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810"/>
  <workbookPr showInkAnnotation="0" hidePivotFieldList="1" autoCompressPictures="0"/>
  <bookViews>
    <workbookView xWindow="-840" yWindow="-440" windowWidth="38400" windowHeight="21600" tabRatio="872"/>
  </bookViews>
  <sheets>
    <sheet name="Fichier FI (en entrée)" sheetId="3" r:id="rId1"/>
    <sheet name="Fichier FA (en entrée)" sheetId="6" r:id="rId2"/>
    <sheet name="Moyennes FI (en entrée)" sheetId="1" r:id="rId3"/>
    <sheet name="Moyennes FA (en entrée)" sheetId="2" r:id="rId4"/>
    <sheet name="Redoub FI (en entrée)" sheetId="11" r:id="rId5"/>
    <sheet name="Redoub FA (en entrée)" sheetId="12" r:id="rId6"/>
    <sheet name="Evaluations (formulaire)" sheetId="18" r:id="rId7"/>
    <sheet name="Auditions FA (formulaires)" sheetId="19" r:id="rId8"/>
    <sheet name="Calculs FI (auto)" sheetId="5" r:id="rId9"/>
    <sheet name="Calculs FA (auto)" sheetId="7" r:id="rId10"/>
    <sheet name="Synthèse" sheetId="8" r:id="rId11"/>
    <sheet name="Modificateurs" sheetId="9" r:id="rId12"/>
  </sheets>
  <definedNames>
    <definedName name="_xlnm._FilterDatabase" localSheetId="9" hidden="1">'Calculs FA (auto)'!$A$1:$AC$766</definedName>
    <definedName name="_xlnm._FilterDatabase" localSheetId="8" hidden="1">'Calculs FI (auto)'!$X$1:$AJ$2098</definedName>
    <definedName name="_xlnm._FilterDatabase" localSheetId="6" hidden="1">'Evaluations (formulaire)'!$M$1:$M$1011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D188" i="6" l="1"/>
  <c r="B3" i="19"/>
  <c r="H3" i="19"/>
  <c r="D93" i="6"/>
  <c r="B4" i="19"/>
  <c r="H4" i="19"/>
  <c r="D352" i="6"/>
  <c r="B5" i="19"/>
  <c r="H5" i="19"/>
  <c r="D101" i="6"/>
  <c r="B6" i="19"/>
  <c r="H6" i="19"/>
  <c r="D545" i="6"/>
  <c r="B7" i="19"/>
  <c r="H7" i="19"/>
  <c r="D203" i="6"/>
  <c r="B8" i="19"/>
  <c r="H8" i="19"/>
  <c r="D166" i="6"/>
  <c r="B9" i="19"/>
  <c r="H9" i="19"/>
  <c r="D154" i="6"/>
  <c r="B10" i="19"/>
  <c r="H10" i="19"/>
  <c r="D73" i="6"/>
  <c r="B11" i="19"/>
  <c r="H11" i="19"/>
  <c r="D22" i="6"/>
  <c r="B12" i="19"/>
  <c r="H12" i="19"/>
  <c r="D269" i="6"/>
  <c r="B13" i="19"/>
  <c r="H13" i="19"/>
  <c r="D202" i="6"/>
  <c r="B14" i="19"/>
  <c r="H14" i="19"/>
  <c r="D15" i="6"/>
  <c r="B15" i="19"/>
  <c r="H15" i="19"/>
  <c r="D702" i="6"/>
  <c r="B16" i="19"/>
  <c r="H16" i="19"/>
  <c r="D425" i="6"/>
  <c r="B17" i="19"/>
  <c r="H17" i="19"/>
  <c r="D216" i="6"/>
  <c r="B18" i="19"/>
  <c r="H18" i="19"/>
  <c r="D167" i="6"/>
  <c r="B19" i="19"/>
  <c r="H19" i="19"/>
  <c r="D363" i="6"/>
  <c r="B20" i="19"/>
  <c r="H20" i="19"/>
  <c r="D438" i="6"/>
  <c r="B21" i="19"/>
  <c r="H21" i="19"/>
  <c r="D324" i="6"/>
  <c r="B22" i="19"/>
  <c r="H22" i="19"/>
  <c r="D206" i="6"/>
  <c r="B23" i="19"/>
  <c r="H23" i="19"/>
  <c r="D524" i="6"/>
  <c r="B24" i="19"/>
  <c r="H24" i="19"/>
  <c r="D533" i="6"/>
  <c r="B25" i="19"/>
  <c r="H25" i="19"/>
  <c r="D476" i="6"/>
  <c r="B26" i="19"/>
  <c r="H26" i="19"/>
  <c r="D218" i="6"/>
  <c r="B27" i="19"/>
  <c r="H27" i="19"/>
  <c r="D207" i="6"/>
  <c r="B28" i="19"/>
  <c r="H28" i="19"/>
  <c r="D350" i="6"/>
  <c r="B29" i="19"/>
  <c r="H29" i="19"/>
  <c r="D357" i="6"/>
  <c r="B30" i="19"/>
  <c r="H30" i="19"/>
  <c r="D210" i="6"/>
  <c r="B31" i="19"/>
  <c r="H31" i="19"/>
  <c r="D522" i="6"/>
  <c r="B32" i="19"/>
  <c r="H32" i="19"/>
  <c r="D453" i="6"/>
  <c r="B33" i="19"/>
  <c r="H33" i="19"/>
  <c r="D306" i="6"/>
  <c r="B34" i="19"/>
  <c r="H34" i="19"/>
  <c r="D359" i="6"/>
  <c r="B35" i="19"/>
  <c r="H35" i="19"/>
  <c r="D90" i="6"/>
  <c r="B36" i="19"/>
  <c r="H36" i="19"/>
  <c r="D532" i="6"/>
  <c r="B37" i="19"/>
  <c r="H37" i="19"/>
  <c r="D418" i="6"/>
  <c r="B38" i="19"/>
  <c r="H38" i="19"/>
  <c r="D496" i="6"/>
  <c r="B39" i="19"/>
  <c r="H39" i="19"/>
  <c r="D332" i="6"/>
  <c r="B40" i="19"/>
  <c r="H40" i="19"/>
  <c r="D478" i="6"/>
  <c r="B41" i="19"/>
  <c r="H41" i="19"/>
  <c r="D248" i="6"/>
  <c r="B42" i="19"/>
  <c r="H42" i="19"/>
  <c r="D410" i="6"/>
  <c r="B43" i="19"/>
  <c r="H43" i="19"/>
  <c r="D38" i="6"/>
  <c r="B44" i="19"/>
  <c r="H44" i="19"/>
  <c r="D244" i="6"/>
  <c r="B45" i="19"/>
  <c r="H45" i="19"/>
  <c r="D471" i="6"/>
  <c r="B46" i="19"/>
  <c r="H46" i="19"/>
  <c r="D444" i="6"/>
  <c r="B47" i="19"/>
  <c r="H47" i="19"/>
  <c r="D448" i="6"/>
  <c r="B48" i="19"/>
  <c r="H48" i="19"/>
  <c r="D309" i="6"/>
  <c r="B49" i="19"/>
  <c r="H49" i="19"/>
  <c r="D128" i="6"/>
  <c r="B50" i="19"/>
  <c r="H50" i="19"/>
  <c r="D521" i="6"/>
  <c r="B51" i="19"/>
  <c r="H51" i="19"/>
  <c r="D140" i="6"/>
  <c r="B52" i="19"/>
  <c r="H52" i="19"/>
  <c r="D516" i="6"/>
  <c r="B53" i="19"/>
  <c r="H53" i="19"/>
  <c r="D7" i="6"/>
  <c r="B54" i="19"/>
  <c r="H54" i="19"/>
  <c r="D226" i="6"/>
  <c r="B55" i="19"/>
  <c r="H55" i="19"/>
  <c r="D89" i="6"/>
  <c r="B56" i="19"/>
  <c r="H56" i="19"/>
  <c r="D528" i="6"/>
  <c r="B57" i="19"/>
  <c r="H57" i="19"/>
  <c r="D252" i="6"/>
  <c r="B58" i="19"/>
  <c r="H58" i="19"/>
  <c r="D94" i="6"/>
  <c r="B59" i="19"/>
  <c r="H59" i="19"/>
  <c r="D740" i="6"/>
  <c r="B60" i="19"/>
  <c r="H60" i="19"/>
  <c r="D298" i="6"/>
  <c r="B61" i="19"/>
  <c r="H61" i="19"/>
  <c r="D356" i="6"/>
  <c r="B62" i="19"/>
  <c r="H62" i="19"/>
  <c r="D23" i="6"/>
  <c r="B63" i="19"/>
  <c r="H63" i="19"/>
  <c r="D95" i="6"/>
  <c r="B64" i="19"/>
  <c r="H64" i="19"/>
  <c r="D179" i="6"/>
  <c r="B65" i="19"/>
  <c r="H65" i="19"/>
  <c r="D62" i="6"/>
  <c r="B66" i="19"/>
  <c r="H66" i="19"/>
  <c r="D319" i="6"/>
  <c r="B67" i="19"/>
  <c r="H67" i="19"/>
  <c r="D508" i="6"/>
  <c r="B68" i="19"/>
  <c r="H68" i="19"/>
  <c r="D257" i="6"/>
  <c r="B69" i="19"/>
  <c r="H69" i="19"/>
  <c r="D193" i="6"/>
  <c r="B70" i="19"/>
  <c r="H70" i="19"/>
  <c r="D222" i="6"/>
  <c r="B71" i="19"/>
  <c r="H71" i="19"/>
  <c r="D249" i="6"/>
  <c r="B72" i="19"/>
  <c r="H72" i="19"/>
  <c r="D231" i="6"/>
  <c r="B73" i="19"/>
  <c r="H73" i="19"/>
  <c r="D645" i="6"/>
  <c r="B74" i="19"/>
  <c r="H74" i="19"/>
  <c r="D85" i="6"/>
  <c r="B75" i="19"/>
  <c r="H75" i="19"/>
  <c r="D348" i="6"/>
  <c r="B76" i="19"/>
  <c r="H76" i="19"/>
  <c r="D292" i="6"/>
  <c r="B77" i="19"/>
  <c r="H77" i="19"/>
  <c r="D760" i="6"/>
  <c r="B78" i="19"/>
  <c r="H78" i="19"/>
  <c r="D148" i="6"/>
  <c r="B79" i="19"/>
  <c r="H79" i="19"/>
  <c r="D427" i="6"/>
  <c r="B80" i="19"/>
  <c r="H80" i="19"/>
  <c r="D494" i="6"/>
  <c r="B81" i="19"/>
  <c r="H81" i="19"/>
  <c r="D315" i="6"/>
  <c r="B82" i="19"/>
  <c r="H82" i="19"/>
  <c r="D293" i="6"/>
  <c r="B83" i="19"/>
  <c r="H83" i="19"/>
  <c r="D464" i="6"/>
  <c r="B84" i="19"/>
  <c r="H84" i="19"/>
  <c r="D327" i="6"/>
  <c r="B85" i="19"/>
  <c r="H85" i="19"/>
  <c r="D748" i="6"/>
  <c r="B86" i="19"/>
  <c r="H86" i="19"/>
  <c r="D534" i="6"/>
  <c r="B87" i="19"/>
  <c r="H87" i="19"/>
  <c r="D268" i="6"/>
  <c r="B88" i="19"/>
  <c r="H88" i="19"/>
  <c r="D189" i="6"/>
  <c r="B89" i="19"/>
  <c r="H89" i="19"/>
  <c r="D715" i="6"/>
  <c r="B90" i="19"/>
  <c r="H90" i="19"/>
  <c r="D666" i="6"/>
  <c r="B91" i="19"/>
  <c r="H91" i="19"/>
  <c r="D250" i="6"/>
  <c r="B92" i="19"/>
  <c r="H92" i="19"/>
  <c r="D506" i="6"/>
  <c r="B93" i="19"/>
  <c r="H93" i="19"/>
  <c r="D395" i="6"/>
  <c r="B94" i="19"/>
  <c r="H94" i="19"/>
  <c r="D143" i="6"/>
  <c r="B95" i="19"/>
  <c r="H95" i="19"/>
  <c r="D205" i="6"/>
  <c r="B96" i="19"/>
  <c r="H96" i="19"/>
  <c r="D299" i="6"/>
  <c r="B97" i="19"/>
  <c r="H97" i="19"/>
  <c r="D661" i="6"/>
  <c r="B98" i="19"/>
  <c r="H98" i="19"/>
  <c r="D50" i="6"/>
  <c r="B99" i="19"/>
  <c r="H99" i="19"/>
  <c r="D439" i="6"/>
  <c r="B100" i="19"/>
  <c r="H100" i="19"/>
  <c r="D152" i="6"/>
  <c r="B101" i="19"/>
  <c r="H101" i="19"/>
  <c r="D285" i="6"/>
  <c r="B102" i="19"/>
  <c r="H102" i="19"/>
  <c r="D18" i="6"/>
  <c r="B103" i="19"/>
  <c r="H103" i="19"/>
  <c r="D587" i="6"/>
  <c r="B104" i="19"/>
  <c r="H104" i="19"/>
  <c r="D583" i="6"/>
  <c r="B105" i="19"/>
  <c r="H105" i="19"/>
  <c r="D100" i="6"/>
  <c r="B106" i="19"/>
  <c r="H106" i="19"/>
  <c r="D200" i="6"/>
  <c r="B107" i="19"/>
  <c r="H107" i="19"/>
  <c r="D566" i="6"/>
  <c r="B108" i="19"/>
  <c r="H108" i="19"/>
  <c r="D399" i="6"/>
  <c r="B109" i="19"/>
  <c r="H109" i="19"/>
  <c r="D727" i="6"/>
  <c r="B110" i="19"/>
  <c r="H110" i="19"/>
  <c r="D180" i="6"/>
  <c r="B111" i="19"/>
  <c r="H111" i="19"/>
  <c r="D215" i="6"/>
  <c r="B112" i="19"/>
  <c r="H112" i="19"/>
  <c r="D409" i="6"/>
  <c r="B113" i="19"/>
  <c r="H113" i="19"/>
  <c r="D185" i="6"/>
  <c r="B114" i="19"/>
  <c r="H114" i="19"/>
  <c r="D91" i="6"/>
  <c r="B115" i="19"/>
  <c r="H115" i="19"/>
  <c r="D724" i="6"/>
  <c r="B116" i="19"/>
  <c r="H116" i="19"/>
  <c r="D79" i="6"/>
  <c r="B117" i="19"/>
  <c r="H117" i="19"/>
  <c r="D271" i="6"/>
  <c r="B118" i="19"/>
  <c r="H118" i="19"/>
  <c r="D35" i="6"/>
  <c r="B119" i="19"/>
  <c r="H119" i="19"/>
  <c r="D372" i="6"/>
  <c r="B120" i="19"/>
  <c r="H120" i="19"/>
  <c r="D320" i="6"/>
  <c r="B121" i="19"/>
  <c r="H121" i="19"/>
  <c r="D251" i="6"/>
  <c r="B122" i="19"/>
  <c r="H122" i="19"/>
  <c r="D102" i="6"/>
  <c r="B123" i="19"/>
  <c r="H123" i="19"/>
  <c r="D169" i="6"/>
  <c r="B124" i="19"/>
  <c r="H124" i="19"/>
  <c r="D559" i="6"/>
  <c r="B125" i="19"/>
  <c r="H125" i="19"/>
  <c r="D640" i="6"/>
  <c r="B126" i="19"/>
  <c r="H126" i="19"/>
  <c r="D336" i="6"/>
  <c r="B127" i="19"/>
  <c r="H127" i="19"/>
  <c r="D398" i="6"/>
  <c r="B128" i="19"/>
  <c r="H128" i="19"/>
  <c r="D714" i="6"/>
  <c r="B129" i="19"/>
  <c r="H129" i="19"/>
  <c r="D354" i="6"/>
  <c r="B130" i="19"/>
  <c r="H130" i="19"/>
  <c r="D606" i="6"/>
  <c r="B131" i="19"/>
  <c r="H131" i="19"/>
  <c r="D337" i="6"/>
  <c r="B132" i="19"/>
  <c r="H132" i="19"/>
  <c r="D118" i="6"/>
  <c r="B133" i="19"/>
  <c r="H133" i="19"/>
  <c r="D436" i="6"/>
  <c r="B134" i="19"/>
  <c r="H134" i="19"/>
  <c r="D503" i="6"/>
  <c r="B135" i="19"/>
  <c r="H135" i="19"/>
  <c r="D75" i="6"/>
  <c r="B136" i="19"/>
  <c r="H136" i="19"/>
  <c r="D457" i="6"/>
  <c r="B137" i="19"/>
  <c r="H137" i="19"/>
  <c r="D674" i="6"/>
  <c r="B138" i="19"/>
  <c r="H138" i="19"/>
  <c r="D705" i="6"/>
  <c r="B139" i="19"/>
  <c r="H139" i="19"/>
  <c r="D477" i="6"/>
  <c r="B140" i="19"/>
  <c r="H140" i="19"/>
  <c r="D597" i="6"/>
  <c r="B141" i="19"/>
  <c r="H141" i="19"/>
  <c r="D225" i="6"/>
  <c r="B142" i="19"/>
  <c r="H142" i="19"/>
  <c r="D408" i="6"/>
  <c r="B143" i="19"/>
  <c r="H143" i="19"/>
  <c r="D139" i="6"/>
  <c r="B144" i="19"/>
  <c r="H144" i="19"/>
  <c r="D682" i="6"/>
  <c r="B145" i="19"/>
  <c r="H145" i="19"/>
  <c r="D623" i="6"/>
  <c r="B146" i="19"/>
  <c r="H146" i="19"/>
  <c r="D411" i="6"/>
  <c r="B147" i="19"/>
  <c r="H147" i="19"/>
  <c r="D358" i="6"/>
  <c r="B148" i="19"/>
  <c r="H148" i="19"/>
  <c r="D10" i="6"/>
  <c r="B149" i="19"/>
  <c r="H149" i="19"/>
  <c r="D502" i="6"/>
  <c r="B150" i="19"/>
  <c r="H150" i="19"/>
  <c r="D548" i="6"/>
  <c r="B151" i="19"/>
  <c r="H151" i="19"/>
  <c r="D318" i="6"/>
  <c r="B152" i="19"/>
  <c r="H152" i="19"/>
  <c r="D655" i="6"/>
  <c r="B153" i="19"/>
  <c r="H153" i="19"/>
  <c r="D660" i="6"/>
  <c r="B154" i="19"/>
  <c r="H154" i="19"/>
  <c r="D618" i="6"/>
  <c r="B155" i="19"/>
  <c r="H155" i="19"/>
  <c r="D584" i="6"/>
  <c r="B156" i="19"/>
  <c r="H156" i="19"/>
  <c r="D175" i="6"/>
  <c r="B157" i="19"/>
  <c r="H157" i="19"/>
  <c r="D710" i="6"/>
  <c r="B158" i="19"/>
  <c r="H158" i="19"/>
  <c r="D642" i="6"/>
  <c r="B159" i="19"/>
  <c r="H159" i="19"/>
  <c r="D144" i="6"/>
  <c r="B160" i="19"/>
  <c r="H160" i="19"/>
  <c r="D608" i="6"/>
  <c r="B161" i="19"/>
  <c r="H161" i="19"/>
  <c r="D636" i="6"/>
  <c r="B162" i="19"/>
  <c r="H162" i="19"/>
  <c r="D730" i="6"/>
  <c r="B163" i="19"/>
  <c r="H163" i="19"/>
  <c r="D758" i="6"/>
  <c r="B164" i="19"/>
  <c r="H164" i="19"/>
  <c r="D607" i="6"/>
  <c r="B165" i="19"/>
  <c r="H165" i="19"/>
  <c r="D612" i="6"/>
  <c r="B166" i="19"/>
  <c r="H166" i="19"/>
  <c r="D573" i="6"/>
  <c r="B167" i="19"/>
  <c r="H167" i="19"/>
  <c r="D416" i="6"/>
  <c r="B168" i="19"/>
  <c r="H168" i="19"/>
  <c r="D752" i="6"/>
  <c r="B169" i="19"/>
  <c r="H169" i="19"/>
  <c r="D716" i="6"/>
  <c r="B170" i="19"/>
  <c r="H170" i="19"/>
  <c r="D732" i="6"/>
  <c r="B171" i="19"/>
  <c r="H171" i="19"/>
  <c r="D403" i="6"/>
  <c r="B2" i="19"/>
  <c r="D168" i="6"/>
  <c r="D77" i="6"/>
  <c r="D326" i="6"/>
  <c r="D220" i="6"/>
  <c r="D523" i="6"/>
  <c r="D307" i="6"/>
  <c r="D419" i="6"/>
  <c r="D497" i="6"/>
  <c r="D253" i="6"/>
  <c r="D412" i="6"/>
  <c r="D39" i="6"/>
  <c r="D449" i="6"/>
  <c r="D133" i="6"/>
  <c r="D141" i="6"/>
  <c r="D8" i="6"/>
  <c r="D227" i="6"/>
  <c r="D96" i="6"/>
  <c r="D301" i="6"/>
  <c r="D27" i="6"/>
  <c r="D224" i="6"/>
  <c r="D149" i="6"/>
  <c r="D468" i="6"/>
  <c r="D329" i="6"/>
  <c r="D535" i="6"/>
  <c r="D667" i="6"/>
  <c r="D396" i="6"/>
  <c r="D51" i="6"/>
  <c r="D186" i="6"/>
  <c r="D80" i="6"/>
  <c r="D377" i="6"/>
  <c r="D103" i="6"/>
  <c r="D561" i="6"/>
  <c r="D355" i="6"/>
  <c r="D339" i="6"/>
  <c r="D437" i="6"/>
  <c r="D78" i="6"/>
  <c r="D706" i="6"/>
  <c r="D176" i="6"/>
  <c r="D643" i="6"/>
  <c r="D609" i="6"/>
  <c r="D1243" i="3"/>
  <c r="C3" i="11"/>
  <c r="D439" i="3"/>
  <c r="C4" i="11"/>
  <c r="D1083" i="3"/>
  <c r="C5" i="11"/>
  <c r="D1589" i="3"/>
  <c r="C6" i="11"/>
  <c r="D1738" i="3"/>
  <c r="C7" i="11"/>
  <c r="D1742" i="3"/>
  <c r="C8" i="11"/>
  <c r="D1747" i="3"/>
  <c r="C9" i="11"/>
  <c r="D1749" i="3"/>
  <c r="C10" i="11"/>
  <c r="D1751" i="3"/>
  <c r="C11" i="11"/>
  <c r="D1756" i="3"/>
  <c r="C12" i="11"/>
  <c r="D1761" i="3"/>
  <c r="C13" i="11"/>
  <c r="D1775" i="3"/>
  <c r="C14" i="11"/>
  <c r="D1794" i="3"/>
  <c r="C15" i="11"/>
  <c r="D1797" i="3"/>
  <c r="C16" i="11"/>
  <c r="D1800" i="3"/>
  <c r="C17" i="11"/>
  <c r="D1806" i="3"/>
  <c r="C18" i="11"/>
  <c r="D1831" i="3"/>
  <c r="C19" i="11"/>
  <c r="D1862" i="3"/>
  <c r="C20" i="11"/>
  <c r="D1868" i="3"/>
  <c r="C21" i="11"/>
  <c r="D1874" i="3"/>
  <c r="C22" i="11"/>
  <c r="D1876" i="3"/>
  <c r="C23" i="11"/>
  <c r="D1880" i="3"/>
  <c r="C24" i="11"/>
  <c r="D1904" i="3"/>
  <c r="C25" i="11"/>
  <c r="D1907" i="3"/>
  <c r="C26" i="11"/>
  <c r="D1918" i="3"/>
  <c r="C27" i="11"/>
  <c r="D1921" i="3"/>
  <c r="C28" i="11"/>
  <c r="D1943" i="3"/>
  <c r="C29" i="11"/>
  <c r="D1949" i="3"/>
  <c r="C30" i="11"/>
  <c r="D1958" i="3"/>
  <c r="C31" i="11"/>
  <c r="D1959" i="3"/>
  <c r="C32" i="11"/>
  <c r="D1969" i="3"/>
  <c r="C33" i="11"/>
  <c r="D1989" i="3"/>
  <c r="C34" i="11"/>
  <c r="D2010" i="3"/>
  <c r="C35" i="11"/>
  <c r="D2014" i="3"/>
  <c r="C36" i="11"/>
  <c r="D2021" i="3"/>
  <c r="C37" i="11"/>
  <c r="D2023" i="3"/>
  <c r="C38" i="11"/>
  <c r="D2024" i="3"/>
  <c r="C39" i="11"/>
  <c r="D2026" i="3"/>
  <c r="C40" i="11"/>
  <c r="D2031" i="3"/>
  <c r="C41" i="11"/>
  <c r="D2033" i="3"/>
  <c r="C42" i="11"/>
  <c r="D2035" i="3"/>
  <c r="C43" i="11"/>
  <c r="D2047" i="3"/>
  <c r="C44" i="11"/>
  <c r="D2058" i="3"/>
  <c r="C45" i="11"/>
  <c r="D2074" i="3"/>
  <c r="C46" i="11"/>
  <c r="D2081" i="3"/>
  <c r="C47" i="11"/>
  <c r="D2083" i="3"/>
  <c r="C48" i="11"/>
  <c r="D2085" i="3"/>
  <c r="C49" i="11"/>
  <c r="D1147" i="3"/>
  <c r="C50" i="11"/>
  <c r="D1186" i="3"/>
  <c r="C51" i="11"/>
  <c r="D1206" i="3"/>
  <c r="C52" i="11"/>
  <c r="D1210" i="3"/>
  <c r="C53" i="11"/>
  <c r="D1216" i="3"/>
  <c r="C54" i="11"/>
  <c r="D1224" i="3"/>
  <c r="C55" i="11"/>
  <c r="D1247" i="3"/>
  <c r="C56" i="11"/>
  <c r="D1258" i="3"/>
  <c r="C57" i="11"/>
  <c r="D1259" i="3"/>
  <c r="C58" i="11"/>
  <c r="D1267" i="3"/>
  <c r="C59" i="11"/>
  <c r="D1269" i="3"/>
  <c r="C60" i="11"/>
  <c r="D1290" i="3"/>
  <c r="C61" i="11"/>
  <c r="D1302" i="3"/>
  <c r="C62" i="11"/>
  <c r="D1322" i="3"/>
  <c r="C63" i="11"/>
  <c r="D1327" i="3"/>
  <c r="C64" i="11"/>
  <c r="D1335" i="3"/>
  <c r="C65" i="11"/>
  <c r="D1336" i="3"/>
  <c r="C66" i="11"/>
  <c r="D1337" i="3"/>
  <c r="C67" i="11"/>
  <c r="D1380" i="3"/>
  <c r="C68" i="11"/>
  <c r="D1395" i="3"/>
  <c r="C69" i="11"/>
  <c r="D1417" i="3"/>
  <c r="C70" i="11"/>
  <c r="D1418" i="3"/>
  <c r="C71" i="11"/>
  <c r="D1422" i="3"/>
  <c r="C72" i="11"/>
  <c r="D1425" i="3"/>
  <c r="C73" i="11"/>
  <c r="D1427" i="3"/>
  <c r="C74" i="11"/>
  <c r="D1445" i="3"/>
  <c r="C75" i="11"/>
  <c r="D1449" i="3"/>
  <c r="C76" i="11"/>
  <c r="D1456" i="3"/>
  <c r="C77" i="11"/>
  <c r="D1473" i="3"/>
  <c r="C78" i="11"/>
  <c r="D1474" i="3"/>
  <c r="C79" i="11"/>
  <c r="D1479" i="3"/>
  <c r="C80" i="11"/>
  <c r="D1484" i="3"/>
  <c r="C81" i="11"/>
  <c r="D1485" i="3"/>
  <c r="C82" i="11"/>
  <c r="D1486" i="3"/>
  <c r="C83" i="11"/>
  <c r="D1518" i="3"/>
  <c r="C84" i="11"/>
  <c r="D1528" i="3"/>
  <c r="C85" i="11"/>
  <c r="D1533" i="3"/>
  <c r="C86" i="11"/>
  <c r="D1559" i="3"/>
  <c r="C87" i="11"/>
  <c r="D1563" i="3"/>
  <c r="C88" i="11"/>
  <c r="D1566" i="3"/>
  <c r="C89" i="11"/>
  <c r="D1567" i="3"/>
  <c r="C90" i="11"/>
  <c r="D1568" i="3"/>
  <c r="C91" i="11"/>
  <c r="D1576" i="3"/>
  <c r="C92" i="11"/>
  <c r="D1577" i="3"/>
  <c r="C93" i="11"/>
  <c r="D1580" i="3"/>
  <c r="C94" i="11"/>
  <c r="D1586" i="3"/>
  <c r="C95" i="11"/>
  <c r="D1588" i="3"/>
  <c r="C96" i="11"/>
  <c r="D1641" i="3"/>
  <c r="C97" i="11"/>
  <c r="D1735" i="3"/>
  <c r="C98" i="11"/>
  <c r="D1656" i="3"/>
  <c r="C99" i="11"/>
  <c r="D1660" i="3"/>
  <c r="C100" i="11"/>
  <c r="D1666" i="3"/>
  <c r="C101" i="11"/>
  <c r="D1680" i="3"/>
  <c r="C102" i="11"/>
  <c r="D1682" i="3"/>
  <c r="C103" i="11"/>
  <c r="D1684" i="3"/>
  <c r="C104" i="11"/>
  <c r="D1692" i="3"/>
  <c r="C105" i="11"/>
  <c r="D1696" i="3"/>
  <c r="C106" i="11"/>
  <c r="D1698" i="3"/>
  <c r="C107" i="11"/>
  <c r="D1714" i="3"/>
  <c r="C108" i="11"/>
  <c r="D1715" i="3"/>
  <c r="C109" i="11"/>
  <c r="D1719" i="3"/>
  <c r="C110" i="11"/>
  <c r="D1731" i="3"/>
  <c r="C111" i="11"/>
  <c r="D601" i="3"/>
  <c r="C112" i="11"/>
  <c r="D614" i="3"/>
  <c r="C113" i="11"/>
  <c r="D622" i="3"/>
  <c r="C114" i="11"/>
  <c r="D624" i="3"/>
  <c r="C115" i="11"/>
  <c r="D627" i="3"/>
  <c r="C116" i="11"/>
  <c r="D648" i="3"/>
  <c r="C117" i="11"/>
  <c r="D649" i="3"/>
  <c r="C118" i="11"/>
  <c r="D650" i="3"/>
  <c r="C119" i="11"/>
  <c r="D651" i="3"/>
  <c r="C120" i="11"/>
  <c r="D657" i="3"/>
  <c r="C121" i="11"/>
  <c r="D659" i="3"/>
  <c r="C122" i="11"/>
  <c r="D711" i="3"/>
  <c r="C123" i="11"/>
  <c r="D725" i="3"/>
  <c r="C124" i="11"/>
  <c r="D726" i="3"/>
  <c r="C125" i="11"/>
  <c r="D748" i="3"/>
  <c r="C126" i="11"/>
  <c r="D761" i="3"/>
  <c r="C127" i="11"/>
  <c r="D766" i="3"/>
  <c r="C128" i="11"/>
  <c r="D781" i="3"/>
  <c r="C129" i="11"/>
  <c r="D782" i="3"/>
  <c r="C130" i="11"/>
  <c r="D790" i="3"/>
  <c r="C131" i="11"/>
  <c r="D798" i="3"/>
  <c r="C132" i="11"/>
  <c r="D803" i="3"/>
  <c r="C133" i="11"/>
  <c r="D806" i="3"/>
  <c r="C134" i="11"/>
  <c r="D809" i="3"/>
  <c r="C135" i="11"/>
  <c r="D831" i="3"/>
  <c r="C136" i="11"/>
  <c r="D832" i="3"/>
  <c r="C137" i="11"/>
  <c r="D841" i="3"/>
  <c r="C138" i="11"/>
  <c r="D852" i="3"/>
  <c r="C139" i="11"/>
  <c r="D862" i="3"/>
  <c r="C140" i="11"/>
  <c r="D870" i="3"/>
  <c r="C141" i="11"/>
  <c r="D882" i="3"/>
  <c r="C142" i="11"/>
  <c r="D883" i="3"/>
  <c r="C143" i="11"/>
  <c r="D885" i="3"/>
  <c r="C144" i="11"/>
  <c r="D896" i="3"/>
  <c r="C145" i="11"/>
  <c r="D897" i="3"/>
  <c r="C146" i="11"/>
  <c r="D898" i="3"/>
  <c r="C147" i="11"/>
  <c r="D900" i="3"/>
  <c r="C148" i="11"/>
  <c r="D912" i="3"/>
  <c r="C149" i="11"/>
  <c r="D927" i="3"/>
  <c r="C150" i="11"/>
  <c r="D929" i="3"/>
  <c r="C151" i="11"/>
  <c r="D934" i="3"/>
  <c r="C152" i="11"/>
  <c r="D955" i="3"/>
  <c r="C153" i="11"/>
  <c r="D975" i="3"/>
  <c r="C154" i="11"/>
  <c r="D984" i="3"/>
  <c r="C155" i="11"/>
  <c r="D985" i="3"/>
  <c r="C156" i="11"/>
  <c r="D987" i="3"/>
  <c r="C157" i="11"/>
  <c r="D989" i="3"/>
  <c r="C158" i="11"/>
  <c r="D998" i="3"/>
  <c r="C159" i="11"/>
  <c r="D999" i="3"/>
  <c r="C160" i="11"/>
  <c r="D1009" i="3"/>
  <c r="C161" i="11"/>
  <c r="D1010" i="3"/>
  <c r="C162" i="11"/>
  <c r="D1014" i="3"/>
  <c r="C163" i="11"/>
  <c r="D1015" i="3"/>
  <c r="C164" i="11"/>
  <c r="D1056" i="3"/>
  <c r="C165" i="11"/>
  <c r="D1057" i="3"/>
  <c r="C166" i="11"/>
  <c r="D1059" i="3"/>
  <c r="C167" i="11"/>
  <c r="D1062" i="3"/>
  <c r="C168" i="11"/>
  <c r="D1101" i="3"/>
  <c r="C169" i="11"/>
  <c r="D1102" i="3"/>
  <c r="C170" i="11"/>
  <c r="D1114" i="3"/>
  <c r="C171" i="11"/>
  <c r="D1119" i="3"/>
  <c r="C172" i="11"/>
  <c r="D1132" i="3"/>
  <c r="C173" i="11"/>
  <c r="D1135" i="3"/>
  <c r="C174" i="11"/>
  <c r="D1011" i="3"/>
  <c r="C175" i="11"/>
  <c r="D3" i="3"/>
  <c r="C176" i="11"/>
  <c r="D18" i="3"/>
  <c r="C177" i="11"/>
  <c r="D21" i="3"/>
  <c r="C178" i="11"/>
  <c r="D48" i="3"/>
  <c r="C179" i="11"/>
  <c r="D50" i="3"/>
  <c r="C180" i="11"/>
  <c r="D55" i="3"/>
  <c r="C181" i="11"/>
  <c r="D65" i="3"/>
  <c r="C182" i="11"/>
  <c r="D105" i="3"/>
  <c r="C183" i="11"/>
  <c r="D118" i="3"/>
  <c r="C184" i="11"/>
  <c r="D119" i="3"/>
  <c r="C185" i="11"/>
  <c r="D122" i="3"/>
  <c r="C186" i="11"/>
  <c r="D137" i="3"/>
  <c r="C187" i="11"/>
  <c r="D138" i="3"/>
  <c r="C188" i="11"/>
  <c r="D139" i="3"/>
  <c r="C189" i="11"/>
  <c r="D140" i="3"/>
  <c r="C190" i="11"/>
  <c r="D144" i="3"/>
  <c r="C191" i="11"/>
  <c r="D167" i="3"/>
  <c r="C192" i="11"/>
  <c r="D169" i="3"/>
  <c r="C193" i="11"/>
  <c r="D171" i="3"/>
  <c r="C194" i="11"/>
  <c r="D182" i="3"/>
  <c r="C195" i="11"/>
  <c r="D183" i="3"/>
  <c r="C196" i="11"/>
  <c r="D187" i="3"/>
  <c r="C197" i="11"/>
  <c r="D194" i="3"/>
  <c r="C198" i="11"/>
  <c r="D200" i="3"/>
  <c r="C199" i="11"/>
  <c r="D204" i="3"/>
  <c r="C200" i="11"/>
  <c r="D205" i="3"/>
  <c r="C201" i="11"/>
  <c r="D209" i="3"/>
  <c r="C202" i="11"/>
  <c r="D238" i="3"/>
  <c r="C203" i="11"/>
  <c r="D252" i="3"/>
  <c r="C204" i="11"/>
  <c r="D259" i="3"/>
  <c r="C205" i="11"/>
  <c r="D262" i="3"/>
  <c r="C206" i="11"/>
  <c r="D279" i="3"/>
  <c r="C207" i="11"/>
  <c r="D295" i="3"/>
  <c r="C208" i="11"/>
  <c r="D305" i="3"/>
  <c r="C209" i="11"/>
  <c r="D319" i="3"/>
  <c r="C210" i="11"/>
  <c r="D320" i="3"/>
  <c r="C211" i="11"/>
  <c r="D328" i="3"/>
  <c r="C212" i="11"/>
  <c r="D345" i="3"/>
  <c r="C213" i="11"/>
  <c r="D347" i="3"/>
  <c r="C214" i="11"/>
  <c r="D349" i="3"/>
  <c r="C215" i="11"/>
  <c r="D351" i="3"/>
  <c r="C216" i="11"/>
  <c r="D372" i="3"/>
  <c r="C217" i="11"/>
  <c r="D375" i="3"/>
  <c r="C218" i="11"/>
  <c r="D376" i="3"/>
  <c r="C219" i="11"/>
  <c r="D378" i="3"/>
  <c r="C220" i="11"/>
  <c r="D379" i="3"/>
  <c r="C221" i="11"/>
  <c r="D381" i="3"/>
  <c r="C222" i="11"/>
  <c r="D452" i="3"/>
  <c r="C223" i="11"/>
  <c r="D466" i="3"/>
  <c r="C224" i="11"/>
  <c r="D469" i="3"/>
  <c r="C225" i="11"/>
  <c r="D484" i="3"/>
  <c r="C226" i="11"/>
  <c r="D488" i="3"/>
  <c r="C227" i="11"/>
  <c r="D510" i="3"/>
  <c r="C228" i="11"/>
  <c r="D524" i="3"/>
  <c r="C229" i="11"/>
  <c r="D545" i="3"/>
  <c r="C230" i="11"/>
  <c r="D562" i="3"/>
  <c r="C231" i="11"/>
  <c r="D572" i="3"/>
  <c r="C232" i="11"/>
  <c r="D578" i="3"/>
  <c r="C233" i="11"/>
  <c r="D580" i="3"/>
  <c r="C234" i="11"/>
  <c r="D591" i="3"/>
  <c r="C235" i="11"/>
  <c r="D596" i="3"/>
  <c r="C236" i="11"/>
  <c r="D600" i="3"/>
  <c r="C237" i="11"/>
  <c r="D49" i="3"/>
  <c r="C238" i="11"/>
  <c r="D147" i="3"/>
  <c r="C239" i="11"/>
  <c r="D530" i="3"/>
  <c r="C240" i="11"/>
  <c r="D744" i="3"/>
  <c r="C241" i="11"/>
  <c r="D751" i="3"/>
  <c r="C242" i="11"/>
  <c r="D821" i="3"/>
  <c r="C243" i="11"/>
  <c r="D836" i="3"/>
  <c r="C244" i="11"/>
  <c r="D1148" i="3"/>
  <c r="C245" i="11"/>
  <c r="D1270" i="3"/>
  <c r="C246" i="11"/>
  <c r="D1392" i="3"/>
  <c r="C247" i="11"/>
  <c r="D1573" i="3"/>
  <c r="C248" i="11"/>
  <c r="D2" i="3"/>
  <c r="C249" i="11"/>
  <c r="D4" i="3"/>
  <c r="C250" i="11"/>
  <c r="D5" i="3"/>
  <c r="C251" i="11"/>
  <c r="D6" i="3"/>
  <c r="C252" i="11"/>
  <c r="D7" i="3"/>
  <c r="C253" i="11"/>
  <c r="D10" i="3"/>
  <c r="C254" i="11"/>
  <c r="D11" i="3"/>
  <c r="C255" i="11"/>
  <c r="D12" i="3"/>
  <c r="C256" i="11"/>
  <c r="D14" i="3"/>
  <c r="C257" i="11"/>
  <c r="D15" i="3"/>
  <c r="C258" i="11"/>
  <c r="D16" i="3"/>
  <c r="C259" i="11"/>
  <c r="D17" i="3"/>
  <c r="C260" i="11"/>
  <c r="D19" i="3"/>
  <c r="C261" i="11"/>
  <c r="D25" i="3"/>
  <c r="C262" i="11"/>
  <c r="D26" i="3"/>
  <c r="C263" i="11"/>
  <c r="D27" i="3"/>
  <c r="C264" i="11"/>
  <c r="D28" i="3"/>
  <c r="C265" i="11"/>
  <c r="D29" i="3"/>
  <c r="C266" i="11"/>
  <c r="D30" i="3"/>
  <c r="C267" i="11"/>
  <c r="D32" i="3"/>
  <c r="C268" i="11"/>
  <c r="D33" i="3"/>
  <c r="C269" i="11"/>
  <c r="D34" i="3"/>
  <c r="C270" i="11"/>
  <c r="D35" i="3"/>
  <c r="C271" i="11"/>
  <c r="D36" i="3"/>
  <c r="C272" i="11"/>
  <c r="D38" i="3"/>
  <c r="C273" i="11"/>
  <c r="D40" i="3"/>
  <c r="C274" i="11"/>
  <c r="D42" i="3"/>
  <c r="C275" i="11"/>
  <c r="D43" i="3"/>
  <c r="C276" i="11"/>
  <c r="D44" i="3"/>
  <c r="C277" i="11"/>
  <c r="D45" i="3"/>
  <c r="C278" i="11"/>
  <c r="D47" i="3"/>
  <c r="C279" i="11"/>
  <c r="D51" i="3"/>
  <c r="C280" i="11"/>
  <c r="D52" i="3"/>
  <c r="C281" i="11"/>
  <c r="D54" i="3"/>
  <c r="C282" i="11"/>
  <c r="D56" i="3"/>
  <c r="C283" i="11"/>
  <c r="D57" i="3"/>
  <c r="C284" i="11"/>
  <c r="D58" i="3"/>
  <c r="C285" i="11"/>
  <c r="D59" i="3"/>
  <c r="C286" i="11"/>
  <c r="D60" i="3"/>
  <c r="C287" i="11"/>
  <c r="D63" i="3"/>
  <c r="C288" i="11"/>
  <c r="D64" i="3"/>
  <c r="C289" i="11"/>
  <c r="D66" i="3"/>
  <c r="C290" i="11"/>
  <c r="D67" i="3"/>
  <c r="C291" i="11"/>
  <c r="D69" i="3"/>
  <c r="C292" i="11"/>
  <c r="D71" i="3"/>
  <c r="C293" i="11"/>
  <c r="D72" i="3"/>
  <c r="C294" i="11"/>
  <c r="D73" i="3"/>
  <c r="C295" i="11"/>
  <c r="D74" i="3"/>
  <c r="C296" i="11"/>
  <c r="D75" i="3"/>
  <c r="C297" i="11"/>
  <c r="D76" i="3"/>
  <c r="C298" i="11"/>
  <c r="D77" i="3"/>
  <c r="C299" i="11"/>
  <c r="D78" i="3"/>
  <c r="C300" i="11"/>
  <c r="D79" i="3"/>
  <c r="C301" i="11"/>
  <c r="D82" i="3"/>
  <c r="C302" i="11"/>
  <c r="D83" i="3"/>
  <c r="C303" i="11"/>
  <c r="D84" i="3"/>
  <c r="C304" i="11"/>
  <c r="D85" i="3"/>
  <c r="C305" i="11"/>
  <c r="D86" i="3"/>
  <c r="C306" i="11"/>
  <c r="D89" i="3"/>
  <c r="C307" i="11"/>
  <c r="D90" i="3"/>
  <c r="C308" i="11"/>
  <c r="D93" i="3"/>
  <c r="C309" i="11"/>
  <c r="D95" i="3"/>
  <c r="C310" i="11"/>
  <c r="D96" i="3"/>
  <c r="C311" i="11"/>
  <c r="D97" i="3"/>
  <c r="C312" i="11"/>
  <c r="D99" i="3"/>
  <c r="C313" i="11"/>
  <c r="D100" i="3"/>
  <c r="C314" i="11"/>
  <c r="D101" i="3"/>
  <c r="C315" i="11"/>
  <c r="D102" i="3"/>
  <c r="C316" i="11"/>
  <c r="D104" i="3"/>
  <c r="C317" i="11"/>
  <c r="D106" i="3"/>
  <c r="C318" i="11"/>
  <c r="D107" i="3"/>
  <c r="C319" i="11"/>
  <c r="D108" i="3"/>
  <c r="C320" i="11"/>
  <c r="D109" i="3"/>
  <c r="C321" i="11"/>
  <c r="D110" i="3"/>
  <c r="C322" i="11"/>
  <c r="D111" i="3"/>
  <c r="C323" i="11"/>
  <c r="D112" i="3"/>
  <c r="C324" i="11"/>
  <c r="D113" i="3"/>
  <c r="C325" i="11"/>
  <c r="D114" i="3"/>
  <c r="C326" i="11"/>
  <c r="D115" i="3"/>
  <c r="C327" i="11"/>
  <c r="D116" i="3"/>
  <c r="C328" i="11"/>
  <c r="D117" i="3"/>
  <c r="C329" i="11"/>
  <c r="D120" i="3"/>
  <c r="C330" i="11"/>
  <c r="D121" i="3"/>
  <c r="C331" i="11"/>
  <c r="D123" i="3"/>
  <c r="C332" i="11"/>
  <c r="D124" i="3"/>
  <c r="C333" i="11"/>
  <c r="D125" i="3"/>
  <c r="C334" i="11"/>
  <c r="D127" i="3"/>
  <c r="C335" i="11"/>
  <c r="D128" i="3"/>
  <c r="C336" i="11"/>
  <c r="D129" i="3"/>
  <c r="C337" i="11"/>
  <c r="D130" i="3"/>
  <c r="C338" i="11"/>
  <c r="D131" i="3"/>
  <c r="C339" i="11"/>
  <c r="D133" i="3"/>
  <c r="C340" i="11"/>
  <c r="D135" i="3"/>
  <c r="C341" i="11"/>
  <c r="D136" i="3"/>
  <c r="C342" i="11"/>
  <c r="D143" i="3"/>
  <c r="C343" i="11"/>
  <c r="D146" i="3"/>
  <c r="C344" i="11"/>
  <c r="D148" i="3"/>
  <c r="C345" i="11"/>
  <c r="D149" i="3"/>
  <c r="C346" i="11"/>
  <c r="D152" i="3"/>
  <c r="C347" i="11"/>
  <c r="D153" i="3"/>
  <c r="C348" i="11"/>
  <c r="D155" i="3"/>
  <c r="C349" i="11"/>
  <c r="D157" i="3"/>
  <c r="C350" i="11"/>
  <c r="D158" i="3"/>
  <c r="C351" i="11"/>
  <c r="D159" i="3"/>
  <c r="C352" i="11"/>
  <c r="D162" i="3"/>
  <c r="C353" i="11"/>
  <c r="D163" i="3"/>
  <c r="C354" i="11"/>
  <c r="D164" i="3"/>
  <c r="C355" i="11"/>
  <c r="D165" i="3"/>
  <c r="C356" i="11"/>
  <c r="D172" i="3"/>
  <c r="C357" i="11"/>
  <c r="D173" i="3"/>
  <c r="C358" i="11"/>
  <c r="D174" i="3"/>
  <c r="C359" i="11"/>
  <c r="D175" i="3"/>
  <c r="C360" i="11"/>
  <c r="D176" i="3"/>
  <c r="C361" i="11"/>
  <c r="D178" i="3"/>
  <c r="C362" i="11"/>
  <c r="D179" i="3"/>
  <c r="C363" i="11"/>
  <c r="D184" i="3"/>
  <c r="C364" i="11"/>
  <c r="D185" i="3"/>
  <c r="C365" i="11"/>
  <c r="D186" i="3"/>
  <c r="C366" i="11"/>
  <c r="D188" i="3"/>
  <c r="C367" i="11"/>
  <c r="D189" i="3"/>
  <c r="C368" i="11"/>
  <c r="D191" i="3"/>
  <c r="C369" i="11"/>
  <c r="D192" i="3"/>
  <c r="C370" i="11"/>
  <c r="D193" i="3"/>
  <c r="C371" i="11"/>
  <c r="D195" i="3"/>
  <c r="C372" i="11"/>
  <c r="D196" i="3"/>
  <c r="C373" i="11"/>
  <c r="D197" i="3"/>
  <c r="C374" i="11"/>
  <c r="D198" i="3"/>
  <c r="C375" i="11"/>
  <c r="D199" i="3"/>
  <c r="C376" i="11"/>
  <c r="D201" i="3"/>
  <c r="C377" i="11"/>
  <c r="D202" i="3"/>
  <c r="C378" i="11"/>
  <c r="D203" i="3"/>
  <c r="C379" i="11"/>
  <c r="D206" i="3"/>
  <c r="C380" i="11"/>
  <c r="D207" i="3"/>
  <c r="C381" i="11"/>
  <c r="D208" i="3"/>
  <c r="C382" i="11"/>
  <c r="D210" i="3"/>
  <c r="C383" i="11"/>
  <c r="D211" i="3"/>
  <c r="C384" i="11"/>
  <c r="D212" i="3"/>
  <c r="C385" i="11"/>
  <c r="D213" i="3"/>
  <c r="C386" i="11"/>
  <c r="D214" i="3"/>
  <c r="C387" i="11"/>
  <c r="D215" i="3"/>
  <c r="C388" i="11"/>
  <c r="D216" i="3"/>
  <c r="C389" i="11"/>
  <c r="D217" i="3"/>
  <c r="C390" i="11"/>
  <c r="D218" i="3"/>
  <c r="C391" i="11"/>
  <c r="D219" i="3"/>
  <c r="C392" i="11"/>
  <c r="D220" i="3"/>
  <c r="C393" i="11"/>
  <c r="D221" i="3"/>
  <c r="C394" i="11"/>
  <c r="D223" i="3"/>
  <c r="C395" i="11"/>
  <c r="D224" i="3"/>
  <c r="C396" i="11"/>
  <c r="D225" i="3"/>
  <c r="C397" i="11"/>
  <c r="D226" i="3"/>
  <c r="C398" i="11"/>
  <c r="D227" i="3"/>
  <c r="C399" i="11"/>
  <c r="D228" i="3"/>
  <c r="C400" i="11"/>
  <c r="D231" i="3"/>
  <c r="C401" i="11"/>
  <c r="D232" i="3"/>
  <c r="C402" i="11"/>
  <c r="D233" i="3"/>
  <c r="C403" i="11"/>
  <c r="D234" i="3"/>
  <c r="C404" i="11"/>
  <c r="D235" i="3"/>
  <c r="C405" i="11"/>
  <c r="D236" i="3"/>
  <c r="C406" i="11"/>
  <c r="D237" i="3"/>
  <c r="C407" i="11"/>
  <c r="D240" i="3"/>
  <c r="C408" i="11"/>
  <c r="D241" i="3"/>
  <c r="C409" i="11"/>
  <c r="D242" i="3"/>
  <c r="C410" i="11"/>
  <c r="D243" i="3"/>
  <c r="C411" i="11"/>
  <c r="D244" i="3"/>
  <c r="C412" i="11"/>
  <c r="D245" i="3"/>
  <c r="C413" i="11"/>
  <c r="D246" i="3"/>
  <c r="C414" i="11"/>
  <c r="D247" i="3"/>
  <c r="C415" i="11"/>
  <c r="D248" i="3"/>
  <c r="C416" i="11"/>
  <c r="D250" i="3"/>
  <c r="C417" i="11"/>
  <c r="D251" i="3"/>
  <c r="C418" i="11"/>
  <c r="D254" i="3"/>
  <c r="C419" i="11"/>
  <c r="D255" i="3"/>
  <c r="C420" i="11"/>
  <c r="D256" i="3"/>
  <c r="C421" i="11"/>
  <c r="D257" i="3"/>
  <c r="C422" i="11"/>
  <c r="D258" i="3"/>
  <c r="C423" i="11"/>
  <c r="D260" i="3"/>
  <c r="C424" i="11"/>
  <c r="D261" i="3"/>
  <c r="C425" i="11"/>
  <c r="D263" i="3"/>
  <c r="C426" i="11"/>
  <c r="D264" i="3"/>
  <c r="C427" i="11"/>
  <c r="D265" i="3"/>
  <c r="C428" i="11"/>
  <c r="D266" i="3"/>
  <c r="C429" i="11"/>
  <c r="D267" i="3"/>
  <c r="C430" i="11"/>
  <c r="D268" i="3"/>
  <c r="C431" i="11"/>
  <c r="D269" i="3"/>
  <c r="C432" i="11"/>
  <c r="D270" i="3"/>
  <c r="C433" i="11"/>
  <c r="D271" i="3"/>
  <c r="C434" i="11"/>
  <c r="D272" i="3"/>
  <c r="C435" i="11"/>
  <c r="D273" i="3"/>
  <c r="C436" i="11"/>
  <c r="D274" i="3"/>
  <c r="C437" i="11"/>
  <c r="D275" i="3"/>
  <c r="C438" i="11"/>
  <c r="D276" i="3"/>
  <c r="C439" i="11"/>
  <c r="D277" i="3"/>
  <c r="C440" i="11"/>
  <c r="D281" i="3"/>
  <c r="C441" i="11"/>
  <c r="D282" i="3"/>
  <c r="C442" i="11"/>
  <c r="D283" i="3"/>
  <c r="C443" i="11"/>
  <c r="D284" i="3"/>
  <c r="C444" i="11"/>
  <c r="D285" i="3"/>
  <c r="C445" i="11"/>
  <c r="D286" i="3"/>
  <c r="C446" i="11"/>
  <c r="D287" i="3"/>
  <c r="C447" i="11"/>
  <c r="D289" i="3"/>
  <c r="C448" i="11"/>
  <c r="D291" i="3"/>
  <c r="C449" i="11"/>
  <c r="D292" i="3"/>
  <c r="C450" i="11"/>
  <c r="D293" i="3"/>
  <c r="C451" i="11"/>
  <c r="D294" i="3"/>
  <c r="C452" i="11"/>
  <c r="D297" i="3"/>
  <c r="C453" i="11"/>
  <c r="D298" i="3"/>
  <c r="C454" i="11"/>
  <c r="D299" i="3"/>
  <c r="C455" i="11"/>
  <c r="D300" i="3"/>
  <c r="C456" i="11"/>
  <c r="D301" i="3"/>
  <c r="C457" i="11"/>
  <c r="D302" i="3"/>
  <c r="C458" i="11"/>
  <c r="D306" i="3"/>
  <c r="C459" i="11"/>
  <c r="D307" i="3"/>
  <c r="C460" i="11"/>
  <c r="D309" i="3"/>
  <c r="C461" i="11"/>
  <c r="D310" i="3"/>
  <c r="C462" i="11"/>
  <c r="D311" i="3"/>
  <c r="C463" i="11"/>
  <c r="D312" i="3"/>
  <c r="C464" i="11"/>
  <c r="D313" i="3"/>
  <c r="C465" i="11"/>
  <c r="D314" i="3"/>
  <c r="C466" i="11"/>
  <c r="D316" i="3"/>
  <c r="C467" i="11"/>
  <c r="D317" i="3"/>
  <c r="C468" i="11"/>
  <c r="D318" i="3"/>
  <c r="C469" i="11"/>
  <c r="D321" i="3"/>
  <c r="C470" i="11"/>
  <c r="D322" i="3"/>
  <c r="C471" i="11"/>
  <c r="D323" i="3"/>
  <c r="C472" i="11"/>
  <c r="D324" i="3"/>
  <c r="C473" i="11"/>
  <c r="D325" i="3"/>
  <c r="C474" i="11"/>
  <c r="D327" i="3"/>
  <c r="C475" i="11"/>
  <c r="D329" i="3"/>
  <c r="C476" i="11"/>
  <c r="D330" i="3"/>
  <c r="C477" i="11"/>
  <c r="D331" i="3"/>
  <c r="C478" i="11"/>
  <c r="D332" i="3"/>
  <c r="C479" i="11"/>
  <c r="D333" i="3"/>
  <c r="C480" i="11"/>
  <c r="D334" i="3"/>
  <c r="C481" i="11"/>
  <c r="D335" i="3"/>
  <c r="C482" i="11"/>
  <c r="D336" i="3"/>
  <c r="C483" i="11"/>
  <c r="D337" i="3"/>
  <c r="C484" i="11"/>
  <c r="D338" i="3"/>
  <c r="C485" i="11"/>
  <c r="D339" i="3"/>
  <c r="C486" i="11"/>
  <c r="D340" i="3"/>
  <c r="C487" i="11"/>
  <c r="D341" i="3"/>
  <c r="C488" i="11"/>
  <c r="D342" i="3"/>
  <c r="C489" i="11"/>
  <c r="D343" i="3"/>
  <c r="C490" i="11"/>
  <c r="D344" i="3"/>
  <c r="C491" i="11"/>
  <c r="D350" i="3"/>
  <c r="C492" i="11"/>
  <c r="D352" i="3"/>
  <c r="C493" i="11"/>
  <c r="D354" i="3"/>
  <c r="C494" i="11"/>
  <c r="D355" i="3"/>
  <c r="C495" i="11"/>
  <c r="D356" i="3"/>
  <c r="C496" i="11"/>
  <c r="D358" i="3"/>
  <c r="C497" i="11"/>
  <c r="D359" i="3"/>
  <c r="C498" i="11"/>
  <c r="D360" i="3"/>
  <c r="C499" i="11"/>
  <c r="D361" i="3"/>
  <c r="C500" i="11"/>
  <c r="D362" i="3"/>
  <c r="C501" i="11"/>
  <c r="D363" i="3"/>
  <c r="C502" i="11"/>
  <c r="D364" i="3"/>
  <c r="C503" i="11"/>
  <c r="D365" i="3"/>
  <c r="C504" i="11"/>
  <c r="D366" i="3"/>
  <c r="C505" i="11"/>
  <c r="D367" i="3"/>
  <c r="C506" i="11"/>
  <c r="D368" i="3"/>
  <c r="C507" i="11"/>
  <c r="D369" i="3"/>
  <c r="C508" i="11"/>
  <c r="D371" i="3"/>
  <c r="C509" i="11"/>
  <c r="D373" i="3"/>
  <c r="C510" i="11"/>
  <c r="D374" i="3"/>
  <c r="C511" i="11"/>
  <c r="D377" i="3"/>
  <c r="C512" i="11"/>
  <c r="D380" i="3"/>
  <c r="C513" i="11"/>
  <c r="D382" i="3"/>
  <c r="C514" i="11"/>
  <c r="D383" i="3"/>
  <c r="C515" i="11"/>
  <c r="D384" i="3"/>
  <c r="C516" i="11"/>
  <c r="D385" i="3"/>
  <c r="C517" i="11"/>
  <c r="D386" i="3"/>
  <c r="C518" i="11"/>
  <c r="D387" i="3"/>
  <c r="C519" i="11"/>
  <c r="D388" i="3"/>
  <c r="C520" i="11"/>
  <c r="D389" i="3"/>
  <c r="C521" i="11"/>
  <c r="D390" i="3"/>
  <c r="C522" i="11"/>
  <c r="D391" i="3"/>
  <c r="C523" i="11"/>
  <c r="D392" i="3"/>
  <c r="C524" i="11"/>
  <c r="D393" i="3"/>
  <c r="C525" i="11"/>
  <c r="D394" i="3"/>
  <c r="C526" i="11"/>
  <c r="D396" i="3"/>
  <c r="C527" i="11"/>
  <c r="D397" i="3"/>
  <c r="C528" i="11"/>
  <c r="D398" i="3"/>
  <c r="C529" i="11"/>
  <c r="D400" i="3"/>
  <c r="C530" i="11"/>
  <c r="D401" i="3"/>
  <c r="C531" i="11"/>
  <c r="D402" i="3"/>
  <c r="C532" i="11"/>
  <c r="D403" i="3"/>
  <c r="C533" i="11"/>
  <c r="D404" i="3"/>
  <c r="C534" i="11"/>
  <c r="D405" i="3"/>
  <c r="C535" i="11"/>
  <c r="D406" i="3"/>
  <c r="C536" i="11"/>
  <c r="D407" i="3"/>
  <c r="C537" i="11"/>
  <c r="D408" i="3"/>
  <c r="C538" i="11"/>
  <c r="D409" i="3"/>
  <c r="C539" i="11"/>
  <c r="D411" i="3"/>
  <c r="C540" i="11"/>
  <c r="D412" i="3"/>
  <c r="C541" i="11"/>
  <c r="D413" i="3"/>
  <c r="C542" i="11"/>
  <c r="D414" i="3"/>
  <c r="C543" i="11"/>
  <c r="D415" i="3"/>
  <c r="C544" i="11"/>
  <c r="D416" i="3"/>
  <c r="C545" i="11"/>
  <c r="D417" i="3"/>
  <c r="C546" i="11"/>
  <c r="D418" i="3"/>
  <c r="C547" i="11"/>
  <c r="D419" i="3"/>
  <c r="C548" i="11"/>
  <c r="D420" i="3"/>
  <c r="C549" i="11"/>
  <c r="D421" i="3"/>
  <c r="C550" i="11"/>
  <c r="D422" i="3"/>
  <c r="C551" i="11"/>
  <c r="D424" i="3"/>
  <c r="C552" i="11"/>
  <c r="D425" i="3"/>
  <c r="C553" i="11"/>
  <c r="D426" i="3"/>
  <c r="C554" i="11"/>
  <c r="D429" i="3"/>
  <c r="C555" i="11"/>
  <c r="D430" i="3"/>
  <c r="C556" i="11"/>
  <c r="D431" i="3"/>
  <c r="C557" i="11"/>
  <c r="D432" i="3"/>
  <c r="C558" i="11"/>
  <c r="D433" i="3"/>
  <c r="C559" i="11"/>
  <c r="D434" i="3"/>
  <c r="C560" i="11"/>
  <c r="D435" i="3"/>
  <c r="C561" i="11"/>
  <c r="D436" i="3"/>
  <c r="C562" i="11"/>
  <c r="D438" i="3"/>
  <c r="C563" i="11"/>
  <c r="D440" i="3"/>
  <c r="C564" i="11"/>
  <c r="D441" i="3"/>
  <c r="C565" i="11"/>
  <c r="D442" i="3"/>
  <c r="C566" i="11"/>
  <c r="D443" i="3"/>
  <c r="C567" i="11"/>
  <c r="D444" i="3"/>
  <c r="C568" i="11"/>
  <c r="D445" i="3"/>
  <c r="C569" i="11"/>
  <c r="D446" i="3"/>
  <c r="C570" i="11"/>
  <c r="D449" i="3"/>
  <c r="C571" i="11"/>
  <c r="D450" i="3"/>
  <c r="C572" i="11"/>
  <c r="D451" i="3"/>
  <c r="C573" i="11"/>
  <c r="D453" i="3"/>
  <c r="C574" i="11"/>
  <c r="D455" i="3"/>
  <c r="C575" i="11"/>
  <c r="D456" i="3"/>
  <c r="C576" i="11"/>
  <c r="D457" i="3"/>
  <c r="C577" i="11"/>
  <c r="D459" i="3"/>
  <c r="C578" i="11"/>
  <c r="D460" i="3"/>
  <c r="C579" i="11"/>
  <c r="D461" i="3"/>
  <c r="C580" i="11"/>
  <c r="D462" i="3"/>
  <c r="C581" i="11"/>
  <c r="D463" i="3"/>
  <c r="C582" i="11"/>
  <c r="D467" i="3"/>
  <c r="C583" i="11"/>
  <c r="D468" i="3"/>
  <c r="C584" i="11"/>
  <c r="D470" i="3"/>
  <c r="C585" i="11"/>
  <c r="D471" i="3"/>
  <c r="C586" i="11"/>
  <c r="D472" i="3"/>
  <c r="C587" i="11"/>
  <c r="D473" i="3"/>
  <c r="C588" i="11"/>
  <c r="D474" i="3"/>
  <c r="C589" i="11"/>
  <c r="D475" i="3"/>
  <c r="C590" i="11"/>
  <c r="D476" i="3"/>
  <c r="C591" i="11"/>
  <c r="D478" i="3"/>
  <c r="C592" i="11"/>
  <c r="D479" i="3"/>
  <c r="C593" i="11"/>
  <c r="D481" i="3"/>
  <c r="C594" i="11"/>
  <c r="D482" i="3"/>
  <c r="C595" i="11"/>
  <c r="D483" i="3"/>
  <c r="C596" i="11"/>
  <c r="D485" i="3"/>
  <c r="C597" i="11"/>
  <c r="D486" i="3"/>
  <c r="C598" i="11"/>
  <c r="D487" i="3"/>
  <c r="C599" i="11"/>
  <c r="D489" i="3"/>
  <c r="C600" i="11"/>
  <c r="D490" i="3"/>
  <c r="C601" i="11"/>
  <c r="D491" i="3"/>
  <c r="C602" i="11"/>
  <c r="D492" i="3"/>
  <c r="C603" i="11"/>
  <c r="D494" i="3"/>
  <c r="C604" i="11"/>
  <c r="D495" i="3"/>
  <c r="C605" i="11"/>
  <c r="D496" i="3"/>
  <c r="C606" i="11"/>
  <c r="D497" i="3"/>
  <c r="C607" i="11"/>
  <c r="D498" i="3"/>
  <c r="C608" i="11"/>
  <c r="D499" i="3"/>
  <c r="C609" i="11"/>
  <c r="D502" i="3"/>
  <c r="C610" i="11"/>
  <c r="D503" i="3"/>
  <c r="C611" i="11"/>
  <c r="D504" i="3"/>
  <c r="C612" i="11"/>
  <c r="D506" i="3"/>
  <c r="C613" i="11"/>
  <c r="D508" i="3"/>
  <c r="C614" i="11"/>
  <c r="D509" i="3"/>
  <c r="C615" i="11"/>
  <c r="D511" i="3"/>
  <c r="C616" i="11"/>
  <c r="D512" i="3"/>
  <c r="C617" i="11"/>
  <c r="D513" i="3"/>
  <c r="C618" i="11"/>
  <c r="D514" i="3"/>
  <c r="C619" i="11"/>
  <c r="D515" i="3"/>
  <c r="C620" i="11"/>
  <c r="D516" i="3"/>
  <c r="C621" i="11"/>
  <c r="D517" i="3"/>
  <c r="C622" i="11"/>
  <c r="D518" i="3"/>
  <c r="C623" i="11"/>
  <c r="D519" i="3"/>
  <c r="C624" i="11"/>
  <c r="D520" i="3"/>
  <c r="C625" i="11"/>
  <c r="D521" i="3"/>
  <c r="C626" i="11"/>
  <c r="D522" i="3"/>
  <c r="C627" i="11"/>
  <c r="D523" i="3"/>
  <c r="C628" i="11"/>
  <c r="D525" i="3"/>
  <c r="C629" i="11"/>
  <c r="D526" i="3"/>
  <c r="C630" i="11"/>
  <c r="D528" i="3"/>
  <c r="C631" i="11"/>
  <c r="D529" i="3"/>
  <c r="C632" i="11"/>
  <c r="D533" i="3"/>
  <c r="C633" i="11"/>
  <c r="D534" i="3"/>
  <c r="C634" i="11"/>
  <c r="D535" i="3"/>
  <c r="C635" i="11"/>
  <c r="D536" i="3"/>
  <c r="C636" i="11"/>
  <c r="D537" i="3"/>
  <c r="C637" i="11"/>
  <c r="D538" i="3"/>
  <c r="C638" i="11"/>
  <c r="D539" i="3"/>
  <c r="C639" i="11"/>
  <c r="D540" i="3"/>
  <c r="C640" i="11"/>
  <c r="D541" i="3"/>
  <c r="C641" i="11"/>
  <c r="D543" i="3"/>
  <c r="C642" i="11"/>
  <c r="D544" i="3"/>
  <c r="C643" i="11"/>
  <c r="D546" i="3"/>
  <c r="C644" i="11"/>
  <c r="D547" i="3"/>
  <c r="C645" i="11"/>
  <c r="D548" i="3"/>
  <c r="C646" i="11"/>
  <c r="D549" i="3"/>
  <c r="C647" i="11"/>
  <c r="D550" i="3"/>
  <c r="C648" i="11"/>
  <c r="D551" i="3"/>
  <c r="C649" i="11"/>
  <c r="D552" i="3"/>
  <c r="C650" i="11"/>
  <c r="D553" i="3"/>
  <c r="C651" i="11"/>
  <c r="D554" i="3"/>
  <c r="C652" i="11"/>
  <c r="D556" i="3"/>
  <c r="C653" i="11"/>
  <c r="D557" i="3"/>
  <c r="C654" i="11"/>
  <c r="D558" i="3"/>
  <c r="C655" i="11"/>
  <c r="D559" i="3"/>
  <c r="C656" i="11"/>
  <c r="D560" i="3"/>
  <c r="C657" i="11"/>
  <c r="D561" i="3"/>
  <c r="C658" i="11"/>
  <c r="D563" i="3"/>
  <c r="C659" i="11"/>
  <c r="D564" i="3"/>
  <c r="C660" i="11"/>
  <c r="D565" i="3"/>
  <c r="C661" i="11"/>
  <c r="D566" i="3"/>
  <c r="C662" i="11"/>
  <c r="D570" i="3"/>
  <c r="C663" i="11"/>
  <c r="D571" i="3"/>
  <c r="C664" i="11"/>
  <c r="D573" i="3"/>
  <c r="C665" i="11"/>
  <c r="D574" i="3"/>
  <c r="C666" i="11"/>
  <c r="D575" i="3"/>
  <c r="C667" i="11"/>
  <c r="D576" i="3"/>
  <c r="C668" i="11"/>
  <c r="D577" i="3"/>
  <c r="C669" i="11"/>
  <c r="D581" i="3"/>
  <c r="C670" i="11"/>
  <c r="D582" i="3"/>
  <c r="C671" i="11"/>
  <c r="D583" i="3"/>
  <c r="C672" i="11"/>
  <c r="D584" i="3"/>
  <c r="C673" i="11"/>
  <c r="D585" i="3"/>
  <c r="C674" i="11"/>
  <c r="D586" i="3"/>
  <c r="C675" i="11"/>
  <c r="D587" i="3"/>
  <c r="C676" i="11"/>
  <c r="D588" i="3"/>
  <c r="C677" i="11"/>
  <c r="D589" i="3"/>
  <c r="C678" i="11"/>
  <c r="D590" i="3"/>
  <c r="C679" i="11"/>
  <c r="D592" i="3"/>
  <c r="C680" i="11"/>
  <c r="D593" i="3"/>
  <c r="C681" i="11"/>
  <c r="D594" i="3"/>
  <c r="C682" i="11"/>
  <c r="D595" i="3"/>
  <c r="C683" i="11"/>
  <c r="D597" i="3"/>
  <c r="C684" i="11"/>
  <c r="D598" i="3"/>
  <c r="C685" i="11"/>
  <c r="D599" i="3"/>
  <c r="C686" i="11"/>
  <c r="D602" i="3"/>
  <c r="C687" i="11"/>
  <c r="D603" i="3"/>
  <c r="C688" i="11"/>
  <c r="D604" i="3"/>
  <c r="C689" i="11"/>
  <c r="D605" i="3"/>
  <c r="C690" i="11"/>
  <c r="D606" i="3"/>
  <c r="C691" i="11"/>
  <c r="D607" i="3"/>
  <c r="C692" i="11"/>
  <c r="D608" i="3"/>
  <c r="C693" i="11"/>
  <c r="D609" i="3"/>
  <c r="C694" i="11"/>
  <c r="D610" i="3"/>
  <c r="C695" i="11"/>
  <c r="D611" i="3"/>
  <c r="C696" i="11"/>
  <c r="D613" i="3"/>
  <c r="C697" i="11"/>
  <c r="D615" i="3"/>
  <c r="C698" i="11"/>
  <c r="D616" i="3"/>
  <c r="C699" i="11"/>
  <c r="D620" i="3"/>
  <c r="C700" i="11"/>
  <c r="D621" i="3"/>
  <c r="C701" i="11"/>
  <c r="D623" i="3"/>
  <c r="C702" i="11"/>
  <c r="D625" i="3"/>
  <c r="C703" i="11"/>
  <c r="D628" i="3"/>
  <c r="C704" i="11"/>
  <c r="D629" i="3"/>
  <c r="C705" i="11"/>
  <c r="D631" i="3"/>
  <c r="C706" i="11"/>
  <c r="D632" i="3"/>
  <c r="C707" i="11"/>
  <c r="D633" i="3"/>
  <c r="C708" i="11"/>
  <c r="D634" i="3"/>
  <c r="C709" i="11"/>
  <c r="D635" i="3"/>
  <c r="C710" i="11"/>
  <c r="D636" i="3"/>
  <c r="C711" i="11"/>
  <c r="D637" i="3"/>
  <c r="C712" i="11"/>
  <c r="D638" i="3"/>
  <c r="C713" i="11"/>
  <c r="D639" i="3"/>
  <c r="C714" i="11"/>
  <c r="D640" i="3"/>
  <c r="C715" i="11"/>
  <c r="D641" i="3"/>
  <c r="C716" i="11"/>
  <c r="D642" i="3"/>
  <c r="C717" i="11"/>
  <c r="D643" i="3"/>
  <c r="C718" i="11"/>
  <c r="D644" i="3"/>
  <c r="C719" i="11"/>
  <c r="D645" i="3"/>
  <c r="C720" i="11"/>
  <c r="D646" i="3"/>
  <c r="C721" i="11"/>
  <c r="D647" i="3"/>
  <c r="C722" i="11"/>
  <c r="D654" i="3"/>
  <c r="C723" i="11"/>
  <c r="D656" i="3"/>
  <c r="C724" i="11"/>
  <c r="D660" i="3"/>
  <c r="C725" i="11"/>
  <c r="D662" i="3"/>
  <c r="C726" i="11"/>
  <c r="D663" i="3"/>
  <c r="C727" i="11"/>
  <c r="D664" i="3"/>
  <c r="C728" i="11"/>
  <c r="D665" i="3"/>
  <c r="C729" i="11"/>
  <c r="D666" i="3"/>
  <c r="C730" i="11"/>
  <c r="D667" i="3"/>
  <c r="C731" i="11"/>
  <c r="D668" i="3"/>
  <c r="C732" i="11"/>
  <c r="D669" i="3"/>
  <c r="C733" i="11"/>
  <c r="D670" i="3"/>
  <c r="C734" i="11"/>
  <c r="D671" i="3"/>
  <c r="C735" i="11"/>
  <c r="D672" i="3"/>
  <c r="C736" i="11"/>
  <c r="D673" i="3"/>
  <c r="C737" i="11"/>
  <c r="D674" i="3"/>
  <c r="C738" i="11"/>
  <c r="D676" i="3"/>
  <c r="C739" i="11"/>
  <c r="D677" i="3"/>
  <c r="C740" i="11"/>
  <c r="D678" i="3"/>
  <c r="C741" i="11"/>
  <c r="D679" i="3"/>
  <c r="C742" i="11"/>
  <c r="D680" i="3"/>
  <c r="C743" i="11"/>
  <c r="D681" i="3"/>
  <c r="C744" i="11"/>
  <c r="D682" i="3"/>
  <c r="C745" i="11"/>
  <c r="D683" i="3"/>
  <c r="C746" i="11"/>
  <c r="D684" i="3"/>
  <c r="C747" i="11"/>
  <c r="D685" i="3"/>
  <c r="C748" i="11"/>
  <c r="D686" i="3"/>
  <c r="C749" i="11"/>
  <c r="D687" i="3"/>
  <c r="C750" i="11"/>
  <c r="D688" i="3"/>
  <c r="C751" i="11"/>
  <c r="D689" i="3"/>
  <c r="C752" i="11"/>
  <c r="D690" i="3"/>
  <c r="C753" i="11"/>
  <c r="D691" i="3"/>
  <c r="C754" i="11"/>
  <c r="D692" i="3"/>
  <c r="C755" i="11"/>
  <c r="D693" i="3"/>
  <c r="C756" i="11"/>
  <c r="D694" i="3"/>
  <c r="C757" i="11"/>
  <c r="D695" i="3"/>
  <c r="C758" i="11"/>
  <c r="D697" i="3"/>
  <c r="C759" i="11"/>
  <c r="D698" i="3"/>
  <c r="C760" i="11"/>
  <c r="D699" i="3"/>
  <c r="C761" i="11"/>
  <c r="D700" i="3"/>
  <c r="C762" i="11"/>
  <c r="D701" i="3"/>
  <c r="C763" i="11"/>
  <c r="D702" i="3"/>
  <c r="C764" i="11"/>
  <c r="D703" i="3"/>
  <c r="C765" i="11"/>
  <c r="D704" i="3"/>
  <c r="C766" i="11"/>
  <c r="D705" i="3"/>
  <c r="C767" i="11"/>
  <c r="D706" i="3"/>
  <c r="C768" i="11"/>
  <c r="D707" i="3"/>
  <c r="C769" i="11"/>
  <c r="D708" i="3"/>
  <c r="C770" i="11"/>
  <c r="D709" i="3"/>
  <c r="C771" i="11"/>
  <c r="D712" i="3"/>
  <c r="C772" i="11"/>
  <c r="D713" i="3"/>
  <c r="C773" i="11"/>
  <c r="D714" i="3"/>
  <c r="C774" i="11"/>
  <c r="D715" i="3"/>
  <c r="C775" i="11"/>
  <c r="D716" i="3"/>
  <c r="C776" i="11"/>
  <c r="D717" i="3"/>
  <c r="C777" i="11"/>
  <c r="D718" i="3"/>
  <c r="C778" i="11"/>
  <c r="D719" i="3"/>
  <c r="C779" i="11"/>
  <c r="D722" i="3"/>
  <c r="C780" i="11"/>
  <c r="D723" i="3"/>
  <c r="C781" i="11"/>
  <c r="D724" i="3"/>
  <c r="C782" i="11"/>
  <c r="D727" i="3"/>
  <c r="C783" i="11"/>
  <c r="D728" i="3"/>
  <c r="C784" i="11"/>
  <c r="D729" i="3"/>
  <c r="C785" i="11"/>
  <c r="D730" i="3"/>
  <c r="C786" i="11"/>
  <c r="D731" i="3"/>
  <c r="C787" i="11"/>
  <c r="D732" i="3"/>
  <c r="C788" i="11"/>
  <c r="D733" i="3"/>
  <c r="C789" i="11"/>
  <c r="D734" i="3"/>
  <c r="C790" i="11"/>
  <c r="D735" i="3"/>
  <c r="C791" i="11"/>
  <c r="D736" i="3"/>
  <c r="C792" i="11"/>
  <c r="D738" i="3"/>
  <c r="C793" i="11"/>
  <c r="D739" i="3"/>
  <c r="C794" i="11"/>
  <c r="D740" i="3"/>
  <c r="C795" i="11"/>
  <c r="D741" i="3"/>
  <c r="C796" i="11"/>
  <c r="D742" i="3"/>
  <c r="C797" i="11"/>
  <c r="D743" i="3"/>
  <c r="C798" i="11"/>
  <c r="D745" i="3"/>
  <c r="C799" i="11"/>
  <c r="D747" i="3"/>
  <c r="C800" i="11"/>
  <c r="D749" i="3"/>
  <c r="C801" i="11"/>
  <c r="D750" i="3"/>
  <c r="C802" i="11"/>
  <c r="D752" i="3"/>
  <c r="C803" i="11"/>
  <c r="D753" i="3"/>
  <c r="C804" i="11"/>
  <c r="D755" i="3"/>
  <c r="C805" i="11"/>
  <c r="D756" i="3"/>
  <c r="C806" i="11"/>
  <c r="D758" i="3"/>
  <c r="C807" i="11"/>
  <c r="D759" i="3"/>
  <c r="C808" i="11"/>
  <c r="D763" i="3"/>
  <c r="C809" i="11"/>
  <c r="D764" i="3"/>
  <c r="C810" i="11"/>
  <c r="D765" i="3"/>
  <c r="C811" i="11"/>
  <c r="D767" i="3"/>
  <c r="C812" i="11"/>
  <c r="D768" i="3"/>
  <c r="C813" i="11"/>
  <c r="D769" i="3"/>
  <c r="C814" i="11"/>
  <c r="D773" i="3"/>
  <c r="C815" i="11"/>
  <c r="D775" i="3"/>
  <c r="C816" i="11"/>
  <c r="D778" i="3"/>
  <c r="C817" i="11"/>
  <c r="D779" i="3"/>
  <c r="C818" i="11"/>
  <c r="D783" i="3"/>
  <c r="C819" i="11"/>
  <c r="D784" i="3"/>
  <c r="C820" i="11"/>
  <c r="D786" i="3"/>
  <c r="C821" i="11"/>
  <c r="D788" i="3"/>
  <c r="C822" i="11"/>
  <c r="D789" i="3"/>
  <c r="C823" i="11"/>
  <c r="D791" i="3"/>
  <c r="C824" i="11"/>
  <c r="D793" i="3"/>
  <c r="C825" i="11"/>
  <c r="D794" i="3"/>
  <c r="C826" i="11"/>
  <c r="D795" i="3"/>
  <c r="C827" i="11"/>
  <c r="D796" i="3"/>
  <c r="C828" i="11"/>
  <c r="D797" i="3"/>
  <c r="C829" i="11"/>
  <c r="D800" i="3"/>
  <c r="C830" i="11"/>
  <c r="D801" i="3"/>
  <c r="C831" i="11"/>
  <c r="D802" i="3"/>
  <c r="C832" i="11"/>
  <c r="D807" i="3"/>
  <c r="C833" i="11"/>
  <c r="D808" i="3"/>
  <c r="C834" i="11"/>
  <c r="D810" i="3"/>
  <c r="C835" i="11"/>
  <c r="D811" i="3"/>
  <c r="C836" i="11"/>
  <c r="D812" i="3"/>
  <c r="C837" i="11"/>
  <c r="D814" i="3"/>
  <c r="C838" i="11"/>
  <c r="D815" i="3"/>
  <c r="C839" i="11"/>
  <c r="D816" i="3"/>
  <c r="C840" i="11"/>
  <c r="D817" i="3"/>
  <c r="C841" i="11"/>
  <c r="D818" i="3"/>
  <c r="C842" i="11"/>
  <c r="D819" i="3"/>
  <c r="C843" i="11"/>
  <c r="D820" i="3"/>
  <c r="C844" i="11"/>
  <c r="D822" i="3"/>
  <c r="C845" i="11"/>
  <c r="D823" i="3"/>
  <c r="C846" i="11"/>
  <c r="D825" i="3"/>
  <c r="C847" i="11"/>
  <c r="D826" i="3"/>
  <c r="C848" i="11"/>
  <c r="D827" i="3"/>
  <c r="C849" i="11"/>
  <c r="D828" i="3"/>
  <c r="C850" i="11"/>
  <c r="D829" i="3"/>
  <c r="C851" i="11"/>
  <c r="D833" i="3"/>
  <c r="C852" i="11"/>
  <c r="D834" i="3"/>
  <c r="C853" i="11"/>
  <c r="D835" i="3"/>
  <c r="C854" i="11"/>
  <c r="D837" i="3"/>
  <c r="C855" i="11"/>
  <c r="D838" i="3"/>
  <c r="C856" i="11"/>
  <c r="D839" i="3"/>
  <c r="C857" i="11"/>
  <c r="D840" i="3"/>
  <c r="C858" i="11"/>
  <c r="D843" i="3"/>
  <c r="C859" i="11"/>
  <c r="D844" i="3"/>
  <c r="C860" i="11"/>
  <c r="D845" i="3"/>
  <c r="C861" i="11"/>
  <c r="D846" i="3"/>
  <c r="C862" i="11"/>
  <c r="D847" i="3"/>
  <c r="C863" i="11"/>
  <c r="D848" i="3"/>
  <c r="C864" i="11"/>
  <c r="D849" i="3"/>
  <c r="C865" i="11"/>
  <c r="D850" i="3"/>
  <c r="C866" i="11"/>
  <c r="D853" i="3"/>
  <c r="C867" i="11"/>
  <c r="D854" i="3"/>
  <c r="C868" i="11"/>
  <c r="D855" i="3"/>
  <c r="C869" i="11"/>
  <c r="D856" i="3"/>
  <c r="C870" i="11"/>
  <c r="D857" i="3"/>
  <c r="C871" i="11"/>
  <c r="D858" i="3"/>
  <c r="C872" i="11"/>
  <c r="D859" i="3"/>
  <c r="C873" i="11"/>
  <c r="D860" i="3"/>
  <c r="C874" i="11"/>
  <c r="D861" i="3"/>
  <c r="C875" i="11"/>
  <c r="D863" i="3"/>
  <c r="C876" i="11"/>
  <c r="D864" i="3"/>
  <c r="C877" i="11"/>
  <c r="D865" i="3"/>
  <c r="C878" i="11"/>
  <c r="D866" i="3"/>
  <c r="C879" i="11"/>
  <c r="D867" i="3"/>
  <c r="C880" i="11"/>
  <c r="D868" i="3"/>
  <c r="C881" i="11"/>
  <c r="D869" i="3"/>
  <c r="C882" i="11"/>
  <c r="D872" i="3"/>
  <c r="C883" i="11"/>
  <c r="D873" i="3"/>
  <c r="C884" i="11"/>
  <c r="D874" i="3"/>
  <c r="C885" i="11"/>
  <c r="D876" i="3"/>
  <c r="C886" i="11"/>
  <c r="D877" i="3"/>
  <c r="C887" i="11"/>
  <c r="D878" i="3"/>
  <c r="C888" i="11"/>
  <c r="D879" i="3"/>
  <c r="C889" i="11"/>
  <c r="D880" i="3"/>
  <c r="C890" i="11"/>
  <c r="D881" i="3"/>
  <c r="C891" i="11"/>
  <c r="D884" i="3"/>
  <c r="C892" i="11"/>
  <c r="D886" i="3"/>
  <c r="C893" i="11"/>
  <c r="D887" i="3"/>
  <c r="C894" i="11"/>
  <c r="D888" i="3"/>
  <c r="C895" i="11"/>
  <c r="D889" i="3"/>
  <c r="C896" i="11"/>
  <c r="D890" i="3"/>
  <c r="C897" i="11"/>
  <c r="D891" i="3"/>
  <c r="C898" i="11"/>
  <c r="D892" i="3"/>
  <c r="C899" i="11"/>
  <c r="D893" i="3"/>
  <c r="C900" i="11"/>
  <c r="D894" i="3"/>
  <c r="C901" i="11"/>
  <c r="D895" i="3"/>
  <c r="C902" i="11"/>
  <c r="D899" i="3"/>
  <c r="C903" i="11"/>
  <c r="D901" i="3"/>
  <c r="C904" i="11"/>
  <c r="D902" i="3"/>
  <c r="C905" i="11"/>
  <c r="D903" i="3"/>
  <c r="C906" i="11"/>
  <c r="D904" i="3"/>
  <c r="C907" i="11"/>
  <c r="D905" i="3"/>
  <c r="C908" i="11"/>
  <c r="D906" i="3"/>
  <c r="C909" i="11"/>
  <c r="D907" i="3"/>
  <c r="C910" i="11"/>
  <c r="D908" i="3"/>
  <c r="C911" i="11"/>
  <c r="D909" i="3"/>
  <c r="C912" i="11"/>
  <c r="D910" i="3"/>
  <c r="C913" i="11"/>
  <c r="D911" i="3"/>
  <c r="C914" i="11"/>
  <c r="D913" i="3"/>
  <c r="C915" i="11"/>
  <c r="D915" i="3"/>
  <c r="C916" i="11"/>
  <c r="D916" i="3"/>
  <c r="C917" i="11"/>
  <c r="D917" i="3"/>
  <c r="C918" i="11"/>
  <c r="D918" i="3"/>
  <c r="C919" i="11"/>
  <c r="D919" i="3"/>
  <c r="C920" i="11"/>
  <c r="D920" i="3"/>
  <c r="C921" i="11"/>
  <c r="D921" i="3"/>
  <c r="C922" i="11"/>
  <c r="D922" i="3"/>
  <c r="C923" i="11"/>
  <c r="D923" i="3"/>
  <c r="C924" i="11"/>
  <c r="D924" i="3"/>
  <c r="C925" i="11"/>
  <c r="D925" i="3"/>
  <c r="C926" i="11"/>
  <c r="D930" i="3"/>
  <c r="C927" i="11"/>
  <c r="D931" i="3"/>
  <c r="C928" i="11"/>
  <c r="D932" i="3"/>
  <c r="C929" i="11"/>
  <c r="D933" i="3"/>
  <c r="C930" i="11"/>
  <c r="D935" i="3"/>
  <c r="C931" i="11"/>
  <c r="D936" i="3"/>
  <c r="C932" i="11"/>
  <c r="D938" i="3"/>
  <c r="C933" i="11"/>
  <c r="D940" i="3"/>
  <c r="C934" i="11"/>
  <c r="D941" i="3"/>
  <c r="C935" i="11"/>
  <c r="D942" i="3"/>
  <c r="C936" i="11"/>
  <c r="D943" i="3"/>
  <c r="C937" i="11"/>
  <c r="D944" i="3"/>
  <c r="C938" i="11"/>
  <c r="D945" i="3"/>
  <c r="C939" i="11"/>
  <c r="D946" i="3"/>
  <c r="C940" i="11"/>
  <c r="D947" i="3"/>
  <c r="C941" i="11"/>
  <c r="D949" i="3"/>
  <c r="C942" i="11"/>
  <c r="D950" i="3"/>
  <c r="C943" i="11"/>
  <c r="D953" i="3"/>
  <c r="C944" i="11"/>
  <c r="D956" i="3"/>
  <c r="C945" i="11"/>
  <c r="D957" i="3"/>
  <c r="C946" i="11"/>
  <c r="D958" i="3"/>
  <c r="C947" i="11"/>
  <c r="D959" i="3"/>
  <c r="C948" i="11"/>
  <c r="D960" i="3"/>
  <c r="C949" i="11"/>
  <c r="D961" i="3"/>
  <c r="C950" i="11"/>
  <c r="D962" i="3"/>
  <c r="C951" i="11"/>
  <c r="D963" i="3"/>
  <c r="C952" i="11"/>
  <c r="D964" i="3"/>
  <c r="C953" i="11"/>
  <c r="D965" i="3"/>
  <c r="C954" i="11"/>
  <c r="D966" i="3"/>
  <c r="C955" i="11"/>
  <c r="D967" i="3"/>
  <c r="C956" i="11"/>
  <c r="D968" i="3"/>
  <c r="C957" i="11"/>
  <c r="D969" i="3"/>
  <c r="C958" i="11"/>
  <c r="D970" i="3"/>
  <c r="C959" i="11"/>
  <c r="D972" i="3"/>
  <c r="C960" i="11"/>
  <c r="D973" i="3"/>
  <c r="C961" i="11"/>
  <c r="D974" i="3"/>
  <c r="C962" i="11"/>
  <c r="D976" i="3"/>
  <c r="C963" i="11"/>
  <c r="D977" i="3"/>
  <c r="C964" i="11"/>
  <c r="D978" i="3"/>
  <c r="C965" i="11"/>
  <c r="D979" i="3"/>
  <c r="C966" i="11"/>
  <c r="D980" i="3"/>
  <c r="C967" i="11"/>
  <c r="D981" i="3"/>
  <c r="C968" i="11"/>
  <c r="D982" i="3"/>
  <c r="C969" i="11"/>
  <c r="D986" i="3"/>
  <c r="C970" i="11"/>
  <c r="D988" i="3"/>
  <c r="C971" i="11"/>
  <c r="D991" i="3"/>
  <c r="C972" i="11"/>
  <c r="D992" i="3"/>
  <c r="C973" i="11"/>
  <c r="D993" i="3"/>
  <c r="C974" i="11"/>
  <c r="D994" i="3"/>
  <c r="C975" i="11"/>
  <c r="D995" i="3"/>
  <c r="C976" i="11"/>
  <c r="D996" i="3"/>
  <c r="C977" i="11"/>
  <c r="D997" i="3"/>
  <c r="C978" i="11"/>
  <c r="D1000" i="3"/>
  <c r="C979" i="11"/>
  <c r="D1001" i="3"/>
  <c r="C980" i="11"/>
  <c r="D1002" i="3"/>
  <c r="C981" i="11"/>
  <c r="D1004" i="3"/>
  <c r="C982" i="11"/>
  <c r="D1005" i="3"/>
  <c r="C983" i="11"/>
  <c r="D1006" i="3"/>
  <c r="C984" i="11"/>
  <c r="D1007" i="3"/>
  <c r="C985" i="11"/>
  <c r="D1008" i="3"/>
  <c r="C986" i="11"/>
  <c r="D1012" i="3"/>
  <c r="C987" i="11"/>
  <c r="D1013" i="3"/>
  <c r="C988" i="11"/>
  <c r="D1016" i="3"/>
  <c r="C989" i="11"/>
  <c r="D1017" i="3"/>
  <c r="C990" i="11"/>
  <c r="D1019" i="3"/>
  <c r="C991" i="11"/>
  <c r="D1020" i="3"/>
  <c r="C992" i="11"/>
  <c r="D1021" i="3"/>
  <c r="C993" i="11"/>
  <c r="D1022" i="3"/>
  <c r="C994" i="11"/>
  <c r="D1023" i="3"/>
  <c r="C995" i="11"/>
  <c r="D1024" i="3"/>
  <c r="C996" i="11"/>
  <c r="D1025" i="3"/>
  <c r="C997" i="11"/>
  <c r="D1026" i="3"/>
  <c r="C998" i="11"/>
  <c r="D1027" i="3"/>
  <c r="C999" i="11"/>
  <c r="D1029" i="3"/>
  <c r="C1000" i="11"/>
  <c r="D1032" i="3"/>
  <c r="C1001" i="11"/>
  <c r="D1033" i="3"/>
  <c r="C1002" i="11"/>
  <c r="D1034" i="3"/>
  <c r="C1003" i="11"/>
  <c r="D1035" i="3"/>
  <c r="C1004" i="11"/>
  <c r="D1036" i="3"/>
  <c r="C1005" i="11"/>
  <c r="D1037" i="3"/>
  <c r="C1006" i="11"/>
  <c r="D1038" i="3"/>
  <c r="C1007" i="11"/>
  <c r="D1039" i="3"/>
  <c r="C1008" i="11"/>
  <c r="D1040" i="3"/>
  <c r="C1009" i="11"/>
  <c r="D1042" i="3"/>
  <c r="C1010" i="11"/>
  <c r="D1043" i="3"/>
  <c r="C1011" i="11"/>
  <c r="D1044" i="3"/>
  <c r="C1012" i="11"/>
  <c r="D1045" i="3"/>
  <c r="C1013" i="11"/>
  <c r="D1046" i="3"/>
  <c r="C1014" i="11"/>
  <c r="D1047" i="3"/>
  <c r="C1015" i="11"/>
  <c r="D1048" i="3"/>
  <c r="C1016" i="11"/>
  <c r="D1049" i="3"/>
  <c r="C1017" i="11"/>
  <c r="D1050" i="3"/>
  <c r="C1018" i="11"/>
  <c r="D1051" i="3"/>
  <c r="C1019" i="11"/>
  <c r="D1052" i="3"/>
  <c r="C1020" i="11"/>
  <c r="D1053" i="3"/>
  <c r="C1021" i="11"/>
  <c r="D1054" i="3"/>
  <c r="C1022" i="11"/>
  <c r="D1055" i="3"/>
  <c r="C1023" i="11"/>
  <c r="D1058" i="3"/>
  <c r="C1024" i="11"/>
  <c r="D1060" i="3"/>
  <c r="C1025" i="11"/>
  <c r="D1064" i="3"/>
  <c r="C1026" i="11"/>
  <c r="D1066" i="3"/>
  <c r="C1027" i="11"/>
  <c r="D1067" i="3"/>
  <c r="C1028" i="11"/>
  <c r="D1068" i="3"/>
  <c r="C1029" i="11"/>
  <c r="D1069" i="3"/>
  <c r="C1030" i="11"/>
  <c r="D1070" i="3"/>
  <c r="C1031" i="11"/>
  <c r="D1071" i="3"/>
  <c r="C1032" i="11"/>
  <c r="D1073" i="3"/>
  <c r="C1033" i="11"/>
  <c r="D1075" i="3"/>
  <c r="C1034" i="11"/>
  <c r="D1076" i="3"/>
  <c r="C1035" i="11"/>
  <c r="D1077" i="3"/>
  <c r="C1036" i="11"/>
  <c r="D1079" i="3"/>
  <c r="C1037" i="11"/>
  <c r="D1082" i="3"/>
  <c r="C1038" i="11"/>
  <c r="D1084" i="3"/>
  <c r="C1039" i="11"/>
  <c r="D1085" i="3"/>
  <c r="C1040" i="11"/>
  <c r="D1086" i="3"/>
  <c r="C1041" i="11"/>
  <c r="D1087" i="3"/>
  <c r="C1042" i="11"/>
  <c r="D1088" i="3"/>
  <c r="C1043" i="11"/>
  <c r="D1089" i="3"/>
  <c r="C1044" i="11"/>
  <c r="D1090" i="3"/>
  <c r="C1045" i="11"/>
  <c r="D1091" i="3"/>
  <c r="C1046" i="11"/>
  <c r="D1092" i="3"/>
  <c r="C1047" i="11"/>
  <c r="D1093" i="3"/>
  <c r="C1048" i="11"/>
  <c r="D1094" i="3"/>
  <c r="C1049" i="11"/>
  <c r="D1096" i="3"/>
  <c r="C1050" i="11"/>
  <c r="D1097" i="3"/>
  <c r="C1051" i="11"/>
  <c r="D1098" i="3"/>
  <c r="C1052" i="11"/>
  <c r="D1103" i="3"/>
  <c r="C1053" i="11"/>
  <c r="D1104" i="3"/>
  <c r="C1054" i="11"/>
  <c r="D1106" i="3"/>
  <c r="C1055" i="11"/>
  <c r="D1107" i="3"/>
  <c r="C1056" i="11"/>
  <c r="D1108" i="3"/>
  <c r="C1057" i="11"/>
  <c r="D1109" i="3"/>
  <c r="C1058" i="11"/>
  <c r="D1111" i="3"/>
  <c r="C1059" i="11"/>
  <c r="D1112" i="3"/>
  <c r="C1060" i="11"/>
  <c r="D1113" i="3"/>
  <c r="C1061" i="11"/>
  <c r="D1115" i="3"/>
  <c r="C1062" i="11"/>
  <c r="D1116" i="3"/>
  <c r="C1063" i="11"/>
  <c r="D1117" i="3"/>
  <c r="C1064" i="11"/>
  <c r="D1118" i="3"/>
  <c r="C1065" i="11"/>
  <c r="D1122" i="3"/>
  <c r="C1066" i="11"/>
  <c r="D1124" i="3"/>
  <c r="C1067" i="11"/>
  <c r="D1126" i="3"/>
  <c r="C1068" i="11"/>
  <c r="D1127" i="3"/>
  <c r="C1069" i="11"/>
  <c r="D1128" i="3"/>
  <c r="C1070" i="11"/>
  <c r="D1129" i="3"/>
  <c r="C1071" i="11"/>
  <c r="D1133" i="3"/>
  <c r="C1072" i="11"/>
  <c r="D1134" i="3"/>
  <c r="C1073" i="11"/>
  <c r="D1136" i="3"/>
  <c r="C1074" i="11"/>
  <c r="D1137" i="3"/>
  <c r="C1075" i="11"/>
  <c r="D1138" i="3"/>
  <c r="C1076" i="11"/>
  <c r="D1139" i="3"/>
  <c r="C1077" i="11"/>
  <c r="D1140" i="3"/>
  <c r="C1078" i="11"/>
  <c r="D1141" i="3"/>
  <c r="C1079" i="11"/>
  <c r="D1142" i="3"/>
  <c r="C1080" i="11"/>
  <c r="D1144" i="3"/>
  <c r="C1081" i="11"/>
  <c r="D1145" i="3"/>
  <c r="C1082" i="11"/>
  <c r="D1146" i="3"/>
  <c r="C1083" i="11"/>
  <c r="D1149" i="3"/>
  <c r="C1084" i="11"/>
  <c r="D1150" i="3"/>
  <c r="C1085" i="11"/>
  <c r="D1151" i="3"/>
  <c r="C1086" i="11"/>
  <c r="D1152" i="3"/>
  <c r="C1087" i="11"/>
  <c r="D1153" i="3"/>
  <c r="C1088" i="11"/>
  <c r="D1154" i="3"/>
  <c r="C1089" i="11"/>
  <c r="D1155" i="3"/>
  <c r="C1090" i="11"/>
  <c r="D1159" i="3"/>
  <c r="C1091" i="11"/>
  <c r="D1161" i="3"/>
  <c r="C1092" i="11"/>
  <c r="D1162" i="3"/>
  <c r="C1093" i="11"/>
  <c r="D1164" i="3"/>
  <c r="C1094" i="11"/>
  <c r="D1165" i="3"/>
  <c r="C1095" i="11"/>
  <c r="D1166" i="3"/>
  <c r="C1096" i="11"/>
  <c r="D1167" i="3"/>
  <c r="C1097" i="11"/>
  <c r="D1168" i="3"/>
  <c r="C1098" i="11"/>
  <c r="D1169" i="3"/>
  <c r="C1099" i="11"/>
  <c r="D1170" i="3"/>
  <c r="C1100" i="11"/>
  <c r="D1171" i="3"/>
  <c r="C1101" i="11"/>
  <c r="D1173" i="3"/>
  <c r="C1102" i="11"/>
  <c r="D1174" i="3"/>
  <c r="C1103" i="11"/>
  <c r="D1175" i="3"/>
  <c r="C1104" i="11"/>
  <c r="D1177" i="3"/>
  <c r="C1105" i="11"/>
  <c r="D1178" i="3"/>
  <c r="C1106" i="11"/>
  <c r="D1180" i="3"/>
  <c r="C1107" i="11"/>
  <c r="D1181" i="3"/>
  <c r="C1108" i="11"/>
  <c r="D1182" i="3"/>
  <c r="C1109" i="11"/>
  <c r="D1184" i="3"/>
  <c r="C1110" i="11"/>
  <c r="D1185" i="3"/>
  <c r="C1111" i="11"/>
  <c r="D1187" i="3"/>
  <c r="C1112" i="11"/>
  <c r="D1188" i="3"/>
  <c r="C1113" i="11"/>
  <c r="D1190" i="3"/>
  <c r="C1114" i="11"/>
  <c r="D1191" i="3"/>
  <c r="C1115" i="11"/>
  <c r="D1192" i="3"/>
  <c r="C1116" i="11"/>
  <c r="D1194" i="3"/>
  <c r="C1117" i="11"/>
  <c r="D1195" i="3"/>
  <c r="C1118" i="11"/>
  <c r="D1197" i="3"/>
  <c r="C1119" i="11"/>
  <c r="D1198" i="3"/>
  <c r="C1120" i="11"/>
  <c r="D1199" i="3"/>
  <c r="C1121" i="11"/>
  <c r="D1200" i="3"/>
  <c r="C1122" i="11"/>
  <c r="D1201" i="3"/>
  <c r="C1123" i="11"/>
  <c r="D1202" i="3"/>
  <c r="C1124" i="11"/>
  <c r="D1204" i="3"/>
  <c r="C1125" i="11"/>
  <c r="D1205" i="3"/>
  <c r="C1126" i="11"/>
  <c r="D1207" i="3"/>
  <c r="C1127" i="11"/>
  <c r="D1208" i="3"/>
  <c r="C1128" i="11"/>
  <c r="D1209" i="3"/>
  <c r="C1129" i="11"/>
  <c r="D1211" i="3"/>
  <c r="C1130" i="11"/>
  <c r="D1214" i="3"/>
  <c r="C1131" i="11"/>
  <c r="D1215" i="3"/>
  <c r="C1132" i="11"/>
  <c r="D1217" i="3"/>
  <c r="C1133" i="11"/>
  <c r="D1218" i="3"/>
  <c r="C1134" i="11"/>
  <c r="D1219" i="3"/>
  <c r="C1135" i="11"/>
  <c r="D1220" i="3"/>
  <c r="C1136" i="11"/>
  <c r="D1221" i="3"/>
  <c r="C1137" i="11"/>
  <c r="D1223" i="3"/>
  <c r="C1138" i="11"/>
  <c r="D1225" i="3"/>
  <c r="C1139" i="11"/>
  <c r="D1227" i="3"/>
  <c r="C1140" i="11"/>
  <c r="D1228" i="3"/>
  <c r="C1141" i="11"/>
  <c r="D1229" i="3"/>
  <c r="C1142" i="11"/>
  <c r="D1230" i="3"/>
  <c r="C1143" i="11"/>
  <c r="D1231" i="3"/>
  <c r="C1144" i="11"/>
  <c r="D1232" i="3"/>
  <c r="C1145" i="11"/>
  <c r="D1233" i="3"/>
  <c r="C1146" i="11"/>
  <c r="D1234" i="3"/>
  <c r="C1147" i="11"/>
  <c r="D1235" i="3"/>
  <c r="C1148" i="11"/>
  <c r="D1236" i="3"/>
  <c r="C1149" i="11"/>
  <c r="D1237" i="3"/>
  <c r="C1150" i="11"/>
  <c r="D1238" i="3"/>
  <c r="C1151" i="11"/>
  <c r="D1239" i="3"/>
  <c r="C1152" i="11"/>
  <c r="D1240" i="3"/>
  <c r="C1153" i="11"/>
  <c r="D1241" i="3"/>
  <c r="C1154" i="11"/>
  <c r="D1242" i="3"/>
  <c r="C1155" i="11"/>
  <c r="D1245" i="3"/>
  <c r="C1156" i="11"/>
  <c r="D1246" i="3"/>
  <c r="C1157" i="11"/>
  <c r="D1248" i="3"/>
  <c r="C1158" i="11"/>
  <c r="D1249" i="3"/>
  <c r="C1159" i="11"/>
  <c r="D1250" i="3"/>
  <c r="C1160" i="11"/>
  <c r="D1251" i="3"/>
  <c r="C1161" i="11"/>
  <c r="D1252" i="3"/>
  <c r="C1162" i="11"/>
  <c r="D1253" i="3"/>
  <c r="C1163" i="11"/>
  <c r="D1254" i="3"/>
  <c r="C1164" i="11"/>
  <c r="D1255" i="3"/>
  <c r="C1165" i="11"/>
  <c r="D1257" i="3"/>
  <c r="C1166" i="11"/>
  <c r="D1260" i="3"/>
  <c r="C1167" i="11"/>
  <c r="D1261" i="3"/>
  <c r="C1168" i="11"/>
  <c r="D1262" i="3"/>
  <c r="C1169" i="11"/>
  <c r="D1263" i="3"/>
  <c r="C1170" i="11"/>
  <c r="D1264" i="3"/>
  <c r="C1171" i="11"/>
  <c r="D1265" i="3"/>
  <c r="C1172" i="11"/>
  <c r="D1266" i="3"/>
  <c r="C1173" i="11"/>
  <c r="D1268" i="3"/>
  <c r="C1174" i="11"/>
  <c r="D1271" i="3"/>
  <c r="C1175" i="11"/>
  <c r="D1272" i="3"/>
  <c r="C1176" i="11"/>
  <c r="D1275" i="3"/>
  <c r="C1177" i="11"/>
  <c r="D1276" i="3"/>
  <c r="C1178" i="11"/>
  <c r="D1277" i="3"/>
  <c r="C1179" i="11"/>
  <c r="D1278" i="3"/>
  <c r="C1180" i="11"/>
  <c r="D1279" i="3"/>
  <c r="C1181" i="11"/>
  <c r="D1280" i="3"/>
  <c r="C1182" i="11"/>
  <c r="D1281" i="3"/>
  <c r="C1183" i="11"/>
  <c r="D1282" i="3"/>
  <c r="C1184" i="11"/>
  <c r="D1283" i="3"/>
  <c r="C1185" i="11"/>
  <c r="D1285" i="3"/>
  <c r="C1186" i="11"/>
  <c r="D1286" i="3"/>
  <c r="C1187" i="11"/>
  <c r="D1288" i="3"/>
  <c r="C1188" i="11"/>
  <c r="D1289" i="3"/>
  <c r="C1189" i="11"/>
  <c r="D1291" i="3"/>
  <c r="C1190" i="11"/>
  <c r="D1292" i="3"/>
  <c r="C1191" i="11"/>
  <c r="D1294" i="3"/>
  <c r="C1192" i="11"/>
  <c r="D1295" i="3"/>
  <c r="C1193" i="11"/>
  <c r="D1296" i="3"/>
  <c r="C1194" i="11"/>
  <c r="D1298" i="3"/>
  <c r="C1195" i="11"/>
  <c r="D1299" i="3"/>
  <c r="C1196" i="11"/>
  <c r="D1301" i="3"/>
  <c r="C1197" i="11"/>
  <c r="D1303" i="3"/>
  <c r="C1198" i="11"/>
  <c r="D1304" i="3"/>
  <c r="C1199" i="11"/>
  <c r="D1305" i="3"/>
  <c r="C1200" i="11"/>
  <c r="D1307" i="3"/>
  <c r="C1201" i="11"/>
  <c r="D1308" i="3"/>
  <c r="C1202" i="11"/>
  <c r="D1309" i="3"/>
  <c r="C1203" i="11"/>
  <c r="D1310" i="3"/>
  <c r="C1204" i="11"/>
  <c r="D1311" i="3"/>
  <c r="C1205" i="11"/>
  <c r="D1314" i="3"/>
  <c r="C1206" i="11"/>
  <c r="D1315" i="3"/>
  <c r="C1207" i="11"/>
  <c r="D1316" i="3"/>
  <c r="C1208" i="11"/>
  <c r="D1318" i="3"/>
  <c r="C1209" i="11"/>
  <c r="D1323" i="3"/>
  <c r="C1210" i="11"/>
  <c r="D1324" i="3"/>
  <c r="C1211" i="11"/>
  <c r="D1325" i="3"/>
  <c r="C1212" i="11"/>
  <c r="D1326" i="3"/>
  <c r="C1213" i="11"/>
  <c r="D1328" i="3"/>
  <c r="C1214" i="11"/>
  <c r="D1329" i="3"/>
  <c r="C1215" i="11"/>
  <c r="D1331" i="3"/>
  <c r="C1216" i="11"/>
  <c r="D1332" i="3"/>
  <c r="C1217" i="11"/>
  <c r="D1333" i="3"/>
  <c r="C1218" i="11"/>
  <c r="D1334" i="3"/>
  <c r="C1219" i="11"/>
  <c r="D1338" i="3"/>
  <c r="C1220" i="11"/>
  <c r="D1339" i="3"/>
  <c r="C1221" i="11"/>
  <c r="D1340" i="3"/>
  <c r="C1222" i="11"/>
  <c r="D1341" i="3"/>
  <c r="C1223" i="11"/>
  <c r="D1342" i="3"/>
  <c r="C1224" i="11"/>
  <c r="D1344" i="3"/>
  <c r="C1225" i="11"/>
  <c r="D1348" i="3"/>
  <c r="C1226" i="11"/>
  <c r="D1349" i="3"/>
  <c r="C1227" i="11"/>
  <c r="D1350" i="3"/>
  <c r="C1228" i="11"/>
  <c r="D1351" i="3"/>
  <c r="C1229" i="11"/>
  <c r="D1352" i="3"/>
  <c r="C1230" i="11"/>
  <c r="D1353" i="3"/>
  <c r="C1231" i="11"/>
  <c r="D1354" i="3"/>
  <c r="C1232" i="11"/>
  <c r="D1355" i="3"/>
  <c r="C1233" i="11"/>
  <c r="D1356" i="3"/>
  <c r="C1234" i="11"/>
  <c r="D1357" i="3"/>
  <c r="C1235" i="11"/>
  <c r="D1358" i="3"/>
  <c r="C1236" i="11"/>
  <c r="D1359" i="3"/>
  <c r="C1237" i="11"/>
  <c r="D1360" i="3"/>
  <c r="C1238" i="11"/>
  <c r="D1361" i="3"/>
  <c r="C1239" i="11"/>
  <c r="D1362" i="3"/>
  <c r="C1240" i="11"/>
  <c r="D1363" i="3"/>
  <c r="C1241" i="11"/>
  <c r="D1364" i="3"/>
  <c r="C1242" i="11"/>
  <c r="D1365" i="3"/>
  <c r="C1243" i="11"/>
  <c r="D1367" i="3"/>
  <c r="C1244" i="11"/>
  <c r="D1368" i="3"/>
  <c r="C1245" i="11"/>
  <c r="D1369" i="3"/>
  <c r="C1246" i="11"/>
  <c r="D1370" i="3"/>
  <c r="C1247" i="11"/>
  <c r="D1371" i="3"/>
  <c r="C1248" i="11"/>
  <c r="D1372" i="3"/>
  <c r="C1249" i="11"/>
  <c r="D1373" i="3"/>
  <c r="C1250" i="11"/>
  <c r="D1374" i="3"/>
  <c r="C1251" i="11"/>
  <c r="D1376" i="3"/>
  <c r="C1252" i="11"/>
  <c r="D1377" i="3"/>
  <c r="C1253" i="11"/>
  <c r="D1378" i="3"/>
  <c r="C1254" i="11"/>
  <c r="D1379" i="3"/>
  <c r="C1255" i="11"/>
  <c r="D1381" i="3"/>
  <c r="C1256" i="11"/>
  <c r="D1382" i="3"/>
  <c r="C1257" i="11"/>
  <c r="D1383" i="3"/>
  <c r="C1258" i="11"/>
  <c r="D1384" i="3"/>
  <c r="C1259" i="11"/>
  <c r="D1386" i="3"/>
  <c r="C1260" i="11"/>
  <c r="D1387" i="3"/>
  <c r="C1261" i="11"/>
  <c r="D1388" i="3"/>
  <c r="C1262" i="11"/>
  <c r="D1389" i="3"/>
  <c r="C1263" i="11"/>
  <c r="D1390" i="3"/>
  <c r="C1264" i="11"/>
  <c r="D1394" i="3"/>
  <c r="C1265" i="11"/>
  <c r="D1396" i="3"/>
  <c r="C1266" i="11"/>
  <c r="D1397" i="3"/>
  <c r="C1267" i="11"/>
  <c r="D1399" i="3"/>
  <c r="C1268" i="11"/>
  <c r="D1401" i="3"/>
  <c r="C1269" i="11"/>
  <c r="D1402" i="3"/>
  <c r="C1270" i="11"/>
  <c r="D1403" i="3"/>
  <c r="C1271" i="11"/>
  <c r="D1405" i="3"/>
  <c r="C1272" i="11"/>
  <c r="D1406" i="3"/>
  <c r="C1273" i="11"/>
  <c r="D1407" i="3"/>
  <c r="C1274" i="11"/>
  <c r="D1408" i="3"/>
  <c r="C1275" i="11"/>
  <c r="D1409" i="3"/>
  <c r="C1276" i="11"/>
  <c r="D1410" i="3"/>
  <c r="C1277" i="11"/>
  <c r="D1411" i="3"/>
  <c r="C1278" i="11"/>
  <c r="D1412" i="3"/>
  <c r="C1279" i="11"/>
  <c r="D1414" i="3"/>
  <c r="C1280" i="11"/>
  <c r="D1415" i="3"/>
  <c r="C1281" i="11"/>
  <c r="D1419" i="3"/>
  <c r="C1282" i="11"/>
  <c r="D1420" i="3"/>
  <c r="C1283" i="11"/>
  <c r="D1421" i="3"/>
  <c r="C1284" i="11"/>
  <c r="D1423" i="3"/>
  <c r="C1285" i="11"/>
  <c r="D1424" i="3"/>
  <c r="C1286" i="11"/>
  <c r="D1426" i="3"/>
  <c r="C1287" i="11"/>
  <c r="D1428" i="3"/>
  <c r="C1288" i="11"/>
  <c r="D1429" i="3"/>
  <c r="C1289" i="11"/>
  <c r="D1431" i="3"/>
  <c r="C1290" i="11"/>
  <c r="D1432" i="3"/>
  <c r="C1291" i="11"/>
  <c r="D1433" i="3"/>
  <c r="C1292" i="11"/>
  <c r="D1434" i="3"/>
  <c r="C1293" i="11"/>
  <c r="D1435" i="3"/>
  <c r="C1294" i="11"/>
  <c r="D1436" i="3"/>
  <c r="C1295" i="11"/>
  <c r="D1437" i="3"/>
  <c r="C1296" i="11"/>
  <c r="D1438" i="3"/>
  <c r="C1297" i="11"/>
  <c r="D1440" i="3"/>
  <c r="C1298" i="11"/>
  <c r="D1442" i="3"/>
  <c r="C1299" i="11"/>
  <c r="D1443" i="3"/>
  <c r="C1300" i="11"/>
  <c r="D1444" i="3"/>
  <c r="C1301" i="11"/>
  <c r="D1446" i="3"/>
  <c r="C1302" i="11"/>
  <c r="D1450" i="3"/>
  <c r="C1303" i="11"/>
  <c r="D1452" i="3"/>
  <c r="C1304" i="11"/>
  <c r="D1453" i="3"/>
  <c r="C1305" i="11"/>
  <c r="D1454" i="3"/>
  <c r="C1306" i="11"/>
  <c r="D1455" i="3"/>
  <c r="C1307" i="11"/>
  <c r="D1457" i="3"/>
  <c r="C1308" i="11"/>
  <c r="D1458" i="3"/>
  <c r="C1309" i="11"/>
  <c r="D1459" i="3"/>
  <c r="C1310" i="11"/>
  <c r="D1460" i="3"/>
  <c r="C1311" i="11"/>
  <c r="D1461" i="3"/>
  <c r="C1312" i="11"/>
  <c r="D1462" i="3"/>
  <c r="C1313" i="11"/>
  <c r="D1463" i="3"/>
  <c r="C1314" i="11"/>
  <c r="D1464" i="3"/>
  <c r="C1315" i="11"/>
  <c r="D1465" i="3"/>
  <c r="C1316" i="11"/>
  <c r="D1466" i="3"/>
  <c r="C1317" i="11"/>
  <c r="D1467" i="3"/>
  <c r="C1318" i="11"/>
  <c r="D1469" i="3"/>
  <c r="C1319" i="11"/>
  <c r="D1471" i="3"/>
  <c r="C1320" i="11"/>
  <c r="D1472" i="3"/>
  <c r="C1321" i="11"/>
  <c r="D1476" i="3"/>
  <c r="C1322" i="11"/>
  <c r="D1477" i="3"/>
  <c r="C1323" i="11"/>
  <c r="D1478" i="3"/>
  <c r="C1324" i="11"/>
  <c r="D1480" i="3"/>
  <c r="C1325" i="11"/>
  <c r="D1482" i="3"/>
  <c r="C1326" i="11"/>
  <c r="D1483" i="3"/>
  <c r="C1327" i="11"/>
  <c r="D1487" i="3"/>
  <c r="C1328" i="11"/>
  <c r="D1488" i="3"/>
  <c r="C1329" i="11"/>
  <c r="D1489" i="3"/>
  <c r="C1330" i="11"/>
  <c r="D1490" i="3"/>
  <c r="C1331" i="11"/>
  <c r="D1491" i="3"/>
  <c r="C1332" i="11"/>
  <c r="D1492" i="3"/>
  <c r="C1333" i="11"/>
  <c r="D1493" i="3"/>
  <c r="C1334" i="11"/>
  <c r="D1494" i="3"/>
  <c r="C1335" i="11"/>
  <c r="D1495" i="3"/>
  <c r="C1336" i="11"/>
  <c r="D1496" i="3"/>
  <c r="C1337" i="11"/>
  <c r="D1497" i="3"/>
  <c r="C1338" i="11"/>
  <c r="D1498" i="3"/>
  <c r="C1339" i="11"/>
  <c r="D1499" i="3"/>
  <c r="C1340" i="11"/>
  <c r="D1500" i="3"/>
  <c r="C1341" i="11"/>
  <c r="D1501" i="3"/>
  <c r="C1342" i="11"/>
  <c r="D1502" i="3"/>
  <c r="C1343" i="11"/>
  <c r="D1503" i="3"/>
  <c r="C1344" i="11"/>
  <c r="D1504" i="3"/>
  <c r="C1345" i="11"/>
  <c r="D1505" i="3"/>
  <c r="C1346" i="11"/>
  <c r="D1507" i="3"/>
  <c r="C1347" i="11"/>
  <c r="D1509" i="3"/>
  <c r="C1348" i="11"/>
  <c r="D1510" i="3"/>
  <c r="C1349" i="11"/>
  <c r="D1511" i="3"/>
  <c r="C1350" i="11"/>
  <c r="D1512" i="3"/>
  <c r="C1351" i="11"/>
  <c r="D1513" i="3"/>
  <c r="C1352" i="11"/>
  <c r="D1514" i="3"/>
  <c r="C1353" i="11"/>
  <c r="D1516" i="3"/>
  <c r="C1354" i="11"/>
  <c r="D1517" i="3"/>
  <c r="C1355" i="11"/>
  <c r="D1520" i="3"/>
  <c r="C1356" i="11"/>
  <c r="D1521" i="3"/>
  <c r="C1357" i="11"/>
  <c r="D1522" i="3"/>
  <c r="C1358" i="11"/>
  <c r="D1523" i="3"/>
  <c r="C1359" i="11"/>
  <c r="D1524" i="3"/>
  <c r="C1360" i="11"/>
  <c r="D1525" i="3"/>
  <c r="C1361" i="11"/>
  <c r="D1526" i="3"/>
  <c r="C1362" i="11"/>
  <c r="D1529" i="3"/>
  <c r="C1363" i="11"/>
  <c r="D1530" i="3"/>
  <c r="C1364" i="11"/>
  <c r="D1531" i="3"/>
  <c r="C1365" i="11"/>
  <c r="D1532" i="3"/>
  <c r="C1366" i="11"/>
  <c r="D1535" i="3"/>
  <c r="C1367" i="11"/>
  <c r="D1537" i="3"/>
  <c r="C1368" i="11"/>
  <c r="D1538" i="3"/>
  <c r="C1369" i="11"/>
  <c r="D1539" i="3"/>
  <c r="C1370" i="11"/>
  <c r="D1541" i="3"/>
  <c r="C1371" i="11"/>
  <c r="D1542" i="3"/>
  <c r="C1372" i="11"/>
  <c r="D1543" i="3"/>
  <c r="C1373" i="11"/>
  <c r="D1544" i="3"/>
  <c r="C1374" i="11"/>
  <c r="D1545" i="3"/>
  <c r="C1375" i="11"/>
  <c r="D1546" i="3"/>
  <c r="C1376" i="11"/>
  <c r="D1547" i="3"/>
  <c r="C1377" i="11"/>
  <c r="D1548" i="3"/>
  <c r="C1378" i="11"/>
  <c r="D1550" i="3"/>
  <c r="C1379" i="11"/>
  <c r="D1551" i="3"/>
  <c r="C1380" i="11"/>
  <c r="D1552" i="3"/>
  <c r="C1381" i="11"/>
  <c r="D1554" i="3"/>
  <c r="C1382" i="11"/>
  <c r="D1555" i="3"/>
  <c r="C1383" i="11"/>
  <c r="D1556" i="3"/>
  <c r="C1384" i="11"/>
  <c r="D1557" i="3"/>
  <c r="C1385" i="11"/>
  <c r="D1558" i="3"/>
  <c r="C1386" i="11"/>
  <c r="D1560" i="3"/>
  <c r="C1387" i="11"/>
  <c r="D1561" i="3"/>
  <c r="C1388" i="11"/>
  <c r="D1562" i="3"/>
  <c r="C1389" i="11"/>
  <c r="D1564" i="3"/>
  <c r="C1390" i="11"/>
  <c r="D1565" i="3"/>
  <c r="C1391" i="11"/>
  <c r="D1569" i="3"/>
  <c r="C1392" i="11"/>
  <c r="D1571" i="3"/>
  <c r="C1393" i="11"/>
  <c r="D1572" i="3"/>
  <c r="C1394" i="11"/>
  <c r="D1574" i="3"/>
  <c r="C1395" i="11"/>
  <c r="D1575" i="3"/>
  <c r="C1396" i="11"/>
  <c r="D1578" i="3"/>
  <c r="C1397" i="11"/>
  <c r="D1579" i="3"/>
  <c r="C1398" i="11"/>
  <c r="D1581" i="3"/>
  <c r="C1399" i="11"/>
  <c r="D1582" i="3"/>
  <c r="C1400" i="11"/>
  <c r="D1583" i="3"/>
  <c r="C1401" i="11"/>
  <c r="D1584" i="3"/>
  <c r="C1402" i="11"/>
  <c r="D1585" i="3"/>
  <c r="C1403" i="11"/>
  <c r="D1587" i="3"/>
  <c r="C1404" i="11"/>
  <c r="D1590" i="3"/>
  <c r="C1405" i="11"/>
  <c r="D1592" i="3"/>
  <c r="C1406" i="11"/>
  <c r="D1593" i="3"/>
  <c r="C1407" i="11"/>
  <c r="D1594" i="3"/>
  <c r="C1408" i="11"/>
  <c r="D1595" i="3"/>
  <c r="C1409" i="11"/>
  <c r="D1597" i="3"/>
  <c r="C1410" i="11"/>
  <c r="D1598" i="3"/>
  <c r="C1411" i="11"/>
  <c r="D1599" i="3"/>
  <c r="C1412" i="11"/>
  <c r="D1600" i="3"/>
  <c r="C1413" i="11"/>
  <c r="D1601" i="3"/>
  <c r="C1414" i="11"/>
  <c r="D1602" i="3"/>
  <c r="C1415" i="11"/>
  <c r="D1603" i="3"/>
  <c r="C1416" i="11"/>
  <c r="D1604" i="3"/>
  <c r="C1417" i="11"/>
  <c r="D1605" i="3"/>
  <c r="C1418" i="11"/>
  <c r="D1606" i="3"/>
  <c r="C1419" i="11"/>
  <c r="D1607" i="3"/>
  <c r="C1420" i="11"/>
  <c r="D1608" i="3"/>
  <c r="C1421" i="11"/>
  <c r="D1609" i="3"/>
  <c r="C1422" i="11"/>
  <c r="D1610" i="3"/>
  <c r="C1423" i="11"/>
  <c r="D1611" i="3"/>
  <c r="C1424" i="11"/>
  <c r="D1612" i="3"/>
  <c r="C1425" i="11"/>
  <c r="D1613" i="3"/>
  <c r="C1426" i="11"/>
  <c r="D1614" i="3"/>
  <c r="C1427" i="11"/>
  <c r="D1615" i="3"/>
  <c r="C1428" i="11"/>
  <c r="D1618" i="3"/>
  <c r="C1429" i="11"/>
  <c r="D1619" i="3"/>
  <c r="C1430" i="11"/>
  <c r="D1620" i="3"/>
  <c r="C1431" i="11"/>
  <c r="D1621" i="3"/>
  <c r="C1432" i="11"/>
  <c r="D1622" i="3"/>
  <c r="C1433" i="11"/>
  <c r="D1623" i="3"/>
  <c r="C1434" i="11"/>
  <c r="D1624" i="3"/>
  <c r="C1435" i="11"/>
  <c r="D1625" i="3"/>
  <c r="C1436" i="11"/>
  <c r="D1626" i="3"/>
  <c r="C1437" i="11"/>
  <c r="D1627" i="3"/>
  <c r="C1438" i="11"/>
  <c r="D1628" i="3"/>
  <c r="C1439" i="11"/>
  <c r="D1629" i="3"/>
  <c r="C1440" i="11"/>
  <c r="D1630" i="3"/>
  <c r="C1441" i="11"/>
  <c r="D1631" i="3"/>
  <c r="C1442" i="11"/>
  <c r="D1632" i="3"/>
  <c r="C1443" i="11"/>
  <c r="D1633" i="3"/>
  <c r="C1444" i="11"/>
  <c r="D1634" i="3"/>
  <c r="C1445" i="11"/>
  <c r="D1635" i="3"/>
  <c r="C1446" i="11"/>
  <c r="D1636" i="3"/>
  <c r="C1447" i="11"/>
  <c r="D1637" i="3"/>
  <c r="C1448" i="11"/>
  <c r="D1638" i="3"/>
  <c r="C1449" i="11"/>
  <c r="D1640" i="3"/>
  <c r="C1450" i="11"/>
  <c r="D1642" i="3"/>
  <c r="C1451" i="11"/>
  <c r="D1643" i="3"/>
  <c r="C1452" i="11"/>
  <c r="D1645" i="3"/>
  <c r="C1453" i="11"/>
  <c r="D1646" i="3"/>
  <c r="C1454" i="11"/>
  <c r="D1647" i="3"/>
  <c r="C1455" i="11"/>
  <c r="D1648" i="3"/>
  <c r="C1456" i="11"/>
  <c r="D1650" i="3"/>
  <c r="C1457" i="11"/>
  <c r="D1652" i="3"/>
  <c r="C1458" i="11"/>
  <c r="D1653" i="3"/>
  <c r="C1459" i="11"/>
  <c r="D1655" i="3"/>
  <c r="C1460" i="11"/>
  <c r="D1657" i="3"/>
  <c r="C1461" i="11"/>
  <c r="D1659" i="3"/>
  <c r="C1462" i="11"/>
  <c r="D1661" i="3"/>
  <c r="C1463" i="11"/>
  <c r="D1662" i="3"/>
  <c r="C1464" i="11"/>
  <c r="D1663" i="3"/>
  <c r="C1465" i="11"/>
  <c r="D1667" i="3"/>
  <c r="C1466" i="11"/>
  <c r="D1668" i="3"/>
  <c r="C1467" i="11"/>
  <c r="D1669" i="3"/>
  <c r="C1468" i="11"/>
  <c r="D1670" i="3"/>
  <c r="C1469" i="11"/>
  <c r="D1671" i="3"/>
  <c r="C1470" i="11"/>
  <c r="D1672" i="3"/>
  <c r="C1471" i="11"/>
  <c r="D1673" i="3"/>
  <c r="C1472" i="11"/>
  <c r="D1674" i="3"/>
  <c r="C1473" i="11"/>
  <c r="D1675" i="3"/>
  <c r="C1474" i="11"/>
  <c r="D1676" i="3"/>
  <c r="C1475" i="11"/>
  <c r="D1678" i="3"/>
  <c r="C1476" i="11"/>
  <c r="D1681" i="3"/>
  <c r="C1477" i="11"/>
  <c r="D1683" i="3"/>
  <c r="C1478" i="11"/>
  <c r="D1686" i="3"/>
  <c r="C1479" i="11"/>
  <c r="D1688" i="3"/>
  <c r="C1480" i="11"/>
  <c r="D1690" i="3"/>
  <c r="C1481" i="11"/>
  <c r="D1691" i="3"/>
  <c r="C1482" i="11"/>
  <c r="D1693" i="3"/>
  <c r="C1483" i="11"/>
  <c r="D1694" i="3"/>
  <c r="C1484" i="11"/>
  <c r="D1697" i="3"/>
  <c r="C1485" i="11"/>
  <c r="D1699" i="3"/>
  <c r="C1486" i="11"/>
  <c r="D1700" i="3"/>
  <c r="C1487" i="11"/>
  <c r="D1703" i="3"/>
  <c r="C1488" i="11"/>
  <c r="D1705" i="3"/>
  <c r="C1489" i="11"/>
  <c r="D1706" i="3"/>
  <c r="C1490" i="11"/>
  <c r="D1707" i="3"/>
  <c r="C1491" i="11"/>
  <c r="D1708" i="3"/>
  <c r="C1492" i="11"/>
  <c r="D1709" i="3"/>
  <c r="C1493" i="11"/>
  <c r="D1710" i="3"/>
  <c r="C1494" i="11"/>
  <c r="D1711" i="3"/>
  <c r="C1495" i="11"/>
  <c r="D1712" i="3"/>
  <c r="C1496" i="11"/>
  <c r="D1716" i="3"/>
  <c r="C1497" i="11"/>
  <c r="D1717" i="3"/>
  <c r="C1498" i="11"/>
  <c r="D1720" i="3"/>
  <c r="C1499" i="11"/>
  <c r="D1721" i="3"/>
  <c r="C1500" i="11"/>
  <c r="D1722" i="3"/>
  <c r="C1501" i="11"/>
  <c r="D1724" i="3"/>
  <c r="C1502" i="11"/>
  <c r="D1725" i="3"/>
  <c r="C1503" i="11"/>
  <c r="D1726" i="3"/>
  <c r="C1504" i="11"/>
  <c r="D1727" i="3"/>
  <c r="C1505" i="11"/>
  <c r="D1728" i="3"/>
  <c r="C1506" i="11"/>
  <c r="D1729" i="3"/>
  <c r="C1507" i="11"/>
  <c r="D1730" i="3"/>
  <c r="C1508" i="11"/>
  <c r="D1733" i="3"/>
  <c r="C1509" i="11"/>
  <c r="D1737" i="3"/>
  <c r="C1510" i="11"/>
  <c r="D1739" i="3"/>
  <c r="C1511" i="11"/>
  <c r="D1740" i="3"/>
  <c r="C1512" i="11"/>
  <c r="D1741" i="3"/>
  <c r="C1513" i="11"/>
  <c r="D1743" i="3"/>
  <c r="C1514" i="11"/>
  <c r="D1745" i="3"/>
  <c r="C1515" i="11"/>
  <c r="D1746" i="3"/>
  <c r="C1516" i="11"/>
  <c r="D1753" i="3"/>
  <c r="C1517" i="11"/>
  <c r="D1754" i="3"/>
  <c r="C1518" i="11"/>
  <c r="D1755" i="3"/>
  <c r="C1519" i="11"/>
  <c r="D1757" i="3"/>
  <c r="C1520" i="11"/>
  <c r="D1758" i="3"/>
  <c r="C1521" i="11"/>
  <c r="D1759" i="3"/>
  <c r="C1522" i="11"/>
  <c r="D1760" i="3"/>
  <c r="C1523" i="11"/>
  <c r="D1762" i="3"/>
  <c r="C1524" i="11"/>
  <c r="D1763" i="3"/>
  <c r="C1525" i="11"/>
  <c r="D1765" i="3"/>
  <c r="C1526" i="11"/>
  <c r="D1766" i="3"/>
  <c r="C1527" i="11"/>
  <c r="D1767" i="3"/>
  <c r="C1528" i="11"/>
  <c r="D1768" i="3"/>
  <c r="C1529" i="11"/>
  <c r="D1769" i="3"/>
  <c r="C1530" i="11"/>
  <c r="D1770" i="3"/>
  <c r="C1531" i="11"/>
  <c r="D1771" i="3"/>
  <c r="C1532" i="11"/>
  <c r="D1772" i="3"/>
  <c r="C1533" i="11"/>
  <c r="D1776" i="3"/>
  <c r="C1534" i="11"/>
  <c r="D1777" i="3"/>
  <c r="C1535" i="11"/>
  <c r="D1778" i="3"/>
  <c r="C1536" i="11"/>
  <c r="D1779" i="3"/>
  <c r="C1537" i="11"/>
  <c r="D1780" i="3"/>
  <c r="C1538" i="11"/>
  <c r="D1781" i="3"/>
  <c r="C1539" i="11"/>
  <c r="D1782" i="3"/>
  <c r="C1540" i="11"/>
  <c r="D1784" i="3"/>
  <c r="C1541" i="11"/>
  <c r="D1785" i="3"/>
  <c r="C1542" i="11"/>
  <c r="D1787" i="3"/>
  <c r="C1543" i="11"/>
  <c r="D1788" i="3"/>
  <c r="C1544" i="11"/>
  <c r="D1791" i="3"/>
  <c r="C1545" i="11"/>
  <c r="D1793" i="3"/>
  <c r="C1546" i="11"/>
  <c r="D1795" i="3"/>
  <c r="C1547" i="11"/>
  <c r="D1796" i="3"/>
  <c r="C1548" i="11"/>
  <c r="D1798" i="3"/>
  <c r="C1549" i="11"/>
  <c r="D1799" i="3"/>
  <c r="C1550" i="11"/>
  <c r="D1801" i="3"/>
  <c r="C1551" i="11"/>
  <c r="D1803" i="3"/>
  <c r="C1552" i="11"/>
  <c r="D1804" i="3"/>
  <c r="C1553" i="11"/>
  <c r="D1807" i="3"/>
  <c r="C1554" i="11"/>
  <c r="D1808" i="3"/>
  <c r="C1555" i="11"/>
  <c r="D1809" i="3"/>
  <c r="C1556" i="11"/>
  <c r="D1811" i="3"/>
  <c r="C1557" i="11"/>
  <c r="D1812" i="3"/>
  <c r="C1558" i="11"/>
  <c r="D1815" i="3"/>
  <c r="C1559" i="11"/>
  <c r="D1816" i="3"/>
  <c r="C1560" i="11"/>
  <c r="D1817" i="3"/>
  <c r="C1561" i="11"/>
  <c r="D1818" i="3"/>
  <c r="C1562" i="11"/>
  <c r="D1819" i="3"/>
  <c r="C1563" i="11"/>
  <c r="D1820" i="3"/>
  <c r="C1564" i="11"/>
  <c r="D1822" i="3"/>
  <c r="C1565" i="11"/>
  <c r="D1826" i="3"/>
  <c r="C1566" i="11"/>
  <c r="D1827" i="3"/>
  <c r="C1567" i="11"/>
  <c r="D1828" i="3"/>
  <c r="C1568" i="11"/>
  <c r="D1829" i="3"/>
  <c r="C1569" i="11"/>
  <c r="D1830" i="3"/>
  <c r="C1570" i="11"/>
  <c r="D1832" i="3"/>
  <c r="C1571" i="11"/>
  <c r="D1833" i="3"/>
  <c r="C1572" i="11"/>
  <c r="D1834" i="3"/>
  <c r="C1573" i="11"/>
  <c r="D1836" i="3"/>
  <c r="C1574" i="11"/>
  <c r="D1838" i="3"/>
  <c r="C1575" i="11"/>
  <c r="D1839" i="3"/>
  <c r="C1576" i="11"/>
  <c r="D1840" i="3"/>
  <c r="C1577" i="11"/>
  <c r="D1841" i="3"/>
  <c r="C1578" i="11"/>
  <c r="D1842" i="3"/>
  <c r="C1579" i="11"/>
  <c r="D1844" i="3"/>
  <c r="C1580" i="11"/>
  <c r="D1845" i="3"/>
  <c r="C1581" i="11"/>
  <c r="D1846" i="3"/>
  <c r="C1582" i="11"/>
  <c r="D1847" i="3"/>
  <c r="C1583" i="11"/>
  <c r="D1848" i="3"/>
  <c r="C1584" i="11"/>
  <c r="D1850" i="3"/>
  <c r="C1585" i="11"/>
  <c r="D1852" i="3"/>
  <c r="C1586" i="11"/>
  <c r="D1853" i="3"/>
  <c r="C1587" i="11"/>
  <c r="D1854" i="3"/>
  <c r="C1588" i="11"/>
  <c r="D1855" i="3"/>
  <c r="C1589" i="11"/>
  <c r="D1856" i="3"/>
  <c r="C1590" i="11"/>
  <c r="D1857" i="3"/>
  <c r="C1591" i="11"/>
  <c r="D1859" i="3"/>
  <c r="C1592" i="11"/>
  <c r="D1860" i="3"/>
  <c r="C1593" i="11"/>
  <c r="D1861" i="3"/>
  <c r="C1594" i="11"/>
  <c r="D1863" i="3"/>
  <c r="C1595" i="11"/>
  <c r="D1864" i="3"/>
  <c r="C1596" i="11"/>
  <c r="D1865" i="3"/>
  <c r="C1597" i="11"/>
  <c r="D1866" i="3"/>
  <c r="C1598" i="11"/>
  <c r="D1867" i="3"/>
  <c r="C1599" i="11"/>
  <c r="D1869" i="3"/>
  <c r="C1600" i="11"/>
  <c r="D1870" i="3"/>
  <c r="C1601" i="11"/>
  <c r="D1871" i="3"/>
  <c r="C1602" i="11"/>
  <c r="D1872" i="3"/>
  <c r="C1603" i="11"/>
  <c r="D1873" i="3"/>
  <c r="C1604" i="11"/>
  <c r="D1878" i="3"/>
  <c r="C1605" i="11"/>
  <c r="D1879" i="3"/>
  <c r="C1606" i="11"/>
  <c r="D1881" i="3"/>
  <c r="C1607" i="11"/>
  <c r="D1882" i="3"/>
  <c r="C1608" i="11"/>
  <c r="D1883" i="3"/>
  <c r="C1609" i="11"/>
  <c r="D1884" i="3"/>
  <c r="C1610" i="11"/>
  <c r="D1885" i="3"/>
  <c r="C1611" i="11"/>
  <c r="D1886" i="3"/>
  <c r="C1612" i="11"/>
  <c r="D1889" i="3"/>
  <c r="C1613" i="11"/>
  <c r="D1890" i="3"/>
  <c r="C1614" i="11"/>
  <c r="D1892" i="3"/>
  <c r="C1615" i="11"/>
  <c r="D1893" i="3"/>
  <c r="C1616" i="11"/>
  <c r="D1894" i="3"/>
  <c r="C1617" i="11"/>
  <c r="D1896" i="3"/>
  <c r="C1618" i="11"/>
  <c r="D1897" i="3"/>
  <c r="C1619" i="11"/>
  <c r="D1898" i="3"/>
  <c r="C1620" i="11"/>
  <c r="D1899" i="3"/>
  <c r="C1621" i="11"/>
  <c r="D1900" i="3"/>
  <c r="C1622" i="11"/>
  <c r="D1901" i="3"/>
  <c r="C1623" i="11"/>
  <c r="D1905" i="3"/>
  <c r="C1624" i="11"/>
  <c r="D1908" i="3"/>
  <c r="C1625" i="11"/>
  <c r="D1911" i="3"/>
  <c r="C1626" i="11"/>
  <c r="D1913" i="3"/>
  <c r="C1627" i="11"/>
  <c r="D1914" i="3"/>
  <c r="C1628" i="11"/>
  <c r="D1915" i="3"/>
  <c r="C1629" i="11"/>
  <c r="D1916" i="3"/>
  <c r="C1630" i="11"/>
  <c r="D1920" i="3"/>
  <c r="C1631" i="11"/>
  <c r="D1922" i="3"/>
  <c r="C1632" i="11"/>
  <c r="D1923" i="3"/>
  <c r="C1633" i="11"/>
  <c r="D1924" i="3"/>
  <c r="C1634" i="11"/>
  <c r="D1925" i="3"/>
  <c r="C1635" i="11"/>
  <c r="D1926" i="3"/>
  <c r="C1636" i="11"/>
  <c r="D1928" i="3"/>
  <c r="C1637" i="11"/>
  <c r="D1929" i="3"/>
  <c r="C1638" i="11"/>
  <c r="D1931" i="3"/>
  <c r="C1639" i="11"/>
  <c r="D1932" i="3"/>
  <c r="C1640" i="11"/>
  <c r="D1934" i="3"/>
  <c r="C1641" i="11"/>
  <c r="D1935" i="3"/>
  <c r="C1642" i="11"/>
  <c r="D1936" i="3"/>
  <c r="C1643" i="11"/>
  <c r="D1938" i="3"/>
  <c r="C1644" i="11"/>
  <c r="D1939" i="3"/>
  <c r="C1645" i="11"/>
  <c r="D1940" i="3"/>
  <c r="C1646" i="11"/>
  <c r="D1941" i="3"/>
  <c r="C1647" i="11"/>
  <c r="D1942" i="3"/>
  <c r="C1648" i="11"/>
  <c r="D1945" i="3"/>
  <c r="C1649" i="11"/>
  <c r="D1946" i="3"/>
  <c r="C1650" i="11"/>
  <c r="D1947" i="3"/>
  <c r="C1651" i="11"/>
  <c r="D1948" i="3"/>
  <c r="C1652" i="11"/>
  <c r="D1951" i="3"/>
  <c r="C1653" i="11"/>
  <c r="D1952" i="3"/>
  <c r="C1654" i="11"/>
  <c r="D1954" i="3"/>
  <c r="C1655" i="11"/>
  <c r="D1955" i="3"/>
  <c r="C1656" i="11"/>
  <c r="D1956" i="3"/>
  <c r="C1657" i="11"/>
  <c r="D1960" i="3"/>
  <c r="C1658" i="11"/>
  <c r="D1961" i="3"/>
  <c r="C1659" i="11"/>
  <c r="D1962" i="3"/>
  <c r="C1660" i="11"/>
  <c r="D1964" i="3"/>
  <c r="C1661" i="11"/>
  <c r="D1965" i="3"/>
  <c r="C1662" i="11"/>
  <c r="D1966" i="3"/>
  <c r="C1663" i="11"/>
  <c r="D1967" i="3"/>
  <c r="C1664" i="11"/>
  <c r="D1970" i="3"/>
  <c r="C1665" i="11"/>
  <c r="D1971" i="3"/>
  <c r="C1666" i="11"/>
  <c r="D1972" i="3"/>
  <c r="C1667" i="11"/>
  <c r="D1973" i="3"/>
  <c r="C1668" i="11"/>
  <c r="D1975" i="3"/>
  <c r="C1669" i="11"/>
  <c r="D1978" i="3"/>
  <c r="C1670" i="11"/>
  <c r="D1981" i="3"/>
  <c r="C1671" i="11"/>
  <c r="D1982" i="3"/>
  <c r="C1672" i="11"/>
  <c r="D1983" i="3"/>
  <c r="C1673" i="11"/>
  <c r="D1984" i="3"/>
  <c r="C1674" i="11"/>
  <c r="D1987" i="3"/>
  <c r="C1675" i="11"/>
  <c r="D1988" i="3"/>
  <c r="C1676" i="11"/>
  <c r="D1990" i="3"/>
  <c r="C1677" i="11"/>
  <c r="D1991" i="3"/>
  <c r="C1678" i="11"/>
  <c r="D1992" i="3"/>
  <c r="C1679" i="11"/>
  <c r="D1993" i="3"/>
  <c r="C1680" i="11"/>
  <c r="D1994" i="3"/>
  <c r="C1681" i="11"/>
  <c r="D1996" i="3"/>
  <c r="C1682" i="11"/>
  <c r="D1997" i="3"/>
  <c r="C1683" i="11"/>
  <c r="D1998" i="3"/>
  <c r="C1684" i="11"/>
  <c r="D1999" i="3"/>
  <c r="C1685" i="11"/>
  <c r="D2001" i="3"/>
  <c r="C1686" i="11"/>
  <c r="D2003" i="3"/>
  <c r="C1687" i="11"/>
  <c r="D2004" i="3"/>
  <c r="C1688" i="11"/>
  <c r="D2005" i="3"/>
  <c r="C1689" i="11"/>
  <c r="D2006" i="3"/>
  <c r="C1690" i="11"/>
  <c r="D2008" i="3"/>
  <c r="C1691" i="11"/>
  <c r="D2009" i="3"/>
  <c r="C1692" i="11"/>
  <c r="D2011" i="3"/>
  <c r="C1693" i="11"/>
  <c r="D2012" i="3"/>
  <c r="C1694" i="11"/>
  <c r="D2015" i="3"/>
  <c r="C1695" i="11"/>
  <c r="D2017" i="3"/>
  <c r="C1696" i="11"/>
  <c r="D2018" i="3"/>
  <c r="C1697" i="11"/>
  <c r="D2019" i="3"/>
  <c r="C1698" i="11"/>
  <c r="D2025" i="3"/>
  <c r="C1699" i="11"/>
  <c r="D2028" i="3"/>
  <c r="C1700" i="11"/>
  <c r="D2029" i="3"/>
  <c r="C1701" i="11"/>
  <c r="D2032" i="3"/>
  <c r="C1702" i="11"/>
  <c r="D2039" i="3"/>
  <c r="C1703" i="11"/>
  <c r="D2041" i="3"/>
  <c r="C1704" i="11"/>
  <c r="D2042" i="3"/>
  <c r="C1705" i="11"/>
  <c r="D2043" i="3"/>
  <c r="C1706" i="11"/>
  <c r="D2044" i="3"/>
  <c r="C1707" i="11"/>
  <c r="D2045" i="3"/>
  <c r="C1708" i="11"/>
  <c r="D2049" i="3"/>
  <c r="C1709" i="11"/>
  <c r="D2050" i="3"/>
  <c r="C1710" i="11"/>
  <c r="D2051" i="3"/>
  <c r="C1711" i="11"/>
  <c r="D2054" i="3"/>
  <c r="C1712" i="11"/>
  <c r="D2055" i="3"/>
  <c r="C1713" i="11"/>
  <c r="D2060" i="3"/>
  <c r="C1714" i="11"/>
  <c r="D2066" i="3"/>
  <c r="C1715" i="11"/>
  <c r="D2069" i="3"/>
  <c r="C1716" i="11"/>
  <c r="D2071" i="3"/>
  <c r="C1717" i="11"/>
  <c r="D2076" i="3"/>
  <c r="C1718" i="11"/>
  <c r="D2077" i="3"/>
  <c r="C1719" i="11"/>
  <c r="D2082" i="3"/>
  <c r="C1720" i="11"/>
  <c r="D2088" i="3"/>
  <c r="C1721" i="11"/>
  <c r="D2090" i="3"/>
  <c r="C1722" i="11"/>
  <c r="D2093" i="3"/>
  <c r="C1723" i="11"/>
  <c r="D2094" i="3"/>
  <c r="C1724" i="11"/>
  <c r="D2095" i="3"/>
  <c r="C1725" i="11"/>
  <c r="D1974" i="3"/>
  <c r="C2" i="11"/>
  <c r="E1974" i="3"/>
  <c r="E1243" i="3"/>
  <c r="D3" i="11"/>
  <c r="E439" i="3"/>
  <c r="D4" i="11"/>
  <c r="E1083" i="3"/>
  <c r="D5" i="11"/>
  <c r="E1589" i="3"/>
  <c r="D6" i="11"/>
  <c r="E1738" i="3"/>
  <c r="D7" i="11"/>
  <c r="E1742" i="3"/>
  <c r="D8" i="11"/>
  <c r="E1747" i="3"/>
  <c r="D9" i="11"/>
  <c r="E1749" i="3"/>
  <c r="D10" i="11"/>
  <c r="E1751" i="3"/>
  <c r="D11" i="11"/>
  <c r="E1756" i="3"/>
  <c r="D12" i="11"/>
  <c r="E1761" i="3"/>
  <c r="D13" i="11"/>
  <c r="E1775" i="3"/>
  <c r="D14" i="11"/>
  <c r="E1794" i="3"/>
  <c r="D15" i="11"/>
  <c r="E1797" i="3"/>
  <c r="D16" i="11"/>
  <c r="E1800" i="3"/>
  <c r="D17" i="11"/>
  <c r="E1806" i="3"/>
  <c r="D18" i="11"/>
  <c r="E1831" i="3"/>
  <c r="D19" i="11"/>
  <c r="E1862" i="3"/>
  <c r="D20" i="11"/>
  <c r="E1868" i="3"/>
  <c r="D21" i="11"/>
  <c r="E1874" i="3"/>
  <c r="D22" i="11"/>
  <c r="E1876" i="3"/>
  <c r="D23" i="11"/>
  <c r="E1880" i="3"/>
  <c r="D24" i="11"/>
  <c r="E1904" i="3"/>
  <c r="D25" i="11"/>
  <c r="E1907" i="3"/>
  <c r="D26" i="11"/>
  <c r="E1918" i="3"/>
  <c r="D27" i="11"/>
  <c r="E1921" i="3"/>
  <c r="D28" i="11"/>
  <c r="E1943" i="3"/>
  <c r="D29" i="11"/>
  <c r="E1949" i="3"/>
  <c r="D30" i="11"/>
  <c r="E1958" i="3"/>
  <c r="D31" i="11"/>
  <c r="E1959" i="3"/>
  <c r="D32" i="11"/>
  <c r="E1969" i="3"/>
  <c r="D33" i="11"/>
  <c r="E1989" i="3"/>
  <c r="D34" i="11"/>
  <c r="E2010" i="3"/>
  <c r="D35" i="11"/>
  <c r="E2014" i="3"/>
  <c r="D36" i="11"/>
  <c r="E2021" i="3"/>
  <c r="D37" i="11"/>
  <c r="E2023" i="3"/>
  <c r="D38" i="11"/>
  <c r="E2024" i="3"/>
  <c r="D39" i="11"/>
  <c r="E2026" i="3"/>
  <c r="D40" i="11"/>
  <c r="E2031" i="3"/>
  <c r="D41" i="11"/>
  <c r="E2033" i="3"/>
  <c r="D42" i="11"/>
  <c r="E2035" i="3"/>
  <c r="D43" i="11"/>
  <c r="E2047" i="3"/>
  <c r="D44" i="11"/>
  <c r="E2058" i="3"/>
  <c r="D45" i="11"/>
  <c r="E2074" i="3"/>
  <c r="D46" i="11"/>
  <c r="E2081" i="3"/>
  <c r="D47" i="11"/>
  <c r="E2083" i="3"/>
  <c r="D48" i="11"/>
  <c r="E2085" i="3"/>
  <c r="D49" i="11"/>
  <c r="E1147" i="3"/>
  <c r="D50" i="11"/>
  <c r="E1186" i="3"/>
  <c r="D51" i="11"/>
  <c r="E1206" i="3"/>
  <c r="D52" i="11"/>
  <c r="E1210" i="3"/>
  <c r="D53" i="11"/>
  <c r="E1216" i="3"/>
  <c r="D54" i="11"/>
  <c r="E1224" i="3"/>
  <c r="D55" i="11"/>
  <c r="E1247" i="3"/>
  <c r="D56" i="11"/>
  <c r="E1258" i="3"/>
  <c r="D57" i="11"/>
  <c r="E1259" i="3"/>
  <c r="D58" i="11"/>
  <c r="E1267" i="3"/>
  <c r="D59" i="11"/>
  <c r="E1269" i="3"/>
  <c r="D60" i="11"/>
  <c r="E1290" i="3"/>
  <c r="D61" i="11"/>
  <c r="E1302" i="3"/>
  <c r="D62" i="11"/>
  <c r="E1322" i="3"/>
  <c r="D63" i="11"/>
  <c r="E1327" i="3"/>
  <c r="D64" i="11"/>
  <c r="E1335" i="3"/>
  <c r="D65" i="11"/>
  <c r="E1336" i="3"/>
  <c r="D66" i="11"/>
  <c r="E1337" i="3"/>
  <c r="D67" i="11"/>
  <c r="E1380" i="3"/>
  <c r="D68" i="11"/>
  <c r="E1395" i="3"/>
  <c r="D69" i="11"/>
  <c r="E1417" i="3"/>
  <c r="D70" i="11"/>
  <c r="E1418" i="3"/>
  <c r="D71" i="11"/>
  <c r="E1422" i="3"/>
  <c r="D72" i="11"/>
  <c r="E1425" i="3"/>
  <c r="D73" i="11"/>
  <c r="E1427" i="3"/>
  <c r="D74" i="11"/>
  <c r="E1445" i="3"/>
  <c r="D75" i="11"/>
  <c r="E1449" i="3"/>
  <c r="D76" i="11"/>
  <c r="E1456" i="3"/>
  <c r="D77" i="11"/>
  <c r="E1473" i="3"/>
  <c r="D78" i="11"/>
  <c r="E1474" i="3"/>
  <c r="D79" i="11"/>
  <c r="E1479" i="3"/>
  <c r="D80" i="11"/>
  <c r="E1484" i="3"/>
  <c r="D81" i="11"/>
  <c r="E1485" i="3"/>
  <c r="D82" i="11"/>
  <c r="E1486" i="3"/>
  <c r="D83" i="11"/>
  <c r="E1518" i="3"/>
  <c r="D84" i="11"/>
  <c r="E1528" i="3"/>
  <c r="D85" i="11"/>
  <c r="E1533" i="3"/>
  <c r="D86" i="11"/>
  <c r="E1559" i="3"/>
  <c r="D87" i="11"/>
  <c r="E1563" i="3"/>
  <c r="D88" i="11"/>
  <c r="E1566" i="3"/>
  <c r="D89" i="11"/>
  <c r="E1567" i="3"/>
  <c r="D90" i="11"/>
  <c r="E1568" i="3"/>
  <c r="D91" i="11"/>
  <c r="E1576" i="3"/>
  <c r="D92" i="11"/>
  <c r="E1577" i="3"/>
  <c r="D93" i="11"/>
  <c r="E1580" i="3"/>
  <c r="D94" i="11"/>
  <c r="E1586" i="3"/>
  <c r="D95" i="11"/>
  <c r="E1588" i="3"/>
  <c r="D96" i="11"/>
  <c r="E1641" i="3"/>
  <c r="D97" i="11"/>
  <c r="E1735" i="3"/>
  <c r="D98" i="11"/>
  <c r="E1656" i="3"/>
  <c r="D99" i="11"/>
  <c r="E1660" i="3"/>
  <c r="D100" i="11"/>
  <c r="E1666" i="3"/>
  <c r="D101" i="11"/>
  <c r="E1680" i="3"/>
  <c r="D102" i="11"/>
  <c r="E1682" i="3"/>
  <c r="D103" i="11"/>
  <c r="E1684" i="3"/>
  <c r="D104" i="11"/>
  <c r="E1692" i="3"/>
  <c r="D105" i="11"/>
  <c r="E1696" i="3"/>
  <c r="D106" i="11"/>
  <c r="E1698" i="3"/>
  <c r="D107" i="11"/>
  <c r="E1714" i="3"/>
  <c r="D108" i="11"/>
  <c r="E1715" i="3"/>
  <c r="D109" i="11"/>
  <c r="E1719" i="3"/>
  <c r="D110" i="11"/>
  <c r="E1731" i="3"/>
  <c r="D111" i="11"/>
  <c r="E601" i="3"/>
  <c r="D112" i="11"/>
  <c r="E614" i="3"/>
  <c r="D113" i="11"/>
  <c r="E622" i="3"/>
  <c r="D114" i="11"/>
  <c r="E624" i="3"/>
  <c r="D115" i="11"/>
  <c r="E627" i="3"/>
  <c r="D116" i="11"/>
  <c r="E648" i="3"/>
  <c r="D117" i="11"/>
  <c r="E649" i="3"/>
  <c r="D118" i="11"/>
  <c r="E650" i="3"/>
  <c r="D119" i="11"/>
  <c r="E651" i="3"/>
  <c r="D120" i="11"/>
  <c r="E657" i="3"/>
  <c r="D121" i="11"/>
  <c r="E659" i="3"/>
  <c r="D122" i="11"/>
  <c r="E711" i="3"/>
  <c r="D123" i="11"/>
  <c r="E725" i="3"/>
  <c r="D124" i="11"/>
  <c r="E726" i="3"/>
  <c r="D125" i="11"/>
  <c r="E748" i="3"/>
  <c r="D126" i="11"/>
  <c r="E761" i="3"/>
  <c r="D127" i="11"/>
  <c r="E766" i="3"/>
  <c r="D128" i="11"/>
  <c r="E781" i="3"/>
  <c r="D129" i="11"/>
  <c r="E782" i="3"/>
  <c r="D130" i="11"/>
  <c r="E790" i="3"/>
  <c r="D131" i="11"/>
  <c r="E798" i="3"/>
  <c r="D132" i="11"/>
  <c r="E803" i="3"/>
  <c r="D133" i="11"/>
  <c r="E806" i="3"/>
  <c r="D134" i="11"/>
  <c r="E809" i="3"/>
  <c r="D135" i="11"/>
  <c r="E831" i="3"/>
  <c r="D136" i="11"/>
  <c r="E832" i="3"/>
  <c r="D137" i="11"/>
  <c r="E841" i="3"/>
  <c r="D138" i="11"/>
  <c r="E852" i="3"/>
  <c r="D139" i="11"/>
  <c r="E862" i="3"/>
  <c r="D140" i="11"/>
  <c r="E870" i="3"/>
  <c r="D141" i="11"/>
  <c r="E882" i="3"/>
  <c r="D142" i="11"/>
  <c r="E883" i="3"/>
  <c r="D143" i="11"/>
  <c r="E885" i="3"/>
  <c r="D144" i="11"/>
  <c r="E896" i="3"/>
  <c r="D145" i="11"/>
  <c r="E897" i="3"/>
  <c r="D146" i="11"/>
  <c r="E898" i="3"/>
  <c r="D147" i="11"/>
  <c r="E900" i="3"/>
  <c r="D148" i="11"/>
  <c r="E912" i="3"/>
  <c r="D149" i="11"/>
  <c r="E927" i="3"/>
  <c r="D150" i="11"/>
  <c r="E929" i="3"/>
  <c r="D151" i="11"/>
  <c r="E934" i="3"/>
  <c r="D152" i="11"/>
  <c r="E955" i="3"/>
  <c r="D153" i="11"/>
  <c r="E975" i="3"/>
  <c r="D154" i="11"/>
  <c r="E984" i="3"/>
  <c r="D155" i="11"/>
  <c r="E985" i="3"/>
  <c r="D156" i="11"/>
  <c r="E987" i="3"/>
  <c r="D157" i="11"/>
  <c r="E989" i="3"/>
  <c r="D158" i="11"/>
  <c r="E998" i="3"/>
  <c r="D159" i="11"/>
  <c r="E999" i="3"/>
  <c r="D160" i="11"/>
  <c r="E1009" i="3"/>
  <c r="D161" i="11"/>
  <c r="E1010" i="3"/>
  <c r="D162" i="11"/>
  <c r="E1014" i="3"/>
  <c r="D163" i="11"/>
  <c r="E1015" i="3"/>
  <c r="D164" i="11"/>
  <c r="E1056" i="3"/>
  <c r="D165" i="11"/>
  <c r="E1057" i="3"/>
  <c r="D166" i="11"/>
  <c r="E1059" i="3"/>
  <c r="D167" i="11"/>
  <c r="E1062" i="3"/>
  <c r="D168" i="11"/>
  <c r="E1101" i="3"/>
  <c r="D169" i="11"/>
  <c r="E1102" i="3"/>
  <c r="D170" i="11"/>
  <c r="E1114" i="3"/>
  <c r="D171" i="11"/>
  <c r="E1119" i="3"/>
  <c r="D172" i="11"/>
  <c r="E1132" i="3"/>
  <c r="D173" i="11"/>
  <c r="E1135" i="3"/>
  <c r="D174" i="11"/>
  <c r="E1011" i="3"/>
  <c r="D175" i="11"/>
  <c r="E3" i="3"/>
  <c r="D176" i="11"/>
  <c r="E18" i="3"/>
  <c r="D177" i="11"/>
  <c r="E21" i="3"/>
  <c r="D178" i="11"/>
  <c r="E48" i="3"/>
  <c r="D179" i="11"/>
  <c r="E50" i="3"/>
  <c r="D180" i="11"/>
  <c r="E55" i="3"/>
  <c r="D181" i="11"/>
  <c r="E65" i="3"/>
  <c r="D182" i="11"/>
  <c r="E105" i="3"/>
  <c r="D183" i="11"/>
  <c r="E118" i="3"/>
  <c r="D184" i="11"/>
  <c r="E119" i="3"/>
  <c r="D185" i="11"/>
  <c r="E122" i="3"/>
  <c r="D186" i="11"/>
  <c r="E137" i="3"/>
  <c r="D187" i="11"/>
  <c r="E138" i="3"/>
  <c r="D188" i="11"/>
  <c r="E139" i="3"/>
  <c r="D189" i="11"/>
  <c r="E140" i="3"/>
  <c r="D190" i="11"/>
  <c r="E144" i="3"/>
  <c r="D191" i="11"/>
  <c r="E167" i="3"/>
  <c r="D192" i="11"/>
  <c r="E169" i="3"/>
  <c r="D193" i="11"/>
  <c r="E171" i="3"/>
  <c r="D194" i="11"/>
  <c r="E182" i="3"/>
  <c r="D195" i="11"/>
  <c r="E183" i="3"/>
  <c r="D196" i="11"/>
  <c r="E187" i="3"/>
  <c r="D197" i="11"/>
  <c r="E194" i="3"/>
  <c r="D198" i="11"/>
  <c r="E200" i="3"/>
  <c r="D199" i="11"/>
  <c r="E204" i="3"/>
  <c r="D200" i="11"/>
  <c r="E205" i="3"/>
  <c r="D201" i="11"/>
  <c r="E209" i="3"/>
  <c r="D202" i="11"/>
  <c r="E238" i="3"/>
  <c r="D203" i="11"/>
  <c r="E252" i="3"/>
  <c r="D204" i="11"/>
  <c r="E259" i="3"/>
  <c r="D205" i="11"/>
  <c r="E262" i="3"/>
  <c r="D206" i="11"/>
  <c r="E279" i="3"/>
  <c r="D207" i="11"/>
  <c r="E295" i="3"/>
  <c r="D208" i="11"/>
  <c r="E305" i="3"/>
  <c r="D209" i="11"/>
  <c r="E319" i="3"/>
  <c r="D210" i="11"/>
  <c r="E320" i="3"/>
  <c r="D211" i="11"/>
  <c r="E328" i="3"/>
  <c r="D212" i="11"/>
  <c r="E345" i="3"/>
  <c r="D213" i="11"/>
  <c r="E347" i="3"/>
  <c r="D214" i="11"/>
  <c r="E349" i="3"/>
  <c r="D215" i="11"/>
  <c r="E351" i="3"/>
  <c r="D216" i="11"/>
  <c r="E372" i="3"/>
  <c r="D217" i="11"/>
  <c r="E375" i="3"/>
  <c r="D218" i="11"/>
  <c r="E376" i="3"/>
  <c r="D219" i="11"/>
  <c r="E378" i="3"/>
  <c r="D220" i="11"/>
  <c r="E379" i="3"/>
  <c r="D221" i="11"/>
  <c r="E381" i="3"/>
  <c r="D222" i="11"/>
  <c r="E452" i="3"/>
  <c r="D223" i="11"/>
  <c r="E466" i="3"/>
  <c r="D224" i="11"/>
  <c r="E469" i="3"/>
  <c r="D225" i="11"/>
  <c r="E484" i="3"/>
  <c r="D226" i="11"/>
  <c r="E488" i="3"/>
  <c r="D227" i="11"/>
  <c r="E510" i="3"/>
  <c r="D228" i="11"/>
  <c r="E524" i="3"/>
  <c r="D229" i="11"/>
  <c r="E545" i="3"/>
  <c r="D230" i="11"/>
  <c r="E562" i="3"/>
  <c r="D231" i="11"/>
  <c r="E572" i="3"/>
  <c r="D232" i="11"/>
  <c r="E578" i="3"/>
  <c r="D233" i="11"/>
  <c r="E580" i="3"/>
  <c r="D234" i="11"/>
  <c r="E591" i="3"/>
  <c r="D235" i="11"/>
  <c r="E596" i="3"/>
  <c r="D236" i="11"/>
  <c r="E600" i="3"/>
  <c r="D237" i="11"/>
  <c r="E49" i="3"/>
  <c r="D238" i="11"/>
  <c r="E147" i="3"/>
  <c r="D239" i="11"/>
  <c r="E530" i="3"/>
  <c r="D240" i="11"/>
  <c r="E744" i="3"/>
  <c r="D241" i="11"/>
  <c r="E751" i="3"/>
  <c r="D242" i="11"/>
  <c r="E821" i="3"/>
  <c r="D243" i="11"/>
  <c r="E836" i="3"/>
  <c r="D244" i="11"/>
  <c r="E1148" i="3"/>
  <c r="D245" i="11"/>
  <c r="E1270" i="3"/>
  <c r="D246" i="11"/>
  <c r="E1392" i="3"/>
  <c r="D247" i="11"/>
  <c r="E1573" i="3"/>
  <c r="D248" i="11"/>
  <c r="E2" i="3"/>
  <c r="D249" i="11"/>
  <c r="E4" i="3"/>
  <c r="D250" i="11"/>
  <c r="E5" i="3"/>
  <c r="D251" i="11"/>
  <c r="E6" i="3"/>
  <c r="D252" i="11"/>
  <c r="E7" i="3"/>
  <c r="D253" i="11"/>
  <c r="E10" i="3"/>
  <c r="D254" i="11"/>
  <c r="E11" i="3"/>
  <c r="D255" i="11"/>
  <c r="E12" i="3"/>
  <c r="D256" i="11"/>
  <c r="E14" i="3"/>
  <c r="D257" i="11"/>
  <c r="E15" i="3"/>
  <c r="D258" i="11"/>
  <c r="E16" i="3"/>
  <c r="D259" i="11"/>
  <c r="E17" i="3"/>
  <c r="D260" i="11"/>
  <c r="E19" i="3"/>
  <c r="D261" i="11"/>
  <c r="E25" i="3"/>
  <c r="D262" i="11"/>
  <c r="E26" i="3"/>
  <c r="D263" i="11"/>
  <c r="E27" i="3"/>
  <c r="D264" i="11"/>
  <c r="E28" i="3"/>
  <c r="D265" i="11"/>
  <c r="E29" i="3"/>
  <c r="D266" i="11"/>
  <c r="E30" i="3"/>
  <c r="D267" i="11"/>
  <c r="E32" i="3"/>
  <c r="D268" i="11"/>
  <c r="E33" i="3"/>
  <c r="D269" i="11"/>
  <c r="E34" i="3"/>
  <c r="D270" i="11"/>
  <c r="E35" i="3"/>
  <c r="D271" i="11"/>
  <c r="E36" i="3"/>
  <c r="D272" i="11"/>
  <c r="E38" i="3"/>
  <c r="D273" i="11"/>
  <c r="E40" i="3"/>
  <c r="D274" i="11"/>
  <c r="E42" i="3"/>
  <c r="D275" i="11"/>
  <c r="E43" i="3"/>
  <c r="D276" i="11"/>
  <c r="E44" i="3"/>
  <c r="D277" i="11"/>
  <c r="E45" i="3"/>
  <c r="D278" i="11"/>
  <c r="E47" i="3"/>
  <c r="D279" i="11"/>
  <c r="E51" i="3"/>
  <c r="D280" i="11"/>
  <c r="E52" i="3"/>
  <c r="D281" i="11"/>
  <c r="E54" i="3"/>
  <c r="D282" i="11"/>
  <c r="E56" i="3"/>
  <c r="D283" i="11"/>
  <c r="E57" i="3"/>
  <c r="D284" i="11"/>
  <c r="E58" i="3"/>
  <c r="D285" i="11"/>
  <c r="E59" i="3"/>
  <c r="D286" i="11"/>
  <c r="E60" i="3"/>
  <c r="D287" i="11"/>
  <c r="E63" i="3"/>
  <c r="D288" i="11"/>
  <c r="E64" i="3"/>
  <c r="D289" i="11"/>
  <c r="E66" i="3"/>
  <c r="D290" i="11"/>
  <c r="E67" i="3"/>
  <c r="D291" i="11"/>
  <c r="E69" i="3"/>
  <c r="D292" i="11"/>
  <c r="E71" i="3"/>
  <c r="D293" i="11"/>
  <c r="E72" i="3"/>
  <c r="D294" i="11"/>
  <c r="E73" i="3"/>
  <c r="D295" i="11"/>
  <c r="E74" i="3"/>
  <c r="D296" i="11"/>
  <c r="E75" i="3"/>
  <c r="D297" i="11"/>
  <c r="E76" i="3"/>
  <c r="D298" i="11"/>
  <c r="E77" i="3"/>
  <c r="D299" i="11"/>
  <c r="E78" i="3"/>
  <c r="D300" i="11"/>
  <c r="E79" i="3"/>
  <c r="D301" i="11"/>
  <c r="E82" i="3"/>
  <c r="D302" i="11"/>
  <c r="E83" i="3"/>
  <c r="D303" i="11"/>
  <c r="E84" i="3"/>
  <c r="D304" i="11"/>
  <c r="E85" i="3"/>
  <c r="D305" i="11"/>
  <c r="E86" i="3"/>
  <c r="D306" i="11"/>
  <c r="E89" i="3"/>
  <c r="D307" i="11"/>
  <c r="E90" i="3"/>
  <c r="D308" i="11"/>
  <c r="E93" i="3"/>
  <c r="D309" i="11"/>
  <c r="E95" i="3"/>
  <c r="D310" i="11"/>
  <c r="E96" i="3"/>
  <c r="D311" i="11"/>
  <c r="E97" i="3"/>
  <c r="D312" i="11"/>
  <c r="E99" i="3"/>
  <c r="D313" i="11"/>
  <c r="E100" i="3"/>
  <c r="D314" i="11"/>
  <c r="E101" i="3"/>
  <c r="D315" i="11"/>
  <c r="E102" i="3"/>
  <c r="D316" i="11"/>
  <c r="E104" i="3"/>
  <c r="D317" i="11"/>
  <c r="E106" i="3"/>
  <c r="D318" i="11"/>
  <c r="E107" i="3"/>
  <c r="D319" i="11"/>
  <c r="E108" i="3"/>
  <c r="D320" i="11"/>
  <c r="E109" i="3"/>
  <c r="D321" i="11"/>
  <c r="E110" i="3"/>
  <c r="D322" i="11"/>
  <c r="E111" i="3"/>
  <c r="D323" i="11"/>
  <c r="E112" i="3"/>
  <c r="D324" i="11"/>
  <c r="E113" i="3"/>
  <c r="D325" i="11"/>
  <c r="E114" i="3"/>
  <c r="D326" i="11"/>
  <c r="E115" i="3"/>
  <c r="D327" i="11"/>
  <c r="E116" i="3"/>
  <c r="D328" i="11"/>
  <c r="E117" i="3"/>
  <c r="D329" i="11"/>
  <c r="E120" i="3"/>
  <c r="D330" i="11"/>
  <c r="E121" i="3"/>
  <c r="D331" i="11"/>
  <c r="E123" i="3"/>
  <c r="D332" i="11"/>
  <c r="E124" i="3"/>
  <c r="D333" i="11"/>
  <c r="E125" i="3"/>
  <c r="D334" i="11"/>
  <c r="E127" i="3"/>
  <c r="D335" i="11"/>
  <c r="E128" i="3"/>
  <c r="D336" i="11"/>
  <c r="E129" i="3"/>
  <c r="D337" i="11"/>
  <c r="E130" i="3"/>
  <c r="D338" i="11"/>
  <c r="E131" i="3"/>
  <c r="D339" i="11"/>
  <c r="E133" i="3"/>
  <c r="D340" i="11"/>
  <c r="E135" i="3"/>
  <c r="D341" i="11"/>
  <c r="E136" i="3"/>
  <c r="D342" i="11"/>
  <c r="E143" i="3"/>
  <c r="D343" i="11"/>
  <c r="E146" i="3"/>
  <c r="D344" i="11"/>
  <c r="E148" i="3"/>
  <c r="D345" i="11"/>
  <c r="E149" i="3"/>
  <c r="D346" i="11"/>
  <c r="E152" i="3"/>
  <c r="D347" i="11"/>
  <c r="E153" i="3"/>
  <c r="D348" i="11"/>
  <c r="E155" i="3"/>
  <c r="D349" i="11"/>
  <c r="E157" i="3"/>
  <c r="D350" i="11"/>
  <c r="E158" i="3"/>
  <c r="D351" i="11"/>
  <c r="E159" i="3"/>
  <c r="D352" i="11"/>
  <c r="E162" i="3"/>
  <c r="D353" i="11"/>
  <c r="E163" i="3"/>
  <c r="D354" i="11"/>
  <c r="E164" i="3"/>
  <c r="D355" i="11"/>
  <c r="E165" i="3"/>
  <c r="D356" i="11"/>
  <c r="E172" i="3"/>
  <c r="D357" i="11"/>
  <c r="E173" i="3"/>
  <c r="D358" i="11"/>
  <c r="E174" i="3"/>
  <c r="D359" i="11"/>
  <c r="E175" i="3"/>
  <c r="D360" i="11"/>
  <c r="E176" i="3"/>
  <c r="D361" i="11"/>
  <c r="E178" i="3"/>
  <c r="D362" i="11"/>
  <c r="E179" i="3"/>
  <c r="D363" i="11"/>
  <c r="E184" i="3"/>
  <c r="D364" i="11"/>
  <c r="E185" i="3"/>
  <c r="D365" i="11"/>
  <c r="E186" i="3"/>
  <c r="D366" i="11"/>
  <c r="E188" i="3"/>
  <c r="D367" i="11"/>
  <c r="E189" i="3"/>
  <c r="D368" i="11"/>
  <c r="E191" i="3"/>
  <c r="D369" i="11"/>
  <c r="E192" i="3"/>
  <c r="D370" i="11"/>
  <c r="E193" i="3"/>
  <c r="D371" i="11"/>
  <c r="E195" i="3"/>
  <c r="D372" i="11"/>
  <c r="E196" i="3"/>
  <c r="D373" i="11"/>
  <c r="E197" i="3"/>
  <c r="D374" i="11"/>
  <c r="E198" i="3"/>
  <c r="D375" i="11"/>
  <c r="E199" i="3"/>
  <c r="D376" i="11"/>
  <c r="E201" i="3"/>
  <c r="D377" i="11"/>
  <c r="E202" i="3"/>
  <c r="D378" i="11"/>
  <c r="E203" i="3"/>
  <c r="D379" i="11"/>
  <c r="E206" i="3"/>
  <c r="D380" i="11"/>
  <c r="E207" i="3"/>
  <c r="D381" i="11"/>
  <c r="E208" i="3"/>
  <c r="D382" i="11"/>
  <c r="E210" i="3"/>
  <c r="D383" i="11"/>
  <c r="E211" i="3"/>
  <c r="D384" i="11"/>
  <c r="E212" i="3"/>
  <c r="D385" i="11"/>
  <c r="E213" i="3"/>
  <c r="D386" i="11"/>
  <c r="E214" i="3"/>
  <c r="D387" i="11"/>
  <c r="E215" i="3"/>
  <c r="D388" i="11"/>
  <c r="E216" i="3"/>
  <c r="D389" i="11"/>
  <c r="E217" i="3"/>
  <c r="D390" i="11"/>
  <c r="E218" i="3"/>
  <c r="D391" i="11"/>
  <c r="E219" i="3"/>
  <c r="D392" i="11"/>
  <c r="E220" i="3"/>
  <c r="D393" i="11"/>
  <c r="E221" i="3"/>
  <c r="D394" i="11"/>
  <c r="E223" i="3"/>
  <c r="D395" i="11"/>
  <c r="E224" i="3"/>
  <c r="D396" i="11"/>
  <c r="E225" i="3"/>
  <c r="D397" i="11"/>
  <c r="E226" i="3"/>
  <c r="D398" i="11"/>
  <c r="E227" i="3"/>
  <c r="D399" i="11"/>
  <c r="E228" i="3"/>
  <c r="D400" i="11"/>
  <c r="E231" i="3"/>
  <c r="D401" i="11"/>
  <c r="E232" i="3"/>
  <c r="D402" i="11"/>
  <c r="E233" i="3"/>
  <c r="D403" i="11"/>
  <c r="E234" i="3"/>
  <c r="D404" i="11"/>
  <c r="E235" i="3"/>
  <c r="D405" i="11"/>
  <c r="E236" i="3"/>
  <c r="D406" i="11"/>
  <c r="E237" i="3"/>
  <c r="D407" i="11"/>
  <c r="E240" i="3"/>
  <c r="D408" i="11"/>
  <c r="E241" i="3"/>
  <c r="D409" i="11"/>
  <c r="E242" i="3"/>
  <c r="D410" i="11"/>
  <c r="E243" i="3"/>
  <c r="D411" i="11"/>
  <c r="E244" i="3"/>
  <c r="D412" i="11"/>
  <c r="E245" i="3"/>
  <c r="D413" i="11"/>
  <c r="E246" i="3"/>
  <c r="D414" i="11"/>
  <c r="E247" i="3"/>
  <c r="D415" i="11"/>
  <c r="E248" i="3"/>
  <c r="D416" i="11"/>
  <c r="E250" i="3"/>
  <c r="D417" i="11"/>
  <c r="E251" i="3"/>
  <c r="D418" i="11"/>
  <c r="E254" i="3"/>
  <c r="D419" i="11"/>
  <c r="E255" i="3"/>
  <c r="D420" i="11"/>
  <c r="E256" i="3"/>
  <c r="D421" i="11"/>
  <c r="E257" i="3"/>
  <c r="D422" i="11"/>
  <c r="E258" i="3"/>
  <c r="D423" i="11"/>
  <c r="E260" i="3"/>
  <c r="D424" i="11"/>
  <c r="E261" i="3"/>
  <c r="D425" i="11"/>
  <c r="E263" i="3"/>
  <c r="D426" i="11"/>
  <c r="E264" i="3"/>
  <c r="D427" i="11"/>
  <c r="E265" i="3"/>
  <c r="D428" i="11"/>
  <c r="E266" i="3"/>
  <c r="D429" i="11"/>
  <c r="E267" i="3"/>
  <c r="D430" i="11"/>
  <c r="E268" i="3"/>
  <c r="D431" i="11"/>
  <c r="E269" i="3"/>
  <c r="D432" i="11"/>
  <c r="E270" i="3"/>
  <c r="D433" i="11"/>
  <c r="E271" i="3"/>
  <c r="D434" i="11"/>
  <c r="E272" i="3"/>
  <c r="D435" i="11"/>
  <c r="E273" i="3"/>
  <c r="D436" i="11"/>
  <c r="E274" i="3"/>
  <c r="D437" i="11"/>
  <c r="E275" i="3"/>
  <c r="D438" i="11"/>
  <c r="E276" i="3"/>
  <c r="D439" i="11"/>
  <c r="E277" i="3"/>
  <c r="D440" i="11"/>
  <c r="E281" i="3"/>
  <c r="D441" i="11"/>
  <c r="E282" i="3"/>
  <c r="D442" i="11"/>
  <c r="E283" i="3"/>
  <c r="D443" i="11"/>
  <c r="E284" i="3"/>
  <c r="D444" i="11"/>
  <c r="E285" i="3"/>
  <c r="D445" i="11"/>
  <c r="E286" i="3"/>
  <c r="D446" i="11"/>
  <c r="E287" i="3"/>
  <c r="D447" i="11"/>
  <c r="E289" i="3"/>
  <c r="D448" i="11"/>
  <c r="E291" i="3"/>
  <c r="D449" i="11"/>
  <c r="E292" i="3"/>
  <c r="D450" i="11"/>
  <c r="E293" i="3"/>
  <c r="D451" i="11"/>
  <c r="E294" i="3"/>
  <c r="D452" i="11"/>
  <c r="E297" i="3"/>
  <c r="D453" i="11"/>
  <c r="E298" i="3"/>
  <c r="D454" i="11"/>
  <c r="E299" i="3"/>
  <c r="D455" i="11"/>
  <c r="E300" i="3"/>
  <c r="D456" i="11"/>
  <c r="E301" i="3"/>
  <c r="D457" i="11"/>
  <c r="E302" i="3"/>
  <c r="D458" i="11"/>
  <c r="E306" i="3"/>
  <c r="D459" i="11"/>
  <c r="E307" i="3"/>
  <c r="D460" i="11"/>
  <c r="E309" i="3"/>
  <c r="D461" i="11"/>
  <c r="E310" i="3"/>
  <c r="D462" i="11"/>
  <c r="E311" i="3"/>
  <c r="D463" i="11"/>
  <c r="E312" i="3"/>
  <c r="D464" i="11"/>
  <c r="E313" i="3"/>
  <c r="D465" i="11"/>
  <c r="E314" i="3"/>
  <c r="D466" i="11"/>
  <c r="E316" i="3"/>
  <c r="D467" i="11"/>
  <c r="E317" i="3"/>
  <c r="D468" i="11"/>
  <c r="E318" i="3"/>
  <c r="D469" i="11"/>
  <c r="E321" i="3"/>
  <c r="D470" i="11"/>
  <c r="E322" i="3"/>
  <c r="D471" i="11"/>
  <c r="E323" i="3"/>
  <c r="D472" i="11"/>
  <c r="E324" i="3"/>
  <c r="D473" i="11"/>
  <c r="E325" i="3"/>
  <c r="D474" i="11"/>
  <c r="E327" i="3"/>
  <c r="D475" i="11"/>
  <c r="E329" i="3"/>
  <c r="D476" i="11"/>
  <c r="E330" i="3"/>
  <c r="D477" i="11"/>
  <c r="E331" i="3"/>
  <c r="D478" i="11"/>
  <c r="E332" i="3"/>
  <c r="D479" i="11"/>
  <c r="E333" i="3"/>
  <c r="D480" i="11"/>
  <c r="E334" i="3"/>
  <c r="D481" i="11"/>
  <c r="E335" i="3"/>
  <c r="D482" i="11"/>
  <c r="E336" i="3"/>
  <c r="D483" i="11"/>
  <c r="E337" i="3"/>
  <c r="D484" i="11"/>
  <c r="E338" i="3"/>
  <c r="D485" i="11"/>
  <c r="E339" i="3"/>
  <c r="D486" i="11"/>
  <c r="E340" i="3"/>
  <c r="D487" i="11"/>
  <c r="E341" i="3"/>
  <c r="D488" i="11"/>
  <c r="E342" i="3"/>
  <c r="D489" i="11"/>
  <c r="E343" i="3"/>
  <c r="D490" i="11"/>
  <c r="E344" i="3"/>
  <c r="D491" i="11"/>
  <c r="E350" i="3"/>
  <c r="D492" i="11"/>
  <c r="E352" i="3"/>
  <c r="D493" i="11"/>
  <c r="E354" i="3"/>
  <c r="D494" i="11"/>
  <c r="E355" i="3"/>
  <c r="D495" i="11"/>
  <c r="E356" i="3"/>
  <c r="D496" i="11"/>
  <c r="E358" i="3"/>
  <c r="D497" i="11"/>
  <c r="E359" i="3"/>
  <c r="D498" i="11"/>
  <c r="E360" i="3"/>
  <c r="D499" i="11"/>
  <c r="E361" i="3"/>
  <c r="D500" i="11"/>
  <c r="E362" i="3"/>
  <c r="D501" i="11"/>
  <c r="E363" i="3"/>
  <c r="D502" i="11"/>
  <c r="E364" i="3"/>
  <c r="D503" i="11"/>
  <c r="E365" i="3"/>
  <c r="D504" i="11"/>
  <c r="E366" i="3"/>
  <c r="D505" i="11"/>
  <c r="E367" i="3"/>
  <c r="D506" i="11"/>
  <c r="E368" i="3"/>
  <c r="D507" i="11"/>
  <c r="E369" i="3"/>
  <c r="D508" i="11"/>
  <c r="E371" i="3"/>
  <c r="D509" i="11"/>
  <c r="E373" i="3"/>
  <c r="D510" i="11"/>
  <c r="E374" i="3"/>
  <c r="D511" i="11"/>
  <c r="E377" i="3"/>
  <c r="D512" i="11"/>
  <c r="E380" i="3"/>
  <c r="D513" i="11"/>
  <c r="E382" i="3"/>
  <c r="D514" i="11"/>
  <c r="E383" i="3"/>
  <c r="D515" i="11"/>
  <c r="E384" i="3"/>
  <c r="D516" i="11"/>
  <c r="E385" i="3"/>
  <c r="D517" i="11"/>
  <c r="E386" i="3"/>
  <c r="D518" i="11"/>
  <c r="E387" i="3"/>
  <c r="D519" i="11"/>
  <c r="E388" i="3"/>
  <c r="D520" i="11"/>
  <c r="E389" i="3"/>
  <c r="D521" i="11"/>
  <c r="E390" i="3"/>
  <c r="D522" i="11"/>
  <c r="E391" i="3"/>
  <c r="D523" i="11"/>
  <c r="E392" i="3"/>
  <c r="D524" i="11"/>
  <c r="E393" i="3"/>
  <c r="D525" i="11"/>
  <c r="E394" i="3"/>
  <c r="D526" i="11"/>
  <c r="E396" i="3"/>
  <c r="D527" i="11"/>
  <c r="E397" i="3"/>
  <c r="D528" i="11"/>
  <c r="E398" i="3"/>
  <c r="D529" i="11"/>
  <c r="E400" i="3"/>
  <c r="D530" i="11"/>
  <c r="E401" i="3"/>
  <c r="D531" i="11"/>
  <c r="E402" i="3"/>
  <c r="D532" i="11"/>
  <c r="E403" i="3"/>
  <c r="D533" i="11"/>
  <c r="E404" i="3"/>
  <c r="D534" i="11"/>
  <c r="E405" i="3"/>
  <c r="D535" i="11"/>
  <c r="E406" i="3"/>
  <c r="D536" i="11"/>
  <c r="E407" i="3"/>
  <c r="D537" i="11"/>
  <c r="E408" i="3"/>
  <c r="D538" i="11"/>
  <c r="E409" i="3"/>
  <c r="D539" i="11"/>
  <c r="E411" i="3"/>
  <c r="D540" i="11"/>
  <c r="E412" i="3"/>
  <c r="D541" i="11"/>
  <c r="E413" i="3"/>
  <c r="D542" i="11"/>
  <c r="E414" i="3"/>
  <c r="D543" i="11"/>
  <c r="E415" i="3"/>
  <c r="D544" i="11"/>
  <c r="E416" i="3"/>
  <c r="D545" i="11"/>
  <c r="E417" i="3"/>
  <c r="D546" i="11"/>
  <c r="E418" i="3"/>
  <c r="D547" i="11"/>
  <c r="E419" i="3"/>
  <c r="D548" i="11"/>
  <c r="E420" i="3"/>
  <c r="D549" i="11"/>
  <c r="E421" i="3"/>
  <c r="D550" i="11"/>
  <c r="E422" i="3"/>
  <c r="D551" i="11"/>
  <c r="E424" i="3"/>
  <c r="D552" i="11"/>
  <c r="E425" i="3"/>
  <c r="D553" i="11"/>
  <c r="E426" i="3"/>
  <c r="D554" i="11"/>
  <c r="E429" i="3"/>
  <c r="D555" i="11"/>
  <c r="E430" i="3"/>
  <c r="D556" i="11"/>
  <c r="E431" i="3"/>
  <c r="D557" i="11"/>
  <c r="E432" i="3"/>
  <c r="D558" i="11"/>
  <c r="E433" i="3"/>
  <c r="D559" i="11"/>
  <c r="E434" i="3"/>
  <c r="D560" i="11"/>
  <c r="E435" i="3"/>
  <c r="D561" i="11"/>
  <c r="E436" i="3"/>
  <c r="D562" i="11"/>
  <c r="E438" i="3"/>
  <c r="D563" i="11"/>
  <c r="E440" i="3"/>
  <c r="D564" i="11"/>
  <c r="E441" i="3"/>
  <c r="D565" i="11"/>
  <c r="E442" i="3"/>
  <c r="D566" i="11"/>
  <c r="E443" i="3"/>
  <c r="D567" i="11"/>
  <c r="E444" i="3"/>
  <c r="D568" i="11"/>
  <c r="E445" i="3"/>
  <c r="D569" i="11"/>
  <c r="E446" i="3"/>
  <c r="D570" i="11"/>
  <c r="E449" i="3"/>
  <c r="D571" i="11"/>
  <c r="E450" i="3"/>
  <c r="D572" i="11"/>
  <c r="E451" i="3"/>
  <c r="D573" i="11"/>
  <c r="E453" i="3"/>
  <c r="D574" i="11"/>
  <c r="E455" i="3"/>
  <c r="D575" i="11"/>
  <c r="E456" i="3"/>
  <c r="D576" i="11"/>
  <c r="E457" i="3"/>
  <c r="D577" i="11"/>
  <c r="E459" i="3"/>
  <c r="D578" i="11"/>
  <c r="E460" i="3"/>
  <c r="D579" i="11"/>
  <c r="E461" i="3"/>
  <c r="D580" i="11"/>
  <c r="E462" i="3"/>
  <c r="D581" i="11"/>
  <c r="E463" i="3"/>
  <c r="D582" i="11"/>
  <c r="E467" i="3"/>
  <c r="D583" i="11"/>
  <c r="E468" i="3"/>
  <c r="D584" i="11"/>
  <c r="E470" i="3"/>
  <c r="D585" i="11"/>
  <c r="E471" i="3"/>
  <c r="D586" i="11"/>
  <c r="E472" i="3"/>
  <c r="D587" i="11"/>
  <c r="E473" i="3"/>
  <c r="D588" i="11"/>
  <c r="E474" i="3"/>
  <c r="D589" i="11"/>
  <c r="E475" i="3"/>
  <c r="D590" i="11"/>
  <c r="E476" i="3"/>
  <c r="D591" i="11"/>
  <c r="E478" i="3"/>
  <c r="D592" i="11"/>
  <c r="E479" i="3"/>
  <c r="D593" i="11"/>
  <c r="E481" i="3"/>
  <c r="D594" i="11"/>
  <c r="E482" i="3"/>
  <c r="D595" i="11"/>
  <c r="E483" i="3"/>
  <c r="D596" i="11"/>
  <c r="E485" i="3"/>
  <c r="D597" i="11"/>
  <c r="E486" i="3"/>
  <c r="D598" i="11"/>
  <c r="E487" i="3"/>
  <c r="D599" i="11"/>
  <c r="E489" i="3"/>
  <c r="D600" i="11"/>
  <c r="E490" i="3"/>
  <c r="D601" i="11"/>
  <c r="E491" i="3"/>
  <c r="D602" i="11"/>
  <c r="E492" i="3"/>
  <c r="D603" i="11"/>
  <c r="E494" i="3"/>
  <c r="D604" i="11"/>
  <c r="E495" i="3"/>
  <c r="D605" i="11"/>
  <c r="E496" i="3"/>
  <c r="D606" i="11"/>
  <c r="E497" i="3"/>
  <c r="D607" i="11"/>
  <c r="E498" i="3"/>
  <c r="D608" i="11"/>
  <c r="E499" i="3"/>
  <c r="D609" i="11"/>
  <c r="E502" i="3"/>
  <c r="D610" i="11"/>
  <c r="E503" i="3"/>
  <c r="D611" i="11"/>
  <c r="E504" i="3"/>
  <c r="D612" i="11"/>
  <c r="E506" i="3"/>
  <c r="D613" i="11"/>
  <c r="E508" i="3"/>
  <c r="D614" i="11"/>
  <c r="E509" i="3"/>
  <c r="D615" i="11"/>
  <c r="E511" i="3"/>
  <c r="D616" i="11"/>
  <c r="E512" i="3"/>
  <c r="D617" i="11"/>
  <c r="E513" i="3"/>
  <c r="D618" i="11"/>
  <c r="E514" i="3"/>
  <c r="D619" i="11"/>
  <c r="E515" i="3"/>
  <c r="D620" i="11"/>
  <c r="E516" i="3"/>
  <c r="D621" i="11"/>
  <c r="E517" i="3"/>
  <c r="D622" i="11"/>
  <c r="E518" i="3"/>
  <c r="D623" i="11"/>
  <c r="E519" i="3"/>
  <c r="D624" i="11"/>
  <c r="E520" i="3"/>
  <c r="D625" i="11"/>
  <c r="E521" i="3"/>
  <c r="D626" i="11"/>
  <c r="E522" i="3"/>
  <c r="D627" i="11"/>
  <c r="E523" i="3"/>
  <c r="D628" i="11"/>
  <c r="E525" i="3"/>
  <c r="D629" i="11"/>
  <c r="E526" i="3"/>
  <c r="D630" i="11"/>
  <c r="E528" i="3"/>
  <c r="D631" i="11"/>
  <c r="E529" i="3"/>
  <c r="D632" i="11"/>
  <c r="E533" i="3"/>
  <c r="D633" i="11"/>
  <c r="E534" i="3"/>
  <c r="D634" i="11"/>
  <c r="E535" i="3"/>
  <c r="D635" i="11"/>
  <c r="E536" i="3"/>
  <c r="D636" i="11"/>
  <c r="E537" i="3"/>
  <c r="D637" i="11"/>
  <c r="E538" i="3"/>
  <c r="D638" i="11"/>
  <c r="E539" i="3"/>
  <c r="D639" i="11"/>
  <c r="E540" i="3"/>
  <c r="D640" i="11"/>
  <c r="E541" i="3"/>
  <c r="D641" i="11"/>
  <c r="E543" i="3"/>
  <c r="D642" i="11"/>
  <c r="E544" i="3"/>
  <c r="D643" i="11"/>
  <c r="E546" i="3"/>
  <c r="D644" i="11"/>
  <c r="E547" i="3"/>
  <c r="D645" i="11"/>
  <c r="E548" i="3"/>
  <c r="D646" i="11"/>
  <c r="E549" i="3"/>
  <c r="D647" i="11"/>
  <c r="E550" i="3"/>
  <c r="D648" i="11"/>
  <c r="E551" i="3"/>
  <c r="D649" i="11"/>
  <c r="E552" i="3"/>
  <c r="D650" i="11"/>
  <c r="E553" i="3"/>
  <c r="D651" i="11"/>
  <c r="E554" i="3"/>
  <c r="D652" i="11"/>
  <c r="E556" i="3"/>
  <c r="D653" i="11"/>
  <c r="E557" i="3"/>
  <c r="D654" i="11"/>
  <c r="E558" i="3"/>
  <c r="D655" i="11"/>
  <c r="E559" i="3"/>
  <c r="D656" i="11"/>
  <c r="E560" i="3"/>
  <c r="D657" i="11"/>
  <c r="E561" i="3"/>
  <c r="D658" i="11"/>
  <c r="E563" i="3"/>
  <c r="D659" i="11"/>
  <c r="E564" i="3"/>
  <c r="D660" i="11"/>
  <c r="E565" i="3"/>
  <c r="D661" i="11"/>
  <c r="E566" i="3"/>
  <c r="D662" i="11"/>
  <c r="E570" i="3"/>
  <c r="D663" i="11"/>
  <c r="E571" i="3"/>
  <c r="D664" i="11"/>
  <c r="E573" i="3"/>
  <c r="D665" i="11"/>
  <c r="E574" i="3"/>
  <c r="D666" i="11"/>
  <c r="E575" i="3"/>
  <c r="D667" i="11"/>
  <c r="E576" i="3"/>
  <c r="D668" i="11"/>
  <c r="E577" i="3"/>
  <c r="D669" i="11"/>
  <c r="E581" i="3"/>
  <c r="D670" i="11"/>
  <c r="E582" i="3"/>
  <c r="D671" i="11"/>
  <c r="E583" i="3"/>
  <c r="D672" i="11"/>
  <c r="E584" i="3"/>
  <c r="D673" i="11"/>
  <c r="E585" i="3"/>
  <c r="D674" i="11"/>
  <c r="E586" i="3"/>
  <c r="D675" i="11"/>
  <c r="E587" i="3"/>
  <c r="D676" i="11"/>
  <c r="E588" i="3"/>
  <c r="D677" i="11"/>
  <c r="E589" i="3"/>
  <c r="D678" i="11"/>
  <c r="E590" i="3"/>
  <c r="D679" i="11"/>
  <c r="E592" i="3"/>
  <c r="D680" i="11"/>
  <c r="E593" i="3"/>
  <c r="D681" i="11"/>
  <c r="E594" i="3"/>
  <c r="D682" i="11"/>
  <c r="E595" i="3"/>
  <c r="D683" i="11"/>
  <c r="E597" i="3"/>
  <c r="D684" i="11"/>
  <c r="E598" i="3"/>
  <c r="D685" i="11"/>
  <c r="E599" i="3"/>
  <c r="D686" i="11"/>
  <c r="E602" i="3"/>
  <c r="D687" i="11"/>
  <c r="E603" i="3"/>
  <c r="D688" i="11"/>
  <c r="E604" i="3"/>
  <c r="D689" i="11"/>
  <c r="E605" i="3"/>
  <c r="D690" i="11"/>
  <c r="E606" i="3"/>
  <c r="D691" i="11"/>
  <c r="E607" i="3"/>
  <c r="D692" i="11"/>
  <c r="E608" i="3"/>
  <c r="D693" i="11"/>
  <c r="E609" i="3"/>
  <c r="D694" i="11"/>
  <c r="E610" i="3"/>
  <c r="D695" i="11"/>
  <c r="E611" i="3"/>
  <c r="D696" i="11"/>
  <c r="E613" i="3"/>
  <c r="D697" i="11"/>
  <c r="E615" i="3"/>
  <c r="D698" i="11"/>
  <c r="E616" i="3"/>
  <c r="D699" i="11"/>
  <c r="E620" i="3"/>
  <c r="D700" i="11"/>
  <c r="E621" i="3"/>
  <c r="D701" i="11"/>
  <c r="E623" i="3"/>
  <c r="D702" i="11"/>
  <c r="E625" i="3"/>
  <c r="D703" i="11"/>
  <c r="E628" i="3"/>
  <c r="D704" i="11"/>
  <c r="E629" i="3"/>
  <c r="D705" i="11"/>
  <c r="E631" i="3"/>
  <c r="D706" i="11"/>
  <c r="E632" i="3"/>
  <c r="D707" i="11"/>
  <c r="E633" i="3"/>
  <c r="D708" i="11"/>
  <c r="E634" i="3"/>
  <c r="D709" i="11"/>
  <c r="E635" i="3"/>
  <c r="D710" i="11"/>
  <c r="E636" i="3"/>
  <c r="D711" i="11"/>
  <c r="E637" i="3"/>
  <c r="D712" i="11"/>
  <c r="E638" i="3"/>
  <c r="D713" i="11"/>
  <c r="E639" i="3"/>
  <c r="D714" i="11"/>
  <c r="E640" i="3"/>
  <c r="D715" i="11"/>
  <c r="E641" i="3"/>
  <c r="D716" i="11"/>
  <c r="E642" i="3"/>
  <c r="D717" i="11"/>
  <c r="E643" i="3"/>
  <c r="D718" i="11"/>
  <c r="E644" i="3"/>
  <c r="D719" i="11"/>
  <c r="E645" i="3"/>
  <c r="D720" i="11"/>
  <c r="E646" i="3"/>
  <c r="D721" i="11"/>
  <c r="E647" i="3"/>
  <c r="D722" i="11"/>
  <c r="E654" i="3"/>
  <c r="D723" i="11"/>
  <c r="E656" i="3"/>
  <c r="D724" i="11"/>
  <c r="E660" i="3"/>
  <c r="D725" i="11"/>
  <c r="E662" i="3"/>
  <c r="D726" i="11"/>
  <c r="E663" i="3"/>
  <c r="D727" i="11"/>
  <c r="E664" i="3"/>
  <c r="D728" i="11"/>
  <c r="E665" i="3"/>
  <c r="D729" i="11"/>
  <c r="E666" i="3"/>
  <c r="D730" i="11"/>
  <c r="E667" i="3"/>
  <c r="D731" i="11"/>
  <c r="E668" i="3"/>
  <c r="D732" i="11"/>
  <c r="E669" i="3"/>
  <c r="D733" i="11"/>
  <c r="E670" i="3"/>
  <c r="D734" i="11"/>
  <c r="E671" i="3"/>
  <c r="D735" i="11"/>
  <c r="E672" i="3"/>
  <c r="D736" i="11"/>
  <c r="E673" i="3"/>
  <c r="D737" i="11"/>
  <c r="E674" i="3"/>
  <c r="D738" i="11"/>
  <c r="E676" i="3"/>
  <c r="D739" i="11"/>
  <c r="E677" i="3"/>
  <c r="D740" i="11"/>
  <c r="E678" i="3"/>
  <c r="D741" i="11"/>
  <c r="E679" i="3"/>
  <c r="D742" i="11"/>
  <c r="E680" i="3"/>
  <c r="D743" i="11"/>
  <c r="E681" i="3"/>
  <c r="D744" i="11"/>
  <c r="E682" i="3"/>
  <c r="D745" i="11"/>
  <c r="E683" i="3"/>
  <c r="D746" i="11"/>
  <c r="E684" i="3"/>
  <c r="D747" i="11"/>
  <c r="E685" i="3"/>
  <c r="D748" i="11"/>
  <c r="E686" i="3"/>
  <c r="D749" i="11"/>
  <c r="E687" i="3"/>
  <c r="D750" i="11"/>
  <c r="E688" i="3"/>
  <c r="D751" i="11"/>
  <c r="E689" i="3"/>
  <c r="D752" i="11"/>
  <c r="E690" i="3"/>
  <c r="D753" i="11"/>
  <c r="E691" i="3"/>
  <c r="D754" i="11"/>
  <c r="E692" i="3"/>
  <c r="D755" i="11"/>
  <c r="E693" i="3"/>
  <c r="D756" i="11"/>
  <c r="E694" i="3"/>
  <c r="D757" i="11"/>
  <c r="E695" i="3"/>
  <c r="D758" i="11"/>
  <c r="E697" i="3"/>
  <c r="D759" i="11"/>
  <c r="E698" i="3"/>
  <c r="D760" i="11"/>
  <c r="E699" i="3"/>
  <c r="D761" i="11"/>
  <c r="E700" i="3"/>
  <c r="D762" i="11"/>
  <c r="E701" i="3"/>
  <c r="D763" i="11"/>
  <c r="E702" i="3"/>
  <c r="D764" i="11"/>
  <c r="E703" i="3"/>
  <c r="D765" i="11"/>
  <c r="E704" i="3"/>
  <c r="D766" i="11"/>
  <c r="E705" i="3"/>
  <c r="D767" i="11"/>
  <c r="E706" i="3"/>
  <c r="D768" i="11"/>
  <c r="E707" i="3"/>
  <c r="D769" i="11"/>
  <c r="E708" i="3"/>
  <c r="D770" i="11"/>
  <c r="E709" i="3"/>
  <c r="D771" i="11"/>
  <c r="E712" i="3"/>
  <c r="D772" i="11"/>
  <c r="E713" i="3"/>
  <c r="D773" i="11"/>
  <c r="E714" i="3"/>
  <c r="D774" i="11"/>
  <c r="E715" i="3"/>
  <c r="D775" i="11"/>
  <c r="E716" i="3"/>
  <c r="D776" i="11"/>
  <c r="E717" i="3"/>
  <c r="D777" i="11"/>
  <c r="E718" i="3"/>
  <c r="D778" i="11"/>
  <c r="E719" i="3"/>
  <c r="D779" i="11"/>
  <c r="E722" i="3"/>
  <c r="D780" i="11"/>
  <c r="E723" i="3"/>
  <c r="D781" i="11"/>
  <c r="E724" i="3"/>
  <c r="D782" i="11"/>
  <c r="E727" i="3"/>
  <c r="D783" i="11"/>
  <c r="E728" i="3"/>
  <c r="D784" i="11"/>
  <c r="E729" i="3"/>
  <c r="D785" i="11"/>
  <c r="E730" i="3"/>
  <c r="D786" i="11"/>
  <c r="E731" i="3"/>
  <c r="D787" i="11"/>
  <c r="E732" i="3"/>
  <c r="D788" i="11"/>
  <c r="E733" i="3"/>
  <c r="D789" i="11"/>
  <c r="E734" i="3"/>
  <c r="D790" i="11"/>
  <c r="E735" i="3"/>
  <c r="D791" i="11"/>
  <c r="E736" i="3"/>
  <c r="D792" i="11"/>
  <c r="E738" i="3"/>
  <c r="D793" i="11"/>
  <c r="E739" i="3"/>
  <c r="D794" i="11"/>
  <c r="E740" i="3"/>
  <c r="D795" i="11"/>
  <c r="E741" i="3"/>
  <c r="D796" i="11"/>
  <c r="E742" i="3"/>
  <c r="D797" i="11"/>
  <c r="E743" i="3"/>
  <c r="D798" i="11"/>
  <c r="E745" i="3"/>
  <c r="D799" i="11"/>
  <c r="E747" i="3"/>
  <c r="D800" i="11"/>
  <c r="E749" i="3"/>
  <c r="D801" i="11"/>
  <c r="E750" i="3"/>
  <c r="D802" i="11"/>
  <c r="E752" i="3"/>
  <c r="D803" i="11"/>
  <c r="E753" i="3"/>
  <c r="D804" i="11"/>
  <c r="E755" i="3"/>
  <c r="D805" i="11"/>
  <c r="E756" i="3"/>
  <c r="D806" i="11"/>
  <c r="E758" i="3"/>
  <c r="D807" i="11"/>
  <c r="E759" i="3"/>
  <c r="D808" i="11"/>
  <c r="E763" i="3"/>
  <c r="D809" i="11"/>
  <c r="E764" i="3"/>
  <c r="D810" i="11"/>
  <c r="E765" i="3"/>
  <c r="D811" i="11"/>
  <c r="E767" i="3"/>
  <c r="D812" i="11"/>
  <c r="E768" i="3"/>
  <c r="D813" i="11"/>
  <c r="E769" i="3"/>
  <c r="D814" i="11"/>
  <c r="E773" i="3"/>
  <c r="D815" i="11"/>
  <c r="E775" i="3"/>
  <c r="D816" i="11"/>
  <c r="E778" i="3"/>
  <c r="D817" i="11"/>
  <c r="E779" i="3"/>
  <c r="D818" i="11"/>
  <c r="E783" i="3"/>
  <c r="D819" i="11"/>
  <c r="E784" i="3"/>
  <c r="D820" i="11"/>
  <c r="E786" i="3"/>
  <c r="D821" i="11"/>
  <c r="E788" i="3"/>
  <c r="D822" i="11"/>
  <c r="E789" i="3"/>
  <c r="D823" i="11"/>
  <c r="E791" i="3"/>
  <c r="D824" i="11"/>
  <c r="E793" i="3"/>
  <c r="D825" i="11"/>
  <c r="E794" i="3"/>
  <c r="D826" i="11"/>
  <c r="E795" i="3"/>
  <c r="D827" i="11"/>
  <c r="E796" i="3"/>
  <c r="D828" i="11"/>
  <c r="E797" i="3"/>
  <c r="D829" i="11"/>
  <c r="E800" i="3"/>
  <c r="D830" i="11"/>
  <c r="E801" i="3"/>
  <c r="D831" i="11"/>
  <c r="E802" i="3"/>
  <c r="D832" i="11"/>
  <c r="E807" i="3"/>
  <c r="D833" i="11"/>
  <c r="E808" i="3"/>
  <c r="D834" i="11"/>
  <c r="E810" i="3"/>
  <c r="D835" i="11"/>
  <c r="E811" i="3"/>
  <c r="D836" i="11"/>
  <c r="E812" i="3"/>
  <c r="D837" i="11"/>
  <c r="E814" i="3"/>
  <c r="D838" i="11"/>
  <c r="E815" i="3"/>
  <c r="D839" i="11"/>
  <c r="E816" i="3"/>
  <c r="D840" i="11"/>
  <c r="E817" i="3"/>
  <c r="D841" i="11"/>
  <c r="E818" i="3"/>
  <c r="D842" i="11"/>
  <c r="E819" i="3"/>
  <c r="D843" i="11"/>
  <c r="E820" i="3"/>
  <c r="D844" i="11"/>
  <c r="E822" i="3"/>
  <c r="D845" i="11"/>
  <c r="E823" i="3"/>
  <c r="D846" i="11"/>
  <c r="E825" i="3"/>
  <c r="D847" i="11"/>
  <c r="E826" i="3"/>
  <c r="D848" i="11"/>
  <c r="E827" i="3"/>
  <c r="D849" i="11"/>
  <c r="E828" i="3"/>
  <c r="D850" i="11"/>
  <c r="E829" i="3"/>
  <c r="D851" i="11"/>
  <c r="E833" i="3"/>
  <c r="D852" i="11"/>
  <c r="E834" i="3"/>
  <c r="D853" i="11"/>
  <c r="E835" i="3"/>
  <c r="D854" i="11"/>
  <c r="E837" i="3"/>
  <c r="D855" i="11"/>
  <c r="E838" i="3"/>
  <c r="D856" i="11"/>
  <c r="E839" i="3"/>
  <c r="D857" i="11"/>
  <c r="E840" i="3"/>
  <c r="D858" i="11"/>
  <c r="E843" i="3"/>
  <c r="D859" i="11"/>
  <c r="E844" i="3"/>
  <c r="D860" i="11"/>
  <c r="E845" i="3"/>
  <c r="D861" i="11"/>
  <c r="E846" i="3"/>
  <c r="D862" i="11"/>
  <c r="E847" i="3"/>
  <c r="D863" i="11"/>
  <c r="E848" i="3"/>
  <c r="D864" i="11"/>
  <c r="E849" i="3"/>
  <c r="D865" i="11"/>
  <c r="E850" i="3"/>
  <c r="D866" i="11"/>
  <c r="E853" i="3"/>
  <c r="D867" i="11"/>
  <c r="E854" i="3"/>
  <c r="D868" i="11"/>
  <c r="E855" i="3"/>
  <c r="D869" i="11"/>
  <c r="E856" i="3"/>
  <c r="D870" i="11"/>
  <c r="E857" i="3"/>
  <c r="D871" i="11"/>
  <c r="E858" i="3"/>
  <c r="D872" i="11"/>
  <c r="E859" i="3"/>
  <c r="D873" i="11"/>
  <c r="E860" i="3"/>
  <c r="D874" i="11"/>
  <c r="E861" i="3"/>
  <c r="D875" i="11"/>
  <c r="E863" i="3"/>
  <c r="D876" i="11"/>
  <c r="E864" i="3"/>
  <c r="D877" i="11"/>
  <c r="E865" i="3"/>
  <c r="D878" i="11"/>
  <c r="E866" i="3"/>
  <c r="D879" i="11"/>
  <c r="E867" i="3"/>
  <c r="D880" i="11"/>
  <c r="E868" i="3"/>
  <c r="D881" i="11"/>
  <c r="E869" i="3"/>
  <c r="D882" i="11"/>
  <c r="E872" i="3"/>
  <c r="D883" i="11"/>
  <c r="E873" i="3"/>
  <c r="D884" i="11"/>
  <c r="E874" i="3"/>
  <c r="D885" i="11"/>
  <c r="E876" i="3"/>
  <c r="D886" i="11"/>
  <c r="E877" i="3"/>
  <c r="D887" i="11"/>
  <c r="E878" i="3"/>
  <c r="D888" i="11"/>
  <c r="E879" i="3"/>
  <c r="D889" i="11"/>
  <c r="E880" i="3"/>
  <c r="D890" i="11"/>
  <c r="E881" i="3"/>
  <c r="D891" i="11"/>
  <c r="E884" i="3"/>
  <c r="D892" i="11"/>
  <c r="E886" i="3"/>
  <c r="D893" i="11"/>
  <c r="E887" i="3"/>
  <c r="D894" i="11"/>
  <c r="E888" i="3"/>
  <c r="D895" i="11"/>
  <c r="E889" i="3"/>
  <c r="D896" i="11"/>
  <c r="E890" i="3"/>
  <c r="D897" i="11"/>
  <c r="E891" i="3"/>
  <c r="D898" i="11"/>
  <c r="E892" i="3"/>
  <c r="D899" i="11"/>
  <c r="E893" i="3"/>
  <c r="D900" i="11"/>
  <c r="E894" i="3"/>
  <c r="D901" i="11"/>
  <c r="E895" i="3"/>
  <c r="D902" i="11"/>
  <c r="E899" i="3"/>
  <c r="D903" i="11"/>
  <c r="E901" i="3"/>
  <c r="D904" i="11"/>
  <c r="E902" i="3"/>
  <c r="D905" i="11"/>
  <c r="E903" i="3"/>
  <c r="D906" i="11"/>
  <c r="E904" i="3"/>
  <c r="D907" i="11"/>
  <c r="E905" i="3"/>
  <c r="D908" i="11"/>
  <c r="E906" i="3"/>
  <c r="D909" i="11"/>
  <c r="E907" i="3"/>
  <c r="D910" i="11"/>
  <c r="E908" i="3"/>
  <c r="D911" i="11"/>
  <c r="E909" i="3"/>
  <c r="D912" i="11"/>
  <c r="E910" i="3"/>
  <c r="D913" i="11"/>
  <c r="E911" i="3"/>
  <c r="D914" i="11"/>
  <c r="E913" i="3"/>
  <c r="D915" i="11"/>
  <c r="E915" i="3"/>
  <c r="D916" i="11"/>
  <c r="E916" i="3"/>
  <c r="D917" i="11"/>
  <c r="E917" i="3"/>
  <c r="D918" i="11"/>
  <c r="E918" i="3"/>
  <c r="D919" i="11"/>
  <c r="E919" i="3"/>
  <c r="D920" i="11"/>
  <c r="E920" i="3"/>
  <c r="D921" i="11"/>
  <c r="E921" i="3"/>
  <c r="D922" i="11"/>
  <c r="E922" i="3"/>
  <c r="D923" i="11"/>
  <c r="E923" i="3"/>
  <c r="D924" i="11"/>
  <c r="E924" i="3"/>
  <c r="D925" i="11"/>
  <c r="E925" i="3"/>
  <c r="D926" i="11"/>
  <c r="E930" i="3"/>
  <c r="D927" i="11"/>
  <c r="E931" i="3"/>
  <c r="D928" i="11"/>
  <c r="E932" i="3"/>
  <c r="D929" i="11"/>
  <c r="E933" i="3"/>
  <c r="D930" i="11"/>
  <c r="E935" i="3"/>
  <c r="D931" i="11"/>
  <c r="E936" i="3"/>
  <c r="D932" i="11"/>
  <c r="E938" i="3"/>
  <c r="D933" i="11"/>
  <c r="E940" i="3"/>
  <c r="D934" i="11"/>
  <c r="E941" i="3"/>
  <c r="D935" i="11"/>
  <c r="E942" i="3"/>
  <c r="D936" i="11"/>
  <c r="E943" i="3"/>
  <c r="D937" i="11"/>
  <c r="E944" i="3"/>
  <c r="D938" i="11"/>
  <c r="E945" i="3"/>
  <c r="D939" i="11"/>
  <c r="E946" i="3"/>
  <c r="D940" i="11"/>
  <c r="E947" i="3"/>
  <c r="D941" i="11"/>
  <c r="E949" i="3"/>
  <c r="D942" i="11"/>
  <c r="E950" i="3"/>
  <c r="D943" i="11"/>
  <c r="E953" i="3"/>
  <c r="D944" i="11"/>
  <c r="E956" i="3"/>
  <c r="D945" i="11"/>
  <c r="E957" i="3"/>
  <c r="D946" i="11"/>
  <c r="E958" i="3"/>
  <c r="D947" i="11"/>
  <c r="E959" i="3"/>
  <c r="D948" i="11"/>
  <c r="E960" i="3"/>
  <c r="D949" i="11"/>
  <c r="E961" i="3"/>
  <c r="D950" i="11"/>
  <c r="E962" i="3"/>
  <c r="D951" i="11"/>
  <c r="E963" i="3"/>
  <c r="D952" i="11"/>
  <c r="E964" i="3"/>
  <c r="D953" i="11"/>
  <c r="E965" i="3"/>
  <c r="D954" i="11"/>
  <c r="E966" i="3"/>
  <c r="D955" i="11"/>
  <c r="E967" i="3"/>
  <c r="D956" i="11"/>
  <c r="E968" i="3"/>
  <c r="D957" i="11"/>
  <c r="E969" i="3"/>
  <c r="D958" i="11"/>
  <c r="E970" i="3"/>
  <c r="D959" i="11"/>
  <c r="E972" i="3"/>
  <c r="D960" i="11"/>
  <c r="E973" i="3"/>
  <c r="D961" i="11"/>
  <c r="E974" i="3"/>
  <c r="D962" i="11"/>
  <c r="E976" i="3"/>
  <c r="D963" i="11"/>
  <c r="E977" i="3"/>
  <c r="D964" i="11"/>
  <c r="E978" i="3"/>
  <c r="D965" i="11"/>
  <c r="E979" i="3"/>
  <c r="D966" i="11"/>
  <c r="E980" i="3"/>
  <c r="D967" i="11"/>
  <c r="E981" i="3"/>
  <c r="D968" i="11"/>
  <c r="E982" i="3"/>
  <c r="D969" i="11"/>
  <c r="E986" i="3"/>
  <c r="D970" i="11"/>
  <c r="E988" i="3"/>
  <c r="D971" i="11"/>
  <c r="E991" i="3"/>
  <c r="D972" i="11"/>
  <c r="E992" i="3"/>
  <c r="D973" i="11"/>
  <c r="E993" i="3"/>
  <c r="D974" i="11"/>
  <c r="E994" i="3"/>
  <c r="D975" i="11"/>
  <c r="E995" i="3"/>
  <c r="D976" i="11"/>
  <c r="E996" i="3"/>
  <c r="D977" i="11"/>
  <c r="E997" i="3"/>
  <c r="D978" i="11"/>
  <c r="E1000" i="3"/>
  <c r="D979" i="11"/>
  <c r="E1001" i="3"/>
  <c r="D980" i="11"/>
  <c r="E1002" i="3"/>
  <c r="D981" i="11"/>
  <c r="E1004" i="3"/>
  <c r="D982" i="11"/>
  <c r="E1005" i="3"/>
  <c r="D983" i="11"/>
  <c r="E1006" i="3"/>
  <c r="D984" i="11"/>
  <c r="E1007" i="3"/>
  <c r="D985" i="11"/>
  <c r="E1008" i="3"/>
  <c r="D986" i="11"/>
  <c r="E1012" i="3"/>
  <c r="D987" i="11"/>
  <c r="E1013" i="3"/>
  <c r="D988" i="11"/>
  <c r="E1016" i="3"/>
  <c r="D989" i="11"/>
  <c r="E1017" i="3"/>
  <c r="D990" i="11"/>
  <c r="E1019" i="3"/>
  <c r="D991" i="11"/>
  <c r="E1020" i="3"/>
  <c r="D992" i="11"/>
  <c r="E1021" i="3"/>
  <c r="D993" i="11"/>
  <c r="E1022" i="3"/>
  <c r="D994" i="11"/>
  <c r="E1023" i="3"/>
  <c r="D995" i="11"/>
  <c r="E1024" i="3"/>
  <c r="D996" i="11"/>
  <c r="E1025" i="3"/>
  <c r="D997" i="11"/>
  <c r="E1026" i="3"/>
  <c r="D998" i="11"/>
  <c r="E1027" i="3"/>
  <c r="D999" i="11"/>
  <c r="E1029" i="3"/>
  <c r="D1000" i="11"/>
  <c r="E1032" i="3"/>
  <c r="D1001" i="11"/>
  <c r="E1033" i="3"/>
  <c r="D1002" i="11"/>
  <c r="E1034" i="3"/>
  <c r="D1003" i="11"/>
  <c r="E1035" i="3"/>
  <c r="D1004" i="11"/>
  <c r="E1036" i="3"/>
  <c r="D1005" i="11"/>
  <c r="E1037" i="3"/>
  <c r="D1006" i="11"/>
  <c r="E1038" i="3"/>
  <c r="D1007" i="11"/>
  <c r="E1039" i="3"/>
  <c r="D1008" i="11"/>
  <c r="E1040" i="3"/>
  <c r="D1009" i="11"/>
  <c r="E1042" i="3"/>
  <c r="D1010" i="11"/>
  <c r="E1043" i="3"/>
  <c r="D1011" i="11"/>
  <c r="E1044" i="3"/>
  <c r="D1012" i="11"/>
  <c r="E1045" i="3"/>
  <c r="D1013" i="11"/>
  <c r="E1046" i="3"/>
  <c r="D1014" i="11"/>
  <c r="E1047" i="3"/>
  <c r="D1015" i="11"/>
  <c r="E1048" i="3"/>
  <c r="D1016" i="11"/>
  <c r="E1049" i="3"/>
  <c r="D1017" i="11"/>
  <c r="E1050" i="3"/>
  <c r="D1018" i="11"/>
  <c r="E1051" i="3"/>
  <c r="D1019" i="11"/>
  <c r="E1052" i="3"/>
  <c r="D1020" i="11"/>
  <c r="E1053" i="3"/>
  <c r="D1021" i="11"/>
  <c r="E1054" i="3"/>
  <c r="D1022" i="11"/>
  <c r="E1055" i="3"/>
  <c r="D1023" i="11"/>
  <c r="E1058" i="3"/>
  <c r="D1024" i="11"/>
  <c r="E1060" i="3"/>
  <c r="D1025" i="11"/>
  <c r="E1064" i="3"/>
  <c r="D1026" i="11"/>
  <c r="E1066" i="3"/>
  <c r="D1027" i="11"/>
  <c r="E1067" i="3"/>
  <c r="D1028" i="11"/>
  <c r="E1068" i="3"/>
  <c r="D1029" i="11"/>
  <c r="E1069" i="3"/>
  <c r="D1030" i="11"/>
  <c r="E1070" i="3"/>
  <c r="D1031" i="11"/>
  <c r="E1071" i="3"/>
  <c r="D1032" i="11"/>
  <c r="E1073" i="3"/>
  <c r="D1033" i="11"/>
  <c r="E1075" i="3"/>
  <c r="D1034" i="11"/>
  <c r="E1076" i="3"/>
  <c r="D1035" i="11"/>
  <c r="E1077" i="3"/>
  <c r="D1036" i="11"/>
  <c r="E1079" i="3"/>
  <c r="D1037" i="11"/>
  <c r="E1082" i="3"/>
  <c r="D1038" i="11"/>
  <c r="E1084" i="3"/>
  <c r="D1039" i="11"/>
  <c r="E1085" i="3"/>
  <c r="D1040" i="11"/>
  <c r="E1086" i="3"/>
  <c r="D1041" i="11"/>
  <c r="E1087" i="3"/>
  <c r="D1042" i="11"/>
  <c r="E1088" i="3"/>
  <c r="D1043" i="11"/>
  <c r="E1089" i="3"/>
  <c r="D1044" i="11"/>
  <c r="E1090" i="3"/>
  <c r="D1045" i="11"/>
  <c r="E1091" i="3"/>
  <c r="D1046" i="11"/>
  <c r="E1092" i="3"/>
  <c r="D1047" i="11"/>
  <c r="E1093" i="3"/>
  <c r="D1048" i="11"/>
  <c r="E1094" i="3"/>
  <c r="D1049" i="11"/>
  <c r="E1096" i="3"/>
  <c r="D1050" i="11"/>
  <c r="E1097" i="3"/>
  <c r="D1051" i="11"/>
  <c r="E1098" i="3"/>
  <c r="D1052" i="11"/>
  <c r="E1103" i="3"/>
  <c r="D1053" i="11"/>
  <c r="E1104" i="3"/>
  <c r="D1054" i="11"/>
  <c r="E1106" i="3"/>
  <c r="D1055" i="11"/>
  <c r="E1107" i="3"/>
  <c r="D1056" i="11"/>
  <c r="E1108" i="3"/>
  <c r="D1057" i="11"/>
  <c r="E1109" i="3"/>
  <c r="D1058" i="11"/>
  <c r="E1111" i="3"/>
  <c r="D1059" i="11"/>
  <c r="E1112" i="3"/>
  <c r="D1060" i="11"/>
  <c r="E1113" i="3"/>
  <c r="D1061" i="11"/>
  <c r="E1115" i="3"/>
  <c r="D1062" i="11"/>
  <c r="E1116" i="3"/>
  <c r="D1063" i="11"/>
  <c r="E1117" i="3"/>
  <c r="D1064" i="11"/>
  <c r="E1118" i="3"/>
  <c r="D1065" i="11"/>
  <c r="E1122" i="3"/>
  <c r="D1066" i="11"/>
  <c r="E1124" i="3"/>
  <c r="D1067" i="11"/>
  <c r="E1126" i="3"/>
  <c r="D1068" i="11"/>
  <c r="E1127" i="3"/>
  <c r="D1069" i="11"/>
  <c r="E1128" i="3"/>
  <c r="D1070" i="11"/>
  <c r="E1129" i="3"/>
  <c r="D1071" i="11"/>
  <c r="E1133" i="3"/>
  <c r="D1072" i="11"/>
  <c r="E1134" i="3"/>
  <c r="D1073" i="11"/>
  <c r="E1136" i="3"/>
  <c r="D1074" i="11"/>
  <c r="E1137" i="3"/>
  <c r="D1075" i="11"/>
  <c r="E1138" i="3"/>
  <c r="D1076" i="11"/>
  <c r="E1139" i="3"/>
  <c r="D1077" i="11"/>
  <c r="E1140" i="3"/>
  <c r="D1078" i="11"/>
  <c r="E1141" i="3"/>
  <c r="D1079" i="11"/>
  <c r="E1142" i="3"/>
  <c r="D1080" i="11"/>
  <c r="E1144" i="3"/>
  <c r="D1081" i="11"/>
  <c r="E1145" i="3"/>
  <c r="D1082" i="11"/>
  <c r="E1146" i="3"/>
  <c r="D1083" i="11"/>
  <c r="E1149" i="3"/>
  <c r="D1084" i="11"/>
  <c r="E1150" i="3"/>
  <c r="D1085" i="11"/>
  <c r="E1151" i="3"/>
  <c r="D1086" i="11"/>
  <c r="E1152" i="3"/>
  <c r="D1087" i="11"/>
  <c r="E1153" i="3"/>
  <c r="D1088" i="11"/>
  <c r="E1154" i="3"/>
  <c r="D1089" i="11"/>
  <c r="E1155" i="3"/>
  <c r="D1090" i="11"/>
  <c r="E1159" i="3"/>
  <c r="D1091" i="11"/>
  <c r="E1161" i="3"/>
  <c r="D1092" i="11"/>
  <c r="E1162" i="3"/>
  <c r="D1093" i="11"/>
  <c r="E1164" i="3"/>
  <c r="D1094" i="11"/>
  <c r="E1165" i="3"/>
  <c r="D1095" i="11"/>
  <c r="E1166" i="3"/>
  <c r="D1096" i="11"/>
  <c r="E1167" i="3"/>
  <c r="D1097" i="11"/>
  <c r="E1168" i="3"/>
  <c r="D1098" i="11"/>
  <c r="E1169" i="3"/>
  <c r="D1099" i="11"/>
  <c r="E1170" i="3"/>
  <c r="D1100" i="11"/>
  <c r="E1171" i="3"/>
  <c r="D1101" i="11"/>
  <c r="E1173" i="3"/>
  <c r="D1102" i="11"/>
  <c r="E1174" i="3"/>
  <c r="D1103" i="11"/>
  <c r="E1175" i="3"/>
  <c r="D1104" i="11"/>
  <c r="E1177" i="3"/>
  <c r="D1105" i="11"/>
  <c r="E1178" i="3"/>
  <c r="D1106" i="11"/>
  <c r="E1180" i="3"/>
  <c r="D1107" i="11"/>
  <c r="E1181" i="3"/>
  <c r="D1108" i="11"/>
  <c r="E1182" i="3"/>
  <c r="D1109" i="11"/>
  <c r="E1184" i="3"/>
  <c r="D1110" i="11"/>
  <c r="E1185" i="3"/>
  <c r="D1111" i="11"/>
  <c r="E1187" i="3"/>
  <c r="D1112" i="11"/>
  <c r="E1188" i="3"/>
  <c r="D1113" i="11"/>
  <c r="E1190" i="3"/>
  <c r="D1114" i="11"/>
  <c r="E1191" i="3"/>
  <c r="D1115" i="11"/>
  <c r="E1192" i="3"/>
  <c r="D1116" i="11"/>
  <c r="E1194" i="3"/>
  <c r="D1117" i="11"/>
  <c r="E1195" i="3"/>
  <c r="D1118" i="11"/>
  <c r="E1197" i="3"/>
  <c r="D1119" i="11"/>
  <c r="E1198" i="3"/>
  <c r="D1120" i="11"/>
  <c r="E1199" i="3"/>
  <c r="D1121" i="11"/>
  <c r="E1200" i="3"/>
  <c r="D1122" i="11"/>
  <c r="E1201" i="3"/>
  <c r="D1123" i="11"/>
  <c r="E1202" i="3"/>
  <c r="D1124" i="11"/>
  <c r="E1204" i="3"/>
  <c r="D1125" i="11"/>
  <c r="E1205" i="3"/>
  <c r="D1126" i="11"/>
  <c r="E1207" i="3"/>
  <c r="D1127" i="11"/>
  <c r="E1208" i="3"/>
  <c r="D1128" i="11"/>
  <c r="E1209" i="3"/>
  <c r="D1129" i="11"/>
  <c r="E1211" i="3"/>
  <c r="D1130" i="11"/>
  <c r="E1214" i="3"/>
  <c r="D1131" i="11"/>
  <c r="E1215" i="3"/>
  <c r="D1132" i="11"/>
  <c r="E1217" i="3"/>
  <c r="D1133" i="11"/>
  <c r="E1218" i="3"/>
  <c r="D1134" i="11"/>
  <c r="E1219" i="3"/>
  <c r="D1135" i="11"/>
  <c r="E1220" i="3"/>
  <c r="D1136" i="11"/>
  <c r="E1221" i="3"/>
  <c r="D1137" i="11"/>
  <c r="E1223" i="3"/>
  <c r="D1138" i="11"/>
  <c r="E1225" i="3"/>
  <c r="D1139" i="11"/>
  <c r="E1227" i="3"/>
  <c r="D1140" i="11"/>
  <c r="E1228" i="3"/>
  <c r="D1141" i="11"/>
  <c r="E1229" i="3"/>
  <c r="D1142" i="11"/>
  <c r="E1230" i="3"/>
  <c r="D1143" i="11"/>
  <c r="E1231" i="3"/>
  <c r="D1144" i="11"/>
  <c r="E1232" i="3"/>
  <c r="D1145" i="11"/>
  <c r="E1233" i="3"/>
  <c r="D1146" i="11"/>
  <c r="E1234" i="3"/>
  <c r="D1147" i="11"/>
  <c r="E1235" i="3"/>
  <c r="D1148" i="11"/>
  <c r="E1236" i="3"/>
  <c r="D1149" i="11"/>
  <c r="E1237" i="3"/>
  <c r="D1150" i="11"/>
  <c r="E1238" i="3"/>
  <c r="D1151" i="11"/>
  <c r="E1239" i="3"/>
  <c r="D1152" i="11"/>
  <c r="E1240" i="3"/>
  <c r="D1153" i="11"/>
  <c r="E1241" i="3"/>
  <c r="D1154" i="11"/>
  <c r="E1242" i="3"/>
  <c r="D1155" i="11"/>
  <c r="E1245" i="3"/>
  <c r="D1156" i="11"/>
  <c r="E1246" i="3"/>
  <c r="D1157" i="11"/>
  <c r="E1248" i="3"/>
  <c r="D1158" i="11"/>
  <c r="E1249" i="3"/>
  <c r="D1159" i="11"/>
  <c r="E1250" i="3"/>
  <c r="D1160" i="11"/>
  <c r="E1251" i="3"/>
  <c r="D1161" i="11"/>
  <c r="E1252" i="3"/>
  <c r="D1162" i="11"/>
  <c r="E1253" i="3"/>
  <c r="D1163" i="11"/>
  <c r="E1254" i="3"/>
  <c r="D1164" i="11"/>
  <c r="E1255" i="3"/>
  <c r="D1165" i="11"/>
  <c r="E1257" i="3"/>
  <c r="D1166" i="11"/>
  <c r="E1260" i="3"/>
  <c r="D1167" i="11"/>
  <c r="E1261" i="3"/>
  <c r="D1168" i="11"/>
  <c r="E1262" i="3"/>
  <c r="D1169" i="11"/>
  <c r="E1263" i="3"/>
  <c r="D1170" i="11"/>
  <c r="E1264" i="3"/>
  <c r="D1171" i="11"/>
  <c r="E1265" i="3"/>
  <c r="D1172" i="11"/>
  <c r="E1266" i="3"/>
  <c r="D1173" i="11"/>
  <c r="E1268" i="3"/>
  <c r="D1174" i="11"/>
  <c r="E1271" i="3"/>
  <c r="D1175" i="11"/>
  <c r="E1272" i="3"/>
  <c r="D1176" i="11"/>
  <c r="E1275" i="3"/>
  <c r="D1177" i="11"/>
  <c r="E1276" i="3"/>
  <c r="D1178" i="11"/>
  <c r="E1277" i="3"/>
  <c r="D1179" i="11"/>
  <c r="E1278" i="3"/>
  <c r="D1180" i="11"/>
  <c r="E1279" i="3"/>
  <c r="D1181" i="11"/>
  <c r="E1280" i="3"/>
  <c r="D1182" i="11"/>
  <c r="E1281" i="3"/>
  <c r="D1183" i="11"/>
  <c r="E1282" i="3"/>
  <c r="D1184" i="11"/>
  <c r="E1283" i="3"/>
  <c r="D1185" i="11"/>
  <c r="E1285" i="3"/>
  <c r="D1186" i="11"/>
  <c r="E1286" i="3"/>
  <c r="D1187" i="11"/>
  <c r="E1288" i="3"/>
  <c r="D1188" i="11"/>
  <c r="E1289" i="3"/>
  <c r="D1189" i="11"/>
  <c r="E1291" i="3"/>
  <c r="D1190" i="11"/>
  <c r="E1292" i="3"/>
  <c r="D1191" i="11"/>
  <c r="E1294" i="3"/>
  <c r="D1192" i="11"/>
  <c r="E1295" i="3"/>
  <c r="D1193" i="11"/>
  <c r="E1296" i="3"/>
  <c r="D1194" i="11"/>
  <c r="E1298" i="3"/>
  <c r="D1195" i="11"/>
  <c r="E1299" i="3"/>
  <c r="D1196" i="11"/>
  <c r="E1301" i="3"/>
  <c r="D1197" i="11"/>
  <c r="E1303" i="3"/>
  <c r="D1198" i="11"/>
  <c r="E1304" i="3"/>
  <c r="D1199" i="11"/>
  <c r="E1305" i="3"/>
  <c r="D1200" i="11"/>
  <c r="E1307" i="3"/>
  <c r="D1201" i="11"/>
  <c r="E1308" i="3"/>
  <c r="D1202" i="11"/>
  <c r="E1309" i="3"/>
  <c r="D1203" i="11"/>
  <c r="E1310" i="3"/>
  <c r="D1204" i="11"/>
  <c r="E1311" i="3"/>
  <c r="D1205" i="11"/>
  <c r="E1314" i="3"/>
  <c r="D1206" i="11"/>
  <c r="E1315" i="3"/>
  <c r="D1207" i="11"/>
  <c r="E1316" i="3"/>
  <c r="D1208" i="11"/>
  <c r="E1318" i="3"/>
  <c r="D1209" i="11"/>
  <c r="E1323" i="3"/>
  <c r="D1210" i="11"/>
  <c r="E1324" i="3"/>
  <c r="D1211" i="11"/>
  <c r="E1325" i="3"/>
  <c r="D1212" i="11"/>
  <c r="E1326" i="3"/>
  <c r="D1213" i="11"/>
  <c r="E1328" i="3"/>
  <c r="D1214" i="11"/>
  <c r="E1329" i="3"/>
  <c r="D1215" i="11"/>
  <c r="E1331" i="3"/>
  <c r="D1216" i="11"/>
  <c r="E1332" i="3"/>
  <c r="D1217" i="11"/>
  <c r="E1333" i="3"/>
  <c r="D1218" i="11"/>
  <c r="E1334" i="3"/>
  <c r="D1219" i="11"/>
  <c r="E1338" i="3"/>
  <c r="D1220" i="11"/>
  <c r="E1339" i="3"/>
  <c r="D1221" i="11"/>
  <c r="E1340" i="3"/>
  <c r="D1222" i="11"/>
  <c r="E1341" i="3"/>
  <c r="D1223" i="11"/>
  <c r="E1342" i="3"/>
  <c r="D1224" i="11"/>
  <c r="E1344" i="3"/>
  <c r="D1225" i="11"/>
  <c r="E1348" i="3"/>
  <c r="D1226" i="11"/>
  <c r="E1349" i="3"/>
  <c r="D1227" i="11"/>
  <c r="E1350" i="3"/>
  <c r="D1228" i="11"/>
  <c r="E1351" i="3"/>
  <c r="D1229" i="11"/>
  <c r="E1352" i="3"/>
  <c r="D1230" i="11"/>
  <c r="E1353" i="3"/>
  <c r="D1231" i="11"/>
  <c r="E1354" i="3"/>
  <c r="D1232" i="11"/>
  <c r="E1355" i="3"/>
  <c r="D1233" i="11"/>
  <c r="E1356" i="3"/>
  <c r="D1234" i="11"/>
  <c r="E1357" i="3"/>
  <c r="D1235" i="11"/>
  <c r="E1358" i="3"/>
  <c r="D1236" i="11"/>
  <c r="E1359" i="3"/>
  <c r="D1237" i="11"/>
  <c r="E1360" i="3"/>
  <c r="D1238" i="11"/>
  <c r="E1361" i="3"/>
  <c r="D1239" i="11"/>
  <c r="E1362" i="3"/>
  <c r="D1240" i="11"/>
  <c r="E1363" i="3"/>
  <c r="D1241" i="11"/>
  <c r="E1364" i="3"/>
  <c r="D1242" i="11"/>
  <c r="E1365" i="3"/>
  <c r="D1243" i="11"/>
  <c r="E1367" i="3"/>
  <c r="D1244" i="11"/>
  <c r="E1368" i="3"/>
  <c r="D1245" i="11"/>
  <c r="E1369" i="3"/>
  <c r="D1246" i="11"/>
  <c r="E1370" i="3"/>
  <c r="D1247" i="11"/>
  <c r="E1371" i="3"/>
  <c r="D1248" i="11"/>
  <c r="E1372" i="3"/>
  <c r="D1249" i="11"/>
  <c r="E1373" i="3"/>
  <c r="D1250" i="11"/>
  <c r="E1374" i="3"/>
  <c r="D1251" i="11"/>
  <c r="E1376" i="3"/>
  <c r="D1252" i="11"/>
  <c r="E1377" i="3"/>
  <c r="D1253" i="11"/>
  <c r="E1378" i="3"/>
  <c r="D1254" i="11"/>
  <c r="E1379" i="3"/>
  <c r="D1255" i="11"/>
  <c r="E1381" i="3"/>
  <c r="D1256" i="11"/>
  <c r="E1382" i="3"/>
  <c r="D1257" i="11"/>
  <c r="E1383" i="3"/>
  <c r="D1258" i="11"/>
  <c r="E1384" i="3"/>
  <c r="D1259" i="11"/>
  <c r="E1386" i="3"/>
  <c r="D1260" i="11"/>
  <c r="E1387" i="3"/>
  <c r="D1261" i="11"/>
  <c r="E1388" i="3"/>
  <c r="D1262" i="11"/>
  <c r="E1389" i="3"/>
  <c r="D1263" i="11"/>
  <c r="E1390" i="3"/>
  <c r="D1264" i="11"/>
  <c r="E1394" i="3"/>
  <c r="D1265" i="11"/>
  <c r="E1396" i="3"/>
  <c r="D1266" i="11"/>
  <c r="E1397" i="3"/>
  <c r="D1267" i="11"/>
  <c r="E1399" i="3"/>
  <c r="D1268" i="11"/>
  <c r="E1401" i="3"/>
  <c r="D1269" i="11"/>
  <c r="E1402" i="3"/>
  <c r="D1270" i="11"/>
  <c r="E1403" i="3"/>
  <c r="D1271" i="11"/>
  <c r="E1405" i="3"/>
  <c r="D1272" i="11"/>
  <c r="E1406" i="3"/>
  <c r="D1273" i="11"/>
  <c r="E1407" i="3"/>
  <c r="D1274" i="11"/>
  <c r="E1408" i="3"/>
  <c r="D1275" i="11"/>
  <c r="E1409" i="3"/>
  <c r="D1276" i="11"/>
  <c r="E1410" i="3"/>
  <c r="D1277" i="11"/>
  <c r="E1411" i="3"/>
  <c r="D1278" i="11"/>
  <c r="E1412" i="3"/>
  <c r="D1279" i="11"/>
  <c r="E1414" i="3"/>
  <c r="D1280" i="11"/>
  <c r="E1415" i="3"/>
  <c r="D1281" i="11"/>
  <c r="E1419" i="3"/>
  <c r="D1282" i="11"/>
  <c r="E1420" i="3"/>
  <c r="D1283" i="11"/>
  <c r="E1421" i="3"/>
  <c r="D1284" i="11"/>
  <c r="E1423" i="3"/>
  <c r="D1285" i="11"/>
  <c r="E1424" i="3"/>
  <c r="D1286" i="11"/>
  <c r="E1426" i="3"/>
  <c r="D1287" i="11"/>
  <c r="E1428" i="3"/>
  <c r="D1288" i="11"/>
  <c r="E1429" i="3"/>
  <c r="D1289" i="11"/>
  <c r="E1431" i="3"/>
  <c r="D1290" i="11"/>
  <c r="E1432" i="3"/>
  <c r="D1291" i="11"/>
  <c r="E1433" i="3"/>
  <c r="D1292" i="11"/>
  <c r="E1434" i="3"/>
  <c r="D1293" i="11"/>
  <c r="E1435" i="3"/>
  <c r="D1294" i="11"/>
  <c r="E1436" i="3"/>
  <c r="D1295" i="11"/>
  <c r="E1437" i="3"/>
  <c r="D1296" i="11"/>
  <c r="E1438" i="3"/>
  <c r="D1297" i="11"/>
  <c r="E1440" i="3"/>
  <c r="D1298" i="11"/>
  <c r="E1442" i="3"/>
  <c r="D1299" i="11"/>
  <c r="E1443" i="3"/>
  <c r="D1300" i="11"/>
  <c r="E1444" i="3"/>
  <c r="D1301" i="11"/>
  <c r="E1446" i="3"/>
  <c r="D1302" i="11"/>
  <c r="E1450" i="3"/>
  <c r="D1303" i="11"/>
  <c r="E1452" i="3"/>
  <c r="D1304" i="11"/>
  <c r="E1453" i="3"/>
  <c r="D1305" i="11"/>
  <c r="E1454" i="3"/>
  <c r="D1306" i="11"/>
  <c r="E1455" i="3"/>
  <c r="D1307" i="11"/>
  <c r="E1457" i="3"/>
  <c r="D1308" i="11"/>
  <c r="E1458" i="3"/>
  <c r="D1309" i="11"/>
  <c r="E1459" i="3"/>
  <c r="D1310" i="11"/>
  <c r="E1460" i="3"/>
  <c r="D1311" i="11"/>
  <c r="E1461" i="3"/>
  <c r="D1312" i="11"/>
  <c r="E1462" i="3"/>
  <c r="D1313" i="11"/>
  <c r="E1463" i="3"/>
  <c r="D1314" i="11"/>
  <c r="E1464" i="3"/>
  <c r="D1315" i="11"/>
  <c r="E1465" i="3"/>
  <c r="D1316" i="11"/>
  <c r="E1466" i="3"/>
  <c r="D1317" i="11"/>
  <c r="E1467" i="3"/>
  <c r="D1318" i="11"/>
  <c r="E1469" i="3"/>
  <c r="D1319" i="11"/>
  <c r="E1471" i="3"/>
  <c r="D1320" i="11"/>
  <c r="E1472" i="3"/>
  <c r="D1321" i="11"/>
  <c r="E1476" i="3"/>
  <c r="D1322" i="11"/>
  <c r="E1477" i="3"/>
  <c r="D1323" i="11"/>
  <c r="E1478" i="3"/>
  <c r="D1324" i="11"/>
  <c r="E1480" i="3"/>
  <c r="D1325" i="11"/>
  <c r="E1482" i="3"/>
  <c r="D1326" i="11"/>
  <c r="E1483" i="3"/>
  <c r="D1327" i="11"/>
  <c r="E1487" i="3"/>
  <c r="D1328" i="11"/>
  <c r="E1488" i="3"/>
  <c r="D1329" i="11"/>
  <c r="E1489" i="3"/>
  <c r="D1330" i="11"/>
  <c r="E1490" i="3"/>
  <c r="D1331" i="11"/>
  <c r="E1491" i="3"/>
  <c r="D1332" i="11"/>
  <c r="E1492" i="3"/>
  <c r="D1333" i="11"/>
  <c r="E1493" i="3"/>
  <c r="D1334" i="11"/>
  <c r="E1494" i="3"/>
  <c r="D1335" i="11"/>
  <c r="E1495" i="3"/>
  <c r="D1336" i="11"/>
  <c r="E1496" i="3"/>
  <c r="D1337" i="11"/>
  <c r="E1497" i="3"/>
  <c r="D1338" i="11"/>
  <c r="E1498" i="3"/>
  <c r="D1339" i="11"/>
  <c r="E1499" i="3"/>
  <c r="D1340" i="11"/>
  <c r="E1500" i="3"/>
  <c r="D1341" i="11"/>
  <c r="E1501" i="3"/>
  <c r="D1342" i="11"/>
  <c r="E1502" i="3"/>
  <c r="D1343" i="11"/>
  <c r="E1503" i="3"/>
  <c r="D1344" i="11"/>
  <c r="E1504" i="3"/>
  <c r="D1345" i="11"/>
  <c r="E1505" i="3"/>
  <c r="D1346" i="11"/>
  <c r="E1507" i="3"/>
  <c r="D1347" i="11"/>
  <c r="E1509" i="3"/>
  <c r="D1348" i="11"/>
  <c r="E1510" i="3"/>
  <c r="D1349" i="11"/>
  <c r="E1511" i="3"/>
  <c r="D1350" i="11"/>
  <c r="E1512" i="3"/>
  <c r="D1351" i="11"/>
  <c r="E1513" i="3"/>
  <c r="D1352" i="11"/>
  <c r="E1514" i="3"/>
  <c r="D1353" i="11"/>
  <c r="E1516" i="3"/>
  <c r="D1354" i="11"/>
  <c r="E1517" i="3"/>
  <c r="D1355" i="11"/>
  <c r="E1520" i="3"/>
  <c r="D1356" i="11"/>
  <c r="E1521" i="3"/>
  <c r="D1357" i="11"/>
  <c r="E1522" i="3"/>
  <c r="D1358" i="11"/>
  <c r="E1523" i="3"/>
  <c r="D1359" i="11"/>
  <c r="E1524" i="3"/>
  <c r="D1360" i="11"/>
  <c r="E1525" i="3"/>
  <c r="D1361" i="11"/>
  <c r="E1526" i="3"/>
  <c r="D1362" i="11"/>
  <c r="E1529" i="3"/>
  <c r="D1363" i="11"/>
  <c r="E1530" i="3"/>
  <c r="D1364" i="11"/>
  <c r="E1531" i="3"/>
  <c r="D1365" i="11"/>
  <c r="E1532" i="3"/>
  <c r="D1366" i="11"/>
  <c r="E1535" i="3"/>
  <c r="D1367" i="11"/>
  <c r="E1537" i="3"/>
  <c r="D1368" i="11"/>
  <c r="E1538" i="3"/>
  <c r="D1369" i="11"/>
  <c r="E1539" i="3"/>
  <c r="D1370" i="11"/>
  <c r="E1541" i="3"/>
  <c r="D1371" i="11"/>
  <c r="E1542" i="3"/>
  <c r="D1372" i="11"/>
  <c r="E1543" i="3"/>
  <c r="D1373" i="11"/>
  <c r="E1544" i="3"/>
  <c r="D1374" i="11"/>
  <c r="E1545" i="3"/>
  <c r="D1375" i="11"/>
  <c r="E1546" i="3"/>
  <c r="D1376" i="11"/>
  <c r="E1547" i="3"/>
  <c r="D1377" i="11"/>
  <c r="E1548" i="3"/>
  <c r="D1378" i="11"/>
  <c r="E1550" i="3"/>
  <c r="D1379" i="11"/>
  <c r="E1551" i="3"/>
  <c r="D1380" i="11"/>
  <c r="E1552" i="3"/>
  <c r="D1381" i="11"/>
  <c r="E1554" i="3"/>
  <c r="D1382" i="11"/>
  <c r="E1555" i="3"/>
  <c r="D1383" i="11"/>
  <c r="E1556" i="3"/>
  <c r="D1384" i="11"/>
  <c r="E1557" i="3"/>
  <c r="D1385" i="11"/>
  <c r="E1558" i="3"/>
  <c r="D1386" i="11"/>
  <c r="E1560" i="3"/>
  <c r="D1387" i="11"/>
  <c r="E1561" i="3"/>
  <c r="D1388" i="11"/>
  <c r="E1562" i="3"/>
  <c r="D1389" i="11"/>
  <c r="E1564" i="3"/>
  <c r="D1390" i="11"/>
  <c r="E1565" i="3"/>
  <c r="D1391" i="11"/>
  <c r="E1569" i="3"/>
  <c r="D1392" i="11"/>
  <c r="E1571" i="3"/>
  <c r="D1393" i="11"/>
  <c r="E1572" i="3"/>
  <c r="D1394" i="11"/>
  <c r="E1574" i="3"/>
  <c r="D1395" i="11"/>
  <c r="E1575" i="3"/>
  <c r="D1396" i="11"/>
  <c r="E1578" i="3"/>
  <c r="D1397" i="11"/>
  <c r="E1579" i="3"/>
  <c r="D1398" i="11"/>
  <c r="E1581" i="3"/>
  <c r="D1399" i="11"/>
  <c r="E1582" i="3"/>
  <c r="D1400" i="11"/>
  <c r="E1583" i="3"/>
  <c r="D1401" i="11"/>
  <c r="E1584" i="3"/>
  <c r="D1402" i="11"/>
  <c r="E1585" i="3"/>
  <c r="D1403" i="11"/>
  <c r="E1587" i="3"/>
  <c r="D1404" i="11"/>
  <c r="E1590" i="3"/>
  <c r="D1405" i="11"/>
  <c r="E1592" i="3"/>
  <c r="D1406" i="11"/>
  <c r="E1593" i="3"/>
  <c r="D1407" i="11"/>
  <c r="E1594" i="3"/>
  <c r="D1408" i="11"/>
  <c r="E1595" i="3"/>
  <c r="D1409" i="11"/>
  <c r="E1597" i="3"/>
  <c r="D1410" i="11"/>
  <c r="E1598" i="3"/>
  <c r="D1411" i="11"/>
  <c r="E1599" i="3"/>
  <c r="D1412" i="11"/>
  <c r="E1600" i="3"/>
  <c r="D1413" i="11"/>
  <c r="E1601" i="3"/>
  <c r="D1414" i="11"/>
  <c r="E1602" i="3"/>
  <c r="D1415" i="11"/>
  <c r="E1603" i="3"/>
  <c r="D1416" i="11"/>
  <c r="E1604" i="3"/>
  <c r="D1417" i="11"/>
  <c r="E1605" i="3"/>
  <c r="D1418" i="11"/>
  <c r="E1606" i="3"/>
  <c r="D1419" i="11"/>
  <c r="E1607" i="3"/>
  <c r="D1420" i="11"/>
  <c r="E1608" i="3"/>
  <c r="D1421" i="11"/>
  <c r="E1609" i="3"/>
  <c r="D1422" i="11"/>
  <c r="E1610" i="3"/>
  <c r="D1423" i="11"/>
  <c r="E1611" i="3"/>
  <c r="D1424" i="11"/>
  <c r="E1612" i="3"/>
  <c r="D1425" i="11"/>
  <c r="E1613" i="3"/>
  <c r="D1426" i="11"/>
  <c r="E1614" i="3"/>
  <c r="D1427" i="11"/>
  <c r="E1615" i="3"/>
  <c r="D1428" i="11"/>
  <c r="E1618" i="3"/>
  <c r="D1429" i="11"/>
  <c r="E1619" i="3"/>
  <c r="D1430" i="11"/>
  <c r="E1620" i="3"/>
  <c r="D1431" i="11"/>
  <c r="E1621" i="3"/>
  <c r="D1432" i="11"/>
  <c r="E1622" i="3"/>
  <c r="D1433" i="11"/>
  <c r="E1623" i="3"/>
  <c r="D1434" i="11"/>
  <c r="E1624" i="3"/>
  <c r="D1435" i="11"/>
  <c r="E1625" i="3"/>
  <c r="D1436" i="11"/>
  <c r="E1626" i="3"/>
  <c r="D1437" i="11"/>
  <c r="E1627" i="3"/>
  <c r="D1438" i="11"/>
  <c r="E1628" i="3"/>
  <c r="D1439" i="11"/>
  <c r="E1629" i="3"/>
  <c r="D1440" i="11"/>
  <c r="E1630" i="3"/>
  <c r="D1441" i="11"/>
  <c r="E1631" i="3"/>
  <c r="D1442" i="11"/>
  <c r="E1632" i="3"/>
  <c r="D1443" i="11"/>
  <c r="E1633" i="3"/>
  <c r="D1444" i="11"/>
  <c r="E1634" i="3"/>
  <c r="D1445" i="11"/>
  <c r="E1635" i="3"/>
  <c r="D1446" i="11"/>
  <c r="E1636" i="3"/>
  <c r="D1447" i="11"/>
  <c r="E1637" i="3"/>
  <c r="D1448" i="11"/>
  <c r="E1638" i="3"/>
  <c r="D1449" i="11"/>
  <c r="E1640" i="3"/>
  <c r="D1450" i="11"/>
  <c r="E1642" i="3"/>
  <c r="D1451" i="11"/>
  <c r="E1643" i="3"/>
  <c r="D1452" i="11"/>
  <c r="E1645" i="3"/>
  <c r="D1453" i="11"/>
  <c r="E1646" i="3"/>
  <c r="D1454" i="11"/>
  <c r="E1647" i="3"/>
  <c r="D1455" i="11"/>
  <c r="E1648" i="3"/>
  <c r="D1456" i="11"/>
  <c r="E1650" i="3"/>
  <c r="D1457" i="11"/>
  <c r="E1652" i="3"/>
  <c r="D1458" i="11"/>
  <c r="E1653" i="3"/>
  <c r="D1459" i="11"/>
  <c r="E1655" i="3"/>
  <c r="D1460" i="11"/>
  <c r="E1657" i="3"/>
  <c r="D1461" i="11"/>
  <c r="E1659" i="3"/>
  <c r="D1462" i="11"/>
  <c r="E1661" i="3"/>
  <c r="D1463" i="11"/>
  <c r="E1662" i="3"/>
  <c r="D1464" i="11"/>
  <c r="E1663" i="3"/>
  <c r="D1465" i="11"/>
  <c r="E1667" i="3"/>
  <c r="D1466" i="11"/>
  <c r="E1668" i="3"/>
  <c r="D1467" i="11"/>
  <c r="E1669" i="3"/>
  <c r="D1468" i="11"/>
  <c r="E1670" i="3"/>
  <c r="D1469" i="11"/>
  <c r="E1671" i="3"/>
  <c r="D1470" i="11"/>
  <c r="E1672" i="3"/>
  <c r="D1471" i="11"/>
  <c r="E1673" i="3"/>
  <c r="D1472" i="11"/>
  <c r="E1674" i="3"/>
  <c r="D1473" i="11"/>
  <c r="E1675" i="3"/>
  <c r="D1474" i="11"/>
  <c r="E1676" i="3"/>
  <c r="D1475" i="11"/>
  <c r="E1678" i="3"/>
  <c r="D1476" i="11"/>
  <c r="E1681" i="3"/>
  <c r="D1477" i="11"/>
  <c r="E1683" i="3"/>
  <c r="D1478" i="11"/>
  <c r="E1686" i="3"/>
  <c r="D1479" i="11"/>
  <c r="E1688" i="3"/>
  <c r="D1480" i="11"/>
  <c r="E1690" i="3"/>
  <c r="D1481" i="11"/>
  <c r="E1691" i="3"/>
  <c r="D1482" i="11"/>
  <c r="E1693" i="3"/>
  <c r="D1483" i="11"/>
  <c r="E1694" i="3"/>
  <c r="D1484" i="11"/>
  <c r="E1697" i="3"/>
  <c r="D1485" i="11"/>
  <c r="E1699" i="3"/>
  <c r="D1486" i="11"/>
  <c r="E1700" i="3"/>
  <c r="D1487" i="11"/>
  <c r="E1703" i="3"/>
  <c r="D1488" i="11"/>
  <c r="E1705" i="3"/>
  <c r="D1489" i="11"/>
  <c r="E1706" i="3"/>
  <c r="D1490" i="11"/>
  <c r="E1707" i="3"/>
  <c r="D1491" i="11"/>
  <c r="E1708" i="3"/>
  <c r="D1492" i="11"/>
  <c r="E1709" i="3"/>
  <c r="D1493" i="11"/>
  <c r="E1710" i="3"/>
  <c r="D1494" i="11"/>
  <c r="E1711" i="3"/>
  <c r="D1495" i="11"/>
  <c r="E1712" i="3"/>
  <c r="D1496" i="11"/>
  <c r="E1716" i="3"/>
  <c r="D1497" i="11"/>
  <c r="E1717" i="3"/>
  <c r="D1498" i="11"/>
  <c r="E1720" i="3"/>
  <c r="D1499" i="11"/>
  <c r="E1721" i="3"/>
  <c r="D1500" i="11"/>
  <c r="E1722" i="3"/>
  <c r="D1501" i="11"/>
  <c r="E1724" i="3"/>
  <c r="D1502" i="11"/>
  <c r="E1725" i="3"/>
  <c r="D1503" i="11"/>
  <c r="E1726" i="3"/>
  <c r="D1504" i="11"/>
  <c r="E1727" i="3"/>
  <c r="D1505" i="11"/>
  <c r="E1728" i="3"/>
  <c r="D1506" i="11"/>
  <c r="E1729" i="3"/>
  <c r="D1507" i="11"/>
  <c r="E1730" i="3"/>
  <c r="D1508" i="11"/>
  <c r="E1733" i="3"/>
  <c r="D1509" i="11"/>
  <c r="E1737" i="3"/>
  <c r="D1510" i="11"/>
  <c r="E1739" i="3"/>
  <c r="D1511" i="11"/>
  <c r="E1740" i="3"/>
  <c r="D1512" i="11"/>
  <c r="E1741" i="3"/>
  <c r="D1513" i="11"/>
  <c r="E1743" i="3"/>
  <c r="D1514" i="11"/>
  <c r="E1745" i="3"/>
  <c r="D1515" i="11"/>
  <c r="E1746" i="3"/>
  <c r="D1516" i="11"/>
  <c r="E1753" i="3"/>
  <c r="D1517" i="11"/>
  <c r="E1754" i="3"/>
  <c r="D1518" i="11"/>
  <c r="E1755" i="3"/>
  <c r="D1519" i="11"/>
  <c r="E1757" i="3"/>
  <c r="D1520" i="11"/>
  <c r="E1758" i="3"/>
  <c r="D1521" i="11"/>
  <c r="E1759" i="3"/>
  <c r="D1522" i="11"/>
  <c r="E1760" i="3"/>
  <c r="D1523" i="11"/>
  <c r="E1762" i="3"/>
  <c r="D1524" i="11"/>
  <c r="E1763" i="3"/>
  <c r="D1525" i="11"/>
  <c r="E1765" i="3"/>
  <c r="D1526" i="11"/>
  <c r="E1766" i="3"/>
  <c r="D1527" i="11"/>
  <c r="E1767" i="3"/>
  <c r="D1528" i="11"/>
  <c r="E1768" i="3"/>
  <c r="D1529" i="11"/>
  <c r="E1769" i="3"/>
  <c r="D1530" i="11"/>
  <c r="E1770" i="3"/>
  <c r="D1531" i="11"/>
  <c r="E1771" i="3"/>
  <c r="D1532" i="11"/>
  <c r="E1772" i="3"/>
  <c r="D1533" i="11"/>
  <c r="E1776" i="3"/>
  <c r="D1534" i="11"/>
  <c r="E1777" i="3"/>
  <c r="D1535" i="11"/>
  <c r="E1778" i="3"/>
  <c r="D1536" i="11"/>
  <c r="E1779" i="3"/>
  <c r="D1537" i="11"/>
  <c r="E1780" i="3"/>
  <c r="D1538" i="11"/>
  <c r="E1781" i="3"/>
  <c r="D1539" i="11"/>
  <c r="E1782" i="3"/>
  <c r="D1540" i="11"/>
  <c r="E1784" i="3"/>
  <c r="D1541" i="11"/>
  <c r="E1785" i="3"/>
  <c r="D1542" i="11"/>
  <c r="E1787" i="3"/>
  <c r="D1543" i="11"/>
  <c r="E1788" i="3"/>
  <c r="D1544" i="11"/>
  <c r="E1791" i="3"/>
  <c r="D1545" i="11"/>
  <c r="E1793" i="3"/>
  <c r="D1546" i="11"/>
  <c r="E1795" i="3"/>
  <c r="D1547" i="11"/>
  <c r="E1796" i="3"/>
  <c r="D1548" i="11"/>
  <c r="E1798" i="3"/>
  <c r="D1549" i="11"/>
  <c r="E1799" i="3"/>
  <c r="D1550" i="11"/>
  <c r="E1801" i="3"/>
  <c r="D1551" i="11"/>
  <c r="E1803" i="3"/>
  <c r="D1552" i="11"/>
  <c r="E1804" i="3"/>
  <c r="D1553" i="11"/>
  <c r="E1807" i="3"/>
  <c r="D1554" i="11"/>
  <c r="E1808" i="3"/>
  <c r="D1555" i="11"/>
  <c r="E1809" i="3"/>
  <c r="D1556" i="11"/>
  <c r="E1811" i="3"/>
  <c r="D1557" i="11"/>
  <c r="E1812" i="3"/>
  <c r="D1558" i="11"/>
  <c r="E1815" i="3"/>
  <c r="D1559" i="11"/>
  <c r="E1816" i="3"/>
  <c r="D1560" i="11"/>
  <c r="E1817" i="3"/>
  <c r="D1561" i="11"/>
  <c r="E1818" i="3"/>
  <c r="D1562" i="11"/>
  <c r="E1819" i="3"/>
  <c r="D1563" i="11"/>
  <c r="E1820" i="3"/>
  <c r="D1564" i="11"/>
  <c r="E1822" i="3"/>
  <c r="D1565" i="11"/>
  <c r="E1826" i="3"/>
  <c r="D1566" i="11"/>
  <c r="E1827" i="3"/>
  <c r="D1567" i="11"/>
  <c r="E1828" i="3"/>
  <c r="D1568" i="11"/>
  <c r="E1829" i="3"/>
  <c r="D1569" i="11"/>
  <c r="E1830" i="3"/>
  <c r="D1570" i="11"/>
  <c r="E1832" i="3"/>
  <c r="D1571" i="11"/>
  <c r="E1833" i="3"/>
  <c r="D1572" i="11"/>
  <c r="E1834" i="3"/>
  <c r="D1573" i="11"/>
  <c r="E1836" i="3"/>
  <c r="D1574" i="11"/>
  <c r="E1838" i="3"/>
  <c r="D1575" i="11"/>
  <c r="E1839" i="3"/>
  <c r="D1576" i="11"/>
  <c r="E1840" i="3"/>
  <c r="D1577" i="11"/>
  <c r="E1841" i="3"/>
  <c r="D1578" i="11"/>
  <c r="E1842" i="3"/>
  <c r="D1579" i="11"/>
  <c r="E1844" i="3"/>
  <c r="D1580" i="11"/>
  <c r="E1845" i="3"/>
  <c r="D1581" i="11"/>
  <c r="E1846" i="3"/>
  <c r="D1582" i="11"/>
  <c r="E1847" i="3"/>
  <c r="D1583" i="11"/>
  <c r="E1848" i="3"/>
  <c r="D1584" i="11"/>
  <c r="E1850" i="3"/>
  <c r="D1585" i="11"/>
  <c r="E1852" i="3"/>
  <c r="D1586" i="11"/>
  <c r="E1853" i="3"/>
  <c r="D1587" i="11"/>
  <c r="E1854" i="3"/>
  <c r="D1588" i="11"/>
  <c r="E1855" i="3"/>
  <c r="D1589" i="11"/>
  <c r="E1856" i="3"/>
  <c r="D1590" i="11"/>
  <c r="E1857" i="3"/>
  <c r="D1591" i="11"/>
  <c r="E1859" i="3"/>
  <c r="D1592" i="11"/>
  <c r="E1860" i="3"/>
  <c r="D1593" i="11"/>
  <c r="E1861" i="3"/>
  <c r="D1594" i="11"/>
  <c r="E1863" i="3"/>
  <c r="D1595" i="11"/>
  <c r="E1864" i="3"/>
  <c r="D1596" i="11"/>
  <c r="E1865" i="3"/>
  <c r="D1597" i="11"/>
  <c r="E1866" i="3"/>
  <c r="D1598" i="11"/>
  <c r="E1867" i="3"/>
  <c r="D1599" i="11"/>
  <c r="E1869" i="3"/>
  <c r="D1600" i="11"/>
  <c r="E1870" i="3"/>
  <c r="D1601" i="11"/>
  <c r="E1871" i="3"/>
  <c r="D1602" i="11"/>
  <c r="E1872" i="3"/>
  <c r="D1603" i="11"/>
  <c r="E1873" i="3"/>
  <c r="D1604" i="11"/>
  <c r="E1878" i="3"/>
  <c r="D1605" i="11"/>
  <c r="E1879" i="3"/>
  <c r="D1606" i="11"/>
  <c r="E1881" i="3"/>
  <c r="D1607" i="11"/>
  <c r="E1882" i="3"/>
  <c r="D1608" i="11"/>
  <c r="E1883" i="3"/>
  <c r="D1609" i="11"/>
  <c r="E1884" i="3"/>
  <c r="D1610" i="11"/>
  <c r="E1885" i="3"/>
  <c r="D1611" i="11"/>
  <c r="E1886" i="3"/>
  <c r="D1612" i="11"/>
  <c r="E1889" i="3"/>
  <c r="D1613" i="11"/>
  <c r="E1890" i="3"/>
  <c r="D1614" i="11"/>
  <c r="E1892" i="3"/>
  <c r="D1615" i="11"/>
  <c r="E1893" i="3"/>
  <c r="D1616" i="11"/>
  <c r="E1894" i="3"/>
  <c r="D1617" i="11"/>
  <c r="E1896" i="3"/>
  <c r="D1618" i="11"/>
  <c r="E1897" i="3"/>
  <c r="D1619" i="11"/>
  <c r="E1898" i="3"/>
  <c r="D1620" i="11"/>
  <c r="E1899" i="3"/>
  <c r="D1621" i="11"/>
  <c r="E1900" i="3"/>
  <c r="D1622" i="11"/>
  <c r="E1901" i="3"/>
  <c r="D1623" i="11"/>
  <c r="E1905" i="3"/>
  <c r="D1624" i="11"/>
  <c r="E1908" i="3"/>
  <c r="D1625" i="11"/>
  <c r="E1911" i="3"/>
  <c r="D1626" i="11"/>
  <c r="E1913" i="3"/>
  <c r="D1627" i="11"/>
  <c r="E1914" i="3"/>
  <c r="D1628" i="11"/>
  <c r="E1915" i="3"/>
  <c r="D1629" i="11"/>
  <c r="E1916" i="3"/>
  <c r="D1630" i="11"/>
  <c r="E1920" i="3"/>
  <c r="D1631" i="11"/>
  <c r="E1922" i="3"/>
  <c r="D1632" i="11"/>
  <c r="E1923" i="3"/>
  <c r="D1633" i="11"/>
  <c r="E1924" i="3"/>
  <c r="D1634" i="11"/>
  <c r="E1925" i="3"/>
  <c r="D1635" i="11"/>
  <c r="E1926" i="3"/>
  <c r="D1636" i="11"/>
  <c r="E1928" i="3"/>
  <c r="D1637" i="11"/>
  <c r="E1929" i="3"/>
  <c r="D1638" i="11"/>
  <c r="E1931" i="3"/>
  <c r="D1639" i="11"/>
  <c r="E1932" i="3"/>
  <c r="D1640" i="11"/>
  <c r="E1934" i="3"/>
  <c r="D1641" i="11"/>
  <c r="E1935" i="3"/>
  <c r="D1642" i="11"/>
  <c r="E1936" i="3"/>
  <c r="D1643" i="11"/>
  <c r="E1938" i="3"/>
  <c r="D1644" i="11"/>
  <c r="E1939" i="3"/>
  <c r="D1645" i="11"/>
  <c r="E1940" i="3"/>
  <c r="D1646" i="11"/>
  <c r="E1941" i="3"/>
  <c r="D1647" i="11"/>
  <c r="E1942" i="3"/>
  <c r="D1648" i="11"/>
  <c r="E1945" i="3"/>
  <c r="D1649" i="11"/>
  <c r="E1946" i="3"/>
  <c r="D1650" i="11"/>
  <c r="E1947" i="3"/>
  <c r="D1651" i="11"/>
  <c r="E1948" i="3"/>
  <c r="D1652" i="11"/>
  <c r="E1951" i="3"/>
  <c r="D1653" i="11"/>
  <c r="E1952" i="3"/>
  <c r="D1654" i="11"/>
  <c r="E1954" i="3"/>
  <c r="D1655" i="11"/>
  <c r="E1955" i="3"/>
  <c r="D1656" i="11"/>
  <c r="E1956" i="3"/>
  <c r="D1657" i="11"/>
  <c r="E1960" i="3"/>
  <c r="D1658" i="11"/>
  <c r="E1961" i="3"/>
  <c r="D1659" i="11"/>
  <c r="E1962" i="3"/>
  <c r="D1660" i="11"/>
  <c r="E1964" i="3"/>
  <c r="D1661" i="11"/>
  <c r="E1965" i="3"/>
  <c r="D1662" i="11"/>
  <c r="E1966" i="3"/>
  <c r="D1663" i="11"/>
  <c r="E1967" i="3"/>
  <c r="D1664" i="11"/>
  <c r="E1970" i="3"/>
  <c r="D1665" i="11"/>
  <c r="E1971" i="3"/>
  <c r="D1666" i="11"/>
  <c r="E1972" i="3"/>
  <c r="D1667" i="11"/>
  <c r="E1973" i="3"/>
  <c r="D1668" i="11"/>
  <c r="E1975" i="3"/>
  <c r="D1669" i="11"/>
  <c r="E1978" i="3"/>
  <c r="D1670" i="11"/>
  <c r="E1981" i="3"/>
  <c r="D1671" i="11"/>
  <c r="E1982" i="3"/>
  <c r="D1672" i="11"/>
  <c r="E1983" i="3"/>
  <c r="D1673" i="11"/>
  <c r="E1984" i="3"/>
  <c r="D1674" i="11"/>
  <c r="E1987" i="3"/>
  <c r="D1675" i="11"/>
  <c r="E1988" i="3"/>
  <c r="D1676" i="11"/>
  <c r="E1990" i="3"/>
  <c r="D1677" i="11"/>
  <c r="E1991" i="3"/>
  <c r="D1678" i="11"/>
  <c r="E1992" i="3"/>
  <c r="D1679" i="11"/>
  <c r="E1993" i="3"/>
  <c r="D1680" i="11"/>
  <c r="E1994" i="3"/>
  <c r="D1681" i="11"/>
  <c r="E1996" i="3"/>
  <c r="D1682" i="11"/>
  <c r="E1997" i="3"/>
  <c r="D1683" i="11"/>
  <c r="E1998" i="3"/>
  <c r="D1684" i="11"/>
  <c r="E1999" i="3"/>
  <c r="D1685" i="11"/>
  <c r="E2001" i="3"/>
  <c r="D1686" i="11"/>
  <c r="E2003" i="3"/>
  <c r="D1687" i="11"/>
  <c r="E2004" i="3"/>
  <c r="D1688" i="11"/>
  <c r="E2005" i="3"/>
  <c r="D1689" i="11"/>
  <c r="E2006" i="3"/>
  <c r="D1690" i="11"/>
  <c r="E2008" i="3"/>
  <c r="D1691" i="11"/>
  <c r="E2009" i="3"/>
  <c r="D1692" i="11"/>
  <c r="E2011" i="3"/>
  <c r="D1693" i="11"/>
  <c r="E2012" i="3"/>
  <c r="D1694" i="11"/>
  <c r="E2015" i="3"/>
  <c r="D1695" i="11"/>
  <c r="E2017" i="3"/>
  <c r="D1696" i="11"/>
  <c r="E2018" i="3"/>
  <c r="D1697" i="11"/>
  <c r="E2019" i="3"/>
  <c r="D1698" i="11"/>
  <c r="E2025" i="3"/>
  <c r="D1699" i="11"/>
  <c r="E2028" i="3"/>
  <c r="D1700" i="11"/>
  <c r="E2029" i="3"/>
  <c r="D1701" i="11"/>
  <c r="E2032" i="3"/>
  <c r="D1702" i="11"/>
  <c r="E2039" i="3"/>
  <c r="D1703" i="11"/>
  <c r="E2041" i="3"/>
  <c r="D1704" i="11"/>
  <c r="E2042" i="3"/>
  <c r="D1705" i="11"/>
  <c r="E2043" i="3"/>
  <c r="D1706" i="11"/>
  <c r="E2044" i="3"/>
  <c r="D1707" i="11"/>
  <c r="E2045" i="3"/>
  <c r="D1708" i="11"/>
  <c r="E2049" i="3"/>
  <c r="D1709" i="11"/>
  <c r="E2050" i="3"/>
  <c r="D1710" i="11"/>
  <c r="E2051" i="3"/>
  <c r="D1711" i="11"/>
  <c r="E2054" i="3"/>
  <c r="D1712" i="11"/>
  <c r="E2055" i="3"/>
  <c r="D1713" i="11"/>
  <c r="E2060" i="3"/>
  <c r="D1714" i="11"/>
  <c r="E2066" i="3"/>
  <c r="D1715" i="11"/>
  <c r="E2069" i="3"/>
  <c r="D1716" i="11"/>
  <c r="E2071" i="3"/>
  <c r="D1717" i="11"/>
  <c r="E2076" i="3"/>
  <c r="D1718" i="11"/>
  <c r="E2077" i="3"/>
  <c r="D1719" i="11"/>
  <c r="E2082" i="3"/>
  <c r="D1720" i="11"/>
  <c r="E2088" i="3"/>
  <c r="D1721" i="11"/>
  <c r="E2090" i="3"/>
  <c r="D1722" i="11"/>
  <c r="E2093" i="3"/>
  <c r="D1723" i="11"/>
  <c r="E2094" i="3"/>
  <c r="D1724" i="11"/>
  <c r="E2095" i="3"/>
  <c r="D1725" i="11"/>
  <c r="D388" i="6"/>
  <c r="C3" i="12"/>
  <c r="E388" i="6"/>
  <c r="D3" i="12"/>
  <c r="D145" i="6"/>
  <c r="C4" i="12"/>
  <c r="E145" i="6"/>
  <c r="D4" i="12"/>
  <c r="C5" i="12"/>
  <c r="E714" i="6"/>
  <c r="D5" i="12"/>
  <c r="D505" i="6"/>
  <c r="C6" i="12"/>
  <c r="E505" i="6"/>
  <c r="D6" i="12"/>
  <c r="C7" i="12"/>
  <c r="E528" i="6"/>
  <c r="D7" i="12"/>
  <c r="C8" i="12"/>
  <c r="E535" i="6"/>
  <c r="D8" i="12"/>
  <c r="D537" i="6"/>
  <c r="C9" i="12"/>
  <c r="E537" i="6"/>
  <c r="D9" i="12"/>
  <c r="D539" i="6"/>
  <c r="C10" i="12"/>
  <c r="E539" i="6"/>
  <c r="D10" i="12"/>
  <c r="D562" i="6"/>
  <c r="C11" i="12"/>
  <c r="E562" i="6"/>
  <c r="D11" i="12"/>
  <c r="D572" i="6"/>
  <c r="C12" i="12"/>
  <c r="E572" i="6"/>
  <c r="D12" i="12"/>
  <c r="D579" i="6"/>
  <c r="C13" i="12"/>
  <c r="E579" i="6"/>
  <c r="D13" i="12"/>
  <c r="C14" i="12"/>
  <c r="E584" i="6"/>
  <c r="D14" i="12"/>
  <c r="D595" i="6"/>
  <c r="C15" i="12"/>
  <c r="E595" i="6"/>
  <c r="D15" i="12"/>
  <c r="D603" i="6"/>
  <c r="C16" i="12"/>
  <c r="E603" i="6"/>
  <c r="D16" i="12"/>
  <c r="C17" i="12"/>
  <c r="E606" i="6"/>
  <c r="D17" i="12"/>
  <c r="C18" i="12"/>
  <c r="E608" i="6"/>
  <c r="D18" i="12"/>
  <c r="D620" i="6"/>
  <c r="C19" i="12"/>
  <c r="E620" i="6"/>
  <c r="D19" i="12"/>
  <c r="D624" i="6"/>
  <c r="C20" i="12"/>
  <c r="E624" i="6"/>
  <c r="D20" i="12"/>
  <c r="D629" i="6"/>
  <c r="C21" i="12"/>
  <c r="E629" i="6"/>
  <c r="D21" i="12"/>
  <c r="C22" i="12"/>
  <c r="E642" i="6"/>
  <c r="D22" i="12"/>
  <c r="D646" i="6"/>
  <c r="C23" i="12"/>
  <c r="E646" i="6"/>
  <c r="D23" i="12"/>
  <c r="C24" i="12"/>
  <c r="E655" i="6"/>
  <c r="D24" i="12"/>
  <c r="D693" i="6"/>
  <c r="C25" i="12"/>
  <c r="E693" i="6"/>
  <c r="D25" i="12"/>
  <c r="C26" i="12"/>
  <c r="E710" i="6"/>
  <c r="D26" i="12"/>
  <c r="D713" i="6"/>
  <c r="C27" i="12"/>
  <c r="E713" i="6"/>
  <c r="D27" i="12"/>
  <c r="D721" i="6"/>
  <c r="C28" i="12"/>
  <c r="E721" i="6"/>
  <c r="D28" i="12"/>
  <c r="D731" i="6"/>
  <c r="C29" i="12"/>
  <c r="E731" i="6"/>
  <c r="D29" i="12"/>
  <c r="D736" i="6"/>
  <c r="C30" i="12"/>
  <c r="E736" i="6"/>
  <c r="D30" i="12"/>
  <c r="C31" i="12"/>
  <c r="E740" i="6"/>
  <c r="D31" i="12"/>
  <c r="D742" i="6"/>
  <c r="C32" i="12"/>
  <c r="E742" i="6"/>
  <c r="D32" i="12"/>
  <c r="D749" i="6"/>
  <c r="C33" i="12"/>
  <c r="E749" i="6"/>
  <c r="D33" i="12"/>
  <c r="D750" i="6"/>
  <c r="C34" i="12"/>
  <c r="E750" i="6"/>
  <c r="D34" i="12"/>
  <c r="D756" i="6"/>
  <c r="C35" i="12"/>
  <c r="E756" i="6"/>
  <c r="D35" i="12"/>
  <c r="C36" i="12"/>
  <c r="E760" i="6"/>
  <c r="D36" i="12"/>
  <c r="D761" i="6"/>
  <c r="C37" i="12"/>
  <c r="E761" i="6"/>
  <c r="D37" i="12"/>
  <c r="D765" i="6"/>
  <c r="C38" i="12"/>
  <c r="E765" i="6"/>
  <c r="D38" i="12"/>
  <c r="D368" i="6"/>
  <c r="C39" i="12"/>
  <c r="E368" i="6"/>
  <c r="D39" i="12"/>
  <c r="C40" i="12"/>
  <c r="E8" i="6"/>
  <c r="D40" i="12"/>
  <c r="C41" i="12"/>
  <c r="E23" i="6"/>
  <c r="D41" i="12"/>
  <c r="D37" i="6"/>
  <c r="C42" i="12"/>
  <c r="E37" i="6"/>
  <c r="D42" i="12"/>
  <c r="D44" i="6"/>
  <c r="C43" i="12"/>
  <c r="E44" i="6"/>
  <c r="D43" i="12"/>
  <c r="D49" i="6"/>
  <c r="C44" i="12"/>
  <c r="E49" i="6"/>
  <c r="D44" i="12"/>
  <c r="D53" i="6"/>
  <c r="C45" i="12"/>
  <c r="E53" i="6"/>
  <c r="D45" i="12"/>
  <c r="D60" i="6"/>
  <c r="C46" i="12"/>
  <c r="E60" i="6"/>
  <c r="D46" i="12"/>
  <c r="C47" i="12"/>
  <c r="E75" i="6"/>
  <c r="D47" i="12"/>
  <c r="D113" i="6"/>
  <c r="C48" i="12"/>
  <c r="E113" i="6"/>
  <c r="D48" i="12"/>
  <c r="D114" i="6"/>
  <c r="C49" i="12"/>
  <c r="E114" i="6"/>
  <c r="D49" i="12"/>
  <c r="D115" i="6"/>
  <c r="C50" i="12"/>
  <c r="E115" i="6"/>
  <c r="D50" i="12"/>
  <c r="D119" i="6"/>
  <c r="C51" i="12"/>
  <c r="E119" i="6"/>
  <c r="D51" i="12"/>
  <c r="D124" i="6"/>
  <c r="C52" i="12"/>
  <c r="E124" i="6"/>
  <c r="D52" i="12"/>
  <c r="D126" i="6"/>
  <c r="C53" i="12"/>
  <c r="E126" i="6"/>
  <c r="D53" i="12"/>
  <c r="D127" i="6"/>
  <c r="C54" i="12"/>
  <c r="E127" i="6"/>
  <c r="D54" i="12"/>
  <c r="D147" i="6"/>
  <c r="C55" i="12"/>
  <c r="E147" i="6"/>
  <c r="D55" i="12"/>
  <c r="C56" i="12"/>
  <c r="E179" i="6"/>
  <c r="D56" i="12"/>
  <c r="D187" i="6"/>
  <c r="C57" i="12"/>
  <c r="E187" i="6"/>
  <c r="D57" i="12"/>
  <c r="D197" i="6"/>
  <c r="C58" i="12"/>
  <c r="E197" i="6"/>
  <c r="D58" i="12"/>
  <c r="D204" i="6"/>
  <c r="C59" i="12"/>
  <c r="E204" i="6"/>
  <c r="D59" i="12"/>
  <c r="C60" i="12"/>
  <c r="E206" i="6"/>
  <c r="D60" i="12"/>
  <c r="C61" i="12"/>
  <c r="E210" i="6"/>
  <c r="D61" i="12"/>
  <c r="C62" i="12"/>
  <c r="E215" i="6"/>
  <c r="D62" i="12"/>
  <c r="D217" i="6"/>
  <c r="C63" i="12"/>
  <c r="E217" i="6"/>
  <c r="D63" i="12"/>
  <c r="C64" i="12"/>
  <c r="E227" i="6"/>
  <c r="D64" i="12"/>
  <c r="C65" i="12"/>
  <c r="E231" i="6"/>
  <c r="D65" i="12"/>
  <c r="D236" i="6"/>
  <c r="C66" i="12"/>
  <c r="E236" i="6"/>
  <c r="D66" i="12"/>
  <c r="C67" i="12"/>
  <c r="E244" i="6"/>
  <c r="D67" i="12"/>
  <c r="D259" i="6"/>
  <c r="C68" i="12"/>
  <c r="E259" i="6"/>
  <c r="D68" i="12"/>
  <c r="D260" i="6"/>
  <c r="C69" i="12"/>
  <c r="E260" i="6"/>
  <c r="D69" i="12"/>
  <c r="D275" i="6"/>
  <c r="C70" i="12"/>
  <c r="E275" i="6"/>
  <c r="D70" i="12"/>
  <c r="D276" i="6"/>
  <c r="C71" i="12"/>
  <c r="E276" i="6"/>
  <c r="D71" i="12"/>
  <c r="D283" i="6"/>
  <c r="C72" i="12"/>
  <c r="E283" i="6"/>
  <c r="D72" i="12"/>
  <c r="D291" i="6"/>
  <c r="C73" i="12"/>
  <c r="E291" i="6"/>
  <c r="D73" i="12"/>
  <c r="C74" i="12"/>
  <c r="E306" i="6"/>
  <c r="D74" i="12"/>
  <c r="D310" i="6"/>
  <c r="C75" i="12"/>
  <c r="E310" i="6"/>
  <c r="D75" i="12"/>
  <c r="D312" i="6"/>
  <c r="C76" i="12"/>
  <c r="E312" i="6"/>
  <c r="D76" i="12"/>
  <c r="C77" i="12"/>
  <c r="E315" i="6"/>
  <c r="D77" i="12"/>
  <c r="C78" i="12"/>
  <c r="E327" i="6"/>
  <c r="D78" i="12"/>
  <c r="D328" i="6"/>
  <c r="C79" i="12"/>
  <c r="E328" i="6"/>
  <c r="D79" i="12"/>
  <c r="C80" i="12"/>
  <c r="E337" i="6"/>
  <c r="D80" i="12"/>
  <c r="D349" i="6"/>
  <c r="C81" i="12"/>
  <c r="E349" i="6"/>
  <c r="D81" i="12"/>
  <c r="C82" i="12"/>
  <c r="E358" i="6"/>
  <c r="D82" i="12"/>
  <c r="C83" i="12"/>
  <c r="E359" i="6"/>
  <c r="D83" i="12"/>
  <c r="D362" i="6"/>
  <c r="C84" i="12"/>
  <c r="E362" i="6"/>
  <c r="D84" i="12"/>
  <c r="D367" i="6"/>
  <c r="C85" i="12"/>
  <c r="E367" i="6"/>
  <c r="D85" i="12"/>
  <c r="D381" i="6"/>
  <c r="C86" i="12"/>
  <c r="E381" i="6"/>
  <c r="D86" i="12"/>
  <c r="D387" i="6"/>
  <c r="C87" i="12"/>
  <c r="E387" i="6"/>
  <c r="D87" i="12"/>
  <c r="D393" i="6"/>
  <c r="C88" i="12"/>
  <c r="E393" i="6"/>
  <c r="D88" i="12"/>
  <c r="D394" i="6"/>
  <c r="C89" i="12"/>
  <c r="E394" i="6"/>
  <c r="D89" i="12"/>
  <c r="D401" i="6"/>
  <c r="C90" i="12"/>
  <c r="E401" i="6"/>
  <c r="D90" i="12"/>
  <c r="D407" i="6"/>
  <c r="C91" i="12"/>
  <c r="E407" i="6"/>
  <c r="D91" i="12"/>
  <c r="C92" i="12"/>
  <c r="E416" i="6"/>
  <c r="D92" i="12"/>
  <c r="D426" i="6"/>
  <c r="C93" i="12"/>
  <c r="E426" i="6"/>
  <c r="D93" i="12"/>
  <c r="D431" i="6"/>
  <c r="C94" i="12"/>
  <c r="E431" i="6"/>
  <c r="D94" i="12"/>
  <c r="D442" i="6"/>
  <c r="C95" i="12"/>
  <c r="E442" i="6"/>
  <c r="D95" i="12"/>
  <c r="D452" i="6"/>
  <c r="C96" i="12"/>
  <c r="E452" i="6"/>
  <c r="D96" i="12"/>
  <c r="D480" i="6"/>
  <c r="C97" i="12"/>
  <c r="E480" i="6"/>
  <c r="D97" i="12"/>
  <c r="D486" i="6"/>
  <c r="C98" i="12"/>
  <c r="E486" i="6"/>
  <c r="D98" i="12"/>
  <c r="D491" i="6"/>
  <c r="C99" i="12"/>
  <c r="E491" i="6"/>
  <c r="D99" i="12"/>
  <c r="C100" i="12"/>
  <c r="E494" i="6"/>
  <c r="D100" i="12"/>
  <c r="C101" i="12"/>
  <c r="E22" i="6"/>
  <c r="D101" i="12"/>
  <c r="D300" i="6"/>
  <c r="C102" i="12"/>
  <c r="E300" i="6"/>
  <c r="D102" i="12"/>
  <c r="D509" i="6"/>
  <c r="C103" i="12"/>
  <c r="E509" i="6"/>
  <c r="D103" i="12"/>
  <c r="C104" i="12"/>
  <c r="E532" i="6"/>
  <c r="D104" i="12"/>
  <c r="D2" i="6"/>
  <c r="C105" i="12"/>
  <c r="E2" i="6"/>
  <c r="D105" i="12"/>
  <c r="D4" i="6"/>
  <c r="C106" i="12"/>
  <c r="E4" i="6"/>
  <c r="D106" i="12"/>
  <c r="C107" i="12"/>
  <c r="E7" i="6"/>
  <c r="D107" i="12"/>
  <c r="D9" i="6"/>
  <c r="C108" i="12"/>
  <c r="E9" i="6"/>
  <c r="D108" i="12"/>
  <c r="C109" i="12"/>
  <c r="E10" i="6"/>
  <c r="D109" i="12"/>
  <c r="D13" i="6"/>
  <c r="C110" i="12"/>
  <c r="E13" i="6"/>
  <c r="D110" i="12"/>
  <c r="D14" i="6"/>
  <c r="C111" i="12"/>
  <c r="E14" i="6"/>
  <c r="D111" i="12"/>
  <c r="C112" i="12"/>
  <c r="E15" i="6"/>
  <c r="D112" i="12"/>
  <c r="C113" i="12"/>
  <c r="E18" i="6"/>
  <c r="D113" i="12"/>
  <c r="D19" i="6"/>
  <c r="C114" i="12"/>
  <c r="E19" i="6"/>
  <c r="D114" i="12"/>
  <c r="D20" i="6"/>
  <c r="C115" i="12"/>
  <c r="E20" i="6"/>
  <c r="D115" i="12"/>
  <c r="D21" i="6"/>
  <c r="C116" i="12"/>
  <c r="E21" i="6"/>
  <c r="D116" i="12"/>
  <c r="D24" i="6"/>
  <c r="C117" i="12"/>
  <c r="E24" i="6"/>
  <c r="D117" i="12"/>
  <c r="D25" i="6"/>
  <c r="C118" i="12"/>
  <c r="E25" i="6"/>
  <c r="D118" i="12"/>
  <c r="D26" i="6"/>
  <c r="C119" i="12"/>
  <c r="E26" i="6"/>
  <c r="D119" i="12"/>
  <c r="C120" i="12"/>
  <c r="E27" i="6"/>
  <c r="D120" i="12"/>
  <c r="D29" i="6"/>
  <c r="C121" i="12"/>
  <c r="E29" i="6"/>
  <c r="D121" i="12"/>
  <c r="D30" i="6"/>
  <c r="C122" i="12"/>
  <c r="E30" i="6"/>
  <c r="D122" i="12"/>
  <c r="D31" i="6"/>
  <c r="C123" i="12"/>
  <c r="E31" i="6"/>
  <c r="D123" i="12"/>
  <c r="D32" i="6"/>
  <c r="C124" i="12"/>
  <c r="E32" i="6"/>
  <c r="D124" i="12"/>
  <c r="C125" i="12"/>
  <c r="E35" i="6"/>
  <c r="D125" i="12"/>
  <c r="D36" i="6"/>
  <c r="C126" i="12"/>
  <c r="E36" i="6"/>
  <c r="D126" i="12"/>
  <c r="C127" i="12"/>
  <c r="E38" i="6"/>
  <c r="D127" i="12"/>
  <c r="D41" i="6"/>
  <c r="C128" i="12"/>
  <c r="E41" i="6"/>
  <c r="D128" i="12"/>
  <c r="D43" i="6"/>
  <c r="C129" i="12"/>
  <c r="E43" i="6"/>
  <c r="D129" i="12"/>
  <c r="D46" i="6"/>
  <c r="C130" i="12"/>
  <c r="E46" i="6"/>
  <c r="D130" i="12"/>
  <c r="D48" i="6"/>
  <c r="C131" i="12"/>
  <c r="E48" i="6"/>
  <c r="D131" i="12"/>
  <c r="C132" i="12"/>
  <c r="E50" i="6"/>
  <c r="D132" i="12"/>
  <c r="C133" i="12"/>
  <c r="E51" i="6"/>
  <c r="D133" i="12"/>
  <c r="D54" i="6"/>
  <c r="C134" i="12"/>
  <c r="E54" i="6"/>
  <c r="D134" i="12"/>
  <c r="D56" i="6"/>
  <c r="C135" i="12"/>
  <c r="E56" i="6"/>
  <c r="D135" i="12"/>
  <c r="C136" i="12"/>
  <c r="E62" i="6"/>
  <c r="D136" i="12"/>
  <c r="D63" i="6"/>
  <c r="C137" i="12"/>
  <c r="E63" i="6"/>
  <c r="D137" i="12"/>
  <c r="D64" i="6"/>
  <c r="C138" i="12"/>
  <c r="E64" i="6"/>
  <c r="D138" i="12"/>
  <c r="D65" i="6"/>
  <c r="C139" i="12"/>
  <c r="E65" i="6"/>
  <c r="D139" i="12"/>
  <c r="D66" i="6"/>
  <c r="C140" i="12"/>
  <c r="E66" i="6"/>
  <c r="D140" i="12"/>
  <c r="D67" i="6"/>
  <c r="C141" i="12"/>
  <c r="E67" i="6"/>
  <c r="D141" i="12"/>
  <c r="D68" i="6"/>
  <c r="C142" i="12"/>
  <c r="E68" i="6"/>
  <c r="D142" i="12"/>
  <c r="D69" i="6"/>
  <c r="C143" i="12"/>
  <c r="E69" i="6"/>
  <c r="D143" i="12"/>
  <c r="D71" i="6"/>
  <c r="C144" i="12"/>
  <c r="E71" i="6"/>
  <c r="D144" i="12"/>
  <c r="D72" i="6"/>
  <c r="C145" i="12"/>
  <c r="E72" i="6"/>
  <c r="D145" i="12"/>
  <c r="C146" i="12"/>
  <c r="E73" i="6"/>
  <c r="D146" i="12"/>
  <c r="D74" i="6"/>
  <c r="C147" i="12"/>
  <c r="E74" i="6"/>
  <c r="D147" i="12"/>
  <c r="D76" i="6"/>
  <c r="C148" i="12"/>
  <c r="E76" i="6"/>
  <c r="D148" i="12"/>
  <c r="C149" i="12"/>
  <c r="E77" i="6"/>
  <c r="D149" i="12"/>
  <c r="C150" i="12"/>
  <c r="E78" i="6"/>
  <c r="D150" i="12"/>
  <c r="C151" i="12"/>
  <c r="E79" i="6"/>
  <c r="D151" i="12"/>
  <c r="D81" i="6"/>
  <c r="C152" i="12"/>
  <c r="E81" i="6"/>
  <c r="D152" i="12"/>
  <c r="D82" i="6"/>
  <c r="C153" i="12"/>
  <c r="E82" i="6"/>
  <c r="D153" i="12"/>
  <c r="D84" i="6"/>
  <c r="C154" i="12"/>
  <c r="E84" i="6"/>
  <c r="D154" i="12"/>
  <c r="C155" i="12"/>
  <c r="E85" i="6"/>
  <c r="D155" i="12"/>
  <c r="D86" i="6"/>
  <c r="C156" i="12"/>
  <c r="E86" i="6"/>
  <c r="D156" i="12"/>
  <c r="D87" i="6"/>
  <c r="C157" i="12"/>
  <c r="E87" i="6"/>
  <c r="D157" i="12"/>
  <c r="D88" i="6"/>
  <c r="C158" i="12"/>
  <c r="E88" i="6"/>
  <c r="D158" i="12"/>
  <c r="C159" i="12"/>
  <c r="E89" i="6"/>
  <c r="D159" i="12"/>
  <c r="C160" i="12"/>
  <c r="E90" i="6"/>
  <c r="D160" i="12"/>
  <c r="C161" i="12"/>
  <c r="E91" i="6"/>
  <c r="D161" i="12"/>
  <c r="C162" i="12"/>
  <c r="E93" i="6"/>
  <c r="D162" i="12"/>
  <c r="C163" i="12"/>
  <c r="E94" i="6"/>
  <c r="D163" i="12"/>
  <c r="C164" i="12"/>
  <c r="E95" i="6"/>
  <c r="D164" i="12"/>
  <c r="D98" i="6"/>
  <c r="C165" i="12"/>
  <c r="E98" i="6"/>
  <c r="D165" i="12"/>
  <c r="D99" i="6"/>
  <c r="C166" i="12"/>
  <c r="E99" i="6"/>
  <c r="D166" i="12"/>
  <c r="C167" i="12"/>
  <c r="E100" i="6"/>
  <c r="D167" i="12"/>
  <c r="C168" i="12"/>
  <c r="E101" i="6"/>
  <c r="D168" i="12"/>
  <c r="C169" i="12"/>
  <c r="E102" i="6"/>
  <c r="D169" i="12"/>
  <c r="C170" i="12"/>
  <c r="E103" i="6"/>
  <c r="D170" i="12"/>
  <c r="D104" i="6"/>
  <c r="C171" i="12"/>
  <c r="E104" i="6"/>
  <c r="D171" i="12"/>
  <c r="D105" i="6"/>
  <c r="C172" i="12"/>
  <c r="E105" i="6"/>
  <c r="D172" i="12"/>
  <c r="D107" i="6"/>
  <c r="C173" i="12"/>
  <c r="E107" i="6"/>
  <c r="D173" i="12"/>
  <c r="D108" i="6"/>
  <c r="C174" i="12"/>
  <c r="E108" i="6"/>
  <c r="D174" i="12"/>
  <c r="D109" i="6"/>
  <c r="C175" i="12"/>
  <c r="E109" i="6"/>
  <c r="D175" i="12"/>
  <c r="D110" i="6"/>
  <c r="C176" i="12"/>
  <c r="E110" i="6"/>
  <c r="D176" i="12"/>
  <c r="D111" i="6"/>
  <c r="C177" i="12"/>
  <c r="E111" i="6"/>
  <c r="D177" i="12"/>
  <c r="D112" i="6"/>
  <c r="C178" i="12"/>
  <c r="E112" i="6"/>
  <c r="D178" i="12"/>
  <c r="D116" i="6"/>
  <c r="C179" i="12"/>
  <c r="E116" i="6"/>
  <c r="D179" i="12"/>
  <c r="C180" i="12"/>
  <c r="E118" i="6"/>
  <c r="D180" i="12"/>
  <c r="D120" i="6"/>
  <c r="C181" i="12"/>
  <c r="E120" i="6"/>
  <c r="D181" i="12"/>
  <c r="D121" i="6"/>
  <c r="C182" i="12"/>
  <c r="E121" i="6"/>
  <c r="D182" i="12"/>
  <c r="C183" i="12"/>
  <c r="E128" i="6"/>
  <c r="D183" i="12"/>
  <c r="D129" i="6"/>
  <c r="C184" i="12"/>
  <c r="E129" i="6"/>
  <c r="D184" i="12"/>
  <c r="D130" i="6"/>
  <c r="C185" i="12"/>
  <c r="E130" i="6"/>
  <c r="D185" i="12"/>
  <c r="D132" i="6"/>
  <c r="C186" i="12"/>
  <c r="E132" i="6"/>
  <c r="D186" i="12"/>
  <c r="C187" i="12"/>
  <c r="E133" i="6"/>
  <c r="D187" i="12"/>
  <c r="D134" i="6"/>
  <c r="C188" i="12"/>
  <c r="E134" i="6"/>
  <c r="D188" i="12"/>
  <c r="D135" i="6"/>
  <c r="C189" i="12"/>
  <c r="E135" i="6"/>
  <c r="D189" i="12"/>
  <c r="D136" i="6"/>
  <c r="C190" i="12"/>
  <c r="E136" i="6"/>
  <c r="D190" i="12"/>
  <c r="D137" i="6"/>
  <c r="C191" i="12"/>
  <c r="E137" i="6"/>
  <c r="D191" i="12"/>
  <c r="C192" i="12"/>
  <c r="E139" i="6"/>
  <c r="D192" i="12"/>
  <c r="C193" i="12"/>
  <c r="E140" i="6"/>
  <c r="D193" i="12"/>
  <c r="C194" i="12"/>
  <c r="E141" i="6"/>
  <c r="D194" i="12"/>
  <c r="C195" i="12"/>
  <c r="E143" i="6"/>
  <c r="D195" i="12"/>
  <c r="C196" i="12"/>
  <c r="E144" i="6"/>
  <c r="D196" i="12"/>
  <c r="D146" i="6"/>
  <c r="C197" i="12"/>
  <c r="E146" i="6"/>
  <c r="D197" i="12"/>
  <c r="C198" i="12"/>
  <c r="E148" i="6"/>
  <c r="D198" i="12"/>
  <c r="C199" i="12"/>
  <c r="E149" i="6"/>
  <c r="D199" i="12"/>
  <c r="D150" i="6"/>
  <c r="C200" i="12"/>
  <c r="E150" i="6"/>
  <c r="D200" i="12"/>
  <c r="D151" i="6"/>
  <c r="C201" i="12"/>
  <c r="E151" i="6"/>
  <c r="D201" i="12"/>
  <c r="C202" i="12"/>
  <c r="E152" i="6"/>
  <c r="D202" i="12"/>
  <c r="D153" i="6"/>
  <c r="C203" i="12"/>
  <c r="E153" i="6"/>
  <c r="D203" i="12"/>
  <c r="C204" i="12"/>
  <c r="E154" i="6"/>
  <c r="D204" i="12"/>
  <c r="D155" i="6"/>
  <c r="C205" i="12"/>
  <c r="E155" i="6"/>
  <c r="D205" i="12"/>
  <c r="D156" i="6"/>
  <c r="C206" i="12"/>
  <c r="E156" i="6"/>
  <c r="D206" i="12"/>
  <c r="D157" i="6"/>
  <c r="C207" i="12"/>
  <c r="E157" i="6"/>
  <c r="D207" i="12"/>
  <c r="D159" i="6"/>
  <c r="C208" i="12"/>
  <c r="E159" i="6"/>
  <c r="D208" i="12"/>
  <c r="D160" i="6"/>
  <c r="C209" i="12"/>
  <c r="E160" i="6"/>
  <c r="D209" i="12"/>
  <c r="D161" i="6"/>
  <c r="C210" i="12"/>
  <c r="E161" i="6"/>
  <c r="D210" i="12"/>
  <c r="D162" i="6"/>
  <c r="C211" i="12"/>
  <c r="E162" i="6"/>
  <c r="D211" i="12"/>
  <c r="D163" i="6"/>
  <c r="C212" i="12"/>
  <c r="E163" i="6"/>
  <c r="D212" i="12"/>
  <c r="D164" i="6"/>
  <c r="C213" i="12"/>
  <c r="E164" i="6"/>
  <c r="D213" i="12"/>
  <c r="D165" i="6"/>
  <c r="C214" i="12"/>
  <c r="E165" i="6"/>
  <c r="D214" i="12"/>
  <c r="C215" i="12"/>
  <c r="E166" i="6"/>
  <c r="D215" i="12"/>
  <c r="C216" i="12"/>
  <c r="E167" i="6"/>
  <c r="D216" i="12"/>
  <c r="C217" i="12"/>
  <c r="E168" i="6"/>
  <c r="D217" i="12"/>
  <c r="C218" i="12"/>
  <c r="E169" i="6"/>
  <c r="D218" i="12"/>
  <c r="D170" i="6"/>
  <c r="C219" i="12"/>
  <c r="E170" i="6"/>
  <c r="D219" i="12"/>
  <c r="D172" i="6"/>
  <c r="C220" i="12"/>
  <c r="E172" i="6"/>
  <c r="D220" i="12"/>
  <c r="D173" i="6"/>
  <c r="C221" i="12"/>
  <c r="E173" i="6"/>
  <c r="D221" i="12"/>
  <c r="C222" i="12"/>
  <c r="E175" i="6"/>
  <c r="D222" i="12"/>
  <c r="D177" i="6"/>
  <c r="C223" i="12"/>
  <c r="E177" i="6"/>
  <c r="D223" i="12"/>
  <c r="D178" i="6"/>
  <c r="C224" i="12"/>
  <c r="E178" i="6"/>
  <c r="D224" i="12"/>
  <c r="C225" i="12"/>
  <c r="E180" i="6"/>
  <c r="D225" i="12"/>
  <c r="D181" i="6"/>
  <c r="C226" i="12"/>
  <c r="E181" i="6"/>
  <c r="D226" i="12"/>
  <c r="D182" i="6"/>
  <c r="C227" i="12"/>
  <c r="E182" i="6"/>
  <c r="D227" i="12"/>
  <c r="C228" i="12"/>
  <c r="E185" i="6"/>
  <c r="D228" i="12"/>
  <c r="C229" i="12"/>
  <c r="E188" i="6"/>
  <c r="D229" i="12"/>
  <c r="C230" i="12"/>
  <c r="E189" i="6"/>
  <c r="D230" i="12"/>
  <c r="D190" i="6"/>
  <c r="C231" i="12"/>
  <c r="E190" i="6"/>
  <c r="D231" i="12"/>
  <c r="D191" i="6"/>
  <c r="C232" i="12"/>
  <c r="E191" i="6"/>
  <c r="D232" i="12"/>
  <c r="C233" i="12"/>
  <c r="E193" i="6"/>
  <c r="D233" i="12"/>
  <c r="D195" i="6"/>
  <c r="C234" i="12"/>
  <c r="E195" i="6"/>
  <c r="D234" i="12"/>
  <c r="D196" i="6"/>
  <c r="C235" i="12"/>
  <c r="E196" i="6"/>
  <c r="D235" i="12"/>
  <c r="D198" i="6"/>
  <c r="C236" i="12"/>
  <c r="E198" i="6"/>
  <c r="D236" i="12"/>
  <c r="D199" i="6"/>
  <c r="C237" i="12"/>
  <c r="E199" i="6"/>
  <c r="D237" i="12"/>
  <c r="C238" i="12"/>
  <c r="E200" i="6"/>
  <c r="D238" i="12"/>
  <c r="C239" i="12"/>
  <c r="E202" i="6"/>
  <c r="D239" i="12"/>
  <c r="C240" i="12"/>
  <c r="E203" i="6"/>
  <c r="D240" i="12"/>
  <c r="C241" i="12"/>
  <c r="E205" i="6"/>
  <c r="D241" i="12"/>
  <c r="C242" i="12"/>
  <c r="E207" i="6"/>
  <c r="D242" i="12"/>
  <c r="D208" i="6"/>
  <c r="C243" i="12"/>
  <c r="E208" i="6"/>
  <c r="D243" i="12"/>
  <c r="D211" i="6"/>
  <c r="C244" i="12"/>
  <c r="E211" i="6"/>
  <c r="D244" i="12"/>
  <c r="D212" i="6"/>
  <c r="C245" i="12"/>
  <c r="E212" i="6"/>
  <c r="D245" i="12"/>
  <c r="D214" i="6"/>
  <c r="C246" i="12"/>
  <c r="E214" i="6"/>
  <c r="D246" i="12"/>
  <c r="C247" i="12"/>
  <c r="E216" i="6"/>
  <c r="D247" i="12"/>
  <c r="C248" i="12"/>
  <c r="E218" i="6"/>
  <c r="D248" i="12"/>
  <c r="C249" i="12"/>
  <c r="E222" i="6"/>
  <c r="D249" i="12"/>
  <c r="D223" i="6"/>
  <c r="C250" i="12"/>
  <c r="E223" i="6"/>
  <c r="D250" i="12"/>
  <c r="C251" i="12"/>
  <c r="E224" i="6"/>
  <c r="D251" i="12"/>
  <c r="C252" i="12"/>
  <c r="E225" i="6"/>
  <c r="D252" i="12"/>
  <c r="C253" i="12"/>
  <c r="E226" i="6"/>
  <c r="D253" i="12"/>
  <c r="D233" i="6"/>
  <c r="C254" i="12"/>
  <c r="E233" i="6"/>
  <c r="D254" i="12"/>
  <c r="D234" i="6"/>
  <c r="C255" i="12"/>
  <c r="E234" i="6"/>
  <c r="D255" i="12"/>
  <c r="D235" i="6"/>
  <c r="C256" i="12"/>
  <c r="E235" i="6"/>
  <c r="D256" i="12"/>
  <c r="D237" i="6"/>
  <c r="C257" i="12"/>
  <c r="E237" i="6"/>
  <c r="D257" i="12"/>
  <c r="D239" i="6"/>
  <c r="C258" i="12"/>
  <c r="E239" i="6"/>
  <c r="D258" i="12"/>
  <c r="D241" i="6"/>
  <c r="C259" i="12"/>
  <c r="E241" i="6"/>
  <c r="D259" i="12"/>
  <c r="D243" i="6"/>
  <c r="C260" i="12"/>
  <c r="E243" i="6"/>
  <c r="D260" i="12"/>
  <c r="D246" i="6"/>
  <c r="C261" i="12"/>
  <c r="E246" i="6"/>
  <c r="D261" i="12"/>
  <c r="C262" i="12"/>
  <c r="E248" i="6"/>
  <c r="D262" i="12"/>
  <c r="C263" i="12"/>
  <c r="E249" i="6"/>
  <c r="D263" i="12"/>
  <c r="C264" i="12"/>
  <c r="E250" i="6"/>
  <c r="D264" i="12"/>
  <c r="C265" i="12"/>
  <c r="E251" i="6"/>
  <c r="D265" i="12"/>
  <c r="C266" i="12"/>
  <c r="E252" i="6"/>
  <c r="D266" i="12"/>
  <c r="C267" i="12"/>
  <c r="E253" i="6"/>
  <c r="D267" i="12"/>
  <c r="D254" i="6"/>
  <c r="C268" i="12"/>
  <c r="E254" i="6"/>
  <c r="D268" i="12"/>
  <c r="C269" i="12"/>
  <c r="E257" i="6"/>
  <c r="D269" i="12"/>
  <c r="D261" i="6"/>
  <c r="C270" i="12"/>
  <c r="E261" i="6"/>
  <c r="D270" i="12"/>
  <c r="D263" i="6"/>
  <c r="C271" i="12"/>
  <c r="E263" i="6"/>
  <c r="D271" i="12"/>
  <c r="D264" i="6"/>
  <c r="C272" i="12"/>
  <c r="E264" i="6"/>
  <c r="D272" i="12"/>
  <c r="D265" i="6"/>
  <c r="C273" i="12"/>
  <c r="E265" i="6"/>
  <c r="D273" i="12"/>
  <c r="D266" i="6"/>
  <c r="C274" i="12"/>
  <c r="E266" i="6"/>
  <c r="D274" i="12"/>
  <c r="D267" i="6"/>
  <c r="C275" i="12"/>
  <c r="E267" i="6"/>
  <c r="D275" i="12"/>
  <c r="C276" i="12"/>
  <c r="E268" i="6"/>
  <c r="D276" i="12"/>
  <c r="C277" i="12"/>
  <c r="E269" i="6"/>
  <c r="D277" i="12"/>
  <c r="D270" i="6"/>
  <c r="C278" i="12"/>
  <c r="E270" i="6"/>
  <c r="D278" i="12"/>
  <c r="C279" i="12"/>
  <c r="E271" i="6"/>
  <c r="D279" i="12"/>
  <c r="D272" i="6"/>
  <c r="C280" i="12"/>
  <c r="E272" i="6"/>
  <c r="D280" i="12"/>
  <c r="D273" i="6"/>
  <c r="C281" i="12"/>
  <c r="E273" i="6"/>
  <c r="D281" i="12"/>
  <c r="D274" i="6"/>
  <c r="C282" i="12"/>
  <c r="E274" i="6"/>
  <c r="D282" i="12"/>
  <c r="D277" i="6"/>
  <c r="C283" i="12"/>
  <c r="E277" i="6"/>
  <c r="D283" i="12"/>
  <c r="D280" i="6"/>
  <c r="C284" i="12"/>
  <c r="E280" i="6"/>
  <c r="D284" i="12"/>
  <c r="D281" i="6"/>
  <c r="C285" i="12"/>
  <c r="E281" i="6"/>
  <c r="D285" i="12"/>
  <c r="C286" i="12"/>
  <c r="E285" i="6"/>
  <c r="D286" i="12"/>
  <c r="D287" i="6"/>
  <c r="C287" i="12"/>
  <c r="E287" i="6"/>
  <c r="D287" i="12"/>
  <c r="D288" i="6"/>
  <c r="C288" i="12"/>
  <c r="E288" i="6"/>
  <c r="D288" i="12"/>
  <c r="D289" i="6"/>
  <c r="C289" i="12"/>
  <c r="E289" i="6"/>
  <c r="D289" i="12"/>
  <c r="D290" i="6"/>
  <c r="C290" i="12"/>
  <c r="E290" i="6"/>
  <c r="D290" i="12"/>
  <c r="C291" i="12"/>
  <c r="E292" i="6"/>
  <c r="D291" i="12"/>
  <c r="C292" i="12"/>
  <c r="E293" i="6"/>
  <c r="D292" i="12"/>
  <c r="D294" i="6"/>
  <c r="C293" i="12"/>
  <c r="E294" i="6"/>
  <c r="D293" i="12"/>
  <c r="D295" i="6"/>
  <c r="C294" i="12"/>
  <c r="E295" i="6"/>
  <c r="D294" i="12"/>
  <c r="D297" i="6"/>
  <c r="C295" i="12"/>
  <c r="E297" i="6"/>
  <c r="D295" i="12"/>
  <c r="C296" i="12"/>
  <c r="E298" i="6"/>
  <c r="D296" i="12"/>
  <c r="C297" i="12"/>
  <c r="E299" i="6"/>
  <c r="D297" i="12"/>
  <c r="C298" i="12"/>
  <c r="E301" i="6"/>
  <c r="D298" i="12"/>
  <c r="D303" i="6"/>
  <c r="C299" i="12"/>
  <c r="E303" i="6"/>
  <c r="D299" i="12"/>
  <c r="D304" i="6"/>
  <c r="C300" i="12"/>
  <c r="E304" i="6"/>
  <c r="D300" i="12"/>
  <c r="D305" i="6"/>
  <c r="C301" i="12"/>
  <c r="E305" i="6"/>
  <c r="D301" i="12"/>
  <c r="C302" i="12"/>
  <c r="E309" i="6"/>
  <c r="D302" i="12"/>
  <c r="D311" i="6"/>
  <c r="C303" i="12"/>
  <c r="E311" i="6"/>
  <c r="D303" i="12"/>
  <c r="D313" i="6"/>
  <c r="C304" i="12"/>
  <c r="E313" i="6"/>
  <c r="D304" i="12"/>
  <c r="D317" i="6"/>
  <c r="C305" i="12"/>
  <c r="E317" i="6"/>
  <c r="D305" i="12"/>
  <c r="C306" i="12"/>
  <c r="E318" i="6"/>
  <c r="D306" i="12"/>
  <c r="C307" i="12"/>
  <c r="E319" i="6"/>
  <c r="D307" i="12"/>
  <c r="C308" i="12"/>
  <c r="E320" i="6"/>
  <c r="D308" i="12"/>
  <c r="D321" i="6"/>
  <c r="C309" i="12"/>
  <c r="E321" i="6"/>
  <c r="D309" i="12"/>
  <c r="D322" i="6"/>
  <c r="C310" i="12"/>
  <c r="E322" i="6"/>
  <c r="D310" i="12"/>
  <c r="D323" i="6"/>
  <c r="C311" i="12"/>
  <c r="E323" i="6"/>
  <c r="D311" i="12"/>
  <c r="C312" i="12"/>
  <c r="E324" i="6"/>
  <c r="D312" i="12"/>
  <c r="D325" i="6"/>
  <c r="C313" i="12"/>
  <c r="E325" i="6"/>
  <c r="D313" i="12"/>
  <c r="D330" i="6"/>
  <c r="C314" i="12"/>
  <c r="E330" i="6"/>
  <c r="D314" i="12"/>
  <c r="C315" i="12"/>
  <c r="E332" i="6"/>
  <c r="D315" i="12"/>
  <c r="D333" i="6"/>
  <c r="C316" i="12"/>
  <c r="E333" i="6"/>
  <c r="D316" i="12"/>
  <c r="C317" i="12"/>
  <c r="E336" i="6"/>
  <c r="D317" i="12"/>
  <c r="D338" i="6"/>
  <c r="C318" i="12"/>
  <c r="E338" i="6"/>
  <c r="D318" i="12"/>
  <c r="D340" i="6"/>
  <c r="C319" i="12"/>
  <c r="E340" i="6"/>
  <c r="D319" i="12"/>
  <c r="D341" i="6"/>
  <c r="C320" i="12"/>
  <c r="E341" i="6"/>
  <c r="D320" i="12"/>
  <c r="D344" i="6"/>
  <c r="C321" i="12"/>
  <c r="E344" i="6"/>
  <c r="D321" i="12"/>
  <c r="C322" i="12"/>
  <c r="E348" i="6"/>
  <c r="D322" i="12"/>
  <c r="C323" i="12"/>
  <c r="E350" i="6"/>
  <c r="D323" i="12"/>
  <c r="D351" i="6"/>
  <c r="C324" i="12"/>
  <c r="E351" i="6"/>
  <c r="D324" i="12"/>
  <c r="C325" i="12"/>
  <c r="E352" i="6"/>
  <c r="D325" i="12"/>
  <c r="D353" i="6"/>
  <c r="C326" i="12"/>
  <c r="E353" i="6"/>
  <c r="D326" i="12"/>
  <c r="C327" i="12"/>
  <c r="E354" i="6"/>
  <c r="D327" i="12"/>
  <c r="C328" i="12"/>
  <c r="E355" i="6"/>
  <c r="D328" i="12"/>
  <c r="C329" i="12"/>
  <c r="E356" i="6"/>
  <c r="D329" i="12"/>
  <c r="C330" i="12"/>
  <c r="E357" i="6"/>
  <c r="D330" i="12"/>
  <c r="C331" i="12"/>
  <c r="E363" i="6"/>
  <c r="D331" i="12"/>
  <c r="D364" i="6"/>
  <c r="C332" i="12"/>
  <c r="E364" i="6"/>
  <c r="D332" i="12"/>
  <c r="D365" i="6"/>
  <c r="C333" i="12"/>
  <c r="E365" i="6"/>
  <c r="D333" i="12"/>
  <c r="D371" i="6"/>
  <c r="C334" i="12"/>
  <c r="E371" i="6"/>
  <c r="D334" i="12"/>
  <c r="C335" i="12"/>
  <c r="E372" i="6"/>
  <c r="D335" i="12"/>
  <c r="D374" i="6"/>
  <c r="C336" i="12"/>
  <c r="E374" i="6"/>
  <c r="D336" i="12"/>
  <c r="D376" i="6"/>
  <c r="C337" i="12"/>
  <c r="E376" i="6"/>
  <c r="D337" i="12"/>
  <c r="C338" i="12"/>
  <c r="E377" i="6"/>
  <c r="D338" i="12"/>
  <c r="D378" i="6"/>
  <c r="C339" i="12"/>
  <c r="E378" i="6"/>
  <c r="D339" i="12"/>
  <c r="D379" i="6"/>
  <c r="C340" i="12"/>
  <c r="E379" i="6"/>
  <c r="D340" i="12"/>
  <c r="D380" i="6"/>
  <c r="C341" i="12"/>
  <c r="E380" i="6"/>
  <c r="D341" i="12"/>
  <c r="D384" i="6"/>
  <c r="C342" i="12"/>
  <c r="E384" i="6"/>
  <c r="D342" i="12"/>
  <c r="D385" i="6"/>
  <c r="C343" i="12"/>
  <c r="E385" i="6"/>
  <c r="D343" i="12"/>
  <c r="D389" i="6"/>
  <c r="C344" i="12"/>
  <c r="E389" i="6"/>
  <c r="D344" i="12"/>
  <c r="D390" i="6"/>
  <c r="C345" i="12"/>
  <c r="E390" i="6"/>
  <c r="D345" i="12"/>
  <c r="C346" i="12"/>
  <c r="E395" i="6"/>
  <c r="D346" i="12"/>
  <c r="D397" i="6"/>
  <c r="C347" i="12"/>
  <c r="E397" i="6"/>
  <c r="D347" i="12"/>
  <c r="C348" i="12"/>
  <c r="E398" i="6"/>
  <c r="D348" i="12"/>
  <c r="C349" i="12"/>
  <c r="E399" i="6"/>
  <c r="D349" i="12"/>
  <c r="D400" i="6"/>
  <c r="C350" i="12"/>
  <c r="E400" i="6"/>
  <c r="D350" i="12"/>
  <c r="C351" i="12"/>
  <c r="E403" i="6"/>
  <c r="D351" i="12"/>
  <c r="D404" i="6"/>
  <c r="C352" i="12"/>
  <c r="E404" i="6"/>
  <c r="D352" i="12"/>
  <c r="D405" i="6"/>
  <c r="C353" i="12"/>
  <c r="E405" i="6"/>
  <c r="D353" i="12"/>
  <c r="D406" i="6"/>
  <c r="C354" i="12"/>
  <c r="E406" i="6"/>
  <c r="D354" i="12"/>
  <c r="C355" i="12"/>
  <c r="E408" i="6"/>
  <c r="D355" i="12"/>
  <c r="C356" i="12"/>
  <c r="E409" i="6"/>
  <c r="D356" i="12"/>
  <c r="C357" i="12"/>
  <c r="E410" i="6"/>
  <c r="D357" i="12"/>
  <c r="C358" i="12"/>
  <c r="E411" i="6"/>
  <c r="D358" i="12"/>
  <c r="C359" i="12"/>
  <c r="E418" i="6"/>
  <c r="D359" i="12"/>
  <c r="C360" i="12"/>
  <c r="E419" i="6"/>
  <c r="D360" i="12"/>
  <c r="D420" i="6"/>
  <c r="C361" i="12"/>
  <c r="E420" i="6"/>
  <c r="D361" i="12"/>
  <c r="D421" i="6"/>
  <c r="C362" i="12"/>
  <c r="E421" i="6"/>
  <c r="D362" i="12"/>
  <c r="D422" i="6"/>
  <c r="C363" i="12"/>
  <c r="E422" i="6"/>
  <c r="D363" i="12"/>
  <c r="D423" i="6"/>
  <c r="C364" i="12"/>
  <c r="E423" i="6"/>
  <c r="D364" i="12"/>
  <c r="D424" i="6"/>
  <c r="C365" i="12"/>
  <c r="E424" i="6"/>
  <c r="D365" i="12"/>
  <c r="C366" i="12"/>
  <c r="E425" i="6"/>
  <c r="D366" i="12"/>
  <c r="C367" i="12"/>
  <c r="E427" i="6"/>
  <c r="D367" i="12"/>
  <c r="D430" i="6"/>
  <c r="C368" i="12"/>
  <c r="E430" i="6"/>
  <c r="D368" i="12"/>
  <c r="D434" i="6"/>
  <c r="C369" i="12"/>
  <c r="E434" i="6"/>
  <c r="D369" i="12"/>
  <c r="D435" i="6"/>
  <c r="C370" i="12"/>
  <c r="E435" i="6"/>
  <c r="D370" i="12"/>
  <c r="C371" i="12"/>
  <c r="E436" i="6"/>
  <c r="D371" i="12"/>
  <c r="C372" i="12"/>
  <c r="E437" i="6"/>
  <c r="D372" i="12"/>
  <c r="C373" i="12"/>
  <c r="E438" i="6"/>
  <c r="D373" i="12"/>
  <c r="C374" i="12"/>
  <c r="E439" i="6"/>
  <c r="D374" i="12"/>
  <c r="D440" i="6"/>
  <c r="C375" i="12"/>
  <c r="E440" i="6"/>
  <c r="D375" i="12"/>
  <c r="D441" i="6"/>
  <c r="C376" i="12"/>
  <c r="E441" i="6"/>
  <c r="D376" i="12"/>
  <c r="D443" i="6"/>
  <c r="C377" i="12"/>
  <c r="E443" i="6"/>
  <c r="D377" i="12"/>
  <c r="C378" i="12"/>
  <c r="E444" i="6"/>
  <c r="D378" i="12"/>
  <c r="D445" i="6"/>
  <c r="C379" i="12"/>
  <c r="E445" i="6"/>
  <c r="D379" i="12"/>
  <c r="D446" i="6"/>
  <c r="C380" i="12"/>
  <c r="E446" i="6"/>
  <c r="D380" i="12"/>
  <c r="D447" i="6"/>
  <c r="C381" i="12"/>
  <c r="E447" i="6"/>
  <c r="D381" i="12"/>
  <c r="C382" i="12"/>
  <c r="E448" i="6"/>
  <c r="D382" i="12"/>
  <c r="C383" i="12"/>
  <c r="E449" i="6"/>
  <c r="D383" i="12"/>
  <c r="D451" i="6"/>
  <c r="C384" i="12"/>
  <c r="E451" i="6"/>
  <c r="D384" i="12"/>
  <c r="C385" i="12"/>
  <c r="E453" i="6"/>
  <c r="D385" i="12"/>
  <c r="D456" i="6"/>
  <c r="C386" i="12"/>
  <c r="E456" i="6"/>
  <c r="D386" i="12"/>
  <c r="C387" i="12"/>
  <c r="E457" i="6"/>
  <c r="D387" i="12"/>
  <c r="D458" i="6"/>
  <c r="C388" i="12"/>
  <c r="E458" i="6"/>
  <c r="D388" i="12"/>
  <c r="D459" i="6"/>
  <c r="C389" i="12"/>
  <c r="E459" i="6"/>
  <c r="D389" i="12"/>
  <c r="D460" i="6"/>
  <c r="C390" i="12"/>
  <c r="E460" i="6"/>
  <c r="D390" i="12"/>
  <c r="D463" i="6"/>
  <c r="C391" i="12"/>
  <c r="E463" i="6"/>
  <c r="D391" i="12"/>
  <c r="C392" i="12"/>
  <c r="E464" i="6"/>
  <c r="D392" i="12"/>
  <c r="D465" i="6"/>
  <c r="C393" i="12"/>
  <c r="E465" i="6"/>
  <c r="D393" i="12"/>
  <c r="D466" i="6"/>
  <c r="C394" i="12"/>
  <c r="E466" i="6"/>
  <c r="D394" i="12"/>
  <c r="D467" i="6"/>
  <c r="C395" i="12"/>
  <c r="E467" i="6"/>
  <c r="D395" i="12"/>
  <c r="C396" i="12"/>
  <c r="E468" i="6"/>
  <c r="D396" i="12"/>
  <c r="D470" i="6"/>
  <c r="C397" i="12"/>
  <c r="E470" i="6"/>
  <c r="D397" i="12"/>
  <c r="C398" i="12"/>
  <c r="E471" i="6"/>
  <c r="D398" i="12"/>
  <c r="D472" i="6"/>
  <c r="C399" i="12"/>
  <c r="E472" i="6"/>
  <c r="D399" i="12"/>
  <c r="D473" i="6"/>
  <c r="C400" i="12"/>
  <c r="E473" i="6"/>
  <c r="D400" i="12"/>
  <c r="D475" i="6"/>
  <c r="C401" i="12"/>
  <c r="E475" i="6"/>
  <c r="D401" i="12"/>
  <c r="C402" i="12"/>
  <c r="E476" i="6"/>
  <c r="D402" i="12"/>
  <c r="C403" i="12"/>
  <c r="E477" i="6"/>
  <c r="D403" i="12"/>
  <c r="C404" i="12"/>
  <c r="E478" i="6"/>
  <c r="D404" i="12"/>
  <c r="D479" i="6"/>
  <c r="C405" i="12"/>
  <c r="E479" i="6"/>
  <c r="D405" i="12"/>
  <c r="D481" i="6"/>
  <c r="C406" i="12"/>
  <c r="E481" i="6"/>
  <c r="D406" i="12"/>
  <c r="D483" i="6"/>
  <c r="C407" i="12"/>
  <c r="E483" i="6"/>
  <c r="D407" i="12"/>
  <c r="D485" i="6"/>
  <c r="C408" i="12"/>
  <c r="E485" i="6"/>
  <c r="D408" i="12"/>
  <c r="D487" i="6"/>
  <c r="C409" i="12"/>
  <c r="E487" i="6"/>
  <c r="D409" i="12"/>
  <c r="D490" i="6"/>
  <c r="C410" i="12"/>
  <c r="E490" i="6"/>
  <c r="D410" i="12"/>
  <c r="D493" i="6"/>
  <c r="C411" i="12"/>
  <c r="E493" i="6"/>
  <c r="D411" i="12"/>
  <c r="D495" i="6"/>
  <c r="C412" i="12"/>
  <c r="E495" i="6"/>
  <c r="D412" i="12"/>
  <c r="C413" i="12"/>
  <c r="E496" i="6"/>
  <c r="D413" i="12"/>
  <c r="D500" i="6"/>
  <c r="C414" i="12"/>
  <c r="E500" i="6"/>
  <c r="D414" i="12"/>
  <c r="D501" i="6"/>
  <c r="C415" i="12"/>
  <c r="E501" i="6"/>
  <c r="D415" i="12"/>
  <c r="C416" i="12"/>
  <c r="E502" i="6"/>
  <c r="D416" i="12"/>
  <c r="C417" i="12"/>
  <c r="E503" i="6"/>
  <c r="D417" i="12"/>
  <c r="C418" i="12"/>
  <c r="E506" i="6"/>
  <c r="D418" i="12"/>
  <c r="D507" i="6"/>
  <c r="C419" i="12"/>
  <c r="E507" i="6"/>
  <c r="D419" i="12"/>
  <c r="C420" i="12"/>
  <c r="E508" i="6"/>
  <c r="D420" i="12"/>
  <c r="D511" i="6"/>
  <c r="C421" i="12"/>
  <c r="E511" i="6"/>
  <c r="D421" i="12"/>
  <c r="D513" i="6"/>
  <c r="C422" i="12"/>
  <c r="E513" i="6"/>
  <c r="D422" i="12"/>
  <c r="D514" i="6"/>
  <c r="C423" i="12"/>
  <c r="E514" i="6"/>
  <c r="D423" i="12"/>
  <c r="C424" i="12"/>
  <c r="E516" i="6"/>
  <c r="D424" i="12"/>
  <c r="D517" i="6"/>
  <c r="C425" i="12"/>
  <c r="E517" i="6"/>
  <c r="D425" i="12"/>
  <c r="D518" i="6"/>
  <c r="C426" i="12"/>
  <c r="E518" i="6"/>
  <c r="D426" i="12"/>
  <c r="D519" i="6"/>
  <c r="C427" i="12"/>
  <c r="E519" i="6"/>
  <c r="D427" i="12"/>
  <c r="D520" i="6"/>
  <c r="C428" i="12"/>
  <c r="E520" i="6"/>
  <c r="D428" i="12"/>
  <c r="C429" i="12"/>
  <c r="E521" i="6"/>
  <c r="D429" i="12"/>
  <c r="C430" i="12"/>
  <c r="E522" i="6"/>
  <c r="D430" i="12"/>
  <c r="C431" i="12"/>
  <c r="E524" i="6"/>
  <c r="D431" i="12"/>
  <c r="D525" i="6"/>
  <c r="C432" i="12"/>
  <c r="E525" i="6"/>
  <c r="D432" i="12"/>
  <c r="D529" i="6"/>
  <c r="C433" i="12"/>
  <c r="E529" i="6"/>
  <c r="D433" i="12"/>
  <c r="D531" i="6"/>
  <c r="C434" i="12"/>
  <c r="E531" i="6"/>
  <c r="D434" i="12"/>
  <c r="C435" i="12"/>
  <c r="E533" i="6"/>
  <c r="D435" i="12"/>
  <c r="C436" i="12"/>
  <c r="E534" i="6"/>
  <c r="D436" i="12"/>
  <c r="D536" i="6"/>
  <c r="C437" i="12"/>
  <c r="E536" i="6"/>
  <c r="D437" i="12"/>
  <c r="D541" i="6"/>
  <c r="C438" i="12"/>
  <c r="E541" i="6"/>
  <c r="D438" i="12"/>
  <c r="D543" i="6"/>
  <c r="C439" i="12"/>
  <c r="E543" i="6"/>
  <c r="D439" i="12"/>
  <c r="C440" i="12"/>
  <c r="E545" i="6"/>
  <c r="D440" i="12"/>
  <c r="C441" i="12"/>
  <c r="E548" i="6"/>
  <c r="D441" i="12"/>
  <c r="D549" i="6"/>
  <c r="C442" i="12"/>
  <c r="E549" i="6"/>
  <c r="D442" i="12"/>
  <c r="D551" i="6"/>
  <c r="C443" i="12"/>
  <c r="E551" i="6"/>
  <c r="D443" i="12"/>
  <c r="D552" i="6"/>
  <c r="C444" i="12"/>
  <c r="E552" i="6"/>
  <c r="D444" i="12"/>
  <c r="D554" i="6"/>
  <c r="C445" i="12"/>
  <c r="E554" i="6"/>
  <c r="D445" i="12"/>
  <c r="D556" i="6"/>
  <c r="C446" i="12"/>
  <c r="E556" i="6"/>
  <c r="D446" i="12"/>
  <c r="D557" i="6"/>
  <c r="C447" i="12"/>
  <c r="E557" i="6"/>
  <c r="D447" i="12"/>
  <c r="D558" i="6"/>
  <c r="C448" i="12"/>
  <c r="E558" i="6"/>
  <c r="D448" i="12"/>
  <c r="C449" i="12"/>
  <c r="E559" i="6"/>
  <c r="D449" i="12"/>
  <c r="D560" i="6"/>
  <c r="C450" i="12"/>
  <c r="E560" i="6"/>
  <c r="D450" i="12"/>
  <c r="C451" i="12"/>
  <c r="E561" i="6"/>
  <c r="D451" i="12"/>
  <c r="D563" i="6"/>
  <c r="C452" i="12"/>
  <c r="E563" i="6"/>
  <c r="D452" i="12"/>
  <c r="D564" i="6"/>
  <c r="C453" i="12"/>
  <c r="E564" i="6"/>
  <c r="D453" i="12"/>
  <c r="C454" i="12"/>
  <c r="E566" i="6"/>
  <c r="D454" i="12"/>
  <c r="D570" i="6"/>
  <c r="C455" i="12"/>
  <c r="E570" i="6"/>
  <c r="D455" i="12"/>
  <c r="C456" i="12"/>
  <c r="E573" i="6"/>
  <c r="D456" i="12"/>
  <c r="D574" i="6"/>
  <c r="C457" i="12"/>
  <c r="E574" i="6"/>
  <c r="D457" i="12"/>
  <c r="D575" i="6"/>
  <c r="C458" i="12"/>
  <c r="E575" i="6"/>
  <c r="D458" i="12"/>
  <c r="D581" i="6"/>
  <c r="C459" i="12"/>
  <c r="E581" i="6"/>
  <c r="D459" i="12"/>
  <c r="C460" i="12"/>
  <c r="E583" i="6"/>
  <c r="D460" i="12"/>
  <c r="D585" i="6"/>
  <c r="C461" i="12"/>
  <c r="E585" i="6"/>
  <c r="D461" i="12"/>
  <c r="D586" i="6"/>
  <c r="C462" i="12"/>
  <c r="E586" i="6"/>
  <c r="D462" i="12"/>
  <c r="C463" i="12"/>
  <c r="E587" i="6"/>
  <c r="D463" i="12"/>
  <c r="D588" i="6"/>
  <c r="C464" i="12"/>
  <c r="E588" i="6"/>
  <c r="D464" i="12"/>
  <c r="D596" i="6"/>
  <c r="C465" i="12"/>
  <c r="E596" i="6"/>
  <c r="D465" i="12"/>
  <c r="C466" i="12"/>
  <c r="E597" i="6"/>
  <c r="D466" i="12"/>
  <c r="D598" i="6"/>
  <c r="C467" i="12"/>
  <c r="E598" i="6"/>
  <c r="D467" i="12"/>
  <c r="D599" i="6"/>
  <c r="C468" i="12"/>
  <c r="E599" i="6"/>
  <c r="D468" i="12"/>
  <c r="D602" i="6"/>
  <c r="C469" i="12"/>
  <c r="E602" i="6"/>
  <c r="D469" i="12"/>
  <c r="D605" i="6"/>
  <c r="C470" i="12"/>
  <c r="E605" i="6"/>
  <c r="D470" i="12"/>
  <c r="C471" i="12"/>
  <c r="E607" i="6"/>
  <c r="D471" i="12"/>
  <c r="D611" i="6"/>
  <c r="C472" i="12"/>
  <c r="E611" i="6"/>
  <c r="D472" i="12"/>
  <c r="C473" i="12"/>
  <c r="E612" i="6"/>
  <c r="D473" i="12"/>
  <c r="D613" i="6"/>
  <c r="C474" i="12"/>
  <c r="E613" i="6"/>
  <c r="D474" i="12"/>
  <c r="D614" i="6"/>
  <c r="C475" i="12"/>
  <c r="E614" i="6"/>
  <c r="D475" i="12"/>
  <c r="D615" i="6"/>
  <c r="C476" i="12"/>
  <c r="E615" i="6"/>
  <c r="D476" i="12"/>
  <c r="C477" i="12"/>
  <c r="E618" i="6"/>
  <c r="D477" i="12"/>
  <c r="D621" i="6"/>
  <c r="C478" i="12"/>
  <c r="E621" i="6"/>
  <c r="D478" i="12"/>
  <c r="D622" i="6"/>
  <c r="C479" i="12"/>
  <c r="E622" i="6"/>
  <c r="D479" i="12"/>
  <c r="C480" i="12"/>
  <c r="E623" i="6"/>
  <c r="D480" i="12"/>
  <c r="D627" i="6"/>
  <c r="C481" i="12"/>
  <c r="E627" i="6"/>
  <c r="D481" i="12"/>
  <c r="D628" i="6"/>
  <c r="C482" i="12"/>
  <c r="E628" i="6"/>
  <c r="D482" i="12"/>
  <c r="D630" i="6"/>
  <c r="C483" i="12"/>
  <c r="E630" i="6"/>
  <c r="D483" i="12"/>
  <c r="D631" i="6"/>
  <c r="C484" i="12"/>
  <c r="E631" i="6"/>
  <c r="D484" i="12"/>
  <c r="D633" i="6"/>
  <c r="C485" i="12"/>
  <c r="E633" i="6"/>
  <c r="D485" i="12"/>
  <c r="D635" i="6"/>
  <c r="C486" i="12"/>
  <c r="E635" i="6"/>
  <c r="D486" i="12"/>
  <c r="C487" i="12"/>
  <c r="E636" i="6"/>
  <c r="D487" i="12"/>
  <c r="D638" i="6"/>
  <c r="C488" i="12"/>
  <c r="E638" i="6"/>
  <c r="D488" i="12"/>
  <c r="C489" i="12"/>
  <c r="E640" i="6"/>
  <c r="D489" i="12"/>
  <c r="D644" i="6"/>
  <c r="C490" i="12"/>
  <c r="E644" i="6"/>
  <c r="D490" i="12"/>
  <c r="C491" i="12"/>
  <c r="E645" i="6"/>
  <c r="D491" i="12"/>
  <c r="D647" i="6"/>
  <c r="C492" i="12"/>
  <c r="E647" i="6"/>
  <c r="D492" i="12"/>
  <c r="D650" i="6"/>
  <c r="C493" i="12"/>
  <c r="E650" i="6"/>
  <c r="D493" i="12"/>
  <c r="D651" i="6"/>
  <c r="C494" i="12"/>
  <c r="E651" i="6"/>
  <c r="D494" i="12"/>
  <c r="D656" i="6"/>
  <c r="C495" i="12"/>
  <c r="E656" i="6"/>
  <c r="D495" i="12"/>
  <c r="D658" i="6"/>
  <c r="C496" i="12"/>
  <c r="E658" i="6"/>
  <c r="D496" i="12"/>
  <c r="D659" i="6"/>
  <c r="C497" i="12"/>
  <c r="E659" i="6"/>
  <c r="D497" i="12"/>
  <c r="C498" i="12"/>
  <c r="E660" i="6"/>
  <c r="D498" i="12"/>
  <c r="C499" i="12"/>
  <c r="E661" i="6"/>
  <c r="D499" i="12"/>
  <c r="D663" i="6"/>
  <c r="C500" i="12"/>
  <c r="E663" i="6"/>
  <c r="D500" i="12"/>
  <c r="D664" i="6"/>
  <c r="C501" i="12"/>
  <c r="E664" i="6"/>
  <c r="D501" i="12"/>
  <c r="D665" i="6"/>
  <c r="C502" i="12"/>
  <c r="E665" i="6"/>
  <c r="D502" i="12"/>
  <c r="C503" i="12"/>
  <c r="E666" i="6"/>
  <c r="D503" i="12"/>
  <c r="C504" i="12"/>
  <c r="E667" i="6"/>
  <c r="D504" i="12"/>
  <c r="D669" i="6"/>
  <c r="C505" i="12"/>
  <c r="E669" i="6"/>
  <c r="D505" i="12"/>
  <c r="D673" i="6"/>
  <c r="C506" i="12"/>
  <c r="E673" i="6"/>
  <c r="D506" i="12"/>
  <c r="C507" i="12"/>
  <c r="E674" i="6"/>
  <c r="D507" i="12"/>
  <c r="D675" i="6"/>
  <c r="C508" i="12"/>
  <c r="E675" i="6"/>
  <c r="D508" i="12"/>
  <c r="D678" i="6"/>
  <c r="C509" i="12"/>
  <c r="E678" i="6"/>
  <c r="D509" i="12"/>
  <c r="D679" i="6"/>
  <c r="C510" i="12"/>
  <c r="E679" i="6"/>
  <c r="D510" i="12"/>
  <c r="C511" i="12"/>
  <c r="E682" i="6"/>
  <c r="D511" i="12"/>
  <c r="D686" i="6"/>
  <c r="C512" i="12"/>
  <c r="E686" i="6"/>
  <c r="D512" i="12"/>
  <c r="D689" i="6"/>
  <c r="C513" i="12"/>
  <c r="E689" i="6"/>
  <c r="D513" i="12"/>
  <c r="D690" i="6"/>
  <c r="C514" i="12"/>
  <c r="E690" i="6"/>
  <c r="D514" i="12"/>
  <c r="D691" i="6"/>
  <c r="C515" i="12"/>
  <c r="E691" i="6"/>
  <c r="D515" i="12"/>
  <c r="D692" i="6"/>
  <c r="C516" i="12"/>
  <c r="E692" i="6"/>
  <c r="D516" i="12"/>
  <c r="D695" i="6"/>
  <c r="C517" i="12"/>
  <c r="E695" i="6"/>
  <c r="D517" i="12"/>
  <c r="D698" i="6"/>
  <c r="C518" i="12"/>
  <c r="E698" i="6"/>
  <c r="D518" i="12"/>
  <c r="C519" i="12"/>
  <c r="E702" i="6"/>
  <c r="D519" i="12"/>
  <c r="D704" i="6"/>
  <c r="C520" i="12"/>
  <c r="E704" i="6"/>
  <c r="D520" i="12"/>
  <c r="C521" i="12"/>
  <c r="E705" i="6"/>
  <c r="D521" i="12"/>
  <c r="C522" i="12"/>
  <c r="E706" i="6"/>
  <c r="D522" i="12"/>
  <c r="D707" i="6"/>
  <c r="C523" i="12"/>
  <c r="E707" i="6"/>
  <c r="D523" i="12"/>
  <c r="D712" i="6"/>
  <c r="C524" i="12"/>
  <c r="E712" i="6"/>
  <c r="D524" i="12"/>
  <c r="C525" i="12"/>
  <c r="E715" i="6"/>
  <c r="D525" i="12"/>
  <c r="C526" i="12"/>
  <c r="E716" i="6"/>
  <c r="D526" i="12"/>
  <c r="D719" i="6"/>
  <c r="C527" i="12"/>
  <c r="E719" i="6"/>
  <c r="D527" i="12"/>
  <c r="D722" i="6"/>
  <c r="C528" i="12"/>
  <c r="E722" i="6"/>
  <c r="D528" i="12"/>
  <c r="D723" i="6"/>
  <c r="C529" i="12"/>
  <c r="E723" i="6"/>
  <c r="D529" i="12"/>
  <c r="C530" i="12"/>
  <c r="E724" i="6"/>
  <c r="D530" i="12"/>
  <c r="C531" i="12"/>
  <c r="E727" i="6"/>
  <c r="D531" i="12"/>
  <c r="D729" i="6"/>
  <c r="C532" i="12"/>
  <c r="E729" i="6"/>
  <c r="D532" i="12"/>
  <c r="C533" i="12"/>
  <c r="E730" i="6"/>
  <c r="D533" i="12"/>
  <c r="C534" i="12"/>
  <c r="E732" i="6"/>
  <c r="D534" i="12"/>
  <c r="D734" i="6"/>
  <c r="C535" i="12"/>
  <c r="E734" i="6"/>
  <c r="D535" i="12"/>
  <c r="C536" i="12"/>
  <c r="E748" i="6"/>
  <c r="D536" i="12"/>
  <c r="C537" i="12"/>
  <c r="E752" i="6"/>
  <c r="D537" i="12"/>
  <c r="D755" i="6"/>
  <c r="C538" i="12"/>
  <c r="E755" i="6"/>
  <c r="D538" i="12"/>
  <c r="C539" i="12"/>
  <c r="E758" i="6"/>
  <c r="D539" i="12"/>
  <c r="D759" i="6"/>
  <c r="C540" i="12"/>
  <c r="E759" i="6"/>
  <c r="D540" i="12"/>
  <c r="D762" i="6"/>
  <c r="C541" i="12"/>
  <c r="E762" i="6"/>
  <c r="D541" i="12"/>
  <c r="E592" i="6"/>
  <c r="D2" i="12"/>
  <c r="D592" i="6"/>
  <c r="C2" i="12"/>
  <c r="D2" i="11"/>
  <c r="C3" i="2"/>
  <c r="D3" i="2"/>
  <c r="C4" i="2"/>
  <c r="D4" i="2"/>
  <c r="C5" i="2"/>
  <c r="D5" i="2"/>
  <c r="C6" i="2"/>
  <c r="D6" i="2"/>
  <c r="C7" i="2"/>
  <c r="D7" i="2"/>
  <c r="C8" i="2"/>
  <c r="D8" i="2"/>
  <c r="C9" i="2"/>
  <c r="D9" i="2"/>
  <c r="C10" i="2"/>
  <c r="D10" i="2"/>
  <c r="C11" i="2"/>
  <c r="D11" i="2"/>
  <c r="C12" i="2"/>
  <c r="D12" i="2"/>
  <c r="C13" i="2"/>
  <c r="D13" i="2"/>
  <c r="C14" i="2"/>
  <c r="D14" i="2"/>
  <c r="C15" i="2"/>
  <c r="D15" i="2"/>
  <c r="C16" i="2"/>
  <c r="D16" i="2"/>
  <c r="C17" i="2"/>
  <c r="D17" i="2"/>
  <c r="C18" i="2"/>
  <c r="D18" i="2"/>
  <c r="C19" i="2"/>
  <c r="D19" i="2"/>
  <c r="C20" i="2"/>
  <c r="D20" i="2"/>
  <c r="C21" i="2"/>
  <c r="D21" i="2"/>
  <c r="C22" i="2"/>
  <c r="D22" i="2"/>
  <c r="C23" i="2"/>
  <c r="D23" i="2"/>
  <c r="C24" i="2"/>
  <c r="D24" i="2"/>
  <c r="C25" i="2"/>
  <c r="D25" i="2"/>
  <c r="C26" i="2"/>
  <c r="D26" i="2"/>
  <c r="C27" i="2"/>
  <c r="D27" i="2"/>
  <c r="C28" i="2"/>
  <c r="D28" i="2"/>
  <c r="C29" i="2"/>
  <c r="D29" i="2"/>
  <c r="C30" i="2"/>
  <c r="D30" i="2"/>
  <c r="C31" i="2"/>
  <c r="D31" i="2"/>
  <c r="C32" i="2"/>
  <c r="D32" i="2"/>
  <c r="C33" i="2"/>
  <c r="D33" i="2"/>
  <c r="C34" i="2"/>
  <c r="D34" i="2"/>
  <c r="C35" i="2"/>
  <c r="D35" i="2"/>
  <c r="C36" i="2"/>
  <c r="D36" i="2"/>
  <c r="C37" i="2"/>
  <c r="D37" i="2"/>
  <c r="C38" i="2"/>
  <c r="D38" i="2"/>
  <c r="C39" i="2"/>
  <c r="D39" i="2"/>
  <c r="C40" i="2"/>
  <c r="D40" i="2"/>
  <c r="C41" i="2"/>
  <c r="D41" i="2"/>
  <c r="C42" i="2"/>
  <c r="D42" i="2"/>
  <c r="C43" i="2"/>
  <c r="D43" i="2"/>
  <c r="C44" i="2"/>
  <c r="D44" i="2"/>
  <c r="C45" i="2"/>
  <c r="D45" i="2"/>
  <c r="C46" i="2"/>
  <c r="D46" i="2"/>
  <c r="C47" i="2"/>
  <c r="D47" i="2"/>
  <c r="C48" i="2"/>
  <c r="D48" i="2"/>
  <c r="C49" i="2"/>
  <c r="D49" i="2"/>
  <c r="C50" i="2"/>
  <c r="D50" i="2"/>
  <c r="C51" i="2"/>
  <c r="D51" i="2"/>
  <c r="C52" i="2"/>
  <c r="D52" i="2"/>
  <c r="C53" i="2"/>
  <c r="D53" i="2"/>
  <c r="C54" i="2"/>
  <c r="D54" i="2"/>
  <c r="C55" i="2"/>
  <c r="D55" i="2"/>
  <c r="C56" i="2"/>
  <c r="D56" i="2"/>
  <c r="C57" i="2"/>
  <c r="D57" i="2"/>
  <c r="C58" i="2"/>
  <c r="D58" i="2"/>
  <c r="C59" i="2"/>
  <c r="D59" i="2"/>
  <c r="C60" i="2"/>
  <c r="D60" i="2"/>
  <c r="C61" i="2"/>
  <c r="D61" i="2"/>
  <c r="C62" i="2"/>
  <c r="D62" i="2"/>
  <c r="C63" i="2"/>
  <c r="D63" i="2"/>
  <c r="C64" i="2"/>
  <c r="D64" i="2"/>
  <c r="C65" i="2"/>
  <c r="D65" i="2"/>
  <c r="C66" i="2"/>
  <c r="D66" i="2"/>
  <c r="C67" i="2"/>
  <c r="D67" i="2"/>
  <c r="C68" i="2"/>
  <c r="D68" i="2"/>
  <c r="C69" i="2"/>
  <c r="D69" i="2"/>
  <c r="C70" i="2"/>
  <c r="D70" i="2"/>
  <c r="C71" i="2"/>
  <c r="D71" i="2"/>
  <c r="C72" i="2"/>
  <c r="D72" i="2"/>
  <c r="C73" i="2"/>
  <c r="D73" i="2"/>
  <c r="C74" i="2"/>
  <c r="D74" i="2"/>
  <c r="C75" i="2"/>
  <c r="D75" i="2"/>
  <c r="C76" i="2"/>
  <c r="D76" i="2"/>
  <c r="C77" i="2"/>
  <c r="D77" i="2"/>
  <c r="C78" i="2"/>
  <c r="D78" i="2"/>
  <c r="C79" i="2"/>
  <c r="D79" i="2"/>
  <c r="C80" i="2"/>
  <c r="D80" i="2"/>
  <c r="C81" i="2"/>
  <c r="D81" i="2"/>
  <c r="C82" i="2"/>
  <c r="D82" i="2"/>
  <c r="C83" i="2"/>
  <c r="D83" i="2"/>
  <c r="C84" i="2"/>
  <c r="D84" i="2"/>
  <c r="C85" i="2"/>
  <c r="D85" i="2"/>
  <c r="C86" i="2"/>
  <c r="D86" i="2"/>
  <c r="C87" i="2"/>
  <c r="D87" i="2"/>
  <c r="C88" i="2"/>
  <c r="D88" i="2"/>
  <c r="C89" i="2"/>
  <c r="D89" i="2"/>
  <c r="C90" i="2"/>
  <c r="D90" i="2"/>
  <c r="C91" i="2"/>
  <c r="D91" i="2"/>
  <c r="C92" i="2"/>
  <c r="D92" i="2"/>
  <c r="C93" i="2"/>
  <c r="D93" i="2"/>
  <c r="C94" i="2"/>
  <c r="D94" i="2"/>
  <c r="C95" i="2"/>
  <c r="D95" i="2"/>
  <c r="C96" i="2"/>
  <c r="D96" i="2"/>
  <c r="C97" i="2"/>
  <c r="D97" i="2"/>
  <c r="C98" i="2"/>
  <c r="D98" i="2"/>
  <c r="C99" i="2"/>
  <c r="D99" i="2"/>
  <c r="C100" i="2"/>
  <c r="D100" i="2"/>
  <c r="C101" i="2"/>
  <c r="D101" i="2"/>
  <c r="C102" i="2"/>
  <c r="D102" i="2"/>
  <c r="C103" i="2"/>
  <c r="D103" i="2"/>
  <c r="C104" i="2"/>
  <c r="D104" i="2"/>
  <c r="C105" i="2"/>
  <c r="D105" i="2"/>
  <c r="C106" i="2"/>
  <c r="D106" i="2"/>
  <c r="C107" i="2"/>
  <c r="D107" i="2"/>
  <c r="C108" i="2"/>
  <c r="D108" i="2"/>
  <c r="C109" i="2"/>
  <c r="D109" i="2"/>
  <c r="C110" i="2"/>
  <c r="D110" i="2"/>
  <c r="C111" i="2"/>
  <c r="D111" i="2"/>
  <c r="C112" i="2"/>
  <c r="D112" i="2"/>
  <c r="C113" i="2"/>
  <c r="D113" i="2"/>
  <c r="C114" i="2"/>
  <c r="D114" i="2"/>
  <c r="C115" i="2"/>
  <c r="D115" i="2"/>
  <c r="C116" i="2"/>
  <c r="D116" i="2"/>
  <c r="C117" i="2"/>
  <c r="D117" i="2"/>
  <c r="C118" i="2"/>
  <c r="D118" i="2"/>
  <c r="C119" i="2"/>
  <c r="D119" i="2"/>
  <c r="C120" i="2"/>
  <c r="D120" i="2"/>
  <c r="C121" i="2"/>
  <c r="D121" i="2"/>
  <c r="C122" i="2"/>
  <c r="D122" i="2"/>
  <c r="C123" i="2"/>
  <c r="D123" i="2"/>
  <c r="C124" i="2"/>
  <c r="D124" i="2"/>
  <c r="C125" i="2"/>
  <c r="D125" i="2"/>
  <c r="C126" i="2"/>
  <c r="D126" i="2"/>
  <c r="C127" i="2"/>
  <c r="D127" i="2"/>
  <c r="C128" i="2"/>
  <c r="D128" i="2"/>
  <c r="C129" i="2"/>
  <c r="D129" i="2"/>
  <c r="C130" i="2"/>
  <c r="D130" i="2"/>
  <c r="C131" i="2"/>
  <c r="D131" i="2"/>
  <c r="C132" i="2"/>
  <c r="D132" i="2"/>
  <c r="C133" i="2"/>
  <c r="D133" i="2"/>
  <c r="C134" i="2"/>
  <c r="D134" i="2"/>
  <c r="C135" i="2"/>
  <c r="D135" i="2"/>
  <c r="C136" i="2"/>
  <c r="D136" i="2"/>
  <c r="C137" i="2"/>
  <c r="D137" i="2"/>
  <c r="C138" i="2"/>
  <c r="D138" i="2"/>
  <c r="C139" i="2"/>
  <c r="D139" i="2"/>
  <c r="C140" i="2"/>
  <c r="D140" i="2"/>
  <c r="C141" i="2"/>
  <c r="D141" i="2"/>
  <c r="C142" i="2"/>
  <c r="D142" i="2"/>
  <c r="C143" i="2"/>
  <c r="D143" i="2"/>
  <c r="C144" i="2"/>
  <c r="D144" i="2"/>
  <c r="C145" i="2"/>
  <c r="D145" i="2"/>
  <c r="C146" i="2"/>
  <c r="D146" i="2"/>
  <c r="C147" i="2"/>
  <c r="D147" i="2"/>
  <c r="C148" i="2"/>
  <c r="D148" i="2"/>
  <c r="C149" i="2"/>
  <c r="D149" i="2"/>
  <c r="C150" i="2"/>
  <c r="D150" i="2"/>
  <c r="C151" i="2"/>
  <c r="D151" i="2"/>
  <c r="C152" i="2"/>
  <c r="D152" i="2"/>
  <c r="C153" i="2"/>
  <c r="D153" i="2"/>
  <c r="C154" i="2"/>
  <c r="D154" i="2"/>
  <c r="C155" i="2"/>
  <c r="D155" i="2"/>
  <c r="C156" i="2"/>
  <c r="D156" i="2"/>
  <c r="C157" i="2"/>
  <c r="D157" i="2"/>
  <c r="C158" i="2"/>
  <c r="D158" i="2"/>
  <c r="C159" i="2"/>
  <c r="D159" i="2"/>
  <c r="C160" i="2"/>
  <c r="D160" i="2"/>
  <c r="C161" i="2"/>
  <c r="D161" i="2"/>
  <c r="C162" i="2"/>
  <c r="D162" i="2"/>
  <c r="C163" i="2"/>
  <c r="D163" i="2"/>
  <c r="C164" i="2"/>
  <c r="D164" i="2"/>
  <c r="C165" i="2"/>
  <c r="D165" i="2"/>
  <c r="C166" i="2"/>
  <c r="D166" i="2"/>
  <c r="C167" i="2"/>
  <c r="D167" i="2"/>
  <c r="C168" i="2"/>
  <c r="D168" i="2"/>
  <c r="C169" i="2"/>
  <c r="D169" i="2"/>
  <c r="C170" i="2"/>
  <c r="D170" i="2"/>
  <c r="C171" i="2"/>
  <c r="D171" i="2"/>
  <c r="C172" i="2"/>
  <c r="D172" i="2"/>
  <c r="C173" i="2"/>
  <c r="D173" i="2"/>
  <c r="C174" i="2"/>
  <c r="D174" i="2"/>
  <c r="C175" i="2"/>
  <c r="D175" i="2"/>
  <c r="C176" i="2"/>
  <c r="D176" i="2"/>
  <c r="C177" i="2"/>
  <c r="D177" i="2"/>
  <c r="C178" i="2"/>
  <c r="D178" i="2"/>
  <c r="C179" i="2"/>
  <c r="D179" i="2"/>
  <c r="C180" i="2"/>
  <c r="D180" i="2"/>
  <c r="C181" i="2"/>
  <c r="D181" i="2"/>
  <c r="C182" i="2"/>
  <c r="D182" i="2"/>
  <c r="C183" i="2"/>
  <c r="D183" i="2"/>
  <c r="C184" i="2"/>
  <c r="D184" i="2"/>
  <c r="C185" i="2"/>
  <c r="D185" i="2"/>
  <c r="C186" i="2"/>
  <c r="D186" i="2"/>
  <c r="C187" i="2"/>
  <c r="D187" i="2"/>
  <c r="C188" i="2"/>
  <c r="D188" i="2"/>
  <c r="C189" i="2"/>
  <c r="D189" i="2"/>
  <c r="C190" i="2"/>
  <c r="D190" i="2"/>
  <c r="C191" i="2"/>
  <c r="D191" i="2"/>
  <c r="C192" i="2"/>
  <c r="D192" i="2"/>
  <c r="C193" i="2"/>
  <c r="D193" i="2"/>
  <c r="C194" i="2"/>
  <c r="D194" i="2"/>
  <c r="C195" i="2"/>
  <c r="D195" i="2"/>
  <c r="C196" i="2"/>
  <c r="D196" i="2"/>
  <c r="C197" i="2"/>
  <c r="D197" i="2"/>
  <c r="C198" i="2"/>
  <c r="D198" i="2"/>
  <c r="C199" i="2"/>
  <c r="D199" i="2"/>
  <c r="C200" i="2"/>
  <c r="D200" i="2"/>
  <c r="C201" i="2"/>
  <c r="D201" i="2"/>
  <c r="C202" i="2"/>
  <c r="D202" i="2"/>
  <c r="C203" i="2"/>
  <c r="D203" i="2"/>
  <c r="C204" i="2"/>
  <c r="D204" i="2"/>
  <c r="C205" i="2"/>
  <c r="D205" i="2"/>
  <c r="C206" i="2"/>
  <c r="D206" i="2"/>
  <c r="C207" i="2"/>
  <c r="D207" i="2"/>
  <c r="C208" i="2"/>
  <c r="D208" i="2"/>
  <c r="C209" i="2"/>
  <c r="D209" i="2"/>
  <c r="C210" i="2"/>
  <c r="D210" i="2"/>
  <c r="C211" i="2"/>
  <c r="D211" i="2"/>
  <c r="C212" i="2"/>
  <c r="D212" i="2"/>
  <c r="C213" i="2"/>
  <c r="D213" i="2"/>
  <c r="C214" i="2"/>
  <c r="D214" i="2"/>
  <c r="C215" i="2"/>
  <c r="D215" i="2"/>
  <c r="C216" i="2"/>
  <c r="D216" i="2"/>
  <c r="C217" i="2"/>
  <c r="D217" i="2"/>
  <c r="C218" i="2"/>
  <c r="D218" i="2"/>
  <c r="C219" i="2"/>
  <c r="D219" i="2"/>
  <c r="C220" i="2"/>
  <c r="D220" i="2"/>
  <c r="C221" i="2"/>
  <c r="D221" i="2"/>
  <c r="C222" i="2"/>
  <c r="D222" i="2"/>
  <c r="C223" i="2"/>
  <c r="D223" i="2"/>
  <c r="C224" i="2"/>
  <c r="D224" i="2"/>
  <c r="C225" i="2"/>
  <c r="D225" i="2"/>
  <c r="C226" i="2"/>
  <c r="D226" i="2"/>
  <c r="C227" i="2"/>
  <c r="D227" i="2"/>
  <c r="C228" i="2"/>
  <c r="D228" i="2"/>
  <c r="C229" i="2"/>
  <c r="D229" i="2"/>
  <c r="C230" i="2"/>
  <c r="D230" i="2"/>
  <c r="C231" i="2"/>
  <c r="D231" i="2"/>
  <c r="C232" i="2"/>
  <c r="D232" i="2"/>
  <c r="C233" i="2"/>
  <c r="D233" i="2"/>
  <c r="C234" i="2"/>
  <c r="D234" i="2"/>
  <c r="C235" i="2"/>
  <c r="D235" i="2"/>
  <c r="C236" i="2"/>
  <c r="D236" i="2"/>
  <c r="C237" i="2"/>
  <c r="D237" i="2"/>
  <c r="C238" i="2"/>
  <c r="D238" i="2"/>
  <c r="C239" i="2"/>
  <c r="D239" i="2"/>
  <c r="C240" i="2"/>
  <c r="D240" i="2"/>
  <c r="C241" i="2"/>
  <c r="D241" i="2"/>
  <c r="C242" i="2"/>
  <c r="D242" i="2"/>
  <c r="C243" i="2"/>
  <c r="D243" i="2"/>
  <c r="C244" i="2"/>
  <c r="D244" i="2"/>
  <c r="C245" i="2"/>
  <c r="D245" i="2"/>
  <c r="C246" i="2"/>
  <c r="D246" i="2"/>
  <c r="C247" i="2"/>
  <c r="D247" i="2"/>
  <c r="C248" i="2"/>
  <c r="D248" i="2"/>
  <c r="C249" i="2"/>
  <c r="D249" i="2"/>
  <c r="C250" i="2"/>
  <c r="D250" i="2"/>
  <c r="C251" i="2"/>
  <c r="D251" i="2"/>
  <c r="C252" i="2"/>
  <c r="D252" i="2"/>
  <c r="C253" i="2"/>
  <c r="D253" i="2"/>
  <c r="C254" i="2"/>
  <c r="D254" i="2"/>
  <c r="C255" i="2"/>
  <c r="D255" i="2"/>
  <c r="C256" i="2"/>
  <c r="D256" i="2"/>
  <c r="C257" i="2"/>
  <c r="D257" i="2"/>
  <c r="C258" i="2"/>
  <c r="D258" i="2"/>
  <c r="C259" i="2"/>
  <c r="D259" i="2"/>
  <c r="C260" i="2"/>
  <c r="D260" i="2"/>
  <c r="C261" i="2"/>
  <c r="D261" i="2"/>
  <c r="C262" i="2"/>
  <c r="D262" i="2"/>
  <c r="C263" i="2"/>
  <c r="D263" i="2"/>
  <c r="C264" i="2"/>
  <c r="D264" i="2"/>
  <c r="C265" i="2"/>
  <c r="D265" i="2"/>
  <c r="C266" i="2"/>
  <c r="D266" i="2"/>
  <c r="C267" i="2"/>
  <c r="D267" i="2"/>
  <c r="C268" i="2"/>
  <c r="D268" i="2"/>
  <c r="C269" i="2"/>
  <c r="D269" i="2"/>
  <c r="C270" i="2"/>
  <c r="D270" i="2"/>
  <c r="C271" i="2"/>
  <c r="D271" i="2"/>
  <c r="C272" i="2"/>
  <c r="D272" i="2"/>
  <c r="C273" i="2"/>
  <c r="D273" i="2"/>
  <c r="C274" i="2"/>
  <c r="D274" i="2"/>
  <c r="C275" i="2"/>
  <c r="D275" i="2"/>
  <c r="C276" i="2"/>
  <c r="D276" i="2"/>
  <c r="C277" i="2"/>
  <c r="D277" i="2"/>
  <c r="C278" i="2"/>
  <c r="D278" i="2"/>
  <c r="C279" i="2"/>
  <c r="D279" i="2"/>
  <c r="C280" i="2"/>
  <c r="D280" i="2"/>
  <c r="C281" i="2"/>
  <c r="D281" i="2"/>
  <c r="C282" i="2"/>
  <c r="D282" i="2"/>
  <c r="C283" i="2"/>
  <c r="D283" i="2"/>
  <c r="C284" i="2"/>
  <c r="D284" i="2"/>
  <c r="C285" i="2"/>
  <c r="D285" i="2"/>
  <c r="C286" i="2"/>
  <c r="D286" i="2"/>
  <c r="C287" i="2"/>
  <c r="D287" i="2"/>
  <c r="C288" i="2"/>
  <c r="D288" i="2"/>
  <c r="C289" i="2"/>
  <c r="D289" i="2"/>
  <c r="C290" i="2"/>
  <c r="D290" i="2"/>
  <c r="C291" i="2"/>
  <c r="D291" i="2"/>
  <c r="C292" i="2"/>
  <c r="D292" i="2"/>
  <c r="C293" i="2"/>
  <c r="D293" i="2"/>
  <c r="C294" i="2"/>
  <c r="D294" i="2"/>
  <c r="C295" i="2"/>
  <c r="D295" i="2"/>
  <c r="C296" i="2"/>
  <c r="D296" i="2"/>
  <c r="C297" i="2"/>
  <c r="D297" i="2"/>
  <c r="C298" i="2"/>
  <c r="D298" i="2"/>
  <c r="C299" i="2"/>
  <c r="D299" i="2"/>
  <c r="C300" i="2"/>
  <c r="D300" i="2"/>
  <c r="C301" i="2"/>
  <c r="D301" i="2"/>
  <c r="C302" i="2"/>
  <c r="D302" i="2"/>
  <c r="C303" i="2"/>
  <c r="D303" i="2"/>
  <c r="C304" i="2"/>
  <c r="D304" i="2"/>
  <c r="C305" i="2"/>
  <c r="D305" i="2"/>
  <c r="C306" i="2"/>
  <c r="D306" i="2"/>
  <c r="C307" i="2"/>
  <c r="D307" i="2"/>
  <c r="C308" i="2"/>
  <c r="D308" i="2"/>
  <c r="C309" i="2"/>
  <c r="D309" i="2"/>
  <c r="C310" i="2"/>
  <c r="D310" i="2"/>
  <c r="C311" i="2"/>
  <c r="D311" i="2"/>
  <c r="C312" i="2"/>
  <c r="D312" i="2"/>
  <c r="C313" i="2"/>
  <c r="D313" i="2"/>
  <c r="C314" i="2"/>
  <c r="D314" i="2"/>
  <c r="C315" i="2"/>
  <c r="D315" i="2"/>
  <c r="C316" i="2"/>
  <c r="D316" i="2"/>
  <c r="C317" i="2"/>
  <c r="D317" i="2"/>
  <c r="C318" i="2"/>
  <c r="D318" i="2"/>
  <c r="C319" i="2"/>
  <c r="D319" i="2"/>
  <c r="C320" i="2"/>
  <c r="D320" i="2"/>
  <c r="C321" i="2"/>
  <c r="D321" i="2"/>
  <c r="C322" i="2"/>
  <c r="D322" i="2"/>
  <c r="C323" i="2"/>
  <c r="D323" i="2"/>
  <c r="C324" i="2"/>
  <c r="D324" i="2"/>
  <c r="C325" i="2"/>
  <c r="D325" i="2"/>
  <c r="C326" i="2"/>
  <c r="D326" i="2"/>
  <c r="C327" i="2"/>
  <c r="D327" i="2"/>
  <c r="C328" i="2"/>
  <c r="D328" i="2"/>
  <c r="C329" i="2"/>
  <c r="D329" i="2"/>
  <c r="C330" i="2"/>
  <c r="D330" i="2"/>
  <c r="C331" i="2"/>
  <c r="D331" i="2"/>
  <c r="C332" i="2"/>
  <c r="D332" i="2"/>
  <c r="C333" i="2"/>
  <c r="D333" i="2"/>
  <c r="C334" i="2"/>
  <c r="D334" i="2"/>
  <c r="C335" i="2"/>
  <c r="D335" i="2"/>
  <c r="C336" i="2"/>
  <c r="D336" i="2"/>
  <c r="C337" i="2"/>
  <c r="D337" i="2"/>
  <c r="C338" i="2"/>
  <c r="D338" i="2"/>
  <c r="C339" i="2"/>
  <c r="D339" i="2"/>
  <c r="C340" i="2"/>
  <c r="D340" i="2"/>
  <c r="C341" i="2"/>
  <c r="D341" i="2"/>
  <c r="C342" i="2"/>
  <c r="D342" i="2"/>
  <c r="C343" i="2"/>
  <c r="D343" i="2"/>
  <c r="C344" i="2"/>
  <c r="D344" i="2"/>
  <c r="C345" i="2"/>
  <c r="D345" i="2"/>
  <c r="C346" i="2"/>
  <c r="D346" i="2"/>
  <c r="C347" i="2"/>
  <c r="D347" i="2"/>
  <c r="C348" i="2"/>
  <c r="D348" i="2"/>
  <c r="C349" i="2"/>
  <c r="D349" i="2"/>
  <c r="C350" i="2"/>
  <c r="D350" i="2"/>
  <c r="C351" i="2"/>
  <c r="D351" i="2"/>
  <c r="C352" i="2"/>
  <c r="D352" i="2"/>
  <c r="C353" i="2"/>
  <c r="D353" i="2"/>
  <c r="C354" i="2"/>
  <c r="D354" i="2"/>
  <c r="C355" i="2"/>
  <c r="D355" i="2"/>
  <c r="C356" i="2"/>
  <c r="D356" i="2"/>
  <c r="C357" i="2"/>
  <c r="D357" i="2"/>
  <c r="C358" i="2"/>
  <c r="D358" i="2"/>
  <c r="C359" i="2"/>
  <c r="D359" i="2"/>
  <c r="C360" i="2"/>
  <c r="D360" i="2"/>
  <c r="C361" i="2"/>
  <c r="D361" i="2"/>
  <c r="C362" i="2"/>
  <c r="D362" i="2"/>
  <c r="C363" i="2"/>
  <c r="D363" i="2"/>
  <c r="C364" i="2"/>
  <c r="D364" i="2"/>
  <c r="C365" i="2"/>
  <c r="D365" i="2"/>
  <c r="C366" i="2"/>
  <c r="D366" i="2"/>
  <c r="C367" i="2"/>
  <c r="D367" i="2"/>
  <c r="C368" i="2"/>
  <c r="D368" i="2"/>
  <c r="C369" i="2"/>
  <c r="D369" i="2"/>
  <c r="C370" i="2"/>
  <c r="D370" i="2"/>
  <c r="C371" i="2"/>
  <c r="D371" i="2"/>
  <c r="C372" i="2"/>
  <c r="D372" i="2"/>
  <c r="C373" i="2"/>
  <c r="D373" i="2"/>
  <c r="C374" i="2"/>
  <c r="D374" i="2"/>
  <c r="C375" i="2"/>
  <c r="D375" i="2"/>
  <c r="C376" i="2"/>
  <c r="D376" i="2"/>
  <c r="C377" i="2"/>
  <c r="D377" i="2"/>
  <c r="C378" i="2"/>
  <c r="D378" i="2"/>
  <c r="C379" i="2"/>
  <c r="D379" i="2"/>
  <c r="C380" i="2"/>
  <c r="D380" i="2"/>
  <c r="C381" i="2"/>
  <c r="D381" i="2"/>
  <c r="C382" i="2"/>
  <c r="D382" i="2"/>
  <c r="C383" i="2"/>
  <c r="D383" i="2"/>
  <c r="C384" i="2"/>
  <c r="D384" i="2"/>
  <c r="C385" i="2"/>
  <c r="D385" i="2"/>
  <c r="C386" i="2"/>
  <c r="D386" i="2"/>
  <c r="C387" i="2"/>
  <c r="D387" i="2"/>
  <c r="C388" i="2"/>
  <c r="D388" i="2"/>
  <c r="C389" i="2"/>
  <c r="D389" i="2"/>
  <c r="C390" i="2"/>
  <c r="D390" i="2"/>
  <c r="C391" i="2"/>
  <c r="D391" i="2"/>
  <c r="C392" i="2"/>
  <c r="D392" i="2"/>
  <c r="C393" i="2"/>
  <c r="D393" i="2"/>
  <c r="C394" i="2"/>
  <c r="D394" i="2"/>
  <c r="C395" i="2"/>
  <c r="D395" i="2"/>
  <c r="C396" i="2"/>
  <c r="D396" i="2"/>
  <c r="C397" i="2"/>
  <c r="D397" i="2"/>
  <c r="C398" i="2"/>
  <c r="D398" i="2"/>
  <c r="C399" i="2"/>
  <c r="D399" i="2"/>
  <c r="C400" i="2"/>
  <c r="D400" i="2"/>
  <c r="C401" i="2"/>
  <c r="D401" i="2"/>
  <c r="C402" i="2"/>
  <c r="D402" i="2"/>
  <c r="C403" i="2"/>
  <c r="D403" i="2"/>
  <c r="C404" i="2"/>
  <c r="D404" i="2"/>
  <c r="C405" i="2"/>
  <c r="D405" i="2"/>
  <c r="C406" i="2"/>
  <c r="D406" i="2"/>
  <c r="C407" i="2"/>
  <c r="D407" i="2"/>
  <c r="C408" i="2"/>
  <c r="D408" i="2"/>
  <c r="C409" i="2"/>
  <c r="D409" i="2"/>
  <c r="C410" i="2"/>
  <c r="D410" i="2"/>
  <c r="C411" i="2"/>
  <c r="D411" i="2"/>
  <c r="C412" i="2"/>
  <c r="D412" i="2"/>
  <c r="C413" i="2"/>
  <c r="D413" i="2"/>
  <c r="C414" i="2"/>
  <c r="D414" i="2"/>
  <c r="C415" i="2"/>
  <c r="D415" i="2"/>
  <c r="C416" i="2"/>
  <c r="D416" i="2"/>
  <c r="C417" i="2"/>
  <c r="D417" i="2"/>
  <c r="C418" i="2"/>
  <c r="D418" i="2"/>
  <c r="C419" i="2"/>
  <c r="D419" i="2"/>
  <c r="C420" i="2"/>
  <c r="D420" i="2"/>
  <c r="C421" i="2"/>
  <c r="D421" i="2"/>
  <c r="C422" i="2"/>
  <c r="D422" i="2"/>
  <c r="C423" i="2"/>
  <c r="D423" i="2"/>
  <c r="C424" i="2"/>
  <c r="D424" i="2"/>
  <c r="C425" i="2"/>
  <c r="D425" i="2"/>
  <c r="C426" i="2"/>
  <c r="D426" i="2"/>
  <c r="C427" i="2"/>
  <c r="D427" i="2"/>
  <c r="C428" i="2"/>
  <c r="D428" i="2"/>
  <c r="C429" i="2"/>
  <c r="D429" i="2"/>
  <c r="C430" i="2"/>
  <c r="D430" i="2"/>
  <c r="C431" i="2"/>
  <c r="D431" i="2"/>
  <c r="C432" i="2"/>
  <c r="D432" i="2"/>
  <c r="C433" i="2"/>
  <c r="D433" i="2"/>
  <c r="C434" i="2"/>
  <c r="D434" i="2"/>
  <c r="C435" i="2"/>
  <c r="D435" i="2"/>
  <c r="C436" i="2"/>
  <c r="D436" i="2"/>
  <c r="C437" i="2"/>
  <c r="D437" i="2"/>
  <c r="C438" i="2"/>
  <c r="D438" i="2"/>
  <c r="C439" i="2"/>
  <c r="D439" i="2"/>
  <c r="C440" i="2"/>
  <c r="D440" i="2"/>
  <c r="C441" i="2"/>
  <c r="D441" i="2"/>
  <c r="C442" i="2"/>
  <c r="D442" i="2"/>
  <c r="C443" i="2"/>
  <c r="D443" i="2"/>
  <c r="C444" i="2"/>
  <c r="D444" i="2"/>
  <c r="C445" i="2"/>
  <c r="D445" i="2"/>
  <c r="C446" i="2"/>
  <c r="D446" i="2"/>
  <c r="C447" i="2"/>
  <c r="D447" i="2"/>
  <c r="C448" i="2"/>
  <c r="D448" i="2"/>
  <c r="C449" i="2"/>
  <c r="D449" i="2"/>
  <c r="C450" i="2"/>
  <c r="D450" i="2"/>
  <c r="C451" i="2"/>
  <c r="D451" i="2"/>
  <c r="C452" i="2"/>
  <c r="D452" i="2"/>
  <c r="C453" i="2"/>
  <c r="D453" i="2"/>
  <c r="C454" i="2"/>
  <c r="D454" i="2"/>
  <c r="C455" i="2"/>
  <c r="D455" i="2"/>
  <c r="C456" i="2"/>
  <c r="D456" i="2"/>
  <c r="C457" i="2"/>
  <c r="D457" i="2"/>
  <c r="C458" i="2"/>
  <c r="D458" i="2"/>
  <c r="C459" i="2"/>
  <c r="D459" i="2"/>
  <c r="C460" i="2"/>
  <c r="D460" i="2"/>
  <c r="C461" i="2"/>
  <c r="D461" i="2"/>
  <c r="C462" i="2"/>
  <c r="D462" i="2"/>
  <c r="C463" i="2"/>
  <c r="D463" i="2"/>
  <c r="C464" i="2"/>
  <c r="D464" i="2"/>
  <c r="C465" i="2"/>
  <c r="D465" i="2"/>
  <c r="C466" i="2"/>
  <c r="D466" i="2"/>
  <c r="C467" i="2"/>
  <c r="D467" i="2"/>
  <c r="C468" i="2"/>
  <c r="D468" i="2"/>
  <c r="C469" i="2"/>
  <c r="D469" i="2"/>
  <c r="C470" i="2"/>
  <c r="D470" i="2"/>
  <c r="C471" i="2"/>
  <c r="D471" i="2"/>
  <c r="C472" i="2"/>
  <c r="D472" i="2"/>
  <c r="C473" i="2"/>
  <c r="D473" i="2"/>
  <c r="C474" i="2"/>
  <c r="D474" i="2"/>
  <c r="C475" i="2"/>
  <c r="D475" i="2"/>
  <c r="C476" i="2"/>
  <c r="D476" i="2"/>
  <c r="C477" i="2"/>
  <c r="D477" i="2"/>
  <c r="C478" i="2"/>
  <c r="D478" i="2"/>
  <c r="C479" i="2"/>
  <c r="D479" i="2"/>
  <c r="C480" i="2"/>
  <c r="D480" i="2"/>
  <c r="C481" i="2"/>
  <c r="D481" i="2"/>
  <c r="C482" i="2"/>
  <c r="D482" i="2"/>
  <c r="C483" i="2"/>
  <c r="D483" i="2"/>
  <c r="C484" i="2"/>
  <c r="D484" i="2"/>
  <c r="C485" i="2"/>
  <c r="D485" i="2"/>
  <c r="C486" i="2"/>
  <c r="D486" i="2"/>
  <c r="C487" i="2"/>
  <c r="D487" i="2"/>
  <c r="C488" i="2"/>
  <c r="D488" i="2"/>
  <c r="C489" i="2"/>
  <c r="D489" i="2"/>
  <c r="C490" i="2"/>
  <c r="D490" i="2"/>
  <c r="C491" i="2"/>
  <c r="D491" i="2"/>
  <c r="C492" i="2"/>
  <c r="D492" i="2"/>
  <c r="C493" i="2"/>
  <c r="D493" i="2"/>
  <c r="C494" i="2"/>
  <c r="D494" i="2"/>
  <c r="C495" i="2"/>
  <c r="D495" i="2"/>
  <c r="C496" i="2"/>
  <c r="D496" i="2"/>
  <c r="C497" i="2"/>
  <c r="D497" i="2"/>
  <c r="C498" i="2"/>
  <c r="D498" i="2"/>
  <c r="C499" i="2"/>
  <c r="D499" i="2"/>
  <c r="C500" i="2"/>
  <c r="D500" i="2"/>
  <c r="C501" i="2"/>
  <c r="D501" i="2"/>
  <c r="C502" i="2"/>
  <c r="D502" i="2"/>
  <c r="C503" i="2"/>
  <c r="D503" i="2"/>
  <c r="C504" i="2"/>
  <c r="D504" i="2"/>
  <c r="C505" i="2"/>
  <c r="D505" i="2"/>
  <c r="C506" i="2"/>
  <c r="D506" i="2"/>
  <c r="C507" i="2"/>
  <c r="D507" i="2"/>
  <c r="C508" i="2"/>
  <c r="D508" i="2"/>
  <c r="C509" i="2"/>
  <c r="D509" i="2"/>
  <c r="C510" i="2"/>
  <c r="D510" i="2"/>
  <c r="C511" i="2"/>
  <c r="D511" i="2"/>
  <c r="C512" i="2"/>
  <c r="D512" i="2"/>
  <c r="C513" i="2"/>
  <c r="D513" i="2"/>
  <c r="C514" i="2"/>
  <c r="D514" i="2"/>
  <c r="C515" i="2"/>
  <c r="D515" i="2"/>
  <c r="C516" i="2"/>
  <c r="D516" i="2"/>
  <c r="C517" i="2"/>
  <c r="D517" i="2"/>
  <c r="C518" i="2"/>
  <c r="D518" i="2"/>
  <c r="C519" i="2"/>
  <c r="D519" i="2"/>
  <c r="C520" i="2"/>
  <c r="D520" i="2"/>
  <c r="C521" i="2"/>
  <c r="D521" i="2"/>
  <c r="C522" i="2"/>
  <c r="D522" i="2"/>
  <c r="C523" i="2"/>
  <c r="D523" i="2"/>
  <c r="C524" i="2"/>
  <c r="D524" i="2"/>
  <c r="C525" i="2"/>
  <c r="D525" i="2"/>
  <c r="C526" i="2"/>
  <c r="D526" i="2"/>
  <c r="C527" i="2"/>
  <c r="D527" i="2"/>
  <c r="C528" i="2"/>
  <c r="D528" i="2"/>
  <c r="C529" i="2"/>
  <c r="D529" i="2"/>
  <c r="C530" i="2"/>
  <c r="D530" i="2"/>
  <c r="C531" i="2"/>
  <c r="D531" i="2"/>
  <c r="C532" i="2"/>
  <c r="D532" i="2"/>
  <c r="C533" i="2"/>
  <c r="D533" i="2"/>
  <c r="C534" i="2"/>
  <c r="D534" i="2"/>
  <c r="C535" i="2"/>
  <c r="D535" i="2"/>
  <c r="C536" i="2"/>
  <c r="D536" i="2"/>
  <c r="C537" i="2"/>
  <c r="D537" i="2"/>
  <c r="C538" i="2"/>
  <c r="D538" i="2"/>
  <c r="C539" i="2"/>
  <c r="D539" i="2"/>
  <c r="C540" i="2"/>
  <c r="D540" i="2"/>
  <c r="C541" i="2"/>
  <c r="D541" i="2"/>
  <c r="D2" i="2"/>
  <c r="C2" i="2"/>
  <c r="C3" i="1"/>
  <c r="D3" i="1"/>
  <c r="C4" i="1"/>
  <c r="D4" i="1"/>
  <c r="C5" i="1"/>
  <c r="D5" i="1"/>
  <c r="C6" i="1"/>
  <c r="D6" i="1"/>
  <c r="C7" i="1"/>
  <c r="D7" i="1"/>
  <c r="C8" i="1"/>
  <c r="D8" i="1"/>
  <c r="C9" i="1"/>
  <c r="D9" i="1"/>
  <c r="C10" i="1"/>
  <c r="D10" i="1"/>
  <c r="C11" i="1"/>
  <c r="D11" i="1"/>
  <c r="C12" i="1"/>
  <c r="D12" i="1"/>
  <c r="C13" i="1"/>
  <c r="D13" i="1"/>
  <c r="C14" i="1"/>
  <c r="D14" i="1"/>
  <c r="C15" i="1"/>
  <c r="D15" i="1"/>
  <c r="C16" i="1"/>
  <c r="D16" i="1"/>
  <c r="C17" i="1"/>
  <c r="D17" i="1"/>
  <c r="C18" i="1"/>
  <c r="D18" i="1"/>
  <c r="C19" i="1"/>
  <c r="D19" i="1"/>
  <c r="C20" i="1"/>
  <c r="D20" i="1"/>
  <c r="C21" i="1"/>
  <c r="D21" i="1"/>
  <c r="C22" i="1"/>
  <c r="D22" i="1"/>
  <c r="C23" i="1"/>
  <c r="D23" i="1"/>
  <c r="C24" i="1"/>
  <c r="D24" i="1"/>
  <c r="C25" i="1"/>
  <c r="D25" i="1"/>
  <c r="C26" i="1"/>
  <c r="D26" i="1"/>
  <c r="C27" i="1"/>
  <c r="D27" i="1"/>
  <c r="C28" i="1"/>
  <c r="D28" i="1"/>
  <c r="C29" i="1"/>
  <c r="D29" i="1"/>
  <c r="C30" i="1"/>
  <c r="D30" i="1"/>
  <c r="C31" i="1"/>
  <c r="D31" i="1"/>
  <c r="C32" i="1"/>
  <c r="D32" i="1"/>
  <c r="C33" i="1"/>
  <c r="D33" i="1"/>
  <c r="C34" i="1"/>
  <c r="D34" i="1"/>
  <c r="C35" i="1"/>
  <c r="D35" i="1"/>
  <c r="C36" i="1"/>
  <c r="D36" i="1"/>
  <c r="C37" i="1"/>
  <c r="D37" i="1"/>
  <c r="C38" i="1"/>
  <c r="D38" i="1"/>
  <c r="C39" i="1"/>
  <c r="D39" i="1"/>
  <c r="C40" i="1"/>
  <c r="D40" i="1"/>
  <c r="C41" i="1"/>
  <c r="D41" i="1"/>
  <c r="C42" i="1"/>
  <c r="D42" i="1"/>
  <c r="C43" i="1"/>
  <c r="D43" i="1"/>
  <c r="C44" i="1"/>
  <c r="D44" i="1"/>
  <c r="C45" i="1"/>
  <c r="D45" i="1"/>
  <c r="C46" i="1"/>
  <c r="D46" i="1"/>
  <c r="C47" i="1"/>
  <c r="D47" i="1"/>
  <c r="C48" i="1"/>
  <c r="D48" i="1"/>
  <c r="C49" i="1"/>
  <c r="D49" i="1"/>
  <c r="C50" i="1"/>
  <c r="D50" i="1"/>
  <c r="C51" i="1"/>
  <c r="D51" i="1"/>
  <c r="C52" i="1"/>
  <c r="D52" i="1"/>
  <c r="C53" i="1"/>
  <c r="D53" i="1"/>
  <c r="C54" i="1"/>
  <c r="D54" i="1"/>
  <c r="C55" i="1"/>
  <c r="D55" i="1"/>
  <c r="C56" i="1"/>
  <c r="D56" i="1"/>
  <c r="C57" i="1"/>
  <c r="D57" i="1"/>
  <c r="C58" i="1"/>
  <c r="D58" i="1"/>
  <c r="C59" i="1"/>
  <c r="D59" i="1"/>
  <c r="C60" i="1"/>
  <c r="D60" i="1"/>
  <c r="C61" i="1"/>
  <c r="D61" i="1"/>
  <c r="C62" i="1"/>
  <c r="D62" i="1"/>
  <c r="C63" i="1"/>
  <c r="D63" i="1"/>
  <c r="C64" i="1"/>
  <c r="D64" i="1"/>
  <c r="C65" i="1"/>
  <c r="D65" i="1"/>
  <c r="C66" i="1"/>
  <c r="D66" i="1"/>
  <c r="C67" i="1"/>
  <c r="D67" i="1"/>
  <c r="C68" i="1"/>
  <c r="D68" i="1"/>
  <c r="C69" i="1"/>
  <c r="D69" i="1"/>
  <c r="C70" i="1"/>
  <c r="D70" i="1"/>
  <c r="C71" i="1"/>
  <c r="D71" i="1"/>
  <c r="C72" i="1"/>
  <c r="D72" i="1"/>
  <c r="C73" i="1"/>
  <c r="D73" i="1"/>
  <c r="C74" i="1"/>
  <c r="D74" i="1"/>
  <c r="C75" i="1"/>
  <c r="D75" i="1"/>
  <c r="C76" i="1"/>
  <c r="D76" i="1"/>
  <c r="C77" i="1"/>
  <c r="D77" i="1"/>
  <c r="C78" i="1"/>
  <c r="D78" i="1"/>
  <c r="C79" i="1"/>
  <c r="D79" i="1"/>
  <c r="C80" i="1"/>
  <c r="D80" i="1"/>
  <c r="C81" i="1"/>
  <c r="D81" i="1"/>
  <c r="C82" i="1"/>
  <c r="D82" i="1"/>
  <c r="C83" i="1"/>
  <c r="D83" i="1"/>
  <c r="C84" i="1"/>
  <c r="D84" i="1"/>
  <c r="C85" i="1"/>
  <c r="D85" i="1"/>
  <c r="C86" i="1"/>
  <c r="D86" i="1"/>
  <c r="C87" i="1"/>
  <c r="D87" i="1"/>
  <c r="C88" i="1"/>
  <c r="D88" i="1"/>
  <c r="C89" i="1"/>
  <c r="D89" i="1"/>
  <c r="C90" i="1"/>
  <c r="D90" i="1"/>
  <c r="C91" i="1"/>
  <c r="D91" i="1"/>
  <c r="C92" i="1"/>
  <c r="D92" i="1"/>
  <c r="C93" i="1"/>
  <c r="D93" i="1"/>
  <c r="C94" i="1"/>
  <c r="D94" i="1"/>
  <c r="C95" i="1"/>
  <c r="D95" i="1"/>
  <c r="C96" i="1"/>
  <c r="D96" i="1"/>
  <c r="C97" i="1"/>
  <c r="D97" i="1"/>
  <c r="C98" i="1"/>
  <c r="D98" i="1"/>
  <c r="C99" i="1"/>
  <c r="D99" i="1"/>
  <c r="C100" i="1"/>
  <c r="D100" i="1"/>
  <c r="C101" i="1"/>
  <c r="D101" i="1"/>
  <c r="C102" i="1"/>
  <c r="D102" i="1"/>
  <c r="C103" i="1"/>
  <c r="D103" i="1"/>
  <c r="C104" i="1"/>
  <c r="D104" i="1"/>
  <c r="C105" i="1"/>
  <c r="D105" i="1"/>
  <c r="C106" i="1"/>
  <c r="D106" i="1"/>
  <c r="C107" i="1"/>
  <c r="D107" i="1"/>
  <c r="C108" i="1"/>
  <c r="D108" i="1"/>
  <c r="C109" i="1"/>
  <c r="D109" i="1"/>
  <c r="C110" i="1"/>
  <c r="D110" i="1"/>
  <c r="C111" i="1"/>
  <c r="D111" i="1"/>
  <c r="C112" i="1"/>
  <c r="D112" i="1"/>
  <c r="C113" i="1"/>
  <c r="D113" i="1"/>
  <c r="C114" i="1"/>
  <c r="D114" i="1"/>
  <c r="C115" i="1"/>
  <c r="D115" i="1"/>
  <c r="C116" i="1"/>
  <c r="D116" i="1"/>
  <c r="C117" i="1"/>
  <c r="D117" i="1"/>
  <c r="C118" i="1"/>
  <c r="D118" i="1"/>
  <c r="C119" i="1"/>
  <c r="D119" i="1"/>
  <c r="C120" i="1"/>
  <c r="D120" i="1"/>
  <c r="C121" i="1"/>
  <c r="D121" i="1"/>
  <c r="C122" i="1"/>
  <c r="D122" i="1"/>
  <c r="C123" i="1"/>
  <c r="D123" i="1"/>
  <c r="C124" i="1"/>
  <c r="D124" i="1"/>
  <c r="C125" i="1"/>
  <c r="D125" i="1"/>
  <c r="C126" i="1"/>
  <c r="D126" i="1"/>
  <c r="C127" i="1"/>
  <c r="D127" i="1"/>
  <c r="C128" i="1"/>
  <c r="D128" i="1"/>
  <c r="C129" i="1"/>
  <c r="D129" i="1"/>
  <c r="C130" i="1"/>
  <c r="D130" i="1"/>
  <c r="C131" i="1"/>
  <c r="D131" i="1"/>
  <c r="C132" i="1"/>
  <c r="D132" i="1"/>
  <c r="C133" i="1"/>
  <c r="D133" i="1"/>
  <c r="C134" i="1"/>
  <c r="D134" i="1"/>
  <c r="C135" i="1"/>
  <c r="D135" i="1"/>
  <c r="C136" i="1"/>
  <c r="D136" i="1"/>
  <c r="C137" i="1"/>
  <c r="D137" i="1"/>
  <c r="C138" i="1"/>
  <c r="D138" i="1"/>
  <c r="C139" i="1"/>
  <c r="D139" i="1"/>
  <c r="C140" i="1"/>
  <c r="D140" i="1"/>
  <c r="C141" i="1"/>
  <c r="D141" i="1"/>
  <c r="C142" i="1"/>
  <c r="D142" i="1"/>
  <c r="C143" i="1"/>
  <c r="D143" i="1"/>
  <c r="C144" i="1"/>
  <c r="D144" i="1"/>
  <c r="C145" i="1"/>
  <c r="D145" i="1"/>
  <c r="C146" i="1"/>
  <c r="D146" i="1"/>
  <c r="C147" i="1"/>
  <c r="D147" i="1"/>
  <c r="C148" i="1"/>
  <c r="D148" i="1"/>
  <c r="C149" i="1"/>
  <c r="D149" i="1"/>
  <c r="C150" i="1"/>
  <c r="D150" i="1"/>
  <c r="C151" i="1"/>
  <c r="D151" i="1"/>
  <c r="C152" i="1"/>
  <c r="D152" i="1"/>
  <c r="C153" i="1"/>
  <c r="D153" i="1"/>
  <c r="C154" i="1"/>
  <c r="D154" i="1"/>
  <c r="C155" i="1"/>
  <c r="D155" i="1"/>
  <c r="C156" i="1"/>
  <c r="D156" i="1"/>
  <c r="C157" i="1"/>
  <c r="D157" i="1"/>
  <c r="C158" i="1"/>
  <c r="D158" i="1"/>
  <c r="C159" i="1"/>
  <c r="D159" i="1"/>
  <c r="C160" i="1"/>
  <c r="D160" i="1"/>
  <c r="C161" i="1"/>
  <c r="D161" i="1"/>
  <c r="C162" i="1"/>
  <c r="D162" i="1"/>
  <c r="C163" i="1"/>
  <c r="D163" i="1"/>
  <c r="C164" i="1"/>
  <c r="D164" i="1"/>
  <c r="C165" i="1"/>
  <c r="D165" i="1"/>
  <c r="C166" i="1"/>
  <c r="D166" i="1"/>
  <c r="C167" i="1"/>
  <c r="D167" i="1"/>
  <c r="C168" i="1"/>
  <c r="D168" i="1"/>
  <c r="C169" i="1"/>
  <c r="D169" i="1"/>
  <c r="C170" i="1"/>
  <c r="D170" i="1"/>
  <c r="C171" i="1"/>
  <c r="D171" i="1"/>
  <c r="C172" i="1"/>
  <c r="D172" i="1"/>
  <c r="C173" i="1"/>
  <c r="D173" i="1"/>
  <c r="C174" i="1"/>
  <c r="D174" i="1"/>
  <c r="C175" i="1"/>
  <c r="D175" i="1"/>
  <c r="C176" i="1"/>
  <c r="D176" i="1"/>
  <c r="C177" i="1"/>
  <c r="D177" i="1"/>
  <c r="C178" i="1"/>
  <c r="D178" i="1"/>
  <c r="C179" i="1"/>
  <c r="D179" i="1"/>
  <c r="C180" i="1"/>
  <c r="D180" i="1"/>
  <c r="C181" i="1"/>
  <c r="D181" i="1"/>
  <c r="C182" i="1"/>
  <c r="D182" i="1"/>
  <c r="C183" i="1"/>
  <c r="D183" i="1"/>
  <c r="C184" i="1"/>
  <c r="D184" i="1"/>
  <c r="C185" i="1"/>
  <c r="D185" i="1"/>
  <c r="C186" i="1"/>
  <c r="D186" i="1"/>
  <c r="C187" i="1"/>
  <c r="D187" i="1"/>
  <c r="C188" i="1"/>
  <c r="D188" i="1"/>
  <c r="C189" i="1"/>
  <c r="D189" i="1"/>
  <c r="C190" i="1"/>
  <c r="D190" i="1"/>
  <c r="C191" i="1"/>
  <c r="D191" i="1"/>
  <c r="C192" i="1"/>
  <c r="D192" i="1"/>
  <c r="C193" i="1"/>
  <c r="D193" i="1"/>
  <c r="C194" i="1"/>
  <c r="D194" i="1"/>
  <c r="C195" i="1"/>
  <c r="D195" i="1"/>
  <c r="C196" i="1"/>
  <c r="D196" i="1"/>
  <c r="C197" i="1"/>
  <c r="D197" i="1"/>
  <c r="C198" i="1"/>
  <c r="D198" i="1"/>
  <c r="C199" i="1"/>
  <c r="D199" i="1"/>
  <c r="C200" i="1"/>
  <c r="D200" i="1"/>
  <c r="C201" i="1"/>
  <c r="D201" i="1"/>
  <c r="C202" i="1"/>
  <c r="D202" i="1"/>
  <c r="C203" i="1"/>
  <c r="D203" i="1"/>
  <c r="C204" i="1"/>
  <c r="D204" i="1"/>
  <c r="C205" i="1"/>
  <c r="D205" i="1"/>
  <c r="C206" i="1"/>
  <c r="D206" i="1"/>
  <c r="C207" i="1"/>
  <c r="D207" i="1"/>
  <c r="C208" i="1"/>
  <c r="D208" i="1"/>
  <c r="C209" i="1"/>
  <c r="D209" i="1"/>
  <c r="C210" i="1"/>
  <c r="D210" i="1"/>
  <c r="C211" i="1"/>
  <c r="D211" i="1"/>
  <c r="C212" i="1"/>
  <c r="D212" i="1"/>
  <c r="C213" i="1"/>
  <c r="D213" i="1"/>
  <c r="C214" i="1"/>
  <c r="D214" i="1"/>
  <c r="C215" i="1"/>
  <c r="D215" i="1"/>
  <c r="C216" i="1"/>
  <c r="D216" i="1"/>
  <c r="C217" i="1"/>
  <c r="D217" i="1"/>
  <c r="C218" i="1"/>
  <c r="D218" i="1"/>
  <c r="C219" i="1"/>
  <c r="D219" i="1"/>
  <c r="C220" i="1"/>
  <c r="D220" i="1"/>
  <c r="C221" i="1"/>
  <c r="D221" i="1"/>
  <c r="C222" i="1"/>
  <c r="D222" i="1"/>
  <c r="C223" i="1"/>
  <c r="D223" i="1"/>
  <c r="C224" i="1"/>
  <c r="D224" i="1"/>
  <c r="C225" i="1"/>
  <c r="D225" i="1"/>
  <c r="C226" i="1"/>
  <c r="D226" i="1"/>
  <c r="C227" i="1"/>
  <c r="D227" i="1"/>
  <c r="C228" i="1"/>
  <c r="D228" i="1"/>
  <c r="C229" i="1"/>
  <c r="D229" i="1"/>
  <c r="C230" i="1"/>
  <c r="D230" i="1"/>
  <c r="C231" i="1"/>
  <c r="D231" i="1"/>
  <c r="C232" i="1"/>
  <c r="D232" i="1"/>
  <c r="C233" i="1"/>
  <c r="D233" i="1"/>
  <c r="C234" i="1"/>
  <c r="D234" i="1"/>
  <c r="C235" i="1"/>
  <c r="D235" i="1"/>
  <c r="C236" i="1"/>
  <c r="D236" i="1"/>
  <c r="C237" i="1"/>
  <c r="D237" i="1"/>
  <c r="C238" i="1"/>
  <c r="D238" i="1"/>
  <c r="C239" i="1"/>
  <c r="D239" i="1"/>
  <c r="C240" i="1"/>
  <c r="D240" i="1"/>
  <c r="C241" i="1"/>
  <c r="D241" i="1"/>
  <c r="C242" i="1"/>
  <c r="D242" i="1"/>
  <c r="C243" i="1"/>
  <c r="D243" i="1"/>
  <c r="C244" i="1"/>
  <c r="D244" i="1"/>
  <c r="C245" i="1"/>
  <c r="D245" i="1"/>
  <c r="C246" i="1"/>
  <c r="D246" i="1"/>
  <c r="C247" i="1"/>
  <c r="D247" i="1"/>
  <c r="C248" i="1"/>
  <c r="D248" i="1"/>
  <c r="C249" i="1"/>
  <c r="D249" i="1"/>
  <c r="C250" i="1"/>
  <c r="D250" i="1"/>
  <c r="C251" i="1"/>
  <c r="D251" i="1"/>
  <c r="C252" i="1"/>
  <c r="D252" i="1"/>
  <c r="C253" i="1"/>
  <c r="D253" i="1"/>
  <c r="C254" i="1"/>
  <c r="D254" i="1"/>
  <c r="C255" i="1"/>
  <c r="D255" i="1"/>
  <c r="C256" i="1"/>
  <c r="D256" i="1"/>
  <c r="C257" i="1"/>
  <c r="D257" i="1"/>
  <c r="C258" i="1"/>
  <c r="D258" i="1"/>
  <c r="C259" i="1"/>
  <c r="D259" i="1"/>
  <c r="C260" i="1"/>
  <c r="D260" i="1"/>
  <c r="C261" i="1"/>
  <c r="D261" i="1"/>
  <c r="C262" i="1"/>
  <c r="D262" i="1"/>
  <c r="C263" i="1"/>
  <c r="D263" i="1"/>
  <c r="C264" i="1"/>
  <c r="D264" i="1"/>
  <c r="C265" i="1"/>
  <c r="D265" i="1"/>
  <c r="C266" i="1"/>
  <c r="D266" i="1"/>
  <c r="C267" i="1"/>
  <c r="D267" i="1"/>
  <c r="C268" i="1"/>
  <c r="D268" i="1"/>
  <c r="C269" i="1"/>
  <c r="D269" i="1"/>
  <c r="C270" i="1"/>
  <c r="D270" i="1"/>
  <c r="C271" i="1"/>
  <c r="D271" i="1"/>
  <c r="C272" i="1"/>
  <c r="D272" i="1"/>
  <c r="C273" i="1"/>
  <c r="D273" i="1"/>
  <c r="C274" i="1"/>
  <c r="D274" i="1"/>
  <c r="C275" i="1"/>
  <c r="D275" i="1"/>
  <c r="C276" i="1"/>
  <c r="D276" i="1"/>
  <c r="C277" i="1"/>
  <c r="D277" i="1"/>
  <c r="C278" i="1"/>
  <c r="D278" i="1"/>
  <c r="C279" i="1"/>
  <c r="D279" i="1"/>
  <c r="C280" i="1"/>
  <c r="D280" i="1"/>
  <c r="C281" i="1"/>
  <c r="D281" i="1"/>
  <c r="C282" i="1"/>
  <c r="D282" i="1"/>
  <c r="C283" i="1"/>
  <c r="D283" i="1"/>
  <c r="C284" i="1"/>
  <c r="D284" i="1"/>
  <c r="C285" i="1"/>
  <c r="D285" i="1"/>
  <c r="C286" i="1"/>
  <c r="D286" i="1"/>
  <c r="C287" i="1"/>
  <c r="D287" i="1"/>
  <c r="C288" i="1"/>
  <c r="D288" i="1"/>
  <c r="C289" i="1"/>
  <c r="D289" i="1"/>
  <c r="C290" i="1"/>
  <c r="D290" i="1"/>
  <c r="C291" i="1"/>
  <c r="D291" i="1"/>
  <c r="C292" i="1"/>
  <c r="D292" i="1"/>
  <c r="C293" i="1"/>
  <c r="D293" i="1"/>
  <c r="C294" i="1"/>
  <c r="D294" i="1"/>
  <c r="C295" i="1"/>
  <c r="D295" i="1"/>
  <c r="C296" i="1"/>
  <c r="D296" i="1"/>
  <c r="C297" i="1"/>
  <c r="D297" i="1"/>
  <c r="C298" i="1"/>
  <c r="D298" i="1"/>
  <c r="C299" i="1"/>
  <c r="D299" i="1"/>
  <c r="C300" i="1"/>
  <c r="D300" i="1"/>
  <c r="C301" i="1"/>
  <c r="D301" i="1"/>
  <c r="C302" i="1"/>
  <c r="D302" i="1"/>
  <c r="C303" i="1"/>
  <c r="D303" i="1"/>
  <c r="C304" i="1"/>
  <c r="D304" i="1"/>
  <c r="C305" i="1"/>
  <c r="D305" i="1"/>
  <c r="C306" i="1"/>
  <c r="D306" i="1"/>
  <c r="C307" i="1"/>
  <c r="D307" i="1"/>
  <c r="C308" i="1"/>
  <c r="D308" i="1"/>
  <c r="C309" i="1"/>
  <c r="D309" i="1"/>
  <c r="C310" i="1"/>
  <c r="D310" i="1"/>
  <c r="C311" i="1"/>
  <c r="D311" i="1"/>
  <c r="C312" i="1"/>
  <c r="D312" i="1"/>
  <c r="C313" i="1"/>
  <c r="D313" i="1"/>
  <c r="C314" i="1"/>
  <c r="D314" i="1"/>
  <c r="C315" i="1"/>
  <c r="D315" i="1"/>
  <c r="C316" i="1"/>
  <c r="D316" i="1"/>
  <c r="C317" i="1"/>
  <c r="D317" i="1"/>
  <c r="C318" i="1"/>
  <c r="D318" i="1"/>
  <c r="C319" i="1"/>
  <c r="D319" i="1"/>
  <c r="C320" i="1"/>
  <c r="D320" i="1"/>
  <c r="C321" i="1"/>
  <c r="D321" i="1"/>
  <c r="C322" i="1"/>
  <c r="D322" i="1"/>
  <c r="C323" i="1"/>
  <c r="D323" i="1"/>
  <c r="C324" i="1"/>
  <c r="D324" i="1"/>
  <c r="C325" i="1"/>
  <c r="D325" i="1"/>
  <c r="C326" i="1"/>
  <c r="D326" i="1"/>
  <c r="C327" i="1"/>
  <c r="D327" i="1"/>
  <c r="C328" i="1"/>
  <c r="D328" i="1"/>
  <c r="C329" i="1"/>
  <c r="D329" i="1"/>
  <c r="C330" i="1"/>
  <c r="D330" i="1"/>
  <c r="C331" i="1"/>
  <c r="D331" i="1"/>
  <c r="C332" i="1"/>
  <c r="D332" i="1"/>
  <c r="C333" i="1"/>
  <c r="D333" i="1"/>
  <c r="C334" i="1"/>
  <c r="D334" i="1"/>
  <c r="C335" i="1"/>
  <c r="D335" i="1"/>
  <c r="C336" i="1"/>
  <c r="D336" i="1"/>
  <c r="C337" i="1"/>
  <c r="D337" i="1"/>
  <c r="C338" i="1"/>
  <c r="D338" i="1"/>
  <c r="C339" i="1"/>
  <c r="D339" i="1"/>
  <c r="C340" i="1"/>
  <c r="D340" i="1"/>
  <c r="C341" i="1"/>
  <c r="D341" i="1"/>
  <c r="C342" i="1"/>
  <c r="D342" i="1"/>
  <c r="C343" i="1"/>
  <c r="D343" i="1"/>
  <c r="C344" i="1"/>
  <c r="D344" i="1"/>
  <c r="C345" i="1"/>
  <c r="D345" i="1"/>
  <c r="C346" i="1"/>
  <c r="D346" i="1"/>
  <c r="C347" i="1"/>
  <c r="D347" i="1"/>
  <c r="C348" i="1"/>
  <c r="D348" i="1"/>
  <c r="C349" i="1"/>
  <c r="D349" i="1"/>
  <c r="C350" i="1"/>
  <c r="D350" i="1"/>
  <c r="C351" i="1"/>
  <c r="D351" i="1"/>
  <c r="C352" i="1"/>
  <c r="D352" i="1"/>
  <c r="C353" i="1"/>
  <c r="D353" i="1"/>
  <c r="C354" i="1"/>
  <c r="D354" i="1"/>
  <c r="C355" i="1"/>
  <c r="D355" i="1"/>
  <c r="C356" i="1"/>
  <c r="D356" i="1"/>
  <c r="C357" i="1"/>
  <c r="D357" i="1"/>
  <c r="C358" i="1"/>
  <c r="D358" i="1"/>
  <c r="C359" i="1"/>
  <c r="D359" i="1"/>
  <c r="C360" i="1"/>
  <c r="D360" i="1"/>
  <c r="C361" i="1"/>
  <c r="D361" i="1"/>
  <c r="C362" i="1"/>
  <c r="D362" i="1"/>
  <c r="C363" i="1"/>
  <c r="D363" i="1"/>
  <c r="C364" i="1"/>
  <c r="D364" i="1"/>
  <c r="C365" i="1"/>
  <c r="D365" i="1"/>
  <c r="C366" i="1"/>
  <c r="D366" i="1"/>
  <c r="C367" i="1"/>
  <c r="D367" i="1"/>
  <c r="C368" i="1"/>
  <c r="D368" i="1"/>
  <c r="C369" i="1"/>
  <c r="D369" i="1"/>
  <c r="C370" i="1"/>
  <c r="D370" i="1"/>
  <c r="C371" i="1"/>
  <c r="D371" i="1"/>
  <c r="C372" i="1"/>
  <c r="D372" i="1"/>
  <c r="C373" i="1"/>
  <c r="D373" i="1"/>
  <c r="C374" i="1"/>
  <c r="D374" i="1"/>
  <c r="C375" i="1"/>
  <c r="D375" i="1"/>
  <c r="C376" i="1"/>
  <c r="D376" i="1"/>
  <c r="C377" i="1"/>
  <c r="D377" i="1"/>
  <c r="C378" i="1"/>
  <c r="D378" i="1"/>
  <c r="C379" i="1"/>
  <c r="D379" i="1"/>
  <c r="C380" i="1"/>
  <c r="D380" i="1"/>
  <c r="C381" i="1"/>
  <c r="D381" i="1"/>
  <c r="C382" i="1"/>
  <c r="D382" i="1"/>
  <c r="C383" i="1"/>
  <c r="D383" i="1"/>
  <c r="C384" i="1"/>
  <c r="D384" i="1"/>
  <c r="C385" i="1"/>
  <c r="D385" i="1"/>
  <c r="C386" i="1"/>
  <c r="D386" i="1"/>
  <c r="C387" i="1"/>
  <c r="D387" i="1"/>
  <c r="C388" i="1"/>
  <c r="D388" i="1"/>
  <c r="C389" i="1"/>
  <c r="D389" i="1"/>
  <c r="C390" i="1"/>
  <c r="D390" i="1"/>
  <c r="C391" i="1"/>
  <c r="D391" i="1"/>
  <c r="C392" i="1"/>
  <c r="D392" i="1"/>
  <c r="C393" i="1"/>
  <c r="D393" i="1"/>
  <c r="C394" i="1"/>
  <c r="D394" i="1"/>
  <c r="C395" i="1"/>
  <c r="D395" i="1"/>
  <c r="C396" i="1"/>
  <c r="D396" i="1"/>
  <c r="C397" i="1"/>
  <c r="D397" i="1"/>
  <c r="C398" i="1"/>
  <c r="D398" i="1"/>
  <c r="C399" i="1"/>
  <c r="D399" i="1"/>
  <c r="C400" i="1"/>
  <c r="D400" i="1"/>
  <c r="C401" i="1"/>
  <c r="D401" i="1"/>
  <c r="C402" i="1"/>
  <c r="D402" i="1"/>
  <c r="C403" i="1"/>
  <c r="D403" i="1"/>
  <c r="C404" i="1"/>
  <c r="D404" i="1"/>
  <c r="C405" i="1"/>
  <c r="D405" i="1"/>
  <c r="C406" i="1"/>
  <c r="D406" i="1"/>
  <c r="C407" i="1"/>
  <c r="D407" i="1"/>
  <c r="C408" i="1"/>
  <c r="D408" i="1"/>
  <c r="C409" i="1"/>
  <c r="D409" i="1"/>
  <c r="C410" i="1"/>
  <c r="D410" i="1"/>
  <c r="C411" i="1"/>
  <c r="D411" i="1"/>
  <c r="C412" i="1"/>
  <c r="D412" i="1"/>
  <c r="C413" i="1"/>
  <c r="D413" i="1"/>
  <c r="C414" i="1"/>
  <c r="D414" i="1"/>
  <c r="C415" i="1"/>
  <c r="D415" i="1"/>
  <c r="C416" i="1"/>
  <c r="D416" i="1"/>
  <c r="C417" i="1"/>
  <c r="D417" i="1"/>
  <c r="C418" i="1"/>
  <c r="D418" i="1"/>
  <c r="C419" i="1"/>
  <c r="D419" i="1"/>
  <c r="C420" i="1"/>
  <c r="D420" i="1"/>
  <c r="C421" i="1"/>
  <c r="D421" i="1"/>
  <c r="C422" i="1"/>
  <c r="D422" i="1"/>
  <c r="C423" i="1"/>
  <c r="D423" i="1"/>
  <c r="C424" i="1"/>
  <c r="D424" i="1"/>
  <c r="C425" i="1"/>
  <c r="D425" i="1"/>
  <c r="C426" i="1"/>
  <c r="D426" i="1"/>
  <c r="C427" i="1"/>
  <c r="D427" i="1"/>
  <c r="C428" i="1"/>
  <c r="D428" i="1"/>
  <c r="C429" i="1"/>
  <c r="D429" i="1"/>
  <c r="C430" i="1"/>
  <c r="D430" i="1"/>
  <c r="C431" i="1"/>
  <c r="D431" i="1"/>
  <c r="C432" i="1"/>
  <c r="D432" i="1"/>
  <c r="C433" i="1"/>
  <c r="D433" i="1"/>
  <c r="C434" i="1"/>
  <c r="D434" i="1"/>
  <c r="C435" i="1"/>
  <c r="D435" i="1"/>
  <c r="C436" i="1"/>
  <c r="D436" i="1"/>
  <c r="C437" i="1"/>
  <c r="D437" i="1"/>
  <c r="C438" i="1"/>
  <c r="D438" i="1"/>
  <c r="C439" i="1"/>
  <c r="D439" i="1"/>
  <c r="C440" i="1"/>
  <c r="D440" i="1"/>
  <c r="C441" i="1"/>
  <c r="D441" i="1"/>
  <c r="C442" i="1"/>
  <c r="D442" i="1"/>
  <c r="C443" i="1"/>
  <c r="D443" i="1"/>
  <c r="C444" i="1"/>
  <c r="D444" i="1"/>
  <c r="C445" i="1"/>
  <c r="D445" i="1"/>
  <c r="C446" i="1"/>
  <c r="D446" i="1"/>
  <c r="C447" i="1"/>
  <c r="D447" i="1"/>
  <c r="C448" i="1"/>
  <c r="D448" i="1"/>
  <c r="C449" i="1"/>
  <c r="D449" i="1"/>
  <c r="C450" i="1"/>
  <c r="D450" i="1"/>
  <c r="C451" i="1"/>
  <c r="D451" i="1"/>
  <c r="C452" i="1"/>
  <c r="D452" i="1"/>
  <c r="C453" i="1"/>
  <c r="D453" i="1"/>
  <c r="C454" i="1"/>
  <c r="D454" i="1"/>
  <c r="C455" i="1"/>
  <c r="D455" i="1"/>
  <c r="C456" i="1"/>
  <c r="D456" i="1"/>
  <c r="C457" i="1"/>
  <c r="D457" i="1"/>
  <c r="C458" i="1"/>
  <c r="D458" i="1"/>
  <c r="C459" i="1"/>
  <c r="D459" i="1"/>
  <c r="C460" i="1"/>
  <c r="D460" i="1"/>
  <c r="C461" i="1"/>
  <c r="D461" i="1"/>
  <c r="C462" i="1"/>
  <c r="D462" i="1"/>
  <c r="C463" i="1"/>
  <c r="D463" i="1"/>
  <c r="C464" i="1"/>
  <c r="D464" i="1"/>
  <c r="C465" i="1"/>
  <c r="D465" i="1"/>
  <c r="C466" i="1"/>
  <c r="D466" i="1"/>
  <c r="C467" i="1"/>
  <c r="D467" i="1"/>
  <c r="C468" i="1"/>
  <c r="D468" i="1"/>
  <c r="C469" i="1"/>
  <c r="D469" i="1"/>
  <c r="C470" i="1"/>
  <c r="D470" i="1"/>
  <c r="C471" i="1"/>
  <c r="D471" i="1"/>
  <c r="C472" i="1"/>
  <c r="D472" i="1"/>
  <c r="C473" i="1"/>
  <c r="D473" i="1"/>
  <c r="C474" i="1"/>
  <c r="D474" i="1"/>
  <c r="C475" i="1"/>
  <c r="D475" i="1"/>
  <c r="C476" i="1"/>
  <c r="D476" i="1"/>
  <c r="C477" i="1"/>
  <c r="D477" i="1"/>
  <c r="C478" i="1"/>
  <c r="D478" i="1"/>
  <c r="C479" i="1"/>
  <c r="D479" i="1"/>
  <c r="C480" i="1"/>
  <c r="D480" i="1"/>
  <c r="C481" i="1"/>
  <c r="D481" i="1"/>
  <c r="C482" i="1"/>
  <c r="D482" i="1"/>
  <c r="C483" i="1"/>
  <c r="D483" i="1"/>
  <c r="C484" i="1"/>
  <c r="D484" i="1"/>
  <c r="C485" i="1"/>
  <c r="D485" i="1"/>
  <c r="C486" i="1"/>
  <c r="D486" i="1"/>
  <c r="C487" i="1"/>
  <c r="D487" i="1"/>
  <c r="C488" i="1"/>
  <c r="D488" i="1"/>
  <c r="C489" i="1"/>
  <c r="D489" i="1"/>
  <c r="C490" i="1"/>
  <c r="D490" i="1"/>
  <c r="C491" i="1"/>
  <c r="D491" i="1"/>
  <c r="C492" i="1"/>
  <c r="D492" i="1"/>
  <c r="C493" i="1"/>
  <c r="D493" i="1"/>
  <c r="C494" i="1"/>
  <c r="D494" i="1"/>
  <c r="C495" i="1"/>
  <c r="D495" i="1"/>
  <c r="C496" i="1"/>
  <c r="D496" i="1"/>
  <c r="C497" i="1"/>
  <c r="D497" i="1"/>
  <c r="C498" i="1"/>
  <c r="D498" i="1"/>
  <c r="C499" i="1"/>
  <c r="D499" i="1"/>
  <c r="C500" i="1"/>
  <c r="D500" i="1"/>
  <c r="C501" i="1"/>
  <c r="D501" i="1"/>
  <c r="C502" i="1"/>
  <c r="D502" i="1"/>
  <c r="C503" i="1"/>
  <c r="D503" i="1"/>
  <c r="C504" i="1"/>
  <c r="D504" i="1"/>
  <c r="C505" i="1"/>
  <c r="D505" i="1"/>
  <c r="C506" i="1"/>
  <c r="D506" i="1"/>
  <c r="C507" i="1"/>
  <c r="D507" i="1"/>
  <c r="C508" i="1"/>
  <c r="D508" i="1"/>
  <c r="C509" i="1"/>
  <c r="D509" i="1"/>
  <c r="C510" i="1"/>
  <c r="D510" i="1"/>
  <c r="C511" i="1"/>
  <c r="D511" i="1"/>
  <c r="C512" i="1"/>
  <c r="D512" i="1"/>
  <c r="C513" i="1"/>
  <c r="D513" i="1"/>
  <c r="C514" i="1"/>
  <c r="D514" i="1"/>
  <c r="C515" i="1"/>
  <c r="D515" i="1"/>
  <c r="C516" i="1"/>
  <c r="D516" i="1"/>
  <c r="C517" i="1"/>
  <c r="D517" i="1"/>
  <c r="C518" i="1"/>
  <c r="D518" i="1"/>
  <c r="C519" i="1"/>
  <c r="D519" i="1"/>
  <c r="C520" i="1"/>
  <c r="D520" i="1"/>
  <c r="C521" i="1"/>
  <c r="D521" i="1"/>
  <c r="C522" i="1"/>
  <c r="D522" i="1"/>
  <c r="C523" i="1"/>
  <c r="D523" i="1"/>
  <c r="C524" i="1"/>
  <c r="D524" i="1"/>
  <c r="C525" i="1"/>
  <c r="D525" i="1"/>
  <c r="C526" i="1"/>
  <c r="D526" i="1"/>
  <c r="C527" i="1"/>
  <c r="D527" i="1"/>
  <c r="C528" i="1"/>
  <c r="D528" i="1"/>
  <c r="C529" i="1"/>
  <c r="D529" i="1"/>
  <c r="C530" i="1"/>
  <c r="D530" i="1"/>
  <c r="C531" i="1"/>
  <c r="D531" i="1"/>
  <c r="C532" i="1"/>
  <c r="D532" i="1"/>
  <c r="C533" i="1"/>
  <c r="D533" i="1"/>
  <c r="C534" i="1"/>
  <c r="D534" i="1"/>
  <c r="C535" i="1"/>
  <c r="D535" i="1"/>
  <c r="C536" i="1"/>
  <c r="D536" i="1"/>
  <c r="C537" i="1"/>
  <c r="D537" i="1"/>
  <c r="C538" i="1"/>
  <c r="D538" i="1"/>
  <c r="C539" i="1"/>
  <c r="D539" i="1"/>
  <c r="C540" i="1"/>
  <c r="D540" i="1"/>
  <c r="C541" i="1"/>
  <c r="D541" i="1"/>
  <c r="C542" i="1"/>
  <c r="D542" i="1"/>
  <c r="C543" i="1"/>
  <c r="D543" i="1"/>
  <c r="C544" i="1"/>
  <c r="D544" i="1"/>
  <c r="C545" i="1"/>
  <c r="D545" i="1"/>
  <c r="C546" i="1"/>
  <c r="D546" i="1"/>
  <c r="C547" i="1"/>
  <c r="D547" i="1"/>
  <c r="C548" i="1"/>
  <c r="D548" i="1"/>
  <c r="C549" i="1"/>
  <c r="D549" i="1"/>
  <c r="C550" i="1"/>
  <c r="D550" i="1"/>
  <c r="C551" i="1"/>
  <c r="D551" i="1"/>
  <c r="C552" i="1"/>
  <c r="D552" i="1"/>
  <c r="C553" i="1"/>
  <c r="D553" i="1"/>
  <c r="C554" i="1"/>
  <c r="D554" i="1"/>
  <c r="C555" i="1"/>
  <c r="D555" i="1"/>
  <c r="C556" i="1"/>
  <c r="D556" i="1"/>
  <c r="C557" i="1"/>
  <c r="D557" i="1"/>
  <c r="C558" i="1"/>
  <c r="D558" i="1"/>
  <c r="C559" i="1"/>
  <c r="D559" i="1"/>
  <c r="C560" i="1"/>
  <c r="D560" i="1"/>
  <c r="C561" i="1"/>
  <c r="D561" i="1"/>
  <c r="C562" i="1"/>
  <c r="D562" i="1"/>
  <c r="C563" i="1"/>
  <c r="D563" i="1"/>
  <c r="C564" i="1"/>
  <c r="D564" i="1"/>
  <c r="C565" i="1"/>
  <c r="D565" i="1"/>
  <c r="C566" i="1"/>
  <c r="D566" i="1"/>
  <c r="C567" i="1"/>
  <c r="D567" i="1"/>
  <c r="C568" i="1"/>
  <c r="D568" i="1"/>
  <c r="C569" i="1"/>
  <c r="D569" i="1"/>
  <c r="C570" i="1"/>
  <c r="D570" i="1"/>
  <c r="C571" i="1"/>
  <c r="D571" i="1"/>
  <c r="C572" i="1"/>
  <c r="D572" i="1"/>
  <c r="C573" i="1"/>
  <c r="D573" i="1"/>
  <c r="C574" i="1"/>
  <c r="D574" i="1"/>
  <c r="C575" i="1"/>
  <c r="D575" i="1"/>
  <c r="C576" i="1"/>
  <c r="D576" i="1"/>
  <c r="C577" i="1"/>
  <c r="D577" i="1"/>
  <c r="C578" i="1"/>
  <c r="D578" i="1"/>
  <c r="C579" i="1"/>
  <c r="D579" i="1"/>
  <c r="C580" i="1"/>
  <c r="D580" i="1"/>
  <c r="C581" i="1"/>
  <c r="D581" i="1"/>
  <c r="C582" i="1"/>
  <c r="D582" i="1"/>
  <c r="C583" i="1"/>
  <c r="D583" i="1"/>
  <c r="C584" i="1"/>
  <c r="D584" i="1"/>
  <c r="C585" i="1"/>
  <c r="D585" i="1"/>
  <c r="C586" i="1"/>
  <c r="D586" i="1"/>
  <c r="C587" i="1"/>
  <c r="D587" i="1"/>
  <c r="C588" i="1"/>
  <c r="D588" i="1"/>
  <c r="C589" i="1"/>
  <c r="D589" i="1"/>
  <c r="C590" i="1"/>
  <c r="D590" i="1"/>
  <c r="C591" i="1"/>
  <c r="D591" i="1"/>
  <c r="C592" i="1"/>
  <c r="D592" i="1"/>
  <c r="C593" i="1"/>
  <c r="D593" i="1"/>
  <c r="C594" i="1"/>
  <c r="D594" i="1"/>
  <c r="C595" i="1"/>
  <c r="D595" i="1"/>
  <c r="C596" i="1"/>
  <c r="D596" i="1"/>
  <c r="C597" i="1"/>
  <c r="D597" i="1"/>
  <c r="C598" i="1"/>
  <c r="D598" i="1"/>
  <c r="C599" i="1"/>
  <c r="D599" i="1"/>
  <c r="C600" i="1"/>
  <c r="D600" i="1"/>
  <c r="C601" i="1"/>
  <c r="D601" i="1"/>
  <c r="C602" i="1"/>
  <c r="D602" i="1"/>
  <c r="C603" i="1"/>
  <c r="D603" i="1"/>
  <c r="C604" i="1"/>
  <c r="D604" i="1"/>
  <c r="C605" i="1"/>
  <c r="D605" i="1"/>
  <c r="C606" i="1"/>
  <c r="D606" i="1"/>
  <c r="C607" i="1"/>
  <c r="D607" i="1"/>
  <c r="C608" i="1"/>
  <c r="D608" i="1"/>
  <c r="C609" i="1"/>
  <c r="D609" i="1"/>
  <c r="C610" i="1"/>
  <c r="D610" i="1"/>
  <c r="C611" i="1"/>
  <c r="D611" i="1"/>
  <c r="C612" i="1"/>
  <c r="D612" i="1"/>
  <c r="C613" i="1"/>
  <c r="D613" i="1"/>
  <c r="C614" i="1"/>
  <c r="D614" i="1"/>
  <c r="C615" i="1"/>
  <c r="D615" i="1"/>
  <c r="C616" i="1"/>
  <c r="D616" i="1"/>
  <c r="C617" i="1"/>
  <c r="D617" i="1"/>
  <c r="C618" i="1"/>
  <c r="D618" i="1"/>
  <c r="C619" i="1"/>
  <c r="D619" i="1"/>
  <c r="C620" i="1"/>
  <c r="D620" i="1"/>
  <c r="C621" i="1"/>
  <c r="D621" i="1"/>
  <c r="C622" i="1"/>
  <c r="D622" i="1"/>
  <c r="C623" i="1"/>
  <c r="D623" i="1"/>
  <c r="C624" i="1"/>
  <c r="D624" i="1"/>
  <c r="C625" i="1"/>
  <c r="D625" i="1"/>
  <c r="C626" i="1"/>
  <c r="D626" i="1"/>
  <c r="C627" i="1"/>
  <c r="D627" i="1"/>
  <c r="C628" i="1"/>
  <c r="D628" i="1"/>
  <c r="C629" i="1"/>
  <c r="D629" i="1"/>
  <c r="C630" i="1"/>
  <c r="D630" i="1"/>
  <c r="C631" i="1"/>
  <c r="D631" i="1"/>
  <c r="C632" i="1"/>
  <c r="D632" i="1"/>
  <c r="C633" i="1"/>
  <c r="D633" i="1"/>
  <c r="C634" i="1"/>
  <c r="D634" i="1"/>
  <c r="C635" i="1"/>
  <c r="D635" i="1"/>
  <c r="C636" i="1"/>
  <c r="D636" i="1"/>
  <c r="C637" i="1"/>
  <c r="D637" i="1"/>
  <c r="C638" i="1"/>
  <c r="D638" i="1"/>
  <c r="C639" i="1"/>
  <c r="D639" i="1"/>
  <c r="C640" i="1"/>
  <c r="D640" i="1"/>
  <c r="C641" i="1"/>
  <c r="D641" i="1"/>
  <c r="C642" i="1"/>
  <c r="D642" i="1"/>
  <c r="C643" i="1"/>
  <c r="D643" i="1"/>
  <c r="C644" i="1"/>
  <c r="D644" i="1"/>
  <c r="C645" i="1"/>
  <c r="D645" i="1"/>
  <c r="C646" i="1"/>
  <c r="D646" i="1"/>
  <c r="C647" i="1"/>
  <c r="D647" i="1"/>
  <c r="C648" i="1"/>
  <c r="D648" i="1"/>
  <c r="C649" i="1"/>
  <c r="D649" i="1"/>
  <c r="C650" i="1"/>
  <c r="D650" i="1"/>
  <c r="C651" i="1"/>
  <c r="D651" i="1"/>
  <c r="C652" i="1"/>
  <c r="D652" i="1"/>
  <c r="C653" i="1"/>
  <c r="D653" i="1"/>
  <c r="C654" i="1"/>
  <c r="D654" i="1"/>
  <c r="C655" i="1"/>
  <c r="D655" i="1"/>
  <c r="C656" i="1"/>
  <c r="D656" i="1"/>
  <c r="C657" i="1"/>
  <c r="D657" i="1"/>
  <c r="C658" i="1"/>
  <c r="D658" i="1"/>
  <c r="C659" i="1"/>
  <c r="D659" i="1"/>
  <c r="C660" i="1"/>
  <c r="D660" i="1"/>
  <c r="C661" i="1"/>
  <c r="D661" i="1"/>
  <c r="C662" i="1"/>
  <c r="D662" i="1"/>
  <c r="C663" i="1"/>
  <c r="D663" i="1"/>
  <c r="C664" i="1"/>
  <c r="D664" i="1"/>
  <c r="C665" i="1"/>
  <c r="D665" i="1"/>
  <c r="C666" i="1"/>
  <c r="D666" i="1"/>
  <c r="C667" i="1"/>
  <c r="D667" i="1"/>
  <c r="C668" i="1"/>
  <c r="D668" i="1"/>
  <c r="C669" i="1"/>
  <c r="D669" i="1"/>
  <c r="C670" i="1"/>
  <c r="D670" i="1"/>
  <c r="C671" i="1"/>
  <c r="D671" i="1"/>
  <c r="C672" i="1"/>
  <c r="D672" i="1"/>
  <c r="C673" i="1"/>
  <c r="D673" i="1"/>
  <c r="C674" i="1"/>
  <c r="D674" i="1"/>
  <c r="C675" i="1"/>
  <c r="D675" i="1"/>
  <c r="C676" i="1"/>
  <c r="D676" i="1"/>
  <c r="C677" i="1"/>
  <c r="D677" i="1"/>
  <c r="C678" i="1"/>
  <c r="D678" i="1"/>
  <c r="C679" i="1"/>
  <c r="D679" i="1"/>
  <c r="C680" i="1"/>
  <c r="D680" i="1"/>
  <c r="C681" i="1"/>
  <c r="D681" i="1"/>
  <c r="C682" i="1"/>
  <c r="D682" i="1"/>
  <c r="C683" i="1"/>
  <c r="D683" i="1"/>
  <c r="C684" i="1"/>
  <c r="D684" i="1"/>
  <c r="C685" i="1"/>
  <c r="D685" i="1"/>
  <c r="C686" i="1"/>
  <c r="D686" i="1"/>
  <c r="C687" i="1"/>
  <c r="D687" i="1"/>
  <c r="C688" i="1"/>
  <c r="D688" i="1"/>
  <c r="C689" i="1"/>
  <c r="D689" i="1"/>
  <c r="C690" i="1"/>
  <c r="D690" i="1"/>
  <c r="C691" i="1"/>
  <c r="D691" i="1"/>
  <c r="C692" i="1"/>
  <c r="D692" i="1"/>
  <c r="C693" i="1"/>
  <c r="D693" i="1"/>
  <c r="C694" i="1"/>
  <c r="D694" i="1"/>
  <c r="C695" i="1"/>
  <c r="D695" i="1"/>
  <c r="C696" i="1"/>
  <c r="D696" i="1"/>
  <c r="C697" i="1"/>
  <c r="D697" i="1"/>
  <c r="C698" i="1"/>
  <c r="D698" i="1"/>
  <c r="C699" i="1"/>
  <c r="D699" i="1"/>
  <c r="C700" i="1"/>
  <c r="D700" i="1"/>
  <c r="C701" i="1"/>
  <c r="D701" i="1"/>
  <c r="C702" i="1"/>
  <c r="D702" i="1"/>
  <c r="C703" i="1"/>
  <c r="D703" i="1"/>
  <c r="C704" i="1"/>
  <c r="D704" i="1"/>
  <c r="C705" i="1"/>
  <c r="D705" i="1"/>
  <c r="C706" i="1"/>
  <c r="D706" i="1"/>
  <c r="C707" i="1"/>
  <c r="D707" i="1"/>
  <c r="C708" i="1"/>
  <c r="D708" i="1"/>
  <c r="C709" i="1"/>
  <c r="D709" i="1"/>
  <c r="C710" i="1"/>
  <c r="D710" i="1"/>
  <c r="C711" i="1"/>
  <c r="D711" i="1"/>
  <c r="C712" i="1"/>
  <c r="D712" i="1"/>
  <c r="C713" i="1"/>
  <c r="D713" i="1"/>
  <c r="C714" i="1"/>
  <c r="D714" i="1"/>
  <c r="C715" i="1"/>
  <c r="D715" i="1"/>
  <c r="C716" i="1"/>
  <c r="D716" i="1"/>
  <c r="C717" i="1"/>
  <c r="D717" i="1"/>
  <c r="C718" i="1"/>
  <c r="D718" i="1"/>
  <c r="C719" i="1"/>
  <c r="D719" i="1"/>
  <c r="C720" i="1"/>
  <c r="D720" i="1"/>
  <c r="C721" i="1"/>
  <c r="D721" i="1"/>
  <c r="C722" i="1"/>
  <c r="D722" i="1"/>
  <c r="C723" i="1"/>
  <c r="D723" i="1"/>
  <c r="C724" i="1"/>
  <c r="D724" i="1"/>
  <c r="C725" i="1"/>
  <c r="D725" i="1"/>
  <c r="C726" i="1"/>
  <c r="D726" i="1"/>
  <c r="C727" i="1"/>
  <c r="D727" i="1"/>
  <c r="C728" i="1"/>
  <c r="D728" i="1"/>
  <c r="C729" i="1"/>
  <c r="D729" i="1"/>
  <c r="C730" i="1"/>
  <c r="D730" i="1"/>
  <c r="C731" i="1"/>
  <c r="D731" i="1"/>
  <c r="C732" i="1"/>
  <c r="D732" i="1"/>
  <c r="C733" i="1"/>
  <c r="D733" i="1"/>
  <c r="C734" i="1"/>
  <c r="D734" i="1"/>
  <c r="C735" i="1"/>
  <c r="D735" i="1"/>
  <c r="C736" i="1"/>
  <c r="D736" i="1"/>
  <c r="C737" i="1"/>
  <c r="D737" i="1"/>
  <c r="C738" i="1"/>
  <c r="D738" i="1"/>
  <c r="C739" i="1"/>
  <c r="D739" i="1"/>
  <c r="C740" i="1"/>
  <c r="D740" i="1"/>
  <c r="C741" i="1"/>
  <c r="D741" i="1"/>
  <c r="C742" i="1"/>
  <c r="D742" i="1"/>
  <c r="C743" i="1"/>
  <c r="D743" i="1"/>
  <c r="C744" i="1"/>
  <c r="D744" i="1"/>
  <c r="C745" i="1"/>
  <c r="D745" i="1"/>
  <c r="C746" i="1"/>
  <c r="D746" i="1"/>
  <c r="C747" i="1"/>
  <c r="D747" i="1"/>
  <c r="C748" i="1"/>
  <c r="D748" i="1"/>
  <c r="C749" i="1"/>
  <c r="D749" i="1"/>
  <c r="C750" i="1"/>
  <c r="D750" i="1"/>
  <c r="C751" i="1"/>
  <c r="D751" i="1"/>
  <c r="C752" i="1"/>
  <c r="D752" i="1"/>
  <c r="C753" i="1"/>
  <c r="D753" i="1"/>
  <c r="C754" i="1"/>
  <c r="D754" i="1"/>
  <c r="C755" i="1"/>
  <c r="D755" i="1"/>
  <c r="C756" i="1"/>
  <c r="D756" i="1"/>
  <c r="C757" i="1"/>
  <c r="D757" i="1"/>
  <c r="C758" i="1"/>
  <c r="D758" i="1"/>
  <c r="C759" i="1"/>
  <c r="D759" i="1"/>
  <c r="C760" i="1"/>
  <c r="D760" i="1"/>
  <c r="C761" i="1"/>
  <c r="D761" i="1"/>
  <c r="C762" i="1"/>
  <c r="D762" i="1"/>
  <c r="C763" i="1"/>
  <c r="D763" i="1"/>
  <c r="C764" i="1"/>
  <c r="D764" i="1"/>
  <c r="C765" i="1"/>
  <c r="D765" i="1"/>
  <c r="C766" i="1"/>
  <c r="D766" i="1"/>
  <c r="C767" i="1"/>
  <c r="D767" i="1"/>
  <c r="C768" i="1"/>
  <c r="D768" i="1"/>
  <c r="C769" i="1"/>
  <c r="D769" i="1"/>
  <c r="C770" i="1"/>
  <c r="D770" i="1"/>
  <c r="C771" i="1"/>
  <c r="D771" i="1"/>
  <c r="C772" i="1"/>
  <c r="D772" i="1"/>
  <c r="C773" i="1"/>
  <c r="D773" i="1"/>
  <c r="C774" i="1"/>
  <c r="D774" i="1"/>
  <c r="C775" i="1"/>
  <c r="D775" i="1"/>
  <c r="C776" i="1"/>
  <c r="D776" i="1"/>
  <c r="C777" i="1"/>
  <c r="D777" i="1"/>
  <c r="C778" i="1"/>
  <c r="D778" i="1"/>
  <c r="C779" i="1"/>
  <c r="D779" i="1"/>
  <c r="C780" i="1"/>
  <c r="D780" i="1"/>
  <c r="C781" i="1"/>
  <c r="D781" i="1"/>
  <c r="C782" i="1"/>
  <c r="D782" i="1"/>
  <c r="C783" i="1"/>
  <c r="D783" i="1"/>
  <c r="C784" i="1"/>
  <c r="D784" i="1"/>
  <c r="C785" i="1"/>
  <c r="D785" i="1"/>
  <c r="C786" i="1"/>
  <c r="D786" i="1"/>
  <c r="C787" i="1"/>
  <c r="D787" i="1"/>
  <c r="C788" i="1"/>
  <c r="D788" i="1"/>
  <c r="C789" i="1"/>
  <c r="D789" i="1"/>
  <c r="C790" i="1"/>
  <c r="D790" i="1"/>
  <c r="C791" i="1"/>
  <c r="D791" i="1"/>
  <c r="C792" i="1"/>
  <c r="D792" i="1"/>
  <c r="C793" i="1"/>
  <c r="D793" i="1"/>
  <c r="C794" i="1"/>
  <c r="D794" i="1"/>
  <c r="C795" i="1"/>
  <c r="D795" i="1"/>
  <c r="C796" i="1"/>
  <c r="D796" i="1"/>
  <c r="C797" i="1"/>
  <c r="D797" i="1"/>
  <c r="C798" i="1"/>
  <c r="D798" i="1"/>
  <c r="C799" i="1"/>
  <c r="D799" i="1"/>
  <c r="C800" i="1"/>
  <c r="D800" i="1"/>
  <c r="C801" i="1"/>
  <c r="D801" i="1"/>
  <c r="C802" i="1"/>
  <c r="D802" i="1"/>
  <c r="C803" i="1"/>
  <c r="D803" i="1"/>
  <c r="C804" i="1"/>
  <c r="D804" i="1"/>
  <c r="C805" i="1"/>
  <c r="D805" i="1"/>
  <c r="C806" i="1"/>
  <c r="D806" i="1"/>
  <c r="C807" i="1"/>
  <c r="D807" i="1"/>
  <c r="C808" i="1"/>
  <c r="D808" i="1"/>
  <c r="C809" i="1"/>
  <c r="D809" i="1"/>
  <c r="C810" i="1"/>
  <c r="D810" i="1"/>
  <c r="C811" i="1"/>
  <c r="D811" i="1"/>
  <c r="C812" i="1"/>
  <c r="D812" i="1"/>
  <c r="C813" i="1"/>
  <c r="D813" i="1"/>
  <c r="C814" i="1"/>
  <c r="D814" i="1"/>
  <c r="C815" i="1"/>
  <c r="D815" i="1"/>
  <c r="C816" i="1"/>
  <c r="D816" i="1"/>
  <c r="C817" i="1"/>
  <c r="D817" i="1"/>
  <c r="C818" i="1"/>
  <c r="D818" i="1"/>
  <c r="C819" i="1"/>
  <c r="D819" i="1"/>
  <c r="C820" i="1"/>
  <c r="D820" i="1"/>
  <c r="C821" i="1"/>
  <c r="D821" i="1"/>
  <c r="C822" i="1"/>
  <c r="D822" i="1"/>
  <c r="C823" i="1"/>
  <c r="D823" i="1"/>
  <c r="C824" i="1"/>
  <c r="D824" i="1"/>
  <c r="C825" i="1"/>
  <c r="D825" i="1"/>
  <c r="C826" i="1"/>
  <c r="D826" i="1"/>
  <c r="C827" i="1"/>
  <c r="D827" i="1"/>
  <c r="C828" i="1"/>
  <c r="D828" i="1"/>
  <c r="C829" i="1"/>
  <c r="D829" i="1"/>
  <c r="C830" i="1"/>
  <c r="D830" i="1"/>
  <c r="C831" i="1"/>
  <c r="D831" i="1"/>
  <c r="C832" i="1"/>
  <c r="D832" i="1"/>
  <c r="C833" i="1"/>
  <c r="D833" i="1"/>
  <c r="C834" i="1"/>
  <c r="D834" i="1"/>
  <c r="C835" i="1"/>
  <c r="D835" i="1"/>
  <c r="C836" i="1"/>
  <c r="D836" i="1"/>
  <c r="C837" i="1"/>
  <c r="D837" i="1"/>
  <c r="C838" i="1"/>
  <c r="D838" i="1"/>
  <c r="C839" i="1"/>
  <c r="D839" i="1"/>
  <c r="C840" i="1"/>
  <c r="D840" i="1"/>
  <c r="C841" i="1"/>
  <c r="D841" i="1"/>
  <c r="C842" i="1"/>
  <c r="D842" i="1"/>
  <c r="C843" i="1"/>
  <c r="D843" i="1"/>
  <c r="C844" i="1"/>
  <c r="D844" i="1"/>
  <c r="C845" i="1"/>
  <c r="D845" i="1"/>
  <c r="C846" i="1"/>
  <c r="D846" i="1"/>
  <c r="C847" i="1"/>
  <c r="D847" i="1"/>
  <c r="C848" i="1"/>
  <c r="D848" i="1"/>
  <c r="C849" i="1"/>
  <c r="D849" i="1"/>
  <c r="C850" i="1"/>
  <c r="D850" i="1"/>
  <c r="C851" i="1"/>
  <c r="D851" i="1"/>
  <c r="C852" i="1"/>
  <c r="D852" i="1"/>
  <c r="C853" i="1"/>
  <c r="D853" i="1"/>
  <c r="C854" i="1"/>
  <c r="D854" i="1"/>
  <c r="C855" i="1"/>
  <c r="D855" i="1"/>
  <c r="C856" i="1"/>
  <c r="D856" i="1"/>
  <c r="C857" i="1"/>
  <c r="D857" i="1"/>
  <c r="C858" i="1"/>
  <c r="D858" i="1"/>
  <c r="C859" i="1"/>
  <c r="D859" i="1"/>
  <c r="C860" i="1"/>
  <c r="D860" i="1"/>
  <c r="C861" i="1"/>
  <c r="D861" i="1"/>
  <c r="C862" i="1"/>
  <c r="D862" i="1"/>
  <c r="C863" i="1"/>
  <c r="D863" i="1"/>
  <c r="C864" i="1"/>
  <c r="D864" i="1"/>
  <c r="C865" i="1"/>
  <c r="D865" i="1"/>
  <c r="C866" i="1"/>
  <c r="D866" i="1"/>
  <c r="C867" i="1"/>
  <c r="D867" i="1"/>
  <c r="C868" i="1"/>
  <c r="D868" i="1"/>
  <c r="C869" i="1"/>
  <c r="D869" i="1"/>
  <c r="C870" i="1"/>
  <c r="D870" i="1"/>
  <c r="C871" i="1"/>
  <c r="D871" i="1"/>
  <c r="C872" i="1"/>
  <c r="D872" i="1"/>
  <c r="C873" i="1"/>
  <c r="D873" i="1"/>
  <c r="C874" i="1"/>
  <c r="D874" i="1"/>
  <c r="C875" i="1"/>
  <c r="D875" i="1"/>
  <c r="C876" i="1"/>
  <c r="D876" i="1"/>
  <c r="C877" i="1"/>
  <c r="D877" i="1"/>
  <c r="C878" i="1"/>
  <c r="D878" i="1"/>
  <c r="C879" i="1"/>
  <c r="D879" i="1"/>
  <c r="C880" i="1"/>
  <c r="D880" i="1"/>
  <c r="C881" i="1"/>
  <c r="D881" i="1"/>
  <c r="C882" i="1"/>
  <c r="D882" i="1"/>
  <c r="C883" i="1"/>
  <c r="D883" i="1"/>
  <c r="C884" i="1"/>
  <c r="D884" i="1"/>
  <c r="C885" i="1"/>
  <c r="D885" i="1"/>
  <c r="C886" i="1"/>
  <c r="D886" i="1"/>
  <c r="C887" i="1"/>
  <c r="D887" i="1"/>
  <c r="C888" i="1"/>
  <c r="D888" i="1"/>
  <c r="C889" i="1"/>
  <c r="D889" i="1"/>
  <c r="C890" i="1"/>
  <c r="D890" i="1"/>
  <c r="C891" i="1"/>
  <c r="D891" i="1"/>
  <c r="C892" i="1"/>
  <c r="D892" i="1"/>
  <c r="C893" i="1"/>
  <c r="D893" i="1"/>
  <c r="C894" i="1"/>
  <c r="D894" i="1"/>
  <c r="C895" i="1"/>
  <c r="D895" i="1"/>
  <c r="C896" i="1"/>
  <c r="D896" i="1"/>
  <c r="C897" i="1"/>
  <c r="D897" i="1"/>
  <c r="C898" i="1"/>
  <c r="D898" i="1"/>
  <c r="C899" i="1"/>
  <c r="D899" i="1"/>
  <c r="C900" i="1"/>
  <c r="D900" i="1"/>
  <c r="C901" i="1"/>
  <c r="D901" i="1"/>
  <c r="C902" i="1"/>
  <c r="D902" i="1"/>
  <c r="C903" i="1"/>
  <c r="D903" i="1"/>
  <c r="C904" i="1"/>
  <c r="D904" i="1"/>
  <c r="C905" i="1"/>
  <c r="D905" i="1"/>
  <c r="C906" i="1"/>
  <c r="D906" i="1"/>
  <c r="C907" i="1"/>
  <c r="D907" i="1"/>
  <c r="C908" i="1"/>
  <c r="D908" i="1"/>
  <c r="C909" i="1"/>
  <c r="D909" i="1"/>
  <c r="C910" i="1"/>
  <c r="D910" i="1"/>
  <c r="C911" i="1"/>
  <c r="D911" i="1"/>
  <c r="C912" i="1"/>
  <c r="D912" i="1"/>
  <c r="C913" i="1"/>
  <c r="D913" i="1"/>
  <c r="C914" i="1"/>
  <c r="D914" i="1"/>
  <c r="C915" i="1"/>
  <c r="D915" i="1"/>
  <c r="C916" i="1"/>
  <c r="D916" i="1"/>
  <c r="C917" i="1"/>
  <c r="D917" i="1"/>
  <c r="C918" i="1"/>
  <c r="D918" i="1"/>
  <c r="C919" i="1"/>
  <c r="D919" i="1"/>
  <c r="C920" i="1"/>
  <c r="D920" i="1"/>
  <c r="C921" i="1"/>
  <c r="D921" i="1"/>
  <c r="C922" i="1"/>
  <c r="D922" i="1"/>
  <c r="C923" i="1"/>
  <c r="D923" i="1"/>
  <c r="C924" i="1"/>
  <c r="D924" i="1"/>
  <c r="C925" i="1"/>
  <c r="D925" i="1"/>
  <c r="C926" i="1"/>
  <c r="D926" i="1"/>
  <c r="C927" i="1"/>
  <c r="D927" i="1"/>
  <c r="C928" i="1"/>
  <c r="D928" i="1"/>
  <c r="C929" i="1"/>
  <c r="D929" i="1"/>
  <c r="C930" i="1"/>
  <c r="D930" i="1"/>
  <c r="C931" i="1"/>
  <c r="D931" i="1"/>
  <c r="C932" i="1"/>
  <c r="D932" i="1"/>
  <c r="C933" i="1"/>
  <c r="D933" i="1"/>
  <c r="C934" i="1"/>
  <c r="D934" i="1"/>
  <c r="C935" i="1"/>
  <c r="D935" i="1"/>
  <c r="C936" i="1"/>
  <c r="D936" i="1"/>
  <c r="C937" i="1"/>
  <c r="D937" i="1"/>
  <c r="C938" i="1"/>
  <c r="D938" i="1"/>
  <c r="C939" i="1"/>
  <c r="D939" i="1"/>
  <c r="C940" i="1"/>
  <c r="D940" i="1"/>
  <c r="C941" i="1"/>
  <c r="D941" i="1"/>
  <c r="C942" i="1"/>
  <c r="D942" i="1"/>
  <c r="C943" i="1"/>
  <c r="D943" i="1"/>
  <c r="C944" i="1"/>
  <c r="D944" i="1"/>
  <c r="C945" i="1"/>
  <c r="D945" i="1"/>
  <c r="C946" i="1"/>
  <c r="D946" i="1"/>
  <c r="C947" i="1"/>
  <c r="D947" i="1"/>
  <c r="C948" i="1"/>
  <c r="D948" i="1"/>
  <c r="C949" i="1"/>
  <c r="D949" i="1"/>
  <c r="C950" i="1"/>
  <c r="D950" i="1"/>
  <c r="C951" i="1"/>
  <c r="D951" i="1"/>
  <c r="C952" i="1"/>
  <c r="D952" i="1"/>
  <c r="C953" i="1"/>
  <c r="D953" i="1"/>
  <c r="C954" i="1"/>
  <c r="D954" i="1"/>
  <c r="C955" i="1"/>
  <c r="D955" i="1"/>
  <c r="C956" i="1"/>
  <c r="D956" i="1"/>
  <c r="C957" i="1"/>
  <c r="D957" i="1"/>
  <c r="C958" i="1"/>
  <c r="D958" i="1"/>
  <c r="C959" i="1"/>
  <c r="D959" i="1"/>
  <c r="C960" i="1"/>
  <c r="D960" i="1"/>
  <c r="C961" i="1"/>
  <c r="D961" i="1"/>
  <c r="C962" i="1"/>
  <c r="D962" i="1"/>
  <c r="C963" i="1"/>
  <c r="D963" i="1"/>
  <c r="C964" i="1"/>
  <c r="D964" i="1"/>
  <c r="C965" i="1"/>
  <c r="D965" i="1"/>
  <c r="C966" i="1"/>
  <c r="D966" i="1"/>
  <c r="C967" i="1"/>
  <c r="D967" i="1"/>
  <c r="C968" i="1"/>
  <c r="D968" i="1"/>
  <c r="C969" i="1"/>
  <c r="D969" i="1"/>
  <c r="C970" i="1"/>
  <c r="D970" i="1"/>
  <c r="C971" i="1"/>
  <c r="D971" i="1"/>
  <c r="C972" i="1"/>
  <c r="D972" i="1"/>
  <c r="C973" i="1"/>
  <c r="D973" i="1"/>
  <c r="C974" i="1"/>
  <c r="D974" i="1"/>
  <c r="C975" i="1"/>
  <c r="D975" i="1"/>
  <c r="C976" i="1"/>
  <c r="D976" i="1"/>
  <c r="C977" i="1"/>
  <c r="D977" i="1"/>
  <c r="C978" i="1"/>
  <c r="D978" i="1"/>
  <c r="C979" i="1"/>
  <c r="D979" i="1"/>
  <c r="C980" i="1"/>
  <c r="D980" i="1"/>
  <c r="C981" i="1"/>
  <c r="D981" i="1"/>
  <c r="C982" i="1"/>
  <c r="D982" i="1"/>
  <c r="C983" i="1"/>
  <c r="D983" i="1"/>
  <c r="C984" i="1"/>
  <c r="D984" i="1"/>
  <c r="C985" i="1"/>
  <c r="D985" i="1"/>
  <c r="C986" i="1"/>
  <c r="D986" i="1"/>
  <c r="C987" i="1"/>
  <c r="D987" i="1"/>
  <c r="C988" i="1"/>
  <c r="D988" i="1"/>
  <c r="C989" i="1"/>
  <c r="D989" i="1"/>
  <c r="C990" i="1"/>
  <c r="D990" i="1"/>
  <c r="C991" i="1"/>
  <c r="D991" i="1"/>
  <c r="C992" i="1"/>
  <c r="D992" i="1"/>
  <c r="C993" i="1"/>
  <c r="D993" i="1"/>
  <c r="C994" i="1"/>
  <c r="D994" i="1"/>
  <c r="C995" i="1"/>
  <c r="D995" i="1"/>
  <c r="C996" i="1"/>
  <c r="D996" i="1"/>
  <c r="C997" i="1"/>
  <c r="D997" i="1"/>
  <c r="C998" i="1"/>
  <c r="D998" i="1"/>
  <c r="C999" i="1"/>
  <c r="D999" i="1"/>
  <c r="C1000" i="1"/>
  <c r="D1000" i="1"/>
  <c r="C1001" i="1"/>
  <c r="D1001" i="1"/>
  <c r="C1002" i="1"/>
  <c r="D1002" i="1"/>
  <c r="C1003" i="1"/>
  <c r="D1003" i="1"/>
  <c r="C1004" i="1"/>
  <c r="D1004" i="1"/>
  <c r="C1005" i="1"/>
  <c r="D1005" i="1"/>
  <c r="C1006" i="1"/>
  <c r="D1006" i="1"/>
  <c r="C1007" i="1"/>
  <c r="D1007" i="1"/>
  <c r="C1008" i="1"/>
  <c r="D1008" i="1"/>
  <c r="C1009" i="1"/>
  <c r="D1009" i="1"/>
  <c r="C1010" i="1"/>
  <c r="D1010" i="1"/>
  <c r="C1011" i="1"/>
  <c r="D1011" i="1"/>
  <c r="C1012" i="1"/>
  <c r="D1012" i="1"/>
  <c r="C1013" i="1"/>
  <c r="D1013" i="1"/>
  <c r="C1014" i="1"/>
  <c r="D1014" i="1"/>
  <c r="C1015" i="1"/>
  <c r="D1015" i="1"/>
  <c r="C1016" i="1"/>
  <c r="D1016" i="1"/>
  <c r="C1017" i="1"/>
  <c r="D1017" i="1"/>
  <c r="C1018" i="1"/>
  <c r="D1018" i="1"/>
  <c r="C1019" i="1"/>
  <c r="D1019" i="1"/>
  <c r="C1020" i="1"/>
  <c r="D1020" i="1"/>
  <c r="C1021" i="1"/>
  <c r="D1021" i="1"/>
  <c r="C1022" i="1"/>
  <c r="D1022" i="1"/>
  <c r="C1023" i="1"/>
  <c r="D1023" i="1"/>
  <c r="C1024" i="1"/>
  <c r="D1024" i="1"/>
  <c r="C1025" i="1"/>
  <c r="D1025" i="1"/>
  <c r="C1026" i="1"/>
  <c r="D1026" i="1"/>
  <c r="C1027" i="1"/>
  <c r="D1027" i="1"/>
  <c r="C1028" i="1"/>
  <c r="D1028" i="1"/>
  <c r="C1029" i="1"/>
  <c r="D1029" i="1"/>
  <c r="C1030" i="1"/>
  <c r="D1030" i="1"/>
  <c r="C1031" i="1"/>
  <c r="D1031" i="1"/>
  <c r="C1032" i="1"/>
  <c r="D1032" i="1"/>
  <c r="C1033" i="1"/>
  <c r="D1033" i="1"/>
  <c r="C1034" i="1"/>
  <c r="D1034" i="1"/>
  <c r="C1035" i="1"/>
  <c r="D1035" i="1"/>
  <c r="C1036" i="1"/>
  <c r="D1036" i="1"/>
  <c r="C1037" i="1"/>
  <c r="D1037" i="1"/>
  <c r="C1038" i="1"/>
  <c r="D1038" i="1"/>
  <c r="C1039" i="1"/>
  <c r="D1039" i="1"/>
  <c r="C1040" i="1"/>
  <c r="D1040" i="1"/>
  <c r="C1041" i="1"/>
  <c r="D1041" i="1"/>
  <c r="C1042" i="1"/>
  <c r="D1042" i="1"/>
  <c r="C1043" i="1"/>
  <c r="D1043" i="1"/>
  <c r="C1044" i="1"/>
  <c r="D1044" i="1"/>
  <c r="C1045" i="1"/>
  <c r="D1045" i="1"/>
  <c r="C1046" i="1"/>
  <c r="D1046" i="1"/>
  <c r="C1047" i="1"/>
  <c r="D1047" i="1"/>
  <c r="C1048" i="1"/>
  <c r="D1048" i="1"/>
  <c r="C1049" i="1"/>
  <c r="D1049" i="1"/>
  <c r="C1050" i="1"/>
  <c r="D1050" i="1"/>
  <c r="C1051" i="1"/>
  <c r="D1051" i="1"/>
  <c r="C1052" i="1"/>
  <c r="D1052" i="1"/>
  <c r="C1053" i="1"/>
  <c r="D1053" i="1"/>
  <c r="C1054" i="1"/>
  <c r="D1054" i="1"/>
  <c r="C1055" i="1"/>
  <c r="D1055" i="1"/>
  <c r="C1056" i="1"/>
  <c r="D1056" i="1"/>
  <c r="C1057" i="1"/>
  <c r="D1057" i="1"/>
  <c r="C1058" i="1"/>
  <c r="D1058" i="1"/>
  <c r="C1059" i="1"/>
  <c r="D1059" i="1"/>
  <c r="C1060" i="1"/>
  <c r="D1060" i="1"/>
  <c r="C1061" i="1"/>
  <c r="D1061" i="1"/>
  <c r="C1062" i="1"/>
  <c r="D1062" i="1"/>
  <c r="C1063" i="1"/>
  <c r="D1063" i="1"/>
  <c r="C1064" i="1"/>
  <c r="D1064" i="1"/>
  <c r="C1065" i="1"/>
  <c r="D1065" i="1"/>
  <c r="C1066" i="1"/>
  <c r="D1066" i="1"/>
  <c r="C1067" i="1"/>
  <c r="D1067" i="1"/>
  <c r="C1068" i="1"/>
  <c r="D1068" i="1"/>
  <c r="C1069" i="1"/>
  <c r="D1069" i="1"/>
  <c r="C1070" i="1"/>
  <c r="D1070" i="1"/>
  <c r="C1071" i="1"/>
  <c r="D1071" i="1"/>
  <c r="C1072" i="1"/>
  <c r="D1072" i="1"/>
  <c r="C1073" i="1"/>
  <c r="D1073" i="1"/>
  <c r="C1074" i="1"/>
  <c r="D1074" i="1"/>
  <c r="C1075" i="1"/>
  <c r="D1075" i="1"/>
  <c r="C1076" i="1"/>
  <c r="D1076" i="1"/>
  <c r="C1077" i="1"/>
  <c r="D1077" i="1"/>
  <c r="C1078" i="1"/>
  <c r="D1078" i="1"/>
  <c r="C1079" i="1"/>
  <c r="D1079" i="1"/>
  <c r="C1080" i="1"/>
  <c r="D1080" i="1"/>
  <c r="C1081" i="1"/>
  <c r="D1081" i="1"/>
  <c r="C1082" i="1"/>
  <c r="D1082" i="1"/>
  <c r="C1083" i="1"/>
  <c r="D1083" i="1"/>
  <c r="C1084" i="1"/>
  <c r="D1084" i="1"/>
  <c r="C1085" i="1"/>
  <c r="D1085" i="1"/>
  <c r="C1086" i="1"/>
  <c r="D1086" i="1"/>
  <c r="C1087" i="1"/>
  <c r="D1087" i="1"/>
  <c r="C1088" i="1"/>
  <c r="D1088" i="1"/>
  <c r="C1089" i="1"/>
  <c r="D1089" i="1"/>
  <c r="C1090" i="1"/>
  <c r="D1090" i="1"/>
  <c r="C1091" i="1"/>
  <c r="D1091" i="1"/>
  <c r="C1092" i="1"/>
  <c r="D1092" i="1"/>
  <c r="C1093" i="1"/>
  <c r="D1093" i="1"/>
  <c r="C1094" i="1"/>
  <c r="D1094" i="1"/>
  <c r="C1095" i="1"/>
  <c r="D1095" i="1"/>
  <c r="C1096" i="1"/>
  <c r="D1096" i="1"/>
  <c r="C1097" i="1"/>
  <c r="D1097" i="1"/>
  <c r="C1098" i="1"/>
  <c r="D1098" i="1"/>
  <c r="C1099" i="1"/>
  <c r="D1099" i="1"/>
  <c r="C1100" i="1"/>
  <c r="D1100" i="1"/>
  <c r="C1101" i="1"/>
  <c r="D1101" i="1"/>
  <c r="C1102" i="1"/>
  <c r="D1102" i="1"/>
  <c r="C1103" i="1"/>
  <c r="D1103" i="1"/>
  <c r="C1104" i="1"/>
  <c r="D1104" i="1"/>
  <c r="C1105" i="1"/>
  <c r="D1105" i="1"/>
  <c r="C1106" i="1"/>
  <c r="D1106" i="1"/>
  <c r="C1107" i="1"/>
  <c r="D1107" i="1"/>
  <c r="C1108" i="1"/>
  <c r="D1108" i="1"/>
  <c r="C1109" i="1"/>
  <c r="D1109" i="1"/>
  <c r="C1110" i="1"/>
  <c r="D1110" i="1"/>
  <c r="C1111" i="1"/>
  <c r="D1111" i="1"/>
  <c r="C1112" i="1"/>
  <c r="D1112" i="1"/>
  <c r="C1113" i="1"/>
  <c r="D1113" i="1"/>
  <c r="C1114" i="1"/>
  <c r="D1114" i="1"/>
  <c r="C1115" i="1"/>
  <c r="D1115" i="1"/>
  <c r="C1116" i="1"/>
  <c r="D1116" i="1"/>
  <c r="C1117" i="1"/>
  <c r="D1117" i="1"/>
  <c r="C1118" i="1"/>
  <c r="D1118" i="1"/>
  <c r="C1119" i="1"/>
  <c r="D1119" i="1"/>
  <c r="C1120" i="1"/>
  <c r="D1120" i="1"/>
  <c r="C1121" i="1"/>
  <c r="D1121" i="1"/>
  <c r="C1122" i="1"/>
  <c r="D1122" i="1"/>
  <c r="C1123" i="1"/>
  <c r="D1123" i="1"/>
  <c r="C1124" i="1"/>
  <c r="D1124" i="1"/>
  <c r="C1125" i="1"/>
  <c r="D1125" i="1"/>
  <c r="C1126" i="1"/>
  <c r="D1126" i="1"/>
  <c r="C1127" i="1"/>
  <c r="D1127" i="1"/>
  <c r="C1128" i="1"/>
  <c r="D1128" i="1"/>
  <c r="C1129" i="1"/>
  <c r="D1129" i="1"/>
  <c r="C1130" i="1"/>
  <c r="D1130" i="1"/>
  <c r="C1131" i="1"/>
  <c r="D1131" i="1"/>
  <c r="C1132" i="1"/>
  <c r="D1132" i="1"/>
  <c r="C1133" i="1"/>
  <c r="D1133" i="1"/>
  <c r="C1134" i="1"/>
  <c r="D1134" i="1"/>
  <c r="C1135" i="1"/>
  <c r="D1135" i="1"/>
  <c r="C1136" i="1"/>
  <c r="D1136" i="1"/>
  <c r="C1137" i="1"/>
  <c r="D1137" i="1"/>
  <c r="C1138" i="1"/>
  <c r="D1138" i="1"/>
  <c r="C1139" i="1"/>
  <c r="D1139" i="1"/>
  <c r="C1140" i="1"/>
  <c r="D1140" i="1"/>
  <c r="C1141" i="1"/>
  <c r="D1141" i="1"/>
  <c r="C1142" i="1"/>
  <c r="D1142" i="1"/>
  <c r="C1143" i="1"/>
  <c r="D1143" i="1"/>
  <c r="C1144" i="1"/>
  <c r="D1144" i="1"/>
  <c r="C1145" i="1"/>
  <c r="D1145" i="1"/>
  <c r="C1146" i="1"/>
  <c r="D1146" i="1"/>
  <c r="C1147" i="1"/>
  <c r="D1147" i="1"/>
  <c r="C1148" i="1"/>
  <c r="D1148" i="1"/>
  <c r="C1149" i="1"/>
  <c r="D1149" i="1"/>
  <c r="C1150" i="1"/>
  <c r="D1150" i="1"/>
  <c r="C1151" i="1"/>
  <c r="D1151" i="1"/>
  <c r="C1152" i="1"/>
  <c r="D1152" i="1"/>
  <c r="C1153" i="1"/>
  <c r="D1153" i="1"/>
  <c r="C1154" i="1"/>
  <c r="D1154" i="1"/>
  <c r="C1155" i="1"/>
  <c r="D1155" i="1"/>
  <c r="C1156" i="1"/>
  <c r="D1156" i="1"/>
  <c r="C1157" i="1"/>
  <c r="D1157" i="1"/>
  <c r="C1158" i="1"/>
  <c r="D1158" i="1"/>
  <c r="C1159" i="1"/>
  <c r="D1159" i="1"/>
  <c r="C1160" i="1"/>
  <c r="D1160" i="1"/>
  <c r="C1161" i="1"/>
  <c r="D1161" i="1"/>
  <c r="C1162" i="1"/>
  <c r="D1162" i="1"/>
  <c r="C1163" i="1"/>
  <c r="D1163" i="1"/>
  <c r="C1164" i="1"/>
  <c r="D1164" i="1"/>
  <c r="C1165" i="1"/>
  <c r="D1165" i="1"/>
  <c r="C1166" i="1"/>
  <c r="D1166" i="1"/>
  <c r="C1167" i="1"/>
  <c r="D1167" i="1"/>
  <c r="C1168" i="1"/>
  <c r="D1168" i="1"/>
  <c r="C1169" i="1"/>
  <c r="D1169" i="1"/>
  <c r="C1170" i="1"/>
  <c r="D1170" i="1"/>
  <c r="C1171" i="1"/>
  <c r="D1171" i="1"/>
  <c r="C1172" i="1"/>
  <c r="D1172" i="1"/>
  <c r="C1173" i="1"/>
  <c r="D1173" i="1"/>
  <c r="C1174" i="1"/>
  <c r="D1174" i="1"/>
  <c r="C1175" i="1"/>
  <c r="D1175" i="1"/>
  <c r="C1176" i="1"/>
  <c r="D1176" i="1"/>
  <c r="C1177" i="1"/>
  <c r="D1177" i="1"/>
  <c r="C1178" i="1"/>
  <c r="D1178" i="1"/>
  <c r="C1179" i="1"/>
  <c r="D1179" i="1"/>
  <c r="C1180" i="1"/>
  <c r="D1180" i="1"/>
  <c r="C1181" i="1"/>
  <c r="D1181" i="1"/>
  <c r="C1182" i="1"/>
  <c r="D1182" i="1"/>
  <c r="C1183" i="1"/>
  <c r="D1183" i="1"/>
  <c r="C1184" i="1"/>
  <c r="D1184" i="1"/>
  <c r="C1185" i="1"/>
  <c r="D1185" i="1"/>
  <c r="C1186" i="1"/>
  <c r="D1186" i="1"/>
  <c r="C1187" i="1"/>
  <c r="D1187" i="1"/>
  <c r="C1188" i="1"/>
  <c r="D1188" i="1"/>
  <c r="C1189" i="1"/>
  <c r="D1189" i="1"/>
  <c r="C1190" i="1"/>
  <c r="D1190" i="1"/>
  <c r="C1191" i="1"/>
  <c r="D1191" i="1"/>
  <c r="C1192" i="1"/>
  <c r="D1192" i="1"/>
  <c r="C1193" i="1"/>
  <c r="D1193" i="1"/>
  <c r="C1194" i="1"/>
  <c r="D1194" i="1"/>
  <c r="C1195" i="1"/>
  <c r="D1195" i="1"/>
  <c r="C1196" i="1"/>
  <c r="D1196" i="1"/>
  <c r="C1197" i="1"/>
  <c r="D1197" i="1"/>
  <c r="C1198" i="1"/>
  <c r="D1198" i="1"/>
  <c r="C1199" i="1"/>
  <c r="D1199" i="1"/>
  <c r="C1200" i="1"/>
  <c r="D1200" i="1"/>
  <c r="C1201" i="1"/>
  <c r="D1201" i="1"/>
  <c r="C1202" i="1"/>
  <c r="D1202" i="1"/>
  <c r="C1203" i="1"/>
  <c r="D1203" i="1"/>
  <c r="C1204" i="1"/>
  <c r="D1204" i="1"/>
  <c r="C1205" i="1"/>
  <c r="D1205" i="1"/>
  <c r="C1206" i="1"/>
  <c r="D1206" i="1"/>
  <c r="C1207" i="1"/>
  <c r="D1207" i="1"/>
  <c r="C1208" i="1"/>
  <c r="D1208" i="1"/>
  <c r="C1209" i="1"/>
  <c r="D1209" i="1"/>
  <c r="C1210" i="1"/>
  <c r="D1210" i="1"/>
  <c r="C1211" i="1"/>
  <c r="D1211" i="1"/>
  <c r="C1212" i="1"/>
  <c r="D1212" i="1"/>
  <c r="C1213" i="1"/>
  <c r="D1213" i="1"/>
  <c r="C1214" i="1"/>
  <c r="D1214" i="1"/>
  <c r="C1215" i="1"/>
  <c r="D1215" i="1"/>
  <c r="C1216" i="1"/>
  <c r="D1216" i="1"/>
  <c r="C1217" i="1"/>
  <c r="D1217" i="1"/>
  <c r="C1218" i="1"/>
  <c r="D1218" i="1"/>
  <c r="C1219" i="1"/>
  <c r="D1219" i="1"/>
  <c r="C1220" i="1"/>
  <c r="D1220" i="1"/>
  <c r="C1221" i="1"/>
  <c r="D1221" i="1"/>
  <c r="C1222" i="1"/>
  <c r="D1222" i="1"/>
  <c r="C1223" i="1"/>
  <c r="D1223" i="1"/>
  <c r="C1224" i="1"/>
  <c r="D1224" i="1"/>
  <c r="C1225" i="1"/>
  <c r="D1225" i="1"/>
  <c r="C1226" i="1"/>
  <c r="D1226" i="1"/>
  <c r="C1227" i="1"/>
  <c r="D1227" i="1"/>
  <c r="C1228" i="1"/>
  <c r="D1228" i="1"/>
  <c r="C1229" i="1"/>
  <c r="D1229" i="1"/>
  <c r="C1230" i="1"/>
  <c r="D1230" i="1"/>
  <c r="C1231" i="1"/>
  <c r="D1231" i="1"/>
  <c r="C1232" i="1"/>
  <c r="D1232" i="1"/>
  <c r="C1233" i="1"/>
  <c r="D1233" i="1"/>
  <c r="C1234" i="1"/>
  <c r="D1234" i="1"/>
  <c r="C1235" i="1"/>
  <c r="D1235" i="1"/>
  <c r="C1236" i="1"/>
  <c r="D1236" i="1"/>
  <c r="C1237" i="1"/>
  <c r="D1237" i="1"/>
  <c r="C1238" i="1"/>
  <c r="D1238" i="1"/>
  <c r="C1239" i="1"/>
  <c r="D1239" i="1"/>
  <c r="C1240" i="1"/>
  <c r="D1240" i="1"/>
  <c r="C1241" i="1"/>
  <c r="D1241" i="1"/>
  <c r="C1242" i="1"/>
  <c r="D1242" i="1"/>
  <c r="C1243" i="1"/>
  <c r="D1243" i="1"/>
  <c r="C1244" i="1"/>
  <c r="D1244" i="1"/>
  <c r="C1245" i="1"/>
  <c r="D1245" i="1"/>
  <c r="C1246" i="1"/>
  <c r="D1246" i="1"/>
  <c r="C1247" i="1"/>
  <c r="D1247" i="1"/>
  <c r="C1248" i="1"/>
  <c r="D1248" i="1"/>
  <c r="C1249" i="1"/>
  <c r="D1249" i="1"/>
  <c r="C1250" i="1"/>
  <c r="D1250" i="1"/>
  <c r="C1251" i="1"/>
  <c r="D1251" i="1"/>
  <c r="C1252" i="1"/>
  <c r="D1252" i="1"/>
  <c r="C1253" i="1"/>
  <c r="D1253" i="1"/>
  <c r="C1254" i="1"/>
  <c r="D1254" i="1"/>
  <c r="C1255" i="1"/>
  <c r="D1255" i="1"/>
  <c r="C1256" i="1"/>
  <c r="D1256" i="1"/>
  <c r="C1257" i="1"/>
  <c r="D1257" i="1"/>
  <c r="C1258" i="1"/>
  <c r="D1258" i="1"/>
  <c r="C1259" i="1"/>
  <c r="D1259" i="1"/>
  <c r="C1260" i="1"/>
  <c r="D1260" i="1"/>
  <c r="C1261" i="1"/>
  <c r="D1261" i="1"/>
  <c r="C1262" i="1"/>
  <c r="D1262" i="1"/>
  <c r="C1263" i="1"/>
  <c r="D1263" i="1"/>
  <c r="C1264" i="1"/>
  <c r="D1264" i="1"/>
  <c r="C1265" i="1"/>
  <c r="D1265" i="1"/>
  <c r="C1266" i="1"/>
  <c r="D1266" i="1"/>
  <c r="C1267" i="1"/>
  <c r="D1267" i="1"/>
  <c r="C1268" i="1"/>
  <c r="D1268" i="1"/>
  <c r="C1269" i="1"/>
  <c r="D1269" i="1"/>
  <c r="C1270" i="1"/>
  <c r="D1270" i="1"/>
  <c r="C1271" i="1"/>
  <c r="D1271" i="1"/>
  <c r="C1272" i="1"/>
  <c r="D1272" i="1"/>
  <c r="C1273" i="1"/>
  <c r="D1273" i="1"/>
  <c r="C1274" i="1"/>
  <c r="D1274" i="1"/>
  <c r="C1275" i="1"/>
  <c r="D1275" i="1"/>
  <c r="C1276" i="1"/>
  <c r="D1276" i="1"/>
  <c r="C1277" i="1"/>
  <c r="D1277" i="1"/>
  <c r="C1278" i="1"/>
  <c r="D1278" i="1"/>
  <c r="C1279" i="1"/>
  <c r="D1279" i="1"/>
  <c r="C1280" i="1"/>
  <c r="D1280" i="1"/>
  <c r="C1281" i="1"/>
  <c r="D1281" i="1"/>
  <c r="C1282" i="1"/>
  <c r="D1282" i="1"/>
  <c r="C1283" i="1"/>
  <c r="D1283" i="1"/>
  <c r="C1284" i="1"/>
  <c r="D1284" i="1"/>
  <c r="C1285" i="1"/>
  <c r="D1285" i="1"/>
  <c r="C1286" i="1"/>
  <c r="D1286" i="1"/>
  <c r="C1287" i="1"/>
  <c r="D1287" i="1"/>
  <c r="C1288" i="1"/>
  <c r="D1288" i="1"/>
  <c r="C1289" i="1"/>
  <c r="D1289" i="1"/>
  <c r="C1290" i="1"/>
  <c r="D1290" i="1"/>
  <c r="C1291" i="1"/>
  <c r="D1291" i="1"/>
  <c r="C1292" i="1"/>
  <c r="D1292" i="1"/>
  <c r="C1293" i="1"/>
  <c r="D1293" i="1"/>
  <c r="C1294" i="1"/>
  <c r="D1294" i="1"/>
  <c r="C1295" i="1"/>
  <c r="D1295" i="1"/>
  <c r="C1296" i="1"/>
  <c r="D1296" i="1"/>
  <c r="C1297" i="1"/>
  <c r="D1297" i="1"/>
  <c r="C1298" i="1"/>
  <c r="D1298" i="1"/>
  <c r="C1299" i="1"/>
  <c r="D1299" i="1"/>
  <c r="C1300" i="1"/>
  <c r="D1300" i="1"/>
  <c r="C1301" i="1"/>
  <c r="D1301" i="1"/>
  <c r="C1302" i="1"/>
  <c r="D1302" i="1"/>
  <c r="C1303" i="1"/>
  <c r="D1303" i="1"/>
  <c r="C1304" i="1"/>
  <c r="D1304" i="1"/>
  <c r="C1305" i="1"/>
  <c r="D1305" i="1"/>
  <c r="C1306" i="1"/>
  <c r="D1306" i="1"/>
  <c r="C1307" i="1"/>
  <c r="D1307" i="1"/>
  <c r="C1308" i="1"/>
  <c r="D1308" i="1"/>
  <c r="C1309" i="1"/>
  <c r="D1309" i="1"/>
  <c r="C1310" i="1"/>
  <c r="D1310" i="1"/>
  <c r="C1311" i="1"/>
  <c r="D1311" i="1"/>
  <c r="C1312" i="1"/>
  <c r="D1312" i="1"/>
  <c r="C1313" i="1"/>
  <c r="D1313" i="1"/>
  <c r="C1314" i="1"/>
  <c r="D1314" i="1"/>
  <c r="C1315" i="1"/>
  <c r="D1315" i="1"/>
  <c r="C1316" i="1"/>
  <c r="D1316" i="1"/>
  <c r="C1317" i="1"/>
  <c r="D1317" i="1"/>
  <c r="C1318" i="1"/>
  <c r="D1318" i="1"/>
  <c r="C1319" i="1"/>
  <c r="D1319" i="1"/>
  <c r="C1320" i="1"/>
  <c r="D1320" i="1"/>
  <c r="C1321" i="1"/>
  <c r="D1321" i="1"/>
  <c r="C1322" i="1"/>
  <c r="D1322" i="1"/>
  <c r="C1323" i="1"/>
  <c r="D1323" i="1"/>
  <c r="C1324" i="1"/>
  <c r="D1324" i="1"/>
  <c r="C1325" i="1"/>
  <c r="D1325" i="1"/>
  <c r="C1326" i="1"/>
  <c r="D1326" i="1"/>
  <c r="C1327" i="1"/>
  <c r="D1327" i="1"/>
  <c r="C1328" i="1"/>
  <c r="D1328" i="1"/>
  <c r="C1329" i="1"/>
  <c r="D1329" i="1"/>
  <c r="C1330" i="1"/>
  <c r="D1330" i="1"/>
  <c r="C1331" i="1"/>
  <c r="D1331" i="1"/>
  <c r="C1332" i="1"/>
  <c r="D1332" i="1"/>
  <c r="C1333" i="1"/>
  <c r="D1333" i="1"/>
  <c r="C1334" i="1"/>
  <c r="D1334" i="1"/>
  <c r="C1335" i="1"/>
  <c r="D1335" i="1"/>
  <c r="C1336" i="1"/>
  <c r="D1336" i="1"/>
  <c r="C1337" i="1"/>
  <c r="D1337" i="1"/>
  <c r="C1338" i="1"/>
  <c r="D1338" i="1"/>
  <c r="C1339" i="1"/>
  <c r="D1339" i="1"/>
  <c r="C1340" i="1"/>
  <c r="D1340" i="1"/>
  <c r="C1341" i="1"/>
  <c r="D1341" i="1"/>
  <c r="C1342" i="1"/>
  <c r="D1342" i="1"/>
  <c r="C1343" i="1"/>
  <c r="D1343" i="1"/>
  <c r="C1344" i="1"/>
  <c r="D1344" i="1"/>
  <c r="C1345" i="1"/>
  <c r="D1345" i="1"/>
  <c r="C1346" i="1"/>
  <c r="D1346" i="1"/>
  <c r="C1347" i="1"/>
  <c r="D1347" i="1"/>
  <c r="C1348" i="1"/>
  <c r="D1348" i="1"/>
  <c r="C1349" i="1"/>
  <c r="D1349" i="1"/>
  <c r="C1350" i="1"/>
  <c r="D1350" i="1"/>
  <c r="C1351" i="1"/>
  <c r="D1351" i="1"/>
  <c r="C1352" i="1"/>
  <c r="D1352" i="1"/>
  <c r="C1353" i="1"/>
  <c r="D1353" i="1"/>
  <c r="C1354" i="1"/>
  <c r="D1354" i="1"/>
  <c r="C1355" i="1"/>
  <c r="D1355" i="1"/>
  <c r="C1356" i="1"/>
  <c r="D1356" i="1"/>
  <c r="C1357" i="1"/>
  <c r="D1357" i="1"/>
  <c r="C1358" i="1"/>
  <c r="D1358" i="1"/>
  <c r="C1359" i="1"/>
  <c r="D1359" i="1"/>
  <c r="C1360" i="1"/>
  <c r="D1360" i="1"/>
  <c r="C1361" i="1"/>
  <c r="D1361" i="1"/>
  <c r="C1362" i="1"/>
  <c r="D1362" i="1"/>
  <c r="C1363" i="1"/>
  <c r="D1363" i="1"/>
  <c r="C1364" i="1"/>
  <c r="D1364" i="1"/>
  <c r="C1365" i="1"/>
  <c r="D1365" i="1"/>
  <c r="C1366" i="1"/>
  <c r="D1366" i="1"/>
  <c r="C1367" i="1"/>
  <c r="D1367" i="1"/>
  <c r="C1368" i="1"/>
  <c r="D1368" i="1"/>
  <c r="C1369" i="1"/>
  <c r="D1369" i="1"/>
  <c r="C1370" i="1"/>
  <c r="D1370" i="1"/>
  <c r="C1371" i="1"/>
  <c r="D1371" i="1"/>
  <c r="C1372" i="1"/>
  <c r="D1372" i="1"/>
  <c r="C1373" i="1"/>
  <c r="D1373" i="1"/>
  <c r="C1374" i="1"/>
  <c r="D1374" i="1"/>
  <c r="C1375" i="1"/>
  <c r="D1375" i="1"/>
  <c r="C1376" i="1"/>
  <c r="D1376" i="1"/>
  <c r="C1377" i="1"/>
  <c r="D1377" i="1"/>
  <c r="C1378" i="1"/>
  <c r="D1378" i="1"/>
  <c r="C1379" i="1"/>
  <c r="D1379" i="1"/>
  <c r="C1380" i="1"/>
  <c r="D1380" i="1"/>
  <c r="C1381" i="1"/>
  <c r="D1381" i="1"/>
  <c r="C1382" i="1"/>
  <c r="D1382" i="1"/>
  <c r="C1383" i="1"/>
  <c r="D1383" i="1"/>
  <c r="C1384" i="1"/>
  <c r="D1384" i="1"/>
  <c r="C1385" i="1"/>
  <c r="D1385" i="1"/>
  <c r="C1386" i="1"/>
  <c r="D1386" i="1"/>
  <c r="C1387" i="1"/>
  <c r="D1387" i="1"/>
  <c r="C1388" i="1"/>
  <c r="D1388" i="1"/>
  <c r="C1389" i="1"/>
  <c r="D1389" i="1"/>
  <c r="C1390" i="1"/>
  <c r="D1390" i="1"/>
  <c r="C1391" i="1"/>
  <c r="D1391" i="1"/>
  <c r="C1392" i="1"/>
  <c r="D1392" i="1"/>
  <c r="C1393" i="1"/>
  <c r="D1393" i="1"/>
  <c r="C1394" i="1"/>
  <c r="D1394" i="1"/>
  <c r="C1395" i="1"/>
  <c r="D1395" i="1"/>
  <c r="C1396" i="1"/>
  <c r="D1396" i="1"/>
  <c r="C1397" i="1"/>
  <c r="D1397" i="1"/>
  <c r="C1398" i="1"/>
  <c r="D1398" i="1"/>
  <c r="C1399" i="1"/>
  <c r="D1399" i="1"/>
  <c r="C1400" i="1"/>
  <c r="D1400" i="1"/>
  <c r="C1401" i="1"/>
  <c r="D1401" i="1"/>
  <c r="C1402" i="1"/>
  <c r="D1402" i="1"/>
  <c r="C1403" i="1"/>
  <c r="D1403" i="1"/>
  <c r="C1404" i="1"/>
  <c r="D1404" i="1"/>
  <c r="C1405" i="1"/>
  <c r="D1405" i="1"/>
  <c r="C1406" i="1"/>
  <c r="D1406" i="1"/>
  <c r="C1407" i="1"/>
  <c r="D1407" i="1"/>
  <c r="C1408" i="1"/>
  <c r="D1408" i="1"/>
  <c r="C1409" i="1"/>
  <c r="D1409" i="1"/>
  <c r="C1410" i="1"/>
  <c r="D1410" i="1"/>
  <c r="C1411" i="1"/>
  <c r="D1411" i="1"/>
  <c r="C1412" i="1"/>
  <c r="D1412" i="1"/>
  <c r="C1413" i="1"/>
  <c r="D1413" i="1"/>
  <c r="C1414" i="1"/>
  <c r="D1414" i="1"/>
  <c r="C1415" i="1"/>
  <c r="D1415" i="1"/>
  <c r="C1416" i="1"/>
  <c r="D1416" i="1"/>
  <c r="C1417" i="1"/>
  <c r="D1417" i="1"/>
  <c r="C1418" i="1"/>
  <c r="D1418" i="1"/>
  <c r="C1419" i="1"/>
  <c r="D1419" i="1"/>
  <c r="C1420" i="1"/>
  <c r="D1420" i="1"/>
  <c r="C1421" i="1"/>
  <c r="D1421" i="1"/>
  <c r="C1422" i="1"/>
  <c r="D1422" i="1"/>
  <c r="C1423" i="1"/>
  <c r="D1423" i="1"/>
  <c r="C1424" i="1"/>
  <c r="D1424" i="1"/>
  <c r="C1425" i="1"/>
  <c r="D1425" i="1"/>
  <c r="C1426" i="1"/>
  <c r="D1426" i="1"/>
  <c r="C1427" i="1"/>
  <c r="D1427" i="1"/>
  <c r="C1428" i="1"/>
  <c r="D1428" i="1"/>
  <c r="C1429" i="1"/>
  <c r="D1429" i="1"/>
  <c r="C1430" i="1"/>
  <c r="D1430" i="1"/>
  <c r="C1431" i="1"/>
  <c r="D1431" i="1"/>
  <c r="C1432" i="1"/>
  <c r="D1432" i="1"/>
  <c r="C1433" i="1"/>
  <c r="D1433" i="1"/>
  <c r="C1434" i="1"/>
  <c r="D1434" i="1"/>
  <c r="C1435" i="1"/>
  <c r="D1435" i="1"/>
  <c r="C1436" i="1"/>
  <c r="D1436" i="1"/>
  <c r="C1437" i="1"/>
  <c r="D1437" i="1"/>
  <c r="C1438" i="1"/>
  <c r="D1438" i="1"/>
  <c r="C1439" i="1"/>
  <c r="D1439" i="1"/>
  <c r="C1440" i="1"/>
  <c r="D1440" i="1"/>
  <c r="C1441" i="1"/>
  <c r="D1441" i="1"/>
  <c r="C1442" i="1"/>
  <c r="D1442" i="1"/>
  <c r="C1443" i="1"/>
  <c r="D1443" i="1"/>
  <c r="C1444" i="1"/>
  <c r="D1444" i="1"/>
  <c r="C1445" i="1"/>
  <c r="D1445" i="1"/>
  <c r="C1446" i="1"/>
  <c r="D1446" i="1"/>
  <c r="C1447" i="1"/>
  <c r="D1447" i="1"/>
  <c r="C1448" i="1"/>
  <c r="D1448" i="1"/>
  <c r="C1449" i="1"/>
  <c r="D1449" i="1"/>
  <c r="C1450" i="1"/>
  <c r="D1450" i="1"/>
  <c r="C1451" i="1"/>
  <c r="D1451" i="1"/>
  <c r="C1452" i="1"/>
  <c r="D1452" i="1"/>
  <c r="C1453" i="1"/>
  <c r="D1453" i="1"/>
  <c r="C1454" i="1"/>
  <c r="D1454" i="1"/>
  <c r="C1455" i="1"/>
  <c r="D1455" i="1"/>
  <c r="C1456" i="1"/>
  <c r="D1456" i="1"/>
  <c r="C1457" i="1"/>
  <c r="D1457" i="1"/>
  <c r="C1458" i="1"/>
  <c r="D1458" i="1"/>
  <c r="C1459" i="1"/>
  <c r="D1459" i="1"/>
  <c r="C1460" i="1"/>
  <c r="D1460" i="1"/>
  <c r="C1461" i="1"/>
  <c r="D1461" i="1"/>
  <c r="C1462" i="1"/>
  <c r="D1462" i="1"/>
  <c r="C1463" i="1"/>
  <c r="D1463" i="1"/>
  <c r="C1464" i="1"/>
  <c r="D1464" i="1"/>
  <c r="C1465" i="1"/>
  <c r="D1465" i="1"/>
  <c r="C1466" i="1"/>
  <c r="D1466" i="1"/>
  <c r="C1467" i="1"/>
  <c r="D1467" i="1"/>
  <c r="C1468" i="1"/>
  <c r="D1468" i="1"/>
  <c r="C1469" i="1"/>
  <c r="D1469" i="1"/>
  <c r="C1470" i="1"/>
  <c r="D1470" i="1"/>
  <c r="C1471" i="1"/>
  <c r="D1471" i="1"/>
  <c r="C1472" i="1"/>
  <c r="D1472" i="1"/>
  <c r="C1473" i="1"/>
  <c r="D1473" i="1"/>
  <c r="C1474" i="1"/>
  <c r="D1474" i="1"/>
  <c r="C1475" i="1"/>
  <c r="D1475" i="1"/>
  <c r="C1476" i="1"/>
  <c r="D1476" i="1"/>
  <c r="C1477" i="1"/>
  <c r="D1477" i="1"/>
  <c r="C1478" i="1"/>
  <c r="D1478" i="1"/>
  <c r="C1479" i="1"/>
  <c r="D1479" i="1"/>
  <c r="C1480" i="1"/>
  <c r="D1480" i="1"/>
  <c r="C1481" i="1"/>
  <c r="D1481" i="1"/>
  <c r="C1482" i="1"/>
  <c r="D1482" i="1"/>
  <c r="C1483" i="1"/>
  <c r="D1483" i="1"/>
  <c r="C1484" i="1"/>
  <c r="D1484" i="1"/>
  <c r="C1485" i="1"/>
  <c r="D1485" i="1"/>
  <c r="C1486" i="1"/>
  <c r="D1486" i="1"/>
  <c r="C1487" i="1"/>
  <c r="D1487" i="1"/>
  <c r="C1488" i="1"/>
  <c r="D1488" i="1"/>
  <c r="C1489" i="1"/>
  <c r="D1489" i="1"/>
  <c r="C1490" i="1"/>
  <c r="D1490" i="1"/>
  <c r="C1491" i="1"/>
  <c r="D1491" i="1"/>
  <c r="C1492" i="1"/>
  <c r="D1492" i="1"/>
  <c r="C1493" i="1"/>
  <c r="D1493" i="1"/>
  <c r="C1494" i="1"/>
  <c r="D1494" i="1"/>
  <c r="C1495" i="1"/>
  <c r="D1495" i="1"/>
  <c r="C1496" i="1"/>
  <c r="D1496" i="1"/>
  <c r="C1497" i="1"/>
  <c r="D1497" i="1"/>
  <c r="C1498" i="1"/>
  <c r="D1498" i="1"/>
  <c r="C1499" i="1"/>
  <c r="D1499" i="1"/>
  <c r="C1500" i="1"/>
  <c r="D1500" i="1"/>
  <c r="C1501" i="1"/>
  <c r="D1501" i="1"/>
  <c r="C1502" i="1"/>
  <c r="D1502" i="1"/>
  <c r="C1503" i="1"/>
  <c r="D1503" i="1"/>
  <c r="C1504" i="1"/>
  <c r="D1504" i="1"/>
  <c r="C1505" i="1"/>
  <c r="D1505" i="1"/>
  <c r="C1506" i="1"/>
  <c r="D1506" i="1"/>
  <c r="C1507" i="1"/>
  <c r="D1507" i="1"/>
  <c r="C1508" i="1"/>
  <c r="D1508" i="1"/>
  <c r="C1509" i="1"/>
  <c r="D1509" i="1"/>
  <c r="C1510" i="1"/>
  <c r="D1510" i="1"/>
  <c r="C1511" i="1"/>
  <c r="D1511" i="1"/>
  <c r="C1512" i="1"/>
  <c r="D1512" i="1"/>
  <c r="C1513" i="1"/>
  <c r="D1513" i="1"/>
  <c r="C1514" i="1"/>
  <c r="D1514" i="1"/>
  <c r="C1515" i="1"/>
  <c r="D1515" i="1"/>
  <c r="C1516" i="1"/>
  <c r="D1516" i="1"/>
  <c r="C1517" i="1"/>
  <c r="D1517" i="1"/>
  <c r="C1518" i="1"/>
  <c r="D1518" i="1"/>
  <c r="C1519" i="1"/>
  <c r="D1519" i="1"/>
  <c r="C1520" i="1"/>
  <c r="D1520" i="1"/>
  <c r="C1521" i="1"/>
  <c r="D1521" i="1"/>
  <c r="C1522" i="1"/>
  <c r="D1522" i="1"/>
  <c r="C1523" i="1"/>
  <c r="D1523" i="1"/>
  <c r="C1524" i="1"/>
  <c r="D1524" i="1"/>
  <c r="C1525" i="1"/>
  <c r="D1525" i="1"/>
  <c r="C1526" i="1"/>
  <c r="D1526" i="1"/>
  <c r="C1527" i="1"/>
  <c r="D1527" i="1"/>
  <c r="C1528" i="1"/>
  <c r="D1528" i="1"/>
  <c r="C1529" i="1"/>
  <c r="D1529" i="1"/>
  <c r="C1530" i="1"/>
  <c r="D1530" i="1"/>
  <c r="C1531" i="1"/>
  <c r="D1531" i="1"/>
  <c r="C1532" i="1"/>
  <c r="D1532" i="1"/>
  <c r="C1533" i="1"/>
  <c r="D1533" i="1"/>
  <c r="C1534" i="1"/>
  <c r="D1534" i="1"/>
  <c r="C1535" i="1"/>
  <c r="D1535" i="1"/>
  <c r="C1536" i="1"/>
  <c r="D1536" i="1"/>
  <c r="C1537" i="1"/>
  <c r="D1537" i="1"/>
  <c r="C1538" i="1"/>
  <c r="D1538" i="1"/>
  <c r="C1539" i="1"/>
  <c r="D1539" i="1"/>
  <c r="C1540" i="1"/>
  <c r="D1540" i="1"/>
  <c r="C1541" i="1"/>
  <c r="D1541" i="1"/>
  <c r="C1542" i="1"/>
  <c r="D1542" i="1"/>
  <c r="C1543" i="1"/>
  <c r="D1543" i="1"/>
  <c r="C1544" i="1"/>
  <c r="D1544" i="1"/>
  <c r="C1545" i="1"/>
  <c r="D1545" i="1"/>
  <c r="C1546" i="1"/>
  <c r="D1546" i="1"/>
  <c r="C1547" i="1"/>
  <c r="D1547" i="1"/>
  <c r="C1548" i="1"/>
  <c r="D1548" i="1"/>
  <c r="C1549" i="1"/>
  <c r="D1549" i="1"/>
  <c r="C1550" i="1"/>
  <c r="D1550" i="1"/>
  <c r="C1551" i="1"/>
  <c r="D1551" i="1"/>
  <c r="C1552" i="1"/>
  <c r="D1552" i="1"/>
  <c r="C1553" i="1"/>
  <c r="D1553" i="1"/>
  <c r="C1554" i="1"/>
  <c r="D1554" i="1"/>
  <c r="C1555" i="1"/>
  <c r="D1555" i="1"/>
  <c r="C1556" i="1"/>
  <c r="D1556" i="1"/>
  <c r="C1557" i="1"/>
  <c r="D1557" i="1"/>
  <c r="C1558" i="1"/>
  <c r="D1558" i="1"/>
  <c r="C1559" i="1"/>
  <c r="D1559" i="1"/>
  <c r="C1560" i="1"/>
  <c r="D1560" i="1"/>
  <c r="C1561" i="1"/>
  <c r="D1561" i="1"/>
  <c r="C1562" i="1"/>
  <c r="D1562" i="1"/>
  <c r="C1563" i="1"/>
  <c r="D1563" i="1"/>
  <c r="C1564" i="1"/>
  <c r="D1564" i="1"/>
  <c r="C1565" i="1"/>
  <c r="D1565" i="1"/>
  <c r="C1566" i="1"/>
  <c r="D1566" i="1"/>
  <c r="C1567" i="1"/>
  <c r="D1567" i="1"/>
  <c r="C1568" i="1"/>
  <c r="D1568" i="1"/>
  <c r="C1569" i="1"/>
  <c r="D1569" i="1"/>
  <c r="C1570" i="1"/>
  <c r="D1570" i="1"/>
  <c r="C1571" i="1"/>
  <c r="D1571" i="1"/>
  <c r="C1572" i="1"/>
  <c r="D1572" i="1"/>
  <c r="C1573" i="1"/>
  <c r="D1573" i="1"/>
  <c r="C1574" i="1"/>
  <c r="D1574" i="1"/>
  <c r="C1575" i="1"/>
  <c r="D1575" i="1"/>
  <c r="C1576" i="1"/>
  <c r="D1576" i="1"/>
  <c r="C1577" i="1"/>
  <c r="D1577" i="1"/>
  <c r="C1578" i="1"/>
  <c r="D1578" i="1"/>
  <c r="C1579" i="1"/>
  <c r="D1579" i="1"/>
  <c r="C1580" i="1"/>
  <c r="D1580" i="1"/>
  <c r="C1581" i="1"/>
  <c r="D1581" i="1"/>
  <c r="C1582" i="1"/>
  <c r="D1582" i="1"/>
  <c r="C1583" i="1"/>
  <c r="D1583" i="1"/>
  <c r="C1584" i="1"/>
  <c r="D1584" i="1"/>
  <c r="C1585" i="1"/>
  <c r="D1585" i="1"/>
  <c r="C1586" i="1"/>
  <c r="D1586" i="1"/>
  <c r="C1587" i="1"/>
  <c r="D1587" i="1"/>
  <c r="C1588" i="1"/>
  <c r="D1588" i="1"/>
  <c r="C1589" i="1"/>
  <c r="D1589" i="1"/>
  <c r="C1590" i="1"/>
  <c r="D1590" i="1"/>
  <c r="C1591" i="1"/>
  <c r="D1591" i="1"/>
  <c r="C1592" i="1"/>
  <c r="D1592" i="1"/>
  <c r="C1593" i="1"/>
  <c r="D1593" i="1"/>
  <c r="C1594" i="1"/>
  <c r="D1594" i="1"/>
  <c r="C1595" i="1"/>
  <c r="D1595" i="1"/>
  <c r="C1596" i="1"/>
  <c r="D1596" i="1"/>
  <c r="C1597" i="1"/>
  <c r="D1597" i="1"/>
  <c r="C1598" i="1"/>
  <c r="D1598" i="1"/>
  <c r="C1599" i="1"/>
  <c r="D1599" i="1"/>
  <c r="C1600" i="1"/>
  <c r="D1600" i="1"/>
  <c r="C1601" i="1"/>
  <c r="D1601" i="1"/>
  <c r="C1602" i="1"/>
  <c r="D1602" i="1"/>
  <c r="C1603" i="1"/>
  <c r="D1603" i="1"/>
  <c r="C1604" i="1"/>
  <c r="D1604" i="1"/>
  <c r="C1605" i="1"/>
  <c r="D1605" i="1"/>
  <c r="C1606" i="1"/>
  <c r="D1606" i="1"/>
  <c r="C1607" i="1"/>
  <c r="D1607" i="1"/>
  <c r="C1608" i="1"/>
  <c r="D1608" i="1"/>
  <c r="C1609" i="1"/>
  <c r="D1609" i="1"/>
  <c r="C1610" i="1"/>
  <c r="D1610" i="1"/>
  <c r="C1611" i="1"/>
  <c r="D1611" i="1"/>
  <c r="C1612" i="1"/>
  <c r="D1612" i="1"/>
  <c r="C1613" i="1"/>
  <c r="D1613" i="1"/>
  <c r="C1614" i="1"/>
  <c r="D1614" i="1"/>
  <c r="C1615" i="1"/>
  <c r="D1615" i="1"/>
  <c r="C1616" i="1"/>
  <c r="D1616" i="1"/>
  <c r="C1617" i="1"/>
  <c r="D1617" i="1"/>
  <c r="C1618" i="1"/>
  <c r="D1618" i="1"/>
  <c r="C1619" i="1"/>
  <c r="D1619" i="1"/>
  <c r="C1620" i="1"/>
  <c r="D1620" i="1"/>
  <c r="C1621" i="1"/>
  <c r="D1621" i="1"/>
  <c r="C1622" i="1"/>
  <c r="D1622" i="1"/>
  <c r="C1623" i="1"/>
  <c r="D1623" i="1"/>
  <c r="C1624" i="1"/>
  <c r="D1624" i="1"/>
  <c r="C1625" i="1"/>
  <c r="D1625" i="1"/>
  <c r="C1626" i="1"/>
  <c r="D1626" i="1"/>
  <c r="C1627" i="1"/>
  <c r="D1627" i="1"/>
  <c r="C1628" i="1"/>
  <c r="D1628" i="1"/>
  <c r="C1629" i="1"/>
  <c r="D1629" i="1"/>
  <c r="C1630" i="1"/>
  <c r="D1630" i="1"/>
  <c r="C1631" i="1"/>
  <c r="D1631" i="1"/>
  <c r="C1632" i="1"/>
  <c r="D1632" i="1"/>
  <c r="C1633" i="1"/>
  <c r="D1633" i="1"/>
  <c r="C1634" i="1"/>
  <c r="D1634" i="1"/>
  <c r="C1635" i="1"/>
  <c r="D1635" i="1"/>
  <c r="C1636" i="1"/>
  <c r="D1636" i="1"/>
  <c r="C1637" i="1"/>
  <c r="D1637" i="1"/>
  <c r="C1638" i="1"/>
  <c r="D1638" i="1"/>
  <c r="C1639" i="1"/>
  <c r="D1639" i="1"/>
  <c r="C1640" i="1"/>
  <c r="D1640" i="1"/>
  <c r="C1641" i="1"/>
  <c r="D1641" i="1"/>
  <c r="C1642" i="1"/>
  <c r="D1642" i="1"/>
  <c r="C1643" i="1"/>
  <c r="D1643" i="1"/>
  <c r="C1644" i="1"/>
  <c r="D1644" i="1"/>
  <c r="C1645" i="1"/>
  <c r="D1645" i="1"/>
  <c r="C1646" i="1"/>
  <c r="D1646" i="1"/>
  <c r="C1647" i="1"/>
  <c r="D1647" i="1"/>
  <c r="C1648" i="1"/>
  <c r="D1648" i="1"/>
  <c r="C1649" i="1"/>
  <c r="D1649" i="1"/>
  <c r="C1650" i="1"/>
  <c r="D1650" i="1"/>
  <c r="C1651" i="1"/>
  <c r="D1651" i="1"/>
  <c r="C1652" i="1"/>
  <c r="D1652" i="1"/>
  <c r="C1653" i="1"/>
  <c r="D1653" i="1"/>
  <c r="C1654" i="1"/>
  <c r="D1654" i="1"/>
  <c r="C1655" i="1"/>
  <c r="D1655" i="1"/>
  <c r="C1656" i="1"/>
  <c r="D1656" i="1"/>
  <c r="C1657" i="1"/>
  <c r="D1657" i="1"/>
  <c r="C1658" i="1"/>
  <c r="D1658" i="1"/>
  <c r="C1659" i="1"/>
  <c r="D1659" i="1"/>
  <c r="C1660" i="1"/>
  <c r="D1660" i="1"/>
  <c r="C1661" i="1"/>
  <c r="D1661" i="1"/>
  <c r="C1662" i="1"/>
  <c r="D1662" i="1"/>
  <c r="C1663" i="1"/>
  <c r="D1663" i="1"/>
  <c r="C1664" i="1"/>
  <c r="D1664" i="1"/>
  <c r="C1665" i="1"/>
  <c r="D1665" i="1"/>
  <c r="C1666" i="1"/>
  <c r="D1666" i="1"/>
  <c r="C1667" i="1"/>
  <c r="D1667" i="1"/>
  <c r="C1668" i="1"/>
  <c r="D1668" i="1"/>
  <c r="C1669" i="1"/>
  <c r="D1669" i="1"/>
  <c r="C1670" i="1"/>
  <c r="D1670" i="1"/>
  <c r="C1671" i="1"/>
  <c r="D1671" i="1"/>
  <c r="C1672" i="1"/>
  <c r="D1672" i="1"/>
  <c r="C1673" i="1"/>
  <c r="D1673" i="1"/>
  <c r="C1674" i="1"/>
  <c r="D1674" i="1"/>
  <c r="C1675" i="1"/>
  <c r="D1675" i="1"/>
  <c r="C1676" i="1"/>
  <c r="D1676" i="1"/>
  <c r="C1677" i="1"/>
  <c r="D1677" i="1"/>
  <c r="C1678" i="1"/>
  <c r="D1678" i="1"/>
  <c r="C1679" i="1"/>
  <c r="D1679" i="1"/>
  <c r="C1680" i="1"/>
  <c r="D1680" i="1"/>
  <c r="C1681" i="1"/>
  <c r="D1681" i="1"/>
  <c r="C1682" i="1"/>
  <c r="D1682" i="1"/>
  <c r="C1683" i="1"/>
  <c r="D1683" i="1"/>
  <c r="C1684" i="1"/>
  <c r="D1684" i="1"/>
  <c r="C1685" i="1"/>
  <c r="D1685" i="1"/>
  <c r="C1686" i="1"/>
  <c r="D1686" i="1"/>
  <c r="C1687" i="1"/>
  <c r="D1687" i="1"/>
  <c r="C1688" i="1"/>
  <c r="D1688" i="1"/>
  <c r="C1689" i="1"/>
  <c r="D1689" i="1"/>
  <c r="C1690" i="1"/>
  <c r="D1690" i="1"/>
  <c r="C1691" i="1"/>
  <c r="D1691" i="1"/>
  <c r="C1692" i="1"/>
  <c r="D1692" i="1"/>
  <c r="C1693" i="1"/>
  <c r="D1693" i="1"/>
  <c r="C1694" i="1"/>
  <c r="D1694" i="1"/>
  <c r="C1695" i="1"/>
  <c r="D1695" i="1"/>
  <c r="C1696" i="1"/>
  <c r="D1696" i="1"/>
  <c r="C1697" i="1"/>
  <c r="D1697" i="1"/>
  <c r="C1698" i="1"/>
  <c r="D1698" i="1"/>
  <c r="C1699" i="1"/>
  <c r="D1699" i="1"/>
  <c r="C1700" i="1"/>
  <c r="D1700" i="1"/>
  <c r="C1701" i="1"/>
  <c r="D1701" i="1"/>
  <c r="C1702" i="1"/>
  <c r="D1702" i="1"/>
  <c r="C1703" i="1"/>
  <c r="D1703" i="1"/>
  <c r="C1704" i="1"/>
  <c r="D1704" i="1"/>
  <c r="C1705" i="1"/>
  <c r="D1705" i="1"/>
  <c r="C1706" i="1"/>
  <c r="D1706" i="1"/>
  <c r="C1707" i="1"/>
  <c r="D1707" i="1"/>
  <c r="C1708" i="1"/>
  <c r="D1708" i="1"/>
  <c r="C1709" i="1"/>
  <c r="D1709" i="1"/>
  <c r="C1710" i="1"/>
  <c r="D1710" i="1"/>
  <c r="C1711" i="1"/>
  <c r="D1711" i="1"/>
  <c r="C1712" i="1"/>
  <c r="D1712" i="1"/>
  <c r="C1713" i="1"/>
  <c r="D1713" i="1"/>
  <c r="C1714" i="1"/>
  <c r="D1714" i="1"/>
  <c r="C1715" i="1"/>
  <c r="D1715" i="1"/>
  <c r="C1716" i="1"/>
  <c r="D1716" i="1"/>
  <c r="C1717" i="1"/>
  <c r="D1717" i="1"/>
  <c r="C1718" i="1"/>
  <c r="D1718" i="1"/>
  <c r="C1719" i="1"/>
  <c r="D1719" i="1"/>
  <c r="C1720" i="1"/>
  <c r="D1720" i="1"/>
  <c r="C1721" i="1"/>
  <c r="D1721" i="1"/>
  <c r="C1722" i="1"/>
  <c r="D1722" i="1"/>
  <c r="C1723" i="1"/>
  <c r="D1723" i="1"/>
  <c r="C1724" i="1"/>
  <c r="D1724" i="1"/>
  <c r="C1725" i="1"/>
  <c r="D1725" i="1"/>
  <c r="D2" i="1"/>
  <c r="C2" i="1"/>
  <c r="D1752" i="3"/>
  <c r="E1752" i="3"/>
  <c r="D1875" i="3"/>
  <c r="E1875" i="3"/>
  <c r="D1877" i="3"/>
  <c r="E1877" i="3"/>
  <c r="D1919" i="3"/>
  <c r="E1919" i="3"/>
  <c r="D1189" i="3"/>
  <c r="E1189" i="3"/>
  <c r="D1343" i="3"/>
  <c r="E1343" i="3"/>
  <c r="D1346" i="3"/>
  <c r="E1346" i="3"/>
  <c r="D1475" i="3"/>
  <c r="E1475" i="3"/>
  <c r="D1736" i="3"/>
  <c r="E1736" i="3"/>
  <c r="D1685" i="3"/>
  <c r="E1685" i="3"/>
  <c r="D618" i="3"/>
  <c r="E618" i="3"/>
  <c r="D652" i="3"/>
  <c r="E652" i="3"/>
  <c r="D792" i="3"/>
  <c r="E792" i="3"/>
  <c r="D799" i="3"/>
  <c r="E799" i="3"/>
  <c r="D813" i="3"/>
  <c r="E813" i="3"/>
  <c r="D937" i="3"/>
  <c r="E937" i="3"/>
  <c r="D1065" i="3"/>
  <c r="E1065" i="3"/>
  <c r="D62" i="3"/>
  <c r="E62" i="3"/>
  <c r="D145" i="3"/>
  <c r="E145" i="3"/>
  <c r="D303" i="3"/>
  <c r="E303" i="3"/>
  <c r="D353" i="3"/>
  <c r="E353" i="3"/>
  <c r="D477" i="3"/>
  <c r="E477" i="3"/>
  <c r="D532" i="3"/>
  <c r="E532" i="3"/>
  <c r="D13" i="3"/>
  <c r="E13" i="3"/>
  <c r="D31" i="3"/>
  <c r="E31" i="3"/>
  <c r="D37" i="3"/>
  <c r="E37" i="3"/>
  <c r="D61" i="3"/>
  <c r="E61" i="3"/>
  <c r="D70" i="3"/>
  <c r="E70" i="3"/>
  <c r="D87" i="3"/>
  <c r="E87" i="3"/>
  <c r="D88" i="3"/>
  <c r="E88" i="3"/>
  <c r="D91" i="3"/>
  <c r="E91" i="3"/>
  <c r="D92" i="3"/>
  <c r="E92" i="3"/>
  <c r="D98" i="3"/>
  <c r="E98" i="3"/>
  <c r="D103" i="3"/>
  <c r="E103" i="3"/>
  <c r="D134" i="3"/>
  <c r="E134" i="3"/>
  <c r="D166" i="3"/>
  <c r="E166" i="3"/>
  <c r="D222" i="3"/>
  <c r="E222" i="3"/>
  <c r="D229" i="3"/>
  <c r="E229" i="3"/>
  <c r="D230" i="3"/>
  <c r="E230" i="3"/>
  <c r="D370" i="3"/>
  <c r="E370" i="3"/>
  <c r="D410" i="3"/>
  <c r="E410" i="3"/>
  <c r="D423" i="3"/>
  <c r="E423" i="3"/>
  <c r="D427" i="3"/>
  <c r="E427" i="3"/>
  <c r="D428" i="3"/>
  <c r="E428" i="3"/>
  <c r="D493" i="3"/>
  <c r="E493" i="3"/>
  <c r="D630" i="3"/>
  <c r="E630" i="3"/>
  <c r="D760" i="3"/>
  <c r="E760" i="3"/>
  <c r="D770" i="3"/>
  <c r="E770" i="3"/>
  <c r="D774" i="3"/>
  <c r="E774" i="3"/>
  <c r="D842" i="3"/>
  <c r="E842" i="3"/>
  <c r="D851" i="3"/>
  <c r="E851" i="3"/>
  <c r="D926" i="3"/>
  <c r="E926" i="3"/>
  <c r="D951" i="3"/>
  <c r="E951" i="3"/>
  <c r="D971" i="3"/>
  <c r="E971" i="3"/>
  <c r="D1018" i="3"/>
  <c r="E1018" i="3"/>
  <c r="D1028" i="3"/>
  <c r="E1028" i="3"/>
  <c r="D1061" i="3"/>
  <c r="E1061" i="3"/>
  <c r="D1074" i="3"/>
  <c r="E1074" i="3"/>
  <c r="D1080" i="3"/>
  <c r="E1080" i="3"/>
  <c r="D1100" i="3"/>
  <c r="E1100" i="3"/>
  <c r="D1105" i="3"/>
  <c r="E1105" i="3"/>
  <c r="D1125" i="3"/>
  <c r="E1125" i="3"/>
  <c r="D1172" i="3"/>
  <c r="E1172" i="3"/>
  <c r="D1196" i="3"/>
  <c r="E1196" i="3"/>
  <c r="D1203" i="3"/>
  <c r="E1203" i="3"/>
  <c r="D1256" i="3"/>
  <c r="E1256" i="3"/>
  <c r="D1287" i="3"/>
  <c r="E1287" i="3"/>
  <c r="D1306" i="3"/>
  <c r="E1306" i="3"/>
  <c r="D1312" i="3"/>
  <c r="E1312" i="3"/>
  <c r="D1317" i="3"/>
  <c r="E1317" i="3"/>
  <c r="D1330" i="3"/>
  <c r="E1330" i="3"/>
  <c r="D1347" i="3"/>
  <c r="E1347" i="3"/>
  <c r="D1375" i="3"/>
  <c r="E1375" i="3"/>
  <c r="D1404" i="3"/>
  <c r="E1404" i="3"/>
  <c r="D1506" i="3"/>
  <c r="E1506" i="3"/>
  <c r="D1536" i="3"/>
  <c r="E1536" i="3"/>
  <c r="D1553" i="3"/>
  <c r="E1553" i="3"/>
  <c r="D1596" i="3"/>
  <c r="E1596" i="3"/>
  <c r="D1644" i="3"/>
  <c r="E1644" i="3"/>
  <c r="D1649" i="3"/>
  <c r="E1649" i="3"/>
  <c r="D1651" i="3"/>
  <c r="E1651" i="3"/>
  <c r="D1658" i="3"/>
  <c r="E1658" i="3"/>
  <c r="D1679" i="3"/>
  <c r="E1679" i="3"/>
  <c r="D1701" i="3"/>
  <c r="E1701" i="3"/>
  <c r="D1704" i="3"/>
  <c r="E1704" i="3"/>
  <c r="D1789" i="3"/>
  <c r="E1789" i="3"/>
  <c r="D1792" i="3"/>
  <c r="E1792" i="3"/>
  <c r="D1821" i="3"/>
  <c r="E1821" i="3"/>
  <c r="D1909" i="3"/>
  <c r="E1909" i="3"/>
  <c r="D1953" i="3"/>
  <c r="E1953" i="3"/>
  <c r="D1968" i="3"/>
  <c r="E1968" i="3"/>
  <c r="D2000" i="3"/>
  <c r="E2000" i="3"/>
  <c r="D2013" i="3"/>
  <c r="E2013" i="3"/>
  <c r="D2016" i="3"/>
  <c r="E2016" i="3"/>
  <c r="D2030" i="3"/>
  <c r="E2030" i="3"/>
  <c r="D2040" i="3"/>
  <c r="E2040" i="3"/>
  <c r="D2046" i="3"/>
  <c r="E2046" i="3"/>
  <c r="D2056" i="3"/>
  <c r="E2056" i="3"/>
  <c r="D2061" i="3"/>
  <c r="E2061" i="3"/>
  <c r="D2067" i="3"/>
  <c r="E2067" i="3"/>
  <c r="E609" i="6"/>
  <c r="D625" i="6"/>
  <c r="E625" i="6"/>
  <c r="E643" i="6"/>
  <c r="D743" i="6"/>
  <c r="E743" i="6"/>
  <c r="D369" i="6"/>
  <c r="E369" i="6"/>
  <c r="E39" i="6"/>
  <c r="D61" i="6"/>
  <c r="E61" i="6"/>
  <c r="D131" i="6"/>
  <c r="E131" i="6"/>
  <c r="E307" i="6"/>
  <c r="D314" i="6"/>
  <c r="E314" i="6"/>
  <c r="E329" i="6"/>
  <c r="E339" i="6"/>
  <c r="D382" i="6"/>
  <c r="E382" i="6"/>
  <c r="D432" i="6"/>
  <c r="E432" i="6"/>
  <c r="D492" i="6"/>
  <c r="E492" i="6"/>
  <c r="D33" i="6"/>
  <c r="E33" i="6"/>
  <c r="D47" i="6"/>
  <c r="E47" i="6"/>
  <c r="D70" i="6"/>
  <c r="E70" i="6"/>
  <c r="E80" i="6"/>
  <c r="E96" i="6"/>
  <c r="D122" i="6"/>
  <c r="E122" i="6"/>
  <c r="D171" i="6"/>
  <c r="E171" i="6"/>
  <c r="D174" i="6"/>
  <c r="E174" i="6"/>
  <c r="E176" i="6"/>
  <c r="E186" i="6"/>
  <c r="D213" i="6"/>
  <c r="E213" i="6"/>
  <c r="E220" i="6"/>
  <c r="D240" i="6"/>
  <c r="E240" i="6"/>
  <c r="E326" i="6"/>
  <c r="D331" i="6"/>
  <c r="E331" i="6"/>
  <c r="D335" i="6"/>
  <c r="E335" i="6"/>
  <c r="D343" i="6"/>
  <c r="E343" i="6"/>
  <c r="D345" i="6"/>
  <c r="E345" i="6"/>
  <c r="D346" i="6"/>
  <c r="E346" i="6"/>
  <c r="D386" i="6"/>
  <c r="E386" i="6"/>
  <c r="E396" i="6"/>
  <c r="E412" i="6"/>
  <c r="D461" i="6"/>
  <c r="E461" i="6"/>
  <c r="E497" i="6"/>
  <c r="E523" i="6"/>
  <c r="D589" i="6"/>
  <c r="E589" i="6"/>
  <c r="D696" i="6"/>
  <c r="E696" i="6"/>
  <c r="D1713" i="3"/>
  <c r="B3" i="18"/>
  <c r="B4" i="18"/>
  <c r="B5" i="18"/>
  <c r="B6" i="18"/>
  <c r="B7" i="18"/>
  <c r="B8" i="18"/>
  <c r="B9" i="18"/>
  <c r="B10" i="18"/>
  <c r="B11" i="18"/>
  <c r="B12" i="18"/>
  <c r="B13" i="18"/>
  <c r="B14" i="18"/>
  <c r="B15" i="18"/>
  <c r="B16" i="18"/>
  <c r="B17" i="18"/>
  <c r="B18" i="18"/>
  <c r="B19" i="18"/>
  <c r="B20" i="18"/>
  <c r="B21" i="18"/>
  <c r="B22" i="18"/>
  <c r="B23" i="18"/>
  <c r="B24" i="18"/>
  <c r="B25" i="18"/>
  <c r="B26" i="18"/>
  <c r="B27" i="18"/>
  <c r="B28" i="18"/>
  <c r="B29" i="18"/>
  <c r="B30" i="18"/>
  <c r="B31" i="18"/>
  <c r="B32" i="18"/>
  <c r="B33" i="18"/>
  <c r="B34" i="18"/>
  <c r="B35" i="18"/>
  <c r="B36" i="18"/>
  <c r="B37" i="18"/>
  <c r="B38" i="18"/>
  <c r="B39" i="18"/>
  <c r="B40" i="18"/>
  <c r="B41" i="18"/>
  <c r="B42" i="18"/>
  <c r="B43" i="18"/>
  <c r="B44" i="18"/>
  <c r="B45" i="18"/>
  <c r="B46" i="18"/>
  <c r="B47" i="18"/>
  <c r="B48" i="18"/>
  <c r="B49" i="18"/>
  <c r="B50" i="18"/>
  <c r="B51" i="18"/>
  <c r="B52" i="18"/>
  <c r="B53" i="18"/>
  <c r="B54" i="18"/>
  <c r="B55" i="18"/>
  <c r="B56" i="18"/>
  <c r="B57" i="18"/>
  <c r="B58" i="18"/>
  <c r="B59" i="18"/>
  <c r="B60" i="18"/>
  <c r="B61" i="18"/>
  <c r="B62" i="18"/>
  <c r="B63" i="18"/>
  <c r="B64" i="18"/>
  <c r="B65" i="18"/>
  <c r="B66" i="18"/>
  <c r="B67" i="18"/>
  <c r="B68" i="18"/>
  <c r="B69" i="18"/>
  <c r="B70" i="18"/>
  <c r="B71" i="18"/>
  <c r="B72" i="18"/>
  <c r="B73" i="18"/>
  <c r="B74" i="18"/>
  <c r="B75" i="18"/>
  <c r="B76" i="18"/>
  <c r="B77" i="18"/>
  <c r="B78" i="18"/>
  <c r="B79" i="18"/>
  <c r="B80" i="18"/>
  <c r="B81" i="18"/>
  <c r="B82" i="18"/>
  <c r="B83" i="18"/>
  <c r="B84" i="18"/>
  <c r="B85" i="18"/>
  <c r="B86" i="18"/>
  <c r="B87" i="18"/>
  <c r="B88" i="18"/>
  <c r="B89" i="18"/>
  <c r="B90" i="18"/>
  <c r="B91" i="18"/>
  <c r="D1385" i="3"/>
  <c r="B92" i="18"/>
  <c r="B93" i="18"/>
  <c r="B94" i="18"/>
  <c r="B95" i="18"/>
  <c r="B96" i="18"/>
  <c r="B97" i="18"/>
  <c r="B98" i="18"/>
  <c r="B99" i="18"/>
  <c r="B100" i="18"/>
  <c r="B101" i="18"/>
  <c r="B102" i="18"/>
  <c r="B103" i="18"/>
  <c r="B104" i="18"/>
  <c r="B105" i="18"/>
  <c r="B106" i="18"/>
  <c r="B107" i="18"/>
  <c r="B108" i="18"/>
  <c r="D772" i="3"/>
  <c r="B109" i="18"/>
  <c r="B110" i="18"/>
  <c r="B111" i="18"/>
  <c r="B112" i="18"/>
  <c r="B113" i="18"/>
  <c r="B114" i="18"/>
  <c r="B115" i="18"/>
  <c r="B116" i="18"/>
  <c r="B117" i="18"/>
  <c r="B118" i="18"/>
  <c r="B119" i="18"/>
  <c r="B120" i="18"/>
  <c r="B121" i="18"/>
  <c r="B122" i="18"/>
  <c r="B123" i="18"/>
  <c r="B124" i="18"/>
  <c r="B125" i="18"/>
  <c r="B126" i="18"/>
  <c r="B127" i="18"/>
  <c r="B128" i="18"/>
  <c r="B129" i="18"/>
  <c r="B130" i="18"/>
  <c r="B131" i="18"/>
  <c r="B132" i="18"/>
  <c r="B133" i="18"/>
  <c r="B134" i="18"/>
  <c r="B135" i="18"/>
  <c r="B136" i="18"/>
  <c r="B137" i="18"/>
  <c r="B138" i="18"/>
  <c r="B139" i="18"/>
  <c r="B140" i="18"/>
  <c r="B141" i="18"/>
  <c r="B142" i="18"/>
  <c r="B143" i="18"/>
  <c r="B144" i="18"/>
  <c r="B145" i="18"/>
  <c r="B146" i="18"/>
  <c r="B147" i="18"/>
  <c r="B148" i="18"/>
  <c r="B149" i="18"/>
  <c r="B150" i="18"/>
  <c r="B151" i="18"/>
  <c r="B152" i="18"/>
  <c r="B153" i="18"/>
  <c r="B154" i="18"/>
  <c r="B155" i="18"/>
  <c r="B156" i="18"/>
  <c r="B157" i="18"/>
  <c r="B158" i="18"/>
  <c r="B159" i="18"/>
  <c r="B160" i="18"/>
  <c r="B161" i="18"/>
  <c r="B162" i="18"/>
  <c r="B163" i="18"/>
  <c r="B164" i="18"/>
  <c r="B165" i="18"/>
  <c r="B166" i="18"/>
  <c r="B167" i="18"/>
  <c r="B168" i="18"/>
  <c r="B169" i="18"/>
  <c r="B170" i="18"/>
  <c r="B171" i="18"/>
  <c r="B172" i="18"/>
  <c r="B173" i="18"/>
  <c r="B174" i="18"/>
  <c r="B175" i="18"/>
  <c r="B176" i="18"/>
  <c r="B177" i="18"/>
  <c r="B178" i="18"/>
  <c r="B179" i="18"/>
  <c r="B180" i="18"/>
  <c r="B181" i="18"/>
  <c r="B182" i="18"/>
  <c r="B183" i="18"/>
  <c r="B184" i="18"/>
  <c r="B185" i="18"/>
  <c r="B186" i="18"/>
  <c r="B187" i="18"/>
  <c r="B188" i="18"/>
  <c r="B189" i="18"/>
  <c r="B190" i="18"/>
  <c r="B191" i="18"/>
  <c r="B192" i="18"/>
  <c r="B193" i="18"/>
  <c r="B194" i="18"/>
  <c r="B195" i="18"/>
  <c r="B196" i="18"/>
  <c r="B197" i="18"/>
  <c r="B198" i="18"/>
  <c r="B199" i="18"/>
  <c r="B200" i="18"/>
  <c r="B201" i="18"/>
  <c r="B202" i="18"/>
  <c r="B203" i="18"/>
  <c r="B204" i="18"/>
  <c r="B205" i="18"/>
  <c r="B206" i="18"/>
  <c r="B207" i="18"/>
  <c r="B208" i="18"/>
  <c r="B209" i="18"/>
  <c r="B210" i="18"/>
  <c r="B211" i="18"/>
  <c r="B212" i="18"/>
  <c r="B213" i="18"/>
  <c r="B214" i="18"/>
  <c r="B215" i="18"/>
  <c r="B216" i="18"/>
  <c r="B217" i="18"/>
  <c r="B218" i="18"/>
  <c r="B219" i="18"/>
  <c r="B220" i="18"/>
  <c r="B221" i="18"/>
  <c r="B222" i="18"/>
  <c r="B223" i="18"/>
  <c r="B224" i="18"/>
  <c r="B225" i="18"/>
  <c r="B226" i="18"/>
  <c r="B227" i="18"/>
  <c r="B228" i="18"/>
  <c r="B229" i="18"/>
  <c r="B230" i="18"/>
  <c r="B231" i="18"/>
  <c r="B232" i="18"/>
  <c r="B233" i="18"/>
  <c r="B234" i="18"/>
  <c r="B235" i="18"/>
  <c r="B236" i="18"/>
  <c r="B237" i="18"/>
  <c r="B238" i="18"/>
  <c r="B239" i="18"/>
  <c r="B240" i="18"/>
  <c r="B241" i="18"/>
  <c r="B242" i="18"/>
  <c r="B243" i="18"/>
  <c r="B244" i="18"/>
  <c r="B245" i="18"/>
  <c r="B246" i="18"/>
  <c r="B247" i="18"/>
  <c r="B248" i="18"/>
  <c r="B249" i="18"/>
  <c r="B250" i="18"/>
  <c r="B251" i="18"/>
  <c r="B252" i="18"/>
  <c r="B253" i="18"/>
  <c r="B254" i="18"/>
  <c r="B255" i="18"/>
  <c r="B256" i="18"/>
  <c r="B257" i="18"/>
  <c r="B258" i="18"/>
  <c r="B259" i="18"/>
  <c r="B260" i="18"/>
  <c r="B261" i="18"/>
  <c r="B262" i="18"/>
  <c r="B263" i="18"/>
  <c r="B264" i="18"/>
  <c r="B265" i="18"/>
  <c r="B266" i="18"/>
  <c r="B267" i="18"/>
  <c r="B268" i="18"/>
  <c r="B269" i="18"/>
  <c r="B270" i="18"/>
  <c r="B271" i="18"/>
  <c r="B272" i="18"/>
  <c r="B273" i="18"/>
  <c r="B274" i="18"/>
  <c r="B275" i="18"/>
  <c r="B276" i="18"/>
  <c r="B277" i="18"/>
  <c r="B278" i="18"/>
  <c r="B279" i="18"/>
  <c r="B280" i="18"/>
  <c r="B281" i="18"/>
  <c r="B282" i="18"/>
  <c r="B283" i="18"/>
  <c r="B284" i="18"/>
  <c r="B285" i="18"/>
  <c r="B286" i="18"/>
  <c r="B287" i="18"/>
  <c r="B288" i="18"/>
  <c r="B289" i="18"/>
  <c r="B290" i="18"/>
  <c r="B291" i="18"/>
  <c r="B292" i="18"/>
  <c r="B293" i="18"/>
  <c r="B294" i="18"/>
  <c r="B295" i="18"/>
  <c r="B296" i="18"/>
  <c r="B297" i="18"/>
  <c r="B298" i="18"/>
  <c r="B299" i="18"/>
  <c r="B300" i="18"/>
  <c r="B301" i="18"/>
  <c r="B302" i="18"/>
  <c r="B303" i="18"/>
  <c r="B304" i="18"/>
  <c r="B305" i="18"/>
  <c r="B306" i="18"/>
  <c r="B307" i="18"/>
  <c r="B308" i="18"/>
  <c r="B309" i="18"/>
  <c r="B310" i="18"/>
  <c r="B311" i="18"/>
  <c r="B312" i="18"/>
  <c r="B313" i="18"/>
  <c r="B314" i="18"/>
  <c r="B315" i="18"/>
  <c r="B316" i="18"/>
  <c r="B317" i="18"/>
  <c r="B318" i="18"/>
  <c r="B319" i="18"/>
  <c r="B320" i="18"/>
  <c r="B321" i="18"/>
  <c r="B322" i="18"/>
  <c r="B323" i="18"/>
  <c r="B324" i="18"/>
  <c r="B325" i="18"/>
  <c r="B326" i="18"/>
  <c r="B327" i="18"/>
  <c r="B328" i="18"/>
  <c r="B329" i="18"/>
  <c r="B330" i="18"/>
  <c r="B331" i="18"/>
  <c r="B332" i="18"/>
  <c r="B333" i="18"/>
  <c r="B334" i="18"/>
  <c r="B335" i="18"/>
  <c r="B336" i="18"/>
  <c r="B337" i="18"/>
  <c r="B338" i="18"/>
  <c r="B339" i="18"/>
  <c r="B340" i="18"/>
  <c r="B341" i="18"/>
  <c r="B342" i="18"/>
  <c r="B343" i="18"/>
  <c r="B344" i="18"/>
  <c r="B345" i="18"/>
  <c r="B346" i="18"/>
  <c r="B347" i="18"/>
  <c r="B348" i="18"/>
  <c r="B349" i="18"/>
  <c r="B350" i="18"/>
  <c r="B351" i="18"/>
  <c r="B352" i="18"/>
  <c r="B353" i="18"/>
  <c r="B354" i="18"/>
  <c r="B355" i="18"/>
  <c r="B356" i="18"/>
  <c r="B357" i="18"/>
  <c r="B358" i="18"/>
  <c r="B359" i="18"/>
  <c r="B360" i="18"/>
  <c r="B361" i="18"/>
  <c r="B362" i="18"/>
  <c r="B363" i="18"/>
  <c r="B364" i="18"/>
  <c r="B365" i="18"/>
  <c r="B366" i="18"/>
  <c r="B367" i="18"/>
  <c r="B368" i="18"/>
  <c r="B369" i="18"/>
  <c r="B370" i="18"/>
  <c r="B371" i="18"/>
  <c r="B372" i="18"/>
  <c r="B373" i="18"/>
  <c r="B374" i="18"/>
  <c r="B375" i="18"/>
  <c r="B376" i="18"/>
  <c r="B377" i="18"/>
  <c r="B378" i="18"/>
  <c r="B379" i="18"/>
  <c r="B380" i="18"/>
  <c r="B381" i="18"/>
  <c r="B382" i="18"/>
  <c r="B383" i="18"/>
  <c r="B384" i="18"/>
  <c r="B385" i="18"/>
  <c r="B386" i="18"/>
  <c r="B387" i="18"/>
  <c r="B388" i="18"/>
  <c r="B389" i="18"/>
  <c r="B390" i="18"/>
  <c r="B391" i="18"/>
  <c r="B392" i="18"/>
  <c r="B393" i="18"/>
  <c r="B394" i="18"/>
  <c r="B395" i="18"/>
  <c r="B396" i="18"/>
  <c r="B397" i="18"/>
  <c r="B398" i="18"/>
  <c r="B399" i="18"/>
  <c r="B400" i="18"/>
  <c r="B401" i="18"/>
  <c r="B402" i="18"/>
  <c r="B403" i="18"/>
  <c r="B404" i="18"/>
  <c r="B405" i="18"/>
  <c r="B406" i="18"/>
  <c r="D1157" i="3"/>
  <c r="B407" i="18"/>
  <c r="B408" i="18"/>
  <c r="B409" i="18"/>
  <c r="B410" i="18"/>
  <c r="B411" i="18"/>
  <c r="B412" i="18"/>
  <c r="B413" i="18"/>
  <c r="B414" i="18"/>
  <c r="B415" i="18"/>
  <c r="B416" i="18"/>
  <c r="B417" i="18"/>
  <c r="B418" i="18"/>
  <c r="B419" i="18"/>
  <c r="B420" i="18"/>
  <c r="B421" i="18"/>
  <c r="B422" i="18"/>
  <c r="B423" i="18"/>
  <c r="B424" i="18"/>
  <c r="B425" i="18"/>
  <c r="B426" i="18"/>
  <c r="B427" i="18"/>
  <c r="B428" i="18"/>
  <c r="B429" i="18"/>
  <c r="B430" i="18"/>
  <c r="B431" i="18"/>
  <c r="B432" i="18"/>
  <c r="B433" i="18"/>
  <c r="B434" i="18"/>
  <c r="B435" i="18"/>
  <c r="B436" i="18"/>
  <c r="B437" i="18"/>
  <c r="B438" i="18"/>
  <c r="B439" i="18"/>
  <c r="B440" i="18"/>
  <c r="B441" i="18"/>
  <c r="D161" i="3"/>
  <c r="B442" i="18"/>
  <c r="B443" i="18"/>
  <c r="B444" i="18"/>
  <c r="B445" i="18"/>
  <c r="B446" i="18"/>
  <c r="B447" i="18"/>
  <c r="B448" i="18"/>
  <c r="B449" i="18"/>
  <c r="B450" i="18"/>
  <c r="B451" i="18"/>
  <c r="B452" i="18"/>
  <c r="B453" i="18"/>
  <c r="B454" i="18"/>
  <c r="B455" i="18"/>
  <c r="B456" i="18"/>
  <c r="B457" i="18"/>
  <c r="B458" i="18"/>
  <c r="B459" i="18"/>
  <c r="B460" i="18"/>
  <c r="B461" i="18"/>
  <c r="B462" i="18"/>
  <c r="B463" i="18"/>
  <c r="B464" i="18"/>
  <c r="B465" i="18"/>
  <c r="B466" i="18"/>
  <c r="B467" i="18"/>
  <c r="B468" i="18"/>
  <c r="B469" i="18"/>
  <c r="B470" i="18"/>
  <c r="B471" i="18"/>
  <c r="B472" i="18"/>
  <c r="B473" i="18"/>
  <c r="B474" i="18"/>
  <c r="B475" i="18"/>
  <c r="D1802" i="3"/>
  <c r="B476" i="18"/>
  <c r="B477" i="18"/>
  <c r="B478" i="18"/>
  <c r="B479" i="18"/>
  <c r="B480" i="18"/>
  <c r="B481" i="18"/>
  <c r="B482" i="18"/>
  <c r="B483" i="18"/>
  <c r="B484" i="18"/>
  <c r="B485" i="18"/>
  <c r="B486" i="18"/>
  <c r="B487" i="18"/>
  <c r="B488" i="18"/>
  <c r="D1825" i="3"/>
  <c r="B489" i="18"/>
  <c r="B490" i="18"/>
  <c r="B491" i="18"/>
  <c r="B492" i="18"/>
  <c r="B493" i="18"/>
  <c r="B494" i="18"/>
  <c r="B495" i="18"/>
  <c r="B496" i="18"/>
  <c r="B497" i="18"/>
  <c r="B498" i="18"/>
  <c r="B499" i="18"/>
  <c r="B500" i="18"/>
  <c r="B501" i="18"/>
  <c r="B502" i="18"/>
  <c r="B503" i="18"/>
  <c r="D2079" i="3"/>
  <c r="B504" i="18"/>
  <c r="B505" i="18"/>
  <c r="B506" i="18"/>
  <c r="B507" i="18"/>
  <c r="B508" i="18"/>
  <c r="B509" i="18"/>
  <c r="B510" i="18"/>
  <c r="D1985" i="3"/>
  <c r="B511" i="18"/>
  <c r="B512" i="18"/>
  <c r="B513" i="18"/>
  <c r="B514" i="18"/>
  <c r="B515" i="18"/>
  <c r="B516" i="18"/>
  <c r="D2052" i="3"/>
  <c r="B517" i="18"/>
  <c r="B518" i="18"/>
  <c r="B519" i="18"/>
  <c r="B520" i="18"/>
  <c r="B521" i="18"/>
  <c r="B522" i="18"/>
  <c r="B523" i="18"/>
  <c r="B524" i="18"/>
  <c r="B525" i="18"/>
  <c r="B526" i="18"/>
  <c r="B527" i="18"/>
  <c r="B528" i="18"/>
  <c r="B529" i="18"/>
  <c r="B530" i="18"/>
  <c r="D780" i="3"/>
  <c r="B531" i="18"/>
  <c r="B532" i="18"/>
  <c r="B533" i="18"/>
  <c r="B534" i="18"/>
  <c r="B535" i="18"/>
  <c r="B536" i="18"/>
  <c r="B537" i="18"/>
  <c r="B538" i="18"/>
  <c r="B539" i="18"/>
  <c r="D757" i="3"/>
  <c r="B540" i="18"/>
  <c r="B541" i="18"/>
  <c r="B542" i="18"/>
  <c r="B543" i="18"/>
  <c r="B544" i="18"/>
  <c r="D437" i="3"/>
  <c r="B545" i="18"/>
  <c r="B546" i="18"/>
  <c r="B547" i="18"/>
  <c r="B548" i="18"/>
  <c r="B549" i="18"/>
  <c r="B550" i="18"/>
  <c r="B551" i="18"/>
  <c r="B552" i="18"/>
  <c r="B553" i="18"/>
  <c r="B554" i="18"/>
  <c r="B555" i="18"/>
  <c r="B556" i="18"/>
  <c r="B557" i="18"/>
  <c r="B558" i="18"/>
  <c r="B559" i="18"/>
  <c r="B560" i="18"/>
  <c r="B561" i="18"/>
  <c r="B562" i="18"/>
  <c r="D39" i="3"/>
  <c r="B563" i="18"/>
  <c r="B564" i="18"/>
  <c r="B565" i="18"/>
  <c r="B566" i="18"/>
  <c r="B567" i="18"/>
  <c r="B568" i="18"/>
  <c r="D181" i="3"/>
  <c r="B569" i="18"/>
  <c r="B570" i="18"/>
  <c r="B571" i="18"/>
  <c r="B572" i="18"/>
  <c r="D480" i="3"/>
  <c r="B573" i="18"/>
  <c r="B574" i="18"/>
  <c r="B575" i="18"/>
  <c r="B576" i="18"/>
  <c r="B577" i="18"/>
  <c r="B578" i="18"/>
  <c r="B579" i="18"/>
  <c r="B580" i="18"/>
  <c r="B581" i="18"/>
  <c r="B582" i="18"/>
  <c r="B583" i="18"/>
  <c r="D785" i="3"/>
  <c r="B584" i="18"/>
  <c r="B585" i="18"/>
  <c r="B586" i="18"/>
  <c r="B587" i="18"/>
  <c r="B588" i="18"/>
  <c r="B589" i="18"/>
  <c r="B590" i="18"/>
  <c r="B591" i="18"/>
  <c r="B592" i="18"/>
  <c r="B593" i="18"/>
  <c r="B594" i="18"/>
  <c r="B595" i="18"/>
  <c r="B596" i="18"/>
  <c r="B597" i="18"/>
  <c r="D1393" i="3"/>
  <c r="B598" i="18"/>
  <c r="B599" i="18"/>
  <c r="B600" i="18"/>
  <c r="B601" i="18"/>
  <c r="B602" i="18"/>
  <c r="B603" i="18"/>
  <c r="B604" i="18"/>
  <c r="B605" i="18"/>
  <c r="B606" i="18"/>
  <c r="B607" i="18"/>
  <c r="B608" i="18"/>
  <c r="B609" i="18"/>
  <c r="B610" i="18"/>
  <c r="B611" i="18"/>
  <c r="B612" i="18"/>
  <c r="B613" i="18"/>
  <c r="B614" i="18"/>
  <c r="B615" i="18"/>
  <c r="B616" i="18"/>
  <c r="B617" i="18"/>
  <c r="B618" i="18"/>
  <c r="B619" i="18"/>
  <c r="B620" i="18"/>
  <c r="B621" i="18"/>
  <c r="B622" i="18"/>
  <c r="B623" i="18"/>
  <c r="B624" i="18"/>
  <c r="B625" i="18"/>
  <c r="B626" i="18"/>
  <c r="B627" i="18"/>
  <c r="B628" i="18"/>
  <c r="B629" i="18"/>
  <c r="B630" i="18"/>
  <c r="B631" i="18"/>
  <c r="B632" i="18"/>
  <c r="B633" i="18"/>
  <c r="B634" i="18"/>
  <c r="B635" i="18"/>
  <c r="B636" i="18"/>
  <c r="B637" i="18"/>
  <c r="B638" i="18"/>
  <c r="B639" i="18"/>
  <c r="B640" i="18"/>
  <c r="B641" i="18"/>
  <c r="B642" i="18"/>
  <c r="B643" i="18"/>
  <c r="B644" i="18"/>
  <c r="B645" i="18"/>
  <c r="B646" i="18"/>
  <c r="B647" i="18"/>
  <c r="B648" i="18"/>
  <c r="B649" i="18"/>
  <c r="B650" i="18"/>
  <c r="B651" i="18"/>
  <c r="B652" i="18"/>
  <c r="B653" i="18"/>
  <c r="B654" i="18"/>
  <c r="B655" i="18"/>
  <c r="B656" i="18"/>
  <c r="B657" i="18"/>
  <c r="B658" i="18"/>
  <c r="B659" i="18"/>
  <c r="B660" i="18"/>
  <c r="B661" i="18"/>
  <c r="B662" i="18"/>
  <c r="B663" i="18"/>
  <c r="B664" i="18"/>
  <c r="B665" i="18"/>
  <c r="B666" i="18"/>
  <c r="B667" i="18"/>
  <c r="B668" i="18"/>
  <c r="B669" i="18"/>
  <c r="B670" i="18"/>
  <c r="B671" i="18"/>
  <c r="B672" i="18"/>
  <c r="B673" i="18"/>
  <c r="B674" i="18"/>
  <c r="B675" i="18"/>
  <c r="B676" i="18"/>
  <c r="B677" i="18"/>
  <c r="B678" i="18"/>
  <c r="B679" i="18"/>
  <c r="B680" i="18"/>
  <c r="B681" i="18"/>
  <c r="B682" i="18"/>
  <c r="B683" i="18"/>
  <c r="B684" i="18"/>
  <c r="B685" i="18"/>
  <c r="B686" i="18"/>
  <c r="B687" i="18"/>
  <c r="B688" i="18"/>
  <c r="B689" i="18"/>
  <c r="B690" i="18"/>
  <c r="B691" i="18"/>
  <c r="B692" i="18"/>
  <c r="B693" i="18"/>
  <c r="B694" i="18"/>
  <c r="B695" i="18"/>
  <c r="B696" i="18"/>
  <c r="B697" i="18"/>
  <c r="B698" i="18"/>
  <c r="B699" i="18"/>
  <c r="B700" i="18"/>
  <c r="B701" i="18"/>
  <c r="B702" i="18"/>
  <c r="B703" i="18"/>
  <c r="B704" i="18"/>
  <c r="B705" i="18"/>
  <c r="B706" i="18"/>
  <c r="B707" i="18"/>
  <c r="B708" i="18"/>
  <c r="B709" i="18"/>
  <c r="B710" i="18"/>
  <c r="B711" i="18"/>
  <c r="B712" i="18"/>
  <c r="B713" i="18"/>
  <c r="B714" i="18"/>
  <c r="B715" i="18"/>
  <c r="B716" i="18"/>
  <c r="B717" i="18"/>
  <c r="B718" i="18"/>
  <c r="B719" i="18"/>
  <c r="B720" i="18"/>
  <c r="B721" i="18"/>
  <c r="B722" i="18"/>
  <c r="B723" i="18"/>
  <c r="B724" i="18"/>
  <c r="B725" i="18"/>
  <c r="B726" i="18"/>
  <c r="B727" i="18"/>
  <c r="B728" i="18"/>
  <c r="B729" i="18"/>
  <c r="B730" i="18"/>
  <c r="B731" i="18"/>
  <c r="B732" i="18"/>
  <c r="B733" i="18"/>
  <c r="B734" i="18"/>
  <c r="B735" i="18"/>
  <c r="B736" i="18"/>
  <c r="B737" i="18"/>
  <c r="B738" i="18"/>
  <c r="B739" i="18"/>
  <c r="B740" i="18"/>
  <c r="B741" i="18"/>
  <c r="B742" i="18"/>
  <c r="B743" i="18"/>
  <c r="B744" i="18"/>
  <c r="B745" i="18"/>
  <c r="B746" i="18"/>
  <c r="B747" i="18"/>
  <c r="B748" i="18"/>
  <c r="B749" i="18"/>
  <c r="B750" i="18"/>
  <c r="B751" i="18"/>
  <c r="B752" i="18"/>
  <c r="B753" i="18"/>
  <c r="B754" i="18"/>
  <c r="B755" i="18"/>
  <c r="B756" i="18"/>
  <c r="B757" i="18"/>
  <c r="B758" i="18"/>
  <c r="B759" i="18"/>
  <c r="B760" i="18"/>
  <c r="B761" i="18"/>
  <c r="B762" i="18"/>
  <c r="B763" i="18"/>
  <c r="B764" i="18"/>
  <c r="B765" i="18"/>
  <c r="B766" i="18"/>
  <c r="B767" i="18"/>
  <c r="B768" i="18"/>
  <c r="B769" i="18"/>
  <c r="B770" i="18"/>
  <c r="B771" i="18"/>
  <c r="B772" i="18"/>
  <c r="B773" i="18"/>
  <c r="B774" i="18"/>
  <c r="B775" i="18"/>
  <c r="B776" i="18"/>
  <c r="B777" i="18"/>
  <c r="B778" i="18"/>
  <c r="B779" i="18"/>
  <c r="B780" i="18"/>
  <c r="B781" i="18"/>
  <c r="B782" i="18"/>
  <c r="B783" i="18"/>
  <c r="B784" i="18"/>
  <c r="B785" i="18"/>
  <c r="B786" i="18"/>
  <c r="B787" i="18"/>
  <c r="B788" i="18"/>
  <c r="B789" i="18"/>
  <c r="B790" i="18"/>
  <c r="B791" i="18"/>
  <c r="B792" i="18"/>
  <c r="B793" i="18"/>
  <c r="B794" i="18"/>
  <c r="B795" i="18"/>
  <c r="B796" i="18"/>
  <c r="B797" i="18"/>
  <c r="B798" i="18"/>
  <c r="B799" i="18"/>
  <c r="B800" i="18"/>
  <c r="B801" i="18"/>
  <c r="B802" i="18"/>
  <c r="B803" i="18"/>
  <c r="B804" i="18"/>
  <c r="B805" i="18"/>
  <c r="B806" i="18"/>
  <c r="B807" i="18"/>
  <c r="B808" i="18"/>
  <c r="B809" i="18"/>
  <c r="B810" i="18"/>
  <c r="B811" i="18"/>
  <c r="B812" i="18"/>
  <c r="B813" i="18"/>
  <c r="B814" i="18"/>
  <c r="B815" i="18"/>
  <c r="B816" i="18"/>
  <c r="B817" i="18"/>
  <c r="B818" i="18"/>
  <c r="B819" i="18"/>
  <c r="B820" i="18"/>
  <c r="B821" i="18"/>
  <c r="B822" i="18"/>
  <c r="B823" i="18"/>
  <c r="B824" i="18"/>
  <c r="B825" i="18"/>
  <c r="B826" i="18"/>
  <c r="B827" i="18"/>
  <c r="B828" i="18"/>
  <c r="B829" i="18"/>
  <c r="B830" i="18"/>
  <c r="B831" i="18"/>
  <c r="B832" i="18"/>
  <c r="B833" i="18"/>
  <c r="B834" i="18"/>
  <c r="B835" i="18"/>
  <c r="B836" i="18"/>
  <c r="B837" i="18"/>
  <c r="B838" i="18"/>
  <c r="B839" i="18"/>
  <c r="B840" i="18"/>
  <c r="B841" i="18"/>
  <c r="B842" i="18"/>
  <c r="B843" i="18"/>
  <c r="B844" i="18"/>
  <c r="B845" i="18"/>
  <c r="B846" i="18"/>
  <c r="B847" i="18"/>
  <c r="B848" i="18"/>
  <c r="B849" i="18"/>
  <c r="B850" i="18"/>
  <c r="B851" i="18"/>
  <c r="B852" i="18"/>
  <c r="B853" i="18"/>
  <c r="B854" i="18"/>
  <c r="B855" i="18"/>
  <c r="B856" i="18"/>
  <c r="B857" i="18"/>
  <c r="B858" i="18"/>
  <c r="B859" i="18"/>
  <c r="B860" i="18"/>
  <c r="B861" i="18"/>
  <c r="B862" i="18"/>
  <c r="B863" i="18"/>
  <c r="B864" i="18"/>
  <c r="B865" i="18"/>
  <c r="B866" i="18"/>
  <c r="B867" i="18"/>
  <c r="B868" i="18"/>
  <c r="B869" i="18"/>
  <c r="B870" i="18"/>
  <c r="B871" i="18"/>
  <c r="B872" i="18"/>
  <c r="B873" i="18"/>
  <c r="B874" i="18"/>
  <c r="B875" i="18"/>
  <c r="B876" i="18"/>
  <c r="B877" i="18"/>
  <c r="B878" i="18"/>
  <c r="B879" i="18"/>
  <c r="B880" i="18"/>
  <c r="B881" i="18"/>
  <c r="B882" i="18"/>
  <c r="B883" i="18"/>
  <c r="B884" i="18"/>
  <c r="B885" i="18"/>
  <c r="B886" i="18"/>
  <c r="B887" i="18"/>
  <c r="B888" i="18"/>
  <c r="B889" i="18"/>
  <c r="B890" i="18"/>
  <c r="B891" i="18"/>
  <c r="B892" i="18"/>
  <c r="B893" i="18"/>
  <c r="B894" i="18"/>
  <c r="B895" i="18"/>
  <c r="B896" i="18"/>
  <c r="B897" i="18"/>
  <c r="B898" i="18"/>
  <c r="B899" i="18"/>
  <c r="B900" i="18"/>
  <c r="B901" i="18"/>
  <c r="B902" i="18"/>
  <c r="B903" i="18"/>
  <c r="B904" i="18"/>
  <c r="B905" i="18"/>
  <c r="B906" i="18"/>
  <c r="B907" i="18"/>
  <c r="B908" i="18"/>
  <c r="B909" i="18"/>
  <c r="B910" i="18"/>
  <c r="B911" i="18"/>
  <c r="B912" i="18"/>
  <c r="B913" i="18"/>
  <c r="B914" i="18"/>
  <c r="B915" i="18"/>
  <c r="B916" i="18"/>
  <c r="B917" i="18"/>
  <c r="B918" i="18"/>
  <c r="B919" i="18"/>
  <c r="B920" i="18"/>
  <c r="B921" i="18"/>
  <c r="B922" i="18"/>
  <c r="B923" i="18"/>
  <c r="B924" i="18"/>
  <c r="B925" i="18"/>
  <c r="B926" i="18"/>
  <c r="B927" i="18"/>
  <c r="B928" i="18"/>
  <c r="B929" i="18"/>
  <c r="B930" i="18"/>
  <c r="B931" i="18"/>
  <c r="B932" i="18"/>
  <c r="B933" i="18"/>
  <c r="B934" i="18"/>
  <c r="B935" i="18"/>
  <c r="B936" i="18"/>
  <c r="B937" i="18"/>
  <c r="B938" i="18"/>
  <c r="B939" i="18"/>
  <c r="B940" i="18"/>
  <c r="B941" i="18"/>
  <c r="B942" i="18"/>
  <c r="B943" i="18"/>
  <c r="B944" i="18"/>
  <c r="B945" i="18"/>
  <c r="B946" i="18"/>
  <c r="B947" i="18"/>
  <c r="B948" i="18"/>
  <c r="B949" i="18"/>
  <c r="B950" i="18"/>
  <c r="B951" i="18"/>
  <c r="B952" i="18"/>
  <c r="B953" i="18"/>
  <c r="B954" i="18"/>
  <c r="B955" i="18"/>
  <c r="B956" i="18"/>
  <c r="B957" i="18"/>
  <c r="B958" i="18"/>
  <c r="B959" i="18"/>
  <c r="B960" i="18"/>
  <c r="B961" i="18"/>
  <c r="B962" i="18"/>
  <c r="B963" i="18"/>
  <c r="B964" i="18"/>
  <c r="B965" i="18"/>
  <c r="B966" i="18"/>
  <c r="B967" i="18"/>
  <c r="B968" i="18"/>
  <c r="B969" i="18"/>
  <c r="B970" i="18"/>
  <c r="B971" i="18"/>
  <c r="B972" i="18"/>
  <c r="B973" i="18"/>
  <c r="B974" i="18"/>
  <c r="B975" i="18"/>
  <c r="B976" i="18"/>
  <c r="B977" i="18"/>
  <c r="B978" i="18"/>
  <c r="B979" i="18"/>
  <c r="B980" i="18"/>
  <c r="B981" i="18"/>
  <c r="B982" i="18"/>
  <c r="B983" i="18"/>
  <c r="B984" i="18"/>
  <c r="B985" i="18"/>
  <c r="B986" i="18"/>
  <c r="B987" i="18"/>
  <c r="B988" i="18"/>
  <c r="B989" i="18"/>
  <c r="B990" i="18"/>
  <c r="B991" i="18"/>
  <c r="B992" i="18"/>
  <c r="B993" i="18"/>
  <c r="B994" i="18"/>
  <c r="B995" i="18"/>
  <c r="B996" i="18"/>
  <c r="B997" i="18"/>
  <c r="B998" i="18"/>
  <c r="B999" i="18"/>
  <c r="B1000" i="18"/>
  <c r="B1001" i="18"/>
  <c r="B1002" i="18"/>
  <c r="B1003" i="18"/>
  <c r="B1004" i="18"/>
  <c r="B1005" i="18"/>
  <c r="B1006" i="18"/>
  <c r="B1007" i="18"/>
  <c r="B1008" i="18"/>
  <c r="B1009" i="18"/>
  <c r="B1010" i="18"/>
  <c r="B1011" i="18"/>
  <c r="B2" i="18"/>
  <c r="D3" i="6"/>
  <c r="E3" i="6"/>
  <c r="D5" i="6"/>
  <c r="E5" i="6"/>
  <c r="D6" i="6"/>
  <c r="E6" i="6"/>
  <c r="D11" i="6"/>
  <c r="E11" i="6"/>
  <c r="D12" i="6"/>
  <c r="E12" i="6"/>
  <c r="D16" i="6"/>
  <c r="E16" i="6"/>
  <c r="D17" i="6"/>
  <c r="E17" i="6"/>
  <c r="D28" i="6"/>
  <c r="E28" i="6"/>
  <c r="D34" i="6"/>
  <c r="E34" i="6"/>
  <c r="D40" i="6"/>
  <c r="E40" i="6"/>
  <c r="D42" i="6"/>
  <c r="E42" i="6"/>
  <c r="D45" i="6"/>
  <c r="E45" i="6"/>
  <c r="D52" i="6"/>
  <c r="E52" i="6"/>
  <c r="D55" i="6"/>
  <c r="E55" i="6"/>
  <c r="D57" i="6"/>
  <c r="E57" i="6"/>
  <c r="D58" i="6"/>
  <c r="E58" i="6"/>
  <c r="D59" i="6"/>
  <c r="E59" i="6"/>
  <c r="D83" i="6"/>
  <c r="E83" i="6"/>
  <c r="D92" i="6"/>
  <c r="E92" i="6"/>
  <c r="D97" i="6"/>
  <c r="E97" i="6"/>
  <c r="D106" i="6"/>
  <c r="E106" i="6"/>
  <c r="D117" i="6"/>
  <c r="E117" i="6"/>
  <c r="D123" i="6"/>
  <c r="E123" i="6"/>
  <c r="D125" i="6"/>
  <c r="E125" i="6"/>
  <c r="D138" i="6"/>
  <c r="E138" i="6"/>
  <c r="D142" i="6"/>
  <c r="E142" i="6"/>
  <c r="D158" i="6"/>
  <c r="E158" i="6"/>
  <c r="D183" i="6"/>
  <c r="E183" i="6"/>
  <c r="D184" i="6"/>
  <c r="E184" i="6"/>
  <c r="D192" i="6"/>
  <c r="E192" i="6"/>
  <c r="D194" i="6"/>
  <c r="E194" i="6"/>
  <c r="D201" i="6"/>
  <c r="E201" i="6"/>
  <c r="D209" i="6"/>
  <c r="E209" i="6"/>
  <c r="D219" i="6"/>
  <c r="E219" i="6"/>
  <c r="D221" i="6"/>
  <c r="E221" i="6"/>
  <c r="D228" i="6"/>
  <c r="E228" i="6"/>
  <c r="D229" i="6"/>
  <c r="E229" i="6"/>
  <c r="D230" i="6"/>
  <c r="E230" i="6"/>
  <c r="D232" i="6"/>
  <c r="E232" i="6"/>
  <c r="D238" i="6"/>
  <c r="E238" i="6"/>
  <c r="D242" i="6"/>
  <c r="E242" i="6"/>
  <c r="D245" i="6"/>
  <c r="E245" i="6"/>
  <c r="D247" i="6"/>
  <c r="E247" i="6"/>
  <c r="D255" i="6"/>
  <c r="E255" i="6"/>
  <c r="D256" i="6"/>
  <c r="E256" i="6"/>
  <c r="D258" i="6"/>
  <c r="E258" i="6"/>
  <c r="D262" i="6"/>
  <c r="E262" i="6"/>
  <c r="D278" i="6"/>
  <c r="E278" i="6"/>
  <c r="D279" i="6"/>
  <c r="E279" i="6"/>
  <c r="D282" i="6"/>
  <c r="E282" i="6"/>
  <c r="D284" i="6"/>
  <c r="E284" i="6"/>
  <c r="D286" i="6"/>
  <c r="E286" i="6"/>
  <c r="D296" i="6"/>
  <c r="E296" i="6"/>
  <c r="D302" i="6"/>
  <c r="E302" i="6"/>
  <c r="D308" i="6"/>
  <c r="E308" i="6"/>
  <c r="D316" i="6"/>
  <c r="E316" i="6"/>
  <c r="D334" i="6"/>
  <c r="E334" i="6"/>
  <c r="D342" i="6"/>
  <c r="E342" i="6"/>
  <c r="D347" i="6"/>
  <c r="E347" i="6"/>
  <c r="D360" i="6"/>
  <c r="E360" i="6"/>
  <c r="D361" i="6"/>
  <c r="E361" i="6"/>
  <c r="D366" i="6"/>
  <c r="E366" i="6"/>
  <c r="D370" i="6"/>
  <c r="E370" i="6"/>
  <c r="D373" i="6"/>
  <c r="E373" i="6"/>
  <c r="D375" i="6"/>
  <c r="E375" i="6"/>
  <c r="D383" i="6"/>
  <c r="E383" i="6"/>
  <c r="D391" i="6"/>
  <c r="E391" i="6"/>
  <c r="D392" i="6"/>
  <c r="E392" i="6"/>
  <c r="D402" i="6"/>
  <c r="E402" i="6"/>
  <c r="D413" i="6"/>
  <c r="E413" i="6"/>
  <c r="D414" i="6"/>
  <c r="E414" i="6"/>
  <c r="D415" i="6"/>
  <c r="E415" i="6"/>
  <c r="D417" i="6"/>
  <c r="E417" i="6"/>
  <c r="D428" i="6"/>
  <c r="E428" i="6"/>
  <c r="D429" i="6"/>
  <c r="E429" i="6"/>
  <c r="D433" i="6"/>
  <c r="E433" i="6"/>
  <c r="D450" i="6"/>
  <c r="E450" i="6"/>
  <c r="D454" i="6"/>
  <c r="E454" i="6"/>
  <c r="D455" i="6"/>
  <c r="E455" i="6"/>
  <c r="D462" i="6"/>
  <c r="E462" i="6"/>
  <c r="D469" i="6"/>
  <c r="E469" i="6"/>
  <c r="D474" i="6"/>
  <c r="E474" i="6"/>
  <c r="D482" i="6"/>
  <c r="E482" i="6"/>
  <c r="D484" i="6"/>
  <c r="E484" i="6"/>
  <c r="D488" i="6"/>
  <c r="E488" i="6"/>
  <c r="D489" i="6"/>
  <c r="E489" i="6"/>
  <c r="D498" i="6"/>
  <c r="E498" i="6"/>
  <c r="D499" i="6"/>
  <c r="E499" i="6"/>
  <c r="D504" i="6"/>
  <c r="E504" i="6"/>
  <c r="D510" i="6"/>
  <c r="E510" i="6"/>
  <c r="D512" i="6"/>
  <c r="E512" i="6"/>
  <c r="D515" i="6"/>
  <c r="E515" i="6"/>
  <c r="D526" i="6"/>
  <c r="E526" i="6"/>
  <c r="D527" i="6"/>
  <c r="E527" i="6"/>
  <c r="D530" i="6"/>
  <c r="E530" i="6"/>
  <c r="D538" i="6"/>
  <c r="E538" i="6"/>
  <c r="D540" i="6"/>
  <c r="E540" i="6"/>
  <c r="D542" i="6"/>
  <c r="E542" i="6"/>
  <c r="D544" i="6"/>
  <c r="E544" i="6"/>
  <c r="D546" i="6"/>
  <c r="E546" i="6"/>
  <c r="D547" i="6"/>
  <c r="E547" i="6"/>
  <c r="D550" i="6"/>
  <c r="E550" i="6"/>
  <c r="D553" i="6"/>
  <c r="E553" i="6"/>
  <c r="D555" i="6"/>
  <c r="E555" i="6"/>
  <c r="D565" i="6"/>
  <c r="E565" i="6"/>
  <c r="D567" i="6"/>
  <c r="E567" i="6"/>
  <c r="D568" i="6"/>
  <c r="E568" i="6"/>
  <c r="D569" i="6"/>
  <c r="E569" i="6"/>
  <c r="D571" i="6"/>
  <c r="E571" i="6"/>
  <c r="D576" i="6"/>
  <c r="E576" i="6"/>
  <c r="D577" i="6"/>
  <c r="E577" i="6"/>
  <c r="D578" i="6"/>
  <c r="E578" i="6"/>
  <c r="D580" i="6"/>
  <c r="E580" i="6"/>
  <c r="D582" i="6"/>
  <c r="E582" i="6"/>
  <c r="D590" i="6"/>
  <c r="E590" i="6"/>
  <c r="D591" i="6"/>
  <c r="E591" i="6"/>
  <c r="D593" i="6"/>
  <c r="E593" i="6"/>
  <c r="D594" i="6"/>
  <c r="E594" i="6"/>
  <c r="D600" i="6"/>
  <c r="E600" i="6"/>
  <c r="D601" i="6"/>
  <c r="E601" i="6"/>
  <c r="D604" i="6"/>
  <c r="E604" i="6"/>
  <c r="D610" i="6"/>
  <c r="E610" i="6"/>
  <c r="D616" i="6"/>
  <c r="E616" i="6"/>
  <c r="D617" i="6"/>
  <c r="E617" i="6"/>
  <c r="D619" i="6"/>
  <c r="E619" i="6"/>
  <c r="D626" i="6"/>
  <c r="E626" i="6"/>
  <c r="D632" i="6"/>
  <c r="E632" i="6"/>
  <c r="D634" i="6"/>
  <c r="E634" i="6"/>
  <c r="D637" i="6"/>
  <c r="E637" i="6"/>
  <c r="D639" i="6"/>
  <c r="E639" i="6"/>
  <c r="D641" i="6"/>
  <c r="E641" i="6"/>
  <c r="D648" i="6"/>
  <c r="E648" i="6"/>
  <c r="D649" i="6"/>
  <c r="E649" i="6"/>
  <c r="D652" i="6"/>
  <c r="E652" i="6"/>
  <c r="D653" i="6"/>
  <c r="E653" i="6"/>
  <c r="D654" i="6"/>
  <c r="E654" i="6"/>
  <c r="D657" i="6"/>
  <c r="E657" i="6"/>
  <c r="D662" i="6"/>
  <c r="E662" i="6"/>
  <c r="D668" i="6"/>
  <c r="E668" i="6"/>
  <c r="D670" i="6"/>
  <c r="E670" i="6"/>
  <c r="D671" i="6"/>
  <c r="E671" i="6"/>
  <c r="D672" i="6"/>
  <c r="E672" i="6"/>
  <c r="D676" i="6"/>
  <c r="E676" i="6"/>
  <c r="D677" i="6"/>
  <c r="E677" i="6"/>
  <c r="D680" i="6"/>
  <c r="E680" i="6"/>
  <c r="D681" i="6"/>
  <c r="E681" i="6"/>
  <c r="D683" i="6"/>
  <c r="E683" i="6"/>
  <c r="D684" i="6"/>
  <c r="E684" i="6"/>
  <c r="D685" i="6"/>
  <c r="E685" i="6"/>
  <c r="D687" i="6"/>
  <c r="E687" i="6"/>
  <c r="D688" i="6"/>
  <c r="E688" i="6"/>
  <c r="D694" i="6"/>
  <c r="E694" i="6"/>
  <c r="D697" i="6"/>
  <c r="E697" i="6"/>
  <c r="D699" i="6"/>
  <c r="E699" i="6"/>
  <c r="D700" i="6"/>
  <c r="E700" i="6"/>
  <c r="D701" i="6"/>
  <c r="E701" i="6"/>
  <c r="D703" i="6"/>
  <c r="E703" i="6"/>
  <c r="D708" i="6"/>
  <c r="E708" i="6"/>
  <c r="D709" i="6"/>
  <c r="E709" i="6"/>
  <c r="D711" i="6"/>
  <c r="E711" i="6"/>
  <c r="D717" i="6"/>
  <c r="E717" i="6"/>
  <c r="D718" i="6"/>
  <c r="E718" i="6"/>
  <c r="D720" i="6"/>
  <c r="E720" i="6"/>
  <c r="D725" i="6"/>
  <c r="E725" i="6"/>
  <c r="D726" i="6"/>
  <c r="E726" i="6"/>
  <c r="D728" i="6"/>
  <c r="E728" i="6"/>
  <c r="D733" i="6"/>
  <c r="E733" i="6"/>
  <c r="D735" i="6"/>
  <c r="E735" i="6"/>
  <c r="D737" i="6"/>
  <c r="E737" i="6"/>
  <c r="D738" i="6"/>
  <c r="E738" i="6"/>
  <c r="D739" i="6"/>
  <c r="E739" i="6"/>
  <c r="D741" i="6"/>
  <c r="E741" i="6"/>
  <c r="D744" i="6"/>
  <c r="E744" i="6"/>
  <c r="D745" i="6"/>
  <c r="E745" i="6"/>
  <c r="D746" i="6"/>
  <c r="E746" i="6"/>
  <c r="D747" i="6"/>
  <c r="E747" i="6"/>
  <c r="D751" i="6"/>
  <c r="E751" i="6"/>
  <c r="D753" i="6"/>
  <c r="E753" i="6"/>
  <c r="D754" i="6"/>
  <c r="E754" i="6"/>
  <c r="D757" i="6"/>
  <c r="E757" i="6"/>
  <c r="D763" i="6"/>
  <c r="E763" i="6"/>
  <c r="D764" i="6"/>
  <c r="E764" i="6"/>
  <c r="D766" i="6"/>
  <c r="E766" i="6"/>
  <c r="H3" i="6"/>
  <c r="H4" i="6"/>
  <c r="H5" i="6"/>
  <c r="H6" i="6"/>
  <c r="H7" i="6"/>
  <c r="H8" i="6"/>
  <c r="H9" i="6"/>
  <c r="H10" i="6"/>
  <c r="H11" i="6"/>
  <c r="H12" i="6"/>
  <c r="H13" i="6"/>
  <c r="H14" i="6"/>
  <c r="H15" i="6"/>
  <c r="H16" i="6"/>
  <c r="H17" i="6"/>
  <c r="H18" i="6"/>
  <c r="H19" i="6"/>
  <c r="H20" i="6"/>
  <c r="H21" i="6"/>
  <c r="H22" i="6"/>
  <c r="H23" i="6"/>
  <c r="H24" i="6"/>
  <c r="H25" i="6"/>
  <c r="H26" i="6"/>
  <c r="H27" i="6"/>
  <c r="H28" i="6"/>
  <c r="H29" i="6"/>
  <c r="H30" i="6"/>
  <c r="H31" i="6"/>
  <c r="H32" i="6"/>
  <c r="H33" i="6"/>
  <c r="H34" i="6"/>
  <c r="H35" i="6"/>
  <c r="H36" i="6"/>
  <c r="H37" i="6"/>
  <c r="H38" i="6"/>
  <c r="H39" i="6"/>
  <c r="H40" i="6"/>
  <c r="H41" i="6"/>
  <c r="H42" i="6"/>
  <c r="H43" i="6"/>
  <c r="H44" i="6"/>
  <c r="H45" i="6"/>
  <c r="H46" i="6"/>
  <c r="H47" i="6"/>
  <c r="H48" i="6"/>
  <c r="H49" i="6"/>
  <c r="H50" i="6"/>
  <c r="H51" i="6"/>
  <c r="H52" i="6"/>
  <c r="H53" i="6"/>
  <c r="H54" i="6"/>
  <c r="H55" i="6"/>
  <c r="H56" i="6"/>
  <c r="H57" i="6"/>
  <c r="H58" i="6"/>
  <c r="H59" i="6"/>
  <c r="H60" i="6"/>
  <c r="H61" i="6"/>
  <c r="H62" i="6"/>
  <c r="H63" i="6"/>
  <c r="H64" i="6"/>
  <c r="H65" i="6"/>
  <c r="H66" i="6"/>
  <c r="H67" i="6"/>
  <c r="H68" i="6"/>
  <c r="H69" i="6"/>
  <c r="H70" i="6"/>
  <c r="H71" i="6"/>
  <c r="H72" i="6"/>
  <c r="H73" i="6"/>
  <c r="H74" i="6"/>
  <c r="H75" i="6"/>
  <c r="H76" i="6"/>
  <c r="H77" i="6"/>
  <c r="H78" i="6"/>
  <c r="H79" i="6"/>
  <c r="H80" i="6"/>
  <c r="H81" i="6"/>
  <c r="H82" i="6"/>
  <c r="H83" i="6"/>
  <c r="H84" i="6"/>
  <c r="H85" i="6"/>
  <c r="H86" i="6"/>
  <c r="H87" i="6"/>
  <c r="H88" i="6"/>
  <c r="H89" i="6"/>
  <c r="H90" i="6"/>
  <c r="H91" i="6"/>
  <c r="H92" i="6"/>
  <c r="H93" i="6"/>
  <c r="H94" i="6"/>
  <c r="H95" i="6"/>
  <c r="H96" i="6"/>
  <c r="H97" i="6"/>
  <c r="H98" i="6"/>
  <c r="H99" i="6"/>
  <c r="H100" i="6"/>
  <c r="H101" i="6"/>
  <c r="H102" i="6"/>
  <c r="H103" i="6"/>
  <c r="H104" i="6"/>
  <c r="H105" i="6"/>
  <c r="H106" i="6"/>
  <c r="H107" i="6"/>
  <c r="H108" i="6"/>
  <c r="H109" i="6"/>
  <c r="H110" i="6"/>
  <c r="H111" i="6"/>
  <c r="H112" i="6"/>
  <c r="H113" i="6"/>
  <c r="H114" i="6"/>
  <c r="H115" i="6"/>
  <c r="H116" i="6"/>
  <c r="H117" i="6"/>
  <c r="H118" i="6"/>
  <c r="H119" i="6"/>
  <c r="H120" i="6"/>
  <c r="H121" i="6"/>
  <c r="H122" i="6"/>
  <c r="H123" i="6"/>
  <c r="H124" i="6"/>
  <c r="H125" i="6"/>
  <c r="H126" i="6"/>
  <c r="H127" i="6"/>
  <c r="H128" i="6"/>
  <c r="H129" i="6"/>
  <c r="H130" i="6"/>
  <c r="H131" i="6"/>
  <c r="H132" i="6"/>
  <c r="H133" i="6"/>
  <c r="H134" i="6"/>
  <c r="H135" i="6"/>
  <c r="H136" i="6"/>
  <c r="H137" i="6"/>
  <c r="H138" i="6"/>
  <c r="H139" i="6"/>
  <c r="H140" i="6"/>
  <c r="H141" i="6"/>
  <c r="H142" i="6"/>
  <c r="H143" i="6"/>
  <c r="H144" i="6"/>
  <c r="H145" i="6"/>
  <c r="H146" i="6"/>
  <c r="H147" i="6"/>
  <c r="H148" i="6"/>
  <c r="H149" i="6"/>
  <c r="H150" i="6"/>
  <c r="H151" i="6"/>
  <c r="H152" i="6"/>
  <c r="H153" i="6"/>
  <c r="H154" i="6"/>
  <c r="H155" i="6"/>
  <c r="H156" i="6"/>
  <c r="H157" i="6"/>
  <c r="H158" i="6"/>
  <c r="H159" i="6"/>
  <c r="H160" i="6"/>
  <c r="H161" i="6"/>
  <c r="H162" i="6"/>
  <c r="H163" i="6"/>
  <c r="H164" i="6"/>
  <c r="H165" i="6"/>
  <c r="H166" i="6"/>
  <c r="H167" i="6"/>
  <c r="H168" i="6"/>
  <c r="H169" i="6"/>
  <c r="H170" i="6"/>
  <c r="H171" i="6"/>
  <c r="H172" i="6"/>
  <c r="H173" i="6"/>
  <c r="H174" i="6"/>
  <c r="H175" i="6"/>
  <c r="H176" i="6"/>
  <c r="H177" i="6"/>
  <c r="H178" i="6"/>
  <c r="H179" i="6"/>
  <c r="H180" i="6"/>
  <c r="H181" i="6"/>
  <c r="H182" i="6"/>
  <c r="H183" i="6"/>
  <c r="H184" i="6"/>
  <c r="H185" i="6"/>
  <c r="H186" i="6"/>
  <c r="H187" i="6"/>
  <c r="H188" i="6"/>
  <c r="H189" i="6"/>
  <c r="H190" i="6"/>
  <c r="H191" i="6"/>
  <c r="H192" i="6"/>
  <c r="H193" i="6"/>
  <c r="H194" i="6"/>
  <c r="H195" i="6"/>
  <c r="H196" i="6"/>
  <c r="H197" i="6"/>
  <c r="H198" i="6"/>
  <c r="H199" i="6"/>
  <c r="H200" i="6"/>
  <c r="H201" i="6"/>
  <c r="H202" i="6"/>
  <c r="H203" i="6"/>
  <c r="H204" i="6"/>
  <c r="H205" i="6"/>
  <c r="H206" i="6"/>
  <c r="H207" i="6"/>
  <c r="H208" i="6"/>
  <c r="H209" i="6"/>
  <c r="H210" i="6"/>
  <c r="H211" i="6"/>
  <c r="H212" i="6"/>
  <c r="H213" i="6"/>
  <c r="H214" i="6"/>
  <c r="H215" i="6"/>
  <c r="H216" i="6"/>
  <c r="H217" i="6"/>
  <c r="H218" i="6"/>
  <c r="H219" i="6"/>
  <c r="H220" i="6"/>
  <c r="H221" i="6"/>
  <c r="H222" i="6"/>
  <c r="H223" i="6"/>
  <c r="H224" i="6"/>
  <c r="H225" i="6"/>
  <c r="H226" i="6"/>
  <c r="H227" i="6"/>
  <c r="H228" i="6"/>
  <c r="H229" i="6"/>
  <c r="H230" i="6"/>
  <c r="H231" i="6"/>
  <c r="H232" i="6"/>
  <c r="H233" i="6"/>
  <c r="H234" i="6"/>
  <c r="H235" i="6"/>
  <c r="H236" i="6"/>
  <c r="H237" i="6"/>
  <c r="H238" i="6"/>
  <c r="H239" i="6"/>
  <c r="H240" i="6"/>
  <c r="H241" i="6"/>
  <c r="H242" i="6"/>
  <c r="H243" i="6"/>
  <c r="H244" i="6"/>
  <c r="H245" i="6"/>
  <c r="H246" i="6"/>
  <c r="H247" i="6"/>
  <c r="H248" i="6"/>
  <c r="H249" i="6"/>
  <c r="H250" i="6"/>
  <c r="H251" i="6"/>
  <c r="H252" i="6"/>
  <c r="H253" i="6"/>
  <c r="H254" i="6"/>
  <c r="H255" i="6"/>
  <c r="H256" i="6"/>
  <c r="H257" i="6"/>
  <c r="H258" i="6"/>
  <c r="H259" i="6"/>
  <c r="H260" i="6"/>
  <c r="H261" i="6"/>
  <c r="H262" i="6"/>
  <c r="H263" i="6"/>
  <c r="H264" i="6"/>
  <c r="H265" i="6"/>
  <c r="H266" i="6"/>
  <c r="H267" i="6"/>
  <c r="H268" i="6"/>
  <c r="H269" i="6"/>
  <c r="H270" i="6"/>
  <c r="H271" i="6"/>
  <c r="H272" i="6"/>
  <c r="H273" i="6"/>
  <c r="H274" i="6"/>
  <c r="H275" i="6"/>
  <c r="H276" i="6"/>
  <c r="H277" i="6"/>
  <c r="H278" i="6"/>
  <c r="H279" i="6"/>
  <c r="H280" i="6"/>
  <c r="H281" i="6"/>
  <c r="H282" i="6"/>
  <c r="H283" i="6"/>
  <c r="H284" i="6"/>
  <c r="H285" i="6"/>
  <c r="H286" i="6"/>
  <c r="H287" i="6"/>
  <c r="H288" i="6"/>
  <c r="H289" i="6"/>
  <c r="H290" i="6"/>
  <c r="H291" i="6"/>
  <c r="H292" i="6"/>
  <c r="H293" i="6"/>
  <c r="H294" i="6"/>
  <c r="H295" i="6"/>
  <c r="H296" i="6"/>
  <c r="H297" i="6"/>
  <c r="H298" i="6"/>
  <c r="H299" i="6"/>
  <c r="H300" i="6"/>
  <c r="H301" i="6"/>
  <c r="H302" i="6"/>
  <c r="H303" i="6"/>
  <c r="H304" i="6"/>
  <c r="H305" i="6"/>
  <c r="H306" i="6"/>
  <c r="H307" i="6"/>
  <c r="H308" i="6"/>
  <c r="H309" i="6"/>
  <c r="H310" i="6"/>
  <c r="H311" i="6"/>
  <c r="H312" i="6"/>
  <c r="H313" i="6"/>
  <c r="H314" i="6"/>
  <c r="H315" i="6"/>
  <c r="H316" i="6"/>
  <c r="H317" i="6"/>
  <c r="H318" i="6"/>
  <c r="H319" i="6"/>
  <c r="H320" i="6"/>
  <c r="H321" i="6"/>
  <c r="H322" i="6"/>
  <c r="H323" i="6"/>
  <c r="H324" i="6"/>
  <c r="H325" i="6"/>
  <c r="H326" i="6"/>
  <c r="H327" i="6"/>
  <c r="H328" i="6"/>
  <c r="H329" i="6"/>
  <c r="H330" i="6"/>
  <c r="H331" i="6"/>
  <c r="H332" i="6"/>
  <c r="H333" i="6"/>
  <c r="H334" i="6"/>
  <c r="H335" i="6"/>
  <c r="H336" i="6"/>
  <c r="H337" i="6"/>
  <c r="H338" i="6"/>
  <c r="H339" i="6"/>
  <c r="H340" i="6"/>
  <c r="H341" i="6"/>
  <c r="H342" i="6"/>
  <c r="H343" i="6"/>
  <c r="H344" i="6"/>
  <c r="H345" i="6"/>
  <c r="H346" i="6"/>
  <c r="H347" i="6"/>
  <c r="H348" i="6"/>
  <c r="H349" i="6"/>
  <c r="H350" i="6"/>
  <c r="H351" i="6"/>
  <c r="H352" i="6"/>
  <c r="H353" i="6"/>
  <c r="H354" i="6"/>
  <c r="H355" i="6"/>
  <c r="H356" i="6"/>
  <c r="H357" i="6"/>
  <c r="H358" i="6"/>
  <c r="H359" i="6"/>
  <c r="H360" i="6"/>
  <c r="H361" i="6"/>
  <c r="H362" i="6"/>
  <c r="H363" i="6"/>
  <c r="H364" i="6"/>
  <c r="H365" i="6"/>
  <c r="H366" i="6"/>
  <c r="H367" i="6"/>
  <c r="H368" i="6"/>
  <c r="H369" i="6"/>
  <c r="H370" i="6"/>
  <c r="H371" i="6"/>
  <c r="H372" i="6"/>
  <c r="H373" i="6"/>
  <c r="H374" i="6"/>
  <c r="H375" i="6"/>
  <c r="H376" i="6"/>
  <c r="H377" i="6"/>
  <c r="H378" i="6"/>
  <c r="H379" i="6"/>
  <c r="H380" i="6"/>
  <c r="H381" i="6"/>
  <c r="H382" i="6"/>
  <c r="H383" i="6"/>
  <c r="H384" i="6"/>
  <c r="H385" i="6"/>
  <c r="H386" i="6"/>
  <c r="H387" i="6"/>
  <c r="H388" i="6"/>
  <c r="H389" i="6"/>
  <c r="H390" i="6"/>
  <c r="H391" i="6"/>
  <c r="H392" i="6"/>
  <c r="H393" i="6"/>
  <c r="H394" i="6"/>
  <c r="H395" i="6"/>
  <c r="H396" i="6"/>
  <c r="H397" i="6"/>
  <c r="H398" i="6"/>
  <c r="H399" i="6"/>
  <c r="H400" i="6"/>
  <c r="H401" i="6"/>
  <c r="H402" i="6"/>
  <c r="H403" i="6"/>
  <c r="H404" i="6"/>
  <c r="H405" i="6"/>
  <c r="H406" i="6"/>
  <c r="H407" i="6"/>
  <c r="H408" i="6"/>
  <c r="H409" i="6"/>
  <c r="H410" i="6"/>
  <c r="H41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H515" i="6"/>
  <c r="H516" i="6"/>
  <c r="H517" i="6"/>
  <c r="H518" i="6"/>
  <c r="H519" i="6"/>
  <c r="H520" i="6"/>
  <c r="H521" i="6"/>
  <c r="H522" i="6"/>
  <c r="H523" i="6"/>
  <c r="H524" i="6"/>
  <c r="H525" i="6"/>
  <c r="H526" i="6"/>
  <c r="H527" i="6"/>
  <c r="H528" i="6"/>
  <c r="H529" i="6"/>
  <c r="H530" i="6"/>
  <c r="H531" i="6"/>
  <c r="H532" i="6"/>
  <c r="H533" i="6"/>
  <c r="H534" i="6"/>
  <c r="H535" i="6"/>
  <c r="H536" i="6"/>
  <c r="H537" i="6"/>
  <c r="H538" i="6"/>
  <c r="H539" i="6"/>
  <c r="H540" i="6"/>
  <c r="H541" i="6"/>
  <c r="H542" i="6"/>
  <c r="H543" i="6"/>
  <c r="H544" i="6"/>
  <c r="H545" i="6"/>
  <c r="H546" i="6"/>
  <c r="H547" i="6"/>
  <c r="H548" i="6"/>
  <c r="H549" i="6"/>
  <c r="H550" i="6"/>
  <c r="H551" i="6"/>
  <c r="H552" i="6"/>
  <c r="H553" i="6"/>
  <c r="H554" i="6"/>
  <c r="H555" i="6"/>
  <c r="H556" i="6"/>
  <c r="H557" i="6"/>
  <c r="H558" i="6"/>
  <c r="H559" i="6"/>
  <c r="H560" i="6"/>
  <c r="H561" i="6"/>
  <c r="H562" i="6"/>
  <c r="H563" i="6"/>
  <c r="H564" i="6"/>
  <c r="H565" i="6"/>
  <c r="H566" i="6"/>
  <c r="H567" i="6"/>
  <c r="H568" i="6"/>
  <c r="H569" i="6"/>
  <c r="H570" i="6"/>
  <c r="H571" i="6"/>
  <c r="H572" i="6"/>
  <c r="H573" i="6"/>
  <c r="H574" i="6"/>
  <c r="H575" i="6"/>
  <c r="H576" i="6"/>
  <c r="H577" i="6"/>
  <c r="H578" i="6"/>
  <c r="H579" i="6"/>
  <c r="H580" i="6"/>
  <c r="H581" i="6"/>
  <c r="H582" i="6"/>
  <c r="H583" i="6"/>
  <c r="H584" i="6"/>
  <c r="H585" i="6"/>
  <c r="H586" i="6"/>
  <c r="H587" i="6"/>
  <c r="H588" i="6"/>
  <c r="H589" i="6"/>
  <c r="H590" i="6"/>
  <c r="H591" i="6"/>
  <c r="H592" i="6"/>
  <c r="H593" i="6"/>
  <c r="H594" i="6"/>
  <c r="H595" i="6"/>
  <c r="H596" i="6"/>
  <c r="H597" i="6"/>
  <c r="H598" i="6"/>
  <c r="H599" i="6"/>
  <c r="H600" i="6"/>
  <c r="H601" i="6"/>
  <c r="H602" i="6"/>
  <c r="H603" i="6"/>
  <c r="H604" i="6"/>
  <c r="H605" i="6"/>
  <c r="H606" i="6"/>
  <c r="H607" i="6"/>
  <c r="H608" i="6"/>
  <c r="H609" i="6"/>
  <c r="H610" i="6"/>
  <c r="H611" i="6"/>
  <c r="H612" i="6"/>
  <c r="H613" i="6"/>
  <c r="H614" i="6"/>
  <c r="H615" i="6"/>
  <c r="H616" i="6"/>
  <c r="H617" i="6"/>
  <c r="H618" i="6"/>
  <c r="H619" i="6"/>
  <c r="H620" i="6"/>
  <c r="H621" i="6"/>
  <c r="H622" i="6"/>
  <c r="H623" i="6"/>
  <c r="H624" i="6"/>
  <c r="H625" i="6"/>
  <c r="H626" i="6"/>
  <c r="H627" i="6"/>
  <c r="H628" i="6"/>
  <c r="H629" i="6"/>
  <c r="H630" i="6"/>
  <c r="H631" i="6"/>
  <c r="H632" i="6"/>
  <c r="H633" i="6"/>
  <c r="H634" i="6"/>
  <c r="H635" i="6"/>
  <c r="H636" i="6"/>
  <c r="H637" i="6"/>
  <c r="H638" i="6"/>
  <c r="H639" i="6"/>
  <c r="H640" i="6"/>
  <c r="H641" i="6"/>
  <c r="H642" i="6"/>
  <c r="H643" i="6"/>
  <c r="H644" i="6"/>
  <c r="H645" i="6"/>
  <c r="H646" i="6"/>
  <c r="H647" i="6"/>
  <c r="H648" i="6"/>
  <c r="H649" i="6"/>
  <c r="H650" i="6"/>
  <c r="H651" i="6"/>
  <c r="H652" i="6"/>
  <c r="H653" i="6"/>
  <c r="H654" i="6"/>
  <c r="H655" i="6"/>
  <c r="H656" i="6"/>
  <c r="H657" i="6"/>
  <c r="H658" i="6"/>
  <c r="H659" i="6"/>
  <c r="H660" i="6"/>
  <c r="H661" i="6"/>
  <c r="H662" i="6"/>
  <c r="H663" i="6"/>
  <c r="H664" i="6"/>
  <c r="H665" i="6"/>
  <c r="H666" i="6"/>
  <c r="H667" i="6"/>
  <c r="H668" i="6"/>
  <c r="H669" i="6"/>
  <c r="H670" i="6"/>
  <c r="H671" i="6"/>
  <c r="H672" i="6"/>
  <c r="H673" i="6"/>
  <c r="H674" i="6"/>
  <c r="H675" i="6"/>
  <c r="H676" i="6"/>
  <c r="H677" i="6"/>
  <c r="H678" i="6"/>
  <c r="H679" i="6"/>
  <c r="H680" i="6"/>
  <c r="H681" i="6"/>
  <c r="H682" i="6"/>
  <c r="H683" i="6"/>
  <c r="H684" i="6"/>
  <c r="H685" i="6"/>
  <c r="H686" i="6"/>
  <c r="H687" i="6"/>
  <c r="H688" i="6"/>
  <c r="H689" i="6"/>
  <c r="H690" i="6"/>
  <c r="H691" i="6"/>
  <c r="H692" i="6"/>
  <c r="H693" i="6"/>
  <c r="H694" i="6"/>
  <c r="H695" i="6"/>
  <c r="H696" i="6"/>
  <c r="H697" i="6"/>
  <c r="H698" i="6"/>
  <c r="H699" i="6"/>
  <c r="H700" i="6"/>
  <c r="H701" i="6"/>
  <c r="H702" i="6"/>
  <c r="H703" i="6"/>
  <c r="H704" i="6"/>
  <c r="H705" i="6"/>
  <c r="H706" i="6"/>
  <c r="H707" i="6"/>
  <c r="H708" i="6"/>
  <c r="H709" i="6"/>
  <c r="H710" i="6"/>
  <c r="H711" i="6"/>
  <c r="H712" i="6"/>
  <c r="H713" i="6"/>
  <c r="H714" i="6"/>
  <c r="H715" i="6"/>
  <c r="H716" i="6"/>
  <c r="H717" i="6"/>
  <c r="H718" i="6"/>
  <c r="H719" i="6"/>
  <c r="H720" i="6"/>
  <c r="H721" i="6"/>
  <c r="H722" i="6"/>
  <c r="H723" i="6"/>
  <c r="H724" i="6"/>
  <c r="H725" i="6"/>
  <c r="H726" i="6"/>
  <c r="H727" i="6"/>
  <c r="H728" i="6"/>
  <c r="H729" i="6"/>
  <c r="H730" i="6"/>
  <c r="H731" i="6"/>
  <c r="H732" i="6"/>
  <c r="H733" i="6"/>
  <c r="H734" i="6"/>
  <c r="H735" i="6"/>
  <c r="H736" i="6"/>
  <c r="H737" i="6"/>
  <c r="H738" i="6"/>
  <c r="H739" i="6"/>
  <c r="H740" i="6"/>
  <c r="H741" i="6"/>
  <c r="H742" i="6"/>
  <c r="H743" i="6"/>
  <c r="H744" i="6"/>
  <c r="H745" i="6"/>
  <c r="H746" i="6"/>
  <c r="H747" i="6"/>
  <c r="H748" i="6"/>
  <c r="H749" i="6"/>
  <c r="H750" i="6"/>
  <c r="H751" i="6"/>
  <c r="H752" i="6"/>
  <c r="H753" i="6"/>
  <c r="H754" i="6"/>
  <c r="H755" i="6"/>
  <c r="H756" i="6"/>
  <c r="H757" i="6"/>
  <c r="H758" i="6"/>
  <c r="H759" i="6"/>
  <c r="H760" i="6"/>
  <c r="H761" i="6"/>
  <c r="H762" i="6"/>
  <c r="H763" i="6"/>
  <c r="H764" i="6"/>
  <c r="H765" i="6"/>
  <c r="H766" i="6"/>
  <c r="H2" i="6"/>
  <c r="D8" i="3"/>
  <c r="E8" i="3"/>
  <c r="D9" i="3"/>
  <c r="E9" i="3"/>
  <c r="D20" i="3"/>
  <c r="E20" i="3"/>
  <c r="D22" i="3"/>
  <c r="E22" i="3"/>
  <c r="D23" i="3"/>
  <c r="E23" i="3"/>
  <c r="D24" i="3"/>
  <c r="E24" i="3"/>
  <c r="E39" i="3"/>
  <c r="D41" i="3"/>
  <c r="E41" i="3"/>
  <c r="D46" i="3"/>
  <c r="E46" i="3"/>
  <c r="D53" i="3"/>
  <c r="E53" i="3"/>
  <c r="D68" i="3"/>
  <c r="E68" i="3"/>
  <c r="D80" i="3"/>
  <c r="E80" i="3"/>
  <c r="D81" i="3"/>
  <c r="E81" i="3"/>
  <c r="D94" i="3"/>
  <c r="E94" i="3"/>
  <c r="D126" i="3"/>
  <c r="E126" i="3"/>
  <c r="D132" i="3"/>
  <c r="E132" i="3"/>
  <c r="D141" i="3"/>
  <c r="E141" i="3"/>
  <c r="D142" i="3"/>
  <c r="E142" i="3"/>
  <c r="D150" i="3"/>
  <c r="E150" i="3"/>
  <c r="D151" i="3"/>
  <c r="E151" i="3"/>
  <c r="D154" i="3"/>
  <c r="E154" i="3"/>
  <c r="D156" i="3"/>
  <c r="E156" i="3"/>
  <c r="D160" i="3"/>
  <c r="E160" i="3"/>
  <c r="E161" i="3"/>
  <c r="D168" i="3"/>
  <c r="E168" i="3"/>
  <c r="D170" i="3"/>
  <c r="E170" i="3"/>
  <c r="D177" i="3"/>
  <c r="E177" i="3"/>
  <c r="D180" i="3"/>
  <c r="E180" i="3"/>
  <c r="E181" i="3"/>
  <c r="D190" i="3"/>
  <c r="E190" i="3"/>
  <c r="D239" i="3"/>
  <c r="E239" i="3"/>
  <c r="D249" i="3"/>
  <c r="E249" i="3"/>
  <c r="D253" i="3"/>
  <c r="E253" i="3"/>
  <c r="D278" i="3"/>
  <c r="E278" i="3"/>
  <c r="D280" i="3"/>
  <c r="E280" i="3"/>
  <c r="D288" i="3"/>
  <c r="E288" i="3"/>
  <c r="D290" i="3"/>
  <c r="E290" i="3"/>
  <c r="D296" i="3"/>
  <c r="E296" i="3"/>
  <c r="D304" i="3"/>
  <c r="E304" i="3"/>
  <c r="D308" i="3"/>
  <c r="E308" i="3"/>
  <c r="D315" i="3"/>
  <c r="E315" i="3"/>
  <c r="D326" i="3"/>
  <c r="E326" i="3"/>
  <c r="D346" i="3"/>
  <c r="E346" i="3"/>
  <c r="D348" i="3"/>
  <c r="E348" i="3"/>
  <c r="D357" i="3"/>
  <c r="E357" i="3"/>
  <c r="D395" i="3"/>
  <c r="E395" i="3"/>
  <c r="D399" i="3"/>
  <c r="E399" i="3"/>
  <c r="E437" i="3"/>
  <c r="D447" i="3"/>
  <c r="E447" i="3"/>
  <c r="D448" i="3"/>
  <c r="E448" i="3"/>
  <c r="D454" i="3"/>
  <c r="E454" i="3"/>
  <c r="D458" i="3"/>
  <c r="E458" i="3"/>
  <c r="D464" i="3"/>
  <c r="E464" i="3"/>
  <c r="D465" i="3"/>
  <c r="E465" i="3"/>
  <c r="E480" i="3"/>
  <c r="D500" i="3"/>
  <c r="E500" i="3"/>
  <c r="D501" i="3"/>
  <c r="E501" i="3"/>
  <c r="D505" i="3"/>
  <c r="E505" i="3"/>
  <c r="D507" i="3"/>
  <c r="E507" i="3"/>
  <c r="D527" i="3"/>
  <c r="E527" i="3"/>
  <c r="D531" i="3"/>
  <c r="E531" i="3"/>
  <c r="D542" i="3"/>
  <c r="E542" i="3"/>
  <c r="D555" i="3"/>
  <c r="E555" i="3"/>
  <c r="D567" i="3"/>
  <c r="E567" i="3"/>
  <c r="D568" i="3"/>
  <c r="E568" i="3"/>
  <c r="D569" i="3"/>
  <c r="E569" i="3"/>
  <c r="D579" i="3"/>
  <c r="E579" i="3"/>
  <c r="D612" i="3"/>
  <c r="E612" i="3"/>
  <c r="D617" i="3"/>
  <c r="E617" i="3"/>
  <c r="D619" i="3"/>
  <c r="E619" i="3"/>
  <c r="D626" i="3"/>
  <c r="E626" i="3"/>
  <c r="D653" i="3"/>
  <c r="E653" i="3"/>
  <c r="D655" i="3"/>
  <c r="E655" i="3"/>
  <c r="D658" i="3"/>
  <c r="E658" i="3"/>
  <c r="D661" i="3"/>
  <c r="E661" i="3"/>
  <c r="D675" i="3"/>
  <c r="E675" i="3"/>
  <c r="D696" i="3"/>
  <c r="E696" i="3"/>
  <c r="D710" i="3"/>
  <c r="E710" i="3"/>
  <c r="D720" i="3"/>
  <c r="E720" i="3"/>
  <c r="D721" i="3"/>
  <c r="E721" i="3"/>
  <c r="D737" i="3"/>
  <c r="E737" i="3"/>
  <c r="D746" i="3"/>
  <c r="E746" i="3"/>
  <c r="D754" i="3"/>
  <c r="E754" i="3"/>
  <c r="E757" i="3"/>
  <c r="D762" i="3"/>
  <c r="E762" i="3"/>
  <c r="D771" i="3"/>
  <c r="E771" i="3"/>
  <c r="E772" i="3"/>
  <c r="D776" i="3"/>
  <c r="E776" i="3"/>
  <c r="D777" i="3"/>
  <c r="E777" i="3"/>
  <c r="E780" i="3"/>
  <c r="E785" i="3"/>
  <c r="D787" i="3"/>
  <c r="E787" i="3"/>
  <c r="D804" i="3"/>
  <c r="E804" i="3"/>
  <c r="D805" i="3"/>
  <c r="E805" i="3"/>
  <c r="D824" i="3"/>
  <c r="E824" i="3"/>
  <c r="D830" i="3"/>
  <c r="E830" i="3"/>
  <c r="D871" i="3"/>
  <c r="E871" i="3"/>
  <c r="D875" i="3"/>
  <c r="E875" i="3"/>
  <c r="D914" i="3"/>
  <c r="E914" i="3"/>
  <c r="D928" i="3"/>
  <c r="E928" i="3"/>
  <c r="D939" i="3"/>
  <c r="E939" i="3"/>
  <c r="D948" i="3"/>
  <c r="E948" i="3"/>
  <c r="D952" i="3"/>
  <c r="E952" i="3"/>
  <c r="D954" i="3"/>
  <c r="E954" i="3"/>
  <c r="D983" i="3"/>
  <c r="E983" i="3"/>
  <c r="D990" i="3"/>
  <c r="E990" i="3"/>
  <c r="D1003" i="3"/>
  <c r="E1003" i="3"/>
  <c r="D1030" i="3"/>
  <c r="E1030" i="3"/>
  <c r="D1031" i="3"/>
  <c r="E1031" i="3"/>
  <c r="D1041" i="3"/>
  <c r="E1041" i="3"/>
  <c r="D1063" i="3"/>
  <c r="E1063" i="3"/>
  <c r="D1072" i="3"/>
  <c r="E1072" i="3"/>
  <c r="D1078" i="3"/>
  <c r="E1078" i="3"/>
  <c r="D1081" i="3"/>
  <c r="E1081" i="3"/>
  <c r="D1095" i="3"/>
  <c r="E1095" i="3"/>
  <c r="D1099" i="3"/>
  <c r="E1099" i="3"/>
  <c r="D1110" i="3"/>
  <c r="E1110" i="3"/>
  <c r="D1120" i="3"/>
  <c r="E1120" i="3"/>
  <c r="D1121" i="3"/>
  <c r="E1121" i="3"/>
  <c r="D1123" i="3"/>
  <c r="E1123" i="3"/>
  <c r="D1130" i="3"/>
  <c r="E1130" i="3"/>
  <c r="D1131" i="3"/>
  <c r="E1131" i="3"/>
  <c r="D1143" i="3"/>
  <c r="E1143" i="3"/>
  <c r="D1156" i="3"/>
  <c r="E1156" i="3"/>
  <c r="E1157" i="3"/>
  <c r="D1158" i="3"/>
  <c r="E1158" i="3"/>
  <c r="D1160" i="3"/>
  <c r="E1160" i="3"/>
  <c r="D1163" i="3"/>
  <c r="E1163" i="3"/>
  <c r="D1176" i="3"/>
  <c r="E1176" i="3"/>
  <c r="D1179" i="3"/>
  <c r="E1179" i="3"/>
  <c r="D1183" i="3"/>
  <c r="E1183" i="3"/>
  <c r="D1193" i="3"/>
  <c r="E1193" i="3"/>
  <c r="D1212" i="3"/>
  <c r="E1212" i="3"/>
  <c r="D1213" i="3"/>
  <c r="E1213" i="3"/>
  <c r="D1222" i="3"/>
  <c r="E1222" i="3"/>
  <c r="D1226" i="3"/>
  <c r="E1226" i="3"/>
  <c r="D1244" i="3"/>
  <c r="E1244" i="3"/>
  <c r="D1273" i="3"/>
  <c r="E1273" i="3"/>
  <c r="D1274" i="3"/>
  <c r="E1274" i="3"/>
  <c r="D1284" i="3"/>
  <c r="E1284" i="3"/>
  <c r="D1293" i="3"/>
  <c r="E1293" i="3"/>
  <c r="D1297" i="3"/>
  <c r="E1297" i="3"/>
  <c r="D1300" i="3"/>
  <c r="E1300" i="3"/>
  <c r="D1313" i="3"/>
  <c r="E1313" i="3"/>
  <c r="D1319" i="3"/>
  <c r="E1319" i="3"/>
  <c r="D1320" i="3"/>
  <c r="E1320" i="3"/>
  <c r="D1321" i="3"/>
  <c r="E1321" i="3"/>
  <c r="D1345" i="3"/>
  <c r="E1345" i="3"/>
  <c r="D1366" i="3"/>
  <c r="E1366" i="3"/>
  <c r="E1385" i="3"/>
  <c r="D1391" i="3"/>
  <c r="E1391" i="3"/>
  <c r="E1393" i="3"/>
  <c r="D1398" i="3"/>
  <c r="E1398" i="3"/>
  <c r="D1400" i="3"/>
  <c r="E1400" i="3"/>
  <c r="D1413" i="3"/>
  <c r="E1413" i="3"/>
  <c r="D1416" i="3"/>
  <c r="E1416" i="3"/>
  <c r="D1430" i="3"/>
  <c r="E1430" i="3"/>
  <c r="D1439" i="3"/>
  <c r="E1439" i="3"/>
  <c r="D1441" i="3"/>
  <c r="E1441" i="3"/>
  <c r="D1447" i="3"/>
  <c r="E1447" i="3"/>
  <c r="D1448" i="3"/>
  <c r="E1448" i="3"/>
  <c r="D1451" i="3"/>
  <c r="E1451" i="3"/>
  <c r="D1468" i="3"/>
  <c r="E1468" i="3"/>
  <c r="D1470" i="3"/>
  <c r="E1470" i="3"/>
  <c r="D1481" i="3"/>
  <c r="E1481" i="3"/>
  <c r="D1508" i="3"/>
  <c r="E1508" i="3"/>
  <c r="D1515" i="3"/>
  <c r="E1515" i="3"/>
  <c r="D1519" i="3"/>
  <c r="E1519" i="3"/>
  <c r="D1527" i="3"/>
  <c r="E1527" i="3"/>
  <c r="D1534" i="3"/>
  <c r="E1534" i="3"/>
  <c r="D1540" i="3"/>
  <c r="E1540" i="3"/>
  <c r="D1549" i="3"/>
  <c r="E1549" i="3"/>
  <c r="D1570" i="3"/>
  <c r="E1570" i="3"/>
  <c r="D1591" i="3"/>
  <c r="E1591" i="3"/>
  <c r="D1616" i="3"/>
  <c r="E1616" i="3"/>
  <c r="D1617" i="3"/>
  <c r="E1617" i="3"/>
  <c r="D1639" i="3"/>
  <c r="E1639" i="3"/>
  <c r="D1654" i="3"/>
  <c r="E1654" i="3"/>
  <c r="D1664" i="3"/>
  <c r="E1664" i="3"/>
  <c r="D1665" i="3"/>
  <c r="E1665" i="3"/>
  <c r="D1677" i="3"/>
  <c r="E1677" i="3"/>
  <c r="D1687" i="3"/>
  <c r="E1687" i="3"/>
  <c r="D1689" i="3"/>
  <c r="E1689" i="3"/>
  <c r="D1695" i="3"/>
  <c r="E1695" i="3"/>
  <c r="D1702" i="3"/>
  <c r="E1702" i="3"/>
  <c r="E1713" i="3"/>
  <c r="D1718" i="3"/>
  <c r="E1718" i="3"/>
  <c r="D1723" i="3"/>
  <c r="E1723" i="3"/>
  <c r="D1732" i="3"/>
  <c r="E1732" i="3"/>
  <c r="D1734" i="3"/>
  <c r="E1734" i="3"/>
  <c r="D1744" i="3"/>
  <c r="E1744" i="3"/>
  <c r="D1748" i="3"/>
  <c r="E1748" i="3"/>
  <c r="D1750" i="3"/>
  <c r="E1750" i="3"/>
  <c r="D1764" i="3"/>
  <c r="E1764" i="3"/>
  <c r="D1773" i="3"/>
  <c r="E1773" i="3"/>
  <c r="D1774" i="3"/>
  <c r="E1774" i="3"/>
  <c r="D1783" i="3"/>
  <c r="E1783" i="3"/>
  <c r="D1786" i="3"/>
  <c r="E1786" i="3"/>
  <c r="D1790" i="3"/>
  <c r="E1790" i="3"/>
  <c r="E1802" i="3"/>
  <c r="D1805" i="3"/>
  <c r="E1805" i="3"/>
  <c r="D1810" i="3"/>
  <c r="E1810" i="3"/>
  <c r="D1813" i="3"/>
  <c r="E1813" i="3"/>
  <c r="D1814" i="3"/>
  <c r="E1814" i="3"/>
  <c r="D1823" i="3"/>
  <c r="E1823" i="3"/>
  <c r="D1824" i="3"/>
  <c r="E1824" i="3"/>
  <c r="E1825" i="3"/>
  <c r="D1835" i="3"/>
  <c r="E1835" i="3"/>
  <c r="D1837" i="3"/>
  <c r="E1837" i="3"/>
  <c r="D1843" i="3"/>
  <c r="E1843" i="3"/>
  <c r="D1849" i="3"/>
  <c r="E1849" i="3"/>
  <c r="D1851" i="3"/>
  <c r="E1851" i="3"/>
  <c r="D1858" i="3"/>
  <c r="E1858" i="3"/>
  <c r="D1887" i="3"/>
  <c r="E1887" i="3"/>
  <c r="D1888" i="3"/>
  <c r="E1888" i="3"/>
  <c r="D1891" i="3"/>
  <c r="E1891" i="3"/>
  <c r="D1895" i="3"/>
  <c r="E1895" i="3"/>
  <c r="D1902" i="3"/>
  <c r="E1902" i="3"/>
  <c r="D1903" i="3"/>
  <c r="E1903" i="3"/>
  <c r="D1906" i="3"/>
  <c r="E1906" i="3"/>
  <c r="D1910" i="3"/>
  <c r="E1910" i="3"/>
  <c r="D1912" i="3"/>
  <c r="E1912" i="3"/>
  <c r="D1917" i="3"/>
  <c r="E1917" i="3"/>
  <c r="D1927" i="3"/>
  <c r="E1927" i="3"/>
  <c r="D1930" i="3"/>
  <c r="E1930" i="3"/>
  <c r="D1933" i="3"/>
  <c r="E1933" i="3"/>
  <c r="D1937" i="3"/>
  <c r="E1937" i="3"/>
  <c r="D1944" i="3"/>
  <c r="E1944" i="3"/>
  <c r="D1950" i="3"/>
  <c r="E1950" i="3"/>
  <c r="D1957" i="3"/>
  <c r="E1957" i="3"/>
  <c r="D1963" i="3"/>
  <c r="E1963" i="3"/>
  <c r="D1976" i="3"/>
  <c r="E1976" i="3"/>
  <c r="D1977" i="3"/>
  <c r="E1977" i="3"/>
  <c r="D1979" i="3"/>
  <c r="E1979" i="3"/>
  <c r="D1980" i="3"/>
  <c r="E1980" i="3"/>
  <c r="E1985" i="3"/>
  <c r="D1986" i="3"/>
  <c r="E1986" i="3"/>
  <c r="D1995" i="3"/>
  <c r="E1995" i="3"/>
  <c r="D2002" i="3"/>
  <c r="E2002" i="3"/>
  <c r="D2007" i="3"/>
  <c r="E2007" i="3"/>
  <c r="D2020" i="3"/>
  <c r="E2020" i="3"/>
  <c r="D2022" i="3"/>
  <c r="E2022" i="3"/>
  <c r="D2027" i="3"/>
  <c r="E2027" i="3"/>
  <c r="D2034" i="3"/>
  <c r="E2034" i="3"/>
  <c r="D2036" i="3"/>
  <c r="E2036" i="3"/>
  <c r="D2037" i="3"/>
  <c r="E2037" i="3"/>
  <c r="D2038" i="3"/>
  <c r="E2038" i="3"/>
  <c r="D2048" i="3"/>
  <c r="E2048" i="3"/>
  <c r="E2052" i="3"/>
  <c r="D2053" i="3"/>
  <c r="E2053" i="3"/>
  <c r="D2057" i="3"/>
  <c r="E2057" i="3"/>
  <c r="D2059" i="3"/>
  <c r="E2059" i="3"/>
  <c r="D2062" i="3"/>
  <c r="E2062" i="3"/>
  <c r="D2063" i="3"/>
  <c r="E2063" i="3"/>
  <c r="D2064" i="3"/>
  <c r="E2064" i="3"/>
  <c r="D2065" i="3"/>
  <c r="E2065" i="3"/>
  <c r="D2068" i="3"/>
  <c r="E2068" i="3"/>
  <c r="D2070" i="3"/>
  <c r="E2070" i="3"/>
  <c r="D2072" i="3"/>
  <c r="E2072" i="3"/>
  <c r="D2073" i="3"/>
  <c r="E2073" i="3"/>
  <c r="D2075" i="3"/>
  <c r="E2075" i="3"/>
  <c r="D2078" i="3"/>
  <c r="E2078" i="3"/>
  <c r="E2079" i="3"/>
  <c r="D2080" i="3"/>
  <c r="E2080" i="3"/>
  <c r="D2084" i="3"/>
  <c r="E2084" i="3"/>
  <c r="D2086" i="3"/>
  <c r="E2086" i="3"/>
  <c r="D2087" i="3"/>
  <c r="E2087" i="3"/>
  <c r="D2089" i="3"/>
  <c r="E2089" i="3"/>
  <c r="D2091" i="3"/>
  <c r="E2091" i="3"/>
  <c r="D2092" i="3"/>
  <c r="E2092" i="3"/>
  <c r="D2096" i="3"/>
  <c r="E2096" i="3"/>
  <c r="D2097" i="3"/>
  <c r="E2097" i="3"/>
  <c r="D2098" i="3"/>
  <c r="E2098" i="3"/>
  <c r="H3" i="3"/>
  <c r="H4" i="3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" i="3"/>
  <c r="I716" i="5"/>
  <c r="AD3" i="7"/>
  <c r="AD4" i="7"/>
  <c r="AD5" i="7"/>
  <c r="AD6" i="7"/>
  <c r="AD7" i="7"/>
  <c r="AD8" i="7"/>
  <c r="AD9" i="7"/>
  <c r="AD10" i="7"/>
  <c r="AD11" i="7"/>
  <c r="AD12" i="7"/>
  <c r="AD13" i="7"/>
  <c r="AD14" i="7"/>
  <c r="AD15" i="7"/>
  <c r="AD16" i="7"/>
  <c r="AD17" i="7"/>
  <c r="AD18" i="7"/>
  <c r="AD19" i="7"/>
  <c r="AD20" i="7"/>
  <c r="AD21" i="7"/>
  <c r="AD22" i="7"/>
  <c r="AD23" i="7"/>
  <c r="AD24" i="7"/>
  <c r="AD25" i="7"/>
  <c r="AD26" i="7"/>
  <c r="AD27" i="7"/>
  <c r="AD28" i="7"/>
  <c r="AD29" i="7"/>
  <c r="AD30" i="7"/>
  <c r="AD31" i="7"/>
  <c r="AD32" i="7"/>
  <c r="AD33" i="7"/>
  <c r="AD34" i="7"/>
  <c r="AD35" i="7"/>
  <c r="AD36" i="7"/>
  <c r="AD37" i="7"/>
  <c r="AD38" i="7"/>
  <c r="AD39" i="7"/>
  <c r="AD40" i="7"/>
  <c r="AD41" i="7"/>
  <c r="AD42" i="7"/>
  <c r="AD43" i="7"/>
  <c r="AD44" i="7"/>
  <c r="AD45" i="7"/>
  <c r="AD46" i="7"/>
  <c r="AD47" i="7"/>
  <c r="AD48" i="7"/>
  <c r="AD49" i="7"/>
  <c r="AD50" i="7"/>
  <c r="AD51" i="7"/>
  <c r="AD52" i="7"/>
  <c r="AD53" i="7"/>
  <c r="AD54" i="7"/>
  <c r="AD55" i="7"/>
  <c r="AD56" i="7"/>
  <c r="AD57" i="7"/>
  <c r="AD58" i="7"/>
  <c r="AD59" i="7"/>
  <c r="AD60" i="7"/>
  <c r="AD61" i="7"/>
  <c r="AD62" i="7"/>
  <c r="AD63" i="7"/>
  <c r="AD64" i="7"/>
  <c r="AD65" i="7"/>
  <c r="AD66" i="7"/>
  <c r="AD67" i="7"/>
  <c r="AD68" i="7"/>
  <c r="AD69" i="7"/>
  <c r="AD70" i="7"/>
  <c r="AD71" i="7"/>
  <c r="AD72" i="7"/>
  <c r="AD73" i="7"/>
  <c r="AD74" i="7"/>
  <c r="AD75" i="7"/>
  <c r="AD76" i="7"/>
  <c r="AD77" i="7"/>
  <c r="AD78" i="7"/>
  <c r="AD79" i="7"/>
  <c r="AD80" i="7"/>
  <c r="AD81" i="7"/>
  <c r="AD82" i="7"/>
  <c r="AD83" i="7"/>
  <c r="AD84" i="7"/>
  <c r="AD85" i="7"/>
  <c r="AD86" i="7"/>
  <c r="AD87" i="7"/>
  <c r="AD88" i="7"/>
  <c r="AD89" i="7"/>
  <c r="AD90" i="7"/>
  <c r="AD91" i="7"/>
  <c r="AD92" i="7"/>
  <c r="AD93" i="7"/>
  <c r="AD94" i="7"/>
  <c r="AD95" i="7"/>
  <c r="AD96" i="7"/>
  <c r="AD97" i="7"/>
  <c r="AD98" i="7"/>
  <c r="AD99" i="7"/>
  <c r="AD100" i="7"/>
  <c r="AD101" i="7"/>
  <c r="AD102" i="7"/>
  <c r="AD103" i="7"/>
  <c r="AD104" i="7"/>
  <c r="AD105" i="7"/>
  <c r="AD106" i="7"/>
  <c r="AD107" i="7"/>
  <c r="AD108" i="7"/>
  <c r="AD109" i="7"/>
  <c r="AD110" i="7"/>
  <c r="AD111" i="7"/>
  <c r="AD112" i="7"/>
  <c r="AD113" i="7"/>
  <c r="AD114" i="7"/>
  <c r="AD115" i="7"/>
  <c r="AD116" i="7"/>
  <c r="AD117" i="7"/>
  <c r="AD118" i="7"/>
  <c r="AD119" i="7"/>
  <c r="AD120" i="7"/>
  <c r="AD121" i="7"/>
  <c r="AD122" i="7"/>
  <c r="AD123" i="7"/>
  <c r="AD124" i="7"/>
  <c r="AD125" i="7"/>
  <c r="AD126" i="7"/>
  <c r="AD127" i="7"/>
  <c r="AD128" i="7"/>
  <c r="AD129" i="7"/>
  <c r="AD130" i="7"/>
  <c r="AD131" i="7"/>
  <c r="AD132" i="7"/>
  <c r="AD133" i="7"/>
  <c r="AD134" i="7"/>
  <c r="AD135" i="7"/>
  <c r="AD136" i="7"/>
  <c r="AD137" i="7"/>
  <c r="AD138" i="7"/>
  <c r="AD139" i="7"/>
  <c r="AD140" i="7"/>
  <c r="AD141" i="7"/>
  <c r="AD142" i="7"/>
  <c r="AD143" i="7"/>
  <c r="AD144" i="7"/>
  <c r="AD145" i="7"/>
  <c r="AD146" i="7"/>
  <c r="AD147" i="7"/>
  <c r="AD148" i="7"/>
  <c r="AD149" i="7"/>
  <c r="AD150" i="7"/>
  <c r="AD151" i="7"/>
  <c r="AD152" i="7"/>
  <c r="AD153" i="7"/>
  <c r="AD154" i="7"/>
  <c r="AD155" i="7"/>
  <c r="AD156" i="7"/>
  <c r="AD157" i="7"/>
  <c r="AD158" i="7"/>
  <c r="AD159" i="7"/>
  <c r="AD160" i="7"/>
  <c r="AD161" i="7"/>
  <c r="AD162" i="7"/>
  <c r="AD163" i="7"/>
  <c r="AD164" i="7"/>
  <c r="AD165" i="7"/>
  <c r="AD166" i="7"/>
  <c r="AD167" i="7"/>
  <c r="AD168" i="7"/>
  <c r="AD169" i="7"/>
  <c r="AD170" i="7"/>
  <c r="AD171" i="7"/>
  <c r="AD172" i="7"/>
  <c r="AD173" i="7"/>
  <c r="AD174" i="7"/>
  <c r="AD175" i="7"/>
  <c r="AD176" i="7"/>
  <c r="AD177" i="7"/>
  <c r="AD178" i="7"/>
  <c r="AD179" i="7"/>
  <c r="AD180" i="7"/>
  <c r="AD181" i="7"/>
  <c r="AD182" i="7"/>
  <c r="AD183" i="7"/>
  <c r="AD184" i="7"/>
  <c r="AD185" i="7"/>
  <c r="AD186" i="7"/>
  <c r="AD187" i="7"/>
  <c r="AD188" i="7"/>
  <c r="AD189" i="7"/>
  <c r="AD190" i="7"/>
  <c r="AD191" i="7"/>
  <c r="AD192" i="7"/>
  <c r="AD193" i="7"/>
  <c r="AD194" i="7"/>
  <c r="AD195" i="7"/>
  <c r="AD196" i="7"/>
  <c r="AD197" i="7"/>
  <c r="AD198" i="7"/>
  <c r="AD199" i="7"/>
  <c r="AD200" i="7"/>
  <c r="AD201" i="7"/>
  <c r="AD202" i="7"/>
  <c r="AD203" i="7"/>
  <c r="AD204" i="7"/>
  <c r="AD205" i="7"/>
  <c r="AD206" i="7"/>
  <c r="AD207" i="7"/>
  <c r="AD208" i="7"/>
  <c r="AD209" i="7"/>
  <c r="AD210" i="7"/>
  <c r="AD211" i="7"/>
  <c r="AD212" i="7"/>
  <c r="AD213" i="7"/>
  <c r="AD214" i="7"/>
  <c r="AD215" i="7"/>
  <c r="AD216" i="7"/>
  <c r="AD217" i="7"/>
  <c r="AD218" i="7"/>
  <c r="AD219" i="7"/>
  <c r="AD220" i="7"/>
  <c r="AD221" i="7"/>
  <c r="AD222" i="7"/>
  <c r="AD223" i="7"/>
  <c r="AD224" i="7"/>
  <c r="AD225" i="7"/>
  <c r="AD226" i="7"/>
  <c r="AD227" i="7"/>
  <c r="AD228" i="7"/>
  <c r="AD229" i="7"/>
  <c r="AD230" i="7"/>
  <c r="AD231" i="7"/>
  <c r="AD232" i="7"/>
  <c r="AD233" i="7"/>
  <c r="AD234" i="7"/>
  <c r="AD235" i="7"/>
  <c r="AD236" i="7"/>
  <c r="AD237" i="7"/>
  <c r="AD238" i="7"/>
  <c r="AD239" i="7"/>
  <c r="AD240" i="7"/>
  <c r="AD241" i="7"/>
  <c r="AD242" i="7"/>
  <c r="AD243" i="7"/>
  <c r="AD244" i="7"/>
  <c r="AD245" i="7"/>
  <c r="AD246" i="7"/>
  <c r="AD247" i="7"/>
  <c r="AD248" i="7"/>
  <c r="AD249" i="7"/>
  <c r="AD250" i="7"/>
  <c r="AD251" i="7"/>
  <c r="AD252" i="7"/>
  <c r="AD253" i="7"/>
  <c r="AD254" i="7"/>
  <c r="AD255" i="7"/>
  <c r="AD256" i="7"/>
  <c r="AD257" i="7"/>
  <c r="AD258" i="7"/>
  <c r="AD259" i="7"/>
  <c r="AD260" i="7"/>
  <c r="AD261" i="7"/>
  <c r="AD262" i="7"/>
  <c r="AD263" i="7"/>
  <c r="AD264" i="7"/>
  <c r="AD265" i="7"/>
  <c r="AD266" i="7"/>
  <c r="AD267" i="7"/>
  <c r="AD268" i="7"/>
  <c r="AD269" i="7"/>
  <c r="AD270" i="7"/>
  <c r="AD271" i="7"/>
  <c r="AD272" i="7"/>
  <c r="AD273" i="7"/>
  <c r="AD274" i="7"/>
  <c r="AD275" i="7"/>
  <c r="AD276" i="7"/>
  <c r="AD277" i="7"/>
  <c r="AD278" i="7"/>
  <c r="AD279" i="7"/>
  <c r="AD280" i="7"/>
  <c r="AD281" i="7"/>
  <c r="AD282" i="7"/>
  <c r="AD283" i="7"/>
  <c r="AD284" i="7"/>
  <c r="AD285" i="7"/>
  <c r="AD286" i="7"/>
  <c r="AD287" i="7"/>
  <c r="AD288" i="7"/>
  <c r="AD289" i="7"/>
  <c r="AD290" i="7"/>
  <c r="AD291" i="7"/>
  <c r="AD292" i="7"/>
  <c r="AD293" i="7"/>
  <c r="AD294" i="7"/>
  <c r="AD295" i="7"/>
  <c r="AD296" i="7"/>
  <c r="AD297" i="7"/>
  <c r="AD298" i="7"/>
  <c r="AD299" i="7"/>
  <c r="AD300" i="7"/>
  <c r="AD301" i="7"/>
  <c r="AD302" i="7"/>
  <c r="AD303" i="7"/>
  <c r="AD304" i="7"/>
  <c r="AD305" i="7"/>
  <c r="AD306" i="7"/>
  <c r="AD307" i="7"/>
  <c r="AD308" i="7"/>
  <c r="AD309" i="7"/>
  <c r="AD310" i="7"/>
  <c r="AD311" i="7"/>
  <c r="AD312" i="7"/>
  <c r="AD313" i="7"/>
  <c r="AD314" i="7"/>
  <c r="AD315" i="7"/>
  <c r="AD316" i="7"/>
  <c r="AD317" i="7"/>
  <c r="AD318" i="7"/>
  <c r="AD319" i="7"/>
  <c r="AD320" i="7"/>
  <c r="AD321" i="7"/>
  <c r="AD322" i="7"/>
  <c r="AD323" i="7"/>
  <c r="AD324" i="7"/>
  <c r="AD325" i="7"/>
  <c r="AD326" i="7"/>
  <c r="AD327" i="7"/>
  <c r="AD328" i="7"/>
  <c r="AD329" i="7"/>
  <c r="AD330" i="7"/>
  <c r="AD331" i="7"/>
  <c r="AD332" i="7"/>
  <c r="AD333" i="7"/>
  <c r="AD334" i="7"/>
  <c r="AD335" i="7"/>
  <c r="AD336" i="7"/>
  <c r="AD337" i="7"/>
  <c r="AD338" i="7"/>
  <c r="AD339" i="7"/>
  <c r="AD340" i="7"/>
  <c r="AD341" i="7"/>
  <c r="AD342" i="7"/>
  <c r="AD343" i="7"/>
  <c r="AD344" i="7"/>
  <c r="AD345" i="7"/>
  <c r="AD346" i="7"/>
  <c r="AD347" i="7"/>
  <c r="AD348" i="7"/>
  <c r="AD349" i="7"/>
  <c r="AD350" i="7"/>
  <c r="AD351" i="7"/>
  <c r="AD352" i="7"/>
  <c r="AD353" i="7"/>
  <c r="AD354" i="7"/>
  <c r="AD355" i="7"/>
  <c r="AD356" i="7"/>
  <c r="AD357" i="7"/>
  <c r="AD358" i="7"/>
  <c r="AD359" i="7"/>
  <c r="AD360" i="7"/>
  <c r="AD361" i="7"/>
  <c r="AD362" i="7"/>
  <c r="AD363" i="7"/>
  <c r="AD364" i="7"/>
  <c r="AD365" i="7"/>
  <c r="AD366" i="7"/>
  <c r="AD367" i="7"/>
  <c r="AD368" i="7"/>
  <c r="AD369" i="7"/>
  <c r="AD370" i="7"/>
  <c r="AD371" i="7"/>
  <c r="AD372" i="7"/>
  <c r="AD373" i="7"/>
  <c r="AD374" i="7"/>
  <c r="AD375" i="7"/>
  <c r="AD376" i="7"/>
  <c r="AD377" i="7"/>
  <c r="AD378" i="7"/>
  <c r="AD379" i="7"/>
  <c r="AD380" i="7"/>
  <c r="AD381" i="7"/>
  <c r="AD382" i="7"/>
  <c r="AD383" i="7"/>
  <c r="AD384" i="7"/>
  <c r="AD385" i="7"/>
  <c r="AD386" i="7"/>
  <c r="AD387" i="7"/>
  <c r="AD388" i="7"/>
  <c r="AD389" i="7"/>
  <c r="AD390" i="7"/>
  <c r="AD391" i="7"/>
  <c r="AD392" i="7"/>
  <c r="AD393" i="7"/>
  <c r="AD394" i="7"/>
  <c r="AD395" i="7"/>
  <c r="AD396" i="7"/>
  <c r="AD397" i="7"/>
  <c r="AD398" i="7"/>
  <c r="AD399" i="7"/>
  <c r="AD400" i="7"/>
  <c r="AD401" i="7"/>
  <c r="AD402" i="7"/>
  <c r="AD403" i="7"/>
  <c r="AD404" i="7"/>
  <c r="AD405" i="7"/>
  <c r="AD406" i="7"/>
  <c r="AD407" i="7"/>
  <c r="AD408" i="7"/>
  <c r="AD409" i="7"/>
  <c r="AD410" i="7"/>
  <c r="AD411" i="7"/>
  <c r="AD412" i="7"/>
  <c r="AD413" i="7"/>
  <c r="AD414" i="7"/>
  <c r="AD415" i="7"/>
  <c r="AD416" i="7"/>
  <c r="AD417" i="7"/>
  <c r="AD418" i="7"/>
  <c r="AD419" i="7"/>
  <c r="AD420" i="7"/>
  <c r="AD421" i="7"/>
  <c r="AD422" i="7"/>
  <c r="AD423" i="7"/>
  <c r="AD424" i="7"/>
  <c r="AD425" i="7"/>
  <c r="AD426" i="7"/>
  <c r="AD427" i="7"/>
  <c r="AD428" i="7"/>
  <c r="AD429" i="7"/>
  <c r="AD430" i="7"/>
  <c r="AD431" i="7"/>
  <c r="AD432" i="7"/>
  <c r="AD433" i="7"/>
  <c r="AD434" i="7"/>
  <c r="AD435" i="7"/>
  <c r="AD436" i="7"/>
  <c r="AD437" i="7"/>
  <c r="AD438" i="7"/>
  <c r="AD439" i="7"/>
  <c r="AD440" i="7"/>
  <c r="AD441" i="7"/>
  <c r="AD442" i="7"/>
  <c r="AD443" i="7"/>
  <c r="AD444" i="7"/>
  <c r="AD445" i="7"/>
  <c r="AD446" i="7"/>
  <c r="AD447" i="7"/>
  <c r="AD448" i="7"/>
  <c r="AD449" i="7"/>
  <c r="AD450" i="7"/>
  <c r="AD451" i="7"/>
  <c r="AD452" i="7"/>
  <c r="AD453" i="7"/>
  <c r="AD454" i="7"/>
  <c r="AD455" i="7"/>
  <c r="AD456" i="7"/>
  <c r="AD457" i="7"/>
  <c r="AD458" i="7"/>
  <c r="AD459" i="7"/>
  <c r="AD460" i="7"/>
  <c r="AD461" i="7"/>
  <c r="AD462" i="7"/>
  <c r="AD463" i="7"/>
  <c r="AD464" i="7"/>
  <c r="AD465" i="7"/>
  <c r="AD466" i="7"/>
  <c r="AD467" i="7"/>
  <c r="AD468" i="7"/>
  <c r="AD469" i="7"/>
  <c r="AD470" i="7"/>
  <c r="AD471" i="7"/>
  <c r="AD472" i="7"/>
  <c r="AD473" i="7"/>
  <c r="AD474" i="7"/>
  <c r="AD475" i="7"/>
  <c r="AD476" i="7"/>
  <c r="AD477" i="7"/>
  <c r="AD478" i="7"/>
  <c r="AD479" i="7"/>
  <c r="AD480" i="7"/>
  <c r="AD481" i="7"/>
  <c r="AD482" i="7"/>
  <c r="AD483" i="7"/>
  <c r="AD484" i="7"/>
  <c r="AD485" i="7"/>
  <c r="AD486" i="7"/>
  <c r="AD487" i="7"/>
  <c r="AD488" i="7"/>
  <c r="AD489" i="7"/>
  <c r="AD490" i="7"/>
  <c r="AD491" i="7"/>
  <c r="AD492" i="7"/>
  <c r="AD493" i="7"/>
  <c r="AD494" i="7"/>
  <c r="AD495" i="7"/>
  <c r="AD496" i="7"/>
  <c r="AD497" i="7"/>
  <c r="AD498" i="7"/>
  <c r="AD499" i="7"/>
  <c r="AD500" i="7"/>
  <c r="AD501" i="7"/>
  <c r="AD502" i="7"/>
  <c r="AD503" i="7"/>
  <c r="AD504" i="7"/>
  <c r="AD505" i="7"/>
  <c r="AD506" i="7"/>
  <c r="AD507" i="7"/>
  <c r="AD508" i="7"/>
  <c r="AD509" i="7"/>
  <c r="AD510" i="7"/>
  <c r="AD511" i="7"/>
  <c r="AD512" i="7"/>
  <c r="AD513" i="7"/>
  <c r="AD514" i="7"/>
  <c r="AD515" i="7"/>
  <c r="AD516" i="7"/>
  <c r="AD517" i="7"/>
  <c r="AD518" i="7"/>
  <c r="AD519" i="7"/>
  <c r="AD520" i="7"/>
  <c r="AD521" i="7"/>
  <c r="AD522" i="7"/>
  <c r="AD523" i="7"/>
  <c r="AD524" i="7"/>
  <c r="AD525" i="7"/>
  <c r="AD526" i="7"/>
  <c r="AD527" i="7"/>
  <c r="AD528" i="7"/>
  <c r="AD529" i="7"/>
  <c r="AD530" i="7"/>
  <c r="AD531" i="7"/>
  <c r="AD532" i="7"/>
  <c r="AD533" i="7"/>
  <c r="AD534" i="7"/>
  <c r="AD535" i="7"/>
  <c r="AD536" i="7"/>
  <c r="AD537" i="7"/>
  <c r="AD538" i="7"/>
  <c r="AD539" i="7"/>
  <c r="AD540" i="7"/>
  <c r="AD541" i="7"/>
  <c r="AD542" i="7"/>
  <c r="AD543" i="7"/>
  <c r="AD544" i="7"/>
  <c r="AD545" i="7"/>
  <c r="AD546" i="7"/>
  <c r="AD547" i="7"/>
  <c r="AD548" i="7"/>
  <c r="AD549" i="7"/>
  <c r="AD550" i="7"/>
  <c r="AD551" i="7"/>
  <c r="AD552" i="7"/>
  <c r="AD553" i="7"/>
  <c r="AD554" i="7"/>
  <c r="AD555" i="7"/>
  <c r="AD556" i="7"/>
  <c r="AD557" i="7"/>
  <c r="AD558" i="7"/>
  <c r="AD559" i="7"/>
  <c r="AD560" i="7"/>
  <c r="AD561" i="7"/>
  <c r="AD562" i="7"/>
  <c r="AD563" i="7"/>
  <c r="AD564" i="7"/>
  <c r="AD565" i="7"/>
  <c r="AD566" i="7"/>
  <c r="AD567" i="7"/>
  <c r="AD568" i="7"/>
  <c r="AD569" i="7"/>
  <c r="AD570" i="7"/>
  <c r="AD571" i="7"/>
  <c r="AD572" i="7"/>
  <c r="AD573" i="7"/>
  <c r="AD574" i="7"/>
  <c r="AD575" i="7"/>
  <c r="AD576" i="7"/>
  <c r="AD577" i="7"/>
  <c r="AD578" i="7"/>
  <c r="AD579" i="7"/>
  <c r="AD580" i="7"/>
  <c r="AD581" i="7"/>
  <c r="AD582" i="7"/>
  <c r="AD583" i="7"/>
  <c r="AD584" i="7"/>
  <c r="AD585" i="7"/>
  <c r="AD586" i="7"/>
  <c r="AD587" i="7"/>
  <c r="AD588" i="7"/>
  <c r="AD589" i="7"/>
  <c r="AD590" i="7"/>
  <c r="AD591" i="7"/>
  <c r="AD592" i="7"/>
  <c r="AD593" i="7"/>
  <c r="AD594" i="7"/>
  <c r="AD595" i="7"/>
  <c r="AD596" i="7"/>
  <c r="AD597" i="7"/>
  <c r="AD598" i="7"/>
  <c r="AD599" i="7"/>
  <c r="AD600" i="7"/>
  <c r="AD601" i="7"/>
  <c r="AD602" i="7"/>
  <c r="AD603" i="7"/>
  <c r="AD604" i="7"/>
  <c r="AD605" i="7"/>
  <c r="AD606" i="7"/>
  <c r="AD607" i="7"/>
  <c r="AD608" i="7"/>
  <c r="AD609" i="7"/>
  <c r="AD610" i="7"/>
  <c r="AD611" i="7"/>
  <c r="AD612" i="7"/>
  <c r="AD613" i="7"/>
  <c r="AD614" i="7"/>
  <c r="AD615" i="7"/>
  <c r="AD616" i="7"/>
  <c r="AD617" i="7"/>
  <c r="AD618" i="7"/>
  <c r="AD619" i="7"/>
  <c r="AD620" i="7"/>
  <c r="AD621" i="7"/>
  <c r="AD622" i="7"/>
  <c r="AD623" i="7"/>
  <c r="AD624" i="7"/>
  <c r="AD625" i="7"/>
  <c r="AD626" i="7"/>
  <c r="AD627" i="7"/>
  <c r="AD628" i="7"/>
  <c r="AD629" i="7"/>
  <c r="AD630" i="7"/>
  <c r="AD631" i="7"/>
  <c r="AD632" i="7"/>
  <c r="AD633" i="7"/>
  <c r="AD634" i="7"/>
  <c r="AD635" i="7"/>
  <c r="AD636" i="7"/>
  <c r="AD637" i="7"/>
  <c r="AD638" i="7"/>
  <c r="AD639" i="7"/>
  <c r="AD640" i="7"/>
  <c r="AD641" i="7"/>
  <c r="AD642" i="7"/>
  <c r="AD643" i="7"/>
  <c r="AD644" i="7"/>
  <c r="AD645" i="7"/>
  <c r="AD646" i="7"/>
  <c r="AD647" i="7"/>
  <c r="AD648" i="7"/>
  <c r="AD649" i="7"/>
  <c r="AD650" i="7"/>
  <c r="AD651" i="7"/>
  <c r="AD652" i="7"/>
  <c r="AD653" i="7"/>
  <c r="AD654" i="7"/>
  <c r="AD655" i="7"/>
  <c r="AD656" i="7"/>
  <c r="AD657" i="7"/>
  <c r="AD658" i="7"/>
  <c r="AD659" i="7"/>
  <c r="AD660" i="7"/>
  <c r="AD661" i="7"/>
  <c r="AD662" i="7"/>
  <c r="AD663" i="7"/>
  <c r="AD664" i="7"/>
  <c r="AD665" i="7"/>
  <c r="AD666" i="7"/>
  <c r="AD667" i="7"/>
  <c r="AD668" i="7"/>
  <c r="AD669" i="7"/>
  <c r="AD670" i="7"/>
  <c r="AD671" i="7"/>
  <c r="AD672" i="7"/>
  <c r="AD673" i="7"/>
  <c r="AD674" i="7"/>
  <c r="AD675" i="7"/>
  <c r="AD676" i="7"/>
  <c r="AD677" i="7"/>
  <c r="AD678" i="7"/>
  <c r="AD679" i="7"/>
  <c r="AD680" i="7"/>
  <c r="AD681" i="7"/>
  <c r="AD682" i="7"/>
  <c r="AD683" i="7"/>
  <c r="AD684" i="7"/>
  <c r="AD685" i="7"/>
  <c r="AD686" i="7"/>
  <c r="AD687" i="7"/>
  <c r="AD688" i="7"/>
  <c r="AD689" i="7"/>
  <c r="AD690" i="7"/>
  <c r="AD691" i="7"/>
  <c r="AD692" i="7"/>
  <c r="AD693" i="7"/>
  <c r="AD694" i="7"/>
  <c r="AD695" i="7"/>
  <c r="AD696" i="7"/>
  <c r="AD697" i="7"/>
  <c r="AD698" i="7"/>
  <c r="AD699" i="7"/>
  <c r="AD700" i="7"/>
  <c r="AD701" i="7"/>
  <c r="AD702" i="7"/>
  <c r="AD703" i="7"/>
  <c r="AD704" i="7"/>
  <c r="AD705" i="7"/>
  <c r="AD706" i="7"/>
  <c r="AD707" i="7"/>
  <c r="AD708" i="7"/>
  <c r="AD709" i="7"/>
  <c r="AD710" i="7"/>
  <c r="AD711" i="7"/>
  <c r="AD712" i="7"/>
  <c r="AD713" i="7"/>
  <c r="AD714" i="7"/>
  <c r="AD715" i="7"/>
  <c r="AD716" i="7"/>
  <c r="AD717" i="7"/>
  <c r="AD718" i="7"/>
  <c r="AD719" i="7"/>
  <c r="AD720" i="7"/>
  <c r="AD721" i="7"/>
  <c r="AD722" i="7"/>
  <c r="AD723" i="7"/>
  <c r="AD724" i="7"/>
  <c r="AD725" i="7"/>
  <c r="AD726" i="7"/>
  <c r="AD727" i="7"/>
  <c r="AD728" i="7"/>
  <c r="AD729" i="7"/>
  <c r="AD730" i="7"/>
  <c r="AD731" i="7"/>
  <c r="AD732" i="7"/>
  <c r="AD733" i="7"/>
  <c r="AD734" i="7"/>
  <c r="AD735" i="7"/>
  <c r="AD736" i="7"/>
  <c r="AD737" i="7"/>
  <c r="AD738" i="7"/>
  <c r="AD739" i="7"/>
  <c r="AD740" i="7"/>
  <c r="AD741" i="7"/>
  <c r="AD742" i="7"/>
  <c r="AD743" i="7"/>
  <c r="AD744" i="7"/>
  <c r="AD745" i="7"/>
  <c r="AD746" i="7"/>
  <c r="AD747" i="7"/>
  <c r="AD748" i="7"/>
  <c r="AD749" i="7"/>
  <c r="AD750" i="7"/>
  <c r="AD751" i="7"/>
  <c r="AD752" i="7"/>
  <c r="AD753" i="7"/>
  <c r="AD754" i="7"/>
  <c r="AD755" i="7"/>
  <c r="AD756" i="7"/>
  <c r="AD757" i="7"/>
  <c r="AD758" i="7"/>
  <c r="AD759" i="7"/>
  <c r="AD760" i="7"/>
  <c r="AD761" i="7"/>
  <c r="AD762" i="7"/>
  <c r="AD763" i="7"/>
  <c r="AD764" i="7"/>
  <c r="AD765" i="7"/>
  <c r="AD766" i="7"/>
  <c r="AD2" i="7"/>
  <c r="E638" i="5"/>
  <c r="F638" i="5"/>
  <c r="I638" i="5"/>
  <c r="J638" i="5"/>
  <c r="K638" i="5"/>
  <c r="M638" i="5"/>
  <c r="L638" i="5"/>
  <c r="D638" i="5"/>
  <c r="E2" i="5"/>
  <c r="F2" i="5"/>
  <c r="I2" i="5"/>
  <c r="J2" i="5"/>
  <c r="K2" i="5"/>
  <c r="M2" i="5"/>
  <c r="L2" i="5"/>
  <c r="D2" i="5"/>
  <c r="E3" i="5"/>
  <c r="F3" i="5"/>
  <c r="I3" i="5"/>
  <c r="J3" i="5"/>
  <c r="K3" i="5"/>
  <c r="M3" i="5"/>
  <c r="L3" i="5"/>
  <c r="D3" i="5"/>
  <c r="E4" i="5"/>
  <c r="F4" i="5"/>
  <c r="I4" i="5"/>
  <c r="J4" i="5"/>
  <c r="K4" i="5"/>
  <c r="M4" i="5"/>
  <c r="L4" i="5"/>
  <c r="D4" i="5"/>
  <c r="E5" i="5"/>
  <c r="F5" i="5"/>
  <c r="I5" i="5"/>
  <c r="J5" i="5"/>
  <c r="K5" i="5"/>
  <c r="M5" i="5"/>
  <c r="L5" i="5"/>
  <c r="D5" i="5"/>
  <c r="E6" i="5"/>
  <c r="F6" i="5"/>
  <c r="I6" i="5"/>
  <c r="J6" i="5"/>
  <c r="K6" i="5"/>
  <c r="M6" i="5"/>
  <c r="L6" i="5"/>
  <c r="D6" i="5"/>
  <c r="E7" i="5"/>
  <c r="F7" i="5"/>
  <c r="I7" i="5"/>
  <c r="J7" i="5"/>
  <c r="K7" i="5"/>
  <c r="M7" i="5"/>
  <c r="L7" i="5"/>
  <c r="D7" i="5"/>
  <c r="E8" i="5"/>
  <c r="F8" i="5"/>
  <c r="I8" i="5"/>
  <c r="J8" i="5"/>
  <c r="K8" i="5"/>
  <c r="M8" i="5"/>
  <c r="L8" i="5"/>
  <c r="D8" i="5"/>
  <c r="E9" i="5"/>
  <c r="F9" i="5"/>
  <c r="I9" i="5"/>
  <c r="J9" i="5"/>
  <c r="K9" i="5"/>
  <c r="M9" i="5"/>
  <c r="L9" i="5"/>
  <c r="D9" i="5"/>
  <c r="E10" i="5"/>
  <c r="F10" i="5"/>
  <c r="I10" i="5"/>
  <c r="J10" i="5"/>
  <c r="K10" i="5"/>
  <c r="M10" i="5"/>
  <c r="L10" i="5"/>
  <c r="D10" i="5"/>
  <c r="E11" i="5"/>
  <c r="F11" i="5"/>
  <c r="I11" i="5"/>
  <c r="J11" i="5"/>
  <c r="K11" i="5"/>
  <c r="M11" i="5"/>
  <c r="L11" i="5"/>
  <c r="D11" i="5"/>
  <c r="E12" i="5"/>
  <c r="F12" i="5"/>
  <c r="I12" i="5"/>
  <c r="J12" i="5"/>
  <c r="K12" i="5"/>
  <c r="M12" i="5"/>
  <c r="L12" i="5"/>
  <c r="D12" i="5"/>
  <c r="E13" i="5"/>
  <c r="F13" i="5"/>
  <c r="I13" i="5"/>
  <c r="J13" i="5"/>
  <c r="K13" i="5"/>
  <c r="M13" i="5"/>
  <c r="L13" i="5"/>
  <c r="D13" i="5"/>
  <c r="E14" i="5"/>
  <c r="F14" i="5"/>
  <c r="I14" i="5"/>
  <c r="J14" i="5"/>
  <c r="K14" i="5"/>
  <c r="M14" i="5"/>
  <c r="L14" i="5"/>
  <c r="D14" i="5"/>
  <c r="E15" i="5"/>
  <c r="F15" i="5"/>
  <c r="I15" i="5"/>
  <c r="J15" i="5"/>
  <c r="K15" i="5"/>
  <c r="M15" i="5"/>
  <c r="L15" i="5"/>
  <c r="D15" i="5"/>
  <c r="E16" i="5"/>
  <c r="F16" i="5"/>
  <c r="I16" i="5"/>
  <c r="J16" i="5"/>
  <c r="K16" i="5"/>
  <c r="M16" i="5"/>
  <c r="L16" i="5"/>
  <c r="D16" i="5"/>
  <c r="E17" i="5"/>
  <c r="F17" i="5"/>
  <c r="I17" i="5"/>
  <c r="J17" i="5"/>
  <c r="K17" i="5"/>
  <c r="M17" i="5"/>
  <c r="L17" i="5"/>
  <c r="D17" i="5"/>
  <c r="E18" i="5"/>
  <c r="F18" i="5"/>
  <c r="I18" i="5"/>
  <c r="J18" i="5"/>
  <c r="K18" i="5"/>
  <c r="M18" i="5"/>
  <c r="L18" i="5"/>
  <c r="D18" i="5"/>
  <c r="E19" i="5"/>
  <c r="F19" i="5"/>
  <c r="I19" i="5"/>
  <c r="J19" i="5"/>
  <c r="K19" i="5"/>
  <c r="M19" i="5"/>
  <c r="L19" i="5"/>
  <c r="D19" i="5"/>
  <c r="E20" i="5"/>
  <c r="F20" i="5"/>
  <c r="I20" i="5"/>
  <c r="J20" i="5"/>
  <c r="K20" i="5"/>
  <c r="M20" i="5"/>
  <c r="L20" i="5"/>
  <c r="D20" i="5"/>
  <c r="E21" i="5"/>
  <c r="F21" i="5"/>
  <c r="I21" i="5"/>
  <c r="J21" i="5"/>
  <c r="K21" i="5"/>
  <c r="M21" i="5"/>
  <c r="L21" i="5"/>
  <c r="D21" i="5"/>
  <c r="E22" i="5"/>
  <c r="F22" i="5"/>
  <c r="I22" i="5"/>
  <c r="J22" i="5"/>
  <c r="K22" i="5"/>
  <c r="M22" i="5"/>
  <c r="L22" i="5"/>
  <c r="D22" i="5"/>
  <c r="E23" i="5"/>
  <c r="F23" i="5"/>
  <c r="I23" i="5"/>
  <c r="J23" i="5"/>
  <c r="K23" i="5"/>
  <c r="M23" i="5"/>
  <c r="L23" i="5"/>
  <c r="D23" i="5"/>
  <c r="E24" i="5"/>
  <c r="F24" i="5"/>
  <c r="I24" i="5"/>
  <c r="J24" i="5"/>
  <c r="K24" i="5"/>
  <c r="M24" i="5"/>
  <c r="L24" i="5"/>
  <c r="D24" i="5"/>
  <c r="E25" i="5"/>
  <c r="F25" i="5"/>
  <c r="I25" i="5"/>
  <c r="J25" i="5"/>
  <c r="K25" i="5"/>
  <c r="M25" i="5"/>
  <c r="L25" i="5"/>
  <c r="D25" i="5"/>
  <c r="E26" i="5"/>
  <c r="F26" i="5"/>
  <c r="I26" i="5"/>
  <c r="J26" i="5"/>
  <c r="K26" i="5"/>
  <c r="M26" i="5"/>
  <c r="L26" i="5"/>
  <c r="D26" i="5"/>
  <c r="E27" i="5"/>
  <c r="F27" i="5"/>
  <c r="I27" i="5"/>
  <c r="J27" i="5"/>
  <c r="K27" i="5"/>
  <c r="M27" i="5"/>
  <c r="L27" i="5"/>
  <c r="D27" i="5"/>
  <c r="E28" i="5"/>
  <c r="F28" i="5"/>
  <c r="I28" i="5"/>
  <c r="J28" i="5"/>
  <c r="K28" i="5"/>
  <c r="M28" i="5"/>
  <c r="L28" i="5"/>
  <c r="D28" i="5"/>
  <c r="E29" i="5"/>
  <c r="F29" i="5"/>
  <c r="I29" i="5"/>
  <c r="J29" i="5"/>
  <c r="K29" i="5"/>
  <c r="M29" i="5"/>
  <c r="L29" i="5"/>
  <c r="D29" i="5"/>
  <c r="E30" i="5"/>
  <c r="F30" i="5"/>
  <c r="I30" i="5"/>
  <c r="J30" i="5"/>
  <c r="K30" i="5"/>
  <c r="M30" i="5"/>
  <c r="L30" i="5"/>
  <c r="D30" i="5"/>
  <c r="E31" i="5"/>
  <c r="F31" i="5"/>
  <c r="I31" i="5"/>
  <c r="J31" i="5"/>
  <c r="K31" i="5"/>
  <c r="M31" i="5"/>
  <c r="L31" i="5"/>
  <c r="D31" i="5"/>
  <c r="E32" i="5"/>
  <c r="F32" i="5"/>
  <c r="I32" i="5"/>
  <c r="J32" i="5"/>
  <c r="K32" i="5"/>
  <c r="M32" i="5"/>
  <c r="L32" i="5"/>
  <c r="D32" i="5"/>
  <c r="E33" i="5"/>
  <c r="F33" i="5"/>
  <c r="I33" i="5"/>
  <c r="J33" i="5"/>
  <c r="K33" i="5"/>
  <c r="M33" i="5"/>
  <c r="L33" i="5"/>
  <c r="D33" i="5"/>
  <c r="E34" i="5"/>
  <c r="F34" i="5"/>
  <c r="I34" i="5"/>
  <c r="J34" i="5"/>
  <c r="K34" i="5"/>
  <c r="M34" i="5"/>
  <c r="L34" i="5"/>
  <c r="D34" i="5"/>
  <c r="E35" i="5"/>
  <c r="F35" i="5"/>
  <c r="I35" i="5"/>
  <c r="J35" i="5"/>
  <c r="K35" i="5"/>
  <c r="M35" i="5"/>
  <c r="L35" i="5"/>
  <c r="D35" i="5"/>
  <c r="E36" i="5"/>
  <c r="F36" i="5"/>
  <c r="I36" i="5"/>
  <c r="J36" i="5"/>
  <c r="K36" i="5"/>
  <c r="M36" i="5"/>
  <c r="L36" i="5"/>
  <c r="D36" i="5"/>
  <c r="E37" i="5"/>
  <c r="F37" i="5"/>
  <c r="I37" i="5"/>
  <c r="J37" i="5"/>
  <c r="K37" i="5"/>
  <c r="M37" i="5"/>
  <c r="L37" i="5"/>
  <c r="D37" i="5"/>
  <c r="E38" i="5"/>
  <c r="F38" i="5"/>
  <c r="I38" i="5"/>
  <c r="J38" i="5"/>
  <c r="K38" i="5"/>
  <c r="M38" i="5"/>
  <c r="L38" i="5"/>
  <c r="D38" i="5"/>
  <c r="E39" i="5"/>
  <c r="F39" i="5"/>
  <c r="I39" i="5"/>
  <c r="J39" i="5"/>
  <c r="K39" i="5"/>
  <c r="M39" i="5"/>
  <c r="L39" i="5"/>
  <c r="D39" i="5"/>
  <c r="E40" i="5"/>
  <c r="F40" i="5"/>
  <c r="I40" i="5"/>
  <c r="J40" i="5"/>
  <c r="K40" i="5"/>
  <c r="M40" i="5"/>
  <c r="L40" i="5"/>
  <c r="D40" i="5"/>
  <c r="E41" i="5"/>
  <c r="F41" i="5"/>
  <c r="I41" i="5"/>
  <c r="J41" i="5"/>
  <c r="K41" i="5"/>
  <c r="M41" i="5"/>
  <c r="L41" i="5"/>
  <c r="D41" i="5"/>
  <c r="E42" i="5"/>
  <c r="F42" i="5"/>
  <c r="I42" i="5"/>
  <c r="J42" i="5"/>
  <c r="K42" i="5"/>
  <c r="M42" i="5"/>
  <c r="L42" i="5"/>
  <c r="D42" i="5"/>
  <c r="E43" i="5"/>
  <c r="F43" i="5"/>
  <c r="I43" i="5"/>
  <c r="J43" i="5"/>
  <c r="K43" i="5"/>
  <c r="M43" i="5"/>
  <c r="L43" i="5"/>
  <c r="D43" i="5"/>
  <c r="E44" i="5"/>
  <c r="F44" i="5"/>
  <c r="I44" i="5"/>
  <c r="J44" i="5"/>
  <c r="K44" i="5"/>
  <c r="M44" i="5"/>
  <c r="L44" i="5"/>
  <c r="D44" i="5"/>
  <c r="E45" i="5"/>
  <c r="F45" i="5"/>
  <c r="I45" i="5"/>
  <c r="J45" i="5"/>
  <c r="K45" i="5"/>
  <c r="M45" i="5"/>
  <c r="L45" i="5"/>
  <c r="D45" i="5"/>
  <c r="E46" i="5"/>
  <c r="F46" i="5"/>
  <c r="I46" i="5"/>
  <c r="J46" i="5"/>
  <c r="K46" i="5"/>
  <c r="M46" i="5"/>
  <c r="L46" i="5"/>
  <c r="D46" i="5"/>
  <c r="E47" i="5"/>
  <c r="F47" i="5"/>
  <c r="I47" i="5"/>
  <c r="J47" i="5"/>
  <c r="K47" i="5"/>
  <c r="M47" i="5"/>
  <c r="L47" i="5"/>
  <c r="D47" i="5"/>
  <c r="E48" i="5"/>
  <c r="F48" i="5"/>
  <c r="I48" i="5"/>
  <c r="J48" i="5"/>
  <c r="K48" i="5"/>
  <c r="M48" i="5"/>
  <c r="L48" i="5"/>
  <c r="D48" i="5"/>
  <c r="E49" i="5"/>
  <c r="F49" i="5"/>
  <c r="I49" i="5"/>
  <c r="J49" i="5"/>
  <c r="K49" i="5"/>
  <c r="M49" i="5"/>
  <c r="L49" i="5"/>
  <c r="D49" i="5"/>
  <c r="E50" i="5"/>
  <c r="F50" i="5"/>
  <c r="I50" i="5"/>
  <c r="J50" i="5"/>
  <c r="K50" i="5"/>
  <c r="M50" i="5"/>
  <c r="L50" i="5"/>
  <c r="D50" i="5"/>
  <c r="E51" i="5"/>
  <c r="F51" i="5"/>
  <c r="I51" i="5"/>
  <c r="J51" i="5"/>
  <c r="K51" i="5"/>
  <c r="M51" i="5"/>
  <c r="L51" i="5"/>
  <c r="D51" i="5"/>
  <c r="E52" i="5"/>
  <c r="F52" i="5"/>
  <c r="I52" i="5"/>
  <c r="J52" i="5"/>
  <c r="K52" i="5"/>
  <c r="M52" i="5"/>
  <c r="L52" i="5"/>
  <c r="D52" i="5"/>
  <c r="E53" i="5"/>
  <c r="F53" i="5"/>
  <c r="I53" i="5"/>
  <c r="J53" i="5"/>
  <c r="K53" i="5"/>
  <c r="M53" i="5"/>
  <c r="L53" i="5"/>
  <c r="D53" i="5"/>
  <c r="E54" i="5"/>
  <c r="F54" i="5"/>
  <c r="I54" i="5"/>
  <c r="J54" i="5"/>
  <c r="K54" i="5"/>
  <c r="M54" i="5"/>
  <c r="L54" i="5"/>
  <c r="D54" i="5"/>
  <c r="E55" i="5"/>
  <c r="F55" i="5"/>
  <c r="I55" i="5"/>
  <c r="J55" i="5"/>
  <c r="K55" i="5"/>
  <c r="M55" i="5"/>
  <c r="L55" i="5"/>
  <c r="D55" i="5"/>
  <c r="E56" i="5"/>
  <c r="F56" i="5"/>
  <c r="I56" i="5"/>
  <c r="J56" i="5"/>
  <c r="K56" i="5"/>
  <c r="M56" i="5"/>
  <c r="L56" i="5"/>
  <c r="D56" i="5"/>
  <c r="E57" i="5"/>
  <c r="F57" i="5"/>
  <c r="I57" i="5"/>
  <c r="J57" i="5"/>
  <c r="K57" i="5"/>
  <c r="M57" i="5"/>
  <c r="L57" i="5"/>
  <c r="D57" i="5"/>
  <c r="E58" i="5"/>
  <c r="F58" i="5"/>
  <c r="I58" i="5"/>
  <c r="J58" i="5"/>
  <c r="K58" i="5"/>
  <c r="M58" i="5"/>
  <c r="L58" i="5"/>
  <c r="D58" i="5"/>
  <c r="E59" i="5"/>
  <c r="F59" i="5"/>
  <c r="I59" i="5"/>
  <c r="J59" i="5"/>
  <c r="K59" i="5"/>
  <c r="M59" i="5"/>
  <c r="L59" i="5"/>
  <c r="D59" i="5"/>
  <c r="E60" i="5"/>
  <c r="F60" i="5"/>
  <c r="I60" i="5"/>
  <c r="J60" i="5"/>
  <c r="K60" i="5"/>
  <c r="M60" i="5"/>
  <c r="L60" i="5"/>
  <c r="D60" i="5"/>
  <c r="E61" i="5"/>
  <c r="F61" i="5"/>
  <c r="I61" i="5"/>
  <c r="J61" i="5"/>
  <c r="K61" i="5"/>
  <c r="M61" i="5"/>
  <c r="L61" i="5"/>
  <c r="D61" i="5"/>
  <c r="E62" i="5"/>
  <c r="F62" i="5"/>
  <c r="I62" i="5"/>
  <c r="J62" i="5"/>
  <c r="K62" i="5"/>
  <c r="M62" i="5"/>
  <c r="L62" i="5"/>
  <c r="D62" i="5"/>
  <c r="E63" i="5"/>
  <c r="F63" i="5"/>
  <c r="I63" i="5"/>
  <c r="J63" i="5"/>
  <c r="K63" i="5"/>
  <c r="M63" i="5"/>
  <c r="L63" i="5"/>
  <c r="D63" i="5"/>
  <c r="E64" i="5"/>
  <c r="F64" i="5"/>
  <c r="I64" i="5"/>
  <c r="J64" i="5"/>
  <c r="K64" i="5"/>
  <c r="M64" i="5"/>
  <c r="L64" i="5"/>
  <c r="D64" i="5"/>
  <c r="E65" i="5"/>
  <c r="F65" i="5"/>
  <c r="I65" i="5"/>
  <c r="J65" i="5"/>
  <c r="K65" i="5"/>
  <c r="M65" i="5"/>
  <c r="L65" i="5"/>
  <c r="D65" i="5"/>
  <c r="E66" i="5"/>
  <c r="F66" i="5"/>
  <c r="I66" i="5"/>
  <c r="J66" i="5"/>
  <c r="K66" i="5"/>
  <c r="M66" i="5"/>
  <c r="L66" i="5"/>
  <c r="D66" i="5"/>
  <c r="E67" i="5"/>
  <c r="F67" i="5"/>
  <c r="I67" i="5"/>
  <c r="J67" i="5"/>
  <c r="K67" i="5"/>
  <c r="M67" i="5"/>
  <c r="L67" i="5"/>
  <c r="D67" i="5"/>
  <c r="E68" i="5"/>
  <c r="F68" i="5"/>
  <c r="I68" i="5"/>
  <c r="J68" i="5"/>
  <c r="K68" i="5"/>
  <c r="M68" i="5"/>
  <c r="L68" i="5"/>
  <c r="D68" i="5"/>
  <c r="E69" i="5"/>
  <c r="F69" i="5"/>
  <c r="I69" i="5"/>
  <c r="J69" i="5"/>
  <c r="K69" i="5"/>
  <c r="M69" i="5"/>
  <c r="L69" i="5"/>
  <c r="D69" i="5"/>
  <c r="E70" i="5"/>
  <c r="F70" i="5"/>
  <c r="I70" i="5"/>
  <c r="J70" i="5"/>
  <c r="K70" i="5"/>
  <c r="M70" i="5"/>
  <c r="L70" i="5"/>
  <c r="D70" i="5"/>
  <c r="E71" i="5"/>
  <c r="F71" i="5"/>
  <c r="I71" i="5"/>
  <c r="J71" i="5"/>
  <c r="K71" i="5"/>
  <c r="M71" i="5"/>
  <c r="L71" i="5"/>
  <c r="D71" i="5"/>
  <c r="E72" i="5"/>
  <c r="F72" i="5"/>
  <c r="I72" i="5"/>
  <c r="J72" i="5"/>
  <c r="K72" i="5"/>
  <c r="M72" i="5"/>
  <c r="L72" i="5"/>
  <c r="D72" i="5"/>
  <c r="E73" i="5"/>
  <c r="F73" i="5"/>
  <c r="I73" i="5"/>
  <c r="J73" i="5"/>
  <c r="K73" i="5"/>
  <c r="M73" i="5"/>
  <c r="L73" i="5"/>
  <c r="D73" i="5"/>
  <c r="E74" i="5"/>
  <c r="F74" i="5"/>
  <c r="I74" i="5"/>
  <c r="J74" i="5"/>
  <c r="K74" i="5"/>
  <c r="M74" i="5"/>
  <c r="L74" i="5"/>
  <c r="D74" i="5"/>
  <c r="E75" i="5"/>
  <c r="F75" i="5"/>
  <c r="I75" i="5"/>
  <c r="J75" i="5"/>
  <c r="K75" i="5"/>
  <c r="M75" i="5"/>
  <c r="L75" i="5"/>
  <c r="D75" i="5"/>
  <c r="E76" i="5"/>
  <c r="F76" i="5"/>
  <c r="I76" i="5"/>
  <c r="J76" i="5"/>
  <c r="K76" i="5"/>
  <c r="M76" i="5"/>
  <c r="L76" i="5"/>
  <c r="D76" i="5"/>
  <c r="E77" i="5"/>
  <c r="F77" i="5"/>
  <c r="I77" i="5"/>
  <c r="J77" i="5"/>
  <c r="K77" i="5"/>
  <c r="M77" i="5"/>
  <c r="L77" i="5"/>
  <c r="D77" i="5"/>
  <c r="E78" i="5"/>
  <c r="F78" i="5"/>
  <c r="I78" i="5"/>
  <c r="J78" i="5"/>
  <c r="K78" i="5"/>
  <c r="M78" i="5"/>
  <c r="L78" i="5"/>
  <c r="D78" i="5"/>
  <c r="E79" i="5"/>
  <c r="F79" i="5"/>
  <c r="I79" i="5"/>
  <c r="J79" i="5"/>
  <c r="K79" i="5"/>
  <c r="M79" i="5"/>
  <c r="L79" i="5"/>
  <c r="D79" i="5"/>
  <c r="E80" i="5"/>
  <c r="F80" i="5"/>
  <c r="I80" i="5"/>
  <c r="J80" i="5"/>
  <c r="K80" i="5"/>
  <c r="M80" i="5"/>
  <c r="L80" i="5"/>
  <c r="D80" i="5"/>
  <c r="E81" i="5"/>
  <c r="F81" i="5"/>
  <c r="I81" i="5"/>
  <c r="J81" i="5"/>
  <c r="K81" i="5"/>
  <c r="M81" i="5"/>
  <c r="L81" i="5"/>
  <c r="D81" i="5"/>
  <c r="E82" i="5"/>
  <c r="F82" i="5"/>
  <c r="I82" i="5"/>
  <c r="J82" i="5"/>
  <c r="K82" i="5"/>
  <c r="M82" i="5"/>
  <c r="L82" i="5"/>
  <c r="D82" i="5"/>
  <c r="E83" i="5"/>
  <c r="F83" i="5"/>
  <c r="I83" i="5"/>
  <c r="J83" i="5"/>
  <c r="K83" i="5"/>
  <c r="M83" i="5"/>
  <c r="L83" i="5"/>
  <c r="D83" i="5"/>
  <c r="E84" i="5"/>
  <c r="F84" i="5"/>
  <c r="I84" i="5"/>
  <c r="J84" i="5"/>
  <c r="K84" i="5"/>
  <c r="M84" i="5"/>
  <c r="L84" i="5"/>
  <c r="D84" i="5"/>
  <c r="E85" i="5"/>
  <c r="F85" i="5"/>
  <c r="I85" i="5"/>
  <c r="J85" i="5"/>
  <c r="K85" i="5"/>
  <c r="M85" i="5"/>
  <c r="L85" i="5"/>
  <c r="D85" i="5"/>
  <c r="E86" i="5"/>
  <c r="F86" i="5"/>
  <c r="I86" i="5"/>
  <c r="J86" i="5"/>
  <c r="K86" i="5"/>
  <c r="M86" i="5"/>
  <c r="L86" i="5"/>
  <c r="D86" i="5"/>
  <c r="E87" i="5"/>
  <c r="F87" i="5"/>
  <c r="I87" i="5"/>
  <c r="J87" i="5"/>
  <c r="K87" i="5"/>
  <c r="M87" i="5"/>
  <c r="L87" i="5"/>
  <c r="D87" i="5"/>
  <c r="E88" i="5"/>
  <c r="F88" i="5"/>
  <c r="I88" i="5"/>
  <c r="J88" i="5"/>
  <c r="K88" i="5"/>
  <c r="M88" i="5"/>
  <c r="L88" i="5"/>
  <c r="D88" i="5"/>
  <c r="E89" i="5"/>
  <c r="F89" i="5"/>
  <c r="I89" i="5"/>
  <c r="J89" i="5"/>
  <c r="K89" i="5"/>
  <c r="M89" i="5"/>
  <c r="L89" i="5"/>
  <c r="D89" i="5"/>
  <c r="E90" i="5"/>
  <c r="F90" i="5"/>
  <c r="I90" i="5"/>
  <c r="J90" i="5"/>
  <c r="K90" i="5"/>
  <c r="M90" i="5"/>
  <c r="L90" i="5"/>
  <c r="D90" i="5"/>
  <c r="E91" i="5"/>
  <c r="F91" i="5"/>
  <c r="I91" i="5"/>
  <c r="J91" i="5"/>
  <c r="K91" i="5"/>
  <c r="M91" i="5"/>
  <c r="L91" i="5"/>
  <c r="D91" i="5"/>
  <c r="E92" i="5"/>
  <c r="F92" i="5"/>
  <c r="I92" i="5"/>
  <c r="J92" i="5"/>
  <c r="K92" i="5"/>
  <c r="M92" i="5"/>
  <c r="L92" i="5"/>
  <c r="D92" i="5"/>
  <c r="E93" i="5"/>
  <c r="F93" i="5"/>
  <c r="I93" i="5"/>
  <c r="J93" i="5"/>
  <c r="K93" i="5"/>
  <c r="M93" i="5"/>
  <c r="L93" i="5"/>
  <c r="D93" i="5"/>
  <c r="E94" i="5"/>
  <c r="F94" i="5"/>
  <c r="I94" i="5"/>
  <c r="J94" i="5"/>
  <c r="K94" i="5"/>
  <c r="M94" i="5"/>
  <c r="L94" i="5"/>
  <c r="D94" i="5"/>
  <c r="E95" i="5"/>
  <c r="F95" i="5"/>
  <c r="I95" i="5"/>
  <c r="J95" i="5"/>
  <c r="K95" i="5"/>
  <c r="M95" i="5"/>
  <c r="L95" i="5"/>
  <c r="D95" i="5"/>
  <c r="E96" i="5"/>
  <c r="F96" i="5"/>
  <c r="I96" i="5"/>
  <c r="J96" i="5"/>
  <c r="K96" i="5"/>
  <c r="M96" i="5"/>
  <c r="L96" i="5"/>
  <c r="D96" i="5"/>
  <c r="E97" i="5"/>
  <c r="F97" i="5"/>
  <c r="I97" i="5"/>
  <c r="J97" i="5"/>
  <c r="K97" i="5"/>
  <c r="M97" i="5"/>
  <c r="L97" i="5"/>
  <c r="D97" i="5"/>
  <c r="E98" i="5"/>
  <c r="F98" i="5"/>
  <c r="I98" i="5"/>
  <c r="J98" i="5"/>
  <c r="K98" i="5"/>
  <c r="M98" i="5"/>
  <c r="L98" i="5"/>
  <c r="D98" i="5"/>
  <c r="E99" i="5"/>
  <c r="F99" i="5"/>
  <c r="I99" i="5"/>
  <c r="J99" i="5"/>
  <c r="K99" i="5"/>
  <c r="M99" i="5"/>
  <c r="L99" i="5"/>
  <c r="D99" i="5"/>
  <c r="E100" i="5"/>
  <c r="F100" i="5"/>
  <c r="I100" i="5"/>
  <c r="J100" i="5"/>
  <c r="K100" i="5"/>
  <c r="M100" i="5"/>
  <c r="L100" i="5"/>
  <c r="D100" i="5"/>
  <c r="E101" i="5"/>
  <c r="F101" i="5"/>
  <c r="I101" i="5"/>
  <c r="J101" i="5"/>
  <c r="K101" i="5"/>
  <c r="M101" i="5"/>
  <c r="L101" i="5"/>
  <c r="D101" i="5"/>
  <c r="E102" i="5"/>
  <c r="F102" i="5"/>
  <c r="I102" i="5"/>
  <c r="J102" i="5"/>
  <c r="K102" i="5"/>
  <c r="M102" i="5"/>
  <c r="L102" i="5"/>
  <c r="D102" i="5"/>
  <c r="E103" i="5"/>
  <c r="F103" i="5"/>
  <c r="I103" i="5"/>
  <c r="J103" i="5"/>
  <c r="K103" i="5"/>
  <c r="M103" i="5"/>
  <c r="L103" i="5"/>
  <c r="D103" i="5"/>
  <c r="E104" i="5"/>
  <c r="F104" i="5"/>
  <c r="I104" i="5"/>
  <c r="J104" i="5"/>
  <c r="K104" i="5"/>
  <c r="M104" i="5"/>
  <c r="L104" i="5"/>
  <c r="D104" i="5"/>
  <c r="E105" i="5"/>
  <c r="F105" i="5"/>
  <c r="I105" i="5"/>
  <c r="J105" i="5"/>
  <c r="K105" i="5"/>
  <c r="M105" i="5"/>
  <c r="L105" i="5"/>
  <c r="D105" i="5"/>
  <c r="E106" i="5"/>
  <c r="F106" i="5"/>
  <c r="I106" i="5"/>
  <c r="J106" i="5"/>
  <c r="K106" i="5"/>
  <c r="M106" i="5"/>
  <c r="L106" i="5"/>
  <c r="D106" i="5"/>
  <c r="E107" i="5"/>
  <c r="F107" i="5"/>
  <c r="I107" i="5"/>
  <c r="J107" i="5"/>
  <c r="K107" i="5"/>
  <c r="M107" i="5"/>
  <c r="L107" i="5"/>
  <c r="D107" i="5"/>
  <c r="E108" i="5"/>
  <c r="F108" i="5"/>
  <c r="I108" i="5"/>
  <c r="J108" i="5"/>
  <c r="K108" i="5"/>
  <c r="M108" i="5"/>
  <c r="L108" i="5"/>
  <c r="D108" i="5"/>
  <c r="E109" i="5"/>
  <c r="F109" i="5"/>
  <c r="I109" i="5"/>
  <c r="J109" i="5"/>
  <c r="K109" i="5"/>
  <c r="M109" i="5"/>
  <c r="L109" i="5"/>
  <c r="D109" i="5"/>
  <c r="E110" i="5"/>
  <c r="F110" i="5"/>
  <c r="I110" i="5"/>
  <c r="J110" i="5"/>
  <c r="K110" i="5"/>
  <c r="M110" i="5"/>
  <c r="L110" i="5"/>
  <c r="D110" i="5"/>
  <c r="E111" i="5"/>
  <c r="F111" i="5"/>
  <c r="I111" i="5"/>
  <c r="J111" i="5"/>
  <c r="K111" i="5"/>
  <c r="M111" i="5"/>
  <c r="L111" i="5"/>
  <c r="D111" i="5"/>
  <c r="E112" i="5"/>
  <c r="F112" i="5"/>
  <c r="I112" i="5"/>
  <c r="J112" i="5"/>
  <c r="K112" i="5"/>
  <c r="M112" i="5"/>
  <c r="L112" i="5"/>
  <c r="D112" i="5"/>
  <c r="E113" i="5"/>
  <c r="F113" i="5"/>
  <c r="I113" i="5"/>
  <c r="J113" i="5"/>
  <c r="K113" i="5"/>
  <c r="M113" i="5"/>
  <c r="L113" i="5"/>
  <c r="D113" i="5"/>
  <c r="E114" i="5"/>
  <c r="F114" i="5"/>
  <c r="I114" i="5"/>
  <c r="J114" i="5"/>
  <c r="K114" i="5"/>
  <c r="M114" i="5"/>
  <c r="L114" i="5"/>
  <c r="D114" i="5"/>
  <c r="E115" i="5"/>
  <c r="F115" i="5"/>
  <c r="I115" i="5"/>
  <c r="J115" i="5"/>
  <c r="K115" i="5"/>
  <c r="M115" i="5"/>
  <c r="L115" i="5"/>
  <c r="D115" i="5"/>
  <c r="E116" i="5"/>
  <c r="F116" i="5"/>
  <c r="I116" i="5"/>
  <c r="J116" i="5"/>
  <c r="K116" i="5"/>
  <c r="M116" i="5"/>
  <c r="L116" i="5"/>
  <c r="D116" i="5"/>
  <c r="E117" i="5"/>
  <c r="F117" i="5"/>
  <c r="I117" i="5"/>
  <c r="J117" i="5"/>
  <c r="K117" i="5"/>
  <c r="M117" i="5"/>
  <c r="L117" i="5"/>
  <c r="D117" i="5"/>
  <c r="E118" i="5"/>
  <c r="F118" i="5"/>
  <c r="I118" i="5"/>
  <c r="J118" i="5"/>
  <c r="K118" i="5"/>
  <c r="M118" i="5"/>
  <c r="L118" i="5"/>
  <c r="D118" i="5"/>
  <c r="E119" i="5"/>
  <c r="F119" i="5"/>
  <c r="I119" i="5"/>
  <c r="J119" i="5"/>
  <c r="K119" i="5"/>
  <c r="M119" i="5"/>
  <c r="L119" i="5"/>
  <c r="D119" i="5"/>
  <c r="E120" i="5"/>
  <c r="F120" i="5"/>
  <c r="I120" i="5"/>
  <c r="J120" i="5"/>
  <c r="K120" i="5"/>
  <c r="M120" i="5"/>
  <c r="L120" i="5"/>
  <c r="D120" i="5"/>
  <c r="E121" i="5"/>
  <c r="F121" i="5"/>
  <c r="I121" i="5"/>
  <c r="J121" i="5"/>
  <c r="K121" i="5"/>
  <c r="M121" i="5"/>
  <c r="L121" i="5"/>
  <c r="D121" i="5"/>
  <c r="E122" i="5"/>
  <c r="F122" i="5"/>
  <c r="I122" i="5"/>
  <c r="J122" i="5"/>
  <c r="K122" i="5"/>
  <c r="M122" i="5"/>
  <c r="L122" i="5"/>
  <c r="D122" i="5"/>
  <c r="E123" i="5"/>
  <c r="F123" i="5"/>
  <c r="I123" i="5"/>
  <c r="J123" i="5"/>
  <c r="K123" i="5"/>
  <c r="M123" i="5"/>
  <c r="L123" i="5"/>
  <c r="D123" i="5"/>
  <c r="E124" i="5"/>
  <c r="F124" i="5"/>
  <c r="I124" i="5"/>
  <c r="J124" i="5"/>
  <c r="K124" i="5"/>
  <c r="M124" i="5"/>
  <c r="L124" i="5"/>
  <c r="D124" i="5"/>
  <c r="E125" i="5"/>
  <c r="F125" i="5"/>
  <c r="I125" i="5"/>
  <c r="J125" i="5"/>
  <c r="K125" i="5"/>
  <c r="M125" i="5"/>
  <c r="L125" i="5"/>
  <c r="D125" i="5"/>
  <c r="E126" i="5"/>
  <c r="F126" i="5"/>
  <c r="I126" i="5"/>
  <c r="J126" i="5"/>
  <c r="K126" i="5"/>
  <c r="M126" i="5"/>
  <c r="L126" i="5"/>
  <c r="D126" i="5"/>
  <c r="E127" i="5"/>
  <c r="F127" i="5"/>
  <c r="I127" i="5"/>
  <c r="J127" i="5"/>
  <c r="K127" i="5"/>
  <c r="M127" i="5"/>
  <c r="L127" i="5"/>
  <c r="D127" i="5"/>
  <c r="E128" i="5"/>
  <c r="F128" i="5"/>
  <c r="I128" i="5"/>
  <c r="J128" i="5"/>
  <c r="K128" i="5"/>
  <c r="M128" i="5"/>
  <c r="L128" i="5"/>
  <c r="D128" i="5"/>
  <c r="E129" i="5"/>
  <c r="F129" i="5"/>
  <c r="I129" i="5"/>
  <c r="J129" i="5"/>
  <c r="K129" i="5"/>
  <c r="M129" i="5"/>
  <c r="L129" i="5"/>
  <c r="D129" i="5"/>
  <c r="E130" i="5"/>
  <c r="F130" i="5"/>
  <c r="I130" i="5"/>
  <c r="J130" i="5"/>
  <c r="K130" i="5"/>
  <c r="M130" i="5"/>
  <c r="L130" i="5"/>
  <c r="D130" i="5"/>
  <c r="E131" i="5"/>
  <c r="F131" i="5"/>
  <c r="I131" i="5"/>
  <c r="J131" i="5"/>
  <c r="K131" i="5"/>
  <c r="M131" i="5"/>
  <c r="L131" i="5"/>
  <c r="D131" i="5"/>
  <c r="E132" i="5"/>
  <c r="F132" i="5"/>
  <c r="I132" i="5"/>
  <c r="J132" i="5"/>
  <c r="K132" i="5"/>
  <c r="M132" i="5"/>
  <c r="L132" i="5"/>
  <c r="D132" i="5"/>
  <c r="E133" i="5"/>
  <c r="F133" i="5"/>
  <c r="I133" i="5"/>
  <c r="J133" i="5"/>
  <c r="K133" i="5"/>
  <c r="M133" i="5"/>
  <c r="L133" i="5"/>
  <c r="D133" i="5"/>
  <c r="E134" i="5"/>
  <c r="F134" i="5"/>
  <c r="I134" i="5"/>
  <c r="J134" i="5"/>
  <c r="K134" i="5"/>
  <c r="M134" i="5"/>
  <c r="L134" i="5"/>
  <c r="D134" i="5"/>
  <c r="E135" i="5"/>
  <c r="F135" i="5"/>
  <c r="I135" i="5"/>
  <c r="J135" i="5"/>
  <c r="K135" i="5"/>
  <c r="M135" i="5"/>
  <c r="L135" i="5"/>
  <c r="D135" i="5"/>
  <c r="E136" i="5"/>
  <c r="F136" i="5"/>
  <c r="I136" i="5"/>
  <c r="J136" i="5"/>
  <c r="K136" i="5"/>
  <c r="M136" i="5"/>
  <c r="L136" i="5"/>
  <c r="D136" i="5"/>
  <c r="E137" i="5"/>
  <c r="F137" i="5"/>
  <c r="I137" i="5"/>
  <c r="J137" i="5"/>
  <c r="K137" i="5"/>
  <c r="M137" i="5"/>
  <c r="L137" i="5"/>
  <c r="D137" i="5"/>
  <c r="E138" i="5"/>
  <c r="F138" i="5"/>
  <c r="I138" i="5"/>
  <c r="J138" i="5"/>
  <c r="K138" i="5"/>
  <c r="M138" i="5"/>
  <c r="L138" i="5"/>
  <c r="D138" i="5"/>
  <c r="E139" i="5"/>
  <c r="F139" i="5"/>
  <c r="I139" i="5"/>
  <c r="J139" i="5"/>
  <c r="K139" i="5"/>
  <c r="M139" i="5"/>
  <c r="L139" i="5"/>
  <c r="D139" i="5"/>
  <c r="E140" i="5"/>
  <c r="F140" i="5"/>
  <c r="I140" i="5"/>
  <c r="J140" i="5"/>
  <c r="K140" i="5"/>
  <c r="M140" i="5"/>
  <c r="L140" i="5"/>
  <c r="D140" i="5"/>
  <c r="E141" i="5"/>
  <c r="F141" i="5"/>
  <c r="I141" i="5"/>
  <c r="J141" i="5"/>
  <c r="K141" i="5"/>
  <c r="M141" i="5"/>
  <c r="L141" i="5"/>
  <c r="D141" i="5"/>
  <c r="E142" i="5"/>
  <c r="F142" i="5"/>
  <c r="I142" i="5"/>
  <c r="J142" i="5"/>
  <c r="K142" i="5"/>
  <c r="M142" i="5"/>
  <c r="L142" i="5"/>
  <c r="D142" i="5"/>
  <c r="E143" i="5"/>
  <c r="F143" i="5"/>
  <c r="I143" i="5"/>
  <c r="J143" i="5"/>
  <c r="K143" i="5"/>
  <c r="M143" i="5"/>
  <c r="L143" i="5"/>
  <c r="D143" i="5"/>
  <c r="E144" i="5"/>
  <c r="F144" i="5"/>
  <c r="I144" i="5"/>
  <c r="J144" i="5"/>
  <c r="K144" i="5"/>
  <c r="M144" i="5"/>
  <c r="L144" i="5"/>
  <c r="D144" i="5"/>
  <c r="E145" i="5"/>
  <c r="F145" i="5"/>
  <c r="I145" i="5"/>
  <c r="J145" i="5"/>
  <c r="K145" i="5"/>
  <c r="M145" i="5"/>
  <c r="L145" i="5"/>
  <c r="D145" i="5"/>
  <c r="E146" i="5"/>
  <c r="F146" i="5"/>
  <c r="I146" i="5"/>
  <c r="J146" i="5"/>
  <c r="K146" i="5"/>
  <c r="M146" i="5"/>
  <c r="L146" i="5"/>
  <c r="D146" i="5"/>
  <c r="E147" i="5"/>
  <c r="F147" i="5"/>
  <c r="I147" i="5"/>
  <c r="J147" i="5"/>
  <c r="K147" i="5"/>
  <c r="M147" i="5"/>
  <c r="L147" i="5"/>
  <c r="D147" i="5"/>
  <c r="E148" i="5"/>
  <c r="F148" i="5"/>
  <c r="I148" i="5"/>
  <c r="J148" i="5"/>
  <c r="K148" i="5"/>
  <c r="M148" i="5"/>
  <c r="L148" i="5"/>
  <c r="D148" i="5"/>
  <c r="E149" i="5"/>
  <c r="F149" i="5"/>
  <c r="I149" i="5"/>
  <c r="J149" i="5"/>
  <c r="K149" i="5"/>
  <c r="M149" i="5"/>
  <c r="L149" i="5"/>
  <c r="D149" i="5"/>
  <c r="E150" i="5"/>
  <c r="F150" i="5"/>
  <c r="I150" i="5"/>
  <c r="J150" i="5"/>
  <c r="K150" i="5"/>
  <c r="M150" i="5"/>
  <c r="L150" i="5"/>
  <c r="D150" i="5"/>
  <c r="E151" i="5"/>
  <c r="F151" i="5"/>
  <c r="I151" i="5"/>
  <c r="J151" i="5"/>
  <c r="K151" i="5"/>
  <c r="M151" i="5"/>
  <c r="L151" i="5"/>
  <c r="D151" i="5"/>
  <c r="E152" i="5"/>
  <c r="F152" i="5"/>
  <c r="I152" i="5"/>
  <c r="J152" i="5"/>
  <c r="K152" i="5"/>
  <c r="M152" i="5"/>
  <c r="L152" i="5"/>
  <c r="D152" i="5"/>
  <c r="E153" i="5"/>
  <c r="F153" i="5"/>
  <c r="I153" i="5"/>
  <c r="J153" i="5"/>
  <c r="K153" i="5"/>
  <c r="M153" i="5"/>
  <c r="L153" i="5"/>
  <c r="D153" i="5"/>
  <c r="E154" i="5"/>
  <c r="F154" i="5"/>
  <c r="I154" i="5"/>
  <c r="J154" i="5"/>
  <c r="K154" i="5"/>
  <c r="M154" i="5"/>
  <c r="L154" i="5"/>
  <c r="D154" i="5"/>
  <c r="E155" i="5"/>
  <c r="F155" i="5"/>
  <c r="I155" i="5"/>
  <c r="J155" i="5"/>
  <c r="K155" i="5"/>
  <c r="M155" i="5"/>
  <c r="L155" i="5"/>
  <c r="D155" i="5"/>
  <c r="E156" i="5"/>
  <c r="F156" i="5"/>
  <c r="I156" i="5"/>
  <c r="J156" i="5"/>
  <c r="K156" i="5"/>
  <c r="M156" i="5"/>
  <c r="L156" i="5"/>
  <c r="D156" i="5"/>
  <c r="E157" i="5"/>
  <c r="F157" i="5"/>
  <c r="I157" i="5"/>
  <c r="J157" i="5"/>
  <c r="K157" i="5"/>
  <c r="M157" i="5"/>
  <c r="L157" i="5"/>
  <c r="D157" i="5"/>
  <c r="E158" i="5"/>
  <c r="F158" i="5"/>
  <c r="I158" i="5"/>
  <c r="J158" i="5"/>
  <c r="K158" i="5"/>
  <c r="M158" i="5"/>
  <c r="L158" i="5"/>
  <c r="D158" i="5"/>
  <c r="E159" i="5"/>
  <c r="F159" i="5"/>
  <c r="I159" i="5"/>
  <c r="J159" i="5"/>
  <c r="K159" i="5"/>
  <c r="M159" i="5"/>
  <c r="L159" i="5"/>
  <c r="D159" i="5"/>
  <c r="E160" i="5"/>
  <c r="F160" i="5"/>
  <c r="I160" i="5"/>
  <c r="J160" i="5"/>
  <c r="K160" i="5"/>
  <c r="M160" i="5"/>
  <c r="L160" i="5"/>
  <c r="D160" i="5"/>
  <c r="E161" i="5"/>
  <c r="F161" i="5"/>
  <c r="I161" i="5"/>
  <c r="J161" i="5"/>
  <c r="K161" i="5"/>
  <c r="M161" i="5"/>
  <c r="L161" i="5"/>
  <c r="D161" i="5"/>
  <c r="E162" i="5"/>
  <c r="F162" i="5"/>
  <c r="I162" i="5"/>
  <c r="J162" i="5"/>
  <c r="K162" i="5"/>
  <c r="M162" i="5"/>
  <c r="L162" i="5"/>
  <c r="D162" i="5"/>
  <c r="E163" i="5"/>
  <c r="F163" i="5"/>
  <c r="I163" i="5"/>
  <c r="J163" i="5"/>
  <c r="K163" i="5"/>
  <c r="M163" i="5"/>
  <c r="L163" i="5"/>
  <c r="D163" i="5"/>
  <c r="E164" i="5"/>
  <c r="F164" i="5"/>
  <c r="I164" i="5"/>
  <c r="J164" i="5"/>
  <c r="K164" i="5"/>
  <c r="M164" i="5"/>
  <c r="L164" i="5"/>
  <c r="D164" i="5"/>
  <c r="E165" i="5"/>
  <c r="F165" i="5"/>
  <c r="I165" i="5"/>
  <c r="J165" i="5"/>
  <c r="K165" i="5"/>
  <c r="M165" i="5"/>
  <c r="L165" i="5"/>
  <c r="D165" i="5"/>
  <c r="E166" i="5"/>
  <c r="F166" i="5"/>
  <c r="I166" i="5"/>
  <c r="J166" i="5"/>
  <c r="K166" i="5"/>
  <c r="M166" i="5"/>
  <c r="L166" i="5"/>
  <c r="D166" i="5"/>
  <c r="E167" i="5"/>
  <c r="F167" i="5"/>
  <c r="I167" i="5"/>
  <c r="J167" i="5"/>
  <c r="K167" i="5"/>
  <c r="M167" i="5"/>
  <c r="L167" i="5"/>
  <c r="D167" i="5"/>
  <c r="E168" i="5"/>
  <c r="F168" i="5"/>
  <c r="I168" i="5"/>
  <c r="J168" i="5"/>
  <c r="K168" i="5"/>
  <c r="M168" i="5"/>
  <c r="L168" i="5"/>
  <c r="D168" i="5"/>
  <c r="E169" i="5"/>
  <c r="F169" i="5"/>
  <c r="I169" i="5"/>
  <c r="J169" i="5"/>
  <c r="K169" i="5"/>
  <c r="M169" i="5"/>
  <c r="L169" i="5"/>
  <c r="D169" i="5"/>
  <c r="E170" i="5"/>
  <c r="F170" i="5"/>
  <c r="I170" i="5"/>
  <c r="J170" i="5"/>
  <c r="K170" i="5"/>
  <c r="M170" i="5"/>
  <c r="L170" i="5"/>
  <c r="D170" i="5"/>
  <c r="E171" i="5"/>
  <c r="F171" i="5"/>
  <c r="I171" i="5"/>
  <c r="J171" i="5"/>
  <c r="K171" i="5"/>
  <c r="M171" i="5"/>
  <c r="L171" i="5"/>
  <c r="D171" i="5"/>
  <c r="E172" i="5"/>
  <c r="F172" i="5"/>
  <c r="I172" i="5"/>
  <c r="J172" i="5"/>
  <c r="K172" i="5"/>
  <c r="M172" i="5"/>
  <c r="L172" i="5"/>
  <c r="D172" i="5"/>
  <c r="E173" i="5"/>
  <c r="F173" i="5"/>
  <c r="I173" i="5"/>
  <c r="J173" i="5"/>
  <c r="K173" i="5"/>
  <c r="M173" i="5"/>
  <c r="L173" i="5"/>
  <c r="D173" i="5"/>
  <c r="E174" i="5"/>
  <c r="F174" i="5"/>
  <c r="I174" i="5"/>
  <c r="J174" i="5"/>
  <c r="K174" i="5"/>
  <c r="M174" i="5"/>
  <c r="L174" i="5"/>
  <c r="D174" i="5"/>
  <c r="E175" i="5"/>
  <c r="F175" i="5"/>
  <c r="I175" i="5"/>
  <c r="J175" i="5"/>
  <c r="K175" i="5"/>
  <c r="M175" i="5"/>
  <c r="L175" i="5"/>
  <c r="D175" i="5"/>
  <c r="E176" i="5"/>
  <c r="F176" i="5"/>
  <c r="I176" i="5"/>
  <c r="J176" i="5"/>
  <c r="K176" i="5"/>
  <c r="M176" i="5"/>
  <c r="L176" i="5"/>
  <c r="D176" i="5"/>
  <c r="E177" i="5"/>
  <c r="F177" i="5"/>
  <c r="I177" i="5"/>
  <c r="J177" i="5"/>
  <c r="K177" i="5"/>
  <c r="M177" i="5"/>
  <c r="L177" i="5"/>
  <c r="D177" i="5"/>
  <c r="E178" i="5"/>
  <c r="F178" i="5"/>
  <c r="I178" i="5"/>
  <c r="J178" i="5"/>
  <c r="K178" i="5"/>
  <c r="M178" i="5"/>
  <c r="L178" i="5"/>
  <c r="D178" i="5"/>
  <c r="E179" i="5"/>
  <c r="F179" i="5"/>
  <c r="I179" i="5"/>
  <c r="J179" i="5"/>
  <c r="K179" i="5"/>
  <c r="M179" i="5"/>
  <c r="L179" i="5"/>
  <c r="D179" i="5"/>
  <c r="E180" i="5"/>
  <c r="F180" i="5"/>
  <c r="I180" i="5"/>
  <c r="J180" i="5"/>
  <c r="K180" i="5"/>
  <c r="M180" i="5"/>
  <c r="L180" i="5"/>
  <c r="D180" i="5"/>
  <c r="E181" i="5"/>
  <c r="F181" i="5"/>
  <c r="I181" i="5"/>
  <c r="J181" i="5"/>
  <c r="K181" i="5"/>
  <c r="M181" i="5"/>
  <c r="L181" i="5"/>
  <c r="D181" i="5"/>
  <c r="E182" i="5"/>
  <c r="F182" i="5"/>
  <c r="I182" i="5"/>
  <c r="J182" i="5"/>
  <c r="K182" i="5"/>
  <c r="M182" i="5"/>
  <c r="L182" i="5"/>
  <c r="D182" i="5"/>
  <c r="E183" i="5"/>
  <c r="F183" i="5"/>
  <c r="I183" i="5"/>
  <c r="J183" i="5"/>
  <c r="K183" i="5"/>
  <c r="M183" i="5"/>
  <c r="L183" i="5"/>
  <c r="D183" i="5"/>
  <c r="E184" i="5"/>
  <c r="F184" i="5"/>
  <c r="I184" i="5"/>
  <c r="J184" i="5"/>
  <c r="K184" i="5"/>
  <c r="M184" i="5"/>
  <c r="L184" i="5"/>
  <c r="D184" i="5"/>
  <c r="E185" i="5"/>
  <c r="F185" i="5"/>
  <c r="I185" i="5"/>
  <c r="J185" i="5"/>
  <c r="K185" i="5"/>
  <c r="M185" i="5"/>
  <c r="L185" i="5"/>
  <c r="D185" i="5"/>
  <c r="E186" i="5"/>
  <c r="F186" i="5"/>
  <c r="I186" i="5"/>
  <c r="J186" i="5"/>
  <c r="K186" i="5"/>
  <c r="M186" i="5"/>
  <c r="L186" i="5"/>
  <c r="D186" i="5"/>
  <c r="E187" i="5"/>
  <c r="F187" i="5"/>
  <c r="I187" i="5"/>
  <c r="J187" i="5"/>
  <c r="K187" i="5"/>
  <c r="M187" i="5"/>
  <c r="L187" i="5"/>
  <c r="D187" i="5"/>
  <c r="E188" i="5"/>
  <c r="F188" i="5"/>
  <c r="I188" i="5"/>
  <c r="J188" i="5"/>
  <c r="K188" i="5"/>
  <c r="M188" i="5"/>
  <c r="L188" i="5"/>
  <c r="D188" i="5"/>
  <c r="E189" i="5"/>
  <c r="F189" i="5"/>
  <c r="I189" i="5"/>
  <c r="J189" i="5"/>
  <c r="K189" i="5"/>
  <c r="M189" i="5"/>
  <c r="L189" i="5"/>
  <c r="D189" i="5"/>
  <c r="E190" i="5"/>
  <c r="F190" i="5"/>
  <c r="I190" i="5"/>
  <c r="J190" i="5"/>
  <c r="K190" i="5"/>
  <c r="M190" i="5"/>
  <c r="L190" i="5"/>
  <c r="D190" i="5"/>
  <c r="E191" i="5"/>
  <c r="F191" i="5"/>
  <c r="I191" i="5"/>
  <c r="J191" i="5"/>
  <c r="K191" i="5"/>
  <c r="M191" i="5"/>
  <c r="L191" i="5"/>
  <c r="D191" i="5"/>
  <c r="E192" i="5"/>
  <c r="F192" i="5"/>
  <c r="I192" i="5"/>
  <c r="J192" i="5"/>
  <c r="K192" i="5"/>
  <c r="M192" i="5"/>
  <c r="L192" i="5"/>
  <c r="D192" i="5"/>
  <c r="E193" i="5"/>
  <c r="F193" i="5"/>
  <c r="I193" i="5"/>
  <c r="J193" i="5"/>
  <c r="K193" i="5"/>
  <c r="M193" i="5"/>
  <c r="L193" i="5"/>
  <c r="D193" i="5"/>
  <c r="E194" i="5"/>
  <c r="F194" i="5"/>
  <c r="I194" i="5"/>
  <c r="J194" i="5"/>
  <c r="K194" i="5"/>
  <c r="M194" i="5"/>
  <c r="L194" i="5"/>
  <c r="D194" i="5"/>
  <c r="E195" i="5"/>
  <c r="F195" i="5"/>
  <c r="I195" i="5"/>
  <c r="J195" i="5"/>
  <c r="K195" i="5"/>
  <c r="M195" i="5"/>
  <c r="L195" i="5"/>
  <c r="D195" i="5"/>
  <c r="E196" i="5"/>
  <c r="F196" i="5"/>
  <c r="I196" i="5"/>
  <c r="J196" i="5"/>
  <c r="K196" i="5"/>
  <c r="M196" i="5"/>
  <c r="L196" i="5"/>
  <c r="D196" i="5"/>
  <c r="E197" i="5"/>
  <c r="F197" i="5"/>
  <c r="I197" i="5"/>
  <c r="J197" i="5"/>
  <c r="K197" i="5"/>
  <c r="M197" i="5"/>
  <c r="L197" i="5"/>
  <c r="D197" i="5"/>
  <c r="E198" i="5"/>
  <c r="F198" i="5"/>
  <c r="I198" i="5"/>
  <c r="J198" i="5"/>
  <c r="K198" i="5"/>
  <c r="M198" i="5"/>
  <c r="L198" i="5"/>
  <c r="D198" i="5"/>
  <c r="E199" i="5"/>
  <c r="F199" i="5"/>
  <c r="I199" i="5"/>
  <c r="J199" i="5"/>
  <c r="K199" i="5"/>
  <c r="M199" i="5"/>
  <c r="L199" i="5"/>
  <c r="D199" i="5"/>
  <c r="E200" i="5"/>
  <c r="F200" i="5"/>
  <c r="I200" i="5"/>
  <c r="J200" i="5"/>
  <c r="K200" i="5"/>
  <c r="M200" i="5"/>
  <c r="L200" i="5"/>
  <c r="D200" i="5"/>
  <c r="E201" i="5"/>
  <c r="F201" i="5"/>
  <c r="I201" i="5"/>
  <c r="J201" i="5"/>
  <c r="K201" i="5"/>
  <c r="M201" i="5"/>
  <c r="L201" i="5"/>
  <c r="D201" i="5"/>
  <c r="E202" i="5"/>
  <c r="F202" i="5"/>
  <c r="I202" i="5"/>
  <c r="J202" i="5"/>
  <c r="K202" i="5"/>
  <c r="M202" i="5"/>
  <c r="L202" i="5"/>
  <c r="D202" i="5"/>
  <c r="E203" i="5"/>
  <c r="F203" i="5"/>
  <c r="I203" i="5"/>
  <c r="J203" i="5"/>
  <c r="K203" i="5"/>
  <c r="M203" i="5"/>
  <c r="L203" i="5"/>
  <c r="D203" i="5"/>
  <c r="E204" i="5"/>
  <c r="F204" i="5"/>
  <c r="I204" i="5"/>
  <c r="J204" i="5"/>
  <c r="K204" i="5"/>
  <c r="M204" i="5"/>
  <c r="L204" i="5"/>
  <c r="D204" i="5"/>
  <c r="E205" i="5"/>
  <c r="F205" i="5"/>
  <c r="I205" i="5"/>
  <c r="J205" i="5"/>
  <c r="K205" i="5"/>
  <c r="M205" i="5"/>
  <c r="L205" i="5"/>
  <c r="D205" i="5"/>
  <c r="E206" i="5"/>
  <c r="F206" i="5"/>
  <c r="I206" i="5"/>
  <c r="J206" i="5"/>
  <c r="K206" i="5"/>
  <c r="M206" i="5"/>
  <c r="L206" i="5"/>
  <c r="D206" i="5"/>
  <c r="E207" i="5"/>
  <c r="F207" i="5"/>
  <c r="I207" i="5"/>
  <c r="J207" i="5"/>
  <c r="K207" i="5"/>
  <c r="M207" i="5"/>
  <c r="L207" i="5"/>
  <c r="D207" i="5"/>
  <c r="E208" i="5"/>
  <c r="F208" i="5"/>
  <c r="I208" i="5"/>
  <c r="J208" i="5"/>
  <c r="K208" i="5"/>
  <c r="M208" i="5"/>
  <c r="L208" i="5"/>
  <c r="D208" i="5"/>
  <c r="E209" i="5"/>
  <c r="F209" i="5"/>
  <c r="I209" i="5"/>
  <c r="J209" i="5"/>
  <c r="K209" i="5"/>
  <c r="M209" i="5"/>
  <c r="L209" i="5"/>
  <c r="D209" i="5"/>
  <c r="E210" i="5"/>
  <c r="F210" i="5"/>
  <c r="I210" i="5"/>
  <c r="J210" i="5"/>
  <c r="K210" i="5"/>
  <c r="M210" i="5"/>
  <c r="L210" i="5"/>
  <c r="D210" i="5"/>
  <c r="E211" i="5"/>
  <c r="F211" i="5"/>
  <c r="I211" i="5"/>
  <c r="J211" i="5"/>
  <c r="K211" i="5"/>
  <c r="M211" i="5"/>
  <c r="L211" i="5"/>
  <c r="D211" i="5"/>
  <c r="E212" i="5"/>
  <c r="F212" i="5"/>
  <c r="I212" i="5"/>
  <c r="J212" i="5"/>
  <c r="K212" i="5"/>
  <c r="M212" i="5"/>
  <c r="L212" i="5"/>
  <c r="D212" i="5"/>
  <c r="E213" i="5"/>
  <c r="F213" i="5"/>
  <c r="I213" i="5"/>
  <c r="J213" i="5"/>
  <c r="K213" i="5"/>
  <c r="M213" i="5"/>
  <c r="L213" i="5"/>
  <c r="D213" i="5"/>
  <c r="E214" i="5"/>
  <c r="F214" i="5"/>
  <c r="I214" i="5"/>
  <c r="J214" i="5"/>
  <c r="K214" i="5"/>
  <c r="M214" i="5"/>
  <c r="L214" i="5"/>
  <c r="D214" i="5"/>
  <c r="E215" i="5"/>
  <c r="F215" i="5"/>
  <c r="I215" i="5"/>
  <c r="J215" i="5"/>
  <c r="K215" i="5"/>
  <c r="M215" i="5"/>
  <c r="L215" i="5"/>
  <c r="D215" i="5"/>
  <c r="E216" i="5"/>
  <c r="F216" i="5"/>
  <c r="I216" i="5"/>
  <c r="J216" i="5"/>
  <c r="K216" i="5"/>
  <c r="M216" i="5"/>
  <c r="L216" i="5"/>
  <c r="D216" i="5"/>
  <c r="E217" i="5"/>
  <c r="F217" i="5"/>
  <c r="I217" i="5"/>
  <c r="J217" i="5"/>
  <c r="K217" i="5"/>
  <c r="M217" i="5"/>
  <c r="L217" i="5"/>
  <c r="D217" i="5"/>
  <c r="E218" i="5"/>
  <c r="F218" i="5"/>
  <c r="I218" i="5"/>
  <c r="J218" i="5"/>
  <c r="K218" i="5"/>
  <c r="M218" i="5"/>
  <c r="L218" i="5"/>
  <c r="D218" i="5"/>
  <c r="E219" i="5"/>
  <c r="F219" i="5"/>
  <c r="I219" i="5"/>
  <c r="J219" i="5"/>
  <c r="K219" i="5"/>
  <c r="M219" i="5"/>
  <c r="L219" i="5"/>
  <c r="D219" i="5"/>
  <c r="E220" i="5"/>
  <c r="F220" i="5"/>
  <c r="I220" i="5"/>
  <c r="J220" i="5"/>
  <c r="K220" i="5"/>
  <c r="M220" i="5"/>
  <c r="L220" i="5"/>
  <c r="D220" i="5"/>
  <c r="E221" i="5"/>
  <c r="F221" i="5"/>
  <c r="I221" i="5"/>
  <c r="J221" i="5"/>
  <c r="K221" i="5"/>
  <c r="M221" i="5"/>
  <c r="L221" i="5"/>
  <c r="D221" i="5"/>
  <c r="E222" i="5"/>
  <c r="F222" i="5"/>
  <c r="I222" i="5"/>
  <c r="J222" i="5"/>
  <c r="K222" i="5"/>
  <c r="M222" i="5"/>
  <c r="L222" i="5"/>
  <c r="D222" i="5"/>
  <c r="E223" i="5"/>
  <c r="F223" i="5"/>
  <c r="I223" i="5"/>
  <c r="J223" i="5"/>
  <c r="K223" i="5"/>
  <c r="M223" i="5"/>
  <c r="L223" i="5"/>
  <c r="D223" i="5"/>
  <c r="E224" i="5"/>
  <c r="F224" i="5"/>
  <c r="I224" i="5"/>
  <c r="J224" i="5"/>
  <c r="K224" i="5"/>
  <c r="M224" i="5"/>
  <c r="L224" i="5"/>
  <c r="D224" i="5"/>
  <c r="E225" i="5"/>
  <c r="F225" i="5"/>
  <c r="I225" i="5"/>
  <c r="J225" i="5"/>
  <c r="K225" i="5"/>
  <c r="M225" i="5"/>
  <c r="L225" i="5"/>
  <c r="D225" i="5"/>
  <c r="E226" i="5"/>
  <c r="F226" i="5"/>
  <c r="I226" i="5"/>
  <c r="J226" i="5"/>
  <c r="K226" i="5"/>
  <c r="M226" i="5"/>
  <c r="L226" i="5"/>
  <c r="D226" i="5"/>
  <c r="E227" i="5"/>
  <c r="F227" i="5"/>
  <c r="I227" i="5"/>
  <c r="J227" i="5"/>
  <c r="K227" i="5"/>
  <c r="M227" i="5"/>
  <c r="L227" i="5"/>
  <c r="D227" i="5"/>
  <c r="E228" i="5"/>
  <c r="F228" i="5"/>
  <c r="I228" i="5"/>
  <c r="J228" i="5"/>
  <c r="K228" i="5"/>
  <c r="M228" i="5"/>
  <c r="L228" i="5"/>
  <c r="D228" i="5"/>
  <c r="E229" i="5"/>
  <c r="F229" i="5"/>
  <c r="I229" i="5"/>
  <c r="J229" i="5"/>
  <c r="K229" i="5"/>
  <c r="M229" i="5"/>
  <c r="L229" i="5"/>
  <c r="D229" i="5"/>
  <c r="E230" i="5"/>
  <c r="F230" i="5"/>
  <c r="I230" i="5"/>
  <c r="J230" i="5"/>
  <c r="K230" i="5"/>
  <c r="M230" i="5"/>
  <c r="L230" i="5"/>
  <c r="D230" i="5"/>
  <c r="E231" i="5"/>
  <c r="F231" i="5"/>
  <c r="I231" i="5"/>
  <c r="J231" i="5"/>
  <c r="K231" i="5"/>
  <c r="M231" i="5"/>
  <c r="L231" i="5"/>
  <c r="D231" i="5"/>
  <c r="E232" i="5"/>
  <c r="F232" i="5"/>
  <c r="I232" i="5"/>
  <c r="J232" i="5"/>
  <c r="K232" i="5"/>
  <c r="M232" i="5"/>
  <c r="L232" i="5"/>
  <c r="D232" i="5"/>
  <c r="E233" i="5"/>
  <c r="F233" i="5"/>
  <c r="I233" i="5"/>
  <c r="J233" i="5"/>
  <c r="K233" i="5"/>
  <c r="M233" i="5"/>
  <c r="L233" i="5"/>
  <c r="D233" i="5"/>
  <c r="E234" i="5"/>
  <c r="F234" i="5"/>
  <c r="I234" i="5"/>
  <c r="J234" i="5"/>
  <c r="K234" i="5"/>
  <c r="M234" i="5"/>
  <c r="L234" i="5"/>
  <c r="D234" i="5"/>
  <c r="E235" i="5"/>
  <c r="F235" i="5"/>
  <c r="I235" i="5"/>
  <c r="J235" i="5"/>
  <c r="K235" i="5"/>
  <c r="M235" i="5"/>
  <c r="L235" i="5"/>
  <c r="D235" i="5"/>
  <c r="E236" i="5"/>
  <c r="F236" i="5"/>
  <c r="I236" i="5"/>
  <c r="J236" i="5"/>
  <c r="K236" i="5"/>
  <c r="M236" i="5"/>
  <c r="L236" i="5"/>
  <c r="D236" i="5"/>
  <c r="E237" i="5"/>
  <c r="F237" i="5"/>
  <c r="I237" i="5"/>
  <c r="J237" i="5"/>
  <c r="K237" i="5"/>
  <c r="M237" i="5"/>
  <c r="L237" i="5"/>
  <c r="D237" i="5"/>
  <c r="E238" i="5"/>
  <c r="F238" i="5"/>
  <c r="I238" i="5"/>
  <c r="J238" i="5"/>
  <c r="K238" i="5"/>
  <c r="M238" i="5"/>
  <c r="L238" i="5"/>
  <c r="D238" i="5"/>
  <c r="E239" i="5"/>
  <c r="F239" i="5"/>
  <c r="I239" i="5"/>
  <c r="J239" i="5"/>
  <c r="K239" i="5"/>
  <c r="M239" i="5"/>
  <c r="L239" i="5"/>
  <c r="D239" i="5"/>
  <c r="E240" i="5"/>
  <c r="F240" i="5"/>
  <c r="I240" i="5"/>
  <c r="J240" i="5"/>
  <c r="K240" i="5"/>
  <c r="M240" i="5"/>
  <c r="L240" i="5"/>
  <c r="D240" i="5"/>
  <c r="E241" i="5"/>
  <c r="F241" i="5"/>
  <c r="I241" i="5"/>
  <c r="J241" i="5"/>
  <c r="K241" i="5"/>
  <c r="M241" i="5"/>
  <c r="L241" i="5"/>
  <c r="D241" i="5"/>
  <c r="E242" i="5"/>
  <c r="F242" i="5"/>
  <c r="I242" i="5"/>
  <c r="J242" i="5"/>
  <c r="K242" i="5"/>
  <c r="M242" i="5"/>
  <c r="L242" i="5"/>
  <c r="D242" i="5"/>
  <c r="E243" i="5"/>
  <c r="F243" i="5"/>
  <c r="I243" i="5"/>
  <c r="J243" i="5"/>
  <c r="K243" i="5"/>
  <c r="M243" i="5"/>
  <c r="L243" i="5"/>
  <c r="D243" i="5"/>
  <c r="E244" i="5"/>
  <c r="F244" i="5"/>
  <c r="I244" i="5"/>
  <c r="J244" i="5"/>
  <c r="K244" i="5"/>
  <c r="M244" i="5"/>
  <c r="L244" i="5"/>
  <c r="D244" i="5"/>
  <c r="E245" i="5"/>
  <c r="F245" i="5"/>
  <c r="I245" i="5"/>
  <c r="J245" i="5"/>
  <c r="K245" i="5"/>
  <c r="M245" i="5"/>
  <c r="L245" i="5"/>
  <c r="D245" i="5"/>
  <c r="E246" i="5"/>
  <c r="F246" i="5"/>
  <c r="I246" i="5"/>
  <c r="J246" i="5"/>
  <c r="K246" i="5"/>
  <c r="M246" i="5"/>
  <c r="L246" i="5"/>
  <c r="D246" i="5"/>
  <c r="E247" i="5"/>
  <c r="F247" i="5"/>
  <c r="I247" i="5"/>
  <c r="J247" i="5"/>
  <c r="K247" i="5"/>
  <c r="M247" i="5"/>
  <c r="L247" i="5"/>
  <c r="D247" i="5"/>
  <c r="E248" i="5"/>
  <c r="F248" i="5"/>
  <c r="I248" i="5"/>
  <c r="J248" i="5"/>
  <c r="K248" i="5"/>
  <c r="M248" i="5"/>
  <c r="L248" i="5"/>
  <c r="D248" i="5"/>
  <c r="E249" i="5"/>
  <c r="F249" i="5"/>
  <c r="I249" i="5"/>
  <c r="J249" i="5"/>
  <c r="K249" i="5"/>
  <c r="M249" i="5"/>
  <c r="L249" i="5"/>
  <c r="D249" i="5"/>
  <c r="E250" i="5"/>
  <c r="F250" i="5"/>
  <c r="I250" i="5"/>
  <c r="J250" i="5"/>
  <c r="K250" i="5"/>
  <c r="M250" i="5"/>
  <c r="L250" i="5"/>
  <c r="D250" i="5"/>
  <c r="E251" i="5"/>
  <c r="F251" i="5"/>
  <c r="I251" i="5"/>
  <c r="J251" i="5"/>
  <c r="K251" i="5"/>
  <c r="M251" i="5"/>
  <c r="L251" i="5"/>
  <c r="D251" i="5"/>
  <c r="E252" i="5"/>
  <c r="F252" i="5"/>
  <c r="I252" i="5"/>
  <c r="J252" i="5"/>
  <c r="K252" i="5"/>
  <c r="M252" i="5"/>
  <c r="L252" i="5"/>
  <c r="D252" i="5"/>
  <c r="E253" i="5"/>
  <c r="F253" i="5"/>
  <c r="I253" i="5"/>
  <c r="J253" i="5"/>
  <c r="K253" i="5"/>
  <c r="M253" i="5"/>
  <c r="L253" i="5"/>
  <c r="D253" i="5"/>
  <c r="E254" i="5"/>
  <c r="F254" i="5"/>
  <c r="I254" i="5"/>
  <c r="J254" i="5"/>
  <c r="K254" i="5"/>
  <c r="M254" i="5"/>
  <c r="L254" i="5"/>
  <c r="D254" i="5"/>
  <c r="E255" i="5"/>
  <c r="F255" i="5"/>
  <c r="I255" i="5"/>
  <c r="J255" i="5"/>
  <c r="K255" i="5"/>
  <c r="M255" i="5"/>
  <c r="L255" i="5"/>
  <c r="D255" i="5"/>
  <c r="E256" i="5"/>
  <c r="F256" i="5"/>
  <c r="I256" i="5"/>
  <c r="J256" i="5"/>
  <c r="K256" i="5"/>
  <c r="M256" i="5"/>
  <c r="L256" i="5"/>
  <c r="D256" i="5"/>
  <c r="E257" i="5"/>
  <c r="F257" i="5"/>
  <c r="I257" i="5"/>
  <c r="J257" i="5"/>
  <c r="K257" i="5"/>
  <c r="M257" i="5"/>
  <c r="L257" i="5"/>
  <c r="D257" i="5"/>
  <c r="E258" i="5"/>
  <c r="F258" i="5"/>
  <c r="I258" i="5"/>
  <c r="J258" i="5"/>
  <c r="K258" i="5"/>
  <c r="M258" i="5"/>
  <c r="L258" i="5"/>
  <c r="D258" i="5"/>
  <c r="E259" i="5"/>
  <c r="F259" i="5"/>
  <c r="I259" i="5"/>
  <c r="J259" i="5"/>
  <c r="K259" i="5"/>
  <c r="M259" i="5"/>
  <c r="L259" i="5"/>
  <c r="D259" i="5"/>
  <c r="E260" i="5"/>
  <c r="F260" i="5"/>
  <c r="I260" i="5"/>
  <c r="J260" i="5"/>
  <c r="K260" i="5"/>
  <c r="M260" i="5"/>
  <c r="L260" i="5"/>
  <c r="D260" i="5"/>
  <c r="E261" i="5"/>
  <c r="F261" i="5"/>
  <c r="I261" i="5"/>
  <c r="J261" i="5"/>
  <c r="K261" i="5"/>
  <c r="M261" i="5"/>
  <c r="L261" i="5"/>
  <c r="D261" i="5"/>
  <c r="E262" i="5"/>
  <c r="F262" i="5"/>
  <c r="I262" i="5"/>
  <c r="J262" i="5"/>
  <c r="K262" i="5"/>
  <c r="M262" i="5"/>
  <c r="L262" i="5"/>
  <c r="D262" i="5"/>
  <c r="E263" i="5"/>
  <c r="F263" i="5"/>
  <c r="I263" i="5"/>
  <c r="J263" i="5"/>
  <c r="K263" i="5"/>
  <c r="M263" i="5"/>
  <c r="L263" i="5"/>
  <c r="D263" i="5"/>
  <c r="E264" i="5"/>
  <c r="F264" i="5"/>
  <c r="I264" i="5"/>
  <c r="J264" i="5"/>
  <c r="K264" i="5"/>
  <c r="M264" i="5"/>
  <c r="L264" i="5"/>
  <c r="D264" i="5"/>
  <c r="E265" i="5"/>
  <c r="F265" i="5"/>
  <c r="I265" i="5"/>
  <c r="J265" i="5"/>
  <c r="K265" i="5"/>
  <c r="M265" i="5"/>
  <c r="L265" i="5"/>
  <c r="D265" i="5"/>
  <c r="E266" i="5"/>
  <c r="F266" i="5"/>
  <c r="I266" i="5"/>
  <c r="J266" i="5"/>
  <c r="K266" i="5"/>
  <c r="M266" i="5"/>
  <c r="L266" i="5"/>
  <c r="D266" i="5"/>
  <c r="E267" i="5"/>
  <c r="F267" i="5"/>
  <c r="I267" i="5"/>
  <c r="J267" i="5"/>
  <c r="K267" i="5"/>
  <c r="M267" i="5"/>
  <c r="L267" i="5"/>
  <c r="D267" i="5"/>
  <c r="E268" i="5"/>
  <c r="F268" i="5"/>
  <c r="I268" i="5"/>
  <c r="J268" i="5"/>
  <c r="K268" i="5"/>
  <c r="M268" i="5"/>
  <c r="L268" i="5"/>
  <c r="D268" i="5"/>
  <c r="E269" i="5"/>
  <c r="F269" i="5"/>
  <c r="I269" i="5"/>
  <c r="J269" i="5"/>
  <c r="K269" i="5"/>
  <c r="M269" i="5"/>
  <c r="L269" i="5"/>
  <c r="D269" i="5"/>
  <c r="E270" i="5"/>
  <c r="F270" i="5"/>
  <c r="I270" i="5"/>
  <c r="J270" i="5"/>
  <c r="K270" i="5"/>
  <c r="M270" i="5"/>
  <c r="L270" i="5"/>
  <c r="D270" i="5"/>
  <c r="E271" i="5"/>
  <c r="F271" i="5"/>
  <c r="I271" i="5"/>
  <c r="J271" i="5"/>
  <c r="K271" i="5"/>
  <c r="M271" i="5"/>
  <c r="L271" i="5"/>
  <c r="D271" i="5"/>
  <c r="E272" i="5"/>
  <c r="F272" i="5"/>
  <c r="I272" i="5"/>
  <c r="J272" i="5"/>
  <c r="K272" i="5"/>
  <c r="M272" i="5"/>
  <c r="L272" i="5"/>
  <c r="D272" i="5"/>
  <c r="E273" i="5"/>
  <c r="F273" i="5"/>
  <c r="I273" i="5"/>
  <c r="J273" i="5"/>
  <c r="K273" i="5"/>
  <c r="M273" i="5"/>
  <c r="L273" i="5"/>
  <c r="D273" i="5"/>
  <c r="E274" i="5"/>
  <c r="F274" i="5"/>
  <c r="I274" i="5"/>
  <c r="J274" i="5"/>
  <c r="K274" i="5"/>
  <c r="M274" i="5"/>
  <c r="L274" i="5"/>
  <c r="D274" i="5"/>
  <c r="E275" i="5"/>
  <c r="F275" i="5"/>
  <c r="I275" i="5"/>
  <c r="J275" i="5"/>
  <c r="K275" i="5"/>
  <c r="M275" i="5"/>
  <c r="L275" i="5"/>
  <c r="D275" i="5"/>
  <c r="E276" i="5"/>
  <c r="F276" i="5"/>
  <c r="I276" i="5"/>
  <c r="J276" i="5"/>
  <c r="K276" i="5"/>
  <c r="M276" i="5"/>
  <c r="L276" i="5"/>
  <c r="D276" i="5"/>
  <c r="E277" i="5"/>
  <c r="F277" i="5"/>
  <c r="I277" i="5"/>
  <c r="J277" i="5"/>
  <c r="K277" i="5"/>
  <c r="M277" i="5"/>
  <c r="L277" i="5"/>
  <c r="D277" i="5"/>
  <c r="E278" i="5"/>
  <c r="F278" i="5"/>
  <c r="I278" i="5"/>
  <c r="J278" i="5"/>
  <c r="K278" i="5"/>
  <c r="M278" i="5"/>
  <c r="L278" i="5"/>
  <c r="D278" i="5"/>
  <c r="E279" i="5"/>
  <c r="F279" i="5"/>
  <c r="I279" i="5"/>
  <c r="J279" i="5"/>
  <c r="K279" i="5"/>
  <c r="M279" i="5"/>
  <c r="L279" i="5"/>
  <c r="D279" i="5"/>
  <c r="E280" i="5"/>
  <c r="F280" i="5"/>
  <c r="I280" i="5"/>
  <c r="J280" i="5"/>
  <c r="K280" i="5"/>
  <c r="M280" i="5"/>
  <c r="L280" i="5"/>
  <c r="D280" i="5"/>
  <c r="E281" i="5"/>
  <c r="F281" i="5"/>
  <c r="I281" i="5"/>
  <c r="J281" i="5"/>
  <c r="K281" i="5"/>
  <c r="M281" i="5"/>
  <c r="L281" i="5"/>
  <c r="D281" i="5"/>
  <c r="E282" i="5"/>
  <c r="F282" i="5"/>
  <c r="I282" i="5"/>
  <c r="J282" i="5"/>
  <c r="K282" i="5"/>
  <c r="M282" i="5"/>
  <c r="L282" i="5"/>
  <c r="D282" i="5"/>
  <c r="E283" i="5"/>
  <c r="F283" i="5"/>
  <c r="I283" i="5"/>
  <c r="J283" i="5"/>
  <c r="K283" i="5"/>
  <c r="M283" i="5"/>
  <c r="L283" i="5"/>
  <c r="D283" i="5"/>
  <c r="E284" i="5"/>
  <c r="F284" i="5"/>
  <c r="I284" i="5"/>
  <c r="J284" i="5"/>
  <c r="K284" i="5"/>
  <c r="M284" i="5"/>
  <c r="L284" i="5"/>
  <c r="D284" i="5"/>
  <c r="E285" i="5"/>
  <c r="F285" i="5"/>
  <c r="I285" i="5"/>
  <c r="J285" i="5"/>
  <c r="K285" i="5"/>
  <c r="M285" i="5"/>
  <c r="L285" i="5"/>
  <c r="D285" i="5"/>
  <c r="E286" i="5"/>
  <c r="F286" i="5"/>
  <c r="I286" i="5"/>
  <c r="J286" i="5"/>
  <c r="K286" i="5"/>
  <c r="M286" i="5"/>
  <c r="L286" i="5"/>
  <c r="D286" i="5"/>
  <c r="E287" i="5"/>
  <c r="F287" i="5"/>
  <c r="I287" i="5"/>
  <c r="J287" i="5"/>
  <c r="K287" i="5"/>
  <c r="M287" i="5"/>
  <c r="L287" i="5"/>
  <c r="D287" i="5"/>
  <c r="E288" i="5"/>
  <c r="F288" i="5"/>
  <c r="I288" i="5"/>
  <c r="J288" i="5"/>
  <c r="K288" i="5"/>
  <c r="M288" i="5"/>
  <c r="L288" i="5"/>
  <c r="D288" i="5"/>
  <c r="E289" i="5"/>
  <c r="F289" i="5"/>
  <c r="I289" i="5"/>
  <c r="J289" i="5"/>
  <c r="K289" i="5"/>
  <c r="M289" i="5"/>
  <c r="L289" i="5"/>
  <c r="D289" i="5"/>
  <c r="E290" i="5"/>
  <c r="F290" i="5"/>
  <c r="I290" i="5"/>
  <c r="J290" i="5"/>
  <c r="K290" i="5"/>
  <c r="M290" i="5"/>
  <c r="L290" i="5"/>
  <c r="D290" i="5"/>
  <c r="E291" i="5"/>
  <c r="F291" i="5"/>
  <c r="I291" i="5"/>
  <c r="J291" i="5"/>
  <c r="K291" i="5"/>
  <c r="M291" i="5"/>
  <c r="L291" i="5"/>
  <c r="D291" i="5"/>
  <c r="E292" i="5"/>
  <c r="F292" i="5"/>
  <c r="I292" i="5"/>
  <c r="J292" i="5"/>
  <c r="K292" i="5"/>
  <c r="M292" i="5"/>
  <c r="L292" i="5"/>
  <c r="D292" i="5"/>
  <c r="E293" i="5"/>
  <c r="F293" i="5"/>
  <c r="I293" i="5"/>
  <c r="J293" i="5"/>
  <c r="K293" i="5"/>
  <c r="M293" i="5"/>
  <c r="L293" i="5"/>
  <c r="D293" i="5"/>
  <c r="E294" i="5"/>
  <c r="F294" i="5"/>
  <c r="I294" i="5"/>
  <c r="J294" i="5"/>
  <c r="K294" i="5"/>
  <c r="M294" i="5"/>
  <c r="L294" i="5"/>
  <c r="D294" i="5"/>
  <c r="E295" i="5"/>
  <c r="F295" i="5"/>
  <c r="I295" i="5"/>
  <c r="J295" i="5"/>
  <c r="K295" i="5"/>
  <c r="M295" i="5"/>
  <c r="L295" i="5"/>
  <c r="D295" i="5"/>
  <c r="E296" i="5"/>
  <c r="F296" i="5"/>
  <c r="I296" i="5"/>
  <c r="J296" i="5"/>
  <c r="K296" i="5"/>
  <c r="M296" i="5"/>
  <c r="L296" i="5"/>
  <c r="D296" i="5"/>
  <c r="E297" i="5"/>
  <c r="F297" i="5"/>
  <c r="I297" i="5"/>
  <c r="J297" i="5"/>
  <c r="K297" i="5"/>
  <c r="M297" i="5"/>
  <c r="L297" i="5"/>
  <c r="D297" i="5"/>
  <c r="E298" i="5"/>
  <c r="F298" i="5"/>
  <c r="I298" i="5"/>
  <c r="J298" i="5"/>
  <c r="K298" i="5"/>
  <c r="M298" i="5"/>
  <c r="L298" i="5"/>
  <c r="D298" i="5"/>
  <c r="E299" i="5"/>
  <c r="F299" i="5"/>
  <c r="I299" i="5"/>
  <c r="J299" i="5"/>
  <c r="K299" i="5"/>
  <c r="M299" i="5"/>
  <c r="L299" i="5"/>
  <c r="D299" i="5"/>
  <c r="E300" i="5"/>
  <c r="F300" i="5"/>
  <c r="I300" i="5"/>
  <c r="J300" i="5"/>
  <c r="K300" i="5"/>
  <c r="M300" i="5"/>
  <c r="L300" i="5"/>
  <c r="D300" i="5"/>
  <c r="E301" i="5"/>
  <c r="F301" i="5"/>
  <c r="I301" i="5"/>
  <c r="J301" i="5"/>
  <c r="K301" i="5"/>
  <c r="M301" i="5"/>
  <c r="L301" i="5"/>
  <c r="D301" i="5"/>
  <c r="E302" i="5"/>
  <c r="F302" i="5"/>
  <c r="I302" i="5"/>
  <c r="J302" i="5"/>
  <c r="K302" i="5"/>
  <c r="M302" i="5"/>
  <c r="L302" i="5"/>
  <c r="D302" i="5"/>
  <c r="E303" i="5"/>
  <c r="F303" i="5"/>
  <c r="I303" i="5"/>
  <c r="J303" i="5"/>
  <c r="K303" i="5"/>
  <c r="M303" i="5"/>
  <c r="L303" i="5"/>
  <c r="D303" i="5"/>
  <c r="E304" i="5"/>
  <c r="F304" i="5"/>
  <c r="I304" i="5"/>
  <c r="J304" i="5"/>
  <c r="K304" i="5"/>
  <c r="M304" i="5"/>
  <c r="L304" i="5"/>
  <c r="D304" i="5"/>
  <c r="E305" i="5"/>
  <c r="F305" i="5"/>
  <c r="I305" i="5"/>
  <c r="J305" i="5"/>
  <c r="K305" i="5"/>
  <c r="M305" i="5"/>
  <c r="L305" i="5"/>
  <c r="D305" i="5"/>
  <c r="E306" i="5"/>
  <c r="F306" i="5"/>
  <c r="I306" i="5"/>
  <c r="J306" i="5"/>
  <c r="K306" i="5"/>
  <c r="M306" i="5"/>
  <c r="L306" i="5"/>
  <c r="D306" i="5"/>
  <c r="E307" i="5"/>
  <c r="F307" i="5"/>
  <c r="I307" i="5"/>
  <c r="J307" i="5"/>
  <c r="K307" i="5"/>
  <c r="M307" i="5"/>
  <c r="L307" i="5"/>
  <c r="D307" i="5"/>
  <c r="E308" i="5"/>
  <c r="F308" i="5"/>
  <c r="I308" i="5"/>
  <c r="J308" i="5"/>
  <c r="K308" i="5"/>
  <c r="M308" i="5"/>
  <c r="L308" i="5"/>
  <c r="D308" i="5"/>
  <c r="E309" i="5"/>
  <c r="F309" i="5"/>
  <c r="I309" i="5"/>
  <c r="J309" i="5"/>
  <c r="K309" i="5"/>
  <c r="M309" i="5"/>
  <c r="L309" i="5"/>
  <c r="D309" i="5"/>
  <c r="E310" i="5"/>
  <c r="F310" i="5"/>
  <c r="I310" i="5"/>
  <c r="J310" i="5"/>
  <c r="K310" i="5"/>
  <c r="M310" i="5"/>
  <c r="L310" i="5"/>
  <c r="D310" i="5"/>
  <c r="E311" i="5"/>
  <c r="F311" i="5"/>
  <c r="I311" i="5"/>
  <c r="J311" i="5"/>
  <c r="K311" i="5"/>
  <c r="M311" i="5"/>
  <c r="L311" i="5"/>
  <c r="D311" i="5"/>
  <c r="E312" i="5"/>
  <c r="F312" i="5"/>
  <c r="I312" i="5"/>
  <c r="J312" i="5"/>
  <c r="K312" i="5"/>
  <c r="M312" i="5"/>
  <c r="L312" i="5"/>
  <c r="D312" i="5"/>
  <c r="E313" i="5"/>
  <c r="F313" i="5"/>
  <c r="I313" i="5"/>
  <c r="J313" i="5"/>
  <c r="K313" i="5"/>
  <c r="M313" i="5"/>
  <c r="L313" i="5"/>
  <c r="D313" i="5"/>
  <c r="E314" i="5"/>
  <c r="F314" i="5"/>
  <c r="I314" i="5"/>
  <c r="J314" i="5"/>
  <c r="K314" i="5"/>
  <c r="M314" i="5"/>
  <c r="L314" i="5"/>
  <c r="D314" i="5"/>
  <c r="E315" i="5"/>
  <c r="F315" i="5"/>
  <c r="I315" i="5"/>
  <c r="J315" i="5"/>
  <c r="K315" i="5"/>
  <c r="M315" i="5"/>
  <c r="L315" i="5"/>
  <c r="D315" i="5"/>
  <c r="E316" i="5"/>
  <c r="F316" i="5"/>
  <c r="I316" i="5"/>
  <c r="J316" i="5"/>
  <c r="K316" i="5"/>
  <c r="M316" i="5"/>
  <c r="L316" i="5"/>
  <c r="D316" i="5"/>
  <c r="E317" i="5"/>
  <c r="F317" i="5"/>
  <c r="I317" i="5"/>
  <c r="J317" i="5"/>
  <c r="K317" i="5"/>
  <c r="M317" i="5"/>
  <c r="L317" i="5"/>
  <c r="D317" i="5"/>
  <c r="E318" i="5"/>
  <c r="F318" i="5"/>
  <c r="I318" i="5"/>
  <c r="J318" i="5"/>
  <c r="K318" i="5"/>
  <c r="M318" i="5"/>
  <c r="L318" i="5"/>
  <c r="D318" i="5"/>
  <c r="E319" i="5"/>
  <c r="F319" i="5"/>
  <c r="I319" i="5"/>
  <c r="J319" i="5"/>
  <c r="K319" i="5"/>
  <c r="M319" i="5"/>
  <c r="L319" i="5"/>
  <c r="D319" i="5"/>
  <c r="E320" i="5"/>
  <c r="F320" i="5"/>
  <c r="I320" i="5"/>
  <c r="J320" i="5"/>
  <c r="K320" i="5"/>
  <c r="M320" i="5"/>
  <c r="L320" i="5"/>
  <c r="D320" i="5"/>
  <c r="E321" i="5"/>
  <c r="F321" i="5"/>
  <c r="I321" i="5"/>
  <c r="J321" i="5"/>
  <c r="K321" i="5"/>
  <c r="M321" i="5"/>
  <c r="L321" i="5"/>
  <c r="D321" i="5"/>
  <c r="E322" i="5"/>
  <c r="F322" i="5"/>
  <c r="I322" i="5"/>
  <c r="J322" i="5"/>
  <c r="K322" i="5"/>
  <c r="M322" i="5"/>
  <c r="L322" i="5"/>
  <c r="D322" i="5"/>
  <c r="E323" i="5"/>
  <c r="F323" i="5"/>
  <c r="I323" i="5"/>
  <c r="J323" i="5"/>
  <c r="K323" i="5"/>
  <c r="M323" i="5"/>
  <c r="L323" i="5"/>
  <c r="D323" i="5"/>
  <c r="E324" i="5"/>
  <c r="F324" i="5"/>
  <c r="I324" i="5"/>
  <c r="J324" i="5"/>
  <c r="K324" i="5"/>
  <c r="M324" i="5"/>
  <c r="L324" i="5"/>
  <c r="D324" i="5"/>
  <c r="E325" i="5"/>
  <c r="F325" i="5"/>
  <c r="I325" i="5"/>
  <c r="J325" i="5"/>
  <c r="K325" i="5"/>
  <c r="M325" i="5"/>
  <c r="L325" i="5"/>
  <c r="D325" i="5"/>
  <c r="E326" i="5"/>
  <c r="F326" i="5"/>
  <c r="I326" i="5"/>
  <c r="J326" i="5"/>
  <c r="K326" i="5"/>
  <c r="M326" i="5"/>
  <c r="L326" i="5"/>
  <c r="D326" i="5"/>
  <c r="E327" i="5"/>
  <c r="F327" i="5"/>
  <c r="I327" i="5"/>
  <c r="J327" i="5"/>
  <c r="K327" i="5"/>
  <c r="M327" i="5"/>
  <c r="L327" i="5"/>
  <c r="D327" i="5"/>
  <c r="E328" i="5"/>
  <c r="F328" i="5"/>
  <c r="I328" i="5"/>
  <c r="J328" i="5"/>
  <c r="K328" i="5"/>
  <c r="M328" i="5"/>
  <c r="L328" i="5"/>
  <c r="D328" i="5"/>
  <c r="E329" i="5"/>
  <c r="F329" i="5"/>
  <c r="I329" i="5"/>
  <c r="J329" i="5"/>
  <c r="K329" i="5"/>
  <c r="M329" i="5"/>
  <c r="L329" i="5"/>
  <c r="D329" i="5"/>
  <c r="E330" i="5"/>
  <c r="F330" i="5"/>
  <c r="I330" i="5"/>
  <c r="J330" i="5"/>
  <c r="K330" i="5"/>
  <c r="M330" i="5"/>
  <c r="L330" i="5"/>
  <c r="D330" i="5"/>
  <c r="E331" i="5"/>
  <c r="F331" i="5"/>
  <c r="I331" i="5"/>
  <c r="J331" i="5"/>
  <c r="K331" i="5"/>
  <c r="M331" i="5"/>
  <c r="L331" i="5"/>
  <c r="D331" i="5"/>
  <c r="E332" i="5"/>
  <c r="F332" i="5"/>
  <c r="I332" i="5"/>
  <c r="J332" i="5"/>
  <c r="K332" i="5"/>
  <c r="M332" i="5"/>
  <c r="L332" i="5"/>
  <c r="D332" i="5"/>
  <c r="E333" i="5"/>
  <c r="F333" i="5"/>
  <c r="I333" i="5"/>
  <c r="J333" i="5"/>
  <c r="K333" i="5"/>
  <c r="M333" i="5"/>
  <c r="L333" i="5"/>
  <c r="D333" i="5"/>
  <c r="E334" i="5"/>
  <c r="F334" i="5"/>
  <c r="I334" i="5"/>
  <c r="J334" i="5"/>
  <c r="K334" i="5"/>
  <c r="M334" i="5"/>
  <c r="L334" i="5"/>
  <c r="D334" i="5"/>
  <c r="E335" i="5"/>
  <c r="F335" i="5"/>
  <c r="I335" i="5"/>
  <c r="J335" i="5"/>
  <c r="K335" i="5"/>
  <c r="M335" i="5"/>
  <c r="L335" i="5"/>
  <c r="D335" i="5"/>
  <c r="E336" i="5"/>
  <c r="F336" i="5"/>
  <c r="I336" i="5"/>
  <c r="J336" i="5"/>
  <c r="K336" i="5"/>
  <c r="M336" i="5"/>
  <c r="L336" i="5"/>
  <c r="D336" i="5"/>
  <c r="E337" i="5"/>
  <c r="F337" i="5"/>
  <c r="I337" i="5"/>
  <c r="J337" i="5"/>
  <c r="K337" i="5"/>
  <c r="M337" i="5"/>
  <c r="L337" i="5"/>
  <c r="D337" i="5"/>
  <c r="E338" i="5"/>
  <c r="F338" i="5"/>
  <c r="I338" i="5"/>
  <c r="J338" i="5"/>
  <c r="K338" i="5"/>
  <c r="M338" i="5"/>
  <c r="L338" i="5"/>
  <c r="D338" i="5"/>
  <c r="E339" i="5"/>
  <c r="F339" i="5"/>
  <c r="I339" i="5"/>
  <c r="J339" i="5"/>
  <c r="K339" i="5"/>
  <c r="M339" i="5"/>
  <c r="L339" i="5"/>
  <c r="D339" i="5"/>
  <c r="E340" i="5"/>
  <c r="F340" i="5"/>
  <c r="I340" i="5"/>
  <c r="J340" i="5"/>
  <c r="K340" i="5"/>
  <c r="M340" i="5"/>
  <c r="L340" i="5"/>
  <c r="D340" i="5"/>
  <c r="E341" i="5"/>
  <c r="F341" i="5"/>
  <c r="I341" i="5"/>
  <c r="J341" i="5"/>
  <c r="K341" i="5"/>
  <c r="M341" i="5"/>
  <c r="L341" i="5"/>
  <c r="D341" i="5"/>
  <c r="E342" i="5"/>
  <c r="F342" i="5"/>
  <c r="I342" i="5"/>
  <c r="J342" i="5"/>
  <c r="K342" i="5"/>
  <c r="M342" i="5"/>
  <c r="L342" i="5"/>
  <c r="D342" i="5"/>
  <c r="E343" i="5"/>
  <c r="F343" i="5"/>
  <c r="I343" i="5"/>
  <c r="J343" i="5"/>
  <c r="K343" i="5"/>
  <c r="M343" i="5"/>
  <c r="L343" i="5"/>
  <c r="D343" i="5"/>
  <c r="E344" i="5"/>
  <c r="F344" i="5"/>
  <c r="I344" i="5"/>
  <c r="J344" i="5"/>
  <c r="K344" i="5"/>
  <c r="M344" i="5"/>
  <c r="L344" i="5"/>
  <c r="D344" i="5"/>
  <c r="E345" i="5"/>
  <c r="F345" i="5"/>
  <c r="I345" i="5"/>
  <c r="J345" i="5"/>
  <c r="K345" i="5"/>
  <c r="M345" i="5"/>
  <c r="L345" i="5"/>
  <c r="D345" i="5"/>
  <c r="E346" i="5"/>
  <c r="F346" i="5"/>
  <c r="I346" i="5"/>
  <c r="J346" i="5"/>
  <c r="K346" i="5"/>
  <c r="M346" i="5"/>
  <c r="L346" i="5"/>
  <c r="D346" i="5"/>
  <c r="E347" i="5"/>
  <c r="F347" i="5"/>
  <c r="I347" i="5"/>
  <c r="J347" i="5"/>
  <c r="K347" i="5"/>
  <c r="M347" i="5"/>
  <c r="L347" i="5"/>
  <c r="D347" i="5"/>
  <c r="E348" i="5"/>
  <c r="F348" i="5"/>
  <c r="I348" i="5"/>
  <c r="J348" i="5"/>
  <c r="K348" i="5"/>
  <c r="M348" i="5"/>
  <c r="L348" i="5"/>
  <c r="D348" i="5"/>
  <c r="E349" i="5"/>
  <c r="F349" i="5"/>
  <c r="I349" i="5"/>
  <c r="J349" i="5"/>
  <c r="K349" i="5"/>
  <c r="M349" i="5"/>
  <c r="L349" i="5"/>
  <c r="D349" i="5"/>
  <c r="E350" i="5"/>
  <c r="F350" i="5"/>
  <c r="I350" i="5"/>
  <c r="J350" i="5"/>
  <c r="K350" i="5"/>
  <c r="M350" i="5"/>
  <c r="L350" i="5"/>
  <c r="D350" i="5"/>
  <c r="E351" i="5"/>
  <c r="F351" i="5"/>
  <c r="I351" i="5"/>
  <c r="J351" i="5"/>
  <c r="K351" i="5"/>
  <c r="M351" i="5"/>
  <c r="L351" i="5"/>
  <c r="D351" i="5"/>
  <c r="E352" i="5"/>
  <c r="F352" i="5"/>
  <c r="I352" i="5"/>
  <c r="J352" i="5"/>
  <c r="K352" i="5"/>
  <c r="M352" i="5"/>
  <c r="L352" i="5"/>
  <c r="D352" i="5"/>
  <c r="E353" i="5"/>
  <c r="F353" i="5"/>
  <c r="I353" i="5"/>
  <c r="J353" i="5"/>
  <c r="K353" i="5"/>
  <c r="M353" i="5"/>
  <c r="L353" i="5"/>
  <c r="D353" i="5"/>
  <c r="E354" i="5"/>
  <c r="F354" i="5"/>
  <c r="I354" i="5"/>
  <c r="J354" i="5"/>
  <c r="K354" i="5"/>
  <c r="M354" i="5"/>
  <c r="L354" i="5"/>
  <c r="D354" i="5"/>
  <c r="E355" i="5"/>
  <c r="F355" i="5"/>
  <c r="I355" i="5"/>
  <c r="J355" i="5"/>
  <c r="K355" i="5"/>
  <c r="M355" i="5"/>
  <c r="L355" i="5"/>
  <c r="D355" i="5"/>
  <c r="E356" i="5"/>
  <c r="F356" i="5"/>
  <c r="I356" i="5"/>
  <c r="J356" i="5"/>
  <c r="K356" i="5"/>
  <c r="M356" i="5"/>
  <c r="L356" i="5"/>
  <c r="D356" i="5"/>
  <c r="E357" i="5"/>
  <c r="F357" i="5"/>
  <c r="I357" i="5"/>
  <c r="J357" i="5"/>
  <c r="K357" i="5"/>
  <c r="M357" i="5"/>
  <c r="L357" i="5"/>
  <c r="D357" i="5"/>
  <c r="E358" i="5"/>
  <c r="F358" i="5"/>
  <c r="I358" i="5"/>
  <c r="J358" i="5"/>
  <c r="K358" i="5"/>
  <c r="M358" i="5"/>
  <c r="L358" i="5"/>
  <c r="D358" i="5"/>
  <c r="E359" i="5"/>
  <c r="F359" i="5"/>
  <c r="I359" i="5"/>
  <c r="J359" i="5"/>
  <c r="K359" i="5"/>
  <c r="M359" i="5"/>
  <c r="L359" i="5"/>
  <c r="D359" i="5"/>
  <c r="E360" i="5"/>
  <c r="F360" i="5"/>
  <c r="I360" i="5"/>
  <c r="J360" i="5"/>
  <c r="K360" i="5"/>
  <c r="M360" i="5"/>
  <c r="L360" i="5"/>
  <c r="D360" i="5"/>
  <c r="E361" i="5"/>
  <c r="F361" i="5"/>
  <c r="I361" i="5"/>
  <c r="J361" i="5"/>
  <c r="K361" i="5"/>
  <c r="M361" i="5"/>
  <c r="L361" i="5"/>
  <c r="D361" i="5"/>
  <c r="E362" i="5"/>
  <c r="F362" i="5"/>
  <c r="I362" i="5"/>
  <c r="J362" i="5"/>
  <c r="K362" i="5"/>
  <c r="M362" i="5"/>
  <c r="L362" i="5"/>
  <c r="D362" i="5"/>
  <c r="E363" i="5"/>
  <c r="F363" i="5"/>
  <c r="I363" i="5"/>
  <c r="J363" i="5"/>
  <c r="K363" i="5"/>
  <c r="M363" i="5"/>
  <c r="L363" i="5"/>
  <c r="D363" i="5"/>
  <c r="E364" i="5"/>
  <c r="F364" i="5"/>
  <c r="I364" i="5"/>
  <c r="J364" i="5"/>
  <c r="K364" i="5"/>
  <c r="M364" i="5"/>
  <c r="L364" i="5"/>
  <c r="D364" i="5"/>
  <c r="E365" i="5"/>
  <c r="F365" i="5"/>
  <c r="I365" i="5"/>
  <c r="J365" i="5"/>
  <c r="K365" i="5"/>
  <c r="M365" i="5"/>
  <c r="L365" i="5"/>
  <c r="D365" i="5"/>
  <c r="E366" i="5"/>
  <c r="F366" i="5"/>
  <c r="I366" i="5"/>
  <c r="J366" i="5"/>
  <c r="K366" i="5"/>
  <c r="M366" i="5"/>
  <c r="L366" i="5"/>
  <c r="D366" i="5"/>
  <c r="E367" i="5"/>
  <c r="F367" i="5"/>
  <c r="I367" i="5"/>
  <c r="J367" i="5"/>
  <c r="K367" i="5"/>
  <c r="M367" i="5"/>
  <c r="L367" i="5"/>
  <c r="D367" i="5"/>
  <c r="E368" i="5"/>
  <c r="F368" i="5"/>
  <c r="I368" i="5"/>
  <c r="J368" i="5"/>
  <c r="K368" i="5"/>
  <c r="M368" i="5"/>
  <c r="L368" i="5"/>
  <c r="D368" i="5"/>
  <c r="E369" i="5"/>
  <c r="F369" i="5"/>
  <c r="I369" i="5"/>
  <c r="J369" i="5"/>
  <c r="K369" i="5"/>
  <c r="M369" i="5"/>
  <c r="L369" i="5"/>
  <c r="D369" i="5"/>
  <c r="E370" i="5"/>
  <c r="F370" i="5"/>
  <c r="I370" i="5"/>
  <c r="J370" i="5"/>
  <c r="K370" i="5"/>
  <c r="M370" i="5"/>
  <c r="L370" i="5"/>
  <c r="D370" i="5"/>
  <c r="E371" i="5"/>
  <c r="F371" i="5"/>
  <c r="I371" i="5"/>
  <c r="J371" i="5"/>
  <c r="K371" i="5"/>
  <c r="M371" i="5"/>
  <c r="L371" i="5"/>
  <c r="D371" i="5"/>
  <c r="E372" i="5"/>
  <c r="F372" i="5"/>
  <c r="I372" i="5"/>
  <c r="J372" i="5"/>
  <c r="K372" i="5"/>
  <c r="M372" i="5"/>
  <c r="L372" i="5"/>
  <c r="D372" i="5"/>
  <c r="E373" i="5"/>
  <c r="F373" i="5"/>
  <c r="I373" i="5"/>
  <c r="J373" i="5"/>
  <c r="K373" i="5"/>
  <c r="M373" i="5"/>
  <c r="L373" i="5"/>
  <c r="D373" i="5"/>
  <c r="E374" i="5"/>
  <c r="F374" i="5"/>
  <c r="I374" i="5"/>
  <c r="J374" i="5"/>
  <c r="K374" i="5"/>
  <c r="M374" i="5"/>
  <c r="L374" i="5"/>
  <c r="D374" i="5"/>
  <c r="E375" i="5"/>
  <c r="F375" i="5"/>
  <c r="I375" i="5"/>
  <c r="J375" i="5"/>
  <c r="K375" i="5"/>
  <c r="M375" i="5"/>
  <c r="L375" i="5"/>
  <c r="D375" i="5"/>
  <c r="E376" i="5"/>
  <c r="F376" i="5"/>
  <c r="I376" i="5"/>
  <c r="J376" i="5"/>
  <c r="K376" i="5"/>
  <c r="M376" i="5"/>
  <c r="L376" i="5"/>
  <c r="D376" i="5"/>
  <c r="E377" i="5"/>
  <c r="F377" i="5"/>
  <c r="I377" i="5"/>
  <c r="J377" i="5"/>
  <c r="K377" i="5"/>
  <c r="M377" i="5"/>
  <c r="L377" i="5"/>
  <c r="D377" i="5"/>
  <c r="E378" i="5"/>
  <c r="F378" i="5"/>
  <c r="I378" i="5"/>
  <c r="J378" i="5"/>
  <c r="K378" i="5"/>
  <c r="M378" i="5"/>
  <c r="L378" i="5"/>
  <c r="D378" i="5"/>
  <c r="E379" i="5"/>
  <c r="F379" i="5"/>
  <c r="I379" i="5"/>
  <c r="J379" i="5"/>
  <c r="K379" i="5"/>
  <c r="M379" i="5"/>
  <c r="L379" i="5"/>
  <c r="D379" i="5"/>
  <c r="E380" i="5"/>
  <c r="F380" i="5"/>
  <c r="I380" i="5"/>
  <c r="J380" i="5"/>
  <c r="K380" i="5"/>
  <c r="M380" i="5"/>
  <c r="L380" i="5"/>
  <c r="D380" i="5"/>
  <c r="E381" i="5"/>
  <c r="F381" i="5"/>
  <c r="I381" i="5"/>
  <c r="J381" i="5"/>
  <c r="K381" i="5"/>
  <c r="M381" i="5"/>
  <c r="L381" i="5"/>
  <c r="D381" i="5"/>
  <c r="E382" i="5"/>
  <c r="F382" i="5"/>
  <c r="I382" i="5"/>
  <c r="J382" i="5"/>
  <c r="K382" i="5"/>
  <c r="M382" i="5"/>
  <c r="L382" i="5"/>
  <c r="D382" i="5"/>
  <c r="E383" i="5"/>
  <c r="F383" i="5"/>
  <c r="I383" i="5"/>
  <c r="J383" i="5"/>
  <c r="K383" i="5"/>
  <c r="M383" i="5"/>
  <c r="L383" i="5"/>
  <c r="D383" i="5"/>
  <c r="E384" i="5"/>
  <c r="F384" i="5"/>
  <c r="I384" i="5"/>
  <c r="J384" i="5"/>
  <c r="K384" i="5"/>
  <c r="M384" i="5"/>
  <c r="L384" i="5"/>
  <c r="D384" i="5"/>
  <c r="E385" i="5"/>
  <c r="F385" i="5"/>
  <c r="I385" i="5"/>
  <c r="J385" i="5"/>
  <c r="K385" i="5"/>
  <c r="M385" i="5"/>
  <c r="L385" i="5"/>
  <c r="D385" i="5"/>
  <c r="E386" i="5"/>
  <c r="F386" i="5"/>
  <c r="I386" i="5"/>
  <c r="J386" i="5"/>
  <c r="K386" i="5"/>
  <c r="M386" i="5"/>
  <c r="L386" i="5"/>
  <c r="D386" i="5"/>
  <c r="E387" i="5"/>
  <c r="F387" i="5"/>
  <c r="I387" i="5"/>
  <c r="J387" i="5"/>
  <c r="K387" i="5"/>
  <c r="M387" i="5"/>
  <c r="L387" i="5"/>
  <c r="D387" i="5"/>
  <c r="E388" i="5"/>
  <c r="F388" i="5"/>
  <c r="I388" i="5"/>
  <c r="J388" i="5"/>
  <c r="K388" i="5"/>
  <c r="M388" i="5"/>
  <c r="L388" i="5"/>
  <c r="D388" i="5"/>
  <c r="E389" i="5"/>
  <c r="F389" i="5"/>
  <c r="I389" i="5"/>
  <c r="J389" i="5"/>
  <c r="K389" i="5"/>
  <c r="M389" i="5"/>
  <c r="L389" i="5"/>
  <c r="D389" i="5"/>
  <c r="E390" i="5"/>
  <c r="F390" i="5"/>
  <c r="I390" i="5"/>
  <c r="J390" i="5"/>
  <c r="K390" i="5"/>
  <c r="M390" i="5"/>
  <c r="L390" i="5"/>
  <c r="D390" i="5"/>
  <c r="E391" i="5"/>
  <c r="F391" i="5"/>
  <c r="I391" i="5"/>
  <c r="J391" i="5"/>
  <c r="K391" i="5"/>
  <c r="M391" i="5"/>
  <c r="L391" i="5"/>
  <c r="D391" i="5"/>
  <c r="E392" i="5"/>
  <c r="F392" i="5"/>
  <c r="I392" i="5"/>
  <c r="J392" i="5"/>
  <c r="K392" i="5"/>
  <c r="M392" i="5"/>
  <c r="L392" i="5"/>
  <c r="D392" i="5"/>
  <c r="E393" i="5"/>
  <c r="F393" i="5"/>
  <c r="I393" i="5"/>
  <c r="J393" i="5"/>
  <c r="K393" i="5"/>
  <c r="M393" i="5"/>
  <c r="L393" i="5"/>
  <c r="D393" i="5"/>
  <c r="E394" i="5"/>
  <c r="F394" i="5"/>
  <c r="I394" i="5"/>
  <c r="J394" i="5"/>
  <c r="K394" i="5"/>
  <c r="M394" i="5"/>
  <c r="L394" i="5"/>
  <c r="D394" i="5"/>
  <c r="E395" i="5"/>
  <c r="F395" i="5"/>
  <c r="I395" i="5"/>
  <c r="J395" i="5"/>
  <c r="K395" i="5"/>
  <c r="M395" i="5"/>
  <c r="L395" i="5"/>
  <c r="D395" i="5"/>
  <c r="E396" i="5"/>
  <c r="F396" i="5"/>
  <c r="I396" i="5"/>
  <c r="J396" i="5"/>
  <c r="K396" i="5"/>
  <c r="M396" i="5"/>
  <c r="L396" i="5"/>
  <c r="D396" i="5"/>
  <c r="E397" i="5"/>
  <c r="F397" i="5"/>
  <c r="I397" i="5"/>
  <c r="J397" i="5"/>
  <c r="K397" i="5"/>
  <c r="M397" i="5"/>
  <c r="L397" i="5"/>
  <c r="D397" i="5"/>
  <c r="E398" i="5"/>
  <c r="F398" i="5"/>
  <c r="I398" i="5"/>
  <c r="J398" i="5"/>
  <c r="K398" i="5"/>
  <c r="M398" i="5"/>
  <c r="L398" i="5"/>
  <c r="D398" i="5"/>
  <c r="E399" i="5"/>
  <c r="F399" i="5"/>
  <c r="I399" i="5"/>
  <c r="J399" i="5"/>
  <c r="K399" i="5"/>
  <c r="M399" i="5"/>
  <c r="L399" i="5"/>
  <c r="D399" i="5"/>
  <c r="E400" i="5"/>
  <c r="F400" i="5"/>
  <c r="I400" i="5"/>
  <c r="J400" i="5"/>
  <c r="K400" i="5"/>
  <c r="M400" i="5"/>
  <c r="L400" i="5"/>
  <c r="D400" i="5"/>
  <c r="E401" i="5"/>
  <c r="F401" i="5"/>
  <c r="I401" i="5"/>
  <c r="J401" i="5"/>
  <c r="K401" i="5"/>
  <c r="M401" i="5"/>
  <c r="L401" i="5"/>
  <c r="D401" i="5"/>
  <c r="E402" i="5"/>
  <c r="F402" i="5"/>
  <c r="I402" i="5"/>
  <c r="J402" i="5"/>
  <c r="K402" i="5"/>
  <c r="M402" i="5"/>
  <c r="L402" i="5"/>
  <c r="D402" i="5"/>
  <c r="E403" i="5"/>
  <c r="F403" i="5"/>
  <c r="I403" i="5"/>
  <c r="J403" i="5"/>
  <c r="K403" i="5"/>
  <c r="M403" i="5"/>
  <c r="L403" i="5"/>
  <c r="D403" i="5"/>
  <c r="E404" i="5"/>
  <c r="F404" i="5"/>
  <c r="I404" i="5"/>
  <c r="J404" i="5"/>
  <c r="K404" i="5"/>
  <c r="M404" i="5"/>
  <c r="L404" i="5"/>
  <c r="D404" i="5"/>
  <c r="E405" i="5"/>
  <c r="F405" i="5"/>
  <c r="I405" i="5"/>
  <c r="J405" i="5"/>
  <c r="K405" i="5"/>
  <c r="M405" i="5"/>
  <c r="L405" i="5"/>
  <c r="D405" i="5"/>
  <c r="E406" i="5"/>
  <c r="F406" i="5"/>
  <c r="I406" i="5"/>
  <c r="J406" i="5"/>
  <c r="K406" i="5"/>
  <c r="M406" i="5"/>
  <c r="L406" i="5"/>
  <c r="D406" i="5"/>
  <c r="E407" i="5"/>
  <c r="F407" i="5"/>
  <c r="I407" i="5"/>
  <c r="J407" i="5"/>
  <c r="K407" i="5"/>
  <c r="M407" i="5"/>
  <c r="L407" i="5"/>
  <c r="D407" i="5"/>
  <c r="E408" i="5"/>
  <c r="F408" i="5"/>
  <c r="I408" i="5"/>
  <c r="J408" i="5"/>
  <c r="K408" i="5"/>
  <c r="M408" i="5"/>
  <c r="L408" i="5"/>
  <c r="D408" i="5"/>
  <c r="E409" i="5"/>
  <c r="F409" i="5"/>
  <c r="I409" i="5"/>
  <c r="J409" i="5"/>
  <c r="K409" i="5"/>
  <c r="M409" i="5"/>
  <c r="L409" i="5"/>
  <c r="D409" i="5"/>
  <c r="E410" i="5"/>
  <c r="F410" i="5"/>
  <c r="I410" i="5"/>
  <c r="J410" i="5"/>
  <c r="K410" i="5"/>
  <c r="M410" i="5"/>
  <c r="L410" i="5"/>
  <c r="D410" i="5"/>
  <c r="E411" i="5"/>
  <c r="F411" i="5"/>
  <c r="I411" i="5"/>
  <c r="J411" i="5"/>
  <c r="K411" i="5"/>
  <c r="M411" i="5"/>
  <c r="L411" i="5"/>
  <c r="D411" i="5"/>
  <c r="E412" i="5"/>
  <c r="F412" i="5"/>
  <c r="I412" i="5"/>
  <c r="J412" i="5"/>
  <c r="K412" i="5"/>
  <c r="M412" i="5"/>
  <c r="L412" i="5"/>
  <c r="D412" i="5"/>
  <c r="E413" i="5"/>
  <c r="F413" i="5"/>
  <c r="I413" i="5"/>
  <c r="J413" i="5"/>
  <c r="K413" i="5"/>
  <c r="M413" i="5"/>
  <c r="L413" i="5"/>
  <c r="D413" i="5"/>
  <c r="E414" i="5"/>
  <c r="F414" i="5"/>
  <c r="I414" i="5"/>
  <c r="J414" i="5"/>
  <c r="K414" i="5"/>
  <c r="M414" i="5"/>
  <c r="L414" i="5"/>
  <c r="D414" i="5"/>
  <c r="E415" i="5"/>
  <c r="F415" i="5"/>
  <c r="I415" i="5"/>
  <c r="J415" i="5"/>
  <c r="K415" i="5"/>
  <c r="M415" i="5"/>
  <c r="L415" i="5"/>
  <c r="D415" i="5"/>
  <c r="E416" i="5"/>
  <c r="F416" i="5"/>
  <c r="I416" i="5"/>
  <c r="J416" i="5"/>
  <c r="K416" i="5"/>
  <c r="M416" i="5"/>
  <c r="L416" i="5"/>
  <c r="D416" i="5"/>
  <c r="E417" i="5"/>
  <c r="F417" i="5"/>
  <c r="I417" i="5"/>
  <c r="J417" i="5"/>
  <c r="K417" i="5"/>
  <c r="M417" i="5"/>
  <c r="L417" i="5"/>
  <c r="D417" i="5"/>
  <c r="E418" i="5"/>
  <c r="F418" i="5"/>
  <c r="I418" i="5"/>
  <c r="J418" i="5"/>
  <c r="K418" i="5"/>
  <c r="M418" i="5"/>
  <c r="L418" i="5"/>
  <c r="D418" i="5"/>
  <c r="E419" i="5"/>
  <c r="F419" i="5"/>
  <c r="I419" i="5"/>
  <c r="J419" i="5"/>
  <c r="K419" i="5"/>
  <c r="M419" i="5"/>
  <c r="L419" i="5"/>
  <c r="D419" i="5"/>
  <c r="E420" i="5"/>
  <c r="F420" i="5"/>
  <c r="I420" i="5"/>
  <c r="J420" i="5"/>
  <c r="K420" i="5"/>
  <c r="M420" i="5"/>
  <c r="L420" i="5"/>
  <c r="D420" i="5"/>
  <c r="E421" i="5"/>
  <c r="F421" i="5"/>
  <c r="I421" i="5"/>
  <c r="J421" i="5"/>
  <c r="K421" i="5"/>
  <c r="M421" i="5"/>
  <c r="L421" i="5"/>
  <c r="D421" i="5"/>
  <c r="E422" i="5"/>
  <c r="F422" i="5"/>
  <c r="I422" i="5"/>
  <c r="J422" i="5"/>
  <c r="K422" i="5"/>
  <c r="M422" i="5"/>
  <c r="L422" i="5"/>
  <c r="D422" i="5"/>
  <c r="E423" i="5"/>
  <c r="F423" i="5"/>
  <c r="I423" i="5"/>
  <c r="J423" i="5"/>
  <c r="K423" i="5"/>
  <c r="M423" i="5"/>
  <c r="L423" i="5"/>
  <c r="D423" i="5"/>
  <c r="E424" i="5"/>
  <c r="F424" i="5"/>
  <c r="I424" i="5"/>
  <c r="J424" i="5"/>
  <c r="K424" i="5"/>
  <c r="M424" i="5"/>
  <c r="L424" i="5"/>
  <c r="D424" i="5"/>
  <c r="E425" i="5"/>
  <c r="F425" i="5"/>
  <c r="I425" i="5"/>
  <c r="J425" i="5"/>
  <c r="K425" i="5"/>
  <c r="M425" i="5"/>
  <c r="L425" i="5"/>
  <c r="D425" i="5"/>
  <c r="E426" i="5"/>
  <c r="F426" i="5"/>
  <c r="I426" i="5"/>
  <c r="J426" i="5"/>
  <c r="K426" i="5"/>
  <c r="M426" i="5"/>
  <c r="L426" i="5"/>
  <c r="D426" i="5"/>
  <c r="E427" i="5"/>
  <c r="F427" i="5"/>
  <c r="I427" i="5"/>
  <c r="J427" i="5"/>
  <c r="K427" i="5"/>
  <c r="M427" i="5"/>
  <c r="L427" i="5"/>
  <c r="D427" i="5"/>
  <c r="E428" i="5"/>
  <c r="F428" i="5"/>
  <c r="I428" i="5"/>
  <c r="J428" i="5"/>
  <c r="K428" i="5"/>
  <c r="M428" i="5"/>
  <c r="L428" i="5"/>
  <c r="D428" i="5"/>
  <c r="E429" i="5"/>
  <c r="F429" i="5"/>
  <c r="I429" i="5"/>
  <c r="J429" i="5"/>
  <c r="K429" i="5"/>
  <c r="M429" i="5"/>
  <c r="L429" i="5"/>
  <c r="D429" i="5"/>
  <c r="E430" i="5"/>
  <c r="F430" i="5"/>
  <c r="I430" i="5"/>
  <c r="J430" i="5"/>
  <c r="K430" i="5"/>
  <c r="M430" i="5"/>
  <c r="L430" i="5"/>
  <c r="D430" i="5"/>
  <c r="E431" i="5"/>
  <c r="F431" i="5"/>
  <c r="I431" i="5"/>
  <c r="J431" i="5"/>
  <c r="K431" i="5"/>
  <c r="M431" i="5"/>
  <c r="L431" i="5"/>
  <c r="D431" i="5"/>
  <c r="E432" i="5"/>
  <c r="F432" i="5"/>
  <c r="I432" i="5"/>
  <c r="J432" i="5"/>
  <c r="K432" i="5"/>
  <c r="M432" i="5"/>
  <c r="L432" i="5"/>
  <c r="D432" i="5"/>
  <c r="E433" i="5"/>
  <c r="F433" i="5"/>
  <c r="I433" i="5"/>
  <c r="J433" i="5"/>
  <c r="K433" i="5"/>
  <c r="M433" i="5"/>
  <c r="L433" i="5"/>
  <c r="D433" i="5"/>
  <c r="E434" i="5"/>
  <c r="F434" i="5"/>
  <c r="I434" i="5"/>
  <c r="J434" i="5"/>
  <c r="K434" i="5"/>
  <c r="M434" i="5"/>
  <c r="L434" i="5"/>
  <c r="D434" i="5"/>
  <c r="E435" i="5"/>
  <c r="F435" i="5"/>
  <c r="I435" i="5"/>
  <c r="J435" i="5"/>
  <c r="K435" i="5"/>
  <c r="M435" i="5"/>
  <c r="L435" i="5"/>
  <c r="D435" i="5"/>
  <c r="E436" i="5"/>
  <c r="F436" i="5"/>
  <c r="I436" i="5"/>
  <c r="J436" i="5"/>
  <c r="K436" i="5"/>
  <c r="M436" i="5"/>
  <c r="L436" i="5"/>
  <c r="D436" i="5"/>
  <c r="E437" i="5"/>
  <c r="F437" i="5"/>
  <c r="I437" i="5"/>
  <c r="J437" i="5"/>
  <c r="K437" i="5"/>
  <c r="M437" i="5"/>
  <c r="L437" i="5"/>
  <c r="D437" i="5"/>
  <c r="E438" i="5"/>
  <c r="F438" i="5"/>
  <c r="I438" i="5"/>
  <c r="J438" i="5"/>
  <c r="K438" i="5"/>
  <c r="M438" i="5"/>
  <c r="L438" i="5"/>
  <c r="D438" i="5"/>
  <c r="E439" i="5"/>
  <c r="F439" i="5"/>
  <c r="I439" i="5"/>
  <c r="J439" i="5"/>
  <c r="K439" i="5"/>
  <c r="M439" i="5"/>
  <c r="L439" i="5"/>
  <c r="D439" i="5"/>
  <c r="E440" i="5"/>
  <c r="F440" i="5"/>
  <c r="I440" i="5"/>
  <c r="J440" i="5"/>
  <c r="K440" i="5"/>
  <c r="M440" i="5"/>
  <c r="L440" i="5"/>
  <c r="D440" i="5"/>
  <c r="E441" i="5"/>
  <c r="F441" i="5"/>
  <c r="I441" i="5"/>
  <c r="J441" i="5"/>
  <c r="K441" i="5"/>
  <c r="M441" i="5"/>
  <c r="L441" i="5"/>
  <c r="D441" i="5"/>
  <c r="E442" i="5"/>
  <c r="F442" i="5"/>
  <c r="I442" i="5"/>
  <c r="J442" i="5"/>
  <c r="K442" i="5"/>
  <c r="M442" i="5"/>
  <c r="L442" i="5"/>
  <c r="D442" i="5"/>
  <c r="E443" i="5"/>
  <c r="F443" i="5"/>
  <c r="I443" i="5"/>
  <c r="J443" i="5"/>
  <c r="K443" i="5"/>
  <c r="M443" i="5"/>
  <c r="L443" i="5"/>
  <c r="D443" i="5"/>
  <c r="E444" i="5"/>
  <c r="F444" i="5"/>
  <c r="I444" i="5"/>
  <c r="J444" i="5"/>
  <c r="K444" i="5"/>
  <c r="M444" i="5"/>
  <c r="L444" i="5"/>
  <c r="D444" i="5"/>
  <c r="E445" i="5"/>
  <c r="F445" i="5"/>
  <c r="I445" i="5"/>
  <c r="J445" i="5"/>
  <c r="K445" i="5"/>
  <c r="M445" i="5"/>
  <c r="L445" i="5"/>
  <c r="D445" i="5"/>
  <c r="E446" i="5"/>
  <c r="F446" i="5"/>
  <c r="I446" i="5"/>
  <c r="J446" i="5"/>
  <c r="K446" i="5"/>
  <c r="M446" i="5"/>
  <c r="L446" i="5"/>
  <c r="D446" i="5"/>
  <c r="E447" i="5"/>
  <c r="F447" i="5"/>
  <c r="I447" i="5"/>
  <c r="J447" i="5"/>
  <c r="K447" i="5"/>
  <c r="M447" i="5"/>
  <c r="L447" i="5"/>
  <c r="D447" i="5"/>
  <c r="E448" i="5"/>
  <c r="F448" i="5"/>
  <c r="I448" i="5"/>
  <c r="J448" i="5"/>
  <c r="K448" i="5"/>
  <c r="M448" i="5"/>
  <c r="L448" i="5"/>
  <c r="D448" i="5"/>
  <c r="E449" i="5"/>
  <c r="F449" i="5"/>
  <c r="I449" i="5"/>
  <c r="J449" i="5"/>
  <c r="K449" i="5"/>
  <c r="M449" i="5"/>
  <c r="L449" i="5"/>
  <c r="D449" i="5"/>
  <c r="E450" i="5"/>
  <c r="F450" i="5"/>
  <c r="I450" i="5"/>
  <c r="J450" i="5"/>
  <c r="K450" i="5"/>
  <c r="M450" i="5"/>
  <c r="L450" i="5"/>
  <c r="D450" i="5"/>
  <c r="E451" i="5"/>
  <c r="F451" i="5"/>
  <c r="I451" i="5"/>
  <c r="J451" i="5"/>
  <c r="K451" i="5"/>
  <c r="M451" i="5"/>
  <c r="L451" i="5"/>
  <c r="D451" i="5"/>
  <c r="E452" i="5"/>
  <c r="F452" i="5"/>
  <c r="I452" i="5"/>
  <c r="J452" i="5"/>
  <c r="K452" i="5"/>
  <c r="M452" i="5"/>
  <c r="L452" i="5"/>
  <c r="D452" i="5"/>
  <c r="E453" i="5"/>
  <c r="F453" i="5"/>
  <c r="I453" i="5"/>
  <c r="J453" i="5"/>
  <c r="K453" i="5"/>
  <c r="M453" i="5"/>
  <c r="L453" i="5"/>
  <c r="D453" i="5"/>
  <c r="E454" i="5"/>
  <c r="F454" i="5"/>
  <c r="I454" i="5"/>
  <c r="J454" i="5"/>
  <c r="K454" i="5"/>
  <c r="M454" i="5"/>
  <c r="L454" i="5"/>
  <c r="D454" i="5"/>
  <c r="E455" i="5"/>
  <c r="F455" i="5"/>
  <c r="I455" i="5"/>
  <c r="J455" i="5"/>
  <c r="K455" i="5"/>
  <c r="M455" i="5"/>
  <c r="L455" i="5"/>
  <c r="D455" i="5"/>
  <c r="E456" i="5"/>
  <c r="F456" i="5"/>
  <c r="I456" i="5"/>
  <c r="J456" i="5"/>
  <c r="K456" i="5"/>
  <c r="M456" i="5"/>
  <c r="L456" i="5"/>
  <c r="D456" i="5"/>
  <c r="E457" i="5"/>
  <c r="F457" i="5"/>
  <c r="I457" i="5"/>
  <c r="J457" i="5"/>
  <c r="K457" i="5"/>
  <c r="M457" i="5"/>
  <c r="L457" i="5"/>
  <c r="D457" i="5"/>
  <c r="E458" i="5"/>
  <c r="F458" i="5"/>
  <c r="I458" i="5"/>
  <c r="J458" i="5"/>
  <c r="K458" i="5"/>
  <c r="M458" i="5"/>
  <c r="L458" i="5"/>
  <c r="D458" i="5"/>
  <c r="E459" i="5"/>
  <c r="F459" i="5"/>
  <c r="I459" i="5"/>
  <c r="J459" i="5"/>
  <c r="K459" i="5"/>
  <c r="M459" i="5"/>
  <c r="L459" i="5"/>
  <c r="D459" i="5"/>
  <c r="E460" i="5"/>
  <c r="F460" i="5"/>
  <c r="I460" i="5"/>
  <c r="J460" i="5"/>
  <c r="K460" i="5"/>
  <c r="M460" i="5"/>
  <c r="L460" i="5"/>
  <c r="D460" i="5"/>
  <c r="E461" i="5"/>
  <c r="F461" i="5"/>
  <c r="I461" i="5"/>
  <c r="J461" i="5"/>
  <c r="K461" i="5"/>
  <c r="M461" i="5"/>
  <c r="L461" i="5"/>
  <c r="D461" i="5"/>
  <c r="E462" i="5"/>
  <c r="F462" i="5"/>
  <c r="I462" i="5"/>
  <c r="J462" i="5"/>
  <c r="K462" i="5"/>
  <c r="M462" i="5"/>
  <c r="L462" i="5"/>
  <c r="D462" i="5"/>
  <c r="E463" i="5"/>
  <c r="F463" i="5"/>
  <c r="I463" i="5"/>
  <c r="J463" i="5"/>
  <c r="K463" i="5"/>
  <c r="M463" i="5"/>
  <c r="L463" i="5"/>
  <c r="D463" i="5"/>
  <c r="E464" i="5"/>
  <c r="F464" i="5"/>
  <c r="I464" i="5"/>
  <c r="J464" i="5"/>
  <c r="K464" i="5"/>
  <c r="M464" i="5"/>
  <c r="L464" i="5"/>
  <c r="D464" i="5"/>
  <c r="E465" i="5"/>
  <c r="F465" i="5"/>
  <c r="I465" i="5"/>
  <c r="J465" i="5"/>
  <c r="K465" i="5"/>
  <c r="M465" i="5"/>
  <c r="L465" i="5"/>
  <c r="D465" i="5"/>
  <c r="E466" i="5"/>
  <c r="F466" i="5"/>
  <c r="I466" i="5"/>
  <c r="J466" i="5"/>
  <c r="K466" i="5"/>
  <c r="M466" i="5"/>
  <c r="L466" i="5"/>
  <c r="D466" i="5"/>
  <c r="E467" i="5"/>
  <c r="F467" i="5"/>
  <c r="I467" i="5"/>
  <c r="J467" i="5"/>
  <c r="K467" i="5"/>
  <c r="M467" i="5"/>
  <c r="L467" i="5"/>
  <c r="D467" i="5"/>
  <c r="E468" i="5"/>
  <c r="F468" i="5"/>
  <c r="I468" i="5"/>
  <c r="J468" i="5"/>
  <c r="K468" i="5"/>
  <c r="M468" i="5"/>
  <c r="L468" i="5"/>
  <c r="D468" i="5"/>
  <c r="E469" i="5"/>
  <c r="F469" i="5"/>
  <c r="I469" i="5"/>
  <c r="J469" i="5"/>
  <c r="K469" i="5"/>
  <c r="M469" i="5"/>
  <c r="L469" i="5"/>
  <c r="D469" i="5"/>
  <c r="E470" i="5"/>
  <c r="F470" i="5"/>
  <c r="I470" i="5"/>
  <c r="J470" i="5"/>
  <c r="K470" i="5"/>
  <c r="M470" i="5"/>
  <c r="L470" i="5"/>
  <c r="D470" i="5"/>
  <c r="E471" i="5"/>
  <c r="F471" i="5"/>
  <c r="I471" i="5"/>
  <c r="J471" i="5"/>
  <c r="K471" i="5"/>
  <c r="M471" i="5"/>
  <c r="L471" i="5"/>
  <c r="D471" i="5"/>
  <c r="E472" i="5"/>
  <c r="F472" i="5"/>
  <c r="I472" i="5"/>
  <c r="J472" i="5"/>
  <c r="K472" i="5"/>
  <c r="M472" i="5"/>
  <c r="L472" i="5"/>
  <c r="D472" i="5"/>
  <c r="E473" i="5"/>
  <c r="F473" i="5"/>
  <c r="I473" i="5"/>
  <c r="J473" i="5"/>
  <c r="K473" i="5"/>
  <c r="M473" i="5"/>
  <c r="L473" i="5"/>
  <c r="D473" i="5"/>
  <c r="E474" i="5"/>
  <c r="F474" i="5"/>
  <c r="I474" i="5"/>
  <c r="J474" i="5"/>
  <c r="K474" i="5"/>
  <c r="M474" i="5"/>
  <c r="L474" i="5"/>
  <c r="D474" i="5"/>
  <c r="E475" i="5"/>
  <c r="F475" i="5"/>
  <c r="I475" i="5"/>
  <c r="J475" i="5"/>
  <c r="K475" i="5"/>
  <c r="M475" i="5"/>
  <c r="L475" i="5"/>
  <c r="D475" i="5"/>
  <c r="E476" i="5"/>
  <c r="F476" i="5"/>
  <c r="I476" i="5"/>
  <c r="J476" i="5"/>
  <c r="K476" i="5"/>
  <c r="M476" i="5"/>
  <c r="L476" i="5"/>
  <c r="D476" i="5"/>
  <c r="E477" i="5"/>
  <c r="F477" i="5"/>
  <c r="I477" i="5"/>
  <c r="J477" i="5"/>
  <c r="K477" i="5"/>
  <c r="M477" i="5"/>
  <c r="L477" i="5"/>
  <c r="D477" i="5"/>
  <c r="E478" i="5"/>
  <c r="F478" i="5"/>
  <c r="I478" i="5"/>
  <c r="J478" i="5"/>
  <c r="K478" i="5"/>
  <c r="M478" i="5"/>
  <c r="L478" i="5"/>
  <c r="D478" i="5"/>
  <c r="E479" i="5"/>
  <c r="F479" i="5"/>
  <c r="I479" i="5"/>
  <c r="J479" i="5"/>
  <c r="K479" i="5"/>
  <c r="M479" i="5"/>
  <c r="L479" i="5"/>
  <c r="D479" i="5"/>
  <c r="E480" i="5"/>
  <c r="F480" i="5"/>
  <c r="I480" i="5"/>
  <c r="J480" i="5"/>
  <c r="K480" i="5"/>
  <c r="M480" i="5"/>
  <c r="L480" i="5"/>
  <c r="D480" i="5"/>
  <c r="E481" i="5"/>
  <c r="F481" i="5"/>
  <c r="I481" i="5"/>
  <c r="J481" i="5"/>
  <c r="K481" i="5"/>
  <c r="M481" i="5"/>
  <c r="L481" i="5"/>
  <c r="D481" i="5"/>
  <c r="E482" i="5"/>
  <c r="F482" i="5"/>
  <c r="I482" i="5"/>
  <c r="J482" i="5"/>
  <c r="K482" i="5"/>
  <c r="M482" i="5"/>
  <c r="L482" i="5"/>
  <c r="D482" i="5"/>
  <c r="E483" i="5"/>
  <c r="F483" i="5"/>
  <c r="I483" i="5"/>
  <c r="J483" i="5"/>
  <c r="K483" i="5"/>
  <c r="M483" i="5"/>
  <c r="L483" i="5"/>
  <c r="D483" i="5"/>
  <c r="E484" i="5"/>
  <c r="F484" i="5"/>
  <c r="I484" i="5"/>
  <c r="J484" i="5"/>
  <c r="K484" i="5"/>
  <c r="M484" i="5"/>
  <c r="L484" i="5"/>
  <c r="D484" i="5"/>
  <c r="E485" i="5"/>
  <c r="F485" i="5"/>
  <c r="I485" i="5"/>
  <c r="J485" i="5"/>
  <c r="K485" i="5"/>
  <c r="M485" i="5"/>
  <c r="L485" i="5"/>
  <c r="D485" i="5"/>
  <c r="E486" i="5"/>
  <c r="F486" i="5"/>
  <c r="I486" i="5"/>
  <c r="J486" i="5"/>
  <c r="K486" i="5"/>
  <c r="M486" i="5"/>
  <c r="L486" i="5"/>
  <c r="D486" i="5"/>
  <c r="E487" i="5"/>
  <c r="F487" i="5"/>
  <c r="I487" i="5"/>
  <c r="J487" i="5"/>
  <c r="K487" i="5"/>
  <c r="M487" i="5"/>
  <c r="L487" i="5"/>
  <c r="D487" i="5"/>
  <c r="E488" i="5"/>
  <c r="F488" i="5"/>
  <c r="I488" i="5"/>
  <c r="J488" i="5"/>
  <c r="K488" i="5"/>
  <c r="M488" i="5"/>
  <c r="L488" i="5"/>
  <c r="D488" i="5"/>
  <c r="E489" i="5"/>
  <c r="F489" i="5"/>
  <c r="I489" i="5"/>
  <c r="J489" i="5"/>
  <c r="K489" i="5"/>
  <c r="M489" i="5"/>
  <c r="L489" i="5"/>
  <c r="D489" i="5"/>
  <c r="E490" i="5"/>
  <c r="F490" i="5"/>
  <c r="I490" i="5"/>
  <c r="J490" i="5"/>
  <c r="K490" i="5"/>
  <c r="M490" i="5"/>
  <c r="L490" i="5"/>
  <c r="D490" i="5"/>
  <c r="E491" i="5"/>
  <c r="F491" i="5"/>
  <c r="I491" i="5"/>
  <c r="J491" i="5"/>
  <c r="K491" i="5"/>
  <c r="M491" i="5"/>
  <c r="L491" i="5"/>
  <c r="D491" i="5"/>
  <c r="E492" i="5"/>
  <c r="F492" i="5"/>
  <c r="I492" i="5"/>
  <c r="J492" i="5"/>
  <c r="K492" i="5"/>
  <c r="M492" i="5"/>
  <c r="L492" i="5"/>
  <c r="D492" i="5"/>
  <c r="E493" i="5"/>
  <c r="F493" i="5"/>
  <c r="I493" i="5"/>
  <c r="J493" i="5"/>
  <c r="K493" i="5"/>
  <c r="M493" i="5"/>
  <c r="L493" i="5"/>
  <c r="D493" i="5"/>
  <c r="E494" i="5"/>
  <c r="F494" i="5"/>
  <c r="I494" i="5"/>
  <c r="J494" i="5"/>
  <c r="K494" i="5"/>
  <c r="M494" i="5"/>
  <c r="L494" i="5"/>
  <c r="D494" i="5"/>
  <c r="E495" i="5"/>
  <c r="F495" i="5"/>
  <c r="I495" i="5"/>
  <c r="J495" i="5"/>
  <c r="K495" i="5"/>
  <c r="M495" i="5"/>
  <c r="L495" i="5"/>
  <c r="D495" i="5"/>
  <c r="E496" i="5"/>
  <c r="F496" i="5"/>
  <c r="I496" i="5"/>
  <c r="J496" i="5"/>
  <c r="K496" i="5"/>
  <c r="M496" i="5"/>
  <c r="L496" i="5"/>
  <c r="D496" i="5"/>
  <c r="E497" i="5"/>
  <c r="F497" i="5"/>
  <c r="I497" i="5"/>
  <c r="J497" i="5"/>
  <c r="K497" i="5"/>
  <c r="M497" i="5"/>
  <c r="L497" i="5"/>
  <c r="D497" i="5"/>
  <c r="E498" i="5"/>
  <c r="F498" i="5"/>
  <c r="I498" i="5"/>
  <c r="J498" i="5"/>
  <c r="K498" i="5"/>
  <c r="M498" i="5"/>
  <c r="L498" i="5"/>
  <c r="D498" i="5"/>
  <c r="E499" i="5"/>
  <c r="F499" i="5"/>
  <c r="I499" i="5"/>
  <c r="J499" i="5"/>
  <c r="K499" i="5"/>
  <c r="M499" i="5"/>
  <c r="L499" i="5"/>
  <c r="D499" i="5"/>
  <c r="E500" i="5"/>
  <c r="F500" i="5"/>
  <c r="I500" i="5"/>
  <c r="J500" i="5"/>
  <c r="K500" i="5"/>
  <c r="M500" i="5"/>
  <c r="L500" i="5"/>
  <c r="D500" i="5"/>
  <c r="E501" i="5"/>
  <c r="F501" i="5"/>
  <c r="I501" i="5"/>
  <c r="J501" i="5"/>
  <c r="K501" i="5"/>
  <c r="M501" i="5"/>
  <c r="L501" i="5"/>
  <c r="D501" i="5"/>
  <c r="E502" i="5"/>
  <c r="F502" i="5"/>
  <c r="I502" i="5"/>
  <c r="J502" i="5"/>
  <c r="K502" i="5"/>
  <c r="M502" i="5"/>
  <c r="L502" i="5"/>
  <c r="D502" i="5"/>
  <c r="E503" i="5"/>
  <c r="F503" i="5"/>
  <c r="I503" i="5"/>
  <c r="J503" i="5"/>
  <c r="K503" i="5"/>
  <c r="M503" i="5"/>
  <c r="L503" i="5"/>
  <c r="D503" i="5"/>
  <c r="E504" i="5"/>
  <c r="F504" i="5"/>
  <c r="I504" i="5"/>
  <c r="J504" i="5"/>
  <c r="K504" i="5"/>
  <c r="M504" i="5"/>
  <c r="L504" i="5"/>
  <c r="D504" i="5"/>
  <c r="E505" i="5"/>
  <c r="F505" i="5"/>
  <c r="I505" i="5"/>
  <c r="J505" i="5"/>
  <c r="K505" i="5"/>
  <c r="M505" i="5"/>
  <c r="L505" i="5"/>
  <c r="D505" i="5"/>
  <c r="E506" i="5"/>
  <c r="F506" i="5"/>
  <c r="I506" i="5"/>
  <c r="J506" i="5"/>
  <c r="K506" i="5"/>
  <c r="M506" i="5"/>
  <c r="L506" i="5"/>
  <c r="D506" i="5"/>
  <c r="E507" i="5"/>
  <c r="F507" i="5"/>
  <c r="I507" i="5"/>
  <c r="J507" i="5"/>
  <c r="K507" i="5"/>
  <c r="M507" i="5"/>
  <c r="L507" i="5"/>
  <c r="D507" i="5"/>
  <c r="E508" i="5"/>
  <c r="F508" i="5"/>
  <c r="I508" i="5"/>
  <c r="J508" i="5"/>
  <c r="K508" i="5"/>
  <c r="M508" i="5"/>
  <c r="L508" i="5"/>
  <c r="D508" i="5"/>
  <c r="E509" i="5"/>
  <c r="F509" i="5"/>
  <c r="I509" i="5"/>
  <c r="J509" i="5"/>
  <c r="K509" i="5"/>
  <c r="M509" i="5"/>
  <c r="L509" i="5"/>
  <c r="D509" i="5"/>
  <c r="E510" i="5"/>
  <c r="F510" i="5"/>
  <c r="I510" i="5"/>
  <c r="J510" i="5"/>
  <c r="K510" i="5"/>
  <c r="M510" i="5"/>
  <c r="L510" i="5"/>
  <c r="D510" i="5"/>
  <c r="E511" i="5"/>
  <c r="F511" i="5"/>
  <c r="I511" i="5"/>
  <c r="J511" i="5"/>
  <c r="K511" i="5"/>
  <c r="M511" i="5"/>
  <c r="L511" i="5"/>
  <c r="D511" i="5"/>
  <c r="E512" i="5"/>
  <c r="F512" i="5"/>
  <c r="I512" i="5"/>
  <c r="J512" i="5"/>
  <c r="K512" i="5"/>
  <c r="M512" i="5"/>
  <c r="L512" i="5"/>
  <c r="D512" i="5"/>
  <c r="E513" i="5"/>
  <c r="F513" i="5"/>
  <c r="I513" i="5"/>
  <c r="J513" i="5"/>
  <c r="K513" i="5"/>
  <c r="M513" i="5"/>
  <c r="L513" i="5"/>
  <c r="D513" i="5"/>
  <c r="E514" i="5"/>
  <c r="F514" i="5"/>
  <c r="I514" i="5"/>
  <c r="J514" i="5"/>
  <c r="K514" i="5"/>
  <c r="M514" i="5"/>
  <c r="L514" i="5"/>
  <c r="D514" i="5"/>
  <c r="E515" i="5"/>
  <c r="F515" i="5"/>
  <c r="I515" i="5"/>
  <c r="J515" i="5"/>
  <c r="K515" i="5"/>
  <c r="M515" i="5"/>
  <c r="L515" i="5"/>
  <c r="D515" i="5"/>
  <c r="E516" i="5"/>
  <c r="F516" i="5"/>
  <c r="I516" i="5"/>
  <c r="J516" i="5"/>
  <c r="K516" i="5"/>
  <c r="M516" i="5"/>
  <c r="L516" i="5"/>
  <c r="D516" i="5"/>
  <c r="E517" i="5"/>
  <c r="F517" i="5"/>
  <c r="I517" i="5"/>
  <c r="J517" i="5"/>
  <c r="K517" i="5"/>
  <c r="M517" i="5"/>
  <c r="L517" i="5"/>
  <c r="D517" i="5"/>
  <c r="E518" i="5"/>
  <c r="F518" i="5"/>
  <c r="I518" i="5"/>
  <c r="J518" i="5"/>
  <c r="K518" i="5"/>
  <c r="M518" i="5"/>
  <c r="L518" i="5"/>
  <c r="D518" i="5"/>
  <c r="E519" i="5"/>
  <c r="F519" i="5"/>
  <c r="I519" i="5"/>
  <c r="J519" i="5"/>
  <c r="K519" i="5"/>
  <c r="M519" i="5"/>
  <c r="L519" i="5"/>
  <c r="D519" i="5"/>
  <c r="E520" i="5"/>
  <c r="F520" i="5"/>
  <c r="I520" i="5"/>
  <c r="J520" i="5"/>
  <c r="K520" i="5"/>
  <c r="M520" i="5"/>
  <c r="L520" i="5"/>
  <c r="D520" i="5"/>
  <c r="E521" i="5"/>
  <c r="F521" i="5"/>
  <c r="I521" i="5"/>
  <c r="J521" i="5"/>
  <c r="K521" i="5"/>
  <c r="M521" i="5"/>
  <c r="L521" i="5"/>
  <c r="D521" i="5"/>
  <c r="E522" i="5"/>
  <c r="F522" i="5"/>
  <c r="I522" i="5"/>
  <c r="J522" i="5"/>
  <c r="K522" i="5"/>
  <c r="M522" i="5"/>
  <c r="L522" i="5"/>
  <c r="D522" i="5"/>
  <c r="E523" i="5"/>
  <c r="F523" i="5"/>
  <c r="I523" i="5"/>
  <c r="J523" i="5"/>
  <c r="K523" i="5"/>
  <c r="M523" i="5"/>
  <c r="L523" i="5"/>
  <c r="D523" i="5"/>
  <c r="E524" i="5"/>
  <c r="F524" i="5"/>
  <c r="I524" i="5"/>
  <c r="J524" i="5"/>
  <c r="K524" i="5"/>
  <c r="M524" i="5"/>
  <c r="L524" i="5"/>
  <c r="D524" i="5"/>
  <c r="E525" i="5"/>
  <c r="F525" i="5"/>
  <c r="I525" i="5"/>
  <c r="J525" i="5"/>
  <c r="K525" i="5"/>
  <c r="M525" i="5"/>
  <c r="L525" i="5"/>
  <c r="D525" i="5"/>
  <c r="E526" i="5"/>
  <c r="F526" i="5"/>
  <c r="I526" i="5"/>
  <c r="J526" i="5"/>
  <c r="K526" i="5"/>
  <c r="M526" i="5"/>
  <c r="L526" i="5"/>
  <c r="D526" i="5"/>
  <c r="E527" i="5"/>
  <c r="F527" i="5"/>
  <c r="I527" i="5"/>
  <c r="J527" i="5"/>
  <c r="K527" i="5"/>
  <c r="M527" i="5"/>
  <c r="L527" i="5"/>
  <c r="D527" i="5"/>
  <c r="E528" i="5"/>
  <c r="F528" i="5"/>
  <c r="I528" i="5"/>
  <c r="J528" i="5"/>
  <c r="K528" i="5"/>
  <c r="M528" i="5"/>
  <c r="L528" i="5"/>
  <c r="D528" i="5"/>
  <c r="E529" i="5"/>
  <c r="F529" i="5"/>
  <c r="I529" i="5"/>
  <c r="J529" i="5"/>
  <c r="K529" i="5"/>
  <c r="M529" i="5"/>
  <c r="L529" i="5"/>
  <c r="D529" i="5"/>
  <c r="E530" i="5"/>
  <c r="F530" i="5"/>
  <c r="I530" i="5"/>
  <c r="J530" i="5"/>
  <c r="K530" i="5"/>
  <c r="M530" i="5"/>
  <c r="L530" i="5"/>
  <c r="D530" i="5"/>
  <c r="E531" i="5"/>
  <c r="F531" i="5"/>
  <c r="I531" i="5"/>
  <c r="J531" i="5"/>
  <c r="K531" i="5"/>
  <c r="M531" i="5"/>
  <c r="L531" i="5"/>
  <c r="D531" i="5"/>
  <c r="E532" i="5"/>
  <c r="F532" i="5"/>
  <c r="I532" i="5"/>
  <c r="J532" i="5"/>
  <c r="K532" i="5"/>
  <c r="M532" i="5"/>
  <c r="L532" i="5"/>
  <c r="D532" i="5"/>
  <c r="E533" i="5"/>
  <c r="F533" i="5"/>
  <c r="I533" i="5"/>
  <c r="J533" i="5"/>
  <c r="K533" i="5"/>
  <c r="M533" i="5"/>
  <c r="L533" i="5"/>
  <c r="D533" i="5"/>
  <c r="E534" i="5"/>
  <c r="F534" i="5"/>
  <c r="I534" i="5"/>
  <c r="J534" i="5"/>
  <c r="K534" i="5"/>
  <c r="M534" i="5"/>
  <c r="L534" i="5"/>
  <c r="D534" i="5"/>
  <c r="E535" i="5"/>
  <c r="F535" i="5"/>
  <c r="I535" i="5"/>
  <c r="J535" i="5"/>
  <c r="K535" i="5"/>
  <c r="M535" i="5"/>
  <c r="L535" i="5"/>
  <c r="D535" i="5"/>
  <c r="E536" i="5"/>
  <c r="F536" i="5"/>
  <c r="I536" i="5"/>
  <c r="J536" i="5"/>
  <c r="K536" i="5"/>
  <c r="M536" i="5"/>
  <c r="L536" i="5"/>
  <c r="D536" i="5"/>
  <c r="E537" i="5"/>
  <c r="F537" i="5"/>
  <c r="I537" i="5"/>
  <c r="J537" i="5"/>
  <c r="K537" i="5"/>
  <c r="M537" i="5"/>
  <c r="L537" i="5"/>
  <c r="D537" i="5"/>
  <c r="E538" i="5"/>
  <c r="F538" i="5"/>
  <c r="I538" i="5"/>
  <c r="J538" i="5"/>
  <c r="K538" i="5"/>
  <c r="M538" i="5"/>
  <c r="L538" i="5"/>
  <c r="D538" i="5"/>
  <c r="E539" i="5"/>
  <c r="F539" i="5"/>
  <c r="I539" i="5"/>
  <c r="J539" i="5"/>
  <c r="K539" i="5"/>
  <c r="M539" i="5"/>
  <c r="L539" i="5"/>
  <c r="D539" i="5"/>
  <c r="E540" i="5"/>
  <c r="F540" i="5"/>
  <c r="I540" i="5"/>
  <c r="J540" i="5"/>
  <c r="K540" i="5"/>
  <c r="M540" i="5"/>
  <c r="L540" i="5"/>
  <c r="D540" i="5"/>
  <c r="E541" i="5"/>
  <c r="F541" i="5"/>
  <c r="I541" i="5"/>
  <c r="J541" i="5"/>
  <c r="K541" i="5"/>
  <c r="M541" i="5"/>
  <c r="L541" i="5"/>
  <c r="D541" i="5"/>
  <c r="E542" i="5"/>
  <c r="F542" i="5"/>
  <c r="I542" i="5"/>
  <c r="J542" i="5"/>
  <c r="K542" i="5"/>
  <c r="M542" i="5"/>
  <c r="L542" i="5"/>
  <c r="D542" i="5"/>
  <c r="E543" i="5"/>
  <c r="F543" i="5"/>
  <c r="I543" i="5"/>
  <c r="J543" i="5"/>
  <c r="K543" i="5"/>
  <c r="M543" i="5"/>
  <c r="L543" i="5"/>
  <c r="D543" i="5"/>
  <c r="E544" i="5"/>
  <c r="F544" i="5"/>
  <c r="I544" i="5"/>
  <c r="J544" i="5"/>
  <c r="K544" i="5"/>
  <c r="M544" i="5"/>
  <c r="L544" i="5"/>
  <c r="D544" i="5"/>
  <c r="E545" i="5"/>
  <c r="F545" i="5"/>
  <c r="I545" i="5"/>
  <c r="J545" i="5"/>
  <c r="K545" i="5"/>
  <c r="M545" i="5"/>
  <c r="L545" i="5"/>
  <c r="D545" i="5"/>
  <c r="E546" i="5"/>
  <c r="F546" i="5"/>
  <c r="I546" i="5"/>
  <c r="J546" i="5"/>
  <c r="K546" i="5"/>
  <c r="M546" i="5"/>
  <c r="L546" i="5"/>
  <c r="D546" i="5"/>
  <c r="E547" i="5"/>
  <c r="F547" i="5"/>
  <c r="I547" i="5"/>
  <c r="J547" i="5"/>
  <c r="K547" i="5"/>
  <c r="M547" i="5"/>
  <c r="L547" i="5"/>
  <c r="D547" i="5"/>
  <c r="E548" i="5"/>
  <c r="F548" i="5"/>
  <c r="I548" i="5"/>
  <c r="J548" i="5"/>
  <c r="K548" i="5"/>
  <c r="M548" i="5"/>
  <c r="L548" i="5"/>
  <c r="D548" i="5"/>
  <c r="E549" i="5"/>
  <c r="F549" i="5"/>
  <c r="I549" i="5"/>
  <c r="J549" i="5"/>
  <c r="K549" i="5"/>
  <c r="M549" i="5"/>
  <c r="L549" i="5"/>
  <c r="D549" i="5"/>
  <c r="E550" i="5"/>
  <c r="F550" i="5"/>
  <c r="I550" i="5"/>
  <c r="J550" i="5"/>
  <c r="K550" i="5"/>
  <c r="M550" i="5"/>
  <c r="L550" i="5"/>
  <c r="D550" i="5"/>
  <c r="E551" i="5"/>
  <c r="F551" i="5"/>
  <c r="I551" i="5"/>
  <c r="J551" i="5"/>
  <c r="K551" i="5"/>
  <c r="M551" i="5"/>
  <c r="L551" i="5"/>
  <c r="D551" i="5"/>
  <c r="E552" i="5"/>
  <c r="F552" i="5"/>
  <c r="I552" i="5"/>
  <c r="J552" i="5"/>
  <c r="K552" i="5"/>
  <c r="M552" i="5"/>
  <c r="L552" i="5"/>
  <c r="D552" i="5"/>
  <c r="E553" i="5"/>
  <c r="F553" i="5"/>
  <c r="I553" i="5"/>
  <c r="J553" i="5"/>
  <c r="K553" i="5"/>
  <c r="M553" i="5"/>
  <c r="L553" i="5"/>
  <c r="D553" i="5"/>
  <c r="E554" i="5"/>
  <c r="F554" i="5"/>
  <c r="I554" i="5"/>
  <c r="J554" i="5"/>
  <c r="K554" i="5"/>
  <c r="M554" i="5"/>
  <c r="L554" i="5"/>
  <c r="D554" i="5"/>
  <c r="E555" i="5"/>
  <c r="F555" i="5"/>
  <c r="I555" i="5"/>
  <c r="J555" i="5"/>
  <c r="K555" i="5"/>
  <c r="M555" i="5"/>
  <c r="L555" i="5"/>
  <c r="D555" i="5"/>
  <c r="E556" i="5"/>
  <c r="F556" i="5"/>
  <c r="I556" i="5"/>
  <c r="J556" i="5"/>
  <c r="K556" i="5"/>
  <c r="M556" i="5"/>
  <c r="L556" i="5"/>
  <c r="D556" i="5"/>
  <c r="E557" i="5"/>
  <c r="F557" i="5"/>
  <c r="I557" i="5"/>
  <c r="J557" i="5"/>
  <c r="K557" i="5"/>
  <c r="M557" i="5"/>
  <c r="L557" i="5"/>
  <c r="D557" i="5"/>
  <c r="E558" i="5"/>
  <c r="F558" i="5"/>
  <c r="I558" i="5"/>
  <c r="J558" i="5"/>
  <c r="K558" i="5"/>
  <c r="M558" i="5"/>
  <c r="L558" i="5"/>
  <c r="D558" i="5"/>
  <c r="E559" i="5"/>
  <c r="F559" i="5"/>
  <c r="I559" i="5"/>
  <c r="J559" i="5"/>
  <c r="K559" i="5"/>
  <c r="M559" i="5"/>
  <c r="L559" i="5"/>
  <c r="D559" i="5"/>
  <c r="E560" i="5"/>
  <c r="F560" i="5"/>
  <c r="I560" i="5"/>
  <c r="J560" i="5"/>
  <c r="K560" i="5"/>
  <c r="M560" i="5"/>
  <c r="L560" i="5"/>
  <c r="D560" i="5"/>
  <c r="E561" i="5"/>
  <c r="F561" i="5"/>
  <c r="I561" i="5"/>
  <c r="J561" i="5"/>
  <c r="K561" i="5"/>
  <c r="M561" i="5"/>
  <c r="L561" i="5"/>
  <c r="D561" i="5"/>
  <c r="E562" i="5"/>
  <c r="F562" i="5"/>
  <c r="I562" i="5"/>
  <c r="J562" i="5"/>
  <c r="K562" i="5"/>
  <c r="M562" i="5"/>
  <c r="L562" i="5"/>
  <c r="D562" i="5"/>
  <c r="E563" i="5"/>
  <c r="F563" i="5"/>
  <c r="I563" i="5"/>
  <c r="J563" i="5"/>
  <c r="K563" i="5"/>
  <c r="M563" i="5"/>
  <c r="L563" i="5"/>
  <c r="D563" i="5"/>
  <c r="E564" i="5"/>
  <c r="F564" i="5"/>
  <c r="I564" i="5"/>
  <c r="J564" i="5"/>
  <c r="K564" i="5"/>
  <c r="M564" i="5"/>
  <c r="L564" i="5"/>
  <c r="D564" i="5"/>
  <c r="E565" i="5"/>
  <c r="F565" i="5"/>
  <c r="I565" i="5"/>
  <c r="J565" i="5"/>
  <c r="K565" i="5"/>
  <c r="M565" i="5"/>
  <c r="L565" i="5"/>
  <c r="D565" i="5"/>
  <c r="E566" i="5"/>
  <c r="F566" i="5"/>
  <c r="I566" i="5"/>
  <c r="J566" i="5"/>
  <c r="K566" i="5"/>
  <c r="M566" i="5"/>
  <c r="L566" i="5"/>
  <c r="D566" i="5"/>
  <c r="E567" i="5"/>
  <c r="F567" i="5"/>
  <c r="I567" i="5"/>
  <c r="J567" i="5"/>
  <c r="K567" i="5"/>
  <c r="M567" i="5"/>
  <c r="L567" i="5"/>
  <c r="D567" i="5"/>
  <c r="E568" i="5"/>
  <c r="F568" i="5"/>
  <c r="I568" i="5"/>
  <c r="J568" i="5"/>
  <c r="K568" i="5"/>
  <c r="M568" i="5"/>
  <c r="L568" i="5"/>
  <c r="D568" i="5"/>
  <c r="E569" i="5"/>
  <c r="F569" i="5"/>
  <c r="I569" i="5"/>
  <c r="J569" i="5"/>
  <c r="K569" i="5"/>
  <c r="M569" i="5"/>
  <c r="L569" i="5"/>
  <c r="D569" i="5"/>
  <c r="E570" i="5"/>
  <c r="F570" i="5"/>
  <c r="I570" i="5"/>
  <c r="J570" i="5"/>
  <c r="K570" i="5"/>
  <c r="M570" i="5"/>
  <c r="L570" i="5"/>
  <c r="D570" i="5"/>
  <c r="E571" i="5"/>
  <c r="F571" i="5"/>
  <c r="I571" i="5"/>
  <c r="J571" i="5"/>
  <c r="K571" i="5"/>
  <c r="M571" i="5"/>
  <c r="L571" i="5"/>
  <c r="D571" i="5"/>
  <c r="E572" i="5"/>
  <c r="F572" i="5"/>
  <c r="I572" i="5"/>
  <c r="J572" i="5"/>
  <c r="K572" i="5"/>
  <c r="M572" i="5"/>
  <c r="L572" i="5"/>
  <c r="D572" i="5"/>
  <c r="E573" i="5"/>
  <c r="F573" i="5"/>
  <c r="I573" i="5"/>
  <c r="J573" i="5"/>
  <c r="K573" i="5"/>
  <c r="M573" i="5"/>
  <c r="L573" i="5"/>
  <c r="D573" i="5"/>
  <c r="E574" i="5"/>
  <c r="F574" i="5"/>
  <c r="I574" i="5"/>
  <c r="J574" i="5"/>
  <c r="K574" i="5"/>
  <c r="M574" i="5"/>
  <c r="L574" i="5"/>
  <c r="D574" i="5"/>
  <c r="E575" i="5"/>
  <c r="F575" i="5"/>
  <c r="I575" i="5"/>
  <c r="J575" i="5"/>
  <c r="K575" i="5"/>
  <c r="M575" i="5"/>
  <c r="L575" i="5"/>
  <c r="D575" i="5"/>
  <c r="E576" i="5"/>
  <c r="F576" i="5"/>
  <c r="I576" i="5"/>
  <c r="J576" i="5"/>
  <c r="K576" i="5"/>
  <c r="M576" i="5"/>
  <c r="L576" i="5"/>
  <c r="D576" i="5"/>
  <c r="E577" i="5"/>
  <c r="F577" i="5"/>
  <c r="I577" i="5"/>
  <c r="J577" i="5"/>
  <c r="K577" i="5"/>
  <c r="M577" i="5"/>
  <c r="L577" i="5"/>
  <c r="D577" i="5"/>
  <c r="E578" i="5"/>
  <c r="F578" i="5"/>
  <c r="I578" i="5"/>
  <c r="J578" i="5"/>
  <c r="K578" i="5"/>
  <c r="M578" i="5"/>
  <c r="L578" i="5"/>
  <c r="D578" i="5"/>
  <c r="E579" i="5"/>
  <c r="F579" i="5"/>
  <c r="I579" i="5"/>
  <c r="J579" i="5"/>
  <c r="K579" i="5"/>
  <c r="M579" i="5"/>
  <c r="L579" i="5"/>
  <c r="D579" i="5"/>
  <c r="E580" i="5"/>
  <c r="F580" i="5"/>
  <c r="I580" i="5"/>
  <c r="J580" i="5"/>
  <c r="K580" i="5"/>
  <c r="M580" i="5"/>
  <c r="L580" i="5"/>
  <c r="D580" i="5"/>
  <c r="E581" i="5"/>
  <c r="F581" i="5"/>
  <c r="I581" i="5"/>
  <c r="J581" i="5"/>
  <c r="K581" i="5"/>
  <c r="M581" i="5"/>
  <c r="L581" i="5"/>
  <c r="D581" i="5"/>
  <c r="E582" i="5"/>
  <c r="F582" i="5"/>
  <c r="I582" i="5"/>
  <c r="J582" i="5"/>
  <c r="K582" i="5"/>
  <c r="M582" i="5"/>
  <c r="L582" i="5"/>
  <c r="D582" i="5"/>
  <c r="E583" i="5"/>
  <c r="F583" i="5"/>
  <c r="I583" i="5"/>
  <c r="J583" i="5"/>
  <c r="K583" i="5"/>
  <c r="M583" i="5"/>
  <c r="L583" i="5"/>
  <c r="D583" i="5"/>
  <c r="E584" i="5"/>
  <c r="F584" i="5"/>
  <c r="I584" i="5"/>
  <c r="J584" i="5"/>
  <c r="K584" i="5"/>
  <c r="M584" i="5"/>
  <c r="L584" i="5"/>
  <c r="D584" i="5"/>
  <c r="E585" i="5"/>
  <c r="F585" i="5"/>
  <c r="I585" i="5"/>
  <c r="J585" i="5"/>
  <c r="K585" i="5"/>
  <c r="M585" i="5"/>
  <c r="L585" i="5"/>
  <c r="D585" i="5"/>
  <c r="E586" i="5"/>
  <c r="F586" i="5"/>
  <c r="I586" i="5"/>
  <c r="J586" i="5"/>
  <c r="K586" i="5"/>
  <c r="M586" i="5"/>
  <c r="L586" i="5"/>
  <c r="D586" i="5"/>
  <c r="E587" i="5"/>
  <c r="F587" i="5"/>
  <c r="I587" i="5"/>
  <c r="J587" i="5"/>
  <c r="K587" i="5"/>
  <c r="M587" i="5"/>
  <c r="L587" i="5"/>
  <c r="D587" i="5"/>
  <c r="E588" i="5"/>
  <c r="F588" i="5"/>
  <c r="I588" i="5"/>
  <c r="J588" i="5"/>
  <c r="K588" i="5"/>
  <c r="M588" i="5"/>
  <c r="L588" i="5"/>
  <c r="D588" i="5"/>
  <c r="E589" i="5"/>
  <c r="F589" i="5"/>
  <c r="I589" i="5"/>
  <c r="J589" i="5"/>
  <c r="K589" i="5"/>
  <c r="M589" i="5"/>
  <c r="L589" i="5"/>
  <c r="D589" i="5"/>
  <c r="E590" i="5"/>
  <c r="F590" i="5"/>
  <c r="I590" i="5"/>
  <c r="J590" i="5"/>
  <c r="K590" i="5"/>
  <c r="M590" i="5"/>
  <c r="L590" i="5"/>
  <c r="D590" i="5"/>
  <c r="E591" i="5"/>
  <c r="F591" i="5"/>
  <c r="I591" i="5"/>
  <c r="J591" i="5"/>
  <c r="K591" i="5"/>
  <c r="M591" i="5"/>
  <c r="L591" i="5"/>
  <c r="D591" i="5"/>
  <c r="E592" i="5"/>
  <c r="F592" i="5"/>
  <c r="I592" i="5"/>
  <c r="J592" i="5"/>
  <c r="K592" i="5"/>
  <c r="M592" i="5"/>
  <c r="L592" i="5"/>
  <c r="D592" i="5"/>
  <c r="E593" i="5"/>
  <c r="F593" i="5"/>
  <c r="I593" i="5"/>
  <c r="J593" i="5"/>
  <c r="K593" i="5"/>
  <c r="M593" i="5"/>
  <c r="L593" i="5"/>
  <c r="D593" i="5"/>
  <c r="E594" i="5"/>
  <c r="F594" i="5"/>
  <c r="I594" i="5"/>
  <c r="J594" i="5"/>
  <c r="K594" i="5"/>
  <c r="M594" i="5"/>
  <c r="L594" i="5"/>
  <c r="D594" i="5"/>
  <c r="E595" i="5"/>
  <c r="F595" i="5"/>
  <c r="I595" i="5"/>
  <c r="J595" i="5"/>
  <c r="K595" i="5"/>
  <c r="M595" i="5"/>
  <c r="L595" i="5"/>
  <c r="D595" i="5"/>
  <c r="E596" i="5"/>
  <c r="F596" i="5"/>
  <c r="I596" i="5"/>
  <c r="J596" i="5"/>
  <c r="K596" i="5"/>
  <c r="M596" i="5"/>
  <c r="L596" i="5"/>
  <c r="D596" i="5"/>
  <c r="E597" i="5"/>
  <c r="F597" i="5"/>
  <c r="I597" i="5"/>
  <c r="J597" i="5"/>
  <c r="K597" i="5"/>
  <c r="M597" i="5"/>
  <c r="L597" i="5"/>
  <c r="D597" i="5"/>
  <c r="E598" i="5"/>
  <c r="F598" i="5"/>
  <c r="I598" i="5"/>
  <c r="J598" i="5"/>
  <c r="K598" i="5"/>
  <c r="M598" i="5"/>
  <c r="L598" i="5"/>
  <c r="D598" i="5"/>
  <c r="E599" i="5"/>
  <c r="F599" i="5"/>
  <c r="I599" i="5"/>
  <c r="J599" i="5"/>
  <c r="K599" i="5"/>
  <c r="M599" i="5"/>
  <c r="L599" i="5"/>
  <c r="D599" i="5"/>
  <c r="E600" i="5"/>
  <c r="F600" i="5"/>
  <c r="I600" i="5"/>
  <c r="J600" i="5"/>
  <c r="K600" i="5"/>
  <c r="M600" i="5"/>
  <c r="L600" i="5"/>
  <c r="D600" i="5"/>
  <c r="E601" i="5"/>
  <c r="F601" i="5"/>
  <c r="I601" i="5"/>
  <c r="J601" i="5"/>
  <c r="K601" i="5"/>
  <c r="M601" i="5"/>
  <c r="L601" i="5"/>
  <c r="D601" i="5"/>
  <c r="E602" i="5"/>
  <c r="F602" i="5"/>
  <c r="I602" i="5"/>
  <c r="J602" i="5"/>
  <c r="K602" i="5"/>
  <c r="M602" i="5"/>
  <c r="L602" i="5"/>
  <c r="D602" i="5"/>
  <c r="E603" i="5"/>
  <c r="F603" i="5"/>
  <c r="I603" i="5"/>
  <c r="J603" i="5"/>
  <c r="K603" i="5"/>
  <c r="M603" i="5"/>
  <c r="L603" i="5"/>
  <c r="D603" i="5"/>
  <c r="E604" i="5"/>
  <c r="F604" i="5"/>
  <c r="I604" i="5"/>
  <c r="J604" i="5"/>
  <c r="K604" i="5"/>
  <c r="M604" i="5"/>
  <c r="L604" i="5"/>
  <c r="D604" i="5"/>
  <c r="E605" i="5"/>
  <c r="F605" i="5"/>
  <c r="I605" i="5"/>
  <c r="J605" i="5"/>
  <c r="K605" i="5"/>
  <c r="M605" i="5"/>
  <c r="L605" i="5"/>
  <c r="D605" i="5"/>
  <c r="E606" i="5"/>
  <c r="F606" i="5"/>
  <c r="I606" i="5"/>
  <c r="J606" i="5"/>
  <c r="K606" i="5"/>
  <c r="M606" i="5"/>
  <c r="L606" i="5"/>
  <c r="D606" i="5"/>
  <c r="E607" i="5"/>
  <c r="F607" i="5"/>
  <c r="I607" i="5"/>
  <c r="J607" i="5"/>
  <c r="K607" i="5"/>
  <c r="M607" i="5"/>
  <c r="L607" i="5"/>
  <c r="D607" i="5"/>
  <c r="E608" i="5"/>
  <c r="F608" i="5"/>
  <c r="I608" i="5"/>
  <c r="J608" i="5"/>
  <c r="K608" i="5"/>
  <c r="M608" i="5"/>
  <c r="L608" i="5"/>
  <c r="D608" i="5"/>
  <c r="E609" i="5"/>
  <c r="F609" i="5"/>
  <c r="I609" i="5"/>
  <c r="J609" i="5"/>
  <c r="K609" i="5"/>
  <c r="M609" i="5"/>
  <c r="L609" i="5"/>
  <c r="D609" i="5"/>
  <c r="E610" i="5"/>
  <c r="F610" i="5"/>
  <c r="I610" i="5"/>
  <c r="J610" i="5"/>
  <c r="K610" i="5"/>
  <c r="M610" i="5"/>
  <c r="L610" i="5"/>
  <c r="D610" i="5"/>
  <c r="E611" i="5"/>
  <c r="F611" i="5"/>
  <c r="I611" i="5"/>
  <c r="J611" i="5"/>
  <c r="K611" i="5"/>
  <c r="M611" i="5"/>
  <c r="L611" i="5"/>
  <c r="D611" i="5"/>
  <c r="E612" i="5"/>
  <c r="F612" i="5"/>
  <c r="I612" i="5"/>
  <c r="J612" i="5"/>
  <c r="K612" i="5"/>
  <c r="M612" i="5"/>
  <c r="L612" i="5"/>
  <c r="D612" i="5"/>
  <c r="E613" i="5"/>
  <c r="F613" i="5"/>
  <c r="I613" i="5"/>
  <c r="J613" i="5"/>
  <c r="K613" i="5"/>
  <c r="M613" i="5"/>
  <c r="L613" i="5"/>
  <c r="D613" i="5"/>
  <c r="E614" i="5"/>
  <c r="F614" i="5"/>
  <c r="I614" i="5"/>
  <c r="J614" i="5"/>
  <c r="K614" i="5"/>
  <c r="M614" i="5"/>
  <c r="L614" i="5"/>
  <c r="D614" i="5"/>
  <c r="E615" i="5"/>
  <c r="F615" i="5"/>
  <c r="I615" i="5"/>
  <c r="J615" i="5"/>
  <c r="K615" i="5"/>
  <c r="M615" i="5"/>
  <c r="L615" i="5"/>
  <c r="D615" i="5"/>
  <c r="E616" i="5"/>
  <c r="F616" i="5"/>
  <c r="I616" i="5"/>
  <c r="J616" i="5"/>
  <c r="K616" i="5"/>
  <c r="M616" i="5"/>
  <c r="L616" i="5"/>
  <c r="D616" i="5"/>
  <c r="E617" i="5"/>
  <c r="F617" i="5"/>
  <c r="I617" i="5"/>
  <c r="J617" i="5"/>
  <c r="K617" i="5"/>
  <c r="M617" i="5"/>
  <c r="L617" i="5"/>
  <c r="D617" i="5"/>
  <c r="E618" i="5"/>
  <c r="F618" i="5"/>
  <c r="I618" i="5"/>
  <c r="J618" i="5"/>
  <c r="K618" i="5"/>
  <c r="M618" i="5"/>
  <c r="L618" i="5"/>
  <c r="D618" i="5"/>
  <c r="E619" i="5"/>
  <c r="F619" i="5"/>
  <c r="I619" i="5"/>
  <c r="J619" i="5"/>
  <c r="K619" i="5"/>
  <c r="M619" i="5"/>
  <c r="L619" i="5"/>
  <c r="D619" i="5"/>
  <c r="E620" i="5"/>
  <c r="F620" i="5"/>
  <c r="I620" i="5"/>
  <c r="J620" i="5"/>
  <c r="K620" i="5"/>
  <c r="M620" i="5"/>
  <c r="L620" i="5"/>
  <c r="D620" i="5"/>
  <c r="E621" i="5"/>
  <c r="F621" i="5"/>
  <c r="I621" i="5"/>
  <c r="J621" i="5"/>
  <c r="K621" i="5"/>
  <c r="M621" i="5"/>
  <c r="L621" i="5"/>
  <c r="D621" i="5"/>
  <c r="E622" i="5"/>
  <c r="F622" i="5"/>
  <c r="I622" i="5"/>
  <c r="J622" i="5"/>
  <c r="K622" i="5"/>
  <c r="M622" i="5"/>
  <c r="L622" i="5"/>
  <c r="D622" i="5"/>
  <c r="E623" i="5"/>
  <c r="F623" i="5"/>
  <c r="I623" i="5"/>
  <c r="J623" i="5"/>
  <c r="K623" i="5"/>
  <c r="M623" i="5"/>
  <c r="L623" i="5"/>
  <c r="D623" i="5"/>
  <c r="E624" i="5"/>
  <c r="F624" i="5"/>
  <c r="I624" i="5"/>
  <c r="J624" i="5"/>
  <c r="K624" i="5"/>
  <c r="M624" i="5"/>
  <c r="L624" i="5"/>
  <c r="D624" i="5"/>
  <c r="E625" i="5"/>
  <c r="F625" i="5"/>
  <c r="I625" i="5"/>
  <c r="J625" i="5"/>
  <c r="K625" i="5"/>
  <c r="M625" i="5"/>
  <c r="L625" i="5"/>
  <c r="D625" i="5"/>
  <c r="E626" i="5"/>
  <c r="F626" i="5"/>
  <c r="I626" i="5"/>
  <c r="J626" i="5"/>
  <c r="K626" i="5"/>
  <c r="M626" i="5"/>
  <c r="L626" i="5"/>
  <c r="D626" i="5"/>
  <c r="E627" i="5"/>
  <c r="F627" i="5"/>
  <c r="I627" i="5"/>
  <c r="J627" i="5"/>
  <c r="K627" i="5"/>
  <c r="M627" i="5"/>
  <c r="L627" i="5"/>
  <c r="D627" i="5"/>
  <c r="E628" i="5"/>
  <c r="F628" i="5"/>
  <c r="I628" i="5"/>
  <c r="J628" i="5"/>
  <c r="K628" i="5"/>
  <c r="M628" i="5"/>
  <c r="L628" i="5"/>
  <c r="D628" i="5"/>
  <c r="E629" i="5"/>
  <c r="F629" i="5"/>
  <c r="I629" i="5"/>
  <c r="J629" i="5"/>
  <c r="K629" i="5"/>
  <c r="M629" i="5"/>
  <c r="L629" i="5"/>
  <c r="D629" i="5"/>
  <c r="E630" i="5"/>
  <c r="F630" i="5"/>
  <c r="I630" i="5"/>
  <c r="J630" i="5"/>
  <c r="K630" i="5"/>
  <c r="M630" i="5"/>
  <c r="L630" i="5"/>
  <c r="D630" i="5"/>
  <c r="E631" i="5"/>
  <c r="F631" i="5"/>
  <c r="I631" i="5"/>
  <c r="J631" i="5"/>
  <c r="K631" i="5"/>
  <c r="M631" i="5"/>
  <c r="L631" i="5"/>
  <c r="D631" i="5"/>
  <c r="E632" i="5"/>
  <c r="F632" i="5"/>
  <c r="I632" i="5"/>
  <c r="J632" i="5"/>
  <c r="K632" i="5"/>
  <c r="M632" i="5"/>
  <c r="L632" i="5"/>
  <c r="D632" i="5"/>
  <c r="E633" i="5"/>
  <c r="F633" i="5"/>
  <c r="I633" i="5"/>
  <c r="J633" i="5"/>
  <c r="K633" i="5"/>
  <c r="M633" i="5"/>
  <c r="L633" i="5"/>
  <c r="D633" i="5"/>
  <c r="E634" i="5"/>
  <c r="F634" i="5"/>
  <c r="I634" i="5"/>
  <c r="J634" i="5"/>
  <c r="K634" i="5"/>
  <c r="M634" i="5"/>
  <c r="L634" i="5"/>
  <c r="D634" i="5"/>
  <c r="E635" i="5"/>
  <c r="F635" i="5"/>
  <c r="I635" i="5"/>
  <c r="J635" i="5"/>
  <c r="K635" i="5"/>
  <c r="M635" i="5"/>
  <c r="L635" i="5"/>
  <c r="D635" i="5"/>
  <c r="E636" i="5"/>
  <c r="F636" i="5"/>
  <c r="I636" i="5"/>
  <c r="J636" i="5"/>
  <c r="K636" i="5"/>
  <c r="M636" i="5"/>
  <c r="L636" i="5"/>
  <c r="D636" i="5"/>
  <c r="E637" i="5"/>
  <c r="F637" i="5"/>
  <c r="I637" i="5"/>
  <c r="J637" i="5"/>
  <c r="K637" i="5"/>
  <c r="M637" i="5"/>
  <c r="L637" i="5"/>
  <c r="D637" i="5"/>
  <c r="E639" i="5"/>
  <c r="F639" i="5"/>
  <c r="I639" i="5"/>
  <c r="J639" i="5"/>
  <c r="K639" i="5"/>
  <c r="M639" i="5"/>
  <c r="L639" i="5"/>
  <c r="D639" i="5"/>
  <c r="E640" i="5"/>
  <c r="F640" i="5"/>
  <c r="I640" i="5"/>
  <c r="J640" i="5"/>
  <c r="K640" i="5"/>
  <c r="M640" i="5"/>
  <c r="L640" i="5"/>
  <c r="D640" i="5"/>
  <c r="E641" i="5"/>
  <c r="F641" i="5"/>
  <c r="I641" i="5"/>
  <c r="J641" i="5"/>
  <c r="K641" i="5"/>
  <c r="M641" i="5"/>
  <c r="L641" i="5"/>
  <c r="D641" i="5"/>
  <c r="E642" i="5"/>
  <c r="F642" i="5"/>
  <c r="I642" i="5"/>
  <c r="J642" i="5"/>
  <c r="K642" i="5"/>
  <c r="M642" i="5"/>
  <c r="L642" i="5"/>
  <c r="D642" i="5"/>
  <c r="E643" i="5"/>
  <c r="F643" i="5"/>
  <c r="I643" i="5"/>
  <c r="J643" i="5"/>
  <c r="K643" i="5"/>
  <c r="M643" i="5"/>
  <c r="L643" i="5"/>
  <c r="D643" i="5"/>
  <c r="E644" i="5"/>
  <c r="F644" i="5"/>
  <c r="I644" i="5"/>
  <c r="J644" i="5"/>
  <c r="K644" i="5"/>
  <c r="M644" i="5"/>
  <c r="L644" i="5"/>
  <c r="D644" i="5"/>
  <c r="E645" i="5"/>
  <c r="F645" i="5"/>
  <c r="I645" i="5"/>
  <c r="J645" i="5"/>
  <c r="K645" i="5"/>
  <c r="M645" i="5"/>
  <c r="L645" i="5"/>
  <c r="D645" i="5"/>
  <c r="E646" i="5"/>
  <c r="F646" i="5"/>
  <c r="I646" i="5"/>
  <c r="J646" i="5"/>
  <c r="K646" i="5"/>
  <c r="M646" i="5"/>
  <c r="L646" i="5"/>
  <c r="D646" i="5"/>
  <c r="E647" i="5"/>
  <c r="F647" i="5"/>
  <c r="I647" i="5"/>
  <c r="J647" i="5"/>
  <c r="K647" i="5"/>
  <c r="M647" i="5"/>
  <c r="L647" i="5"/>
  <c r="D647" i="5"/>
  <c r="E648" i="5"/>
  <c r="F648" i="5"/>
  <c r="I648" i="5"/>
  <c r="J648" i="5"/>
  <c r="K648" i="5"/>
  <c r="M648" i="5"/>
  <c r="L648" i="5"/>
  <c r="D648" i="5"/>
  <c r="E649" i="5"/>
  <c r="F649" i="5"/>
  <c r="I649" i="5"/>
  <c r="J649" i="5"/>
  <c r="K649" i="5"/>
  <c r="M649" i="5"/>
  <c r="L649" i="5"/>
  <c r="D649" i="5"/>
  <c r="E650" i="5"/>
  <c r="F650" i="5"/>
  <c r="I650" i="5"/>
  <c r="J650" i="5"/>
  <c r="K650" i="5"/>
  <c r="M650" i="5"/>
  <c r="L650" i="5"/>
  <c r="D650" i="5"/>
  <c r="E651" i="5"/>
  <c r="F651" i="5"/>
  <c r="I651" i="5"/>
  <c r="J651" i="5"/>
  <c r="K651" i="5"/>
  <c r="M651" i="5"/>
  <c r="L651" i="5"/>
  <c r="D651" i="5"/>
  <c r="E652" i="5"/>
  <c r="F652" i="5"/>
  <c r="I652" i="5"/>
  <c r="J652" i="5"/>
  <c r="K652" i="5"/>
  <c r="M652" i="5"/>
  <c r="L652" i="5"/>
  <c r="D652" i="5"/>
  <c r="E653" i="5"/>
  <c r="F653" i="5"/>
  <c r="I653" i="5"/>
  <c r="J653" i="5"/>
  <c r="K653" i="5"/>
  <c r="M653" i="5"/>
  <c r="L653" i="5"/>
  <c r="D653" i="5"/>
  <c r="E654" i="5"/>
  <c r="F654" i="5"/>
  <c r="I654" i="5"/>
  <c r="J654" i="5"/>
  <c r="K654" i="5"/>
  <c r="M654" i="5"/>
  <c r="L654" i="5"/>
  <c r="D654" i="5"/>
  <c r="E655" i="5"/>
  <c r="F655" i="5"/>
  <c r="I655" i="5"/>
  <c r="J655" i="5"/>
  <c r="K655" i="5"/>
  <c r="M655" i="5"/>
  <c r="L655" i="5"/>
  <c r="D655" i="5"/>
  <c r="E656" i="5"/>
  <c r="F656" i="5"/>
  <c r="I656" i="5"/>
  <c r="J656" i="5"/>
  <c r="K656" i="5"/>
  <c r="M656" i="5"/>
  <c r="L656" i="5"/>
  <c r="D656" i="5"/>
  <c r="E657" i="5"/>
  <c r="F657" i="5"/>
  <c r="I657" i="5"/>
  <c r="J657" i="5"/>
  <c r="K657" i="5"/>
  <c r="M657" i="5"/>
  <c r="L657" i="5"/>
  <c r="D657" i="5"/>
  <c r="E658" i="5"/>
  <c r="F658" i="5"/>
  <c r="I658" i="5"/>
  <c r="J658" i="5"/>
  <c r="K658" i="5"/>
  <c r="M658" i="5"/>
  <c r="L658" i="5"/>
  <c r="D658" i="5"/>
  <c r="E659" i="5"/>
  <c r="F659" i="5"/>
  <c r="I659" i="5"/>
  <c r="J659" i="5"/>
  <c r="K659" i="5"/>
  <c r="M659" i="5"/>
  <c r="L659" i="5"/>
  <c r="D659" i="5"/>
  <c r="E660" i="5"/>
  <c r="F660" i="5"/>
  <c r="I660" i="5"/>
  <c r="J660" i="5"/>
  <c r="K660" i="5"/>
  <c r="M660" i="5"/>
  <c r="L660" i="5"/>
  <c r="D660" i="5"/>
  <c r="E661" i="5"/>
  <c r="F661" i="5"/>
  <c r="I661" i="5"/>
  <c r="J661" i="5"/>
  <c r="K661" i="5"/>
  <c r="M661" i="5"/>
  <c r="L661" i="5"/>
  <c r="D661" i="5"/>
  <c r="E662" i="5"/>
  <c r="F662" i="5"/>
  <c r="I662" i="5"/>
  <c r="J662" i="5"/>
  <c r="K662" i="5"/>
  <c r="M662" i="5"/>
  <c r="L662" i="5"/>
  <c r="D662" i="5"/>
  <c r="E663" i="5"/>
  <c r="F663" i="5"/>
  <c r="I663" i="5"/>
  <c r="J663" i="5"/>
  <c r="K663" i="5"/>
  <c r="M663" i="5"/>
  <c r="L663" i="5"/>
  <c r="D663" i="5"/>
  <c r="E664" i="5"/>
  <c r="F664" i="5"/>
  <c r="I664" i="5"/>
  <c r="J664" i="5"/>
  <c r="K664" i="5"/>
  <c r="M664" i="5"/>
  <c r="L664" i="5"/>
  <c r="D664" i="5"/>
  <c r="E665" i="5"/>
  <c r="F665" i="5"/>
  <c r="I665" i="5"/>
  <c r="J665" i="5"/>
  <c r="K665" i="5"/>
  <c r="M665" i="5"/>
  <c r="L665" i="5"/>
  <c r="D665" i="5"/>
  <c r="E666" i="5"/>
  <c r="F666" i="5"/>
  <c r="I666" i="5"/>
  <c r="J666" i="5"/>
  <c r="K666" i="5"/>
  <c r="M666" i="5"/>
  <c r="L666" i="5"/>
  <c r="D666" i="5"/>
  <c r="E667" i="5"/>
  <c r="F667" i="5"/>
  <c r="I667" i="5"/>
  <c r="J667" i="5"/>
  <c r="K667" i="5"/>
  <c r="M667" i="5"/>
  <c r="L667" i="5"/>
  <c r="D667" i="5"/>
  <c r="E668" i="5"/>
  <c r="F668" i="5"/>
  <c r="I668" i="5"/>
  <c r="J668" i="5"/>
  <c r="K668" i="5"/>
  <c r="M668" i="5"/>
  <c r="L668" i="5"/>
  <c r="D668" i="5"/>
  <c r="E669" i="5"/>
  <c r="F669" i="5"/>
  <c r="I669" i="5"/>
  <c r="J669" i="5"/>
  <c r="K669" i="5"/>
  <c r="M669" i="5"/>
  <c r="L669" i="5"/>
  <c r="D669" i="5"/>
  <c r="E670" i="5"/>
  <c r="F670" i="5"/>
  <c r="I670" i="5"/>
  <c r="J670" i="5"/>
  <c r="K670" i="5"/>
  <c r="M670" i="5"/>
  <c r="L670" i="5"/>
  <c r="D670" i="5"/>
  <c r="E671" i="5"/>
  <c r="F671" i="5"/>
  <c r="I671" i="5"/>
  <c r="J671" i="5"/>
  <c r="K671" i="5"/>
  <c r="M671" i="5"/>
  <c r="L671" i="5"/>
  <c r="D671" i="5"/>
  <c r="E672" i="5"/>
  <c r="F672" i="5"/>
  <c r="I672" i="5"/>
  <c r="J672" i="5"/>
  <c r="K672" i="5"/>
  <c r="M672" i="5"/>
  <c r="L672" i="5"/>
  <c r="D672" i="5"/>
  <c r="E673" i="5"/>
  <c r="F673" i="5"/>
  <c r="I673" i="5"/>
  <c r="J673" i="5"/>
  <c r="K673" i="5"/>
  <c r="M673" i="5"/>
  <c r="L673" i="5"/>
  <c r="D673" i="5"/>
  <c r="E674" i="5"/>
  <c r="F674" i="5"/>
  <c r="I674" i="5"/>
  <c r="J674" i="5"/>
  <c r="K674" i="5"/>
  <c r="M674" i="5"/>
  <c r="L674" i="5"/>
  <c r="D674" i="5"/>
  <c r="E675" i="5"/>
  <c r="F675" i="5"/>
  <c r="I675" i="5"/>
  <c r="J675" i="5"/>
  <c r="K675" i="5"/>
  <c r="M675" i="5"/>
  <c r="L675" i="5"/>
  <c r="D675" i="5"/>
  <c r="E676" i="5"/>
  <c r="F676" i="5"/>
  <c r="I676" i="5"/>
  <c r="J676" i="5"/>
  <c r="K676" i="5"/>
  <c r="M676" i="5"/>
  <c r="L676" i="5"/>
  <c r="D676" i="5"/>
  <c r="E677" i="5"/>
  <c r="F677" i="5"/>
  <c r="I677" i="5"/>
  <c r="J677" i="5"/>
  <c r="K677" i="5"/>
  <c r="M677" i="5"/>
  <c r="L677" i="5"/>
  <c r="D677" i="5"/>
  <c r="E678" i="5"/>
  <c r="F678" i="5"/>
  <c r="I678" i="5"/>
  <c r="J678" i="5"/>
  <c r="K678" i="5"/>
  <c r="M678" i="5"/>
  <c r="L678" i="5"/>
  <c r="D678" i="5"/>
  <c r="E679" i="5"/>
  <c r="F679" i="5"/>
  <c r="I679" i="5"/>
  <c r="J679" i="5"/>
  <c r="K679" i="5"/>
  <c r="M679" i="5"/>
  <c r="L679" i="5"/>
  <c r="D679" i="5"/>
  <c r="E680" i="5"/>
  <c r="F680" i="5"/>
  <c r="I680" i="5"/>
  <c r="J680" i="5"/>
  <c r="K680" i="5"/>
  <c r="M680" i="5"/>
  <c r="L680" i="5"/>
  <c r="D680" i="5"/>
  <c r="E681" i="5"/>
  <c r="F681" i="5"/>
  <c r="I681" i="5"/>
  <c r="J681" i="5"/>
  <c r="K681" i="5"/>
  <c r="M681" i="5"/>
  <c r="L681" i="5"/>
  <c r="D681" i="5"/>
  <c r="E682" i="5"/>
  <c r="F682" i="5"/>
  <c r="I682" i="5"/>
  <c r="J682" i="5"/>
  <c r="K682" i="5"/>
  <c r="M682" i="5"/>
  <c r="L682" i="5"/>
  <c r="D682" i="5"/>
  <c r="E683" i="5"/>
  <c r="F683" i="5"/>
  <c r="I683" i="5"/>
  <c r="J683" i="5"/>
  <c r="K683" i="5"/>
  <c r="M683" i="5"/>
  <c r="L683" i="5"/>
  <c r="D683" i="5"/>
  <c r="E684" i="5"/>
  <c r="F684" i="5"/>
  <c r="I684" i="5"/>
  <c r="J684" i="5"/>
  <c r="K684" i="5"/>
  <c r="M684" i="5"/>
  <c r="L684" i="5"/>
  <c r="D684" i="5"/>
  <c r="E685" i="5"/>
  <c r="F685" i="5"/>
  <c r="I685" i="5"/>
  <c r="J685" i="5"/>
  <c r="K685" i="5"/>
  <c r="M685" i="5"/>
  <c r="L685" i="5"/>
  <c r="D685" i="5"/>
  <c r="E686" i="5"/>
  <c r="F686" i="5"/>
  <c r="I686" i="5"/>
  <c r="J686" i="5"/>
  <c r="K686" i="5"/>
  <c r="M686" i="5"/>
  <c r="L686" i="5"/>
  <c r="D686" i="5"/>
  <c r="E687" i="5"/>
  <c r="F687" i="5"/>
  <c r="I687" i="5"/>
  <c r="J687" i="5"/>
  <c r="K687" i="5"/>
  <c r="M687" i="5"/>
  <c r="L687" i="5"/>
  <c r="D687" i="5"/>
  <c r="E688" i="5"/>
  <c r="F688" i="5"/>
  <c r="I688" i="5"/>
  <c r="J688" i="5"/>
  <c r="K688" i="5"/>
  <c r="M688" i="5"/>
  <c r="L688" i="5"/>
  <c r="D688" i="5"/>
  <c r="E689" i="5"/>
  <c r="F689" i="5"/>
  <c r="I689" i="5"/>
  <c r="J689" i="5"/>
  <c r="K689" i="5"/>
  <c r="M689" i="5"/>
  <c r="L689" i="5"/>
  <c r="D689" i="5"/>
  <c r="E690" i="5"/>
  <c r="F690" i="5"/>
  <c r="I690" i="5"/>
  <c r="J690" i="5"/>
  <c r="K690" i="5"/>
  <c r="M690" i="5"/>
  <c r="L690" i="5"/>
  <c r="D690" i="5"/>
  <c r="E691" i="5"/>
  <c r="F691" i="5"/>
  <c r="I691" i="5"/>
  <c r="J691" i="5"/>
  <c r="K691" i="5"/>
  <c r="M691" i="5"/>
  <c r="L691" i="5"/>
  <c r="D691" i="5"/>
  <c r="E692" i="5"/>
  <c r="F692" i="5"/>
  <c r="I692" i="5"/>
  <c r="J692" i="5"/>
  <c r="K692" i="5"/>
  <c r="M692" i="5"/>
  <c r="L692" i="5"/>
  <c r="D692" i="5"/>
  <c r="E693" i="5"/>
  <c r="F693" i="5"/>
  <c r="I693" i="5"/>
  <c r="J693" i="5"/>
  <c r="K693" i="5"/>
  <c r="M693" i="5"/>
  <c r="L693" i="5"/>
  <c r="D693" i="5"/>
  <c r="E694" i="5"/>
  <c r="F694" i="5"/>
  <c r="I694" i="5"/>
  <c r="J694" i="5"/>
  <c r="K694" i="5"/>
  <c r="M694" i="5"/>
  <c r="L694" i="5"/>
  <c r="D694" i="5"/>
  <c r="E695" i="5"/>
  <c r="F695" i="5"/>
  <c r="I695" i="5"/>
  <c r="J695" i="5"/>
  <c r="K695" i="5"/>
  <c r="M695" i="5"/>
  <c r="L695" i="5"/>
  <c r="D695" i="5"/>
  <c r="E696" i="5"/>
  <c r="F696" i="5"/>
  <c r="I696" i="5"/>
  <c r="J696" i="5"/>
  <c r="K696" i="5"/>
  <c r="M696" i="5"/>
  <c r="L696" i="5"/>
  <c r="D696" i="5"/>
  <c r="E697" i="5"/>
  <c r="F697" i="5"/>
  <c r="I697" i="5"/>
  <c r="J697" i="5"/>
  <c r="K697" i="5"/>
  <c r="M697" i="5"/>
  <c r="L697" i="5"/>
  <c r="D697" i="5"/>
  <c r="E698" i="5"/>
  <c r="F698" i="5"/>
  <c r="I698" i="5"/>
  <c r="J698" i="5"/>
  <c r="K698" i="5"/>
  <c r="M698" i="5"/>
  <c r="L698" i="5"/>
  <c r="D698" i="5"/>
  <c r="E699" i="5"/>
  <c r="F699" i="5"/>
  <c r="I699" i="5"/>
  <c r="J699" i="5"/>
  <c r="K699" i="5"/>
  <c r="M699" i="5"/>
  <c r="L699" i="5"/>
  <c r="D699" i="5"/>
  <c r="E700" i="5"/>
  <c r="F700" i="5"/>
  <c r="I700" i="5"/>
  <c r="J700" i="5"/>
  <c r="K700" i="5"/>
  <c r="M700" i="5"/>
  <c r="L700" i="5"/>
  <c r="D700" i="5"/>
  <c r="E701" i="5"/>
  <c r="F701" i="5"/>
  <c r="I701" i="5"/>
  <c r="J701" i="5"/>
  <c r="K701" i="5"/>
  <c r="M701" i="5"/>
  <c r="L701" i="5"/>
  <c r="D701" i="5"/>
  <c r="E702" i="5"/>
  <c r="F702" i="5"/>
  <c r="I702" i="5"/>
  <c r="J702" i="5"/>
  <c r="K702" i="5"/>
  <c r="M702" i="5"/>
  <c r="L702" i="5"/>
  <c r="D702" i="5"/>
  <c r="E703" i="5"/>
  <c r="F703" i="5"/>
  <c r="I703" i="5"/>
  <c r="J703" i="5"/>
  <c r="K703" i="5"/>
  <c r="M703" i="5"/>
  <c r="L703" i="5"/>
  <c r="D703" i="5"/>
  <c r="E704" i="5"/>
  <c r="F704" i="5"/>
  <c r="I704" i="5"/>
  <c r="J704" i="5"/>
  <c r="K704" i="5"/>
  <c r="M704" i="5"/>
  <c r="L704" i="5"/>
  <c r="D704" i="5"/>
  <c r="E705" i="5"/>
  <c r="F705" i="5"/>
  <c r="I705" i="5"/>
  <c r="J705" i="5"/>
  <c r="K705" i="5"/>
  <c r="M705" i="5"/>
  <c r="L705" i="5"/>
  <c r="D705" i="5"/>
  <c r="E706" i="5"/>
  <c r="F706" i="5"/>
  <c r="I706" i="5"/>
  <c r="J706" i="5"/>
  <c r="K706" i="5"/>
  <c r="M706" i="5"/>
  <c r="L706" i="5"/>
  <c r="D706" i="5"/>
  <c r="E707" i="5"/>
  <c r="F707" i="5"/>
  <c r="I707" i="5"/>
  <c r="J707" i="5"/>
  <c r="K707" i="5"/>
  <c r="M707" i="5"/>
  <c r="L707" i="5"/>
  <c r="D707" i="5"/>
  <c r="E708" i="5"/>
  <c r="F708" i="5"/>
  <c r="I708" i="5"/>
  <c r="J708" i="5"/>
  <c r="K708" i="5"/>
  <c r="M708" i="5"/>
  <c r="L708" i="5"/>
  <c r="D708" i="5"/>
  <c r="E709" i="5"/>
  <c r="F709" i="5"/>
  <c r="I709" i="5"/>
  <c r="J709" i="5"/>
  <c r="K709" i="5"/>
  <c r="M709" i="5"/>
  <c r="L709" i="5"/>
  <c r="D709" i="5"/>
  <c r="E710" i="5"/>
  <c r="F710" i="5"/>
  <c r="I710" i="5"/>
  <c r="J710" i="5"/>
  <c r="K710" i="5"/>
  <c r="M710" i="5"/>
  <c r="L710" i="5"/>
  <c r="D710" i="5"/>
  <c r="E711" i="5"/>
  <c r="F711" i="5"/>
  <c r="I711" i="5"/>
  <c r="J711" i="5"/>
  <c r="K711" i="5"/>
  <c r="M711" i="5"/>
  <c r="L711" i="5"/>
  <c r="D711" i="5"/>
  <c r="E712" i="5"/>
  <c r="F712" i="5"/>
  <c r="I712" i="5"/>
  <c r="J712" i="5"/>
  <c r="K712" i="5"/>
  <c r="M712" i="5"/>
  <c r="L712" i="5"/>
  <c r="D712" i="5"/>
  <c r="E713" i="5"/>
  <c r="F713" i="5"/>
  <c r="I713" i="5"/>
  <c r="J713" i="5"/>
  <c r="K713" i="5"/>
  <c r="M713" i="5"/>
  <c r="L713" i="5"/>
  <c r="D713" i="5"/>
  <c r="E714" i="5"/>
  <c r="F714" i="5"/>
  <c r="I714" i="5"/>
  <c r="J714" i="5"/>
  <c r="K714" i="5"/>
  <c r="M714" i="5"/>
  <c r="L714" i="5"/>
  <c r="D714" i="5"/>
  <c r="E715" i="5"/>
  <c r="F715" i="5"/>
  <c r="I715" i="5"/>
  <c r="J715" i="5"/>
  <c r="K715" i="5"/>
  <c r="M715" i="5"/>
  <c r="L715" i="5"/>
  <c r="D715" i="5"/>
  <c r="E716" i="5"/>
  <c r="F716" i="5"/>
  <c r="J716" i="5"/>
  <c r="K716" i="5"/>
  <c r="M716" i="5"/>
  <c r="L716" i="5"/>
  <c r="D716" i="5"/>
  <c r="E717" i="5"/>
  <c r="F717" i="5"/>
  <c r="I717" i="5"/>
  <c r="J717" i="5"/>
  <c r="K717" i="5"/>
  <c r="M717" i="5"/>
  <c r="L717" i="5"/>
  <c r="D717" i="5"/>
  <c r="E718" i="5"/>
  <c r="F718" i="5"/>
  <c r="I718" i="5"/>
  <c r="J718" i="5"/>
  <c r="K718" i="5"/>
  <c r="M718" i="5"/>
  <c r="L718" i="5"/>
  <c r="D718" i="5"/>
  <c r="E719" i="5"/>
  <c r="F719" i="5"/>
  <c r="I719" i="5"/>
  <c r="J719" i="5"/>
  <c r="K719" i="5"/>
  <c r="M719" i="5"/>
  <c r="L719" i="5"/>
  <c r="D719" i="5"/>
  <c r="E720" i="5"/>
  <c r="F720" i="5"/>
  <c r="I720" i="5"/>
  <c r="J720" i="5"/>
  <c r="K720" i="5"/>
  <c r="M720" i="5"/>
  <c r="L720" i="5"/>
  <c r="D720" i="5"/>
  <c r="E721" i="5"/>
  <c r="F721" i="5"/>
  <c r="I721" i="5"/>
  <c r="J721" i="5"/>
  <c r="K721" i="5"/>
  <c r="M721" i="5"/>
  <c r="L721" i="5"/>
  <c r="D721" i="5"/>
  <c r="E722" i="5"/>
  <c r="F722" i="5"/>
  <c r="I722" i="5"/>
  <c r="J722" i="5"/>
  <c r="K722" i="5"/>
  <c r="M722" i="5"/>
  <c r="L722" i="5"/>
  <c r="D722" i="5"/>
  <c r="E723" i="5"/>
  <c r="F723" i="5"/>
  <c r="I723" i="5"/>
  <c r="J723" i="5"/>
  <c r="K723" i="5"/>
  <c r="M723" i="5"/>
  <c r="L723" i="5"/>
  <c r="D723" i="5"/>
  <c r="E724" i="5"/>
  <c r="F724" i="5"/>
  <c r="I724" i="5"/>
  <c r="J724" i="5"/>
  <c r="K724" i="5"/>
  <c r="M724" i="5"/>
  <c r="L724" i="5"/>
  <c r="D724" i="5"/>
  <c r="E725" i="5"/>
  <c r="F725" i="5"/>
  <c r="I725" i="5"/>
  <c r="J725" i="5"/>
  <c r="K725" i="5"/>
  <c r="M725" i="5"/>
  <c r="L725" i="5"/>
  <c r="D725" i="5"/>
  <c r="E726" i="5"/>
  <c r="F726" i="5"/>
  <c r="I726" i="5"/>
  <c r="J726" i="5"/>
  <c r="K726" i="5"/>
  <c r="M726" i="5"/>
  <c r="L726" i="5"/>
  <c r="D726" i="5"/>
  <c r="E727" i="5"/>
  <c r="F727" i="5"/>
  <c r="I727" i="5"/>
  <c r="J727" i="5"/>
  <c r="K727" i="5"/>
  <c r="M727" i="5"/>
  <c r="L727" i="5"/>
  <c r="D727" i="5"/>
  <c r="E728" i="5"/>
  <c r="F728" i="5"/>
  <c r="I728" i="5"/>
  <c r="J728" i="5"/>
  <c r="K728" i="5"/>
  <c r="M728" i="5"/>
  <c r="L728" i="5"/>
  <c r="D728" i="5"/>
  <c r="E729" i="5"/>
  <c r="F729" i="5"/>
  <c r="I729" i="5"/>
  <c r="J729" i="5"/>
  <c r="K729" i="5"/>
  <c r="M729" i="5"/>
  <c r="L729" i="5"/>
  <c r="D729" i="5"/>
  <c r="E730" i="5"/>
  <c r="F730" i="5"/>
  <c r="I730" i="5"/>
  <c r="J730" i="5"/>
  <c r="K730" i="5"/>
  <c r="M730" i="5"/>
  <c r="L730" i="5"/>
  <c r="D730" i="5"/>
  <c r="E731" i="5"/>
  <c r="F731" i="5"/>
  <c r="I731" i="5"/>
  <c r="J731" i="5"/>
  <c r="K731" i="5"/>
  <c r="M731" i="5"/>
  <c r="L731" i="5"/>
  <c r="D731" i="5"/>
  <c r="E732" i="5"/>
  <c r="F732" i="5"/>
  <c r="I732" i="5"/>
  <c r="J732" i="5"/>
  <c r="K732" i="5"/>
  <c r="M732" i="5"/>
  <c r="L732" i="5"/>
  <c r="D732" i="5"/>
  <c r="E733" i="5"/>
  <c r="F733" i="5"/>
  <c r="I733" i="5"/>
  <c r="J733" i="5"/>
  <c r="K733" i="5"/>
  <c r="M733" i="5"/>
  <c r="L733" i="5"/>
  <c r="D733" i="5"/>
  <c r="E734" i="5"/>
  <c r="F734" i="5"/>
  <c r="I734" i="5"/>
  <c r="J734" i="5"/>
  <c r="K734" i="5"/>
  <c r="M734" i="5"/>
  <c r="L734" i="5"/>
  <c r="D734" i="5"/>
  <c r="E735" i="5"/>
  <c r="F735" i="5"/>
  <c r="I735" i="5"/>
  <c r="J735" i="5"/>
  <c r="K735" i="5"/>
  <c r="M735" i="5"/>
  <c r="L735" i="5"/>
  <c r="D735" i="5"/>
  <c r="E736" i="5"/>
  <c r="F736" i="5"/>
  <c r="I736" i="5"/>
  <c r="J736" i="5"/>
  <c r="K736" i="5"/>
  <c r="M736" i="5"/>
  <c r="L736" i="5"/>
  <c r="D736" i="5"/>
  <c r="E737" i="5"/>
  <c r="F737" i="5"/>
  <c r="I737" i="5"/>
  <c r="J737" i="5"/>
  <c r="K737" i="5"/>
  <c r="M737" i="5"/>
  <c r="L737" i="5"/>
  <c r="D737" i="5"/>
  <c r="E738" i="5"/>
  <c r="F738" i="5"/>
  <c r="I738" i="5"/>
  <c r="J738" i="5"/>
  <c r="K738" i="5"/>
  <c r="M738" i="5"/>
  <c r="L738" i="5"/>
  <c r="D738" i="5"/>
  <c r="E739" i="5"/>
  <c r="F739" i="5"/>
  <c r="I739" i="5"/>
  <c r="J739" i="5"/>
  <c r="K739" i="5"/>
  <c r="M739" i="5"/>
  <c r="L739" i="5"/>
  <c r="D739" i="5"/>
  <c r="E740" i="5"/>
  <c r="F740" i="5"/>
  <c r="I740" i="5"/>
  <c r="J740" i="5"/>
  <c r="K740" i="5"/>
  <c r="M740" i="5"/>
  <c r="L740" i="5"/>
  <c r="D740" i="5"/>
  <c r="E741" i="5"/>
  <c r="F741" i="5"/>
  <c r="I741" i="5"/>
  <c r="J741" i="5"/>
  <c r="K741" i="5"/>
  <c r="M741" i="5"/>
  <c r="L741" i="5"/>
  <c r="D741" i="5"/>
  <c r="E742" i="5"/>
  <c r="F742" i="5"/>
  <c r="I742" i="5"/>
  <c r="J742" i="5"/>
  <c r="K742" i="5"/>
  <c r="M742" i="5"/>
  <c r="L742" i="5"/>
  <c r="D742" i="5"/>
  <c r="E743" i="5"/>
  <c r="F743" i="5"/>
  <c r="I743" i="5"/>
  <c r="J743" i="5"/>
  <c r="K743" i="5"/>
  <c r="M743" i="5"/>
  <c r="L743" i="5"/>
  <c r="D743" i="5"/>
  <c r="E744" i="5"/>
  <c r="F744" i="5"/>
  <c r="I744" i="5"/>
  <c r="J744" i="5"/>
  <c r="K744" i="5"/>
  <c r="M744" i="5"/>
  <c r="L744" i="5"/>
  <c r="D744" i="5"/>
  <c r="E745" i="5"/>
  <c r="F745" i="5"/>
  <c r="I745" i="5"/>
  <c r="J745" i="5"/>
  <c r="K745" i="5"/>
  <c r="M745" i="5"/>
  <c r="L745" i="5"/>
  <c r="D745" i="5"/>
  <c r="E746" i="5"/>
  <c r="F746" i="5"/>
  <c r="I746" i="5"/>
  <c r="J746" i="5"/>
  <c r="K746" i="5"/>
  <c r="M746" i="5"/>
  <c r="L746" i="5"/>
  <c r="D746" i="5"/>
  <c r="E747" i="5"/>
  <c r="F747" i="5"/>
  <c r="I747" i="5"/>
  <c r="J747" i="5"/>
  <c r="K747" i="5"/>
  <c r="M747" i="5"/>
  <c r="L747" i="5"/>
  <c r="D747" i="5"/>
  <c r="E748" i="5"/>
  <c r="F748" i="5"/>
  <c r="I748" i="5"/>
  <c r="J748" i="5"/>
  <c r="K748" i="5"/>
  <c r="M748" i="5"/>
  <c r="L748" i="5"/>
  <c r="D748" i="5"/>
  <c r="E749" i="5"/>
  <c r="F749" i="5"/>
  <c r="I749" i="5"/>
  <c r="J749" i="5"/>
  <c r="K749" i="5"/>
  <c r="M749" i="5"/>
  <c r="L749" i="5"/>
  <c r="D749" i="5"/>
  <c r="E750" i="5"/>
  <c r="F750" i="5"/>
  <c r="I750" i="5"/>
  <c r="J750" i="5"/>
  <c r="K750" i="5"/>
  <c r="M750" i="5"/>
  <c r="L750" i="5"/>
  <c r="D750" i="5"/>
  <c r="E751" i="5"/>
  <c r="F751" i="5"/>
  <c r="I751" i="5"/>
  <c r="J751" i="5"/>
  <c r="K751" i="5"/>
  <c r="M751" i="5"/>
  <c r="L751" i="5"/>
  <c r="D751" i="5"/>
  <c r="E752" i="5"/>
  <c r="F752" i="5"/>
  <c r="I752" i="5"/>
  <c r="J752" i="5"/>
  <c r="K752" i="5"/>
  <c r="M752" i="5"/>
  <c r="L752" i="5"/>
  <c r="D752" i="5"/>
  <c r="E753" i="5"/>
  <c r="F753" i="5"/>
  <c r="I753" i="5"/>
  <c r="J753" i="5"/>
  <c r="K753" i="5"/>
  <c r="M753" i="5"/>
  <c r="L753" i="5"/>
  <c r="D753" i="5"/>
  <c r="E754" i="5"/>
  <c r="F754" i="5"/>
  <c r="I754" i="5"/>
  <c r="J754" i="5"/>
  <c r="K754" i="5"/>
  <c r="M754" i="5"/>
  <c r="L754" i="5"/>
  <c r="D754" i="5"/>
  <c r="E755" i="5"/>
  <c r="F755" i="5"/>
  <c r="I755" i="5"/>
  <c r="J755" i="5"/>
  <c r="K755" i="5"/>
  <c r="M755" i="5"/>
  <c r="L755" i="5"/>
  <c r="D755" i="5"/>
  <c r="E756" i="5"/>
  <c r="F756" i="5"/>
  <c r="I756" i="5"/>
  <c r="J756" i="5"/>
  <c r="K756" i="5"/>
  <c r="M756" i="5"/>
  <c r="L756" i="5"/>
  <c r="D756" i="5"/>
  <c r="E757" i="5"/>
  <c r="F757" i="5"/>
  <c r="I757" i="5"/>
  <c r="J757" i="5"/>
  <c r="K757" i="5"/>
  <c r="M757" i="5"/>
  <c r="L757" i="5"/>
  <c r="D757" i="5"/>
  <c r="E758" i="5"/>
  <c r="F758" i="5"/>
  <c r="I758" i="5"/>
  <c r="J758" i="5"/>
  <c r="K758" i="5"/>
  <c r="M758" i="5"/>
  <c r="L758" i="5"/>
  <c r="D758" i="5"/>
  <c r="E759" i="5"/>
  <c r="F759" i="5"/>
  <c r="I759" i="5"/>
  <c r="J759" i="5"/>
  <c r="K759" i="5"/>
  <c r="M759" i="5"/>
  <c r="L759" i="5"/>
  <c r="D759" i="5"/>
  <c r="E760" i="5"/>
  <c r="F760" i="5"/>
  <c r="I760" i="5"/>
  <c r="J760" i="5"/>
  <c r="K760" i="5"/>
  <c r="M760" i="5"/>
  <c r="L760" i="5"/>
  <c r="D760" i="5"/>
  <c r="E761" i="5"/>
  <c r="F761" i="5"/>
  <c r="I761" i="5"/>
  <c r="J761" i="5"/>
  <c r="K761" i="5"/>
  <c r="M761" i="5"/>
  <c r="L761" i="5"/>
  <c r="D761" i="5"/>
  <c r="E762" i="5"/>
  <c r="F762" i="5"/>
  <c r="I762" i="5"/>
  <c r="J762" i="5"/>
  <c r="K762" i="5"/>
  <c r="M762" i="5"/>
  <c r="L762" i="5"/>
  <c r="D762" i="5"/>
  <c r="E763" i="5"/>
  <c r="F763" i="5"/>
  <c r="I763" i="5"/>
  <c r="J763" i="5"/>
  <c r="K763" i="5"/>
  <c r="M763" i="5"/>
  <c r="L763" i="5"/>
  <c r="D763" i="5"/>
  <c r="E764" i="5"/>
  <c r="F764" i="5"/>
  <c r="I764" i="5"/>
  <c r="J764" i="5"/>
  <c r="K764" i="5"/>
  <c r="M764" i="5"/>
  <c r="L764" i="5"/>
  <c r="D764" i="5"/>
  <c r="E765" i="5"/>
  <c r="F765" i="5"/>
  <c r="I765" i="5"/>
  <c r="J765" i="5"/>
  <c r="K765" i="5"/>
  <c r="M765" i="5"/>
  <c r="L765" i="5"/>
  <c r="D765" i="5"/>
  <c r="E766" i="5"/>
  <c r="F766" i="5"/>
  <c r="I766" i="5"/>
  <c r="J766" i="5"/>
  <c r="K766" i="5"/>
  <c r="M766" i="5"/>
  <c r="L766" i="5"/>
  <c r="D766" i="5"/>
  <c r="E767" i="5"/>
  <c r="F767" i="5"/>
  <c r="I767" i="5"/>
  <c r="J767" i="5"/>
  <c r="K767" i="5"/>
  <c r="M767" i="5"/>
  <c r="L767" i="5"/>
  <c r="D767" i="5"/>
  <c r="E768" i="5"/>
  <c r="F768" i="5"/>
  <c r="I768" i="5"/>
  <c r="J768" i="5"/>
  <c r="K768" i="5"/>
  <c r="M768" i="5"/>
  <c r="L768" i="5"/>
  <c r="D768" i="5"/>
  <c r="E769" i="5"/>
  <c r="F769" i="5"/>
  <c r="I769" i="5"/>
  <c r="J769" i="5"/>
  <c r="K769" i="5"/>
  <c r="M769" i="5"/>
  <c r="L769" i="5"/>
  <c r="D769" i="5"/>
  <c r="E770" i="5"/>
  <c r="F770" i="5"/>
  <c r="I770" i="5"/>
  <c r="J770" i="5"/>
  <c r="K770" i="5"/>
  <c r="M770" i="5"/>
  <c r="L770" i="5"/>
  <c r="D770" i="5"/>
  <c r="E771" i="5"/>
  <c r="F771" i="5"/>
  <c r="I771" i="5"/>
  <c r="J771" i="5"/>
  <c r="K771" i="5"/>
  <c r="M771" i="5"/>
  <c r="L771" i="5"/>
  <c r="D771" i="5"/>
  <c r="E772" i="5"/>
  <c r="F772" i="5"/>
  <c r="I772" i="5"/>
  <c r="J772" i="5"/>
  <c r="K772" i="5"/>
  <c r="M772" i="5"/>
  <c r="L772" i="5"/>
  <c r="D772" i="5"/>
  <c r="E773" i="5"/>
  <c r="F773" i="5"/>
  <c r="I773" i="5"/>
  <c r="J773" i="5"/>
  <c r="K773" i="5"/>
  <c r="M773" i="5"/>
  <c r="L773" i="5"/>
  <c r="D773" i="5"/>
  <c r="E774" i="5"/>
  <c r="F774" i="5"/>
  <c r="I774" i="5"/>
  <c r="J774" i="5"/>
  <c r="K774" i="5"/>
  <c r="M774" i="5"/>
  <c r="L774" i="5"/>
  <c r="D774" i="5"/>
  <c r="E775" i="5"/>
  <c r="F775" i="5"/>
  <c r="I775" i="5"/>
  <c r="J775" i="5"/>
  <c r="K775" i="5"/>
  <c r="M775" i="5"/>
  <c r="L775" i="5"/>
  <c r="D775" i="5"/>
  <c r="E776" i="5"/>
  <c r="F776" i="5"/>
  <c r="I776" i="5"/>
  <c r="J776" i="5"/>
  <c r="K776" i="5"/>
  <c r="M776" i="5"/>
  <c r="L776" i="5"/>
  <c r="D776" i="5"/>
  <c r="E777" i="5"/>
  <c r="F777" i="5"/>
  <c r="I777" i="5"/>
  <c r="J777" i="5"/>
  <c r="K777" i="5"/>
  <c r="M777" i="5"/>
  <c r="L777" i="5"/>
  <c r="D777" i="5"/>
  <c r="E778" i="5"/>
  <c r="F778" i="5"/>
  <c r="I778" i="5"/>
  <c r="J778" i="5"/>
  <c r="K778" i="5"/>
  <c r="M778" i="5"/>
  <c r="L778" i="5"/>
  <c r="D778" i="5"/>
  <c r="E779" i="5"/>
  <c r="F779" i="5"/>
  <c r="I779" i="5"/>
  <c r="J779" i="5"/>
  <c r="K779" i="5"/>
  <c r="M779" i="5"/>
  <c r="L779" i="5"/>
  <c r="D779" i="5"/>
  <c r="E780" i="5"/>
  <c r="F780" i="5"/>
  <c r="I780" i="5"/>
  <c r="J780" i="5"/>
  <c r="K780" i="5"/>
  <c r="M780" i="5"/>
  <c r="L780" i="5"/>
  <c r="D780" i="5"/>
  <c r="E781" i="5"/>
  <c r="F781" i="5"/>
  <c r="I781" i="5"/>
  <c r="J781" i="5"/>
  <c r="K781" i="5"/>
  <c r="M781" i="5"/>
  <c r="L781" i="5"/>
  <c r="D781" i="5"/>
  <c r="E782" i="5"/>
  <c r="F782" i="5"/>
  <c r="I782" i="5"/>
  <c r="J782" i="5"/>
  <c r="K782" i="5"/>
  <c r="M782" i="5"/>
  <c r="L782" i="5"/>
  <c r="D782" i="5"/>
  <c r="E783" i="5"/>
  <c r="F783" i="5"/>
  <c r="I783" i="5"/>
  <c r="J783" i="5"/>
  <c r="K783" i="5"/>
  <c r="M783" i="5"/>
  <c r="L783" i="5"/>
  <c r="D783" i="5"/>
  <c r="E784" i="5"/>
  <c r="F784" i="5"/>
  <c r="I784" i="5"/>
  <c r="J784" i="5"/>
  <c r="K784" i="5"/>
  <c r="M784" i="5"/>
  <c r="L784" i="5"/>
  <c r="D784" i="5"/>
  <c r="E785" i="5"/>
  <c r="F785" i="5"/>
  <c r="I785" i="5"/>
  <c r="J785" i="5"/>
  <c r="K785" i="5"/>
  <c r="M785" i="5"/>
  <c r="L785" i="5"/>
  <c r="D785" i="5"/>
  <c r="E786" i="5"/>
  <c r="F786" i="5"/>
  <c r="I786" i="5"/>
  <c r="J786" i="5"/>
  <c r="K786" i="5"/>
  <c r="M786" i="5"/>
  <c r="L786" i="5"/>
  <c r="D786" i="5"/>
  <c r="E787" i="5"/>
  <c r="F787" i="5"/>
  <c r="I787" i="5"/>
  <c r="J787" i="5"/>
  <c r="K787" i="5"/>
  <c r="M787" i="5"/>
  <c r="L787" i="5"/>
  <c r="D787" i="5"/>
  <c r="E788" i="5"/>
  <c r="F788" i="5"/>
  <c r="I788" i="5"/>
  <c r="J788" i="5"/>
  <c r="K788" i="5"/>
  <c r="M788" i="5"/>
  <c r="L788" i="5"/>
  <c r="D788" i="5"/>
  <c r="E789" i="5"/>
  <c r="F789" i="5"/>
  <c r="I789" i="5"/>
  <c r="J789" i="5"/>
  <c r="K789" i="5"/>
  <c r="M789" i="5"/>
  <c r="L789" i="5"/>
  <c r="D789" i="5"/>
  <c r="E790" i="5"/>
  <c r="F790" i="5"/>
  <c r="I790" i="5"/>
  <c r="J790" i="5"/>
  <c r="K790" i="5"/>
  <c r="M790" i="5"/>
  <c r="L790" i="5"/>
  <c r="D790" i="5"/>
  <c r="E791" i="5"/>
  <c r="F791" i="5"/>
  <c r="I791" i="5"/>
  <c r="J791" i="5"/>
  <c r="K791" i="5"/>
  <c r="M791" i="5"/>
  <c r="L791" i="5"/>
  <c r="D791" i="5"/>
  <c r="E792" i="5"/>
  <c r="F792" i="5"/>
  <c r="I792" i="5"/>
  <c r="J792" i="5"/>
  <c r="K792" i="5"/>
  <c r="M792" i="5"/>
  <c r="L792" i="5"/>
  <c r="D792" i="5"/>
  <c r="E793" i="5"/>
  <c r="F793" i="5"/>
  <c r="I793" i="5"/>
  <c r="J793" i="5"/>
  <c r="K793" i="5"/>
  <c r="M793" i="5"/>
  <c r="L793" i="5"/>
  <c r="D793" i="5"/>
  <c r="E794" i="5"/>
  <c r="F794" i="5"/>
  <c r="I794" i="5"/>
  <c r="J794" i="5"/>
  <c r="K794" i="5"/>
  <c r="M794" i="5"/>
  <c r="L794" i="5"/>
  <c r="D794" i="5"/>
  <c r="E795" i="5"/>
  <c r="F795" i="5"/>
  <c r="I795" i="5"/>
  <c r="J795" i="5"/>
  <c r="K795" i="5"/>
  <c r="M795" i="5"/>
  <c r="L795" i="5"/>
  <c r="D795" i="5"/>
  <c r="E796" i="5"/>
  <c r="F796" i="5"/>
  <c r="I796" i="5"/>
  <c r="J796" i="5"/>
  <c r="K796" i="5"/>
  <c r="M796" i="5"/>
  <c r="L796" i="5"/>
  <c r="D796" i="5"/>
  <c r="E797" i="5"/>
  <c r="F797" i="5"/>
  <c r="I797" i="5"/>
  <c r="J797" i="5"/>
  <c r="K797" i="5"/>
  <c r="M797" i="5"/>
  <c r="L797" i="5"/>
  <c r="D797" i="5"/>
  <c r="E798" i="5"/>
  <c r="F798" i="5"/>
  <c r="I798" i="5"/>
  <c r="J798" i="5"/>
  <c r="K798" i="5"/>
  <c r="M798" i="5"/>
  <c r="L798" i="5"/>
  <c r="D798" i="5"/>
  <c r="E799" i="5"/>
  <c r="F799" i="5"/>
  <c r="I799" i="5"/>
  <c r="J799" i="5"/>
  <c r="K799" i="5"/>
  <c r="M799" i="5"/>
  <c r="L799" i="5"/>
  <c r="D799" i="5"/>
  <c r="E800" i="5"/>
  <c r="F800" i="5"/>
  <c r="I800" i="5"/>
  <c r="J800" i="5"/>
  <c r="K800" i="5"/>
  <c r="M800" i="5"/>
  <c r="L800" i="5"/>
  <c r="D800" i="5"/>
  <c r="E801" i="5"/>
  <c r="F801" i="5"/>
  <c r="I801" i="5"/>
  <c r="J801" i="5"/>
  <c r="K801" i="5"/>
  <c r="M801" i="5"/>
  <c r="L801" i="5"/>
  <c r="D801" i="5"/>
  <c r="E802" i="5"/>
  <c r="F802" i="5"/>
  <c r="I802" i="5"/>
  <c r="J802" i="5"/>
  <c r="K802" i="5"/>
  <c r="M802" i="5"/>
  <c r="L802" i="5"/>
  <c r="D802" i="5"/>
  <c r="E803" i="5"/>
  <c r="F803" i="5"/>
  <c r="I803" i="5"/>
  <c r="J803" i="5"/>
  <c r="K803" i="5"/>
  <c r="M803" i="5"/>
  <c r="L803" i="5"/>
  <c r="D803" i="5"/>
  <c r="E804" i="5"/>
  <c r="F804" i="5"/>
  <c r="I804" i="5"/>
  <c r="J804" i="5"/>
  <c r="K804" i="5"/>
  <c r="M804" i="5"/>
  <c r="L804" i="5"/>
  <c r="D804" i="5"/>
  <c r="E805" i="5"/>
  <c r="F805" i="5"/>
  <c r="I805" i="5"/>
  <c r="J805" i="5"/>
  <c r="K805" i="5"/>
  <c r="M805" i="5"/>
  <c r="L805" i="5"/>
  <c r="D805" i="5"/>
  <c r="E806" i="5"/>
  <c r="F806" i="5"/>
  <c r="I806" i="5"/>
  <c r="J806" i="5"/>
  <c r="K806" i="5"/>
  <c r="M806" i="5"/>
  <c r="L806" i="5"/>
  <c r="D806" i="5"/>
  <c r="E807" i="5"/>
  <c r="F807" i="5"/>
  <c r="I807" i="5"/>
  <c r="J807" i="5"/>
  <c r="K807" i="5"/>
  <c r="M807" i="5"/>
  <c r="L807" i="5"/>
  <c r="D807" i="5"/>
  <c r="E808" i="5"/>
  <c r="F808" i="5"/>
  <c r="I808" i="5"/>
  <c r="J808" i="5"/>
  <c r="K808" i="5"/>
  <c r="M808" i="5"/>
  <c r="L808" i="5"/>
  <c r="D808" i="5"/>
  <c r="E809" i="5"/>
  <c r="F809" i="5"/>
  <c r="I809" i="5"/>
  <c r="J809" i="5"/>
  <c r="K809" i="5"/>
  <c r="M809" i="5"/>
  <c r="L809" i="5"/>
  <c r="D809" i="5"/>
  <c r="E810" i="5"/>
  <c r="F810" i="5"/>
  <c r="I810" i="5"/>
  <c r="J810" i="5"/>
  <c r="K810" i="5"/>
  <c r="M810" i="5"/>
  <c r="L810" i="5"/>
  <c r="D810" i="5"/>
  <c r="E811" i="5"/>
  <c r="F811" i="5"/>
  <c r="I811" i="5"/>
  <c r="J811" i="5"/>
  <c r="K811" i="5"/>
  <c r="M811" i="5"/>
  <c r="L811" i="5"/>
  <c r="D811" i="5"/>
  <c r="E812" i="5"/>
  <c r="F812" i="5"/>
  <c r="I812" i="5"/>
  <c r="J812" i="5"/>
  <c r="K812" i="5"/>
  <c r="M812" i="5"/>
  <c r="L812" i="5"/>
  <c r="D812" i="5"/>
  <c r="E813" i="5"/>
  <c r="F813" i="5"/>
  <c r="I813" i="5"/>
  <c r="J813" i="5"/>
  <c r="K813" i="5"/>
  <c r="M813" i="5"/>
  <c r="L813" i="5"/>
  <c r="D813" i="5"/>
  <c r="E814" i="5"/>
  <c r="F814" i="5"/>
  <c r="I814" i="5"/>
  <c r="J814" i="5"/>
  <c r="K814" i="5"/>
  <c r="M814" i="5"/>
  <c r="L814" i="5"/>
  <c r="D814" i="5"/>
  <c r="E815" i="5"/>
  <c r="F815" i="5"/>
  <c r="I815" i="5"/>
  <c r="J815" i="5"/>
  <c r="K815" i="5"/>
  <c r="M815" i="5"/>
  <c r="L815" i="5"/>
  <c r="D815" i="5"/>
  <c r="E816" i="5"/>
  <c r="F816" i="5"/>
  <c r="I816" i="5"/>
  <c r="J816" i="5"/>
  <c r="K816" i="5"/>
  <c r="M816" i="5"/>
  <c r="L816" i="5"/>
  <c r="D816" i="5"/>
  <c r="E817" i="5"/>
  <c r="F817" i="5"/>
  <c r="I817" i="5"/>
  <c r="J817" i="5"/>
  <c r="K817" i="5"/>
  <c r="M817" i="5"/>
  <c r="L817" i="5"/>
  <c r="D817" i="5"/>
  <c r="E818" i="5"/>
  <c r="F818" i="5"/>
  <c r="I818" i="5"/>
  <c r="J818" i="5"/>
  <c r="K818" i="5"/>
  <c r="M818" i="5"/>
  <c r="L818" i="5"/>
  <c r="D818" i="5"/>
  <c r="E819" i="5"/>
  <c r="F819" i="5"/>
  <c r="I819" i="5"/>
  <c r="J819" i="5"/>
  <c r="K819" i="5"/>
  <c r="M819" i="5"/>
  <c r="L819" i="5"/>
  <c r="D819" i="5"/>
  <c r="E820" i="5"/>
  <c r="F820" i="5"/>
  <c r="I820" i="5"/>
  <c r="J820" i="5"/>
  <c r="K820" i="5"/>
  <c r="M820" i="5"/>
  <c r="L820" i="5"/>
  <c r="D820" i="5"/>
  <c r="E821" i="5"/>
  <c r="F821" i="5"/>
  <c r="I821" i="5"/>
  <c r="J821" i="5"/>
  <c r="K821" i="5"/>
  <c r="M821" i="5"/>
  <c r="L821" i="5"/>
  <c r="D821" i="5"/>
  <c r="E822" i="5"/>
  <c r="F822" i="5"/>
  <c r="I822" i="5"/>
  <c r="J822" i="5"/>
  <c r="K822" i="5"/>
  <c r="M822" i="5"/>
  <c r="L822" i="5"/>
  <c r="D822" i="5"/>
  <c r="E823" i="5"/>
  <c r="F823" i="5"/>
  <c r="I823" i="5"/>
  <c r="J823" i="5"/>
  <c r="K823" i="5"/>
  <c r="M823" i="5"/>
  <c r="L823" i="5"/>
  <c r="D823" i="5"/>
  <c r="E824" i="5"/>
  <c r="F824" i="5"/>
  <c r="I824" i="5"/>
  <c r="J824" i="5"/>
  <c r="K824" i="5"/>
  <c r="M824" i="5"/>
  <c r="L824" i="5"/>
  <c r="D824" i="5"/>
  <c r="E825" i="5"/>
  <c r="F825" i="5"/>
  <c r="I825" i="5"/>
  <c r="J825" i="5"/>
  <c r="K825" i="5"/>
  <c r="M825" i="5"/>
  <c r="L825" i="5"/>
  <c r="D825" i="5"/>
  <c r="E826" i="5"/>
  <c r="F826" i="5"/>
  <c r="I826" i="5"/>
  <c r="J826" i="5"/>
  <c r="K826" i="5"/>
  <c r="M826" i="5"/>
  <c r="L826" i="5"/>
  <c r="D826" i="5"/>
  <c r="E827" i="5"/>
  <c r="F827" i="5"/>
  <c r="I827" i="5"/>
  <c r="J827" i="5"/>
  <c r="K827" i="5"/>
  <c r="M827" i="5"/>
  <c r="L827" i="5"/>
  <c r="D827" i="5"/>
  <c r="E828" i="5"/>
  <c r="F828" i="5"/>
  <c r="I828" i="5"/>
  <c r="J828" i="5"/>
  <c r="K828" i="5"/>
  <c r="M828" i="5"/>
  <c r="L828" i="5"/>
  <c r="D828" i="5"/>
  <c r="E829" i="5"/>
  <c r="F829" i="5"/>
  <c r="I829" i="5"/>
  <c r="J829" i="5"/>
  <c r="K829" i="5"/>
  <c r="M829" i="5"/>
  <c r="L829" i="5"/>
  <c r="D829" i="5"/>
  <c r="E830" i="5"/>
  <c r="F830" i="5"/>
  <c r="I830" i="5"/>
  <c r="J830" i="5"/>
  <c r="K830" i="5"/>
  <c r="M830" i="5"/>
  <c r="L830" i="5"/>
  <c r="D830" i="5"/>
  <c r="E831" i="5"/>
  <c r="F831" i="5"/>
  <c r="I831" i="5"/>
  <c r="J831" i="5"/>
  <c r="K831" i="5"/>
  <c r="M831" i="5"/>
  <c r="L831" i="5"/>
  <c r="D831" i="5"/>
  <c r="E832" i="5"/>
  <c r="F832" i="5"/>
  <c r="I832" i="5"/>
  <c r="J832" i="5"/>
  <c r="K832" i="5"/>
  <c r="M832" i="5"/>
  <c r="L832" i="5"/>
  <c r="D832" i="5"/>
  <c r="E833" i="5"/>
  <c r="F833" i="5"/>
  <c r="I833" i="5"/>
  <c r="J833" i="5"/>
  <c r="K833" i="5"/>
  <c r="M833" i="5"/>
  <c r="L833" i="5"/>
  <c r="D833" i="5"/>
  <c r="E834" i="5"/>
  <c r="F834" i="5"/>
  <c r="I834" i="5"/>
  <c r="J834" i="5"/>
  <c r="K834" i="5"/>
  <c r="M834" i="5"/>
  <c r="L834" i="5"/>
  <c r="D834" i="5"/>
  <c r="E835" i="5"/>
  <c r="F835" i="5"/>
  <c r="I835" i="5"/>
  <c r="J835" i="5"/>
  <c r="K835" i="5"/>
  <c r="M835" i="5"/>
  <c r="L835" i="5"/>
  <c r="D835" i="5"/>
  <c r="E836" i="5"/>
  <c r="F836" i="5"/>
  <c r="I836" i="5"/>
  <c r="J836" i="5"/>
  <c r="K836" i="5"/>
  <c r="M836" i="5"/>
  <c r="L836" i="5"/>
  <c r="D836" i="5"/>
  <c r="E837" i="5"/>
  <c r="F837" i="5"/>
  <c r="I837" i="5"/>
  <c r="J837" i="5"/>
  <c r="K837" i="5"/>
  <c r="M837" i="5"/>
  <c r="L837" i="5"/>
  <c r="D837" i="5"/>
  <c r="E838" i="5"/>
  <c r="F838" i="5"/>
  <c r="I838" i="5"/>
  <c r="J838" i="5"/>
  <c r="K838" i="5"/>
  <c r="M838" i="5"/>
  <c r="L838" i="5"/>
  <c r="D838" i="5"/>
  <c r="E839" i="5"/>
  <c r="F839" i="5"/>
  <c r="I839" i="5"/>
  <c r="J839" i="5"/>
  <c r="K839" i="5"/>
  <c r="M839" i="5"/>
  <c r="L839" i="5"/>
  <c r="D839" i="5"/>
  <c r="E840" i="5"/>
  <c r="F840" i="5"/>
  <c r="I840" i="5"/>
  <c r="J840" i="5"/>
  <c r="K840" i="5"/>
  <c r="M840" i="5"/>
  <c r="L840" i="5"/>
  <c r="D840" i="5"/>
  <c r="E841" i="5"/>
  <c r="F841" i="5"/>
  <c r="I841" i="5"/>
  <c r="J841" i="5"/>
  <c r="K841" i="5"/>
  <c r="M841" i="5"/>
  <c r="L841" i="5"/>
  <c r="D841" i="5"/>
  <c r="E842" i="5"/>
  <c r="F842" i="5"/>
  <c r="I842" i="5"/>
  <c r="J842" i="5"/>
  <c r="K842" i="5"/>
  <c r="M842" i="5"/>
  <c r="L842" i="5"/>
  <c r="D842" i="5"/>
  <c r="E843" i="5"/>
  <c r="F843" i="5"/>
  <c r="I843" i="5"/>
  <c r="J843" i="5"/>
  <c r="K843" i="5"/>
  <c r="M843" i="5"/>
  <c r="L843" i="5"/>
  <c r="D843" i="5"/>
  <c r="E844" i="5"/>
  <c r="F844" i="5"/>
  <c r="I844" i="5"/>
  <c r="J844" i="5"/>
  <c r="K844" i="5"/>
  <c r="M844" i="5"/>
  <c r="L844" i="5"/>
  <c r="D844" i="5"/>
  <c r="E845" i="5"/>
  <c r="F845" i="5"/>
  <c r="I845" i="5"/>
  <c r="J845" i="5"/>
  <c r="K845" i="5"/>
  <c r="M845" i="5"/>
  <c r="L845" i="5"/>
  <c r="D845" i="5"/>
  <c r="E846" i="5"/>
  <c r="F846" i="5"/>
  <c r="I846" i="5"/>
  <c r="J846" i="5"/>
  <c r="K846" i="5"/>
  <c r="M846" i="5"/>
  <c r="L846" i="5"/>
  <c r="D846" i="5"/>
  <c r="E847" i="5"/>
  <c r="F847" i="5"/>
  <c r="I847" i="5"/>
  <c r="J847" i="5"/>
  <c r="K847" i="5"/>
  <c r="M847" i="5"/>
  <c r="L847" i="5"/>
  <c r="D847" i="5"/>
  <c r="E848" i="5"/>
  <c r="F848" i="5"/>
  <c r="I848" i="5"/>
  <c r="J848" i="5"/>
  <c r="K848" i="5"/>
  <c r="M848" i="5"/>
  <c r="L848" i="5"/>
  <c r="D848" i="5"/>
  <c r="E849" i="5"/>
  <c r="F849" i="5"/>
  <c r="I849" i="5"/>
  <c r="J849" i="5"/>
  <c r="K849" i="5"/>
  <c r="M849" i="5"/>
  <c r="L849" i="5"/>
  <c r="D849" i="5"/>
  <c r="E850" i="5"/>
  <c r="F850" i="5"/>
  <c r="I850" i="5"/>
  <c r="J850" i="5"/>
  <c r="K850" i="5"/>
  <c r="M850" i="5"/>
  <c r="L850" i="5"/>
  <c r="D850" i="5"/>
  <c r="E851" i="5"/>
  <c r="F851" i="5"/>
  <c r="I851" i="5"/>
  <c r="J851" i="5"/>
  <c r="K851" i="5"/>
  <c r="M851" i="5"/>
  <c r="L851" i="5"/>
  <c r="D851" i="5"/>
  <c r="E852" i="5"/>
  <c r="F852" i="5"/>
  <c r="I852" i="5"/>
  <c r="J852" i="5"/>
  <c r="K852" i="5"/>
  <c r="M852" i="5"/>
  <c r="L852" i="5"/>
  <c r="D852" i="5"/>
  <c r="E853" i="5"/>
  <c r="F853" i="5"/>
  <c r="I853" i="5"/>
  <c r="J853" i="5"/>
  <c r="K853" i="5"/>
  <c r="M853" i="5"/>
  <c r="L853" i="5"/>
  <c r="D853" i="5"/>
  <c r="E854" i="5"/>
  <c r="F854" i="5"/>
  <c r="I854" i="5"/>
  <c r="J854" i="5"/>
  <c r="K854" i="5"/>
  <c r="M854" i="5"/>
  <c r="L854" i="5"/>
  <c r="D854" i="5"/>
  <c r="E855" i="5"/>
  <c r="F855" i="5"/>
  <c r="I855" i="5"/>
  <c r="J855" i="5"/>
  <c r="K855" i="5"/>
  <c r="M855" i="5"/>
  <c r="L855" i="5"/>
  <c r="D855" i="5"/>
  <c r="E856" i="5"/>
  <c r="F856" i="5"/>
  <c r="I856" i="5"/>
  <c r="J856" i="5"/>
  <c r="K856" i="5"/>
  <c r="M856" i="5"/>
  <c r="L856" i="5"/>
  <c r="D856" i="5"/>
  <c r="E857" i="5"/>
  <c r="F857" i="5"/>
  <c r="I857" i="5"/>
  <c r="J857" i="5"/>
  <c r="K857" i="5"/>
  <c r="M857" i="5"/>
  <c r="L857" i="5"/>
  <c r="D857" i="5"/>
  <c r="E858" i="5"/>
  <c r="F858" i="5"/>
  <c r="I858" i="5"/>
  <c r="J858" i="5"/>
  <c r="K858" i="5"/>
  <c r="M858" i="5"/>
  <c r="L858" i="5"/>
  <c r="D858" i="5"/>
  <c r="E859" i="5"/>
  <c r="F859" i="5"/>
  <c r="I859" i="5"/>
  <c r="J859" i="5"/>
  <c r="K859" i="5"/>
  <c r="M859" i="5"/>
  <c r="L859" i="5"/>
  <c r="D859" i="5"/>
  <c r="E860" i="5"/>
  <c r="F860" i="5"/>
  <c r="I860" i="5"/>
  <c r="J860" i="5"/>
  <c r="K860" i="5"/>
  <c r="M860" i="5"/>
  <c r="L860" i="5"/>
  <c r="D860" i="5"/>
  <c r="E861" i="5"/>
  <c r="F861" i="5"/>
  <c r="I861" i="5"/>
  <c r="J861" i="5"/>
  <c r="K861" i="5"/>
  <c r="M861" i="5"/>
  <c r="L861" i="5"/>
  <c r="D861" i="5"/>
  <c r="E862" i="5"/>
  <c r="F862" i="5"/>
  <c r="I862" i="5"/>
  <c r="J862" i="5"/>
  <c r="K862" i="5"/>
  <c r="M862" i="5"/>
  <c r="L862" i="5"/>
  <c r="D862" i="5"/>
  <c r="E863" i="5"/>
  <c r="F863" i="5"/>
  <c r="I863" i="5"/>
  <c r="J863" i="5"/>
  <c r="K863" i="5"/>
  <c r="M863" i="5"/>
  <c r="L863" i="5"/>
  <c r="D863" i="5"/>
  <c r="E864" i="5"/>
  <c r="F864" i="5"/>
  <c r="I864" i="5"/>
  <c r="J864" i="5"/>
  <c r="K864" i="5"/>
  <c r="M864" i="5"/>
  <c r="L864" i="5"/>
  <c r="D864" i="5"/>
  <c r="E865" i="5"/>
  <c r="F865" i="5"/>
  <c r="I865" i="5"/>
  <c r="J865" i="5"/>
  <c r="K865" i="5"/>
  <c r="M865" i="5"/>
  <c r="L865" i="5"/>
  <c r="D865" i="5"/>
  <c r="E866" i="5"/>
  <c r="F866" i="5"/>
  <c r="I866" i="5"/>
  <c r="J866" i="5"/>
  <c r="K866" i="5"/>
  <c r="M866" i="5"/>
  <c r="L866" i="5"/>
  <c r="D866" i="5"/>
  <c r="E867" i="5"/>
  <c r="F867" i="5"/>
  <c r="I867" i="5"/>
  <c r="J867" i="5"/>
  <c r="K867" i="5"/>
  <c r="M867" i="5"/>
  <c r="L867" i="5"/>
  <c r="D867" i="5"/>
  <c r="E868" i="5"/>
  <c r="F868" i="5"/>
  <c r="I868" i="5"/>
  <c r="J868" i="5"/>
  <c r="K868" i="5"/>
  <c r="M868" i="5"/>
  <c r="L868" i="5"/>
  <c r="D868" i="5"/>
  <c r="E869" i="5"/>
  <c r="F869" i="5"/>
  <c r="I869" i="5"/>
  <c r="J869" i="5"/>
  <c r="K869" i="5"/>
  <c r="M869" i="5"/>
  <c r="L869" i="5"/>
  <c r="D869" i="5"/>
  <c r="E870" i="5"/>
  <c r="F870" i="5"/>
  <c r="I870" i="5"/>
  <c r="J870" i="5"/>
  <c r="K870" i="5"/>
  <c r="M870" i="5"/>
  <c r="L870" i="5"/>
  <c r="D870" i="5"/>
  <c r="E871" i="5"/>
  <c r="F871" i="5"/>
  <c r="I871" i="5"/>
  <c r="J871" i="5"/>
  <c r="K871" i="5"/>
  <c r="M871" i="5"/>
  <c r="L871" i="5"/>
  <c r="D871" i="5"/>
  <c r="E872" i="5"/>
  <c r="F872" i="5"/>
  <c r="I872" i="5"/>
  <c r="J872" i="5"/>
  <c r="K872" i="5"/>
  <c r="M872" i="5"/>
  <c r="L872" i="5"/>
  <c r="D872" i="5"/>
  <c r="E873" i="5"/>
  <c r="F873" i="5"/>
  <c r="I873" i="5"/>
  <c r="J873" i="5"/>
  <c r="K873" i="5"/>
  <c r="M873" i="5"/>
  <c r="L873" i="5"/>
  <c r="D873" i="5"/>
  <c r="E874" i="5"/>
  <c r="F874" i="5"/>
  <c r="I874" i="5"/>
  <c r="J874" i="5"/>
  <c r="K874" i="5"/>
  <c r="M874" i="5"/>
  <c r="L874" i="5"/>
  <c r="D874" i="5"/>
  <c r="E875" i="5"/>
  <c r="F875" i="5"/>
  <c r="I875" i="5"/>
  <c r="J875" i="5"/>
  <c r="K875" i="5"/>
  <c r="M875" i="5"/>
  <c r="L875" i="5"/>
  <c r="D875" i="5"/>
  <c r="E876" i="5"/>
  <c r="F876" i="5"/>
  <c r="I876" i="5"/>
  <c r="J876" i="5"/>
  <c r="K876" i="5"/>
  <c r="M876" i="5"/>
  <c r="L876" i="5"/>
  <c r="D876" i="5"/>
  <c r="E877" i="5"/>
  <c r="F877" i="5"/>
  <c r="I877" i="5"/>
  <c r="J877" i="5"/>
  <c r="K877" i="5"/>
  <c r="M877" i="5"/>
  <c r="L877" i="5"/>
  <c r="D877" i="5"/>
  <c r="E878" i="5"/>
  <c r="F878" i="5"/>
  <c r="I878" i="5"/>
  <c r="J878" i="5"/>
  <c r="K878" i="5"/>
  <c r="M878" i="5"/>
  <c r="L878" i="5"/>
  <c r="D878" i="5"/>
  <c r="E879" i="5"/>
  <c r="F879" i="5"/>
  <c r="I879" i="5"/>
  <c r="J879" i="5"/>
  <c r="K879" i="5"/>
  <c r="M879" i="5"/>
  <c r="L879" i="5"/>
  <c r="D879" i="5"/>
  <c r="E880" i="5"/>
  <c r="F880" i="5"/>
  <c r="I880" i="5"/>
  <c r="J880" i="5"/>
  <c r="K880" i="5"/>
  <c r="M880" i="5"/>
  <c r="L880" i="5"/>
  <c r="D880" i="5"/>
  <c r="E881" i="5"/>
  <c r="F881" i="5"/>
  <c r="I881" i="5"/>
  <c r="J881" i="5"/>
  <c r="K881" i="5"/>
  <c r="M881" i="5"/>
  <c r="L881" i="5"/>
  <c r="D881" i="5"/>
  <c r="E882" i="5"/>
  <c r="F882" i="5"/>
  <c r="I882" i="5"/>
  <c r="J882" i="5"/>
  <c r="K882" i="5"/>
  <c r="M882" i="5"/>
  <c r="L882" i="5"/>
  <c r="D882" i="5"/>
  <c r="E883" i="5"/>
  <c r="F883" i="5"/>
  <c r="I883" i="5"/>
  <c r="J883" i="5"/>
  <c r="K883" i="5"/>
  <c r="M883" i="5"/>
  <c r="L883" i="5"/>
  <c r="D883" i="5"/>
  <c r="E884" i="5"/>
  <c r="F884" i="5"/>
  <c r="I884" i="5"/>
  <c r="J884" i="5"/>
  <c r="K884" i="5"/>
  <c r="M884" i="5"/>
  <c r="L884" i="5"/>
  <c r="D884" i="5"/>
  <c r="E885" i="5"/>
  <c r="F885" i="5"/>
  <c r="I885" i="5"/>
  <c r="J885" i="5"/>
  <c r="K885" i="5"/>
  <c r="M885" i="5"/>
  <c r="L885" i="5"/>
  <c r="D885" i="5"/>
  <c r="E886" i="5"/>
  <c r="F886" i="5"/>
  <c r="I886" i="5"/>
  <c r="J886" i="5"/>
  <c r="K886" i="5"/>
  <c r="M886" i="5"/>
  <c r="L886" i="5"/>
  <c r="D886" i="5"/>
  <c r="E887" i="5"/>
  <c r="F887" i="5"/>
  <c r="I887" i="5"/>
  <c r="J887" i="5"/>
  <c r="K887" i="5"/>
  <c r="M887" i="5"/>
  <c r="L887" i="5"/>
  <c r="D887" i="5"/>
  <c r="E888" i="5"/>
  <c r="F888" i="5"/>
  <c r="I888" i="5"/>
  <c r="J888" i="5"/>
  <c r="K888" i="5"/>
  <c r="M888" i="5"/>
  <c r="L888" i="5"/>
  <c r="D888" i="5"/>
  <c r="E889" i="5"/>
  <c r="F889" i="5"/>
  <c r="I889" i="5"/>
  <c r="J889" i="5"/>
  <c r="K889" i="5"/>
  <c r="M889" i="5"/>
  <c r="L889" i="5"/>
  <c r="D889" i="5"/>
  <c r="E890" i="5"/>
  <c r="F890" i="5"/>
  <c r="I890" i="5"/>
  <c r="J890" i="5"/>
  <c r="K890" i="5"/>
  <c r="M890" i="5"/>
  <c r="L890" i="5"/>
  <c r="D890" i="5"/>
  <c r="E891" i="5"/>
  <c r="F891" i="5"/>
  <c r="I891" i="5"/>
  <c r="J891" i="5"/>
  <c r="K891" i="5"/>
  <c r="M891" i="5"/>
  <c r="L891" i="5"/>
  <c r="D891" i="5"/>
  <c r="E892" i="5"/>
  <c r="F892" i="5"/>
  <c r="I892" i="5"/>
  <c r="J892" i="5"/>
  <c r="K892" i="5"/>
  <c r="M892" i="5"/>
  <c r="L892" i="5"/>
  <c r="D892" i="5"/>
  <c r="E893" i="5"/>
  <c r="F893" i="5"/>
  <c r="I893" i="5"/>
  <c r="J893" i="5"/>
  <c r="K893" i="5"/>
  <c r="M893" i="5"/>
  <c r="L893" i="5"/>
  <c r="D893" i="5"/>
  <c r="E894" i="5"/>
  <c r="F894" i="5"/>
  <c r="I894" i="5"/>
  <c r="J894" i="5"/>
  <c r="K894" i="5"/>
  <c r="M894" i="5"/>
  <c r="L894" i="5"/>
  <c r="D894" i="5"/>
  <c r="E895" i="5"/>
  <c r="F895" i="5"/>
  <c r="I895" i="5"/>
  <c r="J895" i="5"/>
  <c r="K895" i="5"/>
  <c r="M895" i="5"/>
  <c r="L895" i="5"/>
  <c r="D895" i="5"/>
  <c r="E896" i="5"/>
  <c r="F896" i="5"/>
  <c r="I896" i="5"/>
  <c r="J896" i="5"/>
  <c r="K896" i="5"/>
  <c r="M896" i="5"/>
  <c r="L896" i="5"/>
  <c r="D896" i="5"/>
  <c r="E897" i="5"/>
  <c r="F897" i="5"/>
  <c r="I897" i="5"/>
  <c r="J897" i="5"/>
  <c r="K897" i="5"/>
  <c r="M897" i="5"/>
  <c r="L897" i="5"/>
  <c r="D897" i="5"/>
  <c r="E898" i="5"/>
  <c r="F898" i="5"/>
  <c r="I898" i="5"/>
  <c r="J898" i="5"/>
  <c r="K898" i="5"/>
  <c r="M898" i="5"/>
  <c r="L898" i="5"/>
  <c r="D898" i="5"/>
  <c r="E899" i="5"/>
  <c r="F899" i="5"/>
  <c r="I899" i="5"/>
  <c r="J899" i="5"/>
  <c r="K899" i="5"/>
  <c r="M899" i="5"/>
  <c r="L899" i="5"/>
  <c r="D899" i="5"/>
  <c r="E900" i="5"/>
  <c r="F900" i="5"/>
  <c r="I900" i="5"/>
  <c r="J900" i="5"/>
  <c r="K900" i="5"/>
  <c r="M900" i="5"/>
  <c r="L900" i="5"/>
  <c r="D900" i="5"/>
  <c r="E901" i="5"/>
  <c r="F901" i="5"/>
  <c r="I901" i="5"/>
  <c r="J901" i="5"/>
  <c r="K901" i="5"/>
  <c r="M901" i="5"/>
  <c r="L901" i="5"/>
  <c r="D901" i="5"/>
  <c r="E902" i="5"/>
  <c r="F902" i="5"/>
  <c r="I902" i="5"/>
  <c r="J902" i="5"/>
  <c r="K902" i="5"/>
  <c r="M902" i="5"/>
  <c r="L902" i="5"/>
  <c r="D902" i="5"/>
  <c r="E903" i="5"/>
  <c r="F903" i="5"/>
  <c r="I903" i="5"/>
  <c r="J903" i="5"/>
  <c r="K903" i="5"/>
  <c r="M903" i="5"/>
  <c r="L903" i="5"/>
  <c r="D903" i="5"/>
  <c r="E904" i="5"/>
  <c r="F904" i="5"/>
  <c r="I904" i="5"/>
  <c r="J904" i="5"/>
  <c r="K904" i="5"/>
  <c r="M904" i="5"/>
  <c r="L904" i="5"/>
  <c r="D904" i="5"/>
  <c r="E905" i="5"/>
  <c r="F905" i="5"/>
  <c r="I905" i="5"/>
  <c r="J905" i="5"/>
  <c r="K905" i="5"/>
  <c r="M905" i="5"/>
  <c r="L905" i="5"/>
  <c r="D905" i="5"/>
  <c r="E906" i="5"/>
  <c r="F906" i="5"/>
  <c r="I906" i="5"/>
  <c r="J906" i="5"/>
  <c r="K906" i="5"/>
  <c r="M906" i="5"/>
  <c r="L906" i="5"/>
  <c r="D906" i="5"/>
  <c r="E907" i="5"/>
  <c r="F907" i="5"/>
  <c r="I907" i="5"/>
  <c r="J907" i="5"/>
  <c r="K907" i="5"/>
  <c r="M907" i="5"/>
  <c r="L907" i="5"/>
  <c r="D907" i="5"/>
  <c r="E908" i="5"/>
  <c r="F908" i="5"/>
  <c r="I908" i="5"/>
  <c r="J908" i="5"/>
  <c r="K908" i="5"/>
  <c r="M908" i="5"/>
  <c r="L908" i="5"/>
  <c r="D908" i="5"/>
  <c r="E909" i="5"/>
  <c r="F909" i="5"/>
  <c r="I909" i="5"/>
  <c r="J909" i="5"/>
  <c r="K909" i="5"/>
  <c r="M909" i="5"/>
  <c r="L909" i="5"/>
  <c r="D909" i="5"/>
  <c r="E910" i="5"/>
  <c r="F910" i="5"/>
  <c r="I910" i="5"/>
  <c r="J910" i="5"/>
  <c r="K910" i="5"/>
  <c r="M910" i="5"/>
  <c r="L910" i="5"/>
  <c r="D910" i="5"/>
  <c r="E911" i="5"/>
  <c r="F911" i="5"/>
  <c r="I911" i="5"/>
  <c r="J911" i="5"/>
  <c r="K911" i="5"/>
  <c r="M911" i="5"/>
  <c r="L911" i="5"/>
  <c r="D911" i="5"/>
  <c r="E912" i="5"/>
  <c r="F912" i="5"/>
  <c r="I912" i="5"/>
  <c r="J912" i="5"/>
  <c r="K912" i="5"/>
  <c r="M912" i="5"/>
  <c r="L912" i="5"/>
  <c r="D912" i="5"/>
  <c r="E913" i="5"/>
  <c r="F913" i="5"/>
  <c r="I913" i="5"/>
  <c r="J913" i="5"/>
  <c r="K913" i="5"/>
  <c r="M913" i="5"/>
  <c r="L913" i="5"/>
  <c r="D913" i="5"/>
  <c r="E914" i="5"/>
  <c r="F914" i="5"/>
  <c r="I914" i="5"/>
  <c r="J914" i="5"/>
  <c r="K914" i="5"/>
  <c r="M914" i="5"/>
  <c r="L914" i="5"/>
  <c r="D914" i="5"/>
  <c r="E915" i="5"/>
  <c r="F915" i="5"/>
  <c r="I915" i="5"/>
  <c r="J915" i="5"/>
  <c r="K915" i="5"/>
  <c r="M915" i="5"/>
  <c r="L915" i="5"/>
  <c r="D915" i="5"/>
  <c r="E916" i="5"/>
  <c r="F916" i="5"/>
  <c r="I916" i="5"/>
  <c r="J916" i="5"/>
  <c r="K916" i="5"/>
  <c r="M916" i="5"/>
  <c r="L916" i="5"/>
  <c r="D916" i="5"/>
  <c r="E917" i="5"/>
  <c r="F917" i="5"/>
  <c r="I917" i="5"/>
  <c r="J917" i="5"/>
  <c r="K917" i="5"/>
  <c r="M917" i="5"/>
  <c r="L917" i="5"/>
  <c r="D917" i="5"/>
  <c r="E918" i="5"/>
  <c r="F918" i="5"/>
  <c r="I918" i="5"/>
  <c r="J918" i="5"/>
  <c r="K918" i="5"/>
  <c r="M918" i="5"/>
  <c r="L918" i="5"/>
  <c r="D918" i="5"/>
  <c r="E919" i="5"/>
  <c r="F919" i="5"/>
  <c r="I919" i="5"/>
  <c r="J919" i="5"/>
  <c r="K919" i="5"/>
  <c r="M919" i="5"/>
  <c r="L919" i="5"/>
  <c r="D919" i="5"/>
  <c r="E920" i="5"/>
  <c r="F920" i="5"/>
  <c r="I920" i="5"/>
  <c r="J920" i="5"/>
  <c r="K920" i="5"/>
  <c r="M920" i="5"/>
  <c r="L920" i="5"/>
  <c r="D920" i="5"/>
  <c r="E921" i="5"/>
  <c r="F921" i="5"/>
  <c r="I921" i="5"/>
  <c r="J921" i="5"/>
  <c r="K921" i="5"/>
  <c r="M921" i="5"/>
  <c r="L921" i="5"/>
  <c r="D921" i="5"/>
  <c r="E922" i="5"/>
  <c r="F922" i="5"/>
  <c r="I922" i="5"/>
  <c r="J922" i="5"/>
  <c r="K922" i="5"/>
  <c r="M922" i="5"/>
  <c r="L922" i="5"/>
  <c r="D922" i="5"/>
  <c r="E923" i="5"/>
  <c r="F923" i="5"/>
  <c r="I923" i="5"/>
  <c r="J923" i="5"/>
  <c r="K923" i="5"/>
  <c r="M923" i="5"/>
  <c r="L923" i="5"/>
  <c r="D923" i="5"/>
  <c r="E924" i="5"/>
  <c r="F924" i="5"/>
  <c r="I924" i="5"/>
  <c r="J924" i="5"/>
  <c r="K924" i="5"/>
  <c r="M924" i="5"/>
  <c r="L924" i="5"/>
  <c r="D924" i="5"/>
  <c r="E925" i="5"/>
  <c r="F925" i="5"/>
  <c r="I925" i="5"/>
  <c r="J925" i="5"/>
  <c r="K925" i="5"/>
  <c r="M925" i="5"/>
  <c r="L925" i="5"/>
  <c r="D925" i="5"/>
  <c r="E926" i="5"/>
  <c r="F926" i="5"/>
  <c r="I926" i="5"/>
  <c r="J926" i="5"/>
  <c r="K926" i="5"/>
  <c r="M926" i="5"/>
  <c r="L926" i="5"/>
  <c r="D926" i="5"/>
  <c r="E927" i="5"/>
  <c r="F927" i="5"/>
  <c r="I927" i="5"/>
  <c r="J927" i="5"/>
  <c r="K927" i="5"/>
  <c r="M927" i="5"/>
  <c r="L927" i="5"/>
  <c r="D927" i="5"/>
  <c r="E928" i="5"/>
  <c r="F928" i="5"/>
  <c r="I928" i="5"/>
  <c r="J928" i="5"/>
  <c r="K928" i="5"/>
  <c r="M928" i="5"/>
  <c r="L928" i="5"/>
  <c r="D928" i="5"/>
  <c r="E929" i="5"/>
  <c r="F929" i="5"/>
  <c r="I929" i="5"/>
  <c r="J929" i="5"/>
  <c r="K929" i="5"/>
  <c r="M929" i="5"/>
  <c r="L929" i="5"/>
  <c r="D929" i="5"/>
  <c r="E930" i="5"/>
  <c r="F930" i="5"/>
  <c r="I930" i="5"/>
  <c r="J930" i="5"/>
  <c r="K930" i="5"/>
  <c r="M930" i="5"/>
  <c r="L930" i="5"/>
  <c r="D930" i="5"/>
  <c r="E931" i="5"/>
  <c r="F931" i="5"/>
  <c r="I931" i="5"/>
  <c r="J931" i="5"/>
  <c r="K931" i="5"/>
  <c r="M931" i="5"/>
  <c r="L931" i="5"/>
  <c r="D931" i="5"/>
  <c r="E932" i="5"/>
  <c r="F932" i="5"/>
  <c r="I932" i="5"/>
  <c r="J932" i="5"/>
  <c r="K932" i="5"/>
  <c r="M932" i="5"/>
  <c r="L932" i="5"/>
  <c r="D932" i="5"/>
  <c r="E933" i="5"/>
  <c r="F933" i="5"/>
  <c r="I933" i="5"/>
  <c r="J933" i="5"/>
  <c r="K933" i="5"/>
  <c r="M933" i="5"/>
  <c r="L933" i="5"/>
  <c r="D933" i="5"/>
  <c r="E934" i="5"/>
  <c r="F934" i="5"/>
  <c r="I934" i="5"/>
  <c r="J934" i="5"/>
  <c r="K934" i="5"/>
  <c r="M934" i="5"/>
  <c r="L934" i="5"/>
  <c r="D934" i="5"/>
  <c r="E935" i="5"/>
  <c r="F935" i="5"/>
  <c r="I935" i="5"/>
  <c r="J935" i="5"/>
  <c r="K935" i="5"/>
  <c r="M935" i="5"/>
  <c r="L935" i="5"/>
  <c r="D935" i="5"/>
  <c r="E936" i="5"/>
  <c r="F936" i="5"/>
  <c r="I936" i="5"/>
  <c r="J936" i="5"/>
  <c r="K936" i="5"/>
  <c r="M936" i="5"/>
  <c r="L936" i="5"/>
  <c r="D936" i="5"/>
  <c r="E937" i="5"/>
  <c r="F937" i="5"/>
  <c r="I937" i="5"/>
  <c r="J937" i="5"/>
  <c r="K937" i="5"/>
  <c r="M937" i="5"/>
  <c r="L937" i="5"/>
  <c r="D937" i="5"/>
  <c r="E938" i="5"/>
  <c r="F938" i="5"/>
  <c r="I938" i="5"/>
  <c r="J938" i="5"/>
  <c r="K938" i="5"/>
  <c r="M938" i="5"/>
  <c r="L938" i="5"/>
  <c r="D938" i="5"/>
  <c r="E939" i="5"/>
  <c r="F939" i="5"/>
  <c r="I939" i="5"/>
  <c r="J939" i="5"/>
  <c r="K939" i="5"/>
  <c r="M939" i="5"/>
  <c r="L939" i="5"/>
  <c r="D939" i="5"/>
  <c r="E940" i="5"/>
  <c r="F940" i="5"/>
  <c r="I940" i="5"/>
  <c r="J940" i="5"/>
  <c r="K940" i="5"/>
  <c r="M940" i="5"/>
  <c r="L940" i="5"/>
  <c r="D940" i="5"/>
  <c r="E941" i="5"/>
  <c r="F941" i="5"/>
  <c r="I941" i="5"/>
  <c r="J941" i="5"/>
  <c r="K941" i="5"/>
  <c r="M941" i="5"/>
  <c r="L941" i="5"/>
  <c r="D941" i="5"/>
  <c r="E942" i="5"/>
  <c r="F942" i="5"/>
  <c r="I942" i="5"/>
  <c r="J942" i="5"/>
  <c r="K942" i="5"/>
  <c r="M942" i="5"/>
  <c r="L942" i="5"/>
  <c r="D942" i="5"/>
  <c r="E943" i="5"/>
  <c r="F943" i="5"/>
  <c r="I943" i="5"/>
  <c r="J943" i="5"/>
  <c r="K943" i="5"/>
  <c r="M943" i="5"/>
  <c r="L943" i="5"/>
  <c r="D943" i="5"/>
  <c r="E944" i="5"/>
  <c r="F944" i="5"/>
  <c r="I944" i="5"/>
  <c r="J944" i="5"/>
  <c r="K944" i="5"/>
  <c r="M944" i="5"/>
  <c r="L944" i="5"/>
  <c r="D944" i="5"/>
  <c r="E945" i="5"/>
  <c r="F945" i="5"/>
  <c r="I945" i="5"/>
  <c r="J945" i="5"/>
  <c r="K945" i="5"/>
  <c r="M945" i="5"/>
  <c r="L945" i="5"/>
  <c r="D945" i="5"/>
  <c r="E946" i="5"/>
  <c r="F946" i="5"/>
  <c r="I946" i="5"/>
  <c r="J946" i="5"/>
  <c r="K946" i="5"/>
  <c r="M946" i="5"/>
  <c r="L946" i="5"/>
  <c r="D946" i="5"/>
  <c r="E947" i="5"/>
  <c r="F947" i="5"/>
  <c r="I947" i="5"/>
  <c r="J947" i="5"/>
  <c r="K947" i="5"/>
  <c r="M947" i="5"/>
  <c r="L947" i="5"/>
  <c r="D947" i="5"/>
  <c r="E948" i="5"/>
  <c r="F948" i="5"/>
  <c r="I948" i="5"/>
  <c r="J948" i="5"/>
  <c r="K948" i="5"/>
  <c r="M948" i="5"/>
  <c r="L948" i="5"/>
  <c r="D948" i="5"/>
  <c r="E949" i="5"/>
  <c r="F949" i="5"/>
  <c r="I949" i="5"/>
  <c r="J949" i="5"/>
  <c r="K949" i="5"/>
  <c r="M949" i="5"/>
  <c r="L949" i="5"/>
  <c r="D949" i="5"/>
  <c r="E950" i="5"/>
  <c r="F950" i="5"/>
  <c r="I950" i="5"/>
  <c r="J950" i="5"/>
  <c r="K950" i="5"/>
  <c r="M950" i="5"/>
  <c r="L950" i="5"/>
  <c r="D950" i="5"/>
  <c r="E951" i="5"/>
  <c r="F951" i="5"/>
  <c r="I951" i="5"/>
  <c r="J951" i="5"/>
  <c r="K951" i="5"/>
  <c r="M951" i="5"/>
  <c r="L951" i="5"/>
  <c r="D951" i="5"/>
  <c r="E952" i="5"/>
  <c r="F952" i="5"/>
  <c r="I952" i="5"/>
  <c r="J952" i="5"/>
  <c r="K952" i="5"/>
  <c r="M952" i="5"/>
  <c r="L952" i="5"/>
  <c r="D952" i="5"/>
  <c r="E953" i="5"/>
  <c r="F953" i="5"/>
  <c r="I953" i="5"/>
  <c r="J953" i="5"/>
  <c r="K953" i="5"/>
  <c r="M953" i="5"/>
  <c r="L953" i="5"/>
  <c r="D953" i="5"/>
  <c r="E954" i="5"/>
  <c r="F954" i="5"/>
  <c r="I954" i="5"/>
  <c r="J954" i="5"/>
  <c r="K954" i="5"/>
  <c r="M954" i="5"/>
  <c r="L954" i="5"/>
  <c r="D954" i="5"/>
  <c r="E955" i="5"/>
  <c r="F955" i="5"/>
  <c r="I955" i="5"/>
  <c r="J955" i="5"/>
  <c r="K955" i="5"/>
  <c r="M955" i="5"/>
  <c r="L955" i="5"/>
  <c r="D955" i="5"/>
  <c r="E956" i="5"/>
  <c r="F956" i="5"/>
  <c r="I956" i="5"/>
  <c r="J956" i="5"/>
  <c r="K956" i="5"/>
  <c r="M956" i="5"/>
  <c r="L956" i="5"/>
  <c r="D956" i="5"/>
  <c r="E957" i="5"/>
  <c r="F957" i="5"/>
  <c r="I957" i="5"/>
  <c r="J957" i="5"/>
  <c r="K957" i="5"/>
  <c r="M957" i="5"/>
  <c r="L957" i="5"/>
  <c r="D957" i="5"/>
  <c r="E958" i="5"/>
  <c r="F958" i="5"/>
  <c r="I958" i="5"/>
  <c r="J958" i="5"/>
  <c r="K958" i="5"/>
  <c r="M958" i="5"/>
  <c r="L958" i="5"/>
  <c r="D958" i="5"/>
  <c r="E959" i="5"/>
  <c r="F959" i="5"/>
  <c r="I959" i="5"/>
  <c r="J959" i="5"/>
  <c r="K959" i="5"/>
  <c r="M959" i="5"/>
  <c r="L959" i="5"/>
  <c r="D959" i="5"/>
  <c r="E960" i="5"/>
  <c r="F960" i="5"/>
  <c r="I960" i="5"/>
  <c r="J960" i="5"/>
  <c r="K960" i="5"/>
  <c r="M960" i="5"/>
  <c r="L960" i="5"/>
  <c r="D960" i="5"/>
  <c r="E961" i="5"/>
  <c r="F961" i="5"/>
  <c r="I961" i="5"/>
  <c r="J961" i="5"/>
  <c r="K961" i="5"/>
  <c r="M961" i="5"/>
  <c r="L961" i="5"/>
  <c r="D961" i="5"/>
  <c r="E962" i="5"/>
  <c r="F962" i="5"/>
  <c r="I962" i="5"/>
  <c r="J962" i="5"/>
  <c r="K962" i="5"/>
  <c r="M962" i="5"/>
  <c r="L962" i="5"/>
  <c r="D962" i="5"/>
  <c r="E963" i="5"/>
  <c r="F963" i="5"/>
  <c r="I963" i="5"/>
  <c r="J963" i="5"/>
  <c r="K963" i="5"/>
  <c r="M963" i="5"/>
  <c r="L963" i="5"/>
  <c r="D963" i="5"/>
  <c r="E964" i="5"/>
  <c r="F964" i="5"/>
  <c r="I964" i="5"/>
  <c r="J964" i="5"/>
  <c r="K964" i="5"/>
  <c r="M964" i="5"/>
  <c r="L964" i="5"/>
  <c r="D964" i="5"/>
  <c r="E965" i="5"/>
  <c r="F965" i="5"/>
  <c r="I965" i="5"/>
  <c r="J965" i="5"/>
  <c r="K965" i="5"/>
  <c r="M965" i="5"/>
  <c r="L965" i="5"/>
  <c r="D965" i="5"/>
  <c r="E966" i="5"/>
  <c r="F966" i="5"/>
  <c r="I966" i="5"/>
  <c r="J966" i="5"/>
  <c r="K966" i="5"/>
  <c r="M966" i="5"/>
  <c r="L966" i="5"/>
  <c r="D966" i="5"/>
  <c r="E967" i="5"/>
  <c r="F967" i="5"/>
  <c r="I967" i="5"/>
  <c r="J967" i="5"/>
  <c r="K967" i="5"/>
  <c r="M967" i="5"/>
  <c r="L967" i="5"/>
  <c r="D967" i="5"/>
  <c r="E968" i="5"/>
  <c r="F968" i="5"/>
  <c r="I968" i="5"/>
  <c r="J968" i="5"/>
  <c r="K968" i="5"/>
  <c r="M968" i="5"/>
  <c r="L968" i="5"/>
  <c r="D968" i="5"/>
  <c r="E969" i="5"/>
  <c r="F969" i="5"/>
  <c r="I969" i="5"/>
  <c r="J969" i="5"/>
  <c r="K969" i="5"/>
  <c r="M969" i="5"/>
  <c r="L969" i="5"/>
  <c r="D969" i="5"/>
  <c r="E970" i="5"/>
  <c r="F970" i="5"/>
  <c r="I970" i="5"/>
  <c r="J970" i="5"/>
  <c r="K970" i="5"/>
  <c r="M970" i="5"/>
  <c r="L970" i="5"/>
  <c r="D970" i="5"/>
  <c r="E971" i="5"/>
  <c r="F971" i="5"/>
  <c r="I971" i="5"/>
  <c r="J971" i="5"/>
  <c r="K971" i="5"/>
  <c r="M971" i="5"/>
  <c r="L971" i="5"/>
  <c r="D971" i="5"/>
  <c r="E972" i="5"/>
  <c r="F972" i="5"/>
  <c r="I972" i="5"/>
  <c r="J972" i="5"/>
  <c r="K972" i="5"/>
  <c r="M972" i="5"/>
  <c r="L972" i="5"/>
  <c r="D972" i="5"/>
  <c r="E973" i="5"/>
  <c r="F973" i="5"/>
  <c r="I973" i="5"/>
  <c r="J973" i="5"/>
  <c r="K973" i="5"/>
  <c r="M973" i="5"/>
  <c r="L973" i="5"/>
  <c r="D973" i="5"/>
  <c r="E974" i="5"/>
  <c r="F974" i="5"/>
  <c r="I974" i="5"/>
  <c r="J974" i="5"/>
  <c r="K974" i="5"/>
  <c r="M974" i="5"/>
  <c r="L974" i="5"/>
  <c r="D974" i="5"/>
  <c r="E975" i="5"/>
  <c r="F975" i="5"/>
  <c r="I975" i="5"/>
  <c r="J975" i="5"/>
  <c r="K975" i="5"/>
  <c r="M975" i="5"/>
  <c r="L975" i="5"/>
  <c r="D975" i="5"/>
  <c r="E976" i="5"/>
  <c r="F976" i="5"/>
  <c r="I976" i="5"/>
  <c r="J976" i="5"/>
  <c r="K976" i="5"/>
  <c r="M976" i="5"/>
  <c r="L976" i="5"/>
  <c r="D976" i="5"/>
  <c r="E977" i="5"/>
  <c r="F977" i="5"/>
  <c r="I977" i="5"/>
  <c r="J977" i="5"/>
  <c r="K977" i="5"/>
  <c r="M977" i="5"/>
  <c r="L977" i="5"/>
  <c r="D977" i="5"/>
  <c r="E978" i="5"/>
  <c r="F978" i="5"/>
  <c r="I978" i="5"/>
  <c r="J978" i="5"/>
  <c r="K978" i="5"/>
  <c r="M978" i="5"/>
  <c r="L978" i="5"/>
  <c r="D978" i="5"/>
  <c r="E979" i="5"/>
  <c r="F979" i="5"/>
  <c r="I979" i="5"/>
  <c r="J979" i="5"/>
  <c r="K979" i="5"/>
  <c r="M979" i="5"/>
  <c r="L979" i="5"/>
  <c r="D979" i="5"/>
  <c r="E980" i="5"/>
  <c r="F980" i="5"/>
  <c r="I980" i="5"/>
  <c r="J980" i="5"/>
  <c r="K980" i="5"/>
  <c r="M980" i="5"/>
  <c r="L980" i="5"/>
  <c r="D980" i="5"/>
  <c r="E981" i="5"/>
  <c r="F981" i="5"/>
  <c r="I981" i="5"/>
  <c r="J981" i="5"/>
  <c r="K981" i="5"/>
  <c r="M981" i="5"/>
  <c r="L981" i="5"/>
  <c r="D981" i="5"/>
  <c r="E982" i="5"/>
  <c r="F982" i="5"/>
  <c r="I982" i="5"/>
  <c r="J982" i="5"/>
  <c r="K982" i="5"/>
  <c r="M982" i="5"/>
  <c r="L982" i="5"/>
  <c r="D982" i="5"/>
  <c r="E983" i="5"/>
  <c r="F983" i="5"/>
  <c r="I983" i="5"/>
  <c r="J983" i="5"/>
  <c r="K983" i="5"/>
  <c r="M983" i="5"/>
  <c r="L983" i="5"/>
  <c r="D983" i="5"/>
  <c r="E984" i="5"/>
  <c r="F984" i="5"/>
  <c r="I984" i="5"/>
  <c r="J984" i="5"/>
  <c r="K984" i="5"/>
  <c r="M984" i="5"/>
  <c r="L984" i="5"/>
  <c r="D984" i="5"/>
  <c r="E985" i="5"/>
  <c r="F985" i="5"/>
  <c r="I985" i="5"/>
  <c r="J985" i="5"/>
  <c r="K985" i="5"/>
  <c r="M985" i="5"/>
  <c r="L985" i="5"/>
  <c r="D985" i="5"/>
  <c r="E986" i="5"/>
  <c r="F986" i="5"/>
  <c r="I986" i="5"/>
  <c r="J986" i="5"/>
  <c r="K986" i="5"/>
  <c r="M986" i="5"/>
  <c r="L986" i="5"/>
  <c r="D986" i="5"/>
  <c r="E987" i="5"/>
  <c r="F987" i="5"/>
  <c r="I987" i="5"/>
  <c r="J987" i="5"/>
  <c r="K987" i="5"/>
  <c r="M987" i="5"/>
  <c r="L987" i="5"/>
  <c r="D987" i="5"/>
  <c r="E988" i="5"/>
  <c r="F988" i="5"/>
  <c r="I988" i="5"/>
  <c r="J988" i="5"/>
  <c r="K988" i="5"/>
  <c r="M988" i="5"/>
  <c r="L988" i="5"/>
  <c r="D988" i="5"/>
  <c r="E989" i="5"/>
  <c r="F989" i="5"/>
  <c r="I989" i="5"/>
  <c r="J989" i="5"/>
  <c r="K989" i="5"/>
  <c r="M989" i="5"/>
  <c r="L989" i="5"/>
  <c r="D989" i="5"/>
  <c r="E990" i="5"/>
  <c r="F990" i="5"/>
  <c r="I990" i="5"/>
  <c r="J990" i="5"/>
  <c r="K990" i="5"/>
  <c r="M990" i="5"/>
  <c r="L990" i="5"/>
  <c r="D990" i="5"/>
  <c r="E991" i="5"/>
  <c r="F991" i="5"/>
  <c r="I991" i="5"/>
  <c r="J991" i="5"/>
  <c r="K991" i="5"/>
  <c r="M991" i="5"/>
  <c r="L991" i="5"/>
  <c r="D991" i="5"/>
  <c r="E992" i="5"/>
  <c r="F992" i="5"/>
  <c r="I992" i="5"/>
  <c r="J992" i="5"/>
  <c r="K992" i="5"/>
  <c r="M992" i="5"/>
  <c r="L992" i="5"/>
  <c r="D992" i="5"/>
  <c r="E993" i="5"/>
  <c r="F993" i="5"/>
  <c r="I993" i="5"/>
  <c r="J993" i="5"/>
  <c r="K993" i="5"/>
  <c r="M993" i="5"/>
  <c r="L993" i="5"/>
  <c r="D993" i="5"/>
  <c r="E994" i="5"/>
  <c r="F994" i="5"/>
  <c r="I994" i="5"/>
  <c r="J994" i="5"/>
  <c r="K994" i="5"/>
  <c r="M994" i="5"/>
  <c r="L994" i="5"/>
  <c r="D994" i="5"/>
  <c r="E995" i="5"/>
  <c r="F995" i="5"/>
  <c r="I995" i="5"/>
  <c r="J995" i="5"/>
  <c r="K995" i="5"/>
  <c r="M995" i="5"/>
  <c r="L995" i="5"/>
  <c r="D995" i="5"/>
  <c r="E996" i="5"/>
  <c r="F996" i="5"/>
  <c r="I996" i="5"/>
  <c r="J996" i="5"/>
  <c r="K996" i="5"/>
  <c r="M996" i="5"/>
  <c r="L996" i="5"/>
  <c r="D996" i="5"/>
  <c r="E997" i="5"/>
  <c r="F997" i="5"/>
  <c r="I997" i="5"/>
  <c r="J997" i="5"/>
  <c r="K997" i="5"/>
  <c r="M997" i="5"/>
  <c r="L997" i="5"/>
  <c r="D997" i="5"/>
  <c r="E998" i="5"/>
  <c r="F998" i="5"/>
  <c r="I998" i="5"/>
  <c r="J998" i="5"/>
  <c r="K998" i="5"/>
  <c r="M998" i="5"/>
  <c r="L998" i="5"/>
  <c r="D998" i="5"/>
  <c r="E999" i="5"/>
  <c r="F999" i="5"/>
  <c r="I999" i="5"/>
  <c r="J999" i="5"/>
  <c r="K999" i="5"/>
  <c r="M999" i="5"/>
  <c r="L999" i="5"/>
  <c r="D999" i="5"/>
  <c r="E1000" i="5"/>
  <c r="F1000" i="5"/>
  <c r="I1000" i="5"/>
  <c r="J1000" i="5"/>
  <c r="K1000" i="5"/>
  <c r="M1000" i="5"/>
  <c r="L1000" i="5"/>
  <c r="D1000" i="5"/>
  <c r="E1001" i="5"/>
  <c r="F1001" i="5"/>
  <c r="I1001" i="5"/>
  <c r="J1001" i="5"/>
  <c r="K1001" i="5"/>
  <c r="M1001" i="5"/>
  <c r="L1001" i="5"/>
  <c r="D1001" i="5"/>
  <c r="E1002" i="5"/>
  <c r="F1002" i="5"/>
  <c r="I1002" i="5"/>
  <c r="J1002" i="5"/>
  <c r="K1002" i="5"/>
  <c r="M1002" i="5"/>
  <c r="L1002" i="5"/>
  <c r="D1002" i="5"/>
  <c r="E1003" i="5"/>
  <c r="F1003" i="5"/>
  <c r="I1003" i="5"/>
  <c r="J1003" i="5"/>
  <c r="K1003" i="5"/>
  <c r="M1003" i="5"/>
  <c r="L1003" i="5"/>
  <c r="D1003" i="5"/>
  <c r="E1004" i="5"/>
  <c r="F1004" i="5"/>
  <c r="I1004" i="5"/>
  <c r="J1004" i="5"/>
  <c r="K1004" i="5"/>
  <c r="M1004" i="5"/>
  <c r="L1004" i="5"/>
  <c r="D1004" i="5"/>
  <c r="E1005" i="5"/>
  <c r="F1005" i="5"/>
  <c r="I1005" i="5"/>
  <c r="J1005" i="5"/>
  <c r="K1005" i="5"/>
  <c r="M1005" i="5"/>
  <c r="L1005" i="5"/>
  <c r="D1005" i="5"/>
  <c r="E1006" i="5"/>
  <c r="F1006" i="5"/>
  <c r="I1006" i="5"/>
  <c r="J1006" i="5"/>
  <c r="K1006" i="5"/>
  <c r="M1006" i="5"/>
  <c r="L1006" i="5"/>
  <c r="D1006" i="5"/>
  <c r="E1007" i="5"/>
  <c r="F1007" i="5"/>
  <c r="I1007" i="5"/>
  <c r="J1007" i="5"/>
  <c r="K1007" i="5"/>
  <c r="M1007" i="5"/>
  <c r="L1007" i="5"/>
  <c r="D1007" i="5"/>
  <c r="E1008" i="5"/>
  <c r="F1008" i="5"/>
  <c r="I1008" i="5"/>
  <c r="J1008" i="5"/>
  <c r="K1008" i="5"/>
  <c r="M1008" i="5"/>
  <c r="L1008" i="5"/>
  <c r="D1008" i="5"/>
  <c r="E1009" i="5"/>
  <c r="F1009" i="5"/>
  <c r="I1009" i="5"/>
  <c r="J1009" i="5"/>
  <c r="K1009" i="5"/>
  <c r="M1009" i="5"/>
  <c r="L1009" i="5"/>
  <c r="D1009" i="5"/>
  <c r="E1010" i="5"/>
  <c r="F1010" i="5"/>
  <c r="I1010" i="5"/>
  <c r="J1010" i="5"/>
  <c r="K1010" i="5"/>
  <c r="M1010" i="5"/>
  <c r="L1010" i="5"/>
  <c r="D1010" i="5"/>
  <c r="E1011" i="5"/>
  <c r="F1011" i="5"/>
  <c r="I1011" i="5"/>
  <c r="J1011" i="5"/>
  <c r="K1011" i="5"/>
  <c r="M1011" i="5"/>
  <c r="L1011" i="5"/>
  <c r="D1011" i="5"/>
  <c r="E1012" i="5"/>
  <c r="F1012" i="5"/>
  <c r="I1012" i="5"/>
  <c r="J1012" i="5"/>
  <c r="K1012" i="5"/>
  <c r="M1012" i="5"/>
  <c r="L1012" i="5"/>
  <c r="D1012" i="5"/>
  <c r="E1013" i="5"/>
  <c r="F1013" i="5"/>
  <c r="I1013" i="5"/>
  <c r="J1013" i="5"/>
  <c r="K1013" i="5"/>
  <c r="M1013" i="5"/>
  <c r="L1013" i="5"/>
  <c r="D1013" i="5"/>
  <c r="E1014" i="5"/>
  <c r="F1014" i="5"/>
  <c r="I1014" i="5"/>
  <c r="J1014" i="5"/>
  <c r="K1014" i="5"/>
  <c r="M1014" i="5"/>
  <c r="L1014" i="5"/>
  <c r="D1014" i="5"/>
  <c r="E1015" i="5"/>
  <c r="F1015" i="5"/>
  <c r="I1015" i="5"/>
  <c r="J1015" i="5"/>
  <c r="K1015" i="5"/>
  <c r="M1015" i="5"/>
  <c r="L1015" i="5"/>
  <c r="D1015" i="5"/>
  <c r="E1016" i="5"/>
  <c r="F1016" i="5"/>
  <c r="I1016" i="5"/>
  <c r="J1016" i="5"/>
  <c r="K1016" i="5"/>
  <c r="M1016" i="5"/>
  <c r="L1016" i="5"/>
  <c r="D1016" i="5"/>
  <c r="E1017" i="5"/>
  <c r="F1017" i="5"/>
  <c r="I1017" i="5"/>
  <c r="J1017" i="5"/>
  <c r="K1017" i="5"/>
  <c r="M1017" i="5"/>
  <c r="L1017" i="5"/>
  <c r="D1017" i="5"/>
  <c r="E1018" i="5"/>
  <c r="F1018" i="5"/>
  <c r="I1018" i="5"/>
  <c r="J1018" i="5"/>
  <c r="K1018" i="5"/>
  <c r="M1018" i="5"/>
  <c r="L1018" i="5"/>
  <c r="D1018" i="5"/>
  <c r="E1019" i="5"/>
  <c r="F1019" i="5"/>
  <c r="I1019" i="5"/>
  <c r="J1019" i="5"/>
  <c r="K1019" i="5"/>
  <c r="M1019" i="5"/>
  <c r="L1019" i="5"/>
  <c r="D1019" i="5"/>
  <c r="E1020" i="5"/>
  <c r="F1020" i="5"/>
  <c r="I1020" i="5"/>
  <c r="J1020" i="5"/>
  <c r="K1020" i="5"/>
  <c r="M1020" i="5"/>
  <c r="L1020" i="5"/>
  <c r="D1020" i="5"/>
  <c r="E1021" i="5"/>
  <c r="F1021" i="5"/>
  <c r="I1021" i="5"/>
  <c r="J1021" i="5"/>
  <c r="K1021" i="5"/>
  <c r="M1021" i="5"/>
  <c r="L1021" i="5"/>
  <c r="D1021" i="5"/>
  <c r="E1022" i="5"/>
  <c r="F1022" i="5"/>
  <c r="I1022" i="5"/>
  <c r="J1022" i="5"/>
  <c r="K1022" i="5"/>
  <c r="M1022" i="5"/>
  <c r="L1022" i="5"/>
  <c r="D1022" i="5"/>
  <c r="E1023" i="5"/>
  <c r="F1023" i="5"/>
  <c r="I1023" i="5"/>
  <c r="J1023" i="5"/>
  <c r="K1023" i="5"/>
  <c r="M1023" i="5"/>
  <c r="L1023" i="5"/>
  <c r="D1023" i="5"/>
  <c r="E1024" i="5"/>
  <c r="F1024" i="5"/>
  <c r="I1024" i="5"/>
  <c r="J1024" i="5"/>
  <c r="K1024" i="5"/>
  <c r="M1024" i="5"/>
  <c r="L1024" i="5"/>
  <c r="D1024" i="5"/>
  <c r="E1025" i="5"/>
  <c r="F1025" i="5"/>
  <c r="I1025" i="5"/>
  <c r="J1025" i="5"/>
  <c r="K1025" i="5"/>
  <c r="M1025" i="5"/>
  <c r="L1025" i="5"/>
  <c r="D1025" i="5"/>
  <c r="E1026" i="5"/>
  <c r="F1026" i="5"/>
  <c r="I1026" i="5"/>
  <c r="J1026" i="5"/>
  <c r="K1026" i="5"/>
  <c r="M1026" i="5"/>
  <c r="L1026" i="5"/>
  <c r="D1026" i="5"/>
  <c r="E1027" i="5"/>
  <c r="F1027" i="5"/>
  <c r="I1027" i="5"/>
  <c r="J1027" i="5"/>
  <c r="K1027" i="5"/>
  <c r="M1027" i="5"/>
  <c r="L1027" i="5"/>
  <c r="D1027" i="5"/>
  <c r="E1028" i="5"/>
  <c r="F1028" i="5"/>
  <c r="I1028" i="5"/>
  <c r="J1028" i="5"/>
  <c r="K1028" i="5"/>
  <c r="M1028" i="5"/>
  <c r="L1028" i="5"/>
  <c r="D1028" i="5"/>
  <c r="E1029" i="5"/>
  <c r="F1029" i="5"/>
  <c r="I1029" i="5"/>
  <c r="J1029" i="5"/>
  <c r="K1029" i="5"/>
  <c r="M1029" i="5"/>
  <c r="L1029" i="5"/>
  <c r="D1029" i="5"/>
  <c r="E1030" i="5"/>
  <c r="F1030" i="5"/>
  <c r="I1030" i="5"/>
  <c r="J1030" i="5"/>
  <c r="K1030" i="5"/>
  <c r="M1030" i="5"/>
  <c r="L1030" i="5"/>
  <c r="D1030" i="5"/>
  <c r="E1031" i="5"/>
  <c r="F1031" i="5"/>
  <c r="I1031" i="5"/>
  <c r="J1031" i="5"/>
  <c r="K1031" i="5"/>
  <c r="M1031" i="5"/>
  <c r="L1031" i="5"/>
  <c r="D1031" i="5"/>
  <c r="E1032" i="5"/>
  <c r="F1032" i="5"/>
  <c r="I1032" i="5"/>
  <c r="J1032" i="5"/>
  <c r="K1032" i="5"/>
  <c r="M1032" i="5"/>
  <c r="L1032" i="5"/>
  <c r="D1032" i="5"/>
  <c r="E1033" i="5"/>
  <c r="F1033" i="5"/>
  <c r="I1033" i="5"/>
  <c r="J1033" i="5"/>
  <c r="K1033" i="5"/>
  <c r="M1033" i="5"/>
  <c r="L1033" i="5"/>
  <c r="D1033" i="5"/>
  <c r="E1034" i="5"/>
  <c r="F1034" i="5"/>
  <c r="I1034" i="5"/>
  <c r="J1034" i="5"/>
  <c r="K1034" i="5"/>
  <c r="M1034" i="5"/>
  <c r="L1034" i="5"/>
  <c r="D1034" i="5"/>
  <c r="E1035" i="5"/>
  <c r="F1035" i="5"/>
  <c r="I1035" i="5"/>
  <c r="J1035" i="5"/>
  <c r="K1035" i="5"/>
  <c r="M1035" i="5"/>
  <c r="L1035" i="5"/>
  <c r="D1035" i="5"/>
  <c r="E1036" i="5"/>
  <c r="F1036" i="5"/>
  <c r="I1036" i="5"/>
  <c r="J1036" i="5"/>
  <c r="K1036" i="5"/>
  <c r="M1036" i="5"/>
  <c r="L1036" i="5"/>
  <c r="D1036" i="5"/>
  <c r="E1037" i="5"/>
  <c r="F1037" i="5"/>
  <c r="I1037" i="5"/>
  <c r="J1037" i="5"/>
  <c r="K1037" i="5"/>
  <c r="M1037" i="5"/>
  <c r="L1037" i="5"/>
  <c r="D1037" i="5"/>
  <c r="E1038" i="5"/>
  <c r="F1038" i="5"/>
  <c r="I1038" i="5"/>
  <c r="J1038" i="5"/>
  <c r="K1038" i="5"/>
  <c r="M1038" i="5"/>
  <c r="L1038" i="5"/>
  <c r="D1038" i="5"/>
  <c r="E1039" i="5"/>
  <c r="F1039" i="5"/>
  <c r="I1039" i="5"/>
  <c r="J1039" i="5"/>
  <c r="K1039" i="5"/>
  <c r="M1039" i="5"/>
  <c r="L1039" i="5"/>
  <c r="D1039" i="5"/>
  <c r="E1040" i="5"/>
  <c r="F1040" i="5"/>
  <c r="I1040" i="5"/>
  <c r="J1040" i="5"/>
  <c r="K1040" i="5"/>
  <c r="M1040" i="5"/>
  <c r="L1040" i="5"/>
  <c r="D1040" i="5"/>
  <c r="E1041" i="5"/>
  <c r="F1041" i="5"/>
  <c r="I1041" i="5"/>
  <c r="J1041" i="5"/>
  <c r="K1041" i="5"/>
  <c r="M1041" i="5"/>
  <c r="L1041" i="5"/>
  <c r="D1041" i="5"/>
  <c r="E1042" i="5"/>
  <c r="F1042" i="5"/>
  <c r="I1042" i="5"/>
  <c r="J1042" i="5"/>
  <c r="K1042" i="5"/>
  <c r="M1042" i="5"/>
  <c r="L1042" i="5"/>
  <c r="D1042" i="5"/>
  <c r="E1043" i="5"/>
  <c r="F1043" i="5"/>
  <c r="I1043" i="5"/>
  <c r="J1043" i="5"/>
  <c r="K1043" i="5"/>
  <c r="M1043" i="5"/>
  <c r="L1043" i="5"/>
  <c r="D1043" i="5"/>
  <c r="E1044" i="5"/>
  <c r="F1044" i="5"/>
  <c r="I1044" i="5"/>
  <c r="J1044" i="5"/>
  <c r="K1044" i="5"/>
  <c r="M1044" i="5"/>
  <c r="L1044" i="5"/>
  <c r="D1044" i="5"/>
  <c r="E1045" i="5"/>
  <c r="F1045" i="5"/>
  <c r="I1045" i="5"/>
  <c r="J1045" i="5"/>
  <c r="K1045" i="5"/>
  <c r="M1045" i="5"/>
  <c r="L1045" i="5"/>
  <c r="D1045" i="5"/>
  <c r="E1046" i="5"/>
  <c r="F1046" i="5"/>
  <c r="I1046" i="5"/>
  <c r="J1046" i="5"/>
  <c r="K1046" i="5"/>
  <c r="M1046" i="5"/>
  <c r="L1046" i="5"/>
  <c r="D1046" i="5"/>
  <c r="E1047" i="5"/>
  <c r="F1047" i="5"/>
  <c r="I1047" i="5"/>
  <c r="J1047" i="5"/>
  <c r="K1047" i="5"/>
  <c r="M1047" i="5"/>
  <c r="L1047" i="5"/>
  <c r="D1047" i="5"/>
  <c r="E1048" i="5"/>
  <c r="F1048" i="5"/>
  <c r="I1048" i="5"/>
  <c r="J1048" i="5"/>
  <c r="K1048" i="5"/>
  <c r="M1048" i="5"/>
  <c r="L1048" i="5"/>
  <c r="D1048" i="5"/>
  <c r="E1049" i="5"/>
  <c r="F1049" i="5"/>
  <c r="I1049" i="5"/>
  <c r="J1049" i="5"/>
  <c r="K1049" i="5"/>
  <c r="M1049" i="5"/>
  <c r="L1049" i="5"/>
  <c r="D1049" i="5"/>
  <c r="E1050" i="5"/>
  <c r="F1050" i="5"/>
  <c r="I1050" i="5"/>
  <c r="J1050" i="5"/>
  <c r="K1050" i="5"/>
  <c r="M1050" i="5"/>
  <c r="L1050" i="5"/>
  <c r="D1050" i="5"/>
  <c r="E1051" i="5"/>
  <c r="F1051" i="5"/>
  <c r="I1051" i="5"/>
  <c r="J1051" i="5"/>
  <c r="K1051" i="5"/>
  <c r="M1051" i="5"/>
  <c r="L1051" i="5"/>
  <c r="D1051" i="5"/>
  <c r="E1052" i="5"/>
  <c r="F1052" i="5"/>
  <c r="I1052" i="5"/>
  <c r="J1052" i="5"/>
  <c r="K1052" i="5"/>
  <c r="M1052" i="5"/>
  <c r="L1052" i="5"/>
  <c r="D1052" i="5"/>
  <c r="E1053" i="5"/>
  <c r="F1053" i="5"/>
  <c r="I1053" i="5"/>
  <c r="J1053" i="5"/>
  <c r="K1053" i="5"/>
  <c r="M1053" i="5"/>
  <c r="L1053" i="5"/>
  <c r="D1053" i="5"/>
  <c r="E1054" i="5"/>
  <c r="F1054" i="5"/>
  <c r="I1054" i="5"/>
  <c r="J1054" i="5"/>
  <c r="K1054" i="5"/>
  <c r="M1054" i="5"/>
  <c r="L1054" i="5"/>
  <c r="D1054" i="5"/>
  <c r="E1055" i="5"/>
  <c r="F1055" i="5"/>
  <c r="I1055" i="5"/>
  <c r="J1055" i="5"/>
  <c r="K1055" i="5"/>
  <c r="M1055" i="5"/>
  <c r="L1055" i="5"/>
  <c r="D1055" i="5"/>
  <c r="E1056" i="5"/>
  <c r="F1056" i="5"/>
  <c r="I1056" i="5"/>
  <c r="J1056" i="5"/>
  <c r="K1056" i="5"/>
  <c r="M1056" i="5"/>
  <c r="L1056" i="5"/>
  <c r="D1056" i="5"/>
  <c r="E1057" i="5"/>
  <c r="F1057" i="5"/>
  <c r="I1057" i="5"/>
  <c r="J1057" i="5"/>
  <c r="K1057" i="5"/>
  <c r="M1057" i="5"/>
  <c r="L1057" i="5"/>
  <c r="D1057" i="5"/>
  <c r="E1058" i="5"/>
  <c r="F1058" i="5"/>
  <c r="I1058" i="5"/>
  <c r="J1058" i="5"/>
  <c r="K1058" i="5"/>
  <c r="M1058" i="5"/>
  <c r="L1058" i="5"/>
  <c r="D1058" i="5"/>
  <c r="E1059" i="5"/>
  <c r="F1059" i="5"/>
  <c r="I1059" i="5"/>
  <c r="J1059" i="5"/>
  <c r="K1059" i="5"/>
  <c r="M1059" i="5"/>
  <c r="L1059" i="5"/>
  <c r="D1059" i="5"/>
  <c r="E1060" i="5"/>
  <c r="F1060" i="5"/>
  <c r="I1060" i="5"/>
  <c r="J1060" i="5"/>
  <c r="K1060" i="5"/>
  <c r="M1060" i="5"/>
  <c r="L1060" i="5"/>
  <c r="D1060" i="5"/>
  <c r="E1061" i="5"/>
  <c r="F1061" i="5"/>
  <c r="I1061" i="5"/>
  <c r="J1061" i="5"/>
  <c r="K1061" i="5"/>
  <c r="M1061" i="5"/>
  <c r="L1061" i="5"/>
  <c r="D1061" i="5"/>
  <c r="E1062" i="5"/>
  <c r="F1062" i="5"/>
  <c r="I1062" i="5"/>
  <c r="J1062" i="5"/>
  <c r="K1062" i="5"/>
  <c r="M1062" i="5"/>
  <c r="L1062" i="5"/>
  <c r="D1062" i="5"/>
  <c r="E1063" i="5"/>
  <c r="F1063" i="5"/>
  <c r="I1063" i="5"/>
  <c r="J1063" i="5"/>
  <c r="K1063" i="5"/>
  <c r="M1063" i="5"/>
  <c r="L1063" i="5"/>
  <c r="D1063" i="5"/>
  <c r="E1064" i="5"/>
  <c r="F1064" i="5"/>
  <c r="I1064" i="5"/>
  <c r="J1064" i="5"/>
  <c r="K1064" i="5"/>
  <c r="M1064" i="5"/>
  <c r="L1064" i="5"/>
  <c r="D1064" i="5"/>
  <c r="E1065" i="5"/>
  <c r="F1065" i="5"/>
  <c r="I1065" i="5"/>
  <c r="J1065" i="5"/>
  <c r="K1065" i="5"/>
  <c r="M1065" i="5"/>
  <c r="L1065" i="5"/>
  <c r="D1065" i="5"/>
  <c r="E1066" i="5"/>
  <c r="F1066" i="5"/>
  <c r="I1066" i="5"/>
  <c r="J1066" i="5"/>
  <c r="K1066" i="5"/>
  <c r="M1066" i="5"/>
  <c r="L1066" i="5"/>
  <c r="D1066" i="5"/>
  <c r="E1067" i="5"/>
  <c r="F1067" i="5"/>
  <c r="I1067" i="5"/>
  <c r="J1067" i="5"/>
  <c r="K1067" i="5"/>
  <c r="M1067" i="5"/>
  <c r="L1067" i="5"/>
  <c r="D1067" i="5"/>
  <c r="E1068" i="5"/>
  <c r="F1068" i="5"/>
  <c r="I1068" i="5"/>
  <c r="J1068" i="5"/>
  <c r="K1068" i="5"/>
  <c r="M1068" i="5"/>
  <c r="L1068" i="5"/>
  <c r="D1068" i="5"/>
  <c r="E1069" i="5"/>
  <c r="F1069" i="5"/>
  <c r="I1069" i="5"/>
  <c r="J1069" i="5"/>
  <c r="K1069" i="5"/>
  <c r="M1069" i="5"/>
  <c r="L1069" i="5"/>
  <c r="D1069" i="5"/>
  <c r="E1070" i="5"/>
  <c r="F1070" i="5"/>
  <c r="I1070" i="5"/>
  <c r="J1070" i="5"/>
  <c r="K1070" i="5"/>
  <c r="M1070" i="5"/>
  <c r="L1070" i="5"/>
  <c r="D1070" i="5"/>
  <c r="E1071" i="5"/>
  <c r="F1071" i="5"/>
  <c r="I1071" i="5"/>
  <c r="J1071" i="5"/>
  <c r="K1071" i="5"/>
  <c r="M1071" i="5"/>
  <c r="L1071" i="5"/>
  <c r="D1071" i="5"/>
  <c r="E1072" i="5"/>
  <c r="F1072" i="5"/>
  <c r="I1072" i="5"/>
  <c r="J1072" i="5"/>
  <c r="K1072" i="5"/>
  <c r="M1072" i="5"/>
  <c r="L1072" i="5"/>
  <c r="D1072" i="5"/>
  <c r="E1073" i="5"/>
  <c r="F1073" i="5"/>
  <c r="I1073" i="5"/>
  <c r="J1073" i="5"/>
  <c r="K1073" i="5"/>
  <c r="M1073" i="5"/>
  <c r="L1073" i="5"/>
  <c r="D1073" i="5"/>
  <c r="E1074" i="5"/>
  <c r="F1074" i="5"/>
  <c r="I1074" i="5"/>
  <c r="J1074" i="5"/>
  <c r="K1074" i="5"/>
  <c r="M1074" i="5"/>
  <c r="L1074" i="5"/>
  <c r="D1074" i="5"/>
  <c r="E1075" i="5"/>
  <c r="F1075" i="5"/>
  <c r="I1075" i="5"/>
  <c r="J1075" i="5"/>
  <c r="K1075" i="5"/>
  <c r="M1075" i="5"/>
  <c r="L1075" i="5"/>
  <c r="D1075" i="5"/>
  <c r="E1076" i="5"/>
  <c r="F1076" i="5"/>
  <c r="I1076" i="5"/>
  <c r="J1076" i="5"/>
  <c r="K1076" i="5"/>
  <c r="M1076" i="5"/>
  <c r="L1076" i="5"/>
  <c r="D1076" i="5"/>
  <c r="E1077" i="5"/>
  <c r="F1077" i="5"/>
  <c r="I1077" i="5"/>
  <c r="J1077" i="5"/>
  <c r="K1077" i="5"/>
  <c r="M1077" i="5"/>
  <c r="L1077" i="5"/>
  <c r="D1077" i="5"/>
  <c r="E1078" i="5"/>
  <c r="F1078" i="5"/>
  <c r="I1078" i="5"/>
  <c r="J1078" i="5"/>
  <c r="K1078" i="5"/>
  <c r="M1078" i="5"/>
  <c r="L1078" i="5"/>
  <c r="D1078" i="5"/>
  <c r="E1079" i="5"/>
  <c r="F1079" i="5"/>
  <c r="I1079" i="5"/>
  <c r="J1079" i="5"/>
  <c r="K1079" i="5"/>
  <c r="M1079" i="5"/>
  <c r="L1079" i="5"/>
  <c r="D1079" i="5"/>
  <c r="E1080" i="5"/>
  <c r="F1080" i="5"/>
  <c r="I1080" i="5"/>
  <c r="J1080" i="5"/>
  <c r="K1080" i="5"/>
  <c r="M1080" i="5"/>
  <c r="L1080" i="5"/>
  <c r="D1080" i="5"/>
  <c r="E1081" i="5"/>
  <c r="F1081" i="5"/>
  <c r="I1081" i="5"/>
  <c r="J1081" i="5"/>
  <c r="K1081" i="5"/>
  <c r="M1081" i="5"/>
  <c r="L1081" i="5"/>
  <c r="D1081" i="5"/>
  <c r="E1082" i="5"/>
  <c r="F1082" i="5"/>
  <c r="I1082" i="5"/>
  <c r="J1082" i="5"/>
  <c r="K1082" i="5"/>
  <c r="M1082" i="5"/>
  <c r="L1082" i="5"/>
  <c r="D1082" i="5"/>
  <c r="E1083" i="5"/>
  <c r="F1083" i="5"/>
  <c r="I1083" i="5"/>
  <c r="J1083" i="5"/>
  <c r="K1083" i="5"/>
  <c r="M1083" i="5"/>
  <c r="L1083" i="5"/>
  <c r="D1083" i="5"/>
  <c r="E1084" i="5"/>
  <c r="F1084" i="5"/>
  <c r="I1084" i="5"/>
  <c r="J1084" i="5"/>
  <c r="K1084" i="5"/>
  <c r="M1084" i="5"/>
  <c r="L1084" i="5"/>
  <c r="D1084" i="5"/>
  <c r="E1085" i="5"/>
  <c r="F1085" i="5"/>
  <c r="I1085" i="5"/>
  <c r="J1085" i="5"/>
  <c r="K1085" i="5"/>
  <c r="M1085" i="5"/>
  <c r="L1085" i="5"/>
  <c r="D1085" i="5"/>
  <c r="E1086" i="5"/>
  <c r="F1086" i="5"/>
  <c r="I1086" i="5"/>
  <c r="J1086" i="5"/>
  <c r="K1086" i="5"/>
  <c r="M1086" i="5"/>
  <c r="L1086" i="5"/>
  <c r="D1086" i="5"/>
  <c r="E1087" i="5"/>
  <c r="F1087" i="5"/>
  <c r="I1087" i="5"/>
  <c r="J1087" i="5"/>
  <c r="K1087" i="5"/>
  <c r="M1087" i="5"/>
  <c r="L1087" i="5"/>
  <c r="D1087" i="5"/>
  <c r="E1088" i="5"/>
  <c r="F1088" i="5"/>
  <c r="I1088" i="5"/>
  <c r="J1088" i="5"/>
  <c r="K1088" i="5"/>
  <c r="M1088" i="5"/>
  <c r="L1088" i="5"/>
  <c r="D1088" i="5"/>
  <c r="E1089" i="5"/>
  <c r="F1089" i="5"/>
  <c r="I1089" i="5"/>
  <c r="J1089" i="5"/>
  <c r="K1089" i="5"/>
  <c r="M1089" i="5"/>
  <c r="L1089" i="5"/>
  <c r="D1089" i="5"/>
  <c r="E1090" i="5"/>
  <c r="F1090" i="5"/>
  <c r="I1090" i="5"/>
  <c r="J1090" i="5"/>
  <c r="K1090" i="5"/>
  <c r="M1090" i="5"/>
  <c r="L1090" i="5"/>
  <c r="D1090" i="5"/>
  <c r="E1091" i="5"/>
  <c r="F1091" i="5"/>
  <c r="I1091" i="5"/>
  <c r="J1091" i="5"/>
  <c r="K1091" i="5"/>
  <c r="M1091" i="5"/>
  <c r="L1091" i="5"/>
  <c r="D1091" i="5"/>
  <c r="E1092" i="5"/>
  <c r="F1092" i="5"/>
  <c r="I1092" i="5"/>
  <c r="J1092" i="5"/>
  <c r="K1092" i="5"/>
  <c r="M1092" i="5"/>
  <c r="L1092" i="5"/>
  <c r="D1092" i="5"/>
  <c r="E1093" i="5"/>
  <c r="F1093" i="5"/>
  <c r="I1093" i="5"/>
  <c r="J1093" i="5"/>
  <c r="K1093" i="5"/>
  <c r="M1093" i="5"/>
  <c r="L1093" i="5"/>
  <c r="D1093" i="5"/>
  <c r="E1094" i="5"/>
  <c r="F1094" i="5"/>
  <c r="I1094" i="5"/>
  <c r="J1094" i="5"/>
  <c r="K1094" i="5"/>
  <c r="M1094" i="5"/>
  <c r="L1094" i="5"/>
  <c r="D1094" i="5"/>
  <c r="E1095" i="5"/>
  <c r="F1095" i="5"/>
  <c r="I1095" i="5"/>
  <c r="J1095" i="5"/>
  <c r="K1095" i="5"/>
  <c r="M1095" i="5"/>
  <c r="L1095" i="5"/>
  <c r="D1095" i="5"/>
  <c r="E1096" i="5"/>
  <c r="F1096" i="5"/>
  <c r="I1096" i="5"/>
  <c r="J1096" i="5"/>
  <c r="K1096" i="5"/>
  <c r="M1096" i="5"/>
  <c r="L1096" i="5"/>
  <c r="D1096" i="5"/>
  <c r="E1097" i="5"/>
  <c r="F1097" i="5"/>
  <c r="I1097" i="5"/>
  <c r="J1097" i="5"/>
  <c r="K1097" i="5"/>
  <c r="M1097" i="5"/>
  <c r="L1097" i="5"/>
  <c r="D1097" i="5"/>
  <c r="E1098" i="5"/>
  <c r="F1098" i="5"/>
  <c r="I1098" i="5"/>
  <c r="J1098" i="5"/>
  <c r="K1098" i="5"/>
  <c r="M1098" i="5"/>
  <c r="L1098" i="5"/>
  <c r="D1098" i="5"/>
  <c r="E1099" i="5"/>
  <c r="F1099" i="5"/>
  <c r="I1099" i="5"/>
  <c r="J1099" i="5"/>
  <c r="K1099" i="5"/>
  <c r="M1099" i="5"/>
  <c r="L1099" i="5"/>
  <c r="D1099" i="5"/>
  <c r="E1100" i="5"/>
  <c r="F1100" i="5"/>
  <c r="I1100" i="5"/>
  <c r="J1100" i="5"/>
  <c r="K1100" i="5"/>
  <c r="M1100" i="5"/>
  <c r="L1100" i="5"/>
  <c r="D1100" i="5"/>
  <c r="E1101" i="5"/>
  <c r="F1101" i="5"/>
  <c r="I1101" i="5"/>
  <c r="J1101" i="5"/>
  <c r="K1101" i="5"/>
  <c r="M1101" i="5"/>
  <c r="L1101" i="5"/>
  <c r="D1101" i="5"/>
  <c r="E1102" i="5"/>
  <c r="F1102" i="5"/>
  <c r="I1102" i="5"/>
  <c r="J1102" i="5"/>
  <c r="K1102" i="5"/>
  <c r="M1102" i="5"/>
  <c r="L1102" i="5"/>
  <c r="D1102" i="5"/>
  <c r="E1103" i="5"/>
  <c r="F1103" i="5"/>
  <c r="I1103" i="5"/>
  <c r="J1103" i="5"/>
  <c r="K1103" i="5"/>
  <c r="M1103" i="5"/>
  <c r="L1103" i="5"/>
  <c r="D1103" i="5"/>
  <c r="E1104" i="5"/>
  <c r="F1104" i="5"/>
  <c r="I1104" i="5"/>
  <c r="J1104" i="5"/>
  <c r="K1104" i="5"/>
  <c r="M1104" i="5"/>
  <c r="L1104" i="5"/>
  <c r="D1104" i="5"/>
  <c r="E1105" i="5"/>
  <c r="F1105" i="5"/>
  <c r="I1105" i="5"/>
  <c r="J1105" i="5"/>
  <c r="K1105" i="5"/>
  <c r="M1105" i="5"/>
  <c r="L1105" i="5"/>
  <c r="D1105" i="5"/>
  <c r="E1106" i="5"/>
  <c r="F1106" i="5"/>
  <c r="I1106" i="5"/>
  <c r="J1106" i="5"/>
  <c r="K1106" i="5"/>
  <c r="M1106" i="5"/>
  <c r="L1106" i="5"/>
  <c r="D1106" i="5"/>
  <c r="E1107" i="5"/>
  <c r="F1107" i="5"/>
  <c r="I1107" i="5"/>
  <c r="J1107" i="5"/>
  <c r="K1107" i="5"/>
  <c r="M1107" i="5"/>
  <c r="L1107" i="5"/>
  <c r="D1107" i="5"/>
  <c r="E1108" i="5"/>
  <c r="F1108" i="5"/>
  <c r="I1108" i="5"/>
  <c r="J1108" i="5"/>
  <c r="K1108" i="5"/>
  <c r="M1108" i="5"/>
  <c r="L1108" i="5"/>
  <c r="D1108" i="5"/>
  <c r="E1109" i="5"/>
  <c r="F1109" i="5"/>
  <c r="I1109" i="5"/>
  <c r="J1109" i="5"/>
  <c r="K1109" i="5"/>
  <c r="M1109" i="5"/>
  <c r="L1109" i="5"/>
  <c r="D1109" i="5"/>
  <c r="E1110" i="5"/>
  <c r="F1110" i="5"/>
  <c r="I1110" i="5"/>
  <c r="J1110" i="5"/>
  <c r="K1110" i="5"/>
  <c r="M1110" i="5"/>
  <c r="L1110" i="5"/>
  <c r="D1110" i="5"/>
  <c r="E1111" i="5"/>
  <c r="F1111" i="5"/>
  <c r="I1111" i="5"/>
  <c r="J1111" i="5"/>
  <c r="K1111" i="5"/>
  <c r="M1111" i="5"/>
  <c r="L1111" i="5"/>
  <c r="D1111" i="5"/>
  <c r="E1112" i="5"/>
  <c r="F1112" i="5"/>
  <c r="I1112" i="5"/>
  <c r="J1112" i="5"/>
  <c r="K1112" i="5"/>
  <c r="M1112" i="5"/>
  <c r="L1112" i="5"/>
  <c r="D1112" i="5"/>
  <c r="E1113" i="5"/>
  <c r="F1113" i="5"/>
  <c r="I1113" i="5"/>
  <c r="J1113" i="5"/>
  <c r="K1113" i="5"/>
  <c r="M1113" i="5"/>
  <c r="L1113" i="5"/>
  <c r="D1113" i="5"/>
  <c r="E1114" i="5"/>
  <c r="F1114" i="5"/>
  <c r="I1114" i="5"/>
  <c r="J1114" i="5"/>
  <c r="K1114" i="5"/>
  <c r="M1114" i="5"/>
  <c r="L1114" i="5"/>
  <c r="D1114" i="5"/>
  <c r="E1115" i="5"/>
  <c r="F1115" i="5"/>
  <c r="I1115" i="5"/>
  <c r="J1115" i="5"/>
  <c r="K1115" i="5"/>
  <c r="M1115" i="5"/>
  <c r="L1115" i="5"/>
  <c r="D1115" i="5"/>
  <c r="E1116" i="5"/>
  <c r="F1116" i="5"/>
  <c r="I1116" i="5"/>
  <c r="J1116" i="5"/>
  <c r="K1116" i="5"/>
  <c r="M1116" i="5"/>
  <c r="L1116" i="5"/>
  <c r="D1116" i="5"/>
  <c r="E1117" i="5"/>
  <c r="F1117" i="5"/>
  <c r="I1117" i="5"/>
  <c r="J1117" i="5"/>
  <c r="K1117" i="5"/>
  <c r="M1117" i="5"/>
  <c r="L1117" i="5"/>
  <c r="D1117" i="5"/>
  <c r="E1118" i="5"/>
  <c r="F1118" i="5"/>
  <c r="I1118" i="5"/>
  <c r="J1118" i="5"/>
  <c r="K1118" i="5"/>
  <c r="M1118" i="5"/>
  <c r="L1118" i="5"/>
  <c r="D1118" i="5"/>
  <c r="E1119" i="5"/>
  <c r="F1119" i="5"/>
  <c r="I1119" i="5"/>
  <c r="J1119" i="5"/>
  <c r="K1119" i="5"/>
  <c r="M1119" i="5"/>
  <c r="L1119" i="5"/>
  <c r="D1119" i="5"/>
  <c r="E1120" i="5"/>
  <c r="F1120" i="5"/>
  <c r="I1120" i="5"/>
  <c r="J1120" i="5"/>
  <c r="K1120" i="5"/>
  <c r="M1120" i="5"/>
  <c r="L1120" i="5"/>
  <c r="D1120" i="5"/>
  <c r="E1121" i="5"/>
  <c r="F1121" i="5"/>
  <c r="I1121" i="5"/>
  <c r="J1121" i="5"/>
  <c r="K1121" i="5"/>
  <c r="M1121" i="5"/>
  <c r="L1121" i="5"/>
  <c r="D1121" i="5"/>
  <c r="E1122" i="5"/>
  <c r="F1122" i="5"/>
  <c r="I1122" i="5"/>
  <c r="J1122" i="5"/>
  <c r="K1122" i="5"/>
  <c r="M1122" i="5"/>
  <c r="L1122" i="5"/>
  <c r="D1122" i="5"/>
  <c r="E1123" i="5"/>
  <c r="F1123" i="5"/>
  <c r="I1123" i="5"/>
  <c r="J1123" i="5"/>
  <c r="K1123" i="5"/>
  <c r="M1123" i="5"/>
  <c r="L1123" i="5"/>
  <c r="D1123" i="5"/>
  <c r="E1124" i="5"/>
  <c r="F1124" i="5"/>
  <c r="I1124" i="5"/>
  <c r="J1124" i="5"/>
  <c r="K1124" i="5"/>
  <c r="M1124" i="5"/>
  <c r="L1124" i="5"/>
  <c r="D1124" i="5"/>
  <c r="E1125" i="5"/>
  <c r="F1125" i="5"/>
  <c r="I1125" i="5"/>
  <c r="J1125" i="5"/>
  <c r="K1125" i="5"/>
  <c r="M1125" i="5"/>
  <c r="L1125" i="5"/>
  <c r="D1125" i="5"/>
  <c r="E1126" i="5"/>
  <c r="F1126" i="5"/>
  <c r="I1126" i="5"/>
  <c r="J1126" i="5"/>
  <c r="K1126" i="5"/>
  <c r="M1126" i="5"/>
  <c r="L1126" i="5"/>
  <c r="D1126" i="5"/>
  <c r="E1127" i="5"/>
  <c r="F1127" i="5"/>
  <c r="I1127" i="5"/>
  <c r="J1127" i="5"/>
  <c r="K1127" i="5"/>
  <c r="M1127" i="5"/>
  <c r="L1127" i="5"/>
  <c r="D1127" i="5"/>
  <c r="E1128" i="5"/>
  <c r="F1128" i="5"/>
  <c r="I1128" i="5"/>
  <c r="J1128" i="5"/>
  <c r="K1128" i="5"/>
  <c r="M1128" i="5"/>
  <c r="L1128" i="5"/>
  <c r="D1128" i="5"/>
  <c r="E1129" i="5"/>
  <c r="F1129" i="5"/>
  <c r="I1129" i="5"/>
  <c r="J1129" i="5"/>
  <c r="K1129" i="5"/>
  <c r="M1129" i="5"/>
  <c r="L1129" i="5"/>
  <c r="D1129" i="5"/>
  <c r="E1130" i="5"/>
  <c r="F1130" i="5"/>
  <c r="I1130" i="5"/>
  <c r="J1130" i="5"/>
  <c r="K1130" i="5"/>
  <c r="M1130" i="5"/>
  <c r="L1130" i="5"/>
  <c r="D1130" i="5"/>
  <c r="E1131" i="5"/>
  <c r="F1131" i="5"/>
  <c r="I1131" i="5"/>
  <c r="J1131" i="5"/>
  <c r="K1131" i="5"/>
  <c r="M1131" i="5"/>
  <c r="L1131" i="5"/>
  <c r="D1131" i="5"/>
  <c r="E1132" i="5"/>
  <c r="F1132" i="5"/>
  <c r="I1132" i="5"/>
  <c r="J1132" i="5"/>
  <c r="K1132" i="5"/>
  <c r="M1132" i="5"/>
  <c r="L1132" i="5"/>
  <c r="D1132" i="5"/>
  <c r="E1133" i="5"/>
  <c r="F1133" i="5"/>
  <c r="I1133" i="5"/>
  <c r="J1133" i="5"/>
  <c r="K1133" i="5"/>
  <c r="M1133" i="5"/>
  <c r="L1133" i="5"/>
  <c r="D1133" i="5"/>
  <c r="E1134" i="5"/>
  <c r="F1134" i="5"/>
  <c r="I1134" i="5"/>
  <c r="J1134" i="5"/>
  <c r="K1134" i="5"/>
  <c r="M1134" i="5"/>
  <c r="L1134" i="5"/>
  <c r="D1134" i="5"/>
  <c r="E1135" i="5"/>
  <c r="F1135" i="5"/>
  <c r="I1135" i="5"/>
  <c r="J1135" i="5"/>
  <c r="K1135" i="5"/>
  <c r="M1135" i="5"/>
  <c r="L1135" i="5"/>
  <c r="D1135" i="5"/>
  <c r="E1136" i="5"/>
  <c r="F1136" i="5"/>
  <c r="I1136" i="5"/>
  <c r="J1136" i="5"/>
  <c r="K1136" i="5"/>
  <c r="M1136" i="5"/>
  <c r="L1136" i="5"/>
  <c r="D1136" i="5"/>
  <c r="E1137" i="5"/>
  <c r="F1137" i="5"/>
  <c r="I1137" i="5"/>
  <c r="J1137" i="5"/>
  <c r="K1137" i="5"/>
  <c r="M1137" i="5"/>
  <c r="L1137" i="5"/>
  <c r="D1137" i="5"/>
  <c r="E1138" i="5"/>
  <c r="F1138" i="5"/>
  <c r="I1138" i="5"/>
  <c r="J1138" i="5"/>
  <c r="K1138" i="5"/>
  <c r="M1138" i="5"/>
  <c r="L1138" i="5"/>
  <c r="D1138" i="5"/>
  <c r="E1139" i="5"/>
  <c r="F1139" i="5"/>
  <c r="I1139" i="5"/>
  <c r="J1139" i="5"/>
  <c r="K1139" i="5"/>
  <c r="M1139" i="5"/>
  <c r="L1139" i="5"/>
  <c r="D1139" i="5"/>
  <c r="E1140" i="5"/>
  <c r="F1140" i="5"/>
  <c r="I1140" i="5"/>
  <c r="J1140" i="5"/>
  <c r="K1140" i="5"/>
  <c r="M1140" i="5"/>
  <c r="L1140" i="5"/>
  <c r="D1140" i="5"/>
  <c r="E1141" i="5"/>
  <c r="F1141" i="5"/>
  <c r="I1141" i="5"/>
  <c r="J1141" i="5"/>
  <c r="K1141" i="5"/>
  <c r="M1141" i="5"/>
  <c r="L1141" i="5"/>
  <c r="D1141" i="5"/>
  <c r="E1142" i="5"/>
  <c r="F1142" i="5"/>
  <c r="I1142" i="5"/>
  <c r="J1142" i="5"/>
  <c r="K1142" i="5"/>
  <c r="M1142" i="5"/>
  <c r="L1142" i="5"/>
  <c r="D1142" i="5"/>
  <c r="E1143" i="5"/>
  <c r="F1143" i="5"/>
  <c r="I1143" i="5"/>
  <c r="J1143" i="5"/>
  <c r="K1143" i="5"/>
  <c r="M1143" i="5"/>
  <c r="L1143" i="5"/>
  <c r="D1143" i="5"/>
  <c r="E1144" i="5"/>
  <c r="F1144" i="5"/>
  <c r="I1144" i="5"/>
  <c r="J1144" i="5"/>
  <c r="K1144" i="5"/>
  <c r="M1144" i="5"/>
  <c r="L1144" i="5"/>
  <c r="D1144" i="5"/>
  <c r="E1145" i="5"/>
  <c r="F1145" i="5"/>
  <c r="I1145" i="5"/>
  <c r="J1145" i="5"/>
  <c r="K1145" i="5"/>
  <c r="M1145" i="5"/>
  <c r="L1145" i="5"/>
  <c r="D1145" i="5"/>
  <c r="E1146" i="5"/>
  <c r="F1146" i="5"/>
  <c r="I1146" i="5"/>
  <c r="J1146" i="5"/>
  <c r="K1146" i="5"/>
  <c r="M1146" i="5"/>
  <c r="L1146" i="5"/>
  <c r="D1146" i="5"/>
  <c r="E1147" i="5"/>
  <c r="F1147" i="5"/>
  <c r="I1147" i="5"/>
  <c r="J1147" i="5"/>
  <c r="K1147" i="5"/>
  <c r="M1147" i="5"/>
  <c r="L1147" i="5"/>
  <c r="D1147" i="5"/>
  <c r="E1148" i="5"/>
  <c r="F1148" i="5"/>
  <c r="I1148" i="5"/>
  <c r="J1148" i="5"/>
  <c r="K1148" i="5"/>
  <c r="M1148" i="5"/>
  <c r="L1148" i="5"/>
  <c r="D1148" i="5"/>
  <c r="E1149" i="5"/>
  <c r="F1149" i="5"/>
  <c r="I1149" i="5"/>
  <c r="J1149" i="5"/>
  <c r="K1149" i="5"/>
  <c r="M1149" i="5"/>
  <c r="L1149" i="5"/>
  <c r="D1149" i="5"/>
  <c r="E1150" i="5"/>
  <c r="F1150" i="5"/>
  <c r="I1150" i="5"/>
  <c r="J1150" i="5"/>
  <c r="K1150" i="5"/>
  <c r="M1150" i="5"/>
  <c r="L1150" i="5"/>
  <c r="D1150" i="5"/>
  <c r="E1151" i="5"/>
  <c r="F1151" i="5"/>
  <c r="I1151" i="5"/>
  <c r="J1151" i="5"/>
  <c r="K1151" i="5"/>
  <c r="M1151" i="5"/>
  <c r="L1151" i="5"/>
  <c r="D1151" i="5"/>
  <c r="E1152" i="5"/>
  <c r="F1152" i="5"/>
  <c r="I1152" i="5"/>
  <c r="J1152" i="5"/>
  <c r="K1152" i="5"/>
  <c r="M1152" i="5"/>
  <c r="L1152" i="5"/>
  <c r="D1152" i="5"/>
  <c r="E1153" i="5"/>
  <c r="F1153" i="5"/>
  <c r="I1153" i="5"/>
  <c r="J1153" i="5"/>
  <c r="K1153" i="5"/>
  <c r="M1153" i="5"/>
  <c r="L1153" i="5"/>
  <c r="D1153" i="5"/>
  <c r="E1154" i="5"/>
  <c r="F1154" i="5"/>
  <c r="I1154" i="5"/>
  <c r="J1154" i="5"/>
  <c r="K1154" i="5"/>
  <c r="M1154" i="5"/>
  <c r="L1154" i="5"/>
  <c r="D1154" i="5"/>
  <c r="E1155" i="5"/>
  <c r="F1155" i="5"/>
  <c r="I1155" i="5"/>
  <c r="J1155" i="5"/>
  <c r="K1155" i="5"/>
  <c r="M1155" i="5"/>
  <c r="L1155" i="5"/>
  <c r="D1155" i="5"/>
  <c r="E1156" i="5"/>
  <c r="F1156" i="5"/>
  <c r="I1156" i="5"/>
  <c r="J1156" i="5"/>
  <c r="K1156" i="5"/>
  <c r="M1156" i="5"/>
  <c r="L1156" i="5"/>
  <c r="D1156" i="5"/>
  <c r="E1157" i="5"/>
  <c r="F1157" i="5"/>
  <c r="I1157" i="5"/>
  <c r="J1157" i="5"/>
  <c r="K1157" i="5"/>
  <c r="M1157" i="5"/>
  <c r="L1157" i="5"/>
  <c r="D1157" i="5"/>
  <c r="E1158" i="5"/>
  <c r="F1158" i="5"/>
  <c r="I1158" i="5"/>
  <c r="J1158" i="5"/>
  <c r="K1158" i="5"/>
  <c r="M1158" i="5"/>
  <c r="L1158" i="5"/>
  <c r="D1158" i="5"/>
  <c r="E1159" i="5"/>
  <c r="F1159" i="5"/>
  <c r="I1159" i="5"/>
  <c r="J1159" i="5"/>
  <c r="K1159" i="5"/>
  <c r="M1159" i="5"/>
  <c r="L1159" i="5"/>
  <c r="D1159" i="5"/>
  <c r="E1160" i="5"/>
  <c r="F1160" i="5"/>
  <c r="I1160" i="5"/>
  <c r="J1160" i="5"/>
  <c r="K1160" i="5"/>
  <c r="M1160" i="5"/>
  <c r="L1160" i="5"/>
  <c r="D1160" i="5"/>
  <c r="E1161" i="5"/>
  <c r="F1161" i="5"/>
  <c r="I1161" i="5"/>
  <c r="J1161" i="5"/>
  <c r="K1161" i="5"/>
  <c r="M1161" i="5"/>
  <c r="L1161" i="5"/>
  <c r="D1161" i="5"/>
  <c r="E1162" i="5"/>
  <c r="F1162" i="5"/>
  <c r="I1162" i="5"/>
  <c r="J1162" i="5"/>
  <c r="K1162" i="5"/>
  <c r="M1162" i="5"/>
  <c r="L1162" i="5"/>
  <c r="D1162" i="5"/>
  <c r="E1163" i="5"/>
  <c r="F1163" i="5"/>
  <c r="I1163" i="5"/>
  <c r="J1163" i="5"/>
  <c r="K1163" i="5"/>
  <c r="M1163" i="5"/>
  <c r="L1163" i="5"/>
  <c r="D1163" i="5"/>
  <c r="E1164" i="5"/>
  <c r="F1164" i="5"/>
  <c r="I1164" i="5"/>
  <c r="J1164" i="5"/>
  <c r="K1164" i="5"/>
  <c r="M1164" i="5"/>
  <c r="L1164" i="5"/>
  <c r="D1164" i="5"/>
  <c r="E1165" i="5"/>
  <c r="F1165" i="5"/>
  <c r="I1165" i="5"/>
  <c r="J1165" i="5"/>
  <c r="K1165" i="5"/>
  <c r="M1165" i="5"/>
  <c r="L1165" i="5"/>
  <c r="D1165" i="5"/>
  <c r="E1166" i="5"/>
  <c r="F1166" i="5"/>
  <c r="I1166" i="5"/>
  <c r="J1166" i="5"/>
  <c r="K1166" i="5"/>
  <c r="M1166" i="5"/>
  <c r="L1166" i="5"/>
  <c r="D1166" i="5"/>
  <c r="E1167" i="5"/>
  <c r="F1167" i="5"/>
  <c r="I1167" i="5"/>
  <c r="J1167" i="5"/>
  <c r="K1167" i="5"/>
  <c r="M1167" i="5"/>
  <c r="L1167" i="5"/>
  <c r="D1167" i="5"/>
  <c r="E1168" i="5"/>
  <c r="F1168" i="5"/>
  <c r="I1168" i="5"/>
  <c r="J1168" i="5"/>
  <c r="K1168" i="5"/>
  <c r="M1168" i="5"/>
  <c r="L1168" i="5"/>
  <c r="D1168" i="5"/>
  <c r="E1169" i="5"/>
  <c r="F1169" i="5"/>
  <c r="I1169" i="5"/>
  <c r="J1169" i="5"/>
  <c r="K1169" i="5"/>
  <c r="M1169" i="5"/>
  <c r="L1169" i="5"/>
  <c r="D1169" i="5"/>
  <c r="E1170" i="5"/>
  <c r="F1170" i="5"/>
  <c r="I1170" i="5"/>
  <c r="J1170" i="5"/>
  <c r="K1170" i="5"/>
  <c r="M1170" i="5"/>
  <c r="L1170" i="5"/>
  <c r="D1170" i="5"/>
  <c r="E1171" i="5"/>
  <c r="F1171" i="5"/>
  <c r="I1171" i="5"/>
  <c r="J1171" i="5"/>
  <c r="K1171" i="5"/>
  <c r="M1171" i="5"/>
  <c r="L1171" i="5"/>
  <c r="D1171" i="5"/>
  <c r="E1172" i="5"/>
  <c r="F1172" i="5"/>
  <c r="I1172" i="5"/>
  <c r="J1172" i="5"/>
  <c r="K1172" i="5"/>
  <c r="M1172" i="5"/>
  <c r="L1172" i="5"/>
  <c r="D1172" i="5"/>
  <c r="E1173" i="5"/>
  <c r="F1173" i="5"/>
  <c r="I1173" i="5"/>
  <c r="J1173" i="5"/>
  <c r="K1173" i="5"/>
  <c r="M1173" i="5"/>
  <c r="L1173" i="5"/>
  <c r="D1173" i="5"/>
  <c r="E1174" i="5"/>
  <c r="F1174" i="5"/>
  <c r="I1174" i="5"/>
  <c r="J1174" i="5"/>
  <c r="K1174" i="5"/>
  <c r="M1174" i="5"/>
  <c r="L1174" i="5"/>
  <c r="D1174" i="5"/>
  <c r="E1175" i="5"/>
  <c r="F1175" i="5"/>
  <c r="I1175" i="5"/>
  <c r="J1175" i="5"/>
  <c r="K1175" i="5"/>
  <c r="M1175" i="5"/>
  <c r="L1175" i="5"/>
  <c r="D1175" i="5"/>
  <c r="E1176" i="5"/>
  <c r="F1176" i="5"/>
  <c r="I1176" i="5"/>
  <c r="J1176" i="5"/>
  <c r="K1176" i="5"/>
  <c r="M1176" i="5"/>
  <c r="L1176" i="5"/>
  <c r="D1176" i="5"/>
  <c r="E1177" i="5"/>
  <c r="F1177" i="5"/>
  <c r="I1177" i="5"/>
  <c r="J1177" i="5"/>
  <c r="K1177" i="5"/>
  <c r="M1177" i="5"/>
  <c r="L1177" i="5"/>
  <c r="D1177" i="5"/>
  <c r="E1178" i="5"/>
  <c r="F1178" i="5"/>
  <c r="I1178" i="5"/>
  <c r="J1178" i="5"/>
  <c r="K1178" i="5"/>
  <c r="M1178" i="5"/>
  <c r="L1178" i="5"/>
  <c r="D1178" i="5"/>
  <c r="E1179" i="5"/>
  <c r="F1179" i="5"/>
  <c r="I1179" i="5"/>
  <c r="J1179" i="5"/>
  <c r="K1179" i="5"/>
  <c r="M1179" i="5"/>
  <c r="L1179" i="5"/>
  <c r="D1179" i="5"/>
  <c r="E1180" i="5"/>
  <c r="F1180" i="5"/>
  <c r="I1180" i="5"/>
  <c r="J1180" i="5"/>
  <c r="K1180" i="5"/>
  <c r="M1180" i="5"/>
  <c r="L1180" i="5"/>
  <c r="D1180" i="5"/>
  <c r="E1181" i="5"/>
  <c r="F1181" i="5"/>
  <c r="I1181" i="5"/>
  <c r="J1181" i="5"/>
  <c r="K1181" i="5"/>
  <c r="M1181" i="5"/>
  <c r="L1181" i="5"/>
  <c r="D1181" i="5"/>
  <c r="E1182" i="5"/>
  <c r="F1182" i="5"/>
  <c r="I1182" i="5"/>
  <c r="J1182" i="5"/>
  <c r="K1182" i="5"/>
  <c r="M1182" i="5"/>
  <c r="L1182" i="5"/>
  <c r="D1182" i="5"/>
  <c r="E1183" i="5"/>
  <c r="F1183" i="5"/>
  <c r="I1183" i="5"/>
  <c r="J1183" i="5"/>
  <c r="K1183" i="5"/>
  <c r="M1183" i="5"/>
  <c r="L1183" i="5"/>
  <c r="D1183" i="5"/>
  <c r="E1184" i="5"/>
  <c r="F1184" i="5"/>
  <c r="I1184" i="5"/>
  <c r="J1184" i="5"/>
  <c r="K1184" i="5"/>
  <c r="M1184" i="5"/>
  <c r="L1184" i="5"/>
  <c r="D1184" i="5"/>
  <c r="E1185" i="5"/>
  <c r="F1185" i="5"/>
  <c r="I1185" i="5"/>
  <c r="J1185" i="5"/>
  <c r="K1185" i="5"/>
  <c r="M1185" i="5"/>
  <c r="L1185" i="5"/>
  <c r="D1185" i="5"/>
  <c r="E1186" i="5"/>
  <c r="F1186" i="5"/>
  <c r="I1186" i="5"/>
  <c r="J1186" i="5"/>
  <c r="K1186" i="5"/>
  <c r="M1186" i="5"/>
  <c r="L1186" i="5"/>
  <c r="D1186" i="5"/>
  <c r="E1187" i="5"/>
  <c r="F1187" i="5"/>
  <c r="I1187" i="5"/>
  <c r="J1187" i="5"/>
  <c r="K1187" i="5"/>
  <c r="M1187" i="5"/>
  <c r="L1187" i="5"/>
  <c r="D1187" i="5"/>
  <c r="E1188" i="5"/>
  <c r="F1188" i="5"/>
  <c r="I1188" i="5"/>
  <c r="J1188" i="5"/>
  <c r="K1188" i="5"/>
  <c r="M1188" i="5"/>
  <c r="L1188" i="5"/>
  <c r="D1188" i="5"/>
  <c r="E1189" i="5"/>
  <c r="F1189" i="5"/>
  <c r="I1189" i="5"/>
  <c r="J1189" i="5"/>
  <c r="K1189" i="5"/>
  <c r="M1189" i="5"/>
  <c r="L1189" i="5"/>
  <c r="D1189" i="5"/>
  <c r="E1190" i="5"/>
  <c r="F1190" i="5"/>
  <c r="I1190" i="5"/>
  <c r="J1190" i="5"/>
  <c r="K1190" i="5"/>
  <c r="M1190" i="5"/>
  <c r="L1190" i="5"/>
  <c r="D1190" i="5"/>
  <c r="E1191" i="5"/>
  <c r="F1191" i="5"/>
  <c r="I1191" i="5"/>
  <c r="J1191" i="5"/>
  <c r="K1191" i="5"/>
  <c r="M1191" i="5"/>
  <c r="L1191" i="5"/>
  <c r="D1191" i="5"/>
  <c r="E1192" i="5"/>
  <c r="F1192" i="5"/>
  <c r="I1192" i="5"/>
  <c r="J1192" i="5"/>
  <c r="K1192" i="5"/>
  <c r="M1192" i="5"/>
  <c r="L1192" i="5"/>
  <c r="D1192" i="5"/>
  <c r="E1193" i="5"/>
  <c r="F1193" i="5"/>
  <c r="I1193" i="5"/>
  <c r="J1193" i="5"/>
  <c r="K1193" i="5"/>
  <c r="M1193" i="5"/>
  <c r="L1193" i="5"/>
  <c r="D1193" i="5"/>
  <c r="E1194" i="5"/>
  <c r="F1194" i="5"/>
  <c r="I1194" i="5"/>
  <c r="J1194" i="5"/>
  <c r="K1194" i="5"/>
  <c r="M1194" i="5"/>
  <c r="L1194" i="5"/>
  <c r="D1194" i="5"/>
  <c r="E1195" i="5"/>
  <c r="F1195" i="5"/>
  <c r="I1195" i="5"/>
  <c r="J1195" i="5"/>
  <c r="K1195" i="5"/>
  <c r="M1195" i="5"/>
  <c r="L1195" i="5"/>
  <c r="D1195" i="5"/>
  <c r="E1196" i="5"/>
  <c r="F1196" i="5"/>
  <c r="I1196" i="5"/>
  <c r="J1196" i="5"/>
  <c r="K1196" i="5"/>
  <c r="M1196" i="5"/>
  <c r="L1196" i="5"/>
  <c r="D1196" i="5"/>
  <c r="E1197" i="5"/>
  <c r="F1197" i="5"/>
  <c r="I1197" i="5"/>
  <c r="J1197" i="5"/>
  <c r="K1197" i="5"/>
  <c r="M1197" i="5"/>
  <c r="L1197" i="5"/>
  <c r="D1197" i="5"/>
  <c r="E1198" i="5"/>
  <c r="F1198" i="5"/>
  <c r="I1198" i="5"/>
  <c r="J1198" i="5"/>
  <c r="K1198" i="5"/>
  <c r="M1198" i="5"/>
  <c r="L1198" i="5"/>
  <c r="D1198" i="5"/>
  <c r="E1199" i="5"/>
  <c r="F1199" i="5"/>
  <c r="I1199" i="5"/>
  <c r="J1199" i="5"/>
  <c r="K1199" i="5"/>
  <c r="M1199" i="5"/>
  <c r="L1199" i="5"/>
  <c r="D1199" i="5"/>
  <c r="E1200" i="5"/>
  <c r="F1200" i="5"/>
  <c r="I1200" i="5"/>
  <c r="J1200" i="5"/>
  <c r="K1200" i="5"/>
  <c r="M1200" i="5"/>
  <c r="L1200" i="5"/>
  <c r="D1200" i="5"/>
  <c r="E1201" i="5"/>
  <c r="F1201" i="5"/>
  <c r="I1201" i="5"/>
  <c r="J1201" i="5"/>
  <c r="K1201" i="5"/>
  <c r="M1201" i="5"/>
  <c r="L1201" i="5"/>
  <c r="D1201" i="5"/>
  <c r="E1202" i="5"/>
  <c r="F1202" i="5"/>
  <c r="I1202" i="5"/>
  <c r="J1202" i="5"/>
  <c r="K1202" i="5"/>
  <c r="M1202" i="5"/>
  <c r="L1202" i="5"/>
  <c r="D1202" i="5"/>
  <c r="E1203" i="5"/>
  <c r="F1203" i="5"/>
  <c r="I1203" i="5"/>
  <c r="J1203" i="5"/>
  <c r="K1203" i="5"/>
  <c r="M1203" i="5"/>
  <c r="L1203" i="5"/>
  <c r="D1203" i="5"/>
  <c r="E1204" i="5"/>
  <c r="F1204" i="5"/>
  <c r="I1204" i="5"/>
  <c r="J1204" i="5"/>
  <c r="K1204" i="5"/>
  <c r="M1204" i="5"/>
  <c r="L1204" i="5"/>
  <c r="D1204" i="5"/>
  <c r="E1205" i="5"/>
  <c r="F1205" i="5"/>
  <c r="I1205" i="5"/>
  <c r="J1205" i="5"/>
  <c r="K1205" i="5"/>
  <c r="M1205" i="5"/>
  <c r="L1205" i="5"/>
  <c r="D1205" i="5"/>
  <c r="E1206" i="5"/>
  <c r="F1206" i="5"/>
  <c r="I1206" i="5"/>
  <c r="J1206" i="5"/>
  <c r="K1206" i="5"/>
  <c r="M1206" i="5"/>
  <c r="L1206" i="5"/>
  <c r="D1206" i="5"/>
  <c r="E1207" i="5"/>
  <c r="F1207" i="5"/>
  <c r="I1207" i="5"/>
  <c r="J1207" i="5"/>
  <c r="K1207" i="5"/>
  <c r="M1207" i="5"/>
  <c r="L1207" i="5"/>
  <c r="D1207" i="5"/>
  <c r="E1208" i="5"/>
  <c r="F1208" i="5"/>
  <c r="I1208" i="5"/>
  <c r="J1208" i="5"/>
  <c r="K1208" i="5"/>
  <c r="M1208" i="5"/>
  <c r="L1208" i="5"/>
  <c r="D1208" i="5"/>
  <c r="E1209" i="5"/>
  <c r="F1209" i="5"/>
  <c r="I1209" i="5"/>
  <c r="J1209" i="5"/>
  <c r="K1209" i="5"/>
  <c r="M1209" i="5"/>
  <c r="L1209" i="5"/>
  <c r="D1209" i="5"/>
  <c r="E1210" i="5"/>
  <c r="F1210" i="5"/>
  <c r="I1210" i="5"/>
  <c r="J1210" i="5"/>
  <c r="K1210" i="5"/>
  <c r="M1210" i="5"/>
  <c r="L1210" i="5"/>
  <c r="D1210" i="5"/>
  <c r="E1211" i="5"/>
  <c r="F1211" i="5"/>
  <c r="I1211" i="5"/>
  <c r="J1211" i="5"/>
  <c r="K1211" i="5"/>
  <c r="M1211" i="5"/>
  <c r="L1211" i="5"/>
  <c r="D1211" i="5"/>
  <c r="E1212" i="5"/>
  <c r="F1212" i="5"/>
  <c r="I1212" i="5"/>
  <c r="J1212" i="5"/>
  <c r="K1212" i="5"/>
  <c r="M1212" i="5"/>
  <c r="L1212" i="5"/>
  <c r="D1212" i="5"/>
  <c r="E1213" i="5"/>
  <c r="F1213" i="5"/>
  <c r="I1213" i="5"/>
  <c r="J1213" i="5"/>
  <c r="K1213" i="5"/>
  <c r="M1213" i="5"/>
  <c r="L1213" i="5"/>
  <c r="D1213" i="5"/>
  <c r="E1214" i="5"/>
  <c r="F1214" i="5"/>
  <c r="I1214" i="5"/>
  <c r="J1214" i="5"/>
  <c r="K1214" i="5"/>
  <c r="M1214" i="5"/>
  <c r="L1214" i="5"/>
  <c r="D1214" i="5"/>
  <c r="E1215" i="5"/>
  <c r="F1215" i="5"/>
  <c r="I1215" i="5"/>
  <c r="J1215" i="5"/>
  <c r="K1215" i="5"/>
  <c r="M1215" i="5"/>
  <c r="L1215" i="5"/>
  <c r="D1215" i="5"/>
  <c r="E1216" i="5"/>
  <c r="F1216" i="5"/>
  <c r="I1216" i="5"/>
  <c r="J1216" i="5"/>
  <c r="K1216" i="5"/>
  <c r="M1216" i="5"/>
  <c r="L1216" i="5"/>
  <c r="D1216" i="5"/>
  <c r="E1217" i="5"/>
  <c r="F1217" i="5"/>
  <c r="I1217" i="5"/>
  <c r="J1217" i="5"/>
  <c r="K1217" i="5"/>
  <c r="M1217" i="5"/>
  <c r="L1217" i="5"/>
  <c r="D1217" i="5"/>
  <c r="E1218" i="5"/>
  <c r="F1218" i="5"/>
  <c r="I1218" i="5"/>
  <c r="J1218" i="5"/>
  <c r="K1218" i="5"/>
  <c r="M1218" i="5"/>
  <c r="L1218" i="5"/>
  <c r="D1218" i="5"/>
  <c r="E1219" i="5"/>
  <c r="F1219" i="5"/>
  <c r="I1219" i="5"/>
  <c r="J1219" i="5"/>
  <c r="K1219" i="5"/>
  <c r="M1219" i="5"/>
  <c r="L1219" i="5"/>
  <c r="D1219" i="5"/>
  <c r="E1220" i="5"/>
  <c r="F1220" i="5"/>
  <c r="I1220" i="5"/>
  <c r="J1220" i="5"/>
  <c r="K1220" i="5"/>
  <c r="M1220" i="5"/>
  <c r="L1220" i="5"/>
  <c r="D1220" i="5"/>
  <c r="E1221" i="5"/>
  <c r="F1221" i="5"/>
  <c r="I1221" i="5"/>
  <c r="J1221" i="5"/>
  <c r="K1221" i="5"/>
  <c r="M1221" i="5"/>
  <c r="L1221" i="5"/>
  <c r="D1221" i="5"/>
  <c r="E1222" i="5"/>
  <c r="F1222" i="5"/>
  <c r="I1222" i="5"/>
  <c r="J1222" i="5"/>
  <c r="K1222" i="5"/>
  <c r="M1222" i="5"/>
  <c r="L1222" i="5"/>
  <c r="D1222" i="5"/>
  <c r="E1223" i="5"/>
  <c r="F1223" i="5"/>
  <c r="I1223" i="5"/>
  <c r="J1223" i="5"/>
  <c r="K1223" i="5"/>
  <c r="M1223" i="5"/>
  <c r="L1223" i="5"/>
  <c r="D1223" i="5"/>
  <c r="E1224" i="5"/>
  <c r="F1224" i="5"/>
  <c r="I1224" i="5"/>
  <c r="J1224" i="5"/>
  <c r="K1224" i="5"/>
  <c r="M1224" i="5"/>
  <c r="L1224" i="5"/>
  <c r="D1224" i="5"/>
  <c r="E1225" i="5"/>
  <c r="F1225" i="5"/>
  <c r="I1225" i="5"/>
  <c r="J1225" i="5"/>
  <c r="K1225" i="5"/>
  <c r="M1225" i="5"/>
  <c r="L1225" i="5"/>
  <c r="D1225" i="5"/>
  <c r="E1226" i="5"/>
  <c r="F1226" i="5"/>
  <c r="I1226" i="5"/>
  <c r="J1226" i="5"/>
  <c r="K1226" i="5"/>
  <c r="M1226" i="5"/>
  <c r="L1226" i="5"/>
  <c r="D1226" i="5"/>
  <c r="E1227" i="5"/>
  <c r="F1227" i="5"/>
  <c r="I1227" i="5"/>
  <c r="J1227" i="5"/>
  <c r="K1227" i="5"/>
  <c r="M1227" i="5"/>
  <c r="L1227" i="5"/>
  <c r="D1227" i="5"/>
  <c r="E1228" i="5"/>
  <c r="F1228" i="5"/>
  <c r="I1228" i="5"/>
  <c r="J1228" i="5"/>
  <c r="K1228" i="5"/>
  <c r="M1228" i="5"/>
  <c r="L1228" i="5"/>
  <c r="D1228" i="5"/>
  <c r="E1229" i="5"/>
  <c r="F1229" i="5"/>
  <c r="I1229" i="5"/>
  <c r="J1229" i="5"/>
  <c r="K1229" i="5"/>
  <c r="M1229" i="5"/>
  <c r="L1229" i="5"/>
  <c r="D1229" i="5"/>
  <c r="E1230" i="5"/>
  <c r="F1230" i="5"/>
  <c r="I1230" i="5"/>
  <c r="J1230" i="5"/>
  <c r="K1230" i="5"/>
  <c r="M1230" i="5"/>
  <c r="L1230" i="5"/>
  <c r="D1230" i="5"/>
  <c r="E1231" i="5"/>
  <c r="F1231" i="5"/>
  <c r="I1231" i="5"/>
  <c r="J1231" i="5"/>
  <c r="K1231" i="5"/>
  <c r="M1231" i="5"/>
  <c r="L1231" i="5"/>
  <c r="D1231" i="5"/>
  <c r="E1232" i="5"/>
  <c r="F1232" i="5"/>
  <c r="I1232" i="5"/>
  <c r="J1232" i="5"/>
  <c r="K1232" i="5"/>
  <c r="M1232" i="5"/>
  <c r="L1232" i="5"/>
  <c r="D1232" i="5"/>
  <c r="E1233" i="5"/>
  <c r="F1233" i="5"/>
  <c r="I1233" i="5"/>
  <c r="J1233" i="5"/>
  <c r="K1233" i="5"/>
  <c r="M1233" i="5"/>
  <c r="L1233" i="5"/>
  <c r="D1233" i="5"/>
  <c r="E1234" i="5"/>
  <c r="F1234" i="5"/>
  <c r="I1234" i="5"/>
  <c r="J1234" i="5"/>
  <c r="K1234" i="5"/>
  <c r="M1234" i="5"/>
  <c r="L1234" i="5"/>
  <c r="D1234" i="5"/>
  <c r="E1235" i="5"/>
  <c r="F1235" i="5"/>
  <c r="I1235" i="5"/>
  <c r="J1235" i="5"/>
  <c r="K1235" i="5"/>
  <c r="M1235" i="5"/>
  <c r="L1235" i="5"/>
  <c r="D1235" i="5"/>
  <c r="E1236" i="5"/>
  <c r="F1236" i="5"/>
  <c r="I1236" i="5"/>
  <c r="J1236" i="5"/>
  <c r="K1236" i="5"/>
  <c r="M1236" i="5"/>
  <c r="L1236" i="5"/>
  <c r="D1236" i="5"/>
  <c r="E1237" i="5"/>
  <c r="F1237" i="5"/>
  <c r="I1237" i="5"/>
  <c r="J1237" i="5"/>
  <c r="K1237" i="5"/>
  <c r="M1237" i="5"/>
  <c r="L1237" i="5"/>
  <c r="D1237" i="5"/>
  <c r="E1238" i="5"/>
  <c r="F1238" i="5"/>
  <c r="I1238" i="5"/>
  <c r="J1238" i="5"/>
  <c r="K1238" i="5"/>
  <c r="M1238" i="5"/>
  <c r="L1238" i="5"/>
  <c r="D1238" i="5"/>
  <c r="E1239" i="5"/>
  <c r="F1239" i="5"/>
  <c r="I1239" i="5"/>
  <c r="J1239" i="5"/>
  <c r="K1239" i="5"/>
  <c r="M1239" i="5"/>
  <c r="L1239" i="5"/>
  <c r="D1239" i="5"/>
  <c r="E1240" i="5"/>
  <c r="F1240" i="5"/>
  <c r="I1240" i="5"/>
  <c r="J1240" i="5"/>
  <c r="K1240" i="5"/>
  <c r="M1240" i="5"/>
  <c r="L1240" i="5"/>
  <c r="D1240" i="5"/>
  <c r="E1241" i="5"/>
  <c r="F1241" i="5"/>
  <c r="I1241" i="5"/>
  <c r="J1241" i="5"/>
  <c r="K1241" i="5"/>
  <c r="M1241" i="5"/>
  <c r="L1241" i="5"/>
  <c r="D1241" i="5"/>
  <c r="E1242" i="5"/>
  <c r="F1242" i="5"/>
  <c r="I1242" i="5"/>
  <c r="J1242" i="5"/>
  <c r="K1242" i="5"/>
  <c r="M1242" i="5"/>
  <c r="L1242" i="5"/>
  <c r="D1242" i="5"/>
  <c r="E1243" i="5"/>
  <c r="F1243" i="5"/>
  <c r="I1243" i="5"/>
  <c r="J1243" i="5"/>
  <c r="K1243" i="5"/>
  <c r="M1243" i="5"/>
  <c r="L1243" i="5"/>
  <c r="D1243" i="5"/>
  <c r="E1244" i="5"/>
  <c r="F1244" i="5"/>
  <c r="I1244" i="5"/>
  <c r="J1244" i="5"/>
  <c r="K1244" i="5"/>
  <c r="M1244" i="5"/>
  <c r="L1244" i="5"/>
  <c r="D1244" i="5"/>
  <c r="E1245" i="5"/>
  <c r="F1245" i="5"/>
  <c r="I1245" i="5"/>
  <c r="J1245" i="5"/>
  <c r="K1245" i="5"/>
  <c r="M1245" i="5"/>
  <c r="L1245" i="5"/>
  <c r="D1245" i="5"/>
  <c r="E1246" i="5"/>
  <c r="F1246" i="5"/>
  <c r="I1246" i="5"/>
  <c r="J1246" i="5"/>
  <c r="K1246" i="5"/>
  <c r="M1246" i="5"/>
  <c r="L1246" i="5"/>
  <c r="D1246" i="5"/>
  <c r="E1247" i="5"/>
  <c r="F1247" i="5"/>
  <c r="I1247" i="5"/>
  <c r="J1247" i="5"/>
  <c r="K1247" i="5"/>
  <c r="M1247" i="5"/>
  <c r="L1247" i="5"/>
  <c r="D1247" i="5"/>
  <c r="E1248" i="5"/>
  <c r="F1248" i="5"/>
  <c r="I1248" i="5"/>
  <c r="J1248" i="5"/>
  <c r="K1248" i="5"/>
  <c r="M1248" i="5"/>
  <c r="L1248" i="5"/>
  <c r="D1248" i="5"/>
  <c r="E1249" i="5"/>
  <c r="F1249" i="5"/>
  <c r="I1249" i="5"/>
  <c r="J1249" i="5"/>
  <c r="K1249" i="5"/>
  <c r="M1249" i="5"/>
  <c r="L1249" i="5"/>
  <c r="D1249" i="5"/>
  <c r="E1250" i="5"/>
  <c r="F1250" i="5"/>
  <c r="I1250" i="5"/>
  <c r="J1250" i="5"/>
  <c r="K1250" i="5"/>
  <c r="M1250" i="5"/>
  <c r="L1250" i="5"/>
  <c r="D1250" i="5"/>
  <c r="E1251" i="5"/>
  <c r="F1251" i="5"/>
  <c r="I1251" i="5"/>
  <c r="J1251" i="5"/>
  <c r="K1251" i="5"/>
  <c r="M1251" i="5"/>
  <c r="L1251" i="5"/>
  <c r="D1251" i="5"/>
  <c r="E1252" i="5"/>
  <c r="F1252" i="5"/>
  <c r="I1252" i="5"/>
  <c r="J1252" i="5"/>
  <c r="K1252" i="5"/>
  <c r="M1252" i="5"/>
  <c r="L1252" i="5"/>
  <c r="D1252" i="5"/>
  <c r="E1253" i="5"/>
  <c r="F1253" i="5"/>
  <c r="I1253" i="5"/>
  <c r="J1253" i="5"/>
  <c r="K1253" i="5"/>
  <c r="M1253" i="5"/>
  <c r="L1253" i="5"/>
  <c r="D1253" i="5"/>
  <c r="E1254" i="5"/>
  <c r="F1254" i="5"/>
  <c r="I1254" i="5"/>
  <c r="J1254" i="5"/>
  <c r="K1254" i="5"/>
  <c r="M1254" i="5"/>
  <c r="L1254" i="5"/>
  <c r="D1254" i="5"/>
  <c r="E1255" i="5"/>
  <c r="F1255" i="5"/>
  <c r="I1255" i="5"/>
  <c r="J1255" i="5"/>
  <c r="K1255" i="5"/>
  <c r="M1255" i="5"/>
  <c r="L1255" i="5"/>
  <c r="D1255" i="5"/>
  <c r="E1256" i="5"/>
  <c r="F1256" i="5"/>
  <c r="I1256" i="5"/>
  <c r="J1256" i="5"/>
  <c r="K1256" i="5"/>
  <c r="M1256" i="5"/>
  <c r="L1256" i="5"/>
  <c r="D1256" i="5"/>
  <c r="E1257" i="5"/>
  <c r="F1257" i="5"/>
  <c r="I1257" i="5"/>
  <c r="J1257" i="5"/>
  <c r="K1257" i="5"/>
  <c r="M1257" i="5"/>
  <c r="L1257" i="5"/>
  <c r="D1257" i="5"/>
  <c r="E1258" i="5"/>
  <c r="F1258" i="5"/>
  <c r="I1258" i="5"/>
  <c r="J1258" i="5"/>
  <c r="K1258" i="5"/>
  <c r="M1258" i="5"/>
  <c r="L1258" i="5"/>
  <c r="D1258" i="5"/>
  <c r="E1259" i="5"/>
  <c r="F1259" i="5"/>
  <c r="I1259" i="5"/>
  <c r="J1259" i="5"/>
  <c r="K1259" i="5"/>
  <c r="M1259" i="5"/>
  <c r="L1259" i="5"/>
  <c r="D1259" i="5"/>
  <c r="E1260" i="5"/>
  <c r="F1260" i="5"/>
  <c r="I1260" i="5"/>
  <c r="J1260" i="5"/>
  <c r="K1260" i="5"/>
  <c r="M1260" i="5"/>
  <c r="L1260" i="5"/>
  <c r="D1260" i="5"/>
  <c r="E1261" i="5"/>
  <c r="F1261" i="5"/>
  <c r="I1261" i="5"/>
  <c r="J1261" i="5"/>
  <c r="K1261" i="5"/>
  <c r="M1261" i="5"/>
  <c r="L1261" i="5"/>
  <c r="D1261" i="5"/>
  <c r="E1262" i="5"/>
  <c r="F1262" i="5"/>
  <c r="I1262" i="5"/>
  <c r="J1262" i="5"/>
  <c r="K1262" i="5"/>
  <c r="M1262" i="5"/>
  <c r="L1262" i="5"/>
  <c r="D1262" i="5"/>
  <c r="E1263" i="5"/>
  <c r="F1263" i="5"/>
  <c r="I1263" i="5"/>
  <c r="J1263" i="5"/>
  <c r="K1263" i="5"/>
  <c r="M1263" i="5"/>
  <c r="L1263" i="5"/>
  <c r="D1263" i="5"/>
  <c r="E1264" i="5"/>
  <c r="F1264" i="5"/>
  <c r="I1264" i="5"/>
  <c r="J1264" i="5"/>
  <c r="K1264" i="5"/>
  <c r="M1264" i="5"/>
  <c r="L1264" i="5"/>
  <c r="D1264" i="5"/>
  <c r="E1265" i="5"/>
  <c r="F1265" i="5"/>
  <c r="I1265" i="5"/>
  <c r="J1265" i="5"/>
  <c r="K1265" i="5"/>
  <c r="M1265" i="5"/>
  <c r="L1265" i="5"/>
  <c r="D1265" i="5"/>
  <c r="E1266" i="5"/>
  <c r="F1266" i="5"/>
  <c r="I1266" i="5"/>
  <c r="J1266" i="5"/>
  <c r="K1266" i="5"/>
  <c r="M1266" i="5"/>
  <c r="L1266" i="5"/>
  <c r="D1266" i="5"/>
  <c r="E1267" i="5"/>
  <c r="F1267" i="5"/>
  <c r="I1267" i="5"/>
  <c r="J1267" i="5"/>
  <c r="K1267" i="5"/>
  <c r="M1267" i="5"/>
  <c r="L1267" i="5"/>
  <c r="D1267" i="5"/>
  <c r="E1268" i="5"/>
  <c r="F1268" i="5"/>
  <c r="I1268" i="5"/>
  <c r="J1268" i="5"/>
  <c r="K1268" i="5"/>
  <c r="M1268" i="5"/>
  <c r="L1268" i="5"/>
  <c r="D1268" i="5"/>
  <c r="E1269" i="5"/>
  <c r="F1269" i="5"/>
  <c r="I1269" i="5"/>
  <c r="J1269" i="5"/>
  <c r="K1269" i="5"/>
  <c r="M1269" i="5"/>
  <c r="L1269" i="5"/>
  <c r="D1269" i="5"/>
  <c r="E1270" i="5"/>
  <c r="F1270" i="5"/>
  <c r="I1270" i="5"/>
  <c r="J1270" i="5"/>
  <c r="K1270" i="5"/>
  <c r="M1270" i="5"/>
  <c r="L1270" i="5"/>
  <c r="D1270" i="5"/>
  <c r="E1271" i="5"/>
  <c r="F1271" i="5"/>
  <c r="I1271" i="5"/>
  <c r="J1271" i="5"/>
  <c r="K1271" i="5"/>
  <c r="M1271" i="5"/>
  <c r="L1271" i="5"/>
  <c r="D1271" i="5"/>
  <c r="E1272" i="5"/>
  <c r="F1272" i="5"/>
  <c r="I1272" i="5"/>
  <c r="J1272" i="5"/>
  <c r="K1272" i="5"/>
  <c r="M1272" i="5"/>
  <c r="L1272" i="5"/>
  <c r="D1272" i="5"/>
  <c r="E1273" i="5"/>
  <c r="F1273" i="5"/>
  <c r="I1273" i="5"/>
  <c r="J1273" i="5"/>
  <c r="K1273" i="5"/>
  <c r="M1273" i="5"/>
  <c r="L1273" i="5"/>
  <c r="D1273" i="5"/>
  <c r="E1274" i="5"/>
  <c r="F1274" i="5"/>
  <c r="I1274" i="5"/>
  <c r="J1274" i="5"/>
  <c r="K1274" i="5"/>
  <c r="M1274" i="5"/>
  <c r="L1274" i="5"/>
  <c r="D1274" i="5"/>
  <c r="E1275" i="5"/>
  <c r="F1275" i="5"/>
  <c r="I1275" i="5"/>
  <c r="J1275" i="5"/>
  <c r="K1275" i="5"/>
  <c r="M1275" i="5"/>
  <c r="L1275" i="5"/>
  <c r="D1275" i="5"/>
  <c r="E1276" i="5"/>
  <c r="F1276" i="5"/>
  <c r="I1276" i="5"/>
  <c r="J1276" i="5"/>
  <c r="K1276" i="5"/>
  <c r="M1276" i="5"/>
  <c r="L1276" i="5"/>
  <c r="D1276" i="5"/>
  <c r="E1277" i="5"/>
  <c r="F1277" i="5"/>
  <c r="I1277" i="5"/>
  <c r="J1277" i="5"/>
  <c r="K1277" i="5"/>
  <c r="M1277" i="5"/>
  <c r="L1277" i="5"/>
  <c r="D1277" i="5"/>
  <c r="E1278" i="5"/>
  <c r="F1278" i="5"/>
  <c r="I1278" i="5"/>
  <c r="J1278" i="5"/>
  <c r="K1278" i="5"/>
  <c r="M1278" i="5"/>
  <c r="L1278" i="5"/>
  <c r="D1278" i="5"/>
  <c r="E1279" i="5"/>
  <c r="F1279" i="5"/>
  <c r="I1279" i="5"/>
  <c r="J1279" i="5"/>
  <c r="K1279" i="5"/>
  <c r="M1279" i="5"/>
  <c r="L1279" i="5"/>
  <c r="D1279" i="5"/>
  <c r="E1280" i="5"/>
  <c r="F1280" i="5"/>
  <c r="I1280" i="5"/>
  <c r="J1280" i="5"/>
  <c r="K1280" i="5"/>
  <c r="M1280" i="5"/>
  <c r="L1280" i="5"/>
  <c r="D1280" i="5"/>
  <c r="E1281" i="5"/>
  <c r="F1281" i="5"/>
  <c r="I1281" i="5"/>
  <c r="J1281" i="5"/>
  <c r="K1281" i="5"/>
  <c r="M1281" i="5"/>
  <c r="L1281" i="5"/>
  <c r="D1281" i="5"/>
  <c r="E1282" i="5"/>
  <c r="F1282" i="5"/>
  <c r="I1282" i="5"/>
  <c r="J1282" i="5"/>
  <c r="K1282" i="5"/>
  <c r="M1282" i="5"/>
  <c r="L1282" i="5"/>
  <c r="D1282" i="5"/>
  <c r="E1283" i="5"/>
  <c r="F1283" i="5"/>
  <c r="I1283" i="5"/>
  <c r="J1283" i="5"/>
  <c r="K1283" i="5"/>
  <c r="M1283" i="5"/>
  <c r="L1283" i="5"/>
  <c r="D1283" i="5"/>
  <c r="E1284" i="5"/>
  <c r="F1284" i="5"/>
  <c r="I1284" i="5"/>
  <c r="J1284" i="5"/>
  <c r="K1284" i="5"/>
  <c r="M1284" i="5"/>
  <c r="L1284" i="5"/>
  <c r="D1284" i="5"/>
  <c r="E1285" i="5"/>
  <c r="F1285" i="5"/>
  <c r="I1285" i="5"/>
  <c r="J1285" i="5"/>
  <c r="K1285" i="5"/>
  <c r="M1285" i="5"/>
  <c r="L1285" i="5"/>
  <c r="D1285" i="5"/>
  <c r="E1286" i="5"/>
  <c r="F1286" i="5"/>
  <c r="I1286" i="5"/>
  <c r="J1286" i="5"/>
  <c r="K1286" i="5"/>
  <c r="M1286" i="5"/>
  <c r="L1286" i="5"/>
  <c r="D1286" i="5"/>
  <c r="E1287" i="5"/>
  <c r="F1287" i="5"/>
  <c r="I1287" i="5"/>
  <c r="J1287" i="5"/>
  <c r="K1287" i="5"/>
  <c r="M1287" i="5"/>
  <c r="L1287" i="5"/>
  <c r="D1287" i="5"/>
  <c r="E1288" i="5"/>
  <c r="F1288" i="5"/>
  <c r="I1288" i="5"/>
  <c r="J1288" i="5"/>
  <c r="K1288" i="5"/>
  <c r="M1288" i="5"/>
  <c r="L1288" i="5"/>
  <c r="D1288" i="5"/>
  <c r="E1289" i="5"/>
  <c r="F1289" i="5"/>
  <c r="I1289" i="5"/>
  <c r="J1289" i="5"/>
  <c r="K1289" i="5"/>
  <c r="M1289" i="5"/>
  <c r="L1289" i="5"/>
  <c r="D1289" i="5"/>
  <c r="E1290" i="5"/>
  <c r="F1290" i="5"/>
  <c r="I1290" i="5"/>
  <c r="J1290" i="5"/>
  <c r="K1290" i="5"/>
  <c r="M1290" i="5"/>
  <c r="L1290" i="5"/>
  <c r="D1290" i="5"/>
  <c r="E1291" i="5"/>
  <c r="F1291" i="5"/>
  <c r="I1291" i="5"/>
  <c r="J1291" i="5"/>
  <c r="K1291" i="5"/>
  <c r="M1291" i="5"/>
  <c r="L1291" i="5"/>
  <c r="D1291" i="5"/>
  <c r="E1292" i="5"/>
  <c r="F1292" i="5"/>
  <c r="I1292" i="5"/>
  <c r="J1292" i="5"/>
  <c r="K1292" i="5"/>
  <c r="M1292" i="5"/>
  <c r="L1292" i="5"/>
  <c r="D1292" i="5"/>
  <c r="E1293" i="5"/>
  <c r="F1293" i="5"/>
  <c r="I1293" i="5"/>
  <c r="J1293" i="5"/>
  <c r="K1293" i="5"/>
  <c r="M1293" i="5"/>
  <c r="L1293" i="5"/>
  <c r="D1293" i="5"/>
  <c r="E1294" i="5"/>
  <c r="F1294" i="5"/>
  <c r="I1294" i="5"/>
  <c r="J1294" i="5"/>
  <c r="K1294" i="5"/>
  <c r="M1294" i="5"/>
  <c r="L1294" i="5"/>
  <c r="D1294" i="5"/>
  <c r="E1295" i="5"/>
  <c r="F1295" i="5"/>
  <c r="I1295" i="5"/>
  <c r="J1295" i="5"/>
  <c r="K1295" i="5"/>
  <c r="M1295" i="5"/>
  <c r="L1295" i="5"/>
  <c r="D1295" i="5"/>
  <c r="E1296" i="5"/>
  <c r="F1296" i="5"/>
  <c r="I1296" i="5"/>
  <c r="J1296" i="5"/>
  <c r="K1296" i="5"/>
  <c r="M1296" i="5"/>
  <c r="L1296" i="5"/>
  <c r="D1296" i="5"/>
  <c r="E1297" i="5"/>
  <c r="F1297" i="5"/>
  <c r="I1297" i="5"/>
  <c r="J1297" i="5"/>
  <c r="K1297" i="5"/>
  <c r="M1297" i="5"/>
  <c r="L1297" i="5"/>
  <c r="D1297" i="5"/>
  <c r="E1298" i="5"/>
  <c r="F1298" i="5"/>
  <c r="I1298" i="5"/>
  <c r="J1298" i="5"/>
  <c r="K1298" i="5"/>
  <c r="M1298" i="5"/>
  <c r="L1298" i="5"/>
  <c r="D1298" i="5"/>
  <c r="E1299" i="5"/>
  <c r="F1299" i="5"/>
  <c r="I1299" i="5"/>
  <c r="J1299" i="5"/>
  <c r="K1299" i="5"/>
  <c r="M1299" i="5"/>
  <c r="L1299" i="5"/>
  <c r="D1299" i="5"/>
  <c r="E1300" i="5"/>
  <c r="F1300" i="5"/>
  <c r="I1300" i="5"/>
  <c r="J1300" i="5"/>
  <c r="K1300" i="5"/>
  <c r="M1300" i="5"/>
  <c r="L1300" i="5"/>
  <c r="D1300" i="5"/>
  <c r="E1301" i="5"/>
  <c r="F1301" i="5"/>
  <c r="I1301" i="5"/>
  <c r="J1301" i="5"/>
  <c r="K1301" i="5"/>
  <c r="M1301" i="5"/>
  <c r="L1301" i="5"/>
  <c r="D1301" i="5"/>
  <c r="E1302" i="5"/>
  <c r="F1302" i="5"/>
  <c r="I1302" i="5"/>
  <c r="J1302" i="5"/>
  <c r="K1302" i="5"/>
  <c r="M1302" i="5"/>
  <c r="L1302" i="5"/>
  <c r="D1302" i="5"/>
  <c r="E1303" i="5"/>
  <c r="F1303" i="5"/>
  <c r="I1303" i="5"/>
  <c r="J1303" i="5"/>
  <c r="K1303" i="5"/>
  <c r="M1303" i="5"/>
  <c r="L1303" i="5"/>
  <c r="D1303" i="5"/>
  <c r="E1304" i="5"/>
  <c r="F1304" i="5"/>
  <c r="I1304" i="5"/>
  <c r="J1304" i="5"/>
  <c r="K1304" i="5"/>
  <c r="M1304" i="5"/>
  <c r="L1304" i="5"/>
  <c r="D1304" i="5"/>
  <c r="E1305" i="5"/>
  <c r="F1305" i="5"/>
  <c r="I1305" i="5"/>
  <c r="J1305" i="5"/>
  <c r="K1305" i="5"/>
  <c r="M1305" i="5"/>
  <c r="L1305" i="5"/>
  <c r="D1305" i="5"/>
  <c r="E1306" i="5"/>
  <c r="F1306" i="5"/>
  <c r="I1306" i="5"/>
  <c r="J1306" i="5"/>
  <c r="K1306" i="5"/>
  <c r="M1306" i="5"/>
  <c r="L1306" i="5"/>
  <c r="D1306" i="5"/>
  <c r="E1307" i="5"/>
  <c r="F1307" i="5"/>
  <c r="I1307" i="5"/>
  <c r="J1307" i="5"/>
  <c r="K1307" i="5"/>
  <c r="M1307" i="5"/>
  <c r="L1307" i="5"/>
  <c r="D1307" i="5"/>
  <c r="E1308" i="5"/>
  <c r="F1308" i="5"/>
  <c r="I1308" i="5"/>
  <c r="J1308" i="5"/>
  <c r="K1308" i="5"/>
  <c r="M1308" i="5"/>
  <c r="L1308" i="5"/>
  <c r="D1308" i="5"/>
  <c r="E1309" i="5"/>
  <c r="F1309" i="5"/>
  <c r="I1309" i="5"/>
  <c r="J1309" i="5"/>
  <c r="K1309" i="5"/>
  <c r="M1309" i="5"/>
  <c r="L1309" i="5"/>
  <c r="D1309" i="5"/>
  <c r="E1310" i="5"/>
  <c r="F1310" i="5"/>
  <c r="I1310" i="5"/>
  <c r="J1310" i="5"/>
  <c r="K1310" i="5"/>
  <c r="M1310" i="5"/>
  <c r="L1310" i="5"/>
  <c r="D1310" i="5"/>
  <c r="E1311" i="5"/>
  <c r="F1311" i="5"/>
  <c r="I1311" i="5"/>
  <c r="J1311" i="5"/>
  <c r="K1311" i="5"/>
  <c r="M1311" i="5"/>
  <c r="L1311" i="5"/>
  <c r="D1311" i="5"/>
  <c r="E1312" i="5"/>
  <c r="F1312" i="5"/>
  <c r="I1312" i="5"/>
  <c r="J1312" i="5"/>
  <c r="K1312" i="5"/>
  <c r="M1312" i="5"/>
  <c r="L1312" i="5"/>
  <c r="D1312" i="5"/>
  <c r="E1313" i="5"/>
  <c r="F1313" i="5"/>
  <c r="I1313" i="5"/>
  <c r="J1313" i="5"/>
  <c r="K1313" i="5"/>
  <c r="M1313" i="5"/>
  <c r="L1313" i="5"/>
  <c r="D1313" i="5"/>
  <c r="E1314" i="5"/>
  <c r="F1314" i="5"/>
  <c r="I1314" i="5"/>
  <c r="J1314" i="5"/>
  <c r="K1314" i="5"/>
  <c r="M1314" i="5"/>
  <c r="L1314" i="5"/>
  <c r="D1314" i="5"/>
  <c r="E1315" i="5"/>
  <c r="F1315" i="5"/>
  <c r="I1315" i="5"/>
  <c r="J1315" i="5"/>
  <c r="K1315" i="5"/>
  <c r="M1315" i="5"/>
  <c r="L1315" i="5"/>
  <c r="D1315" i="5"/>
  <c r="E1316" i="5"/>
  <c r="F1316" i="5"/>
  <c r="I1316" i="5"/>
  <c r="J1316" i="5"/>
  <c r="K1316" i="5"/>
  <c r="M1316" i="5"/>
  <c r="L1316" i="5"/>
  <c r="D1316" i="5"/>
  <c r="E1317" i="5"/>
  <c r="F1317" i="5"/>
  <c r="I1317" i="5"/>
  <c r="J1317" i="5"/>
  <c r="K1317" i="5"/>
  <c r="M1317" i="5"/>
  <c r="L1317" i="5"/>
  <c r="D1317" i="5"/>
  <c r="E1318" i="5"/>
  <c r="F1318" i="5"/>
  <c r="I1318" i="5"/>
  <c r="J1318" i="5"/>
  <c r="K1318" i="5"/>
  <c r="M1318" i="5"/>
  <c r="L1318" i="5"/>
  <c r="D1318" i="5"/>
  <c r="E1319" i="5"/>
  <c r="F1319" i="5"/>
  <c r="I1319" i="5"/>
  <c r="J1319" i="5"/>
  <c r="K1319" i="5"/>
  <c r="M1319" i="5"/>
  <c r="L1319" i="5"/>
  <c r="D1319" i="5"/>
  <c r="E1320" i="5"/>
  <c r="F1320" i="5"/>
  <c r="I1320" i="5"/>
  <c r="J1320" i="5"/>
  <c r="K1320" i="5"/>
  <c r="M1320" i="5"/>
  <c r="L1320" i="5"/>
  <c r="D1320" i="5"/>
  <c r="E1321" i="5"/>
  <c r="F1321" i="5"/>
  <c r="I1321" i="5"/>
  <c r="J1321" i="5"/>
  <c r="K1321" i="5"/>
  <c r="M1321" i="5"/>
  <c r="L1321" i="5"/>
  <c r="D1321" i="5"/>
  <c r="E1322" i="5"/>
  <c r="F1322" i="5"/>
  <c r="I1322" i="5"/>
  <c r="J1322" i="5"/>
  <c r="K1322" i="5"/>
  <c r="M1322" i="5"/>
  <c r="L1322" i="5"/>
  <c r="D1322" i="5"/>
  <c r="E1323" i="5"/>
  <c r="F1323" i="5"/>
  <c r="I1323" i="5"/>
  <c r="J1323" i="5"/>
  <c r="K1323" i="5"/>
  <c r="M1323" i="5"/>
  <c r="L1323" i="5"/>
  <c r="D1323" i="5"/>
  <c r="E1324" i="5"/>
  <c r="F1324" i="5"/>
  <c r="I1324" i="5"/>
  <c r="J1324" i="5"/>
  <c r="K1324" i="5"/>
  <c r="M1324" i="5"/>
  <c r="L1324" i="5"/>
  <c r="D1324" i="5"/>
  <c r="E1325" i="5"/>
  <c r="F1325" i="5"/>
  <c r="I1325" i="5"/>
  <c r="J1325" i="5"/>
  <c r="K1325" i="5"/>
  <c r="M1325" i="5"/>
  <c r="L1325" i="5"/>
  <c r="D1325" i="5"/>
  <c r="E1326" i="5"/>
  <c r="F1326" i="5"/>
  <c r="I1326" i="5"/>
  <c r="J1326" i="5"/>
  <c r="K1326" i="5"/>
  <c r="M1326" i="5"/>
  <c r="L1326" i="5"/>
  <c r="D1326" i="5"/>
  <c r="E1327" i="5"/>
  <c r="F1327" i="5"/>
  <c r="I1327" i="5"/>
  <c r="J1327" i="5"/>
  <c r="K1327" i="5"/>
  <c r="M1327" i="5"/>
  <c r="L1327" i="5"/>
  <c r="D1327" i="5"/>
  <c r="E1328" i="5"/>
  <c r="F1328" i="5"/>
  <c r="I1328" i="5"/>
  <c r="J1328" i="5"/>
  <c r="K1328" i="5"/>
  <c r="M1328" i="5"/>
  <c r="L1328" i="5"/>
  <c r="D1328" i="5"/>
  <c r="E1329" i="5"/>
  <c r="F1329" i="5"/>
  <c r="I1329" i="5"/>
  <c r="J1329" i="5"/>
  <c r="K1329" i="5"/>
  <c r="M1329" i="5"/>
  <c r="L1329" i="5"/>
  <c r="D1329" i="5"/>
  <c r="E1330" i="5"/>
  <c r="F1330" i="5"/>
  <c r="I1330" i="5"/>
  <c r="J1330" i="5"/>
  <c r="K1330" i="5"/>
  <c r="M1330" i="5"/>
  <c r="L1330" i="5"/>
  <c r="D1330" i="5"/>
  <c r="E1331" i="5"/>
  <c r="F1331" i="5"/>
  <c r="I1331" i="5"/>
  <c r="J1331" i="5"/>
  <c r="K1331" i="5"/>
  <c r="M1331" i="5"/>
  <c r="L1331" i="5"/>
  <c r="D1331" i="5"/>
  <c r="E1332" i="5"/>
  <c r="F1332" i="5"/>
  <c r="I1332" i="5"/>
  <c r="J1332" i="5"/>
  <c r="K1332" i="5"/>
  <c r="M1332" i="5"/>
  <c r="L1332" i="5"/>
  <c r="D1332" i="5"/>
  <c r="E1333" i="5"/>
  <c r="F1333" i="5"/>
  <c r="I1333" i="5"/>
  <c r="J1333" i="5"/>
  <c r="K1333" i="5"/>
  <c r="M1333" i="5"/>
  <c r="L1333" i="5"/>
  <c r="D1333" i="5"/>
  <c r="E1334" i="5"/>
  <c r="F1334" i="5"/>
  <c r="I1334" i="5"/>
  <c r="J1334" i="5"/>
  <c r="K1334" i="5"/>
  <c r="M1334" i="5"/>
  <c r="L1334" i="5"/>
  <c r="D1334" i="5"/>
  <c r="E1335" i="5"/>
  <c r="F1335" i="5"/>
  <c r="I1335" i="5"/>
  <c r="J1335" i="5"/>
  <c r="K1335" i="5"/>
  <c r="M1335" i="5"/>
  <c r="L1335" i="5"/>
  <c r="D1335" i="5"/>
  <c r="E1336" i="5"/>
  <c r="F1336" i="5"/>
  <c r="I1336" i="5"/>
  <c r="J1336" i="5"/>
  <c r="K1336" i="5"/>
  <c r="M1336" i="5"/>
  <c r="L1336" i="5"/>
  <c r="D1336" i="5"/>
  <c r="E1337" i="5"/>
  <c r="F1337" i="5"/>
  <c r="I1337" i="5"/>
  <c r="J1337" i="5"/>
  <c r="K1337" i="5"/>
  <c r="M1337" i="5"/>
  <c r="L1337" i="5"/>
  <c r="D1337" i="5"/>
  <c r="E1338" i="5"/>
  <c r="F1338" i="5"/>
  <c r="I1338" i="5"/>
  <c r="J1338" i="5"/>
  <c r="K1338" i="5"/>
  <c r="M1338" i="5"/>
  <c r="L1338" i="5"/>
  <c r="D1338" i="5"/>
  <c r="E1339" i="5"/>
  <c r="F1339" i="5"/>
  <c r="I1339" i="5"/>
  <c r="J1339" i="5"/>
  <c r="K1339" i="5"/>
  <c r="M1339" i="5"/>
  <c r="L1339" i="5"/>
  <c r="D1339" i="5"/>
  <c r="E1340" i="5"/>
  <c r="F1340" i="5"/>
  <c r="I1340" i="5"/>
  <c r="J1340" i="5"/>
  <c r="K1340" i="5"/>
  <c r="M1340" i="5"/>
  <c r="L1340" i="5"/>
  <c r="D1340" i="5"/>
  <c r="E1341" i="5"/>
  <c r="F1341" i="5"/>
  <c r="I1341" i="5"/>
  <c r="J1341" i="5"/>
  <c r="K1341" i="5"/>
  <c r="M1341" i="5"/>
  <c r="L1341" i="5"/>
  <c r="D1341" i="5"/>
  <c r="E1342" i="5"/>
  <c r="F1342" i="5"/>
  <c r="I1342" i="5"/>
  <c r="J1342" i="5"/>
  <c r="K1342" i="5"/>
  <c r="M1342" i="5"/>
  <c r="L1342" i="5"/>
  <c r="D1342" i="5"/>
  <c r="E1343" i="5"/>
  <c r="F1343" i="5"/>
  <c r="I1343" i="5"/>
  <c r="J1343" i="5"/>
  <c r="K1343" i="5"/>
  <c r="M1343" i="5"/>
  <c r="L1343" i="5"/>
  <c r="D1343" i="5"/>
  <c r="E1344" i="5"/>
  <c r="F1344" i="5"/>
  <c r="I1344" i="5"/>
  <c r="J1344" i="5"/>
  <c r="K1344" i="5"/>
  <c r="M1344" i="5"/>
  <c r="L1344" i="5"/>
  <c r="D1344" i="5"/>
  <c r="E1345" i="5"/>
  <c r="F1345" i="5"/>
  <c r="I1345" i="5"/>
  <c r="J1345" i="5"/>
  <c r="K1345" i="5"/>
  <c r="M1345" i="5"/>
  <c r="L1345" i="5"/>
  <c r="D1345" i="5"/>
  <c r="E1346" i="5"/>
  <c r="F1346" i="5"/>
  <c r="I1346" i="5"/>
  <c r="J1346" i="5"/>
  <c r="K1346" i="5"/>
  <c r="M1346" i="5"/>
  <c r="L1346" i="5"/>
  <c r="D1346" i="5"/>
  <c r="E1347" i="5"/>
  <c r="F1347" i="5"/>
  <c r="I1347" i="5"/>
  <c r="J1347" i="5"/>
  <c r="K1347" i="5"/>
  <c r="M1347" i="5"/>
  <c r="L1347" i="5"/>
  <c r="D1347" i="5"/>
  <c r="E1348" i="5"/>
  <c r="F1348" i="5"/>
  <c r="I1348" i="5"/>
  <c r="J1348" i="5"/>
  <c r="K1348" i="5"/>
  <c r="M1348" i="5"/>
  <c r="L1348" i="5"/>
  <c r="D1348" i="5"/>
  <c r="E1349" i="5"/>
  <c r="F1349" i="5"/>
  <c r="I1349" i="5"/>
  <c r="J1349" i="5"/>
  <c r="K1349" i="5"/>
  <c r="M1349" i="5"/>
  <c r="L1349" i="5"/>
  <c r="D1349" i="5"/>
  <c r="E1350" i="5"/>
  <c r="F1350" i="5"/>
  <c r="I1350" i="5"/>
  <c r="J1350" i="5"/>
  <c r="K1350" i="5"/>
  <c r="M1350" i="5"/>
  <c r="L1350" i="5"/>
  <c r="D1350" i="5"/>
  <c r="E1351" i="5"/>
  <c r="F1351" i="5"/>
  <c r="I1351" i="5"/>
  <c r="J1351" i="5"/>
  <c r="K1351" i="5"/>
  <c r="M1351" i="5"/>
  <c r="L1351" i="5"/>
  <c r="D1351" i="5"/>
  <c r="E1352" i="5"/>
  <c r="F1352" i="5"/>
  <c r="I1352" i="5"/>
  <c r="J1352" i="5"/>
  <c r="K1352" i="5"/>
  <c r="M1352" i="5"/>
  <c r="L1352" i="5"/>
  <c r="D1352" i="5"/>
  <c r="E1353" i="5"/>
  <c r="F1353" i="5"/>
  <c r="I1353" i="5"/>
  <c r="J1353" i="5"/>
  <c r="K1353" i="5"/>
  <c r="M1353" i="5"/>
  <c r="L1353" i="5"/>
  <c r="D1353" i="5"/>
  <c r="E1354" i="5"/>
  <c r="F1354" i="5"/>
  <c r="I1354" i="5"/>
  <c r="J1354" i="5"/>
  <c r="K1354" i="5"/>
  <c r="M1354" i="5"/>
  <c r="L1354" i="5"/>
  <c r="D1354" i="5"/>
  <c r="E1355" i="5"/>
  <c r="F1355" i="5"/>
  <c r="I1355" i="5"/>
  <c r="J1355" i="5"/>
  <c r="K1355" i="5"/>
  <c r="M1355" i="5"/>
  <c r="L1355" i="5"/>
  <c r="D1355" i="5"/>
  <c r="E1356" i="5"/>
  <c r="F1356" i="5"/>
  <c r="I1356" i="5"/>
  <c r="J1356" i="5"/>
  <c r="K1356" i="5"/>
  <c r="M1356" i="5"/>
  <c r="L1356" i="5"/>
  <c r="D1356" i="5"/>
  <c r="E1357" i="5"/>
  <c r="F1357" i="5"/>
  <c r="I1357" i="5"/>
  <c r="J1357" i="5"/>
  <c r="K1357" i="5"/>
  <c r="M1357" i="5"/>
  <c r="L1357" i="5"/>
  <c r="D1357" i="5"/>
  <c r="E1358" i="5"/>
  <c r="F1358" i="5"/>
  <c r="I1358" i="5"/>
  <c r="J1358" i="5"/>
  <c r="K1358" i="5"/>
  <c r="M1358" i="5"/>
  <c r="L1358" i="5"/>
  <c r="D1358" i="5"/>
  <c r="E1359" i="5"/>
  <c r="F1359" i="5"/>
  <c r="I1359" i="5"/>
  <c r="J1359" i="5"/>
  <c r="K1359" i="5"/>
  <c r="M1359" i="5"/>
  <c r="L1359" i="5"/>
  <c r="D1359" i="5"/>
  <c r="E1360" i="5"/>
  <c r="F1360" i="5"/>
  <c r="I1360" i="5"/>
  <c r="J1360" i="5"/>
  <c r="K1360" i="5"/>
  <c r="M1360" i="5"/>
  <c r="L1360" i="5"/>
  <c r="D1360" i="5"/>
  <c r="E1361" i="5"/>
  <c r="F1361" i="5"/>
  <c r="I1361" i="5"/>
  <c r="J1361" i="5"/>
  <c r="K1361" i="5"/>
  <c r="M1361" i="5"/>
  <c r="L1361" i="5"/>
  <c r="D1361" i="5"/>
  <c r="E1362" i="5"/>
  <c r="F1362" i="5"/>
  <c r="I1362" i="5"/>
  <c r="J1362" i="5"/>
  <c r="K1362" i="5"/>
  <c r="M1362" i="5"/>
  <c r="L1362" i="5"/>
  <c r="D1362" i="5"/>
  <c r="E1363" i="5"/>
  <c r="F1363" i="5"/>
  <c r="I1363" i="5"/>
  <c r="J1363" i="5"/>
  <c r="K1363" i="5"/>
  <c r="M1363" i="5"/>
  <c r="L1363" i="5"/>
  <c r="D1363" i="5"/>
  <c r="E1364" i="5"/>
  <c r="F1364" i="5"/>
  <c r="I1364" i="5"/>
  <c r="J1364" i="5"/>
  <c r="K1364" i="5"/>
  <c r="M1364" i="5"/>
  <c r="L1364" i="5"/>
  <c r="D1364" i="5"/>
  <c r="E1365" i="5"/>
  <c r="F1365" i="5"/>
  <c r="I1365" i="5"/>
  <c r="J1365" i="5"/>
  <c r="K1365" i="5"/>
  <c r="M1365" i="5"/>
  <c r="L1365" i="5"/>
  <c r="D1365" i="5"/>
  <c r="E1366" i="5"/>
  <c r="F1366" i="5"/>
  <c r="I1366" i="5"/>
  <c r="J1366" i="5"/>
  <c r="K1366" i="5"/>
  <c r="M1366" i="5"/>
  <c r="L1366" i="5"/>
  <c r="D1366" i="5"/>
  <c r="E1367" i="5"/>
  <c r="F1367" i="5"/>
  <c r="I1367" i="5"/>
  <c r="J1367" i="5"/>
  <c r="K1367" i="5"/>
  <c r="M1367" i="5"/>
  <c r="L1367" i="5"/>
  <c r="D1367" i="5"/>
  <c r="E1368" i="5"/>
  <c r="F1368" i="5"/>
  <c r="I1368" i="5"/>
  <c r="J1368" i="5"/>
  <c r="K1368" i="5"/>
  <c r="M1368" i="5"/>
  <c r="L1368" i="5"/>
  <c r="D1368" i="5"/>
  <c r="E1369" i="5"/>
  <c r="F1369" i="5"/>
  <c r="I1369" i="5"/>
  <c r="J1369" i="5"/>
  <c r="K1369" i="5"/>
  <c r="M1369" i="5"/>
  <c r="L1369" i="5"/>
  <c r="D1369" i="5"/>
  <c r="E1370" i="5"/>
  <c r="F1370" i="5"/>
  <c r="I1370" i="5"/>
  <c r="J1370" i="5"/>
  <c r="K1370" i="5"/>
  <c r="M1370" i="5"/>
  <c r="L1370" i="5"/>
  <c r="D1370" i="5"/>
  <c r="E1371" i="5"/>
  <c r="F1371" i="5"/>
  <c r="I1371" i="5"/>
  <c r="J1371" i="5"/>
  <c r="K1371" i="5"/>
  <c r="M1371" i="5"/>
  <c r="L1371" i="5"/>
  <c r="D1371" i="5"/>
  <c r="E1372" i="5"/>
  <c r="F1372" i="5"/>
  <c r="I1372" i="5"/>
  <c r="J1372" i="5"/>
  <c r="K1372" i="5"/>
  <c r="M1372" i="5"/>
  <c r="L1372" i="5"/>
  <c r="D1372" i="5"/>
  <c r="E1373" i="5"/>
  <c r="F1373" i="5"/>
  <c r="I1373" i="5"/>
  <c r="J1373" i="5"/>
  <c r="K1373" i="5"/>
  <c r="M1373" i="5"/>
  <c r="L1373" i="5"/>
  <c r="D1373" i="5"/>
  <c r="E1374" i="5"/>
  <c r="F1374" i="5"/>
  <c r="I1374" i="5"/>
  <c r="J1374" i="5"/>
  <c r="K1374" i="5"/>
  <c r="M1374" i="5"/>
  <c r="L1374" i="5"/>
  <c r="D1374" i="5"/>
  <c r="E1375" i="5"/>
  <c r="F1375" i="5"/>
  <c r="I1375" i="5"/>
  <c r="J1375" i="5"/>
  <c r="K1375" i="5"/>
  <c r="M1375" i="5"/>
  <c r="L1375" i="5"/>
  <c r="D1375" i="5"/>
  <c r="E1376" i="5"/>
  <c r="F1376" i="5"/>
  <c r="I1376" i="5"/>
  <c r="J1376" i="5"/>
  <c r="K1376" i="5"/>
  <c r="M1376" i="5"/>
  <c r="L1376" i="5"/>
  <c r="D1376" i="5"/>
  <c r="E1377" i="5"/>
  <c r="F1377" i="5"/>
  <c r="I1377" i="5"/>
  <c r="J1377" i="5"/>
  <c r="K1377" i="5"/>
  <c r="M1377" i="5"/>
  <c r="L1377" i="5"/>
  <c r="D1377" i="5"/>
  <c r="E1378" i="5"/>
  <c r="F1378" i="5"/>
  <c r="I1378" i="5"/>
  <c r="J1378" i="5"/>
  <c r="K1378" i="5"/>
  <c r="M1378" i="5"/>
  <c r="L1378" i="5"/>
  <c r="D1378" i="5"/>
  <c r="E1379" i="5"/>
  <c r="F1379" i="5"/>
  <c r="I1379" i="5"/>
  <c r="J1379" i="5"/>
  <c r="K1379" i="5"/>
  <c r="M1379" i="5"/>
  <c r="L1379" i="5"/>
  <c r="D1379" i="5"/>
  <c r="E1380" i="5"/>
  <c r="F1380" i="5"/>
  <c r="I1380" i="5"/>
  <c r="J1380" i="5"/>
  <c r="K1380" i="5"/>
  <c r="M1380" i="5"/>
  <c r="L1380" i="5"/>
  <c r="D1380" i="5"/>
  <c r="E1381" i="5"/>
  <c r="F1381" i="5"/>
  <c r="I1381" i="5"/>
  <c r="J1381" i="5"/>
  <c r="K1381" i="5"/>
  <c r="M1381" i="5"/>
  <c r="L1381" i="5"/>
  <c r="D1381" i="5"/>
  <c r="E1382" i="5"/>
  <c r="F1382" i="5"/>
  <c r="I1382" i="5"/>
  <c r="J1382" i="5"/>
  <c r="K1382" i="5"/>
  <c r="M1382" i="5"/>
  <c r="L1382" i="5"/>
  <c r="D1382" i="5"/>
  <c r="E1383" i="5"/>
  <c r="F1383" i="5"/>
  <c r="I1383" i="5"/>
  <c r="J1383" i="5"/>
  <c r="K1383" i="5"/>
  <c r="M1383" i="5"/>
  <c r="L1383" i="5"/>
  <c r="D1383" i="5"/>
  <c r="E1384" i="5"/>
  <c r="F1384" i="5"/>
  <c r="I1384" i="5"/>
  <c r="J1384" i="5"/>
  <c r="K1384" i="5"/>
  <c r="M1384" i="5"/>
  <c r="L1384" i="5"/>
  <c r="D1384" i="5"/>
  <c r="E1385" i="5"/>
  <c r="F1385" i="5"/>
  <c r="I1385" i="5"/>
  <c r="J1385" i="5"/>
  <c r="K1385" i="5"/>
  <c r="M1385" i="5"/>
  <c r="L1385" i="5"/>
  <c r="D1385" i="5"/>
  <c r="E1386" i="5"/>
  <c r="F1386" i="5"/>
  <c r="I1386" i="5"/>
  <c r="J1386" i="5"/>
  <c r="K1386" i="5"/>
  <c r="M1386" i="5"/>
  <c r="L1386" i="5"/>
  <c r="D1386" i="5"/>
  <c r="E1387" i="5"/>
  <c r="F1387" i="5"/>
  <c r="I1387" i="5"/>
  <c r="J1387" i="5"/>
  <c r="K1387" i="5"/>
  <c r="M1387" i="5"/>
  <c r="L1387" i="5"/>
  <c r="D1387" i="5"/>
  <c r="E1388" i="5"/>
  <c r="F1388" i="5"/>
  <c r="I1388" i="5"/>
  <c r="J1388" i="5"/>
  <c r="K1388" i="5"/>
  <c r="M1388" i="5"/>
  <c r="L1388" i="5"/>
  <c r="D1388" i="5"/>
  <c r="E1389" i="5"/>
  <c r="F1389" i="5"/>
  <c r="I1389" i="5"/>
  <c r="J1389" i="5"/>
  <c r="K1389" i="5"/>
  <c r="M1389" i="5"/>
  <c r="L1389" i="5"/>
  <c r="D1389" i="5"/>
  <c r="E1390" i="5"/>
  <c r="F1390" i="5"/>
  <c r="I1390" i="5"/>
  <c r="J1390" i="5"/>
  <c r="K1390" i="5"/>
  <c r="M1390" i="5"/>
  <c r="L1390" i="5"/>
  <c r="D1390" i="5"/>
  <c r="E1391" i="5"/>
  <c r="F1391" i="5"/>
  <c r="I1391" i="5"/>
  <c r="J1391" i="5"/>
  <c r="K1391" i="5"/>
  <c r="M1391" i="5"/>
  <c r="L1391" i="5"/>
  <c r="D1391" i="5"/>
  <c r="E1392" i="5"/>
  <c r="F1392" i="5"/>
  <c r="I1392" i="5"/>
  <c r="J1392" i="5"/>
  <c r="K1392" i="5"/>
  <c r="M1392" i="5"/>
  <c r="L1392" i="5"/>
  <c r="D1392" i="5"/>
  <c r="E1393" i="5"/>
  <c r="F1393" i="5"/>
  <c r="I1393" i="5"/>
  <c r="J1393" i="5"/>
  <c r="K1393" i="5"/>
  <c r="M1393" i="5"/>
  <c r="L1393" i="5"/>
  <c r="D1393" i="5"/>
  <c r="E1394" i="5"/>
  <c r="F1394" i="5"/>
  <c r="I1394" i="5"/>
  <c r="J1394" i="5"/>
  <c r="K1394" i="5"/>
  <c r="M1394" i="5"/>
  <c r="L1394" i="5"/>
  <c r="D1394" i="5"/>
  <c r="E1395" i="5"/>
  <c r="F1395" i="5"/>
  <c r="I1395" i="5"/>
  <c r="J1395" i="5"/>
  <c r="K1395" i="5"/>
  <c r="M1395" i="5"/>
  <c r="L1395" i="5"/>
  <c r="D1395" i="5"/>
  <c r="E1396" i="5"/>
  <c r="F1396" i="5"/>
  <c r="I1396" i="5"/>
  <c r="J1396" i="5"/>
  <c r="K1396" i="5"/>
  <c r="M1396" i="5"/>
  <c r="L1396" i="5"/>
  <c r="D1396" i="5"/>
  <c r="E1397" i="5"/>
  <c r="F1397" i="5"/>
  <c r="I1397" i="5"/>
  <c r="J1397" i="5"/>
  <c r="K1397" i="5"/>
  <c r="M1397" i="5"/>
  <c r="L1397" i="5"/>
  <c r="D1397" i="5"/>
  <c r="E1398" i="5"/>
  <c r="F1398" i="5"/>
  <c r="I1398" i="5"/>
  <c r="J1398" i="5"/>
  <c r="K1398" i="5"/>
  <c r="M1398" i="5"/>
  <c r="L1398" i="5"/>
  <c r="D1398" i="5"/>
  <c r="E1399" i="5"/>
  <c r="F1399" i="5"/>
  <c r="I1399" i="5"/>
  <c r="J1399" i="5"/>
  <c r="K1399" i="5"/>
  <c r="M1399" i="5"/>
  <c r="L1399" i="5"/>
  <c r="D1399" i="5"/>
  <c r="E1400" i="5"/>
  <c r="F1400" i="5"/>
  <c r="I1400" i="5"/>
  <c r="J1400" i="5"/>
  <c r="K1400" i="5"/>
  <c r="M1400" i="5"/>
  <c r="L1400" i="5"/>
  <c r="D1400" i="5"/>
  <c r="E1401" i="5"/>
  <c r="F1401" i="5"/>
  <c r="I1401" i="5"/>
  <c r="J1401" i="5"/>
  <c r="K1401" i="5"/>
  <c r="M1401" i="5"/>
  <c r="L1401" i="5"/>
  <c r="D1401" i="5"/>
  <c r="E1402" i="5"/>
  <c r="F1402" i="5"/>
  <c r="I1402" i="5"/>
  <c r="J1402" i="5"/>
  <c r="K1402" i="5"/>
  <c r="M1402" i="5"/>
  <c r="L1402" i="5"/>
  <c r="D1402" i="5"/>
  <c r="E1403" i="5"/>
  <c r="F1403" i="5"/>
  <c r="I1403" i="5"/>
  <c r="J1403" i="5"/>
  <c r="K1403" i="5"/>
  <c r="M1403" i="5"/>
  <c r="L1403" i="5"/>
  <c r="D1403" i="5"/>
  <c r="E1404" i="5"/>
  <c r="F1404" i="5"/>
  <c r="I1404" i="5"/>
  <c r="J1404" i="5"/>
  <c r="K1404" i="5"/>
  <c r="M1404" i="5"/>
  <c r="L1404" i="5"/>
  <c r="D1404" i="5"/>
  <c r="E1405" i="5"/>
  <c r="F1405" i="5"/>
  <c r="I1405" i="5"/>
  <c r="J1405" i="5"/>
  <c r="K1405" i="5"/>
  <c r="M1405" i="5"/>
  <c r="L1405" i="5"/>
  <c r="D1405" i="5"/>
  <c r="E1406" i="5"/>
  <c r="F1406" i="5"/>
  <c r="I1406" i="5"/>
  <c r="J1406" i="5"/>
  <c r="K1406" i="5"/>
  <c r="M1406" i="5"/>
  <c r="L1406" i="5"/>
  <c r="D1406" i="5"/>
  <c r="E1407" i="5"/>
  <c r="F1407" i="5"/>
  <c r="I1407" i="5"/>
  <c r="J1407" i="5"/>
  <c r="K1407" i="5"/>
  <c r="M1407" i="5"/>
  <c r="L1407" i="5"/>
  <c r="D1407" i="5"/>
  <c r="E1408" i="5"/>
  <c r="F1408" i="5"/>
  <c r="I1408" i="5"/>
  <c r="J1408" i="5"/>
  <c r="K1408" i="5"/>
  <c r="M1408" i="5"/>
  <c r="L1408" i="5"/>
  <c r="D1408" i="5"/>
  <c r="E1409" i="5"/>
  <c r="F1409" i="5"/>
  <c r="I1409" i="5"/>
  <c r="J1409" i="5"/>
  <c r="K1409" i="5"/>
  <c r="M1409" i="5"/>
  <c r="L1409" i="5"/>
  <c r="D1409" i="5"/>
  <c r="E1410" i="5"/>
  <c r="F1410" i="5"/>
  <c r="I1410" i="5"/>
  <c r="J1410" i="5"/>
  <c r="K1410" i="5"/>
  <c r="M1410" i="5"/>
  <c r="L1410" i="5"/>
  <c r="D1410" i="5"/>
  <c r="E1411" i="5"/>
  <c r="F1411" i="5"/>
  <c r="I1411" i="5"/>
  <c r="J1411" i="5"/>
  <c r="K1411" i="5"/>
  <c r="M1411" i="5"/>
  <c r="L1411" i="5"/>
  <c r="D1411" i="5"/>
  <c r="E1412" i="5"/>
  <c r="F1412" i="5"/>
  <c r="I1412" i="5"/>
  <c r="J1412" i="5"/>
  <c r="K1412" i="5"/>
  <c r="M1412" i="5"/>
  <c r="L1412" i="5"/>
  <c r="D1412" i="5"/>
  <c r="E1413" i="5"/>
  <c r="F1413" i="5"/>
  <c r="I1413" i="5"/>
  <c r="J1413" i="5"/>
  <c r="K1413" i="5"/>
  <c r="M1413" i="5"/>
  <c r="L1413" i="5"/>
  <c r="D1413" i="5"/>
  <c r="E1414" i="5"/>
  <c r="F1414" i="5"/>
  <c r="I1414" i="5"/>
  <c r="J1414" i="5"/>
  <c r="K1414" i="5"/>
  <c r="M1414" i="5"/>
  <c r="L1414" i="5"/>
  <c r="D1414" i="5"/>
  <c r="E1415" i="5"/>
  <c r="F1415" i="5"/>
  <c r="I1415" i="5"/>
  <c r="J1415" i="5"/>
  <c r="K1415" i="5"/>
  <c r="M1415" i="5"/>
  <c r="L1415" i="5"/>
  <c r="D1415" i="5"/>
  <c r="E1416" i="5"/>
  <c r="F1416" i="5"/>
  <c r="I1416" i="5"/>
  <c r="J1416" i="5"/>
  <c r="K1416" i="5"/>
  <c r="M1416" i="5"/>
  <c r="L1416" i="5"/>
  <c r="D1416" i="5"/>
  <c r="E1417" i="5"/>
  <c r="F1417" i="5"/>
  <c r="I1417" i="5"/>
  <c r="J1417" i="5"/>
  <c r="K1417" i="5"/>
  <c r="M1417" i="5"/>
  <c r="L1417" i="5"/>
  <c r="D1417" i="5"/>
  <c r="E1418" i="5"/>
  <c r="F1418" i="5"/>
  <c r="I1418" i="5"/>
  <c r="J1418" i="5"/>
  <c r="K1418" i="5"/>
  <c r="M1418" i="5"/>
  <c r="L1418" i="5"/>
  <c r="D1418" i="5"/>
  <c r="E1419" i="5"/>
  <c r="F1419" i="5"/>
  <c r="I1419" i="5"/>
  <c r="J1419" i="5"/>
  <c r="K1419" i="5"/>
  <c r="M1419" i="5"/>
  <c r="L1419" i="5"/>
  <c r="D1419" i="5"/>
  <c r="E1420" i="5"/>
  <c r="F1420" i="5"/>
  <c r="I1420" i="5"/>
  <c r="J1420" i="5"/>
  <c r="K1420" i="5"/>
  <c r="M1420" i="5"/>
  <c r="L1420" i="5"/>
  <c r="D1420" i="5"/>
  <c r="E1421" i="5"/>
  <c r="F1421" i="5"/>
  <c r="I1421" i="5"/>
  <c r="J1421" i="5"/>
  <c r="K1421" i="5"/>
  <c r="M1421" i="5"/>
  <c r="L1421" i="5"/>
  <c r="D1421" i="5"/>
  <c r="E1422" i="5"/>
  <c r="F1422" i="5"/>
  <c r="I1422" i="5"/>
  <c r="J1422" i="5"/>
  <c r="K1422" i="5"/>
  <c r="M1422" i="5"/>
  <c r="L1422" i="5"/>
  <c r="D1422" i="5"/>
  <c r="E1423" i="5"/>
  <c r="F1423" i="5"/>
  <c r="I1423" i="5"/>
  <c r="J1423" i="5"/>
  <c r="K1423" i="5"/>
  <c r="M1423" i="5"/>
  <c r="L1423" i="5"/>
  <c r="D1423" i="5"/>
  <c r="E1424" i="5"/>
  <c r="F1424" i="5"/>
  <c r="I1424" i="5"/>
  <c r="J1424" i="5"/>
  <c r="K1424" i="5"/>
  <c r="M1424" i="5"/>
  <c r="L1424" i="5"/>
  <c r="D1424" i="5"/>
  <c r="E1425" i="5"/>
  <c r="F1425" i="5"/>
  <c r="I1425" i="5"/>
  <c r="J1425" i="5"/>
  <c r="K1425" i="5"/>
  <c r="M1425" i="5"/>
  <c r="L1425" i="5"/>
  <c r="D1425" i="5"/>
  <c r="E1426" i="5"/>
  <c r="F1426" i="5"/>
  <c r="I1426" i="5"/>
  <c r="J1426" i="5"/>
  <c r="K1426" i="5"/>
  <c r="M1426" i="5"/>
  <c r="L1426" i="5"/>
  <c r="D1426" i="5"/>
  <c r="E1427" i="5"/>
  <c r="F1427" i="5"/>
  <c r="I1427" i="5"/>
  <c r="J1427" i="5"/>
  <c r="K1427" i="5"/>
  <c r="M1427" i="5"/>
  <c r="L1427" i="5"/>
  <c r="D1427" i="5"/>
  <c r="E1428" i="5"/>
  <c r="F1428" i="5"/>
  <c r="I1428" i="5"/>
  <c r="J1428" i="5"/>
  <c r="K1428" i="5"/>
  <c r="M1428" i="5"/>
  <c r="L1428" i="5"/>
  <c r="D1428" i="5"/>
  <c r="E1429" i="5"/>
  <c r="F1429" i="5"/>
  <c r="I1429" i="5"/>
  <c r="J1429" i="5"/>
  <c r="K1429" i="5"/>
  <c r="M1429" i="5"/>
  <c r="L1429" i="5"/>
  <c r="D1429" i="5"/>
  <c r="E1430" i="5"/>
  <c r="F1430" i="5"/>
  <c r="I1430" i="5"/>
  <c r="J1430" i="5"/>
  <c r="K1430" i="5"/>
  <c r="M1430" i="5"/>
  <c r="L1430" i="5"/>
  <c r="D1430" i="5"/>
  <c r="E1431" i="5"/>
  <c r="F1431" i="5"/>
  <c r="I1431" i="5"/>
  <c r="J1431" i="5"/>
  <c r="K1431" i="5"/>
  <c r="M1431" i="5"/>
  <c r="L1431" i="5"/>
  <c r="D1431" i="5"/>
  <c r="E1432" i="5"/>
  <c r="F1432" i="5"/>
  <c r="I1432" i="5"/>
  <c r="J1432" i="5"/>
  <c r="K1432" i="5"/>
  <c r="M1432" i="5"/>
  <c r="L1432" i="5"/>
  <c r="D1432" i="5"/>
  <c r="E1433" i="5"/>
  <c r="F1433" i="5"/>
  <c r="I1433" i="5"/>
  <c r="J1433" i="5"/>
  <c r="K1433" i="5"/>
  <c r="M1433" i="5"/>
  <c r="L1433" i="5"/>
  <c r="D1433" i="5"/>
  <c r="E1434" i="5"/>
  <c r="F1434" i="5"/>
  <c r="I1434" i="5"/>
  <c r="J1434" i="5"/>
  <c r="K1434" i="5"/>
  <c r="M1434" i="5"/>
  <c r="L1434" i="5"/>
  <c r="D1434" i="5"/>
  <c r="E1435" i="5"/>
  <c r="F1435" i="5"/>
  <c r="I1435" i="5"/>
  <c r="J1435" i="5"/>
  <c r="K1435" i="5"/>
  <c r="M1435" i="5"/>
  <c r="L1435" i="5"/>
  <c r="D1435" i="5"/>
  <c r="E1436" i="5"/>
  <c r="F1436" i="5"/>
  <c r="I1436" i="5"/>
  <c r="J1436" i="5"/>
  <c r="K1436" i="5"/>
  <c r="M1436" i="5"/>
  <c r="L1436" i="5"/>
  <c r="D1436" i="5"/>
  <c r="E1437" i="5"/>
  <c r="F1437" i="5"/>
  <c r="I1437" i="5"/>
  <c r="J1437" i="5"/>
  <c r="K1437" i="5"/>
  <c r="M1437" i="5"/>
  <c r="L1437" i="5"/>
  <c r="D1437" i="5"/>
  <c r="E1438" i="5"/>
  <c r="F1438" i="5"/>
  <c r="I1438" i="5"/>
  <c r="J1438" i="5"/>
  <c r="K1438" i="5"/>
  <c r="M1438" i="5"/>
  <c r="L1438" i="5"/>
  <c r="D1438" i="5"/>
  <c r="E1439" i="5"/>
  <c r="F1439" i="5"/>
  <c r="I1439" i="5"/>
  <c r="J1439" i="5"/>
  <c r="K1439" i="5"/>
  <c r="M1439" i="5"/>
  <c r="L1439" i="5"/>
  <c r="D1439" i="5"/>
  <c r="E1440" i="5"/>
  <c r="F1440" i="5"/>
  <c r="I1440" i="5"/>
  <c r="J1440" i="5"/>
  <c r="K1440" i="5"/>
  <c r="M1440" i="5"/>
  <c r="L1440" i="5"/>
  <c r="D1440" i="5"/>
  <c r="E1441" i="5"/>
  <c r="F1441" i="5"/>
  <c r="I1441" i="5"/>
  <c r="J1441" i="5"/>
  <c r="K1441" i="5"/>
  <c r="M1441" i="5"/>
  <c r="L1441" i="5"/>
  <c r="D1441" i="5"/>
  <c r="E1442" i="5"/>
  <c r="F1442" i="5"/>
  <c r="I1442" i="5"/>
  <c r="J1442" i="5"/>
  <c r="K1442" i="5"/>
  <c r="M1442" i="5"/>
  <c r="L1442" i="5"/>
  <c r="D1442" i="5"/>
  <c r="E1443" i="5"/>
  <c r="F1443" i="5"/>
  <c r="I1443" i="5"/>
  <c r="J1443" i="5"/>
  <c r="K1443" i="5"/>
  <c r="M1443" i="5"/>
  <c r="L1443" i="5"/>
  <c r="D1443" i="5"/>
  <c r="E1444" i="5"/>
  <c r="F1444" i="5"/>
  <c r="I1444" i="5"/>
  <c r="J1444" i="5"/>
  <c r="K1444" i="5"/>
  <c r="M1444" i="5"/>
  <c r="L1444" i="5"/>
  <c r="D1444" i="5"/>
  <c r="E1445" i="5"/>
  <c r="F1445" i="5"/>
  <c r="I1445" i="5"/>
  <c r="J1445" i="5"/>
  <c r="K1445" i="5"/>
  <c r="M1445" i="5"/>
  <c r="L1445" i="5"/>
  <c r="D1445" i="5"/>
  <c r="E1446" i="5"/>
  <c r="F1446" i="5"/>
  <c r="I1446" i="5"/>
  <c r="J1446" i="5"/>
  <c r="K1446" i="5"/>
  <c r="M1446" i="5"/>
  <c r="L1446" i="5"/>
  <c r="D1446" i="5"/>
  <c r="E1447" i="5"/>
  <c r="F1447" i="5"/>
  <c r="I1447" i="5"/>
  <c r="J1447" i="5"/>
  <c r="K1447" i="5"/>
  <c r="M1447" i="5"/>
  <c r="L1447" i="5"/>
  <c r="D1447" i="5"/>
  <c r="E1448" i="5"/>
  <c r="F1448" i="5"/>
  <c r="I1448" i="5"/>
  <c r="J1448" i="5"/>
  <c r="K1448" i="5"/>
  <c r="M1448" i="5"/>
  <c r="L1448" i="5"/>
  <c r="D1448" i="5"/>
  <c r="E1449" i="5"/>
  <c r="F1449" i="5"/>
  <c r="I1449" i="5"/>
  <c r="J1449" i="5"/>
  <c r="K1449" i="5"/>
  <c r="M1449" i="5"/>
  <c r="L1449" i="5"/>
  <c r="D1449" i="5"/>
  <c r="E1450" i="5"/>
  <c r="F1450" i="5"/>
  <c r="I1450" i="5"/>
  <c r="J1450" i="5"/>
  <c r="K1450" i="5"/>
  <c r="M1450" i="5"/>
  <c r="L1450" i="5"/>
  <c r="D1450" i="5"/>
  <c r="E1451" i="5"/>
  <c r="F1451" i="5"/>
  <c r="I1451" i="5"/>
  <c r="J1451" i="5"/>
  <c r="K1451" i="5"/>
  <c r="M1451" i="5"/>
  <c r="L1451" i="5"/>
  <c r="D1451" i="5"/>
  <c r="E1452" i="5"/>
  <c r="F1452" i="5"/>
  <c r="I1452" i="5"/>
  <c r="J1452" i="5"/>
  <c r="K1452" i="5"/>
  <c r="M1452" i="5"/>
  <c r="L1452" i="5"/>
  <c r="D1452" i="5"/>
  <c r="E1453" i="5"/>
  <c r="F1453" i="5"/>
  <c r="I1453" i="5"/>
  <c r="J1453" i="5"/>
  <c r="K1453" i="5"/>
  <c r="M1453" i="5"/>
  <c r="L1453" i="5"/>
  <c r="D1453" i="5"/>
  <c r="E1454" i="5"/>
  <c r="F1454" i="5"/>
  <c r="I1454" i="5"/>
  <c r="J1454" i="5"/>
  <c r="K1454" i="5"/>
  <c r="M1454" i="5"/>
  <c r="L1454" i="5"/>
  <c r="D1454" i="5"/>
  <c r="E1455" i="5"/>
  <c r="F1455" i="5"/>
  <c r="I1455" i="5"/>
  <c r="J1455" i="5"/>
  <c r="K1455" i="5"/>
  <c r="M1455" i="5"/>
  <c r="L1455" i="5"/>
  <c r="D1455" i="5"/>
  <c r="E1456" i="5"/>
  <c r="F1456" i="5"/>
  <c r="I1456" i="5"/>
  <c r="J1456" i="5"/>
  <c r="K1456" i="5"/>
  <c r="M1456" i="5"/>
  <c r="L1456" i="5"/>
  <c r="D1456" i="5"/>
  <c r="E1457" i="5"/>
  <c r="F1457" i="5"/>
  <c r="I1457" i="5"/>
  <c r="J1457" i="5"/>
  <c r="K1457" i="5"/>
  <c r="M1457" i="5"/>
  <c r="L1457" i="5"/>
  <c r="D1457" i="5"/>
  <c r="E1458" i="5"/>
  <c r="F1458" i="5"/>
  <c r="I1458" i="5"/>
  <c r="J1458" i="5"/>
  <c r="K1458" i="5"/>
  <c r="M1458" i="5"/>
  <c r="L1458" i="5"/>
  <c r="D1458" i="5"/>
  <c r="E1459" i="5"/>
  <c r="F1459" i="5"/>
  <c r="I1459" i="5"/>
  <c r="J1459" i="5"/>
  <c r="K1459" i="5"/>
  <c r="M1459" i="5"/>
  <c r="L1459" i="5"/>
  <c r="D1459" i="5"/>
  <c r="E1460" i="5"/>
  <c r="F1460" i="5"/>
  <c r="I1460" i="5"/>
  <c r="J1460" i="5"/>
  <c r="K1460" i="5"/>
  <c r="M1460" i="5"/>
  <c r="L1460" i="5"/>
  <c r="D1460" i="5"/>
  <c r="E1461" i="5"/>
  <c r="F1461" i="5"/>
  <c r="I1461" i="5"/>
  <c r="J1461" i="5"/>
  <c r="K1461" i="5"/>
  <c r="M1461" i="5"/>
  <c r="L1461" i="5"/>
  <c r="D1461" i="5"/>
  <c r="E1462" i="5"/>
  <c r="F1462" i="5"/>
  <c r="I1462" i="5"/>
  <c r="J1462" i="5"/>
  <c r="K1462" i="5"/>
  <c r="M1462" i="5"/>
  <c r="L1462" i="5"/>
  <c r="D1462" i="5"/>
  <c r="E1463" i="5"/>
  <c r="F1463" i="5"/>
  <c r="I1463" i="5"/>
  <c r="J1463" i="5"/>
  <c r="K1463" i="5"/>
  <c r="M1463" i="5"/>
  <c r="L1463" i="5"/>
  <c r="D1463" i="5"/>
  <c r="E1464" i="5"/>
  <c r="F1464" i="5"/>
  <c r="I1464" i="5"/>
  <c r="J1464" i="5"/>
  <c r="K1464" i="5"/>
  <c r="M1464" i="5"/>
  <c r="L1464" i="5"/>
  <c r="D1464" i="5"/>
  <c r="E1465" i="5"/>
  <c r="F1465" i="5"/>
  <c r="I1465" i="5"/>
  <c r="J1465" i="5"/>
  <c r="K1465" i="5"/>
  <c r="M1465" i="5"/>
  <c r="L1465" i="5"/>
  <c r="D1465" i="5"/>
  <c r="E1466" i="5"/>
  <c r="F1466" i="5"/>
  <c r="I1466" i="5"/>
  <c r="J1466" i="5"/>
  <c r="K1466" i="5"/>
  <c r="M1466" i="5"/>
  <c r="L1466" i="5"/>
  <c r="D1466" i="5"/>
  <c r="E1467" i="5"/>
  <c r="F1467" i="5"/>
  <c r="I1467" i="5"/>
  <c r="J1467" i="5"/>
  <c r="K1467" i="5"/>
  <c r="M1467" i="5"/>
  <c r="L1467" i="5"/>
  <c r="D1467" i="5"/>
  <c r="E1468" i="5"/>
  <c r="F1468" i="5"/>
  <c r="I1468" i="5"/>
  <c r="J1468" i="5"/>
  <c r="K1468" i="5"/>
  <c r="M1468" i="5"/>
  <c r="L1468" i="5"/>
  <c r="D1468" i="5"/>
  <c r="E1469" i="5"/>
  <c r="F1469" i="5"/>
  <c r="I1469" i="5"/>
  <c r="J1469" i="5"/>
  <c r="K1469" i="5"/>
  <c r="M1469" i="5"/>
  <c r="L1469" i="5"/>
  <c r="D1469" i="5"/>
  <c r="E1470" i="5"/>
  <c r="F1470" i="5"/>
  <c r="I1470" i="5"/>
  <c r="J1470" i="5"/>
  <c r="K1470" i="5"/>
  <c r="M1470" i="5"/>
  <c r="L1470" i="5"/>
  <c r="D1470" i="5"/>
  <c r="E1471" i="5"/>
  <c r="F1471" i="5"/>
  <c r="I1471" i="5"/>
  <c r="J1471" i="5"/>
  <c r="K1471" i="5"/>
  <c r="M1471" i="5"/>
  <c r="L1471" i="5"/>
  <c r="D1471" i="5"/>
  <c r="E1472" i="5"/>
  <c r="F1472" i="5"/>
  <c r="I1472" i="5"/>
  <c r="J1472" i="5"/>
  <c r="K1472" i="5"/>
  <c r="M1472" i="5"/>
  <c r="L1472" i="5"/>
  <c r="D1472" i="5"/>
  <c r="E1473" i="5"/>
  <c r="F1473" i="5"/>
  <c r="I1473" i="5"/>
  <c r="J1473" i="5"/>
  <c r="K1473" i="5"/>
  <c r="M1473" i="5"/>
  <c r="L1473" i="5"/>
  <c r="D1473" i="5"/>
  <c r="E1474" i="5"/>
  <c r="F1474" i="5"/>
  <c r="I1474" i="5"/>
  <c r="J1474" i="5"/>
  <c r="K1474" i="5"/>
  <c r="M1474" i="5"/>
  <c r="L1474" i="5"/>
  <c r="D1474" i="5"/>
  <c r="E1475" i="5"/>
  <c r="F1475" i="5"/>
  <c r="I1475" i="5"/>
  <c r="J1475" i="5"/>
  <c r="K1475" i="5"/>
  <c r="M1475" i="5"/>
  <c r="L1475" i="5"/>
  <c r="D1475" i="5"/>
  <c r="E1476" i="5"/>
  <c r="F1476" i="5"/>
  <c r="I1476" i="5"/>
  <c r="J1476" i="5"/>
  <c r="K1476" i="5"/>
  <c r="M1476" i="5"/>
  <c r="L1476" i="5"/>
  <c r="D1476" i="5"/>
  <c r="E1477" i="5"/>
  <c r="F1477" i="5"/>
  <c r="I1477" i="5"/>
  <c r="J1477" i="5"/>
  <c r="K1477" i="5"/>
  <c r="M1477" i="5"/>
  <c r="L1477" i="5"/>
  <c r="D1477" i="5"/>
  <c r="E1478" i="5"/>
  <c r="F1478" i="5"/>
  <c r="I1478" i="5"/>
  <c r="J1478" i="5"/>
  <c r="K1478" i="5"/>
  <c r="M1478" i="5"/>
  <c r="L1478" i="5"/>
  <c r="D1478" i="5"/>
  <c r="E1479" i="5"/>
  <c r="F1479" i="5"/>
  <c r="I1479" i="5"/>
  <c r="J1479" i="5"/>
  <c r="K1479" i="5"/>
  <c r="M1479" i="5"/>
  <c r="L1479" i="5"/>
  <c r="D1479" i="5"/>
  <c r="E1480" i="5"/>
  <c r="F1480" i="5"/>
  <c r="I1480" i="5"/>
  <c r="J1480" i="5"/>
  <c r="K1480" i="5"/>
  <c r="M1480" i="5"/>
  <c r="L1480" i="5"/>
  <c r="D1480" i="5"/>
  <c r="E1481" i="5"/>
  <c r="F1481" i="5"/>
  <c r="I1481" i="5"/>
  <c r="J1481" i="5"/>
  <c r="K1481" i="5"/>
  <c r="M1481" i="5"/>
  <c r="L1481" i="5"/>
  <c r="D1481" i="5"/>
  <c r="E1482" i="5"/>
  <c r="F1482" i="5"/>
  <c r="I1482" i="5"/>
  <c r="J1482" i="5"/>
  <c r="K1482" i="5"/>
  <c r="M1482" i="5"/>
  <c r="L1482" i="5"/>
  <c r="D1482" i="5"/>
  <c r="E1483" i="5"/>
  <c r="F1483" i="5"/>
  <c r="I1483" i="5"/>
  <c r="J1483" i="5"/>
  <c r="K1483" i="5"/>
  <c r="M1483" i="5"/>
  <c r="L1483" i="5"/>
  <c r="D1483" i="5"/>
  <c r="E1484" i="5"/>
  <c r="F1484" i="5"/>
  <c r="I1484" i="5"/>
  <c r="J1484" i="5"/>
  <c r="K1484" i="5"/>
  <c r="M1484" i="5"/>
  <c r="L1484" i="5"/>
  <c r="D1484" i="5"/>
  <c r="E1485" i="5"/>
  <c r="F1485" i="5"/>
  <c r="I1485" i="5"/>
  <c r="J1485" i="5"/>
  <c r="K1485" i="5"/>
  <c r="M1485" i="5"/>
  <c r="L1485" i="5"/>
  <c r="D1485" i="5"/>
  <c r="E1486" i="5"/>
  <c r="F1486" i="5"/>
  <c r="I1486" i="5"/>
  <c r="J1486" i="5"/>
  <c r="K1486" i="5"/>
  <c r="M1486" i="5"/>
  <c r="L1486" i="5"/>
  <c r="D1486" i="5"/>
  <c r="E1487" i="5"/>
  <c r="F1487" i="5"/>
  <c r="I1487" i="5"/>
  <c r="J1487" i="5"/>
  <c r="K1487" i="5"/>
  <c r="M1487" i="5"/>
  <c r="L1487" i="5"/>
  <c r="D1487" i="5"/>
  <c r="E1488" i="5"/>
  <c r="F1488" i="5"/>
  <c r="I1488" i="5"/>
  <c r="J1488" i="5"/>
  <c r="K1488" i="5"/>
  <c r="M1488" i="5"/>
  <c r="L1488" i="5"/>
  <c r="D1488" i="5"/>
  <c r="E1489" i="5"/>
  <c r="F1489" i="5"/>
  <c r="I1489" i="5"/>
  <c r="J1489" i="5"/>
  <c r="K1489" i="5"/>
  <c r="M1489" i="5"/>
  <c r="L1489" i="5"/>
  <c r="D1489" i="5"/>
  <c r="E1490" i="5"/>
  <c r="F1490" i="5"/>
  <c r="I1490" i="5"/>
  <c r="J1490" i="5"/>
  <c r="K1490" i="5"/>
  <c r="M1490" i="5"/>
  <c r="L1490" i="5"/>
  <c r="D1490" i="5"/>
  <c r="E1491" i="5"/>
  <c r="F1491" i="5"/>
  <c r="I1491" i="5"/>
  <c r="J1491" i="5"/>
  <c r="K1491" i="5"/>
  <c r="M1491" i="5"/>
  <c r="L1491" i="5"/>
  <c r="D1491" i="5"/>
  <c r="E1492" i="5"/>
  <c r="F1492" i="5"/>
  <c r="I1492" i="5"/>
  <c r="J1492" i="5"/>
  <c r="K1492" i="5"/>
  <c r="M1492" i="5"/>
  <c r="L1492" i="5"/>
  <c r="D1492" i="5"/>
  <c r="E1493" i="5"/>
  <c r="F1493" i="5"/>
  <c r="I1493" i="5"/>
  <c r="J1493" i="5"/>
  <c r="K1493" i="5"/>
  <c r="M1493" i="5"/>
  <c r="L1493" i="5"/>
  <c r="D1493" i="5"/>
  <c r="E1494" i="5"/>
  <c r="F1494" i="5"/>
  <c r="I1494" i="5"/>
  <c r="J1494" i="5"/>
  <c r="K1494" i="5"/>
  <c r="M1494" i="5"/>
  <c r="L1494" i="5"/>
  <c r="D1494" i="5"/>
  <c r="E1495" i="5"/>
  <c r="F1495" i="5"/>
  <c r="I1495" i="5"/>
  <c r="J1495" i="5"/>
  <c r="K1495" i="5"/>
  <c r="M1495" i="5"/>
  <c r="L1495" i="5"/>
  <c r="D1495" i="5"/>
  <c r="E1496" i="5"/>
  <c r="F1496" i="5"/>
  <c r="I1496" i="5"/>
  <c r="J1496" i="5"/>
  <c r="K1496" i="5"/>
  <c r="M1496" i="5"/>
  <c r="L1496" i="5"/>
  <c r="D1496" i="5"/>
  <c r="E1497" i="5"/>
  <c r="F1497" i="5"/>
  <c r="I1497" i="5"/>
  <c r="J1497" i="5"/>
  <c r="K1497" i="5"/>
  <c r="M1497" i="5"/>
  <c r="L1497" i="5"/>
  <c r="D1497" i="5"/>
  <c r="E1498" i="5"/>
  <c r="F1498" i="5"/>
  <c r="I1498" i="5"/>
  <c r="J1498" i="5"/>
  <c r="K1498" i="5"/>
  <c r="M1498" i="5"/>
  <c r="L1498" i="5"/>
  <c r="D1498" i="5"/>
  <c r="E1499" i="5"/>
  <c r="F1499" i="5"/>
  <c r="I1499" i="5"/>
  <c r="J1499" i="5"/>
  <c r="K1499" i="5"/>
  <c r="M1499" i="5"/>
  <c r="L1499" i="5"/>
  <c r="D1499" i="5"/>
  <c r="E1500" i="5"/>
  <c r="F1500" i="5"/>
  <c r="I1500" i="5"/>
  <c r="J1500" i="5"/>
  <c r="K1500" i="5"/>
  <c r="M1500" i="5"/>
  <c r="L1500" i="5"/>
  <c r="D1500" i="5"/>
  <c r="E1501" i="5"/>
  <c r="F1501" i="5"/>
  <c r="I1501" i="5"/>
  <c r="J1501" i="5"/>
  <c r="K1501" i="5"/>
  <c r="M1501" i="5"/>
  <c r="L1501" i="5"/>
  <c r="D1501" i="5"/>
  <c r="E1502" i="5"/>
  <c r="F1502" i="5"/>
  <c r="I1502" i="5"/>
  <c r="J1502" i="5"/>
  <c r="K1502" i="5"/>
  <c r="M1502" i="5"/>
  <c r="L1502" i="5"/>
  <c r="D1502" i="5"/>
  <c r="E1503" i="5"/>
  <c r="F1503" i="5"/>
  <c r="I1503" i="5"/>
  <c r="J1503" i="5"/>
  <c r="K1503" i="5"/>
  <c r="M1503" i="5"/>
  <c r="L1503" i="5"/>
  <c r="D1503" i="5"/>
  <c r="E1504" i="5"/>
  <c r="F1504" i="5"/>
  <c r="I1504" i="5"/>
  <c r="J1504" i="5"/>
  <c r="K1504" i="5"/>
  <c r="M1504" i="5"/>
  <c r="L1504" i="5"/>
  <c r="D1504" i="5"/>
  <c r="E1505" i="5"/>
  <c r="F1505" i="5"/>
  <c r="I1505" i="5"/>
  <c r="J1505" i="5"/>
  <c r="K1505" i="5"/>
  <c r="M1505" i="5"/>
  <c r="L1505" i="5"/>
  <c r="D1505" i="5"/>
  <c r="E1506" i="5"/>
  <c r="F1506" i="5"/>
  <c r="I1506" i="5"/>
  <c r="J1506" i="5"/>
  <c r="K1506" i="5"/>
  <c r="M1506" i="5"/>
  <c r="L1506" i="5"/>
  <c r="D1506" i="5"/>
  <c r="E1507" i="5"/>
  <c r="F1507" i="5"/>
  <c r="I1507" i="5"/>
  <c r="J1507" i="5"/>
  <c r="K1507" i="5"/>
  <c r="M1507" i="5"/>
  <c r="L1507" i="5"/>
  <c r="D1507" i="5"/>
  <c r="E1508" i="5"/>
  <c r="F1508" i="5"/>
  <c r="I1508" i="5"/>
  <c r="J1508" i="5"/>
  <c r="K1508" i="5"/>
  <c r="M1508" i="5"/>
  <c r="L1508" i="5"/>
  <c r="D1508" i="5"/>
  <c r="E1509" i="5"/>
  <c r="F1509" i="5"/>
  <c r="I1509" i="5"/>
  <c r="J1509" i="5"/>
  <c r="K1509" i="5"/>
  <c r="M1509" i="5"/>
  <c r="L1509" i="5"/>
  <c r="D1509" i="5"/>
  <c r="E1510" i="5"/>
  <c r="F1510" i="5"/>
  <c r="I1510" i="5"/>
  <c r="J1510" i="5"/>
  <c r="K1510" i="5"/>
  <c r="M1510" i="5"/>
  <c r="L1510" i="5"/>
  <c r="D1510" i="5"/>
  <c r="E1511" i="5"/>
  <c r="F1511" i="5"/>
  <c r="I1511" i="5"/>
  <c r="J1511" i="5"/>
  <c r="K1511" i="5"/>
  <c r="M1511" i="5"/>
  <c r="L1511" i="5"/>
  <c r="D1511" i="5"/>
  <c r="E1512" i="5"/>
  <c r="F1512" i="5"/>
  <c r="I1512" i="5"/>
  <c r="J1512" i="5"/>
  <c r="K1512" i="5"/>
  <c r="M1512" i="5"/>
  <c r="L1512" i="5"/>
  <c r="D1512" i="5"/>
  <c r="E1513" i="5"/>
  <c r="F1513" i="5"/>
  <c r="I1513" i="5"/>
  <c r="J1513" i="5"/>
  <c r="K1513" i="5"/>
  <c r="M1513" i="5"/>
  <c r="L1513" i="5"/>
  <c r="D1513" i="5"/>
  <c r="E1514" i="5"/>
  <c r="F1514" i="5"/>
  <c r="I1514" i="5"/>
  <c r="J1514" i="5"/>
  <c r="K1514" i="5"/>
  <c r="M1514" i="5"/>
  <c r="L1514" i="5"/>
  <c r="D1514" i="5"/>
  <c r="E1515" i="5"/>
  <c r="F1515" i="5"/>
  <c r="I1515" i="5"/>
  <c r="J1515" i="5"/>
  <c r="K1515" i="5"/>
  <c r="M1515" i="5"/>
  <c r="L1515" i="5"/>
  <c r="D1515" i="5"/>
  <c r="E1516" i="5"/>
  <c r="F1516" i="5"/>
  <c r="I1516" i="5"/>
  <c r="J1516" i="5"/>
  <c r="K1516" i="5"/>
  <c r="M1516" i="5"/>
  <c r="L1516" i="5"/>
  <c r="D1516" i="5"/>
  <c r="E1517" i="5"/>
  <c r="F1517" i="5"/>
  <c r="I1517" i="5"/>
  <c r="J1517" i="5"/>
  <c r="K1517" i="5"/>
  <c r="M1517" i="5"/>
  <c r="L1517" i="5"/>
  <c r="D1517" i="5"/>
  <c r="E1518" i="5"/>
  <c r="F1518" i="5"/>
  <c r="I1518" i="5"/>
  <c r="J1518" i="5"/>
  <c r="K1518" i="5"/>
  <c r="M1518" i="5"/>
  <c r="L1518" i="5"/>
  <c r="D1518" i="5"/>
  <c r="E1519" i="5"/>
  <c r="F1519" i="5"/>
  <c r="I1519" i="5"/>
  <c r="J1519" i="5"/>
  <c r="K1519" i="5"/>
  <c r="M1519" i="5"/>
  <c r="L1519" i="5"/>
  <c r="D1519" i="5"/>
  <c r="E1520" i="5"/>
  <c r="F1520" i="5"/>
  <c r="I1520" i="5"/>
  <c r="J1520" i="5"/>
  <c r="K1520" i="5"/>
  <c r="M1520" i="5"/>
  <c r="L1520" i="5"/>
  <c r="D1520" i="5"/>
  <c r="E1521" i="5"/>
  <c r="F1521" i="5"/>
  <c r="I1521" i="5"/>
  <c r="J1521" i="5"/>
  <c r="K1521" i="5"/>
  <c r="M1521" i="5"/>
  <c r="L1521" i="5"/>
  <c r="D1521" i="5"/>
  <c r="E1522" i="5"/>
  <c r="F1522" i="5"/>
  <c r="I1522" i="5"/>
  <c r="J1522" i="5"/>
  <c r="K1522" i="5"/>
  <c r="M1522" i="5"/>
  <c r="L1522" i="5"/>
  <c r="D1522" i="5"/>
  <c r="E1523" i="5"/>
  <c r="F1523" i="5"/>
  <c r="I1523" i="5"/>
  <c r="J1523" i="5"/>
  <c r="K1523" i="5"/>
  <c r="M1523" i="5"/>
  <c r="L1523" i="5"/>
  <c r="D1523" i="5"/>
  <c r="E1524" i="5"/>
  <c r="F1524" i="5"/>
  <c r="I1524" i="5"/>
  <c r="J1524" i="5"/>
  <c r="K1524" i="5"/>
  <c r="M1524" i="5"/>
  <c r="L1524" i="5"/>
  <c r="D1524" i="5"/>
  <c r="E1525" i="5"/>
  <c r="F1525" i="5"/>
  <c r="I1525" i="5"/>
  <c r="J1525" i="5"/>
  <c r="K1525" i="5"/>
  <c r="M1525" i="5"/>
  <c r="L1525" i="5"/>
  <c r="D1525" i="5"/>
  <c r="E1526" i="5"/>
  <c r="F1526" i="5"/>
  <c r="I1526" i="5"/>
  <c r="J1526" i="5"/>
  <c r="K1526" i="5"/>
  <c r="M1526" i="5"/>
  <c r="L1526" i="5"/>
  <c r="D1526" i="5"/>
  <c r="E1527" i="5"/>
  <c r="F1527" i="5"/>
  <c r="I1527" i="5"/>
  <c r="J1527" i="5"/>
  <c r="K1527" i="5"/>
  <c r="M1527" i="5"/>
  <c r="L1527" i="5"/>
  <c r="D1527" i="5"/>
  <c r="E1528" i="5"/>
  <c r="F1528" i="5"/>
  <c r="I1528" i="5"/>
  <c r="J1528" i="5"/>
  <c r="K1528" i="5"/>
  <c r="M1528" i="5"/>
  <c r="L1528" i="5"/>
  <c r="D1528" i="5"/>
  <c r="E1529" i="5"/>
  <c r="F1529" i="5"/>
  <c r="I1529" i="5"/>
  <c r="J1529" i="5"/>
  <c r="K1529" i="5"/>
  <c r="M1529" i="5"/>
  <c r="L1529" i="5"/>
  <c r="D1529" i="5"/>
  <c r="E1530" i="5"/>
  <c r="F1530" i="5"/>
  <c r="I1530" i="5"/>
  <c r="J1530" i="5"/>
  <c r="K1530" i="5"/>
  <c r="M1530" i="5"/>
  <c r="L1530" i="5"/>
  <c r="D1530" i="5"/>
  <c r="E1531" i="5"/>
  <c r="F1531" i="5"/>
  <c r="I1531" i="5"/>
  <c r="J1531" i="5"/>
  <c r="K1531" i="5"/>
  <c r="M1531" i="5"/>
  <c r="L1531" i="5"/>
  <c r="D1531" i="5"/>
  <c r="E1532" i="5"/>
  <c r="F1532" i="5"/>
  <c r="I1532" i="5"/>
  <c r="J1532" i="5"/>
  <c r="K1532" i="5"/>
  <c r="M1532" i="5"/>
  <c r="L1532" i="5"/>
  <c r="D1532" i="5"/>
  <c r="E1533" i="5"/>
  <c r="F1533" i="5"/>
  <c r="I1533" i="5"/>
  <c r="J1533" i="5"/>
  <c r="K1533" i="5"/>
  <c r="M1533" i="5"/>
  <c r="L1533" i="5"/>
  <c r="D1533" i="5"/>
  <c r="E1534" i="5"/>
  <c r="F1534" i="5"/>
  <c r="I1534" i="5"/>
  <c r="J1534" i="5"/>
  <c r="K1534" i="5"/>
  <c r="M1534" i="5"/>
  <c r="L1534" i="5"/>
  <c r="D1534" i="5"/>
  <c r="E1535" i="5"/>
  <c r="F1535" i="5"/>
  <c r="I1535" i="5"/>
  <c r="J1535" i="5"/>
  <c r="K1535" i="5"/>
  <c r="M1535" i="5"/>
  <c r="L1535" i="5"/>
  <c r="D1535" i="5"/>
  <c r="E1536" i="5"/>
  <c r="F1536" i="5"/>
  <c r="I1536" i="5"/>
  <c r="J1536" i="5"/>
  <c r="K1536" i="5"/>
  <c r="M1536" i="5"/>
  <c r="L1536" i="5"/>
  <c r="D1536" i="5"/>
  <c r="E1537" i="5"/>
  <c r="F1537" i="5"/>
  <c r="I1537" i="5"/>
  <c r="J1537" i="5"/>
  <c r="K1537" i="5"/>
  <c r="M1537" i="5"/>
  <c r="L1537" i="5"/>
  <c r="D1537" i="5"/>
  <c r="E1538" i="5"/>
  <c r="F1538" i="5"/>
  <c r="I1538" i="5"/>
  <c r="J1538" i="5"/>
  <c r="K1538" i="5"/>
  <c r="M1538" i="5"/>
  <c r="L1538" i="5"/>
  <c r="D1538" i="5"/>
  <c r="E1539" i="5"/>
  <c r="F1539" i="5"/>
  <c r="I1539" i="5"/>
  <c r="J1539" i="5"/>
  <c r="K1539" i="5"/>
  <c r="M1539" i="5"/>
  <c r="L1539" i="5"/>
  <c r="D1539" i="5"/>
  <c r="E1540" i="5"/>
  <c r="F1540" i="5"/>
  <c r="I1540" i="5"/>
  <c r="J1540" i="5"/>
  <c r="K1540" i="5"/>
  <c r="M1540" i="5"/>
  <c r="L1540" i="5"/>
  <c r="D1540" i="5"/>
  <c r="E1541" i="5"/>
  <c r="F1541" i="5"/>
  <c r="I1541" i="5"/>
  <c r="J1541" i="5"/>
  <c r="K1541" i="5"/>
  <c r="M1541" i="5"/>
  <c r="L1541" i="5"/>
  <c r="D1541" i="5"/>
  <c r="E1542" i="5"/>
  <c r="F1542" i="5"/>
  <c r="I1542" i="5"/>
  <c r="J1542" i="5"/>
  <c r="K1542" i="5"/>
  <c r="M1542" i="5"/>
  <c r="L1542" i="5"/>
  <c r="D1542" i="5"/>
  <c r="E1543" i="5"/>
  <c r="F1543" i="5"/>
  <c r="I1543" i="5"/>
  <c r="J1543" i="5"/>
  <c r="K1543" i="5"/>
  <c r="M1543" i="5"/>
  <c r="L1543" i="5"/>
  <c r="D1543" i="5"/>
  <c r="E1544" i="5"/>
  <c r="F1544" i="5"/>
  <c r="I1544" i="5"/>
  <c r="J1544" i="5"/>
  <c r="K1544" i="5"/>
  <c r="M1544" i="5"/>
  <c r="L1544" i="5"/>
  <c r="D1544" i="5"/>
  <c r="E1545" i="5"/>
  <c r="F1545" i="5"/>
  <c r="I1545" i="5"/>
  <c r="J1545" i="5"/>
  <c r="K1545" i="5"/>
  <c r="M1545" i="5"/>
  <c r="L1545" i="5"/>
  <c r="D1545" i="5"/>
  <c r="E1546" i="5"/>
  <c r="F1546" i="5"/>
  <c r="I1546" i="5"/>
  <c r="J1546" i="5"/>
  <c r="K1546" i="5"/>
  <c r="M1546" i="5"/>
  <c r="L1546" i="5"/>
  <c r="D1546" i="5"/>
  <c r="E1547" i="5"/>
  <c r="F1547" i="5"/>
  <c r="I1547" i="5"/>
  <c r="J1547" i="5"/>
  <c r="K1547" i="5"/>
  <c r="M1547" i="5"/>
  <c r="L1547" i="5"/>
  <c r="D1547" i="5"/>
  <c r="E1548" i="5"/>
  <c r="F1548" i="5"/>
  <c r="I1548" i="5"/>
  <c r="J1548" i="5"/>
  <c r="K1548" i="5"/>
  <c r="M1548" i="5"/>
  <c r="L1548" i="5"/>
  <c r="D1548" i="5"/>
  <c r="E1549" i="5"/>
  <c r="F1549" i="5"/>
  <c r="I1549" i="5"/>
  <c r="J1549" i="5"/>
  <c r="K1549" i="5"/>
  <c r="M1549" i="5"/>
  <c r="L1549" i="5"/>
  <c r="D1549" i="5"/>
  <c r="E1550" i="5"/>
  <c r="F1550" i="5"/>
  <c r="I1550" i="5"/>
  <c r="J1550" i="5"/>
  <c r="K1550" i="5"/>
  <c r="M1550" i="5"/>
  <c r="L1550" i="5"/>
  <c r="D1550" i="5"/>
  <c r="E1551" i="5"/>
  <c r="F1551" i="5"/>
  <c r="I1551" i="5"/>
  <c r="J1551" i="5"/>
  <c r="K1551" i="5"/>
  <c r="M1551" i="5"/>
  <c r="L1551" i="5"/>
  <c r="D1551" i="5"/>
  <c r="E1552" i="5"/>
  <c r="F1552" i="5"/>
  <c r="I1552" i="5"/>
  <c r="J1552" i="5"/>
  <c r="K1552" i="5"/>
  <c r="M1552" i="5"/>
  <c r="L1552" i="5"/>
  <c r="D1552" i="5"/>
  <c r="E1553" i="5"/>
  <c r="F1553" i="5"/>
  <c r="I1553" i="5"/>
  <c r="J1553" i="5"/>
  <c r="K1553" i="5"/>
  <c r="M1553" i="5"/>
  <c r="L1553" i="5"/>
  <c r="D1553" i="5"/>
  <c r="E1554" i="5"/>
  <c r="F1554" i="5"/>
  <c r="I1554" i="5"/>
  <c r="J1554" i="5"/>
  <c r="K1554" i="5"/>
  <c r="M1554" i="5"/>
  <c r="L1554" i="5"/>
  <c r="D1554" i="5"/>
  <c r="E1555" i="5"/>
  <c r="F1555" i="5"/>
  <c r="I1555" i="5"/>
  <c r="J1555" i="5"/>
  <c r="K1555" i="5"/>
  <c r="M1555" i="5"/>
  <c r="L1555" i="5"/>
  <c r="D1555" i="5"/>
  <c r="E1556" i="5"/>
  <c r="F1556" i="5"/>
  <c r="I1556" i="5"/>
  <c r="J1556" i="5"/>
  <c r="K1556" i="5"/>
  <c r="M1556" i="5"/>
  <c r="L1556" i="5"/>
  <c r="D1556" i="5"/>
  <c r="E1557" i="5"/>
  <c r="F1557" i="5"/>
  <c r="I1557" i="5"/>
  <c r="J1557" i="5"/>
  <c r="K1557" i="5"/>
  <c r="M1557" i="5"/>
  <c r="L1557" i="5"/>
  <c r="D1557" i="5"/>
  <c r="E1558" i="5"/>
  <c r="F1558" i="5"/>
  <c r="I1558" i="5"/>
  <c r="J1558" i="5"/>
  <c r="K1558" i="5"/>
  <c r="M1558" i="5"/>
  <c r="L1558" i="5"/>
  <c r="D1558" i="5"/>
  <c r="E1559" i="5"/>
  <c r="F1559" i="5"/>
  <c r="I1559" i="5"/>
  <c r="J1559" i="5"/>
  <c r="K1559" i="5"/>
  <c r="M1559" i="5"/>
  <c r="L1559" i="5"/>
  <c r="D1559" i="5"/>
  <c r="E1560" i="5"/>
  <c r="F1560" i="5"/>
  <c r="I1560" i="5"/>
  <c r="J1560" i="5"/>
  <c r="K1560" i="5"/>
  <c r="M1560" i="5"/>
  <c r="L1560" i="5"/>
  <c r="D1560" i="5"/>
  <c r="E1561" i="5"/>
  <c r="F1561" i="5"/>
  <c r="I1561" i="5"/>
  <c r="J1561" i="5"/>
  <c r="K1561" i="5"/>
  <c r="M1561" i="5"/>
  <c r="L1561" i="5"/>
  <c r="D1561" i="5"/>
  <c r="E1562" i="5"/>
  <c r="F1562" i="5"/>
  <c r="I1562" i="5"/>
  <c r="J1562" i="5"/>
  <c r="K1562" i="5"/>
  <c r="M1562" i="5"/>
  <c r="L1562" i="5"/>
  <c r="D1562" i="5"/>
  <c r="E1563" i="5"/>
  <c r="F1563" i="5"/>
  <c r="I1563" i="5"/>
  <c r="J1563" i="5"/>
  <c r="K1563" i="5"/>
  <c r="M1563" i="5"/>
  <c r="L1563" i="5"/>
  <c r="D1563" i="5"/>
  <c r="E1564" i="5"/>
  <c r="F1564" i="5"/>
  <c r="I1564" i="5"/>
  <c r="J1564" i="5"/>
  <c r="K1564" i="5"/>
  <c r="M1564" i="5"/>
  <c r="L1564" i="5"/>
  <c r="D1564" i="5"/>
  <c r="E1565" i="5"/>
  <c r="F1565" i="5"/>
  <c r="I1565" i="5"/>
  <c r="J1565" i="5"/>
  <c r="K1565" i="5"/>
  <c r="M1565" i="5"/>
  <c r="L1565" i="5"/>
  <c r="D1565" i="5"/>
  <c r="E1566" i="5"/>
  <c r="F1566" i="5"/>
  <c r="I1566" i="5"/>
  <c r="J1566" i="5"/>
  <c r="K1566" i="5"/>
  <c r="M1566" i="5"/>
  <c r="L1566" i="5"/>
  <c r="D1566" i="5"/>
  <c r="E1567" i="5"/>
  <c r="F1567" i="5"/>
  <c r="I1567" i="5"/>
  <c r="J1567" i="5"/>
  <c r="K1567" i="5"/>
  <c r="M1567" i="5"/>
  <c r="L1567" i="5"/>
  <c r="D1567" i="5"/>
  <c r="E1568" i="5"/>
  <c r="F1568" i="5"/>
  <c r="I1568" i="5"/>
  <c r="J1568" i="5"/>
  <c r="K1568" i="5"/>
  <c r="M1568" i="5"/>
  <c r="L1568" i="5"/>
  <c r="D1568" i="5"/>
  <c r="E1569" i="5"/>
  <c r="F1569" i="5"/>
  <c r="I1569" i="5"/>
  <c r="J1569" i="5"/>
  <c r="K1569" i="5"/>
  <c r="M1569" i="5"/>
  <c r="L1569" i="5"/>
  <c r="D1569" i="5"/>
  <c r="E1570" i="5"/>
  <c r="F1570" i="5"/>
  <c r="I1570" i="5"/>
  <c r="J1570" i="5"/>
  <c r="K1570" i="5"/>
  <c r="M1570" i="5"/>
  <c r="L1570" i="5"/>
  <c r="D1570" i="5"/>
  <c r="E1571" i="5"/>
  <c r="F1571" i="5"/>
  <c r="I1571" i="5"/>
  <c r="J1571" i="5"/>
  <c r="K1571" i="5"/>
  <c r="M1571" i="5"/>
  <c r="L1571" i="5"/>
  <c r="D1571" i="5"/>
  <c r="E1572" i="5"/>
  <c r="F1572" i="5"/>
  <c r="I1572" i="5"/>
  <c r="J1572" i="5"/>
  <c r="K1572" i="5"/>
  <c r="M1572" i="5"/>
  <c r="L1572" i="5"/>
  <c r="D1572" i="5"/>
  <c r="E1573" i="5"/>
  <c r="F1573" i="5"/>
  <c r="I1573" i="5"/>
  <c r="J1573" i="5"/>
  <c r="K1573" i="5"/>
  <c r="M1573" i="5"/>
  <c r="L1573" i="5"/>
  <c r="D1573" i="5"/>
  <c r="E1574" i="5"/>
  <c r="F1574" i="5"/>
  <c r="I1574" i="5"/>
  <c r="J1574" i="5"/>
  <c r="K1574" i="5"/>
  <c r="M1574" i="5"/>
  <c r="L1574" i="5"/>
  <c r="D1574" i="5"/>
  <c r="E1575" i="5"/>
  <c r="F1575" i="5"/>
  <c r="I1575" i="5"/>
  <c r="J1575" i="5"/>
  <c r="K1575" i="5"/>
  <c r="M1575" i="5"/>
  <c r="L1575" i="5"/>
  <c r="D1575" i="5"/>
  <c r="E1576" i="5"/>
  <c r="F1576" i="5"/>
  <c r="I1576" i="5"/>
  <c r="J1576" i="5"/>
  <c r="K1576" i="5"/>
  <c r="M1576" i="5"/>
  <c r="L1576" i="5"/>
  <c r="D1576" i="5"/>
  <c r="E1577" i="5"/>
  <c r="F1577" i="5"/>
  <c r="I1577" i="5"/>
  <c r="J1577" i="5"/>
  <c r="K1577" i="5"/>
  <c r="M1577" i="5"/>
  <c r="L1577" i="5"/>
  <c r="D1577" i="5"/>
  <c r="E1578" i="5"/>
  <c r="F1578" i="5"/>
  <c r="I1578" i="5"/>
  <c r="J1578" i="5"/>
  <c r="K1578" i="5"/>
  <c r="M1578" i="5"/>
  <c r="L1578" i="5"/>
  <c r="D1578" i="5"/>
  <c r="E1579" i="5"/>
  <c r="F1579" i="5"/>
  <c r="I1579" i="5"/>
  <c r="J1579" i="5"/>
  <c r="K1579" i="5"/>
  <c r="M1579" i="5"/>
  <c r="L1579" i="5"/>
  <c r="D1579" i="5"/>
  <c r="E1580" i="5"/>
  <c r="F1580" i="5"/>
  <c r="I1580" i="5"/>
  <c r="J1580" i="5"/>
  <c r="K1580" i="5"/>
  <c r="M1580" i="5"/>
  <c r="L1580" i="5"/>
  <c r="D1580" i="5"/>
  <c r="E1581" i="5"/>
  <c r="F1581" i="5"/>
  <c r="I1581" i="5"/>
  <c r="J1581" i="5"/>
  <c r="K1581" i="5"/>
  <c r="M1581" i="5"/>
  <c r="L1581" i="5"/>
  <c r="D1581" i="5"/>
  <c r="E1582" i="5"/>
  <c r="F1582" i="5"/>
  <c r="I1582" i="5"/>
  <c r="J1582" i="5"/>
  <c r="K1582" i="5"/>
  <c r="M1582" i="5"/>
  <c r="L1582" i="5"/>
  <c r="D1582" i="5"/>
  <c r="E1583" i="5"/>
  <c r="F1583" i="5"/>
  <c r="I1583" i="5"/>
  <c r="J1583" i="5"/>
  <c r="K1583" i="5"/>
  <c r="M1583" i="5"/>
  <c r="L1583" i="5"/>
  <c r="D1583" i="5"/>
  <c r="E1584" i="5"/>
  <c r="F1584" i="5"/>
  <c r="I1584" i="5"/>
  <c r="J1584" i="5"/>
  <c r="K1584" i="5"/>
  <c r="M1584" i="5"/>
  <c r="L1584" i="5"/>
  <c r="D1584" i="5"/>
  <c r="E1585" i="5"/>
  <c r="F1585" i="5"/>
  <c r="I1585" i="5"/>
  <c r="J1585" i="5"/>
  <c r="K1585" i="5"/>
  <c r="M1585" i="5"/>
  <c r="L1585" i="5"/>
  <c r="D1585" i="5"/>
  <c r="E1586" i="5"/>
  <c r="F1586" i="5"/>
  <c r="I1586" i="5"/>
  <c r="J1586" i="5"/>
  <c r="K1586" i="5"/>
  <c r="M1586" i="5"/>
  <c r="L1586" i="5"/>
  <c r="D1586" i="5"/>
  <c r="E1587" i="5"/>
  <c r="F1587" i="5"/>
  <c r="I1587" i="5"/>
  <c r="J1587" i="5"/>
  <c r="K1587" i="5"/>
  <c r="M1587" i="5"/>
  <c r="L1587" i="5"/>
  <c r="D1587" i="5"/>
  <c r="E1588" i="5"/>
  <c r="F1588" i="5"/>
  <c r="I1588" i="5"/>
  <c r="J1588" i="5"/>
  <c r="K1588" i="5"/>
  <c r="M1588" i="5"/>
  <c r="L1588" i="5"/>
  <c r="D1588" i="5"/>
  <c r="E1589" i="5"/>
  <c r="F1589" i="5"/>
  <c r="I1589" i="5"/>
  <c r="J1589" i="5"/>
  <c r="K1589" i="5"/>
  <c r="M1589" i="5"/>
  <c r="L1589" i="5"/>
  <c r="D1589" i="5"/>
  <c r="E1590" i="5"/>
  <c r="F1590" i="5"/>
  <c r="I1590" i="5"/>
  <c r="J1590" i="5"/>
  <c r="K1590" i="5"/>
  <c r="M1590" i="5"/>
  <c r="L1590" i="5"/>
  <c r="D1590" i="5"/>
  <c r="E1591" i="5"/>
  <c r="F1591" i="5"/>
  <c r="I1591" i="5"/>
  <c r="J1591" i="5"/>
  <c r="K1591" i="5"/>
  <c r="M1591" i="5"/>
  <c r="L1591" i="5"/>
  <c r="D1591" i="5"/>
  <c r="E1592" i="5"/>
  <c r="F1592" i="5"/>
  <c r="I1592" i="5"/>
  <c r="J1592" i="5"/>
  <c r="K1592" i="5"/>
  <c r="M1592" i="5"/>
  <c r="L1592" i="5"/>
  <c r="D1592" i="5"/>
  <c r="E1593" i="5"/>
  <c r="F1593" i="5"/>
  <c r="I1593" i="5"/>
  <c r="J1593" i="5"/>
  <c r="K1593" i="5"/>
  <c r="M1593" i="5"/>
  <c r="L1593" i="5"/>
  <c r="D1593" i="5"/>
  <c r="E1594" i="5"/>
  <c r="F1594" i="5"/>
  <c r="I1594" i="5"/>
  <c r="J1594" i="5"/>
  <c r="K1594" i="5"/>
  <c r="M1594" i="5"/>
  <c r="L1594" i="5"/>
  <c r="D1594" i="5"/>
  <c r="E1595" i="5"/>
  <c r="F1595" i="5"/>
  <c r="I1595" i="5"/>
  <c r="J1595" i="5"/>
  <c r="K1595" i="5"/>
  <c r="M1595" i="5"/>
  <c r="L1595" i="5"/>
  <c r="D1595" i="5"/>
  <c r="E1596" i="5"/>
  <c r="F1596" i="5"/>
  <c r="I1596" i="5"/>
  <c r="J1596" i="5"/>
  <c r="K1596" i="5"/>
  <c r="M1596" i="5"/>
  <c r="L1596" i="5"/>
  <c r="D1596" i="5"/>
  <c r="E1597" i="5"/>
  <c r="F1597" i="5"/>
  <c r="I1597" i="5"/>
  <c r="J1597" i="5"/>
  <c r="K1597" i="5"/>
  <c r="M1597" i="5"/>
  <c r="L1597" i="5"/>
  <c r="D1597" i="5"/>
  <c r="E1598" i="5"/>
  <c r="F1598" i="5"/>
  <c r="I1598" i="5"/>
  <c r="J1598" i="5"/>
  <c r="K1598" i="5"/>
  <c r="M1598" i="5"/>
  <c r="L1598" i="5"/>
  <c r="D1598" i="5"/>
  <c r="E1599" i="5"/>
  <c r="F1599" i="5"/>
  <c r="I1599" i="5"/>
  <c r="J1599" i="5"/>
  <c r="K1599" i="5"/>
  <c r="M1599" i="5"/>
  <c r="L1599" i="5"/>
  <c r="D1599" i="5"/>
  <c r="E1600" i="5"/>
  <c r="F1600" i="5"/>
  <c r="I1600" i="5"/>
  <c r="J1600" i="5"/>
  <c r="K1600" i="5"/>
  <c r="M1600" i="5"/>
  <c r="L1600" i="5"/>
  <c r="D1600" i="5"/>
  <c r="E1601" i="5"/>
  <c r="F1601" i="5"/>
  <c r="I1601" i="5"/>
  <c r="J1601" i="5"/>
  <c r="K1601" i="5"/>
  <c r="M1601" i="5"/>
  <c r="L1601" i="5"/>
  <c r="D1601" i="5"/>
  <c r="E1602" i="5"/>
  <c r="F1602" i="5"/>
  <c r="I1602" i="5"/>
  <c r="J1602" i="5"/>
  <c r="K1602" i="5"/>
  <c r="M1602" i="5"/>
  <c r="L1602" i="5"/>
  <c r="D1602" i="5"/>
  <c r="E1603" i="5"/>
  <c r="F1603" i="5"/>
  <c r="I1603" i="5"/>
  <c r="J1603" i="5"/>
  <c r="K1603" i="5"/>
  <c r="M1603" i="5"/>
  <c r="L1603" i="5"/>
  <c r="D1603" i="5"/>
  <c r="E1604" i="5"/>
  <c r="F1604" i="5"/>
  <c r="I1604" i="5"/>
  <c r="J1604" i="5"/>
  <c r="K1604" i="5"/>
  <c r="M1604" i="5"/>
  <c r="L1604" i="5"/>
  <c r="D1604" i="5"/>
  <c r="E1605" i="5"/>
  <c r="F1605" i="5"/>
  <c r="I1605" i="5"/>
  <c r="J1605" i="5"/>
  <c r="K1605" i="5"/>
  <c r="M1605" i="5"/>
  <c r="L1605" i="5"/>
  <c r="D1605" i="5"/>
  <c r="E1606" i="5"/>
  <c r="F1606" i="5"/>
  <c r="I1606" i="5"/>
  <c r="J1606" i="5"/>
  <c r="K1606" i="5"/>
  <c r="M1606" i="5"/>
  <c r="L1606" i="5"/>
  <c r="D1606" i="5"/>
  <c r="E1607" i="5"/>
  <c r="F1607" i="5"/>
  <c r="I1607" i="5"/>
  <c r="J1607" i="5"/>
  <c r="K1607" i="5"/>
  <c r="M1607" i="5"/>
  <c r="L1607" i="5"/>
  <c r="D1607" i="5"/>
  <c r="E1608" i="5"/>
  <c r="F1608" i="5"/>
  <c r="I1608" i="5"/>
  <c r="J1608" i="5"/>
  <c r="K1608" i="5"/>
  <c r="M1608" i="5"/>
  <c r="L1608" i="5"/>
  <c r="D1608" i="5"/>
  <c r="E1609" i="5"/>
  <c r="F1609" i="5"/>
  <c r="I1609" i="5"/>
  <c r="J1609" i="5"/>
  <c r="K1609" i="5"/>
  <c r="M1609" i="5"/>
  <c r="L1609" i="5"/>
  <c r="D1609" i="5"/>
  <c r="E1610" i="5"/>
  <c r="F1610" i="5"/>
  <c r="I1610" i="5"/>
  <c r="J1610" i="5"/>
  <c r="K1610" i="5"/>
  <c r="M1610" i="5"/>
  <c r="L1610" i="5"/>
  <c r="D1610" i="5"/>
  <c r="E1611" i="5"/>
  <c r="F1611" i="5"/>
  <c r="I1611" i="5"/>
  <c r="J1611" i="5"/>
  <c r="K1611" i="5"/>
  <c r="M1611" i="5"/>
  <c r="L1611" i="5"/>
  <c r="D1611" i="5"/>
  <c r="E1612" i="5"/>
  <c r="F1612" i="5"/>
  <c r="I1612" i="5"/>
  <c r="J1612" i="5"/>
  <c r="K1612" i="5"/>
  <c r="M1612" i="5"/>
  <c r="L1612" i="5"/>
  <c r="D1612" i="5"/>
  <c r="E1613" i="5"/>
  <c r="F1613" i="5"/>
  <c r="I1613" i="5"/>
  <c r="J1613" i="5"/>
  <c r="K1613" i="5"/>
  <c r="M1613" i="5"/>
  <c r="L1613" i="5"/>
  <c r="D1613" i="5"/>
  <c r="E1614" i="5"/>
  <c r="F1614" i="5"/>
  <c r="I1614" i="5"/>
  <c r="J1614" i="5"/>
  <c r="K1614" i="5"/>
  <c r="M1614" i="5"/>
  <c r="L1614" i="5"/>
  <c r="D1614" i="5"/>
  <c r="E1615" i="5"/>
  <c r="F1615" i="5"/>
  <c r="I1615" i="5"/>
  <c r="J1615" i="5"/>
  <c r="K1615" i="5"/>
  <c r="M1615" i="5"/>
  <c r="L1615" i="5"/>
  <c r="D1615" i="5"/>
  <c r="E1616" i="5"/>
  <c r="F1616" i="5"/>
  <c r="I1616" i="5"/>
  <c r="J1616" i="5"/>
  <c r="K1616" i="5"/>
  <c r="M1616" i="5"/>
  <c r="L1616" i="5"/>
  <c r="D1616" i="5"/>
  <c r="E1617" i="5"/>
  <c r="F1617" i="5"/>
  <c r="I1617" i="5"/>
  <c r="J1617" i="5"/>
  <c r="K1617" i="5"/>
  <c r="M1617" i="5"/>
  <c r="L1617" i="5"/>
  <c r="D1617" i="5"/>
  <c r="E1618" i="5"/>
  <c r="F1618" i="5"/>
  <c r="I1618" i="5"/>
  <c r="J1618" i="5"/>
  <c r="K1618" i="5"/>
  <c r="M1618" i="5"/>
  <c r="L1618" i="5"/>
  <c r="D1618" i="5"/>
  <c r="E1619" i="5"/>
  <c r="F1619" i="5"/>
  <c r="I1619" i="5"/>
  <c r="J1619" i="5"/>
  <c r="K1619" i="5"/>
  <c r="M1619" i="5"/>
  <c r="L1619" i="5"/>
  <c r="D1619" i="5"/>
  <c r="E1620" i="5"/>
  <c r="F1620" i="5"/>
  <c r="I1620" i="5"/>
  <c r="J1620" i="5"/>
  <c r="K1620" i="5"/>
  <c r="M1620" i="5"/>
  <c r="L1620" i="5"/>
  <c r="D1620" i="5"/>
  <c r="E1621" i="5"/>
  <c r="F1621" i="5"/>
  <c r="I1621" i="5"/>
  <c r="J1621" i="5"/>
  <c r="K1621" i="5"/>
  <c r="M1621" i="5"/>
  <c r="L1621" i="5"/>
  <c r="D1621" i="5"/>
  <c r="E1622" i="5"/>
  <c r="F1622" i="5"/>
  <c r="I1622" i="5"/>
  <c r="J1622" i="5"/>
  <c r="K1622" i="5"/>
  <c r="M1622" i="5"/>
  <c r="L1622" i="5"/>
  <c r="D1622" i="5"/>
  <c r="E1623" i="5"/>
  <c r="F1623" i="5"/>
  <c r="I1623" i="5"/>
  <c r="J1623" i="5"/>
  <c r="K1623" i="5"/>
  <c r="M1623" i="5"/>
  <c r="L1623" i="5"/>
  <c r="D1623" i="5"/>
  <c r="E1624" i="5"/>
  <c r="F1624" i="5"/>
  <c r="I1624" i="5"/>
  <c r="J1624" i="5"/>
  <c r="K1624" i="5"/>
  <c r="M1624" i="5"/>
  <c r="L1624" i="5"/>
  <c r="D1624" i="5"/>
  <c r="E1625" i="5"/>
  <c r="F1625" i="5"/>
  <c r="I1625" i="5"/>
  <c r="J1625" i="5"/>
  <c r="K1625" i="5"/>
  <c r="M1625" i="5"/>
  <c r="L1625" i="5"/>
  <c r="D1625" i="5"/>
  <c r="E1626" i="5"/>
  <c r="F1626" i="5"/>
  <c r="I1626" i="5"/>
  <c r="J1626" i="5"/>
  <c r="K1626" i="5"/>
  <c r="M1626" i="5"/>
  <c r="L1626" i="5"/>
  <c r="D1626" i="5"/>
  <c r="E1627" i="5"/>
  <c r="F1627" i="5"/>
  <c r="I1627" i="5"/>
  <c r="J1627" i="5"/>
  <c r="K1627" i="5"/>
  <c r="M1627" i="5"/>
  <c r="L1627" i="5"/>
  <c r="D1627" i="5"/>
  <c r="E1628" i="5"/>
  <c r="F1628" i="5"/>
  <c r="I1628" i="5"/>
  <c r="J1628" i="5"/>
  <c r="K1628" i="5"/>
  <c r="M1628" i="5"/>
  <c r="L1628" i="5"/>
  <c r="D1628" i="5"/>
  <c r="E1629" i="5"/>
  <c r="F1629" i="5"/>
  <c r="I1629" i="5"/>
  <c r="J1629" i="5"/>
  <c r="K1629" i="5"/>
  <c r="M1629" i="5"/>
  <c r="L1629" i="5"/>
  <c r="D1629" i="5"/>
  <c r="E1630" i="5"/>
  <c r="F1630" i="5"/>
  <c r="I1630" i="5"/>
  <c r="J1630" i="5"/>
  <c r="K1630" i="5"/>
  <c r="M1630" i="5"/>
  <c r="L1630" i="5"/>
  <c r="D1630" i="5"/>
  <c r="E1631" i="5"/>
  <c r="F1631" i="5"/>
  <c r="I1631" i="5"/>
  <c r="J1631" i="5"/>
  <c r="K1631" i="5"/>
  <c r="M1631" i="5"/>
  <c r="L1631" i="5"/>
  <c r="D1631" i="5"/>
  <c r="E1632" i="5"/>
  <c r="F1632" i="5"/>
  <c r="I1632" i="5"/>
  <c r="J1632" i="5"/>
  <c r="K1632" i="5"/>
  <c r="M1632" i="5"/>
  <c r="L1632" i="5"/>
  <c r="D1632" i="5"/>
  <c r="E1633" i="5"/>
  <c r="F1633" i="5"/>
  <c r="I1633" i="5"/>
  <c r="J1633" i="5"/>
  <c r="K1633" i="5"/>
  <c r="M1633" i="5"/>
  <c r="L1633" i="5"/>
  <c r="D1633" i="5"/>
  <c r="E1634" i="5"/>
  <c r="F1634" i="5"/>
  <c r="I1634" i="5"/>
  <c r="J1634" i="5"/>
  <c r="K1634" i="5"/>
  <c r="M1634" i="5"/>
  <c r="L1634" i="5"/>
  <c r="D1634" i="5"/>
  <c r="E1635" i="5"/>
  <c r="F1635" i="5"/>
  <c r="I1635" i="5"/>
  <c r="J1635" i="5"/>
  <c r="K1635" i="5"/>
  <c r="M1635" i="5"/>
  <c r="L1635" i="5"/>
  <c r="D1635" i="5"/>
  <c r="E1636" i="5"/>
  <c r="F1636" i="5"/>
  <c r="I1636" i="5"/>
  <c r="J1636" i="5"/>
  <c r="K1636" i="5"/>
  <c r="M1636" i="5"/>
  <c r="L1636" i="5"/>
  <c r="D1636" i="5"/>
  <c r="E1637" i="5"/>
  <c r="F1637" i="5"/>
  <c r="I1637" i="5"/>
  <c r="J1637" i="5"/>
  <c r="K1637" i="5"/>
  <c r="M1637" i="5"/>
  <c r="L1637" i="5"/>
  <c r="D1637" i="5"/>
  <c r="E1638" i="5"/>
  <c r="F1638" i="5"/>
  <c r="I1638" i="5"/>
  <c r="J1638" i="5"/>
  <c r="K1638" i="5"/>
  <c r="M1638" i="5"/>
  <c r="L1638" i="5"/>
  <c r="D1638" i="5"/>
  <c r="E1639" i="5"/>
  <c r="F1639" i="5"/>
  <c r="I1639" i="5"/>
  <c r="J1639" i="5"/>
  <c r="K1639" i="5"/>
  <c r="M1639" i="5"/>
  <c r="L1639" i="5"/>
  <c r="D1639" i="5"/>
  <c r="E1640" i="5"/>
  <c r="F1640" i="5"/>
  <c r="I1640" i="5"/>
  <c r="J1640" i="5"/>
  <c r="K1640" i="5"/>
  <c r="M1640" i="5"/>
  <c r="L1640" i="5"/>
  <c r="D1640" i="5"/>
  <c r="E1641" i="5"/>
  <c r="F1641" i="5"/>
  <c r="I1641" i="5"/>
  <c r="J1641" i="5"/>
  <c r="K1641" i="5"/>
  <c r="M1641" i="5"/>
  <c r="L1641" i="5"/>
  <c r="D1641" i="5"/>
  <c r="E1642" i="5"/>
  <c r="F1642" i="5"/>
  <c r="I1642" i="5"/>
  <c r="J1642" i="5"/>
  <c r="K1642" i="5"/>
  <c r="M1642" i="5"/>
  <c r="L1642" i="5"/>
  <c r="D1642" i="5"/>
  <c r="E1643" i="5"/>
  <c r="F1643" i="5"/>
  <c r="I1643" i="5"/>
  <c r="J1643" i="5"/>
  <c r="K1643" i="5"/>
  <c r="M1643" i="5"/>
  <c r="L1643" i="5"/>
  <c r="D1643" i="5"/>
  <c r="E1644" i="5"/>
  <c r="F1644" i="5"/>
  <c r="I1644" i="5"/>
  <c r="J1644" i="5"/>
  <c r="K1644" i="5"/>
  <c r="M1644" i="5"/>
  <c r="L1644" i="5"/>
  <c r="D1644" i="5"/>
  <c r="E1645" i="5"/>
  <c r="F1645" i="5"/>
  <c r="I1645" i="5"/>
  <c r="J1645" i="5"/>
  <c r="K1645" i="5"/>
  <c r="M1645" i="5"/>
  <c r="L1645" i="5"/>
  <c r="D1645" i="5"/>
  <c r="E1646" i="5"/>
  <c r="F1646" i="5"/>
  <c r="I1646" i="5"/>
  <c r="J1646" i="5"/>
  <c r="K1646" i="5"/>
  <c r="M1646" i="5"/>
  <c r="L1646" i="5"/>
  <c r="D1646" i="5"/>
  <c r="E1647" i="5"/>
  <c r="F1647" i="5"/>
  <c r="I1647" i="5"/>
  <c r="J1647" i="5"/>
  <c r="K1647" i="5"/>
  <c r="M1647" i="5"/>
  <c r="L1647" i="5"/>
  <c r="D1647" i="5"/>
  <c r="E1648" i="5"/>
  <c r="F1648" i="5"/>
  <c r="I1648" i="5"/>
  <c r="J1648" i="5"/>
  <c r="K1648" i="5"/>
  <c r="M1648" i="5"/>
  <c r="L1648" i="5"/>
  <c r="D1648" i="5"/>
  <c r="E1649" i="5"/>
  <c r="F1649" i="5"/>
  <c r="I1649" i="5"/>
  <c r="J1649" i="5"/>
  <c r="K1649" i="5"/>
  <c r="M1649" i="5"/>
  <c r="L1649" i="5"/>
  <c r="D1649" i="5"/>
  <c r="E1650" i="5"/>
  <c r="F1650" i="5"/>
  <c r="I1650" i="5"/>
  <c r="J1650" i="5"/>
  <c r="K1650" i="5"/>
  <c r="M1650" i="5"/>
  <c r="L1650" i="5"/>
  <c r="D1650" i="5"/>
  <c r="E1651" i="5"/>
  <c r="F1651" i="5"/>
  <c r="I1651" i="5"/>
  <c r="J1651" i="5"/>
  <c r="K1651" i="5"/>
  <c r="M1651" i="5"/>
  <c r="L1651" i="5"/>
  <c r="D1651" i="5"/>
  <c r="E1652" i="5"/>
  <c r="F1652" i="5"/>
  <c r="I1652" i="5"/>
  <c r="J1652" i="5"/>
  <c r="K1652" i="5"/>
  <c r="M1652" i="5"/>
  <c r="L1652" i="5"/>
  <c r="D1652" i="5"/>
  <c r="E1653" i="5"/>
  <c r="F1653" i="5"/>
  <c r="I1653" i="5"/>
  <c r="J1653" i="5"/>
  <c r="K1653" i="5"/>
  <c r="M1653" i="5"/>
  <c r="L1653" i="5"/>
  <c r="D1653" i="5"/>
  <c r="E1654" i="5"/>
  <c r="F1654" i="5"/>
  <c r="I1654" i="5"/>
  <c r="J1654" i="5"/>
  <c r="K1654" i="5"/>
  <c r="M1654" i="5"/>
  <c r="L1654" i="5"/>
  <c r="D1654" i="5"/>
  <c r="E1655" i="5"/>
  <c r="F1655" i="5"/>
  <c r="I1655" i="5"/>
  <c r="J1655" i="5"/>
  <c r="K1655" i="5"/>
  <c r="M1655" i="5"/>
  <c r="L1655" i="5"/>
  <c r="D1655" i="5"/>
  <c r="E1656" i="5"/>
  <c r="F1656" i="5"/>
  <c r="I1656" i="5"/>
  <c r="J1656" i="5"/>
  <c r="K1656" i="5"/>
  <c r="M1656" i="5"/>
  <c r="L1656" i="5"/>
  <c r="D1656" i="5"/>
  <c r="E1657" i="5"/>
  <c r="F1657" i="5"/>
  <c r="I1657" i="5"/>
  <c r="J1657" i="5"/>
  <c r="K1657" i="5"/>
  <c r="M1657" i="5"/>
  <c r="L1657" i="5"/>
  <c r="D1657" i="5"/>
  <c r="E1658" i="5"/>
  <c r="F1658" i="5"/>
  <c r="I1658" i="5"/>
  <c r="J1658" i="5"/>
  <c r="K1658" i="5"/>
  <c r="M1658" i="5"/>
  <c r="L1658" i="5"/>
  <c r="D1658" i="5"/>
  <c r="E1659" i="5"/>
  <c r="F1659" i="5"/>
  <c r="I1659" i="5"/>
  <c r="J1659" i="5"/>
  <c r="K1659" i="5"/>
  <c r="M1659" i="5"/>
  <c r="L1659" i="5"/>
  <c r="D1659" i="5"/>
  <c r="E1660" i="5"/>
  <c r="F1660" i="5"/>
  <c r="I1660" i="5"/>
  <c r="J1660" i="5"/>
  <c r="K1660" i="5"/>
  <c r="M1660" i="5"/>
  <c r="L1660" i="5"/>
  <c r="D1660" i="5"/>
  <c r="E1661" i="5"/>
  <c r="F1661" i="5"/>
  <c r="I1661" i="5"/>
  <c r="J1661" i="5"/>
  <c r="K1661" i="5"/>
  <c r="M1661" i="5"/>
  <c r="L1661" i="5"/>
  <c r="D1661" i="5"/>
  <c r="E1662" i="5"/>
  <c r="F1662" i="5"/>
  <c r="I1662" i="5"/>
  <c r="J1662" i="5"/>
  <c r="K1662" i="5"/>
  <c r="M1662" i="5"/>
  <c r="L1662" i="5"/>
  <c r="D1662" i="5"/>
  <c r="E1663" i="5"/>
  <c r="F1663" i="5"/>
  <c r="I1663" i="5"/>
  <c r="J1663" i="5"/>
  <c r="K1663" i="5"/>
  <c r="M1663" i="5"/>
  <c r="L1663" i="5"/>
  <c r="D1663" i="5"/>
  <c r="E1664" i="5"/>
  <c r="F1664" i="5"/>
  <c r="I1664" i="5"/>
  <c r="J1664" i="5"/>
  <c r="K1664" i="5"/>
  <c r="M1664" i="5"/>
  <c r="L1664" i="5"/>
  <c r="D1664" i="5"/>
  <c r="E1665" i="5"/>
  <c r="F1665" i="5"/>
  <c r="I1665" i="5"/>
  <c r="J1665" i="5"/>
  <c r="K1665" i="5"/>
  <c r="M1665" i="5"/>
  <c r="L1665" i="5"/>
  <c r="D1665" i="5"/>
  <c r="E1666" i="5"/>
  <c r="F1666" i="5"/>
  <c r="I1666" i="5"/>
  <c r="J1666" i="5"/>
  <c r="K1666" i="5"/>
  <c r="M1666" i="5"/>
  <c r="L1666" i="5"/>
  <c r="D1666" i="5"/>
  <c r="E1667" i="5"/>
  <c r="F1667" i="5"/>
  <c r="I1667" i="5"/>
  <c r="J1667" i="5"/>
  <c r="K1667" i="5"/>
  <c r="M1667" i="5"/>
  <c r="L1667" i="5"/>
  <c r="D1667" i="5"/>
  <c r="E1668" i="5"/>
  <c r="F1668" i="5"/>
  <c r="I1668" i="5"/>
  <c r="J1668" i="5"/>
  <c r="K1668" i="5"/>
  <c r="M1668" i="5"/>
  <c r="L1668" i="5"/>
  <c r="D1668" i="5"/>
  <c r="E1669" i="5"/>
  <c r="F1669" i="5"/>
  <c r="I1669" i="5"/>
  <c r="J1669" i="5"/>
  <c r="K1669" i="5"/>
  <c r="M1669" i="5"/>
  <c r="L1669" i="5"/>
  <c r="D1669" i="5"/>
  <c r="E1670" i="5"/>
  <c r="F1670" i="5"/>
  <c r="I1670" i="5"/>
  <c r="J1670" i="5"/>
  <c r="K1670" i="5"/>
  <c r="M1670" i="5"/>
  <c r="L1670" i="5"/>
  <c r="D1670" i="5"/>
  <c r="E1671" i="5"/>
  <c r="F1671" i="5"/>
  <c r="I1671" i="5"/>
  <c r="J1671" i="5"/>
  <c r="K1671" i="5"/>
  <c r="M1671" i="5"/>
  <c r="L1671" i="5"/>
  <c r="D1671" i="5"/>
  <c r="E1672" i="5"/>
  <c r="F1672" i="5"/>
  <c r="I1672" i="5"/>
  <c r="J1672" i="5"/>
  <c r="K1672" i="5"/>
  <c r="M1672" i="5"/>
  <c r="L1672" i="5"/>
  <c r="D1672" i="5"/>
  <c r="E1673" i="5"/>
  <c r="F1673" i="5"/>
  <c r="I1673" i="5"/>
  <c r="J1673" i="5"/>
  <c r="K1673" i="5"/>
  <c r="M1673" i="5"/>
  <c r="L1673" i="5"/>
  <c r="D1673" i="5"/>
  <c r="E1674" i="5"/>
  <c r="F1674" i="5"/>
  <c r="I1674" i="5"/>
  <c r="J1674" i="5"/>
  <c r="K1674" i="5"/>
  <c r="M1674" i="5"/>
  <c r="L1674" i="5"/>
  <c r="D1674" i="5"/>
  <c r="E1675" i="5"/>
  <c r="F1675" i="5"/>
  <c r="I1675" i="5"/>
  <c r="J1675" i="5"/>
  <c r="K1675" i="5"/>
  <c r="M1675" i="5"/>
  <c r="L1675" i="5"/>
  <c r="D1675" i="5"/>
  <c r="E1676" i="5"/>
  <c r="F1676" i="5"/>
  <c r="I1676" i="5"/>
  <c r="J1676" i="5"/>
  <c r="K1676" i="5"/>
  <c r="M1676" i="5"/>
  <c r="L1676" i="5"/>
  <c r="D1676" i="5"/>
  <c r="E1677" i="5"/>
  <c r="F1677" i="5"/>
  <c r="I1677" i="5"/>
  <c r="J1677" i="5"/>
  <c r="K1677" i="5"/>
  <c r="M1677" i="5"/>
  <c r="L1677" i="5"/>
  <c r="D1677" i="5"/>
  <c r="E1678" i="5"/>
  <c r="F1678" i="5"/>
  <c r="I1678" i="5"/>
  <c r="J1678" i="5"/>
  <c r="K1678" i="5"/>
  <c r="M1678" i="5"/>
  <c r="L1678" i="5"/>
  <c r="D1678" i="5"/>
  <c r="E1679" i="5"/>
  <c r="F1679" i="5"/>
  <c r="I1679" i="5"/>
  <c r="J1679" i="5"/>
  <c r="K1679" i="5"/>
  <c r="M1679" i="5"/>
  <c r="L1679" i="5"/>
  <c r="D1679" i="5"/>
  <c r="E1680" i="5"/>
  <c r="F1680" i="5"/>
  <c r="I1680" i="5"/>
  <c r="J1680" i="5"/>
  <c r="K1680" i="5"/>
  <c r="M1680" i="5"/>
  <c r="L1680" i="5"/>
  <c r="D1680" i="5"/>
  <c r="E1681" i="5"/>
  <c r="F1681" i="5"/>
  <c r="I1681" i="5"/>
  <c r="J1681" i="5"/>
  <c r="K1681" i="5"/>
  <c r="M1681" i="5"/>
  <c r="L1681" i="5"/>
  <c r="D1681" i="5"/>
  <c r="E1682" i="5"/>
  <c r="F1682" i="5"/>
  <c r="I1682" i="5"/>
  <c r="J1682" i="5"/>
  <c r="K1682" i="5"/>
  <c r="M1682" i="5"/>
  <c r="L1682" i="5"/>
  <c r="D1682" i="5"/>
  <c r="E1683" i="5"/>
  <c r="F1683" i="5"/>
  <c r="I1683" i="5"/>
  <c r="J1683" i="5"/>
  <c r="K1683" i="5"/>
  <c r="M1683" i="5"/>
  <c r="L1683" i="5"/>
  <c r="D1683" i="5"/>
  <c r="E1684" i="5"/>
  <c r="F1684" i="5"/>
  <c r="I1684" i="5"/>
  <c r="J1684" i="5"/>
  <c r="K1684" i="5"/>
  <c r="M1684" i="5"/>
  <c r="L1684" i="5"/>
  <c r="D1684" i="5"/>
  <c r="E1685" i="5"/>
  <c r="F1685" i="5"/>
  <c r="I1685" i="5"/>
  <c r="J1685" i="5"/>
  <c r="K1685" i="5"/>
  <c r="M1685" i="5"/>
  <c r="L1685" i="5"/>
  <c r="D1685" i="5"/>
  <c r="E1687" i="5"/>
  <c r="F1687" i="5"/>
  <c r="I1687" i="5"/>
  <c r="J1687" i="5"/>
  <c r="K1687" i="5"/>
  <c r="M1687" i="5"/>
  <c r="L1687" i="5"/>
  <c r="D1687" i="5"/>
  <c r="E1688" i="5"/>
  <c r="F1688" i="5"/>
  <c r="I1688" i="5"/>
  <c r="J1688" i="5"/>
  <c r="K1688" i="5"/>
  <c r="M1688" i="5"/>
  <c r="L1688" i="5"/>
  <c r="D1688" i="5"/>
  <c r="E1689" i="5"/>
  <c r="F1689" i="5"/>
  <c r="I1689" i="5"/>
  <c r="J1689" i="5"/>
  <c r="K1689" i="5"/>
  <c r="M1689" i="5"/>
  <c r="L1689" i="5"/>
  <c r="D1689" i="5"/>
  <c r="E1690" i="5"/>
  <c r="F1690" i="5"/>
  <c r="I1690" i="5"/>
  <c r="J1690" i="5"/>
  <c r="K1690" i="5"/>
  <c r="M1690" i="5"/>
  <c r="L1690" i="5"/>
  <c r="D1690" i="5"/>
  <c r="E1691" i="5"/>
  <c r="F1691" i="5"/>
  <c r="I1691" i="5"/>
  <c r="J1691" i="5"/>
  <c r="K1691" i="5"/>
  <c r="M1691" i="5"/>
  <c r="L1691" i="5"/>
  <c r="D1691" i="5"/>
  <c r="E1692" i="5"/>
  <c r="F1692" i="5"/>
  <c r="I1692" i="5"/>
  <c r="J1692" i="5"/>
  <c r="K1692" i="5"/>
  <c r="M1692" i="5"/>
  <c r="L1692" i="5"/>
  <c r="D1692" i="5"/>
  <c r="E1693" i="5"/>
  <c r="F1693" i="5"/>
  <c r="I1693" i="5"/>
  <c r="J1693" i="5"/>
  <c r="K1693" i="5"/>
  <c r="M1693" i="5"/>
  <c r="L1693" i="5"/>
  <c r="D1693" i="5"/>
  <c r="E1694" i="5"/>
  <c r="F1694" i="5"/>
  <c r="I1694" i="5"/>
  <c r="J1694" i="5"/>
  <c r="K1694" i="5"/>
  <c r="M1694" i="5"/>
  <c r="L1694" i="5"/>
  <c r="D1694" i="5"/>
  <c r="E1695" i="5"/>
  <c r="F1695" i="5"/>
  <c r="I1695" i="5"/>
  <c r="J1695" i="5"/>
  <c r="K1695" i="5"/>
  <c r="M1695" i="5"/>
  <c r="L1695" i="5"/>
  <c r="D1695" i="5"/>
  <c r="E1696" i="5"/>
  <c r="F1696" i="5"/>
  <c r="I1696" i="5"/>
  <c r="J1696" i="5"/>
  <c r="K1696" i="5"/>
  <c r="M1696" i="5"/>
  <c r="L1696" i="5"/>
  <c r="D1696" i="5"/>
  <c r="E1697" i="5"/>
  <c r="F1697" i="5"/>
  <c r="I1697" i="5"/>
  <c r="J1697" i="5"/>
  <c r="K1697" i="5"/>
  <c r="M1697" i="5"/>
  <c r="L1697" i="5"/>
  <c r="D1697" i="5"/>
  <c r="E1698" i="5"/>
  <c r="F1698" i="5"/>
  <c r="I1698" i="5"/>
  <c r="J1698" i="5"/>
  <c r="K1698" i="5"/>
  <c r="M1698" i="5"/>
  <c r="L1698" i="5"/>
  <c r="D1698" i="5"/>
  <c r="E1699" i="5"/>
  <c r="F1699" i="5"/>
  <c r="I1699" i="5"/>
  <c r="J1699" i="5"/>
  <c r="K1699" i="5"/>
  <c r="M1699" i="5"/>
  <c r="L1699" i="5"/>
  <c r="D1699" i="5"/>
  <c r="E1700" i="5"/>
  <c r="F1700" i="5"/>
  <c r="I1700" i="5"/>
  <c r="J1700" i="5"/>
  <c r="K1700" i="5"/>
  <c r="M1700" i="5"/>
  <c r="L1700" i="5"/>
  <c r="D1700" i="5"/>
  <c r="E1701" i="5"/>
  <c r="F1701" i="5"/>
  <c r="I1701" i="5"/>
  <c r="J1701" i="5"/>
  <c r="K1701" i="5"/>
  <c r="M1701" i="5"/>
  <c r="L1701" i="5"/>
  <c r="D1701" i="5"/>
  <c r="E1702" i="5"/>
  <c r="F1702" i="5"/>
  <c r="I1702" i="5"/>
  <c r="J1702" i="5"/>
  <c r="K1702" i="5"/>
  <c r="M1702" i="5"/>
  <c r="L1702" i="5"/>
  <c r="D1702" i="5"/>
  <c r="E1703" i="5"/>
  <c r="F1703" i="5"/>
  <c r="I1703" i="5"/>
  <c r="J1703" i="5"/>
  <c r="K1703" i="5"/>
  <c r="M1703" i="5"/>
  <c r="L1703" i="5"/>
  <c r="D1703" i="5"/>
  <c r="E1704" i="5"/>
  <c r="F1704" i="5"/>
  <c r="I1704" i="5"/>
  <c r="J1704" i="5"/>
  <c r="K1704" i="5"/>
  <c r="M1704" i="5"/>
  <c r="L1704" i="5"/>
  <c r="D1704" i="5"/>
  <c r="E1705" i="5"/>
  <c r="F1705" i="5"/>
  <c r="I1705" i="5"/>
  <c r="J1705" i="5"/>
  <c r="K1705" i="5"/>
  <c r="M1705" i="5"/>
  <c r="L1705" i="5"/>
  <c r="D1705" i="5"/>
  <c r="E1706" i="5"/>
  <c r="F1706" i="5"/>
  <c r="I1706" i="5"/>
  <c r="J1706" i="5"/>
  <c r="K1706" i="5"/>
  <c r="M1706" i="5"/>
  <c r="L1706" i="5"/>
  <c r="D1706" i="5"/>
  <c r="E1707" i="5"/>
  <c r="F1707" i="5"/>
  <c r="I1707" i="5"/>
  <c r="J1707" i="5"/>
  <c r="K1707" i="5"/>
  <c r="M1707" i="5"/>
  <c r="L1707" i="5"/>
  <c r="D1707" i="5"/>
  <c r="E1708" i="5"/>
  <c r="F1708" i="5"/>
  <c r="I1708" i="5"/>
  <c r="J1708" i="5"/>
  <c r="K1708" i="5"/>
  <c r="M1708" i="5"/>
  <c r="L1708" i="5"/>
  <c r="D1708" i="5"/>
  <c r="E1709" i="5"/>
  <c r="F1709" i="5"/>
  <c r="I1709" i="5"/>
  <c r="J1709" i="5"/>
  <c r="K1709" i="5"/>
  <c r="M1709" i="5"/>
  <c r="L1709" i="5"/>
  <c r="D1709" i="5"/>
  <c r="E1710" i="5"/>
  <c r="F1710" i="5"/>
  <c r="I1710" i="5"/>
  <c r="J1710" i="5"/>
  <c r="K1710" i="5"/>
  <c r="M1710" i="5"/>
  <c r="L1710" i="5"/>
  <c r="D1710" i="5"/>
  <c r="E1711" i="5"/>
  <c r="F1711" i="5"/>
  <c r="I1711" i="5"/>
  <c r="J1711" i="5"/>
  <c r="K1711" i="5"/>
  <c r="M1711" i="5"/>
  <c r="L1711" i="5"/>
  <c r="D1711" i="5"/>
  <c r="E1712" i="5"/>
  <c r="F1712" i="5"/>
  <c r="I1712" i="5"/>
  <c r="J1712" i="5"/>
  <c r="K1712" i="5"/>
  <c r="M1712" i="5"/>
  <c r="L1712" i="5"/>
  <c r="D1712" i="5"/>
  <c r="E1713" i="5"/>
  <c r="F1713" i="5"/>
  <c r="I1713" i="5"/>
  <c r="J1713" i="5"/>
  <c r="K1713" i="5"/>
  <c r="M1713" i="5"/>
  <c r="L1713" i="5"/>
  <c r="D1713" i="5"/>
  <c r="E1714" i="5"/>
  <c r="F1714" i="5"/>
  <c r="I1714" i="5"/>
  <c r="J1714" i="5"/>
  <c r="K1714" i="5"/>
  <c r="M1714" i="5"/>
  <c r="L1714" i="5"/>
  <c r="D1714" i="5"/>
  <c r="E1715" i="5"/>
  <c r="F1715" i="5"/>
  <c r="I1715" i="5"/>
  <c r="J1715" i="5"/>
  <c r="K1715" i="5"/>
  <c r="M1715" i="5"/>
  <c r="L1715" i="5"/>
  <c r="D1715" i="5"/>
  <c r="E1716" i="5"/>
  <c r="F1716" i="5"/>
  <c r="I1716" i="5"/>
  <c r="J1716" i="5"/>
  <c r="K1716" i="5"/>
  <c r="M1716" i="5"/>
  <c r="L1716" i="5"/>
  <c r="D1716" i="5"/>
  <c r="E1717" i="5"/>
  <c r="F1717" i="5"/>
  <c r="I1717" i="5"/>
  <c r="J1717" i="5"/>
  <c r="K1717" i="5"/>
  <c r="M1717" i="5"/>
  <c r="L1717" i="5"/>
  <c r="D1717" i="5"/>
  <c r="E1718" i="5"/>
  <c r="F1718" i="5"/>
  <c r="I1718" i="5"/>
  <c r="J1718" i="5"/>
  <c r="K1718" i="5"/>
  <c r="M1718" i="5"/>
  <c r="L1718" i="5"/>
  <c r="D1718" i="5"/>
  <c r="E1719" i="5"/>
  <c r="F1719" i="5"/>
  <c r="I1719" i="5"/>
  <c r="J1719" i="5"/>
  <c r="K1719" i="5"/>
  <c r="M1719" i="5"/>
  <c r="L1719" i="5"/>
  <c r="D1719" i="5"/>
  <c r="E1720" i="5"/>
  <c r="F1720" i="5"/>
  <c r="I1720" i="5"/>
  <c r="J1720" i="5"/>
  <c r="K1720" i="5"/>
  <c r="M1720" i="5"/>
  <c r="L1720" i="5"/>
  <c r="D1720" i="5"/>
  <c r="E1721" i="5"/>
  <c r="F1721" i="5"/>
  <c r="I1721" i="5"/>
  <c r="J1721" i="5"/>
  <c r="K1721" i="5"/>
  <c r="M1721" i="5"/>
  <c r="L1721" i="5"/>
  <c r="D1721" i="5"/>
  <c r="E1722" i="5"/>
  <c r="F1722" i="5"/>
  <c r="I1722" i="5"/>
  <c r="J1722" i="5"/>
  <c r="K1722" i="5"/>
  <c r="M1722" i="5"/>
  <c r="L1722" i="5"/>
  <c r="D1722" i="5"/>
  <c r="E1723" i="5"/>
  <c r="F1723" i="5"/>
  <c r="I1723" i="5"/>
  <c r="J1723" i="5"/>
  <c r="K1723" i="5"/>
  <c r="M1723" i="5"/>
  <c r="L1723" i="5"/>
  <c r="D1723" i="5"/>
  <c r="E1724" i="5"/>
  <c r="F1724" i="5"/>
  <c r="I1724" i="5"/>
  <c r="J1724" i="5"/>
  <c r="K1724" i="5"/>
  <c r="M1724" i="5"/>
  <c r="L1724" i="5"/>
  <c r="D1724" i="5"/>
  <c r="E1725" i="5"/>
  <c r="F1725" i="5"/>
  <c r="I1725" i="5"/>
  <c r="J1725" i="5"/>
  <c r="K1725" i="5"/>
  <c r="M1725" i="5"/>
  <c r="L1725" i="5"/>
  <c r="D1725" i="5"/>
  <c r="E1726" i="5"/>
  <c r="F1726" i="5"/>
  <c r="I1726" i="5"/>
  <c r="J1726" i="5"/>
  <c r="K1726" i="5"/>
  <c r="M1726" i="5"/>
  <c r="L1726" i="5"/>
  <c r="D1726" i="5"/>
  <c r="E1727" i="5"/>
  <c r="F1727" i="5"/>
  <c r="I1727" i="5"/>
  <c r="J1727" i="5"/>
  <c r="K1727" i="5"/>
  <c r="M1727" i="5"/>
  <c r="L1727" i="5"/>
  <c r="D1727" i="5"/>
  <c r="E1728" i="5"/>
  <c r="F1728" i="5"/>
  <c r="I1728" i="5"/>
  <c r="J1728" i="5"/>
  <c r="K1728" i="5"/>
  <c r="M1728" i="5"/>
  <c r="L1728" i="5"/>
  <c r="D1728" i="5"/>
  <c r="E1729" i="5"/>
  <c r="F1729" i="5"/>
  <c r="I1729" i="5"/>
  <c r="J1729" i="5"/>
  <c r="K1729" i="5"/>
  <c r="M1729" i="5"/>
  <c r="L1729" i="5"/>
  <c r="D1729" i="5"/>
  <c r="E1730" i="5"/>
  <c r="F1730" i="5"/>
  <c r="I1730" i="5"/>
  <c r="J1730" i="5"/>
  <c r="K1730" i="5"/>
  <c r="M1730" i="5"/>
  <c r="L1730" i="5"/>
  <c r="D1730" i="5"/>
  <c r="E1731" i="5"/>
  <c r="F1731" i="5"/>
  <c r="I1731" i="5"/>
  <c r="J1731" i="5"/>
  <c r="K1731" i="5"/>
  <c r="M1731" i="5"/>
  <c r="L1731" i="5"/>
  <c r="D1731" i="5"/>
  <c r="E1732" i="5"/>
  <c r="F1732" i="5"/>
  <c r="D1732" i="5"/>
  <c r="E1733" i="5"/>
  <c r="F1733" i="5"/>
  <c r="I1733" i="5"/>
  <c r="J1733" i="5"/>
  <c r="K1733" i="5"/>
  <c r="M1733" i="5"/>
  <c r="L1733" i="5"/>
  <c r="D1733" i="5"/>
  <c r="E1734" i="5"/>
  <c r="F1734" i="5"/>
  <c r="D1734" i="5"/>
  <c r="E1735" i="5"/>
  <c r="F1735" i="5"/>
  <c r="I1735" i="5"/>
  <c r="J1735" i="5"/>
  <c r="K1735" i="5"/>
  <c r="M1735" i="5"/>
  <c r="L1735" i="5"/>
  <c r="D1735" i="5"/>
  <c r="E1736" i="5"/>
  <c r="F1736" i="5"/>
  <c r="D1736" i="5"/>
  <c r="E1737" i="5"/>
  <c r="F1737" i="5"/>
  <c r="I1737" i="5"/>
  <c r="J1737" i="5"/>
  <c r="K1737" i="5"/>
  <c r="M1737" i="5"/>
  <c r="L1737" i="5"/>
  <c r="D1737" i="5"/>
  <c r="E1738" i="5"/>
  <c r="F1738" i="5"/>
  <c r="I1738" i="5"/>
  <c r="J1738" i="5"/>
  <c r="K1738" i="5"/>
  <c r="M1738" i="5"/>
  <c r="L1738" i="5"/>
  <c r="D1738" i="5"/>
  <c r="E1739" i="5"/>
  <c r="F1739" i="5"/>
  <c r="I1739" i="5"/>
  <c r="J1739" i="5"/>
  <c r="K1739" i="5"/>
  <c r="M1739" i="5"/>
  <c r="L1739" i="5"/>
  <c r="D1739" i="5"/>
  <c r="E1740" i="5"/>
  <c r="F1740" i="5"/>
  <c r="I1740" i="5"/>
  <c r="J1740" i="5"/>
  <c r="K1740" i="5"/>
  <c r="M1740" i="5"/>
  <c r="L1740" i="5"/>
  <c r="D1740" i="5"/>
  <c r="E1741" i="5"/>
  <c r="F1741" i="5"/>
  <c r="I1741" i="5"/>
  <c r="J1741" i="5"/>
  <c r="K1741" i="5"/>
  <c r="M1741" i="5"/>
  <c r="L1741" i="5"/>
  <c r="D1741" i="5"/>
  <c r="E1742" i="5"/>
  <c r="F1742" i="5"/>
  <c r="I1742" i="5"/>
  <c r="J1742" i="5"/>
  <c r="K1742" i="5"/>
  <c r="M1742" i="5"/>
  <c r="L1742" i="5"/>
  <c r="D1742" i="5"/>
  <c r="E1743" i="5"/>
  <c r="F1743" i="5"/>
  <c r="I1743" i="5"/>
  <c r="J1743" i="5"/>
  <c r="K1743" i="5"/>
  <c r="M1743" i="5"/>
  <c r="L1743" i="5"/>
  <c r="D1743" i="5"/>
  <c r="E1744" i="5"/>
  <c r="F1744" i="5"/>
  <c r="D1744" i="5"/>
  <c r="E1745" i="5"/>
  <c r="F1745" i="5"/>
  <c r="I1745" i="5"/>
  <c r="J1745" i="5"/>
  <c r="K1745" i="5"/>
  <c r="M1745" i="5"/>
  <c r="L1745" i="5"/>
  <c r="D1745" i="5"/>
  <c r="E1746" i="5"/>
  <c r="F1746" i="5"/>
  <c r="I1746" i="5"/>
  <c r="J1746" i="5"/>
  <c r="K1746" i="5"/>
  <c r="M1746" i="5"/>
  <c r="L1746" i="5"/>
  <c r="D1746" i="5"/>
  <c r="E1747" i="5"/>
  <c r="F1747" i="5"/>
  <c r="I1747" i="5"/>
  <c r="J1747" i="5"/>
  <c r="K1747" i="5"/>
  <c r="M1747" i="5"/>
  <c r="L1747" i="5"/>
  <c r="D1747" i="5"/>
  <c r="E1748" i="5"/>
  <c r="F1748" i="5"/>
  <c r="D1748" i="5"/>
  <c r="E1749" i="5"/>
  <c r="F1749" i="5"/>
  <c r="I1749" i="5"/>
  <c r="J1749" i="5"/>
  <c r="K1749" i="5"/>
  <c r="M1749" i="5"/>
  <c r="L1749" i="5"/>
  <c r="D1749" i="5"/>
  <c r="E1750" i="5"/>
  <c r="F1750" i="5"/>
  <c r="D1750" i="5"/>
  <c r="E1751" i="5"/>
  <c r="F1751" i="5"/>
  <c r="I1751" i="5"/>
  <c r="J1751" i="5"/>
  <c r="K1751" i="5"/>
  <c r="M1751" i="5"/>
  <c r="L1751" i="5"/>
  <c r="D1751" i="5"/>
  <c r="E1752" i="5"/>
  <c r="F1752" i="5"/>
  <c r="D1752" i="5"/>
  <c r="E1753" i="5"/>
  <c r="F1753" i="5"/>
  <c r="I1753" i="5"/>
  <c r="J1753" i="5"/>
  <c r="K1753" i="5"/>
  <c r="M1753" i="5"/>
  <c r="L1753" i="5"/>
  <c r="D1753" i="5"/>
  <c r="E1754" i="5"/>
  <c r="F1754" i="5"/>
  <c r="I1754" i="5"/>
  <c r="J1754" i="5"/>
  <c r="K1754" i="5"/>
  <c r="M1754" i="5"/>
  <c r="L1754" i="5"/>
  <c r="D1754" i="5"/>
  <c r="E1755" i="5"/>
  <c r="F1755" i="5"/>
  <c r="I1755" i="5"/>
  <c r="J1755" i="5"/>
  <c r="K1755" i="5"/>
  <c r="M1755" i="5"/>
  <c r="L1755" i="5"/>
  <c r="D1755" i="5"/>
  <c r="E1756" i="5"/>
  <c r="F1756" i="5"/>
  <c r="I1756" i="5"/>
  <c r="J1756" i="5"/>
  <c r="K1756" i="5"/>
  <c r="M1756" i="5"/>
  <c r="L1756" i="5"/>
  <c r="D1756" i="5"/>
  <c r="E1757" i="5"/>
  <c r="F1757" i="5"/>
  <c r="I1757" i="5"/>
  <c r="J1757" i="5"/>
  <c r="K1757" i="5"/>
  <c r="M1757" i="5"/>
  <c r="L1757" i="5"/>
  <c r="D1757" i="5"/>
  <c r="E1758" i="5"/>
  <c r="F1758" i="5"/>
  <c r="I1758" i="5"/>
  <c r="J1758" i="5"/>
  <c r="K1758" i="5"/>
  <c r="M1758" i="5"/>
  <c r="L1758" i="5"/>
  <c r="D1758" i="5"/>
  <c r="E1759" i="5"/>
  <c r="F1759" i="5"/>
  <c r="I1759" i="5"/>
  <c r="J1759" i="5"/>
  <c r="K1759" i="5"/>
  <c r="M1759" i="5"/>
  <c r="L1759" i="5"/>
  <c r="D1759" i="5"/>
  <c r="E1760" i="5"/>
  <c r="F1760" i="5"/>
  <c r="I1760" i="5"/>
  <c r="J1760" i="5"/>
  <c r="K1760" i="5"/>
  <c r="M1760" i="5"/>
  <c r="L1760" i="5"/>
  <c r="D1760" i="5"/>
  <c r="E1761" i="5"/>
  <c r="F1761" i="5"/>
  <c r="I1761" i="5"/>
  <c r="J1761" i="5"/>
  <c r="K1761" i="5"/>
  <c r="M1761" i="5"/>
  <c r="L1761" i="5"/>
  <c r="D1761" i="5"/>
  <c r="E1762" i="5"/>
  <c r="F1762" i="5"/>
  <c r="I1762" i="5"/>
  <c r="J1762" i="5"/>
  <c r="K1762" i="5"/>
  <c r="M1762" i="5"/>
  <c r="L1762" i="5"/>
  <c r="D1762" i="5"/>
  <c r="E1763" i="5"/>
  <c r="F1763" i="5"/>
  <c r="I1763" i="5"/>
  <c r="J1763" i="5"/>
  <c r="K1763" i="5"/>
  <c r="M1763" i="5"/>
  <c r="L1763" i="5"/>
  <c r="D1763" i="5"/>
  <c r="E1764" i="5"/>
  <c r="F1764" i="5"/>
  <c r="D1764" i="5"/>
  <c r="E1765" i="5"/>
  <c r="F1765" i="5"/>
  <c r="I1765" i="5"/>
  <c r="J1765" i="5"/>
  <c r="K1765" i="5"/>
  <c r="M1765" i="5"/>
  <c r="L1765" i="5"/>
  <c r="D1765" i="5"/>
  <c r="E1766" i="5"/>
  <c r="F1766" i="5"/>
  <c r="I1766" i="5"/>
  <c r="J1766" i="5"/>
  <c r="K1766" i="5"/>
  <c r="M1766" i="5"/>
  <c r="L1766" i="5"/>
  <c r="D1766" i="5"/>
  <c r="E1767" i="5"/>
  <c r="F1767" i="5"/>
  <c r="I1767" i="5"/>
  <c r="J1767" i="5"/>
  <c r="K1767" i="5"/>
  <c r="M1767" i="5"/>
  <c r="L1767" i="5"/>
  <c r="D1767" i="5"/>
  <c r="E1768" i="5"/>
  <c r="F1768" i="5"/>
  <c r="I1768" i="5"/>
  <c r="J1768" i="5"/>
  <c r="K1768" i="5"/>
  <c r="M1768" i="5"/>
  <c r="L1768" i="5"/>
  <c r="D1768" i="5"/>
  <c r="E1769" i="5"/>
  <c r="F1769" i="5"/>
  <c r="I1769" i="5"/>
  <c r="J1769" i="5"/>
  <c r="K1769" i="5"/>
  <c r="M1769" i="5"/>
  <c r="L1769" i="5"/>
  <c r="D1769" i="5"/>
  <c r="E1770" i="5"/>
  <c r="F1770" i="5"/>
  <c r="I1770" i="5"/>
  <c r="J1770" i="5"/>
  <c r="K1770" i="5"/>
  <c r="M1770" i="5"/>
  <c r="L1770" i="5"/>
  <c r="D1770" i="5"/>
  <c r="E1771" i="5"/>
  <c r="F1771" i="5"/>
  <c r="I1771" i="5"/>
  <c r="J1771" i="5"/>
  <c r="K1771" i="5"/>
  <c r="M1771" i="5"/>
  <c r="L1771" i="5"/>
  <c r="D1771" i="5"/>
  <c r="E1772" i="5"/>
  <c r="F1772" i="5"/>
  <c r="I1772" i="5"/>
  <c r="J1772" i="5"/>
  <c r="K1772" i="5"/>
  <c r="M1772" i="5"/>
  <c r="L1772" i="5"/>
  <c r="D1772" i="5"/>
  <c r="E1773" i="5"/>
  <c r="F1773" i="5"/>
  <c r="D1773" i="5"/>
  <c r="E1774" i="5"/>
  <c r="F1774" i="5"/>
  <c r="D1774" i="5"/>
  <c r="E1775" i="5"/>
  <c r="F1775" i="5"/>
  <c r="I1775" i="5"/>
  <c r="J1775" i="5"/>
  <c r="K1775" i="5"/>
  <c r="M1775" i="5"/>
  <c r="L1775" i="5"/>
  <c r="D1775" i="5"/>
  <c r="E1776" i="5"/>
  <c r="F1776" i="5"/>
  <c r="I1776" i="5"/>
  <c r="J1776" i="5"/>
  <c r="K1776" i="5"/>
  <c r="M1776" i="5"/>
  <c r="L1776" i="5"/>
  <c r="D1776" i="5"/>
  <c r="E1777" i="5"/>
  <c r="F1777" i="5"/>
  <c r="I1777" i="5"/>
  <c r="J1777" i="5"/>
  <c r="K1777" i="5"/>
  <c r="M1777" i="5"/>
  <c r="L1777" i="5"/>
  <c r="D1777" i="5"/>
  <c r="E1778" i="5"/>
  <c r="F1778" i="5"/>
  <c r="I1778" i="5"/>
  <c r="J1778" i="5"/>
  <c r="K1778" i="5"/>
  <c r="M1778" i="5"/>
  <c r="L1778" i="5"/>
  <c r="D1778" i="5"/>
  <c r="E1779" i="5"/>
  <c r="F1779" i="5"/>
  <c r="I1779" i="5"/>
  <c r="J1779" i="5"/>
  <c r="K1779" i="5"/>
  <c r="M1779" i="5"/>
  <c r="L1779" i="5"/>
  <c r="D1779" i="5"/>
  <c r="E1780" i="5"/>
  <c r="F1780" i="5"/>
  <c r="I1780" i="5"/>
  <c r="J1780" i="5"/>
  <c r="K1780" i="5"/>
  <c r="M1780" i="5"/>
  <c r="L1780" i="5"/>
  <c r="D1780" i="5"/>
  <c r="E1781" i="5"/>
  <c r="F1781" i="5"/>
  <c r="I1781" i="5"/>
  <c r="J1781" i="5"/>
  <c r="K1781" i="5"/>
  <c r="M1781" i="5"/>
  <c r="L1781" i="5"/>
  <c r="D1781" i="5"/>
  <c r="E1782" i="5"/>
  <c r="F1782" i="5"/>
  <c r="I1782" i="5"/>
  <c r="J1782" i="5"/>
  <c r="K1782" i="5"/>
  <c r="M1782" i="5"/>
  <c r="L1782" i="5"/>
  <c r="D1782" i="5"/>
  <c r="E1783" i="5"/>
  <c r="F1783" i="5"/>
  <c r="D1783" i="5"/>
  <c r="E1784" i="5"/>
  <c r="F1784" i="5"/>
  <c r="I1784" i="5"/>
  <c r="J1784" i="5"/>
  <c r="K1784" i="5"/>
  <c r="M1784" i="5"/>
  <c r="L1784" i="5"/>
  <c r="D1784" i="5"/>
  <c r="E1785" i="5"/>
  <c r="F1785" i="5"/>
  <c r="I1785" i="5"/>
  <c r="J1785" i="5"/>
  <c r="K1785" i="5"/>
  <c r="M1785" i="5"/>
  <c r="L1785" i="5"/>
  <c r="D1785" i="5"/>
  <c r="E1786" i="5"/>
  <c r="F1786" i="5"/>
  <c r="D1786" i="5"/>
  <c r="E1787" i="5"/>
  <c r="F1787" i="5"/>
  <c r="I1787" i="5"/>
  <c r="J1787" i="5"/>
  <c r="K1787" i="5"/>
  <c r="M1787" i="5"/>
  <c r="L1787" i="5"/>
  <c r="D1787" i="5"/>
  <c r="E1788" i="5"/>
  <c r="F1788" i="5"/>
  <c r="I1788" i="5"/>
  <c r="J1788" i="5"/>
  <c r="K1788" i="5"/>
  <c r="M1788" i="5"/>
  <c r="L1788" i="5"/>
  <c r="D1788" i="5"/>
  <c r="E1789" i="5"/>
  <c r="F1789" i="5"/>
  <c r="D1789" i="5"/>
  <c r="E1790" i="5"/>
  <c r="F1790" i="5"/>
  <c r="D1790" i="5"/>
  <c r="E1791" i="5"/>
  <c r="F1791" i="5"/>
  <c r="I1791" i="5"/>
  <c r="J1791" i="5"/>
  <c r="K1791" i="5"/>
  <c r="M1791" i="5"/>
  <c r="L1791" i="5"/>
  <c r="D1791" i="5"/>
  <c r="E1792" i="5"/>
  <c r="F1792" i="5"/>
  <c r="D1792" i="5"/>
  <c r="E1793" i="5"/>
  <c r="F1793" i="5"/>
  <c r="I1793" i="5"/>
  <c r="J1793" i="5"/>
  <c r="K1793" i="5"/>
  <c r="M1793" i="5"/>
  <c r="L1793" i="5"/>
  <c r="D1793" i="5"/>
  <c r="E1794" i="5"/>
  <c r="F1794" i="5"/>
  <c r="I1794" i="5"/>
  <c r="J1794" i="5"/>
  <c r="K1794" i="5"/>
  <c r="M1794" i="5"/>
  <c r="L1794" i="5"/>
  <c r="D1794" i="5"/>
  <c r="E1795" i="5"/>
  <c r="F1795" i="5"/>
  <c r="I1795" i="5"/>
  <c r="J1795" i="5"/>
  <c r="K1795" i="5"/>
  <c r="M1795" i="5"/>
  <c r="L1795" i="5"/>
  <c r="D1795" i="5"/>
  <c r="E1796" i="5"/>
  <c r="F1796" i="5"/>
  <c r="I1796" i="5"/>
  <c r="J1796" i="5"/>
  <c r="K1796" i="5"/>
  <c r="M1796" i="5"/>
  <c r="L1796" i="5"/>
  <c r="D1796" i="5"/>
  <c r="E1797" i="5"/>
  <c r="F1797" i="5"/>
  <c r="I1797" i="5"/>
  <c r="J1797" i="5"/>
  <c r="K1797" i="5"/>
  <c r="M1797" i="5"/>
  <c r="L1797" i="5"/>
  <c r="D1797" i="5"/>
  <c r="E1798" i="5"/>
  <c r="F1798" i="5"/>
  <c r="I1798" i="5"/>
  <c r="J1798" i="5"/>
  <c r="K1798" i="5"/>
  <c r="M1798" i="5"/>
  <c r="L1798" i="5"/>
  <c r="D1798" i="5"/>
  <c r="E1799" i="5"/>
  <c r="F1799" i="5"/>
  <c r="I1799" i="5"/>
  <c r="J1799" i="5"/>
  <c r="K1799" i="5"/>
  <c r="M1799" i="5"/>
  <c r="L1799" i="5"/>
  <c r="D1799" i="5"/>
  <c r="E1800" i="5"/>
  <c r="F1800" i="5"/>
  <c r="I1800" i="5"/>
  <c r="J1800" i="5"/>
  <c r="K1800" i="5"/>
  <c r="M1800" i="5"/>
  <c r="L1800" i="5"/>
  <c r="D1800" i="5"/>
  <c r="E1801" i="5"/>
  <c r="F1801" i="5"/>
  <c r="I1801" i="5"/>
  <c r="J1801" i="5"/>
  <c r="K1801" i="5"/>
  <c r="M1801" i="5"/>
  <c r="L1801" i="5"/>
  <c r="D1801" i="5"/>
  <c r="E1802" i="5"/>
  <c r="F1802" i="5"/>
  <c r="D1802" i="5"/>
  <c r="E1803" i="5"/>
  <c r="F1803" i="5"/>
  <c r="I1803" i="5"/>
  <c r="J1803" i="5"/>
  <c r="K1803" i="5"/>
  <c r="M1803" i="5"/>
  <c r="L1803" i="5"/>
  <c r="D1803" i="5"/>
  <c r="E1804" i="5"/>
  <c r="F1804" i="5"/>
  <c r="I1804" i="5"/>
  <c r="J1804" i="5"/>
  <c r="K1804" i="5"/>
  <c r="M1804" i="5"/>
  <c r="L1804" i="5"/>
  <c r="D1804" i="5"/>
  <c r="E1805" i="5"/>
  <c r="F1805" i="5"/>
  <c r="D1805" i="5"/>
  <c r="E1806" i="5"/>
  <c r="F1806" i="5"/>
  <c r="I1806" i="5"/>
  <c r="J1806" i="5"/>
  <c r="K1806" i="5"/>
  <c r="M1806" i="5"/>
  <c r="L1806" i="5"/>
  <c r="D1806" i="5"/>
  <c r="E1807" i="5"/>
  <c r="F1807" i="5"/>
  <c r="I1807" i="5"/>
  <c r="J1807" i="5"/>
  <c r="K1807" i="5"/>
  <c r="M1807" i="5"/>
  <c r="L1807" i="5"/>
  <c r="D1807" i="5"/>
  <c r="E1808" i="5"/>
  <c r="F1808" i="5"/>
  <c r="I1808" i="5"/>
  <c r="J1808" i="5"/>
  <c r="K1808" i="5"/>
  <c r="M1808" i="5"/>
  <c r="L1808" i="5"/>
  <c r="D1808" i="5"/>
  <c r="E1809" i="5"/>
  <c r="F1809" i="5"/>
  <c r="I1809" i="5"/>
  <c r="J1809" i="5"/>
  <c r="K1809" i="5"/>
  <c r="M1809" i="5"/>
  <c r="L1809" i="5"/>
  <c r="D1809" i="5"/>
  <c r="E1810" i="5"/>
  <c r="F1810" i="5"/>
  <c r="D1810" i="5"/>
  <c r="E1811" i="5"/>
  <c r="F1811" i="5"/>
  <c r="I1811" i="5"/>
  <c r="J1811" i="5"/>
  <c r="K1811" i="5"/>
  <c r="M1811" i="5"/>
  <c r="L1811" i="5"/>
  <c r="D1811" i="5"/>
  <c r="E1812" i="5"/>
  <c r="F1812" i="5"/>
  <c r="I1812" i="5"/>
  <c r="J1812" i="5"/>
  <c r="K1812" i="5"/>
  <c r="M1812" i="5"/>
  <c r="L1812" i="5"/>
  <c r="D1812" i="5"/>
  <c r="E1813" i="5"/>
  <c r="F1813" i="5"/>
  <c r="D1813" i="5"/>
  <c r="E1814" i="5"/>
  <c r="F1814" i="5"/>
  <c r="D1814" i="5"/>
  <c r="E1815" i="5"/>
  <c r="F1815" i="5"/>
  <c r="I1815" i="5"/>
  <c r="J1815" i="5"/>
  <c r="K1815" i="5"/>
  <c r="M1815" i="5"/>
  <c r="L1815" i="5"/>
  <c r="D1815" i="5"/>
  <c r="E1816" i="5"/>
  <c r="F1816" i="5"/>
  <c r="I1816" i="5"/>
  <c r="J1816" i="5"/>
  <c r="K1816" i="5"/>
  <c r="M1816" i="5"/>
  <c r="L1816" i="5"/>
  <c r="D1816" i="5"/>
  <c r="E1817" i="5"/>
  <c r="F1817" i="5"/>
  <c r="I1817" i="5"/>
  <c r="J1817" i="5"/>
  <c r="K1817" i="5"/>
  <c r="M1817" i="5"/>
  <c r="L1817" i="5"/>
  <c r="D1817" i="5"/>
  <c r="E1818" i="5"/>
  <c r="F1818" i="5"/>
  <c r="I1818" i="5"/>
  <c r="J1818" i="5"/>
  <c r="K1818" i="5"/>
  <c r="M1818" i="5"/>
  <c r="L1818" i="5"/>
  <c r="D1818" i="5"/>
  <c r="E1819" i="5"/>
  <c r="F1819" i="5"/>
  <c r="I1819" i="5"/>
  <c r="J1819" i="5"/>
  <c r="K1819" i="5"/>
  <c r="M1819" i="5"/>
  <c r="L1819" i="5"/>
  <c r="D1819" i="5"/>
  <c r="E1820" i="5"/>
  <c r="F1820" i="5"/>
  <c r="I1820" i="5"/>
  <c r="J1820" i="5"/>
  <c r="K1820" i="5"/>
  <c r="M1820" i="5"/>
  <c r="L1820" i="5"/>
  <c r="D1820" i="5"/>
  <c r="E1821" i="5"/>
  <c r="F1821" i="5"/>
  <c r="D1821" i="5"/>
  <c r="E1822" i="5"/>
  <c r="F1822" i="5"/>
  <c r="I1822" i="5"/>
  <c r="J1822" i="5"/>
  <c r="K1822" i="5"/>
  <c r="M1822" i="5"/>
  <c r="L1822" i="5"/>
  <c r="D1822" i="5"/>
  <c r="E1823" i="5"/>
  <c r="F1823" i="5"/>
  <c r="D1823" i="5"/>
  <c r="E1824" i="5"/>
  <c r="F1824" i="5"/>
  <c r="D1824" i="5"/>
  <c r="E1825" i="5"/>
  <c r="F1825" i="5"/>
  <c r="D1825" i="5"/>
  <c r="E1826" i="5"/>
  <c r="F1826" i="5"/>
  <c r="I1826" i="5"/>
  <c r="J1826" i="5"/>
  <c r="K1826" i="5"/>
  <c r="M1826" i="5"/>
  <c r="L1826" i="5"/>
  <c r="D1826" i="5"/>
  <c r="E1827" i="5"/>
  <c r="F1827" i="5"/>
  <c r="I1827" i="5"/>
  <c r="J1827" i="5"/>
  <c r="K1827" i="5"/>
  <c r="M1827" i="5"/>
  <c r="L1827" i="5"/>
  <c r="D1827" i="5"/>
  <c r="E1828" i="5"/>
  <c r="F1828" i="5"/>
  <c r="I1828" i="5"/>
  <c r="J1828" i="5"/>
  <c r="K1828" i="5"/>
  <c r="M1828" i="5"/>
  <c r="L1828" i="5"/>
  <c r="D1828" i="5"/>
  <c r="E1829" i="5"/>
  <c r="F1829" i="5"/>
  <c r="I1829" i="5"/>
  <c r="J1829" i="5"/>
  <c r="K1829" i="5"/>
  <c r="M1829" i="5"/>
  <c r="L1829" i="5"/>
  <c r="D1829" i="5"/>
  <c r="E1830" i="5"/>
  <c r="F1830" i="5"/>
  <c r="I1830" i="5"/>
  <c r="J1830" i="5"/>
  <c r="K1830" i="5"/>
  <c r="M1830" i="5"/>
  <c r="L1830" i="5"/>
  <c r="D1830" i="5"/>
  <c r="E1831" i="5"/>
  <c r="F1831" i="5"/>
  <c r="I1831" i="5"/>
  <c r="J1831" i="5"/>
  <c r="K1831" i="5"/>
  <c r="M1831" i="5"/>
  <c r="L1831" i="5"/>
  <c r="D1831" i="5"/>
  <c r="E1832" i="5"/>
  <c r="F1832" i="5"/>
  <c r="I1832" i="5"/>
  <c r="J1832" i="5"/>
  <c r="K1832" i="5"/>
  <c r="M1832" i="5"/>
  <c r="L1832" i="5"/>
  <c r="D1832" i="5"/>
  <c r="E1833" i="5"/>
  <c r="F1833" i="5"/>
  <c r="I1833" i="5"/>
  <c r="J1833" i="5"/>
  <c r="K1833" i="5"/>
  <c r="M1833" i="5"/>
  <c r="L1833" i="5"/>
  <c r="D1833" i="5"/>
  <c r="E1834" i="5"/>
  <c r="F1834" i="5"/>
  <c r="I1834" i="5"/>
  <c r="J1834" i="5"/>
  <c r="K1834" i="5"/>
  <c r="M1834" i="5"/>
  <c r="L1834" i="5"/>
  <c r="D1834" i="5"/>
  <c r="E1835" i="5"/>
  <c r="F1835" i="5"/>
  <c r="D1835" i="5"/>
  <c r="E1836" i="5"/>
  <c r="F1836" i="5"/>
  <c r="I1836" i="5"/>
  <c r="J1836" i="5"/>
  <c r="K1836" i="5"/>
  <c r="M1836" i="5"/>
  <c r="L1836" i="5"/>
  <c r="D1836" i="5"/>
  <c r="E1837" i="5"/>
  <c r="F1837" i="5"/>
  <c r="D1837" i="5"/>
  <c r="E1838" i="5"/>
  <c r="F1838" i="5"/>
  <c r="I1838" i="5"/>
  <c r="J1838" i="5"/>
  <c r="K1838" i="5"/>
  <c r="M1838" i="5"/>
  <c r="L1838" i="5"/>
  <c r="D1838" i="5"/>
  <c r="E1839" i="5"/>
  <c r="F1839" i="5"/>
  <c r="I1839" i="5"/>
  <c r="J1839" i="5"/>
  <c r="K1839" i="5"/>
  <c r="M1839" i="5"/>
  <c r="L1839" i="5"/>
  <c r="D1839" i="5"/>
  <c r="E1840" i="5"/>
  <c r="F1840" i="5"/>
  <c r="I1840" i="5"/>
  <c r="J1840" i="5"/>
  <c r="K1840" i="5"/>
  <c r="M1840" i="5"/>
  <c r="L1840" i="5"/>
  <c r="D1840" i="5"/>
  <c r="E1841" i="5"/>
  <c r="F1841" i="5"/>
  <c r="I1841" i="5"/>
  <c r="J1841" i="5"/>
  <c r="K1841" i="5"/>
  <c r="M1841" i="5"/>
  <c r="L1841" i="5"/>
  <c r="D1841" i="5"/>
  <c r="E1842" i="5"/>
  <c r="F1842" i="5"/>
  <c r="I1842" i="5"/>
  <c r="J1842" i="5"/>
  <c r="K1842" i="5"/>
  <c r="M1842" i="5"/>
  <c r="L1842" i="5"/>
  <c r="D1842" i="5"/>
  <c r="E1843" i="5"/>
  <c r="F1843" i="5"/>
  <c r="D1843" i="5"/>
  <c r="E1844" i="5"/>
  <c r="F1844" i="5"/>
  <c r="I1844" i="5"/>
  <c r="J1844" i="5"/>
  <c r="K1844" i="5"/>
  <c r="M1844" i="5"/>
  <c r="L1844" i="5"/>
  <c r="D1844" i="5"/>
  <c r="E1845" i="5"/>
  <c r="F1845" i="5"/>
  <c r="I1845" i="5"/>
  <c r="J1845" i="5"/>
  <c r="K1845" i="5"/>
  <c r="M1845" i="5"/>
  <c r="L1845" i="5"/>
  <c r="D1845" i="5"/>
  <c r="E1846" i="5"/>
  <c r="F1846" i="5"/>
  <c r="I1846" i="5"/>
  <c r="J1846" i="5"/>
  <c r="K1846" i="5"/>
  <c r="M1846" i="5"/>
  <c r="L1846" i="5"/>
  <c r="D1846" i="5"/>
  <c r="E1847" i="5"/>
  <c r="F1847" i="5"/>
  <c r="I1847" i="5"/>
  <c r="J1847" i="5"/>
  <c r="K1847" i="5"/>
  <c r="M1847" i="5"/>
  <c r="L1847" i="5"/>
  <c r="D1847" i="5"/>
  <c r="E1848" i="5"/>
  <c r="F1848" i="5"/>
  <c r="I1848" i="5"/>
  <c r="J1848" i="5"/>
  <c r="K1848" i="5"/>
  <c r="M1848" i="5"/>
  <c r="L1848" i="5"/>
  <c r="D1848" i="5"/>
  <c r="E1849" i="5"/>
  <c r="F1849" i="5"/>
  <c r="D1849" i="5"/>
  <c r="E1850" i="5"/>
  <c r="F1850" i="5"/>
  <c r="I1850" i="5"/>
  <c r="J1850" i="5"/>
  <c r="K1850" i="5"/>
  <c r="M1850" i="5"/>
  <c r="L1850" i="5"/>
  <c r="D1850" i="5"/>
  <c r="E1851" i="5"/>
  <c r="F1851" i="5"/>
  <c r="D1851" i="5"/>
  <c r="E1852" i="5"/>
  <c r="F1852" i="5"/>
  <c r="I1852" i="5"/>
  <c r="J1852" i="5"/>
  <c r="K1852" i="5"/>
  <c r="M1852" i="5"/>
  <c r="L1852" i="5"/>
  <c r="D1852" i="5"/>
  <c r="E1853" i="5"/>
  <c r="F1853" i="5"/>
  <c r="I1853" i="5"/>
  <c r="J1853" i="5"/>
  <c r="K1853" i="5"/>
  <c r="M1853" i="5"/>
  <c r="L1853" i="5"/>
  <c r="D1853" i="5"/>
  <c r="E1854" i="5"/>
  <c r="F1854" i="5"/>
  <c r="I1854" i="5"/>
  <c r="J1854" i="5"/>
  <c r="K1854" i="5"/>
  <c r="M1854" i="5"/>
  <c r="L1854" i="5"/>
  <c r="D1854" i="5"/>
  <c r="E1855" i="5"/>
  <c r="F1855" i="5"/>
  <c r="I1855" i="5"/>
  <c r="J1855" i="5"/>
  <c r="K1855" i="5"/>
  <c r="M1855" i="5"/>
  <c r="L1855" i="5"/>
  <c r="D1855" i="5"/>
  <c r="E1856" i="5"/>
  <c r="F1856" i="5"/>
  <c r="I1856" i="5"/>
  <c r="J1856" i="5"/>
  <c r="K1856" i="5"/>
  <c r="M1856" i="5"/>
  <c r="L1856" i="5"/>
  <c r="D1856" i="5"/>
  <c r="E1857" i="5"/>
  <c r="F1857" i="5"/>
  <c r="I1857" i="5"/>
  <c r="J1857" i="5"/>
  <c r="K1857" i="5"/>
  <c r="M1857" i="5"/>
  <c r="L1857" i="5"/>
  <c r="D1857" i="5"/>
  <c r="E1858" i="5"/>
  <c r="F1858" i="5"/>
  <c r="D1858" i="5"/>
  <c r="E1859" i="5"/>
  <c r="F1859" i="5"/>
  <c r="I1859" i="5"/>
  <c r="J1859" i="5"/>
  <c r="K1859" i="5"/>
  <c r="M1859" i="5"/>
  <c r="L1859" i="5"/>
  <c r="D1859" i="5"/>
  <c r="E1860" i="5"/>
  <c r="F1860" i="5"/>
  <c r="I1860" i="5"/>
  <c r="J1860" i="5"/>
  <c r="K1860" i="5"/>
  <c r="M1860" i="5"/>
  <c r="L1860" i="5"/>
  <c r="D1860" i="5"/>
  <c r="E1861" i="5"/>
  <c r="F1861" i="5"/>
  <c r="I1861" i="5"/>
  <c r="J1861" i="5"/>
  <c r="K1861" i="5"/>
  <c r="M1861" i="5"/>
  <c r="L1861" i="5"/>
  <c r="D1861" i="5"/>
  <c r="E1862" i="5"/>
  <c r="F1862" i="5"/>
  <c r="I1862" i="5"/>
  <c r="J1862" i="5"/>
  <c r="K1862" i="5"/>
  <c r="M1862" i="5"/>
  <c r="L1862" i="5"/>
  <c r="D1862" i="5"/>
  <c r="E1863" i="5"/>
  <c r="F1863" i="5"/>
  <c r="I1863" i="5"/>
  <c r="J1863" i="5"/>
  <c r="K1863" i="5"/>
  <c r="M1863" i="5"/>
  <c r="L1863" i="5"/>
  <c r="D1863" i="5"/>
  <c r="E1864" i="5"/>
  <c r="F1864" i="5"/>
  <c r="I1864" i="5"/>
  <c r="J1864" i="5"/>
  <c r="K1864" i="5"/>
  <c r="M1864" i="5"/>
  <c r="L1864" i="5"/>
  <c r="D1864" i="5"/>
  <c r="E1865" i="5"/>
  <c r="F1865" i="5"/>
  <c r="I1865" i="5"/>
  <c r="J1865" i="5"/>
  <c r="K1865" i="5"/>
  <c r="M1865" i="5"/>
  <c r="L1865" i="5"/>
  <c r="D1865" i="5"/>
  <c r="E1866" i="5"/>
  <c r="F1866" i="5"/>
  <c r="I1866" i="5"/>
  <c r="J1866" i="5"/>
  <c r="K1866" i="5"/>
  <c r="M1866" i="5"/>
  <c r="L1866" i="5"/>
  <c r="D1866" i="5"/>
  <c r="E1867" i="5"/>
  <c r="F1867" i="5"/>
  <c r="I1867" i="5"/>
  <c r="J1867" i="5"/>
  <c r="K1867" i="5"/>
  <c r="M1867" i="5"/>
  <c r="L1867" i="5"/>
  <c r="D1867" i="5"/>
  <c r="E1868" i="5"/>
  <c r="F1868" i="5"/>
  <c r="I1868" i="5"/>
  <c r="J1868" i="5"/>
  <c r="K1868" i="5"/>
  <c r="M1868" i="5"/>
  <c r="L1868" i="5"/>
  <c r="D1868" i="5"/>
  <c r="E1869" i="5"/>
  <c r="F1869" i="5"/>
  <c r="I1869" i="5"/>
  <c r="J1869" i="5"/>
  <c r="K1869" i="5"/>
  <c r="M1869" i="5"/>
  <c r="L1869" i="5"/>
  <c r="D1869" i="5"/>
  <c r="E1870" i="5"/>
  <c r="F1870" i="5"/>
  <c r="I1870" i="5"/>
  <c r="J1870" i="5"/>
  <c r="K1870" i="5"/>
  <c r="M1870" i="5"/>
  <c r="L1870" i="5"/>
  <c r="D1870" i="5"/>
  <c r="E1871" i="5"/>
  <c r="F1871" i="5"/>
  <c r="I1871" i="5"/>
  <c r="J1871" i="5"/>
  <c r="K1871" i="5"/>
  <c r="M1871" i="5"/>
  <c r="L1871" i="5"/>
  <c r="D1871" i="5"/>
  <c r="E1872" i="5"/>
  <c r="F1872" i="5"/>
  <c r="I1872" i="5"/>
  <c r="J1872" i="5"/>
  <c r="K1872" i="5"/>
  <c r="M1872" i="5"/>
  <c r="L1872" i="5"/>
  <c r="D1872" i="5"/>
  <c r="E1873" i="5"/>
  <c r="F1873" i="5"/>
  <c r="I1873" i="5"/>
  <c r="J1873" i="5"/>
  <c r="K1873" i="5"/>
  <c r="M1873" i="5"/>
  <c r="L1873" i="5"/>
  <c r="D1873" i="5"/>
  <c r="E1874" i="5"/>
  <c r="F1874" i="5"/>
  <c r="I1874" i="5"/>
  <c r="J1874" i="5"/>
  <c r="K1874" i="5"/>
  <c r="M1874" i="5"/>
  <c r="L1874" i="5"/>
  <c r="D1874" i="5"/>
  <c r="E1875" i="5"/>
  <c r="F1875" i="5"/>
  <c r="D1875" i="5"/>
  <c r="E1876" i="5"/>
  <c r="F1876" i="5"/>
  <c r="I1876" i="5"/>
  <c r="J1876" i="5"/>
  <c r="K1876" i="5"/>
  <c r="M1876" i="5"/>
  <c r="L1876" i="5"/>
  <c r="D1876" i="5"/>
  <c r="E1877" i="5"/>
  <c r="F1877" i="5"/>
  <c r="D1877" i="5"/>
  <c r="E1878" i="5"/>
  <c r="F1878" i="5"/>
  <c r="I1878" i="5"/>
  <c r="J1878" i="5"/>
  <c r="K1878" i="5"/>
  <c r="M1878" i="5"/>
  <c r="L1878" i="5"/>
  <c r="D1878" i="5"/>
  <c r="E1879" i="5"/>
  <c r="F1879" i="5"/>
  <c r="I1879" i="5"/>
  <c r="J1879" i="5"/>
  <c r="K1879" i="5"/>
  <c r="M1879" i="5"/>
  <c r="L1879" i="5"/>
  <c r="D1879" i="5"/>
  <c r="E1880" i="5"/>
  <c r="F1880" i="5"/>
  <c r="I1880" i="5"/>
  <c r="J1880" i="5"/>
  <c r="K1880" i="5"/>
  <c r="M1880" i="5"/>
  <c r="L1880" i="5"/>
  <c r="D1880" i="5"/>
  <c r="E1881" i="5"/>
  <c r="F1881" i="5"/>
  <c r="I1881" i="5"/>
  <c r="J1881" i="5"/>
  <c r="K1881" i="5"/>
  <c r="M1881" i="5"/>
  <c r="L1881" i="5"/>
  <c r="D1881" i="5"/>
  <c r="E1882" i="5"/>
  <c r="F1882" i="5"/>
  <c r="I1882" i="5"/>
  <c r="J1882" i="5"/>
  <c r="K1882" i="5"/>
  <c r="M1882" i="5"/>
  <c r="L1882" i="5"/>
  <c r="D1882" i="5"/>
  <c r="E1883" i="5"/>
  <c r="F1883" i="5"/>
  <c r="I1883" i="5"/>
  <c r="J1883" i="5"/>
  <c r="K1883" i="5"/>
  <c r="M1883" i="5"/>
  <c r="L1883" i="5"/>
  <c r="D1883" i="5"/>
  <c r="E1884" i="5"/>
  <c r="F1884" i="5"/>
  <c r="I1884" i="5"/>
  <c r="J1884" i="5"/>
  <c r="K1884" i="5"/>
  <c r="M1884" i="5"/>
  <c r="L1884" i="5"/>
  <c r="D1884" i="5"/>
  <c r="E1885" i="5"/>
  <c r="F1885" i="5"/>
  <c r="I1885" i="5"/>
  <c r="J1885" i="5"/>
  <c r="K1885" i="5"/>
  <c r="M1885" i="5"/>
  <c r="L1885" i="5"/>
  <c r="D1885" i="5"/>
  <c r="E1886" i="5"/>
  <c r="F1886" i="5"/>
  <c r="I1886" i="5"/>
  <c r="J1886" i="5"/>
  <c r="K1886" i="5"/>
  <c r="M1886" i="5"/>
  <c r="L1886" i="5"/>
  <c r="D1886" i="5"/>
  <c r="E1887" i="5"/>
  <c r="F1887" i="5"/>
  <c r="D1887" i="5"/>
  <c r="E1888" i="5"/>
  <c r="F1888" i="5"/>
  <c r="D1888" i="5"/>
  <c r="E1889" i="5"/>
  <c r="F1889" i="5"/>
  <c r="I1889" i="5"/>
  <c r="J1889" i="5"/>
  <c r="K1889" i="5"/>
  <c r="M1889" i="5"/>
  <c r="L1889" i="5"/>
  <c r="D1889" i="5"/>
  <c r="E1890" i="5"/>
  <c r="F1890" i="5"/>
  <c r="I1890" i="5"/>
  <c r="J1890" i="5"/>
  <c r="K1890" i="5"/>
  <c r="M1890" i="5"/>
  <c r="L1890" i="5"/>
  <c r="D1890" i="5"/>
  <c r="E1891" i="5"/>
  <c r="F1891" i="5"/>
  <c r="D1891" i="5"/>
  <c r="E1892" i="5"/>
  <c r="F1892" i="5"/>
  <c r="I1892" i="5"/>
  <c r="J1892" i="5"/>
  <c r="K1892" i="5"/>
  <c r="M1892" i="5"/>
  <c r="L1892" i="5"/>
  <c r="D1892" i="5"/>
  <c r="E1893" i="5"/>
  <c r="F1893" i="5"/>
  <c r="I1893" i="5"/>
  <c r="J1893" i="5"/>
  <c r="K1893" i="5"/>
  <c r="M1893" i="5"/>
  <c r="L1893" i="5"/>
  <c r="D1893" i="5"/>
  <c r="E1894" i="5"/>
  <c r="F1894" i="5"/>
  <c r="I1894" i="5"/>
  <c r="J1894" i="5"/>
  <c r="K1894" i="5"/>
  <c r="M1894" i="5"/>
  <c r="L1894" i="5"/>
  <c r="D1894" i="5"/>
  <c r="E1895" i="5"/>
  <c r="F1895" i="5"/>
  <c r="D1895" i="5"/>
  <c r="E1896" i="5"/>
  <c r="F1896" i="5"/>
  <c r="I1896" i="5"/>
  <c r="J1896" i="5"/>
  <c r="K1896" i="5"/>
  <c r="M1896" i="5"/>
  <c r="L1896" i="5"/>
  <c r="D1896" i="5"/>
  <c r="E1897" i="5"/>
  <c r="F1897" i="5"/>
  <c r="I1897" i="5"/>
  <c r="J1897" i="5"/>
  <c r="K1897" i="5"/>
  <c r="M1897" i="5"/>
  <c r="L1897" i="5"/>
  <c r="D1897" i="5"/>
  <c r="E1898" i="5"/>
  <c r="F1898" i="5"/>
  <c r="I1898" i="5"/>
  <c r="J1898" i="5"/>
  <c r="K1898" i="5"/>
  <c r="M1898" i="5"/>
  <c r="L1898" i="5"/>
  <c r="D1898" i="5"/>
  <c r="E1899" i="5"/>
  <c r="F1899" i="5"/>
  <c r="I1899" i="5"/>
  <c r="J1899" i="5"/>
  <c r="K1899" i="5"/>
  <c r="M1899" i="5"/>
  <c r="L1899" i="5"/>
  <c r="D1899" i="5"/>
  <c r="E1900" i="5"/>
  <c r="F1900" i="5"/>
  <c r="I1900" i="5"/>
  <c r="J1900" i="5"/>
  <c r="K1900" i="5"/>
  <c r="M1900" i="5"/>
  <c r="L1900" i="5"/>
  <c r="D1900" i="5"/>
  <c r="E1901" i="5"/>
  <c r="F1901" i="5"/>
  <c r="I1901" i="5"/>
  <c r="J1901" i="5"/>
  <c r="K1901" i="5"/>
  <c r="M1901" i="5"/>
  <c r="L1901" i="5"/>
  <c r="D1901" i="5"/>
  <c r="E1902" i="5"/>
  <c r="F1902" i="5"/>
  <c r="D1902" i="5"/>
  <c r="E1903" i="5"/>
  <c r="F1903" i="5"/>
  <c r="D1903" i="5"/>
  <c r="E1904" i="5"/>
  <c r="F1904" i="5"/>
  <c r="I1904" i="5"/>
  <c r="J1904" i="5"/>
  <c r="K1904" i="5"/>
  <c r="M1904" i="5"/>
  <c r="L1904" i="5"/>
  <c r="D1904" i="5"/>
  <c r="E1905" i="5"/>
  <c r="F1905" i="5"/>
  <c r="I1905" i="5"/>
  <c r="J1905" i="5"/>
  <c r="K1905" i="5"/>
  <c r="M1905" i="5"/>
  <c r="L1905" i="5"/>
  <c r="D1905" i="5"/>
  <c r="E1906" i="5"/>
  <c r="F1906" i="5"/>
  <c r="D1906" i="5"/>
  <c r="E1907" i="5"/>
  <c r="F1907" i="5"/>
  <c r="I1907" i="5"/>
  <c r="J1907" i="5"/>
  <c r="K1907" i="5"/>
  <c r="M1907" i="5"/>
  <c r="L1907" i="5"/>
  <c r="D1907" i="5"/>
  <c r="E1908" i="5"/>
  <c r="F1908" i="5"/>
  <c r="I1908" i="5"/>
  <c r="J1908" i="5"/>
  <c r="K1908" i="5"/>
  <c r="M1908" i="5"/>
  <c r="L1908" i="5"/>
  <c r="D1908" i="5"/>
  <c r="E1909" i="5"/>
  <c r="F1909" i="5"/>
  <c r="D1909" i="5"/>
  <c r="E1910" i="5"/>
  <c r="F1910" i="5"/>
  <c r="D1910" i="5"/>
  <c r="E1911" i="5"/>
  <c r="F1911" i="5"/>
  <c r="I1911" i="5"/>
  <c r="J1911" i="5"/>
  <c r="K1911" i="5"/>
  <c r="M1911" i="5"/>
  <c r="L1911" i="5"/>
  <c r="D1911" i="5"/>
  <c r="E1912" i="5"/>
  <c r="F1912" i="5"/>
  <c r="D1912" i="5"/>
  <c r="E1913" i="5"/>
  <c r="F1913" i="5"/>
  <c r="I1913" i="5"/>
  <c r="J1913" i="5"/>
  <c r="K1913" i="5"/>
  <c r="M1913" i="5"/>
  <c r="L1913" i="5"/>
  <c r="D1913" i="5"/>
  <c r="E1914" i="5"/>
  <c r="F1914" i="5"/>
  <c r="I1914" i="5"/>
  <c r="J1914" i="5"/>
  <c r="K1914" i="5"/>
  <c r="M1914" i="5"/>
  <c r="L1914" i="5"/>
  <c r="D1914" i="5"/>
  <c r="E1915" i="5"/>
  <c r="F1915" i="5"/>
  <c r="I1915" i="5"/>
  <c r="J1915" i="5"/>
  <c r="K1915" i="5"/>
  <c r="M1915" i="5"/>
  <c r="L1915" i="5"/>
  <c r="D1915" i="5"/>
  <c r="E1916" i="5"/>
  <c r="F1916" i="5"/>
  <c r="I1916" i="5"/>
  <c r="J1916" i="5"/>
  <c r="K1916" i="5"/>
  <c r="M1916" i="5"/>
  <c r="L1916" i="5"/>
  <c r="D1916" i="5"/>
  <c r="E1917" i="5"/>
  <c r="F1917" i="5"/>
  <c r="D1917" i="5"/>
  <c r="E1918" i="5"/>
  <c r="F1918" i="5"/>
  <c r="I1918" i="5"/>
  <c r="J1918" i="5"/>
  <c r="K1918" i="5"/>
  <c r="M1918" i="5"/>
  <c r="L1918" i="5"/>
  <c r="D1918" i="5"/>
  <c r="E1919" i="5"/>
  <c r="F1919" i="5"/>
  <c r="D1919" i="5"/>
  <c r="E1920" i="5"/>
  <c r="F1920" i="5"/>
  <c r="I1920" i="5"/>
  <c r="J1920" i="5"/>
  <c r="K1920" i="5"/>
  <c r="M1920" i="5"/>
  <c r="L1920" i="5"/>
  <c r="D1920" i="5"/>
  <c r="E1921" i="5"/>
  <c r="F1921" i="5"/>
  <c r="I1921" i="5"/>
  <c r="J1921" i="5"/>
  <c r="K1921" i="5"/>
  <c r="M1921" i="5"/>
  <c r="L1921" i="5"/>
  <c r="D1921" i="5"/>
  <c r="E1922" i="5"/>
  <c r="F1922" i="5"/>
  <c r="I1922" i="5"/>
  <c r="J1922" i="5"/>
  <c r="K1922" i="5"/>
  <c r="M1922" i="5"/>
  <c r="L1922" i="5"/>
  <c r="D1922" i="5"/>
  <c r="E1923" i="5"/>
  <c r="F1923" i="5"/>
  <c r="I1923" i="5"/>
  <c r="J1923" i="5"/>
  <c r="K1923" i="5"/>
  <c r="M1923" i="5"/>
  <c r="L1923" i="5"/>
  <c r="D1923" i="5"/>
  <c r="E1924" i="5"/>
  <c r="F1924" i="5"/>
  <c r="I1924" i="5"/>
  <c r="J1924" i="5"/>
  <c r="K1924" i="5"/>
  <c r="M1924" i="5"/>
  <c r="L1924" i="5"/>
  <c r="D1924" i="5"/>
  <c r="E1925" i="5"/>
  <c r="F1925" i="5"/>
  <c r="I1925" i="5"/>
  <c r="J1925" i="5"/>
  <c r="K1925" i="5"/>
  <c r="M1925" i="5"/>
  <c r="L1925" i="5"/>
  <c r="D1925" i="5"/>
  <c r="E1926" i="5"/>
  <c r="F1926" i="5"/>
  <c r="I1926" i="5"/>
  <c r="J1926" i="5"/>
  <c r="K1926" i="5"/>
  <c r="M1926" i="5"/>
  <c r="L1926" i="5"/>
  <c r="D1926" i="5"/>
  <c r="E1927" i="5"/>
  <c r="F1927" i="5"/>
  <c r="D1927" i="5"/>
  <c r="E1928" i="5"/>
  <c r="F1928" i="5"/>
  <c r="I1928" i="5"/>
  <c r="J1928" i="5"/>
  <c r="K1928" i="5"/>
  <c r="M1928" i="5"/>
  <c r="L1928" i="5"/>
  <c r="D1928" i="5"/>
  <c r="E1929" i="5"/>
  <c r="F1929" i="5"/>
  <c r="I1929" i="5"/>
  <c r="J1929" i="5"/>
  <c r="K1929" i="5"/>
  <c r="M1929" i="5"/>
  <c r="L1929" i="5"/>
  <c r="D1929" i="5"/>
  <c r="E1930" i="5"/>
  <c r="F1930" i="5"/>
  <c r="D1930" i="5"/>
  <c r="E1931" i="5"/>
  <c r="F1931" i="5"/>
  <c r="I1931" i="5"/>
  <c r="J1931" i="5"/>
  <c r="K1931" i="5"/>
  <c r="M1931" i="5"/>
  <c r="L1931" i="5"/>
  <c r="D1931" i="5"/>
  <c r="E1932" i="5"/>
  <c r="F1932" i="5"/>
  <c r="I1932" i="5"/>
  <c r="J1932" i="5"/>
  <c r="K1932" i="5"/>
  <c r="M1932" i="5"/>
  <c r="L1932" i="5"/>
  <c r="D1932" i="5"/>
  <c r="E1933" i="5"/>
  <c r="F1933" i="5"/>
  <c r="D1933" i="5"/>
  <c r="E1934" i="5"/>
  <c r="F1934" i="5"/>
  <c r="I1934" i="5"/>
  <c r="J1934" i="5"/>
  <c r="K1934" i="5"/>
  <c r="M1934" i="5"/>
  <c r="L1934" i="5"/>
  <c r="D1934" i="5"/>
  <c r="E1935" i="5"/>
  <c r="F1935" i="5"/>
  <c r="I1935" i="5"/>
  <c r="J1935" i="5"/>
  <c r="K1935" i="5"/>
  <c r="M1935" i="5"/>
  <c r="L1935" i="5"/>
  <c r="D1935" i="5"/>
  <c r="E1936" i="5"/>
  <c r="F1936" i="5"/>
  <c r="I1936" i="5"/>
  <c r="J1936" i="5"/>
  <c r="K1936" i="5"/>
  <c r="M1936" i="5"/>
  <c r="L1936" i="5"/>
  <c r="D1936" i="5"/>
  <c r="E1937" i="5"/>
  <c r="F1937" i="5"/>
  <c r="D1937" i="5"/>
  <c r="E1938" i="5"/>
  <c r="F1938" i="5"/>
  <c r="I1938" i="5"/>
  <c r="J1938" i="5"/>
  <c r="K1938" i="5"/>
  <c r="M1938" i="5"/>
  <c r="L1938" i="5"/>
  <c r="D1938" i="5"/>
  <c r="E1939" i="5"/>
  <c r="F1939" i="5"/>
  <c r="I1939" i="5"/>
  <c r="J1939" i="5"/>
  <c r="K1939" i="5"/>
  <c r="M1939" i="5"/>
  <c r="L1939" i="5"/>
  <c r="D1939" i="5"/>
  <c r="E1940" i="5"/>
  <c r="F1940" i="5"/>
  <c r="I1940" i="5"/>
  <c r="J1940" i="5"/>
  <c r="K1940" i="5"/>
  <c r="M1940" i="5"/>
  <c r="L1940" i="5"/>
  <c r="D1940" i="5"/>
  <c r="E1941" i="5"/>
  <c r="F1941" i="5"/>
  <c r="I1941" i="5"/>
  <c r="J1941" i="5"/>
  <c r="K1941" i="5"/>
  <c r="M1941" i="5"/>
  <c r="L1941" i="5"/>
  <c r="D1941" i="5"/>
  <c r="E1942" i="5"/>
  <c r="F1942" i="5"/>
  <c r="I1942" i="5"/>
  <c r="J1942" i="5"/>
  <c r="K1942" i="5"/>
  <c r="M1942" i="5"/>
  <c r="L1942" i="5"/>
  <c r="D1942" i="5"/>
  <c r="E1943" i="5"/>
  <c r="F1943" i="5"/>
  <c r="I1943" i="5"/>
  <c r="J1943" i="5"/>
  <c r="K1943" i="5"/>
  <c r="M1943" i="5"/>
  <c r="L1943" i="5"/>
  <c r="D1943" i="5"/>
  <c r="E1944" i="5"/>
  <c r="F1944" i="5"/>
  <c r="D1944" i="5"/>
  <c r="E1945" i="5"/>
  <c r="F1945" i="5"/>
  <c r="I1945" i="5"/>
  <c r="J1945" i="5"/>
  <c r="K1945" i="5"/>
  <c r="M1945" i="5"/>
  <c r="L1945" i="5"/>
  <c r="D1945" i="5"/>
  <c r="E1946" i="5"/>
  <c r="F1946" i="5"/>
  <c r="I1946" i="5"/>
  <c r="J1946" i="5"/>
  <c r="K1946" i="5"/>
  <c r="M1946" i="5"/>
  <c r="L1946" i="5"/>
  <c r="D1946" i="5"/>
  <c r="E1947" i="5"/>
  <c r="F1947" i="5"/>
  <c r="I1947" i="5"/>
  <c r="J1947" i="5"/>
  <c r="K1947" i="5"/>
  <c r="M1947" i="5"/>
  <c r="L1947" i="5"/>
  <c r="D1947" i="5"/>
  <c r="E1948" i="5"/>
  <c r="F1948" i="5"/>
  <c r="I1948" i="5"/>
  <c r="J1948" i="5"/>
  <c r="K1948" i="5"/>
  <c r="M1948" i="5"/>
  <c r="L1948" i="5"/>
  <c r="D1948" i="5"/>
  <c r="E1949" i="5"/>
  <c r="F1949" i="5"/>
  <c r="I1949" i="5"/>
  <c r="J1949" i="5"/>
  <c r="K1949" i="5"/>
  <c r="M1949" i="5"/>
  <c r="L1949" i="5"/>
  <c r="D1949" i="5"/>
  <c r="E1950" i="5"/>
  <c r="F1950" i="5"/>
  <c r="D1950" i="5"/>
  <c r="E1951" i="5"/>
  <c r="F1951" i="5"/>
  <c r="I1951" i="5"/>
  <c r="J1951" i="5"/>
  <c r="K1951" i="5"/>
  <c r="M1951" i="5"/>
  <c r="L1951" i="5"/>
  <c r="D1951" i="5"/>
  <c r="E1952" i="5"/>
  <c r="F1952" i="5"/>
  <c r="I1952" i="5"/>
  <c r="J1952" i="5"/>
  <c r="K1952" i="5"/>
  <c r="M1952" i="5"/>
  <c r="L1952" i="5"/>
  <c r="D1952" i="5"/>
  <c r="E1953" i="5"/>
  <c r="F1953" i="5"/>
  <c r="D1953" i="5"/>
  <c r="E1954" i="5"/>
  <c r="F1954" i="5"/>
  <c r="I1954" i="5"/>
  <c r="J1954" i="5"/>
  <c r="K1954" i="5"/>
  <c r="M1954" i="5"/>
  <c r="L1954" i="5"/>
  <c r="D1954" i="5"/>
  <c r="E1955" i="5"/>
  <c r="F1955" i="5"/>
  <c r="I1955" i="5"/>
  <c r="J1955" i="5"/>
  <c r="K1955" i="5"/>
  <c r="M1955" i="5"/>
  <c r="L1955" i="5"/>
  <c r="D1955" i="5"/>
  <c r="E1956" i="5"/>
  <c r="F1956" i="5"/>
  <c r="I1956" i="5"/>
  <c r="J1956" i="5"/>
  <c r="K1956" i="5"/>
  <c r="M1956" i="5"/>
  <c r="L1956" i="5"/>
  <c r="D1956" i="5"/>
  <c r="E1957" i="5"/>
  <c r="F1957" i="5"/>
  <c r="D1957" i="5"/>
  <c r="E1958" i="5"/>
  <c r="F1958" i="5"/>
  <c r="I1958" i="5"/>
  <c r="J1958" i="5"/>
  <c r="K1958" i="5"/>
  <c r="M1958" i="5"/>
  <c r="L1958" i="5"/>
  <c r="D1958" i="5"/>
  <c r="E1959" i="5"/>
  <c r="F1959" i="5"/>
  <c r="I1959" i="5"/>
  <c r="J1959" i="5"/>
  <c r="K1959" i="5"/>
  <c r="M1959" i="5"/>
  <c r="L1959" i="5"/>
  <c r="D1959" i="5"/>
  <c r="E1960" i="5"/>
  <c r="F1960" i="5"/>
  <c r="I1960" i="5"/>
  <c r="J1960" i="5"/>
  <c r="K1960" i="5"/>
  <c r="M1960" i="5"/>
  <c r="L1960" i="5"/>
  <c r="D1960" i="5"/>
  <c r="E1961" i="5"/>
  <c r="F1961" i="5"/>
  <c r="I1961" i="5"/>
  <c r="J1961" i="5"/>
  <c r="K1961" i="5"/>
  <c r="M1961" i="5"/>
  <c r="L1961" i="5"/>
  <c r="D1961" i="5"/>
  <c r="E1962" i="5"/>
  <c r="F1962" i="5"/>
  <c r="I1962" i="5"/>
  <c r="J1962" i="5"/>
  <c r="K1962" i="5"/>
  <c r="M1962" i="5"/>
  <c r="L1962" i="5"/>
  <c r="D1962" i="5"/>
  <c r="E1963" i="5"/>
  <c r="F1963" i="5"/>
  <c r="D1963" i="5"/>
  <c r="E1964" i="5"/>
  <c r="F1964" i="5"/>
  <c r="I1964" i="5"/>
  <c r="J1964" i="5"/>
  <c r="K1964" i="5"/>
  <c r="M1964" i="5"/>
  <c r="L1964" i="5"/>
  <c r="D1964" i="5"/>
  <c r="E1965" i="5"/>
  <c r="F1965" i="5"/>
  <c r="I1965" i="5"/>
  <c r="J1965" i="5"/>
  <c r="K1965" i="5"/>
  <c r="M1965" i="5"/>
  <c r="L1965" i="5"/>
  <c r="D1965" i="5"/>
  <c r="E1966" i="5"/>
  <c r="F1966" i="5"/>
  <c r="I1966" i="5"/>
  <c r="J1966" i="5"/>
  <c r="K1966" i="5"/>
  <c r="M1966" i="5"/>
  <c r="L1966" i="5"/>
  <c r="D1966" i="5"/>
  <c r="E1967" i="5"/>
  <c r="F1967" i="5"/>
  <c r="I1967" i="5"/>
  <c r="J1967" i="5"/>
  <c r="K1967" i="5"/>
  <c r="M1967" i="5"/>
  <c r="L1967" i="5"/>
  <c r="D1967" i="5"/>
  <c r="E1968" i="5"/>
  <c r="F1968" i="5"/>
  <c r="D1968" i="5"/>
  <c r="E1969" i="5"/>
  <c r="F1969" i="5"/>
  <c r="I1969" i="5"/>
  <c r="J1969" i="5"/>
  <c r="K1969" i="5"/>
  <c r="M1969" i="5"/>
  <c r="L1969" i="5"/>
  <c r="D1969" i="5"/>
  <c r="E1970" i="5"/>
  <c r="F1970" i="5"/>
  <c r="I1970" i="5"/>
  <c r="J1970" i="5"/>
  <c r="K1970" i="5"/>
  <c r="M1970" i="5"/>
  <c r="L1970" i="5"/>
  <c r="D1970" i="5"/>
  <c r="E1971" i="5"/>
  <c r="F1971" i="5"/>
  <c r="I1971" i="5"/>
  <c r="J1971" i="5"/>
  <c r="K1971" i="5"/>
  <c r="M1971" i="5"/>
  <c r="L1971" i="5"/>
  <c r="D1971" i="5"/>
  <c r="E1972" i="5"/>
  <c r="F1972" i="5"/>
  <c r="I1972" i="5"/>
  <c r="J1972" i="5"/>
  <c r="K1972" i="5"/>
  <c r="M1972" i="5"/>
  <c r="L1972" i="5"/>
  <c r="D1972" i="5"/>
  <c r="E1973" i="5"/>
  <c r="F1973" i="5"/>
  <c r="I1973" i="5"/>
  <c r="J1973" i="5"/>
  <c r="K1973" i="5"/>
  <c r="M1973" i="5"/>
  <c r="L1973" i="5"/>
  <c r="D1973" i="5"/>
  <c r="E1974" i="5"/>
  <c r="F1974" i="5"/>
  <c r="I1974" i="5"/>
  <c r="J1974" i="5"/>
  <c r="K1974" i="5"/>
  <c r="M1974" i="5"/>
  <c r="L1974" i="5"/>
  <c r="D1974" i="5"/>
  <c r="E1975" i="5"/>
  <c r="F1975" i="5"/>
  <c r="I1975" i="5"/>
  <c r="J1975" i="5"/>
  <c r="K1975" i="5"/>
  <c r="M1975" i="5"/>
  <c r="L1975" i="5"/>
  <c r="D1975" i="5"/>
  <c r="E1976" i="5"/>
  <c r="F1976" i="5"/>
  <c r="D1976" i="5"/>
  <c r="E1977" i="5"/>
  <c r="F1977" i="5"/>
  <c r="D1977" i="5"/>
  <c r="E1978" i="5"/>
  <c r="F1978" i="5"/>
  <c r="I1978" i="5"/>
  <c r="J1978" i="5"/>
  <c r="K1978" i="5"/>
  <c r="M1978" i="5"/>
  <c r="L1978" i="5"/>
  <c r="D1978" i="5"/>
  <c r="E1979" i="5"/>
  <c r="F1979" i="5"/>
  <c r="D1979" i="5"/>
  <c r="E1980" i="5"/>
  <c r="F1980" i="5"/>
  <c r="D1980" i="5"/>
  <c r="E1981" i="5"/>
  <c r="F1981" i="5"/>
  <c r="I1981" i="5"/>
  <c r="J1981" i="5"/>
  <c r="K1981" i="5"/>
  <c r="M1981" i="5"/>
  <c r="L1981" i="5"/>
  <c r="D1981" i="5"/>
  <c r="E1982" i="5"/>
  <c r="F1982" i="5"/>
  <c r="I1982" i="5"/>
  <c r="J1982" i="5"/>
  <c r="K1982" i="5"/>
  <c r="M1982" i="5"/>
  <c r="L1982" i="5"/>
  <c r="D1982" i="5"/>
  <c r="E1983" i="5"/>
  <c r="F1983" i="5"/>
  <c r="I1983" i="5"/>
  <c r="J1983" i="5"/>
  <c r="K1983" i="5"/>
  <c r="M1983" i="5"/>
  <c r="L1983" i="5"/>
  <c r="D1983" i="5"/>
  <c r="E1984" i="5"/>
  <c r="F1984" i="5"/>
  <c r="I1984" i="5"/>
  <c r="J1984" i="5"/>
  <c r="K1984" i="5"/>
  <c r="M1984" i="5"/>
  <c r="L1984" i="5"/>
  <c r="D1984" i="5"/>
  <c r="E1985" i="5"/>
  <c r="F1985" i="5"/>
  <c r="D1985" i="5"/>
  <c r="E1986" i="5"/>
  <c r="F1986" i="5"/>
  <c r="D1986" i="5"/>
  <c r="E1987" i="5"/>
  <c r="F1987" i="5"/>
  <c r="I1987" i="5"/>
  <c r="J1987" i="5"/>
  <c r="K1987" i="5"/>
  <c r="M1987" i="5"/>
  <c r="L1987" i="5"/>
  <c r="D1987" i="5"/>
  <c r="E1988" i="5"/>
  <c r="F1988" i="5"/>
  <c r="I1988" i="5"/>
  <c r="J1988" i="5"/>
  <c r="K1988" i="5"/>
  <c r="M1988" i="5"/>
  <c r="L1988" i="5"/>
  <c r="D1988" i="5"/>
  <c r="E1989" i="5"/>
  <c r="F1989" i="5"/>
  <c r="I1989" i="5"/>
  <c r="J1989" i="5"/>
  <c r="K1989" i="5"/>
  <c r="M1989" i="5"/>
  <c r="L1989" i="5"/>
  <c r="D1989" i="5"/>
  <c r="E1990" i="5"/>
  <c r="F1990" i="5"/>
  <c r="I1990" i="5"/>
  <c r="J1990" i="5"/>
  <c r="K1990" i="5"/>
  <c r="M1990" i="5"/>
  <c r="L1990" i="5"/>
  <c r="D1990" i="5"/>
  <c r="E1991" i="5"/>
  <c r="F1991" i="5"/>
  <c r="I1991" i="5"/>
  <c r="J1991" i="5"/>
  <c r="K1991" i="5"/>
  <c r="M1991" i="5"/>
  <c r="L1991" i="5"/>
  <c r="D1991" i="5"/>
  <c r="E1992" i="5"/>
  <c r="F1992" i="5"/>
  <c r="I1992" i="5"/>
  <c r="J1992" i="5"/>
  <c r="K1992" i="5"/>
  <c r="M1992" i="5"/>
  <c r="L1992" i="5"/>
  <c r="D1992" i="5"/>
  <c r="E1993" i="5"/>
  <c r="F1993" i="5"/>
  <c r="I1993" i="5"/>
  <c r="J1993" i="5"/>
  <c r="K1993" i="5"/>
  <c r="M1993" i="5"/>
  <c r="L1993" i="5"/>
  <c r="D1993" i="5"/>
  <c r="E1994" i="5"/>
  <c r="F1994" i="5"/>
  <c r="I1994" i="5"/>
  <c r="J1994" i="5"/>
  <c r="K1994" i="5"/>
  <c r="M1994" i="5"/>
  <c r="L1994" i="5"/>
  <c r="D1994" i="5"/>
  <c r="E1995" i="5"/>
  <c r="F1995" i="5"/>
  <c r="D1995" i="5"/>
  <c r="E1996" i="5"/>
  <c r="F1996" i="5"/>
  <c r="I1996" i="5"/>
  <c r="J1996" i="5"/>
  <c r="K1996" i="5"/>
  <c r="M1996" i="5"/>
  <c r="L1996" i="5"/>
  <c r="D1996" i="5"/>
  <c r="E1997" i="5"/>
  <c r="F1997" i="5"/>
  <c r="I1997" i="5"/>
  <c r="J1997" i="5"/>
  <c r="K1997" i="5"/>
  <c r="M1997" i="5"/>
  <c r="L1997" i="5"/>
  <c r="D1997" i="5"/>
  <c r="E1998" i="5"/>
  <c r="F1998" i="5"/>
  <c r="I1998" i="5"/>
  <c r="J1998" i="5"/>
  <c r="K1998" i="5"/>
  <c r="M1998" i="5"/>
  <c r="L1998" i="5"/>
  <c r="D1998" i="5"/>
  <c r="E1999" i="5"/>
  <c r="F1999" i="5"/>
  <c r="I1999" i="5"/>
  <c r="J1999" i="5"/>
  <c r="K1999" i="5"/>
  <c r="M1999" i="5"/>
  <c r="L1999" i="5"/>
  <c r="D1999" i="5"/>
  <c r="E2000" i="5"/>
  <c r="F2000" i="5"/>
  <c r="D2000" i="5"/>
  <c r="E2001" i="5"/>
  <c r="F2001" i="5"/>
  <c r="I2001" i="5"/>
  <c r="J2001" i="5"/>
  <c r="K2001" i="5"/>
  <c r="M2001" i="5"/>
  <c r="L2001" i="5"/>
  <c r="D2001" i="5"/>
  <c r="E2002" i="5"/>
  <c r="F2002" i="5"/>
  <c r="D2002" i="5"/>
  <c r="E2003" i="5"/>
  <c r="F2003" i="5"/>
  <c r="I2003" i="5"/>
  <c r="J2003" i="5"/>
  <c r="K2003" i="5"/>
  <c r="M2003" i="5"/>
  <c r="L2003" i="5"/>
  <c r="D2003" i="5"/>
  <c r="E2004" i="5"/>
  <c r="F2004" i="5"/>
  <c r="I2004" i="5"/>
  <c r="J2004" i="5"/>
  <c r="K2004" i="5"/>
  <c r="M2004" i="5"/>
  <c r="L2004" i="5"/>
  <c r="D2004" i="5"/>
  <c r="E2005" i="5"/>
  <c r="F2005" i="5"/>
  <c r="I2005" i="5"/>
  <c r="J2005" i="5"/>
  <c r="K2005" i="5"/>
  <c r="M2005" i="5"/>
  <c r="L2005" i="5"/>
  <c r="D2005" i="5"/>
  <c r="E2006" i="5"/>
  <c r="F2006" i="5"/>
  <c r="I2006" i="5"/>
  <c r="J2006" i="5"/>
  <c r="K2006" i="5"/>
  <c r="M2006" i="5"/>
  <c r="L2006" i="5"/>
  <c r="D2006" i="5"/>
  <c r="E2007" i="5"/>
  <c r="F2007" i="5"/>
  <c r="D2007" i="5"/>
  <c r="E2008" i="5"/>
  <c r="F2008" i="5"/>
  <c r="I2008" i="5"/>
  <c r="J2008" i="5"/>
  <c r="K2008" i="5"/>
  <c r="M2008" i="5"/>
  <c r="L2008" i="5"/>
  <c r="D2008" i="5"/>
  <c r="E2009" i="5"/>
  <c r="F2009" i="5"/>
  <c r="I2009" i="5"/>
  <c r="J2009" i="5"/>
  <c r="K2009" i="5"/>
  <c r="M2009" i="5"/>
  <c r="L2009" i="5"/>
  <c r="D2009" i="5"/>
  <c r="E2010" i="5"/>
  <c r="F2010" i="5"/>
  <c r="I2010" i="5"/>
  <c r="J2010" i="5"/>
  <c r="K2010" i="5"/>
  <c r="M2010" i="5"/>
  <c r="L2010" i="5"/>
  <c r="D2010" i="5"/>
  <c r="E2011" i="5"/>
  <c r="F2011" i="5"/>
  <c r="I2011" i="5"/>
  <c r="J2011" i="5"/>
  <c r="K2011" i="5"/>
  <c r="M2011" i="5"/>
  <c r="L2011" i="5"/>
  <c r="D2011" i="5"/>
  <c r="E2012" i="5"/>
  <c r="F2012" i="5"/>
  <c r="I2012" i="5"/>
  <c r="J2012" i="5"/>
  <c r="K2012" i="5"/>
  <c r="M2012" i="5"/>
  <c r="L2012" i="5"/>
  <c r="D2012" i="5"/>
  <c r="E2013" i="5"/>
  <c r="F2013" i="5"/>
  <c r="D2013" i="5"/>
  <c r="E2014" i="5"/>
  <c r="F2014" i="5"/>
  <c r="I2014" i="5"/>
  <c r="J2014" i="5"/>
  <c r="K2014" i="5"/>
  <c r="M2014" i="5"/>
  <c r="L2014" i="5"/>
  <c r="D2014" i="5"/>
  <c r="E2015" i="5"/>
  <c r="F2015" i="5"/>
  <c r="I2015" i="5"/>
  <c r="J2015" i="5"/>
  <c r="K2015" i="5"/>
  <c r="M2015" i="5"/>
  <c r="L2015" i="5"/>
  <c r="D2015" i="5"/>
  <c r="E2016" i="5"/>
  <c r="F2016" i="5"/>
  <c r="D2016" i="5"/>
  <c r="E2017" i="5"/>
  <c r="F2017" i="5"/>
  <c r="I2017" i="5"/>
  <c r="J2017" i="5"/>
  <c r="K2017" i="5"/>
  <c r="M2017" i="5"/>
  <c r="L2017" i="5"/>
  <c r="D2017" i="5"/>
  <c r="E2018" i="5"/>
  <c r="F2018" i="5"/>
  <c r="I2018" i="5"/>
  <c r="J2018" i="5"/>
  <c r="K2018" i="5"/>
  <c r="M2018" i="5"/>
  <c r="L2018" i="5"/>
  <c r="D2018" i="5"/>
  <c r="E2019" i="5"/>
  <c r="F2019" i="5"/>
  <c r="I2019" i="5"/>
  <c r="J2019" i="5"/>
  <c r="K2019" i="5"/>
  <c r="M2019" i="5"/>
  <c r="L2019" i="5"/>
  <c r="D2019" i="5"/>
  <c r="E2020" i="5"/>
  <c r="F2020" i="5"/>
  <c r="D2020" i="5"/>
  <c r="E2021" i="5"/>
  <c r="F2021" i="5"/>
  <c r="I2021" i="5"/>
  <c r="J2021" i="5"/>
  <c r="K2021" i="5"/>
  <c r="M2021" i="5"/>
  <c r="L2021" i="5"/>
  <c r="D2021" i="5"/>
  <c r="E2022" i="5"/>
  <c r="F2022" i="5"/>
  <c r="D2022" i="5"/>
  <c r="E2023" i="5"/>
  <c r="F2023" i="5"/>
  <c r="I2023" i="5"/>
  <c r="J2023" i="5"/>
  <c r="K2023" i="5"/>
  <c r="M2023" i="5"/>
  <c r="L2023" i="5"/>
  <c r="D2023" i="5"/>
  <c r="E2024" i="5"/>
  <c r="F2024" i="5"/>
  <c r="I2024" i="5"/>
  <c r="J2024" i="5"/>
  <c r="K2024" i="5"/>
  <c r="M2024" i="5"/>
  <c r="L2024" i="5"/>
  <c r="D2024" i="5"/>
  <c r="E2025" i="5"/>
  <c r="F2025" i="5"/>
  <c r="I2025" i="5"/>
  <c r="J2025" i="5"/>
  <c r="K2025" i="5"/>
  <c r="M2025" i="5"/>
  <c r="L2025" i="5"/>
  <c r="D2025" i="5"/>
  <c r="E2026" i="5"/>
  <c r="F2026" i="5"/>
  <c r="I2026" i="5"/>
  <c r="J2026" i="5"/>
  <c r="K2026" i="5"/>
  <c r="M2026" i="5"/>
  <c r="L2026" i="5"/>
  <c r="D2026" i="5"/>
  <c r="E2027" i="5"/>
  <c r="F2027" i="5"/>
  <c r="D2027" i="5"/>
  <c r="E2028" i="5"/>
  <c r="F2028" i="5"/>
  <c r="I2028" i="5"/>
  <c r="J2028" i="5"/>
  <c r="K2028" i="5"/>
  <c r="M2028" i="5"/>
  <c r="L2028" i="5"/>
  <c r="D2028" i="5"/>
  <c r="E2029" i="5"/>
  <c r="F2029" i="5"/>
  <c r="I2029" i="5"/>
  <c r="J2029" i="5"/>
  <c r="K2029" i="5"/>
  <c r="M2029" i="5"/>
  <c r="L2029" i="5"/>
  <c r="D2029" i="5"/>
  <c r="E2030" i="5"/>
  <c r="F2030" i="5"/>
  <c r="D2030" i="5"/>
  <c r="E2031" i="5"/>
  <c r="F2031" i="5"/>
  <c r="I2031" i="5"/>
  <c r="J2031" i="5"/>
  <c r="K2031" i="5"/>
  <c r="M2031" i="5"/>
  <c r="L2031" i="5"/>
  <c r="D2031" i="5"/>
  <c r="E2032" i="5"/>
  <c r="F2032" i="5"/>
  <c r="I2032" i="5"/>
  <c r="J2032" i="5"/>
  <c r="K2032" i="5"/>
  <c r="M2032" i="5"/>
  <c r="L2032" i="5"/>
  <c r="D2032" i="5"/>
  <c r="E2033" i="5"/>
  <c r="F2033" i="5"/>
  <c r="I2033" i="5"/>
  <c r="J2033" i="5"/>
  <c r="K2033" i="5"/>
  <c r="M2033" i="5"/>
  <c r="L2033" i="5"/>
  <c r="D2033" i="5"/>
  <c r="E2034" i="5"/>
  <c r="F2034" i="5"/>
  <c r="D2034" i="5"/>
  <c r="E2035" i="5"/>
  <c r="F2035" i="5"/>
  <c r="I2035" i="5"/>
  <c r="J2035" i="5"/>
  <c r="K2035" i="5"/>
  <c r="M2035" i="5"/>
  <c r="L2035" i="5"/>
  <c r="D2035" i="5"/>
  <c r="E2036" i="5"/>
  <c r="F2036" i="5"/>
  <c r="D2036" i="5"/>
  <c r="E2037" i="5"/>
  <c r="F2037" i="5"/>
  <c r="D2037" i="5"/>
  <c r="E2038" i="5"/>
  <c r="F2038" i="5"/>
  <c r="D2038" i="5"/>
  <c r="E2039" i="5"/>
  <c r="F2039" i="5"/>
  <c r="I2039" i="5"/>
  <c r="J2039" i="5"/>
  <c r="K2039" i="5"/>
  <c r="M2039" i="5"/>
  <c r="L2039" i="5"/>
  <c r="D2039" i="5"/>
  <c r="E2040" i="5"/>
  <c r="F2040" i="5"/>
  <c r="D2040" i="5"/>
  <c r="E2041" i="5"/>
  <c r="F2041" i="5"/>
  <c r="I2041" i="5"/>
  <c r="J2041" i="5"/>
  <c r="K2041" i="5"/>
  <c r="M2041" i="5"/>
  <c r="L2041" i="5"/>
  <c r="D2041" i="5"/>
  <c r="E2042" i="5"/>
  <c r="F2042" i="5"/>
  <c r="I2042" i="5"/>
  <c r="J2042" i="5"/>
  <c r="K2042" i="5"/>
  <c r="M2042" i="5"/>
  <c r="L2042" i="5"/>
  <c r="D2042" i="5"/>
  <c r="E2043" i="5"/>
  <c r="F2043" i="5"/>
  <c r="I2043" i="5"/>
  <c r="J2043" i="5"/>
  <c r="K2043" i="5"/>
  <c r="M2043" i="5"/>
  <c r="L2043" i="5"/>
  <c r="D2043" i="5"/>
  <c r="E2044" i="5"/>
  <c r="F2044" i="5"/>
  <c r="I2044" i="5"/>
  <c r="J2044" i="5"/>
  <c r="K2044" i="5"/>
  <c r="M2044" i="5"/>
  <c r="L2044" i="5"/>
  <c r="D2044" i="5"/>
  <c r="E2045" i="5"/>
  <c r="F2045" i="5"/>
  <c r="I2045" i="5"/>
  <c r="J2045" i="5"/>
  <c r="K2045" i="5"/>
  <c r="M2045" i="5"/>
  <c r="L2045" i="5"/>
  <c r="D2045" i="5"/>
  <c r="E2046" i="5"/>
  <c r="F2046" i="5"/>
  <c r="D2046" i="5"/>
  <c r="E2047" i="5"/>
  <c r="F2047" i="5"/>
  <c r="I2047" i="5"/>
  <c r="J2047" i="5"/>
  <c r="K2047" i="5"/>
  <c r="M2047" i="5"/>
  <c r="L2047" i="5"/>
  <c r="D2047" i="5"/>
  <c r="E2048" i="5"/>
  <c r="F2048" i="5"/>
  <c r="D2048" i="5"/>
  <c r="E2049" i="5"/>
  <c r="F2049" i="5"/>
  <c r="I2049" i="5"/>
  <c r="J2049" i="5"/>
  <c r="K2049" i="5"/>
  <c r="M2049" i="5"/>
  <c r="L2049" i="5"/>
  <c r="D2049" i="5"/>
  <c r="E2050" i="5"/>
  <c r="F2050" i="5"/>
  <c r="I2050" i="5"/>
  <c r="J2050" i="5"/>
  <c r="K2050" i="5"/>
  <c r="M2050" i="5"/>
  <c r="L2050" i="5"/>
  <c r="D2050" i="5"/>
  <c r="E2051" i="5"/>
  <c r="F2051" i="5"/>
  <c r="I2051" i="5"/>
  <c r="J2051" i="5"/>
  <c r="K2051" i="5"/>
  <c r="M2051" i="5"/>
  <c r="L2051" i="5"/>
  <c r="D2051" i="5"/>
  <c r="E2052" i="5"/>
  <c r="F2052" i="5"/>
  <c r="D2052" i="5"/>
  <c r="E2053" i="5"/>
  <c r="F2053" i="5"/>
  <c r="D2053" i="5"/>
  <c r="E2054" i="5"/>
  <c r="F2054" i="5"/>
  <c r="I2054" i="5"/>
  <c r="J2054" i="5"/>
  <c r="K2054" i="5"/>
  <c r="M2054" i="5"/>
  <c r="L2054" i="5"/>
  <c r="D2054" i="5"/>
  <c r="E2055" i="5"/>
  <c r="F2055" i="5"/>
  <c r="I2055" i="5"/>
  <c r="J2055" i="5"/>
  <c r="K2055" i="5"/>
  <c r="M2055" i="5"/>
  <c r="L2055" i="5"/>
  <c r="D2055" i="5"/>
  <c r="E2056" i="5"/>
  <c r="F2056" i="5"/>
  <c r="D2056" i="5"/>
  <c r="E2057" i="5"/>
  <c r="F2057" i="5"/>
  <c r="D2057" i="5"/>
  <c r="E2058" i="5"/>
  <c r="F2058" i="5"/>
  <c r="I2058" i="5"/>
  <c r="J2058" i="5"/>
  <c r="K2058" i="5"/>
  <c r="M2058" i="5"/>
  <c r="L2058" i="5"/>
  <c r="D2058" i="5"/>
  <c r="E2059" i="5"/>
  <c r="F2059" i="5"/>
  <c r="D2059" i="5"/>
  <c r="E2060" i="5"/>
  <c r="F2060" i="5"/>
  <c r="I2060" i="5"/>
  <c r="J2060" i="5"/>
  <c r="K2060" i="5"/>
  <c r="M2060" i="5"/>
  <c r="L2060" i="5"/>
  <c r="D2060" i="5"/>
  <c r="E2061" i="5"/>
  <c r="F2061" i="5"/>
  <c r="D2061" i="5"/>
  <c r="E2062" i="5"/>
  <c r="F2062" i="5"/>
  <c r="D2062" i="5"/>
  <c r="E2063" i="5"/>
  <c r="F2063" i="5"/>
  <c r="D2063" i="5"/>
  <c r="E2064" i="5"/>
  <c r="F2064" i="5"/>
  <c r="D2064" i="5"/>
  <c r="E2065" i="5"/>
  <c r="F2065" i="5"/>
  <c r="D2065" i="5"/>
  <c r="E2066" i="5"/>
  <c r="F2066" i="5"/>
  <c r="I2066" i="5"/>
  <c r="J2066" i="5"/>
  <c r="K2066" i="5"/>
  <c r="M2066" i="5"/>
  <c r="L2066" i="5"/>
  <c r="D2066" i="5"/>
  <c r="E2067" i="5"/>
  <c r="F2067" i="5"/>
  <c r="D2067" i="5"/>
  <c r="E2068" i="5"/>
  <c r="F2068" i="5"/>
  <c r="D2068" i="5"/>
  <c r="E2069" i="5"/>
  <c r="F2069" i="5"/>
  <c r="I2069" i="5"/>
  <c r="J2069" i="5"/>
  <c r="K2069" i="5"/>
  <c r="M2069" i="5"/>
  <c r="L2069" i="5"/>
  <c r="D2069" i="5"/>
  <c r="E2070" i="5"/>
  <c r="F2070" i="5"/>
  <c r="D2070" i="5"/>
  <c r="E2071" i="5"/>
  <c r="F2071" i="5"/>
  <c r="I2071" i="5"/>
  <c r="J2071" i="5"/>
  <c r="K2071" i="5"/>
  <c r="M2071" i="5"/>
  <c r="L2071" i="5"/>
  <c r="D2071" i="5"/>
  <c r="E2072" i="5"/>
  <c r="F2072" i="5"/>
  <c r="D2072" i="5"/>
  <c r="E2073" i="5"/>
  <c r="F2073" i="5"/>
  <c r="D2073" i="5"/>
  <c r="E2074" i="5"/>
  <c r="F2074" i="5"/>
  <c r="I2074" i="5"/>
  <c r="J2074" i="5"/>
  <c r="K2074" i="5"/>
  <c r="M2074" i="5"/>
  <c r="L2074" i="5"/>
  <c r="D2074" i="5"/>
  <c r="E2075" i="5"/>
  <c r="F2075" i="5"/>
  <c r="D2075" i="5"/>
  <c r="E2076" i="5"/>
  <c r="F2076" i="5"/>
  <c r="I2076" i="5"/>
  <c r="J2076" i="5"/>
  <c r="K2076" i="5"/>
  <c r="M2076" i="5"/>
  <c r="L2076" i="5"/>
  <c r="D2076" i="5"/>
  <c r="E2077" i="5"/>
  <c r="F2077" i="5"/>
  <c r="I2077" i="5"/>
  <c r="J2077" i="5"/>
  <c r="K2077" i="5"/>
  <c r="M2077" i="5"/>
  <c r="L2077" i="5"/>
  <c r="D2077" i="5"/>
  <c r="E2078" i="5"/>
  <c r="F2078" i="5"/>
  <c r="D2078" i="5"/>
  <c r="E2079" i="5"/>
  <c r="F2079" i="5"/>
  <c r="D2079" i="5"/>
  <c r="E2080" i="5"/>
  <c r="F2080" i="5"/>
  <c r="D2080" i="5"/>
  <c r="E2081" i="5"/>
  <c r="F2081" i="5"/>
  <c r="I2081" i="5"/>
  <c r="J2081" i="5"/>
  <c r="K2081" i="5"/>
  <c r="M2081" i="5"/>
  <c r="L2081" i="5"/>
  <c r="D2081" i="5"/>
  <c r="E2082" i="5"/>
  <c r="F2082" i="5"/>
  <c r="I2082" i="5"/>
  <c r="J2082" i="5"/>
  <c r="K2082" i="5"/>
  <c r="M2082" i="5"/>
  <c r="L2082" i="5"/>
  <c r="D2082" i="5"/>
  <c r="E2083" i="5"/>
  <c r="F2083" i="5"/>
  <c r="I2083" i="5"/>
  <c r="J2083" i="5"/>
  <c r="K2083" i="5"/>
  <c r="M2083" i="5"/>
  <c r="L2083" i="5"/>
  <c r="D2083" i="5"/>
  <c r="E2084" i="5"/>
  <c r="F2084" i="5"/>
  <c r="D2084" i="5"/>
  <c r="E2085" i="5"/>
  <c r="F2085" i="5"/>
  <c r="I2085" i="5"/>
  <c r="J2085" i="5"/>
  <c r="K2085" i="5"/>
  <c r="M2085" i="5"/>
  <c r="L2085" i="5"/>
  <c r="D2085" i="5"/>
  <c r="E2086" i="5"/>
  <c r="F2086" i="5"/>
  <c r="D2086" i="5"/>
  <c r="E2087" i="5"/>
  <c r="F2087" i="5"/>
  <c r="D2087" i="5"/>
  <c r="E2088" i="5"/>
  <c r="F2088" i="5"/>
  <c r="I2088" i="5"/>
  <c r="J2088" i="5"/>
  <c r="K2088" i="5"/>
  <c r="M2088" i="5"/>
  <c r="L2088" i="5"/>
  <c r="D2088" i="5"/>
  <c r="E2089" i="5"/>
  <c r="F2089" i="5"/>
  <c r="D2089" i="5"/>
  <c r="E2090" i="5"/>
  <c r="F2090" i="5"/>
  <c r="I2090" i="5"/>
  <c r="J2090" i="5"/>
  <c r="K2090" i="5"/>
  <c r="M2090" i="5"/>
  <c r="L2090" i="5"/>
  <c r="D2090" i="5"/>
  <c r="E2091" i="5"/>
  <c r="F2091" i="5"/>
  <c r="D2091" i="5"/>
  <c r="E2092" i="5"/>
  <c r="F2092" i="5"/>
  <c r="D2092" i="5"/>
  <c r="E2093" i="5"/>
  <c r="F2093" i="5"/>
  <c r="I2093" i="5"/>
  <c r="J2093" i="5"/>
  <c r="K2093" i="5"/>
  <c r="M2093" i="5"/>
  <c r="L2093" i="5"/>
  <c r="D2093" i="5"/>
  <c r="E2094" i="5"/>
  <c r="F2094" i="5"/>
  <c r="I2094" i="5"/>
  <c r="J2094" i="5"/>
  <c r="K2094" i="5"/>
  <c r="M2094" i="5"/>
  <c r="L2094" i="5"/>
  <c r="D2094" i="5"/>
  <c r="E2095" i="5"/>
  <c r="F2095" i="5"/>
  <c r="I2095" i="5"/>
  <c r="J2095" i="5"/>
  <c r="K2095" i="5"/>
  <c r="M2095" i="5"/>
  <c r="L2095" i="5"/>
  <c r="D2095" i="5"/>
  <c r="E2096" i="5"/>
  <c r="F2096" i="5"/>
  <c r="D2096" i="5"/>
  <c r="E2097" i="5"/>
  <c r="F2097" i="5"/>
  <c r="D2097" i="5"/>
  <c r="E2098" i="5"/>
  <c r="F2098" i="5"/>
  <c r="D2098" i="5"/>
  <c r="C638" i="5"/>
  <c r="E1686" i="5"/>
  <c r="F1686" i="5"/>
  <c r="G2" i="7"/>
  <c r="E2" i="7"/>
  <c r="F2" i="7"/>
  <c r="H2" i="7"/>
  <c r="G3" i="7"/>
  <c r="E3" i="7"/>
  <c r="F3" i="7"/>
  <c r="H3" i="7"/>
  <c r="G4" i="7"/>
  <c r="E4" i="7"/>
  <c r="F4" i="7"/>
  <c r="H4" i="7"/>
  <c r="G5" i="7"/>
  <c r="E5" i="7"/>
  <c r="F5" i="7"/>
  <c r="H5" i="7"/>
  <c r="G6" i="7"/>
  <c r="E6" i="7"/>
  <c r="F6" i="7"/>
  <c r="H6" i="7"/>
  <c r="G7" i="7"/>
  <c r="E7" i="7"/>
  <c r="F7" i="7"/>
  <c r="H7" i="7"/>
  <c r="G8" i="7"/>
  <c r="E8" i="7"/>
  <c r="F8" i="7"/>
  <c r="H8" i="7"/>
  <c r="G9" i="7"/>
  <c r="E9" i="7"/>
  <c r="F9" i="7"/>
  <c r="H9" i="7"/>
  <c r="G10" i="7"/>
  <c r="E10" i="7"/>
  <c r="F10" i="7"/>
  <c r="H10" i="7"/>
  <c r="G11" i="7"/>
  <c r="E11" i="7"/>
  <c r="F11" i="7"/>
  <c r="H11" i="7"/>
  <c r="G12" i="7"/>
  <c r="E12" i="7"/>
  <c r="F12" i="7"/>
  <c r="H12" i="7"/>
  <c r="G13" i="7"/>
  <c r="E13" i="7"/>
  <c r="F13" i="7"/>
  <c r="H13" i="7"/>
  <c r="G14" i="7"/>
  <c r="E14" i="7"/>
  <c r="F14" i="7"/>
  <c r="H14" i="7"/>
  <c r="G15" i="7"/>
  <c r="E15" i="7"/>
  <c r="F15" i="7"/>
  <c r="H15" i="7"/>
  <c r="G16" i="7"/>
  <c r="E16" i="7"/>
  <c r="F16" i="7"/>
  <c r="H16" i="7"/>
  <c r="G17" i="7"/>
  <c r="E17" i="7"/>
  <c r="F17" i="7"/>
  <c r="H17" i="7"/>
  <c r="G18" i="7"/>
  <c r="E18" i="7"/>
  <c r="F18" i="7"/>
  <c r="H18" i="7"/>
  <c r="G19" i="7"/>
  <c r="E19" i="7"/>
  <c r="F19" i="7"/>
  <c r="H19" i="7"/>
  <c r="G20" i="7"/>
  <c r="E20" i="7"/>
  <c r="F20" i="7"/>
  <c r="H20" i="7"/>
  <c r="G21" i="7"/>
  <c r="E21" i="7"/>
  <c r="F21" i="7"/>
  <c r="H21" i="7"/>
  <c r="G22" i="7"/>
  <c r="E22" i="7"/>
  <c r="F22" i="7"/>
  <c r="H22" i="7"/>
  <c r="G23" i="7"/>
  <c r="E23" i="7"/>
  <c r="F23" i="7"/>
  <c r="H23" i="7"/>
  <c r="G24" i="7"/>
  <c r="E24" i="7"/>
  <c r="F24" i="7"/>
  <c r="H24" i="7"/>
  <c r="G25" i="7"/>
  <c r="E25" i="7"/>
  <c r="F25" i="7"/>
  <c r="H25" i="7"/>
  <c r="G26" i="7"/>
  <c r="E26" i="7"/>
  <c r="F26" i="7"/>
  <c r="H26" i="7"/>
  <c r="G27" i="7"/>
  <c r="E27" i="7"/>
  <c r="F27" i="7"/>
  <c r="H27" i="7"/>
  <c r="G28" i="7"/>
  <c r="E28" i="7"/>
  <c r="F28" i="7"/>
  <c r="H28" i="7"/>
  <c r="G29" i="7"/>
  <c r="E29" i="7"/>
  <c r="F29" i="7"/>
  <c r="H29" i="7"/>
  <c r="G30" i="7"/>
  <c r="E30" i="7"/>
  <c r="F30" i="7"/>
  <c r="H30" i="7"/>
  <c r="G31" i="7"/>
  <c r="E31" i="7"/>
  <c r="F31" i="7"/>
  <c r="H31" i="7"/>
  <c r="G32" i="7"/>
  <c r="E32" i="7"/>
  <c r="F32" i="7"/>
  <c r="H32" i="7"/>
  <c r="G33" i="7"/>
  <c r="E33" i="7"/>
  <c r="F33" i="7"/>
  <c r="H33" i="7"/>
  <c r="G34" i="7"/>
  <c r="E34" i="7"/>
  <c r="F34" i="7"/>
  <c r="H34" i="7"/>
  <c r="G35" i="7"/>
  <c r="E35" i="7"/>
  <c r="F35" i="7"/>
  <c r="H35" i="7"/>
  <c r="G36" i="7"/>
  <c r="E36" i="7"/>
  <c r="F36" i="7"/>
  <c r="H36" i="7"/>
  <c r="G37" i="7"/>
  <c r="E37" i="7"/>
  <c r="F37" i="7"/>
  <c r="H37" i="7"/>
  <c r="G38" i="7"/>
  <c r="E38" i="7"/>
  <c r="F38" i="7"/>
  <c r="H38" i="7"/>
  <c r="G39" i="7"/>
  <c r="E39" i="7"/>
  <c r="F39" i="7"/>
  <c r="H39" i="7"/>
  <c r="G40" i="7"/>
  <c r="E40" i="7"/>
  <c r="F40" i="7"/>
  <c r="H40" i="7"/>
  <c r="G41" i="7"/>
  <c r="E41" i="7"/>
  <c r="F41" i="7"/>
  <c r="H41" i="7"/>
  <c r="G42" i="7"/>
  <c r="E42" i="7"/>
  <c r="F42" i="7"/>
  <c r="H42" i="7"/>
  <c r="G43" i="7"/>
  <c r="E43" i="7"/>
  <c r="F43" i="7"/>
  <c r="H43" i="7"/>
  <c r="G44" i="7"/>
  <c r="E44" i="7"/>
  <c r="F44" i="7"/>
  <c r="H44" i="7"/>
  <c r="G45" i="7"/>
  <c r="E45" i="7"/>
  <c r="F45" i="7"/>
  <c r="H45" i="7"/>
  <c r="G46" i="7"/>
  <c r="E46" i="7"/>
  <c r="F46" i="7"/>
  <c r="H46" i="7"/>
  <c r="G47" i="7"/>
  <c r="E47" i="7"/>
  <c r="F47" i="7"/>
  <c r="H47" i="7"/>
  <c r="G48" i="7"/>
  <c r="E48" i="7"/>
  <c r="F48" i="7"/>
  <c r="H48" i="7"/>
  <c r="G49" i="7"/>
  <c r="E49" i="7"/>
  <c r="F49" i="7"/>
  <c r="H49" i="7"/>
  <c r="G50" i="7"/>
  <c r="E50" i="7"/>
  <c r="F50" i="7"/>
  <c r="H50" i="7"/>
  <c r="G51" i="7"/>
  <c r="E51" i="7"/>
  <c r="F51" i="7"/>
  <c r="H51" i="7"/>
  <c r="G52" i="7"/>
  <c r="E52" i="7"/>
  <c r="F52" i="7"/>
  <c r="H52" i="7"/>
  <c r="G53" i="7"/>
  <c r="E53" i="7"/>
  <c r="F53" i="7"/>
  <c r="H53" i="7"/>
  <c r="G54" i="7"/>
  <c r="E54" i="7"/>
  <c r="F54" i="7"/>
  <c r="H54" i="7"/>
  <c r="G55" i="7"/>
  <c r="E55" i="7"/>
  <c r="F55" i="7"/>
  <c r="H55" i="7"/>
  <c r="G56" i="7"/>
  <c r="E56" i="7"/>
  <c r="F56" i="7"/>
  <c r="H56" i="7"/>
  <c r="G57" i="7"/>
  <c r="E57" i="7"/>
  <c r="F57" i="7"/>
  <c r="H57" i="7"/>
  <c r="G58" i="7"/>
  <c r="E58" i="7"/>
  <c r="F58" i="7"/>
  <c r="H58" i="7"/>
  <c r="G59" i="7"/>
  <c r="E59" i="7"/>
  <c r="F59" i="7"/>
  <c r="H59" i="7"/>
  <c r="G60" i="7"/>
  <c r="E60" i="7"/>
  <c r="F60" i="7"/>
  <c r="H60" i="7"/>
  <c r="G61" i="7"/>
  <c r="E61" i="7"/>
  <c r="F61" i="7"/>
  <c r="H61" i="7"/>
  <c r="G62" i="7"/>
  <c r="E62" i="7"/>
  <c r="F62" i="7"/>
  <c r="H62" i="7"/>
  <c r="G63" i="7"/>
  <c r="E63" i="7"/>
  <c r="F63" i="7"/>
  <c r="H63" i="7"/>
  <c r="G64" i="7"/>
  <c r="E64" i="7"/>
  <c r="F64" i="7"/>
  <c r="H64" i="7"/>
  <c r="G65" i="7"/>
  <c r="E65" i="7"/>
  <c r="F65" i="7"/>
  <c r="H65" i="7"/>
  <c r="G66" i="7"/>
  <c r="E66" i="7"/>
  <c r="F66" i="7"/>
  <c r="H66" i="7"/>
  <c r="G67" i="7"/>
  <c r="E67" i="7"/>
  <c r="F67" i="7"/>
  <c r="H67" i="7"/>
  <c r="G68" i="7"/>
  <c r="E68" i="7"/>
  <c r="F68" i="7"/>
  <c r="H68" i="7"/>
  <c r="G69" i="7"/>
  <c r="E69" i="7"/>
  <c r="F69" i="7"/>
  <c r="H69" i="7"/>
  <c r="G70" i="7"/>
  <c r="E70" i="7"/>
  <c r="F70" i="7"/>
  <c r="H70" i="7"/>
  <c r="G71" i="7"/>
  <c r="E71" i="7"/>
  <c r="F71" i="7"/>
  <c r="H71" i="7"/>
  <c r="G72" i="7"/>
  <c r="E72" i="7"/>
  <c r="F72" i="7"/>
  <c r="H72" i="7"/>
  <c r="G73" i="7"/>
  <c r="E73" i="7"/>
  <c r="F73" i="7"/>
  <c r="H73" i="7"/>
  <c r="G74" i="7"/>
  <c r="E74" i="7"/>
  <c r="F74" i="7"/>
  <c r="H74" i="7"/>
  <c r="G75" i="7"/>
  <c r="E75" i="7"/>
  <c r="F75" i="7"/>
  <c r="H75" i="7"/>
  <c r="G76" i="7"/>
  <c r="E76" i="7"/>
  <c r="F76" i="7"/>
  <c r="H76" i="7"/>
  <c r="G77" i="7"/>
  <c r="E77" i="7"/>
  <c r="F77" i="7"/>
  <c r="H77" i="7"/>
  <c r="G78" i="7"/>
  <c r="E78" i="7"/>
  <c r="F78" i="7"/>
  <c r="H78" i="7"/>
  <c r="G79" i="7"/>
  <c r="E79" i="7"/>
  <c r="F79" i="7"/>
  <c r="H79" i="7"/>
  <c r="G80" i="7"/>
  <c r="E80" i="7"/>
  <c r="F80" i="7"/>
  <c r="H80" i="7"/>
  <c r="G81" i="7"/>
  <c r="E81" i="7"/>
  <c r="F81" i="7"/>
  <c r="H81" i="7"/>
  <c r="G82" i="7"/>
  <c r="E82" i="7"/>
  <c r="F82" i="7"/>
  <c r="H82" i="7"/>
  <c r="G83" i="7"/>
  <c r="E83" i="7"/>
  <c r="F83" i="7"/>
  <c r="H83" i="7"/>
  <c r="G84" i="7"/>
  <c r="E84" i="7"/>
  <c r="F84" i="7"/>
  <c r="H84" i="7"/>
  <c r="G85" i="7"/>
  <c r="E85" i="7"/>
  <c r="F85" i="7"/>
  <c r="H85" i="7"/>
  <c r="G86" i="7"/>
  <c r="E86" i="7"/>
  <c r="F86" i="7"/>
  <c r="H86" i="7"/>
  <c r="G87" i="7"/>
  <c r="E87" i="7"/>
  <c r="F87" i="7"/>
  <c r="H87" i="7"/>
  <c r="G88" i="7"/>
  <c r="E88" i="7"/>
  <c r="F88" i="7"/>
  <c r="H88" i="7"/>
  <c r="G89" i="7"/>
  <c r="E89" i="7"/>
  <c r="F89" i="7"/>
  <c r="H89" i="7"/>
  <c r="G90" i="7"/>
  <c r="E90" i="7"/>
  <c r="F90" i="7"/>
  <c r="H90" i="7"/>
  <c r="G91" i="7"/>
  <c r="E91" i="7"/>
  <c r="F91" i="7"/>
  <c r="H91" i="7"/>
  <c r="G92" i="7"/>
  <c r="E92" i="7"/>
  <c r="F92" i="7"/>
  <c r="H92" i="7"/>
  <c r="G93" i="7"/>
  <c r="E93" i="7"/>
  <c r="F93" i="7"/>
  <c r="H93" i="7"/>
  <c r="G94" i="7"/>
  <c r="E94" i="7"/>
  <c r="F94" i="7"/>
  <c r="H94" i="7"/>
  <c r="G95" i="7"/>
  <c r="E95" i="7"/>
  <c r="F95" i="7"/>
  <c r="H95" i="7"/>
  <c r="G96" i="7"/>
  <c r="E96" i="7"/>
  <c r="F96" i="7"/>
  <c r="H96" i="7"/>
  <c r="G97" i="7"/>
  <c r="E97" i="7"/>
  <c r="F97" i="7"/>
  <c r="H97" i="7"/>
  <c r="G98" i="7"/>
  <c r="E98" i="7"/>
  <c r="F98" i="7"/>
  <c r="H98" i="7"/>
  <c r="G99" i="7"/>
  <c r="E99" i="7"/>
  <c r="F99" i="7"/>
  <c r="H99" i="7"/>
  <c r="G100" i="7"/>
  <c r="E100" i="7"/>
  <c r="F100" i="7"/>
  <c r="H100" i="7"/>
  <c r="G101" i="7"/>
  <c r="E101" i="7"/>
  <c r="F101" i="7"/>
  <c r="H101" i="7"/>
  <c r="G102" i="7"/>
  <c r="E102" i="7"/>
  <c r="F102" i="7"/>
  <c r="H102" i="7"/>
  <c r="G103" i="7"/>
  <c r="E103" i="7"/>
  <c r="F103" i="7"/>
  <c r="H103" i="7"/>
  <c r="G104" i="7"/>
  <c r="E104" i="7"/>
  <c r="F104" i="7"/>
  <c r="H104" i="7"/>
  <c r="G105" i="7"/>
  <c r="E105" i="7"/>
  <c r="F105" i="7"/>
  <c r="H105" i="7"/>
  <c r="G106" i="7"/>
  <c r="E106" i="7"/>
  <c r="F106" i="7"/>
  <c r="H106" i="7"/>
  <c r="G107" i="7"/>
  <c r="E107" i="7"/>
  <c r="F107" i="7"/>
  <c r="H107" i="7"/>
  <c r="G108" i="7"/>
  <c r="E108" i="7"/>
  <c r="F108" i="7"/>
  <c r="H108" i="7"/>
  <c r="G109" i="7"/>
  <c r="E109" i="7"/>
  <c r="F109" i="7"/>
  <c r="H109" i="7"/>
  <c r="G110" i="7"/>
  <c r="E110" i="7"/>
  <c r="F110" i="7"/>
  <c r="H110" i="7"/>
  <c r="G111" i="7"/>
  <c r="E111" i="7"/>
  <c r="F111" i="7"/>
  <c r="H111" i="7"/>
  <c r="G112" i="7"/>
  <c r="E112" i="7"/>
  <c r="F112" i="7"/>
  <c r="H112" i="7"/>
  <c r="G113" i="7"/>
  <c r="E113" i="7"/>
  <c r="F113" i="7"/>
  <c r="H113" i="7"/>
  <c r="G114" i="7"/>
  <c r="E114" i="7"/>
  <c r="F114" i="7"/>
  <c r="H114" i="7"/>
  <c r="G115" i="7"/>
  <c r="E115" i="7"/>
  <c r="F115" i="7"/>
  <c r="H115" i="7"/>
  <c r="G116" i="7"/>
  <c r="E116" i="7"/>
  <c r="F116" i="7"/>
  <c r="H116" i="7"/>
  <c r="G117" i="7"/>
  <c r="E117" i="7"/>
  <c r="F117" i="7"/>
  <c r="H117" i="7"/>
  <c r="G118" i="7"/>
  <c r="E118" i="7"/>
  <c r="F118" i="7"/>
  <c r="H118" i="7"/>
  <c r="G119" i="7"/>
  <c r="E119" i="7"/>
  <c r="F119" i="7"/>
  <c r="H119" i="7"/>
  <c r="G120" i="7"/>
  <c r="E120" i="7"/>
  <c r="F120" i="7"/>
  <c r="H120" i="7"/>
  <c r="G121" i="7"/>
  <c r="E121" i="7"/>
  <c r="F121" i="7"/>
  <c r="H121" i="7"/>
  <c r="G122" i="7"/>
  <c r="E122" i="7"/>
  <c r="F122" i="7"/>
  <c r="H122" i="7"/>
  <c r="G123" i="7"/>
  <c r="E123" i="7"/>
  <c r="F123" i="7"/>
  <c r="H123" i="7"/>
  <c r="G124" i="7"/>
  <c r="E124" i="7"/>
  <c r="F124" i="7"/>
  <c r="H124" i="7"/>
  <c r="G125" i="7"/>
  <c r="E125" i="7"/>
  <c r="F125" i="7"/>
  <c r="H125" i="7"/>
  <c r="G126" i="7"/>
  <c r="E126" i="7"/>
  <c r="F126" i="7"/>
  <c r="H126" i="7"/>
  <c r="G127" i="7"/>
  <c r="E127" i="7"/>
  <c r="F127" i="7"/>
  <c r="H127" i="7"/>
  <c r="G128" i="7"/>
  <c r="E128" i="7"/>
  <c r="F128" i="7"/>
  <c r="H128" i="7"/>
  <c r="G129" i="7"/>
  <c r="E129" i="7"/>
  <c r="F129" i="7"/>
  <c r="H129" i="7"/>
  <c r="G130" i="7"/>
  <c r="E130" i="7"/>
  <c r="F130" i="7"/>
  <c r="H130" i="7"/>
  <c r="G131" i="7"/>
  <c r="E131" i="7"/>
  <c r="F131" i="7"/>
  <c r="H131" i="7"/>
  <c r="G132" i="7"/>
  <c r="E132" i="7"/>
  <c r="F132" i="7"/>
  <c r="H132" i="7"/>
  <c r="G133" i="7"/>
  <c r="E133" i="7"/>
  <c r="F133" i="7"/>
  <c r="H133" i="7"/>
  <c r="G134" i="7"/>
  <c r="E134" i="7"/>
  <c r="F134" i="7"/>
  <c r="H134" i="7"/>
  <c r="G135" i="7"/>
  <c r="E135" i="7"/>
  <c r="F135" i="7"/>
  <c r="H135" i="7"/>
  <c r="G136" i="7"/>
  <c r="E136" i="7"/>
  <c r="F136" i="7"/>
  <c r="H136" i="7"/>
  <c r="G137" i="7"/>
  <c r="E137" i="7"/>
  <c r="F137" i="7"/>
  <c r="H137" i="7"/>
  <c r="G138" i="7"/>
  <c r="E138" i="7"/>
  <c r="F138" i="7"/>
  <c r="H138" i="7"/>
  <c r="G139" i="7"/>
  <c r="E139" i="7"/>
  <c r="F139" i="7"/>
  <c r="H139" i="7"/>
  <c r="G140" i="7"/>
  <c r="E140" i="7"/>
  <c r="F140" i="7"/>
  <c r="H140" i="7"/>
  <c r="G141" i="7"/>
  <c r="E141" i="7"/>
  <c r="F141" i="7"/>
  <c r="H141" i="7"/>
  <c r="G142" i="7"/>
  <c r="E142" i="7"/>
  <c r="F142" i="7"/>
  <c r="H142" i="7"/>
  <c r="G143" i="7"/>
  <c r="E143" i="7"/>
  <c r="F143" i="7"/>
  <c r="H143" i="7"/>
  <c r="G144" i="7"/>
  <c r="E144" i="7"/>
  <c r="F144" i="7"/>
  <c r="H144" i="7"/>
  <c r="G145" i="7"/>
  <c r="E145" i="7"/>
  <c r="F145" i="7"/>
  <c r="H145" i="7"/>
  <c r="G146" i="7"/>
  <c r="E146" i="7"/>
  <c r="F146" i="7"/>
  <c r="H146" i="7"/>
  <c r="G147" i="7"/>
  <c r="E147" i="7"/>
  <c r="F147" i="7"/>
  <c r="H147" i="7"/>
  <c r="G148" i="7"/>
  <c r="E148" i="7"/>
  <c r="F148" i="7"/>
  <c r="H148" i="7"/>
  <c r="G149" i="7"/>
  <c r="E149" i="7"/>
  <c r="F149" i="7"/>
  <c r="H149" i="7"/>
  <c r="G150" i="7"/>
  <c r="E150" i="7"/>
  <c r="F150" i="7"/>
  <c r="H150" i="7"/>
  <c r="G151" i="7"/>
  <c r="E151" i="7"/>
  <c r="F151" i="7"/>
  <c r="H151" i="7"/>
  <c r="G152" i="7"/>
  <c r="E152" i="7"/>
  <c r="F152" i="7"/>
  <c r="H152" i="7"/>
  <c r="G153" i="7"/>
  <c r="E153" i="7"/>
  <c r="F153" i="7"/>
  <c r="H153" i="7"/>
  <c r="G154" i="7"/>
  <c r="E154" i="7"/>
  <c r="F154" i="7"/>
  <c r="H154" i="7"/>
  <c r="G155" i="7"/>
  <c r="E155" i="7"/>
  <c r="F155" i="7"/>
  <c r="H155" i="7"/>
  <c r="G156" i="7"/>
  <c r="E156" i="7"/>
  <c r="F156" i="7"/>
  <c r="H156" i="7"/>
  <c r="G157" i="7"/>
  <c r="E157" i="7"/>
  <c r="F157" i="7"/>
  <c r="H157" i="7"/>
  <c r="G158" i="7"/>
  <c r="E158" i="7"/>
  <c r="F158" i="7"/>
  <c r="H158" i="7"/>
  <c r="G159" i="7"/>
  <c r="E159" i="7"/>
  <c r="F159" i="7"/>
  <c r="H159" i="7"/>
  <c r="G160" i="7"/>
  <c r="E160" i="7"/>
  <c r="F160" i="7"/>
  <c r="H160" i="7"/>
  <c r="G161" i="7"/>
  <c r="E161" i="7"/>
  <c r="F161" i="7"/>
  <c r="H161" i="7"/>
  <c r="G162" i="7"/>
  <c r="E162" i="7"/>
  <c r="F162" i="7"/>
  <c r="H162" i="7"/>
  <c r="G163" i="7"/>
  <c r="E163" i="7"/>
  <c r="F163" i="7"/>
  <c r="H163" i="7"/>
  <c r="G164" i="7"/>
  <c r="E164" i="7"/>
  <c r="F164" i="7"/>
  <c r="H164" i="7"/>
  <c r="G165" i="7"/>
  <c r="E165" i="7"/>
  <c r="F165" i="7"/>
  <c r="H165" i="7"/>
  <c r="G166" i="7"/>
  <c r="E166" i="7"/>
  <c r="F166" i="7"/>
  <c r="H166" i="7"/>
  <c r="G167" i="7"/>
  <c r="E167" i="7"/>
  <c r="F167" i="7"/>
  <c r="H167" i="7"/>
  <c r="G168" i="7"/>
  <c r="E168" i="7"/>
  <c r="F168" i="7"/>
  <c r="H168" i="7"/>
  <c r="G169" i="7"/>
  <c r="E169" i="7"/>
  <c r="F169" i="7"/>
  <c r="H169" i="7"/>
  <c r="G170" i="7"/>
  <c r="E170" i="7"/>
  <c r="F170" i="7"/>
  <c r="H170" i="7"/>
  <c r="G171" i="7"/>
  <c r="E171" i="7"/>
  <c r="F171" i="7"/>
  <c r="H171" i="7"/>
  <c r="G172" i="7"/>
  <c r="E172" i="7"/>
  <c r="F172" i="7"/>
  <c r="H172" i="7"/>
  <c r="G173" i="7"/>
  <c r="E173" i="7"/>
  <c r="F173" i="7"/>
  <c r="H173" i="7"/>
  <c r="G174" i="7"/>
  <c r="E174" i="7"/>
  <c r="F174" i="7"/>
  <c r="H174" i="7"/>
  <c r="G175" i="7"/>
  <c r="E175" i="7"/>
  <c r="F175" i="7"/>
  <c r="H175" i="7"/>
  <c r="G176" i="7"/>
  <c r="E176" i="7"/>
  <c r="F176" i="7"/>
  <c r="H176" i="7"/>
  <c r="G177" i="7"/>
  <c r="E177" i="7"/>
  <c r="F177" i="7"/>
  <c r="H177" i="7"/>
  <c r="G178" i="7"/>
  <c r="E178" i="7"/>
  <c r="F178" i="7"/>
  <c r="H178" i="7"/>
  <c r="G179" i="7"/>
  <c r="E179" i="7"/>
  <c r="F179" i="7"/>
  <c r="H179" i="7"/>
  <c r="G180" i="7"/>
  <c r="E180" i="7"/>
  <c r="F180" i="7"/>
  <c r="H180" i="7"/>
  <c r="G181" i="7"/>
  <c r="E181" i="7"/>
  <c r="F181" i="7"/>
  <c r="H181" i="7"/>
  <c r="G182" i="7"/>
  <c r="E182" i="7"/>
  <c r="F182" i="7"/>
  <c r="H182" i="7"/>
  <c r="G183" i="7"/>
  <c r="E183" i="7"/>
  <c r="F183" i="7"/>
  <c r="H183" i="7"/>
  <c r="G184" i="7"/>
  <c r="E184" i="7"/>
  <c r="F184" i="7"/>
  <c r="H184" i="7"/>
  <c r="G185" i="7"/>
  <c r="E185" i="7"/>
  <c r="F185" i="7"/>
  <c r="H185" i="7"/>
  <c r="G186" i="7"/>
  <c r="E186" i="7"/>
  <c r="F186" i="7"/>
  <c r="H186" i="7"/>
  <c r="G187" i="7"/>
  <c r="E187" i="7"/>
  <c r="F187" i="7"/>
  <c r="H187" i="7"/>
  <c r="G188" i="7"/>
  <c r="E188" i="7"/>
  <c r="F188" i="7"/>
  <c r="H188" i="7"/>
  <c r="G189" i="7"/>
  <c r="E189" i="7"/>
  <c r="F189" i="7"/>
  <c r="H189" i="7"/>
  <c r="G190" i="7"/>
  <c r="E190" i="7"/>
  <c r="F190" i="7"/>
  <c r="H190" i="7"/>
  <c r="G191" i="7"/>
  <c r="E191" i="7"/>
  <c r="F191" i="7"/>
  <c r="H191" i="7"/>
  <c r="G192" i="7"/>
  <c r="E192" i="7"/>
  <c r="F192" i="7"/>
  <c r="H192" i="7"/>
  <c r="G193" i="7"/>
  <c r="E193" i="7"/>
  <c r="F193" i="7"/>
  <c r="H193" i="7"/>
  <c r="G194" i="7"/>
  <c r="E194" i="7"/>
  <c r="F194" i="7"/>
  <c r="H194" i="7"/>
  <c r="G195" i="7"/>
  <c r="E195" i="7"/>
  <c r="F195" i="7"/>
  <c r="H195" i="7"/>
  <c r="G196" i="7"/>
  <c r="E196" i="7"/>
  <c r="F196" i="7"/>
  <c r="H196" i="7"/>
  <c r="G197" i="7"/>
  <c r="E197" i="7"/>
  <c r="F197" i="7"/>
  <c r="H197" i="7"/>
  <c r="G198" i="7"/>
  <c r="E198" i="7"/>
  <c r="F198" i="7"/>
  <c r="H198" i="7"/>
  <c r="G199" i="7"/>
  <c r="E199" i="7"/>
  <c r="F199" i="7"/>
  <c r="H199" i="7"/>
  <c r="G200" i="7"/>
  <c r="E200" i="7"/>
  <c r="F200" i="7"/>
  <c r="H200" i="7"/>
  <c r="G201" i="7"/>
  <c r="E201" i="7"/>
  <c r="F201" i="7"/>
  <c r="H201" i="7"/>
  <c r="G202" i="7"/>
  <c r="E202" i="7"/>
  <c r="F202" i="7"/>
  <c r="H202" i="7"/>
  <c r="G203" i="7"/>
  <c r="E203" i="7"/>
  <c r="F203" i="7"/>
  <c r="H203" i="7"/>
  <c r="G204" i="7"/>
  <c r="E204" i="7"/>
  <c r="F204" i="7"/>
  <c r="H204" i="7"/>
  <c r="G205" i="7"/>
  <c r="E205" i="7"/>
  <c r="F205" i="7"/>
  <c r="H205" i="7"/>
  <c r="G206" i="7"/>
  <c r="E206" i="7"/>
  <c r="F206" i="7"/>
  <c r="H206" i="7"/>
  <c r="G207" i="7"/>
  <c r="E207" i="7"/>
  <c r="F207" i="7"/>
  <c r="H207" i="7"/>
  <c r="G208" i="7"/>
  <c r="E208" i="7"/>
  <c r="F208" i="7"/>
  <c r="H208" i="7"/>
  <c r="G209" i="7"/>
  <c r="E209" i="7"/>
  <c r="F209" i="7"/>
  <c r="H209" i="7"/>
  <c r="G210" i="7"/>
  <c r="E210" i="7"/>
  <c r="F210" i="7"/>
  <c r="H210" i="7"/>
  <c r="G211" i="7"/>
  <c r="E211" i="7"/>
  <c r="F211" i="7"/>
  <c r="H211" i="7"/>
  <c r="G212" i="7"/>
  <c r="E212" i="7"/>
  <c r="F212" i="7"/>
  <c r="H212" i="7"/>
  <c r="G213" i="7"/>
  <c r="E213" i="7"/>
  <c r="F213" i="7"/>
  <c r="H213" i="7"/>
  <c r="G214" i="7"/>
  <c r="E214" i="7"/>
  <c r="F214" i="7"/>
  <c r="H214" i="7"/>
  <c r="G215" i="7"/>
  <c r="E215" i="7"/>
  <c r="F215" i="7"/>
  <c r="H215" i="7"/>
  <c r="G216" i="7"/>
  <c r="E216" i="7"/>
  <c r="F216" i="7"/>
  <c r="H216" i="7"/>
  <c r="G217" i="7"/>
  <c r="E217" i="7"/>
  <c r="F217" i="7"/>
  <c r="H217" i="7"/>
  <c r="G218" i="7"/>
  <c r="E218" i="7"/>
  <c r="F218" i="7"/>
  <c r="H218" i="7"/>
  <c r="G219" i="7"/>
  <c r="E219" i="7"/>
  <c r="F219" i="7"/>
  <c r="H219" i="7"/>
  <c r="G220" i="7"/>
  <c r="E220" i="7"/>
  <c r="F220" i="7"/>
  <c r="H220" i="7"/>
  <c r="G221" i="7"/>
  <c r="E221" i="7"/>
  <c r="F221" i="7"/>
  <c r="H221" i="7"/>
  <c r="G222" i="7"/>
  <c r="E222" i="7"/>
  <c r="F222" i="7"/>
  <c r="H222" i="7"/>
  <c r="G223" i="7"/>
  <c r="E223" i="7"/>
  <c r="F223" i="7"/>
  <c r="H223" i="7"/>
  <c r="G224" i="7"/>
  <c r="E224" i="7"/>
  <c r="F224" i="7"/>
  <c r="H224" i="7"/>
  <c r="G225" i="7"/>
  <c r="E225" i="7"/>
  <c r="F225" i="7"/>
  <c r="H225" i="7"/>
  <c r="G226" i="7"/>
  <c r="E226" i="7"/>
  <c r="F226" i="7"/>
  <c r="H226" i="7"/>
  <c r="G227" i="7"/>
  <c r="E227" i="7"/>
  <c r="F227" i="7"/>
  <c r="H227" i="7"/>
  <c r="G228" i="7"/>
  <c r="E228" i="7"/>
  <c r="F228" i="7"/>
  <c r="H228" i="7"/>
  <c r="G229" i="7"/>
  <c r="E229" i="7"/>
  <c r="F229" i="7"/>
  <c r="H229" i="7"/>
  <c r="G230" i="7"/>
  <c r="E230" i="7"/>
  <c r="F230" i="7"/>
  <c r="H230" i="7"/>
  <c r="G231" i="7"/>
  <c r="E231" i="7"/>
  <c r="F231" i="7"/>
  <c r="H231" i="7"/>
  <c r="G232" i="7"/>
  <c r="E232" i="7"/>
  <c r="F232" i="7"/>
  <c r="H232" i="7"/>
  <c r="G233" i="7"/>
  <c r="E233" i="7"/>
  <c r="F233" i="7"/>
  <c r="H233" i="7"/>
  <c r="G234" i="7"/>
  <c r="E234" i="7"/>
  <c r="F234" i="7"/>
  <c r="H234" i="7"/>
  <c r="G235" i="7"/>
  <c r="E235" i="7"/>
  <c r="F235" i="7"/>
  <c r="H235" i="7"/>
  <c r="G236" i="7"/>
  <c r="E236" i="7"/>
  <c r="F236" i="7"/>
  <c r="H236" i="7"/>
  <c r="G237" i="7"/>
  <c r="E237" i="7"/>
  <c r="F237" i="7"/>
  <c r="H237" i="7"/>
  <c r="G238" i="7"/>
  <c r="E238" i="7"/>
  <c r="F238" i="7"/>
  <c r="H238" i="7"/>
  <c r="G239" i="7"/>
  <c r="E239" i="7"/>
  <c r="F239" i="7"/>
  <c r="H239" i="7"/>
  <c r="G240" i="7"/>
  <c r="E240" i="7"/>
  <c r="F240" i="7"/>
  <c r="H240" i="7"/>
  <c r="G241" i="7"/>
  <c r="E241" i="7"/>
  <c r="F241" i="7"/>
  <c r="H241" i="7"/>
  <c r="G242" i="7"/>
  <c r="E242" i="7"/>
  <c r="F242" i="7"/>
  <c r="H242" i="7"/>
  <c r="G243" i="7"/>
  <c r="E243" i="7"/>
  <c r="F243" i="7"/>
  <c r="H243" i="7"/>
  <c r="G244" i="7"/>
  <c r="E244" i="7"/>
  <c r="F244" i="7"/>
  <c r="H244" i="7"/>
  <c r="G245" i="7"/>
  <c r="E245" i="7"/>
  <c r="F245" i="7"/>
  <c r="H245" i="7"/>
  <c r="G246" i="7"/>
  <c r="E246" i="7"/>
  <c r="F246" i="7"/>
  <c r="H246" i="7"/>
  <c r="G247" i="7"/>
  <c r="E247" i="7"/>
  <c r="F247" i="7"/>
  <c r="H247" i="7"/>
  <c r="G248" i="7"/>
  <c r="E248" i="7"/>
  <c r="F248" i="7"/>
  <c r="H248" i="7"/>
  <c r="G249" i="7"/>
  <c r="E249" i="7"/>
  <c r="F249" i="7"/>
  <c r="H249" i="7"/>
  <c r="G250" i="7"/>
  <c r="E250" i="7"/>
  <c r="F250" i="7"/>
  <c r="H250" i="7"/>
  <c r="G251" i="7"/>
  <c r="E251" i="7"/>
  <c r="F251" i="7"/>
  <c r="H251" i="7"/>
  <c r="G252" i="7"/>
  <c r="E252" i="7"/>
  <c r="F252" i="7"/>
  <c r="H252" i="7"/>
  <c r="G253" i="7"/>
  <c r="E253" i="7"/>
  <c r="F253" i="7"/>
  <c r="H253" i="7"/>
  <c r="G254" i="7"/>
  <c r="E254" i="7"/>
  <c r="F254" i="7"/>
  <c r="H254" i="7"/>
  <c r="G255" i="7"/>
  <c r="E255" i="7"/>
  <c r="F255" i="7"/>
  <c r="H255" i="7"/>
  <c r="G256" i="7"/>
  <c r="E256" i="7"/>
  <c r="F256" i="7"/>
  <c r="H256" i="7"/>
  <c r="G257" i="7"/>
  <c r="E257" i="7"/>
  <c r="F257" i="7"/>
  <c r="H257" i="7"/>
  <c r="G258" i="7"/>
  <c r="E258" i="7"/>
  <c r="F258" i="7"/>
  <c r="H258" i="7"/>
  <c r="G259" i="7"/>
  <c r="E259" i="7"/>
  <c r="F259" i="7"/>
  <c r="H259" i="7"/>
  <c r="G260" i="7"/>
  <c r="E260" i="7"/>
  <c r="F260" i="7"/>
  <c r="H260" i="7"/>
  <c r="G261" i="7"/>
  <c r="E261" i="7"/>
  <c r="F261" i="7"/>
  <c r="H261" i="7"/>
  <c r="G262" i="7"/>
  <c r="E262" i="7"/>
  <c r="F262" i="7"/>
  <c r="H262" i="7"/>
  <c r="G263" i="7"/>
  <c r="E263" i="7"/>
  <c r="F263" i="7"/>
  <c r="H263" i="7"/>
  <c r="G264" i="7"/>
  <c r="E264" i="7"/>
  <c r="F264" i="7"/>
  <c r="H264" i="7"/>
  <c r="G265" i="7"/>
  <c r="E265" i="7"/>
  <c r="F265" i="7"/>
  <c r="H265" i="7"/>
  <c r="G266" i="7"/>
  <c r="E266" i="7"/>
  <c r="F266" i="7"/>
  <c r="H266" i="7"/>
  <c r="G267" i="7"/>
  <c r="E267" i="7"/>
  <c r="F267" i="7"/>
  <c r="H267" i="7"/>
  <c r="G268" i="7"/>
  <c r="E268" i="7"/>
  <c r="F268" i="7"/>
  <c r="H268" i="7"/>
  <c r="G269" i="7"/>
  <c r="E269" i="7"/>
  <c r="F269" i="7"/>
  <c r="H269" i="7"/>
  <c r="G270" i="7"/>
  <c r="E270" i="7"/>
  <c r="F270" i="7"/>
  <c r="H270" i="7"/>
  <c r="G271" i="7"/>
  <c r="E271" i="7"/>
  <c r="F271" i="7"/>
  <c r="H271" i="7"/>
  <c r="G272" i="7"/>
  <c r="E272" i="7"/>
  <c r="F272" i="7"/>
  <c r="H272" i="7"/>
  <c r="G273" i="7"/>
  <c r="E273" i="7"/>
  <c r="F273" i="7"/>
  <c r="H273" i="7"/>
  <c r="G274" i="7"/>
  <c r="E274" i="7"/>
  <c r="F274" i="7"/>
  <c r="H274" i="7"/>
  <c r="G275" i="7"/>
  <c r="E275" i="7"/>
  <c r="F275" i="7"/>
  <c r="H275" i="7"/>
  <c r="G276" i="7"/>
  <c r="E276" i="7"/>
  <c r="F276" i="7"/>
  <c r="H276" i="7"/>
  <c r="G277" i="7"/>
  <c r="E277" i="7"/>
  <c r="F277" i="7"/>
  <c r="H277" i="7"/>
  <c r="G278" i="7"/>
  <c r="E278" i="7"/>
  <c r="F278" i="7"/>
  <c r="H278" i="7"/>
  <c r="G279" i="7"/>
  <c r="E279" i="7"/>
  <c r="F279" i="7"/>
  <c r="H279" i="7"/>
  <c r="G280" i="7"/>
  <c r="E280" i="7"/>
  <c r="F280" i="7"/>
  <c r="H280" i="7"/>
  <c r="G281" i="7"/>
  <c r="E281" i="7"/>
  <c r="F281" i="7"/>
  <c r="H281" i="7"/>
  <c r="G282" i="7"/>
  <c r="E282" i="7"/>
  <c r="F282" i="7"/>
  <c r="H282" i="7"/>
  <c r="G283" i="7"/>
  <c r="E283" i="7"/>
  <c r="F283" i="7"/>
  <c r="H283" i="7"/>
  <c r="G284" i="7"/>
  <c r="E284" i="7"/>
  <c r="F284" i="7"/>
  <c r="H284" i="7"/>
  <c r="G285" i="7"/>
  <c r="E285" i="7"/>
  <c r="F285" i="7"/>
  <c r="H285" i="7"/>
  <c r="G286" i="7"/>
  <c r="E286" i="7"/>
  <c r="F286" i="7"/>
  <c r="H286" i="7"/>
  <c r="G287" i="7"/>
  <c r="E287" i="7"/>
  <c r="F287" i="7"/>
  <c r="H287" i="7"/>
  <c r="G288" i="7"/>
  <c r="E288" i="7"/>
  <c r="F288" i="7"/>
  <c r="H288" i="7"/>
  <c r="G289" i="7"/>
  <c r="E289" i="7"/>
  <c r="F289" i="7"/>
  <c r="H289" i="7"/>
  <c r="G290" i="7"/>
  <c r="E290" i="7"/>
  <c r="F290" i="7"/>
  <c r="H290" i="7"/>
  <c r="G291" i="7"/>
  <c r="E291" i="7"/>
  <c r="F291" i="7"/>
  <c r="H291" i="7"/>
  <c r="G292" i="7"/>
  <c r="E292" i="7"/>
  <c r="F292" i="7"/>
  <c r="H292" i="7"/>
  <c r="G293" i="7"/>
  <c r="E293" i="7"/>
  <c r="F293" i="7"/>
  <c r="H293" i="7"/>
  <c r="G294" i="7"/>
  <c r="E294" i="7"/>
  <c r="F294" i="7"/>
  <c r="H294" i="7"/>
  <c r="G295" i="7"/>
  <c r="E295" i="7"/>
  <c r="F295" i="7"/>
  <c r="H295" i="7"/>
  <c r="G296" i="7"/>
  <c r="E296" i="7"/>
  <c r="F296" i="7"/>
  <c r="H296" i="7"/>
  <c r="G297" i="7"/>
  <c r="E297" i="7"/>
  <c r="F297" i="7"/>
  <c r="H297" i="7"/>
  <c r="G298" i="7"/>
  <c r="E298" i="7"/>
  <c r="F298" i="7"/>
  <c r="H298" i="7"/>
  <c r="G299" i="7"/>
  <c r="E299" i="7"/>
  <c r="F299" i="7"/>
  <c r="H299" i="7"/>
  <c r="G300" i="7"/>
  <c r="E300" i="7"/>
  <c r="F300" i="7"/>
  <c r="H300" i="7"/>
  <c r="G301" i="7"/>
  <c r="E301" i="7"/>
  <c r="F301" i="7"/>
  <c r="H301" i="7"/>
  <c r="G302" i="7"/>
  <c r="E302" i="7"/>
  <c r="F302" i="7"/>
  <c r="H302" i="7"/>
  <c r="G303" i="7"/>
  <c r="E303" i="7"/>
  <c r="F303" i="7"/>
  <c r="H303" i="7"/>
  <c r="G304" i="7"/>
  <c r="E304" i="7"/>
  <c r="F304" i="7"/>
  <c r="H304" i="7"/>
  <c r="G305" i="7"/>
  <c r="E305" i="7"/>
  <c r="F305" i="7"/>
  <c r="H305" i="7"/>
  <c r="G306" i="7"/>
  <c r="E306" i="7"/>
  <c r="F306" i="7"/>
  <c r="H306" i="7"/>
  <c r="G307" i="7"/>
  <c r="E307" i="7"/>
  <c r="F307" i="7"/>
  <c r="H307" i="7"/>
  <c r="G308" i="7"/>
  <c r="E308" i="7"/>
  <c r="F308" i="7"/>
  <c r="H308" i="7"/>
  <c r="G309" i="7"/>
  <c r="E309" i="7"/>
  <c r="F309" i="7"/>
  <c r="H309" i="7"/>
  <c r="G310" i="7"/>
  <c r="E310" i="7"/>
  <c r="F310" i="7"/>
  <c r="H310" i="7"/>
  <c r="G311" i="7"/>
  <c r="E311" i="7"/>
  <c r="F311" i="7"/>
  <c r="H311" i="7"/>
  <c r="G312" i="7"/>
  <c r="E312" i="7"/>
  <c r="F312" i="7"/>
  <c r="H312" i="7"/>
  <c r="G313" i="7"/>
  <c r="E313" i="7"/>
  <c r="F313" i="7"/>
  <c r="H313" i="7"/>
  <c r="G314" i="7"/>
  <c r="E314" i="7"/>
  <c r="F314" i="7"/>
  <c r="H314" i="7"/>
  <c r="G315" i="7"/>
  <c r="E315" i="7"/>
  <c r="F315" i="7"/>
  <c r="H315" i="7"/>
  <c r="G316" i="7"/>
  <c r="E316" i="7"/>
  <c r="F316" i="7"/>
  <c r="H316" i="7"/>
  <c r="G317" i="7"/>
  <c r="E317" i="7"/>
  <c r="F317" i="7"/>
  <c r="H317" i="7"/>
  <c r="G318" i="7"/>
  <c r="E318" i="7"/>
  <c r="F318" i="7"/>
  <c r="H318" i="7"/>
  <c r="G319" i="7"/>
  <c r="E319" i="7"/>
  <c r="F319" i="7"/>
  <c r="H319" i="7"/>
  <c r="G320" i="7"/>
  <c r="E320" i="7"/>
  <c r="F320" i="7"/>
  <c r="H320" i="7"/>
  <c r="G321" i="7"/>
  <c r="E321" i="7"/>
  <c r="F321" i="7"/>
  <c r="H321" i="7"/>
  <c r="G322" i="7"/>
  <c r="E322" i="7"/>
  <c r="F322" i="7"/>
  <c r="H322" i="7"/>
  <c r="G323" i="7"/>
  <c r="E323" i="7"/>
  <c r="F323" i="7"/>
  <c r="H323" i="7"/>
  <c r="G324" i="7"/>
  <c r="E324" i="7"/>
  <c r="F324" i="7"/>
  <c r="H324" i="7"/>
  <c r="G325" i="7"/>
  <c r="E325" i="7"/>
  <c r="F325" i="7"/>
  <c r="H325" i="7"/>
  <c r="G326" i="7"/>
  <c r="E326" i="7"/>
  <c r="F326" i="7"/>
  <c r="H326" i="7"/>
  <c r="G327" i="7"/>
  <c r="E327" i="7"/>
  <c r="F327" i="7"/>
  <c r="H327" i="7"/>
  <c r="G328" i="7"/>
  <c r="E328" i="7"/>
  <c r="F328" i="7"/>
  <c r="H328" i="7"/>
  <c r="G329" i="7"/>
  <c r="E329" i="7"/>
  <c r="F329" i="7"/>
  <c r="H329" i="7"/>
  <c r="G330" i="7"/>
  <c r="E330" i="7"/>
  <c r="F330" i="7"/>
  <c r="H330" i="7"/>
  <c r="G331" i="7"/>
  <c r="E331" i="7"/>
  <c r="F331" i="7"/>
  <c r="H331" i="7"/>
  <c r="G332" i="7"/>
  <c r="E332" i="7"/>
  <c r="F332" i="7"/>
  <c r="H332" i="7"/>
  <c r="G333" i="7"/>
  <c r="E333" i="7"/>
  <c r="F333" i="7"/>
  <c r="H333" i="7"/>
  <c r="G334" i="7"/>
  <c r="E334" i="7"/>
  <c r="F334" i="7"/>
  <c r="H334" i="7"/>
  <c r="G335" i="7"/>
  <c r="E335" i="7"/>
  <c r="F335" i="7"/>
  <c r="H335" i="7"/>
  <c r="G336" i="7"/>
  <c r="E336" i="7"/>
  <c r="F336" i="7"/>
  <c r="H336" i="7"/>
  <c r="G337" i="7"/>
  <c r="E337" i="7"/>
  <c r="F337" i="7"/>
  <c r="H337" i="7"/>
  <c r="G338" i="7"/>
  <c r="E338" i="7"/>
  <c r="F338" i="7"/>
  <c r="H338" i="7"/>
  <c r="G339" i="7"/>
  <c r="E339" i="7"/>
  <c r="F339" i="7"/>
  <c r="H339" i="7"/>
  <c r="G340" i="7"/>
  <c r="E340" i="7"/>
  <c r="F340" i="7"/>
  <c r="H340" i="7"/>
  <c r="G341" i="7"/>
  <c r="E341" i="7"/>
  <c r="F341" i="7"/>
  <c r="H341" i="7"/>
  <c r="G342" i="7"/>
  <c r="E342" i="7"/>
  <c r="F342" i="7"/>
  <c r="H342" i="7"/>
  <c r="G343" i="7"/>
  <c r="E343" i="7"/>
  <c r="F343" i="7"/>
  <c r="H343" i="7"/>
  <c r="G344" i="7"/>
  <c r="E344" i="7"/>
  <c r="F344" i="7"/>
  <c r="H344" i="7"/>
  <c r="G345" i="7"/>
  <c r="E345" i="7"/>
  <c r="F345" i="7"/>
  <c r="H345" i="7"/>
  <c r="G346" i="7"/>
  <c r="E346" i="7"/>
  <c r="F346" i="7"/>
  <c r="H346" i="7"/>
  <c r="G347" i="7"/>
  <c r="E347" i="7"/>
  <c r="F347" i="7"/>
  <c r="H347" i="7"/>
  <c r="G348" i="7"/>
  <c r="E348" i="7"/>
  <c r="F348" i="7"/>
  <c r="H348" i="7"/>
  <c r="G349" i="7"/>
  <c r="E349" i="7"/>
  <c r="F349" i="7"/>
  <c r="H349" i="7"/>
  <c r="G350" i="7"/>
  <c r="E350" i="7"/>
  <c r="F350" i="7"/>
  <c r="H350" i="7"/>
  <c r="G351" i="7"/>
  <c r="E351" i="7"/>
  <c r="F351" i="7"/>
  <c r="H351" i="7"/>
  <c r="G352" i="7"/>
  <c r="E352" i="7"/>
  <c r="F352" i="7"/>
  <c r="H352" i="7"/>
  <c r="G353" i="7"/>
  <c r="E353" i="7"/>
  <c r="F353" i="7"/>
  <c r="H353" i="7"/>
  <c r="G354" i="7"/>
  <c r="E354" i="7"/>
  <c r="F354" i="7"/>
  <c r="H354" i="7"/>
  <c r="G355" i="7"/>
  <c r="E355" i="7"/>
  <c r="F355" i="7"/>
  <c r="H355" i="7"/>
  <c r="G356" i="7"/>
  <c r="E356" i="7"/>
  <c r="F356" i="7"/>
  <c r="H356" i="7"/>
  <c r="G357" i="7"/>
  <c r="E357" i="7"/>
  <c r="F357" i="7"/>
  <c r="H357" i="7"/>
  <c r="G358" i="7"/>
  <c r="E358" i="7"/>
  <c r="F358" i="7"/>
  <c r="H358" i="7"/>
  <c r="G359" i="7"/>
  <c r="E359" i="7"/>
  <c r="F359" i="7"/>
  <c r="H359" i="7"/>
  <c r="G360" i="7"/>
  <c r="E360" i="7"/>
  <c r="F360" i="7"/>
  <c r="H360" i="7"/>
  <c r="G361" i="7"/>
  <c r="E361" i="7"/>
  <c r="F361" i="7"/>
  <c r="H361" i="7"/>
  <c r="G362" i="7"/>
  <c r="E362" i="7"/>
  <c r="F362" i="7"/>
  <c r="H362" i="7"/>
  <c r="G363" i="7"/>
  <c r="E363" i="7"/>
  <c r="F363" i="7"/>
  <c r="H363" i="7"/>
  <c r="G364" i="7"/>
  <c r="E364" i="7"/>
  <c r="F364" i="7"/>
  <c r="H364" i="7"/>
  <c r="G365" i="7"/>
  <c r="E365" i="7"/>
  <c r="F365" i="7"/>
  <c r="H365" i="7"/>
  <c r="G366" i="7"/>
  <c r="E366" i="7"/>
  <c r="F366" i="7"/>
  <c r="H366" i="7"/>
  <c r="G367" i="7"/>
  <c r="E367" i="7"/>
  <c r="F367" i="7"/>
  <c r="H367" i="7"/>
  <c r="G368" i="7"/>
  <c r="E368" i="7"/>
  <c r="F368" i="7"/>
  <c r="H368" i="7"/>
  <c r="G369" i="7"/>
  <c r="E369" i="7"/>
  <c r="F369" i="7"/>
  <c r="H369" i="7"/>
  <c r="G370" i="7"/>
  <c r="E370" i="7"/>
  <c r="F370" i="7"/>
  <c r="H370" i="7"/>
  <c r="G371" i="7"/>
  <c r="E371" i="7"/>
  <c r="F371" i="7"/>
  <c r="H371" i="7"/>
  <c r="G372" i="7"/>
  <c r="E372" i="7"/>
  <c r="F372" i="7"/>
  <c r="H372" i="7"/>
  <c r="G373" i="7"/>
  <c r="E373" i="7"/>
  <c r="F373" i="7"/>
  <c r="H373" i="7"/>
  <c r="G374" i="7"/>
  <c r="E374" i="7"/>
  <c r="F374" i="7"/>
  <c r="H374" i="7"/>
  <c r="G375" i="7"/>
  <c r="E375" i="7"/>
  <c r="F375" i="7"/>
  <c r="H375" i="7"/>
  <c r="G376" i="7"/>
  <c r="E376" i="7"/>
  <c r="F376" i="7"/>
  <c r="H376" i="7"/>
  <c r="G377" i="7"/>
  <c r="E377" i="7"/>
  <c r="F377" i="7"/>
  <c r="H377" i="7"/>
  <c r="G378" i="7"/>
  <c r="E378" i="7"/>
  <c r="F378" i="7"/>
  <c r="H378" i="7"/>
  <c r="G379" i="7"/>
  <c r="E379" i="7"/>
  <c r="F379" i="7"/>
  <c r="H379" i="7"/>
  <c r="G380" i="7"/>
  <c r="E380" i="7"/>
  <c r="F380" i="7"/>
  <c r="H380" i="7"/>
  <c r="G381" i="7"/>
  <c r="E381" i="7"/>
  <c r="F381" i="7"/>
  <c r="H381" i="7"/>
  <c r="G382" i="7"/>
  <c r="E382" i="7"/>
  <c r="F382" i="7"/>
  <c r="H382" i="7"/>
  <c r="G383" i="7"/>
  <c r="E383" i="7"/>
  <c r="F383" i="7"/>
  <c r="H383" i="7"/>
  <c r="G384" i="7"/>
  <c r="E384" i="7"/>
  <c r="F384" i="7"/>
  <c r="H384" i="7"/>
  <c r="G385" i="7"/>
  <c r="E385" i="7"/>
  <c r="F385" i="7"/>
  <c r="H385" i="7"/>
  <c r="G386" i="7"/>
  <c r="E386" i="7"/>
  <c r="F386" i="7"/>
  <c r="H386" i="7"/>
  <c r="G387" i="7"/>
  <c r="E387" i="7"/>
  <c r="F387" i="7"/>
  <c r="H387" i="7"/>
  <c r="G388" i="7"/>
  <c r="E388" i="7"/>
  <c r="F388" i="7"/>
  <c r="H388" i="7"/>
  <c r="G389" i="7"/>
  <c r="E389" i="7"/>
  <c r="F389" i="7"/>
  <c r="H389" i="7"/>
  <c r="G390" i="7"/>
  <c r="E390" i="7"/>
  <c r="F390" i="7"/>
  <c r="H390" i="7"/>
  <c r="G391" i="7"/>
  <c r="E391" i="7"/>
  <c r="F391" i="7"/>
  <c r="H391" i="7"/>
  <c r="G392" i="7"/>
  <c r="E392" i="7"/>
  <c r="F392" i="7"/>
  <c r="H392" i="7"/>
  <c r="G393" i="7"/>
  <c r="E393" i="7"/>
  <c r="F393" i="7"/>
  <c r="H393" i="7"/>
  <c r="G394" i="7"/>
  <c r="E394" i="7"/>
  <c r="F394" i="7"/>
  <c r="H394" i="7"/>
  <c r="G395" i="7"/>
  <c r="E395" i="7"/>
  <c r="F395" i="7"/>
  <c r="H395" i="7"/>
  <c r="G396" i="7"/>
  <c r="E396" i="7"/>
  <c r="F396" i="7"/>
  <c r="H396" i="7"/>
  <c r="G397" i="7"/>
  <c r="E397" i="7"/>
  <c r="F397" i="7"/>
  <c r="H397" i="7"/>
  <c r="G398" i="7"/>
  <c r="E398" i="7"/>
  <c r="F398" i="7"/>
  <c r="H398" i="7"/>
  <c r="G399" i="7"/>
  <c r="E399" i="7"/>
  <c r="F399" i="7"/>
  <c r="H399" i="7"/>
  <c r="G400" i="7"/>
  <c r="E400" i="7"/>
  <c r="F400" i="7"/>
  <c r="H400" i="7"/>
  <c r="G401" i="7"/>
  <c r="E401" i="7"/>
  <c r="F401" i="7"/>
  <c r="H401" i="7"/>
  <c r="G402" i="7"/>
  <c r="E402" i="7"/>
  <c r="F402" i="7"/>
  <c r="H402" i="7"/>
  <c r="G403" i="7"/>
  <c r="E403" i="7"/>
  <c r="F403" i="7"/>
  <c r="H403" i="7"/>
  <c r="G404" i="7"/>
  <c r="E404" i="7"/>
  <c r="F404" i="7"/>
  <c r="H404" i="7"/>
  <c r="G405" i="7"/>
  <c r="E405" i="7"/>
  <c r="F405" i="7"/>
  <c r="H405" i="7"/>
  <c r="G406" i="7"/>
  <c r="E406" i="7"/>
  <c r="F406" i="7"/>
  <c r="H406" i="7"/>
  <c r="G407" i="7"/>
  <c r="E407" i="7"/>
  <c r="F407" i="7"/>
  <c r="H407" i="7"/>
  <c r="G408" i="7"/>
  <c r="E408" i="7"/>
  <c r="F408" i="7"/>
  <c r="H408" i="7"/>
  <c r="G409" i="7"/>
  <c r="E409" i="7"/>
  <c r="F409" i="7"/>
  <c r="H409" i="7"/>
  <c r="G410" i="7"/>
  <c r="E410" i="7"/>
  <c r="F410" i="7"/>
  <c r="H410" i="7"/>
  <c r="G411" i="7"/>
  <c r="E411" i="7"/>
  <c r="F411" i="7"/>
  <c r="H411" i="7"/>
  <c r="G412" i="7"/>
  <c r="E412" i="7"/>
  <c r="F412" i="7"/>
  <c r="H412" i="7"/>
  <c r="G413" i="7"/>
  <c r="E413" i="7"/>
  <c r="F413" i="7"/>
  <c r="H413" i="7"/>
  <c r="G414" i="7"/>
  <c r="E414" i="7"/>
  <c r="F414" i="7"/>
  <c r="H414" i="7"/>
  <c r="G415" i="7"/>
  <c r="E415" i="7"/>
  <c r="F415" i="7"/>
  <c r="H415" i="7"/>
  <c r="G416" i="7"/>
  <c r="E416" i="7"/>
  <c r="F416" i="7"/>
  <c r="H416" i="7"/>
  <c r="G417" i="7"/>
  <c r="E417" i="7"/>
  <c r="F417" i="7"/>
  <c r="H417" i="7"/>
  <c r="G418" i="7"/>
  <c r="E418" i="7"/>
  <c r="F418" i="7"/>
  <c r="H418" i="7"/>
  <c r="G419" i="7"/>
  <c r="E419" i="7"/>
  <c r="F419" i="7"/>
  <c r="H419" i="7"/>
  <c r="G420" i="7"/>
  <c r="E420" i="7"/>
  <c r="F420" i="7"/>
  <c r="H420" i="7"/>
  <c r="G421" i="7"/>
  <c r="E421" i="7"/>
  <c r="F421" i="7"/>
  <c r="H421" i="7"/>
  <c r="G422" i="7"/>
  <c r="E422" i="7"/>
  <c r="F422" i="7"/>
  <c r="H422" i="7"/>
  <c r="G423" i="7"/>
  <c r="E423" i="7"/>
  <c r="F423" i="7"/>
  <c r="H423" i="7"/>
  <c r="G424" i="7"/>
  <c r="E424" i="7"/>
  <c r="F424" i="7"/>
  <c r="H424" i="7"/>
  <c r="G425" i="7"/>
  <c r="E425" i="7"/>
  <c r="F425" i="7"/>
  <c r="H425" i="7"/>
  <c r="G426" i="7"/>
  <c r="E426" i="7"/>
  <c r="F426" i="7"/>
  <c r="H426" i="7"/>
  <c r="G427" i="7"/>
  <c r="E427" i="7"/>
  <c r="F427" i="7"/>
  <c r="H427" i="7"/>
  <c r="G428" i="7"/>
  <c r="E428" i="7"/>
  <c r="F428" i="7"/>
  <c r="H428" i="7"/>
  <c r="G429" i="7"/>
  <c r="E429" i="7"/>
  <c r="F429" i="7"/>
  <c r="H429" i="7"/>
  <c r="G430" i="7"/>
  <c r="E430" i="7"/>
  <c r="F430" i="7"/>
  <c r="H430" i="7"/>
  <c r="G431" i="7"/>
  <c r="E431" i="7"/>
  <c r="F431" i="7"/>
  <c r="H431" i="7"/>
  <c r="G432" i="7"/>
  <c r="E432" i="7"/>
  <c r="F432" i="7"/>
  <c r="H432" i="7"/>
  <c r="G433" i="7"/>
  <c r="E433" i="7"/>
  <c r="F433" i="7"/>
  <c r="H433" i="7"/>
  <c r="G434" i="7"/>
  <c r="E434" i="7"/>
  <c r="F434" i="7"/>
  <c r="H434" i="7"/>
  <c r="G435" i="7"/>
  <c r="E435" i="7"/>
  <c r="F435" i="7"/>
  <c r="H435" i="7"/>
  <c r="G436" i="7"/>
  <c r="E436" i="7"/>
  <c r="F436" i="7"/>
  <c r="H436" i="7"/>
  <c r="G437" i="7"/>
  <c r="E437" i="7"/>
  <c r="F437" i="7"/>
  <c r="H437" i="7"/>
  <c r="G438" i="7"/>
  <c r="E438" i="7"/>
  <c r="F438" i="7"/>
  <c r="H438" i="7"/>
  <c r="G439" i="7"/>
  <c r="E439" i="7"/>
  <c r="F439" i="7"/>
  <c r="H439" i="7"/>
  <c r="G440" i="7"/>
  <c r="E440" i="7"/>
  <c r="F440" i="7"/>
  <c r="H440" i="7"/>
  <c r="G441" i="7"/>
  <c r="E441" i="7"/>
  <c r="F441" i="7"/>
  <c r="H441" i="7"/>
  <c r="G442" i="7"/>
  <c r="E442" i="7"/>
  <c r="F442" i="7"/>
  <c r="H442" i="7"/>
  <c r="G443" i="7"/>
  <c r="E443" i="7"/>
  <c r="F443" i="7"/>
  <c r="H443" i="7"/>
  <c r="G444" i="7"/>
  <c r="E444" i="7"/>
  <c r="F444" i="7"/>
  <c r="H444" i="7"/>
  <c r="G445" i="7"/>
  <c r="E445" i="7"/>
  <c r="F445" i="7"/>
  <c r="H445" i="7"/>
  <c r="G446" i="7"/>
  <c r="E446" i="7"/>
  <c r="F446" i="7"/>
  <c r="H446" i="7"/>
  <c r="G447" i="7"/>
  <c r="E447" i="7"/>
  <c r="F447" i="7"/>
  <c r="H447" i="7"/>
  <c r="G448" i="7"/>
  <c r="E448" i="7"/>
  <c r="F448" i="7"/>
  <c r="H448" i="7"/>
  <c r="G449" i="7"/>
  <c r="E449" i="7"/>
  <c r="F449" i="7"/>
  <c r="H449" i="7"/>
  <c r="G450" i="7"/>
  <c r="E450" i="7"/>
  <c r="F450" i="7"/>
  <c r="H450" i="7"/>
  <c r="G451" i="7"/>
  <c r="E451" i="7"/>
  <c r="F451" i="7"/>
  <c r="H451" i="7"/>
  <c r="G452" i="7"/>
  <c r="E452" i="7"/>
  <c r="F452" i="7"/>
  <c r="H452" i="7"/>
  <c r="G453" i="7"/>
  <c r="E453" i="7"/>
  <c r="F453" i="7"/>
  <c r="H453" i="7"/>
  <c r="G454" i="7"/>
  <c r="E454" i="7"/>
  <c r="F454" i="7"/>
  <c r="H454" i="7"/>
  <c r="G455" i="7"/>
  <c r="E455" i="7"/>
  <c r="F455" i="7"/>
  <c r="H455" i="7"/>
  <c r="G456" i="7"/>
  <c r="E456" i="7"/>
  <c r="F456" i="7"/>
  <c r="H456" i="7"/>
  <c r="G457" i="7"/>
  <c r="E457" i="7"/>
  <c r="F457" i="7"/>
  <c r="H457" i="7"/>
  <c r="G458" i="7"/>
  <c r="E458" i="7"/>
  <c r="F458" i="7"/>
  <c r="H458" i="7"/>
  <c r="G459" i="7"/>
  <c r="E459" i="7"/>
  <c r="F459" i="7"/>
  <c r="H459" i="7"/>
  <c r="G460" i="7"/>
  <c r="E460" i="7"/>
  <c r="F460" i="7"/>
  <c r="H460" i="7"/>
  <c r="G461" i="7"/>
  <c r="E461" i="7"/>
  <c r="F461" i="7"/>
  <c r="H461" i="7"/>
  <c r="G462" i="7"/>
  <c r="E462" i="7"/>
  <c r="F462" i="7"/>
  <c r="H462" i="7"/>
  <c r="G463" i="7"/>
  <c r="E463" i="7"/>
  <c r="F463" i="7"/>
  <c r="H463" i="7"/>
  <c r="G464" i="7"/>
  <c r="E464" i="7"/>
  <c r="F464" i="7"/>
  <c r="H464" i="7"/>
  <c r="G465" i="7"/>
  <c r="E465" i="7"/>
  <c r="F465" i="7"/>
  <c r="H465" i="7"/>
  <c r="G466" i="7"/>
  <c r="E466" i="7"/>
  <c r="F466" i="7"/>
  <c r="H466" i="7"/>
  <c r="G467" i="7"/>
  <c r="E467" i="7"/>
  <c r="F467" i="7"/>
  <c r="H467" i="7"/>
  <c r="G468" i="7"/>
  <c r="E468" i="7"/>
  <c r="F468" i="7"/>
  <c r="H468" i="7"/>
  <c r="G469" i="7"/>
  <c r="E469" i="7"/>
  <c r="F469" i="7"/>
  <c r="H469" i="7"/>
  <c r="G470" i="7"/>
  <c r="E470" i="7"/>
  <c r="F470" i="7"/>
  <c r="H470" i="7"/>
  <c r="G471" i="7"/>
  <c r="E471" i="7"/>
  <c r="F471" i="7"/>
  <c r="H471" i="7"/>
  <c r="G472" i="7"/>
  <c r="E472" i="7"/>
  <c r="F472" i="7"/>
  <c r="H472" i="7"/>
  <c r="G473" i="7"/>
  <c r="E473" i="7"/>
  <c r="F473" i="7"/>
  <c r="H473" i="7"/>
  <c r="G474" i="7"/>
  <c r="E474" i="7"/>
  <c r="F474" i="7"/>
  <c r="H474" i="7"/>
  <c r="G475" i="7"/>
  <c r="E475" i="7"/>
  <c r="F475" i="7"/>
  <c r="H475" i="7"/>
  <c r="G476" i="7"/>
  <c r="E476" i="7"/>
  <c r="F476" i="7"/>
  <c r="H476" i="7"/>
  <c r="G477" i="7"/>
  <c r="E477" i="7"/>
  <c r="F477" i="7"/>
  <c r="H477" i="7"/>
  <c r="G478" i="7"/>
  <c r="E478" i="7"/>
  <c r="F478" i="7"/>
  <c r="H478" i="7"/>
  <c r="G479" i="7"/>
  <c r="E479" i="7"/>
  <c r="F479" i="7"/>
  <c r="H479" i="7"/>
  <c r="G480" i="7"/>
  <c r="E480" i="7"/>
  <c r="F480" i="7"/>
  <c r="H480" i="7"/>
  <c r="G481" i="7"/>
  <c r="E481" i="7"/>
  <c r="F481" i="7"/>
  <c r="H481" i="7"/>
  <c r="G482" i="7"/>
  <c r="E482" i="7"/>
  <c r="F482" i="7"/>
  <c r="H482" i="7"/>
  <c r="G483" i="7"/>
  <c r="E483" i="7"/>
  <c r="F483" i="7"/>
  <c r="H483" i="7"/>
  <c r="G484" i="7"/>
  <c r="E484" i="7"/>
  <c r="F484" i="7"/>
  <c r="H484" i="7"/>
  <c r="G485" i="7"/>
  <c r="E485" i="7"/>
  <c r="F485" i="7"/>
  <c r="H485" i="7"/>
  <c r="G486" i="7"/>
  <c r="E486" i="7"/>
  <c r="F486" i="7"/>
  <c r="H486" i="7"/>
  <c r="G487" i="7"/>
  <c r="E487" i="7"/>
  <c r="F487" i="7"/>
  <c r="H487" i="7"/>
  <c r="G488" i="7"/>
  <c r="E488" i="7"/>
  <c r="F488" i="7"/>
  <c r="H488" i="7"/>
  <c r="G489" i="7"/>
  <c r="E489" i="7"/>
  <c r="F489" i="7"/>
  <c r="H489" i="7"/>
  <c r="G490" i="7"/>
  <c r="E490" i="7"/>
  <c r="F490" i="7"/>
  <c r="H490" i="7"/>
  <c r="G491" i="7"/>
  <c r="E491" i="7"/>
  <c r="F491" i="7"/>
  <c r="H491" i="7"/>
  <c r="G492" i="7"/>
  <c r="E492" i="7"/>
  <c r="F492" i="7"/>
  <c r="H492" i="7"/>
  <c r="G493" i="7"/>
  <c r="E493" i="7"/>
  <c r="F493" i="7"/>
  <c r="H493" i="7"/>
  <c r="G494" i="7"/>
  <c r="E494" i="7"/>
  <c r="F494" i="7"/>
  <c r="H494" i="7"/>
  <c r="G495" i="7"/>
  <c r="E495" i="7"/>
  <c r="F495" i="7"/>
  <c r="H495" i="7"/>
  <c r="G496" i="7"/>
  <c r="E496" i="7"/>
  <c r="F496" i="7"/>
  <c r="H496" i="7"/>
  <c r="G497" i="7"/>
  <c r="E497" i="7"/>
  <c r="F497" i="7"/>
  <c r="H497" i="7"/>
  <c r="G498" i="7"/>
  <c r="E498" i="7"/>
  <c r="F498" i="7"/>
  <c r="H498" i="7"/>
  <c r="G499" i="7"/>
  <c r="E499" i="7"/>
  <c r="F499" i="7"/>
  <c r="H499" i="7"/>
  <c r="G500" i="7"/>
  <c r="E500" i="7"/>
  <c r="F500" i="7"/>
  <c r="H500" i="7"/>
  <c r="G501" i="7"/>
  <c r="E501" i="7"/>
  <c r="F501" i="7"/>
  <c r="H501" i="7"/>
  <c r="G502" i="7"/>
  <c r="E502" i="7"/>
  <c r="F502" i="7"/>
  <c r="H502" i="7"/>
  <c r="G503" i="7"/>
  <c r="E503" i="7"/>
  <c r="F503" i="7"/>
  <c r="H503" i="7"/>
  <c r="G504" i="7"/>
  <c r="E504" i="7"/>
  <c r="F504" i="7"/>
  <c r="H504" i="7"/>
  <c r="G505" i="7"/>
  <c r="E505" i="7"/>
  <c r="F505" i="7"/>
  <c r="H505" i="7"/>
  <c r="G506" i="7"/>
  <c r="E506" i="7"/>
  <c r="F506" i="7"/>
  <c r="H506" i="7"/>
  <c r="G507" i="7"/>
  <c r="E507" i="7"/>
  <c r="F507" i="7"/>
  <c r="H507" i="7"/>
  <c r="G508" i="7"/>
  <c r="E508" i="7"/>
  <c r="F508" i="7"/>
  <c r="H508" i="7"/>
  <c r="G509" i="7"/>
  <c r="E509" i="7"/>
  <c r="F509" i="7"/>
  <c r="H509" i="7"/>
  <c r="G510" i="7"/>
  <c r="E510" i="7"/>
  <c r="F510" i="7"/>
  <c r="H510" i="7"/>
  <c r="G511" i="7"/>
  <c r="E511" i="7"/>
  <c r="F511" i="7"/>
  <c r="H511" i="7"/>
  <c r="G512" i="7"/>
  <c r="E512" i="7"/>
  <c r="F512" i="7"/>
  <c r="H512" i="7"/>
  <c r="G513" i="7"/>
  <c r="E513" i="7"/>
  <c r="F513" i="7"/>
  <c r="H513" i="7"/>
  <c r="G514" i="7"/>
  <c r="E514" i="7"/>
  <c r="F514" i="7"/>
  <c r="H514" i="7"/>
  <c r="G515" i="7"/>
  <c r="E515" i="7"/>
  <c r="F515" i="7"/>
  <c r="H515" i="7"/>
  <c r="G516" i="7"/>
  <c r="E516" i="7"/>
  <c r="F516" i="7"/>
  <c r="H516" i="7"/>
  <c r="G517" i="7"/>
  <c r="E517" i="7"/>
  <c r="F517" i="7"/>
  <c r="H517" i="7"/>
  <c r="G518" i="7"/>
  <c r="E518" i="7"/>
  <c r="F518" i="7"/>
  <c r="H518" i="7"/>
  <c r="G519" i="7"/>
  <c r="E519" i="7"/>
  <c r="F519" i="7"/>
  <c r="H519" i="7"/>
  <c r="G520" i="7"/>
  <c r="E520" i="7"/>
  <c r="F520" i="7"/>
  <c r="H520" i="7"/>
  <c r="G521" i="7"/>
  <c r="E521" i="7"/>
  <c r="F521" i="7"/>
  <c r="H521" i="7"/>
  <c r="G522" i="7"/>
  <c r="E522" i="7"/>
  <c r="F522" i="7"/>
  <c r="H522" i="7"/>
  <c r="G523" i="7"/>
  <c r="E523" i="7"/>
  <c r="F523" i="7"/>
  <c r="H523" i="7"/>
  <c r="G524" i="7"/>
  <c r="E524" i="7"/>
  <c r="F524" i="7"/>
  <c r="H524" i="7"/>
  <c r="G525" i="7"/>
  <c r="E525" i="7"/>
  <c r="F525" i="7"/>
  <c r="H525" i="7"/>
  <c r="G526" i="7"/>
  <c r="E526" i="7"/>
  <c r="F526" i="7"/>
  <c r="H526" i="7"/>
  <c r="G527" i="7"/>
  <c r="E527" i="7"/>
  <c r="F527" i="7"/>
  <c r="H527" i="7"/>
  <c r="G528" i="7"/>
  <c r="E528" i="7"/>
  <c r="F528" i="7"/>
  <c r="H528" i="7"/>
  <c r="G529" i="7"/>
  <c r="E529" i="7"/>
  <c r="F529" i="7"/>
  <c r="H529" i="7"/>
  <c r="G530" i="7"/>
  <c r="E530" i="7"/>
  <c r="F530" i="7"/>
  <c r="H530" i="7"/>
  <c r="G531" i="7"/>
  <c r="E531" i="7"/>
  <c r="F531" i="7"/>
  <c r="H531" i="7"/>
  <c r="G532" i="7"/>
  <c r="E532" i="7"/>
  <c r="F532" i="7"/>
  <c r="H532" i="7"/>
  <c r="G533" i="7"/>
  <c r="E533" i="7"/>
  <c r="F533" i="7"/>
  <c r="H533" i="7"/>
  <c r="G534" i="7"/>
  <c r="E534" i="7"/>
  <c r="F534" i="7"/>
  <c r="H534" i="7"/>
  <c r="G535" i="7"/>
  <c r="E535" i="7"/>
  <c r="F535" i="7"/>
  <c r="H535" i="7"/>
  <c r="G536" i="7"/>
  <c r="E536" i="7"/>
  <c r="F536" i="7"/>
  <c r="H536" i="7"/>
  <c r="G537" i="7"/>
  <c r="E537" i="7"/>
  <c r="F537" i="7"/>
  <c r="H537" i="7"/>
  <c r="G538" i="7"/>
  <c r="E538" i="7"/>
  <c r="F538" i="7"/>
  <c r="H538" i="7"/>
  <c r="G539" i="7"/>
  <c r="E539" i="7"/>
  <c r="F539" i="7"/>
  <c r="H539" i="7"/>
  <c r="G540" i="7"/>
  <c r="E540" i="7"/>
  <c r="F540" i="7"/>
  <c r="H540" i="7"/>
  <c r="G541" i="7"/>
  <c r="E541" i="7"/>
  <c r="F541" i="7"/>
  <c r="H541" i="7"/>
  <c r="G542" i="7"/>
  <c r="E542" i="7"/>
  <c r="F542" i="7"/>
  <c r="H542" i="7"/>
  <c r="G543" i="7"/>
  <c r="E543" i="7"/>
  <c r="F543" i="7"/>
  <c r="H543" i="7"/>
  <c r="G544" i="7"/>
  <c r="E544" i="7"/>
  <c r="F544" i="7"/>
  <c r="H544" i="7"/>
  <c r="G545" i="7"/>
  <c r="E545" i="7"/>
  <c r="F545" i="7"/>
  <c r="H545" i="7"/>
  <c r="G546" i="7"/>
  <c r="E546" i="7"/>
  <c r="F546" i="7"/>
  <c r="H546" i="7"/>
  <c r="G547" i="7"/>
  <c r="E547" i="7"/>
  <c r="F547" i="7"/>
  <c r="H547" i="7"/>
  <c r="G548" i="7"/>
  <c r="E548" i="7"/>
  <c r="F548" i="7"/>
  <c r="H548" i="7"/>
  <c r="G549" i="7"/>
  <c r="E549" i="7"/>
  <c r="F549" i="7"/>
  <c r="H549" i="7"/>
  <c r="G550" i="7"/>
  <c r="E550" i="7"/>
  <c r="F550" i="7"/>
  <c r="H550" i="7"/>
  <c r="G551" i="7"/>
  <c r="E551" i="7"/>
  <c r="F551" i="7"/>
  <c r="H551" i="7"/>
  <c r="G552" i="7"/>
  <c r="E552" i="7"/>
  <c r="F552" i="7"/>
  <c r="H552" i="7"/>
  <c r="G553" i="7"/>
  <c r="E553" i="7"/>
  <c r="F553" i="7"/>
  <c r="H553" i="7"/>
  <c r="G554" i="7"/>
  <c r="E554" i="7"/>
  <c r="F554" i="7"/>
  <c r="H554" i="7"/>
  <c r="G555" i="7"/>
  <c r="E555" i="7"/>
  <c r="F555" i="7"/>
  <c r="H555" i="7"/>
  <c r="G556" i="7"/>
  <c r="E556" i="7"/>
  <c r="F556" i="7"/>
  <c r="H556" i="7"/>
  <c r="G557" i="7"/>
  <c r="E557" i="7"/>
  <c r="F557" i="7"/>
  <c r="H557" i="7"/>
  <c r="G558" i="7"/>
  <c r="E558" i="7"/>
  <c r="F558" i="7"/>
  <c r="H558" i="7"/>
  <c r="G559" i="7"/>
  <c r="E559" i="7"/>
  <c r="F559" i="7"/>
  <c r="H559" i="7"/>
  <c r="G560" i="7"/>
  <c r="E560" i="7"/>
  <c r="F560" i="7"/>
  <c r="H560" i="7"/>
  <c r="G561" i="7"/>
  <c r="E561" i="7"/>
  <c r="F561" i="7"/>
  <c r="H561" i="7"/>
  <c r="G562" i="7"/>
  <c r="E562" i="7"/>
  <c r="F562" i="7"/>
  <c r="H562" i="7"/>
  <c r="G563" i="7"/>
  <c r="E563" i="7"/>
  <c r="F563" i="7"/>
  <c r="H563" i="7"/>
  <c r="G564" i="7"/>
  <c r="E564" i="7"/>
  <c r="F564" i="7"/>
  <c r="H564" i="7"/>
  <c r="G565" i="7"/>
  <c r="E565" i="7"/>
  <c r="F565" i="7"/>
  <c r="H565" i="7"/>
  <c r="G566" i="7"/>
  <c r="E566" i="7"/>
  <c r="F566" i="7"/>
  <c r="H566" i="7"/>
  <c r="G567" i="7"/>
  <c r="E567" i="7"/>
  <c r="F567" i="7"/>
  <c r="H567" i="7"/>
  <c r="G568" i="7"/>
  <c r="E568" i="7"/>
  <c r="F568" i="7"/>
  <c r="H568" i="7"/>
  <c r="G569" i="7"/>
  <c r="E569" i="7"/>
  <c r="F569" i="7"/>
  <c r="H569" i="7"/>
  <c r="G570" i="7"/>
  <c r="E570" i="7"/>
  <c r="F570" i="7"/>
  <c r="H570" i="7"/>
  <c r="G571" i="7"/>
  <c r="E571" i="7"/>
  <c r="F571" i="7"/>
  <c r="H571" i="7"/>
  <c r="G572" i="7"/>
  <c r="E572" i="7"/>
  <c r="F572" i="7"/>
  <c r="H572" i="7"/>
  <c r="G573" i="7"/>
  <c r="E573" i="7"/>
  <c r="F573" i="7"/>
  <c r="H573" i="7"/>
  <c r="G574" i="7"/>
  <c r="E574" i="7"/>
  <c r="F574" i="7"/>
  <c r="H574" i="7"/>
  <c r="G575" i="7"/>
  <c r="E575" i="7"/>
  <c r="F575" i="7"/>
  <c r="H575" i="7"/>
  <c r="G576" i="7"/>
  <c r="E576" i="7"/>
  <c r="F576" i="7"/>
  <c r="H576" i="7"/>
  <c r="G577" i="7"/>
  <c r="E577" i="7"/>
  <c r="F577" i="7"/>
  <c r="H577" i="7"/>
  <c r="G578" i="7"/>
  <c r="E578" i="7"/>
  <c r="F578" i="7"/>
  <c r="H578" i="7"/>
  <c r="G579" i="7"/>
  <c r="E579" i="7"/>
  <c r="F579" i="7"/>
  <c r="H579" i="7"/>
  <c r="G580" i="7"/>
  <c r="E580" i="7"/>
  <c r="F580" i="7"/>
  <c r="H580" i="7"/>
  <c r="G581" i="7"/>
  <c r="E581" i="7"/>
  <c r="F581" i="7"/>
  <c r="H581" i="7"/>
  <c r="G582" i="7"/>
  <c r="E582" i="7"/>
  <c r="F582" i="7"/>
  <c r="H582" i="7"/>
  <c r="G583" i="7"/>
  <c r="E583" i="7"/>
  <c r="F583" i="7"/>
  <c r="H583" i="7"/>
  <c r="G584" i="7"/>
  <c r="E584" i="7"/>
  <c r="F584" i="7"/>
  <c r="H584" i="7"/>
  <c r="G585" i="7"/>
  <c r="E585" i="7"/>
  <c r="F585" i="7"/>
  <c r="H585" i="7"/>
  <c r="G586" i="7"/>
  <c r="E586" i="7"/>
  <c r="F586" i="7"/>
  <c r="H586" i="7"/>
  <c r="G587" i="7"/>
  <c r="E587" i="7"/>
  <c r="F587" i="7"/>
  <c r="H587" i="7"/>
  <c r="G588" i="7"/>
  <c r="E588" i="7"/>
  <c r="F588" i="7"/>
  <c r="H588" i="7"/>
  <c r="G589" i="7"/>
  <c r="E589" i="7"/>
  <c r="F589" i="7"/>
  <c r="H589" i="7"/>
  <c r="G590" i="7"/>
  <c r="E590" i="7"/>
  <c r="F590" i="7"/>
  <c r="H590" i="7"/>
  <c r="G591" i="7"/>
  <c r="E591" i="7"/>
  <c r="F591" i="7"/>
  <c r="H591" i="7"/>
  <c r="G592" i="7"/>
  <c r="E592" i="7"/>
  <c r="F592" i="7"/>
  <c r="H592" i="7"/>
  <c r="G593" i="7"/>
  <c r="E593" i="7"/>
  <c r="F593" i="7"/>
  <c r="H593" i="7"/>
  <c r="G594" i="7"/>
  <c r="E594" i="7"/>
  <c r="F594" i="7"/>
  <c r="H594" i="7"/>
  <c r="G595" i="7"/>
  <c r="E595" i="7"/>
  <c r="F595" i="7"/>
  <c r="H595" i="7"/>
  <c r="G596" i="7"/>
  <c r="E596" i="7"/>
  <c r="F596" i="7"/>
  <c r="H596" i="7"/>
  <c r="G597" i="7"/>
  <c r="E597" i="7"/>
  <c r="F597" i="7"/>
  <c r="H597" i="7"/>
  <c r="G598" i="7"/>
  <c r="E598" i="7"/>
  <c r="F598" i="7"/>
  <c r="H598" i="7"/>
  <c r="G599" i="7"/>
  <c r="E599" i="7"/>
  <c r="F599" i="7"/>
  <c r="H599" i="7"/>
  <c r="G600" i="7"/>
  <c r="E600" i="7"/>
  <c r="F600" i="7"/>
  <c r="H600" i="7"/>
  <c r="G601" i="7"/>
  <c r="E601" i="7"/>
  <c r="F601" i="7"/>
  <c r="H601" i="7"/>
  <c r="G602" i="7"/>
  <c r="E602" i="7"/>
  <c r="F602" i="7"/>
  <c r="H602" i="7"/>
  <c r="G603" i="7"/>
  <c r="E603" i="7"/>
  <c r="F603" i="7"/>
  <c r="H603" i="7"/>
  <c r="G604" i="7"/>
  <c r="E604" i="7"/>
  <c r="F604" i="7"/>
  <c r="H604" i="7"/>
  <c r="G605" i="7"/>
  <c r="E605" i="7"/>
  <c r="F605" i="7"/>
  <c r="H605" i="7"/>
  <c r="G606" i="7"/>
  <c r="E606" i="7"/>
  <c r="F606" i="7"/>
  <c r="H606" i="7"/>
  <c r="G607" i="7"/>
  <c r="E607" i="7"/>
  <c r="F607" i="7"/>
  <c r="H607" i="7"/>
  <c r="G608" i="7"/>
  <c r="E608" i="7"/>
  <c r="F608" i="7"/>
  <c r="H608" i="7"/>
  <c r="G609" i="7"/>
  <c r="E609" i="7"/>
  <c r="F609" i="7"/>
  <c r="H609" i="7"/>
  <c r="G610" i="7"/>
  <c r="E610" i="7"/>
  <c r="F610" i="7"/>
  <c r="H610" i="7"/>
  <c r="G611" i="7"/>
  <c r="E611" i="7"/>
  <c r="F611" i="7"/>
  <c r="H611" i="7"/>
  <c r="G612" i="7"/>
  <c r="E612" i="7"/>
  <c r="F612" i="7"/>
  <c r="H612" i="7"/>
  <c r="G613" i="7"/>
  <c r="E613" i="7"/>
  <c r="F613" i="7"/>
  <c r="H613" i="7"/>
  <c r="G614" i="7"/>
  <c r="E614" i="7"/>
  <c r="F614" i="7"/>
  <c r="H614" i="7"/>
  <c r="G615" i="7"/>
  <c r="E615" i="7"/>
  <c r="F615" i="7"/>
  <c r="H615" i="7"/>
  <c r="G616" i="7"/>
  <c r="E616" i="7"/>
  <c r="F616" i="7"/>
  <c r="H616" i="7"/>
  <c r="G617" i="7"/>
  <c r="E617" i="7"/>
  <c r="F617" i="7"/>
  <c r="H617" i="7"/>
  <c r="G618" i="7"/>
  <c r="E618" i="7"/>
  <c r="F618" i="7"/>
  <c r="H618" i="7"/>
  <c r="G619" i="7"/>
  <c r="E619" i="7"/>
  <c r="F619" i="7"/>
  <c r="H619" i="7"/>
  <c r="G620" i="7"/>
  <c r="E620" i="7"/>
  <c r="F620" i="7"/>
  <c r="H620" i="7"/>
  <c r="G621" i="7"/>
  <c r="E621" i="7"/>
  <c r="F621" i="7"/>
  <c r="H621" i="7"/>
  <c r="G622" i="7"/>
  <c r="E622" i="7"/>
  <c r="F622" i="7"/>
  <c r="H622" i="7"/>
  <c r="G623" i="7"/>
  <c r="E623" i="7"/>
  <c r="F623" i="7"/>
  <c r="H623" i="7"/>
  <c r="G624" i="7"/>
  <c r="E624" i="7"/>
  <c r="F624" i="7"/>
  <c r="H624" i="7"/>
  <c r="G625" i="7"/>
  <c r="E625" i="7"/>
  <c r="F625" i="7"/>
  <c r="H625" i="7"/>
  <c r="G626" i="7"/>
  <c r="E626" i="7"/>
  <c r="F626" i="7"/>
  <c r="H626" i="7"/>
  <c r="G627" i="7"/>
  <c r="E627" i="7"/>
  <c r="F627" i="7"/>
  <c r="H627" i="7"/>
  <c r="G628" i="7"/>
  <c r="E628" i="7"/>
  <c r="F628" i="7"/>
  <c r="H628" i="7"/>
  <c r="G629" i="7"/>
  <c r="E629" i="7"/>
  <c r="F629" i="7"/>
  <c r="H629" i="7"/>
  <c r="G630" i="7"/>
  <c r="E630" i="7"/>
  <c r="F630" i="7"/>
  <c r="H630" i="7"/>
  <c r="G631" i="7"/>
  <c r="E631" i="7"/>
  <c r="F631" i="7"/>
  <c r="H631" i="7"/>
  <c r="G632" i="7"/>
  <c r="E632" i="7"/>
  <c r="F632" i="7"/>
  <c r="H632" i="7"/>
  <c r="G633" i="7"/>
  <c r="E633" i="7"/>
  <c r="F633" i="7"/>
  <c r="H633" i="7"/>
  <c r="G634" i="7"/>
  <c r="E634" i="7"/>
  <c r="F634" i="7"/>
  <c r="H634" i="7"/>
  <c r="G635" i="7"/>
  <c r="E635" i="7"/>
  <c r="F635" i="7"/>
  <c r="H635" i="7"/>
  <c r="G636" i="7"/>
  <c r="E636" i="7"/>
  <c r="F636" i="7"/>
  <c r="H636" i="7"/>
  <c r="G637" i="7"/>
  <c r="E637" i="7"/>
  <c r="F637" i="7"/>
  <c r="H637" i="7"/>
  <c r="G638" i="7"/>
  <c r="E638" i="7"/>
  <c r="F638" i="7"/>
  <c r="H638" i="7"/>
  <c r="G639" i="7"/>
  <c r="E639" i="7"/>
  <c r="F639" i="7"/>
  <c r="H639" i="7"/>
  <c r="G640" i="7"/>
  <c r="E640" i="7"/>
  <c r="F640" i="7"/>
  <c r="H640" i="7"/>
  <c r="G641" i="7"/>
  <c r="E641" i="7"/>
  <c r="F641" i="7"/>
  <c r="H641" i="7"/>
  <c r="G642" i="7"/>
  <c r="E642" i="7"/>
  <c r="F642" i="7"/>
  <c r="H642" i="7"/>
  <c r="G643" i="7"/>
  <c r="E643" i="7"/>
  <c r="F643" i="7"/>
  <c r="H643" i="7"/>
  <c r="G644" i="7"/>
  <c r="E644" i="7"/>
  <c r="F644" i="7"/>
  <c r="H644" i="7"/>
  <c r="G645" i="7"/>
  <c r="E645" i="7"/>
  <c r="F645" i="7"/>
  <c r="H645" i="7"/>
  <c r="G646" i="7"/>
  <c r="E646" i="7"/>
  <c r="F646" i="7"/>
  <c r="H646" i="7"/>
  <c r="G647" i="7"/>
  <c r="E647" i="7"/>
  <c r="F647" i="7"/>
  <c r="H647" i="7"/>
  <c r="G648" i="7"/>
  <c r="E648" i="7"/>
  <c r="F648" i="7"/>
  <c r="H648" i="7"/>
  <c r="G649" i="7"/>
  <c r="E649" i="7"/>
  <c r="F649" i="7"/>
  <c r="H649" i="7"/>
  <c r="G650" i="7"/>
  <c r="E650" i="7"/>
  <c r="F650" i="7"/>
  <c r="H650" i="7"/>
  <c r="G651" i="7"/>
  <c r="E651" i="7"/>
  <c r="F651" i="7"/>
  <c r="H651" i="7"/>
  <c r="G652" i="7"/>
  <c r="E652" i="7"/>
  <c r="F652" i="7"/>
  <c r="H652" i="7"/>
  <c r="G653" i="7"/>
  <c r="E653" i="7"/>
  <c r="F653" i="7"/>
  <c r="H653" i="7"/>
  <c r="G654" i="7"/>
  <c r="E654" i="7"/>
  <c r="F654" i="7"/>
  <c r="H654" i="7"/>
  <c r="G655" i="7"/>
  <c r="E655" i="7"/>
  <c r="F655" i="7"/>
  <c r="H655" i="7"/>
  <c r="G656" i="7"/>
  <c r="E656" i="7"/>
  <c r="F656" i="7"/>
  <c r="H656" i="7"/>
  <c r="G657" i="7"/>
  <c r="E657" i="7"/>
  <c r="F657" i="7"/>
  <c r="H657" i="7"/>
  <c r="G658" i="7"/>
  <c r="E658" i="7"/>
  <c r="F658" i="7"/>
  <c r="H658" i="7"/>
  <c r="G659" i="7"/>
  <c r="E659" i="7"/>
  <c r="F659" i="7"/>
  <c r="H659" i="7"/>
  <c r="G660" i="7"/>
  <c r="E660" i="7"/>
  <c r="F660" i="7"/>
  <c r="H660" i="7"/>
  <c r="G661" i="7"/>
  <c r="E661" i="7"/>
  <c r="F661" i="7"/>
  <c r="H661" i="7"/>
  <c r="G662" i="7"/>
  <c r="E662" i="7"/>
  <c r="F662" i="7"/>
  <c r="H662" i="7"/>
  <c r="G663" i="7"/>
  <c r="E663" i="7"/>
  <c r="F663" i="7"/>
  <c r="H663" i="7"/>
  <c r="G664" i="7"/>
  <c r="E664" i="7"/>
  <c r="F664" i="7"/>
  <c r="H664" i="7"/>
  <c r="G665" i="7"/>
  <c r="E665" i="7"/>
  <c r="F665" i="7"/>
  <c r="H665" i="7"/>
  <c r="G666" i="7"/>
  <c r="E666" i="7"/>
  <c r="F666" i="7"/>
  <c r="H666" i="7"/>
  <c r="G667" i="7"/>
  <c r="E667" i="7"/>
  <c r="F667" i="7"/>
  <c r="H667" i="7"/>
  <c r="G668" i="7"/>
  <c r="E668" i="7"/>
  <c r="F668" i="7"/>
  <c r="H668" i="7"/>
  <c r="G669" i="7"/>
  <c r="E669" i="7"/>
  <c r="F669" i="7"/>
  <c r="H669" i="7"/>
  <c r="G670" i="7"/>
  <c r="E670" i="7"/>
  <c r="F670" i="7"/>
  <c r="H670" i="7"/>
  <c r="G671" i="7"/>
  <c r="E671" i="7"/>
  <c r="F671" i="7"/>
  <c r="H671" i="7"/>
  <c r="G672" i="7"/>
  <c r="E672" i="7"/>
  <c r="F672" i="7"/>
  <c r="H672" i="7"/>
  <c r="G673" i="7"/>
  <c r="E673" i="7"/>
  <c r="F673" i="7"/>
  <c r="H673" i="7"/>
  <c r="G674" i="7"/>
  <c r="E674" i="7"/>
  <c r="F674" i="7"/>
  <c r="H674" i="7"/>
  <c r="G675" i="7"/>
  <c r="E675" i="7"/>
  <c r="F675" i="7"/>
  <c r="H675" i="7"/>
  <c r="G676" i="7"/>
  <c r="E676" i="7"/>
  <c r="F676" i="7"/>
  <c r="H676" i="7"/>
  <c r="G677" i="7"/>
  <c r="E677" i="7"/>
  <c r="F677" i="7"/>
  <c r="H677" i="7"/>
  <c r="G678" i="7"/>
  <c r="E678" i="7"/>
  <c r="F678" i="7"/>
  <c r="H678" i="7"/>
  <c r="G679" i="7"/>
  <c r="E679" i="7"/>
  <c r="F679" i="7"/>
  <c r="H679" i="7"/>
  <c r="G680" i="7"/>
  <c r="E680" i="7"/>
  <c r="F680" i="7"/>
  <c r="H680" i="7"/>
  <c r="G681" i="7"/>
  <c r="E681" i="7"/>
  <c r="F681" i="7"/>
  <c r="H681" i="7"/>
  <c r="G682" i="7"/>
  <c r="E682" i="7"/>
  <c r="F682" i="7"/>
  <c r="H682" i="7"/>
  <c r="G683" i="7"/>
  <c r="E683" i="7"/>
  <c r="F683" i="7"/>
  <c r="H683" i="7"/>
  <c r="G684" i="7"/>
  <c r="E684" i="7"/>
  <c r="F684" i="7"/>
  <c r="H684" i="7"/>
  <c r="G685" i="7"/>
  <c r="E685" i="7"/>
  <c r="F685" i="7"/>
  <c r="H685" i="7"/>
  <c r="G686" i="7"/>
  <c r="E686" i="7"/>
  <c r="F686" i="7"/>
  <c r="H686" i="7"/>
  <c r="G687" i="7"/>
  <c r="E687" i="7"/>
  <c r="F687" i="7"/>
  <c r="H687" i="7"/>
  <c r="G688" i="7"/>
  <c r="E688" i="7"/>
  <c r="F688" i="7"/>
  <c r="H688" i="7"/>
  <c r="G689" i="7"/>
  <c r="E689" i="7"/>
  <c r="F689" i="7"/>
  <c r="H689" i="7"/>
  <c r="G690" i="7"/>
  <c r="E690" i="7"/>
  <c r="F690" i="7"/>
  <c r="H690" i="7"/>
  <c r="G691" i="7"/>
  <c r="E691" i="7"/>
  <c r="F691" i="7"/>
  <c r="H691" i="7"/>
  <c r="G692" i="7"/>
  <c r="E692" i="7"/>
  <c r="F692" i="7"/>
  <c r="H692" i="7"/>
  <c r="G693" i="7"/>
  <c r="E693" i="7"/>
  <c r="F693" i="7"/>
  <c r="H693" i="7"/>
  <c r="G694" i="7"/>
  <c r="E694" i="7"/>
  <c r="F694" i="7"/>
  <c r="H694" i="7"/>
  <c r="G695" i="7"/>
  <c r="E695" i="7"/>
  <c r="F695" i="7"/>
  <c r="H695" i="7"/>
  <c r="G696" i="7"/>
  <c r="E696" i="7"/>
  <c r="F696" i="7"/>
  <c r="H696" i="7"/>
  <c r="G697" i="7"/>
  <c r="E697" i="7"/>
  <c r="F697" i="7"/>
  <c r="H697" i="7"/>
  <c r="G698" i="7"/>
  <c r="E698" i="7"/>
  <c r="F698" i="7"/>
  <c r="H698" i="7"/>
  <c r="G699" i="7"/>
  <c r="E699" i="7"/>
  <c r="F699" i="7"/>
  <c r="H699" i="7"/>
  <c r="G700" i="7"/>
  <c r="E700" i="7"/>
  <c r="F700" i="7"/>
  <c r="H700" i="7"/>
  <c r="G701" i="7"/>
  <c r="E701" i="7"/>
  <c r="F701" i="7"/>
  <c r="H701" i="7"/>
  <c r="G702" i="7"/>
  <c r="E702" i="7"/>
  <c r="F702" i="7"/>
  <c r="H702" i="7"/>
  <c r="G703" i="7"/>
  <c r="E703" i="7"/>
  <c r="F703" i="7"/>
  <c r="H703" i="7"/>
  <c r="G704" i="7"/>
  <c r="E704" i="7"/>
  <c r="F704" i="7"/>
  <c r="H704" i="7"/>
  <c r="G705" i="7"/>
  <c r="E705" i="7"/>
  <c r="F705" i="7"/>
  <c r="H705" i="7"/>
  <c r="G706" i="7"/>
  <c r="E706" i="7"/>
  <c r="F706" i="7"/>
  <c r="H706" i="7"/>
  <c r="G707" i="7"/>
  <c r="E707" i="7"/>
  <c r="F707" i="7"/>
  <c r="H707" i="7"/>
  <c r="G708" i="7"/>
  <c r="E708" i="7"/>
  <c r="F708" i="7"/>
  <c r="H708" i="7"/>
  <c r="G709" i="7"/>
  <c r="E709" i="7"/>
  <c r="F709" i="7"/>
  <c r="H709" i="7"/>
  <c r="G710" i="7"/>
  <c r="E710" i="7"/>
  <c r="F710" i="7"/>
  <c r="H710" i="7"/>
  <c r="G711" i="7"/>
  <c r="E711" i="7"/>
  <c r="F711" i="7"/>
  <c r="H711" i="7"/>
  <c r="G712" i="7"/>
  <c r="E712" i="7"/>
  <c r="F712" i="7"/>
  <c r="H712" i="7"/>
  <c r="G713" i="7"/>
  <c r="E713" i="7"/>
  <c r="F713" i="7"/>
  <c r="H713" i="7"/>
  <c r="G714" i="7"/>
  <c r="E714" i="7"/>
  <c r="F714" i="7"/>
  <c r="H714" i="7"/>
  <c r="G715" i="7"/>
  <c r="E715" i="7"/>
  <c r="F715" i="7"/>
  <c r="H715" i="7"/>
  <c r="G716" i="7"/>
  <c r="E716" i="7"/>
  <c r="F716" i="7"/>
  <c r="H716" i="7"/>
  <c r="G717" i="7"/>
  <c r="E717" i="7"/>
  <c r="F717" i="7"/>
  <c r="H717" i="7"/>
  <c r="G718" i="7"/>
  <c r="E718" i="7"/>
  <c r="F718" i="7"/>
  <c r="H718" i="7"/>
  <c r="G719" i="7"/>
  <c r="E719" i="7"/>
  <c r="F719" i="7"/>
  <c r="H719" i="7"/>
  <c r="G720" i="7"/>
  <c r="E720" i="7"/>
  <c r="F720" i="7"/>
  <c r="H720" i="7"/>
  <c r="G721" i="7"/>
  <c r="E721" i="7"/>
  <c r="F721" i="7"/>
  <c r="H721" i="7"/>
  <c r="G722" i="7"/>
  <c r="E722" i="7"/>
  <c r="F722" i="7"/>
  <c r="H722" i="7"/>
  <c r="G723" i="7"/>
  <c r="E723" i="7"/>
  <c r="F723" i="7"/>
  <c r="H723" i="7"/>
  <c r="G724" i="7"/>
  <c r="E724" i="7"/>
  <c r="F724" i="7"/>
  <c r="H724" i="7"/>
  <c r="G725" i="7"/>
  <c r="E725" i="7"/>
  <c r="F725" i="7"/>
  <c r="H725" i="7"/>
  <c r="G726" i="7"/>
  <c r="E726" i="7"/>
  <c r="F726" i="7"/>
  <c r="H726" i="7"/>
  <c r="G727" i="7"/>
  <c r="E727" i="7"/>
  <c r="F727" i="7"/>
  <c r="H727" i="7"/>
  <c r="G728" i="7"/>
  <c r="E728" i="7"/>
  <c r="F728" i="7"/>
  <c r="H728" i="7"/>
  <c r="G729" i="7"/>
  <c r="E729" i="7"/>
  <c r="F729" i="7"/>
  <c r="H729" i="7"/>
  <c r="G730" i="7"/>
  <c r="E730" i="7"/>
  <c r="F730" i="7"/>
  <c r="H730" i="7"/>
  <c r="G731" i="7"/>
  <c r="E731" i="7"/>
  <c r="F731" i="7"/>
  <c r="H731" i="7"/>
  <c r="G732" i="7"/>
  <c r="E732" i="7"/>
  <c r="F732" i="7"/>
  <c r="H732" i="7"/>
  <c r="G733" i="7"/>
  <c r="E733" i="7"/>
  <c r="F733" i="7"/>
  <c r="H733" i="7"/>
  <c r="G734" i="7"/>
  <c r="E734" i="7"/>
  <c r="F734" i="7"/>
  <c r="H734" i="7"/>
  <c r="G735" i="7"/>
  <c r="E735" i="7"/>
  <c r="F735" i="7"/>
  <c r="H735" i="7"/>
  <c r="G736" i="7"/>
  <c r="E736" i="7"/>
  <c r="F736" i="7"/>
  <c r="H736" i="7"/>
  <c r="G737" i="7"/>
  <c r="E737" i="7"/>
  <c r="F737" i="7"/>
  <c r="H737" i="7"/>
  <c r="G738" i="7"/>
  <c r="E738" i="7"/>
  <c r="F738" i="7"/>
  <c r="H738" i="7"/>
  <c r="G739" i="7"/>
  <c r="E739" i="7"/>
  <c r="F739" i="7"/>
  <c r="H739" i="7"/>
  <c r="G740" i="7"/>
  <c r="E740" i="7"/>
  <c r="F740" i="7"/>
  <c r="H740" i="7"/>
  <c r="G741" i="7"/>
  <c r="E741" i="7"/>
  <c r="F741" i="7"/>
  <c r="H741" i="7"/>
  <c r="G742" i="7"/>
  <c r="E742" i="7"/>
  <c r="F742" i="7"/>
  <c r="H742" i="7"/>
  <c r="G743" i="7"/>
  <c r="E743" i="7"/>
  <c r="F743" i="7"/>
  <c r="H743" i="7"/>
  <c r="G744" i="7"/>
  <c r="E744" i="7"/>
  <c r="F744" i="7"/>
  <c r="H744" i="7"/>
  <c r="G745" i="7"/>
  <c r="E745" i="7"/>
  <c r="F745" i="7"/>
  <c r="H745" i="7"/>
  <c r="G746" i="7"/>
  <c r="E746" i="7"/>
  <c r="F746" i="7"/>
  <c r="H746" i="7"/>
  <c r="G747" i="7"/>
  <c r="E747" i="7"/>
  <c r="F747" i="7"/>
  <c r="H747" i="7"/>
  <c r="G748" i="7"/>
  <c r="E748" i="7"/>
  <c r="F748" i="7"/>
  <c r="H748" i="7"/>
  <c r="G749" i="7"/>
  <c r="E749" i="7"/>
  <c r="F749" i="7"/>
  <c r="H749" i="7"/>
  <c r="G750" i="7"/>
  <c r="E750" i="7"/>
  <c r="F750" i="7"/>
  <c r="H750" i="7"/>
  <c r="G751" i="7"/>
  <c r="E751" i="7"/>
  <c r="F751" i="7"/>
  <c r="H751" i="7"/>
  <c r="G752" i="7"/>
  <c r="E752" i="7"/>
  <c r="F752" i="7"/>
  <c r="H752" i="7"/>
  <c r="G753" i="7"/>
  <c r="E753" i="7"/>
  <c r="F753" i="7"/>
  <c r="H753" i="7"/>
  <c r="G754" i="7"/>
  <c r="E754" i="7"/>
  <c r="F754" i="7"/>
  <c r="H754" i="7"/>
  <c r="G755" i="7"/>
  <c r="E755" i="7"/>
  <c r="F755" i="7"/>
  <c r="H755" i="7"/>
  <c r="G756" i="7"/>
  <c r="E756" i="7"/>
  <c r="F756" i="7"/>
  <c r="H756" i="7"/>
  <c r="G757" i="7"/>
  <c r="E757" i="7"/>
  <c r="F757" i="7"/>
  <c r="H757" i="7"/>
  <c r="G758" i="7"/>
  <c r="E758" i="7"/>
  <c r="F758" i="7"/>
  <c r="H758" i="7"/>
  <c r="G759" i="7"/>
  <c r="E759" i="7"/>
  <c r="F759" i="7"/>
  <c r="H759" i="7"/>
  <c r="G760" i="7"/>
  <c r="E760" i="7"/>
  <c r="F760" i="7"/>
  <c r="H760" i="7"/>
  <c r="G761" i="7"/>
  <c r="E761" i="7"/>
  <c r="F761" i="7"/>
  <c r="H761" i="7"/>
  <c r="G762" i="7"/>
  <c r="E762" i="7"/>
  <c r="F762" i="7"/>
  <c r="H762" i="7"/>
  <c r="G763" i="7"/>
  <c r="E763" i="7"/>
  <c r="F763" i="7"/>
  <c r="H763" i="7"/>
  <c r="G764" i="7"/>
  <c r="E764" i="7"/>
  <c r="F764" i="7"/>
  <c r="H764" i="7"/>
  <c r="G765" i="7"/>
  <c r="E765" i="7"/>
  <c r="F765" i="7"/>
  <c r="H765" i="7"/>
  <c r="G766" i="7"/>
  <c r="E766" i="7"/>
  <c r="F766" i="7"/>
  <c r="H766" i="7"/>
  <c r="B2" i="8"/>
  <c r="B4" i="8"/>
  <c r="G2" i="5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G14" i="5"/>
  <c r="H14" i="5"/>
  <c r="G15" i="5"/>
  <c r="H15" i="5"/>
  <c r="G16" i="5"/>
  <c r="H16" i="5"/>
  <c r="G17" i="5"/>
  <c r="H17" i="5"/>
  <c r="G18" i="5"/>
  <c r="H18" i="5"/>
  <c r="G19" i="5"/>
  <c r="H19" i="5"/>
  <c r="G20" i="5"/>
  <c r="H20" i="5"/>
  <c r="G21" i="5"/>
  <c r="H21" i="5"/>
  <c r="G22" i="5"/>
  <c r="H22" i="5"/>
  <c r="G23" i="5"/>
  <c r="H23" i="5"/>
  <c r="G24" i="5"/>
  <c r="H24" i="5"/>
  <c r="G25" i="5"/>
  <c r="H25" i="5"/>
  <c r="G26" i="5"/>
  <c r="H26" i="5"/>
  <c r="G27" i="5"/>
  <c r="H27" i="5"/>
  <c r="G28" i="5"/>
  <c r="H28" i="5"/>
  <c r="G29" i="5"/>
  <c r="H29" i="5"/>
  <c r="G30" i="5"/>
  <c r="H30" i="5"/>
  <c r="G31" i="5"/>
  <c r="H31" i="5"/>
  <c r="G32" i="5"/>
  <c r="H32" i="5"/>
  <c r="G33" i="5"/>
  <c r="H33" i="5"/>
  <c r="G34" i="5"/>
  <c r="H34" i="5"/>
  <c r="G35" i="5"/>
  <c r="H35" i="5"/>
  <c r="G36" i="5"/>
  <c r="H36" i="5"/>
  <c r="G37" i="5"/>
  <c r="H37" i="5"/>
  <c r="G38" i="5"/>
  <c r="H38" i="5"/>
  <c r="G39" i="5"/>
  <c r="H39" i="5"/>
  <c r="G40" i="5"/>
  <c r="H40" i="5"/>
  <c r="G41" i="5"/>
  <c r="H41" i="5"/>
  <c r="G42" i="5"/>
  <c r="H42" i="5"/>
  <c r="G43" i="5"/>
  <c r="H43" i="5"/>
  <c r="G44" i="5"/>
  <c r="H44" i="5"/>
  <c r="G45" i="5"/>
  <c r="H45" i="5"/>
  <c r="G46" i="5"/>
  <c r="H46" i="5"/>
  <c r="G47" i="5"/>
  <c r="H47" i="5"/>
  <c r="G48" i="5"/>
  <c r="H48" i="5"/>
  <c r="G49" i="5"/>
  <c r="H49" i="5"/>
  <c r="G50" i="5"/>
  <c r="H50" i="5"/>
  <c r="G51" i="5"/>
  <c r="H51" i="5"/>
  <c r="G52" i="5"/>
  <c r="H52" i="5"/>
  <c r="G53" i="5"/>
  <c r="H53" i="5"/>
  <c r="G54" i="5"/>
  <c r="H54" i="5"/>
  <c r="G55" i="5"/>
  <c r="H55" i="5"/>
  <c r="G56" i="5"/>
  <c r="H56" i="5"/>
  <c r="G57" i="5"/>
  <c r="H57" i="5"/>
  <c r="G58" i="5"/>
  <c r="H58" i="5"/>
  <c r="G59" i="5"/>
  <c r="H59" i="5"/>
  <c r="G60" i="5"/>
  <c r="H60" i="5"/>
  <c r="G61" i="5"/>
  <c r="H61" i="5"/>
  <c r="G62" i="5"/>
  <c r="H62" i="5"/>
  <c r="G63" i="5"/>
  <c r="H63" i="5"/>
  <c r="G64" i="5"/>
  <c r="H64" i="5"/>
  <c r="G65" i="5"/>
  <c r="H65" i="5"/>
  <c r="G66" i="5"/>
  <c r="H66" i="5"/>
  <c r="G67" i="5"/>
  <c r="H67" i="5"/>
  <c r="G68" i="5"/>
  <c r="H68" i="5"/>
  <c r="G69" i="5"/>
  <c r="H69" i="5"/>
  <c r="G70" i="5"/>
  <c r="H70" i="5"/>
  <c r="G71" i="5"/>
  <c r="H71" i="5"/>
  <c r="G72" i="5"/>
  <c r="H72" i="5"/>
  <c r="G73" i="5"/>
  <c r="H73" i="5"/>
  <c r="G74" i="5"/>
  <c r="H74" i="5"/>
  <c r="G75" i="5"/>
  <c r="H75" i="5"/>
  <c r="G76" i="5"/>
  <c r="H76" i="5"/>
  <c r="G77" i="5"/>
  <c r="H77" i="5"/>
  <c r="G78" i="5"/>
  <c r="H78" i="5"/>
  <c r="G79" i="5"/>
  <c r="H79" i="5"/>
  <c r="G80" i="5"/>
  <c r="H80" i="5"/>
  <c r="G81" i="5"/>
  <c r="H81" i="5"/>
  <c r="G82" i="5"/>
  <c r="H82" i="5"/>
  <c r="G83" i="5"/>
  <c r="H83" i="5"/>
  <c r="G84" i="5"/>
  <c r="H84" i="5"/>
  <c r="G85" i="5"/>
  <c r="H85" i="5"/>
  <c r="G86" i="5"/>
  <c r="H86" i="5"/>
  <c r="G87" i="5"/>
  <c r="H87" i="5"/>
  <c r="G88" i="5"/>
  <c r="H88" i="5"/>
  <c r="G89" i="5"/>
  <c r="H89" i="5"/>
  <c r="G90" i="5"/>
  <c r="H90" i="5"/>
  <c r="G91" i="5"/>
  <c r="H91" i="5"/>
  <c r="G92" i="5"/>
  <c r="H92" i="5"/>
  <c r="G93" i="5"/>
  <c r="H93" i="5"/>
  <c r="G94" i="5"/>
  <c r="H94" i="5"/>
  <c r="G95" i="5"/>
  <c r="H95" i="5"/>
  <c r="G96" i="5"/>
  <c r="H96" i="5"/>
  <c r="G97" i="5"/>
  <c r="H97" i="5"/>
  <c r="G98" i="5"/>
  <c r="H98" i="5"/>
  <c r="G99" i="5"/>
  <c r="H99" i="5"/>
  <c r="G100" i="5"/>
  <c r="H100" i="5"/>
  <c r="G101" i="5"/>
  <c r="H101" i="5"/>
  <c r="G102" i="5"/>
  <c r="H102" i="5"/>
  <c r="G103" i="5"/>
  <c r="H103" i="5"/>
  <c r="G104" i="5"/>
  <c r="H104" i="5"/>
  <c r="G105" i="5"/>
  <c r="H105" i="5"/>
  <c r="G106" i="5"/>
  <c r="H106" i="5"/>
  <c r="G107" i="5"/>
  <c r="H107" i="5"/>
  <c r="G108" i="5"/>
  <c r="H108" i="5"/>
  <c r="G109" i="5"/>
  <c r="H109" i="5"/>
  <c r="G110" i="5"/>
  <c r="H110" i="5"/>
  <c r="G111" i="5"/>
  <c r="H111" i="5"/>
  <c r="G112" i="5"/>
  <c r="H112" i="5"/>
  <c r="G113" i="5"/>
  <c r="H113" i="5"/>
  <c r="G114" i="5"/>
  <c r="H114" i="5"/>
  <c r="G115" i="5"/>
  <c r="H115" i="5"/>
  <c r="G116" i="5"/>
  <c r="H116" i="5"/>
  <c r="G117" i="5"/>
  <c r="H117" i="5"/>
  <c r="G118" i="5"/>
  <c r="H118" i="5"/>
  <c r="G119" i="5"/>
  <c r="H119" i="5"/>
  <c r="G120" i="5"/>
  <c r="H120" i="5"/>
  <c r="G121" i="5"/>
  <c r="H121" i="5"/>
  <c r="G122" i="5"/>
  <c r="H122" i="5"/>
  <c r="G123" i="5"/>
  <c r="H123" i="5"/>
  <c r="G124" i="5"/>
  <c r="H124" i="5"/>
  <c r="G125" i="5"/>
  <c r="H125" i="5"/>
  <c r="G126" i="5"/>
  <c r="H126" i="5"/>
  <c r="G127" i="5"/>
  <c r="H127" i="5"/>
  <c r="G128" i="5"/>
  <c r="H128" i="5"/>
  <c r="G129" i="5"/>
  <c r="H129" i="5"/>
  <c r="G130" i="5"/>
  <c r="H130" i="5"/>
  <c r="G131" i="5"/>
  <c r="H131" i="5"/>
  <c r="G132" i="5"/>
  <c r="H132" i="5"/>
  <c r="G133" i="5"/>
  <c r="H133" i="5"/>
  <c r="G134" i="5"/>
  <c r="H134" i="5"/>
  <c r="G135" i="5"/>
  <c r="H135" i="5"/>
  <c r="G136" i="5"/>
  <c r="H136" i="5"/>
  <c r="G137" i="5"/>
  <c r="H137" i="5"/>
  <c r="G138" i="5"/>
  <c r="H138" i="5"/>
  <c r="G139" i="5"/>
  <c r="H139" i="5"/>
  <c r="G140" i="5"/>
  <c r="H140" i="5"/>
  <c r="G141" i="5"/>
  <c r="H141" i="5"/>
  <c r="G142" i="5"/>
  <c r="H142" i="5"/>
  <c r="G143" i="5"/>
  <c r="H143" i="5"/>
  <c r="G144" i="5"/>
  <c r="H144" i="5"/>
  <c r="G145" i="5"/>
  <c r="H145" i="5"/>
  <c r="G146" i="5"/>
  <c r="H146" i="5"/>
  <c r="G147" i="5"/>
  <c r="H147" i="5"/>
  <c r="G148" i="5"/>
  <c r="H148" i="5"/>
  <c r="G149" i="5"/>
  <c r="H149" i="5"/>
  <c r="G150" i="5"/>
  <c r="H150" i="5"/>
  <c r="G151" i="5"/>
  <c r="H151" i="5"/>
  <c r="G152" i="5"/>
  <c r="H152" i="5"/>
  <c r="G153" i="5"/>
  <c r="H153" i="5"/>
  <c r="G154" i="5"/>
  <c r="H154" i="5"/>
  <c r="G155" i="5"/>
  <c r="H155" i="5"/>
  <c r="G156" i="5"/>
  <c r="H156" i="5"/>
  <c r="G157" i="5"/>
  <c r="H157" i="5"/>
  <c r="G158" i="5"/>
  <c r="H158" i="5"/>
  <c r="G159" i="5"/>
  <c r="H159" i="5"/>
  <c r="G160" i="5"/>
  <c r="H160" i="5"/>
  <c r="G161" i="5"/>
  <c r="H161" i="5"/>
  <c r="G162" i="5"/>
  <c r="H162" i="5"/>
  <c r="G163" i="5"/>
  <c r="H163" i="5"/>
  <c r="G164" i="5"/>
  <c r="H164" i="5"/>
  <c r="G165" i="5"/>
  <c r="H165" i="5"/>
  <c r="G166" i="5"/>
  <c r="H166" i="5"/>
  <c r="G167" i="5"/>
  <c r="H167" i="5"/>
  <c r="G168" i="5"/>
  <c r="H168" i="5"/>
  <c r="G169" i="5"/>
  <c r="H169" i="5"/>
  <c r="G170" i="5"/>
  <c r="H170" i="5"/>
  <c r="G171" i="5"/>
  <c r="H171" i="5"/>
  <c r="G172" i="5"/>
  <c r="H172" i="5"/>
  <c r="G173" i="5"/>
  <c r="H173" i="5"/>
  <c r="G174" i="5"/>
  <c r="H174" i="5"/>
  <c r="G175" i="5"/>
  <c r="H175" i="5"/>
  <c r="G176" i="5"/>
  <c r="H176" i="5"/>
  <c r="G177" i="5"/>
  <c r="H177" i="5"/>
  <c r="G178" i="5"/>
  <c r="H178" i="5"/>
  <c r="G179" i="5"/>
  <c r="H179" i="5"/>
  <c r="G180" i="5"/>
  <c r="H180" i="5"/>
  <c r="G181" i="5"/>
  <c r="H181" i="5"/>
  <c r="G182" i="5"/>
  <c r="H182" i="5"/>
  <c r="G183" i="5"/>
  <c r="H183" i="5"/>
  <c r="G184" i="5"/>
  <c r="H184" i="5"/>
  <c r="G185" i="5"/>
  <c r="H185" i="5"/>
  <c r="G186" i="5"/>
  <c r="H186" i="5"/>
  <c r="G187" i="5"/>
  <c r="H187" i="5"/>
  <c r="G188" i="5"/>
  <c r="H188" i="5"/>
  <c r="G189" i="5"/>
  <c r="H189" i="5"/>
  <c r="G190" i="5"/>
  <c r="H190" i="5"/>
  <c r="G191" i="5"/>
  <c r="H191" i="5"/>
  <c r="G192" i="5"/>
  <c r="H192" i="5"/>
  <c r="G193" i="5"/>
  <c r="H193" i="5"/>
  <c r="G194" i="5"/>
  <c r="H194" i="5"/>
  <c r="G195" i="5"/>
  <c r="H195" i="5"/>
  <c r="G196" i="5"/>
  <c r="H196" i="5"/>
  <c r="G197" i="5"/>
  <c r="H197" i="5"/>
  <c r="G198" i="5"/>
  <c r="H198" i="5"/>
  <c r="G199" i="5"/>
  <c r="H199" i="5"/>
  <c r="G200" i="5"/>
  <c r="H200" i="5"/>
  <c r="G201" i="5"/>
  <c r="H201" i="5"/>
  <c r="G202" i="5"/>
  <c r="H202" i="5"/>
  <c r="G203" i="5"/>
  <c r="H203" i="5"/>
  <c r="G204" i="5"/>
  <c r="H204" i="5"/>
  <c r="G205" i="5"/>
  <c r="H205" i="5"/>
  <c r="G206" i="5"/>
  <c r="H206" i="5"/>
  <c r="G207" i="5"/>
  <c r="H207" i="5"/>
  <c r="G208" i="5"/>
  <c r="H208" i="5"/>
  <c r="G209" i="5"/>
  <c r="H209" i="5"/>
  <c r="G210" i="5"/>
  <c r="H210" i="5"/>
  <c r="G211" i="5"/>
  <c r="H211" i="5"/>
  <c r="G212" i="5"/>
  <c r="H212" i="5"/>
  <c r="G213" i="5"/>
  <c r="H213" i="5"/>
  <c r="G214" i="5"/>
  <c r="H214" i="5"/>
  <c r="G215" i="5"/>
  <c r="H215" i="5"/>
  <c r="G216" i="5"/>
  <c r="H216" i="5"/>
  <c r="G217" i="5"/>
  <c r="H217" i="5"/>
  <c r="G218" i="5"/>
  <c r="H218" i="5"/>
  <c r="G219" i="5"/>
  <c r="H219" i="5"/>
  <c r="G220" i="5"/>
  <c r="H220" i="5"/>
  <c r="G221" i="5"/>
  <c r="H221" i="5"/>
  <c r="G222" i="5"/>
  <c r="H222" i="5"/>
  <c r="G223" i="5"/>
  <c r="H223" i="5"/>
  <c r="G224" i="5"/>
  <c r="H224" i="5"/>
  <c r="G225" i="5"/>
  <c r="H225" i="5"/>
  <c r="G226" i="5"/>
  <c r="H226" i="5"/>
  <c r="G227" i="5"/>
  <c r="H227" i="5"/>
  <c r="G228" i="5"/>
  <c r="H228" i="5"/>
  <c r="G229" i="5"/>
  <c r="H229" i="5"/>
  <c r="G230" i="5"/>
  <c r="H230" i="5"/>
  <c r="G231" i="5"/>
  <c r="H231" i="5"/>
  <c r="G232" i="5"/>
  <c r="H232" i="5"/>
  <c r="G233" i="5"/>
  <c r="H233" i="5"/>
  <c r="G234" i="5"/>
  <c r="H234" i="5"/>
  <c r="G235" i="5"/>
  <c r="H235" i="5"/>
  <c r="G236" i="5"/>
  <c r="H236" i="5"/>
  <c r="G237" i="5"/>
  <c r="H237" i="5"/>
  <c r="G238" i="5"/>
  <c r="H238" i="5"/>
  <c r="G239" i="5"/>
  <c r="H239" i="5"/>
  <c r="G240" i="5"/>
  <c r="H240" i="5"/>
  <c r="G241" i="5"/>
  <c r="H241" i="5"/>
  <c r="G242" i="5"/>
  <c r="H242" i="5"/>
  <c r="G243" i="5"/>
  <c r="H243" i="5"/>
  <c r="G244" i="5"/>
  <c r="H244" i="5"/>
  <c r="G245" i="5"/>
  <c r="H245" i="5"/>
  <c r="G246" i="5"/>
  <c r="H246" i="5"/>
  <c r="G247" i="5"/>
  <c r="H247" i="5"/>
  <c r="G248" i="5"/>
  <c r="H248" i="5"/>
  <c r="G249" i="5"/>
  <c r="H249" i="5"/>
  <c r="G250" i="5"/>
  <c r="H250" i="5"/>
  <c r="G251" i="5"/>
  <c r="H251" i="5"/>
  <c r="G252" i="5"/>
  <c r="H252" i="5"/>
  <c r="G253" i="5"/>
  <c r="H253" i="5"/>
  <c r="G254" i="5"/>
  <c r="H254" i="5"/>
  <c r="G255" i="5"/>
  <c r="H255" i="5"/>
  <c r="G256" i="5"/>
  <c r="H256" i="5"/>
  <c r="G257" i="5"/>
  <c r="H257" i="5"/>
  <c r="G258" i="5"/>
  <c r="H258" i="5"/>
  <c r="G259" i="5"/>
  <c r="H259" i="5"/>
  <c r="G260" i="5"/>
  <c r="H260" i="5"/>
  <c r="G261" i="5"/>
  <c r="H261" i="5"/>
  <c r="G262" i="5"/>
  <c r="H262" i="5"/>
  <c r="G263" i="5"/>
  <c r="H263" i="5"/>
  <c r="G264" i="5"/>
  <c r="H264" i="5"/>
  <c r="G265" i="5"/>
  <c r="H265" i="5"/>
  <c r="G266" i="5"/>
  <c r="H266" i="5"/>
  <c r="G267" i="5"/>
  <c r="H267" i="5"/>
  <c r="G268" i="5"/>
  <c r="H268" i="5"/>
  <c r="G269" i="5"/>
  <c r="H269" i="5"/>
  <c r="G270" i="5"/>
  <c r="H270" i="5"/>
  <c r="G271" i="5"/>
  <c r="H271" i="5"/>
  <c r="G272" i="5"/>
  <c r="H272" i="5"/>
  <c r="G273" i="5"/>
  <c r="H273" i="5"/>
  <c r="G274" i="5"/>
  <c r="H274" i="5"/>
  <c r="G275" i="5"/>
  <c r="H275" i="5"/>
  <c r="G276" i="5"/>
  <c r="H276" i="5"/>
  <c r="G277" i="5"/>
  <c r="H277" i="5"/>
  <c r="G278" i="5"/>
  <c r="H278" i="5"/>
  <c r="G279" i="5"/>
  <c r="H279" i="5"/>
  <c r="G280" i="5"/>
  <c r="H280" i="5"/>
  <c r="G281" i="5"/>
  <c r="H281" i="5"/>
  <c r="G282" i="5"/>
  <c r="H282" i="5"/>
  <c r="G283" i="5"/>
  <c r="H283" i="5"/>
  <c r="G284" i="5"/>
  <c r="H284" i="5"/>
  <c r="G285" i="5"/>
  <c r="H285" i="5"/>
  <c r="G286" i="5"/>
  <c r="H286" i="5"/>
  <c r="G287" i="5"/>
  <c r="H287" i="5"/>
  <c r="G288" i="5"/>
  <c r="H288" i="5"/>
  <c r="G289" i="5"/>
  <c r="H289" i="5"/>
  <c r="G290" i="5"/>
  <c r="H290" i="5"/>
  <c r="G291" i="5"/>
  <c r="H291" i="5"/>
  <c r="G292" i="5"/>
  <c r="H292" i="5"/>
  <c r="G293" i="5"/>
  <c r="H293" i="5"/>
  <c r="G294" i="5"/>
  <c r="H294" i="5"/>
  <c r="G295" i="5"/>
  <c r="H295" i="5"/>
  <c r="G296" i="5"/>
  <c r="H296" i="5"/>
  <c r="G297" i="5"/>
  <c r="H297" i="5"/>
  <c r="G298" i="5"/>
  <c r="H298" i="5"/>
  <c r="G299" i="5"/>
  <c r="H299" i="5"/>
  <c r="G300" i="5"/>
  <c r="H300" i="5"/>
  <c r="G301" i="5"/>
  <c r="H301" i="5"/>
  <c r="G302" i="5"/>
  <c r="H302" i="5"/>
  <c r="G303" i="5"/>
  <c r="H303" i="5"/>
  <c r="G304" i="5"/>
  <c r="H304" i="5"/>
  <c r="G305" i="5"/>
  <c r="H305" i="5"/>
  <c r="G306" i="5"/>
  <c r="H306" i="5"/>
  <c r="G307" i="5"/>
  <c r="H307" i="5"/>
  <c r="G308" i="5"/>
  <c r="H308" i="5"/>
  <c r="G309" i="5"/>
  <c r="H309" i="5"/>
  <c r="G310" i="5"/>
  <c r="H310" i="5"/>
  <c r="G311" i="5"/>
  <c r="H311" i="5"/>
  <c r="G312" i="5"/>
  <c r="H312" i="5"/>
  <c r="G313" i="5"/>
  <c r="H313" i="5"/>
  <c r="G314" i="5"/>
  <c r="H314" i="5"/>
  <c r="G315" i="5"/>
  <c r="H315" i="5"/>
  <c r="G316" i="5"/>
  <c r="H316" i="5"/>
  <c r="G317" i="5"/>
  <c r="H317" i="5"/>
  <c r="G318" i="5"/>
  <c r="H318" i="5"/>
  <c r="G319" i="5"/>
  <c r="H319" i="5"/>
  <c r="G320" i="5"/>
  <c r="H320" i="5"/>
  <c r="G321" i="5"/>
  <c r="H321" i="5"/>
  <c r="G322" i="5"/>
  <c r="H322" i="5"/>
  <c r="G323" i="5"/>
  <c r="H323" i="5"/>
  <c r="G324" i="5"/>
  <c r="H324" i="5"/>
  <c r="G325" i="5"/>
  <c r="H325" i="5"/>
  <c r="G326" i="5"/>
  <c r="H326" i="5"/>
  <c r="G327" i="5"/>
  <c r="H327" i="5"/>
  <c r="G328" i="5"/>
  <c r="H328" i="5"/>
  <c r="G329" i="5"/>
  <c r="H329" i="5"/>
  <c r="G330" i="5"/>
  <c r="H330" i="5"/>
  <c r="G331" i="5"/>
  <c r="H331" i="5"/>
  <c r="G332" i="5"/>
  <c r="H332" i="5"/>
  <c r="G333" i="5"/>
  <c r="H333" i="5"/>
  <c r="G334" i="5"/>
  <c r="H334" i="5"/>
  <c r="G335" i="5"/>
  <c r="H335" i="5"/>
  <c r="G336" i="5"/>
  <c r="H336" i="5"/>
  <c r="G337" i="5"/>
  <c r="H337" i="5"/>
  <c r="G338" i="5"/>
  <c r="H338" i="5"/>
  <c r="G339" i="5"/>
  <c r="H339" i="5"/>
  <c r="G340" i="5"/>
  <c r="H340" i="5"/>
  <c r="G341" i="5"/>
  <c r="H341" i="5"/>
  <c r="G342" i="5"/>
  <c r="H342" i="5"/>
  <c r="G343" i="5"/>
  <c r="H343" i="5"/>
  <c r="G344" i="5"/>
  <c r="H344" i="5"/>
  <c r="G345" i="5"/>
  <c r="H345" i="5"/>
  <c r="G346" i="5"/>
  <c r="H346" i="5"/>
  <c r="G347" i="5"/>
  <c r="H347" i="5"/>
  <c r="G348" i="5"/>
  <c r="H348" i="5"/>
  <c r="G349" i="5"/>
  <c r="H349" i="5"/>
  <c r="G350" i="5"/>
  <c r="H350" i="5"/>
  <c r="G351" i="5"/>
  <c r="H351" i="5"/>
  <c r="G352" i="5"/>
  <c r="H352" i="5"/>
  <c r="G353" i="5"/>
  <c r="H353" i="5"/>
  <c r="G354" i="5"/>
  <c r="H354" i="5"/>
  <c r="G355" i="5"/>
  <c r="H355" i="5"/>
  <c r="G356" i="5"/>
  <c r="H356" i="5"/>
  <c r="G357" i="5"/>
  <c r="H357" i="5"/>
  <c r="G358" i="5"/>
  <c r="H358" i="5"/>
  <c r="G359" i="5"/>
  <c r="H359" i="5"/>
  <c r="G360" i="5"/>
  <c r="H360" i="5"/>
  <c r="G361" i="5"/>
  <c r="H361" i="5"/>
  <c r="G362" i="5"/>
  <c r="H362" i="5"/>
  <c r="G363" i="5"/>
  <c r="H363" i="5"/>
  <c r="G364" i="5"/>
  <c r="H364" i="5"/>
  <c r="G365" i="5"/>
  <c r="H365" i="5"/>
  <c r="G366" i="5"/>
  <c r="H366" i="5"/>
  <c r="G367" i="5"/>
  <c r="H367" i="5"/>
  <c r="G368" i="5"/>
  <c r="H368" i="5"/>
  <c r="G369" i="5"/>
  <c r="H369" i="5"/>
  <c r="G370" i="5"/>
  <c r="H370" i="5"/>
  <c r="G371" i="5"/>
  <c r="H371" i="5"/>
  <c r="G372" i="5"/>
  <c r="H372" i="5"/>
  <c r="G373" i="5"/>
  <c r="H373" i="5"/>
  <c r="G374" i="5"/>
  <c r="H374" i="5"/>
  <c r="G375" i="5"/>
  <c r="H375" i="5"/>
  <c r="G376" i="5"/>
  <c r="H376" i="5"/>
  <c r="G377" i="5"/>
  <c r="H377" i="5"/>
  <c r="G378" i="5"/>
  <c r="H378" i="5"/>
  <c r="G379" i="5"/>
  <c r="H379" i="5"/>
  <c r="G380" i="5"/>
  <c r="H380" i="5"/>
  <c r="G381" i="5"/>
  <c r="H381" i="5"/>
  <c r="G382" i="5"/>
  <c r="H382" i="5"/>
  <c r="G383" i="5"/>
  <c r="H383" i="5"/>
  <c r="G384" i="5"/>
  <c r="H384" i="5"/>
  <c r="G385" i="5"/>
  <c r="H385" i="5"/>
  <c r="G386" i="5"/>
  <c r="H386" i="5"/>
  <c r="G387" i="5"/>
  <c r="H387" i="5"/>
  <c r="G388" i="5"/>
  <c r="H388" i="5"/>
  <c r="G389" i="5"/>
  <c r="H389" i="5"/>
  <c r="G390" i="5"/>
  <c r="H390" i="5"/>
  <c r="G391" i="5"/>
  <c r="H391" i="5"/>
  <c r="G392" i="5"/>
  <c r="H392" i="5"/>
  <c r="G393" i="5"/>
  <c r="H393" i="5"/>
  <c r="G394" i="5"/>
  <c r="H394" i="5"/>
  <c r="G395" i="5"/>
  <c r="H395" i="5"/>
  <c r="G396" i="5"/>
  <c r="H396" i="5"/>
  <c r="G397" i="5"/>
  <c r="H397" i="5"/>
  <c r="G398" i="5"/>
  <c r="H398" i="5"/>
  <c r="G399" i="5"/>
  <c r="H399" i="5"/>
  <c r="G400" i="5"/>
  <c r="H400" i="5"/>
  <c r="G401" i="5"/>
  <c r="H401" i="5"/>
  <c r="G402" i="5"/>
  <c r="H402" i="5"/>
  <c r="G403" i="5"/>
  <c r="H403" i="5"/>
  <c r="G404" i="5"/>
  <c r="H404" i="5"/>
  <c r="G405" i="5"/>
  <c r="H405" i="5"/>
  <c r="G406" i="5"/>
  <c r="H406" i="5"/>
  <c r="G407" i="5"/>
  <c r="H407" i="5"/>
  <c r="G408" i="5"/>
  <c r="H408" i="5"/>
  <c r="G409" i="5"/>
  <c r="H409" i="5"/>
  <c r="G410" i="5"/>
  <c r="H410" i="5"/>
  <c r="G411" i="5"/>
  <c r="H411" i="5"/>
  <c r="G412" i="5"/>
  <c r="H412" i="5"/>
  <c r="G413" i="5"/>
  <c r="H413" i="5"/>
  <c r="G414" i="5"/>
  <c r="H414" i="5"/>
  <c r="G415" i="5"/>
  <c r="H415" i="5"/>
  <c r="G416" i="5"/>
  <c r="H416" i="5"/>
  <c r="G417" i="5"/>
  <c r="H417" i="5"/>
  <c r="G418" i="5"/>
  <c r="H418" i="5"/>
  <c r="G419" i="5"/>
  <c r="H419" i="5"/>
  <c r="G420" i="5"/>
  <c r="H420" i="5"/>
  <c r="G421" i="5"/>
  <c r="H421" i="5"/>
  <c r="G422" i="5"/>
  <c r="H422" i="5"/>
  <c r="G423" i="5"/>
  <c r="H423" i="5"/>
  <c r="G424" i="5"/>
  <c r="H424" i="5"/>
  <c r="G425" i="5"/>
  <c r="H425" i="5"/>
  <c r="G426" i="5"/>
  <c r="H426" i="5"/>
  <c r="G427" i="5"/>
  <c r="H427" i="5"/>
  <c r="G428" i="5"/>
  <c r="H428" i="5"/>
  <c r="G429" i="5"/>
  <c r="H429" i="5"/>
  <c r="G430" i="5"/>
  <c r="H430" i="5"/>
  <c r="G431" i="5"/>
  <c r="H431" i="5"/>
  <c r="G432" i="5"/>
  <c r="H432" i="5"/>
  <c r="G433" i="5"/>
  <c r="H433" i="5"/>
  <c r="G434" i="5"/>
  <c r="H434" i="5"/>
  <c r="G435" i="5"/>
  <c r="H435" i="5"/>
  <c r="G436" i="5"/>
  <c r="H436" i="5"/>
  <c r="G437" i="5"/>
  <c r="H437" i="5"/>
  <c r="G438" i="5"/>
  <c r="H438" i="5"/>
  <c r="G439" i="5"/>
  <c r="H439" i="5"/>
  <c r="G440" i="5"/>
  <c r="H440" i="5"/>
  <c r="G441" i="5"/>
  <c r="H441" i="5"/>
  <c r="G442" i="5"/>
  <c r="H442" i="5"/>
  <c r="G443" i="5"/>
  <c r="H443" i="5"/>
  <c r="G444" i="5"/>
  <c r="H444" i="5"/>
  <c r="G445" i="5"/>
  <c r="H445" i="5"/>
  <c r="G446" i="5"/>
  <c r="H446" i="5"/>
  <c r="G447" i="5"/>
  <c r="H447" i="5"/>
  <c r="G448" i="5"/>
  <c r="H448" i="5"/>
  <c r="G449" i="5"/>
  <c r="H449" i="5"/>
  <c r="G450" i="5"/>
  <c r="H450" i="5"/>
  <c r="G451" i="5"/>
  <c r="H451" i="5"/>
  <c r="G452" i="5"/>
  <c r="H452" i="5"/>
  <c r="G453" i="5"/>
  <c r="H453" i="5"/>
  <c r="G454" i="5"/>
  <c r="H454" i="5"/>
  <c r="G455" i="5"/>
  <c r="H455" i="5"/>
  <c r="G456" i="5"/>
  <c r="H456" i="5"/>
  <c r="G457" i="5"/>
  <c r="H457" i="5"/>
  <c r="G458" i="5"/>
  <c r="H458" i="5"/>
  <c r="G459" i="5"/>
  <c r="H459" i="5"/>
  <c r="G460" i="5"/>
  <c r="H460" i="5"/>
  <c r="G461" i="5"/>
  <c r="H461" i="5"/>
  <c r="G462" i="5"/>
  <c r="H462" i="5"/>
  <c r="G463" i="5"/>
  <c r="H463" i="5"/>
  <c r="G464" i="5"/>
  <c r="H464" i="5"/>
  <c r="G465" i="5"/>
  <c r="H465" i="5"/>
  <c r="G466" i="5"/>
  <c r="H466" i="5"/>
  <c r="G467" i="5"/>
  <c r="H467" i="5"/>
  <c r="G468" i="5"/>
  <c r="H468" i="5"/>
  <c r="G469" i="5"/>
  <c r="H469" i="5"/>
  <c r="G470" i="5"/>
  <c r="H470" i="5"/>
  <c r="G471" i="5"/>
  <c r="H471" i="5"/>
  <c r="G472" i="5"/>
  <c r="H472" i="5"/>
  <c r="G473" i="5"/>
  <c r="H473" i="5"/>
  <c r="G474" i="5"/>
  <c r="H474" i="5"/>
  <c r="G475" i="5"/>
  <c r="H475" i="5"/>
  <c r="G476" i="5"/>
  <c r="H476" i="5"/>
  <c r="G477" i="5"/>
  <c r="H477" i="5"/>
  <c r="G478" i="5"/>
  <c r="H478" i="5"/>
  <c r="G479" i="5"/>
  <c r="H479" i="5"/>
  <c r="G480" i="5"/>
  <c r="H480" i="5"/>
  <c r="G481" i="5"/>
  <c r="H481" i="5"/>
  <c r="G482" i="5"/>
  <c r="H482" i="5"/>
  <c r="G483" i="5"/>
  <c r="H483" i="5"/>
  <c r="G484" i="5"/>
  <c r="H484" i="5"/>
  <c r="G485" i="5"/>
  <c r="H485" i="5"/>
  <c r="G486" i="5"/>
  <c r="H486" i="5"/>
  <c r="G487" i="5"/>
  <c r="H487" i="5"/>
  <c r="G488" i="5"/>
  <c r="H488" i="5"/>
  <c r="G489" i="5"/>
  <c r="H489" i="5"/>
  <c r="G490" i="5"/>
  <c r="H490" i="5"/>
  <c r="G491" i="5"/>
  <c r="H491" i="5"/>
  <c r="G492" i="5"/>
  <c r="H492" i="5"/>
  <c r="G493" i="5"/>
  <c r="H493" i="5"/>
  <c r="G494" i="5"/>
  <c r="H494" i="5"/>
  <c r="G495" i="5"/>
  <c r="H495" i="5"/>
  <c r="G496" i="5"/>
  <c r="H496" i="5"/>
  <c r="G497" i="5"/>
  <c r="H497" i="5"/>
  <c r="G498" i="5"/>
  <c r="H498" i="5"/>
  <c r="G499" i="5"/>
  <c r="H499" i="5"/>
  <c r="G500" i="5"/>
  <c r="H500" i="5"/>
  <c r="G501" i="5"/>
  <c r="H501" i="5"/>
  <c r="G502" i="5"/>
  <c r="H502" i="5"/>
  <c r="G503" i="5"/>
  <c r="H503" i="5"/>
  <c r="G504" i="5"/>
  <c r="H504" i="5"/>
  <c r="G505" i="5"/>
  <c r="H505" i="5"/>
  <c r="G506" i="5"/>
  <c r="H506" i="5"/>
  <c r="G507" i="5"/>
  <c r="H507" i="5"/>
  <c r="G508" i="5"/>
  <c r="H508" i="5"/>
  <c r="G509" i="5"/>
  <c r="H509" i="5"/>
  <c r="G510" i="5"/>
  <c r="H510" i="5"/>
  <c r="G511" i="5"/>
  <c r="H511" i="5"/>
  <c r="G512" i="5"/>
  <c r="H512" i="5"/>
  <c r="G513" i="5"/>
  <c r="H513" i="5"/>
  <c r="G514" i="5"/>
  <c r="H514" i="5"/>
  <c r="G515" i="5"/>
  <c r="H515" i="5"/>
  <c r="G516" i="5"/>
  <c r="H516" i="5"/>
  <c r="G517" i="5"/>
  <c r="H517" i="5"/>
  <c r="G518" i="5"/>
  <c r="H518" i="5"/>
  <c r="G519" i="5"/>
  <c r="H519" i="5"/>
  <c r="G520" i="5"/>
  <c r="H520" i="5"/>
  <c r="G521" i="5"/>
  <c r="H521" i="5"/>
  <c r="G522" i="5"/>
  <c r="H522" i="5"/>
  <c r="G523" i="5"/>
  <c r="H523" i="5"/>
  <c r="G524" i="5"/>
  <c r="H524" i="5"/>
  <c r="G525" i="5"/>
  <c r="H525" i="5"/>
  <c r="G526" i="5"/>
  <c r="H526" i="5"/>
  <c r="G527" i="5"/>
  <c r="H527" i="5"/>
  <c r="G528" i="5"/>
  <c r="H528" i="5"/>
  <c r="G529" i="5"/>
  <c r="H529" i="5"/>
  <c r="G530" i="5"/>
  <c r="H530" i="5"/>
  <c r="G531" i="5"/>
  <c r="H531" i="5"/>
  <c r="G532" i="5"/>
  <c r="H532" i="5"/>
  <c r="G533" i="5"/>
  <c r="H533" i="5"/>
  <c r="G534" i="5"/>
  <c r="H534" i="5"/>
  <c r="G535" i="5"/>
  <c r="H535" i="5"/>
  <c r="G536" i="5"/>
  <c r="H536" i="5"/>
  <c r="G537" i="5"/>
  <c r="H537" i="5"/>
  <c r="G538" i="5"/>
  <c r="H538" i="5"/>
  <c r="G539" i="5"/>
  <c r="H539" i="5"/>
  <c r="G540" i="5"/>
  <c r="H540" i="5"/>
  <c r="G541" i="5"/>
  <c r="H541" i="5"/>
  <c r="G542" i="5"/>
  <c r="H542" i="5"/>
  <c r="G543" i="5"/>
  <c r="H543" i="5"/>
  <c r="G544" i="5"/>
  <c r="H544" i="5"/>
  <c r="G545" i="5"/>
  <c r="H545" i="5"/>
  <c r="G546" i="5"/>
  <c r="H546" i="5"/>
  <c r="G547" i="5"/>
  <c r="H547" i="5"/>
  <c r="G548" i="5"/>
  <c r="H548" i="5"/>
  <c r="G549" i="5"/>
  <c r="H549" i="5"/>
  <c r="G550" i="5"/>
  <c r="H550" i="5"/>
  <c r="G551" i="5"/>
  <c r="H551" i="5"/>
  <c r="G552" i="5"/>
  <c r="H552" i="5"/>
  <c r="G553" i="5"/>
  <c r="H553" i="5"/>
  <c r="G554" i="5"/>
  <c r="H554" i="5"/>
  <c r="G555" i="5"/>
  <c r="H555" i="5"/>
  <c r="G556" i="5"/>
  <c r="H556" i="5"/>
  <c r="G557" i="5"/>
  <c r="H557" i="5"/>
  <c r="G558" i="5"/>
  <c r="H558" i="5"/>
  <c r="G559" i="5"/>
  <c r="H559" i="5"/>
  <c r="G560" i="5"/>
  <c r="H560" i="5"/>
  <c r="G561" i="5"/>
  <c r="H561" i="5"/>
  <c r="G562" i="5"/>
  <c r="H562" i="5"/>
  <c r="G563" i="5"/>
  <c r="H563" i="5"/>
  <c r="G564" i="5"/>
  <c r="H564" i="5"/>
  <c r="G565" i="5"/>
  <c r="H565" i="5"/>
  <c r="G566" i="5"/>
  <c r="H566" i="5"/>
  <c r="G567" i="5"/>
  <c r="H567" i="5"/>
  <c r="G568" i="5"/>
  <c r="H568" i="5"/>
  <c r="G569" i="5"/>
  <c r="H569" i="5"/>
  <c r="G570" i="5"/>
  <c r="H570" i="5"/>
  <c r="G571" i="5"/>
  <c r="H571" i="5"/>
  <c r="G572" i="5"/>
  <c r="H572" i="5"/>
  <c r="G573" i="5"/>
  <c r="H573" i="5"/>
  <c r="G574" i="5"/>
  <c r="H574" i="5"/>
  <c r="G575" i="5"/>
  <c r="H575" i="5"/>
  <c r="G576" i="5"/>
  <c r="H576" i="5"/>
  <c r="G577" i="5"/>
  <c r="H577" i="5"/>
  <c r="G578" i="5"/>
  <c r="H578" i="5"/>
  <c r="G579" i="5"/>
  <c r="H579" i="5"/>
  <c r="G580" i="5"/>
  <c r="H580" i="5"/>
  <c r="G581" i="5"/>
  <c r="H581" i="5"/>
  <c r="G582" i="5"/>
  <c r="H582" i="5"/>
  <c r="G583" i="5"/>
  <c r="H583" i="5"/>
  <c r="G584" i="5"/>
  <c r="H584" i="5"/>
  <c r="G585" i="5"/>
  <c r="H585" i="5"/>
  <c r="G586" i="5"/>
  <c r="H586" i="5"/>
  <c r="G587" i="5"/>
  <c r="H587" i="5"/>
  <c r="G588" i="5"/>
  <c r="H588" i="5"/>
  <c r="G589" i="5"/>
  <c r="H589" i="5"/>
  <c r="G590" i="5"/>
  <c r="H590" i="5"/>
  <c r="G591" i="5"/>
  <c r="H591" i="5"/>
  <c r="G592" i="5"/>
  <c r="H592" i="5"/>
  <c r="G593" i="5"/>
  <c r="H593" i="5"/>
  <c r="G594" i="5"/>
  <c r="H594" i="5"/>
  <c r="G595" i="5"/>
  <c r="H595" i="5"/>
  <c r="G596" i="5"/>
  <c r="H596" i="5"/>
  <c r="G597" i="5"/>
  <c r="H597" i="5"/>
  <c r="G598" i="5"/>
  <c r="H598" i="5"/>
  <c r="G599" i="5"/>
  <c r="H599" i="5"/>
  <c r="G600" i="5"/>
  <c r="H600" i="5"/>
  <c r="G601" i="5"/>
  <c r="H601" i="5"/>
  <c r="G602" i="5"/>
  <c r="H602" i="5"/>
  <c r="G603" i="5"/>
  <c r="H603" i="5"/>
  <c r="G604" i="5"/>
  <c r="H604" i="5"/>
  <c r="G605" i="5"/>
  <c r="H605" i="5"/>
  <c r="G606" i="5"/>
  <c r="H606" i="5"/>
  <c r="G607" i="5"/>
  <c r="H607" i="5"/>
  <c r="G608" i="5"/>
  <c r="H608" i="5"/>
  <c r="G609" i="5"/>
  <c r="H609" i="5"/>
  <c r="G610" i="5"/>
  <c r="H610" i="5"/>
  <c r="G611" i="5"/>
  <c r="H611" i="5"/>
  <c r="G612" i="5"/>
  <c r="H612" i="5"/>
  <c r="G613" i="5"/>
  <c r="H613" i="5"/>
  <c r="G614" i="5"/>
  <c r="H614" i="5"/>
  <c r="G615" i="5"/>
  <c r="H615" i="5"/>
  <c r="G616" i="5"/>
  <c r="H616" i="5"/>
  <c r="G617" i="5"/>
  <c r="H617" i="5"/>
  <c r="G618" i="5"/>
  <c r="H618" i="5"/>
  <c r="G619" i="5"/>
  <c r="H619" i="5"/>
  <c r="G620" i="5"/>
  <c r="H620" i="5"/>
  <c r="G621" i="5"/>
  <c r="H621" i="5"/>
  <c r="G622" i="5"/>
  <c r="H622" i="5"/>
  <c r="G623" i="5"/>
  <c r="H623" i="5"/>
  <c r="G624" i="5"/>
  <c r="H624" i="5"/>
  <c r="G625" i="5"/>
  <c r="H625" i="5"/>
  <c r="G626" i="5"/>
  <c r="H626" i="5"/>
  <c r="G627" i="5"/>
  <c r="H627" i="5"/>
  <c r="G628" i="5"/>
  <c r="H628" i="5"/>
  <c r="G629" i="5"/>
  <c r="H629" i="5"/>
  <c r="G630" i="5"/>
  <c r="H630" i="5"/>
  <c r="G631" i="5"/>
  <c r="H631" i="5"/>
  <c r="G632" i="5"/>
  <c r="H632" i="5"/>
  <c r="G633" i="5"/>
  <c r="H633" i="5"/>
  <c r="G634" i="5"/>
  <c r="H634" i="5"/>
  <c r="G635" i="5"/>
  <c r="H635" i="5"/>
  <c r="G636" i="5"/>
  <c r="H636" i="5"/>
  <c r="G637" i="5"/>
  <c r="H637" i="5"/>
  <c r="G638" i="5"/>
  <c r="H638" i="5"/>
  <c r="G639" i="5"/>
  <c r="H639" i="5"/>
  <c r="G640" i="5"/>
  <c r="H640" i="5"/>
  <c r="G641" i="5"/>
  <c r="H641" i="5"/>
  <c r="G642" i="5"/>
  <c r="H642" i="5"/>
  <c r="G643" i="5"/>
  <c r="H643" i="5"/>
  <c r="G644" i="5"/>
  <c r="H644" i="5"/>
  <c r="G645" i="5"/>
  <c r="H645" i="5"/>
  <c r="G646" i="5"/>
  <c r="H646" i="5"/>
  <c r="G647" i="5"/>
  <c r="H647" i="5"/>
  <c r="G648" i="5"/>
  <c r="H648" i="5"/>
  <c r="G649" i="5"/>
  <c r="H649" i="5"/>
  <c r="G650" i="5"/>
  <c r="H650" i="5"/>
  <c r="G651" i="5"/>
  <c r="H651" i="5"/>
  <c r="G652" i="5"/>
  <c r="H652" i="5"/>
  <c r="G653" i="5"/>
  <c r="H653" i="5"/>
  <c r="G654" i="5"/>
  <c r="H654" i="5"/>
  <c r="G655" i="5"/>
  <c r="H655" i="5"/>
  <c r="G656" i="5"/>
  <c r="H656" i="5"/>
  <c r="G657" i="5"/>
  <c r="H657" i="5"/>
  <c r="G658" i="5"/>
  <c r="H658" i="5"/>
  <c r="G659" i="5"/>
  <c r="H659" i="5"/>
  <c r="G660" i="5"/>
  <c r="H660" i="5"/>
  <c r="G661" i="5"/>
  <c r="H661" i="5"/>
  <c r="G662" i="5"/>
  <c r="H662" i="5"/>
  <c r="G663" i="5"/>
  <c r="H663" i="5"/>
  <c r="G664" i="5"/>
  <c r="H664" i="5"/>
  <c r="G665" i="5"/>
  <c r="H665" i="5"/>
  <c r="G666" i="5"/>
  <c r="H666" i="5"/>
  <c r="G667" i="5"/>
  <c r="H667" i="5"/>
  <c r="G668" i="5"/>
  <c r="H668" i="5"/>
  <c r="G669" i="5"/>
  <c r="H669" i="5"/>
  <c r="G670" i="5"/>
  <c r="H670" i="5"/>
  <c r="G671" i="5"/>
  <c r="H671" i="5"/>
  <c r="G672" i="5"/>
  <c r="H672" i="5"/>
  <c r="G673" i="5"/>
  <c r="H673" i="5"/>
  <c r="G674" i="5"/>
  <c r="H674" i="5"/>
  <c r="G675" i="5"/>
  <c r="H675" i="5"/>
  <c r="G676" i="5"/>
  <c r="H676" i="5"/>
  <c r="G677" i="5"/>
  <c r="H677" i="5"/>
  <c r="G678" i="5"/>
  <c r="H678" i="5"/>
  <c r="G679" i="5"/>
  <c r="H679" i="5"/>
  <c r="G680" i="5"/>
  <c r="H680" i="5"/>
  <c r="G681" i="5"/>
  <c r="H681" i="5"/>
  <c r="G682" i="5"/>
  <c r="H682" i="5"/>
  <c r="G683" i="5"/>
  <c r="H683" i="5"/>
  <c r="G684" i="5"/>
  <c r="H684" i="5"/>
  <c r="G685" i="5"/>
  <c r="H685" i="5"/>
  <c r="G686" i="5"/>
  <c r="H686" i="5"/>
  <c r="G687" i="5"/>
  <c r="H687" i="5"/>
  <c r="G688" i="5"/>
  <c r="H688" i="5"/>
  <c r="G689" i="5"/>
  <c r="H689" i="5"/>
  <c r="G690" i="5"/>
  <c r="H690" i="5"/>
  <c r="G691" i="5"/>
  <c r="H691" i="5"/>
  <c r="G692" i="5"/>
  <c r="H692" i="5"/>
  <c r="G693" i="5"/>
  <c r="H693" i="5"/>
  <c r="G694" i="5"/>
  <c r="H694" i="5"/>
  <c r="G695" i="5"/>
  <c r="H695" i="5"/>
  <c r="G696" i="5"/>
  <c r="H696" i="5"/>
  <c r="G697" i="5"/>
  <c r="H697" i="5"/>
  <c r="G698" i="5"/>
  <c r="H698" i="5"/>
  <c r="G699" i="5"/>
  <c r="H699" i="5"/>
  <c r="G700" i="5"/>
  <c r="H700" i="5"/>
  <c r="G701" i="5"/>
  <c r="H701" i="5"/>
  <c r="G702" i="5"/>
  <c r="H702" i="5"/>
  <c r="G703" i="5"/>
  <c r="H703" i="5"/>
  <c r="G704" i="5"/>
  <c r="H704" i="5"/>
  <c r="G705" i="5"/>
  <c r="H705" i="5"/>
  <c r="G706" i="5"/>
  <c r="H706" i="5"/>
  <c r="G707" i="5"/>
  <c r="H707" i="5"/>
  <c r="G708" i="5"/>
  <c r="H708" i="5"/>
  <c r="G709" i="5"/>
  <c r="H709" i="5"/>
  <c r="G710" i="5"/>
  <c r="H710" i="5"/>
  <c r="G711" i="5"/>
  <c r="H711" i="5"/>
  <c r="G712" i="5"/>
  <c r="H712" i="5"/>
  <c r="G713" i="5"/>
  <c r="H713" i="5"/>
  <c r="G714" i="5"/>
  <c r="H714" i="5"/>
  <c r="G715" i="5"/>
  <c r="H715" i="5"/>
  <c r="G716" i="5"/>
  <c r="H716" i="5"/>
  <c r="G717" i="5"/>
  <c r="H717" i="5"/>
  <c r="G718" i="5"/>
  <c r="H718" i="5"/>
  <c r="G719" i="5"/>
  <c r="H719" i="5"/>
  <c r="G720" i="5"/>
  <c r="H720" i="5"/>
  <c r="G721" i="5"/>
  <c r="H721" i="5"/>
  <c r="G722" i="5"/>
  <c r="H722" i="5"/>
  <c r="G723" i="5"/>
  <c r="H723" i="5"/>
  <c r="G724" i="5"/>
  <c r="H724" i="5"/>
  <c r="G725" i="5"/>
  <c r="H725" i="5"/>
  <c r="G726" i="5"/>
  <c r="H726" i="5"/>
  <c r="G727" i="5"/>
  <c r="H727" i="5"/>
  <c r="G728" i="5"/>
  <c r="H728" i="5"/>
  <c r="G729" i="5"/>
  <c r="H729" i="5"/>
  <c r="G730" i="5"/>
  <c r="H730" i="5"/>
  <c r="G731" i="5"/>
  <c r="H731" i="5"/>
  <c r="G732" i="5"/>
  <c r="H732" i="5"/>
  <c r="G733" i="5"/>
  <c r="H733" i="5"/>
  <c r="G734" i="5"/>
  <c r="H734" i="5"/>
  <c r="G735" i="5"/>
  <c r="H735" i="5"/>
  <c r="G736" i="5"/>
  <c r="H736" i="5"/>
  <c r="G737" i="5"/>
  <c r="H737" i="5"/>
  <c r="G738" i="5"/>
  <c r="H738" i="5"/>
  <c r="G739" i="5"/>
  <c r="H739" i="5"/>
  <c r="G740" i="5"/>
  <c r="H740" i="5"/>
  <c r="G741" i="5"/>
  <c r="H741" i="5"/>
  <c r="G742" i="5"/>
  <c r="H742" i="5"/>
  <c r="G743" i="5"/>
  <c r="H743" i="5"/>
  <c r="G744" i="5"/>
  <c r="H744" i="5"/>
  <c r="G745" i="5"/>
  <c r="H745" i="5"/>
  <c r="G746" i="5"/>
  <c r="H746" i="5"/>
  <c r="G747" i="5"/>
  <c r="H747" i="5"/>
  <c r="G748" i="5"/>
  <c r="H748" i="5"/>
  <c r="G749" i="5"/>
  <c r="H749" i="5"/>
  <c r="G750" i="5"/>
  <c r="H750" i="5"/>
  <c r="G751" i="5"/>
  <c r="H751" i="5"/>
  <c r="G752" i="5"/>
  <c r="H752" i="5"/>
  <c r="G753" i="5"/>
  <c r="H753" i="5"/>
  <c r="G754" i="5"/>
  <c r="H754" i="5"/>
  <c r="G755" i="5"/>
  <c r="H755" i="5"/>
  <c r="G756" i="5"/>
  <c r="H756" i="5"/>
  <c r="G757" i="5"/>
  <c r="H757" i="5"/>
  <c r="G758" i="5"/>
  <c r="H758" i="5"/>
  <c r="G759" i="5"/>
  <c r="H759" i="5"/>
  <c r="G760" i="5"/>
  <c r="H760" i="5"/>
  <c r="G761" i="5"/>
  <c r="H761" i="5"/>
  <c r="G762" i="5"/>
  <c r="H762" i="5"/>
  <c r="G763" i="5"/>
  <c r="H763" i="5"/>
  <c r="G764" i="5"/>
  <c r="H764" i="5"/>
  <c r="G765" i="5"/>
  <c r="H765" i="5"/>
  <c r="G766" i="5"/>
  <c r="H766" i="5"/>
  <c r="G767" i="5"/>
  <c r="H767" i="5"/>
  <c r="G768" i="5"/>
  <c r="H768" i="5"/>
  <c r="G769" i="5"/>
  <c r="H769" i="5"/>
  <c r="G770" i="5"/>
  <c r="H770" i="5"/>
  <c r="G771" i="5"/>
  <c r="H771" i="5"/>
  <c r="G772" i="5"/>
  <c r="H772" i="5"/>
  <c r="G773" i="5"/>
  <c r="H773" i="5"/>
  <c r="G774" i="5"/>
  <c r="H774" i="5"/>
  <c r="G775" i="5"/>
  <c r="H775" i="5"/>
  <c r="G776" i="5"/>
  <c r="H776" i="5"/>
  <c r="G777" i="5"/>
  <c r="H777" i="5"/>
  <c r="G778" i="5"/>
  <c r="H778" i="5"/>
  <c r="G779" i="5"/>
  <c r="H779" i="5"/>
  <c r="G780" i="5"/>
  <c r="H780" i="5"/>
  <c r="G781" i="5"/>
  <c r="H781" i="5"/>
  <c r="G782" i="5"/>
  <c r="H782" i="5"/>
  <c r="G783" i="5"/>
  <c r="H783" i="5"/>
  <c r="G784" i="5"/>
  <c r="H784" i="5"/>
  <c r="G785" i="5"/>
  <c r="H785" i="5"/>
  <c r="G786" i="5"/>
  <c r="H786" i="5"/>
  <c r="G787" i="5"/>
  <c r="H787" i="5"/>
  <c r="G788" i="5"/>
  <c r="H788" i="5"/>
  <c r="G789" i="5"/>
  <c r="H789" i="5"/>
  <c r="G790" i="5"/>
  <c r="H790" i="5"/>
  <c r="G791" i="5"/>
  <c r="H791" i="5"/>
  <c r="G792" i="5"/>
  <c r="H792" i="5"/>
  <c r="G793" i="5"/>
  <c r="H793" i="5"/>
  <c r="G794" i="5"/>
  <c r="H794" i="5"/>
  <c r="G795" i="5"/>
  <c r="H795" i="5"/>
  <c r="G796" i="5"/>
  <c r="H796" i="5"/>
  <c r="G797" i="5"/>
  <c r="H797" i="5"/>
  <c r="G798" i="5"/>
  <c r="H798" i="5"/>
  <c r="G799" i="5"/>
  <c r="H799" i="5"/>
  <c r="G800" i="5"/>
  <c r="H800" i="5"/>
  <c r="G801" i="5"/>
  <c r="H801" i="5"/>
  <c r="G802" i="5"/>
  <c r="H802" i="5"/>
  <c r="G803" i="5"/>
  <c r="H803" i="5"/>
  <c r="G804" i="5"/>
  <c r="H804" i="5"/>
  <c r="G805" i="5"/>
  <c r="H805" i="5"/>
  <c r="G806" i="5"/>
  <c r="H806" i="5"/>
  <c r="G807" i="5"/>
  <c r="H807" i="5"/>
  <c r="G808" i="5"/>
  <c r="H808" i="5"/>
  <c r="G809" i="5"/>
  <c r="H809" i="5"/>
  <c r="G810" i="5"/>
  <c r="H810" i="5"/>
  <c r="G811" i="5"/>
  <c r="H811" i="5"/>
  <c r="G812" i="5"/>
  <c r="H812" i="5"/>
  <c r="G813" i="5"/>
  <c r="H813" i="5"/>
  <c r="G814" i="5"/>
  <c r="H814" i="5"/>
  <c r="G815" i="5"/>
  <c r="H815" i="5"/>
  <c r="G816" i="5"/>
  <c r="H816" i="5"/>
  <c r="G817" i="5"/>
  <c r="H817" i="5"/>
  <c r="G818" i="5"/>
  <c r="H818" i="5"/>
  <c r="G819" i="5"/>
  <c r="H819" i="5"/>
  <c r="G820" i="5"/>
  <c r="H820" i="5"/>
  <c r="G821" i="5"/>
  <c r="H821" i="5"/>
  <c r="G822" i="5"/>
  <c r="H822" i="5"/>
  <c r="G823" i="5"/>
  <c r="H823" i="5"/>
  <c r="G824" i="5"/>
  <c r="H824" i="5"/>
  <c r="G825" i="5"/>
  <c r="H825" i="5"/>
  <c r="G826" i="5"/>
  <c r="H826" i="5"/>
  <c r="G827" i="5"/>
  <c r="H827" i="5"/>
  <c r="G828" i="5"/>
  <c r="H828" i="5"/>
  <c r="G829" i="5"/>
  <c r="H829" i="5"/>
  <c r="G830" i="5"/>
  <c r="H830" i="5"/>
  <c r="G831" i="5"/>
  <c r="H831" i="5"/>
  <c r="G832" i="5"/>
  <c r="H832" i="5"/>
  <c r="G833" i="5"/>
  <c r="H833" i="5"/>
  <c r="G834" i="5"/>
  <c r="H834" i="5"/>
  <c r="G835" i="5"/>
  <c r="H835" i="5"/>
  <c r="G836" i="5"/>
  <c r="H836" i="5"/>
  <c r="G837" i="5"/>
  <c r="H837" i="5"/>
  <c r="G838" i="5"/>
  <c r="H838" i="5"/>
  <c r="G839" i="5"/>
  <c r="H839" i="5"/>
  <c r="G840" i="5"/>
  <c r="H840" i="5"/>
  <c r="G841" i="5"/>
  <c r="H841" i="5"/>
  <c r="G842" i="5"/>
  <c r="H842" i="5"/>
  <c r="G843" i="5"/>
  <c r="H843" i="5"/>
  <c r="G844" i="5"/>
  <c r="H844" i="5"/>
  <c r="G845" i="5"/>
  <c r="H845" i="5"/>
  <c r="G846" i="5"/>
  <c r="H846" i="5"/>
  <c r="G847" i="5"/>
  <c r="H847" i="5"/>
  <c r="G848" i="5"/>
  <c r="H848" i="5"/>
  <c r="G849" i="5"/>
  <c r="H849" i="5"/>
  <c r="G850" i="5"/>
  <c r="H850" i="5"/>
  <c r="G851" i="5"/>
  <c r="H851" i="5"/>
  <c r="G852" i="5"/>
  <c r="H852" i="5"/>
  <c r="G853" i="5"/>
  <c r="H853" i="5"/>
  <c r="G854" i="5"/>
  <c r="H854" i="5"/>
  <c r="G855" i="5"/>
  <c r="H855" i="5"/>
  <c r="G856" i="5"/>
  <c r="H856" i="5"/>
  <c r="G857" i="5"/>
  <c r="H857" i="5"/>
  <c r="G858" i="5"/>
  <c r="H858" i="5"/>
  <c r="G859" i="5"/>
  <c r="H859" i="5"/>
  <c r="G860" i="5"/>
  <c r="H860" i="5"/>
  <c r="G861" i="5"/>
  <c r="H861" i="5"/>
  <c r="G862" i="5"/>
  <c r="H862" i="5"/>
  <c r="G863" i="5"/>
  <c r="H863" i="5"/>
  <c r="G864" i="5"/>
  <c r="H864" i="5"/>
  <c r="G865" i="5"/>
  <c r="H865" i="5"/>
  <c r="G866" i="5"/>
  <c r="H866" i="5"/>
  <c r="G867" i="5"/>
  <c r="H867" i="5"/>
  <c r="G868" i="5"/>
  <c r="H868" i="5"/>
  <c r="G869" i="5"/>
  <c r="H869" i="5"/>
  <c r="G870" i="5"/>
  <c r="H870" i="5"/>
  <c r="G871" i="5"/>
  <c r="H871" i="5"/>
  <c r="G872" i="5"/>
  <c r="H872" i="5"/>
  <c r="G873" i="5"/>
  <c r="H873" i="5"/>
  <c r="G874" i="5"/>
  <c r="H874" i="5"/>
  <c r="G875" i="5"/>
  <c r="H875" i="5"/>
  <c r="G876" i="5"/>
  <c r="H876" i="5"/>
  <c r="G877" i="5"/>
  <c r="H877" i="5"/>
  <c r="G878" i="5"/>
  <c r="H878" i="5"/>
  <c r="G879" i="5"/>
  <c r="H879" i="5"/>
  <c r="G880" i="5"/>
  <c r="H880" i="5"/>
  <c r="G881" i="5"/>
  <c r="H881" i="5"/>
  <c r="G882" i="5"/>
  <c r="H882" i="5"/>
  <c r="G883" i="5"/>
  <c r="H883" i="5"/>
  <c r="G884" i="5"/>
  <c r="H884" i="5"/>
  <c r="G885" i="5"/>
  <c r="H885" i="5"/>
  <c r="G886" i="5"/>
  <c r="H886" i="5"/>
  <c r="G887" i="5"/>
  <c r="H887" i="5"/>
  <c r="G888" i="5"/>
  <c r="H888" i="5"/>
  <c r="G889" i="5"/>
  <c r="H889" i="5"/>
  <c r="G890" i="5"/>
  <c r="H890" i="5"/>
  <c r="G891" i="5"/>
  <c r="H891" i="5"/>
  <c r="G892" i="5"/>
  <c r="H892" i="5"/>
  <c r="G893" i="5"/>
  <c r="H893" i="5"/>
  <c r="G894" i="5"/>
  <c r="H894" i="5"/>
  <c r="G895" i="5"/>
  <c r="H895" i="5"/>
  <c r="G896" i="5"/>
  <c r="H896" i="5"/>
  <c r="G897" i="5"/>
  <c r="H897" i="5"/>
  <c r="G898" i="5"/>
  <c r="H898" i="5"/>
  <c r="G899" i="5"/>
  <c r="H899" i="5"/>
  <c r="G900" i="5"/>
  <c r="H900" i="5"/>
  <c r="G901" i="5"/>
  <c r="H901" i="5"/>
  <c r="G902" i="5"/>
  <c r="H902" i="5"/>
  <c r="G903" i="5"/>
  <c r="H903" i="5"/>
  <c r="G904" i="5"/>
  <c r="H904" i="5"/>
  <c r="G905" i="5"/>
  <c r="H905" i="5"/>
  <c r="G906" i="5"/>
  <c r="H906" i="5"/>
  <c r="G907" i="5"/>
  <c r="H907" i="5"/>
  <c r="G908" i="5"/>
  <c r="H908" i="5"/>
  <c r="G909" i="5"/>
  <c r="H909" i="5"/>
  <c r="G910" i="5"/>
  <c r="H910" i="5"/>
  <c r="G911" i="5"/>
  <c r="H911" i="5"/>
  <c r="G912" i="5"/>
  <c r="H912" i="5"/>
  <c r="G913" i="5"/>
  <c r="H913" i="5"/>
  <c r="G914" i="5"/>
  <c r="H914" i="5"/>
  <c r="G915" i="5"/>
  <c r="H915" i="5"/>
  <c r="G916" i="5"/>
  <c r="H916" i="5"/>
  <c r="G917" i="5"/>
  <c r="H917" i="5"/>
  <c r="G918" i="5"/>
  <c r="H918" i="5"/>
  <c r="G919" i="5"/>
  <c r="H919" i="5"/>
  <c r="G920" i="5"/>
  <c r="H920" i="5"/>
  <c r="G921" i="5"/>
  <c r="H921" i="5"/>
  <c r="G922" i="5"/>
  <c r="H922" i="5"/>
  <c r="G923" i="5"/>
  <c r="H923" i="5"/>
  <c r="G924" i="5"/>
  <c r="H924" i="5"/>
  <c r="G925" i="5"/>
  <c r="H925" i="5"/>
  <c r="G926" i="5"/>
  <c r="H926" i="5"/>
  <c r="G927" i="5"/>
  <c r="H927" i="5"/>
  <c r="G928" i="5"/>
  <c r="H928" i="5"/>
  <c r="G929" i="5"/>
  <c r="H929" i="5"/>
  <c r="G930" i="5"/>
  <c r="H930" i="5"/>
  <c r="G931" i="5"/>
  <c r="H931" i="5"/>
  <c r="G932" i="5"/>
  <c r="H932" i="5"/>
  <c r="G933" i="5"/>
  <c r="H933" i="5"/>
  <c r="G934" i="5"/>
  <c r="H934" i="5"/>
  <c r="G935" i="5"/>
  <c r="H935" i="5"/>
  <c r="G936" i="5"/>
  <c r="H936" i="5"/>
  <c r="G937" i="5"/>
  <c r="H937" i="5"/>
  <c r="G938" i="5"/>
  <c r="H938" i="5"/>
  <c r="G939" i="5"/>
  <c r="H939" i="5"/>
  <c r="G940" i="5"/>
  <c r="H940" i="5"/>
  <c r="G941" i="5"/>
  <c r="H941" i="5"/>
  <c r="G942" i="5"/>
  <c r="H942" i="5"/>
  <c r="G943" i="5"/>
  <c r="H943" i="5"/>
  <c r="G944" i="5"/>
  <c r="H944" i="5"/>
  <c r="G945" i="5"/>
  <c r="H945" i="5"/>
  <c r="G946" i="5"/>
  <c r="H946" i="5"/>
  <c r="G947" i="5"/>
  <c r="H947" i="5"/>
  <c r="G948" i="5"/>
  <c r="H948" i="5"/>
  <c r="G949" i="5"/>
  <c r="H949" i="5"/>
  <c r="G950" i="5"/>
  <c r="H950" i="5"/>
  <c r="G951" i="5"/>
  <c r="H951" i="5"/>
  <c r="G952" i="5"/>
  <c r="H952" i="5"/>
  <c r="G953" i="5"/>
  <c r="H953" i="5"/>
  <c r="G954" i="5"/>
  <c r="H954" i="5"/>
  <c r="G955" i="5"/>
  <c r="H955" i="5"/>
  <c r="G956" i="5"/>
  <c r="H956" i="5"/>
  <c r="G957" i="5"/>
  <c r="H957" i="5"/>
  <c r="G958" i="5"/>
  <c r="H958" i="5"/>
  <c r="G959" i="5"/>
  <c r="H959" i="5"/>
  <c r="G960" i="5"/>
  <c r="H960" i="5"/>
  <c r="G961" i="5"/>
  <c r="H961" i="5"/>
  <c r="G962" i="5"/>
  <c r="H962" i="5"/>
  <c r="G963" i="5"/>
  <c r="H963" i="5"/>
  <c r="G964" i="5"/>
  <c r="H964" i="5"/>
  <c r="G965" i="5"/>
  <c r="H965" i="5"/>
  <c r="G966" i="5"/>
  <c r="H966" i="5"/>
  <c r="G967" i="5"/>
  <c r="H967" i="5"/>
  <c r="G968" i="5"/>
  <c r="H968" i="5"/>
  <c r="G969" i="5"/>
  <c r="H969" i="5"/>
  <c r="G970" i="5"/>
  <c r="H970" i="5"/>
  <c r="G971" i="5"/>
  <c r="H971" i="5"/>
  <c r="G972" i="5"/>
  <c r="H972" i="5"/>
  <c r="G973" i="5"/>
  <c r="H973" i="5"/>
  <c r="G974" i="5"/>
  <c r="H974" i="5"/>
  <c r="G975" i="5"/>
  <c r="H975" i="5"/>
  <c r="G976" i="5"/>
  <c r="H976" i="5"/>
  <c r="G977" i="5"/>
  <c r="H977" i="5"/>
  <c r="G978" i="5"/>
  <c r="H978" i="5"/>
  <c r="G979" i="5"/>
  <c r="H979" i="5"/>
  <c r="G980" i="5"/>
  <c r="H980" i="5"/>
  <c r="G981" i="5"/>
  <c r="H981" i="5"/>
  <c r="G982" i="5"/>
  <c r="H982" i="5"/>
  <c r="G983" i="5"/>
  <c r="H983" i="5"/>
  <c r="G984" i="5"/>
  <c r="H984" i="5"/>
  <c r="G985" i="5"/>
  <c r="H985" i="5"/>
  <c r="G986" i="5"/>
  <c r="H986" i="5"/>
  <c r="G987" i="5"/>
  <c r="H987" i="5"/>
  <c r="G988" i="5"/>
  <c r="H988" i="5"/>
  <c r="G989" i="5"/>
  <c r="H989" i="5"/>
  <c r="G990" i="5"/>
  <c r="H990" i="5"/>
  <c r="G991" i="5"/>
  <c r="H991" i="5"/>
  <c r="G992" i="5"/>
  <c r="H992" i="5"/>
  <c r="G993" i="5"/>
  <c r="H993" i="5"/>
  <c r="G994" i="5"/>
  <c r="H994" i="5"/>
  <c r="G995" i="5"/>
  <c r="H995" i="5"/>
  <c r="G996" i="5"/>
  <c r="H996" i="5"/>
  <c r="G997" i="5"/>
  <c r="H997" i="5"/>
  <c r="G998" i="5"/>
  <c r="H998" i="5"/>
  <c r="G999" i="5"/>
  <c r="H999" i="5"/>
  <c r="G1000" i="5"/>
  <c r="H1000" i="5"/>
  <c r="G1001" i="5"/>
  <c r="H1001" i="5"/>
  <c r="G1002" i="5"/>
  <c r="H1002" i="5"/>
  <c r="G1003" i="5"/>
  <c r="H1003" i="5"/>
  <c r="G1004" i="5"/>
  <c r="H1004" i="5"/>
  <c r="G1005" i="5"/>
  <c r="H1005" i="5"/>
  <c r="G1006" i="5"/>
  <c r="H1006" i="5"/>
  <c r="G1007" i="5"/>
  <c r="H1007" i="5"/>
  <c r="G1008" i="5"/>
  <c r="H1008" i="5"/>
  <c r="G1009" i="5"/>
  <c r="H1009" i="5"/>
  <c r="G1010" i="5"/>
  <c r="H1010" i="5"/>
  <c r="G1011" i="5"/>
  <c r="H1011" i="5"/>
  <c r="G1012" i="5"/>
  <c r="H1012" i="5"/>
  <c r="G1013" i="5"/>
  <c r="H1013" i="5"/>
  <c r="G1014" i="5"/>
  <c r="H1014" i="5"/>
  <c r="G1015" i="5"/>
  <c r="H1015" i="5"/>
  <c r="G1016" i="5"/>
  <c r="H1016" i="5"/>
  <c r="G1017" i="5"/>
  <c r="H1017" i="5"/>
  <c r="G1018" i="5"/>
  <c r="H1018" i="5"/>
  <c r="G1019" i="5"/>
  <c r="H1019" i="5"/>
  <c r="G1020" i="5"/>
  <c r="H1020" i="5"/>
  <c r="G1021" i="5"/>
  <c r="H1021" i="5"/>
  <c r="G1022" i="5"/>
  <c r="H1022" i="5"/>
  <c r="G1023" i="5"/>
  <c r="H1023" i="5"/>
  <c r="G1024" i="5"/>
  <c r="H1024" i="5"/>
  <c r="G1025" i="5"/>
  <c r="H1025" i="5"/>
  <c r="G1026" i="5"/>
  <c r="H1026" i="5"/>
  <c r="G1027" i="5"/>
  <c r="H1027" i="5"/>
  <c r="G1028" i="5"/>
  <c r="H1028" i="5"/>
  <c r="G1029" i="5"/>
  <c r="H1029" i="5"/>
  <c r="G1030" i="5"/>
  <c r="H1030" i="5"/>
  <c r="G1031" i="5"/>
  <c r="H1031" i="5"/>
  <c r="G1032" i="5"/>
  <c r="H1032" i="5"/>
  <c r="G1033" i="5"/>
  <c r="H1033" i="5"/>
  <c r="G1034" i="5"/>
  <c r="H1034" i="5"/>
  <c r="G1035" i="5"/>
  <c r="H1035" i="5"/>
  <c r="G1036" i="5"/>
  <c r="H1036" i="5"/>
  <c r="G1037" i="5"/>
  <c r="H1037" i="5"/>
  <c r="G1038" i="5"/>
  <c r="H1038" i="5"/>
  <c r="G1039" i="5"/>
  <c r="H1039" i="5"/>
  <c r="G1040" i="5"/>
  <c r="H1040" i="5"/>
  <c r="G1041" i="5"/>
  <c r="H1041" i="5"/>
  <c r="G1042" i="5"/>
  <c r="H1042" i="5"/>
  <c r="G1043" i="5"/>
  <c r="H1043" i="5"/>
  <c r="G1044" i="5"/>
  <c r="H1044" i="5"/>
  <c r="G1045" i="5"/>
  <c r="H1045" i="5"/>
  <c r="G1046" i="5"/>
  <c r="H1046" i="5"/>
  <c r="G1047" i="5"/>
  <c r="H1047" i="5"/>
  <c r="G1048" i="5"/>
  <c r="H1048" i="5"/>
  <c r="G1049" i="5"/>
  <c r="H1049" i="5"/>
  <c r="G1050" i="5"/>
  <c r="H1050" i="5"/>
  <c r="G1051" i="5"/>
  <c r="H1051" i="5"/>
  <c r="G1052" i="5"/>
  <c r="H1052" i="5"/>
  <c r="G1053" i="5"/>
  <c r="H1053" i="5"/>
  <c r="G1054" i="5"/>
  <c r="H1054" i="5"/>
  <c r="G1055" i="5"/>
  <c r="H1055" i="5"/>
  <c r="G1056" i="5"/>
  <c r="H1056" i="5"/>
  <c r="G1057" i="5"/>
  <c r="H1057" i="5"/>
  <c r="G1058" i="5"/>
  <c r="H1058" i="5"/>
  <c r="G1059" i="5"/>
  <c r="H1059" i="5"/>
  <c r="G1060" i="5"/>
  <c r="H1060" i="5"/>
  <c r="G1061" i="5"/>
  <c r="H1061" i="5"/>
  <c r="G1062" i="5"/>
  <c r="H1062" i="5"/>
  <c r="G1063" i="5"/>
  <c r="H1063" i="5"/>
  <c r="G1064" i="5"/>
  <c r="H1064" i="5"/>
  <c r="G1065" i="5"/>
  <c r="H1065" i="5"/>
  <c r="G1066" i="5"/>
  <c r="H1066" i="5"/>
  <c r="G1067" i="5"/>
  <c r="H1067" i="5"/>
  <c r="G1068" i="5"/>
  <c r="H1068" i="5"/>
  <c r="G1069" i="5"/>
  <c r="H1069" i="5"/>
  <c r="G1070" i="5"/>
  <c r="H1070" i="5"/>
  <c r="G1071" i="5"/>
  <c r="H1071" i="5"/>
  <c r="G1072" i="5"/>
  <c r="H1072" i="5"/>
  <c r="G1073" i="5"/>
  <c r="H1073" i="5"/>
  <c r="G1074" i="5"/>
  <c r="H1074" i="5"/>
  <c r="G1075" i="5"/>
  <c r="H1075" i="5"/>
  <c r="G1076" i="5"/>
  <c r="H1076" i="5"/>
  <c r="G1077" i="5"/>
  <c r="H1077" i="5"/>
  <c r="G1078" i="5"/>
  <c r="H1078" i="5"/>
  <c r="G1079" i="5"/>
  <c r="H1079" i="5"/>
  <c r="G1080" i="5"/>
  <c r="H1080" i="5"/>
  <c r="G1081" i="5"/>
  <c r="H1081" i="5"/>
  <c r="G1082" i="5"/>
  <c r="H1082" i="5"/>
  <c r="G1083" i="5"/>
  <c r="H1083" i="5"/>
  <c r="G1084" i="5"/>
  <c r="H1084" i="5"/>
  <c r="G1085" i="5"/>
  <c r="H1085" i="5"/>
  <c r="G1086" i="5"/>
  <c r="H1086" i="5"/>
  <c r="G1087" i="5"/>
  <c r="H1087" i="5"/>
  <c r="G1088" i="5"/>
  <c r="H1088" i="5"/>
  <c r="G1089" i="5"/>
  <c r="H1089" i="5"/>
  <c r="G1090" i="5"/>
  <c r="H1090" i="5"/>
  <c r="G1091" i="5"/>
  <c r="H1091" i="5"/>
  <c r="G1092" i="5"/>
  <c r="H1092" i="5"/>
  <c r="G1093" i="5"/>
  <c r="H1093" i="5"/>
  <c r="G1094" i="5"/>
  <c r="H1094" i="5"/>
  <c r="G1095" i="5"/>
  <c r="H1095" i="5"/>
  <c r="G1096" i="5"/>
  <c r="H1096" i="5"/>
  <c r="G1097" i="5"/>
  <c r="H1097" i="5"/>
  <c r="G1098" i="5"/>
  <c r="H1098" i="5"/>
  <c r="G1099" i="5"/>
  <c r="H1099" i="5"/>
  <c r="G1100" i="5"/>
  <c r="H1100" i="5"/>
  <c r="G1101" i="5"/>
  <c r="H1101" i="5"/>
  <c r="G1102" i="5"/>
  <c r="H1102" i="5"/>
  <c r="G1103" i="5"/>
  <c r="H1103" i="5"/>
  <c r="G1104" i="5"/>
  <c r="H1104" i="5"/>
  <c r="G1105" i="5"/>
  <c r="H1105" i="5"/>
  <c r="G1106" i="5"/>
  <c r="H1106" i="5"/>
  <c r="G1107" i="5"/>
  <c r="H1107" i="5"/>
  <c r="G1108" i="5"/>
  <c r="H1108" i="5"/>
  <c r="G1109" i="5"/>
  <c r="H1109" i="5"/>
  <c r="G1110" i="5"/>
  <c r="H1110" i="5"/>
  <c r="G1111" i="5"/>
  <c r="H1111" i="5"/>
  <c r="G1112" i="5"/>
  <c r="H1112" i="5"/>
  <c r="G1113" i="5"/>
  <c r="H1113" i="5"/>
  <c r="G1114" i="5"/>
  <c r="H1114" i="5"/>
  <c r="G1115" i="5"/>
  <c r="H1115" i="5"/>
  <c r="G1116" i="5"/>
  <c r="H1116" i="5"/>
  <c r="G1117" i="5"/>
  <c r="H1117" i="5"/>
  <c r="G1118" i="5"/>
  <c r="H1118" i="5"/>
  <c r="G1119" i="5"/>
  <c r="H1119" i="5"/>
  <c r="G1120" i="5"/>
  <c r="H1120" i="5"/>
  <c r="G1121" i="5"/>
  <c r="H1121" i="5"/>
  <c r="G1122" i="5"/>
  <c r="H1122" i="5"/>
  <c r="G1123" i="5"/>
  <c r="H1123" i="5"/>
  <c r="G1124" i="5"/>
  <c r="H1124" i="5"/>
  <c r="G1125" i="5"/>
  <c r="H1125" i="5"/>
  <c r="G1126" i="5"/>
  <c r="H1126" i="5"/>
  <c r="G1127" i="5"/>
  <c r="H1127" i="5"/>
  <c r="G1128" i="5"/>
  <c r="H1128" i="5"/>
  <c r="G1129" i="5"/>
  <c r="H1129" i="5"/>
  <c r="G1130" i="5"/>
  <c r="H1130" i="5"/>
  <c r="G1131" i="5"/>
  <c r="H1131" i="5"/>
  <c r="G1132" i="5"/>
  <c r="H1132" i="5"/>
  <c r="G1133" i="5"/>
  <c r="H1133" i="5"/>
  <c r="G1134" i="5"/>
  <c r="H1134" i="5"/>
  <c r="G1135" i="5"/>
  <c r="H1135" i="5"/>
  <c r="G1136" i="5"/>
  <c r="H1136" i="5"/>
  <c r="G1137" i="5"/>
  <c r="H1137" i="5"/>
  <c r="G1138" i="5"/>
  <c r="H1138" i="5"/>
  <c r="G1139" i="5"/>
  <c r="H1139" i="5"/>
  <c r="G1140" i="5"/>
  <c r="H1140" i="5"/>
  <c r="G1141" i="5"/>
  <c r="H1141" i="5"/>
  <c r="G1142" i="5"/>
  <c r="H1142" i="5"/>
  <c r="G1143" i="5"/>
  <c r="H1143" i="5"/>
  <c r="G1144" i="5"/>
  <c r="H1144" i="5"/>
  <c r="G1145" i="5"/>
  <c r="H1145" i="5"/>
  <c r="G1146" i="5"/>
  <c r="H1146" i="5"/>
  <c r="G1147" i="5"/>
  <c r="H1147" i="5"/>
  <c r="G1148" i="5"/>
  <c r="H1148" i="5"/>
  <c r="G1149" i="5"/>
  <c r="H1149" i="5"/>
  <c r="G1150" i="5"/>
  <c r="H1150" i="5"/>
  <c r="G1151" i="5"/>
  <c r="H1151" i="5"/>
  <c r="G1152" i="5"/>
  <c r="H1152" i="5"/>
  <c r="G1153" i="5"/>
  <c r="H1153" i="5"/>
  <c r="G1154" i="5"/>
  <c r="H1154" i="5"/>
  <c r="G1155" i="5"/>
  <c r="H1155" i="5"/>
  <c r="G1156" i="5"/>
  <c r="H1156" i="5"/>
  <c r="G1157" i="5"/>
  <c r="H1157" i="5"/>
  <c r="G1158" i="5"/>
  <c r="H1158" i="5"/>
  <c r="G1159" i="5"/>
  <c r="H1159" i="5"/>
  <c r="G1160" i="5"/>
  <c r="H1160" i="5"/>
  <c r="G1161" i="5"/>
  <c r="H1161" i="5"/>
  <c r="G1162" i="5"/>
  <c r="H1162" i="5"/>
  <c r="G1163" i="5"/>
  <c r="H1163" i="5"/>
  <c r="G1164" i="5"/>
  <c r="H1164" i="5"/>
  <c r="G1165" i="5"/>
  <c r="H1165" i="5"/>
  <c r="G1166" i="5"/>
  <c r="H1166" i="5"/>
  <c r="G1167" i="5"/>
  <c r="H1167" i="5"/>
  <c r="G1168" i="5"/>
  <c r="H1168" i="5"/>
  <c r="G1169" i="5"/>
  <c r="H1169" i="5"/>
  <c r="G1170" i="5"/>
  <c r="H1170" i="5"/>
  <c r="G1171" i="5"/>
  <c r="H1171" i="5"/>
  <c r="G1172" i="5"/>
  <c r="H1172" i="5"/>
  <c r="G1173" i="5"/>
  <c r="H1173" i="5"/>
  <c r="G1174" i="5"/>
  <c r="H1174" i="5"/>
  <c r="G1175" i="5"/>
  <c r="H1175" i="5"/>
  <c r="G1176" i="5"/>
  <c r="H1176" i="5"/>
  <c r="G1177" i="5"/>
  <c r="H1177" i="5"/>
  <c r="G1178" i="5"/>
  <c r="H1178" i="5"/>
  <c r="G1179" i="5"/>
  <c r="H1179" i="5"/>
  <c r="G1180" i="5"/>
  <c r="H1180" i="5"/>
  <c r="G1181" i="5"/>
  <c r="H1181" i="5"/>
  <c r="G1182" i="5"/>
  <c r="H1182" i="5"/>
  <c r="G1183" i="5"/>
  <c r="H1183" i="5"/>
  <c r="G1184" i="5"/>
  <c r="H1184" i="5"/>
  <c r="G1185" i="5"/>
  <c r="H1185" i="5"/>
  <c r="G1186" i="5"/>
  <c r="H1186" i="5"/>
  <c r="G1187" i="5"/>
  <c r="H1187" i="5"/>
  <c r="G1188" i="5"/>
  <c r="H1188" i="5"/>
  <c r="G1189" i="5"/>
  <c r="H1189" i="5"/>
  <c r="G1190" i="5"/>
  <c r="H1190" i="5"/>
  <c r="G1191" i="5"/>
  <c r="H1191" i="5"/>
  <c r="G1192" i="5"/>
  <c r="H1192" i="5"/>
  <c r="G1193" i="5"/>
  <c r="H1193" i="5"/>
  <c r="G1194" i="5"/>
  <c r="H1194" i="5"/>
  <c r="G1195" i="5"/>
  <c r="H1195" i="5"/>
  <c r="G1196" i="5"/>
  <c r="H1196" i="5"/>
  <c r="G1197" i="5"/>
  <c r="H1197" i="5"/>
  <c r="G1198" i="5"/>
  <c r="H1198" i="5"/>
  <c r="G1199" i="5"/>
  <c r="H1199" i="5"/>
  <c r="G1200" i="5"/>
  <c r="H1200" i="5"/>
  <c r="G1201" i="5"/>
  <c r="H1201" i="5"/>
  <c r="G1202" i="5"/>
  <c r="H1202" i="5"/>
  <c r="G1203" i="5"/>
  <c r="H1203" i="5"/>
  <c r="G1204" i="5"/>
  <c r="H1204" i="5"/>
  <c r="G1205" i="5"/>
  <c r="H1205" i="5"/>
  <c r="G1206" i="5"/>
  <c r="H1206" i="5"/>
  <c r="G1207" i="5"/>
  <c r="H1207" i="5"/>
  <c r="G1208" i="5"/>
  <c r="H1208" i="5"/>
  <c r="G1209" i="5"/>
  <c r="H1209" i="5"/>
  <c r="G1210" i="5"/>
  <c r="H1210" i="5"/>
  <c r="G1211" i="5"/>
  <c r="H1211" i="5"/>
  <c r="G1212" i="5"/>
  <c r="H1212" i="5"/>
  <c r="G1213" i="5"/>
  <c r="H1213" i="5"/>
  <c r="G1214" i="5"/>
  <c r="H1214" i="5"/>
  <c r="G1215" i="5"/>
  <c r="H1215" i="5"/>
  <c r="G1216" i="5"/>
  <c r="H1216" i="5"/>
  <c r="G1217" i="5"/>
  <c r="H1217" i="5"/>
  <c r="G1218" i="5"/>
  <c r="H1218" i="5"/>
  <c r="G1219" i="5"/>
  <c r="H1219" i="5"/>
  <c r="G1220" i="5"/>
  <c r="H1220" i="5"/>
  <c r="G1221" i="5"/>
  <c r="H1221" i="5"/>
  <c r="G1222" i="5"/>
  <c r="H1222" i="5"/>
  <c r="G1223" i="5"/>
  <c r="H1223" i="5"/>
  <c r="G1224" i="5"/>
  <c r="H1224" i="5"/>
  <c r="G1225" i="5"/>
  <c r="H1225" i="5"/>
  <c r="G1226" i="5"/>
  <c r="H1226" i="5"/>
  <c r="G1227" i="5"/>
  <c r="H1227" i="5"/>
  <c r="G1228" i="5"/>
  <c r="H1228" i="5"/>
  <c r="G1229" i="5"/>
  <c r="H1229" i="5"/>
  <c r="G1230" i="5"/>
  <c r="H1230" i="5"/>
  <c r="G1231" i="5"/>
  <c r="H1231" i="5"/>
  <c r="G1232" i="5"/>
  <c r="H1232" i="5"/>
  <c r="G1233" i="5"/>
  <c r="H1233" i="5"/>
  <c r="G1234" i="5"/>
  <c r="H1234" i="5"/>
  <c r="G1235" i="5"/>
  <c r="H1235" i="5"/>
  <c r="G1236" i="5"/>
  <c r="H1236" i="5"/>
  <c r="G1237" i="5"/>
  <c r="H1237" i="5"/>
  <c r="G1238" i="5"/>
  <c r="H1238" i="5"/>
  <c r="G1239" i="5"/>
  <c r="H1239" i="5"/>
  <c r="G1240" i="5"/>
  <c r="H1240" i="5"/>
  <c r="G1241" i="5"/>
  <c r="H1241" i="5"/>
  <c r="G1242" i="5"/>
  <c r="H1242" i="5"/>
  <c r="G1243" i="5"/>
  <c r="H1243" i="5"/>
  <c r="G1244" i="5"/>
  <c r="H1244" i="5"/>
  <c r="G1245" i="5"/>
  <c r="H1245" i="5"/>
  <c r="G1246" i="5"/>
  <c r="H1246" i="5"/>
  <c r="G1247" i="5"/>
  <c r="H1247" i="5"/>
  <c r="G1248" i="5"/>
  <c r="H1248" i="5"/>
  <c r="G1249" i="5"/>
  <c r="H1249" i="5"/>
  <c r="G1250" i="5"/>
  <c r="H1250" i="5"/>
  <c r="G1251" i="5"/>
  <c r="H1251" i="5"/>
  <c r="G1252" i="5"/>
  <c r="H1252" i="5"/>
  <c r="G1253" i="5"/>
  <c r="H1253" i="5"/>
  <c r="G1254" i="5"/>
  <c r="H1254" i="5"/>
  <c r="G1255" i="5"/>
  <c r="H1255" i="5"/>
  <c r="G1256" i="5"/>
  <c r="H1256" i="5"/>
  <c r="G1257" i="5"/>
  <c r="H1257" i="5"/>
  <c r="G1258" i="5"/>
  <c r="H1258" i="5"/>
  <c r="G1259" i="5"/>
  <c r="H1259" i="5"/>
  <c r="G1260" i="5"/>
  <c r="H1260" i="5"/>
  <c r="G1261" i="5"/>
  <c r="H1261" i="5"/>
  <c r="G1262" i="5"/>
  <c r="H1262" i="5"/>
  <c r="G1263" i="5"/>
  <c r="H1263" i="5"/>
  <c r="G1264" i="5"/>
  <c r="H1264" i="5"/>
  <c r="G1265" i="5"/>
  <c r="H1265" i="5"/>
  <c r="G1266" i="5"/>
  <c r="H1266" i="5"/>
  <c r="G1267" i="5"/>
  <c r="H1267" i="5"/>
  <c r="G1268" i="5"/>
  <c r="H1268" i="5"/>
  <c r="G1269" i="5"/>
  <c r="H1269" i="5"/>
  <c r="G1270" i="5"/>
  <c r="H1270" i="5"/>
  <c r="G1271" i="5"/>
  <c r="H1271" i="5"/>
  <c r="G1272" i="5"/>
  <c r="H1272" i="5"/>
  <c r="G1273" i="5"/>
  <c r="H1273" i="5"/>
  <c r="G1274" i="5"/>
  <c r="H1274" i="5"/>
  <c r="G1275" i="5"/>
  <c r="H1275" i="5"/>
  <c r="G1276" i="5"/>
  <c r="H1276" i="5"/>
  <c r="G1277" i="5"/>
  <c r="H1277" i="5"/>
  <c r="G1278" i="5"/>
  <c r="H1278" i="5"/>
  <c r="G1279" i="5"/>
  <c r="H1279" i="5"/>
  <c r="G1280" i="5"/>
  <c r="H1280" i="5"/>
  <c r="G1281" i="5"/>
  <c r="H1281" i="5"/>
  <c r="G1282" i="5"/>
  <c r="H1282" i="5"/>
  <c r="G1283" i="5"/>
  <c r="H1283" i="5"/>
  <c r="G1284" i="5"/>
  <c r="H1284" i="5"/>
  <c r="G1285" i="5"/>
  <c r="H1285" i="5"/>
  <c r="G1286" i="5"/>
  <c r="H1286" i="5"/>
  <c r="G1287" i="5"/>
  <c r="H1287" i="5"/>
  <c r="G1288" i="5"/>
  <c r="H1288" i="5"/>
  <c r="G1289" i="5"/>
  <c r="H1289" i="5"/>
  <c r="G1290" i="5"/>
  <c r="H1290" i="5"/>
  <c r="G1291" i="5"/>
  <c r="H1291" i="5"/>
  <c r="G1292" i="5"/>
  <c r="H1292" i="5"/>
  <c r="G1293" i="5"/>
  <c r="H1293" i="5"/>
  <c r="G1294" i="5"/>
  <c r="H1294" i="5"/>
  <c r="G1295" i="5"/>
  <c r="H1295" i="5"/>
  <c r="G1296" i="5"/>
  <c r="H1296" i="5"/>
  <c r="G1297" i="5"/>
  <c r="H1297" i="5"/>
  <c r="G1298" i="5"/>
  <c r="H1298" i="5"/>
  <c r="G1299" i="5"/>
  <c r="H1299" i="5"/>
  <c r="G1300" i="5"/>
  <c r="H1300" i="5"/>
  <c r="G1301" i="5"/>
  <c r="H1301" i="5"/>
  <c r="G1302" i="5"/>
  <c r="H1302" i="5"/>
  <c r="G1303" i="5"/>
  <c r="H1303" i="5"/>
  <c r="G1304" i="5"/>
  <c r="H1304" i="5"/>
  <c r="G1305" i="5"/>
  <c r="H1305" i="5"/>
  <c r="G1306" i="5"/>
  <c r="H1306" i="5"/>
  <c r="G1307" i="5"/>
  <c r="H1307" i="5"/>
  <c r="G1308" i="5"/>
  <c r="H1308" i="5"/>
  <c r="G1309" i="5"/>
  <c r="H1309" i="5"/>
  <c r="G1310" i="5"/>
  <c r="H1310" i="5"/>
  <c r="G1311" i="5"/>
  <c r="H1311" i="5"/>
  <c r="G1312" i="5"/>
  <c r="H1312" i="5"/>
  <c r="G1313" i="5"/>
  <c r="H1313" i="5"/>
  <c r="G1314" i="5"/>
  <c r="H1314" i="5"/>
  <c r="G1315" i="5"/>
  <c r="H1315" i="5"/>
  <c r="G1316" i="5"/>
  <c r="H1316" i="5"/>
  <c r="G1317" i="5"/>
  <c r="H1317" i="5"/>
  <c r="G1318" i="5"/>
  <c r="H1318" i="5"/>
  <c r="G1319" i="5"/>
  <c r="H1319" i="5"/>
  <c r="G1320" i="5"/>
  <c r="H1320" i="5"/>
  <c r="G1321" i="5"/>
  <c r="H1321" i="5"/>
  <c r="G1322" i="5"/>
  <c r="H1322" i="5"/>
  <c r="G1323" i="5"/>
  <c r="H1323" i="5"/>
  <c r="G1324" i="5"/>
  <c r="H1324" i="5"/>
  <c r="G1325" i="5"/>
  <c r="H1325" i="5"/>
  <c r="G1326" i="5"/>
  <c r="H1326" i="5"/>
  <c r="G1327" i="5"/>
  <c r="H1327" i="5"/>
  <c r="G1328" i="5"/>
  <c r="H1328" i="5"/>
  <c r="G1329" i="5"/>
  <c r="H1329" i="5"/>
  <c r="G1330" i="5"/>
  <c r="H1330" i="5"/>
  <c r="G1331" i="5"/>
  <c r="H1331" i="5"/>
  <c r="G1332" i="5"/>
  <c r="H1332" i="5"/>
  <c r="G1333" i="5"/>
  <c r="H1333" i="5"/>
  <c r="G1334" i="5"/>
  <c r="H1334" i="5"/>
  <c r="G1335" i="5"/>
  <c r="H1335" i="5"/>
  <c r="G1336" i="5"/>
  <c r="H1336" i="5"/>
  <c r="G1337" i="5"/>
  <c r="H1337" i="5"/>
  <c r="G1338" i="5"/>
  <c r="H1338" i="5"/>
  <c r="G1339" i="5"/>
  <c r="H1339" i="5"/>
  <c r="G1340" i="5"/>
  <c r="H1340" i="5"/>
  <c r="G1341" i="5"/>
  <c r="H1341" i="5"/>
  <c r="G1342" i="5"/>
  <c r="H1342" i="5"/>
  <c r="G1343" i="5"/>
  <c r="H1343" i="5"/>
  <c r="G1344" i="5"/>
  <c r="H1344" i="5"/>
  <c r="G1345" i="5"/>
  <c r="H1345" i="5"/>
  <c r="G1346" i="5"/>
  <c r="H1346" i="5"/>
  <c r="G1347" i="5"/>
  <c r="H1347" i="5"/>
  <c r="G1348" i="5"/>
  <c r="H1348" i="5"/>
  <c r="G1349" i="5"/>
  <c r="H1349" i="5"/>
  <c r="G1350" i="5"/>
  <c r="H1350" i="5"/>
  <c r="G1351" i="5"/>
  <c r="H1351" i="5"/>
  <c r="G1352" i="5"/>
  <c r="H1352" i="5"/>
  <c r="G1353" i="5"/>
  <c r="H1353" i="5"/>
  <c r="G1354" i="5"/>
  <c r="H1354" i="5"/>
  <c r="G1355" i="5"/>
  <c r="H1355" i="5"/>
  <c r="G1356" i="5"/>
  <c r="H1356" i="5"/>
  <c r="G1357" i="5"/>
  <c r="H1357" i="5"/>
  <c r="G1358" i="5"/>
  <c r="H1358" i="5"/>
  <c r="G1359" i="5"/>
  <c r="H1359" i="5"/>
  <c r="G1360" i="5"/>
  <c r="H1360" i="5"/>
  <c r="G1361" i="5"/>
  <c r="H1361" i="5"/>
  <c r="G1362" i="5"/>
  <c r="H1362" i="5"/>
  <c r="G1363" i="5"/>
  <c r="H1363" i="5"/>
  <c r="G1364" i="5"/>
  <c r="H1364" i="5"/>
  <c r="G1365" i="5"/>
  <c r="H1365" i="5"/>
  <c r="G1366" i="5"/>
  <c r="H1366" i="5"/>
  <c r="G1367" i="5"/>
  <c r="H1367" i="5"/>
  <c r="G1368" i="5"/>
  <c r="H1368" i="5"/>
  <c r="G1369" i="5"/>
  <c r="H1369" i="5"/>
  <c r="G1370" i="5"/>
  <c r="H1370" i="5"/>
  <c r="G1371" i="5"/>
  <c r="H1371" i="5"/>
  <c r="G1372" i="5"/>
  <c r="H1372" i="5"/>
  <c r="G1373" i="5"/>
  <c r="H1373" i="5"/>
  <c r="G1374" i="5"/>
  <c r="H1374" i="5"/>
  <c r="G1375" i="5"/>
  <c r="H1375" i="5"/>
  <c r="G1376" i="5"/>
  <c r="H1376" i="5"/>
  <c r="G1377" i="5"/>
  <c r="H1377" i="5"/>
  <c r="G1378" i="5"/>
  <c r="H1378" i="5"/>
  <c r="G1379" i="5"/>
  <c r="H1379" i="5"/>
  <c r="G1380" i="5"/>
  <c r="H1380" i="5"/>
  <c r="G1381" i="5"/>
  <c r="H1381" i="5"/>
  <c r="G1382" i="5"/>
  <c r="H1382" i="5"/>
  <c r="G1383" i="5"/>
  <c r="H1383" i="5"/>
  <c r="G1384" i="5"/>
  <c r="H1384" i="5"/>
  <c r="G1385" i="5"/>
  <c r="H1385" i="5"/>
  <c r="G1386" i="5"/>
  <c r="H1386" i="5"/>
  <c r="G1387" i="5"/>
  <c r="H1387" i="5"/>
  <c r="G1388" i="5"/>
  <c r="H1388" i="5"/>
  <c r="G1389" i="5"/>
  <c r="H1389" i="5"/>
  <c r="G1390" i="5"/>
  <c r="H1390" i="5"/>
  <c r="G1391" i="5"/>
  <c r="H1391" i="5"/>
  <c r="G1392" i="5"/>
  <c r="H1392" i="5"/>
  <c r="G1393" i="5"/>
  <c r="H1393" i="5"/>
  <c r="G1394" i="5"/>
  <c r="H1394" i="5"/>
  <c r="G1395" i="5"/>
  <c r="H1395" i="5"/>
  <c r="G1396" i="5"/>
  <c r="H1396" i="5"/>
  <c r="G1397" i="5"/>
  <c r="H1397" i="5"/>
  <c r="G1398" i="5"/>
  <c r="H1398" i="5"/>
  <c r="G1399" i="5"/>
  <c r="H1399" i="5"/>
  <c r="G1400" i="5"/>
  <c r="H1400" i="5"/>
  <c r="G1401" i="5"/>
  <c r="H1401" i="5"/>
  <c r="G1402" i="5"/>
  <c r="H1402" i="5"/>
  <c r="G1403" i="5"/>
  <c r="H1403" i="5"/>
  <c r="G1404" i="5"/>
  <c r="H1404" i="5"/>
  <c r="G1405" i="5"/>
  <c r="H1405" i="5"/>
  <c r="G1406" i="5"/>
  <c r="H1406" i="5"/>
  <c r="G1407" i="5"/>
  <c r="H1407" i="5"/>
  <c r="G1408" i="5"/>
  <c r="H1408" i="5"/>
  <c r="G1409" i="5"/>
  <c r="H1409" i="5"/>
  <c r="G1410" i="5"/>
  <c r="H1410" i="5"/>
  <c r="G1411" i="5"/>
  <c r="H1411" i="5"/>
  <c r="G1412" i="5"/>
  <c r="H1412" i="5"/>
  <c r="G1413" i="5"/>
  <c r="H1413" i="5"/>
  <c r="G1414" i="5"/>
  <c r="H1414" i="5"/>
  <c r="G1415" i="5"/>
  <c r="H1415" i="5"/>
  <c r="G1416" i="5"/>
  <c r="H1416" i="5"/>
  <c r="G1417" i="5"/>
  <c r="H1417" i="5"/>
  <c r="G1418" i="5"/>
  <c r="H1418" i="5"/>
  <c r="G1419" i="5"/>
  <c r="H1419" i="5"/>
  <c r="G1420" i="5"/>
  <c r="H1420" i="5"/>
  <c r="G1421" i="5"/>
  <c r="H1421" i="5"/>
  <c r="G1422" i="5"/>
  <c r="H1422" i="5"/>
  <c r="G1423" i="5"/>
  <c r="H1423" i="5"/>
  <c r="G1424" i="5"/>
  <c r="H1424" i="5"/>
  <c r="G1425" i="5"/>
  <c r="H1425" i="5"/>
  <c r="G1426" i="5"/>
  <c r="H1426" i="5"/>
  <c r="G1427" i="5"/>
  <c r="H1427" i="5"/>
  <c r="G1428" i="5"/>
  <c r="H1428" i="5"/>
  <c r="G1429" i="5"/>
  <c r="H1429" i="5"/>
  <c r="G1430" i="5"/>
  <c r="H1430" i="5"/>
  <c r="G1431" i="5"/>
  <c r="H1431" i="5"/>
  <c r="G1432" i="5"/>
  <c r="H1432" i="5"/>
  <c r="G1433" i="5"/>
  <c r="H1433" i="5"/>
  <c r="G1434" i="5"/>
  <c r="H1434" i="5"/>
  <c r="G1435" i="5"/>
  <c r="H1435" i="5"/>
  <c r="G1436" i="5"/>
  <c r="H1436" i="5"/>
  <c r="G1437" i="5"/>
  <c r="H1437" i="5"/>
  <c r="G1438" i="5"/>
  <c r="H1438" i="5"/>
  <c r="G1439" i="5"/>
  <c r="H1439" i="5"/>
  <c r="G1440" i="5"/>
  <c r="H1440" i="5"/>
  <c r="G1441" i="5"/>
  <c r="H1441" i="5"/>
  <c r="G1442" i="5"/>
  <c r="H1442" i="5"/>
  <c r="G1443" i="5"/>
  <c r="H1443" i="5"/>
  <c r="G1444" i="5"/>
  <c r="H1444" i="5"/>
  <c r="G1445" i="5"/>
  <c r="H1445" i="5"/>
  <c r="G1446" i="5"/>
  <c r="H1446" i="5"/>
  <c r="G1447" i="5"/>
  <c r="H1447" i="5"/>
  <c r="G1448" i="5"/>
  <c r="H1448" i="5"/>
  <c r="G1449" i="5"/>
  <c r="H1449" i="5"/>
  <c r="G1450" i="5"/>
  <c r="H1450" i="5"/>
  <c r="G1451" i="5"/>
  <c r="H1451" i="5"/>
  <c r="G1452" i="5"/>
  <c r="H1452" i="5"/>
  <c r="G1453" i="5"/>
  <c r="H1453" i="5"/>
  <c r="G1454" i="5"/>
  <c r="H1454" i="5"/>
  <c r="G1455" i="5"/>
  <c r="H1455" i="5"/>
  <c r="G1456" i="5"/>
  <c r="H1456" i="5"/>
  <c r="G1457" i="5"/>
  <c r="H1457" i="5"/>
  <c r="G1458" i="5"/>
  <c r="H1458" i="5"/>
  <c r="G1459" i="5"/>
  <c r="H1459" i="5"/>
  <c r="G1460" i="5"/>
  <c r="H1460" i="5"/>
  <c r="G1461" i="5"/>
  <c r="H1461" i="5"/>
  <c r="G1462" i="5"/>
  <c r="H1462" i="5"/>
  <c r="G1463" i="5"/>
  <c r="H1463" i="5"/>
  <c r="G1464" i="5"/>
  <c r="H1464" i="5"/>
  <c r="G1465" i="5"/>
  <c r="H1465" i="5"/>
  <c r="G1466" i="5"/>
  <c r="H1466" i="5"/>
  <c r="G1467" i="5"/>
  <c r="H1467" i="5"/>
  <c r="G1468" i="5"/>
  <c r="H1468" i="5"/>
  <c r="G1469" i="5"/>
  <c r="H1469" i="5"/>
  <c r="G1470" i="5"/>
  <c r="H1470" i="5"/>
  <c r="G1471" i="5"/>
  <c r="H1471" i="5"/>
  <c r="G1472" i="5"/>
  <c r="H1472" i="5"/>
  <c r="G1473" i="5"/>
  <c r="H1473" i="5"/>
  <c r="G1474" i="5"/>
  <c r="H1474" i="5"/>
  <c r="G1475" i="5"/>
  <c r="H1475" i="5"/>
  <c r="G1476" i="5"/>
  <c r="H1476" i="5"/>
  <c r="G1477" i="5"/>
  <c r="H1477" i="5"/>
  <c r="G1478" i="5"/>
  <c r="H1478" i="5"/>
  <c r="G1479" i="5"/>
  <c r="H1479" i="5"/>
  <c r="G1480" i="5"/>
  <c r="H1480" i="5"/>
  <c r="G1481" i="5"/>
  <c r="H1481" i="5"/>
  <c r="G1482" i="5"/>
  <c r="H1482" i="5"/>
  <c r="G1483" i="5"/>
  <c r="H1483" i="5"/>
  <c r="G1484" i="5"/>
  <c r="H1484" i="5"/>
  <c r="G1485" i="5"/>
  <c r="H1485" i="5"/>
  <c r="G1486" i="5"/>
  <c r="H1486" i="5"/>
  <c r="G1487" i="5"/>
  <c r="H1487" i="5"/>
  <c r="G1488" i="5"/>
  <c r="H1488" i="5"/>
  <c r="G1489" i="5"/>
  <c r="H1489" i="5"/>
  <c r="G1490" i="5"/>
  <c r="H1490" i="5"/>
  <c r="G1491" i="5"/>
  <c r="H1491" i="5"/>
  <c r="G1492" i="5"/>
  <c r="H1492" i="5"/>
  <c r="G1493" i="5"/>
  <c r="H1493" i="5"/>
  <c r="G1494" i="5"/>
  <c r="H1494" i="5"/>
  <c r="G1495" i="5"/>
  <c r="H1495" i="5"/>
  <c r="G1496" i="5"/>
  <c r="H1496" i="5"/>
  <c r="G1497" i="5"/>
  <c r="H1497" i="5"/>
  <c r="G1498" i="5"/>
  <c r="H1498" i="5"/>
  <c r="G1499" i="5"/>
  <c r="H1499" i="5"/>
  <c r="G1500" i="5"/>
  <c r="H1500" i="5"/>
  <c r="G1501" i="5"/>
  <c r="H1501" i="5"/>
  <c r="G1502" i="5"/>
  <c r="H1502" i="5"/>
  <c r="G1503" i="5"/>
  <c r="H1503" i="5"/>
  <c r="G1504" i="5"/>
  <c r="H1504" i="5"/>
  <c r="G1505" i="5"/>
  <c r="H1505" i="5"/>
  <c r="G1506" i="5"/>
  <c r="H1506" i="5"/>
  <c r="G1507" i="5"/>
  <c r="H1507" i="5"/>
  <c r="G1508" i="5"/>
  <c r="H1508" i="5"/>
  <c r="G1509" i="5"/>
  <c r="H1509" i="5"/>
  <c r="G1510" i="5"/>
  <c r="H1510" i="5"/>
  <c r="G1511" i="5"/>
  <c r="H1511" i="5"/>
  <c r="G1512" i="5"/>
  <c r="H1512" i="5"/>
  <c r="G1513" i="5"/>
  <c r="H1513" i="5"/>
  <c r="G1514" i="5"/>
  <c r="H1514" i="5"/>
  <c r="G1515" i="5"/>
  <c r="H1515" i="5"/>
  <c r="G1516" i="5"/>
  <c r="H1516" i="5"/>
  <c r="G1517" i="5"/>
  <c r="H1517" i="5"/>
  <c r="G1518" i="5"/>
  <c r="H1518" i="5"/>
  <c r="G1519" i="5"/>
  <c r="H1519" i="5"/>
  <c r="G1520" i="5"/>
  <c r="H1520" i="5"/>
  <c r="G1521" i="5"/>
  <c r="H1521" i="5"/>
  <c r="G1522" i="5"/>
  <c r="H1522" i="5"/>
  <c r="G1523" i="5"/>
  <c r="H1523" i="5"/>
  <c r="G1524" i="5"/>
  <c r="H1524" i="5"/>
  <c r="G1525" i="5"/>
  <c r="H1525" i="5"/>
  <c r="G1526" i="5"/>
  <c r="H1526" i="5"/>
  <c r="G1527" i="5"/>
  <c r="H1527" i="5"/>
  <c r="G1528" i="5"/>
  <c r="H1528" i="5"/>
  <c r="G1529" i="5"/>
  <c r="H1529" i="5"/>
  <c r="G1530" i="5"/>
  <c r="H1530" i="5"/>
  <c r="G1531" i="5"/>
  <c r="H1531" i="5"/>
  <c r="G1532" i="5"/>
  <c r="H1532" i="5"/>
  <c r="G1533" i="5"/>
  <c r="H1533" i="5"/>
  <c r="G1534" i="5"/>
  <c r="H1534" i="5"/>
  <c r="G1535" i="5"/>
  <c r="H1535" i="5"/>
  <c r="G1536" i="5"/>
  <c r="H1536" i="5"/>
  <c r="G1537" i="5"/>
  <c r="H1537" i="5"/>
  <c r="G1538" i="5"/>
  <c r="H1538" i="5"/>
  <c r="G1539" i="5"/>
  <c r="H1539" i="5"/>
  <c r="G1540" i="5"/>
  <c r="H1540" i="5"/>
  <c r="G1541" i="5"/>
  <c r="H1541" i="5"/>
  <c r="G1542" i="5"/>
  <c r="H1542" i="5"/>
  <c r="G1543" i="5"/>
  <c r="H1543" i="5"/>
  <c r="G1544" i="5"/>
  <c r="H1544" i="5"/>
  <c r="G1545" i="5"/>
  <c r="H1545" i="5"/>
  <c r="G1546" i="5"/>
  <c r="H1546" i="5"/>
  <c r="G1547" i="5"/>
  <c r="H1547" i="5"/>
  <c r="G1548" i="5"/>
  <c r="H1548" i="5"/>
  <c r="G1549" i="5"/>
  <c r="H1549" i="5"/>
  <c r="G1550" i="5"/>
  <c r="H1550" i="5"/>
  <c r="G1551" i="5"/>
  <c r="H1551" i="5"/>
  <c r="G1552" i="5"/>
  <c r="H1552" i="5"/>
  <c r="G1553" i="5"/>
  <c r="H1553" i="5"/>
  <c r="G1554" i="5"/>
  <c r="H1554" i="5"/>
  <c r="G1555" i="5"/>
  <c r="H1555" i="5"/>
  <c r="G1556" i="5"/>
  <c r="H1556" i="5"/>
  <c r="G1557" i="5"/>
  <c r="H1557" i="5"/>
  <c r="G1558" i="5"/>
  <c r="H1558" i="5"/>
  <c r="G1559" i="5"/>
  <c r="H1559" i="5"/>
  <c r="G1560" i="5"/>
  <c r="H1560" i="5"/>
  <c r="G1561" i="5"/>
  <c r="H1561" i="5"/>
  <c r="G1562" i="5"/>
  <c r="H1562" i="5"/>
  <c r="G1563" i="5"/>
  <c r="H1563" i="5"/>
  <c r="G1564" i="5"/>
  <c r="H1564" i="5"/>
  <c r="G1565" i="5"/>
  <c r="H1565" i="5"/>
  <c r="G1566" i="5"/>
  <c r="H1566" i="5"/>
  <c r="G1567" i="5"/>
  <c r="H1567" i="5"/>
  <c r="G1568" i="5"/>
  <c r="H1568" i="5"/>
  <c r="G1569" i="5"/>
  <c r="H1569" i="5"/>
  <c r="G1570" i="5"/>
  <c r="H1570" i="5"/>
  <c r="G1571" i="5"/>
  <c r="H1571" i="5"/>
  <c r="G1572" i="5"/>
  <c r="H1572" i="5"/>
  <c r="G1573" i="5"/>
  <c r="H1573" i="5"/>
  <c r="G1574" i="5"/>
  <c r="H1574" i="5"/>
  <c r="G1575" i="5"/>
  <c r="H1575" i="5"/>
  <c r="G1576" i="5"/>
  <c r="H1576" i="5"/>
  <c r="G1577" i="5"/>
  <c r="H1577" i="5"/>
  <c r="G1578" i="5"/>
  <c r="H1578" i="5"/>
  <c r="G1579" i="5"/>
  <c r="H1579" i="5"/>
  <c r="G1580" i="5"/>
  <c r="H1580" i="5"/>
  <c r="G1581" i="5"/>
  <c r="H1581" i="5"/>
  <c r="G1582" i="5"/>
  <c r="H1582" i="5"/>
  <c r="G1583" i="5"/>
  <c r="H1583" i="5"/>
  <c r="G1584" i="5"/>
  <c r="H1584" i="5"/>
  <c r="G1585" i="5"/>
  <c r="H1585" i="5"/>
  <c r="G1586" i="5"/>
  <c r="H1586" i="5"/>
  <c r="G1587" i="5"/>
  <c r="H1587" i="5"/>
  <c r="G1588" i="5"/>
  <c r="H1588" i="5"/>
  <c r="G1589" i="5"/>
  <c r="H1589" i="5"/>
  <c r="G1590" i="5"/>
  <c r="H1590" i="5"/>
  <c r="G1591" i="5"/>
  <c r="H1591" i="5"/>
  <c r="G1592" i="5"/>
  <c r="H1592" i="5"/>
  <c r="G1593" i="5"/>
  <c r="H1593" i="5"/>
  <c r="G1594" i="5"/>
  <c r="H1594" i="5"/>
  <c r="G1595" i="5"/>
  <c r="H1595" i="5"/>
  <c r="G1596" i="5"/>
  <c r="H1596" i="5"/>
  <c r="G1597" i="5"/>
  <c r="H1597" i="5"/>
  <c r="G1598" i="5"/>
  <c r="H1598" i="5"/>
  <c r="G1599" i="5"/>
  <c r="H1599" i="5"/>
  <c r="G1600" i="5"/>
  <c r="H1600" i="5"/>
  <c r="G1601" i="5"/>
  <c r="H1601" i="5"/>
  <c r="G1602" i="5"/>
  <c r="H1602" i="5"/>
  <c r="G1603" i="5"/>
  <c r="H1603" i="5"/>
  <c r="G1604" i="5"/>
  <c r="H1604" i="5"/>
  <c r="G1605" i="5"/>
  <c r="H1605" i="5"/>
  <c r="G1606" i="5"/>
  <c r="H1606" i="5"/>
  <c r="G1607" i="5"/>
  <c r="H1607" i="5"/>
  <c r="G1608" i="5"/>
  <c r="H1608" i="5"/>
  <c r="G1609" i="5"/>
  <c r="H1609" i="5"/>
  <c r="G1610" i="5"/>
  <c r="H1610" i="5"/>
  <c r="G1611" i="5"/>
  <c r="H1611" i="5"/>
  <c r="G1612" i="5"/>
  <c r="H1612" i="5"/>
  <c r="G1613" i="5"/>
  <c r="H1613" i="5"/>
  <c r="G1614" i="5"/>
  <c r="H1614" i="5"/>
  <c r="G1615" i="5"/>
  <c r="H1615" i="5"/>
  <c r="G1616" i="5"/>
  <c r="H1616" i="5"/>
  <c r="G1617" i="5"/>
  <c r="H1617" i="5"/>
  <c r="G1618" i="5"/>
  <c r="H1618" i="5"/>
  <c r="G1619" i="5"/>
  <c r="H1619" i="5"/>
  <c r="G1620" i="5"/>
  <c r="H1620" i="5"/>
  <c r="G1621" i="5"/>
  <c r="H1621" i="5"/>
  <c r="G1622" i="5"/>
  <c r="H1622" i="5"/>
  <c r="G1623" i="5"/>
  <c r="H1623" i="5"/>
  <c r="G1624" i="5"/>
  <c r="H1624" i="5"/>
  <c r="G1625" i="5"/>
  <c r="H1625" i="5"/>
  <c r="G1626" i="5"/>
  <c r="H1626" i="5"/>
  <c r="G1627" i="5"/>
  <c r="H1627" i="5"/>
  <c r="G1628" i="5"/>
  <c r="H1628" i="5"/>
  <c r="G1629" i="5"/>
  <c r="H1629" i="5"/>
  <c r="G1630" i="5"/>
  <c r="H1630" i="5"/>
  <c r="G1631" i="5"/>
  <c r="H1631" i="5"/>
  <c r="G1632" i="5"/>
  <c r="H1632" i="5"/>
  <c r="G1633" i="5"/>
  <c r="H1633" i="5"/>
  <c r="G1634" i="5"/>
  <c r="H1634" i="5"/>
  <c r="G1635" i="5"/>
  <c r="H1635" i="5"/>
  <c r="G1636" i="5"/>
  <c r="H1636" i="5"/>
  <c r="G1637" i="5"/>
  <c r="H1637" i="5"/>
  <c r="G1638" i="5"/>
  <c r="H1638" i="5"/>
  <c r="G1639" i="5"/>
  <c r="H1639" i="5"/>
  <c r="G1640" i="5"/>
  <c r="H1640" i="5"/>
  <c r="G1641" i="5"/>
  <c r="H1641" i="5"/>
  <c r="G1642" i="5"/>
  <c r="H1642" i="5"/>
  <c r="G1643" i="5"/>
  <c r="H1643" i="5"/>
  <c r="G1644" i="5"/>
  <c r="H1644" i="5"/>
  <c r="G1645" i="5"/>
  <c r="H1645" i="5"/>
  <c r="G1646" i="5"/>
  <c r="H1646" i="5"/>
  <c r="G1647" i="5"/>
  <c r="H1647" i="5"/>
  <c r="G1648" i="5"/>
  <c r="H1648" i="5"/>
  <c r="G1649" i="5"/>
  <c r="H1649" i="5"/>
  <c r="G1650" i="5"/>
  <c r="H1650" i="5"/>
  <c r="G1651" i="5"/>
  <c r="H1651" i="5"/>
  <c r="G1652" i="5"/>
  <c r="H1652" i="5"/>
  <c r="G1653" i="5"/>
  <c r="H1653" i="5"/>
  <c r="G1654" i="5"/>
  <c r="H1654" i="5"/>
  <c r="G1655" i="5"/>
  <c r="H1655" i="5"/>
  <c r="G1656" i="5"/>
  <c r="H1656" i="5"/>
  <c r="G1657" i="5"/>
  <c r="H1657" i="5"/>
  <c r="G1658" i="5"/>
  <c r="H1658" i="5"/>
  <c r="G1659" i="5"/>
  <c r="H1659" i="5"/>
  <c r="G1660" i="5"/>
  <c r="H1660" i="5"/>
  <c r="G1661" i="5"/>
  <c r="H1661" i="5"/>
  <c r="G1662" i="5"/>
  <c r="H1662" i="5"/>
  <c r="G1663" i="5"/>
  <c r="H1663" i="5"/>
  <c r="G1664" i="5"/>
  <c r="H1664" i="5"/>
  <c r="G1665" i="5"/>
  <c r="H1665" i="5"/>
  <c r="G1666" i="5"/>
  <c r="H1666" i="5"/>
  <c r="G1667" i="5"/>
  <c r="H1667" i="5"/>
  <c r="G1668" i="5"/>
  <c r="H1668" i="5"/>
  <c r="G1669" i="5"/>
  <c r="H1669" i="5"/>
  <c r="G1670" i="5"/>
  <c r="H1670" i="5"/>
  <c r="G1671" i="5"/>
  <c r="H1671" i="5"/>
  <c r="G1672" i="5"/>
  <c r="H1672" i="5"/>
  <c r="G1673" i="5"/>
  <c r="H1673" i="5"/>
  <c r="G1674" i="5"/>
  <c r="H1674" i="5"/>
  <c r="G1675" i="5"/>
  <c r="H1675" i="5"/>
  <c r="G1676" i="5"/>
  <c r="H1676" i="5"/>
  <c r="G1677" i="5"/>
  <c r="H1677" i="5"/>
  <c r="G1678" i="5"/>
  <c r="H1678" i="5"/>
  <c r="G1679" i="5"/>
  <c r="H1679" i="5"/>
  <c r="G1680" i="5"/>
  <c r="H1680" i="5"/>
  <c r="G1681" i="5"/>
  <c r="H1681" i="5"/>
  <c r="G1682" i="5"/>
  <c r="H1682" i="5"/>
  <c r="G1683" i="5"/>
  <c r="H1683" i="5"/>
  <c r="G1684" i="5"/>
  <c r="H1684" i="5"/>
  <c r="G1685" i="5"/>
  <c r="H1685" i="5"/>
  <c r="G1686" i="5"/>
  <c r="H1686" i="5"/>
  <c r="G1687" i="5"/>
  <c r="H1687" i="5"/>
  <c r="G1688" i="5"/>
  <c r="H1688" i="5"/>
  <c r="G1689" i="5"/>
  <c r="H1689" i="5"/>
  <c r="G1690" i="5"/>
  <c r="H1690" i="5"/>
  <c r="G1691" i="5"/>
  <c r="H1691" i="5"/>
  <c r="G1692" i="5"/>
  <c r="H1692" i="5"/>
  <c r="G1693" i="5"/>
  <c r="H1693" i="5"/>
  <c r="G1694" i="5"/>
  <c r="H1694" i="5"/>
  <c r="G1695" i="5"/>
  <c r="H1695" i="5"/>
  <c r="G1696" i="5"/>
  <c r="H1696" i="5"/>
  <c r="G1697" i="5"/>
  <c r="H1697" i="5"/>
  <c r="G1698" i="5"/>
  <c r="H1698" i="5"/>
  <c r="G1699" i="5"/>
  <c r="H1699" i="5"/>
  <c r="G1700" i="5"/>
  <c r="H1700" i="5"/>
  <c r="G1701" i="5"/>
  <c r="H1701" i="5"/>
  <c r="G1702" i="5"/>
  <c r="H1702" i="5"/>
  <c r="G1703" i="5"/>
  <c r="H1703" i="5"/>
  <c r="G1704" i="5"/>
  <c r="H1704" i="5"/>
  <c r="G1705" i="5"/>
  <c r="H1705" i="5"/>
  <c r="G1706" i="5"/>
  <c r="H1706" i="5"/>
  <c r="G1707" i="5"/>
  <c r="H1707" i="5"/>
  <c r="G1708" i="5"/>
  <c r="H1708" i="5"/>
  <c r="G1709" i="5"/>
  <c r="H1709" i="5"/>
  <c r="G1710" i="5"/>
  <c r="H1710" i="5"/>
  <c r="G1711" i="5"/>
  <c r="H1711" i="5"/>
  <c r="G1712" i="5"/>
  <c r="H1712" i="5"/>
  <c r="G1713" i="5"/>
  <c r="H1713" i="5"/>
  <c r="G1714" i="5"/>
  <c r="H1714" i="5"/>
  <c r="G1715" i="5"/>
  <c r="H1715" i="5"/>
  <c r="G1716" i="5"/>
  <c r="H1716" i="5"/>
  <c r="G1717" i="5"/>
  <c r="H1717" i="5"/>
  <c r="G1718" i="5"/>
  <c r="H1718" i="5"/>
  <c r="G1719" i="5"/>
  <c r="H1719" i="5"/>
  <c r="G1720" i="5"/>
  <c r="H1720" i="5"/>
  <c r="G1721" i="5"/>
  <c r="H1721" i="5"/>
  <c r="G1722" i="5"/>
  <c r="H1722" i="5"/>
  <c r="G1723" i="5"/>
  <c r="H1723" i="5"/>
  <c r="G1724" i="5"/>
  <c r="H1724" i="5"/>
  <c r="G1725" i="5"/>
  <c r="H1725" i="5"/>
  <c r="G1726" i="5"/>
  <c r="H1726" i="5"/>
  <c r="G1727" i="5"/>
  <c r="H1727" i="5"/>
  <c r="G1728" i="5"/>
  <c r="H1728" i="5"/>
  <c r="G1729" i="5"/>
  <c r="H1729" i="5"/>
  <c r="G1730" i="5"/>
  <c r="H1730" i="5"/>
  <c r="G1731" i="5"/>
  <c r="H1731" i="5"/>
  <c r="G1732" i="5"/>
  <c r="H1732" i="5"/>
  <c r="G1733" i="5"/>
  <c r="H1733" i="5"/>
  <c r="G1734" i="5"/>
  <c r="H1734" i="5"/>
  <c r="G1735" i="5"/>
  <c r="H1735" i="5"/>
  <c r="G1736" i="5"/>
  <c r="H1736" i="5"/>
  <c r="G1737" i="5"/>
  <c r="H1737" i="5"/>
  <c r="G1738" i="5"/>
  <c r="H1738" i="5"/>
  <c r="G1739" i="5"/>
  <c r="H1739" i="5"/>
  <c r="G1740" i="5"/>
  <c r="H1740" i="5"/>
  <c r="G1741" i="5"/>
  <c r="H1741" i="5"/>
  <c r="G1742" i="5"/>
  <c r="H1742" i="5"/>
  <c r="G1743" i="5"/>
  <c r="H1743" i="5"/>
  <c r="G1744" i="5"/>
  <c r="H1744" i="5"/>
  <c r="G1745" i="5"/>
  <c r="H1745" i="5"/>
  <c r="G1746" i="5"/>
  <c r="H1746" i="5"/>
  <c r="G1747" i="5"/>
  <c r="H1747" i="5"/>
  <c r="G1748" i="5"/>
  <c r="H1748" i="5"/>
  <c r="G1749" i="5"/>
  <c r="H1749" i="5"/>
  <c r="G1750" i="5"/>
  <c r="H1750" i="5"/>
  <c r="G1751" i="5"/>
  <c r="H1751" i="5"/>
  <c r="G1752" i="5"/>
  <c r="H1752" i="5"/>
  <c r="G1753" i="5"/>
  <c r="H1753" i="5"/>
  <c r="G1754" i="5"/>
  <c r="H1754" i="5"/>
  <c r="G1755" i="5"/>
  <c r="H1755" i="5"/>
  <c r="G1756" i="5"/>
  <c r="H1756" i="5"/>
  <c r="G1757" i="5"/>
  <c r="H1757" i="5"/>
  <c r="G1758" i="5"/>
  <c r="H1758" i="5"/>
  <c r="G1759" i="5"/>
  <c r="H1759" i="5"/>
  <c r="G1760" i="5"/>
  <c r="H1760" i="5"/>
  <c r="G1761" i="5"/>
  <c r="H1761" i="5"/>
  <c r="G1762" i="5"/>
  <c r="H1762" i="5"/>
  <c r="G1763" i="5"/>
  <c r="H1763" i="5"/>
  <c r="G1764" i="5"/>
  <c r="H1764" i="5"/>
  <c r="G1765" i="5"/>
  <c r="H1765" i="5"/>
  <c r="G1766" i="5"/>
  <c r="H1766" i="5"/>
  <c r="G1767" i="5"/>
  <c r="H1767" i="5"/>
  <c r="G1768" i="5"/>
  <c r="H1768" i="5"/>
  <c r="G1769" i="5"/>
  <c r="H1769" i="5"/>
  <c r="G1770" i="5"/>
  <c r="H1770" i="5"/>
  <c r="G1771" i="5"/>
  <c r="H1771" i="5"/>
  <c r="G1772" i="5"/>
  <c r="H1772" i="5"/>
  <c r="G1773" i="5"/>
  <c r="H1773" i="5"/>
  <c r="G1774" i="5"/>
  <c r="H1774" i="5"/>
  <c r="G1775" i="5"/>
  <c r="H1775" i="5"/>
  <c r="G1776" i="5"/>
  <c r="H1776" i="5"/>
  <c r="G1777" i="5"/>
  <c r="H1777" i="5"/>
  <c r="G1778" i="5"/>
  <c r="H1778" i="5"/>
  <c r="G1779" i="5"/>
  <c r="H1779" i="5"/>
  <c r="G1780" i="5"/>
  <c r="H1780" i="5"/>
  <c r="G1781" i="5"/>
  <c r="H1781" i="5"/>
  <c r="G1782" i="5"/>
  <c r="H1782" i="5"/>
  <c r="G1783" i="5"/>
  <c r="H1783" i="5"/>
  <c r="G1784" i="5"/>
  <c r="H1784" i="5"/>
  <c r="G1785" i="5"/>
  <c r="H1785" i="5"/>
  <c r="G1786" i="5"/>
  <c r="H1786" i="5"/>
  <c r="G1787" i="5"/>
  <c r="H1787" i="5"/>
  <c r="G1788" i="5"/>
  <c r="H1788" i="5"/>
  <c r="G1789" i="5"/>
  <c r="H1789" i="5"/>
  <c r="G1790" i="5"/>
  <c r="H1790" i="5"/>
  <c r="G1791" i="5"/>
  <c r="H1791" i="5"/>
  <c r="G1792" i="5"/>
  <c r="H1792" i="5"/>
  <c r="G1793" i="5"/>
  <c r="H1793" i="5"/>
  <c r="G1794" i="5"/>
  <c r="H1794" i="5"/>
  <c r="G1795" i="5"/>
  <c r="H1795" i="5"/>
  <c r="G1796" i="5"/>
  <c r="H1796" i="5"/>
  <c r="G1797" i="5"/>
  <c r="H1797" i="5"/>
  <c r="G1798" i="5"/>
  <c r="H1798" i="5"/>
  <c r="G1799" i="5"/>
  <c r="H1799" i="5"/>
  <c r="G1800" i="5"/>
  <c r="H1800" i="5"/>
  <c r="G1801" i="5"/>
  <c r="H1801" i="5"/>
  <c r="G1802" i="5"/>
  <c r="H1802" i="5"/>
  <c r="G1803" i="5"/>
  <c r="H1803" i="5"/>
  <c r="G1804" i="5"/>
  <c r="H1804" i="5"/>
  <c r="G1805" i="5"/>
  <c r="H1805" i="5"/>
  <c r="G1806" i="5"/>
  <c r="H1806" i="5"/>
  <c r="G1807" i="5"/>
  <c r="H1807" i="5"/>
  <c r="G1808" i="5"/>
  <c r="H1808" i="5"/>
  <c r="G1809" i="5"/>
  <c r="H1809" i="5"/>
  <c r="G1810" i="5"/>
  <c r="H1810" i="5"/>
  <c r="G1811" i="5"/>
  <c r="H1811" i="5"/>
  <c r="G1812" i="5"/>
  <c r="H1812" i="5"/>
  <c r="G1813" i="5"/>
  <c r="H1813" i="5"/>
  <c r="G1814" i="5"/>
  <c r="H1814" i="5"/>
  <c r="G1815" i="5"/>
  <c r="H1815" i="5"/>
  <c r="G1816" i="5"/>
  <c r="H1816" i="5"/>
  <c r="G1817" i="5"/>
  <c r="H1817" i="5"/>
  <c r="G1818" i="5"/>
  <c r="H1818" i="5"/>
  <c r="G1819" i="5"/>
  <c r="H1819" i="5"/>
  <c r="G1820" i="5"/>
  <c r="H1820" i="5"/>
  <c r="G1821" i="5"/>
  <c r="H1821" i="5"/>
  <c r="G1822" i="5"/>
  <c r="H1822" i="5"/>
  <c r="G1823" i="5"/>
  <c r="H1823" i="5"/>
  <c r="G1824" i="5"/>
  <c r="H1824" i="5"/>
  <c r="G1825" i="5"/>
  <c r="H1825" i="5"/>
  <c r="G1826" i="5"/>
  <c r="H1826" i="5"/>
  <c r="G1827" i="5"/>
  <c r="H1827" i="5"/>
  <c r="G1828" i="5"/>
  <c r="H1828" i="5"/>
  <c r="G1829" i="5"/>
  <c r="H1829" i="5"/>
  <c r="G1830" i="5"/>
  <c r="H1830" i="5"/>
  <c r="G1831" i="5"/>
  <c r="H1831" i="5"/>
  <c r="G1832" i="5"/>
  <c r="H1832" i="5"/>
  <c r="G1833" i="5"/>
  <c r="H1833" i="5"/>
  <c r="G1834" i="5"/>
  <c r="H1834" i="5"/>
  <c r="G1835" i="5"/>
  <c r="H1835" i="5"/>
  <c r="G1836" i="5"/>
  <c r="H1836" i="5"/>
  <c r="G1837" i="5"/>
  <c r="H1837" i="5"/>
  <c r="G1838" i="5"/>
  <c r="H1838" i="5"/>
  <c r="G1839" i="5"/>
  <c r="H1839" i="5"/>
  <c r="G1840" i="5"/>
  <c r="H1840" i="5"/>
  <c r="G1841" i="5"/>
  <c r="H1841" i="5"/>
  <c r="G1842" i="5"/>
  <c r="H1842" i="5"/>
  <c r="G1843" i="5"/>
  <c r="H1843" i="5"/>
  <c r="G1844" i="5"/>
  <c r="H1844" i="5"/>
  <c r="G1845" i="5"/>
  <c r="H1845" i="5"/>
  <c r="G1846" i="5"/>
  <c r="H1846" i="5"/>
  <c r="G1847" i="5"/>
  <c r="H1847" i="5"/>
  <c r="G1848" i="5"/>
  <c r="H1848" i="5"/>
  <c r="G1849" i="5"/>
  <c r="H1849" i="5"/>
  <c r="G1850" i="5"/>
  <c r="H1850" i="5"/>
  <c r="G1851" i="5"/>
  <c r="H1851" i="5"/>
  <c r="G1852" i="5"/>
  <c r="H1852" i="5"/>
  <c r="G1853" i="5"/>
  <c r="H1853" i="5"/>
  <c r="G1854" i="5"/>
  <c r="H1854" i="5"/>
  <c r="G1855" i="5"/>
  <c r="H1855" i="5"/>
  <c r="G1856" i="5"/>
  <c r="H1856" i="5"/>
  <c r="G1857" i="5"/>
  <c r="H1857" i="5"/>
  <c r="G1858" i="5"/>
  <c r="H1858" i="5"/>
  <c r="G1859" i="5"/>
  <c r="H1859" i="5"/>
  <c r="G1860" i="5"/>
  <c r="H1860" i="5"/>
  <c r="G1861" i="5"/>
  <c r="H1861" i="5"/>
  <c r="G1862" i="5"/>
  <c r="H1862" i="5"/>
  <c r="G1863" i="5"/>
  <c r="H1863" i="5"/>
  <c r="G1864" i="5"/>
  <c r="H1864" i="5"/>
  <c r="G1865" i="5"/>
  <c r="H1865" i="5"/>
  <c r="G1866" i="5"/>
  <c r="H1866" i="5"/>
  <c r="G1867" i="5"/>
  <c r="H1867" i="5"/>
  <c r="G1868" i="5"/>
  <c r="H1868" i="5"/>
  <c r="G1869" i="5"/>
  <c r="H1869" i="5"/>
  <c r="G1870" i="5"/>
  <c r="H1870" i="5"/>
  <c r="G1871" i="5"/>
  <c r="H1871" i="5"/>
  <c r="G1872" i="5"/>
  <c r="H1872" i="5"/>
  <c r="G1873" i="5"/>
  <c r="H1873" i="5"/>
  <c r="G1874" i="5"/>
  <c r="H1874" i="5"/>
  <c r="G1875" i="5"/>
  <c r="H1875" i="5"/>
  <c r="G1876" i="5"/>
  <c r="H1876" i="5"/>
  <c r="G1877" i="5"/>
  <c r="H1877" i="5"/>
  <c r="G1878" i="5"/>
  <c r="H1878" i="5"/>
  <c r="G1879" i="5"/>
  <c r="H1879" i="5"/>
  <c r="G1880" i="5"/>
  <c r="H1880" i="5"/>
  <c r="G1881" i="5"/>
  <c r="H1881" i="5"/>
  <c r="G1882" i="5"/>
  <c r="H1882" i="5"/>
  <c r="G1883" i="5"/>
  <c r="H1883" i="5"/>
  <c r="G1884" i="5"/>
  <c r="H1884" i="5"/>
  <c r="G1885" i="5"/>
  <c r="H1885" i="5"/>
  <c r="G1886" i="5"/>
  <c r="H1886" i="5"/>
  <c r="G1887" i="5"/>
  <c r="H1887" i="5"/>
  <c r="G1888" i="5"/>
  <c r="H1888" i="5"/>
  <c r="G1889" i="5"/>
  <c r="H1889" i="5"/>
  <c r="G1890" i="5"/>
  <c r="H1890" i="5"/>
  <c r="G1891" i="5"/>
  <c r="H1891" i="5"/>
  <c r="G1892" i="5"/>
  <c r="H1892" i="5"/>
  <c r="G1893" i="5"/>
  <c r="H1893" i="5"/>
  <c r="G1894" i="5"/>
  <c r="H1894" i="5"/>
  <c r="G1895" i="5"/>
  <c r="H1895" i="5"/>
  <c r="G1896" i="5"/>
  <c r="H1896" i="5"/>
  <c r="G1897" i="5"/>
  <c r="H1897" i="5"/>
  <c r="G1898" i="5"/>
  <c r="H1898" i="5"/>
  <c r="G1899" i="5"/>
  <c r="H1899" i="5"/>
  <c r="G1900" i="5"/>
  <c r="H1900" i="5"/>
  <c r="G1901" i="5"/>
  <c r="H1901" i="5"/>
  <c r="G1902" i="5"/>
  <c r="H1902" i="5"/>
  <c r="G1903" i="5"/>
  <c r="H1903" i="5"/>
  <c r="G1904" i="5"/>
  <c r="H1904" i="5"/>
  <c r="G1905" i="5"/>
  <c r="H1905" i="5"/>
  <c r="G1906" i="5"/>
  <c r="H1906" i="5"/>
  <c r="G1907" i="5"/>
  <c r="H1907" i="5"/>
  <c r="G1908" i="5"/>
  <c r="H1908" i="5"/>
  <c r="G1909" i="5"/>
  <c r="H1909" i="5"/>
  <c r="G1910" i="5"/>
  <c r="H1910" i="5"/>
  <c r="G1911" i="5"/>
  <c r="H1911" i="5"/>
  <c r="G1912" i="5"/>
  <c r="H1912" i="5"/>
  <c r="G1913" i="5"/>
  <c r="H1913" i="5"/>
  <c r="G1914" i="5"/>
  <c r="H1914" i="5"/>
  <c r="G1915" i="5"/>
  <c r="H1915" i="5"/>
  <c r="G1916" i="5"/>
  <c r="H1916" i="5"/>
  <c r="G1917" i="5"/>
  <c r="H1917" i="5"/>
  <c r="G1918" i="5"/>
  <c r="H1918" i="5"/>
  <c r="G1919" i="5"/>
  <c r="H1919" i="5"/>
  <c r="G1920" i="5"/>
  <c r="H1920" i="5"/>
  <c r="G1921" i="5"/>
  <c r="H1921" i="5"/>
  <c r="G1922" i="5"/>
  <c r="H1922" i="5"/>
  <c r="G1923" i="5"/>
  <c r="H1923" i="5"/>
  <c r="G1924" i="5"/>
  <c r="H1924" i="5"/>
  <c r="G1925" i="5"/>
  <c r="H1925" i="5"/>
  <c r="G1926" i="5"/>
  <c r="H1926" i="5"/>
  <c r="G1927" i="5"/>
  <c r="H1927" i="5"/>
  <c r="G1928" i="5"/>
  <c r="H1928" i="5"/>
  <c r="G1929" i="5"/>
  <c r="H1929" i="5"/>
  <c r="G1930" i="5"/>
  <c r="H1930" i="5"/>
  <c r="G1931" i="5"/>
  <c r="H1931" i="5"/>
  <c r="G1932" i="5"/>
  <c r="H1932" i="5"/>
  <c r="G1933" i="5"/>
  <c r="H1933" i="5"/>
  <c r="G1934" i="5"/>
  <c r="H1934" i="5"/>
  <c r="G1935" i="5"/>
  <c r="H1935" i="5"/>
  <c r="G1936" i="5"/>
  <c r="H1936" i="5"/>
  <c r="G1937" i="5"/>
  <c r="H1937" i="5"/>
  <c r="G1938" i="5"/>
  <c r="H1938" i="5"/>
  <c r="G1939" i="5"/>
  <c r="H1939" i="5"/>
  <c r="G1940" i="5"/>
  <c r="H1940" i="5"/>
  <c r="G1941" i="5"/>
  <c r="H1941" i="5"/>
  <c r="G1942" i="5"/>
  <c r="H1942" i="5"/>
  <c r="G1943" i="5"/>
  <c r="H1943" i="5"/>
  <c r="G1944" i="5"/>
  <c r="H1944" i="5"/>
  <c r="G1945" i="5"/>
  <c r="H1945" i="5"/>
  <c r="G1946" i="5"/>
  <c r="H1946" i="5"/>
  <c r="G1947" i="5"/>
  <c r="H1947" i="5"/>
  <c r="G1948" i="5"/>
  <c r="H1948" i="5"/>
  <c r="G1949" i="5"/>
  <c r="H1949" i="5"/>
  <c r="G1950" i="5"/>
  <c r="H1950" i="5"/>
  <c r="G1951" i="5"/>
  <c r="H1951" i="5"/>
  <c r="G1952" i="5"/>
  <c r="H1952" i="5"/>
  <c r="G1953" i="5"/>
  <c r="H1953" i="5"/>
  <c r="G1954" i="5"/>
  <c r="H1954" i="5"/>
  <c r="G1955" i="5"/>
  <c r="H1955" i="5"/>
  <c r="G1956" i="5"/>
  <c r="H1956" i="5"/>
  <c r="G1957" i="5"/>
  <c r="H1957" i="5"/>
  <c r="G1958" i="5"/>
  <c r="H1958" i="5"/>
  <c r="G1959" i="5"/>
  <c r="H1959" i="5"/>
  <c r="G1960" i="5"/>
  <c r="H1960" i="5"/>
  <c r="G1961" i="5"/>
  <c r="H1961" i="5"/>
  <c r="G1962" i="5"/>
  <c r="H1962" i="5"/>
  <c r="G1963" i="5"/>
  <c r="H1963" i="5"/>
  <c r="G1964" i="5"/>
  <c r="H1964" i="5"/>
  <c r="G1965" i="5"/>
  <c r="H1965" i="5"/>
  <c r="G1966" i="5"/>
  <c r="H1966" i="5"/>
  <c r="G1967" i="5"/>
  <c r="H1967" i="5"/>
  <c r="G1968" i="5"/>
  <c r="H1968" i="5"/>
  <c r="G1969" i="5"/>
  <c r="H1969" i="5"/>
  <c r="G1970" i="5"/>
  <c r="H1970" i="5"/>
  <c r="G1971" i="5"/>
  <c r="H1971" i="5"/>
  <c r="G1972" i="5"/>
  <c r="H1972" i="5"/>
  <c r="G1973" i="5"/>
  <c r="H1973" i="5"/>
  <c r="G1974" i="5"/>
  <c r="H1974" i="5"/>
  <c r="G1975" i="5"/>
  <c r="H1975" i="5"/>
  <c r="G1976" i="5"/>
  <c r="H1976" i="5"/>
  <c r="G1977" i="5"/>
  <c r="H1977" i="5"/>
  <c r="G1978" i="5"/>
  <c r="H1978" i="5"/>
  <c r="G1979" i="5"/>
  <c r="H1979" i="5"/>
  <c r="G1980" i="5"/>
  <c r="H1980" i="5"/>
  <c r="G1981" i="5"/>
  <c r="H1981" i="5"/>
  <c r="G1982" i="5"/>
  <c r="H1982" i="5"/>
  <c r="G1983" i="5"/>
  <c r="H1983" i="5"/>
  <c r="G1984" i="5"/>
  <c r="H1984" i="5"/>
  <c r="G1985" i="5"/>
  <c r="H1985" i="5"/>
  <c r="G1986" i="5"/>
  <c r="H1986" i="5"/>
  <c r="G1987" i="5"/>
  <c r="H1987" i="5"/>
  <c r="G1988" i="5"/>
  <c r="H1988" i="5"/>
  <c r="G1989" i="5"/>
  <c r="H1989" i="5"/>
  <c r="G1990" i="5"/>
  <c r="H1990" i="5"/>
  <c r="G1991" i="5"/>
  <c r="H1991" i="5"/>
  <c r="G1992" i="5"/>
  <c r="H1992" i="5"/>
  <c r="G1993" i="5"/>
  <c r="H1993" i="5"/>
  <c r="G1994" i="5"/>
  <c r="H1994" i="5"/>
  <c r="G1995" i="5"/>
  <c r="H1995" i="5"/>
  <c r="G1996" i="5"/>
  <c r="H1996" i="5"/>
  <c r="G1997" i="5"/>
  <c r="H1997" i="5"/>
  <c r="G1998" i="5"/>
  <c r="H1998" i="5"/>
  <c r="G1999" i="5"/>
  <c r="H1999" i="5"/>
  <c r="G2000" i="5"/>
  <c r="H2000" i="5"/>
  <c r="G2001" i="5"/>
  <c r="H2001" i="5"/>
  <c r="G2002" i="5"/>
  <c r="H2002" i="5"/>
  <c r="G2003" i="5"/>
  <c r="H2003" i="5"/>
  <c r="G2004" i="5"/>
  <c r="H2004" i="5"/>
  <c r="G2005" i="5"/>
  <c r="H2005" i="5"/>
  <c r="G2006" i="5"/>
  <c r="H2006" i="5"/>
  <c r="G2007" i="5"/>
  <c r="H2007" i="5"/>
  <c r="G2008" i="5"/>
  <c r="H2008" i="5"/>
  <c r="G2009" i="5"/>
  <c r="H2009" i="5"/>
  <c r="G2010" i="5"/>
  <c r="H2010" i="5"/>
  <c r="G2011" i="5"/>
  <c r="H2011" i="5"/>
  <c r="G2012" i="5"/>
  <c r="H2012" i="5"/>
  <c r="G2013" i="5"/>
  <c r="H2013" i="5"/>
  <c r="G2014" i="5"/>
  <c r="H2014" i="5"/>
  <c r="G2015" i="5"/>
  <c r="H2015" i="5"/>
  <c r="G2016" i="5"/>
  <c r="H2016" i="5"/>
  <c r="G2017" i="5"/>
  <c r="H2017" i="5"/>
  <c r="G2018" i="5"/>
  <c r="H2018" i="5"/>
  <c r="G2019" i="5"/>
  <c r="H2019" i="5"/>
  <c r="G2020" i="5"/>
  <c r="H2020" i="5"/>
  <c r="G2021" i="5"/>
  <c r="H2021" i="5"/>
  <c r="G2022" i="5"/>
  <c r="H2022" i="5"/>
  <c r="G2023" i="5"/>
  <c r="H2023" i="5"/>
  <c r="G2024" i="5"/>
  <c r="H2024" i="5"/>
  <c r="G2025" i="5"/>
  <c r="H2025" i="5"/>
  <c r="G2026" i="5"/>
  <c r="H2026" i="5"/>
  <c r="G2027" i="5"/>
  <c r="H2027" i="5"/>
  <c r="G2028" i="5"/>
  <c r="H2028" i="5"/>
  <c r="G2029" i="5"/>
  <c r="H2029" i="5"/>
  <c r="G2030" i="5"/>
  <c r="H2030" i="5"/>
  <c r="G2031" i="5"/>
  <c r="H2031" i="5"/>
  <c r="G2032" i="5"/>
  <c r="H2032" i="5"/>
  <c r="G2033" i="5"/>
  <c r="H2033" i="5"/>
  <c r="G2034" i="5"/>
  <c r="H2034" i="5"/>
  <c r="G2035" i="5"/>
  <c r="H2035" i="5"/>
  <c r="G2036" i="5"/>
  <c r="H2036" i="5"/>
  <c r="G2037" i="5"/>
  <c r="H2037" i="5"/>
  <c r="G2038" i="5"/>
  <c r="H2038" i="5"/>
  <c r="G2039" i="5"/>
  <c r="H2039" i="5"/>
  <c r="G2040" i="5"/>
  <c r="H2040" i="5"/>
  <c r="G2041" i="5"/>
  <c r="H2041" i="5"/>
  <c r="G2042" i="5"/>
  <c r="H2042" i="5"/>
  <c r="G2043" i="5"/>
  <c r="H2043" i="5"/>
  <c r="G2044" i="5"/>
  <c r="H2044" i="5"/>
  <c r="G2045" i="5"/>
  <c r="H2045" i="5"/>
  <c r="G2046" i="5"/>
  <c r="H2046" i="5"/>
  <c r="G2047" i="5"/>
  <c r="H2047" i="5"/>
  <c r="G2048" i="5"/>
  <c r="H2048" i="5"/>
  <c r="G2049" i="5"/>
  <c r="H2049" i="5"/>
  <c r="G2050" i="5"/>
  <c r="H2050" i="5"/>
  <c r="G2051" i="5"/>
  <c r="H2051" i="5"/>
  <c r="G2052" i="5"/>
  <c r="H2052" i="5"/>
  <c r="G2053" i="5"/>
  <c r="H2053" i="5"/>
  <c r="G2054" i="5"/>
  <c r="H2054" i="5"/>
  <c r="G2055" i="5"/>
  <c r="H2055" i="5"/>
  <c r="G2056" i="5"/>
  <c r="H2056" i="5"/>
  <c r="G2057" i="5"/>
  <c r="H2057" i="5"/>
  <c r="G2058" i="5"/>
  <c r="H2058" i="5"/>
  <c r="G2059" i="5"/>
  <c r="H2059" i="5"/>
  <c r="G2060" i="5"/>
  <c r="H2060" i="5"/>
  <c r="G2061" i="5"/>
  <c r="H2061" i="5"/>
  <c r="G2062" i="5"/>
  <c r="H2062" i="5"/>
  <c r="G2063" i="5"/>
  <c r="H2063" i="5"/>
  <c r="G2064" i="5"/>
  <c r="H2064" i="5"/>
  <c r="G2065" i="5"/>
  <c r="H2065" i="5"/>
  <c r="G2066" i="5"/>
  <c r="H2066" i="5"/>
  <c r="G2067" i="5"/>
  <c r="H2067" i="5"/>
  <c r="G2068" i="5"/>
  <c r="H2068" i="5"/>
  <c r="G2069" i="5"/>
  <c r="H2069" i="5"/>
  <c r="G2070" i="5"/>
  <c r="H2070" i="5"/>
  <c r="G2071" i="5"/>
  <c r="H2071" i="5"/>
  <c r="G2072" i="5"/>
  <c r="H2072" i="5"/>
  <c r="G2073" i="5"/>
  <c r="H2073" i="5"/>
  <c r="G2074" i="5"/>
  <c r="H2074" i="5"/>
  <c r="G2075" i="5"/>
  <c r="H2075" i="5"/>
  <c r="G2076" i="5"/>
  <c r="H2076" i="5"/>
  <c r="G2077" i="5"/>
  <c r="H2077" i="5"/>
  <c r="G2078" i="5"/>
  <c r="H2078" i="5"/>
  <c r="G2079" i="5"/>
  <c r="H2079" i="5"/>
  <c r="G2080" i="5"/>
  <c r="H2080" i="5"/>
  <c r="G2081" i="5"/>
  <c r="H2081" i="5"/>
  <c r="G2082" i="5"/>
  <c r="H2082" i="5"/>
  <c r="G2083" i="5"/>
  <c r="H2083" i="5"/>
  <c r="G2084" i="5"/>
  <c r="H2084" i="5"/>
  <c r="G2085" i="5"/>
  <c r="H2085" i="5"/>
  <c r="G2086" i="5"/>
  <c r="H2086" i="5"/>
  <c r="G2087" i="5"/>
  <c r="H2087" i="5"/>
  <c r="G2088" i="5"/>
  <c r="H2088" i="5"/>
  <c r="G2089" i="5"/>
  <c r="H2089" i="5"/>
  <c r="G2090" i="5"/>
  <c r="H2090" i="5"/>
  <c r="G2091" i="5"/>
  <c r="H2091" i="5"/>
  <c r="G2092" i="5"/>
  <c r="H2092" i="5"/>
  <c r="G2093" i="5"/>
  <c r="H2093" i="5"/>
  <c r="G2094" i="5"/>
  <c r="H2094" i="5"/>
  <c r="G2095" i="5"/>
  <c r="H2095" i="5"/>
  <c r="G2096" i="5"/>
  <c r="H2096" i="5"/>
  <c r="G2097" i="5"/>
  <c r="H2097" i="5"/>
  <c r="G2098" i="5"/>
  <c r="H2098" i="5"/>
  <c r="B1" i="8"/>
  <c r="Q638" i="5"/>
  <c r="R638" i="5"/>
  <c r="S638" i="5"/>
  <c r="T638" i="5"/>
  <c r="U638" i="5"/>
  <c r="C2" i="5"/>
  <c r="Q2" i="5"/>
  <c r="C3" i="5"/>
  <c r="Q3" i="5"/>
  <c r="C4" i="5"/>
  <c r="Q4" i="5"/>
  <c r="C5" i="5"/>
  <c r="Q5" i="5"/>
  <c r="C6" i="5"/>
  <c r="Q6" i="5"/>
  <c r="C7" i="5"/>
  <c r="Q7" i="5"/>
  <c r="C8" i="5"/>
  <c r="Q8" i="5"/>
  <c r="C9" i="5"/>
  <c r="Q9" i="5"/>
  <c r="C10" i="5"/>
  <c r="Q10" i="5"/>
  <c r="C11" i="5"/>
  <c r="Q11" i="5"/>
  <c r="C12" i="5"/>
  <c r="Q12" i="5"/>
  <c r="C13" i="5"/>
  <c r="Q13" i="5"/>
  <c r="C14" i="5"/>
  <c r="Q14" i="5"/>
  <c r="C15" i="5"/>
  <c r="Q15" i="5"/>
  <c r="C16" i="5"/>
  <c r="Q16" i="5"/>
  <c r="C17" i="5"/>
  <c r="Q17" i="5"/>
  <c r="C18" i="5"/>
  <c r="Q18" i="5"/>
  <c r="C19" i="5"/>
  <c r="Q19" i="5"/>
  <c r="C20" i="5"/>
  <c r="Q20" i="5"/>
  <c r="C21" i="5"/>
  <c r="Q21" i="5"/>
  <c r="C22" i="5"/>
  <c r="Q22" i="5"/>
  <c r="C23" i="5"/>
  <c r="Q23" i="5"/>
  <c r="C24" i="5"/>
  <c r="Q24" i="5"/>
  <c r="C25" i="5"/>
  <c r="Q25" i="5"/>
  <c r="C26" i="5"/>
  <c r="Q26" i="5"/>
  <c r="C27" i="5"/>
  <c r="Q27" i="5"/>
  <c r="C28" i="5"/>
  <c r="Q28" i="5"/>
  <c r="C29" i="5"/>
  <c r="Q29" i="5"/>
  <c r="C30" i="5"/>
  <c r="Q30" i="5"/>
  <c r="C31" i="5"/>
  <c r="Q31" i="5"/>
  <c r="C32" i="5"/>
  <c r="Q32" i="5"/>
  <c r="C33" i="5"/>
  <c r="Q33" i="5"/>
  <c r="C34" i="5"/>
  <c r="Q34" i="5"/>
  <c r="C35" i="5"/>
  <c r="Q35" i="5"/>
  <c r="C36" i="5"/>
  <c r="Q36" i="5"/>
  <c r="C37" i="5"/>
  <c r="Q37" i="5"/>
  <c r="C38" i="5"/>
  <c r="Q38" i="5"/>
  <c r="C39" i="5"/>
  <c r="Q39" i="5"/>
  <c r="C40" i="5"/>
  <c r="Q40" i="5"/>
  <c r="C41" i="5"/>
  <c r="Q41" i="5"/>
  <c r="C42" i="5"/>
  <c r="Q42" i="5"/>
  <c r="C43" i="5"/>
  <c r="Q43" i="5"/>
  <c r="C44" i="5"/>
  <c r="Q44" i="5"/>
  <c r="C45" i="5"/>
  <c r="Q45" i="5"/>
  <c r="C46" i="5"/>
  <c r="Q46" i="5"/>
  <c r="C47" i="5"/>
  <c r="Q47" i="5"/>
  <c r="C48" i="5"/>
  <c r="Q48" i="5"/>
  <c r="C49" i="5"/>
  <c r="Q49" i="5"/>
  <c r="C50" i="5"/>
  <c r="Q50" i="5"/>
  <c r="C51" i="5"/>
  <c r="Q51" i="5"/>
  <c r="C52" i="5"/>
  <c r="Q52" i="5"/>
  <c r="C53" i="5"/>
  <c r="Q53" i="5"/>
  <c r="C54" i="5"/>
  <c r="Q54" i="5"/>
  <c r="C55" i="5"/>
  <c r="Q55" i="5"/>
  <c r="C56" i="5"/>
  <c r="Q56" i="5"/>
  <c r="C57" i="5"/>
  <c r="Q57" i="5"/>
  <c r="C58" i="5"/>
  <c r="Q58" i="5"/>
  <c r="C59" i="5"/>
  <c r="Q59" i="5"/>
  <c r="C60" i="5"/>
  <c r="Q60" i="5"/>
  <c r="C61" i="5"/>
  <c r="Q61" i="5"/>
  <c r="C62" i="5"/>
  <c r="Q62" i="5"/>
  <c r="C63" i="5"/>
  <c r="Q63" i="5"/>
  <c r="C64" i="5"/>
  <c r="Q64" i="5"/>
  <c r="C65" i="5"/>
  <c r="Q65" i="5"/>
  <c r="C66" i="5"/>
  <c r="Q66" i="5"/>
  <c r="C67" i="5"/>
  <c r="Q67" i="5"/>
  <c r="C68" i="5"/>
  <c r="Q68" i="5"/>
  <c r="C69" i="5"/>
  <c r="Q69" i="5"/>
  <c r="C70" i="5"/>
  <c r="Q70" i="5"/>
  <c r="C71" i="5"/>
  <c r="Q71" i="5"/>
  <c r="C72" i="5"/>
  <c r="Q72" i="5"/>
  <c r="C73" i="5"/>
  <c r="Q73" i="5"/>
  <c r="C74" i="5"/>
  <c r="Q74" i="5"/>
  <c r="C75" i="5"/>
  <c r="Q75" i="5"/>
  <c r="C76" i="5"/>
  <c r="Q76" i="5"/>
  <c r="C77" i="5"/>
  <c r="Q77" i="5"/>
  <c r="C78" i="5"/>
  <c r="Q78" i="5"/>
  <c r="C79" i="5"/>
  <c r="Q79" i="5"/>
  <c r="C80" i="5"/>
  <c r="Q80" i="5"/>
  <c r="C81" i="5"/>
  <c r="Q81" i="5"/>
  <c r="C82" i="5"/>
  <c r="Q82" i="5"/>
  <c r="C83" i="5"/>
  <c r="Q83" i="5"/>
  <c r="C84" i="5"/>
  <c r="Q84" i="5"/>
  <c r="C85" i="5"/>
  <c r="Q85" i="5"/>
  <c r="C86" i="5"/>
  <c r="Q86" i="5"/>
  <c r="C87" i="5"/>
  <c r="Q87" i="5"/>
  <c r="C88" i="5"/>
  <c r="Q88" i="5"/>
  <c r="C89" i="5"/>
  <c r="Q89" i="5"/>
  <c r="C90" i="5"/>
  <c r="Q90" i="5"/>
  <c r="C91" i="5"/>
  <c r="Q91" i="5"/>
  <c r="C92" i="5"/>
  <c r="Q92" i="5"/>
  <c r="C93" i="5"/>
  <c r="Q93" i="5"/>
  <c r="C94" i="5"/>
  <c r="Q94" i="5"/>
  <c r="C95" i="5"/>
  <c r="Q95" i="5"/>
  <c r="C96" i="5"/>
  <c r="Q96" i="5"/>
  <c r="C97" i="5"/>
  <c r="Q97" i="5"/>
  <c r="C98" i="5"/>
  <c r="Q98" i="5"/>
  <c r="C99" i="5"/>
  <c r="Q99" i="5"/>
  <c r="C100" i="5"/>
  <c r="Q100" i="5"/>
  <c r="C101" i="5"/>
  <c r="Q101" i="5"/>
  <c r="C102" i="5"/>
  <c r="Q102" i="5"/>
  <c r="C103" i="5"/>
  <c r="Q103" i="5"/>
  <c r="C104" i="5"/>
  <c r="Q104" i="5"/>
  <c r="C105" i="5"/>
  <c r="Q105" i="5"/>
  <c r="C106" i="5"/>
  <c r="Q106" i="5"/>
  <c r="C107" i="5"/>
  <c r="Q107" i="5"/>
  <c r="C108" i="5"/>
  <c r="Q108" i="5"/>
  <c r="C109" i="5"/>
  <c r="Q109" i="5"/>
  <c r="C110" i="5"/>
  <c r="Q110" i="5"/>
  <c r="C111" i="5"/>
  <c r="Q111" i="5"/>
  <c r="C112" i="5"/>
  <c r="Q112" i="5"/>
  <c r="C113" i="5"/>
  <c r="Q113" i="5"/>
  <c r="C114" i="5"/>
  <c r="Q114" i="5"/>
  <c r="C115" i="5"/>
  <c r="Q115" i="5"/>
  <c r="C116" i="5"/>
  <c r="Q116" i="5"/>
  <c r="C117" i="5"/>
  <c r="Q117" i="5"/>
  <c r="C118" i="5"/>
  <c r="Q118" i="5"/>
  <c r="C119" i="5"/>
  <c r="Q119" i="5"/>
  <c r="C120" i="5"/>
  <c r="Q120" i="5"/>
  <c r="C121" i="5"/>
  <c r="Q121" i="5"/>
  <c r="C122" i="5"/>
  <c r="Q122" i="5"/>
  <c r="C123" i="5"/>
  <c r="Q123" i="5"/>
  <c r="C124" i="5"/>
  <c r="Q124" i="5"/>
  <c r="C125" i="5"/>
  <c r="Q125" i="5"/>
  <c r="C126" i="5"/>
  <c r="Q126" i="5"/>
  <c r="C127" i="5"/>
  <c r="Q127" i="5"/>
  <c r="C128" i="5"/>
  <c r="Q128" i="5"/>
  <c r="C129" i="5"/>
  <c r="Q129" i="5"/>
  <c r="C130" i="5"/>
  <c r="Q130" i="5"/>
  <c r="C131" i="5"/>
  <c r="Q131" i="5"/>
  <c r="C132" i="5"/>
  <c r="Q132" i="5"/>
  <c r="C133" i="5"/>
  <c r="Q133" i="5"/>
  <c r="C134" i="5"/>
  <c r="Q134" i="5"/>
  <c r="C135" i="5"/>
  <c r="Q135" i="5"/>
  <c r="C136" i="5"/>
  <c r="Q136" i="5"/>
  <c r="C137" i="5"/>
  <c r="Q137" i="5"/>
  <c r="C138" i="5"/>
  <c r="Q138" i="5"/>
  <c r="C139" i="5"/>
  <c r="Q139" i="5"/>
  <c r="C140" i="5"/>
  <c r="Q140" i="5"/>
  <c r="C141" i="5"/>
  <c r="Q141" i="5"/>
  <c r="C142" i="5"/>
  <c r="Q142" i="5"/>
  <c r="C143" i="5"/>
  <c r="Q143" i="5"/>
  <c r="C144" i="5"/>
  <c r="Q144" i="5"/>
  <c r="C145" i="5"/>
  <c r="Q145" i="5"/>
  <c r="C146" i="5"/>
  <c r="Q146" i="5"/>
  <c r="C147" i="5"/>
  <c r="Q147" i="5"/>
  <c r="C148" i="5"/>
  <c r="Q148" i="5"/>
  <c r="C149" i="5"/>
  <c r="Q149" i="5"/>
  <c r="C150" i="5"/>
  <c r="Q150" i="5"/>
  <c r="C151" i="5"/>
  <c r="Q151" i="5"/>
  <c r="C152" i="5"/>
  <c r="Q152" i="5"/>
  <c r="C153" i="5"/>
  <c r="Q153" i="5"/>
  <c r="C154" i="5"/>
  <c r="Q154" i="5"/>
  <c r="C155" i="5"/>
  <c r="Q155" i="5"/>
  <c r="C156" i="5"/>
  <c r="Q156" i="5"/>
  <c r="C157" i="5"/>
  <c r="Q157" i="5"/>
  <c r="C158" i="5"/>
  <c r="Q158" i="5"/>
  <c r="C159" i="5"/>
  <c r="Q159" i="5"/>
  <c r="C160" i="5"/>
  <c r="Q160" i="5"/>
  <c r="C161" i="5"/>
  <c r="Q161" i="5"/>
  <c r="C162" i="5"/>
  <c r="Q162" i="5"/>
  <c r="C163" i="5"/>
  <c r="Q163" i="5"/>
  <c r="C164" i="5"/>
  <c r="Q164" i="5"/>
  <c r="C165" i="5"/>
  <c r="Q165" i="5"/>
  <c r="C166" i="5"/>
  <c r="Q166" i="5"/>
  <c r="C167" i="5"/>
  <c r="Q167" i="5"/>
  <c r="C168" i="5"/>
  <c r="Q168" i="5"/>
  <c r="C169" i="5"/>
  <c r="Q169" i="5"/>
  <c r="C170" i="5"/>
  <c r="Q170" i="5"/>
  <c r="C171" i="5"/>
  <c r="Q171" i="5"/>
  <c r="C172" i="5"/>
  <c r="Q172" i="5"/>
  <c r="C173" i="5"/>
  <c r="Q173" i="5"/>
  <c r="C174" i="5"/>
  <c r="Q174" i="5"/>
  <c r="C175" i="5"/>
  <c r="Q175" i="5"/>
  <c r="C176" i="5"/>
  <c r="Q176" i="5"/>
  <c r="C177" i="5"/>
  <c r="Q177" i="5"/>
  <c r="C178" i="5"/>
  <c r="Q178" i="5"/>
  <c r="C179" i="5"/>
  <c r="Q179" i="5"/>
  <c r="C180" i="5"/>
  <c r="Q180" i="5"/>
  <c r="C181" i="5"/>
  <c r="Q181" i="5"/>
  <c r="C182" i="5"/>
  <c r="Q182" i="5"/>
  <c r="C183" i="5"/>
  <c r="Q183" i="5"/>
  <c r="C184" i="5"/>
  <c r="Q184" i="5"/>
  <c r="C185" i="5"/>
  <c r="Q185" i="5"/>
  <c r="C186" i="5"/>
  <c r="Q186" i="5"/>
  <c r="C187" i="5"/>
  <c r="Q187" i="5"/>
  <c r="C188" i="5"/>
  <c r="Q188" i="5"/>
  <c r="C189" i="5"/>
  <c r="Q189" i="5"/>
  <c r="C190" i="5"/>
  <c r="Q190" i="5"/>
  <c r="C191" i="5"/>
  <c r="Q191" i="5"/>
  <c r="C192" i="5"/>
  <c r="Q192" i="5"/>
  <c r="C193" i="5"/>
  <c r="Q193" i="5"/>
  <c r="C194" i="5"/>
  <c r="Q194" i="5"/>
  <c r="C195" i="5"/>
  <c r="Q195" i="5"/>
  <c r="C196" i="5"/>
  <c r="Q196" i="5"/>
  <c r="C197" i="5"/>
  <c r="Q197" i="5"/>
  <c r="C198" i="5"/>
  <c r="Q198" i="5"/>
  <c r="C199" i="5"/>
  <c r="Q199" i="5"/>
  <c r="C200" i="5"/>
  <c r="Q200" i="5"/>
  <c r="C201" i="5"/>
  <c r="Q201" i="5"/>
  <c r="C202" i="5"/>
  <c r="Q202" i="5"/>
  <c r="C203" i="5"/>
  <c r="Q203" i="5"/>
  <c r="C204" i="5"/>
  <c r="Q204" i="5"/>
  <c r="C205" i="5"/>
  <c r="Q205" i="5"/>
  <c r="C206" i="5"/>
  <c r="Q206" i="5"/>
  <c r="C207" i="5"/>
  <c r="Q207" i="5"/>
  <c r="C208" i="5"/>
  <c r="Q208" i="5"/>
  <c r="C209" i="5"/>
  <c r="Q209" i="5"/>
  <c r="C210" i="5"/>
  <c r="Q210" i="5"/>
  <c r="C211" i="5"/>
  <c r="Q211" i="5"/>
  <c r="C212" i="5"/>
  <c r="Q212" i="5"/>
  <c r="C213" i="5"/>
  <c r="Q213" i="5"/>
  <c r="C214" i="5"/>
  <c r="Q214" i="5"/>
  <c r="C215" i="5"/>
  <c r="Q215" i="5"/>
  <c r="C216" i="5"/>
  <c r="Q216" i="5"/>
  <c r="C217" i="5"/>
  <c r="Q217" i="5"/>
  <c r="C218" i="5"/>
  <c r="Q218" i="5"/>
  <c r="C219" i="5"/>
  <c r="Q219" i="5"/>
  <c r="C220" i="5"/>
  <c r="Q220" i="5"/>
  <c r="C221" i="5"/>
  <c r="Q221" i="5"/>
  <c r="C222" i="5"/>
  <c r="Q222" i="5"/>
  <c r="C223" i="5"/>
  <c r="Q223" i="5"/>
  <c r="C224" i="5"/>
  <c r="Q224" i="5"/>
  <c r="C225" i="5"/>
  <c r="Q225" i="5"/>
  <c r="C226" i="5"/>
  <c r="Q226" i="5"/>
  <c r="C227" i="5"/>
  <c r="Q227" i="5"/>
  <c r="C228" i="5"/>
  <c r="Q228" i="5"/>
  <c r="C229" i="5"/>
  <c r="Q229" i="5"/>
  <c r="C230" i="5"/>
  <c r="Q230" i="5"/>
  <c r="C231" i="5"/>
  <c r="Q231" i="5"/>
  <c r="C232" i="5"/>
  <c r="Q232" i="5"/>
  <c r="C233" i="5"/>
  <c r="Q233" i="5"/>
  <c r="C234" i="5"/>
  <c r="Q234" i="5"/>
  <c r="C235" i="5"/>
  <c r="Q235" i="5"/>
  <c r="C236" i="5"/>
  <c r="Q236" i="5"/>
  <c r="C237" i="5"/>
  <c r="Q237" i="5"/>
  <c r="C238" i="5"/>
  <c r="Q238" i="5"/>
  <c r="C239" i="5"/>
  <c r="Q239" i="5"/>
  <c r="C240" i="5"/>
  <c r="Q240" i="5"/>
  <c r="C241" i="5"/>
  <c r="Q241" i="5"/>
  <c r="C242" i="5"/>
  <c r="Q242" i="5"/>
  <c r="C243" i="5"/>
  <c r="Q243" i="5"/>
  <c r="C244" i="5"/>
  <c r="Q244" i="5"/>
  <c r="C245" i="5"/>
  <c r="Q245" i="5"/>
  <c r="C246" i="5"/>
  <c r="Q246" i="5"/>
  <c r="C247" i="5"/>
  <c r="Q247" i="5"/>
  <c r="C248" i="5"/>
  <c r="Q248" i="5"/>
  <c r="C249" i="5"/>
  <c r="Q249" i="5"/>
  <c r="C250" i="5"/>
  <c r="Q250" i="5"/>
  <c r="C251" i="5"/>
  <c r="Q251" i="5"/>
  <c r="C252" i="5"/>
  <c r="Q252" i="5"/>
  <c r="C253" i="5"/>
  <c r="Q253" i="5"/>
  <c r="C254" i="5"/>
  <c r="Q254" i="5"/>
  <c r="C255" i="5"/>
  <c r="Q255" i="5"/>
  <c r="C256" i="5"/>
  <c r="Q256" i="5"/>
  <c r="C257" i="5"/>
  <c r="Q257" i="5"/>
  <c r="C258" i="5"/>
  <c r="Q258" i="5"/>
  <c r="C259" i="5"/>
  <c r="Q259" i="5"/>
  <c r="C260" i="5"/>
  <c r="Q260" i="5"/>
  <c r="C261" i="5"/>
  <c r="Q261" i="5"/>
  <c r="C262" i="5"/>
  <c r="Q262" i="5"/>
  <c r="C263" i="5"/>
  <c r="Q263" i="5"/>
  <c r="C264" i="5"/>
  <c r="Q264" i="5"/>
  <c r="C265" i="5"/>
  <c r="Q265" i="5"/>
  <c r="C266" i="5"/>
  <c r="Q266" i="5"/>
  <c r="C267" i="5"/>
  <c r="Q267" i="5"/>
  <c r="C268" i="5"/>
  <c r="Q268" i="5"/>
  <c r="C269" i="5"/>
  <c r="Q269" i="5"/>
  <c r="C270" i="5"/>
  <c r="Q270" i="5"/>
  <c r="C271" i="5"/>
  <c r="Q271" i="5"/>
  <c r="C272" i="5"/>
  <c r="Q272" i="5"/>
  <c r="C273" i="5"/>
  <c r="Q273" i="5"/>
  <c r="C274" i="5"/>
  <c r="Q274" i="5"/>
  <c r="C275" i="5"/>
  <c r="Q275" i="5"/>
  <c r="C276" i="5"/>
  <c r="Q276" i="5"/>
  <c r="C277" i="5"/>
  <c r="Q277" i="5"/>
  <c r="C278" i="5"/>
  <c r="Q278" i="5"/>
  <c r="C279" i="5"/>
  <c r="Q279" i="5"/>
  <c r="C280" i="5"/>
  <c r="Q280" i="5"/>
  <c r="C281" i="5"/>
  <c r="Q281" i="5"/>
  <c r="C282" i="5"/>
  <c r="Q282" i="5"/>
  <c r="C283" i="5"/>
  <c r="Q283" i="5"/>
  <c r="C284" i="5"/>
  <c r="Q284" i="5"/>
  <c r="C285" i="5"/>
  <c r="Q285" i="5"/>
  <c r="C286" i="5"/>
  <c r="Q286" i="5"/>
  <c r="C287" i="5"/>
  <c r="Q287" i="5"/>
  <c r="C288" i="5"/>
  <c r="Q288" i="5"/>
  <c r="C289" i="5"/>
  <c r="Q289" i="5"/>
  <c r="C290" i="5"/>
  <c r="Q290" i="5"/>
  <c r="C291" i="5"/>
  <c r="Q291" i="5"/>
  <c r="C292" i="5"/>
  <c r="Q292" i="5"/>
  <c r="C293" i="5"/>
  <c r="Q293" i="5"/>
  <c r="C294" i="5"/>
  <c r="Q294" i="5"/>
  <c r="C295" i="5"/>
  <c r="Q295" i="5"/>
  <c r="C296" i="5"/>
  <c r="Q296" i="5"/>
  <c r="C297" i="5"/>
  <c r="Q297" i="5"/>
  <c r="C298" i="5"/>
  <c r="Q298" i="5"/>
  <c r="C299" i="5"/>
  <c r="Q299" i="5"/>
  <c r="C300" i="5"/>
  <c r="Q300" i="5"/>
  <c r="C301" i="5"/>
  <c r="Q301" i="5"/>
  <c r="C302" i="5"/>
  <c r="Q302" i="5"/>
  <c r="C303" i="5"/>
  <c r="Q303" i="5"/>
  <c r="C304" i="5"/>
  <c r="Q304" i="5"/>
  <c r="C305" i="5"/>
  <c r="Q305" i="5"/>
  <c r="C306" i="5"/>
  <c r="Q306" i="5"/>
  <c r="C307" i="5"/>
  <c r="Q307" i="5"/>
  <c r="C308" i="5"/>
  <c r="Q308" i="5"/>
  <c r="C309" i="5"/>
  <c r="Q309" i="5"/>
  <c r="C310" i="5"/>
  <c r="Q310" i="5"/>
  <c r="C311" i="5"/>
  <c r="Q311" i="5"/>
  <c r="C312" i="5"/>
  <c r="Q312" i="5"/>
  <c r="C313" i="5"/>
  <c r="Q313" i="5"/>
  <c r="C314" i="5"/>
  <c r="Q314" i="5"/>
  <c r="C315" i="5"/>
  <c r="Q315" i="5"/>
  <c r="C316" i="5"/>
  <c r="Q316" i="5"/>
  <c r="C317" i="5"/>
  <c r="Q317" i="5"/>
  <c r="C318" i="5"/>
  <c r="Q318" i="5"/>
  <c r="C319" i="5"/>
  <c r="Q319" i="5"/>
  <c r="C320" i="5"/>
  <c r="Q320" i="5"/>
  <c r="C321" i="5"/>
  <c r="Q321" i="5"/>
  <c r="C322" i="5"/>
  <c r="Q322" i="5"/>
  <c r="C323" i="5"/>
  <c r="Q323" i="5"/>
  <c r="C324" i="5"/>
  <c r="Q324" i="5"/>
  <c r="C325" i="5"/>
  <c r="Q325" i="5"/>
  <c r="C326" i="5"/>
  <c r="Q326" i="5"/>
  <c r="C327" i="5"/>
  <c r="Q327" i="5"/>
  <c r="C328" i="5"/>
  <c r="Q328" i="5"/>
  <c r="C329" i="5"/>
  <c r="Q329" i="5"/>
  <c r="C330" i="5"/>
  <c r="Q330" i="5"/>
  <c r="C331" i="5"/>
  <c r="Q331" i="5"/>
  <c r="C332" i="5"/>
  <c r="Q332" i="5"/>
  <c r="C333" i="5"/>
  <c r="Q333" i="5"/>
  <c r="C334" i="5"/>
  <c r="Q334" i="5"/>
  <c r="C335" i="5"/>
  <c r="Q335" i="5"/>
  <c r="C336" i="5"/>
  <c r="Q336" i="5"/>
  <c r="C337" i="5"/>
  <c r="Q337" i="5"/>
  <c r="C338" i="5"/>
  <c r="Q338" i="5"/>
  <c r="C339" i="5"/>
  <c r="Q339" i="5"/>
  <c r="C340" i="5"/>
  <c r="Q340" i="5"/>
  <c r="C341" i="5"/>
  <c r="Q341" i="5"/>
  <c r="C342" i="5"/>
  <c r="Q342" i="5"/>
  <c r="C343" i="5"/>
  <c r="Q343" i="5"/>
  <c r="C344" i="5"/>
  <c r="Q344" i="5"/>
  <c r="C345" i="5"/>
  <c r="Q345" i="5"/>
  <c r="C346" i="5"/>
  <c r="Q346" i="5"/>
  <c r="C347" i="5"/>
  <c r="Q347" i="5"/>
  <c r="C348" i="5"/>
  <c r="Q348" i="5"/>
  <c r="C349" i="5"/>
  <c r="Q349" i="5"/>
  <c r="C350" i="5"/>
  <c r="Q350" i="5"/>
  <c r="C351" i="5"/>
  <c r="Q351" i="5"/>
  <c r="C352" i="5"/>
  <c r="Q352" i="5"/>
  <c r="C353" i="5"/>
  <c r="Q353" i="5"/>
  <c r="C354" i="5"/>
  <c r="Q354" i="5"/>
  <c r="C355" i="5"/>
  <c r="Q355" i="5"/>
  <c r="C356" i="5"/>
  <c r="Q356" i="5"/>
  <c r="C357" i="5"/>
  <c r="Q357" i="5"/>
  <c r="C358" i="5"/>
  <c r="Q358" i="5"/>
  <c r="C359" i="5"/>
  <c r="Q359" i="5"/>
  <c r="C360" i="5"/>
  <c r="Q360" i="5"/>
  <c r="C361" i="5"/>
  <c r="Q361" i="5"/>
  <c r="C362" i="5"/>
  <c r="Q362" i="5"/>
  <c r="C363" i="5"/>
  <c r="Q363" i="5"/>
  <c r="C364" i="5"/>
  <c r="Q364" i="5"/>
  <c r="C365" i="5"/>
  <c r="Q365" i="5"/>
  <c r="C366" i="5"/>
  <c r="Q366" i="5"/>
  <c r="C367" i="5"/>
  <c r="Q367" i="5"/>
  <c r="C368" i="5"/>
  <c r="Q368" i="5"/>
  <c r="C369" i="5"/>
  <c r="Q369" i="5"/>
  <c r="C370" i="5"/>
  <c r="Q370" i="5"/>
  <c r="C371" i="5"/>
  <c r="Q371" i="5"/>
  <c r="C372" i="5"/>
  <c r="Q372" i="5"/>
  <c r="C373" i="5"/>
  <c r="Q373" i="5"/>
  <c r="C374" i="5"/>
  <c r="Q374" i="5"/>
  <c r="C375" i="5"/>
  <c r="Q375" i="5"/>
  <c r="C376" i="5"/>
  <c r="Q376" i="5"/>
  <c r="C377" i="5"/>
  <c r="Q377" i="5"/>
  <c r="C378" i="5"/>
  <c r="Q378" i="5"/>
  <c r="C379" i="5"/>
  <c r="Q379" i="5"/>
  <c r="C380" i="5"/>
  <c r="Q380" i="5"/>
  <c r="C381" i="5"/>
  <c r="Q381" i="5"/>
  <c r="C382" i="5"/>
  <c r="Q382" i="5"/>
  <c r="C383" i="5"/>
  <c r="Q383" i="5"/>
  <c r="C384" i="5"/>
  <c r="Q384" i="5"/>
  <c r="C385" i="5"/>
  <c r="Q385" i="5"/>
  <c r="C386" i="5"/>
  <c r="Q386" i="5"/>
  <c r="C387" i="5"/>
  <c r="Q387" i="5"/>
  <c r="C388" i="5"/>
  <c r="Q388" i="5"/>
  <c r="C389" i="5"/>
  <c r="Q389" i="5"/>
  <c r="C390" i="5"/>
  <c r="Q390" i="5"/>
  <c r="C391" i="5"/>
  <c r="Q391" i="5"/>
  <c r="C392" i="5"/>
  <c r="Q392" i="5"/>
  <c r="C393" i="5"/>
  <c r="Q393" i="5"/>
  <c r="C394" i="5"/>
  <c r="Q394" i="5"/>
  <c r="C395" i="5"/>
  <c r="Q395" i="5"/>
  <c r="C396" i="5"/>
  <c r="Q396" i="5"/>
  <c r="C397" i="5"/>
  <c r="Q397" i="5"/>
  <c r="C398" i="5"/>
  <c r="Q398" i="5"/>
  <c r="C399" i="5"/>
  <c r="Q399" i="5"/>
  <c r="C400" i="5"/>
  <c r="Q400" i="5"/>
  <c r="C401" i="5"/>
  <c r="Q401" i="5"/>
  <c r="C402" i="5"/>
  <c r="Q402" i="5"/>
  <c r="C403" i="5"/>
  <c r="Q403" i="5"/>
  <c r="C404" i="5"/>
  <c r="Q404" i="5"/>
  <c r="C405" i="5"/>
  <c r="Q405" i="5"/>
  <c r="C406" i="5"/>
  <c r="Q406" i="5"/>
  <c r="C407" i="5"/>
  <c r="Q407" i="5"/>
  <c r="C408" i="5"/>
  <c r="Q408" i="5"/>
  <c r="C409" i="5"/>
  <c r="Q409" i="5"/>
  <c r="C410" i="5"/>
  <c r="Q410" i="5"/>
  <c r="C411" i="5"/>
  <c r="Q411" i="5"/>
  <c r="C412" i="5"/>
  <c r="Q412" i="5"/>
  <c r="C413" i="5"/>
  <c r="Q413" i="5"/>
  <c r="C414" i="5"/>
  <c r="Q414" i="5"/>
  <c r="C415" i="5"/>
  <c r="Q415" i="5"/>
  <c r="C416" i="5"/>
  <c r="Q416" i="5"/>
  <c r="C417" i="5"/>
  <c r="Q417" i="5"/>
  <c r="C418" i="5"/>
  <c r="Q418" i="5"/>
  <c r="C419" i="5"/>
  <c r="Q419" i="5"/>
  <c r="C420" i="5"/>
  <c r="Q420" i="5"/>
  <c r="C421" i="5"/>
  <c r="Q421" i="5"/>
  <c r="C422" i="5"/>
  <c r="Q422" i="5"/>
  <c r="C423" i="5"/>
  <c r="Q423" i="5"/>
  <c r="C424" i="5"/>
  <c r="Q424" i="5"/>
  <c r="C425" i="5"/>
  <c r="Q425" i="5"/>
  <c r="C426" i="5"/>
  <c r="Q426" i="5"/>
  <c r="C427" i="5"/>
  <c r="Q427" i="5"/>
  <c r="C428" i="5"/>
  <c r="Q428" i="5"/>
  <c r="C429" i="5"/>
  <c r="Q429" i="5"/>
  <c r="C430" i="5"/>
  <c r="Q430" i="5"/>
  <c r="C431" i="5"/>
  <c r="Q431" i="5"/>
  <c r="C432" i="5"/>
  <c r="Q432" i="5"/>
  <c r="C433" i="5"/>
  <c r="Q433" i="5"/>
  <c r="C434" i="5"/>
  <c r="Q434" i="5"/>
  <c r="C435" i="5"/>
  <c r="Q435" i="5"/>
  <c r="C436" i="5"/>
  <c r="Q436" i="5"/>
  <c r="C437" i="5"/>
  <c r="Q437" i="5"/>
  <c r="C438" i="5"/>
  <c r="Q438" i="5"/>
  <c r="C439" i="5"/>
  <c r="Q439" i="5"/>
  <c r="C440" i="5"/>
  <c r="Q440" i="5"/>
  <c r="C441" i="5"/>
  <c r="Q441" i="5"/>
  <c r="C442" i="5"/>
  <c r="Q442" i="5"/>
  <c r="C443" i="5"/>
  <c r="Q443" i="5"/>
  <c r="C444" i="5"/>
  <c r="Q444" i="5"/>
  <c r="C445" i="5"/>
  <c r="Q445" i="5"/>
  <c r="C446" i="5"/>
  <c r="Q446" i="5"/>
  <c r="C447" i="5"/>
  <c r="Q447" i="5"/>
  <c r="C448" i="5"/>
  <c r="Q448" i="5"/>
  <c r="C449" i="5"/>
  <c r="Q449" i="5"/>
  <c r="C450" i="5"/>
  <c r="Q450" i="5"/>
  <c r="C451" i="5"/>
  <c r="Q451" i="5"/>
  <c r="C452" i="5"/>
  <c r="Q452" i="5"/>
  <c r="C453" i="5"/>
  <c r="Q453" i="5"/>
  <c r="C454" i="5"/>
  <c r="Q454" i="5"/>
  <c r="C455" i="5"/>
  <c r="Q455" i="5"/>
  <c r="C456" i="5"/>
  <c r="Q456" i="5"/>
  <c r="C457" i="5"/>
  <c r="Q457" i="5"/>
  <c r="C458" i="5"/>
  <c r="Q458" i="5"/>
  <c r="C459" i="5"/>
  <c r="Q459" i="5"/>
  <c r="C460" i="5"/>
  <c r="Q460" i="5"/>
  <c r="C461" i="5"/>
  <c r="Q461" i="5"/>
  <c r="C462" i="5"/>
  <c r="Q462" i="5"/>
  <c r="C463" i="5"/>
  <c r="Q463" i="5"/>
  <c r="C464" i="5"/>
  <c r="Q464" i="5"/>
  <c r="C465" i="5"/>
  <c r="Q465" i="5"/>
  <c r="C466" i="5"/>
  <c r="Q466" i="5"/>
  <c r="C467" i="5"/>
  <c r="Q467" i="5"/>
  <c r="C468" i="5"/>
  <c r="Q468" i="5"/>
  <c r="C469" i="5"/>
  <c r="Q469" i="5"/>
  <c r="C470" i="5"/>
  <c r="Q470" i="5"/>
  <c r="C471" i="5"/>
  <c r="Q471" i="5"/>
  <c r="C472" i="5"/>
  <c r="Q472" i="5"/>
  <c r="C473" i="5"/>
  <c r="Q473" i="5"/>
  <c r="C474" i="5"/>
  <c r="Q474" i="5"/>
  <c r="C475" i="5"/>
  <c r="Q475" i="5"/>
  <c r="C476" i="5"/>
  <c r="Q476" i="5"/>
  <c r="C477" i="5"/>
  <c r="Q477" i="5"/>
  <c r="C478" i="5"/>
  <c r="Q478" i="5"/>
  <c r="C479" i="5"/>
  <c r="Q479" i="5"/>
  <c r="C480" i="5"/>
  <c r="Q480" i="5"/>
  <c r="C481" i="5"/>
  <c r="Q481" i="5"/>
  <c r="C482" i="5"/>
  <c r="Q482" i="5"/>
  <c r="C483" i="5"/>
  <c r="Q483" i="5"/>
  <c r="C484" i="5"/>
  <c r="Q484" i="5"/>
  <c r="C485" i="5"/>
  <c r="Q485" i="5"/>
  <c r="C486" i="5"/>
  <c r="Q486" i="5"/>
  <c r="C487" i="5"/>
  <c r="Q487" i="5"/>
  <c r="C488" i="5"/>
  <c r="Q488" i="5"/>
  <c r="C489" i="5"/>
  <c r="Q489" i="5"/>
  <c r="C490" i="5"/>
  <c r="Q490" i="5"/>
  <c r="C491" i="5"/>
  <c r="Q491" i="5"/>
  <c r="C492" i="5"/>
  <c r="Q492" i="5"/>
  <c r="C493" i="5"/>
  <c r="Q493" i="5"/>
  <c r="C494" i="5"/>
  <c r="Q494" i="5"/>
  <c r="C495" i="5"/>
  <c r="Q495" i="5"/>
  <c r="C496" i="5"/>
  <c r="Q496" i="5"/>
  <c r="C497" i="5"/>
  <c r="Q497" i="5"/>
  <c r="C498" i="5"/>
  <c r="Q498" i="5"/>
  <c r="C499" i="5"/>
  <c r="Q499" i="5"/>
  <c r="C500" i="5"/>
  <c r="Q500" i="5"/>
  <c r="C501" i="5"/>
  <c r="Q501" i="5"/>
  <c r="C502" i="5"/>
  <c r="Q502" i="5"/>
  <c r="C503" i="5"/>
  <c r="Q503" i="5"/>
  <c r="C504" i="5"/>
  <c r="Q504" i="5"/>
  <c r="C505" i="5"/>
  <c r="Q505" i="5"/>
  <c r="C506" i="5"/>
  <c r="Q506" i="5"/>
  <c r="C507" i="5"/>
  <c r="Q507" i="5"/>
  <c r="C508" i="5"/>
  <c r="Q508" i="5"/>
  <c r="C509" i="5"/>
  <c r="Q509" i="5"/>
  <c r="C510" i="5"/>
  <c r="Q510" i="5"/>
  <c r="C511" i="5"/>
  <c r="Q511" i="5"/>
  <c r="C512" i="5"/>
  <c r="Q512" i="5"/>
  <c r="C513" i="5"/>
  <c r="Q513" i="5"/>
  <c r="C514" i="5"/>
  <c r="Q514" i="5"/>
  <c r="C515" i="5"/>
  <c r="Q515" i="5"/>
  <c r="C516" i="5"/>
  <c r="Q516" i="5"/>
  <c r="C517" i="5"/>
  <c r="Q517" i="5"/>
  <c r="C518" i="5"/>
  <c r="Q518" i="5"/>
  <c r="C519" i="5"/>
  <c r="Q519" i="5"/>
  <c r="C520" i="5"/>
  <c r="Q520" i="5"/>
  <c r="C521" i="5"/>
  <c r="Q521" i="5"/>
  <c r="C522" i="5"/>
  <c r="Q522" i="5"/>
  <c r="C523" i="5"/>
  <c r="Q523" i="5"/>
  <c r="C524" i="5"/>
  <c r="Q524" i="5"/>
  <c r="C525" i="5"/>
  <c r="Q525" i="5"/>
  <c r="C526" i="5"/>
  <c r="Q526" i="5"/>
  <c r="C527" i="5"/>
  <c r="Q527" i="5"/>
  <c r="C528" i="5"/>
  <c r="Q528" i="5"/>
  <c r="C529" i="5"/>
  <c r="Q529" i="5"/>
  <c r="C530" i="5"/>
  <c r="Q530" i="5"/>
  <c r="C531" i="5"/>
  <c r="Q531" i="5"/>
  <c r="C532" i="5"/>
  <c r="Q532" i="5"/>
  <c r="C533" i="5"/>
  <c r="Q533" i="5"/>
  <c r="C534" i="5"/>
  <c r="Q534" i="5"/>
  <c r="C535" i="5"/>
  <c r="Q535" i="5"/>
  <c r="C536" i="5"/>
  <c r="Q536" i="5"/>
  <c r="C537" i="5"/>
  <c r="Q537" i="5"/>
  <c r="C538" i="5"/>
  <c r="Q538" i="5"/>
  <c r="C539" i="5"/>
  <c r="Q539" i="5"/>
  <c r="C540" i="5"/>
  <c r="Q540" i="5"/>
  <c r="C541" i="5"/>
  <c r="Q541" i="5"/>
  <c r="C542" i="5"/>
  <c r="Q542" i="5"/>
  <c r="C543" i="5"/>
  <c r="Q543" i="5"/>
  <c r="C544" i="5"/>
  <c r="Q544" i="5"/>
  <c r="C545" i="5"/>
  <c r="Q545" i="5"/>
  <c r="C546" i="5"/>
  <c r="Q546" i="5"/>
  <c r="C547" i="5"/>
  <c r="Q547" i="5"/>
  <c r="C548" i="5"/>
  <c r="Q548" i="5"/>
  <c r="C549" i="5"/>
  <c r="Q549" i="5"/>
  <c r="C550" i="5"/>
  <c r="Q550" i="5"/>
  <c r="C551" i="5"/>
  <c r="Q551" i="5"/>
  <c r="C552" i="5"/>
  <c r="Q552" i="5"/>
  <c r="C553" i="5"/>
  <c r="Q553" i="5"/>
  <c r="C554" i="5"/>
  <c r="Q554" i="5"/>
  <c r="C555" i="5"/>
  <c r="Q555" i="5"/>
  <c r="C556" i="5"/>
  <c r="Q556" i="5"/>
  <c r="C557" i="5"/>
  <c r="Q557" i="5"/>
  <c r="C558" i="5"/>
  <c r="Q558" i="5"/>
  <c r="C559" i="5"/>
  <c r="Q559" i="5"/>
  <c r="C560" i="5"/>
  <c r="Q560" i="5"/>
  <c r="C561" i="5"/>
  <c r="Q561" i="5"/>
  <c r="C562" i="5"/>
  <c r="Q562" i="5"/>
  <c r="C563" i="5"/>
  <c r="Q563" i="5"/>
  <c r="C564" i="5"/>
  <c r="Q564" i="5"/>
  <c r="C565" i="5"/>
  <c r="Q565" i="5"/>
  <c r="C566" i="5"/>
  <c r="Q566" i="5"/>
  <c r="C567" i="5"/>
  <c r="Q567" i="5"/>
  <c r="C568" i="5"/>
  <c r="Q568" i="5"/>
  <c r="C569" i="5"/>
  <c r="Q569" i="5"/>
  <c r="C570" i="5"/>
  <c r="Q570" i="5"/>
  <c r="C571" i="5"/>
  <c r="Q571" i="5"/>
  <c r="C572" i="5"/>
  <c r="Q572" i="5"/>
  <c r="C573" i="5"/>
  <c r="Q573" i="5"/>
  <c r="C574" i="5"/>
  <c r="Q574" i="5"/>
  <c r="C575" i="5"/>
  <c r="Q575" i="5"/>
  <c r="C576" i="5"/>
  <c r="Q576" i="5"/>
  <c r="C577" i="5"/>
  <c r="Q577" i="5"/>
  <c r="C578" i="5"/>
  <c r="Q578" i="5"/>
  <c r="C579" i="5"/>
  <c r="Q579" i="5"/>
  <c r="C580" i="5"/>
  <c r="Q580" i="5"/>
  <c r="C581" i="5"/>
  <c r="Q581" i="5"/>
  <c r="C582" i="5"/>
  <c r="Q582" i="5"/>
  <c r="C583" i="5"/>
  <c r="Q583" i="5"/>
  <c r="C584" i="5"/>
  <c r="Q584" i="5"/>
  <c r="C585" i="5"/>
  <c r="Q585" i="5"/>
  <c r="C586" i="5"/>
  <c r="Q586" i="5"/>
  <c r="C587" i="5"/>
  <c r="Q587" i="5"/>
  <c r="C588" i="5"/>
  <c r="Q588" i="5"/>
  <c r="C589" i="5"/>
  <c r="Q589" i="5"/>
  <c r="C590" i="5"/>
  <c r="Q590" i="5"/>
  <c r="C591" i="5"/>
  <c r="Q591" i="5"/>
  <c r="C592" i="5"/>
  <c r="Q592" i="5"/>
  <c r="C593" i="5"/>
  <c r="Q593" i="5"/>
  <c r="C594" i="5"/>
  <c r="Q594" i="5"/>
  <c r="C595" i="5"/>
  <c r="Q595" i="5"/>
  <c r="C596" i="5"/>
  <c r="Q596" i="5"/>
  <c r="C597" i="5"/>
  <c r="Q597" i="5"/>
  <c r="C598" i="5"/>
  <c r="Q598" i="5"/>
  <c r="C599" i="5"/>
  <c r="Q599" i="5"/>
  <c r="C600" i="5"/>
  <c r="Q600" i="5"/>
  <c r="C601" i="5"/>
  <c r="Q601" i="5"/>
  <c r="C602" i="5"/>
  <c r="Q602" i="5"/>
  <c r="C603" i="5"/>
  <c r="Q603" i="5"/>
  <c r="C604" i="5"/>
  <c r="Q604" i="5"/>
  <c r="C605" i="5"/>
  <c r="Q605" i="5"/>
  <c r="C606" i="5"/>
  <c r="Q606" i="5"/>
  <c r="C607" i="5"/>
  <c r="Q607" i="5"/>
  <c r="C608" i="5"/>
  <c r="Q608" i="5"/>
  <c r="C609" i="5"/>
  <c r="Q609" i="5"/>
  <c r="C610" i="5"/>
  <c r="Q610" i="5"/>
  <c r="C611" i="5"/>
  <c r="Q611" i="5"/>
  <c r="C612" i="5"/>
  <c r="Q612" i="5"/>
  <c r="C613" i="5"/>
  <c r="Q613" i="5"/>
  <c r="C614" i="5"/>
  <c r="Q614" i="5"/>
  <c r="C615" i="5"/>
  <c r="Q615" i="5"/>
  <c r="C616" i="5"/>
  <c r="Q616" i="5"/>
  <c r="C617" i="5"/>
  <c r="Q617" i="5"/>
  <c r="C618" i="5"/>
  <c r="Q618" i="5"/>
  <c r="C619" i="5"/>
  <c r="Q619" i="5"/>
  <c r="C620" i="5"/>
  <c r="Q620" i="5"/>
  <c r="C621" i="5"/>
  <c r="Q621" i="5"/>
  <c r="C622" i="5"/>
  <c r="Q622" i="5"/>
  <c r="C623" i="5"/>
  <c r="Q623" i="5"/>
  <c r="C624" i="5"/>
  <c r="Q624" i="5"/>
  <c r="C625" i="5"/>
  <c r="Q625" i="5"/>
  <c r="C626" i="5"/>
  <c r="Q626" i="5"/>
  <c r="C627" i="5"/>
  <c r="Q627" i="5"/>
  <c r="C628" i="5"/>
  <c r="Q628" i="5"/>
  <c r="C629" i="5"/>
  <c r="Q629" i="5"/>
  <c r="C630" i="5"/>
  <c r="Q630" i="5"/>
  <c r="C631" i="5"/>
  <c r="Q631" i="5"/>
  <c r="C632" i="5"/>
  <c r="Q632" i="5"/>
  <c r="C633" i="5"/>
  <c r="Q633" i="5"/>
  <c r="C634" i="5"/>
  <c r="Q634" i="5"/>
  <c r="C635" i="5"/>
  <c r="Q635" i="5"/>
  <c r="C636" i="5"/>
  <c r="Q636" i="5"/>
  <c r="C637" i="5"/>
  <c r="Q637" i="5"/>
  <c r="C639" i="5"/>
  <c r="Q639" i="5"/>
  <c r="C640" i="5"/>
  <c r="Q640" i="5"/>
  <c r="C641" i="5"/>
  <c r="Q641" i="5"/>
  <c r="C642" i="5"/>
  <c r="Q642" i="5"/>
  <c r="C643" i="5"/>
  <c r="Q643" i="5"/>
  <c r="C644" i="5"/>
  <c r="Q644" i="5"/>
  <c r="C645" i="5"/>
  <c r="Q645" i="5"/>
  <c r="C646" i="5"/>
  <c r="Q646" i="5"/>
  <c r="C647" i="5"/>
  <c r="Q647" i="5"/>
  <c r="C648" i="5"/>
  <c r="Q648" i="5"/>
  <c r="C649" i="5"/>
  <c r="Q649" i="5"/>
  <c r="C650" i="5"/>
  <c r="Q650" i="5"/>
  <c r="C651" i="5"/>
  <c r="Q651" i="5"/>
  <c r="C652" i="5"/>
  <c r="Q652" i="5"/>
  <c r="C653" i="5"/>
  <c r="Q653" i="5"/>
  <c r="C654" i="5"/>
  <c r="Q654" i="5"/>
  <c r="C655" i="5"/>
  <c r="Q655" i="5"/>
  <c r="C656" i="5"/>
  <c r="Q656" i="5"/>
  <c r="C657" i="5"/>
  <c r="Q657" i="5"/>
  <c r="C658" i="5"/>
  <c r="Q658" i="5"/>
  <c r="C659" i="5"/>
  <c r="Q659" i="5"/>
  <c r="C660" i="5"/>
  <c r="Q660" i="5"/>
  <c r="C661" i="5"/>
  <c r="Q661" i="5"/>
  <c r="C662" i="5"/>
  <c r="Q662" i="5"/>
  <c r="C663" i="5"/>
  <c r="Q663" i="5"/>
  <c r="C664" i="5"/>
  <c r="Q664" i="5"/>
  <c r="C665" i="5"/>
  <c r="Q665" i="5"/>
  <c r="C666" i="5"/>
  <c r="Q666" i="5"/>
  <c r="C667" i="5"/>
  <c r="Q667" i="5"/>
  <c r="C668" i="5"/>
  <c r="Q668" i="5"/>
  <c r="C669" i="5"/>
  <c r="Q669" i="5"/>
  <c r="C670" i="5"/>
  <c r="Q670" i="5"/>
  <c r="C671" i="5"/>
  <c r="Q671" i="5"/>
  <c r="C672" i="5"/>
  <c r="Q672" i="5"/>
  <c r="C673" i="5"/>
  <c r="Q673" i="5"/>
  <c r="C674" i="5"/>
  <c r="Q674" i="5"/>
  <c r="C675" i="5"/>
  <c r="Q675" i="5"/>
  <c r="C676" i="5"/>
  <c r="Q676" i="5"/>
  <c r="C677" i="5"/>
  <c r="Q677" i="5"/>
  <c r="C678" i="5"/>
  <c r="Q678" i="5"/>
  <c r="C679" i="5"/>
  <c r="Q679" i="5"/>
  <c r="C680" i="5"/>
  <c r="Q680" i="5"/>
  <c r="C681" i="5"/>
  <c r="Q681" i="5"/>
  <c r="C682" i="5"/>
  <c r="Q682" i="5"/>
  <c r="C683" i="5"/>
  <c r="Q683" i="5"/>
  <c r="C684" i="5"/>
  <c r="Q684" i="5"/>
  <c r="C685" i="5"/>
  <c r="Q685" i="5"/>
  <c r="C686" i="5"/>
  <c r="Q686" i="5"/>
  <c r="C687" i="5"/>
  <c r="Q687" i="5"/>
  <c r="C688" i="5"/>
  <c r="Q688" i="5"/>
  <c r="C689" i="5"/>
  <c r="Q689" i="5"/>
  <c r="C690" i="5"/>
  <c r="Q690" i="5"/>
  <c r="C691" i="5"/>
  <c r="Q691" i="5"/>
  <c r="C692" i="5"/>
  <c r="Q692" i="5"/>
  <c r="C693" i="5"/>
  <c r="Q693" i="5"/>
  <c r="C694" i="5"/>
  <c r="Q694" i="5"/>
  <c r="C695" i="5"/>
  <c r="Q695" i="5"/>
  <c r="C696" i="5"/>
  <c r="Q696" i="5"/>
  <c r="C697" i="5"/>
  <c r="Q697" i="5"/>
  <c r="C698" i="5"/>
  <c r="Q698" i="5"/>
  <c r="C699" i="5"/>
  <c r="Q699" i="5"/>
  <c r="C700" i="5"/>
  <c r="Q700" i="5"/>
  <c r="C701" i="5"/>
  <c r="Q701" i="5"/>
  <c r="C702" i="5"/>
  <c r="Q702" i="5"/>
  <c r="C703" i="5"/>
  <c r="Q703" i="5"/>
  <c r="C704" i="5"/>
  <c r="Q704" i="5"/>
  <c r="C705" i="5"/>
  <c r="Q705" i="5"/>
  <c r="C706" i="5"/>
  <c r="Q706" i="5"/>
  <c r="C707" i="5"/>
  <c r="Q707" i="5"/>
  <c r="C708" i="5"/>
  <c r="Q708" i="5"/>
  <c r="C709" i="5"/>
  <c r="Q709" i="5"/>
  <c r="C710" i="5"/>
  <c r="Q710" i="5"/>
  <c r="C711" i="5"/>
  <c r="Q711" i="5"/>
  <c r="C712" i="5"/>
  <c r="Q712" i="5"/>
  <c r="C713" i="5"/>
  <c r="Q713" i="5"/>
  <c r="C714" i="5"/>
  <c r="Q714" i="5"/>
  <c r="C715" i="5"/>
  <c r="Q715" i="5"/>
  <c r="C716" i="5"/>
  <c r="Q716" i="5"/>
  <c r="C717" i="5"/>
  <c r="Q717" i="5"/>
  <c r="C718" i="5"/>
  <c r="Q718" i="5"/>
  <c r="C719" i="5"/>
  <c r="Q719" i="5"/>
  <c r="C720" i="5"/>
  <c r="Q720" i="5"/>
  <c r="C721" i="5"/>
  <c r="Q721" i="5"/>
  <c r="C722" i="5"/>
  <c r="Q722" i="5"/>
  <c r="C723" i="5"/>
  <c r="Q723" i="5"/>
  <c r="C724" i="5"/>
  <c r="Q724" i="5"/>
  <c r="C725" i="5"/>
  <c r="Q725" i="5"/>
  <c r="C726" i="5"/>
  <c r="Q726" i="5"/>
  <c r="C727" i="5"/>
  <c r="Q727" i="5"/>
  <c r="C728" i="5"/>
  <c r="Q728" i="5"/>
  <c r="C729" i="5"/>
  <c r="Q729" i="5"/>
  <c r="C730" i="5"/>
  <c r="Q730" i="5"/>
  <c r="C731" i="5"/>
  <c r="Q731" i="5"/>
  <c r="C732" i="5"/>
  <c r="Q732" i="5"/>
  <c r="C733" i="5"/>
  <c r="Q733" i="5"/>
  <c r="C734" i="5"/>
  <c r="Q734" i="5"/>
  <c r="C735" i="5"/>
  <c r="Q735" i="5"/>
  <c r="C736" i="5"/>
  <c r="Q736" i="5"/>
  <c r="C737" i="5"/>
  <c r="Q737" i="5"/>
  <c r="C738" i="5"/>
  <c r="Q738" i="5"/>
  <c r="C739" i="5"/>
  <c r="Q739" i="5"/>
  <c r="C740" i="5"/>
  <c r="Q740" i="5"/>
  <c r="C741" i="5"/>
  <c r="Q741" i="5"/>
  <c r="C742" i="5"/>
  <c r="Q742" i="5"/>
  <c r="C743" i="5"/>
  <c r="Q743" i="5"/>
  <c r="C744" i="5"/>
  <c r="Q744" i="5"/>
  <c r="C745" i="5"/>
  <c r="Q745" i="5"/>
  <c r="C746" i="5"/>
  <c r="Q746" i="5"/>
  <c r="C747" i="5"/>
  <c r="Q747" i="5"/>
  <c r="C748" i="5"/>
  <c r="Q748" i="5"/>
  <c r="C749" i="5"/>
  <c r="Q749" i="5"/>
  <c r="C750" i="5"/>
  <c r="Q750" i="5"/>
  <c r="C751" i="5"/>
  <c r="Q751" i="5"/>
  <c r="C752" i="5"/>
  <c r="Q752" i="5"/>
  <c r="C753" i="5"/>
  <c r="Q753" i="5"/>
  <c r="C754" i="5"/>
  <c r="Q754" i="5"/>
  <c r="C755" i="5"/>
  <c r="Q755" i="5"/>
  <c r="C756" i="5"/>
  <c r="Q756" i="5"/>
  <c r="C757" i="5"/>
  <c r="Q757" i="5"/>
  <c r="C758" i="5"/>
  <c r="Q758" i="5"/>
  <c r="C759" i="5"/>
  <c r="Q759" i="5"/>
  <c r="C760" i="5"/>
  <c r="Q760" i="5"/>
  <c r="C761" i="5"/>
  <c r="Q761" i="5"/>
  <c r="C762" i="5"/>
  <c r="Q762" i="5"/>
  <c r="C763" i="5"/>
  <c r="Q763" i="5"/>
  <c r="C764" i="5"/>
  <c r="Q764" i="5"/>
  <c r="C765" i="5"/>
  <c r="Q765" i="5"/>
  <c r="C766" i="5"/>
  <c r="Q766" i="5"/>
  <c r="C767" i="5"/>
  <c r="Q767" i="5"/>
  <c r="C768" i="5"/>
  <c r="Q768" i="5"/>
  <c r="C769" i="5"/>
  <c r="Q769" i="5"/>
  <c r="C770" i="5"/>
  <c r="Q770" i="5"/>
  <c r="C771" i="5"/>
  <c r="Q771" i="5"/>
  <c r="C772" i="5"/>
  <c r="Q772" i="5"/>
  <c r="C773" i="5"/>
  <c r="Q773" i="5"/>
  <c r="C774" i="5"/>
  <c r="Q774" i="5"/>
  <c r="C775" i="5"/>
  <c r="Q775" i="5"/>
  <c r="C776" i="5"/>
  <c r="Q776" i="5"/>
  <c r="C777" i="5"/>
  <c r="Q777" i="5"/>
  <c r="C778" i="5"/>
  <c r="Q778" i="5"/>
  <c r="C779" i="5"/>
  <c r="Q779" i="5"/>
  <c r="C780" i="5"/>
  <c r="Q780" i="5"/>
  <c r="C781" i="5"/>
  <c r="Q781" i="5"/>
  <c r="C782" i="5"/>
  <c r="Q782" i="5"/>
  <c r="C783" i="5"/>
  <c r="Q783" i="5"/>
  <c r="C784" i="5"/>
  <c r="Q784" i="5"/>
  <c r="C785" i="5"/>
  <c r="Q785" i="5"/>
  <c r="C786" i="5"/>
  <c r="Q786" i="5"/>
  <c r="C787" i="5"/>
  <c r="Q787" i="5"/>
  <c r="C788" i="5"/>
  <c r="Q788" i="5"/>
  <c r="C789" i="5"/>
  <c r="Q789" i="5"/>
  <c r="C790" i="5"/>
  <c r="Q790" i="5"/>
  <c r="C791" i="5"/>
  <c r="Q791" i="5"/>
  <c r="C792" i="5"/>
  <c r="Q792" i="5"/>
  <c r="C793" i="5"/>
  <c r="Q793" i="5"/>
  <c r="C794" i="5"/>
  <c r="Q794" i="5"/>
  <c r="C795" i="5"/>
  <c r="Q795" i="5"/>
  <c r="C796" i="5"/>
  <c r="Q796" i="5"/>
  <c r="C797" i="5"/>
  <c r="Q797" i="5"/>
  <c r="C798" i="5"/>
  <c r="Q798" i="5"/>
  <c r="C799" i="5"/>
  <c r="Q799" i="5"/>
  <c r="C800" i="5"/>
  <c r="Q800" i="5"/>
  <c r="C801" i="5"/>
  <c r="Q801" i="5"/>
  <c r="C802" i="5"/>
  <c r="Q802" i="5"/>
  <c r="C803" i="5"/>
  <c r="Q803" i="5"/>
  <c r="C804" i="5"/>
  <c r="Q804" i="5"/>
  <c r="C805" i="5"/>
  <c r="Q805" i="5"/>
  <c r="C806" i="5"/>
  <c r="Q806" i="5"/>
  <c r="C807" i="5"/>
  <c r="Q807" i="5"/>
  <c r="C808" i="5"/>
  <c r="Q808" i="5"/>
  <c r="C809" i="5"/>
  <c r="Q809" i="5"/>
  <c r="C810" i="5"/>
  <c r="Q810" i="5"/>
  <c r="C811" i="5"/>
  <c r="Q811" i="5"/>
  <c r="C812" i="5"/>
  <c r="Q812" i="5"/>
  <c r="C813" i="5"/>
  <c r="Q813" i="5"/>
  <c r="C814" i="5"/>
  <c r="Q814" i="5"/>
  <c r="C815" i="5"/>
  <c r="Q815" i="5"/>
  <c r="C816" i="5"/>
  <c r="Q816" i="5"/>
  <c r="C817" i="5"/>
  <c r="Q817" i="5"/>
  <c r="C818" i="5"/>
  <c r="Q818" i="5"/>
  <c r="C819" i="5"/>
  <c r="Q819" i="5"/>
  <c r="C820" i="5"/>
  <c r="Q820" i="5"/>
  <c r="C821" i="5"/>
  <c r="Q821" i="5"/>
  <c r="C822" i="5"/>
  <c r="Q822" i="5"/>
  <c r="C823" i="5"/>
  <c r="Q823" i="5"/>
  <c r="C824" i="5"/>
  <c r="Q824" i="5"/>
  <c r="C825" i="5"/>
  <c r="Q825" i="5"/>
  <c r="C826" i="5"/>
  <c r="Q826" i="5"/>
  <c r="C827" i="5"/>
  <c r="Q827" i="5"/>
  <c r="C828" i="5"/>
  <c r="Q828" i="5"/>
  <c r="C829" i="5"/>
  <c r="Q829" i="5"/>
  <c r="C830" i="5"/>
  <c r="Q830" i="5"/>
  <c r="C831" i="5"/>
  <c r="Q831" i="5"/>
  <c r="C832" i="5"/>
  <c r="Q832" i="5"/>
  <c r="C833" i="5"/>
  <c r="Q833" i="5"/>
  <c r="C834" i="5"/>
  <c r="Q834" i="5"/>
  <c r="C835" i="5"/>
  <c r="Q835" i="5"/>
  <c r="C836" i="5"/>
  <c r="Q836" i="5"/>
  <c r="C837" i="5"/>
  <c r="Q837" i="5"/>
  <c r="C838" i="5"/>
  <c r="Q838" i="5"/>
  <c r="C839" i="5"/>
  <c r="Q839" i="5"/>
  <c r="C840" i="5"/>
  <c r="Q840" i="5"/>
  <c r="C841" i="5"/>
  <c r="Q841" i="5"/>
  <c r="C842" i="5"/>
  <c r="Q842" i="5"/>
  <c r="C843" i="5"/>
  <c r="Q843" i="5"/>
  <c r="C844" i="5"/>
  <c r="Q844" i="5"/>
  <c r="C845" i="5"/>
  <c r="Q845" i="5"/>
  <c r="C846" i="5"/>
  <c r="Q846" i="5"/>
  <c r="C847" i="5"/>
  <c r="Q847" i="5"/>
  <c r="C848" i="5"/>
  <c r="Q848" i="5"/>
  <c r="C849" i="5"/>
  <c r="Q849" i="5"/>
  <c r="C850" i="5"/>
  <c r="Q850" i="5"/>
  <c r="C851" i="5"/>
  <c r="Q851" i="5"/>
  <c r="C852" i="5"/>
  <c r="Q852" i="5"/>
  <c r="C853" i="5"/>
  <c r="Q853" i="5"/>
  <c r="C854" i="5"/>
  <c r="Q854" i="5"/>
  <c r="C855" i="5"/>
  <c r="Q855" i="5"/>
  <c r="C856" i="5"/>
  <c r="Q856" i="5"/>
  <c r="C857" i="5"/>
  <c r="Q857" i="5"/>
  <c r="C858" i="5"/>
  <c r="Q858" i="5"/>
  <c r="C859" i="5"/>
  <c r="Q859" i="5"/>
  <c r="C860" i="5"/>
  <c r="Q860" i="5"/>
  <c r="C861" i="5"/>
  <c r="Q861" i="5"/>
  <c r="C862" i="5"/>
  <c r="Q862" i="5"/>
  <c r="C863" i="5"/>
  <c r="Q863" i="5"/>
  <c r="C864" i="5"/>
  <c r="Q864" i="5"/>
  <c r="C865" i="5"/>
  <c r="Q865" i="5"/>
  <c r="C866" i="5"/>
  <c r="Q866" i="5"/>
  <c r="C867" i="5"/>
  <c r="Q867" i="5"/>
  <c r="C868" i="5"/>
  <c r="Q868" i="5"/>
  <c r="C869" i="5"/>
  <c r="Q869" i="5"/>
  <c r="C870" i="5"/>
  <c r="Q870" i="5"/>
  <c r="C871" i="5"/>
  <c r="Q871" i="5"/>
  <c r="C872" i="5"/>
  <c r="Q872" i="5"/>
  <c r="C873" i="5"/>
  <c r="Q873" i="5"/>
  <c r="C874" i="5"/>
  <c r="Q874" i="5"/>
  <c r="C875" i="5"/>
  <c r="Q875" i="5"/>
  <c r="C876" i="5"/>
  <c r="Q876" i="5"/>
  <c r="C877" i="5"/>
  <c r="Q877" i="5"/>
  <c r="C878" i="5"/>
  <c r="Q878" i="5"/>
  <c r="C879" i="5"/>
  <c r="Q879" i="5"/>
  <c r="C880" i="5"/>
  <c r="Q880" i="5"/>
  <c r="C881" i="5"/>
  <c r="Q881" i="5"/>
  <c r="C882" i="5"/>
  <c r="Q882" i="5"/>
  <c r="C883" i="5"/>
  <c r="Q883" i="5"/>
  <c r="C884" i="5"/>
  <c r="Q884" i="5"/>
  <c r="C885" i="5"/>
  <c r="Q885" i="5"/>
  <c r="C886" i="5"/>
  <c r="Q886" i="5"/>
  <c r="C887" i="5"/>
  <c r="Q887" i="5"/>
  <c r="C888" i="5"/>
  <c r="Q888" i="5"/>
  <c r="C889" i="5"/>
  <c r="Q889" i="5"/>
  <c r="C890" i="5"/>
  <c r="Q890" i="5"/>
  <c r="C891" i="5"/>
  <c r="Q891" i="5"/>
  <c r="C892" i="5"/>
  <c r="Q892" i="5"/>
  <c r="C893" i="5"/>
  <c r="Q893" i="5"/>
  <c r="C894" i="5"/>
  <c r="Q894" i="5"/>
  <c r="C895" i="5"/>
  <c r="Q895" i="5"/>
  <c r="C896" i="5"/>
  <c r="Q896" i="5"/>
  <c r="C897" i="5"/>
  <c r="Q897" i="5"/>
  <c r="C898" i="5"/>
  <c r="Q898" i="5"/>
  <c r="C899" i="5"/>
  <c r="Q899" i="5"/>
  <c r="C900" i="5"/>
  <c r="Q900" i="5"/>
  <c r="C901" i="5"/>
  <c r="Q901" i="5"/>
  <c r="C902" i="5"/>
  <c r="Q902" i="5"/>
  <c r="C903" i="5"/>
  <c r="Q903" i="5"/>
  <c r="C904" i="5"/>
  <c r="Q904" i="5"/>
  <c r="C905" i="5"/>
  <c r="Q905" i="5"/>
  <c r="C906" i="5"/>
  <c r="Q906" i="5"/>
  <c r="C907" i="5"/>
  <c r="Q907" i="5"/>
  <c r="C908" i="5"/>
  <c r="Q908" i="5"/>
  <c r="C909" i="5"/>
  <c r="Q909" i="5"/>
  <c r="C910" i="5"/>
  <c r="Q910" i="5"/>
  <c r="C911" i="5"/>
  <c r="Q911" i="5"/>
  <c r="C912" i="5"/>
  <c r="Q912" i="5"/>
  <c r="C913" i="5"/>
  <c r="Q913" i="5"/>
  <c r="C914" i="5"/>
  <c r="Q914" i="5"/>
  <c r="C915" i="5"/>
  <c r="Q915" i="5"/>
  <c r="C916" i="5"/>
  <c r="Q916" i="5"/>
  <c r="C917" i="5"/>
  <c r="Q917" i="5"/>
  <c r="C918" i="5"/>
  <c r="Q918" i="5"/>
  <c r="C919" i="5"/>
  <c r="Q919" i="5"/>
  <c r="C920" i="5"/>
  <c r="Q920" i="5"/>
  <c r="C921" i="5"/>
  <c r="Q921" i="5"/>
  <c r="C922" i="5"/>
  <c r="Q922" i="5"/>
  <c r="C923" i="5"/>
  <c r="Q923" i="5"/>
  <c r="C924" i="5"/>
  <c r="Q924" i="5"/>
  <c r="C925" i="5"/>
  <c r="Q925" i="5"/>
  <c r="C926" i="5"/>
  <c r="Q926" i="5"/>
  <c r="C927" i="5"/>
  <c r="Q927" i="5"/>
  <c r="C928" i="5"/>
  <c r="Q928" i="5"/>
  <c r="C929" i="5"/>
  <c r="Q929" i="5"/>
  <c r="C930" i="5"/>
  <c r="Q930" i="5"/>
  <c r="C931" i="5"/>
  <c r="Q931" i="5"/>
  <c r="C932" i="5"/>
  <c r="Q932" i="5"/>
  <c r="C933" i="5"/>
  <c r="Q933" i="5"/>
  <c r="C934" i="5"/>
  <c r="Q934" i="5"/>
  <c r="C935" i="5"/>
  <c r="Q935" i="5"/>
  <c r="C936" i="5"/>
  <c r="Q936" i="5"/>
  <c r="C937" i="5"/>
  <c r="Q937" i="5"/>
  <c r="C938" i="5"/>
  <c r="Q938" i="5"/>
  <c r="C939" i="5"/>
  <c r="Q939" i="5"/>
  <c r="C940" i="5"/>
  <c r="Q940" i="5"/>
  <c r="C941" i="5"/>
  <c r="Q941" i="5"/>
  <c r="C942" i="5"/>
  <c r="Q942" i="5"/>
  <c r="C943" i="5"/>
  <c r="Q943" i="5"/>
  <c r="C944" i="5"/>
  <c r="Q944" i="5"/>
  <c r="C945" i="5"/>
  <c r="Q945" i="5"/>
  <c r="C946" i="5"/>
  <c r="Q946" i="5"/>
  <c r="C947" i="5"/>
  <c r="Q947" i="5"/>
  <c r="C948" i="5"/>
  <c r="Q948" i="5"/>
  <c r="C949" i="5"/>
  <c r="Q949" i="5"/>
  <c r="C950" i="5"/>
  <c r="Q950" i="5"/>
  <c r="C951" i="5"/>
  <c r="Q951" i="5"/>
  <c r="C952" i="5"/>
  <c r="Q952" i="5"/>
  <c r="C953" i="5"/>
  <c r="Q953" i="5"/>
  <c r="C954" i="5"/>
  <c r="Q954" i="5"/>
  <c r="C955" i="5"/>
  <c r="Q955" i="5"/>
  <c r="C956" i="5"/>
  <c r="Q956" i="5"/>
  <c r="C957" i="5"/>
  <c r="Q957" i="5"/>
  <c r="C958" i="5"/>
  <c r="Q958" i="5"/>
  <c r="C959" i="5"/>
  <c r="Q959" i="5"/>
  <c r="C960" i="5"/>
  <c r="Q960" i="5"/>
  <c r="C961" i="5"/>
  <c r="Q961" i="5"/>
  <c r="C962" i="5"/>
  <c r="Q962" i="5"/>
  <c r="C963" i="5"/>
  <c r="Q963" i="5"/>
  <c r="C964" i="5"/>
  <c r="Q964" i="5"/>
  <c r="C965" i="5"/>
  <c r="Q965" i="5"/>
  <c r="C966" i="5"/>
  <c r="Q966" i="5"/>
  <c r="C967" i="5"/>
  <c r="Q967" i="5"/>
  <c r="C968" i="5"/>
  <c r="Q968" i="5"/>
  <c r="C969" i="5"/>
  <c r="Q969" i="5"/>
  <c r="C970" i="5"/>
  <c r="Q970" i="5"/>
  <c r="C971" i="5"/>
  <c r="Q971" i="5"/>
  <c r="C972" i="5"/>
  <c r="Q972" i="5"/>
  <c r="C973" i="5"/>
  <c r="Q973" i="5"/>
  <c r="C974" i="5"/>
  <c r="Q974" i="5"/>
  <c r="C975" i="5"/>
  <c r="Q975" i="5"/>
  <c r="C976" i="5"/>
  <c r="Q976" i="5"/>
  <c r="C977" i="5"/>
  <c r="Q977" i="5"/>
  <c r="C978" i="5"/>
  <c r="Q978" i="5"/>
  <c r="C979" i="5"/>
  <c r="Q979" i="5"/>
  <c r="C980" i="5"/>
  <c r="Q980" i="5"/>
  <c r="C981" i="5"/>
  <c r="Q981" i="5"/>
  <c r="C982" i="5"/>
  <c r="Q982" i="5"/>
  <c r="C983" i="5"/>
  <c r="Q983" i="5"/>
  <c r="C984" i="5"/>
  <c r="Q984" i="5"/>
  <c r="C985" i="5"/>
  <c r="Q985" i="5"/>
  <c r="C986" i="5"/>
  <c r="Q986" i="5"/>
  <c r="C987" i="5"/>
  <c r="Q987" i="5"/>
  <c r="C988" i="5"/>
  <c r="Q988" i="5"/>
  <c r="C989" i="5"/>
  <c r="Q989" i="5"/>
  <c r="C990" i="5"/>
  <c r="Q990" i="5"/>
  <c r="C991" i="5"/>
  <c r="Q991" i="5"/>
  <c r="C992" i="5"/>
  <c r="Q992" i="5"/>
  <c r="C993" i="5"/>
  <c r="Q993" i="5"/>
  <c r="C994" i="5"/>
  <c r="Q994" i="5"/>
  <c r="C995" i="5"/>
  <c r="Q995" i="5"/>
  <c r="C996" i="5"/>
  <c r="Q996" i="5"/>
  <c r="C997" i="5"/>
  <c r="Q997" i="5"/>
  <c r="C998" i="5"/>
  <c r="Q998" i="5"/>
  <c r="C999" i="5"/>
  <c r="Q999" i="5"/>
  <c r="C1000" i="5"/>
  <c r="Q1000" i="5"/>
  <c r="C1001" i="5"/>
  <c r="Q1001" i="5"/>
  <c r="C1002" i="5"/>
  <c r="Q1002" i="5"/>
  <c r="C1003" i="5"/>
  <c r="Q1003" i="5"/>
  <c r="C1004" i="5"/>
  <c r="Q1004" i="5"/>
  <c r="C1005" i="5"/>
  <c r="Q1005" i="5"/>
  <c r="C1006" i="5"/>
  <c r="Q1006" i="5"/>
  <c r="C1007" i="5"/>
  <c r="Q1007" i="5"/>
  <c r="C1008" i="5"/>
  <c r="Q1008" i="5"/>
  <c r="C1009" i="5"/>
  <c r="Q1009" i="5"/>
  <c r="C1010" i="5"/>
  <c r="Q1010" i="5"/>
  <c r="C1011" i="5"/>
  <c r="Q1011" i="5"/>
  <c r="C1012" i="5"/>
  <c r="Q1012" i="5"/>
  <c r="C1013" i="5"/>
  <c r="Q1013" i="5"/>
  <c r="C1014" i="5"/>
  <c r="Q1014" i="5"/>
  <c r="C1015" i="5"/>
  <c r="Q1015" i="5"/>
  <c r="C1016" i="5"/>
  <c r="Q1016" i="5"/>
  <c r="C1017" i="5"/>
  <c r="Q1017" i="5"/>
  <c r="C1018" i="5"/>
  <c r="Q1018" i="5"/>
  <c r="C1019" i="5"/>
  <c r="Q1019" i="5"/>
  <c r="C1020" i="5"/>
  <c r="Q1020" i="5"/>
  <c r="C1021" i="5"/>
  <c r="Q1021" i="5"/>
  <c r="C1022" i="5"/>
  <c r="Q1022" i="5"/>
  <c r="C1023" i="5"/>
  <c r="Q1023" i="5"/>
  <c r="C1024" i="5"/>
  <c r="Q1024" i="5"/>
  <c r="C1025" i="5"/>
  <c r="Q1025" i="5"/>
  <c r="C1026" i="5"/>
  <c r="Q1026" i="5"/>
  <c r="C1027" i="5"/>
  <c r="Q1027" i="5"/>
  <c r="C1028" i="5"/>
  <c r="Q1028" i="5"/>
  <c r="C1029" i="5"/>
  <c r="Q1029" i="5"/>
  <c r="C1030" i="5"/>
  <c r="Q1030" i="5"/>
  <c r="C1031" i="5"/>
  <c r="Q1031" i="5"/>
  <c r="C1032" i="5"/>
  <c r="Q1032" i="5"/>
  <c r="C1033" i="5"/>
  <c r="Q1033" i="5"/>
  <c r="C1034" i="5"/>
  <c r="Q1034" i="5"/>
  <c r="C1035" i="5"/>
  <c r="Q1035" i="5"/>
  <c r="C1036" i="5"/>
  <c r="Q1036" i="5"/>
  <c r="C1037" i="5"/>
  <c r="Q1037" i="5"/>
  <c r="C1038" i="5"/>
  <c r="Q1038" i="5"/>
  <c r="C1039" i="5"/>
  <c r="Q1039" i="5"/>
  <c r="C1040" i="5"/>
  <c r="Q1040" i="5"/>
  <c r="C1041" i="5"/>
  <c r="Q1041" i="5"/>
  <c r="C1042" i="5"/>
  <c r="Q1042" i="5"/>
  <c r="C1043" i="5"/>
  <c r="Q1043" i="5"/>
  <c r="C1044" i="5"/>
  <c r="Q1044" i="5"/>
  <c r="C1045" i="5"/>
  <c r="Q1045" i="5"/>
  <c r="C1046" i="5"/>
  <c r="Q1046" i="5"/>
  <c r="C1047" i="5"/>
  <c r="Q1047" i="5"/>
  <c r="C1048" i="5"/>
  <c r="Q1048" i="5"/>
  <c r="C1049" i="5"/>
  <c r="Q1049" i="5"/>
  <c r="C1050" i="5"/>
  <c r="Q1050" i="5"/>
  <c r="C1051" i="5"/>
  <c r="Q1051" i="5"/>
  <c r="C1052" i="5"/>
  <c r="Q1052" i="5"/>
  <c r="C1053" i="5"/>
  <c r="Q1053" i="5"/>
  <c r="C1054" i="5"/>
  <c r="Q1054" i="5"/>
  <c r="C1055" i="5"/>
  <c r="Q1055" i="5"/>
  <c r="C1056" i="5"/>
  <c r="Q1056" i="5"/>
  <c r="C1057" i="5"/>
  <c r="Q1057" i="5"/>
  <c r="C1058" i="5"/>
  <c r="Q1058" i="5"/>
  <c r="C1059" i="5"/>
  <c r="Q1059" i="5"/>
  <c r="C1060" i="5"/>
  <c r="Q1060" i="5"/>
  <c r="C1061" i="5"/>
  <c r="Q1061" i="5"/>
  <c r="C1062" i="5"/>
  <c r="Q1062" i="5"/>
  <c r="C1063" i="5"/>
  <c r="Q1063" i="5"/>
  <c r="C1064" i="5"/>
  <c r="Q1064" i="5"/>
  <c r="C1065" i="5"/>
  <c r="Q1065" i="5"/>
  <c r="C1066" i="5"/>
  <c r="Q1066" i="5"/>
  <c r="C1067" i="5"/>
  <c r="Q1067" i="5"/>
  <c r="C1068" i="5"/>
  <c r="Q1068" i="5"/>
  <c r="C1069" i="5"/>
  <c r="Q1069" i="5"/>
  <c r="C1070" i="5"/>
  <c r="Q1070" i="5"/>
  <c r="C1071" i="5"/>
  <c r="Q1071" i="5"/>
  <c r="C1072" i="5"/>
  <c r="Q1072" i="5"/>
  <c r="C1073" i="5"/>
  <c r="Q1073" i="5"/>
  <c r="C1074" i="5"/>
  <c r="Q1074" i="5"/>
  <c r="C1075" i="5"/>
  <c r="Q1075" i="5"/>
  <c r="C1076" i="5"/>
  <c r="Q1076" i="5"/>
  <c r="C1077" i="5"/>
  <c r="Q1077" i="5"/>
  <c r="C1078" i="5"/>
  <c r="Q1078" i="5"/>
  <c r="C1079" i="5"/>
  <c r="Q1079" i="5"/>
  <c r="C1080" i="5"/>
  <c r="Q1080" i="5"/>
  <c r="C1081" i="5"/>
  <c r="Q1081" i="5"/>
  <c r="C1082" i="5"/>
  <c r="Q1082" i="5"/>
  <c r="C1083" i="5"/>
  <c r="Q1083" i="5"/>
  <c r="C1084" i="5"/>
  <c r="Q1084" i="5"/>
  <c r="C1085" i="5"/>
  <c r="Q1085" i="5"/>
  <c r="C1086" i="5"/>
  <c r="Q1086" i="5"/>
  <c r="C1087" i="5"/>
  <c r="Q1087" i="5"/>
  <c r="C1088" i="5"/>
  <c r="Q1088" i="5"/>
  <c r="C1089" i="5"/>
  <c r="Q1089" i="5"/>
  <c r="C1090" i="5"/>
  <c r="Q1090" i="5"/>
  <c r="C1091" i="5"/>
  <c r="Q1091" i="5"/>
  <c r="C1092" i="5"/>
  <c r="Q1092" i="5"/>
  <c r="C1093" i="5"/>
  <c r="Q1093" i="5"/>
  <c r="C1094" i="5"/>
  <c r="Q1094" i="5"/>
  <c r="C1095" i="5"/>
  <c r="Q1095" i="5"/>
  <c r="C1096" i="5"/>
  <c r="Q1096" i="5"/>
  <c r="C1097" i="5"/>
  <c r="Q1097" i="5"/>
  <c r="C1098" i="5"/>
  <c r="Q1098" i="5"/>
  <c r="C1099" i="5"/>
  <c r="Q1099" i="5"/>
  <c r="C1100" i="5"/>
  <c r="Q1100" i="5"/>
  <c r="C1101" i="5"/>
  <c r="Q1101" i="5"/>
  <c r="C1102" i="5"/>
  <c r="Q1102" i="5"/>
  <c r="C1103" i="5"/>
  <c r="Q1103" i="5"/>
  <c r="C1104" i="5"/>
  <c r="Q1104" i="5"/>
  <c r="C1105" i="5"/>
  <c r="Q1105" i="5"/>
  <c r="C1106" i="5"/>
  <c r="Q1106" i="5"/>
  <c r="C1107" i="5"/>
  <c r="Q1107" i="5"/>
  <c r="C1108" i="5"/>
  <c r="Q1108" i="5"/>
  <c r="C1109" i="5"/>
  <c r="Q1109" i="5"/>
  <c r="C1110" i="5"/>
  <c r="Q1110" i="5"/>
  <c r="C1111" i="5"/>
  <c r="Q1111" i="5"/>
  <c r="C1112" i="5"/>
  <c r="Q1112" i="5"/>
  <c r="C1113" i="5"/>
  <c r="Q1113" i="5"/>
  <c r="C1114" i="5"/>
  <c r="Q1114" i="5"/>
  <c r="C1115" i="5"/>
  <c r="Q1115" i="5"/>
  <c r="C1116" i="5"/>
  <c r="Q1116" i="5"/>
  <c r="C1117" i="5"/>
  <c r="Q1117" i="5"/>
  <c r="C1118" i="5"/>
  <c r="Q1118" i="5"/>
  <c r="C1119" i="5"/>
  <c r="Q1119" i="5"/>
  <c r="C1120" i="5"/>
  <c r="Q1120" i="5"/>
  <c r="C1121" i="5"/>
  <c r="Q1121" i="5"/>
  <c r="C1122" i="5"/>
  <c r="Q1122" i="5"/>
  <c r="C1123" i="5"/>
  <c r="Q1123" i="5"/>
  <c r="C1124" i="5"/>
  <c r="Q1124" i="5"/>
  <c r="C1125" i="5"/>
  <c r="Q1125" i="5"/>
  <c r="C1126" i="5"/>
  <c r="Q1126" i="5"/>
  <c r="C1127" i="5"/>
  <c r="Q1127" i="5"/>
  <c r="C1128" i="5"/>
  <c r="Q1128" i="5"/>
  <c r="C1129" i="5"/>
  <c r="Q1129" i="5"/>
  <c r="C1130" i="5"/>
  <c r="Q1130" i="5"/>
  <c r="C1131" i="5"/>
  <c r="Q1131" i="5"/>
  <c r="C1132" i="5"/>
  <c r="Q1132" i="5"/>
  <c r="C1133" i="5"/>
  <c r="Q1133" i="5"/>
  <c r="C1134" i="5"/>
  <c r="Q1134" i="5"/>
  <c r="C1135" i="5"/>
  <c r="Q1135" i="5"/>
  <c r="C1136" i="5"/>
  <c r="Q1136" i="5"/>
  <c r="C1137" i="5"/>
  <c r="Q1137" i="5"/>
  <c r="C1138" i="5"/>
  <c r="Q1138" i="5"/>
  <c r="C1139" i="5"/>
  <c r="Q1139" i="5"/>
  <c r="C1140" i="5"/>
  <c r="Q1140" i="5"/>
  <c r="C1141" i="5"/>
  <c r="Q1141" i="5"/>
  <c r="C1142" i="5"/>
  <c r="Q1142" i="5"/>
  <c r="C1143" i="5"/>
  <c r="Q1143" i="5"/>
  <c r="C1144" i="5"/>
  <c r="Q1144" i="5"/>
  <c r="C1145" i="5"/>
  <c r="Q1145" i="5"/>
  <c r="C1146" i="5"/>
  <c r="Q1146" i="5"/>
  <c r="C1147" i="5"/>
  <c r="Q1147" i="5"/>
  <c r="C1148" i="5"/>
  <c r="Q1148" i="5"/>
  <c r="C1149" i="5"/>
  <c r="Q1149" i="5"/>
  <c r="C1150" i="5"/>
  <c r="Q1150" i="5"/>
  <c r="C1151" i="5"/>
  <c r="Q1151" i="5"/>
  <c r="C1152" i="5"/>
  <c r="Q1152" i="5"/>
  <c r="C1153" i="5"/>
  <c r="Q1153" i="5"/>
  <c r="C1154" i="5"/>
  <c r="Q1154" i="5"/>
  <c r="C1155" i="5"/>
  <c r="Q1155" i="5"/>
  <c r="C1156" i="5"/>
  <c r="Q1156" i="5"/>
  <c r="C1157" i="5"/>
  <c r="Q1157" i="5"/>
  <c r="C1158" i="5"/>
  <c r="Q1158" i="5"/>
  <c r="C1159" i="5"/>
  <c r="Q1159" i="5"/>
  <c r="C1160" i="5"/>
  <c r="Q1160" i="5"/>
  <c r="C1161" i="5"/>
  <c r="Q1161" i="5"/>
  <c r="C1162" i="5"/>
  <c r="Q1162" i="5"/>
  <c r="C1163" i="5"/>
  <c r="Q1163" i="5"/>
  <c r="C1164" i="5"/>
  <c r="Q1164" i="5"/>
  <c r="C1165" i="5"/>
  <c r="Q1165" i="5"/>
  <c r="C1166" i="5"/>
  <c r="Q1166" i="5"/>
  <c r="C1167" i="5"/>
  <c r="Q1167" i="5"/>
  <c r="C1168" i="5"/>
  <c r="Q1168" i="5"/>
  <c r="C1169" i="5"/>
  <c r="Q1169" i="5"/>
  <c r="C1170" i="5"/>
  <c r="Q1170" i="5"/>
  <c r="C1171" i="5"/>
  <c r="Q1171" i="5"/>
  <c r="C1172" i="5"/>
  <c r="Q1172" i="5"/>
  <c r="C1173" i="5"/>
  <c r="Q1173" i="5"/>
  <c r="C1174" i="5"/>
  <c r="Q1174" i="5"/>
  <c r="C1175" i="5"/>
  <c r="Q1175" i="5"/>
  <c r="C1176" i="5"/>
  <c r="Q1176" i="5"/>
  <c r="C1177" i="5"/>
  <c r="Q1177" i="5"/>
  <c r="C1178" i="5"/>
  <c r="Q1178" i="5"/>
  <c r="C1179" i="5"/>
  <c r="Q1179" i="5"/>
  <c r="C1180" i="5"/>
  <c r="Q1180" i="5"/>
  <c r="C1181" i="5"/>
  <c r="Q1181" i="5"/>
  <c r="C1182" i="5"/>
  <c r="Q1182" i="5"/>
  <c r="C1183" i="5"/>
  <c r="Q1183" i="5"/>
  <c r="C1184" i="5"/>
  <c r="Q1184" i="5"/>
  <c r="C1185" i="5"/>
  <c r="Q1185" i="5"/>
  <c r="C1186" i="5"/>
  <c r="Q1186" i="5"/>
  <c r="C1187" i="5"/>
  <c r="Q1187" i="5"/>
  <c r="C1188" i="5"/>
  <c r="Q1188" i="5"/>
  <c r="C1189" i="5"/>
  <c r="Q1189" i="5"/>
  <c r="C1190" i="5"/>
  <c r="Q1190" i="5"/>
  <c r="C1191" i="5"/>
  <c r="Q1191" i="5"/>
  <c r="C1192" i="5"/>
  <c r="Q1192" i="5"/>
  <c r="C1193" i="5"/>
  <c r="Q1193" i="5"/>
  <c r="C1194" i="5"/>
  <c r="Q1194" i="5"/>
  <c r="C1195" i="5"/>
  <c r="Q1195" i="5"/>
  <c r="C1196" i="5"/>
  <c r="Q1196" i="5"/>
  <c r="C1197" i="5"/>
  <c r="Q1197" i="5"/>
  <c r="C1198" i="5"/>
  <c r="Q1198" i="5"/>
  <c r="C1199" i="5"/>
  <c r="Q1199" i="5"/>
  <c r="C1200" i="5"/>
  <c r="Q1200" i="5"/>
  <c r="C1201" i="5"/>
  <c r="Q1201" i="5"/>
  <c r="C1202" i="5"/>
  <c r="Q1202" i="5"/>
  <c r="C1203" i="5"/>
  <c r="Q1203" i="5"/>
  <c r="C1204" i="5"/>
  <c r="Q1204" i="5"/>
  <c r="C1205" i="5"/>
  <c r="Q1205" i="5"/>
  <c r="C1206" i="5"/>
  <c r="Q1206" i="5"/>
  <c r="C1207" i="5"/>
  <c r="Q1207" i="5"/>
  <c r="C1208" i="5"/>
  <c r="Q1208" i="5"/>
  <c r="C1209" i="5"/>
  <c r="Q1209" i="5"/>
  <c r="C1210" i="5"/>
  <c r="Q1210" i="5"/>
  <c r="C1211" i="5"/>
  <c r="Q1211" i="5"/>
  <c r="C1212" i="5"/>
  <c r="Q1212" i="5"/>
  <c r="C1213" i="5"/>
  <c r="Q1213" i="5"/>
  <c r="C1214" i="5"/>
  <c r="Q1214" i="5"/>
  <c r="C1215" i="5"/>
  <c r="Q1215" i="5"/>
  <c r="C1216" i="5"/>
  <c r="Q1216" i="5"/>
  <c r="C1217" i="5"/>
  <c r="Q1217" i="5"/>
  <c r="C1218" i="5"/>
  <c r="Q1218" i="5"/>
  <c r="C1219" i="5"/>
  <c r="Q1219" i="5"/>
  <c r="C1220" i="5"/>
  <c r="Q1220" i="5"/>
  <c r="C1221" i="5"/>
  <c r="Q1221" i="5"/>
  <c r="C1222" i="5"/>
  <c r="Q1222" i="5"/>
  <c r="C1223" i="5"/>
  <c r="Q1223" i="5"/>
  <c r="C1224" i="5"/>
  <c r="Q1224" i="5"/>
  <c r="C1225" i="5"/>
  <c r="Q1225" i="5"/>
  <c r="C1226" i="5"/>
  <c r="Q1226" i="5"/>
  <c r="C1227" i="5"/>
  <c r="Q1227" i="5"/>
  <c r="C1228" i="5"/>
  <c r="Q1228" i="5"/>
  <c r="C1229" i="5"/>
  <c r="Q1229" i="5"/>
  <c r="C1230" i="5"/>
  <c r="Q1230" i="5"/>
  <c r="C1231" i="5"/>
  <c r="Q1231" i="5"/>
  <c r="C1232" i="5"/>
  <c r="Q1232" i="5"/>
  <c r="C1233" i="5"/>
  <c r="Q1233" i="5"/>
  <c r="C1234" i="5"/>
  <c r="Q1234" i="5"/>
  <c r="C1235" i="5"/>
  <c r="Q1235" i="5"/>
  <c r="C1236" i="5"/>
  <c r="Q1236" i="5"/>
  <c r="C1237" i="5"/>
  <c r="Q1237" i="5"/>
  <c r="C1238" i="5"/>
  <c r="Q1238" i="5"/>
  <c r="C1239" i="5"/>
  <c r="Q1239" i="5"/>
  <c r="C1240" i="5"/>
  <c r="Q1240" i="5"/>
  <c r="C1241" i="5"/>
  <c r="Q1241" i="5"/>
  <c r="C1242" i="5"/>
  <c r="Q1242" i="5"/>
  <c r="C1243" i="5"/>
  <c r="Q1243" i="5"/>
  <c r="C1244" i="5"/>
  <c r="Q1244" i="5"/>
  <c r="C1245" i="5"/>
  <c r="Q1245" i="5"/>
  <c r="C1246" i="5"/>
  <c r="Q1246" i="5"/>
  <c r="C1247" i="5"/>
  <c r="Q1247" i="5"/>
  <c r="C1248" i="5"/>
  <c r="Q1248" i="5"/>
  <c r="C1249" i="5"/>
  <c r="Q1249" i="5"/>
  <c r="C1250" i="5"/>
  <c r="Q1250" i="5"/>
  <c r="C1251" i="5"/>
  <c r="Q1251" i="5"/>
  <c r="C1252" i="5"/>
  <c r="Q1252" i="5"/>
  <c r="C1253" i="5"/>
  <c r="Q1253" i="5"/>
  <c r="C1254" i="5"/>
  <c r="Q1254" i="5"/>
  <c r="C1255" i="5"/>
  <c r="Q1255" i="5"/>
  <c r="C1256" i="5"/>
  <c r="Q1256" i="5"/>
  <c r="C1257" i="5"/>
  <c r="Q1257" i="5"/>
  <c r="C1258" i="5"/>
  <c r="Q1258" i="5"/>
  <c r="C1259" i="5"/>
  <c r="Q1259" i="5"/>
  <c r="C1260" i="5"/>
  <c r="Q1260" i="5"/>
  <c r="C1261" i="5"/>
  <c r="Q1261" i="5"/>
  <c r="C1262" i="5"/>
  <c r="Q1262" i="5"/>
  <c r="C1263" i="5"/>
  <c r="Q1263" i="5"/>
  <c r="C1264" i="5"/>
  <c r="Q1264" i="5"/>
  <c r="C1265" i="5"/>
  <c r="Q1265" i="5"/>
  <c r="C1266" i="5"/>
  <c r="Q1266" i="5"/>
  <c r="C1267" i="5"/>
  <c r="Q1267" i="5"/>
  <c r="C1268" i="5"/>
  <c r="Q1268" i="5"/>
  <c r="C1269" i="5"/>
  <c r="Q1269" i="5"/>
  <c r="C1270" i="5"/>
  <c r="Q1270" i="5"/>
  <c r="C1271" i="5"/>
  <c r="Q1271" i="5"/>
  <c r="C1272" i="5"/>
  <c r="Q1272" i="5"/>
  <c r="C1273" i="5"/>
  <c r="Q1273" i="5"/>
  <c r="C1274" i="5"/>
  <c r="Q1274" i="5"/>
  <c r="C1275" i="5"/>
  <c r="Q1275" i="5"/>
  <c r="C1276" i="5"/>
  <c r="Q1276" i="5"/>
  <c r="C1277" i="5"/>
  <c r="Q1277" i="5"/>
  <c r="C1278" i="5"/>
  <c r="Q1278" i="5"/>
  <c r="C1279" i="5"/>
  <c r="Q1279" i="5"/>
  <c r="C1280" i="5"/>
  <c r="Q1280" i="5"/>
  <c r="C1281" i="5"/>
  <c r="Q1281" i="5"/>
  <c r="C1282" i="5"/>
  <c r="Q1282" i="5"/>
  <c r="C1283" i="5"/>
  <c r="Q1283" i="5"/>
  <c r="C1284" i="5"/>
  <c r="Q1284" i="5"/>
  <c r="C1285" i="5"/>
  <c r="Q1285" i="5"/>
  <c r="C1286" i="5"/>
  <c r="Q1286" i="5"/>
  <c r="C1287" i="5"/>
  <c r="Q1287" i="5"/>
  <c r="C1288" i="5"/>
  <c r="Q1288" i="5"/>
  <c r="C1289" i="5"/>
  <c r="Q1289" i="5"/>
  <c r="C1290" i="5"/>
  <c r="Q1290" i="5"/>
  <c r="C1291" i="5"/>
  <c r="Q1291" i="5"/>
  <c r="C1292" i="5"/>
  <c r="Q1292" i="5"/>
  <c r="C1293" i="5"/>
  <c r="Q1293" i="5"/>
  <c r="C1294" i="5"/>
  <c r="Q1294" i="5"/>
  <c r="C1295" i="5"/>
  <c r="Q1295" i="5"/>
  <c r="C1296" i="5"/>
  <c r="Q1296" i="5"/>
  <c r="C1297" i="5"/>
  <c r="Q1297" i="5"/>
  <c r="C1298" i="5"/>
  <c r="Q1298" i="5"/>
  <c r="C1299" i="5"/>
  <c r="Q1299" i="5"/>
  <c r="C1300" i="5"/>
  <c r="Q1300" i="5"/>
  <c r="C1301" i="5"/>
  <c r="Q1301" i="5"/>
  <c r="C1302" i="5"/>
  <c r="Q1302" i="5"/>
  <c r="C1303" i="5"/>
  <c r="Q1303" i="5"/>
  <c r="C1304" i="5"/>
  <c r="Q1304" i="5"/>
  <c r="C1305" i="5"/>
  <c r="Q1305" i="5"/>
  <c r="C1306" i="5"/>
  <c r="Q1306" i="5"/>
  <c r="C1307" i="5"/>
  <c r="Q1307" i="5"/>
  <c r="C1308" i="5"/>
  <c r="Q1308" i="5"/>
  <c r="C1309" i="5"/>
  <c r="Q1309" i="5"/>
  <c r="C1310" i="5"/>
  <c r="Q1310" i="5"/>
  <c r="C1311" i="5"/>
  <c r="Q1311" i="5"/>
  <c r="C1312" i="5"/>
  <c r="Q1312" i="5"/>
  <c r="C1313" i="5"/>
  <c r="Q1313" i="5"/>
  <c r="C1314" i="5"/>
  <c r="Q1314" i="5"/>
  <c r="C1315" i="5"/>
  <c r="Q1315" i="5"/>
  <c r="C1316" i="5"/>
  <c r="Q1316" i="5"/>
  <c r="C1317" i="5"/>
  <c r="Q1317" i="5"/>
  <c r="C1318" i="5"/>
  <c r="Q1318" i="5"/>
  <c r="C1319" i="5"/>
  <c r="Q1319" i="5"/>
  <c r="C1320" i="5"/>
  <c r="Q1320" i="5"/>
  <c r="C1321" i="5"/>
  <c r="Q1321" i="5"/>
  <c r="C1322" i="5"/>
  <c r="Q1322" i="5"/>
  <c r="C1323" i="5"/>
  <c r="Q1323" i="5"/>
  <c r="C1324" i="5"/>
  <c r="Q1324" i="5"/>
  <c r="C1325" i="5"/>
  <c r="Q1325" i="5"/>
  <c r="C1326" i="5"/>
  <c r="Q1326" i="5"/>
  <c r="C1327" i="5"/>
  <c r="Q1327" i="5"/>
  <c r="C1328" i="5"/>
  <c r="Q1328" i="5"/>
  <c r="C1329" i="5"/>
  <c r="Q1329" i="5"/>
  <c r="C1330" i="5"/>
  <c r="Q1330" i="5"/>
  <c r="C1331" i="5"/>
  <c r="Q1331" i="5"/>
  <c r="C1332" i="5"/>
  <c r="Q1332" i="5"/>
  <c r="C1333" i="5"/>
  <c r="Q1333" i="5"/>
  <c r="C1334" i="5"/>
  <c r="Q1334" i="5"/>
  <c r="C1335" i="5"/>
  <c r="Q1335" i="5"/>
  <c r="C1336" i="5"/>
  <c r="Q1336" i="5"/>
  <c r="C1337" i="5"/>
  <c r="Q1337" i="5"/>
  <c r="C1338" i="5"/>
  <c r="Q1338" i="5"/>
  <c r="C1339" i="5"/>
  <c r="Q1339" i="5"/>
  <c r="C1340" i="5"/>
  <c r="Q1340" i="5"/>
  <c r="C1341" i="5"/>
  <c r="Q1341" i="5"/>
  <c r="C1342" i="5"/>
  <c r="Q1342" i="5"/>
  <c r="C1343" i="5"/>
  <c r="Q1343" i="5"/>
  <c r="C1344" i="5"/>
  <c r="Q1344" i="5"/>
  <c r="C1345" i="5"/>
  <c r="Q1345" i="5"/>
  <c r="C1346" i="5"/>
  <c r="Q1346" i="5"/>
  <c r="C1347" i="5"/>
  <c r="Q1347" i="5"/>
  <c r="C1348" i="5"/>
  <c r="Q1348" i="5"/>
  <c r="C1349" i="5"/>
  <c r="Q1349" i="5"/>
  <c r="C1350" i="5"/>
  <c r="Q1350" i="5"/>
  <c r="C1351" i="5"/>
  <c r="Q1351" i="5"/>
  <c r="C1352" i="5"/>
  <c r="Q1352" i="5"/>
  <c r="C1353" i="5"/>
  <c r="Q1353" i="5"/>
  <c r="C1354" i="5"/>
  <c r="Q1354" i="5"/>
  <c r="C1355" i="5"/>
  <c r="Q1355" i="5"/>
  <c r="C1356" i="5"/>
  <c r="Q1356" i="5"/>
  <c r="C1357" i="5"/>
  <c r="Q1357" i="5"/>
  <c r="C1358" i="5"/>
  <c r="Q1358" i="5"/>
  <c r="C1359" i="5"/>
  <c r="Q1359" i="5"/>
  <c r="C1360" i="5"/>
  <c r="Q1360" i="5"/>
  <c r="C1361" i="5"/>
  <c r="Q1361" i="5"/>
  <c r="C1362" i="5"/>
  <c r="Q1362" i="5"/>
  <c r="C1363" i="5"/>
  <c r="Q1363" i="5"/>
  <c r="C1364" i="5"/>
  <c r="Q1364" i="5"/>
  <c r="C1365" i="5"/>
  <c r="Q1365" i="5"/>
  <c r="C1366" i="5"/>
  <c r="Q1366" i="5"/>
  <c r="C1367" i="5"/>
  <c r="Q1367" i="5"/>
  <c r="C1368" i="5"/>
  <c r="Q1368" i="5"/>
  <c r="C1369" i="5"/>
  <c r="Q1369" i="5"/>
  <c r="C1370" i="5"/>
  <c r="Q1370" i="5"/>
  <c r="C1371" i="5"/>
  <c r="Q1371" i="5"/>
  <c r="C1372" i="5"/>
  <c r="Q1372" i="5"/>
  <c r="C1373" i="5"/>
  <c r="Q1373" i="5"/>
  <c r="C1374" i="5"/>
  <c r="Q1374" i="5"/>
  <c r="C1375" i="5"/>
  <c r="Q1375" i="5"/>
  <c r="C1376" i="5"/>
  <c r="Q1376" i="5"/>
  <c r="C1377" i="5"/>
  <c r="Q1377" i="5"/>
  <c r="C1378" i="5"/>
  <c r="Q1378" i="5"/>
  <c r="C1379" i="5"/>
  <c r="Q1379" i="5"/>
  <c r="C1380" i="5"/>
  <c r="Q1380" i="5"/>
  <c r="C1381" i="5"/>
  <c r="Q1381" i="5"/>
  <c r="C1382" i="5"/>
  <c r="Q1382" i="5"/>
  <c r="C1383" i="5"/>
  <c r="Q1383" i="5"/>
  <c r="C1384" i="5"/>
  <c r="Q1384" i="5"/>
  <c r="C1385" i="5"/>
  <c r="Q1385" i="5"/>
  <c r="C1386" i="5"/>
  <c r="Q1386" i="5"/>
  <c r="C1387" i="5"/>
  <c r="Q1387" i="5"/>
  <c r="C1388" i="5"/>
  <c r="Q1388" i="5"/>
  <c r="C1389" i="5"/>
  <c r="Q1389" i="5"/>
  <c r="C1390" i="5"/>
  <c r="Q1390" i="5"/>
  <c r="C1391" i="5"/>
  <c r="Q1391" i="5"/>
  <c r="C1392" i="5"/>
  <c r="Q1392" i="5"/>
  <c r="C1393" i="5"/>
  <c r="Q1393" i="5"/>
  <c r="C1394" i="5"/>
  <c r="Q1394" i="5"/>
  <c r="C1395" i="5"/>
  <c r="Q1395" i="5"/>
  <c r="C1396" i="5"/>
  <c r="Q1396" i="5"/>
  <c r="C1397" i="5"/>
  <c r="Q1397" i="5"/>
  <c r="C1398" i="5"/>
  <c r="Q1398" i="5"/>
  <c r="C1399" i="5"/>
  <c r="Q1399" i="5"/>
  <c r="C1400" i="5"/>
  <c r="Q1400" i="5"/>
  <c r="C1401" i="5"/>
  <c r="Q1401" i="5"/>
  <c r="C1402" i="5"/>
  <c r="Q1402" i="5"/>
  <c r="C1403" i="5"/>
  <c r="Q1403" i="5"/>
  <c r="C1404" i="5"/>
  <c r="Q1404" i="5"/>
  <c r="C1405" i="5"/>
  <c r="Q1405" i="5"/>
  <c r="C1406" i="5"/>
  <c r="Q1406" i="5"/>
  <c r="C1407" i="5"/>
  <c r="Q1407" i="5"/>
  <c r="C1408" i="5"/>
  <c r="Q1408" i="5"/>
  <c r="C1409" i="5"/>
  <c r="Q1409" i="5"/>
  <c r="C1410" i="5"/>
  <c r="Q1410" i="5"/>
  <c r="C1411" i="5"/>
  <c r="Q1411" i="5"/>
  <c r="C1412" i="5"/>
  <c r="Q1412" i="5"/>
  <c r="C1413" i="5"/>
  <c r="Q1413" i="5"/>
  <c r="C1414" i="5"/>
  <c r="Q1414" i="5"/>
  <c r="C1415" i="5"/>
  <c r="Q1415" i="5"/>
  <c r="C1416" i="5"/>
  <c r="Q1416" i="5"/>
  <c r="C1417" i="5"/>
  <c r="Q1417" i="5"/>
  <c r="C1418" i="5"/>
  <c r="Q1418" i="5"/>
  <c r="C1419" i="5"/>
  <c r="Q1419" i="5"/>
  <c r="C1420" i="5"/>
  <c r="Q1420" i="5"/>
  <c r="C1421" i="5"/>
  <c r="Q1421" i="5"/>
  <c r="C1422" i="5"/>
  <c r="Q1422" i="5"/>
  <c r="C1423" i="5"/>
  <c r="Q1423" i="5"/>
  <c r="C1424" i="5"/>
  <c r="Q1424" i="5"/>
  <c r="C1425" i="5"/>
  <c r="Q1425" i="5"/>
  <c r="C1426" i="5"/>
  <c r="Q1426" i="5"/>
  <c r="C1427" i="5"/>
  <c r="Q1427" i="5"/>
  <c r="C1428" i="5"/>
  <c r="Q1428" i="5"/>
  <c r="C1429" i="5"/>
  <c r="Q1429" i="5"/>
  <c r="C1430" i="5"/>
  <c r="Q1430" i="5"/>
  <c r="C1431" i="5"/>
  <c r="Q1431" i="5"/>
  <c r="C1432" i="5"/>
  <c r="Q1432" i="5"/>
  <c r="C1433" i="5"/>
  <c r="Q1433" i="5"/>
  <c r="C1434" i="5"/>
  <c r="Q1434" i="5"/>
  <c r="C1435" i="5"/>
  <c r="Q1435" i="5"/>
  <c r="C1436" i="5"/>
  <c r="Q1436" i="5"/>
  <c r="C1437" i="5"/>
  <c r="Q1437" i="5"/>
  <c r="C1438" i="5"/>
  <c r="Q1438" i="5"/>
  <c r="C1439" i="5"/>
  <c r="Q1439" i="5"/>
  <c r="C1440" i="5"/>
  <c r="Q1440" i="5"/>
  <c r="C1441" i="5"/>
  <c r="Q1441" i="5"/>
  <c r="C1442" i="5"/>
  <c r="Q1442" i="5"/>
  <c r="C1443" i="5"/>
  <c r="Q1443" i="5"/>
  <c r="C1444" i="5"/>
  <c r="Q1444" i="5"/>
  <c r="C1445" i="5"/>
  <c r="Q1445" i="5"/>
  <c r="C1446" i="5"/>
  <c r="Q1446" i="5"/>
  <c r="C1447" i="5"/>
  <c r="Q1447" i="5"/>
  <c r="C1448" i="5"/>
  <c r="Q1448" i="5"/>
  <c r="C1449" i="5"/>
  <c r="Q1449" i="5"/>
  <c r="C1450" i="5"/>
  <c r="Q1450" i="5"/>
  <c r="C1451" i="5"/>
  <c r="Q1451" i="5"/>
  <c r="C1452" i="5"/>
  <c r="Q1452" i="5"/>
  <c r="C1453" i="5"/>
  <c r="Q1453" i="5"/>
  <c r="C1454" i="5"/>
  <c r="Q1454" i="5"/>
  <c r="C1455" i="5"/>
  <c r="Q1455" i="5"/>
  <c r="C1456" i="5"/>
  <c r="Q1456" i="5"/>
  <c r="C1457" i="5"/>
  <c r="Q1457" i="5"/>
  <c r="C1458" i="5"/>
  <c r="Q1458" i="5"/>
  <c r="C1459" i="5"/>
  <c r="Q1459" i="5"/>
  <c r="C1460" i="5"/>
  <c r="Q1460" i="5"/>
  <c r="C1461" i="5"/>
  <c r="Q1461" i="5"/>
  <c r="C1462" i="5"/>
  <c r="Q1462" i="5"/>
  <c r="C1463" i="5"/>
  <c r="Q1463" i="5"/>
  <c r="C1464" i="5"/>
  <c r="Q1464" i="5"/>
  <c r="C1465" i="5"/>
  <c r="Q1465" i="5"/>
  <c r="C1466" i="5"/>
  <c r="Q1466" i="5"/>
  <c r="C1467" i="5"/>
  <c r="Q1467" i="5"/>
  <c r="C1468" i="5"/>
  <c r="Q1468" i="5"/>
  <c r="C1469" i="5"/>
  <c r="Q1469" i="5"/>
  <c r="C1470" i="5"/>
  <c r="Q1470" i="5"/>
  <c r="C1471" i="5"/>
  <c r="Q1471" i="5"/>
  <c r="C1472" i="5"/>
  <c r="Q1472" i="5"/>
  <c r="C1473" i="5"/>
  <c r="Q1473" i="5"/>
  <c r="C1474" i="5"/>
  <c r="Q1474" i="5"/>
  <c r="C1475" i="5"/>
  <c r="Q1475" i="5"/>
  <c r="C1476" i="5"/>
  <c r="Q1476" i="5"/>
  <c r="C1477" i="5"/>
  <c r="Q1477" i="5"/>
  <c r="C1478" i="5"/>
  <c r="Q1478" i="5"/>
  <c r="C1479" i="5"/>
  <c r="Q1479" i="5"/>
  <c r="C1480" i="5"/>
  <c r="Q1480" i="5"/>
  <c r="C1481" i="5"/>
  <c r="Q1481" i="5"/>
  <c r="C1482" i="5"/>
  <c r="Q1482" i="5"/>
  <c r="C1483" i="5"/>
  <c r="Q1483" i="5"/>
  <c r="C1484" i="5"/>
  <c r="Q1484" i="5"/>
  <c r="C1485" i="5"/>
  <c r="Q1485" i="5"/>
  <c r="C1486" i="5"/>
  <c r="Q1486" i="5"/>
  <c r="C1487" i="5"/>
  <c r="Q1487" i="5"/>
  <c r="C1488" i="5"/>
  <c r="Q1488" i="5"/>
  <c r="C1489" i="5"/>
  <c r="Q1489" i="5"/>
  <c r="C1490" i="5"/>
  <c r="Q1490" i="5"/>
  <c r="C1491" i="5"/>
  <c r="Q1491" i="5"/>
  <c r="C1492" i="5"/>
  <c r="Q1492" i="5"/>
  <c r="C1493" i="5"/>
  <c r="Q1493" i="5"/>
  <c r="C1494" i="5"/>
  <c r="Q1494" i="5"/>
  <c r="C1495" i="5"/>
  <c r="Q1495" i="5"/>
  <c r="C1496" i="5"/>
  <c r="Q1496" i="5"/>
  <c r="C1497" i="5"/>
  <c r="Q1497" i="5"/>
  <c r="C1498" i="5"/>
  <c r="Q1498" i="5"/>
  <c r="C1499" i="5"/>
  <c r="Q1499" i="5"/>
  <c r="C1500" i="5"/>
  <c r="Q1500" i="5"/>
  <c r="C1501" i="5"/>
  <c r="Q1501" i="5"/>
  <c r="C1502" i="5"/>
  <c r="Q1502" i="5"/>
  <c r="C1503" i="5"/>
  <c r="Q1503" i="5"/>
  <c r="C1504" i="5"/>
  <c r="Q1504" i="5"/>
  <c r="C1505" i="5"/>
  <c r="Q1505" i="5"/>
  <c r="C1506" i="5"/>
  <c r="Q1506" i="5"/>
  <c r="C1507" i="5"/>
  <c r="Q1507" i="5"/>
  <c r="C1508" i="5"/>
  <c r="Q1508" i="5"/>
  <c r="C1509" i="5"/>
  <c r="Q1509" i="5"/>
  <c r="C1510" i="5"/>
  <c r="Q1510" i="5"/>
  <c r="C1511" i="5"/>
  <c r="Q1511" i="5"/>
  <c r="C1512" i="5"/>
  <c r="Q1512" i="5"/>
  <c r="C1513" i="5"/>
  <c r="Q1513" i="5"/>
  <c r="C1514" i="5"/>
  <c r="Q1514" i="5"/>
  <c r="C1515" i="5"/>
  <c r="Q1515" i="5"/>
  <c r="C1516" i="5"/>
  <c r="Q1516" i="5"/>
  <c r="C1517" i="5"/>
  <c r="Q1517" i="5"/>
  <c r="C1518" i="5"/>
  <c r="Q1518" i="5"/>
  <c r="C1519" i="5"/>
  <c r="Q1519" i="5"/>
  <c r="C1520" i="5"/>
  <c r="Q1520" i="5"/>
  <c r="C1521" i="5"/>
  <c r="Q1521" i="5"/>
  <c r="C1522" i="5"/>
  <c r="Q1522" i="5"/>
  <c r="C1523" i="5"/>
  <c r="Q1523" i="5"/>
  <c r="C1524" i="5"/>
  <c r="Q1524" i="5"/>
  <c r="C1525" i="5"/>
  <c r="Q1525" i="5"/>
  <c r="C1526" i="5"/>
  <c r="Q1526" i="5"/>
  <c r="C1527" i="5"/>
  <c r="Q1527" i="5"/>
  <c r="C1528" i="5"/>
  <c r="Q1528" i="5"/>
  <c r="C1529" i="5"/>
  <c r="Q1529" i="5"/>
  <c r="C1530" i="5"/>
  <c r="Q1530" i="5"/>
  <c r="C1531" i="5"/>
  <c r="Q1531" i="5"/>
  <c r="C1532" i="5"/>
  <c r="Q1532" i="5"/>
  <c r="C1533" i="5"/>
  <c r="Q1533" i="5"/>
  <c r="C1534" i="5"/>
  <c r="Q1534" i="5"/>
  <c r="C1535" i="5"/>
  <c r="Q1535" i="5"/>
  <c r="C1536" i="5"/>
  <c r="Q1536" i="5"/>
  <c r="C1537" i="5"/>
  <c r="Q1537" i="5"/>
  <c r="C1538" i="5"/>
  <c r="Q1538" i="5"/>
  <c r="C1539" i="5"/>
  <c r="Q1539" i="5"/>
  <c r="C1540" i="5"/>
  <c r="Q1540" i="5"/>
  <c r="C1541" i="5"/>
  <c r="Q1541" i="5"/>
  <c r="C1542" i="5"/>
  <c r="Q1542" i="5"/>
  <c r="C1543" i="5"/>
  <c r="Q1543" i="5"/>
  <c r="C1544" i="5"/>
  <c r="Q1544" i="5"/>
  <c r="C1545" i="5"/>
  <c r="Q1545" i="5"/>
  <c r="C1546" i="5"/>
  <c r="Q1546" i="5"/>
  <c r="C1547" i="5"/>
  <c r="Q1547" i="5"/>
  <c r="C1548" i="5"/>
  <c r="Q1548" i="5"/>
  <c r="C1549" i="5"/>
  <c r="Q1549" i="5"/>
  <c r="C1550" i="5"/>
  <c r="Q1550" i="5"/>
  <c r="C1551" i="5"/>
  <c r="Q1551" i="5"/>
  <c r="C1552" i="5"/>
  <c r="Q1552" i="5"/>
  <c r="C1553" i="5"/>
  <c r="Q1553" i="5"/>
  <c r="C1554" i="5"/>
  <c r="Q1554" i="5"/>
  <c r="C1555" i="5"/>
  <c r="Q1555" i="5"/>
  <c r="C1556" i="5"/>
  <c r="Q1556" i="5"/>
  <c r="C1557" i="5"/>
  <c r="Q1557" i="5"/>
  <c r="C1558" i="5"/>
  <c r="Q1558" i="5"/>
  <c r="C1559" i="5"/>
  <c r="Q1559" i="5"/>
  <c r="C1560" i="5"/>
  <c r="Q1560" i="5"/>
  <c r="C1561" i="5"/>
  <c r="Q1561" i="5"/>
  <c r="C1562" i="5"/>
  <c r="Q1562" i="5"/>
  <c r="C1563" i="5"/>
  <c r="Q1563" i="5"/>
  <c r="C1564" i="5"/>
  <c r="Q1564" i="5"/>
  <c r="C1565" i="5"/>
  <c r="Q1565" i="5"/>
  <c r="C1566" i="5"/>
  <c r="Q1566" i="5"/>
  <c r="C1567" i="5"/>
  <c r="Q1567" i="5"/>
  <c r="C1568" i="5"/>
  <c r="Q1568" i="5"/>
  <c r="C1569" i="5"/>
  <c r="Q1569" i="5"/>
  <c r="C1570" i="5"/>
  <c r="Q1570" i="5"/>
  <c r="C1571" i="5"/>
  <c r="Q1571" i="5"/>
  <c r="C1572" i="5"/>
  <c r="Q1572" i="5"/>
  <c r="C1573" i="5"/>
  <c r="Q1573" i="5"/>
  <c r="C1574" i="5"/>
  <c r="Q1574" i="5"/>
  <c r="C1575" i="5"/>
  <c r="Q1575" i="5"/>
  <c r="C1576" i="5"/>
  <c r="Q1576" i="5"/>
  <c r="C1577" i="5"/>
  <c r="Q1577" i="5"/>
  <c r="C1578" i="5"/>
  <c r="Q1578" i="5"/>
  <c r="C1579" i="5"/>
  <c r="Q1579" i="5"/>
  <c r="C1580" i="5"/>
  <c r="Q1580" i="5"/>
  <c r="C1581" i="5"/>
  <c r="Q1581" i="5"/>
  <c r="C1582" i="5"/>
  <c r="Q1582" i="5"/>
  <c r="C1583" i="5"/>
  <c r="Q1583" i="5"/>
  <c r="C1584" i="5"/>
  <c r="Q1584" i="5"/>
  <c r="C1585" i="5"/>
  <c r="Q1585" i="5"/>
  <c r="C1586" i="5"/>
  <c r="Q1586" i="5"/>
  <c r="C1587" i="5"/>
  <c r="Q1587" i="5"/>
  <c r="C1588" i="5"/>
  <c r="Q1588" i="5"/>
  <c r="C1589" i="5"/>
  <c r="Q1589" i="5"/>
  <c r="C1590" i="5"/>
  <c r="Q1590" i="5"/>
  <c r="C1591" i="5"/>
  <c r="Q1591" i="5"/>
  <c r="C1592" i="5"/>
  <c r="Q1592" i="5"/>
  <c r="C1593" i="5"/>
  <c r="Q1593" i="5"/>
  <c r="C1594" i="5"/>
  <c r="Q1594" i="5"/>
  <c r="C1595" i="5"/>
  <c r="Q1595" i="5"/>
  <c r="C1596" i="5"/>
  <c r="Q1596" i="5"/>
  <c r="C1597" i="5"/>
  <c r="Q1597" i="5"/>
  <c r="C1598" i="5"/>
  <c r="Q1598" i="5"/>
  <c r="C1599" i="5"/>
  <c r="Q1599" i="5"/>
  <c r="C1600" i="5"/>
  <c r="Q1600" i="5"/>
  <c r="C1601" i="5"/>
  <c r="Q1601" i="5"/>
  <c r="C1602" i="5"/>
  <c r="Q1602" i="5"/>
  <c r="C1603" i="5"/>
  <c r="Q1603" i="5"/>
  <c r="C1604" i="5"/>
  <c r="Q1604" i="5"/>
  <c r="C1605" i="5"/>
  <c r="Q1605" i="5"/>
  <c r="C1606" i="5"/>
  <c r="Q1606" i="5"/>
  <c r="C1607" i="5"/>
  <c r="Q1607" i="5"/>
  <c r="C1608" i="5"/>
  <c r="Q1608" i="5"/>
  <c r="C1609" i="5"/>
  <c r="Q1609" i="5"/>
  <c r="C1610" i="5"/>
  <c r="Q1610" i="5"/>
  <c r="C1611" i="5"/>
  <c r="Q1611" i="5"/>
  <c r="C1612" i="5"/>
  <c r="Q1612" i="5"/>
  <c r="C1613" i="5"/>
  <c r="Q1613" i="5"/>
  <c r="C1614" i="5"/>
  <c r="Q1614" i="5"/>
  <c r="C1615" i="5"/>
  <c r="Q1615" i="5"/>
  <c r="C1616" i="5"/>
  <c r="Q1616" i="5"/>
  <c r="C1617" i="5"/>
  <c r="Q1617" i="5"/>
  <c r="C1618" i="5"/>
  <c r="Q1618" i="5"/>
  <c r="C1619" i="5"/>
  <c r="Q1619" i="5"/>
  <c r="C1620" i="5"/>
  <c r="Q1620" i="5"/>
  <c r="C1621" i="5"/>
  <c r="Q1621" i="5"/>
  <c r="C1622" i="5"/>
  <c r="Q1622" i="5"/>
  <c r="C1623" i="5"/>
  <c r="Q1623" i="5"/>
  <c r="C1624" i="5"/>
  <c r="Q1624" i="5"/>
  <c r="C1625" i="5"/>
  <c r="Q1625" i="5"/>
  <c r="C1626" i="5"/>
  <c r="Q1626" i="5"/>
  <c r="C1627" i="5"/>
  <c r="Q1627" i="5"/>
  <c r="C1628" i="5"/>
  <c r="Q1628" i="5"/>
  <c r="C1629" i="5"/>
  <c r="Q1629" i="5"/>
  <c r="C1630" i="5"/>
  <c r="Q1630" i="5"/>
  <c r="C1631" i="5"/>
  <c r="Q1631" i="5"/>
  <c r="C1632" i="5"/>
  <c r="Q1632" i="5"/>
  <c r="C1633" i="5"/>
  <c r="Q1633" i="5"/>
  <c r="C1634" i="5"/>
  <c r="Q1634" i="5"/>
  <c r="C1635" i="5"/>
  <c r="Q1635" i="5"/>
  <c r="C1636" i="5"/>
  <c r="Q1636" i="5"/>
  <c r="C1637" i="5"/>
  <c r="Q1637" i="5"/>
  <c r="C1638" i="5"/>
  <c r="Q1638" i="5"/>
  <c r="C1639" i="5"/>
  <c r="Q1639" i="5"/>
  <c r="C1640" i="5"/>
  <c r="Q1640" i="5"/>
  <c r="C1641" i="5"/>
  <c r="Q1641" i="5"/>
  <c r="C1642" i="5"/>
  <c r="Q1642" i="5"/>
  <c r="C1643" i="5"/>
  <c r="Q1643" i="5"/>
  <c r="C1644" i="5"/>
  <c r="Q1644" i="5"/>
  <c r="C1645" i="5"/>
  <c r="Q1645" i="5"/>
  <c r="C1646" i="5"/>
  <c r="Q1646" i="5"/>
  <c r="C1647" i="5"/>
  <c r="Q1647" i="5"/>
  <c r="C1648" i="5"/>
  <c r="Q1648" i="5"/>
  <c r="C1649" i="5"/>
  <c r="Q1649" i="5"/>
  <c r="C1650" i="5"/>
  <c r="Q1650" i="5"/>
  <c r="C1651" i="5"/>
  <c r="Q1651" i="5"/>
  <c r="C1652" i="5"/>
  <c r="Q1652" i="5"/>
  <c r="C1653" i="5"/>
  <c r="Q1653" i="5"/>
  <c r="C1654" i="5"/>
  <c r="Q1654" i="5"/>
  <c r="C1655" i="5"/>
  <c r="Q1655" i="5"/>
  <c r="C1656" i="5"/>
  <c r="Q1656" i="5"/>
  <c r="C1657" i="5"/>
  <c r="Q1657" i="5"/>
  <c r="C1658" i="5"/>
  <c r="Q1658" i="5"/>
  <c r="C1659" i="5"/>
  <c r="Q1659" i="5"/>
  <c r="C1660" i="5"/>
  <c r="Q1660" i="5"/>
  <c r="C1661" i="5"/>
  <c r="Q1661" i="5"/>
  <c r="C1662" i="5"/>
  <c r="Q1662" i="5"/>
  <c r="C1663" i="5"/>
  <c r="Q1663" i="5"/>
  <c r="C1664" i="5"/>
  <c r="Q1664" i="5"/>
  <c r="C1665" i="5"/>
  <c r="Q1665" i="5"/>
  <c r="C1666" i="5"/>
  <c r="Q1666" i="5"/>
  <c r="C1667" i="5"/>
  <c r="Q1667" i="5"/>
  <c r="C1668" i="5"/>
  <c r="Q1668" i="5"/>
  <c r="C1669" i="5"/>
  <c r="Q1669" i="5"/>
  <c r="C1670" i="5"/>
  <c r="Q1670" i="5"/>
  <c r="C1671" i="5"/>
  <c r="Q1671" i="5"/>
  <c r="C1672" i="5"/>
  <c r="Q1672" i="5"/>
  <c r="C1673" i="5"/>
  <c r="Q1673" i="5"/>
  <c r="C1674" i="5"/>
  <c r="Q1674" i="5"/>
  <c r="C1675" i="5"/>
  <c r="Q1675" i="5"/>
  <c r="C1676" i="5"/>
  <c r="Q1676" i="5"/>
  <c r="C1677" i="5"/>
  <c r="Q1677" i="5"/>
  <c r="C1678" i="5"/>
  <c r="Q1678" i="5"/>
  <c r="C1679" i="5"/>
  <c r="Q1679" i="5"/>
  <c r="C1680" i="5"/>
  <c r="Q1680" i="5"/>
  <c r="C1681" i="5"/>
  <c r="Q1681" i="5"/>
  <c r="C1682" i="5"/>
  <c r="Q1682" i="5"/>
  <c r="C1683" i="5"/>
  <c r="Q1683" i="5"/>
  <c r="C1684" i="5"/>
  <c r="Q1684" i="5"/>
  <c r="C1685" i="5"/>
  <c r="Q1685" i="5"/>
  <c r="C1686" i="5"/>
  <c r="Q1686" i="5"/>
  <c r="C1687" i="5"/>
  <c r="Q1687" i="5"/>
  <c r="C1688" i="5"/>
  <c r="Q1688" i="5"/>
  <c r="C1689" i="5"/>
  <c r="Q1689" i="5"/>
  <c r="C1690" i="5"/>
  <c r="Q1690" i="5"/>
  <c r="C1691" i="5"/>
  <c r="Q1691" i="5"/>
  <c r="C1692" i="5"/>
  <c r="Q1692" i="5"/>
  <c r="C1693" i="5"/>
  <c r="Q1693" i="5"/>
  <c r="C1694" i="5"/>
  <c r="Q1694" i="5"/>
  <c r="C1695" i="5"/>
  <c r="Q1695" i="5"/>
  <c r="C1696" i="5"/>
  <c r="Q1696" i="5"/>
  <c r="C1697" i="5"/>
  <c r="Q1697" i="5"/>
  <c r="C1698" i="5"/>
  <c r="Q1698" i="5"/>
  <c r="C1699" i="5"/>
  <c r="Q1699" i="5"/>
  <c r="C1700" i="5"/>
  <c r="Q1700" i="5"/>
  <c r="C1701" i="5"/>
  <c r="Q1701" i="5"/>
  <c r="C1702" i="5"/>
  <c r="Q1702" i="5"/>
  <c r="C1703" i="5"/>
  <c r="Q1703" i="5"/>
  <c r="C1704" i="5"/>
  <c r="Q1704" i="5"/>
  <c r="C1705" i="5"/>
  <c r="Q1705" i="5"/>
  <c r="C1706" i="5"/>
  <c r="Q1706" i="5"/>
  <c r="C1707" i="5"/>
  <c r="Q1707" i="5"/>
  <c r="C1708" i="5"/>
  <c r="Q1708" i="5"/>
  <c r="C1709" i="5"/>
  <c r="Q1709" i="5"/>
  <c r="C1710" i="5"/>
  <c r="Q1710" i="5"/>
  <c r="C1711" i="5"/>
  <c r="Q1711" i="5"/>
  <c r="C1712" i="5"/>
  <c r="Q1712" i="5"/>
  <c r="C1713" i="5"/>
  <c r="Q1713" i="5"/>
  <c r="C1714" i="5"/>
  <c r="Q1714" i="5"/>
  <c r="C1715" i="5"/>
  <c r="Q1715" i="5"/>
  <c r="C1716" i="5"/>
  <c r="Q1716" i="5"/>
  <c r="C1717" i="5"/>
  <c r="Q1717" i="5"/>
  <c r="C1718" i="5"/>
  <c r="Q1718" i="5"/>
  <c r="C1719" i="5"/>
  <c r="Q1719" i="5"/>
  <c r="C1720" i="5"/>
  <c r="Q1720" i="5"/>
  <c r="C1721" i="5"/>
  <c r="Q1721" i="5"/>
  <c r="C1722" i="5"/>
  <c r="Q1722" i="5"/>
  <c r="C1723" i="5"/>
  <c r="Q1723" i="5"/>
  <c r="C1724" i="5"/>
  <c r="Q1724" i="5"/>
  <c r="C1725" i="5"/>
  <c r="Q1725" i="5"/>
  <c r="C1726" i="5"/>
  <c r="Q1726" i="5"/>
  <c r="C1727" i="5"/>
  <c r="Q1727" i="5"/>
  <c r="C1728" i="5"/>
  <c r="Q1728" i="5"/>
  <c r="C1729" i="5"/>
  <c r="Q1729" i="5"/>
  <c r="C1730" i="5"/>
  <c r="Q1730" i="5"/>
  <c r="C1731" i="5"/>
  <c r="Q1731" i="5"/>
  <c r="C1732" i="5"/>
  <c r="Q1732" i="5"/>
  <c r="C1733" i="5"/>
  <c r="Q1733" i="5"/>
  <c r="C1734" i="5"/>
  <c r="Q1734" i="5"/>
  <c r="C1735" i="5"/>
  <c r="Q1735" i="5"/>
  <c r="C1736" i="5"/>
  <c r="Q1736" i="5"/>
  <c r="C1737" i="5"/>
  <c r="Q1737" i="5"/>
  <c r="C1738" i="5"/>
  <c r="Q1738" i="5"/>
  <c r="C1739" i="5"/>
  <c r="Q1739" i="5"/>
  <c r="C1740" i="5"/>
  <c r="Q1740" i="5"/>
  <c r="C1741" i="5"/>
  <c r="Q1741" i="5"/>
  <c r="C1742" i="5"/>
  <c r="Q1742" i="5"/>
  <c r="C1743" i="5"/>
  <c r="Q1743" i="5"/>
  <c r="C1744" i="5"/>
  <c r="Q1744" i="5"/>
  <c r="C1745" i="5"/>
  <c r="Q1745" i="5"/>
  <c r="C1746" i="5"/>
  <c r="Q1746" i="5"/>
  <c r="C1747" i="5"/>
  <c r="Q1747" i="5"/>
  <c r="C1748" i="5"/>
  <c r="Q1748" i="5"/>
  <c r="C1749" i="5"/>
  <c r="Q1749" i="5"/>
  <c r="C1750" i="5"/>
  <c r="Q1750" i="5"/>
  <c r="C1751" i="5"/>
  <c r="Q1751" i="5"/>
  <c r="C1752" i="5"/>
  <c r="Q1752" i="5"/>
  <c r="C1753" i="5"/>
  <c r="Q1753" i="5"/>
  <c r="C1754" i="5"/>
  <c r="Q1754" i="5"/>
  <c r="C1755" i="5"/>
  <c r="Q1755" i="5"/>
  <c r="C1756" i="5"/>
  <c r="Q1756" i="5"/>
  <c r="C1757" i="5"/>
  <c r="Q1757" i="5"/>
  <c r="C1758" i="5"/>
  <c r="Q1758" i="5"/>
  <c r="C1759" i="5"/>
  <c r="Q1759" i="5"/>
  <c r="C1760" i="5"/>
  <c r="Q1760" i="5"/>
  <c r="C1761" i="5"/>
  <c r="Q1761" i="5"/>
  <c r="C1762" i="5"/>
  <c r="Q1762" i="5"/>
  <c r="C1763" i="5"/>
  <c r="Q1763" i="5"/>
  <c r="C1764" i="5"/>
  <c r="Q1764" i="5"/>
  <c r="C1765" i="5"/>
  <c r="Q1765" i="5"/>
  <c r="C1766" i="5"/>
  <c r="Q1766" i="5"/>
  <c r="C1767" i="5"/>
  <c r="Q1767" i="5"/>
  <c r="C1768" i="5"/>
  <c r="Q1768" i="5"/>
  <c r="C1769" i="5"/>
  <c r="Q1769" i="5"/>
  <c r="C1770" i="5"/>
  <c r="Q1770" i="5"/>
  <c r="C1771" i="5"/>
  <c r="Q1771" i="5"/>
  <c r="C1772" i="5"/>
  <c r="Q1772" i="5"/>
  <c r="C1773" i="5"/>
  <c r="Q1773" i="5"/>
  <c r="C1774" i="5"/>
  <c r="Q1774" i="5"/>
  <c r="C1775" i="5"/>
  <c r="Q1775" i="5"/>
  <c r="C1776" i="5"/>
  <c r="Q1776" i="5"/>
  <c r="C1777" i="5"/>
  <c r="Q1777" i="5"/>
  <c r="C1778" i="5"/>
  <c r="Q1778" i="5"/>
  <c r="C1779" i="5"/>
  <c r="Q1779" i="5"/>
  <c r="C1780" i="5"/>
  <c r="Q1780" i="5"/>
  <c r="C1781" i="5"/>
  <c r="Q1781" i="5"/>
  <c r="C1782" i="5"/>
  <c r="Q1782" i="5"/>
  <c r="C1783" i="5"/>
  <c r="Q1783" i="5"/>
  <c r="C1784" i="5"/>
  <c r="Q1784" i="5"/>
  <c r="C1785" i="5"/>
  <c r="Q1785" i="5"/>
  <c r="C1786" i="5"/>
  <c r="Q1786" i="5"/>
  <c r="C1787" i="5"/>
  <c r="Q1787" i="5"/>
  <c r="C1788" i="5"/>
  <c r="Q1788" i="5"/>
  <c r="C1789" i="5"/>
  <c r="Q1789" i="5"/>
  <c r="C1790" i="5"/>
  <c r="Q1790" i="5"/>
  <c r="C1791" i="5"/>
  <c r="Q1791" i="5"/>
  <c r="C1792" i="5"/>
  <c r="Q1792" i="5"/>
  <c r="C1793" i="5"/>
  <c r="Q1793" i="5"/>
  <c r="C1794" i="5"/>
  <c r="Q1794" i="5"/>
  <c r="C1795" i="5"/>
  <c r="Q1795" i="5"/>
  <c r="C1796" i="5"/>
  <c r="Q1796" i="5"/>
  <c r="C1797" i="5"/>
  <c r="Q1797" i="5"/>
  <c r="C1798" i="5"/>
  <c r="Q1798" i="5"/>
  <c r="C1799" i="5"/>
  <c r="Q1799" i="5"/>
  <c r="C1800" i="5"/>
  <c r="Q1800" i="5"/>
  <c r="C1801" i="5"/>
  <c r="Q1801" i="5"/>
  <c r="C1802" i="5"/>
  <c r="Q1802" i="5"/>
  <c r="C1803" i="5"/>
  <c r="Q1803" i="5"/>
  <c r="C1804" i="5"/>
  <c r="Q1804" i="5"/>
  <c r="C1805" i="5"/>
  <c r="Q1805" i="5"/>
  <c r="C1806" i="5"/>
  <c r="Q1806" i="5"/>
  <c r="C1807" i="5"/>
  <c r="Q1807" i="5"/>
  <c r="C1808" i="5"/>
  <c r="Q1808" i="5"/>
  <c r="C1809" i="5"/>
  <c r="Q1809" i="5"/>
  <c r="C1810" i="5"/>
  <c r="Q1810" i="5"/>
  <c r="C1811" i="5"/>
  <c r="Q1811" i="5"/>
  <c r="C1812" i="5"/>
  <c r="Q1812" i="5"/>
  <c r="C1813" i="5"/>
  <c r="Q1813" i="5"/>
  <c r="C1814" i="5"/>
  <c r="Q1814" i="5"/>
  <c r="C1815" i="5"/>
  <c r="Q1815" i="5"/>
  <c r="C1816" i="5"/>
  <c r="Q1816" i="5"/>
  <c r="C1817" i="5"/>
  <c r="Q1817" i="5"/>
  <c r="C1818" i="5"/>
  <c r="Q1818" i="5"/>
  <c r="C1819" i="5"/>
  <c r="Q1819" i="5"/>
  <c r="C1820" i="5"/>
  <c r="Q1820" i="5"/>
  <c r="C1821" i="5"/>
  <c r="Q1821" i="5"/>
  <c r="C1822" i="5"/>
  <c r="Q1822" i="5"/>
  <c r="C1823" i="5"/>
  <c r="Q1823" i="5"/>
  <c r="C1824" i="5"/>
  <c r="Q1824" i="5"/>
  <c r="C1825" i="5"/>
  <c r="Q1825" i="5"/>
  <c r="C1826" i="5"/>
  <c r="Q1826" i="5"/>
  <c r="C1827" i="5"/>
  <c r="Q1827" i="5"/>
  <c r="C1828" i="5"/>
  <c r="Q1828" i="5"/>
  <c r="C1829" i="5"/>
  <c r="Q1829" i="5"/>
  <c r="C1830" i="5"/>
  <c r="Q1830" i="5"/>
  <c r="C1831" i="5"/>
  <c r="Q1831" i="5"/>
  <c r="C1832" i="5"/>
  <c r="Q1832" i="5"/>
  <c r="C1833" i="5"/>
  <c r="Q1833" i="5"/>
  <c r="C1834" i="5"/>
  <c r="Q1834" i="5"/>
  <c r="C1835" i="5"/>
  <c r="Q1835" i="5"/>
  <c r="C1836" i="5"/>
  <c r="Q1836" i="5"/>
  <c r="C1837" i="5"/>
  <c r="Q1837" i="5"/>
  <c r="C1838" i="5"/>
  <c r="Q1838" i="5"/>
  <c r="C1839" i="5"/>
  <c r="Q1839" i="5"/>
  <c r="C1840" i="5"/>
  <c r="Q1840" i="5"/>
  <c r="C1841" i="5"/>
  <c r="Q1841" i="5"/>
  <c r="C1842" i="5"/>
  <c r="Q1842" i="5"/>
  <c r="C1843" i="5"/>
  <c r="Q1843" i="5"/>
  <c r="C1844" i="5"/>
  <c r="Q1844" i="5"/>
  <c r="C1845" i="5"/>
  <c r="Q1845" i="5"/>
  <c r="C1846" i="5"/>
  <c r="Q1846" i="5"/>
  <c r="C1847" i="5"/>
  <c r="Q1847" i="5"/>
  <c r="C1848" i="5"/>
  <c r="Q1848" i="5"/>
  <c r="C1849" i="5"/>
  <c r="Q1849" i="5"/>
  <c r="C1850" i="5"/>
  <c r="Q1850" i="5"/>
  <c r="C1851" i="5"/>
  <c r="Q1851" i="5"/>
  <c r="C1852" i="5"/>
  <c r="Q1852" i="5"/>
  <c r="C1853" i="5"/>
  <c r="Q1853" i="5"/>
  <c r="C1854" i="5"/>
  <c r="Q1854" i="5"/>
  <c r="C1855" i="5"/>
  <c r="Q1855" i="5"/>
  <c r="C1856" i="5"/>
  <c r="Q1856" i="5"/>
  <c r="C1857" i="5"/>
  <c r="Q1857" i="5"/>
  <c r="C1858" i="5"/>
  <c r="Q1858" i="5"/>
  <c r="C1859" i="5"/>
  <c r="Q1859" i="5"/>
  <c r="C1860" i="5"/>
  <c r="Q1860" i="5"/>
  <c r="C1861" i="5"/>
  <c r="Q1861" i="5"/>
  <c r="C1862" i="5"/>
  <c r="Q1862" i="5"/>
  <c r="C1863" i="5"/>
  <c r="Q1863" i="5"/>
  <c r="C1864" i="5"/>
  <c r="Q1864" i="5"/>
  <c r="C1865" i="5"/>
  <c r="Q1865" i="5"/>
  <c r="C1866" i="5"/>
  <c r="Q1866" i="5"/>
  <c r="C1867" i="5"/>
  <c r="Q1867" i="5"/>
  <c r="C1868" i="5"/>
  <c r="Q1868" i="5"/>
  <c r="C1869" i="5"/>
  <c r="Q1869" i="5"/>
  <c r="C1870" i="5"/>
  <c r="Q1870" i="5"/>
  <c r="C1871" i="5"/>
  <c r="Q1871" i="5"/>
  <c r="C1872" i="5"/>
  <c r="Q1872" i="5"/>
  <c r="C1873" i="5"/>
  <c r="Q1873" i="5"/>
  <c r="C1874" i="5"/>
  <c r="Q1874" i="5"/>
  <c r="C1875" i="5"/>
  <c r="Q1875" i="5"/>
  <c r="C1876" i="5"/>
  <c r="Q1876" i="5"/>
  <c r="C1877" i="5"/>
  <c r="Q1877" i="5"/>
  <c r="C1878" i="5"/>
  <c r="Q1878" i="5"/>
  <c r="C1879" i="5"/>
  <c r="Q1879" i="5"/>
  <c r="C1880" i="5"/>
  <c r="Q1880" i="5"/>
  <c r="C1881" i="5"/>
  <c r="Q1881" i="5"/>
  <c r="C1882" i="5"/>
  <c r="Q1882" i="5"/>
  <c r="C1883" i="5"/>
  <c r="Q1883" i="5"/>
  <c r="C1884" i="5"/>
  <c r="Q1884" i="5"/>
  <c r="C1885" i="5"/>
  <c r="Q1885" i="5"/>
  <c r="C1886" i="5"/>
  <c r="Q1886" i="5"/>
  <c r="C1887" i="5"/>
  <c r="Q1887" i="5"/>
  <c r="C1888" i="5"/>
  <c r="Q1888" i="5"/>
  <c r="C1889" i="5"/>
  <c r="Q1889" i="5"/>
  <c r="C1890" i="5"/>
  <c r="Q1890" i="5"/>
  <c r="C1891" i="5"/>
  <c r="Q1891" i="5"/>
  <c r="C1892" i="5"/>
  <c r="Q1892" i="5"/>
  <c r="C1893" i="5"/>
  <c r="Q1893" i="5"/>
  <c r="C1894" i="5"/>
  <c r="Q1894" i="5"/>
  <c r="C1895" i="5"/>
  <c r="Q1895" i="5"/>
  <c r="C1896" i="5"/>
  <c r="Q1896" i="5"/>
  <c r="C1897" i="5"/>
  <c r="Q1897" i="5"/>
  <c r="C1898" i="5"/>
  <c r="Q1898" i="5"/>
  <c r="C1899" i="5"/>
  <c r="Q1899" i="5"/>
  <c r="C1900" i="5"/>
  <c r="Q1900" i="5"/>
  <c r="C1901" i="5"/>
  <c r="Q1901" i="5"/>
  <c r="C1902" i="5"/>
  <c r="Q1902" i="5"/>
  <c r="C1903" i="5"/>
  <c r="Q1903" i="5"/>
  <c r="C1904" i="5"/>
  <c r="Q1904" i="5"/>
  <c r="C1905" i="5"/>
  <c r="Q1905" i="5"/>
  <c r="C1906" i="5"/>
  <c r="Q1906" i="5"/>
  <c r="C1907" i="5"/>
  <c r="Q1907" i="5"/>
  <c r="C1908" i="5"/>
  <c r="Q1908" i="5"/>
  <c r="C1909" i="5"/>
  <c r="Q1909" i="5"/>
  <c r="C1910" i="5"/>
  <c r="Q1910" i="5"/>
  <c r="C1911" i="5"/>
  <c r="Q1911" i="5"/>
  <c r="C1912" i="5"/>
  <c r="Q1912" i="5"/>
  <c r="C1913" i="5"/>
  <c r="Q1913" i="5"/>
  <c r="C1914" i="5"/>
  <c r="Q1914" i="5"/>
  <c r="C1915" i="5"/>
  <c r="Q1915" i="5"/>
  <c r="C1916" i="5"/>
  <c r="Q1916" i="5"/>
  <c r="C1917" i="5"/>
  <c r="Q1917" i="5"/>
  <c r="C1918" i="5"/>
  <c r="Q1918" i="5"/>
  <c r="C1919" i="5"/>
  <c r="Q1919" i="5"/>
  <c r="C1920" i="5"/>
  <c r="Q1920" i="5"/>
  <c r="C1921" i="5"/>
  <c r="Q1921" i="5"/>
  <c r="C1922" i="5"/>
  <c r="Q1922" i="5"/>
  <c r="C1923" i="5"/>
  <c r="Q1923" i="5"/>
  <c r="C1924" i="5"/>
  <c r="Q1924" i="5"/>
  <c r="C1925" i="5"/>
  <c r="Q1925" i="5"/>
  <c r="C1926" i="5"/>
  <c r="Q1926" i="5"/>
  <c r="C1927" i="5"/>
  <c r="Q1927" i="5"/>
  <c r="C1928" i="5"/>
  <c r="Q1928" i="5"/>
  <c r="C1929" i="5"/>
  <c r="Q1929" i="5"/>
  <c r="C1930" i="5"/>
  <c r="Q1930" i="5"/>
  <c r="C1931" i="5"/>
  <c r="Q1931" i="5"/>
  <c r="C1932" i="5"/>
  <c r="Q1932" i="5"/>
  <c r="C1933" i="5"/>
  <c r="Q1933" i="5"/>
  <c r="C1934" i="5"/>
  <c r="Q1934" i="5"/>
  <c r="C1935" i="5"/>
  <c r="Q1935" i="5"/>
  <c r="C1936" i="5"/>
  <c r="Q1936" i="5"/>
  <c r="C1937" i="5"/>
  <c r="Q1937" i="5"/>
  <c r="C1938" i="5"/>
  <c r="Q1938" i="5"/>
  <c r="C1939" i="5"/>
  <c r="Q1939" i="5"/>
  <c r="C1940" i="5"/>
  <c r="Q1940" i="5"/>
  <c r="C1941" i="5"/>
  <c r="Q1941" i="5"/>
  <c r="C1942" i="5"/>
  <c r="Q1942" i="5"/>
  <c r="C1943" i="5"/>
  <c r="Q1943" i="5"/>
  <c r="C1944" i="5"/>
  <c r="Q1944" i="5"/>
  <c r="C1945" i="5"/>
  <c r="Q1945" i="5"/>
  <c r="C1946" i="5"/>
  <c r="Q1946" i="5"/>
  <c r="C1947" i="5"/>
  <c r="Q1947" i="5"/>
  <c r="C1948" i="5"/>
  <c r="Q1948" i="5"/>
  <c r="C1949" i="5"/>
  <c r="Q1949" i="5"/>
  <c r="C1950" i="5"/>
  <c r="Q1950" i="5"/>
  <c r="C1951" i="5"/>
  <c r="Q1951" i="5"/>
  <c r="C1952" i="5"/>
  <c r="Q1952" i="5"/>
  <c r="C1953" i="5"/>
  <c r="Q1953" i="5"/>
  <c r="C1954" i="5"/>
  <c r="Q1954" i="5"/>
  <c r="C1955" i="5"/>
  <c r="Q1955" i="5"/>
  <c r="C1956" i="5"/>
  <c r="Q1956" i="5"/>
  <c r="C1957" i="5"/>
  <c r="Q1957" i="5"/>
  <c r="C1958" i="5"/>
  <c r="Q1958" i="5"/>
  <c r="C1959" i="5"/>
  <c r="Q1959" i="5"/>
  <c r="C1960" i="5"/>
  <c r="Q1960" i="5"/>
  <c r="C1961" i="5"/>
  <c r="Q1961" i="5"/>
  <c r="C1962" i="5"/>
  <c r="Q1962" i="5"/>
  <c r="C1963" i="5"/>
  <c r="Q1963" i="5"/>
  <c r="C1964" i="5"/>
  <c r="Q1964" i="5"/>
  <c r="C1965" i="5"/>
  <c r="Q1965" i="5"/>
  <c r="C1966" i="5"/>
  <c r="Q1966" i="5"/>
  <c r="C1967" i="5"/>
  <c r="Q1967" i="5"/>
  <c r="C1968" i="5"/>
  <c r="Q1968" i="5"/>
  <c r="C1969" i="5"/>
  <c r="Q1969" i="5"/>
  <c r="C1970" i="5"/>
  <c r="Q1970" i="5"/>
  <c r="C1971" i="5"/>
  <c r="Q1971" i="5"/>
  <c r="C1972" i="5"/>
  <c r="Q1972" i="5"/>
  <c r="C1973" i="5"/>
  <c r="Q1973" i="5"/>
  <c r="C1974" i="5"/>
  <c r="Q1974" i="5"/>
  <c r="C1975" i="5"/>
  <c r="Q1975" i="5"/>
  <c r="C1976" i="5"/>
  <c r="Q1976" i="5"/>
  <c r="C1977" i="5"/>
  <c r="Q1977" i="5"/>
  <c r="C1978" i="5"/>
  <c r="Q1978" i="5"/>
  <c r="C1979" i="5"/>
  <c r="Q1979" i="5"/>
  <c r="C1980" i="5"/>
  <c r="Q1980" i="5"/>
  <c r="C1981" i="5"/>
  <c r="Q1981" i="5"/>
  <c r="C1982" i="5"/>
  <c r="Q1982" i="5"/>
  <c r="C1983" i="5"/>
  <c r="Q1983" i="5"/>
  <c r="C1984" i="5"/>
  <c r="Q1984" i="5"/>
  <c r="C1985" i="5"/>
  <c r="Q1985" i="5"/>
  <c r="C1986" i="5"/>
  <c r="Q1986" i="5"/>
  <c r="C1987" i="5"/>
  <c r="Q1987" i="5"/>
  <c r="C1988" i="5"/>
  <c r="Q1988" i="5"/>
  <c r="C1989" i="5"/>
  <c r="Q1989" i="5"/>
  <c r="C1990" i="5"/>
  <c r="Q1990" i="5"/>
  <c r="C1991" i="5"/>
  <c r="Q1991" i="5"/>
  <c r="C1992" i="5"/>
  <c r="Q1992" i="5"/>
  <c r="C1993" i="5"/>
  <c r="Q1993" i="5"/>
  <c r="C1994" i="5"/>
  <c r="Q1994" i="5"/>
  <c r="C1995" i="5"/>
  <c r="Q1995" i="5"/>
  <c r="C1996" i="5"/>
  <c r="Q1996" i="5"/>
  <c r="C1997" i="5"/>
  <c r="Q1997" i="5"/>
  <c r="C1998" i="5"/>
  <c r="Q1998" i="5"/>
  <c r="C1999" i="5"/>
  <c r="Q1999" i="5"/>
  <c r="C2000" i="5"/>
  <c r="Q2000" i="5"/>
  <c r="C2001" i="5"/>
  <c r="Q2001" i="5"/>
  <c r="C2002" i="5"/>
  <c r="Q2002" i="5"/>
  <c r="C2003" i="5"/>
  <c r="Q2003" i="5"/>
  <c r="C2004" i="5"/>
  <c r="Q2004" i="5"/>
  <c r="C2005" i="5"/>
  <c r="Q2005" i="5"/>
  <c r="C2006" i="5"/>
  <c r="Q2006" i="5"/>
  <c r="C2007" i="5"/>
  <c r="Q2007" i="5"/>
  <c r="C2008" i="5"/>
  <c r="Q2008" i="5"/>
  <c r="C2009" i="5"/>
  <c r="Q2009" i="5"/>
  <c r="C2010" i="5"/>
  <c r="Q2010" i="5"/>
  <c r="C2011" i="5"/>
  <c r="Q2011" i="5"/>
  <c r="C2012" i="5"/>
  <c r="Q2012" i="5"/>
  <c r="C2013" i="5"/>
  <c r="Q2013" i="5"/>
  <c r="C2014" i="5"/>
  <c r="Q2014" i="5"/>
  <c r="C2015" i="5"/>
  <c r="Q2015" i="5"/>
  <c r="C2016" i="5"/>
  <c r="Q2016" i="5"/>
  <c r="C2017" i="5"/>
  <c r="Q2017" i="5"/>
  <c r="C2018" i="5"/>
  <c r="Q2018" i="5"/>
  <c r="C2019" i="5"/>
  <c r="Q2019" i="5"/>
  <c r="C2020" i="5"/>
  <c r="Q2020" i="5"/>
  <c r="C2021" i="5"/>
  <c r="Q2021" i="5"/>
  <c r="C2022" i="5"/>
  <c r="Q2022" i="5"/>
  <c r="C2023" i="5"/>
  <c r="Q2023" i="5"/>
  <c r="C2024" i="5"/>
  <c r="Q2024" i="5"/>
  <c r="C2025" i="5"/>
  <c r="Q2025" i="5"/>
  <c r="C2026" i="5"/>
  <c r="Q2026" i="5"/>
  <c r="C2027" i="5"/>
  <c r="Q2027" i="5"/>
  <c r="C2028" i="5"/>
  <c r="Q2028" i="5"/>
  <c r="C2029" i="5"/>
  <c r="Q2029" i="5"/>
  <c r="C2030" i="5"/>
  <c r="Q2030" i="5"/>
  <c r="C2031" i="5"/>
  <c r="Q2031" i="5"/>
  <c r="C2032" i="5"/>
  <c r="Q2032" i="5"/>
  <c r="C2033" i="5"/>
  <c r="Q2033" i="5"/>
  <c r="C2034" i="5"/>
  <c r="Q2034" i="5"/>
  <c r="C2035" i="5"/>
  <c r="Q2035" i="5"/>
  <c r="C2036" i="5"/>
  <c r="Q2036" i="5"/>
  <c r="C2037" i="5"/>
  <c r="Q2037" i="5"/>
  <c r="C2038" i="5"/>
  <c r="Q2038" i="5"/>
  <c r="C2039" i="5"/>
  <c r="Q2039" i="5"/>
  <c r="C2040" i="5"/>
  <c r="Q2040" i="5"/>
  <c r="C2041" i="5"/>
  <c r="Q2041" i="5"/>
  <c r="C2042" i="5"/>
  <c r="Q2042" i="5"/>
  <c r="C2043" i="5"/>
  <c r="Q2043" i="5"/>
  <c r="C2044" i="5"/>
  <c r="Q2044" i="5"/>
  <c r="C2045" i="5"/>
  <c r="Q2045" i="5"/>
  <c r="C2046" i="5"/>
  <c r="Q2046" i="5"/>
  <c r="C2047" i="5"/>
  <c r="Q2047" i="5"/>
  <c r="C2048" i="5"/>
  <c r="Q2048" i="5"/>
  <c r="C2049" i="5"/>
  <c r="Q2049" i="5"/>
  <c r="C2050" i="5"/>
  <c r="Q2050" i="5"/>
  <c r="C2051" i="5"/>
  <c r="Q2051" i="5"/>
  <c r="C2052" i="5"/>
  <c r="Q2052" i="5"/>
  <c r="C2053" i="5"/>
  <c r="Q2053" i="5"/>
  <c r="C2054" i="5"/>
  <c r="Q2054" i="5"/>
  <c r="C2055" i="5"/>
  <c r="Q2055" i="5"/>
  <c r="C2056" i="5"/>
  <c r="Q2056" i="5"/>
  <c r="C2057" i="5"/>
  <c r="Q2057" i="5"/>
  <c r="C2058" i="5"/>
  <c r="Q2058" i="5"/>
  <c r="C2059" i="5"/>
  <c r="Q2059" i="5"/>
  <c r="C2060" i="5"/>
  <c r="Q2060" i="5"/>
  <c r="C2061" i="5"/>
  <c r="Q2061" i="5"/>
  <c r="C2062" i="5"/>
  <c r="Q2062" i="5"/>
  <c r="C2063" i="5"/>
  <c r="Q2063" i="5"/>
  <c r="C2064" i="5"/>
  <c r="Q2064" i="5"/>
  <c r="C2065" i="5"/>
  <c r="Q2065" i="5"/>
  <c r="C2066" i="5"/>
  <c r="Q2066" i="5"/>
  <c r="C2067" i="5"/>
  <c r="Q2067" i="5"/>
  <c r="C2068" i="5"/>
  <c r="Q2068" i="5"/>
  <c r="C2069" i="5"/>
  <c r="Q2069" i="5"/>
  <c r="C2070" i="5"/>
  <c r="Q2070" i="5"/>
  <c r="C2071" i="5"/>
  <c r="Q2071" i="5"/>
  <c r="C2072" i="5"/>
  <c r="Q2072" i="5"/>
  <c r="C2073" i="5"/>
  <c r="Q2073" i="5"/>
  <c r="C2074" i="5"/>
  <c r="Q2074" i="5"/>
  <c r="C2075" i="5"/>
  <c r="Q2075" i="5"/>
  <c r="C2076" i="5"/>
  <c r="Q2076" i="5"/>
  <c r="C2077" i="5"/>
  <c r="Q2077" i="5"/>
  <c r="C2078" i="5"/>
  <c r="Q2078" i="5"/>
  <c r="C2079" i="5"/>
  <c r="Q2079" i="5"/>
  <c r="C2080" i="5"/>
  <c r="Q2080" i="5"/>
  <c r="C2081" i="5"/>
  <c r="Q2081" i="5"/>
  <c r="C2082" i="5"/>
  <c r="Q2082" i="5"/>
  <c r="C2083" i="5"/>
  <c r="Q2083" i="5"/>
  <c r="C2084" i="5"/>
  <c r="Q2084" i="5"/>
  <c r="C2085" i="5"/>
  <c r="Q2085" i="5"/>
  <c r="C2086" i="5"/>
  <c r="Q2086" i="5"/>
  <c r="C2087" i="5"/>
  <c r="Q2087" i="5"/>
  <c r="C2088" i="5"/>
  <c r="Q2088" i="5"/>
  <c r="C2089" i="5"/>
  <c r="Q2089" i="5"/>
  <c r="C2090" i="5"/>
  <c r="Q2090" i="5"/>
  <c r="C2091" i="5"/>
  <c r="Q2091" i="5"/>
  <c r="C2092" i="5"/>
  <c r="Q2092" i="5"/>
  <c r="C2093" i="5"/>
  <c r="Q2093" i="5"/>
  <c r="C2094" i="5"/>
  <c r="Q2094" i="5"/>
  <c r="C2095" i="5"/>
  <c r="Q2095" i="5"/>
  <c r="C2096" i="5"/>
  <c r="Q2096" i="5"/>
  <c r="C2097" i="5"/>
  <c r="Q2097" i="5"/>
  <c r="C2098" i="5"/>
  <c r="Q2098" i="5"/>
  <c r="R2" i="5"/>
  <c r="R3" i="5"/>
  <c r="R4" i="5"/>
  <c r="R5" i="5"/>
  <c r="R6" i="5"/>
  <c r="R7" i="5"/>
  <c r="R8" i="5"/>
  <c r="R9" i="5"/>
  <c r="R10" i="5"/>
  <c r="R11" i="5"/>
  <c r="R12" i="5"/>
  <c r="R13" i="5"/>
  <c r="R14" i="5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F548" i="18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R1438" i="5"/>
  <c r="R1439" i="5"/>
  <c r="R1440" i="5"/>
  <c r="R1441" i="5"/>
  <c r="R1442" i="5"/>
  <c r="R1443" i="5"/>
  <c r="R1444" i="5"/>
  <c r="R1445" i="5"/>
  <c r="R1446" i="5"/>
  <c r="R1447" i="5"/>
  <c r="R1448" i="5"/>
  <c r="R1449" i="5"/>
  <c r="R1450" i="5"/>
  <c r="R1451" i="5"/>
  <c r="R1452" i="5"/>
  <c r="R1453" i="5"/>
  <c r="R1454" i="5"/>
  <c r="R1455" i="5"/>
  <c r="R1456" i="5"/>
  <c r="R1457" i="5"/>
  <c r="R1458" i="5"/>
  <c r="R1459" i="5"/>
  <c r="R1460" i="5"/>
  <c r="R1461" i="5"/>
  <c r="R1462" i="5"/>
  <c r="R1463" i="5"/>
  <c r="R1464" i="5"/>
  <c r="R1465" i="5"/>
  <c r="R1466" i="5"/>
  <c r="R1467" i="5"/>
  <c r="R1468" i="5"/>
  <c r="R1469" i="5"/>
  <c r="R1470" i="5"/>
  <c r="R1471" i="5"/>
  <c r="R1472" i="5"/>
  <c r="R1473" i="5"/>
  <c r="R1474" i="5"/>
  <c r="R1475" i="5"/>
  <c r="R1476" i="5"/>
  <c r="R1477" i="5"/>
  <c r="R1478" i="5"/>
  <c r="R1479" i="5"/>
  <c r="R1480" i="5"/>
  <c r="R1481" i="5"/>
  <c r="R1482" i="5"/>
  <c r="R1483" i="5"/>
  <c r="R1484" i="5"/>
  <c r="R1485" i="5"/>
  <c r="R1486" i="5"/>
  <c r="R1487" i="5"/>
  <c r="R1488" i="5"/>
  <c r="R1489" i="5"/>
  <c r="R1490" i="5"/>
  <c r="R1491" i="5"/>
  <c r="R1492" i="5"/>
  <c r="R1493" i="5"/>
  <c r="R1494" i="5"/>
  <c r="R1495" i="5"/>
  <c r="R1496" i="5"/>
  <c r="R1497" i="5"/>
  <c r="R1498" i="5"/>
  <c r="R1499" i="5"/>
  <c r="R1500" i="5"/>
  <c r="R1501" i="5"/>
  <c r="R1502" i="5"/>
  <c r="R1503" i="5"/>
  <c r="R1504" i="5"/>
  <c r="R1505" i="5"/>
  <c r="R1506" i="5"/>
  <c r="R1507" i="5"/>
  <c r="R1508" i="5"/>
  <c r="R1509" i="5"/>
  <c r="R1510" i="5"/>
  <c r="R1511" i="5"/>
  <c r="R1512" i="5"/>
  <c r="R1513" i="5"/>
  <c r="R1514" i="5"/>
  <c r="R1515" i="5"/>
  <c r="R1516" i="5"/>
  <c r="R1517" i="5"/>
  <c r="R1518" i="5"/>
  <c r="R1519" i="5"/>
  <c r="R1520" i="5"/>
  <c r="R1521" i="5"/>
  <c r="R1522" i="5"/>
  <c r="R1523" i="5"/>
  <c r="R1524" i="5"/>
  <c r="R1525" i="5"/>
  <c r="R1526" i="5"/>
  <c r="R1527" i="5"/>
  <c r="R1528" i="5"/>
  <c r="R1529" i="5"/>
  <c r="R1530" i="5"/>
  <c r="R1531" i="5"/>
  <c r="R1532" i="5"/>
  <c r="R1533" i="5"/>
  <c r="R1534" i="5"/>
  <c r="R1535" i="5"/>
  <c r="R1536" i="5"/>
  <c r="R1537" i="5"/>
  <c r="R1538" i="5"/>
  <c r="R1539" i="5"/>
  <c r="R1540" i="5"/>
  <c r="R1541" i="5"/>
  <c r="R1542" i="5"/>
  <c r="R1543" i="5"/>
  <c r="R1544" i="5"/>
  <c r="R1545" i="5"/>
  <c r="R1546" i="5"/>
  <c r="R1547" i="5"/>
  <c r="R1548" i="5"/>
  <c r="R1549" i="5"/>
  <c r="R1550" i="5"/>
  <c r="R1551" i="5"/>
  <c r="R1552" i="5"/>
  <c r="R1553" i="5"/>
  <c r="R1554" i="5"/>
  <c r="R1555" i="5"/>
  <c r="R1556" i="5"/>
  <c r="R1557" i="5"/>
  <c r="R1558" i="5"/>
  <c r="R1559" i="5"/>
  <c r="R1560" i="5"/>
  <c r="R1561" i="5"/>
  <c r="R1562" i="5"/>
  <c r="R1563" i="5"/>
  <c r="R1564" i="5"/>
  <c r="R1565" i="5"/>
  <c r="R1566" i="5"/>
  <c r="R1567" i="5"/>
  <c r="R1568" i="5"/>
  <c r="R1569" i="5"/>
  <c r="R1570" i="5"/>
  <c r="R1571" i="5"/>
  <c r="R1572" i="5"/>
  <c r="R1573" i="5"/>
  <c r="R1574" i="5"/>
  <c r="R1575" i="5"/>
  <c r="R1576" i="5"/>
  <c r="R1577" i="5"/>
  <c r="R1578" i="5"/>
  <c r="R1579" i="5"/>
  <c r="R1580" i="5"/>
  <c r="R1581" i="5"/>
  <c r="R1582" i="5"/>
  <c r="R1583" i="5"/>
  <c r="R1584" i="5"/>
  <c r="R1585" i="5"/>
  <c r="R1586" i="5"/>
  <c r="R1587" i="5"/>
  <c r="R1588" i="5"/>
  <c r="R1589" i="5"/>
  <c r="R1590" i="5"/>
  <c r="R1591" i="5"/>
  <c r="R1592" i="5"/>
  <c r="R1593" i="5"/>
  <c r="R1594" i="5"/>
  <c r="R1595" i="5"/>
  <c r="R1596" i="5"/>
  <c r="R1597" i="5"/>
  <c r="R1598" i="5"/>
  <c r="R1599" i="5"/>
  <c r="R1600" i="5"/>
  <c r="R1601" i="5"/>
  <c r="R1602" i="5"/>
  <c r="R1603" i="5"/>
  <c r="R1604" i="5"/>
  <c r="R1605" i="5"/>
  <c r="R1606" i="5"/>
  <c r="R1607" i="5"/>
  <c r="R1608" i="5"/>
  <c r="R1609" i="5"/>
  <c r="R1610" i="5"/>
  <c r="R1611" i="5"/>
  <c r="R1612" i="5"/>
  <c r="R1613" i="5"/>
  <c r="R1614" i="5"/>
  <c r="R1615" i="5"/>
  <c r="R1616" i="5"/>
  <c r="R1617" i="5"/>
  <c r="R1618" i="5"/>
  <c r="R1619" i="5"/>
  <c r="R1620" i="5"/>
  <c r="R1621" i="5"/>
  <c r="R1622" i="5"/>
  <c r="R1623" i="5"/>
  <c r="R1624" i="5"/>
  <c r="R1625" i="5"/>
  <c r="R1626" i="5"/>
  <c r="R1627" i="5"/>
  <c r="R1628" i="5"/>
  <c r="R1629" i="5"/>
  <c r="R1630" i="5"/>
  <c r="R1631" i="5"/>
  <c r="R1632" i="5"/>
  <c r="R1633" i="5"/>
  <c r="R1634" i="5"/>
  <c r="R1635" i="5"/>
  <c r="R1636" i="5"/>
  <c r="R1637" i="5"/>
  <c r="R1638" i="5"/>
  <c r="R1639" i="5"/>
  <c r="R1640" i="5"/>
  <c r="R1641" i="5"/>
  <c r="R1642" i="5"/>
  <c r="R1643" i="5"/>
  <c r="R1644" i="5"/>
  <c r="R1645" i="5"/>
  <c r="R1646" i="5"/>
  <c r="R1647" i="5"/>
  <c r="R1648" i="5"/>
  <c r="R1649" i="5"/>
  <c r="R1650" i="5"/>
  <c r="R1651" i="5"/>
  <c r="R1652" i="5"/>
  <c r="R1653" i="5"/>
  <c r="R1654" i="5"/>
  <c r="R1655" i="5"/>
  <c r="R1656" i="5"/>
  <c r="R1657" i="5"/>
  <c r="R1658" i="5"/>
  <c r="R1659" i="5"/>
  <c r="R1660" i="5"/>
  <c r="R1661" i="5"/>
  <c r="R1662" i="5"/>
  <c r="R1663" i="5"/>
  <c r="R1664" i="5"/>
  <c r="R1665" i="5"/>
  <c r="R1666" i="5"/>
  <c r="R1667" i="5"/>
  <c r="R1668" i="5"/>
  <c r="R1669" i="5"/>
  <c r="R1670" i="5"/>
  <c r="R1671" i="5"/>
  <c r="R1672" i="5"/>
  <c r="R1673" i="5"/>
  <c r="R1674" i="5"/>
  <c r="R1675" i="5"/>
  <c r="R1676" i="5"/>
  <c r="R1677" i="5"/>
  <c r="R1678" i="5"/>
  <c r="R1679" i="5"/>
  <c r="R1680" i="5"/>
  <c r="R1681" i="5"/>
  <c r="R1682" i="5"/>
  <c r="R1683" i="5"/>
  <c r="R1684" i="5"/>
  <c r="R1685" i="5"/>
  <c r="R1686" i="5"/>
  <c r="R1687" i="5"/>
  <c r="R1688" i="5"/>
  <c r="R1689" i="5"/>
  <c r="R1690" i="5"/>
  <c r="R1691" i="5"/>
  <c r="R1692" i="5"/>
  <c r="R1693" i="5"/>
  <c r="R1694" i="5"/>
  <c r="R1695" i="5"/>
  <c r="R1696" i="5"/>
  <c r="R1697" i="5"/>
  <c r="R1698" i="5"/>
  <c r="R1699" i="5"/>
  <c r="R1700" i="5"/>
  <c r="R1701" i="5"/>
  <c r="R1702" i="5"/>
  <c r="R1703" i="5"/>
  <c r="R1704" i="5"/>
  <c r="R1705" i="5"/>
  <c r="R1706" i="5"/>
  <c r="R1707" i="5"/>
  <c r="R1708" i="5"/>
  <c r="R1709" i="5"/>
  <c r="R1710" i="5"/>
  <c r="R1711" i="5"/>
  <c r="R1712" i="5"/>
  <c r="R1713" i="5"/>
  <c r="R1714" i="5"/>
  <c r="R1715" i="5"/>
  <c r="R1716" i="5"/>
  <c r="R1717" i="5"/>
  <c r="R1718" i="5"/>
  <c r="R1719" i="5"/>
  <c r="R1720" i="5"/>
  <c r="R1721" i="5"/>
  <c r="R1722" i="5"/>
  <c r="R1723" i="5"/>
  <c r="R1724" i="5"/>
  <c r="R1725" i="5"/>
  <c r="R1726" i="5"/>
  <c r="R1727" i="5"/>
  <c r="R1728" i="5"/>
  <c r="R1729" i="5"/>
  <c r="R1730" i="5"/>
  <c r="R1731" i="5"/>
  <c r="R1732" i="5"/>
  <c r="R1733" i="5"/>
  <c r="R1734" i="5"/>
  <c r="R1735" i="5"/>
  <c r="R1736" i="5"/>
  <c r="R1737" i="5"/>
  <c r="R1738" i="5"/>
  <c r="R1739" i="5"/>
  <c r="R1740" i="5"/>
  <c r="R1741" i="5"/>
  <c r="R1742" i="5"/>
  <c r="R1743" i="5"/>
  <c r="R1744" i="5"/>
  <c r="R1745" i="5"/>
  <c r="R1746" i="5"/>
  <c r="R1747" i="5"/>
  <c r="R1748" i="5"/>
  <c r="R1749" i="5"/>
  <c r="R1750" i="5"/>
  <c r="R1751" i="5"/>
  <c r="R1752" i="5"/>
  <c r="R1753" i="5"/>
  <c r="R1754" i="5"/>
  <c r="R1755" i="5"/>
  <c r="R1756" i="5"/>
  <c r="R1757" i="5"/>
  <c r="R1758" i="5"/>
  <c r="R1759" i="5"/>
  <c r="R1760" i="5"/>
  <c r="R1761" i="5"/>
  <c r="R1762" i="5"/>
  <c r="R1763" i="5"/>
  <c r="R1764" i="5"/>
  <c r="R1765" i="5"/>
  <c r="R1766" i="5"/>
  <c r="R1767" i="5"/>
  <c r="R1768" i="5"/>
  <c r="R1769" i="5"/>
  <c r="R1770" i="5"/>
  <c r="R1771" i="5"/>
  <c r="R1772" i="5"/>
  <c r="R1773" i="5"/>
  <c r="R1774" i="5"/>
  <c r="R1775" i="5"/>
  <c r="R1776" i="5"/>
  <c r="R1777" i="5"/>
  <c r="R1778" i="5"/>
  <c r="R1779" i="5"/>
  <c r="R1780" i="5"/>
  <c r="R1781" i="5"/>
  <c r="R1782" i="5"/>
  <c r="R1783" i="5"/>
  <c r="R1784" i="5"/>
  <c r="R1785" i="5"/>
  <c r="R1786" i="5"/>
  <c r="R1787" i="5"/>
  <c r="R1788" i="5"/>
  <c r="R1789" i="5"/>
  <c r="R1790" i="5"/>
  <c r="R1791" i="5"/>
  <c r="R1792" i="5"/>
  <c r="R1793" i="5"/>
  <c r="R1794" i="5"/>
  <c r="R1795" i="5"/>
  <c r="R1796" i="5"/>
  <c r="R1797" i="5"/>
  <c r="R1798" i="5"/>
  <c r="R1799" i="5"/>
  <c r="R1800" i="5"/>
  <c r="R1801" i="5"/>
  <c r="R1802" i="5"/>
  <c r="R1803" i="5"/>
  <c r="R1804" i="5"/>
  <c r="R1805" i="5"/>
  <c r="R1806" i="5"/>
  <c r="R1807" i="5"/>
  <c r="R1808" i="5"/>
  <c r="R1809" i="5"/>
  <c r="R1810" i="5"/>
  <c r="R1811" i="5"/>
  <c r="R1812" i="5"/>
  <c r="R1813" i="5"/>
  <c r="R1814" i="5"/>
  <c r="R1815" i="5"/>
  <c r="R1816" i="5"/>
  <c r="R1817" i="5"/>
  <c r="R1818" i="5"/>
  <c r="R1819" i="5"/>
  <c r="R1820" i="5"/>
  <c r="R1821" i="5"/>
  <c r="R1822" i="5"/>
  <c r="R1823" i="5"/>
  <c r="R1824" i="5"/>
  <c r="R1825" i="5"/>
  <c r="R1826" i="5"/>
  <c r="R1827" i="5"/>
  <c r="R1828" i="5"/>
  <c r="R1829" i="5"/>
  <c r="R1830" i="5"/>
  <c r="R1831" i="5"/>
  <c r="R1832" i="5"/>
  <c r="R1833" i="5"/>
  <c r="R1834" i="5"/>
  <c r="R1835" i="5"/>
  <c r="R1836" i="5"/>
  <c r="R1837" i="5"/>
  <c r="R1838" i="5"/>
  <c r="R1839" i="5"/>
  <c r="R1840" i="5"/>
  <c r="R1841" i="5"/>
  <c r="R1842" i="5"/>
  <c r="R1843" i="5"/>
  <c r="R1844" i="5"/>
  <c r="R1845" i="5"/>
  <c r="R1846" i="5"/>
  <c r="R1847" i="5"/>
  <c r="R1848" i="5"/>
  <c r="R1849" i="5"/>
  <c r="R1850" i="5"/>
  <c r="R1851" i="5"/>
  <c r="R1852" i="5"/>
  <c r="R1853" i="5"/>
  <c r="R1854" i="5"/>
  <c r="R1855" i="5"/>
  <c r="R1856" i="5"/>
  <c r="R1857" i="5"/>
  <c r="R1858" i="5"/>
  <c r="R1859" i="5"/>
  <c r="R1860" i="5"/>
  <c r="R1861" i="5"/>
  <c r="R1862" i="5"/>
  <c r="R1863" i="5"/>
  <c r="R1864" i="5"/>
  <c r="R1865" i="5"/>
  <c r="R1866" i="5"/>
  <c r="R1867" i="5"/>
  <c r="R1868" i="5"/>
  <c r="R1869" i="5"/>
  <c r="R1870" i="5"/>
  <c r="R1871" i="5"/>
  <c r="R1872" i="5"/>
  <c r="R1873" i="5"/>
  <c r="R1874" i="5"/>
  <c r="R1875" i="5"/>
  <c r="R1876" i="5"/>
  <c r="R1877" i="5"/>
  <c r="R1878" i="5"/>
  <c r="R1879" i="5"/>
  <c r="R1880" i="5"/>
  <c r="R1881" i="5"/>
  <c r="R1882" i="5"/>
  <c r="R1883" i="5"/>
  <c r="R1884" i="5"/>
  <c r="R1885" i="5"/>
  <c r="R1886" i="5"/>
  <c r="R1887" i="5"/>
  <c r="R1888" i="5"/>
  <c r="R1889" i="5"/>
  <c r="R1890" i="5"/>
  <c r="R1891" i="5"/>
  <c r="R1892" i="5"/>
  <c r="R1893" i="5"/>
  <c r="R1894" i="5"/>
  <c r="R1895" i="5"/>
  <c r="R1896" i="5"/>
  <c r="R1897" i="5"/>
  <c r="R1898" i="5"/>
  <c r="R1899" i="5"/>
  <c r="R1900" i="5"/>
  <c r="R1901" i="5"/>
  <c r="R1902" i="5"/>
  <c r="R1903" i="5"/>
  <c r="R1904" i="5"/>
  <c r="R1905" i="5"/>
  <c r="R1906" i="5"/>
  <c r="R1907" i="5"/>
  <c r="R1908" i="5"/>
  <c r="R1909" i="5"/>
  <c r="R1910" i="5"/>
  <c r="R1911" i="5"/>
  <c r="R1912" i="5"/>
  <c r="R1913" i="5"/>
  <c r="R1914" i="5"/>
  <c r="R1915" i="5"/>
  <c r="R1916" i="5"/>
  <c r="R1917" i="5"/>
  <c r="R1918" i="5"/>
  <c r="R1919" i="5"/>
  <c r="R1920" i="5"/>
  <c r="R1921" i="5"/>
  <c r="R1922" i="5"/>
  <c r="R1923" i="5"/>
  <c r="R1924" i="5"/>
  <c r="R1925" i="5"/>
  <c r="R1926" i="5"/>
  <c r="R1927" i="5"/>
  <c r="R1928" i="5"/>
  <c r="R1929" i="5"/>
  <c r="R1930" i="5"/>
  <c r="R1931" i="5"/>
  <c r="R1932" i="5"/>
  <c r="R1933" i="5"/>
  <c r="R1934" i="5"/>
  <c r="R1935" i="5"/>
  <c r="R1936" i="5"/>
  <c r="R1937" i="5"/>
  <c r="R1938" i="5"/>
  <c r="R1939" i="5"/>
  <c r="R1940" i="5"/>
  <c r="R1941" i="5"/>
  <c r="R1942" i="5"/>
  <c r="R1943" i="5"/>
  <c r="R1944" i="5"/>
  <c r="R1945" i="5"/>
  <c r="R1946" i="5"/>
  <c r="R1947" i="5"/>
  <c r="R1948" i="5"/>
  <c r="R1949" i="5"/>
  <c r="R1950" i="5"/>
  <c r="R1951" i="5"/>
  <c r="R1952" i="5"/>
  <c r="R1953" i="5"/>
  <c r="R1954" i="5"/>
  <c r="R1955" i="5"/>
  <c r="R1956" i="5"/>
  <c r="R1957" i="5"/>
  <c r="R1958" i="5"/>
  <c r="R1959" i="5"/>
  <c r="R1960" i="5"/>
  <c r="R1961" i="5"/>
  <c r="R1962" i="5"/>
  <c r="R1963" i="5"/>
  <c r="R1964" i="5"/>
  <c r="R1965" i="5"/>
  <c r="R1966" i="5"/>
  <c r="R1967" i="5"/>
  <c r="R1968" i="5"/>
  <c r="R1969" i="5"/>
  <c r="R1970" i="5"/>
  <c r="R1971" i="5"/>
  <c r="R1972" i="5"/>
  <c r="R1973" i="5"/>
  <c r="R1974" i="5"/>
  <c r="R1975" i="5"/>
  <c r="R1976" i="5"/>
  <c r="R1977" i="5"/>
  <c r="R1978" i="5"/>
  <c r="R1979" i="5"/>
  <c r="R1980" i="5"/>
  <c r="R1981" i="5"/>
  <c r="R1982" i="5"/>
  <c r="R1983" i="5"/>
  <c r="R1984" i="5"/>
  <c r="R1985" i="5"/>
  <c r="R1986" i="5"/>
  <c r="R1987" i="5"/>
  <c r="R1988" i="5"/>
  <c r="R1989" i="5"/>
  <c r="R1990" i="5"/>
  <c r="R1991" i="5"/>
  <c r="R1992" i="5"/>
  <c r="R1993" i="5"/>
  <c r="R1994" i="5"/>
  <c r="R1995" i="5"/>
  <c r="R1996" i="5"/>
  <c r="R1997" i="5"/>
  <c r="R1998" i="5"/>
  <c r="R1999" i="5"/>
  <c r="R2000" i="5"/>
  <c r="R2001" i="5"/>
  <c r="R2002" i="5"/>
  <c r="R2003" i="5"/>
  <c r="R2004" i="5"/>
  <c r="R2005" i="5"/>
  <c r="R2006" i="5"/>
  <c r="R2007" i="5"/>
  <c r="R2008" i="5"/>
  <c r="R2009" i="5"/>
  <c r="R2010" i="5"/>
  <c r="R2011" i="5"/>
  <c r="R2012" i="5"/>
  <c r="R2013" i="5"/>
  <c r="R2014" i="5"/>
  <c r="R2015" i="5"/>
  <c r="R2016" i="5"/>
  <c r="R2017" i="5"/>
  <c r="R2018" i="5"/>
  <c r="R2019" i="5"/>
  <c r="R2020" i="5"/>
  <c r="R2021" i="5"/>
  <c r="R2022" i="5"/>
  <c r="R2023" i="5"/>
  <c r="R2024" i="5"/>
  <c r="R2025" i="5"/>
  <c r="R2026" i="5"/>
  <c r="R2027" i="5"/>
  <c r="R2028" i="5"/>
  <c r="R2029" i="5"/>
  <c r="R2030" i="5"/>
  <c r="R2031" i="5"/>
  <c r="R2032" i="5"/>
  <c r="R2033" i="5"/>
  <c r="R2034" i="5"/>
  <c r="R2035" i="5"/>
  <c r="R2036" i="5"/>
  <c r="R2037" i="5"/>
  <c r="R2038" i="5"/>
  <c r="R2039" i="5"/>
  <c r="R2040" i="5"/>
  <c r="R2041" i="5"/>
  <c r="R2042" i="5"/>
  <c r="R2043" i="5"/>
  <c r="R2044" i="5"/>
  <c r="R2045" i="5"/>
  <c r="R2046" i="5"/>
  <c r="R2047" i="5"/>
  <c r="R2048" i="5"/>
  <c r="R2049" i="5"/>
  <c r="R2050" i="5"/>
  <c r="R2051" i="5"/>
  <c r="R2052" i="5"/>
  <c r="R2053" i="5"/>
  <c r="R2054" i="5"/>
  <c r="R2055" i="5"/>
  <c r="R2056" i="5"/>
  <c r="R2057" i="5"/>
  <c r="R2058" i="5"/>
  <c r="R2059" i="5"/>
  <c r="R2060" i="5"/>
  <c r="R2061" i="5"/>
  <c r="R2062" i="5"/>
  <c r="R2063" i="5"/>
  <c r="R2064" i="5"/>
  <c r="R2065" i="5"/>
  <c r="R2066" i="5"/>
  <c r="R2067" i="5"/>
  <c r="R2068" i="5"/>
  <c r="R2069" i="5"/>
  <c r="R2070" i="5"/>
  <c r="R2071" i="5"/>
  <c r="R2072" i="5"/>
  <c r="R2073" i="5"/>
  <c r="R2074" i="5"/>
  <c r="R2075" i="5"/>
  <c r="R2076" i="5"/>
  <c r="R2077" i="5"/>
  <c r="R2078" i="5"/>
  <c r="R2079" i="5"/>
  <c r="R2080" i="5"/>
  <c r="R2081" i="5"/>
  <c r="R2082" i="5"/>
  <c r="R2083" i="5"/>
  <c r="R2084" i="5"/>
  <c r="R2085" i="5"/>
  <c r="R2086" i="5"/>
  <c r="R2087" i="5"/>
  <c r="R2088" i="5"/>
  <c r="R2089" i="5"/>
  <c r="R2090" i="5"/>
  <c r="R2091" i="5"/>
  <c r="R2092" i="5"/>
  <c r="R2093" i="5"/>
  <c r="R2094" i="5"/>
  <c r="R2095" i="5"/>
  <c r="R2096" i="5"/>
  <c r="R2097" i="5"/>
  <c r="R2098" i="5"/>
  <c r="B41" i="8"/>
  <c r="C41" i="8"/>
  <c r="T2" i="5"/>
  <c r="U2" i="5"/>
  <c r="T3" i="5"/>
  <c r="U3" i="5"/>
  <c r="T4" i="5"/>
  <c r="U4" i="5"/>
  <c r="T5" i="5"/>
  <c r="U5" i="5"/>
  <c r="S6" i="5"/>
  <c r="T6" i="5"/>
  <c r="U6" i="5"/>
  <c r="S7" i="5"/>
  <c r="T7" i="5"/>
  <c r="U7" i="5"/>
  <c r="S8" i="5"/>
  <c r="T8" i="5"/>
  <c r="U8" i="5"/>
  <c r="T9" i="5"/>
  <c r="U9" i="5"/>
  <c r="S10" i="5"/>
  <c r="T10" i="5"/>
  <c r="U10" i="5"/>
  <c r="S11" i="5"/>
  <c r="T11" i="5"/>
  <c r="U11" i="5"/>
  <c r="S12" i="5"/>
  <c r="T12" i="5"/>
  <c r="U12" i="5"/>
  <c r="T13" i="5"/>
  <c r="U13" i="5"/>
  <c r="T14" i="5"/>
  <c r="U14" i="5"/>
  <c r="S15" i="5"/>
  <c r="T15" i="5"/>
  <c r="U15" i="5"/>
  <c r="S16" i="5"/>
  <c r="T16" i="5"/>
  <c r="U16" i="5"/>
  <c r="S17" i="5"/>
  <c r="T17" i="5"/>
  <c r="U17" i="5"/>
  <c r="S18" i="5"/>
  <c r="T18" i="5"/>
  <c r="U18" i="5"/>
  <c r="T19" i="5"/>
  <c r="U19" i="5"/>
  <c r="T20" i="5"/>
  <c r="U20" i="5"/>
  <c r="T21" i="5"/>
  <c r="U21" i="5"/>
  <c r="T22" i="5"/>
  <c r="U22" i="5"/>
  <c r="T23" i="5"/>
  <c r="U23" i="5"/>
  <c r="T24" i="5"/>
  <c r="U24" i="5"/>
  <c r="T25" i="5"/>
  <c r="U25" i="5"/>
  <c r="S26" i="5"/>
  <c r="T26" i="5"/>
  <c r="U26" i="5"/>
  <c r="T27" i="5"/>
  <c r="U27" i="5"/>
  <c r="T28" i="5"/>
  <c r="U28" i="5"/>
  <c r="S29" i="5"/>
  <c r="T29" i="5"/>
  <c r="U29" i="5"/>
  <c r="T30" i="5"/>
  <c r="U30" i="5"/>
  <c r="T31" i="5"/>
  <c r="U31" i="5"/>
  <c r="T32" i="5"/>
  <c r="U32" i="5"/>
  <c r="T33" i="5"/>
  <c r="U33" i="5"/>
  <c r="T34" i="5"/>
  <c r="U34" i="5"/>
  <c r="S35" i="5"/>
  <c r="T35" i="5"/>
  <c r="U35" i="5"/>
  <c r="S36" i="5"/>
  <c r="T36" i="5"/>
  <c r="U36" i="5"/>
  <c r="T37" i="5"/>
  <c r="U37" i="5"/>
  <c r="S38" i="5"/>
  <c r="T38" i="5"/>
  <c r="U38" i="5"/>
  <c r="T39" i="5"/>
  <c r="U39" i="5"/>
  <c r="T40" i="5"/>
  <c r="U40" i="5"/>
  <c r="T41" i="5"/>
  <c r="U41" i="5"/>
  <c r="S42" i="5"/>
  <c r="T42" i="5"/>
  <c r="U42" i="5"/>
  <c r="T43" i="5"/>
  <c r="U43" i="5"/>
  <c r="T44" i="5"/>
  <c r="U44" i="5"/>
  <c r="S45" i="5"/>
  <c r="T45" i="5"/>
  <c r="U45" i="5"/>
  <c r="T46" i="5"/>
  <c r="U46" i="5"/>
  <c r="T47" i="5"/>
  <c r="U47" i="5"/>
  <c r="T48" i="5"/>
  <c r="U48" i="5"/>
  <c r="T49" i="5"/>
  <c r="U49" i="5"/>
  <c r="S50" i="5"/>
  <c r="T50" i="5"/>
  <c r="U50" i="5"/>
  <c r="S51" i="5"/>
  <c r="T51" i="5"/>
  <c r="U51" i="5"/>
  <c r="T52" i="5"/>
  <c r="U52" i="5"/>
  <c r="T53" i="5"/>
  <c r="U53" i="5"/>
  <c r="S54" i="5"/>
  <c r="T54" i="5"/>
  <c r="U54" i="5"/>
  <c r="T55" i="5"/>
  <c r="U55" i="5"/>
  <c r="T56" i="5"/>
  <c r="U56" i="5"/>
  <c r="T57" i="5"/>
  <c r="U57" i="5"/>
  <c r="T58" i="5"/>
  <c r="U58" i="5"/>
  <c r="T59" i="5"/>
  <c r="U59" i="5"/>
  <c r="T60" i="5"/>
  <c r="U60" i="5"/>
  <c r="T61" i="5"/>
  <c r="U61" i="5"/>
  <c r="T62" i="5"/>
  <c r="U62" i="5"/>
  <c r="T63" i="5"/>
  <c r="U63" i="5"/>
  <c r="T64" i="5"/>
  <c r="U64" i="5"/>
  <c r="T65" i="5"/>
  <c r="U65" i="5"/>
  <c r="T66" i="5"/>
  <c r="U66" i="5"/>
  <c r="S67" i="5"/>
  <c r="T67" i="5"/>
  <c r="U67" i="5"/>
  <c r="T68" i="5"/>
  <c r="U68" i="5"/>
  <c r="S69" i="5"/>
  <c r="T69" i="5"/>
  <c r="U69" i="5"/>
  <c r="T70" i="5"/>
  <c r="U70" i="5"/>
  <c r="T71" i="5"/>
  <c r="U71" i="5"/>
  <c r="S72" i="5"/>
  <c r="T72" i="5"/>
  <c r="U72" i="5"/>
  <c r="T73" i="5"/>
  <c r="U73" i="5"/>
  <c r="S74" i="5"/>
  <c r="T74" i="5"/>
  <c r="U74" i="5"/>
  <c r="T75" i="5"/>
  <c r="U75" i="5"/>
  <c r="S76" i="5"/>
  <c r="T76" i="5"/>
  <c r="U76" i="5"/>
  <c r="T77" i="5"/>
  <c r="U77" i="5"/>
  <c r="T78" i="5"/>
  <c r="U78" i="5"/>
  <c r="T79" i="5"/>
  <c r="U79" i="5"/>
  <c r="T80" i="5"/>
  <c r="U80" i="5"/>
  <c r="T81" i="5"/>
  <c r="U81" i="5"/>
  <c r="T82" i="5"/>
  <c r="U82" i="5"/>
  <c r="S83" i="5"/>
  <c r="T83" i="5"/>
  <c r="U83" i="5"/>
  <c r="T84" i="5"/>
  <c r="U84" i="5"/>
  <c r="S85" i="5"/>
  <c r="T85" i="5"/>
  <c r="U85" i="5"/>
  <c r="S86" i="5"/>
  <c r="T86" i="5"/>
  <c r="U86" i="5"/>
  <c r="T87" i="5"/>
  <c r="U87" i="5"/>
  <c r="T88" i="5"/>
  <c r="U88" i="5"/>
  <c r="T89" i="5"/>
  <c r="U89" i="5"/>
  <c r="S90" i="5"/>
  <c r="T90" i="5"/>
  <c r="U90" i="5"/>
  <c r="T91" i="5"/>
  <c r="U91" i="5"/>
  <c r="T92" i="5"/>
  <c r="U92" i="5"/>
  <c r="T93" i="5"/>
  <c r="U93" i="5"/>
  <c r="T94" i="5"/>
  <c r="U94" i="5"/>
  <c r="S95" i="5"/>
  <c r="T95" i="5"/>
  <c r="U95" i="5"/>
  <c r="S96" i="5"/>
  <c r="T96" i="5"/>
  <c r="U96" i="5"/>
  <c r="S97" i="5"/>
  <c r="T97" i="5"/>
  <c r="U97" i="5"/>
  <c r="S98" i="5"/>
  <c r="T98" i="5"/>
  <c r="U98" i="5"/>
  <c r="S99" i="5"/>
  <c r="T99" i="5"/>
  <c r="U99" i="5"/>
  <c r="S100" i="5"/>
  <c r="T100" i="5"/>
  <c r="U100" i="5"/>
  <c r="S101" i="5"/>
  <c r="T101" i="5"/>
  <c r="U101" i="5"/>
  <c r="S102" i="5"/>
  <c r="T102" i="5"/>
  <c r="U102" i="5"/>
  <c r="T103" i="5"/>
  <c r="U103" i="5"/>
  <c r="T104" i="5"/>
  <c r="U104" i="5"/>
  <c r="S105" i="5"/>
  <c r="T105" i="5"/>
  <c r="U105" i="5"/>
  <c r="T106" i="5"/>
  <c r="U106" i="5"/>
  <c r="S107" i="5"/>
  <c r="T107" i="5"/>
  <c r="U107" i="5"/>
  <c r="T108" i="5"/>
  <c r="U108" i="5"/>
  <c r="T109" i="5"/>
  <c r="U109" i="5"/>
  <c r="S110" i="5"/>
  <c r="T110" i="5"/>
  <c r="U110" i="5"/>
  <c r="T111" i="5"/>
  <c r="U111" i="5"/>
  <c r="T112" i="5"/>
  <c r="U112" i="5"/>
  <c r="T113" i="5"/>
  <c r="U113" i="5"/>
  <c r="S114" i="5"/>
  <c r="T114" i="5"/>
  <c r="U114" i="5"/>
  <c r="T115" i="5"/>
  <c r="U115" i="5"/>
  <c r="T116" i="5"/>
  <c r="U116" i="5"/>
  <c r="T117" i="5"/>
  <c r="U117" i="5"/>
  <c r="S118" i="5"/>
  <c r="T118" i="5"/>
  <c r="U118" i="5"/>
  <c r="S119" i="5"/>
  <c r="T119" i="5"/>
  <c r="U119" i="5"/>
  <c r="T120" i="5"/>
  <c r="U120" i="5"/>
  <c r="T121" i="5"/>
  <c r="U121" i="5"/>
  <c r="S122" i="5"/>
  <c r="T122" i="5"/>
  <c r="U122" i="5"/>
  <c r="S123" i="5"/>
  <c r="T123" i="5"/>
  <c r="U123" i="5"/>
  <c r="T124" i="5"/>
  <c r="U124" i="5"/>
  <c r="S125" i="5"/>
  <c r="T125" i="5"/>
  <c r="U125" i="5"/>
  <c r="T126" i="5"/>
  <c r="U126" i="5"/>
  <c r="T127" i="5"/>
  <c r="U127" i="5"/>
  <c r="T128" i="5"/>
  <c r="U128" i="5"/>
  <c r="T129" i="5"/>
  <c r="U129" i="5"/>
  <c r="S130" i="5"/>
  <c r="T130" i="5"/>
  <c r="U130" i="5"/>
  <c r="S131" i="5"/>
  <c r="T131" i="5"/>
  <c r="U131" i="5"/>
  <c r="T132" i="5"/>
  <c r="U132" i="5"/>
  <c r="S133" i="5"/>
  <c r="T133" i="5"/>
  <c r="U133" i="5"/>
  <c r="T134" i="5"/>
  <c r="U134" i="5"/>
  <c r="S135" i="5"/>
  <c r="T135" i="5"/>
  <c r="U135" i="5"/>
  <c r="S136" i="5"/>
  <c r="T136" i="5"/>
  <c r="U136" i="5"/>
  <c r="T137" i="5"/>
  <c r="U137" i="5"/>
  <c r="T138" i="5"/>
  <c r="U138" i="5"/>
  <c r="S139" i="5"/>
  <c r="T139" i="5"/>
  <c r="U139" i="5"/>
  <c r="T140" i="5"/>
  <c r="U140" i="5"/>
  <c r="T141" i="5"/>
  <c r="U141" i="5"/>
  <c r="T142" i="5"/>
  <c r="U142" i="5"/>
  <c r="T143" i="5"/>
  <c r="U143" i="5"/>
  <c r="S144" i="5"/>
  <c r="T144" i="5"/>
  <c r="U144" i="5"/>
  <c r="T145" i="5"/>
  <c r="U145" i="5"/>
  <c r="S146" i="5"/>
  <c r="T146" i="5"/>
  <c r="U146" i="5"/>
  <c r="T147" i="5"/>
  <c r="U147" i="5"/>
  <c r="T148" i="5"/>
  <c r="U148" i="5"/>
  <c r="T149" i="5"/>
  <c r="U149" i="5"/>
  <c r="T150" i="5"/>
  <c r="U150" i="5"/>
  <c r="T151" i="5"/>
  <c r="U151" i="5"/>
  <c r="T152" i="5"/>
  <c r="U152" i="5"/>
  <c r="S153" i="5"/>
  <c r="T153" i="5"/>
  <c r="U153" i="5"/>
  <c r="T154" i="5"/>
  <c r="U154" i="5"/>
  <c r="S155" i="5"/>
  <c r="T155" i="5"/>
  <c r="U155" i="5"/>
  <c r="S156" i="5"/>
  <c r="T156" i="5"/>
  <c r="U156" i="5"/>
  <c r="T157" i="5"/>
  <c r="U157" i="5"/>
  <c r="T158" i="5"/>
  <c r="U158" i="5"/>
  <c r="T159" i="5"/>
  <c r="U159" i="5"/>
  <c r="T160" i="5"/>
  <c r="U160" i="5"/>
  <c r="T161" i="5"/>
  <c r="U161" i="5"/>
  <c r="S162" i="5"/>
  <c r="T162" i="5"/>
  <c r="U162" i="5"/>
  <c r="S163" i="5"/>
  <c r="T163" i="5"/>
  <c r="U163" i="5"/>
  <c r="S164" i="5"/>
  <c r="T164" i="5"/>
  <c r="U164" i="5"/>
  <c r="T165" i="5"/>
  <c r="U165" i="5"/>
  <c r="T166" i="5"/>
  <c r="U166" i="5"/>
  <c r="S167" i="5"/>
  <c r="T167" i="5"/>
  <c r="U167" i="5"/>
  <c r="S168" i="5"/>
  <c r="T168" i="5"/>
  <c r="U168" i="5"/>
  <c r="S169" i="5"/>
  <c r="T169" i="5"/>
  <c r="U169" i="5"/>
  <c r="S170" i="5"/>
  <c r="T170" i="5"/>
  <c r="U170" i="5"/>
  <c r="S171" i="5"/>
  <c r="T171" i="5"/>
  <c r="U171" i="5"/>
  <c r="S172" i="5"/>
  <c r="T172" i="5"/>
  <c r="U172" i="5"/>
  <c r="T173" i="5"/>
  <c r="U173" i="5"/>
  <c r="T174" i="5"/>
  <c r="U174" i="5"/>
  <c r="T175" i="5"/>
  <c r="U175" i="5"/>
  <c r="T176" i="5"/>
  <c r="U176" i="5"/>
  <c r="S177" i="5"/>
  <c r="T177" i="5"/>
  <c r="U177" i="5"/>
  <c r="T178" i="5"/>
  <c r="U178" i="5"/>
  <c r="T179" i="5"/>
  <c r="U179" i="5"/>
  <c r="T180" i="5"/>
  <c r="U180" i="5"/>
  <c r="T181" i="5"/>
  <c r="U181" i="5"/>
  <c r="S182" i="5"/>
  <c r="T182" i="5"/>
  <c r="U182" i="5"/>
  <c r="T183" i="5"/>
  <c r="U183" i="5"/>
  <c r="T184" i="5"/>
  <c r="U184" i="5"/>
  <c r="S185" i="5"/>
  <c r="T185" i="5"/>
  <c r="U185" i="5"/>
  <c r="T186" i="5"/>
  <c r="U186" i="5"/>
  <c r="S187" i="5"/>
  <c r="T187" i="5"/>
  <c r="U187" i="5"/>
  <c r="S188" i="5"/>
  <c r="T188" i="5"/>
  <c r="U188" i="5"/>
  <c r="T189" i="5"/>
  <c r="U189" i="5"/>
  <c r="T190" i="5"/>
  <c r="U190" i="5"/>
  <c r="T191" i="5"/>
  <c r="U191" i="5"/>
  <c r="T192" i="5"/>
  <c r="U192" i="5"/>
  <c r="S193" i="5"/>
  <c r="T193" i="5"/>
  <c r="U193" i="5"/>
  <c r="S194" i="5"/>
  <c r="T194" i="5"/>
  <c r="U194" i="5"/>
  <c r="T195" i="5"/>
  <c r="U195" i="5"/>
  <c r="T196" i="5"/>
  <c r="U196" i="5"/>
  <c r="T197" i="5"/>
  <c r="U197" i="5"/>
  <c r="T198" i="5"/>
  <c r="U198" i="5"/>
  <c r="S199" i="5"/>
  <c r="T199" i="5"/>
  <c r="U199" i="5"/>
  <c r="S200" i="5"/>
  <c r="T200" i="5"/>
  <c r="U200" i="5"/>
  <c r="T201" i="5"/>
  <c r="U201" i="5"/>
  <c r="S202" i="5"/>
  <c r="T202" i="5"/>
  <c r="U202" i="5"/>
  <c r="S203" i="5"/>
  <c r="T203" i="5"/>
  <c r="U203" i="5"/>
  <c r="S204" i="5"/>
  <c r="T204" i="5"/>
  <c r="U204" i="5"/>
  <c r="T205" i="5"/>
  <c r="U205" i="5"/>
  <c r="T206" i="5"/>
  <c r="U206" i="5"/>
  <c r="S207" i="5"/>
  <c r="T207" i="5"/>
  <c r="U207" i="5"/>
  <c r="T208" i="5"/>
  <c r="U208" i="5"/>
  <c r="T209" i="5"/>
  <c r="U209" i="5"/>
  <c r="S210" i="5"/>
  <c r="T210" i="5"/>
  <c r="U210" i="5"/>
  <c r="T211" i="5"/>
  <c r="U211" i="5"/>
  <c r="S212" i="5"/>
  <c r="T212" i="5"/>
  <c r="U212" i="5"/>
  <c r="T213" i="5"/>
  <c r="U213" i="5"/>
  <c r="S214" i="5"/>
  <c r="T214" i="5"/>
  <c r="U214" i="5"/>
  <c r="T215" i="5"/>
  <c r="U215" i="5"/>
  <c r="T216" i="5"/>
  <c r="U216" i="5"/>
  <c r="T217" i="5"/>
  <c r="U217" i="5"/>
  <c r="S218" i="5"/>
  <c r="T218" i="5"/>
  <c r="U218" i="5"/>
  <c r="S219" i="5"/>
  <c r="T219" i="5"/>
  <c r="U219" i="5"/>
  <c r="S220" i="5"/>
  <c r="T220" i="5"/>
  <c r="U220" i="5"/>
  <c r="T221" i="5"/>
  <c r="U221" i="5"/>
  <c r="T222" i="5"/>
  <c r="U222" i="5"/>
  <c r="S223" i="5"/>
  <c r="T223" i="5"/>
  <c r="U223" i="5"/>
  <c r="T224" i="5"/>
  <c r="U224" i="5"/>
  <c r="S225" i="5"/>
  <c r="T225" i="5"/>
  <c r="U225" i="5"/>
  <c r="S226" i="5"/>
  <c r="T226" i="5"/>
  <c r="U226" i="5"/>
  <c r="T227" i="5"/>
  <c r="U227" i="5"/>
  <c r="S228" i="5"/>
  <c r="T228" i="5"/>
  <c r="U228" i="5"/>
  <c r="T229" i="5"/>
  <c r="U229" i="5"/>
  <c r="T230" i="5"/>
  <c r="U230" i="5"/>
  <c r="T231" i="5"/>
  <c r="U231" i="5"/>
  <c r="S232" i="5"/>
  <c r="T232" i="5"/>
  <c r="U232" i="5"/>
  <c r="S233" i="5"/>
  <c r="T233" i="5"/>
  <c r="U233" i="5"/>
  <c r="T234" i="5"/>
  <c r="U234" i="5"/>
  <c r="T235" i="5"/>
  <c r="U235" i="5"/>
  <c r="S236" i="5"/>
  <c r="T236" i="5"/>
  <c r="U236" i="5"/>
  <c r="S237" i="5"/>
  <c r="T237" i="5"/>
  <c r="U237" i="5"/>
  <c r="T238" i="5"/>
  <c r="U238" i="5"/>
  <c r="T239" i="5"/>
  <c r="U239" i="5"/>
  <c r="T240" i="5"/>
  <c r="U240" i="5"/>
  <c r="T241" i="5"/>
  <c r="U241" i="5"/>
  <c r="S242" i="5"/>
  <c r="T242" i="5"/>
  <c r="U242" i="5"/>
  <c r="S243" i="5"/>
  <c r="T243" i="5"/>
  <c r="U243" i="5"/>
  <c r="T244" i="5"/>
  <c r="U244" i="5"/>
  <c r="S245" i="5"/>
  <c r="T245" i="5"/>
  <c r="U245" i="5"/>
  <c r="S246" i="5"/>
  <c r="T246" i="5"/>
  <c r="U246" i="5"/>
  <c r="S247" i="5"/>
  <c r="T247" i="5"/>
  <c r="U247" i="5"/>
  <c r="S248" i="5"/>
  <c r="T248" i="5"/>
  <c r="U248" i="5"/>
  <c r="T249" i="5"/>
  <c r="U249" i="5"/>
  <c r="S250" i="5"/>
  <c r="T250" i="5"/>
  <c r="U250" i="5"/>
  <c r="S251" i="5"/>
  <c r="T251" i="5"/>
  <c r="U251" i="5"/>
  <c r="S252" i="5"/>
  <c r="T252" i="5"/>
  <c r="U252" i="5"/>
  <c r="S253" i="5"/>
  <c r="T253" i="5"/>
  <c r="U253" i="5"/>
  <c r="S254" i="5"/>
  <c r="T254" i="5"/>
  <c r="U254" i="5"/>
  <c r="T255" i="5"/>
  <c r="U255" i="5"/>
  <c r="T256" i="5"/>
  <c r="U256" i="5"/>
  <c r="S257" i="5"/>
  <c r="T257" i="5"/>
  <c r="U257" i="5"/>
  <c r="T258" i="5"/>
  <c r="U258" i="5"/>
  <c r="S259" i="5"/>
  <c r="T259" i="5"/>
  <c r="U259" i="5"/>
  <c r="T260" i="5"/>
  <c r="U260" i="5"/>
  <c r="S261" i="5"/>
  <c r="T261" i="5"/>
  <c r="U261" i="5"/>
  <c r="S262" i="5"/>
  <c r="T262" i="5"/>
  <c r="U262" i="5"/>
  <c r="S263" i="5"/>
  <c r="T263" i="5"/>
  <c r="U263" i="5"/>
  <c r="S264" i="5"/>
  <c r="T264" i="5"/>
  <c r="U264" i="5"/>
  <c r="T265" i="5"/>
  <c r="U265" i="5"/>
  <c r="S266" i="5"/>
  <c r="T266" i="5"/>
  <c r="U266" i="5"/>
  <c r="T267" i="5"/>
  <c r="U267" i="5"/>
  <c r="S268" i="5"/>
  <c r="T268" i="5"/>
  <c r="U268" i="5"/>
  <c r="S269" i="5"/>
  <c r="T269" i="5"/>
  <c r="U269" i="5"/>
  <c r="T270" i="5"/>
  <c r="U270" i="5"/>
  <c r="S271" i="5"/>
  <c r="T271" i="5"/>
  <c r="U271" i="5"/>
  <c r="S272" i="5"/>
  <c r="T272" i="5"/>
  <c r="U272" i="5"/>
  <c r="S273" i="5"/>
  <c r="T273" i="5"/>
  <c r="U273" i="5"/>
  <c r="S274" i="5"/>
  <c r="T274" i="5"/>
  <c r="U274" i="5"/>
  <c r="T275" i="5"/>
  <c r="U275" i="5"/>
  <c r="T276" i="5"/>
  <c r="U276" i="5"/>
  <c r="T277" i="5"/>
  <c r="U277" i="5"/>
  <c r="T278" i="5"/>
  <c r="U278" i="5"/>
  <c r="S279" i="5"/>
  <c r="T279" i="5"/>
  <c r="U279" i="5"/>
  <c r="S280" i="5"/>
  <c r="T280" i="5"/>
  <c r="U280" i="5"/>
  <c r="S281" i="5"/>
  <c r="T281" i="5"/>
  <c r="U281" i="5"/>
  <c r="S282" i="5"/>
  <c r="T282" i="5"/>
  <c r="U282" i="5"/>
  <c r="T283" i="5"/>
  <c r="U283" i="5"/>
  <c r="S284" i="5"/>
  <c r="T284" i="5"/>
  <c r="U284" i="5"/>
  <c r="T285" i="5"/>
  <c r="U285" i="5"/>
  <c r="T286" i="5"/>
  <c r="U286" i="5"/>
  <c r="T287" i="5"/>
  <c r="U287" i="5"/>
  <c r="T288" i="5"/>
  <c r="U288" i="5"/>
  <c r="T289" i="5"/>
  <c r="U289" i="5"/>
  <c r="T290" i="5"/>
  <c r="U290" i="5"/>
  <c r="T291" i="5"/>
  <c r="U291" i="5"/>
  <c r="S292" i="5"/>
  <c r="T292" i="5"/>
  <c r="U292" i="5"/>
  <c r="T293" i="5"/>
  <c r="U293" i="5"/>
  <c r="T294" i="5"/>
  <c r="U294" i="5"/>
  <c r="S295" i="5"/>
  <c r="T295" i="5"/>
  <c r="U295" i="5"/>
  <c r="T296" i="5"/>
  <c r="U296" i="5"/>
  <c r="S297" i="5"/>
  <c r="T297" i="5"/>
  <c r="U297" i="5"/>
  <c r="S298" i="5"/>
  <c r="T298" i="5"/>
  <c r="U298" i="5"/>
  <c r="S299" i="5"/>
  <c r="T299" i="5"/>
  <c r="U299" i="5"/>
  <c r="S300" i="5"/>
  <c r="T300" i="5"/>
  <c r="U300" i="5"/>
  <c r="S301" i="5"/>
  <c r="T301" i="5"/>
  <c r="U301" i="5"/>
  <c r="T302" i="5"/>
  <c r="U302" i="5"/>
  <c r="T303" i="5"/>
  <c r="U303" i="5"/>
  <c r="S304" i="5"/>
  <c r="T304" i="5"/>
  <c r="U304" i="5"/>
  <c r="S305" i="5"/>
  <c r="T305" i="5"/>
  <c r="U305" i="5"/>
  <c r="T306" i="5"/>
  <c r="U306" i="5"/>
  <c r="T307" i="5"/>
  <c r="U307" i="5"/>
  <c r="T308" i="5"/>
  <c r="U308" i="5"/>
  <c r="S309" i="5"/>
  <c r="T309" i="5"/>
  <c r="U309" i="5"/>
  <c r="S310" i="5"/>
  <c r="T310" i="5"/>
  <c r="U310" i="5"/>
  <c r="T311" i="5"/>
  <c r="U311" i="5"/>
  <c r="S312" i="5"/>
  <c r="T312" i="5"/>
  <c r="U312" i="5"/>
  <c r="S313" i="5"/>
  <c r="T313" i="5"/>
  <c r="U313" i="5"/>
  <c r="S314" i="5"/>
  <c r="T314" i="5"/>
  <c r="U314" i="5"/>
  <c r="T315" i="5"/>
  <c r="U315" i="5"/>
  <c r="S316" i="5"/>
  <c r="T316" i="5"/>
  <c r="U316" i="5"/>
  <c r="S317" i="5"/>
  <c r="T317" i="5"/>
  <c r="U317" i="5"/>
  <c r="S318" i="5"/>
  <c r="T318" i="5"/>
  <c r="U318" i="5"/>
  <c r="S319" i="5"/>
  <c r="T319" i="5"/>
  <c r="U319" i="5"/>
  <c r="T320" i="5"/>
  <c r="U320" i="5"/>
  <c r="T321" i="5"/>
  <c r="U321" i="5"/>
  <c r="T322" i="5"/>
  <c r="U322" i="5"/>
  <c r="T323" i="5"/>
  <c r="U323" i="5"/>
  <c r="S324" i="5"/>
  <c r="T324" i="5"/>
  <c r="U324" i="5"/>
  <c r="S325" i="5"/>
  <c r="T325" i="5"/>
  <c r="U325" i="5"/>
  <c r="T326" i="5"/>
  <c r="U326" i="5"/>
  <c r="S327" i="5"/>
  <c r="T327" i="5"/>
  <c r="U327" i="5"/>
  <c r="S328" i="5"/>
  <c r="T328" i="5"/>
  <c r="U328" i="5"/>
  <c r="S329" i="5"/>
  <c r="T329" i="5"/>
  <c r="U329" i="5"/>
  <c r="S330" i="5"/>
  <c r="T330" i="5"/>
  <c r="U330" i="5"/>
  <c r="T331" i="5"/>
  <c r="U331" i="5"/>
  <c r="S332" i="5"/>
  <c r="T332" i="5"/>
  <c r="U332" i="5"/>
  <c r="S333" i="5"/>
  <c r="T333" i="5"/>
  <c r="U333" i="5"/>
  <c r="T334" i="5"/>
  <c r="U334" i="5"/>
  <c r="S335" i="5"/>
  <c r="T335" i="5"/>
  <c r="U335" i="5"/>
  <c r="T336" i="5"/>
  <c r="U336" i="5"/>
  <c r="S337" i="5"/>
  <c r="T337" i="5"/>
  <c r="U337" i="5"/>
  <c r="S338" i="5"/>
  <c r="T338" i="5"/>
  <c r="U338" i="5"/>
  <c r="T339" i="5"/>
  <c r="U339" i="5"/>
  <c r="S340" i="5"/>
  <c r="T340" i="5"/>
  <c r="U340" i="5"/>
  <c r="S341" i="5"/>
  <c r="T341" i="5"/>
  <c r="U341" i="5"/>
  <c r="S342" i="5"/>
  <c r="T342" i="5"/>
  <c r="U342" i="5"/>
  <c r="T343" i="5"/>
  <c r="U343" i="5"/>
  <c r="S344" i="5"/>
  <c r="T344" i="5"/>
  <c r="U344" i="5"/>
  <c r="S345" i="5"/>
  <c r="T345" i="5"/>
  <c r="U345" i="5"/>
  <c r="T346" i="5"/>
  <c r="U346" i="5"/>
  <c r="T347" i="5"/>
  <c r="U347" i="5"/>
  <c r="T348" i="5"/>
  <c r="U348" i="5"/>
  <c r="S349" i="5"/>
  <c r="T349" i="5"/>
  <c r="U349" i="5"/>
  <c r="T350" i="5"/>
  <c r="U350" i="5"/>
  <c r="S351" i="5"/>
  <c r="T351" i="5"/>
  <c r="U351" i="5"/>
  <c r="T352" i="5"/>
  <c r="U352" i="5"/>
  <c r="S353" i="5"/>
  <c r="T353" i="5"/>
  <c r="U353" i="5"/>
  <c r="T354" i="5"/>
  <c r="U354" i="5"/>
  <c r="T355" i="5"/>
  <c r="U355" i="5"/>
  <c r="T356" i="5"/>
  <c r="U356" i="5"/>
  <c r="S357" i="5"/>
  <c r="T357" i="5"/>
  <c r="U357" i="5"/>
  <c r="S358" i="5"/>
  <c r="T358" i="5"/>
  <c r="U358" i="5"/>
  <c r="T359" i="5"/>
  <c r="U359" i="5"/>
  <c r="S360" i="5"/>
  <c r="T360" i="5"/>
  <c r="U360" i="5"/>
  <c r="S361" i="5"/>
  <c r="T361" i="5"/>
  <c r="U361" i="5"/>
  <c r="S362" i="5"/>
  <c r="T362" i="5"/>
  <c r="U362" i="5"/>
  <c r="S363" i="5"/>
  <c r="T363" i="5"/>
  <c r="U363" i="5"/>
  <c r="S364" i="5"/>
  <c r="T364" i="5"/>
  <c r="U364" i="5"/>
  <c r="S365" i="5"/>
  <c r="T365" i="5"/>
  <c r="U365" i="5"/>
  <c r="S366" i="5"/>
  <c r="T366" i="5"/>
  <c r="U366" i="5"/>
  <c r="S367" i="5"/>
  <c r="T367" i="5"/>
  <c r="U367" i="5"/>
  <c r="T368" i="5"/>
  <c r="U368" i="5"/>
  <c r="S369" i="5"/>
  <c r="T369" i="5"/>
  <c r="U369" i="5"/>
  <c r="T370" i="5"/>
  <c r="U370" i="5"/>
  <c r="S371" i="5"/>
  <c r="T371" i="5"/>
  <c r="U371" i="5"/>
  <c r="S372" i="5"/>
  <c r="T372" i="5"/>
  <c r="U372" i="5"/>
  <c r="S373" i="5"/>
  <c r="T373" i="5"/>
  <c r="U373" i="5"/>
  <c r="S374" i="5"/>
  <c r="T374" i="5"/>
  <c r="U374" i="5"/>
  <c r="S375" i="5"/>
  <c r="T375" i="5"/>
  <c r="U375" i="5"/>
  <c r="S376" i="5"/>
  <c r="T376" i="5"/>
  <c r="U376" i="5"/>
  <c r="S377" i="5"/>
  <c r="T377" i="5"/>
  <c r="U377" i="5"/>
  <c r="T378" i="5"/>
  <c r="U378" i="5"/>
  <c r="S379" i="5"/>
  <c r="T379" i="5"/>
  <c r="U379" i="5"/>
  <c r="S380" i="5"/>
  <c r="T380" i="5"/>
  <c r="U380" i="5"/>
  <c r="S381" i="5"/>
  <c r="T381" i="5"/>
  <c r="U381" i="5"/>
  <c r="S382" i="5"/>
  <c r="T382" i="5"/>
  <c r="U382" i="5"/>
  <c r="S383" i="5"/>
  <c r="T383" i="5"/>
  <c r="U383" i="5"/>
  <c r="T384" i="5"/>
  <c r="U384" i="5"/>
  <c r="T385" i="5"/>
  <c r="U385" i="5"/>
  <c r="T386" i="5"/>
  <c r="U386" i="5"/>
  <c r="S387" i="5"/>
  <c r="T387" i="5"/>
  <c r="U387" i="5"/>
  <c r="S388" i="5"/>
  <c r="T388" i="5"/>
  <c r="U388" i="5"/>
  <c r="S389" i="5"/>
  <c r="T389" i="5"/>
  <c r="U389" i="5"/>
  <c r="S390" i="5"/>
  <c r="T390" i="5"/>
  <c r="U390" i="5"/>
  <c r="S391" i="5"/>
  <c r="T391" i="5"/>
  <c r="U391" i="5"/>
  <c r="S392" i="5"/>
  <c r="T392" i="5"/>
  <c r="U392" i="5"/>
  <c r="T393" i="5"/>
  <c r="U393" i="5"/>
  <c r="T394" i="5"/>
  <c r="U394" i="5"/>
  <c r="T395" i="5"/>
  <c r="U395" i="5"/>
  <c r="S396" i="5"/>
  <c r="T396" i="5"/>
  <c r="U396" i="5"/>
  <c r="S397" i="5"/>
  <c r="T397" i="5"/>
  <c r="U397" i="5"/>
  <c r="S398" i="5"/>
  <c r="T398" i="5"/>
  <c r="U398" i="5"/>
  <c r="T399" i="5"/>
  <c r="U399" i="5"/>
  <c r="S400" i="5"/>
  <c r="T400" i="5"/>
  <c r="U400" i="5"/>
  <c r="T401" i="5"/>
  <c r="U401" i="5"/>
  <c r="S402" i="5"/>
  <c r="T402" i="5"/>
  <c r="U402" i="5"/>
  <c r="T403" i="5"/>
  <c r="U403" i="5"/>
  <c r="T404" i="5"/>
  <c r="U404" i="5"/>
  <c r="S405" i="5"/>
  <c r="T405" i="5"/>
  <c r="U405" i="5"/>
  <c r="S406" i="5"/>
  <c r="T406" i="5"/>
  <c r="U406" i="5"/>
  <c r="S407" i="5"/>
  <c r="T407" i="5"/>
  <c r="U407" i="5"/>
  <c r="S408" i="5"/>
  <c r="T408" i="5"/>
  <c r="U408" i="5"/>
  <c r="S409" i="5"/>
  <c r="T409" i="5"/>
  <c r="U409" i="5"/>
  <c r="T410" i="5"/>
  <c r="U410" i="5"/>
  <c r="S411" i="5"/>
  <c r="T411" i="5"/>
  <c r="U411" i="5"/>
  <c r="S412" i="5"/>
  <c r="T412" i="5"/>
  <c r="U412" i="5"/>
  <c r="S413" i="5"/>
  <c r="T413" i="5"/>
  <c r="U413" i="5"/>
  <c r="T414" i="5"/>
  <c r="U414" i="5"/>
  <c r="T415" i="5"/>
  <c r="U415" i="5"/>
  <c r="S416" i="5"/>
  <c r="T416" i="5"/>
  <c r="U416" i="5"/>
  <c r="T417" i="5"/>
  <c r="U417" i="5"/>
  <c r="S418" i="5"/>
  <c r="T418" i="5"/>
  <c r="U418" i="5"/>
  <c r="S419" i="5"/>
  <c r="T419" i="5"/>
  <c r="U419" i="5"/>
  <c r="S420" i="5"/>
  <c r="T420" i="5"/>
  <c r="U420" i="5"/>
  <c r="S421" i="5"/>
  <c r="T421" i="5"/>
  <c r="U421" i="5"/>
  <c r="S422" i="5"/>
  <c r="T422" i="5"/>
  <c r="U422" i="5"/>
  <c r="T423" i="5"/>
  <c r="U423" i="5"/>
  <c r="S424" i="5"/>
  <c r="T424" i="5"/>
  <c r="U424" i="5"/>
  <c r="T425" i="5"/>
  <c r="U425" i="5"/>
  <c r="S426" i="5"/>
  <c r="T426" i="5"/>
  <c r="U426" i="5"/>
  <c r="S427" i="5"/>
  <c r="T427" i="5"/>
  <c r="U427" i="5"/>
  <c r="T428" i="5"/>
  <c r="U428" i="5"/>
  <c r="S429" i="5"/>
  <c r="T429" i="5"/>
  <c r="U429" i="5"/>
  <c r="T430" i="5"/>
  <c r="U430" i="5"/>
  <c r="T431" i="5"/>
  <c r="U431" i="5"/>
  <c r="T432" i="5"/>
  <c r="U432" i="5"/>
  <c r="S433" i="5"/>
  <c r="T433" i="5"/>
  <c r="U433" i="5"/>
  <c r="S434" i="5"/>
  <c r="T434" i="5"/>
  <c r="U434" i="5"/>
  <c r="S435" i="5"/>
  <c r="T435" i="5"/>
  <c r="U435" i="5"/>
  <c r="S436" i="5"/>
  <c r="T436" i="5"/>
  <c r="U436" i="5"/>
  <c r="S437" i="5"/>
  <c r="T437" i="5"/>
  <c r="U437" i="5"/>
  <c r="S438" i="5"/>
  <c r="T438" i="5"/>
  <c r="U438" i="5"/>
  <c r="S439" i="5"/>
  <c r="T439" i="5"/>
  <c r="U439" i="5"/>
  <c r="S440" i="5"/>
  <c r="T440" i="5"/>
  <c r="U440" i="5"/>
  <c r="S441" i="5"/>
  <c r="T441" i="5"/>
  <c r="U441" i="5"/>
  <c r="T442" i="5"/>
  <c r="U442" i="5"/>
  <c r="S443" i="5"/>
  <c r="T443" i="5"/>
  <c r="U443" i="5"/>
  <c r="S444" i="5"/>
  <c r="T444" i="5"/>
  <c r="U444" i="5"/>
  <c r="S445" i="5"/>
  <c r="T445" i="5"/>
  <c r="U445" i="5"/>
  <c r="S446" i="5"/>
  <c r="T446" i="5"/>
  <c r="U446" i="5"/>
  <c r="T447" i="5"/>
  <c r="U447" i="5"/>
  <c r="S448" i="5"/>
  <c r="T448" i="5"/>
  <c r="U448" i="5"/>
  <c r="S449" i="5"/>
  <c r="T449" i="5"/>
  <c r="U449" i="5"/>
  <c r="T450" i="5"/>
  <c r="U450" i="5"/>
  <c r="T451" i="5"/>
  <c r="U451" i="5"/>
  <c r="S452" i="5"/>
  <c r="T452" i="5"/>
  <c r="U452" i="5"/>
  <c r="T453" i="5"/>
  <c r="U453" i="5"/>
  <c r="T454" i="5"/>
  <c r="U454" i="5"/>
  <c r="S455" i="5"/>
  <c r="T455" i="5"/>
  <c r="U455" i="5"/>
  <c r="T456" i="5"/>
  <c r="U456" i="5"/>
  <c r="T457" i="5"/>
  <c r="U457" i="5"/>
  <c r="S458" i="5"/>
  <c r="T458" i="5"/>
  <c r="U458" i="5"/>
  <c r="S459" i="5"/>
  <c r="T459" i="5"/>
  <c r="U459" i="5"/>
  <c r="T460" i="5"/>
  <c r="U460" i="5"/>
  <c r="T461" i="5"/>
  <c r="U461" i="5"/>
  <c r="T462" i="5"/>
  <c r="U462" i="5"/>
  <c r="S463" i="5"/>
  <c r="T463" i="5"/>
  <c r="U463" i="5"/>
  <c r="T464" i="5"/>
  <c r="U464" i="5"/>
  <c r="T465" i="5"/>
  <c r="U465" i="5"/>
  <c r="S466" i="5"/>
  <c r="T466" i="5"/>
  <c r="U466" i="5"/>
  <c r="T467" i="5"/>
  <c r="U467" i="5"/>
  <c r="S468" i="5"/>
  <c r="T468" i="5"/>
  <c r="U468" i="5"/>
  <c r="S469" i="5"/>
  <c r="T469" i="5"/>
  <c r="U469" i="5"/>
  <c r="S470" i="5"/>
  <c r="T470" i="5"/>
  <c r="U470" i="5"/>
  <c r="S471" i="5"/>
  <c r="T471" i="5"/>
  <c r="U471" i="5"/>
  <c r="S472" i="5"/>
  <c r="T472" i="5"/>
  <c r="U472" i="5"/>
  <c r="S473" i="5"/>
  <c r="T473" i="5"/>
  <c r="U473" i="5"/>
  <c r="T474" i="5"/>
  <c r="U474" i="5"/>
  <c r="T475" i="5"/>
  <c r="U475" i="5"/>
  <c r="S476" i="5"/>
  <c r="T476" i="5"/>
  <c r="U476" i="5"/>
  <c r="S477" i="5"/>
  <c r="T477" i="5"/>
  <c r="U477" i="5"/>
  <c r="S478" i="5"/>
  <c r="T478" i="5"/>
  <c r="U478" i="5"/>
  <c r="S479" i="5"/>
  <c r="T479" i="5"/>
  <c r="U479" i="5"/>
  <c r="T480" i="5"/>
  <c r="U480" i="5"/>
  <c r="S481" i="5"/>
  <c r="T481" i="5"/>
  <c r="U481" i="5"/>
  <c r="S482" i="5"/>
  <c r="T482" i="5"/>
  <c r="U482" i="5"/>
  <c r="S483" i="5"/>
  <c r="T483" i="5"/>
  <c r="U483" i="5"/>
  <c r="S484" i="5"/>
  <c r="T484" i="5"/>
  <c r="U484" i="5"/>
  <c r="S485" i="5"/>
  <c r="T485" i="5"/>
  <c r="U485" i="5"/>
  <c r="T486" i="5"/>
  <c r="U486" i="5"/>
  <c r="S487" i="5"/>
  <c r="T487" i="5"/>
  <c r="U487" i="5"/>
  <c r="T488" i="5"/>
  <c r="U488" i="5"/>
  <c r="T489" i="5"/>
  <c r="U489" i="5"/>
  <c r="S490" i="5"/>
  <c r="T490" i="5"/>
  <c r="U490" i="5"/>
  <c r="S491" i="5"/>
  <c r="T491" i="5"/>
  <c r="U491" i="5"/>
  <c r="S492" i="5"/>
  <c r="T492" i="5"/>
  <c r="U492" i="5"/>
  <c r="S493" i="5"/>
  <c r="T493" i="5"/>
  <c r="U493" i="5"/>
  <c r="S494" i="5"/>
  <c r="T494" i="5"/>
  <c r="U494" i="5"/>
  <c r="S495" i="5"/>
  <c r="T495" i="5"/>
  <c r="U495" i="5"/>
  <c r="S496" i="5"/>
  <c r="T496" i="5"/>
  <c r="U496" i="5"/>
  <c r="S497" i="5"/>
  <c r="T497" i="5"/>
  <c r="U497" i="5"/>
  <c r="S498" i="5"/>
  <c r="T498" i="5"/>
  <c r="U498" i="5"/>
  <c r="S499" i="5"/>
  <c r="T499" i="5"/>
  <c r="U499" i="5"/>
  <c r="S500" i="5"/>
  <c r="T500" i="5"/>
  <c r="U500" i="5"/>
  <c r="S501" i="5"/>
  <c r="T501" i="5"/>
  <c r="U501" i="5"/>
  <c r="S502" i="5"/>
  <c r="T502" i="5"/>
  <c r="U502" i="5"/>
  <c r="S503" i="5"/>
  <c r="T503" i="5"/>
  <c r="U503" i="5"/>
  <c r="S504" i="5"/>
  <c r="T504" i="5"/>
  <c r="U504" i="5"/>
  <c r="S505" i="5"/>
  <c r="T505" i="5"/>
  <c r="U505" i="5"/>
  <c r="S506" i="5"/>
  <c r="T506" i="5"/>
  <c r="U506" i="5"/>
  <c r="S507" i="5"/>
  <c r="T507" i="5"/>
  <c r="U507" i="5"/>
  <c r="S508" i="5"/>
  <c r="T508" i="5"/>
  <c r="U508" i="5"/>
  <c r="S509" i="5"/>
  <c r="T509" i="5"/>
  <c r="U509" i="5"/>
  <c r="S510" i="5"/>
  <c r="T510" i="5"/>
  <c r="U510" i="5"/>
  <c r="S511" i="5"/>
  <c r="T511" i="5"/>
  <c r="U511" i="5"/>
  <c r="S512" i="5"/>
  <c r="T512" i="5"/>
  <c r="U512" i="5"/>
  <c r="S513" i="5"/>
  <c r="T513" i="5"/>
  <c r="U513" i="5"/>
  <c r="S514" i="5"/>
  <c r="T514" i="5"/>
  <c r="U514" i="5"/>
  <c r="S515" i="5"/>
  <c r="T515" i="5"/>
  <c r="U515" i="5"/>
  <c r="S516" i="5"/>
  <c r="T516" i="5"/>
  <c r="U516" i="5"/>
  <c r="S517" i="5"/>
  <c r="T517" i="5"/>
  <c r="U517" i="5"/>
  <c r="S518" i="5"/>
  <c r="T518" i="5"/>
  <c r="U518" i="5"/>
  <c r="S519" i="5"/>
  <c r="T519" i="5"/>
  <c r="U519" i="5"/>
  <c r="S520" i="5"/>
  <c r="T520" i="5"/>
  <c r="U520" i="5"/>
  <c r="S521" i="5"/>
  <c r="T521" i="5"/>
  <c r="U521" i="5"/>
  <c r="S522" i="5"/>
  <c r="T522" i="5"/>
  <c r="U522" i="5"/>
  <c r="S523" i="5"/>
  <c r="T523" i="5"/>
  <c r="U523" i="5"/>
  <c r="S524" i="5"/>
  <c r="T524" i="5"/>
  <c r="U524" i="5"/>
  <c r="S525" i="5"/>
  <c r="T525" i="5"/>
  <c r="U525" i="5"/>
  <c r="S526" i="5"/>
  <c r="T526" i="5"/>
  <c r="U526" i="5"/>
  <c r="S527" i="5"/>
  <c r="T527" i="5"/>
  <c r="U527" i="5"/>
  <c r="S528" i="5"/>
  <c r="T528" i="5"/>
  <c r="U528" i="5"/>
  <c r="S529" i="5"/>
  <c r="T529" i="5"/>
  <c r="U529" i="5"/>
  <c r="S530" i="5"/>
  <c r="T530" i="5"/>
  <c r="U530" i="5"/>
  <c r="S531" i="5"/>
  <c r="T531" i="5"/>
  <c r="U531" i="5"/>
  <c r="S532" i="5"/>
  <c r="T532" i="5"/>
  <c r="U532" i="5"/>
  <c r="S533" i="5"/>
  <c r="T533" i="5"/>
  <c r="U533" i="5"/>
  <c r="S534" i="5"/>
  <c r="T534" i="5"/>
  <c r="U534" i="5"/>
  <c r="S535" i="5"/>
  <c r="T535" i="5"/>
  <c r="U535" i="5"/>
  <c r="S536" i="5"/>
  <c r="T536" i="5"/>
  <c r="U536" i="5"/>
  <c r="S537" i="5"/>
  <c r="T537" i="5"/>
  <c r="U537" i="5"/>
  <c r="S538" i="5"/>
  <c r="T538" i="5"/>
  <c r="U538" i="5"/>
  <c r="S539" i="5"/>
  <c r="T539" i="5"/>
  <c r="U539" i="5"/>
  <c r="S540" i="5"/>
  <c r="T540" i="5"/>
  <c r="U540" i="5"/>
  <c r="S541" i="5"/>
  <c r="T541" i="5"/>
  <c r="U541" i="5"/>
  <c r="S542" i="5"/>
  <c r="T542" i="5"/>
  <c r="U542" i="5"/>
  <c r="S543" i="5"/>
  <c r="T543" i="5"/>
  <c r="U543" i="5"/>
  <c r="S544" i="5"/>
  <c r="T544" i="5"/>
  <c r="U544" i="5"/>
  <c r="S545" i="5"/>
  <c r="T545" i="5"/>
  <c r="U545" i="5"/>
  <c r="S546" i="5"/>
  <c r="T546" i="5"/>
  <c r="U546" i="5"/>
  <c r="S547" i="5"/>
  <c r="T547" i="5"/>
  <c r="U547" i="5"/>
  <c r="S548" i="5"/>
  <c r="T548" i="5"/>
  <c r="U548" i="5"/>
  <c r="S549" i="5"/>
  <c r="T549" i="5"/>
  <c r="U549" i="5"/>
  <c r="S550" i="5"/>
  <c r="T550" i="5"/>
  <c r="U550" i="5"/>
  <c r="S551" i="5"/>
  <c r="T551" i="5"/>
  <c r="U551" i="5"/>
  <c r="S552" i="5"/>
  <c r="T552" i="5"/>
  <c r="U552" i="5"/>
  <c r="S553" i="5"/>
  <c r="T553" i="5"/>
  <c r="U553" i="5"/>
  <c r="S554" i="5"/>
  <c r="T554" i="5"/>
  <c r="U554" i="5"/>
  <c r="S555" i="5"/>
  <c r="T555" i="5"/>
  <c r="U555" i="5"/>
  <c r="S556" i="5"/>
  <c r="T556" i="5"/>
  <c r="U556" i="5"/>
  <c r="S557" i="5"/>
  <c r="T557" i="5"/>
  <c r="U557" i="5"/>
  <c r="S558" i="5"/>
  <c r="T558" i="5"/>
  <c r="U558" i="5"/>
  <c r="S559" i="5"/>
  <c r="T559" i="5"/>
  <c r="U559" i="5"/>
  <c r="S560" i="5"/>
  <c r="T560" i="5"/>
  <c r="U560" i="5"/>
  <c r="S561" i="5"/>
  <c r="T561" i="5"/>
  <c r="U561" i="5"/>
  <c r="S562" i="5"/>
  <c r="T562" i="5"/>
  <c r="U562" i="5"/>
  <c r="S563" i="5"/>
  <c r="T563" i="5"/>
  <c r="U563" i="5"/>
  <c r="S564" i="5"/>
  <c r="T564" i="5"/>
  <c r="U564" i="5"/>
  <c r="S565" i="5"/>
  <c r="T565" i="5"/>
  <c r="U565" i="5"/>
  <c r="S566" i="5"/>
  <c r="T566" i="5"/>
  <c r="U566" i="5"/>
  <c r="S567" i="5"/>
  <c r="T567" i="5"/>
  <c r="U567" i="5"/>
  <c r="S568" i="5"/>
  <c r="T568" i="5"/>
  <c r="U568" i="5"/>
  <c r="S569" i="5"/>
  <c r="T569" i="5"/>
  <c r="U569" i="5"/>
  <c r="S570" i="5"/>
  <c r="T570" i="5"/>
  <c r="U570" i="5"/>
  <c r="S571" i="5"/>
  <c r="T571" i="5"/>
  <c r="U571" i="5"/>
  <c r="S572" i="5"/>
  <c r="T572" i="5"/>
  <c r="U572" i="5"/>
  <c r="S573" i="5"/>
  <c r="T573" i="5"/>
  <c r="U573" i="5"/>
  <c r="S574" i="5"/>
  <c r="T574" i="5"/>
  <c r="U574" i="5"/>
  <c r="S575" i="5"/>
  <c r="T575" i="5"/>
  <c r="U575" i="5"/>
  <c r="S576" i="5"/>
  <c r="T576" i="5"/>
  <c r="U576" i="5"/>
  <c r="S577" i="5"/>
  <c r="T577" i="5"/>
  <c r="U577" i="5"/>
  <c r="S578" i="5"/>
  <c r="T578" i="5"/>
  <c r="U578" i="5"/>
  <c r="S579" i="5"/>
  <c r="T579" i="5"/>
  <c r="U579" i="5"/>
  <c r="S580" i="5"/>
  <c r="T580" i="5"/>
  <c r="U580" i="5"/>
  <c r="S581" i="5"/>
  <c r="T581" i="5"/>
  <c r="U581" i="5"/>
  <c r="S582" i="5"/>
  <c r="T582" i="5"/>
  <c r="U582" i="5"/>
  <c r="S583" i="5"/>
  <c r="T583" i="5"/>
  <c r="U583" i="5"/>
  <c r="S584" i="5"/>
  <c r="T584" i="5"/>
  <c r="U584" i="5"/>
  <c r="S585" i="5"/>
  <c r="T585" i="5"/>
  <c r="U585" i="5"/>
  <c r="S586" i="5"/>
  <c r="T586" i="5"/>
  <c r="U586" i="5"/>
  <c r="S587" i="5"/>
  <c r="T587" i="5"/>
  <c r="U587" i="5"/>
  <c r="S588" i="5"/>
  <c r="T588" i="5"/>
  <c r="U588" i="5"/>
  <c r="S589" i="5"/>
  <c r="T589" i="5"/>
  <c r="U589" i="5"/>
  <c r="S590" i="5"/>
  <c r="T590" i="5"/>
  <c r="U590" i="5"/>
  <c r="S591" i="5"/>
  <c r="T591" i="5"/>
  <c r="U591" i="5"/>
  <c r="S592" i="5"/>
  <c r="T592" i="5"/>
  <c r="U592" i="5"/>
  <c r="S593" i="5"/>
  <c r="T593" i="5"/>
  <c r="U593" i="5"/>
  <c r="S594" i="5"/>
  <c r="T594" i="5"/>
  <c r="U594" i="5"/>
  <c r="S595" i="5"/>
  <c r="T595" i="5"/>
  <c r="U595" i="5"/>
  <c r="S596" i="5"/>
  <c r="T596" i="5"/>
  <c r="U596" i="5"/>
  <c r="S597" i="5"/>
  <c r="T597" i="5"/>
  <c r="U597" i="5"/>
  <c r="S598" i="5"/>
  <c r="T598" i="5"/>
  <c r="U598" i="5"/>
  <c r="S599" i="5"/>
  <c r="T599" i="5"/>
  <c r="U599" i="5"/>
  <c r="S600" i="5"/>
  <c r="T600" i="5"/>
  <c r="U600" i="5"/>
  <c r="S601" i="5"/>
  <c r="T601" i="5"/>
  <c r="U601" i="5"/>
  <c r="S602" i="5"/>
  <c r="T602" i="5"/>
  <c r="U602" i="5"/>
  <c r="S603" i="5"/>
  <c r="T603" i="5"/>
  <c r="U603" i="5"/>
  <c r="S604" i="5"/>
  <c r="T604" i="5"/>
  <c r="U604" i="5"/>
  <c r="S605" i="5"/>
  <c r="T605" i="5"/>
  <c r="U605" i="5"/>
  <c r="S606" i="5"/>
  <c r="T606" i="5"/>
  <c r="U606" i="5"/>
  <c r="S607" i="5"/>
  <c r="T607" i="5"/>
  <c r="U607" i="5"/>
  <c r="S608" i="5"/>
  <c r="T608" i="5"/>
  <c r="U608" i="5"/>
  <c r="S609" i="5"/>
  <c r="T609" i="5"/>
  <c r="U609" i="5"/>
  <c r="S610" i="5"/>
  <c r="T610" i="5"/>
  <c r="U610" i="5"/>
  <c r="S611" i="5"/>
  <c r="T611" i="5"/>
  <c r="U611" i="5"/>
  <c r="S612" i="5"/>
  <c r="T612" i="5"/>
  <c r="U612" i="5"/>
  <c r="S613" i="5"/>
  <c r="T613" i="5"/>
  <c r="U613" i="5"/>
  <c r="S614" i="5"/>
  <c r="T614" i="5"/>
  <c r="U614" i="5"/>
  <c r="S615" i="5"/>
  <c r="T615" i="5"/>
  <c r="U615" i="5"/>
  <c r="S616" i="5"/>
  <c r="T616" i="5"/>
  <c r="U616" i="5"/>
  <c r="S617" i="5"/>
  <c r="T617" i="5"/>
  <c r="U617" i="5"/>
  <c r="S618" i="5"/>
  <c r="T618" i="5"/>
  <c r="U618" i="5"/>
  <c r="S619" i="5"/>
  <c r="T619" i="5"/>
  <c r="U619" i="5"/>
  <c r="S620" i="5"/>
  <c r="T620" i="5"/>
  <c r="U620" i="5"/>
  <c r="S621" i="5"/>
  <c r="T621" i="5"/>
  <c r="U621" i="5"/>
  <c r="S622" i="5"/>
  <c r="T622" i="5"/>
  <c r="U622" i="5"/>
  <c r="S623" i="5"/>
  <c r="T623" i="5"/>
  <c r="U623" i="5"/>
  <c r="S624" i="5"/>
  <c r="T624" i="5"/>
  <c r="U624" i="5"/>
  <c r="S625" i="5"/>
  <c r="T625" i="5"/>
  <c r="U625" i="5"/>
  <c r="S626" i="5"/>
  <c r="T626" i="5"/>
  <c r="U626" i="5"/>
  <c r="S627" i="5"/>
  <c r="T627" i="5"/>
  <c r="U627" i="5"/>
  <c r="S628" i="5"/>
  <c r="T628" i="5"/>
  <c r="U628" i="5"/>
  <c r="S629" i="5"/>
  <c r="T629" i="5"/>
  <c r="U629" i="5"/>
  <c r="S630" i="5"/>
  <c r="T630" i="5"/>
  <c r="U630" i="5"/>
  <c r="S631" i="5"/>
  <c r="T631" i="5"/>
  <c r="U631" i="5"/>
  <c r="S632" i="5"/>
  <c r="T632" i="5"/>
  <c r="U632" i="5"/>
  <c r="S633" i="5"/>
  <c r="T633" i="5"/>
  <c r="U633" i="5"/>
  <c r="S634" i="5"/>
  <c r="T634" i="5"/>
  <c r="U634" i="5"/>
  <c r="S635" i="5"/>
  <c r="T635" i="5"/>
  <c r="U635" i="5"/>
  <c r="S636" i="5"/>
  <c r="T636" i="5"/>
  <c r="U636" i="5"/>
  <c r="S637" i="5"/>
  <c r="T637" i="5"/>
  <c r="U637" i="5"/>
  <c r="S639" i="5"/>
  <c r="T639" i="5"/>
  <c r="U639" i="5"/>
  <c r="S640" i="5"/>
  <c r="T640" i="5"/>
  <c r="U640" i="5"/>
  <c r="S641" i="5"/>
  <c r="T641" i="5"/>
  <c r="U641" i="5"/>
  <c r="S642" i="5"/>
  <c r="T642" i="5"/>
  <c r="U642" i="5"/>
  <c r="S643" i="5"/>
  <c r="T643" i="5"/>
  <c r="U643" i="5"/>
  <c r="S644" i="5"/>
  <c r="T644" i="5"/>
  <c r="U644" i="5"/>
  <c r="S645" i="5"/>
  <c r="T645" i="5"/>
  <c r="U645" i="5"/>
  <c r="S646" i="5"/>
  <c r="T646" i="5"/>
  <c r="U646" i="5"/>
  <c r="S647" i="5"/>
  <c r="T647" i="5"/>
  <c r="U647" i="5"/>
  <c r="S648" i="5"/>
  <c r="T648" i="5"/>
  <c r="U648" i="5"/>
  <c r="S649" i="5"/>
  <c r="T649" i="5"/>
  <c r="U649" i="5"/>
  <c r="S650" i="5"/>
  <c r="T650" i="5"/>
  <c r="U650" i="5"/>
  <c r="S651" i="5"/>
  <c r="T651" i="5"/>
  <c r="U651" i="5"/>
  <c r="S652" i="5"/>
  <c r="T652" i="5"/>
  <c r="U652" i="5"/>
  <c r="S653" i="5"/>
  <c r="T653" i="5"/>
  <c r="U653" i="5"/>
  <c r="S654" i="5"/>
  <c r="T654" i="5"/>
  <c r="U654" i="5"/>
  <c r="S655" i="5"/>
  <c r="T655" i="5"/>
  <c r="U655" i="5"/>
  <c r="S656" i="5"/>
  <c r="T656" i="5"/>
  <c r="U656" i="5"/>
  <c r="S657" i="5"/>
  <c r="T657" i="5"/>
  <c r="U657" i="5"/>
  <c r="S658" i="5"/>
  <c r="T658" i="5"/>
  <c r="U658" i="5"/>
  <c r="S659" i="5"/>
  <c r="T659" i="5"/>
  <c r="U659" i="5"/>
  <c r="S660" i="5"/>
  <c r="T660" i="5"/>
  <c r="U660" i="5"/>
  <c r="S661" i="5"/>
  <c r="T661" i="5"/>
  <c r="U661" i="5"/>
  <c r="S662" i="5"/>
  <c r="T662" i="5"/>
  <c r="U662" i="5"/>
  <c r="S663" i="5"/>
  <c r="T663" i="5"/>
  <c r="U663" i="5"/>
  <c r="S664" i="5"/>
  <c r="T664" i="5"/>
  <c r="U664" i="5"/>
  <c r="S665" i="5"/>
  <c r="T665" i="5"/>
  <c r="U665" i="5"/>
  <c r="S666" i="5"/>
  <c r="T666" i="5"/>
  <c r="U666" i="5"/>
  <c r="S667" i="5"/>
  <c r="T667" i="5"/>
  <c r="U667" i="5"/>
  <c r="S668" i="5"/>
  <c r="T668" i="5"/>
  <c r="U668" i="5"/>
  <c r="S669" i="5"/>
  <c r="T669" i="5"/>
  <c r="U669" i="5"/>
  <c r="S670" i="5"/>
  <c r="T670" i="5"/>
  <c r="U670" i="5"/>
  <c r="S671" i="5"/>
  <c r="T671" i="5"/>
  <c r="U671" i="5"/>
  <c r="S672" i="5"/>
  <c r="T672" i="5"/>
  <c r="U672" i="5"/>
  <c r="S673" i="5"/>
  <c r="T673" i="5"/>
  <c r="U673" i="5"/>
  <c r="S674" i="5"/>
  <c r="T674" i="5"/>
  <c r="U674" i="5"/>
  <c r="S675" i="5"/>
  <c r="T675" i="5"/>
  <c r="U675" i="5"/>
  <c r="S676" i="5"/>
  <c r="T676" i="5"/>
  <c r="U676" i="5"/>
  <c r="S677" i="5"/>
  <c r="T677" i="5"/>
  <c r="U677" i="5"/>
  <c r="S678" i="5"/>
  <c r="T678" i="5"/>
  <c r="U678" i="5"/>
  <c r="S679" i="5"/>
  <c r="T679" i="5"/>
  <c r="U679" i="5"/>
  <c r="S680" i="5"/>
  <c r="T680" i="5"/>
  <c r="U680" i="5"/>
  <c r="S681" i="5"/>
  <c r="T681" i="5"/>
  <c r="U681" i="5"/>
  <c r="S682" i="5"/>
  <c r="T682" i="5"/>
  <c r="U682" i="5"/>
  <c r="S683" i="5"/>
  <c r="T683" i="5"/>
  <c r="U683" i="5"/>
  <c r="S684" i="5"/>
  <c r="T684" i="5"/>
  <c r="U684" i="5"/>
  <c r="S685" i="5"/>
  <c r="T685" i="5"/>
  <c r="U685" i="5"/>
  <c r="S686" i="5"/>
  <c r="T686" i="5"/>
  <c r="U686" i="5"/>
  <c r="S687" i="5"/>
  <c r="T687" i="5"/>
  <c r="U687" i="5"/>
  <c r="S688" i="5"/>
  <c r="T688" i="5"/>
  <c r="U688" i="5"/>
  <c r="S689" i="5"/>
  <c r="T689" i="5"/>
  <c r="U689" i="5"/>
  <c r="S690" i="5"/>
  <c r="T690" i="5"/>
  <c r="U690" i="5"/>
  <c r="S691" i="5"/>
  <c r="T691" i="5"/>
  <c r="U691" i="5"/>
  <c r="S692" i="5"/>
  <c r="T692" i="5"/>
  <c r="U692" i="5"/>
  <c r="S693" i="5"/>
  <c r="T693" i="5"/>
  <c r="U693" i="5"/>
  <c r="S694" i="5"/>
  <c r="T694" i="5"/>
  <c r="U694" i="5"/>
  <c r="S695" i="5"/>
  <c r="T695" i="5"/>
  <c r="U695" i="5"/>
  <c r="S696" i="5"/>
  <c r="T696" i="5"/>
  <c r="U696" i="5"/>
  <c r="S697" i="5"/>
  <c r="T697" i="5"/>
  <c r="U697" i="5"/>
  <c r="S698" i="5"/>
  <c r="T698" i="5"/>
  <c r="U698" i="5"/>
  <c r="S699" i="5"/>
  <c r="T699" i="5"/>
  <c r="U699" i="5"/>
  <c r="S700" i="5"/>
  <c r="T700" i="5"/>
  <c r="U700" i="5"/>
  <c r="S701" i="5"/>
  <c r="T701" i="5"/>
  <c r="U701" i="5"/>
  <c r="S702" i="5"/>
  <c r="T702" i="5"/>
  <c r="U702" i="5"/>
  <c r="S703" i="5"/>
  <c r="T703" i="5"/>
  <c r="U703" i="5"/>
  <c r="S704" i="5"/>
  <c r="T704" i="5"/>
  <c r="U704" i="5"/>
  <c r="S705" i="5"/>
  <c r="T705" i="5"/>
  <c r="U705" i="5"/>
  <c r="S706" i="5"/>
  <c r="T706" i="5"/>
  <c r="U706" i="5"/>
  <c r="S707" i="5"/>
  <c r="T707" i="5"/>
  <c r="U707" i="5"/>
  <c r="S708" i="5"/>
  <c r="T708" i="5"/>
  <c r="U708" i="5"/>
  <c r="S709" i="5"/>
  <c r="T709" i="5"/>
  <c r="U709" i="5"/>
  <c r="S710" i="5"/>
  <c r="T710" i="5"/>
  <c r="U710" i="5"/>
  <c r="S711" i="5"/>
  <c r="T711" i="5"/>
  <c r="U711" i="5"/>
  <c r="S712" i="5"/>
  <c r="T712" i="5"/>
  <c r="U712" i="5"/>
  <c r="S713" i="5"/>
  <c r="T713" i="5"/>
  <c r="U713" i="5"/>
  <c r="S714" i="5"/>
  <c r="T714" i="5"/>
  <c r="U714" i="5"/>
  <c r="S715" i="5"/>
  <c r="T715" i="5"/>
  <c r="U715" i="5"/>
  <c r="S716" i="5"/>
  <c r="T716" i="5"/>
  <c r="U716" i="5"/>
  <c r="S717" i="5"/>
  <c r="T717" i="5"/>
  <c r="U717" i="5"/>
  <c r="S718" i="5"/>
  <c r="T718" i="5"/>
  <c r="U718" i="5"/>
  <c r="S719" i="5"/>
  <c r="T719" i="5"/>
  <c r="U719" i="5"/>
  <c r="S720" i="5"/>
  <c r="T720" i="5"/>
  <c r="U720" i="5"/>
  <c r="S721" i="5"/>
  <c r="T721" i="5"/>
  <c r="U721" i="5"/>
  <c r="S722" i="5"/>
  <c r="T722" i="5"/>
  <c r="U722" i="5"/>
  <c r="S723" i="5"/>
  <c r="T723" i="5"/>
  <c r="U723" i="5"/>
  <c r="S724" i="5"/>
  <c r="T724" i="5"/>
  <c r="U724" i="5"/>
  <c r="S725" i="5"/>
  <c r="T725" i="5"/>
  <c r="U725" i="5"/>
  <c r="S726" i="5"/>
  <c r="T726" i="5"/>
  <c r="U726" i="5"/>
  <c r="S727" i="5"/>
  <c r="T727" i="5"/>
  <c r="U727" i="5"/>
  <c r="S728" i="5"/>
  <c r="T728" i="5"/>
  <c r="U728" i="5"/>
  <c r="S729" i="5"/>
  <c r="T729" i="5"/>
  <c r="U729" i="5"/>
  <c r="S730" i="5"/>
  <c r="T730" i="5"/>
  <c r="U730" i="5"/>
  <c r="S731" i="5"/>
  <c r="T731" i="5"/>
  <c r="U731" i="5"/>
  <c r="S732" i="5"/>
  <c r="T732" i="5"/>
  <c r="U732" i="5"/>
  <c r="S733" i="5"/>
  <c r="T733" i="5"/>
  <c r="U733" i="5"/>
  <c r="S734" i="5"/>
  <c r="T734" i="5"/>
  <c r="U734" i="5"/>
  <c r="S735" i="5"/>
  <c r="T735" i="5"/>
  <c r="U735" i="5"/>
  <c r="S736" i="5"/>
  <c r="T736" i="5"/>
  <c r="U736" i="5"/>
  <c r="S737" i="5"/>
  <c r="T737" i="5"/>
  <c r="U737" i="5"/>
  <c r="S738" i="5"/>
  <c r="T738" i="5"/>
  <c r="U738" i="5"/>
  <c r="S739" i="5"/>
  <c r="T739" i="5"/>
  <c r="U739" i="5"/>
  <c r="S740" i="5"/>
  <c r="T740" i="5"/>
  <c r="U740" i="5"/>
  <c r="S741" i="5"/>
  <c r="T741" i="5"/>
  <c r="U741" i="5"/>
  <c r="S742" i="5"/>
  <c r="T742" i="5"/>
  <c r="U742" i="5"/>
  <c r="S743" i="5"/>
  <c r="T743" i="5"/>
  <c r="U743" i="5"/>
  <c r="S744" i="5"/>
  <c r="T744" i="5"/>
  <c r="U744" i="5"/>
  <c r="S745" i="5"/>
  <c r="T745" i="5"/>
  <c r="U745" i="5"/>
  <c r="S746" i="5"/>
  <c r="T746" i="5"/>
  <c r="U746" i="5"/>
  <c r="S747" i="5"/>
  <c r="T747" i="5"/>
  <c r="U747" i="5"/>
  <c r="S748" i="5"/>
  <c r="T748" i="5"/>
  <c r="U748" i="5"/>
  <c r="S749" i="5"/>
  <c r="T749" i="5"/>
  <c r="U749" i="5"/>
  <c r="S750" i="5"/>
  <c r="T750" i="5"/>
  <c r="U750" i="5"/>
  <c r="S751" i="5"/>
  <c r="T751" i="5"/>
  <c r="U751" i="5"/>
  <c r="S752" i="5"/>
  <c r="T752" i="5"/>
  <c r="U752" i="5"/>
  <c r="S753" i="5"/>
  <c r="T753" i="5"/>
  <c r="U753" i="5"/>
  <c r="S754" i="5"/>
  <c r="T754" i="5"/>
  <c r="U754" i="5"/>
  <c r="S755" i="5"/>
  <c r="T755" i="5"/>
  <c r="U755" i="5"/>
  <c r="S756" i="5"/>
  <c r="T756" i="5"/>
  <c r="U756" i="5"/>
  <c r="S757" i="5"/>
  <c r="T757" i="5"/>
  <c r="U757" i="5"/>
  <c r="S758" i="5"/>
  <c r="T758" i="5"/>
  <c r="U758" i="5"/>
  <c r="S759" i="5"/>
  <c r="T759" i="5"/>
  <c r="U759" i="5"/>
  <c r="S760" i="5"/>
  <c r="T760" i="5"/>
  <c r="U760" i="5"/>
  <c r="S761" i="5"/>
  <c r="T761" i="5"/>
  <c r="U761" i="5"/>
  <c r="S762" i="5"/>
  <c r="T762" i="5"/>
  <c r="U762" i="5"/>
  <c r="S763" i="5"/>
  <c r="T763" i="5"/>
  <c r="U763" i="5"/>
  <c r="S764" i="5"/>
  <c r="T764" i="5"/>
  <c r="U764" i="5"/>
  <c r="S765" i="5"/>
  <c r="T765" i="5"/>
  <c r="U765" i="5"/>
  <c r="S766" i="5"/>
  <c r="T766" i="5"/>
  <c r="U766" i="5"/>
  <c r="S767" i="5"/>
  <c r="T767" i="5"/>
  <c r="U767" i="5"/>
  <c r="S768" i="5"/>
  <c r="T768" i="5"/>
  <c r="U768" i="5"/>
  <c r="S769" i="5"/>
  <c r="T769" i="5"/>
  <c r="U769" i="5"/>
  <c r="S770" i="5"/>
  <c r="T770" i="5"/>
  <c r="U770" i="5"/>
  <c r="S771" i="5"/>
  <c r="T771" i="5"/>
  <c r="U771" i="5"/>
  <c r="S772" i="5"/>
  <c r="T772" i="5"/>
  <c r="U772" i="5"/>
  <c r="S773" i="5"/>
  <c r="T773" i="5"/>
  <c r="U773" i="5"/>
  <c r="S774" i="5"/>
  <c r="T774" i="5"/>
  <c r="U774" i="5"/>
  <c r="S775" i="5"/>
  <c r="T775" i="5"/>
  <c r="U775" i="5"/>
  <c r="S776" i="5"/>
  <c r="T776" i="5"/>
  <c r="U776" i="5"/>
  <c r="S777" i="5"/>
  <c r="T777" i="5"/>
  <c r="U777" i="5"/>
  <c r="S778" i="5"/>
  <c r="T778" i="5"/>
  <c r="U778" i="5"/>
  <c r="S779" i="5"/>
  <c r="T779" i="5"/>
  <c r="U779" i="5"/>
  <c r="S780" i="5"/>
  <c r="T780" i="5"/>
  <c r="U780" i="5"/>
  <c r="S781" i="5"/>
  <c r="T781" i="5"/>
  <c r="U781" i="5"/>
  <c r="S782" i="5"/>
  <c r="T782" i="5"/>
  <c r="U782" i="5"/>
  <c r="S783" i="5"/>
  <c r="T783" i="5"/>
  <c r="U783" i="5"/>
  <c r="S784" i="5"/>
  <c r="T784" i="5"/>
  <c r="U784" i="5"/>
  <c r="S785" i="5"/>
  <c r="T785" i="5"/>
  <c r="U785" i="5"/>
  <c r="S786" i="5"/>
  <c r="T786" i="5"/>
  <c r="U786" i="5"/>
  <c r="S787" i="5"/>
  <c r="T787" i="5"/>
  <c r="U787" i="5"/>
  <c r="S788" i="5"/>
  <c r="T788" i="5"/>
  <c r="U788" i="5"/>
  <c r="S789" i="5"/>
  <c r="T789" i="5"/>
  <c r="U789" i="5"/>
  <c r="S790" i="5"/>
  <c r="T790" i="5"/>
  <c r="U790" i="5"/>
  <c r="S791" i="5"/>
  <c r="T791" i="5"/>
  <c r="U791" i="5"/>
  <c r="S792" i="5"/>
  <c r="T792" i="5"/>
  <c r="U792" i="5"/>
  <c r="S793" i="5"/>
  <c r="T793" i="5"/>
  <c r="U793" i="5"/>
  <c r="S794" i="5"/>
  <c r="T794" i="5"/>
  <c r="U794" i="5"/>
  <c r="S795" i="5"/>
  <c r="T795" i="5"/>
  <c r="U795" i="5"/>
  <c r="S796" i="5"/>
  <c r="T796" i="5"/>
  <c r="U796" i="5"/>
  <c r="S797" i="5"/>
  <c r="T797" i="5"/>
  <c r="U797" i="5"/>
  <c r="S798" i="5"/>
  <c r="T798" i="5"/>
  <c r="U798" i="5"/>
  <c r="S799" i="5"/>
  <c r="T799" i="5"/>
  <c r="U799" i="5"/>
  <c r="S800" i="5"/>
  <c r="T800" i="5"/>
  <c r="U800" i="5"/>
  <c r="S801" i="5"/>
  <c r="T801" i="5"/>
  <c r="U801" i="5"/>
  <c r="S802" i="5"/>
  <c r="T802" i="5"/>
  <c r="U802" i="5"/>
  <c r="S803" i="5"/>
  <c r="T803" i="5"/>
  <c r="U803" i="5"/>
  <c r="S804" i="5"/>
  <c r="T804" i="5"/>
  <c r="U804" i="5"/>
  <c r="S805" i="5"/>
  <c r="T805" i="5"/>
  <c r="U805" i="5"/>
  <c r="S806" i="5"/>
  <c r="T806" i="5"/>
  <c r="U806" i="5"/>
  <c r="S807" i="5"/>
  <c r="T807" i="5"/>
  <c r="U807" i="5"/>
  <c r="S808" i="5"/>
  <c r="T808" i="5"/>
  <c r="U808" i="5"/>
  <c r="S809" i="5"/>
  <c r="T809" i="5"/>
  <c r="U809" i="5"/>
  <c r="S810" i="5"/>
  <c r="T810" i="5"/>
  <c r="U810" i="5"/>
  <c r="S811" i="5"/>
  <c r="T811" i="5"/>
  <c r="U811" i="5"/>
  <c r="S812" i="5"/>
  <c r="T812" i="5"/>
  <c r="U812" i="5"/>
  <c r="S813" i="5"/>
  <c r="T813" i="5"/>
  <c r="U813" i="5"/>
  <c r="S814" i="5"/>
  <c r="T814" i="5"/>
  <c r="U814" i="5"/>
  <c r="S815" i="5"/>
  <c r="T815" i="5"/>
  <c r="U815" i="5"/>
  <c r="S816" i="5"/>
  <c r="T816" i="5"/>
  <c r="U816" i="5"/>
  <c r="S817" i="5"/>
  <c r="T817" i="5"/>
  <c r="U817" i="5"/>
  <c r="S818" i="5"/>
  <c r="T818" i="5"/>
  <c r="U818" i="5"/>
  <c r="S819" i="5"/>
  <c r="T819" i="5"/>
  <c r="U819" i="5"/>
  <c r="S820" i="5"/>
  <c r="T820" i="5"/>
  <c r="U820" i="5"/>
  <c r="S821" i="5"/>
  <c r="T821" i="5"/>
  <c r="U821" i="5"/>
  <c r="S822" i="5"/>
  <c r="T822" i="5"/>
  <c r="U822" i="5"/>
  <c r="S823" i="5"/>
  <c r="T823" i="5"/>
  <c r="U823" i="5"/>
  <c r="S824" i="5"/>
  <c r="T824" i="5"/>
  <c r="U824" i="5"/>
  <c r="S825" i="5"/>
  <c r="T825" i="5"/>
  <c r="U825" i="5"/>
  <c r="S826" i="5"/>
  <c r="T826" i="5"/>
  <c r="U826" i="5"/>
  <c r="S827" i="5"/>
  <c r="T827" i="5"/>
  <c r="U827" i="5"/>
  <c r="S828" i="5"/>
  <c r="T828" i="5"/>
  <c r="U828" i="5"/>
  <c r="S829" i="5"/>
  <c r="T829" i="5"/>
  <c r="U829" i="5"/>
  <c r="S830" i="5"/>
  <c r="T830" i="5"/>
  <c r="U830" i="5"/>
  <c r="S831" i="5"/>
  <c r="T831" i="5"/>
  <c r="U831" i="5"/>
  <c r="S832" i="5"/>
  <c r="T832" i="5"/>
  <c r="U832" i="5"/>
  <c r="S833" i="5"/>
  <c r="T833" i="5"/>
  <c r="U833" i="5"/>
  <c r="S834" i="5"/>
  <c r="T834" i="5"/>
  <c r="U834" i="5"/>
  <c r="S835" i="5"/>
  <c r="T835" i="5"/>
  <c r="U835" i="5"/>
  <c r="S836" i="5"/>
  <c r="T836" i="5"/>
  <c r="U836" i="5"/>
  <c r="S837" i="5"/>
  <c r="T837" i="5"/>
  <c r="U837" i="5"/>
  <c r="S838" i="5"/>
  <c r="T838" i="5"/>
  <c r="U838" i="5"/>
  <c r="S839" i="5"/>
  <c r="T839" i="5"/>
  <c r="U839" i="5"/>
  <c r="S840" i="5"/>
  <c r="T840" i="5"/>
  <c r="U840" i="5"/>
  <c r="S841" i="5"/>
  <c r="T841" i="5"/>
  <c r="U841" i="5"/>
  <c r="S842" i="5"/>
  <c r="T842" i="5"/>
  <c r="U842" i="5"/>
  <c r="S843" i="5"/>
  <c r="T843" i="5"/>
  <c r="U843" i="5"/>
  <c r="S844" i="5"/>
  <c r="T844" i="5"/>
  <c r="U844" i="5"/>
  <c r="S845" i="5"/>
  <c r="T845" i="5"/>
  <c r="U845" i="5"/>
  <c r="S846" i="5"/>
  <c r="T846" i="5"/>
  <c r="U846" i="5"/>
  <c r="S847" i="5"/>
  <c r="T847" i="5"/>
  <c r="U847" i="5"/>
  <c r="S848" i="5"/>
  <c r="T848" i="5"/>
  <c r="U848" i="5"/>
  <c r="S849" i="5"/>
  <c r="T849" i="5"/>
  <c r="U849" i="5"/>
  <c r="S850" i="5"/>
  <c r="T850" i="5"/>
  <c r="U850" i="5"/>
  <c r="S851" i="5"/>
  <c r="T851" i="5"/>
  <c r="U851" i="5"/>
  <c r="S852" i="5"/>
  <c r="T852" i="5"/>
  <c r="U852" i="5"/>
  <c r="S853" i="5"/>
  <c r="T853" i="5"/>
  <c r="U853" i="5"/>
  <c r="S854" i="5"/>
  <c r="T854" i="5"/>
  <c r="U854" i="5"/>
  <c r="S855" i="5"/>
  <c r="T855" i="5"/>
  <c r="U855" i="5"/>
  <c r="S856" i="5"/>
  <c r="T856" i="5"/>
  <c r="U856" i="5"/>
  <c r="S857" i="5"/>
  <c r="T857" i="5"/>
  <c r="U857" i="5"/>
  <c r="S858" i="5"/>
  <c r="T858" i="5"/>
  <c r="U858" i="5"/>
  <c r="S859" i="5"/>
  <c r="T859" i="5"/>
  <c r="U859" i="5"/>
  <c r="S860" i="5"/>
  <c r="T860" i="5"/>
  <c r="U860" i="5"/>
  <c r="S861" i="5"/>
  <c r="T861" i="5"/>
  <c r="U861" i="5"/>
  <c r="S862" i="5"/>
  <c r="T862" i="5"/>
  <c r="U862" i="5"/>
  <c r="S863" i="5"/>
  <c r="T863" i="5"/>
  <c r="U863" i="5"/>
  <c r="S864" i="5"/>
  <c r="T864" i="5"/>
  <c r="U864" i="5"/>
  <c r="S865" i="5"/>
  <c r="T865" i="5"/>
  <c r="U865" i="5"/>
  <c r="S866" i="5"/>
  <c r="T866" i="5"/>
  <c r="U866" i="5"/>
  <c r="S867" i="5"/>
  <c r="T867" i="5"/>
  <c r="U867" i="5"/>
  <c r="S868" i="5"/>
  <c r="T868" i="5"/>
  <c r="U868" i="5"/>
  <c r="S869" i="5"/>
  <c r="T869" i="5"/>
  <c r="U869" i="5"/>
  <c r="S870" i="5"/>
  <c r="T870" i="5"/>
  <c r="U870" i="5"/>
  <c r="S871" i="5"/>
  <c r="T871" i="5"/>
  <c r="U871" i="5"/>
  <c r="S872" i="5"/>
  <c r="T872" i="5"/>
  <c r="U872" i="5"/>
  <c r="S873" i="5"/>
  <c r="T873" i="5"/>
  <c r="U873" i="5"/>
  <c r="S874" i="5"/>
  <c r="T874" i="5"/>
  <c r="U874" i="5"/>
  <c r="S875" i="5"/>
  <c r="T875" i="5"/>
  <c r="U875" i="5"/>
  <c r="S876" i="5"/>
  <c r="T876" i="5"/>
  <c r="U876" i="5"/>
  <c r="S877" i="5"/>
  <c r="T877" i="5"/>
  <c r="U877" i="5"/>
  <c r="S878" i="5"/>
  <c r="T878" i="5"/>
  <c r="U878" i="5"/>
  <c r="S879" i="5"/>
  <c r="T879" i="5"/>
  <c r="U879" i="5"/>
  <c r="S880" i="5"/>
  <c r="T880" i="5"/>
  <c r="U880" i="5"/>
  <c r="S881" i="5"/>
  <c r="T881" i="5"/>
  <c r="U881" i="5"/>
  <c r="S882" i="5"/>
  <c r="T882" i="5"/>
  <c r="U882" i="5"/>
  <c r="S883" i="5"/>
  <c r="T883" i="5"/>
  <c r="U883" i="5"/>
  <c r="S884" i="5"/>
  <c r="T884" i="5"/>
  <c r="U884" i="5"/>
  <c r="S885" i="5"/>
  <c r="T885" i="5"/>
  <c r="U885" i="5"/>
  <c r="S886" i="5"/>
  <c r="T886" i="5"/>
  <c r="U886" i="5"/>
  <c r="S887" i="5"/>
  <c r="T887" i="5"/>
  <c r="U887" i="5"/>
  <c r="S888" i="5"/>
  <c r="T888" i="5"/>
  <c r="U888" i="5"/>
  <c r="S889" i="5"/>
  <c r="T889" i="5"/>
  <c r="U889" i="5"/>
  <c r="S890" i="5"/>
  <c r="T890" i="5"/>
  <c r="U890" i="5"/>
  <c r="S891" i="5"/>
  <c r="T891" i="5"/>
  <c r="U891" i="5"/>
  <c r="S892" i="5"/>
  <c r="T892" i="5"/>
  <c r="U892" i="5"/>
  <c r="S893" i="5"/>
  <c r="T893" i="5"/>
  <c r="U893" i="5"/>
  <c r="S894" i="5"/>
  <c r="T894" i="5"/>
  <c r="U894" i="5"/>
  <c r="S895" i="5"/>
  <c r="T895" i="5"/>
  <c r="U895" i="5"/>
  <c r="S896" i="5"/>
  <c r="T896" i="5"/>
  <c r="U896" i="5"/>
  <c r="S897" i="5"/>
  <c r="T897" i="5"/>
  <c r="U897" i="5"/>
  <c r="S898" i="5"/>
  <c r="T898" i="5"/>
  <c r="U898" i="5"/>
  <c r="S899" i="5"/>
  <c r="T899" i="5"/>
  <c r="U899" i="5"/>
  <c r="S900" i="5"/>
  <c r="T900" i="5"/>
  <c r="U900" i="5"/>
  <c r="S901" i="5"/>
  <c r="T901" i="5"/>
  <c r="U901" i="5"/>
  <c r="S902" i="5"/>
  <c r="T902" i="5"/>
  <c r="U902" i="5"/>
  <c r="S903" i="5"/>
  <c r="T903" i="5"/>
  <c r="U903" i="5"/>
  <c r="S904" i="5"/>
  <c r="T904" i="5"/>
  <c r="U904" i="5"/>
  <c r="S905" i="5"/>
  <c r="T905" i="5"/>
  <c r="U905" i="5"/>
  <c r="S906" i="5"/>
  <c r="T906" i="5"/>
  <c r="U906" i="5"/>
  <c r="S907" i="5"/>
  <c r="T907" i="5"/>
  <c r="U907" i="5"/>
  <c r="S908" i="5"/>
  <c r="T908" i="5"/>
  <c r="U908" i="5"/>
  <c r="S909" i="5"/>
  <c r="T909" i="5"/>
  <c r="U909" i="5"/>
  <c r="S910" i="5"/>
  <c r="T910" i="5"/>
  <c r="U910" i="5"/>
  <c r="S911" i="5"/>
  <c r="T911" i="5"/>
  <c r="U911" i="5"/>
  <c r="S912" i="5"/>
  <c r="T912" i="5"/>
  <c r="U912" i="5"/>
  <c r="S913" i="5"/>
  <c r="T913" i="5"/>
  <c r="U913" i="5"/>
  <c r="S914" i="5"/>
  <c r="T914" i="5"/>
  <c r="U914" i="5"/>
  <c r="S915" i="5"/>
  <c r="T915" i="5"/>
  <c r="U915" i="5"/>
  <c r="S916" i="5"/>
  <c r="T916" i="5"/>
  <c r="U916" i="5"/>
  <c r="S917" i="5"/>
  <c r="T917" i="5"/>
  <c r="U917" i="5"/>
  <c r="S918" i="5"/>
  <c r="T918" i="5"/>
  <c r="U918" i="5"/>
  <c r="S919" i="5"/>
  <c r="T919" i="5"/>
  <c r="U919" i="5"/>
  <c r="S920" i="5"/>
  <c r="T920" i="5"/>
  <c r="U920" i="5"/>
  <c r="S921" i="5"/>
  <c r="T921" i="5"/>
  <c r="U921" i="5"/>
  <c r="S922" i="5"/>
  <c r="T922" i="5"/>
  <c r="U922" i="5"/>
  <c r="S923" i="5"/>
  <c r="T923" i="5"/>
  <c r="U923" i="5"/>
  <c r="S924" i="5"/>
  <c r="T924" i="5"/>
  <c r="U924" i="5"/>
  <c r="S925" i="5"/>
  <c r="T925" i="5"/>
  <c r="U925" i="5"/>
  <c r="S926" i="5"/>
  <c r="T926" i="5"/>
  <c r="U926" i="5"/>
  <c r="S927" i="5"/>
  <c r="T927" i="5"/>
  <c r="U927" i="5"/>
  <c r="S928" i="5"/>
  <c r="T928" i="5"/>
  <c r="U928" i="5"/>
  <c r="S929" i="5"/>
  <c r="T929" i="5"/>
  <c r="U929" i="5"/>
  <c r="S930" i="5"/>
  <c r="T930" i="5"/>
  <c r="U930" i="5"/>
  <c r="S931" i="5"/>
  <c r="T931" i="5"/>
  <c r="U931" i="5"/>
  <c r="S932" i="5"/>
  <c r="T932" i="5"/>
  <c r="U932" i="5"/>
  <c r="S933" i="5"/>
  <c r="T933" i="5"/>
  <c r="U933" i="5"/>
  <c r="S934" i="5"/>
  <c r="T934" i="5"/>
  <c r="U934" i="5"/>
  <c r="S935" i="5"/>
  <c r="T935" i="5"/>
  <c r="U935" i="5"/>
  <c r="S936" i="5"/>
  <c r="T936" i="5"/>
  <c r="U936" i="5"/>
  <c r="S937" i="5"/>
  <c r="T937" i="5"/>
  <c r="U937" i="5"/>
  <c r="S938" i="5"/>
  <c r="T938" i="5"/>
  <c r="U938" i="5"/>
  <c r="S939" i="5"/>
  <c r="T939" i="5"/>
  <c r="U939" i="5"/>
  <c r="S940" i="5"/>
  <c r="T940" i="5"/>
  <c r="U940" i="5"/>
  <c r="S941" i="5"/>
  <c r="T941" i="5"/>
  <c r="U941" i="5"/>
  <c r="S942" i="5"/>
  <c r="T942" i="5"/>
  <c r="U942" i="5"/>
  <c r="S943" i="5"/>
  <c r="T943" i="5"/>
  <c r="U943" i="5"/>
  <c r="S944" i="5"/>
  <c r="T944" i="5"/>
  <c r="U944" i="5"/>
  <c r="S945" i="5"/>
  <c r="T945" i="5"/>
  <c r="U945" i="5"/>
  <c r="S946" i="5"/>
  <c r="T946" i="5"/>
  <c r="U946" i="5"/>
  <c r="S947" i="5"/>
  <c r="T947" i="5"/>
  <c r="U947" i="5"/>
  <c r="S948" i="5"/>
  <c r="T948" i="5"/>
  <c r="U948" i="5"/>
  <c r="S949" i="5"/>
  <c r="T949" i="5"/>
  <c r="U949" i="5"/>
  <c r="S950" i="5"/>
  <c r="T950" i="5"/>
  <c r="U950" i="5"/>
  <c r="S951" i="5"/>
  <c r="T951" i="5"/>
  <c r="U951" i="5"/>
  <c r="S952" i="5"/>
  <c r="T952" i="5"/>
  <c r="U952" i="5"/>
  <c r="S953" i="5"/>
  <c r="T953" i="5"/>
  <c r="U953" i="5"/>
  <c r="S954" i="5"/>
  <c r="T954" i="5"/>
  <c r="U954" i="5"/>
  <c r="S955" i="5"/>
  <c r="T955" i="5"/>
  <c r="U955" i="5"/>
  <c r="S956" i="5"/>
  <c r="T956" i="5"/>
  <c r="U956" i="5"/>
  <c r="S957" i="5"/>
  <c r="T957" i="5"/>
  <c r="U957" i="5"/>
  <c r="S958" i="5"/>
  <c r="T958" i="5"/>
  <c r="U958" i="5"/>
  <c r="S959" i="5"/>
  <c r="T959" i="5"/>
  <c r="U959" i="5"/>
  <c r="S960" i="5"/>
  <c r="T960" i="5"/>
  <c r="U960" i="5"/>
  <c r="S961" i="5"/>
  <c r="T961" i="5"/>
  <c r="U961" i="5"/>
  <c r="S962" i="5"/>
  <c r="T962" i="5"/>
  <c r="U962" i="5"/>
  <c r="S963" i="5"/>
  <c r="T963" i="5"/>
  <c r="U963" i="5"/>
  <c r="S964" i="5"/>
  <c r="T964" i="5"/>
  <c r="U964" i="5"/>
  <c r="S965" i="5"/>
  <c r="T965" i="5"/>
  <c r="U965" i="5"/>
  <c r="S966" i="5"/>
  <c r="T966" i="5"/>
  <c r="U966" i="5"/>
  <c r="S967" i="5"/>
  <c r="T967" i="5"/>
  <c r="U967" i="5"/>
  <c r="S968" i="5"/>
  <c r="T968" i="5"/>
  <c r="U968" i="5"/>
  <c r="S969" i="5"/>
  <c r="T969" i="5"/>
  <c r="U969" i="5"/>
  <c r="S970" i="5"/>
  <c r="T970" i="5"/>
  <c r="U970" i="5"/>
  <c r="S971" i="5"/>
  <c r="T971" i="5"/>
  <c r="U971" i="5"/>
  <c r="S972" i="5"/>
  <c r="T972" i="5"/>
  <c r="U972" i="5"/>
  <c r="S973" i="5"/>
  <c r="T973" i="5"/>
  <c r="U973" i="5"/>
  <c r="S974" i="5"/>
  <c r="T974" i="5"/>
  <c r="U974" i="5"/>
  <c r="S975" i="5"/>
  <c r="T975" i="5"/>
  <c r="U975" i="5"/>
  <c r="S976" i="5"/>
  <c r="T976" i="5"/>
  <c r="U976" i="5"/>
  <c r="S977" i="5"/>
  <c r="T977" i="5"/>
  <c r="U977" i="5"/>
  <c r="S978" i="5"/>
  <c r="T978" i="5"/>
  <c r="U978" i="5"/>
  <c r="S979" i="5"/>
  <c r="T979" i="5"/>
  <c r="U979" i="5"/>
  <c r="S980" i="5"/>
  <c r="T980" i="5"/>
  <c r="U980" i="5"/>
  <c r="S981" i="5"/>
  <c r="T981" i="5"/>
  <c r="U981" i="5"/>
  <c r="S982" i="5"/>
  <c r="T982" i="5"/>
  <c r="U982" i="5"/>
  <c r="S983" i="5"/>
  <c r="T983" i="5"/>
  <c r="U983" i="5"/>
  <c r="S984" i="5"/>
  <c r="T984" i="5"/>
  <c r="U984" i="5"/>
  <c r="S985" i="5"/>
  <c r="T985" i="5"/>
  <c r="U985" i="5"/>
  <c r="S986" i="5"/>
  <c r="T986" i="5"/>
  <c r="U986" i="5"/>
  <c r="S987" i="5"/>
  <c r="T987" i="5"/>
  <c r="U987" i="5"/>
  <c r="S988" i="5"/>
  <c r="T988" i="5"/>
  <c r="U988" i="5"/>
  <c r="S989" i="5"/>
  <c r="T989" i="5"/>
  <c r="U989" i="5"/>
  <c r="S990" i="5"/>
  <c r="T990" i="5"/>
  <c r="U990" i="5"/>
  <c r="S991" i="5"/>
  <c r="T991" i="5"/>
  <c r="U991" i="5"/>
  <c r="S992" i="5"/>
  <c r="T992" i="5"/>
  <c r="U992" i="5"/>
  <c r="S993" i="5"/>
  <c r="T993" i="5"/>
  <c r="U993" i="5"/>
  <c r="S994" i="5"/>
  <c r="T994" i="5"/>
  <c r="U994" i="5"/>
  <c r="S995" i="5"/>
  <c r="T995" i="5"/>
  <c r="U995" i="5"/>
  <c r="S996" i="5"/>
  <c r="T996" i="5"/>
  <c r="U996" i="5"/>
  <c r="S997" i="5"/>
  <c r="T997" i="5"/>
  <c r="U997" i="5"/>
  <c r="S998" i="5"/>
  <c r="T998" i="5"/>
  <c r="U998" i="5"/>
  <c r="S999" i="5"/>
  <c r="T999" i="5"/>
  <c r="U999" i="5"/>
  <c r="S1000" i="5"/>
  <c r="T1000" i="5"/>
  <c r="U1000" i="5"/>
  <c r="S1001" i="5"/>
  <c r="T1001" i="5"/>
  <c r="U1001" i="5"/>
  <c r="S1002" i="5"/>
  <c r="T1002" i="5"/>
  <c r="U1002" i="5"/>
  <c r="S1003" i="5"/>
  <c r="T1003" i="5"/>
  <c r="U1003" i="5"/>
  <c r="S1004" i="5"/>
  <c r="T1004" i="5"/>
  <c r="U1004" i="5"/>
  <c r="S1005" i="5"/>
  <c r="T1005" i="5"/>
  <c r="U1005" i="5"/>
  <c r="S1006" i="5"/>
  <c r="T1006" i="5"/>
  <c r="U1006" i="5"/>
  <c r="S1007" i="5"/>
  <c r="T1007" i="5"/>
  <c r="U1007" i="5"/>
  <c r="S1008" i="5"/>
  <c r="T1008" i="5"/>
  <c r="U1008" i="5"/>
  <c r="S1009" i="5"/>
  <c r="T1009" i="5"/>
  <c r="U1009" i="5"/>
  <c r="S1010" i="5"/>
  <c r="T1010" i="5"/>
  <c r="U1010" i="5"/>
  <c r="S1011" i="5"/>
  <c r="T1011" i="5"/>
  <c r="U1011" i="5"/>
  <c r="S1012" i="5"/>
  <c r="T1012" i="5"/>
  <c r="U1012" i="5"/>
  <c r="S1013" i="5"/>
  <c r="T1013" i="5"/>
  <c r="U1013" i="5"/>
  <c r="S1014" i="5"/>
  <c r="T1014" i="5"/>
  <c r="U1014" i="5"/>
  <c r="S1015" i="5"/>
  <c r="T1015" i="5"/>
  <c r="U1015" i="5"/>
  <c r="S1016" i="5"/>
  <c r="T1016" i="5"/>
  <c r="U1016" i="5"/>
  <c r="S1017" i="5"/>
  <c r="T1017" i="5"/>
  <c r="U1017" i="5"/>
  <c r="S1018" i="5"/>
  <c r="T1018" i="5"/>
  <c r="U1018" i="5"/>
  <c r="S1019" i="5"/>
  <c r="T1019" i="5"/>
  <c r="U1019" i="5"/>
  <c r="S1020" i="5"/>
  <c r="T1020" i="5"/>
  <c r="U1020" i="5"/>
  <c r="S1021" i="5"/>
  <c r="T1021" i="5"/>
  <c r="U1021" i="5"/>
  <c r="S1022" i="5"/>
  <c r="T1022" i="5"/>
  <c r="U1022" i="5"/>
  <c r="S1023" i="5"/>
  <c r="T1023" i="5"/>
  <c r="U1023" i="5"/>
  <c r="S1024" i="5"/>
  <c r="T1024" i="5"/>
  <c r="U1024" i="5"/>
  <c r="S1025" i="5"/>
  <c r="T1025" i="5"/>
  <c r="U1025" i="5"/>
  <c r="S1026" i="5"/>
  <c r="T1026" i="5"/>
  <c r="U1026" i="5"/>
  <c r="S1027" i="5"/>
  <c r="T1027" i="5"/>
  <c r="U1027" i="5"/>
  <c r="S1028" i="5"/>
  <c r="T1028" i="5"/>
  <c r="U1028" i="5"/>
  <c r="S1029" i="5"/>
  <c r="T1029" i="5"/>
  <c r="U1029" i="5"/>
  <c r="S1030" i="5"/>
  <c r="T1030" i="5"/>
  <c r="U1030" i="5"/>
  <c r="S1031" i="5"/>
  <c r="T1031" i="5"/>
  <c r="U1031" i="5"/>
  <c r="S1032" i="5"/>
  <c r="T1032" i="5"/>
  <c r="U1032" i="5"/>
  <c r="S1033" i="5"/>
  <c r="T1033" i="5"/>
  <c r="U1033" i="5"/>
  <c r="S1034" i="5"/>
  <c r="T1034" i="5"/>
  <c r="U1034" i="5"/>
  <c r="S1035" i="5"/>
  <c r="T1035" i="5"/>
  <c r="U1035" i="5"/>
  <c r="S1036" i="5"/>
  <c r="T1036" i="5"/>
  <c r="U1036" i="5"/>
  <c r="S1037" i="5"/>
  <c r="T1037" i="5"/>
  <c r="U1037" i="5"/>
  <c r="S1038" i="5"/>
  <c r="T1038" i="5"/>
  <c r="U1038" i="5"/>
  <c r="S1039" i="5"/>
  <c r="T1039" i="5"/>
  <c r="U1039" i="5"/>
  <c r="S1040" i="5"/>
  <c r="T1040" i="5"/>
  <c r="U1040" i="5"/>
  <c r="S1041" i="5"/>
  <c r="T1041" i="5"/>
  <c r="U1041" i="5"/>
  <c r="S1042" i="5"/>
  <c r="T1042" i="5"/>
  <c r="U1042" i="5"/>
  <c r="S1043" i="5"/>
  <c r="T1043" i="5"/>
  <c r="U1043" i="5"/>
  <c r="S1044" i="5"/>
  <c r="T1044" i="5"/>
  <c r="U1044" i="5"/>
  <c r="S1045" i="5"/>
  <c r="T1045" i="5"/>
  <c r="U1045" i="5"/>
  <c r="S1046" i="5"/>
  <c r="T1046" i="5"/>
  <c r="U1046" i="5"/>
  <c r="S1047" i="5"/>
  <c r="T1047" i="5"/>
  <c r="U1047" i="5"/>
  <c r="S1048" i="5"/>
  <c r="T1048" i="5"/>
  <c r="U1048" i="5"/>
  <c r="S1049" i="5"/>
  <c r="T1049" i="5"/>
  <c r="U1049" i="5"/>
  <c r="S1050" i="5"/>
  <c r="T1050" i="5"/>
  <c r="U1050" i="5"/>
  <c r="S1051" i="5"/>
  <c r="T1051" i="5"/>
  <c r="U1051" i="5"/>
  <c r="S1052" i="5"/>
  <c r="T1052" i="5"/>
  <c r="U1052" i="5"/>
  <c r="S1053" i="5"/>
  <c r="T1053" i="5"/>
  <c r="U1053" i="5"/>
  <c r="S1054" i="5"/>
  <c r="T1054" i="5"/>
  <c r="U1054" i="5"/>
  <c r="S1055" i="5"/>
  <c r="T1055" i="5"/>
  <c r="U1055" i="5"/>
  <c r="S1056" i="5"/>
  <c r="T1056" i="5"/>
  <c r="U1056" i="5"/>
  <c r="S1057" i="5"/>
  <c r="T1057" i="5"/>
  <c r="U1057" i="5"/>
  <c r="S1058" i="5"/>
  <c r="T1058" i="5"/>
  <c r="U1058" i="5"/>
  <c r="S1059" i="5"/>
  <c r="T1059" i="5"/>
  <c r="U1059" i="5"/>
  <c r="S1060" i="5"/>
  <c r="T1060" i="5"/>
  <c r="U1060" i="5"/>
  <c r="S1061" i="5"/>
  <c r="T1061" i="5"/>
  <c r="U1061" i="5"/>
  <c r="S1062" i="5"/>
  <c r="T1062" i="5"/>
  <c r="U1062" i="5"/>
  <c r="S1063" i="5"/>
  <c r="T1063" i="5"/>
  <c r="U1063" i="5"/>
  <c r="S1064" i="5"/>
  <c r="T1064" i="5"/>
  <c r="U1064" i="5"/>
  <c r="S1065" i="5"/>
  <c r="T1065" i="5"/>
  <c r="U1065" i="5"/>
  <c r="S1066" i="5"/>
  <c r="T1066" i="5"/>
  <c r="U1066" i="5"/>
  <c r="S1067" i="5"/>
  <c r="T1067" i="5"/>
  <c r="U1067" i="5"/>
  <c r="S1068" i="5"/>
  <c r="T1068" i="5"/>
  <c r="U1068" i="5"/>
  <c r="S1069" i="5"/>
  <c r="T1069" i="5"/>
  <c r="U1069" i="5"/>
  <c r="S1070" i="5"/>
  <c r="T1070" i="5"/>
  <c r="U1070" i="5"/>
  <c r="S1071" i="5"/>
  <c r="T1071" i="5"/>
  <c r="U1071" i="5"/>
  <c r="S1072" i="5"/>
  <c r="T1072" i="5"/>
  <c r="U1072" i="5"/>
  <c r="S1073" i="5"/>
  <c r="T1073" i="5"/>
  <c r="U1073" i="5"/>
  <c r="S1074" i="5"/>
  <c r="T1074" i="5"/>
  <c r="U1074" i="5"/>
  <c r="S1075" i="5"/>
  <c r="T1075" i="5"/>
  <c r="U1075" i="5"/>
  <c r="S1076" i="5"/>
  <c r="T1076" i="5"/>
  <c r="U1076" i="5"/>
  <c r="S1077" i="5"/>
  <c r="T1077" i="5"/>
  <c r="U1077" i="5"/>
  <c r="S1078" i="5"/>
  <c r="T1078" i="5"/>
  <c r="U1078" i="5"/>
  <c r="S1079" i="5"/>
  <c r="T1079" i="5"/>
  <c r="U1079" i="5"/>
  <c r="S1080" i="5"/>
  <c r="T1080" i="5"/>
  <c r="U1080" i="5"/>
  <c r="S1081" i="5"/>
  <c r="T1081" i="5"/>
  <c r="U1081" i="5"/>
  <c r="S1082" i="5"/>
  <c r="T1082" i="5"/>
  <c r="U1082" i="5"/>
  <c r="S1083" i="5"/>
  <c r="T1083" i="5"/>
  <c r="U1083" i="5"/>
  <c r="S1084" i="5"/>
  <c r="T1084" i="5"/>
  <c r="U1084" i="5"/>
  <c r="S1085" i="5"/>
  <c r="T1085" i="5"/>
  <c r="U1085" i="5"/>
  <c r="S1086" i="5"/>
  <c r="T1086" i="5"/>
  <c r="U1086" i="5"/>
  <c r="S1087" i="5"/>
  <c r="T1087" i="5"/>
  <c r="U1087" i="5"/>
  <c r="S1088" i="5"/>
  <c r="T1088" i="5"/>
  <c r="U1088" i="5"/>
  <c r="S1089" i="5"/>
  <c r="T1089" i="5"/>
  <c r="U1089" i="5"/>
  <c r="S1090" i="5"/>
  <c r="T1090" i="5"/>
  <c r="U1090" i="5"/>
  <c r="S1091" i="5"/>
  <c r="T1091" i="5"/>
  <c r="U1091" i="5"/>
  <c r="S1092" i="5"/>
  <c r="T1092" i="5"/>
  <c r="U1092" i="5"/>
  <c r="S1093" i="5"/>
  <c r="T1093" i="5"/>
  <c r="U1093" i="5"/>
  <c r="S1094" i="5"/>
  <c r="T1094" i="5"/>
  <c r="U1094" i="5"/>
  <c r="S1095" i="5"/>
  <c r="T1095" i="5"/>
  <c r="U1095" i="5"/>
  <c r="S1096" i="5"/>
  <c r="T1096" i="5"/>
  <c r="U1096" i="5"/>
  <c r="S1097" i="5"/>
  <c r="T1097" i="5"/>
  <c r="U1097" i="5"/>
  <c r="S1098" i="5"/>
  <c r="T1098" i="5"/>
  <c r="U1098" i="5"/>
  <c r="S1099" i="5"/>
  <c r="T1099" i="5"/>
  <c r="U1099" i="5"/>
  <c r="S1100" i="5"/>
  <c r="T1100" i="5"/>
  <c r="U1100" i="5"/>
  <c r="S1101" i="5"/>
  <c r="T1101" i="5"/>
  <c r="U1101" i="5"/>
  <c r="S1102" i="5"/>
  <c r="T1102" i="5"/>
  <c r="U1102" i="5"/>
  <c r="S1103" i="5"/>
  <c r="T1103" i="5"/>
  <c r="U1103" i="5"/>
  <c r="S1104" i="5"/>
  <c r="T1104" i="5"/>
  <c r="U1104" i="5"/>
  <c r="S1105" i="5"/>
  <c r="T1105" i="5"/>
  <c r="U1105" i="5"/>
  <c r="S1106" i="5"/>
  <c r="T1106" i="5"/>
  <c r="U1106" i="5"/>
  <c r="S1107" i="5"/>
  <c r="T1107" i="5"/>
  <c r="U1107" i="5"/>
  <c r="S1108" i="5"/>
  <c r="T1108" i="5"/>
  <c r="U1108" i="5"/>
  <c r="S1109" i="5"/>
  <c r="T1109" i="5"/>
  <c r="U1109" i="5"/>
  <c r="S1110" i="5"/>
  <c r="T1110" i="5"/>
  <c r="U1110" i="5"/>
  <c r="S1111" i="5"/>
  <c r="T1111" i="5"/>
  <c r="U1111" i="5"/>
  <c r="S1112" i="5"/>
  <c r="T1112" i="5"/>
  <c r="U1112" i="5"/>
  <c r="S1113" i="5"/>
  <c r="T1113" i="5"/>
  <c r="U1113" i="5"/>
  <c r="S1114" i="5"/>
  <c r="T1114" i="5"/>
  <c r="U1114" i="5"/>
  <c r="S1115" i="5"/>
  <c r="T1115" i="5"/>
  <c r="U1115" i="5"/>
  <c r="S1116" i="5"/>
  <c r="T1116" i="5"/>
  <c r="U1116" i="5"/>
  <c r="S1117" i="5"/>
  <c r="T1117" i="5"/>
  <c r="U1117" i="5"/>
  <c r="S1118" i="5"/>
  <c r="T1118" i="5"/>
  <c r="U1118" i="5"/>
  <c r="S1119" i="5"/>
  <c r="T1119" i="5"/>
  <c r="U1119" i="5"/>
  <c r="S1120" i="5"/>
  <c r="T1120" i="5"/>
  <c r="U1120" i="5"/>
  <c r="S1121" i="5"/>
  <c r="T1121" i="5"/>
  <c r="U1121" i="5"/>
  <c r="S1122" i="5"/>
  <c r="T1122" i="5"/>
  <c r="U1122" i="5"/>
  <c r="S1123" i="5"/>
  <c r="T1123" i="5"/>
  <c r="U1123" i="5"/>
  <c r="S1124" i="5"/>
  <c r="T1124" i="5"/>
  <c r="U1124" i="5"/>
  <c r="S1125" i="5"/>
  <c r="T1125" i="5"/>
  <c r="U1125" i="5"/>
  <c r="S1126" i="5"/>
  <c r="T1126" i="5"/>
  <c r="U1126" i="5"/>
  <c r="S1127" i="5"/>
  <c r="T1127" i="5"/>
  <c r="U1127" i="5"/>
  <c r="S1128" i="5"/>
  <c r="T1128" i="5"/>
  <c r="U1128" i="5"/>
  <c r="S1129" i="5"/>
  <c r="T1129" i="5"/>
  <c r="U1129" i="5"/>
  <c r="S1130" i="5"/>
  <c r="T1130" i="5"/>
  <c r="U1130" i="5"/>
  <c r="S1131" i="5"/>
  <c r="T1131" i="5"/>
  <c r="U1131" i="5"/>
  <c r="S1132" i="5"/>
  <c r="T1132" i="5"/>
  <c r="U1132" i="5"/>
  <c r="S1133" i="5"/>
  <c r="T1133" i="5"/>
  <c r="U1133" i="5"/>
  <c r="S1134" i="5"/>
  <c r="T1134" i="5"/>
  <c r="U1134" i="5"/>
  <c r="S1135" i="5"/>
  <c r="T1135" i="5"/>
  <c r="U1135" i="5"/>
  <c r="S1136" i="5"/>
  <c r="T1136" i="5"/>
  <c r="U1136" i="5"/>
  <c r="S1137" i="5"/>
  <c r="T1137" i="5"/>
  <c r="U1137" i="5"/>
  <c r="S1138" i="5"/>
  <c r="T1138" i="5"/>
  <c r="U1138" i="5"/>
  <c r="S1139" i="5"/>
  <c r="T1139" i="5"/>
  <c r="U1139" i="5"/>
  <c r="S1140" i="5"/>
  <c r="T1140" i="5"/>
  <c r="U1140" i="5"/>
  <c r="S1141" i="5"/>
  <c r="T1141" i="5"/>
  <c r="U1141" i="5"/>
  <c r="S1142" i="5"/>
  <c r="T1142" i="5"/>
  <c r="U1142" i="5"/>
  <c r="S1143" i="5"/>
  <c r="T1143" i="5"/>
  <c r="U1143" i="5"/>
  <c r="S1144" i="5"/>
  <c r="T1144" i="5"/>
  <c r="U1144" i="5"/>
  <c r="S1145" i="5"/>
  <c r="T1145" i="5"/>
  <c r="U1145" i="5"/>
  <c r="S1146" i="5"/>
  <c r="T1146" i="5"/>
  <c r="U1146" i="5"/>
  <c r="S1147" i="5"/>
  <c r="T1147" i="5"/>
  <c r="U1147" i="5"/>
  <c r="S1148" i="5"/>
  <c r="T1148" i="5"/>
  <c r="U1148" i="5"/>
  <c r="S1149" i="5"/>
  <c r="T1149" i="5"/>
  <c r="U1149" i="5"/>
  <c r="S1150" i="5"/>
  <c r="T1150" i="5"/>
  <c r="U1150" i="5"/>
  <c r="S1151" i="5"/>
  <c r="T1151" i="5"/>
  <c r="U1151" i="5"/>
  <c r="S1152" i="5"/>
  <c r="T1152" i="5"/>
  <c r="U1152" i="5"/>
  <c r="S1153" i="5"/>
  <c r="T1153" i="5"/>
  <c r="U1153" i="5"/>
  <c r="S1154" i="5"/>
  <c r="T1154" i="5"/>
  <c r="U1154" i="5"/>
  <c r="S1155" i="5"/>
  <c r="T1155" i="5"/>
  <c r="U1155" i="5"/>
  <c r="S1156" i="5"/>
  <c r="T1156" i="5"/>
  <c r="U1156" i="5"/>
  <c r="S1157" i="5"/>
  <c r="T1157" i="5"/>
  <c r="U1157" i="5"/>
  <c r="S1158" i="5"/>
  <c r="T1158" i="5"/>
  <c r="U1158" i="5"/>
  <c r="S1159" i="5"/>
  <c r="T1159" i="5"/>
  <c r="U1159" i="5"/>
  <c r="S1160" i="5"/>
  <c r="T1160" i="5"/>
  <c r="U1160" i="5"/>
  <c r="S1161" i="5"/>
  <c r="T1161" i="5"/>
  <c r="U1161" i="5"/>
  <c r="S1162" i="5"/>
  <c r="T1162" i="5"/>
  <c r="U1162" i="5"/>
  <c r="S1163" i="5"/>
  <c r="T1163" i="5"/>
  <c r="U1163" i="5"/>
  <c r="S1164" i="5"/>
  <c r="T1164" i="5"/>
  <c r="U1164" i="5"/>
  <c r="S1165" i="5"/>
  <c r="T1165" i="5"/>
  <c r="U1165" i="5"/>
  <c r="S1166" i="5"/>
  <c r="T1166" i="5"/>
  <c r="U1166" i="5"/>
  <c r="S1167" i="5"/>
  <c r="T1167" i="5"/>
  <c r="U1167" i="5"/>
  <c r="S1168" i="5"/>
  <c r="T1168" i="5"/>
  <c r="U1168" i="5"/>
  <c r="S1169" i="5"/>
  <c r="T1169" i="5"/>
  <c r="U1169" i="5"/>
  <c r="S1170" i="5"/>
  <c r="T1170" i="5"/>
  <c r="U1170" i="5"/>
  <c r="S1171" i="5"/>
  <c r="T1171" i="5"/>
  <c r="U1171" i="5"/>
  <c r="S1172" i="5"/>
  <c r="T1172" i="5"/>
  <c r="U1172" i="5"/>
  <c r="S1173" i="5"/>
  <c r="T1173" i="5"/>
  <c r="U1173" i="5"/>
  <c r="S1174" i="5"/>
  <c r="T1174" i="5"/>
  <c r="U1174" i="5"/>
  <c r="S1175" i="5"/>
  <c r="T1175" i="5"/>
  <c r="U1175" i="5"/>
  <c r="S1176" i="5"/>
  <c r="T1176" i="5"/>
  <c r="U1176" i="5"/>
  <c r="S1177" i="5"/>
  <c r="T1177" i="5"/>
  <c r="U1177" i="5"/>
  <c r="S1178" i="5"/>
  <c r="T1178" i="5"/>
  <c r="U1178" i="5"/>
  <c r="S1179" i="5"/>
  <c r="T1179" i="5"/>
  <c r="U1179" i="5"/>
  <c r="S1180" i="5"/>
  <c r="T1180" i="5"/>
  <c r="U1180" i="5"/>
  <c r="S1181" i="5"/>
  <c r="T1181" i="5"/>
  <c r="U1181" i="5"/>
  <c r="S1182" i="5"/>
  <c r="T1182" i="5"/>
  <c r="U1182" i="5"/>
  <c r="S1183" i="5"/>
  <c r="T1183" i="5"/>
  <c r="U1183" i="5"/>
  <c r="S1184" i="5"/>
  <c r="T1184" i="5"/>
  <c r="U1184" i="5"/>
  <c r="S1185" i="5"/>
  <c r="T1185" i="5"/>
  <c r="U1185" i="5"/>
  <c r="S1186" i="5"/>
  <c r="T1186" i="5"/>
  <c r="U1186" i="5"/>
  <c r="S1187" i="5"/>
  <c r="T1187" i="5"/>
  <c r="U1187" i="5"/>
  <c r="S1188" i="5"/>
  <c r="T1188" i="5"/>
  <c r="U1188" i="5"/>
  <c r="S1189" i="5"/>
  <c r="T1189" i="5"/>
  <c r="U1189" i="5"/>
  <c r="S1190" i="5"/>
  <c r="T1190" i="5"/>
  <c r="U1190" i="5"/>
  <c r="S1191" i="5"/>
  <c r="T1191" i="5"/>
  <c r="U1191" i="5"/>
  <c r="S1192" i="5"/>
  <c r="T1192" i="5"/>
  <c r="U1192" i="5"/>
  <c r="S1193" i="5"/>
  <c r="T1193" i="5"/>
  <c r="U1193" i="5"/>
  <c r="S1194" i="5"/>
  <c r="T1194" i="5"/>
  <c r="U1194" i="5"/>
  <c r="S1195" i="5"/>
  <c r="T1195" i="5"/>
  <c r="U1195" i="5"/>
  <c r="S1196" i="5"/>
  <c r="T1196" i="5"/>
  <c r="U1196" i="5"/>
  <c r="S1197" i="5"/>
  <c r="T1197" i="5"/>
  <c r="U1197" i="5"/>
  <c r="S1198" i="5"/>
  <c r="T1198" i="5"/>
  <c r="U1198" i="5"/>
  <c r="S1199" i="5"/>
  <c r="T1199" i="5"/>
  <c r="U1199" i="5"/>
  <c r="S1200" i="5"/>
  <c r="T1200" i="5"/>
  <c r="U1200" i="5"/>
  <c r="S1201" i="5"/>
  <c r="T1201" i="5"/>
  <c r="U1201" i="5"/>
  <c r="S1202" i="5"/>
  <c r="T1202" i="5"/>
  <c r="U1202" i="5"/>
  <c r="S1203" i="5"/>
  <c r="T1203" i="5"/>
  <c r="U1203" i="5"/>
  <c r="S1204" i="5"/>
  <c r="T1204" i="5"/>
  <c r="U1204" i="5"/>
  <c r="S1205" i="5"/>
  <c r="T1205" i="5"/>
  <c r="U1205" i="5"/>
  <c r="S1206" i="5"/>
  <c r="T1206" i="5"/>
  <c r="U1206" i="5"/>
  <c r="S1207" i="5"/>
  <c r="T1207" i="5"/>
  <c r="U1207" i="5"/>
  <c r="S1208" i="5"/>
  <c r="T1208" i="5"/>
  <c r="U1208" i="5"/>
  <c r="S1209" i="5"/>
  <c r="T1209" i="5"/>
  <c r="U1209" i="5"/>
  <c r="S1210" i="5"/>
  <c r="T1210" i="5"/>
  <c r="U1210" i="5"/>
  <c r="S1211" i="5"/>
  <c r="T1211" i="5"/>
  <c r="U1211" i="5"/>
  <c r="S1212" i="5"/>
  <c r="T1212" i="5"/>
  <c r="U1212" i="5"/>
  <c r="S1213" i="5"/>
  <c r="T1213" i="5"/>
  <c r="U1213" i="5"/>
  <c r="S1214" i="5"/>
  <c r="T1214" i="5"/>
  <c r="U1214" i="5"/>
  <c r="S1215" i="5"/>
  <c r="T1215" i="5"/>
  <c r="U1215" i="5"/>
  <c r="S1216" i="5"/>
  <c r="T1216" i="5"/>
  <c r="U1216" i="5"/>
  <c r="S1217" i="5"/>
  <c r="T1217" i="5"/>
  <c r="U1217" i="5"/>
  <c r="S1218" i="5"/>
  <c r="T1218" i="5"/>
  <c r="U1218" i="5"/>
  <c r="S1219" i="5"/>
  <c r="T1219" i="5"/>
  <c r="U1219" i="5"/>
  <c r="S1220" i="5"/>
  <c r="T1220" i="5"/>
  <c r="U1220" i="5"/>
  <c r="S1221" i="5"/>
  <c r="T1221" i="5"/>
  <c r="U1221" i="5"/>
  <c r="S1222" i="5"/>
  <c r="T1222" i="5"/>
  <c r="U1222" i="5"/>
  <c r="S1223" i="5"/>
  <c r="T1223" i="5"/>
  <c r="U1223" i="5"/>
  <c r="S1224" i="5"/>
  <c r="T1224" i="5"/>
  <c r="U1224" i="5"/>
  <c r="S1225" i="5"/>
  <c r="T1225" i="5"/>
  <c r="U1225" i="5"/>
  <c r="S1226" i="5"/>
  <c r="T1226" i="5"/>
  <c r="U1226" i="5"/>
  <c r="S1227" i="5"/>
  <c r="T1227" i="5"/>
  <c r="U1227" i="5"/>
  <c r="S1228" i="5"/>
  <c r="T1228" i="5"/>
  <c r="U1228" i="5"/>
  <c r="S1229" i="5"/>
  <c r="T1229" i="5"/>
  <c r="U1229" i="5"/>
  <c r="S1230" i="5"/>
  <c r="T1230" i="5"/>
  <c r="U1230" i="5"/>
  <c r="S1231" i="5"/>
  <c r="T1231" i="5"/>
  <c r="U1231" i="5"/>
  <c r="S1232" i="5"/>
  <c r="T1232" i="5"/>
  <c r="U1232" i="5"/>
  <c r="S1233" i="5"/>
  <c r="T1233" i="5"/>
  <c r="U1233" i="5"/>
  <c r="S1234" i="5"/>
  <c r="T1234" i="5"/>
  <c r="U1234" i="5"/>
  <c r="S1235" i="5"/>
  <c r="T1235" i="5"/>
  <c r="U1235" i="5"/>
  <c r="S1236" i="5"/>
  <c r="T1236" i="5"/>
  <c r="U1236" i="5"/>
  <c r="S1237" i="5"/>
  <c r="T1237" i="5"/>
  <c r="U1237" i="5"/>
  <c r="S1238" i="5"/>
  <c r="T1238" i="5"/>
  <c r="U1238" i="5"/>
  <c r="S1239" i="5"/>
  <c r="T1239" i="5"/>
  <c r="U1239" i="5"/>
  <c r="S1240" i="5"/>
  <c r="T1240" i="5"/>
  <c r="U1240" i="5"/>
  <c r="S1241" i="5"/>
  <c r="T1241" i="5"/>
  <c r="U1241" i="5"/>
  <c r="S1242" i="5"/>
  <c r="T1242" i="5"/>
  <c r="U1242" i="5"/>
  <c r="S1243" i="5"/>
  <c r="T1243" i="5"/>
  <c r="U1243" i="5"/>
  <c r="S1244" i="5"/>
  <c r="T1244" i="5"/>
  <c r="U1244" i="5"/>
  <c r="S1245" i="5"/>
  <c r="T1245" i="5"/>
  <c r="U1245" i="5"/>
  <c r="S1246" i="5"/>
  <c r="T1246" i="5"/>
  <c r="U1246" i="5"/>
  <c r="S1247" i="5"/>
  <c r="T1247" i="5"/>
  <c r="U1247" i="5"/>
  <c r="S1248" i="5"/>
  <c r="T1248" i="5"/>
  <c r="U1248" i="5"/>
  <c r="S1249" i="5"/>
  <c r="T1249" i="5"/>
  <c r="U1249" i="5"/>
  <c r="S1250" i="5"/>
  <c r="T1250" i="5"/>
  <c r="U1250" i="5"/>
  <c r="S1251" i="5"/>
  <c r="T1251" i="5"/>
  <c r="U1251" i="5"/>
  <c r="S1252" i="5"/>
  <c r="T1252" i="5"/>
  <c r="U1252" i="5"/>
  <c r="S1253" i="5"/>
  <c r="T1253" i="5"/>
  <c r="U1253" i="5"/>
  <c r="S1254" i="5"/>
  <c r="T1254" i="5"/>
  <c r="U1254" i="5"/>
  <c r="S1255" i="5"/>
  <c r="T1255" i="5"/>
  <c r="U1255" i="5"/>
  <c r="S1256" i="5"/>
  <c r="T1256" i="5"/>
  <c r="U1256" i="5"/>
  <c r="S1257" i="5"/>
  <c r="T1257" i="5"/>
  <c r="U1257" i="5"/>
  <c r="S1258" i="5"/>
  <c r="T1258" i="5"/>
  <c r="U1258" i="5"/>
  <c r="S1259" i="5"/>
  <c r="T1259" i="5"/>
  <c r="U1259" i="5"/>
  <c r="S1260" i="5"/>
  <c r="T1260" i="5"/>
  <c r="U1260" i="5"/>
  <c r="S1261" i="5"/>
  <c r="T1261" i="5"/>
  <c r="U1261" i="5"/>
  <c r="S1262" i="5"/>
  <c r="T1262" i="5"/>
  <c r="U1262" i="5"/>
  <c r="S1263" i="5"/>
  <c r="T1263" i="5"/>
  <c r="U1263" i="5"/>
  <c r="S1264" i="5"/>
  <c r="T1264" i="5"/>
  <c r="U1264" i="5"/>
  <c r="S1265" i="5"/>
  <c r="T1265" i="5"/>
  <c r="U1265" i="5"/>
  <c r="S1266" i="5"/>
  <c r="T1266" i="5"/>
  <c r="U1266" i="5"/>
  <c r="S1267" i="5"/>
  <c r="T1267" i="5"/>
  <c r="U1267" i="5"/>
  <c r="S1268" i="5"/>
  <c r="T1268" i="5"/>
  <c r="U1268" i="5"/>
  <c r="S1269" i="5"/>
  <c r="T1269" i="5"/>
  <c r="U1269" i="5"/>
  <c r="S1270" i="5"/>
  <c r="T1270" i="5"/>
  <c r="U1270" i="5"/>
  <c r="S1271" i="5"/>
  <c r="T1271" i="5"/>
  <c r="U1271" i="5"/>
  <c r="S1272" i="5"/>
  <c r="T1272" i="5"/>
  <c r="U1272" i="5"/>
  <c r="S1273" i="5"/>
  <c r="T1273" i="5"/>
  <c r="U1273" i="5"/>
  <c r="S1274" i="5"/>
  <c r="T1274" i="5"/>
  <c r="U1274" i="5"/>
  <c r="S1275" i="5"/>
  <c r="T1275" i="5"/>
  <c r="U1275" i="5"/>
  <c r="S1276" i="5"/>
  <c r="T1276" i="5"/>
  <c r="U1276" i="5"/>
  <c r="S1277" i="5"/>
  <c r="T1277" i="5"/>
  <c r="U1277" i="5"/>
  <c r="T1278" i="5"/>
  <c r="U1278" i="5"/>
  <c r="T1279" i="5"/>
  <c r="U1279" i="5"/>
  <c r="S1280" i="5"/>
  <c r="T1280" i="5"/>
  <c r="U1280" i="5"/>
  <c r="T1281" i="5"/>
  <c r="U1281" i="5"/>
  <c r="S1282" i="5"/>
  <c r="T1282" i="5"/>
  <c r="U1282" i="5"/>
  <c r="S1283" i="5"/>
  <c r="T1283" i="5"/>
  <c r="U1283" i="5"/>
  <c r="S1284" i="5"/>
  <c r="T1284" i="5"/>
  <c r="U1284" i="5"/>
  <c r="S1285" i="5"/>
  <c r="T1285" i="5"/>
  <c r="U1285" i="5"/>
  <c r="S1286" i="5"/>
  <c r="T1286" i="5"/>
  <c r="U1286" i="5"/>
  <c r="T1287" i="5"/>
  <c r="U1287" i="5"/>
  <c r="T1288" i="5"/>
  <c r="U1288" i="5"/>
  <c r="S1289" i="5"/>
  <c r="T1289" i="5"/>
  <c r="U1289" i="5"/>
  <c r="T1290" i="5"/>
  <c r="U1290" i="5"/>
  <c r="S1291" i="5"/>
  <c r="T1291" i="5"/>
  <c r="U1291" i="5"/>
  <c r="T1292" i="5"/>
  <c r="U1292" i="5"/>
  <c r="S1293" i="5"/>
  <c r="T1293" i="5"/>
  <c r="U1293" i="5"/>
  <c r="S1294" i="5"/>
  <c r="T1294" i="5"/>
  <c r="U1294" i="5"/>
  <c r="T1295" i="5"/>
  <c r="U1295" i="5"/>
  <c r="S1296" i="5"/>
  <c r="T1296" i="5"/>
  <c r="U1296" i="5"/>
  <c r="S1297" i="5"/>
  <c r="T1297" i="5"/>
  <c r="U1297" i="5"/>
  <c r="T1298" i="5"/>
  <c r="U1298" i="5"/>
  <c r="S1299" i="5"/>
  <c r="T1299" i="5"/>
  <c r="U1299" i="5"/>
  <c r="S1300" i="5"/>
  <c r="T1300" i="5"/>
  <c r="U1300" i="5"/>
  <c r="S1301" i="5"/>
  <c r="T1301" i="5"/>
  <c r="U1301" i="5"/>
  <c r="T1302" i="5"/>
  <c r="U1302" i="5"/>
  <c r="T1303" i="5"/>
  <c r="U1303" i="5"/>
  <c r="S1304" i="5"/>
  <c r="T1304" i="5"/>
  <c r="U1304" i="5"/>
  <c r="S1305" i="5"/>
  <c r="T1305" i="5"/>
  <c r="U1305" i="5"/>
  <c r="S1306" i="5"/>
  <c r="T1306" i="5"/>
  <c r="U1306" i="5"/>
  <c r="S1307" i="5"/>
  <c r="T1307" i="5"/>
  <c r="U1307" i="5"/>
  <c r="T1308" i="5"/>
  <c r="U1308" i="5"/>
  <c r="T1309" i="5"/>
  <c r="U1309" i="5"/>
  <c r="S1310" i="5"/>
  <c r="T1310" i="5"/>
  <c r="U1310" i="5"/>
  <c r="S1311" i="5"/>
  <c r="T1311" i="5"/>
  <c r="U1311" i="5"/>
  <c r="T1312" i="5"/>
  <c r="U1312" i="5"/>
  <c r="T1313" i="5"/>
  <c r="U1313" i="5"/>
  <c r="S1314" i="5"/>
  <c r="T1314" i="5"/>
  <c r="U1314" i="5"/>
  <c r="T1315" i="5"/>
  <c r="U1315" i="5"/>
  <c r="S1316" i="5"/>
  <c r="T1316" i="5"/>
  <c r="U1316" i="5"/>
  <c r="T1317" i="5"/>
  <c r="U1317" i="5"/>
  <c r="S1318" i="5"/>
  <c r="T1318" i="5"/>
  <c r="U1318" i="5"/>
  <c r="S1319" i="5"/>
  <c r="T1319" i="5"/>
  <c r="U1319" i="5"/>
  <c r="T1320" i="5"/>
  <c r="U1320" i="5"/>
  <c r="T1321" i="5"/>
  <c r="U1321" i="5"/>
  <c r="T1322" i="5"/>
  <c r="U1322" i="5"/>
  <c r="S1323" i="5"/>
  <c r="T1323" i="5"/>
  <c r="U1323" i="5"/>
  <c r="T1324" i="5"/>
  <c r="U1324" i="5"/>
  <c r="S1325" i="5"/>
  <c r="T1325" i="5"/>
  <c r="U1325" i="5"/>
  <c r="T1326" i="5"/>
  <c r="U1326" i="5"/>
  <c r="T1327" i="5"/>
  <c r="U1327" i="5"/>
  <c r="S1328" i="5"/>
  <c r="T1328" i="5"/>
  <c r="U1328" i="5"/>
  <c r="S1329" i="5"/>
  <c r="T1329" i="5"/>
  <c r="U1329" i="5"/>
  <c r="T1330" i="5"/>
  <c r="U1330" i="5"/>
  <c r="S1331" i="5"/>
  <c r="T1331" i="5"/>
  <c r="U1331" i="5"/>
  <c r="S1332" i="5"/>
  <c r="T1332" i="5"/>
  <c r="U1332" i="5"/>
  <c r="T1333" i="5"/>
  <c r="U1333" i="5"/>
  <c r="S1334" i="5"/>
  <c r="T1334" i="5"/>
  <c r="U1334" i="5"/>
  <c r="S1335" i="5"/>
  <c r="T1335" i="5"/>
  <c r="U1335" i="5"/>
  <c r="S1336" i="5"/>
  <c r="T1336" i="5"/>
  <c r="U1336" i="5"/>
  <c r="S1337" i="5"/>
  <c r="T1337" i="5"/>
  <c r="U1337" i="5"/>
  <c r="T1338" i="5"/>
  <c r="U1338" i="5"/>
  <c r="T1339" i="5"/>
  <c r="U1339" i="5"/>
  <c r="T1340" i="5"/>
  <c r="U1340" i="5"/>
  <c r="T1341" i="5"/>
  <c r="U1341" i="5"/>
  <c r="S1342" i="5"/>
  <c r="T1342" i="5"/>
  <c r="U1342" i="5"/>
  <c r="T1343" i="5"/>
  <c r="U1343" i="5"/>
  <c r="S1344" i="5"/>
  <c r="T1344" i="5"/>
  <c r="U1344" i="5"/>
  <c r="T1345" i="5"/>
  <c r="U1345" i="5"/>
  <c r="T1346" i="5"/>
  <c r="U1346" i="5"/>
  <c r="T1347" i="5"/>
  <c r="U1347" i="5"/>
  <c r="S1348" i="5"/>
  <c r="T1348" i="5"/>
  <c r="U1348" i="5"/>
  <c r="S1349" i="5"/>
  <c r="T1349" i="5"/>
  <c r="U1349" i="5"/>
  <c r="S1350" i="5"/>
  <c r="T1350" i="5"/>
  <c r="U1350" i="5"/>
  <c r="T1351" i="5"/>
  <c r="U1351" i="5"/>
  <c r="T1352" i="5"/>
  <c r="U1352" i="5"/>
  <c r="S1353" i="5"/>
  <c r="T1353" i="5"/>
  <c r="U1353" i="5"/>
  <c r="S1354" i="5"/>
  <c r="T1354" i="5"/>
  <c r="U1354" i="5"/>
  <c r="S1355" i="5"/>
  <c r="T1355" i="5"/>
  <c r="U1355" i="5"/>
  <c r="T1356" i="5"/>
  <c r="U1356" i="5"/>
  <c r="T1357" i="5"/>
  <c r="U1357" i="5"/>
  <c r="T1358" i="5"/>
  <c r="U1358" i="5"/>
  <c r="S1359" i="5"/>
  <c r="T1359" i="5"/>
  <c r="U1359" i="5"/>
  <c r="S1360" i="5"/>
  <c r="T1360" i="5"/>
  <c r="U1360" i="5"/>
  <c r="T1361" i="5"/>
  <c r="U1361" i="5"/>
  <c r="S1362" i="5"/>
  <c r="T1362" i="5"/>
  <c r="U1362" i="5"/>
  <c r="T1363" i="5"/>
  <c r="U1363" i="5"/>
  <c r="S1364" i="5"/>
  <c r="T1364" i="5"/>
  <c r="U1364" i="5"/>
  <c r="S1365" i="5"/>
  <c r="T1365" i="5"/>
  <c r="U1365" i="5"/>
  <c r="T1366" i="5"/>
  <c r="U1366" i="5"/>
  <c r="T1367" i="5"/>
  <c r="U1367" i="5"/>
  <c r="S1368" i="5"/>
  <c r="T1368" i="5"/>
  <c r="U1368" i="5"/>
  <c r="T1369" i="5"/>
  <c r="U1369" i="5"/>
  <c r="T1370" i="5"/>
  <c r="U1370" i="5"/>
  <c r="T1371" i="5"/>
  <c r="U1371" i="5"/>
  <c r="T1372" i="5"/>
  <c r="U1372" i="5"/>
  <c r="S1373" i="5"/>
  <c r="T1373" i="5"/>
  <c r="U1373" i="5"/>
  <c r="S1374" i="5"/>
  <c r="T1374" i="5"/>
  <c r="U1374" i="5"/>
  <c r="T1375" i="5"/>
  <c r="U1375" i="5"/>
  <c r="S1376" i="5"/>
  <c r="T1376" i="5"/>
  <c r="U1376" i="5"/>
  <c r="S1377" i="5"/>
  <c r="T1377" i="5"/>
  <c r="U1377" i="5"/>
  <c r="S1378" i="5"/>
  <c r="T1378" i="5"/>
  <c r="U1378" i="5"/>
  <c r="S1379" i="5"/>
  <c r="T1379" i="5"/>
  <c r="U1379" i="5"/>
  <c r="S1380" i="5"/>
  <c r="T1380" i="5"/>
  <c r="U1380" i="5"/>
  <c r="S1381" i="5"/>
  <c r="T1381" i="5"/>
  <c r="U1381" i="5"/>
  <c r="S1382" i="5"/>
  <c r="T1382" i="5"/>
  <c r="U1382" i="5"/>
  <c r="S1383" i="5"/>
  <c r="T1383" i="5"/>
  <c r="U1383" i="5"/>
  <c r="S1384" i="5"/>
  <c r="T1384" i="5"/>
  <c r="U1384" i="5"/>
  <c r="T1385" i="5"/>
  <c r="U1385" i="5"/>
  <c r="S1386" i="5"/>
  <c r="T1386" i="5"/>
  <c r="U1386" i="5"/>
  <c r="T1387" i="5"/>
  <c r="U1387" i="5"/>
  <c r="S1388" i="5"/>
  <c r="T1388" i="5"/>
  <c r="U1388" i="5"/>
  <c r="T1389" i="5"/>
  <c r="U1389" i="5"/>
  <c r="S1390" i="5"/>
  <c r="T1390" i="5"/>
  <c r="U1390" i="5"/>
  <c r="T1391" i="5"/>
  <c r="U1391" i="5"/>
  <c r="S1392" i="5"/>
  <c r="T1392" i="5"/>
  <c r="U1392" i="5"/>
  <c r="T1393" i="5"/>
  <c r="U1393" i="5"/>
  <c r="S1394" i="5"/>
  <c r="T1394" i="5"/>
  <c r="U1394" i="5"/>
  <c r="T1395" i="5"/>
  <c r="U1395" i="5"/>
  <c r="T1396" i="5"/>
  <c r="U1396" i="5"/>
  <c r="S1397" i="5"/>
  <c r="T1397" i="5"/>
  <c r="U1397" i="5"/>
  <c r="T1398" i="5"/>
  <c r="U1398" i="5"/>
  <c r="S1399" i="5"/>
  <c r="T1399" i="5"/>
  <c r="U1399" i="5"/>
  <c r="T1400" i="5"/>
  <c r="U1400" i="5"/>
  <c r="S1401" i="5"/>
  <c r="T1401" i="5"/>
  <c r="U1401" i="5"/>
  <c r="S1402" i="5"/>
  <c r="T1402" i="5"/>
  <c r="U1402" i="5"/>
  <c r="S1403" i="5"/>
  <c r="T1403" i="5"/>
  <c r="U1403" i="5"/>
  <c r="T1404" i="5"/>
  <c r="U1404" i="5"/>
  <c r="T1405" i="5"/>
  <c r="U1405" i="5"/>
  <c r="S1406" i="5"/>
  <c r="T1406" i="5"/>
  <c r="U1406" i="5"/>
  <c r="S1407" i="5"/>
  <c r="T1407" i="5"/>
  <c r="U1407" i="5"/>
  <c r="T1408" i="5"/>
  <c r="U1408" i="5"/>
  <c r="S1409" i="5"/>
  <c r="T1409" i="5"/>
  <c r="U1409" i="5"/>
  <c r="S1410" i="5"/>
  <c r="T1410" i="5"/>
  <c r="U1410" i="5"/>
  <c r="S1411" i="5"/>
  <c r="T1411" i="5"/>
  <c r="U1411" i="5"/>
  <c r="S1412" i="5"/>
  <c r="T1412" i="5"/>
  <c r="U1412" i="5"/>
  <c r="T1413" i="5"/>
  <c r="U1413" i="5"/>
  <c r="S1414" i="5"/>
  <c r="T1414" i="5"/>
  <c r="U1414" i="5"/>
  <c r="T1415" i="5"/>
  <c r="U1415" i="5"/>
  <c r="T1416" i="5"/>
  <c r="U1416" i="5"/>
  <c r="S1417" i="5"/>
  <c r="T1417" i="5"/>
  <c r="U1417" i="5"/>
  <c r="T1418" i="5"/>
  <c r="U1418" i="5"/>
  <c r="T1419" i="5"/>
  <c r="U1419" i="5"/>
  <c r="S1420" i="5"/>
  <c r="T1420" i="5"/>
  <c r="U1420" i="5"/>
  <c r="T1421" i="5"/>
  <c r="U1421" i="5"/>
  <c r="T1422" i="5"/>
  <c r="U1422" i="5"/>
  <c r="S1423" i="5"/>
  <c r="T1423" i="5"/>
  <c r="U1423" i="5"/>
  <c r="T1424" i="5"/>
  <c r="U1424" i="5"/>
  <c r="S1425" i="5"/>
  <c r="T1425" i="5"/>
  <c r="U1425" i="5"/>
  <c r="S1426" i="5"/>
  <c r="T1426" i="5"/>
  <c r="U1426" i="5"/>
  <c r="S1427" i="5"/>
  <c r="T1427" i="5"/>
  <c r="U1427" i="5"/>
  <c r="S1428" i="5"/>
  <c r="T1428" i="5"/>
  <c r="U1428" i="5"/>
  <c r="T1429" i="5"/>
  <c r="U1429" i="5"/>
  <c r="T1430" i="5"/>
  <c r="U1430" i="5"/>
  <c r="T1431" i="5"/>
  <c r="U1431" i="5"/>
  <c r="S1432" i="5"/>
  <c r="T1432" i="5"/>
  <c r="U1432" i="5"/>
  <c r="S1433" i="5"/>
  <c r="T1433" i="5"/>
  <c r="U1433" i="5"/>
  <c r="S1434" i="5"/>
  <c r="T1434" i="5"/>
  <c r="U1434" i="5"/>
  <c r="T1435" i="5"/>
  <c r="U1435" i="5"/>
  <c r="T1436" i="5"/>
  <c r="U1436" i="5"/>
  <c r="S1437" i="5"/>
  <c r="T1437" i="5"/>
  <c r="U1437" i="5"/>
  <c r="T1438" i="5"/>
  <c r="U1438" i="5"/>
  <c r="T1439" i="5"/>
  <c r="U1439" i="5"/>
  <c r="T1440" i="5"/>
  <c r="U1440" i="5"/>
  <c r="T1441" i="5"/>
  <c r="U1441" i="5"/>
  <c r="T1442" i="5"/>
  <c r="U1442" i="5"/>
  <c r="T1443" i="5"/>
  <c r="U1443" i="5"/>
  <c r="S1444" i="5"/>
  <c r="T1444" i="5"/>
  <c r="U1444" i="5"/>
  <c r="T1445" i="5"/>
  <c r="U1445" i="5"/>
  <c r="T1446" i="5"/>
  <c r="U1446" i="5"/>
  <c r="T1447" i="5"/>
  <c r="U1447" i="5"/>
  <c r="T1448" i="5"/>
  <c r="U1448" i="5"/>
  <c r="S1449" i="5"/>
  <c r="T1449" i="5"/>
  <c r="U1449" i="5"/>
  <c r="T1450" i="5"/>
  <c r="U1450" i="5"/>
  <c r="T1451" i="5"/>
  <c r="U1451" i="5"/>
  <c r="T1452" i="5"/>
  <c r="U1452" i="5"/>
  <c r="T1453" i="5"/>
  <c r="U1453" i="5"/>
  <c r="S1454" i="5"/>
  <c r="T1454" i="5"/>
  <c r="U1454" i="5"/>
  <c r="S1455" i="5"/>
  <c r="T1455" i="5"/>
  <c r="U1455" i="5"/>
  <c r="T1456" i="5"/>
  <c r="U1456" i="5"/>
  <c r="S1457" i="5"/>
  <c r="T1457" i="5"/>
  <c r="U1457" i="5"/>
  <c r="S1458" i="5"/>
  <c r="T1458" i="5"/>
  <c r="U1458" i="5"/>
  <c r="S1459" i="5"/>
  <c r="T1459" i="5"/>
  <c r="U1459" i="5"/>
  <c r="S1460" i="5"/>
  <c r="T1460" i="5"/>
  <c r="U1460" i="5"/>
  <c r="T1461" i="5"/>
  <c r="U1461" i="5"/>
  <c r="S1462" i="5"/>
  <c r="T1462" i="5"/>
  <c r="U1462" i="5"/>
  <c r="S1463" i="5"/>
  <c r="T1463" i="5"/>
  <c r="U1463" i="5"/>
  <c r="S1464" i="5"/>
  <c r="T1464" i="5"/>
  <c r="U1464" i="5"/>
  <c r="S1465" i="5"/>
  <c r="T1465" i="5"/>
  <c r="U1465" i="5"/>
  <c r="S1466" i="5"/>
  <c r="T1466" i="5"/>
  <c r="U1466" i="5"/>
  <c r="T1467" i="5"/>
  <c r="U1467" i="5"/>
  <c r="T1468" i="5"/>
  <c r="U1468" i="5"/>
  <c r="S1469" i="5"/>
  <c r="T1469" i="5"/>
  <c r="U1469" i="5"/>
  <c r="T1470" i="5"/>
  <c r="U1470" i="5"/>
  <c r="S1471" i="5"/>
  <c r="T1471" i="5"/>
  <c r="U1471" i="5"/>
  <c r="S1472" i="5"/>
  <c r="T1472" i="5"/>
  <c r="U1472" i="5"/>
  <c r="S1473" i="5"/>
  <c r="T1473" i="5"/>
  <c r="U1473" i="5"/>
  <c r="S1474" i="5"/>
  <c r="T1474" i="5"/>
  <c r="U1474" i="5"/>
  <c r="T1475" i="5"/>
  <c r="U1475" i="5"/>
  <c r="S1476" i="5"/>
  <c r="T1476" i="5"/>
  <c r="U1476" i="5"/>
  <c r="S1477" i="5"/>
  <c r="T1477" i="5"/>
  <c r="U1477" i="5"/>
  <c r="S1478" i="5"/>
  <c r="T1478" i="5"/>
  <c r="U1478" i="5"/>
  <c r="S1479" i="5"/>
  <c r="T1479" i="5"/>
  <c r="U1479" i="5"/>
  <c r="S1480" i="5"/>
  <c r="T1480" i="5"/>
  <c r="U1480" i="5"/>
  <c r="T1481" i="5"/>
  <c r="U1481" i="5"/>
  <c r="T1482" i="5"/>
  <c r="U1482" i="5"/>
  <c r="S1483" i="5"/>
  <c r="T1483" i="5"/>
  <c r="U1483" i="5"/>
  <c r="S1484" i="5"/>
  <c r="T1484" i="5"/>
  <c r="U1484" i="5"/>
  <c r="T1485" i="5"/>
  <c r="U1485" i="5"/>
  <c r="S1486" i="5"/>
  <c r="T1486" i="5"/>
  <c r="U1486" i="5"/>
  <c r="T1487" i="5"/>
  <c r="U1487" i="5"/>
  <c r="S1488" i="5"/>
  <c r="T1488" i="5"/>
  <c r="U1488" i="5"/>
  <c r="S1489" i="5"/>
  <c r="T1489" i="5"/>
  <c r="U1489" i="5"/>
  <c r="S1490" i="5"/>
  <c r="T1490" i="5"/>
  <c r="U1490" i="5"/>
  <c r="S1491" i="5"/>
  <c r="T1491" i="5"/>
  <c r="U1491" i="5"/>
  <c r="T1492" i="5"/>
  <c r="U1492" i="5"/>
  <c r="T1493" i="5"/>
  <c r="U1493" i="5"/>
  <c r="S1494" i="5"/>
  <c r="T1494" i="5"/>
  <c r="U1494" i="5"/>
  <c r="T1495" i="5"/>
  <c r="U1495" i="5"/>
  <c r="S1496" i="5"/>
  <c r="T1496" i="5"/>
  <c r="U1496" i="5"/>
  <c r="S1497" i="5"/>
  <c r="T1497" i="5"/>
  <c r="U1497" i="5"/>
  <c r="S1498" i="5"/>
  <c r="T1498" i="5"/>
  <c r="U1498" i="5"/>
  <c r="S1499" i="5"/>
  <c r="T1499" i="5"/>
  <c r="U1499" i="5"/>
  <c r="T1500" i="5"/>
  <c r="U1500" i="5"/>
  <c r="S1501" i="5"/>
  <c r="T1501" i="5"/>
  <c r="U1501" i="5"/>
  <c r="S1502" i="5"/>
  <c r="T1502" i="5"/>
  <c r="U1502" i="5"/>
  <c r="T1503" i="5"/>
  <c r="U1503" i="5"/>
  <c r="S1504" i="5"/>
  <c r="T1504" i="5"/>
  <c r="U1504" i="5"/>
  <c r="T1505" i="5"/>
  <c r="U1505" i="5"/>
  <c r="T1506" i="5"/>
  <c r="U1506" i="5"/>
  <c r="T1507" i="5"/>
  <c r="U1507" i="5"/>
  <c r="T1508" i="5"/>
  <c r="U1508" i="5"/>
  <c r="T1509" i="5"/>
  <c r="U1509" i="5"/>
  <c r="T1510" i="5"/>
  <c r="U1510" i="5"/>
  <c r="S1511" i="5"/>
  <c r="T1511" i="5"/>
  <c r="U1511" i="5"/>
  <c r="T1512" i="5"/>
  <c r="U1512" i="5"/>
  <c r="S1513" i="5"/>
  <c r="T1513" i="5"/>
  <c r="U1513" i="5"/>
  <c r="T1514" i="5"/>
  <c r="U1514" i="5"/>
  <c r="T1515" i="5"/>
  <c r="U1515" i="5"/>
  <c r="S1516" i="5"/>
  <c r="T1516" i="5"/>
  <c r="U1516" i="5"/>
  <c r="S1517" i="5"/>
  <c r="T1517" i="5"/>
  <c r="U1517" i="5"/>
  <c r="T1518" i="5"/>
  <c r="U1518" i="5"/>
  <c r="T1519" i="5"/>
  <c r="U1519" i="5"/>
  <c r="S1520" i="5"/>
  <c r="T1520" i="5"/>
  <c r="U1520" i="5"/>
  <c r="T1521" i="5"/>
  <c r="U1521" i="5"/>
  <c r="S1522" i="5"/>
  <c r="T1522" i="5"/>
  <c r="U1522" i="5"/>
  <c r="T1523" i="5"/>
  <c r="U1523" i="5"/>
  <c r="S1524" i="5"/>
  <c r="T1524" i="5"/>
  <c r="U1524" i="5"/>
  <c r="T1525" i="5"/>
  <c r="U1525" i="5"/>
  <c r="T1526" i="5"/>
  <c r="U1526" i="5"/>
  <c r="T1527" i="5"/>
  <c r="U1527" i="5"/>
  <c r="T1528" i="5"/>
  <c r="U1528" i="5"/>
  <c r="T1529" i="5"/>
  <c r="U1529" i="5"/>
  <c r="T1530" i="5"/>
  <c r="U1530" i="5"/>
  <c r="T1531" i="5"/>
  <c r="U1531" i="5"/>
  <c r="T1532" i="5"/>
  <c r="U1532" i="5"/>
  <c r="T1533" i="5"/>
  <c r="U1533" i="5"/>
  <c r="T1534" i="5"/>
  <c r="U1534" i="5"/>
  <c r="T1535" i="5"/>
  <c r="U1535" i="5"/>
  <c r="T1536" i="5"/>
  <c r="U1536" i="5"/>
  <c r="T1537" i="5"/>
  <c r="U1537" i="5"/>
  <c r="T1538" i="5"/>
  <c r="U1538" i="5"/>
  <c r="T1539" i="5"/>
  <c r="U1539" i="5"/>
  <c r="T1540" i="5"/>
  <c r="U1540" i="5"/>
  <c r="T1541" i="5"/>
  <c r="U1541" i="5"/>
  <c r="T1542" i="5"/>
  <c r="U1542" i="5"/>
  <c r="T1543" i="5"/>
  <c r="U1543" i="5"/>
  <c r="T1544" i="5"/>
  <c r="U1544" i="5"/>
  <c r="S1545" i="5"/>
  <c r="T1545" i="5"/>
  <c r="U1545" i="5"/>
  <c r="S1546" i="5"/>
  <c r="T1546" i="5"/>
  <c r="U1546" i="5"/>
  <c r="S1547" i="5"/>
  <c r="T1547" i="5"/>
  <c r="U1547" i="5"/>
  <c r="S1548" i="5"/>
  <c r="T1548" i="5"/>
  <c r="U1548" i="5"/>
  <c r="T1549" i="5"/>
  <c r="U1549" i="5"/>
  <c r="S1550" i="5"/>
  <c r="T1550" i="5"/>
  <c r="U1550" i="5"/>
  <c r="S1551" i="5"/>
  <c r="T1551" i="5"/>
  <c r="U1551" i="5"/>
  <c r="S1552" i="5"/>
  <c r="T1552" i="5"/>
  <c r="U1552" i="5"/>
  <c r="T1553" i="5"/>
  <c r="U1553" i="5"/>
  <c r="S1554" i="5"/>
  <c r="T1554" i="5"/>
  <c r="U1554" i="5"/>
  <c r="S1555" i="5"/>
  <c r="T1555" i="5"/>
  <c r="U1555" i="5"/>
  <c r="S1556" i="5"/>
  <c r="T1556" i="5"/>
  <c r="U1556" i="5"/>
  <c r="S1557" i="5"/>
  <c r="T1557" i="5"/>
  <c r="U1557" i="5"/>
  <c r="S1558" i="5"/>
  <c r="T1558" i="5"/>
  <c r="U1558" i="5"/>
  <c r="S1559" i="5"/>
  <c r="T1559" i="5"/>
  <c r="U1559" i="5"/>
  <c r="T1560" i="5"/>
  <c r="U1560" i="5"/>
  <c r="S1561" i="5"/>
  <c r="T1561" i="5"/>
  <c r="U1561" i="5"/>
  <c r="T1562" i="5"/>
  <c r="U1562" i="5"/>
  <c r="S1563" i="5"/>
  <c r="T1563" i="5"/>
  <c r="U1563" i="5"/>
  <c r="S1564" i="5"/>
  <c r="T1564" i="5"/>
  <c r="U1564" i="5"/>
  <c r="T1565" i="5"/>
  <c r="U1565" i="5"/>
  <c r="T1566" i="5"/>
  <c r="U1566" i="5"/>
  <c r="T1567" i="5"/>
  <c r="U1567" i="5"/>
  <c r="T1568" i="5"/>
  <c r="U1568" i="5"/>
  <c r="S1569" i="5"/>
  <c r="T1569" i="5"/>
  <c r="U1569" i="5"/>
  <c r="T1570" i="5"/>
  <c r="U1570" i="5"/>
  <c r="S1571" i="5"/>
  <c r="T1571" i="5"/>
  <c r="U1571" i="5"/>
  <c r="S1572" i="5"/>
  <c r="T1572" i="5"/>
  <c r="U1572" i="5"/>
  <c r="T1573" i="5"/>
  <c r="U1573" i="5"/>
  <c r="T1574" i="5"/>
  <c r="U1574" i="5"/>
  <c r="S1575" i="5"/>
  <c r="T1575" i="5"/>
  <c r="U1575" i="5"/>
  <c r="T1576" i="5"/>
  <c r="U1576" i="5"/>
  <c r="T1577" i="5"/>
  <c r="U1577" i="5"/>
  <c r="S1578" i="5"/>
  <c r="T1578" i="5"/>
  <c r="U1578" i="5"/>
  <c r="S1579" i="5"/>
  <c r="T1579" i="5"/>
  <c r="U1579" i="5"/>
  <c r="S1580" i="5"/>
  <c r="T1580" i="5"/>
  <c r="U1580" i="5"/>
  <c r="S1581" i="5"/>
  <c r="T1581" i="5"/>
  <c r="U1581" i="5"/>
  <c r="S1582" i="5"/>
  <c r="T1582" i="5"/>
  <c r="U1582" i="5"/>
  <c r="S1583" i="5"/>
  <c r="T1583" i="5"/>
  <c r="U1583" i="5"/>
  <c r="S1584" i="5"/>
  <c r="T1584" i="5"/>
  <c r="U1584" i="5"/>
  <c r="T1585" i="5"/>
  <c r="U1585" i="5"/>
  <c r="S1586" i="5"/>
  <c r="T1586" i="5"/>
  <c r="U1586" i="5"/>
  <c r="T1587" i="5"/>
  <c r="U1587" i="5"/>
  <c r="T1588" i="5"/>
  <c r="U1588" i="5"/>
  <c r="S1589" i="5"/>
  <c r="T1589" i="5"/>
  <c r="U1589" i="5"/>
  <c r="T1590" i="5"/>
  <c r="U1590" i="5"/>
  <c r="T1591" i="5"/>
  <c r="U1591" i="5"/>
  <c r="T1592" i="5"/>
  <c r="U1592" i="5"/>
  <c r="S1593" i="5"/>
  <c r="T1593" i="5"/>
  <c r="U1593" i="5"/>
  <c r="S1594" i="5"/>
  <c r="T1594" i="5"/>
  <c r="U1594" i="5"/>
  <c r="S1595" i="5"/>
  <c r="T1595" i="5"/>
  <c r="U1595" i="5"/>
  <c r="T1596" i="5"/>
  <c r="U1596" i="5"/>
  <c r="T1597" i="5"/>
  <c r="U1597" i="5"/>
  <c r="T1598" i="5"/>
  <c r="U1598" i="5"/>
  <c r="S1599" i="5"/>
  <c r="T1599" i="5"/>
  <c r="U1599" i="5"/>
  <c r="T1600" i="5"/>
  <c r="U1600" i="5"/>
  <c r="T1601" i="5"/>
  <c r="U1601" i="5"/>
  <c r="S1602" i="5"/>
  <c r="T1602" i="5"/>
  <c r="U1602" i="5"/>
  <c r="S1603" i="5"/>
  <c r="T1603" i="5"/>
  <c r="U1603" i="5"/>
  <c r="T1604" i="5"/>
  <c r="U1604" i="5"/>
  <c r="S1605" i="5"/>
  <c r="T1605" i="5"/>
  <c r="U1605" i="5"/>
  <c r="T1606" i="5"/>
  <c r="U1606" i="5"/>
  <c r="S1607" i="5"/>
  <c r="T1607" i="5"/>
  <c r="U1607" i="5"/>
  <c r="S1608" i="5"/>
  <c r="T1608" i="5"/>
  <c r="U1608" i="5"/>
  <c r="S1609" i="5"/>
  <c r="T1609" i="5"/>
  <c r="U1609" i="5"/>
  <c r="S1610" i="5"/>
  <c r="T1610" i="5"/>
  <c r="U1610" i="5"/>
  <c r="T1611" i="5"/>
  <c r="U1611" i="5"/>
  <c r="T1612" i="5"/>
  <c r="U1612" i="5"/>
  <c r="S1613" i="5"/>
  <c r="T1613" i="5"/>
  <c r="U1613" i="5"/>
  <c r="S1614" i="5"/>
  <c r="T1614" i="5"/>
  <c r="U1614" i="5"/>
  <c r="S1615" i="5"/>
  <c r="T1615" i="5"/>
  <c r="U1615" i="5"/>
  <c r="T1616" i="5"/>
  <c r="U1616" i="5"/>
  <c r="T1617" i="5"/>
  <c r="U1617" i="5"/>
  <c r="S1618" i="5"/>
  <c r="T1618" i="5"/>
  <c r="U1618" i="5"/>
  <c r="S1619" i="5"/>
  <c r="T1619" i="5"/>
  <c r="U1619" i="5"/>
  <c r="S1620" i="5"/>
  <c r="T1620" i="5"/>
  <c r="U1620" i="5"/>
  <c r="S1621" i="5"/>
  <c r="T1621" i="5"/>
  <c r="U1621" i="5"/>
  <c r="S1622" i="5"/>
  <c r="T1622" i="5"/>
  <c r="U1622" i="5"/>
  <c r="T1623" i="5"/>
  <c r="U1623" i="5"/>
  <c r="T1624" i="5"/>
  <c r="U1624" i="5"/>
  <c r="S1625" i="5"/>
  <c r="T1625" i="5"/>
  <c r="U1625" i="5"/>
  <c r="T1626" i="5"/>
  <c r="U1626" i="5"/>
  <c r="T1627" i="5"/>
  <c r="U1627" i="5"/>
  <c r="T1628" i="5"/>
  <c r="U1628" i="5"/>
  <c r="S1629" i="5"/>
  <c r="T1629" i="5"/>
  <c r="U1629" i="5"/>
  <c r="S1630" i="5"/>
  <c r="T1630" i="5"/>
  <c r="U1630" i="5"/>
  <c r="T1631" i="5"/>
  <c r="U1631" i="5"/>
  <c r="T1632" i="5"/>
  <c r="U1632" i="5"/>
  <c r="S1633" i="5"/>
  <c r="T1633" i="5"/>
  <c r="U1633" i="5"/>
  <c r="T1634" i="5"/>
  <c r="U1634" i="5"/>
  <c r="T1635" i="5"/>
  <c r="U1635" i="5"/>
  <c r="T1636" i="5"/>
  <c r="U1636" i="5"/>
  <c r="T1637" i="5"/>
  <c r="U1637" i="5"/>
  <c r="T1638" i="5"/>
  <c r="U1638" i="5"/>
  <c r="T1639" i="5"/>
  <c r="U1639" i="5"/>
  <c r="T1640" i="5"/>
  <c r="U1640" i="5"/>
  <c r="S1641" i="5"/>
  <c r="T1641" i="5"/>
  <c r="U1641" i="5"/>
  <c r="S1642" i="5"/>
  <c r="T1642" i="5"/>
  <c r="U1642" i="5"/>
  <c r="S1643" i="5"/>
  <c r="T1643" i="5"/>
  <c r="U1643" i="5"/>
  <c r="T1644" i="5"/>
  <c r="U1644" i="5"/>
  <c r="T1645" i="5"/>
  <c r="U1645" i="5"/>
  <c r="T1646" i="5"/>
  <c r="U1646" i="5"/>
  <c r="T1647" i="5"/>
  <c r="U1647" i="5"/>
  <c r="T1648" i="5"/>
  <c r="U1648" i="5"/>
  <c r="T1649" i="5"/>
  <c r="U1649" i="5"/>
  <c r="S1650" i="5"/>
  <c r="T1650" i="5"/>
  <c r="U1650" i="5"/>
  <c r="T1651" i="5"/>
  <c r="U1651" i="5"/>
  <c r="T1652" i="5"/>
  <c r="U1652" i="5"/>
  <c r="T1653" i="5"/>
  <c r="U1653" i="5"/>
  <c r="T1654" i="5"/>
  <c r="U1654" i="5"/>
  <c r="T1655" i="5"/>
  <c r="U1655" i="5"/>
  <c r="T1656" i="5"/>
  <c r="U1656" i="5"/>
  <c r="T1657" i="5"/>
  <c r="U1657" i="5"/>
  <c r="T1658" i="5"/>
  <c r="U1658" i="5"/>
  <c r="T1659" i="5"/>
  <c r="U1659" i="5"/>
  <c r="T1660" i="5"/>
  <c r="U1660" i="5"/>
  <c r="T1661" i="5"/>
  <c r="U1661" i="5"/>
  <c r="S1662" i="5"/>
  <c r="T1662" i="5"/>
  <c r="U1662" i="5"/>
  <c r="S1663" i="5"/>
  <c r="T1663" i="5"/>
  <c r="U1663" i="5"/>
  <c r="T1664" i="5"/>
  <c r="U1664" i="5"/>
  <c r="T1665" i="5"/>
  <c r="U1665" i="5"/>
  <c r="S1666" i="5"/>
  <c r="T1666" i="5"/>
  <c r="U1666" i="5"/>
  <c r="T1667" i="5"/>
  <c r="U1667" i="5"/>
  <c r="S1668" i="5"/>
  <c r="T1668" i="5"/>
  <c r="U1668" i="5"/>
  <c r="S1669" i="5"/>
  <c r="T1669" i="5"/>
  <c r="U1669" i="5"/>
  <c r="T1670" i="5"/>
  <c r="U1670" i="5"/>
  <c r="S1671" i="5"/>
  <c r="T1671" i="5"/>
  <c r="U1671" i="5"/>
  <c r="S1672" i="5"/>
  <c r="T1672" i="5"/>
  <c r="U1672" i="5"/>
  <c r="S1673" i="5"/>
  <c r="T1673" i="5"/>
  <c r="U1673" i="5"/>
  <c r="T1674" i="5"/>
  <c r="U1674" i="5"/>
  <c r="T1675" i="5"/>
  <c r="U1675" i="5"/>
  <c r="T1676" i="5"/>
  <c r="U1676" i="5"/>
  <c r="T1677" i="5"/>
  <c r="U1677" i="5"/>
  <c r="S1678" i="5"/>
  <c r="T1678" i="5"/>
  <c r="U1678" i="5"/>
  <c r="T1679" i="5"/>
  <c r="U1679" i="5"/>
  <c r="S1680" i="5"/>
  <c r="T1680" i="5"/>
  <c r="U1680" i="5"/>
  <c r="T1681" i="5"/>
  <c r="U1681" i="5"/>
  <c r="S1682" i="5"/>
  <c r="T1682" i="5"/>
  <c r="U1682" i="5"/>
  <c r="T1683" i="5"/>
  <c r="U1683" i="5"/>
  <c r="T1684" i="5"/>
  <c r="U1684" i="5"/>
  <c r="T1685" i="5"/>
  <c r="U1685" i="5"/>
  <c r="S1686" i="5"/>
  <c r="T1686" i="5"/>
  <c r="U1686" i="5"/>
  <c r="S1687" i="5"/>
  <c r="T1687" i="5"/>
  <c r="U1687" i="5"/>
  <c r="S1688" i="5"/>
  <c r="T1688" i="5"/>
  <c r="U1688" i="5"/>
  <c r="S1689" i="5"/>
  <c r="T1689" i="5"/>
  <c r="U1689" i="5"/>
  <c r="S1690" i="5"/>
  <c r="T1690" i="5"/>
  <c r="U1690" i="5"/>
  <c r="S1691" i="5"/>
  <c r="T1691" i="5"/>
  <c r="U1691" i="5"/>
  <c r="S1692" i="5"/>
  <c r="T1692" i="5"/>
  <c r="U1692" i="5"/>
  <c r="S1693" i="5"/>
  <c r="T1693" i="5"/>
  <c r="U1693" i="5"/>
  <c r="S1694" i="5"/>
  <c r="T1694" i="5"/>
  <c r="U1694" i="5"/>
  <c r="S1695" i="5"/>
  <c r="T1695" i="5"/>
  <c r="U1695" i="5"/>
  <c r="S1696" i="5"/>
  <c r="T1696" i="5"/>
  <c r="U1696" i="5"/>
  <c r="S1697" i="5"/>
  <c r="T1697" i="5"/>
  <c r="U1697" i="5"/>
  <c r="S1698" i="5"/>
  <c r="T1698" i="5"/>
  <c r="U1698" i="5"/>
  <c r="S1699" i="5"/>
  <c r="T1699" i="5"/>
  <c r="U1699" i="5"/>
  <c r="S1700" i="5"/>
  <c r="T1700" i="5"/>
  <c r="U1700" i="5"/>
  <c r="S1701" i="5"/>
  <c r="T1701" i="5"/>
  <c r="U1701" i="5"/>
  <c r="S1702" i="5"/>
  <c r="T1702" i="5"/>
  <c r="U1702" i="5"/>
  <c r="T1703" i="5"/>
  <c r="U1703" i="5"/>
  <c r="T1704" i="5"/>
  <c r="U1704" i="5"/>
  <c r="T1705" i="5"/>
  <c r="U1705" i="5"/>
  <c r="T1706" i="5"/>
  <c r="U1706" i="5"/>
  <c r="S1707" i="5"/>
  <c r="T1707" i="5"/>
  <c r="U1707" i="5"/>
  <c r="T1708" i="5"/>
  <c r="U1708" i="5"/>
  <c r="S1709" i="5"/>
  <c r="T1709" i="5"/>
  <c r="U1709" i="5"/>
  <c r="S1710" i="5"/>
  <c r="T1710" i="5"/>
  <c r="U1710" i="5"/>
  <c r="S1711" i="5"/>
  <c r="T1711" i="5"/>
  <c r="U1711" i="5"/>
  <c r="S1712" i="5"/>
  <c r="T1712" i="5"/>
  <c r="U1712" i="5"/>
  <c r="S1713" i="5"/>
  <c r="T1713" i="5"/>
  <c r="U1713" i="5"/>
  <c r="S1714" i="5"/>
  <c r="T1714" i="5"/>
  <c r="U1714" i="5"/>
  <c r="S1715" i="5"/>
  <c r="T1715" i="5"/>
  <c r="U1715" i="5"/>
  <c r="S1716" i="5"/>
  <c r="T1716" i="5"/>
  <c r="U1716" i="5"/>
  <c r="S1717" i="5"/>
  <c r="T1717" i="5"/>
  <c r="U1717" i="5"/>
  <c r="S1718" i="5"/>
  <c r="T1718" i="5"/>
  <c r="U1718" i="5"/>
  <c r="S1719" i="5"/>
  <c r="T1719" i="5"/>
  <c r="U1719" i="5"/>
  <c r="S1720" i="5"/>
  <c r="T1720" i="5"/>
  <c r="U1720" i="5"/>
  <c r="S1721" i="5"/>
  <c r="T1721" i="5"/>
  <c r="U1721" i="5"/>
  <c r="S1722" i="5"/>
  <c r="T1722" i="5"/>
  <c r="U1722" i="5"/>
  <c r="S1723" i="5"/>
  <c r="T1723" i="5"/>
  <c r="U1723" i="5"/>
  <c r="S1724" i="5"/>
  <c r="T1724" i="5"/>
  <c r="U1724" i="5"/>
  <c r="S1725" i="5"/>
  <c r="T1725" i="5"/>
  <c r="U1725" i="5"/>
  <c r="T1726" i="5"/>
  <c r="U1726" i="5"/>
  <c r="S1727" i="5"/>
  <c r="T1727" i="5"/>
  <c r="U1727" i="5"/>
  <c r="S1728" i="5"/>
  <c r="T1728" i="5"/>
  <c r="U1728" i="5"/>
  <c r="T1729" i="5"/>
  <c r="U1729" i="5"/>
  <c r="S1730" i="5"/>
  <c r="T1730" i="5"/>
  <c r="U1730" i="5"/>
  <c r="T1731" i="5"/>
  <c r="U1731" i="5"/>
  <c r="T1732" i="5"/>
  <c r="U1732" i="5"/>
  <c r="T1733" i="5"/>
  <c r="U1733" i="5"/>
  <c r="T1734" i="5"/>
  <c r="U1734" i="5"/>
  <c r="T1735" i="5"/>
  <c r="U1735" i="5"/>
  <c r="T1736" i="5"/>
  <c r="U1736" i="5"/>
  <c r="T1737" i="5"/>
  <c r="U1737" i="5"/>
  <c r="T1738" i="5"/>
  <c r="U1738" i="5"/>
  <c r="S1739" i="5"/>
  <c r="T1739" i="5"/>
  <c r="U1739" i="5"/>
  <c r="T1740" i="5"/>
  <c r="U1740" i="5"/>
  <c r="T1741" i="5"/>
  <c r="U1741" i="5"/>
  <c r="T1742" i="5"/>
  <c r="U1742" i="5"/>
  <c r="S1743" i="5"/>
  <c r="T1743" i="5"/>
  <c r="U1743" i="5"/>
  <c r="T1744" i="5"/>
  <c r="U1744" i="5"/>
  <c r="S1745" i="5"/>
  <c r="T1745" i="5"/>
  <c r="U1745" i="5"/>
  <c r="S1746" i="5"/>
  <c r="T1746" i="5"/>
  <c r="U1746" i="5"/>
  <c r="T1747" i="5"/>
  <c r="U1747" i="5"/>
  <c r="T1748" i="5"/>
  <c r="U1748" i="5"/>
  <c r="S1749" i="5"/>
  <c r="T1749" i="5"/>
  <c r="U1749" i="5"/>
  <c r="T1750" i="5"/>
  <c r="U1750" i="5"/>
  <c r="S1751" i="5"/>
  <c r="T1751" i="5"/>
  <c r="U1751" i="5"/>
  <c r="T1752" i="5"/>
  <c r="U1752" i="5"/>
  <c r="S1753" i="5"/>
  <c r="T1753" i="5"/>
  <c r="U1753" i="5"/>
  <c r="S1754" i="5"/>
  <c r="T1754" i="5"/>
  <c r="U1754" i="5"/>
  <c r="T1755" i="5"/>
  <c r="U1755" i="5"/>
  <c r="S1756" i="5"/>
  <c r="T1756" i="5"/>
  <c r="U1756" i="5"/>
  <c r="T1757" i="5"/>
  <c r="U1757" i="5"/>
  <c r="S1758" i="5"/>
  <c r="T1758" i="5"/>
  <c r="U1758" i="5"/>
  <c r="T1759" i="5"/>
  <c r="U1759" i="5"/>
  <c r="S1760" i="5"/>
  <c r="T1760" i="5"/>
  <c r="U1760" i="5"/>
  <c r="T1761" i="5"/>
  <c r="U1761" i="5"/>
  <c r="S1762" i="5"/>
  <c r="T1762" i="5"/>
  <c r="U1762" i="5"/>
  <c r="T1763" i="5"/>
  <c r="U1763" i="5"/>
  <c r="T1764" i="5"/>
  <c r="U1764" i="5"/>
  <c r="T1765" i="5"/>
  <c r="U1765" i="5"/>
  <c r="T1766" i="5"/>
  <c r="U1766" i="5"/>
  <c r="T1767" i="5"/>
  <c r="U1767" i="5"/>
  <c r="T1768" i="5"/>
  <c r="U1768" i="5"/>
  <c r="T1769" i="5"/>
  <c r="U1769" i="5"/>
  <c r="S1770" i="5"/>
  <c r="T1770" i="5"/>
  <c r="U1770" i="5"/>
  <c r="T1771" i="5"/>
  <c r="U1771" i="5"/>
  <c r="T1772" i="5"/>
  <c r="U1772" i="5"/>
  <c r="T1773" i="5"/>
  <c r="U1773" i="5"/>
  <c r="T1774" i="5"/>
  <c r="U1774" i="5"/>
  <c r="S1775" i="5"/>
  <c r="T1775" i="5"/>
  <c r="U1775" i="5"/>
  <c r="S1776" i="5"/>
  <c r="T1776" i="5"/>
  <c r="U1776" i="5"/>
  <c r="T1777" i="5"/>
  <c r="U1777" i="5"/>
  <c r="T1778" i="5"/>
  <c r="U1778" i="5"/>
  <c r="S1779" i="5"/>
  <c r="T1779" i="5"/>
  <c r="U1779" i="5"/>
  <c r="T1780" i="5"/>
  <c r="U1780" i="5"/>
  <c r="S1781" i="5"/>
  <c r="T1781" i="5"/>
  <c r="U1781" i="5"/>
  <c r="S1782" i="5"/>
  <c r="T1782" i="5"/>
  <c r="U1782" i="5"/>
  <c r="T1783" i="5"/>
  <c r="U1783" i="5"/>
  <c r="S1784" i="5"/>
  <c r="T1784" i="5"/>
  <c r="U1784" i="5"/>
  <c r="T1785" i="5"/>
  <c r="U1785" i="5"/>
  <c r="T1786" i="5"/>
  <c r="U1786" i="5"/>
  <c r="T1787" i="5"/>
  <c r="U1787" i="5"/>
  <c r="T1788" i="5"/>
  <c r="U1788" i="5"/>
  <c r="T1789" i="5"/>
  <c r="U1789" i="5"/>
  <c r="T1790" i="5"/>
  <c r="U1790" i="5"/>
  <c r="S1791" i="5"/>
  <c r="T1791" i="5"/>
  <c r="U1791" i="5"/>
  <c r="T1792" i="5"/>
  <c r="U1792" i="5"/>
  <c r="S1793" i="5"/>
  <c r="T1793" i="5"/>
  <c r="U1793" i="5"/>
  <c r="S1794" i="5"/>
  <c r="T1794" i="5"/>
  <c r="U1794" i="5"/>
  <c r="S1795" i="5"/>
  <c r="T1795" i="5"/>
  <c r="U1795" i="5"/>
  <c r="T1796" i="5"/>
  <c r="U1796" i="5"/>
  <c r="T1797" i="5"/>
  <c r="U1797" i="5"/>
  <c r="T1798" i="5"/>
  <c r="U1798" i="5"/>
  <c r="T1799" i="5"/>
  <c r="U1799" i="5"/>
  <c r="T1800" i="5"/>
  <c r="U1800" i="5"/>
  <c r="T1801" i="5"/>
  <c r="U1801" i="5"/>
  <c r="T1802" i="5"/>
  <c r="U1802" i="5"/>
  <c r="S1803" i="5"/>
  <c r="T1803" i="5"/>
  <c r="U1803" i="5"/>
  <c r="S1804" i="5"/>
  <c r="T1804" i="5"/>
  <c r="U1804" i="5"/>
  <c r="T1805" i="5"/>
  <c r="U1805" i="5"/>
  <c r="T1806" i="5"/>
  <c r="U1806" i="5"/>
  <c r="T1807" i="5"/>
  <c r="U1807" i="5"/>
  <c r="S1808" i="5"/>
  <c r="T1808" i="5"/>
  <c r="U1808" i="5"/>
  <c r="T1809" i="5"/>
  <c r="U1809" i="5"/>
  <c r="T1810" i="5"/>
  <c r="U1810" i="5"/>
  <c r="S1811" i="5"/>
  <c r="T1811" i="5"/>
  <c r="U1811" i="5"/>
  <c r="S1812" i="5"/>
  <c r="T1812" i="5"/>
  <c r="U1812" i="5"/>
  <c r="T1813" i="5"/>
  <c r="U1813" i="5"/>
  <c r="T1814" i="5"/>
  <c r="U1814" i="5"/>
  <c r="T1815" i="5"/>
  <c r="U1815" i="5"/>
  <c r="T1816" i="5"/>
  <c r="U1816" i="5"/>
  <c r="T1817" i="5"/>
  <c r="U1817" i="5"/>
  <c r="T1818" i="5"/>
  <c r="U1818" i="5"/>
  <c r="S1819" i="5"/>
  <c r="T1819" i="5"/>
  <c r="U1819" i="5"/>
  <c r="T1820" i="5"/>
  <c r="U1820" i="5"/>
  <c r="T1821" i="5"/>
  <c r="U1821" i="5"/>
  <c r="S1822" i="5"/>
  <c r="T1822" i="5"/>
  <c r="U1822" i="5"/>
  <c r="T1823" i="5"/>
  <c r="U1823" i="5"/>
  <c r="T1824" i="5"/>
  <c r="U1824" i="5"/>
  <c r="T1825" i="5"/>
  <c r="U1825" i="5"/>
  <c r="S1826" i="5"/>
  <c r="T1826" i="5"/>
  <c r="U1826" i="5"/>
  <c r="S1827" i="5"/>
  <c r="T1827" i="5"/>
  <c r="U1827" i="5"/>
  <c r="T1828" i="5"/>
  <c r="U1828" i="5"/>
  <c r="T1829" i="5"/>
  <c r="U1829" i="5"/>
  <c r="T1830" i="5"/>
  <c r="U1830" i="5"/>
  <c r="S1831" i="5"/>
  <c r="T1831" i="5"/>
  <c r="U1831" i="5"/>
  <c r="T1832" i="5"/>
  <c r="U1832" i="5"/>
  <c r="S1833" i="5"/>
  <c r="T1833" i="5"/>
  <c r="U1833" i="5"/>
  <c r="S1834" i="5"/>
  <c r="T1834" i="5"/>
  <c r="U1834" i="5"/>
  <c r="T1835" i="5"/>
  <c r="U1835" i="5"/>
  <c r="S1836" i="5"/>
  <c r="T1836" i="5"/>
  <c r="U1836" i="5"/>
  <c r="T1837" i="5"/>
  <c r="U1837" i="5"/>
  <c r="T1838" i="5"/>
  <c r="U1838" i="5"/>
  <c r="S1839" i="5"/>
  <c r="T1839" i="5"/>
  <c r="U1839" i="5"/>
  <c r="S1840" i="5"/>
  <c r="T1840" i="5"/>
  <c r="U1840" i="5"/>
  <c r="S1841" i="5"/>
  <c r="T1841" i="5"/>
  <c r="U1841" i="5"/>
  <c r="S1842" i="5"/>
  <c r="T1842" i="5"/>
  <c r="U1842" i="5"/>
  <c r="T1843" i="5"/>
  <c r="U1843" i="5"/>
  <c r="S1844" i="5"/>
  <c r="T1844" i="5"/>
  <c r="U1844" i="5"/>
  <c r="S1845" i="5"/>
  <c r="T1845" i="5"/>
  <c r="U1845" i="5"/>
  <c r="T1846" i="5"/>
  <c r="U1846" i="5"/>
  <c r="T1847" i="5"/>
  <c r="U1847" i="5"/>
  <c r="T1848" i="5"/>
  <c r="U1848" i="5"/>
  <c r="T1849" i="5"/>
  <c r="U1849" i="5"/>
  <c r="T1850" i="5"/>
  <c r="U1850" i="5"/>
  <c r="T1851" i="5"/>
  <c r="U1851" i="5"/>
  <c r="T1852" i="5"/>
  <c r="U1852" i="5"/>
  <c r="T1853" i="5"/>
  <c r="U1853" i="5"/>
  <c r="S1854" i="5"/>
  <c r="T1854" i="5"/>
  <c r="U1854" i="5"/>
  <c r="T1855" i="5"/>
  <c r="U1855" i="5"/>
  <c r="T1856" i="5"/>
  <c r="U1856" i="5"/>
  <c r="S1857" i="5"/>
  <c r="T1857" i="5"/>
  <c r="U1857" i="5"/>
  <c r="T1858" i="5"/>
  <c r="U1858" i="5"/>
  <c r="S1859" i="5"/>
  <c r="T1859" i="5"/>
  <c r="U1859" i="5"/>
  <c r="S1860" i="5"/>
  <c r="T1860" i="5"/>
  <c r="U1860" i="5"/>
  <c r="T1861" i="5"/>
  <c r="U1861" i="5"/>
  <c r="S1862" i="5"/>
  <c r="T1862" i="5"/>
  <c r="U1862" i="5"/>
  <c r="S1863" i="5"/>
  <c r="T1863" i="5"/>
  <c r="U1863" i="5"/>
  <c r="S1864" i="5"/>
  <c r="T1864" i="5"/>
  <c r="U1864" i="5"/>
  <c r="T1865" i="5"/>
  <c r="U1865" i="5"/>
  <c r="T1866" i="5"/>
  <c r="U1866" i="5"/>
  <c r="T1867" i="5"/>
  <c r="U1867" i="5"/>
  <c r="T1868" i="5"/>
  <c r="U1868" i="5"/>
  <c r="T1869" i="5"/>
  <c r="U1869" i="5"/>
  <c r="S1870" i="5"/>
  <c r="T1870" i="5"/>
  <c r="U1870" i="5"/>
  <c r="S1871" i="5"/>
  <c r="T1871" i="5"/>
  <c r="U1871" i="5"/>
  <c r="S1872" i="5"/>
  <c r="T1872" i="5"/>
  <c r="U1872" i="5"/>
  <c r="S1873" i="5"/>
  <c r="T1873" i="5"/>
  <c r="U1873" i="5"/>
  <c r="S1874" i="5"/>
  <c r="T1874" i="5"/>
  <c r="U1874" i="5"/>
  <c r="T1875" i="5"/>
  <c r="U1875" i="5"/>
  <c r="T1876" i="5"/>
  <c r="U1876" i="5"/>
  <c r="T1877" i="5"/>
  <c r="U1877" i="5"/>
  <c r="S1878" i="5"/>
  <c r="T1878" i="5"/>
  <c r="U1878" i="5"/>
  <c r="S1879" i="5"/>
  <c r="T1879" i="5"/>
  <c r="U1879" i="5"/>
  <c r="S1880" i="5"/>
  <c r="T1880" i="5"/>
  <c r="U1880" i="5"/>
  <c r="S1881" i="5"/>
  <c r="T1881" i="5"/>
  <c r="U1881" i="5"/>
  <c r="T1882" i="5"/>
  <c r="U1882" i="5"/>
  <c r="S1883" i="5"/>
  <c r="T1883" i="5"/>
  <c r="U1883" i="5"/>
  <c r="S1884" i="5"/>
  <c r="T1884" i="5"/>
  <c r="U1884" i="5"/>
  <c r="S1885" i="5"/>
  <c r="T1885" i="5"/>
  <c r="U1885" i="5"/>
  <c r="S1886" i="5"/>
  <c r="T1886" i="5"/>
  <c r="U1886" i="5"/>
  <c r="T1887" i="5"/>
  <c r="U1887" i="5"/>
  <c r="T1888" i="5"/>
  <c r="U1888" i="5"/>
  <c r="S1889" i="5"/>
  <c r="T1889" i="5"/>
  <c r="U1889" i="5"/>
  <c r="T1890" i="5"/>
  <c r="U1890" i="5"/>
  <c r="T1891" i="5"/>
  <c r="U1891" i="5"/>
  <c r="T1892" i="5"/>
  <c r="U1892" i="5"/>
  <c r="T1893" i="5"/>
  <c r="U1893" i="5"/>
  <c r="T1894" i="5"/>
  <c r="U1894" i="5"/>
  <c r="T1895" i="5"/>
  <c r="U1895" i="5"/>
  <c r="S1896" i="5"/>
  <c r="T1896" i="5"/>
  <c r="U1896" i="5"/>
  <c r="S1897" i="5"/>
  <c r="T1897" i="5"/>
  <c r="U1897" i="5"/>
  <c r="S1898" i="5"/>
  <c r="T1898" i="5"/>
  <c r="U1898" i="5"/>
  <c r="S1899" i="5"/>
  <c r="T1899" i="5"/>
  <c r="U1899" i="5"/>
  <c r="S1900" i="5"/>
  <c r="T1900" i="5"/>
  <c r="U1900" i="5"/>
  <c r="T1901" i="5"/>
  <c r="U1901" i="5"/>
  <c r="T1902" i="5"/>
  <c r="U1902" i="5"/>
  <c r="T1903" i="5"/>
  <c r="U1903" i="5"/>
  <c r="T1904" i="5"/>
  <c r="U1904" i="5"/>
  <c r="S1905" i="5"/>
  <c r="T1905" i="5"/>
  <c r="U1905" i="5"/>
  <c r="T1906" i="5"/>
  <c r="U1906" i="5"/>
  <c r="S1907" i="5"/>
  <c r="T1907" i="5"/>
  <c r="U1907" i="5"/>
  <c r="T1908" i="5"/>
  <c r="U1908" i="5"/>
  <c r="T1909" i="5"/>
  <c r="U1909" i="5"/>
  <c r="T1910" i="5"/>
  <c r="U1910" i="5"/>
  <c r="T1911" i="5"/>
  <c r="U1911" i="5"/>
  <c r="T1912" i="5"/>
  <c r="U1912" i="5"/>
  <c r="S1913" i="5"/>
  <c r="T1913" i="5"/>
  <c r="U1913" i="5"/>
  <c r="S1914" i="5"/>
  <c r="T1914" i="5"/>
  <c r="U1914" i="5"/>
  <c r="S1915" i="5"/>
  <c r="T1915" i="5"/>
  <c r="U1915" i="5"/>
  <c r="T1916" i="5"/>
  <c r="U1916" i="5"/>
  <c r="T1917" i="5"/>
  <c r="U1917" i="5"/>
  <c r="S1918" i="5"/>
  <c r="T1918" i="5"/>
  <c r="U1918" i="5"/>
  <c r="T1919" i="5"/>
  <c r="U1919" i="5"/>
  <c r="S1920" i="5"/>
  <c r="T1920" i="5"/>
  <c r="U1920" i="5"/>
  <c r="T1921" i="5"/>
  <c r="U1921" i="5"/>
  <c r="T1922" i="5"/>
  <c r="U1922" i="5"/>
  <c r="S1923" i="5"/>
  <c r="T1923" i="5"/>
  <c r="U1923" i="5"/>
  <c r="T1924" i="5"/>
  <c r="U1924" i="5"/>
  <c r="S1925" i="5"/>
  <c r="T1925" i="5"/>
  <c r="U1925" i="5"/>
  <c r="T1926" i="5"/>
  <c r="U1926" i="5"/>
  <c r="T1927" i="5"/>
  <c r="U1927" i="5"/>
  <c r="T1928" i="5"/>
  <c r="U1928" i="5"/>
  <c r="T1929" i="5"/>
  <c r="U1929" i="5"/>
  <c r="T1930" i="5"/>
  <c r="U1930" i="5"/>
  <c r="T1931" i="5"/>
  <c r="U1931" i="5"/>
  <c r="T1932" i="5"/>
  <c r="U1932" i="5"/>
  <c r="T1933" i="5"/>
  <c r="U1933" i="5"/>
  <c r="T1934" i="5"/>
  <c r="U1934" i="5"/>
  <c r="T1935" i="5"/>
  <c r="U1935" i="5"/>
  <c r="T1936" i="5"/>
  <c r="U1936" i="5"/>
  <c r="T1937" i="5"/>
  <c r="U1937" i="5"/>
  <c r="S1938" i="5"/>
  <c r="T1938" i="5"/>
  <c r="U1938" i="5"/>
  <c r="T1939" i="5"/>
  <c r="U1939" i="5"/>
  <c r="T1940" i="5"/>
  <c r="U1940" i="5"/>
  <c r="T1941" i="5"/>
  <c r="U1941" i="5"/>
  <c r="T1942" i="5"/>
  <c r="U1942" i="5"/>
  <c r="S1943" i="5"/>
  <c r="T1943" i="5"/>
  <c r="U1943" i="5"/>
  <c r="T1944" i="5"/>
  <c r="U1944" i="5"/>
  <c r="T1945" i="5"/>
  <c r="U1945" i="5"/>
  <c r="S1946" i="5"/>
  <c r="T1946" i="5"/>
  <c r="U1946" i="5"/>
  <c r="T1947" i="5"/>
  <c r="U1947" i="5"/>
  <c r="T1948" i="5"/>
  <c r="U1948" i="5"/>
  <c r="S1949" i="5"/>
  <c r="T1949" i="5"/>
  <c r="U1949" i="5"/>
  <c r="T1950" i="5"/>
  <c r="U1950" i="5"/>
  <c r="S1951" i="5"/>
  <c r="T1951" i="5"/>
  <c r="U1951" i="5"/>
  <c r="T1952" i="5"/>
  <c r="U1952" i="5"/>
  <c r="T1953" i="5"/>
  <c r="U1953" i="5"/>
  <c r="T1954" i="5"/>
  <c r="U1954" i="5"/>
  <c r="T1955" i="5"/>
  <c r="U1955" i="5"/>
  <c r="T1956" i="5"/>
  <c r="U1956" i="5"/>
  <c r="T1957" i="5"/>
  <c r="U1957" i="5"/>
  <c r="S1958" i="5"/>
  <c r="T1958" i="5"/>
  <c r="U1958" i="5"/>
  <c r="S1959" i="5"/>
  <c r="T1959" i="5"/>
  <c r="U1959" i="5"/>
  <c r="S1960" i="5"/>
  <c r="T1960" i="5"/>
  <c r="U1960" i="5"/>
  <c r="T1961" i="5"/>
  <c r="U1961" i="5"/>
  <c r="S1962" i="5"/>
  <c r="T1962" i="5"/>
  <c r="U1962" i="5"/>
  <c r="T1963" i="5"/>
  <c r="U1963" i="5"/>
  <c r="S1964" i="5"/>
  <c r="T1964" i="5"/>
  <c r="U1964" i="5"/>
  <c r="T1965" i="5"/>
  <c r="U1965" i="5"/>
  <c r="S1966" i="5"/>
  <c r="T1966" i="5"/>
  <c r="U1966" i="5"/>
  <c r="S1967" i="5"/>
  <c r="T1967" i="5"/>
  <c r="U1967" i="5"/>
  <c r="T1968" i="5"/>
  <c r="U1968" i="5"/>
  <c r="S1969" i="5"/>
  <c r="T1969" i="5"/>
  <c r="U1969" i="5"/>
  <c r="S1970" i="5"/>
  <c r="T1970" i="5"/>
  <c r="U1970" i="5"/>
  <c r="S1971" i="5"/>
  <c r="T1971" i="5"/>
  <c r="U1971" i="5"/>
  <c r="S1972" i="5"/>
  <c r="T1972" i="5"/>
  <c r="U1972" i="5"/>
  <c r="S1973" i="5"/>
  <c r="T1973" i="5"/>
  <c r="U1973" i="5"/>
  <c r="S1974" i="5"/>
  <c r="T1974" i="5"/>
  <c r="U1974" i="5"/>
  <c r="T1975" i="5"/>
  <c r="U1975" i="5"/>
  <c r="T1976" i="5"/>
  <c r="U1976" i="5"/>
  <c r="T1977" i="5"/>
  <c r="U1977" i="5"/>
  <c r="S1978" i="5"/>
  <c r="T1978" i="5"/>
  <c r="U1978" i="5"/>
  <c r="T1979" i="5"/>
  <c r="U1979" i="5"/>
  <c r="T1980" i="5"/>
  <c r="U1980" i="5"/>
  <c r="S1981" i="5"/>
  <c r="T1981" i="5"/>
  <c r="U1981" i="5"/>
  <c r="S1982" i="5"/>
  <c r="T1982" i="5"/>
  <c r="U1982" i="5"/>
  <c r="S1983" i="5"/>
  <c r="T1983" i="5"/>
  <c r="U1983" i="5"/>
  <c r="S1984" i="5"/>
  <c r="T1984" i="5"/>
  <c r="U1984" i="5"/>
  <c r="T1985" i="5"/>
  <c r="U1985" i="5"/>
  <c r="T1986" i="5"/>
  <c r="U1986" i="5"/>
  <c r="S1987" i="5"/>
  <c r="T1987" i="5"/>
  <c r="U1987" i="5"/>
  <c r="T1988" i="5"/>
  <c r="U1988" i="5"/>
  <c r="T1989" i="5"/>
  <c r="U1989" i="5"/>
  <c r="T1990" i="5"/>
  <c r="U1990" i="5"/>
  <c r="T1991" i="5"/>
  <c r="U1991" i="5"/>
  <c r="T1992" i="5"/>
  <c r="U1992" i="5"/>
  <c r="S1993" i="5"/>
  <c r="T1993" i="5"/>
  <c r="U1993" i="5"/>
  <c r="T1994" i="5"/>
  <c r="U1994" i="5"/>
  <c r="T1995" i="5"/>
  <c r="U1995" i="5"/>
  <c r="S1996" i="5"/>
  <c r="T1996" i="5"/>
  <c r="U1996" i="5"/>
  <c r="S1997" i="5"/>
  <c r="T1997" i="5"/>
  <c r="U1997" i="5"/>
  <c r="S1998" i="5"/>
  <c r="T1998" i="5"/>
  <c r="U1998" i="5"/>
  <c r="S1999" i="5"/>
  <c r="T1999" i="5"/>
  <c r="U1999" i="5"/>
  <c r="T2000" i="5"/>
  <c r="U2000" i="5"/>
  <c r="T2001" i="5"/>
  <c r="U2001" i="5"/>
  <c r="T2002" i="5"/>
  <c r="U2002" i="5"/>
  <c r="T2003" i="5"/>
  <c r="U2003" i="5"/>
  <c r="S2004" i="5"/>
  <c r="T2004" i="5"/>
  <c r="U2004" i="5"/>
  <c r="S2005" i="5"/>
  <c r="T2005" i="5"/>
  <c r="U2005" i="5"/>
  <c r="S2006" i="5"/>
  <c r="T2006" i="5"/>
  <c r="U2006" i="5"/>
  <c r="T2007" i="5"/>
  <c r="U2007" i="5"/>
  <c r="S2008" i="5"/>
  <c r="T2008" i="5"/>
  <c r="U2008" i="5"/>
  <c r="T2009" i="5"/>
  <c r="U2009" i="5"/>
  <c r="S2010" i="5"/>
  <c r="T2010" i="5"/>
  <c r="U2010" i="5"/>
  <c r="T2011" i="5"/>
  <c r="U2011" i="5"/>
  <c r="S2012" i="5"/>
  <c r="T2012" i="5"/>
  <c r="U2012" i="5"/>
  <c r="T2013" i="5"/>
  <c r="U2013" i="5"/>
  <c r="S2014" i="5"/>
  <c r="T2014" i="5"/>
  <c r="U2014" i="5"/>
  <c r="S2015" i="5"/>
  <c r="T2015" i="5"/>
  <c r="U2015" i="5"/>
  <c r="T2016" i="5"/>
  <c r="U2016" i="5"/>
  <c r="T2017" i="5"/>
  <c r="U2017" i="5"/>
  <c r="S2018" i="5"/>
  <c r="T2018" i="5"/>
  <c r="U2018" i="5"/>
  <c r="T2019" i="5"/>
  <c r="U2019" i="5"/>
  <c r="T2020" i="5"/>
  <c r="U2020" i="5"/>
  <c r="S2021" i="5"/>
  <c r="T2021" i="5"/>
  <c r="U2021" i="5"/>
  <c r="T2022" i="5"/>
  <c r="U2022" i="5"/>
  <c r="T2023" i="5"/>
  <c r="U2023" i="5"/>
  <c r="S2024" i="5"/>
  <c r="T2024" i="5"/>
  <c r="U2024" i="5"/>
  <c r="T2025" i="5"/>
  <c r="U2025" i="5"/>
  <c r="S2026" i="5"/>
  <c r="T2026" i="5"/>
  <c r="U2026" i="5"/>
  <c r="T2027" i="5"/>
  <c r="U2027" i="5"/>
  <c r="S2028" i="5"/>
  <c r="T2028" i="5"/>
  <c r="U2028" i="5"/>
  <c r="T2029" i="5"/>
  <c r="U2029" i="5"/>
  <c r="T2030" i="5"/>
  <c r="U2030" i="5"/>
  <c r="S2031" i="5"/>
  <c r="T2031" i="5"/>
  <c r="U2031" i="5"/>
  <c r="S2032" i="5"/>
  <c r="T2032" i="5"/>
  <c r="U2032" i="5"/>
  <c r="T2033" i="5"/>
  <c r="U2033" i="5"/>
  <c r="T2034" i="5"/>
  <c r="U2034" i="5"/>
  <c r="T2035" i="5"/>
  <c r="U2035" i="5"/>
  <c r="T2036" i="5"/>
  <c r="U2036" i="5"/>
  <c r="T2037" i="5"/>
  <c r="U2037" i="5"/>
  <c r="T2038" i="5"/>
  <c r="U2038" i="5"/>
  <c r="T2039" i="5"/>
  <c r="U2039" i="5"/>
  <c r="T2040" i="5"/>
  <c r="U2040" i="5"/>
  <c r="S2041" i="5"/>
  <c r="T2041" i="5"/>
  <c r="U2041" i="5"/>
  <c r="S2042" i="5"/>
  <c r="T2042" i="5"/>
  <c r="U2042" i="5"/>
  <c r="T2043" i="5"/>
  <c r="U2043" i="5"/>
  <c r="T2044" i="5"/>
  <c r="U2044" i="5"/>
  <c r="S2045" i="5"/>
  <c r="T2045" i="5"/>
  <c r="U2045" i="5"/>
  <c r="T2046" i="5"/>
  <c r="U2046" i="5"/>
  <c r="S2047" i="5"/>
  <c r="T2047" i="5"/>
  <c r="U2047" i="5"/>
  <c r="T2048" i="5"/>
  <c r="U2048" i="5"/>
  <c r="S2049" i="5"/>
  <c r="T2049" i="5"/>
  <c r="U2049" i="5"/>
  <c r="S2050" i="5"/>
  <c r="T2050" i="5"/>
  <c r="U2050" i="5"/>
  <c r="S2051" i="5"/>
  <c r="T2051" i="5"/>
  <c r="U2051" i="5"/>
  <c r="T2052" i="5"/>
  <c r="U2052" i="5"/>
  <c r="T2053" i="5"/>
  <c r="U2053" i="5"/>
  <c r="S2054" i="5"/>
  <c r="T2054" i="5"/>
  <c r="U2054" i="5"/>
  <c r="T2055" i="5"/>
  <c r="U2055" i="5"/>
  <c r="T2056" i="5"/>
  <c r="U2056" i="5"/>
  <c r="T2057" i="5"/>
  <c r="U2057" i="5"/>
  <c r="S2058" i="5"/>
  <c r="T2058" i="5"/>
  <c r="U2058" i="5"/>
  <c r="T2059" i="5"/>
  <c r="U2059" i="5"/>
  <c r="S2060" i="5"/>
  <c r="T2060" i="5"/>
  <c r="U2060" i="5"/>
  <c r="T2061" i="5"/>
  <c r="U2061" i="5"/>
  <c r="T2062" i="5"/>
  <c r="U2062" i="5"/>
  <c r="T2063" i="5"/>
  <c r="U2063" i="5"/>
  <c r="T2064" i="5"/>
  <c r="U2064" i="5"/>
  <c r="T2065" i="5"/>
  <c r="U2065" i="5"/>
  <c r="S2066" i="5"/>
  <c r="T2066" i="5"/>
  <c r="U2066" i="5"/>
  <c r="T2067" i="5"/>
  <c r="U2067" i="5"/>
  <c r="T2068" i="5"/>
  <c r="U2068" i="5"/>
  <c r="T2069" i="5"/>
  <c r="U2069" i="5"/>
  <c r="T2070" i="5"/>
  <c r="U2070" i="5"/>
  <c r="T2071" i="5"/>
  <c r="U2071" i="5"/>
  <c r="T2072" i="5"/>
  <c r="U2072" i="5"/>
  <c r="T2073" i="5"/>
  <c r="U2073" i="5"/>
  <c r="S2074" i="5"/>
  <c r="T2074" i="5"/>
  <c r="U2074" i="5"/>
  <c r="T2075" i="5"/>
  <c r="U2075" i="5"/>
  <c r="T2076" i="5"/>
  <c r="U2076" i="5"/>
  <c r="S2077" i="5"/>
  <c r="T2077" i="5"/>
  <c r="U2077" i="5"/>
  <c r="T2078" i="5"/>
  <c r="U2078" i="5"/>
  <c r="T2079" i="5"/>
  <c r="U2079" i="5"/>
  <c r="T2080" i="5"/>
  <c r="U2080" i="5"/>
  <c r="T2081" i="5"/>
  <c r="U2081" i="5"/>
  <c r="T2082" i="5"/>
  <c r="U2082" i="5"/>
  <c r="S2083" i="5"/>
  <c r="T2083" i="5"/>
  <c r="U2083" i="5"/>
  <c r="T2084" i="5"/>
  <c r="U2084" i="5"/>
  <c r="S2085" i="5"/>
  <c r="T2085" i="5"/>
  <c r="U2085" i="5"/>
  <c r="T2086" i="5"/>
  <c r="U2086" i="5"/>
  <c r="T2087" i="5"/>
  <c r="U2087" i="5"/>
  <c r="S2088" i="5"/>
  <c r="T2088" i="5"/>
  <c r="U2088" i="5"/>
  <c r="T2089" i="5"/>
  <c r="U2089" i="5"/>
  <c r="S2090" i="5"/>
  <c r="T2090" i="5"/>
  <c r="U2090" i="5"/>
  <c r="T2091" i="5"/>
  <c r="U2091" i="5"/>
  <c r="T2092" i="5"/>
  <c r="U2092" i="5"/>
  <c r="T2093" i="5"/>
  <c r="U2093" i="5"/>
  <c r="S2094" i="5"/>
  <c r="T2094" i="5"/>
  <c r="U2094" i="5"/>
  <c r="S2095" i="5"/>
  <c r="T2095" i="5"/>
  <c r="U2095" i="5"/>
  <c r="T2096" i="5"/>
  <c r="U2096" i="5"/>
  <c r="T2097" i="5"/>
  <c r="U2097" i="5"/>
  <c r="T2098" i="5"/>
  <c r="U2098" i="5"/>
  <c r="V638" i="5"/>
  <c r="V639" i="5"/>
  <c r="V640" i="5"/>
  <c r="V641" i="5"/>
  <c r="V642" i="5"/>
  <c r="V643" i="5"/>
  <c r="V644" i="5"/>
  <c r="V645" i="5"/>
  <c r="V646" i="5"/>
  <c r="V647" i="5"/>
  <c r="V648" i="5"/>
  <c r="V649" i="5"/>
  <c r="V650" i="5"/>
  <c r="V651" i="5"/>
  <c r="V652" i="5"/>
  <c r="V653" i="5"/>
  <c r="V654" i="5"/>
  <c r="V655" i="5"/>
  <c r="V656" i="5"/>
  <c r="V657" i="5"/>
  <c r="V658" i="5"/>
  <c r="V659" i="5"/>
  <c r="V660" i="5"/>
  <c r="V661" i="5"/>
  <c r="V662" i="5"/>
  <c r="V663" i="5"/>
  <c r="V664" i="5"/>
  <c r="V665" i="5"/>
  <c r="V666" i="5"/>
  <c r="V667" i="5"/>
  <c r="V668" i="5"/>
  <c r="V669" i="5"/>
  <c r="V670" i="5"/>
  <c r="V671" i="5"/>
  <c r="V672" i="5"/>
  <c r="V673" i="5"/>
  <c r="V674" i="5"/>
  <c r="V675" i="5"/>
  <c r="V676" i="5"/>
  <c r="V677" i="5"/>
  <c r="V678" i="5"/>
  <c r="V679" i="5"/>
  <c r="V680" i="5"/>
  <c r="V681" i="5"/>
  <c r="V682" i="5"/>
  <c r="V683" i="5"/>
  <c r="V684" i="5"/>
  <c r="V685" i="5"/>
  <c r="V686" i="5"/>
  <c r="V687" i="5"/>
  <c r="V688" i="5"/>
  <c r="V689" i="5"/>
  <c r="V690" i="5"/>
  <c r="V691" i="5"/>
  <c r="V692" i="5"/>
  <c r="V693" i="5"/>
  <c r="V694" i="5"/>
  <c r="V695" i="5"/>
  <c r="V696" i="5"/>
  <c r="V697" i="5"/>
  <c r="V698" i="5"/>
  <c r="V699" i="5"/>
  <c r="V700" i="5"/>
  <c r="V701" i="5"/>
  <c r="V702" i="5"/>
  <c r="V703" i="5"/>
  <c r="V704" i="5"/>
  <c r="V705" i="5"/>
  <c r="V706" i="5"/>
  <c r="V707" i="5"/>
  <c r="V708" i="5"/>
  <c r="V709" i="5"/>
  <c r="V710" i="5"/>
  <c r="V711" i="5"/>
  <c r="V712" i="5"/>
  <c r="V713" i="5"/>
  <c r="V714" i="5"/>
  <c r="V715" i="5"/>
  <c r="V716" i="5"/>
  <c r="V717" i="5"/>
  <c r="V718" i="5"/>
  <c r="V719" i="5"/>
  <c r="V720" i="5"/>
  <c r="V721" i="5"/>
  <c r="V722" i="5"/>
  <c r="V723" i="5"/>
  <c r="V724" i="5"/>
  <c r="V725" i="5"/>
  <c r="V726" i="5"/>
  <c r="V727" i="5"/>
  <c r="V728" i="5"/>
  <c r="V729" i="5"/>
  <c r="V730" i="5"/>
  <c r="V731" i="5"/>
  <c r="V732" i="5"/>
  <c r="V733" i="5"/>
  <c r="V734" i="5"/>
  <c r="V735" i="5"/>
  <c r="V736" i="5"/>
  <c r="V737" i="5"/>
  <c r="V738" i="5"/>
  <c r="V739" i="5"/>
  <c r="V740" i="5"/>
  <c r="V741" i="5"/>
  <c r="V742" i="5"/>
  <c r="V743" i="5"/>
  <c r="V744" i="5"/>
  <c r="V745" i="5"/>
  <c r="V746" i="5"/>
  <c r="V747" i="5"/>
  <c r="V748" i="5"/>
  <c r="V749" i="5"/>
  <c r="V750" i="5"/>
  <c r="V751" i="5"/>
  <c r="V752" i="5"/>
  <c r="V753" i="5"/>
  <c r="V754" i="5"/>
  <c r="V755" i="5"/>
  <c r="V756" i="5"/>
  <c r="V757" i="5"/>
  <c r="V758" i="5"/>
  <c r="V759" i="5"/>
  <c r="V760" i="5"/>
  <c r="V761" i="5"/>
  <c r="V762" i="5"/>
  <c r="V763" i="5"/>
  <c r="V764" i="5"/>
  <c r="V765" i="5"/>
  <c r="V766" i="5"/>
  <c r="V767" i="5"/>
  <c r="V768" i="5"/>
  <c r="V769" i="5"/>
  <c r="V770" i="5"/>
  <c r="V771" i="5"/>
  <c r="V772" i="5"/>
  <c r="V773" i="5"/>
  <c r="V774" i="5"/>
  <c r="V775" i="5"/>
  <c r="V776" i="5"/>
  <c r="V777" i="5"/>
  <c r="V778" i="5"/>
  <c r="V779" i="5"/>
  <c r="V780" i="5"/>
  <c r="V781" i="5"/>
  <c r="V782" i="5"/>
  <c r="V783" i="5"/>
  <c r="V784" i="5"/>
  <c r="V785" i="5"/>
  <c r="V786" i="5"/>
  <c r="V787" i="5"/>
  <c r="V788" i="5"/>
  <c r="V789" i="5"/>
  <c r="V790" i="5"/>
  <c r="V791" i="5"/>
  <c r="V792" i="5"/>
  <c r="V793" i="5"/>
  <c r="V794" i="5"/>
  <c r="V795" i="5"/>
  <c r="V796" i="5"/>
  <c r="V797" i="5"/>
  <c r="V798" i="5"/>
  <c r="V799" i="5"/>
  <c r="V800" i="5"/>
  <c r="V801" i="5"/>
  <c r="V802" i="5"/>
  <c r="V803" i="5"/>
  <c r="V804" i="5"/>
  <c r="V805" i="5"/>
  <c r="V806" i="5"/>
  <c r="V807" i="5"/>
  <c r="V808" i="5"/>
  <c r="V809" i="5"/>
  <c r="V810" i="5"/>
  <c r="V811" i="5"/>
  <c r="V812" i="5"/>
  <c r="V813" i="5"/>
  <c r="V814" i="5"/>
  <c r="V815" i="5"/>
  <c r="V816" i="5"/>
  <c r="V817" i="5"/>
  <c r="V818" i="5"/>
  <c r="V819" i="5"/>
  <c r="V820" i="5"/>
  <c r="V821" i="5"/>
  <c r="V822" i="5"/>
  <c r="V823" i="5"/>
  <c r="V824" i="5"/>
  <c r="V825" i="5"/>
  <c r="V826" i="5"/>
  <c r="V827" i="5"/>
  <c r="V828" i="5"/>
  <c r="V829" i="5"/>
  <c r="V830" i="5"/>
  <c r="V831" i="5"/>
  <c r="V832" i="5"/>
  <c r="V833" i="5"/>
  <c r="V834" i="5"/>
  <c r="V835" i="5"/>
  <c r="V836" i="5"/>
  <c r="V837" i="5"/>
  <c r="V838" i="5"/>
  <c r="V839" i="5"/>
  <c r="V840" i="5"/>
  <c r="V841" i="5"/>
  <c r="V842" i="5"/>
  <c r="V843" i="5"/>
  <c r="V844" i="5"/>
  <c r="V845" i="5"/>
  <c r="V846" i="5"/>
  <c r="V847" i="5"/>
  <c r="V848" i="5"/>
  <c r="V849" i="5"/>
  <c r="V850" i="5"/>
  <c r="V851" i="5"/>
  <c r="V852" i="5"/>
  <c r="V853" i="5"/>
  <c r="V854" i="5"/>
  <c r="V855" i="5"/>
  <c r="V856" i="5"/>
  <c r="V857" i="5"/>
  <c r="V858" i="5"/>
  <c r="V859" i="5"/>
  <c r="V860" i="5"/>
  <c r="V861" i="5"/>
  <c r="V862" i="5"/>
  <c r="V863" i="5"/>
  <c r="V864" i="5"/>
  <c r="V865" i="5"/>
  <c r="V866" i="5"/>
  <c r="V867" i="5"/>
  <c r="V868" i="5"/>
  <c r="V869" i="5"/>
  <c r="V870" i="5"/>
  <c r="V871" i="5"/>
  <c r="V872" i="5"/>
  <c r="V873" i="5"/>
  <c r="V874" i="5"/>
  <c r="V875" i="5"/>
  <c r="V876" i="5"/>
  <c r="V877" i="5"/>
  <c r="V878" i="5"/>
  <c r="V879" i="5"/>
  <c r="V880" i="5"/>
  <c r="V881" i="5"/>
  <c r="V882" i="5"/>
  <c r="V883" i="5"/>
  <c r="V884" i="5"/>
  <c r="V885" i="5"/>
  <c r="V886" i="5"/>
  <c r="V887" i="5"/>
  <c r="V888" i="5"/>
  <c r="V889" i="5"/>
  <c r="V890" i="5"/>
  <c r="V891" i="5"/>
  <c r="V892" i="5"/>
  <c r="V893" i="5"/>
  <c r="V894" i="5"/>
  <c r="V895" i="5"/>
  <c r="V896" i="5"/>
  <c r="V897" i="5"/>
  <c r="V898" i="5"/>
  <c r="V899" i="5"/>
  <c r="V900" i="5"/>
  <c r="V901" i="5"/>
  <c r="V902" i="5"/>
  <c r="V903" i="5"/>
  <c r="V904" i="5"/>
  <c r="V905" i="5"/>
  <c r="V906" i="5"/>
  <c r="V907" i="5"/>
  <c r="V908" i="5"/>
  <c r="V909" i="5"/>
  <c r="V910" i="5"/>
  <c r="V911" i="5"/>
  <c r="V912" i="5"/>
  <c r="V913" i="5"/>
  <c r="V914" i="5"/>
  <c r="V915" i="5"/>
  <c r="V916" i="5"/>
  <c r="V917" i="5"/>
  <c r="V918" i="5"/>
  <c r="V919" i="5"/>
  <c r="V920" i="5"/>
  <c r="V921" i="5"/>
  <c r="V922" i="5"/>
  <c r="V923" i="5"/>
  <c r="V924" i="5"/>
  <c r="V925" i="5"/>
  <c r="V926" i="5"/>
  <c r="V927" i="5"/>
  <c r="V928" i="5"/>
  <c r="V929" i="5"/>
  <c r="V930" i="5"/>
  <c r="V931" i="5"/>
  <c r="V932" i="5"/>
  <c r="V933" i="5"/>
  <c r="V934" i="5"/>
  <c r="V935" i="5"/>
  <c r="V936" i="5"/>
  <c r="V937" i="5"/>
  <c r="V938" i="5"/>
  <c r="V939" i="5"/>
  <c r="V940" i="5"/>
  <c r="V941" i="5"/>
  <c r="V942" i="5"/>
  <c r="V943" i="5"/>
  <c r="V944" i="5"/>
  <c r="V945" i="5"/>
  <c r="V946" i="5"/>
  <c r="V947" i="5"/>
  <c r="V948" i="5"/>
  <c r="V949" i="5"/>
  <c r="V950" i="5"/>
  <c r="V951" i="5"/>
  <c r="V952" i="5"/>
  <c r="V953" i="5"/>
  <c r="V954" i="5"/>
  <c r="V955" i="5"/>
  <c r="V956" i="5"/>
  <c r="V957" i="5"/>
  <c r="V958" i="5"/>
  <c r="V959" i="5"/>
  <c r="V960" i="5"/>
  <c r="V961" i="5"/>
  <c r="V962" i="5"/>
  <c r="V963" i="5"/>
  <c r="V964" i="5"/>
  <c r="V965" i="5"/>
  <c r="V966" i="5"/>
  <c r="V967" i="5"/>
  <c r="V968" i="5"/>
  <c r="V969" i="5"/>
  <c r="V970" i="5"/>
  <c r="V971" i="5"/>
  <c r="V972" i="5"/>
  <c r="V973" i="5"/>
  <c r="V974" i="5"/>
  <c r="V975" i="5"/>
  <c r="V976" i="5"/>
  <c r="V977" i="5"/>
  <c r="V978" i="5"/>
  <c r="V979" i="5"/>
  <c r="V980" i="5"/>
  <c r="V981" i="5"/>
  <c r="V982" i="5"/>
  <c r="V983" i="5"/>
  <c r="V984" i="5"/>
  <c r="V985" i="5"/>
  <c r="V986" i="5"/>
  <c r="V987" i="5"/>
  <c r="V988" i="5"/>
  <c r="V989" i="5"/>
  <c r="V990" i="5"/>
  <c r="V991" i="5"/>
  <c r="V992" i="5"/>
  <c r="V993" i="5"/>
  <c r="V994" i="5"/>
  <c r="V995" i="5"/>
  <c r="V996" i="5"/>
  <c r="V997" i="5"/>
  <c r="V998" i="5"/>
  <c r="V999" i="5"/>
  <c r="V1000" i="5"/>
  <c r="V1001" i="5"/>
  <c r="V1002" i="5"/>
  <c r="V1003" i="5"/>
  <c r="V1004" i="5"/>
  <c r="V1005" i="5"/>
  <c r="V1006" i="5"/>
  <c r="V1007" i="5"/>
  <c r="V1008" i="5"/>
  <c r="V1009" i="5"/>
  <c r="V1010" i="5"/>
  <c r="V1011" i="5"/>
  <c r="V1012" i="5"/>
  <c r="V1013" i="5"/>
  <c r="V1014" i="5"/>
  <c r="V1015" i="5"/>
  <c r="V1016" i="5"/>
  <c r="V1017" i="5"/>
  <c r="V1018" i="5"/>
  <c r="V1019" i="5"/>
  <c r="V1020" i="5"/>
  <c r="V1021" i="5"/>
  <c r="V1022" i="5"/>
  <c r="V1023" i="5"/>
  <c r="V1024" i="5"/>
  <c r="V1025" i="5"/>
  <c r="V1026" i="5"/>
  <c r="V1027" i="5"/>
  <c r="V1028" i="5"/>
  <c r="V1029" i="5"/>
  <c r="V1030" i="5"/>
  <c r="V1031" i="5"/>
  <c r="V1032" i="5"/>
  <c r="V1033" i="5"/>
  <c r="V1034" i="5"/>
  <c r="V1035" i="5"/>
  <c r="V1036" i="5"/>
  <c r="V1037" i="5"/>
  <c r="V1038" i="5"/>
  <c r="V1039" i="5"/>
  <c r="V1040" i="5"/>
  <c r="V1041" i="5"/>
  <c r="V1042" i="5"/>
  <c r="V1043" i="5"/>
  <c r="V1044" i="5"/>
  <c r="V1045" i="5"/>
  <c r="V1046" i="5"/>
  <c r="V1047" i="5"/>
  <c r="V1048" i="5"/>
  <c r="V1049" i="5"/>
  <c r="V1050" i="5"/>
  <c r="V1051" i="5"/>
  <c r="V1052" i="5"/>
  <c r="V1053" i="5"/>
  <c r="V1054" i="5"/>
  <c r="V1055" i="5"/>
  <c r="V1056" i="5"/>
  <c r="V1057" i="5"/>
  <c r="V1058" i="5"/>
  <c r="V1059" i="5"/>
  <c r="V1060" i="5"/>
  <c r="V1061" i="5"/>
  <c r="V1062" i="5"/>
  <c r="V1063" i="5"/>
  <c r="V1064" i="5"/>
  <c r="V1065" i="5"/>
  <c r="V1066" i="5"/>
  <c r="V1067" i="5"/>
  <c r="V1068" i="5"/>
  <c r="V1069" i="5"/>
  <c r="V1070" i="5"/>
  <c r="V1071" i="5"/>
  <c r="V1072" i="5"/>
  <c r="V1073" i="5"/>
  <c r="V1074" i="5"/>
  <c r="V1075" i="5"/>
  <c r="V1076" i="5"/>
  <c r="V1077" i="5"/>
  <c r="V1078" i="5"/>
  <c r="V1079" i="5"/>
  <c r="V1080" i="5"/>
  <c r="V1081" i="5"/>
  <c r="V1082" i="5"/>
  <c r="V1083" i="5"/>
  <c r="V1084" i="5"/>
  <c r="V1085" i="5"/>
  <c r="V1086" i="5"/>
  <c r="V1087" i="5"/>
  <c r="V1088" i="5"/>
  <c r="V1089" i="5"/>
  <c r="V1090" i="5"/>
  <c r="V1091" i="5"/>
  <c r="V1092" i="5"/>
  <c r="V1093" i="5"/>
  <c r="V1094" i="5"/>
  <c r="V1095" i="5"/>
  <c r="V1096" i="5"/>
  <c r="V1097" i="5"/>
  <c r="V1098" i="5"/>
  <c r="V1099" i="5"/>
  <c r="V1100" i="5"/>
  <c r="V1101" i="5"/>
  <c r="V1102" i="5"/>
  <c r="V1103" i="5"/>
  <c r="V1104" i="5"/>
  <c r="V1105" i="5"/>
  <c r="V1106" i="5"/>
  <c r="V1107" i="5"/>
  <c r="V1108" i="5"/>
  <c r="V1109" i="5"/>
  <c r="V1110" i="5"/>
  <c r="V1111" i="5"/>
  <c r="V1112" i="5"/>
  <c r="V1113" i="5"/>
  <c r="V1114" i="5"/>
  <c r="V1115" i="5"/>
  <c r="V1116" i="5"/>
  <c r="V1117" i="5"/>
  <c r="V1118" i="5"/>
  <c r="V1119" i="5"/>
  <c r="V1120" i="5"/>
  <c r="V1121" i="5"/>
  <c r="V1122" i="5"/>
  <c r="V1123" i="5"/>
  <c r="V1124" i="5"/>
  <c r="V1125" i="5"/>
  <c r="V1126" i="5"/>
  <c r="V1127" i="5"/>
  <c r="V1128" i="5"/>
  <c r="V1129" i="5"/>
  <c r="V1130" i="5"/>
  <c r="V1131" i="5"/>
  <c r="V1132" i="5"/>
  <c r="V1133" i="5"/>
  <c r="V1134" i="5"/>
  <c r="V1135" i="5"/>
  <c r="V1136" i="5"/>
  <c r="V1137" i="5"/>
  <c r="V1138" i="5"/>
  <c r="V1139" i="5"/>
  <c r="V1140" i="5"/>
  <c r="V1141" i="5"/>
  <c r="V1142" i="5"/>
  <c r="V1143" i="5"/>
  <c r="V1144" i="5"/>
  <c r="V1145" i="5"/>
  <c r="V1146" i="5"/>
  <c r="V1147" i="5"/>
  <c r="V1148" i="5"/>
  <c r="V1149" i="5"/>
  <c r="V1150" i="5"/>
  <c r="V1151" i="5"/>
  <c r="V1152" i="5"/>
  <c r="V1153" i="5"/>
  <c r="V1154" i="5"/>
  <c r="V1155" i="5"/>
  <c r="V1156" i="5"/>
  <c r="V1157" i="5"/>
  <c r="V1158" i="5"/>
  <c r="V1159" i="5"/>
  <c r="V1160" i="5"/>
  <c r="V1161" i="5"/>
  <c r="V1162" i="5"/>
  <c r="V1163" i="5"/>
  <c r="V1164" i="5"/>
  <c r="V1165" i="5"/>
  <c r="V1166" i="5"/>
  <c r="V1167" i="5"/>
  <c r="V1168" i="5"/>
  <c r="V1169" i="5"/>
  <c r="V1170" i="5"/>
  <c r="V1171" i="5"/>
  <c r="V1172" i="5"/>
  <c r="V1173" i="5"/>
  <c r="V1174" i="5"/>
  <c r="V1175" i="5"/>
  <c r="V1176" i="5"/>
  <c r="V1177" i="5"/>
  <c r="V1178" i="5"/>
  <c r="V1179" i="5"/>
  <c r="V1180" i="5"/>
  <c r="V1181" i="5"/>
  <c r="V1182" i="5"/>
  <c r="V1183" i="5"/>
  <c r="V1184" i="5"/>
  <c r="V1185" i="5"/>
  <c r="V1186" i="5"/>
  <c r="V1187" i="5"/>
  <c r="V1188" i="5"/>
  <c r="V1189" i="5"/>
  <c r="V1190" i="5"/>
  <c r="V1191" i="5"/>
  <c r="V1192" i="5"/>
  <c r="V1193" i="5"/>
  <c r="V1194" i="5"/>
  <c r="V1195" i="5"/>
  <c r="V1196" i="5"/>
  <c r="V1197" i="5"/>
  <c r="V1198" i="5"/>
  <c r="V1199" i="5"/>
  <c r="V1200" i="5"/>
  <c r="V1201" i="5"/>
  <c r="V1202" i="5"/>
  <c r="V1203" i="5"/>
  <c r="V1204" i="5"/>
  <c r="V1205" i="5"/>
  <c r="V1206" i="5"/>
  <c r="V1207" i="5"/>
  <c r="V1208" i="5"/>
  <c r="V1209" i="5"/>
  <c r="V1210" i="5"/>
  <c r="V1211" i="5"/>
  <c r="V1212" i="5"/>
  <c r="V1213" i="5"/>
  <c r="V1214" i="5"/>
  <c r="V1215" i="5"/>
  <c r="V1216" i="5"/>
  <c r="V1217" i="5"/>
  <c r="V1218" i="5"/>
  <c r="V1219" i="5"/>
  <c r="V1220" i="5"/>
  <c r="V1221" i="5"/>
  <c r="V1222" i="5"/>
  <c r="V1223" i="5"/>
  <c r="V1224" i="5"/>
  <c r="V1225" i="5"/>
  <c r="V1226" i="5"/>
  <c r="V1227" i="5"/>
  <c r="V1228" i="5"/>
  <c r="V1229" i="5"/>
  <c r="V1230" i="5"/>
  <c r="V1231" i="5"/>
  <c r="V1232" i="5"/>
  <c r="V1233" i="5"/>
  <c r="V1234" i="5"/>
  <c r="V1235" i="5"/>
  <c r="V1236" i="5"/>
  <c r="V1237" i="5"/>
  <c r="V1238" i="5"/>
  <c r="V1239" i="5"/>
  <c r="V1240" i="5"/>
  <c r="V1241" i="5"/>
  <c r="V1242" i="5"/>
  <c r="V1243" i="5"/>
  <c r="V1244" i="5"/>
  <c r="V1245" i="5"/>
  <c r="V1246" i="5"/>
  <c r="V1247" i="5"/>
  <c r="V1248" i="5"/>
  <c r="V1249" i="5"/>
  <c r="V1250" i="5"/>
  <c r="V1251" i="5"/>
  <c r="V1252" i="5"/>
  <c r="V1253" i="5"/>
  <c r="V1254" i="5"/>
  <c r="V1255" i="5"/>
  <c r="V1256" i="5"/>
  <c r="V1257" i="5"/>
  <c r="V1258" i="5"/>
  <c r="V1259" i="5"/>
  <c r="V1260" i="5"/>
  <c r="V1261" i="5"/>
  <c r="V1262" i="5"/>
  <c r="V1263" i="5"/>
  <c r="V1264" i="5"/>
  <c r="V1265" i="5"/>
  <c r="V1266" i="5"/>
  <c r="V1267" i="5"/>
  <c r="V1268" i="5"/>
  <c r="V1269" i="5"/>
  <c r="V1270" i="5"/>
  <c r="V1271" i="5"/>
  <c r="V1272" i="5"/>
  <c r="V1273" i="5"/>
  <c r="V1274" i="5"/>
  <c r="V1275" i="5"/>
  <c r="V1276" i="5"/>
  <c r="V1277" i="5"/>
  <c r="V1278" i="5"/>
  <c r="V1279" i="5"/>
  <c r="V1280" i="5"/>
  <c r="V1281" i="5"/>
  <c r="V1282" i="5"/>
  <c r="V1283" i="5"/>
  <c r="V1284" i="5"/>
  <c r="V1285" i="5"/>
  <c r="V1286" i="5"/>
  <c r="V1287" i="5"/>
  <c r="V1288" i="5"/>
  <c r="V1289" i="5"/>
  <c r="V1290" i="5"/>
  <c r="V1291" i="5"/>
  <c r="V1292" i="5"/>
  <c r="V1293" i="5"/>
  <c r="V1294" i="5"/>
  <c r="V1295" i="5"/>
  <c r="V1296" i="5"/>
  <c r="V1297" i="5"/>
  <c r="V1298" i="5"/>
  <c r="V1299" i="5"/>
  <c r="V1300" i="5"/>
  <c r="V1301" i="5"/>
  <c r="V1302" i="5"/>
  <c r="V1303" i="5"/>
  <c r="V1304" i="5"/>
  <c r="V1305" i="5"/>
  <c r="V1306" i="5"/>
  <c r="V1307" i="5"/>
  <c r="V1308" i="5"/>
  <c r="V1309" i="5"/>
  <c r="V1310" i="5"/>
  <c r="V1311" i="5"/>
  <c r="V1312" i="5"/>
  <c r="V1313" i="5"/>
  <c r="V1314" i="5"/>
  <c r="V1315" i="5"/>
  <c r="V1316" i="5"/>
  <c r="V1317" i="5"/>
  <c r="V1318" i="5"/>
  <c r="V1319" i="5"/>
  <c r="V1320" i="5"/>
  <c r="V1321" i="5"/>
  <c r="V1322" i="5"/>
  <c r="V1323" i="5"/>
  <c r="V1324" i="5"/>
  <c r="V1325" i="5"/>
  <c r="V1326" i="5"/>
  <c r="V1327" i="5"/>
  <c r="V1328" i="5"/>
  <c r="V1329" i="5"/>
  <c r="V1330" i="5"/>
  <c r="V1331" i="5"/>
  <c r="V1332" i="5"/>
  <c r="V1333" i="5"/>
  <c r="V1334" i="5"/>
  <c r="V1335" i="5"/>
  <c r="V1336" i="5"/>
  <c r="V1337" i="5"/>
  <c r="V1338" i="5"/>
  <c r="V1339" i="5"/>
  <c r="V1340" i="5"/>
  <c r="V1341" i="5"/>
  <c r="V1342" i="5"/>
  <c r="V1343" i="5"/>
  <c r="V1344" i="5"/>
  <c r="V1345" i="5"/>
  <c r="V1346" i="5"/>
  <c r="V1347" i="5"/>
  <c r="V1348" i="5"/>
  <c r="V1349" i="5"/>
  <c r="V1350" i="5"/>
  <c r="V1351" i="5"/>
  <c r="V1352" i="5"/>
  <c r="V1353" i="5"/>
  <c r="V1354" i="5"/>
  <c r="V1355" i="5"/>
  <c r="V1356" i="5"/>
  <c r="V1357" i="5"/>
  <c r="V1358" i="5"/>
  <c r="V1359" i="5"/>
  <c r="V1360" i="5"/>
  <c r="V1361" i="5"/>
  <c r="V1362" i="5"/>
  <c r="V1363" i="5"/>
  <c r="V1364" i="5"/>
  <c r="V1365" i="5"/>
  <c r="V1366" i="5"/>
  <c r="V1367" i="5"/>
  <c r="V1368" i="5"/>
  <c r="V1369" i="5"/>
  <c r="V1370" i="5"/>
  <c r="V1371" i="5"/>
  <c r="V1372" i="5"/>
  <c r="V1373" i="5"/>
  <c r="V1374" i="5"/>
  <c r="V1375" i="5"/>
  <c r="V1376" i="5"/>
  <c r="V1377" i="5"/>
  <c r="V1378" i="5"/>
  <c r="V1379" i="5"/>
  <c r="V1380" i="5"/>
  <c r="V1381" i="5"/>
  <c r="V1382" i="5"/>
  <c r="V1383" i="5"/>
  <c r="V1384" i="5"/>
  <c r="V1385" i="5"/>
  <c r="V1386" i="5"/>
  <c r="V1387" i="5"/>
  <c r="V1388" i="5"/>
  <c r="V1389" i="5"/>
  <c r="V1390" i="5"/>
  <c r="V1391" i="5"/>
  <c r="V1392" i="5"/>
  <c r="V1393" i="5"/>
  <c r="V1394" i="5"/>
  <c r="V1395" i="5"/>
  <c r="V1396" i="5"/>
  <c r="V1397" i="5"/>
  <c r="V1398" i="5"/>
  <c r="V1399" i="5"/>
  <c r="V1400" i="5"/>
  <c r="V1401" i="5"/>
  <c r="V1402" i="5"/>
  <c r="V1403" i="5"/>
  <c r="V1404" i="5"/>
  <c r="V1405" i="5"/>
  <c r="V1406" i="5"/>
  <c r="V1407" i="5"/>
  <c r="V1408" i="5"/>
  <c r="V1409" i="5"/>
  <c r="V1410" i="5"/>
  <c r="V1411" i="5"/>
  <c r="V1412" i="5"/>
  <c r="V1413" i="5"/>
  <c r="V1414" i="5"/>
  <c r="V1415" i="5"/>
  <c r="V1416" i="5"/>
  <c r="V1417" i="5"/>
  <c r="V1418" i="5"/>
  <c r="V1419" i="5"/>
  <c r="V1420" i="5"/>
  <c r="V1421" i="5"/>
  <c r="V1422" i="5"/>
  <c r="V1423" i="5"/>
  <c r="V1424" i="5"/>
  <c r="V1425" i="5"/>
  <c r="V1426" i="5"/>
  <c r="V1427" i="5"/>
  <c r="V1428" i="5"/>
  <c r="V1429" i="5"/>
  <c r="V1430" i="5"/>
  <c r="V1431" i="5"/>
  <c r="V1432" i="5"/>
  <c r="V1433" i="5"/>
  <c r="V1434" i="5"/>
  <c r="V1435" i="5"/>
  <c r="V1436" i="5"/>
  <c r="V1437" i="5"/>
  <c r="V1438" i="5"/>
  <c r="V1439" i="5"/>
  <c r="V1440" i="5"/>
  <c r="V1441" i="5"/>
  <c r="V1442" i="5"/>
  <c r="V1443" i="5"/>
  <c r="V1444" i="5"/>
  <c r="V1445" i="5"/>
  <c r="V1446" i="5"/>
  <c r="V1447" i="5"/>
  <c r="V1448" i="5"/>
  <c r="V1449" i="5"/>
  <c r="V1450" i="5"/>
  <c r="V1451" i="5"/>
  <c r="V1452" i="5"/>
  <c r="V1453" i="5"/>
  <c r="V1454" i="5"/>
  <c r="V1455" i="5"/>
  <c r="V1456" i="5"/>
  <c r="V1457" i="5"/>
  <c r="V1458" i="5"/>
  <c r="V1459" i="5"/>
  <c r="V1460" i="5"/>
  <c r="V1461" i="5"/>
  <c r="V1462" i="5"/>
  <c r="V1463" i="5"/>
  <c r="V1464" i="5"/>
  <c r="V1465" i="5"/>
  <c r="V1466" i="5"/>
  <c r="V1467" i="5"/>
  <c r="V1468" i="5"/>
  <c r="V1469" i="5"/>
  <c r="V1470" i="5"/>
  <c r="V1471" i="5"/>
  <c r="V1472" i="5"/>
  <c r="V1473" i="5"/>
  <c r="V1474" i="5"/>
  <c r="V1475" i="5"/>
  <c r="V1476" i="5"/>
  <c r="V1477" i="5"/>
  <c r="V1478" i="5"/>
  <c r="V1479" i="5"/>
  <c r="V1480" i="5"/>
  <c r="V1481" i="5"/>
  <c r="V1482" i="5"/>
  <c r="V1483" i="5"/>
  <c r="V1484" i="5"/>
  <c r="V1485" i="5"/>
  <c r="V1486" i="5"/>
  <c r="V1487" i="5"/>
  <c r="V1488" i="5"/>
  <c r="V1489" i="5"/>
  <c r="V1490" i="5"/>
  <c r="V1491" i="5"/>
  <c r="V1492" i="5"/>
  <c r="V1493" i="5"/>
  <c r="V1494" i="5"/>
  <c r="V1495" i="5"/>
  <c r="V1496" i="5"/>
  <c r="V1497" i="5"/>
  <c r="V1498" i="5"/>
  <c r="V1499" i="5"/>
  <c r="V1500" i="5"/>
  <c r="V1501" i="5"/>
  <c r="V1502" i="5"/>
  <c r="V1503" i="5"/>
  <c r="V1504" i="5"/>
  <c r="V1505" i="5"/>
  <c r="V1506" i="5"/>
  <c r="V1507" i="5"/>
  <c r="V1508" i="5"/>
  <c r="V1509" i="5"/>
  <c r="V1510" i="5"/>
  <c r="V1511" i="5"/>
  <c r="V1512" i="5"/>
  <c r="V1513" i="5"/>
  <c r="V1514" i="5"/>
  <c r="V1515" i="5"/>
  <c r="V1516" i="5"/>
  <c r="V1517" i="5"/>
  <c r="V1518" i="5"/>
  <c r="V1519" i="5"/>
  <c r="V1520" i="5"/>
  <c r="V1521" i="5"/>
  <c r="V1522" i="5"/>
  <c r="V1523" i="5"/>
  <c r="V1524" i="5"/>
  <c r="V1525" i="5"/>
  <c r="V1526" i="5"/>
  <c r="V1527" i="5"/>
  <c r="V1528" i="5"/>
  <c r="V1529" i="5"/>
  <c r="V1530" i="5"/>
  <c r="V1531" i="5"/>
  <c r="V1532" i="5"/>
  <c r="V1533" i="5"/>
  <c r="V1534" i="5"/>
  <c r="V1535" i="5"/>
  <c r="V1536" i="5"/>
  <c r="V1537" i="5"/>
  <c r="V1538" i="5"/>
  <c r="V1539" i="5"/>
  <c r="V1540" i="5"/>
  <c r="V1541" i="5"/>
  <c r="V1542" i="5"/>
  <c r="V1543" i="5"/>
  <c r="V1544" i="5"/>
  <c r="V1545" i="5"/>
  <c r="V1546" i="5"/>
  <c r="V1547" i="5"/>
  <c r="V1548" i="5"/>
  <c r="V1549" i="5"/>
  <c r="V1550" i="5"/>
  <c r="V1551" i="5"/>
  <c r="V1552" i="5"/>
  <c r="V1553" i="5"/>
  <c r="V1554" i="5"/>
  <c r="V1555" i="5"/>
  <c r="V1556" i="5"/>
  <c r="V1557" i="5"/>
  <c r="V1558" i="5"/>
  <c r="V1559" i="5"/>
  <c r="V1560" i="5"/>
  <c r="V1561" i="5"/>
  <c r="V1562" i="5"/>
  <c r="V1563" i="5"/>
  <c r="V1564" i="5"/>
  <c r="V1565" i="5"/>
  <c r="V1566" i="5"/>
  <c r="V1567" i="5"/>
  <c r="V1568" i="5"/>
  <c r="V1569" i="5"/>
  <c r="V1570" i="5"/>
  <c r="V1571" i="5"/>
  <c r="V1572" i="5"/>
  <c r="V1573" i="5"/>
  <c r="V1574" i="5"/>
  <c r="V1575" i="5"/>
  <c r="V1576" i="5"/>
  <c r="V1577" i="5"/>
  <c r="V1578" i="5"/>
  <c r="V1579" i="5"/>
  <c r="V1580" i="5"/>
  <c r="V1581" i="5"/>
  <c r="V1582" i="5"/>
  <c r="V1583" i="5"/>
  <c r="V1584" i="5"/>
  <c r="V1585" i="5"/>
  <c r="V1586" i="5"/>
  <c r="V1587" i="5"/>
  <c r="V1588" i="5"/>
  <c r="V1589" i="5"/>
  <c r="V1590" i="5"/>
  <c r="V1591" i="5"/>
  <c r="V1592" i="5"/>
  <c r="V1593" i="5"/>
  <c r="V1594" i="5"/>
  <c r="V1595" i="5"/>
  <c r="V1596" i="5"/>
  <c r="V1597" i="5"/>
  <c r="V1598" i="5"/>
  <c r="V1599" i="5"/>
  <c r="V1600" i="5"/>
  <c r="V1601" i="5"/>
  <c r="V1602" i="5"/>
  <c r="V1603" i="5"/>
  <c r="V1604" i="5"/>
  <c r="V1605" i="5"/>
  <c r="V1606" i="5"/>
  <c r="V1607" i="5"/>
  <c r="V1608" i="5"/>
  <c r="V1609" i="5"/>
  <c r="V1610" i="5"/>
  <c r="V1611" i="5"/>
  <c r="V1612" i="5"/>
  <c r="V1613" i="5"/>
  <c r="V1614" i="5"/>
  <c r="V1615" i="5"/>
  <c r="V1616" i="5"/>
  <c r="V1617" i="5"/>
  <c r="V1618" i="5"/>
  <c r="V1619" i="5"/>
  <c r="V1620" i="5"/>
  <c r="V1621" i="5"/>
  <c r="V1622" i="5"/>
  <c r="V1623" i="5"/>
  <c r="V1624" i="5"/>
  <c r="V1625" i="5"/>
  <c r="V1626" i="5"/>
  <c r="V1627" i="5"/>
  <c r="V1628" i="5"/>
  <c r="V1629" i="5"/>
  <c r="V1630" i="5"/>
  <c r="V1631" i="5"/>
  <c r="V1632" i="5"/>
  <c r="V1633" i="5"/>
  <c r="V1634" i="5"/>
  <c r="V1635" i="5"/>
  <c r="V1636" i="5"/>
  <c r="V1637" i="5"/>
  <c r="V1638" i="5"/>
  <c r="V1639" i="5"/>
  <c r="V1640" i="5"/>
  <c r="V1641" i="5"/>
  <c r="V1642" i="5"/>
  <c r="V1643" i="5"/>
  <c r="V1644" i="5"/>
  <c r="V1645" i="5"/>
  <c r="V1646" i="5"/>
  <c r="V1647" i="5"/>
  <c r="V1648" i="5"/>
  <c r="V1649" i="5"/>
  <c r="V1650" i="5"/>
  <c r="V1651" i="5"/>
  <c r="V1652" i="5"/>
  <c r="V1653" i="5"/>
  <c r="V1654" i="5"/>
  <c r="V1655" i="5"/>
  <c r="V1656" i="5"/>
  <c r="V1657" i="5"/>
  <c r="V1658" i="5"/>
  <c r="V1659" i="5"/>
  <c r="V1660" i="5"/>
  <c r="V1661" i="5"/>
  <c r="V1662" i="5"/>
  <c r="V1663" i="5"/>
  <c r="V1664" i="5"/>
  <c r="V1665" i="5"/>
  <c r="V1666" i="5"/>
  <c r="V1667" i="5"/>
  <c r="V1668" i="5"/>
  <c r="V1669" i="5"/>
  <c r="V1670" i="5"/>
  <c r="V1671" i="5"/>
  <c r="V1672" i="5"/>
  <c r="V1673" i="5"/>
  <c r="V1674" i="5"/>
  <c r="V1675" i="5"/>
  <c r="V1676" i="5"/>
  <c r="V1677" i="5"/>
  <c r="V1678" i="5"/>
  <c r="V1679" i="5"/>
  <c r="V1680" i="5"/>
  <c r="V1681" i="5"/>
  <c r="V1682" i="5"/>
  <c r="V1683" i="5"/>
  <c r="V1684" i="5"/>
  <c r="V1685" i="5"/>
  <c r="V1686" i="5"/>
  <c r="V1687" i="5"/>
  <c r="V1688" i="5"/>
  <c r="V1689" i="5"/>
  <c r="V1690" i="5"/>
  <c r="V1691" i="5"/>
  <c r="V1692" i="5"/>
  <c r="V1693" i="5"/>
  <c r="V1694" i="5"/>
  <c r="V1695" i="5"/>
  <c r="V1696" i="5"/>
  <c r="V1697" i="5"/>
  <c r="V1698" i="5"/>
  <c r="V1699" i="5"/>
  <c r="V1700" i="5"/>
  <c r="V1701" i="5"/>
  <c r="V1702" i="5"/>
  <c r="V1703" i="5"/>
  <c r="V1704" i="5"/>
  <c r="V1705" i="5"/>
  <c r="V1706" i="5"/>
  <c r="V1707" i="5"/>
  <c r="V1708" i="5"/>
  <c r="V1709" i="5"/>
  <c r="V1710" i="5"/>
  <c r="V1711" i="5"/>
  <c r="V1712" i="5"/>
  <c r="V1713" i="5"/>
  <c r="V1714" i="5"/>
  <c r="V1715" i="5"/>
  <c r="V1716" i="5"/>
  <c r="V1717" i="5"/>
  <c r="V1718" i="5"/>
  <c r="V1719" i="5"/>
  <c r="V1720" i="5"/>
  <c r="V1721" i="5"/>
  <c r="V1722" i="5"/>
  <c r="V1723" i="5"/>
  <c r="V1724" i="5"/>
  <c r="V1725" i="5"/>
  <c r="V1726" i="5"/>
  <c r="V1727" i="5"/>
  <c r="V1728" i="5"/>
  <c r="V1729" i="5"/>
  <c r="V1730" i="5"/>
  <c r="V1731" i="5"/>
  <c r="V1732" i="5"/>
  <c r="V1733" i="5"/>
  <c r="V1734" i="5"/>
  <c r="V1735" i="5"/>
  <c r="V1736" i="5"/>
  <c r="V1737" i="5"/>
  <c r="V1738" i="5"/>
  <c r="V1739" i="5"/>
  <c r="V1740" i="5"/>
  <c r="V1741" i="5"/>
  <c r="V1742" i="5"/>
  <c r="V1743" i="5"/>
  <c r="V1744" i="5"/>
  <c r="V1745" i="5"/>
  <c r="V1746" i="5"/>
  <c r="V1747" i="5"/>
  <c r="V1748" i="5"/>
  <c r="V1749" i="5"/>
  <c r="V1750" i="5"/>
  <c r="V1751" i="5"/>
  <c r="V1752" i="5"/>
  <c r="V1753" i="5"/>
  <c r="V1754" i="5"/>
  <c r="V1755" i="5"/>
  <c r="V1756" i="5"/>
  <c r="V1757" i="5"/>
  <c r="V1758" i="5"/>
  <c r="V1759" i="5"/>
  <c r="V1760" i="5"/>
  <c r="V1761" i="5"/>
  <c r="V1762" i="5"/>
  <c r="V1763" i="5"/>
  <c r="V1764" i="5"/>
  <c r="V1765" i="5"/>
  <c r="V1766" i="5"/>
  <c r="V1767" i="5"/>
  <c r="V1768" i="5"/>
  <c r="V1769" i="5"/>
  <c r="V1770" i="5"/>
  <c r="V1771" i="5"/>
  <c r="V1772" i="5"/>
  <c r="V1773" i="5"/>
  <c r="V1774" i="5"/>
  <c r="V1775" i="5"/>
  <c r="V1776" i="5"/>
  <c r="V1777" i="5"/>
  <c r="V1778" i="5"/>
  <c r="V1779" i="5"/>
  <c r="V1780" i="5"/>
  <c r="V1781" i="5"/>
  <c r="V1782" i="5"/>
  <c r="V1783" i="5"/>
  <c r="V1784" i="5"/>
  <c r="V1785" i="5"/>
  <c r="V1786" i="5"/>
  <c r="V1787" i="5"/>
  <c r="V1788" i="5"/>
  <c r="V1789" i="5"/>
  <c r="V1790" i="5"/>
  <c r="V1791" i="5"/>
  <c r="V1792" i="5"/>
  <c r="V1793" i="5"/>
  <c r="V1794" i="5"/>
  <c r="V1795" i="5"/>
  <c r="V1796" i="5"/>
  <c r="V1797" i="5"/>
  <c r="V1798" i="5"/>
  <c r="V1799" i="5"/>
  <c r="V1800" i="5"/>
  <c r="V1801" i="5"/>
  <c r="V1802" i="5"/>
  <c r="V1803" i="5"/>
  <c r="V1804" i="5"/>
  <c r="V1805" i="5"/>
  <c r="V1806" i="5"/>
  <c r="V1807" i="5"/>
  <c r="V1808" i="5"/>
  <c r="V1809" i="5"/>
  <c r="V1810" i="5"/>
  <c r="V1811" i="5"/>
  <c r="V1812" i="5"/>
  <c r="V1813" i="5"/>
  <c r="V1814" i="5"/>
  <c r="V1815" i="5"/>
  <c r="V1816" i="5"/>
  <c r="V1817" i="5"/>
  <c r="V1818" i="5"/>
  <c r="V1819" i="5"/>
  <c r="V1820" i="5"/>
  <c r="V1821" i="5"/>
  <c r="V1822" i="5"/>
  <c r="V1823" i="5"/>
  <c r="V1824" i="5"/>
  <c r="V1825" i="5"/>
  <c r="V1826" i="5"/>
  <c r="V1827" i="5"/>
  <c r="V1828" i="5"/>
  <c r="V1829" i="5"/>
  <c r="V1830" i="5"/>
  <c r="V1831" i="5"/>
  <c r="V1832" i="5"/>
  <c r="V1833" i="5"/>
  <c r="V1834" i="5"/>
  <c r="V1835" i="5"/>
  <c r="V1836" i="5"/>
  <c r="V1837" i="5"/>
  <c r="V1838" i="5"/>
  <c r="V1839" i="5"/>
  <c r="V1840" i="5"/>
  <c r="V1841" i="5"/>
  <c r="V1842" i="5"/>
  <c r="V1843" i="5"/>
  <c r="V1844" i="5"/>
  <c r="V1845" i="5"/>
  <c r="V1846" i="5"/>
  <c r="V1847" i="5"/>
  <c r="V1848" i="5"/>
  <c r="V1849" i="5"/>
  <c r="V1850" i="5"/>
  <c r="V1851" i="5"/>
  <c r="V1852" i="5"/>
  <c r="V1853" i="5"/>
  <c r="V1854" i="5"/>
  <c r="V1855" i="5"/>
  <c r="V1856" i="5"/>
  <c r="V1857" i="5"/>
  <c r="V1858" i="5"/>
  <c r="V1859" i="5"/>
  <c r="V1860" i="5"/>
  <c r="V1861" i="5"/>
  <c r="V1862" i="5"/>
  <c r="V1863" i="5"/>
  <c r="V1864" i="5"/>
  <c r="V1865" i="5"/>
  <c r="V1866" i="5"/>
  <c r="V1867" i="5"/>
  <c r="V1868" i="5"/>
  <c r="V1869" i="5"/>
  <c r="V1870" i="5"/>
  <c r="V1871" i="5"/>
  <c r="V1872" i="5"/>
  <c r="V1873" i="5"/>
  <c r="V1874" i="5"/>
  <c r="V1875" i="5"/>
  <c r="V1876" i="5"/>
  <c r="V1877" i="5"/>
  <c r="V1878" i="5"/>
  <c r="V1879" i="5"/>
  <c r="V1880" i="5"/>
  <c r="V1881" i="5"/>
  <c r="V1882" i="5"/>
  <c r="V1883" i="5"/>
  <c r="V1884" i="5"/>
  <c r="V1885" i="5"/>
  <c r="V1886" i="5"/>
  <c r="V1887" i="5"/>
  <c r="V1888" i="5"/>
  <c r="V1889" i="5"/>
  <c r="V1890" i="5"/>
  <c r="V1891" i="5"/>
  <c r="V1892" i="5"/>
  <c r="V1893" i="5"/>
  <c r="V1894" i="5"/>
  <c r="V1895" i="5"/>
  <c r="V1896" i="5"/>
  <c r="V1897" i="5"/>
  <c r="V1898" i="5"/>
  <c r="V1899" i="5"/>
  <c r="V1900" i="5"/>
  <c r="V1901" i="5"/>
  <c r="V1902" i="5"/>
  <c r="V1903" i="5"/>
  <c r="V1904" i="5"/>
  <c r="V1905" i="5"/>
  <c r="V1906" i="5"/>
  <c r="V1907" i="5"/>
  <c r="V1908" i="5"/>
  <c r="V1909" i="5"/>
  <c r="V1910" i="5"/>
  <c r="V1911" i="5"/>
  <c r="V1912" i="5"/>
  <c r="V1913" i="5"/>
  <c r="V1914" i="5"/>
  <c r="V1915" i="5"/>
  <c r="V1916" i="5"/>
  <c r="V1917" i="5"/>
  <c r="V1918" i="5"/>
  <c r="V1919" i="5"/>
  <c r="V1920" i="5"/>
  <c r="V1921" i="5"/>
  <c r="V1922" i="5"/>
  <c r="V1923" i="5"/>
  <c r="V1924" i="5"/>
  <c r="V1925" i="5"/>
  <c r="V1926" i="5"/>
  <c r="V1927" i="5"/>
  <c r="V1928" i="5"/>
  <c r="V1929" i="5"/>
  <c r="V1930" i="5"/>
  <c r="V1931" i="5"/>
  <c r="V1932" i="5"/>
  <c r="V1933" i="5"/>
  <c r="V1934" i="5"/>
  <c r="V1935" i="5"/>
  <c r="V1936" i="5"/>
  <c r="V1937" i="5"/>
  <c r="V1938" i="5"/>
  <c r="V1939" i="5"/>
  <c r="V1940" i="5"/>
  <c r="V1941" i="5"/>
  <c r="V1942" i="5"/>
  <c r="V1943" i="5"/>
  <c r="V1944" i="5"/>
  <c r="V1945" i="5"/>
  <c r="V1946" i="5"/>
  <c r="V1947" i="5"/>
  <c r="V1948" i="5"/>
  <c r="V1949" i="5"/>
  <c r="V1950" i="5"/>
  <c r="V1951" i="5"/>
  <c r="V1952" i="5"/>
  <c r="V1953" i="5"/>
  <c r="V1954" i="5"/>
  <c r="V1955" i="5"/>
  <c r="V1956" i="5"/>
  <c r="V1957" i="5"/>
  <c r="V1958" i="5"/>
  <c r="V1959" i="5"/>
  <c r="V1960" i="5"/>
  <c r="V1961" i="5"/>
  <c r="V1962" i="5"/>
  <c r="V1963" i="5"/>
  <c r="V1964" i="5"/>
  <c r="V1965" i="5"/>
  <c r="V1966" i="5"/>
  <c r="V1967" i="5"/>
  <c r="V1968" i="5"/>
  <c r="V1969" i="5"/>
  <c r="V1970" i="5"/>
  <c r="V1971" i="5"/>
  <c r="V1972" i="5"/>
  <c r="V1973" i="5"/>
  <c r="V1974" i="5"/>
  <c r="V1975" i="5"/>
  <c r="V1976" i="5"/>
  <c r="V1977" i="5"/>
  <c r="V1978" i="5"/>
  <c r="V1979" i="5"/>
  <c r="V1980" i="5"/>
  <c r="V1981" i="5"/>
  <c r="V1982" i="5"/>
  <c r="V1983" i="5"/>
  <c r="V1984" i="5"/>
  <c r="V1985" i="5"/>
  <c r="V1986" i="5"/>
  <c r="V1987" i="5"/>
  <c r="V1988" i="5"/>
  <c r="V1989" i="5"/>
  <c r="V1990" i="5"/>
  <c r="V1991" i="5"/>
  <c r="V1992" i="5"/>
  <c r="V1993" i="5"/>
  <c r="V1994" i="5"/>
  <c r="V1995" i="5"/>
  <c r="V1996" i="5"/>
  <c r="V1997" i="5"/>
  <c r="V1998" i="5"/>
  <c r="V1999" i="5"/>
  <c r="V2000" i="5"/>
  <c r="V2001" i="5"/>
  <c r="V2002" i="5"/>
  <c r="V2003" i="5"/>
  <c r="V2004" i="5"/>
  <c r="V2005" i="5"/>
  <c r="V2006" i="5"/>
  <c r="V2007" i="5"/>
  <c r="V2008" i="5"/>
  <c r="V2009" i="5"/>
  <c r="V2010" i="5"/>
  <c r="V2011" i="5"/>
  <c r="V2012" i="5"/>
  <c r="V2013" i="5"/>
  <c r="V2014" i="5"/>
  <c r="V2015" i="5"/>
  <c r="V2016" i="5"/>
  <c r="V2017" i="5"/>
  <c r="V2018" i="5"/>
  <c r="V2019" i="5"/>
  <c r="V2020" i="5"/>
  <c r="V2021" i="5"/>
  <c r="V2022" i="5"/>
  <c r="V2023" i="5"/>
  <c r="V2024" i="5"/>
  <c r="V2025" i="5"/>
  <c r="V2026" i="5"/>
  <c r="V2027" i="5"/>
  <c r="V2028" i="5"/>
  <c r="V2029" i="5"/>
  <c r="V2030" i="5"/>
  <c r="V2031" i="5"/>
  <c r="V2032" i="5"/>
  <c r="V2033" i="5"/>
  <c r="V2034" i="5"/>
  <c r="V2035" i="5"/>
  <c r="V2036" i="5"/>
  <c r="V2037" i="5"/>
  <c r="V2038" i="5"/>
  <c r="V2039" i="5"/>
  <c r="V2040" i="5"/>
  <c r="V2041" i="5"/>
  <c r="V2042" i="5"/>
  <c r="V2043" i="5"/>
  <c r="V2044" i="5"/>
  <c r="V2045" i="5"/>
  <c r="V2046" i="5"/>
  <c r="V2047" i="5"/>
  <c r="V2048" i="5"/>
  <c r="V2049" i="5"/>
  <c r="V2050" i="5"/>
  <c r="V2051" i="5"/>
  <c r="V2052" i="5"/>
  <c r="V2053" i="5"/>
  <c r="V2054" i="5"/>
  <c r="V2055" i="5"/>
  <c r="V2056" i="5"/>
  <c r="V2057" i="5"/>
  <c r="V2058" i="5"/>
  <c r="V2059" i="5"/>
  <c r="V2060" i="5"/>
  <c r="V2061" i="5"/>
  <c r="V2062" i="5"/>
  <c r="V2063" i="5"/>
  <c r="V2064" i="5"/>
  <c r="V2065" i="5"/>
  <c r="V2066" i="5"/>
  <c r="V2067" i="5"/>
  <c r="V2068" i="5"/>
  <c r="V2069" i="5"/>
  <c r="V2070" i="5"/>
  <c r="V2071" i="5"/>
  <c r="V2072" i="5"/>
  <c r="V2073" i="5"/>
  <c r="V2074" i="5"/>
  <c r="V2075" i="5"/>
  <c r="V2076" i="5"/>
  <c r="V2077" i="5"/>
  <c r="V2078" i="5"/>
  <c r="V2079" i="5"/>
  <c r="V2080" i="5"/>
  <c r="V2081" i="5"/>
  <c r="V2082" i="5"/>
  <c r="V2083" i="5"/>
  <c r="V2084" i="5"/>
  <c r="V2085" i="5"/>
  <c r="V2086" i="5"/>
  <c r="V2087" i="5"/>
  <c r="V2088" i="5"/>
  <c r="V2089" i="5"/>
  <c r="V2090" i="5"/>
  <c r="V2091" i="5"/>
  <c r="V2092" i="5"/>
  <c r="V2093" i="5"/>
  <c r="V2094" i="5"/>
  <c r="V2095" i="5"/>
  <c r="V2096" i="5"/>
  <c r="V2097" i="5"/>
  <c r="V2098" i="5"/>
  <c r="V410" i="5"/>
  <c r="V292" i="5"/>
  <c r="V541" i="5"/>
  <c r="V430" i="5"/>
  <c r="V71" i="5"/>
  <c r="V548" i="5"/>
  <c r="V483" i="5"/>
  <c r="V580" i="5"/>
  <c r="V87" i="5"/>
  <c r="V423" i="5"/>
  <c r="V466" i="5"/>
  <c r="V501" i="5"/>
  <c r="V370" i="5"/>
  <c r="V277" i="5"/>
  <c r="V507" i="5"/>
  <c r="V624" i="5"/>
  <c r="V457" i="5"/>
  <c r="V328" i="5"/>
  <c r="V354" i="5"/>
  <c r="V504" i="5"/>
  <c r="V78" i="5"/>
  <c r="V41" i="5"/>
  <c r="V13" i="5"/>
  <c r="V588" i="5"/>
  <c r="V162" i="5"/>
  <c r="V101" i="5"/>
  <c r="V327" i="5"/>
  <c r="V549" i="5"/>
  <c r="V427" i="5"/>
  <c r="V574" i="5"/>
  <c r="V178" i="5"/>
  <c r="V251" i="5"/>
  <c r="V496" i="5"/>
  <c r="V609" i="5"/>
  <c r="V149" i="5"/>
  <c r="V219" i="5"/>
  <c r="V159" i="5"/>
  <c r="V4" i="5"/>
  <c r="V167" i="5"/>
  <c r="V153" i="5"/>
  <c r="V305" i="5"/>
  <c r="V248" i="5"/>
  <c r="V177" i="5"/>
  <c r="V592" i="5"/>
  <c r="V84" i="5"/>
  <c r="V300" i="5"/>
  <c r="V168" i="5"/>
  <c r="V565" i="5"/>
  <c r="V290" i="5"/>
  <c r="V24" i="5"/>
  <c r="V379" i="5"/>
  <c r="V210" i="5"/>
  <c r="V301" i="5"/>
  <c r="V198" i="5"/>
  <c r="V208" i="5"/>
  <c r="V21" i="5"/>
  <c r="V250" i="5"/>
  <c r="V46" i="5"/>
  <c r="V284" i="5"/>
  <c r="V441" i="5"/>
  <c r="V357" i="5"/>
  <c r="V593" i="5"/>
  <c r="V473" i="5"/>
  <c r="V583" i="5"/>
  <c r="V263" i="5"/>
  <c r="V391" i="5"/>
  <c r="V517" i="5"/>
  <c r="V61" i="5"/>
  <c r="V324" i="5"/>
  <c r="V401" i="5"/>
  <c r="V190" i="5"/>
  <c r="V544" i="5"/>
  <c r="V458" i="5"/>
  <c r="V26" i="5"/>
  <c r="V530" i="5"/>
  <c r="V631" i="5"/>
  <c r="V124" i="5"/>
  <c r="V339" i="5"/>
  <c r="V459" i="5"/>
  <c r="V359" i="5"/>
  <c r="V259" i="5"/>
  <c r="V591" i="5"/>
  <c r="V594" i="5"/>
  <c r="V449" i="5"/>
  <c r="V547" i="5"/>
  <c r="V134" i="5"/>
  <c r="V245" i="5"/>
  <c r="V606" i="5"/>
  <c r="V389" i="5"/>
  <c r="V545" i="5"/>
  <c r="V174" i="5"/>
  <c r="V442" i="5"/>
  <c r="V387" i="5"/>
  <c r="V96" i="5"/>
  <c r="V416" i="5"/>
  <c r="V220" i="5"/>
  <c r="V539" i="5"/>
  <c r="V131" i="5"/>
  <c r="V302" i="5"/>
  <c r="V224" i="5"/>
  <c r="V556" i="5"/>
  <c r="V232" i="5"/>
  <c r="V62" i="5"/>
  <c r="V30" i="5"/>
  <c r="V512" i="5"/>
  <c r="V486" i="5"/>
  <c r="V226" i="5"/>
  <c r="V566" i="5"/>
  <c r="V528" i="5"/>
  <c r="V403" i="5"/>
  <c r="V431" i="5"/>
  <c r="V176" i="5"/>
  <c r="V31" i="5"/>
  <c r="V382" i="5"/>
  <c r="V563" i="5"/>
  <c r="V121" i="5"/>
  <c r="V83" i="5"/>
  <c r="V261" i="5"/>
  <c r="V103" i="5"/>
  <c r="V381" i="5"/>
  <c r="V82" i="5"/>
  <c r="V383" i="5"/>
  <c r="V453" i="5"/>
  <c r="V471" i="5"/>
  <c r="V308" i="5"/>
  <c r="V120" i="5"/>
  <c r="V45" i="5"/>
  <c r="V127" i="5"/>
  <c r="V227" i="5"/>
  <c r="V158" i="5"/>
  <c r="V230" i="5"/>
  <c r="V396" i="5"/>
  <c r="V488" i="5"/>
  <c r="V350" i="5"/>
  <c r="V289" i="5"/>
  <c r="V455" i="5"/>
  <c r="V369" i="5"/>
  <c r="V333" i="5"/>
  <c r="V334" i="5"/>
  <c r="V348" i="5"/>
  <c r="V404" i="5"/>
  <c r="V254" i="5"/>
  <c r="V181" i="5"/>
  <c r="V499" i="5"/>
  <c r="V311" i="5"/>
  <c r="V133" i="5"/>
  <c r="V48" i="5"/>
  <c r="V601" i="5"/>
  <c r="V522" i="5"/>
  <c r="V625" i="5"/>
  <c r="V188" i="5"/>
  <c r="V314" i="5"/>
  <c r="V102" i="5"/>
  <c r="V336" i="5"/>
  <c r="V502" i="5"/>
  <c r="V538" i="5"/>
  <c r="V402" i="5"/>
  <c r="V400" i="5"/>
  <c r="V479" i="5"/>
  <c r="V331" i="5"/>
  <c r="V623" i="5"/>
  <c r="V518" i="5"/>
  <c r="V235" i="5"/>
  <c r="V55" i="5"/>
  <c r="V448" i="5"/>
  <c r="V605" i="5"/>
  <c r="V419" i="5"/>
  <c r="V629" i="5"/>
  <c r="V460" i="5"/>
  <c r="V607" i="5"/>
  <c r="V446" i="5"/>
  <c r="V418" i="5"/>
  <c r="V135" i="5"/>
  <c r="V611" i="5"/>
  <c r="V405" i="5"/>
  <c r="V424" i="5"/>
  <c r="V65" i="5"/>
  <c r="V51" i="5"/>
  <c r="V344" i="5"/>
  <c r="V237" i="5"/>
  <c r="V179" i="5"/>
  <c r="V175" i="5"/>
  <c r="V464" i="5"/>
  <c r="V341" i="5"/>
  <c r="V491" i="5"/>
  <c r="V169" i="5"/>
  <c r="V272" i="5"/>
  <c r="V152" i="5"/>
  <c r="V313" i="5"/>
  <c r="V25" i="5"/>
  <c r="V75" i="5"/>
  <c r="V603" i="5"/>
  <c r="V481" i="5"/>
  <c r="V229" i="5"/>
  <c r="V482" i="5"/>
  <c r="V129" i="5"/>
  <c r="V626" i="5"/>
  <c r="V390" i="5"/>
  <c r="V182" i="5"/>
  <c r="V163" i="5"/>
  <c r="V95" i="5"/>
  <c r="V79" i="5"/>
  <c r="V35" i="5"/>
  <c r="V164" i="5"/>
  <c r="V201" i="5"/>
  <c r="V440" i="5"/>
  <c r="V297" i="5"/>
  <c r="V433" i="5"/>
  <c r="V409" i="5"/>
  <c r="V519" i="5"/>
  <c r="V58" i="5"/>
  <c r="V113" i="5"/>
  <c r="V278" i="5"/>
  <c r="V66" i="5"/>
  <c r="V434" i="5"/>
  <c r="V271" i="5"/>
  <c r="V132" i="5"/>
  <c r="V421" i="5"/>
  <c r="V597" i="5"/>
  <c r="V118" i="5"/>
  <c r="V395" i="5"/>
  <c r="V244" i="5"/>
  <c r="V529" i="5"/>
  <c r="V242" i="5"/>
  <c r="V285" i="5"/>
  <c r="V119" i="5"/>
  <c r="V318" i="5"/>
  <c r="V636" i="5"/>
  <c r="V320" i="5"/>
  <c r="V347" i="5"/>
  <c r="V368" i="5"/>
  <c r="V74" i="5"/>
  <c r="V160" i="5"/>
  <c r="V40" i="5"/>
  <c r="V222" i="5"/>
  <c r="V307" i="5"/>
  <c r="V63" i="5"/>
  <c r="V412" i="5"/>
  <c r="V570" i="5"/>
  <c r="V578" i="5"/>
  <c r="V183" i="5"/>
  <c r="V192" i="5"/>
  <c r="V475" i="5"/>
  <c r="V447" i="5"/>
  <c r="V137" i="5"/>
  <c r="V264" i="5"/>
  <c r="V531" i="5"/>
  <c r="V216" i="5"/>
  <c r="V221" i="5"/>
  <c r="V454" i="5"/>
  <c r="V527" i="5"/>
  <c r="V81" i="5"/>
  <c r="V484" i="5"/>
  <c r="V295" i="5"/>
  <c r="V68" i="5"/>
  <c r="V23" i="5"/>
  <c r="V628" i="5"/>
  <c r="V252" i="5"/>
  <c r="V126" i="5"/>
  <c r="V193" i="5"/>
  <c r="V276" i="5"/>
  <c r="V559" i="5"/>
  <c r="V50" i="5"/>
  <c r="V267" i="5"/>
  <c r="V298" i="5"/>
  <c r="V397" i="5"/>
  <c r="V467" i="5"/>
  <c r="V342" i="5"/>
  <c r="V582" i="5"/>
  <c r="V361" i="5"/>
  <c r="V43" i="5"/>
  <c r="V59" i="5"/>
  <c r="V438" i="5"/>
  <c r="V523" i="5"/>
  <c r="V553" i="5"/>
  <c r="V451" i="5"/>
  <c r="V139" i="5"/>
  <c r="V144" i="5"/>
  <c r="V145" i="5"/>
  <c r="V329" i="5"/>
  <c r="V364" i="5"/>
  <c r="V366" i="5"/>
  <c r="V511" i="5"/>
  <c r="V335" i="5"/>
  <c r="V37" i="5"/>
  <c r="V618" i="5"/>
  <c r="V90" i="5"/>
  <c r="V555" i="5"/>
  <c r="V367" i="5"/>
  <c r="V2" i="5"/>
  <c r="V408" i="5"/>
  <c r="V89" i="5"/>
  <c r="V461" i="5"/>
  <c r="V469" i="5"/>
  <c r="V437" i="5"/>
  <c r="V60" i="5"/>
  <c r="V586" i="5"/>
  <c r="V355" i="5"/>
  <c r="V616" i="5"/>
  <c r="V211" i="5"/>
  <c r="V44" i="5"/>
  <c r="V411" i="5"/>
  <c r="V602" i="5"/>
  <c r="V18" i="5"/>
  <c r="V505" i="5"/>
  <c r="V184" i="5"/>
  <c r="V503" i="5"/>
  <c r="V223" i="5"/>
  <c r="V88" i="5"/>
  <c r="V218" i="5"/>
  <c r="V493" i="5"/>
  <c r="V351" i="5"/>
  <c r="V627" i="5"/>
  <c r="V595" i="5"/>
  <c r="V525" i="5"/>
  <c r="V33" i="5"/>
  <c r="V551" i="5"/>
  <c r="V521" i="5"/>
  <c r="V319" i="5"/>
  <c r="V526" i="5"/>
  <c r="V385" i="5"/>
  <c r="V9" i="5"/>
  <c r="V256" i="5"/>
  <c r="V273" i="5"/>
  <c r="V310" i="5"/>
  <c r="V191" i="5"/>
  <c r="V196" i="5"/>
  <c r="V546" i="5"/>
  <c r="V439" i="5"/>
  <c r="V612" i="5"/>
  <c r="V306" i="5"/>
  <c r="V569" i="5"/>
  <c r="V377" i="5"/>
  <c r="V428" i="5"/>
  <c r="V189" i="5"/>
  <c r="V590" i="5"/>
  <c r="V415" i="5"/>
  <c r="V209" i="5"/>
  <c r="V34" i="5"/>
  <c r="V286" i="5"/>
  <c r="V414" i="5"/>
  <c r="V166" i="5"/>
  <c r="V97" i="5"/>
  <c r="V14" i="5"/>
  <c r="V598" i="5"/>
  <c r="V432" i="5"/>
  <c r="V413" i="5"/>
  <c r="V187" i="5"/>
  <c r="V197" i="5"/>
  <c r="V635" i="5"/>
  <c r="V225" i="5"/>
  <c r="V206" i="5"/>
  <c r="V80" i="5"/>
  <c r="V398" i="5"/>
  <c r="V392" i="5"/>
  <c r="V155" i="5"/>
  <c r="V266" i="5"/>
  <c r="V468" i="5"/>
  <c r="V106" i="5"/>
  <c r="V435" i="5"/>
  <c r="V5" i="5"/>
  <c r="V207" i="5"/>
  <c r="V47" i="5"/>
  <c r="V520" i="5"/>
  <c r="V253" i="5"/>
  <c r="V337" i="5"/>
  <c r="V514" i="5"/>
  <c r="V130" i="5"/>
  <c r="V154" i="5"/>
  <c r="V571" i="5"/>
  <c r="V386" i="5"/>
  <c r="V67" i="5"/>
  <c r="V445" i="5"/>
  <c r="V200" i="5"/>
  <c r="V136" i="5"/>
  <c r="V474" i="5"/>
  <c r="V116" i="5"/>
  <c r="V477" i="5"/>
  <c r="V148" i="5"/>
  <c r="V560" i="5"/>
  <c r="V492" i="5"/>
  <c r="V98" i="5"/>
  <c r="V194" i="5"/>
  <c r="V343" i="5"/>
  <c r="V270" i="5"/>
  <c r="V141" i="5"/>
  <c r="V372" i="5"/>
  <c r="V621" i="5"/>
  <c r="V378" i="5"/>
  <c r="V246" i="5"/>
  <c r="V536" i="5"/>
  <c r="V69" i="5"/>
  <c r="V111" i="5"/>
  <c r="V340" i="5"/>
  <c r="V72" i="5"/>
  <c r="V10" i="5"/>
  <c r="V568" i="5"/>
  <c r="V417" i="5"/>
  <c r="V204" i="5"/>
  <c r="V146" i="5"/>
  <c r="V399" i="5"/>
  <c r="V406" i="5"/>
  <c r="V407" i="5"/>
  <c r="V420" i="5"/>
  <c r="V422" i="5"/>
  <c r="V425" i="5"/>
  <c r="V426" i="5"/>
  <c r="V429" i="5"/>
  <c r="V436" i="5"/>
  <c r="V443" i="5"/>
  <c r="V444" i="5"/>
  <c r="V450" i="5"/>
  <c r="V452" i="5"/>
  <c r="V456" i="5"/>
  <c r="V462" i="5"/>
  <c r="V463" i="5"/>
  <c r="V465" i="5"/>
  <c r="V470" i="5"/>
  <c r="V472" i="5"/>
  <c r="V476" i="5"/>
  <c r="V478" i="5"/>
  <c r="V480" i="5"/>
  <c r="V485" i="5"/>
  <c r="V487" i="5"/>
  <c r="V489" i="5"/>
  <c r="V490" i="5"/>
  <c r="V494" i="5"/>
  <c r="V495" i="5"/>
  <c r="V497" i="5"/>
  <c r="V498" i="5"/>
  <c r="V500" i="5"/>
  <c r="V506" i="5"/>
  <c r="V508" i="5"/>
  <c r="V509" i="5"/>
  <c r="V510" i="5"/>
  <c r="V513" i="5"/>
  <c r="V515" i="5"/>
  <c r="V516" i="5"/>
  <c r="V524" i="5"/>
  <c r="V532" i="5"/>
  <c r="V533" i="5"/>
  <c r="V534" i="5"/>
  <c r="V535" i="5"/>
  <c r="V537" i="5"/>
  <c r="V540" i="5"/>
  <c r="V542" i="5"/>
  <c r="V543" i="5"/>
  <c r="V550" i="5"/>
  <c r="V552" i="5"/>
  <c r="V554" i="5"/>
  <c r="V557" i="5"/>
  <c r="V558" i="5"/>
  <c r="V561" i="5"/>
  <c r="V562" i="5"/>
  <c r="V564" i="5"/>
  <c r="V567" i="5"/>
  <c r="V572" i="5"/>
  <c r="V573" i="5"/>
  <c r="V575" i="5"/>
  <c r="V576" i="5"/>
  <c r="V577" i="5"/>
  <c r="V579" i="5"/>
  <c r="V581" i="5"/>
  <c r="V584" i="5"/>
  <c r="V585" i="5"/>
  <c r="V587" i="5"/>
  <c r="V589" i="5"/>
  <c r="V596" i="5"/>
  <c r="V599" i="5"/>
  <c r="V600" i="5"/>
  <c r="V604" i="5"/>
  <c r="V608" i="5"/>
  <c r="V610" i="5"/>
  <c r="V613" i="5"/>
  <c r="V614" i="5"/>
  <c r="V615" i="5"/>
  <c r="V617" i="5"/>
  <c r="V619" i="5"/>
  <c r="V620" i="5"/>
  <c r="V622" i="5"/>
  <c r="V630" i="5"/>
  <c r="V632" i="5"/>
  <c r="V633" i="5"/>
  <c r="V634" i="5"/>
  <c r="V637" i="5"/>
  <c r="V143" i="5"/>
  <c r="V275" i="5"/>
  <c r="V29" i="5"/>
  <c r="V157" i="5"/>
  <c r="V332" i="5"/>
  <c r="V376" i="5"/>
  <c r="V212" i="5"/>
  <c r="V202" i="5"/>
  <c r="V262" i="5"/>
  <c r="V180" i="5"/>
  <c r="V3" i="5"/>
  <c r="V105" i="5"/>
  <c r="V64" i="5"/>
  <c r="V27" i="5"/>
  <c r="V274" i="5"/>
  <c r="V375" i="5"/>
  <c r="V215" i="5"/>
  <c r="V356" i="5"/>
  <c r="V330" i="5"/>
  <c r="V100" i="5"/>
  <c r="V138" i="5"/>
  <c r="V247" i="5"/>
  <c r="V6" i="5"/>
  <c r="V287" i="5"/>
  <c r="V231" i="5"/>
  <c r="V195" i="5"/>
  <c r="V358" i="5"/>
  <c r="V22" i="5"/>
  <c r="V16" i="5"/>
  <c r="V363" i="5"/>
  <c r="V255" i="5"/>
  <c r="V239" i="5"/>
  <c r="V326" i="5"/>
  <c r="V122" i="5"/>
  <c r="V19" i="5"/>
  <c r="V205" i="5"/>
  <c r="V258" i="5"/>
  <c r="V36" i="5"/>
  <c r="V56" i="5"/>
  <c r="V238" i="5"/>
  <c r="V293" i="5"/>
  <c r="V352" i="5"/>
  <c r="V269" i="5"/>
  <c r="V393" i="5"/>
  <c r="V323" i="5"/>
  <c r="V150" i="5"/>
  <c r="V20" i="5"/>
  <c r="V128" i="5"/>
  <c r="V77" i="5"/>
  <c r="V353" i="5"/>
  <c r="V321" i="5"/>
  <c r="V346" i="5"/>
  <c r="V304" i="5"/>
  <c r="V42" i="5"/>
  <c r="V214" i="5"/>
  <c r="V147" i="5"/>
  <c r="V173" i="5"/>
  <c r="V279" i="5"/>
  <c r="V280" i="5"/>
  <c r="V281" i="5"/>
  <c r="V282" i="5"/>
  <c r="V283" i="5"/>
  <c r="V288" i="5"/>
  <c r="V291" i="5"/>
  <c r="V294" i="5"/>
  <c r="V296" i="5"/>
  <c r="V299" i="5"/>
  <c r="V303" i="5"/>
  <c r="V309" i="5"/>
  <c r="V312" i="5"/>
  <c r="V315" i="5"/>
  <c r="V316" i="5"/>
  <c r="V317" i="5"/>
  <c r="V322" i="5"/>
  <c r="V325" i="5"/>
  <c r="V338" i="5"/>
  <c r="V345" i="5"/>
  <c r="V349" i="5"/>
  <c r="V360" i="5"/>
  <c r="V362" i="5"/>
  <c r="V365" i="5"/>
  <c r="V371" i="5"/>
  <c r="V373" i="5"/>
  <c r="V374" i="5"/>
  <c r="V380" i="5"/>
  <c r="V384" i="5"/>
  <c r="V388" i="5"/>
  <c r="V394" i="5"/>
  <c r="V8" i="5"/>
  <c r="V112" i="5"/>
  <c r="V91" i="5"/>
  <c r="V11" i="5"/>
  <c r="V39" i="5"/>
  <c r="V12" i="5"/>
  <c r="V28" i="5"/>
  <c r="V70" i="5"/>
  <c r="V32" i="5"/>
  <c r="V53" i="5"/>
  <c r="V110" i="5"/>
  <c r="V76" i="5"/>
  <c r="V199" i="5"/>
  <c r="V99" i="5"/>
  <c r="V123" i="5"/>
  <c r="V85" i="5"/>
  <c r="V213" i="5"/>
  <c r="V172" i="5"/>
  <c r="V7" i="5"/>
  <c r="V15" i="5"/>
  <c r="V17" i="5"/>
  <c r="V38" i="5"/>
  <c r="V49" i="5"/>
  <c r="V52" i="5"/>
  <c r="V54" i="5"/>
  <c r="V57" i="5"/>
  <c r="V73" i="5"/>
  <c r="V86" i="5"/>
  <c r="V92" i="5"/>
  <c r="V93" i="5"/>
  <c r="V94" i="5"/>
  <c r="V104" i="5"/>
  <c r="V107" i="5"/>
  <c r="V108" i="5"/>
  <c r="V109" i="5"/>
  <c r="V114" i="5"/>
  <c r="V115" i="5"/>
  <c r="V117" i="5"/>
  <c r="V125" i="5"/>
  <c r="V140" i="5"/>
  <c r="V142" i="5"/>
  <c r="V151" i="5"/>
  <c r="V156" i="5"/>
  <c r="V161" i="5"/>
  <c r="V165" i="5"/>
  <c r="V170" i="5"/>
  <c r="V171" i="5"/>
  <c r="V185" i="5"/>
  <c r="V186" i="5"/>
  <c r="V203" i="5"/>
  <c r="V217" i="5"/>
  <c r="V228" i="5"/>
  <c r="V233" i="5"/>
  <c r="V234" i="5"/>
  <c r="V236" i="5"/>
  <c r="V240" i="5"/>
  <c r="V241" i="5"/>
  <c r="V243" i="5"/>
  <c r="V249" i="5"/>
  <c r="V257" i="5"/>
  <c r="V260" i="5"/>
  <c r="V265" i="5"/>
  <c r="V268" i="5"/>
  <c r="E40" i="9"/>
  <c r="E34" i="9"/>
  <c r="E32" i="9"/>
  <c r="E31" i="9"/>
  <c r="E33" i="9"/>
  <c r="M1686" i="5"/>
  <c r="L1686" i="5"/>
  <c r="I1686" i="5"/>
  <c r="J1686" i="5"/>
  <c r="K1686" i="5"/>
  <c r="S1279" i="5"/>
  <c r="S1292" i="5"/>
  <c r="S1290" i="5"/>
  <c r="S1281" i="5"/>
  <c r="S1287" i="5"/>
  <c r="S1288" i="5"/>
  <c r="S1295" i="5"/>
  <c r="Z98" i="5"/>
  <c r="Z2" i="5"/>
  <c r="Z3" i="5"/>
  <c r="Z9" i="5"/>
  <c r="Z12" i="5"/>
  <c r="Z14" i="5"/>
  <c r="Z16" i="5"/>
  <c r="Z19" i="5"/>
  <c r="Z20" i="5"/>
  <c r="Z21" i="5"/>
  <c r="Z22" i="5"/>
  <c r="Z23" i="5"/>
  <c r="Z24" i="5"/>
  <c r="Z26" i="5"/>
  <c r="Z4" i="5"/>
  <c r="Z27" i="5"/>
  <c r="Z28" i="5"/>
  <c r="Z29" i="5"/>
  <c r="Z30" i="5"/>
  <c r="Z31" i="5"/>
  <c r="Z32" i="5"/>
  <c r="Z33" i="5"/>
  <c r="Z34" i="5"/>
  <c r="Z36" i="5"/>
  <c r="Z37" i="5"/>
  <c r="Z39" i="5"/>
  <c r="Z40" i="5"/>
  <c r="Z41" i="5"/>
  <c r="Z42" i="5"/>
  <c r="Z43" i="5"/>
  <c r="Z45" i="5"/>
  <c r="Z46" i="5"/>
  <c r="Z48" i="5"/>
  <c r="Z50" i="5"/>
  <c r="Z51" i="5"/>
  <c r="Z5" i="5"/>
  <c r="Z53" i="5"/>
  <c r="Z55" i="5"/>
  <c r="Z56" i="5"/>
  <c r="Z58" i="5"/>
  <c r="Z59" i="5"/>
  <c r="Z60" i="5"/>
  <c r="Z61" i="5"/>
  <c r="Z62" i="5"/>
  <c r="Z13" i="5"/>
  <c r="Z63" i="5"/>
  <c r="Z64" i="5"/>
  <c r="Z65" i="5"/>
  <c r="Z66" i="5"/>
  <c r="Z67" i="5"/>
  <c r="Z68" i="5"/>
  <c r="Z69" i="5"/>
  <c r="Z70" i="5"/>
  <c r="Z71" i="5"/>
  <c r="Z15" i="5"/>
  <c r="Z74" i="5"/>
  <c r="Z76" i="5"/>
  <c r="Z77" i="5"/>
  <c r="Z78" i="5"/>
  <c r="Z80" i="5"/>
  <c r="Z17" i="5"/>
  <c r="Z81" i="5"/>
  <c r="Z82" i="5"/>
  <c r="Z83" i="5"/>
  <c r="Z85" i="5"/>
  <c r="Z86" i="5"/>
  <c r="Z18" i="5"/>
  <c r="Z87" i="5"/>
  <c r="Z89" i="5"/>
  <c r="Z90" i="5"/>
  <c r="Z91" i="5"/>
  <c r="Z93" i="5"/>
  <c r="Z96" i="5"/>
  <c r="Z97" i="5"/>
  <c r="Z99" i="5"/>
  <c r="Z100" i="5"/>
  <c r="Z102" i="5"/>
  <c r="Z103" i="5"/>
  <c r="Z105" i="5"/>
  <c r="Z106" i="5"/>
  <c r="Z108" i="5"/>
  <c r="Z110" i="5"/>
  <c r="Z111" i="5"/>
  <c r="Z112" i="5"/>
  <c r="Z113" i="5"/>
  <c r="Z25" i="5"/>
  <c r="Z114" i="5"/>
  <c r="Z115" i="5"/>
  <c r="Z116" i="5"/>
  <c r="Z117" i="5"/>
  <c r="Z118" i="5"/>
  <c r="Z119" i="5"/>
  <c r="Z120" i="5"/>
  <c r="Z121" i="5"/>
  <c r="Z122" i="5"/>
  <c r="Z123" i="5"/>
  <c r="Z124" i="5"/>
  <c r="Z125" i="5"/>
  <c r="Z126" i="5"/>
  <c r="Z127" i="5"/>
  <c r="Z128" i="5"/>
  <c r="Z35" i="5"/>
  <c r="Z132" i="5"/>
  <c r="Z133" i="5"/>
  <c r="Z134" i="5"/>
  <c r="Z135" i="5"/>
  <c r="Z136" i="5"/>
  <c r="Z137" i="5"/>
  <c r="Z138" i="5"/>
  <c r="Z139" i="5"/>
  <c r="Z38" i="5"/>
  <c r="Z140" i="5"/>
  <c r="Z141" i="5"/>
  <c r="Z142" i="5"/>
  <c r="Z143" i="5"/>
  <c r="Z144" i="5"/>
  <c r="Z145" i="5"/>
  <c r="Z146" i="5"/>
  <c r="Z147" i="5"/>
  <c r="Z148" i="5"/>
  <c r="Z150" i="5"/>
  <c r="Z151" i="5"/>
  <c r="Z152" i="5"/>
  <c r="Z44" i="5"/>
  <c r="Z157" i="5"/>
  <c r="Z158" i="5"/>
  <c r="Z160" i="5"/>
  <c r="Z165" i="5"/>
  <c r="Z166" i="5"/>
  <c r="Z47" i="5"/>
  <c r="Z169" i="5"/>
  <c r="Z172" i="5"/>
  <c r="Z49" i="5"/>
  <c r="Z173" i="5"/>
  <c r="Z174" i="5"/>
  <c r="Z175" i="5"/>
  <c r="Z176" i="5"/>
  <c r="Z179" i="5"/>
  <c r="Z180" i="5"/>
  <c r="Z181" i="5"/>
  <c r="Z183" i="5"/>
  <c r="Z52" i="5"/>
  <c r="Z187" i="5"/>
  <c r="Z188" i="5"/>
  <c r="Z189" i="5"/>
  <c r="Z190" i="5"/>
  <c r="Z191" i="5"/>
  <c r="Z192" i="5"/>
  <c r="Z193" i="5"/>
  <c r="Z194" i="5"/>
  <c r="Z195" i="5"/>
  <c r="Z54" i="5"/>
  <c r="Z196" i="5"/>
  <c r="Z197" i="5"/>
  <c r="Z198" i="5"/>
  <c r="Z199" i="5"/>
  <c r="Z200" i="5"/>
  <c r="Z202" i="5"/>
  <c r="Z204" i="5"/>
  <c r="Z205" i="5"/>
  <c r="Z206" i="5"/>
  <c r="Z208" i="5"/>
  <c r="Z209" i="5"/>
  <c r="Z57" i="5"/>
  <c r="Z210" i="5"/>
  <c r="Z212" i="5"/>
  <c r="Z213" i="5"/>
  <c r="Z214" i="5"/>
  <c r="Z215" i="5"/>
  <c r="Z216" i="5"/>
  <c r="Z220" i="5"/>
  <c r="Z221" i="5"/>
  <c r="Z222" i="5"/>
  <c r="Z224" i="5"/>
  <c r="Z225" i="5"/>
  <c r="Z226" i="5"/>
  <c r="Z227" i="5"/>
  <c r="Z230" i="5"/>
  <c r="Z231" i="5"/>
  <c r="Z232" i="5"/>
  <c r="Z234" i="5"/>
  <c r="Z235" i="5"/>
  <c r="Z238" i="5"/>
  <c r="Z72" i="5"/>
  <c r="Z73" i="5"/>
  <c r="Z239" i="5"/>
  <c r="Z75" i="5"/>
  <c r="Z237" i="5"/>
  <c r="Z241" i="5"/>
  <c r="Z242" i="5"/>
  <c r="Z244" i="5"/>
  <c r="Z245" i="5"/>
  <c r="Z79" i="5"/>
  <c r="Z246" i="5"/>
  <c r="Z247" i="5"/>
  <c r="Z252" i="5"/>
  <c r="Z254" i="5"/>
  <c r="Z255" i="5"/>
  <c r="Z84" i="5"/>
  <c r="Z256" i="5"/>
  <c r="Z258" i="5"/>
  <c r="Z259" i="5"/>
  <c r="Z260" i="5"/>
  <c r="Z261" i="5"/>
  <c r="Z262" i="5"/>
  <c r="Z88" i="5"/>
  <c r="Z263" i="5"/>
  <c r="Z264" i="5"/>
  <c r="Z265" i="5"/>
  <c r="Z266" i="5"/>
  <c r="Z267" i="5"/>
  <c r="Z268" i="5"/>
  <c r="Z92" i="5"/>
  <c r="Z269" i="5"/>
  <c r="Z270" i="5"/>
  <c r="Z94" i="5"/>
  <c r="Z271" i="5"/>
  <c r="Z273" i="5"/>
  <c r="Z95" i="5"/>
  <c r="Z275" i="5"/>
  <c r="Z272" i="5"/>
  <c r="Z276" i="5"/>
  <c r="Z277" i="5"/>
  <c r="Z278" i="5"/>
  <c r="Z279" i="5"/>
  <c r="Z101" i="5"/>
  <c r="Z283" i="5"/>
  <c r="Z104" i="5"/>
  <c r="Z285" i="5"/>
  <c r="Z286" i="5"/>
  <c r="Z287" i="5"/>
  <c r="Z107" i="5"/>
  <c r="Z288" i="5"/>
  <c r="Z109" i="5"/>
  <c r="Z289" i="5"/>
  <c r="Z290" i="5"/>
  <c r="Z291" i="5"/>
  <c r="Z293" i="5"/>
  <c r="Z294" i="5"/>
  <c r="Z295" i="5"/>
  <c r="Z296" i="5"/>
  <c r="Z298" i="5"/>
  <c r="Z302" i="5"/>
  <c r="Z303" i="5"/>
  <c r="Z306" i="5"/>
  <c r="Z307" i="5"/>
  <c r="Z301" i="5"/>
  <c r="Z308" i="5"/>
  <c r="Z310" i="5"/>
  <c r="Z311" i="5"/>
  <c r="Z304" i="5"/>
  <c r="Z312" i="5"/>
  <c r="Z314" i="5"/>
  <c r="Z315" i="5"/>
  <c r="Z318" i="5"/>
  <c r="Z319" i="5"/>
  <c r="Z313" i="5"/>
  <c r="Z320" i="5"/>
  <c r="Z321" i="5"/>
  <c r="Z322" i="5"/>
  <c r="Z323" i="5"/>
  <c r="Z324" i="5"/>
  <c r="Z129" i="5"/>
  <c r="Z326" i="5"/>
  <c r="Z328" i="5"/>
  <c r="Z329" i="5"/>
  <c r="Z331" i="5"/>
  <c r="Z333" i="5"/>
  <c r="Z130" i="5"/>
  <c r="Z334" i="5"/>
  <c r="Z336" i="5"/>
  <c r="Z330" i="5"/>
  <c r="Z339" i="5"/>
  <c r="Z332" i="5"/>
  <c r="Z341" i="5"/>
  <c r="Z342" i="5"/>
  <c r="Z335" i="5"/>
  <c r="Z343" i="5"/>
  <c r="Z345" i="5"/>
  <c r="Z340" i="5"/>
  <c r="Z346" i="5"/>
  <c r="Z347" i="5"/>
  <c r="Z348" i="5"/>
  <c r="Z349" i="5"/>
  <c r="Z350" i="5"/>
  <c r="Z351" i="5"/>
  <c r="Z352" i="5"/>
  <c r="Z344" i="5"/>
  <c r="Z354" i="5"/>
  <c r="Z355" i="5"/>
  <c r="Z356" i="5"/>
  <c r="Z353" i="5"/>
  <c r="Z358" i="5"/>
  <c r="Z359" i="5"/>
  <c r="Z362" i="5"/>
  <c r="Z363" i="5"/>
  <c r="Z364" i="5"/>
  <c r="Z365" i="5"/>
  <c r="Z366" i="5"/>
  <c r="Z357" i="5"/>
  <c r="Z367" i="5"/>
  <c r="Z368" i="5"/>
  <c r="Z360" i="5"/>
  <c r="Z361" i="5"/>
  <c r="Z149" i="5"/>
  <c r="Z369" i="5"/>
  <c r="Z370" i="5"/>
  <c r="Z371" i="5"/>
  <c r="Z372" i="5"/>
  <c r="Z375" i="5"/>
  <c r="Z376" i="5"/>
  <c r="Z377" i="5"/>
  <c r="Z378" i="5"/>
  <c r="Z379" i="5"/>
  <c r="Z153" i="5"/>
  <c r="Z154" i="5"/>
  <c r="Z381" i="5"/>
  <c r="Z155" i="5"/>
  <c r="Z382" i="5"/>
  <c r="Z383" i="5"/>
  <c r="Z384" i="5"/>
  <c r="Z385" i="5"/>
  <c r="Z386" i="5"/>
  <c r="Z159" i="5"/>
  <c r="Z387" i="5"/>
  <c r="Z380" i="5"/>
  <c r="Z161" i="5"/>
  <c r="Z388" i="5"/>
  <c r="Z156" i="5"/>
  <c r="Z162" i="5"/>
  <c r="Z391" i="5"/>
  <c r="Z392" i="5"/>
  <c r="Z393" i="5"/>
  <c r="Z394" i="5"/>
  <c r="Z164" i="5"/>
  <c r="Z395" i="5"/>
  <c r="Z389" i="5"/>
  <c r="Z167" i="5"/>
  <c r="Z398" i="5"/>
  <c r="Z399" i="5"/>
  <c r="Z401" i="5"/>
  <c r="Z163" i="5"/>
  <c r="Z402" i="5"/>
  <c r="Z403" i="5"/>
  <c r="Z396" i="5"/>
  <c r="Z397" i="5"/>
  <c r="Z404" i="5"/>
  <c r="Z168" i="5"/>
  <c r="Z406" i="5"/>
  <c r="Z170" i="5"/>
  <c r="Z171" i="5"/>
  <c r="Z407" i="5"/>
  <c r="Z405" i="5"/>
  <c r="Z178" i="5"/>
  <c r="Z410" i="5"/>
  <c r="Z411" i="5"/>
  <c r="Z412" i="5"/>
  <c r="Z413" i="5"/>
  <c r="Z414" i="5"/>
  <c r="Z184" i="5"/>
  <c r="Z415" i="5"/>
  <c r="Z408" i="5"/>
  <c r="Z409" i="5"/>
  <c r="Z177" i="5"/>
  <c r="Z416" i="5"/>
  <c r="Z185" i="5"/>
  <c r="Z417" i="5"/>
  <c r="Z182" i="5"/>
  <c r="Z419" i="5"/>
  <c r="Z420" i="5"/>
  <c r="Z186" i="5"/>
  <c r="Z418" i="5"/>
  <c r="Z423" i="5"/>
  <c r="Z424" i="5"/>
  <c r="Z425" i="5"/>
  <c r="Z426" i="5"/>
  <c r="Z421" i="5"/>
  <c r="Z428" i="5"/>
  <c r="Z430" i="5"/>
  <c r="Z431" i="5"/>
  <c r="Z432" i="5"/>
  <c r="Z434" i="5"/>
  <c r="Z201" i="5"/>
  <c r="Z433" i="5"/>
  <c r="Z442" i="5"/>
  <c r="Z443" i="5"/>
  <c r="Z444" i="5"/>
  <c r="Z445" i="5"/>
  <c r="Z437" i="5"/>
  <c r="Z446" i="5"/>
  <c r="Z447" i="5"/>
  <c r="Z438" i="5"/>
  <c r="Z203" i="5"/>
  <c r="Z439" i="5"/>
  <c r="Z441" i="5"/>
  <c r="Z450" i="5"/>
  <c r="Z451" i="5"/>
  <c r="Z453" i="5"/>
  <c r="Z454" i="5"/>
  <c r="Z456" i="5"/>
  <c r="Z457" i="5"/>
  <c r="Z460" i="5"/>
  <c r="Z461" i="5"/>
  <c r="Z207" i="5"/>
  <c r="Z448" i="5"/>
  <c r="Z449" i="5"/>
  <c r="Z462" i="5"/>
  <c r="Z463" i="5"/>
  <c r="Z464" i="5"/>
  <c r="Z465" i="5"/>
  <c r="Z466" i="5"/>
  <c r="Z455" i="5"/>
  <c r="Z467" i="5"/>
  <c r="Z211" i="5"/>
  <c r="Z468" i="5"/>
  <c r="Z469" i="5"/>
  <c r="Z458" i="5"/>
  <c r="Z459" i="5"/>
  <c r="Z470" i="5"/>
  <c r="Z217" i="5"/>
  <c r="Z471" i="5"/>
  <c r="Z474" i="5"/>
  <c r="Z475" i="5"/>
  <c r="Z472" i="5"/>
  <c r="Z473" i="5"/>
  <c r="Z480" i="5"/>
  <c r="Z218" i="5"/>
  <c r="Z483" i="5"/>
  <c r="Z484" i="5"/>
  <c r="Z476" i="5"/>
  <c r="Z219" i="5"/>
  <c r="Z477" i="5"/>
  <c r="Z485" i="5"/>
  <c r="Z478" i="5"/>
  <c r="Z486" i="5"/>
  <c r="Z223" i="5"/>
  <c r="Z488" i="5"/>
  <c r="Z489" i="5"/>
  <c r="Z508" i="5"/>
  <c r="Z229" i="5"/>
  <c r="Z487" i="5"/>
  <c r="Z490" i="5"/>
  <c r="Z518" i="5"/>
  <c r="Z492" i="5"/>
  <c r="Z228" i="5"/>
  <c r="Z519" i="5"/>
  <c r="Z233" i="5"/>
  <c r="Z521" i="5"/>
  <c r="Z522" i="5"/>
  <c r="Z524" i="5"/>
  <c r="Z526" i="5"/>
  <c r="Z528" i="5"/>
  <c r="Z529" i="5"/>
  <c r="Z497" i="5"/>
  <c r="Z532" i="5"/>
  <c r="Z533" i="5"/>
  <c r="Z534" i="5"/>
  <c r="Z498" i="5"/>
  <c r="Z536" i="5"/>
  <c r="Z236" i="5"/>
  <c r="Z240" i="5"/>
  <c r="Z537" i="5"/>
  <c r="Z539" i="5"/>
  <c r="Z540" i="5"/>
  <c r="Z541" i="5"/>
  <c r="Z542" i="5"/>
  <c r="Z543" i="5"/>
  <c r="Z544" i="5"/>
  <c r="Z499" i="5"/>
  <c r="Z545" i="5"/>
  <c r="Z546" i="5"/>
  <c r="Z547" i="5"/>
  <c r="Z548" i="5"/>
  <c r="Z550" i="5"/>
  <c r="Z551" i="5"/>
  <c r="Z501" i="5"/>
  <c r="Z248" i="5"/>
  <c r="Z554" i="5"/>
  <c r="Z249" i="5"/>
  <c r="Z556" i="5"/>
  <c r="Z557" i="5"/>
  <c r="Z504" i="5"/>
  <c r="Z558" i="5"/>
  <c r="Z560" i="5"/>
  <c r="Z251" i="5"/>
  <c r="Z253" i="5"/>
  <c r="Z507" i="5"/>
  <c r="Z511" i="5"/>
  <c r="Z509" i="5"/>
  <c r="Z512" i="5"/>
  <c r="Z513" i="5"/>
  <c r="Z257" i="5"/>
  <c r="Z516" i="5"/>
  <c r="Z523" i="5"/>
  <c r="Z525" i="5"/>
  <c r="Z527" i="5"/>
  <c r="Z531" i="5"/>
  <c r="Z530" i="5"/>
  <c r="Z535" i="5"/>
  <c r="Z538" i="5"/>
  <c r="Z553" i="5"/>
  <c r="Z555" i="5"/>
  <c r="Z559" i="5"/>
  <c r="Z562" i="5"/>
  <c r="Z564" i="5"/>
  <c r="Z566" i="5"/>
  <c r="Z568" i="5"/>
  <c r="Z570" i="5"/>
  <c r="Z569" i="5"/>
  <c r="Z572" i="5"/>
  <c r="Z576" i="5"/>
  <c r="Z578" i="5"/>
  <c r="Z280" i="5"/>
  <c r="Z579" i="5"/>
  <c r="Z580" i="5"/>
  <c r="Z281" i="5"/>
  <c r="Z582" i="5"/>
  <c r="Z282" i="5"/>
  <c r="Z583" i="5"/>
  <c r="Z585" i="5"/>
  <c r="Z584" i="5"/>
  <c r="Z586" i="5"/>
  <c r="Z243" i="5"/>
  <c r="Z292" i="5"/>
  <c r="Z589" i="5"/>
  <c r="Z590" i="5"/>
  <c r="Z593" i="5"/>
  <c r="Z594" i="5"/>
  <c r="Z297" i="5"/>
  <c r="Z595" i="5"/>
  <c r="Z597" i="5"/>
  <c r="Z598" i="5"/>
  <c r="Z600" i="5"/>
  <c r="Z601" i="5"/>
  <c r="Z515" i="5"/>
  <c r="Z299" i="5"/>
  <c r="Z300" i="5"/>
  <c r="Z605" i="5"/>
  <c r="Z606" i="5"/>
  <c r="Z607" i="5"/>
  <c r="Z608" i="5"/>
  <c r="Z305" i="5"/>
  <c r="Z309" i="5"/>
  <c r="Z612" i="5"/>
  <c r="Z613" i="5"/>
  <c r="Z611" i="5"/>
  <c r="Z614" i="5"/>
  <c r="Z615" i="5"/>
  <c r="Z316" i="5"/>
  <c r="Z317" i="5"/>
  <c r="Z618" i="5"/>
  <c r="Z325" i="5"/>
  <c r="Z621" i="5"/>
  <c r="Z622" i="5"/>
  <c r="Z561" i="5"/>
  <c r="Z491" i="5"/>
  <c r="Z327" i="5"/>
  <c r="Z623" i="5"/>
  <c r="Z624" i="5"/>
  <c r="Z1417" i="5"/>
  <c r="Z495" i="5"/>
  <c r="Z627" i="5"/>
  <c r="Z577" i="5"/>
  <c r="Z628" i="5"/>
  <c r="Z337" i="5"/>
  <c r="Z338" i="5"/>
  <c r="Z629" i="5"/>
  <c r="Z630" i="5"/>
  <c r="Z631" i="5"/>
  <c r="Z632" i="5"/>
  <c r="Z633" i="5"/>
  <c r="Z634" i="5"/>
  <c r="Z284" i="5"/>
  <c r="Z635" i="5"/>
  <c r="Z636" i="5"/>
  <c r="Z637" i="5"/>
  <c r="Z638" i="5"/>
  <c r="Z250" i="5"/>
  <c r="Z1149" i="5"/>
  <c r="Z640" i="5"/>
  <c r="Z642" i="5"/>
  <c r="Z646" i="5"/>
  <c r="Z647" i="5"/>
  <c r="Z373" i="5"/>
  <c r="Z374" i="5"/>
  <c r="Z517" i="5"/>
  <c r="Z648" i="5"/>
  <c r="Z649" i="5"/>
  <c r="Z651" i="5"/>
  <c r="Z652" i="5"/>
  <c r="Z11" i="5"/>
  <c r="Z1274" i="5"/>
  <c r="Z653" i="5"/>
  <c r="Z654" i="5"/>
  <c r="Z655" i="5"/>
  <c r="Z656" i="5"/>
  <c r="Z657" i="5"/>
  <c r="Z390" i="5"/>
  <c r="Z658" i="5"/>
  <c r="Z659" i="5"/>
  <c r="Z400" i="5"/>
  <c r="Z661" i="5"/>
  <c r="Z662" i="5"/>
  <c r="Z664" i="5"/>
  <c r="Z665" i="5"/>
  <c r="Z666" i="5"/>
  <c r="Z672" i="5"/>
  <c r="Z673" i="5"/>
  <c r="Z678" i="5"/>
  <c r="Z680" i="5"/>
  <c r="Z681" i="5"/>
  <c r="Z682" i="5"/>
  <c r="Z683" i="5"/>
  <c r="Z684" i="5"/>
  <c r="Z1202" i="5"/>
  <c r="Z687" i="5"/>
  <c r="Z688" i="5"/>
  <c r="Z422" i="5"/>
  <c r="Z689" i="5"/>
  <c r="Z690" i="5"/>
  <c r="Z691" i="5"/>
  <c r="Z692" i="5"/>
  <c r="Z587" i="5"/>
  <c r="Z693" i="5"/>
  <c r="Z694" i="5"/>
  <c r="Z696" i="5"/>
  <c r="Z697" i="5"/>
  <c r="Z698" i="5"/>
  <c r="Z701" i="5"/>
  <c r="Z699" i="5"/>
  <c r="Z427" i="5"/>
  <c r="Z702" i="5"/>
  <c r="Z429" i="5"/>
  <c r="Z703" i="5"/>
  <c r="Z435" i="5"/>
  <c r="Z1319" i="5"/>
  <c r="Z436" i="5"/>
  <c r="Z707" i="5"/>
  <c r="Z708" i="5"/>
  <c r="Z440" i="5"/>
  <c r="Z709" i="5"/>
  <c r="Z644" i="5"/>
  <c r="Z711" i="5"/>
  <c r="Z1328" i="5"/>
  <c r="Z712" i="5"/>
  <c r="Z452" i="5"/>
  <c r="Z715" i="5"/>
  <c r="Z716" i="5"/>
  <c r="Z718" i="5"/>
  <c r="Z719" i="5"/>
  <c r="Z720" i="5"/>
  <c r="Z721" i="5"/>
  <c r="Z722" i="5"/>
  <c r="Z1301" i="5"/>
  <c r="Z723" i="5"/>
  <c r="Z724" i="5"/>
  <c r="Z725" i="5"/>
  <c r="Z726" i="5"/>
  <c r="Z481" i="5"/>
  <c r="Z728" i="5"/>
  <c r="Z729" i="5"/>
  <c r="Z730" i="5"/>
  <c r="Z731" i="5"/>
  <c r="Z482" i="5"/>
  <c r="Z732" i="5"/>
  <c r="Z1305" i="5"/>
  <c r="Z274" i="5"/>
  <c r="Z563" i="5"/>
  <c r="Z734" i="5"/>
  <c r="Z493" i="5"/>
  <c r="Z735" i="5"/>
  <c r="Z494" i="5"/>
  <c r="Z736" i="5"/>
  <c r="Z573" i="5"/>
  <c r="Z496" i="5"/>
  <c r="Z675" i="5"/>
  <c r="Z676" i="5"/>
  <c r="Z738" i="5"/>
  <c r="Z739" i="5"/>
  <c r="Z741" i="5"/>
  <c r="Z10" i="5"/>
  <c r="Z744" i="5"/>
  <c r="Z745" i="5"/>
  <c r="Z746" i="5"/>
  <c r="Z6" i="5"/>
  <c r="Z747" i="5"/>
  <c r="Z500" i="5"/>
  <c r="Z748" i="5"/>
  <c r="Z502" i="5"/>
  <c r="Z750" i="5"/>
  <c r="Z751" i="5"/>
  <c r="Z752" i="5"/>
  <c r="Z753" i="5"/>
  <c r="Z503" i="5"/>
  <c r="Z591" i="5"/>
  <c r="Z757" i="5"/>
  <c r="Z758" i="5"/>
  <c r="Z762" i="5"/>
  <c r="Z505" i="5"/>
  <c r="Z761" i="5"/>
  <c r="Z506" i="5"/>
  <c r="Z766" i="5"/>
  <c r="Z641" i="5"/>
  <c r="Z510" i="5"/>
  <c r="Z767" i="5"/>
  <c r="Z768" i="5"/>
  <c r="Z769" i="5"/>
  <c r="Z514" i="5"/>
  <c r="Z770" i="5"/>
  <c r="Z772" i="5"/>
  <c r="Z520" i="5"/>
  <c r="Z774" i="5"/>
  <c r="Z955" i="5"/>
  <c r="Z775" i="5"/>
  <c r="Z776" i="5"/>
  <c r="Z777" i="5"/>
  <c r="Z610" i="5"/>
  <c r="Z549" i="5"/>
  <c r="Z780" i="5"/>
  <c r="Z781" i="5"/>
  <c r="Z479" i="5"/>
  <c r="Z782" i="5"/>
  <c r="Z552" i="5"/>
  <c r="Z783" i="5"/>
  <c r="Z786" i="5"/>
  <c r="Z788" i="5"/>
  <c r="Z733" i="5"/>
  <c r="Z789" i="5"/>
  <c r="Z565" i="5"/>
  <c r="Z670" i="5"/>
  <c r="Z567" i="5"/>
  <c r="Z790" i="5"/>
  <c r="Z791" i="5"/>
  <c r="Z571" i="5"/>
  <c r="Z7" i="5"/>
  <c r="Z574" i="5"/>
  <c r="Z575" i="5"/>
  <c r="Z740" i="5"/>
  <c r="Z793" i="5"/>
  <c r="Z8" i="5"/>
  <c r="Z794" i="5"/>
  <c r="Z743" i="5"/>
  <c r="Z797" i="5"/>
  <c r="Z581" i="5"/>
  <c r="Z796" i="5"/>
  <c r="Z798" i="5"/>
  <c r="Z801" i="5"/>
  <c r="Z588" i="5"/>
  <c r="Z695" i="5"/>
  <c r="Z803" i="5"/>
  <c r="Z804" i="5"/>
  <c r="Z806" i="5"/>
  <c r="Z756" i="5"/>
  <c r="Z592" i="5"/>
  <c r="Z704" i="5"/>
  <c r="Z807" i="5"/>
  <c r="Z808" i="5"/>
  <c r="Z811" i="5"/>
  <c r="Z813" i="5"/>
  <c r="Z764" i="5"/>
  <c r="Z814" i="5"/>
  <c r="Z815" i="5"/>
  <c r="Z596" i="5"/>
  <c r="Z817" i="5"/>
  <c r="Z818" i="5"/>
  <c r="Z820" i="5"/>
  <c r="Z599" i="5"/>
  <c r="Z821" i="5"/>
  <c r="Z823" i="5"/>
  <c r="Z822" i="5"/>
  <c r="Z602" i="5"/>
  <c r="Z824" i="5"/>
  <c r="Z603" i="5"/>
  <c r="Z825" i="5"/>
  <c r="Z827" i="5"/>
  <c r="Z604" i="5"/>
  <c r="Z828" i="5"/>
  <c r="Z829" i="5"/>
  <c r="Z1052" i="5"/>
  <c r="Z830" i="5"/>
  <c r="Z832" i="5"/>
  <c r="Z833" i="5"/>
  <c r="Z835" i="5"/>
  <c r="Z836" i="5"/>
  <c r="Z837" i="5"/>
  <c r="Z838" i="5"/>
  <c r="Z609" i="5"/>
  <c r="Z839" i="5"/>
  <c r="Z841" i="5"/>
  <c r="Z842" i="5"/>
  <c r="Z616" i="5"/>
  <c r="Z617" i="5"/>
  <c r="Z844" i="5"/>
  <c r="Z846" i="5"/>
  <c r="Z847" i="5"/>
  <c r="Z848" i="5"/>
  <c r="Z849" i="5"/>
  <c r="Z850" i="5"/>
  <c r="Z851" i="5"/>
  <c r="Z619" i="5"/>
  <c r="Z620" i="5"/>
  <c r="Z852" i="5"/>
  <c r="Z855" i="5"/>
  <c r="Z1188" i="5"/>
  <c r="Z856" i="5"/>
  <c r="Z857" i="5"/>
  <c r="Z858" i="5"/>
  <c r="Z668" i="5"/>
  <c r="Z859" i="5"/>
  <c r="Z625" i="5"/>
  <c r="Z860" i="5"/>
  <c r="Z626" i="5"/>
  <c r="Z861" i="5"/>
  <c r="Z862" i="5"/>
  <c r="Z1030" i="5"/>
  <c r="Z864" i="5"/>
  <c r="Z865" i="5"/>
  <c r="Z866" i="5"/>
  <c r="Z686" i="5"/>
  <c r="Z867" i="5"/>
  <c r="Z799" i="5"/>
  <c r="Z868" i="5"/>
  <c r="Z870" i="5"/>
  <c r="Z749" i="5"/>
  <c r="Z873" i="5"/>
  <c r="Z875" i="5"/>
  <c r="Z754" i="5"/>
  <c r="Z878" i="5"/>
  <c r="Z880" i="5"/>
  <c r="Z882" i="5"/>
  <c r="Z639" i="5"/>
  <c r="Z883" i="5"/>
  <c r="Z884" i="5"/>
  <c r="Z885" i="5"/>
  <c r="Z887" i="5"/>
  <c r="Z643" i="5"/>
  <c r="Z1151" i="5"/>
  <c r="Z645" i="5"/>
  <c r="Z888" i="5"/>
  <c r="Z889" i="5"/>
  <c r="Z890" i="5"/>
  <c r="Z891" i="5"/>
  <c r="Z892" i="5"/>
  <c r="Z893" i="5"/>
  <c r="Z650" i="5"/>
  <c r="Z897" i="5"/>
  <c r="Z898" i="5"/>
  <c r="Z899" i="5"/>
  <c r="Z900" i="5"/>
  <c r="Z901" i="5"/>
  <c r="Z903" i="5"/>
  <c r="Z905" i="5"/>
  <c r="Z906" i="5"/>
  <c r="Z907" i="5"/>
  <c r="Z1137" i="5"/>
  <c r="Z660" i="5"/>
  <c r="Z909" i="5"/>
  <c r="Z845" i="5"/>
  <c r="Z663" i="5"/>
  <c r="Z785" i="5"/>
  <c r="Z913" i="5"/>
  <c r="Z915" i="5"/>
  <c r="Z916" i="5"/>
  <c r="Z917" i="5"/>
  <c r="Z667" i="5"/>
  <c r="Z669" i="5"/>
  <c r="Z671" i="5"/>
  <c r="Z918" i="5"/>
  <c r="Z920" i="5"/>
  <c r="Z921" i="5"/>
  <c r="Z922" i="5"/>
  <c r="Z674" i="5"/>
  <c r="Z924" i="5"/>
  <c r="Z925" i="5"/>
  <c r="Z737" i="5"/>
  <c r="Z677" i="5"/>
  <c r="Z927" i="5"/>
  <c r="Z679" i="5"/>
  <c r="Z928" i="5"/>
  <c r="Z930" i="5"/>
  <c r="Z931" i="5"/>
  <c r="Z932" i="5"/>
  <c r="Z933" i="5"/>
  <c r="Z1081" i="5"/>
  <c r="Z935" i="5"/>
  <c r="Z985" i="5"/>
  <c r="Z936" i="5"/>
  <c r="Z700" i="5"/>
  <c r="Z877" i="5"/>
  <c r="Z938" i="5"/>
  <c r="Z939" i="5"/>
  <c r="Z940" i="5"/>
  <c r="Z705" i="5"/>
  <c r="Z941" i="5"/>
  <c r="Z943" i="5"/>
  <c r="Z944" i="5"/>
  <c r="Z945" i="5"/>
  <c r="Z706" i="5"/>
  <c r="Z946" i="5"/>
  <c r="Z812" i="5"/>
  <c r="Z948" i="5"/>
  <c r="Z886" i="5"/>
  <c r="Z949" i="5"/>
  <c r="Z710" i="5"/>
  <c r="Z953" i="5"/>
  <c r="Z954" i="5"/>
  <c r="Z713" i="5"/>
  <c r="Z826" i="5"/>
  <c r="Z714" i="5"/>
  <c r="Z717" i="5"/>
  <c r="Z956" i="5"/>
  <c r="Z957" i="5"/>
  <c r="Z1015" i="5"/>
  <c r="Z1134" i="5"/>
  <c r="Z727" i="5"/>
  <c r="Z962" i="5"/>
  <c r="Z963" i="5"/>
  <c r="Z964" i="5"/>
  <c r="Z966" i="5"/>
  <c r="Z967" i="5"/>
  <c r="Z787" i="5"/>
  <c r="Z969" i="5"/>
  <c r="Z970" i="5"/>
  <c r="Z971" i="5"/>
  <c r="Z973" i="5"/>
  <c r="Z974" i="5"/>
  <c r="Z975" i="5"/>
  <c r="Z976" i="5"/>
  <c r="Z977" i="5"/>
  <c r="Z978" i="5"/>
  <c r="Z929" i="5"/>
  <c r="Z979" i="5"/>
  <c r="Z980" i="5"/>
  <c r="Z742" i="5"/>
  <c r="Z795" i="5"/>
  <c r="Z981" i="5"/>
  <c r="Z982" i="5"/>
  <c r="Z983" i="5"/>
  <c r="Z984" i="5"/>
  <c r="Z986" i="5"/>
  <c r="Z805" i="5"/>
  <c r="Z755" i="5"/>
  <c r="Z990" i="5"/>
  <c r="Z992" i="5"/>
  <c r="Z991" i="5"/>
  <c r="Z759" i="5"/>
  <c r="Z1041" i="5"/>
  <c r="Z993" i="5"/>
  <c r="Z760" i="5"/>
  <c r="Z994" i="5"/>
  <c r="Z995" i="5"/>
  <c r="Z763" i="5"/>
  <c r="Z996" i="5"/>
  <c r="Z997" i="5"/>
  <c r="Z998" i="5"/>
  <c r="Z765" i="5"/>
  <c r="Z999" i="5"/>
  <c r="Z1002" i="5"/>
  <c r="Z1007" i="5"/>
  <c r="Z771" i="5"/>
  <c r="Z1008" i="5"/>
  <c r="Z773" i="5"/>
  <c r="Z1011" i="5"/>
  <c r="Z1012" i="5"/>
  <c r="Z1099" i="5"/>
  <c r="Z1014" i="5"/>
  <c r="Z896" i="5"/>
  <c r="Z778" i="5"/>
  <c r="Z1018" i="5"/>
  <c r="Z779" i="5"/>
  <c r="Z1019" i="5"/>
  <c r="Z1020" i="5"/>
  <c r="Z1021" i="5"/>
  <c r="Z1022" i="5"/>
  <c r="Z1023" i="5"/>
  <c r="Z784" i="5"/>
  <c r="Z912" i="5"/>
  <c r="Z1025" i="5"/>
  <c r="Z972" i="5"/>
  <c r="Z792" i="5"/>
  <c r="Z1027" i="5"/>
  <c r="Z1029" i="5"/>
  <c r="Z1032" i="5"/>
  <c r="Z1033" i="5"/>
  <c r="Z685" i="5"/>
  <c r="Z1143" i="5"/>
  <c r="Z800" i="5"/>
  <c r="Z1036" i="5"/>
  <c r="Z802" i="5"/>
  <c r="Z1205" i="5"/>
  <c r="Z1039" i="5"/>
  <c r="Z1169" i="5"/>
  <c r="Z809" i="5"/>
  <c r="Z1042" i="5"/>
  <c r="Z1043" i="5"/>
  <c r="Z816" i="5"/>
  <c r="Z1044" i="5"/>
  <c r="Z1045" i="5"/>
  <c r="Z819" i="5"/>
  <c r="Z1046" i="5"/>
  <c r="Z1047" i="5"/>
  <c r="Z1050" i="5"/>
  <c r="Z1053" i="5"/>
  <c r="Z1051" i="5"/>
  <c r="Z831" i="5"/>
  <c r="Z1054" i="5"/>
  <c r="Z834" i="5"/>
  <c r="Z1055" i="5"/>
  <c r="Z1056" i="5"/>
  <c r="Z1057" i="5"/>
  <c r="Z1101" i="5"/>
  <c r="Z840" i="5"/>
  <c r="Z1060" i="5"/>
  <c r="Z1062" i="5"/>
  <c r="Z1063" i="5"/>
  <c r="Z1016" i="5"/>
  <c r="Z1064" i="5"/>
  <c r="Z1065" i="5"/>
  <c r="Z1066" i="5"/>
  <c r="Z1068" i="5"/>
  <c r="Z1276" i="5"/>
  <c r="Z1069" i="5"/>
  <c r="Z1070" i="5"/>
  <c r="Z843" i="5"/>
  <c r="Z1072" i="5"/>
  <c r="Z853" i="5"/>
  <c r="Z854" i="5"/>
  <c r="Z1075" i="5"/>
  <c r="Z1076" i="5"/>
  <c r="Z1077" i="5"/>
  <c r="Z1078" i="5"/>
  <c r="Z1079" i="5"/>
  <c r="Z863" i="5"/>
  <c r="Z1080" i="5"/>
  <c r="Z1243" i="5"/>
  <c r="Z1083" i="5"/>
  <c r="Z869" i="5"/>
  <c r="Z1084" i="5"/>
  <c r="Z871" i="5"/>
  <c r="Z872" i="5"/>
  <c r="Z874" i="5"/>
  <c r="Z876" i="5"/>
  <c r="Z1040" i="5"/>
  <c r="Z879" i="5"/>
  <c r="Z1088" i="5"/>
  <c r="Z881" i="5"/>
  <c r="Z1089" i="5"/>
  <c r="Z1090" i="5"/>
  <c r="Z1091" i="5"/>
  <c r="Z1094" i="5"/>
  <c r="Z1092" i="5"/>
  <c r="Z1093" i="5"/>
  <c r="Z1095" i="5"/>
  <c r="Z1096" i="5"/>
  <c r="Z1097" i="5"/>
  <c r="Z895" i="5"/>
  <c r="Z1098" i="5"/>
  <c r="Z1100" i="5"/>
  <c r="Z1102" i="5"/>
  <c r="Z1103" i="5"/>
  <c r="Z902" i="5"/>
  <c r="Z904" i="5"/>
  <c r="Z908" i="5"/>
  <c r="Z1107" i="5"/>
  <c r="Z1108" i="5"/>
  <c r="Z910" i="5"/>
  <c r="Z911" i="5"/>
  <c r="Z914" i="5"/>
  <c r="Z1110" i="5"/>
  <c r="Z1111" i="5"/>
  <c r="Z919" i="5"/>
  <c r="Z1113" i="5"/>
  <c r="Z923" i="5"/>
  <c r="Z1115" i="5"/>
  <c r="Z926" i="5"/>
  <c r="Z1164" i="5"/>
  <c r="Z1116" i="5"/>
  <c r="Z934" i="5"/>
  <c r="Z1085" i="5"/>
  <c r="Z937" i="5"/>
  <c r="Z1086" i="5"/>
  <c r="Z1118" i="5"/>
  <c r="Z942" i="5"/>
  <c r="Z947" i="5"/>
  <c r="Z1150" i="5"/>
  <c r="Z1121" i="5"/>
  <c r="Z1176" i="5"/>
  <c r="Z950" i="5"/>
  <c r="Z951" i="5"/>
  <c r="Z952" i="5"/>
  <c r="Z1123" i="5"/>
  <c r="Z1252" i="5"/>
  <c r="Z1125" i="5"/>
  <c r="Z1127" i="5"/>
  <c r="Z1126" i="5"/>
  <c r="Z1128" i="5"/>
  <c r="Z1129" i="5"/>
  <c r="Z1130" i="5"/>
  <c r="Z1131" i="5"/>
  <c r="Z958" i="5"/>
  <c r="Z1133" i="5"/>
  <c r="Z959" i="5"/>
  <c r="Z960" i="5"/>
  <c r="Z961" i="5"/>
  <c r="Z1135" i="5"/>
  <c r="Z965" i="5"/>
  <c r="Z1138" i="5"/>
  <c r="Z1139" i="5"/>
  <c r="Z1140" i="5"/>
  <c r="Z968" i="5"/>
  <c r="Z1141" i="5"/>
  <c r="Z1142" i="5"/>
  <c r="Z1146" i="5"/>
  <c r="Z987" i="5"/>
  <c r="Z988" i="5"/>
  <c r="Z1148" i="5"/>
  <c r="Z989" i="5"/>
  <c r="Z1000" i="5"/>
  <c r="Z1001" i="5"/>
  <c r="Z1003" i="5"/>
  <c r="Z1004" i="5"/>
  <c r="Z1005" i="5"/>
  <c r="Z1006" i="5"/>
  <c r="Z1009" i="5"/>
  <c r="Z1010" i="5"/>
  <c r="Z1152" i="5"/>
  <c r="Z1013" i="5"/>
  <c r="Z1155" i="5"/>
  <c r="Z1156" i="5"/>
  <c r="Z1157" i="5"/>
  <c r="Z1158" i="5"/>
  <c r="Z1017" i="5"/>
  <c r="Z1160" i="5"/>
  <c r="Z1161" i="5"/>
  <c r="Z1162" i="5"/>
  <c r="Z1024" i="5"/>
  <c r="Z1026" i="5"/>
  <c r="Z1028" i="5"/>
  <c r="Z1031" i="5"/>
  <c r="Z1166" i="5"/>
  <c r="Z1167" i="5"/>
  <c r="Z1265" i="5"/>
  <c r="Z1034" i="5"/>
  <c r="Z1035" i="5"/>
  <c r="Z1037" i="5"/>
  <c r="Z1168" i="5"/>
  <c r="Z1038" i="5"/>
  <c r="Z1171" i="5"/>
  <c r="Z1172" i="5"/>
  <c r="Z810" i="5"/>
  <c r="Z1173" i="5"/>
  <c r="Z1174" i="5"/>
  <c r="Z1175" i="5"/>
  <c r="Z1048" i="5"/>
  <c r="Z1049" i="5"/>
  <c r="Z1179" i="5"/>
  <c r="Z1058" i="5"/>
  <c r="Z1183" i="5"/>
  <c r="Z1067" i="5"/>
  <c r="Z1186" i="5"/>
  <c r="Z1071" i="5"/>
  <c r="Z1073" i="5"/>
  <c r="Z1074" i="5"/>
  <c r="Z1189" i="5"/>
  <c r="Z1190" i="5"/>
  <c r="Z1191" i="5"/>
  <c r="Z1197" i="5"/>
  <c r="Z1082" i="5"/>
  <c r="Z1208" i="5"/>
  <c r="Z1087" i="5"/>
  <c r="Z1210" i="5"/>
  <c r="Z1213" i="5"/>
  <c r="Z1215" i="5"/>
  <c r="Z1216" i="5"/>
  <c r="Z1218" i="5"/>
  <c r="Z894" i="5"/>
  <c r="Z1219" i="5"/>
  <c r="Z1222" i="5"/>
  <c r="Z1104" i="5"/>
  <c r="Z1106" i="5"/>
  <c r="Z1109" i="5"/>
  <c r="Z1230" i="5"/>
  <c r="Z1231" i="5"/>
  <c r="Z1233" i="5"/>
  <c r="Z1112" i="5"/>
  <c r="Z1114" i="5"/>
  <c r="Z1236" i="5"/>
  <c r="Z1298" i="5"/>
  <c r="Z1238" i="5"/>
  <c r="Z1244" i="5"/>
  <c r="Z1245" i="5"/>
  <c r="Z1425" i="5"/>
  <c r="Z1119" i="5"/>
  <c r="Z1248" i="5"/>
  <c r="Z1249" i="5"/>
  <c r="Z1122" i="5"/>
  <c r="Z1250" i="5"/>
  <c r="Z1124" i="5"/>
  <c r="Z1299" i="5"/>
  <c r="Z1132" i="5"/>
  <c r="Z1254" i="5"/>
  <c r="Z1136" i="5"/>
  <c r="Z1257" i="5"/>
  <c r="Z1258" i="5"/>
  <c r="Z1259" i="5"/>
  <c r="Z1263" i="5"/>
  <c r="Z1264" i="5"/>
  <c r="Z1144" i="5"/>
  <c r="Z1145" i="5"/>
  <c r="Z1147" i="5"/>
  <c r="Z1269" i="5"/>
  <c r="Z1271" i="5"/>
  <c r="Z1273" i="5"/>
  <c r="Z1323" i="5"/>
  <c r="Z1279" i="5"/>
  <c r="Z1153" i="5"/>
  <c r="Z1275" i="5"/>
  <c r="Z1159" i="5"/>
  <c r="Z1292" i="5"/>
  <c r="Z1163" i="5"/>
  <c r="Z1282" i="5"/>
  <c r="Z1284" i="5"/>
  <c r="Z1285" i="5"/>
  <c r="Z1291" i="5"/>
  <c r="Z1170" i="5"/>
  <c r="Z1293" i="5"/>
  <c r="Z1297" i="5"/>
  <c r="Z1177" i="5"/>
  <c r="Z1178" i="5"/>
  <c r="Z1180" i="5"/>
  <c r="Z1311" i="5"/>
  <c r="Z1313" i="5"/>
  <c r="Z1059" i="5"/>
  <c r="Z1061" i="5"/>
  <c r="Z1181" i="5"/>
  <c r="Z1182" i="5"/>
  <c r="Z1184" i="5"/>
  <c r="Z1185" i="5"/>
  <c r="Z1306" i="5"/>
  <c r="Z1296" i="5"/>
  <c r="Z1325" i="5"/>
  <c r="Z1192" i="5"/>
  <c r="Z1193" i="5"/>
  <c r="Z1194" i="5"/>
  <c r="Z1316" i="5"/>
  <c r="Z1329" i="5"/>
  <c r="Z1196" i="5"/>
  <c r="Z1198" i="5"/>
  <c r="Z1330" i="5"/>
  <c r="Z1199" i="5"/>
  <c r="Z1200" i="5"/>
  <c r="Z1201" i="5"/>
  <c r="Z1203" i="5"/>
  <c r="Z1204" i="5"/>
  <c r="Z1318" i="5"/>
  <c r="Z1335" i="5"/>
  <c r="Z1206" i="5"/>
  <c r="Z1207" i="5"/>
  <c r="Z1209" i="5"/>
  <c r="Z1303" i="5"/>
  <c r="Z1211" i="5"/>
  <c r="Z1212" i="5"/>
  <c r="Z1214" i="5"/>
  <c r="Z1346" i="5"/>
  <c r="Z1217" i="5"/>
  <c r="Z1349" i="5"/>
  <c r="Z1332" i="5"/>
  <c r="Z1220" i="5"/>
  <c r="Z1350" i="5"/>
  <c r="Z1351" i="5"/>
  <c r="Z1221" i="5"/>
  <c r="Z1336" i="5"/>
  <c r="Z1290" i="5"/>
  <c r="Z1226" i="5"/>
  <c r="Z1344" i="5"/>
  <c r="Z1234" i="5"/>
  <c r="Z1237" i="5"/>
  <c r="Z1239" i="5"/>
  <c r="Z1242" i="5"/>
  <c r="Z1300" i="5"/>
  <c r="Z1352" i="5"/>
  <c r="Z1223" i="5"/>
  <c r="Z1105" i="5"/>
  <c r="Z1224" i="5"/>
  <c r="Z1353" i="5"/>
  <c r="Z1227" i="5"/>
  <c r="Z1228" i="5"/>
  <c r="Z1229" i="5"/>
  <c r="Z1253" i="5"/>
  <c r="Z1235" i="5"/>
  <c r="Z1255" i="5"/>
  <c r="Z1117" i="5"/>
  <c r="Z1240" i="5"/>
  <c r="Z1241" i="5"/>
  <c r="Z1361" i="5"/>
  <c r="Z1256" i="5"/>
  <c r="Z1120" i="5"/>
  <c r="Z1247" i="5"/>
  <c r="Z1261" i="5"/>
  <c r="Z1366" i="5"/>
  <c r="Z1374" i="5"/>
  <c r="Z1367" i="5"/>
  <c r="Z1268" i="5"/>
  <c r="Z1369" i="5"/>
  <c r="Z1272" i="5"/>
  <c r="Z1375" i="5"/>
  <c r="Z1340" i="5"/>
  <c r="Z1377" i="5"/>
  <c r="Z1378" i="5"/>
  <c r="Z1260" i="5"/>
  <c r="Z1262" i="5"/>
  <c r="Z1266" i="5"/>
  <c r="Z1267" i="5"/>
  <c r="Z1383" i="5"/>
  <c r="Z1385" i="5"/>
  <c r="Z1270" i="5"/>
  <c r="Z1394" i="5"/>
  <c r="Z1277" i="5"/>
  <c r="Z1397" i="5"/>
  <c r="Z1281" i="5"/>
  <c r="Z1391" i="5"/>
  <c r="Z1286" i="5"/>
  <c r="Z1283" i="5"/>
  <c r="Z1395" i="5"/>
  <c r="Z1154" i="5"/>
  <c r="Z1287" i="5"/>
  <c r="Z1288" i="5"/>
  <c r="Z1289" i="5"/>
  <c r="Z1399" i="5"/>
  <c r="Z1294" i="5"/>
  <c r="Z1295" i="5"/>
  <c r="Z1402" i="5"/>
  <c r="Z1165" i="5"/>
  <c r="Z1406" i="5"/>
  <c r="Z1304" i="5"/>
  <c r="Z1415" i="5"/>
  <c r="Z1307" i="5"/>
  <c r="Z1416" i="5"/>
  <c r="Z1308" i="5"/>
  <c r="Z1419" i="5"/>
  <c r="Z1310" i="5"/>
  <c r="Z1314" i="5"/>
  <c r="Z1315" i="5"/>
  <c r="Z1420" i="5"/>
  <c r="Z1421" i="5"/>
  <c r="Z1317" i="5"/>
  <c r="Z1424" i="5"/>
  <c r="Z1187" i="5"/>
  <c r="Z1426" i="5"/>
  <c r="Z1321" i="5"/>
  <c r="Z1322" i="5"/>
  <c r="Z1324" i="5"/>
  <c r="Z1427" i="5"/>
  <c r="Z1326" i="5"/>
  <c r="Z1327" i="5"/>
  <c r="Z1195" i="5"/>
  <c r="Z1432" i="5"/>
  <c r="Z1433" i="5"/>
  <c r="Z1333" i="5"/>
  <c r="Z1434" i="5"/>
  <c r="Z1337" i="5"/>
  <c r="Z1339" i="5"/>
  <c r="Z1341" i="5"/>
  <c r="Z1437" i="5"/>
  <c r="Z1438" i="5"/>
  <c r="Z1439" i="5"/>
  <c r="Z1440" i="5"/>
  <c r="Z1355" i="5"/>
  <c r="Z1225" i="5"/>
  <c r="Z1232" i="5"/>
  <c r="Z1354" i="5"/>
  <c r="Z1441" i="5"/>
  <c r="Z1356" i="5"/>
  <c r="Z1443" i="5"/>
  <c r="Z1358" i="5"/>
  <c r="Z1444" i="5"/>
  <c r="Z1359" i="5"/>
  <c r="Z1360" i="5"/>
  <c r="Z1362" i="5"/>
  <c r="Z1446" i="5"/>
  <c r="Z1449" i="5"/>
  <c r="Z1246" i="5"/>
  <c r="Z1364" i="5"/>
  <c r="Z131" i="5"/>
  <c r="Z1251" i="5"/>
  <c r="Z1368" i="5"/>
  <c r="Z1370" i="5"/>
  <c r="Z1371" i="5"/>
  <c r="Z1373" i="5"/>
  <c r="Z1450" i="5"/>
  <c r="Z1451" i="5"/>
  <c r="Z1452" i="5"/>
  <c r="Z1453" i="5"/>
  <c r="Z1454" i="5"/>
  <c r="Z1456" i="5"/>
  <c r="Z1457" i="5"/>
  <c r="Z1379" i="5"/>
  <c r="Z1460" i="5"/>
  <c r="Z1380" i="5"/>
  <c r="Z1381" i="5"/>
  <c r="Z1461" i="5"/>
  <c r="Z1463" i="5"/>
  <c r="Z1386" i="5"/>
  <c r="Z1464" i="5"/>
  <c r="Z1466" i="5"/>
  <c r="Z1467" i="5"/>
  <c r="Z1468" i="5"/>
  <c r="Z1470" i="5"/>
  <c r="Z1686" i="5"/>
  <c r="Z1278" i="5"/>
  <c r="Z1389" i="5"/>
  <c r="Z1390" i="5"/>
  <c r="Z1280" i="5"/>
  <c r="Z1476" i="5"/>
  <c r="Z1478" i="5"/>
  <c r="Z1479" i="5"/>
  <c r="Z1398" i="5"/>
  <c r="Z1400" i="5"/>
  <c r="Z1401" i="5"/>
  <c r="Z1484" i="5"/>
  <c r="Z1405" i="5"/>
  <c r="Z1407" i="5"/>
  <c r="Z1408" i="5"/>
  <c r="Z1409" i="5"/>
  <c r="Z1490" i="5"/>
  <c r="Z1410" i="5"/>
  <c r="Z1302" i="5"/>
  <c r="Z1491" i="5"/>
  <c r="Z1499" i="5"/>
  <c r="Z1494" i="5"/>
  <c r="Z1495" i="5"/>
  <c r="Z1496" i="5"/>
  <c r="Z1309" i="5"/>
  <c r="Z1418" i="5"/>
  <c r="Z1498" i="5"/>
  <c r="Z1312" i="5"/>
  <c r="Z1500" i="5"/>
  <c r="Z1501" i="5"/>
  <c r="Z1423" i="5"/>
  <c r="Z1502" i="5"/>
  <c r="Z1504" i="5"/>
  <c r="Z1320" i="5"/>
  <c r="Z1506" i="5"/>
  <c r="Z1508" i="5"/>
  <c r="Z1431" i="5"/>
  <c r="Z1331" i="5"/>
  <c r="Z1509" i="5"/>
  <c r="Z1511" i="5"/>
  <c r="Z1338" i="5"/>
  <c r="Z1513" i="5"/>
  <c r="Z1342" i="5"/>
  <c r="Z1514" i="5"/>
  <c r="Z1343" i="5"/>
  <c r="Z1345" i="5"/>
  <c r="Z1347" i="5"/>
  <c r="Z1348" i="5"/>
  <c r="Z1515" i="5"/>
  <c r="Z1517" i="5"/>
  <c r="Z1519" i="5"/>
  <c r="Z1520" i="5"/>
  <c r="Z1521" i="5"/>
  <c r="Z1522" i="5"/>
  <c r="Z1523" i="5"/>
  <c r="Z1524" i="5"/>
  <c r="Z1357" i="5"/>
  <c r="Z1525" i="5"/>
  <c r="Z1526" i="5"/>
  <c r="Z1528" i="5"/>
  <c r="Z1529" i="5"/>
  <c r="Z1530" i="5"/>
  <c r="Z1363" i="5"/>
  <c r="Z1447" i="5"/>
  <c r="Z1532" i="5"/>
  <c r="Z1448" i="5"/>
  <c r="Z1365" i="5"/>
  <c r="Z1533" i="5"/>
  <c r="Z1534" i="5"/>
  <c r="Z1535" i="5"/>
  <c r="Z1536" i="5"/>
  <c r="Z1537" i="5"/>
  <c r="Z1372" i="5"/>
  <c r="Z1539" i="5"/>
  <c r="Z1376" i="5"/>
  <c r="Z1455" i="5"/>
  <c r="Z1542" i="5"/>
  <c r="Z1543" i="5"/>
  <c r="Z1459" i="5"/>
  <c r="Z1544" i="5"/>
  <c r="Z1382" i="5"/>
  <c r="Z1546" i="5"/>
  <c r="Z1384" i="5"/>
  <c r="Z1547" i="5"/>
  <c r="Z1548" i="5"/>
  <c r="Z1387" i="5"/>
  <c r="Z1465" i="5"/>
  <c r="Z1469" i="5"/>
  <c r="Z1551" i="5"/>
  <c r="Z1388" i="5"/>
  <c r="Z1556" i="5"/>
  <c r="Z1712" i="5"/>
  <c r="Z1392" i="5"/>
  <c r="Z1552" i="5"/>
  <c r="Z1477" i="5"/>
  <c r="Z1553" i="5"/>
  <c r="Z1554" i="5"/>
  <c r="Z1393" i="5"/>
  <c r="Z1555" i="5"/>
  <c r="Z1334" i="5"/>
  <c r="Z1557" i="5"/>
  <c r="Z1396" i="5"/>
  <c r="Z1481" i="5"/>
  <c r="Z1560" i="5"/>
  <c r="Z1561" i="5"/>
  <c r="Z1562" i="5"/>
  <c r="Z1563" i="5"/>
  <c r="Z1483" i="5"/>
  <c r="Z1564" i="5"/>
  <c r="Z1566" i="5"/>
  <c r="Z1403" i="5"/>
  <c r="Z1404" i="5"/>
  <c r="Z1488" i="5"/>
  <c r="Z1567" i="5"/>
  <c r="Z1411" i="5"/>
  <c r="Z1492" i="5"/>
  <c r="Z1568" i="5"/>
  <c r="Z1569" i="5"/>
  <c r="Z1412" i="5"/>
  <c r="Z1413" i="5"/>
  <c r="Z1414" i="5"/>
  <c r="Z1570" i="5"/>
  <c r="Z1572" i="5"/>
  <c r="Z1573" i="5"/>
  <c r="Z1422" i="5"/>
  <c r="Z1574" i="5"/>
  <c r="Z1575" i="5"/>
  <c r="Z1428" i="5"/>
  <c r="Z1429" i="5"/>
  <c r="Z1430" i="5"/>
  <c r="Z1576" i="5"/>
  <c r="Z1577" i="5"/>
  <c r="Z1578" i="5"/>
  <c r="Z1579" i="5"/>
  <c r="Z1580" i="5"/>
  <c r="Z1581" i="5"/>
  <c r="Z1582" i="5"/>
  <c r="Z1510" i="5"/>
  <c r="Z1435" i="5"/>
  <c r="Z1436" i="5"/>
  <c r="Z1584" i="5"/>
  <c r="Z1585" i="5"/>
  <c r="Z1586" i="5"/>
  <c r="Z1587" i="5"/>
  <c r="Z1588" i="5"/>
  <c r="Z1442" i="5"/>
  <c r="Z1589" i="5"/>
  <c r="Z1590" i="5"/>
  <c r="Z1445" i="5"/>
  <c r="Z1591" i="5"/>
  <c r="Z1592" i="5"/>
  <c r="Z1593" i="5"/>
  <c r="Z1594" i="5"/>
  <c r="Z1595" i="5"/>
  <c r="Z1596" i="5"/>
  <c r="Z1597" i="5"/>
  <c r="Z1598" i="5"/>
  <c r="Z1540" i="5"/>
  <c r="Z1599" i="5"/>
  <c r="Z1600" i="5"/>
  <c r="Z1601" i="5"/>
  <c r="Z1602" i="5"/>
  <c r="Z1603" i="5"/>
  <c r="Z1604" i="5"/>
  <c r="Z1605" i="5"/>
  <c r="Z1606" i="5"/>
  <c r="Z1458" i="5"/>
  <c r="Z1608" i="5"/>
  <c r="Z1609" i="5"/>
  <c r="Z1462" i="5"/>
  <c r="Z1610" i="5"/>
  <c r="Z1611" i="5"/>
  <c r="Z1612" i="5"/>
  <c r="Z1613" i="5"/>
  <c r="Z1471" i="5"/>
  <c r="Z1472" i="5"/>
  <c r="Z1473" i="5"/>
  <c r="Z1474" i="5"/>
  <c r="Z1475" i="5"/>
  <c r="Z1614" i="5"/>
  <c r="Z1615" i="5"/>
  <c r="Z1616" i="5"/>
  <c r="Z1480" i="5"/>
  <c r="Z1559" i="5"/>
  <c r="Z1482" i="5"/>
  <c r="Z1617" i="5"/>
  <c r="Z1618" i="5"/>
  <c r="Z1619" i="5"/>
  <c r="Z1620" i="5"/>
  <c r="Z1621" i="5"/>
  <c r="Z1622" i="5"/>
  <c r="Z1485" i="5"/>
  <c r="Z1623" i="5"/>
  <c r="Z1486" i="5"/>
  <c r="Z1487" i="5"/>
  <c r="Z1489" i="5"/>
  <c r="Z1493" i="5"/>
  <c r="Z1624" i="5"/>
  <c r="Z1625" i="5"/>
  <c r="Z1571" i="5"/>
  <c r="Z1497" i="5"/>
  <c r="Z1626" i="5"/>
  <c r="Z1627" i="5"/>
  <c r="Z1628" i="5"/>
  <c r="Z1629" i="5"/>
  <c r="Z1630" i="5"/>
  <c r="Z1631" i="5"/>
  <c r="Z1632" i="5"/>
  <c r="Z1633" i="5"/>
  <c r="Z1503" i="5"/>
  <c r="Z1634" i="5"/>
  <c r="Z1635" i="5"/>
  <c r="Z1505" i="5"/>
  <c r="Z1636" i="5"/>
  <c r="Z1507" i="5"/>
  <c r="Z1637" i="5"/>
  <c r="Z1638" i="5"/>
  <c r="Z1639" i="5"/>
  <c r="Z1640" i="5"/>
  <c r="Z1512" i="5"/>
  <c r="Z1641" i="5"/>
  <c r="Z1642" i="5"/>
  <c r="Z1583" i="5"/>
  <c r="Z1516" i="5"/>
  <c r="Z1643" i="5"/>
  <c r="Z1518" i="5"/>
  <c r="Z1644" i="5"/>
  <c r="Z1645" i="5"/>
  <c r="Z1646" i="5"/>
  <c r="Z1647" i="5"/>
  <c r="Z1648" i="5"/>
  <c r="Z1527" i="5"/>
  <c r="Z1531" i="5"/>
  <c r="Z1649" i="5"/>
  <c r="Z1650" i="5"/>
  <c r="Z1651" i="5"/>
  <c r="Z1538" i="5"/>
  <c r="Z1652" i="5"/>
  <c r="Z1541" i="5"/>
  <c r="Z1653" i="5"/>
  <c r="Z1654" i="5"/>
  <c r="Z1545" i="5"/>
  <c r="Z1655" i="5"/>
  <c r="Z1656" i="5"/>
  <c r="Z1657" i="5"/>
  <c r="Z1549" i="5"/>
  <c r="Z1658" i="5"/>
  <c r="Z1550" i="5"/>
  <c r="Z1659" i="5"/>
  <c r="Z1660" i="5"/>
  <c r="Z1558" i="5"/>
  <c r="Z1661" i="5"/>
  <c r="Z1565" i="5"/>
  <c r="Z1662" i="5"/>
  <c r="Z1663" i="5"/>
  <c r="Z1664" i="5"/>
  <c r="Z1665" i="5"/>
  <c r="Z1666" i="5"/>
  <c r="Z1667" i="5"/>
  <c r="Z1668" i="5"/>
  <c r="Z1669" i="5"/>
  <c r="Z1670" i="5"/>
  <c r="Z1671" i="5"/>
  <c r="Z1672" i="5"/>
  <c r="Z1673" i="5"/>
  <c r="Z1674" i="5"/>
  <c r="Z1675" i="5"/>
  <c r="Z1677" i="5"/>
  <c r="Z1678" i="5"/>
  <c r="Z1607" i="5"/>
  <c r="Z1679" i="5"/>
  <c r="Z1680" i="5"/>
  <c r="Z1681" i="5"/>
  <c r="Z1682" i="5"/>
  <c r="Z1683" i="5"/>
  <c r="Z1684" i="5"/>
  <c r="Z1685" i="5"/>
  <c r="Z1676" i="5"/>
  <c r="Z1687" i="5"/>
  <c r="Z1688" i="5"/>
  <c r="Z1689" i="5"/>
  <c r="Z1690" i="5"/>
  <c r="Z1691" i="5"/>
  <c r="Z1692" i="5"/>
  <c r="Z1693" i="5"/>
  <c r="Z1694" i="5"/>
  <c r="Z1695" i="5"/>
  <c r="Z1696" i="5"/>
  <c r="Z1697" i="5"/>
  <c r="Z1698" i="5"/>
  <c r="Z1699" i="5"/>
  <c r="Z1700" i="5"/>
  <c r="Z1701" i="5"/>
  <c r="Z1702" i="5"/>
  <c r="Z1703" i="5"/>
  <c r="Z1704" i="5"/>
  <c r="Z1705" i="5"/>
  <c r="Z1706" i="5"/>
  <c r="Z1707" i="5"/>
  <c r="Z1708" i="5"/>
  <c r="Z1709" i="5"/>
  <c r="Z1710" i="5"/>
  <c r="Z1711" i="5"/>
  <c r="Z1713" i="5"/>
  <c r="Z1714" i="5"/>
  <c r="Z1715" i="5"/>
  <c r="Z1716" i="5"/>
  <c r="Z1717" i="5"/>
  <c r="Z1718" i="5"/>
  <c r="Z1719" i="5"/>
  <c r="Z1720" i="5"/>
  <c r="Z1721" i="5"/>
  <c r="Z1722" i="5"/>
  <c r="Z1723" i="5"/>
  <c r="Z1724" i="5"/>
  <c r="Z1725" i="5"/>
  <c r="Z1726" i="5"/>
  <c r="Z1727" i="5"/>
  <c r="Z1728" i="5"/>
  <c r="Z1729" i="5"/>
  <c r="Z1730" i="5"/>
  <c r="Z1731" i="5"/>
  <c r="Z1732" i="5"/>
  <c r="Z1733" i="5"/>
  <c r="Z1734" i="5"/>
  <c r="Z1735" i="5"/>
  <c r="Z1736" i="5"/>
  <c r="Z1737" i="5"/>
  <c r="Z1738" i="5"/>
  <c r="Z1739" i="5"/>
  <c r="Z1740" i="5"/>
  <c r="Z1741" i="5"/>
  <c r="Z1742" i="5"/>
  <c r="Z1743" i="5"/>
  <c r="Z1744" i="5"/>
  <c r="Z1745" i="5"/>
  <c r="Z1746" i="5"/>
  <c r="Z1747" i="5"/>
  <c r="Z1748" i="5"/>
  <c r="Z1749" i="5"/>
  <c r="Z1750" i="5"/>
  <c r="Z1751" i="5"/>
  <c r="Z1752" i="5"/>
  <c r="Z1753" i="5"/>
  <c r="Z1754" i="5"/>
  <c r="Z1755" i="5"/>
  <c r="Z1756" i="5"/>
  <c r="Z1757" i="5"/>
  <c r="Z1758" i="5"/>
  <c r="Z1759" i="5"/>
  <c r="Z1760" i="5"/>
  <c r="Z1761" i="5"/>
  <c r="Z1762" i="5"/>
  <c r="Z1763" i="5"/>
  <c r="Z1764" i="5"/>
  <c r="Z1765" i="5"/>
  <c r="Z1766" i="5"/>
  <c r="Z1767" i="5"/>
  <c r="Z1768" i="5"/>
  <c r="Z1769" i="5"/>
  <c r="Z1770" i="5"/>
  <c r="Z1771" i="5"/>
  <c r="Z1772" i="5"/>
  <c r="Z1773" i="5"/>
  <c r="Z1774" i="5"/>
  <c r="Z1775" i="5"/>
  <c r="Z1776" i="5"/>
  <c r="Z1777" i="5"/>
  <c r="Z1778" i="5"/>
  <c r="Z1779" i="5"/>
  <c r="Z1780" i="5"/>
  <c r="Z1781" i="5"/>
  <c r="Z1782" i="5"/>
  <c r="Z1783" i="5"/>
  <c r="Z1784" i="5"/>
  <c r="Z1785" i="5"/>
  <c r="Z1786" i="5"/>
  <c r="Z1787" i="5"/>
  <c r="Z1788" i="5"/>
  <c r="Z1789" i="5"/>
  <c r="Z1790" i="5"/>
  <c r="Z1791" i="5"/>
  <c r="Z1792" i="5"/>
  <c r="Z1793" i="5"/>
  <c r="Z1794" i="5"/>
  <c r="Z1795" i="5"/>
  <c r="Z1796" i="5"/>
  <c r="Z1797" i="5"/>
  <c r="Z1798" i="5"/>
  <c r="Z1799" i="5"/>
  <c r="Z1800" i="5"/>
  <c r="Z1801" i="5"/>
  <c r="Z1802" i="5"/>
  <c r="Z1803" i="5"/>
  <c r="Z1804" i="5"/>
  <c r="Z1805" i="5"/>
  <c r="Z1806" i="5"/>
  <c r="Z1807" i="5"/>
  <c r="Z1808" i="5"/>
  <c r="Z1809" i="5"/>
  <c r="Z1810" i="5"/>
  <c r="Z1811" i="5"/>
  <c r="Z1812" i="5"/>
  <c r="Z1813" i="5"/>
  <c r="Z1814" i="5"/>
  <c r="Z1815" i="5"/>
  <c r="Z1816" i="5"/>
  <c r="Z1817" i="5"/>
  <c r="Z1818" i="5"/>
  <c r="Z1819" i="5"/>
  <c r="Z1820" i="5"/>
  <c r="Z1821" i="5"/>
  <c r="Z1822" i="5"/>
  <c r="Z1823" i="5"/>
  <c r="Z1824" i="5"/>
  <c r="Z1825" i="5"/>
  <c r="Z1826" i="5"/>
  <c r="Z1827" i="5"/>
  <c r="Z1828" i="5"/>
  <c r="Z1829" i="5"/>
  <c r="Z1830" i="5"/>
  <c r="Z1831" i="5"/>
  <c r="Z1832" i="5"/>
  <c r="Z1833" i="5"/>
  <c r="Z1834" i="5"/>
  <c r="Z1835" i="5"/>
  <c r="Z1836" i="5"/>
  <c r="Z1837" i="5"/>
  <c r="Z1838" i="5"/>
  <c r="Z1839" i="5"/>
  <c r="Z1840" i="5"/>
  <c r="Z1841" i="5"/>
  <c r="Z1842" i="5"/>
  <c r="Z1843" i="5"/>
  <c r="Z1844" i="5"/>
  <c r="Z1845" i="5"/>
  <c r="Z1846" i="5"/>
  <c r="Z1847" i="5"/>
  <c r="Z1848" i="5"/>
  <c r="Z1849" i="5"/>
  <c r="Z1850" i="5"/>
  <c r="Z1851" i="5"/>
  <c r="Z1852" i="5"/>
  <c r="Z1853" i="5"/>
  <c r="Z1854" i="5"/>
  <c r="Z1855" i="5"/>
  <c r="Z1856" i="5"/>
  <c r="Z1857" i="5"/>
  <c r="Z1858" i="5"/>
  <c r="Z1859" i="5"/>
  <c r="Z1860" i="5"/>
  <c r="Z1861" i="5"/>
  <c r="Z1862" i="5"/>
  <c r="Z1863" i="5"/>
  <c r="Z1864" i="5"/>
  <c r="Z1865" i="5"/>
  <c r="Z1866" i="5"/>
  <c r="Z1867" i="5"/>
  <c r="Z1868" i="5"/>
  <c r="Z1869" i="5"/>
  <c r="Z1870" i="5"/>
  <c r="Z1871" i="5"/>
  <c r="Z1872" i="5"/>
  <c r="Z1873" i="5"/>
  <c r="Z1874" i="5"/>
  <c r="Z1875" i="5"/>
  <c r="Z1876" i="5"/>
  <c r="Z1877" i="5"/>
  <c r="Z1878" i="5"/>
  <c r="Z1879" i="5"/>
  <c r="Z1880" i="5"/>
  <c r="Z1881" i="5"/>
  <c r="Z1882" i="5"/>
  <c r="Z1883" i="5"/>
  <c r="Z1884" i="5"/>
  <c r="Z1885" i="5"/>
  <c r="Z1886" i="5"/>
  <c r="Z1887" i="5"/>
  <c r="Z1888" i="5"/>
  <c r="Z1889" i="5"/>
  <c r="Z1890" i="5"/>
  <c r="Z1891" i="5"/>
  <c r="Z1892" i="5"/>
  <c r="Z1893" i="5"/>
  <c r="Z1894" i="5"/>
  <c r="Z1895" i="5"/>
  <c r="Z1896" i="5"/>
  <c r="Z1897" i="5"/>
  <c r="Z1898" i="5"/>
  <c r="Z1899" i="5"/>
  <c r="Z1900" i="5"/>
  <c r="Z1901" i="5"/>
  <c r="Z1902" i="5"/>
  <c r="Z1903" i="5"/>
  <c r="Z1904" i="5"/>
  <c r="Z1905" i="5"/>
  <c r="Z1906" i="5"/>
  <c r="Z1907" i="5"/>
  <c r="Z1908" i="5"/>
  <c r="Z1909" i="5"/>
  <c r="Z1910" i="5"/>
  <c r="Z1911" i="5"/>
  <c r="Z1912" i="5"/>
  <c r="Z1913" i="5"/>
  <c r="Z1914" i="5"/>
  <c r="Z1915" i="5"/>
  <c r="Z1916" i="5"/>
  <c r="Z1917" i="5"/>
  <c r="Z1918" i="5"/>
  <c r="Z1919" i="5"/>
  <c r="Z1920" i="5"/>
  <c r="Z1921" i="5"/>
  <c r="Z1922" i="5"/>
  <c r="Z1923" i="5"/>
  <c r="Z1924" i="5"/>
  <c r="Z1925" i="5"/>
  <c r="Z1926" i="5"/>
  <c r="Z1927" i="5"/>
  <c r="Z1928" i="5"/>
  <c r="Z1929" i="5"/>
  <c r="Z1930" i="5"/>
  <c r="Z1931" i="5"/>
  <c r="Z1932" i="5"/>
  <c r="Z1933" i="5"/>
  <c r="Z1934" i="5"/>
  <c r="Z1935" i="5"/>
  <c r="Z1936" i="5"/>
  <c r="Z1937" i="5"/>
  <c r="Z1938" i="5"/>
  <c r="Z1939" i="5"/>
  <c r="Z1940" i="5"/>
  <c r="Z1941" i="5"/>
  <c r="Z1942" i="5"/>
  <c r="Z1943" i="5"/>
  <c r="Z1944" i="5"/>
  <c r="Z1945" i="5"/>
  <c r="Z1946" i="5"/>
  <c r="Z1947" i="5"/>
  <c r="Z1948" i="5"/>
  <c r="Z1949" i="5"/>
  <c r="Z1950" i="5"/>
  <c r="Z1951" i="5"/>
  <c r="Z1952" i="5"/>
  <c r="Z1953" i="5"/>
  <c r="Z1954" i="5"/>
  <c r="Z1955" i="5"/>
  <c r="Z1956" i="5"/>
  <c r="Z1957" i="5"/>
  <c r="Z1958" i="5"/>
  <c r="Z1959" i="5"/>
  <c r="Z1960" i="5"/>
  <c r="Z1961" i="5"/>
  <c r="Z1962" i="5"/>
  <c r="Z1963" i="5"/>
  <c r="Z1964" i="5"/>
  <c r="Z1965" i="5"/>
  <c r="Z1966" i="5"/>
  <c r="Z1967" i="5"/>
  <c r="Z1968" i="5"/>
  <c r="Z1969" i="5"/>
  <c r="Z1970" i="5"/>
  <c r="Z1971" i="5"/>
  <c r="Z1972" i="5"/>
  <c r="Z1973" i="5"/>
  <c r="Z1974" i="5"/>
  <c r="Z1975" i="5"/>
  <c r="Z1976" i="5"/>
  <c r="Z1977" i="5"/>
  <c r="Z1978" i="5"/>
  <c r="Z1979" i="5"/>
  <c r="Z1980" i="5"/>
  <c r="Z1981" i="5"/>
  <c r="Z1982" i="5"/>
  <c r="Z1983" i="5"/>
  <c r="Z1984" i="5"/>
  <c r="Z1985" i="5"/>
  <c r="Z1986" i="5"/>
  <c r="Z1987" i="5"/>
  <c r="Z1988" i="5"/>
  <c r="Z1989" i="5"/>
  <c r="Z1990" i="5"/>
  <c r="Z1991" i="5"/>
  <c r="Z1992" i="5"/>
  <c r="Z1993" i="5"/>
  <c r="Z1994" i="5"/>
  <c r="Z1995" i="5"/>
  <c r="Z1996" i="5"/>
  <c r="Z1997" i="5"/>
  <c r="Z1998" i="5"/>
  <c r="Z1999" i="5"/>
  <c r="Z2000" i="5"/>
  <c r="Z2001" i="5"/>
  <c r="Z2002" i="5"/>
  <c r="Z2003" i="5"/>
  <c r="Z2004" i="5"/>
  <c r="Z2005" i="5"/>
  <c r="Z2006" i="5"/>
  <c r="Z2007" i="5"/>
  <c r="Z2008" i="5"/>
  <c r="Z2009" i="5"/>
  <c r="Z2010" i="5"/>
  <c r="Z2011" i="5"/>
  <c r="Z2012" i="5"/>
  <c r="Z2013" i="5"/>
  <c r="Z2014" i="5"/>
  <c r="Z2015" i="5"/>
  <c r="Z2016" i="5"/>
  <c r="Z2017" i="5"/>
  <c r="Z2018" i="5"/>
  <c r="Z2019" i="5"/>
  <c r="Z2020" i="5"/>
  <c r="Z2021" i="5"/>
  <c r="Z2022" i="5"/>
  <c r="Z2023" i="5"/>
  <c r="Z2024" i="5"/>
  <c r="Z2025" i="5"/>
  <c r="Z2026" i="5"/>
  <c r="Z2027" i="5"/>
  <c r="Z2028" i="5"/>
  <c r="Z2029" i="5"/>
  <c r="Z2030" i="5"/>
  <c r="Z2031" i="5"/>
  <c r="Z2032" i="5"/>
  <c r="Z2033" i="5"/>
  <c r="Z2034" i="5"/>
  <c r="Z2035" i="5"/>
  <c r="Z2036" i="5"/>
  <c r="Z2037" i="5"/>
  <c r="Z2038" i="5"/>
  <c r="Z2039" i="5"/>
  <c r="Z2040" i="5"/>
  <c r="Z2041" i="5"/>
  <c r="Z2042" i="5"/>
  <c r="Z2043" i="5"/>
  <c r="Z2044" i="5"/>
  <c r="Z2045" i="5"/>
  <c r="Z2046" i="5"/>
  <c r="Z2047" i="5"/>
  <c r="Z2048" i="5"/>
  <c r="Z2049" i="5"/>
  <c r="Z2050" i="5"/>
  <c r="Z2051" i="5"/>
  <c r="Z2052" i="5"/>
  <c r="Z2053" i="5"/>
  <c r="Z2054" i="5"/>
  <c r="Z2055" i="5"/>
  <c r="Z2056" i="5"/>
  <c r="Z2057" i="5"/>
  <c r="Z2058" i="5"/>
  <c r="Z2059" i="5"/>
  <c r="Z2060" i="5"/>
  <c r="Z2061" i="5"/>
  <c r="Z2062" i="5"/>
  <c r="Z2063" i="5"/>
  <c r="Z2064" i="5"/>
  <c r="Z2065" i="5"/>
  <c r="Z2066" i="5"/>
  <c r="Z2067" i="5"/>
  <c r="Z2068" i="5"/>
  <c r="Z2069" i="5"/>
  <c r="Z2070" i="5"/>
  <c r="Z2071" i="5"/>
  <c r="Z2072" i="5"/>
  <c r="Z2073" i="5"/>
  <c r="Z2074" i="5"/>
  <c r="Z2075" i="5"/>
  <c r="Z2076" i="5"/>
  <c r="Z2077" i="5"/>
  <c r="Z2078" i="5"/>
  <c r="Z2079" i="5"/>
  <c r="Z2080" i="5"/>
  <c r="Z2081" i="5"/>
  <c r="Z2082" i="5"/>
  <c r="Z2083" i="5"/>
  <c r="Z2084" i="5"/>
  <c r="Z2085" i="5"/>
  <c r="Z2086" i="5"/>
  <c r="Z2087" i="5"/>
  <c r="Z2088" i="5"/>
  <c r="Z2089" i="5"/>
  <c r="Z2090" i="5"/>
  <c r="Z2091" i="5"/>
  <c r="Z2092" i="5"/>
  <c r="Z2093" i="5"/>
  <c r="Z2094" i="5"/>
  <c r="Z2095" i="5"/>
  <c r="Z2096" i="5"/>
  <c r="Z2097" i="5"/>
  <c r="Z2098" i="5"/>
  <c r="C44" i="8"/>
  <c r="F47" i="9"/>
  <c r="F46" i="9"/>
  <c r="F44" i="9"/>
  <c r="F43" i="9"/>
  <c r="F42" i="9"/>
  <c r="F41" i="9"/>
  <c r="F40" i="9"/>
  <c r="F34" i="9"/>
  <c r="F33" i="9"/>
  <c r="F32" i="9"/>
  <c r="F31" i="9"/>
  <c r="F10" i="9"/>
  <c r="F9" i="9"/>
  <c r="F7" i="9"/>
  <c r="F5" i="9"/>
  <c r="F3" i="9"/>
  <c r="S1298" i="5"/>
  <c r="S1313" i="5"/>
  <c r="S1303" i="5"/>
  <c r="AK98" i="5"/>
  <c r="AM98" i="5"/>
  <c r="AK2" i="5"/>
  <c r="AM2" i="5"/>
  <c r="AK3" i="5"/>
  <c r="AM3" i="5"/>
  <c r="AK9" i="5"/>
  <c r="AM9" i="5"/>
  <c r="AK12" i="5"/>
  <c r="AM12" i="5"/>
  <c r="AK14" i="5"/>
  <c r="AM14" i="5"/>
  <c r="AK16" i="5"/>
  <c r="AM16" i="5"/>
  <c r="AK19" i="5"/>
  <c r="AM19" i="5"/>
  <c r="AK20" i="5"/>
  <c r="AM20" i="5"/>
  <c r="AK21" i="5"/>
  <c r="AM21" i="5"/>
  <c r="AK22" i="5"/>
  <c r="AM22" i="5"/>
  <c r="AK23" i="5"/>
  <c r="AM23" i="5"/>
  <c r="AK24" i="5"/>
  <c r="AM24" i="5"/>
  <c r="AK26" i="5"/>
  <c r="AM26" i="5"/>
  <c r="AK4" i="5"/>
  <c r="AM4" i="5"/>
  <c r="AK27" i="5"/>
  <c r="AM27" i="5"/>
  <c r="AK28" i="5"/>
  <c r="AM28" i="5"/>
  <c r="AK29" i="5"/>
  <c r="AM29" i="5"/>
  <c r="AK30" i="5"/>
  <c r="AM30" i="5"/>
  <c r="AK31" i="5"/>
  <c r="AM31" i="5"/>
  <c r="AK32" i="5"/>
  <c r="AM32" i="5"/>
  <c r="AK33" i="5"/>
  <c r="AM33" i="5"/>
  <c r="AK34" i="5"/>
  <c r="AM34" i="5"/>
  <c r="AK36" i="5"/>
  <c r="AM36" i="5"/>
  <c r="AK37" i="5"/>
  <c r="AM37" i="5"/>
  <c r="AK39" i="5"/>
  <c r="AM39" i="5"/>
  <c r="AK40" i="5"/>
  <c r="AM40" i="5"/>
  <c r="AK41" i="5"/>
  <c r="AM41" i="5"/>
  <c r="AK42" i="5"/>
  <c r="AM42" i="5"/>
  <c r="AK43" i="5"/>
  <c r="AM43" i="5"/>
  <c r="AK45" i="5"/>
  <c r="AM45" i="5"/>
  <c r="AK46" i="5"/>
  <c r="AM46" i="5"/>
  <c r="AK48" i="5"/>
  <c r="AM48" i="5"/>
  <c r="AK50" i="5"/>
  <c r="AM50" i="5"/>
  <c r="AK51" i="5"/>
  <c r="AM51" i="5"/>
  <c r="AK5" i="5"/>
  <c r="AM5" i="5"/>
  <c r="AK53" i="5"/>
  <c r="AM53" i="5"/>
  <c r="AK55" i="5"/>
  <c r="AM55" i="5"/>
  <c r="AK56" i="5"/>
  <c r="AM56" i="5"/>
  <c r="AK58" i="5"/>
  <c r="AM58" i="5"/>
  <c r="AK59" i="5"/>
  <c r="AM59" i="5"/>
  <c r="AK60" i="5"/>
  <c r="AM60" i="5"/>
  <c r="AK61" i="5"/>
  <c r="AM61" i="5"/>
  <c r="AK62" i="5"/>
  <c r="AM62" i="5"/>
  <c r="AK13" i="5"/>
  <c r="AM13" i="5"/>
  <c r="AK63" i="5"/>
  <c r="AM63" i="5"/>
  <c r="AK64" i="5"/>
  <c r="AM64" i="5"/>
  <c r="AK65" i="5"/>
  <c r="AM65" i="5"/>
  <c r="AK66" i="5"/>
  <c r="AM66" i="5"/>
  <c r="AK67" i="5"/>
  <c r="AM67" i="5"/>
  <c r="AK68" i="5"/>
  <c r="AM68" i="5"/>
  <c r="AK69" i="5"/>
  <c r="AM69" i="5"/>
  <c r="AK70" i="5"/>
  <c r="AM70" i="5"/>
  <c r="AK71" i="5"/>
  <c r="AM71" i="5"/>
  <c r="AK15" i="5"/>
  <c r="AM15" i="5"/>
  <c r="AK74" i="5"/>
  <c r="AM74" i="5"/>
  <c r="AK76" i="5"/>
  <c r="AM76" i="5"/>
  <c r="AK77" i="5"/>
  <c r="AM77" i="5"/>
  <c r="AK78" i="5"/>
  <c r="AM78" i="5"/>
  <c r="AK80" i="5"/>
  <c r="AM80" i="5"/>
  <c r="AK17" i="5"/>
  <c r="AM17" i="5"/>
  <c r="AK81" i="5"/>
  <c r="AM81" i="5"/>
  <c r="AK82" i="5"/>
  <c r="AM82" i="5"/>
  <c r="AK83" i="5"/>
  <c r="AM83" i="5"/>
  <c r="AK85" i="5"/>
  <c r="AM85" i="5"/>
  <c r="AK86" i="5"/>
  <c r="AM86" i="5"/>
  <c r="AK18" i="5"/>
  <c r="AM18" i="5"/>
  <c r="AK87" i="5"/>
  <c r="AM87" i="5"/>
  <c r="AK89" i="5"/>
  <c r="AM89" i="5"/>
  <c r="AK90" i="5"/>
  <c r="AM90" i="5"/>
  <c r="AK91" i="5"/>
  <c r="AM91" i="5"/>
  <c r="AK93" i="5"/>
  <c r="AM93" i="5"/>
  <c r="AK96" i="5"/>
  <c r="AM96" i="5"/>
  <c r="AK97" i="5"/>
  <c r="AM97" i="5"/>
  <c r="AK99" i="5"/>
  <c r="AM99" i="5"/>
  <c r="AK100" i="5"/>
  <c r="AM100" i="5"/>
  <c r="AK102" i="5"/>
  <c r="AM102" i="5"/>
  <c r="AK103" i="5"/>
  <c r="AM103" i="5"/>
  <c r="AK105" i="5"/>
  <c r="AM105" i="5"/>
  <c r="AK106" i="5"/>
  <c r="AM106" i="5"/>
  <c r="AK108" i="5"/>
  <c r="AM108" i="5"/>
  <c r="AK110" i="5"/>
  <c r="AM110" i="5"/>
  <c r="AK111" i="5"/>
  <c r="AM111" i="5"/>
  <c r="AK112" i="5"/>
  <c r="AM112" i="5"/>
  <c r="AK113" i="5"/>
  <c r="AM113" i="5"/>
  <c r="AK25" i="5"/>
  <c r="AM25" i="5"/>
  <c r="AK114" i="5"/>
  <c r="AM114" i="5"/>
  <c r="AK115" i="5"/>
  <c r="AM115" i="5"/>
  <c r="AK116" i="5"/>
  <c r="AM116" i="5"/>
  <c r="AK117" i="5"/>
  <c r="AM117" i="5"/>
  <c r="AK118" i="5"/>
  <c r="AM118" i="5"/>
  <c r="AK119" i="5"/>
  <c r="AM119" i="5"/>
  <c r="AK120" i="5"/>
  <c r="AM120" i="5"/>
  <c r="AK121" i="5"/>
  <c r="AM121" i="5"/>
  <c r="AK122" i="5"/>
  <c r="AM122" i="5"/>
  <c r="AK123" i="5"/>
  <c r="AM123" i="5"/>
  <c r="AK124" i="5"/>
  <c r="AM124" i="5"/>
  <c r="AK125" i="5"/>
  <c r="AM125" i="5"/>
  <c r="AK126" i="5"/>
  <c r="AM126" i="5"/>
  <c r="AK127" i="5"/>
  <c r="AM127" i="5"/>
  <c r="AK128" i="5"/>
  <c r="AM128" i="5"/>
  <c r="AK35" i="5"/>
  <c r="AM35" i="5"/>
  <c r="AK132" i="5"/>
  <c r="AM132" i="5"/>
  <c r="AK133" i="5"/>
  <c r="AM133" i="5"/>
  <c r="AK134" i="5"/>
  <c r="AM134" i="5"/>
  <c r="AK135" i="5"/>
  <c r="AM135" i="5"/>
  <c r="AK136" i="5"/>
  <c r="AM136" i="5"/>
  <c r="AK137" i="5"/>
  <c r="AM137" i="5"/>
  <c r="AK138" i="5"/>
  <c r="AM138" i="5"/>
  <c r="AK139" i="5"/>
  <c r="AM139" i="5"/>
  <c r="AK38" i="5"/>
  <c r="AM38" i="5"/>
  <c r="AK140" i="5"/>
  <c r="AM140" i="5"/>
  <c r="AK141" i="5"/>
  <c r="AM141" i="5"/>
  <c r="AK142" i="5"/>
  <c r="AM142" i="5"/>
  <c r="AK143" i="5"/>
  <c r="AM143" i="5"/>
  <c r="AK144" i="5"/>
  <c r="AM144" i="5"/>
  <c r="AK145" i="5"/>
  <c r="AM145" i="5"/>
  <c r="AK146" i="5"/>
  <c r="AM146" i="5"/>
  <c r="AK147" i="5"/>
  <c r="AM147" i="5"/>
  <c r="AK148" i="5"/>
  <c r="AM148" i="5"/>
  <c r="AK150" i="5"/>
  <c r="AM150" i="5"/>
  <c r="AK151" i="5"/>
  <c r="AM151" i="5"/>
  <c r="AK152" i="5"/>
  <c r="AM152" i="5"/>
  <c r="AK44" i="5"/>
  <c r="AM44" i="5"/>
  <c r="AK157" i="5"/>
  <c r="AM157" i="5"/>
  <c r="AK158" i="5"/>
  <c r="AM158" i="5"/>
  <c r="AK160" i="5"/>
  <c r="AM160" i="5"/>
  <c r="AK165" i="5"/>
  <c r="AM165" i="5"/>
  <c r="AK166" i="5"/>
  <c r="AM166" i="5"/>
  <c r="AK47" i="5"/>
  <c r="AM47" i="5"/>
  <c r="AK169" i="5"/>
  <c r="AM169" i="5"/>
  <c r="AK172" i="5"/>
  <c r="AM172" i="5"/>
  <c r="AK49" i="5"/>
  <c r="AM49" i="5"/>
  <c r="AK173" i="5"/>
  <c r="AM173" i="5"/>
  <c r="AK174" i="5"/>
  <c r="AM174" i="5"/>
  <c r="AK175" i="5"/>
  <c r="AM175" i="5"/>
  <c r="AK176" i="5"/>
  <c r="AM176" i="5"/>
  <c r="AK179" i="5"/>
  <c r="AM179" i="5"/>
  <c r="AK180" i="5"/>
  <c r="AM180" i="5"/>
  <c r="AK181" i="5"/>
  <c r="AM181" i="5"/>
  <c r="AK183" i="5"/>
  <c r="AM183" i="5"/>
  <c r="AK52" i="5"/>
  <c r="AM52" i="5"/>
  <c r="AK187" i="5"/>
  <c r="AM187" i="5"/>
  <c r="AK188" i="5"/>
  <c r="AM188" i="5"/>
  <c r="AK189" i="5"/>
  <c r="AM189" i="5"/>
  <c r="AK190" i="5"/>
  <c r="AM190" i="5"/>
  <c r="AK191" i="5"/>
  <c r="AM191" i="5"/>
  <c r="AK192" i="5"/>
  <c r="AM192" i="5"/>
  <c r="AK193" i="5"/>
  <c r="AM193" i="5"/>
  <c r="AK194" i="5"/>
  <c r="AM194" i="5"/>
  <c r="AK195" i="5"/>
  <c r="AM195" i="5"/>
  <c r="AK54" i="5"/>
  <c r="AM54" i="5"/>
  <c r="AK196" i="5"/>
  <c r="AM196" i="5"/>
  <c r="AK197" i="5"/>
  <c r="AM197" i="5"/>
  <c r="AK198" i="5"/>
  <c r="AM198" i="5"/>
  <c r="AK199" i="5"/>
  <c r="AM199" i="5"/>
  <c r="AK200" i="5"/>
  <c r="AM200" i="5"/>
  <c r="AK202" i="5"/>
  <c r="AM202" i="5"/>
  <c r="AK204" i="5"/>
  <c r="AM204" i="5"/>
  <c r="AK205" i="5"/>
  <c r="AM205" i="5"/>
  <c r="AK206" i="5"/>
  <c r="AM206" i="5"/>
  <c r="AK208" i="5"/>
  <c r="AM208" i="5"/>
  <c r="AK209" i="5"/>
  <c r="AM209" i="5"/>
  <c r="AK57" i="5"/>
  <c r="AM57" i="5"/>
  <c r="AK210" i="5"/>
  <c r="AM210" i="5"/>
  <c r="AK212" i="5"/>
  <c r="AM212" i="5"/>
  <c r="AK213" i="5"/>
  <c r="AM213" i="5"/>
  <c r="AK214" i="5"/>
  <c r="AM214" i="5"/>
  <c r="AK215" i="5"/>
  <c r="AM215" i="5"/>
  <c r="AK216" i="5"/>
  <c r="AM216" i="5"/>
  <c r="AK220" i="5"/>
  <c r="AM220" i="5"/>
  <c r="AK221" i="5"/>
  <c r="AM221" i="5"/>
  <c r="AK222" i="5"/>
  <c r="AM222" i="5"/>
  <c r="AK224" i="5"/>
  <c r="AM224" i="5"/>
  <c r="AK225" i="5"/>
  <c r="AM225" i="5"/>
  <c r="AK226" i="5"/>
  <c r="AM226" i="5"/>
  <c r="AK227" i="5"/>
  <c r="AM227" i="5"/>
  <c r="AK230" i="5"/>
  <c r="AM230" i="5"/>
  <c r="AK231" i="5"/>
  <c r="AM231" i="5"/>
  <c r="AK232" i="5"/>
  <c r="AM232" i="5"/>
  <c r="AK234" i="5"/>
  <c r="AM234" i="5"/>
  <c r="AK235" i="5"/>
  <c r="AM235" i="5"/>
  <c r="AK238" i="5"/>
  <c r="AM238" i="5"/>
  <c r="AK72" i="5"/>
  <c r="AM72" i="5"/>
  <c r="AK73" i="5"/>
  <c r="AM73" i="5"/>
  <c r="AK239" i="5"/>
  <c r="AM239" i="5"/>
  <c r="AK75" i="5"/>
  <c r="AM75" i="5"/>
  <c r="AK237" i="5"/>
  <c r="AM237" i="5"/>
  <c r="AK241" i="5"/>
  <c r="AM241" i="5"/>
  <c r="AK242" i="5"/>
  <c r="AM242" i="5"/>
  <c r="AK244" i="5"/>
  <c r="AM244" i="5"/>
  <c r="AK245" i="5"/>
  <c r="AM245" i="5"/>
  <c r="AK79" i="5"/>
  <c r="AM79" i="5"/>
  <c r="AK246" i="5"/>
  <c r="AM246" i="5"/>
  <c r="AK247" i="5"/>
  <c r="AM247" i="5"/>
  <c r="AK252" i="5"/>
  <c r="AM252" i="5"/>
  <c r="AK254" i="5"/>
  <c r="AM254" i="5"/>
  <c r="AK255" i="5"/>
  <c r="AM255" i="5"/>
  <c r="AK84" i="5"/>
  <c r="AM84" i="5"/>
  <c r="AK256" i="5"/>
  <c r="AM256" i="5"/>
  <c r="AK258" i="5"/>
  <c r="AM258" i="5"/>
  <c r="AK259" i="5"/>
  <c r="AM259" i="5"/>
  <c r="AK260" i="5"/>
  <c r="AM260" i="5"/>
  <c r="AK261" i="5"/>
  <c r="AM261" i="5"/>
  <c r="AK262" i="5"/>
  <c r="AM262" i="5"/>
  <c r="AK88" i="5"/>
  <c r="AM88" i="5"/>
  <c r="AK263" i="5"/>
  <c r="AM263" i="5"/>
  <c r="AK264" i="5"/>
  <c r="AM264" i="5"/>
  <c r="AK265" i="5"/>
  <c r="AM265" i="5"/>
  <c r="AK266" i="5"/>
  <c r="AM266" i="5"/>
  <c r="AK267" i="5"/>
  <c r="AM267" i="5"/>
  <c r="AK268" i="5"/>
  <c r="AM268" i="5"/>
  <c r="AK92" i="5"/>
  <c r="AM92" i="5"/>
  <c r="AK269" i="5"/>
  <c r="AM269" i="5"/>
  <c r="AK270" i="5"/>
  <c r="AM270" i="5"/>
  <c r="AK94" i="5"/>
  <c r="AM94" i="5"/>
  <c r="AK271" i="5"/>
  <c r="AM271" i="5"/>
  <c r="AK273" i="5"/>
  <c r="AM273" i="5"/>
  <c r="AK95" i="5"/>
  <c r="AM95" i="5"/>
  <c r="AK275" i="5"/>
  <c r="AM275" i="5"/>
  <c r="AK272" i="5"/>
  <c r="AM272" i="5"/>
  <c r="AK276" i="5"/>
  <c r="AM276" i="5"/>
  <c r="AK277" i="5"/>
  <c r="AM277" i="5"/>
  <c r="AK278" i="5"/>
  <c r="AM278" i="5"/>
  <c r="AK279" i="5"/>
  <c r="AM279" i="5"/>
  <c r="AK101" i="5"/>
  <c r="AM101" i="5"/>
  <c r="AK283" i="5"/>
  <c r="AM283" i="5"/>
  <c r="AK104" i="5"/>
  <c r="AM104" i="5"/>
  <c r="AK285" i="5"/>
  <c r="AM285" i="5"/>
  <c r="AK286" i="5"/>
  <c r="AM286" i="5"/>
  <c r="AK287" i="5"/>
  <c r="AM287" i="5"/>
  <c r="AK107" i="5"/>
  <c r="AM107" i="5"/>
  <c r="AK288" i="5"/>
  <c r="AM288" i="5"/>
  <c r="AK109" i="5"/>
  <c r="AM109" i="5"/>
  <c r="AK289" i="5"/>
  <c r="AM289" i="5"/>
  <c r="AK290" i="5"/>
  <c r="AM290" i="5"/>
  <c r="AK291" i="5"/>
  <c r="AM291" i="5"/>
  <c r="AK293" i="5"/>
  <c r="AM293" i="5"/>
  <c r="AK294" i="5"/>
  <c r="AM294" i="5"/>
  <c r="AK295" i="5"/>
  <c r="AM295" i="5"/>
  <c r="AK296" i="5"/>
  <c r="AM296" i="5"/>
  <c r="AK298" i="5"/>
  <c r="AM298" i="5"/>
  <c r="AK302" i="5"/>
  <c r="AM302" i="5"/>
  <c r="AK303" i="5"/>
  <c r="AM303" i="5"/>
  <c r="AK306" i="5"/>
  <c r="AM306" i="5"/>
  <c r="AK307" i="5"/>
  <c r="AM307" i="5"/>
  <c r="AK301" i="5"/>
  <c r="AM301" i="5"/>
  <c r="AK308" i="5"/>
  <c r="AM308" i="5"/>
  <c r="AK310" i="5"/>
  <c r="AM310" i="5"/>
  <c r="AK311" i="5"/>
  <c r="AM311" i="5"/>
  <c r="AK304" i="5"/>
  <c r="AM304" i="5"/>
  <c r="AK312" i="5"/>
  <c r="AM312" i="5"/>
  <c r="AK314" i="5"/>
  <c r="AM314" i="5"/>
  <c r="AK315" i="5"/>
  <c r="AM315" i="5"/>
  <c r="AK318" i="5"/>
  <c r="AM318" i="5"/>
  <c r="AK319" i="5"/>
  <c r="AM319" i="5"/>
  <c r="AK313" i="5"/>
  <c r="AM313" i="5"/>
  <c r="AK320" i="5"/>
  <c r="AM320" i="5"/>
  <c r="AK321" i="5"/>
  <c r="AM321" i="5"/>
  <c r="AK322" i="5"/>
  <c r="AM322" i="5"/>
  <c r="AK323" i="5"/>
  <c r="AM323" i="5"/>
  <c r="AK324" i="5"/>
  <c r="AM324" i="5"/>
  <c r="AK129" i="5"/>
  <c r="AM129" i="5"/>
  <c r="AK326" i="5"/>
  <c r="AM326" i="5"/>
  <c r="AK328" i="5"/>
  <c r="AM328" i="5"/>
  <c r="AK329" i="5"/>
  <c r="AM329" i="5"/>
  <c r="AK331" i="5"/>
  <c r="AM331" i="5"/>
  <c r="AK333" i="5"/>
  <c r="AM333" i="5"/>
  <c r="AK130" i="5"/>
  <c r="AM130" i="5"/>
  <c r="AK334" i="5"/>
  <c r="AM334" i="5"/>
  <c r="AK336" i="5"/>
  <c r="AM336" i="5"/>
  <c r="AK330" i="5"/>
  <c r="AM330" i="5"/>
  <c r="AK339" i="5"/>
  <c r="AM339" i="5"/>
  <c r="AK332" i="5"/>
  <c r="AM332" i="5"/>
  <c r="AK341" i="5"/>
  <c r="AM341" i="5"/>
  <c r="AK342" i="5"/>
  <c r="AM342" i="5"/>
  <c r="AK335" i="5"/>
  <c r="AM335" i="5"/>
  <c r="AK343" i="5"/>
  <c r="AM343" i="5"/>
  <c r="AK345" i="5"/>
  <c r="AM345" i="5"/>
  <c r="AK340" i="5"/>
  <c r="AM340" i="5"/>
  <c r="AK346" i="5"/>
  <c r="AM346" i="5"/>
  <c r="AK347" i="5"/>
  <c r="AM347" i="5"/>
  <c r="AK348" i="5"/>
  <c r="AM348" i="5"/>
  <c r="AK349" i="5"/>
  <c r="AM349" i="5"/>
  <c r="AK350" i="5"/>
  <c r="AM350" i="5"/>
  <c r="AK351" i="5"/>
  <c r="AM351" i="5"/>
  <c r="AK352" i="5"/>
  <c r="AM352" i="5"/>
  <c r="AK344" i="5"/>
  <c r="AM344" i="5"/>
  <c r="AK354" i="5"/>
  <c r="AM354" i="5"/>
  <c r="AK355" i="5"/>
  <c r="AM355" i="5"/>
  <c r="AK356" i="5"/>
  <c r="AM356" i="5"/>
  <c r="AK353" i="5"/>
  <c r="AM353" i="5"/>
  <c r="AK358" i="5"/>
  <c r="AM358" i="5"/>
  <c r="AK359" i="5"/>
  <c r="AM359" i="5"/>
  <c r="AK362" i="5"/>
  <c r="AM362" i="5"/>
  <c r="AK363" i="5"/>
  <c r="AM363" i="5"/>
  <c r="AK364" i="5"/>
  <c r="AM364" i="5"/>
  <c r="AK365" i="5"/>
  <c r="AM365" i="5"/>
  <c r="AK366" i="5"/>
  <c r="AM366" i="5"/>
  <c r="AK357" i="5"/>
  <c r="AM357" i="5"/>
  <c r="AK367" i="5"/>
  <c r="AM367" i="5"/>
  <c r="AK368" i="5"/>
  <c r="AM368" i="5"/>
  <c r="AK360" i="5"/>
  <c r="AM360" i="5"/>
  <c r="AK361" i="5"/>
  <c r="AM361" i="5"/>
  <c r="AK149" i="5"/>
  <c r="AM149" i="5"/>
  <c r="AK369" i="5"/>
  <c r="AM369" i="5"/>
  <c r="AK370" i="5"/>
  <c r="AM370" i="5"/>
  <c r="AK371" i="5"/>
  <c r="AM371" i="5"/>
  <c r="AK372" i="5"/>
  <c r="AM372" i="5"/>
  <c r="AK375" i="5"/>
  <c r="AM375" i="5"/>
  <c r="AK376" i="5"/>
  <c r="AM376" i="5"/>
  <c r="AK377" i="5"/>
  <c r="AM377" i="5"/>
  <c r="AK378" i="5"/>
  <c r="AM378" i="5"/>
  <c r="AK379" i="5"/>
  <c r="AM379" i="5"/>
  <c r="AK153" i="5"/>
  <c r="AM153" i="5"/>
  <c r="AK154" i="5"/>
  <c r="AM154" i="5"/>
  <c r="AK381" i="5"/>
  <c r="AM381" i="5"/>
  <c r="AK155" i="5"/>
  <c r="AM155" i="5"/>
  <c r="AK382" i="5"/>
  <c r="AM382" i="5"/>
  <c r="AK383" i="5"/>
  <c r="AM383" i="5"/>
  <c r="AK384" i="5"/>
  <c r="AM384" i="5"/>
  <c r="AK385" i="5"/>
  <c r="AM385" i="5"/>
  <c r="AK386" i="5"/>
  <c r="AM386" i="5"/>
  <c r="AK159" i="5"/>
  <c r="AM159" i="5"/>
  <c r="AK387" i="5"/>
  <c r="AM387" i="5"/>
  <c r="AK380" i="5"/>
  <c r="AM380" i="5"/>
  <c r="AK161" i="5"/>
  <c r="AM161" i="5"/>
  <c r="AK388" i="5"/>
  <c r="AM388" i="5"/>
  <c r="AK156" i="5"/>
  <c r="AM156" i="5"/>
  <c r="AK162" i="5"/>
  <c r="AM162" i="5"/>
  <c r="AK391" i="5"/>
  <c r="AM391" i="5"/>
  <c r="AK392" i="5"/>
  <c r="AM392" i="5"/>
  <c r="AK393" i="5"/>
  <c r="AM393" i="5"/>
  <c r="AK394" i="5"/>
  <c r="AM394" i="5"/>
  <c r="AK164" i="5"/>
  <c r="AM164" i="5"/>
  <c r="AK395" i="5"/>
  <c r="AM395" i="5"/>
  <c r="AK389" i="5"/>
  <c r="AM389" i="5"/>
  <c r="AK167" i="5"/>
  <c r="AM167" i="5"/>
  <c r="AK398" i="5"/>
  <c r="AM398" i="5"/>
  <c r="AK399" i="5"/>
  <c r="AM399" i="5"/>
  <c r="AK401" i="5"/>
  <c r="AM401" i="5"/>
  <c r="AK163" i="5"/>
  <c r="AM163" i="5"/>
  <c r="AK402" i="5"/>
  <c r="AM402" i="5"/>
  <c r="AK403" i="5"/>
  <c r="AM403" i="5"/>
  <c r="AK396" i="5"/>
  <c r="AM396" i="5"/>
  <c r="AK397" i="5"/>
  <c r="AM397" i="5"/>
  <c r="AK404" i="5"/>
  <c r="AM404" i="5"/>
  <c r="AK168" i="5"/>
  <c r="AM168" i="5"/>
  <c r="AK406" i="5"/>
  <c r="AM406" i="5"/>
  <c r="AK170" i="5"/>
  <c r="AM170" i="5"/>
  <c r="AK171" i="5"/>
  <c r="AM171" i="5"/>
  <c r="AK407" i="5"/>
  <c r="AM407" i="5"/>
  <c r="AK405" i="5"/>
  <c r="AM405" i="5"/>
  <c r="AK178" i="5"/>
  <c r="AM178" i="5"/>
  <c r="AK410" i="5"/>
  <c r="AM410" i="5"/>
  <c r="AK411" i="5"/>
  <c r="AM411" i="5"/>
  <c r="AK412" i="5"/>
  <c r="AM412" i="5"/>
  <c r="AK413" i="5"/>
  <c r="AM413" i="5"/>
  <c r="AK414" i="5"/>
  <c r="AM414" i="5"/>
  <c r="AK184" i="5"/>
  <c r="AM184" i="5"/>
  <c r="AK415" i="5"/>
  <c r="AM415" i="5"/>
  <c r="AK408" i="5"/>
  <c r="AM408" i="5"/>
  <c r="AK409" i="5"/>
  <c r="AM409" i="5"/>
  <c r="AK177" i="5"/>
  <c r="AM177" i="5"/>
  <c r="AK416" i="5"/>
  <c r="AM416" i="5"/>
  <c r="AK185" i="5"/>
  <c r="AM185" i="5"/>
  <c r="AK417" i="5"/>
  <c r="AM417" i="5"/>
  <c r="AK182" i="5"/>
  <c r="AM182" i="5"/>
  <c r="AK419" i="5"/>
  <c r="AM419" i="5"/>
  <c r="AK420" i="5"/>
  <c r="AM420" i="5"/>
  <c r="AK186" i="5"/>
  <c r="AM186" i="5"/>
  <c r="AK418" i="5"/>
  <c r="AM418" i="5"/>
  <c r="AK423" i="5"/>
  <c r="AM423" i="5"/>
  <c r="AK424" i="5"/>
  <c r="AM424" i="5"/>
  <c r="AK425" i="5"/>
  <c r="AM425" i="5"/>
  <c r="AK426" i="5"/>
  <c r="AM426" i="5"/>
  <c r="AK421" i="5"/>
  <c r="AM421" i="5"/>
  <c r="AK428" i="5"/>
  <c r="AM428" i="5"/>
  <c r="AK430" i="5"/>
  <c r="AM430" i="5"/>
  <c r="AK431" i="5"/>
  <c r="AM431" i="5"/>
  <c r="AK432" i="5"/>
  <c r="AM432" i="5"/>
  <c r="AK434" i="5"/>
  <c r="AM434" i="5"/>
  <c r="AK201" i="5"/>
  <c r="AM201" i="5"/>
  <c r="AK433" i="5"/>
  <c r="AM433" i="5"/>
  <c r="AK442" i="5"/>
  <c r="AM442" i="5"/>
  <c r="AK443" i="5"/>
  <c r="AM443" i="5"/>
  <c r="AK444" i="5"/>
  <c r="AM444" i="5"/>
  <c r="AK445" i="5"/>
  <c r="AM445" i="5"/>
  <c r="AK437" i="5"/>
  <c r="AM437" i="5"/>
  <c r="AK446" i="5"/>
  <c r="AM446" i="5"/>
  <c r="AK447" i="5"/>
  <c r="AM447" i="5"/>
  <c r="AK438" i="5"/>
  <c r="AM438" i="5"/>
  <c r="AK203" i="5"/>
  <c r="AM203" i="5"/>
  <c r="AK439" i="5"/>
  <c r="AM439" i="5"/>
  <c r="AK441" i="5"/>
  <c r="AM441" i="5"/>
  <c r="AK450" i="5"/>
  <c r="AM450" i="5"/>
  <c r="AK451" i="5"/>
  <c r="AM451" i="5"/>
  <c r="AK453" i="5"/>
  <c r="AM453" i="5"/>
  <c r="AK454" i="5"/>
  <c r="AM454" i="5"/>
  <c r="AK456" i="5"/>
  <c r="AM456" i="5"/>
  <c r="AK457" i="5"/>
  <c r="AM457" i="5"/>
  <c r="AK460" i="5"/>
  <c r="AM460" i="5"/>
  <c r="AK461" i="5"/>
  <c r="AM461" i="5"/>
  <c r="AK207" i="5"/>
  <c r="AM207" i="5"/>
  <c r="AK448" i="5"/>
  <c r="AM448" i="5"/>
  <c r="AK449" i="5"/>
  <c r="AM449" i="5"/>
  <c r="AK462" i="5"/>
  <c r="AM462" i="5"/>
  <c r="AK463" i="5"/>
  <c r="AM463" i="5"/>
  <c r="AK464" i="5"/>
  <c r="AM464" i="5"/>
  <c r="AK465" i="5"/>
  <c r="AM465" i="5"/>
  <c r="AK466" i="5"/>
  <c r="AM466" i="5"/>
  <c r="AK455" i="5"/>
  <c r="AM455" i="5"/>
  <c r="AK467" i="5"/>
  <c r="AM467" i="5"/>
  <c r="AK211" i="5"/>
  <c r="AM211" i="5"/>
  <c r="AK468" i="5"/>
  <c r="AM468" i="5"/>
  <c r="AK469" i="5"/>
  <c r="AM469" i="5"/>
  <c r="AK458" i="5"/>
  <c r="AM458" i="5"/>
  <c r="AK459" i="5"/>
  <c r="AM459" i="5"/>
  <c r="AK470" i="5"/>
  <c r="AM470" i="5"/>
  <c r="AK217" i="5"/>
  <c r="AM217" i="5"/>
  <c r="AK471" i="5"/>
  <c r="AM471" i="5"/>
  <c r="AK474" i="5"/>
  <c r="AM474" i="5"/>
  <c r="AK475" i="5"/>
  <c r="AM475" i="5"/>
  <c r="AK472" i="5"/>
  <c r="AM472" i="5"/>
  <c r="AK473" i="5"/>
  <c r="AM473" i="5"/>
  <c r="AK480" i="5"/>
  <c r="AM480" i="5"/>
  <c r="AK218" i="5"/>
  <c r="AM218" i="5"/>
  <c r="AK483" i="5"/>
  <c r="AM483" i="5"/>
  <c r="AK484" i="5"/>
  <c r="AM484" i="5"/>
  <c r="AK476" i="5"/>
  <c r="AM476" i="5"/>
  <c r="AK219" i="5"/>
  <c r="AM219" i="5"/>
  <c r="AK477" i="5"/>
  <c r="AM477" i="5"/>
  <c r="AK485" i="5"/>
  <c r="AM485" i="5"/>
  <c r="AK478" i="5"/>
  <c r="AM478" i="5"/>
  <c r="AK486" i="5"/>
  <c r="AM486" i="5"/>
  <c r="AK223" i="5"/>
  <c r="AM223" i="5"/>
  <c r="AK488" i="5"/>
  <c r="AM488" i="5"/>
  <c r="AK489" i="5"/>
  <c r="AM489" i="5"/>
  <c r="AK508" i="5"/>
  <c r="AM508" i="5"/>
  <c r="AK229" i="5"/>
  <c r="AM229" i="5"/>
  <c r="AK487" i="5"/>
  <c r="AM487" i="5"/>
  <c r="AK490" i="5"/>
  <c r="AM490" i="5"/>
  <c r="AK518" i="5"/>
  <c r="AM518" i="5"/>
  <c r="AK492" i="5"/>
  <c r="AM492" i="5"/>
  <c r="AK228" i="5"/>
  <c r="AM228" i="5"/>
  <c r="AK519" i="5"/>
  <c r="AM519" i="5"/>
  <c r="AK233" i="5"/>
  <c r="AM233" i="5"/>
  <c r="AK521" i="5"/>
  <c r="AM521" i="5"/>
  <c r="AK522" i="5"/>
  <c r="AM522" i="5"/>
  <c r="AK524" i="5"/>
  <c r="AM524" i="5"/>
  <c r="AK526" i="5"/>
  <c r="AM526" i="5"/>
  <c r="AK528" i="5"/>
  <c r="AM528" i="5"/>
  <c r="AK529" i="5"/>
  <c r="AM529" i="5"/>
  <c r="AK497" i="5"/>
  <c r="AM497" i="5"/>
  <c r="AK532" i="5"/>
  <c r="AM532" i="5"/>
  <c r="AK533" i="5"/>
  <c r="AM533" i="5"/>
  <c r="AK534" i="5"/>
  <c r="AM534" i="5"/>
  <c r="AK498" i="5"/>
  <c r="AM498" i="5"/>
  <c r="AK536" i="5"/>
  <c r="AM536" i="5"/>
  <c r="AK236" i="5"/>
  <c r="AM236" i="5"/>
  <c r="AK240" i="5"/>
  <c r="AM240" i="5"/>
  <c r="AK537" i="5"/>
  <c r="AM537" i="5"/>
  <c r="AK539" i="5"/>
  <c r="AM539" i="5"/>
  <c r="AK540" i="5"/>
  <c r="AM540" i="5"/>
  <c r="AK541" i="5"/>
  <c r="AM541" i="5"/>
  <c r="AK542" i="5"/>
  <c r="AM542" i="5"/>
  <c r="AK543" i="5"/>
  <c r="AM543" i="5"/>
  <c r="AK544" i="5"/>
  <c r="AM544" i="5"/>
  <c r="AK499" i="5"/>
  <c r="AM499" i="5"/>
  <c r="AK545" i="5"/>
  <c r="AM545" i="5"/>
  <c r="AK546" i="5"/>
  <c r="AM546" i="5"/>
  <c r="AK547" i="5"/>
  <c r="AM547" i="5"/>
  <c r="AK548" i="5"/>
  <c r="AM548" i="5"/>
  <c r="AK550" i="5"/>
  <c r="AM550" i="5"/>
  <c r="AK551" i="5"/>
  <c r="AM551" i="5"/>
  <c r="AK501" i="5"/>
  <c r="AM501" i="5"/>
  <c r="AK248" i="5"/>
  <c r="AM248" i="5"/>
  <c r="AK554" i="5"/>
  <c r="AM554" i="5"/>
  <c r="AK249" i="5"/>
  <c r="AM249" i="5"/>
  <c r="AK556" i="5"/>
  <c r="AM556" i="5"/>
  <c r="AK557" i="5"/>
  <c r="AM557" i="5"/>
  <c r="AK504" i="5"/>
  <c r="AM504" i="5"/>
  <c r="AK558" i="5"/>
  <c r="AM558" i="5"/>
  <c r="AK560" i="5"/>
  <c r="AM560" i="5"/>
  <c r="AK251" i="5"/>
  <c r="AM251" i="5"/>
  <c r="AK253" i="5"/>
  <c r="AM253" i="5"/>
  <c r="AK507" i="5"/>
  <c r="AM507" i="5"/>
  <c r="AK511" i="5"/>
  <c r="AM511" i="5"/>
  <c r="AK509" i="5"/>
  <c r="AM509" i="5"/>
  <c r="AK512" i="5"/>
  <c r="AM512" i="5"/>
  <c r="AK513" i="5"/>
  <c r="AM513" i="5"/>
  <c r="AK257" i="5"/>
  <c r="AM257" i="5"/>
  <c r="AK516" i="5"/>
  <c r="AM516" i="5"/>
  <c r="AK523" i="5"/>
  <c r="AM523" i="5"/>
  <c r="AK525" i="5"/>
  <c r="AM525" i="5"/>
  <c r="AK527" i="5"/>
  <c r="AM527" i="5"/>
  <c r="AK531" i="5"/>
  <c r="AM531" i="5"/>
  <c r="AK530" i="5"/>
  <c r="AM530" i="5"/>
  <c r="AK535" i="5"/>
  <c r="AM535" i="5"/>
  <c r="AK538" i="5"/>
  <c r="AM538" i="5"/>
  <c r="AK553" i="5"/>
  <c r="AM553" i="5"/>
  <c r="AK555" i="5"/>
  <c r="AM555" i="5"/>
  <c r="AK559" i="5"/>
  <c r="AM559" i="5"/>
  <c r="AK562" i="5"/>
  <c r="AM562" i="5"/>
  <c r="AK564" i="5"/>
  <c r="AM564" i="5"/>
  <c r="AK566" i="5"/>
  <c r="AM566" i="5"/>
  <c r="AK568" i="5"/>
  <c r="AM568" i="5"/>
  <c r="AK570" i="5"/>
  <c r="AM570" i="5"/>
  <c r="AK569" i="5"/>
  <c r="AM569" i="5"/>
  <c r="AK572" i="5"/>
  <c r="AM572" i="5"/>
  <c r="AK576" i="5"/>
  <c r="AM576" i="5"/>
  <c r="AK578" i="5"/>
  <c r="AM578" i="5"/>
  <c r="AK280" i="5"/>
  <c r="AM280" i="5"/>
  <c r="AK579" i="5"/>
  <c r="AM579" i="5"/>
  <c r="AK580" i="5"/>
  <c r="AM580" i="5"/>
  <c r="AK281" i="5"/>
  <c r="AM281" i="5"/>
  <c r="AK582" i="5"/>
  <c r="AM582" i="5"/>
  <c r="AK282" i="5"/>
  <c r="AM282" i="5"/>
  <c r="AK583" i="5"/>
  <c r="AM583" i="5"/>
  <c r="AK585" i="5"/>
  <c r="AM585" i="5"/>
  <c r="AK584" i="5"/>
  <c r="AM584" i="5"/>
  <c r="AK586" i="5"/>
  <c r="AM586" i="5"/>
  <c r="AK243" i="5"/>
  <c r="AM243" i="5"/>
  <c r="AK292" i="5"/>
  <c r="AM292" i="5"/>
  <c r="AK589" i="5"/>
  <c r="AM589" i="5"/>
  <c r="AK590" i="5"/>
  <c r="AM590" i="5"/>
  <c r="AK593" i="5"/>
  <c r="AM593" i="5"/>
  <c r="AK594" i="5"/>
  <c r="AM594" i="5"/>
  <c r="AK297" i="5"/>
  <c r="AM297" i="5"/>
  <c r="AK595" i="5"/>
  <c r="AM595" i="5"/>
  <c r="AK597" i="5"/>
  <c r="AM597" i="5"/>
  <c r="AK598" i="5"/>
  <c r="AM598" i="5"/>
  <c r="AK600" i="5"/>
  <c r="AM600" i="5"/>
  <c r="AK601" i="5"/>
  <c r="AM601" i="5"/>
  <c r="AK515" i="5"/>
  <c r="AM515" i="5"/>
  <c r="AK299" i="5"/>
  <c r="AM299" i="5"/>
  <c r="AK300" i="5"/>
  <c r="AM300" i="5"/>
  <c r="AK605" i="5"/>
  <c r="AM605" i="5"/>
  <c r="AK606" i="5"/>
  <c r="AM606" i="5"/>
  <c r="AK607" i="5"/>
  <c r="AM607" i="5"/>
  <c r="AK608" i="5"/>
  <c r="AM608" i="5"/>
  <c r="AK305" i="5"/>
  <c r="AM305" i="5"/>
  <c r="AK309" i="5"/>
  <c r="AM309" i="5"/>
  <c r="AK612" i="5"/>
  <c r="AM612" i="5"/>
  <c r="AK613" i="5"/>
  <c r="AM613" i="5"/>
  <c r="AK611" i="5"/>
  <c r="AM611" i="5"/>
  <c r="AK614" i="5"/>
  <c r="AM614" i="5"/>
  <c r="AK615" i="5"/>
  <c r="AM615" i="5"/>
  <c r="AK316" i="5"/>
  <c r="AM316" i="5"/>
  <c r="AK317" i="5"/>
  <c r="AM317" i="5"/>
  <c r="AK618" i="5"/>
  <c r="AM618" i="5"/>
  <c r="AK325" i="5"/>
  <c r="AM325" i="5"/>
  <c r="AK621" i="5"/>
  <c r="AM621" i="5"/>
  <c r="AK622" i="5"/>
  <c r="AM622" i="5"/>
  <c r="AK561" i="5"/>
  <c r="AM561" i="5"/>
  <c r="AK491" i="5"/>
  <c r="AM491" i="5"/>
  <c r="AK327" i="5"/>
  <c r="AM327" i="5"/>
  <c r="AK623" i="5"/>
  <c r="AM623" i="5"/>
  <c r="AK624" i="5"/>
  <c r="AM624" i="5"/>
  <c r="AK1417" i="5"/>
  <c r="AM1417" i="5"/>
  <c r="AK495" i="5"/>
  <c r="AM495" i="5"/>
  <c r="AK627" i="5"/>
  <c r="AM627" i="5"/>
  <c r="AK577" i="5"/>
  <c r="AM577" i="5"/>
  <c r="AK628" i="5"/>
  <c r="AM628" i="5"/>
  <c r="AK337" i="5"/>
  <c r="AM337" i="5"/>
  <c r="AK338" i="5"/>
  <c r="AM338" i="5"/>
  <c r="AK629" i="5"/>
  <c r="AM629" i="5"/>
  <c r="AK630" i="5"/>
  <c r="AM630" i="5"/>
  <c r="AK631" i="5"/>
  <c r="AM631" i="5"/>
  <c r="AK632" i="5"/>
  <c r="AM632" i="5"/>
  <c r="AK633" i="5"/>
  <c r="AM633" i="5"/>
  <c r="AK634" i="5"/>
  <c r="AM634" i="5"/>
  <c r="AK284" i="5"/>
  <c r="AM284" i="5"/>
  <c r="AK635" i="5"/>
  <c r="AM635" i="5"/>
  <c r="AK636" i="5"/>
  <c r="AM636" i="5"/>
  <c r="AK637" i="5"/>
  <c r="AM637" i="5"/>
  <c r="AK638" i="5"/>
  <c r="AM638" i="5"/>
  <c r="AK250" i="5"/>
  <c r="AM250" i="5"/>
  <c r="AK1149" i="5"/>
  <c r="AM1149" i="5"/>
  <c r="AK640" i="5"/>
  <c r="AM640" i="5"/>
  <c r="AK642" i="5"/>
  <c r="AM642" i="5"/>
  <c r="AK646" i="5"/>
  <c r="AM646" i="5"/>
  <c r="AK647" i="5"/>
  <c r="AM647" i="5"/>
  <c r="AK373" i="5"/>
  <c r="AM373" i="5"/>
  <c r="AK374" i="5"/>
  <c r="AM374" i="5"/>
  <c r="AK517" i="5"/>
  <c r="AM517" i="5"/>
  <c r="AK648" i="5"/>
  <c r="AM648" i="5"/>
  <c r="AK649" i="5"/>
  <c r="AM649" i="5"/>
  <c r="AK651" i="5"/>
  <c r="AM651" i="5"/>
  <c r="AK652" i="5"/>
  <c r="AM652" i="5"/>
  <c r="AK11" i="5"/>
  <c r="AM11" i="5"/>
  <c r="AK1274" i="5"/>
  <c r="AM1274" i="5"/>
  <c r="AK653" i="5"/>
  <c r="AM653" i="5"/>
  <c r="AK654" i="5"/>
  <c r="AM654" i="5"/>
  <c r="AK655" i="5"/>
  <c r="AM655" i="5"/>
  <c r="AK656" i="5"/>
  <c r="AM656" i="5"/>
  <c r="AK657" i="5"/>
  <c r="AM657" i="5"/>
  <c r="AK390" i="5"/>
  <c r="AM390" i="5"/>
  <c r="AK658" i="5"/>
  <c r="AM658" i="5"/>
  <c r="AK659" i="5"/>
  <c r="AM659" i="5"/>
  <c r="AK400" i="5"/>
  <c r="AM400" i="5"/>
  <c r="AK661" i="5"/>
  <c r="AM661" i="5"/>
  <c r="AK662" i="5"/>
  <c r="AM662" i="5"/>
  <c r="AK664" i="5"/>
  <c r="AM664" i="5"/>
  <c r="AK665" i="5"/>
  <c r="AM665" i="5"/>
  <c r="AK666" i="5"/>
  <c r="AM666" i="5"/>
  <c r="AK672" i="5"/>
  <c r="AM672" i="5"/>
  <c r="AK673" i="5"/>
  <c r="AM673" i="5"/>
  <c r="AK678" i="5"/>
  <c r="AM678" i="5"/>
  <c r="AK680" i="5"/>
  <c r="AM680" i="5"/>
  <c r="AK681" i="5"/>
  <c r="AM681" i="5"/>
  <c r="AK682" i="5"/>
  <c r="AM682" i="5"/>
  <c r="AK683" i="5"/>
  <c r="AM683" i="5"/>
  <c r="AK684" i="5"/>
  <c r="AM684" i="5"/>
  <c r="AK1202" i="5"/>
  <c r="AM1202" i="5"/>
  <c r="AK687" i="5"/>
  <c r="AM687" i="5"/>
  <c r="AK688" i="5"/>
  <c r="AM688" i="5"/>
  <c r="AK422" i="5"/>
  <c r="AM422" i="5"/>
  <c r="AK689" i="5"/>
  <c r="AM689" i="5"/>
  <c r="AK690" i="5"/>
  <c r="AM690" i="5"/>
  <c r="AK691" i="5"/>
  <c r="AM691" i="5"/>
  <c r="AK692" i="5"/>
  <c r="AM692" i="5"/>
  <c r="AK587" i="5"/>
  <c r="AM587" i="5"/>
  <c r="AK693" i="5"/>
  <c r="AM693" i="5"/>
  <c r="AK694" i="5"/>
  <c r="AM694" i="5"/>
  <c r="AK696" i="5"/>
  <c r="AM696" i="5"/>
  <c r="AK697" i="5"/>
  <c r="AM697" i="5"/>
  <c r="AK698" i="5"/>
  <c r="AM698" i="5"/>
  <c r="AK701" i="5"/>
  <c r="AM701" i="5"/>
  <c r="AK699" i="5"/>
  <c r="AM699" i="5"/>
  <c r="AK427" i="5"/>
  <c r="AM427" i="5"/>
  <c r="AK702" i="5"/>
  <c r="AM702" i="5"/>
  <c r="AK429" i="5"/>
  <c r="AM429" i="5"/>
  <c r="AK703" i="5"/>
  <c r="AM703" i="5"/>
  <c r="AK435" i="5"/>
  <c r="AM435" i="5"/>
  <c r="AK1319" i="5"/>
  <c r="AM1319" i="5"/>
  <c r="AK436" i="5"/>
  <c r="AM436" i="5"/>
  <c r="AK707" i="5"/>
  <c r="AM707" i="5"/>
  <c r="AK708" i="5"/>
  <c r="AM708" i="5"/>
  <c r="AK440" i="5"/>
  <c r="AM440" i="5"/>
  <c r="AK709" i="5"/>
  <c r="AM709" i="5"/>
  <c r="AK644" i="5"/>
  <c r="AM644" i="5"/>
  <c r="AK711" i="5"/>
  <c r="AM711" i="5"/>
  <c r="AK1328" i="5"/>
  <c r="AM1328" i="5"/>
  <c r="AK712" i="5"/>
  <c r="AM712" i="5"/>
  <c r="AK452" i="5"/>
  <c r="AM452" i="5"/>
  <c r="AK715" i="5"/>
  <c r="AM715" i="5"/>
  <c r="AK716" i="5"/>
  <c r="AM716" i="5"/>
  <c r="AK718" i="5"/>
  <c r="AM718" i="5"/>
  <c r="AK719" i="5"/>
  <c r="AM719" i="5"/>
  <c r="AK720" i="5"/>
  <c r="AM720" i="5"/>
  <c r="AK721" i="5"/>
  <c r="AM721" i="5"/>
  <c r="AK722" i="5"/>
  <c r="AM722" i="5"/>
  <c r="AK1301" i="5"/>
  <c r="AM1301" i="5"/>
  <c r="AK723" i="5"/>
  <c r="AM723" i="5"/>
  <c r="AK724" i="5"/>
  <c r="AM724" i="5"/>
  <c r="AK725" i="5"/>
  <c r="AM725" i="5"/>
  <c r="AK726" i="5"/>
  <c r="AM726" i="5"/>
  <c r="AK481" i="5"/>
  <c r="AM481" i="5"/>
  <c r="AK728" i="5"/>
  <c r="AM728" i="5"/>
  <c r="AK729" i="5"/>
  <c r="AM729" i="5"/>
  <c r="AK730" i="5"/>
  <c r="AM730" i="5"/>
  <c r="AK731" i="5"/>
  <c r="AM731" i="5"/>
  <c r="AK482" i="5"/>
  <c r="AM482" i="5"/>
  <c r="AK732" i="5"/>
  <c r="AM732" i="5"/>
  <c r="AK1305" i="5"/>
  <c r="AM1305" i="5"/>
  <c r="AK274" i="5"/>
  <c r="AM274" i="5"/>
  <c r="AK563" i="5"/>
  <c r="AM563" i="5"/>
  <c r="AK734" i="5"/>
  <c r="AM734" i="5"/>
  <c r="AK493" i="5"/>
  <c r="AM493" i="5"/>
  <c r="AK735" i="5"/>
  <c r="AM735" i="5"/>
  <c r="AK494" i="5"/>
  <c r="AM494" i="5"/>
  <c r="AK736" i="5"/>
  <c r="AM736" i="5"/>
  <c r="AK573" i="5"/>
  <c r="AM573" i="5"/>
  <c r="AK496" i="5"/>
  <c r="AM496" i="5"/>
  <c r="AK675" i="5"/>
  <c r="AM675" i="5"/>
  <c r="AK676" i="5"/>
  <c r="AM676" i="5"/>
  <c r="AK738" i="5"/>
  <c r="AM738" i="5"/>
  <c r="AK739" i="5"/>
  <c r="AM739" i="5"/>
  <c r="AK741" i="5"/>
  <c r="AM741" i="5"/>
  <c r="AK10" i="5"/>
  <c r="AM10" i="5"/>
  <c r="AK744" i="5"/>
  <c r="AM744" i="5"/>
  <c r="AK745" i="5"/>
  <c r="AM745" i="5"/>
  <c r="AK746" i="5"/>
  <c r="AM746" i="5"/>
  <c r="AK6" i="5"/>
  <c r="AM6" i="5"/>
  <c r="AK747" i="5"/>
  <c r="AM747" i="5"/>
  <c r="AK500" i="5"/>
  <c r="AM500" i="5"/>
  <c r="AK748" i="5"/>
  <c r="AM748" i="5"/>
  <c r="AK502" i="5"/>
  <c r="AM502" i="5"/>
  <c r="AK750" i="5"/>
  <c r="AM750" i="5"/>
  <c r="AK751" i="5"/>
  <c r="AM751" i="5"/>
  <c r="AK752" i="5"/>
  <c r="AM752" i="5"/>
  <c r="AK753" i="5"/>
  <c r="AM753" i="5"/>
  <c r="AK503" i="5"/>
  <c r="AM503" i="5"/>
  <c r="AK591" i="5"/>
  <c r="AM591" i="5"/>
  <c r="AK757" i="5"/>
  <c r="AM757" i="5"/>
  <c r="AK758" i="5"/>
  <c r="AM758" i="5"/>
  <c r="AK762" i="5"/>
  <c r="AM762" i="5"/>
  <c r="AK505" i="5"/>
  <c r="AM505" i="5"/>
  <c r="AK761" i="5"/>
  <c r="AM761" i="5"/>
  <c r="AK506" i="5"/>
  <c r="AM506" i="5"/>
  <c r="AK766" i="5"/>
  <c r="AM766" i="5"/>
  <c r="AK641" i="5"/>
  <c r="AM641" i="5"/>
  <c r="AK510" i="5"/>
  <c r="AM510" i="5"/>
  <c r="AK767" i="5"/>
  <c r="AM767" i="5"/>
  <c r="AK768" i="5"/>
  <c r="AM768" i="5"/>
  <c r="AK769" i="5"/>
  <c r="AM769" i="5"/>
  <c r="AK514" i="5"/>
  <c r="AM514" i="5"/>
  <c r="AK770" i="5"/>
  <c r="AM770" i="5"/>
  <c r="AK772" i="5"/>
  <c r="AM772" i="5"/>
  <c r="AK520" i="5"/>
  <c r="AM520" i="5"/>
  <c r="AK774" i="5"/>
  <c r="AM774" i="5"/>
  <c r="AK955" i="5"/>
  <c r="AM955" i="5"/>
  <c r="AK775" i="5"/>
  <c r="AM775" i="5"/>
  <c r="AK776" i="5"/>
  <c r="AM776" i="5"/>
  <c r="AK777" i="5"/>
  <c r="AM777" i="5"/>
  <c r="AK610" i="5"/>
  <c r="AM610" i="5"/>
  <c r="AK549" i="5"/>
  <c r="AM549" i="5"/>
  <c r="AK780" i="5"/>
  <c r="AM780" i="5"/>
  <c r="AK781" i="5"/>
  <c r="AM781" i="5"/>
  <c r="AK479" i="5"/>
  <c r="AM479" i="5"/>
  <c r="AK782" i="5"/>
  <c r="AM782" i="5"/>
  <c r="AK552" i="5"/>
  <c r="AM552" i="5"/>
  <c r="AK783" i="5"/>
  <c r="AM783" i="5"/>
  <c r="AK786" i="5"/>
  <c r="AM786" i="5"/>
  <c r="AK788" i="5"/>
  <c r="AM788" i="5"/>
  <c r="AK733" i="5"/>
  <c r="AM733" i="5"/>
  <c r="AK789" i="5"/>
  <c r="AM789" i="5"/>
  <c r="AK565" i="5"/>
  <c r="AM565" i="5"/>
  <c r="AK670" i="5"/>
  <c r="AM670" i="5"/>
  <c r="AK567" i="5"/>
  <c r="AM567" i="5"/>
  <c r="AK790" i="5"/>
  <c r="AM790" i="5"/>
  <c r="AK791" i="5"/>
  <c r="AM791" i="5"/>
  <c r="AK571" i="5"/>
  <c r="AM571" i="5"/>
  <c r="AK7" i="5"/>
  <c r="AM7" i="5"/>
  <c r="AK574" i="5"/>
  <c r="AM574" i="5"/>
  <c r="AK575" i="5"/>
  <c r="AM575" i="5"/>
  <c r="AK740" i="5"/>
  <c r="AM740" i="5"/>
  <c r="AK793" i="5"/>
  <c r="AM793" i="5"/>
  <c r="AK8" i="5"/>
  <c r="AM8" i="5"/>
  <c r="AK794" i="5"/>
  <c r="AM794" i="5"/>
  <c r="AK743" i="5"/>
  <c r="AM743" i="5"/>
  <c r="AK797" i="5"/>
  <c r="AM797" i="5"/>
  <c r="AK581" i="5"/>
  <c r="AM581" i="5"/>
  <c r="AK796" i="5"/>
  <c r="AM796" i="5"/>
  <c r="AK798" i="5"/>
  <c r="AM798" i="5"/>
  <c r="AK801" i="5"/>
  <c r="AM801" i="5"/>
  <c r="AK588" i="5"/>
  <c r="AM588" i="5"/>
  <c r="AK695" i="5"/>
  <c r="AM695" i="5"/>
  <c r="AK803" i="5"/>
  <c r="AM803" i="5"/>
  <c r="AK804" i="5"/>
  <c r="AM804" i="5"/>
  <c r="AK806" i="5"/>
  <c r="AM806" i="5"/>
  <c r="AK756" i="5"/>
  <c r="AM756" i="5"/>
  <c r="AK592" i="5"/>
  <c r="AM592" i="5"/>
  <c r="AK704" i="5"/>
  <c r="AM704" i="5"/>
  <c r="AK807" i="5"/>
  <c r="AM807" i="5"/>
  <c r="AK808" i="5"/>
  <c r="AM808" i="5"/>
  <c r="AK811" i="5"/>
  <c r="AM811" i="5"/>
  <c r="AK813" i="5"/>
  <c r="AM813" i="5"/>
  <c r="AK764" i="5"/>
  <c r="AM764" i="5"/>
  <c r="AK814" i="5"/>
  <c r="AM814" i="5"/>
  <c r="AK815" i="5"/>
  <c r="AM815" i="5"/>
  <c r="AK596" i="5"/>
  <c r="AM596" i="5"/>
  <c r="AK817" i="5"/>
  <c r="AM817" i="5"/>
  <c r="AK818" i="5"/>
  <c r="AM818" i="5"/>
  <c r="AK820" i="5"/>
  <c r="AM820" i="5"/>
  <c r="AK599" i="5"/>
  <c r="AM599" i="5"/>
  <c r="AK821" i="5"/>
  <c r="AM821" i="5"/>
  <c r="AK823" i="5"/>
  <c r="AM823" i="5"/>
  <c r="AK822" i="5"/>
  <c r="AM822" i="5"/>
  <c r="AK602" i="5"/>
  <c r="AM602" i="5"/>
  <c r="AK824" i="5"/>
  <c r="AM824" i="5"/>
  <c r="AK603" i="5"/>
  <c r="AM603" i="5"/>
  <c r="AK825" i="5"/>
  <c r="AM825" i="5"/>
  <c r="AK827" i="5"/>
  <c r="AM827" i="5"/>
  <c r="AK604" i="5"/>
  <c r="AM604" i="5"/>
  <c r="AK828" i="5"/>
  <c r="AM828" i="5"/>
  <c r="AK829" i="5"/>
  <c r="AM829" i="5"/>
  <c r="AK1052" i="5"/>
  <c r="AM1052" i="5"/>
  <c r="AK830" i="5"/>
  <c r="AM830" i="5"/>
  <c r="AK832" i="5"/>
  <c r="AM832" i="5"/>
  <c r="AK833" i="5"/>
  <c r="AM833" i="5"/>
  <c r="AK835" i="5"/>
  <c r="AM835" i="5"/>
  <c r="AK836" i="5"/>
  <c r="AM836" i="5"/>
  <c r="AK837" i="5"/>
  <c r="AM837" i="5"/>
  <c r="AK838" i="5"/>
  <c r="AM838" i="5"/>
  <c r="AK609" i="5"/>
  <c r="AM609" i="5"/>
  <c r="AK839" i="5"/>
  <c r="AM839" i="5"/>
  <c r="AK841" i="5"/>
  <c r="AM841" i="5"/>
  <c r="AK842" i="5"/>
  <c r="AM842" i="5"/>
  <c r="AK616" i="5"/>
  <c r="AM616" i="5"/>
  <c r="AK617" i="5"/>
  <c r="AM617" i="5"/>
  <c r="AK844" i="5"/>
  <c r="AM844" i="5"/>
  <c r="AK846" i="5"/>
  <c r="AM846" i="5"/>
  <c r="AK847" i="5"/>
  <c r="AM847" i="5"/>
  <c r="AK848" i="5"/>
  <c r="AM848" i="5"/>
  <c r="AK849" i="5"/>
  <c r="AM849" i="5"/>
  <c r="AK850" i="5"/>
  <c r="AM850" i="5"/>
  <c r="AK851" i="5"/>
  <c r="AM851" i="5"/>
  <c r="AK619" i="5"/>
  <c r="AM619" i="5"/>
  <c r="AK620" i="5"/>
  <c r="AM620" i="5"/>
  <c r="AK852" i="5"/>
  <c r="AM852" i="5"/>
  <c r="AK855" i="5"/>
  <c r="AM855" i="5"/>
  <c r="AK1188" i="5"/>
  <c r="AM1188" i="5"/>
  <c r="AK856" i="5"/>
  <c r="AM856" i="5"/>
  <c r="AK857" i="5"/>
  <c r="AM857" i="5"/>
  <c r="AK858" i="5"/>
  <c r="AM858" i="5"/>
  <c r="AK668" i="5"/>
  <c r="AM668" i="5"/>
  <c r="AK859" i="5"/>
  <c r="AM859" i="5"/>
  <c r="AK625" i="5"/>
  <c r="AM625" i="5"/>
  <c r="AK860" i="5"/>
  <c r="AM860" i="5"/>
  <c r="AK626" i="5"/>
  <c r="AM626" i="5"/>
  <c r="AK861" i="5"/>
  <c r="AM861" i="5"/>
  <c r="AK862" i="5"/>
  <c r="AM862" i="5"/>
  <c r="AK1030" i="5"/>
  <c r="AM1030" i="5"/>
  <c r="AK864" i="5"/>
  <c r="AM864" i="5"/>
  <c r="AK865" i="5"/>
  <c r="AM865" i="5"/>
  <c r="AK866" i="5"/>
  <c r="AM866" i="5"/>
  <c r="AK686" i="5"/>
  <c r="AM686" i="5"/>
  <c r="AK867" i="5"/>
  <c r="AM867" i="5"/>
  <c r="AK799" i="5"/>
  <c r="AM799" i="5"/>
  <c r="AK868" i="5"/>
  <c r="AM868" i="5"/>
  <c r="AK870" i="5"/>
  <c r="AM870" i="5"/>
  <c r="AK749" i="5"/>
  <c r="AM749" i="5"/>
  <c r="AK873" i="5"/>
  <c r="AM873" i="5"/>
  <c r="AK875" i="5"/>
  <c r="AM875" i="5"/>
  <c r="AK754" i="5"/>
  <c r="AM754" i="5"/>
  <c r="AK878" i="5"/>
  <c r="AM878" i="5"/>
  <c r="AK880" i="5"/>
  <c r="AM880" i="5"/>
  <c r="AK882" i="5"/>
  <c r="AM882" i="5"/>
  <c r="AK639" i="5"/>
  <c r="AM639" i="5"/>
  <c r="AK883" i="5"/>
  <c r="AM883" i="5"/>
  <c r="AK884" i="5"/>
  <c r="AM884" i="5"/>
  <c r="AK885" i="5"/>
  <c r="AM885" i="5"/>
  <c r="AK887" i="5"/>
  <c r="AM887" i="5"/>
  <c r="AK643" i="5"/>
  <c r="AM643" i="5"/>
  <c r="AK1151" i="5"/>
  <c r="AM1151" i="5"/>
  <c r="AK645" i="5"/>
  <c r="AM645" i="5"/>
  <c r="AK888" i="5"/>
  <c r="AM888" i="5"/>
  <c r="AK889" i="5"/>
  <c r="AM889" i="5"/>
  <c r="AK890" i="5"/>
  <c r="AM890" i="5"/>
  <c r="AK891" i="5"/>
  <c r="AM891" i="5"/>
  <c r="AK892" i="5"/>
  <c r="AM892" i="5"/>
  <c r="AK893" i="5"/>
  <c r="AM893" i="5"/>
  <c r="AK650" i="5"/>
  <c r="AM650" i="5"/>
  <c r="AK897" i="5"/>
  <c r="AM897" i="5"/>
  <c r="AK898" i="5"/>
  <c r="AM898" i="5"/>
  <c r="AK899" i="5"/>
  <c r="AM899" i="5"/>
  <c r="AK900" i="5"/>
  <c r="AM900" i="5"/>
  <c r="AK901" i="5"/>
  <c r="AM901" i="5"/>
  <c r="AK903" i="5"/>
  <c r="AM903" i="5"/>
  <c r="AK905" i="5"/>
  <c r="AM905" i="5"/>
  <c r="AK906" i="5"/>
  <c r="AM906" i="5"/>
  <c r="AK907" i="5"/>
  <c r="AM907" i="5"/>
  <c r="AK1137" i="5"/>
  <c r="AM1137" i="5"/>
  <c r="AK660" i="5"/>
  <c r="AM660" i="5"/>
  <c r="AK909" i="5"/>
  <c r="AM909" i="5"/>
  <c r="AK845" i="5"/>
  <c r="AM845" i="5"/>
  <c r="AK663" i="5"/>
  <c r="AM663" i="5"/>
  <c r="AK785" i="5"/>
  <c r="AM785" i="5"/>
  <c r="AK913" i="5"/>
  <c r="AM913" i="5"/>
  <c r="AK915" i="5"/>
  <c r="AM915" i="5"/>
  <c r="AK916" i="5"/>
  <c r="AM916" i="5"/>
  <c r="AK917" i="5"/>
  <c r="AM917" i="5"/>
  <c r="AK667" i="5"/>
  <c r="AM667" i="5"/>
  <c r="AK669" i="5"/>
  <c r="AM669" i="5"/>
  <c r="AK671" i="5"/>
  <c r="AM671" i="5"/>
  <c r="AK918" i="5"/>
  <c r="AM918" i="5"/>
  <c r="AK920" i="5"/>
  <c r="AM920" i="5"/>
  <c r="AK921" i="5"/>
  <c r="AM921" i="5"/>
  <c r="AK922" i="5"/>
  <c r="AM922" i="5"/>
  <c r="AK674" i="5"/>
  <c r="AM674" i="5"/>
  <c r="AK924" i="5"/>
  <c r="AM924" i="5"/>
  <c r="AK925" i="5"/>
  <c r="AM925" i="5"/>
  <c r="AK737" i="5"/>
  <c r="AM737" i="5"/>
  <c r="AK677" i="5"/>
  <c r="AM677" i="5"/>
  <c r="AK927" i="5"/>
  <c r="AM927" i="5"/>
  <c r="AK679" i="5"/>
  <c r="AM679" i="5"/>
  <c r="AK928" i="5"/>
  <c r="AM928" i="5"/>
  <c r="AK930" i="5"/>
  <c r="AM930" i="5"/>
  <c r="AK931" i="5"/>
  <c r="AM931" i="5"/>
  <c r="AK932" i="5"/>
  <c r="AM932" i="5"/>
  <c r="AK933" i="5"/>
  <c r="AM933" i="5"/>
  <c r="AK1081" i="5"/>
  <c r="AM1081" i="5"/>
  <c r="AK935" i="5"/>
  <c r="AM935" i="5"/>
  <c r="AK985" i="5"/>
  <c r="AM985" i="5"/>
  <c r="AK936" i="5"/>
  <c r="AM936" i="5"/>
  <c r="AK700" i="5"/>
  <c r="AM700" i="5"/>
  <c r="AK877" i="5"/>
  <c r="AM877" i="5"/>
  <c r="AK938" i="5"/>
  <c r="AM938" i="5"/>
  <c r="AK939" i="5"/>
  <c r="AM939" i="5"/>
  <c r="AK940" i="5"/>
  <c r="AM940" i="5"/>
  <c r="AK705" i="5"/>
  <c r="AM705" i="5"/>
  <c r="AK941" i="5"/>
  <c r="AM941" i="5"/>
  <c r="AK943" i="5"/>
  <c r="AM943" i="5"/>
  <c r="AK944" i="5"/>
  <c r="AM944" i="5"/>
  <c r="AK945" i="5"/>
  <c r="AM945" i="5"/>
  <c r="AK706" i="5"/>
  <c r="AM706" i="5"/>
  <c r="AK946" i="5"/>
  <c r="AM946" i="5"/>
  <c r="AK812" i="5"/>
  <c r="AM812" i="5"/>
  <c r="AK948" i="5"/>
  <c r="AM948" i="5"/>
  <c r="AK886" i="5"/>
  <c r="AM886" i="5"/>
  <c r="AK949" i="5"/>
  <c r="AM949" i="5"/>
  <c r="AK710" i="5"/>
  <c r="AM710" i="5"/>
  <c r="AK953" i="5"/>
  <c r="AM953" i="5"/>
  <c r="AK954" i="5"/>
  <c r="AM954" i="5"/>
  <c r="AK713" i="5"/>
  <c r="AM713" i="5"/>
  <c r="AK826" i="5"/>
  <c r="AM826" i="5"/>
  <c r="AK714" i="5"/>
  <c r="AM714" i="5"/>
  <c r="AK717" i="5"/>
  <c r="AM717" i="5"/>
  <c r="AK956" i="5"/>
  <c r="AM956" i="5"/>
  <c r="AK957" i="5"/>
  <c r="AM957" i="5"/>
  <c r="AK1015" i="5"/>
  <c r="AM1015" i="5"/>
  <c r="AK1134" i="5"/>
  <c r="AM1134" i="5"/>
  <c r="AK727" i="5"/>
  <c r="AM727" i="5"/>
  <c r="AK962" i="5"/>
  <c r="AM962" i="5"/>
  <c r="AK963" i="5"/>
  <c r="AM963" i="5"/>
  <c r="AK964" i="5"/>
  <c r="AM964" i="5"/>
  <c r="AK966" i="5"/>
  <c r="AM966" i="5"/>
  <c r="AK967" i="5"/>
  <c r="AM967" i="5"/>
  <c r="AK787" i="5"/>
  <c r="AM787" i="5"/>
  <c r="AK969" i="5"/>
  <c r="AM969" i="5"/>
  <c r="AK970" i="5"/>
  <c r="AM970" i="5"/>
  <c r="AK971" i="5"/>
  <c r="AM971" i="5"/>
  <c r="AK973" i="5"/>
  <c r="AM973" i="5"/>
  <c r="AK974" i="5"/>
  <c r="AM974" i="5"/>
  <c r="AK975" i="5"/>
  <c r="AM975" i="5"/>
  <c r="AK976" i="5"/>
  <c r="AM976" i="5"/>
  <c r="AK977" i="5"/>
  <c r="AM977" i="5"/>
  <c r="AK978" i="5"/>
  <c r="AM978" i="5"/>
  <c r="AK929" i="5"/>
  <c r="AM929" i="5"/>
  <c r="AK979" i="5"/>
  <c r="AM979" i="5"/>
  <c r="AK980" i="5"/>
  <c r="AM980" i="5"/>
  <c r="AK742" i="5"/>
  <c r="AM742" i="5"/>
  <c r="AK795" i="5"/>
  <c r="AM795" i="5"/>
  <c r="AK981" i="5"/>
  <c r="AM981" i="5"/>
  <c r="AK982" i="5"/>
  <c r="AM982" i="5"/>
  <c r="AK983" i="5"/>
  <c r="AM983" i="5"/>
  <c r="AK984" i="5"/>
  <c r="AM984" i="5"/>
  <c r="AK986" i="5"/>
  <c r="AM986" i="5"/>
  <c r="AK805" i="5"/>
  <c r="AM805" i="5"/>
  <c r="AK755" i="5"/>
  <c r="AM755" i="5"/>
  <c r="AK990" i="5"/>
  <c r="AM990" i="5"/>
  <c r="AK992" i="5"/>
  <c r="AM992" i="5"/>
  <c r="AK991" i="5"/>
  <c r="AM991" i="5"/>
  <c r="AK759" i="5"/>
  <c r="AM759" i="5"/>
  <c r="AK1041" i="5"/>
  <c r="AM1041" i="5"/>
  <c r="AK993" i="5"/>
  <c r="AM993" i="5"/>
  <c r="AK760" i="5"/>
  <c r="AM760" i="5"/>
  <c r="AK994" i="5"/>
  <c r="AM994" i="5"/>
  <c r="AK995" i="5"/>
  <c r="AM995" i="5"/>
  <c r="AK763" i="5"/>
  <c r="AM763" i="5"/>
  <c r="AK996" i="5"/>
  <c r="AM996" i="5"/>
  <c r="AK997" i="5"/>
  <c r="AM997" i="5"/>
  <c r="AK998" i="5"/>
  <c r="AM998" i="5"/>
  <c r="AK765" i="5"/>
  <c r="AM765" i="5"/>
  <c r="AK999" i="5"/>
  <c r="AM999" i="5"/>
  <c r="AK1002" i="5"/>
  <c r="AM1002" i="5"/>
  <c r="AK1007" i="5"/>
  <c r="AM1007" i="5"/>
  <c r="AK771" i="5"/>
  <c r="AM771" i="5"/>
  <c r="AK1008" i="5"/>
  <c r="AM1008" i="5"/>
  <c r="AK773" i="5"/>
  <c r="AM773" i="5"/>
  <c r="AK1011" i="5"/>
  <c r="AM1011" i="5"/>
  <c r="AK1012" i="5"/>
  <c r="AM1012" i="5"/>
  <c r="AK1099" i="5"/>
  <c r="AM1099" i="5"/>
  <c r="AK1014" i="5"/>
  <c r="AM1014" i="5"/>
  <c r="AK896" i="5"/>
  <c r="AM896" i="5"/>
  <c r="AK778" i="5"/>
  <c r="AM778" i="5"/>
  <c r="AK1018" i="5"/>
  <c r="AM1018" i="5"/>
  <c r="AK779" i="5"/>
  <c r="AM779" i="5"/>
  <c r="AK1019" i="5"/>
  <c r="AM1019" i="5"/>
  <c r="AK1020" i="5"/>
  <c r="AM1020" i="5"/>
  <c r="AK1021" i="5"/>
  <c r="AM1021" i="5"/>
  <c r="AK1022" i="5"/>
  <c r="AM1022" i="5"/>
  <c r="AK1023" i="5"/>
  <c r="AM1023" i="5"/>
  <c r="AK784" i="5"/>
  <c r="AM784" i="5"/>
  <c r="AK912" i="5"/>
  <c r="AM912" i="5"/>
  <c r="AK1025" i="5"/>
  <c r="AM1025" i="5"/>
  <c r="AK972" i="5"/>
  <c r="AM972" i="5"/>
  <c r="AK792" i="5"/>
  <c r="AM792" i="5"/>
  <c r="AK1027" i="5"/>
  <c r="AM1027" i="5"/>
  <c r="AK1029" i="5"/>
  <c r="AM1029" i="5"/>
  <c r="AK1032" i="5"/>
  <c r="AM1032" i="5"/>
  <c r="AK1033" i="5"/>
  <c r="AM1033" i="5"/>
  <c r="AK685" i="5"/>
  <c r="AM685" i="5"/>
  <c r="AK1143" i="5"/>
  <c r="AM1143" i="5"/>
  <c r="AK800" i="5"/>
  <c r="AM800" i="5"/>
  <c r="AK1036" i="5"/>
  <c r="AM1036" i="5"/>
  <c r="AK802" i="5"/>
  <c r="AM802" i="5"/>
  <c r="AK1205" i="5"/>
  <c r="AM1205" i="5"/>
  <c r="AK1039" i="5"/>
  <c r="AM1039" i="5"/>
  <c r="AK1169" i="5"/>
  <c r="AM1169" i="5"/>
  <c r="AK809" i="5"/>
  <c r="AM809" i="5"/>
  <c r="AK1042" i="5"/>
  <c r="AM1042" i="5"/>
  <c r="AK1043" i="5"/>
  <c r="AM1043" i="5"/>
  <c r="AK816" i="5"/>
  <c r="AM816" i="5"/>
  <c r="AK1044" i="5"/>
  <c r="AM1044" i="5"/>
  <c r="AK1045" i="5"/>
  <c r="AM1045" i="5"/>
  <c r="AK819" i="5"/>
  <c r="AM819" i="5"/>
  <c r="AK1046" i="5"/>
  <c r="AM1046" i="5"/>
  <c r="AK1047" i="5"/>
  <c r="AM1047" i="5"/>
  <c r="AK1050" i="5"/>
  <c r="AM1050" i="5"/>
  <c r="AK1053" i="5"/>
  <c r="AM1053" i="5"/>
  <c r="AK1051" i="5"/>
  <c r="AM1051" i="5"/>
  <c r="AK831" i="5"/>
  <c r="AM831" i="5"/>
  <c r="AK1054" i="5"/>
  <c r="AM1054" i="5"/>
  <c r="AK834" i="5"/>
  <c r="AM834" i="5"/>
  <c r="AK1055" i="5"/>
  <c r="AM1055" i="5"/>
  <c r="AK1056" i="5"/>
  <c r="AM1056" i="5"/>
  <c r="AK1057" i="5"/>
  <c r="AM1057" i="5"/>
  <c r="AK1101" i="5"/>
  <c r="AM1101" i="5"/>
  <c r="AK840" i="5"/>
  <c r="AM840" i="5"/>
  <c r="AK1060" i="5"/>
  <c r="AM1060" i="5"/>
  <c r="AK1062" i="5"/>
  <c r="AM1062" i="5"/>
  <c r="AK1063" i="5"/>
  <c r="AM1063" i="5"/>
  <c r="AK1016" i="5"/>
  <c r="AM1016" i="5"/>
  <c r="AK1064" i="5"/>
  <c r="AM1064" i="5"/>
  <c r="AK1065" i="5"/>
  <c r="AM1065" i="5"/>
  <c r="AK1066" i="5"/>
  <c r="AM1066" i="5"/>
  <c r="AK1068" i="5"/>
  <c r="AM1068" i="5"/>
  <c r="AK1276" i="5"/>
  <c r="AM1276" i="5"/>
  <c r="AK1069" i="5"/>
  <c r="AM1069" i="5"/>
  <c r="AK1070" i="5"/>
  <c r="AM1070" i="5"/>
  <c r="AK843" i="5"/>
  <c r="AM843" i="5"/>
  <c r="AK1072" i="5"/>
  <c r="AM1072" i="5"/>
  <c r="AK853" i="5"/>
  <c r="AM853" i="5"/>
  <c r="AK854" i="5"/>
  <c r="AM854" i="5"/>
  <c r="AK1075" i="5"/>
  <c r="AM1075" i="5"/>
  <c r="AK1076" i="5"/>
  <c r="AM1076" i="5"/>
  <c r="AK1077" i="5"/>
  <c r="AM1077" i="5"/>
  <c r="AK1078" i="5"/>
  <c r="AM1078" i="5"/>
  <c r="AK1079" i="5"/>
  <c r="AM1079" i="5"/>
  <c r="AK863" i="5"/>
  <c r="AM863" i="5"/>
  <c r="AK1080" i="5"/>
  <c r="AM1080" i="5"/>
  <c r="AK1243" i="5"/>
  <c r="AM1243" i="5"/>
  <c r="AK1083" i="5"/>
  <c r="AM1083" i="5"/>
  <c r="AK869" i="5"/>
  <c r="AM869" i="5"/>
  <c r="AK1084" i="5"/>
  <c r="AM1084" i="5"/>
  <c r="AK871" i="5"/>
  <c r="AM871" i="5"/>
  <c r="AK872" i="5"/>
  <c r="AM872" i="5"/>
  <c r="AK874" i="5"/>
  <c r="AM874" i="5"/>
  <c r="AK876" i="5"/>
  <c r="AM876" i="5"/>
  <c r="AK1040" i="5"/>
  <c r="AM1040" i="5"/>
  <c r="AK879" i="5"/>
  <c r="AM879" i="5"/>
  <c r="AK1088" i="5"/>
  <c r="AM1088" i="5"/>
  <c r="AK881" i="5"/>
  <c r="AM881" i="5"/>
  <c r="AK1089" i="5"/>
  <c r="AM1089" i="5"/>
  <c r="AK1090" i="5"/>
  <c r="AM1090" i="5"/>
  <c r="AK1091" i="5"/>
  <c r="AM1091" i="5"/>
  <c r="AK1094" i="5"/>
  <c r="AM1094" i="5"/>
  <c r="AK1092" i="5"/>
  <c r="AM1092" i="5"/>
  <c r="AK1093" i="5"/>
  <c r="AM1093" i="5"/>
  <c r="AK1095" i="5"/>
  <c r="AM1095" i="5"/>
  <c r="AK1096" i="5"/>
  <c r="AM1096" i="5"/>
  <c r="AK1097" i="5"/>
  <c r="AM1097" i="5"/>
  <c r="AK895" i="5"/>
  <c r="AM895" i="5"/>
  <c r="AK1098" i="5"/>
  <c r="AM1098" i="5"/>
  <c r="AK1100" i="5"/>
  <c r="AM1100" i="5"/>
  <c r="AK1102" i="5"/>
  <c r="AM1102" i="5"/>
  <c r="AK1103" i="5"/>
  <c r="AM1103" i="5"/>
  <c r="AK902" i="5"/>
  <c r="AM902" i="5"/>
  <c r="AK904" i="5"/>
  <c r="AM904" i="5"/>
  <c r="AK908" i="5"/>
  <c r="AM908" i="5"/>
  <c r="AK1107" i="5"/>
  <c r="AM1107" i="5"/>
  <c r="AK1108" i="5"/>
  <c r="AM1108" i="5"/>
  <c r="AK910" i="5"/>
  <c r="AM910" i="5"/>
  <c r="AK911" i="5"/>
  <c r="AM911" i="5"/>
  <c r="AK914" i="5"/>
  <c r="AM914" i="5"/>
  <c r="AK1110" i="5"/>
  <c r="AM1110" i="5"/>
  <c r="AK1111" i="5"/>
  <c r="AM1111" i="5"/>
  <c r="AK919" i="5"/>
  <c r="AM919" i="5"/>
  <c r="AK1113" i="5"/>
  <c r="AM1113" i="5"/>
  <c r="AK923" i="5"/>
  <c r="AM923" i="5"/>
  <c r="AK1115" i="5"/>
  <c r="AM1115" i="5"/>
  <c r="AK926" i="5"/>
  <c r="AM926" i="5"/>
  <c r="AK1164" i="5"/>
  <c r="AM1164" i="5"/>
  <c r="AK1116" i="5"/>
  <c r="AM1116" i="5"/>
  <c r="AK934" i="5"/>
  <c r="AM934" i="5"/>
  <c r="AK1085" i="5"/>
  <c r="AM1085" i="5"/>
  <c r="AK937" i="5"/>
  <c r="AM937" i="5"/>
  <c r="AK1086" i="5"/>
  <c r="AM1086" i="5"/>
  <c r="AK1118" i="5"/>
  <c r="AM1118" i="5"/>
  <c r="AK942" i="5"/>
  <c r="AM942" i="5"/>
  <c r="AK947" i="5"/>
  <c r="AM947" i="5"/>
  <c r="AK1150" i="5"/>
  <c r="AM1150" i="5"/>
  <c r="AK1121" i="5"/>
  <c r="AM1121" i="5"/>
  <c r="AK1176" i="5"/>
  <c r="AM1176" i="5"/>
  <c r="AK950" i="5"/>
  <c r="AM950" i="5"/>
  <c r="AK951" i="5"/>
  <c r="AM951" i="5"/>
  <c r="AK952" i="5"/>
  <c r="AM952" i="5"/>
  <c r="AK1123" i="5"/>
  <c r="AM1123" i="5"/>
  <c r="AK1252" i="5"/>
  <c r="AM1252" i="5"/>
  <c r="AK1125" i="5"/>
  <c r="AM1125" i="5"/>
  <c r="AK1127" i="5"/>
  <c r="AM1127" i="5"/>
  <c r="AK1126" i="5"/>
  <c r="AM1126" i="5"/>
  <c r="AK1128" i="5"/>
  <c r="AM1128" i="5"/>
  <c r="AK1129" i="5"/>
  <c r="AM1129" i="5"/>
  <c r="AK1130" i="5"/>
  <c r="AM1130" i="5"/>
  <c r="AK1131" i="5"/>
  <c r="AM1131" i="5"/>
  <c r="AK958" i="5"/>
  <c r="AM958" i="5"/>
  <c r="AK1133" i="5"/>
  <c r="AM1133" i="5"/>
  <c r="AK959" i="5"/>
  <c r="AM959" i="5"/>
  <c r="AK960" i="5"/>
  <c r="AM960" i="5"/>
  <c r="AK961" i="5"/>
  <c r="AM961" i="5"/>
  <c r="AK1135" i="5"/>
  <c r="AM1135" i="5"/>
  <c r="AK965" i="5"/>
  <c r="AM965" i="5"/>
  <c r="AK1138" i="5"/>
  <c r="AM1138" i="5"/>
  <c r="AK1139" i="5"/>
  <c r="AM1139" i="5"/>
  <c r="AK1140" i="5"/>
  <c r="AM1140" i="5"/>
  <c r="AK968" i="5"/>
  <c r="AM968" i="5"/>
  <c r="AK1141" i="5"/>
  <c r="AM1141" i="5"/>
  <c r="AK1142" i="5"/>
  <c r="AM1142" i="5"/>
  <c r="AK1146" i="5"/>
  <c r="AM1146" i="5"/>
  <c r="AK987" i="5"/>
  <c r="AM987" i="5"/>
  <c r="AK988" i="5"/>
  <c r="AM988" i="5"/>
  <c r="AK1148" i="5"/>
  <c r="AM1148" i="5"/>
  <c r="AK989" i="5"/>
  <c r="AM989" i="5"/>
  <c r="AK1000" i="5"/>
  <c r="AM1000" i="5"/>
  <c r="AK1001" i="5"/>
  <c r="AM1001" i="5"/>
  <c r="AK1003" i="5"/>
  <c r="AM1003" i="5"/>
  <c r="AK1004" i="5"/>
  <c r="AM1004" i="5"/>
  <c r="AK1005" i="5"/>
  <c r="AM1005" i="5"/>
  <c r="AK1006" i="5"/>
  <c r="AM1006" i="5"/>
  <c r="AK1009" i="5"/>
  <c r="AM1009" i="5"/>
  <c r="AK1010" i="5"/>
  <c r="AM1010" i="5"/>
  <c r="AK1152" i="5"/>
  <c r="AM1152" i="5"/>
  <c r="AK1013" i="5"/>
  <c r="AM1013" i="5"/>
  <c r="AK1155" i="5"/>
  <c r="AM1155" i="5"/>
  <c r="AK1156" i="5"/>
  <c r="AM1156" i="5"/>
  <c r="AK1157" i="5"/>
  <c r="AM1157" i="5"/>
  <c r="AK1158" i="5"/>
  <c r="AM1158" i="5"/>
  <c r="AK1017" i="5"/>
  <c r="AM1017" i="5"/>
  <c r="AK1160" i="5"/>
  <c r="AM1160" i="5"/>
  <c r="AK1161" i="5"/>
  <c r="AM1161" i="5"/>
  <c r="AK1162" i="5"/>
  <c r="AM1162" i="5"/>
  <c r="AK1024" i="5"/>
  <c r="AM1024" i="5"/>
  <c r="AK1026" i="5"/>
  <c r="AM1026" i="5"/>
  <c r="AK1028" i="5"/>
  <c r="AM1028" i="5"/>
  <c r="AK1031" i="5"/>
  <c r="AM1031" i="5"/>
  <c r="AK1166" i="5"/>
  <c r="AM1166" i="5"/>
  <c r="AK1167" i="5"/>
  <c r="AM1167" i="5"/>
  <c r="AK1265" i="5"/>
  <c r="AM1265" i="5"/>
  <c r="AK1034" i="5"/>
  <c r="AM1034" i="5"/>
  <c r="AK1035" i="5"/>
  <c r="AM1035" i="5"/>
  <c r="AK1037" i="5"/>
  <c r="AM1037" i="5"/>
  <c r="AK1168" i="5"/>
  <c r="AM1168" i="5"/>
  <c r="AK1038" i="5"/>
  <c r="AM1038" i="5"/>
  <c r="AK1171" i="5"/>
  <c r="AM1171" i="5"/>
  <c r="AK1172" i="5"/>
  <c r="AM1172" i="5"/>
  <c r="AK810" i="5"/>
  <c r="AM810" i="5"/>
  <c r="AK1173" i="5"/>
  <c r="AM1173" i="5"/>
  <c r="AK1174" i="5"/>
  <c r="AM1174" i="5"/>
  <c r="AK1175" i="5"/>
  <c r="AM1175" i="5"/>
  <c r="AK1048" i="5"/>
  <c r="AM1048" i="5"/>
  <c r="AK1049" i="5"/>
  <c r="AM1049" i="5"/>
  <c r="AK1179" i="5"/>
  <c r="AM1179" i="5"/>
  <c r="AK1058" i="5"/>
  <c r="AM1058" i="5"/>
  <c r="AK1183" i="5"/>
  <c r="AM1183" i="5"/>
  <c r="AK1067" i="5"/>
  <c r="AM1067" i="5"/>
  <c r="AK1186" i="5"/>
  <c r="AM1186" i="5"/>
  <c r="AK1071" i="5"/>
  <c r="AM1071" i="5"/>
  <c r="AK1073" i="5"/>
  <c r="AM1073" i="5"/>
  <c r="AK1074" i="5"/>
  <c r="AM1074" i="5"/>
  <c r="AK1189" i="5"/>
  <c r="AM1189" i="5"/>
  <c r="AK1190" i="5"/>
  <c r="AM1190" i="5"/>
  <c r="AK1191" i="5"/>
  <c r="AM1191" i="5"/>
  <c r="AK1197" i="5"/>
  <c r="AM1197" i="5"/>
  <c r="AK1082" i="5"/>
  <c r="AM1082" i="5"/>
  <c r="AK1208" i="5"/>
  <c r="AM1208" i="5"/>
  <c r="AK1087" i="5"/>
  <c r="AM1087" i="5"/>
  <c r="AK1210" i="5"/>
  <c r="AM1210" i="5"/>
  <c r="AK1213" i="5"/>
  <c r="AM1213" i="5"/>
  <c r="AK1215" i="5"/>
  <c r="AM1215" i="5"/>
  <c r="AK1216" i="5"/>
  <c r="AM1216" i="5"/>
  <c r="AK1218" i="5"/>
  <c r="AM1218" i="5"/>
  <c r="AK894" i="5"/>
  <c r="AM894" i="5"/>
  <c r="AK1219" i="5"/>
  <c r="AM1219" i="5"/>
  <c r="AK1222" i="5"/>
  <c r="AM1222" i="5"/>
  <c r="AK1104" i="5"/>
  <c r="AM1104" i="5"/>
  <c r="AK1106" i="5"/>
  <c r="AM1106" i="5"/>
  <c r="AK1109" i="5"/>
  <c r="AM1109" i="5"/>
  <c r="AK1230" i="5"/>
  <c r="AM1230" i="5"/>
  <c r="AK1231" i="5"/>
  <c r="AM1231" i="5"/>
  <c r="AK1233" i="5"/>
  <c r="AM1233" i="5"/>
  <c r="AK1112" i="5"/>
  <c r="AM1112" i="5"/>
  <c r="AK1114" i="5"/>
  <c r="AM1114" i="5"/>
  <c r="AK1236" i="5"/>
  <c r="AM1236" i="5"/>
  <c r="AK1298" i="5"/>
  <c r="AM1298" i="5"/>
  <c r="AK1238" i="5"/>
  <c r="AM1238" i="5"/>
  <c r="AK1244" i="5"/>
  <c r="AM1244" i="5"/>
  <c r="AK1245" i="5"/>
  <c r="AM1245" i="5"/>
  <c r="AK1425" i="5"/>
  <c r="AM1425" i="5"/>
  <c r="AK1119" i="5"/>
  <c r="AM1119" i="5"/>
  <c r="AK1248" i="5"/>
  <c r="AM1248" i="5"/>
  <c r="AK1249" i="5"/>
  <c r="AM1249" i="5"/>
  <c r="AK1122" i="5"/>
  <c r="AM1122" i="5"/>
  <c r="AK1250" i="5"/>
  <c r="AM1250" i="5"/>
  <c r="AK1124" i="5"/>
  <c r="AM1124" i="5"/>
  <c r="AK1299" i="5"/>
  <c r="AM1299" i="5"/>
  <c r="AK1132" i="5"/>
  <c r="AM1132" i="5"/>
  <c r="AK1254" i="5"/>
  <c r="AM1254" i="5"/>
  <c r="AK1136" i="5"/>
  <c r="AM1136" i="5"/>
  <c r="AK1257" i="5"/>
  <c r="AM1257" i="5"/>
  <c r="AK1258" i="5"/>
  <c r="AM1258" i="5"/>
  <c r="AK1259" i="5"/>
  <c r="AM1259" i="5"/>
  <c r="AK1263" i="5"/>
  <c r="AM1263" i="5"/>
  <c r="AK1264" i="5"/>
  <c r="AM1264" i="5"/>
  <c r="AK1144" i="5"/>
  <c r="AM1144" i="5"/>
  <c r="AK1145" i="5"/>
  <c r="AM1145" i="5"/>
  <c r="AK1147" i="5"/>
  <c r="AM1147" i="5"/>
  <c r="AK1269" i="5"/>
  <c r="AM1269" i="5"/>
  <c r="AK1271" i="5"/>
  <c r="AM1271" i="5"/>
  <c r="AK1273" i="5"/>
  <c r="AM1273" i="5"/>
  <c r="AK1323" i="5"/>
  <c r="AM1323" i="5"/>
  <c r="AK1279" i="5"/>
  <c r="AM1279" i="5"/>
  <c r="AK1153" i="5"/>
  <c r="AM1153" i="5"/>
  <c r="AK1275" i="5"/>
  <c r="AM1275" i="5"/>
  <c r="AK1159" i="5"/>
  <c r="AM1159" i="5"/>
  <c r="AK1292" i="5"/>
  <c r="AM1292" i="5"/>
  <c r="AK1163" i="5"/>
  <c r="AM1163" i="5"/>
  <c r="AK1282" i="5"/>
  <c r="AM1282" i="5"/>
  <c r="AK1284" i="5"/>
  <c r="AM1284" i="5"/>
  <c r="AK1285" i="5"/>
  <c r="AM1285" i="5"/>
  <c r="AK1291" i="5"/>
  <c r="AM1291" i="5"/>
  <c r="AK1170" i="5"/>
  <c r="AM1170" i="5"/>
  <c r="AK1293" i="5"/>
  <c r="AM1293" i="5"/>
  <c r="AK1297" i="5"/>
  <c r="AM1297" i="5"/>
  <c r="AK1177" i="5"/>
  <c r="AM1177" i="5"/>
  <c r="AK1178" i="5"/>
  <c r="AM1178" i="5"/>
  <c r="AK1180" i="5"/>
  <c r="AM1180" i="5"/>
  <c r="AK1311" i="5"/>
  <c r="AM1311" i="5"/>
  <c r="AK1313" i="5"/>
  <c r="AM1313" i="5"/>
  <c r="AK1059" i="5"/>
  <c r="AM1059" i="5"/>
  <c r="AK1061" i="5"/>
  <c r="AM1061" i="5"/>
  <c r="AK1181" i="5"/>
  <c r="AM1181" i="5"/>
  <c r="AK1182" i="5"/>
  <c r="AM1182" i="5"/>
  <c r="AK1184" i="5"/>
  <c r="AM1184" i="5"/>
  <c r="AK1185" i="5"/>
  <c r="AM1185" i="5"/>
  <c r="AK1306" i="5"/>
  <c r="AM1306" i="5"/>
  <c r="AK1296" i="5"/>
  <c r="AM1296" i="5"/>
  <c r="AK1325" i="5"/>
  <c r="AM1325" i="5"/>
  <c r="AK1192" i="5"/>
  <c r="AM1192" i="5"/>
  <c r="AK1193" i="5"/>
  <c r="AM1193" i="5"/>
  <c r="AK1194" i="5"/>
  <c r="AM1194" i="5"/>
  <c r="AK1316" i="5"/>
  <c r="AM1316" i="5"/>
  <c r="AK1329" i="5"/>
  <c r="AM1329" i="5"/>
  <c r="AK1196" i="5"/>
  <c r="AM1196" i="5"/>
  <c r="AK1198" i="5"/>
  <c r="AM1198" i="5"/>
  <c r="AK1330" i="5"/>
  <c r="AM1330" i="5"/>
  <c r="AK1199" i="5"/>
  <c r="AM1199" i="5"/>
  <c r="AK1200" i="5"/>
  <c r="AM1200" i="5"/>
  <c r="AK1201" i="5"/>
  <c r="AM1201" i="5"/>
  <c r="AK1203" i="5"/>
  <c r="AM1203" i="5"/>
  <c r="AK1204" i="5"/>
  <c r="AM1204" i="5"/>
  <c r="AK1318" i="5"/>
  <c r="AM1318" i="5"/>
  <c r="AK1335" i="5"/>
  <c r="AM1335" i="5"/>
  <c r="AK1206" i="5"/>
  <c r="AM1206" i="5"/>
  <c r="AK1207" i="5"/>
  <c r="AM1207" i="5"/>
  <c r="AK1209" i="5"/>
  <c r="AM1209" i="5"/>
  <c r="AK1303" i="5"/>
  <c r="AM1303" i="5"/>
  <c r="AK1211" i="5"/>
  <c r="AM1211" i="5"/>
  <c r="AK1212" i="5"/>
  <c r="AM1212" i="5"/>
  <c r="AK1214" i="5"/>
  <c r="AM1214" i="5"/>
  <c r="AK1346" i="5"/>
  <c r="AM1346" i="5"/>
  <c r="AK1217" i="5"/>
  <c r="AM1217" i="5"/>
  <c r="AK1349" i="5"/>
  <c r="AM1349" i="5"/>
  <c r="AK1332" i="5"/>
  <c r="AM1332" i="5"/>
  <c r="AK1220" i="5"/>
  <c r="AM1220" i="5"/>
  <c r="AK1350" i="5"/>
  <c r="AM1350" i="5"/>
  <c r="AK1351" i="5"/>
  <c r="AM1351" i="5"/>
  <c r="AK1221" i="5"/>
  <c r="AM1221" i="5"/>
  <c r="AK1336" i="5"/>
  <c r="AM1336" i="5"/>
  <c r="AK1290" i="5"/>
  <c r="AM1290" i="5"/>
  <c r="AK1226" i="5"/>
  <c r="AM1226" i="5"/>
  <c r="AK1344" i="5"/>
  <c r="AM1344" i="5"/>
  <c r="AK1234" i="5"/>
  <c r="AM1234" i="5"/>
  <c r="AK1237" i="5"/>
  <c r="AM1237" i="5"/>
  <c r="AK1239" i="5"/>
  <c r="AM1239" i="5"/>
  <c r="AK1242" i="5"/>
  <c r="AM1242" i="5"/>
  <c r="AK1300" i="5"/>
  <c r="AM1300" i="5"/>
  <c r="AK1352" i="5"/>
  <c r="AM1352" i="5"/>
  <c r="AK1223" i="5"/>
  <c r="AM1223" i="5"/>
  <c r="AK1105" i="5"/>
  <c r="AM1105" i="5"/>
  <c r="AK1224" i="5"/>
  <c r="AM1224" i="5"/>
  <c r="AK1353" i="5"/>
  <c r="AM1353" i="5"/>
  <c r="AK1227" i="5"/>
  <c r="AM1227" i="5"/>
  <c r="AK1228" i="5"/>
  <c r="AM1228" i="5"/>
  <c r="AK1229" i="5"/>
  <c r="AM1229" i="5"/>
  <c r="AK1253" i="5"/>
  <c r="AM1253" i="5"/>
  <c r="AK1235" i="5"/>
  <c r="AM1235" i="5"/>
  <c r="AK1255" i="5"/>
  <c r="AM1255" i="5"/>
  <c r="AK1117" i="5"/>
  <c r="AM1117" i="5"/>
  <c r="AK1240" i="5"/>
  <c r="AM1240" i="5"/>
  <c r="AK1241" i="5"/>
  <c r="AM1241" i="5"/>
  <c r="AK1361" i="5"/>
  <c r="AM1361" i="5"/>
  <c r="AK1256" i="5"/>
  <c r="AM1256" i="5"/>
  <c r="AK1120" i="5"/>
  <c r="AM1120" i="5"/>
  <c r="AK1247" i="5"/>
  <c r="AM1247" i="5"/>
  <c r="AK1261" i="5"/>
  <c r="AM1261" i="5"/>
  <c r="AK1366" i="5"/>
  <c r="AM1366" i="5"/>
  <c r="AK1374" i="5"/>
  <c r="AM1374" i="5"/>
  <c r="AK1367" i="5"/>
  <c r="AM1367" i="5"/>
  <c r="AK1268" i="5"/>
  <c r="AM1268" i="5"/>
  <c r="AK1369" i="5"/>
  <c r="AM1369" i="5"/>
  <c r="AK1272" i="5"/>
  <c r="AM1272" i="5"/>
  <c r="AK1375" i="5"/>
  <c r="AM1375" i="5"/>
  <c r="AK1340" i="5"/>
  <c r="AM1340" i="5"/>
  <c r="AK1377" i="5"/>
  <c r="AM1377" i="5"/>
  <c r="AK1378" i="5"/>
  <c r="AM1378" i="5"/>
  <c r="AK1260" i="5"/>
  <c r="AM1260" i="5"/>
  <c r="AK1262" i="5"/>
  <c r="AM1262" i="5"/>
  <c r="AK1266" i="5"/>
  <c r="AM1266" i="5"/>
  <c r="AK1267" i="5"/>
  <c r="AM1267" i="5"/>
  <c r="AK1383" i="5"/>
  <c r="AM1383" i="5"/>
  <c r="AK1385" i="5"/>
  <c r="AM1385" i="5"/>
  <c r="AK1270" i="5"/>
  <c r="AM1270" i="5"/>
  <c r="AK1394" i="5"/>
  <c r="AM1394" i="5"/>
  <c r="AK1277" i="5"/>
  <c r="AM1277" i="5"/>
  <c r="AK1397" i="5"/>
  <c r="AM1397" i="5"/>
  <c r="AK1281" i="5"/>
  <c r="AM1281" i="5"/>
  <c r="AK1391" i="5"/>
  <c r="AM1391" i="5"/>
  <c r="AK1286" i="5"/>
  <c r="AM1286" i="5"/>
  <c r="AK1283" i="5"/>
  <c r="AM1283" i="5"/>
  <c r="AK1395" i="5"/>
  <c r="AM1395" i="5"/>
  <c r="AK1154" i="5"/>
  <c r="AM1154" i="5"/>
  <c r="AK1287" i="5"/>
  <c r="AM1287" i="5"/>
  <c r="AK1288" i="5"/>
  <c r="AM1288" i="5"/>
  <c r="AK1289" i="5"/>
  <c r="AM1289" i="5"/>
  <c r="AK1399" i="5"/>
  <c r="AM1399" i="5"/>
  <c r="AK1294" i="5"/>
  <c r="AM1294" i="5"/>
  <c r="AK1295" i="5"/>
  <c r="AM1295" i="5"/>
  <c r="AK1402" i="5"/>
  <c r="AM1402" i="5"/>
  <c r="AK1165" i="5"/>
  <c r="AM1165" i="5"/>
  <c r="AK1406" i="5"/>
  <c r="AM1406" i="5"/>
  <c r="AK1304" i="5"/>
  <c r="AM1304" i="5"/>
  <c r="AK1415" i="5"/>
  <c r="AM1415" i="5"/>
  <c r="AK1307" i="5"/>
  <c r="AM1307" i="5"/>
  <c r="AK1416" i="5"/>
  <c r="AM1416" i="5"/>
  <c r="AK1308" i="5"/>
  <c r="AM1308" i="5"/>
  <c r="AK1419" i="5"/>
  <c r="AM1419" i="5"/>
  <c r="AK1310" i="5"/>
  <c r="AM1310" i="5"/>
  <c r="AK1314" i="5"/>
  <c r="AM1314" i="5"/>
  <c r="AK1315" i="5"/>
  <c r="AM1315" i="5"/>
  <c r="AK1420" i="5"/>
  <c r="AM1420" i="5"/>
  <c r="AK1421" i="5"/>
  <c r="AM1421" i="5"/>
  <c r="AK1317" i="5"/>
  <c r="AM1317" i="5"/>
  <c r="AK1424" i="5"/>
  <c r="AM1424" i="5"/>
  <c r="AK1187" i="5"/>
  <c r="AM1187" i="5"/>
  <c r="AK1426" i="5"/>
  <c r="AM1426" i="5"/>
  <c r="AK1321" i="5"/>
  <c r="AM1321" i="5"/>
  <c r="AK1322" i="5"/>
  <c r="AM1322" i="5"/>
  <c r="AK1324" i="5"/>
  <c r="AM1324" i="5"/>
  <c r="AK1427" i="5"/>
  <c r="AM1427" i="5"/>
  <c r="AK1326" i="5"/>
  <c r="AM1326" i="5"/>
  <c r="AK1327" i="5"/>
  <c r="AM1327" i="5"/>
  <c r="AK1195" i="5"/>
  <c r="AM1195" i="5"/>
  <c r="AK1432" i="5"/>
  <c r="AM1432" i="5"/>
  <c r="AK1433" i="5"/>
  <c r="AM1433" i="5"/>
  <c r="AK1333" i="5"/>
  <c r="AM1333" i="5"/>
  <c r="AK1434" i="5"/>
  <c r="AM1434" i="5"/>
  <c r="AK1337" i="5"/>
  <c r="AM1337" i="5"/>
  <c r="AK1339" i="5"/>
  <c r="AM1339" i="5"/>
  <c r="AK1341" i="5"/>
  <c r="AM1341" i="5"/>
  <c r="AK1437" i="5"/>
  <c r="AM1437" i="5"/>
  <c r="AK1438" i="5"/>
  <c r="AM1438" i="5"/>
  <c r="AK1439" i="5"/>
  <c r="AM1439" i="5"/>
  <c r="AK1440" i="5"/>
  <c r="AM1440" i="5"/>
  <c r="AK1355" i="5"/>
  <c r="AM1355" i="5"/>
  <c r="AK1225" i="5"/>
  <c r="AM1225" i="5"/>
  <c r="AK1232" i="5"/>
  <c r="AM1232" i="5"/>
  <c r="AK1354" i="5"/>
  <c r="AM1354" i="5"/>
  <c r="AK1441" i="5"/>
  <c r="AM1441" i="5"/>
  <c r="AK1356" i="5"/>
  <c r="AM1356" i="5"/>
  <c r="AK1443" i="5"/>
  <c r="AM1443" i="5"/>
  <c r="AK1358" i="5"/>
  <c r="AM1358" i="5"/>
  <c r="AK1444" i="5"/>
  <c r="AM1444" i="5"/>
  <c r="AK1359" i="5"/>
  <c r="AM1359" i="5"/>
  <c r="AK1360" i="5"/>
  <c r="AM1360" i="5"/>
  <c r="AK1362" i="5"/>
  <c r="AM1362" i="5"/>
  <c r="AK1446" i="5"/>
  <c r="AM1446" i="5"/>
  <c r="AK1449" i="5"/>
  <c r="AM1449" i="5"/>
  <c r="AK1246" i="5"/>
  <c r="AM1246" i="5"/>
  <c r="AK1364" i="5"/>
  <c r="AM1364" i="5"/>
  <c r="AK131" i="5"/>
  <c r="AM131" i="5"/>
  <c r="AK1251" i="5"/>
  <c r="AM1251" i="5"/>
  <c r="AK1368" i="5"/>
  <c r="AM1368" i="5"/>
  <c r="AK1370" i="5"/>
  <c r="AM1370" i="5"/>
  <c r="AK1371" i="5"/>
  <c r="AM1371" i="5"/>
  <c r="AK1373" i="5"/>
  <c r="AM1373" i="5"/>
  <c r="AK1450" i="5"/>
  <c r="AM1450" i="5"/>
  <c r="AK1451" i="5"/>
  <c r="AM1451" i="5"/>
  <c r="AK1452" i="5"/>
  <c r="AM1452" i="5"/>
  <c r="AK1453" i="5"/>
  <c r="AM1453" i="5"/>
  <c r="AK1454" i="5"/>
  <c r="AM1454" i="5"/>
  <c r="AK1456" i="5"/>
  <c r="AM1456" i="5"/>
  <c r="AK1457" i="5"/>
  <c r="AM1457" i="5"/>
  <c r="AK1379" i="5"/>
  <c r="AM1379" i="5"/>
  <c r="AK1460" i="5"/>
  <c r="AM1460" i="5"/>
  <c r="AK1380" i="5"/>
  <c r="AM1380" i="5"/>
  <c r="AK1381" i="5"/>
  <c r="AM1381" i="5"/>
  <c r="AK1461" i="5"/>
  <c r="AM1461" i="5"/>
  <c r="AK1463" i="5"/>
  <c r="AM1463" i="5"/>
  <c r="AK1386" i="5"/>
  <c r="AM1386" i="5"/>
  <c r="AK1464" i="5"/>
  <c r="AM1464" i="5"/>
  <c r="AK1466" i="5"/>
  <c r="AM1466" i="5"/>
  <c r="AK1467" i="5"/>
  <c r="AM1467" i="5"/>
  <c r="AK1468" i="5"/>
  <c r="AM1468" i="5"/>
  <c r="AK1470" i="5"/>
  <c r="AM1470" i="5"/>
  <c r="AK1686" i="5"/>
  <c r="AM1686" i="5"/>
  <c r="AK1278" i="5"/>
  <c r="AM1278" i="5"/>
  <c r="AK1389" i="5"/>
  <c r="AM1389" i="5"/>
  <c r="AK1390" i="5"/>
  <c r="AM1390" i="5"/>
  <c r="AK1280" i="5"/>
  <c r="AM1280" i="5"/>
  <c r="AK1476" i="5"/>
  <c r="AM1476" i="5"/>
  <c r="AK1478" i="5"/>
  <c r="AM1478" i="5"/>
  <c r="AK1479" i="5"/>
  <c r="AM1479" i="5"/>
  <c r="AK1398" i="5"/>
  <c r="AM1398" i="5"/>
  <c r="AK1400" i="5"/>
  <c r="AM1400" i="5"/>
  <c r="AK1401" i="5"/>
  <c r="AM1401" i="5"/>
  <c r="AK1484" i="5"/>
  <c r="AM1484" i="5"/>
  <c r="AK1405" i="5"/>
  <c r="AM1405" i="5"/>
  <c r="AK1407" i="5"/>
  <c r="AM1407" i="5"/>
  <c r="AK1408" i="5"/>
  <c r="AM1408" i="5"/>
  <c r="AK1409" i="5"/>
  <c r="AM1409" i="5"/>
  <c r="AK1490" i="5"/>
  <c r="AM1490" i="5"/>
  <c r="AK1410" i="5"/>
  <c r="AM1410" i="5"/>
  <c r="AK1302" i="5"/>
  <c r="AM1302" i="5"/>
  <c r="AK1491" i="5"/>
  <c r="AM1491" i="5"/>
  <c r="AK1499" i="5"/>
  <c r="AM1499" i="5"/>
  <c r="AK1494" i="5"/>
  <c r="AM1494" i="5"/>
  <c r="AK1495" i="5"/>
  <c r="AM1495" i="5"/>
  <c r="AK1496" i="5"/>
  <c r="AM1496" i="5"/>
  <c r="AK1309" i="5"/>
  <c r="AM1309" i="5"/>
  <c r="AK1418" i="5"/>
  <c r="AM1418" i="5"/>
  <c r="AK1498" i="5"/>
  <c r="AM1498" i="5"/>
  <c r="AK1312" i="5"/>
  <c r="AM1312" i="5"/>
  <c r="AK1500" i="5"/>
  <c r="AM1500" i="5"/>
  <c r="AK1501" i="5"/>
  <c r="AM1501" i="5"/>
  <c r="AK1423" i="5"/>
  <c r="AM1423" i="5"/>
  <c r="AK1502" i="5"/>
  <c r="AM1502" i="5"/>
  <c r="AK1504" i="5"/>
  <c r="AM1504" i="5"/>
  <c r="AK1320" i="5"/>
  <c r="AM1320" i="5"/>
  <c r="AK1506" i="5"/>
  <c r="AM1506" i="5"/>
  <c r="AK1508" i="5"/>
  <c r="AM1508" i="5"/>
  <c r="AK1431" i="5"/>
  <c r="AM1431" i="5"/>
  <c r="AK1331" i="5"/>
  <c r="AM1331" i="5"/>
  <c r="AK1509" i="5"/>
  <c r="AM1509" i="5"/>
  <c r="AK1511" i="5"/>
  <c r="AM1511" i="5"/>
  <c r="AK1338" i="5"/>
  <c r="AM1338" i="5"/>
  <c r="AK1513" i="5"/>
  <c r="AM1513" i="5"/>
  <c r="AK1342" i="5"/>
  <c r="AM1342" i="5"/>
  <c r="AK1514" i="5"/>
  <c r="AM1514" i="5"/>
  <c r="AK1343" i="5"/>
  <c r="AM1343" i="5"/>
  <c r="AK1345" i="5"/>
  <c r="AM1345" i="5"/>
  <c r="AK1347" i="5"/>
  <c r="AM1347" i="5"/>
  <c r="AK1348" i="5"/>
  <c r="AM1348" i="5"/>
  <c r="AK1515" i="5"/>
  <c r="AM1515" i="5"/>
  <c r="AK1517" i="5"/>
  <c r="AM1517" i="5"/>
  <c r="AK1519" i="5"/>
  <c r="AM1519" i="5"/>
  <c r="AK1520" i="5"/>
  <c r="AM1520" i="5"/>
  <c r="AK1521" i="5"/>
  <c r="AM1521" i="5"/>
  <c r="AK1522" i="5"/>
  <c r="AM1522" i="5"/>
  <c r="AK1523" i="5"/>
  <c r="AM1523" i="5"/>
  <c r="AK1524" i="5"/>
  <c r="AM1524" i="5"/>
  <c r="AK1357" i="5"/>
  <c r="AM1357" i="5"/>
  <c r="AK1525" i="5"/>
  <c r="AM1525" i="5"/>
  <c r="AK1526" i="5"/>
  <c r="AM1526" i="5"/>
  <c r="AK1528" i="5"/>
  <c r="AM1528" i="5"/>
  <c r="AK1529" i="5"/>
  <c r="AM1529" i="5"/>
  <c r="AK1530" i="5"/>
  <c r="AM1530" i="5"/>
  <c r="AK1363" i="5"/>
  <c r="AM1363" i="5"/>
  <c r="AK1447" i="5"/>
  <c r="AM1447" i="5"/>
  <c r="AK1532" i="5"/>
  <c r="AM1532" i="5"/>
  <c r="AK1448" i="5"/>
  <c r="AM1448" i="5"/>
  <c r="AK1365" i="5"/>
  <c r="AM1365" i="5"/>
  <c r="AK1533" i="5"/>
  <c r="AM1533" i="5"/>
  <c r="AK1534" i="5"/>
  <c r="AM1534" i="5"/>
  <c r="AK1535" i="5"/>
  <c r="AM1535" i="5"/>
  <c r="AK1536" i="5"/>
  <c r="AM1536" i="5"/>
  <c r="AK1537" i="5"/>
  <c r="AM1537" i="5"/>
  <c r="AK1372" i="5"/>
  <c r="AM1372" i="5"/>
  <c r="AK1539" i="5"/>
  <c r="AM1539" i="5"/>
  <c r="AK1376" i="5"/>
  <c r="AM1376" i="5"/>
  <c r="AK1455" i="5"/>
  <c r="AM1455" i="5"/>
  <c r="AK1542" i="5"/>
  <c r="AM1542" i="5"/>
  <c r="AK1543" i="5"/>
  <c r="AM1543" i="5"/>
  <c r="AK1459" i="5"/>
  <c r="AM1459" i="5"/>
  <c r="AK1544" i="5"/>
  <c r="AM1544" i="5"/>
  <c r="AK1382" i="5"/>
  <c r="AM1382" i="5"/>
  <c r="AK1546" i="5"/>
  <c r="AM1546" i="5"/>
  <c r="AK1384" i="5"/>
  <c r="AM1384" i="5"/>
  <c r="AK1547" i="5"/>
  <c r="AM1547" i="5"/>
  <c r="AK1548" i="5"/>
  <c r="AM1548" i="5"/>
  <c r="AK1387" i="5"/>
  <c r="AM1387" i="5"/>
  <c r="AK1465" i="5"/>
  <c r="AM1465" i="5"/>
  <c r="AK1469" i="5"/>
  <c r="AM1469" i="5"/>
  <c r="AK1551" i="5"/>
  <c r="AM1551" i="5"/>
  <c r="AK1388" i="5"/>
  <c r="AM1388" i="5"/>
  <c r="AK1556" i="5"/>
  <c r="AM1556" i="5"/>
  <c r="AK1712" i="5"/>
  <c r="AM1712" i="5"/>
  <c r="AK1392" i="5"/>
  <c r="AM1392" i="5"/>
  <c r="AK1552" i="5"/>
  <c r="AM1552" i="5"/>
  <c r="AK1477" i="5"/>
  <c r="AM1477" i="5"/>
  <c r="AK1553" i="5"/>
  <c r="AM1553" i="5"/>
  <c r="AK1554" i="5"/>
  <c r="AM1554" i="5"/>
  <c r="AK1393" i="5"/>
  <c r="AM1393" i="5"/>
  <c r="AK1555" i="5"/>
  <c r="AM1555" i="5"/>
  <c r="AK1334" i="5"/>
  <c r="AM1334" i="5"/>
  <c r="AK1557" i="5"/>
  <c r="AM1557" i="5"/>
  <c r="AK1396" i="5"/>
  <c r="AM1396" i="5"/>
  <c r="AK1481" i="5"/>
  <c r="AM1481" i="5"/>
  <c r="AK1560" i="5"/>
  <c r="AM1560" i="5"/>
  <c r="AK1561" i="5"/>
  <c r="AM1561" i="5"/>
  <c r="AK1562" i="5"/>
  <c r="AM1562" i="5"/>
  <c r="AK1563" i="5"/>
  <c r="AM1563" i="5"/>
  <c r="AK1483" i="5"/>
  <c r="AM1483" i="5"/>
  <c r="AK1564" i="5"/>
  <c r="AM1564" i="5"/>
  <c r="AK1566" i="5"/>
  <c r="AM1566" i="5"/>
  <c r="AK1403" i="5"/>
  <c r="AM1403" i="5"/>
  <c r="AK1404" i="5"/>
  <c r="AM1404" i="5"/>
  <c r="AK1488" i="5"/>
  <c r="AM1488" i="5"/>
  <c r="AK1567" i="5"/>
  <c r="AM1567" i="5"/>
  <c r="AK1411" i="5"/>
  <c r="AM1411" i="5"/>
  <c r="AK1492" i="5"/>
  <c r="AM1492" i="5"/>
  <c r="AK1568" i="5"/>
  <c r="AM1568" i="5"/>
  <c r="AK1569" i="5"/>
  <c r="AM1569" i="5"/>
  <c r="AK1412" i="5"/>
  <c r="AM1412" i="5"/>
  <c r="AK1413" i="5"/>
  <c r="AM1413" i="5"/>
  <c r="AK1414" i="5"/>
  <c r="AM1414" i="5"/>
  <c r="AK1570" i="5"/>
  <c r="AM1570" i="5"/>
  <c r="AK1572" i="5"/>
  <c r="AM1572" i="5"/>
  <c r="AK1573" i="5"/>
  <c r="AM1573" i="5"/>
  <c r="AK1422" i="5"/>
  <c r="AM1422" i="5"/>
  <c r="AK1574" i="5"/>
  <c r="AM1574" i="5"/>
  <c r="AK1575" i="5"/>
  <c r="AM1575" i="5"/>
  <c r="AK1428" i="5"/>
  <c r="AM1428" i="5"/>
  <c r="AK1429" i="5"/>
  <c r="AM1429" i="5"/>
  <c r="AK1430" i="5"/>
  <c r="AM1430" i="5"/>
  <c r="AK1576" i="5"/>
  <c r="AM1576" i="5"/>
  <c r="AK1577" i="5"/>
  <c r="AM1577" i="5"/>
  <c r="AK1578" i="5"/>
  <c r="AM1578" i="5"/>
  <c r="AK1579" i="5"/>
  <c r="AM1579" i="5"/>
  <c r="AK1580" i="5"/>
  <c r="AM1580" i="5"/>
  <c r="AK1581" i="5"/>
  <c r="AM1581" i="5"/>
  <c r="AK1582" i="5"/>
  <c r="AM1582" i="5"/>
  <c r="AK1510" i="5"/>
  <c r="AM1510" i="5"/>
  <c r="AK1435" i="5"/>
  <c r="AM1435" i="5"/>
  <c r="AK1436" i="5"/>
  <c r="AM1436" i="5"/>
  <c r="AK1584" i="5"/>
  <c r="AM1584" i="5"/>
  <c r="AK1585" i="5"/>
  <c r="AM1585" i="5"/>
  <c r="AK1586" i="5"/>
  <c r="AM1586" i="5"/>
  <c r="AK1587" i="5"/>
  <c r="AM1587" i="5"/>
  <c r="AK1588" i="5"/>
  <c r="AM1588" i="5"/>
  <c r="AK1442" i="5"/>
  <c r="AM1442" i="5"/>
  <c r="AK1589" i="5"/>
  <c r="AM1589" i="5"/>
  <c r="AK1590" i="5"/>
  <c r="AM1590" i="5"/>
  <c r="AK1445" i="5"/>
  <c r="AM1445" i="5"/>
  <c r="AK1591" i="5"/>
  <c r="AM1591" i="5"/>
  <c r="AK1592" i="5"/>
  <c r="AM1592" i="5"/>
  <c r="AK1593" i="5"/>
  <c r="AM1593" i="5"/>
  <c r="AK1594" i="5"/>
  <c r="AM1594" i="5"/>
  <c r="AK1595" i="5"/>
  <c r="AM1595" i="5"/>
  <c r="AK1596" i="5"/>
  <c r="AM1596" i="5"/>
  <c r="AK1597" i="5"/>
  <c r="AM1597" i="5"/>
  <c r="AK1598" i="5"/>
  <c r="AM1598" i="5"/>
  <c r="AK1540" i="5"/>
  <c r="AM1540" i="5"/>
  <c r="AK1599" i="5"/>
  <c r="AM1599" i="5"/>
  <c r="AK1600" i="5"/>
  <c r="AM1600" i="5"/>
  <c r="AK1601" i="5"/>
  <c r="AM1601" i="5"/>
  <c r="AK1602" i="5"/>
  <c r="AM1602" i="5"/>
  <c r="AK1603" i="5"/>
  <c r="AM1603" i="5"/>
  <c r="AK1604" i="5"/>
  <c r="AM1604" i="5"/>
  <c r="AK1605" i="5"/>
  <c r="AM1605" i="5"/>
  <c r="AK1606" i="5"/>
  <c r="AM1606" i="5"/>
  <c r="AK1458" i="5"/>
  <c r="AM1458" i="5"/>
  <c r="AK1608" i="5"/>
  <c r="AM1608" i="5"/>
  <c r="AK1609" i="5"/>
  <c r="AM1609" i="5"/>
  <c r="AK1462" i="5"/>
  <c r="AM1462" i="5"/>
  <c r="AK1610" i="5"/>
  <c r="AM1610" i="5"/>
  <c r="AK1611" i="5"/>
  <c r="AM1611" i="5"/>
  <c r="AK1612" i="5"/>
  <c r="AM1612" i="5"/>
  <c r="AK1613" i="5"/>
  <c r="AM1613" i="5"/>
  <c r="AK1471" i="5"/>
  <c r="AM1471" i="5"/>
  <c r="AK1472" i="5"/>
  <c r="AM1472" i="5"/>
  <c r="AK1473" i="5"/>
  <c r="AM1473" i="5"/>
  <c r="AK1474" i="5"/>
  <c r="AM1474" i="5"/>
  <c r="AK1475" i="5"/>
  <c r="AM1475" i="5"/>
  <c r="AK1614" i="5"/>
  <c r="AM1614" i="5"/>
  <c r="AK1615" i="5"/>
  <c r="AM1615" i="5"/>
  <c r="AK1616" i="5"/>
  <c r="AM1616" i="5"/>
  <c r="AK1480" i="5"/>
  <c r="AM1480" i="5"/>
  <c r="AK1559" i="5"/>
  <c r="AM1559" i="5"/>
  <c r="AK1482" i="5"/>
  <c r="AM1482" i="5"/>
  <c r="AK1617" i="5"/>
  <c r="AM1617" i="5"/>
  <c r="AK1618" i="5"/>
  <c r="AM1618" i="5"/>
  <c r="AK1619" i="5"/>
  <c r="AM1619" i="5"/>
  <c r="AK1620" i="5"/>
  <c r="AM1620" i="5"/>
  <c r="AK1621" i="5"/>
  <c r="AM1621" i="5"/>
  <c r="AK1622" i="5"/>
  <c r="AM1622" i="5"/>
  <c r="AK1485" i="5"/>
  <c r="AM1485" i="5"/>
  <c r="AK1623" i="5"/>
  <c r="AM1623" i="5"/>
  <c r="AK1486" i="5"/>
  <c r="AM1486" i="5"/>
  <c r="AK1487" i="5"/>
  <c r="AM1487" i="5"/>
  <c r="AK1489" i="5"/>
  <c r="AM1489" i="5"/>
  <c r="AK1493" i="5"/>
  <c r="AM1493" i="5"/>
  <c r="AK1624" i="5"/>
  <c r="AM1624" i="5"/>
  <c r="AK1625" i="5"/>
  <c r="AM1625" i="5"/>
  <c r="AK1571" i="5"/>
  <c r="AM1571" i="5"/>
  <c r="AK1497" i="5"/>
  <c r="AM1497" i="5"/>
  <c r="AK1626" i="5"/>
  <c r="AM1626" i="5"/>
  <c r="AK1627" i="5"/>
  <c r="AM1627" i="5"/>
  <c r="AK1628" i="5"/>
  <c r="AM1628" i="5"/>
  <c r="AK1629" i="5"/>
  <c r="AM1629" i="5"/>
  <c r="AK1630" i="5"/>
  <c r="AM1630" i="5"/>
  <c r="AK1631" i="5"/>
  <c r="AM1631" i="5"/>
  <c r="AK1632" i="5"/>
  <c r="AM1632" i="5"/>
  <c r="AK1633" i="5"/>
  <c r="AM1633" i="5"/>
  <c r="AK1503" i="5"/>
  <c r="AM1503" i="5"/>
  <c r="AK1634" i="5"/>
  <c r="AM1634" i="5"/>
  <c r="AK1635" i="5"/>
  <c r="AM1635" i="5"/>
  <c r="AK1505" i="5"/>
  <c r="AM1505" i="5"/>
  <c r="AK1636" i="5"/>
  <c r="AM1636" i="5"/>
  <c r="AK1507" i="5"/>
  <c r="AM1507" i="5"/>
  <c r="AK1637" i="5"/>
  <c r="AM1637" i="5"/>
  <c r="AK1638" i="5"/>
  <c r="AM1638" i="5"/>
  <c r="AK1639" i="5"/>
  <c r="AM1639" i="5"/>
  <c r="AK1640" i="5"/>
  <c r="AM1640" i="5"/>
  <c r="AK1512" i="5"/>
  <c r="AM1512" i="5"/>
  <c r="AK1641" i="5"/>
  <c r="AM1641" i="5"/>
  <c r="AK1642" i="5"/>
  <c r="AM1642" i="5"/>
  <c r="AK1583" i="5"/>
  <c r="AM1583" i="5"/>
  <c r="AK1516" i="5"/>
  <c r="AM1516" i="5"/>
  <c r="AK1643" i="5"/>
  <c r="AM1643" i="5"/>
  <c r="AK1518" i="5"/>
  <c r="AM1518" i="5"/>
  <c r="AK1644" i="5"/>
  <c r="AM1644" i="5"/>
  <c r="AK1645" i="5"/>
  <c r="AM1645" i="5"/>
  <c r="AK1646" i="5"/>
  <c r="AM1646" i="5"/>
  <c r="AK1647" i="5"/>
  <c r="AM1647" i="5"/>
  <c r="AK1648" i="5"/>
  <c r="AM1648" i="5"/>
  <c r="AK1527" i="5"/>
  <c r="AM1527" i="5"/>
  <c r="AK1531" i="5"/>
  <c r="AM1531" i="5"/>
  <c r="AK1649" i="5"/>
  <c r="AM1649" i="5"/>
  <c r="AK1650" i="5"/>
  <c r="AM1650" i="5"/>
  <c r="AK1651" i="5"/>
  <c r="AM1651" i="5"/>
  <c r="AK1538" i="5"/>
  <c r="AM1538" i="5"/>
  <c r="AK1652" i="5"/>
  <c r="AM1652" i="5"/>
  <c r="AK1541" i="5"/>
  <c r="AM1541" i="5"/>
  <c r="AK1653" i="5"/>
  <c r="AM1653" i="5"/>
  <c r="AK1654" i="5"/>
  <c r="AM1654" i="5"/>
  <c r="AK1545" i="5"/>
  <c r="AM1545" i="5"/>
  <c r="AK1655" i="5"/>
  <c r="AM1655" i="5"/>
  <c r="AK1656" i="5"/>
  <c r="AM1656" i="5"/>
  <c r="AK1657" i="5"/>
  <c r="AM1657" i="5"/>
  <c r="AK1549" i="5"/>
  <c r="AM1549" i="5"/>
  <c r="AK1658" i="5"/>
  <c r="AM1658" i="5"/>
  <c r="AK1550" i="5"/>
  <c r="AM1550" i="5"/>
  <c r="AK1659" i="5"/>
  <c r="AM1659" i="5"/>
  <c r="AK1660" i="5"/>
  <c r="AM1660" i="5"/>
  <c r="AK1558" i="5"/>
  <c r="AM1558" i="5"/>
  <c r="AK1661" i="5"/>
  <c r="AM1661" i="5"/>
  <c r="AK1565" i="5"/>
  <c r="AM1565" i="5"/>
  <c r="AK1662" i="5"/>
  <c r="AM1662" i="5"/>
  <c r="AK1663" i="5"/>
  <c r="AM1663" i="5"/>
  <c r="AK1664" i="5"/>
  <c r="AM1664" i="5"/>
  <c r="AK1665" i="5"/>
  <c r="AM1665" i="5"/>
  <c r="AK1666" i="5"/>
  <c r="AM1666" i="5"/>
  <c r="AK1667" i="5"/>
  <c r="AM1667" i="5"/>
  <c r="AK1668" i="5"/>
  <c r="AM1668" i="5"/>
  <c r="AK1669" i="5"/>
  <c r="AM1669" i="5"/>
  <c r="AK1670" i="5"/>
  <c r="AM1670" i="5"/>
  <c r="AK1671" i="5"/>
  <c r="AM1671" i="5"/>
  <c r="AK1672" i="5"/>
  <c r="AM1672" i="5"/>
  <c r="AK1673" i="5"/>
  <c r="AM1673" i="5"/>
  <c r="AK1674" i="5"/>
  <c r="AM1674" i="5"/>
  <c r="AK1675" i="5"/>
  <c r="AM1675" i="5"/>
  <c r="AK1677" i="5"/>
  <c r="AM1677" i="5"/>
  <c r="AK1678" i="5"/>
  <c r="AM1678" i="5"/>
  <c r="AK1607" i="5"/>
  <c r="AM1607" i="5"/>
  <c r="AK1679" i="5"/>
  <c r="AM1679" i="5"/>
  <c r="AK1680" i="5"/>
  <c r="AM1680" i="5"/>
  <c r="AK1681" i="5"/>
  <c r="AM1681" i="5"/>
  <c r="AK1682" i="5"/>
  <c r="AM1682" i="5"/>
  <c r="AK1683" i="5"/>
  <c r="AM1683" i="5"/>
  <c r="AK1684" i="5"/>
  <c r="AM1684" i="5"/>
  <c r="AK1685" i="5"/>
  <c r="AM1685" i="5"/>
  <c r="AK1676" i="5"/>
  <c r="AM1676" i="5"/>
  <c r="AK1687" i="5"/>
  <c r="AM1687" i="5"/>
  <c r="AK1688" i="5"/>
  <c r="AM1688" i="5"/>
  <c r="AK1689" i="5"/>
  <c r="AM1689" i="5"/>
  <c r="AK1690" i="5"/>
  <c r="AM1690" i="5"/>
  <c r="AK1691" i="5"/>
  <c r="AM1691" i="5"/>
  <c r="AK1692" i="5"/>
  <c r="AM1692" i="5"/>
  <c r="AK1693" i="5"/>
  <c r="AM1693" i="5"/>
  <c r="AK1694" i="5"/>
  <c r="AM1694" i="5"/>
  <c r="AK1695" i="5"/>
  <c r="AM1695" i="5"/>
  <c r="AK1696" i="5"/>
  <c r="AM1696" i="5"/>
  <c r="AK1697" i="5"/>
  <c r="AM1697" i="5"/>
  <c r="AK1698" i="5"/>
  <c r="AM1698" i="5"/>
  <c r="AK1699" i="5"/>
  <c r="AM1699" i="5"/>
  <c r="AK1700" i="5"/>
  <c r="AM1700" i="5"/>
  <c r="AK1701" i="5"/>
  <c r="AM1701" i="5"/>
  <c r="AK1702" i="5"/>
  <c r="AM1702" i="5"/>
  <c r="AK1703" i="5"/>
  <c r="AM1703" i="5"/>
  <c r="AK1704" i="5"/>
  <c r="AM1704" i="5"/>
  <c r="AK1705" i="5"/>
  <c r="AM1705" i="5"/>
  <c r="AK1706" i="5"/>
  <c r="AM1706" i="5"/>
  <c r="AK1707" i="5"/>
  <c r="AM1707" i="5"/>
  <c r="AK1708" i="5"/>
  <c r="AM1708" i="5"/>
  <c r="AK1709" i="5"/>
  <c r="AM1709" i="5"/>
  <c r="AK1710" i="5"/>
  <c r="AM1710" i="5"/>
  <c r="AK1711" i="5"/>
  <c r="AM1711" i="5"/>
  <c r="AK1713" i="5"/>
  <c r="AM1713" i="5"/>
  <c r="AK1714" i="5"/>
  <c r="AM1714" i="5"/>
  <c r="AK1715" i="5"/>
  <c r="AM1715" i="5"/>
  <c r="AK1716" i="5"/>
  <c r="AM1716" i="5"/>
  <c r="AK1717" i="5"/>
  <c r="AM1717" i="5"/>
  <c r="AK1718" i="5"/>
  <c r="AM1718" i="5"/>
  <c r="AK1719" i="5"/>
  <c r="AM1719" i="5"/>
  <c r="AK1720" i="5"/>
  <c r="AM1720" i="5"/>
  <c r="AK1721" i="5"/>
  <c r="AM1721" i="5"/>
  <c r="AK1722" i="5"/>
  <c r="AM1722" i="5"/>
  <c r="AK1723" i="5"/>
  <c r="AM1723" i="5"/>
  <c r="AK1724" i="5"/>
  <c r="AM1724" i="5"/>
  <c r="AK1725" i="5"/>
  <c r="AM1725" i="5"/>
  <c r="AK1726" i="5"/>
  <c r="AM1726" i="5"/>
  <c r="AK1727" i="5"/>
  <c r="AM1727" i="5"/>
  <c r="AK1728" i="5"/>
  <c r="AM1728" i="5"/>
  <c r="AK1729" i="5"/>
  <c r="AM1729" i="5"/>
  <c r="AK1730" i="5"/>
  <c r="AM1730" i="5"/>
  <c r="AK1731" i="5"/>
  <c r="AM1731" i="5"/>
  <c r="AK1732" i="5"/>
  <c r="AM1732" i="5"/>
  <c r="AK1733" i="5"/>
  <c r="AM1733" i="5"/>
  <c r="AK1734" i="5"/>
  <c r="AM1734" i="5"/>
  <c r="AK1735" i="5"/>
  <c r="AM1735" i="5"/>
  <c r="AK1736" i="5"/>
  <c r="AM1736" i="5"/>
  <c r="AK1737" i="5"/>
  <c r="AM1737" i="5"/>
  <c r="AK1738" i="5"/>
  <c r="AM1738" i="5"/>
  <c r="AK1739" i="5"/>
  <c r="AM1739" i="5"/>
  <c r="AK1740" i="5"/>
  <c r="AM1740" i="5"/>
  <c r="AK1741" i="5"/>
  <c r="AM1741" i="5"/>
  <c r="AK1742" i="5"/>
  <c r="AM1742" i="5"/>
  <c r="AK1743" i="5"/>
  <c r="AM1743" i="5"/>
  <c r="AK1744" i="5"/>
  <c r="AM1744" i="5"/>
  <c r="AK1745" i="5"/>
  <c r="AM1745" i="5"/>
  <c r="AK1746" i="5"/>
  <c r="AM1746" i="5"/>
  <c r="AK1747" i="5"/>
  <c r="AM1747" i="5"/>
  <c r="AK1748" i="5"/>
  <c r="AM1748" i="5"/>
  <c r="AK1749" i="5"/>
  <c r="AM1749" i="5"/>
  <c r="AK1750" i="5"/>
  <c r="AM1750" i="5"/>
  <c r="AK1751" i="5"/>
  <c r="AM1751" i="5"/>
  <c r="AK1752" i="5"/>
  <c r="AM1752" i="5"/>
  <c r="AK1753" i="5"/>
  <c r="AM1753" i="5"/>
  <c r="AK1754" i="5"/>
  <c r="AM1754" i="5"/>
  <c r="AK1755" i="5"/>
  <c r="AM1755" i="5"/>
  <c r="AK1756" i="5"/>
  <c r="AM1756" i="5"/>
  <c r="AK1757" i="5"/>
  <c r="AM1757" i="5"/>
  <c r="AK1758" i="5"/>
  <c r="AM1758" i="5"/>
  <c r="AK1759" i="5"/>
  <c r="AM1759" i="5"/>
  <c r="AK1760" i="5"/>
  <c r="AM1760" i="5"/>
  <c r="AK1761" i="5"/>
  <c r="AM1761" i="5"/>
  <c r="AK1762" i="5"/>
  <c r="AM1762" i="5"/>
  <c r="AK1763" i="5"/>
  <c r="AM1763" i="5"/>
  <c r="AK1764" i="5"/>
  <c r="AM1764" i="5"/>
  <c r="AK1765" i="5"/>
  <c r="AM1765" i="5"/>
  <c r="AK1766" i="5"/>
  <c r="AM1766" i="5"/>
  <c r="AK1767" i="5"/>
  <c r="AM1767" i="5"/>
  <c r="AK1768" i="5"/>
  <c r="AM1768" i="5"/>
  <c r="AK1769" i="5"/>
  <c r="AM1769" i="5"/>
  <c r="AK1770" i="5"/>
  <c r="AM1770" i="5"/>
  <c r="AK1771" i="5"/>
  <c r="AM1771" i="5"/>
  <c r="AK1772" i="5"/>
  <c r="AM1772" i="5"/>
  <c r="AK1773" i="5"/>
  <c r="AM1773" i="5"/>
  <c r="AK1774" i="5"/>
  <c r="AM1774" i="5"/>
  <c r="AK1775" i="5"/>
  <c r="AM1775" i="5"/>
  <c r="AK1776" i="5"/>
  <c r="AM1776" i="5"/>
  <c r="AK1777" i="5"/>
  <c r="AM1777" i="5"/>
  <c r="AK1778" i="5"/>
  <c r="AM1778" i="5"/>
  <c r="AK1779" i="5"/>
  <c r="AM1779" i="5"/>
  <c r="AK1780" i="5"/>
  <c r="AM1780" i="5"/>
  <c r="AK1781" i="5"/>
  <c r="AM1781" i="5"/>
  <c r="AK1782" i="5"/>
  <c r="AM1782" i="5"/>
  <c r="AK1783" i="5"/>
  <c r="AM1783" i="5"/>
  <c r="AK1784" i="5"/>
  <c r="AM1784" i="5"/>
  <c r="AK1785" i="5"/>
  <c r="AM1785" i="5"/>
  <c r="AK1786" i="5"/>
  <c r="AM1786" i="5"/>
  <c r="AK1787" i="5"/>
  <c r="AM1787" i="5"/>
  <c r="AK1788" i="5"/>
  <c r="AM1788" i="5"/>
  <c r="AK1789" i="5"/>
  <c r="AM1789" i="5"/>
  <c r="AK1790" i="5"/>
  <c r="AM1790" i="5"/>
  <c r="AK1791" i="5"/>
  <c r="AM1791" i="5"/>
  <c r="AK1792" i="5"/>
  <c r="AM1792" i="5"/>
  <c r="AK1793" i="5"/>
  <c r="AM1793" i="5"/>
  <c r="AK1794" i="5"/>
  <c r="AM1794" i="5"/>
  <c r="AK1795" i="5"/>
  <c r="AM1795" i="5"/>
  <c r="AK1796" i="5"/>
  <c r="AM1796" i="5"/>
  <c r="AK1797" i="5"/>
  <c r="AM1797" i="5"/>
  <c r="AK1798" i="5"/>
  <c r="AM1798" i="5"/>
  <c r="AK1799" i="5"/>
  <c r="AM1799" i="5"/>
  <c r="AK1800" i="5"/>
  <c r="AM1800" i="5"/>
  <c r="AK1801" i="5"/>
  <c r="AM1801" i="5"/>
  <c r="AK1802" i="5"/>
  <c r="AM1802" i="5"/>
  <c r="AK1803" i="5"/>
  <c r="AM1803" i="5"/>
  <c r="AK1804" i="5"/>
  <c r="AM1804" i="5"/>
  <c r="AK1805" i="5"/>
  <c r="AM1805" i="5"/>
  <c r="AK1806" i="5"/>
  <c r="AM1806" i="5"/>
  <c r="AK1807" i="5"/>
  <c r="AM1807" i="5"/>
  <c r="AK1808" i="5"/>
  <c r="AM1808" i="5"/>
  <c r="AK1809" i="5"/>
  <c r="AM1809" i="5"/>
  <c r="AK1810" i="5"/>
  <c r="AM1810" i="5"/>
  <c r="AK1811" i="5"/>
  <c r="AM1811" i="5"/>
  <c r="AK1812" i="5"/>
  <c r="AM1812" i="5"/>
  <c r="AK1813" i="5"/>
  <c r="AM1813" i="5"/>
  <c r="AK1814" i="5"/>
  <c r="AM1814" i="5"/>
  <c r="AK1815" i="5"/>
  <c r="AM1815" i="5"/>
  <c r="AK1816" i="5"/>
  <c r="AM1816" i="5"/>
  <c r="AK1817" i="5"/>
  <c r="AM1817" i="5"/>
  <c r="AK1818" i="5"/>
  <c r="AM1818" i="5"/>
  <c r="AK1819" i="5"/>
  <c r="AM1819" i="5"/>
  <c r="AK1820" i="5"/>
  <c r="AM1820" i="5"/>
  <c r="AK1821" i="5"/>
  <c r="AM1821" i="5"/>
  <c r="AK1822" i="5"/>
  <c r="AM1822" i="5"/>
  <c r="AK1823" i="5"/>
  <c r="AM1823" i="5"/>
  <c r="AK1824" i="5"/>
  <c r="AM1824" i="5"/>
  <c r="AK1825" i="5"/>
  <c r="AM1825" i="5"/>
  <c r="AK1826" i="5"/>
  <c r="AM1826" i="5"/>
  <c r="AK1827" i="5"/>
  <c r="AM1827" i="5"/>
  <c r="AK1828" i="5"/>
  <c r="AM1828" i="5"/>
  <c r="AK1829" i="5"/>
  <c r="AM1829" i="5"/>
  <c r="AK1830" i="5"/>
  <c r="AM1830" i="5"/>
  <c r="AK1831" i="5"/>
  <c r="AM1831" i="5"/>
  <c r="AK1832" i="5"/>
  <c r="AM1832" i="5"/>
  <c r="AK1833" i="5"/>
  <c r="AM1833" i="5"/>
  <c r="AK1834" i="5"/>
  <c r="AM1834" i="5"/>
  <c r="AK1835" i="5"/>
  <c r="AM1835" i="5"/>
  <c r="AK1836" i="5"/>
  <c r="AM1836" i="5"/>
  <c r="AK1837" i="5"/>
  <c r="AM1837" i="5"/>
  <c r="AK1838" i="5"/>
  <c r="AM1838" i="5"/>
  <c r="AK1839" i="5"/>
  <c r="AM1839" i="5"/>
  <c r="AK1840" i="5"/>
  <c r="AM1840" i="5"/>
  <c r="AK1841" i="5"/>
  <c r="AM1841" i="5"/>
  <c r="AK1842" i="5"/>
  <c r="AM1842" i="5"/>
  <c r="AK1843" i="5"/>
  <c r="AM1843" i="5"/>
  <c r="AK1844" i="5"/>
  <c r="AM1844" i="5"/>
  <c r="AK1845" i="5"/>
  <c r="AM1845" i="5"/>
  <c r="AK1846" i="5"/>
  <c r="AM1846" i="5"/>
  <c r="AK1847" i="5"/>
  <c r="AM1847" i="5"/>
  <c r="AK1848" i="5"/>
  <c r="AM1848" i="5"/>
  <c r="AK1849" i="5"/>
  <c r="AM1849" i="5"/>
  <c r="AK1850" i="5"/>
  <c r="AM1850" i="5"/>
  <c r="AK1851" i="5"/>
  <c r="AM1851" i="5"/>
  <c r="AK1852" i="5"/>
  <c r="AM1852" i="5"/>
  <c r="AK1853" i="5"/>
  <c r="AM1853" i="5"/>
  <c r="AK1854" i="5"/>
  <c r="AM1854" i="5"/>
  <c r="AK1855" i="5"/>
  <c r="AM1855" i="5"/>
  <c r="AK1856" i="5"/>
  <c r="AM1856" i="5"/>
  <c r="AK1857" i="5"/>
  <c r="AM1857" i="5"/>
  <c r="AK1858" i="5"/>
  <c r="AM1858" i="5"/>
  <c r="AK1859" i="5"/>
  <c r="AM1859" i="5"/>
  <c r="AK1860" i="5"/>
  <c r="AM1860" i="5"/>
  <c r="AK1861" i="5"/>
  <c r="AM1861" i="5"/>
  <c r="AK1862" i="5"/>
  <c r="AM1862" i="5"/>
  <c r="AK1863" i="5"/>
  <c r="AM1863" i="5"/>
  <c r="AK1864" i="5"/>
  <c r="AM1864" i="5"/>
  <c r="AK1865" i="5"/>
  <c r="AM1865" i="5"/>
  <c r="AK1866" i="5"/>
  <c r="AM1866" i="5"/>
  <c r="AK1867" i="5"/>
  <c r="AM1867" i="5"/>
  <c r="AK1868" i="5"/>
  <c r="AM1868" i="5"/>
  <c r="AK1869" i="5"/>
  <c r="AM1869" i="5"/>
  <c r="AK1870" i="5"/>
  <c r="AM1870" i="5"/>
  <c r="AK1871" i="5"/>
  <c r="AM1871" i="5"/>
  <c r="AK1872" i="5"/>
  <c r="AM1872" i="5"/>
  <c r="AK1873" i="5"/>
  <c r="AM1873" i="5"/>
  <c r="AK1874" i="5"/>
  <c r="AM1874" i="5"/>
  <c r="AK1875" i="5"/>
  <c r="AM1875" i="5"/>
  <c r="AK1876" i="5"/>
  <c r="AM1876" i="5"/>
  <c r="AK1877" i="5"/>
  <c r="AM1877" i="5"/>
  <c r="AK1878" i="5"/>
  <c r="AM1878" i="5"/>
  <c r="AK1879" i="5"/>
  <c r="AM1879" i="5"/>
  <c r="AK1880" i="5"/>
  <c r="AM1880" i="5"/>
  <c r="AK1881" i="5"/>
  <c r="AM1881" i="5"/>
  <c r="AK1882" i="5"/>
  <c r="AM1882" i="5"/>
  <c r="AK1883" i="5"/>
  <c r="AM1883" i="5"/>
  <c r="AK1884" i="5"/>
  <c r="AM1884" i="5"/>
  <c r="AK1885" i="5"/>
  <c r="AM1885" i="5"/>
  <c r="AK1886" i="5"/>
  <c r="AM1886" i="5"/>
  <c r="AK1887" i="5"/>
  <c r="AM1887" i="5"/>
  <c r="AK1888" i="5"/>
  <c r="AM1888" i="5"/>
  <c r="AK1889" i="5"/>
  <c r="AM1889" i="5"/>
  <c r="AK1890" i="5"/>
  <c r="AM1890" i="5"/>
  <c r="AK1891" i="5"/>
  <c r="AM1891" i="5"/>
  <c r="AK1892" i="5"/>
  <c r="AM1892" i="5"/>
  <c r="AK1893" i="5"/>
  <c r="AM1893" i="5"/>
  <c r="AK1894" i="5"/>
  <c r="AM1894" i="5"/>
  <c r="AK1895" i="5"/>
  <c r="AM1895" i="5"/>
  <c r="AK1896" i="5"/>
  <c r="AM1896" i="5"/>
  <c r="AK1897" i="5"/>
  <c r="AM1897" i="5"/>
  <c r="AK1898" i="5"/>
  <c r="AM1898" i="5"/>
  <c r="AK1899" i="5"/>
  <c r="AM1899" i="5"/>
  <c r="AK1900" i="5"/>
  <c r="AM1900" i="5"/>
  <c r="AK1901" i="5"/>
  <c r="AM1901" i="5"/>
  <c r="AK1902" i="5"/>
  <c r="AM1902" i="5"/>
  <c r="AK1903" i="5"/>
  <c r="AM1903" i="5"/>
  <c r="AK1904" i="5"/>
  <c r="AM1904" i="5"/>
  <c r="AK1905" i="5"/>
  <c r="AM1905" i="5"/>
  <c r="AK1906" i="5"/>
  <c r="AM1906" i="5"/>
  <c r="AK1907" i="5"/>
  <c r="AM1907" i="5"/>
  <c r="AK1908" i="5"/>
  <c r="AM1908" i="5"/>
  <c r="AK1909" i="5"/>
  <c r="AM1909" i="5"/>
  <c r="AK1910" i="5"/>
  <c r="AM1910" i="5"/>
  <c r="AK1911" i="5"/>
  <c r="AM1911" i="5"/>
  <c r="AK1912" i="5"/>
  <c r="AM1912" i="5"/>
  <c r="AK1913" i="5"/>
  <c r="AM1913" i="5"/>
  <c r="AK1914" i="5"/>
  <c r="AM1914" i="5"/>
  <c r="AK1915" i="5"/>
  <c r="AM1915" i="5"/>
  <c r="AK1916" i="5"/>
  <c r="AM1916" i="5"/>
  <c r="AK1917" i="5"/>
  <c r="AM1917" i="5"/>
  <c r="AK1918" i="5"/>
  <c r="AM1918" i="5"/>
  <c r="AK1919" i="5"/>
  <c r="AM1919" i="5"/>
  <c r="AK1920" i="5"/>
  <c r="AM1920" i="5"/>
  <c r="AK1921" i="5"/>
  <c r="AM1921" i="5"/>
  <c r="AK1922" i="5"/>
  <c r="AM1922" i="5"/>
  <c r="AK1923" i="5"/>
  <c r="AM1923" i="5"/>
  <c r="AK1924" i="5"/>
  <c r="AM1924" i="5"/>
  <c r="AK1925" i="5"/>
  <c r="AM1925" i="5"/>
  <c r="AK1926" i="5"/>
  <c r="AM1926" i="5"/>
  <c r="AK1927" i="5"/>
  <c r="AM1927" i="5"/>
  <c r="AK1928" i="5"/>
  <c r="AM1928" i="5"/>
  <c r="AK1929" i="5"/>
  <c r="AM1929" i="5"/>
  <c r="AK1930" i="5"/>
  <c r="AM1930" i="5"/>
  <c r="AK1931" i="5"/>
  <c r="AM1931" i="5"/>
  <c r="AK1932" i="5"/>
  <c r="AM1932" i="5"/>
  <c r="AK1933" i="5"/>
  <c r="AM1933" i="5"/>
  <c r="AK1934" i="5"/>
  <c r="AM1934" i="5"/>
  <c r="AK1935" i="5"/>
  <c r="AM1935" i="5"/>
  <c r="AK1936" i="5"/>
  <c r="AM1936" i="5"/>
  <c r="AK1937" i="5"/>
  <c r="AM1937" i="5"/>
  <c r="AK1938" i="5"/>
  <c r="AM1938" i="5"/>
  <c r="AK1939" i="5"/>
  <c r="AM1939" i="5"/>
  <c r="AK1940" i="5"/>
  <c r="AM1940" i="5"/>
  <c r="AK1941" i="5"/>
  <c r="AM1941" i="5"/>
  <c r="AK1942" i="5"/>
  <c r="AM1942" i="5"/>
  <c r="AK1943" i="5"/>
  <c r="AM1943" i="5"/>
  <c r="AK1944" i="5"/>
  <c r="AM1944" i="5"/>
  <c r="AK1945" i="5"/>
  <c r="AM1945" i="5"/>
  <c r="AK1946" i="5"/>
  <c r="AM1946" i="5"/>
  <c r="AK1947" i="5"/>
  <c r="AM1947" i="5"/>
  <c r="AK1948" i="5"/>
  <c r="AM1948" i="5"/>
  <c r="AK1949" i="5"/>
  <c r="AM1949" i="5"/>
  <c r="AK1950" i="5"/>
  <c r="AM1950" i="5"/>
  <c r="AK1951" i="5"/>
  <c r="AM1951" i="5"/>
  <c r="AK1952" i="5"/>
  <c r="AM1952" i="5"/>
  <c r="AK1953" i="5"/>
  <c r="AM1953" i="5"/>
  <c r="AK1954" i="5"/>
  <c r="AM1954" i="5"/>
  <c r="AK1955" i="5"/>
  <c r="AM1955" i="5"/>
  <c r="AK1956" i="5"/>
  <c r="AM1956" i="5"/>
  <c r="AK1957" i="5"/>
  <c r="AM1957" i="5"/>
  <c r="AK1958" i="5"/>
  <c r="AM1958" i="5"/>
  <c r="AK1959" i="5"/>
  <c r="AM1959" i="5"/>
  <c r="AK1960" i="5"/>
  <c r="AM1960" i="5"/>
  <c r="AK1961" i="5"/>
  <c r="AM1961" i="5"/>
  <c r="AK1962" i="5"/>
  <c r="AM1962" i="5"/>
  <c r="AK1963" i="5"/>
  <c r="AM1963" i="5"/>
  <c r="AK1964" i="5"/>
  <c r="AM1964" i="5"/>
  <c r="AK1965" i="5"/>
  <c r="AM1965" i="5"/>
  <c r="AK1966" i="5"/>
  <c r="AM1966" i="5"/>
  <c r="AK1967" i="5"/>
  <c r="AM1967" i="5"/>
  <c r="AK1968" i="5"/>
  <c r="AM1968" i="5"/>
  <c r="AK1969" i="5"/>
  <c r="AM1969" i="5"/>
  <c r="AK1970" i="5"/>
  <c r="AM1970" i="5"/>
  <c r="AK1971" i="5"/>
  <c r="AM1971" i="5"/>
  <c r="AK1972" i="5"/>
  <c r="AM1972" i="5"/>
  <c r="AK1973" i="5"/>
  <c r="AM1973" i="5"/>
  <c r="AK1974" i="5"/>
  <c r="AM1974" i="5"/>
  <c r="AK1975" i="5"/>
  <c r="AM1975" i="5"/>
  <c r="AK1976" i="5"/>
  <c r="AM1976" i="5"/>
  <c r="AK1977" i="5"/>
  <c r="AM1977" i="5"/>
  <c r="AK1978" i="5"/>
  <c r="AM1978" i="5"/>
  <c r="AK1979" i="5"/>
  <c r="AM1979" i="5"/>
  <c r="AK1980" i="5"/>
  <c r="AM1980" i="5"/>
  <c r="AK1981" i="5"/>
  <c r="AM1981" i="5"/>
  <c r="AK1982" i="5"/>
  <c r="AM1982" i="5"/>
  <c r="AK1983" i="5"/>
  <c r="AM1983" i="5"/>
  <c r="AK1984" i="5"/>
  <c r="AM1984" i="5"/>
  <c r="AK1985" i="5"/>
  <c r="AM1985" i="5"/>
  <c r="AK1986" i="5"/>
  <c r="AM1986" i="5"/>
  <c r="AK1987" i="5"/>
  <c r="AM1987" i="5"/>
  <c r="AK1988" i="5"/>
  <c r="AM1988" i="5"/>
  <c r="AK1989" i="5"/>
  <c r="AM1989" i="5"/>
  <c r="AK1990" i="5"/>
  <c r="AM1990" i="5"/>
  <c r="AK1991" i="5"/>
  <c r="AM1991" i="5"/>
  <c r="AK1992" i="5"/>
  <c r="AM1992" i="5"/>
  <c r="AK1993" i="5"/>
  <c r="AM1993" i="5"/>
  <c r="AK1994" i="5"/>
  <c r="AM1994" i="5"/>
  <c r="AK1995" i="5"/>
  <c r="AM1995" i="5"/>
  <c r="AK1996" i="5"/>
  <c r="AM1996" i="5"/>
  <c r="AK1997" i="5"/>
  <c r="AM1997" i="5"/>
  <c r="AK1998" i="5"/>
  <c r="AM1998" i="5"/>
  <c r="AK1999" i="5"/>
  <c r="AM1999" i="5"/>
  <c r="AK2000" i="5"/>
  <c r="AM2000" i="5"/>
  <c r="AK2001" i="5"/>
  <c r="AM2001" i="5"/>
  <c r="AK2002" i="5"/>
  <c r="AM2002" i="5"/>
  <c r="AK2003" i="5"/>
  <c r="AM2003" i="5"/>
  <c r="AK2004" i="5"/>
  <c r="AM2004" i="5"/>
  <c r="AK2005" i="5"/>
  <c r="AM2005" i="5"/>
  <c r="AK2006" i="5"/>
  <c r="AM2006" i="5"/>
  <c r="AK2007" i="5"/>
  <c r="AM2007" i="5"/>
  <c r="AK2008" i="5"/>
  <c r="AM2008" i="5"/>
  <c r="AK2009" i="5"/>
  <c r="AM2009" i="5"/>
  <c r="AK2010" i="5"/>
  <c r="AM2010" i="5"/>
  <c r="AK2011" i="5"/>
  <c r="AM2011" i="5"/>
  <c r="AK2012" i="5"/>
  <c r="AM2012" i="5"/>
  <c r="AK2013" i="5"/>
  <c r="AM2013" i="5"/>
  <c r="AK2014" i="5"/>
  <c r="AM2014" i="5"/>
  <c r="AK2015" i="5"/>
  <c r="AM2015" i="5"/>
  <c r="AK2016" i="5"/>
  <c r="AM2016" i="5"/>
  <c r="AK2017" i="5"/>
  <c r="AM2017" i="5"/>
  <c r="AK2018" i="5"/>
  <c r="AM2018" i="5"/>
  <c r="AK2019" i="5"/>
  <c r="AM2019" i="5"/>
  <c r="AK2020" i="5"/>
  <c r="AM2020" i="5"/>
  <c r="AK2021" i="5"/>
  <c r="AM2021" i="5"/>
  <c r="AK2022" i="5"/>
  <c r="AM2022" i="5"/>
  <c r="AK2023" i="5"/>
  <c r="AM2023" i="5"/>
  <c r="AK2024" i="5"/>
  <c r="AM2024" i="5"/>
  <c r="AK2025" i="5"/>
  <c r="AM2025" i="5"/>
  <c r="AK2026" i="5"/>
  <c r="AM2026" i="5"/>
  <c r="AK2027" i="5"/>
  <c r="AM2027" i="5"/>
  <c r="AK2028" i="5"/>
  <c r="AM2028" i="5"/>
  <c r="AK2029" i="5"/>
  <c r="AM2029" i="5"/>
  <c r="AK2030" i="5"/>
  <c r="AM2030" i="5"/>
  <c r="AK2031" i="5"/>
  <c r="AM2031" i="5"/>
  <c r="AK2032" i="5"/>
  <c r="AM2032" i="5"/>
  <c r="AK2033" i="5"/>
  <c r="AM2033" i="5"/>
  <c r="AK2034" i="5"/>
  <c r="AM2034" i="5"/>
  <c r="AK2035" i="5"/>
  <c r="AM2035" i="5"/>
  <c r="AK2036" i="5"/>
  <c r="AM2036" i="5"/>
  <c r="AK2037" i="5"/>
  <c r="AM2037" i="5"/>
  <c r="AK2038" i="5"/>
  <c r="AM2038" i="5"/>
  <c r="AK2039" i="5"/>
  <c r="AM2039" i="5"/>
  <c r="AK2040" i="5"/>
  <c r="AM2040" i="5"/>
  <c r="AK2041" i="5"/>
  <c r="AM2041" i="5"/>
  <c r="AK2042" i="5"/>
  <c r="AM2042" i="5"/>
  <c r="AK2043" i="5"/>
  <c r="AM2043" i="5"/>
  <c r="AK2044" i="5"/>
  <c r="AM2044" i="5"/>
  <c r="AK2045" i="5"/>
  <c r="AM2045" i="5"/>
  <c r="AK2046" i="5"/>
  <c r="AM2046" i="5"/>
  <c r="AK2047" i="5"/>
  <c r="AM2047" i="5"/>
  <c r="AK2048" i="5"/>
  <c r="AM2048" i="5"/>
  <c r="AK2049" i="5"/>
  <c r="AM2049" i="5"/>
  <c r="AK2050" i="5"/>
  <c r="AM2050" i="5"/>
  <c r="AK2051" i="5"/>
  <c r="AM2051" i="5"/>
  <c r="AK2052" i="5"/>
  <c r="AM2052" i="5"/>
  <c r="AK2053" i="5"/>
  <c r="AM2053" i="5"/>
  <c r="AK2054" i="5"/>
  <c r="AM2054" i="5"/>
  <c r="AK2055" i="5"/>
  <c r="AM2055" i="5"/>
  <c r="AK2056" i="5"/>
  <c r="AM2056" i="5"/>
  <c r="AK2057" i="5"/>
  <c r="AM2057" i="5"/>
  <c r="AK2058" i="5"/>
  <c r="AM2058" i="5"/>
  <c r="AK2059" i="5"/>
  <c r="AM2059" i="5"/>
  <c r="AK2060" i="5"/>
  <c r="AM2060" i="5"/>
  <c r="AK2061" i="5"/>
  <c r="AM2061" i="5"/>
  <c r="AK2062" i="5"/>
  <c r="AM2062" i="5"/>
  <c r="AK2063" i="5"/>
  <c r="AM2063" i="5"/>
  <c r="AK2064" i="5"/>
  <c r="AM2064" i="5"/>
  <c r="AK2065" i="5"/>
  <c r="AM2065" i="5"/>
  <c r="AK2066" i="5"/>
  <c r="AM2066" i="5"/>
  <c r="AK2067" i="5"/>
  <c r="AM2067" i="5"/>
  <c r="AK2068" i="5"/>
  <c r="AM2068" i="5"/>
  <c r="AK2069" i="5"/>
  <c r="AM2069" i="5"/>
  <c r="AK2070" i="5"/>
  <c r="AM2070" i="5"/>
  <c r="AK2071" i="5"/>
  <c r="AM2071" i="5"/>
  <c r="AK2072" i="5"/>
  <c r="AM2072" i="5"/>
  <c r="AK2073" i="5"/>
  <c r="AM2073" i="5"/>
  <c r="AK2074" i="5"/>
  <c r="AM2074" i="5"/>
  <c r="AK2075" i="5"/>
  <c r="AM2075" i="5"/>
  <c r="AK2076" i="5"/>
  <c r="AM2076" i="5"/>
  <c r="AK2077" i="5"/>
  <c r="AM2077" i="5"/>
  <c r="AK2078" i="5"/>
  <c r="AM2078" i="5"/>
  <c r="AK2079" i="5"/>
  <c r="AM2079" i="5"/>
  <c r="AK2080" i="5"/>
  <c r="AM2080" i="5"/>
  <c r="AK2081" i="5"/>
  <c r="AM2081" i="5"/>
  <c r="AK2082" i="5"/>
  <c r="AM2082" i="5"/>
  <c r="AK2083" i="5"/>
  <c r="AM2083" i="5"/>
  <c r="AK2084" i="5"/>
  <c r="AM2084" i="5"/>
  <c r="AK2085" i="5"/>
  <c r="AM2085" i="5"/>
  <c r="AK2086" i="5"/>
  <c r="AM2086" i="5"/>
  <c r="AK2087" i="5"/>
  <c r="AM2087" i="5"/>
  <c r="AK2088" i="5"/>
  <c r="AM2088" i="5"/>
  <c r="AK2089" i="5"/>
  <c r="AM2089" i="5"/>
  <c r="AK2090" i="5"/>
  <c r="AM2090" i="5"/>
  <c r="AK2091" i="5"/>
  <c r="AM2091" i="5"/>
  <c r="AK2092" i="5"/>
  <c r="AM2092" i="5"/>
  <c r="AK2093" i="5"/>
  <c r="AM2093" i="5"/>
  <c r="AK2094" i="5"/>
  <c r="AM2094" i="5"/>
  <c r="AK2095" i="5"/>
  <c r="AM2095" i="5"/>
  <c r="AK2096" i="5"/>
  <c r="AM2096" i="5"/>
  <c r="AK2097" i="5"/>
  <c r="AM2097" i="5"/>
  <c r="AK2098" i="5"/>
  <c r="AM2098" i="5"/>
  <c r="B57" i="8"/>
  <c r="AL98" i="5"/>
  <c r="AN98" i="5"/>
  <c r="AL2" i="5"/>
  <c r="AN2" i="5"/>
  <c r="AL3" i="5"/>
  <c r="AN3" i="5"/>
  <c r="AL9" i="5"/>
  <c r="AN9" i="5"/>
  <c r="AL12" i="5"/>
  <c r="AN12" i="5"/>
  <c r="AL14" i="5"/>
  <c r="AN14" i="5"/>
  <c r="AL16" i="5"/>
  <c r="AN16" i="5"/>
  <c r="AL19" i="5"/>
  <c r="AN19" i="5"/>
  <c r="AL20" i="5"/>
  <c r="AN20" i="5"/>
  <c r="AL21" i="5"/>
  <c r="AN21" i="5"/>
  <c r="AL22" i="5"/>
  <c r="AN22" i="5"/>
  <c r="AL23" i="5"/>
  <c r="AN23" i="5"/>
  <c r="AL24" i="5"/>
  <c r="AN24" i="5"/>
  <c r="AL26" i="5"/>
  <c r="AN26" i="5"/>
  <c r="AL4" i="5"/>
  <c r="AN4" i="5"/>
  <c r="AL27" i="5"/>
  <c r="AN27" i="5"/>
  <c r="AL28" i="5"/>
  <c r="AN28" i="5"/>
  <c r="AL29" i="5"/>
  <c r="AN29" i="5"/>
  <c r="AL30" i="5"/>
  <c r="AN30" i="5"/>
  <c r="AL31" i="5"/>
  <c r="AN31" i="5"/>
  <c r="AL32" i="5"/>
  <c r="AN32" i="5"/>
  <c r="AL33" i="5"/>
  <c r="AN33" i="5"/>
  <c r="AL34" i="5"/>
  <c r="AN34" i="5"/>
  <c r="AL36" i="5"/>
  <c r="AN36" i="5"/>
  <c r="AL37" i="5"/>
  <c r="AN37" i="5"/>
  <c r="AL39" i="5"/>
  <c r="AN39" i="5"/>
  <c r="AL40" i="5"/>
  <c r="AN40" i="5"/>
  <c r="AL41" i="5"/>
  <c r="AN41" i="5"/>
  <c r="AL42" i="5"/>
  <c r="AN42" i="5"/>
  <c r="AL43" i="5"/>
  <c r="AN43" i="5"/>
  <c r="AL45" i="5"/>
  <c r="AN45" i="5"/>
  <c r="AL46" i="5"/>
  <c r="AN46" i="5"/>
  <c r="AL48" i="5"/>
  <c r="AN48" i="5"/>
  <c r="AL50" i="5"/>
  <c r="AN50" i="5"/>
  <c r="AL51" i="5"/>
  <c r="AN51" i="5"/>
  <c r="AL5" i="5"/>
  <c r="AN5" i="5"/>
  <c r="AL53" i="5"/>
  <c r="AN53" i="5"/>
  <c r="AL55" i="5"/>
  <c r="AN55" i="5"/>
  <c r="AL56" i="5"/>
  <c r="AN56" i="5"/>
  <c r="AL58" i="5"/>
  <c r="AN58" i="5"/>
  <c r="AL59" i="5"/>
  <c r="AN59" i="5"/>
  <c r="AL60" i="5"/>
  <c r="AN60" i="5"/>
  <c r="AL61" i="5"/>
  <c r="AN61" i="5"/>
  <c r="AL62" i="5"/>
  <c r="AN62" i="5"/>
  <c r="AL13" i="5"/>
  <c r="AN13" i="5"/>
  <c r="AL63" i="5"/>
  <c r="AN63" i="5"/>
  <c r="AL64" i="5"/>
  <c r="AN64" i="5"/>
  <c r="AL65" i="5"/>
  <c r="AN65" i="5"/>
  <c r="AL66" i="5"/>
  <c r="AN66" i="5"/>
  <c r="AL67" i="5"/>
  <c r="AN67" i="5"/>
  <c r="AL68" i="5"/>
  <c r="AN68" i="5"/>
  <c r="AL69" i="5"/>
  <c r="AN69" i="5"/>
  <c r="AL70" i="5"/>
  <c r="AN70" i="5"/>
  <c r="AL71" i="5"/>
  <c r="AN71" i="5"/>
  <c r="AL15" i="5"/>
  <c r="AN15" i="5"/>
  <c r="AL74" i="5"/>
  <c r="AN74" i="5"/>
  <c r="AL76" i="5"/>
  <c r="AN76" i="5"/>
  <c r="AL77" i="5"/>
  <c r="AN77" i="5"/>
  <c r="AL78" i="5"/>
  <c r="AN78" i="5"/>
  <c r="AL80" i="5"/>
  <c r="AN80" i="5"/>
  <c r="AL17" i="5"/>
  <c r="AN17" i="5"/>
  <c r="AL81" i="5"/>
  <c r="AN81" i="5"/>
  <c r="AL82" i="5"/>
  <c r="AN82" i="5"/>
  <c r="AL83" i="5"/>
  <c r="AN83" i="5"/>
  <c r="AL85" i="5"/>
  <c r="AN85" i="5"/>
  <c r="AL86" i="5"/>
  <c r="AN86" i="5"/>
  <c r="AL18" i="5"/>
  <c r="AN18" i="5"/>
  <c r="AL87" i="5"/>
  <c r="AN87" i="5"/>
  <c r="AL89" i="5"/>
  <c r="AN89" i="5"/>
  <c r="AL90" i="5"/>
  <c r="AN90" i="5"/>
  <c r="AL91" i="5"/>
  <c r="AN91" i="5"/>
  <c r="AL93" i="5"/>
  <c r="AN93" i="5"/>
  <c r="AL96" i="5"/>
  <c r="AN96" i="5"/>
  <c r="AL97" i="5"/>
  <c r="AN97" i="5"/>
  <c r="AL99" i="5"/>
  <c r="AN99" i="5"/>
  <c r="AL100" i="5"/>
  <c r="AN100" i="5"/>
  <c r="AL102" i="5"/>
  <c r="AN102" i="5"/>
  <c r="AL103" i="5"/>
  <c r="AN103" i="5"/>
  <c r="AL105" i="5"/>
  <c r="AN105" i="5"/>
  <c r="AL106" i="5"/>
  <c r="AN106" i="5"/>
  <c r="AL108" i="5"/>
  <c r="AN108" i="5"/>
  <c r="AL110" i="5"/>
  <c r="AN110" i="5"/>
  <c r="AL111" i="5"/>
  <c r="AN111" i="5"/>
  <c r="AL112" i="5"/>
  <c r="AN112" i="5"/>
  <c r="AL113" i="5"/>
  <c r="AN113" i="5"/>
  <c r="AL25" i="5"/>
  <c r="AN25" i="5"/>
  <c r="AL114" i="5"/>
  <c r="AN114" i="5"/>
  <c r="AL115" i="5"/>
  <c r="AN115" i="5"/>
  <c r="AL116" i="5"/>
  <c r="AN116" i="5"/>
  <c r="AL117" i="5"/>
  <c r="AN117" i="5"/>
  <c r="AL118" i="5"/>
  <c r="AN118" i="5"/>
  <c r="AL119" i="5"/>
  <c r="AN119" i="5"/>
  <c r="AL120" i="5"/>
  <c r="AN120" i="5"/>
  <c r="AL121" i="5"/>
  <c r="AN121" i="5"/>
  <c r="AL122" i="5"/>
  <c r="AN122" i="5"/>
  <c r="AL123" i="5"/>
  <c r="AN123" i="5"/>
  <c r="AL124" i="5"/>
  <c r="AN124" i="5"/>
  <c r="AL125" i="5"/>
  <c r="AN125" i="5"/>
  <c r="AL126" i="5"/>
  <c r="AN126" i="5"/>
  <c r="AL127" i="5"/>
  <c r="AN127" i="5"/>
  <c r="AL128" i="5"/>
  <c r="AN128" i="5"/>
  <c r="AL35" i="5"/>
  <c r="AN35" i="5"/>
  <c r="AL132" i="5"/>
  <c r="AN132" i="5"/>
  <c r="AL133" i="5"/>
  <c r="AN133" i="5"/>
  <c r="AL134" i="5"/>
  <c r="AN134" i="5"/>
  <c r="AL135" i="5"/>
  <c r="AN135" i="5"/>
  <c r="AL136" i="5"/>
  <c r="AN136" i="5"/>
  <c r="AL137" i="5"/>
  <c r="AN137" i="5"/>
  <c r="AL138" i="5"/>
  <c r="AN138" i="5"/>
  <c r="AL139" i="5"/>
  <c r="AN139" i="5"/>
  <c r="AL38" i="5"/>
  <c r="AN38" i="5"/>
  <c r="AL140" i="5"/>
  <c r="AN140" i="5"/>
  <c r="AL141" i="5"/>
  <c r="AN141" i="5"/>
  <c r="AL142" i="5"/>
  <c r="AN142" i="5"/>
  <c r="AL143" i="5"/>
  <c r="AN143" i="5"/>
  <c r="AL144" i="5"/>
  <c r="AN144" i="5"/>
  <c r="AL145" i="5"/>
  <c r="AN145" i="5"/>
  <c r="AL146" i="5"/>
  <c r="AN146" i="5"/>
  <c r="AL147" i="5"/>
  <c r="AN147" i="5"/>
  <c r="AL148" i="5"/>
  <c r="AN148" i="5"/>
  <c r="AL150" i="5"/>
  <c r="AN150" i="5"/>
  <c r="AL151" i="5"/>
  <c r="AN151" i="5"/>
  <c r="AL152" i="5"/>
  <c r="AN152" i="5"/>
  <c r="AL44" i="5"/>
  <c r="AN44" i="5"/>
  <c r="AL157" i="5"/>
  <c r="AN157" i="5"/>
  <c r="AL158" i="5"/>
  <c r="AN158" i="5"/>
  <c r="AL160" i="5"/>
  <c r="AN160" i="5"/>
  <c r="AL165" i="5"/>
  <c r="AN165" i="5"/>
  <c r="AL166" i="5"/>
  <c r="AN166" i="5"/>
  <c r="AL47" i="5"/>
  <c r="AN47" i="5"/>
  <c r="AL169" i="5"/>
  <c r="AN169" i="5"/>
  <c r="AL172" i="5"/>
  <c r="AN172" i="5"/>
  <c r="AL49" i="5"/>
  <c r="AN49" i="5"/>
  <c r="AL173" i="5"/>
  <c r="AN173" i="5"/>
  <c r="AL174" i="5"/>
  <c r="AN174" i="5"/>
  <c r="AL175" i="5"/>
  <c r="AN175" i="5"/>
  <c r="AL176" i="5"/>
  <c r="AN176" i="5"/>
  <c r="AL179" i="5"/>
  <c r="AN179" i="5"/>
  <c r="AL180" i="5"/>
  <c r="AN180" i="5"/>
  <c r="AL181" i="5"/>
  <c r="AN181" i="5"/>
  <c r="AL183" i="5"/>
  <c r="AN183" i="5"/>
  <c r="AL52" i="5"/>
  <c r="AN52" i="5"/>
  <c r="AL187" i="5"/>
  <c r="AN187" i="5"/>
  <c r="AL188" i="5"/>
  <c r="AN188" i="5"/>
  <c r="AL189" i="5"/>
  <c r="AN189" i="5"/>
  <c r="AL190" i="5"/>
  <c r="AN190" i="5"/>
  <c r="AL191" i="5"/>
  <c r="AN191" i="5"/>
  <c r="AL192" i="5"/>
  <c r="AN192" i="5"/>
  <c r="AL193" i="5"/>
  <c r="AN193" i="5"/>
  <c r="AL194" i="5"/>
  <c r="AN194" i="5"/>
  <c r="AL195" i="5"/>
  <c r="AN195" i="5"/>
  <c r="AL54" i="5"/>
  <c r="AN54" i="5"/>
  <c r="AL196" i="5"/>
  <c r="AN196" i="5"/>
  <c r="AL197" i="5"/>
  <c r="AN197" i="5"/>
  <c r="AL198" i="5"/>
  <c r="AN198" i="5"/>
  <c r="AL199" i="5"/>
  <c r="AN199" i="5"/>
  <c r="AL200" i="5"/>
  <c r="AN200" i="5"/>
  <c r="AL202" i="5"/>
  <c r="AN202" i="5"/>
  <c r="AL204" i="5"/>
  <c r="AN204" i="5"/>
  <c r="AL205" i="5"/>
  <c r="AN205" i="5"/>
  <c r="AL206" i="5"/>
  <c r="AN206" i="5"/>
  <c r="AL208" i="5"/>
  <c r="AN208" i="5"/>
  <c r="AL209" i="5"/>
  <c r="AN209" i="5"/>
  <c r="AL57" i="5"/>
  <c r="AN57" i="5"/>
  <c r="AL210" i="5"/>
  <c r="AN210" i="5"/>
  <c r="AL212" i="5"/>
  <c r="AN212" i="5"/>
  <c r="AL213" i="5"/>
  <c r="AN213" i="5"/>
  <c r="AL214" i="5"/>
  <c r="AN214" i="5"/>
  <c r="AL215" i="5"/>
  <c r="AN215" i="5"/>
  <c r="AL216" i="5"/>
  <c r="AN216" i="5"/>
  <c r="AL220" i="5"/>
  <c r="AN220" i="5"/>
  <c r="AL221" i="5"/>
  <c r="AN221" i="5"/>
  <c r="AL222" i="5"/>
  <c r="AN222" i="5"/>
  <c r="AL224" i="5"/>
  <c r="AN224" i="5"/>
  <c r="AL225" i="5"/>
  <c r="AN225" i="5"/>
  <c r="AL226" i="5"/>
  <c r="AN226" i="5"/>
  <c r="AL227" i="5"/>
  <c r="AN227" i="5"/>
  <c r="AL230" i="5"/>
  <c r="AN230" i="5"/>
  <c r="AL231" i="5"/>
  <c r="AN231" i="5"/>
  <c r="AL232" i="5"/>
  <c r="AN232" i="5"/>
  <c r="AL234" i="5"/>
  <c r="AN234" i="5"/>
  <c r="AL235" i="5"/>
  <c r="AN235" i="5"/>
  <c r="AL238" i="5"/>
  <c r="AN238" i="5"/>
  <c r="AL72" i="5"/>
  <c r="AN72" i="5"/>
  <c r="AL73" i="5"/>
  <c r="AN73" i="5"/>
  <c r="AL239" i="5"/>
  <c r="AN239" i="5"/>
  <c r="AL75" i="5"/>
  <c r="AN75" i="5"/>
  <c r="AL237" i="5"/>
  <c r="AN237" i="5"/>
  <c r="AL241" i="5"/>
  <c r="AN241" i="5"/>
  <c r="AL242" i="5"/>
  <c r="AN242" i="5"/>
  <c r="AL244" i="5"/>
  <c r="AN244" i="5"/>
  <c r="AL245" i="5"/>
  <c r="AN245" i="5"/>
  <c r="AL79" i="5"/>
  <c r="AN79" i="5"/>
  <c r="AL246" i="5"/>
  <c r="AN246" i="5"/>
  <c r="AL247" i="5"/>
  <c r="AN247" i="5"/>
  <c r="AL252" i="5"/>
  <c r="AN252" i="5"/>
  <c r="AL254" i="5"/>
  <c r="AN254" i="5"/>
  <c r="AL255" i="5"/>
  <c r="AN255" i="5"/>
  <c r="AL84" i="5"/>
  <c r="AN84" i="5"/>
  <c r="AL256" i="5"/>
  <c r="AN256" i="5"/>
  <c r="AL258" i="5"/>
  <c r="AN258" i="5"/>
  <c r="AL259" i="5"/>
  <c r="AN259" i="5"/>
  <c r="AL260" i="5"/>
  <c r="AN260" i="5"/>
  <c r="AL261" i="5"/>
  <c r="AN261" i="5"/>
  <c r="AL262" i="5"/>
  <c r="AN262" i="5"/>
  <c r="AL88" i="5"/>
  <c r="AN88" i="5"/>
  <c r="AL263" i="5"/>
  <c r="AN263" i="5"/>
  <c r="AL264" i="5"/>
  <c r="AN264" i="5"/>
  <c r="AL265" i="5"/>
  <c r="AN265" i="5"/>
  <c r="AL266" i="5"/>
  <c r="AN266" i="5"/>
  <c r="AL267" i="5"/>
  <c r="AN267" i="5"/>
  <c r="AL268" i="5"/>
  <c r="AN268" i="5"/>
  <c r="AL92" i="5"/>
  <c r="AN92" i="5"/>
  <c r="AL269" i="5"/>
  <c r="AN269" i="5"/>
  <c r="AL270" i="5"/>
  <c r="AN270" i="5"/>
  <c r="AL94" i="5"/>
  <c r="AN94" i="5"/>
  <c r="AL271" i="5"/>
  <c r="AN271" i="5"/>
  <c r="AL273" i="5"/>
  <c r="AN273" i="5"/>
  <c r="AL95" i="5"/>
  <c r="AN95" i="5"/>
  <c r="AL275" i="5"/>
  <c r="AN275" i="5"/>
  <c r="AL272" i="5"/>
  <c r="AN272" i="5"/>
  <c r="AL276" i="5"/>
  <c r="AN276" i="5"/>
  <c r="AL277" i="5"/>
  <c r="AN277" i="5"/>
  <c r="AL278" i="5"/>
  <c r="AN278" i="5"/>
  <c r="AL279" i="5"/>
  <c r="AN279" i="5"/>
  <c r="AL101" i="5"/>
  <c r="AN101" i="5"/>
  <c r="AL283" i="5"/>
  <c r="AN283" i="5"/>
  <c r="AL104" i="5"/>
  <c r="AN104" i="5"/>
  <c r="AL285" i="5"/>
  <c r="AN285" i="5"/>
  <c r="AL286" i="5"/>
  <c r="AN286" i="5"/>
  <c r="AL287" i="5"/>
  <c r="AN287" i="5"/>
  <c r="AL107" i="5"/>
  <c r="AN107" i="5"/>
  <c r="AL288" i="5"/>
  <c r="AN288" i="5"/>
  <c r="AL109" i="5"/>
  <c r="AN109" i="5"/>
  <c r="AL289" i="5"/>
  <c r="AN289" i="5"/>
  <c r="AL290" i="5"/>
  <c r="AN290" i="5"/>
  <c r="AL291" i="5"/>
  <c r="AN291" i="5"/>
  <c r="AL293" i="5"/>
  <c r="AN293" i="5"/>
  <c r="AL294" i="5"/>
  <c r="AN294" i="5"/>
  <c r="AL295" i="5"/>
  <c r="AN295" i="5"/>
  <c r="AL296" i="5"/>
  <c r="AN296" i="5"/>
  <c r="AL298" i="5"/>
  <c r="AN298" i="5"/>
  <c r="AL302" i="5"/>
  <c r="AN302" i="5"/>
  <c r="AL303" i="5"/>
  <c r="AN303" i="5"/>
  <c r="AL306" i="5"/>
  <c r="AN306" i="5"/>
  <c r="AL307" i="5"/>
  <c r="AN307" i="5"/>
  <c r="AL301" i="5"/>
  <c r="AN301" i="5"/>
  <c r="AL308" i="5"/>
  <c r="AN308" i="5"/>
  <c r="AL310" i="5"/>
  <c r="AN310" i="5"/>
  <c r="AL311" i="5"/>
  <c r="AN311" i="5"/>
  <c r="AL304" i="5"/>
  <c r="AN304" i="5"/>
  <c r="AL312" i="5"/>
  <c r="AN312" i="5"/>
  <c r="AL314" i="5"/>
  <c r="AN314" i="5"/>
  <c r="AL315" i="5"/>
  <c r="AN315" i="5"/>
  <c r="AL318" i="5"/>
  <c r="AN318" i="5"/>
  <c r="AL319" i="5"/>
  <c r="AN319" i="5"/>
  <c r="AL313" i="5"/>
  <c r="AN313" i="5"/>
  <c r="AL320" i="5"/>
  <c r="AN320" i="5"/>
  <c r="AL321" i="5"/>
  <c r="AN321" i="5"/>
  <c r="AL322" i="5"/>
  <c r="AN322" i="5"/>
  <c r="AL323" i="5"/>
  <c r="AN323" i="5"/>
  <c r="AL324" i="5"/>
  <c r="AN324" i="5"/>
  <c r="AL129" i="5"/>
  <c r="AN129" i="5"/>
  <c r="AL326" i="5"/>
  <c r="AN326" i="5"/>
  <c r="AL328" i="5"/>
  <c r="AN328" i="5"/>
  <c r="AL329" i="5"/>
  <c r="AN329" i="5"/>
  <c r="AL331" i="5"/>
  <c r="AN331" i="5"/>
  <c r="AL333" i="5"/>
  <c r="AN333" i="5"/>
  <c r="AL130" i="5"/>
  <c r="AN130" i="5"/>
  <c r="AL334" i="5"/>
  <c r="AN334" i="5"/>
  <c r="AL336" i="5"/>
  <c r="AN336" i="5"/>
  <c r="AL330" i="5"/>
  <c r="AN330" i="5"/>
  <c r="AL339" i="5"/>
  <c r="AN339" i="5"/>
  <c r="AL332" i="5"/>
  <c r="AN332" i="5"/>
  <c r="AL341" i="5"/>
  <c r="AN341" i="5"/>
  <c r="AL342" i="5"/>
  <c r="AN342" i="5"/>
  <c r="AL335" i="5"/>
  <c r="AN335" i="5"/>
  <c r="AL343" i="5"/>
  <c r="AN343" i="5"/>
  <c r="AL345" i="5"/>
  <c r="AN345" i="5"/>
  <c r="AL340" i="5"/>
  <c r="AN340" i="5"/>
  <c r="AL346" i="5"/>
  <c r="AN346" i="5"/>
  <c r="AL347" i="5"/>
  <c r="AN347" i="5"/>
  <c r="AL348" i="5"/>
  <c r="AN348" i="5"/>
  <c r="AL349" i="5"/>
  <c r="AN349" i="5"/>
  <c r="AL350" i="5"/>
  <c r="AN350" i="5"/>
  <c r="AL351" i="5"/>
  <c r="AN351" i="5"/>
  <c r="AL352" i="5"/>
  <c r="AN352" i="5"/>
  <c r="AL344" i="5"/>
  <c r="AN344" i="5"/>
  <c r="AL354" i="5"/>
  <c r="AN354" i="5"/>
  <c r="AL355" i="5"/>
  <c r="AN355" i="5"/>
  <c r="AL356" i="5"/>
  <c r="AN356" i="5"/>
  <c r="AL353" i="5"/>
  <c r="AN353" i="5"/>
  <c r="AL358" i="5"/>
  <c r="AN358" i="5"/>
  <c r="AL359" i="5"/>
  <c r="AN359" i="5"/>
  <c r="AL362" i="5"/>
  <c r="AN362" i="5"/>
  <c r="AL363" i="5"/>
  <c r="AN363" i="5"/>
  <c r="AL364" i="5"/>
  <c r="AN364" i="5"/>
  <c r="AL365" i="5"/>
  <c r="AN365" i="5"/>
  <c r="AL366" i="5"/>
  <c r="AN366" i="5"/>
  <c r="AL357" i="5"/>
  <c r="AN357" i="5"/>
  <c r="AL367" i="5"/>
  <c r="AN367" i="5"/>
  <c r="AL368" i="5"/>
  <c r="AN368" i="5"/>
  <c r="AL360" i="5"/>
  <c r="AN360" i="5"/>
  <c r="AL361" i="5"/>
  <c r="AN361" i="5"/>
  <c r="AL149" i="5"/>
  <c r="AN149" i="5"/>
  <c r="AL369" i="5"/>
  <c r="AN369" i="5"/>
  <c r="AL370" i="5"/>
  <c r="AN370" i="5"/>
  <c r="AL371" i="5"/>
  <c r="AN371" i="5"/>
  <c r="AL372" i="5"/>
  <c r="AN372" i="5"/>
  <c r="AL375" i="5"/>
  <c r="AN375" i="5"/>
  <c r="AL376" i="5"/>
  <c r="AN376" i="5"/>
  <c r="AL377" i="5"/>
  <c r="AN377" i="5"/>
  <c r="AL378" i="5"/>
  <c r="AN378" i="5"/>
  <c r="AL379" i="5"/>
  <c r="AN379" i="5"/>
  <c r="AL153" i="5"/>
  <c r="AN153" i="5"/>
  <c r="AL154" i="5"/>
  <c r="AN154" i="5"/>
  <c r="AL381" i="5"/>
  <c r="AN381" i="5"/>
  <c r="AL155" i="5"/>
  <c r="AN155" i="5"/>
  <c r="AL382" i="5"/>
  <c r="AN382" i="5"/>
  <c r="AL383" i="5"/>
  <c r="AN383" i="5"/>
  <c r="AL384" i="5"/>
  <c r="AN384" i="5"/>
  <c r="AL385" i="5"/>
  <c r="AN385" i="5"/>
  <c r="AL386" i="5"/>
  <c r="AN386" i="5"/>
  <c r="AL159" i="5"/>
  <c r="AN159" i="5"/>
  <c r="AL387" i="5"/>
  <c r="AN387" i="5"/>
  <c r="AL380" i="5"/>
  <c r="AN380" i="5"/>
  <c r="AL161" i="5"/>
  <c r="AN161" i="5"/>
  <c r="AL388" i="5"/>
  <c r="AN388" i="5"/>
  <c r="AL156" i="5"/>
  <c r="AN156" i="5"/>
  <c r="AL162" i="5"/>
  <c r="AN162" i="5"/>
  <c r="AL391" i="5"/>
  <c r="AN391" i="5"/>
  <c r="AL392" i="5"/>
  <c r="AN392" i="5"/>
  <c r="AL393" i="5"/>
  <c r="AN393" i="5"/>
  <c r="AL394" i="5"/>
  <c r="AN394" i="5"/>
  <c r="AL164" i="5"/>
  <c r="AN164" i="5"/>
  <c r="AL395" i="5"/>
  <c r="AN395" i="5"/>
  <c r="AL389" i="5"/>
  <c r="AN389" i="5"/>
  <c r="AL167" i="5"/>
  <c r="AN167" i="5"/>
  <c r="AL398" i="5"/>
  <c r="AN398" i="5"/>
  <c r="AL399" i="5"/>
  <c r="AN399" i="5"/>
  <c r="AL401" i="5"/>
  <c r="AN401" i="5"/>
  <c r="AL163" i="5"/>
  <c r="AN163" i="5"/>
  <c r="AL402" i="5"/>
  <c r="AN402" i="5"/>
  <c r="AL403" i="5"/>
  <c r="AN403" i="5"/>
  <c r="AL396" i="5"/>
  <c r="AN396" i="5"/>
  <c r="AL397" i="5"/>
  <c r="AN397" i="5"/>
  <c r="AL404" i="5"/>
  <c r="AN404" i="5"/>
  <c r="AL168" i="5"/>
  <c r="AN168" i="5"/>
  <c r="AL406" i="5"/>
  <c r="AN406" i="5"/>
  <c r="AL170" i="5"/>
  <c r="AN170" i="5"/>
  <c r="AL171" i="5"/>
  <c r="AN171" i="5"/>
  <c r="AL407" i="5"/>
  <c r="AN407" i="5"/>
  <c r="AL405" i="5"/>
  <c r="AN405" i="5"/>
  <c r="AL178" i="5"/>
  <c r="AN178" i="5"/>
  <c r="AL410" i="5"/>
  <c r="AN410" i="5"/>
  <c r="AL411" i="5"/>
  <c r="AN411" i="5"/>
  <c r="AL412" i="5"/>
  <c r="AN412" i="5"/>
  <c r="AL413" i="5"/>
  <c r="AN413" i="5"/>
  <c r="AL414" i="5"/>
  <c r="AN414" i="5"/>
  <c r="AL184" i="5"/>
  <c r="AN184" i="5"/>
  <c r="AL415" i="5"/>
  <c r="AN415" i="5"/>
  <c r="AL408" i="5"/>
  <c r="AN408" i="5"/>
  <c r="AL409" i="5"/>
  <c r="AN409" i="5"/>
  <c r="AL177" i="5"/>
  <c r="AN177" i="5"/>
  <c r="AL416" i="5"/>
  <c r="AN416" i="5"/>
  <c r="AL185" i="5"/>
  <c r="AN185" i="5"/>
  <c r="AL417" i="5"/>
  <c r="AN417" i="5"/>
  <c r="AL182" i="5"/>
  <c r="AN182" i="5"/>
  <c r="AL419" i="5"/>
  <c r="AN419" i="5"/>
  <c r="AL420" i="5"/>
  <c r="AN420" i="5"/>
  <c r="AL186" i="5"/>
  <c r="AN186" i="5"/>
  <c r="AL418" i="5"/>
  <c r="AN418" i="5"/>
  <c r="AL423" i="5"/>
  <c r="AN423" i="5"/>
  <c r="AL424" i="5"/>
  <c r="AN424" i="5"/>
  <c r="AL425" i="5"/>
  <c r="AN425" i="5"/>
  <c r="AL426" i="5"/>
  <c r="AN426" i="5"/>
  <c r="AL421" i="5"/>
  <c r="AN421" i="5"/>
  <c r="AL428" i="5"/>
  <c r="AN428" i="5"/>
  <c r="AL430" i="5"/>
  <c r="AN430" i="5"/>
  <c r="AL431" i="5"/>
  <c r="AN431" i="5"/>
  <c r="AL432" i="5"/>
  <c r="AN432" i="5"/>
  <c r="AL434" i="5"/>
  <c r="AN434" i="5"/>
  <c r="AL201" i="5"/>
  <c r="AN201" i="5"/>
  <c r="AL433" i="5"/>
  <c r="AN433" i="5"/>
  <c r="AL442" i="5"/>
  <c r="AN442" i="5"/>
  <c r="AL443" i="5"/>
  <c r="AN443" i="5"/>
  <c r="AL444" i="5"/>
  <c r="AN444" i="5"/>
  <c r="AL445" i="5"/>
  <c r="AN445" i="5"/>
  <c r="AL437" i="5"/>
  <c r="AN437" i="5"/>
  <c r="AL446" i="5"/>
  <c r="AN446" i="5"/>
  <c r="AL447" i="5"/>
  <c r="AN447" i="5"/>
  <c r="AL438" i="5"/>
  <c r="AN438" i="5"/>
  <c r="AL203" i="5"/>
  <c r="AN203" i="5"/>
  <c r="AL439" i="5"/>
  <c r="AN439" i="5"/>
  <c r="AL441" i="5"/>
  <c r="AN441" i="5"/>
  <c r="AL450" i="5"/>
  <c r="AN450" i="5"/>
  <c r="AL451" i="5"/>
  <c r="AN451" i="5"/>
  <c r="AL453" i="5"/>
  <c r="AN453" i="5"/>
  <c r="AL454" i="5"/>
  <c r="AN454" i="5"/>
  <c r="AL456" i="5"/>
  <c r="AN456" i="5"/>
  <c r="AL457" i="5"/>
  <c r="AN457" i="5"/>
  <c r="AL460" i="5"/>
  <c r="AN460" i="5"/>
  <c r="AL461" i="5"/>
  <c r="AN461" i="5"/>
  <c r="AL207" i="5"/>
  <c r="AN207" i="5"/>
  <c r="AL448" i="5"/>
  <c r="AN448" i="5"/>
  <c r="AL449" i="5"/>
  <c r="AN449" i="5"/>
  <c r="AL462" i="5"/>
  <c r="AN462" i="5"/>
  <c r="AL463" i="5"/>
  <c r="AN463" i="5"/>
  <c r="AL464" i="5"/>
  <c r="AN464" i="5"/>
  <c r="AL465" i="5"/>
  <c r="AN465" i="5"/>
  <c r="AL466" i="5"/>
  <c r="AN466" i="5"/>
  <c r="AL455" i="5"/>
  <c r="AN455" i="5"/>
  <c r="AL467" i="5"/>
  <c r="AN467" i="5"/>
  <c r="AL211" i="5"/>
  <c r="AN211" i="5"/>
  <c r="AL468" i="5"/>
  <c r="AN468" i="5"/>
  <c r="AL469" i="5"/>
  <c r="AN469" i="5"/>
  <c r="AL458" i="5"/>
  <c r="AN458" i="5"/>
  <c r="AL459" i="5"/>
  <c r="AN459" i="5"/>
  <c r="AL470" i="5"/>
  <c r="AN470" i="5"/>
  <c r="AL217" i="5"/>
  <c r="AN217" i="5"/>
  <c r="AL471" i="5"/>
  <c r="AN471" i="5"/>
  <c r="AL474" i="5"/>
  <c r="AN474" i="5"/>
  <c r="AL475" i="5"/>
  <c r="AN475" i="5"/>
  <c r="AL472" i="5"/>
  <c r="AN472" i="5"/>
  <c r="AL473" i="5"/>
  <c r="AN473" i="5"/>
  <c r="AL480" i="5"/>
  <c r="AN480" i="5"/>
  <c r="AL218" i="5"/>
  <c r="AN218" i="5"/>
  <c r="AL483" i="5"/>
  <c r="AN483" i="5"/>
  <c r="AL484" i="5"/>
  <c r="AN484" i="5"/>
  <c r="AL476" i="5"/>
  <c r="AN476" i="5"/>
  <c r="AL219" i="5"/>
  <c r="AN219" i="5"/>
  <c r="AL477" i="5"/>
  <c r="AN477" i="5"/>
  <c r="AL485" i="5"/>
  <c r="AN485" i="5"/>
  <c r="AL478" i="5"/>
  <c r="AN478" i="5"/>
  <c r="AL486" i="5"/>
  <c r="AN486" i="5"/>
  <c r="AL223" i="5"/>
  <c r="AN223" i="5"/>
  <c r="AL488" i="5"/>
  <c r="AN488" i="5"/>
  <c r="AL489" i="5"/>
  <c r="AN489" i="5"/>
  <c r="AL508" i="5"/>
  <c r="AN508" i="5"/>
  <c r="AL229" i="5"/>
  <c r="AN229" i="5"/>
  <c r="AL487" i="5"/>
  <c r="AN487" i="5"/>
  <c r="AL490" i="5"/>
  <c r="AN490" i="5"/>
  <c r="AL518" i="5"/>
  <c r="AN518" i="5"/>
  <c r="AL492" i="5"/>
  <c r="AN492" i="5"/>
  <c r="AL228" i="5"/>
  <c r="AN228" i="5"/>
  <c r="AL519" i="5"/>
  <c r="AN519" i="5"/>
  <c r="AL233" i="5"/>
  <c r="AN233" i="5"/>
  <c r="AL521" i="5"/>
  <c r="AN521" i="5"/>
  <c r="AL522" i="5"/>
  <c r="AN522" i="5"/>
  <c r="AL524" i="5"/>
  <c r="AN524" i="5"/>
  <c r="AL526" i="5"/>
  <c r="AN526" i="5"/>
  <c r="AL528" i="5"/>
  <c r="AN528" i="5"/>
  <c r="AL529" i="5"/>
  <c r="AN529" i="5"/>
  <c r="AL497" i="5"/>
  <c r="AN497" i="5"/>
  <c r="AL532" i="5"/>
  <c r="AN532" i="5"/>
  <c r="AL533" i="5"/>
  <c r="AN533" i="5"/>
  <c r="AL534" i="5"/>
  <c r="AN534" i="5"/>
  <c r="AL498" i="5"/>
  <c r="AN498" i="5"/>
  <c r="AL536" i="5"/>
  <c r="AN536" i="5"/>
  <c r="AL236" i="5"/>
  <c r="AN236" i="5"/>
  <c r="AL240" i="5"/>
  <c r="AN240" i="5"/>
  <c r="AL537" i="5"/>
  <c r="AN537" i="5"/>
  <c r="AL539" i="5"/>
  <c r="AN539" i="5"/>
  <c r="AL540" i="5"/>
  <c r="AN540" i="5"/>
  <c r="AL541" i="5"/>
  <c r="AN541" i="5"/>
  <c r="AL542" i="5"/>
  <c r="AN542" i="5"/>
  <c r="AL543" i="5"/>
  <c r="AN543" i="5"/>
  <c r="AL544" i="5"/>
  <c r="AN544" i="5"/>
  <c r="AL499" i="5"/>
  <c r="AN499" i="5"/>
  <c r="AL545" i="5"/>
  <c r="AN545" i="5"/>
  <c r="AL546" i="5"/>
  <c r="AN546" i="5"/>
  <c r="AL547" i="5"/>
  <c r="AN547" i="5"/>
  <c r="AL548" i="5"/>
  <c r="AN548" i="5"/>
  <c r="AL550" i="5"/>
  <c r="AN550" i="5"/>
  <c r="AL551" i="5"/>
  <c r="AN551" i="5"/>
  <c r="AL501" i="5"/>
  <c r="AN501" i="5"/>
  <c r="AL248" i="5"/>
  <c r="AN248" i="5"/>
  <c r="AL554" i="5"/>
  <c r="AN554" i="5"/>
  <c r="AL249" i="5"/>
  <c r="AN249" i="5"/>
  <c r="AL556" i="5"/>
  <c r="AN556" i="5"/>
  <c r="AL557" i="5"/>
  <c r="AN557" i="5"/>
  <c r="AL504" i="5"/>
  <c r="AN504" i="5"/>
  <c r="AL558" i="5"/>
  <c r="AN558" i="5"/>
  <c r="AL560" i="5"/>
  <c r="AN560" i="5"/>
  <c r="AL251" i="5"/>
  <c r="AN251" i="5"/>
  <c r="AL253" i="5"/>
  <c r="AN253" i="5"/>
  <c r="AL507" i="5"/>
  <c r="AN507" i="5"/>
  <c r="AL511" i="5"/>
  <c r="AN511" i="5"/>
  <c r="AL509" i="5"/>
  <c r="AN509" i="5"/>
  <c r="AL512" i="5"/>
  <c r="AN512" i="5"/>
  <c r="AL513" i="5"/>
  <c r="AN513" i="5"/>
  <c r="AL257" i="5"/>
  <c r="AN257" i="5"/>
  <c r="AL516" i="5"/>
  <c r="AN516" i="5"/>
  <c r="AL523" i="5"/>
  <c r="AN523" i="5"/>
  <c r="AL525" i="5"/>
  <c r="AN525" i="5"/>
  <c r="AL527" i="5"/>
  <c r="AN527" i="5"/>
  <c r="AL531" i="5"/>
  <c r="AN531" i="5"/>
  <c r="AL530" i="5"/>
  <c r="AN530" i="5"/>
  <c r="AL535" i="5"/>
  <c r="AN535" i="5"/>
  <c r="AL538" i="5"/>
  <c r="AN538" i="5"/>
  <c r="AL553" i="5"/>
  <c r="AN553" i="5"/>
  <c r="AL555" i="5"/>
  <c r="AN555" i="5"/>
  <c r="AL559" i="5"/>
  <c r="AN559" i="5"/>
  <c r="AL562" i="5"/>
  <c r="AN562" i="5"/>
  <c r="AL564" i="5"/>
  <c r="AN564" i="5"/>
  <c r="AL566" i="5"/>
  <c r="AN566" i="5"/>
  <c r="AL568" i="5"/>
  <c r="AN568" i="5"/>
  <c r="AL570" i="5"/>
  <c r="AN570" i="5"/>
  <c r="AL569" i="5"/>
  <c r="AN569" i="5"/>
  <c r="AL572" i="5"/>
  <c r="AN572" i="5"/>
  <c r="AL576" i="5"/>
  <c r="AN576" i="5"/>
  <c r="AL578" i="5"/>
  <c r="AN578" i="5"/>
  <c r="AL280" i="5"/>
  <c r="AN280" i="5"/>
  <c r="AL579" i="5"/>
  <c r="AN579" i="5"/>
  <c r="AL580" i="5"/>
  <c r="AN580" i="5"/>
  <c r="AL281" i="5"/>
  <c r="AN281" i="5"/>
  <c r="AL582" i="5"/>
  <c r="AN582" i="5"/>
  <c r="AL282" i="5"/>
  <c r="AN282" i="5"/>
  <c r="AL583" i="5"/>
  <c r="AN583" i="5"/>
  <c r="AL585" i="5"/>
  <c r="AN585" i="5"/>
  <c r="AL584" i="5"/>
  <c r="AN584" i="5"/>
  <c r="AL586" i="5"/>
  <c r="AN586" i="5"/>
  <c r="AL243" i="5"/>
  <c r="AN243" i="5"/>
  <c r="AL292" i="5"/>
  <c r="AN292" i="5"/>
  <c r="AL589" i="5"/>
  <c r="AN589" i="5"/>
  <c r="AL590" i="5"/>
  <c r="AN590" i="5"/>
  <c r="AL593" i="5"/>
  <c r="AN593" i="5"/>
  <c r="AL594" i="5"/>
  <c r="AN594" i="5"/>
  <c r="AL297" i="5"/>
  <c r="AN297" i="5"/>
  <c r="AL595" i="5"/>
  <c r="AN595" i="5"/>
  <c r="AL597" i="5"/>
  <c r="AN597" i="5"/>
  <c r="AL598" i="5"/>
  <c r="AN598" i="5"/>
  <c r="AL600" i="5"/>
  <c r="AN600" i="5"/>
  <c r="AL601" i="5"/>
  <c r="AN601" i="5"/>
  <c r="AL515" i="5"/>
  <c r="AN515" i="5"/>
  <c r="AL299" i="5"/>
  <c r="AN299" i="5"/>
  <c r="AL300" i="5"/>
  <c r="AN300" i="5"/>
  <c r="AL605" i="5"/>
  <c r="AN605" i="5"/>
  <c r="AL606" i="5"/>
  <c r="AN606" i="5"/>
  <c r="AL607" i="5"/>
  <c r="AN607" i="5"/>
  <c r="AL608" i="5"/>
  <c r="AN608" i="5"/>
  <c r="AL305" i="5"/>
  <c r="AN305" i="5"/>
  <c r="AL309" i="5"/>
  <c r="AN309" i="5"/>
  <c r="AL612" i="5"/>
  <c r="AN612" i="5"/>
  <c r="AL613" i="5"/>
  <c r="AN613" i="5"/>
  <c r="AL611" i="5"/>
  <c r="AN611" i="5"/>
  <c r="AL614" i="5"/>
  <c r="AN614" i="5"/>
  <c r="AL615" i="5"/>
  <c r="AN615" i="5"/>
  <c r="AL316" i="5"/>
  <c r="AN316" i="5"/>
  <c r="AL317" i="5"/>
  <c r="AN317" i="5"/>
  <c r="AL618" i="5"/>
  <c r="AN618" i="5"/>
  <c r="AL325" i="5"/>
  <c r="AN325" i="5"/>
  <c r="AL621" i="5"/>
  <c r="AN621" i="5"/>
  <c r="AL622" i="5"/>
  <c r="AN622" i="5"/>
  <c r="AL561" i="5"/>
  <c r="AN561" i="5"/>
  <c r="AL491" i="5"/>
  <c r="AN491" i="5"/>
  <c r="AL327" i="5"/>
  <c r="AN327" i="5"/>
  <c r="AL623" i="5"/>
  <c r="AN623" i="5"/>
  <c r="AL624" i="5"/>
  <c r="AN624" i="5"/>
  <c r="AL1417" i="5"/>
  <c r="AN1417" i="5"/>
  <c r="AL495" i="5"/>
  <c r="AN495" i="5"/>
  <c r="AL627" i="5"/>
  <c r="AN627" i="5"/>
  <c r="AL577" i="5"/>
  <c r="AN577" i="5"/>
  <c r="AL628" i="5"/>
  <c r="AN628" i="5"/>
  <c r="AL337" i="5"/>
  <c r="AN337" i="5"/>
  <c r="AL338" i="5"/>
  <c r="AN338" i="5"/>
  <c r="AL629" i="5"/>
  <c r="AN629" i="5"/>
  <c r="AL630" i="5"/>
  <c r="AN630" i="5"/>
  <c r="AL631" i="5"/>
  <c r="AN631" i="5"/>
  <c r="AL632" i="5"/>
  <c r="AN632" i="5"/>
  <c r="AL633" i="5"/>
  <c r="AN633" i="5"/>
  <c r="AL634" i="5"/>
  <c r="AN634" i="5"/>
  <c r="AL284" i="5"/>
  <c r="AN284" i="5"/>
  <c r="AL635" i="5"/>
  <c r="AN635" i="5"/>
  <c r="AL636" i="5"/>
  <c r="AN636" i="5"/>
  <c r="AL637" i="5"/>
  <c r="AN637" i="5"/>
  <c r="AL638" i="5"/>
  <c r="AN638" i="5"/>
  <c r="AL250" i="5"/>
  <c r="AN250" i="5"/>
  <c r="AL1149" i="5"/>
  <c r="AN1149" i="5"/>
  <c r="AL640" i="5"/>
  <c r="AN640" i="5"/>
  <c r="AL642" i="5"/>
  <c r="AN642" i="5"/>
  <c r="AL646" i="5"/>
  <c r="AN646" i="5"/>
  <c r="AL647" i="5"/>
  <c r="AN647" i="5"/>
  <c r="AL373" i="5"/>
  <c r="AN373" i="5"/>
  <c r="AL374" i="5"/>
  <c r="AN374" i="5"/>
  <c r="AL517" i="5"/>
  <c r="AN517" i="5"/>
  <c r="AL648" i="5"/>
  <c r="AN648" i="5"/>
  <c r="AL649" i="5"/>
  <c r="AN649" i="5"/>
  <c r="AL651" i="5"/>
  <c r="AN651" i="5"/>
  <c r="AL652" i="5"/>
  <c r="AN652" i="5"/>
  <c r="AL11" i="5"/>
  <c r="AN11" i="5"/>
  <c r="AL1274" i="5"/>
  <c r="AN1274" i="5"/>
  <c r="AL653" i="5"/>
  <c r="AN653" i="5"/>
  <c r="AL654" i="5"/>
  <c r="AN654" i="5"/>
  <c r="AL655" i="5"/>
  <c r="AN655" i="5"/>
  <c r="AL656" i="5"/>
  <c r="AN656" i="5"/>
  <c r="AL657" i="5"/>
  <c r="AN657" i="5"/>
  <c r="AL390" i="5"/>
  <c r="AN390" i="5"/>
  <c r="AL658" i="5"/>
  <c r="AN658" i="5"/>
  <c r="AL659" i="5"/>
  <c r="AN659" i="5"/>
  <c r="AL400" i="5"/>
  <c r="AN400" i="5"/>
  <c r="AL661" i="5"/>
  <c r="AN661" i="5"/>
  <c r="AL662" i="5"/>
  <c r="AN662" i="5"/>
  <c r="AL664" i="5"/>
  <c r="AN664" i="5"/>
  <c r="AL665" i="5"/>
  <c r="AN665" i="5"/>
  <c r="AL666" i="5"/>
  <c r="AN666" i="5"/>
  <c r="AL672" i="5"/>
  <c r="AN672" i="5"/>
  <c r="AL673" i="5"/>
  <c r="AN673" i="5"/>
  <c r="AL678" i="5"/>
  <c r="AN678" i="5"/>
  <c r="AL680" i="5"/>
  <c r="AN680" i="5"/>
  <c r="AL681" i="5"/>
  <c r="AN681" i="5"/>
  <c r="AL682" i="5"/>
  <c r="AN682" i="5"/>
  <c r="AL683" i="5"/>
  <c r="AN683" i="5"/>
  <c r="AL684" i="5"/>
  <c r="AN684" i="5"/>
  <c r="AL1202" i="5"/>
  <c r="AN1202" i="5"/>
  <c r="AL687" i="5"/>
  <c r="AN687" i="5"/>
  <c r="AL688" i="5"/>
  <c r="AN688" i="5"/>
  <c r="AL422" i="5"/>
  <c r="AN422" i="5"/>
  <c r="AL689" i="5"/>
  <c r="AN689" i="5"/>
  <c r="AL690" i="5"/>
  <c r="AN690" i="5"/>
  <c r="AL691" i="5"/>
  <c r="AN691" i="5"/>
  <c r="AL692" i="5"/>
  <c r="AN692" i="5"/>
  <c r="AL587" i="5"/>
  <c r="AN587" i="5"/>
  <c r="AL693" i="5"/>
  <c r="AN693" i="5"/>
  <c r="AL694" i="5"/>
  <c r="AN694" i="5"/>
  <c r="AL696" i="5"/>
  <c r="AN696" i="5"/>
  <c r="AL697" i="5"/>
  <c r="AN697" i="5"/>
  <c r="AL698" i="5"/>
  <c r="AN698" i="5"/>
  <c r="AL701" i="5"/>
  <c r="AN701" i="5"/>
  <c r="AL699" i="5"/>
  <c r="AN699" i="5"/>
  <c r="AL427" i="5"/>
  <c r="AN427" i="5"/>
  <c r="AL702" i="5"/>
  <c r="AN702" i="5"/>
  <c r="AL429" i="5"/>
  <c r="AN429" i="5"/>
  <c r="AL703" i="5"/>
  <c r="AN703" i="5"/>
  <c r="AL435" i="5"/>
  <c r="AN435" i="5"/>
  <c r="AL1319" i="5"/>
  <c r="AN1319" i="5"/>
  <c r="AL436" i="5"/>
  <c r="AN436" i="5"/>
  <c r="AL707" i="5"/>
  <c r="AN707" i="5"/>
  <c r="AL708" i="5"/>
  <c r="AN708" i="5"/>
  <c r="AL440" i="5"/>
  <c r="AN440" i="5"/>
  <c r="AL709" i="5"/>
  <c r="AN709" i="5"/>
  <c r="AL644" i="5"/>
  <c r="AN644" i="5"/>
  <c r="AL711" i="5"/>
  <c r="AN711" i="5"/>
  <c r="AL1328" i="5"/>
  <c r="AN1328" i="5"/>
  <c r="AL712" i="5"/>
  <c r="AN712" i="5"/>
  <c r="AL452" i="5"/>
  <c r="AN452" i="5"/>
  <c r="AL715" i="5"/>
  <c r="AN715" i="5"/>
  <c r="AL716" i="5"/>
  <c r="AN716" i="5"/>
  <c r="AL718" i="5"/>
  <c r="AN718" i="5"/>
  <c r="AL719" i="5"/>
  <c r="AN719" i="5"/>
  <c r="AL720" i="5"/>
  <c r="AN720" i="5"/>
  <c r="AL721" i="5"/>
  <c r="AN721" i="5"/>
  <c r="AL722" i="5"/>
  <c r="AN722" i="5"/>
  <c r="AL1301" i="5"/>
  <c r="AN1301" i="5"/>
  <c r="AL723" i="5"/>
  <c r="AN723" i="5"/>
  <c r="AL724" i="5"/>
  <c r="AN724" i="5"/>
  <c r="AL725" i="5"/>
  <c r="AN725" i="5"/>
  <c r="AL726" i="5"/>
  <c r="AN726" i="5"/>
  <c r="AL481" i="5"/>
  <c r="AN481" i="5"/>
  <c r="AL728" i="5"/>
  <c r="AN728" i="5"/>
  <c r="AL729" i="5"/>
  <c r="AN729" i="5"/>
  <c r="AL730" i="5"/>
  <c r="AN730" i="5"/>
  <c r="AL731" i="5"/>
  <c r="AN731" i="5"/>
  <c r="AL482" i="5"/>
  <c r="AN482" i="5"/>
  <c r="AL732" i="5"/>
  <c r="AN732" i="5"/>
  <c r="AL1305" i="5"/>
  <c r="AN1305" i="5"/>
  <c r="AL274" i="5"/>
  <c r="AN274" i="5"/>
  <c r="AL563" i="5"/>
  <c r="AN563" i="5"/>
  <c r="AL734" i="5"/>
  <c r="AN734" i="5"/>
  <c r="AL493" i="5"/>
  <c r="AN493" i="5"/>
  <c r="AL735" i="5"/>
  <c r="AN735" i="5"/>
  <c r="AL494" i="5"/>
  <c r="AN494" i="5"/>
  <c r="AL736" i="5"/>
  <c r="AN736" i="5"/>
  <c r="AL573" i="5"/>
  <c r="AN573" i="5"/>
  <c r="AL496" i="5"/>
  <c r="AN496" i="5"/>
  <c r="AL675" i="5"/>
  <c r="AN675" i="5"/>
  <c r="AL676" i="5"/>
  <c r="AN676" i="5"/>
  <c r="AL738" i="5"/>
  <c r="AN738" i="5"/>
  <c r="AL739" i="5"/>
  <c r="AN739" i="5"/>
  <c r="AL741" i="5"/>
  <c r="AN741" i="5"/>
  <c r="AL10" i="5"/>
  <c r="AN10" i="5"/>
  <c r="AL744" i="5"/>
  <c r="AN744" i="5"/>
  <c r="AL745" i="5"/>
  <c r="AN745" i="5"/>
  <c r="AL746" i="5"/>
  <c r="AN746" i="5"/>
  <c r="AL6" i="5"/>
  <c r="AN6" i="5"/>
  <c r="AL747" i="5"/>
  <c r="AN747" i="5"/>
  <c r="AL500" i="5"/>
  <c r="AN500" i="5"/>
  <c r="AL748" i="5"/>
  <c r="AN748" i="5"/>
  <c r="AL502" i="5"/>
  <c r="AN502" i="5"/>
  <c r="AL750" i="5"/>
  <c r="AN750" i="5"/>
  <c r="AL751" i="5"/>
  <c r="AN751" i="5"/>
  <c r="AL752" i="5"/>
  <c r="AN752" i="5"/>
  <c r="AL753" i="5"/>
  <c r="AN753" i="5"/>
  <c r="AL503" i="5"/>
  <c r="AN503" i="5"/>
  <c r="AL591" i="5"/>
  <c r="AN591" i="5"/>
  <c r="AL757" i="5"/>
  <c r="AN757" i="5"/>
  <c r="AL758" i="5"/>
  <c r="AN758" i="5"/>
  <c r="AL762" i="5"/>
  <c r="AN762" i="5"/>
  <c r="AL505" i="5"/>
  <c r="AN505" i="5"/>
  <c r="AL761" i="5"/>
  <c r="AN761" i="5"/>
  <c r="AL506" i="5"/>
  <c r="AN506" i="5"/>
  <c r="AL766" i="5"/>
  <c r="AN766" i="5"/>
  <c r="AL641" i="5"/>
  <c r="AN641" i="5"/>
  <c r="AL510" i="5"/>
  <c r="AN510" i="5"/>
  <c r="AL767" i="5"/>
  <c r="AN767" i="5"/>
  <c r="AL768" i="5"/>
  <c r="AN768" i="5"/>
  <c r="AL769" i="5"/>
  <c r="AN769" i="5"/>
  <c r="AL514" i="5"/>
  <c r="AN514" i="5"/>
  <c r="AL770" i="5"/>
  <c r="AN770" i="5"/>
  <c r="AL772" i="5"/>
  <c r="AN772" i="5"/>
  <c r="AL520" i="5"/>
  <c r="AN520" i="5"/>
  <c r="AL774" i="5"/>
  <c r="AN774" i="5"/>
  <c r="AL955" i="5"/>
  <c r="AN955" i="5"/>
  <c r="AL775" i="5"/>
  <c r="AN775" i="5"/>
  <c r="AL776" i="5"/>
  <c r="AN776" i="5"/>
  <c r="AL777" i="5"/>
  <c r="AN777" i="5"/>
  <c r="AL610" i="5"/>
  <c r="AN610" i="5"/>
  <c r="AL549" i="5"/>
  <c r="AN549" i="5"/>
  <c r="AL780" i="5"/>
  <c r="AN780" i="5"/>
  <c r="AL781" i="5"/>
  <c r="AN781" i="5"/>
  <c r="AL479" i="5"/>
  <c r="AN479" i="5"/>
  <c r="AL782" i="5"/>
  <c r="AN782" i="5"/>
  <c r="AL552" i="5"/>
  <c r="AN552" i="5"/>
  <c r="AL783" i="5"/>
  <c r="AN783" i="5"/>
  <c r="AL786" i="5"/>
  <c r="AN786" i="5"/>
  <c r="AL788" i="5"/>
  <c r="AN788" i="5"/>
  <c r="AL733" i="5"/>
  <c r="AN733" i="5"/>
  <c r="AL789" i="5"/>
  <c r="AN789" i="5"/>
  <c r="AL565" i="5"/>
  <c r="AN565" i="5"/>
  <c r="AL670" i="5"/>
  <c r="AN670" i="5"/>
  <c r="AL567" i="5"/>
  <c r="AN567" i="5"/>
  <c r="AL790" i="5"/>
  <c r="AN790" i="5"/>
  <c r="AL791" i="5"/>
  <c r="AN791" i="5"/>
  <c r="AL571" i="5"/>
  <c r="AN571" i="5"/>
  <c r="AL7" i="5"/>
  <c r="AN7" i="5"/>
  <c r="AL574" i="5"/>
  <c r="AN574" i="5"/>
  <c r="AL575" i="5"/>
  <c r="AN575" i="5"/>
  <c r="AL740" i="5"/>
  <c r="AN740" i="5"/>
  <c r="AL793" i="5"/>
  <c r="AN793" i="5"/>
  <c r="AL8" i="5"/>
  <c r="AN8" i="5"/>
  <c r="AL794" i="5"/>
  <c r="AN794" i="5"/>
  <c r="AL743" i="5"/>
  <c r="AN743" i="5"/>
  <c r="AL797" i="5"/>
  <c r="AN797" i="5"/>
  <c r="AL581" i="5"/>
  <c r="AN581" i="5"/>
  <c r="AL796" i="5"/>
  <c r="AN796" i="5"/>
  <c r="AL798" i="5"/>
  <c r="AN798" i="5"/>
  <c r="AL801" i="5"/>
  <c r="AN801" i="5"/>
  <c r="AL588" i="5"/>
  <c r="AN588" i="5"/>
  <c r="AL695" i="5"/>
  <c r="AN695" i="5"/>
  <c r="AL803" i="5"/>
  <c r="AN803" i="5"/>
  <c r="AL804" i="5"/>
  <c r="AN804" i="5"/>
  <c r="AL806" i="5"/>
  <c r="AN806" i="5"/>
  <c r="AL756" i="5"/>
  <c r="AN756" i="5"/>
  <c r="AL592" i="5"/>
  <c r="AN592" i="5"/>
  <c r="AL704" i="5"/>
  <c r="AN704" i="5"/>
  <c r="AL807" i="5"/>
  <c r="AN807" i="5"/>
  <c r="AL808" i="5"/>
  <c r="AN808" i="5"/>
  <c r="AL811" i="5"/>
  <c r="AN811" i="5"/>
  <c r="AL813" i="5"/>
  <c r="AN813" i="5"/>
  <c r="AL764" i="5"/>
  <c r="AN764" i="5"/>
  <c r="AL814" i="5"/>
  <c r="AN814" i="5"/>
  <c r="AL815" i="5"/>
  <c r="AN815" i="5"/>
  <c r="AL596" i="5"/>
  <c r="AN596" i="5"/>
  <c r="AL817" i="5"/>
  <c r="AN817" i="5"/>
  <c r="AL818" i="5"/>
  <c r="AN818" i="5"/>
  <c r="AL820" i="5"/>
  <c r="AN820" i="5"/>
  <c r="AL599" i="5"/>
  <c r="AN599" i="5"/>
  <c r="AL821" i="5"/>
  <c r="AN821" i="5"/>
  <c r="AL823" i="5"/>
  <c r="AN823" i="5"/>
  <c r="AL822" i="5"/>
  <c r="AN822" i="5"/>
  <c r="AL602" i="5"/>
  <c r="AN602" i="5"/>
  <c r="AL824" i="5"/>
  <c r="AN824" i="5"/>
  <c r="AL603" i="5"/>
  <c r="AN603" i="5"/>
  <c r="AL825" i="5"/>
  <c r="AN825" i="5"/>
  <c r="AL827" i="5"/>
  <c r="AN827" i="5"/>
  <c r="AL604" i="5"/>
  <c r="AN604" i="5"/>
  <c r="AL828" i="5"/>
  <c r="AN828" i="5"/>
  <c r="AL829" i="5"/>
  <c r="AN829" i="5"/>
  <c r="AL1052" i="5"/>
  <c r="AN1052" i="5"/>
  <c r="AL830" i="5"/>
  <c r="AN830" i="5"/>
  <c r="AL832" i="5"/>
  <c r="AN832" i="5"/>
  <c r="AL833" i="5"/>
  <c r="AN833" i="5"/>
  <c r="AL835" i="5"/>
  <c r="AN835" i="5"/>
  <c r="AL836" i="5"/>
  <c r="AN836" i="5"/>
  <c r="AL837" i="5"/>
  <c r="AN837" i="5"/>
  <c r="AL838" i="5"/>
  <c r="AN838" i="5"/>
  <c r="AL609" i="5"/>
  <c r="AN609" i="5"/>
  <c r="AL839" i="5"/>
  <c r="AN839" i="5"/>
  <c r="AL841" i="5"/>
  <c r="AN841" i="5"/>
  <c r="AL842" i="5"/>
  <c r="AN842" i="5"/>
  <c r="AL616" i="5"/>
  <c r="AN616" i="5"/>
  <c r="AL617" i="5"/>
  <c r="AN617" i="5"/>
  <c r="AL844" i="5"/>
  <c r="AN844" i="5"/>
  <c r="AL846" i="5"/>
  <c r="AN846" i="5"/>
  <c r="AL847" i="5"/>
  <c r="AN847" i="5"/>
  <c r="AL848" i="5"/>
  <c r="AN848" i="5"/>
  <c r="AL849" i="5"/>
  <c r="AN849" i="5"/>
  <c r="AL850" i="5"/>
  <c r="AN850" i="5"/>
  <c r="AL851" i="5"/>
  <c r="AN851" i="5"/>
  <c r="AL619" i="5"/>
  <c r="AN619" i="5"/>
  <c r="AL620" i="5"/>
  <c r="AN620" i="5"/>
  <c r="AL852" i="5"/>
  <c r="AN852" i="5"/>
  <c r="AL855" i="5"/>
  <c r="AN855" i="5"/>
  <c r="AL1188" i="5"/>
  <c r="AN1188" i="5"/>
  <c r="AL856" i="5"/>
  <c r="AN856" i="5"/>
  <c r="AL857" i="5"/>
  <c r="AN857" i="5"/>
  <c r="AL858" i="5"/>
  <c r="AN858" i="5"/>
  <c r="AL668" i="5"/>
  <c r="AN668" i="5"/>
  <c r="AL859" i="5"/>
  <c r="AN859" i="5"/>
  <c r="AL625" i="5"/>
  <c r="AN625" i="5"/>
  <c r="AL860" i="5"/>
  <c r="AN860" i="5"/>
  <c r="AL626" i="5"/>
  <c r="AN626" i="5"/>
  <c r="AL861" i="5"/>
  <c r="AN861" i="5"/>
  <c r="AL862" i="5"/>
  <c r="AN862" i="5"/>
  <c r="AL1030" i="5"/>
  <c r="AN1030" i="5"/>
  <c r="AL864" i="5"/>
  <c r="AN864" i="5"/>
  <c r="AL865" i="5"/>
  <c r="AN865" i="5"/>
  <c r="AL866" i="5"/>
  <c r="AN866" i="5"/>
  <c r="AL686" i="5"/>
  <c r="AN686" i="5"/>
  <c r="AL867" i="5"/>
  <c r="AN867" i="5"/>
  <c r="AL799" i="5"/>
  <c r="AN799" i="5"/>
  <c r="AL868" i="5"/>
  <c r="AN868" i="5"/>
  <c r="AL870" i="5"/>
  <c r="AN870" i="5"/>
  <c r="AL749" i="5"/>
  <c r="AN749" i="5"/>
  <c r="AL873" i="5"/>
  <c r="AN873" i="5"/>
  <c r="AL875" i="5"/>
  <c r="AN875" i="5"/>
  <c r="AL754" i="5"/>
  <c r="AN754" i="5"/>
  <c r="AL878" i="5"/>
  <c r="AN878" i="5"/>
  <c r="AL880" i="5"/>
  <c r="AN880" i="5"/>
  <c r="AL882" i="5"/>
  <c r="AN882" i="5"/>
  <c r="AL639" i="5"/>
  <c r="AN639" i="5"/>
  <c r="AL883" i="5"/>
  <c r="AN883" i="5"/>
  <c r="AL884" i="5"/>
  <c r="AN884" i="5"/>
  <c r="AL885" i="5"/>
  <c r="AN885" i="5"/>
  <c r="AL887" i="5"/>
  <c r="AN887" i="5"/>
  <c r="AL643" i="5"/>
  <c r="AN643" i="5"/>
  <c r="AL1151" i="5"/>
  <c r="AN1151" i="5"/>
  <c r="AL645" i="5"/>
  <c r="AN645" i="5"/>
  <c r="AL888" i="5"/>
  <c r="AN888" i="5"/>
  <c r="AL889" i="5"/>
  <c r="AN889" i="5"/>
  <c r="AL890" i="5"/>
  <c r="AN890" i="5"/>
  <c r="AL891" i="5"/>
  <c r="AN891" i="5"/>
  <c r="AL892" i="5"/>
  <c r="AN892" i="5"/>
  <c r="AL893" i="5"/>
  <c r="AN893" i="5"/>
  <c r="AL650" i="5"/>
  <c r="AN650" i="5"/>
  <c r="AL897" i="5"/>
  <c r="AN897" i="5"/>
  <c r="AL898" i="5"/>
  <c r="AN898" i="5"/>
  <c r="AL899" i="5"/>
  <c r="AN899" i="5"/>
  <c r="AL900" i="5"/>
  <c r="AN900" i="5"/>
  <c r="AL901" i="5"/>
  <c r="AN901" i="5"/>
  <c r="AL903" i="5"/>
  <c r="AN903" i="5"/>
  <c r="AL905" i="5"/>
  <c r="AN905" i="5"/>
  <c r="AL906" i="5"/>
  <c r="AN906" i="5"/>
  <c r="AL907" i="5"/>
  <c r="AN907" i="5"/>
  <c r="AL1137" i="5"/>
  <c r="AN1137" i="5"/>
  <c r="AL660" i="5"/>
  <c r="AN660" i="5"/>
  <c r="AL909" i="5"/>
  <c r="AN909" i="5"/>
  <c r="AL845" i="5"/>
  <c r="AN845" i="5"/>
  <c r="AL663" i="5"/>
  <c r="AN663" i="5"/>
  <c r="AL785" i="5"/>
  <c r="AN785" i="5"/>
  <c r="AL913" i="5"/>
  <c r="AN913" i="5"/>
  <c r="AL915" i="5"/>
  <c r="AN915" i="5"/>
  <c r="AL916" i="5"/>
  <c r="AN916" i="5"/>
  <c r="AL917" i="5"/>
  <c r="AN917" i="5"/>
  <c r="AL667" i="5"/>
  <c r="AN667" i="5"/>
  <c r="AL669" i="5"/>
  <c r="AN669" i="5"/>
  <c r="AL671" i="5"/>
  <c r="AN671" i="5"/>
  <c r="AL918" i="5"/>
  <c r="AN918" i="5"/>
  <c r="AL920" i="5"/>
  <c r="AN920" i="5"/>
  <c r="AL921" i="5"/>
  <c r="AN921" i="5"/>
  <c r="AL922" i="5"/>
  <c r="AN922" i="5"/>
  <c r="AL674" i="5"/>
  <c r="AN674" i="5"/>
  <c r="AL924" i="5"/>
  <c r="AN924" i="5"/>
  <c r="AL925" i="5"/>
  <c r="AN925" i="5"/>
  <c r="AL737" i="5"/>
  <c r="AN737" i="5"/>
  <c r="AL677" i="5"/>
  <c r="AN677" i="5"/>
  <c r="AL927" i="5"/>
  <c r="AN927" i="5"/>
  <c r="AL679" i="5"/>
  <c r="AN679" i="5"/>
  <c r="AL928" i="5"/>
  <c r="AN928" i="5"/>
  <c r="AL930" i="5"/>
  <c r="AN930" i="5"/>
  <c r="AL931" i="5"/>
  <c r="AN931" i="5"/>
  <c r="AL932" i="5"/>
  <c r="AN932" i="5"/>
  <c r="AL933" i="5"/>
  <c r="AN933" i="5"/>
  <c r="AL1081" i="5"/>
  <c r="AN1081" i="5"/>
  <c r="AL935" i="5"/>
  <c r="AN935" i="5"/>
  <c r="AL985" i="5"/>
  <c r="AN985" i="5"/>
  <c r="AL936" i="5"/>
  <c r="AN936" i="5"/>
  <c r="AL700" i="5"/>
  <c r="AN700" i="5"/>
  <c r="AL877" i="5"/>
  <c r="AN877" i="5"/>
  <c r="AL938" i="5"/>
  <c r="AN938" i="5"/>
  <c r="AL939" i="5"/>
  <c r="AN939" i="5"/>
  <c r="AL940" i="5"/>
  <c r="AN940" i="5"/>
  <c r="AL705" i="5"/>
  <c r="AN705" i="5"/>
  <c r="AL941" i="5"/>
  <c r="AN941" i="5"/>
  <c r="AL943" i="5"/>
  <c r="AN943" i="5"/>
  <c r="AL944" i="5"/>
  <c r="AN944" i="5"/>
  <c r="AL945" i="5"/>
  <c r="AN945" i="5"/>
  <c r="AL706" i="5"/>
  <c r="AN706" i="5"/>
  <c r="AL946" i="5"/>
  <c r="AN946" i="5"/>
  <c r="AL812" i="5"/>
  <c r="AN812" i="5"/>
  <c r="AL948" i="5"/>
  <c r="AN948" i="5"/>
  <c r="AL886" i="5"/>
  <c r="AN886" i="5"/>
  <c r="AL949" i="5"/>
  <c r="AN949" i="5"/>
  <c r="AL710" i="5"/>
  <c r="AN710" i="5"/>
  <c r="AL953" i="5"/>
  <c r="AN953" i="5"/>
  <c r="AL954" i="5"/>
  <c r="AN954" i="5"/>
  <c r="AL713" i="5"/>
  <c r="AN713" i="5"/>
  <c r="AL826" i="5"/>
  <c r="AN826" i="5"/>
  <c r="AL714" i="5"/>
  <c r="AN714" i="5"/>
  <c r="AL717" i="5"/>
  <c r="AN717" i="5"/>
  <c r="AL956" i="5"/>
  <c r="AN956" i="5"/>
  <c r="AL957" i="5"/>
  <c r="AN957" i="5"/>
  <c r="AL1015" i="5"/>
  <c r="AN1015" i="5"/>
  <c r="AL1134" i="5"/>
  <c r="AN1134" i="5"/>
  <c r="AL727" i="5"/>
  <c r="AN727" i="5"/>
  <c r="AL962" i="5"/>
  <c r="AN962" i="5"/>
  <c r="AL963" i="5"/>
  <c r="AN963" i="5"/>
  <c r="AL964" i="5"/>
  <c r="AN964" i="5"/>
  <c r="AL966" i="5"/>
  <c r="AN966" i="5"/>
  <c r="AL967" i="5"/>
  <c r="AN967" i="5"/>
  <c r="AL787" i="5"/>
  <c r="AN787" i="5"/>
  <c r="AL969" i="5"/>
  <c r="AN969" i="5"/>
  <c r="AL970" i="5"/>
  <c r="AN970" i="5"/>
  <c r="AL971" i="5"/>
  <c r="AN971" i="5"/>
  <c r="AL973" i="5"/>
  <c r="AN973" i="5"/>
  <c r="AL974" i="5"/>
  <c r="AN974" i="5"/>
  <c r="AL975" i="5"/>
  <c r="AN975" i="5"/>
  <c r="AL976" i="5"/>
  <c r="AN976" i="5"/>
  <c r="AL977" i="5"/>
  <c r="AN977" i="5"/>
  <c r="AL978" i="5"/>
  <c r="AN978" i="5"/>
  <c r="AL929" i="5"/>
  <c r="AN929" i="5"/>
  <c r="AL979" i="5"/>
  <c r="AN979" i="5"/>
  <c r="AL980" i="5"/>
  <c r="AN980" i="5"/>
  <c r="AL742" i="5"/>
  <c r="AN742" i="5"/>
  <c r="AL795" i="5"/>
  <c r="AN795" i="5"/>
  <c r="AL981" i="5"/>
  <c r="AN981" i="5"/>
  <c r="AL982" i="5"/>
  <c r="AN982" i="5"/>
  <c r="AL983" i="5"/>
  <c r="AN983" i="5"/>
  <c r="AL984" i="5"/>
  <c r="AN984" i="5"/>
  <c r="AL986" i="5"/>
  <c r="AN986" i="5"/>
  <c r="AL805" i="5"/>
  <c r="AN805" i="5"/>
  <c r="AL755" i="5"/>
  <c r="AN755" i="5"/>
  <c r="AL990" i="5"/>
  <c r="AN990" i="5"/>
  <c r="AL992" i="5"/>
  <c r="AN992" i="5"/>
  <c r="AL991" i="5"/>
  <c r="AN991" i="5"/>
  <c r="AL759" i="5"/>
  <c r="AN759" i="5"/>
  <c r="AL1041" i="5"/>
  <c r="AN1041" i="5"/>
  <c r="AL993" i="5"/>
  <c r="AN993" i="5"/>
  <c r="AL760" i="5"/>
  <c r="AN760" i="5"/>
  <c r="AL994" i="5"/>
  <c r="AN994" i="5"/>
  <c r="AL995" i="5"/>
  <c r="AN995" i="5"/>
  <c r="AL763" i="5"/>
  <c r="AN763" i="5"/>
  <c r="AL996" i="5"/>
  <c r="AN996" i="5"/>
  <c r="AL997" i="5"/>
  <c r="AN997" i="5"/>
  <c r="AL998" i="5"/>
  <c r="AN998" i="5"/>
  <c r="AL765" i="5"/>
  <c r="AN765" i="5"/>
  <c r="AL999" i="5"/>
  <c r="AN999" i="5"/>
  <c r="AL1002" i="5"/>
  <c r="AN1002" i="5"/>
  <c r="AL1007" i="5"/>
  <c r="AN1007" i="5"/>
  <c r="AL771" i="5"/>
  <c r="AN771" i="5"/>
  <c r="AL1008" i="5"/>
  <c r="AN1008" i="5"/>
  <c r="AL773" i="5"/>
  <c r="AN773" i="5"/>
  <c r="AL1011" i="5"/>
  <c r="AN1011" i="5"/>
  <c r="AL1012" i="5"/>
  <c r="AN1012" i="5"/>
  <c r="AL1099" i="5"/>
  <c r="AN1099" i="5"/>
  <c r="AL1014" i="5"/>
  <c r="AN1014" i="5"/>
  <c r="AL896" i="5"/>
  <c r="AN896" i="5"/>
  <c r="AL778" i="5"/>
  <c r="AN778" i="5"/>
  <c r="AL1018" i="5"/>
  <c r="AN1018" i="5"/>
  <c r="AL779" i="5"/>
  <c r="AN779" i="5"/>
  <c r="AL1019" i="5"/>
  <c r="AN1019" i="5"/>
  <c r="AL1020" i="5"/>
  <c r="AN1020" i="5"/>
  <c r="AL1021" i="5"/>
  <c r="AN1021" i="5"/>
  <c r="AL1022" i="5"/>
  <c r="AN1022" i="5"/>
  <c r="AL1023" i="5"/>
  <c r="AN1023" i="5"/>
  <c r="AL784" i="5"/>
  <c r="AN784" i="5"/>
  <c r="AL912" i="5"/>
  <c r="AN912" i="5"/>
  <c r="AL1025" i="5"/>
  <c r="AN1025" i="5"/>
  <c r="AL972" i="5"/>
  <c r="AN972" i="5"/>
  <c r="AL792" i="5"/>
  <c r="AN792" i="5"/>
  <c r="AL1027" i="5"/>
  <c r="AN1027" i="5"/>
  <c r="AL1029" i="5"/>
  <c r="AN1029" i="5"/>
  <c r="AL1032" i="5"/>
  <c r="AN1032" i="5"/>
  <c r="AL1033" i="5"/>
  <c r="AN1033" i="5"/>
  <c r="AL685" i="5"/>
  <c r="AN685" i="5"/>
  <c r="AL1143" i="5"/>
  <c r="AN1143" i="5"/>
  <c r="AL800" i="5"/>
  <c r="AN800" i="5"/>
  <c r="AL1036" i="5"/>
  <c r="AN1036" i="5"/>
  <c r="AL802" i="5"/>
  <c r="AN802" i="5"/>
  <c r="AL1205" i="5"/>
  <c r="AN1205" i="5"/>
  <c r="AL1039" i="5"/>
  <c r="AN1039" i="5"/>
  <c r="AL1169" i="5"/>
  <c r="AN1169" i="5"/>
  <c r="AL809" i="5"/>
  <c r="AN809" i="5"/>
  <c r="AL1042" i="5"/>
  <c r="AN1042" i="5"/>
  <c r="AL1043" i="5"/>
  <c r="AN1043" i="5"/>
  <c r="AL816" i="5"/>
  <c r="AN816" i="5"/>
  <c r="AL1044" i="5"/>
  <c r="AN1044" i="5"/>
  <c r="AL1045" i="5"/>
  <c r="AN1045" i="5"/>
  <c r="AL819" i="5"/>
  <c r="AN819" i="5"/>
  <c r="AL1046" i="5"/>
  <c r="AN1046" i="5"/>
  <c r="AL1047" i="5"/>
  <c r="AN1047" i="5"/>
  <c r="AL1050" i="5"/>
  <c r="AN1050" i="5"/>
  <c r="AL1053" i="5"/>
  <c r="AN1053" i="5"/>
  <c r="AL1051" i="5"/>
  <c r="AN1051" i="5"/>
  <c r="AL831" i="5"/>
  <c r="AN831" i="5"/>
  <c r="AL1054" i="5"/>
  <c r="AN1054" i="5"/>
  <c r="AL834" i="5"/>
  <c r="AN834" i="5"/>
  <c r="AL1055" i="5"/>
  <c r="AN1055" i="5"/>
  <c r="AL1056" i="5"/>
  <c r="AN1056" i="5"/>
  <c r="AL1057" i="5"/>
  <c r="AN1057" i="5"/>
  <c r="AL1101" i="5"/>
  <c r="AN1101" i="5"/>
  <c r="AL840" i="5"/>
  <c r="AN840" i="5"/>
  <c r="AL1060" i="5"/>
  <c r="AN1060" i="5"/>
  <c r="AL1062" i="5"/>
  <c r="AN1062" i="5"/>
  <c r="AL1063" i="5"/>
  <c r="AN1063" i="5"/>
  <c r="AL1016" i="5"/>
  <c r="AN1016" i="5"/>
  <c r="AL1064" i="5"/>
  <c r="AN1064" i="5"/>
  <c r="AL1065" i="5"/>
  <c r="AN1065" i="5"/>
  <c r="AL1066" i="5"/>
  <c r="AN1066" i="5"/>
  <c r="AL1068" i="5"/>
  <c r="AN1068" i="5"/>
  <c r="AL1276" i="5"/>
  <c r="AN1276" i="5"/>
  <c r="AL1069" i="5"/>
  <c r="AN1069" i="5"/>
  <c r="AL1070" i="5"/>
  <c r="AN1070" i="5"/>
  <c r="AL843" i="5"/>
  <c r="AN843" i="5"/>
  <c r="AL1072" i="5"/>
  <c r="AN1072" i="5"/>
  <c r="AL853" i="5"/>
  <c r="AN853" i="5"/>
  <c r="AL854" i="5"/>
  <c r="AN854" i="5"/>
  <c r="AL1075" i="5"/>
  <c r="AN1075" i="5"/>
  <c r="AL1076" i="5"/>
  <c r="AN1076" i="5"/>
  <c r="AL1077" i="5"/>
  <c r="AN1077" i="5"/>
  <c r="AL1078" i="5"/>
  <c r="AN1078" i="5"/>
  <c r="AL1079" i="5"/>
  <c r="AN1079" i="5"/>
  <c r="AL863" i="5"/>
  <c r="AN863" i="5"/>
  <c r="AL1080" i="5"/>
  <c r="AN1080" i="5"/>
  <c r="AL1243" i="5"/>
  <c r="AN1243" i="5"/>
  <c r="AL1083" i="5"/>
  <c r="AN1083" i="5"/>
  <c r="AL869" i="5"/>
  <c r="AN869" i="5"/>
  <c r="AL1084" i="5"/>
  <c r="AN1084" i="5"/>
  <c r="AL871" i="5"/>
  <c r="AN871" i="5"/>
  <c r="AL872" i="5"/>
  <c r="AN872" i="5"/>
  <c r="AL874" i="5"/>
  <c r="AN874" i="5"/>
  <c r="AL876" i="5"/>
  <c r="AN876" i="5"/>
  <c r="AL1040" i="5"/>
  <c r="AN1040" i="5"/>
  <c r="AL879" i="5"/>
  <c r="AN879" i="5"/>
  <c r="AL1088" i="5"/>
  <c r="AN1088" i="5"/>
  <c r="AL881" i="5"/>
  <c r="AN881" i="5"/>
  <c r="AL1089" i="5"/>
  <c r="AN1089" i="5"/>
  <c r="AL1090" i="5"/>
  <c r="AN1090" i="5"/>
  <c r="AL1091" i="5"/>
  <c r="AN1091" i="5"/>
  <c r="AL1094" i="5"/>
  <c r="AN1094" i="5"/>
  <c r="AL1092" i="5"/>
  <c r="AN1092" i="5"/>
  <c r="AL1093" i="5"/>
  <c r="AN1093" i="5"/>
  <c r="AL1095" i="5"/>
  <c r="AN1095" i="5"/>
  <c r="AL1096" i="5"/>
  <c r="AN1096" i="5"/>
  <c r="AL1097" i="5"/>
  <c r="AN1097" i="5"/>
  <c r="AL895" i="5"/>
  <c r="AN895" i="5"/>
  <c r="AL1098" i="5"/>
  <c r="AN1098" i="5"/>
  <c r="AL1100" i="5"/>
  <c r="AN1100" i="5"/>
  <c r="AL1102" i="5"/>
  <c r="AN1102" i="5"/>
  <c r="AL1103" i="5"/>
  <c r="AN1103" i="5"/>
  <c r="AL902" i="5"/>
  <c r="AN902" i="5"/>
  <c r="AL904" i="5"/>
  <c r="AN904" i="5"/>
  <c r="AL908" i="5"/>
  <c r="AN908" i="5"/>
  <c r="AL1107" i="5"/>
  <c r="AN1107" i="5"/>
  <c r="AL1108" i="5"/>
  <c r="AN1108" i="5"/>
  <c r="AL910" i="5"/>
  <c r="AN910" i="5"/>
  <c r="AL911" i="5"/>
  <c r="AN911" i="5"/>
  <c r="AL914" i="5"/>
  <c r="AN914" i="5"/>
  <c r="AL1110" i="5"/>
  <c r="AN1110" i="5"/>
  <c r="AL1111" i="5"/>
  <c r="AN1111" i="5"/>
  <c r="AL919" i="5"/>
  <c r="AN919" i="5"/>
  <c r="AL1113" i="5"/>
  <c r="AN1113" i="5"/>
  <c r="AL923" i="5"/>
  <c r="AN923" i="5"/>
  <c r="AL1115" i="5"/>
  <c r="AN1115" i="5"/>
  <c r="AL926" i="5"/>
  <c r="AN926" i="5"/>
  <c r="AL1164" i="5"/>
  <c r="AN1164" i="5"/>
  <c r="AL1116" i="5"/>
  <c r="AN1116" i="5"/>
  <c r="AL934" i="5"/>
  <c r="AN934" i="5"/>
  <c r="AL1085" i="5"/>
  <c r="AN1085" i="5"/>
  <c r="AL937" i="5"/>
  <c r="AN937" i="5"/>
  <c r="AL1086" i="5"/>
  <c r="AN1086" i="5"/>
  <c r="AL1118" i="5"/>
  <c r="AN1118" i="5"/>
  <c r="AL942" i="5"/>
  <c r="AN942" i="5"/>
  <c r="AL947" i="5"/>
  <c r="AN947" i="5"/>
  <c r="AL1150" i="5"/>
  <c r="AN1150" i="5"/>
  <c r="AL1121" i="5"/>
  <c r="AN1121" i="5"/>
  <c r="AL1176" i="5"/>
  <c r="AN1176" i="5"/>
  <c r="AL950" i="5"/>
  <c r="AN950" i="5"/>
  <c r="AL951" i="5"/>
  <c r="AN951" i="5"/>
  <c r="AL952" i="5"/>
  <c r="AN952" i="5"/>
  <c r="AL1123" i="5"/>
  <c r="AN1123" i="5"/>
  <c r="AL1252" i="5"/>
  <c r="AN1252" i="5"/>
  <c r="AL1125" i="5"/>
  <c r="AN1125" i="5"/>
  <c r="AL1127" i="5"/>
  <c r="AN1127" i="5"/>
  <c r="AL1126" i="5"/>
  <c r="AN1126" i="5"/>
  <c r="AL1128" i="5"/>
  <c r="AN1128" i="5"/>
  <c r="AL1129" i="5"/>
  <c r="AN1129" i="5"/>
  <c r="AL1130" i="5"/>
  <c r="AN1130" i="5"/>
  <c r="AL1131" i="5"/>
  <c r="AN1131" i="5"/>
  <c r="AL958" i="5"/>
  <c r="AN958" i="5"/>
  <c r="AL1133" i="5"/>
  <c r="AN1133" i="5"/>
  <c r="AL959" i="5"/>
  <c r="AN959" i="5"/>
  <c r="AL960" i="5"/>
  <c r="AN960" i="5"/>
  <c r="AL961" i="5"/>
  <c r="AN961" i="5"/>
  <c r="AL1135" i="5"/>
  <c r="AN1135" i="5"/>
  <c r="AL965" i="5"/>
  <c r="AN965" i="5"/>
  <c r="AL1138" i="5"/>
  <c r="AN1138" i="5"/>
  <c r="AL1139" i="5"/>
  <c r="AN1139" i="5"/>
  <c r="AL1140" i="5"/>
  <c r="AN1140" i="5"/>
  <c r="AL968" i="5"/>
  <c r="AN968" i="5"/>
  <c r="AL1141" i="5"/>
  <c r="AN1141" i="5"/>
  <c r="AL1142" i="5"/>
  <c r="AN1142" i="5"/>
  <c r="AL1146" i="5"/>
  <c r="AN1146" i="5"/>
  <c r="AL987" i="5"/>
  <c r="AN987" i="5"/>
  <c r="AL988" i="5"/>
  <c r="AN988" i="5"/>
  <c r="AL1148" i="5"/>
  <c r="AN1148" i="5"/>
  <c r="AL989" i="5"/>
  <c r="AN989" i="5"/>
  <c r="AL1000" i="5"/>
  <c r="AN1000" i="5"/>
  <c r="AL1001" i="5"/>
  <c r="AN1001" i="5"/>
  <c r="AL1003" i="5"/>
  <c r="AN1003" i="5"/>
  <c r="AL1004" i="5"/>
  <c r="AN1004" i="5"/>
  <c r="AL1005" i="5"/>
  <c r="AN1005" i="5"/>
  <c r="AL1006" i="5"/>
  <c r="AN1006" i="5"/>
  <c r="AL1009" i="5"/>
  <c r="AN1009" i="5"/>
  <c r="AL1010" i="5"/>
  <c r="AN1010" i="5"/>
  <c r="AL1152" i="5"/>
  <c r="AN1152" i="5"/>
  <c r="AL1013" i="5"/>
  <c r="AN1013" i="5"/>
  <c r="AL1155" i="5"/>
  <c r="AN1155" i="5"/>
  <c r="AL1156" i="5"/>
  <c r="AN1156" i="5"/>
  <c r="AL1157" i="5"/>
  <c r="AN1157" i="5"/>
  <c r="AL1158" i="5"/>
  <c r="AN1158" i="5"/>
  <c r="AL1017" i="5"/>
  <c r="AN1017" i="5"/>
  <c r="AL1160" i="5"/>
  <c r="AN1160" i="5"/>
  <c r="AL1161" i="5"/>
  <c r="AN1161" i="5"/>
  <c r="AL1162" i="5"/>
  <c r="AN1162" i="5"/>
  <c r="AL1024" i="5"/>
  <c r="AN1024" i="5"/>
  <c r="AL1026" i="5"/>
  <c r="AN1026" i="5"/>
  <c r="AL1028" i="5"/>
  <c r="AN1028" i="5"/>
  <c r="AL1031" i="5"/>
  <c r="AN1031" i="5"/>
  <c r="AL1166" i="5"/>
  <c r="AN1166" i="5"/>
  <c r="AL1167" i="5"/>
  <c r="AN1167" i="5"/>
  <c r="AL1265" i="5"/>
  <c r="AN1265" i="5"/>
  <c r="AL1034" i="5"/>
  <c r="AN1034" i="5"/>
  <c r="AL1035" i="5"/>
  <c r="AN1035" i="5"/>
  <c r="AL1037" i="5"/>
  <c r="AN1037" i="5"/>
  <c r="AL1168" i="5"/>
  <c r="AN1168" i="5"/>
  <c r="AL1038" i="5"/>
  <c r="AN1038" i="5"/>
  <c r="AL1171" i="5"/>
  <c r="AN1171" i="5"/>
  <c r="AL1172" i="5"/>
  <c r="AN1172" i="5"/>
  <c r="AL810" i="5"/>
  <c r="AN810" i="5"/>
  <c r="AL1173" i="5"/>
  <c r="AN1173" i="5"/>
  <c r="AL1174" i="5"/>
  <c r="AN1174" i="5"/>
  <c r="AL1175" i="5"/>
  <c r="AN1175" i="5"/>
  <c r="AL1048" i="5"/>
  <c r="AN1048" i="5"/>
  <c r="AL1049" i="5"/>
  <c r="AN1049" i="5"/>
  <c r="AL1179" i="5"/>
  <c r="AN1179" i="5"/>
  <c r="AL1058" i="5"/>
  <c r="AN1058" i="5"/>
  <c r="AL1183" i="5"/>
  <c r="AN1183" i="5"/>
  <c r="AL1067" i="5"/>
  <c r="AN1067" i="5"/>
  <c r="AL1186" i="5"/>
  <c r="AN1186" i="5"/>
  <c r="AL1071" i="5"/>
  <c r="AN1071" i="5"/>
  <c r="AL1073" i="5"/>
  <c r="AN1073" i="5"/>
  <c r="AL1074" i="5"/>
  <c r="AN1074" i="5"/>
  <c r="AL1189" i="5"/>
  <c r="AN1189" i="5"/>
  <c r="AL1190" i="5"/>
  <c r="AN1190" i="5"/>
  <c r="AL1191" i="5"/>
  <c r="AN1191" i="5"/>
  <c r="AL1197" i="5"/>
  <c r="AN1197" i="5"/>
  <c r="AL1082" i="5"/>
  <c r="AN1082" i="5"/>
  <c r="AL1208" i="5"/>
  <c r="AN1208" i="5"/>
  <c r="AL1087" i="5"/>
  <c r="AN1087" i="5"/>
  <c r="AL1210" i="5"/>
  <c r="AN1210" i="5"/>
  <c r="AL1213" i="5"/>
  <c r="AN1213" i="5"/>
  <c r="AL1215" i="5"/>
  <c r="AN1215" i="5"/>
  <c r="AL1216" i="5"/>
  <c r="AN1216" i="5"/>
  <c r="AL1218" i="5"/>
  <c r="AN1218" i="5"/>
  <c r="AL894" i="5"/>
  <c r="AN894" i="5"/>
  <c r="AL1219" i="5"/>
  <c r="AN1219" i="5"/>
  <c r="AL1222" i="5"/>
  <c r="AN1222" i="5"/>
  <c r="AL1104" i="5"/>
  <c r="AN1104" i="5"/>
  <c r="AL1106" i="5"/>
  <c r="AN1106" i="5"/>
  <c r="AL1109" i="5"/>
  <c r="AN1109" i="5"/>
  <c r="AL1230" i="5"/>
  <c r="AN1230" i="5"/>
  <c r="AL1231" i="5"/>
  <c r="AN1231" i="5"/>
  <c r="AL1233" i="5"/>
  <c r="AN1233" i="5"/>
  <c r="AL1112" i="5"/>
  <c r="AN1112" i="5"/>
  <c r="AL1114" i="5"/>
  <c r="AN1114" i="5"/>
  <c r="AL1236" i="5"/>
  <c r="AN1236" i="5"/>
  <c r="AL1298" i="5"/>
  <c r="AN1298" i="5"/>
  <c r="AL1238" i="5"/>
  <c r="AN1238" i="5"/>
  <c r="AL1244" i="5"/>
  <c r="AN1244" i="5"/>
  <c r="AL1245" i="5"/>
  <c r="AN1245" i="5"/>
  <c r="AL1425" i="5"/>
  <c r="AN1425" i="5"/>
  <c r="AL1119" i="5"/>
  <c r="AN1119" i="5"/>
  <c r="AL1248" i="5"/>
  <c r="AN1248" i="5"/>
  <c r="AL1249" i="5"/>
  <c r="AN1249" i="5"/>
  <c r="AL1122" i="5"/>
  <c r="AN1122" i="5"/>
  <c r="AL1250" i="5"/>
  <c r="AN1250" i="5"/>
  <c r="AL1124" i="5"/>
  <c r="AN1124" i="5"/>
  <c r="AL1299" i="5"/>
  <c r="AN1299" i="5"/>
  <c r="AL1132" i="5"/>
  <c r="AN1132" i="5"/>
  <c r="AL1254" i="5"/>
  <c r="AN1254" i="5"/>
  <c r="AL1136" i="5"/>
  <c r="AN1136" i="5"/>
  <c r="AL1257" i="5"/>
  <c r="AN1257" i="5"/>
  <c r="AL1258" i="5"/>
  <c r="AN1258" i="5"/>
  <c r="AL1259" i="5"/>
  <c r="AN1259" i="5"/>
  <c r="AL1263" i="5"/>
  <c r="AN1263" i="5"/>
  <c r="AL1264" i="5"/>
  <c r="AN1264" i="5"/>
  <c r="AL1144" i="5"/>
  <c r="AN1144" i="5"/>
  <c r="AL1145" i="5"/>
  <c r="AN1145" i="5"/>
  <c r="AL1147" i="5"/>
  <c r="AN1147" i="5"/>
  <c r="AL1269" i="5"/>
  <c r="AN1269" i="5"/>
  <c r="AL1271" i="5"/>
  <c r="AN1271" i="5"/>
  <c r="AL1273" i="5"/>
  <c r="AN1273" i="5"/>
  <c r="AL1323" i="5"/>
  <c r="AN1323" i="5"/>
  <c r="AL1279" i="5"/>
  <c r="AN1279" i="5"/>
  <c r="AL1153" i="5"/>
  <c r="AN1153" i="5"/>
  <c r="AL1275" i="5"/>
  <c r="AN1275" i="5"/>
  <c r="AL1159" i="5"/>
  <c r="AN1159" i="5"/>
  <c r="AL1292" i="5"/>
  <c r="AN1292" i="5"/>
  <c r="AL1163" i="5"/>
  <c r="AN1163" i="5"/>
  <c r="AL1282" i="5"/>
  <c r="AN1282" i="5"/>
  <c r="AL1284" i="5"/>
  <c r="AN1284" i="5"/>
  <c r="AL1285" i="5"/>
  <c r="AN1285" i="5"/>
  <c r="AL1291" i="5"/>
  <c r="AN1291" i="5"/>
  <c r="AL1170" i="5"/>
  <c r="AN1170" i="5"/>
  <c r="AL1293" i="5"/>
  <c r="AN1293" i="5"/>
  <c r="AL1297" i="5"/>
  <c r="AN1297" i="5"/>
  <c r="AL1177" i="5"/>
  <c r="AN1177" i="5"/>
  <c r="AL1178" i="5"/>
  <c r="AN1178" i="5"/>
  <c r="AL1180" i="5"/>
  <c r="AN1180" i="5"/>
  <c r="AL1311" i="5"/>
  <c r="AN1311" i="5"/>
  <c r="AL1313" i="5"/>
  <c r="AN1313" i="5"/>
  <c r="AL1059" i="5"/>
  <c r="AN1059" i="5"/>
  <c r="AL1061" i="5"/>
  <c r="AN1061" i="5"/>
  <c r="AL1181" i="5"/>
  <c r="AN1181" i="5"/>
  <c r="AL1182" i="5"/>
  <c r="AN1182" i="5"/>
  <c r="AL1184" i="5"/>
  <c r="AN1184" i="5"/>
  <c r="AL1185" i="5"/>
  <c r="AN1185" i="5"/>
  <c r="AL1306" i="5"/>
  <c r="AN1306" i="5"/>
  <c r="AL1296" i="5"/>
  <c r="AN1296" i="5"/>
  <c r="AL1325" i="5"/>
  <c r="AN1325" i="5"/>
  <c r="AL1192" i="5"/>
  <c r="AN1192" i="5"/>
  <c r="AL1193" i="5"/>
  <c r="AN1193" i="5"/>
  <c r="AL1194" i="5"/>
  <c r="AN1194" i="5"/>
  <c r="AL1316" i="5"/>
  <c r="AN1316" i="5"/>
  <c r="AL1329" i="5"/>
  <c r="AN1329" i="5"/>
  <c r="AL1196" i="5"/>
  <c r="AN1196" i="5"/>
  <c r="AL1198" i="5"/>
  <c r="AN1198" i="5"/>
  <c r="AL1330" i="5"/>
  <c r="AN1330" i="5"/>
  <c r="AL1199" i="5"/>
  <c r="AN1199" i="5"/>
  <c r="AL1200" i="5"/>
  <c r="AN1200" i="5"/>
  <c r="AL1201" i="5"/>
  <c r="AN1201" i="5"/>
  <c r="AL1203" i="5"/>
  <c r="AN1203" i="5"/>
  <c r="AL1204" i="5"/>
  <c r="AN1204" i="5"/>
  <c r="AL1318" i="5"/>
  <c r="AN1318" i="5"/>
  <c r="AL1335" i="5"/>
  <c r="AN1335" i="5"/>
  <c r="AL1206" i="5"/>
  <c r="AN1206" i="5"/>
  <c r="AL1207" i="5"/>
  <c r="AN1207" i="5"/>
  <c r="AL1209" i="5"/>
  <c r="AN1209" i="5"/>
  <c r="AL1303" i="5"/>
  <c r="AN1303" i="5"/>
  <c r="AL1211" i="5"/>
  <c r="AN1211" i="5"/>
  <c r="AL1212" i="5"/>
  <c r="AN1212" i="5"/>
  <c r="AL1214" i="5"/>
  <c r="AN1214" i="5"/>
  <c r="AL1346" i="5"/>
  <c r="AN1346" i="5"/>
  <c r="AL1217" i="5"/>
  <c r="AN1217" i="5"/>
  <c r="AL1349" i="5"/>
  <c r="AN1349" i="5"/>
  <c r="AL1332" i="5"/>
  <c r="AN1332" i="5"/>
  <c r="AL1220" i="5"/>
  <c r="AN1220" i="5"/>
  <c r="AL1350" i="5"/>
  <c r="AN1350" i="5"/>
  <c r="AL1351" i="5"/>
  <c r="AN1351" i="5"/>
  <c r="AL1221" i="5"/>
  <c r="AN1221" i="5"/>
  <c r="AL1336" i="5"/>
  <c r="AN1336" i="5"/>
  <c r="AL1290" i="5"/>
  <c r="AN1290" i="5"/>
  <c r="AL1226" i="5"/>
  <c r="AN1226" i="5"/>
  <c r="AL1344" i="5"/>
  <c r="AN1344" i="5"/>
  <c r="AL1234" i="5"/>
  <c r="AN1234" i="5"/>
  <c r="AL1237" i="5"/>
  <c r="AN1237" i="5"/>
  <c r="AL1239" i="5"/>
  <c r="AN1239" i="5"/>
  <c r="AL1242" i="5"/>
  <c r="AN1242" i="5"/>
  <c r="AL1300" i="5"/>
  <c r="AN1300" i="5"/>
  <c r="AL1352" i="5"/>
  <c r="AN1352" i="5"/>
  <c r="AL1223" i="5"/>
  <c r="AN1223" i="5"/>
  <c r="AL1105" i="5"/>
  <c r="AN1105" i="5"/>
  <c r="AL1224" i="5"/>
  <c r="AN1224" i="5"/>
  <c r="AL1353" i="5"/>
  <c r="AN1353" i="5"/>
  <c r="AL1227" i="5"/>
  <c r="AN1227" i="5"/>
  <c r="AL1228" i="5"/>
  <c r="AN1228" i="5"/>
  <c r="AL1229" i="5"/>
  <c r="AN1229" i="5"/>
  <c r="AL1253" i="5"/>
  <c r="AN1253" i="5"/>
  <c r="AL1235" i="5"/>
  <c r="AN1235" i="5"/>
  <c r="AL1255" i="5"/>
  <c r="AN1255" i="5"/>
  <c r="AL1117" i="5"/>
  <c r="AN1117" i="5"/>
  <c r="AL1240" i="5"/>
  <c r="AN1240" i="5"/>
  <c r="AL1241" i="5"/>
  <c r="AN1241" i="5"/>
  <c r="AL1361" i="5"/>
  <c r="AN1361" i="5"/>
  <c r="AL1256" i="5"/>
  <c r="AN1256" i="5"/>
  <c r="AL1120" i="5"/>
  <c r="AN1120" i="5"/>
  <c r="AL1247" i="5"/>
  <c r="AN1247" i="5"/>
  <c r="AL1261" i="5"/>
  <c r="AN1261" i="5"/>
  <c r="AL1366" i="5"/>
  <c r="AN1366" i="5"/>
  <c r="AL1374" i="5"/>
  <c r="AN1374" i="5"/>
  <c r="AL1367" i="5"/>
  <c r="AN1367" i="5"/>
  <c r="AL1268" i="5"/>
  <c r="AN1268" i="5"/>
  <c r="AL1369" i="5"/>
  <c r="AN1369" i="5"/>
  <c r="AL1272" i="5"/>
  <c r="AN1272" i="5"/>
  <c r="AL1375" i="5"/>
  <c r="AN1375" i="5"/>
  <c r="AL1340" i="5"/>
  <c r="AN1340" i="5"/>
  <c r="AL1377" i="5"/>
  <c r="AN1377" i="5"/>
  <c r="AL1378" i="5"/>
  <c r="AN1378" i="5"/>
  <c r="AL1260" i="5"/>
  <c r="AN1260" i="5"/>
  <c r="AL1262" i="5"/>
  <c r="AN1262" i="5"/>
  <c r="AL1266" i="5"/>
  <c r="AN1266" i="5"/>
  <c r="AL1267" i="5"/>
  <c r="AN1267" i="5"/>
  <c r="AL1383" i="5"/>
  <c r="AN1383" i="5"/>
  <c r="AL1385" i="5"/>
  <c r="AN1385" i="5"/>
  <c r="AL1270" i="5"/>
  <c r="AN1270" i="5"/>
  <c r="AL1394" i="5"/>
  <c r="AN1394" i="5"/>
  <c r="AL1277" i="5"/>
  <c r="AN1277" i="5"/>
  <c r="AL1397" i="5"/>
  <c r="AN1397" i="5"/>
  <c r="AL1281" i="5"/>
  <c r="AN1281" i="5"/>
  <c r="AL1391" i="5"/>
  <c r="AN1391" i="5"/>
  <c r="AL1286" i="5"/>
  <c r="AN1286" i="5"/>
  <c r="AL1283" i="5"/>
  <c r="AN1283" i="5"/>
  <c r="AL1395" i="5"/>
  <c r="AN1395" i="5"/>
  <c r="AL1154" i="5"/>
  <c r="AN1154" i="5"/>
  <c r="AL1287" i="5"/>
  <c r="AN1287" i="5"/>
  <c r="AL1288" i="5"/>
  <c r="AN1288" i="5"/>
  <c r="AL1289" i="5"/>
  <c r="AN1289" i="5"/>
  <c r="AL1399" i="5"/>
  <c r="AN1399" i="5"/>
  <c r="AL1294" i="5"/>
  <c r="AN1294" i="5"/>
  <c r="AL1295" i="5"/>
  <c r="AN1295" i="5"/>
  <c r="AL1402" i="5"/>
  <c r="AN1402" i="5"/>
  <c r="AL1165" i="5"/>
  <c r="AN1165" i="5"/>
  <c r="AL1406" i="5"/>
  <c r="AN1406" i="5"/>
  <c r="AL1304" i="5"/>
  <c r="AN1304" i="5"/>
  <c r="AL1415" i="5"/>
  <c r="AN1415" i="5"/>
  <c r="AL1307" i="5"/>
  <c r="AN1307" i="5"/>
  <c r="AL1416" i="5"/>
  <c r="AN1416" i="5"/>
  <c r="AL1308" i="5"/>
  <c r="AN1308" i="5"/>
  <c r="AL1419" i="5"/>
  <c r="AN1419" i="5"/>
  <c r="AL1310" i="5"/>
  <c r="AN1310" i="5"/>
  <c r="AL1314" i="5"/>
  <c r="AN1314" i="5"/>
  <c r="AL1315" i="5"/>
  <c r="AN1315" i="5"/>
  <c r="AL1420" i="5"/>
  <c r="AN1420" i="5"/>
  <c r="AL1421" i="5"/>
  <c r="AN1421" i="5"/>
  <c r="AL1317" i="5"/>
  <c r="AN1317" i="5"/>
  <c r="AL1424" i="5"/>
  <c r="AN1424" i="5"/>
  <c r="AL1187" i="5"/>
  <c r="AN1187" i="5"/>
  <c r="AL1426" i="5"/>
  <c r="AN1426" i="5"/>
  <c r="AL1321" i="5"/>
  <c r="AN1321" i="5"/>
  <c r="AL1322" i="5"/>
  <c r="AN1322" i="5"/>
  <c r="AL1324" i="5"/>
  <c r="AN1324" i="5"/>
  <c r="AL1427" i="5"/>
  <c r="AN1427" i="5"/>
  <c r="AL1326" i="5"/>
  <c r="AN1326" i="5"/>
  <c r="AL1327" i="5"/>
  <c r="AN1327" i="5"/>
  <c r="AL1195" i="5"/>
  <c r="AN1195" i="5"/>
  <c r="AL1432" i="5"/>
  <c r="AN1432" i="5"/>
  <c r="AL1433" i="5"/>
  <c r="AN1433" i="5"/>
  <c r="AL1333" i="5"/>
  <c r="AN1333" i="5"/>
  <c r="AL1434" i="5"/>
  <c r="AN1434" i="5"/>
  <c r="AL1337" i="5"/>
  <c r="AN1337" i="5"/>
  <c r="AL1339" i="5"/>
  <c r="AN1339" i="5"/>
  <c r="AL1341" i="5"/>
  <c r="AN1341" i="5"/>
  <c r="AL1437" i="5"/>
  <c r="AN1437" i="5"/>
  <c r="AL1438" i="5"/>
  <c r="AN1438" i="5"/>
  <c r="AL1439" i="5"/>
  <c r="AN1439" i="5"/>
  <c r="AL1440" i="5"/>
  <c r="AN1440" i="5"/>
  <c r="AL1355" i="5"/>
  <c r="AN1355" i="5"/>
  <c r="AL1225" i="5"/>
  <c r="AN1225" i="5"/>
  <c r="AL1232" i="5"/>
  <c r="AN1232" i="5"/>
  <c r="AL1354" i="5"/>
  <c r="AN1354" i="5"/>
  <c r="AL1441" i="5"/>
  <c r="AN1441" i="5"/>
  <c r="AL1356" i="5"/>
  <c r="AN1356" i="5"/>
  <c r="AL1443" i="5"/>
  <c r="AN1443" i="5"/>
  <c r="AL1358" i="5"/>
  <c r="AN1358" i="5"/>
  <c r="AL1444" i="5"/>
  <c r="AN1444" i="5"/>
  <c r="AL1359" i="5"/>
  <c r="AN1359" i="5"/>
  <c r="AL1360" i="5"/>
  <c r="AN1360" i="5"/>
  <c r="AL1362" i="5"/>
  <c r="AN1362" i="5"/>
  <c r="AL1446" i="5"/>
  <c r="AN1446" i="5"/>
  <c r="AL1449" i="5"/>
  <c r="AN1449" i="5"/>
  <c r="AL1246" i="5"/>
  <c r="AN1246" i="5"/>
  <c r="AL1364" i="5"/>
  <c r="AN1364" i="5"/>
  <c r="AL131" i="5"/>
  <c r="AN131" i="5"/>
  <c r="AL1251" i="5"/>
  <c r="AN1251" i="5"/>
  <c r="AL1368" i="5"/>
  <c r="AN1368" i="5"/>
  <c r="AL1370" i="5"/>
  <c r="AN1370" i="5"/>
  <c r="AL1371" i="5"/>
  <c r="AN1371" i="5"/>
  <c r="AL1373" i="5"/>
  <c r="AN1373" i="5"/>
  <c r="AL1450" i="5"/>
  <c r="AN1450" i="5"/>
  <c r="AL1451" i="5"/>
  <c r="AN1451" i="5"/>
  <c r="AL1452" i="5"/>
  <c r="AN1452" i="5"/>
  <c r="AL1453" i="5"/>
  <c r="AN1453" i="5"/>
  <c r="AL1454" i="5"/>
  <c r="AN1454" i="5"/>
  <c r="AL1456" i="5"/>
  <c r="AN1456" i="5"/>
  <c r="AL1457" i="5"/>
  <c r="AN1457" i="5"/>
  <c r="AL1379" i="5"/>
  <c r="AN1379" i="5"/>
  <c r="AL1460" i="5"/>
  <c r="AN1460" i="5"/>
  <c r="AL1380" i="5"/>
  <c r="AN1380" i="5"/>
  <c r="AL1381" i="5"/>
  <c r="AN1381" i="5"/>
  <c r="AL1461" i="5"/>
  <c r="AN1461" i="5"/>
  <c r="AL1463" i="5"/>
  <c r="AN1463" i="5"/>
  <c r="AL1386" i="5"/>
  <c r="AN1386" i="5"/>
  <c r="AL1464" i="5"/>
  <c r="AN1464" i="5"/>
  <c r="AL1466" i="5"/>
  <c r="AN1466" i="5"/>
  <c r="AL1467" i="5"/>
  <c r="AN1467" i="5"/>
  <c r="AL1468" i="5"/>
  <c r="AN1468" i="5"/>
  <c r="AL1470" i="5"/>
  <c r="AN1470" i="5"/>
  <c r="AL1686" i="5"/>
  <c r="AN1686" i="5"/>
  <c r="AL1278" i="5"/>
  <c r="AN1278" i="5"/>
  <c r="AL1389" i="5"/>
  <c r="AN1389" i="5"/>
  <c r="AL1390" i="5"/>
  <c r="AN1390" i="5"/>
  <c r="AL1280" i="5"/>
  <c r="AN1280" i="5"/>
  <c r="AL1476" i="5"/>
  <c r="AN1476" i="5"/>
  <c r="AL1478" i="5"/>
  <c r="AN1478" i="5"/>
  <c r="AL1479" i="5"/>
  <c r="AN1479" i="5"/>
  <c r="AL1398" i="5"/>
  <c r="AN1398" i="5"/>
  <c r="AL1400" i="5"/>
  <c r="AN1400" i="5"/>
  <c r="AL1401" i="5"/>
  <c r="AN1401" i="5"/>
  <c r="AL1484" i="5"/>
  <c r="AN1484" i="5"/>
  <c r="AL1405" i="5"/>
  <c r="AN1405" i="5"/>
  <c r="AL1407" i="5"/>
  <c r="AN1407" i="5"/>
  <c r="AL1408" i="5"/>
  <c r="AN1408" i="5"/>
  <c r="AL1409" i="5"/>
  <c r="AN1409" i="5"/>
  <c r="AL1490" i="5"/>
  <c r="AN1490" i="5"/>
  <c r="AL1410" i="5"/>
  <c r="AN1410" i="5"/>
  <c r="AL1302" i="5"/>
  <c r="AN1302" i="5"/>
  <c r="AL1491" i="5"/>
  <c r="AN1491" i="5"/>
  <c r="AL1499" i="5"/>
  <c r="AN1499" i="5"/>
  <c r="AL1494" i="5"/>
  <c r="AN1494" i="5"/>
  <c r="AL1495" i="5"/>
  <c r="AN1495" i="5"/>
  <c r="AL1496" i="5"/>
  <c r="AN1496" i="5"/>
  <c r="AL1309" i="5"/>
  <c r="AN1309" i="5"/>
  <c r="AL1418" i="5"/>
  <c r="AN1418" i="5"/>
  <c r="AL1498" i="5"/>
  <c r="AN1498" i="5"/>
  <c r="AL1312" i="5"/>
  <c r="AN1312" i="5"/>
  <c r="AL1500" i="5"/>
  <c r="AN1500" i="5"/>
  <c r="AL1501" i="5"/>
  <c r="AN1501" i="5"/>
  <c r="AL1423" i="5"/>
  <c r="AN1423" i="5"/>
  <c r="AL1502" i="5"/>
  <c r="AN1502" i="5"/>
  <c r="AL1504" i="5"/>
  <c r="AN1504" i="5"/>
  <c r="AL1320" i="5"/>
  <c r="AN1320" i="5"/>
  <c r="AL1506" i="5"/>
  <c r="AN1506" i="5"/>
  <c r="AL1508" i="5"/>
  <c r="AN1508" i="5"/>
  <c r="AL1431" i="5"/>
  <c r="AN1431" i="5"/>
  <c r="AL1331" i="5"/>
  <c r="AN1331" i="5"/>
  <c r="AL1509" i="5"/>
  <c r="AN1509" i="5"/>
  <c r="AL1511" i="5"/>
  <c r="AN1511" i="5"/>
  <c r="AL1338" i="5"/>
  <c r="AN1338" i="5"/>
  <c r="AL1513" i="5"/>
  <c r="AN1513" i="5"/>
  <c r="AL1342" i="5"/>
  <c r="AN1342" i="5"/>
  <c r="AL1514" i="5"/>
  <c r="AN1514" i="5"/>
  <c r="AL1343" i="5"/>
  <c r="AN1343" i="5"/>
  <c r="AL1345" i="5"/>
  <c r="AN1345" i="5"/>
  <c r="AL1347" i="5"/>
  <c r="AN1347" i="5"/>
  <c r="AL1348" i="5"/>
  <c r="AN1348" i="5"/>
  <c r="AL1515" i="5"/>
  <c r="AN1515" i="5"/>
  <c r="AL1517" i="5"/>
  <c r="AN1517" i="5"/>
  <c r="AL1519" i="5"/>
  <c r="AN1519" i="5"/>
  <c r="AL1520" i="5"/>
  <c r="AN1520" i="5"/>
  <c r="AL1521" i="5"/>
  <c r="AN1521" i="5"/>
  <c r="AL1522" i="5"/>
  <c r="AN1522" i="5"/>
  <c r="AL1523" i="5"/>
  <c r="AN1523" i="5"/>
  <c r="AL1524" i="5"/>
  <c r="AN1524" i="5"/>
  <c r="AL1357" i="5"/>
  <c r="AN1357" i="5"/>
  <c r="AL1525" i="5"/>
  <c r="AN1525" i="5"/>
  <c r="AL1526" i="5"/>
  <c r="AN1526" i="5"/>
  <c r="AL1528" i="5"/>
  <c r="AN1528" i="5"/>
  <c r="AL1529" i="5"/>
  <c r="AN1529" i="5"/>
  <c r="AL1530" i="5"/>
  <c r="AN1530" i="5"/>
  <c r="AL1363" i="5"/>
  <c r="AN1363" i="5"/>
  <c r="AL1447" i="5"/>
  <c r="AN1447" i="5"/>
  <c r="AL1532" i="5"/>
  <c r="AN1532" i="5"/>
  <c r="AL1448" i="5"/>
  <c r="AN1448" i="5"/>
  <c r="AL1365" i="5"/>
  <c r="AN1365" i="5"/>
  <c r="AL1533" i="5"/>
  <c r="AN1533" i="5"/>
  <c r="AL1534" i="5"/>
  <c r="AN1534" i="5"/>
  <c r="AL1535" i="5"/>
  <c r="AN1535" i="5"/>
  <c r="AL1536" i="5"/>
  <c r="AN1536" i="5"/>
  <c r="AL1537" i="5"/>
  <c r="AN1537" i="5"/>
  <c r="AL1372" i="5"/>
  <c r="AN1372" i="5"/>
  <c r="AL1539" i="5"/>
  <c r="AN1539" i="5"/>
  <c r="AL1376" i="5"/>
  <c r="AN1376" i="5"/>
  <c r="AL1455" i="5"/>
  <c r="AN1455" i="5"/>
  <c r="AL1542" i="5"/>
  <c r="AN1542" i="5"/>
  <c r="AL1543" i="5"/>
  <c r="AN1543" i="5"/>
  <c r="AL1459" i="5"/>
  <c r="AN1459" i="5"/>
  <c r="AL1544" i="5"/>
  <c r="AN1544" i="5"/>
  <c r="AL1382" i="5"/>
  <c r="AN1382" i="5"/>
  <c r="AL1546" i="5"/>
  <c r="AN1546" i="5"/>
  <c r="AL1384" i="5"/>
  <c r="AN1384" i="5"/>
  <c r="AL1547" i="5"/>
  <c r="AN1547" i="5"/>
  <c r="AL1548" i="5"/>
  <c r="AN1548" i="5"/>
  <c r="AL1387" i="5"/>
  <c r="AN1387" i="5"/>
  <c r="AL1465" i="5"/>
  <c r="AN1465" i="5"/>
  <c r="AL1469" i="5"/>
  <c r="AN1469" i="5"/>
  <c r="AL1551" i="5"/>
  <c r="AN1551" i="5"/>
  <c r="AL1388" i="5"/>
  <c r="AN1388" i="5"/>
  <c r="AL1556" i="5"/>
  <c r="AN1556" i="5"/>
  <c r="AL1712" i="5"/>
  <c r="AN1712" i="5"/>
  <c r="AL1392" i="5"/>
  <c r="AN1392" i="5"/>
  <c r="AL1552" i="5"/>
  <c r="AN1552" i="5"/>
  <c r="AL1477" i="5"/>
  <c r="AN1477" i="5"/>
  <c r="AL1553" i="5"/>
  <c r="AN1553" i="5"/>
  <c r="AL1554" i="5"/>
  <c r="AN1554" i="5"/>
  <c r="AL1393" i="5"/>
  <c r="AN1393" i="5"/>
  <c r="AL1555" i="5"/>
  <c r="AN1555" i="5"/>
  <c r="AL1334" i="5"/>
  <c r="AN1334" i="5"/>
  <c r="AL1557" i="5"/>
  <c r="AN1557" i="5"/>
  <c r="AL1396" i="5"/>
  <c r="AN1396" i="5"/>
  <c r="AL1481" i="5"/>
  <c r="AN1481" i="5"/>
  <c r="AL1560" i="5"/>
  <c r="AN1560" i="5"/>
  <c r="AL1561" i="5"/>
  <c r="AN1561" i="5"/>
  <c r="AL1562" i="5"/>
  <c r="AN1562" i="5"/>
  <c r="AL1563" i="5"/>
  <c r="AN1563" i="5"/>
  <c r="AL1483" i="5"/>
  <c r="AN1483" i="5"/>
  <c r="AL1564" i="5"/>
  <c r="AN1564" i="5"/>
  <c r="AL1566" i="5"/>
  <c r="AN1566" i="5"/>
  <c r="AL1403" i="5"/>
  <c r="AN1403" i="5"/>
  <c r="AL1404" i="5"/>
  <c r="AN1404" i="5"/>
  <c r="AL1488" i="5"/>
  <c r="AN1488" i="5"/>
  <c r="AL1567" i="5"/>
  <c r="AN1567" i="5"/>
  <c r="AL1411" i="5"/>
  <c r="AN1411" i="5"/>
  <c r="AL1492" i="5"/>
  <c r="AN1492" i="5"/>
  <c r="AL1568" i="5"/>
  <c r="AN1568" i="5"/>
  <c r="AL1569" i="5"/>
  <c r="AN1569" i="5"/>
  <c r="AL1412" i="5"/>
  <c r="AN1412" i="5"/>
  <c r="AL1413" i="5"/>
  <c r="AN1413" i="5"/>
  <c r="AL1414" i="5"/>
  <c r="AN1414" i="5"/>
  <c r="AL1570" i="5"/>
  <c r="AN1570" i="5"/>
  <c r="AL1572" i="5"/>
  <c r="AN1572" i="5"/>
  <c r="AL1573" i="5"/>
  <c r="AN1573" i="5"/>
  <c r="AL1422" i="5"/>
  <c r="AN1422" i="5"/>
  <c r="AL1574" i="5"/>
  <c r="AN1574" i="5"/>
  <c r="AL1575" i="5"/>
  <c r="AN1575" i="5"/>
  <c r="AL1428" i="5"/>
  <c r="AN1428" i="5"/>
  <c r="AL1429" i="5"/>
  <c r="AN1429" i="5"/>
  <c r="AL1430" i="5"/>
  <c r="AN1430" i="5"/>
  <c r="AL1576" i="5"/>
  <c r="AN1576" i="5"/>
  <c r="AL1577" i="5"/>
  <c r="AN1577" i="5"/>
  <c r="AL1578" i="5"/>
  <c r="AN1578" i="5"/>
  <c r="AL1579" i="5"/>
  <c r="AN1579" i="5"/>
  <c r="AL1580" i="5"/>
  <c r="AN1580" i="5"/>
  <c r="AL1581" i="5"/>
  <c r="AN1581" i="5"/>
  <c r="AL1582" i="5"/>
  <c r="AN1582" i="5"/>
  <c r="AL1510" i="5"/>
  <c r="AN1510" i="5"/>
  <c r="AL1435" i="5"/>
  <c r="AN1435" i="5"/>
  <c r="AL1436" i="5"/>
  <c r="AN1436" i="5"/>
  <c r="AL1584" i="5"/>
  <c r="AN1584" i="5"/>
  <c r="AL1585" i="5"/>
  <c r="AN1585" i="5"/>
  <c r="AL1586" i="5"/>
  <c r="AN1586" i="5"/>
  <c r="AL1587" i="5"/>
  <c r="AN1587" i="5"/>
  <c r="AL1588" i="5"/>
  <c r="AN1588" i="5"/>
  <c r="AL1442" i="5"/>
  <c r="AN1442" i="5"/>
  <c r="AL1589" i="5"/>
  <c r="AN1589" i="5"/>
  <c r="AL1590" i="5"/>
  <c r="AN1590" i="5"/>
  <c r="AL1445" i="5"/>
  <c r="AN1445" i="5"/>
  <c r="AL1591" i="5"/>
  <c r="AN1591" i="5"/>
  <c r="AL1592" i="5"/>
  <c r="AN1592" i="5"/>
  <c r="AL1593" i="5"/>
  <c r="AN1593" i="5"/>
  <c r="AL1594" i="5"/>
  <c r="AN1594" i="5"/>
  <c r="AL1595" i="5"/>
  <c r="AN1595" i="5"/>
  <c r="AL1596" i="5"/>
  <c r="AN1596" i="5"/>
  <c r="AL1597" i="5"/>
  <c r="AN1597" i="5"/>
  <c r="AL1598" i="5"/>
  <c r="AN1598" i="5"/>
  <c r="AL1540" i="5"/>
  <c r="AN1540" i="5"/>
  <c r="AL1599" i="5"/>
  <c r="AN1599" i="5"/>
  <c r="AL1600" i="5"/>
  <c r="AN1600" i="5"/>
  <c r="AL1601" i="5"/>
  <c r="AN1601" i="5"/>
  <c r="AL1602" i="5"/>
  <c r="AN1602" i="5"/>
  <c r="AL1603" i="5"/>
  <c r="AN1603" i="5"/>
  <c r="AL1604" i="5"/>
  <c r="AN1604" i="5"/>
  <c r="AL1605" i="5"/>
  <c r="AN1605" i="5"/>
  <c r="AL1606" i="5"/>
  <c r="AN1606" i="5"/>
  <c r="AL1458" i="5"/>
  <c r="AN1458" i="5"/>
  <c r="AL1608" i="5"/>
  <c r="AN1608" i="5"/>
  <c r="AL1609" i="5"/>
  <c r="AN1609" i="5"/>
  <c r="AL1462" i="5"/>
  <c r="AN1462" i="5"/>
  <c r="AL1610" i="5"/>
  <c r="AN1610" i="5"/>
  <c r="AL1611" i="5"/>
  <c r="AN1611" i="5"/>
  <c r="AL1612" i="5"/>
  <c r="AN1612" i="5"/>
  <c r="AL1613" i="5"/>
  <c r="AN1613" i="5"/>
  <c r="AL1471" i="5"/>
  <c r="AN1471" i="5"/>
  <c r="AL1472" i="5"/>
  <c r="AN1472" i="5"/>
  <c r="AL1473" i="5"/>
  <c r="AN1473" i="5"/>
  <c r="AL1474" i="5"/>
  <c r="AN1474" i="5"/>
  <c r="AL1475" i="5"/>
  <c r="AN1475" i="5"/>
  <c r="AL1614" i="5"/>
  <c r="AN1614" i="5"/>
  <c r="AL1615" i="5"/>
  <c r="AN1615" i="5"/>
  <c r="AL1616" i="5"/>
  <c r="AN1616" i="5"/>
  <c r="AL1480" i="5"/>
  <c r="AN1480" i="5"/>
  <c r="AL1559" i="5"/>
  <c r="AN1559" i="5"/>
  <c r="AL1482" i="5"/>
  <c r="AN1482" i="5"/>
  <c r="AL1617" i="5"/>
  <c r="AN1617" i="5"/>
  <c r="AL1618" i="5"/>
  <c r="AN1618" i="5"/>
  <c r="AL1619" i="5"/>
  <c r="AN1619" i="5"/>
  <c r="AL1620" i="5"/>
  <c r="AN1620" i="5"/>
  <c r="AL1621" i="5"/>
  <c r="AN1621" i="5"/>
  <c r="AL1622" i="5"/>
  <c r="AN1622" i="5"/>
  <c r="AL1485" i="5"/>
  <c r="AN1485" i="5"/>
  <c r="AL1623" i="5"/>
  <c r="AN1623" i="5"/>
  <c r="AL1486" i="5"/>
  <c r="AN1486" i="5"/>
  <c r="AL1487" i="5"/>
  <c r="AN1487" i="5"/>
  <c r="AL1489" i="5"/>
  <c r="AN1489" i="5"/>
  <c r="AL1493" i="5"/>
  <c r="AN1493" i="5"/>
  <c r="AL1624" i="5"/>
  <c r="AN1624" i="5"/>
  <c r="AL1625" i="5"/>
  <c r="AN1625" i="5"/>
  <c r="AL1571" i="5"/>
  <c r="AN1571" i="5"/>
  <c r="AL1497" i="5"/>
  <c r="AN1497" i="5"/>
  <c r="AL1626" i="5"/>
  <c r="AN1626" i="5"/>
  <c r="AL1627" i="5"/>
  <c r="AN1627" i="5"/>
  <c r="AL1628" i="5"/>
  <c r="AN1628" i="5"/>
  <c r="AL1629" i="5"/>
  <c r="AN1629" i="5"/>
  <c r="AL1630" i="5"/>
  <c r="AN1630" i="5"/>
  <c r="AL1631" i="5"/>
  <c r="AN1631" i="5"/>
  <c r="AL1632" i="5"/>
  <c r="AN1632" i="5"/>
  <c r="AL1633" i="5"/>
  <c r="AN1633" i="5"/>
  <c r="AL1503" i="5"/>
  <c r="AN1503" i="5"/>
  <c r="AL1634" i="5"/>
  <c r="AN1634" i="5"/>
  <c r="AL1635" i="5"/>
  <c r="AN1635" i="5"/>
  <c r="AL1505" i="5"/>
  <c r="AN1505" i="5"/>
  <c r="AL1636" i="5"/>
  <c r="AN1636" i="5"/>
  <c r="AL1507" i="5"/>
  <c r="AN1507" i="5"/>
  <c r="AL1637" i="5"/>
  <c r="AN1637" i="5"/>
  <c r="AL1638" i="5"/>
  <c r="AN1638" i="5"/>
  <c r="AL1639" i="5"/>
  <c r="AN1639" i="5"/>
  <c r="AL1640" i="5"/>
  <c r="AN1640" i="5"/>
  <c r="AL1512" i="5"/>
  <c r="AN1512" i="5"/>
  <c r="AL1641" i="5"/>
  <c r="AN1641" i="5"/>
  <c r="AL1642" i="5"/>
  <c r="AN1642" i="5"/>
  <c r="AL1583" i="5"/>
  <c r="AN1583" i="5"/>
  <c r="AL1516" i="5"/>
  <c r="AN1516" i="5"/>
  <c r="AL1643" i="5"/>
  <c r="AN1643" i="5"/>
  <c r="AL1518" i="5"/>
  <c r="AN1518" i="5"/>
  <c r="AL1644" i="5"/>
  <c r="AN1644" i="5"/>
  <c r="AL1645" i="5"/>
  <c r="AN1645" i="5"/>
  <c r="AL1646" i="5"/>
  <c r="AN1646" i="5"/>
  <c r="AL1647" i="5"/>
  <c r="AN1647" i="5"/>
  <c r="AL1648" i="5"/>
  <c r="AN1648" i="5"/>
  <c r="AL1527" i="5"/>
  <c r="AN1527" i="5"/>
  <c r="AL1531" i="5"/>
  <c r="AN1531" i="5"/>
  <c r="AL1649" i="5"/>
  <c r="AN1649" i="5"/>
  <c r="AL1650" i="5"/>
  <c r="AN1650" i="5"/>
  <c r="AL1651" i="5"/>
  <c r="AN1651" i="5"/>
  <c r="AL1538" i="5"/>
  <c r="AN1538" i="5"/>
  <c r="AL1652" i="5"/>
  <c r="AN1652" i="5"/>
  <c r="AL1541" i="5"/>
  <c r="AN1541" i="5"/>
  <c r="AL1653" i="5"/>
  <c r="AN1653" i="5"/>
  <c r="AL1654" i="5"/>
  <c r="AN1654" i="5"/>
  <c r="AL1545" i="5"/>
  <c r="AN1545" i="5"/>
  <c r="AL1655" i="5"/>
  <c r="AN1655" i="5"/>
  <c r="AL1656" i="5"/>
  <c r="AN1656" i="5"/>
  <c r="AL1657" i="5"/>
  <c r="AN1657" i="5"/>
  <c r="AL1549" i="5"/>
  <c r="AN1549" i="5"/>
  <c r="AL1658" i="5"/>
  <c r="AN1658" i="5"/>
  <c r="AL1550" i="5"/>
  <c r="AN1550" i="5"/>
  <c r="AL1659" i="5"/>
  <c r="AN1659" i="5"/>
  <c r="AL1660" i="5"/>
  <c r="AN1660" i="5"/>
  <c r="AL1558" i="5"/>
  <c r="AN1558" i="5"/>
  <c r="AL1661" i="5"/>
  <c r="AN1661" i="5"/>
  <c r="AL1565" i="5"/>
  <c r="AN1565" i="5"/>
  <c r="AL1662" i="5"/>
  <c r="AN1662" i="5"/>
  <c r="AL1663" i="5"/>
  <c r="AN1663" i="5"/>
  <c r="AL1664" i="5"/>
  <c r="AN1664" i="5"/>
  <c r="AL1665" i="5"/>
  <c r="AN1665" i="5"/>
  <c r="AL1666" i="5"/>
  <c r="AN1666" i="5"/>
  <c r="AL1667" i="5"/>
  <c r="AN1667" i="5"/>
  <c r="AL1668" i="5"/>
  <c r="AN1668" i="5"/>
  <c r="AL1669" i="5"/>
  <c r="AN1669" i="5"/>
  <c r="AL1670" i="5"/>
  <c r="AN1670" i="5"/>
  <c r="AL1671" i="5"/>
  <c r="AN1671" i="5"/>
  <c r="AL1672" i="5"/>
  <c r="AN1672" i="5"/>
  <c r="AL1673" i="5"/>
  <c r="AN1673" i="5"/>
  <c r="AL1674" i="5"/>
  <c r="AN1674" i="5"/>
  <c r="AL1675" i="5"/>
  <c r="AN1675" i="5"/>
  <c r="AL1677" i="5"/>
  <c r="AN1677" i="5"/>
  <c r="AL1678" i="5"/>
  <c r="AN1678" i="5"/>
  <c r="AL1607" i="5"/>
  <c r="AN1607" i="5"/>
  <c r="AL1679" i="5"/>
  <c r="AN1679" i="5"/>
  <c r="AL1680" i="5"/>
  <c r="AN1680" i="5"/>
  <c r="AL1681" i="5"/>
  <c r="AN1681" i="5"/>
  <c r="AL1682" i="5"/>
  <c r="AN1682" i="5"/>
  <c r="AL1683" i="5"/>
  <c r="AN1683" i="5"/>
  <c r="AL1684" i="5"/>
  <c r="AN1684" i="5"/>
  <c r="AL1685" i="5"/>
  <c r="AN1685" i="5"/>
  <c r="AL1676" i="5"/>
  <c r="AN1676" i="5"/>
  <c r="AL1687" i="5"/>
  <c r="AN1687" i="5"/>
  <c r="AL1688" i="5"/>
  <c r="AN1688" i="5"/>
  <c r="AL1689" i="5"/>
  <c r="AN1689" i="5"/>
  <c r="AL1690" i="5"/>
  <c r="AN1690" i="5"/>
  <c r="AL1691" i="5"/>
  <c r="AN1691" i="5"/>
  <c r="AL1692" i="5"/>
  <c r="AN1692" i="5"/>
  <c r="AL1693" i="5"/>
  <c r="AN1693" i="5"/>
  <c r="AL1694" i="5"/>
  <c r="AN1694" i="5"/>
  <c r="AL1695" i="5"/>
  <c r="AN1695" i="5"/>
  <c r="AL1696" i="5"/>
  <c r="AN1696" i="5"/>
  <c r="AL1697" i="5"/>
  <c r="AN1697" i="5"/>
  <c r="AL1698" i="5"/>
  <c r="AN1698" i="5"/>
  <c r="AL1699" i="5"/>
  <c r="AN1699" i="5"/>
  <c r="AL1700" i="5"/>
  <c r="AN1700" i="5"/>
  <c r="AL1701" i="5"/>
  <c r="AN1701" i="5"/>
  <c r="AL1702" i="5"/>
  <c r="AN1702" i="5"/>
  <c r="AL1703" i="5"/>
  <c r="AN1703" i="5"/>
  <c r="AL1704" i="5"/>
  <c r="AN1704" i="5"/>
  <c r="AL1705" i="5"/>
  <c r="AN1705" i="5"/>
  <c r="AL1706" i="5"/>
  <c r="AN1706" i="5"/>
  <c r="AL1707" i="5"/>
  <c r="AN1707" i="5"/>
  <c r="AL1708" i="5"/>
  <c r="AN1708" i="5"/>
  <c r="AL1709" i="5"/>
  <c r="AN1709" i="5"/>
  <c r="AL1710" i="5"/>
  <c r="AN1710" i="5"/>
  <c r="AL1711" i="5"/>
  <c r="AN1711" i="5"/>
  <c r="AL1713" i="5"/>
  <c r="AN1713" i="5"/>
  <c r="AL1714" i="5"/>
  <c r="AN1714" i="5"/>
  <c r="AL1715" i="5"/>
  <c r="AN1715" i="5"/>
  <c r="AL1716" i="5"/>
  <c r="AN1716" i="5"/>
  <c r="AL1717" i="5"/>
  <c r="AN1717" i="5"/>
  <c r="AL1718" i="5"/>
  <c r="AN1718" i="5"/>
  <c r="AL1719" i="5"/>
  <c r="AN1719" i="5"/>
  <c r="AL1720" i="5"/>
  <c r="AN1720" i="5"/>
  <c r="AL1721" i="5"/>
  <c r="AN1721" i="5"/>
  <c r="AL1722" i="5"/>
  <c r="AN1722" i="5"/>
  <c r="AL1723" i="5"/>
  <c r="AN1723" i="5"/>
  <c r="AL1724" i="5"/>
  <c r="AN1724" i="5"/>
  <c r="AL1725" i="5"/>
  <c r="AN1725" i="5"/>
  <c r="AL1726" i="5"/>
  <c r="AN1726" i="5"/>
  <c r="AL1727" i="5"/>
  <c r="AN1727" i="5"/>
  <c r="AL1728" i="5"/>
  <c r="AN1728" i="5"/>
  <c r="AL1729" i="5"/>
  <c r="AN1729" i="5"/>
  <c r="AL1730" i="5"/>
  <c r="AN1730" i="5"/>
  <c r="AL1731" i="5"/>
  <c r="AN1731" i="5"/>
  <c r="AL1732" i="5"/>
  <c r="AN1732" i="5"/>
  <c r="AL1733" i="5"/>
  <c r="AN1733" i="5"/>
  <c r="AL1734" i="5"/>
  <c r="AN1734" i="5"/>
  <c r="AL1735" i="5"/>
  <c r="AN1735" i="5"/>
  <c r="AL1736" i="5"/>
  <c r="AN1736" i="5"/>
  <c r="AL1737" i="5"/>
  <c r="AN1737" i="5"/>
  <c r="AL1738" i="5"/>
  <c r="AN1738" i="5"/>
  <c r="AL1739" i="5"/>
  <c r="AN1739" i="5"/>
  <c r="AL1740" i="5"/>
  <c r="AN1740" i="5"/>
  <c r="AL1741" i="5"/>
  <c r="AN1741" i="5"/>
  <c r="AL1742" i="5"/>
  <c r="AN1742" i="5"/>
  <c r="AL1743" i="5"/>
  <c r="AN1743" i="5"/>
  <c r="AL1744" i="5"/>
  <c r="AN1744" i="5"/>
  <c r="AL1745" i="5"/>
  <c r="AN1745" i="5"/>
  <c r="AL1746" i="5"/>
  <c r="AN1746" i="5"/>
  <c r="AL1747" i="5"/>
  <c r="AN1747" i="5"/>
  <c r="AL1748" i="5"/>
  <c r="AN1748" i="5"/>
  <c r="AL1749" i="5"/>
  <c r="AN1749" i="5"/>
  <c r="AL1750" i="5"/>
  <c r="AN1750" i="5"/>
  <c r="AL1751" i="5"/>
  <c r="AN1751" i="5"/>
  <c r="AL1752" i="5"/>
  <c r="AN1752" i="5"/>
  <c r="AL1753" i="5"/>
  <c r="AN1753" i="5"/>
  <c r="AL1754" i="5"/>
  <c r="AN1754" i="5"/>
  <c r="AL1755" i="5"/>
  <c r="AN1755" i="5"/>
  <c r="AL1756" i="5"/>
  <c r="AN1756" i="5"/>
  <c r="AL1757" i="5"/>
  <c r="AN1757" i="5"/>
  <c r="AL1758" i="5"/>
  <c r="AN1758" i="5"/>
  <c r="AL1759" i="5"/>
  <c r="AN1759" i="5"/>
  <c r="AL1760" i="5"/>
  <c r="AN1760" i="5"/>
  <c r="AL1761" i="5"/>
  <c r="AN1761" i="5"/>
  <c r="AL1762" i="5"/>
  <c r="AN1762" i="5"/>
  <c r="AL1763" i="5"/>
  <c r="AN1763" i="5"/>
  <c r="AL1764" i="5"/>
  <c r="AN1764" i="5"/>
  <c r="AL1765" i="5"/>
  <c r="AN1765" i="5"/>
  <c r="AL1766" i="5"/>
  <c r="AN1766" i="5"/>
  <c r="AL1767" i="5"/>
  <c r="AN1767" i="5"/>
  <c r="AL1768" i="5"/>
  <c r="AN1768" i="5"/>
  <c r="AL1769" i="5"/>
  <c r="AN1769" i="5"/>
  <c r="AL1770" i="5"/>
  <c r="AN1770" i="5"/>
  <c r="AL1771" i="5"/>
  <c r="AN1771" i="5"/>
  <c r="AL1772" i="5"/>
  <c r="AN1772" i="5"/>
  <c r="AL1773" i="5"/>
  <c r="AN1773" i="5"/>
  <c r="AL1774" i="5"/>
  <c r="AN1774" i="5"/>
  <c r="AL1775" i="5"/>
  <c r="AN1775" i="5"/>
  <c r="AL1776" i="5"/>
  <c r="AN1776" i="5"/>
  <c r="AL1777" i="5"/>
  <c r="AN1777" i="5"/>
  <c r="AL1778" i="5"/>
  <c r="AN1778" i="5"/>
  <c r="AL1779" i="5"/>
  <c r="AN1779" i="5"/>
  <c r="AL1780" i="5"/>
  <c r="AN1780" i="5"/>
  <c r="AL1781" i="5"/>
  <c r="AN1781" i="5"/>
  <c r="AL1782" i="5"/>
  <c r="AN1782" i="5"/>
  <c r="AL1783" i="5"/>
  <c r="AN1783" i="5"/>
  <c r="AL1784" i="5"/>
  <c r="AN1784" i="5"/>
  <c r="AL1785" i="5"/>
  <c r="AN1785" i="5"/>
  <c r="AL1786" i="5"/>
  <c r="AN1786" i="5"/>
  <c r="AL1787" i="5"/>
  <c r="AN1787" i="5"/>
  <c r="AL1788" i="5"/>
  <c r="AN1788" i="5"/>
  <c r="AL1789" i="5"/>
  <c r="AN1789" i="5"/>
  <c r="AL1790" i="5"/>
  <c r="AN1790" i="5"/>
  <c r="AL1791" i="5"/>
  <c r="AN1791" i="5"/>
  <c r="AL1792" i="5"/>
  <c r="AN1792" i="5"/>
  <c r="AL1793" i="5"/>
  <c r="AN1793" i="5"/>
  <c r="AL1794" i="5"/>
  <c r="AN1794" i="5"/>
  <c r="AL1795" i="5"/>
  <c r="AN1795" i="5"/>
  <c r="AL1796" i="5"/>
  <c r="AN1796" i="5"/>
  <c r="AL1797" i="5"/>
  <c r="AN1797" i="5"/>
  <c r="AL1798" i="5"/>
  <c r="AN1798" i="5"/>
  <c r="AL1799" i="5"/>
  <c r="AN1799" i="5"/>
  <c r="AL1800" i="5"/>
  <c r="AN1800" i="5"/>
  <c r="AL1801" i="5"/>
  <c r="AN1801" i="5"/>
  <c r="AL1802" i="5"/>
  <c r="AN1802" i="5"/>
  <c r="AL1803" i="5"/>
  <c r="AN1803" i="5"/>
  <c r="AL1804" i="5"/>
  <c r="AN1804" i="5"/>
  <c r="AL1805" i="5"/>
  <c r="AN1805" i="5"/>
  <c r="AL1806" i="5"/>
  <c r="AN1806" i="5"/>
  <c r="AL1807" i="5"/>
  <c r="AN1807" i="5"/>
  <c r="AL1808" i="5"/>
  <c r="AN1808" i="5"/>
  <c r="AL1809" i="5"/>
  <c r="AN1809" i="5"/>
  <c r="AL1810" i="5"/>
  <c r="AN1810" i="5"/>
  <c r="AL1811" i="5"/>
  <c r="AN1811" i="5"/>
  <c r="AL1812" i="5"/>
  <c r="AN1812" i="5"/>
  <c r="AL1813" i="5"/>
  <c r="AN1813" i="5"/>
  <c r="AL1814" i="5"/>
  <c r="AN1814" i="5"/>
  <c r="AL1815" i="5"/>
  <c r="AN1815" i="5"/>
  <c r="AL1816" i="5"/>
  <c r="AN1816" i="5"/>
  <c r="AL1817" i="5"/>
  <c r="AN1817" i="5"/>
  <c r="AL1818" i="5"/>
  <c r="AN1818" i="5"/>
  <c r="AL1819" i="5"/>
  <c r="AN1819" i="5"/>
  <c r="AL1820" i="5"/>
  <c r="AN1820" i="5"/>
  <c r="AL1821" i="5"/>
  <c r="AN1821" i="5"/>
  <c r="AL1822" i="5"/>
  <c r="AN1822" i="5"/>
  <c r="AL1823" i="5"/>
  <c r="AN1823" i="5"/>
  <c r="AL1824" i="5"/>
  <c r="AN1824" i="5"/>
  <c r="AL1825" i="5"/>
  <c r="AN1825" i="5"/>
  <c r="AL1826" i="5"/>
  <c r="AN1826" i="5"/>
  <c r="AL1827" i="5"/>
  <c r="AN1827" i="5"/>
  <c r="AL1828" i="5"/>
  <c r="AN1828" i="5"/>
  <c r="AL1829" i="5"/>
  <c r="AN1829" i="5"/>
  <c r="AL1830" i="5"/>
  <c r="AN1830" i="5"/>
  <c r="AL1831" i="5"/>
  <c r="AN1831" i="5"/>
  <c r="AL1832" i="5"/>
  <c r="AN1832" i="5"/>
  <c r="AL1833" i="5"/>
  <c r="AN1833" i="5"/>
  <c r="AL1834" i="5"/>
  <c r="AN1834" i="5"/>
  <c r="AL1835" i="5"/>
  <c r="AN1835" i="5"/>
  <c r="AL1836" i="5"/>
  <c r="AN1836" i="5"/>
  <c r="AL1837" i="5"/>
  <c r="AN1837" i="5"/>
  <c r="AL1838" i="5"/>
  <c r="AN1838" i="5"/>
  <c r="AL1839" i="5"/>
  <c r="AN1839" i="5"/>
  <c r="AL1840" i="5"/>
  <c r="AN1840" i="5"/>
  <c r="AL1841" i="5"/>
  <c r="AN1841" i="5"/>
  <c r="AL1842" i="5"/>
  <c r="AN1842" i="5"/>
  <c r="AL1843" i="5"/>
  <c r="AN1843" i="5"/>
  <c r="AL1844" i="5"/>
  <c r="AN1844" i="5"/>
  <c r="AL1845" i="5"/>
  <c r="AN1845" i="5"/>
  <c r="AL1846" i="5"/>
  <c r="AN1846" i="5"/>
  <c r="AL1847" i="5"/>
  <c r="AN1847" i="5"/>
  <c r="AL1848" i="5"/>
  <c r="AN1848" i="5"/>
  <c r="AL1849" i="5"/>
  <c r="AN1849" i="5"/>
  <c r="AL1850" i="5"/>
  <c r="AN1850" i="5"/>
  <c r="AL1851" i="5"/>
  <c r="AN1851" i="5"/>
  <c r="AL1852" i="5"/>
  <c r="AN1852" i="5"/>
  <c r="AL1853" i="5"/>
  <c r="AN1853" i="5"/>
  <c r="AL1854" i="5"/>
  <c r="AN1854" i="5"/>
  <c r="AL1855" i="5"/>
  <c r="AN1855" i="5"/>
  <c r="AL1856" i="5"/>
  <c r="AN1856" i="5"/>
  <c r="AL1857" i="5"/>
  <c r="AN1857" i="5"/>
  <c r="AL1858" i="5"/>
  <c r="AN1858" i="5"/>
  <c r="AL1859" i="5"/>
  <c r="AN1859" i="5"/>
  <c r="AL1860" i="5"/>
  <c r="AN1860" i="5"/>
  <c r="AL1861" i="5"/>
  <c r="AN1861" i="5"/>
  <c r="AL1862" i="5"/>
  <c r="AN1862" i="5"/>
  <c r="AL1863" i="5"/>
  <c r="AN1863" i="5"/>
  <c r="AL1864" i="5"/>
  <c r="AN1864" i="5"/>
  <c r="AL1865" i="5"/>
  <c r="AN1865" i="5"/>
  <c r="AL1866" i="5"/>
  <c r="AN1866" i="5"/>
  <c r="AL1867" i="5"/>
  <c r="AN1867" i="5"/>
  <c r="AL1868" i="5"/>
  <c r="AN1868" i="5"/>
  <c r="AL1869" i="5"/>
  <c r="AN1869" i="5"/>
  <c r="AL1870" i="5"/>
  <c r="AN1870" i="5"/>
  <c r="AL1871" i="5"/>
  <c r="AN1871" i="5"/>
  <c r="AL1872" i="5"/>
  <c r="AN1872" i="5"/>
  <c r="AL1873" i="5"/>
  <c r="AN1873" i="5"/>
  <c r="AL1874" i="5"/>
  <c r="AN1874" i="5"/>
  <c r="AL1875" i="5"/>
  <c r="AN1875" i="5"/>
  <c r="AL1876" i="5"/>
  <c r="AN1876" i="5"/>
  <c r="AL1877" i="5"/>
  <c r="AN1877" i="5"/>
  <c r="AL1878" i="5"/>
  <c r="AN1878" i="5"/>
  <c r="AL1879" i="5"/>
  <c r="AN1879" i="5"/>
  <c r="AL1880" i="5"/>
  <c r="AN1880" i="5"/>
  <c r="AL1881" i="5"/>
  <c r="AN1881" i="5"/>
  <c r="AL1882" i="5"/>
  <c r="AN1882" i="5"/>
  <c r="AL1883" i="5"/>
  <c r="AN1883" i="5"/>
  <c r="AL1884" i="5"/>
  <c r="AN1884" i="5"/>
  <c r="AL1885" i="5"/>
  <c r="AN1885" i="5"/>
  <c r="AL1886" i="5"/>
  <c r="AN1886" i="5"/>
  <c r="AL1887" i="5"/>
  <c r="AN1887" i="5"/>
  <c r="AL1888" i="5"/>
  <c r="AN1888" i="5"/>
  <c r="AL1889" i="5"/>
  <c r="AN1889" i="5"/>
  <c r="AL1890" i="5"/>
  <c r="AN1890" i="5"/>
  <c r="AL1891" i="5"/>
  <c r="AN1891" i="5"/>
  <c r="AL1892" i="5"/>
  <c r="AN1892" i="5"/>
  <c r="AL1893" i="5"/>
  <c r="AN1893" i="5"/>
  <c r="AL1894" i="5"/>
  <c r="AN1894" i="5"/>
  <c r="AL1895" i="5"/>
  <c r="AN1895" i="5"/>
  <c r="AL1896" i="5"/>
  <c r="AN1896" i="5"/>
  <c r="AL1897" i="5"/>
  <c r="AN1897" i="5"/>
  <c r="AL1898" i="5"/>
  <c r="AN1898" i="5"/>
  <c r="AL1899" i="5"/>
  <c r="AN1899" i="5"/>
  <c r="AL1900" i="5"/>
  <c r="AN1900" i="5"/>
  <c r="AL1901" i="5"/>
  <c r="AN1901" i="5"/>
  <c r="AL1902" i="5"/>
  <c r="AN1902" i="5"/>
  <c r="AL1903" i="5"/>
  <c r="AN1903" i="5"/>
  <c r="AL1904" i="5"/>
  <c r="AN1904" i="5"/>
  <c r="AL1905" i="5"/>
  <c r="AN1905" i="5"/>
  <c r="AL1906" i="5"/>
  <c r="AN1906" i="5"/>
  <c r="AL1907" i="5"/>
  <c r="AN1907" i="5"/>
  <c r="AL1908" i="5"/>
  <c r="AN1908" i="5"/>
  <c r="AL1909" i="5"/>
  <c r="AN1909" i="5"/>
  <c r="AL1910" i="5"/>
  <c r="AN1910" i="5"/>
  <c r="AL1911" i="5"/>
  <c r="AN1911" i="5"/>
  <c r="AL1912" i="5"/>
  <c r="AN1912" i="5"/>
  <c r="AL1913" i="5"/>
  <c r="AN1913" i="5"/>
  <c r="AL1914" i="5"/>
  <c r="AN1914" i="5"/>
  <c r="AL1915" i="5"/>
  <c r="AN1915" i="5"/>
  <c r="AL1916" i="5"/>
  <c r="AN1916" i="5"/>
  <c r="AL1917" i="5"/>
  <c r="AN1917" i="5"/>
  <c r="AL1918" i="5"/>
  <c r="AN1918" i="5"/>
  <c r="AL1919" i="5"/>
  <c r="AN1919" i="5"/>
  <c r="AL1920" i="5"/>
  <c r="AN1920" i="5"/>
  <c r="AL1921" i="5"/>
  <c r="AN1921" i="5"/>
  <c r="AL1922" i="5"/>
  <c r="AN1922" i="5"/>
  <c r="AL1923" i="5"/>
  <c r="AN1923" i="5"/>
  <c r="AL1924" i="5"/>
  <c r="AN1924" i="5"/>
  <c r="AL1925" i="5"/>
  <c r="AN1925" i="5"/>
  <c r="AL1926" i="5"/>
  <c r="AN1926" i="5"/>
  <c r="AL1927" i="5"/>
  <c r="AN1927" i="5"/>
  <c r="AL1928" i="5"/>
  <c r="AN1928" i="5"/>
  <c r="AL1929" i="5"/>
  <c r="AN1929" i="5"/>
  <c r="AL1930" i="5"/>
  <c r="AN1930" i="5"/>
  <c r="AL1931" i="5"/>
  <c r="AN1931" i="5"/>
  <c r="AL1932" i="5"/>
  <c r="AN1932" i="5"/>
  <c r="AL1933" i="5"/>
  <c r="AN1933" i="5"/>
  <c r="AL1934" i="5"/>
  <c r="AN1934" i="5"/>
  <c r="AL1935" i="5"/>
  <c r="AN1935" i="5"/>
  <c r="AL1936" i="5"/>
  <c r="AN1936" i="5"/>
  <c r="AL1937" i="5"/>
  <c r="AN1937" i="5"/>
  <c r="AL1938" i="5"/>
  <c r="AN1938" i="5"/>
  <c r="AL1939" i="5"/>
  <c r="AN1939" i="5"/>
  <c r="AL1940" i="5"/>
  <c r="AN1940" i="5"/>
  <c r="AL1941" i="5"/>
  <c r="AN1941" i="5"/>
  <c r="AL1942" i="5"/>
  <c r="AN1942" i="5"/>
  <c r="AL1943" i="5"/>
  <c r="AN1943" i="5"/>
  <c r="AL1944" i="5"/>
  <c r="AN1944" i="5"/>
  <c r="AL1945" i="5"/>
  <c r="AN1945" i="5"/>
  <c r="AL1946" i="5"/>
  <c r="AN1946" i="5"/>
  <c r="AL1947" i="5"/>
  <c r="AN1947" i="5"/>
  <c r="AL1948" i="5"/>
  <c r="AN1948" i="5"/>
  <c r="AL1949" i="5"/>
  <c r="AN1949" i="5"/>
  <c r="AL1950" i="5"/>
  <c r="AN1950" i="5"/>
  <c r="AL1951" i="5"/>
  <c r="AN1951" i="5"/>
  <c r="AL1952" i="5"/>
  <c r="AN1952" i="5"/>
  <c r="AL1953" i="5"/>
  <c r="AN1953" i="5"/>
  <c r="AL1954" i="5"/>
  <c r="AN1954" i="5"/>
  <c r="AL1955" i="5"/>
  <c r="AN1955" i="5"/>
  <c r="AL1956" i="5"/>
  <c r="AN1956" i="5"/>
  <c r="AL1957" i="5"/>
  <c r="AN1957" i="5"/>
  <c r="AL1958" i="5"/>
  <c r="AN1958" i="5"/>
  <c r="AL1959" i="5"/>
  <c r="AN1959" i="5"/>
  <c r="AL1960" i="5"/>
  <c r="AN1960" i="5"/>
  <c r="AL1961" i="5"/>
  <c r="AN1961" i="5"/>
  <c r="AL1962" i="5"/>
  <c r="AN1962" i="5"/>
  <c r="AL1963" i="5"/>
  <c r="AN1963" i="5"/>
  <c r="AL1964" i="5"/>
  <c r="AN1964" i="5"/>
  <c r="AL1965" i="5"/>
  <c r="AN1965" i="5"/>
  <c r="AL1966" i="5"/>
  <c r="AN1966" i="5"/>
  <c r="AL1967" i="5"/>
  <c r="AN1967" i="5"/>
  <c r="AL1968" i="5"/>
  <c r="AN1968" i="5"/>
  <c r="AL1969" i="5"/>
  <c r="AN1969" i="5"/>
  <c r="AL1970" i="5"/>
  <c r="AN1970" i="5"/>
  <c r="AL1971" i="5"/>
  <c r="AN1971" i="5"/>
  <c r="AL1972" i="5"/>
  <c r="AN1972" i="5"/>
  <c r="AL1973" i="5"/>
  <c r="AN1973" i="5"/>
  <c r="AL1974" i="5"/>
  <c r="AN1974" i="5"/>
  <c r="AL1975" i="5"/>
  <c r="AN1975" i="5"/>
  <c r="AL1976" i="5"/>
  <c r="AN1976" i="5"/>
  <c r="AL1977" i="5"/>
  <c r="AN1977" i="5"/>
  <c r="AL1978" i="5"/>
  <c r="AN1978" i="5"/>
  <c r="AL1979" i="5"/>
  <c r="AN1979" i="5"/>
  <c r="AL1980" i="5"/>
  <c r="AN1980" i="5"/>
  <c r="AL1981" i="5"/>
  <c r="AN1981" i="5"/>
  <c r="AL1982" i="5"/>
  <c r="AN1982" i="5"/>
  <c r="AL1983" i="5"/>
  <c r="AN1983" i="5"/>
  <c r="AL1984" i="5"/>
  <c r="AN1984" i="5"/>
  <c r="AL1985" i="5"/>
  <c r="AN1985" i="5"/>
  <c r="AL1986" i="5"/>
  <c r="AN1986" i="5"/>
  <c r="AL1987" i="5"/>
  <c r="AN1987" i="5"/>
  <c r="AL1988" i="5"/>
  <c r="AN1988" i="5"/>
  <c r="AL1989" i="5"/>
  <c r="AN1989" i="5"/>
  <c r="AL1990" i="5"/>
  <c r="AN1990" i="5"/>
  <c r="AL1991" i="5"/>
  <c r="AN1991" i="5"/>
  <c r="AL1992" i="5"/>
  <c r="AN1992" i="5"/>
  <c r="AL1993" i="5"/>
  <c r="AN1993" i="5"/>
  <c r="AL1994" i="5"/>
  <c r="AN1994" i="5"/>
  <c r="AL1995" i="5"/>
  <c r="AN1995" i="5"/>
  <c r="AL1996" i="5"/>
  <c r="AN1996" i="5"/>
  <c r="AL1997" i="5"/>
  <c r="AN1997" i="5"/>
  <c r="AL1998" i="5"/>
  <c r="AN1998" i="5"/>
  <c r="AL1999" i="5"/>
  <c r="AN1999" i="5"/>
  <c r="AL2000" i="5"/>
  <c r="AN2000" i="5"/>
  <c r="AL2001" i="5"/>
  <c r="AN2001" i="5"/>
  <c r="AL2002" i="5"/>
  <c r="AN2002" i="5"/>
  <c r="AL2003" i="5"/>
  <c r="AN2003" i="5"/>
  <c r="AL2004" i="5"/>
  <c r="AN2004" i="5"/>
  <c r="AL2005" i="5"/>
  <c r="AN2005" i="5"/>
  <c r="AL2006" i="5"/>
  <c r="AN2006" i="5"/>
  <c r="AL2007" i="5"/>
  <c r="AN2007" i="5"/>
  <c r="AL2008" i="5"/>
  <c r="AN2008" i="5"/>
  <c r="AL2009" i="5"/>
  <c r="AN2009" i="5"/>
  <c r="AL2010" i="5"/>
  <c r="AN2010" i="5"/>
  <c r="AL2011" i="5"/>
  <c r="AN2011" i="5"/>
  <c r="AL2012" i="5"/>
  <c r="AN2012" i="5"/>
  <c r="AL2013" i="5"/>
  <c r="AN2013" i="5"/>
  <c r="AL2014" i="5"/>
  <c r="AN2014" i="5"/>
  <c r="AL2015" i="5"/>
  <c r="AN2015" i="5"/>
  <c r="AL2016" i="5"/>
  <c r="AN2016" i="5"/>
  <c r="AL2017" i="5"/>
  <c r="AN2017" i="5"/>
  <c r="AL2018" i="5"/>
  <c r="AN2018" i="5"/>
  <c r="AL2019" i="5"/>
  <c r="AN2019" i="5"/>
  <c r="AL2020" i="5"/>
  <c r="AN2020" i="5"/>
  <c r="AL2021" i="5"/>
  <c r="AN2021" i="5"/>
  <c r="AL2022" i="5"/>
  <c r="AN2022" i="5"/>
  <c r="AL2023" i="5"/>
  <c r="AN2023" i="5"/>
  <c r="AL2024" i="5"/>
  <c r="AN2024" i="5"/>
  <c r="AL2025" i="5"/>
  <c r="AN2025" i="5"/>
  <c r="AL2026" i="5"/>
  <c r="AN2026" i="5"/>
  <c r="AL2027" i="5"/>
  <c r="AN2027" i="5"/>
  <c r="AL2028" i="5"/>
  <c r="AN2028" i="5"/>
  <c r="AL2029" i="5"/>
  <c r="AN2029" i="5"/>
  <c r="AL2030" i="5"/>
  <c r="AN2030" i="5"/>
  <c r="AL2031" i="5"/>
  <c r="AN2031" i="5"/>
  <c r="AL2032" i="5"/>
  <c r="AN2032" i="5"/>
  <c r="AL2033" i="5"/>
  <c r="AN2033" i="5"/>
  <c r="AL2034" i="5"/>
  <c r="AN2034" i="5"/>
  <c r="AL2035" i="5"/>
  <c r="AN2035" i="5"/>
  <c r="AL2036" i="5"/>
  <c r="AN2036" i="5"/>
  <c r="AL2037" i="5"/>
  <c r="AN2037" i="5"/>
  <c r="AL2038" i="5"/>
  <c r="AN2038" i="5"/>
  <c r="AL2039" i="5"/>
  <c r="AN2039" i="5"/>
  <c r="AL2040" i="5"/>
  <c r="AN2040" i="5"/>
  <c r="AL2041" i="5"/>
  <c r="AN2041" i="5"/>
  <c r="AL2042" i="5"/>
  <c r="AN2042" i="5"/>
  <c r="AL2043" i="5"/>
  <c r="AN2043" i="5"/>
  <c r="AL2044" i="5"/>
  <c r="AN2044" i="5"/>
  <c r="AL2045" i="5"/>
  <c r="AN2045" i="5"/>
  <c r="AL2046" i="5"/>
  <c r="AN2046" i="5"/>
  <c r="AL2047" i="5"/>
  <c r="AN2047" i="5"/>
  <c r="AL2048" i="5"/>
  <c r="AN2048" i="5"/>
  <c r="AL2049" i="5"/>
  <c r="AN2049" i="5"/>
  <c r="AL2050" i="5"/>
  <c r="AN2050" i="5"/>
  <c r="AL2051" i="5"/>
  <c r="AN2051" i="5"/>
  <c r="AL2052" i="5"/>
  <c r="AN2052" i="5"/>
  <c r="AL2053" i="5"/>
  <c r="AN2053" i="5"/>
  <c r="AL2054" i="5"/>
  <c r="AN2054" i="5"/>
  <c r="AL2055" i="5"/>
  <c r="AN2055" i="5"/>
  <c r="AL2056" i="5"/>
  <c r="AN2056" i="5"/>
  <c r="AL2057" i="5"/>
  <c r="AN2057" i="5"/>
  <c r="AL2058" i="5"/>
  <c r="AN2058" i="5"/>
  <c r="AL2059" i="5"/>
  <c r="AN2059" i="5"/>
  <c r="AL2060" i="5"/>
  <c r="AN2060" i="5"/>
  <c r="AL2061" i="5"/>
  <c r="AN2061" i="5"/>
  <c r="AL2062" i="5"/>
  <c r="AN2062" i="5"/>
  <c r="AL2063" i="5"/>
  <c r="AN2063" i="5"/>
  <c r="AL2064" i="5"/>
  <c r="AN2064" i="5"/>
  <c r="AL2065" i="5"/>
  <c r="AN2065" i="5"/>
  <c r="AL2066" i="5"/>
  <c r="AN2066" i="5"/>
  <c r="AL2067" i="5"/>
  <c r="AN2067" i="5"/>
  <c r="AL2068" i="5"/>
  <c r="AN2068" i="5"/>
  <c r="AL2069" i="5"/>
  <c r="AN2069" i="5"/>
  <c r="AL2070" i="5"/>
  <c r="AN2070" i="5"/>
  <c r="AL2071" i="5"/>
  <c r="AN2071" i="5"/>
  <c r="AL2072" i="5"/>
  <c r="AN2072" i="5"/>
  <c r="AL2073" i="5"/>
  <c r="AN2073" i="5"/>
  <c r="AL2074" i="5"/>
  <c r="AN2074" i="5"/>
  <c r="AL2075" i="5"/>
  <c r="AN2075" i="5"/>
  <c r="AL2076" i="5"/>
  <c r="AN2076" i="5"/>
  <c r="AL2077" i="5"/>
  <c r="AN2077" i="5"/>
  <c r="AL2078" i="5"/>
  <c r="AN2078" i="5"/>
  <c r="AL2079" i="5"/>
  <c r="AN2079" i="5"/>
  <c r="AL2080" i="5"/>
  <c r="AN2080" i="5"/>
  <c r="AL2081" i="5"/>
  <c r="AN2081" i="5"/>
  <c r="AL2082" i="5"/>
  <c r="AN2082" i="5"/>
  <c r="AL2083" i="5"/>
  <c r="AN2083" i="5"/>
  <c r="AL2084" i="5"/>
  <c r="AN2084" i="5"/>
  <c r="AL2085" i="5"/>
  <c r="AN2085" i="5"/>
  <c r="AL2086" i="5"/>
  <c r="AN2086" i="5"/>
  <c r="AL2087" i="5"/>
  <c r="AN2087" i="5"/>
  <c r="AL2088" i="5"/>
  <c r="AN2088" i="5"/>
  <c r="AL2089" i="5"/>
  <c r="AN2089" i="5"/>
  <c r="AL2090" i="5"/>
  <c r="AN2090" i="5"/>
  <c r="AL2091" i="5"/>
  <c r="AN2091" i="5"/>
  <c r="AL2092" i="5"/>
  <c r="AN2092" i="5"/>
  <c r="AL2093" i="5"/>
  <c r="AN2093" i="5"/>
  <c r="AL2094" i="5"/>
  <c r="AN2094" i="5"/>
  <c r="AL2095" i="5"/>
  <c r="AN2095" i="5"/>
  <c r="AL2096" i="5"/>
  <c r="AN2096" i="5"/>
  <c r="AL2097" i="5"/>
  <c r="AN2097" i="5"/>
  <c r="AL2098" i="5"/>
  <c r="AN2098" i="5"/>
  <c r="B58" i="8"/>
  <c r="B60" i="8"/>
  <c r="B55" i="8"/>
  <c r="B56" i="8"/>
  <c r="B59" i="8"/>
  <c r="S1330" i="5"/>
  <c r="S1346" i="5"/>
  <c r="S1351" i="5"/>
  <c r="S1340" i="5"/>
  <c r="AD98" i="5"/>
  <c r="AG98" i="5"/>
  <c r="AD2" i="5"/>
  <c r="AG2" i="5"/>
  <c r="AD3" i="5"/>
  <c r="AG3" i="5"/>
  <c r="AD9" i="5"/>
  <c r="AG9" i="5"/>
  <c r="AD12" i="5"/>
  <c r="AG12" i="5"/>
  <c r="AD14" i="5"/>
  <c r="AG14" i="5"/>
  <c r="AD16" i="5"/>
  <c r="AG16" i="5"/>
  <c r="AD19" i="5"/>
  <c r="AG19" i="5"/>
  <c r="AD20" i="5"/>
  <c r="AG20" i="5"/>
  <c r="AD21" i="5"/>
  <c r="AG21" i="5"/>
  <c r="AD22" i="5"/>
  <c r="AG22" i="5"/>
  <c r="AD23" i="5"/>
  <c r="AG23" i="5"/>
  <c r="AD24" i="5"/>
  <c r="AG24" i="5"/>
  <c r="AD26" i="5"/>
  <c r="AG26" i="5"/>
  <c r="AD4" i="5"/>
  <c r="AG4" i="5"/>
  <c r="AD27" i="5"/>
  <c r="AG27" i="5"/>
  <c r="AD28" i="5"/>
  <c r="AG28" i="5"/>
  <c r="AD29" i="5"/>
  <c r="AG29" i="5"/>
  <c r="AD30" i="5"/>
  <c r="AG30" i="5"/>
  <c r="AD31" i="5"/>
  <c r="AG31" i="5"/>
  <c r="AD32" i="5"/>
  <c r="AG32" i="5"/>
  <c r="AD33" i="5"/>
  <c r="AG33" i="5"/>
  <c r="AD34" i="5"/>
  <c r="AG34" i="5"/>
  <c r="AD36" i="5"/>
  <c r="AG36" i="5"/>
  <c r="AD37" i="5"/>
  <c r="AG37" i="5"/>
  <c r="AD39" i="5"/>
  <c r="AG39" i="5"/>
  <c r="AD40" i="5"/>
  <c r="AG40" i="5"/>
  <c r="AD41" i="5"/>
  <c r="AG41" i="5"/>
  <c r="AD42" i="5"/>
  <c r="AG42" i="5"/>
  <c r="AD43" i="5"/>
  <c r="AG43" i="5"/>
  <c r="AD45" i="5"/>
  <c r="AG45" i="5"/>
  <c r="AD46" i="5"/>
  <c r="AG46" i="5"/>
  <c r="AD48" i="5"/>
  <c r="AG48" i="5"/>
  <c r="AD50" i="5"/>
  <c r="AG50" i="5"/>
  <c r="AD51" i="5"/>
  <c r="AG51" i="5"/>
  <c r="AD5" i="5"/>
  <c r="AG5" i="5"/>
  <c r="AD53" i="5"/>
  <c r="AG53" i="5"/>
  <c r="AD55" i="5"/>
  <c r="AG55" i="5"/>
  <c r="AD56" i="5"/>
  <c r="AG56" i="5"/>
  <c r="AD58" i="5"/>
  <c r="AG58" i="5"/>
  <c r="AD59" i="5"/>
  <c r="AG59" i="5"/>
  <c r="AD60" i="5"/>
  <c r="AG60" i="5"/>
  <c r="AD61" i="5"/>
  <c r="AG61" i="5"/>
  <c r="AD62" i="5"/>
  <c r="AG62" i="5"/>
  <c r="AD13" i="5"/>
  <c r="AG13" i="5"/>
  <c r="AD63" i="5"/>
  <c r="AG63" i="5"/>
  <c r="AD64" i="5"/>
  <c r="AG64" i="5"/>
  <c r="AD65" i="5"/>
  <c r="AG65" i="5"/>
  <c r="AD66" i="5"/>
  <c r="AG66" i="5"/>
  <c r="AD67" i="5"/>
  <c r="AG67" i="5"/>
  <c r="AD68" i="5"/>
  <c r="AG68" i="5"/>
  <c r="AD69" i="5"/>
  <c r="AG69" i="5"/>
  <c r="AD70" i="5"/>
  <c r="AG70" i="5"/>
  <c r="AD71" i="5"/>
  <c r="AG71" i="5"/>
  <c r="AD15" i="5"/>
  <c r="AG15" i="5"/>
  <c r="AD74" i="5"/>
  <c r="AG74" i="5"/>
  <c r="AD76" i="5"/>
  <c r="AG76" i="5"/>
  <c r="AD77" i="5"/>
  <c r="AG77" i="5"/>
  <c r="AD78" i="5"/>
  <c r="AG78" i="5"/>
  <c r="AD80" i="5"/>
  <c r="AG80" i="5"/>
  <c r="AD17" i="5"/>
  <c r="AG17" i="5"/>
  <c r="AD81" i="5"/>
  <c r="AG81" i="5"/>
  <c r="AD82" i="5"/>
  <c r="AG82" i="5"/>
  <c r="AD83" i="5"/>
  <c r="AG83" i="5"/>
  <c r="AD85" i="5"/>
  <c r="AG85" i="5"/>
  <c r="AD86" i="5"/>
  <c r="AG86" i="5"/>
  <c r="AD18" i="5"/>
  <c r="AG18" i="5"/>
  <c r="AD87" i="5"/>
  <c r="AG87" i="5"/>
  <c r="AD89" i="5"/>
  <c r="AG89" i="5"/>
  <c r="AD90" i="5"/>
  <c r="AG90" i="5"/>
  <c r="AD91" i="5"/>
  <c r="AG91" i="5"/>
  <c r="AD93" i="5"/>
  <c r="AG93" i="5"/>
  <c r="AD96" i="5"/>
  <c r="AG96" i="5"/>
  <c r="AD97" i="5"/>
  <c r="AG97" i="5"/>
  <c r="AD99" i="5"/>
  <c r="AG99" i="5"/>
  <c r="AD100" i="5"/>
  <c r="AG100" i="5"/>
  <c r="AD102" i="5"/>
  <c r="AG102" i="5"/>
  <c r="AD103" i="5"/>
  <c r="AG103" i="5"/>
  <c r="AD105" i="5"/>
  <c r="AG105" i="5"/>
  <c r="AD106" i="5"/>
  <c r="AG106" i="5"/>
  <c r="AD108" i="5"/>
  <c r="AG108" i="5"/>
  <c r="AD110" i="5"/>
  <c r="AG110" i="5"/>
  <c r="AD111" i="5"/>
  <c r="AG111" i="5"/>
  <c r="AD112" i="5"/>
  <c r="AG112" i="5"/>
  <c r="AD113" i="5"/>
  <c r="AG113" i="5"/>
  <c r="AD25" i="5"/>
  <c r="AG25" i="5"/>
  <c r="AD114" i="5"/>
  <c r="AG114" i="5"/>
  <c r="AD115" i="5"/>
  <c r="AG115" i="5"/>
  <c r="AD116" i="5"/>
  <c r="AG116" i="5"/>
  <c r="AD117" i="5"/>
  <c r="AG117" i="5"/>
  <c r="AD118" i="5"/>
  <c r="AG118" i="5"/>
  <c r="AD119" i="5"/>
  <c r="AG119" i="5"/>
  <c r="AD120" i="5"/>
  <c r="AG120" i="5"/>
  <c r="AD121" i="5"/>
  <c r="AG121" i="5"/>
  <c r="AD122" i="5"/>
  <c r="AG122" i="5"/>
  <c r="AD123" i="5"/>
  <c r="AG123" i="5"/>
  <c r="AD124" i="5"/>
  <c r="AG124" i="5"/>
  <c r="AD125" i="5"/>
  <c r="AG125" i="5"/>
  <c r="AD126" i="5"/>
  <c r="AG126" i="5"/>
  <c r="AD127" i="5"/>
  <c r="AG127" i="5"/>
  <c r="AD128" i="5"/>
  <c r="AG128" i="5"/>
  <c r="AD35" i="5"/>
  <c r="AG35" i="5"/>
  <c r="AD132" i="5"/>
  <c r="AG132" i="5"/>
  <c r="AD133" i="5"/>
  <c r="AG133" i="5"/>
  <c r="AD134" i="5"/>
  <c r="AG134" i="5"/>
  <c r="AD135" i="5"/>
  <c r="AG135" i="5"/>
  <c r="AD136" i="5"/>
  <c r="AG136" i="5"/>
  <c r="AD137" i="5"/>
  <c r="AG137" i="5"/>
  <c r="AD138" i="5"/>
  <c r="AG138" i="5"/>
  <c r="AD139" i="5"/>
  <c r="AG139" i="5"/>
  <c r="AD38" i="5"/>
  <c r="AG38" i="5"/>
  <c r="AD140" i="5"/>
  <c r="AG140" i="5"/>
  <c r="AD141" i="5"/>
  <c r="AG141" i="5"/>
  <c r="AD142" i="5"/>
  <c r="AG142" i="5"/>
  <c r="AD143" i="5"/>
  <c r="AG143" i="5"/>
  <c r="AD144" i="5"/>
  <c r="AG144" i="5"/>
  <c r="AD145" i="5"/>
  <c r="AG145" i="5"/>
  <c r="AD146" i="5"/>
  <c r="AG146" i="5"/>
  <c r="AD147" i="5"/>
  <c r="AG147" i="5"/>
  <c r="AD148" i="5"/>
  <c r="AG148" i="5"/>
  <c r="AD150" i="5"/>
  <c r="AG150" i="5"/>
  <c r="AD151" i="5"/>
  <c r="AG151" i="5"/>
  <c r="AD152" i="5"/>
  <c r="AG152" i="5"/>
  <c r="AD44" i="5"/>
  <c r="AG44" i="5"/>
  <c r="AD157" i="5"/>
  <c r="AG157" i="5"/>
  <c r="AD158" i="5"/>
  <c r="AG158" i="5"/>
  <c r="AD160" i="5"/>
  <c r="AG160" i="5"/>
  <c r="AD165" i="5"/>
  <c r="AG165" i="5"/>
  <c r="AD166" i="5"/>
  <c r="AG166" i="5"/>
  <c r="AD47" i="5"/>
  <c r="AG47" i="5"/>
  <c r="AD169" i="5"/>
  <c r="AG169" i="5"/>
  <c r="AD172" i="5"/>
  <c r="AG172" i="5"/>
  <c r="AD49" i="5"/>
  <c r="AG49" i="5"/>
  <c r="AD173" i="5"/>
  <c r="AG173" i="5"/>
  <c r="AD174" i="5"/>
  <c r="AG174" i="5"/>
  <c r="AD175" i="5"/>
  <c r="AG175" i="5"/>
  <c r="AD176" i="5"/>
  <c r="AG176" i="5"/>
  <c r="AD179" i="5"/>
  <c r="AG179" i="5"/>
  <c r="AD180" i="5"/>
  <c r="AG180" i="5"/>
  <c r="AD181" i="5"/>
  <c r="AG181" i="5"/>
  <c r="AD183" i="5"/>
  <c r="AG183" i="5"/>
  <c r="AD52" i="5"/>
  <c r="AG52" i="5"/>
  <c r="AD187" i="5"/>
  <c r="AG187" i="5"/>
  <c r="AD188" i="5"/>
  <c r="AG188" i="5"/>
  <c r="AD189" i="5"/>
  <c r="AG189" i="5"/>
  <c r="AD190" i="5"/>
  <c r="AG190" i="5"/>
  <c r="AD191" i="5"/>
  <c r="AG191" i="5"/>
  <c r="AD192" i="5"/>
  <c r="AG192" i="5"/>
  <c r="AD193" i="5"/>
  <c r="AG193" i="5"/>
  <c r="AD194" i="5"/>
  <c r="AG194" i="5"/>
  <c r="AD195" i="5"/>
  <c r="AG195" i="5"/>
  <c r="AD54" i="5"/>
  <c r="AG54" i="5"/>
  <c r="AD196" i="5"/>
  <c r="AG196" i="5"/>
  <c r="AD197" i="5"/>
  <c r="AG197" i="5"/>
  <c r="AD198" i="5"/>
  <c r="AG198" i="5"/>
  <c r="AD199" i="5"/>
  <c r="AG199" i="5"/>
  <c r="AD200" i="5"/>
  <c r="AG200" i="5"/>
  <c r="AD202" i="5"/>
  <c r="AG202" i="5"/>
  <c r="AD204" i="5"/>
  <c r="AG204" i="5"/>
  <c r="AD205" i="5"/>
  <c r="AG205" i="5"/>
  <c r="AD206" i="5"/>
  <c r="AG206" i="5"/>
  <c r="AD208" i="5"/>
  <c r="AG208" i="5"/>
  <c r="AD209" i="5"/>
  <c r="AG209" i="5"/>
  <c r="AD57" i="5"/>
  <c r="AG57" i="5"/>
  <c r="AD210" i="5"/>
  <c r="AG210" i="5"/>
  <c r="AD212" i="5"/>
  <c r="AG212" i="5"/>
  <c r="AD213" i="5"/>
  <c r="AG213" i="5"/>
  <c r="AD214" i="5"/>
  <c r="AG214" i="5"/>
  <c r="AD215" i="5"/>
  <c r="AG215" i="5"/>
  <c r="AD216" i="5"/>
  <c r="AG216" i="5"/>
  <c r="AD220" i="5"/>
  <c r="AG220" i="5"/>
  <c r="AD221" i="5"/>
  <c r="AG221" i="5"/>
  <c r="AD222" i="5"/>
  <c r="AG222" i="5"/>
  <c r="AD224" i="5"/>
  <c r="AG224" i="5"/>
  <c r="AD225" i="5"/>
  <c r="AG225" i="5"/>
  <c r="AD226" i="5"/>
  <c r="AG226" i="5"/>
  <c r="AD227" i="5"/>
  <c r="AG227" i="5"/>
  <c r="AD230" i="5"/>
  <c r="AG230" i="5"/>
  <c r="AD231" i="5"/>
  <c r="AG231" i="5"/>
  <c r="AD232" i="5"/>
  <c r="AG232" i="5"/>
  <c r="AD234" i="5"/>
  <c r="AG234" i="5"/>
  <c r="AD235" i="5"/>
  <c r="AG235" i="5"/>
  <c r="AD238" i="5"/>
  <c r="AG238" i="5"/>
  <c r="AD72" i="5"/>
  <c r="AG72" i="5"/>
  <c r="AD73" i="5"/>
  <c r="AG73" i="5"/>
  <c r="AD239" i="5"/>
  <c r="AG239" i="5"/>
  <c r="AD75" i="5"/>
  <c r="AG75" i="5"/>
  <c r="AD237" i="5"/>
  <c r="AG237" i="5"/>
  <c r="AD241" i="5"/>
  <c r="AG241" i="5"/>
  <c r="AD242" i="5"/>
  <c r="AG242" i="5"/>
  <c r="AD244" i="5"/>
  <c r="AG244" i="5"/>
  <c r="AD245" i="5"/>
  <c r="AG245" i="5"/>
  <c r="AD79" i="5"/>
  <c r="AG79" i="5"/>
  <c r="AD246" i="5"/>
  <c r="AG246" i="5"/>
  <c r="AD247" i="5"/>
  <c r="AG247" i="5"/>
  <c r="AD252" i="5"/>
  <c r="AG252" i="5"/>
  <c r="AD254" i="5"/>
  <c r="AG254" i="5"/>
  <c r="AD255" i="5"/>
  <c r="AG255" i="5"/>
  <c r="AD84" i="5"/>
  <c r="AG84" i="5"/>
  <c r="AD256" i="5"/>
  <c r="AG256" i="5"/>
  <c r="AD258" i="5"/>
  <c r="AG258" i="5"/>
  <c r="AD259" i="5"/>
  <c r="AG259" i="5"/>
  <c r="AD260" i="5"/>
  <c r="AG260" i="5"/>
  <c r="AD261" i="5"/>
  <c r="AG261" i="5"/>
  <c r="AD262" i="5"/>
  <c r="AG262" i="5"/>
  <c r="AD88" i="5"/>
  <c r="AG88" i="5"/>
  <c r="AD263" i="5"/>
  <c r="AG263" i="5"/>
  <c r="AD264" i="5"/>
  <c r="AG264" i="5"/>
  <c r="AD265" i="5"/>
  <c r="AG265" i="5"/>
  <c r="AD266" i="5"/>
  <c r="AG266" i="5"/>
  <c r="AD267" i="5"/>
  <c r="AG267" i="5"/>
  <c r="AD268" i="5"/>
  <c r="AG268" i="5"/>
  <c r="AD92" i="5"/>
  <c r="AG92" i="5"/>
  <c r="AD269" i="5"/>
  <c r="AG269" i="5"/>
  <c r="AD270" i="5"/>
  <c r="AG270" i="5"/>
  <c r="AD94" i="5"/>
  <c r="AG94" i="5"/>
  <c r="AD271" i="5"/>
  <c r="AG271" i="5"/>
  <c r="AD273" i="5"/>
  <c r="AG273" i="5"/>
  <c r="AD95" i="5"/>
  <c r="AG95" i="5"/>
  <c r="AD275" i="5"/>
  <c r="AG275" i="5"/>
  <c r="AD272" i="5"/>
  <c r="AG272" i="5"/>
  <c r="AD276" i="5"/>
  <c r="AG276" i="5"/>
  <c r="AD277" i="5"/>
  <c r="AG277" i="5"/>
  <c r="AD278" i="5"/>
  <c r="AG278" i="5"/>
  <c r="AD279" i="5"/>
  <c r="AG279" i="5"/>
  <c r="AD101" i="5"/>
  <c r="AG101" i="5"/>
  <c r="AD283" i="5"/>
  <c r="AG283" i="5"/>
  <c r="AD104" i="5"/>
  <c r="AG104" i="5"/>
  <c r="AD285" i="5"/>
  <c r="AG285" i="5"/>
  <c r="AD286" i="5"/>
  <c r="AG286" i="5"/>
  <c r="AD287" i="5"/>
  <c r="AG287" i="5"/>
  <c r="AD107" i="5"/>
  <c r="AG107" i="5"/>
  <c r="AD288" i="5"/>
  <c r="AG288" i="5"/>
  <c r="AD109" i="5"/>
  <c r="AG109" i="5"/>
  <c r="AD289" i="5"/>
  <c r="AG289" i="5"/>
  <c r="AD290" i="5"/>
  <c r="AG290" i="5"/>
  <c r="AD291" i="5"/>
  <c r="AG291" i="5"/>
  <c r="AD293" i="5"/>
  <c r="AG293" i="5"/>
  <c r="AD294" i="5"/>
  <c r="AG294" i="5"/>
  <c r="AD295" i="5"/>
  <c r="AG295" i="5"/>
  <c r="AD296" i="5"/>
  <c r="AG296" i="5"/>
  <c r="AD298" i="5"/>
  <c r="AG298" i="5"/>
  <c r="AD302" i="5"/>
  <c r="AG302" i="5"/>
  <c r="AD303" i="5"/>
  <c r="AG303" i="5"/>
  <c r="AD306" i="5"/>
  <c r="AG306" i="5"/>
  <c r="AD307" i="5"/>
  <c r="AG307" i="5"/>
  <c r="AD301" i="5"/>
  <c r="AG301" i="5"/>
  <c r="AD308" i="5"/>
  <c r="AG308" i="5"/>
  <c r="AD310" i="5"/>
  <c r="AG310" i="5"/>
  <c r="AD311" i="5"/>
  <c r="AG311" i="5"/>
  <c r="AD304" i="5"/>
  <c r="AG304" i="5"/>
  <c r="AD312" i="5"/>
  <c r="AG312" i="5"/>
  <c r="AD314" i="5"/>
  <c r="AG314" i="5"/>
  <c r="AD315" i="5"/>
  <c r="AG315" i="5"/>
  <c r="AD318" i="5"/>
  <c r="AG318" i="5"/>
  <c r="AD319" i="5"/>
  <c r="AG319" i="5"/>
  <c r="AD313" i="5"/>
  <c r="AG313" i="5"/>
  <c r="AD320" i="5"/>
  <c r="AG320" i="5"/>
  <c r="AD321" i="5"/>
  <c r="AG321" i="5"/>
  <c r="AD322" i="5"/>
  <c r="AG322" i="5"/>
  <c r="AD323" i="5"/>
  <c r="AG323" i="5"/>
  <c r="AD324" i="5"/>
  <c r="AG324" i="5"/>
  <c r="AD129" i="5"/>
  <c r="AG129" i="5"/>
  <c r="AD326" i="5"/>
  <c r="AG326" i="5"/>
  <c r="AD328" i="5"/>
  <c r="AG328" i="5"/>
  <c r="AD329" i="5"/>
  <c r="AG329" i="5"/>
  <c r="AD331" i="5"/>
  <c r="AG331" i="5"/>
  <c r="AD333" i="5"/>
  <c r="AG333" i="5"/>
  <c r="AD130" i="5"/>
  <c r="AG130" i="5"/>
  <c r="AD334" i="5"/>
  <c r="AG334" i="5"/>
  <c r="AD336" i="5"/>
  <c r="AG336" i="5"/>
  <c r="AD330" i="5"/>
  <c r="AG330" i="5"/>
  <c r="AD339" i="5"/>
  <c r="AG339" i="5"/>
  <c r="AD332" i="5"/>
  <c r="AG332" i="5"/>
  <c r="AD341" i="5"/>
  <c r="AG341" i="5"/>
  <c r="AD342" i="5"/>
  <c r="AG342" i="5"/>
  <c r="AD335" i="5"/>
  <c r="AG335" i="5"/>
  <c r="AD343" i="5"/>
  <c r="AG343" i="5"/>
  <c r="AD345" i="5"/>
  <c r="AG345" i="5"/>
  <c r="AD340" i="5"/>
  <c r="AG340" i="5"/>
  <c r="AD346" i="5"/>
  <c r="AG346" i="5"/>
  <c r="AD347" i="5"/>
  <c r="AG347" i="5"/>
  <c r="AD348" i="5"/>
  <c r="AG348" i="5"/>
  <c r="AD349" i="5"/>
  <c r="AG349" i="5"/>
  <c r="AD350" i="5"/>
  <c r="AG350" i="5"/>
  <c r="AD351" i="5"/>
  <c r="AG351" i="5"/>
  <c r="AD352" i="5"/>
  <c r="AG352" i="5"/>
  <c r="AD344" i="5"/>
  <c r="AG344" i="5"/>
  <c r="AD354" i="5"/>
  <c r="AG354" i="5"/>
  <c r="AD355" i="5"/>
  <c r="AG355" i="5"/>
  <c r="AD356" i="5"/>
  <c r="AG356" i="5"/>
  <c r="AD353" i="5"/>
  <c r="AG353" i="5"/>
  <c r="AD358" i="5"/>
  <c r="AG358" i="5"/>
  <c r="AD359" i="5"/>
  <c r="AG359" i="5"/>
  <c r="AD362" i="5"/>
  <c r="AG362" i="5"/>
  <c r="AD363" i="5"/>
  <c r="AG363" i="5"/>
  <c r="AD364" i="5"/>
  <c r="AG364" i="5"/>
  <c r="AD365" i="5"/>
  <c r="AG365" i="5"/>
  <c r="AD366" i="5"/>
  <c r="AG366" i="5"/>
  <c r="AD357" i="5"/>
  <c r="AG357" i="5"/>
  <c r="AD367" i="5"/>
  <c r="AG367" i="5"/>
  <c r="AD368" i="5"/>
  <c r="AG368" i="5"/>
  <c r="AD360" i="5"/>
  <c r="AG360" i="5"/>
  <c r="AD361" i="5"/>
  <c r="AG361" i="5"/>
  <c r="AD149" i="5"/>
  <c r="AG149" i="5"/>
  <c r="AD369" i="5"/>
  <c r="AG369" i="5"/>
  <c r="AD370" i="5"/>
  <c r="AG370" i="5"/>
  <c r="AD371" i="5"/>
  <c r="AG371" i="5"/>
  <c r="AD372" i="5"/>
  <c r="AG372" i="5"/>
  <c r="AD375" i="5"/>
  <c r="AG375" i="5"/>
  <c r="AD376" i="5"/>
  <c r="AG376" i="5"/>
  <c r="AD377" i="5"/>
  <c r="AG377" i="5"/>
  <c r="AD378" i="5"/>
  <c r="AG378" i="5"/>
  <c r="AD379" i="5"/>
  <c r="AG379" i="5"/>
  <c r="AD153" i="5"/>
  <c r="AG153" i="5"/>
  <c r="AD154" i="5"/>
  <c r="AG154" i="5"/>
  <c r="AD381" i="5"/>
  <c r="AG381" i="5"/>
  <c r="AD155" i="5"/>
  <c r="AG155" i="5"/>
  <c r="AD382" i="5"/>
  <c r="AG382" i="5"/>
  <c r="AD383" i="5"/>
  <c r="AG383" i="5"/>
  <c r="AD384" i="5"/>
  <c r="AG384" i="5"/>
  <c r="AD385" i="5"/>
  <c r="AG385" i="5"/>
  <c r="AD386" i="5"/>
  <c r="AG386" i="5"/>
  <c r="AD159" i="5"/>
  <c r="AG159" i="5"/>
  <c r="AD387" i="5"/>
  <c r="AG387" i="5"/>
  <c r="AD380" i="5"/>
  <c r="AG380" i="5"/>
  <c r="AD161" i="5"/>
  <c r="AG161" i="5"/>
  <c r="AD388" i="5"/>
  <c r="AG388" i="5"/>
  <c r="AD156" i="5"/>
  <c r="AG156" i="5"/>
  <c r="AD162" i="5"/>
  <c r="AG162" i="5"/>
  <c r="AD391" i="5"/>
  <c r="AG391" i="5"/>
  <c r="AD392" i="5"/>
  <c r="AG392" i="5"/>
  <c r="AD393" i="5"/>
  <c r="AG393" i="5"/>
  <c r="AD394" i="5"/>
  <c r="AG394" i="5"/>
  <c r="AD164" i="5"/>
  <c r="AG164" i="5"/>
  <c r="AD395" i="5"/>
  <c r="AG395" i="5"/>
  <c r="AD389" i="5"/>
  <c r="AG389" i="5"/>
  <c r="AD167" i="5"/>
  <c r="AG167" i="5"/>
  <c r="AD398" i="5"/>
  <c r="AG398" i="5"/>
  <c r="AD399" i="5"/>
  <c r="AG399" i="5"/>
  <c r="AD401" i="5"/>
  <c r="AG401" i="5"/>
  <c r="AD163" i="5"/>
  <c r="AG163" i="5"/>
  <c r="AD402" i="5"/>
  <c r="AG402" i="5"/>
  <c r="AD403" i="5"/>
  <c r="AG403" i="5"/>
  <c r="AD396" i="5"/>
  <c r="AG396" i="5"/>
  <c r="AD397" i="5"/>
  <c r="AG397" i="5"/>
  <c r="AD404" i="5"/>
  <c r="AG404" i="5"/>
  <c r="AD168" i="5"/>
  <c r="AG168" i="5"/>
  <c r="AD406" i="5"/>
  <c r="AG406" i="5"/>
  <c r="AD170" i="5"/>
  <c r="AG170" i="5"/>
  <c r="AD171" i="5"/>
  <c r="AG171" i="5"/>
  <c r="AD407" i="5"/>
  <c r="AG407" i="5"/>
  <c r="AD405" i="5"/>
  <c r="AG405" i="5"/>
  <c r="AD178" i="5"/>
  <c r="AG178" i="5"/>
  <c r="AD410" i="5"/>
  <c r="AG410" i="5"/>
  <c r="AD411" i="5"/>
  <c r="AG411" i="5"/>
  <c r="AD412" i="5"/>
  <c r="AG412" i="5"/>
  <c r="AD413" i="5"/>
  <c r="AG413" i="5"/>
  <c r="AD414" i="5"/>
  <c r="AG414" i="5"/>
  <c r="AD184" i="5"/>
  <c r="AG184" i="5"/>
  <c r="AD415" i="5"/>
  <c r="AG415" i="5"/>
  <c r="AD408" i="5"/>
  <c r="AG408" i="5"/>
  <c r="AD409" i="5"/>
  <c r="AG409" i="5"/>
  <c r="AD177" i="5"/>
  <c r="AG177" i="5"/>
  <c r="AD416" i="5"/>
  <c r="AG416" i="5"/>
  <c r="AD185" i="5"/>
  <c r="AG185" i="5"/>
  <c r="AD417" i="5"/>
  <c r="AG417" i="5"/>
  <c r="AD182" i="5"/>
  <c r="AG182" i="5"/>
  <c r="AD419" i="5"/>
  <c r="AG419" i="5"/>
  <c r="AD420" i="5"/>
  <c r="AG420" i="5"/>
  <c r="AD186" i="5"/>
  <c r="AG186" i="5"/>
  <c r="AD418" i="5"/>
  <c r="AG418" i="5"/>
  <c r="AD423" i="5"/>
  <c r="AG423" i="5"/>
  <c r="AD424" i="5"/>
  <c r="AG424" i="5"/>
  <c r="AD425" i="5"/>
  <c r="AG425" i="5"/>
  <c r="AD426" i="5"/>
  <c r="AG426" i="5"/>
  <c r="AD421" i="5"/>
  <c r="AG421" i="5"/>
  <c r="AD428" i="5"/>
  <c r="AG428" i="5"/>
  <c r="AD430" i="5"/>
  <c r="AG430" i="5"/>
  <c r="AD431" i="5"/>
  <c r="AG431" i="5"/>
  <c r="AD432" i="5"/>
  <c r="AG432" i="5"/>
  <c r="AD434" i="5"/>
  <c r="AG434" i="5"/>
  <c r="AD201" i="5"/>
  <c r="AG201" i="5"/>
  <c r="AD433" i="5"/>
  <c r="AG433" i="5"/>
  <c r="AD442" i="5"/>
  <c r="AG442" i="5"/>
  <c r="AD443" i="5"/>
  <c r="AG443" i="5"/>
  <c r="AD444" i="5"/>
  <c r="AG444" i="5"/>
  <c r="AD445" i="5"/>
  <c r="AG445" i="5"/>
  <c r="AD437" i="5"/>
  <c r="AG437" i="5"/>
  <c r="AD446" i="5"/>
  <c r="AG446" i="5"/>
  <c r="AD447" i="5"/>
  <c r="AG447" i="5"/>
  <c r="AD438" i="5"/>
  <c r="AG438" i="5"/>
  <c r="AD203" i="5"/>
  <c r="AG203" i="5"/>
  <c r="AD439" i="5"/>
  <c r="AG439" i="5"/>
  <c r="AD441" i="5"/>
  <c r="AG441" i="5"/>
  <c r="AD450" i="5"/>
  <c r="AG450" i="5"/>
  <c r="AD451" i="5"/>
  <c r="AG451" i="5"/>
  <c r="AD453" i="5"/>
  <c r="AG453" i="5"/>
  <c r="AD454" i="5"/>
  <c r="AG454" i="5"/>
  <c r="AD456" i="5"/>
  <c r="AG456" i="5"/>
  <c r="AD457" i="5"/>
  <c r="AG457" i="5"/>
  <c r="AD460" i="5"/>
  <c r="AG460" i="5"/>
  <c r="AD461" i="5"/>
  <c r="AG461" i="5"/>
  <c r="AD207" i="5"/>
  <c r="AG207" i="5"/>
  <c r="AD448" i="5"/>
  <c r="AG448" i="5"/>
  <c r="AD449" i="5"/>
  <c r="AG449" i="5"/>
  <c r="AD462" i="5"/>
  <c r="AG462" i="5"/>
  <c r="AD463" i="5"/>
  <c r="AG463" i="5"/>
  <c r="AD464" i="5"/>
  <c r="AG464" i="5"/>
  <c r="AD465" i="5"/>
  <c r="AG465" i="5"/>
  <c r="AD466" i="5"/>
  <c r="AG466" i="5"/>
  <c r="AD455" i="5"/>
  <c r="AG455" i="5"/>
  <c r="AD467" i="5"/>
  <c r="AG467" i="5"/>
  <c r="AD211" i="5"/>
  <c r="AG211" i="5"/>
  <c r="AD468" i="5"/>
  <c r="AG468" i="5"/>
  <c r="AD469" i="5"/>
  <c r="AG469" i="5"/>
  <c r="AD458" i="5"/>
  <c r="AG458" i="5"/>
  <c r="AD459" i="5"/>
  <c r="AG459" i="5"/>
  <c r="AD470" i="5"/>
  <c r="AG470" i="5"/>
  <c r="AD217" i="5"/>
  <c r="AG217" i="5"/>
  <c r="AD471" i="5"/>
  <c r="AG471" i="5"/>
  <c r="AD474" i="5"/>
  <c r="AG474" i="5"/>
  <c r="AD475" i="5"/>
  <c r="AG475" i="5"/>
  <c r="AD472" i="5"/>
  <c r="AG472" i="5"/>
  <c r="AD473" i="5"/>
  <c r="AG473" i="5"/>
  <c r="AD480" i="5"/>
  <c r="AG480" i="5"/>
  <c r="AD218" i="5"/>
  <c r="AG218" i="5"/>
  <c r="AD483" i="5"/>
  <c r="AG483" i="5"/>
  <c r="AD484" i="5"/>
  <c r="AG484" i="5"/>
  <c r="AD476" i="5"/>
  <c r="AG476" i="5"/>
  <c r="AD219" i="5"/>
  <c r="AG219" i="5"/>
  <c r="AD477" i="5"/>
  <c r="AG477" i="5"/>
  <c r="AD485" i="5"/>
  <c r="AG485" i="5"/>
  <c r="AD478" i="5"/>
  <c r="AG478" i="5"/>
  <c r="AD486" i="5"/>
  <c r="AG486" i="5"/>
  <c r="AD223" i="5"/>
  <c r="AG223" i="5"/>
  <c r="AD488" i="5"/>
  <c r="AG488" i="5"/>
  <c r="AD489" i="5"/>
  <c r="AG489" i="5"/>
  <c r="AD508" i="5"/>
  <c r="AG508" i="5"/>
  <c r="AD229" i="5"/>
  <c r="AG229" i="5"/>
  <c r="AD487" i="5"/>
  <c r="AG487" i="5"/>
  <c r="AD490" i="5"/>
  <c r="AG490" i="5"/>
  <c r="AD518" i="5"/>
  <c r="AG518" i="5"/>
  <c r="AD492" i="5"/>
  <c r="AG492" i="5"/>
  <c r="AD228" i="5"/>
  <c r="AG228" i="5"/>
  <c r="AD519" i="5"/>
  <c r="AG519" i="5"/>
  <c r="AD233" i="5"/>
  <c r="AG233" i="5"/>
  <c r="AD521" i="5"/>
  <c r="AG521" i="5"/>
  <c r="AD522" i="5"/>
  <c r="AG522" i="5"/>
  <c r="AD524" i="5"/>
  <c r="AG524" i="5"/>
  <c r="AD526" i="5"/>
  <c r="AG526" i="5"/>
  <c r="AD528" i="5"/>
  <c r="AG528" i="5"/>
  <c r="AD529" i="5"/>
  <c r="AG529" i="5"/>
  <c r="AD497" i="5"/>
  <c r="AG497" i="5"/>
  <c r="AD532" i="5"/>
  <c r="AG532" i="5"/>
  <c r="AD533" i="5"/>
  <c r="AG533" i="5"/>
  <c r="AD534" i="5"/>
  <c r="AG534" i="5"/>
  <c r="AD498" i="5"/>
  <c r="AG498" i="5"/>
  <c r="AD536" i="5"/>
  <c r="AG536" i="5"/>
  <c r="AD236" i="5"/>
  <c r="AG236" i="5"/>
  <c r="AD240" i="5"/>
  <c r="AG240" i="5"/>
  <c r="AD537" i="5"/>
  <c r="AG537" i="5"/>
  <c r="AD539" i="5"/>
  <c r="AG539" i="5"/>
  <c r="AD540" i="5"/>
  <c r="AG540" i="5"/>
  <c r="AD541" i="5"/>
  <c r="AG541" i="5"/>
  <c r="AD542" i="5"/>
  <c r="AG542" i="5"/>
  <c r="AD543" i="5"/>
  <c r="AG543" i="5"/>
  <c r="AD544" i="5"/>
  <c r="AG544" i="5"/>
  <c r="AD499" i="5"/>
  <c r="AG499" i="5"/>
  <c r="AD545" i="5"/>
  <c r="AG545" i="5"/>
  <c r="AD546" i="5"/>
  <c r="AG546" i="5"/>
  <c r="AD547" i="5"/>
  <c r="AG547" i="5"/>
  <c r="AD548" i="5"/>
  <c r="AG548" i="5"/>
  <c r="AD550" i="5"/>
  <c r="AG550" i="5"/>
  <c r="AD551" i="5"/>
  <c r="AG551" i="5"/>
  <c r="AD501" i="5"/>
  <c r="AG501" i="5"/>
  <c r="AD248" i="5"/>
  <c r="AG248" i="5"/>
  <c r="AD554" i="5"/>
  <c r="AG554" i="5"/>
  <c r="AD249" i="5"/>
  <c r="AG249" i="5"/>
  <c r="AD556" i="5"/>
  <c r="AG556" i="5"/>
  <c r="AD557" i="5"/>
  <c r="AG557" i="5"/>
  <c r="AD504" i="5"/>
  <c r="AG504" i="5"/>
  <c r="AD558" i="5"/>
  <c r="AG558" i="5"/>
  <c r="AD560" i="5"/>
  <c r="AG560" i="5"/>
  <c r="AD251" i="5"/>
  <c r="AG251" i="5"/>
  <c r="AD253" i="5"/>
  <c r="AG253" i="5"/>
  <c r="AD507" i="5"/>
  <c r="AG507" i="5"/>
  <c r="AD511" i="5"/>
  <c r="AG511" i="5"/>
  <c r="AD509" i="5"/>
  <c r="AG509" i="5"/>
  <c r="AD512" i="5"/>
  <c r="AG512" i="5"/>
  <c r="AD513" i="5"/>
  <c r="AG513" i="5"/>
  <c r="AD257" i="5"/>
  <c r="AG257" i="5"/>
  <c r="AD516" i="5"/>
  <c r="AG516" i="5"/>
  <c r="AD523" i="5"/>
  <c r="AG523" i="5"/>
  <c r="AD525" i="5"/>
  <c r="AG525" i="5"/>
  <c r="AD527" i="5"/>
  <c r="AG527" i="5"/>
  <c r="AD531" i="5"/>
  <c r="AG531" i="5"/>
  <c r="AD530" i="5"/>
  <c r="AG530" i="5"/>
  <c r="AD535" i="5"/>
  <c r="AG535" i="5"/>
  <c r="AD538" i="5"/>
  <c r="AG538" i="5"/>
  <c r="AD553" i="5"/>
  <c r="AG553" i="5"/>
  <c r="AD555" i="5"/>
  <c r="AG555" i="5"/>
  <c r="AD559" i="5"/>
  <c r="AG559" i="5"/>
  <c r="AD562" i="5"/>
  <c r="AG562" i="5"/>
  <c r="AD564" i="5"/>
  <c r="AG564" i="5"/>
  <c r="AD566" i="5"/>
  <c r="AG566" i="5"/>
  <c r="AD568" i="5"/>
  <c r="AG568" i="5"/>
  <c r="AD570" i="5"/>
  <c r="AG570" i="5"/>
  <c r="AD569" i="5"/>
  <c r="AG569" i="5"/>
  <c r="AD572" i="5"/>
  <c r="AG572" i="5"/>
  <c r="AD576" i="5"/>
  <c r="AG576" i="5"/>
  <c r="AD578" i="5"/>
  <c r="AG578" i="5"/>
  <c r="AD280" i="5"/>
  <c r="AG280" i="5"/>
  <c r="AD579" i="5"/>
  <c r="AG579" i="5"/>
  <c r="AD580" i="5"/>
  <c r="AG580" i="5"/>
  <c r="AD281" i="5"/>
  <c r="AG281" i="5"/>
  <c r="AD582" i="5"/>
  <c r="AG582" i="5"/>
  <c r="AD282" i="5"/>
  <c r="AG282" i="5"/>
  <c r="AD583" i="5"/>
  <c r="AG583" i="5"/>
  <c r="AD585" i="5"/>
  <c r="AG585" i="5"/>
  <c r="AD584" i="5"/>
  <c r="AG584" i="5"/>
  <c r="AD586" i="5"/>
  <c r="AG586" i="5"/>
  <c r="AD243" i="5"/>
  <c r="AG243" i="5"/>
  <c r="AD292" i="5"/>
  <c r="AG292" i="5"/>
  <c r="AD589" i="5"/>
  <c r="AG589" i="5"/>
  <c r="AD590" i="5"/>
  <c r="AG590" i="5"/>
  <c r="AD593" i="5"/>
  <c r="AG593" i="5"/>
  <c r="AD594" i="5"/>
  <c r="AG594" i="5"/>
  <c r="AD297" i="5"/>
  <c r="AG297" i="5"/>
  <c r="AD595" i="5"/>
  <c r="AG595" i="5"/>
  <c r="AD597" i="5"/>
  <c r="AG597" i="5"/>
  <c r="AD598" i="5"/>
  <c r="AG598" i="5"/>
  <c r="AD600" i="5"/>
  <c r="AG600" i="5"/>
  <c r="AD601" i="5"/>
  <c r="AG601" i="5"/>
  <c r="AD515" i="5"/>
  <c r="AG515" i="5"/>
  <c r="AD299" i="5"/>
  <c r="AG299" i="5"/>
  <c r="AD300" i="5"/>
  <c r="AG300" i="5"/>
  <c r="AD605" i="5"/>
  <c r="AG605" i="5"/>
  <c r="AD606" i="5"/>
  <c r="AG606" i="5"/>
  <c r="AD607" i="5"/>
  <c r="AG607" i="5"/>
  <c r="AD608" i="5"/>
  <c r="AG608" i="5"/>
  <c r="AD305" i="5"/>
  <c r="AG305" i="5"/>
  <c r="AD309" i="5"/>
  <c r="AG309" i="5"/>
  <c r="AD612" i="5"/>
  <c r="AG612" i="5"/>
  <c r="AD613" i="5"/>
  <c r="AG613" i="5"/>
  <c r="AD611" i="5"/>
  <c r="AG611" i="5"/>
  <c r="AD614" i="5"/>
  <c r="AG614" i="5"/>
  <c r="AD615" i="5"/>
  <c r="AG615" i="5"/>
  <c r="AD316" i="5"/>
  <c r="AG316" i="5"/>
  <c r="AD317" i="5"/>
  <c r="AG317" i="5"/>
  <c r="AD618" i="5"/>
  <c r="AG618" i="5"/>
  <c r="AD325" i="5"/>
  <c r="AG325" i="5"/>
  <c r="AD621" i="5"/>
  <c r="AG621" i="5"/>
  <c r="AD622" i="5"/>
  <c r="AG622" i="5"/>
  <c r="AD561" i="5"/>
  <c r="AG561" i="5"/>
  <c r="AD491" i="5"/>
  <c r="AG491" i="5"/>
  <c r="AD327" i="5"/>
  <c r="AG327" i="5"/>
  <c r="AD623" i="5"/>
  <c r="AG623" i="5"/>
  <c r="AD624" i="5"/>
  <c r="AG624" i="5"/>
  <c r="AD1417" i="5"/>
  <c r="AG1417" i="5"/>
  <c r="AD495" i="5"/>
  <c r="AG495" i="5"/>
  <c r="AD627" i="5"/>
  <c r="AG627" i="5"/>
  <c r="AD577" i="5"/>
  <c r="AG577" i="5"/>
  <c r="AD628" i="5"/>
  <c r="AG628" i="5"/>
  <c r="AD337" i="5"/>
  <c r="AG337" i="5"/>
  <c r="AD338" i="5"/>
  <c r="AG338" i="5"/>
  <c r="AD629" i="5"/>
  <c r="AG629" i="5"/>
  <c r="AD630" i="5"/>
  <c r="AG630" i="5"/>
  <c r="AD631" i="5"/>
  <c r="AG631" i="5"/>
  <c r="AD632" i="5"/>
  <c r="AG632" i="5"/>
  <c r="AD633" i="5"/>
  <c r="AG633" i="5"/>
  <c r="AD634" i="5"/>
  <c r="AG634" i="5"/>
  <c r="AD284" i="5"/>
  <c r="AG284" i="5"/>
  <c r="AD635" i="5"/>
  <c r="AG635" i="5"/>
  <c r="AD636" i="5"/>
  <c r="AG636" i="5"/>
  <c r="AD637" i="5"/>
  <c r="AG637" i="5"/>
  <c r="AD638" i="5"/>
  <c r="AG638" i="5"/>
  <c r="AD250" i="5"/>
  <c r="AG250" i="5"/>
  <c r="AD1149" i="5"/>
  <c r="AG1149" i="5"/>
  <c r="AD640" i="5"/>
  <c r="AG640" i="5"/>
  <c r="AD642" i="5"/>
  <c r="AG642" i="5"/>
  <c r="AD646" i="5"/>
  <c r="AG646" i="5"/>
  <c r="AD647" i="5"/>
  <c r="AG647" i="5"/>
  <c r="AD373" i="5"/>
  <c r="AG373" i="5"/>
  <c r="AD374" i="5"/>
  <c r="AG374" i="5"/>
  <c r="AD517" i="5"/>
  <c r="AG517" i="5"/>
  <c r="AD648" i="5"/>
  <c r="AG648" i="5"/>
  <c r="AD649" i="5"/>
  <c r="AG649" i="5"/>
  <c r="AD651" i="5"/>
  <c r="AG651" i="5"/>
  <c r="AD652" i="5"/>
  <c r="AG652" i="5"/>
  <c r="AD11" i="5"/>
  <c r="AG11" i="5"/>
  <c r="AD1274" i="5"/>
  <c r="AG1274" i="5"/>
  <c r="AD653" i="5"/>
  <c r="AG653" i="5"/>
  <c r="AD654" i="5"/>
  <c r="AG654" i="5"/>
  <c r="AD655" i="5"/>
  <c r="AG655" i="5"/>
  <c r="AD656" i="5"/>
  <c r="AG656" i="5"/>
  <c r="AD657" i="5"/>
  <c r="AG657" i="5"/>
  <c r="AD390" i="5"/>
  <c r="AG390" i="5"/>
  <c r="AD658" i="5"/>
  <c r="AG658" i="5"/>
  <c r="AD659" i="5"/>
  <c r="AG659" i="5"/>
  <c r="AD400" i="5"/>
  <c r="AG400" i="5"/>
  <c r="AD661" i="5"/>
  <c r="AG661" i="5"/>
  <c r="AD662" i="5"/>
  <c r="AG662" i="5"/>
  <c r="AD664" i="5"/>
  <c r="AG664" i="5"/>
  <c r="AD665" i="5"/>
  <c r="AG665" i="5"/>
  <c r="AD666" i="5"/>
  <c r="AG666" i="5"/>
  <c r="AD672" i="5"/>
  <c r="AG672" i="5"/>
  <c r="AD673" i="5"/>
  <c r="AG673" i="5"/>
  <c r="AD678" i="5"/>
  <c r="AG678" i="5"/>
  <c r="AD680" i="5"/>
  <c r="AG680" i="5"/>
  <c r="AD681" i="5"/>
  <c r="AG681" i="5"/>
  <c r="AD682" i="5"/>
  <c r="AG682" i="5"/>
  <c r="AD683" i="5"/>
  <c r="AG683" i="5"/>
  <c r="AD684" i="5"/>
  <c r="AG684" i="5"/>
  <c r="AD1202" i="5"/>
  <c r="AG1202" i="5"/>
  <c r="AD687" i="5"/>
  <c r="AG687" i="5"/>
  <c r="AD688" i="5"/>
  <c r="AG688" i="5"/>
  <c r="AD422" i="5"/>
  <c r="AG422" i="5"/>
  <c r="AD689" i="5"/>
  <c r="AG689" i="5"/>
  <c r="AD690" i="5"/>
  <c r="AG690" i="5"/>
  <c r="AD691" i="5"/>
  <c r="AG691" i="5"/>
  <c r="AD692" i="5"/>
  <c r="AG692" i="5"/>
  <c r="AD587" i="5"/>
  <c r="AG587" i="5"/>
  <c r="AD693" i="5"/>
  <c r="AG693" i="5"/>
  <c r="AD694" i="5"/>
  <c r="AG694" i="5"/>
  <c r="AD696" i="5"/>
  <c r="AG696" i="5"/>
  <c r="AD697" i="5"/>
  <c r="AG697" i="5"/>
  <c r="AD698" i="5"/>
  <c r="AG698" i="5"/>
  <c r="AD701" i="5"/>
  <c r="AG701" i="5"/>
  <c r="AD699" i="5"/>
  <c r="AG699" i="5"/>
  <c r="AD427" i="5"/>
  <c r="AG427" i="5"/>
  <c r="AD702" i="5"/>
  <c r="AG702" i="5"/>
  <c r="AD429" i="5"/>
  <c r="AG429" i="5"/>
  <c r="AD703" i="5"/>
  <c r="AG703" i="5"/>
  <c r="AD435" i="5"/>
  <c r="AG435" i="5"/>
  <c r="AD1319" i="5"/>
  <c r="AG1319" i="5"/>
  <c r="AD436" i="5"/>
  <c r="AG436" i="5"/>
  <c r="AD707" i="5"/>
  <c r="AG707" i="5"/>
  <c r="AD708" i="5"/>
  <c r="AG708" i="5"/>
  <c r="AD440" i="5"/>
  <c r="AG440" i="5"/>
  <c r="AD709" i="5"/>
  <c r="AG709" i="5"/>
  <c r="AD644" i="5"/>
  <c r="AG644" i="5"/>
  <c r="AD711" i="5"/>
  <c r="AG711" i="5"/>
  <c r="AD1328" i="5"/>
  <c r="AG1328" i="5"/>
  <c r="AD712" i="5"/>
  <c r="AG712" i="5"/>
  <c r="AD452" i="5"/>
  <c r="AG452" i="5"/>
  <c r="AD715" i="5"/>
  <c r="AG715" i="5"/>
  <c r="AD716" i="5"/>
  <c r="AG716" i="5"/>
  <c r="AD718" i="5"/>
  <c r="AG718" i="5"/>
  <c r="AD719" i="5"/>
  <c r="AG719" i="5"/>
  <c r="AD720" i="5"/>
  <c r="AG720" i="5"/>
  <c r="AD721" i="5"/>
  <c r="AG721" i="5"/>
  <c r="AD722" i="5"/>
  <c r="AG722" i="5"/>
  <c r="AD1301" i="5"/>
  <c r="AG1301" i="5"/>
  <c r="AD723" i="5"/>
  <c r="AG723" i="5"/>
  <c r="AD724" i="5"/>
  <c r="AG724" i="5"/>
  <c r="AD725" i="5"/>
  <c r="AG725" i="5"/>
  <c r="AD726" i="5"/>
  <c r="AG726" i="5"/>
  <c r="AD481" i="5"/>
  <c r="AG481" i="5"/>
  <c r="AD728" i="5"/>
  <c r="AG728" i="5"/>
  <c r="AD729" i="5"/>
  <c r="AG729" i="5"/>
  <c r="AD730" i="5"/>
  <c r="AG730" i="5"/>
  <c r="AD731" i="5"/>
  <c r="AG731" i="5"/>
  <c r="AD482" i="5"/>
  <c r="AG482" i="5"/>
  <c r="AD732" i="5"/>
  <c r="AG732" i="5"/>
  <c r="AD1305" i="5"/>
  <c r="AG1305" i="5"/>
  <c r="AD274" i="5"/>
  <c r="AG274" i="5"/>
  <c r="AD563" i="5"/>
  <c r="AG563" i="5"/>
  <c r="AD734" i="5"/>
  <c r="AG734" i="5"/>
  <c r="AD493" i="5"/>
  <c r="AG493" i="5"/>
  <c r="AD735" i="5"/>
  <c r="AG735" i="5"/>
  <c r="AD494" i="5"/>
  <c r="AG494" i="5"/>
  <c r="AD736" i="5"/>
  <c r="AG736" i="5"/>
  <c r="AD573" i="5"/>
  <c r="AG573" i="5"/>
  <c r="AD496" i="5"/>
  <c r="AG496" i="5"/>
  <c r="AD675" i="5"/>
  <c r="AG675" i="5"/>
  <c r="AD676" i="5"/>
  <c r="AG676" i="5"/>
  <c r="AD738" i="5"/>
  <c r="AG738" i="5"/>
  <c r="AD739" i="5"/>
  <c r="AG739" i="5"/>
  <c r="AD741" i="5"/>
  <c r="AG741" i="5"/>
  <c r="AD10" i="5"/>
  <c r="AG10" i="5"/>
  <c r="AD744" i="5"/>
  <c r="AG744" i="5"/>
  <c r="AD745" i="5"/>
  <c r="AG745" i="5"/>
  <c r="AD746" i="5"/>
  <c r="AG746" i="5"/>
  <c r="AD6" i="5"/>
  <c r="AG6" i="5"/>
  <c r="AD747" i="5"/>
  <c r="AG747" i="5"/>
  <c r="AD500" i="5"/>
  <c r="AG500" i="5"/>
  <c r="AD748" i="5"/>
  <c r="AG748" i="5"/>
  <c r="AD502" i="5"/>
  <c r="AG502" i="5"/>
  <c r="AD750" i="5"/>
  <c r="AG750" i="5"/>
  <c r="AD751" i="5"/>
  <c r="AG751" i="5"/>
  <c r="AD752" i="5"/>
  <c r="AG752" i="5"/>
  <c r="AD753" i="5"/>
  <c r="AG753" i="5"/>
  <c r="AD503" i="5"/>
  <c r="AG503" i="5"/>
  <c r="AD591" i="5"/>
  <c r="AG591" i="5"/>
  <c r="AD757" i="5"/>
  <c r="AG757" i="5"/>
  <c r="AD758" i="5"/>
  <c r="AG758" i="5"/>
  <c r="AD762" i="5"/>
  <c r="AG762" i="5"/>
  <c r="AD505" i="5"/>
  <c r="AG505" i="5"/>
  <c r="AD761" i="5"/>
  <c r="AG761" i="5"/>
  <c r="AD506" i="5"/>
  <c r="AG506" i="5"/>
  <c r="AD766" i="5"/>
  <c r="AG766" i="5"/>
  <c r="AD641" i="5"/>
  <c r="AG641" i="5"/>
  <c r="AD510" i="5"/>
  <c r="AG510" i="5"/>
  <c r="AD767" i="5"/>
  <c r="AG767" i="5"/>
  <c r="AD768" i="5"/>
  <c r="AG768" i="5"/>
  <c r="AD769" i="5"/>
  <c r="AG769" i="5"/>
  <c r="AD514" i="5"/>
  <c r="AG514" i="5"/>
  <c r="AD770" i="5"/>
  <c r="AG770" i="5"/>
  <c r="AD772" i="5"/>
  <c r="AG772" i="5"/>
  <c r="AD520" i="5"/>
  <c r="AG520" i="5"/>
  <c r="AD774" i="5"/>
  <c r="AG774" i="5"/>
  <c r="AD955" i="5"/>
  <c r="AG955" i="5"/>
  <c r="AD775" i="5"/>
  <c r="AG775" i="5"/>
  <c r="AD776" i="5"/>
  <c r="AG776" i="5"/>
  <c r="AD777" i="5"/>
  <c r="AG777" i="5"/>
  <c r="AD610" i="5"/>
  <c r="AG610" i="5"/>
  <c r="AD549" i="5"/>
  <c r="AG549" i="5"/>
  <c r="AD780" i="5"/>
  <c r="AG780" i="5"/>
  <c r="AD781" i="5"/>
  <c r="AG781" i="5"/>
  <c r="AD479" i="5"/>
  <c r="AG479" i="5"/>
  <c r="AD782" i="5"/>
  <c r="AG782" i="5"/>
  <c r="AD552" i="5"/>
  <c r="AG552" i="5"/>
  <c r="AD783" i="5"/>
  <c r="AG783" i="5"/>
  <c r="AD786" i="5"/>
  <c r="AG786" i="5"/>
  <c r="AD788" i="5"/>
  <c r="AG788" i="5"/>
  <c r="AD733" i="5"/>
  <c r="AG733" i="5"/>
  <c r="AD789" i="5"/>
  <c r="AG789" i="5"/>
  <c r="AD565" i="5"/>
  <c r="AG565" i="5"/>
  <c r="AD670" i="5"/>
  <c r="AG670" i="5"/>
  <c r="AD567" i="5"/>
  <c r="AG567" i="5"/>
  <c r="AD790" i="5"/>
  <c r="AG790" i="5"/>
  <c r="AD791" i="5"/>
  <c r="AG791" i="5"/>
  <c r="AD571" i="5"/>
  <c r="AG571" i="5"/>
  <c r="AD7" i="5"/>
  <c r="AG7" i="5"/>
  <c r="AD574" i="5"/>
  <c r="AG574" i="5"/>
  <c r="AD575" i="5"/>
  <c r="AG575" i="5"/>
  <c r="AD740" i="5"/>
  <c r="AG740" i="5"/>
  <c r="AD793" i="5"/>
  <c r="AG793" i="5"/>
  <c r="AD8" i="5"/>
  <c r="AG8" i="5"/>
  <c r="AD794" i="5"/>
  <c r="AG794" i="5"/>
  <c r="AD743" i="5"/>
  <c r="AG743" i="5"/>
  <c r="AD797" i="5"/>
  <c r="AG797" i="5"/>
  <c r="AD581" i="5"/>
  <c r="AG581" i="5"/>
  <c r="AD796" i="5"/>
  <c r="AG796" i="5"/>
  <c r="AD798" i="5"/>
  <c r="AG798" i="5"/>
  <c r="AD801" i="5"/>
  <c r="AG801" i="5"/>
  <c r="AD588" i="5"/>
  <c r="AG588" i="5"/>
  <c r="AD695" i="5"/>
  <c r="AG695" i="5"/>
  <c r="AD803" i="5"/>
  <c r="AG803" i="5"/>
  <c r="AD804" i="5"/>
  <c r="AG804" i="5"/>
  <c r="AD806" i="5"/>
  <c r="AG806" i="5"/>
  <c r="AD756" i="5"/>
  <c r="AG756" i="5"/>
  <c r="AD592" i="5"/>
  <c r="AG592" i="5"/>
  <c r="AD704" i="5"/>
  <c r="AG704" i="5"/>
  <c r="AD807" i="5"/>
  <c r="AG807" i="5"/>
  <c r="AD808" i="5"/>
  <c r="AG808" i="5"/>
  <c r="AD811" i="5"/>
  <c r="AG811" i="5"/>
  <c r="AD813" i="5"/>
  <c r="AG813" i="5"/>
  <c r="AD764" i="5"/>
  <c r="AG764" i="5"/>
  <c r="AD814" i="5"/>
  <c r="AG814" i="5"/>
  <c r="AD815" i="5"/>
  <c r="AG815" i="5"/>
  <c r="AD596" i="5"/>
  <c r="AG596" i="5"/>
  <c r="AD817" i="5"/>
  <c r="AG817" i="5"/>
  <c r="AD818" i="5"/>
  <c r="AG818" i="5"/>
  <c r="AD820" i="5"/>
  <c r="AG820" i="5"/>
  <c r="AD599" i="5"/>
  <c r="AG599" i="5"/>
  <c r="AD821" i="5"/>
  <c r="AG821" i="5"/>
  <c r="AD823" i="5"/>
  <c r="AG823" i="5"/>
  <c r="AD822" i="5"/>
  <c r="AG822" i="5"/>
  <c r="AD602" i="5"/>
  <c r="AG602" i="5"/>
  <c r="AD824" i="5"/>
  <c r="AG824" i="5"/>
  <c r="AD603" i="5"/>
  <c r="AG603" i="5"/>
  <c r="AD825" i="5"/>
  <c r="AG825" i="5"/>
  <c r="AD827" i="5"/>
  <c r="AG827" i="5"/>
  <c r="AD604" i="5"/>
  <c r="AG604" i="5"/>
  <c r="AD828" i="5"/>
  <c r="AG828" i="5"/>
  <c r="AD829" i="5"/>
  <c r="AG829" i="5"/>
  <c r="AD1052" i="5"/>
  <c r="AG1052" i="5"/>
  <c r="AD830" i="5"/>
  <c r="AG830" i="5"/>
  <c r="AD832" i="5"/>
  <c r="AG832" i="5"/>
  <c r="AD833" i="5"/>
  <c r="AG833" i="5"/>
  <c r="AD835" i="5"/>
  <c r="AG835" i="5"/>
  <c r="AD836" i="5"/>
  <c r="AG836" i="5"/>
  <c r="AD837" i="5"/>
  <c r="AG837" i="5"/>
  <c r="AD838" i="5"/>
  <c r="AG838" i="5"/>
  <c r="AD609" i="5"/>
  <c r="AG609" i="5"/>
  <c r="AD839" i="5"/>
  <c r="AG839" i="5"/>
  <c r="AD841" i="5"/>
  <c r="AG841" i="5"/>
  <c r="AD842" i="5"/>
  <c r="AG842" i="5"/>
  <c r="AD616" i="5"/>
  <c r="AG616" i="5"/>
  <c r="AD617" i="5"/>
  <c r="AG617" i="5"/>
  <c r="AD844" i="5"/>
  <c r="AG844" i="5"/>
  <c r="AD846" i="5"/>
  <c r="AG846" i="5"/>
  <c r="AD847" i="5"/>
  <c r="AG847" i="5"/>
  <c r="AD848" i="5"/>
  <c r="AG848" i="5"/>
  <c r="AD849" i="5"/>
  <c r="AG849" i="5"/>
  <c r="AD850" i="5"/>
  <c r="AG850" i="5"/>
  <c r="AD851" i="5"/>
  <c r="AG851" i="5"/>
  <c r="AD619" i="5"/>
  <c r="AG619" i="5"/>
  <c r="AD620" i="5"/>
  <c r="AG620" i="5"/>
  <c r="AD852" i="5"/>
  <c r="AG852" i="5"/>
  <c r="AD855" i="5"/>
  <c r="AG855" i="5"/>
  <c r="AD1188" i="5"/>
  <c r="AG1188" i="5"/>
  <c r="AD856" i="5"/>
  <c r="AG856" i="5"/>
  <c r="AD857" i="5"/>
  <c r="AG857" i="5"/>
  <c r="AD858" i="5"/>
  <c r="AG858" i="5"/>
  <c r="AD668" i="5"/>
  <c r="AG668" i="5"/>
  <c r="AD859" i="5"/>
  <c r="AG859" i="5"/>
  <c r="AD625" i="5"/>
  <c r="AG625" i="5"/>
  <c r="AD860" i="5"/>
  <c r="AG860" i="5"/>
  <c r="AD626" i="5"/>
  <c r="AG626" i="5"/>
  <c r="AD861" i="5"/>
  <c r="AG861" i="5"/>
  <c r="AD862" i="5"/>
  <c r="AG862" i="5"/>
  <c r="AD1030" i="5"/>
  <c r="AG1030" i="5"/>
  <c r="AD864" i="5"/>
  <c r="AG864" i="5"/>
  <c r="AD865" i="5"/>
  <c r="AG865" i="5"/>
  <c r="AD866" i="5"/>
  <c r="AG866" i="5"/>
  <c r="AD686" i="5"/>
  <c r="AG686" i="5"/>
  <c r="AD867" i="5"/>
  <c r="AG867" i="5"/>
  <c r="AD799" i="5"/>
  <c r="AG799" i="5"/>
  <c r="AD868" i="5"/>
  <c r="AG868" i="5"/>
  <c r="AD870" i="5"/>
  <c r="AG870" i="5"/>
  <c r="AD749" i="5"/>
  <c r="AG749" i="5"/>
  <c r="AD873" i="5"/>
  <c r="AG873" i="5"/>
  <c r="AD875" i="5"/>
  <c r="AG875" i="5"/>
  <c r="AD754" i="5"/>
  <c r="AG754" i="5"/>
  <c r="AD878" i="5"/>
  <c r="AG878" i="5"/>
  <c r="AD880" i="5"/>
  <c r="AG880" i="5"/>
  <c r="AD882" i="5"/>
  <c r="AG882" i="5"/>
  <c r="AD639" i="5"/>
  <c r="AG639" i="5"/>
  <c r="AD883" i="5"/>
  <c r="AG883" i="5"/>
  <c r="AD884" i="5"/>
  <c r="AG884" i="5"/>
  <c r="AD885" i="5"/>
  <c r="AG885" i="5"/>
  <c r="AD887" i="5"/>
  <c r="AG887" i="5"/>
  <c r="AD643" i="5"/>
  <c r="AG643" i="5"/>
  <c r="AD1151" i="5"/>
  <c r="AG1151" i="5"/>
  <c r="AD645" i="5"/>
  <c r="AG645" i="5"/>
  <c r="AD888" i="5"/>
  <c r="AG888" i="5"/>
  <c r="AD889" i="5"/>
  <c r="AG889" i="5"/>
  <c r="AD890" i="5"/>
  <c r="AG890" i="5"/>
  <c r="AD891" i="5"/>
  <c r="AG891" i="5"/>
  <c r="AD892" i="5"/>
  <c r="AG892" i="5"/>
  <c r="AD893" i="5"/>
  <c r="AG893" i="5"/>
  <c r="AD650" i="5"/>
  <c r="AG650" i="5"/>
  <c r="AD897" i="5"/>
  <c r="AG897" i="5"/>
  <c r="AD898" i="5"/>
  <c r="AG898" i="5"/>
  <c r="AD899" i="5"/>
  <c r="AG899" i="5"/>
  <c r="AD900" i="5"/>
  <c r="AG900" i="5"/>
  <c r="AD901" i="5"/>
  <c r="AG901" i="5"/>
  <c r="AD903" i="5"/>
  <c r="AG903" i="5"/>
  <c r="AD905" i="5"/>
  <c r="AG905" i="5"/>
  <c r="AD906" i="5"/>
  <c r="AG906" i="5"/>
  <c r="AD907" i="5"/>
  <c r="AG907" i="5"/>
  <c r="AD1137" i="5"/>
  <c r="AG1137" i="5"/>
  <c r="AD660" i="5"/>
  <c r="AG660" i="5"/>
  <c r="AD909" i="5"/>
  <c r="AG909" i="5"/>
  <c r="AD845" i="5"/>
  <c r="AG845" i="5"/>
  <c r="AD663" i="5"/>
  <c r="AG663" i="5"/>
  <c r="AD785" i="5"/>
  <c r="AG785" i="5"/>
  <c r="AD913" i="5"/>
  <c r="AG913" i="5"/>
  <c r="AD915" i="5"/>
  <c r="AG915" i="5"/>
  <c r="AD916" i="5"/>
  <c r="AG916" i="5"/>
  <c r="AD917" i="5"/>
  <c r="AG917" i="5"/>
  <c r="AD667" i="5"/>
  <c r="AG667" i="5"/>
  <c r="AD669" i="5"/>
  <c r="AG669" i="5"/>
  <c r="AD671" i="5"/>
  <c r="AG671" i="5"/>
  <c r="AD918" i="5"/>
  <c r="AG918" i="5"/>
  <c r="AD920" i="5"/>
  <c r="AG920" i="5"/>
  <c r="AD921" i="5"/>
  <c r="AG921" i="5"/>
  <c r="AD922" i="5"/>
  <c r="AG922" i="5"/>
  <c r="AD674" i="5"/>
  <c r="AG674" i="5"/>
  <c r="AD924" i="5"/>
  <c r="AG924" i="5"/>
  <c r="AD925" i="5"/>
  <c r="AG925" i="5"/>
  <c r="AD737" i="5"/>
  <c r="AG737" i="5"/>
  <c r="AD677" i="5"/>
  <c r="AG677" i="5"/>
  <c r="AD927" i="5"/>
  <c r="AG927" i="5"/>
  <c r="AD679" i="5"/>
  <c r="AG679" i="5"/>
  <c r="AD928" i="5"/>
  <c r="AG928" i="5"/>
  <c r="AD930" i="5"/>
  <c r="AG930" i="5"/>
  <c r="AD931" i="5"/>
  <c r="AG931" i="5"/>
  <c r="AD932" i="5"/>
  <c r="AG932" i="5"/>
  <c r="AD933" i="5"/>
  <c r="AG933" i="5"/>
  <c r="AD1081" i="5"/>
  <c r="AG1081" i="5"/>
  <c r="AD935" i="5"/>
  <c r="AG935" i="5"/>
  <c r="AD985" i="5"/>
  <c r="AG985" i="5"/>
  <c r="AD936" i="5"/>
  <c r="AG936" i="5"/>
  <c r="AD700" i="5"/>
  <c r="AG700" i="5"/>
  <c r="AD877" i="5"/>
  <c r="AG877" i="5"/>
  <c r="AD938" i="5"/>
  <c r="AG938" i="5"/>
  <c r="AD939" i="5"/>
  <c r="AG939" i="5"/>
  <c r="AD940" i="5"/>
  <c r="AG940" i="5"/>
  <c r="AD705" i="5"/>
  <c r="AG705" i="5"/>
  <c r="AD941" i="5"/>
  <c r="AG941" i="5"/>
  <c r="AD943" i="5"/>
  <c r="AG943" i="5"/>
  <c r="AD944" i="5"/>
  <c r="AG944" i="5"/>
  <c r="AD945" i="5"/>
  <c r="AG945" i="5"/>
  <c r="AD706" i="5"/>
  <c r="AG706" i="5"/>
  <c r="AD946" i="5"/>
  <c r="AG946" i="5"/>
  <c r="AD812" i="5"/>
  <c r="AG812" i="5"/>
  <c r="AD948" i="5"/>
  <c r="AG948" i="5"/>
  <c r="AD886" i="5"/>
  <c r="AG886" i="5"/>
  <c r="AD949" i="5"/>
  <c r="AG949" i="5"/>
  <c r="AD710" i="5"/>
  <c r="AG710" i="5"/>
  <c r="AD953" i="5"/>
  <c r="AG953" i="5"/>
  <c r="AD954" i="5"/>
  <c r="AG954" i="5"/>
  <c r="AD713" i="5"/>
  <c r="AG713" i="5"/>
  <c r="AD826" i="5"/>
  <c r="AG826" i="5"/>
  <c r="AD714" i="5"/>
  <c r="AG714" i="5"/>
  <c r="AD717" i="5"/>
  <c r="AG717" i="5"/>
  <c r="AD956" i="5"/>
  <c r="AG956" i="5"/>
  <c r="AD957" i="5"/>
  <c r="AG957" i="5"/>
  <c r="AD1015" i="5"/>
  <c r="AG1015" i="5"/>
  <c r="AD1134" i="5"/>
  <c r="AG1134" i="5"/>
  <c r="AD727" i="5"/>
  <c r="AG727" i="5"/>
  <c r="AD962" i="5"/>
  <c r="AG962" i="5"/>
  <c r="AD963" i="5"/>
  <c r="AG963" i="5"/>
  <c r="AD964" i="5"/>
  <c r="AG964" i="5"/>
  <c r="AD966" i="5"/>
  <c r="AG966" i="5"/>
  <c r="AD967" i="5"/>
  <c r="AG967" i="5"/>
  <c r="AD787" i="5"/>
  <c r="AG787" i="5"/>
  <c r="AD969" i="5"/>
  <c r="AG969" i="5"/>
  <c r="AD970" i="5"/>
  <c r="AG970" i="5"/>
  <c r="AD971" i="5"/>
  <c r="AG971" i="5"/>
  <c r="AD973" i="5"/>
  <c r="AG973" i="5"/>
  <c r="AD974" i="5"/>
  <c r="AG974" i="5"/>
  <c r="AD975" i="5"/>
  <c r="AG975" i="5"/>
  <c r="AD976" i="5"/>
  <c r="AG976" i="5"/>
  <c r="AD977" i="5"/>
  <c r="AG977" i="5"/>
  <c r="AD978" i="5"/>
  <c r="AG978" i="5"/>
  <c r="AD929" i="5"/>
  <c r="AG929" i="5"/>
  <c r="AD979" i="5"/>
  <c r="AG979" i="5"/>
  <c r="AD980" i="5"/>
  <c r="AG980" i="5"/>
  <c r="AD742" i="5"/>
  <c r="AG742" i="5"/>
  <c r="AD795" i="5"/>
  <c r="AG795" i="5"/>
  <c r="AD981" i="5"/>
  <c r="AG981" i="5"/>
  <c r="AD982" i="5"/>
  <c r="AG982" i="5"/>
  <c r="AD983" i="5"/>
  <c r="AG983" i="5"/>
  <c r="AD984" i="5"/>
  <c r="AG984" i="5"/>
  <c r="AD986" i="5"/>
  <c r="AG986" i="5"/>
  <c r="AD805" i="5"/>
  <c r="AG805" i="5"/>
  <c r="AD755" i="5"/>
  <c r="AG755" i="5"/>
  <c r="AD990" i="5"/>
  <c r="AG990" i="5"/>
  <c r="AD992" i="5"/>
  <c r="AG992" i="5"/>
  <c r="AD991" i="5"/>
  <c r="AG991" i="5"/>
  <c r="AD759" i="5"/>
  <c r="AG759" i="5"/>
  <c r="AD1041" i="5"/>
  <c r="AG1041" i="5"/>
  <c r="AD993" i="5"/>
  <c r="AG993" i="5"/>
  <c r="AD760" i="5"/>
  <c r="AG760" i="5"/>
  <c r="AD994" i="5"/>
  <c r="AG994" i="5"/>
  <c r="AD995" i="5"/>
  <c r="AG995" i="5"/>
  <c r="AD763" i="5"/>
  <c r="AG763" i="5"/>
  <c r="AD996" i="5"/>
  <c r="AG996" i="5"/>
  <c r="AD997" i="5"/>
  <c r="AG997" i="5"/>
  <c r="AD998" i="5"/>
  <c r="AG998" i="5"/>
  <c r="AD765" i="5"/>
  <c r="AG765" i="5"/>
  <c r="AD999" i="5"/>
  <c r="AG999" i="5"/>
  <c r="AD1002" i="5"/>
  <c r="AG1002" i="5"/>
  <c r="AD1007" i="5"/>
  <c r="AG1007" i="5"/>
  <c r="AD771" i="5"/>
  <c r="AG771" i="5"/>
  <c r="AD1008" i="5"/>
  <c r="AG1008" i="5"/>
  <c r="AD773" i="5"/>
  <c r="AG773" i="5"/>
  <c r="AD1011" i="5"/>
  <c r="AG1011" i="5"/>
  <c r="AD1012" i="5"/>
  <c r="AG1012" i="5"/>
  <c r="AD1099" i="5"/>
  <c r="AG1099" i="5"/>
  <c r="AD1014" i="5"/>
  <c r="AG1014" i="5"/>
  <c r="AD896" i="5"/>
  <c r="AG896" i="5"/>
  <c r="AD778" i="5"/>
  <c r="AG778" i="5"/>
  <c r="AD1018" i="5"/>
  <c r="AG1018" i="5"/>
  <c r="AD779" i="5"/>
  <c r="AG779" i="5"/>
  <c r="AD1019" i="5"/>
  <c r="AG1019" i="5"/>
  <c r="AD1020" i="5"/>
  <c r="AG1020" i="5"/>
  <c r="AD1021" i="5"/>
  <c r="AG1021" i="5"/>
  <c r="AD1022" i="5"/>
  <c r="AG1022" i="5"/>
  <c r="AD1023" i="5"/>
  <c r="AG1023" i="5"/>
  <c r="AD784" i="5"/>
  <c r="AG784" i="5"/>
  <c r="AD912" i="5"/>
  <c r="AG912" i="5"/>
  <c r="AD1025" i="5"/>
  <c r="AG1025" i="5"/>
  <c r="AD972" i="5"/>
  <c r="AG972" i="5"/>
  <c r="AD792" i="5"/>
  <c r="AG792" i="5"/>
  <c r="AD1027" i="5"/>
  <c r="AG1027" i="5"/>
  <c r="AD1029" i="5"/>
  <c r="AG1029" i="5"/>
  <c r="AD1032" i="5"/>
  <c r="AG1032" i="5"/>
  <c r="AD1033" i="5"/>
  <c r="AG1033" i="5"/>
  <c r="AD685" i="5"/>
  <c r="AG685" i="5"/>
  <c r="AD1143" i="5"/>
  <c r="AG1143" i="5"/>
  <c r="AD800" i="5"/>
  <c r="AG800" i="5"/>
  <c r="AD1036" i="5"/>
  <c r="AG1036" i="5"/>
  <c r="AD802" i="5"/>
  <c r="AG802" i="5"/>
  <c r="AD1205" i="5"/>
  <c r="AG1205" i="5"/>
  <c r="AD1039" i="5"/>
  <c r="AG1039" i="5"/>
  <c r="AD1169" i="5"/>
  <c r="AG1169" i="5"/>
  <c r="AD809" i="5"/>
  <c r="AG809" i="5"/>
  <c r="AD1042" i="5"/>
  <c r="AG1042" i="5"/>
  <c r="AD1043" i="5"/>
  <c r="AG1043" i="5"/>
  <c r="AD816" i="5"/>
  <c r="AG816" i="5"/>
  <c r="AD1044" i="5"/>
  <c r="AG1044" i="5"/>
  <c r="AD1045" i="5"/>
  <c r="AG1045" i="5"/>
  <c r="AD819" i="5"/>
  <c r="AG819" i="5"/>
  <c r="AD1046" i="5"/>
  <c r="AG1046" i="5"/>
  <c r="AD1047" i="5"/>
  <c r="AG1047" i="5"/>
  <c r="AD1050" i="5"/>
  <c r="AG1050" i="5"/>
  <c r="AD1053" i="5"/>
  <c r="AG1053" i="5"/>
  <c r="AD1051" i="5"/>
  <c r="AG1051" i="5"/>
  <c r="AD831" i="5"/>
  <c r="AG831" i="5"/>
  <c r="AD1054" i="5"/>
  <c r="AG1054" i="5"/>
  <c r="AD834" i="5"/>
  <c r="AG834" i="5"/>
  <c r="AD1055" i="5"/>
  <c r="AG1055" i="5"/>
  <c r="AD1056" i="5"/>
  <c r="AG1056" i="5"/>
  <c r="AD1057" i="5"/>
  <c r="AG1057" i="5"/>
  <c r="AD1101" i="5"/>
  <c r="AG1101" i="5"/>
  <c r="AD840" i="5"/>
  <c r="AG840" i="5"/>
  <c r="AD1060" i="5"/>
  <c r="AG1060" i="5"/>
  <c r="AD1062" i="5"/>
  <c r="AG1062" i="5"/>
  <c r="AD1063" i="5"/>
  <c r="AG1063" i="5"/>
  <c r="AD1016" i="5"/>
  <c r="AG1016" i="5"/>
  <c r="AD1064" i="5"/>
  <c r="AG1064" i="5"/>
  <c r="AD1065" i="5"/>
  <c r="AG1065" i="5"/>
  <c r="AD1066" i="5"/>
  <c r="AG1066" i="5"/>
  <c r="AD1068" i="5"/>
  <c r="AG1068" i="5"/>
  <c r="AD1276" i="5"/>
  <c r="AG1276" i="5"/>
  <c r="AD1069" i="5"/>
  <c r="AG1069" i="5"/>
  <c r="AD1070" i="5"/>
  <c r="AG1070" i="5"/>
  <c r="AD843" i="5"/>
  <c r="AG843" i="5"/>
  <c r="AD1072" i="5"/>
  <c r="AG1072" i="5"/>
  <c r="AD853" i="5"/>
  <c r="AG853" i="5"/>
  <c r="AD854" i="5"/>
  <c r="AG854" i="5"/>
  <c r="AD1075" i="5"/>
  <c r="AG1075" i="5"/>
  <c r="AD1076" i="5"/>
  <c r="AG1076" i="5"/>
  <c r="AD1077" i="5"/>
  <c r="AG1077" i="5"/>
  <c r="AD1078" i="5"/>
  <c r="AG1078" i="5"/>
  <c r="AD1079" i="5"/>
  <c r="AG1079" i="5"/>
  <c r="AD863" i="5"/>
  <c r="AG863" i="5"/>
  <c r="AD1080" i="5"/>
  <c r="AG1080" i="5"/>
  <c r="AD1243" i="5"/>
  <c r="AG1243" i="5"/>
  <c r="AD1083" i="5"/>
  <c r="AG1083" i="5"/>
  <c r="AD869" i="5"/>
  <c r="AG869" i="5"/>
  <c r="AD1084" i="5"/>
  <c r="AG1084" i="5"/>
  <c r="AD871" i="5"/>
  <c r="AG871" i="5"/>
  <c r="AD872" i="5"/>
  <c r="AG872" i="5"/>
  <c r="AD874" i="5"/>
  <c r="AG874" i="5"/>
  <c r="AD876" i="5"/>
  <c r="AG876" i="5"/>
  <c r="AD1040" i="5"/>
  <c r="AG1040" i="5"/>
  <c r="AD879" i="5"/>
  <c r="AG879" i="5"/>
  <c r="AD1088" i="5"/>
  <c r="AG1088" i="5"/>
  <c r="AD881" i="5"/>
  <c r="AG881" i="5"/>
  <c r="AD1089" i="5"/>
  <c r="AG1089" i="5"/>
  <c r="AD1090" i="5"/>
  <c r="AG1090" i="5"/>
  <c r="AD1091" i="5"/>
  <c r="AG1091" i="5"/>
  <c r="AD1094" i="5"/>
  <c r="AG1094" i="5"/>
  <c r="AD1092" i="5"/>
  <c r="AG1092" i="5"/>
  <c r="AD1093" i="5"/>
  <c r="AG1093" i="5"/>
  <c r="AD1095" i="5"/>
  <c r="AG1095" i="5"/>
  <c r="AD1096" i="5"/>
  <c r="AG1096" i="5"/>
  <c r="AD1097" i="5"/>
  <c r="AG1097" i="5"/>
  <c r="AD895" i="5"/>
  <c r="AG895" i="5"/>
  <c r="AD1098" i="5"/>
  <c r="AG1098" i="5"/>
  <c r="AD1100" i="5"/>
  <c r="AG1100" i="5"/>
  <c r="AD1102" i="5"/>
  <c r="AG1102" i="5"/>
  <c r="AD1103" i="5"/>
  <c r="AG1103" i="5"/>
  <c r="AD902" i="5"/>
  <c r="AG902" i="5"/>
  <c r="AD904" i="5"/>
  <c r="AG904" i="5"/>
  <c r="AD908" i="5"/>
  <c r="AG908" i="5"/>
  <c r="AD1107" i="5"/>
  <c r="AG1107" i="5"/>
  <c r="AD1108" i="5"/>
  <c r="AG1108" i="5"/>
  <c r="AD910" i="5"/>
  <c r="AG910" i="5"/>
  <c r="AD911" i="5"/>
  <c r="AG911" i="5"/>
  <c r="AD914" i="5"/>
  <c r="AG914" i="5"/>
  <c r="AD1110" i="5"/>
  <c r="AG1110" i="5"/>
  <c r="AD1111" i="5"/>
  <c r="AG1111" i="5"/>
  <c r="AD919" i="5"/>
  <c r="AG919" i="5"/>
  <c r="AD1113" i="5"/>
  <c r="AG1113" i="5"/>
  <c r="AD923" i="5"/>
  <c r="AG923" i="5"/>
  <c r="AD1115" i="5"/>
  <c r="AG1115" i="5"/>
  <c r="AD926" i="5"/>
  <c r="AG926" i="5"/>
  <c r="AD1164" i="5"/>
  <c r="AG1164" i="5"/>
  <c r="AD1116" i="5"/>
  <c r="AG1116" i="5"/>
  <c r="AD934" i="5"/>
  <c r="AG934" i="5"/>
  <c r="AD1085" i="5"/>
  <c r="AG1085" i="5"/>
  <c r="AD937" i="5"/>
  <c r="AG937" i="5"/>
  <c r="AD1086" i="5"/>
  <c r="AG1086" i="5"/>
  <c r="AD1118" i="5"/>
  <c r="AG1118" i="5"/>
  <c r="AD942" i="5"/>
  <c r="AG942" i="5"/>
  <c r="AD947" i="5"/>
  <c r="AG947" i="5"/>
  <c r="AD1150" i="5"/>
  <c r="AG1150" i="5"/>
  <c r="AD1121" i="5"/>
  <c r="AG1121" i="5"/>
  <c r="AD1176" i="5"/>
  <c r="AG1176" i="5"/>
  <c r="AD950" i="5"/>
  <c r="AG950" i="5"/>
  <c r="AD951" i="5"/>
  <c r="AG951" i="5"/>
  <c r="AD952" i="5"/>
  <c r="AG952" i="5"/>
  <c r="AD1123" i="5"/>
  <c r="AG1123" i="5"/>
  <c r="AD1252" i="5"/>
  <c r="AG1252" i="5"/>
  <c r="AD1125" i="5"/>
  <c r="AG1125" i="5"/>
  <c r="AD1127" i="5"/>
  <c r="AG1127" i="5"/>
  <c r="AD1126" i="5"/>
  <c r="AG1126" i="5"/>
  <c r="AD1128" i="5"/>
  <c r="AG1128" i="5"/>
  <c r="AD1129" i="5"/>
  <c r="AG1129" i="5"/>
  <c r="AD1130" i="5"/>
  <c r="AG1130" i="5"/>
  <c r="AD1131" i="5"/>
  <c r="AG1131" i="5"/>
  <c r="AD958" i="5"/>
  <c r="AG958" i="5"/>
  <c r="AD1133" i="5"/>
  <c r="AG1133" i="5"/>
  <c r="AD959" i="5"/>
  <c r="AG959" i="5"/>
  <c r="AD960" i="5"/>
  <c r="AG960" i="5"/>
  <c r="AD961" i="5"/>
  <c r="AG961" i="5"/>
  <c r="AD1135" i="5"/>
  <c r="AG1135" i="5"/>
  <c r="AD965" i="5"/>
  <c r="AG965" i="5"/>
  <c r="AD1138" i="5"/>
  <c r="AG1138" i="5"/>
  <c r="AD1139" i="5"/>
  <c r="AG1139" i="5"/>
  <c r="AD1140" i="5"/>
  <c r="AG1140" i="5"/>
  <c r="AD968" i="5"/>
  <c r="AG968" i="5"/>
  <c r="AD1141" i="5"/>
  <c r="AG1141" i="5"/>
  <c r="AD1142" i="5"/>
  <c r="AG1142" i="5"/>
  <c r="AD1146" i="5"/>
  <c r="AG1146" i="5"/>
  <c r="AD987" i="5"/>
  <c r="AG987" i="5"/>
  <c r="AD988" i="5"/>
  <c r="AG988" i="5"/>
  <c r="AD1148" i="5"/>
  <c r="AG1148" i="5"/>
  <c r="AD989" i="5"/>
  <c r="AG989" i="5"/>
  <c r="AD1000" i="5"/>
  <c r="AG1000" i="5"/>
  <c r="AD1001" i="5"/>
  <c r="AG1001" i="5"/>
  <c r="AD1003" i="5"/>
  <c r="AG1003" i="5"/>
  <c r="AD1004" i="5"/>
  <c r="AG1004" i="5"/>
  <c r="AD1005" i="5"/>
  <c r="AG1005" i="5"/>
  <c r="AD1006" i="5"/>
  <c r="AG1006" i="5"/>
  <c r="AD1009" i="5"/>
  <c r="AG1009" i="5"/>
  <c r="AD1010" i="5"/>
  <c r="AG1010" i="5"/>
  <c r="AD1152" i="5"/>
  <c r="AG1152" i="5"/>
  <c r="AD1013" i="5"/>
  <c r="AG1013" i="5"/>
  <c r="AD1155" i="5"/>
  <c r="AG1155" i="5"/>
  <c r="AD1156" i="5"/>
  <c r="AG1156" i="5"/>
  <c r="AD1157" i="5"/>
  <c r="AG1157" i="5"/>
  <c r="AD1158" i="5"/>
  <c r="AG1158" i="5"/>
  <c r="AD1017" i="5"/>
  <c r="AG1017" i="5"/>
  <c r="AD1160" i="5"/>
  <c r="AG1160" i="5"/>
  <c r="AD1161" i="5"/>
  <c r="AG1161" i="5"/>
  <c r="AD1162" i="5"/>
  <c r="AG1162" i="5"/>
  <c r="AD1024" i="5"/>
  <c r="AG1024" i="5"/>
  <c r="AD1026" i="5"/>
  <c r="AG1026" i="5"/>
  <c r="AD1028" i="5"/>
  <c r="AG1028" i="5"/>
  <c r="AD1031" i="5"/>
  <c r="AG1031" i="5"/>
  <c r="AD1166" i="5"/>
  <c r="AG1166" i="5"/>
  <c r="AD1167" i="5"/>
  <c r="AG1167" i="5"/>
  <c r="AD1265" i="5"/>
  <c r="AG1265" i="5"/>
  <c r="AD1034" i="5"/>
  <c r="AG1034" i="5"/>
  <c r="AD1035" i="5"/>
  <c r="AG1035" i="5"/>
  <c r="AD1037" i="5"/>
  <c r="AG1037" i="5"/>
  <c r="AD1168" i="5"/>
  <c r="AG1168" i="5"/>
  <c r="AD1038" i="5"/>
  <c r="AG1038" i="5"/>
  <c r="AD1171" i="5"/>
  <c r="AG1171" i="5"/>
  <c r="AD1172" i="5"/>
  <c r="AG1172" i="5"/>
  <c r="AD810" i="5"/>
  <c r="AG810" i="5"/>
  <c r="AD1173" i="5"/>
  <c r="AG1173" i="5"/>
  <c r="AD1174" i="5"/>
  <c r="AG1174" i="5"/>
  <c r="AD1175" i="5"/>
  <c r="AG1175" i="5"/>
  <c r="AD1048" i="5"/>
  <c r="AG1048" i="5"/>
  <c r="AD1049" i="5"/>
  <c r="AG1049" i="5"/>
  <c r="AD1179" i="5"/>
  <c r="AG1179" i="5"/>
  <c r="AD1058" i="5"/>
  <c r="AG1058" i="5"/>
  <c r="AD1183" i="5"/>
  <c r="AG1183" i="5"/>
  <c r="AD1067" i="5"/>
  <c r="AG1067" i="5"/>
  <c r="AD1186" i="5"/>
  <c r="AG1186" i="5"/>
  <c r="AD1071" i="5"/>
  <c r="AG1071" i="5"/>
  <c r="AD1073" i="5"/>
  <c r="AG1073" i="5"/>
  <c r="AD1074" i="5"/>
  <c r="AG1074" i="5"/>
  <c r="AD1189" i="5"/>
  <c r="AG1189" i="5"/>
  <c r="AD1190" i="5"/>
  <c r="AG1190" i="5"/>
  <c r="AD1191" i="5"/>
  <c r="AG1191" i="5"/>
  <c r="AD1197" i="5"/>
  <c r="AG1197" i="5"/>
  <c r="AD1082" i="5"/>
  <c r="AG1082" i="5"/>
  <c r="AD1208" i="5"/>
  <c r="AG1208" i="5"/>
  <c r="AD1087" i="5"/>
  <c r="AG1087" i="5"/>
  <c r="AD1210" i="5"/>
  <c r="AG1210" i="5"/>
  <c r="AD1213" i="5"/>
  <c r="AG1213" i="5"/>
  <c r="AD1215" i="5"/>
  <c r="AG1215" i="5"/>
  <c r="AD1216" i="5"/>
  <c r="AG1216" i="5"/>
  <c r="AD1218" i="5"/>
  <c r="AG1218" i="5"/>
  <c r="AD894" i="5"/>
  <c r="AG894" i="5"/>
  <c r="AD1219" i="5"/>
  <c r="AG1219" i="5"/>
  <c r="AD1222" i="5"/>
  <c r="AG1222" i="5"/>
  <c r="AD1104" i="5"/>
  <c r="AG1104" i="5"/>
  <c r="AD1106" i="5"/>
  <c r="AG1106" i="5"/>
  <c r="AD1109" i="5"/>
  <c r="AG1109" i="5"/>
  <c r="AD1230" i="5"/>
  <c r="AG1230" i="5"/>
  <c r="AD1231" i="5"/>
  <c r="AG1231" i="5"/>
  <c r="AD1233" i="5"/>
  <c r="AG1233" i="5"/>
  <c r="AD1112" i="5"/>
  <c r="AG1112" i="5"/>
  <c r="AD1114" i="5"/>
  <c r="AG1114" i="5"/>
  <c r="AD1236" i="5"/>
  <c r="AG1236" i="5"/>
  <c r="AD1298" i="5"/>
  <c r="AG1298" i="5"/>
  <c r="AD1238" i="5"/>
  <c r="AG1238" i="5"/>
  <c r="AD1244" i="5"/>
  <c r="AG1244" i="5"/>
  <c r="AD1245" i="5"/>
  <c r="AG1245" i="5"/>
  <c r="AD1425" i="5"/>
  <c r="AG1425" i="5"/>
  <c r="AD1119" i="5"/>
  <c r="AG1119" i="5"/>
  <c r="AD1248" i="5"/>
  <c r="AG1248" i="5"/>
  <c r="AD1249" i="5"/>
  <c r="AG1249" i="5"/>
  <c r="AD1122" i="5"/>
  <c r="AG1122" i="5"/>
  <c r="AD1250" i="5"/>
  <c r="AG1250" i="5"/>
  <c r="AD1124" i="5"/>
  <c r="AG1124" i="5"/>
  <c r="AD1299" i="5"/>
  <c r="AG1299" i="5"/>
  <c r="AD1132" i="5"/>
  <c r="AG1132" i="5"/>
  <c r="AD1254" i="5"/>
  <c r="AG1254" i="5"/>
  <c r="AD1136" i="5"/>
  <c r="AG1136" i="5"/>
  <c r="AD1257" i="5"/>
  <c r="AG1257" i="5"/>
  <c r="AD1258" i="5"/>
  <c r="AG1258" i="5"/>
  <c r="AD1259" i="5"/>
  <c r="AG1259" i="5"/>
  <c r="AD1263" i="5"/>
  <c r="AG1263" i="5"/>
  <c r="AD1264" i="5"/>
  <c r="AG1264" i="5"/>
  <c r="AD1144" i="5"/>
  <c r="AG1144" i="5"/>
  <c r="AD1145" i="5"/>
  <c r="AG1145" i="5"/>
  <c r="AD1147" i="5"/>
  <c r="AG1147" i="5"/>
  <c r="AD1269" i="5"/>
  <c r="AG1269" i="5"/>
  <c r="AD1271" i="5"/>
  <c r="AG1271" i="5"/>
  <c r="AD1273" i="5"/>
  <c r="AG1273" i="5"/>
  <c r="AD1323" i="5"/>
  <c r="AG1323" i="5"/>
  <c r="AD1279" i="5"/>
  <c r="AG1279" i="5"/>
  <c r="AD1153" i="5"/>
  <c r="AG1153" i="5"/>
  <c r="AD1275" i="5"/>
  <c r="AG1275" i="5"/>
  <c r="AD1159" i="5"/>
  <c r="AG1159" i="5"/>
  <c r="AD1292" i="5"/>
  <c r="AG1292" i="5"/>
  <c r="AD1163" i="5"/>
  <c r="AG1163" i="5"/>
  <c r="AD1282" i="5"/>
  <c r="AG1282" i="5"/>
  <c r="AD1284" i="5"/>
  <c r="AG1284" i="5"/>
  <c r="AD1285" i="5"/>
  <c r="AG1285" i="5"/>
  <c r="AD1291" i="5"/>
  <c r="AG1291" i="5"/>
  <c r="AD1170" i="5"/>
  <c r="AG1170" i="5"/>
  <c r="AD1293" i="5"/>
  <c r="AG1293" i="5"/>
  <c r="AD1297" i="5"/>
  <c r="AG1297" i="5"/>
  <c r="AD1177" i="5"/>
  <c r="AG1177" i="5"/>
  <c r="AD1178" i="5"/>
  <c r="AG1178" i="5"/>
  <c r="AD1180" i="5"/>
  <c r="AG1180" i="5"/>
  <c r="AD1311" i="5"/>
  <c r="AG1311" i="5"/>
  <c r="AD1313" i="5"/>
  <c r="AG1313" i="5"/>
  <c r="AD1059" i="5"/>
  <c r="AG1059" i="5"/>
  <c r="AD1061" i="5"/>
  <c r="AG1061" i="5"/>
  <c r="AD1181" i="5"/>
  <c r="AG1181" i="5"/>
  <c r="AD1182" i="5"/>
  <c r="AG1182" i="5"/>
  <c r="AD1184" i="5"/>
  <c r="AG1184" i="5"/>
  <c r="AD1185" i="5"/>
  <c r="AG1185" i="5"/>
  <c r="AD1306" i="5"/>
  <c r="AG1306" i="5"/>
  <c r="AD1296" i="5"/>
  <c r="AG1296" i="5"/>
  <c r="AD1325" i="5"/>
  <c r="AG1325" i="5"/>
  <c r="AD1192" i="5"/>
  <c r="AG1192" i="5"/>
  <c r="AD1193" i="5"/>
  <c r="AG1193" i="5"/>
  <c r="AD1194" i="5"/>
  <c r="AG1194" i="5"/>
  <c r="AD1316" i="5"/>
  <c r="AG1316" i="5"/>
  <c r="AD1329" i="5"/>
  <c r="AG1329" i="5"/>
  <c r="AD1196" i="5"/>
  <c r="AG1196" i="5"/>
  <c r="AD1198" i="5"/>
  <c r="AG1198" i="5"/>
  <c r="AD1330" i="5"/>
  <c r="AG1330" i="5"/>
  <c r="AD1199" i="5"/>
  <c r="AG1199" i="5"/>
  <c r="AD1200" i="5"/>
  <c r="AG1200" i="5"/>
  <c r="AD1201" i="5"/>
  <c r="AG1201" i="5"/>
  <c r="AD1203" i="5"/>
  <c r="AG1203" i="5"/>
  <c r="AD1204" i="5"/>
  <c r="AG1204" i="5"/>
  <c r="AD1318" i="5"/>
  <c r="AG1318" i="5"/>
  <c r="AD1335" i="5"/>
  <c r="AG1335" i="5"/>
  <c r="AD1206" i="5"/>
  <c r="AG1206" i="5"/>
  <c r="AD1207" i="5"/>
  <c r="AG1207" i="5"/>
  <c r="AD1209" i="5"/>
  <c r="AG1209" i="5"/>
  <c r="AD1303" i="5"/>
  <c r="AG1303" i="5"/>
  <c r="AD1211" i="5"/>
  <c r="AG1211" i="5"/>
  <c r="AD1212" i="5"/>
  <c r="AG1212" i="5"/>
  <c r="AD1214" i="5"/>
  <c r="AG1214" i="5"/>
  <c r="AD1346" i="5"/>
  <c r="AG1346" i="5"/>
  <c r="AD1217" i="5"/>
  <c r="AG1217" i="5"/>
  <c r="AD1349" i="5"/>
  <c r="AG1349" i="5"/>
  <c r="AD1332" i="5"/>
  <c r="AG1332" i="5"/>
  <c r="AD1220" i="5"/>
  <c r="AG1220" i="5"/>
  <c r="AD1350" i="5"/>
  <c r="AG1350" i="5"/>
  <c r="AD1351" i="5"/>
  <c r="AG1351" i="5"/>
  <c r="AD1221" i="5"/>
  <c r="AG1221" i="5"/>
  <c r="AD1336" i="5"/>
  <c r="AG1336" i="5"/>
  <c r="AD1290" i="5"/>
  <c r="AG1290" i="5"/>
  <c r="AD1226" i="5"/>
  <c r="AG1226" i="5"/>
  <c r="AD1344" i="5"/>
  <c r="AG1344" i="5"/>
  <c r="AD1234" i="5"/>
  <c r="AG1234" i="5"/>
  <c r="AD1237" i="5"/>
  <c r="AG1237" i="5"/>
  <c r="AD1239" i="5"/>
  <c r="AG1239" i="5"/>
  <c r="AD1242" i="5"/>
  <c r="AG1242" i="5"/>
  <c r="AD1300" i="5"/>
  <c r="AG1300" i="5"/>
  <c r="AD1352" i="5"/>
  <c r="AG1352" i="5"/>
  <c r="AD1223" i="5"/>
  <c r="AG1223" i="5"/>
  <c r="AD1105" i="5"/>
  <c r="AG1105" i="5"/>
  <c r="AD1224" i="5"/>
  <c r="AG1224" i="5"/>
  <c r="AD1353" i="5"/>
  <c r="AG1353" i="5"/>
  <c r="AD1227" i="5"/>
  <c r="AG1227" i="5"/>
  <c r="AD1228" i="5"/>
  <c r="AG1228" i="5"/>
  <c r="AD1229" i="5"/>
  <c r="AG1229" i="5"/>
  <c r="AD1253" i="5"/>
  <c r="AG1253" i="5"/>
  <c r="AD1235" i="5"/>
  <c r="AG1235" i="5"/>
  <c r="AD1255" i="5"/>
  <c r="AG1255" i="5"/>
  <c r="AD1117" i="5"/>
  <c r="AG1117" i="5"/>
  <c r="AD1240" i="5"/>
  <c r="AG1240" i="5"/>
  <c r="AD1241" i="5"/>
  <c r="AG1241" i="5"/>
  <c r="AD1361" i="5"/>
  <c r="AG1361" i="5"/>
  <c r="AD1256" i="5"/>
  <c r="AG1256" i="5"/>
  <c r="AD1120" i="5"/>
  <c r="AG1120" i="5"/>
  <c r="AD1247" i="5"/>
  <c r="AG1247" i="5"/>
  <c r="AD1261" i="5"/>
  <c r="AG1261" i="5"/>
  <c r="AD1366" i="5"/>
  <c r="AG1366" i="5"/>
  <c r="AD1374" i="5"/>
  <c r="AG1374" i="5"/>
  <c r="AD1367" i="5"/>
  <c r="AG1367" i="5"/>
  <c r="AD1268" i="5"/>
  <c r="AG1268" i="5"/>
  <c r="AD1369" i="5"/>
  <c r="AG1369" i="5"/>
  <c r="AD1272" i="5"/>
  <c r="AG1272" i="5"/>
  <c r="AD1375" i="5"/>
  <c r="AG1375" i="5"/>
  <c r="AD1340" i="5"/>
  <c r="AG1340" i="5"/>
  <c r="AD1377" i="5"/>
  <c r="AG1377" i="5"/>
  <c r="AD1378" i="5"/>
  <c r="AG1378" i="5"/>
  <c r="AD1260" i="5"/>
  <c r="AG1260" i="5"/>
  <c r="AD1262" i="5"/>
  <c r="AG1262" i="5"/>
  <c r="AD1266" i="5"/>
  <c r="AG1266" i="5"/>
  <c r="AD1267" i="5"/>
  <c r="AG1267" i="5"/>
  <c r="AD1383" i="5"/>
  <c r="AG1383" i="5"/>
  <c r="AD1385" i="5"/>
  <c r="AG1385" i="5"/>
  <c r="AD1270" i="5"/>
  <c r="AG1270" i="5"/>
  <c r="AD1394" i="5"/>
  <c r="AG1394" i="5"/>
  <c r="AD1277" i="5"/>
  <c r="AG1277" i="5"/>
  <c r="AD1397" i="5"/>
  <c r="AG1397" i="5"/>
  <c r="AD1281" i="5"/>
  <c r="AG1281" i="5"/>
  <c r="AD1391" i="5"/>
  <c r="AG1391" i="5"/>
  <c r="AD1286" i="5"/>
  <c r="AG1286" i="5"/>
  <c r="AD1283" i="5"/>
  <c r="AG1283" i="5"/>
  <c r="AD1395" i="5"/>
  <c r="AG1395" i="5"/>
  <c r="AD1154" i="5"/>
  <c r="AG1154" i="5"/>
  <c r="AD1287" i="5"/>
  <c r="AG1287" i="5"/>
  <c r="AD1288" i="5"/>
  <c r="AG1288" i="5"/>
  <c r="AD1289" i="5"/>
  <c r="AG1289" i="5"/>
  <c r="AD1399" i="5"/>
  <c r="AG1399" i="5"/>
  <c r="AD1294" i="5"/>
  <c r="AG1294" i="5"/>
  <c r="AD1295" i="5"/>
  <c r="AG1295" i="5"/>
  <c r="AD1402" i="5"/>
  <c r="AG1402" i="5"/>
  <c r="AD1165" i="5"/>
  <c r="AG1165" i="5"/>
  <c r="AD1406" i="5"/>
  <c r="AG1406" i="5"/>
  <c r="AD1304" i="5"/>
  <c r="AG1304" i="5"/>
  <c r="AD1415" i="5"/>
  <c r="AG1415" i="5"/>
  <c r="AD1307" i="5"/>
  <c r="AG1307" i="5"/>
  <c r="AD1416" i="5"/>
  <c r="AG1416" i="5"/>
  <c r="AD1308" i="5"/>
  <c r="AG1308" i="5"/>
  <c r="AD1419" i="5"/>
  <c r="AG1419" i="5"/>
  <c r="AD1310" i="5"/>
  <c r="AG1310" i="5"/>
  <c r="AD1314" i="5"/>
  <c r="AG1314" i="5"/>
  <c r="AD1315" i="5"/>
  <c r="AG1315" i="5"/>
  <c r="AD1420" i="5"/>
  <c r="AG1420" i="5"/>
  <c r="AD1421" i="5"/>
  <c r="AG1421" i="5"/>
  <c r="AD1317" i="5"/>
  <c r="AG1317" i="5"/>
  <c r="AD1424" i="5"/>
  <c r="AG1424" i="5"/>
  <c r="AD1187" i="5"/>
  <c r="AG1187" i="5"/>
  <c r="AD1426" i="5"/>
  <c r="AG1426" i="5"/>
  <c r="AD1321" i="5"/>
  <c r="AG1321" i="5"/>
  <c r="AD1322" i="5"/>
  <c r="AG1322" i="5"/>
  <c r="AD1324" i="5"/>
  <c r="AG1324" i="5"/>
  <c r="AD1427" i="5"/>
  <c r="AG1427" i="5"/>
  <c r="AD1326" i="5"/>
  <c r="AG1326" i="5"/>
  <c r="AD1327" i="5"/>
  <c r="AG1327" i="5"/>
  <c r="AD1195" i="5"/>
  <c r="AG1195" i="5"/>
  <c r="AD1432" i="5"/>
  <c r="AG1432" i="5"/>
  <c r="AD1433" i="5"/>
  <c r="AG1433" i="5"/>
  <c r="AD1333" i="5"/>
  <c r="AG1333" i="5"/>
  <c r="AD1434" i="5"/>
  <c r="AG1434" i="5"/>
  <c r="AD1337" i="5"/>
  <c r="AG1337" i="5"/>
  <c r="AD1339" i="5"/>
  <c r="AG1339" i="5"/>
  <c r="AD1341" i="5"/>
  <c r="AG1341" i="5"/>
  <c r="AD1437" i="5"/>
  <c r="AG1437" i="5"/>
  <c r="AD1438" i="5"/>
  <c r="AG1438" i="5"/>
  <c r="AD1439" i="5"/>
  <c r="AG1439" i="5"/>
  <c r="AD1440" i="5"/>
  <c r="AG1440" i="5"/>
  <c r="AD1355" i="5"/>
  <c r="AG1355" i="5"/>
  <c r="AD1225" i="5"/>
  <c r="AG1225" i="5"/>
  <c r="AD1232" i="5"/>
  <c r="AG1232" i="5"/>
  <c r="AD1354" i="5"/>
  <c r="AG1354" i="5"/>
  <c r="AD1441" i="5"/>
  <c r="AG1441" i="5"/>
  <c r="AD1356" i="5"/>
  <c r="AG1356" i="5"/>
  <c r="AD1443" i="5"/>
  <c r="AG1443" i="5"/>
  <c r="AD1358" i="5"/>
  <c r="AG1358" i="5"/>
  <c r="AD1444" i="5"/>
  <c r="AG1444" i="5"/>
  <c r="AD1359" i="5"/>
  <c r="AG1359" i="5"/>
  <c r="AD1360" i="5"/>
  <c r="AG1360" i="5"/>
  <c r="AD1362" i="5"/>
  <c r="AG1362" i="5"/>
  <c r="AD1446" i="5"/>
  <c r="AG1446" i="5"/>
  <c r="AD1449" i="5"/>
  <c r="AG1449" i="5"/>
  <c r="AD1246" i="5"/>
  <c r="AG1246" i="5"/>
  <c r="AD1364" i="5"/>
  <c r="AG1364" i="5"/>
  <c r="AD131" i="5"/>
  <c r="AG131" i="5"/>
  <c r="AD1251" i="5"/>
  <c r="AG1251" i="5"/>
  <c r="AD1368" i="5"/>
  <c r="AG1368" i="5"/>
  <c r="AD1370" i="5"/>
  <c r="AG1370" i="5"/>
  <c r="AD1371" i="5"/>
  <c r="AG1371" i="5"/>
  <c r="AD1373" i="5"/>
  <c r="AG1373" i="5"/>
  <c r="AD1450" i="5"/>
  <c r="AG1450" i="5"/>
  <c r="AD1451" i="5"/>
  <c r="AG1451" i="5"/>
  <c r="AD1452" i="5"/>
  <c r="AG1452" i="5"/>
  <c r="AD1453" i="5"/>
  <c r="AG1453" i="5"/>
  <c r="AD1454" i="5"/>
  <c r="AG1454" i="5"/>
  <c r="AD1456" i="5"/>
  <c r="AG1456" i="5"/>
  <c r="AD1457" i="5"/>
  <c r="AG1457" i="5"/>
  <c r="AD1379" i="5"/>
  <c r="AG1379" i="5"/>
  <c r="AD1460" i="5"/>
  <c r="AG1460" i="5"/>
  <c r="AD1380" i="5"/>
  <c r="AG1380" i="5"/>
  <c r="AD1381" i="5"/>
  <c r="AG1381" i="5"/>
  <c r="AD1461" i="5"/>
  <c r="AG1461" i="5"/>
  <c r="AD1463" i="5"/>
  <c r="AG1463" i="5"/>
  <c r="AD1386" i="5"/>
  <c r="AG1386" i="5"/>
  <c r="AD1464" i="5"/>
  <c r="AG1464" i="5"/>
  <c r="AD1466" i="5"/>
  <c r="AG1466" i="5"/>
  <c r="AD1467" i="5"/>
  <c r="AG1467" i="5"/>
  <c r="AD1468" i="5"/>
  <c r="AG1468" i="5"/>
  <c r="AD1470" i="5"/>
  <c r="AG1470" i="5"/>
  <c r="AD1686" i="5"/>
  <c r="AG1686" i="5"/>
  <c r="AD1278" i="5"/>
  <c r="AG1278" i="5"/>
  <c r="AD1389" i="5"/>
  <c r="AG1389" i="5"/>
  <c r="AD1390" i="5"/>
  <c r="AG1390" i="5"/>
  <c r="AD1280" i="5"/>
  <c r="AG1280" i="5"/>
  <c r="AD1476" i="5"/>
  <c r="AG1476" i="5"/>
  <c r="AD1478" i="5"/>
  <c r="AG1478" i="5"/>
  <c r="AD1479" i="5"/>
  <c r="AG1479" i="5"/>
  <c r="AD1398" i="5"/>
  <c r="AG1398" i="5"/>
  <c r="AD1400" i="5"/>
  <c r="AG1400" i="5"/>
  <c r="AD1401" i="5"/>
  <c r="AG1401" i="5"/>
  <c r="AD1484" i="5"/>
  <c r="AG1484" i="5"/>
  <c r="AD1405" i="5"/>
  <c r="AG1405" i="5"/>
  <c r="AD1407" i="5"/>
  <c r="AG1407" i="5"/>
  <c r="AD1408" i="5"/>
  <c r="AG1408" i="5"/>
  <c r="AD1409" i="5"/>
  <c r="AG1409" i="5"/>
  <c r="AD1490" i="5"/>
  <c r="AG1490" i="5"/>
  <c r="AD1410" i="5"/>
  <c r="AG1410" i="5"/>
  <c r="AD1302" i="5"/>
  <c r="AG1302" i="5"/>
  <c r="AD1491" i="5"/>
  <c r="AG1491" i="5"/>
  <c r="AD1499" i="5"/>
  <c r="AG1499" i="5"/>
  <c r="AD1494" i="5"/>
  <c r="AG1494" i="5"/>
  <c r="AD1495" i="5"/>
  <c r="AG1495" i="5"/>
  <c r="AD1496" i="5"/>
  <c r="AG1496" i="5"/>
  <c r="AD1309" i="5"/>
  <c r="AG1309" i="5"/>
  <c r="AD1418" i="5"/>
  <c r="AG1418" i="5"/>
  <c r="AD1498" i="5"/>
  <c r="AG1498" i="5"/>
  <c r="AD1312" i="5"/>
  <c r="AG1312" i="5"/>
  <c r="AD1500" i="5"/>
  <c r="AG1500" i="5"/>
  <c r="AD1501" i="5"/>
  <c r="AG1501" i="5"/>
  <c r="AD1423" i="5"/>
  <c r="AG1423" i="5"/>
  <c r="AD1502" i="5"/>
  <c r="AG1502" i="5"/>
  <c r="AD1504" i="5"/>
  <c r="AG1504" i="5"/>
  <c r="AD1320" i="5"/>
  <c r="AG1320" i="5"/>
  <c r="AD1506" i="5"/>
  <c r="AG1506" i="5"/>
  <c r="AD1508" i="5"/>
  <c r="AG1508" i="5"/>
  <c r="AD1431" i="5"/>
  <c r="AG1431" i="5"/>
  <c r="AD1331" i="5"/>
  <c r="AG1331" i="5"/>
  <c r="AD1509" i="5"/>
  <c r="AG1509" i="5"/>
  <c r="AD1511" i="5"/>
  <c r="AG1511" i="5"/>
  <c r="AD1338" i="5"/>
  <c r="AG1338" i="5"/>
  <c r="AD1513" i="5"/>
  <c r="AG1513" i="5"/>
  <c r="AD1342" i="5"/>
  <c r="AG1342" i="5"/>
  <c r="AD1514" i="5"/>
  <c r="AG1514" i="5"/>
  <c r="AD1343" i="5"/>
  <c r="AG1343" i="5"/>
  <c r="AD1345" i="5"/>
  <c r="AG1345" i="5"/>
  <c r="AD1347" i="5"/>
  <c r="AG1347" i="5"/>
  <c r="AD1348" i="5"/>
  <c r="AG1348" i="5"/>
  <c r="AD1515" i="5"/>
  <c r="AG1515" i="5"/>
  <c r="AD1517" i="5"/>
  <c r="AG1517" i="5"/>
  <c r="AD1519" i="5"/>
  <c r="AG1519" i="5"/>
  <c r="AD1520" i="5"/>
  <c r="AG1520" i="5"/>
  <c r="AD1521" i="5"/>
  <c r="AG1521" i="5"/>
  <c r="AD1522" i="5"/>
  <c r="AG1522" i="5"/>
  <c r="AD1523" i="5"/>
  <c r="AG1523" i="5"/>
  <c r="AD1524" i="5"/>
  <c r="AG1524" i="5"/>
  <c r="AD1357" i="5"/>
  <c r="AG1357" i="5"/>
  <c r="AD1525" i="5"/>
  <c r="AG1525" i="5"/>
  <c r="AD1526" i="5"/>
  <c r="AG1526" i="5"/>
  <c r="AD1528" i="5"/>
  <c r="AG1528" i="5"/>
  <c r="AD1529" i="5"/>
  <c r="AG1529" i="5"/>
  <c r="AD1530" i="5"/>
  <c r="AG1530" i="5"/>
  <c r="AD1363" i="5"/>
  <c r="AG1363" i="5"/>
  <c r="AD1447" i="5"/>
  <c r="AG1447" i="5"/>
  <c r="AD1532" i="5"/>
  <c r="AG1532" i="5"/>
  <c r="AD1448" i="5"/>
  <c r="AG1448" i="5"/>
  <c r="AD1365" i="5"/>
  <c r="AG1365" i="5"/>
  <c r="AD1533" i="5"/>
  <c r="AG1533" i="5"/>
  <c r="AD1534" i="5"/>
  <c r="AG1534" i="5"/>
  <c r="AD1535" i="5"/>
  <c r="AG1535" i="5"/>
  <c r="AD1536" i="5"/>
  <c r="AG1536" i="5"/>
  <c r="AD1537" i="5"/>
  <c r="AG1537" i="5"/>
  <c r="AD1372" i="5"/>
  <c r="AG1372" i="5"/>
  <c r="AD1539" i="5"/>
  <c r="AG1539" i="5"/>
  <c r="AD1376" i="5"/>
  <c r="AG1376" i="5"/>
  <c r="AD1455" i="5"/>
  <c r="AG1455" i="5"/>
  <c r="AD1542" i="5"/>
  <c r="AG1542" i="5"/>
  <c r="AD1543" i="5"/>
  <c r="AG1543" i="5"/>
  <c r="AD1459" i="5"/>
  <c r="AG1459" i="5"/>
  <c r="AD1544" i="5"/>
  <c r="AG1544" i="5"/>
  <c r="AD1382" i="5"/>
  <c r="AG1382" i="5"/>
  <c r="AD1546" i="5"/>
  <c r="AG1546" i="5"/>
  <c r="AD1384" i="5"/>
  <c r="AG1384" i="5"/>
  <c r="AD1547" i="5"/>
  <c r="AG1547" i="5"/>
  <c r="AD1548" i="5"/>
  <c r="AG1548" i="5"/>
  <c r="AD1387" i="5"/>
  <c r="AG1387" i="5"/>
  <c r="AD1465" i="5"/>
  <c r="AG1465" i="5"/>
  <c r="AD1469" i="5"/>
  <c r="AG1469" i="5"/>
  <c r="AD1551" i="5"/>
  <c r="AG1551" i="5"/>
  <c r="AD1388" i="5"/>
  <c r="AG1388" i="5"/>
  <c r="AD1556" i="5"/>
  <c r="AG1556" i="5"/>
  <c r="AD1712" i="5"/>
  <c r="AG1712" i="5"/>
  <c r="AD1392" i="5"/>
  <c r="AG1392" i="5"/>
  <c r="AD1552" i="5"/>
  <c r="AG1552" i="5"/>
  <c r="AD1477" i="5"/>
  <c r="AG1477" i="5"/>
  <c r="AD1553" i="5"/>
  <c r="AG1553" i="5"/>
  <c r="AD1554" i="5"/>
  <c r="AG1554" i="5"/>
  <c r="AD1393" i="5"/>
  <c r="AG1393" i="5"/>
  <c r="AD1555" i="5"/>
  <c r="AG1555" i="5"/>
  <c r="AD1334" i="5"/>
  <c r="AG1334" i="5"/>
  <c r="AD1557" i="5"/>
  <c r="AG1557" i="5"/>
  <c r="AD1396" i="5"/>
  <c r="AG1396" i="5"/>
  <c r="AD1481" i="5"/>
  <c r="AG1481" i="5"/>
  <c r="AD1560" i="5"/>
  <c r="AG1560" i="5"/>
  <c r="AD1561" i="5"/>
  <c r="AG1561" i="5"/>
  <c r="AD1562" i="5"/>
  <c r="AG1562" i="5"/>
  <c r="AD1563" i="5"/>
  <c r="AG1563" i="5"/>
  <c r="AD1483" i="5"/>
  <c r="AG1483" i="5"/>
  <c r="AD1564" i="5"/>
  <c r="AG1564" i="5"/>
  <c r="AD1566" i="5"/>
  <c r="AG1566" i="5"/>
  <c r="AD1403" i="5"/>
  <c r="AG1403" i="5"/>
  <c r="AD1404" i="5"/>
  <c r="AG1404" i="5"/>
  <c r="AD1488" i="5"/>
  <c r="AG1488" i="5"/>
  <c r="AD1567" i="5"/>
  <c r="AG1567" i="5"/>
  <c r="AD1411" i="5"/>
  <c r="AG1411" i="5"/>
  <c r="AD1492" i="5"/>
  <c r="AG1492" i="5"/>
  <c r="AD1568" i="5"/>
  <c r="AG1568" i="5"/>
  <c r="AD1569" i="5"/>
  <c r="AG1569" i="5"/>
  <c r="AD1412" i="5"/>
  <c r="AG1412" i="5"/>
  <c r="AD1413" i="5"/>
  <c r="AG1413" i="5"/>
  <c r="AD1414" i="5"/>
  <c r="AG1414" i="5"/>
  <c r="AD1570" i="5"/>
  <c r="AG1570" i="5"/>
  <c r="AD1572" i="5"/>
  <c r="AG1572" i="5"/>
  <c r="AD1573" i="5"/>
  <c r="AG1573" i="5"/>
  <c r="AD1422" i="5"/>
  <c r="AG1422" i="5"/>
  <c r="AD1574" i="5"/>
  <c r="AG1574" i="5"/>
  <c r="AD1575" i="5"/>
  <c r="AG1575" i="5"/>
  <c r="AD1428" i="5"/>
  <c r="AG1428" i="5"/>
  <c r="AD1429" i="5"/>
  <c r="AG1429" i="5"/>
  <c r="AD1430" i="5"/>
  <c r="AG1430" i="5"/>
  <c r="AD1576" i="5"/>
  <c r="AG1576" i="5"/>
  <c r="AD1577" i="5"/>
  <c r="AG1577" i="5"/>
  <c r="AD1578" i="5"/>
  <c r="AG1578" i="5"/>
  <c r="AD1579" i="5"/>
  <c r="AG1579" i="5"/>
  <c r="AD1580" i="5"/>
  <c r="AG1580" i="5"/>
  <c r="AD1581" i="5"/>
  <c r="AG1581" i="5"/>
  <c r="AD1582" i="5"/>
  <c r="AG1582" i="5"/>
  <c r="AD1510" i="5"/>
  <c r="AG1510" i="5"/>
  <c r="AD1435" i="5"/>
  <c r="AG1435" i="5"/>
  <c r="AD1436" i="5"/>
  <c r="AG1436" i="5"/>
  <c r="AD1584" i="5"/>
  <c r="AG1584" i="5"/>
  <c r="AD1585" i="5"/>
  <c r="AG1585" i="5"/>
  <c r="AD1586" i="5"/>
  <c r="AG1586" i="5"/>
  <c r="AD1587" i="5"/>
  <c r="AG1587" i="5"/>
  <c r="AD1588" i="5"/>
  <c r="AG1588" i="5"/>
  <c r="AD1442" i="5"/>
  <c r="AG1442" i="5"/>
  <c r="AD1589" i="5"/>
  <c r="AG1589" i="5"/>
  <c r="AD1590" i="5"/>
  <c r="AG1590" i="5"/>
  <c r="AD1445" i="5"/>
  <c r="AG1445" i="5"/>
  <c r="AD1591" i="5"/>
  <c r="AG1591" i="5"/>
  <c r="AD1592" i="5"/>
  <c r="AG1592" i="5"/>
  <c r="AD1593" i="5"/>
  <c r="AG1593" i="5"/>
  <c r="AD1594" i="5"/>
  <c r="AG1594" i="5"/>
  <c r="AD1595" i="5"/>
  <c r="AG1595" i="5"/>
  <c r="AD1596" i="5"/>
  <c r="AG1596" i="5"/>
  <c r="AD1597" i="5"/>
  <c r="AG1597" i="5"/>
  <c r="AD1598" i="5"/>
  <c r="AG1598" i="5"/>
  <c r="AD1540" i="5"/>
  <c r="AG1540" i="5"/>
  <c r="AD1599" i="5"/>
  <c r="AG1599" i="5"/>
  <c r="AD1600" i="5"/>
  <c r="AG1600" i="5"/>
  <c r="AD1601" i="5"/>
  <c r="AG1601" i="5"/>
  <c r="AD1602" i="5"/>
  <c r="AG1602" i="5"/>
  <c r="AD1603" i="5"/>
  <c r="AG1603" i="5"/>
  <c r="AD1604" i="5"/>
  <c r="AG1604" i="5"/>
  <c r="AD1605" i="5"/>
  <c r="AG1605" i="5"/>
  <c r="AD1606" i="5"/>
  <c r="AG1606" i="5"/>
  <c r="AD1458" i="5"/>
  <c r="AG1458" i="5"/>
  <c r="AD1608" i="5"/>
  <c r="AG1608" i="5"/>
  <c r="AD1609" i="5"/>
  <c r="AG1609" i="5"/>
  <c r="AD1462" i="5"/>
  <c r="AG1462" i="5"/>
  <c r="AD1610" i="5"/>
  <c r="AG1610" i="5"/>
  <c r="AD1611" i="5"/>
  <c r="AG1611" i="5"/>
  <c r="AD1612" i="5"/>
  <c r="AG1612" i="5"/>
  <c r="AD1613" i="5"/>
  <c r="AG1613" i="5"/>
  <c r="AD1471" i="5"/>
  <c r="AG1471" i="5"/>
  <c r="AD1472" i="5"/>
  <c r="AG1472" i="5"/>
  <c r="AD1473" i="5"/>
  <c r="AG1473" i="5"/>
  <c r="AD1474" i="5"/>
  <c r="AG1474" i="5"/>
  <c r="AD1475" i="5"/>
  <c r="AG1475" i="5"/>
  <c r="AD1614" i="5"/>
  <c r="AG1614" i="5"/>
  <c r="AD1615" i="5"/>
  <c r="AG1615" i="5"/>
  <c r="AD1616" i="5"/>
  <c r="AG1616" i="5"/>
  <c r="AD1480" i="5"/>
  <c r="AG1480" i="5"/>
  <c r="AD1559" i="5"/>
  <c r="AG1559" i="5"/>
  <c r="AD1482" i="5"/>
  <c r="AG1482" i="5"/>
  <c r="AD1617" i="5"/>
  <c r="AG1617" i="5"/>
  <c r="AD1618" i="5"/>
  <c r="AG1618" i="5"/>
  <c r="AD1619" i="5"/>
  <c r="AG1619" i="5"/>
  <c r="AD1620" i="5"/>
  <c r="AG1620" i="5"/>
  <c r="AD1621" i="5"/>
  <c r="AG1621" i="5"/>
  <c r="AD1622" i="5"/>
  <c r="AG1622" i="5"/>
  <c r="AD1485" i="5"/>
  <c r="AG1485" i="5"/>
  <c r="AD1623" i="5"/>
  <c r="AG1623" i="5"/>
  <c r="AD1486" i="5"/>
  <c r="AG1486" i="5"/>
  <c r="AD1487" i="5"/>
  <c r="AG1487" i="5"/>
  <c r="AD1489" i="5"/>
  <c r="AG1489" i="5"/>
  <c r="AD1493" i="5"/>
  <c r="AG1493" i="5"/>
  <c r="AD1624" i="5"/>
  <c r="AG1624" i="5"/>
  <c r="AD1625" i="5"/>
  <c r="AG1625" i="5"/>
  <c r="AD1571" i="5"/>
  <c r="AG1571" i="5"/>
  <c r="AD1497" i="5"/>
  <c r="AG1497" i="5"/>
  <c r="AD1626" i="5"/>
  <c r="AG1626" i="5"/>
  <c r="AD1627" i="5"/>
  <c r="AG1627" i="5"/>
  <c r="AD1628" i="5"/>
  <c r="AG1628" i="5"/>
  <c r="AD1629" i="5"/>
  <c r="AG1629" i="5"/>
  <c r="AD1630" i="5"/>
  <c r="AG1630" i="5"/>
  <c r="AD1631" i="5"/>
  <c r="AG1631" i="5"/>
  <c r="AD1632" i="5"/>
  <c r="AG1632" i="5"/>
  <c r="AD1633" i="5"/>
  <c r="AG1633" i="5"/>
  <c r="AD1503" i="5"/>
  <c r="AG1503" i="5"/>
  <c r="AD1634" i="5"/>
  <c r="AG1634" i="5"/>
  <c r="AD1635" i="5"/>
  <c r="AG1635" i="5"/>
  <c r="AD1505" i="5"/>
  <c r="AG1505" i="5"/>
  <c r="AD1636" i="5"/>
  <c r="AG1636" i="5"/>
  <c r="AD1507" i="5"/>
  <c r="AG1507" i="5"/>
  <c r="AD1637" i="5"/>
  <c r="AG1637" i="5"/>
  <c r="AD1638" i="5"/>
  <c r="AG1638" i="5"/>
  <c r="AD1639" i="5"/>
  <c r="AG1639" i="5"/>
  <c r="AD1640" i="5"/>
  <c r="AG1640" i="5"/>
  <c r="AD1512" i="5"/>
  <c r="AG1512" i="5"/>
  <c r="AD1641" i="5"/>
  <c r="AG1641" i="5"/>
  <c r="AD1642" i="5"/>
  <c r="AG1642" i="5"/>
  <c r="AD1583" i="5"/>
  <c r="AG1583" i="5"/>
  <c r="AD1516" i="5"/>
  <c r="AG1516" i="5"/>
  <c r="AD1643" i="5"/>
  <c r="AG1643" i="5"/>
  <c r="AD1518" i="5"/>
  <c r="AG1518" i="5"/>
  <c r="AD1644" i="5"/>
  <c r="AG1644" i="5"/>
  <c r="AD1645" i="5"/>
  <c r="AG1645" i="5"/>
  <c r="AD1646" i="5"/>
  <c r="AG1646" i="5"/>
  <c r="AD1647" i="5"/>
  <c r="AG1647" i="5"/>
  <c r="AD1648" i="5"/>
  <c r="AG1648" i="5"/>
  <c r="AD1527" i="5"/>
  <c r="AG1527" i="5"/>
  <c r="AD1531" i="5"/>
  <c r="AG1531" i="5"/>
  <c r="AD1649" i="5"/>
  <c r="AG1649" i="5"/>
  <c r="AD1650" i="5"/>
  <c r="AG1650" i="5"/>
  <c r="AD1651" i="5"/>
  <c r="AG1651" i="5"/>
  <c r="AD1538" i="5"/>
  <c r="AG1538" i="5"/>
  <c r="AD1652" i="5"/>
  <c r="AG1652" i="5"/>
  <c r="AD1541" i="5"/>
  <c r="AG1541" i="5"/>
  <c r="AD1653" i="5"/>
  <c r="AG1653" i="5"/>
  <c r="AD1654" i="5"/>
  <c r="AG1654" i="5"/>
  <c r="AD1545" i="5"/>
  <c r="AG1545" i="5"/>
  <c r="AD1655" i="5"/>
  <c r="AG1655" i="5"/>
  <c r="AD1656" i="5"/>
  <c r="AG1656" i="5"/>
  <c r="AD1657" i="5"/>
  <c r="AG1657" i="5"/>
  <c r="AD1549" i="5"/>
  <c r="AG1549" i="5"/>
  <c r="AD1658" i="5"/>
  <c r="AG1658" i="5"/>
  <c r="AD1550" i="5"/>
  <c r="AG1550" i="5"/>
  <c r="AD1659" i="5"/>
  <c r="AG1659" i="5"/>
  <c r="AD1660" i="5"/>
  <c r="AG1660" i="5"/>
  <c r="AD1558" i="5"/>
  <c r="AG1558" i="5"/>
  <c r="AD1661" i="5"/>
  <c r="AG1661" i="5"/>
  <c r="AD1565" i="5"/>
  <c r="AG1565" i="5"/>
  <c r="AD1662" i="5"/>
  <c r="AG1662" i="5"/>
  <c r="AD1663" i="5"/>
  <c r="AG1663" i="5"/>
  <c r="AD1664" i="5"/>
  <c r="AG1664" i="5"/>
  <c r="AD1665" i="5"/>
  <c r="AG1665" i="5"/>
  <c r="AD1666" i="5"/>
  <c r="AG1666" i="5"/>
  <c r="AD1667" i="5"/>
  <c r="AG1667" i="5"/>
  <c r="AD1668" i="5"/>
  <c r="AG1668" i="5"/>
  <c r="AD1669" i="5"/>
  <c r="AG1669" i="5"/>
  <c r="AD1670" i="5"/>
  <c r="AG1670" i="5"/>
  <c r="AD1671" i="5"/>
  <c r="AG1671" i="5"/>
  <c r="AD1672" i="5"/>
  <c r="AG1672" i="5"/>
  <c r="AD1673" i="5"/>
  <c r="AG1673" i="5"/>
  <c r="AD1674" i="5"/>
  <c r="AG1674" i="5"/>
  <c r="AD1675" i="5"/>
  <c r="AG1675" i="5"/>
  <c r="AD1677" i="5"/>
  <c r="AG1677" i="5"/>
  <c r="AD1678" i="5"/>
  <c r="AG1678" i="5"/>
  <c r="AD1607" i="5"/>
  <c r="AG1607" i="5"/>
  <c r="AD1679" i="5"/>
  <c r="AG1679" i="5"/>
  <c r="AD1680" i="5"/>
  <c r="AG1680" i="5"/>
  <c r="AD1681" i="5"/>
  <c r="AG1681" i="5"/>
  <c r="AD1682" i="5"/>
  <c r="AG1682" i="5"/>
  <c r="AD1683" i="5"/>
  <c r="AG1683" i="5"/>
  <c r="AD1684" i="5"/>
  <c r="AG1684" i="5"/>
  <c r="AD1685" i="5"/>
  <c r="AG1685" i="5"/>
  <c r="AD1676" i="5"/>
  <c r="AG1676" i="5"/>
  <c r="AD1687" i="5"/>
  <c r="AG1687" i="5"/>
  <c r="AD1688" i="5"/>
  <c r="AG1688" i="5"/>
  <c r="AD1689" i="5"/>
  <c r="AG1689" i="5"/>
  <c r="AD1690" i="5"/>
  <c r="AG1690" i="5"/>
  <c r="AD1691" i="5"/>
  <c r="AG1691" i="5"/>
  <c r="AD1692" i="5"/>
  <c r="AG1692" i="5"/>
  <c r="AD1693" i="5"/>
  <c r="AG1693" i="5"/>
  <c r="AD1694" i="5"/>
  <c r="AG1694" i="5"/>
  <c r="AD1695" i="5"/>
  <c r="AG1695" i="5"/>
  <c r="AD1696" i="5"/>
  <c r="AG1696" i="5"/>
  <c r="AD1697" i="5"/>
  <c r="AG1697" i="5"/>
  <c r="AD1698" i="5"/>
  <c r="AG1698" i="5"/>
  <c r="AD1699" i="5"/>
  <c r="AG1699" i="5"/>
  <c r="AD1700" i="5"/>
  <c r="AG1700" i="5"/>
  <c r="AD1701" i="5"/>
  <c r="AG1701" i="5"/>
  <c r="AD1702" i="5"/>
  <c r="AG1702" i="5"/>
  <c r="AD1703" i="5"/>
  <c r="AG1703" i="5"/>
  <c r="AD1704" i="5"/>
  <c r="AG1704" i="5"/>
  <c r="AD1705" i="5"/>
  <c r="AG1705" i="5"/>
  <c r="AD1706" i="5"/>
  <c r="AG1706" i="5"/>
  <c r="AD1707" i="5"/>
  <c r="AG1707" i="5"/>
  <c r="AD1708" i="5"/>
  <c r="AG1708" i="5"/>
  <c r="AD1709" i="5"/>
  <c r="AG1709" i="5"/>
  <c r="AD1710" i="5"/>
  <c r="AG1710" i="5"/>
  <c r="AD1711" i="5"/>
  <c r="AG1711" i="5"/>
  <c r="AD1713" i="5"/>
  <c r="AG1713" i="5"/>
  <c r="AD1714" i="5"/>
  <c r="AG1714" i="5"/>
  <c r="AD1715" i="5"/>
  <c r="AG1715" i="5"/>
  <c r="AD1716" i="5"/>
  <c r="AG1716" i="5"/>
  <c r="AD1717" i="5"/>
  <c r="AG1717" i="5"/>
  <c r="AD1718" i="5"/>
  <c r="AG1718" i="5"/>
  <c r="AD1719" i="5"/>
  <c r="AG1719" i="5"/>
  <c r="AD1720" i="5"/>
  <c r="AG1720" i="5"/>
  <c r="AD1721" i="5"/>
  <c r="AG1721" i="5"/>
  <c r="AD1722" i="5"/>
  <c r="AG1722" i="5"/>
  <c r="AD1723" i="5"/>
  <c r="AG1723" i="5"/>
  <c r="AD1724" i="5"/>
  <c r="AG1724" i="5"/>
  <c r="AD1725" i="5"/>
  <c r="AG1725" i="5"/>
  <c r="AD1726" i="5"/>
  <c r="AG1726" i="5"/>
  <c r="AD1727" i="5"/>
  <c r="AG1727" i="5"/>
  <c r="AD1728" i="5"/>
  <c r="AG1728" i="5"/>
  <c r="AD1729" i="5"/>
  <c r="AG1729" i="5"/>
  <c r="AD1730" i="5"/>
  <c r="AG1730" i="5"/>
  <c r="AD1731" i="5"/>
  <c r="AG1731" i="5"/>
  <c r="AD1732" i="5"/>
  <c r="AG1732" i="5"/>
  <c r="AD1733" i="5"/>
  <c r="AG1733" i="5"/>
  <c r="AD1734" i="5"/>
  <c r="AG1734" i="5"/>
  <c r="AD1735" i="5"/>
  <c r="AG1735" i="5"/>
  <c r="AD1736" i="5"/>
  <c r="AG1736" i="5"/>
  <c r="AD1737" i="5"/>
  <c r="AG1737" i="5"/>
  <c r="AD1738" i="5"/>
  <c r="AG1738" i="5"/>
  <c r="AD1739" i="5"/>
  <c r="AG1739" i="5"/>
  <c r="AD1740" i="5"/>
  <c r="AG1740" i="5"/>
  <c r="AD1741" i="5"/>
  <c r="AG1741" i="5"/>
  <c r="AD1742" i="5"/>
  <c r="AG1742" i="5"/>
  <c r="AD1743" i="5"/>
  <c r="AG1743" i="5"/>
  <c r="AD1744" i="5"/>
  <c r="AG1744" i="5"/>
  <c r="AD1745" i="5"/>
  <c r="AG1745" i="5"/>
  <c r="AD1746" i="5"/>
  <c r="AG1746" i="5"/>
  <c r="AD1747" i="5"/>
  <c r="AG1747" i="5"/>
  <c r="AD1748" i="5"/>
  <c r="AG1748" i="5"/>
  <c r="AD1749" i="5"/>
  <c r="AG1749" i="5"/>
  <c r="AD1750" i="5"/>
  <c r="AG1750" i="5"/>
  <c r="AD1751" i="5"/>
  <c r="AG1751" i="5"/>
  <c r="AD1752" i="5"/>
  <c r="AG1752" i="5"/>
  <c r="AD1753" i="5"/>
  <c r="AG1753" i="5"/>
  <c r="AD1754" i="5"/>
  <c r="AG1754" i="5"/>
  <c r="AD1755" i="5"/>
  <c r="AG1755" i="5"/>
  <c r="AD1756" i="5"/>
  <c r="AG1756" i="5"/>
  <c r="AD1757" i="5"/>
  <c r="AG1757" i="5"/>
  <c r="AD1758" i="5"/>
  <c r="AG1758" i="5"/>
  <c r="AD1759" i="5"/>
  <c r="AG1759" i="5"/>
  <c r="AD1760" i="5"/>
  <c r="AG1760" i="5"/>
  <c r="AD1761" i="5"/>
  <c r="AG1761" i="5"/>
  <c r="AD1762" i="5"/>
  <c r="AG1762" i="5"/>
  <c r="AD1763" i="5"/>
  <c r="AG1763" i="5"/>
  <c r="AD1764" i="5"/>
  <c r="AG1764" i="5"/>
  <c r="AD1765" i="5"/>
  <c r="AG1765" i="5"/>
  <c r="AD1766" i="5"/>
  <c r="AG1766" i="5"/>
  <c r="AD1767" i="5"/>
  <c r="AG1767" i="5"/>
  <c r="AD1768" i="5"/>
  <c r="AG1768" i="5"/>
  <c r="AD1769" i="5"/>
  <c r="AG1769" i="5"/>
  <c r="AD1770" i="5"/>
  <c r="AG1770" i="5"/>
  <c r="AD1771" i="5"/>
  <c r="AG1771" i="5"/>
  <c r="AD1772" i="5"/>
  <c r="AG1772" i="5"/>
  <c r="AD1773" i="5"/>
  <c r="AG1773" i="5"/>
  <c r="AD1774" i="5"/>
  <c r="AG1774" i="5"/>
  <c r="AD1775" i="5"/>
  <c r="AG1775" i="5"/>
  <c r="AD1776" i="5"/>
  <c r="AG1776" i="5"/>
  <c r="AD1777" i="5"/>
  <c r="AG1777" i="5"/>
  <c r="AD1778" i="5"/>
  <c r="AG1778" i="5"/>
  <c r="AD1779" i="5"/>
  <c r="AG1779" i="5"/>
  <c r="AD1780" i="5"/>
  <c r="AG1780" i="5"/>
  <c r="AD1781" i="5"/>
  <c r="AG1781" i="5"/>
  <c r="AD1782" i="5"/>
  <c r="AG1782" i="5"/>
  <c r="AD1783" i="5"/>
  <c r="AG1783" i="5"/>
  <c r="AD1784" i="5"/>
  <c r="AG1784" i="5"/>
  <c r="AD1785" i="5"/>
  <c r="AG1785" i="5"/>
  <c r="AD1786" i="5"/>
  <c r="AG1786" i="5"/>
  <c r="AD1787" i="5"/>
  <c r="AG1787" i="5"/>
  <c r="AD1788" i="5"/>
  <c r="AG1788" i="5"/>
  <c r="AD1789" i="5"/>
  <c r="AG1789" i="5"/>
  <c r="AD1790" i="5"/>
  <c r="AG1790" i="5"/>
  <c r="AD1791" i="5"/>
  <c r="AG1791" i="5"/>
  <c r="AD1792" i="5"/>
  <c r="AG1792" i="5"/>
  <c r="AD1793" i="5"/>
  <c r="AG1793" i="5"/>
  <c r="AD1794" i="5"/>
  <c r="AG1794" i="5"/>
  <c r="AD1795" i="5"/>
  <c r="AG1795" i="5"/>
  <c r="AD1796" i="5"/>
  <c r="AG1796" i="5"/>
  <c r="AD1797" i="5"/>
  <c r="AG1797" i="5"/>
  <c r="AD1798" i="5"/>
  <c r="AG1798" i="5"/>
  <c r="AD1799" i="5"/>
  <c r="AG1799" i="5"/>
  <c r="AD1800" i="5"/>
  <c r="AG1800" i="5"/>
  <c r="AD1801" i="5"/>
  <c r="AG1801" i="5"/>
  <c r="AD1802" i="5"/>
  <c r="AG1802" i="5"/>
  <c r="AD1803" i="5"/>
  <c r="AG1803" i="5"/>
  <c r="AD1804" i="5"/>
  <c r="AG1804" i="5"/>
  <c r="AD1805" i="5"/>
  <c r="AG1805" i="5"/>
  <c r="AD1806" i="5"/>
  <c r="AG1806" i="5"/>
  <c r="AD1807" i="5"/>
  <c r="AG1807" i="5"/>
  <c r="AD1808" i="5"/>
  <c r="AG1808" i="5"/>
  <c r="AD1809" i="5"/>
  <c r="AG1809" i="5"/>
  <c r="AD1810" i="5"/>
  <c r="AG1810" i="5"/>
  <c r="AD1811" i="5"/>
  <c r="AG1811" i="5"/>
  <c r="AD1812" i="5"/>
  <c r="AG1812" i="5"/>
  <c r="AD1813" i="5"/>
  <c r="AG1813" i="5"/>
  <c r="AD1814" i="5"/>
  <c r="AG1814" i="5"/>
  <c r="AD1815" i="5"/>
  <c r="AG1815" i="5"/>
  <c r="AD1816" i="5"/>
  <c r="AG1816" i="5"/>
  <c r="AD1817" i="5"/>
  <c r="AG1817" i="5"/>
  <c r="AD1818" i="5"/>
  <c r="AG1818" i="5"/>
  <c r="AD1819" i="5"/>
  <c r="AG1819" i="5"/>
  <c r="AD1820" i="5"/>
  <c r="AG1820" i="5"/>
  <c r="AD1821" i="5"/>
  <c r="AG1821" i="5"/>
  <c r="AD1822" i="5"/>
  <c r="AG1822" i="5"/>
  <c r="AD1823" i="5"/>
  <c r="AG1823" i="5"/>
  <c r="AD1824" i="5"/>
  <c r="AG1824" i="5"/>
  <c r="AD1825" i="5"/>
  <c r="AG1825" i="5"/>
  <c r="AD1826" i="5"/>
  <c r="AG1826" i="5"/>
  <c r="AD1827" i="5"/>
  <c r="AG1827" i="5"/>
  <c r="AD1828" i="5"/>
  <c r="AG1828" i="5"/>
  <c r="AD1829" i="5"/>
  <c r="AG1829" i="5"/>
  <c r="AD1830" i="5"/>
  <c r="AG1830" i="5"/>
  <c r="AD1831" i="5"/>
  <c r="AG1831" i="5"/>
  <c r="AD1832" i="5"/>
  <c r="AG1832" i="5"/>
  <c r="AD1833" i="5"/>
  <c r="AG1833" i="5"/>
  <c r="AD1834" i="5"/>
  <c r="AG1834" i="5"/>
  <c r="AD1835" i="5"/>
  <c r="AG1835" i="5"/>
  <c r="AD1836" i="5"/>
  <c r="AG1836" i="5"/>
  <c r="AD1837" i="5"/>
  <c r="AG1837" i="5"/>
  <c r="AD1838" i="5"/>
  <c r="AG1838" i="5"/>
  <c r="AD1839" i="5"/>
  <c r="AG1839" i="5"/>
  <c r="AD1840" i="5"/>
  <c r="AG1840" i="5"/>
  <c r="AD1841" i="5"/>
  <c r="AG1841" i="5"/>
  <c r="AD1842" i="5"/>
  <c r="AG1842" i="5"/>
  <c r="AD1843" i="5"/>
  <c r="AG1843" i="5"/>
  <c r="AD1844" i="5"/>
  <c r="AG1844" i="5"/>
  <c r="AD1845" i="5"/>
  <c r="AG1845" i="5"/>
  <c r="AD1846" i="5"/>
  <c r="AG1846" i="5"/>
  <c r="AD1847" i="5"/>
  <c r="AG1847" i="5"/>
  <c r="AD1848" i="5"/>
  <c r="AG1848" i="5"/>
  <c r="AD1849" i="5"/>
  <c r="AG1849" i="5"/>
  <c r="AD1850" i="5"/>
  <c r="AG1850" i="5"/>
  <c r="AD1851" i="5"/>
  <c r="AG1851" i="5"/>
  <c r="AD1852" i="5"/>
  <c r="AG1852" i="5"/>
  <c r="AD1853" i="5"/>
  <c r="AG1853" i="5"/>
  <c r="AD1854" i="5"/>
  <c r="AG1854" i="5"/>
  <c r="AD1855" i="5"/>
  <c r="AG1855" i="5"/>
  <c r="AD1856" i="5"/>
  <c r="AG1856" i="5"/>
  <c r="AD1857" i="5"/>
  <c r="AG1857" i="5"/>
  <c r="AD1858" i="5"/>
  <c r="AG1858" i="5"/>
  <c r="AD1859" i="5"/>
  <c r="AG1859" i="5"/>
  <c r="AD1860" i="5"/>
  <c r="AG1860" i="5"/>
  <c r="AD1861" i="5"/>
  <c r="AG1861" i="5"/>
  <c r="AD1862" i="5"/>
  <c r="AG1862" i="5"/>
  <c r="AD1863" i="5"/>
  <c r="AG1863" i="5"/>
  <c r="AD1864" i="5"/>
  <c r="AG1864" i="5"/>
  <c r="AD1865" i="5"/>
  <c r="AG1865" i="5"/>
  <c r="AD1866" i="5"/>
  <c r="AG1866" i="5"/>
  <c r="AD1867" i="5"/>
  <c r="AG1867" i="5"/>
  <c r="AD1868" i="5"/>
  <c r="AG1868" i="5"/>
  <c r="AD1869" i="5"/>
  <c r="AG1869" i="5"/>
  <c r="AD1870" i="5"/>
  <c r="AG1870" i="5"/>
  <c r="AD1871" i="5"/>
  <c r="AG1871" i="5"/>
  <c r="AD1872" i="5"/>
  <c r="AG1872" i="5"/>
  <c r="AD1873" i="5"/>
  <c r="AG1873" i="5"/>
  <c r="AD1874" i="5"/>
  <c r="AG1874" i="5"/>
  <c r="AD1875" i="5"/>
  <c r="AG1875" i="5"/>
  <c r="AD1876" i="5"/>
  <c r="AG1876" i="5"/>
  <c r="AD1877" i="5"/>
  <c r="AG1877" i="5"/>
  <c r="AD1878" i="5"/>
  <c r="AG1878" i="5"/>
  <c r="AD1879" i="5"/>
  <c r="AG1879" i="5"/>
  <c r="AD1880" i="5"/>
  <c r="AG1880" i="5"/>
  <c r="AD1881" i="5"/>
  <c r="AG1881" i="5"/>
  <c r="AD1882" i="5"/>
  <c r="AG1882" i="5"/>
  <c r="AD1883" i="5"/>
  <c r="AG1883" i="5"/>
  <c r="AD1884" i="5"/>
  <c r="AG1884" i="5"/>
  <c r="AD1885" i="5"/>
  <c r="AG1885" i="5"/>
  <c r="AD1886" i="5"/>
  <c r="AG1886" i="5"/>
  <c r="AD1887" i="5"/>
  <c r="AG1887" i="5"/>
  <c r="AD1888" i="5"/>
  <c r="AG1888" i="5"/>
  <c r="AD1889" i="5"/>
  <c r="AG1889" i="5"/>
  <c r="AD1890" i="5"/>
  <c r="AG1890" i="5"/>
  <c r="AD1891" i="5"/>
  <c r="AG1891" i="5"/>
  <c r="AD1892" i="5"/>
  <c r="AG1892" i="5"/>
  <c r="AD1893" i="5"/>
  <c r="AG1893" i="5"/>
  <c r="AD1894" i="5"/>
  <c r="AG1894" i="5"/>
  <c r="AD1895" i="5"/>
  <c r="AG1895" i="5"/>
  <c r="AD1896" i="5"/>
  <c r="AG1896" i="5"/>
  <c r="AD1897" i="5"/>
  <c r="AG1897" i="5"/>
  <c r="AD1898" i="5"/>
  <c r="AG1898" i="5"/>
  <c r="AD1899" i="5"/>
  <c r="AG1899" i="5"/>
  <c r="AD1900" i="5"/>
  <c r="AG1900" i="5"/>
  <c r="AD1901" i="5"/>
  <c r="AG1901" i="5"/>
  <c r="AD1902" i="5"/>
  <c r="AG1902" i="5"/>
  <c r="AD1903" i="5"/>
  <c r="AG1903" i="5"/>
  <c r="AD1904" i="5"/>
  <c r="AG1904" i="5"/>
  <c r="AD1905" i="5"/>
  <c r="AG1905" i="5"/>
  <c r="AD1906" i="5"/>
  <c r="AG1906" i="5"/>
  <c r="AD1907" i="5"/>
  <c r="AG1907" i="5"/>
  <c r="AD1908" i="5"/>
  <c r="AG1908" i="5"/>
  <c r="AD1909" i="5"/>
  <c r="AG1909" i="5"/>
  <c r="AD1910" i="5"/>
  <c r="AG1910" i="5"/>
  <c r="AD1911" i="5"/>
  <c r="AG1911" i="5"/>
  <c r="AD1912" i="5"/>
  <c r="AG1912" i="5"/>
  <c r="AD1913" i="5"/>
  <c r="AG1913" i="5"/>
  <c r="AD1914" i="5"/>
  <c r="AG1914" i="5"/>
  <c r="AD1915" i="5"/>
  <c r="AG1915" i="5"/>
  <c r="AD1916" i="5"/>
  <c r="AG1916" i="5"/>
  <c r="AD1917" i="5"/>
  <c r="AG1917" i="5"/>
  <c r="AD1918" i="5"/>
  <c r="AG1918" i="5"/>
  <c r="AD1919" i="5"/>
  <c r="AG1919" i="5"/>
  <c r="AD1920" i="5"/>
  <c r="AG1920" i="5"/>
  <c r="AD1921" i="5"/>
  <c r="AG1921" i="5"/>
  <c r="AD1922" i="5"/>
  <c r="AG1922" i="5"/>
  <c r="AD1923" i="5"/>
  <c r="AG1923" i="5"/>
  <c r="AD1924" i="5"/>
  <c r="AG1924" i="5"/>
  <c r="AD1925" i="5"/>
  <c r="AG1925" i="5"/>
  <c r="AD1926" i="5"/>
  <c r="AG1926" i="5"/>
  <c r="AD1927" i="5"/>
  <c r="AG1927" i="5"/>
  <c r="AD1928" i="5"/>
  <c r="AG1928" i="5"/>
  <c r="AD1929" i="5"/>
  <c r="AG1929" i="5"/>
  <c r="AD1930" i="5"/>
  <c r="AG1930" i="5"/>
  <c r="AD1931" i="5"/>
  <c r="AG1931" i="5"/>
  <c r="AD1932" i="5"/>
  <c r="AG1932" i="5"/>
  <c r="AD1933" i="5"/>
  <c r="AG1933" i="5"/>
  <c r="AD1934" i="5"/>
  <c r="AG1934" i="5"/>
  <c r="AD1935" i="5"/>
  <c r="AG1935" i="5"/>
  <c r="AD1936" i="5"/>
  <c r="AG1936" i="5"/>
  <c r="AD1937" i="5"/>
  <c r="AG1937" i="5"/>
  <c r="AD1938" i="5"/>
  <c r="AG1938" i="5"/>
  <c r="AD1939" i="5"/>
  <c r="AG1939" i="5"/>
  <c r="AD1940" i="5"/>
  <c r="AG1940" i="5"/>
  <c r="AD1941" i="5"/>
  <c r="AG1941" i="5"/>
  <c r="AD1942" i="5"/>
  <c r="AG1942" i="5"/>
  <c r="AD1943" i="5"/>
  <c r="AG1943" i="5"/>
  <c r="AD1944" i="5"/>
  <c r="AG1944" i="5"/>
  <c r="AD1945" i="5"/>
  <c r="AG1945" i="5"/>
  <c r="AD1946" i="5"/>
  <c r="AG1946" i="5"/>
  <c r="AD1947" i="5"/>
  <c r="AG1947" i="5"/>
  <c r="AD1948" i="5"/>
  <c r="AG1948" i="5"/>
  <c r="AD1949" i="5"/>
  <c r="AG1949" i="5"/>
  <c r="AD1950" i="5"/>
  <c r="AG1950" i="5"/>
  <c r="AD1951" i="5"/>
  <c r="AG1951" i="5"/>
  <c r="AD1952" i="5"/>
  <c r="AG1952" i="5"/>
  <c r="AD1953" i="5"/>
  <c r="AG1953" i="5"/>
  <c r="AD1954" i="5"/>
  <c r="AG1954" i="5"/>
  <c r="AD1955" i="5"/>
  <c r="AG1955" i="5"/>
  <c r="AD1956" i="5"/>
  <c r="AG1956" i="5"/>
  <c r="AD1957" i="5"/>
  <c r="AG1957" i="5"/>
  <c r="AD1958" i="5"/>
  <c r="AG1958" i="5"/>
  <c r="AD1959" i="5"/>
  <c r="AG1959" i="5"/>
  <c r="AD1960" i="5"/>
  <c r="AG1960" i="5"/>
  <c r="AD1961" i="5"/>
  <c r="AG1961" i="5"/>
  <c r="AD1962" i="5"/>
  <c r="AG1962" i="5"/>
  <c r="AD1963" i="5"/>
  <c r="AG1963" i="5"/>
  <c r="AD1964" i="5"/>
  <c r="AG1964" i="5"/>
  <c r="AD1965" i="5"/>
  <c r="AG1965" i="5"/>
  <c r="AD1966" i="5"/>
  <c r="AG1966" i="5"/>
  <c r="AD1967" i="5"/>
  <c r="AG1967" i="5"/>
  <c r="AD1968" i="5"/>
  <c r="AG1968" i="5"/>
  <c r="AD1969" i="5"/>
  <c r="AG1969" i="5"/>
  <c r="AD1970" i="5"/>
  <c r="AG1970" i="5"/>
  <c r="AD1971" i="5"/>
  <c r="AG1971" i="5"/>
  <c r="AD1972" i="5"/>
  <c r="AG1972" i="5"/>
  <c r="AD1973" i="5"/>
  <c r="AG1973" i="5"/>
  <c r="AD1974" i="5"/>
  <c r="AG1974" i="5"/>
  <c r="AD1975" i="5"/>
  <c r="AG1975" i="5"/>
  <c r="AD1976" i="5"/>
  <c r="AG1976" i="5"/>
  <c r="AD1977" i="5"/>
  <c r="AG1977" i="5"/>
  <c r="AD1978" i="5"/>
  <c r="AG1978" i="5"/>
  <c r="AD1979" i="5"/>
  <c r="AG1979" i="5"/>
  <c r="AD1980" i="5"/>
  <c r="AG1980" i="5"/>
  <c r="AD1981" i="5"/>
  <c r="AG1981" i="5"/>
  <c r="AD1982" i="5"/>
  <c r="AG1982" i="5"/>
  <c r="AD1983" i="5"/>
  <c r="AG1983" i="5"/>
  <c r="AD1984" i="5"/>
  <c r="AG1984" i="5"/>
  <c r="AD1985" i="5"/>
  <c r="AG1985" i="5"/>
  <c r="AD1986" i="5"/>
  <c r="AG1986" i="5"/>
  <c r="AD1987" i="5"/>
  <c r="AG1987" i="5"/>
  <c r="AD1988" i="5"/>
  <c r="AG1988" i="5"/>
  <c r="AD1989" i="5"/>
  <c r="AG1989" i="5"/>
  <c r="AD1990" i="5"/>
  <c r="AG1990" i="5"/>
  <c r="AD1991" i="5"/>
  <c r="AG1991" i="5"/>
  <c r="AD1992" i="5"/>
  <c r="AG1992" i="5"/>
  <c r="AD1993" i="5"/>
  <c r="AG1993" i="5"/>
  <c r="AD1994" i="5"/>
  <c r="AG1994" i="5"/>
  <c r="AD1995" i="5"/>
  <c r="AG1995" i="5"/>
  <c r="AD1996" i="5"/>
  <c r="AG1996" i="5"/>
  <c r="AD1997" i="5"/>
  <c r="AG1997" i="5"/>
  <c r="AD1998" i="5"/>
  <c r="AG1998" i="5"/>
  <c r="AD1999" i="5"/>
  <c r="AG1999" i="5"/>
  <c r="AD2000" i="5"/>
  <c r="AG2000" i="5"/>
  <c r="AD2001" i="5"/>
  <c r="AG2001" i="5"/>
  <c r="AD2002" i="5"/>
  <c r="AG2002" i="5"/>
  <c r="AD2003" i="5"/>
  <c r="AG2003" i="5"/>
  <c r="AD2004" i="5"/>
  <c r="AG2004" i="5"/>
  <c r="AD2005" i="5"/>
  <c r="AG2005" i="5"/>
  <c r="AD2006" i="5"/>
  <c r="AG2006" i="5"/>
  <c r="AD2007" i="5"/>
  <c r="AG2007" i="5"/>
  <c r="AD2008" i="5"/>
  <c r="AG2008" i="5"/>
  <c r="AD2009" i="5"/>
  <c r="AG2009" i="5"/>
  <c r="AD2010" i="5"/>
  <c r="AG2010" i="5"/>
  <c r="AD2011" i="5"/>
  <c r="AG2011" i="5"/>
  <c r="AD2012" i="5"/>
  <c r="AG2012" i="5"/>
  <c r="AD2013" i="5"/>
  <c r="AG2013" i="5"/>
  <c r="AD2014" i="5"/>
  <c r="AG2014" i="5"/>
  <c r="AD2015" i="5"/>
  <c r="AG2015" i="5"/>
  <c r="AD2016" i="5"/>
  <c r="AG2016" i="5"/>
  <c r="AD2017" i="5"/>
  <c r="AG2017" i="5"/>
  <c r="AD2018" i="5"/>
  <c r="AG2018" i="5"/>
  <c r="AD2019" i="5"/>
  <c r="AG2019" i="5"/>
  <c r="AD2020" i="5"/>
  <c r="AG2020" i="5"/>
  <c r="AD2021" i="5"/>
  <c r="AG2021" i="5"/>
  <c r="AD2022" i="5"/>
  <c r="AG2022" i="5"/>
  <c r="AD2023" i="5"/>
  <c r="AG2023" i="5"/>
  <c r="AD2024" i="5"/>
  <c r="AG2024" i="5"/>
  <c r="AD2025" i="5"/>
  <c r="AG2025" i="5"/>
  <c r="AD2026" i="5"/>
  <c r="AG2026" i="5"/>
  <c r="AD2027" i="5"/>
  <c r="AG2027" i="5"/>
  <c r="AD2028" i="5"/>
  <c r="AG2028" i="5"/>
  <c r="AD2029" i="5"/>
  <c r="AG2029" i="5"/>
  <c r="AD2030" i="5"/>
  <c r="AG2030" i="5"/>
  <c r="AD2031" i="5"/>
  <c r="AG2031" i="5"/>
  <c r="AD2032" i="5"/>
  <c r="AG2032" i="5"/>
  <c r="AD2033" i="5"/>
  <c r="AG2033" i="5"/>
  <c r="AD2034" i="5"/>
  <c r="AG2034" i="5"/>
  <c r="AD2035" i="5"/>
  <c r="AG2035" i="5"/>
  <c r="AD2036" i="5"/>
  <c r="AG2036" i="5"/>
  <c r="AD2037" i="5"/>
  <c r="AG2037" i="5"/>
  <c r="AD2038" i="5"/>
  <c r="AG2038" i="5"/>
  <c r="AD2039" i="5"/>
  <c r="AG2039" i="5"/>
  <c r="AD2040" i="5"/>
  <c r="AG2040" i="5"/>
  <c r="AD2041" i="5"/>
  <c r="AG2041" i="5"/>
  <c r="AD2042" i="5"/>
  <c r="AG2042" i="5"/>
  <c r="AD2043" i="5"/>
  <c r="AG2043" i="5"/>
  <c r="AD2044" i="5"/>
  <c r="AG2044" i="5"/>
  <c r="AD2045" i="5"/>
  <c r="AG2045" i="5"/>
  <c r="AD2046" i="5"/>
  <c r="AG2046" i="5"/>
  <c r="AD2047" i="5"/>
  <c r="AG2047" i="5"/>
  <c r="AD2048" i="5"/>
  <c r="AG2048" i="5"/>
  <c r="AD2049" i="5"/>
  <c r="AG2049" i="5"/>
  <c r="AD2050" i="5"/>
  <c r="AG2050" i="5"/>
  <c r="AD2051" i="5"/>
  <c r="AG2051" i="5"/>
  <c r="AD2052" i="5"/>
  <c r="AG2052" i="5"/>
  <c r="AD2053" i="5"/>
  <c r="AG2053" i="5"/>
  <c r="AD2054" i="5"/>
  <c r="AG2054" i="5"/>
  <c r="AD2055" i="5"/>
  <c r="AG2055" i="5"/>
  <c r="AD2056" i="5"/>
  <c r="AG2056" i="5"/>
  <c r="AD2057" i="5"/>
  <c r="AG2057" i="5"/>
  <c r="AD2058" i="5"/>
  <c r="AG2058" i="5"/>
  <c r="AD2059" i="5"/>
  <c r="AG2059" i="5"/>
  <c r="AD2060" i="5"/>
  <c r="AG2060" i="5"/>
  <c r="AD2061" i="5"/>
  <c r="AG2061" i="5"/>
  <c r="AD2062" i="5"/>
  <c r="AG2062" i="5"/>
  <c r="AD2063" i="5"/>
  <c r="AG2063" i="5"/>
  <c r="AD2064" i="5"/>
  <c r="AG2064" i="5"/>
  <c r="AD2065" i="5"/>
  <c r="AG2065" i="5"/>
  <c r="AD2066" i="5"/>
  <c r="AG2066" i="5"/>
  <c r="AD2067" i="5"/>
  <c r="AG2067" i="5"/>
  <c r="AD2068" i="5"/>
  <c r="AG2068" i="5"/>
  <c r="AD2069" i="5"/>
  <c r="AG2069" i="5"/>
  <c r="AD2070" i="5"/>
  <c r="AG2070" i="5"/>
  <c r="AD2071" i="5"/>
  <c r="AG2071" i="5"/>
  <c r="AD2072" i="5"/>
  <c r="AG2072" i="5"/>
  <c r="AD2073" i="5"/>
  <c r="AG2073" i="5"/>
  <c r="AD2074" i="5"/>
  <c r="AG2074" i="5"/>
  <c r="AD2075" i="5"/>
  <c r="AG2075" i="5"/>
  <c r="AD2076" i="5"/>
  <c r="AG2076" i="5"/>
  <c r="AD2077" i="5"/>
  <c r="AG2077" i="5"/>
  <c r="AD2078" i="5"/>
  <c r="AG2078" i="5"/>
  <c r="AD2079" i="5"/>
  <c r="AG2079" i="5"/>
  <c r="AD2080" i="5"/>
  <c r="AG2080" i="5"/>
  <c r="AD2081" i="5"/>
  <c r="AG2081" i="5"/>
  <c r="AD2082" i="5"/>
  <c r="AG2082" i="5"/>
  <c r="AD2083" i="5"/>
  <c r="AG2083" i="5"/>
  <c r="AD2084" i="5"/>
  <c r="AG2084" i="5"/>
  <c r="AD2085" i="5"/>
  <c r="AG2085" i="5"/>
  <c r="AD2086" i="5"/>
  <c r="AG2086" i="5"/>
  <c r="AD2087" i="5"/>
  <c r="AG2087" i="5"/>
  <c r="AD2088" i="5"/>
  <c r="AG2088" i="5"/>
  <c r="AD2089" i="5"/>
  <c r="AG2089" i="5"/>
  <c r="AD2090" i="5"/>
  <c r="AG2090" i="5"/>
  <c r="AD2091" i="5"/>
  <c r="AG2091" i="5"/>
  <c r="AD2092" i="5"/>
  <c r="AG2092" i="5"/>
  <c r="AD2093" i="5"/>
  <c r="AG2093" i="5"/>
  <c r="AD2094" i="5"/>
  <c r="AG2094" i="5"/>
  <c r="AD2095" i="5"/>
  <c r="AG2095" i="5"/>
  <c r="AD2096" i="5"/>
  <c r="AG2096" i="5"/>
  <c r="AD2097" i="5"/>
  <c r="AG2097" i="5"/>
  <c r="AD2098" i="5"/>
  <c r="AG2098" i="5"/>
  <c r="B50" i="8"/>
  <c r="AC98" i="5"/>
  <c r="AF98" i="5"/>
  <c r="AC2" i="5"/>
  <c r="AF2" i="5"/>
  <c r="AC3" i="5"/>
  <c r="AF3" i="5"/>
  <c r="AC9" i="5"/>
  <c r="AF9" i="5"/>
  <c r="AC12" i="5"/>
  <c r="AF12" i="5"/>
  <c r="AC14" i="5"/>
  <c r="AF14" i="5"/>
  <c r="AC16" i="5"/>
  <c r="AF16" i="5"/>
  <c r="AC19" i="5"/>
  <c r="AF19" i="5"/>
  <c r="AC20" i="5"/>
  <c r="AF20" i="5"/>
  <c r="AC21" i="5"/>
  <c r="AF21" i="5"/>
  <c r="AC22" i="5"/>
  <c r="AF22" i="5"/>
  <c r="AC23" i="5"/>
  <c r="AF23" i="5"/>
  <c r="AC24" i="5"/>
  <c r="AF24" i="5"/>
  <c r="AC26" i="5"/>
  <c r="AF26" i="5"/>
  <c r="AC4" i="5"/>
  <c r="AF4" i="5"/>
  <c r="AC27" i="5"/>
  <c r="AF27" i="5"/>
  <c r="AC28" i="5"/>
  <c r="AF28" i="5"/>
  <c r="AC29" i="5"/>
  <c r="AF29" i="5"/>
  <c r="AC30" i="5"/>
  <c r="AF30" i="5"/>
  <c r="AC31" i="5"/>
  <c r="AF31" i="5"/>
  <c r="AC32" i="5"/>
  <c r="AF32" i="5"/>
  <c r="AC33" i="5"/>
  <c r="AF33" i="5"/>
  <c r="AC34" i="5"/>
  <c r="AF34" i="5"/>
  <c r="AC36" i="5"/>
  <c r="AF36" i="5"/>
  <c r="AC37" i="5"/>
  <c r="AF37" i="5"/>
  <c r="AC39" i="5"/>
  <c r="AF39" i="5"/>
  <c r="AC40" i="5"/>
  <c r="AF40" i="5"/>
  <c r="AC41" i="5"/>
  <c r="AF41" i="5"/>
  <c r="AC42" i="5"/>
  <c r="AF42" i="5"/>
  <c r="AC43" i="5"/>
  <c r="AF43" i="5"/>
  <c r="AC45" i="5"/>
  <c r="AF45" i="5"/>
  <c r="AC46" i="5"/>
  <c r="AF46" i="5"/>
  <c r="AC48" i="5"/>
  <c r="AF48" i="5"/>
  <c r="AC50" i="5"/>
  <c r="AF50" i="5"/>
  <c r="AC51" i="5"/>
  <c r="AF51" i="5"/>
  <c r="AC5" i="5"/>
  <c r="AF5" i="5"/>
  <c r="AC53" i="5"/>
  <c r="AF53" i="5"/>
  <c r="AC55" i="5"/>
  <c r="AF55" i="5"/>
  <c r="AC56" i="5"/>
  <c r="AF56" i="5"/>
  <c r="AC58" i="5"/>
  <c r="AF58" i="5"/>
  <c r="AC59" i="5"/>
  <c r="AF59" i="5"/>
  <c r="AC60" i="5"/>
  <c r="AF60" i="5"/>
  <c r="AC61" i="5"/>
  <c r="AF61" i="5"/>
  <c r="AC62" i="5"/>
  <c r="AF62" i="5"/>
  <c r="AC13" i="5"/>
  <c r="AF13" i="5"/>
  <c r="AC63" i="5"/>
  <c r="AF63" i="5"/>
  <c r="AC64" i="5"/>
  <c r="AF64" i="5"/>
  <c r="AC65" i="5"/>
  <c r="AF65" i="5"/>
  <c r="AC66" i="5"/>
  <c r="AF66" i="5"/>
  <c r="AC67" i="5"/>
  <c r="AF67" i="5"/>
  <c r="AC68" i="5"/>
  <c r="AF68" i="5"/>
  <c r="AC69" i="5"/>
  <c r="AF69" i="5"/>
  <c r="AC70" i="5"/>
  <c r="AF70" i="5"/>
  <c r="AC71" i="5"/>
  <c r="AF71" i="5"/>
  <c r="AC15" i="5"/>
  <c r="AF15" i="5"/>
  <c r="AC74" i="5"/>
  <c r="AF74" i="5"/>
  <c r="AC76" i="5"/>
  <c r="AF76" i="5"/>
  <c r="AC77" i="5"/>
  <c r="AF77" i="5"/>
  <c r="AC78" i="5"/>
  <c r="AF78" i="5"/>
  <c r="AC80" i="5"/>
  <c r="AF80" i="5"/>
  <c r="AC17" i="5"/>
  <c r="AF17" i="5"/>
  <c r="AC81" i="5"/>
  <c r="AF81" i="5"/>
  <c r="AC82" i="5"/>
  <c r="AF82" i="5"/>
  <c r="AC83" i="5"/>
  <c r="AF83" i="5"/>
  <c r="AC85" i="5"/>
  <c r="AF85" i="5"/>
  <c r="AC86" i="5"/>
  <c r="AF86" i="5"/>
  <c r="AC18" i="5"/>
  <c r="AF18" i="5"/>
  <c r="AC87" i="5"/>
  <c r="AF87" i="5"/>
  <c r="AC89" i="5"/>
  <c r="AF89" i="5"/>
  <c r="AC90" i="5"/>
  <c r="AF90" i="5"/>
  <c r="AC91" i="5"/>
  <c r="AF91" i="5"/>
  <c r="AC93" i="5"/>
  <c r="AF93" i="5"/>
  <c r="AC96" i="5"/>
  <c r="AF96" i="5"/>
  <c r="AC97" i="5"/>
  <c r="AF97" i="5"/>
  <c r="AC99" i="5"/>
  <c r="AF99" i="5"/>
  <c r="AC100" i="5"/>
  <c r="AF100" i="5"/>
  <c r="AC102" i="5"/>
  <c r="AF102" i="5"/>
  <c r="AC103" i="5"/>
  <c r="AF103" i="5"/>
  <c r="AC105" i="5"/>
  <c r="AF105" i="5"/>
  <c r="AC106" i="5"/>
  <c r="AF106" i="5"/>
  <c r="AC108" i="5"/>
  <c r="AF108" i="5"/>
  <c r="AC110" i="5"/>
  <c r="AF110" i="5"/>
  <c r="AC111" i="5"/>
  <c r="AF111" i="5"/>
  <c r="AC112" i="5"/>
  <c r="AF112" i="5"/>
  <c r="AC113" i="5"/>
  <c r="AF113" i="5"/>
  <c r="AC25" i="5"/>
  <c r="AF25" i="5"/>
  <c r="AC114" i="5"/>
  <c r="AF114" i="5"/>
  <c r="AC115" i="5"/>
  <c r="AF115" i="5"/>
  <c r="AC116" i="5"/>
  <c r="AF116" i="5"/>
  <c r="AC117" i="5"/>
  <c r="AF117" i="5"/>
  <c r="AC118" i="5"/>
  <c r="AF118" i="5"/>
  <c r="AC119" i="5"/>
  <c r="AF119" i="5"/>
  <c r="AC120" i="5"/>
  <c r="AF120" i="5"/>
  <c r="AC121" i="5"/>
  <c r="AF121" i="5"/>
  <c r="AC122" i="5"/>
  <c r="AF122" i="5"/>
  <c r="AC123" i="5"/>
  <c r="AF123" i="5"/>
  <c r="AC124" i="5"/>
  <c r="AF124" i="5"/>
  <c r="AC125" i="5"/>
  <c r="AF125" i="5"/>
  <c r="AC126" i="5"/>
  <c r="AF126" i="5"/>
  <c r="AC127" i="5"/>
  <c r="AF127" i="5"/>
  <c r="AC128" i="5"/>
  <c r="AF128" i="5"/>
  <c r="AC35" i="5"/>
  <c r="AF35" i="5"/>
  <c r="AC132" i="5"/>
  <c r="AF132" i="5"/>
  <c r="AC133" i="5"/>
  <c r="AF133" i="5"/>
  <c r="AC134" i="5"/>
  <c r="AF134" i="5"/>
  <c r="AC135" i="5"/>
  <c r="AF135" i="5"/>
  <c r="AC136" i="5"/>
  <c r="AF136" i="5"/>
  <c r="AC137" i="5"/>
  <c r="AF137" i="5"/>
  <c r="AC138" i="5"/>
  <c r="AF138" i="5"/>
  <c r="AC139" i="5"/>
  <c r="AF139" i="5"/>
  <c r="AC38" i="5"/>
  <c r="AF38" i="5"/>
  <c r="AC140" i="5"/>
  <c r="AF140" i="5"/>
  <c r="AC141" i="5"/>
  <c r="AF141" i="5"/>
  <c r="AC142" i="5"/>
  <c r="AF142" i="5"/>
  <c r="AC143" i="5"/>
  <c r="AF143" i="5"/>
  <c r="AC144" i="5"/>
  <c r="AF144" i="5"/>
  <c r="AC145" i="5"/>
  <c r="AF145" i="5"/>
  <c r="AC146" i="5"/>
  <c r="AF146" i="5"/>
  <c r="AC147" i="5"/>
  <c r="AF147" i="5"/>
  <c r="AC148" i="5"/>
  <c r="AF148" i="5"/>
  <c r="AC150" i="5"/>
  <c r="AF150" i="5"/>
  <c r="AC151" i="5"/>
  <c r="AF151" i="5"/>
  <c r="AC152" i="5"/>
  <c r="AF152" i="5"/>
  <c r="AC44" i="5"/>
  <c r="AF44" i="5"/>
  <c r="AC157" i="5"/>
  <c r="AF157" i="5"/>
  <c r="AC158" i="5"/>
  <c r="AF158" i="5"/>
  <c r="AC160" i="5"/>
  <c r="AF160" i="5"/>
  <c r="AC165" i="5"/>
  <c r="AF165" i="5"/>
  <c r="AC166" i="5"/>
  <c r="AF166" i="5"/>
  <c r="AC47" i="5"/>
  <c r="AF47" i="5"/>
  <c r="AC169" i="5"/>
  <c r="AF169" i="5"/>
  <c r="AC172" i="5"/>
  <c r="AF172" i="5"/>
  <c r="AC49" i="5"/>
  <c r="AF49" i="5"/>
  <c r="AC173" i="5"/>
  <c r="AF173" i="5"/>
  <c r="AC174" i="5"/>
  <c r="AF174" i="5"/>
  <c r="AC175" i="5"/>
  <c r="AF175" i="5"/>
  <c r="AC176" i="5"/>
  <c r="AF176" i="5"/>
  <c r="AC179" i="5"/>
  <c r="AF179" i="5"/>
  <c r="AC180" i="5"/>
  <c r="AF180" i="5"/>
  <c r="AC181" i="5"/>
  <c r="AF181" i="5"/>
  <c r="AC183" i="5"/>
  <c r="AF183" i="5"/>
  <c r="AC52" i="5"/>
  <c r="AF52" i="5"/>
  <c r="AC187" i="5"/>
  <c r="AF187" i="5"/>
  <c r="AC188" i="5"/>
  <c r="AF188" i="5"/>
  <c r="AC189" i="5"/>
  <c r="AF189" i="5"/>
  <c r="AC190" i="5"/>
  <c r="AF190" i="5"/>
  <c r="AC191" i="5"/>
  <c r="AF191" i="5"/>
  <c r="AC192" i="5"/>
  <c r="AF192" i="5"/>
  <c r="AC193" i="5"/>
  <c r="AF193" i="5"/>
  <c r="AC194" i="5"/>
  <c r="AF194" i="5"/>
  <c r="AC195" i="5"/>
  <c r="AF195" i="5"/>
  <c r="AC54" i="5"/>
  <c r="AF54" i="5"/>
  <c r="AC196" i="5"/>
  <c r="AF196" i="5"/>
  <c r="AC197" i="5"/>
  <c r="AF197" i="5"/>
  <c r="AC198" i="5"/>
  <c r="AF198" i="5"/>
  <c r="AC199" i="5"/>
  <c r="AF199" i="5"/>
  <c r="AC200" i="5"/>
  <c r="AF200" i="5"/>
  <c r="AC202" i="5"/>
  <c r="AF202" i="5"/>
  <c r="AC204" i="5"/>
  <c r="AF204" i="5"/>
  <c r="AC205" i="5"/>
  <c r="AF205" i="5"/>
  <c r="AC206" i="5"/>
  <c r="AF206" i="5"/>
  <c r="AC208" i="5"/>
  <c r="AF208" i="5"/>
  <c r="AC209" i="5"/>
  <c r="AF209" i="5"/>
  <c r="AC57" i="5"/>
  <c r="AF57" i="5"/>
  <c r="AC210" i="5"/>
  <c r="AF210" i="5"/>
  <c r="AC212" i="5"/>
  <c r="AF212" i="5"/>
  <c r="AC213" i="5"/>
  <c r="AF213" i="5"/>
  <c r="AC214" i="5"/>
  <c r="AF214" i="5"/>
  <c r="AC215" i="5"/>
  <c r="AF215" i="5"/>
  <c r="AC216" i="5"/>
  <c r="AF216" i="5"/>
  <c r="AC220" i="5"/>
  <c r="AF220" i="5"/>
  <c r="AC221" i="5"/>
  <c r="AF221" i="5"/>
  <c r="AC222" i="5"/>
  <c r="AF222" i="5"/>
  <c r="AC224" i="5"/>
  <c r="AF224" i="5"/>
  <c r="AC225" i="5"/>
  <c r="AF225" i="5"/>
  <c r="AC226" i="5"/>
  <c r="AF226" i="5"/>
  <c r="AC227" i="5"/>
  <c r="AF227" i="5"/>
  <c r="AC230" i="5"/>
  <c r="AF230" i="5"/>
  <c r="AC231" i="5"/>
  <c r="AF231" i="5"/>
  <c r="AC232" i="5"/>
  <c r="AF232" i="5"/>
  <c r="AC234" i="5"/>
  <c r="AF234" i="5"/>
  <c r="AC235" i="5"/>
  <c r="AF235" i="5"/>
  <c r="AC238" i="5"/>
  <c r="AF238" i="5"/>
  <c r="AC72" i="5"/>
  <c r="AF72" i="5"/>
  <c r="AC73" i="5"/>
  <c r="AF73" i="5"/>
  <c r="AC239" i="5"/>
  <c r="AF239" i="5"/>
  <c r="AC75" i="5"/>
  <c r="AF75" i="5"/>
  <c r="AC237" i="5"/>
  <c r="AF237" i="5"/>
  <c r="AC241" i="5"/>
  <c r="AF241" i="5"/>
  <c r="AC242" i="5"/>
  <c r="AF242" i="5"/>
  <c r="AC244" i="5"/>
  <c r="AF244" i="5"/>
  <c r="AC245" i="5"/>
  <c r="AF245" i="5"/>
  <c r="AC79" i="5"/>
  <c r="AF79" i="5"/>
  <c r="AC246" i="5"/>
  <c r="AF246" i="5"/>
  <c r="AC247" i="5"/>
  <c r="AF247" i="5"/>
  <c r="AC252" i="5"/>
  <c r="AF252" i="5"/>
  <c r="AC254" i="5"/>
  <c r="AF254" i="5"/>
  <c r="AC255" i="5"/>
  <c r="AF255" i="5"/>
  <c r="AC84" i="5"/>
  <c r="AF84" i="5"/>
  <c r="AC256" i="5"/>
  <c r="AF256" i="5"/>
  <c r="AC258" i="5"/>
  <c r="AF258" i="5"/>
  <c r="AC259" i="5"/>
  <c r="AF259" i="5"/>
  <c r="AC260" i="5"/>
  <c r="AF260" i="5"/>
  <c r="AC261" i="5"/>
  <c r="AF261" i="5"/>
  <c r="AC262" i="5"/>
  <c r="AF262" i="5"/>
  <c r="AC88" i="5"/>
  <c r="AF88" i="5"/>
  <c r="AC263" i="5"/>
  <c r="AF263" i="5"/>
  <c r="AC264" i="5"/>
  <c r="AF264" i="5"/>
  <c r="AC265" i="5"/>
  <c r="AF265" i="5"/>
  <c r="AC266" i="5"/>
  <c r="AF266" i="5"/>
  <c r="AC267" i="5"/>
  <c r="AF267" i="5"/>
  <c r="AC268" i="5"/>
  <c r="AF268" i="5"/>
  <c r="AC92" i="5"/>
  <c r="AF92" i="5"/>
  <c r="AC269" i="5"/>
  <c r="AF269" i="5"/>
  <c r="AC270" i="5"/>
  <c r="AF270" i="5"/>
  <c r="AC94" i="5"/>
  <c r="AF94" i="5"/>
  <c r="AC271" i="5"/>
  <c r="AF271" i="5"/>
  <c r="AC273" i="5"/>
  <c r="AF273" i="5"/>
  <c r="AC95" i="5"/>
  <c r="AF95" i="5"/>
  <c r="AC275" i="5"/>
  <c r="AF275" i="5"/>
  <c r="AC272" i="5"/>
  <c r="AF272" i="5"/>
  <c r="AC276" i="5"/>
  <c r="AF276" i="5"/>
  <c r="AC277" i="5"/>
  <c r="AF277" i="5"/>
  <c r="AC278" i="5"/>
  <c r="AF278" i="5"/>
  <c r="AC279" i="5"/>
  <c r="AF279" i="5"/>
  <c r="AC101" i="5"/>
  <c r="AF101" i="5"/>
  <c r="AC283" i="5"/>
  <c r="AF283" i="5"/>
  <c r="AC104" i="5"/>
  <c r="AF104" i="5"/>
  <c r="AC285" i="5"/>
  <c r="AF285" i="5"/>
  <c r="AC286" i="5"/>
  <c r="AF286" i="5"/>
  <c r="AC287" i="5"/>
  <c r="AF287" i="5"/>
  <c r="AC107" i="5"/>
  <c r="AF107" i="5"/>
  <c r="AC288" i="5"/>
  <c r="AF288" i="5"/>
  <c r="AC109" i="5"/>
  <c r="AF109" i="5"/>
  <c r="AC289" i="5"/>
  <c r="AF289" i="5"/>
  <c r="AC290" i="5"/>
  <c r="AF290" i="5"/>
  <c r="AC291" i="5"/>
  <c r="AF291" i="5"/>
  <c r="AC293" i="5"/>
  <c r="AF293" i="5"/>
  <c r="AC294" i="5"/>
  <c r="AF294" i="5"/>
  <c r="AC295" i="5"/>
  <c r="AF295" i="5"/>
  <c r="AC296" i="5"/>
  <c r="AF296" i="5"/>
  <c r="AC298" i="5"/>
  <c r="AF298" i="5"/>
  <c r="AC302" i="5"/>
  <c r="AF302" i="5"/>
  <c r="AC303" i="5"/>
  <c r="AF303" i="5"/>
  <c r="AC306" i="5"/>
  <c r="AF306" i="5"/>
  <c r="AC307" i="5"/>
  <c r="AF307" i="5"/>
  <c r="AC301" i="5"/>
  <c r="AF301" i="5"/>
  <c r="AC308" i="5"/>
  <c r="AF308" i="5"/>
  <c r="AC310" i="5"/>
  <c r="AF310" i="5"/>
  <c r="AC311" i="5"/>
  <c r="AF311" i="5"/>
  <c r="AC304" i="5"/>
  <c r="AF304" i="5"/>
  <c r="AC312" i="5"/>
  <c r="AF312" i="5"/>
  <c r="AC314" i="5"/>
  <c r="AF314" i="5"/>
  <c r="AC315" i="5"/>
  <c r="AF315" i="5"/>
  <c r="AC318" i="5"/>
  <c r="AF318" i="5"/>
  <c r="AC319" i="5"/>
  <c r="AF319" i="5"/>
  <c r="AC313" i="5"/>
  <c r="AF313" i="5"/>
  <c r="AC320" i="5"/>
  <c r="AF320" i="5"/>
  <c r="AC321" i="5"/>
  <c r="AF321" i="5"/>
  <c r="AC322" i="5"/>
  <c r="AF322" i="5"/>
  <c r="AC323" i="5"/>
  <c r="AF323" i="5"/>
  <c r="AC324" i="5"/>
  <c r="AF324" i="5"/>
  <c r="AC129" i="5"/>
  <c r="AF129" i="5"/>
  <c r="AC326" i="5"/>
  <c r="AF326" i="5"/>
  <c r="AC328" i="5"/>
  <c r="AF328" i="5"/>
  <c r="AC329" i="5"/>
  <c r="AF329" i="5"/>
  <c r="AC331" i="5"/>
  <c r="AF331" i="5"/>
  <c r="AC333" i="5"/>
  <c r="AF333" i="5"/>
  <c r="AC130" i="5"/>
  <c r="AF130" i="5"/>
  <c r="AC334" i="5"/>
  <c r="AF334" i="5"/>
  <c r="AC336" i="5"/>
  <c r="AF336" i="5"/>
  <c r="AC330" i="5"/>
  <c r="AF330" i="5"/>
  <c r="AC339" i="5"/>
  <c r="AF339" i="5"/>
  <c r="AC332" i="5"/>
  <c r="AF332" i="5"/>
  <c r="AC341" i="5"/>
  <c r="AF341" i="5"/>
  <c r="AC342" i="5"/>
  <c r="AF342" i="5"/>
  <c r="AC335" i="5"/>
  <c r="AF335" i="5"/>
  <c r="AC343" i="5"/>
  <c r="AF343" i="5"/>
  <c r="AC345" i="5"/>
  <c r="AF345" i="5"/>
  <c r="AC340" i="5"/>
  <c r="AF340" i="5"/>
  <c r="AC346" i="5"/>
  <c r="AF346" i="5"/>
  <c r="AC347" i="5"/>
  <c r="AF347" i="5"/>
  <c r="AC348" i="5"/>
  <c r="AF348" i="5"/>
  <c r="AC349" i="5"/>
  <c r="AF349" i="5"/>
  <c r="AC350" i="5"/>
  <c r="AF350" i="5"/>
  <c r="AC351" i="5"/>
  <c r="AF351" i="5"/>
  <c r="AC352" i="5"/>
  <c r="AF352" i="5"/>
  <c r="AC344" i="5"/>
  <c r="AF344" i="5"/>
  <c r="AC354" i="5"/>
  <c r="AF354" i="5"/>
  <c r="AC355" i="5"/>
  <c r="AF355" i="5"/>
  <c r="AC356" i="5"/>
  <c r="AF356" i="5"/>
  <c r="AC353" i="5"/>
  <c r="AF353" i="5"/>
  <c r="AC358" i="5"/>
  <c r="AF358" i="5"/>
  <c r="AC359" i="5"/>
  <c r="AF359" i="5"/>
  <c r="AC362" i="5"/>
  <c r="AF362" i="5"/>
  <c r="AC363" i="5"/>
  <c r="AF363" i="5"/>
  <c r="AC364" i="5"/>
  <c r="AF364" i="5"/>
  <c r="AC365" i="5"/>
  <c r="AF365" i="5"/>
  <c r="AC366" i="5"/>
  <c r="AF366" i="5"/>
  <c r="AC357" i="5"/>
  <c r="AF357" i="5"/>
  <c r="AC367" i="5"/>
  <c r="AF367" i="5"/>
  <c r="AC368" i="5"/>
  <c r="AF368" i="5"/>
  <c r="AC360" i="5"/>
  <c r="AF360" i="5"/>
  <c r="AC361" i="5"/>
  <c r="AF361" i="5"/>
  <c r="AC149" i="5"/>
  <c r="AF149" i="5"/>
  <c r="AC369" i="5"/>
  <c r="AF369" i="5"/>
  <c r="AC370" i="5"/>
  <c r="AF370" i="5"/>
  <c r="AC371" i="5"/>
  <c r="AF371" i="5"/>
  <c r="AC372" i="5"/>
  <c r="AF372" i="5"/>
  <c r="AC375" i="5"/>
  <c r="AF375" i="5"/>
  <c r="AC376" i="5"/>
  <c r="AF376" i="5"/>
  <c r="AC377" i="5"/>
  <c r="AF377" i="5"/>
  <c r="AC378" i="5"/>
  <c r="AF378" i="5"/>
  <c r="AC379" i="5"/>
  <c r="AF379" i="5"/>
  <c r="AC153" i="5"/>
  <c r="AF153" i="5"/>
  <c r="AC154" i="5"/>
  <c r="AF154" i="5"/>
  <c r="AC381" i="5"/>
  <c r="AF381" i="5"/>
  <c r="AC155" i="5"/>
  <c r="AF155" i="5"/>
  <c r="AC382" i="5"/>
  <c r="AF382" i="5"/>
  <c r="AC383" i="5"/>
  <c r="AF383" i="5"/>
  <c r="AC384" i="5"/>
  <c r="AF384" i="5"/>
  <c r="AC385" i="5"/>
  <c r="AF385" i="5"/>
  <c r="AC386" i="5"/>
  <c r="AF386" i="5"/>
  <c r="AC159" i="5"/>
  <c r="AF159" i="5"/>
  <c r="AC387" i="5"/>
  <c r="AF387" i="5"/>
  <c r="AC380" i="5"/>
  <c r="AF380" i="5"/>
  <c r="AC161" i="5"/>
  <c r="AF161" i="5"/>
  <c r="AC388" i="5"/>
  <c r="AF388" i="5"/>
  <c r="AC156" i="5"/>
  <c r="AF156" i="5"/>
  <c r="AC162" i="5"/>
  <c r="AF162" i="5"/>
  <c r="AC391" i="5"/>
  <c r="AF391" i="5"/>
  <c r="AC392" i="5"/>
  <c r="AF392" i="5"/>
  <c r="AC393" i="5"/>
  <c r="AF393" i="5"/>
  <c r="AC394" i="5"/>
  <c r="AF394" i="5"/>
  <c r="AC164" i="5"/>
  <c r="AF164" i="5"/>
  <c r="AC395" i="5"/>
  <c r="AF395" i="5"/>
  <c r="AC389" i="5"/>
  <c r="AF389" i="5"/>
  <c r="AC167" i="5"/>
  <c r="AF167" i="5"/>
  <c r="AC398" i="5"/>
  <c r="AF398" i="5"/>
  <c r="AC399" i="5"/>
  <c r="AF399" i="5"/>
  <c r="AC401" i="5"/>
  <c r="AF401" i="5"/>
  <c r="AC163" i="5"/>
  <c r="AF163" i="5"/>
  <c r="AC402" i="5"/>
  <c r="AF402" i="5"/>
  <c r="AC403" i="5"/>
  <c r="AF403" i="5"/>
  <c r="AC396" i="5"/>
  <c r="AF396" i="5"/>
  <c r="AC397" i="5"/>
  <c r="AF397" i="5"/>
  <c r="AC404" i="5"/>
  <c r="AF404" i="5"/>
  <c r="AC168" i="5"/>
  <c r="AF168" i="5"/>
  <c r="AC406" i="5"/>
  <c r="AF406" i="5"/>
  <c r="AC170" i="5"/>
  <c r="AF170" i="5"/>
  <c r="AC171" i="5"/>
  <c r="AF171" i="5"/>
  <c r="AC407" i="5"/>
  <c r="AF407" i="5"/>
  <c r="AC405" i="5"/>
  <c r="AF405" i="5"/>
  <c r="AC178" i="5"/>
  <c r="AF178" i="5"/>
  <c r="AC410" i="5"/>
  <c r="AF410" i="5"/>
  <c r="AC411" i="5"/>
  <c r="AF411" i="5"/>
  <c r="AC412" i="5"/>
  <c r="AF412" i="5"/>
  <c r="AC413" i="5"/>
  <c r="AF413" i="5"/>
  <c r="AC414" i="5"/>
  <c r="AF414" i="5"/>
  <c r="AC184" i="5"/>
  <c r="AF184" i="5"/>
  <c r="AC415" i="5"/>
  <c r="AF415" i="5"/>
  <c r="AC408" i="5"/>
  <c r="AF408" i="5"/>
  <c r="AC409" i="5"/>
  <c r="AF409" i="5"/>
  <c r="AC177" i="5"/>
  <c r="AF177" i="5"/>
  <c r="AC416" i="5"/>
  <c r="AF416" i="5"/>
  <c r="AC185" i="5"/>
  <c r="AF185" i="5"/>
  <c r="AC417" i="5"/>
  <c r="AF417" i="5"/>
  <c r="AC182" i="5"/>
  <c r="AF182" i="5"/>
  <c r="AC419" i="5"/>
  <c r="AF419" i="5"/>
  <c r="AC420" i="5"/>
  <c r="AF420" i="5"/>
  <c r="AC186" i="5"/>
  <c r="AF186" i="5"/>
  <c r="AC418" i="5"/>
  <c r="AF418" i="5"/>
  <c r="AC423" i="5"/>
  <c r="AF423" i="5"/>
  <c r="AC424" i="5"/>
  <c r="AF424" i="5"/>
  <c r="AC425" i="5"/>
  <c r="AF425" i="5"/>
  <c r="AC426" i="5"/>
  <c r="AF426" i="5"/>
  <c r="AC421" i="5"/>
  <c r="AF421" i="5"/>
  <c r="AC428" i="5"/>
  <c r="AF428" i="5"/>
  <c r="AC430" i="5"/>
  <c r="AF430" i="5"/>
  <c r="AC431" i="5"/>
  <c r="AF431" i="5"/>
  <c r="AC432" i="5"/>
  <c r="AF432" i="5"/>
  <c r="AC434" i="5"/>
  <c r="AF434" i="5"/>
  <c r="AC201" i="5"/>
  <c r="AF201" i="5"/>
  <c r="AC433" i="5"/>
  <c r="AF433" i="5"/>
  <c r="AC442" i="5"/>
  <c r="AF442" i="5"/>
  <c r="AC443" i="5"/>
  <c r="AF443" i="5"/>
  <c r="AC444" i="5"/>
  <c r="AF444" i="5"/>
  <c r="AC445" i="5"/>
  <c r="AF445" i="5"/>
  <c r="AC437" i="5"/>
  <c r="AF437" i="5"/>
  <c r="AC446" i="5"/>
  <c r="AF446" i="5"/>
  <c r="AC447" i="5"/>
  <c r="AF447" i="5"/>
  <c r="AC438" i="5"/>
  <c r="AF438" i="5"/>
  <c r="AC203" i="5"/>
  <c r="AF203" i="5"/>
  <c r="AC439" i="5"/>
  <c r="AF439" i="5"/>
  <c r="AC441" i="5"/>
  <c r="AF441" i="5"/>
  <c r="AC450" i="5"/>
  <c r="AF450" i="5"/>
  <c r="AC451" i="5"/>
  <c r="AF451" i="5"/>
  <c r="AC453" i="5"/>
  <c r="AF453" i="5"/>
  <c r="AC454" i="5"/>
  <c r="AF454" i="5"/>
  <c r="AC456" i="5"/>
  <c r="AF456" i="5"/>
  <c r="AC457" i="5"/>
  <c r="AF457" i="5"/>
  <c r="AC460" i="5"/>
  <c r="AF460" i="5"/>
  <c r="AC461" i="5"/>
  <c r="AF461" i="5"/>
  <c r="AC207" i="5"/>
  <c r="AF207" i="5"/>
  <c r="AC448" i="5"/>
  <c r="AF448" i="5"/>
  <c r="AC449" i="5"/>
  <c r="AF449" i="5"/>
  <c r="AC462" i="5"/>
  <c r="AF462" i="5"/>
  <c r="AC463" i="5"/>
  <c r="AF463" i="5"/>
  <c r="AC464" i="5"/>
  <c r="AF464" i="5"/>
  <c r="AC465" i="5"/>
  <c r="AF465" i="5"/>
  <c r="AC466" i="5"/>
  <c r="AF466" i="5"/>
  <c r="AC455" i="5"/>
  <c r="AF455" i="5"/>
  <c r="AC467" i="5"/>
  <c r="AF467" i="5"/>
  <c r="AC211" i="5"/>
  <c r="AF211" i="5"/>
  <c r="AC468" i="5"/>
  <c r="AF468" i="5"/>
  <c r="AC469" i="5"/>
  <c r="AF469" i="5"/>
  <c r="AC458" i="5"/>
  <c r="AF458" i="5"/>
  <c r="AC459" i="5"/>
  <c r="AF459" i="5"/>
  <c r="AC470" i="5"/>
  <c r="AF470" i="5"/>
  <c r="AC217" i="5"/>
  <c r="AF217" i="5"/>
  <c r="AC471" i="5"/>
  <c r="AF471" i="5"/>
  <c r="AC474" i="5"/>
  <c r="AF474" i="5"/>
  <c r="AC475" i="5"/>
  <c r="AF475" i="5"/>
  <c r="AC472" i="5"/>
  <c r="AF472" i="5"/>
  <c r="AC473" i="5"/>
  <c r="AF473" i="5"/>
  <c r="AC480" i="5"/>
  <c r="AF480" i="5"/>
  <c r="AC218" i="5"/>
  <c r="AF218" i="5"/>
  <c r="AC483" i="5"/>
  <c r="AF483" i="5"/>
  <c r="AC484" i="5"/>
  <c r="AF484" i="5"/>
  <c r="AC476" i="5"/>
  <c r="AF476" i="5"/>
  <c r="AC219" i="5"/>
  <c r="AF219" i="5"/>
  <c r="AC477" i="5"/>
  <c r="AF477" i="5"/>
  <c r="AC485" i="5"/>
  <c r="AF485" i="5"/>
  <c r="AC478" i="5"/>
  <c r="AF478" i="5"/>
  <c r="AC486" i="5"/>
  <c r="AF486" i="5"/>
  <c r="AC223" i="5"/>
  <c r="AF223" i="5"/>
  <c r="AC488" i="5"/>
  <c r="AF488" i="5"/>
  <c r="AC489" i="5"/>
  <c r="AF489" i="5"/>
  <c r="AC508" i="5"/>
  <c r="AF508" i="5"/>
  <c r="AC229" i="5"/>
  <c r="AF229" i="5"/>
  <c r="AC487" i="5"/>
  <c r="AF487" i="5"/>
  <c r="AC490" i="5"/>
  <c r="AF490" i="5"/>
  <c r="AC518" i="5"/>
  <c r="AF518" i="5"/>
  <c r="AC492" i="5"/>
  <c r="AF492" i="5"/>
  <c r="AC228" i="5"/>
  <c r="AF228" i="5"/>
  <c r="AC519" i="5"/>
  <c r="AF519" i="5"/>
  <c r="AC233" i="5"/>
  <c r="AF233" i="5"/>
  <c r="AC521" i="5"/>
  <c r="AF521" i="5"/>
  <c r="AC522" i="5"/>
  <c r="AF522" i="5"/>
  <c r="AC524" i="5"/>
  <c r="AF524" i="5"/>
  <c r="AC526" i="5"/>
  <c r="AF526" i="5"/>
  <c r="AC528" i="5"/>
  <c r="AF528" i="5"/>
  <c r="AC529" i="5"/>
  <c r="AF529" i="5"/>
  <c r="AC497" i="5"/>
  <c r="AF497" i="5"/>
  <c r="AC532" i="5"/>
  <c r="AF532" i="5"/>
  <c r="AC533" i="5"/>
  <c r="AF533" i="5"/>
  <c r="AC534" i="5"/>
  <c r="AF534" i="5"/>
  <c r="AC498" i="5"/>
  <c r="AF498" i="5"/>
  <c r="AC536" i="5"/>
  <c r="AF536" i="5"/>
  <c r="AC236" i="5"/>
  <c r="AF236" i="5"/>
  <c r="AC240" i="5"/>
  <c r="AF240" i="5"/>
  <c r="AC537" i="5"/>
  <c r="AF537" i="5"/>
  <c r="AC539" i="5"/>
  <c r="AF539" i="5"/>
  <c r="AC540" i="5"/>
  <c r="AF540" i="5"/>
  <c r="AC541" i="5"/>
  <c r="AF541" i="5"/>
  <c r="AC542" i="5"/>
  <c r="AF542" i="5"/>
  <c r="AC543" i="5"/>
  <c r="AF543" i="5"/>
  <c r="AC544" i="5"/>
  <c r="AF544" i="5"/>
  <c r="AC499" i="5"/>
  <c r="AF499" i="5"/>
  <c r="AC545" i="5"/>
  <c r="AF545" i="5"/>
  <c r="AC546" i="5"/>
  <c r="AF546" i="5"/>
  <c r="AC547" i="5"/>
  <c r="AF547" i="5"/>
  <c r="AC548" i="5"/>
  <c r="AF548" i="5"/>
  <c r="AC550" i="5"/>
  <c r="AF550" i="5"/>
  <c r="AC551" i="5"/>
  <c r="AF551" i="5"/>
  <c r="AC501" i="5"/>
  <c r="AF501" i="5"/>
  <c r="AC248" i="5"/>
  <c r="AF248" i="5"/>
  <c r="AC554" i="5"/>
  <c r="AF554" i="5"/>
  <c r="AC249" i="5"/>
  <c r="AF249" i="5"/>
  <c r="AC556" i="5"/>
  <c r="AF556" i="5"/>
  <c r="AC557" i="5"/>
  <c r="AF557" i="5"/>
  <c r="AC504" i="5"/>
  <c r="AF504" i="5"/>
  <c r="AC558" i="5"/>
  <c r="AF558" i="5"/>
  <c r="AC560" i="5"/>
  <c r="AF560" i="5"/>
  <c r="AC251" i="5"/>
  <c r="AF251" i="5"/>
  <c r="AC253" i="5"/>
  <c r="AF253" i="5"/>
  <c r="AC507" i="5"/>
  <c r="AF507" i="5"/>
  <c r="AC511" i="5"/>
  <c r="AF511" i="5"/>
  <c r="AC509" i="5"/>
  <c r="AF509" i="5"/>
  <c r="AC512" i="5"/>
  <c r="AF512" i="5"/>
  <c r="AC513" i="5"/>
  <c r="AF513" i="5"/>
  <c r="AC257" i="5"/>
  <c r="AF257" i="5"/>
  <c r="AC516" i="5"/>
  <c r="AF516" i="5"/>
  <c r="AC523" i="5"/>
  <c r="AF523" i="5"/>
  <c r="AC525" i="5"/>
  <c r="AF525" i="5"/>
  <c r="AC527" i="5"/>
  <c r="AF527" i="5"/>
  <c r="AC531" i="5"/>
  <c r="AF531" i="5"/>
  <c r="AC530" i="5"/>
  <c r="AF530" i="5"/>
  <c r="AC535" i="5"/>
  <c r="AF535" i="5"/>
  <c r="AC538" i="5"/>
  <c r="AF538" i="5"/>
  <c r="AC553" i="5"/>
  <c r="AF553" i="5"/>
  <c r="AC555" i="5"/>
  <c r="AF555" i="5"/>
  <c r="AC559" i="5"/>
  <c r="AF559" i="5"/>
  <c r="AC562" i="5"/>
  <c r="AF562" i="5"/>
  <c r="AC564" i="5"/>
  <c r="AF564" i="5"/>
  <c r="AC566" i="5"/>
  <c r="AF566" i="5"/>
  <c r="AC568" i="5"/>
  <c r="AF568" i="5"/>
  <c r="AC570" i="5"/>
  <c r="AF570" i="5"/>
  <c r="AC569" i="5"/>
  <c r="AF569" i="5"/>
  <c r="AC572" i="5"/>
  <c r="AF572" i="5"/>
  <c r="AC576" i="5"/>
  <c r="AF576" i="5"/>
  <c r="AC578" i="5"/>
  <c r="AF578" i="5"/>
  <c r="AC280" i="5"/>
  <c r="AF280" i="5"/>
  <c r="AC579" i="5"/>
  <c r="AF579" i="5"/>
  <c r="AC580" i="5"/>
  <c r="AF580" i="5"/>
  <c r="AC281" i="5"/>
  <c r="AF281" i="5"/>
  <c r="AC582" i="5"/>
  <c r="AF582" i="5"/>
  <c r="AC282" i="5"/>
  <c r="AF282" i="5"/>
  <c r="AC583" i="5"/>
  <c r="AF583" i="5"/>
  <c r="AC585" i="5"/>
  <c r="AF585" i="5"/>
  <c r="AC584" i="5"/>
  <c r="AF584" i="5"/>
  <c r="AC586" i="5"/>
  <c r="AF586" i="5"/>
  <c r="AC243" i="5"/>
  <c r="AF243" i="5"/>
  <c r="AC292" i="5"/>
  <c r="AF292" i="5"/>
  <c r="AC589" i="5"/>
  <c r="AF589" i="5"/>
  <c r="AC590" i="5"/>
  <c r="AF590" i="5"/>
  <c r="AC593" i="5"/>
  <c r="AF593" i="5"/>
  <c r="AC594" i="5"/>
  <c r="AF594" i="5"/>
  <c r="AC297" i="5"/>
  <c r="AF297" i="5"/>
  <c r="AC595" i="5"/>
  <c r="AF595" i="5"/>
  <c r="AC597" i="5"/>
  <c r="AF597" i="5"/>
  <c r="AC598" i="5"/>
  <c r="AF598" i="5"/>
  <c r="AC600" i="5"/>
  <c r="AF600" i="5"/>
  <c r="AC601" i="5"/>
  <c r="AF601" i="5"/>
  <c r="AC515" i="5"/>
  <c r="AF515" i="5"/>
  <c r="AC299" i="5"/>
  <c r="AF299" i="5"/>
  <c r="AC300" i="5"/>
  <c r="AF300" i="5"/>
  <c r="AC605" i="5"/>
  <c r="AF605" i="5"/>
  <c r="AC606" i="5"/>
  <c r="AF606" i="5"/>
  <c r="AC607" i="5"/>
  <c r="AF607" i="5"/>
  <c r="AC608" i="5"/>
  <c r="AF608" i="5"/>
  <c r="AC305" i="5"/>
  <c r="AF305" i="5"/>
  <c r="AC309" i="5"/>
  <c r="AF309" i="5"/>
  <c r="AC612" i="5"/>
  <c r="AF612" i="5"/>
  <c r="AC613" i="5"/>
  <c r="AF613" i="5"/>
  <c r="AC611" i="5"/>
  <c r="AF611" i="5"/>
  <c r="AC614" i="5"/>
  <c r="AF614" i="5"/>
  <c r="AC615" i="5"/>
  <c r="AF615" i="5"/>
  <c r="AC316" i="5"/>
  <c r="AF316" i="5"/>
  <c r="AC317" i="5"/>
  <c r="AF317" i="5"/>
  <c r="AC618" i="5"/>
  <c r="AF618" i="5"/>
  <c r="AC325" i="5"/>
  <c r="AF325" i="5"/>
  <c r="AC621" i="5"/>
  <c r="AF621" i="5"/>
  <c r="AC622" i="5"/>
  <c r="AF622" i="5"/>
  <c r="AC561" i="5"/>
  <c r="AF561" i="5"/>
  <c r="AC491" i="5"/>
  <c r="AF491" i="5"/>
  <c r="AC327" i="5"/>
  <c r="AF327" i="5"/>
  <c r="AC623" i="5"/>
  <c r="AF623" i="5"/>
  <c r="AC624" i="5"/>
  <c r="AF624" i="5"/>
  <c r="AC1417" i="5"/>
  <c r="AF1417" i="5"/>
  <c r="AC495" i="5"/>
  <c r="AF495" i="5"/>
  <c r="AC627" i="5"/>
  <c r="AF627" i="5"/>
  <c r="AC577" i="5"/>
  <c r="AF577" i="5"/>
  <c r="AC628" i="5"/>
  <c r="AF628" i="5"/>
  <c r="AC337" i="5"/>
  <c r="AF337" i="5"/>
  <c r="AC338" i="5"/>
  <c r="AF338" i="5"/>
  <c r="AC629" i="5"/>
  <c r="AF629" i="5"/>
  <c r="AC630" i="5"/>
  <c r="AF630" i="5"/>
  <c r="AC631" i="5"/>
  <c r="AF631" i="5"/>
  <c r="AC632" i="5"/>
  <c r="AF632" i="5"/>
  <c r="AC633" i="5"/>
  <c r="AF633" i="5"/>
  <c r="AC634" i="5"/>
  <c r="AF634" i="5"/>
  <c r="AC284" i="5"/>
  <c r="AF284" i="5"/>
  <c r="AC635" i="5"/>
  <c r="AF635" i="5"/>
  <c r="AC636" i="5"/>
  <c r="AF636" i="5"/>
  <c r="AC637" i="5"/>
  <c r="AF637" i="5"/>
  <c r="AC638" i="5"/>
  <c r="AF638" i="5"/>
  <c r="AC250" i="5"/>
  <c r="AF250" i="5"/>
  <c r="AC1149" i="5"/>
  <c r="AF1149" i="5"/>
  <c r="AC640" i="5"/>
  <c r="AF640" i="5"/>
  <c r="AC642" i="5"/>
  <c r="AF642" i="5"/>
  <c r="AC646" i="5"/>
  <c r="AF646" i="5"/>
  <c r="AC647" i="5"/>
  <c r="AF647" i="5"/>
  <c r="AC373" i="5"/>
  <c r="AF373" i="5"/>
  <c r="AC374" i="5"/>
  <c r="AF374" i="5"/>
  <c r="AC517" i="5"/>
  <c r="AF517" i="5"/>
  <c r="AC648" i="5"/>
  <c r="AF648" i="5"/>
  <c r="AC649" i="5"/>
  <c r="AF649" i="5"/>
  <c r="AC651" i="5"/>
  <c r="AF651" i="5"/>
  <c r="AC652" i="5"/>
  <c r="AF652" i="5"/>
  <c r="AC11" i="5"/>
  <c r="AF11" i="5"/>
  <c r="AC1274" i="5"/>
  <c r="AF1274" i="5"/>
  <c r="AC653" i="5"/>
  <c r="AF653" i="5"/>
  <c r="AC654" i="5"/>
  <c r="AF654" i="5"/>
  <c r="AC655" i="5"/>
  <c r="AF655" i="5"/>
  <c r="AC656" i="5"/>
  <c r="AF656" i="5"/>
  <c r="AC657" i="5"/>
  <c r="AF657" i="5"/>
  <c r="AC390" i="5"/>
  <c r="AF390" i="5"/>
  <c r="AC658" i="5"/>
  <c r="AF658" i="5"/>
  <c r="AC659" i="5"/>
  <c r="AF659" i="5"/>
  <c r="AC400" i="5"/>
  <c r="AF400" i="5"/>
  <c r="AC661" i="5"/>
  <c r="AF661" i="5"/>
  <c r="AC662" i="5"/>
  <c r="AF662" i="5"/>
  <c r="AC664" i="5"/>
  <c r="AF664" i="5"/>
  <c r="AC665" i="5"/>
  <c r="AF665" i="5"/>
  <c r="AC666" i="5"/>
  <c r="AF666" i="5"/>
  <c r="AC672" i="5"/>
  <c r="AF672" i="5"/>
  <c r="AC673" i="5"/>
  <c r="AF673" i="5"/>
  <c r="AC678" i="5"/>
  <c r="AF678" i="5"/>
  <c r="AC680" i="5"/>
  <c r="AF680" i="5"/>
  <c r="AC681" i="5"/>
  <c r="AF681" i="5"/>
  <c r="AC682" i="5"/>
  <c r="AF682" i="5"/>
  <c r="AC683" i="5"/>
  <c r="AF683" i="5"/>
  <c r="AC684" i="5"/>
  <c r="AF684" i="5"/>
  <c r="AC1202" i="5"/>
  <c r="AF1202" i="5"/>
  <c r="AC687" i="5"/>
  <c r="AF687" i="5"/>
  <c r="AC688" i="5"/>
  <c r="AF688" i="5"/>
  <c r="AC422" i="5"/>
  <c r="AF422" i="5"/>
  <c r="AC689" i="5"/>
  <c r="AF689" i="5"/>
  <c r="AC690" i="5"/>
  <c r="AF690" i="5"/>
  <c r="AC691" i="5"/>
  <c r="AF691" i="5"/>
  <c r="AC692" i="5"/>
  <c r="AF692" i="5"/>
  <c r="AC587" i="5"/>
  <c r="AF587" i="5"/>
  <c r="AC693" i="5"/>
  <c r="AF693" i="5"/>
  <c r="AC694" i="5"/>
  <c r="AF694" i="5"/>
  <c r="AC696" i="5"/>
  <c r="AF696" i="5"/>
  <c r="AC697" i="5"/>
  <c r="AF697" i="5"/>
  <c r="AC698" i="5"/>
  <c r="AF698" i="5"/>
  <c r="AC701" i="5"/>
  <c r="AF701" i="5"/>
  <c r="AC699" i="5"/>
  <c r="AF699" i="5"/>
  <c r="AC427" i="5"/>
  <c r="AF427" i="5"/>
  <c r="AC702" i="5"/>
  <c r="AF702" i="5"/>
  <c r="AC429" i="5"/>
  <c r="AF429" i="5"/>
  <c r="AC703" i="5"/>
  <c r="AF703" i="5"/>
  <c r="AC435" i="5"/>
  <c r="AF435" i="5"/>
  <c r="AC1319" i="5"/>
  <c r="AF1319" i="5"/>
  <c r="AC436" i="5"/>
  <c r="AF436" i="5"/>
  <c r="AC707" i="5"/>
  <c r="AF707" i="5"/>
  <c r="AC708" i="5"/>
  <c r="AF708" i="5"/>
  <c r="AC440" i="5"/>
  <c r="AF440" i="5"/>
  <c r="AC709" i="5"/>
  <c r="AF709" i="5"/>
  <c r="AC644" i="5"/>
  <c r="AF644" i="5"/>
  <c r="AC711" i="5"/>
  <c r="AF711" i="5"/>
  <c r="AC1328" i="5"/>
  <c r="AF1328" i="5"/>
  <c r="AC712" i="5"/>
  <c r="AF712" i="5"/>
  <c r="AC452" i="5"/>
  <c r="AF452" i="5"/>
  <c r="AC715" i="5"/>
  <c r="AF715" i="5"/>
  <c r="AC716" i="5"/>
  <c r="AF716" i="5"/>
  <c r="AC718" i="5"/>
  <c r="AF718" i="5"/>
  <c r="AC719" i="5"/>
  <c r="AF719" i="5"/>
  <c r="AC720" i="5"/>
  <c r="AF720" i="5"/>
  <c r="AC721" i="5"/>
  <c r="AF721" i="5"/>
  <c r="AC722" i="5"/>
  <c r="AF722" i="5"/>
  <c r="AC1301" i="5"/>
  <c r="AF1301" i="5"/>
  <c r="AC723" i="5"/>
  <c r="AF723" i="5"/>
  <c r="AC724" i="5"/>
  <c r="AF724" i="5"/>
  <c r="AC725" i="5"/>
  <c r="AF725" i="5"/>
  <c r="AC726" i="5"/>
  <c r="AF726" i="5"/>
  <c r="AC481" i="5"/>
  <c r="AF481" i="5"/>
  <c r="AC728" i="5"/>
  <c r="AF728" i="5"/>
  <c r="AC729" i="5"/>
  <c r="AF729" i="5"/>
  <c r="AC730" i="5"/>
  <c r="AF730" i="5"/>
  <c r="AC731" i="5"/>
  <c r="AF731" i="5"/>
  <c r="AC482" i="5"/>
  <c r="AF482" i="5"/>
  <c r="AC732" i="5"/>
  <c r="AF732" i="5"/>
  <c r="AC1305" i="5"/>
  <c r="AF1305" i="5"/>
  <c r="AC274" i="5"/>
  <c r="AF274" i="5"/>
  <c r="AC563" i="5"/>
  <c r="AF563" i="5"/>
  <c r="AC734" i="5"/>
  <c r="AF734" i="5"/>
  <c r="AC493" i="5"/>
  <c r="AF493" i="5"/>
  <c r="AC735" i="5"/>
  <c r="AF735" i="5"/>
  <c r="AC494" i="5"/>
  <c r="AF494" i="5"/>
  <c r="AC736" i="5"/>
  <c r="AF736" i="5"/>
  <c r="AC573" i="5"/>
  <c r="AF573" i="5"/>
  <c r="AC496" i="5"/>
  <c r="AF496" i="5"/>
  <c r="AC675" i="5"/>
  <c r="AF675" i="5"/>
  <c r="AC676" i="5"/>
  <c r="AF676" i="5"/>
  <c r="AC738" i="5"/>
  <c r="AF738" i="5"/>
  <c r="AC739" i="5"/>
  <c r="AF739" i="5"/>
  <c r="AC741" i="5"/>
  <c r="AF741" i="5"/>
  <c r="AC10" i="5"/>
  <c r="AF10" i="5"/>
  <c r="AC744" i="5"/>
  <c r="AF744" i="5"/>
  <c r="AC745" i="5"/>
  <c r="AF745" i="5"/>
  <c r="AC746" i="5"/>
  <c r="AF746" i="5"/>
  <c r="AC6" i="5"/>
  <c r="AF6" i="5"/>
  <c r="AC747" i="5"/>
  <c r="AF747" i="5"/>
  <c r="AC500" i="5"/>
  <c r="AF500" i="5"/>
  <c r="AC748" i="5"/>
  <c r="AF748" i="5"/>
  <c r="AC502" i="5"/>
  <c r="AF502" i="5"/>
  <c r="AC750" i="5"/>
  <c r="AF750" i="5"/>
  <c r="AC751" i="5"/>
  <c r="AF751" i="5"/>
  <c r="AC752" i="5"/>
  <c r="AF752" i="5"/>
  <c r="AC753" i="5"/>
  <c r="AF753" i="5"/>
  <c r="AC503" i="5"/>
  <c r="AF503" i="5"/>
  <c r="AC591" i="5"/>
  <c r="AF591" i="5"/>
  <c r="AC757" i="5"/>
  <c r="AF757" i="5"/>
  <c r="AC758" i="5"/>
  <c r="AF758" i="5"/>
  <c r="AC762" i="5"/>
  <c r="AF762" i="5"/>
  <c r="AC505" i="5"/>
  <c r="AF505" i="5"/>
  <c r="AC761" i="5"/>
  <c r="AF761" i="5"/>
  <c r="AC506" i="5"/>
  <c r="AF506" i="5"/>
  <c r="AC766" i="5"/>
  <c r="AF766" i="5"/>
  <c r="AC641" i="5"/>
  <c r="AF641" i="5"/>
  <c r="AC510" i="5"/>
  <c r="AF510" i="5"/>
  <c r="AC767" i="5"/>
  <c r="AF767" i="5"/>
  <c r="AC768" i="5"/>
  <c r="AF768" i="5"/>
  <c r="AC769" i="5"/>
  <c r="AF769" i="5"/>
  <c r="AC514" i="5"/>
  <c r="AF514" i="5"/>
  <c r="AC770" i="5"/>
  <c r="AF770" i="5"/>
  <c r="AC772" i="5"/>
  <c r="AF772" i="5"/>
  <c r="AC520" i="5"/>
  <c r="AF520" i="5"/>
  <c r="AC774" i="5"/>
  <c r="AF774" i="5"/>
  <c r="AC955" i="5"/>
  <c r="AF955" i="5"/>
  <c r="AC775" i="5"/>
  <c r="AF775" i="5"/>
  <c r="AC776" i="5"/>
  <c r="AF776" i="5"/>
  <c r="AC777" i="5"/>
  <c r="AF777" i="5"/>
  <c r="AC610" i="5"/>
  <c r="AF610" i="5"/>
  <c r="AC549" i="5"/>
  <c r="AF549" i="5"/>
  <c r="AC780" i="5"/>
  <c r="AF780" i="5"/>
  <c r="AC781" i="5"/>
  <c r="AF781" i="5"/>
  <c r="AC479" i="5"/>
  <c r="AF479" i="5"/>
  <c r="AC782" i="5"/>
  <c r="AF782" i="5"/>
  <c r="AC552" i="5"/>
  <c r="AF552" i="5"/>
  <c r="AC783" i="5"/>
  <c r="AF783" i="5"/>
  <c r="AC786" i="5"/>
  <c r="AF786" i="5"/>
  <c r="AC788" i="5"/>
  <c r="AF788" i="5"/>
  <c r="AC733" i="5"/>
  <c r="AF733" i="5"/>
  <c r="AC789" i="5"/>
  <c r="AF789" i="5"/>
  <c r="AC565" i="5"/>
  <c r="AF565" i="5"/>
  <c r="AC670" i="5"/>
  <c r="AF670" i="5"/>
  <c r="AC567" i="5"/>
  <c r="AF567" i="5"/>
  <c r="AC790" i="5"/>
  <c r="AF790" i="5"/>
  <c r="AC791" i="5"/>
  <c r="AF791" i="5"/>
  <c r="AC571" i="5"/>
  <c r="AF571" i="5"/>
  <c r="AC7" i="5"/>
  <c r="AF7" i="5"/>
  <c r="AC574" i="5"/>
  <c r="AF574" i="5"/>
  <c r="AC575" i="5"/>
  <c r="AF575" i="5"/>
  <c r="AC740" i="5"/>
  <c r="AF740" i="5"/>
  <c r="AC793" i="5"/>
  <c r="AF793" i="5"/>
  <c r="AC8" i="5"/>
  <c r="AF8" i="5"/>
  <c r="AC794" i="5"/>
  <c r="AF794" i="5"/>
  <c r="AC743" i="5"/>
  <c r="AF743" i="5"/>
  <c r="AC797" i="5"/>
  <c r="AF797" i="5"/>
  <c r="AC581" i="5"/>
  <c r="AF581" i="5"/>
  <c r="AC796" i="5"/>
  <c r="AF796" i="5"/>
  <c r="AC798" i="5"/>
  <c r="AF798" i="5"/>
  <c r="AC801" i="5"/>
  <c r="AF801" i="5"/>
  <c r="AC588" i="5"/>
  <c r="AF588" i="5"/>
  <c r="AC695" i="5"/>
  <c r="AF695" i="5"/>
  <c r="AC803" i="5"/>
  <c r="AF803" i="5"/>
  <c r="AC804" i="5"/>
  <c r="AF804" i="5"/>
  <c r="AC806" i="5"/>
  <c r="AF806" i="5"/>
  <c r="AC756" i="5"/>
  <c r="AF756" i="5"/>
  <c r="AC592" i="5"/>
  <c r="AF592" i="5"/>
  <c r="AC704" i="5"/>
  <c r="AF704" i="5"/>
  <c r="AC807" i="5"/>
  <c r="AF807" i="5"/>
  <c r="AC808" i="5"/>
  <c r="AF808" i="5"/>
  <c r="AC811" i="5"/>
  <c r="AF811" i="5"/>
  <c r="AC813" i="5"/>
  <c r="AF813" i="5"/>
  <c r="AC764" i="5"/>
  <c r="AF764" i="5"/>
  <c r="AC814" i="5"/>
  <c r="AF814" i="5"/>
  <c r="AC815" i="5"/>
  <c r="AF815" i="5"/>
  <c r="AC596" i="5"/>
  <c r="AF596" i="5"/>
  <c r="AC817" i="5"/>
  <c r="AF817" i="5"/>
  <c r="AC818" i="5"/>
  <c r="AF818" i="5"/>
  <c r="AC820" i="5"/>
  <c r="AF820" i="5"/>
  <c r="AC599" i="5"/>
  <c r="AF599" i="5"/>
  <c r="AC821" i="5"/>
  <c r="AF821" i="5"/>
  <c r="AC823" i="5"/>
  <c r="AF823" i="5"/>
  <c r="AC822" i="5"/>
  <c r="AF822" i="5"/>
  <c r="AC602" i="5"/>
  <c r="AF602" i="5"/>
  <c r="AC824" i="5"/>
  <c r="AF824" i="5"/>
  <c r="AC603" i="5"/>
  <c r="AF603" i="5"/>
  <c r="AC825" i="5"/>
  <c r="AF825" i="5"/>
  <c r="AC827" i="5"/>
  <c r="AF827" i="5"/>
  <c r="AC604" i="5"/>
  <c r="AF604" i="5"/>
  <c r="AC828" i="5"/>
  <c r="AF828" i="5"/>
  <c r="AC829" i="5"/>
  <c r="AF829" i="5"/>
  <c r="AC1052" i="5"/>
  <c r="AF1052" i="5"/>
  <c r="AC830" i="5"/>
  <c r="AF830" i="5"/>
  <c r="AC832" i="5"/>
  <c r="AF832" i="5"/>
  <c r="AC833" i="5"/>
  <c r="AF833" i="5"/>
  <c r="AC835" i="5"/>
  <c r="AF835" i="5"/>
  <c r="AC836" i="5"/>
  <c r="AF836" i="5"/>
  <c r="AC837" i="5"/>
  <c r="AF837" i="5"/>
  <c r="AC838" i="5"/>
  <c r="AF838" i="5"/>
  <c r="AC609" i="5"/>
  <c r="AF609" i="5"/>
  <c r="AC839" i="5"/>
  <c r="AF839" i="5"/>
  <c r="AC841" i="5"/>
  <c r="AF841" i="5"/>
  <c r="AC842" i="5"/>
  <c r="AF842" i="5"/>
  <c r="AC616" i="5"/>
  <c r="AF616" i="5"/>
  <c r="AC617" i="5"/>
  <c r="AF617" i="5"/>
  <c r="AC844" i="5"/>
  <c r="AF844" i="5"/>
  <c r="AC846" i="5"/>
  <c r="AF846" i="5"/>
  <c r="AC847" i="5"/>
  <c r="AF847" i="5"/>
  <c r="AC848" i="5"/>
  <c r="AF848" i="5"/>
  <c r="AC849" i="5"/>
  <c r="AF849" i="5"/>
  <c r="AC850" i="5"/>
  <c r="AF850" i="5"/>
  <c r="AC851" i="5"/>
  <c r="AF851" i="5"/>
  <c r="AC619" i="5"/>
  <c r="AF619" i="5"/>
  <c r="AC620" i="5"/>
  <c r="AF620" i="5"/>
  <c r="AC852" i="5"/>
  <c r="AF852" i="5"/>
  <c r="AC855" i="5"/>
  <c r="AF855" i="5"/>
  <c r="AC1188" i="5"/>
  <c r="AF1188" i="5"/>
  <c r="AC856" i="5"/>
  <c r="AF856" i="5"/>
  <c r="AC857" i="5"/>
  <c r="AF857" i="5"/>
  <c r="AC858" i="5"/>
  <c r="AF858" i="5"/>
  <c r="AC668" i="5"/>
  <c r="AF668" i="5"/>
  <c r="AC859" i="5"/>
  <c r="AF859" i="5"/>
  <c r="AC625" i="5"/>
  <c r="AF625" i="5"/>
  <c r="AC860" i="5"/>
  <c r="AF860" i="5"/>
  <c r="AC626" i="5"/>
  <c r="AF626" i="5"/>
  <c r="AC861" i="5"/>
  <c r="AF861" i="5"/>
  <c r="AC862" i="5"/>
  <c r="AF862" i="5"/>
  <c r="AC1030" i="5"/>
  <c r="AF1030" i="5"/>
  <c r="AC864" i="5"/>
  <c r="AF864" i="5"/>
  <c r="AC865" i="5"/>
  <c r="AF865" i="5"/>
  <c r="AC866" i="5"/>
  <c r="AF866" i="5"/>
  <c r="AC686" i="5"/>
  <c r="AF686" i="5"/>
  <c r="AC867" i="5"/>
  <c r="AF867" i="5"/>
  <c r="AC799" i="5"/>
  <c r="AF799" i="5"/>
  <c r="AC868" i="5"/>
  <c r="AF868" i="5"/>
  <c r="AC870" i="5"/>
  <c r="AF870" i="5"/>
  <c r="AC749" i="5"/>
  <c r="AF749" i="5"/>
  <c r="AC873" i="5"/>
  <c r="AF873" i="5"/>
  <c r="AC875" i="5"/>
  <c r="AF875" i="5"/>
  <c r="AC754" i="5"/>
  <c r="AF754" i="5"/>
  <c r="AC878" i="5"/>
  <c r="AF878" i="5"/>
  <c r="AC880" i="5"/>
  <c r="AF880" i="5"/>
  <c r="AC882" i="5"/>
  <c r="AF882" i="5"/>
  <c r="AC639" i="5"/>
  <c r="AF639" i="5"/>
  <c r="AC883" i="5"/>
  <c r="AF883" i="5"/>
  <c r="AC884" i="5"/>
  <c r="AF884" i="5"/>
  <c r="AC885" i="5"/>
  <c r="AF885" i="5"/>
  <c r="AC887" i="5"/>
  <c r="AF887" i="5"/>
  <c r="AC643" i="5"/>
  <c r="AF643" i="5"/>
  <c r="AC1151" i="5"/>
  <c r="AF1151" i="5"/>
  <c r="AC645" i="5"/>
  <c r="AF645" i="5"/>
  <c r="AC888" i="5"/>
  <c r="AF888" i="5"/>
  <c r="AC889" i="5"/>
  <c r="AF889" i="5"/>
  <c r="AC890" i="5"/>
  <c r="AF890" i="5"/>
  <c r="AC891" i="5"/>
  <c r="AF891" i="5"/>
  <c r="AC892" i="5"/>
  <c r="AF892" i="5"/>
  <c r="AC893" i="5"/>
  <c r="AF893" i="5"/>
  <c r="AC650" i="5"/>
  <c r="AF650" i="5"/>
  <c r="AC897" i="5"/>
  <c r="AF897" i="5"/>
  <c r="AC898" i="5"/>
  <c r="AF898" i="5"/>
  <c r="AC899" i="5"/>
  <c r="AF899" i="5"/>
  <c r="AC900" i="5"/>
  <c r="AF900" i="5"/>
  <c r="AC901" i="5"/>
  <c r="AF901" i="5"/>
  <c r="AC903" i="5"/>
  <c r="AF903" i="5"/>
  <c r="AC905" i="5"/>
  <c r="AF905" i="5"/>
  <c r="AC906" i="5"/>
  <c r="AF906" i="5"/>
  <c r="AC907" i="5"/>
  <c r="AF907" i="5"/>
  <c r="AC1137" i="5"/>
  <c r="AF1137" i="5"/>
  <c r="AC660" i="5"/>
  <c r="AF660" i="5"/>
  <c r="AC909" i="5"/>
  <c r="AF909" i="5"/>
  <c r="AC845" i="5"/>
  <c r="AF845" i="5"/>
  <c r="AC663" i="5"/>
  <c r="AF663" i="5"/>
  <c r="AC785" i="5"/>
  <c r="AF785" i="5"/>
  <c r="AC913" i="5"/>
  <c r="AF913" i="5"/>
  <c r="AC915" i="5"/>
  <c r="AF915" i="5"/>
  <c r="AC916" i="5"/>
  <c r="AF916" i="5"/>
  <c r="AC917" i="5"/>
  <c r="AF917" i="5"/>
  <c r="AC667" i="5"/>
  <c r="AF667" i="5"/>
  <c r="AC669" i="5"/>
  <c r="AF669" i="5"/>
  <c r="AC671" i="5"/>
  <c r="AF671" i="5"/>
  <c r="AC918" i="5"/>
  <c r="AF918" i="5"/>
  <c r="AC920" i="5"/>
  <c r="AF920" i="5"/>
  <c r="AC921" i="5"/>
  <c r="AF921" i="5"/>
  <c r="AC922" i="5"/>
  <c r="AF922" i="5"/>
  <c r="AC674" i="5"/>
  <c r="AF674" i="5"/>
  <c r="AC924" i="5"/>
  <c r="AF924" i="5"/>
  <c r="AC925" i="5"/>
  <c r="AF925" i="5"/>
  <c r="AC737" i="5"/>
  <c r="AF737" i="5"/>
  <c r="AC677" i="5"/>
  <c r="AF677" i="5"/>
  <c r="AC927" i="5"/>
  <c r="AF927" i="5"/>
  <c r="AC679" i="5"/>
  <c r="AF679" i="5"/>
  <c r="AC928" i="5"/>
  <c r="AF928" i="5"/>
  <c r="AC930" i="5"/>
  <c r="AF930" i="5"/>
  <c r="AC931" i="5"/>
  <c r="AF931" i="5"/>
  <c r="AC932" i="5"/>
  <c r="AF932" i="5"/>
  <c r="AC933" i="5"/>
  <c r="AF933" i="5"/>
  <c r="AC1081" i="5"/>
  <c r="AF1081" i="5"/>
  <c r="AC935" i="5"/>
  <c r="AF935" i="5"/>
  <c r="AC985" i="5"/>
  <c r="AF985" i="5"/>
  <c r="AC936" i="5"/>
  <c r="AF936" i="5"/>
  <c r="AC700" i="5"/>
  <c r="AF700" i="5"/>
  <c r="AC877" i="5"/>
  <c r="AF877" i="5"/>
  <c r="AC938" i="5"/>
  <c r="AF938" i="5"/>
  <c r="AC939" i="5"/>
  <c r="AF939" i="5"/>
  <c r="AC940" i="5"/>
  <c r="AF940" i="5"/>
  <c r="AC705" i="5"/>
  <c r="AF705" i="5"/>
  <c r="AC941" i="5"/>
  <c r="AF941" i="5"/>
  <c r="AC943" i="5"/>
  <c r="AF943" i="5"/>
  <c r="AC944" i="5"/>
  <c r="AF944" i="5"/>
  <c r="AC945" i="5"/>
  <c r="AF945" i="5"/>
  <c r="AC706" i="5"/>
  <c r="AF706" i="5"/>
  <c r="AC946" i="5"/>
  <c r="AF946" i="5"/>
  <c r="AC812" i="5"/>
  <c r="AF812" i="5"/>
  <c r="AC948" i="5"/>
  <c r="AF948" i="5"/>
  <c r="AC886" i="5"/>
  <c r="AF886" i="5"/>
  <c r="AC949" i="5"/>
  <c r="AF949" i="5"/>
  <c r="AC710" i="5"/>
  <c r="AF710" i="5"/>
  <c r="AC953" i="5"/>
  <c r="AF953" i="5"/>
  <c r="AC954" i="5"/>
  <c r="AF954" i="5"/>
  <c r="AC713" i="5"/>
  <c r="AF713" i="5"/>
  <c r="AC826" i="5"/>
  <c r="AF826" i="5"/>
  <c r="AC714" i="5"/>
  <c r="AF714" i="5"/>
  <c r="AC717" i="5"/>
  <c r="AF717" i="5"/>
  <c r="AC956" i="5"/>
  <c r="AF956" i="5"/>
  <c r="AC957" i="5"/>
  <c r="AF957" i="5"/>
  <c r="AC1015" i="5"/>
  <c r="AF1015" i="5"/>
  <c r="AC1134" i="5"/>
  <c r="AF1134" i="5"/>
  <c r="AC727" i="5"/>
  <c r="AF727" i="5"/>
  <c r="AC962" i="5"/>
  <c r="AF962" i="5"/>
  <c r="AC963" i="5"/>
  <c r="AF963" i="5"/>
  <c r="AC964" i="5"/>
  <c r="AF964" i="5"/>
  <c r="AC966" i="5"/>
  <c r="AF966" i="5"/>
  <c r="AC967" i="5"/>
  <c r="AF967" i="5"/>
  <c r="AC787" i="5"/>
  <c r="AF787" i="5"/>
  <c r="AC969" i="5"/>
  <c r="AF969" i="5"/>
  <c r="AC970" i="5"/>
  <c r="AF970" i="5"/>
  <c r="AC971" i="5"/>
  <c r="AF971" i="5"/>
  <c r="AC973" i="5"/>
  <c r="AF973" i="5"/>
  <c r="AC974" i="5"/>
  <c r="AF974" i="5"/>
  <c r="AC975" i="5"/>
  <c r="AF975" i="5"/>
  <c r="AC976" i="5"/>
  <c r="AF976" i="5"/>
  <c r="AC977" i="5"/>
  <c r="AF977" i="5"/>
  <c r="AC978" i="5"/>
  <c r="AF978" i="5"/>
  <c r="AC929" i="5"/>
  <c r="AF929" i="5"/>
  <c r="AC979" i="5"/>
  <c r="AF979" i="5"/>
  <c r="AC980" i="5"/>
  <c r="AF980" i="5"/>
  <c r="AC742" i="5"/>
  <c r="AF742" i="5"/>
  <c r="AC795" i="5"/>
  <c r="AF795" i="5"/>
  <c r="AC981" i="5"/>
  <c r="AF981" i="5"/>
  <c r="AC982" i="5"/>
  <c r="AF982" i="5"/>
  <c r="AC983" i="5"/>
  <c r="AF983" i="5"/>
  <c r="AC984" i="5"/>
  <c r="AF984" i="5"/>
  <c r="AC986" i="5"/>
  <c r="AF986" i="5"/>
  <c r="AC805" i="5"/>
  <c r="AF805" i="5"/>
  <c r="AC755" i="5"/>
  <c r="AF755" i="5"/>
  <c r="AC990" i="5"/>
  <c r="AF990" i="5"/>
  <c r="AC992" i="5"/>
  <c r="AF992" i="5"/>
  <c r="AC991" i="5"/>
  <c r="AF991" i="5"/>
  <c r="AC759" i="5"/>
  <c r="AF759" i="5"/>
  <c r="AC1041" i="5"/>
  <c r="AF1041" i="5"/>
  <c r="AC993" i="5"/>
  <c r="AF993" i="5"/>
  <c r="AC760" i="5"/>
  <c r="AF760" i="5"/>
  <c r="AC994" i="5"/>
  <c r="AF994" i="5"/>
  <c r="AC995" i="5"/>
  <c r="AF995" i="5"/>
  <c r="AC763" i="5"/>
  <c r="AF763" i="5"/>
  <c r="AC996" i="5"/>
  <c r="AF996" i="5"/>
  <c r="AC997" i="5"/>
  <c r="AF997" i="5"/>
  <c r="AC998" i="5"/>
  <c r="AF998" i="5"/>
  <c r="AC765" i="5"/>
  <c r="AF765" i="5"/>
  <c r="AC999" i="5"/>
  <c r="AF999" i="5"/>
  <c r="AC1002" i="5"/>
  <c r="AF1002" i="5"/>
  <c r="AC1007" i="5"/>
  <c r="AF1007" i="5"/>
  <c r="AC771" i="5"/>
  <c r="AF771" i="5"/>
  <c r="AC1008" i="5"/>
  <c r="AF1008" i="5"/>
  <c r="AC773" i="5"/>
  <c r="AF773" i="5"/>
  <c r="AC1011" i="5"/>
  <c r="AF1011" i="5"/>
  <c r="AC1012" i="5"/>
  <c r="AF1012" i="5"/>
  <c r="AC1099" i="5"/>
  <c r="AF1099" i="5"/>
  <c r="AC1014" i="5"/>
  <c r="AF1014" i="5"/>
  <c r="AC896" i="5"/>
  <c r="AF896" i="5"/>
  <c r="AC778" i="5"/>
  <c r="AF778" i="5"/>
  <c r="AC1018" i="5"/>
  <c r="AF1018" i="5"/>
  <c r="AC779" i="5"/>
  <c r="AF779" i="5"/>
  <c r="AC1019" i="5"/>
  <c r="AF1019" i="5"/>
  <c r="AC1020" i="5"/>
  <c r="AF1020" i="5"/>
  <c r="AC1021" i="5"/>
  <c r="AF1021" i="5"/>
  <c r="AC1022" i="5"/>
  <c r="AF1022" i="5"/>
  <c r="AC1023" i="5"/>
  <c r="AF1023" i="5"/>
  <c r="AC784" i="5"/>
  <c r="AF784" i="5"/>
  <c r="AC912" i="5"/>
  <c r="AF912" i="5"/>
  <c r="AC1025" i="5"/>
  <c r="AF1025" i="5"/>
  <c r="AC972" i="5"/>
  <c r="AF972" i="5"/>
  <c r="AC792" i="5"/>
  <c r="AF792" i="5"/>
  <c r="AC1027" i="5"/>
  <c r="AF1027" i="5"/>
  <c r="AC1029" i="5"/>
  <c r="AF1029" i="5"/>
  <c r="AC1032" i="5"/>
  <c r="AF1032" i="5"/>
  <c r="AC1033" i="5"/>
  <c r="AF1033" i="5"/>
  <c r="AC685" i="5"/>
  <c r="AF685" i="5"/>
  <c r="AC1143" i="5"/>
  <c r="AF1143" i="5"/>
  <c r="AC800" i="5"/>
  <c r="AF800" i="5"/>
  <c r="AC1036" i="5"/>
  <c r="AF1036" i="5"/>
  <c r="AC802" i="5"/>
  <c r="AF802" i="5"/>
  <c r="AC1205" i="5"/>
  <c r="AF1205" i="5"/>
  <c r="AC1039" i="5"/>
  <c r="AF1039" i="5"/>
  <c r="AC1169" i="5"/>
  <c r="AF1169" i="5"/>
  <c r="AC809" i="5"/>
  <c r="AF809" i="5"/>
  <c r="AC1042" i="5"/>
  <c r="AF1042" i="5"/>
  <c r="AC1043" i="5"/>
  <c r="AF1043" i="5"/>
  <c r="AC816" i="5"/>
  <c r="AF816" i="5"/>
  <c r="AC1044" i="5"/>
  <c r="AF1044" i="5"/>
  <c r="AC1045" i="5"/>
  <c r="AF1045" i="5"/>
  <c r="AC819" i="5"/>
  <c r="AF819" i="5"/>
  <c r="AC1046" i="5"/>
  <c r="AF1046" i="5"/>
  <c r="AC1047" i="5"/>
  <c r="AF1047" i="5"/>
  <c r="AC1050" i="5"/>
  <c r="AF1050" i="5"/>
  <c r="AC1053" i="5"/>
  <c r="AF1053" i="5"/>
  <c r="AC1051" i="5"/>
  <c r="AF1051" i="5"/>
  <c r="AC831" i="5"/>
  <c r="AF831" i="5"/>
  <c r="AC1054" i="5"/>
  <c r="AF1054" i="5"/>
  <c r="AC834" i="5"/>
  <c r="AF834" i="5"/>
  <c r="AC1055" i="5"/>
  <c r="AF1055" i="5"/>
  <c r="AC1056" i="5"/>
  <c r="AF1056" i="5"/>
  <c r="AC1057" i="5"/>
  <c r="AF1057" i="5"/>
  <c r="AC1101" i="5"/>
  <c r="AF1101" i="5"/>
  <c r="AC840" i="5"/>
  <c r="AF840" i="5"/>
  <c r="AC1060" i="5"/>
  <c r="AF1060" i="5"/>
  <c r="AC1062" i="5"/>
  <c r="AF1062" i="5"/>
  <c r="AC1063" i="5"/>
  <c r="AF1063" i="5"/>
  <c r="AC1016" i="5"/>
  <c r="AF1016" i="5"/>
  <c r="AC1064" i="5"/>
  <c r="AF1064" i="5"/>
  <c r="AC1065" i="5"/>
  <c r="AF1065" i="5"/>
  <c r="AC1066" i="5"/>
  <c r="AF1066" i="5"/>
  <c r="AC1068" i="5"/>
  <c r="AF1068" i="5"/>
  <c r="AC1276" i="5"/>
  <c r="AF1276" i="5"/>
  <c r="AC1069" i="5"/>
  <c r="AF1069" i="5"/>
  <c r="AC1070" i="5"/>
  <c r="AF1070" i="5"/>
  <c r="AC843" i="5"/>
  <c r="AF843" i="5"/>
  <c r="AC1072" i="5"/>
  <c r="AF1072" i="5"/>
  <c r="AC853" i="5"/>
  <c r="AF853" i="5"/>
  <c r="AC854" i="5"/>
  <c r="AF854" i="5"/>
  <c r="AC1075" i="5"/>
  <c r="AF1075" i="5"/>
  <c r="AC1076" i="5"/>
  <c r="AF1076" i="5"/>
  <c r="AC1077" i="5"/>
  <c r="AF1077" i="5"/>
  <c r="AC1078" i="5"/>
  <c r="AF1078" i="5"/>
  <c r="AC1079" i="5"/>
  <c r="AF1079" i="5"/>
  <c r="AC863" i="5"/>
  <c r="AF863" i="5"/>
  <c r="AC1080" i="5"/>
  <c r="AF1080" i="5"/>
  <c r="AC1243" i="5"/>
  <c r="AF1243" i="5"/>
  <c r="AC1083" i="5"/>
  <c r="AF1083" i="5"/>
  <c r="AC869" i="5"/>
  <c r="AF869" i="5"/>
  <c r="AC1084" i="5"/>
  <c r="AF1084" i="5"/>
  <c r="AC871" i="5"/>
  <c r="AF871" i="5"/>
  <c r="AC872" i="5"/>
  <c r="AF872" i="5"/>
  <c r="AC874" i="5"/>
  <c r="AF874" i="5"/>
  <c r="AC876" i="5"/>
  <c r="AF876" i="5"/>
  <c r="AC1040" i="5"/>
  <c r="AF1040" i="5"/>
  <c r="AC879" i="5"/>
  <c r="AF879" i="5"/>
  <c r="AC1088" i="5"/>
  <c r="AF1088" i="5"/>
  <c r="AC881" i="5"/>
  <c r="AF881" i="5"/>
  <c r="AC1089" i="5"/>
  <c r="AF1089" i="5"/>
  <c r="AC1090" i="5"/>
  <c r="AF1090" i="5"/>
  <c r="AC1091" i="5"/>
  <c r="AF1091" i="5"/>
  <c r="AC1094" i="5"/>
  <c r="AF1094" i="5"/>
  <c r="AC1092" i="5"/>
  <c r="AF1092" i="5"/>
  <c r="AC1093" i="5"/>
  <c r="AF1093" i="5"/>
  <c r="AC1095" i="5"/>
  <c r="AF1095" i="5"/>
  <c r="AC1096" i="5"/>
  <c r="AF1096" i="5"/>
  <c r="AC1097" i="5"/>
  <c r="AF1097" i="5"/>
  <c r="AC895" i="5"/>
  <c r="AF895" i="5"/>
  <c r="AC1098" i="5"/>
  <c r="AF1098" i="5"/>
  <c r="AC1100" i="5"/>
  <c r="AF1100" i="5"/>
  <c r="AC1102" i="5"/>
  <c r="AF1102" i="5"/>
  <c r="AC1103" i="5"/>
  <c r="AF1103" i="5"/>
  <c r="AC902" i="5"/>
  <c r="AF902" i="5"/>
  <c r="AC904" i="5"/>
  <c r="AF904" i="5"/>
  <c r="AC908" i="5"/>
  <c r="AF908" i="5"/>
  <c r="AC1107" i="5"/>
  <c r="AF1107" i="5"/>
  <c r="AC1108" i="5"/>
  <c r="AF1108" i="5"/>
  <c r="AC910" i="5"/>
  <c r="AF910" i="5"/>
  <c r="AC911" i="5"/>
  <c r="AF911" i="5"/>
  <c r="AC914" i="5"/>
  <c r="AF914" i="5"/>
  <c r="AC1110" i="5"/>
  <c r="AF1110" i="5"/>
  <c r="AC1111" i="5"/>
  <c r="AF1111" i="5"/>
  <c r="AC919" i="5"/>
  <c r="AF919" i="5"/>
  <c r="AC1113" i="5"/>
  <c r="AF1113" i="5"/>
  <c r="AC923" i="5"/>
  <c r="AF923" i="5"/>
  <c r="AC1115" i="5"/>
  <c r="AF1115" i="5"/>
  <c r="AC926" i="5"/>
  <c r="AF926" i="5"/>
  <c r="AC1164" i="5"/>
  <c r="AF1164" i="5"/>
  <c r="AC1116" i="5"/>
  <c r="AF1116" i="5"/>
  <c r="AC934" i="5"/>
  <c r="AF934" i="5"/>
  <c r="AC1085" i="5"/>
  <c r="AF1085" i="5"/>
  <c r="AC937" i="5"/>
  <c r="AF937" i="5"/>
  <c r="AC1086" i="5"/>
  <c r="AF1086" i="5"/>
  <c r="AC1118" i="5"/>
  <c r="AF1118" i="5"/>
  <c r="AC942" i="5"/>
  <c r="AF942" i="5"/>
  <c r="AC947" i="5"/>
  <c r="AF947" i="5"/>
  <c r="AC1150" i="5"/>
  <c r="AF1150" i="5"/>
  <c r="AC1121" i="5"/>
  <c r="AF1121" i="5"/>
  <c r="AC1176" i="5"/>
  <c r="AF1176" i="5"/>
  <c r="AC950" i="5"/>
  <c r="AF950" i="5"/>
  <c r="AC951" i="5"/>
  <c r="AF951" i="5"/>
  <c r="AC952" i="5"/>
  <c r="AF952" i="5"/>
  <c r="AC1123" i="5"/>
  <c r="AF1123" i="5"/>
  <c r="AC1252" i="5"/>
  <c r="AF1252" i="5"/>
  <c r="AC1125" i="5"/>
  <c r="AF1125" i="5"/>
  <c r="AC1127" i="5"/>
  <c r="AF1127" i="5"/>
  <c r="AC1126" i="5"/>
  <c r="AF1126" i="5"/>
  <c r="AC1128" i="5"/>
  <c r="AF1128" i="5"/>
  <c r="AC1129" i="5"/>
  <c r="AF1129" i="5"/>
  <c r="AC1130" i="5"/>
  <c r="AF1130" i="5"/>
  <c r="AC1131" i="5"/>
  <c r="AF1131" i="5"/>
  <c r="AC958" i="5"/>
  <c r="AF958" i="5"/>
  <c r="AC1133" i="5"/>
  <c r="AF1133" i="5"/>
  <c r="AC959" i="5"/>
  <c r="AF959" i="5"/>
  <c r="AC960" i="5"/>
  <c r="AF960" i="5"/>
  <c r="AC961" i="5"/>
  <c r="AF961" i="5"/>
  <c r="AC1135" i="5"/>
  <c r="AF1135" i="5"/>
  <c r="AC965" i="5"/>
  <c r="AF965" i="5"/>
  <c r="AC1138" i="5"/>
  <c r="AF1138" i="5"/>
  <c r="AC1139" i="5"/>
  <c r="AF1139" i="5"/>
  <c r="AC1140" i="5"/>
  <c r="AF1140" i="5"/>
  <c r="AC968" i="5"/>
  <c r="AF968" i="5"/>
  <c r="AC1141" i="5"/>
  <c r="AF1141" i="5"/>
  <c r="AC1142" i="5"/>
  <c r="AF1142" i="5"/>
  <c r="AC1146" i="5"/>
  <c r="AF1146" i="5"/>
  <c r="AC987" i="5"/>
  <c r="AF987" i="5"/>
  <c r="AC988" i="5"/>
  <c r="AF988" i="5"/>
  <c r="AC1148" i="5"/>
  <c r="AF1148" i="5"/>
  <c r="AC989" i="5"/>
  <c r="AF989" i="5"/>
  <c r="AC1000" i="5"/>
  <c r="AF1000" i="5"/>
  <c r="AC1001" i="5"/>
  <c r="AF1001" i="5"/>
  <c r="AC1003" i="5"/>
  <c r="AF1003" i="5"/>
  <c r="AC1004" i="5"/>
  <c r="AF1004" i="5"/>
  <c r="AC1005" i="5"/>
  <c r="AF1005" i="5"/>
  <c r="AC1006" i="5"/>
  <c r="AF1006" i="5"/>
  <c r="AC1009" i="5"/>
  <c r="AF1009" i="5"/>
  <c r="AC1010" i="5"/>
  <c r="AF1010" i="5"/>
  <c r="AC1152" i="5"/>
  <c r="AF1152" i="5"/>
  <c r="AC1013" i="5"/>
  <c r="AF1013" i="5"/>
  <c r="AC1155" i="5"/>
  <c r="AF1155" i="5"/>
  <c r="AC1156" i="5"/>
  <c r="AF1156" i="5"/>
  <c r="AC1157" i="5"/>
  <c r="AF1157" i="5"/>
  <c r="AC1158" i="5"/>
  <c r="AF1158" i="5"/>
  <c r="AC1017" i="5"/>
  <c r="AF1017" i="5"/>
  <c r="AC1160" i="5"/>
  <c r="AF1160" i="5"/>
  <c r="AC1161" i="5"/>
  <c r="AF1161" i="5"/>
  <c r="AC1162" i="5"/>
  <c r="AF1162" i="5"/>
  <c r="AC1024" i="5"/>
  <c r="AF1024" i="5"/>
  <c r="AC1026" i="5"/>
  <c r="AF1026" i="5"/>
  <c r="AC1028" i="5"/>
  <c r="AF1028" i="5"/>
  <c r="AC1031" i="5"/>
  <c r="AF1031" i="5"/>
  <c r="AC1166" i="5"/>
  <c r="AF1166" i="5"/>
  <c r="AC1167" i="5"/>
  <c r="AF1167" i="5"/>
  <c r="AC1265" i="5"/>
  <c r="AF1265" i="5"/>
  <c r="AC1034" i="5"/>
  <c r="AF1034" i="5"/>
  <c r="AC1035" i="5"/>
  <c r="AF1035" i="5"/>
  <c r="AC1037" i="5"/>
  <c r="AF1037" i="5"/>
  <c r="AC1168" i="5"/>
  <c r="AF1168" i="5"/>
  <c r="AC1038" i="5"/>
  <c r="AF1038" i="5"/>
  <c r="AC1171" i="5"/>
  <c r="AF1171" i="5"/>
  <c r="AC1172" i="5"/>
  <c r="AF1172" i="5"/>
  <c r="AC810" i="5"/>
  <c r="AF810" i="5"/>
  <c r="AC1173" i="5"/>
  <c r="AF1173" i="5"/>
  <c r="AC1174" i="5"/>
  <c r="AF1174" i="5"/>
  <c r="AC1175" i="5"/>
  <c r="AF1175" i="5"/>
  <c r="AC1048" i="5"/>
  <c r="AF1048" i="5"/>
  <c r="AC1049" i="5"/>
  <c r="AF1049" i="5"/>
  <c r="AC1179" i="5"/>
  <c r="AF1179" i="5"/>
  <c r="AC1058" i="5"/>
  <c r="AF1058" i="5"/>
  <c r="AC1183" i="5"/>
  <c r="AF1183" i="5"/>
  <c r="AC1067" i="5"/>
  <c r="AF1067" i="5"/>
  <c r="AC1186" i="5"/>
  <c r="AF1186" i="5"/>
  <c r="AC1071" i="5"/>
  <c r="AF1071" i="5"/>
  <c r="AC1073" i="5"/>
  <c r="AF1073" i="5"/>
  <c r="AC1074" i="5"/>
  <c r="AF1074" i="5"/>
  <c r="AC1189" i="5"/>
  <c r="AF1189" i="5"/>
  <c r="AC1190" i="5"/>
  <c r="AF1190" i="5"/>
  <c r="AC1191" i="5"/>
  <c r="AF1191" i="5"/>
  <c r="AC1197" i="5"/>
  <c r="AF1197" i="5"/>
  <c r="AC1082" i="5"/>
  <c r="AF1082" i="5"/>
  <c r="AC1208" i="5"/>
  <c r="AF1208" i="5"/>
  <c r="AC1087" i="5"/>
  <c r="AF1087" i="5"/>
  <c r="AC1210" i="5"/>
  <c r="AF1210" i="5"/>
  <c r="AC1213" i="5"/>
  <c r="AF1213" i="5"/>
  <c r="AC1215" i="5"/>
  <c r="AF1215" i="5"/>
  <c r="AC1216" i="5"/>
  <c r="AF1216" i="5"/>
  <c r="AC1218" i="5"/>
  <c r="AF1218" i="5"/>
  <c r="AC894" i="5"/>
  <c r="AF894" i="5"/>
  <c r="AC1219" i="5"/>
  <c r="AF1219" i="5"/>
  <c r="AC1222" i="5"/>
  <c r="AF1222" i="5"/>
  <c r="AC1104" i="5"/>
  <c r="AF1104" i="5"/>
  <c r="AC1106" i="5"/>
  <c r="AF1106" i="5"/>
  <c r="AC1109" i="5"/>
  <c r="AF1109" i="5"/>
  <c r="AC1230" i="5"/>
  <c r="AF1230" i="5"/>
  <c r="AC1231" i="5"/>
  <c r="AF1231" i="5"/>
  <c r="AC1233" i="5"/>
  <c r="AF1233" i="5"/>
  <c r="AC1112" i="5"/>
  <c r="AF1112" i="5"/>
  <c r="AC1114" i="5"/>
  <c r="AF1114" i="5"/>
  <c r="AC1236" i="5"/>
  <c r="AF1236" i="5"/>
  <c r="AC1298" i="5"/>
  <c r="AF1298" i="5"/>
  <c r="AC1238" i="5"/>
  <c r="AF1238" i="5"/>
  <c r="AC1244" i="5"/>
  <c r="AF1244" i="5"/>
  <c r="AC1245" i="5"/>
  <c r="AF1245" i="5"/>
  <c r="AC1425" i="5"/>
  <c r="AF1425" i="5"/>
  <c r="AC1119" i="5"/>
  <c r="AF1119" i="5"/>
  <c r="AC1248" i="5"/>
  <c r="AF1248" i="5"/>
  <c r="AC1249" i="5"/>
  <c r="AF1249" i="5"/>
  <c r="AC1122" i="5"/>
  <c r="AF1122" i="5"/>
  <c r="AC1250" i="5"/>
  <c r="AF1250" i="5"/>
  <c r="AC1124" i="5"/>
  <c r="AF1124" i="5"/>
  <c r="AC1299" i="5"/>
  <c r="AF1299" i="5"/>
  <c r="AC1132" i="5"/>
  <c r="AF1132" i="5"/>
  <c r="AC1254" i="5"/>
  <c r="AF1254" i="5"/>
  <c r="AC1136" i="5"/>
  <c r="AF1136" i="5"/>
  <c r="AC1257" i="5"/>
  <c r="AF1257" i="5"/>
  <c r="AC1258" i="5"/>
  <c r="AF1258" i="5"/>
  <c r="AC1259" i="5"/>
  <c r="AF1259" i="5"/>
  <c r="AC1263" i="5"/>
  <c r="AF1263" i="5"/>
  <c r="AC1264" i="5"/>
  <c r="AF1264" i="5"/>
  <c r="AC1144" i="5"/>
  <c r="AF1144" i="5"/>
  <c r="AC1145" i="5"/>
  <c r="AF1145" i="5"/>
  <c r="AC1147" i="5"/>
  <c r="AF1147" i="5"/>
  <c r="AC1269" i="5"/>
  <c r="AF1269" i="5"/>
  <c r="AC1271" i="5"/>
  <c r="AF1271" i="5"/>
  <c r="AC1273" i="5"/>
  <c r="AF1273" i="5"/>
  <c r="AC1323" i="5"/>
  <c r="AF1323" i="5"/>
  <c r="AC1279" i="5"/>
  <c r="AF1279" i="5"/>
  <c r="AC1153" i="5"/>
  <c r="AF1153" i="5"/>
  <c r="AC1275" i="5"/>
  <c r="AF1275" i="5"/>
  <c r="AC1159" i="5"/>
  <c r="AF1159" i="5"/>
  <c r="AC1292" i="5"/>
  <c r="AF1292" i="5"/>
  <c r="AC1163" i="5"/>
  <c r="AF1163" i="5"/>
  <c r="AC1282" i="5"/>
  <c r="AF1282" i="5"/>
  <c r="AC1284" i="5"/>
  <c r="AF1284" i="5"/>
  <c r="AC1285" i="5"/>
  <c r="AF1285" i="5"/>
  <c r="AC1291" i="5"/>
  <c r="AF1291" i="5"/>
  <c r="AC1170" i="5"/>
  <c r="AF1170" i="5"/>
  <c r="AC1293" i="5"/>
  <c r="AF1293" i="5"/>
  <c r="AC1297" i="5"/>
  <c r="AF1297" i="5"/>
  <c r="AC1177" i="5"/>
  <c r="AF1177" i="5"/>
  <c r="AC1178" i="5"/>
  <c r="AF1178" i="5"/>
  <c r="AC1180" i="5"/>
  <c r="AF1180" i="5"/>
  <c r="AC1311" i="5"/>
  <c r="AF1311" i="5"/>
  <c r="AC1313" i="5"/>
  <c r="AF1313" i="5"/>
  <c r="AC1059" i="5"/>
  <c r="AF1059" i="5"/>
  <c r="AC1061" i="5"/>
  <c r="AF1061" i="5"/>
  <c r="AC1181" i="5"/>
  <c r="AF1181" i="5"/>
  <c r="AC1182" i="5"/>
  <c r="AF1182" i="5"/>
  <c r="AC1184" i="5"/>
  <c r="AF1184" i="5"/>
  <c r="AC1185" i="5"/>
  <c r="AF1185" i="5"/>
  <c r="AC1306" i="5"/>
  <c r="AF1306" i="5"/>
  <c r="AC1296" i="5"/>
  <c r="AF1296" i="5"/>
  <c r="AC1325" i="5"/>
  <c r="AF1325" i="5"/>
  <c r="AC1192" i="5"/>
  <c r="AF1192" i="5"/>
  <c r="AC1193" i="5"/>
  <c r="AF1193" i="5"/>
  <c r="AC1194" i="5"/>
  <c r="AF1194" i="5"/>
  <c r="AC1316" i="5"/>
  <c r="AF1316" i="5"/>
  <c r="AC1329" i="5"/>
  <c r="AF1329" i="5"/>
  <c r="AC1196" i="5"/>
  <c r="AF1196" i="5"/>
  <c r="AC1198" i="5"/>
  <c r="AF1198" i="5"/>
  <c r="AC1330" i="5"/>
  <c r="AF1330" i="5"/>
  <c r="AC1199" i="5"/>
  <c r="AF1199" i="5"/>
  <c r="AC1200" i="5"/>
  <c r="AF1200" i="5"/>
  <c r="AC1201" i="5"/>
  <c r="AF1201" i="5"/>
  <c r="AC1203" i="5"/>
  <c r="AF1203" i="5"/>
  <c r="AC1204" i="5"/>
  <c r="AF1204" i="5"/>
  <c r="AC1318" i="5"/>
  <c r="AF1318" i="5"/>
  <c r="AC1335" i="5"/>
  <c r="AF1335" i="5"/>
  <c r="AC1206" i="5"/>
  <c r="AF1206" i="5"/>
  <c r="AC1207" i="5"/>
  <c r="AF1207" i="5"/>
  <c r="AC1209" i="5"/>
  <c r="AF1209" i="5"/>
  <c r="AC1303" i="5"/>
  <c r="AF1303" i="5"/>
  <c r="AC1211" i="5"/>
  <c r="AF1211" i="5"/>
  <c r="AC1212" i="5"/>
  <c r="AF1212" i="5"/>
  <c r="AC1214" i="5"/>
  <c r="AF1214" i="5"/>
  <c r="AC1346" i="5"/>
  <c r="AF1346" i="5"/>
  <c r="AC1217" i="5"/>
  <c r="AF1217" i="5"/>
  <c r="AC1349" i="5"/>
  <c r="AF1349" i="5"/>
  <c r="AC1332" i="5"/>
  <c r="AF1332" i="5"/>
  <c r="AC1220" i="5"/>
  <c r="AF1220" i="5"/>
  <c r="AC1350" i="5"/>
  <c r="AF1350" i="5"/>
  <c r="AC1351" i="5"/>
  <c r="AF1351" i="5"/>
  <c r="AC1221" i="5"/>
  <c r="AF1221" i="5"/>
  <c r="AC1336" i="5"/>
  <c r="AF1336" i="5"/>
  <c r="AC1290" i="5"/>
  <c r="AF1290" i="5"/>
  <c r="AC1226" i="5"/>
  <c r="AF1226" i="5"/>
  <c r="AC1344" i="5"/>
  <c r="AF1344" i="5"/>
  <c r="AC1234" i="5"/>
  <c r="AF1234" i="5"/>
  <c r="AC1237" i="5"/>
  <c r="AF1237" i="5"/>
  <c r="AC1239" i="5"/>
  <c r="AF1239" i="5"/>
  <c r="AC1242" i="5"/>
  <c r="AF1242" i="5"/>
  <c r="AC1300" i="5"/>
  <c r="AF1300" i="5"/>
  <c r="AC1352" i="5"/>
  <c r="AF1352" i="5"/>
  <c r="AC1223" i="5"/>
  <c r="AF1223" i="5"/>
  <c r="AC1105" i="5"/>
  <c r="AF1105" i="5"/>
  <c r="AC1224" i="5"/>
  <c r="AF1224" i="5"/>
  <c r="AC1353" i="5"/>
  <c r="AF1353" i="5"/>
  <c r="AC1227" i="5"/>
  <c r="AF1227" i="5"/>
  <c r="AC1228" i="5"/>
  <c r="AF1228" i="5"/>
  <c r="AC1229" i="5"/>
  <c r="AF1229" i="5"/>
  <c r="AC1253" i="5"/>
  <c r="AF1253" i="5"/>
  <c r="AC1235" i="5"/>
  <c r="AF1235" i="5"/>
  <c r="AC1255" i="5"/>
  <c r="AF1255" i="5"/>
  <c r="AC1117" i="5"/>
  <c r="AF1117" i="5"/>
  <c r="AC1240" i="5"/>
  <c r="AF1240" i="5"/>
  <c r="AC1241" i="5"/>
  <c r="AF1241" i="5"/>
  <c r="AC1361" i="5"/>
  <c r="AF1361" i="5"/>
  <c r="AC1256" i="5"/>
  <c r="AF1256" i="5"/>
  <c r="AC1120" i="5"/>
  <c r="AF1120" i="5"/>
  <c r="AC1247" i="5"/>
  <c r="AF1247" i="5"/>
  <c r="AC1261" i="5"/>
  <c r="AF1261" i="5"/>
  <c r="AC1366" i="5"/>
  <c r="AF1366" i="5"/>
  <c r="AC1374" i="5"/>
  <c r="AF1374" i="5"/>
  <c r="AC1367" i="5"/>
  <c r="AF1367" i="5"/>
  <c r="AC1268" i="5"/>
  <c r="AF1268" i="5"/>
  <c r="AC1369" i="5"/>
  <c r="AF1369" i="5"/>
  <c r="AC1272" i="5"/>
  <c r="AF1272" i="5"/>
  <c r="AC1375" i="5"/>
  <c r="AF1375" i="5"/>
  <c r="AC1340" i="5"/>
  <c r="AF1340" i="5"/>
  <c r="AC1377" i="5"/>
  <c r="AF1377" i="5"/>
  <c r="AC1378" i="5"/>
  <c r="AF1378" i="5"/>
  <c r="AC1260" i="5"/>
  <c r="AF1260" i="5"/>
  <c r="AC1262" i="5"/>
  <c r="AF1262" i="5"/>
  <c r="AC1266" i="5"/>
  <c r="AF1266" i="5"/>
  <c r="AC1267" i="5"/>
  <c r="AF1267" i="5"/>
  <c r="AC1383" i="5"/>
  <c r="AF1383" i="5"/>
  <c r="AC1385" i="5"/>
  <c r="AF1385" i="5"/>
  <c r="AC1270" i="5"/>
  <c r="AF1270" i="5"/>
  <c r="AC1394" i="5"/>
  <c r="AF1394" i="5"/>
  <c r="AC1277" i="5"/>
  <c r="AF1277" i="5"/>
  <c r="AC1397" i="5"/>
  <c r="AF1397" i="5"/>
  <c r="AC1281" i="5"/>
  <c r="AF1281" i="5"/>
  <c r="AC1391" i="5"/>
  <c r="AF1391" i="5"/>
  <c r="AC1286" i="5"/>
  <c r="AF1286" i="5"/>
  <c r="AC1283" i="5"/>
  <c r="AF1283" i="5"/>
  <c r="AC1395" i="5"/>
  <c r="AF1395" i="5"/>
  <c r="AC1154" i="5"/>
  <c r="AF1154" i="5"/>
  <c r="AC1287" i="5"/>
  <c r="AF1287" i="5"/>
  <c r="AC1288" i="5"/>
  <c r="AF1288" i="5"/>
  <c r="AC1289" i="5"/>
  <c r="AF1289" i="5"/>
  <c r="AC1399" i="5"/>
  <c r="AF1399" i="5"/>
  <c r="AC1294" i="5"/>
  <c r="AF1294" i="5"/>
  <c r="AC1295" i="5"/>
  <c r="AF1295" i="5"/>
  <c r="AC1402" i="5"/>
  <c r="AF1402" i="5"/>
  <c r="AC1165" i="5"/>
  <c r="AF1165" i="5"/>
  <c r="AC1406" i="5"/>
  <c r="AF1406" i="5"/>
  <c r="AC1304" i="5"/>
  <c r="AF1304" i="5"/>
  <c r="AC1415" i="5"/>
  <c r="AF1415" i="5"/>
  <c r="AC1307" i="5"/>
  <c r="AF1307" i="5"/>
  <c r="AC1416" i="5"/>
  <c r="AF1416" i="5"/>
  <c r="AC1308" i="5"/>
  <c r="AF1308" i="5"/>
  <c r="AC1419" i="5"/>
  <c r="AF1419" i="5"/>
  <c r="AC1310" i="5"/>
  <c r="AF1310" i="5"/>
  <c r="AC1314" i="5"/>
  <c r="AF1314" i="5"/>
  <c r="AC1315" i="5"/>
  <c r="AF1315" i="5"/>
  <c r="AC1420" i="5"/>
  <c r="AF1420" i="5"/>
  <c r="AC1421" i="5"/>
  <c r="AF1421" i="5"/>
  <c r="AC1317" i="5"/>
  <c r="AF1317" i="5"/>
  <c r="AC1424" i="5"/>
  <c r="AF1424" i="5"/>
  <c r="AC1187" i="5"/>
  <c r="AF1187" i="5"/>
  <c r="AC1426" i="5"/>
  <c r="AF1426" i="5"/>
  <c r="AC1321" i="5"/>
  <c r="AF1321" i="5"/>
  <c r="AC1322" i="5"/>
  <c r="AF1322" i="5"/>
  <c r="AC1324" i="5"/>
  <c r="AF1324" i="5"/>
  <c r="AC1427" i="5"/>
  <c r="AF1427" i="5"/>
  <c r="AC1326" i="5"/>
  <c r="AF1326" i="5"/>
  <c r="AC1327" i="5"/>
  <c r="AF1327" i="5"/>
  <c r="AC1195" i="5"/>
  <c r="AF1195" i="5"/>
  <c r="AC1432" i="5"/>
  <c r="AF1432" i="5"/>
  <c r="AC1433" i="5"/>
  <c r="AF1433" i="5"/>
  <c r="AC1333" i="5"/>
  <c r="AF1333" i="5"/>
  <c r="AC1434" i="5"/>
  <c r="AF1434" i="5"/>
  <c r="AC1337" i="5"/>
  <c r="AF1337" i="5"/>
  <c r="AC1339" i="5"/>
  <c r="AF1339" i="5"/>
  <c r="AC1341" i="5"/>
  <c r="AF1341" i="5"/>
  <c r="AC1437" i="5"/>
  <c r="AF1437" i="5"/>
  <c r="AC1438" i="5"/>
  <c r="AF1438" i="5"/>
  <c r="AC1439" i="5"/>
  <c r="AF1439" i="5"/>
  <c r="AC1440" i="5"/>
  <c r="AF1440" i="5"/>
  <c r="AC1355" i="5"/>
  <c r="AF1355" i="5"/>
  <c r="AC1225" i="5"/>
  <c r="AF1225" i="5"/>
  <c r="AC1232" i="5"/>
  <c r="AF1232" i="5"/>
  <c r="AC1354" i="5"/>
  <c r="AF1354" i="5"/>
  <c r="AC1441" i="5"/>
  <c r="AF1441" i="5"/>
  <c r="AC1356" i="5"/>
  <c r="AF1356" i="5"/>
  <c r="AC1443" i="5"/>
  <c r="AF1443" i="5"/>
  <c r="AC1358" i="5"/>
  <c r="AF1358" i="5"/>
  <c r="AC1444" i="5"/>
  <c r="AF1444" i="5"/>
  <c r="AC1359" i="5"/>
  <c r="AF1359" i="5"/>
  <c r="AC1360" i="5"/>
  <c r="AF1360" i="5"/>
  <c r="AC1362" i="5"/>
  <c r="AF1362" i="5"/>
  <c r="AC1446" i="5"/>
  <c r="AF1446" i="5"/>
  <c r="AC1449" i="5"/>
  <c r="AF1449" i="5"/>
  <c r="AC1246" i="5"/>
  <c r="AF1246" i="5"/>
  <c r="AC1364" i="5"/>
  <c r="AF1364" i="5"/>
  <c r="AC131" i="5"/>
  <c r="AF131" i="5"/>
  <c r="AC1251" i="5"/>
  <c r="AF1251" i="5"/>
  <c r="AC1368" i="5"/>
  <c r="AF1368" i="5"/>
  <c r="AC1370" i="5"/>
  <c r="AF1370" i="5"/>
  <c r="AC1371" i="5"/>
  <c r="AF1371" i="5"/>
  <c r="AC1373" i="5"/>
  <c r="AF1373" i="5"/>
  <c r="AC1450" i="5"/>
  <c r="AF1450" i="5"/>
  <c r="AC1451" i="5"/>
  <c r="AF1451" i="5"/>
  <c r="AC1452" i="5"/>
  <c r="AF1452" i="5"/>
  <c r="AC1453" i="5"/>
  <c r="AF1453" i="5"/>
  <c r="AC1454" i="5"/>
  <c r="AF1454" i="5"/>
  <c r="AC1456" i="5"/>
  <c r="AF1456" i="5"/>
  <c r="AC1457" i="5"/>
  <c r="AF1457" i="5"/>
  <c r="AC1379" i="5"/>
  <c r="AF1379" i="5"/>
  <c r="AC1460" i="5"/>
  <c r="AF1460" i="5"/>
  <c r="AC1380" i="5"/>
  <c r="AF1380" i="5"/>
  <c r="AC1381" i="5"/>
  <c r="AF1381" i="5"/>
  <c r="AC1461" i="5"/>
  <c r="AF1461" i="5"/>
  <c r="AC1463" i="5"/>
  <c r="AF1463" i="5"/>
  <c r="AC1386" i="5"/>
  <c r="AF1386" i="5"/>
  <c r="AC1464" i="5"/>
  <c r="AF1464" i="5"/>
  <c r="AC1466" i="5"/>
  <c r="AF1466" i="5"/>
  <c r="AC1467" i="5"/>
  <c r="AF1467" i="5"/>
  <c r="AC1468" i="5"/>
  <c r="AF1468" i="5"/>
  <c r="AC1470" i="5"/>
  <c r="AF1470" i="5"/>
  <c r="AC1686" i="5"/>
  <c r="AF1686" i="5"/>
  <c r="AC1278" i="5"/>
  <c r="AF1278" i="5"/>
  <c r="AC1389" i="5"/>
  <c r="AF1389" i="5"/>
  <c r="AC1390" i="5"/>
  <c r="AF1390" i="5"/>
  <c r="AC1280" i="5"/>
  <c r="AF1280" i="5"/>
  <c r="AC1476" i="5"/>
  <c r="AF1476" i="5"/>
  <c r="AC1478" i="5"/>
  <c r="AF1478" i="5"/>
  <c r="AC1479" i="5"/>
  <c r="AF1479" i="5"/>
  <c r="AC1398" i="5"/>
  <c r="AF1398" i="5"/>
  <c r="AC1400" i="5"/>
  <c r="AF1400" i="5"/>
  <c r="AC1401" i="5"/>
  <c r="AF1401" i="5"/>
  <c r="AC1484" i="5"/>
  <c r="AF1484" i="5"/>
  <c r="AC1405" i="5"/>
  <c r="AF1405" i="5"/>
  <c r="AC1407" i="5"/>
  <c r="AF1407" i="5"/>
  <c r="AC1408" i="5"/>
  <c r="AF1408" i="5"/>
  <c r="AC1409" i="5"/>
  <c r="AF1409" i="5"/>
  <c r="AC1490" i="5"/>
  <c r="AF1490" i="5"/>
  <c r="AC1410" i="5"/>
  <c r="AF1410" i="5"/>
  <c r="AC1302" i="5"/>
  <c r="AF1302" i="5"/>
  <c r="AC1491" i="5"/>
  <c r="AF1491" i="5"/>
  <c r="AC1499" i="5"/>
  <c r="AF1499" i="5"/>
  <c r="AC1494" i="5"/>
  <c r="AF1494" i="5"/>
  <c r="AC1495" i="5"/>
  <c r="AF1495" i="5"/>
  <c r="AC1496" i="5"/>
  <c r="AF1496" i="5"/>
  <c r="AC1309" i="5"/>
  <c r="AF1309" i="5"/>
  <c r="AC1418" i="5"/>
  <c r="AF1418" i="5"/>
  <c r="AC1498" i="5"/>
  <c r="AF1498" i="5"/>
  <c r="AC1312" i="5"/>
  <c r="AF1312" i="5"/>
  <c r="AC1500" i="5"/>
  <c r="AF1500" i="5"/>
  <c r="AC1501" i="5"/>
  <c r="AF1501" i="5"/>
  <c r="AC1423" i="5"/>
  <c r="AF1423" i="5"/>
  <c r="AC1502" i="5"/>
  <c r="AF1502" i="5"/>
  <c r="AC1504" i="5"/>
  <c r="AF1504" i="5"/>
  <c r="AC1320" i="5"/>
  <c r="AF1320" i="5"/>
  <c r="AC1506" i="5"/>
  <c r="AF1506" i="5"/>
  <c r="AC1508" i="5"/>
  <c r="AF1508" i="5"/>
  <c r="AC1431" i="5"/>
  <c r="AF1431" i="5"/>
  <c r="AC1331" i="5"/>
  <c r="AF1331" i="5"/>
  <c r="AC1509" i="5"/>
  <c r="AF1509" i="5"/>
  <c r="AC1511" i="5"/>
  <c r="AF1511" i="5"/>
  <c r="AC1338" i="5"/>
  <c r="AF1338" i="5"/>
  <c r="AC1513" i="5"/>
  <c r="AF1513" i="5"/>
  <c r="AC1342" i="5"/>
  <c r="AF1342" i="5"/>
  <c r="AC1514" i="5"/>
  <c r="AF1514" i="5"/>
  <c r="AC1343" i="5"/>
  <c r="AF1343" i="5"/>
  <c r="AC1345" i="5"/>
  <c r="AF1345" i="5"/>
  <c r="AC1347" i="5"/>
  <c r="AF1347" i="5"/>
  <c r="AC1348" i="5"/>
  <c r="AF1348" i="5"/>
  <c r="AC1515" i="5"/>
  <c r="AF1515" i="5"/>
  <c r="AC1517" i="5"/>
  <c r="AF1517" i="5"/>
  <c r="AC1519" i="5"/>
  <c r="AF1519" i="5"/>
  <c r="AC1520" i="5"/>
  <c r="AF1520" i="5"/>
  <c r="AC1521" i="5"/>
  <c r="AF1521" i="5"/>
  <c r="AC1522" i="5"/>
  <c r="AF1522" i="5"/>
  <c r="AC1523" i="5"/>
  <c r="AF1523" i="5"/>
  <c r="AC1524" i="5"/>
  <c r="AF1524" i="5"/>
  <c r="AC1357" i="5"/>
  <c r="AF1357" i="5"/>
  <c r="AC1525" i="5"/>
  <c r="AF1525" i="5"/>
  <c r="AC1526" i="5"/>
  <c r="AF1526" i="5"/>
  <c r="AC1528" i="5"/>
  <c r="AF1528" i="5"/>
  <c r="AC1529" i="5"/>
  <c r="AF1529" i="5"/>
  <c r="AC1530" i="5"/>
  <c r="AF1530" i="5"/>
  <c r="AC1363" i="5"/>
  <c r="AF1363" i="5"/>
  <c r="AC1447" i="5"/>
  <c r="AF1447" i="5"/>
  <c r="AC1532" i="5"/>
  <c r="AF1532" i="5"/>
  <c r="AC1448" i="5"/>
  <c r="AF1448" i="5"/>
  <c r="AC1365" i="5"/>
  <c r="AF1365" i="5"/>
  <c r="AC1533" i="5"/>
  <c r="AF1533" i="5"/>
  <c r="AC1534" i="5"/>
  <c r="AF1534" i="5"/>
  <c r="AC1535" i="5"/>
  <c r="AF1535" i="5"/>
  <c r="AC1536" i="5"/>
  <c r="AF1536" i="5"/>
  <c r="AC1537" i="5"/>
  <c r="AF1537" i="5"/>
  <c r="AC1372" i="5"/>
  <c r="AF1372" i="5"/>
  <c r="AC1539" i="5"/>
  <c r="AF1539" i="5"/>
  <c r="AC1376" i="5"/>
  <c r="AF1376" i="5"/>
  <c r="AC1455" i="5"/>
  <c r="AF1455" i="5"/>
  <c r="AC1542" i="5"/>
  <c r="AF1542" i="5"/>
  <c r="AC1543" i="5"/>
  <c r="AF1543" i="5"/>
  <c r="AC1459" i="5"/>
  <c r="AF1459" i="5"/>
  <c r="AC1544" i="5"/>
  <c r="AF1544" i="5"/>
  <c r="AC1382" i="5"/>
  <c r="AF1382" i="5"/>
  <c r="AC1546" i="5"/>
  <c r="AF1546" i="5"/>
  <c r="AC1384" i="5"/>
  <c r="AF1384" i="5"/>
  <c r="AC1547" i="5"/>
  <c r="AF1547" i="5"/>
  <c r="AC1548" i="5"/>
  <c r="AF1548" i="5"/>
  <c r="AC1387" i="5"/>
  <c r="AF1387" i="5"/>
  <c r="AC1465" i="5"/>
  <c r="AF1465" i="5"/>
  <c r="AC1469" i="5"/>
  <c r="AF1469" i="5"/>
  <c r="AC1551" i="5"/>
  <c r="AF1551" i="5"/>
  <c r="AC1388" i="5"/>
  <c r="AF1388" i="5"/>
  <c r="AC1556" i="5"/>
  <c r="AF1556" i="5"/>
  <c r="AC1712" i="5"/>
  <c r="AF1712" i="5"/>
  <c r="AC1392" i="5"/>
  <c r="AF1392" i="5"/>
  <c r="AC1552" i="5"/>
  <c r="AF1552" i="5"/>
  <c r="AC1477" i="5"/>
  <c r="AF1477" i="5"/>
  <c r="AC1553" i="5"/>
  <c r="AF1553" i="5"/>
  <c r="AC1554" i="5"/>
  <c r="AF1554" i="5"/>
  <c r="AC1393" i="5"/>
  <c r="AF1393" i="5"/>
  <c r="AC1555" i="5"/>
  <c r="AF1555" i="5"/>
  <c r="AC1334" i="5"/>
  <c r="AF1334" i="5"/>
  <c r="AC1557" i="5"/>
  <c r="AF1557" i="5"/>
  <c r="AC1396" i="5"/>
  <c r="AF1396" i="5"/>
  <c r="AC1481" i="5"/>
  <c r="AF1481" i="5"/>
  <c r="AC1560" i="5"/>
  <c r="AF1560" i="5"/>
  <c r="AC1561" i="5"/>
  <c r="AF1561" i="5"/>
  <c r="AC1562" i="5"/>
  <c r="AF1562" i="5"/>
  <c r="AC1563" i="5"/>
  <c r="AF1563" i="5"/>
  <c r="AC1483" i="5"/>
  <c r="AF1483" i="5"/>
  <c r="AC1564" i="5"/>
  <c r="AF1564" i="5"/>
  <c r="AC1566" i="5"/>
  <c r="AF1566" i="5"/>
  <c r="AC1403" i="5"/>
  <c r="AF1403" i="5"/>
  <c r="AC1404" i="5"/>
  <c r="AF1404" i="5"/>
  <c r="AC1488" i="5"/>
  <c r="AF1488" i="5"/>
  <c r="AC1567" i="5"/>
  <c r="AF1567" i="5"/>
  <c r="AC1411" i="5"/>
  <c r="AF1411" i="5"/>
  <c r="AC1492" i="5"/>
  <c r="AF1492" i="5"/>
  <c r="AC1568" i="5"/>
  <c r="AF1568" i="5"/>
  <c r="AC1569" i="5"/>
  <c r="AF1569" i="5"/>
  <c r="AC1412" i="5"/>
  <c r="AF1412" i="5"/>
  <c r="AC1413" i="5"/>
  <c r="AF1413" i="5"/>
  <c r="AC1414" i="5"/>
  <c r="AF1414" i="5"/>
  <c r="AC1570" i="5"/>
  <c r="AF1570" i="5"/>
  <c r="AC1572" i="5"/>
  <c r="AF1572" i="5"/>
  <c r="AC1573" i="5"/>
  <c r="AF1573" i="5"/>
  <c r="AC1422" i="5"/>
  <c r="AF1422" i="5"/>
  <c r="AC1574" i="5"/>
  <c r="AF1574" i="5"/>
  <c r="AC1575" i="5"/>
  <c r="AF1575" i="5"/>
  <c r="AC1428" i="5"/>
  <c r="AF1428" i="5"/>
  <c r="AC1429" i="5"/>
  <c r="AF1429" i="5"/>
  <c r="AC1430" i="5"/>
  <c r="AF1430" i="5"/>
  <c r="AC1576" i="5"/>
  <c r="AF1576" i="5"/>
  <c r="AC1577" i="5"/>
  <c r="AF1577" i="5"/>
  <c r="AC1578" i="5"/>
  <c r="AF1578" i="5"/>
  <c r="AC1579" i="5"/>
  <c r="AF1579" i="5"/>
  <c r="AC1580" i="5"/>
  <c r="AF1580" i="5"/>
  <c r="AC1581" i="5"/>
  <c r="AF1581" i="5"/>
  <c r="AC1582" i="5"/>
  <c r="AF1582" i="5"/>
  <c r="AC1510" i="5"/>
  <c r="AF1510" i="5"/>
  <c r="AC1435" i="5"/>
  <c r="AF1435" i="5"/>
  <c r="AC1436" i="5"/>
  <c r="AF1436" i="5"/>
  <c r="AC1584" i="5"/>
  <c r="AF1584" i="5"/>
  <c r="AC1585" i="5"/>
  <c r="AF1585" i="5"/>
  <c r="AC1586" i="5"/>
  <c r="AF1586" i="5"/>
  <c r="AC1587" i="5"/>
  <c r="AF1587" i="5"/>
  <c r="AC1588" i="5"/>
  <c r="AF1588" i="5"/>
  <c r="AC1442" i="5"/>
  <c r="AF1442" i="5"/>
  <c r="AC1589" i="5"/>
  <c r="AF1589" i="5"/>
  <c r="AC1590" i="5"/>
  <c r="AF1590" i="5"/>
  <c r="AC1445" i="5"/>
  <c r="AF1445" i="5"/>
  <c r="AC1591" i="5"/>
  <c r="AF1591" i="5"/>
  <c r="AC1592" i="5"/>
  <c r="AF1592" i="5"/>
  <c r="AC1593" i="5"/>
  <c r="AF1593" i="5"/>
  <c r="AC1594" i="5"/>
  <c r="AF1594" i="5"/>
  <c r="AC1595" i="5"/>
  <c r="AF1595" i="5"/>
  <c r="AC1596" i="5"/>
  <c r="AF1596" i="5"/>
  <c r="AC1597" i="5"/>
  <c r="AF1597" i="5"/>
  <c r="AC1598" i="5"/>
  <c r="AF1598" i="5"/>
  <c r="AC1540" i="5"/>
  <c r="AF1540" i="5"/>
  <c r="AC1599" i="5"/>
  <c r="AF1599" i="5"/>
  <c r="AC1600" i="5"/>
  <c r="AF1600" i="5"/>
  <c r="AC1601" i="5"/>
  <c r="AF1601" i="5"/>
  <c r="AC1602" i="5"/>
  <c r="AF1602" i="5"/>
  <c r="AC1603" i="5"/>
  <c r="AF1603" i="5"/>
  <c r="AC1604" i="5"/>
  <c r="AF1604" i="5"/>
  <c r="AC1605" i="5"/>
  <c r="AF1605" i="5"/>
  <c r="AC1606" i="5"/>
  <c r="AF1606" i="5"/>
  <c r="AC1458" i="5"/>
  <c r="AF1458" i="5"/>
  <c r="AC1608" i="5"/>
  <c r="AF1608" i="5"/>
  <c r="AC1609" i="5"/>
  <c r="AF1609" i="5"/>
  <c r="AC1462" i="5"/>
  <c r="AF1462" i="5"/>
  <c r="AC1610" i="5"/>
  <c r="AF1610" i="5"/>
  <c r="AC1611" i="5"/>
  <c r="AF1611" i="5"/>
  <c r="AC1612" i="5"/>
  <c r="AF1612" i="5"/>
  <c r="AC1613" i="5"/>
  <c r="AF1613" i="5"/>
  <c r="AC1471" i="5"/>
  <c r="AF1471" i="5"/>
  <c r="AC1472" i="5"/>
  <c r="AF1472" i="5"/>
  <c r="AC1473" i="5"/>
  <c r="AF1473" i="5"/>
  <c r="AC1474" i="5"/>
  <c r="AF1474" i="5"/>
  <c r="AC1475" i="5"/>
  <c r="AF1475" i="5"/>
  <c r="AC1614" i="5"/>
  <c r="AF1614" i="5"/>
  <c r="AC1615" i="5"/>
  <c r="AF1615" i="5"/>
  <c r="AC1616" i="5"/>
  <c r="AF1616" i="5"/>
  <c r="AC1480" i="5"/>
  <c r="AF1480" i="5"/>
  <c r="AC1559" i="5"/>
  <c r="AF1559" i="5"/>
  <c r="AC1482" i="5"/>
  <c r="AF1482" i="5"/>
  <c r="AC1617" i="5"/>
  <c r="AF1617" i="5"/>
  <c r="AC1618" i="5"/>
  <c r="AF1618" i="5"/>
  <c r="AC1619" i="5"/>
  <c r="AF1619" i="5"/>
  <c r="AC1620" i="5"/>
  <c r="AF1620" i="5"/>
  <c r="AC1621" i="5"/>
  <c r="AF1621" i="5"/>
  <c r="AC1622" i="5"/>
  <c r="AF1622" i="5"/>
  <c r="AC1485" i="5"/>
  <c r="AF1485" i="5"/>
  <c r="AC1623" i="5"/>
  <c r="AF1623" i="5"/>
  <c r="AC1486" i="5"/>
  <c r="AF1486" i="5"/>
  <c r="AC1487" i="5"/>
  <c r="AF1487" i="5"/>
  <c r="AC1489" i="5"/>
  <c r="AF1489" i="5"/>
  <c r="AC1493" i="5"/>
  <c r="AF1493" i="5"/>
  <c r="AC1624" i="5"/>
  <c r="AF1624" i="5"/>
  <c r="AC1625" i="5"/>
  <c r="AF1625" i="5"/>
  <c r="AC1571" i="5"/>
  <c r="AF1571" i="5"/>
  <c r="AC1497" i="5"/>
  <c r="AF1497" i="5"/>
  <c r="AC1626" i="5"/>
  <c r="AF1626" i="5"/>
  <c r="AC1627" i="5"/>
  <c r="AF1627" i="5"/>
  <c r="AC1628" i="5"/>
  <c r="AF1628" i="5"/>
  <c r="AC1629" i="5"/>
  <c r="AF1629" i="5"/>
  <c r="AC1630" i="5"/>
  <c r="AF1630" i="5"/>
  <c r="AC1631" i="5"/>
  <c r="AF1631" i="5"/>
  <c r="AC1632" i="5"/>
  <c r="AF1632" i="5"/>
  <c r="AC1633" i="5"/>
  <c r="AF1633" i="5"/>
  <c r="AC1503" i="5"/>
  <c r="AF1503" i="5"/>
  <c r="AC1634" i="5"/>
  <c r="AF1634" i="5"/>
  <c r="AC1635" i="5"/>
  <c r="AF1635" i="5"/>
  <c r="AC1505" i="5"/>
  <c r="AF1505" i="5"/>
  <c r="AC1636" i="5"/>
  <c r="AF1636" i="5"/>
  <c r="AC1507" i="5"/>
  <c r="AF1507" i="5"/>
  <c r="AC1637" i="5"/>
  <c r="AF1637" i="5"/>
  <c r="AC1638" i="5"/>
  <c r="AF1638" i="5"/>
  <c r="AC1639" i="5"/>
  <c r="AF1639" i="5"/>
  <c r="AC1640" i="5"/>
  <c r="AF1640" i="5"/>
  <c r="AC1512" i="5"/>
  <c r="AF1512" i="5"/>
  <c r="AC1641" i="5"/>
  <c r="AF1641" i="5"/>
  <c r="AC1642" i="5"/>
  <c r="AF1642" i="5"/>
  <c r="AC1583" i="5"/>
  <c r="AF1583" i="5"/>
  <c r="AC1516" i="5"/>
  <c r="AF1516" i="5"/>
  <c r="AC1643" i="5"/>
  <c r="AF1643" i="5"/>
  <c r="AC1518" i="5"/>
  <c r="AF1518" i="5"/>
  <c r="AC1644" i="5"/>
  <c r="AF1644" i="5"/>
  <c r="AC1645" i="5"/>
  <c r="AF1645" i="5"/>
  <c r="AC1646" i="5"/>
  <c r="AF1646" i="5"/>
  <c r="AC1647" i="5"/>
  <c r="AF1647" i="5"/>
  <c r="AC1648" i="5"/>
  <c r="AF1648" i="5"/>
  <c r="AC1527" i="5"/>
  <c r="AF1527" i="5"/>
  <c r="AC1531" i="5"/>
  <c r="AF1531" i="5"/>
  <c r="AC1649" i="5"/>
  <c r="AF1649" i="5"/>
  <c r="AC1650" i="5"/>
  <c r="AF1650" i="5"/>
  <c r="AC1651" i="5"/>
  <c r="AF1651" i="5"/>
  <c r="AC1538" i="5"/>
  <c r="AF1538" i="5"/>
  <c r="AC1652" i="5"/>
  <c r="AF1652" i="5"/>
  <c r="AC1541" i="5"/>
  <c r="AF1541" i="5"/>
  <c r="AC1653" i="5"/>
  <c r="AF1653" i="5"/>
  <c r="AC1654" i="5"/>
  <c r="AF1654" i="5"/>
  <c r="AC1545" i="5"/>
  <c r="AF1545" i="5"/>
  <c r="AC1655" i="5"/>
  <c r="AF1655" i="5"/>
  <c r="AC1656" i="5"/>
  <c r="AF1656" i="5"/>
  <c r="AC1657" i="5"/>
  <c r="AF1657" i="5"/>
  <c r="AC1549" i="5"/>
  <c r="AF1549" i="5"/>
  <c r="AC1658" i="5"/>
  <c r="AF1658" i="5"/>
  <c r="AC1550" i="5"/>
  <c r="AF1550" i="5"/>
  <c r="AC1659" i="5"/>
  <c r="AF1659" i="5"/>
  <c r="AC1660" i="5"/>
  <c r="AF1660" i="5"/>
  <c r="AC1558" i="5"/>
  <c r="AF1558" i="5"/>
  <c r="AC1661" i="5"/>
  <c r="AF1661" i="5"/>
  <c r="AC1565" i="5"/>
  <c r="AF1565" i="5"/>
  <c r="AC1662" i="5"/>
  <c r="AF1662" i="5"/>
  <c r="AC1663" i="5"/>
  <c r="AF1663" i="5"/>
  <c r="AC1664" i="5"/>
  <c r="AF1664" i="5"/>
  <c r="AC1665" i="5"/>
  <c r="AF1665" i="5"/>
  <c r="AC1666" i="5"/>
  <c r="AF1666" i="5"/>
  <c r="AC1667" i="5"/>
  <c r="AF1667" i="5"/>
  <c r="AC1668" i="5"/>
  <c r="AF1668" i="5"/>
  <c r="AC1669" i="5"/>
  <c r="AF1669" i="5"/>
  <c r="AC1670" i="5"/>
  <c r="AF1670" i="5"/>
  <c r="AC1671" i="5"/>
  <c r="AF1671" i="5"/>
  <c r="AC1672" i="5"/>
  <c r="AF1672" i="5"/>
  <c r="AC1673" i="5"/>
  <c r="AF1673" i="5"/>
  <c r="AC1674" i="5"/>
  <c r="AF1674" i="5"/>
  <c r="AC1675" i="5"/>
  <c r="AF1675" i="5"/>
  <c r="AC1677" i="5"/>
  <c r="AF1677" i="5"/>
  <c r="AC1678" i="5"/>
  <c r="AF1678" i="5"/>
  <c r="AC1607" i="5"/>
  <c r="AF1607" i="5"/>
  <c r="AC1679" i="5"/>
  <c r="AF1679" i="5"/>
  <c r="AC1680" i="5"/>
  <c r="AF1680" i="5"/>
  <c r="AC1681" i="5"/>
  <c r="AF1681" i="5"/>
  <c r="AC1682" i="5"/>
  <c r="AF1682" i="5"/>
  <c r="AC1683" i="5"/>
  <c r="AF1683" i="5"/>
  <c r="AC1684" i="5"/>
  <c r="AF1684" i="5"/>
  <c r="AC1685" i="5"/>
  <c r="AF1685" i="5"/>
  <c r="AC1676" i="5"/>
  <c r="AF1676" i="5"/>
  <c r="AC1687" i="5"/>
  <c r="AF1687" i="5"/>
  <c r="AC1688" i="5"/>
  <c r="AF1688" i="5"/>
  <c r="AC1689" i="5"/>
  <c r="AF1689" i="5"/>
  <c r="AC1690" i="5"/>
  <c r="AF1690" i="5"/>
  <c r="AC1691" i="5"/>
  <c r="AF1691" i="5"/>
  <c r="AC1692" i="5"/>
  <c r="AF1692" i="5"/>
  <c r="AC1693" i="5"/>
  <c r="AF1693" i="5"/>
  <c r="AC1694" i="5"/>
  <c r="AF1694" i="5"/>
  <c r="AC1695" i="5"/>
  <c r="AF1695" i="5"/>
  <c r="AC1696" i="5"/>
  <c r="AF1696" i="5"/>
  <c r="AC1697" i="5"/>
  <c r="AF1697" i="5"/>
  <c r="AC1698" i="5"/>
  <c r="AF1698" i="5"/>
  <c r="AC1699" i="5"/>
  <c r="AF1699" i="5"/>
  <c r="AC1700" i="5"/>
  <c r="AF1700" i="5"/>
  <c r="AC1701" i="5"/>
  <c r="AF1701" i="5"/>
  <c r="AC1702" i="5"/>
  <c r="AF1702" i="5"/>
  <c r="AC1703" i="5"/>
  <c r="AF1703" i="5"/>
  <c r="AC1704" i="5"/>
  <c r="AF1704" i="5"/>
  <c r="AC1705" i="5"/>
  <c r="AF1705" i="5"/>
  <c r="AC1706" i="5"/>
  <c r="AF1706" i="5"/>
  <c r="AC1707" i="5"/>
  <c r="AF1707" i="5"/>
  <c r="AC1708" i="5"/>
  <c r="AF1708" i="5"/>
  <c r="AC1709" i="5"/>
  <c r="AF1709" i="5"/>
  <c r="AC1710" i="5"/>
  <c r="AF1710" i="5"/>
  <c r="AC1711" i="5"/>
  <c r="AF1711" i="5"/>
  <c r="AC1713" i="5"/>
  <c r="AF1713" i="5"/>
  <c r="AC1714" i="5"/>
  <c r="AF1714" i="5"/>
  <c r="AC1715" i="5"/>
  <c r="AF1715" i="5"/>
  <c r="AC1716" i="5"/>
  <c r="AF1716" i="5"/>
  <c r="AC1717" i="5"/>
  <c r="AF1717" i="5"/>
  <c r="AC1718" i="5"/>
  <c r="AF1718" i="5"/>
  <c r="AC1719" i="5"/>
  <c r="AF1719" i="5"/>
  <c r="AC1720" i="5"/>
  <c r="AF1720" i="5"/>
  <c r="AC1721" i="5"/>
  <c r="AF1721" i="5"/>
  <c r="AC1722" i="5"/>
  <c r="AF1722" i="5"/>
  <c r="AC1723" i="5"/>
  <c r="AF1723" i="5"/>
  <c r="AC1724" i="5"/>
  <c r="AF1724" i="5"/>
  <c r="AC1725" i="5"/>
  <c r="AF1725" i="5"/>
  <c r="AC1726" i="5"/>
  <c r="AF1726" i="5"/>
  <c r="AC1727" i="5"/>
  <c r="AF1727" i="5"/>
  <c r="AC1728" i="5"/>
  <c r="AF1728" i="5"/>
  <c r="AC1729" i="5"/>
  <c r="AF1729" i="5"/>
  <c r="AC1730" i="5"/>
  <c r="AF1730" i="5"/>
  <c r="AC1731" i="5"/>
  <c r="AF1731" i="5"/>
  <c r="AC1732" i="5"/>
  <c r="AF1732" i="5"/>
  <c r="AC1733" i="5"/>
  <c r="AF1733" i="5"/>
  <c r="AC1734" i="5"/>
  <c r="AF1734" i="5"/>
  <c r="AC1735" i="5"/>
  <c r="AF1735" i="5"/>
  <c r="AC1736" i="5"/>
  <c r="AF1736" i="5"/>
  <c r="AC1737" i="5"/>
  <c r="AF1737" i="5"/>
  <c r="AC1738" i="5"/>
  <c r="AF1738" i="5"/>
  <c r="AC1739" i="5"/>
  <c r="AF1739" i="5"/>
  <c r="AC1740" i="5"/>
  <c r="AF1740" i="5"/>
  <c r="AC1741" i="5"/>
  <c r="AF1741" i="5"/>
  <c r="AC1742" i="5"/>
  <c r="AF1742" i="5"/>
  <c r="AC1743" i="5"/>
  <c r="AF1743" i="5"/>
  <c r="AC1744" i="5"/>
  <c r="AF1744" i="5"/>
  <c r="AC1745" i="5"/>
  <c r="AF1745" i="5"/>
  <c r="AC1746" i="5"/>
  <c r="AF1746" i="5"/>
  <c r="AC1747" i="5"/>
  <c r="AF1747" i="5"/>
  <c r="AC1748" i="5"/>
  <c r="AF1748" i="5"/>
  <c r="AC1749" i="5"/>
  <c r="AF1749" i="5"/>
  <c r="AC1750" i="5"/>
  <c r="AF1750" i="5"/>
  <c r="AC1751" i="5"/>
  <c r="AF1751" i="5"/>
  <c r="AC1752" i="5"/>
  <c r="AF1752" i="5"/>
  <c r="AC1753" i="5"/>
  <c r="AF1753" i="5"/>
  <c r="AC1754" i="5"/>
  <c r="AF1754" i="5"/>
  <c r="AC1755" i="5"/>
  <c r="AF1755" i="5"/>
  <c r="AC1756" i="5"/>
  <c r="AF1756" i="5"/>
  <c r="AC1757" i="5"/>
  <c r="AF1757" i="5"/>
  <c r="AC1758" i="5"/>
  <c r="AF1758" i="5"/>
  <c r="AC1759" i="5"/>
  <c r="AF1759" i="5"/>
  <c r="AC1760" i="5"/>
  <c r="AF1760" i="5"/>
  <c r="AC1761" i="5"/>
  <c r="AF1761" i="5"/>
  <c r="AC1762" i="5"/>
  <c r="AF1762" i="5"/>
  <c r="AC1763" i="5"/>
  <c r="AF1763" i="5"/>
  <c r="AC1764" i="5"/>
  <c r="AF1764" i="5"/>
  <c r="AC1765" i="5"/>
  <c r="AF1765" i="5"/>
  <c r="AC1766" i="5"/>
  <c r="AF1766" i="5"/>
  <c r="AC1767" i="5"/>
  <c r="AF1767" i="5"/>
  <c r="AC1768" i="5"/>
  <c r="AF1768" i="5"/>
  <c r="AC1769" i="5"/>
  <c r="AF1769" i="5"/>
  <c r="AC1770" i="5"/>
  <c r="AF1770" i="5"/>
  <c r="AC1771" i="5"/>
  <c r="AF1771" i="5"/>
  <c r="AC1772" i="5"/>
  <c r="AF1772" i="5"/>
  <c r="AC1773" i="5"/>
  <c r="AF1773" i="5"/>
  <c r="AC1774" i="5"/>
  <c r="AF1774" i="5"/>
  <c r="AC1775" i="5"/>
  <c r="AF1775" i="5"/>
  <c r="AC1776" i="5"/>
  <c r="AF1776" i="5"/>
  <c r="AC1777" i="5"/>
  <c r="AF1777" i="5"/>
  <c r="AC1778" i="5"/>
  <c r="AF1778" i="5"/>
  <c r="AC1779" i="5"/>
  <c r="AF1779" i="5"/>
  <c r="AC1780" i="5"/>
  <c r="AF1780" i="5"/>
  <c r="AC1781" i="5"/>
  <c r="AF1781" i="5"/>
  <c r="AC1782" i="5"/>
  <c r="AF1782" i="5"/>
  <c r="AC1783" i="5"/>
  <c r="AF1783" i="5"/>
  <c r="AC1784" i="5"/>
  <c r="AF1784" i="5"/>
  <c r="AC1785" i="5"/>
  <c r="AF1785" i="5"/>
  <c r="AC1786" i="5"/>
  <c r="AF1786" i="5"/>
  <c r="AC1787" i="5"/>
  <c r="AF1787" i="5"/>
  <c r="AC1788" i="5"/>
  <c r="AF1788" i="5"/>
  <c r="AC1789" i="5"/>
  <c r="AF1789" i="5"/>
  <c r="AC1790" i="5"/>
  <c r="AF1790" i="5"/>
  <c r="AC1791" i="5"/>
  <c r="AF1791" i="5"/>
  <c r="AC1792" i="5"/>
  <c r="AF1792" i="5"/>
  <c r="AC1793" i="5"/>
  <c r="AF1793" i="5"/>
  <c r="AC1794" i="5"/>
  <c r="AF1794" i="5"/>
  <c r="AC1795" i="5"/>
  <c r="AF1795" i="5"/>
  <c r="AC1796" i="5"/>
  <c r="AF1796" i="5"/>
  <c r="AC1797" i="5"/>
  <c r="AF1797" i="5"/>
  <c r="AC1798" i="5"/>
  <c r="AF1798" i="5"/>
  <c r="AC1799" i="5"/>
  <c r="AF1799" i="5"/>
  <c r="AC1800" i="5"/>
  <c r="AF1800" i="5"/>
  <c r="AC1801" i="5"/>
  <c r="AF1801" i="5"/>
  <c r="AC1802" i="5"/>
  <c r="AF1802" i="5"/>
  <c r="AC1803" i="5"/>
  <c r="AF1803" i="5"/>
  <c r="AC1804" i="5"/>
  <c r="AF1804" i="5"/>
  <c r="AC1805" i="5"/>
  <c r="AF1805" i="5"/>
  <c r="AC1806" i="5"/>
  <c r="AF1806" i="5"/>
  <c r="AC1807" i="5"/>
  <c r="AF1807" i="5"/>
  <c r="AC1808" i="5"/>
  <c r="AF1808" i="5"/>
  <c r="AC1809" i="5"/>
  <c r="AF1809" i="5"/>
  <c r="AC1810" i="5"/>
  <c r="AF1810" i="5"/>
  <c r="AC1811" i="5"/>
  <c r="AF1811" i="5"/>
  <c r="AC1812" i="5"/>
  <c r="AF1812" i="5"/>
  <c r="AC1813" i="5"/>
  <c r="AF1813" i="5"/>
  <c r="AC1814" i="5"/>
  <c r="AF1814" i="5"/>
  <c r="AC1815" i="5"/>
  <c r="AF1815" i="5"/>
  <c r="AC1816" i="5"/>
  <c r="AF1816" i="5"/>
  <c r="AC1817" i="5"/>
  <c r="AF1817" i="5"/>
  <c r="AC1818" i="5"/>
  <c r="AF1818" i="5"/>
  <c r="AC1819" i="5"/>
  <c r="AF1819" i="5"/>
  <c r="AC1820" i="5"/>
  <c r="AF1820" i="5"/>
  <c r="AC1821" i="5"/>
  <c r="AF1821" i="5"/>
  <c r="AC1822" i="5"/>
  <c r="AF1822" i="5"/>
  <c r="AC1823" i="5"/>
  <c r="AF1823" i="5"/>
  <c r="AC1824" i="5"/>
  <c r="AF1824" i="5"/>
  <c r="AC1825" i="5"/>
  <c r="AF1825" i="5"/>
  <c r="AC1826" i="5"/>
  <c r="AF1826" i="5"/>
  <c r="AC1827" i="5"/>
  <c r="AF1827" i="5"/>
  <c r="AC1828" i="5"/>
  <c r="AF1828" i="5"/>
  <c r="AC1829" i="5"/>
  <c r="AF1829" i="5"/>
  <c r="AC1830" i="5"/>
  <c r="AF1830" i="5"/>
  <c r="AC1831" i="5"/>
  <c r="AF1831" i="5"/>
  <c r="AC1832" i="5"/>
  <c r="AF1832" i="5"/>
  <c r="AC1833" i="5"/>
  <c r="AF1833" i="5"/>
  <c r="AC1834" i="5"/>
  <c r="AF1834" i="5"/>
  <c r="AC1835" i="5"/>
  <c r="AF1835" i="5"/>
  <c r="AC1836" i="5"/>
  <c r="AF1836" i="5"/>
  <c r="AC1837" i="5"/>
  <c r="AF1837" i="5"/>
  <c r="AC1838" i="5"/>
  <c r="AF1838" i="5"/>
  <c r="AC1839" i="5"/>
  <c r="AF1839" i="5"/>
  <c r="AC1840" i="5"/>
  <c r="AF1840" i="5"/>
  <c r="AC1841" i="5"/>
  <c r="AF1841" i="5"/>
  <c r="AC1842" i="5"/>
  <c r="AF1842" i="5"/>
  <c r="AC1843" i="5"/>
  <c r="AF1843" i="5"/>
  <c r="AC1844" i="5"/>
  <c r="AF1844" i="5"/>
  <c r="AC1845" i="5"/>
  <c r="AF1845" i="5"/>
  <c r="AC1846" i="5"/>
  <c r="AF1846" i="5"/>
  <c r="AC1847" i="5"/>
  <c r="AF1847" i="5"/>
  <c r="AC1848" i="5"/>
  <c r="AF1848" i="5"/>
  <c r="AC1849" i="5"/>
  <c r="AF1849" i="5"/>
  <c r="AC1850" i="5"/>
  <c r="AF1850" i="5"/>
  <c r="AC1851" i="5"/>
  <c r="AF1851" i="5"/>
  <c r="AC1852" i="5"/>
  <c r="AF1852" i="5"/>
  <c r="AC1853" i="5"/>
  <c r="AF1853" i="5"/>
  <c r="AC1854" i="5"/>
  <c r="AF1854" i="5"/>
  <c r="AC1855" i="5"/>
  <c r="AF1855" i="5"/>
  <c r="AC1856" i="5"/>
  <c r="AF1856" i="5"/>
  <c r="AC1857" i="5"/>
  <c r="AF1857" i="5"/>
  <c r="AC1858" i="5"/>
  <c r="AF1858" i="5"/>
  <c r="AC1859" i="5"/>
  <c r="AF1859" i="5"/>
  <c r="AC1860" i="5"/>
  <c r="AF1860" i="5"/>
  <c r="AC1861" i="5"/>
  <c r="AF1861" i="5"/>
  <c r="AC1862" i="5"/>
  <c r="AF1862" i="5"/>
  <c r="AC1863" i="5"/>
  <c r="AF1863" i="5"/>
  <c r="AC1864" i="5"/>
  <c r="AF1864" i="5"/>
  <c r="AC1865" i="5"/>
  <c r="AF1865" i="5"/>
  <c r="AC1866" i="5"/>
  <c r="AF1866" i="5"/>
  <c r="AC1867" i="5"/>
  <c r="AF1867" i="5"/>
  <c r="AC1868" i="5"/>
  <c r="AF1868" i="5"/>
  <c r="AC1869" i="5"/>
  <c r="AF1869" i="5"/>
  <c r="AC1870" i="5"/>
  <c r="AF1870" i="5"/>
  <c r="AC1871" i="5"/>
  <c r="AF1871" i="5"/>
  <c r="AC1872" i="5"/>
  <c r="AF1872" i="5"/>
  <c r="AC1873" i="5"/>
  <c r="AF1873" i="5"/>
  <c r="AC1874" i="5"/>
  <c r="AF1874" i="5"/>
  <c r="AC1875" i="5"/>
  <c r="AF1875" i="5"/>
  <c r="AC1876" i="5"/>
  <c r="AF1876" i="5"/>
  <c r="AC1877" i="5"/>
  <c r="AF1877" i="5"/>
  <c r="AC1878" i="5"/>
  <c r="AF1878" i="5"/>
  <c r="AC1879" i="5"/>
  <c r="AF1879" i="5"/>
  <c r="AC1880" i="5"/>
  <c r="AF1880" i="5"/>
  <c r="AC1881" i="5"/>
  <c r="AF1881" i="5"/>
  <c r="AC1882" i="5"/>
  <c r="AF1882" i="5"/>
  <c r="AC1883" i="5"/>
  <c r="AF1883" i="5"/>
  <c r="AC1884" i="5"/>
  <c r="AF1884" i="5"/>
  <c r="AC1885" i="5"/>
  <c r="AF1885" i="5"/>
  <c r="AC1886" i="5"/>
  <c r="AF1886" i="5"/>
  <c r="AC1887" i="5"/>
  <c r="AF1887" i="5"/>
  <c r="AC1888" i="5"/>
  <c r="AF1888" i="5"/>
  <c r="AC1889" i="5"/>
  <c r="AF1889" i="5"/>
  <c r="AC1890" i="5"/>
  <c r="AF1890" i="5"/>
  <c r="AC1891" i="5"/>
  <c r="AF1891" i="5"/>
  <c r="AC1892" i="5"/>
  <c r="AF1892" i="5"/>
  <c r="AC1893" i="5"/>
  <c r="AF1893" i="5"/>
  <c r="AC1894" i="5"/>
  <c r="AF1894" i="5"/>
  <c r="AC1895" i="5"/>
  <c r="AF1895" i="5"/>
  <c r="AC1896" i="5"/>
  <c r="AF1896" i="5"/>
  <c r="AC1897" i="5"/>
  <c r="AF1897" i="5"/>
  <c r="AC1898" i="5"/>
  <c r="AF1898" i="5"/>
  <c r="AC1899" i="5"/>
  <c r="AF1899" i="5"/>
  <c r="AC1900" i="5"/>
  <c r="AF1900" i="5"/>
  <c r="AC1901" i="5"/>
  <c r="AF1901" i="5"/>
  <c r="AC1902" i="5"/>
  <c r="AF1902" i="5"/>
  <c r="AC1903" i="5"/>
  <c r="AF1903" i="5"/>
  <c r="AC1904" i="5"/>
  <c r="AF1904" i="5"/>
  <c r="AC1905" i="5"/>
  <c r="AF1905" i="5"/>
  <c r="AC1906" i="5"/>
  <c r="AF1906" i="5"/>
  <c r="AC1907" i="5"/>
  <c r="AF1907" i="5"/>
  <c r="AC1908" i="5"/>
  <c r="AF1908" i="5"/>
  <c r="AC1909" i="5"/>
  <c r="AF1909" i="5"/>
  <c r="AC1910" i="5"/>
  <c r="AF1910" i="5"/>
  <c r="AC1911" i="5"/>
  <c r="AF1911" i="5"/>
  <c r="AC1912" i="5"/>
  <c r="AF1912" i="5"/>
  <c r="AC1913" i="5"/>
  <c r="AF1913" i="5"/>
  <c r="AC1914" i="5"/>
  <c r="AF1914" i="5"/>
  <c r="AC1915" i="5"/>
  <c r="AF1915" i="5"/>
  <c r="AC1916" i="5"/>
  <c r="AF1916" i="5"/>
  <c r="AC1917" i="5"/>
  <c r="AF1917" i="5"/>
  <c r="AC1918" i="5"/>
  <c r="AF1918" i="5"/>
  <c r="AC1919" i="5"/>
  <c r="AF1919" i="5"/>
  <c r="AC1920" i="5"/>
  <c r="AF1920" i="5"/>
  <c r="AC1921" i="5"/>
  <c r="AF1921" i="5"/>
  <c r="AC1922" i="5"/>
  <c r="AF1922" i="5"/>
  <c r="AC1923" i="5"/>
  <c r="AF1923" i="5"/>
  <c r="AC1924" i="5"/>
  <c r="AF1924" i="5"/>
  <c r="AC1925" i="5"/>
  <c r="AF1925" i="5"/>
  <c r="AC1926" i="5"/>
  <c r="AF1926" i="5"/>
  <c r="AC1927" i="5"/>
  <c r="AF1927" i="5"/>
  <c r="AC1928" i="5"/>
  <c r="AF1928" i="5"/>
  <c r="AC1929" i="5"/>
  <c r="AF1929" i="5"/>
  <c r="AC1930" i="5"/>
  <c r="AF1930" i="5"/>
  <c r="AC1931" i="5"/>
  <c r="AF1931" i="5"/>
  <c r="AC1932" i="5"/>
  <c r="AF1932" i="5"/>
  <c r="AC1933" i="5"/>
  <c r="AF1933" i="5"/>
  <c r="AC1934" i="5"/>
  <c r="AF1934" i="5"/>
  <c r="AC1935" i="5"/>
  <c r="AF1935" i="5"/>
  <c r="AC1936" i="5"/>
  <c r="AF1936" i="5"/>
  <c r="AC1937" i="5"/>
  <c r="AF1937" i="5"/>
  <c r="AC1938" i="5"/>
  <c r="AF1938" i="5"/>
  <c r="AC1939" i="5"/>
  <c r="AF1939" i="5"/>
  <c r="AC1940" i="5"/>
  <c r="AF1940" i="5"/>
  <c r="AC1941" i="5"/>
  <c r="AF1941" i="5"/>
  <c r="AC1942" i="5"/>
  <c r="AF1942" i="5"/>
  <c r="AC1943" i="5"/>
  <c r="AF1943" i="5"/>
  <c r="AC1944" i="5"/>
  <c r="AF1944" i="5"/>
  <c r="AC1945" i="5"/>
  <c r="AF1945" i="5"/>
  <c r="AC1946" i="5"/>
  <c r="AF1946" i="5"/>
  <c r="AC1947" i="5"/>
  <c r="AF1947" i="5"/>
  <c r="AC1948" i="5"/>
  <c r="AF1948" i="5"/>
  <c r="AC1949" i="5"/>
  <c r="AF1949" i="5"/>
  <c r="AC1950" i="5"/>
  <c r="AF1950" i="5"/>
  <c r="AC1951" i="5"/>
  <c r="AF1951" i="5"/>
  <c r="AC1952" i="5"/>
  <c r="AF1952" i="5"/>
  <c r="AC1953" i="5"/>
  <c r="AF1953" i="5"/>
  <c r="AC1954" i="5"/>
  <c r="AF1954" i="5"/>
  <c r="AC1955" i="5"/>
  <c r="AF1955" i="5"/>
  <c r="AC1956" i="5"/>
  <c r="AF1956" i="5"/>
  <c r="AC1957" i="5"/>
  <c r="AF1957" i="5"/>
  <c r="AC1958" i="5"/>
  <c r="AF1958" i="5"/>
  <c r="AC1959" i="5"/>
  <c r="AF1959" i="5"/>
  <c r="AC1960" i="5"/>
  <c r="AF1960" i="5"/>
  <c r="AC1961" i="5"/>
  <c r="AF1961" i="5"/>
  <c r="AC1962" i="5"/>
  <c r="AF1962" i="5"/>
  <c r="AC1963" i="5"/>
  <c r="AF1963" i="5"/>
  <c r="AC1964" i="5"/>
  <c r="AF1964" i="5"/>
  <c r="AC1965" i="5"/>
  <c r="AF1965" i="5"/>
  <c r="AC1966" i="5"/>
  <c r="AF1966" i="5"/>
  <c r="AC1967" i="5"/>
  <c r="AF1967" i="5"/>
  <c r="AC1968" i="5"/>
  <c r="AF1968" i="5"/>
  <c r="AC1969" i="5"/>
  <c r="AF1969" i="5"/>
  <c r="AC1970" i="5"/>
  <c r="AF1970" i="5"/>
  <c r="AC1971" i="5"/>
  <c r="AF1971" i="5"/>
  <c r="AC1972" i="5"/>
  <c r="AF1972" i="5"/>
  <c r="AC1973" i="5"/>
  <c r="AF1973" i="5"/>
  <c r="AC1974" i="5"/>
  <c r="AF1974" i="5"/>
  <c r="AC1975" i="5"/>
  <c r="AF1975" i="5"/>
  <c r="AC1976" i="5"/>
  <c r="AF1976" i="5"/>
  <c r="AC1977" i="5"/>
  <c r="AF1977" i="5"/>
  <c r="AC1978" i="5"/>
  <c r="AF1978" i="5"/>
  <c r="AC1979" i="5"/>
  <c r="AF1979" i="5"/>
  <c r="AC1980" i="5"/>
  <c r="AF1980" i="5"/>
  <c r="AC1981" i="5"/>
  <c r="AF1981" i="5"/>
  <c r="AC1982" i="5"/>
  <c r="AF1982" i="5"/>
  <c r="AC1983" i="5"/>
  <c r="AF1983" i="5"/>
  <c r="AC1984" i="5"/>
  <c r="AF1984" i="5"/>
  <c r="AC1985" i="5"/>
  <c r="AF1985" i="5"/>
  <c r="AC1986" i="5"/>
  <c r="AF1986" i="5"/>
  <c r="AC1987" i="5"/>
  <c r="AF1987" i="5"/>
  <c r="AC1988" i="5"/>
  <c r="AF1988" i="5"/>
  <c r="AC1989" i="5"/>
  <c r="AF1989" i="5"/>
  <c r="AC1990" i="5"/>
  <c r="AF1990" i="5"/>
  <c r="AC1991" i="5"/>
  <c r="AF1991" i="5"/>
  <c r="AC1992" i="5"/>
  <c r="AF1992" i="5"/>
  <c r="AC1993" i="5"/>
  <c r="AF1993" i="5"/>
  <c r="AC1994" i="5"/>
  <c r="AF1994" i="5"/>
  <c r="AC1995" i="5"/>
  <c r="AF1995" i="5"/>
  <c r="AC1996" i="5"/>
  <c r="AF1996" i="5"/>
  <c r="AC1997" i="5"/>
  <c r="AF1997" i="5"/>
  <c r="AC1998" i="5"/>
  <c r="AF1998" i="5"/>
  <c r="AC1999" i="5"/>
  <c r="AF1999" i="5"/>
  <c r="AC2000" i="5"/>
  <c r="AF2000" i="5"/>
  <c r="AC2001" i="5"/>
  <c r="AF2001" i="5"/>
  <c r="AC2002" i="5"/>
  <c r="AF2002" i="5"/>
  <c r="AC2003" i="5"/>
  <c r="AF2003" i="5"/>
  <c r="AC2004" i="5"/>
  <c r="AF2004" i="5"/>
  <c r="AC2005" i="5"/>
  <c r="AF2005" i="5"/>
  <c r="AC2006" i="5"/>
  <c r="AF2006" i="5"/>
  <c r="AC2007" i="5"/>
  <c r="AF2007" i="5"/>
  <c r="AC2008" i="5"/>
  <c r="AF2008" i="5"/>
  <c r="AC2009" i="5"/>
  <c r="AF2009" i="5"/>
  <c r="AC2010" i="5"/>
  <c r="AF2010" i="5"/>
  <c r="AC2011" i="5"/>
  <c r="AF2011" i="5"/>
  <c r="AC2012" i="5"/>
  <c r="AF2012" i="5"/>
  <c r="AC2013" i="5"/>
  <c r="AF2013" i="5"/>
  <c r="AC2014" i="5"/>
  <c r="AF2014" i="5"/>
  <c r="AC2015" i="5"/>
  <c r="AF2015" i="5"/>
  <c r="AC2016" i="5"/>
  <c r="AF2016" i="5"/>
  <c r="AC2017" i="5"/>
  <c r="AF2017" i="5"/>
  <c r="AC2018" i="5"/>
  <c r="AF2018" i="5"/>
  <c r="AC2019" i="5"/>
  <c r="AF2019" i="5"/>
  <c r="AC2020" i="5"/>
  <c r="AF2020" i="5"/>
  <c r="AC2021" i="5"/>
  <c r="AF2021" i="5"/>
  <c r="AC2022" i="5"/>
  <c r="AF2022" i="5"/>
  <c r="AC2023" i="5"/>
  <c r="AF2023" i="5"/>
  <c r="AC2024" i="5"/>
  <c r="AF2024" i="5"/>
  <c r="AC2025" i="5"/>
  <c r="AF2025" i="5"/>
  <c r="AC2026" i="5"/>
  <c r="AF2026" i="5"/>
  <c r="AC2027" i="5"/>
  <c r="AF2027" i="5"/>
  <c r="AC2028" i="5"/>
  <c r="AF2028" i="5"/>
  <c r="AC2029" i="5"/>
  <c r="AF2029" i="5"/>
  <c r="AC2030" i="5"/>
  <c r="AF2030" i="5"/>
  <c r="AC2031" i="5"/>
  <c r="AF2031" i="5"/>
  <c r="AC2032" i="5"/>
  <c r="AF2032" i="5"/>
  <c r="AC2033" i="5"/>
  <c r="AF2033" i="5"/>
  <c r="AC2034" i="5"/>
  <c r="AF2034" i="5"/>
  <c r="AC2035" i="5"/>
  <c r="AF2035" i="5"/>
  <c r="AC2036" i="5"/>
  <c r="AF2036" i="5"/>
  <c r="AC2037" i="5"/>
  <c r="AF2037" i="5"/>
  <c r="AC2038" i="5"/>
  <c r="AF2038" i="5"/>
  <c r="AC2039" i="5"/>
  <c r="AF2039" i="5"/>
  <c r="AC2040" i="5"/>
  <c r="AF2040" i="5"/>
  <c r="AC2041" i="5"/>
  <c r="AF2041" i="5"/>
  <c r="AC2042" i="5"/>
  <c r="AF2042" i="5"/>
  <c r="AC2043" i="5"/>
  <c r="AF2043" i="5"/>
  <c r="AC2044" i="5"/>
  <c r="AF2044" i="5"/>
  <c r="AC2045" i="5"/>
  <c r="AF2045" i="5"/>
  <c r="AC2046" i="5"/>
  <c r="AF2046" i="5"/>
  <c r="AC2047" i="5"/>
  <c r="AF2047" i="5"/>
  <c r="AC2048" i="5"/>
  <c r="AF2048" i="5"/>
  <c r="AC2049" i="5"/>
  <c r="AF2049" i="5"/>
  <c r="AC2050" i="5"/>
  <c r="AF2050" i="5"/>
  <c r="AC2051" i="5"/>
  <c r="AF2051" i="5"/>
  <c r="AC2052" i="5"/>
  <c r="AF2052" i="5"/>
  <c r="AC2053" i="5"/>
  <c r="AF2053" i="5"/>
  <c r="AC2054" i="5"/>
  <c r="AF2054" i="5"/>
  <c r="AC2055" i="5"/>
  <c r="AF2055" i="5"/>
  <c r="AC2056" i="5"/>
  <c r="AF2056" i="5"/>
  <c r="AC2057" i="5"/>
  <c r="AF2057" i="5"/>
  <c r="AC2058" i="5"/>
  <c r="AF2058" i="5"/>
  <c r="AC2059" i="5"/>
  <c r="AF2059" i="5"/>
  <c r="AC2060" i="5"/>
  <c r="AF2060" i="5"/>
  <c r="AC2061" i="5"/>
  <c r="AF2061" i="5"/>
  <c r="AC2062" i="5"/>
  <c r="AF2062" i="5"/>
  <c r="AC2063" i="5"/>
  <c r="AF2063" i="5"/>
  <c r="AC2064" i="5"/>
  <c r="AF2064" i="5"/>
  <c r="AC2065" i="5"/>
  <c r="AF2065" i="5"/>
  <c r="AC2066" i="5"/>
  <c r="AF2066" i="5"/>
  <c r="AC2067" i="5"/>
  <c r="AF2067" i="5"/>
  <c r="AC2068" i="5"/>
  <c r="AF2068" i="5"/>
  <c r="AC2069" i="5"/>
  <c r="AF2069" i="5"/>
  <c r="AC2070" i="5"/>
  <c r="AF2070" i="5"/>
  <c r="AC2071" i="5"/>
  <c r="AF2071" i="5"/>
  <c r="AC2072" i="5"/>
  <c r="AF2072" i="5"/>
  <c r="AC2073" i="5"/>
  <c r="AF2073" i="5"/>
  <c r="AC2074" i="5"/>
  <c r="AF2074" i="5"/>
  <c r="AC2075" i="5"/>
  <c r="AF2075" i="5"/>
  <c r="AC2076" i="5"/>
  <c r="AF2076" i="5"/>
  <c r="AC2077" i="5"/>
  <c r="AF2077" i="5"/>
  <c r="AC2078" i="5"/>
  <c r="AF2078" i="5"/>
  <c r="AC2079" i="5"/>
  <c r="AF2079" i="5"/>
  <c r="AC2080" i="5"/>
  <c r="AF2080" i="5"/>
  <c r="AC2081" i="5"/>
  <c r="AF2081" i="5"/>
  <c r="AC2082" i="5"/>
  <c r="AF2082" i="5"/>
  <c r="AC2083" i="5"/>
  <c r="AF2083" i="5"/>
  <c r="AC2084" i="5"/>
  <c r="AF2084" i="5"/>
  <c r="AC2085" i="5"/>
  <c r="AF2085" i="5"/>
  <c r="AC2086" i="5"/>
  <c r="AF2086" i="5"/>
  <c r="AC2087" i="5"/>
  <c r="AF2087" i="5"/>
  <c r="AC2088" i="5"/>
  <c r="AF2088" i="5"/>
  <c r="AC2089" i="5"/>
  <c r="AF2089" i="5"/>
  <c r="AC2090" i="5"/>
  <c r="AF2090" i="5"/>
  <c r="AC2091" i="5"/>
  <c r="AF2091" i="5"/>
  <c r="AC2092" i="5"/>
  <c r="AF2092" i="5"/>
  <c r="AC2093" i="5"/>
  <c r="AF2093" i="5"/>
  <c r="AC2094" i="5"/>
  <c r="AF2094" i="5"/>
  <c r="AC2095" i="5"/>
  <c r="AF2095" i="5"/>
  <c r="AC2096" i="5"/>
  <c r="AF2096" i="5"/>
  <c r="AC2097" i="5"/>
  <c r="AF2097" i="5"/>
  <c r="AC2098" i="5"/>
  <c r="AF2098" i="5"/>
  <c r="B49" i="8"/>
  <c r="B53" i="8"/>
  <c r="B47" i="8"/>
  <c r="B46" i="8"/>
  <c r="B52" i="8"/>
  <c r="AE98" i="5"/>
  <c r="AH98" i="5"/>
  <c r="AE2" i="5"/>
  <c r="AH2" i="5"/>
  <c r="AE3" i="5"/>
  <c r="AH3" i="5"/>
  <c r="AE9" i="5"/>
  <c r="AH9" i="5"/>
  <c r="AE12" i="5"/>
  <c r="AH12" i="5"/>
  <c r="AE14" i="5"/>
  <c r="AH14" i="5"/>
  <c r="AE16" i="5"/>
  <c r="AH16" i="5"/>
  <c r="AE19" i="5"/>
  <c r="AH19" i="5"/>
  <c r="AE20" i="5"/>
  <c r="AH20" i="5"/>
  <c r="AE21" i="5"/>
  <c r="AH21" i="5"/>
  <c r="AE22" i="5"/>
  <c r="AH22" i="5"/>
  <c r="AE23" i="5"/>
  <c r="AH23" i="5"/>
  <c r="AE24" i="5"/>
  <c r="AH24" i="5"/>
  <c r="AE26" i="5"/>
  <c r="AH26" i="5"/>
  <c r="AE4" i="5"/>
  <c r="AH4" i="5"/>
  <c r="AE27" i="5"/>
  <c r="AH27" i="5"/>
  <c r="AE28" i="5"/>
  <c r="AH28" i="5"/>
  <c r="AE29" i="5"/>
  <c r="AH29" i="5"/>
  <c r="AE30" i="5"/>
  <c r="AH30" i="5"/>
  <c r="AE31" i="5"/>
  <c r="AH31" i="5"/>
  <c r="AE32" i="5"/>
  <c r="AH32" i="5"/>
  <c r="AE33" i="5"/>
  <c r="AH33" i="5"/>
  <c r="AE34" i="5"/>
  <c r="AH34" i="5"/>
  <c r="AE36" i="5"/>
  <c r="AH36" i="5"/>
  <c r="AE37" i="5"/>
  <c r="AH37" i="5"/>
  <c r="AE39" i="5"/>
  <c r="AH39" i="5"/>
  <c r="AE40" i="5"/>
  <c r="AH40" i="5"/>
  <c r="AE41" i="5"/>
  <c r="AH41" i="5"/>
  <c r="AE42" i="5"/>
  <c r="AH42" i="5"/>
  <c r="AE43" i="5"/>
  <c r="AH43" i="5"/>
  <c r="AE45" i="5"/>
  <c r="AH45" i="5"/>
  <c r="AE46" i="5"/>
  <c r="AH46" i="5"/>
  <c r="AE48" i="5"/>
  <c r="AH48" i="5"/>
  <c r="AE50" i="5"/>
  <c r="AH50" i="5"/>
  <c r="AE51" i="5"/>
  <c r="AH51" i="5"/>
  <c r="AE5" i="5"/>
  <c r="AH5" i="5"/>
  <c r="AE53" i="5"/>
  <c r="AH53" i="5"/>
  <c r="AE55" i="5"/>
  <c r="AH55" i="5"/>
  <c r="AE56" i="5"/>
  <c r="AH56" i="5"/>
  <c r="AE58" i="5"/>
  <c r="AH58" i="5"/>
  <c r="AE59" i="5"/>
  <c r="AH59" i="5"/>
  <c r="AE60" i="5"/>
  <c r="AH60" i="5"/>
  <c r="AE61" i="5"/>
  <c r="AH61" i="5"/>
  <c r="AE62" i="5"/>
  <c r="AH62" i="5"/>
  <c r="AE13" i="5"/>
  <c r="AH13" i="5"/>
  <c r="AE63" i="5"/>
  <c r="AH63" i="5"/>
  <c r="AE64" i="5"/>
  <c r="AH64" i="5"/>
  <c r="AE65" i="5"/>
  <c r="AH65" i="5"/>
  <c r="AE66" i="5"/>
  <c r="AH66" i="5"/>
  <c r="AE67" i="5"/>
  <c r="AH67" i="5"/>
  <c r="AE68" i="5"/>
  <c r="AH68" i="5"/>
  <c r="AE69" i="5"/>
  <c r="AH69" i="5"/>
  <c r="AE70" i="5"/>
  <c r="AH70" i="5"/>
  <c r="AE71" i="5"/>
  <c r="AH71" i="5"/>
  <c r="AE15" i="5"/>
  <c r="AH15" i="5"/>
  <c r="AE74" i="5"/>
  <c r="AH74" i="5"/>
  <c r="AE76" i="5"/>
  <c r="AH76" i="5"/>
  <c r="AE77" i="5"/>
  <c r="AH77" i="5"/>
  <c r="AE78" i="5"/>
  <c r="AH78" i="5"/>
  <c r="AE80" i="5"/>
  <c r="AH80" i="5"/>
  <c r="AE17" i="5"/>
  <c r="AH17" i="5"/>
  <c r="AE81" i="5"/>
  <c r="AH81" i="5"/>
  <c r="AE82" i="5"/>
  <c r="AH82" i="5"/>
  <c r="AE83" i="5"/>
  <c r="AH83" i="5"/>
  <c r="AE85" i="5"/>
  <c r="AH85" i="5"/>
  <c r="AE86" i="5"/>
  <c r="AH86" i="5"/>
  <c r="AE18" i="5"/>
  <c r="AH18" i="5"/>
  <c r="AE87" i="5"/>
  <c r="AH87" i="5"/>
  <c r="AE89" i="5"/>
  <c r="AH89" i="5"/>
  <c r="AE90" i="5"/>
  <c r="AH90" i="5"/>
  <c r="AE91" i="5"/>
  <c r="AH91" i="5"/>
  <c r="AE93" i="5"/>
  <c r="AH93" i="5"/>
  <c r="AE96" i="5"/>
  <c r="AH96" i="5"/>
  <c r="AE97" i="5"/>
  <c r="AH97" i="5"/>
  <c r="AE99" i="5"/>
  <c r="AH99" i="5"/>
  <c r="AE100" i="5"/>
  <c r="AH100" i="5"/>
  <c r="AE102" i="5"/>
  <c r="AH102" i="5"/>
  <c r="AE103" i="5"/>
  <c r="AH103" i="5"/>
  <c r="AE105" i="5"/>
  <c r="AH105" i="5"/>
  <c r="AE106" i="5"/>
  <c r="AH106" i="5"/>
  <c r="AE108" i="5"/>
  <c r="AH108" i="5"/>
  <c r="AE110" i="5"/>
  <c r="AH110" i="5"/>
  <c r="AE111" i="5"/>
  <c r="AH111" i="5"/>
  <c r="AE112" i="5"/>
  <c r="AH112" i="5"/>
  <c r="AE113" i="5"/>
  <c r="AH113" i="5"/>
  <c r="AE25" i="5"/>
  <c r="AH25" i="5"/>
  <c r="AE114" i="5"/>
  <c r="AH114" i="5"/>
  <c r="AE115" i="5"/>
  <c r="AH115" i="5"/>
  <c r="AE116" i="5"/>
  <c r="AH116" i="5"/>
  <c r="AE117" i="5"/>
  <c r="AH117" i="5"/>
  <c r="AE118" i="5"/>
  <c r="AH118" i="5"/>
  <c r="AE119" i="5"/>
  <c r="AH119" i="5"/>
  <c r="AE120" i="5"/>
  <c r="AH120" i="5"/>
  <c r="AE121" i="5"/>
  <c r="AH121" i="5"/>
  <c r="AE122" i="5"/>
  <c r="AH122" i="5"/>
  <c r="AE123" i="5"/>
  <c r="AH123" i="5"/>
  <c r="AE124" i="5"/>
  <c r="AH124" i="5"/>
  <c r="AE125" i="5"/>
  <c r="AH125" i="5"/>
  <c r="AE126" i="5"/>
  <c r="AH126" i="5"/>
  <c r="AE127" i="5"/>
  <c r="AH127" i="5"/>
  <c r="AE128" i="5"/>
  <c r="AH128" i="5"/>
  <c r="AE35" i="5"/>
  <c r="AH35" i="5"/>
  <c r="AE132" i="5"/>
  <c r="AH132" i="5"/>
  <c r="AE133" i="5"/>
  <c r="AH133" i="5"/>
  <c r="AE134" i="5"/>
  <c r="AH134" i="5"/>
  <c r="AE135" i="5"/>
  <c r="AH135" i="5"/>
  <c r="AE136" i="5"/>
  <c r="AH136" i="5"/>
  <c r="AE137" i="5"/>
  <c r="AH137" i="5"/>
  <c r="AE138" i="5"/>
  <c r="AH138" i="5"/>
  <c r="AE139" i="5"/>
  <c r="AH139" i="5"/>
  <c r="AE38" i="5"/>
  <c r="AH38" i="5"/>
  <c r="AE140" i="5"/>
  <c r="AH140" i="5"/>
  <c r="AE141" i="5"/>
  <c r="AH141" i="5"/>
  <c r="AE142" i="5"/>
  <c r="AH142" i="5"/>
  <c r="AE143" i="5"/>
  <c r="AH143" i="5"/>
  <c r="AE144" i="5"/>
  <c r="AH144" i="5"/>
  <c r="AE145" i="5"/>
  <c r="AH145" i="5"/>
  <c r="AE146" i="5"/>
  <c r="AH146" i="5"/>
  <c r="AE147" i="5"/>
  <c r="AH147" i="5"/>
  <c r="AE148" i="5"/>
  <c r="AH148" i="5"/>
  <c r="AE150" i="5"/>
  <c r="AH150" i="5"/>
  <c r="AE151" i="5"/>
  <c r="AH151" i="5"/>
  <c r="AE152" i="5"/>
  <c r="AH152" i="5"/>
  <c r="AE44" i="5"/>
  <c r="AH44" i="5"/>
  <c r="AE157" i="5"/>
  <c r="AH157" i="5"/>
  <c r="AE158" i="5"/>
  <c r="AH158" i="5"/>
  <c r="AE160" i="5"/>
  <c r="AH160" i="5"/>
  <c r="AE165" i="5"/>
  <c r="AH165" i="5"/>
  <c r="AE166" i="5"/>
  <c r="AH166" i="5"/>
  <c r="AE47" i="5"/>
  <c r="AH47" i="5"/>
  <c r="AE169" i="5"/>
  <c r="AH169" i="5"/>
  <c r="AE172" i="5"/>
  <c r="AH172" i="5"/>
  <c r="AE49" i="5"/>
  <c r="AH49" i="5"/>
  <c r="AE173" i="5"/>
  <c r="AH173" i="5"/>
  <c r="AE174" i="5"/>
  <c r="AH174" i="5"/>
  <c r="AE175" i="5"/>
  <c r="AH175" i="5"/>
  <c r="AE176" i="5"/>
  <c r="AH176" i="5"/>
  <c r="AE179" i="5"/>
  <c r="AH179" i="5"/>
  <c r="AE180" i="5"/>
  <c r="AH180" i="5"/>
  <c r="AE181" i="5"/>
  <c r="AH181" i="5"/>
  <c r="AE183" i="5"/>
  <c r="AH183" i="5"/>
  <c r="AE52" i="5"/>
  <c r="AH52" i="5"/>
  <c r="AE187" i="5"/>
  <c r="AH187" i="5"/>
  <c r="AE188" i="5"/>
  <c r="AH188" i="5"/>
  <c r="AE189" i="5"/>
  <c r="AH189" i="5"/>
  <c r="AE190" i="5"/>
  <c r="AH190" i="5"/>
  <c r="AE191" i="5"/>
  <c r="AH191" i="5"/>
  <c r="AE192" i="5"/>
  <c r="AH192" i="5"/>
  <c r="AE193" i="5"/>
  <c r="AH193" i="5"/>
  <c r="AE194" i="5"/>
  <c r="AH194" i="5"/>
  <c r="AE195" i="5"/>
  <c r="AH195" i="5"/>
  <c r="AE54" i="5"/>
  <c r="AH54" i="5"/>
  <c r="AE196" i="5"/>
  <c r="AH196" i="5"/>
  <c r="AE197" i="5"/>
  <c r="AH197" i="5"/>
  <c r="AE198" i="5"/>
  <c r="AH198" i="5"/>
  <c r="AE199" i="5"/>
  <c r="AH199" i="5"/>
  <c r="AE200" i="5"/>
  <c r="AH200" i="5"/>
  <c r="AE202" i="5"/>
  <c r="AH202" i="5"/>
  <c r="AE204" i="5"/>
  <c r="AH204" i="5"/>
  <c r="AE205" i="5"/>
  <c r="AH205" i="5"/>
  <c r="AE206" i="5"/>
  <c r="AH206" i="5"/>
  <c r="AE208" i="5"/>
  <c r="AH208" i="5"/>
  <c r="AE209" i="5"/>
  <c r="AH209" i="5"/>
  <c r="AE57" i="5"/>
  <c r="AH57" i="5"/>
  <c r="AE210" i="5"/>
  <c r="AH210" i="5"/>
  <c r="AE212" i="5"/>
  <c r="AH212" i="5"/>
  <c r="AE213" i="5"/>
  <c r="AH213" i="5"/>
  <c r="AE214" i="5"/>
  <c r="AH214" i="5"/>
  <c r="AE215" i="5"/>
  <c r="AH215" i="5"/>
  <c r="AE216" i="5"/>
  <c r="AH216" i="5"/>
  <c r="AE220" i="5"/>
  <c r="AH220" i="5"/>
  <c r="AE221" i="5"/>
  <c r="AH221" i="5"/>
  <c r="AE222" i="5"/>
  <c r="AH222" i="5"/>
  <c r="AE224" i="5"/>
  <c r="AH224" i="5"/>
  <c r="AE225" i="5"/>
  <c r="AH225" i="5"/>
  <c r="AE226" i="5"/>
  <c r="AH226" i="5"/>
  <c r="AE227" i="5"/>
  <c r="AH227" i="5"/>
  <c r="AE230" i="5"/>
  <c r="AH230" i="5"/>
  <c r="AE231" i="5"/>
  <c r="AH231" i="5"/>
  <c r="AE232" i="5"/>
  <c r="AH232" i="5"/>
  <c r="AE234" i="5"/>
  <c r="AH234" i="5"/>
  <c r="AE235" i="5"/>
  <c r="AH235" i="5"/>
  <c r="AE238" i="5"/>
  <c r="AH238" i="5"/>
  <c r="AE72" i="5"/>
  <c r="AH72" i="5"/>
  <c r="AE73" i="5"/>
  <c r="AH73" i="5"/>
  <c r="AE239" i="5"/>
  <c r="AH239" i="5"/>
  <c r="AE75" i="5"/>
  <c r="AH75" i="5"/>
  <c r="AE237" i="5"/>
  <c r="AH237" i="5"/>
  <c r="AE241" i="5"/>
  <c r="AH241" i="5"/>
  <c r="AE242" i="5"/>
  <c r="AH242" i="5"/>
  <c r="AE244" i="5"/>
  <c r="AH244" i="5"/>
  <c r="AE245" i="5"/>
  <c r="AH245" i="5"/>
  <c r="AE79" i="5"/>
  <c r="AH79" i="5"/>
  <c r="AE246" i="5"/>
  <c r="AH246" i="5"/>
  <c r="AE247" i="5"/>
  <c r="AH247" i="5"/>
  <c r="AE252" i="5"/>
  <c r="AH252" i="5"/>
  <c r="AE254" i="5"/>
  <c r="AH254" i="5"/>
  <c r="AE255" i="5"/>
  <c r="AH255" i="5"/>
  <c r="AE84" i="5"/>
  <c r="AH84" i="5"/>
  <c r="AE256" i="5"/>
  <c r="AH256" i="5"/>
  <c r="AE258" i="5"/>
  <c r="AH258" i="5"/>
  <c r="AE259" i="5"/>
  <c r="AH259" i="5"/>
  <c r="AE260" i="5"/>
  <c r="AH260" i="5"/>
  <c r="AE261" i="5"/>
  <c r="AH261" i="5"/>
  <c r="AE262" i="5"/>
  <c r="AH262" i="5"/>
  <c r="AE88" i="5"/>
  <c r="AH88" i="5"/>
  <c r="AE263" i="5"/>
  <c r="AH263" i="5"/>
  <c r="AE264" i="5"/>
  <c r="AH264" i="5"/>
  <c r="AE265" i="5"/>
  <c r="AH265" i="5"/>
  <c r="AE266" i="5"/>
  <c r="AH266" i="5"/>
  <c r="AE267" i="5"/>
  <c r="AH267" i="5"/>
  <c r="AE268" i="5"/>
  <c r="AH268" i="5"/>
  <c r="AE92" i="5"/>
  <c r="AH92" i="5"/>
  <c r="AE269" i="5"/>
  <c r="AH269" i="5"/>
  <c r="AE270" i="5"/>
  <c r="AH270" i="5"/>
  <c r="AE94" i="5"/>
  <c r="AH94" i="5"/>
  <c r="AE271" i="5"/>
  <c r="AH271" i="5"/>
  <c r="AE273" i="5"/>
  <c r="AH273" i="5"/>
  <c r="AE95" i="5"/>
  <c r="AH95" i="5"/>
  <c r="AE275" i="5"/>
  <c r="AH275" i="5"/>
  <c r="AE272" i="5"/>
  <c r="AH272" i="5"/>
  <c r="AE276" i="5"/>
  <c r="AH276" i="5"/>
  <c r="AE277" i="5"/>
  <c r="AH277" i="5"/>
  <c r="AE278" i="5"/>
  <c r="AH278" i="5"/>
  <c r="AE279" i="5"/>
  <c r="AH279" i="5"/>
  <c r="AE101" i="5"/>
  <c r="AH101" i="5"/>
  <c r="AE283" i="5"/>
  <c r="AH283" i="5"/>
  <c r="AE104" i="5"/>
  <c r="AH104" i="5"/>
  <c r="AE285" i="5"/>
  <c r="AH285" i="5"/>
  <c r="AE286" i="5"/>
  <c r="AH286" i="5"/>
  <c r="AE287" i="5"/>
  <c r="AH287" i="5"/>
  <c r="AE107" i="5"/>
  <c r="AH107" i="5"/>
  <c r="AE288" i="5"/>
  <c r="AH288" i="5"/>
  <c r="AE109" i="5"/>
  <c r="AH109" i="5"/>
  <c r="AE289" i="5"/>
  <c r="AH289" i="5"/>
  <c r="AE290" i="5"/>
  <c r="AH290" i="5"/>
  <c r="AE291" i="5"/>
  <c r="AH291" i="5"/>
  <c r="AE293" i="5"/>
  <c r="AH293" i="5"/>
  <c r="AE294" i="5"/>
  <c r="AH294" i="5"/>
  <c r="AE295" i="5"/>
  <c r="AH295" i="5"/>
  <c r="AE296" i="5"/>
  <c r="AH296" i="5"/>
  <c r="AE298" i="5"/>
  <c r="AH298" i="5"/>
  <c r="AE302" i="5"/>
  <c r="AH302" i="5"/>
  <c r="AE303" i="5"/>
  <c r="AH303" i="5"/>
  <c r="AE306" i="5"/>
  <c r="AH306" i="5"/>
  <c r="AE307" i="5"/>
  <c r="AH307" i="5"/>
  <c r="AE301" i="5"/>
  <c r="AH301" i="5"/>
  <c r="AE308" i="5"/>
  <c r="AH308" i="5"/>
  <c r="AE310" i="5"/>
  <c r="AH310" i="5"/>
  <c r="AE311" i="5"/>
  <c r="AH311" i="5"/>
  <c r="AE304" i="5"/>
  <c r="AH304" i="5"/>
  <c r="AE312" i="5"/>
  <c r="AH312" i="5"/>
  <c r="AE314" i="5"/>
  <c r="AH314" i="5"/>
  <c r="AE315" i="5"/>
  <c r="AH315" i="5"/>
  <c r="AE318" i="5"/>
  <c r="AH318" i="5"/>
  <c r="AE319" i="5"/>
  <c r="AH319" i="5"/>
  <c r="AE313" i="5"/>
  <c r="AH313" i="5"/>
  <c r="AE320" i="5"/>
  <c r="AH320" i="5"/>
  <c r="AE321" i="5"/>
  <c r="AH321" i="5"/>
  <c r="AE322" i="5"/>
  <c r="AH322" i="5"/>
  <c r="AE323" i="5"/>
  <c r="AH323" i="5"/>
  <c r="AE324" i="5"/>
  <c r="AH324" i="5"/>
  <c r="AE129" i="5"/>
  <c r="AH129" i="5"/>
  <c r="AE326" i="5"/>
  <c r="AH326" i="5"/>
  <c r="AE328" i="5"/>
  <c r="AH328" i="5"/>
  <c r="AE329" i="5"/>
  <c r="AH329" i="5"/>
  <c r="AE331" i="5"/>
  <c r="AH331" i="5"/>
  <c r="AE333" i="5"/>
  <c r="AH333" i="5"/>
  <c r="AE130" i="5"/>
  <c r="AH130" i="5"/>
  <c r="AE334" i="5"/>
  <c r="AH334" i="5"/>
  <c r="AE336" i="5"/>
  <c r="AH336" i="5"/>
  <c r="AE330" i="5"/>
  <c r="AH330" i="5"/>
  <c r="AE339" i="5"/>
  <c r="AH339" i="5"/>
  <c r="AE332" i="5"/>
  <c r="AH332" i="5"/>
  <c r="AE341" i="5"/>
  <c r="AH341" i="5"/>
  <c r="AE342" i="5"/>
  <c r="AH342" i="5"/>
  <c r="AE335" i="5"/>
  <c r="AH335" i="5"/>
  <c r="AE343" i="5"/>
  <c r="AH343" i="5"/>
  <c r="AE345" i="5"/>
  <c r="AH345" i="5"/>
  <c r="AE340" i="5"/>
  <c r="AH340" i="5"/>
  <c r="AE346" i="5"/>
  <c r="AH346" i="5"/>
  <c r="AE347" i="5"/>
  <c r="AH347" i="5"/>
  <c r="AE348" i="5"/>
  <c r="AH348" i="5"/>
  <c r="AE349" i="5"/>
  <c r="AH349" i="5"/>
  <c r="AE350" i="5"/>
  <c r="AH350" i="5"/>
  <c r="AE351" i="5"/>
  <c r="AH351" i="5"/>
  <c r="AE352" i="5"/>
  <c r="AH352" i="5"/>
  <c r="AE344" i="5"/>
  <c r="AH344" i="5"/>
  <c r="AE354" i="5"/>
  <c r="AH354" i="5"/>
  <c r="AE355" i="5"/>
  <c r="AH355" i="5"/>
  <c r="AE356" i="5"/>
  <c r="AH356" i="5"/>
  <c r="AE353" i="5"/>
  <c r="AH353" i="5"/>
  <c r="AE358" i="5"/>
  <c r="AH358" i="5"/>
  <c r="AE359" i="5"/>
  <c r="AH359" i="5"/>
  <c r="AE362" i="5"/>
  <c r="AH362" i="5"/>
  <c r="AE363" i="5"/>
  <c r="AH363" i="5"/>
  <c r="AE364" i="5"/>
  <c r="AH364" i="5"/>
  <c r="AE365" i="5"/>
  <c r="AH365" i="5"/>
  <c r="AE366" i="5"/>
  <c r="AH366" i="5"/>
  <c r="AE357" i="5"/>
  <c r="AH357" i="5"/>
  <c r="AE367" i="5"/>
  <c r="AH367" i="5"/>
  <c r="AE368" i="5"/>
  <c r="AH368" i="5"/>
  <c r="AE360" i="5"/>
  <c r="AH360" i="5"/>
  <c r="AE361" i="5"/>
  <c r="AH361" i="5"/>
  <c r="AE149" i="5"/>
  <c r="AH149" i="5"/>
  <c r="AE369" i="5"/>
  <c r="AH369" i="5"/>
  <c r="AE370" i="5"/>
  <c r="AH370" i="5"/>
  <c r="AE371" i="5"/>
  <c r="AH371" i="5"/>
  <c r="AE372" i="5"/>
  <c r="AH372" i="5"/>
  <c r="AE375" i="5"/>
  <c r="AH375" i="5"/>
  <c r="AE376" i="5"/>
  <c r="AH376" i="5"/>
  <c r="AE377" i="5"/>
  <c r="AH377" i="5"/>
  <c r="AE378" i="5"/>
  <c r="AH378" i="5"/>
  <c r="AE379" i="5"/>
  <c r="AH379" i="5"/>
  <c r="AE153" i="5"/>
  <c r="AH153" i="5"/>
  <c r="AE154" i="5"/>
  <c r="AH154" i="5"/>
  <c r="AE381" i="5"/>
  <c r="AH381" i="5"/>
  <c r="AE155" i="5"/>
  <c r="AH155" i="5"/>
  <c r="AE382" i="5"/>
  <c r="AH382" i="5"/>
  <c r="AE383" i="5"/>
  <c r="AH383" i="5"/>
  <c r="AE384" i="5"/>
  <c r="AH384" i="5"/>
  <c r="AE385" i="5"/>
  <c r="AH385" i="5"/>
  <c r="AE386" i="5"/>
  <c r="AH386" i="5"/>
  <c r="AE159" i="5"/>
  <c r="AH159" i="5"/>
  <c r="AE387" i="5"/>
  <c r="AH387" i="5"/>
  <c r="AE380" i="5"/>
  <c r="AH380" i="5"/>
  <c r="AE161" i="5"/>
  <c r="AH161" i="5"/>
  <c r="AE388" i="5"/>
  <c r="AH388" i="5"/>
  <c r="AE156" i="5"/>
  <c r="AH156" i="5"/>
  <c r="AE162" i="5"/>
  <c r="AH162" i="5"/>
  <c r="AE391" i="5"/>
  <c r="AH391" i="5"/>
  <c r="AE392" i="5"/>
  <c r="AH392" i="5"/>
  <c r="AE393" i="5"/>
  <c r="AH393" i="5"/>
  <c r="AE394" i="5"/>
  <c r="AH394" i="5"/>
  <c r="AE164" i="5"/>
  <c r="AH164" i="5"/>
  <c r="AE395" i="5"/>
  <c r="AH395" i="5"/>
  <c r="AE389" i="5"/>
  <c r="AH389" i="5"/>
  <c r="AE167" i="5"/>
  <c r="AH167" i="5"/>
  <c r="AE398" i="5"/>
  <c r="AH398" i="5"/>
  <c r="AE399" i="5"/>
  <c r="AH399" i="5"/>
  <c r="AE401" i="5"/>
  <c r="AH401" i="5"/>
  <c r="AE163" i="5"/>
  <c r="AH163" i="5"/>
  <c r="AE402" i="5"/>
  <c r="AH402" i="5"/>
  <c r="AE403" i="5"/>
  <c r="AH403" i="5"/>
  <c r="AE396" i="5"/>
  <c r="AH396" i="5"/>
  <c r="AE397" i="5"/>
  <c r="AH397" i="5"/>
  <c r="AE404" i="5"/>
  <c r="AH404" i="5"/>
  <c r="AE168" i="5"/>
  <c r="AH168" i="5"/>
  <c r="AE406" i="5"/>
  <c r="AH406" i="5"/>
  <c r="AE170" i="5"/>
  <c r="AH170" i="5"/>
  <c r="AE171" i="5"/>
  <c r="AH171" i="5"/>
  <c r="AE407" i="5"/>
  <c r="AH407" i="5"/>
  <c r="AE405" i="5"/>
  <c r="AH405" i="5"/>
  <c r="AE178" i="5"/>
  <c r="AH178" i="5"/>
  <c r="AE410" i="5"/>
  <c r="AH410" i="5"/>
  <c r="AE411" i="5"/>
  <c r="AH411" i="5"/>
  <c r="AE412" i="5"/>
  <c r="AH412" i="5"/>
  <c r="AE413" i="5"/>
  <c r="AH413" i="5"/>
  <c r="AE414" i="5"/>
  <c r="AH414" i="5"/>
  <c r="AE184" i="5"/>
  <c r="AH184" i="5"/>
  <c r="AE415" i="5"/>
  <c r="AH415" i="5"/>
  <c r="AE408" i="5"/>
  <c r="AH408" i="5"/>
  <c r="AE409" i="5"/>
  <c r="AH409" i="5"/>
  <c r="AE177" i="5"/>
  <c r="AH177" i="5"/>
  <c r="AE416" i="5"/>
  <c r="AH416" i="5"/>
  <c r="AE185" i="5"/>
  <c r="AH185" i="5"/>
  <c r="AE417" i="5"/>
  <c r="AH417" i="5"/>
  <c r="AE182" i="5"/>
  <c r="AH182" i="5"/>
  <c r="AE419" i="5"/>
  <c r="AH419" i="5"/>
  <c r="AE420" i="5"/>
  <c r="AH420" i="5"/>
  <c r="AE186" i="5"/>
  <c r="AH186" i="5"/>
  <c r="AE418" i="5"/>
  <c r="AH418" i="5"/>
  <c r="AE423" i="5"/>
  <c r="AH423" i="5"/>
  <c r="AE424" i="5"/>
  <c r="AH424" i="5"/>
  <c r="AE425" i="5"/>
  <c r="AH425" i="5"/>
  <c r="AE426" i="5"/>
  <c r="AH426" i="5"/>
  <c r="AE421" i="5"/>
  <c r="AH421" i="5"/>
  <c r="AE428" i="5"/>
  <c r="AH428" i="5"/>
  <c r="AE430" i="5"/>
  <c r="AH430" i="5"/>
  <c r="AE431" i="5"/>
  <c r="AH431" i="5"/>
  <c r="AE432" i="5"/>
  <c r="AH432" i="5"/>
  <c r="AE434" i="5"/>
  <c r="AH434" i="5"/>
  <c r="AE201" i="5"/>
  <c r="AH201" i="5"/>
  <c r="AE433" i="5"/>
  <c r="AH433" i="5"/>
  <c r="AE442" i="5"/>
  <c r="AH442" i="5"/>
  <c r="AE443" i="5"/>
  <c r="AH443" i="5"/>
  <c r="AE444" i="5"/>
  <c r="AH444" i="5"/>
  <c r="AE445" i="5"/>
  <c r="AH445" i="5"/>
  <c r="AE437" i="5"/>
  <c r="AH437" i="5"/>
  <c r="AE446" i="5"/>
  <c r="AH446" i="5"/>
  <c r="AE447" i="5"/>
  <c r="AH447" i="5"/>
  <c r="AE438" i="5"/>
  <c r="AH438" i="5"/>
  <c r="AE203" i="5"/>
  <c r="AH203" i="5"/>
  <c r="AE439" i="5"/>
  <c r="AH439" i="5"/>
  <c r="AE441" i="5"/>
  <c r="AH441" i="5"/>
  <c r="AE450" i="5"/>
  <c r="AH450" i="5"/>
  <c r="AE451" i="5"/>
  <c r="AH451" i="5"/>
  <c r="AE453" i="5"/>
  <c r="AH453" i="5"/>
  <c r="AE454" i="5"/>
  <c r="AH454" i="5"/>
  <c r="AE456" i="5"/>
  <c r="AH456" i="5"/>
  <c r="AE457" i="5"/>
  <c r="AH457" i="5"/>
  <c r="AE460" i="5"/>
  <c r="AH460" i="5"/>
  <c r="AE461" i="5"/>
  <c r="AH461" i="5"/>
  <c r="AE207" i="5"/>
  <c r="AH207" i="5"/>
  <c r="AE448" i="5"/>
  <c r="AH448" i="5"/>
  <c r="AE449" i="5"/>
  <c r="AH449" i="5"/>
  <c r="AE462" i="5"/>
  <c r="AH462" i="5"/>
  <c r="AE463" i="5"/>
  <c r="AH463" i="5"/>
  <c r="AE464" i="5"/>
  <c r="AH464" i="5"/>
  <c r="AE465" i="5"/>
  <c r="AH465" i="5"/>
  <c r="AE466" i="5"/>
  <c r="AH466" i="5"/>
  <c r="AE455" i="5"/>
  <c r="AH455" i="5"/>
  <c r="AE467" i="5"/>
  <c r="AH467" i="5"/>
  <c r="AE211" i="5"/>
  <c r="AH211" i="5"/>
  <c r="AE468" i="5"/>
  <c r="AH468" i="5"/>
  <c r="AE469" i="5"/>
  <c r="AH469" i="5"/>
  <c r="AE458" i="5"/>
  <c r="AH458" i="5"/>
  <c r="AE459" i="5"/>
  <c r="AH459" i="5"/>
  <c r="AE470" i="5"/>
  <c r="AH470" i="5"/>
  <c r="AE217" i="5"/>
  <c r="AH217" i="5"/>
  <c r="AE471" i="5"/>
  <c r="AH471" i="5"/>
  <c r="AE474" i="5"/>
  <c r="AH474" i="5"/>
  <c r="AE475" i="5"/>
  <c r="AH475" i="5"/>
  <c r="AE472" i="5"/>
  <c r="AH472" i="5"/>
  <c r="AE473" i="5"/>
  <c r="AH473" i="5"/>
  <c r="AE480" i="5"/>
  <c r="AH480" i="5"/>
  <c r="AE218" i="5"/>
  <c r="AH218" i="5"/>
  <c r="AE483" i="5"/>
  <c r="AH483" i="5"/>
  <c r="AE484" i="5"/>
  <c r="AH484" i="5"/>
  <c r="AE476" i="5"/>
  <c r="AH476" i="5"/>
  <c r="AE219" i="5"/>
  <c r="AH219" i="5"/>
  <c r="AE477" i="5"/>
  <c r="AH477" i="5"/>
  <c r="AE485" i="5"/>
  <c r="AH485" i="5"/>
  <c r="AE478" i="5"/>
  <c r="AH478" i="5"/>
  <c r="AE486" i="5"/>
  <c r="AH486" i="5"/>
  <c r="AE223" i="5"/>
  <c r="AH223" i="5"/>
  <c r="AE488" i="5"/>
  <c r="AH488" i="5"/>
  <c r="AE489" i="5"/>
  <c r="AH489" i="5"/>
  <c r="AE508" i="5"/>
  <c r="AH508" i="5"/>
  <c r="AE229" i="5"/>
  <c r="AH229" i="5"/>
  <c r="AE487" i="5"/>
  <c r="AH487" i="5"/>
  <c r="AE490" i="5"/>
  <c r="AH490" i="5"/>
  <c r="AE518" i="5"/>
  <c r="AH518" i="5"/>
  <c r="AE492" i="5"/>
  <c r="AH492" i="5"/>
  <c r="AE228" i="5"/>
  <c r="AH228" i="5"/>
  <c r="AE519" i="5"/>
  <c r="AH519" i="5"/>
  <c r="AE233" i="5"/>
  <c r="AH233" i="5"/>
  <c r="AE521" i="5"/>
  <c r="AH521" i="5"/>
  <c r="AE522" i="5"/>
  <c r="AH522" i="5"/>
  <c r="AE524" i="5"/>
  <c r="AH524" i="5"/>
  <c r="AE526" i="5"/>
  <c r="AH526" i="5"/>
  <c r="AE528" i="5"/>
  <c r="AH528" i="5"/>
  <c r="AE529" i="5"/>
  <c r="AH529" i="5"/>
  <c r="AE497" i="5"/>
  <c r="AH497" i="5"/>
  <c r="AE532" i="5"/>
  <c r="AH532" i="5"/>
  <c r="AE533" i="5"/>
  <c r="AH533" i="5"/>
  <c r="AE534" i="5"/>
  <c r="AH534" i="5"/>
  <c r="AE498" i="5"/>
  <c r="AH498" i="5"/>
  <c r="AE536" i="5"/>
  <c r="AH536" i="5"/>
  <c r="AE236" i="5"/>
  <c r="AH236" i="5"/>
  <c r="AE240" i="5"/>
  <c r="AH240" i="5"/>
  <c r="AE537" i="5"/>
  <c r="AH537" i="5"/>
  <c r="AE539" i="5"/>
  <c r="AH539" i="5"/>
  <c r="AE540" i="5"/>
  <c r="AH540" i="5"/>
  <c r="AE541" i="5"/>
  <c r="AH541" i="5"/>
  <c r="AE542" i="5"/>
  <c r="AH542" i="5"/>
  <c r="AE543" i="5"/>
  <c r="AH543" i="5"/>
  <c r="AE544" i="5"/>
  <c r="AH544" i="5"/>
  <c r="AE499" i="5"/>
  <c r="AH499" i="5"/>
  <c r="AE545" i="5"/>
  <c r="AH545" i="5"/>
  <c r="AE546" i="5"/>
  <c r="AH546" i="5"/>
  <c r="AE547" i="5"/>
  <c r="AH547" i="5"/>
  <c r="AE548" i="5"/>
  <c r="AH548" i="5"/>
  <c r="AE550" i="5"/>
  <c r="AH550" i="5"/>
  <c r="AE551" i="5"/>
  <c r="AH551" i="5"/>
  <c r="AE501" i="5"/>
  <c r="AH501" i="5"/>
  <c r="AE248" i="5"/>
  <c r="AH248" i="5"/>
  <c r="AE554" i="5"/>
  <c r="AH554" i="5"/>
  <c r="AE249" i="5"/>
  <c r="AH249" i="5"/>
  <c r="AE556" i="5"/>
  <c r="AH556" i="5"/>
  <c r="AE557" i="5"/>
  <c r="AH557" i="5"/>
  <c r="AE504" i="5"/>
  <c r="AH504" i="5"/>
  <c r="AE558" i="5"/>
  <c r="AH558" i="5"/>
  <c r="AE560" i="5"/>
  <c r="AH560" i="5"/>
  <c r="AE251" i="5"/>
  <c r="AH251" i="5"/>
  <c r="AE253" i="5"/>
  <c r="AH253" i="5"/>
  <c r="AE507" i="5"/>
  <c r="AH507" i="5"/>
  <c r="AE511" i="5"/>
  <c r="AH511" i="5"/>
  <c r="AE509" i="5"/>
  <c r="AH509" i="5"/>
  <c r="AE512" i="5"/>
  <c r="AH512" i="5"/>
  <c r="AE513" i="5"/>
  <c r="AH513" i="5"/>
  <c r="AE257" i="5"/>
  <c r="AH257" i="5"/>
  <c r="AE516" i="5"/>
  <c r="AH516" i="5"/>
  <c r="AE523" i="5"/>
  <c r="AH523" i="5"/>
  <c r="AE525" i="5"/>
  <c r="AH525" i="5"/>
  <c r="AE527" i="5"/>
  <c r="AH527" i="5"/>
  <c r="AE531" i="5"/>
  <c r="AH531" i="5"/>
  <c r="AE530" i="5"/>
  <c r="AH530" i="5"/>
  <c r="AE535" i="5"/>
  <c r="AH535" i="5"/>
  <c r="AE538" i="5"/>
  <c r="AH538" i="5"/>
  <c r="AE553" i="5"/>
  <c r="AH553" i="5"/>
  <c r="AE555" i="5"/>
  <c r="AH555" i="5"/>
  <c r="AE559" i="5"/>
  <c r="AH559" i="5"/>
  <c r="AE562" i="5"/>
  <c r="AH562" i="5"/>
  <c r="AE564" i="5"/>
  <c r="AH564" i="5"/>
  <c r="AE566" i="5"/>
  <c r="AH566" i="5"/>
  <c r="AE568" i="5"/>
  <c r="AH568" i="5"/>
  <c r="AE570" i="5"/>
  <c r="AH570" i="5"/>
  <c r="AE569" i="5"/>
  <c r="AH569" i="5"/>
  <c r="AE572" i="5"/>
  <c r="AH572" i="5"/>
  <c r="AE576" i="5"/>
  <c r="AH576" i="5"/>
  <c r="AE578" i="5"/>
  <c r="AH578" i="5"/>
  <c r="AE280" i="5"/>
  <c r="AH280" i="5"/>
  <c r="AE579" i="5"/>
  <c r="AH579" i="5"/>
  <c r="AE580" i="5"/>
  <c r="AH580" i="5"/>
  <c r="AE281" i="5"/>
  <c r="AH281" i="5"/>
  <c r="AE582" i="5"/>
  <c r="AH582" i="5"/>
  <c r="AE282" i="5"/>
  <c r="AH282" i="5"/>
  <c r="AE583" i="5"/>
  <c r="AH583" i="5"/>
  <c r="AE585" i="5"/>
  <c r="AH585" i="5"/>
  <c r="AE584" i="5"/>
  <c r="AH584" i="5"/>
  <c r="AE586" i="5"/>
  <c r="AH586" i="5"/>
  <c r="AE243" i="5"/>
  <c r="AH243" i="5"/>
  <c r="AE292" i="5"/>
  <c r="AH292" i="5"/>
  <c r="AE589" i="5"/>
  <c r="AH589" i="5"/>
  <c r="AE590" i="5"/>
  <c r="AH590" i="5"/>
  <c r="AE593" i="5"/>
  <c r="AH593" i="5"/>
  <c r="AE594" i="5"/>
  <c r="AH594" i="5"/>
  <c r="AE297" i="5"/>
  <c r="AH297" i="5"/>
  <c r="AE595" i="5"/>
  <c r="AH595" i="5"/>
  <c r="AE597" i="5"/>
  <c r="AH597" i="5"/>
  <c r="AE598" i="5"/>
  <c r="AH598" i="5"/>
  <c r="AE600" i="5"/>
  <c r="AH600" i="5"/>
  <c r="AE601" i="5"/>
  <c r="AH601" i="5"/>
  <c r="AE515" i="5"/>
  <c r="AH515" i="5"/>
  <c r="AE299" i="5"/>
  <c r="AH299" i="5"/>
  <c r="AE300" i="5"/>
  <c r="AH300" i="5"/>
  <c r="AE605" i="5"/>
  <c r="AH605" i="5"/>
  <c r="AE606" i="5"/>
  <c r="AH606" i="5"/>
  <c r="AE607" i="5"/>
  <c r="AH607" i="5"/>
  <c r="AE608" i="5"/>
  <c r="AH608" i="5"/>
  <c r="AE305" i="5"/>
  <c r="AH305" i="5"/>
  <c r="AE309" i="5"/>
  <c r="AH309" i="5"/>
  <c r="AE612" i="5"/>
  <c r="AH612" i="5"/>
  <c r="AE613" i="5"/>
  <c r="AH613" i="5"/>
  <c r="AE611" i="5"/>
  <c r="AH611" i="5"/>
  <c r="AE614" i="5"/>
  <c r="AH614" i="5"/>
  <c r="AE615" i="5"/>
  <c r="AH615" i="5"/>
  <c r="AE316" i="5"/>
  <c r="AH316" i="5"/>
  <c r="AE317" i="5"/>
  <c r="AH317" i="5"/>
  <c r="AE618" i="5"/>
  <c r="AH618" i="5"/>
  <c r="AE325" i="5"/>
  <c r="AH325" i="5"/>
  <c r="AE621" i="5"/>
  <c r="AH621" i="5"/>
  <c r="AE622" i="5"/>
  <c r="AH622" i="5"/>
  <c r="AE561" i="5"/>
  <c r="AH561" i="5"/>
  <c r="AE491" i="5"/>
  <c r="AH491" i="5"/>
  <c r="AE327" i="5"/>
  <c r="AH327" i="5"/>
  <c r="AE623" i="5"/>
  <c r="AH623" i="5"/>
  <c r="AE624" i="5"/>
  <c r="AH624" i="5"/>
  <c r="AE1417" i="5"/>
  <c r="AH1417" i="5"/>
  <c r="AE495" i="5"/>
  <c r="AH495" i="5"/>
  <c r="AE627" i="5"/>
  <c r="AH627" i="5"/>
  <c r="AE577" i="5"/>
  <c r="AH577" i="5"/>
  <c r="AE628" i="5"/>
  <c r="AH628" i="5"/>
  <c r="AE337" i="5"/>
  <c r="AH337" i="5"/>
  <c r="AE338" i="5"/>
  <c r="AH338" i="5"/>
  <c r="AE629" i="5"/>
  <c r="AH629" i="5"/>
  <c r="AE630" i="5"/>
  <c r="AH630" i="5"/>
  <c r="AE631" i="5"/>
  <c r="AH631" i="5"/>
  <c r="AE632" i="5"/>
  <c r="AH632" i="5"/>
  <c r="AE633" i="5"/>
  <c r="AH633" i="5"/>
  <c r="AE634" i="5"/>
  <c r="AH634" i="5"/>
  <c r="AE284" i="5"/>
  <c r="AH284" i="5"/>
  <c r="AE635" i="5"/>
  <c r="AH635" i="5"/>
  <c r="AE636" i="5"/>
  <c r="AH636" i="5"/>
  <c r="AE637" i="5"/>
  <c r="AH637" i="5"/>
  <c r="AE638" i="5"/>
  <c r="AH638" i="5"/>
  <c r="AE250" i="5"/>
  <c r="AH250" i="5"/>
  <c r="AE1149" i="5"/>
  <c r="AH1149" i="5"/>
  <c r="AE640" i="5"/>
  <c r="AH640" i="5"/>
  <c r="AE642" i="5"/>
  <c r="AH642" i="5"/>
  <c r="AE646" i="5"/>
  <c r="AH646" i="5"/>
  <c r="AE647" i="5"/>
  <c r="AH647" i="5"/>
  <c r="AE373" i="5"/>
  <c r="AH373" i="5"/>
  <c r="AE374" i="5"/>
  <c r="AH374" i="5"/>
  <c r="AE517" i="5"/>
  <c r="AH517" i="5"/>
  <c r="AE648" i="5"/>
  <c r="AH648" i="5"/>
  <c r="AE649" i="5"/>
  <c r="AH649" i="5"/>
  <c r="AE651" i="5"/>
  <c r="AH651" i="5"/>
  <c r="AE652" i="5"/>
  <c r="AH652" i="5"/>
  <c r="AE11" i="5"/>
  <c r="AH11" i="5"/>
  <c r="AE1274" i="5"/>
  <c r="AH1274" i="5"/>
  <c r="AE653" i="5"/>
  <c r="AH653" i="5"/>
  <c r="AE654" i="5"/>
  <c r="AH654" i="5"/>
  <c r="AE655" i="5"/>
  <c r="AH655" i="5"/>
  <c r="AE656" i="5"/>
  <c r="AH656" i="5"/>
  <c r="AE657" i="5"/>
  <c r="AH657" i="5"/>
  <c r="AE390" i="5"/>
  <c r="AH390" i="5"/>
  <c r="AE658" i="5"/>
  <c r="AH658" i="5"/>
  <c r="AE659" i="5"/>
  <c r="AH659" i="5"/>
  <c r="AE400" i="5"/>
  <c r="AH400" i="5"/>
  <c r="AE661" i="5"/>
  <c r="AH661" i="5"/>
  <c r="AE662" i="5"/>
  <c r="AH662" i="5"/>
  <c r="AE664" i="5"/>
  <c r="AH664" i="5"/>
  <c r="AE665" i="5"/>
  <c r="AH665" i="5"/>
  <c r="AE666" i="5"/>
  <c r="AH666" i="5"/>
  <c r="AE672" i="5"/>
  <c r="AH672" i="5"/>
  <c r="AE673" i="5"/>
  <c r="AH673" i="5"/>
  <c r="AE678" i="5"/>
  <c r="AH678" i="5"/>
  <c r="AE680" i="5"/>
  <c r="AH680" i="5"/>
  <c r="AE681" i="5"/>
  <c r="AH681" i="5"/>
  <c r="AE682" i="5"/>
  <c r="AH682" i="5"/>
  <c r="AE683" i="5"/>
  <c r="AH683" i="5"/>
  <c r="AE684" i="5"/>
  <c r="AH684" i="5"/>
  <c r="AE1202" i="5"/>
  <c r="AH1202" i="5"/>
  <c r="AE687" i="5"/>
  <c r="AH687" i="5"/>
  <c r="AE688" i="5"/>
  <c r="AH688" i="5"/>
  <c r="AE422" i="5"/>
  <c r="AH422" i="5"/>
  <c r="AE689" i="5"/>
  <c r="AH689" i="5"/>
  <c r="AE690" i="5"/>
  <c r="AH690" i="5"/>
  <c r="AE691" i="5"/>
  <c r="AH691" i="5"/>
  <c r="AE692" i="5"/>
  <c r="AH692" i="5"/>
  <c r="AE587" i="5"/>
  <c r="AH587" i="5"/>
  <c r="AE693" i="5"/>
  <c r="AH693" i="5"/>
  <c r="AE694" i="5"/>
  <c r="AH694" i="5"/>
  <c r="AE696" i="5"/>
  <c r="AH696" i="5"/>
  <c r="AE697" i="5"/>
  <c r="AH697" i="5"/>
  <c r="AE698" i="5"/>
  <c r="AH698" i="5"/>
  <c r="AE701" i="5"/>
  <c r="AH701" i="5"/>
  <c r="AE699" i="5"/>
  <c r="AH699" i="5"/>
  <c r="AE427" i="5"/>
  <c r="AH427" i="5"/>
  <c r="AE702" i="5"/>
  <c r="AH702" i="5"/>
  <c r="AE429" i="5"/>
  <c r="AH429" i="5"/>
  <c r="AE703" i="5"/>
  <c r="AH703" i="5"/>
  <c r="AE435" i="5"/>
  <c r="AH435" i="5"/>
  <c r="AE1319" i="5"/>
  <c r="AH1319" i="5"/>
  <c r="AE436" i="5"/>
  <c r="AH436" i="5"/>
  <c r="AE707" i="5"/>
  <c r="AH707" i="5"/>
  <c r="AE708" i="5"/>
  <c r="AH708" i="5"/>
  <c r="AE440" i="5"/>
  <c r="AH440" i="5"/>
  <c r="AE709" i="5"/>
  <c r="AH709" i="5"/>
  <c r="AE644" i="5"/>
  <c r="AH644" i="5"/>
  <c r="AE711" i="5"/>
  <c r="AH711" i="5"/>
  <c r="AE1328" i="5"/>
  <c r="AH1328" i="5"/>
  <c r="AE712" i="5"/>
  <c r="AH712" i="5"/>
  <c r="AE452" i="5"/>
  <c r="AH452" i="5"/>
  <c r="AE715" i="5"/>
  <c r="AH715" i="5"/>
  <c r="AE716" i="5"/>
  <c r="AH716" i="5"/>
  <c r="AE718" i="5"/>
  <c r="AH718" i="5"/>
  <c r="AE719" i="5"/>
  <c r="AH719" i="5"/>
  <c r="AE720" i="5"/>
  <c r="AH720" i="5"/>
  <c r="AE721" i="5"/>
  <c r="AH721" i="5"/>
  <c r="AE722" i="5"/>
  <c r="AH722" i="5"/>
  <c r="AE1301" i="5"/>
  <c r="AH1301" i="5"/>
  <c r="AE723" i="5"/>
  <c r="AH723" i="5"/>
  <c r="AE724" i="5"/>
  <c r="AH724" i="5"/>
  <c r="AE725" i="5"/>
  <c r="AH725" i="5"/>
  <c r="AE726" i="5"/>
  <c r="AH726" i="5"/>
  <c r="AE481" i="5"/>
  <c r="AH481" i="5"/>
  <c r="AE728" i="5"/>
  <c r="AH728" i="5"/>
  <c r="AE729" i="5"/>
  <c r="AH729" i="5"/>
  <c r="AE730" i="5"/>
  <c r="AH730" i="5"/>
  <c r="AE731" i="5"/>
  <c r="AH731" i="5"/>
  <c r="AE482" i="5"/>
  <c r="AH482" i="5"/>
  <c r="AE732" i="5"/>
  <c r="AH732" i="5"/>
  <c r="AE1305" i="5"/>
  <c r="AH1305" i="5"/>
  <c r="AE274" i="5"/>
  <c r="AH274" i="5"/>
  <c r="AE563" i="5"/>
  <c r="AH563" i="5"/>
  <c r="AE734" i="5"/>
  <c r="AH734" i="5"/>
  <c r="AE493" i="5"/>
  <c r="AH493" i="5"/>
  <c r="AE735" i="5"/>
  <c r="AH735" i="5"/>
  <c r="AE494" i="5"/>
  <c r="AH494" i="5"/>
  <c r="AE736" i="5"/>
  <c r="AH736" i="5"/>
  <c r="AE573" i="5"/>
  <c r="AH573" i="5"/>
  <c r="AE496" i="5"/>
  <c r="AH496" i="5"/>
  <c r="AE675" i="5"/>
  <c r="AH675" i="5"/>
  <c r="AE676" i="5"/>
  <c r="AH676" i="5"/>
  <c r="AE738" i="5"/>
  <c r="AH738" i="5"/>
  <c r="AE739" i="5"/>
  <c r="AH739" i="5"/>
  <c r="AE741" i="5"/>
  <c r="AH741" i="5"/>
  <c r="AE10" i="5"/>
  <c r="AH10" i="5"/>
  <c r="AE744" i="5"/>
  <c r="AH744" i="5"/>
  <c r="AE745" i="5"/>
  <c r="AH745" i="5"/>
  <c r="AE746" i="5"/>
  <c r="AH746" i="5"/>
  <c r="AE6" i="5"/>
  <c r="AH6" i="5"/>
  <c r="AE747" i="5"/>
  <c r="AH747" i="5"/>
  <c r="AE500" i="5"/>
  <c r="AH500" i="5"/>
  <c r="AE748" i="5"/>
  <c r="AH748" i="5"/>
  <c r="AE502" i="5"/>
  <c r="AH502" i="5"/>
  <c r="AE750" i="5"/>
  <c r="AH750" i="5"/>
  <c r="AE751" i="5"/>
  <c r="AH751" i="5"/>
  <c r="AE752" i="5"/>
  <c r="AH752" i="5"/>
  <c r="AE753" i="5"/>
  <c r="AH753" i="5"/>
  <c r="AE503" i="5"/>
  <c r="AH503" i="5"/>
  <c r="AE591" i="5"/>
  <c r="AH591" i="5"/>
  <c r="AE757" i="5"/>
  <c r="AH757" i="5"/>
  <c r="AE758" i="5"/>
  <c r="AH758" i="5"/>
  <c r="AE762" i="5"/>
  <c r="AH762" i="5"/>
  <c r="AE505" i="5"/>
  <c r="AH505" i="5"/>
  <c r="AE761" i="5"/>
  <c r="AH761" i="5"/>
  <c r="AE506" i="5"/>
  <c r="AH506" i="5"/>
  <c r="AE766" i="5"/>
  <c r="AH766" i="5"/>
  <c r="AE641" i="5"/>
  <c r="AH641" i="5"/>
  <c r="AE510" i="5"/>
  <c r="AH510" i="5"/>
  <c r="AE767" i="5"/>
  <c r="AH767" i="5"/>
  <c r="AE768" i="5"/>
  <c r="AH768" i="5"/>
  <c r="AE769" i="5"/>
  <c r="AH769" i="5"/>
  <c r="AE514" i="5"/>
  <c r="AH514" i="5"/>
  <c r="AE770" i="5"/>
  <c r="AH770" i="5"/>
  <c r="AE772" i="5"/>
  <c r="AH772" i="5"/>
  <c r="AE520" i="5"/>
  <c r="AH520" i="5"/>
  <c r="AE774" i="5"/>
  <c r="AH774" i="5"/>
  <c r="AE955" i="5"/>
  <c r="AH955" i="5"/>
  <c r="AE775" i="5"/>
  <c r="AH775" i="5"/>
  <c r="AE776" i="5"/>
  <c r="AH776" i="5"/>
  <c r="AE777" i="5"/>
  <c r="AH777" i="5"/>
  <c r="AE610" i="5"/>
  <c r="AH610" i="5"/>
  <c r="AE549" i="5"/>
  <c r="AH549" i="5"/>
  <c r="AE780" i="5"/>
  <c r="AH780" i="5"/>
  <c r="AE781" i="5"/>
  <c r="AH781" i="5"/>
  <c r="AE479" i="5"/>
  <c r="AH479" i="5"/>
  <c r="AE782" i="5"/>
  <c r="AH782" i="5"/>
  <c r="AE552" i="5"/>
  <c r="AH552" i="5"/>
  <c r="AE783" i="5"/>
  <c r="AH783" i="5"/>
  <c r="AE786" i="5"/>
  <c r="AH786" i="5"/>
  <c r="AE788" i="5"/>
  <c r="AH788" i="5"/>
  <c r="AE733" i="5"/>
  <c r="AH733" i="5"/>
  <c r="AE789" i="5"/>
  <c r="AH789" i="5"/>
  <c r="AE565" i="5"/>
  <c r="AH565" i="5"/>
  <c r="AE670" i="5"/>
  <c r="AH670" i="5"/>
  <c r="AE567" i="5"/>
  <c r="AH567" i="5"/>
  <c r="AE790" i="5"/>
  <c r="AH790" i="5"/>
  <c r="AE791" i="5"/>
  <c r="AH791" i="5"/>
  <c r="AE571" i="5"/>
  <c r="AH571" i="5"/>
  <c r="AE7" i="5"/>
  <c r="AH7" i="5"/>
  <c r="AE574" i="5"/>
  <c r="AH574" i="5"/>
  <c r="AE575" i="5"/>
  <c r="AH575" i="5"/>
  <c r="AE740" i="5"/>
  <c r="AH740" i="5"/>
  <c r="AE793" i="5"/>
  <c r="AH793" i="5"/>
  <c r="AE8" i="5"/>
  <c r="AH8" i="5"/>
  <c r="AE794" i="5"/>
  <c r="AH794" i="5"/>
  <c r="AE743" i="5"/>
  <c r="AH743" i="5"/>
  <c r="AE797" i="5"/>
  <c r="AH797" i="5"/>
  <c r="AE581" i="5"/>
  <c r="AH581" i="5"/>
  <c r="AE796" i="5"/>
  <c r="AH796" i="5"/>
  <c r="AE798" i="5"/>
  <c r="AH798" i="5"/>
  <c r="AE801" i="5"/>
  <c r="AH801" i="5"/>
  <c r="AE588" i="5"/>
  <c r="AH588" i="5"/>
  <c r="AE695" i="5"/>
  <c r="AH695" i="5"/>
  <c r="AE803" i="5"/>
  <c r="AH803" i="5"/>
  <c r="AE804" i="5"/>
  <c r="AH804" i="5"/>
  <c r="AE806" i="5"/>
  <c r="AH806" i="5"/>
  <c r="AE756" i="5"/>
  <c r="AH756" i="5"/>
  <c r="AE592" i="5"/>
  <c r="AH592" i="5"/>
  <c r="AE704" i="5"/>
  <c r="AH704" i="5"/>
  <c r="AE807" i="5"/>
  <c r="AH807" i="5"/>
  <c r="AE808" i="5"/>
  <c r="AH808" i="5"/>
  <c r="AE811" i="5"/>
  <c r="AH811" i="5"/>
  <c r="AE813" i="5"/>
  <c r="AH813" i="5"/>
  <c r="AE764" i="5"/>
  <c r="AH764" i="5"/>
  <c r="AE814" i="5"/>
  <c r="AH814" i="5"/>
  <c r="AE815" i="5"/>
  <c r="AH815" i="5"/>
  <c r="AE596" i="5"/>
  <c r="AH596" i="5"/>
  <c r="AE817" i="5"/>
  <c r="AH817" i="5"/>
  <c r="AE818" i="5"/>
  <c r="AH818" i="5"/>
  <c r="AE820" i="5"/>
  <c r="AH820" i="5"/>
  <c r="AE599" i="5"/>
  <c r="AH599" i="5"/>
  <c r="AE821" i="5"/>
  <c r="AH821" i="5"/>
  <c r="AE823" i="5"/>
  <c r="AH823" i="5"/>
  <c r="AE822" i="5"/>
  <c r="AH822" i="5"/>
  <c r="AE602" i="5"/>
  <c r="AH602" i="5"/>
  <c r="AE824" i="5"/>
  <c r="AH824" i="5"/>
  <c r="AE603" i="5"/>
  <c r="AH603" i="5"/>
  <c r="AE825" i="5"/>
  <c r="AH825" i="5"/>
  <c r="AE827" i="5"/>
  <c r="AH827" i="5"/>
  <c r="AE604" i="5"/>
  <c r="AH604" i="5"/>
  <c r="AE828" i="5"/>
  <c r="AH828" i="5"/>
  <c r="AE829" i="5"/>
  <c r="AH829" i="5"/>
  <c r="AE1052" i="5"/>
  <c r="AH1052" i="5"/>
  <c r="AE830" i="5"/>
  <c r="AH830" i="5"/>
  <c r="AE832" i="5"/>
  <c r="AH832" i="5"/>
  <c r="AE833" i="5"/>
  <c r="AH833" i="5"/>
  <c r="AE835" i="5"/>
  <c r="AH835" i="5"/>
  <c r="AE836" i="5"/>
  <c r="AH836" i="5"/>
  <c r="AE837" i="5"/>
  <c r="AH837" i="5"/>
  <c r="AE838" i="5"/>
  <c r="AH838" i="5"/>
  <c r="AE609" i="5"/>
  <c r="AH609" i="5"/>
  <c r="AE839" i="5"/>
  <c r="AH839" i="5"/>
  <c r="AE841" i="5"/>
  <c r="AH841" i="5"/>
  <c r="AE842" i="5"/>
  <c r="AH842" i="5"/>
  <c r="AE616" i="5"/>
  <c r="AH616" i="5"/>
  <c r="AE617" i="5"/>
  <c r="AH617" i="5"/>
  <c r="AE844" i="5"/>
  <c r="AH844" i="5"/>
  <c r="AE846" i="5"/>
  <c r="AH846" i="5"/>
  <c r="AE847" i="5"/>
  <c r="AH847" i="5"/>
  <c r="AE848" i="5"/>
  <c r="AH848" i="5"/>
  <c r="AE849" i="5"/>
  <c r="AH849" i="5"/>
  <c r="AE850" i="5"/>
  <c r="AH850" i="5"/>
  <c r="AE851" i="5"/>
  <c r="AH851" i="5"/>
  <c r="AE619" i="5"/>
  <c r="AH619" i="5"/>
  <c r="AE620" i="5"/>
  <c r="AH620" i="5"/>
  <c r="AE852" i="5"/>
  <c r="AH852" i="5"/>
  <c r="AE855" i="5"/>
  <c r="AH855" i="5"/>
  <c r="AE1188" i="5"/>
  <c r="AH1188" i="5"/>
  <c r="AE856" i="5"/>
  <c r="AH856" i="5"/>
  <c r="AE857" i="5"/>
  <c r="AH857" i="5"/>
  <c r="AE858" i="5"/>
  <c r="AH858" i="5"/>
  <c r="AE668" i="5"/>
  <c r="AH668" i="5"/>
  <c r="AE859" i="5"/>
  <c r="AH859" i="5"/>
  <c r="AE625" i="5"/>
  <c r="AH625" i="5"/>
  <c r="AE860" i="5"/>
  <c r="AH860" i="5"/>
  <c r="AE626" i="5"/>
  <c r="AH626" i="5"/>
  <c r="AE861" i="5"/>
  <c r="AH861" i="5"/>
  <c r="AE862" i="5"/>
  <c r="AH862" i="5"/>
  <c r="AE1030" i="5"/>
  <c r="AH1030" i="5"/>
  <c r="AE864" i="5"/>
  <c r="AH864" i="5"/>
  <c r="AE865" i="5"/>
  <c r="AH865" i="5"/>
  <c r="AE866" i="5"/>
  <c r="AH866" i="5"/>
  <c r="AE686" i="5"/>
  <c r="AH686" i="5"/>
  <c r="AE867" i="5"/>
  <c r="AH867" i="5"/>
  <c r="AE799" i="5"/>
  <c r="AH799" i="5"/>
  <c r="AE868" i="5"/>
  <c r="AH868" i="5"/>
  <c r="AE870" i="5"/>
  <c r="AH870" i="5"/>
  <c r="AE749" i="5"/>
  <c r="AH749" i="5"/>
  <c r="AE873" i="5"/>
  <c r="AH873" i="5"/>
  <c r="AE875" i="5"/>
  <c r="AH875" i="5"/>
  <c r="AE754" i="5"/>
  <c r="AH754" i="5"/>
  <c r="AE878" i="5"/>
  <c r="AH878" i="5"/>
  <c r="AE880" i="5"/>
  <c r="AH880" i="5"/>
  <c r="AE882" i="5"/>
  <c r="AH882" i="5"/>
  <c r="AE639" i="5"/>
  <c r="AH639" i="5"/>
  <c r="AE883" i="5"/>
  <c r="AH883" i="5"/>
  <c r="AE884" i="5"/>
  <c r="AH884" i="5"/>
  <c r="AE885" i="5"/>
  <c r="AH885" i="5"/>
  <c r="AE887" i="5"/>
  <c r="AH887" i="5"/>
  <c r="AE643" i="5"/>
  <c r="AH643" i="5"/>
  <c r="AE1151" i="5"/>
  <c r="AH1151" i="5"/>
  <c r="AE645" i="5"/>
  <c r="AH645" i="5"/>
  <c r="AE888" i="5"/>
  <c r="AH888" i="5"/>
  <c r="AE889" i="5"/>
  <c r="AH889" i="5"/>
  <c r="AE890" i="5"/>
  <c r="AH890" i="5"/>
  <c r="AE891" i="5"/>
  <c r="AH891" i="5"/>
  <c r="AE892" i="5"/>
  <c r="AH892" i="5"/>
  <c r="AE893" i="5"/>
  <c r="AH893" i="5"/>
  <c r="AE650" i="5"/>
  <c r="AH650" i="5"/>
  <c r="AE897" i="5"/>
  <c r="AH897" i="5"/>
  <c r="AE898" i="5"/>
  <c r="AH898" i="5"/>
  <c r="AE899" i="5"/>
  <c r="AH899" i="5"/>
  <c r="AE900" i="5"/>
  <c r="AH900" i="5"/>
  <c r="AE901" i="5"/>
  <c r="AH901" i="5"/>
  <c r="AE903" i="5"/>
  <c r="AH903" i="5"/>
  <c r="AE905" i="5"/>
  <c r="AH905" i="5"/>
  <c r="AE906" i="5"/>
  <c r="AH906" i="5"/>
  <c r="AE907" i="5"/>
  <c r="AH907" i="5"/>
  <c r="AE1137" i="5"/>
  <c r="AH1137" i="5"/>
  <c r="AE660" i="5"/>
  <c r="AH660" i="5"/>
  <c r="AE909" i="5"/>
  <c r="AH909" i="5"/>
  <c r="AE845" i="5"/>
  <c r="AH845" i="5"/>
  <c r="AE663" i="5"/>
  <c r="AH663" i="5"/>
  <c r="AE785" i="5"/>
  <c r="AH785" i="5"/>
  <c r="AE913" i="5"/>
  <c r="AH913" i="5"/>
  <c r="AE915" i="5"/>
  <c r="AH915" i="5"/>
  <c r="AE916" i="5"/>
  <c r="AH916" i="5"/>
  <c r="AE917" i="5"/>
  <c r="AH917" i="5"/>
  <c r="AE667" i="5"/>
  <c r="AH667" i="5"/>
  <c r="AE669" i="5"/>
  <c r="AH669" i="5"/>
  <c r="AE671" i="5"/>
  <c r="AH671" i="5"/>
  <c r="AE918" i="5"/>
  <c r="AH918" i="5"/>
  <c r="AE920" i="5"/>
  <c r="AH920" i="5"/>
  <c r="AE921" i="5"/>
  <c r="AH921" i="5"/>
  <c r="AE922" i="5"/>
  <c r="AH922" i="5"/>
  <c r="AE674" i="5"/>
  <c r="AH674" i="5"/>
  <c r="AE924" i="5"/>
  <c r="AH924" i="5"/>
  <c r="AE925" i="5"/>
  <c r="AH925" i="5"/>
  <c r="AE737" i="5"/>
  <c r="AH737" i="5"/>
  <c r="AE677" i="5"/>
  <c r="AH677" i="5"/>
  <c r="AE927" i="5"/>
  <c r="AH927" i="5"/>
  <c r="AE679" i="5"/>
  <c r="AH679" i="5"/>
  <c r="AE928" i="5"/>
  <c r="AH928" i="5"/>
  <c r="AE930" i="5"/>
  <c r="AH930" i="5"/>
  <c r="AE931" i="5"/>
  <c r="AH931" i="5"/>
  <c r="AE932" i="5"/>
  <c r="AH932" i="5"/>
  <c r="AE933" i="5"/>
  <c r="AH933" i="5"/>
  <c r="AE1081" i="5"/>
  <c r="AH1081" i="5"/>
  <c r="AE935" i="5"/>
  <c r="AH935" i="5"/>
  <c r="AE985" i="5"/>
  <c r="AH985" i="5"/>
  <c r="AE936" i="5"/>
  <c r="AH936" i="5"/>
  <c r="AE700" i="5"/>
  <c r="AH700" i="5"/>
  <c r="AE877" i="5"/>
  <c r="AH877" i="5"/>
  <c r="AE938" i="5"/>
  <c r="AH938" i="5"/>
  <c r="AE939" i="5"/>
  <c r="AH939" i="5"/>
  <c r="AE940" i="5"/>
  <c r="AH940" i="5"/>
  <c r="AE705" i="5"/>
  <c r="AH705" i="5"/>
  <c r="AE941" i="5"/>
  <c r="AH941" i="5"/>
  <c r="AE943" i="5"/>
  <c r="AH943" i="5"/>
  <c r="AE944" i="5"/>
  <c r="AH944" i="5"/>
  <c r="AE945" i="5"/>
  <c r="AH945" i="5"/>
  <c r="AE706" i="5"/>
  <c r="AH706" i="5"/>
  <c r="AE946" i="5"/>
  <c r="AH946" i="5"/>
  <c r="AE812" i="5"/>
  <c r="AH812" i="5"/>
  <c r="AE948" i="5"/>
  <c r="AH948" i="5"/>
  <c r="AE886" i="5"/>
  <c r="AH886" i="5"/>
  <c r="AE949" i="5"/>
  <c r="AH949" i="5"/>
  <c r="AE710" i="5"/>
  <c r="AH710" i="5"/>
  <c r="AE953" i="5"/>
  <c r="AH953" i="5"/>
  <c r="AE954" i="5"/>
  <c r="AH954" i="5"/>
  <c r="AE713" i="5"/>
  <c r="AH713" i="5"/>
  <c r="AE826" i="5"/>
  <c r="AH826" i="5"/>
  <c r="AE714" i="5"/>
  <c r="AH714" i="5"/>
  <c r="AE717" i="5"/>
  <c r="AH717" i="5"/>
  <c r="AE956" i="5"/>
  <c r="AH956" i="5"/>
  <c r="AE957" i="5"/>
  <c r="AH957" i="5"/>
  <c r="AE1015" i="5"/>
  <c r="AH1015" i="5"/>
  <c r="AE1134" i="5"/>
  <c r="AH1134" i="5"/>
  <c r="AE727" i="5"/>
  <c r="AH727" i="5"/>
  <c r="AE962" i="5"/>
  <c r="AH962" i="5"/>
  <c r="AE963" i="5"/>
  <c r="AH963" i="5"/>
  <c r="AE964" i="5"/>
  <c r="AH964" i="5"/>
  <c r="AE966" i="5"/>
  <c r="AH966" i="5"/>
  <c r="AE967" i="5"/>
  <c r="AH967" i="5"/>
  <c r="AE787" i="5"/>
  <c r="AH787" i="5"/>
  <c r="AE969" i="5"/>
  <c r="AH969" i="5"/>
  <c r="AE970" i="5"/>
  <c r="AH970" i="5"/>
  <c r="AE971" i="5"/>
  <c r="AH971" i="5"/>
  <c r="AE973" i="5"/>
  <c r="AH973" i="5"/>
  <c r="AE974" i="5"/>
  <c r="AH974" i="5"/>
  <c r="AE975" i="5"/>
  <c r="AH975" i="5"/>
  <c r="AE976" i="5"/>
  <c r="AH976" i="5"/>
  <c r="AE977" i="5"/>
  <c r="AH977" i="5"/>
  <c r="AE978" i="5"/>
  <c r="AH978" i="5"/>
  <c r="AE929" i="5"/>
  <c r="AH929" i="5"/>
  <c r="AE979" i="5"/>
  <c r="AH979" i="5"/>
  <c r="AE980" i="5"/>
  <c r="AH980" i="5"/>
  <c r="AE742" i="5"/>
  <c r="AH742" i="5"/>
  <c r="AE795" i="5"/>
  <c r="AH795" i="5"/>
  <c r="AE981" i="5"/>
  <c r="AH981" i="5"/>
  <c r="AE982" i="5"/>
  <c r="AH982" i="5"/>
  <c r="AE983" i="5"/>
  <c r="AH983" i="5"/>
  <c r="AE984" i="5"/>
  <c r="AH984" i="5"/>
  <c r="AE986" i="5"/>
  <c r="AH986" i="5"/>
  <c r="AE805" i="5"/>
  <c r="AH805" i="5"/>
  <c r="AE755" i="5"/>
  <c r="AH755" i="5"/>
  <c r="AE990" i="5"/>
  <c r="AH990" i="5"/>
  <c r="AE992" i="5"/>
  <c r="AH992" i="5"/>
  <c r="AE991" i="5"/>
  <c r="AH991" i="5"/>
  <c r="AE759" i="5"/>
  <c r="AH759" i="5"/>
  <c r="AE1041" i="5"/>
  <c r="AH1041" i="5"/>
  <c r="AE993" i="5"/>
  <c r="AH993" i="5"/>
  <c r="AE760" i="5"/>
  <c r="AH760" i="5"/>
  <c r="AE994" i="5"/>
  <c r="AH994" i="5"/>
  <c r="AE995" i="5"/>
  <c r="AH995" i="5"/>
  <c r="AE763" i="5"/>
  <c r="AH763" i="5"/>
  <c r="AE996" i="5"/>
  <c r="AH996" i="5"/>
  <c r="AE997" i="5"/>
  <c r="AH997" i="5"/>
  <c r="AE998" i="5"/>
  <c r="AH998" i="5"/>
  <c r="AE765" i="5"/>
  <c r="AH765" i="5"/>
  <c r="AE999" i="5"/>
  <c r="AH999" i="5"/>
  <c r="AE1002" i="5"/>
  <c r="AH1002" i="5"/>
  <c r="AE1007" i="5"/>
  <c r="AH1007" i="5"/>
  <c r="AE771" i="5"/>
  <c r="AH771" i="5"/>
  <c r="AE1008" i="5"/>
  <c r="AH1008" i="5"/>
  <c r="AE773" i="5"/>
  <c r="AH773" i="5"/>
  <c r="AE1011" i="5"/>
  <c r="AH1011" i="5"/>
  <c r="AE1012" i="5"/>
  <c r="AH1012" i="5"/>
  <c r="AE1099" i="5"/>
  <c r="AH1099" i="5"/>
  <c r="AE1014" i="5"/>
  <c r="AH1014" i="5"/>
  <c r="AE896" i="5"/>
  <c r="AH896" i="5"/>
  <c r="AE778" i="5"/>
  <c r="AH778" i="5"/>
  <c r="AE1018" i="5"/>
  <c r="AH1018" i="5"/>
  <c r="AE779" i="5"/>
  <c r="AH779" i="5"/>
  <c r="AE1019" i="5"/>
  <c r="AH1019" i="5"/>
  <c r="AE1020" i="5"/>
  <c r="AH1020" i="5"/>
  <c r="AE1021" i="5"/>
  <c r="AH1021" i="5"/>
  <c r="AE1022" i="5"/>
  <c r="AH1022" i="5"/>
  <c r="AE1023" i="5"/>
  <c r="AH1023" i="5"/>
  <c r="AE784" i="5"/>
  <c r="AH784" i="5"/>
  <c r="AE912" i="5"/>
  <c r="AH912" i="5"/>
  <c r="AE1025" i="5"/>
  <c r="AH1025" i="5"/>
  <c r="AE972" i="5"/>
  <c r="AH972" i="5"/>
  <c r="AE792" i="5"/>
  <c r="AH792" i="5"/>
  <c r="AE1027" i="5"/>
  <c r="AH1027" i="5"/>
  <c r="AE1029" i="5"/>
  <c r="AH1029" i="5"/>
  <c r="AE1032" i="5"/>
  <c r="AH1032" i="5"/>
  <c r="AE1033" i="5"/>
  <c r="AH1033" i="5"/>
  <c r="AE685" i="5"/>
  <c r="AH685" i="5"/>
  <c r="AE1143" i="5"/>
  <c r="AH1143" i="5"/>
  <c r="AE800" i="5"/>
  <c r="AH800" i="5"/>
  <c r="AE1036" i="5"/>
  <c r="AH1036" i="5"/>
  <c r="AE802" i="5"/>
  <c r="AH802" i="5"/>
  <c r="AE1205" i="5"/>
  <c r="AH1205" i="5"/>
  <c r="AE1039" i="5"/>
  <c r="AH1039" i="5"/>
  <c r="AE1169" i="5"/>
  <c r="AH1169" i="5"/>
  <c r="AE809" i="5"/>
  <c r="AH809" i="5"/>
  <c r="AE1042" i="5"/>
  <c r="AH1042" i="5"/>
  <c r="AE1043" i="5"/>
  <c r="AH1043" i="5"/>
  <c r="AE816" i="5"/>
  <c r="AH816" i="5"/>
  <c r="AE1044" i="5"/>
  <c r="AH1044" i="5"/>
  <c r="AE1045" i="5"/>
  <c r="AH1045" i="5"/>
  <c r="AE819" i="5"/>
  <c r="AH819" i="5"/>
  <c r="AE1046" i="5"/>
  <c r="AH1046" i="5"/>
  <c r="AE1047" i="5"/>
  <c r="AH1047" i="5"/>
  <c r="AE1050" i="5"/>
  <c r="AH1050" i="5"/>
  <c r="AE1053" i="5"/>
  <c r="AH1053" i="5"/>
  <c r="AE1051" i="5"/>
  <c r="AH1051" i="5"/>
  <c r="AE831" i="5"/>
  <c r="AH831" i="5"/>
  <c r="AE1054" i="5"/>
  <c r="AH1054" i="5"/>
  <c r="AE834" i="5"/>
  <c r="AH834" i="5"/>
  <c r="AE1055" i="5"/>
  <c r="AH1055" i="5"/>
  <c r="AE1056" i="5"/>
  <c r="AH1056" i="5"/>
  <c r="AE1057" i="5"/>
  <c r="AH1057" i="5"/>
  <c r="AE1101" i="5"/>
  <c r="AH1101" i="5"/>
  <c r="AE840" i="5"/>
  <c r="AH840" i="5"/>
  <c r="AE1060" i="5"/>
  <c r="AH1060" i="5"/>
  <c r="AE1062" i="5"/>
  <c r="AH1062" i="5"/>
  <c r="AE1063" i="5"/>
  <c r="AH1063" i="5"/>
  <c r="AE1016" i="5"/>
  <c r="AH1016" i="5"/>
  <c r="AE1064" i="5"/>
  <c r="AH1064" i="5"/>
  <c r="AE1065" i="5"/>
  <c r="AH1065" i="5"/>
  <c r="AE1066" i="5"/>
  <c r="AH1066" i="5"/>
  <c r="AE1068" i="5"/>
  <c r="AH1068" i="5"/>
  <c r="AE1276" i="5"/>
  <c r="AH1276" i="5"/>
  <c r="AE1069" i="5"/>
  <c r="AH1069" i="5"/>
  <c r="AE1070" i="5"/>
  <c r="AH1070" i="5"/>
  <c r="AE843" i="5"/>
  <c r="AH843" i="5"/>
  <c r="AE1072" i="5"/>
  <c r="AH1072" i="5"/>
  <c r="AE853" i="5"/>
  <c r="AH853" i="5"/>
  <c r="AE854" i="5"/>
  <c r="AH854" i="5"/>
  <c r="AE1075" i="5"/>
  <c r="AH1075" i="5"/>
  <c r="AE1076" i="5"/>
  <c r="AH1076" i="5"/>
  <c r="AE1077" i="5"/>
  <c r="AH1077" i="5"/>
  <c r="AE1078" i="5"/>
  <c r="AH1078" i="5"/>
  <c r="AE1079" i="5"/>
  <c r="AH1079" i="5"/>
  <c r="AE863" i="5"/>
  <c r="AH863" i="5"/>
  <c r="AE1080" i="5"/>
  <c r="AH1080" i="5"/>
  <c r="AE1243" i="5"/>
  <c r="AH1243" i="5"/>
  <c r="AE1083" i="5"/>
  <c r="AH1083" i="5"/>
  <c r="AE869" i="5"/>
  <c r="AH869" i="5"/>
  <c r="AE1084" i="5"/>
  <c r="AH1084" i="5"/>
  <c r="AE871" i="5"/>
  <c r="AH871" i="5"/>
  <c r="AE872" i="5"/>
  <c r="AH872" i="5"/>
  <c r="AE874" i="5"/>
  <c r="AH874" i="5"/>
  <c r="AE876" i="5"/>
  <c r="AH876" i="5"/>
  <c r="AE1040" i="5"/>
  <c r="AH1040" i="5"/>
  <c r="AE879" i="5"/>
  <c r="AH879" i="5"/>
  <c r="AE1088" i="5"/>
  <c r="AH1088" i="5"/>
  <c r="AE881" i="5"/>
  <c r="AH881" i="5"/>
  <c r="AE1089" i="5"/>
  <c r="AH1089" i="5"/>
  <c r="AE1090" i="5"/>
  <c r="AH1090" i="5"/>
  <c r="AE1091" i="5"/>
  <c r="AH1091" i="5"/>
  <c r="AE1094" i="5"/>
  <c r="AH1094" i="5"/>
  <c r="AE1092" i="5"/>
  <c r="AH1092" i="5"/>
  <c r="AE1093" i="5"/>
  <c r="AH1093" i="5"/>
  <c r="AE1095" i="5"/>
  <c r="AH1095" i="5"/>
  <c r="AE1096" i="5"/>
  <c r="AH1096" i="5"/>
  <c r="AE1097" i="5"/>
  <c r="AH1097" i="5"/>
  <c r="AE895" i="5"/>
  <c r="AH895" i="5"/>
  <c r="AE1098" i="5"/>
  <c r="AH1098" i="5"/>
  <c r="AE1100" i="5"/>
  <c r="AH1100" i="5"/>
  <c r="AE1102" i="5"/>
  <c r="AH1102" i="5"/>
  <c r="AE1103" i="5"/>
  <c r="AH1103" i="5"/>
  <c r="AE902" i="5"/>
  <c r="AH902" i="5"/>
  <c r="AE904" i="5"/>
  <c r="AH904" i="5"/>
  <c r="AE908" i="5"/>
  <c r="AH908" i="5"/>
  <c r="AE1107" i="5"/>
  <c r="AH1107" i="5"/>
  <c r="AE1108" i="5"/>
  <c r="AH1108" i="5"/>
  <c r="AE910" i="5"/>
  <c r="AH910" i="5"/>
  <c r="AE911" i="5"/>
  <c r="AH911" i="5"/>
  <c r="AE914" i="5"/>
  <c r="AH914" i="5"/>
  <c r="AE1110" i="5"/>
  <c r="AH1110" i="5"/>
  <c r="AE1111" i="5"/>
  <c r="AH1111" i="5"/>
  <c r="AE919" i="5"/>
  <c r="AH919" i="5"/>
  <c r="AE1113" i="5"/>
  <c r="AH1113" i="5"/>
  <c r="AE923" i="5"/>
  <c r="AH923" i="5"/>
  <c r="AE1115" i="5"/>
  <c r="AH1115" i="5"/>
  <c r="AE926" i="5"/>
  <c r="AH926" i="5"/>
  <c r="AE1164" i="5"/>
  <c r="AH1164" i="5"/>
  <c r="AE1116" i="5"/>
  <c r="AH1116" i="5"/>
  <c r="AE934" i="5"/>
  <c r="AH934" i="5"/>
  <c r="AE1085" i="5"/>
  <c r="AH1085" i="5"/>
  <c r="AE937" i="5"/>
  <c r="AH937" i="5"/>
  <c r="AE1086" i="5"/>
  <c r="AH1086" i="5"/>
  <c r="AE1118" i="5"/>
  <c r="AH1118" i="5"/>
  <c r="AE942" i="5"/>
  <c r="AH942" i="5"/>
  <c r="AE947" i="5"/>
  <c r="AH947" i="5"/>
  <c r="AE1150" i="5"/>
  <c r="AH1150" i="5"/>
  <c r="AE1121" i="5"/>
  <c r="AH1121" i="5"/>
  <c r="AE1176" i="5"/>
  <c r="AH1176" i="5"/>
  <c r="AE950" i="5"/>
  <c r="AH950" i="5"/>
  <c r="AE951" i="5"/>
  <c r="AH951" i="5"/>
  <c r="AE952" i="5"/>
  <c r="AH952" i="5"/>
  <c r="AE1123" i="5"/>
  <c r="AH1123" i="5"/>
  <c r="AE1252" i="5"/>
  <c r="AH1252" i="5"/>
  <c r="AE1125" i="5"/>
  <c r="AH1125" i="5"/>
  <c r="AE1127" i="5"/>
  <c r="AH1127" i="5"/>
  <c r="AE1126" i="5"/>
  <c r="AH1126" i="5"/>
  <c r="AE1128" i="5"/>
  <c r="AH1128" i="5"/>
  <c r="AE1129" i="5"/>
  <c r="AH1129" i="5"/>
  <c r="AE1130" i="5"/>
  <c r="AH1130" i="5"/>
  <c r="AE1131" i="5"/>
  <c r="AH1131" i="5"/>
  <c r="AE958" i="5"/>
  <c r="AH958" i="5"/>
  <c r="AE1133" i="5"/>
  <c r="AH1133" i="5"/>
  <c r="AE959" i="5"/>
  <c r="AH959" i="5"/>
  <c r="AE960" i="5"/>
  <c r="AH960" i="5"/>
  <c r="AE961" i="5"/>
  <c r="AH961" i="5"/>
  <c r="AE1135" i="5"/>
  <c r="AH1135" i="5"/>
  <c r="AE965" i="5"/>
  <c r="AH965" i="5"/>
  <c r="AE1138" i="5"/>
  <c r="AH1138" i="5"/>
  <c r="AE1139" i="5"/>
  <c r="AH1139" i="5"/>
  <c r="AE1140" i="5"/>
  <c r="AH1140" i="5"/>
  <c r="AE968" i="5"/>
  <c r="AH968" i="5"/>
  <c r="AE1141" i="5"/>
  <c r="AH1141" i="5"/>
  <c r="AE1142" i="5"/>
  <c r="AH1142" i="5"/>
  <c r="AE1146" i="5"/>
  <c r="AH1146" i="5"/>
  <c r="AE987" i="5"/>
  <c r="AH987" i="5"/>
  <c r="AE988" i="5"/>
  <c r="AH988" i="5"/>
  <c r="AE1148" i="5"/>
  <c r="AH1148" i="5"/>
  <c r="AE989" i="5"/>
  <c r="AH989" i="5"/>
  <c r="AE1000" i="5"/>
  <c r="AH1000" i="5"/>
  <c r="AE1001" i="5"/>
  <c r="AH1001" i="5"/>
  <c r="AE1003" i="5"/>
  <c r="AH1003" i="5"/>
  <c r="AE1004" i="5"/>
  <c r="AH1004" i="5"/>
  <c r="AE1005" i="5"/>
  <c r="AH1005" i="5"/>
  <c r="AE1006" i="5"/>
  <c r="AH1006" i="5"/>
  <c r="AE1009" i="5"/>
  <c r="AH1009" i="5"/>
  <c r="AE1010" i="5"/>
  <c r="AH1010" i="5"/>
  <c r="AE1152" i="5"/>
  <c r="AH1152" i="5"/>
  <c r="AE1013" i="5"/>
  <c r="AH1013" i="5"/>
  <c r="AE1155" i="5"/>
  <c r="AH1155" i="5"/>
  <c r="AE1156" i="5"/>
  <c r="AH1156" i="5"/>
  <c r="AE1157" i="5"/>
  <c r="AH1157" i="5"/>
  <c r="AE1158" i="5"/>
  <c r="AH1158" i="5"/>
  <c r="AE1017" i="5"/>
  <c r="AH1017" i="5"/>
  <c r="AE1160" i="5"/>
  <c r="AH1160" i="5"/>
  <c r="AE1161" i="5"/>
  <c r="AH1161" i="5"/>
  <c r="AE1162" i="5"/>
  <c r="AH1162" i="5"/>
  <c r="AE1024" i="5"/>
  <c r="AH1024" i="5"/>
  <c r="AE1026" i="5"/>
  <c r="AH1026" i="5"/>
  <c r="AE1028" i="5"/>
  <c r="AH1028" i="5"/>
  <c r="AE1031" i="5"/>
  <c r="AH1031" i="5"/>
  <c r="AE1166" i="5"/>
  <c r="AH1166" i="5"/>
  <c r="AE1167" i="5"/>
  <c r="AH1167" i="5"/>
  <c r="AE1265" i="5"/>
  <c r="AH1265" i="5"/>
  <c r="AE1034" i="5"/>
  <c r="AH1034" i="5"/>
  <c r="AE1035" i="5"/>
  <c r="AH1035" i="5"/>
  <c r="AE1037" i="5"/>
  <c r="AH1037" i="5"/>
  <c r="AE1168" i="5"/>
  <c r="AH1168" i="5"/>
  <c r="AE1038" i="5"/>
  <c r="AH1038" i="5"/>
  <c r="AE1171" i="5"/>
  <c r="AH1171" i="5"/>
  <c r="AE1172" i="5"/>
  <c r="AH1172" i="5"/>
  <c r="AE810" i="5"/>
  <c r="AH810" i="5"/>
  <c r="AE1173" i="5"/>
  <c r="AH1173" i="5"/>
  <c r="AE1174" i="5"/>
  <c r="AH1174" i="5"/>
  <c r="AE1175" i="5"/>
  <c r="AH1175" i="5"/>
  <c r="AE1048" i="5"/>
  <c r="AH1048" i="5"/>
  <c r="AE1049" i="5"/>
  <c r="AH1049" i="5"/>
  <c r="AE1179" i="5"/>
  <c r="AH1179" i="5"/>
  <c r="AE1058" i="5"/>
  <c r="AH1058" i="5"/>
  <c r="AE1183" i="5"/>
  <c r="AH1183" i="5"/>
  <c r="AE1067" i="5"/>
  <c r="AH1067" i="5"/>
  <c r="AE1186" i="5"/>
  <c r="AH1186" i="5"/>
  <c r="AE1071" i="5"/>
  <c r="AH1071" i="5"/>
  <c r="AE1073" i="5"/>
  <c r="AH1073" i="5"/>
  <c r="AE1074" i="5"/>
  <c r="AH1074" i="5"/>
  <c r="AE1189" i="5"/>
  <c r="AH1189" i="5"/>
  <c r="AE1190" i="5"/>
  <c r="AH1190" i="5"/>
  <c r="AE1191" i="5"/>
  <c r="AH1191" i="5"/>
  <c r="AE1197" i="5"/>
  <c r="AH1197" i="5"/>
  <c r="AE1082" i="5"/>
  <c r="AH1082" i="5"/>
  <c r="AE1208" i="5"/>
  <c r="AH1208" i="5"/>
  <c r="AE1087" i="5"/>
  <c r="AH1087" i="5"/>
  <c r="AE1210" i="5"/>
  <c r="AH1210" i="5"/>
  <c r="AE1213" i="5"/>
  <c r="AH1213" i="5"/>
  <c r="AE1215" i="5"/>
  <c r="AH1215" i="5"/>
  <c r="AE1216" i="5"/>
  <c r="AH1216" i="5"/>
  <c r="AE1218" i="5"/>
  <c r="AH1218" i="5"/>
  <c r="AE894" i="5"/>
  <c r="AH894" i="5"/>
  <c r="AE1219" i="5"/>
  <c r="AH1219" i="5"/>
  <c r="AE1222" i="5"/>
  <c r="AH1222" i="5"/>
  <c r="AE1104" i="5"/>
  <c r="AH1104" i="5"/>
  <c r="AE1106" i="5"/>
  <c r="AH1106" i="5"/>
  <c r="AE1109" i="5"/>
  <c r="AH1109" i="5"/>
  <c r="AE1230" i="5"/>
  <c r="AH1230" i="5"/>
  <c r="AE1231" i="5"/>
  <c r="AH1231" i="5"/>
  <c r="AE1233" i="5"/>
  <c r="AH1233" i="5"/>
  <c r="AE1112" i="5"/>
  <c r="AH1112" i="5"/>
  <c r="AE1114" i="5"/>
  <c r="AH1114" i="5"/>
  <c r="AE1236" i="5"/>
  <c r="AH1236" i="5"/>
  <c r="AE1298" i="5"/>
  <c r="AH1298" i="5"/>
  <c r="AE1238" i="5"/>
  <c r="AH1238" i="5"/>
  <c r="AE1244" i="5"/>
  <c r="AH1244" i="5"/>
  <c r="AE1245" i="5"/>
  <c r="AH1245" i="5"/>
  <c r="AE1425" i="5"/>
  <c r="AH1425" i="5"/>
  <c r="AE1119" i="5"/>
  <c r="AH1119" i="5"/>
  <c r="AE1248" i="5"/>
  <c r="AH1248" i="5"/>
  <c r="AE1249" i="5"/>
  <c r="AH1249" i="5"/>
  <c r="AE1122" i="5"/>
  <c r="AH1122" i="5"/>
  <c r="AE1250" i="5"/>
  <c r="AH1250" i="5"/>
  <c r="AE1124" i="5"/>
  <c r="AH1124" i="5"/>
  <c r="AE1299" i="5"/>
  <c r="AH1299" i="5"/>
  <c r="AE1132" i="5"/>
  <c r="AH1132" i="5"/>
  <c r="AE1254" i="5"/>
  <c r="AH1254" i="5"/>
  <c r="AE1136" i="5"/>
  <c r="AH1136" i="5"/>
  <c r="AE1257" i="5"/>
  <c r="AH1257" i="5"/>
  <c r="AE1258" i="5"/>
  <c r="AH1258" i="5"/>
  <c r="AE1259" i="5"/>
  <c r="AH1259" i="5"/>
  <c r="AE1263" i="5"/>
  <c r="AH1263" i="5"/>
  <c r="AE1264" i="5"/>
  <c r="AH1264" i="5"/>
  <c r="AE1144" i="5"/>
  <c r="AH1144" i="5"/>
  <c r="AE1145" i="5"/>
  <c r="AH1145" i="5"/>
  <c r="AE1147" i="5"/>
  <c r="AH1147" i="5"/>
  <c r="AE1269" i="5"/>
  <c r="AH1269" i="5"/>
  <c r="AE1271" i="5"/>
  <c r="AH1271" i="5"/>
  <c r="AE1273" i="5"/>
  <c r="AH1273" i="5"/>
  <c r="AE1323" i="5"/>
  <c r="AH1323" i="5"/>
  <c r="AE1279" i="5"/>
  <c r="AH1279" i="5"/>
  <c r="AE1153" i="5"/>
  <c r="AH1153" i="5"/>
  <c r="AE1275" i="5"/>
  <c r="AH1275" i="5"/>
  <c r="AE1159" i="5"/>
  <c r="AH1159" i="5"/>
  <c r="AE1292" i="5"/>
  <c r="AH1292" i="5"/>
  <c r="AE1163" i="5"/>
  <c r="AH1163" i="5"/>
  <c r="AE1282" i="5"/>
  <c r="AH1282" i="5"/>
  <c r="AE1284" i="5"/>
  <c r="AH1284" i="5"/>
  <c r="AE1285" i="5"/>
  <c r="AH1285" i="5"/>
  <c r="AE1291" i="5"/>
  <c r="AH1291" i="5"/>
  <c r="AE1170" i="5"/>
  <c r="AH1170" i="5"/>
  <c r="AE1293" i="5"/>
  <c r="AH1293" i="5"/>
  <c r="AE1297" i="5"/>
  <c r="AH1297" i="5"/>
  <c r="AE1177" i="5"/>
  <c r="AH1177" i="5"/>
  <c r="AE1178" i="5"/>
  <c r="AH1178" i="5"/>
  <c r="AE1180" i="5"/>
  <c r="AH1180" i="5"/>
  <c r="AE1311" i="5"/>
  <c r="AH1311" i="5"/>
  <c r="AE1313" i="5"/>
  <c r="AH1313" i="5"/>
  <c r="AE1059" i="5"/>
  <c r="AH1059" i="5"/>
  <c r="AE1061" i="5"/>
  <c r="AH1061" i="5"/>
  <c r="AE1181" i="5"/>
  <c r="AH1181" i="5"/>
  <c r="AE1182" i="5"/>
  <c r="AH1182" i="5"/>
  <c r="AE1184" i="5"/>
  <c r="AH1184" i="5"/>
  <c r="AE1185" i="5"/>
  <c r="AH1185" i="5"/>
  <c r="AE1306" i="5"/>
  <c r="AH1306" i="5"/>
  <c r="AE1296" i="5"/>
  <c r="AH1296" i="5"/>
  <c r="AE1325" i="5"/>
  <c r="AH1325" i="5"/>
  <c r="AE1192" i="5"/>
  <c r="AH1192" i="5"/>
  <c r="AE1193" i="5"/>
  <c r="AH1193" i="5"/>
  <c r="AE1194" i="5"/>
  <c r="AH1194" i="5"/>
  <c r="AE1316" i="5"/>
  <c r="AH1316" i="5"/>
  <c r="AE1329" i="5"/>
  <c r="AH1329" i="5"/>
  <c r="AE1196" i="5"/>
  <c r="AH1196" i="5"/>
  <c r="AE1198" i="5"/>
  <c r="AH1198" i="5"/>
  <c r="AE1330" i="5"/>
  <c r="AH1330" i="5"/>
  <c r="AE1199" i="5"/>
  <c r="AH1199" i="5"/>
  <c r="AE1200" i="5"/>
  <c r="AH1200" i="5"/>
  <c r="AE1201" i="5"/>
  <c r="AH1201" i="5"/>
  <c r="AE1203" i="5"/>
  <c r="AH1203" i="5"/>
  <c r="AE1204" i="5"/>
  <c r="AH1204" i="5"/>
  <c r="AE1318" i="5"/>
  <c r="AH1318" i="5"/>
  <c r="AE1335" i="5"/>
  <c r="AH1335" i="5"/>
  <c r="AE1206" i="5"/>
  <c r="AH1206" i="5"/>
  <c r="AE1207" i="5"/>
  <c r="AH1207" i="5"/>
  <c r="AE1209" i="5"/>
  <c r="AH1209" i="5"/>
  <c r="AE1303" i="5"/>
  <c r="AH1303" i="5"/>
  <c r="AE1211" i="5"/>
  <c r="AH1211" i="5"/>
  <c r="AE1212" i="5"/>
  <c r="AH1212" i="5"/>
  <c r="AE1214" i="5"/>
  <c r="AH1214" i="5"/>
  <c r="AE1346" i="5"/>
  <c r="AH1346" i="5"/>
  <c r="AE1217" i="5"/>
  <c r="AH1217" i="5"/>
  <c r="AE1349" i="5"/>
  <c r="AH1349" i="5"/>
  <c r="AE1332" i="5"/>
  <c r="AH1332" i="5"/>
  <c r="AE1220" i="5"/>
  <c r="AH1220" i="5"/>
  <c r="AE1350" i="5"/>
  <c r="AH1350" i="5"/>
  <c r="AE1351" i="5"/>
  <c r="AH1351" i="5"/>
  <c r="AE1221" i="5"/>
  <c r="AH1221" i="5"/>
  <c r="AE1336" i="5"/>
  <c r="AH1336" i="5"/>
  <c r="AE1290" i="5"/>
  <c r="AH1290" i="5"/>
  <c r="AE1226" i="5"/>
  <c r="AH1226" i="5"/>
  <c r="AE1344" i="5"/>
  <c r="AH1344" i="5"/>
  <c r="AE1234" i="5"/>
  <c r="AH1234" i="5"/>
  <c r="AE1237" i="5"/>
  <c r="AH1237" i="5"/>
  <c r="AE1239" i="5"/>
  <c r="AH1239" i="5"/>
  <c r="AE1242" i="5"/>
  <c r="AH1242" i="5"/>
  <c r="AE1300" i="5"/>
  <c r="AH1300" i="5"/>
  <c r="AE1352" i="5"/>
  <c r="AH1352" i="5"/>
  <c r="AE1223" i="5"/>
  <c r="AH1223" i="5"/>
  <c r="AE1105" i="5"/>
  <c r="AH1105" i="5"/>
  <c r="AE1224" i="5"/>
  <c r="AH1224" i="5"/>
  <c r="AE1353" i="5"/>
  <c r="AH1353" i="5"/>
  <c r="AE1227" i="5"/>
  <c r="AH1227" i="5"/>
  <c r="AE1228" i="5"/>
  <c r="AH1228" i="5"/>
  <c r="AE1229" i="5"/>
  <c r="AH1229" i="5"/>
  <c r="AE1253" i="5"/>
  <c r="AH1253" i="5"/>
  <c r="AE1235" i="5"/>
  <c r="AH1235" i="5"/>
  <c r="AE1255" i="5"/>
  <c r="AH1255" i="5"/>
  <c r="AE1117" i="5"/>
  <c r="AH1117" i="5"/>
  <c r="AE1240" i="5"/>
  <c r="AH1240" i="5"/>
  <c r="AE1241" i="5"/>
  <c r="AH1241" i="5"/>
  <c r="AE1361" i="5"/>
  <c r="AH1361" i="5"/>
  <c r="AE1256" i="5"/>
  <c r="AH1256" i="5"/>
  <c r="AE1120" i="5"/>
  <c r="AH1120" i="5"/>
  <c r="AE1247" i="5"/>
  <c r="AH1247" i="5"/>
  <c r="AE1261" i="5"/>
  <c r="AH1261" i="5"/>
  <c r="AE1366" i="5"/>
  <c r="AH1366" i="5"/>
  <c r="AE1374" i="5"/>
  <c r="AH1374" i="5"/>
  <c r="AE1367" i="5"/>
  <c r="AH1367" i="5"/>
  <c r="AE1268" i="5"/>
  <c r="AH1268" i="5"/>
  <c r="AE1369" i="5"/>
  <c r="AH1369" i="5"/>
  <c r="AE1272" i="5"/>
  <c r="AH1272" i="5"/>
  <c r="AE1375" i="5"/>
  <c r="AH1375" i="5"/>
  <c r="AE1340" i="5"/>
  <c r="AH1340" i="5"/>
  <c r="AE1377" i="5"/>
  <c r="AH1377" i="5"/>
  <c r="AE1378" i="5"/>
  <c r="AH1378" i="5"/>
  <c r="AE1260" i="5"/>
  <c r="AH1260" i="5"/>
  <c r="AE1262" i="5"/>
  <c r="AH1262" i="5"/>
  <c r="AE1266" i="5"/>
  <c r="AH1266" i="5"/>
  <c r="AE1267" i="5"/>
  <c r="AH1267" i="5"/>
  <c r="AE1383" i="5"/>
  <c r="AH1383" i="5"/>
  <c r="AE1385" i="5"/>
  <c r="AH1385" i="5"/>
  <c r="AE1270" i="5"/>
  <c r="AH1270" i="5"/>
  <c r="AE1394" i="5"/>
  <c r="AH1394" i="5"/>
  <c r="AE1277" i="5"/>
  <c r="AH1277" i="5"/>
  <c r="AE1397" i="5"/>
  <c r="AH1397" i="5"/>
  <c r="AE1281" i="5"/>
  <c r="AH1281" i="5"/>
  <c r="AE1391" i="5"/>
  <c r="AH1391" i="5"/>
  <c r="AE1286" i="5"/>
  <c r="AH1286" i="5"/>
  <c r="AE1283" i="5"/>
  <c r="AH1283" i="5"/>
  <c r="AE1395" i="5"/>
  <c r="AH1395" i="5"/>
  <c r="AE1154" i="5"/>
  <c r="AH1154" i="5"/>
  <c r="AE1287" i="5"/>
  <c r="AH1287" i="5"/>
  <c r="AE1288" i="5"/>
  <c r="AH1288" i="5"/>
  <c r="AE1289" i="5"/>
  <c r="AH1289" i="5"/>
  <c r="AE1399" i="5"/>
  <c r="AH1399" i="5"/>
  <c r="AE1294" i="5"/>
  <c r="AH1294" i="5"/>
  <c r="AE1295" i="5"/>
  <c r="AH1295" i="5"/>
  <c r="AE1402" i="5"/>
  <c r="AH1402" i="5"/>
  <c r="AE1165" i="5"/>
  <c r="AH1165" i="5"/>
  <c r="AE1406" i="5"/>
  <c r="AH1406" i="5"/>
  <c r="AE1304" i="5"/>
  <c r="AH1304" i="5"/>
  <c r="AE1415" i="5"/>
  <c r="AH1415" i="5"/>
  <c r="AE1307" i="5"/>
  <c r="AH1307" i="5"/>
  <c r="AE1416" i="5"/>
  <c r="AH1416" i="5"/>
  <c r="AE1308" i="5"/>
  <c r="AH1308" i="5"/>
  <c r="AE1419" i="5"/>
  <c r="AH1419" i="5"/>
  <c r="AE1310" i="5"/>
  <c r="AH1310" i="5"/>
  <c r="AE1314" i="5"/>
  <c r="AH1314" i="5"/>
  <c r="AE1315" i="5"/>
  <c r="AH1315" i="5"/>
  <c r="AE1420" i="5"/>
  <c r="AH1420" i="5"/>
  <c r="AE1421" i="5"/>
  <c r="AH1421" i="5"/>
  <c r="AE1317" i="5"/>
  <c r="AH1317" i="5"/>
  <c r="AE1424" i="5"/>
  <c r="AH1424" i="5"/>
  <c r="AE1187" i="5"/>
  <c r="AH1187" i="5"/>
  <c r="AE1426" i="5"/>
  <c r="AH1426" i="5"/>
  <c r="AE1321" i="5"/>
  <c r="AH1321" i="5"/>
  <c r="AE1322" i="5"/>
  <c r="AH1322" i="5"/>
  <c r="AE1324" i="5"/>
  <c r="AH1324" i="5"/>
  <c r="AE1427" i="5"/>
  <c r="AH1427" i="5"/>
  <c r="AE1326" i="5"/>
  <c r="AH1326" i="5"/>
  <c r="AE1327" i="5"/>
  <c r="AH1327" i="5"/>
  <c r="AE1195" i="5"/>
  <c r="AH1195" i="5"/>
  <c r="AE1432" i="5"/>
  <c r="AH1432" i="5"/>
  <c r="AE1433" i="5"/>
  <c r="AH1433" i="5"/>
  <c r="AE1333" i="5"/>
  <c r="AH1333" i="5"/>
  <c r="AE1434" i="5"/>
  <c r="AH1434" i="5"/>
  <c r="AE1337" i="5"/>
  <c r="AH1337" i="5"/>
  <c r="AE1339" i="5"/>
  <c r="AH1339" i="5"/>
  <c r="AE1341" i="5"/>
  <c r="AH1341" i="5"/>
  <c r="AE1437" i="5"/>
  <c r="AH1437" i="5"/>
  <c r="AE1438" i="5"/>
  <c r="AH1438" i="5"/>
  <c r="AE1439" i="5"/>
  <c r="AH1439" i="5"/>
  <c r="AE1440" i="5"/>
  <c r="AH1440" i="5"/>
  <c r="AE1355" i="5"/>
  <c r="AH1355" i="5"/>
  <c r="AE1225" i="5"/>
  <c r="AH1225" i="5"/>
  <c r="AE1232" i="5"/>
  <c r="AH1232" i="5"/>
  <c r="AE1354" i="5"/>
  <c r="AH1354" i="5"/>
  <c r="AE1441" i="5"/>
  <c r="AH1441" i="5"/>
  <c r="AE1356" i="5"/>
  <c r="AH1356" i="5"/>
  <c r="AE1443" i="5"/>
  <c r="AH1443" i="5"/>
  <c r="AE1358" i="5"/>
  <c r="AH1358" i="5"/>
  <c r="AE1444" i="5"/>
  <c r="AH1444" i="5"/>
  <c r="AE1359" i="5"/>
  <c r="AH1359" i="5"/>
  <c r="AE1360" i="5"/>
  <c r="AH1360" i="5"/>
  <c r="AE1362" i="5"/>
  <c r="AH1362" i="5"/>
  <c r="AE1446" i="5"/>
  <c r="AH1446" i="5"/>
  <c r="AE1449" i="5"/>
  <c r="AH1449" i="5"/>
  <c r="AE1246" i="5"/>
  <c r="AH1246" i="5"/>
  <c r="AE1364" i="5"/>
  <c r="AH1364" i="5"/>
  <c r="AE131" i="5"/>
  <c r="AH131" i="5"/>
  <c r="AE1251" i="5"/>
  <c r="AH1251" i="5"/>
  <c r="AE1368" i="5"/>
  <c r="AH1368" i="5"/>
  <c r="AE1370" i="5"/>
  <c r="AH1370" i="5"/>
  <c r="AE1371" i="5"/>
  <c r="AH1371" i="5"/>
  <c r="AE1373" i="5"/>
  <c r="AH1373" i="5"/>
  <c r="AE1450" i="5"/>
  <c r="AH1450" i="5"/>
  <c r="AE1451" i="5"/>
  <c r="AH1451" i="5"/>
  <c r="AE1452" i="5"/>
  <c r="AH1452" i="5"/>
  <c r="AE1453" i="5"/>
  <c r="AH1453" i="5"/>
  <c r="AE1454" i="5"/>
  <c r="AH1454" i="5"/>
  <c r="AE1456" i="5"/>
  <c r="AH1456" i="5"/>
  <c r="AE1457" i="5"/>
  <c r="AH1457" i="5"/>
  <c r="AE1379" i="5"/>
  <c r="AH1379" i="5"/>
  <c r="AE1460" i="5"/>
  <c r="AH1460" i="5"/>
  <c r="AE1380" i="5"/>
  <c r="AH1380" i="5"/>
  <c r="AE1381" i="5"/>
  <c r="AH1381" i="5"/>
  <c r="AE1461" i="5"/>
  <c r="AH1461" i="5"/>
  <c r="AE1463" i="5"/>
  <c r="AH1463" i="5"/>
  <c r="AE1386" i="5"/>
  <c r="AH1386" i="5"/>
  <c r="AE1464" i="5"/>
  <c r="AH1464" i="5"/>
  <c r="AE1466" i="5"/>
  <c r="AH1466" i="5"/>
  <c r="AE1467" i="5"/>
  <c r="AH1467" i="5"/>
  <c r="AE1468" i="5"/>
  <c r="AH1468" i="5"/>
  <c r="AE1470" i="5"/>
  <c r="AH1470" i="5"/>
  <c r="AE1686" i="5"/>
  <c r="AH1686" i="5"/>
  <c r="AE1278" i="5"/>
  <c r="AH1278" i="5"/>
  <c r="AE1389" i="5"/>
  <c r="AH1389" i="5"/>
  <c r="AE1390" i="5"/>
  <c r="AH1390" i="5"/>
  <c r="AE1280" i="5"/>
  <c r="AH1280" i="5"/>
  <c r="AE1476" i="5"/>
  <c r="AH1476" i="5"/>
  <c r="AE1478" i="5"/>
  <c r="AH1478" i="5"/>
  <c r="AE1479" i="5"/>
  <c r="AH1479" i="5"/>
  <c r="AE1398" i="5"/>
  <c r="AH1398" i="5"/>
  <c r="AE1400" i="5"/>
  <c r="AH1400" i="5"/>
  <c r="AE1401" i="5"/>
  <c r="AH1401" i="5"/>
  <c r="AE1484" i="5"/>
  <c r="AH1484" i="5"/>
  <c r="AE1405" i="5"/>
  <c r="AH1405" i="5"/>
  <c r="AE1407" i="5"/>
  <c r="AH1407" i="5"/>
  <c r="AE1408" i="5"/>
  <c r="AH1408" i="5"/>
  <c r="AE1409" i="5"/>
  <c r="AH1409" i="5"/>
  <c r="AE1490" i="5"/>
  <c r="AH1490" i="5"/>
  <c r="AE1410" i="5"/>
  <c r="AH1410" i="5"/>
  <c r="AE1302" i="5"/>
  <c r="AH1302" i="5"/>
  <c r="AE1491" i="5"/>
  <c r="AH1491" i="5"/>
  <c r="AE1499" i="5"/>
  <c r="AH1499" i="5"/>
  <c r="AE1494" i="5"/>
  <c r="AH1494" i="5"/>
  <c r="AE1495" i="5"/>
  <c r="AH1495" i="5"/>
  <c r="AE1496" i="5"/>
  <c r="AH1496" i="5"/>
  <c r="AE1309" i="5"/>
  <c r="AH1309" i="5"/>
  <c r="AE1418" i="5"/>
  <c r="AH1418" i="5"/>
  <c r="AE1498" i="5"/>
  <c r="AH1498" i="5"/>
  <c r="AE1312" i="5"/>
  <c r="AH1312" i="5"/>
  <c r="AE1500" i="5"/>
  <c r="AH1500" i="5"/>
  <c r="AE1501" i="5"/>
  <c r="AH1501" i="5"/>
  <c r="AE1423" i="5"/>
  <c r="AH1423" i="5"/>
  <c r="AE1502" i="5"/>
  <c r="AH1502" i="5"/>
  <c r="AE1504" i="5"/>
  <c r="AH1504" i="5"/>
  <c r="AE1320" i="5"/>
  <c r="AH1320" i="5"/>
  <c r="AE1506" i="5"/>
  <c r="AH1506" i="5"/>
  <c r="AE1508" i="5"/>
  <c r="AH1508" i="5"/>
  <c r="AE1431" i="5"/>
  <c r="AH1431" i="5"/>
  <c r="AE1331" i="5"/>
  <c r="AH1331" i="5"/>
  <c r="AE1509" i="5"/>
  <c r="AH1509" i="5"/>
  <c r="AE1511" i="5"/>
  <c r="AH1511" i="5"/>
  <c r="AE1338" i="5"/>
  <c r="AH1338" i="5"/>
  <c r="AE1513" i="5"/>
  <c r="AH1513" i="5"/>
  <c r="AE1342" i="5"/>
  <c r="AH1342" i="5"/>
  <c r="AE1514" i="5"/>
  <c r="AH1514" i="5"/>
  <c r="AE1343" i="5"/>
  <c r="AH1343" i="5"/>
  <c r="AE1345" i="5"/>
  <c r="AH1345" i="5"/>
  <c r="AE1347" i="5"/>
  <c r="AH1347" i="5"/>
  <c r="AE1348" i="5"/>
  <c r="AH1348" i="5"/>
  <c r="AE1515" i="5"/>
  <c r="AH1515" i="5"/>
  <c r="AE1517" i="5"/>
  <c r="AH1517" i="5"/>
  <c r="AE1519" i="5"/>
  <c r="AH1519" i="5"/>
  <c r="AE1520" i="5"/>
  <c r="AH1520" i="5"/>
  <c r="AE1521" i="5"/>
  <c r="AH1521" i="5"/>
  <c r="AE1522" i="5"/>
  <c r="AH1522" i="5"/>
  <c r="AE1523" i="5"/>
  <c r="AH1523" i="5"/>
  <c r="AE1524" i="5"/>
  <c r="AH1524" i="5"/>
  <c r="AE1357" i="5"/>
  <c r="AH1357" i="5"/>
  <c r="AE1525" i="5"/>
  <c r="AH1525" i="5"/>
  <c r="AE1526" i="5"/>
  <c r="AH1526" i="5"/>
  <c r="AE1528" i="5"/>
  <c r="AH1528" i="5"/>
  <c r="AE1529" i="5"/>
  <c r="AH1529" i="5"/>
  <c r="AE1530" i="5"/>
  <c r="AH1530" i="5"/>
  <c r="AE1363" i="5"/>
  <c r="AH1363" i="5"/>
  <c r="AE1447" i="5"/>
  <c r="AH1447" i="5"/>
  <c r="AE1532" i="5"/>
  <c r="AH1532" i="5"/>
  <c r="AE1448" i="5"/>
  <c r="AH1448" i="5"/>
  <c r="AE1365" i="5"/>
  <c r="AH1365" i="5"/>
  <c r="AE1533" i="5"/>
  <c r="AH1533" i="5"/>
  <c r="AE1534" i="5"/>
  <c r="AH1534" i="5"/>
  <c r="AE1535" i="5"/>
  <c r="AH1535" i="5"/>
  <c r="AE1536" i="5"/>
  <c r="AH1536" i="5"/>
  <c r="AE1537" i="5"/>
  <c r="AH1537" i="5"/>
  <c r="AE1372" i="5"/>
  <c r="AH1372" i="5"/>
  <c r="AE1539" i="5"/>
  <c r="AH1539" i="5"/>
  <c r="AE1376" i="5"/>
  <c r="AH1376" i="5"/>
  <c r="AE1455" i="5"/>
  <c r="AH1455" i="5"/>
  <c r="AE1542" i="5"/>
  <c r="AH1542" i="5"/>
  <c r="AE1543" i="5"/>
  <c r="AH1543" i="5"/>
  <c r="AE1459" i="5"/>
  <c r="AH1459" i="5"/>
  <c r="AE1544" i="5"/>
  <c r="AH1544" i="5"/>
  <c r="AE1382" i="5"/>
  <c r="AH1382" i="5"/>
  <c r="AE1546" i="5"/>
  <c r="AH1546" i="5"/>
  <c r="AE1384" i="5"/>
  <c r="AH1384" i="5"/>
  <c r="AE1547" i="5"/>
  <c r="AH1547" i="5"/>
  <c r="AE1548" i="5"/>
  <c r="AH1548" i="5"/>
  <c r="AE1387" i="5"/>
  <c r="AH1387" i="5"/>
  <c r="AE1465" i="5"/>
  <c r="AH1465" i="5"/>
  <c r="AE1469" i="5"/>
  <c r="AH1469" i="5"/>
  <c r="AE1551" i="5"/>
  <c r="AH1551" i="5"/>
  <c r="AE1388" i="5"/>
  <c r="AH1388" i="5"/>
  <c r="AE1556" i="5"/>
  <c r="AH1556" i="5"/>
  <c r="AE1712" i="5"/>
  <c r="AH1712" i="5"/>
  <c r="AE1392" i="5"/>
  <c r="AH1392" i="5"/>
  <c r="AE1552" i="5"/>
  <c r="AH1552" i="5"/>
  <c r="AE1477" i="5"/>
  <c r="AH1477" i="5"/>
  <c r="AE1553" i="5"/>
  <c r="AH1553" i="5"/>
  <c r="AE1554" i="5"/>
  <c r="AH1554" i="5"/>
  <c r="AE1393" i="5"/>
  <c r="AH1393" i="5"/>
  <c r="AE1555" i="5"/>
  <c r="AH1555" i="5"/>
  <c r="AE1334" i="5"/>
  <c r="AH1334" i="5"/>
  <c r="AE1557" i="5"/>
  <c r="AH1557" i="5"/>
  <c r="AE1396" i="5"/>
  <c r="AH1396" i="5"/>
  <c r="AE1481" i="5"/>
  <c r="AH1481" i="5"/>
  <c r="AE1560" i="5"/>
  <c r="AH1560" i="5"/>
  <c r="AE1561" i="5"/>
  <c r="AH1561" i="5"/>
  <c r="AE1562" i="5"/>
  <c r="AH1562" i="5"/>
  <c r="AE1563" i="5"/>
  <c r="AH1563" i="5"/>
  <c r="AE1483" i="5"/>
  <c r="AH1483" i="5"/>
  <c r="AE1564" i="5"/>
  <c r="AH1564" i="5"/>
  <c r="AE1566" i="5"/>
  <c r="AH1566" i="5"/>
  <c r="AE1403" i="5"/>
  <c r="AH1403" i="5"/>
  <c r="AE1404" i="5"/>
  <c r="AH1404" i="5"/>
  <c r="AE1488" i="5"/>
  <c r="AH1488" i="5"/>
  <c r="AE1567" i="5"/>
  <c r="AH1567" i="5"/>
  <c r="AE1411" i="5"/>
  <c r="AH1411" i="5"/>
  <c r="AE1492" i="5"/>
  <c r="AH1492" i="5"/>
  <c r="AE1568" i="5"/>
  <c r="AH1568" i="5"/>
  <c r="AE1569" i="5"/>
  <c r="AH1569" i="5"/>
  <c r="AE1412" i="5"/>
  <c r="AH1412" i="5"/>
  <c r="AE1413" i="5"/>
  <c r="AH1413" i="5"/>
  <c r="AE1414" i="5"/>
  <c r="AH1414" i="5"/>
  <c r="AE1570" i="5"/>
  <c r="AH1570" i="5"/>
  <c r="AE1572" i="5"/>
  <c r="AH1572" i="5"/>
  <c r="AE1573" i="5"/>
  <c r="AH1573" i="5"/>
  <c r="AE1422" i="5"/>
  <c r="AH1422" i="5"/>
  <c r="AE1574" i="5"/>
  <c r="AH1574" i="5"/>
  <c r="AE1575" i="5"/>
  <c r="AH1575" i="5"/>
  <c r="AE1428" i="5"/>
  <c r="AH1428" i="5"/>
  <c r="AE1429" i="5"/>
  <c r="AH1429" i="5"/>
  <c r="AE1430" i="5"/>
  <c r="AH1430" i="5"/>
  <c r="AE1576" i="5"/>
  <c r="AH1576" i="5"/>
  <c r="AE1577" i="5"/>
  <c r="AH1577" i="5"/>
  <c r="AE1578" i="5"/>
  <c r="AH1578" i="5"/>
  <c r="AE1579" i="5"/>
  <c r="AH1579" i="5"/>
  <c r="AE1580" i="5"/>
  <c r="AH1580" i="5"/>
  <c r="AE1581" i="5"/>
  <c r="AH1581" i="5"/>
  <c r="AE1582" i="5"/>
  <c r="AH1582" i="5"/>
  <c r="AE1510" i="5"/>
  <c r="AH1510" i="5"/>
  <c r="AE1435" i="5"/>
  <c r="AH1435" i="5"/>
  <c r="AE1436" i="5"/>
  <c r="AH1436" i="5"/>
  <c r="AE1584" i="5"/>
  <c r="AH1584" i="5"/>
  <c r="AE1585" i="5"/>
  <c r="AH1585" i="5"/>
  <c r="AE1586" i="5"/>
  <c r="AH1586" i="5"/>
  <c r="AE1587" i="5"/>
  <c r="AH1587" i="5"/>
  <c r="AE1588" i="5"/>
  <c r="AH1588" i="5"/>
  <c r="AE1442" i="5"/>
  <c r="AH1442" i="5"/>
  <c r="AE1589" i="5"/>
  <c r="AH1589" i="5"/>
  <c r="AE1590" i="5"/>
  <c r="AH1590" i="5"/>
  <c r="AE1445" i="5"/>
  <c r="AH1445" i="5"/>
  <c r="AE1591" i="5"/>
  <c r="AH1591" i="5"/>
  <c r="AE1592" i="5"/>
  <c r="AH1592" i="5"/>
  <c r="AE1593" i="5"/>
  <c r="AH1593" i="5"/>
  <c r="AE1594" i="5"/>
  <c r="AH1594" i="5"/>
  <c r="AE1595" i="5"/>
  <c r="AH1595" i="5"/>
  <c r="AE1596" i="5"/>
  <c r="AH1596" i="5"/>
  <c r="AE1597" i="5"/>
  <c r="AH1597" i="5"/>
  <c r="AE1598" i="5"/>
  <c r="AH1598" i="5"/>
  <c r="AE1540" i="5"/>
  <c r="AH1540" i="5"/>
  <c r="AE1599" i="5"/>
  <c r="AH1599" i="5"/>
  <c r="AE1600" i="5"/>
  <c r="AH1600" i="5"/>
  <c r="AE1601" i="5"/>
  <c r="AH1601" i="5"/>
  <c r="AE1602" i="5"/>
  <c r="AH1602" i="5"/>
  <c r="AE1603" i="5"/>
  <c r="AH1603" i="5"/>
  <c r="AE1604" i="5"/>
  <c r="AH1604" i="5"/>
  <c r="AE1605" i="5"/>
  <c r="AH1605" i="5"/>
  <c r="AE1606" i="5"/>
  <c r="AH1606" i="5"/>
  <c r="AE1458" i="5"/>
  <c r="AH1458" i="5"/>
  <c r="AE1608" i="5"/>
  <c r="AH1608" i="5"/>
  <c r="AE1609" i="5"/>
  <c r="AH1609" i="5"/>
  <c r="AE1462" i="5"/>
  <c r="AH1462" i="5"/>
  <c r="AE1610" i="5"/>
  <c r="AH1610" i="5"/>
  <c r="AE1611" i="5"/>
  <c r="AH1611" i="5"/>
  <c r="AE1612" i="5"/>
  <c r="AH1612" i="5"/>
  <c r="AE1613" i="5"/>
  <c r="AH1613" i="5"/>
  <c r="AE1471" i="5"/>
  <c r="AH1471" i="5"/>
  <c r="AE1472" i="5"/>
  <c r="AH1472" i="5"/>
  <c r="AE1473" i="5"/>
  <c r="AH1473" i="5"/>
  <c r="AE1474" i="5"/>
  <c r="AH1474" i="5"/>
  <c r="AE1475" i="5"/>
  <c r="AH1475" i="5"/>
  <c r="AE1614" i="5"/>
  <c r="AH1614" i="5"/>
  <c r="AE1615" i="5"/>
  <c r="AH1615" i="5"/>
  <c r="AE1616" i="5"/>
  <c r="AH1616" i="5"/>
  <c r="AE1480" i="5"/>
  <c r="AH1480" i="5"/>
  <c r="AE1559" i="5"/>
  <c r="AH1559" i="5"/>
  <c r="AE1482" i="5"/>
  <c r="AH1482" i="5"/>
  <c r="AE1617" i="5"/>
  <c r="AH1617" i="5"/>
  <c r="AE1618" i="5"/>
  <c r="AH1618" i="5"/>
  <c r="AE1619" i="5"/>
  <c r="AH1619" i="5"/>
  <c r="AE1620" i="5"/>
  <c r="AH1620" i="5"/>
  <c r="AE1621" i="5"/>
  <c r="AH1621" i="5"/>
  <c r="AE1622" i="5"/>
  <c r="AH1622" i="5"/>
  <c r="AE1485" i="5"/>
  <c r="AH1485" i="5"/>
  <c r="AE1623" i="5"/>
  <c r="AH1623" i="5"/>
  <c r="AE1486" i="5"/>
  <c r="AH1486" i="5"/>
  <c r="AE1487" i="5"/>
  <c r="AH1487" i="5"/>
  <c r="AE1489" i="5"/>
  <c r="AH1489" i="5"/>
  <c r="AE1493" i="5"/>
  <c r="AH1493" i="5"/>
  <c r="AE1624" i="5"/>
  <c r="AH1624" i="5"/>
  <c r="AE1625" i="5"/>
  <c r="AH1625" i="5"/>
  <c r="AE1571" i="5"/>
  <c r="AH1571" i="5"/>
  <c r="AE1497" i="5"/>
  <c r="AH1497" i="5"/>
  <c r="AE1626" i="5"/>
  <c r="AH1626" i="5"/>
  <c r="AE1627" i="5"/>
  <c r="AH1627" i="5"/>
  <c r="AE1628" i="5"/>
  <c r="AH1628" i="5"/>
  <c r="AE1629" i="5"/>
  <c r="AH1629" i="5"/>
  <c r="AE1630" i="5"/>
  <c r="AH1630" i="5"/>
  <c r="AE1631" i="5"/>
  <c r="AH1631" i="5"/>
  <c r="AE1632" i="5"/>
  <c r="AH1632" i="5"/>
  <c r="AE1633" i="5"/>
  <c r="AH1633" i="5"/>
  <c r="AE1503" i="5"/>
  <c r="AH1503" i="5"/>
  <c r="AE1634" i="5"/>
  <c r="AH1634" i="5"/>
  <c r="AE1635" i="5"/>
  <c r="AH1635" i="5"/>
  <c r="AE1505" i="5"/>
  <c r="AH1505" i="5"/>
  <c r="AE1636" i="5"/>
  <c r="AH1636" i="5"/>
  <c r="AE1507" i="5"/>
  <c r="AH1507" i="5"/>
  <c r="AE1637" i="5"/>
  <c r="AH1637" i="5"/>
  <c r="AE1638" i="5"/>
  <c r="AH1638" i="5"/>
  <c r="AE1639" i="5"/>
  <c r="AH1639" i="5"/>
  <c r="AE1640" i="5"/>
  <c r="AH1640" i="5"/>
  <c r="AE1512" i="5"/>
  <c r="AH1512" i="5"/>
  <c r="AE1641" i="5"/>
  <c r="AH1641" i="5"/>
  <c r="AE1642" i="5"/>
  <c r="AH1642" i="5"/>
  <c r="AE1583" i="5"/>
  <c r="AH1583" i="5"/>
  <c r="AE1516" i="5"/>
  <c r="AH1516" i="5"/>
  <c r="AE1643" i="5"/>
  <c r="AH1643" i="5"/>
  <c r="AE1518" i="5"/>
  <c r="AH1518" i="5"/>
  <c r="AE1644" i="5"/>
  <c r="AH1644" i="5"/>
  <c r="AE1645" i="5"/>
  <c r="AH1645" i="5"/>
  <c r="AE1646" i="5"/>
  <c r="AH1646" i="5"/>
  <c r="AE1647" i="5"/>
  <c r="AH1647" i="5"/>
  <c r="AE1648" i="5"/>
  <c r="AH1648" i="5"/>
  <c r="AE1527" i="5"/>
  <c r="AH1527" i="5"/>
  <c r="AE1531" i="5"/>
  <c r="AH1531" i="5"/>
  <c r="AE1649" i="5"/>
  <c r="AH1649" i="5"/>
  <c r="AE1650" i="5"/>
  <c r="AH1650" i="5"/>
  <c r="AE1651" i="5"/>
  <c r="AH1651" i="5"/>
  <c r="AE1538" i="5"/>
  <c r="AH1538" i="5"/>
  <c r="AE1652" i="5"/>
  <c r="AH1652" i="5"/>
  <c r="AE1541" i="5"/>
  <c r="AH1541" i="5"/>
  <c r="AE1653" i="5"/>
  <c r="AH1653" i="5"/>
  <c r="AE1654" i="5"/>
  <c r="AH1654" i="5"/>
  <c r="AE1545" i="5"/>
  <c r="AH1545" i="5"/>
  <c r="AE1655" i="5"/>
  <c r="AH1655" i="5"/>
  <c r="AE1656" i="5"/>
  <c r="AH1656" i="5"/>
  <c r="AE1657" i="5"/>
  <c r="AH1657" i="5"/>
  <c r="AE1549" i="5"/>
  <c r="AH1549" i="5"/>
  <c r="AE1658" i="5"/>
  <c r="AH1658" i="5"/>
  <c r="AE1550" i="5"/>
  <c r="AH1550" i="5"/>
  <c r="AE1659" i="5"/>
  <c r="AH1659" i="5"/>
  <c r="AE1660" i="5"/>
  <c r="AH1660" i="5"/>
  <c r="AE1558" i="5"/>
  <c r="AH1558" i="5"/>
  <c r="AE1661" i="5"/>
  <c r="AH1661" i="5"/>
  <c r="AE1565" i="5"/>
  <c r="AH1565" i="5"/>
  <c r="AE1662" i="5"/>
  <c r="AH1662" i="5"/>
  <c r="AE1663" i="5"/>
  <c r="AH1663" i="5"/>
  <c r="AE1664" i="5"/>
  <c r="AH1664" i="5"/>
  <c r="AE1665" i="5"/>
  <c r="AH1665" i="5"/>
  <c r="AE1666" i="5"/>
  <c r="AH1666" i="5"/>
  <c r="AE1667" i="5"/>
  <c r="AH1667" i="5"/>
  <c r="AE1668" i="5"/>
  <c r="AH1668" i="5"/>
  <c r="AE1669" i="5"/>
  <c r="AH1669" i="5"/>
  <c r="AE1670" i="5"/>
  <c r="AH1670" i="5"/>
  <c r="AE1671" i="5"/>
  <c r="AH1671" i="5"/>
  <c r="AE1672" i="5"/>
  <c r="AH1672" i="5"/>
  <c r="AE1673" i="5"/>
  <c r="AH1673" i="5"/>
  <c r="AE1674" i="5"/>
  <c r="AH1674" i="5"/>
  <c r="AE1675" i="5"/>
  <c r="AH1675" i="5"/>
  <c r="AE1677" i="5"/>
  <c r="AH1677" i="5"/>
  <c r="AE1678" i="5"/>
  <c r="AH1678" i="5"/>
  <c r="AE1607" i="5"/>
  <c r="AH1607" i="5"/>
  <c r="AE1679" i="5"/>
  <c r="AH1679" i="5"/>
  <c r="AE1680" i="5"/>
  <c r="AH1680" i="5"/>
  <c r="AE1681" i="5"/>
  <c r="AH1681" i="5"/>
  <c r="AE1682" i="5"/>
  <c r="AH1682" i="5"/>
  <c r="AE1683" i="5"/>
  <c r="AH1683" i="5"/>
  <c r="AE1684" i="5"/>
  <c r="AH1684" i="5"/>
  <c r="AE1685" i="5"/>
  <c r="AH1685" i="5"/>
  <c r="AE1676" i="5"/>
  <c r="AH1676" i="5"/>
  <c r="AE1687" i="5"/>
  <c r="AH1687" i="5"/>
  <c r="AE1688" i="5"/>
  <c r="AH1688" i="5"/>
  <c r="AE1689" i="5"/>
  <c r="AH1689" i="5"/>
  <c r="AE1690" i="5"/>
  <c r="AH1690" i="5"/>
  <c r="AE1691" i="5"/>
  <c r="AH1691" i="5"/>
  <c r="AE1692" i="5"/>
  <c r="AH1692" i="5"/>
  <c r="AE1693" i="5"/>
  <c r="AH1693" i="5"/>
  <c r="AE1694" i="5"/>
  <c r="AH1694" i="5"/>
  <c r="AE1695" i="5"/>
  <c r="AH1695" i="5"/>
  <c r="AE1696" i="5"/>
  <c r="AH1696" i="5"/>
  <c r="AE1697" i="5"/>
  <c r="AH1697" i="5"/>
  <c r="AE1698" i="5"/>
  <c r="AH1698" i="5"/>
  <c r="AE1699" i="5"/>
  <c r="AH1699" i="5"/>
  <c r="AE1700" i="5"/>
  <c r="AH1700" i="5"/>
  <c r="AE1701" i="5"/>
  <c r="AH1701" i="5"/>
  <c r="AE1702" i="5"/>
  <c r="AH1702" i="5"/>
  <c r="AE1703" i="5"/>
  <c r="AH1703" i="5"/>
  <c r="AE1704" i="5"/>
  <c r="AH1704" i="5"/>
  <c r="AE1705" i="5"/>
  <c r="AH1705" i="5"/>
  <c r="AE1706" i="5"/>
  <c r="AH1706" i="5"/>
  <c r="AE1707" i="5"/>
  <c r="AH1707" i="5"/>
  <c r="AE1708" i="5"/>
  <c r="AH1708" i="5"/>
  <c r="AE1709" i="5"/>
  <c r="AH1709" i="5"/>
  <c r="AE1710" i="5"/>
  <c r="AH1710" i="5"/>
  <c r="AE1711" i="5"/>
  <c r="AH1711" i="5"/>
  <c r="AE1713" i="5"/>
  <c r="AH1713" i="5"/>
  <c r="AE1714" i="5"/>
  <c r="AH1714" i="5"/>
  <c r="AE1715" i="5"/>
  <c r="AH1715" i="5"/>
  <c r="AE1716" i="5"/>
  <c r="AH1716" i="5"/>
  <c r="AE1717" i="5"/>
  <c r="AH1717" i="5"/>
  <c r="AE1718" i="5"/>
  <c r="AH1718" i="5"/>
  <c r="AE1719" i="5"/>
  <c r="AH1719" i="5"/>
  <c r="AE1720" i="5"/>
  <c r="AH1720" i="5"/>
  <c r="AE1721" i="5"/>
  <c r="AH1721" i="5"/>
  <c r="AE1722" i="5"/>
  <c r="AH1722" i="5"/>
  <c r="AE1723" i="5"/>
  <c r="AH1723" i="5"/>
  <c r="AE1724" i="5"/>
  <c r="AH1724" i="5"/>
  <c r="AE1725" i="5"/>
  <c r="AH1725" i="5"/>
  <c r="AE1726" i="5"/>
  <c r="AH1726" i="5"/>
  <c r="AE1727" i="5"/>
  <c r="AH1727" i="5"/>
  <c r="AE1728" i="5"/>
  <c r="AH1728" i="5"/>
  <c r="AE1729" i="5"/>
  <c r="AH1729" i="5"/>
  <c r="AE1730" i="5"/>
  <c r="AH1730" i="5"/>
  <c r="AE1731" i="5"/>
  <c r="AH1731" i="5"/>
  <c r="AE1732" i="5"/>
  <c r="AH1732" i="5"/>
  <c r="AE1733" i="5"/>
  <c r="AH1733" i="5"/>
  <c r="AE1734" i="5"/>
  <c r="AH1734" i="5"/>
  <c r="AE1735" i="5"/>
  <c r="AH1735" i="5"/>
  <c r="AE1736" i="5"/>
  <c r="AH1736" i="5"/>
  <c r="AE1737" i="5"/>
  <c r="AH1737" i="5"/>
  <c r="AE1738" i="5"/>
  <c r="AH1738" i="5"/>
  <c r="AE1739" i="5"/>
  <c r="AH1739" i="5"/>
  <c r="AE1740" i="5"/>
  <c r="AH1740" i="5"/>
  <c r="AE1741" i="5"/>
  <c r="AH1741" i="5"/>
  <c r="AE1742" i="5"/>
  <c r="AH1742" i="5"/>
  <c r="AE1743" i="5"/>
  <c r="AH1743" i="5"/>
  <c r="AE1744" i="5"/>
  <c r="AH1744" i="5"/>
  <c r="AE1745" i="5"/>
  <c r="AH1745" i="5"/>
  <c r="AE1746" i="5"/>
  <c r="AH1746" i="5"/>
  <c r="AE1747" i="5"/>
  <c r="AH1747" i="5"/>
  <c r="AE1748" i="5"/>
  <c r="AH1748" i="5"/>
  <c r="AE1749" i="5"/>
  <c r="AH1749" i="5"/>
  <c r="AE1750" i="5"/>
  <c r="AH1750" i="5"/>
  <c r="AE1751" i="5"/>
  <c r="AH1751" i="5"/>
  <c r="AE1752" i="5"/>
  <c r="AH1752" i="5"/>
  <c r="AE1753" i="5"/>
  <c r="AH1753" i="5"/>
  <c r="AE1754" i="5"/>
  <c r="AH1754" i="5"/>
  <c r="AE1755" i="5"/>
  <c r="AH1755" i="5"/>
  <c r="AE1756" i="5"/>
  <c r="AH1756" i="5"/>
  <c r="AE1757" i="5"/>
  <c r="AH1757" i="5"/>
  <c r="AE1758" i="5"/>
  <c r="AH1758" i="5"/>
  <c r="AE1759" i="5"/>
  <c r="AH1759" i="5"/>
  <c r="AE1760" i="5"/>
  <c r="AH1760" i="5"/>
  <c r="AE1761" i="5"/>
  <c r="AH1761" i="5"/>
  <c r="AE1762" i="5"/>
  <c r="AH1762" i="5"/>
  <c r="AE1763" i="5"/>
  <c r="AH1763" i="5"/>
  <c r="AE1764" i="5"/>
  <c r="AH1764" i="5"/>
  <c r="AE1765" i="5"/>
  <c r="AH1765" i="5"/>
  <c r="AE1766" i="5"/>
  <c r="AH1766" i="5"/>
  <c r="AE1767" i="5"/>
  <c r="AH1767" i="5"/>
  <c r="AE1768" i="5"/>
  <c r="AH1768" i="5"/>
  <c r="AE1769" i="5"/>
  <c r="AH1769" i="5"/>
  <c r="AE1770" i="5"/>
  <c r="AH1770" i="5"/>
  <c r="AE1771" i="5"/>
  <c r="AH1771" i="5"/>
  <c r="AE1772" i="5"/>
  <c r="AH1772" i="5"/>
  <c r="AE1773" i="5"/>
  <c r="AH1773" i="5"/>
  <c r="AE1774" i="5"/>
  <c r="AH1774" i="5"/>
  <c r="AE1775" i="5"/>
  <c r="AH1775" i="5"/>
  <c r="AE1776" i="5"/>
  <c r="AH1776" i="5"/>
  <c r="AE1777" i="5"/>
  <c r="AH1777" i="5"/>
  <c r="AE1778" i="5"/>
  <c r="AH1778" i="5"/>
  <c r="AE1779" i="5"/>
  <c r="AH1779" i="5"/>
  <c r="AE1780" i="5"/>
  <c r="AH1780" i="5"/>
  <c r="AE1781" i="5"/>
  <c r="AH1781" i="5"/>
  <c r="AE1782" i="5"/>
  <c r="AH1782" i="5"/>
  <c r="AE1783" i="5"/>
  <c r="AH1783" i="5"/>
  <c r="AE1784" i="5"/>
  <c r="AH1784" i="5"/>
  <c r="AE1785" i="5"/>
  <c r="AH1785" i="5"/>
  <c r="AE1786" i="5"/>
  <c r="AH1786" i="5"/>
  <c r="AE1787" i="5"/>
  <c r="AH1787" i="5"/>
  <c r="AE1788" i="5"/>
  <c r="AH1788" i="5"/>
  <c r="AE1789" i="5"/>
  <c r="AH1789" i="5"/>
  <c r="AE1790" i="5"/>
  <c r="AH1790" i="5"/>
  <c r="AE1791" i="5"/>
  <c r="AH1791" i="5"/>
  <c r="AE1792" i="5"/>
  <c r="AH1792" i="5"/>
  <c r="AE1793" i="5"/>
  <c r="AH1793" i="5"/>
  <c r="AE1794" i="5"/>
  <c r="AH1794" i="5"/>
  <c r="AE1795" i="5"/>
  <c r="AH1795" i="5"/>
  <c r="AE1796" i="5"/>
  <c r="AH1796" i="5"/>
  <c r="AE1797" i="5"/>
  <c r="AH1797" i="5"/>
  <c r="AE1798" i="5"/>
  <c r="AH1798" i="5"/>
  <c r="AE1799" i="5"/>
  <c r="AH1799" i="5"/>
  <c r="AE1800" i="5"/>
  <c r="AH1800" i="5"/>
  <c r="AE1801" i="5"/>
  <c r="AH1801" i="5"/>
  <c r="AE1802" i="5"/>
  <c r="AH1802" i="5"/>
  <c r="AE1803" i="5"/>
  <c r="AH1803" i="5"/>
  <c r="AE1804" i="5"/>
  <c r="AH1804" i="5"/>
  <c r="AE1805" i="5"/>
  <c r="AH1805" i="5"/>
  <c r="AE1806" i="5"/>
  <c r="AH1806" i="5"/>
  <c r="AE1807" i="5"/>
  <c r="AH1807" i="5"/>
  <c r="AE1808" i="5"/>
  <c r="AH1808" i="5"/>
  <c r="AE1809" i="5"/>
  <c r="AH1809" i="5"/>
  <c r="AE1810" i="5"/>
  <c r="AH1810" i="5"/>
  <c r="AE1811" i="5"/>
  <c r="AH1811" i="5"/>
  <c r="AE1812" i="5"/>
  <c r="AH1812" i="5"/>
  <c r="AE1813" i="5"/>
  <c r="AH1813" i="5"/>
  <c r="AE1814" i="5"/>
  <c r="AH1814" i="5"/>
  <c r="AE1815" i="5"/>
  <c r="AH1815" i="5"/>
  <c r="AE1816" i="5"/>
  <c r="AH1816" i="5"/>
  <c r="AE1817" i="5"/>
  <c r="AH1817" i="5"/>
  <c r="AE1818" i="5"/>
  <c r="AH1818" i="5"/>
  <c r="AE1819" i="5"/>
  <c r="AH1819" i="5"/>
  <c r="AE1820" i="5"/>
  <c r="AH1820" i="5"/>
  <c r="AE1821" i="5"/>
  <c r="AH1821" i="5"/>
  <c r="AE1822" i="5"/>
  <c r="AH1822" i="5"/>
  <c r="AE1823" i="5"/>
  <c r="AH1823" i="5"/>
  <c r="AE1824" i="5"/>
  <c r="AH1824" i="5"/>
  <c r="AE1825" i="5"/>
  <c r="AH1825" i="5"/>
  <c r="AE1826" i="5"/>
  <c r="AH1826" i="5"/>
  <c r="AE1827" i="5"/>
  <c r="AH1827" i="5"/>
  <c r="AE1828" i="5"/>
  <c r="AH1828" i="5"/>
  <c r="AE1829" i="5"/>
  <c r="AH1829" i="5"/>
  <c r="AE1830" i="5"/>
  <c r="AH1830" i="5"/>
  <c r="AE1831" i="5"/>
  <c r="AH1831" i="5"/>
  <c r="AE1832" i="5"/>
  <c r="AH1832" i="5"/>
  <c r="AE1833" i="5"/>
  <c r="AH1833" i="5"/>
  <c r="AE1834" i="5"/>
  <c r="AH1834" i="5"/>
  <c r="AE1835" i="5"/>
  <c r="AH1835" i="5"/>
  <c r="AE1836" i="5"/>
  <c r="AH1836" i="5"/>
  <c r="AE1837" i="5"/>
  <c r="AH1837" i="5"/>
  <c r="AE1838" i="5"/>
  <c r="AH1838" i="5"/>
  <c r="AE1839" i="5"/>
  <c r="AH1839" i="5"/>
  <c r="AE1840" i="5"/>
  <c r="AH1840" i="5"/>
  <c r="AE1841" i="5"/>
  <c r="AH1841" i="5"/>
  <c r="AE1842" i="5"/>
  <c r="AH1842" i="5"/>
  <c r="AE1843" i="5"/>
  <c r="AH1843" i="5"/>
  <c r="AE1844" i="5"/>
  <c r="AH1844" i="5"/>
  <c r="AE1845" i="5"/>
  <c r="AH1845" i="5"/>
  <c r="AE1846" i="5"/>
  <c r="AH1846" i="5"/>
  <c r="AE1847" i="5"/>
  <c r="AH1847" i="5"/>
  <c r="AE1848" i="5"/>
  <c r="AH1848" i="5"/>
  <c r="AE1849" i="5"/>
  <c r="AH1849" i="5"/>
  <c r="AE1850" i="5"/>
  <c r="AH1850" i="5"/>
  <c r="AE1851" i="5"/>
  <c r="AH1851" i="5"/>
  <c r="AE1852" i="5"/>
  <c r="AH1852" i="5"/>
  <c r="AE1853" i="5"/>
  <c r="AH1853" i="5"/>
  <c r="AE1854" i="5"/>
  <c r="AH1854" i="5"/>
  <c r="AE1855" i="5"/>
  <c r="AH1855" i="5"/>
  <c r="AE1856" i="5"/>
  <c r="AH1856" i="5"/>
  <c r="AE1857" i="5"/>
  <c r="AH1857" i="5"/>
  <c r="AE1858" i="5"/>
  <c r="AH1858" i="5"/>
  <c r="AE1859" i="5"/>
  <c r="AH1859" i="5"/>
  <c r="AE1860" i="5"/>
  <c r="AH1860" i="5"/>
  <c r="AE1861" i="5"/>
  <c r="AH1861" i="5"/>
  <c r="AE1862" i="5"/>
  <c r="AH1862" i="5"/>
  <c r="AE1863" i="5"/>
  <c r="AH1863" i="5"/>
  <c r="AE1864" i="5"/>
  <c r="AH1864" i="5"/>
  <c r="AE1865" i="5"/>
  <c r="AH1865" i="5"/>
  <c r="AE1866" i="5"/>
  <c r="AH1866" i="5"/>
  <c r="AE1867" i="5"/>
  <c r="AH1867" i="5"/>
  <c r="AE1868" i="5"/>
  <c r="AH1868" i="5"/>
  <c r="AE1869" i="5"/>
  <c r="AH1869" i="5"/>
  <c r="AE1870" i="5"/>
  <c r="AH1870" i="5"/>
  <c r="AE1871" i="5"/>
  <c r="AH1871" i="5"/>
  <c r="AE1872" i="5"/>
  <c r="AH1872" i="5"/>
  <c r="AE1873" i="5"/>
  <c r="AH1873" i="5"/>
  <c r="AE1874" i="5"/>
  <c r="AH1874" i="5"/>
  <c r="AE1875" i="5"/>
  <c r="AH1875" i="5"/>
  <c r="AE1876" i="5"/>
  <c r="AH1876" i="5"/>
  <c r="AE1877" i="5"/>
  <c r="AH1877" i="5"/>
  <c r="AE1878" i="5"/>
  <c r="AH1878" i="5"/>
  <c r="AE1879" i="5"/>
  <c r="AH1879" i="5"/>
  <c r="AE1880" i="5"/>
  <c r="AH1880" i="5"/>
  <c r="AE1881" i="5"/>
  <c r="AH1881" i="5"/>
  <c r="AE1882" i="5"/>
  <c r="AH1882" i="5"/>
  <c r="AE1883" i="5"/>
  <c r="AH1883" i="5"/>
  <c r="AE1884" i="5"/>
  <c r="AH1884" i="5"/>
  <c r="AE1885" i="5"/>
  <c r="AH1885" i="5"/>
  <c r="AE1886" i="5"/>
  <c r="AH1886" i="5"/>
  <c r="AE1887" i="5"/>
  <c r="AH1887" i="5"/>
  <c r="AE1888" i="5"/>
  <c r="AH1888" i="5"/>
  <c r="AE1889" i="5"/>
  <c r="AH1889" i="5"/>
  <c r="AE1890" i="5"/>
  <c r="AH1890" i="5"/>
  <c r="AE1891" i="5"/>
  <c r="AH1891" i="5"/>
  <c r="AE1892" i="5"/>
  <c r="AH1892" i="5"/>
  <c r="AE1893" i="5"/>
  <c r="AH1893" i="5"/>
  <c r="AE1894" i="5"/>
  <c r="AH1894" i="5"/>
  <c r="AE1895" i="5"/>
  <c r="AH1895" i="5"/>
  <c r="AE1896" i="5"/>
  <c r="AH1896" i="5"/>
  <c r="AE1897" i="5"/>
  <c r="AH1897" i="5"/>
  <c r="AE1898" i="5"/>
  <c r="AH1898" i="5"/>
  <c r="AE1899" i="5"/>
  <c r="AH1899" i="5"/>
  <c r="AE1900" i="5"/>
  <c r="AH1900" i="5"/>
  <c r="AE1901" i="5"/>
  <c r="AH1901" i="5"/>
  <c r="AE1902" i="5"/>
  <c r="AH1902" i="5"/>
  <c r="AE1903" i="5"/>
  <c r="AH1903" i="5"/>
  <c r="AE1904" i="5"/>
  <c r="AH1904" i="5"/>
  <c r="AE1905" i="5"/>
  <c r="AH1905" i="5"/>
  <c r="AE1906" i="5"/>
  <c r="AH1906" i="5"/>
  <c r="AE1907" i="5"/>
  <c r="AH1907" i="5"/>
  <c r="AE1908" i="5"/>
  <c r="AH1908" i="5"/>
  <c r="AE1909" i="5"/>
  <c r="AH1909" i="5"/>
  <c r="AE1910" i="5"/>
  <c r="AH1910" i="5"/>
  <c r="AE1911" i="5"/>
  <c r="AH1911" i="5"/>
  <c r="AE1912" i="5"/>
  <c r="AH1912" i="5"/>
  <c r="AE1913" i="5"/>
  <c r="AH1913" i="5"/>
  <c r="AE1914" i="5"/>
  <c r="AH1914" i="5"/>
  <c r="AE1915" i="5"/>
  <c r="AH1915" i="5"/>
  <c r="AE1916" i="5"/>
  <c r="AH1916" i="5"/>
  <c r="AE1917" i="5"/>
  <c r="AH1917" i="5"/>
  <c r="AE1918" i="5"/>
  <c r="AH1918" i="5"/>
  <c r="AE1919" i="5"/>
  <c r="AH1919" i="5"/>
  <c r="AE1920" i="5"/>
  <c r="AH1920" i="5"/>
  <c r="AE1921" i="5"/>
  <c r="AH1921" i="5"/>
  <c r="AE1922" i="5"/>
  <c r="AH1922" i="5"/>
  <c r="AE1923" i="5"/>
  <c r="AH1923" i="5"/>
  <c r="AE1924" i="5"/>
  <c r="AH1924" i="5"/>
  <c r="AE1925" i="5"/>
  <c r="AH1925" i="5"/>
  <c r="AE1926" i="5"/>
  <c r="AH1926" i="5"/>
  <c r="AE1927" i="5"/>
  <c r="AH1927" i="5"/>
  <c r="AE1928" i="5"/>
  <c r="AH1928" i="5"/>
  <c r="AE1929" i="5"/>
  <c r="AH1929" i="5"/>
  <c r="AE1930" i="5"/>
  <c r="AH1930" i="5"/>
  <c r="AE1931" i="5"/>
  <c r="AH1931" i="5"/>
  <c r="AE1932" i="5"/>
  <c r="AH1932" i="5"/>
  <c r="AE1933" i="5"/>
  <c r="AH1933" i="5"/>
  <c r="AE1934" i="5"/>
  <c r="AH1934" i="5"/>
  <c r="AE1935" i="5"/>
  <c r="AH1935" i="5"/>
  <c r="AE1936" i="5"/>
  <c r="AH1936" i="5"/>
  <c r="AE1937" i="5"/>
  <c r="AH1937" i="5"/>
  <c r="AE1938" i="5"/>
  <c r="AH1938" i="5"/>
  <c r="AE1939" i="5"/>
  <c r="AH1939" i="5"/>
  <c r="AE1940" i="5"/>
  <c r="AH1940" i="5"/>
  <c r="AE1941" i="5"/>
  <c r="AH1941" i="5"/>
  <c r="AE1942" i="5"/>
  <c r="AH1942" i="5"/>
  <c r="AE1943" i="5"/>
  <c r="AH1943" i="5"/>
  <c r="AE1944" i="5"/>
  <c r="AH1944" i="5"/>
  <c r="AE1945" i="5"/>
  <c r="AH1945" i="5"/>
  <c r="AE1946" i="5"/>
  <c r="AH1946" i="5"/>
  <c r="AE1947" i="5"/>
  <c r="AH1947" i="5"/>
  <c r="AE1948" i="5"/>
  <c r="AH1948" i="5"/>
  <c r="AE1949" i="5"/>
  <c r="AH1949" i="5"/>
  <c r="AE1950" i="5"/>
  <c r="AH1950" i="5"/>
  <c r="AE1951" i="5"/>
  <c r="AH1951" i="5"/>
  <c r="AE1952" i="5"/>
  <c r="AH1952" i="5"/>
  <c r="AE1953" i="5"/>
  <c r="AH1953" i="5"/>
  <c r="AE1954" i="5"/>
  <c r="AH1954" i="5"/>
  <c r="AE1955" i="5"/>
  <c r="AH1955" i="5"/>
  <c r="AE1956" i="5"/>
  <c r="AH1956" i="5"/>
  <c r="AE1957" i="5"/>
  <c r="AH1957" i="5"/>
  <c r="AE1958" i="5"/>
  <c r="AH1958" i="5"/>
  <c r="AE1959" i="5"/>
  <c r="AH1959" i="5"/>
  <c r="AE1960" i="5"/>
  <c r="AH1960" i="5"/>
  <c r="AE1961" i="5"/>
  <c r="AH1961" i="5"/>
  <c r="AE1962" i="5"/>
  <c r="AH1962" i="5"/>
  <c r="AE1963" i="5"/>
  <c r="AH1963" i="5"/>
  <c r="AE1964" i="5"/>
  <c r="AH1964" i="5"/>
  <c r="AE1965" i="5"/>
  <c r="AH1965" i="5"/>
  <c r="AE1966" i="5"/>
  <c r="AH1966" i="5"/>
  <c r="AE1967" i="5"/>
  <c r="AH1967" i="5"/>
  <c r="AE1968" i="5"/>
  <c r="AH1968" i="5"/>
  <c r="AE1969" i="5"/>
  <c r="AH1969" i="5"/>
  <c r="AE1970" i="5"/>
  <c r="AH1970" i="5"/>
  <c r="AE1971" i="5"/>
  <c r="AH1971" i="5"/>
  <c r="AE1972" i="5"/>
  <c r="AH1972" i="5"/>
  <c r="AE1973" i="5"/>
  <c r="AH1973" i="5"/>
  <c r="AE1974" i="5"/>
  <c r="AH1974" i="5"/>
  <c r="AE1975" i="5"/>
  <c r="AH1975" i="5"/>
  <c r="AE1976" i="5"/>
  <c r="AH1976" i="5"/>
  <c r="AE1977" i="5"/>
  <c r="AH1977" i="5"/>
  <c r="AE1978" i="5"/>
  <c r="AH1978" i="5"/>
  <c r="AE1979" i="5"/>
  <c r="AH1979" i="5"/>
  <c r="AE1980" i="5"/>
  <c r="AH1980" i="5"/>
  <c r="AE1981" i="5"/>
  <c r="AH1981" i="5"/>
  <c r="AE1982" i="5"/>
  <c r="AH1982" i="5"/>
  <c r="AE1983" i="5"/>
  <c r="AH1983" i="5"/>
  <c r="AE1984" i="5"/>
  <c r="AH1984" i="5"/>
  <c r="AE1985" i="5"/>
  <c r="AH1985" i="5"/>
  <c r="AE1986" i="5"/>
  <c r="AH1986" i="5"/>
  <c r="AE1987" i="5"/>
  <c r="AH1987" i="5"/>
  <c r="AE1988" i="5"/>
  <c r="AH1988" i="5"/>
  <c r="AE1989" i="5"/>
  <c r="AH1989" i="5"/>
  <c r="AE1990" i="5"/>
  <c r="AH1990" i="5"/>
  <c r="AE1991" i="5"/>
  <c r="AH1991" i="5"/>
  <c r="AE1992" i="5"/>
  <c r="AH1992" i="5"/>
  <c r="AE1993" i="5"/>
  <c r="AH1993" i="5"/>
  <c r="AE1994" i="5"/>
  <c r="AH1994" i="5"/>
  <c r="AE1995" i="5"/>
  <c r="AH1995" i="5"/>
  <c r="AE1996" i="5"/>
  <c r="AH1996" i="5"/>
  <c r="AE1997" i="5"/>
  <c r="AH1997" i="5"/>
  <c r="AE1998" i="5"/>
  <c r="AH1998" i="5"/>
  <c r="AE1999" i="5"/>
  <c r="AH1999" i="5"/>
  <c r="AE2000" i="5"/>
  <c r="AH2000" i="5"/>
  <c r="AE2001" i="5"/>
  <c r="AH2001" i="5"/>
  <c r="AE2002" i="5"/>
  <c r="AH2002" i="5"/>
  <c r="AE2003" i="5"/>
  <c r="AH2003" i="5"/>
  <c r="AE2004" i="5"/>
  <c r="AH2004" i="5"/>
  <c r="AE2005" i="5"/>
  <c r="AH2005" i="5"/>
  <c r="AE2006" i="5"/>
  <c r="AH2006" i="5"/>
  <c r="AE2007" i="5"/>
  <c r="AH2007" i="5"/>
  <c r="AE2008" i="5"/>
  <c r="AH2008" i="5"/>
  <c r="AE2009" i="5"/>
  <c r="AH2009" i="5"/>
  <c r="AE2010" i="5"/>
  <c r="AH2010" i="5"/>
  <c r="AE2011" i="5"/>
  <c r="AH2011" i="5"/>
  <c r="AE2012" i="5"/>
  <c r="AH2012" i="5"/>
  <c r="AE2013" i="5"/>
  <c r="AH2013" i="5"/>
  <c r="AE2014" i="5"/>
  <c r="AH2014" i="5"/>
  <c r="AE2015" i="5"/>
  <c r="AH2015" i="5"/>
  <c r="AE2016" i="5"/>
  <c r="AH2016" i="5"/>
  <c r="AE2017" i="5"/>
  <c r="AH2017" i="5"/>
  <c r="AE2018" i="5"/>
  <c r="AH2018" i="5"/>
  <c r="AE2019" i="5"/>
  <c r="AH2019" i="5"/>
  <c r="AE2020" i="5"/>
  <c r="AH2020" i="5"/>
  <c r="AE2021" i="5"/>
  <c r="AH2021" i="5"/>
  <c r="AE2022" i="5"/>
  <c r="AH2022" i="5"/>
  <c r="AE2023" i="5"/>
  <c r="AH2023" i="5"/>
  <c r="AE2024" i="5"/>
  <c r="AH2024" i="5"/>
  <c r="AE2025" i="5"/>
  <c r="AH2025" i="5"/>
  <c r="AE2026" i="5"/>
  <c r="AH2026" i="5"/>
  <c r="AE2027" i="5"/>
  <c r="AH2027" i="5"/>
  <c r="AE2028" i="5"/>
  <c r="AH2028" i="5"/>
  <c r="AE2029" i="5"/>
  <c r="AH2029" i="5"/>
  <c r="AE2030" i="5"/>
  <c r="AH2030" i="5"/>
  <c r="AE2031" i="5"/>
  <c r="AH2031" i="5"/>
  <c r="AE2032" i="5"/>
  <c r="AH2032" i="5"/>
  <c r="AE2033" i="5"/>
  <c r="AH2033" i="5"/>
  <c r="AE2034" i="5"/>
  <c r="AH2034" i="5"/>
  <c r="AE2035" i="5"/>
  <c r="AH2035" i="5"/>
  <c r="AE2036" i="5"/>
  <c r="AH2036" i="5"/>
  <c r="AE2037" i="5"/>
  <c r="AH2037" i="5"/>
  <c r="AE2038" i="5"/>
  <c r="AH2038" i="5"/>
  <c r="AE2039" i="5"/>
  <c r="AH2039" i="5"/>
  <c r="AE2040" i="5"/>
  <c r="AH2040" i="5"/>
  <c r="AE2041" i="5"/>
  <c r="AH2041" i="5"/>
  <c r="AE2042" i="5"/>
  <c r="AH2042" i="5"/>
  <c r="AE2043" i="5"/>
  <c r="AH2043" i="5"/>
  <c r="AE2044" i="5"/>
  <c r="AH2044" i="5"/>
  <c r="AE2045" i="5"/>
  <c r="AH2045" i="5"/>
  <c r="AE2046" i="5"/>
  <c r="AH2046" i="5"/>
  <c r="AE2047" i="5"/>
  <c r="AH2047" i="5"/>
  <c r="AE2048" i="5"/>
  <c r="AH2048" i="5"/>
  <c r="AE2049" i="5"/>
  <c r="AH2049" i="5"/>
  <c r="AE2050" i="5"/>
  <c r="AH2050" i="5"/>
  <c r="AE2051" i="5"/>
  <c r="AH2051" i="5"/>
  <c r="AE2052" i="5"/>
  <c r="AH2052" i="5"/>
  <c r="AE2053" i="5"/>
  <c r="AH2053" i="5"/>
  <c r="AE2054" i="5"/>
  <c r="AH2054" i="5"/>
  <c r="AE2055" i="5"/>
  <c r="AH2055" i="5"/>
  <c r="AE2056" i="5"/>
  <c r="AH2056" i="5"/>
  <c r="AE2057" i="5"/>
  <c r="AH2057" i="5"/>
  <c r="AE2058" i="5"/>
  <c r="AH2058" i="5"/>
  <c r="AE2059" i="5"/>
  <c r="AH2059" i="5"/>
  <c r="AE2060" i="5"/>
  <c r="AH2060" i="5"/>
  <c r="AE2061" i="5"/>
  <c r="AH2061" i="5"/>
  <c r="AE2062" i="5"/>
  <c r="AH2062" i="5"/>
  <c r="AE2063" i="5"/>
  <c r="AH2063" i="5"/>
  <c r="AE2064" i="5"/>
  <c r="AH2064" i="5"/>
  <c r="AE2065" i="5"/>
  <c r="AH2065" i="5"/>
  <c r="AE2066" i="5"/>
  <c r="AH2066" i="5"/>
  <c r="AE2067" i="5"/>
  <c r="AH2067" i="5"/>
  <c r="AE2068" i="5"/>
  <c r="AH2068" i="5"/>
  <c r="AE2069" i="5"/>
  <c r="AH2069" i="5"/>
  <c r="AE2070" i="5"/>
  <c r="AH2070" i="5"/>
  <c r="AE2071" i="5"/>
  <c r="AH2071" i="5"/>
  <c r="AE2072" i="5"/>
  <c r="AH2072" i="5"/>
  <c r="AE2073" i="5"/>
  <c r="AH2073" i="5"/>
  <c r="AE2074" i="5"/>
  <c r="AH2074" i="5"/>
  <c r="AE2075" i="5"/>
  <c r="AH2075" i="5"/>
  <c r="AE2076" i="5"/>
  <c r="AH2076" i="5"/>
  <c r="AE2077" i="5"/>
  <c r="AH2077" i="5"/>
  <c r="AE2078" i="5"/>
  <c r="AH2078" i="5"/>
  <c r="AE2079" i="5"/>
  <c r="AH2079" i="5"/>
  <c r="AE2080" i="5"/>
  <c r="AH2080" i="5"/>
  <c r="AE2081" i="5"/>
  <c r="AH2081" i="5"/>
  <c r="AE2082" i="5"/>
  <c r="AH2082" i="5"/>
  <c r="AE2083" i="5"/>
  <c r="AH2083" i="5"/>
  <c r="AE2084" i="5"/>
  <c r="AH2084" i="5"/>
  <c r="AE2085" i="5"/>
  <c r="AH2085" i="5"/>
  <c r="AE2086" i="5"/>
  <c r="AH2086" i="5"/>
  <c r="AE2087" i="5"/>
  <c r="AH2087" i="5"/>
  <c r="AE2088" i="5"/>
  <c r="AH2088" i="5"/>
  <c r="AE2089" i="5"/>
  <c r="AH2089" i="5"/>
  <c r="AE2090" i="5"/>
  <c r="AH2090" i="5"/>
  <c r="AE2091" i="5"/>
  <c r="AH2091" i="5"/>
  <c r="AE2092" i="5"/>
  <c r="AH2092" i="5"/>
  <c r="AE2093" i="5"/>
  <c r="AH2093" i="5"/>
  <c r="AE2094" i="5"/>
  <c r="AH2094" i="5"/>
  <c r="AE2095" i="5"/>
  <c r="AH2095" i="5"/>
  <c r="AE2096" i="5"/>
  <c r="AH2096" i="5"/>
  <c r="AE2097" i="5"/>
  <c r="AH2097" i="5"/>
  <c r="AE2098" i="5"/>
  <c r="AH2098" i="5"/>
  <c r="B51" i="8"/>
  <c r="B48" i="8"/>
  <c r="AC187" i="7"/>
  <c r="AC188" i="7"/>
  <c r="AC189" i="7"/>
  <c r="AC190" i="7"/>
  <c r="AC191" i="7"/>
  <c r="AC192" i="7"/>
  <c r="AC193" i="7"/>
  <c r="AC194" i="7"/>
  <c r="AC197" i="7"/>
  <c r="AC198" i="7"/>
  <c r="AC199" i="7"/>
  <c r="AC200" i="7"/>
  <c r="AC201" i="7"/>
  <c r="AC202" i="7"/>
  <c r="AC203" i="7"/>
  <c r="AC204" i="7"/>
  <c r="AC205" i="7"/>
  <c r="AC206" i="7"/>
  <c r="AC271" i="7"/>
  <c r="AC208" i="7"/>
  <c r="AC209" i="7"/>
  <c r="AC210" i="7"/>
  <c r="AC259" i="7"/>
  <c r="AC211" i="7"/>
  <c r="AC212" i="7"/>
  <c r="AC277" i="7"/>
  <c r="AC196" i="7"/>
  <c r="AC214" i="7"/>
  <c r="AC215" i="7"/>
  <c r="AC216" i="7"/>
  <c r="AC218" i="7"/>
  <c r="AC219" i="7"/>
  <c r="AC243" i="7"/>
  <c r="AC220" i="7"/>
  <c r="AC221" i="7"/>
  <c r="AC222" i="7"/>
  <c r="AC223" i="7"/>
  <c r="AC224" i="7"/>
  <c r="AC225" i="7"/>
  <c r="AC226" i="7"/>
  <c r="AC228" i="7"/>
  <c r="AC229" i="7"/>
  <c r="AC230" i="7"/>
  <c r="AC231" i="7"/>
  <c r="AC232" i="7"/>
  <c r="AC233" i="7"/>
  <c r="AC234" i="7"/>
  <c r="AC235" i="7"/>
  <c r="AC236" i="7"/>
  <c r="AC272" i="7"/>
  <c r="AC237" i="7"/>
  <c r="AC238" i="7"/>
  <c r="AC207" i="7"/>
  <c r="AC239" i="7"/>
  <c r="AC195" i="7"/>
  <c r="AC240" i="7"/>
  <c r="AC241" i="7"/>
  <c r="AC213" i="7"/>
  <c r="AC217" i="7"/>
  <c r="AC242" i="7"/>
  <c r="AC244" i="7"/>
  <c r="AC245" i="7"/>
  <c r="AC246" i="7"/>
  <c r="AC183" i="7"/>
  <c r="AC248" i="7"/>
  <c r="AC227" i="7"/>
  <c r="AC250" i="7"/>
  <c r="AC251" i="7"/>
  <c r="AC252" i="7"/>
  <c r="AC254" i="7"/>
  <c r="AC255" i="7"/>
  <c r="AC256" i="7"/>
  <c r="AC258" i="7"/>
  <c r="AC260" i="7"/>
  <c r="AC262" i="7"/>
  <c r="AC263" i="7"/>
  <c r="AC264" i="7"/>
  <c r="AC281" i="7"/>
  <c r="AC249" i="7"/>
  <c r="AC266" i="7"/>
  <c r="AC267" i="7"/>
  <c r="AC268" i="7"/>
  <c r="AC269" i="7"/>
  <c r="AC270" i="7"/>
  <c r="AC273" i="7"/>
  <c r="AC257" i="7"/>
  <c r="AC274" i="7"/>
  <c r="AC275" i="7"/>
  <c r="AC276" i="7"/>
  <c r="AC278" i="7"/>
  <c r="AC279" i="7"/>
  <c r="AC261" i="7"/>
  <c r="AC280" i="7"/>
  <c r="AC282" i="7"/>
  <c r="AC283" i="7"/>
  <c r="AC284" i="7"/>
  <c r="AC285" i="7"/>
  <c r="AC253" i="7"/>
  <c r="AC286" i="7"/>
  <c r="AC287" i="7"/>
  <c r="AC288" i="7"/>
  <c r="AC289" i="7"/>
  <c r="AC290" i="7"/>
  <c r="AC291" i="7"/>
  <c r="AC292" i="7"/>
  <c r="AC293" i="7"/>
  <c r="AC294" i="7"/>
  <c r="AC247" i="7"/>
  <c r="AC295" i="7"/>
  <c r="AC265" i="7"/>
  <c r="AC297" i="7"/>
  <c r="AC298" i="7"/>
  <c r="AC299" i="7"/>
  <c r="AC300" i="7"/>
  <c r="AC301" i="7"/>
  <c r="AC302" i="7"/>
  <c r="AC304" i="7"/>
  <c r="AC305" i="7"/>
  <c r="AC306" i="7"/>
  <c r="AC307" i="7"/>
  <c r="AC308" i="7"/>
  <c r="AC309" i="7"/>
  <c r="AC310" i="7"/>
  <c r="AC331" i="7"/>
  <c r="AC311" i="7"/>
  <c r="AC312" i="7"/>
  <c r="AC313" i="7"/>
  <c r="AC314" i="7"/>
  <c r="AC315" i="7"/>
  <c r="AC316" i="7"/>
  <c r="AC317" i="7"/>
  <c r="AC296" i="7"/>
  <c r="AC318" i="7"/>
  <c r="AC319" i="7"/>
  <c r="AC320" i="7"/>
  <c r="AC321" i="7"/>
  <c r="AC323" i="7"/>
  <c r="AC324" i="7"/>
  <c r="AC325" i="7"/>
  <c r="AC326" i="7"/>
  <c r="AC343" i="7"/>
  <c r="AC327" i="7"/>
  <c r="AC328" i="7"/>
  <c r="AC329" i="7"/>
  <c r="AC330" i="7"/>
  <c r="AC332" i="7"/>
  <c r="AC303" i="7"/>
  <c r="AC322" i="7"/>
  <c r="AC333" i="7"/>
  <c r="AC335" i="7"/>
  <c r="AC336" i="7"/>
  <c r="AC337" i="7"/>
  <c r="AC338" i="7"/>
  <c r="AC339" i="7"/>
  <c r="AC340" i="7"/>
  <c r="AC370" i="7"/>
  <c r="AC341" i="7"/>
  <c r="AC342" i="7"/>
  <c r="AC428" i="7"/>
  <c r="AC344" i="7"/>
  <c r="AC345" i="7"/>
  <c r="AC346" i="7"/>
  <c r="AC347" i="7"/>
  <c r="AC348" i="7"/>
  <c r="AC349" i="7"/>
  <c r="AC334" i="7"/>
  <c r="AC350" i="7"/>
  <c r="AC365" i="7"/>
  <c r="AC351" i="7"/>
  <c r="AC352" i="7"/>
  <c r="AC353" i="7"/>
  <c r="AC354" i="7"/>
  <c r="AC355" i="7"/>
  <c r="AC356" i="7"/>
  <c r="AC357" i="7"/>
  <c r="AC358" i="7"/>
  <c r="AC359" i="7"/>
  <c r="AC360" i="7"/>
  <c r="AC361" i="7"/>
  <c r="AC362" i="7"/>
  <c r="AC363" i="7"/>
  <c r="AC364" i="7"/>
  <c r="AC366" i="7"/>
  <c r="AC368" i="7"/>
  <c r="AC369" i="7"/>
  <c r="AC371" i="7"/>
  <c r="AC372" i="7"/>
  <c r="AC373" i="7"/>
  <c r="AC374" i="7"/>
  <c r="AC375" i="7"/>
  <c r="AC376" i="7"/>
  <c r="AC377" i="7"/>
  <c r="AC378" i="7"/>
  <c r="AC379" i="7"/>
  <c r="AC367" i="7"/>
  <c r="AC380" i="7"/>
  <c r="AC381" i="7"/>
  <c r="AC382" i="7"/>
  <c r="AC383" i="7"/>
  <c r="AC401" i="7"/>
  <c r="AC384" i="7"/>
  <c r="AC385" i="7"/>
  <c r="AC386" i="7"/>
  <c r="AC387" i="7"/>
  <c r="AC388" i="7"/>
  <c r="AC389" i="7"/>
  <c r="AC390" i="7"/>
  <c r="AC391" i="7"/>
  <c r="AC392" i="7"/>
  <c r="AC393" i="7"/>
  <c r="AC394" i="7"/>
  <c r="AC395" i="7"/>
  <c r="AC396" i="7"/>
  <c r="AC397" i="7"/>
  <c r="AC398" i="7"/>
  <c r="AC399" i="7"/>
  <c r="AC400" i="7"/>
  <c r="AC402" i="7"/>
  <c r="AC403" i="7"/>
  <c r="AC404" i="7"/>
  <c r="AC405" i="7"/>
  <c r="AC406" i="7"/>
  <c r="AC407" i="7"/>
  <c r="AC408" i="7"/>
  <c r="AC409" i="7"/>
  <c r="AC410" i="7"/>
  <c r="AC411" i="7"/>
  <c r="AC412" i="7"/>
  <c r="AC413" i="7"/>
  <c r="AC414" i="7"/>
  <c r="AC415" i="7"/>
  <c r="AC416" i="7"/>
  <c r="AC417" i="7"/>
  <c r="AC418" i="7"/>
  <c r="AC419" i="7"/>
  <c r="AC420" i="7"/>
  <c r="AC421" i="7"/>
  <c r="AC422" i="7"/>
  <c r="AC423" i="7"/>
  <c r="AC424" i="7"/>
  <c r="AC425" i="7"/>
  <c r="AC426" i="7"/>
  <c r="AC427" i="7"/>
  <c r="AC429" i="7"/>
  <c r="AC430" i="7"/>
  <c r="AC431" i="7"/>
  <c r="AC432" i="7"/>
  <c r="AC433" i="7"/>
  <c r="AC434" i="7"/>
  <c r="AC435" i="7"/>
  <c r="AC436" i="7"/>
  <c r="AC437" i="7"/>
  <c r="AC438" i="7"/>
  <c r="AC439" i="7"/>
  <c r="AC440" i="7"/>
  <c r="AC441" i="7"/>
  <c r="AC442" i="7"/>
  <c r="AC443" i="7"/>
  <c r="AC444" i="7"/>
  <c r="AC445" i="7"/>
  <c r="AC446" i="7"/>
  <c r="AC448" i="7"/>
  <c r="AC449" i="7"/>
  <c r="AC450" i="7"/>
  <c r="AC447" i="7"/>
  <c r="AC451" i="7"/>
  <c r="AC452" i="7"/>
  <c r="AC453" i="7"/>
  <c r="AC454" i="7"/>
  <c r="AC455" i="7"/>
  <c r="AC456" i="7"/>
  <c r="AC457" i="7"/>
  <c r="AC458" i="7"/>
  <c r="AC459" i="7"/>
  <c r="AC460" i="7"/>
  <c r="AC462" i="7"/>
  <c r="AC461" i="7"/>
  <c r="AC463" i="7"/>
  <c r="AC464" i="7"/>
  <c r="AC465" i="7"/>
  <c r="AC466" i="7"/>
  <c r="AC467" i="7"/>
  <c r="AC468" i="7"/>
  <c r="AC469" i="7"/>
  <c r="AC470" i="7"/>
  <c r="AC471" i="7"/>
  <c r="AC472" i="7"/>
  <c r="AC473" i="7"/>
  <c r="AC474" i="7"/>
  <c r="AC475" i="7"/>
  <c r="AC476" i="7"/>
  <c r="AC477" i="7"/>
  <c r="AC478" i="7"/>
  <c r="AC479" i="7"/>
  <c r="AC480" i="7"/>
  <c r="AC481" i="7"/>
  <c r="AC482" i="7"/>
  <c r="AC483" i="7"/>
  <c r="AC484" i="7"/>
  <c r="AC485" i="7"/>
  <c r="AC486" i="7"/>
  <c r="AC487" i="7"/>
  <c r="AC488" i="7"/>
  <c r="AC489" i="7"/>
  <c r="AC490" i="7"/>
  <c r="AC491" i="7"/>
  <c r="AC492" i="7"/>
  <c r="AC493" i="7"/>
  <c r="AC494" i="7"/>
  <c r="AC495" i="7"/>
  <c r="AC496" i="7"/>
  <c r="AC497" i="7"/>
  <c r="AC498" i="7"/>
  <c r="AC499" i="7"/>
  <c r="AC500" i="7"/>
  <c r="AC501" i="7"/>
  <c r="AC502" i="7"/>
  <c r="AC503" i="7"/>
  <c r="AC504" i="7"/>
  <c r="AC505" i="7"/>
  <c r="AC506" i="7"/>
  <c r="AC507" i="7"/>
  <c r="AC508" i="7"/>
  <c r="AC509" i="7"/>
  <c r="AC510" i="7"/>
  <c r="AC511" i="7"/>
  <c r="AC512" i="7"/>
  <c r="AC513" i="7"/>
  <c r="AC514" i="7"/>
  <c r="AC515" i="7"/>
  <c r="AC516" i="7"/>
  <c r="AC517" i="7"/>
  <c r="AC518" i="7"/>
  <c r="AC519" i="7"/>
  <c r="AC520" i="7"/>
  <c r="AC521" i="7"/>
  <c r="AC522" i="7"/>
  <c r="AC523" i="7"/>
  <c r="AC524" i="7"/>
  <c r="AC525" i="7"/>
  <c r="AC526" i="7"/>
  <c r="AC527" i="7"/>
  <c r="AC528" i="7"/>
  <c r="AC529" i="7"/>
  <c r="AC530" i="7"/>
  <c r="AC531" i="7"/>
  <c r="AC532" i="7"/>
  <c r="AC533" i="7"/>
  <c r="AC534" i="7"/>
  <c r="AC535" i="7"/>
  <c r="AC536" i="7"/>
  <c r="AC537" i="7"/>
  <c r="AC538" i="7"/>
  <c r="AC539" i="7"/>
  <c r="AC540" i="7"/>
  <c r="AC541" i="7"/>
  <c r="AC542" i="7"/>
  <c r="AC543" i="7"/>
  <c r="AC544" i="7"/>
  <c r="AC545" i="7"/>
  <c r="AC546" i="7"/>
  <c r="AC547" i="7"/>
  <c r="AC548" i="7"/>
  <c r="AC549" i="7"/>
  <c r="AC550" i="7"/>
  <c r="AC551" i="7"/>
  <c r="AC552" i="7"/>
  <c r="AC553" i="7"/>
  <c r="AC554" i="7"/>
  <c r="AC555" i="7"/>
  <c r="AC556" i="7"/>
  <c r="AC557" i="7"/>
  <c r="AC558" i="7"/>
  <c r="AC559" i="7"/>
  <c r="AC560" i="7"/>
  <c r="AC561" i="7"/>
  <c r="AC562" i="7"/>
  <c r="AC563" i="7"/>
  <c r="AC564" i="7"/>
  <c r="AC565" i="7"/>
  <c r="AC566" i="7"/>
  <c r="AC567" i="7"/>
  <c r="AC568" i="7"/>
  <c r="AC569" i="7"/>
  <c r="AC570" i="7"/>
  <c r="AC571" i="7"/>
  <c r="AC572" i="7"/>
  <c r="AC573" i="7"/>
  <c r="AC574" i="7"/>
  <c r="AC575" i="7"/>
  <c r="AC576" i="7"/>
  <c r="AC577" i="7"/>
  <c r="AC578" i="7"/>
  <c r="AC579" i="7"/>
  <c r="AC580" i="7"/>
  <c r="AC581" i="7"/>
  <c r="AC582" i="7"/>
  <c r="AC583" i="7"/>
  <c r="AC584" i="7"/>
  <c r="AC585" i="7"/>
  <c r="AC586" i="7"/>
  <c r="AC587" i="7"/>
  <c r="AC588" i="7"/>
  <c r="AC589" i="7"/>
  <c r="AC590" i="7"/>
  <c r="AC591" i="7"/>
  <c r="AC592" i="7"/>
  <c r="AC593" i="7"/>
  <c r="AC594" i="7"/>
  <c r="AC595" i="7"/>
  <c r="AC596" i="7"/>
  <c r="AC597" i="7"/>
  <c r="AC598" i="7"/>
  <c r="AC599" i="7"/>
  <c r="AC600" i="7"/>
  <c r="AC601" i="7"/>
  <c r="AC602" i="7"/>
  <c r="AC603" i="7"/>
  <c r="AC604" i="7"/>
  <c r="AC605" i="7"/>
  <c r="AC606" i="7"/>
  <c r="AC607" i="7"/>
  <c r="AC608" i="7"/>
  <c r="AC609" i="7"/>
  <c r="AC610" i="7"/>
  <c r="AC611" i="7"/>
  <c r="AC612" i="7"/>
  <c r="AC613" i="7"/>
  <c r="AC614" i="7"/>
  <c r="AC615" i="7"/>
  <c r="AC616" i="7"/>
  <c r="AC617" i="7"/>
  <c r="AC618" i="7"/>
  <c r="AC619" i="7"/>
  <c r="AC620" i="7"/>
  <c r="AC621" i="7"/>
  <c r="AC622" i="7"/>
  <c r="AC623" i="7"/>
  <c r="AC624" i="7"/>
  <c r="AC625" i="7"/>
  <c r="AC626" i="7"/>
  <c r="AC627" i="7"/>
  <c r="AC628" i="7"/>
  <c r="AC629" i="7"/>
  <c r="AC630" i="7"/>
  <c r="AC631" i="7"/>
  <c r="AC632" i="7"/>
  <c r="AC633" i="7"/>
  <c r="AC634" i="7"/>
  <c r="AC635" i="7"/>
  <c r="AC636" i="7"/>
  <c r="AC637" i="7"/>
  <c r="AC638" i="7"/>
  <c r="AC639" i="7"/>
  <c r="AC640" i="7"/>
  <c r="AC641" i="7"/>
  <c r="AC642" i="7"/>
  <c r="AC643" i="7"/>
  <c r="AC644" i="7"/>
  <c r="AC645" i="7"/>
  <c r="AC646" i="7"/>
  <c r="AC647" i="7"/>
  <c r="AC648" i="7"/>
  <c r="AC649" i="7"/>
  <c r="AC650" i="7"/>
  <c r="AC651" i="7"/>
  <c r="AC652" i="7"/>
  <c r="AC653" i="7"/>
  <c r="AC654" i="7"/>
  <c r="AC655" i="7"/>
  <c r="AC656" i="7"/>
  <c r="AC657" i="7"/>
  <c r="AC658" i="7"/>
  <c r="AC659" i="7"/>
  <c r="AC660" i="7"/>
  <c r="AC661" i="7"/>
  <c r="AC662" i="7"/>
  <c r="AC663" i="7"/>
  <c r="AC664" i="7"/>
  <c r="AC665" i="7"/>
  <c r="AC666" i="7"/>
  <c r="AC667" i="7"/>
  <c r="AC668" i="7"/>
  <c r="AC669" i="7"/>
  <c r="AC670" i="7"/>
  <c r="AC671" i="7"/>
  <c r="AC672" i="7"/>
  <c r="AC673" i="7"/>
  <c r="AC674" i="7"/>
  <c r="AC675" i="7"/>
  <c r="AC676" i="7"/>
  <c r="AC677" i="7"/>
  <c r="AC678" i="7"/>
  <c r="AC679" i="7"/>
  <c r="AC680" i="7"/>
  <c r="AC681" i="7"/>
  <c r="AC682" i="7"/>
  <c r="AC683" i="7"/>
  <c r="AC684" i="7"/>
  <c r="AC685" i="7"/>
  <c r="AC686" i="7"/>
  <c r="AC687" i="7"/>
  <c r="AC688" i="7"/>
  <c r="AC689" i="7"/>
  <c r="AC690" i="7"/>
  <c r="AC691" i="7"/>
  <c r="AC692" i="7"/>
  <c r="AC693" i="7"/>
  <c r="AC694" i="7"/>
  <c r="AC695" i="7"/>
  <c r="AC696" i="7"/>
  <c r="AC697" i="7"/>
  <c r="AC698" i="7"/>
  <c r="AC699" i="7"/>
  <c r="AC700" i="7"/>
  <c r="AC701" i="7"/>
  <c r="AC702" i="7"/>
  <c r="AC703" i="7"/>
  <c r="AC704" i="7"/>
  <c r="AC705" i="7"/>
  <c r="AC706" i="7"/>
  <c r="AC707" i="7"/>
  <c r="AC708" i="7"/>
  <c r="AC709" i="7"/>
  <c r="AC710" i="7"/>
  <c r="AC711" i="7"/>
  <c r="AC712" i="7"/>
  <c r="AC713" i="7"/>
  <c r="AC714" i="7"/>
  <c r="AC715" i="7"/>
  <c r="AC716" i="7"/>
  <c r="AC717" i="7"/>
  <c r="AC718" i="7"/>
  <c r="AC719" i="7"/>
  <c r="AC720" i="7"/>
  <c r="AC721" i="7"/>
  <c r="AC722" i="7"/>
  <c r="AC723" i="7"/>
  <c r="AC724" i="7"/>
  <c r="AC725" i="7"/>
  <c r="AC726" i="7"/>
  <c r="AC727" i="7"/>
  <c r="AC728" i="7"/>
  <c r="AC729" i="7"/>
  <c r="AC730" i="7"/>
  <c r="AC731" i="7"/>
  <c r="AC732" i="7"/>
  <c r="AC733" i="7"/>
  <c r="AC734" i="7"/>
  <c r="AC735" i="7"/>
  <c r="AC736" i="7"/>
  <c r="AC737" i="7"/>
  <c r="AC738" i="7"/>
  <c r="AC739" i="7"/>
  <c r="AC740" i="7"/>
  <c r="AC741" i="7"/>
  <c r="AC742" i="7"/>
  <c r="AC743" i="7"/>
  <c r="AC744" i="7"/>
  <c r="AC745" i="7"/>
  <c r="AC746" i="7"/>
  <c r="AC747" i="7"/>
  <c r="AC748" i="7"/>
  <c r="AC749" i="7"/>
  <c r="AC750" i="7"/>
  <c r="AC751" i="7"/>
  <c r="AC752" i="7"/>
  <c r="AC753" i="7"/>
  <c r="AC754" i="7"/>
  <c r="AC755" i="7"/>
  <c r="AC756" i="7"/>
  <c r="AC757" i="7"/>
  <c r="AC758" i="7"/>
  <c r="AC759" i="7"/>
  <c r="AC760" i="7"/>
  <c r="AC761" i="7"/>
  <c r="AC762" i="7"/>
  <c r="AC763" i="7"/>
  <c r="AC764" i="7"/>
  <c r="AC765" i="7"/>
  <c r="AC766" i="7"/>
  <c r="AC124" i="7"/>
  <c r="AC125" i="7"/>
  <c r="AC126" i="7"/>
  <c r="AC127" i="7"/>
  <c r="AC128" i="7"/>
  <c r="AC129" i="7"/>
  <c r="AC130" i="7"/>
  <c r="AC131" i="7"/>
  <c r="AC132" i="7"/>
  <c r="AC133" i="7"/>
  <c r="AC134" i="7"/>
  <c r="AC135" i="7"/>
  <c r="AC136" i="7"/>
  <c r="AC137" i="7"/>
  <c r="AC138" i="7"/>
  <c r="AC139" i="7"/>
  <c r="AC140" i="7"/>
  <c r="AC142" i="7"/>
  <c r="AC141" i="7"/>
  <c r="AC143" i="7"/>
  <c r="AC144" i="7"/>
  <c r="AC145" i="7"/>
  <c r="AC146" i="7"/>
  <c r="AC147" i="7"/>
  <c r="AC148" i="7"/>
  <c r="AC149" i="7"/>
  <c r="AC150" i="7"/>
  <c r="AC151" i="7"/>
  <c r="AC152" i="7"/>
  <c r="AC153" i="7"/>
  <c r="AC154" i="7"/>
  <c r="AC155" i="7"/>
  <c r="AC156" i="7"/>
  <c r="AC157" i="7"/>
  <c r="AC158" i="7"/>
  <c r="AC159" i="7"/>
  <c r="AC161" i="7"/>
  <c r="AC162" i="7"/>
  <c r="AC163" i="7"/>
  <c r="AC164" i="7"/>
  <c r="AC165" i="7"/>
  <c r="AC166" i="7"/>
  <c r="AC167" i="7"/>
  <c r="AC168" i="7"/>
  <c r="AC169" i="7"/>
  <c r="AC170" i="7"/>
  <c r="AC171" i="7"/>
  <c r="AC172" i="7"/>
  <c r="AC173" i="7"/>
  <c r="AC174" i="7"/>
  <c r="AC175" i="7"/>
  <c r="AC176" i="7"/>
  <c r="AC177" i="7"/>
  <c r="AC160" i="7"/>
  <c r="AC178" i="7"/>
  <c r="AC179" i="7"/>
  <c r="AC180" i="7"/>
  <c r="AC181" i="7"/>
  <c r="AC182" i="7"/>
  <c r="AC184" i="7"/>
  <c r="AC185" i="7"/>
  <c r="AC186" i="7"/>
  <c r="AC3" i="7"/>
  <c r="AC4" i="7"/>
  <c r="AC5" i="7"/>
  <c r="AC6" i="7"/>
  <c r="AC7" i="7"/>
  <c r="AC8" i="7"/>
  <c r="AC9" i="7"/>
  <c r="AC10" i="7"/>
  <c r="AC11" i="7"/>
  <c r="AC12" i="7"/>
  <c r="AC13" i="7"/>
  <c r="AC14" i="7"/>
  <c r="AC15" i="7"/>
  <c r="AC16" i="7"/>
  <c r="AC17" i="7"/>
  <c r="AC18" i="7"/>
  <c r="AC19" i="7"/>
  <c r="AC20" i="7"/>
  <c r="AC21" i="7"/>
  <c r="AC22" i="7"/>
  <c r="AC23" i="7"/>
  <c r="AC24" i="7"/>
  <c r="AC25" i="7"/>
  <c r="AC26" i="7"/>
  <c r="AC27" i="7"/>
  <c r="AC28" i="7"/>
  <c r="AC29" i="7"/>
  <c r="AC30" i="7"/>
  <c r="AC31" i="7"/>
  <c r="AC32" i="7"/>
  <c r="AC33" i="7"/>
  <c r="AC34" i="7"/>
  <c r="AC35" i="7"/>
  <c r="AC36" i="7"/>
  <c r="AC37" i="7"/>
  <c r="AC38" i="7"/>
  <c r="AC39" i="7"/>
  <c r="AC40" i="7"/>
  <c r="AC41" i="7"/>
  <c r="AC42" i="7"/>
  <c r="AC43" i="7"/>
  <c r="AC44" i="7"/>
  <c r="AC45" i="7"/>
  <c r="AC46" i="7"/>
  <c r="AC47" i="7"/>
  <c r="AC48" i="7"/>
  <c r="AC49" i="7"/>
  <c r="AC50" i="7"/>
  <c r="AC51" i="7"/>
  <c r="AC52" i="7"/>
  <c r="AC53" i="7"/>
  <c r="AC54" i="7"/>
  <c r="AC55" i="7"/>
  <c r="AC56" i="7"/>
  <c r="AC57" i="7"/>
  <c r="AC58" i="7"/>
  <c r="AC59" i="7"/>
  <c r="AC60" i="7"/>
  <c r="AC61" i="7"/>
  <c r="AC62" i="7"/>
  <c r="AC63" i="7"/>
  <c r="AC64" i="7"/>
  <c r="AC65" i="7"/>
  <c r="AC66" i="7"/>
  <c r="AC67" i="7"/>
  <c r="AC68" i="7"/>
  <c r="AC69" i="7"/>
  <c r="AC70" i="7"/>
  <c r="AC71" i="7"/>
  <c r="AC72" i="7"/>
  <c r="AC73" i="7"/>
  <c r="AC74" i="7"/>
  <c r="AC75" i="7"/>
  <c r="AC76" i="7"/>
  <c r="AC77" i="7"/>
  <c r="AC78" i="7"/>
  <c r="AC79" i="7"/>
  <c r="AC80" i="7"/>
  <c r="AC81" i="7"/>
  <c r="AC82" i="7"/>
  <c r="AC83" i="7"/>
  <c r="AC84" i="7"/>
  <c r="AC85" i="7"/>
  <c r="AC86" i="7"/>
  <c r="AC87" i="7"/>
  <c r="AC88" i="7"/>
  <c r="AC89" i="7"/>
  <c r="AC90" i="7"/>
  <c r="AC93" i="7"/>
  <c r="AC91" i="7"/>
  <c r="AC92" i="7"/>
  <c r="AC94" i="7"/>
  <c r="AC95" i="7"/>
  <c r="AC96" i="7"/>
  <c r="AC97" i="7"/>
  <c r="AC98" i="7"/>
  <c r="AC99" i="7"/>
  <c r="AC100" i="7"/>
  <c r="AC101" i="7"/>
  <c r="AC102" i="7"/>
  <c r="AC103" i="7"/>
  <c r="AC104" i="7"/>
  <c r="AC105" i="7"/>
  <c r="AC106" i="7"/>
  <c r="AC107" i="7"/>
  <c r="AC108" i="7"/>
  <c r="AC109" i="7"/>
  <c r="AC110" i="7"/>
  <c r="AC111" i="7"/>
  <c r="AC112" i="7"/>
  <c r="AC113" i="7"/>
  <c r="AC114" i="7"/>
  <c r="AC116" i="7"/>
  <c r="AC115" i="7"/>
  <c r="AC118" i="7"/>
  <c r="AC117" i="7"/>
  <c r="AC119" i="7"/>
  <c r="AC120" i="7"/>
  <c r="AC121" i="7"/>
  <c r="AC122" i="7"/>
  <c r="AC123" i="7"/>
  <c r="AC2" i="7"/>
  <c r="AC1" i="7"/>
  <c r="AB1" i="7"/>
  <c r="I602" i="7"/>
  <c r="J602" i="7"/>
  <c r="K602" i="7"/>
  <c r="M602" i="7"/>
  <c r="L602" i="7"/>
  <c r="D602" i="7"/>
  <c r="D542" i="7"/>
  <c r="I543" i="7"/>
  <c r="J543" i="7"/>
  <c r="K543" i="7"/>
  <c r="M543" i="7"/>
  <c r="L543" i="7"/>
  <c r="D543" i="7"/>
  <c r="I271" i="7"/>
  <c r="J271" i="7"/>
  <c r="K271" i="7"/>
  <c r="M271" i="7"/>
  <c r="L271" i="7"/>
  <c r="D271" i="7"/>
  <c r="I204" i="7"/>
  <c r="J204" i="7"/>
  <c r="K204" i="7"/>
  <c r="M204" i="7"/>
  <c r="L204" i="7"/>
  <c r="D204" i="7"/>
  <c r="D544" i="7"/>
  <c r="I545" i="7"/>
  <c r="J545" i="7"/>
  <c r="K545" i="7"/>
  <c r="M545" i="7"/>
  <c r="L545" i="7"/>
  <c r="D545" i="7"/>
  <c r="I60" i="7"/>
  <c r="J60" i="7"/>
  <c r="K60" i="7"/>
  <c r="M60" i="7"/>
  <c r="L60" i="7"/>
  <c r="D60" i="7"/>
  <c r="I334" i="7"/>
  <c r="J334" i="7"/>
  <c r="K334" i="7"/>
  <c r="M334" i="7"/>
  <c r="L334" i="7"/>
  <c r="D334" i="7"/>
  <c r="D546" i="7"/>
  <c r="D547" i="7"/>
  <c r="I276" i="7"/>
  <c r="J276" i="7"/>
  <c r="K276" i="7"/>
  <c r="M276" i="7"/>
  <c r="L276" i="7"/>
  <c r="D276" i="7"/>
  <c r="I412" i="7"/>
  <c r="J412" i="7"/>
  <c r="K412" i="7"/>
  <c r="M412" i="7"/>
  <c r="L412" i="7"/>
  <c r="D412" i="7"/>
  <c r="I548" i="7"/>
  <c r="J548" i="7"/>
  <c r="K548" i="7"/>
  <c r="M548" i="7"/>
  <c r="L548" i="7"/>
  <c r="D548" i="7"/>
  <c r="I496" i="7"/>
  <c r="J496" i="7"/>
  <c r="K496" i="7"/>
  <c r="M496" i="7"/>
  <c r="L496" i="7"/>
  <c r="D496" i="7"/>
  <c r="I540" i="7"/>
  <c r="J540" i="7"/>
  <c r="K540" i="7"/>
  <c r="M540" i="7"/>
  <c r="L540" i="7"/>
  <c r="D540" i="7"/>
  <c r="I304" i="7"/>
  <c r="J304" i="7"/>
  <c r="K304" i="7"/>
  <c r="M304" i="7"/>
  <c r="L304" i="7"/>
  <c r="D304" i="7"/>
  <c r="I210" i="7"/>
  <c r="J210" i="7"/>
  <c r="K210" i="7"/>
  <c r="M210" i="7"/>
  <c r="L210" i="7"/>
  <c r="D210" i="7"/>
  <c r="I419" i="7"/>
  <c r="J419" i="7"/>
  <c r="K419" i="7"/>
  <c r="M419" i="7"/>
  <c r="L419" i="7"/>
  <c r="D419" i="7"/>
  <c r="I365" i="7"/>
  <c r="J365" i="7"/>
  <c r="K365" i="7"/>
  <c r="M365" i="7"/>
  <c r="L365" i="7"/>
  <c r="D365" i="7"/>
  <c r="I508" i="7"/>
  <c r="J508" i="7"/>
  <c r="K508" i="7"/>
  <c r="M508" i="7"/>
  <c r="L508" i="7"/>
  <c r="D508" i="7"/>
  <c r="I549" i="7"/>
  <c r="J549" i="7"/>
  <c r="K549" i="7"/>
  <c r="M549" i="7"/>
  <c r="L549" i="7"/>
  <c r="D549" i="7"/>
  <c r="I386" i="7"/>
  <c r="J386" i="7"/>
  <c r="K386" i="7"/>
  <c r="M386" i="7"/>
  <c r="L386" i="7"/>
  <c r="D386" i="7"/>
  <c r="I100" i="7"/>
  <c r="J100" i="7"/>
  <c r="K100" i="7"/>
  <c r="M100" i="7"/>
  <c r="L100" i="7"/>
  <c r="D100" i="7"/>
  <c r="I282" i="7"/>
  <c r="J282" i="7"/>
  <c r="K282" i="7"/>
  <c r="M282" i="7"/>
  <c r="L282" i="7"/>
  <c r="D282" i="7"/>
  <c r="D550" i="7"/>
  <c r="I11" i="7"/>
  <c r="J11" i="7"/>
  <c r="K11" i="7"/>
  <c r="M11" i="7"/>
  <c r="L11" i="7"/>
  <c r="D11" i="7"/>
  <c r="I551" i="7"/>
  <c r="J551" i="7"/>
  <c r="K551" i="7"/>
  <c r="M551" i="7"/>
  <c r="L551" i="7"/>
  <c r="D551" i="7"/>
  <c r="I552" i="7"/>
  <c r="J552" i="7"/>
  <c r="K552" i="7"/>
  <c r="M552" i="7"/>
  <c r="L552" i="7"/>
  <c r="D552" i="7"/>
  <c r="D553" i="7"/>
  <c r="I529" i="7"/>
  <c r="J529" i="7"/>
  <c r="K529" i="7"/>
  <c r="M529" i="7"/>
  <c r="L529" i="7"/>
  <c r="D529" i="7"/>
  <c r="I111" i="7"/>
  <c r="J111" i="7"/>
  <c r="K111" i="7"/>
  <c r="M111" i="7"/>
  <c r="L111" i="7"/>
  <c r="D111" i="7"/>
  <c r="I554" i="7"/>
  <c r="J554" i="7"/>
  <c r="K554" i="7"/>
  <c r="M554" i="7"/>
  <c r="L554" i="7"/>
  <c r="D554" i="7"/>
  <c r="I231" i="7"/>
  <c r="J231" i="7"/>
  <c r="K231" i="7"/>
  <c r="M231" i="7"/>
  <c r="L231" i="7"/>
  <c r="D231" i="7"/>
  <c r="D555" i="7"/>
  <c r="I435" i="7"/>
  <c r="J435" i="7"/>
  <c r="K435" i="7"/>
  <c r="M435" i="7"/>
  <c r="L435" i="7"/>
  <c r="D435" i="7"/>
  <c r="I445" i="7"/>
  <c r="J445" i="7"/>
  <c r="K445" i="7"/>
  <c r="M445" i="7"/>
  <c r="L445" i="7"/>
  <c r="D445" i="7"/>
  <c r="I556" i="7"/>
  <c r="J556" i="7"/>
  <c r="K556" i="7"/>
  <c r="M556" i="7"/>
  <c r="L556" i="7"/>
  <c r="D556" i="7"/>
  <c r="I174" i="7"/>
  <c r="J174" i="7"/>
  <c r="K174" i="7"/>
  <c r="M174" i="7"/>
  <c r="L174" i="7"/>
  <c r="D174" i="7"/>
  <c r="I557" i="7"/>
  <c r="J557" i="7"/>
  <c r="K557" i="7"/>
  <c r="M557" i="7"/>
  <c r="L557" i="7"/>
  <c r="D557" i="7"/>
  <c r="I272" i="7"/>
  <c r="J272" i="7"/>
  <c r="K272" i="7"/>
  <c r="M272" i="7"/>
  <c r="L272" i="7"/>
  <c r="D272" i="7"/>
  <c r="I558" i="7"/>
  <c r="J558" i="7"/>
  <c r="K558" i="7"/>
  <c r="M558" i="7"/>
  <c r="L558" i="7"/>
  <c r="D558" i="7"/>
  <c r="I273" i="7"/>
  <c r="J273" i="7"/>
  <c r="K273" i="7"/>
  <c r="M273" i="7"/>
  <c r="L273" i="7"/>
  <c r="D273" i="7"/>
  <c r="I442" i="7"/>
  <c r="J442" i="7"/>
  <c r="K442" i="7"/>
  <c r="M442" i="7"/>
  <c r="L442" i="7"/>
  <c r="D442" i="7"/>
  <c r="I495" i="7"/>
  <c r="J495" i="7"/>
  <c r="K495" i="7"/>
  <c r="M495" i="7"/>
  <c r="L495" i="7"/>
  <c r="D495" i="7"/>
  <c r="I43" i="7"/>
  <c r="J43" i="7"/>
  <c r="K43" i="7"/>
  <c r="M43" i="7"/>
  <c r="L43" i="7"/>
  <c r="D43" i="7"/>
  <c r="I132" i="7"/>
  <c r="J132" i="7"/>
  <c r="K132" i="7"/>
  <c r="M132" i="7"/>
  <c r="L132" i="7"/>
  <c r="D132" i="7"/>
  <c r="I406" i="7"/>
  <c r="J406" i="7"/>
  <c r="K406" i="7"/>
  <c r="M406" i="7"/>
  <c r="L406" i="7"/>
  <c r="D406" i="7"/>
  <c r="I62" i="7"/>
  <c r="J62" i="7"/>
  <c r="K62" i="7"/>
  <c r="M62" i="7"/>
  <c r="L62" i="7"/>
  <c r="D62" i="7"/>
  <c r="I235" i="7"/>
  <c r="J235" i="7"/>
  <c r="K235" i="7"/>
  <c r="M235" i="7"/>
  <c r="L235" i="7"/>
  <c r="D235" i="7"/>
  <c r="I559" i="7"/>
  <c r="J559" i="7"/>
  <c r="K559" i="7"/>
  <c r="M559" i="7"/>
  <c r="L559" i="7"/>
  <c r="D559" i="7"/>
  <c r="I206" i="7"/>
  <c r="J206" i="7"/>
  <c r="K206" i="7"/>
  <c r="M206" i="7"/>
  <c r="L206" i="7"/>
  <c r="D206" i="7"/>
  <c r="I394" i="7"/>
  <c r="J394" i="7"/>
  <c r="K394" i="7"/>
  <c r="M394" i="7"/>
  <c r="L394" i="7"/>
  <c r="D394" i="7"/>
  <c r="I393" i="7"/>
  <c r="J393" i="7"/>
  <c r="K393" i="7"/>
  <c r="M393" i="7"/>
  <c r="L393" i="7"/>
  <c r="D393" i="7"/>
  <c r="I143" i="7"/>
  <c r="J143" i="7"/>
  <c r="K143" i="7"/>
  <c r="M143" i="7"/>
  <c r="L143" i="7"/>
  <c r="D143" i="7"/>
  <c r="I328" i="7"/>
  <c r="J328" i="7"/>
  <c r="K328" i="7"/>
  <c r="M328" i="7"/>
  <c r="L328" i="7"/>
  <c r="D328" i="7"/>
  <c r="I58" i="7"/>
  <c r="J58" i="7"/>
  <c r="K58" i="7"/>
  <c r="M58" i="7"/>
  <c r="L58" i="7"/>
  <c r="D58" i="7"/>
  <c r="I433" i="7"/>
  <c r="J433" i="7"/>
  <c r="K433" i="7"/>
  <c r="M433" i="7"/>
  <c r="L433" i="7"/>
  <c r="D433" i="7"/>
  <c r="I200" i="7"/>
  <c r="J200" i="7"/>
  <c r="K200" i="7"/>
  <c r="M200" i="7"/>
  <c r="L200" i="7"/>
  <c r="D200" i="7"/>
  <c r="I104" i="7"/>
  <c r="J104" i="7"/>
  <c r="K104" i="7"/>
  <c r="M104" i="7"/>
  <c r="L104" i="7"/>
  <c r="D104" i="7"/>
  <c r="I526" i="7"/>
  <c r="J526" i="7"/>
  <c r="K526" i="7"/>
  <c r="M526" i="7"/>
  <c r="L526" i="7"/>
  <c r="D526" i="7"/>
  <c r="I332" i="7"/>
  <c r="J332" i="7"/>
  <c r="K332" i="7"/>
  <c r="M332" i="7"/>
  <c r="L332" i="7"/>
  <c r="D332" i="7"/>
  <c r="I225" i="7"/>
  <c r="J225" i="7"/>
  <c r="K225" i="7"/>
  <c r="M225" i="7"/>
  <c r="L225" i="7"/>
  <c r="D225" i="7"/>
  <c r="I46" i="7"/>
  <c r="J46" i="7"/>
  <c r="K46" i="7"/>
  <c r="M46" i="7"/>
  <c r="L46" i="7"/>
  <c r="D46" i="7"/>
  <c r="I385" i="7"/>
  <c r="J385" i="7"/>
  <c r="K385" i="7"/>
  <c r="M385" i="7"/>
  <c r="L385" i="7"/>
  <c r="D385" i="7"/>
  <c r="I519" i="7"/>
  <c r="J519" i="7"/>
  <c r="K519" i="7"/>
  <c r="M519" i="7"/>
  <c r="L519" i="7"/>
  <c r="D519" i="7"/>
  <c r="I560" i="7"/>
  <c r="J560" i="7"/>
  <c r="K560" i="7"/>
  <c r="M560" i="7"/>
  <c r="L560" i="7"/>
  <c r="D560" i="7"/>
  <c r="I97" i="7"/>
  <c r="J97" i="7"/>
  <c r="K97" i="7"/>
  <c r="M97" i="7"/>
  <c r="L97" i="7"/>
  <c r="D97" i="7"/>
  <c r="I368" i="7"/>
  <c r="J368" i="7"/>
  <c r="K368" i="7"/>
  <c r="M368" i="7"/>
  <c r="L368" i="7"/>
  <c r="D368" i="7"/>
  <c r="I209" i="7"/>
  <c r="J209" i="7"/>
  <c r="K209" i="7"/>
  <c r="M209" i="7"/>
  <c r="L209" i="7"/>
  <c r="D209" i="7"/>
  <c r="I561" i="7"/>
  <c r="J561" i="7"/>
  <c r="K561" i="7"/>
  <c r="M561" i="7"/>
  <c r="L561" i="7"/>
  <c r="D561" i="7"/>
  <c r="I462" i="7"/>
  <c r="J462" i="7"/>
  <c r="K462" i="7"/>
  <c r="M462" i="7"/>
  <c r="L462" i="7"/>
  <c r="D462" i="7"/>
  <c r="I85" i="7"/>
  <c r="J85" i="7"/>
  <c r="K85" i="7"/>
  <c r="M85" i="7"/>
  <c r="L85" i="7"/>
  <c r="D85" i="7"/>
  <c r="I73" i="7"/>
  <c r="J73" i="7"/>
  <c r="K73" i="7"/>
  <c r="M73" i="7"/>
  <c r="L73" i="7"/>
  <c r="D73" i="7"/>
  <c r="I320" i="7"/>
  <c r="J320" i="7"/>
  <c r="K320" i="7"/>
  <c r="M320" i="7"/>
  <c r="L320" i="7"/>
  <c r="D320" i="7"/>
  <c r="I22" i="7"/>
  <c r="J22" i="7"/>
  <c r="K22" i="7"/>
  <c r="M22" i="7"/>
  <c r="L22" i="7"/>
  <c r="D22" i="7"/>
  <c r="I489" i="7"/>
  <c r="J489" i="7"/>
  <c r="K489" i="7"/>
  <c r="M489" i="7"/>
  <c r="L489" i="7"/>
  <c r="D489" i="7"/>
  <c r="I366" i="7"/>
  <c r="J366" i="7"/>
  <c r="K366" i="7"/>
  <c r="M366" i="7"/>
  <c r="L366" i="7"/>
  <c r="D366" i="7"/>
  <c r="I13" i="7"/>
  <c r="J13" i="7"/>
  <c r="K13" i="7"/>
  <c r="M13" i="7"/>
  <c r="L13" i="7"/>
  <c r="D13" i="7"/>
  <c r="I562" i="7"/>
  <c r="J562" i="7"/>
  <c r="K562" i="7"/>
  <c r="M562" i="7"/>
  <c r="L562" i="7"/>
  <c r="D562" i="7"/>
  <c r="I563" i="7"/>
  <c r="J563" i="7"/>
  <c r="K563" i="7"/>
  <c r="M563" i="7"/>
  <c r="L563" i="7"/>
  <c r="D563" i="7"/>
  <c r="I564" i="7"/>
  <c r="J564" i="7"/>
  <c r="K564" i="7"/>
  <c r="M564" i="7"/>
  <c r="L564" i="7"/>
  <c r="D564" i="7"/>
  <c r="D565" i="7"/>
  <c r="I42" i="7"/>
  <c r="J42" i="7"/>
  <c r="K42" i="7"/>
  <c r="M42" i="7"/>
  <c r="L42" i="7"/>
  <c r="D42" i="7"/>
  <c r="I145" i="7"/>
  <c r="J145" i="7"/>
  <c r="K145" i="7"/>
  <c r="M145" i="7"/>
  <c r="L145" i="7"/>
  <c r="D145" i="7"/>
  <c r="I48" i="7"/>
  <c r="J48" i="7"/>
  <c r="K48" i="7"/>
  <c r="M48" i="7"/>
  <c r="L48" i="7"/>
  <c r="D48" i="7"/>
  <c r="I288" i="7"/>
  <c r="J288" i="7"/>
  <c r="K288" i="7"/>
  <c r="M288" i="7"/>
  <c r="L288" i="7"/>
  <c r="D288" i="7"/>
  <c r="I195" i="7"/>
  <c r="J195" i="7"/>
  <c r="K195" i="7"/>
  <c r="M195" i="7"/>
  <c r="L195" i="7"/>
  <c r="D195" i="7"/>
  <c r="I488" i="7"/>
  <c r="J488" i="7"/>
  <c r="K488" i="7"/>
  <c r="M488" i="7"/>
  <c r="L488" i="7"/>
  <c r="D488" i="7"/>
  <c r="I227" i="7"/>
  <c r="J227" i="7"/>
  <c r="K227" i="7"/>
  <c r="M227" i="7"/>
  <c r="L227" i="7"/>
  <c r="D227" i="7"/>
  <c r="I505" i="7"/>
  <c r="J505" i="7"/>
  <c r="K505" i="7"/>
  <c r="M505" i="7"/>
  <c r="L505" i="7"/>
  <c r="D505" i="7"/>
  <c r="I566" i="7"/>
  <c r="J566" i="7"/>
  <c r="K566" i="7"/>
  <c r="M566" i="7"/>
  <c r="L566" i="7"/>
  <c r="D566" i="7"/>
  <c r="I135" i="7"/>
  <c r="J135" i="7"/>
  <c r="K135" i="7"/>
  <c r="M135" i="7"/>
  <c r="L135" i="7"/>
  <c r="D135" i="7"/>
  <c r="I124" i="7"/>
  <c r="J124" i="7"/>
  <c r="K124" i="7"/>
  <c r="M124" i="7"/>
  <c r="L124" i="7"/>
  <c r="D124" i="7"/>
  <c r="I309" i="7"/>
  <c r="J309" i="7"/>
  <c r="K309" i="7"/>
  <c r="M309" i="7"/>
  <c r="L309" i="7"/>
  <c r="D309" i="7"/>
  <c r="I351" i="7"/>
  <c r="J351" i="7"/>
  <c r="K351" i="7"/>
  <c r="M351" i="7"/>
  <c r="L351" i="7"/>
  <c r="D351" i="7"/>
  <c r="I190" i="7"/>
  <c r="J190" i="7"/>
  <c r="K190" i="7"/>
  <c r="M190" i="7"/>
  <c r="L190" i="7"/>
  <c r="D190" i="7"/>
  <c r="D567" i="7"/>
  <c r="I345" i="7"/>
  <c r="J345" i="7"/>
  <c r="K345" i="7"/>
  <c r="M345" i="7"/>
  <c r="L345" i="7"/>
  <c r="D345" i="7"/>
  <c r="I522" i="7"/>
  <c r="J522" i="7"/>
  <c r="K522" i="7"/>
  <c r="M522" i="7"/>
  <c r="L522" i="7"/>
  <c r="D522" i="7"/>
  <c r="I4" i="7"/>
  <c r="J4" i="7"/>
  <c r="K4" i="7"/>
  <c r="M4" i="7"/>
  <c r="L4" i="7"/>
  <c r="D4" i="7"/>
  <c r="I317" i="7"/>
  <c r="J317" i="7"/>
  <c r="K317" i="7"/>
  <c r="M317" i="7"/>
  <c r="L317" i="7"/>
  <c r="D317" i="7"/>
  <c r="I36" i="7"/>
  <c r="J36" i="7"/>
  <c r="K36" i="7"/>
  <c r="M36" i="7"/>
  <c r="L36" i="7"/>
  <c r="D36" i="7"/>
  <c r="I45" i="7"/>
  <c r="J45" i="7"/>
  <c r="K45" i="7"/>
  <c r="M45" i="7"/>
  <c r="L45" i="7"/>
  <c r="D45" i="7"/>
  <c r="I456" i="7"/>
  <c r="J456" i="7"/>
  <c r="K456" i="7"/>
  <c r="M456" i="7"/>
  <c r="L456" i="7"/>
  <c r="D456" i="7"/>
  <c r="I146" i="7"/>
  <c r="J146" i="7"/>
  <c r="K146" i="7"/>
  <c r="M146" i="7"/>
  <c r="L146" i="7"/>
  <c r="D146" i="7"/>
  <c r="D568" i="7"/>
  <c r="I477" i="7"/>
  <c r="J477" i="7"/>
  <c r="K477" i="7"/>
  <c r="M477" i="7"/>
  <c r="L477" i="7"/>
  <c r="D477" i="7"/>
  <c r="I219" i="7"/>
  <c r="J219" i="7"/>
  <c r="K219" i="7"/>
  <c r="M219" i="7"/>
  <c r="L219" i="7"/>
  <c r="D219" i="7"/>
  <c r="I343" i="7"/>
  <c r="J343" i="7"/>
  <c r="K343" i="7"/>
  <c r="M343" i="7"/>
  <c r="L343" i="7"/>
  <c r="D343" i="7"/>
  <c r="D569" i="7"/>
  <c r="I176" i="7"/>
  <c r="J176" i="7"/>
  <c r="K176" i="7"/>
  <c r="M176" i="7"/>
  <c r="L176" i="7"/>
  <c r="D176" i="7"/>
  <c r="I391" i="7"/>
  <c r="J391" i="7"/>
  <c r="K391" i="7"/>
  <c r="M391" i="7"/>
  <c r="L391" i="7"/>
  <c r="D391" i="7"/>
  <c r="I570" i="7"/>
  <c r="J570" i="7"/>
  <c r="K570" i="7"/>
  <c r="M570" i="7"/>
  <c r="L570" i="7"/>
  <c r="D570" i="7"/>
  <c r="I502" i="7"/>
  <c r="J502" i="7"/>
  <c r="K502" i="7"/>
  <c r="M502" i="7"/>
  <c r="L502" i="7"/>
  <c r="D502" i="7"/>
  <c r="I47" i="7"/>
  <c r="J47" i="7"/>
  <c r="K47" i="7"/>
  <c r="M47" i="7"/>
  <c r="L47" i="7"/>
  <c r="D47" i="7"/>
  <c r="I40" i="7"/>
  <c r="J40" i="7"/>
  <c r="K40" i="7"/>
  <c r="M40" i="7"/>
  <c r="L40" i="7"/>
  <c r="D40" i="7"/>
  <c r="I196" i="7"/>
  <c r="J196" i="7"/>
  <c r="K196" i="7"/>
  <c r="M196" i="7"/>
  <c r="L196" i="7"/>
  <c r="D196" i="7"/>
  <c r="I91" i="7"/>
  <c r="J91" i="7"/>
  <c r="K91" i="7"/>
  <c r="M91" i="7"/>
  <c r="L91" i="7"/>
  <c r="D91" i="7"/>
  <c r="D571" i="7"/>
  <c r="I321" i="7"/>
  <c r="J321" i="7"/>
  <c r="K321" i="7"/>
  <c r="M321" i="7"/>
  <c r="L321" i="7"/>
  <c r="D321" i="7"/>
  <c r="I330" i="7"/>
  <c r="J330" i="7"/>
  <c r="K330" i="7"/>
  <c r="M330" i="7"/>
  <c r="L330" i="7"/>
  <c r="D330" i="7"/>
  <c r="I242" i="7"/>
  <c r="J242" i="7"/>
  <c r="K242" i="7"/>
  <c r="M242" i="7"/>
  <c r="L242" i="7"/>
  <c r="D242" i="7"/>
  <c r="I278" i="7"/>
  <c r="J278" i="7"/>
  <c r="K278" i="7"/>
  <c r="M278" i="7"/>
  <c r="L278" i="7"/>
  <c r="D278" i="7"/>
  <c r="I468" i="7"/>
  <c r="J468" i="7"/>
  <c r="K468" i="7"/>
  <c r="M468" i="7"/>
  <c r="L468" i="7"/>
  <c r="D468" i="7"/>
  <c r="I323" i="7"/>
  <c r="J323" i="7"/>
  <c r="K323" i="7"/>
  <c r="M323" i="7"/>
  <c r="L323" i="7"/>
  <c r="D323" i="7"/>
  <c r="I215" i="7"/>
  <c r="J215" i="7"/>
  <c r="K215" i="7"/>
  <c r="M215" i="7"/>
  <c r="L215" i="7"/>
  <c r="D215" i="7"/>
  <c r="I572" i="7"/>
  <c r="J572" i="7"/>
  <c r="K572" i="7"/>
  <c r="M572" i="7"/>
  <c r="L572" i="7"/>
  <c r="D572" i="7"/>
  <c r="I573" i="7"/>
  <c r="J573" i="7"/>
  <c r="K573" i="7"/>
  <c r="M573" i="7"/>
  <c r="L573" i="7"/>
  <c r="D573" i="7"/>
  <c r="I336" i="7"/>
  <c r="J336" i="7"/>
  <c r="K336" i="7"/>
  <c r="M336" i="7"/>
  <c r="L336" i="7"/>
  <c r="D336" i="7"/>
  <c r="I574" i="7"/>
  <c r="J574" i="7"/>
  <c r="K574" i="7"/>
  <c r="M574" i="7"/>
  <c r="L574" i="7"/>
  <c r="D574" i="7"/>
  <c r="I575" i="7"/>
  <c r="J575" i="7"/>
  <c r="K575" i="7"/>
  <c r="M575" i="7"/>
  <c r="L575" i="7"/>
  <c r="D575" i="7"/>
  <c r="I420" i="7"/>
  <c r="J420" i="7"/>
  <c r="K420" i="7"/>
  <c r="M420" i="7"/>
  <c r="L420" i="7"/>
  <c r="D420" i="7"/>
  <c r="D576" i="7"/>
  <c r="I520" i="7"/>
  <c r="J520" i="7"/>
  <c r="K520" i="7"/>
  <c r="M520" i="7"/>
  <c r="L520" i="7"/>
  <c r="D520" i="7"/>
  <c r="I141" i="7"/>
  <c r="J141" i="7"/>
  <c r="K141" i="7"/>
  <c r="M141" i="7"/>
  <c r="L141" i="7"/>
  <c r="D141" i="7"/>
  <c r="I55" i="7"/>
  <c r="J55" i="7"/>
  <c r="K55" i="7"/>
  <c r="M55" i="7"/>
  <c r="L55" i="7"/>
  <c r="D55" i="7"/>
  <c r="I538" i="7"/>
  <c r="J538" i="7"/>
  <c r="K538" i="7"/>
  <c r="M538" i="7"/>
  <c r="L538" i="7"/>
  <c r="D538" i="7"/>
  <c r="I436" i="7"/>
  <c r="J436" i="7"/>
  <c r="K436" i="7"/>
  <c r="M436" i="7"/>
  <c r="L436" i="7"/>
  <c r="D436" i="7"/>
  <c r="I129" i="7"/>
  <c r="J129" i="7"/>
  <c r="K129" i="7"/>
  <c r="M129" i="7"/>
  <c r="L129" i="7"/>
  <c r="D129" i="7"/>
  <c r="D577" i="7"/>
  <c r="I255" i="7"/>
  <c r="J255" i="7"/>
  <c r="K255" i="7"/>
  <c r="M255" i="7"/>
  <c r="L255" i="7"/>
  <c r="D255" i="7"/>
  <c r="D578" i="7"/>
  <c r="I114" i="7"/>
  <c r="J114" i="7"/>
  <c r="K114" i="7"/>
  <c r="M114" i="7"/>
  <c r="L114" i="7"/>
  <c r="D114" i="7"/>
  <c r="I389" i="7"/>
  <c r="J389" i="7"/>
  <c r="K389" i="7"/>
  <c r="M389" i="7"/>
  <c r="L389" i="7"/>
  <c r="D389" i="7"/>
  <c r="I448" i="7"/>
  <c r="J448" i="7"/>
  <c r="K448" i="7"/>
  <c r="M448" i="7"/>
  <c r="L448" i="7"/>
  <c r="D448" i="7"/>
  <c r="I579" i="7"/>
  <c r="J579" i="7"/>
  <c r="K579" i="7"/>
  <c r="M579" i="7"/>
  <c r="L579" i="7"/>
  <c r="D579" i="7"/>
  <c r="I228" i="7"/>
  <c r="J228" i="7"/>
  <c r="K228" i="7"/>
  <c r="M228" i="7"/>
  <c r="L228" i="7"/>
  <c r="D228" i="7"/>
  <c r="I202" i="7"/>
  <c r="J202" i="7"/>
  <c r="K202" i="7"/>
  <c r="M202" i="7"/>
  <c r="L202" i="7"/>
  <c r="D202" i="7"/>
  <c r="I527" i="7"/>
  <c r="J527" i="7"/>
  <c r="K527" i="7"/>
  <c r="M527" i="7"/>
  <c r="L527" i="7"/>
  <c r="D527" i="7"/>
  <c r="I342" i="7"/>
  <c r="J342" i="7"/>
  <c r="K342" i="7"/>
  <c r="M342" i="7"/>
  <c r="L342" i="7"/>
  <c r="D342" i="7"/>
  <c r="D580" i="7"/>
  <c r="I246" i="7"/>
  <c r="J246" i="7"/>
  <c r="K246" i="7"/>
  <c r="M246" i="7"/>
  <c r="L246" i="7"/>
  <c r="D246" i="7"/>
  <c r="I319" i="7"/>
  <c r="J319" i="7"/>
  <c r="K319" i="7"/>
  <c r="M319" i="7"/>
  <c r="L319" i="7"/>
  <c r="D319" i="7"/>
  <c r="I581" i="7"/>
  <c r="J581" i="7"/>
  <c r="K581" i="7"/>
  <c r="M581" i="7"/>
  <c r="L581" i="7"/>
  <c r="D581" i="7"/>
  <c r="I486" i="7"/>
  <c r="J486" i="7"/>
  <c r="K486" i="7"/>
  <c r="M486" i="7"/>
  <c r="L486" i="7"/>
  <c r="D486" i="7"/>
  <c r="D582" i="7"/>
  <c r="I229" i="7"/>
  <c r="J229" i="7"/>
  <c r="K229" i="7"/>
  <c r="M229" i="7"/>
  <c r="L229" i="7"/>
  <c r="D229" i="7"/>
  <c r="I150" i="7"/>
  <c r="J150" i="7"/>
  <c r="K150" i="7"/>
  <c r="M150" i="7"/>
  <c r="L150" i="7"/>
  <c r="D150" i="7"/>
  <c r="I286" i="7"/>
  <c r="J286" i="7"/>
  <c r="K286" i="7"/>
  <c r="M286" i="7"/>
  <c r="L286" i="7"/>
  <c r="D286" i="7"/>
  <c r="I363" i="7"/>
  <c r="J363" i="7"/>
  <c r="K363" i="7"/>
  <c r="M363" i="7"/>
  <c r="L363" i="7"/>
  <c r="D363" i="7"/>
  <c r="I450" i="7"/>
  <c r="J450" i="7"/>
  <c r="K450" i="7"/>
  <c r="M450" i="7"/>
  <c r="L450" i="7"/>
  <c r="D450" i="7"/>
  <c r="I583" i="7"/>
  <c r="J583" i="7"/>
  <c r="K583" i="7"/>
  <c r="M583" i="7"/>
  <c r="L583" i="7"/>
  <c r="D583" i="7"/>
  <c r="I410" i="7"/>
  <c r="J410" i="7"/>
  <c r="K410" i="7"/>
  <c r="M410" i="7"/>
  <c r="L410" i="7"/>
  <c r="D410" i="7"/>
  <c r="I536" i="7"/>
  <c r="J536" i="7"/>
  <c r="K536" i="7"/>
  <c r="M536" i="7"/>
  <c r="L536" i="7"/>
  <c r="D536" i="7"/>
  <c r="I53" i="7"/>
  <c r="J53" i="7"/>
  <c r="K53" i="7"/>
  <c r="M53" i="7"/>
  <c r="L53" i="7"/>
  <c r="D53" i="7"/>
  <c r="I3" i="7"/>
  <c r="J3" i="7"/>
  <c r="K3" i="7"/>
  <c r="M3" i="7"/>
  <c r="L3" i="7"/>
  <c r="D3" i="7"/>
  <c r="I584" i="7"/>
  <c r="J584" i="7"/>
  <c r="K584" i="7"/>
  <c r="M584" i="7"/>
  <c r="L584" i="7"/>
  <c r="D584" i="7"/>
  <c r="I369" i="7"/>
  <c r="J369" i="7"/>
  <c r="K369" i="7"/>
  <c r="M369" i="7"/>
  <c r="L369" i="7"/>
  <c r="D369" i="7"/>
  <c r="I128" i="7"/>
  <c r="J128" i="7"/>
  <c r="K128" i="7"/>
  <c r="M128" i="7"/>
  <c r="L128" i="7"/>
  <c r="D128" i="7"/>
  <c r="I585" i="7"/>
  <c r="J585" i="7"/>
  <c r="K585" i="7"/>
  <c r="M585" i="7"/>
  <c r="L585" i="7"/>
  <c r="D585" i="7"/>
  <c r="I216" i="7"/>
  <c r="J216" i="7"/>
  <c r="K216" i="7"/>
  <c r="M216" i="7"/>
  <c r="L216" i="7"/>
  <c r="D216" i="7"/>
  <c r="I534" i="7"/>
  <c r="J534" i="7"/>
  <c r="K534" i="7"/>
  <c r="M534" i="7"/>
  <c r="L534" i="7"/>
  <c r="D534" i="7"/>
  <c r="I31" i="7"/>
  <c r="J31" i="7"/>
  <c r="K31" i="7"/>
  <c r="M31" i="7"/>
  <c r="L31" i="7"/>
  <c r="D31" i="7"/>
  <c r="I27" i="7"/>
  <c r="J27" i="7"/>
  <c r="K27" i="7"/>
  <c r="M27" i="7"/>
  <c r="L27" i="7"/>
  <c r="D27" i="7"/>
  <c r="I530" i="7"/>
  <c r="J530" i="7"/>
  <c r="K530" i="7"/>
  <c r="M530" i="7"/>
  <c r="L530" i="7"/>
  <c r="D530" i="7"/>
  <c r="I397" i="7"/>
  <c r="J397" i="7"/>
  <c r="K397" i="7"/>
  <c r="M397" i="7"/>
  <c r="L397" i="7"/>
  <c r="D397" i="7"/>
  <c r="I586" i="7"/>
  <c r="J586" i="7"/>
  <c r="K586" i="7"/>
  <c r="M586" i="7"/>
  <c r="L586" i="7"/>
  <c r="D586" i="7"/>
  <c r="I77" i="7"/>
  <c r="J77" i="7"/>
  <c r="K77" i="7"/>
  <c r="M77" i="7"/>
  <c r="L77" i="7"/>
  <c r="D77" i="7"/>
  <c r="I52" i="7"/>
  <c r="J52" i="7"/>
  <c r="K52" i="7"/>
  <c r="M52" i="7"/>
  <c r="L52" i="7"/>
  <c r="D52" i="7"/>
  <c r="I587" i="7"/>
  <c r="J587" i="7"/>
  <c r="K587" i="7"/>
  <c r="M587" i="7"/>
  <c r="L587" i="7"/>
  <c r="D587" i="7"/>
  <c r="I588" i="7"/>
  <c r="J588" i="7"/>
  <c r="K588" i="7"/>
  <c r="M588" i="7"/>
  <c r="L588" i="7"/>
  <c r="D588" i="7"/>
  <c r="D589" i="7"/>
  <c r="I68" i="7"/>
  <c r="J68" i="7"/>
  <c r="K68" i="7"/>
  <c r="M68" i="7"/>
  <c r="L68" i="7"/>
  <c r="D68" i="7"/>
  <c r="I480" i="7"/>
  <c r="J480" i="7"/>
  <c r="K480" i="7"/>
  <c r="M480" i="7"/>
  <c r="L480" i="7"/>
  <c r="D480" i="7"/>
  <c r="I238" i="7"/>
  <c r="J238" i="7"/>
  <c r="K238" i="7"/>
  <c r="M238" i="7"/>
  <c r="L238" i="7"/>
  <c r="D238" i="7"/>
  <c r="D590" i="7"/>
  <c r="D591" i="7"/>
  <c r="I341" i="7"/>
  <c r="J341" i="7"/>
  <c r="K341" i="7"/>
  <c r="M341" i="7"/>
  <c r="L341" i="7"/>
  <c r="D341" i="7"/>
  <c r="I592" i="7"/>
  <c r="J592" i="7"/>
  <c r="K592" i="7"/>
  <c r="M592" i="7"/>
  <c r="L592" i="7"/>
  <c r="D592" i="7"/>
  <c r="D593" i="7"/>
  <c r="I116" i="7"/>
  <c r="J116" i="7"/>
  <c r="K116" i="7"/>
  <c r="M116" i="7"/>
  <c r="L116" i="7"/>
  <c r="D116" i="7"/>
  <c r="D594" i="7"/>
  <c r="I115" i="7"/>
  <c r="J115" i="7"/>
  <c r="K115" i="7"/>
  <c r="M115" i="7"/>
  <c r="L115" i="7"/>
  <c r="D115" i="7"/>
  <c r="I417" i="7"/>
  <c r="J417" i="7"/>
  <c r="K417" i="7"/>
  <c r="M417" i="7"/>
  <c r="L417" i="7"/>
  <c r="D417" i="7"/>
  <c r="I37" i="7"/>
  <c r="J37" i="7"/>
  <c r="K37" i="7"/>
  <c r="M37" i="7"/>
  <c r="L37" i="7"/>
  <c r="D37" i="7"/>
  <c r="I333" i="7"/>
  <c r="J333" i="7"/>
  <c r="K333" i="7"/>
  <c r="M333" i="7"/>
  <c r="L333" i="7"/>
  <c r="D333" i="7"/>
  <c r="I595" i="7"/>
  <c r="J595" i="7"/>
  <c r="K595" i="7"/>
  <c r="M595" i="7"/>
  <c r="L595" i="7"/>
  <c r="D595" i="7"/>
  <c r="I322" i="7"/>
  <c r="J322" i="7"/>
  <c r="K322" i="7"/>
  <c r="M322" i="7"/>
  <c r="L322" i="7"/>
  <c r="D322" i="7"/>
  <c r="I274" i="7"/>
  <c r="J274" i="7"/>
  <c r="K274" i="7"/>
  <c r="M274" i="7"/>
  <c r="L274" i="7"/>
  <c r="D274" i="7"/>
  <c r="I10" i="7"/>
  <c r="J10" i="7"/>
  <c r="K10" i="7"/>
  <c r="M10" i="7"/>
  <c r="L10" i="7"/>
  <c r="D10" i="7"/>
  <c r="I596" i="7"/>
  <c r="J596" i="7"/>
  <c r="K596" i="7"/>
  <c r="M596" i="7"/>
  <c r="L596" i="7"/>
  <c r="D596" i="7"/>
  <c r="I186" i="7"/>
  <c r="J186" i="7"/>
  <c r="K186" i="7"/>
  <c r="M186" i="7"/>
  <c r="L186" i="7"/>
  <c r="D186" i="7"/>
  <c r="I512" i="7"/>
  <c r="J512" i="7"/>
  <c r="K512" i="7"/>
  <c r="M512" i="7"/>
  <c r="L512" i="7"/>
  <c r="D512" i="7"/>
  <c r="I302" i="7"/>
  <c r="J302" i="7"/>
  <c r="K302" i="7"/>
  <c r="M302" i="7"/>
  <c r="L302" i="7"/>
  <c r="D302" i="7"/>
  <c r="I597" i="7"/>
  <c r="J597" i="7"/>
  <c r="K597" i="7"/>
  <c r="M597" i="7"/>
  <c r="L597" i="7"/>
  <c r="D597" i="7"/>
  <c r="I93" i="7"/>
  <c r="J93" i="7"/>
  <c r="K93" i="7"/>
  <c r="M93" i="7"/>
  <c r="L93" i="7"/>
  <c r="D93" i="7"/>
  <c r="I598" i="7"/>
  <c r="J598" i="7"/>
  <c r="K598" i="7"/>
  <c r="M598" i="7"/>
  <c r="L598" i="7"/>
  <c r="D598" i="7"/>
  <c r="I599" i="7"/>
  <c r="J599" i="7"/>
  <c r="K599" i="7"/>
  <c r="M599" i="7"/>
  <c r="L599" i="7"/>
  <c r="D599" i="7"/>
  <c r="I338" i="7"/>
  <c r="J338" i="7"/>
  <c r="K338" i="7"/>
  <c r="M338" i="7"/>
  <c r="L338" i="7"/>
  <c r="D338" i="7"/>
  <c r="I199" i="7"/>
  <c r="J199" i="7"/>
  <c r="K199" i="7"/>
  <c r="M199" i="7"/>
  <c r="L199" i="7"/>
  <c r="D199" i="7"/>
  <c r="I268" i="7"/>
  <c r="J268" i="7"/>
  <c r="K268" i="7"/>
  <c r="M268" i="7"/>
  <c r="L268" i="7"/>
  <c r="D268" i="7"/>
  <c r="D600" i="7"/>
  <c r="D601" i="7"/>
  <c r="I178" i="7"/>
  <c r="J178" i="7"/>
  <c r="K178" i="7"/>
  <c r="M178" i="7"/>
  <c r="L178" i="7"/>
  <c r="D178" i="7"/>
  <c r="I249" i="7"/>
  <c r="J249" i="7"/>
  <c r="K249" i="7"/>
  <c r="M249" i="7"/>
  <c r="L249" i="7"/>
  <c r="D249" i="7"/>
  <c r="I300" i="7"/>
  <c r="J300" i="7"/>
  <c r="K300" i="7"/>
  <c r="M300" i="7"/>
  <c r="L300" i="7"/>
  <c r="D300" i="7"/>
  <c r="I413" i="7"/>
  <c r="J413" i="7"/>
  <c r="K413" i="7"/>
  <c r="M413" i="7"/>
  <c r="L413" i="7"/>
  <c r="D413" i="7"/>
  <c r="I148" i="7"/>
  <c r="J148" i="7"/>
  <c r="K148" i="7"/>
  <c r="M148" i="7"/>
  <c r="L148" i="7"/>
  <c r="D148" i="7"/>
  <c r="I500" i="7"/>
  <c r="J500" i="7"/>
  <c r="K500" i="7"/>
  <c r="M500" i="7"/>
  <c r="L500" i="7"/>
  <c r="D500" i="7"/>
  <c r="I455" i="7"/>
  <c r="J455" i="7"/>
  <c r="K455" i="7"/>
  <c r="M455" i="7"/>
  <c r="L455" i="7"/>
  <c r="D455" i="7"/>
  <c r="I444" i="7"/>
  <c r="J444" i="7"/>
  <c r="K444" i="7"/>
  <c r="M444" i="7"/>
  <c r="L444" i="7"/>
  <c r="D444" i="7"/>
  <c r="I54" i="7"/>
  <c r="J54" i="7"/>
  <c r="K54" i="7"/>
  <c r="M54" i="7"/>
  <c r="L54" i="7"/>
  <c r="D54" i="7"/>
  <c r="I438" i="7"/>
  <c r="J438" i="7"/>
  <c r="K438" i="7"/>
  <c r="M438" i="7"/>
  <c r="L438" i="7"/>
  <c r="D438" i="7"/>
  <c r="I531" i="7"/>
  <c r="J531" i="7"/>
  <c r="K531" i="7"/>
  <c r="M531" i="7"/>
  <c r="L531" i="7"/>
  <c r="D531" i="7"/>
  <c r="I523" i="7"/>
  <c r="J523" i="7"/>
  <c r="K523" i="7"/>
  <c r="M523" i="7"/>
  <c r="L523" i="7"/>
  <c r="D523" i="7"/>
  <c r="I248" i="7"/>
  <c r="J248" i="7"/>
  <c r="K248" i="7"/>
  <c r="M248" i="7"/>
  <c r="L248" i="7"/>
  <c r="D248" i="7"/>
  <c r="I429" i="7"/>
  <c r="J429" i="7"/>
  <c r="K429" i="7"/>
  <c r="M429" i="7"/>
  <c r="L429" i="7"/>
  <c r="D429" i="7"/>
  <c r="I603" i="7"/>
  <c r="J603" i="7"/>
  <c r="K603" i="7"/>
  <c r="M603" i="7"/>
  <c r="L603" i="7"/>
  <c r="D603" i="7"/>
  <c r="D604" i="7"/>
  <c r="I605" i="7"/>
  <c r="J605" i="7"/>
  <c r="K605" i="7"/>
  <c r="M605" i="7"/>
  <c r="L605" i="7"/>
  <c r="D605" i="7"/>
  <c r="I606" i="7"/>
  <c r="J606" i="7"/>
  <c r="K606" i="7"/>
  <c r="M606" i="7"/>
  <c r="L606" i="7"/>
  <c r="D606" i="7"/>
  <c r="I373" i="7"/>
  <c r="J373" i="7"/>
  <c r="K373" i="7"/>
  <c r="M373" i="7"/>
  <c r="L373" i="7"/>
  <c r="D373" i="7"/>
  <c r="I285" i="7"/>
  <c r="J285" i="7"/>
  <c r="K285" i="7"/>
  <c r="M285" i="7"/>
  <c r="L285" i="7"/>
  <c r="D285" i="7"/>
  <c r="I481" i="7"/>
  <c r="J481" i="7"/>
  <c r="K481" i="7"/>
  <c r="M481" i="7"/>
  <c r="L481" i="7"/>
  <c r="D481" i="7"/>
  <c r="I183" i="7"/>
  <c r="J183" i="7"/>
  <c r="K183" i="7"/>
  <c r="M183" i="7"/>
  <c r="L183" i="7"/>
  <c r="D183" i="7"/>
  <c r="I425" i="7"/>
  <c r="J425" i="7"/>
  <c r="K425" i="7"/>
  <c r="M425" i="7"/>
  <c r="L425" i="7"/>
  <c r="D425" i="7"/>
  <c r="I245" i="7"/>
  <c r="J245" i="7"/>
  <c r="K245" i="7"/>
  <c r="M245" i="7"/>
  <c r="L245" i="7"/>
  <c r="D245" i="7"/>
  <c r="I464" i="7"/>
  <c r="J464" i="7"/>
  <c r="K464" i="7"/>
  <c r="M464" i="7"/>
  <c r="L464" i="7"/>
  <c r="D464" i="7"/>
  <c r="I340" i="7"/>
  <c r="J340" i="7"/>
  <c r="K340" i="7"/>
  <c r="M340" i="7"/>
  <c r="L340" i="7"/>
  <c r="D340" i="7"/>
  <c r="I607" i="7"/>
  <c r="J607" i="7"/>
  <c r="K607" i="7"/>
  <c r="M607" i="7"/>
  <c r="L607" i="7"/>
  <c r="D607" i="7"/>
  <c r="I474" i="7"/>
  <c r="J474" i="7"/>
  <c r="K474" i="7"/>
  <c r="M474" i="7"/>
  <c r="L474" i="7"/>
  <c r="D474" i="7"/>
  <c r="I608" i="7"/>
  <c r="J608" i="7"/>
  <c r="K608" i="7"/>
  <c r="M608" i="7"/>
  <c r="L608" i="7"/>
  <c r="D608" i="7"/>
  <c r="I507" i="7"/>
  <c r="J507" i="7"/>
  <c r="K507" i="7"/>
  <c r="M507" i="7"/>
  <c r="L507" i="7"/>
  <c r="D507" i="7"/>
  <c r="I314" i="7"/>
  <c r="J314" i="7"/>
  <c r="K314" i="7"/>
  <c r="M314" i="7"/>
  <c r="L314" i="7"/>
  <c r="D314" i="7"/>
  <c r="I346" i="7"/>
  <c r="J346" i="7"/>
  <c r="K346" i="7"/>
  <c r="M346" i="7"/>
  <c r="L346" i="7"/>
  <c r="D346" i="7"/>
  <c r="I127" i="7"/>
  <c r="J127" i="7"/>
  <c r="K127" i="7"/>
  <c r="M127" i="7"/>
  <c r="L127" i="7"/>
  <c r="D127" i="7"/>
  <c r="I364" i="7"/>
  <c r="J364" i="7"/>
  <c r="K364" i="7"/>
  <c r="M364" i="7"/>
  <c r="L364" i="7"/>
  <c r="D364" i="7"/>
  <c r="I291" i="7"/>
  <c r="J291" i="7"/>
  <c r="K291" i="7"/>
  <c r="M291" i="7"/>
  <c r="L291" i="7"/>
  <c r="D291" i="7"/>
  <c r="I453" i="7"/>
  <c r="J453" i="7"/>
  <c r="K453" i="7"/>
  <c r="M453" i="7"/>
  <c r="L453" i="7"/>
  <c r="D453" i="7"/>
  <c r="I306" i="7"/>
  <c r="J306" i="7"/>
  <c r="K306" i="7"/>
  <c r="M306" i="7"/>
  <c r="L306" i="7"/>
  <c r="D306" i="7"/>
  <c r="D609" i="7"/>
  <c r="I307" i="7"/>
  <c r="J307" i="7"/>
  <c r="K307" i="7"/>
  <c r="M307" i="7"/>
  <c r="L307" i="7"/>
  <c r="D307" i="7"/>
  <c r="D610" i="7"/>
  <c r="I312" i="7"/>
  <c r="J312" i="7"/>
  <c r="K312" i="7"/>
  <c r="M312" i="7"/>
  <c r="L312" i="7"/>
  <c r="D312" i="7"/>
  <c r="I537" i="7"/>
  <c r="J537" i="7"/>
  <c r="K537" i="7"/>
  <c r="M537" i="7"/>
  <c r="L537" i="7"/>
  <c r="D537" i="7"/>
  <c r="I611" i="7"/>
  <c r="J611" i="7"/>
  <c r="K611" i="7"/>
  <c r="M611" i="7"/>
  <c r="L611" i="7"/>
  <c r="D611" i="7"/>
  <c r="I20" i="7"/>
  <c r="J20" i="7"/>
  <c r="K20" i="7"/>
  <c r="M20" i="7"/>
  <c r="L20" i="7"/>
  <c r="D20" i="7"/>
  <c r="I354" i="7"/>
  <c r="J354" i="7"/>
  <c r="K354" i="7"/>
  <c r="M354" i="7"/>
  <c r="L354" i="7"/>
  <c r="D354" i="7"/>
  <c r="I299" i="7"/>
  <c r="J299" i="7"/>
  <c r="K299" i="7"/>
  <c r="M299" i="7"/>
  <c r="L299" i="7"/>
  <c r="D299" i="7"/>
  <c r="I154" i="7"/>
  <c r="J154" i="7"/>
  <c r="K154" i="7"/>
  <c r="M154" i="7"/>
  <c r="L154" i="7"/>
  <c r="D154" i="7"/>
  <c r="I612" i="7"/>
  <c r="J612" i="7"/>
  <c r="K612" i="7"/>
  <c r="M612" i="7"/>
  <c r="L612" i="7"/>
  <c r="D612" i="7"/>
  <c r="I613" i="7"/>
  <c r="J613" i="7"/>
  <c r="K613" i="7"/>
  <c r="M613" i="7"/>
  <c r="L613" i="7"/>
  <c r="D613" i="7"/>
  <c r="I614" i="7"/>
  <c r="J614" i="7"/>
  <c r="K614" i="7"/>
  <c r="M614" i="7"/>
  <c r="L614" i="7"/>
  <c r="D614" i="7"/>
  <c r="I440" i="7"/>
  <c r="J440" i="7"/>
  <c r="K440" i="7"/>
  <c r="M440" i="7"/>
  <c r="L440" i="7"/>
  <c r="D440" i="7"/>
  <c r="I301" i="7"/>
  <c r="J301" i="7"/>
  <c r="K301" i="7"/>
  <c r="M301" i="7"/>
  <c r="L301" i="7"/>
  <c r="D301" i="7"/>
  <c r="I76" i="7"/>
  <c r="J76" i="7"/>
  <c r="K76" i="7"/>
  <c r="M76" i="7"/>
  <c r="L76" i="7"/>
  <c r="D76" i="7"/>
  <c r="I137" i="7"/>
  <c r="J137" i="7"/>
  <c r="K137" i="7"/>
  <c r="M137" i="7"/>
  <c r="L137" i="7"/>
  <c r="D137" i="7"/>
  <c r="I615" i="7"/>
  <c r="J615" i="7"/>
  <c r="K615" i="7"/>
  <c r="M615" i="7"/>
  <c r="L615" i="7"/>
  <c r="D615" i="7"/>
  <c r="I122" i="7"/>
  <c r="J122" i="7"/>
  <c r="K122" i="7"/>
  <c r="M122" i="7"/>
  <c r="L122" i="7"/>
  <c r="D122" i="7"/>
  <c r="I16" i="7"/>
  <c r="J16" i="7"/>
  <c r="K16" i="7"/>
  <c r="M16" i="7"/>
  <c r="L16" i="7"/>
  <c r="D16" i="7"/>
  <c r="I424" i="7"/>
  <c r="J424" i="7"/>
  <c r="K424" i="7"/>
  <c r="M424" i="7"/>
  <c r="L424" i="7"/>
  <c r="D424" i="7"/>
  <c r="D616" i="7"/>
  <c r="I260" i="7"/>
  <c r="J260" i="7"/>
  <c r="K260" i="7"/>
  <c r="M260" i="7"/>
  <c r="L260" i="7"/>
  <c r="D260" i="7"/>
  <c r="I164" i="7"/>
  <c r="J164" i="7"/>
  <c r="K164" i="7"/>
  <c r="M164" i="7"/>
  <c r="L164" i="7"/>
  <c r="D164" i="7"/>
  <c r="I18" i="7"/>
  <c r="J18" i="7"/>
  <c r="K18" i="7"/>
  <c r="M18" i="7"/>
  <c r="L18" i="7"/>
  <c r="D18" i="7"/>
  <c r="I44" i="7"/>
  <c r="J44" i="7"/>
  <c r="K44" i="7"/>
  <c r="M44" i="7"/>
  <c r="L44" i="7"/>
  <c r="D44" i="7"/>
  <c r="I371" i="7"/>
  <c r="J371" i="7"/>
  <c r="K371" i="7"/>
  <c r="M371" i="7"/>
  <c r="L371" i="7"/>
  <c r="D371" i="7"/>
  <c r="I471" i="7"/>
  <c r="J471" i="7"/>
  <c r="K471" i="7"/>
  <c r="M471" i="7"/>
  <c r="L471" i="7"/>
  <c r="D471" i="7"/>
  <c r="I251" i="7"/>
  <c r="J251" i="7"/>
  <c r="K251" i="7"/>
  <c r="M251" i="7"/>
  <c r="L251" i="7"/>
  <c r="D251" i="7"/>
  <c r="I511" i="7"/>
  <c r="J511" i="7"/>
  <c r="K511" i="7"/>
  <c r="M511" i="7"/>
  <c r="L511" i="7"/>
  <c r="D511" i="7"/>
  <c r="I149" i="7"/>
  <c r="J149" i="7"/>
  <c r="K149" i="7"/>
  <c r="M149" i="7"/>
  <c r="L149" i="7"/>
  <c r="D149" i="7"/>
  <c r="I411" i="7"/>
  <c r="J411" i="7"/>
  <c r="K411" i="7"/>
  <c r="M411" i="7"/>
  <c r="L411" i="7"/>
  <c r="D411" i="7"/>
  <c r="I510" i="7"/>
  <c r="J510" i="7"/>
  <c r="K510" i="7"/>
  <c r="M510" i="7"/>
  <c r="L510" i="7"/>
  <c r="D510" i="7"/>
  <c r="I270" i="7"/>
  <c r="J270" i="7"/>
  <c r="K270" i="7"/>
  <c r="M270" i="7"/>
  <c r="L270" i="7"/>
  <c r="D270" i="7"/>
  <c r="D617" i="7"/>
  <c r="I156" i="7"/>
  <c r="J156" i="7"/>
  <c r="K156" i="7"/>
  <c r="M156" i="7"/>
  <c r="L156" i="7"/>
  <c r="D156" i="7"/>
  <c r="I618" i="7"/>
  <c r="J618" i="7"/>
  <c r="K618" i="7"/>
  <c r="M618" i="7"/>
  <c r="L618" i="7"/>
  <c r="D618" i="7"/>
  <c r="I378" i="7"/>
  <c r="J378" i="7"/>
  <c r="K378" i="7"/>
  <c r="M378" i="7"/>
  <c r="L378" i="7"/>
  <c r="D378" i="7"/>
  <c r="I461" i="7"/>
  <c r="J461" i="7"/>
  <c r="K461" i="7"/>
  <c r="M461" i="7"/>
  <c r="L461" i="7"/>
  <c r="D461" i="7"/>
  <c r="I26" i="7"/>
  <c r="J26" i="7"/>
  <c r="K26" i="7"/>
  <c r="M26" i="7"/>
  <c r="L26" i="7"/>
  <c r="D26" i="7"/>
  <c r="D619" i="7"/>
  <c r="I262" i="7"/>
  <c r="J262" i="7"/>
  <c r="K262" i="7"/>
  <c r="M262" i="7"/>
  <c r="L262" i="7"/>
  <c r="D262" i="7"/>
  <c r="I17" i="7"/>
  <c r="J17" i="7"/>
  <c r="K17" i="7"/>
  <c r="M17" i="7"/>
  <c r="L17" i="7"/>
  <c r="D17" i="7"/>
  <c r="I431" i="7"/>
  <c r="J431" i="7"/>
  <c r="K431" i="7"/>
  <c r="M431" i="7"/>
  <c r="L431" i="7"/>
  <c r="D431" i="7"/>
  <c r="I370" i="7"/>
  <c r="J370" i="7"/>
  <c r="K370" i="7"/>
  <c r="M370" i="7"/>
  <c r="L370" i="7"/>
  <c r="D370" i="7"/>
  <c r="I21" i="7"/>
  <c r="J21" i="7"/>
  <c r="K21" i="7"/>
  <c r="M21" i="7"/>
  <c r="L21" i="7"/>
  <c r="D21" i="7"/>
  <c r="I189" i="7"/>
  <c r="J189" i="7"/>
  <c r="K189" i="7"/>
  <c r="M189" i="7"/>
  <c r="L189" i="7"/>
  <c r="D189" i="7"/>
  <c r="I620" i="7"/>
  <c r="J620" i="7"/>
  <c r="K620" i="7"/>
  <c r="M620" i="7"/>
  <c r="L620" i="7"/>
  <c r="D620" i="7"/>
  <c r="I9" i="7"/>
  <c r="J9" i="7"/>
  <c r="K9" i="7"/>
  <c r="M9" i="7"/>
  <c r="L9" i="7"/>
  <c r="D9" i="7"/>
  <c r="I169" i="7"/>
  <c r="J169" i="7"/>
  <c r="K169" i="7"/>
  <c r="M169" i="7"/>
  <c r="L169" i="7"/>
  <c r="D169" i="7"/>
  <c r="I483" i="7"/>
  <c r="J483" i="7"/>
  <c r="K483" i="7"/>
  <c r="M483" i="7"/>
  <c r="L483" i="7"/>
  <c r="D483" i="7"/>
  <c r="I157" i="7"/>
  <c r="J157" i="7"/>
  <c r="K157" i="7"/>
  <c r="M157" i="7"/>
  <c r="L157" i="7"/>
  <c r="D157" i="7"/>
  <c r="I23" i="7"/>
  <c r="J23" i="7"/>
  <c r="K23" i="7"/>
  <c r="M23" i="7"/>
  <c r="L23" i="7"/>
  <c r="D23" i="7"/>
  <c r="I621" i="7"/>
  <c r="J621" i="7"/>
  <c r="K621" i="7"/>
  <c r="M621" i="7"/>
  <c r="L621" i="7"/>
  <c r="D621" i="7"/>
  <c r="I64" i="7"/>
  <c r="J64" i="7"/>
  <c r="K64" i="7"/>
  <c r="M64" i="7"/>
  <c r="L64" i="7"/>
  <c r="D64" i="7"/>
  <c r="I622" i="7"/>
  <c r="J622" i="7"/>
  <c r="K622" i="7"/>
  <c r="M622" i="7"/>
  <c r="L622" i="7"/>
  <c r="D622" i="7"/>
  <c r="I449" i="7"/>
  <c r="J449" i="7"/>
  <c r="K449" i="7"/>
  <c r="M449" i="7"/>
  <c r="L449" i="7"/>
  <c r="D449" i="7"/>
  <c r="I297" i="7"/>
  <c r="J297" i="7"/>
  <c r="K297" i="7"/>
  <c r="M297" i="7"/>
  <c r="L297" i="7"/>
  <c r="D297" i="7"/>
  <c r="I81" i="7"/>
  <c r="J81" i="7"/>
  <c r="K81" i="7"/>
  <c r="M81" i="7"/>
  <c r="L81" i="7"/>
  <c r="D81" i="7"/>
  <c r="I347" i="7"/>
  <c r="J347" i="7"/>
  <c r="K347" i="7"/>
  <c r="M347" i="7"/>
  <c r="L347" i="7"/>
  <c r="D347" i="7"/>
  <c r="I283" i="7"/>
  <c r="J283" i="7"/>
  <c r="K283" i="7"/>
  <c r="M283" i="7"/>
  <c r="L283" i="7"/>
  <c r="D283" i="7"/>
  <c r="I432" i="7"/>
  <c r="J432" i="7"/>
  <c r="K432" i="7"/>
  <c r="M432" i="7"/>
  <c r="L432" i="7"/>
  <c r="D432" i="7"/>
  <c r="I524" i="7"/>
  <c r="J524" i="7"/>
  <c r="K524" i="7"/>
  <c r="M524" i="7"/>
  <c r="L524" i="7"/>
  <c r="D524" i="7"/>
  <c r="I33" i="7"/>
  <c r="J33" i="7"/>
  <c r="K33" i="7"/>
  <c r="M33" i="7"/>
  <c r="L33" i="7"/>
  <c r="D33" i="7"/>
  <c r="I463" i="7"/>
  <c r="J463" i="7"/>
  <c r="K463" i="7"/>
  <c r="M463" i="7"/>
  <c r="L463" i="7"/>
  <c r="D463" i="7"/>
  <c r="I239" i="7"/>
  <c r="J239" i="7"/>
  <c r="K239" i="7"/>
  <c r="M239" i="7"/>
  <c r="L239" i="7"/>
  <c r="D239" i="7"/>
  <c r="I30" i="7"/>
  <c r="J30" i="7"/>
  <c r="K30" i="7"/>
  <c r="M30" i="7"/>
  <c r="L30" i="7"/>
  <c r="D30" i="7"/>
  <c r="I105" i="7"/>
  <c r="J105" i="7"/>
  <c r="K105" i="7"/>
  <c r="M105" i="7"/>
  <c r="L105" i="7"/>
  <c r="D105" i="7"/>
  <c r="I281" i="7"/>
  <c r="J281" i="7"/>
  <c r="K281" i="7"/>
  <c r="M281" i="7"/>
  <c r="L281" i="7"/>
  <c r="D281" i="7"/>
  <c r="I532" i="7"/>
  <c r="J532" i="7"/>
  <c r="K532" i="7"/>
  <c r="M532" i="7"/>
  <c r="L532" i="7"/>
  <c r="D532" i="7"/>
  <c r="I494" i="7"/>
  <c r="J494" i="7"/>
  <c r="K494" i="7"/>
  <c r="M494" i="7"/>
  <c r="L494" i="7"/>
  <c r="D494" i="7"/>
  <c r="I241" i="7"/>
  <c r="J241" i="7"/>
  <c r="K241" i="7"/>
  <c r="M241" i="7"/>
  <c r="L241" i="7"/>
  <c r="D241" i="7"/>
  <c r="I513" i="7"/>
  <c r="J513" i="7"/>
  <c r="K513" i="7"/>
  <c r="M513" i="7"/>
  <c r="L513" i="7"/>
  <c r="D513" i="7"/>
  <c r="I623" i="7"/>
  <c r="J623" i="7"/>
  <c r="K623" i="7"/>
  <c r="M623" i="7"/>
  <c r="L623" i="7"/>
  <c r="D623" i="7"/>
  <c r="I441" i="7"/>
  <c r="J441" i="7"/>
  <c r="K441" i="7"/>
  <c r="M441" i="7"/>
  <c r="L441" i="7"/>
  <c r="D441" i="7"/>
  <c r="I86" i="7"/>
  <c r="J86" i="7"/>
  <c r="K86" i="7"/>
  <c r="M86" i="7"/>
  <c r="L86" i="7"/>
  <c r="D86" i="7"/>
  <c r="I240" i="7"/>
  <c r="J240" i="7"/>
  <c r="K240" i="7"/>
  <c r="M240" i="7"/>
  <c r="L240" i="7"/>
  <c r="D240" i="7"/>
  <c r="I98" i="7"/>
  <c r="J98" i="7"/>
  <c r="K98" i="7"/>
  <c r="M98" i="7"/>
  <c r="L98" i="7"/>
  <c r="D98" i="7"/>
  <c r="I624" i="7"/>
  <c r="J624" i="7"/>
  <c r="K624" i="7"/>
  <c r="M624" i="7"/>
  <c r="L624" i="7"/>
  <c r="D624" i="7"/>
  <c r="I315" i="7"/>
  <c r="J315" i="7"/>
  <c r="K315" i="7"/>
  <c r="M315" i="7"/>
  <c r="L315" i="7"/>
  <c r="D315" i="7"/>
  <c r="D625" i="7"/>
  <c r="I258" i="7"/>
  <c r="J258" i="7"/>
  <c r="K258" i="7"/>
  <c r="M258" i="7"/>
  <c r="L258" i="7"/>
  <c r="D258" i="7"/>
  <c r="I201" i="7"/>
  <c r="J201" i="7"/>
  <c r="K201" i="7"/>
  <c r="M201" i="7"/>
  <c r="L201" i="7"/>
  <c r="D201" i="7"/>
  <c r="I416" i="7"/>
  <c r="J416" i="7"/>
  <c r="K416" i="7"/>
  <c r="M416" i="7"/>
  <c r="L416" i="7"/>
  <c r="D416" i="7"/>
  <c r="I379" i="7"/>
  <c r="J379" i="7"/>
  <c r="K379" i="7"/>
  <c r="M379" i="7"/>
  <c r="L379" i="7"/>
  <c r="D379" i="7"/>
  <c r="I381" i="7"/>
  <c r="J381" i="7"/>
  <c r="K381" i="7"/>
  <c r="M381" i="7"/>
  <c r="L381" i="7"/>
  <c r="D381" i="7"/>
  <c r="I19" i="7"/>
  <c r="J19" i="7"/>
  <c r="K19" i="7"/>
  <c r="M19" i="7"/>
  <c r="L19" i="7"/>
  <c r="D19" i="7"/>
  <c r="I418" i="7"/>
  <c r="J418" i="7"/>
  <c r="K418" i="7"/>
  <c r="M418" i="7"/>
  <c r="L418" i="7"/>
  <c r="D418" i="7"/>
  <c r="I177" i="7"/>
  <c r="J177" i="7"/>
  <c r="K177" i="7"/>
  <c r="M177" i="7"/>
  <c r="L177" i="7"/>
  <c r="D177" i="7"/>
  <c r="I287" i="7"/>
  <c r="J287" i="7"/>
  <c r="K287" i="7"/>
  <c r="M287" i="7"/>
  <c r="L287" i="7"/>
  <c r="D287" i="7"/>
  <c r="I430" i="7"/>
  <c r="J430" i="7"/>
  <c r="K430" i="7"/>
  <c r="M430" i="7"/>
  <c r="L430" i="7"/>
  <c r="D430" i="7"/>
  <c r="I14" i="7"/>
  <c r="J14" i="7"/>
  <c r="K14" i="7"/>
  <c r="M14" i="7"/>
  <c r="L14" i="7"/>
  <c r="D14" i="7"/>
  <c r="D626" i="7"/>
  <c r="I627" i="7"/>
  <c r="J627" i="7"/>
  <c r="K627" i="7"/>
  <c r="M627" i="7"/>
  <c r="L627" i="7"/>
  <c r="D627" i="7"/>
  <c r="I427" i="7"/>
  <c r="J427" i="7"/>
  <c r="K427" i="7"/>
  <c r="M427" i="7"/>
  <c r="L427" i="7"/>
  <c r="D427" i="7"/>
  <c r="I147" i="7"/>
  <c r="J147" i="7"/>
  <c r="K147" i="7"/>
  <c r="M147" i="7"/>
  <c r="L147" i="7"/>
  <c r="D147" i="7"/>
  <c r="I217" i="7"/>
  <c r="J217" i="7"/>
  <c r="K217" i="7"/>
  <c r="M217" i="7"/>
  <c r="L217" i="7"/>
  <c r="D217" i="7"/>
  <c r="I151" i="7"/>
  <c r="J151" i="7"/>
  <c r="K151" i="7"/>
  <c r="M151" i="7"/>
  <c r="L151" i="7"/>
  <c r="D151" i="7"/>
  <c r="I628" i="7"/>
  <c r="J628" i="7"/>
  <c r="K628" i="7"/>
  <c r="M628" i="7"/>
  <c r="L628" i="7"/>
  <c r="D628" i="7"/>
  <c r="I629" i="7"/>
  <c r="J629" i="7"/>
  <c r="K629" i="7"/>
  <c r="M629" i="7"/>
  <c r="L629" i="7"/>
  <c r="D629" i="7"/>
  <c r="I630" i="7"/>
  <c r="J630" i="7"/>
  <c r="K630" i="7"/>
  <c r="M630" i="7"/>
  <c r="L630" i="7"/>
  <c r="D630" i="7"/>
  <c r="I501" i="7"/>
  <c r="J501" i="7"/>
  <c r="K501" i="7"/>
  <c r="M501" i="7"/>
  <c r="L501" i="7"/>
  <c r="D501" i="7"/>
  <c r="I119" i="7"/>
  <c r="J119" i="7"/>
  <c r="K119" i="7"/>
  <c r="M119" i="7"/>
  <c r="L119" i="7"/>
  <c r="D119" i="7"/>
  <c r="I101" i="7"/>
  <c r="J101" i="7"/>
  <c r="K101" i="7"/>
  <c r="M101" i="7"/>
  <c r="L101" i="7"/>
  <c r="D101" i="7"/>
  <c r="I102" i="7"/>
  <c r="J102" i="7"/>
  <c r="K102" i="7"/>
  <c r="M102" i="7"/>
  <c r="L102" i="7"/>
  <c r="D102" i="7"/>
  <c r="I631" i="7"/>
  <c r="J631" i="7"/>
  <c r="K631" i="7"/>
  <c r="M631" i="7"/>
  <c r="L631" i="7"/>
  <c r="D631" i="7"/>
  <c r="I409" i="7"/>
  <c r="J409" i="7"/>
  <c r="K409" i="7"/>
  <c r="M409" i="7"/>
  <c r="L409" i="7"/>
  <c r="D409" i="7"/>
  <c r="I35" i="7"/>
  <c r="J35" i="7"/>
  <c r="K35" i="7"/>
  <c r="M35" i="7"/>
  <c r="L35" i="7"/>
  <c r="D35" i="7"/>
  <c r="I263" i="7"/>
  <c r="J263" i="7"/>
  <c r="K263" i="7"/>
  <c r="M263" i="7"/>
  <c r="L263" i="7"/>
  <c r="D263" i="7"/>
  <c r="D632" i="7"/>
  <c r="I633" i="7"/>
  <c r="J633" i="7"/>
  <c r="K633" i="7"/>
  <c r="M633" i="7"/>
  <c r="L633" i="7"/>
  <c r="D633" i="7"/>
  <c r="I402" i="7"/>
  <c r="J402" i="7"/>
  <c r="K402" i="7"/>
  <c r="M402" i="7"/>
  <c r="L402" i="7"/>
  <c r="D402" i="7"/>
  <c r="I298" i="7"/>
  <c r="J298" i="7"/>
  <c r="K298" i="7"/>
  <c r="M298" i="7"/>
  <c r="L298" i="7"/>
  <c r="D298" i="7"/>
  <c r="I470" i="7"/>
  <c r="J470" i="7"/>
  <c r="K470" i="7"/>
  <c r="M470" i="7"/>
  <c r="L470" i="7"/>
  <c r="D470" i="7"/>
  <c r="I61" i="7"/>
  <c r="J61" i="7"/>
  <c r="K61" i="7"/>
  <c r="M61" i="7"/>
  <c r="L61" i="7"/>
  <c r="D61" i="7"/>
  <c r="I280" i="7"/>
  <c r="J280" i="7"/>
  <c r="K280" i="7"/>
  <c r="M280" i="7"/>
  <c r="L280" i="7"/>
  <c r="D280" i="7"/>
  <c r="I12" i="7"/>
  <c r="J12" i="7"/>
  <c r="K12" i="7"/>
  <c r="M12" i="7"/>
  <c r="L12" i="7"/>
  <c r="D12" i="7"/>
  <c r="I252" i="7"/>
  <c r="J252" i="7"/>
  <c r="K252" i="7"/>
  <c r="M252" i="7"/>
  <c r="L252" i="7"/>
  <c r="D252" i="7"/>
  <c r="I8" i="7"/>
  <c r="J8" i="7"/>
  <c r="K8" i="7"/>
  <c r="M8" i="7"/>
  <c r="L8" i="7"/>
  <c r="D8" i="7"/>
  <c r="I237" i="7"/>
  <c r="J237" i="7"/>
  <c r="K237" i="7"/>
  <c r="M237" i="7"/>
  <c r="L237" i="7"/>
  <c r="D237" i="7"/>
  <c r="D634" i="7"/>
  <c r="I635" i="7"/>
  <c r="J635" i="7"/>
  <c r="K635" i="7"/>
  <c r="M635" i="7"/>
  <c r="L635" i="7"/>
  <c r="D635" i="7"/>
  <c r="I636" i="7"/>
  <c r="J636" i="7"/>
  <c r="K636" i="7"/>
  <c r="M636" i="7"/>
  <c r="L636" i="7"/>
  <c r="D636" i="7"/>
  <c r="I493" i="7"/>
  <c r="J493" i="7"/>
  <c r="K493" i="7"/>
  <c r="M493" i="7"/>
  <c r="L493" i="7"/>
  <c r="D493" i="7"/>
  <c r="D637" i="7"/>
  <c r="I638" i="7"/>
  <c r="J638" i="7"/>
  <c r="K638" i="7"/>
  <c r="M638" i="7"/>
  <c r="L638" i="7"/>
  <c r="D638" i="7"/>
  <c r="D639" i="7"/>
  <c r="I454" i="7"/>
  <c r="J454" i="7"/>
  <c r="K454" i="7"/>
  <c r="M454" i="7"/>
  <c r="L454" i="7"/>
  <c r="D454" i="7"/>
  <c r="I294" i="7"/>
  <c r="J294" i="7"/>
  <c r="K294" i="7"/>
  <c r="M294" i="7"/>
  <c r="L294" i="7"/>
  <c r="D294" i="7"/>
  <c r="I640" i="7"/>
  <c r="J640" i="7"/>
  <c r="K640" i="7"/>
  <c r="M640" i="7"/>
  <c r="L640" i="7"/>
  <c r="D640" i="7"/>
  <c r="I69" i="7"/>
  <c r="J69" i="7"/>
  <c r="K69" i="7"/>
  <c r="M69" i="7"/>
  <c r="L69" i="7"/>
  <c r="D69" i="7"/>
  <c r="I535" i="7"/>
  <c r="J535" i="7"/>
  <c r="K535" i="7"/>
  <c r="M535" i="7"/>
  <c r="L535" i="7"/>
  <c r="D535" i="7"/>
  <c r="D641" i="7"/>
  <c r="I642" i="7"/>
  <c r="J642" i="7"/>
  <c r="K642" i="7"/>
  <c r="M642" i="7"/>
  <c r="L642" i="7"/>
  <c r="D642" i="7"/>
  <c r="I528" i="7"/>
  <c r="J528" i="7"/>
  <c r="K528" i="7"/>
  <c r="M528" i="7"/>
  <c r="L528" i="7"/>
  <c r="D528" i="7"/>
  <c r="D643" i="7"/>
  <c r="I352" i="7"/>
  <c r="J352" i="7"/>
  <c r="K352" i="7"/>
  <c r="M352" i="7"/>
  <c r="L352" i="7"/>
  <c r="D352" i="7"/>
  <c r="I644" i="7"/>
  <c r="J644" i="7"/>
  <c r="K644" i="7"/>
  <c r="M644" i="7"/>
  <c r="L644" i="7"/>
  <c r="D644" i="7"/>
  <c r="I303" i="7"/>
  <c r="J303" i="7"/>
  <c r="K303" i="7"/>
  <c r="M303" i="7"/>
  <c r="L303" i="7"/>
  <c r="D303" i="7"/>
  <c r="I645" i="7"/>
  <c r="J645" i="7"/>
  <c r="K645" i="7"/>
  <c r="M645" i="7"/>
  <c r="L645" i="7"/>
  <c r="D645" i="7"/>
  <c r="I355" i="7"/>
  <c r="J355" i="7"/>
  <c r="K355" i="7"/>
  <c r="M355" i="7"/>
  <c r="L355" i="7"/>
  <c r="D355" i="7"/>
  <c r="I646" i="7"/>
  <c r="J646" i="7"/>
  <c r="K646" i="7"/>
  <c r="M646" i="7"/>
  <c r="L646" i="7"/>
  <c r="D646" i="7"/>
  <c r="I277" i="7"/>
  <c r="J277" i="7"/>
  <c r="K277" i="7"/>
  <c r="M277" i="7"/>
  <c r="L277" i="7"/>
  <c r="D277" i="7"/>
  <c r="I213" i="7"/>
  <c r="J213" i="7"/>
  <c r="K213" i="7"/>
  <c r="M213" i="7"/>
  <c r="L213" i="7"/>
  <c r="D213" i="7"/>
  <c r="I647" i="7"/>
  <c r="J647" i="7"/>
  <c r="K647" i="7"/>
  <c r="M647" i="7"/>
  <c r="L647" i="7"/>
  <c r="D647" i="7"/>
  <c r="D648" i="7"/>
  <c r="D649" i="7"/>
  <c r="I476" i="7"/>
  <c r="J476" i="7"/>
  <c r="K476" i="7"/>
  <c r="M476" i="7"/>
  <c r="L476" i="7"/>
  <c r="D476" i="7"/>
  <c r="I15" i="7"/>
  <c r="J15" i="7"/>
  <c r="K15" i="7"/>
  <c r="M15" i="7"/>
  <c r="L15" i="7"/>
  <c r="D15" i="7"/>
  <c r="I234" i="7"/>
  <c r="J234" i="7"/>
  <c r="K234" i="7"/>
  <c r="M234" i="7"/>
  <c r="L234" i="7"/>
  <c r="D234" i="7"/>
  <c r="I95" i="7"/>
  <c r="J95" i="7"/>
  <c r="K95" i="7"/>
  <c r="M95" i="7"/>
  <c r="L95" i="7"/>
  <c r="D95" i="7"/>
  <c r="I136" i="7"/>
  <c r="J136" i="7"/>
  <c r="K136" i="7"/>
  <c r="M136" i="7"/>
  <c r="L136" i="7"/>
  <c r="D136" i="7"/>
  <c r="I650" i="7"/>
  <c r="J650" i="7"/>
  <c r="K650" i="7"/>
  <c r="M650" i="7"/>
  <c r="L650" i="7"/>
  <c r="D650" i="7"/>
  <c r="I651" i="7"/>
  <c r="J651" i="7"/>
  <c r="K651" i="7"/>
  <c r="M651" i="7"/>
  <c r="L651" i="7"/>
  <c r="D651" i="7"/>
  <c r="I153" i="7"/>
  <c r="J153" i="7"/>
  <c r="K153" i="7"/>
  <c r="M153" i="7"/>
  <c r="L153" i="7"/>
  <c r="D153" i="7"/>
  <c r="I459" i="7"/>
  <c r="J459" i="7"/>
  <c r="K459" i="7"/>
  <c r="M459" i="7"/>
  <c r="L459" i="7"/>
  <c r="D459" i="7"/>
  <c r="I407" i="7"/>
  <c r="J407" i="7"/>
  <c r="K407" i="7"/>
  <c r="M407" i="7"/>
  <c r="L407" i="7"/>
  <c r="D407" i="7"/>
  <c r="I259" i="7"/>
  <c r="J259" i="7"/>
  <c r="K259" i="7"/>
  <c r="M259" i="7"/>
  <c r="L259" i="7"/>
  <c r="D259" i="7"/>
  <c r="I139" i="7"/>
  <c r="J139" i="7"/>
  <c r="K139" i="7"/>
  <c r="M139" i="7"/>
  <c r="L139" i="7"/>
  <c r="D139" i="7"/>
  <c r="I408" i="7"/>
  <c r="J408" i="7"/>
  <c r="K408" i="7"/>
  <c r="M408" i="7"/>
  <c r="L408" i="7"/>
  <c r="D408" i="7"/>
  <c r="I118" i="7"/>
  <c r="J118" i="7"/>
  <c r="K118" i="7"/>
  <c r="M118" i="7"/>
  <c r="L118" i="7"/>
  <c r="D118" i="7"/>
  <c r="I484" i="7"/>
  <c r="J484" i="7"/>
  <c r="K484" i="7"/>
  <c r="M484" i="7"/>
  <c r="L484" i="7"/>
  <c r="D484" i="7"/>
  <c r="I84" i="7"/>
  <c r="J84" i="7"/>
  <c r="K84" i="7"/>
  <c r="M84" i="7"/>
  <c r="L84" i="7"/>
  <c r="D84" i="7"/>
  <c r="D652" i="7"/>
  <c r="I180" i="7"/>
  <c r="J180" i="7"/>
  <c r="K180" i="7"/>
  <c r="M180" i="7"/>
  <c r="L180" i="7"/>
  <c r="D180" i="7"/>
  <c r="I71" i="7"/>
  <c r="J71" i="7"/>
  <c r="K71" i="7"/>
  <c r="M71" i="7"/>
  <c r="L71" i="7"/>
  <c r="D71" i="7"/>
  <c r="D653" i="7"/>
  <c r="I155" i="7"/>
  <c r="J155" i="7"/>
  <c r="K155" i="7"/>
  <c r="M155" i="7"/>
  <c r="L155" i="7"/>
  <c r="D155" i="7"/>
  <c r="I191" i="7"/>
  <c r="J191" i="7"/>
  <c r="K191" i="7"/>
  <c r="M191" i="7"/>
  <c r="L191" i="7"/>
  <c r="D191" i="7"/>
  <c r="D654" i="7"/>
  <c r="I395" i="7"/>
  <c r="J395" i="7"/>
  <c r="K395" i="7"/>
  <c r="M395" i="7"/>
  <c r="L395" i="7"/>
  <c r="D395" i="7"/>
  <c r="I399" i="7"/>
  <c r="J399" i="7"/>
  <c r="K399" i="7"/>
  <c r="M399" i="7"/>
  <c r="L399" i="7"/>
  <c r="D399" i="7"/>
  <c r="I331" i="7"/>
  <c r="J331" i="7"/>
  <c r="K331" i="7"/>
  <c r="M331" i="7"/>
  <c r="L331" i="7"/>
  <c r="D331" i="7"/>
  <c r="I311" i="7"/>
  <c r="J311" i="7"/>
  <c r="K311" i="7"/>
  <c r="M311" i="7"/>
  <c r="L311" i="7"/>
  <c r="D311" i="7"/>
  <c r="I361" i="7"/>
  <c r="J361" i="7"/>
  <c r="K361" i="7"/>
  <c r="M361" i="7"/>
  <c r="L361" i="7"/>
  <c r="D361" i="7"/>
  <c r="I655" i="7"/>
  <c r="J655" i="7"/>
  <c r="K655" i="7"/>
  <c r="M655" i="7"/>
  <c r="L655" i="7"/>
  <c r="D655" i="7"/>
  <c r="I5" i="7"/>
  <c r="J5" i="7"/>
  <c r="K5" i="7"/>
  <c r="M5" i="7"/>
  <c r="L5" i="7"/>
  <c r="D5" i="7"/>
  <c r="I222" i="7"/>
  <c r="J222" i="7"/>
  <c r="K222" i="7"/>
  <c r="M222" i="7"/>
  <c r="L222" i="7"/>
  <c r="D222" i="7"/>
  <c r="I509" i="7"/>
  <c r="J509" i="7"/>
  <c r="K509" i="7"/>
  <c r="M509" i="7"/>
  <c r="L509" i="7"/>
  <c r="D509" i="7"/>
  <c r="I214" i="7"/>
  <c r="J214" i="7"/>
  <c r="K214" i="7"/>
  <c r="M214" i="7"/>
  <c r="L214" i="7"/>
  <c r="D214" i="7"/>
  <c r="I656" i="7"/>
  <c r="J656" i="7"/>
  <c r="K656" i="7"/>
  <c r="M656" i="7"/>
  <c r="L656" i="7"/>
  <c r="D656" i="7"/>
  <c r="I106" i="7"/>
  <c r="J106" i="7"/>
  <c r="K106" i="7"/>
  <c r="M106" i="7"/>
  <c r="L106" i="7"/>
  <c r="D106" i="7"/>
  <c r="I41" i="7"/>
  <c r="J41" i="7"/>
  <c r="K41" i="7"/>
  <c r="M41" i="7"/>
  <c r="L41" i="7"/>
  <c r="D41" i="7"/>
  <c r="D657" i="7"/>
  <c r="I99" i="7"/>
  <c r="J99" i="7"/>
  <c r="K99" i="7"/>
  <c r="M99" i="7"/>
  <c r="L99" i="7"/>
  <c r="D99" i="7"/>
  <c r="I658" i="7"/>
  <c r="J658" i="7"/>
  <c r="K658" i="7"/>
  <c r="M658" i="7"/>
  <c r="L658" i="7"/>
  <c r="D658" i="7"/>
  <c r="I267" i="7"/>
  <c r="J267" i="7"/>
  <c r="K267" i="7"/>
  <c r="M267" i="7"/>
  <c r="L267" i="7"/>
  <c r="D267" i="7"/>
  <c r="I72" i="7"/>
  <c r="J72" i="7"/>
  <c r="K72" i="7"/>
  <c r="M72" i="7"/>
  <c r="L72" i="7"/>
  <c r="D72" i="7"/>
  <c r="I253" i="7"/>
  <c r="J253" i="7"/>
  <c r="K253" i="7"/>
  <c r="M253" i="7"/>
  <c r="L253" i="7"/>
  <c r="D253" i="7"/>
  <c r="I659" i="7"/>
  <c r="J659" i="7"/>
  <c r="K659" i="7"/>
  <c r="M659" i="7"/>
  <c r="L659" i="7"/>
  <c r="D659" i="7"/>
  <c r="I388" i="7"/>
  <c r="J388" i="7"/>
  <c r="K388" i="7"/>
  <c r="M388" i="7"/>
  <c r="L388" i="7"/>
  <c r="D388" i="7"/>
  <c r="I187" i="7"/>
  <c r="J187" i="7"/>
  <c r="K187" i="7"/>
  <c r="M187" i="7"/>
  <c r="L187" i="7"/>
  <c r="D187" i="7"/>
  <c r="I329" i="7"/>
  <c r="J329" i="7"/>
  <c r="K329" i="7"/>
  <c r="M329" i="7"/>
  <c r="L329" i="7"/>
  <c r="D329" i="7"/>
  <c r="I660" i="7"/>
  <c r="J660" i="7"/>
  <c r="K660" i="7"/>
  <c r="M660" i="7"/>
  <c r="L660" i="7"/>
  <c r="D660" i="7"/>
  <c r="I207" i="7"/>
  <c r="J207" i="7"/>
  <c r="K207" i="7"/>
  <c r="M207" i="7"/>
  <c r="L207" i="7"/>
  <c r="D207" i="7"/>
  <c r="I142" i="7"/>
  <c r="J142" i="7"/>
  <c r="K142" i="7"/>
  <c r="M142" i="7"/>
  <c r="L142" i="7"/>
  <c r="D142" i="7"/>
  <c r="I269" i="7"/>
  <c r="J269" i="7"/>
  <c r="K269" i="7"/>
  <c r="M269" i="7"/>
  <c r="L269" i="7"/>
  <c r="D269" i="7"/>
  <c r="I472" i="7"/>
  <c r="J472" i="7"/>
  <c r="K472" i="7"/>
  <c r="M472" i="7"/>
  <c r="L472" i="7"/>
  <c r="D472" i="7"/>
  <c r="I460" i="7"/>
  <c r="J460" i="7"/>
  <c r="K460" i="7"/>
  <c r="M460" i="7"/>
  <c r="L460" i="7"/>
  <c r="D460" i="7"/>
  <c r="I170" i="7"/>
  <c r="J170" i="7"/>
  <c r="K170" i="7"/>
  <c r="M170" i="7"/>
  <c r="L170" i="7"/>
  <c r="D170" i="7"/>
  <c r="I661" i="7"/>
  <c r="J661" i="7"/>
  <c r="K661" i="7"/>
  <c r="M661" i="7"/>
  <c r="L661" i="7"/>
  <c r="D661" i="7"/>
  <c r="I56" i="7"/>
  <c r="J56" i="7"/>
  <c r="K56" i="7"/>
  <c r="M56" i="7"/>
  <c r="L56" i="7"/>
  <c r="D56" i="7"/>
  <c r="D662" i="7"/>
  <c r="I663" i="7"/>
  <c r="J663" i="7"/>
  <c r="K663" i="7"/>
  <c r="M663" i="7"/>
  <c r="L663" i="7"/>
  <c r="D663" i="7"/>
  <c r="I70" i="7"/>
  <c r="J70" i="7"/>
  <c r="K70" i="7"/>
  <c r="M70" i="7"/>
  <c r="L70" i="7"/>
  <c r="D70" i="7"/>
  <c r="I375" i="7"/>
  <c r="J375" i="7"/>
  <c r="K375" i="7"/>
  <c r="M375" i="7"/>
  <c r="L375" i="7"/>
  <c r="D375" i="7"/>
  <c r="I423" i="7"/>
  <c r="J423" i="7"/>
  <c r="K423" i="7"/>
  <c r="M423" i="7"/>
  <c r="L423" i="7"/>
  <c r="D423" i="7"/>
  <c r="I29" i="7"/>
  <c r="J29" i="7"/>
  <c r="K29" i="7"/>
  <c r="M29" i="7"/>
  <c r="L29" i="7"/>
  <c r="D29" i="7"/>
  <c r="I244" i="7"/>
  <c r="J244" i="7"/>
  <c r="K244" i="7"/>
  <c r="M244" i="7"/>
  <c r="L244" i="7"/>
  <c r="D244" i="7"/>
  <c r="I518" i="7"/>
  <c r="J518" i="7"/>
  <c r="K518" i="7"/>
  <c r="M518" i="7"/>
  <c r="L518" i="7"/>
  <c r="D518" i="7"/>
  <c r="I664" i="7"/>
  <c r="J664" i="7"/>
  <c r="K664" i="7"/>
  <c r="M664" i="7"/>
  <c r="L664" i="7"/>
  <c r="D664" i="7"/>
  <c r="I665" i="7"/>
  <c r="J665" i="7"/>
  <c r="K665" i="7"/>
  <c r="M665" i="7"/>
  <c r="L665" i="7"/>
  <c r="D665" i="7"/>
  <c r="I666" i="7"/>
  <c r="J666" i="7"/>
  <c r="K666" i="7"/>
  <c r="M666" i="7"/>
  <c r="L666" i="7"/>
  <c r="D666" i="7"/>
  <c r="I667" i="7"/>
  <c r="J667" i="7"/>
  <c r="K667" i="7"/>
  <c r="M667" i="7"/>
  <c r="L667" i="7"/>
  <c r="D667" i="7"/>
  <c r="I521" i="7"/>
  <c r="J521" i="7"/>
  <c r="K521" i="7"/>
  <c r="M521" i="7"/>
  <c r="L521" i="7"/>
  <c r="D521" i="7"/>
  <c r="I359" i="7"/>
  <c r="J359" i="7"/>
  <c r="K359" i="7"/>
  <c r="M359" i="7"/>
  <c r="L359" i="7"/>
  <c r="D359" i="7"/>
  <c r="I478" i="7"/>
  <c r="J478" i="7"/>
  <c r="K478" i="7"/>
  <c r="M478" i="7"/>
  <c r="L478" i="7"/>
  <c r="D478" i="7"/>
  <c r="I168" i="7"/>
  <c r="J168" i="7"/>
  <c r="K168" i="7"/>
  <c r="M168" i="7"/>
  <c r="L168" i="7"/>
  <c r="D168" i="7"/>
  <c r="I264" i="7"/>
  <c r="J264" i="7"/>
  <c r="K264" i="7"/>
  <c r="M264" i="7"/>
  <c r="L264" i="7"/>
  <c r="D264" i="7"/>
  <c r="I506" i="7"/>
  <c r="J506" i="7"/>
  <c r="K506" i="7"/>
  <c r="M506" i="7"/>
  <c r="L506" i="7"/>
  <c r="D506" i="7"/>
  <c r="D668" i="7"/>
  <c r="I362" i="7"/>
  <c r="J362" i="7"/>
  <c r="K362" i="7"/>
  <c r="M362" i="7"/>
  <c r="L362" i="7"/>
  <c r="D362" i="7"/>
  <c r="I250" i="7"/>
  <c r="J250" i="7"/>
  <c r="K250" i="7"/>
  <c r="M250" i="7"/>
  <c r="L250" i="7"/>
  <c r="D250" i="7"/>
  <c r="I337" i="7"/>
  <c r="J337" i="7"/>
  <c r="K337" i="7"/>
  <c r="M337" i="7"/>
  <c r="L337" i="7"/>
  <c r="D337" i="7"/>
  <c r="I295" i="7"/>
  <c r="J295" i="7"/>
  <c r="K295" i="7"/>
  <c r="M295" i="7"/>
  <c r="L295" i="7"/>
  <c r="D295" i="7"/>
  <c r="I669" i="7"/>
  <c r="J669" i="7"/>
  <c r="K669" i="7"/>
  <c r="M669" i="7"/>
  <c r="L669" i="7"/>
  <c r="D669" i="7"/>
  <c r="I7" i="7"/>
  <c r="J7" i="7"/>
  <c r="K7" i="7"/>
  <c r="M7" i="7"/>
  <c r="L7" i="7"/>
  <c r="D7" i="7"/>
  <c r="D670" i="7"/>
  <c r="D671" i="7"/>
  <c r="D672" i="7"/>
  <c r="I96" i="7"/>
  <c r="J96" i="7"/>
  <c r="K96" i="7"/>
  <c r="M96" i="7"/>
  <c r="L96" i="7"/>
  <c r="D96" i="7"/>
  <c r="I82" i="7"/>
  <c r="J82" i="7"/>
  <c r="K82" i="7"/>
  <c r="M82" i="7"/>
  <c r="L82" i="7"/>
  <c r="D82" i="7"/>
  <c r="I673" i="7"/>
  <c r="J673" i="7"/>
  <c r="K673" i="7"/>
  <c r="M673" i="7"/>
  <c r="L673" i="7"/>
  <c r="D673" i="7"/>
  <c r="I674" i="7"/>
  <c r="J674" i="7"/>
  <c r="K674" i="7"/>
  <c r="M674" i="7"/>
  <c r="L674" i="7"/>
  <c r="D674" i="7"/>
  <c r="I308" i="7"/>
  <c r="J308" i="7"/>
  <c r="K308" i="7"/>
  <c r="M308" i="7"/>
  <c r="L308" i="7"/>
  <c r="D308" i="7"/>
  <c r="I279" i="7"/>
  <c r="J279" i="7"/>
  <c r="K279" i="7"/>
  <c r="M279" i="7"/>
  <c r="L279" i="7"/>
  <c r="D279" i="7"/>
  <c r="I50" i="7"/>
  <c r="J50" i="7"/>
  <c r="K50" i="7"/>
  <c r="M50" i="7"/>
  <c r="L50" i="7"/>
  <c r="D50" i="7"/>
  <c r="I675" i="7"/>
  <c r="J675" i="7"/>
  <c r="K675" i="7"/>
  <c r="M675" i="7"/>
  <c r="L675" i="7"/>
  <c r="D675" i="7"/>
  <c r="I212" i="7"/>
  <c r="J212" i="7"/>
  <c r="K212" i="7"/>
  <c r="M212" i="7"/>
  <c r="L212" i="7"/>
  <c r="D212" i="7"/>
  <c r="I75" i="7"/>
  <c r="J75" i="7"/>
  <c r="K75" i="7"/>
  <c r="M75" i="7"/>
  <c r="L75" i="7"/>
  <c r="D75" i="7"/>
  <c r="I490" i="7"/>
  <c r="J490" i="7"/>
  <c r="K490" i="7"/>
  <c r="M490" i="7"/>
  <c r="L490" i="7"/>
  <c r="D490" i="7"/>
  <c r="D676" i="7"/>
  <c r="D677" i="7"/>
  <c r="I678" i="7"/>
  <c r="J678" i="7"/>
  <c r="K678" i="7"/>
  <c r="M678" i="7"/>
  <c r="L678" i="7"/>
  <c r="D678" i="7"/>
  <c r="I498" i="7"/>
  <c r="J498" i="7"/>
  <c r="K498" i="7"/>
  <c r="M498" i="7"/>
  <c r="L498" i="7"/>
  <c r="D498" i="7"/>
  <c r="I403" i="7"/>
  <c r="J403" i="7"/>
  <c r="K403" i="7"/>
  <c r="M403" i="7"/>
  <c r="L403" i="7"/>
  <c r="D403" i="7"/>
  <c r="I497" i="7"/>
  <c r="J497" i="7"/>
  <c r="K497" i="7"/>
  <c r="M497" i="7"/>
  <c r="L497" i="7"/>
  <c r="D497" i="7"/>
  <c r="I193" i="7"/>
  <c r="J193" i="7"/>
  <c r="K193" i="7"/>
  <c r="M193" i="7"/>
  <c r="L193" i="7"/>
  <c r="D193" i="7"/>
  <c r="I679" i="7"/>
  <c r="J679" i="7"/>
  <c r="K679" i="7"/>
  <c r="M679" i="7"/>
  <c r="L679" i="7"/>
  <c r="D679" i="7"/>
  <c r="D680" i="7"/>
  <c r="D681" i="7"/>
  <c r="I465" i="7"/>
  <c r="J465" i="7"/>
  <c r="K465" i="7"/>
  <c r="M465" i="7"/>
  <c r="L465" i="7"/>
  <c r="D465" i="7"/>
  <c r="I290" i="7"/>
  <c r="J290" i="7"/>
  <c r="K290" i="7"/>
  <c r="M290" i="7"/>
  <c r="L290" i="7"/>
  <c r="D290" i="7"/>
  <c r="I514" i="7"/>
  <c r="J514" i="7"/>
  <c r="K514" i="7"/>
  <c r="M514" i="7"/>
  <c r="L514" i="7"/>
  <c r="D514" i="7"/>
  <c r="I357" i="7"/>
  <c r="J357" i="7"/>
  <c r="K357" i="7"/>
  <c r="M357" i="7"/>
  <c r="L357" i="7"/>
  <c r="D357" i="7"/>
  <c r="I197" i="7"/>
  <c r="J197" i="7"/>
  <c r="K197" i="7"/>
  <c r="M197" i="7"/>
  <c r="L197" i="7"/>
  <c r="D197" i="7"/>
  <c r="I358" i="7"/>
  <c r="J358" i="7"/>
  <c r="K358" i="7"/>
  <c r="M358" i="7"/>
  <c r="L358" i="7"/>
  <c r="D358" i="7"/>
  <c r="I682" i="7"/>
  <c r="J682" i="7"/>
  <c r="K682" i="7"/>
  <c r="M682" i="7"/>
  <c r="L682" i="7"/>
  <c r="D682" i="7"/>
  <c r="D683" i="7"/>
  <c r="I504" i="7"/>
  <c r="J504" i="7"/>
  <c r="K504" i="7"/>
  <c r="M504" i="7"/>
  <c r="L504" i="7"/>
  <c r="D504" i="7"/>
  <c r="I159" i="7"/>
  <c r="J159" i="7"/>
  <c r="K159" i="7"/>
  <c r="M159" i="7"/>
  <c r="L159" i="7"/>
  <c r="D159" i="7"/>
  <c r="I112" i="7"/>
  <c r="J112" i="7"/>
  <c r="K112" i="7"/>
  <c r="M112" i="7"/>
  <c r="L112" i="7"/>
  <c r="D112" i="7"/>
  <c r="D684" i="7"/>
  <c r="I479" i="7"/>
  <c r="J479" i="7"/>
  <c r="K479" i="7"/>
  <c r="M479" i="7"/>
  <c r="L479" i="7"/>
  <c r="D479" i="7"/>
  <c r="D685" i="7"/>
  <c r="I686" i="7"/>
  <c r="J686" i="7"/>
  <c r="K686" i="7"/>
  <c r="M686" i="7"/>
  <c r="L686" i="7"/>
  <c r="D686" i="7"/>
  <c r="I516" i="7"/>
  <c r="J516" i="7"/>
  <c r="K516" i="7"/>
  <c r="M516" i="7"/>
  <c r="L516" i="7"/>
  <c r="D516" i="7"/>
  <c r="I326" i="7"/>
  <c r="J326" i="7"/>
  <c r="K326" i="7"/>
  <c r="M326" i="7"/>
  <c r="L326" i="7"/>
  <c r="D326" i="7"/>
  <c r="D687" i="7"/>
  <c r="I457" i="7"/>
  <c r="J457" i="7"/>
  <c r="K457" i="7"/>
  <c r="M457" i="7"/>
  <c r="L457" i="7"/>
  <c r="D457" i="7"/>
  <c r="I325" i="7"/>
  <c r="J325" i="7"/>
  <c r="K325" i="7"/>
  <c r="M325" i="7"/>
  <c r="L325" i="7"/>
  <c r="D325" i="7"/>
  <c r="D688" i="7"/>
  <c r="I689" i="7"/>
  <c r="J689" i="7"/>
  <c r="K689" i="7"/>
  <c r="M689" i="7"/>
  <c r="L689" i="7"/>
  <c r="D689" i="7"/>
  <c r="I690" i="7"/>
  <c r="J690" i="7"/>
  <c r="K690" i="7"/>
  <c r="M690" i="7"/>
  <c r="L690" i="7"/>
  <c r="D690" i="7"/>
  <c r="I344" i="7"/>
  <c r="J344" i="7"/>
  <c r="K344" i="7"/>
  <c r="M344" i="7"/>
  <c r="L344" i="7"/>
  <c r="D344" i="7"/>
  <c r="I437" i="7"/>
  <c r="J437" i="7"/>
  <c r="K437" i="7"/>
  <c r="M437" i="7"/>
  <c r="L437" i="7"/>
  <c r="D437" i="7"/>
  <c r="I691" i="7"/>
  <c r="J691" i="7"/>
  <c r="K691" i="7"/>
  <c r="M691" i="7"/>
  <c r="L691" i="7"/>
  <c r="D691" i="7"/>
  <c r="I446" i="7"/>
  <c r="J446" i="7"/>
  <c r="K446" i="7"/>
  <c r="M446" i="7"/>
  <c r="L446" i="7"/>
  <c r="D446" i="7"/>
  <c r="I692" i="7"/>
  <c r="J692" i="7"/>
  <c r="K692" i="7"/>
  <c r="M692" i="7"/>
  <c r="L692" i="7"/>
  <c r="D692" i="7"/>
  <c r="I396" i="7"/>
  <c r="J396" i="7"/>
  <c r="K396" i="7"/>
  <c r="M396" i="7"/>
  <c r="L396" i="7"/>
  <c r="D396" i="7"/>
  <c r="I693" i="7"/>
  <c r="J693" i="7"/>
  <c r="K693" i="7"/>
  <c r="M693" i="7"/>
  <c r="L693" i="7"/>
  <c r="D693" i="7"/>
  <c r="I482" i="7"/>
  <c r="J482" i="7"/>
  <c r="K482" i="7"/>
  <c r="M482" i="7"/>
  <c r="L482" i="7"/>
  <c r="D482" i="7"/>
  <c r="D694" i="7"/>
  <c r="I485" i="7"/>
  <c r="J485" i="7"/>
  <c r="K485" i="7"/>
  <c r="M485" i="7"/>
  <c r="L485" i="7"/>
  <c r="D485" i="7"/>
  <c r="I162" i="7"/>
  <c r="J162" i="7"/>
  <c r="K162" i="7"/>
  <c r="M162" i="7"/>
  <c r="L162" i="7"/>
  <c r="D162" i="7"/>
  <c r="I695" i="7"/>
  <c r="J695" i="7"/>
  <c r="K695" i="7"/>
  <c r="M695" i="7"/>
  <c r="L695" i="7"/>
  <c r="D695" i="7"/>
  <c r="D696" i="7"/>
  <c r="D697" i="7"/>
  <c r="I698" i="7"/>
  <c r="J698" i="7"/>
  <c r="K698" i="7"/>
  <c r="M698" i="7"/>
  <c r="L698" i="7"/>
  <c r="D698" i="7"/>
  <c r="D699" i="7"/>
  <c r="D700" i="7"/>
  <c r="I89" i="7"/>
  <c r="J89" i="7"/>
  <c r="K89" i="7"/>
  <c r="M89" i="7"/>
  <c r="L89" i="7"/>
  <c r="D89" i="7"/>
  <c r="I473" i="7"/>
  <c r="J473" i="7"/>
  <c r="K473" i="7"/>
  <c r="M473" i="7"/>
  <c r="L473" i="7"/>
  <c r="D473" i="7"/>
  <c r="D701" i="7"/>
  <c r="I188" i="7"/>
  <c r="J188" i="7"/>
  <c r="K188" i="7"/>
  <c r="M188" i="7"/>
  <c r="L188" i="7"/>
  <c r="D188" i="7"/>
  <c r="I702" i="7"/>
  <c r="J702" i="7"/>
  <c r="K702" i="7"/>
  <c r="M702" i="7"/>
  <c r="L702" i="7"/>
  <c r="D702" i="7"/>
  <c r="I25" i="7"/>
  <c r="J25" i="7"/>
  <c r="K25" i="7"/>
  <c r="M25" i="7"/>
  <c r="L25" i="7"/>
  <c r="D25" i="7"/>
  <c r="D703" i="7"/>
  <c r="I704" i="7"/>
  <c r="J704" i="7"/>
  <c r="K704" i="7"/>
  <c r="M704" i="7"/>
  <c r="L704" i="7"/>
  <c r="D704" i="7"/>
  <c r="I705" i="7"/>
  <c r="J705" i="7"/>
  <c r="K705" i="7"/>
  <c r="M705" i="7"/>
  <c r="L705" i="7"/>
  <c r="D705" i="7"/>
  <c r="I66" i="7"/>
  <c r="J66" i="7"/>
  <c r="K66" i="7"/>
  <c r="M66" i="7"/>
  <c r="L66" i="7"/>
  <c r="D66" i="7"/>
  <c r="I706" i="7"/>
  <c r="J706" i="7"/>
  <c r="K706" i="7"/>
  <c r="M706" i="7"/>
  <c r="L706" i="7"/>
  <c r="D706" i="7"/>
  <c r="I707" i="7"/>
  <c r="J707" i="7"/>
  <c r="K707" i="7"/>
  <c r="M707" i="7"/>
  <c r="L707" i="7"/>
  <c r="D707" i="7"/>
  <c r="I415" i="7"/>
  <c r="J415" i="7"/>
  <c r="K415" i="7"/>
  <c r="M415" i="7"/>
  <c r="L415" i="7"/>
  <c r="D415" i="7"/>
  <c r="I220" i="7"/>
  <c r="J220" i="7"/>
  <c r="K220" i="7"/>
  <c r="M220" i="7"/>
  <c r="L220" i="7"/>
  <c r="D220" i="7"/>
  <c r="I65" i="7"/>
  <c r="J65" i="7"/>
  <c r="K65" i="7"/>
  <c r="M65" i="7"/>
  <c r="L65" i="7"/>
  <c r="D65" i="7"/>
  <c r="I205" i="7"/>
  <c r="J205" i="7"/>
  <c r="K205" i="7"/>
  <c r="M205" i="7"/>
  <c r="L205" i="7"/>
  <c r="D205" i="7"/>
  <c r="I469" i="7"/>
  <c r="J469" i="7"/>
  <c r="K469" i="7"/>
  <c r="M469" i="7"/>
  <c r="L469" i="7"/>
  <c r="D469" i="7"/>
  <c r="D708" i="7"/>
  <c r="I467" i="7"/>
  <c r="J467" i="7"/>
  <c r="K467" i="7"/>
  <c r="M467" i="7"/>
  <c r="L467" i="7"/>
  <c r="D467" i="7"/>
  <c r="I92" i="7"/>
  <c r="J92" i="7"/>
  <c r="K92" i="7"/>
  <c r="M92" i="7"/>
  <c r="L92" i="7"/>
  <c r="D92" i="7"/>
  <c r="I401" i="7"/>
  <c r="J401" i="7"/>
  <c r="K401" i="7"/>
  <c r="M401" i="7"/>
  <c r="L401" i="7"/>
  <c r="D401" i="7"/>
  <c r="I310" i="7"/>
  <c r="J310" i="7"/>
  <c r="K310" i="7"/>
  <c r="M310" i="7"/>
  <c r="L310" i="7"/>
  <c r="D310" i="7"/>
  <c r="I261" i="7"/>
  <c r="J261" i="7"/>
  <c r="K261" i="7"/>
  <c r="M261" i="7"/>
  <c r="L261" i="7"/>
  <c r="D261" i="7"/>
  <c r="I103" i="7"/>
  <c r="J103" i="7"/>
  <c r="K103" i="7"/>
  <c r="M103" i="7"/>
  <c r="L103" i="7"/>
  <c r="D103" i="7"/>
  <c r="I133" i="7"/>
  <c r="J133" i="7"/>
  <c r="K133" i="7"/>
  <c r="M133" i="7"/>
  <c r="L133" i="7"/>
  <c r="D133" i="7"/>
  <c r="D709" i="7"/>
  <c r="I161" i="7"/>
  <c r="J161" i="7"/>
  <c r="K161" i="7"/>
  <c r="M161" i="7"/>
  <c r="L161" i="7"/>
  <c r="D161" i="7"/>
  <c r="I158" i="7"/>
  <c r="J158" i="7"/>
  <c r="K158" i="7"/>
  <c r="M158" i="7"/>
  <c r="L158" i="7"/>
  <c r="D158" i="7"/>
  <c r="I710" i="7"/>
  <c r="J710" i="7"/>
  <c r="K710" i="7"/>
  <c r="M710" i="7"/>
  <c r="L710" i="7"/>
  <c r="D710" i="7"/>
  <c r="I49" i="7"/>
  <c r="J49" i="7"/>
  <c r="K49" i="7"/>
  <c r="M49" i="7"/>
  <c r="L49" i="7"/>
  <c r="D49" i="7"/>
  <c r="I316" i="7"/>
  <c r="J316" i="7"/>
  <c r="K316" i="7"/>
  <c r="M316" i="7"/>
  <c r="L316" i="7"/>
  <c r="D316" i="7"/>
  <c r="D711" i="7"/>
  <c r="I525" i="7"/>
  <c r="J525" i="7"/>
  <c r="K525" i="7"/>
  <c r="M525" i="7"/>
  <c r="L525" i="7"/>
  <c r="D525" i="7"/>
  <c r="I51" i="7"/>
  <c r="J51" i="7"/>
  <c r="K51" i="7"/>
  <c r="M51" i="7"/>
  <c r="L51" i="7"/>
  <c r="D51" i="7"/>
  <c r="I377" i="7"/>
  <c r="J377" i="7"/>
  <c r="K377" i="7"/>
  <c r="M377" i="7"/>
  <c r="L377" i="7"/>
  <c r="D377" i="7"/>
  <c r="I167" i="7"/>
  <c r="J167" i="7"/>
  <c r="K167" i="7"/>
  <c r="M167" i="7"/>
  <c r="L167" i="7"/>
  <c r="D167" i="7"/>
  <c r="I712" i="7"/>
  <c r="J712" i="7"/>
  <c r="K712" i="7"/>
  <c r="M712" i="7"/>
  <c r="L712" i="7"/>
  <c r="D712" i="7"/>
  <c r="I458" i="7"/>
  <c r="J458" i="7"/>
  <c r="K458" i="7"/>
  <c r="M458" i="7"/>
  <c r="L458" i="7"/>
  <c r="D458" i="7"/>
  <c r="I175" i="7"/>
  <c r="J175" i="7"/>
  <c r="K175" i="7"/>
  <c r="M175" i="7"/>
  <c r="L175" i="7"/>
  <c r="D175" i="7"/>
  <c r="I384" i="7"/>
  <c r="J384" i="7"/>
  <c r="K384" i="7"/>
  <c r="M384" i="7"/>
  <c r="L384" i="7"/>
  <c r="D384" i="7"/>
  <c r="I380" i="7"/>
  <c r="J380" i="7"/>
  <c r="K380" i="7"/>
  <c r="M380" i="7"/>
  <c r="L380" i="7"/>
  <c r="D380" i="7"/>
  <c r="I422" i="7"/>
  <c r="J422" i="7"/>
  <c r="K422" i="7"/>
  <c r="M422" i="7"/>
  <c r="L422" i="7"/>
  <c r="D422" i="7"/>
  <c r="I713" i="7"/>
  <c r="J713" i="7"/>
  <c r="K713" i="7"/>
  <c r="M713" i="7"/>
  <c r="L713" i="7"/>
  <c r="D713" i="7"/>
  <c r="I59" i="7"/>
  <c r="J59" i="7"/>
  <c r="K59" i="7"/>
  <c r="M59" i="7"/>
  <c r="L59" i="7"/>
  <c r="D59" i="7"/>
  <c r="I714" i="7"/>
  <c r="J714" i="7"/>
  <c r="K714" i="7"/>
  <c r="M714" i="7"/>
  <c r="L714" i="7"/>
  <c r="D714" i="7"/>
  <c r="I107" i="7"/>
  <c r="J107" i="7"/>
  <c r="K107" i="7"/>
  <c r="M107" i="7"/>
  <c r="L107" i="7"/>
  <c r="D107" i="7"/>
  <c r="I715" i="7"/>
  <c r="J715" i="7"/>
  <c r="K715" i="7"/>
  <c r="M715" i="7"/>
  <c r="L715" i="7"/>
  <c r="D715" i="7"/>
  <c r="I533" i="7"/>
  <c r="J533" i="7"/>
  <c r="K533" i="7"/>
  <c r="M533" i="7"/>
  <c r="L533" i="7"/>
  <c r="D533" i="7"/>
  <c r="I126" i="7"/>
  <c r="J126" i="7"/>
  <c r="K126" i="7"/>
  <c r="M126" i="7"/>
  <c r="L126" i="7"/>
  <c r="D126" i="7"/>
  <c r="I716" i="7"/>
  <c r="J716" i="7"/>
  <c r="K716" i="7"/>
  <c r="M716" i="7"/>
  <c r="L716" i="7"/>
  <c r="D716" i="7"/>
  <c r="D717" i="7"/>
  <c r="I492" i="7"/>
  <c r="J492" i="7"/>
  <c r="K492" i="7"/>
  <c r="M492" i="7"/>
  <c r="L492" i="7"/>
  <c r="D492" i="7"/>
  <c r="I335" i="7"/>
  <c r="J335" i="7"/>
  <c r="K335" i="7"/>
  <c r="M335" i="7"/>
  <c r="L335" i="7"/>
  <c r="D335" i="7"/>
  <c r="I203" i="7"/>
  <c r="J203" i="7"/>
  <c r="K203" i="7"/>
  <c r="M203" i="7"/>
  <c r="L203" i="7"/>
  <c r="D203" i="7"/>
  <c r="D718" i="7"/>
  <c r="I719" i="7"/>
  <c r="J719" i="7"/>
  <c r="K719" i="7"/>
  <c r="M719" i="7"/>
  <c r="L719" i="7"/>
  <c r="D719" i="7"/>
  <c r="D720" i="7"/>
  <c r="I405" i="7"/>
  <c r="J405" i="7"/>
  <c r="K405" i="7"/>
  <c r="M405" i="7"/>
  <c r="L405" i="7"/>
  <c r="D405" i="7"/>
  <c r="I721" i="7"/>
  <c r="J721" i="7"/>
  <c r="K721" i="7"/>
  <c r="M721" i="7"/>
  <c r="L721" i="7"/>
  <c r="D721" i="7"/>
  <c r="I211" i="7"/>
  <c r="J211" i="7"/>
  <c r="K211" i="7"/>
  <c r="M211" i="7"/>
  <c r="L211" i="7"/>
  <c r="D211" i="7"/>
  <c r="I722" i="7"/>
  <c r="J722" i="7"/>
  <c r="K722" i="7"/>
  <c r="M722" i="7"/>
  <c r="L722" i="7"/>
  <c r="D722" i="7"/>
  <c r="I499" i="7"/>
  <c r="J499" i="7"/>
  <c r="K499" i="7"/>
  <c r="M499" i="7"/>
  <c r="L499" i="7"/>
  <c r="D499" i="7"/>
  <c r="I723" i="7"/>
  <c r="J723" i="7"/>
  <c r="K723" i="7"/>
  <c r="M723" i="7"/>
  <c r="L723" i="7"/>
  <c r="D723" i="7"/>
  <c r="I39" i="7"/>
  <c r="J39" i="7"/>
  <c r="K39" i="7"/>
  <c r="M39" i="7"/>
  <c r="L39" i="7"/>
  <c r="D39" i="7"/>
  <c r="I144" i="7"/>
  <c r="J144" i="7"/>
  <c r="K144" i="7"/>
  <c r="M144" i="7"/>
  <c r="L144" i="7"/>
  <c r="D144" i="7"/>
  <c r="I293" i="7"/>
  <c r="J293" i="7"/>
  <c r="K293" i="7"/>
  <c r="M293" i="7"/>
  <c r="L293" i="7"/>
  <c r="D293" i="7"/>
  <c r="I32" i="7"/>
  <c r="J32" i="7"/>
  <c r="K32" i="7"/>
  <c r="M32" i="7"/>
  <c r="L32" i="7"/>
  <c r="D32" i="7"/>
  <c r="I724" i="7"/>
  <c r="J724" i="7"/>
  <c r="K724" i="7"/>
  <c r="M724" i="7"/>
  <c r="L724" i="7"/>
  <c r="D724" i="7"/>
  <c r="I376" i="7"/>
  <c r="J376" i="7"/>
  <c r="K376" i="7"/>
  <c r="M376" i="7"/>
  <c r="L376" i="7"/>
  <c r="D376" i="7"/>
  <c r="I117" i="7"/>
  <c r="J117" i="7"/>
  <c r="K117" i="7"/>
  <c r="M117" i="7"/>
  <c r="L117" i="7"/>
  <c r="D117" i="7"/>
  <c r="I194" i="7"/>
  <c r="J194" i="7"/>
  <c r="K194" i="7"/>
  <c r="M194" i="7"/>
  <c r="L194" i="7"/>
  <c r="D194" i="7"/>
  <c r="D725" i="7"/>
  <c r="I38" i="7"/>
  <c r="J38" i="7"/>
  <c r="K38" i="7"/>
  <c r="M38" i="7"/>
  <c r="L38" i="7"/>
  <c r="D38" i="7"/>
  <c r="I130" i="7"/>
  <c r="J130" i="7"/>
  <c r="K130" i="7"/>
  <c r="M130" i="7"/>
  <c r="L130" i="7"/>
  <c r="D130" i="7"/>
  <c r="I313" i="7"/>
  <c r="J313" i="7"/>
  <c r="K313" i="7"/>
  <c r="M313" i="7"/>
  <c r="L313" i="7"/>
  <c r="D313" i="7"/>
  <c r="I171" i="7"/>
  <c r="J171" i="7"/>
  <c r="K171" i="7"/>
  <c r="M171" i="7"/>
  <c r="L171" i="7"/>
  <c r="D171" i="7"/>
  <c r="D726" i="7"/>
  <c r="I428" i="7"/>
  <c r="J428" i="7"/>
  <c r="K428" i="7"/>
  <c r="M428" i="7"/>
  <c r="L428" i="7"/>
  <c r="D428" i="7"/>
  <c r="I120" i="7"/>
  <c r="J120" i="7"/>
  <c r="K120" i="7"/>
  <c r="M120" i="7"/>
  <c r="L120" i="7"/>
  <c r="D120" i="7"/>
  <c r="I727" i="7"/>
  <c r="J727" i="7"/>
  <c r="K727" i="7"/>
  <c r="M727" i="7"/>
  <c r="L727" i="7"/>
  <c r="D727" i="7"/>
  <c r="I292" i="7"/>
  <c r="J292" i="7"/>
  <c r="K292" i="7"/>
  <c r="M292" i="7"/>
  <c r="L292" i="7"/>
  <c r="D292" i="7"/>
  <c r="D728" i="7"/>
  <c r="I28" i="7"/>
  <c r="J28" i="7"/>
  <c r="K28" i="7"/>
  <c r="M28" i="7"/>
  <c r="L28" i="7"/>
  <c r="D28" i="7"/>
  <c r="I390" i="7"/>
  <c r="J390" i="7"/>
  <c r="K390" i="7"/>
  <c r="M390" i="7"/>
  <c r="L390" i="7"/>
  <c r="D390" i="7"/>
  <c r="I221" i="7"/>
  <c r="J221" i="7"/>
  <c r="K221" i="7"/>
  <c r="M221" i="7"/>
  <c r="L221" i="7"/>
  <c r="D221" i="7"/>
  <c r="I198" i="7"/>
  <c r="J198" i="7"/>
  <c r="K198" i="7"/>
  <c r="M198" i="7"/>
  <c r="L198" i="7"/>
  <c r="D198" i="7"/>
  <c r="I729" i="7"/>
  <c r="J729" i="7"/>
  <c r="K729" i="7"/>
  <c r="M729" i="7"/>
  <c r="L729" i="7"/>
  <c r="D729" i="7"/>
  <c r="I414" i="7"/>
  <c r="J414" i="7"/>
  <c r="K414" i="7"/>
  <c r="M414" i="7"/>
  <c r="L414" i="7"/>
  <c r="D414" i="7"/>
  <c r="I491" i="7"/>
  <c r="J491" i="7"/>
  <c r="K491" i="7"/>
  <c r="M491" i="7"/>
  <c r="L491" i="7"/>
  <c r="D491" i="7"/>
  <c r="I730" i="7"/>
  <c r="J730" i="7"/>
  <c r="K730" i="7"/>
  <c r="M730" i="7"/>
  <c r="L730" i="7"/>
  <c r="D730" i="7"/>
  <c r="I182" i="7"/>
  <c r="J182" i="7"/>
  <c r="K182" i="7"/>
  <c r="M182" i="7"/>
  <c r="L182" i="7"/>
  <c r="D182" i="7"/>
  <c r="I515" i="7"/>
  <c r="J515" i="7"/>
  <c r="K515" i="7"/>
  <c r="M515" i="7"/>
  <c r="L515" i="7"/>
  <c r="D515" i="7"/>
  <c r="I350" i="7"/>
  <c r="J350" i="7"/>
  <c r="K350" i="7"/>
  <c r="M350" i="7"/>
  <c r="L350" i="7"/>
  <c r="D350" i="7"/>
  <c r="I265" i="7"/>
  <c r="J265" i="7"/>
  <c r="K265" i="7"/>
  <c r="M265" i="7"/>
  <c r="L265" i="7"/>
  <c r="D265" i="7"/>
  <c r="I434" i="7"/>
  <c r="J434" i="7"/>
  <c r="K434" i="7"/>
  <c r="M434" i="7"/>
  <c r="L434" i="7"/>
  <c r="D434" i="7"/>
  <c r="I266" i="7"/>
  <c r="J266" i="7"/>
  <c r="K266" i="7"/>
  <c r="M266" i="7"/>
  <c r="L266" i="7"/>
  <c r="D266" i="7"/>
  <c r="I731" i="7"/>
  <c r="J731" i="7"/>
  <c r="K731" i="7"/>
  <c r="M731" i="7"/>
  <c r="L731" i="7"/>
  <c r="D731" i="7"/>
  <c r="I383" i="7"/>
  <c r="J383" i="7"/>
  <c r="K383" i="7"/>
  <c r="M383" i="7"/>
  <c r="L383" i="7"/>
  <c r="D383" i="7"/>
  <c r="I349" i="7"/>
  <c r="J349" i="7"/>
  <c r="K349" i="7"/>
  <c r="M349" i="7"/>
  <c r="L349" i="7"/>
  <c r="D349" i="7"/>
  <c r="I732" i="7"/>
  <c r="J732" i="7"/>
  <c r="K732" i="7"/>
  <c r="M732" i="7"/>
  <c r="L732" i="7"/>
  <c r="D732" i="7"/>
  <c r="I243" i="7"/>
  <c r="J243" i="7"/>
  <c r="K243" i="7"/>
  <c r="M243" i="7"/>
  <c r="L243" i="7"/>
  <c r="D243" i="7"/>
  <c r="I382" i="7"/>
  <c r="J382" i="7"/>
  <c r="K382" i="7"/>
  <c r="M382" i="7"/>
  <c r="L382" i="7"/>
  <c r="D382" i="7"/>
  <c r="I374" i="7"/>
  <c r="J374" i="7"/>
  <c r="K374" i="7"/>
  <c r="M374" i="7"/>
  <c r="L374" i="7"/>
  <c r="D374" i="7"/>
  <c r="I110" i="7"/>
  <c r="J110" i="7"/>
  <c r="K110" i="7"/>
  <c r="M110" i="7"/>
  <c r="L110" i="7"/>
  <c r="D110" i="7"/>
  <c r="I134" i="7"/>
  <c r="J134" i="7"/>
  <c r="K134" i="7"/>
  <c r="M134" i="7"/>
  <c r="L134" i="7"/>
  <c r="D134" i="7"/>
  <c r="I230" i="7"/>
  <c r="J230" i="7"/>
  <c r="K230" i="7"/>
  <c r="M230" i="7"/>
  <c r="L230" i="7"/>
  <c r="D230" i="7"/>
  <c r="D733" i="7"/>
  <c r="I284" i="7"/>
  <c r="J284" i="7"/>
  <c r="K284" i="7"/>
  <c r="M284" i="7"/>
  <c r="L284" i="7"/>
  <c r="D284" i="7"/>
  <c r="I734" i="7"/>
  <c r="J734" i="7"/>
  <c r="K734" i="7"/>
  <c r="M734" i="7"/>
  <c r="L734" i="7"/>
  <c r="D734" i="7"/>
  <c r="I426" i="7"/>
  <c r="J426" i="7"/>
  <c r="K426" i="7"/>
  <c r="M426" i="7"/>
  <c r="L426" i="7"/>
  <c r="D426" i="7"/>
  <c r="D735" i="7"/>
  <c r="I152" i="7"/>
  <c r="J152" i="7"/>
  <c r="K152" i="7"/>
  <c r="M152" i="7"/>
  <c r="L152" i="7"/>
  <c r="D152" i="7"/>
  <c r="I736" i="7"/>
  <c r="J736" i="7"/>
  <c r="K736" i="7"/>
  <c r="M736" i="7"/>
  <c r="L736" i="7"/>
  <c r="D736" i="7"/>
  <c r="I24" i="7"/>
  <c r="J24" i="7"/>
  <c r="K24" i="7"/>
  <c r="M24" i="7"/>
  <c r="L24" i="7"/>
  <c r="D24" i="7"/>
  <c r="D737" i="7"/>
  <c r="I296" i="7"/>
  <c r="J296" i="7"/>
  <c r="K296" i="7"/>
  <c r="M296" i="7"/>
  <c r="L296" i="7"/>
  <c r="D296" i="7"/>
  <c r="I181" i="7"/>
  <c r="J181" i="7"/>
  <c r="K181" i="7"/>
  <c r="M181" i="7"/>
  <c r="L181" i="7"/>
  <c r="D181" i="7"/>
  <c r="I257" i="7"/>
  <c r="J257" i="7"/>
  <c r="K257" i="7"/>
  <c r="M257" i="7"/>
  <c r="L257" i="7"/>
  <c r="D257" i="7"/>
  <c r="I275" i="7"/>
  <c r="J275" i="7"/>
  <c r="K275" i="7"/>
  <c r="M275" i="7"/>
  <c r="L275" i="7"/>
  <c r="D275" i="7"/>
  <c r="D738" i="7"/>
  <c r="I165" i="7"/>
  <c r="J165" i="7"/>
  <c r="K165" i="7"/>
  <c r="M165" i="7"/>
  <c r="L165" i="7"/>
  <c r="D165" i="7"/>
  <c r="D739" i="7"/>
  <c r="I305" i="7"/>
  <c r="J305" i="7"/>
  <c r="K305" i="7"/>
  <c r="M305" i="7"/>
  <c r="L305" i="7"/>
  <c r="D305" i="7"/>
  <c r="I327" i="7"/>
  <c r="J327" i="7"/>
  <c r="K327" i="7"/>
  <c r="M327" i="7"/>
  <c r="L327" i="7"/>
  <c r="D327" i="7"/>
  <c r="I78" i="7"/>
  <c r="J78" i="7"/>
  <c r="K78" i="7"/>
  <c r="M78" i="7"/>
  <c r="L78" i="7"/>
  <c r="D78" i="7"/>
  <c r="I487" i="7"/>
  <c r="J487" i="7"/>
  <c r="K487" i="7"/>
  <c r="M487" i="7"/>
  <c r="L487" i="7"/>
  <c r="D487" i="7"/>
  <c r="I404" i="7"/>
  <c r="J404" i="7"/>
  <c r="K404" i="7"/>
  <c r="M404" i="7"/>
  <c r="L404" i="7"/>
  <c r="D404" i="7"/>
  <c r="I740" i="7"/>
  <c r="J740" i="7"/>
  <c r="K740" i="7"/>
  <c r="M740" i="7"/>
  <c r="L740" i="7"/>
  <c r="D740" i="7"/>
  <c r="D741" i="7"/>
  <c r="I387" i="7"/>
  <c r="J387" i="7"/>
  <c r="K387" i="7"/>
  <c r="M387" i="7"/>
  <c r="L387" i="7"/>
  <c r="D387" i="7"/>
  <c r="I90" i="7"/>
  <c r="J90" i="7"/>
  <c r="K90" i="7"/>
  <c r="M90" i="7"/>
  <c r="L90" i="7"/>
  <c r="D90" i="7"/>
  <c r="I367" i="7"/>
  <c r="J367" i="7"/>
  <c r="K367" i="7"/>
  <c r="M367" i="7"/>
  <c r="L367" i="7"/>
  <c r="D367" i="7"/>
  <c r="I256" i="7"/>
  <c r="J256" i="7"/>
  <c r="K256" i="7"/>
  <c r="M256" i="7"/>
  <c r="L256" i="7"/>
  <c r="D256" i="7"/>
  <c r="I125" i="7"/>
  <c r="J125" i="7"/>
  <c r="K125" i="7"/>
  <c r="M125" i="7"/>
  <c r="L125" i="7"/>
  <c r="D125" i="7"/>
  <c r="I185" i="7"/>
  <c r="J185" i="7"/>
  <c r="K185" i="7"/>
  <c r="M185" i="7"/>
  <c r="L185" i="7"/>
  <c r="D185" i="7"/>
  <c r="I179" i="7"/>
  <c r="J179" i="7"/>
  <c r="K179" i="7"/>
  <c r="M179" i="7"/>
  <c r="L179" i="7"/>
  <c r="D179" i="7"/>
  <c r="I172" i="7"/>
  <c r="J172" i="7"/>
  <c r="K172" i="7"/>
  <c r="M172" i="7"/>
  <c r="L172" i="7"/>
  <c r="D172" i="7"/>
  <c r="I443" i="7"/>
  <c r="J443" i="7"/>
  <c r="K443" i="7"/>
  <c r="M443" i="7"/>
  <c r="L443" i="7"/>
  <c r="D443" i="7"/>
  <c r="I184" i="7"/>
  <c r="J184" i="7"/>
  <c r="K184" i="7"/>
  <c r="M184" i="7"/>
  <c r="L184" i="7"/>
  <c r="D184" i="7"/>
  <c r="I742" i="7"/>
  <c r="J742" i="7"/>
  <c r="K742" i="7"/>
  <c r="M742" i="7"/>
  <c r="L742" i="7"/>
  <c r="D742" i="7"/>
  <c r="I108" i="7"/>
  <c r="J108" i="7"/>
  <c r="K108" i="7"/>
  <c r="M108" i="7"/>
  <c r="L108" i="7"/>
  <c r="D108" i="7"/>
  <c r="D743" i="7"/>
  <c r="D744" i="7"/>
  <c r="I392" i="7"/>
  <c r="J392" i="7"/>
  <c r="K392" i="7"/>
  <c r="M392" i="7"/>
  <c r="L392" i="7"/>
  <c r="D392" i="7"/>
  <c r="I57" i="7"/>
  <c r="J57" i="7"/>
  <c r="K57" i="7"/>
  <c r="M57" i="7"/>
  <c r="L57" i="7"/>
  <c r="D57" i="7"/>
  <c r="I192" i="7"/>
  <c r="J192" i="7"/>
  <c r="K192" i="7"/>
  <c r="M192" i="7"/>
  <c r="L192" i="7"/>
  <c r="D192" i="7"/>
  <c r="D745" i="7"/>
  <c r="I74" i="7"/>
  <c r="J74" i="7"/>
  <c r="K74" i="7"/>
  <c r="M74" i="7"/>
  <c r="L74" i="7"/>
  <c r="D74" i="7"/>
  <c r="I94" i="7"/>
  <c r="J94" i="7"/>
  <c r="K94" i="7"/>
  <c r="M94" i="7"/>
  <c r="L94" i="7"/>
  <c r="D94" i="7"/>
  <c r="I233" i="7"/>
  <c r="J233" i="7"/>
  <c r="K233" i="7"/>
  <c r="M233" i="7"/>
  <c r="L233" i="7"/>
  <c r="D233" i="7"/>
  <c r="I6" i="7"/>
  <c r="J6" i="7"/>
  <c r="K6" i="7"/>
  <c r="M6" i="7"/>
  <c r="L6" i="7"/>
  <c r="D6" i="7"/>
  <c r="D746" i="7"/>
  <c r="D747" i="7"/>
  <c r="I360" i="7"/>
  <c r="J360" i="7"/>
  <c r="K360" i="7"/>
  <c r="M360" i="7"/>
  <c r="L360" i="7"/>
  <c r="D360" i="7"/>
  <c r="I218" i="7"/>
  <c r="J218" i="7"/>
  <c r="K218" i="7"/>
  <c r="M218" i="7"/>
  <c r="L218" i="7"/>
  <c r="D218" i="7"/>
  <c r="I748" i="7"/>
  <c r="J748" i="7"/>
  <c r="K748" i="7"/>
  <c r="M748" i="7"/>
  <c r="L748" i="7"/>
  <c r="D748" i="7"/>
  <c r="I749" i="7"/>
  <c r="J749" i="7"/>
  <c r="K749" i="7"/>
  <c r="M749" i="7"/>
  <c r="L749" i="7"/>
  <c r="D749" i="7"/>
  <c r="I541" i="7"/>
  <c r="J541" i="7"/>
  <c r="K541" i="7"/>
  <c r="M541" i="7"/>
  <c r="L541" i="7"/>
  <c r="D541" i="7"/>
  <c r="I232" i="7"/>
  <c r="J232" i="7"/>
  <c r="K232" i="7"/>
  <c r="M232" i="7"/>
  <c r="L232" i="7"/>
  <c r="D232" i="7"/>
  <c r="I447" i="7"/>
  <c r="J447" i="7"/>
  <c r="K447" i="7"/>
  <c r="M447" i="7"/>
  <c r="L447" i="7"/>
  <c r="D447" i="7"/>
  <c r="I79" i="7"/>
  <c r="J79" i="7"/>
  <c r="K79" i="7"/>
  <c r="M79" i="7"/>
  <c r="L79" i="7"/>
  <c r="D79" i="7"/>
  <c r="I121" i="7"/>
  <c r="J121" i="7"/>
  <c r="K121" i="7"/>
  <c r="M121" i="7"/>
  <c r="L121" i="7"/>
  <c r="D121" i="7"/>
  <c r="I750" i="7"/>
  <c r="J750" i="7"/>
  <c r="K750" i="7"/>
  <c r="M750" i="7"/>
  <c r="L750" i="7"/>
  <c r="D750" i="7"/>
  <c r="I421" i="7"/>
  <c r="J421" i="7"/>
  <c r="K421" i="7"/>
  <c r="M421" i="7"/>
  <c r="L421" i="7"/>
  <c r="D421" i="7"/>
  <c r="I83" i="7"/>
  <c r="J83" i="7"/>
  <c r="K83" i="7"/>
  <c r="M83" i="7"/>
  <c r="L83" i="7"/>
  <c r="D83" i="7"/>
  <c r="D751" i="7"/>
  <c r="I752" i="7"/>
  <c r="J752" i="7"/>
  <c r="K752" i="7"/>
  <c r="M752" i="7"/>
  <c r="L752" i="7"/>
  <c r="D752" i="7"/>
  <c r="I87" i="7"/>
  <c r="J87" i="7"/>
  <c r="K87" i="7"/>
  <c r="M87" i="7"/>
  <c r="L87" i="7"/>
  <c r="D87" i="7"/>
  <c r="I123" i="7"/>
  <c r="J123" i="7"/>
  <c r="K123" i="7"/>
  <c r="M123" i="7"/>
  <c r="L123" i="7"/>
  <c r="D123" i="7"/>
  <c r="I166" i="7"/>
  <c r="J166" i="7"/>
  <c r="K166" i="7"/>
  <c r="M166" i="7"/>
  <c r="L166" i="7"/>
  <c r="D166" i="7"/>
  <c r="I503" i="7"/>
  <c r="J503" i="7"/>
  <c r="K503" i="7"/>
  <c r="M503" i="7"/>
  <c r="L503" i="7"/>
  <c r="D503" i="7"/>
  <c r="D753" i="7"/>
  <c r="I226" i="7"/>
  <c r="J226" i="7"/>
  <c r="K226" i="7"/>
  <c r="M226" i="7"/>
  <c r="L226" i="7"/>
  <c r="D226" i="7"/>
  <c r="I208" i="7"/>
  <c r="J208" i="7"/>
  <c r="K208" i="7"/>
  <c r="M208" i="7"/>
  <c r="L208" i="7"/>
  <c r="D208" i="7"/>
  <c r="D754" i="7"/>
  <c r="I223" i="7"/>
  <c r="J223" i="7"/>
  <c r="K223" i="7"/>
  <c r="M223" i="7"/>
  <c r="L223" i="7"/>
  <c r="D223" i="7"/>
  <c r="I755" i="7"/>
  <c r="J755" i="7"/>
  <c r="K755" i="7"/>
  <c r="M755" i="7"/>
  <c r="L755" i="7"/>
  <c r="D755" i="7"/>
  <c r="I756" i="7"/>
  <c r="J756" i="7"/>
  <c r="K756" i="7"/>
  <c r="M756" i="7"/>
  <c r="L756" i="7"/>
  <c r="D756" i="7"/>
  <c r="I160" i="7"/>
  <c r="J160" i="7"/>
  <c r="K160" i="7"/>
  <c r="M160" i="7"/>
  <c r="L160" i="7"/>
  <c r="D160" i="7"/>
  <c r="I88" i="7"/>
  <c r="J88" i="7"/>
  <c r="K88" i="7"/>
  <c r="M88" i="7"/>
  <c r="L88" i="7"/>
  <c r="D88" i="7"/>
  <c r="I451" i="7"/>
  <c r="J451" i="7"/>
  <c r="K451" i="7"/>
  <c r="M451" i="7"/>
  <c r="L451" i="7"/>
  <c r="D451" i="7"/>
  <c r="I67" i="7"/>
  <c r="J67" i="7"/>
  <c r="K67" i="7"/>
  <c r="M67" i="7"/>
  <c r="L67" i="7"/>
  <c r="D67" i="7"/>
  <c r="I80" i="7"/>
  <c r="J80" i="7"/>
  <c r="K80" i="7"/>
  <c r="M80" i="7"/>
  <c r="L80" i="7"/>
  <c r="D80" i="7"/>
  <c r="I339" i="7"/>
  <c r="J339" i="7"/>
  <c r="K339" i="7"/>
  <c r="M339" i="7"/>
  <c r="L339" i="7"/>
  <c r="D339" i="7"/>
  <c r="D757" i="7"/>
  <c r="I113" i="7"/>
  <c r="J113" i="7"/>
  <c r="K113" i="7"/>
  <c r="M113" i="7"/>
  <c r="L113" i="7"/>
  <c r="D113" i="7"/>
  <c r="I34" i="7"/>
  <c r="J34" i="7"/>
  <c r="K34" i="7"/>
  <c r="M34" i="7"/>
  <c r="L34" i="7"/>
  <c r="D34" i="7"/>
  <c r="I109" i="7"/>
  <c r="J109" i="7"/>
  <c r="K109" i="7"/>
  <c r="M109" i="7"/>
  <c r="L109" i="7"/>
  <c r="D109" i="7"/>
  <c r="I224" i="7"/>
  <c r="J224" i="7"/>
  <c r="K224" i="7"/>
  <c r="M224" i="7"/>
  <c r="L224" i="7"/>
  <c r="D224" i="7"/>
  <c r="I247" i="7"/>
  <c r="J247" i="7"/>
  <c r="K247" i="7"/>
  <c r="M247" i="7"/>
  <c r="L247" i="7"/>
  <c r="D247" i="7"/>
  <c r="I517" i="7"/>
  <c r="J517" i="7"/>
  <c r="K517" i="7"/>
  <c r="M517" i="7"/>
  <c r="L517" i="7"/>
  <c r="D517" i="7"/>
  <c r="I348" i="7"/>
  <c r="J348" i="7"/>
  <c r="K348" i="7"/>
  <c r="M348" i="7"/>
  <c r="L348" i="7"/>
  <c r="D348" i="7"/>
  <c r="I318" i="7"/>
  <c r="J318" i="7"/>
  <c r="K318" i="7"/>
  <c r="M318" i="7"/>
  <c r="L318" i="7"/>
  <c r="D318" i="7"/>
  <c r="I758" i="7"/>
  <c r="J758" i="7"/>
  <c r="K758" i="7"/>
  <c r="M758" i="7"/>
  <c r="L758" i="7"/>
  <c r="D758" i="7"/>
  <c r="I138" i="7"/>
  <c r="J138" i="7"/>
  <c r="K138" i="7"/>
  <c r="M138" i="7"/>
  <c r="L138" i="7"/>
  <c r="D138" i="7"/>
  <c r="I163" i="7"/>
  <c r="J163" i="7"/>
  <c r="K163" i="7"/>
  <c r="M163" i="7"/>
  <c r="L163" i="7"/>
  <c r="D163" i="7"/>
  <c r="I63" i="7"/>
  <c r="J63" i="7"/>
  <c r="K63" i="7"/>
  <c r="M63" i="7"/>
  <c r="L63" i="7"/>
  <c r="D63" i="7"/>
  <c r="I759" i="7"/>
  <c r="J759" i="7"/>
  <c r="K759" i="7"/>
  <c r="M759" i="7"/>
  <c r="L759" i="7"/>
  <c r="D759" i="7"/>
  <c r="I452" i="7"/>
  <c r="J452" i="7"/>
  <c r="K452" i="7"/>
  <c r="M452" i="7"/>
  <c r="L452" i="7"/>
  <c r="D452" i="7"/>
  <c r="I400" i="7"/>
  <c r="J400" i="7"/>
  <c r="K400" i="7"/>
  <c r="M400" i="7"/>
  <c r="L400" i="7"/>
  <c r="D400" i="7"/>
  <c r="I356" i="7"/>
  <c r="J356" i="7"/>
  <c r="K356" i="7"/>
  <c r="M356" i="7"/>
  <c r="L356" i="7"/>
  <c r="D356" i="7"/>
  <c r="I760" i="7"/>
  <c r="J760" i="7"/>
  <c r="K760" i="7"/>
  <c r="M760" i="7"/>
  <c r="L760" i="7"/>
  <c r="D760" i="7"/>
  <c r="I761" i="7"/>
  <c r="J761" i="7"/>
  <c r="K761" i="7"/>
  <c r="M761" i="7"/>
  <c r="L761" i="7"/>
  <c r="D761" i="7"/>
  <c r="I762" i="7"/>
  <c r="J762" i="7"/>
  <c r="K762" i="7"/>
  <c r="M762" i="7"/>
  <c r="L762" i="7"/>
  <c r="D762" i="7"/>
  <c r="I2" i="7"/>
  <c r="J2" i="7"/>
  <c r="K2" i="7"/>
  <c r="M2" i="7"/>
  <c r="L2" i="7"/>
  <c r="D2" i="7"/>
  <c r="D763" i="7"/>
  <c r="I254" i="7"/>
  <c r="J254" i="7"/>
  <c r="K254" i="7"/>
  <c r="M254" i="7"/>
  <c r="L254" i="7"/>
  <c r="D254" i="7"/>
  <c r="I131" i="7"/>
  <c r="J131" i="7"/>
  <c r="K131" i="7"/>
  <c r="M131" i="7"/>
  <c r="L131" i="7"/>
  <c r="D131" i="7"/>
  <c r="I173" i="7"/>
  <c r="J173" i="7"/>
  <c r="K173" i="7"/>
  <c r="M173" i="7"/>
  <c r="L173" i="7"/>
  <c r="D173" i="7"/>
  <c r="I466" i="7"/>
  <c r="J466" i="7"/>
  <c r="K466" i="7"/>
  <c r="M466" i="7"/>
  <c r="L466" i="7"/>
  <c r="D466" i="7"/>
  <c r="D764" i="7"/>
  <c r="I289" i="7"/>
  <c r="J289" i="7"/>
  <c r="K289" i="7"/>
  <c r="M289" i="7"/>
  <c r="L289" i="7"/>
  <c r="D289" i="7"/>
  <c r="I439" i="7"/>
  <c r="J439" i="7"/>
  <c r="K439" i="7"/>
  <c r="M439" i="7"/>
  <c r="L439" i="7"/>
  <c r="D439" i="7"/>
  <c r="I475" i="7"/>
  <c r="J475" i="7"/>
  <c r="K475" i="7"/>
  <c r="M475" i="7"/>
  <c r="L475" i="7"/>
  <c r="D475" i="7"/>
  <c r="I140" i="7"/>
  <c r="J140" i="7"/>
  <c r="K140" i="7"/>
  <c r="M140" i="7"/>
  <c r="L140" i="7"/>
  <c r="D140" i="7"/>
  <c r="I353" i="7"/>
  <c r="J353" i="7"/>
  <c r="K353" i="7"/>
  <c r="M353" i="7"/>
  <c r="L353" i="7"/>
  <c r="D353" i="7"/>
  <c r="I324" i="7"/>
  <c r="J324" i="7"/>
  <c r="K324" i="7"/>
  <c r="M324" i="7"/>
  <c r="L324" i="7"/>
  <c r="D324" i="7"/>
  <c r="I765" i="7"/>
  <c r="J765" i="7"/>
  <c r="K765" i="7"/>
  <c r="M765" i="7"/>
  <c r="L765" i="7"/>
  <c r="D765" i="7"/>
  <c r="I236" i="7"/>
  <c r="J236" i="7"/>
  <c r="K236" i="7"/>
  <c r="M236" i="7"/>
  <c r="L236" i="7"/>
  <c r="D236" i="7"/>
  <c r="D766" i="7"/>
  <c r="I398" i="7"/>
  <c r="J398" i="7"/>
  <c r="K398" i="7"/>
  <c r="M398" i="7"/>
  <c r="L398" i="7"/>
  <c r="D398" i="7"/>
  <c r="I539" i="7"/>
  <c r="J539" i="7"/>
  <c r="K539" i="7"/>
  <c r="M539" i="7"/>
  <c r="L539" i="7"/>
  <c r="D539" i="7"/>
  <c r="I372" i="7"/>
  <c r="J372" i="7"/>
  <c r="K372" i="7"/>
  <c r="M372" i="7"/>
  <c r="L372" i="7"/>
  <c r="D372" i="7"/>
  <c r="C602" i="7"/>
  <c r="B3" i="8"/>
  <c r="Q602" i="7"/>
  <c r="C522" i="7"/>
  <c r="Q522" i="7"/>
  <c r="C448" i="7"/>
  <c r="Q448" i="7"/>
  <c r="C486" i="7"/>
  <c r="Q486" i="7"/>
  <c r="C485" i="7"/>
  <c r="Q485" i="7"/>
  <c r="C515" i="7"/>
  <c r="Q515" i="7"/>
  <c r="C489" i="7"/>
  <c r="Q489" i="7"/>
  <c r="C456" i="7"/>
  <c r="Q456" i="7"/>
  <c r="C491" i="7"/>
  <c r="Q491" i="7"/>
  <c r="C454" i="7"/>
  <c r="Q454" i="7"/>
  <c r="C444" i="7"/>
  <c r="Q444" i="7"/>
  <c r="C439" i="7"/>
  <c r="Q439" i="7"/>
  <c r="C493" i="7"/>
  <c r="Q493" i="7"/>
  <c r="C521" i="7"/>
  <c r="Q521" i="7"/>
  <c r="C481" i="7"/>
  <c r="Q481" i="7"/>
  <c r="C479" i="7"/>
  <c r="Q479" i="7"/>
  <c r="C332" i="7"/>
  <c r="Q332" i="7"/>
  <c r="C433" i="7"/>
  <c r="Q433" i="7"/>
  <c r="C415" i="7"/>
  <c r="Q415" i="7"/>
  <c r="C471" i="7"/>
  <c r="Q471" i="7"/>
  <c r="C427" i="7"/>
  <c r="Q427" i="7"/>
  <c r="C459" i="7"/>
  <c r="Q459" i="7"/>
  <c r="C419" i="7"/>
  <c r="Q419" i="7"/>
  <c r="C487" i="7"/>
  <c r="Q487" i="7"/>
  <c r="C519" i="7"/>
  <c r="Q519" i="7"/>
  <c r="C452" i="7"/>
  <c r="Q452" i="7"/>
  <c r="C451" i="7"/>
  <c r="Q451" i="7"/>
  <c r="C507" i="7"/>
  <c r="Q507" i="7"/>
  <c r="C432" i="7"/>
  <c r="Q432" i="7"/>
  <c r="C523" i="7"/>
  <c r="Q523" i="7"/>
  <c r="C443" i="7"/>
  <c r="Q443" i="7"/>
  <c r="C469" i="7"/>
  <c r="Q469" i="7"/>
  <c r="C526" i="7"/>
  <c r="Q526" i="7"/>
  <c r="C482" i="7"/>
  <c r="Q482" i="7"/>
  <c r="C431" i="7"/>
  <c r="Q431" i="7"/>
  <c r="C517" i="7"/>
  <c r="Q517" i="7"/>
  <c r="C475" i="7"/>
  <c r="Q475" i="7"/>
  <c r="C516" i="7"/>
  <c r="Q516" i="7"/>
  <c r="C388" i="7"/>
  <c r="Q388" i="7"/>
  <c r="C477" i="7"/>
  <c r="Q477" i="7"/>
  <c r="C434" i="7"/>
  <c r="Q434" i="7"/>
  <c r="C463" i="7"/>
  <c r="Q463" i="7"/>
  <c r="C417" i="7"/>
  <c r="Q417" i="7"/>
  <c r="C450" i="7"/>
  <c r="Q450" i="7"/>
  <c r="C498" i="7"/>
  <c r="Q498" i="7"/>
  <c r="C495" i="7"/>
  <c r="Q495" i="7"/>
  <c r="C466" i="7"/>
  <c r="Q466" i="7"/>
  <c r="C441" i="7"/>
  <c r="Q441" i="7"/>
  <c r="C527" i="7"/>
  <c r="Q527" i="7"/>
  <c r="C506" i="7"/>
  <c r="Q506" i="7"/>
  <c r="C367" i="7"/>
  <c r="Q367" i="7"/>
  <c r="C510" i="7"/>
  <c r="Q510" i="7"/>
  <c r="C509" i="7"/>
  <c r="Q509" i="7"/>
  <c r="C514" i="7"/>
  <c r="Q514" i="7"/>
  <c r="C315" i="7"/>
  <c r="Q315" i="7"/>
  <c r="C157" i="7"/>
  <c r="Q157" i="7"/>
  <c r="C97" i="7"/>
  <c r="Q97" i="7"/>
  <c r="C323" i="7"/>
  <c r="Q323" i="7"/>
  <c r="C280" i="7"/>
  <c r="Q280" i="7"/>
  <c r="C342" i="7"/>
  <c r="Q342" i="7"/>
  <c r="C111" i="7"/>
  <c r="Q111" i="7"/>
  <c r="C353" i="7"/>
  <c r="Q353" i="7"/>
  <c r="C137" i="7"/>
  <c r="Q137" i="7"/>
  <c r="C151" i="7"/>
  <c r="Q151" i="7"/>
  <c r="C58" i="7"/>
  <c r="Q58" i="7"/>
  <c r="C44" i="7"/>
  <c r="Q44" i="7"/>
  <c r="C186" i="7"/>
  <c r="Q186" i="7"/>
  <c r="C120" i="7"/>
  <c r="Q120" i="7"/>
  <c r="C289" i="7"/>
  <c r="Q289" i="7"/>
  <c r="C177" i="7"/>
  <c r="Q177" i="7"/>
  <c r="C15" i="7"/>
  <c r="Q15" i="7"/>
  <c r="C93" i="7"/>
  <c r="Q93" i="7"/>
  <c r="C76" i="7"/>
  <c r="Q76" i="7"/>
  <c r="C355" i="7"/>
  <c r="Q355" i="7"/>
  <c r="C32" i="7"/>
  <c r="Q32" i="7"/>
  <c r="C200" i="7"/>
  <c r="Q200" i="7"/>
  <c r="C233" i="7"/>
  <c r="Q233" i="7"/>
  <c r="C130" i="7"/>
  <c r="Q130" i="7"/>
  <c r="C308" i="7"/>
  <c r="Q308" i="7"/>
  <c r="C239" i="7"/>
  <c r="Q239" i="7"/>
  <c r="C299" i="7"/>
  <c r="Q299" i="7"/>
  <c r="C305" i="7"/>
  <c r="Q305" i="7"/>
  <c r="C377" i="7"/>
  <c r="Q377" i="7"/>
  <c r="C61" i="7"/>
  <c r="Q61" i="7"/>
  <c r="C266" i="7"/>
  <c r="Q266" i="7"/>
  <c r="C252" i="7"/>
  <c r="Q252" i="7"/>
  <c r="C278" i="7"/>
  <c r="Q278" i="7"/>
  <c r="C282" i="7"/>
  <c r="Q282" i="7"/>
  <c r="C99" i="7"/>
  <c r="Q99" i="7"/>
  <c r="C220" i="7"/>
  <c r="Q220" i="7"/>
  <c r="C358" i="7"/>
  <c r="Q358" i="7"/>
  <c r="C380" i="7"/>
  <c r="Q380" i="7"/>
  <c r="C351" i="7"/>
  <c r="Q351" i="7"/>
  <c r="C50" i="7"/>
  <c r="Q50" i="7"/>
  <c r="C279" i="7"/>
  <c r="Q279" i="7"/>
  <c r="C202" i="7"/>
  <c r="Q202" i="7"/>
  <c r="C335" i="7"/>
  <c r="Q335" i="7"/>
  <c r="C68" i="7"/>
  <c r="Q68" i="7"/>
  <c r="C125" i="7"/>
  <c r="Q125" i="7"/>
  <c r="C373" i="7"/>
  <c r="Q373" i="7"/>
  <c r="C158" i="7"/>
  <c r="Q158" i="7"/>
  <c r="C221" i="7"/>
  <c r="Q221" i="7"/>
  <c r="C31" i="7"/>
  <c r="Q31" i="7"/>
  <c r="C119" i="7"/>
  <c r="Q119" i="7"/>
  <c r="C71" i="7"/>
  <c r="Q71" i="7"/>
  <c r="C301" i="7"/>
  <c r="Q301" i="7"/>
  <c r="C357" i="7"/>
  <c r="Q357" i="7"/>
  <c r="C62" i="7"/>
  <c r="Q62" i="7"/>
  <c r="C293" i="7"/>
  <c r="Q293" i="7"/>
  <c r="C283" i="7"/>
  <c r="Q283" i="7"/>
  <c r="C45" i="7"/>
  <c r="Q45" i="7"/>
  <c r="C188" i="7"/>
  <c r="Q188" i="7"/>
  <c r="C312" i="7"/>
  <c r="Q312" i="7"/>
  <c r="C298" i="7"/>
  <c r="Q298" i="7"/>
  <c r="C320" i="7"/>
  <c r="Q320" i="7"/>
  <c r="C26" i="7"/>
  <c r="Q26" i="7"/>
  <c r="C189" i="7"/>
  <c r="Q189" i="7"/>
  <c r="C166" i="7"/>
  <c r="Q166" i="7"/>
  <c r="C154" i="7"/>
  <c r="Q154" i="7"/>
  <c r="C48" i="7"/>
  <c r="Q48" i="7"/>
  <c r="C159" i="7"/>
  <c r="Q159" i="7"/>
  <c r="C382" i="7"/>
  <c r="Q382" i="7"/>
  <c r="C490" i="7"/>
  <c r="Q490" i="7"/>
  <c r="C420" i="7"/>
  <c r="Q420" i="7"/>
  <c r="C421" i="7"/>
  <c r="Q421" i="7"/>
  <c r="C316" i="7"/>
  <c r="Q316" i="7"/>
  <c r="C405" i="7"/>
  <c r="Q405" i="7"/>
  <c r="C413" i="7"/>
  <c r="Q413" i="7"/>
  <c r="C393" i="7"/>
  <c r="Q393" i="7"/>
  <c r="C344" i="7"/>
  <c r="Q344" i="7"/>
  <c r="C384" i="7"/>
  <c r="Q384" i="7"/>
  <c r="C349" i="7"/>
  <c r="Q349" i="7"/>
  <c r="C376" i="7"/>
  <c r="Q376" i="7"/>
  <c r="C389" i="7"/>
  <c r="Q389" i="7"/>
  <c r="C423" i="7"/>
  <c r="Q423" i="7"/>
  <c r="C402" i="7"/>
  <c r="Q402" i="7"/>
  <c r="C397" i="7"/>
  <c r="Q397" i="7"/>
  <c r="C359" i="7"/>
  <c r="Q359" i="7"/>
  <c r="C404" i="7"/>
  <c r="Q404" i="7"/>
  <c r="C496" i="7"/>
  <c r="Q496" i="7"/>
  <c r="C437" i="7"/>
  <c r="Q437" i="7"/>
  <c r="C407" i="7"/>
  <c r="Q407" i="7"/>
  <c r="C390" i="7"/>
  <c r="Q390" i="7"/>
  <c r="C375" i="7"/>
  <c r="Q375" i="7"/>
  <c r="C474" i="7"/>
  <c r="Q474" i="7"/>
  <c r="C309" i="7"/>
  <c r="Q309" i="7"/>
  <c r="C255" i="7"/>
  <c r="Q255" i="7"/>
  <c r="C408" i="7"/>
  <c r="Q408" i="7"/>
  <c r="C391" i="7"/>
  <c r="Q391" i="7"/>
  <c r="C396" i="7"/>
  <c r="Q396" i="7"/>
  <c r="C292" i="7"/>
  <c r="Q292" i="7"/>
  <c r="C236" i="7"/>
  <c r="Q236" i="7"/>
  <c r="C333" i="7"/>
  <c r="Q333" i="7"/>
  <c r="C338" i="7"/>
  <c r="Q338" i="7"/>
  <c r="C381" i="7"/>
  <c r="Q381" i="7"/>
  <c r="C387" i="7"/>
  <c r="Q387" i="7"/>
  <c r="C392" i="7"/>
  <c r="Q392" i="7"/>
  <c r="C180" i="7"/>
  <c r="Q180" i="7"/>
  <c r="C340" i="7"/>
  <c r="Q340" i="7"/>
  <c r="C422" i="7"/>
  <c r="Q422" i="7"/>
  <c r="C238" i="7"/>
  <c r="Q238" i="7"/>
  <c r="C101" i="7"/>
  <c r="Q101" i="7"/>
  <c r="C212" i="7"/>
  <c r="Q212" i="7"/>
  <c r="C142" i="7"/>
  <c r="Q142" i="7"/>
  <c r="C7" i="7"/>
  <c r="Q7" i="7"/>
  <c r="C356" i="7"/>
  <c r="Q356" i="7"/>
  <c r="C228" i="7"/>
  <c r="Q228" i="7"/>
  <c r="C248" i="7"/>
  <c r="Q248" i="7"/>
  <c r="C88" i="7"/>
  <c r="Q88" i="7"/>
  <c r="C245" i="7"/>
  <c r="Q245" i="7"/>
  <c r="C169" i="7"/>
  <c r="Q169" i="7"/>
  <c r="C209" i="7"/>
  <c r="Q209" i="7"/>
  <c r="C285" i="7"/>
  <c r="Q285" i="7"/>
  <c r="C178" i="7"/>
  <c r="Q178" i="7"/>
  <c r="C260" i="7"/>
  <c r="Q260" i="7"/>
  <c r="C348" i="7"/>
  <c r="Q348" i="7"/>
  <c r="C242" i="7"/>
  <c r="Q242" i="7"/>
  <c r="C250" i="7"/>
  <c r="Q250" i="7"/>
  <c r="C77" i="7"/>
  <c r="Q77" i="7"/>
  <c r="C204" i="7"/>
  <c r="Q204" i="7"/>
  <c r="C133" i="7"/>
  <c r="Q133" i="7"/>
  <c r="C287" i="7"/>
  <c r="Q287" i="7"/>
  <c r="C208" i="7"/>
  <c r="Q208" i="7"/>
  <c r="C82" i="7"/>
  <c r="Q82" i="7"/>
  <c r="C85" i="7"/>
  <c r="Q85" i="7"/>
  <c r="C185" i="7"/>
  <c r="Q185" i="7"/>
  <c r="C366" i="7"/>
  <c r="Q366" i="7"/>
  <c r="C241" i="7"/>
  <c r="Q241" i="7"/>
  <c r="C148" i="7"/>
  <c r="Q148" i="7"/>
  <c r="C325" i="7"/>
  <c r="Q325" i="7"/>
  <c r="C115" i="7"/>
  <c r="Q115" i="7"/>
  <c r="C143" i="7"/>
  <c r="Q143" i="7"/>
  <c r="C214" i="7"/>
  <c r="Q214" i="7"/>
  <c r="C347" i="7"/>
  <c r="Q347" i="7"/>
  <c r="C205" i="7"/>
  <c r="Q205" i="7"/>
  <c r="C29" i="7"/>
  <c r="Q29" i="7"/>
  <c r="C174" i="7"/>
  <c r="Q174" i="7"/>
  <c r="C168" i="7"/>
  <c r="Q168" i="7"/>
  <c r="C167" i="7"/>
  <c r="Q167" i="7"/>
  <c r="C304" i="7"/>
  <c r="Q304" i="7"/>
  <c r="C311" i="7"/>
  <c r="Q311" i="7"/>
  <c r="C121" i="7"/>
  <c r="Q121" i="7"/>
  <c r="C114" i="7"/>
  <c r="Q114" i="7"/>
  <c r="C162" i="7"/>
  <c r="Q162" i="7"/>
  <c r="C13" i="7"/>
  <c r="Q13" i="7"/>
  <c r="C461" i="7"/>
  <c r="Q461" i="7"/>
  <c r="C199" i="7"/>
  <c r="Q199" i="7"/>
  <c r="C263" i="7"/>
  <c r="Q263" i="7"/>
  <c r="C155" i="7"/>
  <c r="Q155" i="7"/>
  <c r="C302" i="7"/>
  <c r="Q302" i="7"/>
  <c r="C295" i="7"/>
  <c r="Q295" i="7"/>
  <c r="C164" i="7"/>
  <c r="Q164" i="7"/>
  <c r="C135" i="7"/>
  <c r="Q135" i="7"/>
  <c r="C96" i="7"/>
  <c r="Q96" i="7"/>
  <c r="C372" i="7"/>
  <c r="Q372" i="7"/>
  <c r="C134" i="7"/>
  <c r="Q134" i="7"/>
  <c r="C173" i="7"/>
  <c r="Q173" i="7"/>
  <c r="C181" i="7"/>
  <c r="Q181" i="7"/>
  <c r="C54" i="7"/>
  <c r="Q54" i="7"/>
  <c r="C64" i="7"/>
  <c r="Q64" i="7"/>
  <c r="C35" i="7"/>
  <c r="Q35" i="7"/>
  <c r="C94" i="7"/>
  <c r="Q94" i="7"/>
  <c r="C176" i="7"/>
  <c r="Q176" i="7"/>
  <c r="C136" i="7"/>
  <c r="Q136" i="7"/>
  <c r="C226" i="7"/>
  <c r="Q226" i="7"/>
  <c r="C73" i="7"/>
  <c r="Q73" i="7"/>
  <c r="C124" i="7"/>
  <c r="Q124" i="7"/>
  <c r="C429" i="7"/>
  <c r="Q429" i="7"/>
  <c r="C346" i="7"/>
  <c r="Q346" i="7"/>
  <c r="C4" i="7"/>
  <c r="Q4" i="7"/>
  <c r="C246" i="7"/>
  <c r="Q246" i="7"/>
  <c r="C284" i="7"/>
  <c r="Q284" i="7"/>
  <c r="C339" i="7"/>
  <c r="Q339" i="7"/>
  <c r="C170" i="7"/>
  <c r="Q170" i="7"/>
  <c r="C118" i="7"/>
  <c r="Q118" i="7"/>
  <c r="C300" i="7"/>
  <c r="Q300" i="7"/>
  <c r="C161" i="7"/>
  <c r="Q161" i="7"/>
  <c r="C57" i="7"/>
  <c r="Q57" i="7"/>
  <c r="C37" i="7"/>
  <c r="Q37" i="7"/>
  <c r="C319" i="7"/>
  <c r="Q319" i="7"/>
  <c r="C122" i="7"/>
  <c r="Q122" i="7"/>
  <c r="C234" i="7"/>
  <c r="Q234" i="7"/>
  <c r="C362" i="7"/>
  <c r="Q362" i="7"/>
  <c r="C254" i="7"/>
  <c r="Q254" i="7"/>
  <c r="C313" i="7"/>
  <c r="Q313" i="7"/>
  <c r="C395" i="7"/>
  <c r="Q395" i="7"/>
  <c r="C288" i="7"/>
  <c r="Q288" i="7"/>
  <c r="C352" i="7"/>
  <c r="Q352" i="7"/>
  <c r="C25" i="7"/>
  <c r="Q25" i="7"/>
  <c r="C33" i="7"/>
  <c r="Q33" i="7"/>
  <c r="C103" i="7"/>
  <c r="Q103" i="7"/>
  <c r="C152" i="7"/>
  <c r="Q152" i="7"/>
  <c r="C83" i="7"/>
  <c r="Q83" i="7"/>
  <c r="C117" i="7"/>
  <c r="Q117" i="7"/>
  <c r="C5" i="7"/>
  <c r="Q5" i="7"/>
  <c r="C8" i="7"/>
  <c r="Q8" i="7"/>
  <c r="C12" i="7"/>
  <c r="Q12" i="7"/>
  <c r="C144" i="7"/>
  <c r="Q144" i="7"/>
  <c r="C40" i="7"/>
  <c r="Q40" i="7"/>
  <c r="C107" i="7"/>
  <c r="Q107" i="7"/>
  <c r="C30" i="7"/>
  <c r="Q30" i="7"/>
  <c r="C28" i="7"/>
  <c r="Q28" i="7"/>
  <c r="C112" i="7"/>
  <c r="Q112" i="7"/>
  <c r="C179" i="7"/>
  <c r="Q179" i="7"/>
  <c r="C371" i="7"/>
  <c r="Q371" i="7"/>
  <c r="C410" i="7"/>
  <c r="Q410" i="7"/>
  <c r="C194" i="7"/>
  <c r="Q194" i="7"/>
  <c r="C225" i="7"/>
  <c r="Q225" i="7"/>
  <c r="C52" i="7"/>
  <c r="Q52" i="7"/>
  <c r="C66" i="7"/>
  <c r="Q66" i="7"/>
  <c r="C67" i="7"/>
  <c r="Q67" i="7"/>
  <c r="C211" i="7"/>
  <c r="Q211" i="7"/>
  <c r="C350" i="7"/>
  <c r="Q350" i="7"/>
  <c r="C147" i="7"/>
  <c r="Q147" i="7"/>
  <c r="C18" i="7"/>
  <c r="Q18" i="7"/>
  <c r="C218" i="7"/>
  <c r="Q218" i="7"/>
  <c r="C275" i="7"/>
  <c r="Q275" i="7"/>
  <c r="C215" i="7"/>
  <c r="Q215" i="7"/>
  <c r="C11" i="7"/>
  <c r="Q11" i="7"/>
  <c r="C59" i="7"/>
  <c r="Q59" i="7"/>
  <c r="C38" i="7"/>
  <c r="Q38" i="7"/>
  <c r="C310" i="7"/>
  <c r="Q310" i="7"/>
  <c r="C84" i="7"/>
  <c r="Q84" i="7"/>
  <c r="C341" i="7"/>
  <c r="Q341" i="7"/>
  <c r="C36" i="7"/>
  <c r="Q36" i="7"/>
  <c r="C22" i="7"/>
  <c r="Q22" i="7"/>
  <c r="C123" i="7"/>
  <c r="Q123" i="7"/>
  <c r="C330" i="7"/>
  <c r="Q330" i="7"/>
  <c r="C81" i="7"/>
  <c r="Q81" i="7"/>
  <c r="C172" i="7"/>
  <c r="Q172" i="7"/>
  <c r="C237" i="7"/>
  <c r="Q237" i="7"/>
  <c r="C113" i="7"/>
  <c r="Q113" i="7"/>
  <c r="C273" i="7"/>
  <c r="Q273" i="7"/>
  <c r="C231" i="7"/>
  <c r="Q231" i="7"/>
  <c r="C43" i="7"/>
  <c r="Q43" i="7"/>
  <c r="C251" i="7"/>
  <c r="Q251" i="7"/>
  <c r="C128" i="7"/>
  <c r="Q128" i="7"/>
  <c r="C191" i="7"/>
  <c r="Q191" i="7"/>
  <c r="C46" i="7"/>
  <c r="Q46" i="7"/>
  <c r="C70" i="7"/>
  <c r="Q70" i="7"/>
  <c r="C72" i="7"/>
  <c r="Q72" i="7"/>
  <c r="C132" i="7"/>
  <c r="Q132" i="7"/>
  <c r="C51" i="7"/>
  <c r="Q51" i="7"/>
  <c r="C276" i="7"/>
  <c r="Q276" i="7"/>
  <c r="C3" i="7"/>
  <c r="Q3" i="7"/>
  <c r="C182" i="7"/>
  <c r="Q182" i="7"/>
  <c r="C127" i="7"/>
  <c r="Q127" i="7"/>
  <c r="C14" i="7"/>
  <c r="Q14" i="7"/>
  <c r="C297" i="7"/>
  <c r="Q297" i="7"/>
  <c r="C49" i="7"/>
  <c r="Q49" i="7"/>
  <c r="C79" i="7"/>
  <c r="Q79" i="7"/>
  <c r="C69" i="7"/>
  <c r="Q69" i="7"/>
  <c r="C224" i="7"/>
  <c r="Q224" i="7"/>
  <c r="C109" i="7"/>
  <c r="Q109" i="7"/>
  <c r="C63" i="7"/>
  <c r="Q63" i="7"/>
  <c r="C53" i="7"/>
  <c r="Q53" i="7"/>
  <c r="C87" i="7"/>
  <c r="Q87" i="7"/>
  <c r="C34" i="7"/>
  <c r="Q34" i="7"/>
  <c r="C203" i="7"/>
  <c r="Q203" i="7"/>
  <c r="C156" i="7"/>
  <c r="Q156" i="7"/>
  <c r="C270" i="7"/>
  <c r="Q270" i="7"/>
  <c r="C10" i="7"/>
  <c r="Q10" i="7"/>
  <c r="C294" i="7"/>
  <c r="Q294" i="7"/>
  <c r="C2" i="7"/>
  <c r="Q2" i="7"/>
  <c r="C6" i="7"/>
  <c r="Q6" i="7"/>
  <c r="C256" i="7"/>
  <c r="Q256" i="7"/>
  <c r="C17" i="7"/>
  <c r="Q17" i="7"/>
  <c r="C160" i="7"/>
  <c r="Q160" i="7"/>
  <c r="C140" i="7"/>
  <c r="Q140" i="7"/>
  <c r="C9" i="7"/>
  <c r="Q9" i="7"/>
  <c r="C75" i="7"/>
  <c r="Q75" i="7"/>
  <c r="C229" i="7"/>
  <c r="Q229" i="7"/>
  <c r="C89" i="7"/>
  <c r="Q89" i="7"/>
  <c r="C24" i="7"/>
  <c r="Q24" i="7"/>
  <c r="C232" i="7"/>
  <c r="Q232" i="7"/>
  <c r="C306" i="7"/>
  <c r="Q306" i="7"/>
  <c r="C27" i="7"/>
  <c r="Q27" i="7"/>
  <c r="C175" i="7"/>
  <c r="Q175" i="7"/>
  <c r="C100" i="7"/>
  <c r="Q100" i="7"/>
  <c r="C95" i="7"/>
  <c r="Q95" i="7"/>
  <c r="C41" i="7"/>
  <c r="Q41" i="7"/>
  <c r="C39" i="7"/>
  <c r="Q39" i="7"/>
  <c r="C269" i="7"/>
  <c r="Q269" i="7"/>
  <c r="C187" i="7"/>
  <c r="Q187" i="7"/>
  <c r="C171" i="7"/>
  <c r="Q171" i="7"/>
  <c r="C80" i="7"/>
  <c r="Q80" i="7"/>
  <c r="C102" i="7"/>
  <c r="Q102" i="7"/>
  <c r="C42" i="7"/>
  <c r="Q42" i="7"/>
  <c r="C23" i="7"/>
  <c r="Q23" i="7"/>
  <c r="C92" i="7"/>
  <c r="Q92" i="7"/>
  <c r="C274" i="7"/>
  <c r="Q274" i="7"/>
  <c r="C206" i="7"/>
  <c r="Q206" i="7"/>
  <c r="C106" i="7"/>
  <c r="Q106" i="7"/>
  <c r="C210" i="7"/>
  <c r="Q210" i="7"/>
  <c r="C55" i="7"/>
  <c r="Q55" i="7"/>
  <c r="C360" i="7"/>
  <c r="Q360" i="7"/>
  <c r="C65" i="7"/>
  <c r="Q65" i="7"/>
  <c r="C19" i="7"/>
  <c r="Q19" i="7"/>
  <c r="C47" i="7"/>
  <c r="Q47" i="7"/>
  <c r="C149" i="7"/>
  <c r="Q149" i="7"/>
  <c r="C56" i="7"/>
  <c r="Q56" i="7"/>
  <c r="C165" i="7"/>
  <c r="Q165" i="7"/>
  <c r="C21" i="7"/>
  <c r="Q21" i="7"/>
  <c r="C307" i="7"/>
  <c r="Q307" i="7"/>
  <c r="C20" i="7"/>
  <c r="Q20" i="7"/>
  <c r="C326" i="7"/>
  <c r="Q326" i="7"/>
  <c r="C368" i="7"/>
  <c r="Q368" i="7"/>
  <c r="C480" i="7"/>
  <c r="Q480" i="7"/>
  <c r="C414" i="7"/>
  <c r="Q414" i="7"/>
  <c r="C467" i="7"/>
  <c r="Q467" i="7"/>
  <c r="C424" i="7"/>
  <c r="Q424" i="7"/>
  <c r="C525" i="7"/>
  <c r="Q525" i="7"/>
  <c r="C520" i="7"/>
  <c r="Q520" i="7"/>
  <c r="C528" i="7"/>
  <c r="Q528" i="7"/>
  <c r="C317" i="7"/>
  <c r="Q317" i="7"/>
  <c r="C321" i="7"/>
  <c r="Q321" i="7"/>
  <c r="C503" i="7"/>
  <c r="Q503" i="7"/>
  <c r="C453" i="7"/>
  <c r="Q453" i="7"/>
  <c r="C499" i="7"/>
  <c r="Q499" i="7"/>
  <c r="C511" i="7"/>
  <c r="Q511" i="7"/>
  <c r="C329" i="7"/>
  <c r="Q329" i="7"/>
  <c r="C504" i="7"/>
  <c r="Q504" i="7"/>
  <c r="C470" i="7"/>
  <c r="Q470" i="7"/>
  <c r="C483" i="7"/>
  <c r="Q483" i="7"/>
  <c r="C492" i="7"/>
  <c r="Q492" i="7"/>
  <c r="C426" i="7"/>
  <c r="Q426" i="7"/>
  <c r="C409" i="7"/>
  <c r="Q409" i="7"/>
  <c r="C399" i="7"/>
  <c r="Q399" i="7"/>
  <c r="C328" i="7"/>
  <c r="Q328" i="7"/>
  <c r="C457" i="7"/>
  <c r="Q457" i="7"/>
  <c r="C462" i="7"/>
  <c r="Q462" i="7"/>
  <c r="C435" i="7"/>
  <c r="Q435" i="7"/>
  <c r="C394" i="7"/>
  <c r="Q394" i="7"/>
  <c r="C385" i="7"/>
  <c r="Q385" i="7"/>
  <c r="C518" i="7"/>
  <c r="Q518" i="7"/>
  <c r="C406" i="7"/>
  <c r="Q406" i="7"/>
  <c r="C513" i="7"/>
  <c r="Q513" i="7"/>
  <c r="C494" i="7"/>
  <c r="Q494" i="7"/>
  <c r="C505" i="7"/>
  <c r="Q505" i="7"/>
  <c r="C488" i="7"/>
  <c r="Q488" i="7"/>
  <c r="C473" i="7"/>
  <c r="Q473" i="7"/>
  <c r="C418" i="7"/>
  <c r="Q418" i="7"/>
  <c r="C383" i="7"/>
  <c r="Q383" i="7"/>
  <c r="C468" i="7"/>
  <c r="Q468" i="7"/>
  <c r="C327" i="7"/>
  <c r="Q327" i="7"/>
  <c r="C264" i="7"/>
  <c r="Q264" i="7"/>
  <c r="C369" i="7"/>
  <c r="Q369" i="7"/>
  <c r="C290" i="7"/>
  <c r="Q290" i="7"/>
  <c r="C345" i="7"/>
  <c r="Q345" i="7"/>
  <c r="C324" i="7"/>
  <c r="Q324" i="7"/>
  <c r="C398" i="7"/>
  <c r="Q398" i="7"/>
  <c r="C354" i="7"/>
  <c r="Q354" i="7"/>
  <c r="C318" i="7"/>
  <c r="Q318" i="7"/>
  <c r="C286" i="7"/>
  <c r="Q286" i="7"/>
  <c r="C336" i="7"/>
  <c r="Q336" i="7"/>
  <c r="C314" i="7"/>
  <c r="Q314" i="7"/>
  <c r="C268" i="7"/>
  <c r="Q268" i="7"/>
  <c r="C192" i="7"/>
  <c r="Q192" i="7"/>
  <c r="C337" i="7"/>
  <c r="Q337" i="7"/>
  <c r="C374" i="7"/>
  <c r="Q374" i="7"/>
  <c r="C379" i="7"/>
  <c r="Q379" i="7"/>
  <c r="C378" i="7"/>
  <c r="Q378" i="7"/>
  <c r="C277" i="7"/>
  <c r="Q277" i="7"/>
  <c r="C235" i="7"/>
  <c r="Q235" i="7"/>
  <c r="C281" i="7"/>
  <c r="Q281" i="7"/>
  <c r="C195" i="7"/>
  <c r="Q195" i="7"/>
  <c r="C150" i="7"/>
  <c r="Q150" i="7"/>
  <c r="C243" i="7"/>
  <c r="Q243" i="7"/>
  <c r="C244" i="7"/>
  <c r="Q244" i="7"/>
  <c r="C272" i="7"/>
  <c r="Q272" i="7"/>
  <c r="C196" i="7"/>
  <c r="Q196" i="7"/>
  <c r="C240" i="7"/>
  <c r="Q240" i="7"/>
  <c r="C116" i="7"/>
  <c r="Q116" i="7"/>
  <c r="C145" i="7"/>
  <c r="Q145" i="7"/>
  <c r="C217" i="7"/>
  <c r="Q217" i="7"/>
  <c r="C259" i="7"/>
  <c r="Q259" i="7"/>
  <c r="C227" i="7"/>
  <c r="Q227" i="7"/>
  <c r="C223" i="7"/>
  <c r="Q223" i="7"/>
  <c r="C90" i="7"/>
  <c r="Q90" i="7"/>
  <c r="C131" i="7"/>
  <c r="Q131" i="7"/>
  <c r="C197" i="7"/>
  <c r="Q197" i="7"/>
  <c r="C207" i="7"/>
  <c r="Q207" i="7"/>
  <c r="C110" i="7"/>
  <c r="Q110" i="7"/>
  <c r="C163" i="7"/>
  <c r="Q163" i="7"/>
  <c r="C262" i="7"/>
  <c r="Q262" i="7"/>
  <c r="C213" i="7"/>
  <c r="Q213" i="7"/>
  <c r="C265" i="7"/>
  <c r="Q265" i="7"/>
  <c r="C60" i="7"/>
  <c r="Q60" i="7"/>
  <c r="C74" i="7"/>
  <c r="Q74" i="7"/>
  <c r="C184" i="7"/>
  <c r="Q184" i="7"/>
  <c r="C267" i="7"/>
  <c r="Q267" i="7"/>
  <c r="C105" i="7"/>
  <c r="Q105" i="7"/>
  <c r="C190" i="7"/>
  <c r="Q190" i="7"/>
  <c r="C230" i="7"/>
  <c r="Q230" i="7"/>
  <c r="C98" i="7"/>
  <c r="Q98" i="7"/>
  <c r="C271" i="7"/>
  <c r="Q271" i="7"/>
  <c r="C108" i="7"/>
  <c r="Q108" i="7"/>
  <c r="C138" i="7"/>
  <c r="Q138" i="7"/>
  <c r="C129" i="7"/>
  <c r="Q129" i="7"/>
  <c r="C104" i="7"/>
  <c r="Q104" i="7"/>
  <c r="C222" i="7"/>
  <c r="Q222" i="7"/>
  <c r="C219" i="7"/>
  <c r="Q219" i="7"/>
  <c r="C141" i="7"/>
  <c r="Q141" i="7"/>
  <c r="C91" i="7"/>
  <c r="Q91" i="7"/>
  <c r="C126" i="7"/>
  <c r="Q126" i="7"/>
  <c r="C193" i="7"/>
  <c r="Q193" i="7"/>
  <c r="C86" i="7"/>
  <c r="Q86" i="7"/>
  <c r="C78" i="7"/>
  <c r="Q78" i="7"/>
  <c r="C198" i="7"/>
  <c r="Q198" i="7"/>
  <c r="C16" i="7"/>
  <c r="Q16" i="7"/>
  <c r="C438" i="7"/>
  <c r="Q438" i="7"/>
  <c r="C442" i="7"/>
  <c r="Q442" i="7"/>
  <c r="C401" i="7"/>
  <c r="Q401" i="7"/>
  <c r="C411" i="7"/>
  <c r="Q411" i="7"/>
  <c r="C449" i="7"/>
  <c r="Q449" i="7"/>
  <c r="C464" i="7"/>
  <c r="Q464" i="7"/>
  <c r="C502" i="7"/>
  <c r="Q502" i="7"/>
  <c r="C478" i="7"/>
  <c r="Q478" i="7"/>
  <c r="C476" i="7"/>
  <c r="Q476" i="7"/>
  <c r="C484" i="7"/>
  <c r="Q484" i="7"/>
  <c r="C146" i="7"/>
  <c r="Q146" i="7"/>
  <c r="C257" i="7"/>
  <c r="Q257" i="7"/>
  <c r="C291" i="7"/>
  <c r="Q291" i="7"/>
  <c r="C183" i="7"/>
  <c r="Q183" i="7"/>
  <c r="C139" i="7"/>
  <c r="Q139" i="7"/>
  <c r="C249" i="7"/>
  <c r="Q249" i="7"/>
  <c r="C216" i="7"/>
  <c r="Q216" i="7"/>
  <c r="C201" i="7"/>
  <c r="Q201" i="7"/>
  <c r="C153" i="7"/>
  <c r="Q153" i="7"/>
  <c r="C364" i="7"/>
  <c r="Q364" i="7"/>
  <c r="C365" i="7"/>
  <c r="Q365" i="7"/>
  <c r="C361" i="7"/>
  <c r="Q361" i="7"/>
  <c r="C363" i="7"/>
  <c r="Q363" i="7"/>
  <c r="C296" i="7"/>
  <c r="Q296" i="7"/>
  <c r="C436" i="7"/>
  <c r="Q436" i="7"/>
  <c r="C500" i="7"/>
  <c r="Q500" i="7"/>
  <c r="C460" i="7"/>
  <c r="Q460" i="7"/>
  <c r="C524" i="7"/>
  <c r="Q524" i="7"/>
  <c r="C416" i="7"/>
  <c r="Q416" i="7"/>
  <c r="C458" i="7"/>
  <c r="Q458" i="7"/>
  <c r="C501" i="7"/>
  <c r="Q501" i="7"/>
  <c r="C455" i="7"/>
  <c r="Q455" i="7"/>
  <c r="C440" i="7"/>
  <c r="Q440" i="7"/>
  <c r="C508" i="7"/>
  <c r="Q508" i="7"/>
  <c r="C497" i="7"/>
  <c r="Q497" i="7"/>
  <c r="C465" i="7"/>
  <c r="Q465" i="7"/>
  <c r="C472" i="7"/>
  <c r="Q472" i="7"/>
  <c r="C445" i="7"/>
  <c r="Q445" i="7"/>
  <c r="C446" i="7"/>
  <c r="Q446" i="7"/>
  <c r="C425" i="7"/>
  <c r="Q425" i="7"/>
  <c r="C400" i="7"/>
  <c r="Q400" i="7"/>
  <c r="C386" i="7"/>
  <c r="Q386" i="7"/>
  <c r="C334" i="7"/>
  <c r="Q334" i="7"/>
  <c r="C322" i="7"/>
  <c r="Q322" i="7"/>
  <c r="C253" i="7"/>
  <c r="Q253" i="7"/>
  <c r="C261" i="7"/>
  <c r="Q261" i="7"/>
  <c r="C303" i="7"/>
  <c r="Q303" i="7"/>
  <c r="C370" i="7"/>
  <c r="Q370" i="7"/>
  <c r="C247" i="7"/>
  <c r="Q247" i="7"/>
  <c r="C343" i="7"/>
  <c r="Q343" i="7"/>
  <c r="C331" i="7"/>
  <c r="Q331" i="7"/>
  <c r="C403" i="7"/>
  <c r="Q403" i="7"/>
  <c r="C428" i="7"/>
  <c r="Q428" i="7"/>
  <c r="C430" i="7"/>
  <c r="Q430" i="7"/>
  <c r="C412" i="7"/>
  <c r="Q412" i="7"/>
  <c r="C534" i="7"/>
  <c r="Q534" i="7"/>
  <c r="C541" i="7"/>
  <c r="Q541" i="7"/>
  <c r="C530" i="7"/>
  <c r="Q530" i="7"/>
  <c r="C537" i="7"/>
  <c r="Q537" i="7"/>
  <c r="C447" i="7"/>
  <c r="Q447" i="7"/>
  <c r="C538" i="7"/>
  <c r="Q538" i="7"/>
  <c r="C540" i="7"/>
  <c r="Q540" i="7"/>
  <c r="C536" i="7"/>
  <c r="Q536" i="7"/>
  <c r="C533" i="7"/>
  <c r="Q533" i="7"/>
  <c r="C539" i="7"/>
  <c r="Q539" i="7"/>
  <c r="C532" i="7"/>
  <c r="Q532" i="7"/>
  <c r="C531" i="7"/>
  <c r="Q531" i="7"/>
  <c r="C529" i="7"/>
  <c r="Q529" i="7"/>
  <c r="C258" i="7"/>
  <c r="Q258" i="7"/>
  <c r="C535" i="7"/>
  <c r="Q535" i="7"/>
  <c r="C671" i="7"/>
  <c r="Q671" i="7"/>
  <c r="C544" i="7"/>
  <c r="Q544" i="7"/>
  <c r="C587" i="7"/>
  <c r="Q587" i="7"/>
  <c r="C692" i="7"/>
  <c r="Q692" i="7"/>
  <c r="C629" i="7"/>
  <c r="Q629" i="7"/>
  <c r="C662" i="7"/>
  <c r="Q662" i="7"/>
  <c r="C756" i="7"/>
  <c r="Q756" i="7"/>
  <c r="C684" i="7"/>
  <c r="Q684" i="7"/>
  <c r="C575" i="7"/>
  <c r="Q575" i="7"/>
  <c r="C685" i="7"/>
  <c r="Q685" i="7"/>
  <c r="C633" i="7"/>
  <c r="Q633" i="7"/>
  <c r="C648" i="7"/>
  <c r="Q648" i="7"/>
  <c r="C682" i="7"/>
  <c r="Q682" i="7"/>
  <c r="C668" i="7"/>
  <c r="Q668" i="7"/>
  <c r="C552" i="7"/>
  <c r="Q552" i="7"/>
  <c r="C753" i="7"/>
  <c r="Q753" i="7"/>
  <c r="C715" i="7"/>
  <c r="Q715" i="7"/>
  <c r="C636" i="7"/>
  <c r="Q636" i="7"/>
  <c r="C712" i="7"/>
  <c r="Q712" i="7"/>
  <c r="C619" i="7"/>
  <c r="Q619" i="7"/>
  <c r="C545" i="7"/>
  <c r="Q545" i="7"/>
  <c r="C589" i="7"/>
  <c r="Q589" i="7"/>
  <c r="C703" i="7"/>
  <c r="Q703" i="7"/>
  <c r="C565" i="7"/>
  <c r="Q565" i="7"/>
  <c r="C580" i="7"/>
  <c r="Q580" i="7"/>
  <c r="C661" i="7"/>
  <c r="Q661" i="7"/>
  <c r="C667" i="7"/>
  <c r="Q667" i="7"/>
  <c r="C653" i="7"/>
  <c r="Q653" i="7"/>
  <c r="C586" i="7"/>
  <c r="Q586" i="7"/>
  <c r="C664" i="7"/>
  <c r="Q664" i="7"/>
  <c r="C691" i="7"/>
  <c r="Q691" i="7"/>
  <c r="C689" i="7"/>
  <c r="Q689" i="7"/>
  <c r="C559" i="7"/>
  <c r="Q559" i="7"/>
  <c r="C596" i="7"/>
  <c r="Q596" i="7"/>
  <c r="C593" i="7"/>
  <c r="Q593" i="7"/>
  <c r="C607" i="7"/>
  <c r="Q607" i="7"/>
  <c r="C606" i="7"/>
  <c r="Q606" i="7"/>
  <c r="C705" i="7"/>
  <c r="Q705" i="7"/>
  <c r="C638" i="7"/>
  <c r="Q638" i="7"/>
  <c r="C631" i="7"/>
  <c r="Q631" i="7"/>
  <c r="C564" i="7"/>
  <c r="Q564" i="7"/>
  <c r="C628" i="7"/>
  <c r="Q628" i="7"/>
  <c r="C737" i="7"/>
  <c r="Q737" i="7"/>
  <c r="C615" i="7"/>
  <c r="Q615" i="7"/>
  <c r="C621" i="7"/>
  <c r="Q621" i="7"/>
  <c r="C553" i="7"/>
  <c r="Q553" i="7"/>
  <c r="C639" i="7"/>
  <c r="Q639" i="7"/>
  <c r="C727" i="7"/>
  <c r="Q727" i="7"/>
  <c r="C584" i="7"/>
  <c r="Q584" i="7"/>
  <c r="C634" i="7"/>
  <c r="Q634" i="7"/>
  <c r="C711" i="7"/>
  <c r="Q711" i="7"/>
  <c r="C595" i="7"/>
  <c r="Q595" i="7"/>
  <c r="C614" i="7"/>
  <c r="Q614" i="7"/>
  <c r="C710" i="7"/>
  <c r="Q710" i="7"/>
  <c r="C618" i="7"/>
  <c r="Q618" i="7"/>
  <c r="C609" i="7"/>
  <c r="Q609" i="7"/>
  <c r="C660" i="7"/>
  <c r="Q660" i="7"/>
  <c r="C728" i="7"/>
  <c r="Q728" i="7"/>
  <c r="C561" i="7"/>
  <c r="Q561" i="7"/>
  <c r="C550" i="7"/>
  <c r="Q550" i="7"/>
  <c r="C680" i="7"/>
  <c r="Q680" i="7"/>
  <c r="C657" i="7"/>
  <c r="Q657" i="7"/>
  <c r="C762" i="7"/>
  <c r="Q762" i="7"/>
  <c r="C665" i="7"/>
  <c r="Q665" i="7"/>
  <c r="C687" i="7"/>
  <c r="Q687" i="7"/>
  <c r="C583" i="7"/>
  <c r="Q583" i="7"/>
  <c r="C743" i="7"/>
  <c r="Q743" i="7"/>
  <c r="C567" i="7"/>
  <c r="Q567" i="7"/>
  <c r="C701" i="7"/>
  <c r="Q701" i="7"/>
  <c r="C626" i="7"/>
  <c r="Q626" i="7"/>
  <c r="C720" i="7"/>
  <c r="Q720" i="7"/>
  <c r="C622" i="7"/>
  <c r="Q622" i="7"/>
  <c r="C761" i="7"/>
  <c r="Q761" i="7"/>
  <c r="C764" i="7"/>
  <c r="Q764" i="7"/>
  <c r="C548" i="7"/>
  <c r="Q548" i="7"/>
  <c r="C713" i="7"/>
  <c r="Q713" i="7"/>
  <c r="C604" i="7"/>
  <c r="Q604" i="7"/>
  <c r="C757" i="7"/>
  <c r="Q757" i="7"/>
  <c r="C741" i="7"/>
  <c r="Q741" i="7"/>
  <c r="C717" i="7"/>
  <c r="Q717" i="7"/>
  <c r="C744" i="7"/>
  <c r="Q744" i="7"/>
  <c r="C644" i="7"/>
  <c r="Q644" i="7"/>
  <c r="C699" i="7"/>
  <c r="Q699" i="7"/>
  <c r="C641" i="7"/>
  <c r="Q641" i="7"/>
  <c r="C731" i="7"/>
  <c r="Q731" i="7"/>
  <c r="C693" i="7"/>
  <c r="Q693" i="7"/>
  <c r="C718" i="7"/>
  <c r="Q718" i="7"/>
  <c r="C738" i="7"/>
  <c r="Q738" i="7"/>
  <c r="C594" i="7"/>
  <c r="Q594" i="7"/>
  <c r="C566" i="7"/>
  <c r="Q566" i="7"/>
  <c r="C557" i="7"/>
  <c r="Q557" i="7"/>
  <c r="C612" i="7"/>
  <c r="Q612" i="7"/>
  <c r="C733" i="7"/>
  <c r="Q733" i="7"/>
  <c r="C599" i="7"/>
  <c r="Q599" i="7"/>
  <c r="C749" i="7"/>
  <c r="Q749" i="7"/>
  <c r="C747" i="7"/>
  <c r="Q747" i="7"/>
  <c r="C751" i="7"/>
  <c r="Q751" i="7"/>
  <c r="C735" i="7"/>
  <c r="Q735" i="7"/>
  <c r="C601" i="7"/>
  <c r="Q601" i="7"/>
  <c r="C570" i="7"/>
  <c r="Q570" i="7"/>
  <c r="C674" i="7"/>
  <c r="Q674" i="7"/>
  <c r="C555" i="7"/>
  <c r="Q555" i="7"/>
  <c r="C652" i="7"/>
  <c r="Q652" i="7"/>
  <c r="C716" i="7"/>
  <c r="Q716" i="7"/>
  <c r="C698" i="7"/>
  <c r="Q698" i="7"/>
  <c r="C724" i="7"/>
  <c r="Q724" i="7"/>
  <c r="C554" i="7"/>
  <c r="Q554" i="7"/>
  <c r="C655" i="7"/>
  <c r="Q655" i="7"/>
  <c r="C650" i="7"/>
  <c r="Q650" i="7"/>
  <c r="C617" i="7"/>
  <c r="Q617" i="7"/>
  <c r="C585" i="7"/>
  <c r="Q585" i="7"/>
  <c r="C725" i="7"/>
  <c r="Q725" i="7"/>
  <c r="C672" i="7"/>
  <c r="Q672" i="7"/>
  <c r="C656" i="7"/>
  <c r="Q656" i="7"/>
  <c r="C679" i="7"/>
  <c r="Q679" i="7"/>
  <c r="C632" i="7"/>
  <c r="Q632" i="7"/>
  <c r="C663" i="7"/>
  <c r="Q663" i="7"/>
  <c r="C571" i="7"/>
  <c r="Q571" i="7"/>
  <c r="C610" i="7"/>
  <c r="Q610" i="7"/>
  <c r="C590" i="7"/>
  <c r="Q590" i="7"/>
  <c r="C546" i="7"/>
  <c r="Q546" i="7"/>
  <c r="C592" i="7"/>
  <c r="Q592" i="7"/>
  <c r="C603" i="7"/>
  <c r="Q603" i="7"/>
  <c r="C734" i="7"/>
  <c r="Q734" i="7"/>
  <c r="C646" i="7"/>
  <c r="Q646" i="7"/>
  <c r="C635" i="7"/>
  <c r="Q635" i="7"/>
  <c r="C688" i="7"/>
  <c r="Q688" i="7"/>
  <c r="C729" i="7"/>
  <c r="Q729" i="7"/>
  <c r="C708" i="7"/>
  <c r="Q708" i="7"/>
  <c r="C645" i="7"/>
  <c r="Q645" i="7"/>
  <c r="C624" i="7"/>
  <c r="Q624" i="7"/>
  <c r="C706" i="7"/>
  <c r="Q706" i="7"/>
  <c r="C597" i="7"/>
  <c r="Q597" i="7"/>
  <c r="C683" i="7"/>
  <c r="Q683" i="7"/>
  <c r="C623" i="7"/>
  <c r="Q623" i="7"/>
  <c r="C730" i="7"/>
  <c r="Q730" i="7"/>
  <c r="C568" i="7"/>
  <c r="Q568" i="7"/>
  <c r="C736" i="7"/>
  <c r="Q736" i="7"/>
  <c r="C748" i="7"/>
  <c r="Q748" i="7"/>
  <c r="C695" i="7"/>
  <c r="Q695" i="7"/>
  <c r="C620" i="7"/>
  <c r="Q620" i="7"/>
  <c r="C556" i="7"/>
  <c r="Q556" i="7"/>
  <c r="C651" i="7"/>
  <c r="Q651" i="7"/>
  <c r="C569" i="7"/>
  <c r="Q569" i="7"/>
  <c r="C654" i="7"/>
  <c r="Q654" i="7"/>
  <c r="C627" i="7"/>
  <c r="Q627" i="7"/>
  <c r="C704" i="7"/>
  <c r="Q704" i="7"/>
  <c r="C677" i="7"/>
  <c r="Q677" i="7"/>
  <c r="C690" i="7"/>
  <c r="Q690" i="7"/>
  <c r="C563" i="7"/>
  <c r="Q563" i="7"/>
  <c r="C600" i="7"/>
  <c r="Q600" i="7"/>
  <c r="C598" i="7"/>
  <c r="Q598" i="7"/>
  <c r="C709" i="7"/>
  <c r="Q709" i="7"/>
  <c r="C670" i="7"/>
  <c r="Q670" i="7"/>
  <c r="C642" i="7"/>
  <c r="Q642" i="7"/>
  <c r="C591" i="7"/>
  <c r="Q591" i="7"/>
  <c r="C686" i="7"/>
  <c r="Q686" i="7"/>
  <c r="C750" i="7"/>
  <c r="Q750" i="7"/>
  <c r="C681" i="7"/>
  <c r="Q681" i="7"/>
  <c r="C579" i="7"/>
  <c r="Q579" i="7"/>
  <c r="C766" i="7"/>
  <c r="Q766" i="7"/>
  <c r="C673" i="7"/>
  <c r="Q673" i="7"/>
  <c r="C746" i="7"/>
  <c r="Q746" i="7"/>
  <c r="C577" i="7"/>
  <c r="Q577" i="7"/>
  <c r="C572" i="7"/>
  <c r="Q572" i="7"/>
  <c r="C707" i="7"/>
  <c r="Q707" i="7"/>
  <c r="C754" i="7"/>
  <c r="Q754" i="7"/>
  <c r="C588" i="7"/>
  <c r="Q588" i="7"/>
  <c r="C630" i="7"/>
  <c r="Q630" i="7"/>
  <c r="C745" i="7"/>
  <c r="Q745" i="7"/>
  <c r="C613" i="7"/>
  <c r="Q613" i="7"/>
  <c r="C543" i="7"/>
  <c r="Q543" i="7"/>
  <c r="C659" i="7"/>
  <c r="Q659" i="7"/>
  <c r="C723" i="7"/>
  <c r="Q723" i="7"/>
  <c r="C696" i="7"/>
  <c r="Q696" i="7"/>
  <c r="C702" i="7"/>
  <c r="Q702" i="7"/>
  <c r="C759" i="7"/>
  <c r="Q759" i="7"/>
  <c r="C574" i="7"/>
  <c r="Q574" i="7"/>
  <c r="C562" i="7"/>
  <c r="Q562" i="7"/>
  <c r="C752" i="7"/>
  <c r="Q752" i="7"/>
  <c r="C647" i="7"/>
  <c r="Q647" i="7"/>
  <c r="C676" i="7"/>
  <c r="Q676" i="7"/>
  <c r="C669" i="7"/>
  <c r="Q669" i="7"/>
  <c r="C611" i="7"/>
  <c r="Q611" i="7"/>
  <c r="C758" i="7"/>
  <c r="Q758" i="7"/>
  <c r="C608" i="7"/>
  <c r="Q608" i="7"/>
  <c r="C694" i="7"/>
  <c r="Q694" i="7"/>
  <c r="C719" i="7"/>
  <c r="Q719" i="7"/>
  <c r="C576" i="7"/>
  <c r="Q576" i="7"/>
  <c r="C582" i="7"/>
  <c r="Q582" i="7"/>
  <c r="C763" i="7"/>
  <c r="Q763" i="7"/>
  <c r="C605" i="7"/>
  <c r="Q605" i="7"/>
  <c r="C755" i="7"/>
  <c r="Q755" i="7"/>
  <c r="C658" i="7"/>
  <c r="Q658" i="7"/>
  <c r="C666" i="7"/>
  <c r="Q666" i="7"/>
  <c r="C542" i="7"/>
  <c r="Q542" i="7"/>
  <c r="C640" i="7"/>
  <c r="Q640" i="7"/>
  <c r="C678" i="7"/>
  <c r="Q678" i="7"/>
  <c r="C649" i="7"/>
  <c r="Q649" i="7"/>
  <c r="C675" i="7"/>
  <c r="Q675" i="7"/>
  <c r="C726" i="7"/>
  <c r="Q726" i="7"/>
  <c r="C721" i="7"/>
  <c r="Q721" i="7"/>
  <c r="C558" i="7"/>
  <c r="Q558" i="7"/>
  <c r="C765" i="7"/>
  <c r="Q765" i="7"/>
  <c r="C742" i="7"/>
  <c r="Q742" i="7"/>
  <c r="C547" i="7"/>
  <c r="Q547" i="7"/>
  <c r="C573" i="7"/>
  <c r="Q573" i="7"/>
  <c r="C581" i="7"/>
  <c r="Q581" i="7"/>
  <c r="C616" i="7"/>
  <c r="Q616" i="7"/>
  <c r="C739" i="7"/>
  <c r="Q739" i="7"/>
  <c r="C643" i="7"/>
  <c r="Q643" i="7"/>
  <c r="C551" i="7"/>
  <c r="Q551" i="7"/>
  <c r="C637" i="7"/>
  <c r="Q637" i="7"/>
  <c r="C740" i="7"/>
  <c r="Q740" i="7"/>
  <c r="C700" i="7"/>
  <c r="Q700" i="7"/>
  <c r="C714" i="7"/>
  <c r="Q714" i="7"/>
  <c r="C722" i="7"/>
  <c r="Q722" i="7"/>
  <c r="C760" i="7"/>
  <c r="Q760" i="7"/>
  <c r="C697" i="7"/>
  <c r="Q697" i="7"/>
  <c r="C625" i="7"/>
  <c r="Q625" i="7"/>
  <c r="C578" i="7"/>
  <c r="Q578" i="7"/>
  <c r="C549" i="7"/>
  <c r="Q549" i="7"/>
  <c r="C560" i="7"/>
  <c r="Q560" i="7"/>
  <c r="C732" i="7"/>
  <c r="Q732" i="7"/>
  <c r="R522" i="7"/>
  <c r="R448" i="7"/>
  <c r="R486" i="7"/>
  <c r="R485" i="7"/>
  <c r="R515" i="7"/>
  <c r="R489" i="7"/>
  <c r="R456" i="7"/>
  <c r="R491" i="7"/>
  <c r="R454" i="7"/>
  <c r="R444" i="7"/>
  <c r="R439" i="7"/>
  <c r="R493" i="7"/>
  <c r="R521" i="7"/>
  <c r="R481" i="7"/>
  <c r="R479" i="7"/>
  <c r="R332" i="7"/>
  <c r="R433" i="7"/>
  <c r="R415" i="7"/>
  <c r="R471" i="7"/>
  <c r="R427" i="7"/>
  <c r="R459" i="7"/>
  <c r="R419" i="7"/>
  <c r="R487" i="7"/>
  <c r="R519" i="7"/>
  <c r="R452" i="7"/>
  <c r="R451" i="7"/>
  <c r="R507" i="7"/>
  <c r="R432" i="7"/>
  <c r="R523" i="7"/>
  <c r="R443" i="7"/>
  <c r="R469" i="7"/>
  <c r="R526" i="7"/>
  <c r="R482" i="7"/>
  <c r="R431" i="7"/>
  <c r="R517" i="7"/>
  <c r="R475" i="7"/>
  <c r="R516" i="7"/>
  <c r="R388" i="7"/>
  <c r="R477" i="7"/>
  <c r="R434" i="7"/>
  <c r="R463" i="7"/>
  <c r="R417" i="7"/>
  <c r="R450" i="7"/>
  <c r="R498" i="7"/>
  <c r="R495" i="7"/>
  <c r="R466" i="7"/>
  <c r="R441" i="7"/>
  <c r="R527" i="7"/>
  <c r="R506" i="7"/>
  <c r="R367" i="7"/>
  <c r="R510" i="7"/>
  <c r="R509" i="7"/>
  <c r="R514" i="7"/>
  <c r="R315" i="7"/>
  <c r="R157" i="7"/>
  <c r="R97" i="7"/>
  <c r="R323" i="7"/>
  <c r="R280" i="7"/>
  <c r="R342" i="7"/>
  <c r="R111" i="7"/>
  <c r="R353" i="7"/>
  <c r="R137" i="7"/>
  <c r="R151" i="7"/>
  <c r="R58" i="7"/>
  <c r="R44" i="7"/>
  <c r="R186" i="7"/>
  <c r="R120" i="7"/>
  <c r="R289" i="7"/>
  <c r="R177" i="7"/>
  <c r="R15" i="7"/>
  <c r="R93" i="7"/>
  <c r="R76" i="7"/>
  <c r="R355" i="7"/>
  <c r="R32" i="7"/>
  <c r="R200" i="7"/>
  <c r="R233" i="7"/>
  <c r="R130" i="7"/>
  <c r="R308" i="7"/>
  <c r="R239" i="7"/>
  <c r="R299" i="7"/>
  <c r="R305" i="7"/>
  <c r="R377" i="7"/>
  <c r="R61" i="7"/>
  <c r="R266" i="7"/>
  <c r="R252" i="7"/>
  <c r="R278" i="7"/>
  <c r="R282" i="7"/>
  <c r="R99" i="7"/>
  <c r="R220" i="7"/>
  <c r="R358" i="7"/>
  <c r="R380" i="7"/>
  <c r="R351" i="7"/>
  <c r="R50" i="7"/>
  <c r="R279" i="7"/>
  <c r="R202" i="7"/>
  <c r="R335" i="7"/>
  <c r="R68" i="7"/>
  <c r="R125" i="7"/>
  <c r="R373" i="7"/>
  <c r="R158" i="7"/>
  <c r="R221" i="7"/>
  <c r="R31" i="7"/>
  <c r="R119" i="7"/>
  <c r="R71" i="7"/>
  <c r="R301" i="7"/>
  <c r="R357" i="7"/>
  <c r="R62" i="7"/>
  <c r="R293" i="7"/>
  <c r="R283" i="7"/>
  <c r="R45" i="7"/>
  <c r="R188" i="7"/>
  <c r="R312" i="7"/>
  <c r="R298" i="7"/>
  <c r="R320" i="7"/>
  <c r="R26" i="7"/>
  <c r="R189" i="7"/>
  <c r="R166" i="7"/>
  <c r="R154" i="7"/>
  <c r="R48" i="7"/>
  <c r="R159" i="7"/>
  <c r="R382" i="7"/>
  <c r="R490" i="7"/>
  <c r="R420" i="7"/>
  <c r="R421" i="7"/>
  <c r="R316" i="7"/>
  <c r="R405" i="7"/>
  <c r="R413" i="7"/>
  <c r="R393" i="7"/>
  <c r="R344" i="7"/>
  <c r="R384" i="7"/>
  <c r="R349" i="7"/>
  <c r="R376" i="7"/>
  <c r="R389" i="7"/>
  <c r="R423" i="7"/>
  <c r="R402" i="7"/>
  <c r="R397" i="7"/>
  <c r="R359" i="7"/>
  <c r="R404" i="7"/>
  <c r="R496" i="7"/>
  <c r="R437" i="7"/>
  <c r="R407" i="7"/>
  <c r="R390" i="7"/>
  <c r="R375" i="7"/>
  <c r="R474" i="7"/>
  <c r="R309" i="7"/>
  <c r="R255" i="7"/>
  <c r="R408" i="7"/>
  <c r="R391" i="7"/>
  <c r="R396" i="7"/>
  <c r="R292" i="7"/>
  <c r="R236" i="7"/>
  <c r="R333" i="7"/>
  <c r="R338" i="7"/>
  <c r="R381" i="7"/>
  <c r="R387" i="7"/>
  <c r="R392" i="7"/>
  <c r="R180" i="7"/>
  <c r="R340" i="7"/>
  <c r="R422" i="7"/>
  <c r="R238" i="7"/>
  <c r="R101" i="7"/>
  <c r="R212" i="7"/>
  <c r="R142" i="7"/>
  <c r="R7" i="7"/>
  <c r="R356" i="7"/>
  <c r="R228" i="7"/>
  <c r="R248" i="7"/>
  <c r="R88" i="7"/>
  <c r="R245" i="7"/>
  <c r="R169" i="7"/>
  <c r="R209" i="7"/>
  <c r="R285" i="7"/>
  <c r="R178" i="7"/>
  <c r="R260" i="7"/>
  <c r="R348" i="7"/>
  <c r="R242" i="7"/>
  <c r="R250" i="7"/>
  <c r="R77" i="7"/>
  <c r="R204" i="7"/>
  <c r="R133" i="7"/>
  <c r="R287" i="7"/>
  <c r="R208" i="7"/>
  <c r="R82" i="7"/>
  <c r="R85" i="7"/>
  <c r="R185" i="7"/>
  <c r="R366" i="7"/>
  <c r="R241" i="7"/>
  <c r="R148" i="7"/>
  <c r="R325" i="7"/>
  <c r="R115" i="7"/>
  <c r="R143" i="7"/>
  <c r="R214" i="7"/>
  <c r="R347" i="7"/>
  <c r="R205" i="7"/>
  <c r="R29" i="7"/>
  <c r="R174" i="7"/>
  <c r="R168" i="7"/>
  <c r="R167" i="7"/>
  <c r="R304" i="7"/>
  <c r="R311" i="7"/>
  <c r="R121" i="7"/>
  <c r="R114" i="7"/>
  <c r="R162" i="7"/>
  <c r="R13" i="7"/>
  <c r="R461" i="7"/>
  <c r="R199" i="7"/>
  <c r="R263" i="7"/>
  <c r="R155" i="7"/>
  <c r="R302" i="7"/>
  <c r="R295" i="7"/>
  <c r="R164" i="7"/>
  <c r="R135" i="7"/>
  <c r="R96" i="7"/>
  <c r="R372" i="7"/>
  <c r="R134" i="7"/>
  <c r="R173" i="7"/>
  <c r="R181" i="7"/>
  <c r="R54" i="7"/>
  <c r="R64" i="7"/>
  <c r="R35" i="7"/>
  <c r="R94" i="7"/>
  <c r="R176" i="7"/>
  <c r="R136" i="7"/>
  <c r="R226" i="7"/>
  <c r="R73" i="7"/>
  <c r="R124" i="7"/>
  <c r="R429" i="7"/>
  <c r="R346" i="7"/>
  <c r="R4" i="7"/>
  <c r="R246" i="7"/>
  <c r="R284" i="7"/>
  <c r="R339" i="7"/>
  <c r="R170" i="7"/>
  <c r="R118" i="7"/>
  <c r="R300" i="7"/>
  <c r="R161" i="7"/>
  <c r="R57" i="7"/>
  <c r="R37" i="7"/>
  <c r="R319" i="7"/>
  <c r="R122" i="7"/>
  <c r="R234" i="7"/>
  <c r="R362" i="7"/>
  <c r="R254" i="7"/>
  <c r="R313" i="7"/>
  <c r="R395" i="7"/>
  <c r="R288" i="7"/>
  <c r="R352" i="7"/>
  <c r="R25" i="7"/>
  <c r="R33" i="7"/>
  <c r="R103" i="7"/>
  <c r="R152" i="7"/>
  <c r="R83" i="7"/>
  <c r="R117" i="7"/>
  <c r="R5" i="7"/>
  <c r="R8" i="7"/>
  <c r="R12" i="7"/>
  <c r="R144" i="7"/>
  <c r="R40" i="7"/>
  <c r="R107" i="7"/>
  <c r="R30" i="7"/>
  <c r="R28" i="7"/>
  <c r="R112" i="7"/>
  <c r="R179" i="7"/>
  <c r="R371" i="7"/>
  <c r="R410" i="7"/>
  <c r="R194" i="7"/>
  <c r="R225" i="7"/>
  <c r="R52" i="7"/>
  <c r="R66" i="7"/>
  <c r="R67" i="7"/>
  <c r="R211" i="7"/>
  <c r="R350" i="7"/>
  <c r="R147" i="7"/>
  <c r="R18" i="7"/>
  <c r="R218" i="7"/>
  <c r="R275" i="7"/>
  <c r="R215" i="7"/>
  <c r="R11" i="7"/>
  <c r="R59" i="7"/>
  <c r="R38" i="7"/>
  <c r="R310" i="7"/>
  <c r="R84" i="7"/>
  <c r="R341" i="7"/>
  <c r="R36" i="7"/>
  <c r="R22" i="7"/>
  <c r="R123" i="7"/>
  <c r="R330" i="7"/>
  <c r="R81" i="7"/>
  <c r="R172" i="7"/>
  <c r="R237" i="7"/>
  <c r="R113" i="7"/>
  <c r="R273" i="7"/>
  <c r="R231" i="7"/>
  <c r="R43" i="7"/>
  <c r="R251" i="7"/>
  <c r="R128" i="7"/>
  <c r="R191" i="7"/>
  <c r="R46" i="7"/>
  <c r="R70" i="7"/>
  <c r="R72" i="7"/>
  <c r="R132" i="7"/>
  <c r="R51" i="7"/>
  <c r="R276" i="7"/>
  <c r="R3" i="7"/>
  <c r="R182" i="7"/>
  <c r="R127" i="7"/>
  <c r="R14" i="7"/>
  <c r="R297" i="7"/>
  <c r="R49" i="7"/>
  <c r="R79" i="7"/>
  <c r="R69" i="7"/>
  <c r="R224" i="7"/>
  <c r="R109" i="7"/>
  <c r="R63" i="7"/>
  <c r="R53" i="7"/>
  <c r="R87" i="7"/>
  <c r="R34" i="7"/>
  <c r="R203" i="7"/>
  <c r="R156" i="7"/>
  <c r="R270" i="7"/>
  <c r="R10" i="7"/>
  <c r="R294" i="7"/>
  <c r="R2" i="7"/>
  <c r="R6" i="7"/>
  <c r="R256" i="7"/>
  <c r="R17" i="7"/>
  <c r="R160" i="7"/>
  <c r="R140" i="7"/>
  <c r="R9" i="7"/>
  <c r="R75" i="7"/>
  <c r="R229" i="7"/>
  <c r="R89" i="7"/>
  <c r="R24" i="7"/>
  <c r="R232" i="7"/>
  <c r="R306" i="7"/>
  <c r="R27" i="7"/>
  <c r="R175" i="7"/>
  <c r="R100" i="7"/>
  <c r="R95" i="7"/>
  <c r="R41" i="7"/>
  <c r="R39" i="7"/>
  <c r="R269" i="7"/>
  <c r="R187" i="7"/>
  <c r="R171" i="7"/>
  <c r="R80" i="7"/>
  <c r="R102" i="7"/>
  <c r="R42" i="7"/>
  <c r="R23" i="7"/>
  <c r="R92" i="7"/>
  <c r="R274" i="7"/>
  <c r="R206" i="7"/>
  <c r="R106" i="7"/>
  <c r="R210" i="7"/>
  <c r="R55" i="7"/>
  <c r="R360" i="7"/>
  <c r="R65" i="7"/>
  <c r="R19" i="7"/>
  <c r="R47" i="7"/>
  <c r="R149" i="7"/>
  <c r="R56" i="7"/>
  <c r="R165" i="7"/>
  <c r="R21" i="7"/>
  <c r="R307" i="7"/>
  <c r="R20" i="7"/>
  <c r="R326" i="7"/>
  <c r="R368" i="7"/>
  <c r="R480" i="7"/>
  <c r="R414" i="7"/>
  <c r="R467" i="7"/>
  <c r="R424" i="7"/>
  <c r="R525" i="7"/>
  <c r="R520" i="7"/>
  <c r="R528" i="7"/>
  <c r="R317" i="7"/>
  <c r="R321" i="7"/>
  <c r="R503" i="7"/>
  <c r="R453" i="7"/>
  <c r="R499" i="7"/>
  <c r="R511" i="7"/>
  <c r="R329" i="7"/>
  <c r="R504" i="7"/>
  <c r="R470" i="7"/>
  <c r="R483" i="7"/>
  <c r="R492" i="7"/>
  <c r="R426" i="7"/>
  <c r="R409" i="7"/>
  <c r="R399" i="7"/>
  <c r="R328" i="7"/>
  <c r="R457" i="7"/>
  <c r="R462" i="7"/>
  <c r="R435" i="7"/>
  <c r="R394" i="7"/>
  <c r="R385" i="7"/>
  <c r="R518" i="7"/>
  <c r="R406" i="7"/>
  <c r="R513" i="7"/>
  <c r="R494" i="7"/>
  <c r="R505" i="7"/>
  <c r="R488" i="7"/>
  <c r="R473" i="7"/>
  <c r="R418" i="7"/>
  <c r="R383" i="7"/>
  <c r="R468" i="7"/>
  <c r="R327" i="7"/>
  <c r="R264" i="7"/>
  <c r="R369" i="7"/>
  <c r="R290" i="7"/>
  <c r="R345" i="7"/>
  <c r="R324" i="7"/>
  <c r="R398" i="7"/>
  <c r="R354" i="7"/>
  <c r="R318" i="7"/>
  <c r="R286" i="7"/>
  <c r="R336" i="7"/>
  <c r="R314" i="7"/>
  <c r="R268" i="7"/>
  <c r="R192" i="7"/>
  <c r="R337" i="7"/>
  <c r="R374" i="7"/>
  <c r="R379" i="7"/>
  <c r="R378" i="7"/>
  <c r="R277" i="7"/>
  <c r="R235" i="7"/>
  <c r="R281" i="7"/>
  <c r="R195" i="7"/>
  <c r="R150" i="7"/>
  <c r="R243" i="7"/>
  <c r="R244" i="7"/>
  <c r="R272" i="7"/>
  <c r="R196" i="7"/>
  <c r="R240" i="7"/>
  <c r="R116" i="7"/>
  <c r="R145" i="7"/>
  <c r="R217" i="7"/>
  <c r="R259" i="7"/>
  <c r="R227" i="7"/>
  <c r="R223" i="7"/>
  <c r="R90" i="7"/>
  <c r="R131" i="7"/>
  <c r="R197" i="7"/>
  <c r="R207" i="7"/>
  <c r="R110" i="7"/>
  <c r="R163" i="7"/>
  <c r="R262" i="7"/>
  <c r="R213" i="7"/>
  <c r="R265" i="7"/>
  <c r="R60" i="7"/>
  <c r="R74" i="7"/>
  <c r="R184" i="7"/>
  <c r="R267" i="7"/>
  <c r="R105" i="7"/>
  <c r="R190" i="7"/>
  <c r="R230" i="7"/>
  <c r="R98" i="7"/>
  <c r="R271" i="7"/>
  <c r="R108" i="7"/>
  <c r="R138" i="7"/>
  <c r="R129" i="7"/>
  <c r="R104" i="7"/>
  <c r="R222" i="7"/>
  <c r="R219" i="7"/>
  <c r="R141" i="7"/>
  <c r="R91" i="7"/>
  <c r="R126" i="7"/>
  <c r="R193" i="7"/>
  <c r="R86" i="7"/>
  <c r="R78" i="7"/>
  <c r="R198" i="7"/>
  <c r="R16" i="7"/>
  <c r="R438" i="7"/>
  <c r="R442" i="7"/>
  <c r="R401" i="7"/>
  <c r="R411" i="7"/>
  <c r="R449" i="7"/>
  <c r="R464" i="7"/>
  <c r="R502" i="7"/>
  <c r="R478" i="7"/>
  <c r="R476" i="7"/>
  <c r="R484" i="7"/>
  <c r="R146" i="7"/>
  <c r="R257" i="7"/>
  <c r="R291" i="7"/>
  <c r="R183" i="7"/>
  <c r="R139" i="7"/>
  <c r="R249" i="7"/>
  <c r="R216" i="7"/>
  <c r="R201" i="7"/>
  <c r="R153" i="7"/>
  <c r="R364" i="7"/>
  <c r="R365" i="7"/>
  <c r="R361" i="7"/>
  <c r="R363" i="7"/>
  <c r="R296" i="7"/>
  <c r="R436" i="7"/>
  <c r="R500" i="7"/>
  <c r="R460" i="7"/>
  <c r="R524" i="7"/>
  <c r="R416" i="7"/>
  <c r="R458" i="7"/>
  <c r="R501" i="7"/>
  <c r="R455" i="7"/>
  <c r="R440" i="7"/>
  <c r="R508" i="7"/>
  <c r="R497" i="7"/>
  <c r="R465" i="7"/>
  <c r="R472" i="7"/>
  <c r="R445" i="7"/>
  <c r="R446" i="7"/>
  <c r="R425" i="7"/>
  <c r="R400" i="7"/>
  <c r="R386" i="7"/>
  <c r="R334" i="7"/>
  <c r="R322" i="7"/>
  <c r="R253" i="7"/>
  <c r="R261" i="7"/>
  <c r="R303" i="7"/>
  <c r="R370" i="7"/>
  <c r="R247" i="7"/>
  <c r="R343" i="7"/>
  <c r="R331" i="7"/>
  <c r="R403" i="7"/>
  <c r="R428" i="7"/>
  <c r="R430" i="7"/>
  <c r="R412" i="7"/>
  <c r="R534" i="7"/>
  <c r="R541" i="7"/>
  <c r="R530" i="7"/>
  <c r="R537" i="7"/>
  <c r="R447" i="7"/>
  <c r="R538" i="7"/>
  <c r="R540" i="7"/>
  <c r="R536" i="7"/>
  <c r="R533" i="7"/>
  <c r="R539" i="7"/>
  <c r="R532" i="7"/>
  <c r="R531" i="7"/>
  <c r="R529" i="7"/>
  <c r="R258" i="7"/>
  <c r="R535" i="7"/>
  <c r="R671" i="7"/>
  <c r="R544" i="7"/>
  <c r="R587" i="7"/>
  <c r="R692" i="7"/>
  <c r="R629" i="7"/>
  <c r="R662" i="7"/>
  <c r="R756" i="7"/>
  <c r="R684" i="7"/>
  <c r="R575" i="7"/>
  <c r="R685" i="7"/>
  <c r="R633" i="7"/>
  <c r="R648" i="7"/>
  <c r="R682" i="7"/>
  <c r="R668" i="7"/>
  <c r="R552" i="7"/>
  <c r="R753" i="7"/>
  <c r="R715" i="7"/>
  <c r="R636" i="7"/>
  <c r="R712" i="7"/>
  <c r="R619" i="7"/>
  <c r="R545" i="7"/>
  <c r="R589" i="7"/>
  <c r="R703" i="7"/>
  <c r="R565" i="7"/>
  <c r="R580" i="7"/>
  <c r="R661" i="7"/>
  <c r="R667" i="7"/>
  <c r="R653" i="7"/>
  <c r="R586" i="7"/>
  <c r="R664" i="7"/>
  <c r="R691" i="7"/>
  <c r="R689" i="7"/>
  <c r="R559" i="7"/>
  <c r="R596" i="7"/>
  <c r="R593" i="7"/>
  <c r="R607" i="7"/>
  <c r="R606" i="7"/>
  <c r="R705" i="7"/>
  <c r="R638" i="7"/>
  <c r="R631" i="7"/>
  <c r="R564" i="7"/>
  <c r="R628" i="7"/>
  <c r="R737" i="7"/>
  <c r="R615" i="7"/>
  <c r="R621" i="7"/>
  <c r="R553" i="7"/>
  <c r="R639" i="7"/>
  <c r="R727" i="7"/>
  <c r="R584" i="7"/>
  <c r="R634" i="7"/>
  <c r="R711" i="7"/>
  <c r="R595" i="7"/>
  <c r="R614" i="7"/>
  <c r="R710" i="7"/>
  <c r="R618" i="7"/>
  <c r="R609" i="7"/>
  <c r="R660" i="7"/>
  <c r="R728" i="7"/>
  <c r="R561" i="7"/>
  <c r="R550" i="7"/>
  <c r="R680" i="7"/>
  <c r="R657" i="7"/>
  <c r="R762" i="7"/>
  <c r="R665" i="7"/>
  <c r="R687" i="7"/>
  <c r="R583" i="7"/>
  <c r="R743" i="7"/>
  <c r="R567" i="7"/>
  <c r="R701" i="7"/>
  <c r="R626" i="7"/>
  <c r="R720" i="7"/>
  <c r="R622" i="7"/>
  <c r="R761" i="7"/>
  <c r="R764" i="7"/>
  <c r="R548" i="7"/>
  <c r="R713" i="7"/>
  <c r="R604" i="7"/>
  <c r="R757" i="7"/>
  <c r="R741" i="7"/>
  <c r="R717" i="7"/>
  <c r="R744" i="7"/>
  <c r="R644" i="7"/>
  <c r="R699" i="7"/>
  <c r="R641" i="7"/>
  <c r="R731" i="7"/>
  <c r="R693" i="7"/>
  <c r="R718" i="7"/>
  <c r="R738" i="7"/>
  <c r="R594" i="7"/>
  <c r="R566" i="7"/>
  <c r="R557" i="7"/>
  <c r="R612" i="7"/>
  <c r="R733" i="7"/>
  <c r="R599" i="7"/>
  <c r="R749" i="7"/>
  <c r="R747" i="7"/>
  <c r="R751" i="7"/>
  <c r="R735" i="7"/>
  <c r="R601" i="7"/>
  <c r="R570" i="7"/>
  <c r="R674" i="7"/>
  <c r="R555" i="7"/>
  <c r="R652" i="7"/>
  <c r="R716" i="7"/>
  <c r="R698" i="7"/>
  <c r="R724" i="7"/>
  <c r="R554" i="7"/>
  <c r="R655" i="7"/>
  <c r="R650" i="7"/>
  <c r="R617" i="7"/>
  <c r="R585" i="7"/>
  <c r="R725" i="7"/>
  <c r="R672" i="7"/>
  <c r="R656" i="7"/>
  <c r="R679" i="7"/>
  <c r="R632" i="7"/>
  <c r="R663" i="7"/>
  <c r="R571" i="7"/>
  <c r="R610" i="7"/>
  <c r="R590" i="7"/>
  <c r="R546" i="7"/>
  <c r="R592" i="7"/>
  <c r="R603" i="7"/>
  <c r="R734" i="7"/>
  <c r="R646" i="7"/>
  <c r="R635" i="7"/>
  <c r="R688" i="7"/>
  <c r="R729" i="7"/>
  <c r="R708" i="7"/>
  <c r="R645" i="7"/>
  <c r="R624" i="7"/>
  <c r="R706" i="7"/>
  <c r="R597" i="7"/>
  <c r="R683" i="7"/>
  <c r="R623" i="7"/>
  <c r="R730" i="7"/>
  <c r="R568" i="7"/>
  <c r="R736" i="7"/>
  <c r="R748" i="7"/>
  <c r="R695" i="7"/>
  <c r="R620" i="7"/>
  <c r="R556" i="7"/>
  <c r="R651" i="7"/>
  <c r="R569" i="7"/>
  <c r="R654" i="7"/>
  <c r="R627" i="7"/>
  <c r="R704" i="7"/>
  <c r="R677" i="7"/>
  <c r="R690" i="7"/>
  <c r="R563" i="7"/>
  <c r="R600" i="7"/>
  <c r="R598" i="7"/>
  <c r="R709" i="7"/>
  <c r="R670" i="7"/>
  <c r="R642" i="7"/>
  <c r="R591" i="7"/>
  <c r="R686" i="7"/>
  <c r="R750" i="7"/>
  <c r="R681" i="7"/>
  <c r="R579" i="7"/>
  <c r="R766" i="7"/>
  <c r="R673" i="7"/>
  <c r="R746" i="7"/>
  <c r="R577" i="7"/>
  <c r="R572" i="7"/>
  <c r="R707" i="7"/>
  <c r="R754" i="7"/>
  <c r="R588" i="7"/>
  <c r="R630" i="7"/>
  <c r="R745" i="7"/>
  <c r="R613" i="7"/>
  <c r="R543" i="7"/>
  <c r="R659" i="7"/>
  <c r="R723" i="7"/>
  <c r="R696" i="7"/>
  <c r="R702" i="7"/>
  <c r="R759" i="7"/>
  <c r="R574" i="7"/>
  <c r="R562" i="7"/>
  <c r="R752" i="7"/>
  <c r="R647" i="7"/>
  <c r="R676" i="7"/>
  <c r="R669" i="7"/>
  <c r="R611" i="7"/>
  <c r="R758" i="7"/>
  <c r="R608" i="7"/>
  <c r="R694" i="7"/>
  <c r="R719" i="7"/>
  <c r="R576" i="7"/>
  <c r="R582" i="7"/>
  <c r="R763" i="7"/>
  <c r="R605" i="7"/>
  <c r="R755" i="7"/>
  <c r="R658" i="7"/>
  <c r="R666" i="7"/>
  <c r="R542" i="7"/>
  <c r="R640" i="7"/>
  <c r="R678" i="7"/>
  <c r="R649" i="7"/>
  <c r="R675" i="7"/>
  <c r="R726" i="7"/>
  <c r="R721" i="7"/>
  <c r="R558" i="7"/>
  <c r="R765" i="7"/>
  <c r="R742" i="7"/>
  <c r="R547" i="7"/>
  <c r="R573" i="7"/>
  <c r="R581" i="7"/>
  <c r="R616" i="7"/>
  <c r="R739" i="7"/>
  <c r="R643" i="7"/>
  <c r="R551" i="7"/>
  <c r="R637" i="7"/>
  <c r="R740" i="7"/>
  <c r="R700" i="7"/>
  <c r="R714" i="7"/>
  <c r="R722" i="7"/>
  <c r="R760" i="7"/>
  <c r="R697" i="7"/>
  <c r="R625" i="7"/>
  <c r="R578" i="7"/>
  <c r="R549" i="7"/>
  <c r="R560" i="7"/>
  <c r="R732" i="7"/>
  <c r="R602" i="7"/>
  <c r="C512" i="7"/>
  <c r="Q512" i="7"/>
  <c r="C42" i="8"/>
  <c r="T602" i="7"/>
  <c r="U602" i="7"/>
  <c r="T512" i="7"/>
  <c r="U512" i="7"/>
  <c r="B42" i="8"/>
  <c r="T522" i="7"/>
  <c r="U522" i="7"/>
  <c r="T448" i="7"/>
  <c r="U448" i="7"/>
  <c r="S486" i="7"/>
  <c r="T486" i="7"/>
  <c r="U486" i="7"/>
  <c r="S485" i="7"/>
  <c r="T485" i="7"/>
  <c r="U485" i="7"/>
  <c r="T515" i="7"/>
  <c r="U515" i="7"/>
  <c r="T489" i="7"/>
  <c r="U489" i="7"/>
  <c r="T456" i="7"/>
  <c r="U456" i="7"/>
  <c r="S491" i="7"/>
  <c r="T491" i="7"/>
  <c r="U491" i="7"/>
  <c r="T454" i="7"/>
  <c r="U454" i="7"/>
  <c r="T444" i="7"/>
  <c r="U444" i="7"/>
  <c r="S439" i="7"/>
  <c r="T439" i="7"/>
  <c r="U439" i="7"/>
  <c r="S493" i="7"/>
  <c r="T493" i="7"/>
  <c r="U493" i="7"/>
  <c r="T521" i="7"/>
  <c r="U521" i="7"/>
  <c r="S481" i="7"/>
  <c r="T481" i="7"/>
  <c r="U481" i="7"/>
  <c r="S479" i="7"/>
  <c r="T479" i="7"/>
  <c r="U479" i="7"/>
  <c r="S332" i="7"/>
  <c r="T332" i="7"/>
  <c r="U332" i="7"/>
  <c r="S433" i="7"/>
  <c r="T433" i="7"/>
  <c r="U433" i="7"/>
  <c r="S415" i="7"/>
  <c r="T415" i="7"/>
  <c r="U415" i="7"/>
  <c r="T471" i="7"/>
  <c r="U471" i="7"/>
  <c r="S427" i="7"/>
  <c r="T427" i="7"/>
  <c r="U427" i="7"/>
  <c r="S459" i="7"/>
  <c r="T459" i="7"/>
  <c r="U459" i="7"/>
  <c r="S419" i="7"/>
  <c r="T419" i="7"/>
  <c r="U419" i="7"/>
  <c r="T487" i="7"/>
  <c r="U487" i="7"/>
  <c r="S519" i="7"/>
  <c r="T519" i="7"/>
  <c r="U519" i="7"/>
  <c r="T452" i="7"/>
  <c r="U452" i="7"/>
  <c r="S451" i="7"/>
  <c r="T451" i="7"/>
  <c r="U451" i="7"/>
  <c r="S507" i="7"/>
  <c r="T507" i="7"/>
  <c r="U507" i="7"/>
  <c r="S432" i="7"/>
  <c r="T432" i="7"/>
  <c r="U432" i="7"/>
  <c r="T523" i="7"/>
  <c r="U523" i="7"/>
  <c r="S443" i="7"/>
  <c r="T443" i="7"/>
  <c r="U443" i="7"/>
  <c r="T469" i="7"/>
  <c r="U469" i="7"/>
  <c r="T526" i="7"/>
  <c r="U526" i="7"/>
  <c r="T482" i="7"/>
  <c r="U482" i="7"/>
  <c r="T431" i="7"/>
  <c r="U431" i="7"/>
  <c r="T517" i="7"/>
  <c r="U517" i="7"/>
  <c r="S475" i="7"/>
  <c r="T475" i="7"/>
  <c r="U475" i="7"/>
  <c r="T516" i="7"/>
  <c r="U516" i="7"/>
  <c r="S388" i="7"/>
  <c r="T388" i="7"/>
  <c r="U388" i="7"/>
  <c r="S477" i="7"/>
  <c r="T477" i="7"/>
  <c r="U477" i="7"/>
  <c r="S434" i="7"/>
  <c r="T434" i="7"/>
  <c r="U434" i="7"/>
  <c r="S463" i="7"/>
  <c r="T463" i="7"/>
  <c r="U463" i="7"/>
  <c r="T417" i="7"/>
  <c r="U417" i="7"/>
  <c r="T450" i="7"/>
  <c r="U450" i="7"/>
  <c r="T498" i="7"/>
  <c r="U498" i="7"/>
  <c r="S495" i="7"/>
  <c r="T495" i="7"/>
  <c r="U495" i="7"/>
  <c r="S466" i="7"/>
  <c r="T466" i="7"/>
  <c r="U466" i="7"/>
  <c r="S441" i="7"/>
  <c r="T441" i="7"/>
  <c r="U441" i="7"/>
  <c r="T527" i="7"/>
  <c r="U527" i="7"/>
  <c r="T506" i="7"/>
  <c r="U506" i="7"/>
  <c r="S367" i="7"/>
  <c r="T367" i="7"/>
  <c r="U367" i="7"/>
  <c r="T510" i="7"/>
  <c r="U510" i="7"/>
  <c r="T509" i="7"/>
  <c r="U509" i="7"/>
  <c r="S514" i="7"/>
  <c r="T514" i="7"/>
  <c r="U514" i="7"/>
  <c r="S315" i="7"/>
  <c r="T315" i="7"/>
  <c r="U315" i="7"/>
  <c r="T157" i="7"/>
  <c r="U157" i="7"/>
  <c r="T97" i="7"/>
  <c r="U97" i="7"/>
  <c r="S323" i="7"/>
  <c r="T323" i="7"/>
  <c r="U323" i="7"/>
  <c r="S280" i="7"/>
  <c r="T280" i="7"/>
  <c r="U280" i="7"/>
  <c r="S342" i="7"/>
  <c r="T342" i="7"/>
  <c r="U342" i="7"/>
  <c r="S111" i="7"/>
  <c r="T111" i="7"/>
  <c r="U111" i="7"/>
  <c r="S353" i="7"/>
  <c r="T353" i="7"/>
  <c r="U353" i="7"/>
  <c r="S137" i="7"/>
  <c r="T137" i="7"/>
  <c r="U137" i="7"/>
  <c r="S151" i="7"/>
  <c r="T151" i="7"/>
  <c r="U151" i="7"/>
  <c r="T58" i="7"/>
  <c r="U58" i="7"/>
  <c r="S44" i="7"/>
  <c r="T44" i="7"/>
  <c r="U44" i="7"/>
  <c r="S186" i="7"/>
  <c r="T186" i="7"/>
  <c r="U186" i="7"/>
  <c r="T120" i="7"/>
  <c r="U120" i="7"/>
  <c r="S289" i="7"/>
  <c r="T289" i="7"/>
  <c r="U289" i="7"/>
  <c r="S177" i="7"/>
  <c r="T177" i="7"/>
  <c r="U177" i="7"/>
  <c r="T15" i="7"/>
  <c r="U15" i="7"/>
  <c r="S93" i="7"/>
  <c r="T93" i="7"/>
  <c r="U93" i="7"/>
  <c r="S76" i="7"/>
  <c r="T76" i="7"/>
  <c r="U76" i="7"/>
  <c r="S355" i="7"/>
  <c r="T355" i="7"/>
  <c r="U355" i="7"/>
  <c r="S32" i="7"/>
  <c r="T32" i="7"/>
  <c r="U32" i="7"/>
  <c r="S200" i="7"/>
  <c r="T200" i="7"/>
  <c r="U200" i="7"/>
  <c r="S233" i="7"/>
  <c r="T233" i="7"/>
  <c r="U233" i="7"/>
  <c r="S130" i="7"/>
  <c r="T130" i="7"/>
  <c r="U130" i="7"/>
  <c r="S308" i="7"/>
  <c r="T308" i="7"/>
  <c r="U308" i="7"/>
  <c r="S239" i="7"/>
  <c r="T239" i="7"/>
  <c r="U239" i="7"/>
  <c r="S299" i="7"/>
  <c r="T299" i="7"/>
  <c r="U299" i="7"/>
  <c r="S305" i="7"/>
  <c r="T305" i="7"/>
  <c r="U305" i="7"/>
  <c r="S377" i="7"/>
  <c r="T377" i="7"/>
  <c r="U377" i="7"/>
  <c r="T61" i="7"/>
  <c r="U61" i="7"/>
  <c r="S266" i="7"/>
  <c r="T266" i="7"/>
  <c r="U266" i="7"/>
  <c r="S252" i="7"/>
  <c r="T252" i="7"/>
  <c r="U252" i="7"/>
  <c r="S278" i="7"/>
  <c r="T278" i="7"/>
  <c r="U278" i="7"/>
  <c r="S282" i="7"/>
  <c r="T282" i="7"/>
  <c r="U282" i="7"/>
  <c r="S99" i="7"/>
  <c r="T99" i="7"/>
  <c r="U99" i="7"/>
  <c r="S220" i="7"/>
  <c r="T220" i="7"/>
  <c r="U220" i="7"/>
  <c r="S358" i="7"/>
  <c r="T358" i="7"/>
  <c r="U358" i="7"/>
  <c r="S380" i="7"/>
  <c r="T380" i="7"/>
  <c r="U380" i="7"/>
  <c r="S351" i="7"/>
  <c r="T351" i="7"/>
  <c r="U351" i="7"/>
  <c r="T50" i="7"/>
  <c r="U50" i="7"/>
  <c r="S279" i="7"/>
  <c r="T279" i="7"/>
  <c r="U279" i="7"/>
  <c r="S202" i="7"/>
  <c r="T202" i="7"/>
  <c r="U202" i="7"/>
  <c r="S335" i="7"/>
  <c r="T335" i="7"/>
  <c r="U335" i="7"/>
  <c r="S68" i="7"/>
  <c r="T68" i="7"/>
  <c r="U68" i="7"/>
  <c r="T125" i="7"/>
  <c r="U125" i="7"/>
  <c r="S373" i="7"/>
  <c r="T373" i="7"/>
  <c r="U373" i="7"/>
  <c r="S158" i="7"/>
  <c r="T158" i="7"/>
  <c r="U158" i="7"/>
  <c r="S221" i="7"/>
  <c r="T221" i="7"/>
  <c r="U221" i="7"/>
  <c r="T31" i="7"/>
  <c r="U31" i="7"/>
  <c r="S119" i="7"/>
  <c r="T119" i="7"/>
  <c r="U119" i="7"/>
  <c r="S71" i="7"/>
  <c r="T71" i="7"/>
  <c r="U71" i="7"/>
  <c r="S301" i="7"/>
  <c r="T301" i="7"/>
  <c r="U301" i="7"/>
  <c r="S357" i="7"/>
  <c r="T357" i="7"/>
  <c r="U357" i="7"/>
  <c r="T62" i="7"/>
  <c r="U62" i="7"/>
  <c r="S293" i="7"/>
  <c r="T293" i="7"/>
  <c r="U293" i="7"/>
  <c r="S283" i="7"/>
  <c r="T283" i="7"/>
  <c r="U283" i="7"/>
  <c r="T45" i="7"/>
  <c r="U45" i="7"/>
  <c r="S188" i="7"/>
  <c r="T188" i="7"/>
  <c r="U188" i="7"/>
  <c r="S312" i="7"/>
  <c r="T312" i="7"/>
  <c r="U312" i="7"/>
  <c r="S298" i="7"/>
  <c r="T298" i="7"/>
  <c r="U298" i="7"/>
  <c r="S320" i="7"/>
  <c r="T320" i="7"/>
  <c r="U320" i="7"/>
  <c r="S26" i="7"/>
  <c r="T26" i="7"/>
  <c r="U26" i="7"/>
  <c r="S189" i="7"/>
  <c r="T189" i="7"/>
  <c r="U189" i="7"/>
  <c r="S166" i="7"/>
  <c r="T166" i="7"/>
  <c r="U166" i="7"/>
  <c r="S154" i="7"/>
  <c r="T154" i="7"/>
  <c r="U154" i="7"/>
  <c r="T48" i="7"/>
  <c r="U48" i="7"/>
  <c r="S159" i="7"/>
  <c r="T159" i="7"/>
  <c r="U159" i="7"/>
  <c r="S382" i="7"/>
  <c r="T382" i="7"/>
  <c r="U382" i="7"/>
  <c r="S490" i="7"/>
  <c r="T490" i="7"/>
  <c r="U490" i="7"/>
  <c r="S420" i="7"/>
  <c r="T420" i="7"/>
  <c r="U420" i="7"/>
  <c r="S421" i="7"/>
  <c r="T421" i="7"/>
  <c r="U421" i="7"/>
  <c r="S316" i="7"/>
  <c r="T316" i="7"/>
  <c r="U316" i="7"/>
  <c r="S405" i="7"/>
  <c r="T405" i="7"/>
  <c r="U405" i="7"/>
  <c r="S413" i="7"/>
  <c r="T413" i="7"/>
  <c r="U413" i="7"/>
  <c r="S393" i="7"/>
  <c r="T393" i="7"/>
  <c r="U393" i="7"/>
  <c r="S344" i="7"/>
  <c r="T344" i="7"/>
  <c r="U344" i="7"/>
  <c r="S384" i="7"/>
  <c r="T384" i="7"/>
  <c r="U384" i="7"/>
  <c r="S349" i="7"/>
  <c r="T349" i="7"/>
  <c r="U349" i="7"/>
  <c r="S376" i="7"/>
  <c r="T376" i="7"/>
  <c r="U376" i="7"/>
  <c r="S389" i="7"/>
  <c r="T389" i="7"/>
  <c r="U389" i="7"/>
  <c r="T423" i="7"/>
  <c r="U423" i="7"/>
  <c r="S402" i="7"/>
  <c r="T402" i="7"/>
  <c r="U402" i="7"/>
  <c r="S397" i="7"/>
  <c r="T397" i="7"/>
  <c r="U397" i="7"/>
  <c r="S359" i="7"/>
  <c r="T359" i="7"/>
  <c r="U359" i="7"/>
  <c r="S404" i="7"/>
  <c r="T404" i="7"/>
  <c r="U404" i="7"/>
  <c r="T496" i="7"/>
  <c r="U496" i="7"/>
  <c r="T437" i="7"/>
  <c r="U437" i="7"/>
  <c r="S407" i="7"/>
  <c r="T407" i="7"/>
  <c r="U407" i="7"/>
  <c r="S390" i="7"/>
  <c r="T390" i="7"/>
  <c r="U390" i="7"/>
  <c r="S375" i="7"/>
  <c r="T375" i="7"/>
  <c r="U375" i="7"/>
  <c r="T474" i="7"/>
  <c r="U474" i="7"/>
  <c r="S309" i="7"/>
  <c r="T309" i="7"/>
  <c r="U309" i="7"/>
  <c r="S255" i="7"/>
  <c r="T255" i="7"/>
  <c r="U255" i="7"/>
  <c r="S408" i="7"/>
  <c r="T408" i="7"/>
  <c r="U408" i="7"/>
  <c r="S391" i="7"/>
  <c r="T391" i="7"/>
  <c r="U391" i="7"/>
  <c r="S396" i="7"/>
  <c r="T396" i="7"/>
  <c r="U396" i="7"/>
  <c r="S292" i="7"/>
  <c r="T292" i="7"/>
  <c r="U292" i="7"/>
  <c r="S236" i="7"/>
  <c r="T236" i="7"/>
  <c r="U236" i="7"/>
  <c r="S333" i="7"/>
  <c r="T333" i="7"/>
  <c r="U333" i="7"/>
  <c r="S338" i="7"/>
  <c r="T338" i="7"/>
  <c r="U338" i="7"/>
  <c r="S381" i="7"/>
  <c r="T381" i="7"/>
  <c r="U381" i="7"/>
  <c r="S387" i="7"/>
  <c r="T387" i="7"/>
  <c r="U387" i="7"/>
  <c r="S392" i="7"/>
  <c r="T392" i="7"/>
  <c r="U392" i="7"/>
  <c r="S180" i="7"/>
  <c r="T180" i="7"/>
  <c r="U180" i="7"/>
  <c r="S340" i="7"/>
  <c r="T340" i="7"/>
  <c r="U340" i="7"/>
  <c r="S422" i="7"/>
  <c r="T422" i="7"/>
  <c r="U422" i="7"/>
  <c r="S238" i="7"/>
  <c r="T238" i="7"/>
  <c r="U238" i="7"/>
  <c r="T101" i="7"/>
  <c r="U101" i="7"/>
  <c r="S212" i="7"/>
  <c r="T212" i="7"/>
  <c r="U212" i="7"/>
  <c r="S142" i="7"/>
  <c r="T142" i="7"/>
  <c r="U142" i="7"/>
  <c r="T7" i="7"/>
  <c r="U7" i="7"/>
  <c r="S356" i="7"/>
  <c r="T356" i="7"/>
  <c r="U356" i="7"/>
  <c r="S228" i="7"/>
  <c r="T228" i="7"/>
  <c r="U228" i="7"/>
  <c r="S248" i="7"/>
  <c r="T248" i="7"/>
  <c r="U248" i="7"/>
  <c r="S88" i="7"/>
  <c r="T88" i="7"/>
  <c r="U88" i="7"/>
  <c r="S245" i="7"/>
  <c r="T245" i="7"/>
  <c r="U245" i="7"/>
  <c r="S169" i="7"/>
  <c r="T169" i="7"/>
  <c r="U169" i="7"/>
  <c r="S209" i="7"/>
  <c r="T209" i="7"/>
  <c r="U209" i="7"/>
  <c r="S285" i="7"/>
  <c r="T285" i="7"/>
  <c r="U285" i="7"/>
  <c r="S178" i="7"/>
  <c r="T178" i="7"/>
  <c r="U178" i="7"/>
  <c r="S260" i="7"/>
  <c r="T260" i="7"/>
  <c r="U260" i="7"/>
  <c r="S348" i="7"/>
  <c r="T348" i="7"/>
  <c r="U348" i="7"/>
  <c r="S242" i="7"/>
  <c r="T242" i="7"/>
  <c r="U242" i="7"/>
  <c r="S250" i="7"/>
  <c r="T250" i="7"/>
  <c r="U250" i="7"/>
  <c r="T77" i="7"/>
  <c r="U77" i="7"/>
  <c r="S204" i="7"/>
  <c r="T204" i="7"/>
  <c r="U204" i="7"/>
  <c r="S133" i="7"/>
  <c r="T133" i="7"/>
  <c r="U133" i="7"/>
  <c r="S287" i="7"/>
  <c r="T287" i="7"/>
  <c r="U287" i="7"/>
  <c r="S208" i="7"/>
  <c r="T208" i="7"/>
  <c r="U208" i="7"/>
  <c r="T82" i="7"/>
  <c r="U82" i="7"/>
  <c r="T85" i="7"/>
  <c r="U85" i="7"/>
  <c r="S185" i="7"/>
  <c r="T185" i="7"/>
  <c r="U185" i="7"/>
  <c r="S366" i="7"/>
  <c r="T366" i="7"/>
  <c r="U366" i="7"/>
  <c r="S241" i="7"/>
  <c r="T241" i="7"/>
  <c r="U241" i="7"/>
  <c r="S148" i="7"/>
  <c r="T148" i="7"/>
  <c r="U148" i="7"/>
  <c r="S325" i="7"/>
  <c r="T325" i="7"/>
  <c r="U325" i="7"/>
  <c r="T115" i="7"/>
  <c r="U115" i="7"/>
  <c r="S143" i="7"/>
  <c r="T143" i="7"/>
  <c r="U143" i="7"/>
  <c r="S214" i="7"/>
  <c r="T214" i="7"/>
  <c r="U214" i="7"/>
  <c r="S347" i="7"/>
  <c r="T347" i="7"/>
  <c r="U347" i="7"/>
  <c r="S205" i="7"/>
  <c r="T205" i="7"/>
  <c r="U205" i="7"/>
  <c r="S29" i="7"/>
  <c r="T29" i="7"/>
  <c r="U29" i="7"/>
  <c r="S174" i="7"/>
  <c r="T174" i="7"/>
  <c r="U174" i="7"/>
  <c r="S168" i="7"/>
  <c r="T168" i="7"/>
  <c r="U168" i="7"/>
  <c r="S167" i="7"/>
  <c r="T167" i="7"/>
  <c r="U167" i="7"/>
  <c r="S304" i="7"/>
  <c r="T304" i="7"/>
  <c r="U304" i="7"/>
  <c r="S311" i="7"/>
  <c r="T311" i="7"/>
  <c r="U311" i="7"/>
  <c r="S121" i="7"/>
  <c r="T121" i="7"/>
  <c r="U121" i="7"/>
  <c r="S114" i="7"/>
  <c r="T114" i="7"/>
  <c r="U114" i="7"/>
  <c r="S162" i="7"/>
  <c r="T162" i="7"/>
  <c r="U162" i="7"/>
  <c r="S13" i="7"/>
  <c r="T13" i="7"/>
  <c r="U13" i="7"/>
  <c r="S461" i="7"/>
  <c r="T461" i="7"/>
  <c r="U461" i="7"/>
  <c r="S199" i="7"/>
  <c r="T199" i="7"/>
  <c r="U199" i="7"/>
  <c r="S263" i="7"/>
  <c r="T263" i="7"/>
  <c r="U263" i="7"/>
  <c r="S155" i="7"/>
  <c r="T155" i="7"/>
  <c r="U155" i="7"/>
  <c r="S302" i="7"/>
  <c r="T302" i="7"/>
  <c r="U302" i="7"/>
  <c r="S295" i="7"/>
  <c r="T295" i="7"/>
  <c r="U295" i="7"/>
  <c r="S164" i="7"/>
  <c r="T164" i="7"/>
  <c r="U164" i="7"/>
  <c r="S135" i="7"/>
  <c r="T135" i="7"/>
  <c r="U135" i="7"/>
  <c r="T96" i="7"/>
  <c r="U96" i="7"/>
  <c r="S372" i="7"/>
  <c r="T372" i="7"/>
  <c r="U372" i="7"/>
  <c r="S134" i="7"/>
  <c r="T134" i="7"/>
  <c r="U134" i="7"/>
  <c r="S173" i="7"/>
  <c r="T173" i="7"/>
  <c r="U173" i="7"/>
  <c r="S181" i="7"/>
  <c r="T181" i="7"/>
  <c r="U181" i="7"/>
  <c r="T54" i="7"/>
  <c r="U54" i="7"/>
  <c r="T64" i="7"/>
  <c r="U64" i="7"/>
  <c r="T35" i="7"/>
  <c r="U35" i="7"/>
  <c r="T94" i="7"/>
  <c r="U94" i="7"/>
  <c r="S176" i="7"/>
  <c r="T176" i="7"/>
  <c r="U176" i="7"/>
  <c r="S136" i="7"/>
  <c r="T136" i="7"/>
  <c r="U136" i="7"/>
  <c r="S226" i="7"/>
  <c r="T226" i="7"/>
  <c r="U226" i="7"/>
  <c r="T73" i="7"/>
  <c r="U73" i="7"/>
  <c r="S124" i="7"/>
  <c r="T124" i="7"/>
  <c r="U124" i="7"/>
  <c r="S429" i="7"/>
  <c r="T429" i="7"/>
  <c r="U429" i="7"/>
  <c r="S346" i="7"/>
  <c r="T346" i="7"/>
  <c r="U346" i="7"/>
  <c r="T4" i="7"/>
  <c r="U4" i="7"/>
  <c r="S246" i="7"/>
  <c r="T246" i="7"/>
  <c r="U246" i="7"/>
  <c r="S284" i="7"/>
  <c r="T284" i="7"/>
  <c r="U284" i="7"/>
  <c r="S339" i="7"/>
  <c r="T339" i="7"/>
  <c r="U339" i="7"/>
  <c r="S170" i="7"/>
  <c r="T170" i="7"/>
  <c r="U170" i="7"/>
  <c r="S118" i="7"/>
  <c r="T118" i="7"/>
  <c r="U118" i="7"/>
  <c r="S300" i="7"/>
  <c r="T300" i="7"/>
  <c r="U300" i="7"/>
  <c r="S161" i="7"/>
  <c r="T161" i="7"/>
  <c r="U161" i="7"/>
  <c r="T57" i="7"/>
  <c r="U57" i="7"/>
  <c r="S37" i="7"/>
  <c r="T37" i="7"/>
  <c r="U37" i="7"/>
  <c r="S319" i="7"/>
  <c r="T319" i="7"/>
  <c r="U319" i="7"/>
  <c r="T122" i="7"/>
  <c r="U122" i="7"/>
  <c r="S234" i="7"/>
  <c r="T234" i="7"/>
  <c r="U234" i="7"/>
  <c r="S362" i="7"/>
  <c r="T362" i="7"/>
  <c r="U362" i="7"/>
  <c r="S254" i="7"/>
  <c r="T254" i="7"/>
  <c r="U254" i="7"/>
  <c r="S313" i="7"/>
  <c r="T313" i="7"/>
  <c r="U313" i="7"/>
  <c r="S395" i="7"/>
  <c r="T395" i="7"/>
  <c r="U395" i="7"/>
  <c r="S288" i="7"/>
  <c r="T288" i="7"/>
  <c r="U288" i="7"/>
  <c r="S352" i="7"/>
  <c r="T352" i="7"/>
  <c r="U352" i="7"/>
  <c r="T25" i="7"/>
  <c r="U25" i="7"/>
  <c r="T33" i="7"/>
  <c r="U33" i="7"/>
  <c r="S103" i="7"/>
  <c r="T103" i="7"/>
  <c r="U103" i="7"/>
  <c r="S152" i="7"/>
  <c r="T152" i="7"/>
  <c r="U152" i="7"/>
  <c r="T83" i="7"/>
  <c r="U83" i="7"/>
  <c r="T117" i="7"/>
  <c r="U117" i="7"/>
  <c r="T5" i="7"/>
  <c r="U5" i="7"/>
  <c r="S8" i="7"/>
  <c r="T8" i="7"/>
  <c r="U8" i="7"/>
  <c r="T12" i="7"/>
  <c r="U12" i="7"/>
  <c r="S144" i="7"/>
  <c r="T144" i="7"/>
  <c r="U144" i="7"/>
  <c r="T40" i="7"/>
  <c r="U40" i="7"/>
  <c r="S107" i="7"/>
  <c r="T107" i="7"/>
  <c r="U107" i="7"/>
  <c r="S30" i="7"/>
  <c r="T30" i="7"/>
  <c r="U30" i="7"/>
  <c r="T28" i="7"/>
  <c r="U28" i="7"/>
  <c r="S112" i="7"/>
  <c r="T112" i="7"/>
  <c r="U112" i="7"/>
  <c r="S179" i="7"/>
  <c r="T179" i="7"/>
  <c r="U179" i="7"/>
  <c r="S371" i="7"/>
  <c r="T371" i="7"/>
  <c r="U371" i="7"/>
  <c r="T410" i="7"/>
  <c r="U410" i="7"/>
  <c r="S194" i="7"/>
  <c r="T194" i="7"/>
  <c r="U194" i="7"/>
  <c r="S225" i="7"/>
  <c r="T225" i="7"/>
  <c r="U225" i="7"/>
  <c r="T52" i="7"/>
  <c r="U52" i="7"/>
  <c r="S66" i="7"/>
  <c r="T66" i="7"/>
  <c r="U66" i="7"/>
  <c r="S67" i="7"/>
  <c r="T67" i="7"/>
  <c r="U67" i="7"/>
  <c r="S211" i="7"/>
  <c r="T211" i="7"/>
  <c r="U211" i="7"/>
  <c r="S350" i="7"/>
  <c r="T350" i="7"/>
  <c r="U350" i="7"/>
  <c r="S147" i="7"/>
  <c r="T147" i="7"/>
  <c r="U147" i="7"/>
  <c r="T18" i="7"/>
  <c r="U18" i="7"/>
  <c r="S218" i="7"/>
  <c r="T218" i="7"/>
  <c r="U218" i="7"/>
  <c r="S275" i="7"/>
  <c r="T275" i="7"/>
  <c r="U275" i="7"/>
  <c r="S215" i="7"/>
  <c r="T215" i="7"/>
  <c r="U215" i="7"/>
  <c r="T11" i="7"/>
  <c r="U11" i="7"/>
  <c r="T59" i="7"/>
  <c r="U59" i="7"/>
  <c r="T38" i="7"/>
  <c r="U38" i="7"/>
  <c r="S310" i="7"/>
  <c r="T310" i="7"/>
  <c r="U310" i="7"/>
  <c r="S84" i="7"/>
  <c r="T84" i="7"/>
  <c r="U84" i="7"/>
  <c r="S341" i="7"/>
  <c r="T341" i="7"/>
  <c r="U341" i="7"/>
  <c r="S36" i="7"/>
  <c r="T36" i="7"/>
  <c r="U36" i="7"/>
  <c r="T22" i="7"/>
  <c r="U22" i="7"/>
  <c r="T123" i="7"/>
  <c r="U123" i="7"/>
  <c r="S330" i="7"/>
  <c r="T330" i="7"/>
  <c r="U330" i="7"/>
  <c r="S81" i="7"/>
  <c r="T81" i="7"/>
  <c r="U81" i="7"/>
  <c r="S172" i="7"/>
  <c r="T172" i="7"/>
  <c r="U172" i="7"/>
  <c r="S237" i="7"/>
  <c r="T237" i="7"/>
  <c r="U237" i="7"/>
  <c r="T113" i="7"/>
  <c r="U113" i="7"/>
  <c r="S273" i="7"/>
  <c r="T273" i="7"/>
  <c r="U273" i="7"/>
  <c r="S231" i="7"/>
  <c r="T231" i="7"/>
  <c r="U231" i="7"/>
  <c r="T43" i="7"/>
  <c r="U43" i="7"/>
  <c r="S251" i="7"/>
  <c r="T251" i="7"/>
  <c r="U251" i="7"/>
  <c r="S128" i="7"/>
  <c r="T128" i="7"/>
  <c r="U128" i="7"/>
  <c r="S191" i="7"/>
  <c r="T191" i="7"/>
  <c r="U191" i="7"/>
  <c r="T46" i="7"/>
  <c r="U46" i="7"/>
  <c r="T70" i="7"/>
  <c r="U70" i="7"/>
  <c r="T72" i="7"/>
  <c r="U72" i="7"/>
  <c r="S132" i="7"/>
  <c r="T132" i="7"/>
  <c r="U132" i="7"/>
  <c r="T51" i="7"/>
  <c r="U51" i="7"/>
  <c r="S276" i="7"/>
  <c r="T276" i="7"/>
  <c r="U276" i="7"/>
  <c r="T3" i="7"/>
  <c r="U3" i="7"/>
  <c r="S182" i="7"/>
  <c r="T182" i="7"/>
  <c r="U182" i="7"/>
  <c r="T127" i="7"/>
  <c r="U127" i="7"/>
  <c r="S14" i="7"/>
  <c r="T14" i="7"/>
  <c r="U14" i="7"/>
  <c r="S297" i="7"/>
  <c r="T297" i="7"/>
  <c r="U297" i="7"/>
  <c r="S49" i="7"/>
  <c r="T49" i="7"/>
  <c r="U49" i="7"/>
  <c r="T79" i="7"/>
  <c r="U79" i="7"/>
  <c r="T69" i="7"/>
  <c r="U69" i="7"/>
  <c r="S224" i="7"/>
  <c r="T224" i="7"/>
  <c r="U224" i="7"/>
  <c r="S109" i="7"/>
  <c r="T109" i="7"/>
  <c r="U109" i="7"/>
  <c r="S63" i="7"/>
  <c r="T63" i="7"/>
  <c r="U63" i="7"/>
  <c r="S53" i="7"/>
  <c r="T53" i="7"/>
  <c r="U53" i="7"/>
  <c r="T87" i="7"/>
  <c r="U87" i="7"/>
  <c r="T34" i="7"/>
  <c r="U34" i="7"/>
  <c r="S203" i="7"/>
  <c r="T203" i="7"/>
  <c r="U203" i="7"/>
  <c r="S156" i="7"/>
  <c r="T156" i="7"/>
  <c r="U156" i="7"/>
  <c r="S270" i="7"/>
  <c r="T270" i="7"/>
  <c r="U270" i="7"/>
  <c r="S10" i="7"/>
  <c r="T10" i="7"/>
  <c r="U10" i="7"/>
  <c r="S294" i="7"/>
  <c r="T294" i="7"/>
  <c r="U294" i="7"/>
  <c r="S2" i="7"/>
  <c r="T2" i="7"/>
  <c r="U2" i="7"/>
  <c r="T6" i="7"/>
  <c r="U6" i="7"/>
  <c r="S256" i="7"/>
  <c r="T256" i="7"/>
  <c r="U256" i="7"/>
  <c r="T17" i="7"/>
  <c r="U17" i="7"/>
  <c r="S160" i="7"/>
  <c r="T160" i="7"/>
  <c r="U160" i="7"/>
  <c r="S140" i="7"/>
  <c r="T140" i="7"/>
  <c r="U140" i="7"/>
  <c r="S9" i="7"/>
  <c r="T9" i="7"/>
  <c r="U9" i="7"/>
  <c r="S75" i="7"/>
  <c r="T75" i="7"/>
  <c r="U75" i="7"/>
  <c r="S229" i="7"/>
  <c r="T229" i="7"/>
  <c r="U229" i="7"/>
  <c r="T89" i="7"/>
  <c r="U89" i="7"/>
  <c r="S24" i="7"/>
  <c r="T24" i="7"/>
  <c r="U24" i="7"/>
  <c r="S232" i="7"/>
  <c r="T232" i="7"/>
  <c r="U232" i="7"/>
  <c r="S306" i="7"/>
  <c r="T306" i="7"/>
  <c r="U306" i="7"/>
  <c r="T27" i="7"/>
  <c r="U27" i="7"/>
  <c r="S175" i="7"/>
  <c r="T175" i="7"/>
  <c r="U175" i="7"/>
  <c r="T100" i="7"/>
  <c r="U100" i="7"/>
  <c r="T95" i="7"/>
  <c r="U95" i="7"/>
  <c r="T41" i="7"/>
  <c r="U41" i="7"/>
  <c r="T39" i="7"/>
  <c r="U39" i="7"/>
  <c r="S269" i="7"/>
  <c r="T269" i="7"/>
  <c r="U269" i="7"/>
  <c r="S187" i="7"/>
  <c r="T187" i="7"/>
  <c r="U187" i="7"/>
  <c r="S171" i="7"/>
  <c r="T171" i="7"/>
  <c r="U171" i="7"/>
  <c r="T80" i="7"/>
  <c r="U80" i="7"/>
  <c r="T102" i="7"/>
  <c r="U102" i="7"/>
  <c r="T42" i="7"/>
  <c r="U42" i="7"/>
  <c r="T23" i="7"/>
  <c r="U23" i="7"/>
  <c r="T92" i="7"/>
  <c r="U92" i="7"/>
  <c r="S274" i="7"/>
  <c r="T274" i="7"/>
  <c r="U274" i="7"/>
  <c r="S206" i="7"/>
  <c r="T206" i="7"/>
  <c r="U206" i="7"/>
  <c r="T106" i="7"/>
  <c r="U106" i="7"/>
  <c r="S210" i="7"/>
  <c r="T210" i="7"/>
  <c r="U210" i="7"/>
  <c r="T55" i="7"/>
  <c r="U55" i="7"/>
  <c r="S360" i="7"/>
  <c r="T360" i="7"/>
  <c r="U360" i="7"/>
  <c r="T65" i="7"/>
  <c r="U65" i="7"/>
  <c r="S19" i="7"/>
  <c r="T19" i="7"/>
  <c r="U19" i="7"/>
  <c r="T47" i="7"/>
  <c r="U47" i="7"/>
  <c r="S149" i="7"/>
  <c r="T149" i="7"/>
  <c r="U149" i="7"/>
  <c r="T56" i="7"/>
  <c r="U56" i="7"/>
  <c r="S165" i="7"/>
  <c r="T165" i="7"/>
  <c r="U165" i="7"/>
  <c r="T21" i="7"/>
  <c r="U21" i="7"/>
  <c r="S307" i="7"/>
  <c r="T307" i="7"/>
  <c r="U307" i="7"/>
  <c r="S20" i="7"/>
  <c r="T20" i="7"/>
  <c r="U20" i="7"/>
  <c r="S326" i="7"/>
  <c r="T326" i="7"/>
  <c r="U326" i="7"/>
  <c r="S368" i="7"/>
  <c r="T368" i="7"/>
  <c r="U368" i="7"/>
  <c r="S480" i="7"/>
  <c r="T480" i="7"/>
  <c r="U480" i="7"/>
  <c r="T414" i="7"/>
  <c r="U414" i="7"/>
  <c r="S467" i="7"/>
  <c r="T467" i="7"/>
  <c r="U467" i="7"/>
  <c r="S424" i="7"/>
  <c r="T424" i="7"/>
  <c r="U424" i="7"/>
  <c r="T525" i="7"/>
  <c r="U525" i="7"/>
  <c r="S520" i="7"/>
  <c r="T520" i="7"/>
  <c r="U520" i="7"/>
  <c r="T528" i="7"/>
  <c r="U528" i="7"/>
  <c r="S317" i="7"/>
  <c r="T317" i="7"/>
  <c r="U317" i="7"/>
  <c r="S321" i="7"/>
  <c r="T321" i="7"/>
  <c r="U321" i="7"/>
  <c r="S503" i="7"/>
  <c r="T503" i="7"/>
  <c r="U503" i="7"/>
  <c r="T453" i="7"/>
  <c r="U453" i="7"/>
  <c r="T499" i="7"/>
  <c r="U499" i="7"/>
  <c r="S511" i="7"/>
  <c r="T511" i="7"/>
  <c r="U511" i="7"/>
  <c r="S329" i="7"/>
  <c r="T329" i="7"/>
  <c r="U329" i="7"/>
  <c r="T504" i="7"/>
  <c r="U504" i="7"/>
  <c r="S470" i="7"/>
  <c r="T470" i="7"/>
  <c r="U470" i="7"/>
  <c r="S483" i="7"/>
  <c r="T483" i="7"/>
  <c r="U483" i="7"/>
  <c r="T492" i="7"/>
  <c r="U492" i="7"/>
  <c r="S426" i="7"/>
  <c r="T426" i="7"/>
  <c r="U426" i="7"/>
  <c r="T409" i="7"/>
  <c r="U409" i="7"/>
  <c r="S399" i="7"/>
  <c r="T399" i="7"/>
  <c r="U399" i="7"/>
  <c r="S328" i="7"/>
  <c r="T328" i="7"/>
  <c r="U328" i="7"/>
  <c r="T457" i="7"/>
  <c r="U457" i="7"/>
  <c r="T462" i="7"/>
  <c r="U462" i="7"/>
  <c r="T435" i="7"/>
  <c r="U435" i="7"/>
  <c r="S394" i="7"/>
  <c r="T394" i="7"/>
  <c r="U394" i="7"/>
  <c r="S385" i="7"/>
  <c r="T385" i="7"/>
  <c r="U385" i="7"/>
  <c r="T518" i="7"/>
  <c r="U518" i="7"/>
  <c r="T406" i="7"/>
  <c r="U406" i="7"/>
  <c r="S513" i="7"/>
  <c r="T513" i="7"/>
  <c r="U513" i="7"/>
  <c r="T494" i="7"/>
  <c r="U494" i="7"/>
  <c r="S505" i="7"/>
  <c r="T505" i="7"/>
  <c r="U505" i="7"/>
  <c r="T488" i="7"/>
  <c r="U488" i="7"/>
  <c r="S473" i="7"/>
  <c r="T473" i="7"/>
  <c r="U473" i="7"/>
  <c r="T418" i="7"/>
  <c r="U418" i="7"/>
  <c r="S383" i="7"/>
  <c r="T383" i="7"/>
  <c r="U383" i="7"/>
  <c r="S468" i="7"/>
  <c r="T468" i="7"/>
  <c r="U468" i="7"/>
  <c r="S327" i="7"/>
  <c r="T327" i="7"/>
  <c r="U327" i="7"/>
  <c r="S264" i="7"/>
  <c r="T264" i="7"/>
  <c r="U264" i="7"/>
  <c r="S369" i="7"/>
  <c r="T369" i="7"/>
  <c r="U369" i="7"/>
  <c r="S290" i="7"/>
  <c r="T290" i="7"/>
  <c r="U290" i="7"/>
  <c r="S345" i="7"/>
  <c r="T345" i="7"/>
  <c r="U345" i="7"/>
  <c r="S324" i="7"/>
  <c r="T324" i="7"/>
  <c r="U324" i="7"/>
  <c r="S398" i="7"/>
  <c r="T398" i="7"/>
  <c r="U398" i="7"/>
  <c r="S354" i="7"/>
  <c r="T354" i="7"/>
  <c r="U354" i="7"/>
  <c r="S318" i="7"/>
  <c r="T318" i="7"/>
  <c r="U318" i="7"/>
  <c r="S286" i="7"/>
  <c r="T286" i="7"/>
  <c r="U286" i="7"/>
  <c r="S336" i="7"/>
  <c r="T336" i="7"/>
  <c r="U336" i="7"/>
  <c r="S314" i="7"/>
  <c r="T314" i="7"/>
  <c r="U314" i="7"/>
  <c r="S268" i="7"/>
  <c r="T268" i="7"/>
  <c r="U268" i="7"/>
  <c r="S192" i="7"/>
  <c r="T192" i="7"/>
  <c r="U192" i="7"/>
  <c r="S337" i="7"/>
  <c r="T337" i="7"/>
  <c r="U337" i="7"/>
  <c r="S374" i="7"/>
  <c r="T374" i="7"/>
  <c r="U374" i="7"/>
  <c r="S379" i="7"/>
  <c r="T379" i="7"/>
  <c r="U379" i="7"/>
  <c r="S378" i="7"/>
  <c r="T378" i="7"/>
  <c r="U378" i="7"/>
  <c r="S277" i="7"/>
  <c r="T277" i="7"/>
  <c r="U277" i="7"/>
  <c r="S235" i="7"/>
  <c r="T235" i="7"/>
  <c r="U235" i="7"/>
  <c r="S281" i="7"/>
  <c r="T281" i="7"/>
  <c r="U281" i="7"/>
  <c r="S195" i="7"/>
  <c r="T195" i="7"/>
  <c r="U195" i="7"/>
  <c r="S150" i="7"/>
  <c r="T150" i="7"/>
  <c r="U150" i="7"/>
  <c r="S243" i="7"/>
  <c r="T243" i="7"/>
  <c r="U243" i="7"/>
  <c r="S244" i="7"/>
  <c r="T244" i="7"/>
  <c r="U244" i="7"/>
  <c r="S272" i="7"/>
  <c r="T272" i="7"/>
  <c r="U272" i="7"/>
  <c r="S196" i="7"/>
  <c r="T196" i="7"/>
  <c r="U196" i="7"/>
  <c r="S240" i="7"/>
  <c r="T240" i="7"/>
  <c r="U240" i="7"/>
  <c r="S116" i="7"/>
  <c r="T116" i="7"/>
  <c r="U116" i="7"/>
  <c r="S145" i="7"/>
  <c r="T145" i="7"/>
  <c r="U145" i="7"/>
  <c r="S217" i="7"/>
  <c r="T217" i="7"/>
  <c r="U217" i="7"/>
  <c r="S259" i="7"/>
  <c r="T259" i="7"/>
  <c r="U259" i="7"/>
  <c r="S227" i="7"/>
  <c r="T227" i="7"/>
  <c r="U227" i="7"/>
  <c r="S223" i="7"/>
  <c r="T223" i="7"/>
  <c r="U223" i="7"/>
  <c r="T90" i="7"/>
  <c r="U90" i="7"/>
  <c r="S131" i="7"/>
  <c r="T131" i="7"/>
  <c r="U131" i="7"/>
  <c r="S197" i="7"/>
  <c r="T197" i="7"/>
  <c r="U197" i="7"/>
  <c r="S207" i="7"/>
  <c r="T207" i="7"/>
  <c r="U207" i="7"/>
  <c r="S110" i="7"/>
  <c r="T110" i="7"/>
  <c r="U110" i="7"/>
  <c r="S163" i="7"/>
  <c r="T163" i="7"/>
  <c r="U163" i="7"/>
  <c r="S262" i="7"/>
  <c r="T262" i="7"/>
  <c r="U262" i="7"/>
  <c r="S213" i="7"/>
  <c r="T213" i="7"/>
  <c r="U213" i="7"/>
  <c r="S265" i="7"/>
  <c r="T265" i="7"/>
  <c r="U265" i="7"/>
  <c r="S60" i="7"/>
  <c r="T60" i="7"/>
  <c r="U60" i="7"/>
  <c r="T74" i="7"/>
  <c r="U74" i="7"/>
  <c r="S184" i="7"/>
  <c r="T184" i="7"/>
  <c r="U184" i="7"/>
  <c r="S267" i="7"/>
  <c r="T267" i="7"/>
  <c r="U267" i="7"/>
  <c r="S105" i="7"/>
  <c r="T105" i="7"/>
  <c r="U105" i="7"/>
  <c r="S190" i="7"/>
  <c r="T190" i="7"/>
  <c r="U190" i="7"/>
  <c r="S230" i="7"/>
  <c r="T230" i="7"/>
  <c r="U230" i="7"/>
  <c r="S98" i="7"/>
  <c r="T98" i="7"/>
  <c r="U98" i="7"/>
  <c r="S271" i="7"/>
  <c r="T271" i="7"/>
  <c r="U271" i="7"/>
  <c r="T108" i="7"/>
  <c r="U108" i="7"/>
  <c r="S138" i="7"/>
  <c r="T138" i="7"/>
  <c r="U138" i="7"/>
  <c r="S129" i="7"/>
  <c r="T129" i="7"/>
  <c r="U129" i="7"/>
  <c r="S104" i="7"/>
  <c r="T104" i="7"/>
  <c r="U104" i="7"/>
  <c r="S222" i="7"/>
  <c r="T222" i="7"/>
  <c r="U222" i="7"/>
  <c r="S219" i="7"/>
  <c r="T219" i="7"/>
  <c r="U219" i="7"/>
  <c r="S141" i="7"/>
  <c r="T141" i="7"/>
  <c r="U141" i="7"/>
  <c r="T91" i="7"/>
  <c r="U91" i="7"/>
  <c r="T126" i="7"/>
  <c r="U126" i="7"/>
  <c r="S193" i="7"/>
  <c r="T193" i="7"/>
  <c r="U193" i="7"/>
  <c r="T86" i="7"/>
  <c r="U86" i="7"/>
  <c r="S78" i="7"/>
  <c r="T78" i="7"/>
  <c r="U78" i="7"/>
  <c r="S198" i="7"/>
  <c r="T198" i="7"/>
  <c r="U198" i="7"/>
  <c r="T16" i="7"/>
  <c r="U16" i="7"/>
  <c r="T438" i="7"/>
  <c r="U438" i="7"/>
  <c r="S442" i="7"/>
  <c r="T442" i="7"/>
  <c r="U442" i="7"/>
  <c r="S401" i="7"/>
  <c r="T401" i="7"/>
  <c r="U401" i="7"/>
  <c r="S411" i="7"/>
  <c r="T411" i="7"/>
  <c r="U411" i="7"/>
  <c r="S449" i="7"/>
  <c r="T449" i="7"/>
  <c r="U449" i="7"/>
  <c r="T464" i="7"/>
  <c r="U464" i="7"/>
  <c r="S502" i="7"/>
  <c r="T502" i="7"/>
  <c r="U502" i="7"/>
  <c r="T478" i="7"/>
  <c r="U478" i="7"/>
  <c r="T476" i="7"/>
  <c r="U476" i="7"/>
  <c r="T484" i="7"/>
  <c r="U484" i="7"/>
  <c r="S146" i="7"/>
  <c r="T146" i="7"/>
  <c r="U146" i="7"/>
  <c r="S257" i="7"/>
  <c r="T257" i="7"/>
  <c r="U257" i="7"/>
  <c r="S291" i="7"/>
  <c r="T291" i="7"/>
  <c r="U291" i="7"/>
  <c r="S183" i="7"/>
  <c r="T183" i="7"/>
  <c r="U183" i="7"/>
  <c r="S139" i="7"/>
  <c r="T139" i="7"/>
  <c r="U139" i="7"/>
  <c r="S249" i="7"/>
  <c r="T249" i="7"/>
  <c r="U249" i="7"/>
  <c r="S216" i="7"/>
  <c r="T216" i="7"/>
  <c r="U216" i="7"/>
  <c r="S201" i="7"/>
  <c r="T201" i="7"/>
  <c r="U201" i="7"/>
  <c r="S153" i="7"/>
  <c r="T153" i="7"/>
  <c r="U153" i="7"/>
  <c r="S364" i="7"/>
  <c r="T364" i="7"/>
  <c r="U364" i="7"/>
  <c r="S365" i="7"/>
  <c r="T365" i="7"/>
  <c r="U365" i="7"/>
  <c r="S361" i="7"/>
  <c r="T361" i="7"/>
  <c r="U361" i="7"/>
  <c r="S363" i="7"/>
  <c r="T363" i="7"/>
  <c r="U363" i="7"/>
  <c r="S296" i="7"/>
  <c r="T296" i="7"/>
  <c r="U296" i="7"/>
  <c r="S436" i="7"/>
  <c r="T436" i="7"/>
  <c r="U436" i="7"/>
  <c r="S500" i="7"/>
  <c r="T500" i="7"/>
  <c r="U500" i="7"/>
  <c r="T460" i="7"/>
  <c r="U460" i="7"/>
  <c r="T524" i="7"/>
  <c r="U524" i="7"/>
  <c r="S416" i="7"/>
  <c r="T416" i="7"/>
  <c r="U416" i="7"/>
  <c r="S458" i="7"/>
  <c r="T458" i="7"/>
  <c r="U458" i="7"/>
  <c r="S501" i="7"/>
  <c r="T501" i="7"/>
  <c r="U501" i="7"/>
  <c r="T455" i="7"/>
  <c r="U455" i="7"/>
  <c r="S440" i="7"/>
  <c r="T440" i="7"/>
  <c r="U440" i="7"/>
  <c r="T508" i="7"/>
  <c r="U508" i="7"/>
  <c r="T497" i="7"/>
  <c r="U497" i="7"/>
  <c r="S465" i="7"/>
  <c r="T465" i="7"/>
  <c r="U465" i="7"/>
  <c r="S472" i="7"/>
  <c r="T472" i="7"/>
  <c r="U472" i="7"/>
  <c r="S445" i="7"/>
  <c r="T445" i="7"/>
  <c r="U445" i="7"/>
  <c r="T446" i="7"/>
  <c r="U446" i="7"/>
  <c r="T425" i="7"/>
  <c r="U425" i="7"/>
  <c r="S400" i="7"/>
  <c r="T400" i="7"/>
  <c r="U400" i="7"/>
  <c r="S386" i="7"/>
  <c r="T386" i="7"/>
  <c r="U386" i="7"/>
  <c r="S334" i="7"/>
  <c r="T334" i="7"/>
  <c r="U334" i="7"/>
  <c r="S322" i="7"/>
  <c r="T322" i="7"/>
  <c r="U322" i="7"/>
  <c r="S253" i="7"/>
  <c r="T253" i="7"/>
  <c r="U253" i="7"/>
  <c r="S261" i="7"/>
  <c r="T261" i="7"/>
  <c r="U261" i="7"/>
  <c r="S303" i="7"/>
  <c r="T303" i="7"/>
  <c r="U303" i="7"/>
  <c r="S370" i="7"/>
  <c r="T370" i="7"/>
  <c r="U370" i="7"/>
  <c r="S247" i="7"/>
  <c r="T247" i="7"/>
  <c r="U247" i="7"/>
  <c r="S343" i="7"/>
  <c r="T343" i="7"/>
  <c r="U343" i="7"/>
  <c r="S331" i="7"/>
  <c r="T331" i="7"/>
  <c r="U331" i="7"/>
  <c r="T403" i="7"/>
  <c r="U403" i="7"/>
  <c r="S428" i="7"/>
  <c r="T428" i="7"/>
  <c r="U428" i="7"/>
  <c r="T430" i="7"/>
  <c r="U430" i="7"/>
  <c r="T412" i="7"/>
  <c r="U412" i="7"/>
  <c r="S534" i="7"/>
  <c r="T534" i="7"/>
  <c r="U534" i="7"/>
  <c r="S541" i="7"/>
  <c r="T541" i="7"/>
  <c r="U541" i="7"/>
  <c r="S530" i="7"/>
  <c r="T530" i="7"/>
  <c r="U530" i="7"/>
  <c r="S537" i="7"/>
  <c r="T537" i="7"/>
  <c r="U537" i="7"/>
  <c r="S447" i="7"/>
  <c r="T447" i="7"/>
  <c r="U447" i="7"/>
  <c r="S538" i="7"/>
  <c r="T538" i="7"/>
  <c r="U538" i="7"/>
  <c r="S540" i="7"/>
  <c r="T540" i="7"/>
  <c r="U540" i="7"/>
  <c r="S536" i="7"/>
  <c r="T536" i="7"/>
  <c r="U536" i="7"/>
  <c r="S533" i="7"/>
  <c r="T533" i="7"/>
  <c r="U533" i="7"/>
  <c r="S539" i="7"/>
  <c r="T539" i="7"/>
  <c r="U539" i="7"/>
  <c r="S532" i="7"/>
  <c r="T532" i="7"/>
  <c r="U532" i="7"/>
  <c r="S531" i="7"/>
  <c r="T531" i="7"/>
  <c r="U531" i="7"/>
  <c r="S529" i="7"/>
  <c r="T529" i="7"/>
  <c r="U529" i="7"/>
  <c r="S258" i="7"/>
  <c r="T258" i="7"/>
  <c r="U258" i="7"/>
  <c r="S535" i="7"/>
  <c r="T535" i="7"/>
  <c r="U535" i="7"/>
  <c r="T671" i="7"/>
  <c r="U671" i="7"/>
  <c r="T544" i="7"/>
  <c r="U544" i="7"/>
  <c r="S587" i="7"/>
  <c r="T587" i="7"/>
  <c r="U587" i="7"/>
  <c r="S692" i="7"/>
  <c r="T692" i="7"/>
  <c r="U692" i="7"/>
  <c r="S629" i="7"/>
  <c r="T629" i="7"/>
  <c r="U629" i="7"/>
  <c r="T662" i="7"/>
  <c r="U662" i="7"/>
  <c r="S756" i="7"/>
  <c r="T756" i="7"/>
  <c r="U756" i="7"/>
  <c r="T684" i="7"/>
  <c r="U684" i="7"/>
  <c r="S575" i="7"/>
  <c r="T575" i="7"/>
  <c r="U575" i="7"/>
  <c r="T685" i="7"/>
  <c r="U685" i="7"/>
  <c r="S633" i="7"/>
  <c r="T633" i="7"/>
  <c r="U633" i="7"/>
  <c r="T648" i="7"/>
  <c r="U648" i="7"/>
  <c r="S682" i="7"/>
  <c r="T682" i="7"/>
  <c r="U682" i="7"/>
  <c r="T668" i="7"/>
  <c r="U668" i="7"/>
  <c r="S552" i="7"/>
  <c r="T552" i="7"/>
  <c r="U552" i="7"/>
  <c r="T753" i="7"/>
  <c r="U753" i="7"/>
  <c r="T715" i="7"/>
  <c r="U715" i="7"/>
  <c r="S636" i="7"/>
  <c r="T636" i="7"/>
  <c r="U636" i="7"/>
  <c r="S712" i="7"/>
  <c r="T712" i="7"/>
  <c r="U712" i="7"/>
  <c r="T619" i="7"/>
  <c r="U619" i="7"/>
  <c r="T545" i="7"/>
  <c r="U545" i="7"/>
  <c r="T589" i="7"/>
  <c r="U589" i="7"/>
  <c r="T703" i="7"/>
  <c r="U703" i="7"/>
  <c r="T565" i="7"/>
  <c r="U565" i="7"/>
  <c r="T580" i="7"/>
  <c r="U580" i="7"/>
  <c r="T661" i="7"/>
  <c r="U661" i="7"/>
  <c r="S667" i="7"/>
  <c r="T667" i="7"/>
  <c r="U667" i="7"/>
  <c r="T653" i="7"/>
  <c r="U653" i="7"/>
  <c r="T586" i="7"/>
  <c r="U586" i="7"/>
  <c r="T664" i="7"/>
  <c r="U664" i="7"/>
  <c r="T691" i="7"/>
  <c r="U691" i="7"/>
  <c r="T689" i="7"/>
  <c r="U689" i="7"/>
  <c r="T559" i="7"/>
  <c r="U559" i="7"/>
  <c r="S596" i="7"/>
  <c r="T596" i="7"/>
  <c r="U596" i="7"/>
  <c r="T593" i="7"/>
  <c r="U593" i="7"/>
  <c r="S607" i="7"/>
  <c r="T607" i="7"/>
  <c r="U607" i="7"/>
  <c r="S606" i="7"/>
  <c r="T606" i="7"/>
  <c r="U606" i="7"/>
  <c r="T705" i="7"/>
  <c r="U705" i="7"/>
  <c r="T638" i="7"/>
  <c r="U638" i="7"/>
  <c r="T631" i="7"/>
  <c r="U631" i="7"/>
  <c r="T564" i="7"/>
  <c r="U564" i="7"/>
  <c r="T628" i="7"/>
  <c r="U628" i="7"/>
  <c r="T737" i="7"/>
  <c r="U737" i="7"/>
  <c r="T615" i="7"/>
  <c r="U615" i="7"/>
  <c r="T621" i="7"/>
  <c r="U621" i="7"/>
  <c r="T553" i="7"/>
  <c r="U553" i="7"/>
  <c r="T639" i="7"/>
  <c r="U639" i="7"/>
  <c r="S727" i="7"/>
  <c r="T727" i="7"/>
  <c r="U727" i="7"/>
  <c r="S584" i="7"/>
  <c r="T584" i="7"/>
  <c r="U584" i="7"/>
  <c r="T634" i="7"/>
  <c r="U634" i="7"/>
  <c r="T711" i="7"/>
  <c r="U711" i="7"/>
  <c r="T595" i="7"/>
  <c r="U595" i="7"/>
  <c r="S614" i="7"/>
  <c r="T614" i="7"/>
  <c r="U614" i="7"/>
  <c r="S710" i="7"/>
  <c r="T710" i="7"/>
  <c r="U710" i="7"/>
  <c r="S618" i="7"/>
  <c r="T618" i="7"/>
  <c r="U618" i="7"/>
  <c r="T609" i="7"/>
  <c r="U609" i="7"/>
  <c r="S660" i="7"/>
  <c r="T660" i="7"/>
  <c r="U660" i="7"/>
  <c r="T728" i="7"/>
  <c r="U728" i="7"/>
  <c r="T561" i="7"/>
  <c r="U561" i="7"/>
  <c r="T550" i="7"/>
  <c r="U550" i="7"/>
  <c r="T680" i="7"/>
  <c r="U680" i="7"/>
  <c r="T657" i="7"/>
  <c r="U657" i="7"/>
  <c r="T762" i="7"/>
  <c r="U762" i="7"/>
  <c r="S665" i="7"/>
  <c r="T665" i="7"/>
  <c r="U665" i="7"/>
  <c r="T687" i="7"/>
  <c r="U687" i="7"/>
  <c r="S583" i="7"/>
  <c r="T583" i="7"/>
  <c r="U583" i="7"/>
  <c r="T743" i="7"/>
  <c r="U743" i="7"/>
  <c r="T567" i="7"/>
  <c r="U567" i="7"/>
  <c r="T701" i="7"/>
  <c r="U701" i="7"/>
  <c r="T626" i="7"/>
  <c r="U626" i="7"/>
  <c r="T720" i="7"/>
  <c r="U720" i="7"/>
  <c r="S622" i="7"/>
  <c r="T622" i="7"/>
  <c r="U622" i="7"/>
  <c r="S761" i="7"/>
  <c r="T761" i="7"/>
  <c r="U761" i="7"/>
  <c r="T764" i="7"/>
  <c r="U764" i="7"/>
  <c r="S548" i="7"/>
  <c r="T548" i="7"/>
  <c r="U548" i="7"/>
  <c r="S713" i="7"/>
  <c r="T713" i="7"/>
  <c r="U713" i="7"/>
  <c r="T604" i="7"/>
  <c r="U604" i="7"/>
  <c r="T757" i="7"/>
  <c r="U757" i="7"/>
  <c r="T741" i="7"/>
  <c r="U741" i="7"/>
  <c r="T717" i="7"/>
  <c r="U717" i="7"/>
  <c r="T744" i="7"/>
  <c r="U744" i="7"/>
  <c r="T644" i="7"/>
  <c r="U644" i="7"/>
  <c r="T699" i="7"/>
  <c r="U699" i="7"/>
  <c r="T641" i="7"/>
  <c r="U641" i="7"/>
  <c r="S731" i="7"/>
  <c r="T731" i="7"/>
  <c r="U731" i="7"/>
  <c r="S693" i="7"/>
  <c r="T693" i="7"/>
  <c r="U693" i="7"/>
  <c r="T718" i="7"/>
  <c r="U718" i="7"/>
  <c r="T738" i="7"/>
  <c r="U738" i="7"/>
  <c r="T594" i="7"/>
  <c r="U594" i="7"/>
  <c r="T566" i="7"/>
  <c r="U566" i="7"/>
  <c r="S557" i="7"/>
  <c r="T557" i="7"/>
  <c r="U557" i="7"/>
  <c r="S612" i="7"/>
  <c r="T612" i="7"/>
  <c r="U612" i="7"/>
  <c r="T733" i="7"/>
  <c r="U733" i="7"/>
  <c r="T599" i="7"/>
  <c r="U599" i="7"/>
  <c r="S749" i="7"/>
  <c r="T749" i="7"/>
  <c r="U749" i="7"/>
  <c r="T747" i="7"/>
  <c r="U747" i="7"/>
  <c r="T751" i="7"/>
  <c r="U751" i="7"/>
  <c r="T735" i="7"/>
  <c r="U735" i="7"/>
  <c r="T601" i="7"/>
  <c r="U601" i="7"/>
  <c r="T570" i="7"/>
  <c r="U570" i="7"/>
  <c r="S674" i="7"/>
  <c r="T674" i="7"/>
  <c r="U674" i="7"/>
  <c r="T555" i="7"/>
  <c r="U555" i="7"/>
  <c r="T652" i="7"/>
  <c r="U652" i="7"/>
  <c r="T716" i="7"/>
  <c r="U716" i="7"/>
  <c r="T698" i="7"/>
  <c r="U698" i="7"/>
  <c r="S724" i="7"/>
  <c r="T724" i="7"/>
  <c r="U724" i="7"/>
  <c r="S554" i="7"/>
  <c r="T554" i="7"/>
  <c r="U554" i="7"/>
  <c r="S655" i="7"/>
  <c r="T655" i="7"/>
  <c r="U655" i="7"/>
  <c r="T650" i="7"/>
  <c r="U650" i="7"/>
  <c r="T617" i="7"/>
  <c r="U617" i="7"/>
  <c r="T585" i="7"/>
  <c r="U585" i="7"/>
  <c r="T725" i="7"/>
  <c r="U725" i="7"/>
  <c r="T672" i="7"/>
  <c r="U672" i="7"/>
  <c r="T656" i="7"/>
  <c r="U656" i="7"/>
  <c r="T679" i="7"/>
  <c r="U679" i="7"/>
  <c r="T632" i="7"/>
  <c r="U632" i="7"/>
  <c r="S663" i="7"/>
  <c r="T663" i="7"/>
  <c r="U663" i="7"/>
  <c r="T571" i="7"/>
  <c r="U571" i="7"/>
  <c r="T610" i="7"/>
  <c r="U610" i="7"/>
  <c r="T590" i="7"/>
  <c r="U590" i="7"/>
  <c r="T546" i="7"/>
  <c r="U546" i="7"/>
  <c r="T592" i="7"/>
  <c r="U592" i="7"/>
  <c r="S603" i="7"/>
  <c r="T603" i="7"/>
  <c r="U603" i="7"/>
  <c r="S734" i="7"/>
  <c r="T734" i="7"/>
  <c r="U734" i="7"/>
  <c r="S646" i="7"/>
  <c r="T646" i="7"/>
  <c r="U646" i="7"/>
  <c r="S635" i="7"/>
  <c r="T635" i="7"/>
  <c r="U635" i="7"/>
  <c r="T688" i="7"/>
  <c r="U688" i="7"/>
  <c r="S729" i="7"/>
  <c r="T729" i="7"/>
  <c r="U729" i="7"/>
  <c r="T708" i="7"/>
  <c r="U708" i="7"/>
  <c r="T645" i="7"/>
  <c r="U645" i="7"/>
  <c r="S624" i="7"/>
  <c r="T624" i="7"/>
  <c r="U624" i="7"/>
  <c r="T706" i="7"/>
  <c r="U706" i="7"/>
  <c r="S597" i="7"/>
  <c r="T597" i="7"/>
  <c r="U597" i="7"/>
  <c r="T683" i="7"/>
  <c r="U683" i="7"/>
  <c r="T623" i="7"/>
  <c r="U623" i="7"/>
  <c r="S730" i="7"/>
  <c r="T730" i="7"/>
  <c r="U730" i="7"/>
  <c r="T568" i="7"/>
  <c r="U568" i="7"/>
  <c r="S736" i="7"/>
  <c r="T736" i="7"/>
  <c r="U736" i="7"/>
  <c r="T748" i="7"/>
  <c r="U748" i="7"/>
  <c r="T695" i="7"/>
  <c r="U695" i="7"/>
  <c r="S620" i="7"/>
  <c r="T620" i="7"/>
  <c r="U620" i="7"/>
  <c r="S556" i="7"/>
  <c r="T556" i="7"/>
  <c r="U556" i="7"/>
  <c r="T651" i="7"/>
  <c r="U651" i="7"/>
  <c r="T569" i="7"/>
  <c r="U569" i="7"/>
  <c r="T654" i="7"/>
  <c r="U654" i="7"/>
  <c r="S627" i="7"/>
  <c r="T627" i="7"/>
  <c r="U627" i="7"/>
  <c r="T704" i="7"/>
  <c r="U704" i="7"/>
  <c r="T677" i="7"/>
  <c r="U677" i="7"/>
  <c r="S690" i="7"/>
  <c r="T690" i="7"/>
  <c r="U690" i="7"/>
  <c r="S563" i="7"/>
  <c r="T563" i="7"/>
  <c r="U563" i="7"/>
  <c r="T600" i="7"/>
  <c r="U600" i="7"/>
  <c r="T598" i="7"/>
  <c r="U598" i="7"/>
  <c r="T709" i="7"/>
  <c r="U709" i="7"/>
  <c r="T670" i="7"/>
  <c r="U670" i="7"/>
  <c r="S642" i="7"/>
  <c r="T642" i="7"/>
  <c r="U642" i="7"/>
  <c r="T591" i="7"/>
  <c r="U591" i="7"/>
  <c r="T686" i="7"/>
  <c r="U686" i="7"/>
  <c r="S750" i="7"/>
  <c r="T750" i="7"/>
  <c r="U750" i="7"/>
  <c r="T681" i="7"/>
  <c r="U681" i="7"/>
  <c r="T579" i="7"/>
  <c r="U579" i="7"/>
  <c r="T766" i="7"/>
  <c r="U766" i="7"/>
  <c r="S673" i="7"/>
  <c r="T673" i="7"/>
  <c r="U673" i="7"/>
  <c r="T746" i="7"/>
  <c r="U746" i="7"/>
  <c r="T577" i="7"/>
  <c r="U577" i="7"/>
  <c r="S572" i="7"/>
  <c r="T572" i="7"/>
  <c r="U572" i="7"/>
  <c r="T707" i="7"/>
  <c r="U707" i="7"/>
  <c r="T754" i="7"/>
  <c r="U754" i="7"/>
  <c r="T588" i="7"/>
  <c r="U588" i="7"/>
  <c r="S630" i="7"/>
  <c r="T630" i="7"/>
  <c r="U630" i="7"/>
  <c r="T745" i="7"/>
  <c r="U745" i="7"/>
  <c r="T613" i="7"/>
  <c r="U613" i="7"/>
  <c r="T543" i="7"/>
  <c r="U543" i="7"/>
  <c r="S659" i="7"/>
  <c r="T659" i="7"/>
  <c r="U659" i="7"/>
  <c r="T723" i="7"/>
  <c r="U723" i="7"/>
  <c r="T696" i="7"/>
  <c r="U696" i="7"/>
  <c r="T702" i="7"/>
  <c r="U702" i="7"/>
  <c r="T759" i="7"/>
  <c r="U759" i="7"/>
  <c r="T574" i="7"/>
  <c r="U574" i="7"/>
  <c r="S562" i="7"/>
  <c r="T562" i="7"/>
  <c r="U562" i="7"/>
  <c r="T752" i="7"/>
  <c r="U752" i="7"/>
  <c r="T647" i="7"/>
  <c r="U647" i="7"/>
  <c r="T676" i="7"/>
  <c r="U676" i="7"/>
  <c r="S669" i="7"/>
  <c r="T669" i="7"/>
  <c r="U669" i="7"/>
  <c r="S611" i="7"/>
  <c r="T611" i="7"/>
  <c r="U611" i="7"/>
  <c r="S758" i="7"/>
  <c r="T758" i="7"/>
  <c r="U758" i="7"/>
  <c r="S608" i="7"/>
  <c r="T608" i="7"/>
  <c r="U608" i="7"/>
  <c r="T694" i="7"/>
  <c r="U694" i="7"/>
  <c r="S719" i="7"/>
  <c r="T719" i="7"/>
  <c r="U719" i="7"/>
  <c r="T576" i="7"/>
  <c r="U576" i="7"/>
  <c r="T582" i="7"/>
  <c r="U582" i="7"/>
  <c r="T763" i="7"/>
  <c r="U763" i="7"/>
  <c r="T605" i="7"/>
  <c r="U605" i="7"/>
  <c r="T755" i="7"/>
  <c r="U755" i="7"/>
  <c r="T658" i="7"/>
  <c r="U658" i="7"/>
  <c r="T666" i="7"/>
  <c r="U666" i="7"/>
  <c r="T542" i="7"/>
  <c r="U542" i="7"/>
  <c r="T640" i="7"/>
  <c r="U640" i="7"/>
  <c r="T678" i="7"/>
  <c r="U678" i="7"/>
  <c r="T649" i="7"/>
  <c r="U649" i="7"/>
  <c r="S675" i="7"/>
  <c r="T675" i="7"/>
  <c r="U675" i="7"/>
  <c r="T726" i="7"/>
  <c r="U726" i="7"/>
  <c r="S721" i="7"/>
  <c r="T721" i="7"/>
  <c r="U721" i="7"/>
  <c r="S558" i="7"/>
  <c r="T558" i="7"/>
  <c r="U558" i="7"/>
  <c r="T765" i="7"/>
  <c r="U765" i="7"/>
  <c r="T742" i="7"/>
  <c r="U742" i="7"/>
  <c r="T547" i="7"/>
  <c r="U547" i="7"/>
  <c r="S573" i="7"/>
  <c r="T573" i="7"/>
  <c r="U573" i="7"/>
  <c r="T581" i="7"/>
  <c r="U581" i="7"/>
  <c r="T616" i="7"/>
  <c r="U616" i="7"/>
  <c r="T739" i="7"/>
  <c r="U739" i="7"/>
  <c r="T643" i="7"/>
  <c r="U643" i="7"/>
  <c r="T551" i="7"/>
  <c r="U551" i="7"/>
  <c r="T637" i="7"/>
  <c r="U637" i="7"/>
  <c r="S740" i="7"/>
  <c r="T740" i="7"/>
  <c r="U740" i="7"/>
  <c r="T700" i="7"/>
  <c r="U700" i="7"/>
  <c r="S714" i="7"/>
  <c r="T714" i="7"/>
  <c r="U714" i="7"/>
  <c r="S722" i="7"/>
  <c r="T722" i="7"/>
  <c r="U722" i="7"/>
  <c r="T760" i="7"/>
  <c r="U760" i="7"/>
  <c r="T697" i="7"/>
  <c r="U697" i="7"/>
  <c r="T625" i="7"/>
  <c r="U625" i="7"/>
  <c r="T578" i="7"/>
  <c r="U578" i="7"/>
  <c r="S549" i="7"/>
  <c r="T549" i="7"/>
  <c r="U549" i="7"/>
  <c r="S560" i="7"/>
  <c r="T560" i="7"/>
  <c r="U560" i="7"/>
  <c r="T732" i="7"/>
  <c r="U732" i="7"/>
  <c r="V602" i="7"/>
  <c r="S602" i="7"/>
  <c r="V732" i="7"/>
  <c r="S732" i="7"/>
  <c r="V560" i="7"/>
  <c r="V549" i="7"/>
  <c r="V578" i="7"/>
  <c r="S578" i="7"/>
  <c r="V625" i="7"/>
  <c r="S625" i="7"/>
  <c r="V697" i="7"/>
  <c r="S697" i="7"/>
  <c r="V760" i="7"/>
  <c r="S760" i="7"/>
  <c r="V722" i="7"/>
  <c r="V714" i="7"/>
  <c r="V700" i="7"/>
  <c r="S700" i="7"/>
  <c r="V740" i="7"/>
  <c r="V637" i="7"/>
  <c r="S637" i="7"/>
  <c r="V551" i="7"/>
  <c r="S551" i="7"/>
  <c r="V643" i="7"/>
  <c r="S643" i="7"/>
  <c r="V739" i="7"/>
  <c r="S739" i="7"/>
  <c r="V616" i="7"/>
  <c r="S616" i="7"/>
  <c r="V581" i="7"/>
  <c r="S581" i="7"/>
  <c r="V573" i="7"/>
  <c r="V547" i="7"/>
  <c r="S547" i="7"/>
  <c r="V742" i="7"/>
  <c r="S742" i="7"/>
  <c r="V765" i="7"/>
  <c r="S765" i="7"/>
  <c r="V558" i="7"/>
  <c r="V721" i="7"/>
  <c r="V726" i="7"/>
  <c r="S726" i="7"/>
  <c r="V675" i="7"/>
  <c r="V649" i="7"/>
  <c r="S649" i="7"/>
  <c r="V678" i="7"/>
  <c r="S678" i="7"/>
  <c r="V640" i="7"/>
  <c r="S640" i="7"/>
  <c r="V542" i="7"/>
  <c r="S542" i="7"/>
  <c r="V666" i="7"/>
  <c r="S666" i="7"/>
  <c r="V658" i="7"/>
  <c r="S658" i="7"/>
  <c r="V755" i="7"/>
  <c r="S755" i="7"/>
  <c r="V605" i="7"/>
  <c r="S605" i="7"/>
  <c r="V763" i="7"/>
  <c r="S763" i="7"/>
  <c r="V582" i="7"/>
  <c r="S582" i="7"/>
  <c r="V576" i="7"/>
  <c r="S576" i="7"/>
  <c r="V719" i="7"/>
  <c r="V694" i="7"/>
  <c r="S694" i="7"/>
  <c r="V608" i="7"/>
  <c r="V758" i="7"/>
  <c r="V611" i="7"/>
  <c r="V669" i="7"/>
  <c r="V676" i="7"/>
  <c r="S676" i="7"/>
  <c r="V647" i="7"/>
  <c r="S647" i="7"/>
  <c r="V752" i="7"/>
  <c r="S752" i="7"/>
  <c r="V562" i="7"/>
  <c r="V574" i="7"/>
  <c r="S574" i="7"/>
  <c r="V759" i="7"/>
  <c r="S759" i="7"/>
  <c r="V702" i="7"/>
  <c r="S702" i="7"/>
  <c r="V696" i="7"/>
  <c r="S696" i="7"/>
  <c r="V723" i="7"/>
  <c r="S723" i="7"/>
  <c r="V659" i="7"/>
  <c r="V543" i="7"/>
  <c r="S543" i="7"/>
  <c r="V613" i="7"/>
  <c r="S613" i="7"/>
  <c r="V745" i="7"/>
  <c r="S745" i="7"/>
  <c r="V630" i="7"/>
  <c r="V588" i="7"/>
  <c r="S588" i="7"/>
  <c r="V754" i="7"/>
  <c r="S754" i="7"/>
  <c r="V707" i="7"/>
  <c r="S707" i="7"/>
  <c r="V572" i="7"/>
  <c r="V577" i="7"/>
  <c r="S577" i="7"/>
  <c r="V746" i="7"/>
  <c r="S746" i="7"/>
  <c r="V673" i="7"/>
  <c r="V766" i="7"/>
  <c r="S766" i="7"/>
  <c r="V579" i="7"/>
  <c r="S579" i="7"/>
  <c r="V681" i="7"/>
  <c r="S681" i="7"/>
  <c r="V750" i="7"/>
  <c r="V686" i="7"/>
  <c r="S686" i="7"/>
  <c r="V591" i="7"/>
  <c r="S591" i="7"/>
  <c r="V642" i="7"/>
  <c r="V670" i="7"/>
  <c r="S670" i="7"/>
  <c r="V709" i="7"/>
  <c r="S709" i="7"/>
  <c r="V598" i="7"/>
  <c r="S598" i="7"/>
  <c r="V600" i="7"/>
  <c r="S600" i="7"/>
  <c r="V563" i="7"/>
  <c r="V690" i="7"/>
  <c r="V677" i="7"/>
  <c r="S677" i="7"/>
  <c r="V704" i="7"/>
  <c r="S704" i="7"/>
  <c r="V627" i="7"/>
  <c r="V654" i="7"/>
  <c r="S654" i="7"/>
  <c r="V569" i="7"/>
  <c r="S569" i="7"/>
  <c r="V651" i="7"/>
  <c r="S651" i="7"/>
  <c r="V556" i="7"/>
  <c r="V620" i="7"/>
  <c r="V695" i="7"/>
  <c r="S695" i="7"/>
  <c r="V748" i="7"/>
  <c r="S748" i="7"/>
  <c r="V736" i="7"/>
  <c r="V568" i="7"/>
  <c r="S568" i="7"/>
  <c r="V730" i="7"/>
  <c r="V623" i="7"/>
  <c r="S623" i="7"/>
  <c r="V683" i="7"/>
  <c r="S683" i="7"/>
  <c r="V597" i="7"/>
  <c r="V706" i="7"/>
  <c r="S706" i="7"/>
  <c r="V624" i="7"/>
  <c r="V645" i="7"/>
  <c r="S645" i="7"/>
  <c r="V708" i="7"/>
  <c r="S708" i="7"/>
  <c r="V729" i="7"/>
  <c r="V688" i="7"/>
  <c r="S688" i="7"/>
  <c r="V635" i="7"/>
  <c r="V646" i="7"/>
  <c r="V734" i="7"/>
  <c r="V603" i="7"/>
  <c r="V592" i="7"/>
  <c r="S592" i="7"/>
  <c r="V546" i="7"/>
  <c r="S546" i="7"/>
  <c r="V590" i="7"/>
  <c r="S590" i="7"/>
  <c r="V610" i="7"/>
  <c r="S610" i="7"/>
  <c r="V571" i="7"/>
  <c r="S571" i="7"/>
  <c r="V663" i="7"/>
  <c r="V632" i="7"/>
  <c r="S632" i="7"/>
  <c r="V679" i="7"/>
  <c r="S679" i="7"/>
  <c r="V656" i="7"/>
  <c r="S656" i="7"/>
  <c r="V672" i="7"/>
  <c r="S672" i="7"/>
  <c r="V725" i="7"/>
  <c r="S725" i="7"/>
  <c r="V585" i="7"/>
  <c r="S585" i="7"/>
  <c r="V617" i="7"/>
  <c r="S617" i="7"/>
  <c r="V650" i="7"/>
  <c r="S650" i="7"/>
  <c r="V655" i="7"/>
  <c r="V554" i="7"/>
  <c r="V724" i="7"/>
  <c r="V698" i="7"/>
  <c r="S698" i="7"/>
  <c r="V716" i="7"/>
  <c r="S716" i="7"/>
  <c r="V652" i="7"/>
  <c r="S652" i="7"/>
  <c r="V555" i="7"/>
  <c r="S555" i="7"/>
  <c r="V674" i="7"/>
  <c r="V570" i="7"/>
  <c r="S570" i="7"/>
  <c r="V601" i="7"/>
  <c r="S601" i="7"/>
  <c r="V735" i="7"/>
  <c r="S735" i="7"/>
  <c r="V751" i="7"/>
  <c r="S751" i="7"/>
  <c r="V747" i="7"/>
  <c r="S747" i="7"/>
  <c r="V749" i="7"/>
  <c r="V599" i="7"/>
  <c r="S599" i="7"/>
  <c r="V733" i="7"/>
  <c r="S733" i="7"/>
  <c r="V612" i="7"/>
  <c r="V557" i="7"/>
  <c r="V566" i="7"/>
  <c r="S566" i="7"/>
  <c r="V594" i="7"/>
  <c r="S594" i="7"/>
  <c r="V738" i="7"/>
  <c r="S738" i="7"/>
  <c r="V718" i="7"/>
  <c r="S718" i="7"/>
  <c r="V693" i="7"/>
  <c r="V731" i="7"/>
  <c r="V641" i="7"/>
  <c r="S641" i="7"/>
  <c r="V699" i="7"/>
  <c r="S699" i="7"/>
  <c r="V644" i="7"/>
  <c r="S644" i="7"/>
  <c r="V744" i="7"/>
  <c r="S744" i="7"/>
  <c r="V717" i="7"/>
  <c r="S717" i="7"/>
  <c r="V741" i="7"/>
  <c r="S741" i="7"/>
  <c r="V757" i="7"/>
  <c r="S757" i="7"/>
  <c r="V604" i="7"/>
  <c r="S604" i="7"/>
  <c r="V713" i="7"/>
  <c r="V548" i="7"/>
  <c r="V764" i="7"/>
  <c r="S764" i="7"/>
  <c r="V761" i="7"/>
  <c r="V622" i="7"/>
  <c r="V720" i="7"/>
  <c r="S720" i="7"/>
  <c r="V626" i="7"/>
  <c r="S626" i="7"/>
  <c r="V701" i="7"/>
  <c r="S701" i="7"/>
  <c r="V567" i="7"/>
  <c r="S567" i="7"/>
  <c r="V743" i="7"/>
  <c r="S743" i="7"/>
  <c r="V583" i="7"/>
  <c r="V687" i="7"/>
  <c r="S687" i="7"/>
  <c r="V665" i="7"/>
  <c r="V762" i="7"/>
  <c r="S762" i="7"/>
  <c r="V657" i="7"/>
  <c r="S657" i="7"/>
  <c r="V680" i="7"/>
  <c r="S680" i="7"/>
  <c r="V550" i="7"/>
  <c r="S550" i="7"/>
  <c r="V561" i="7"/>
  <c r="S561" i="7"/>
  <c r="V728" i="7"/>
  <c r="S728" i="7"/>
  <c r="V660" i="7"/>
  <c r="V609" i="7"/>
  <c r="S609" i="7"/>
  <c r="V618" i="7"/>
  <c r="V710" i="7"/>
  <c r="V614" i="7"/>
  <c r="V595" i="7"/>
  <c r="S595" i="7"/>
  <c r="V711" i="7"/>
  <c r="S711" i="7"/>
  <c r="V634" i="7"/>
  <c r="S634" i="7"/>
  <c r="V584" i="7"/>
  <c r="V727" i="7"/>
  <c r="V639" i="7"/>
  <c r="S639" i="7"/>
  <c r="V553" i="7"/>
  <c r="S553" i="7"/>
  <c r="V621" i="7"/>
  <c r="S621" i="7"/>
  <c r="V615" i="7"/>
  <c r="S615" i="7"/>
  <c r="V737" i="7"/>
  <c r="S737" i="7"/>
  <c r="V628" i="7"/>
  <c r="S628" i="7"/>
  <c r="V564" i="7"/>
  <c r="S564" i="7"/>
  <c r="V631" i="7"/>
  <c r="S631" i="7"/>
  <c r="V638" i="7"/>
  <c r="S638" i="7"/>
  <c r="V705" i="7"/>
  <c r="S705" i="7"/>
  <c r="V606" i="7"/>
  <c r="V607" i="7"/>
  <c r="V593" i="7"/>
  <c r="S593" i="7"/>
  <c r="V596" i="7"/>
  <c r="V559" i="7"/>
  <c r="S559" i="7"/>
  <c r="V689" i="7"/>
  <c r="S689" i="7"/>
  <c r="V691" i="7"/>
  <c r="S691" i="7"/>
  <c r="V664" i="7"/>
  <c r="S664" i="7"/>
  <c r="V586" i="7"/>
  <c r="S586" i="7"/>
  <c r="V653" i="7"/>
  <c r="S653" i="7"/>
  <c r="V667" i="7"/>
  <c r="V661" i="7"/>
  <c r="S661" i="7"/>
  <c r="V580" i="7"/>
  <c r="S580" i="7"/>
  <c r="V565" i="7"/>
  <c r="S565" i="7"/>
  <c r="V703" i="7"/>
  <c r="S703" i="7"/>
  <c r="V589" i="7"/>
  <c r="S589" i="7"/>
  <c r="V545" i="7"/>
  <c r="S545" i="7"/>
  <c r="V619" i="7"/>
  <c r="S619" i="7"/>
  <c r="V712" i="7"/>
  <c r="V636" i="7"/>
  <c r="V715" i="7"/>
  <c r="S715" i="7"/>
  <c r="V753" i="7"/>
  <c r="S753" i="7"/>
  <c r="V552" i="7"/>
  <c r="V668" i="7"/>
  <c r="S668" i="7"/>
  <c r="V682" i="7"/>
  <c r="V648" i="7"/>
  <c r="S648" i="7"/>
  <c r="V633" i="7"/>
  <c r="V685" i="7"/>
  <c r="S685" i="7"/>
  <c r="V575" i="7"/>
  <c r="V684" i="7"/>
  <c r="S684" i="7"/>
  <c r="V756" i="7"/>
  <c r="V662" i="7"/>
  <c r="S662" i="7"/>
  <c r="V629" i="7"/>
  <c r="V692" i="7"/>
  <c r="V587" i="7"/>
  <c r="V544" i="7"/>
  <c r="S544" i="7"/>
  <c r="V671" i="7"/>
  <c r="S671" i="7"/>
  <c r="V535" i="7"/>
  <c r="V258" i="7"/>
  <c r="V529" i="7"/>
  <c r="V531" i="7"/>
  <c r="V532" i="7"/>
  <c r="V539" i="7"/>
  <c r="V533" i="7"/>
  <c r="V536" i="7"/>
  <c r="V540" i="7"/>
  <c r="V538" i="7"/>
  <c r="V447" i="7"/>
  <c r="V537" i="7"/>
  <c r="V530" i="7"/>
  <c r="V541" i="7"/>
  <c r="V534" i="7"/>
  <c r="V412" i="7"/>
  <c r="S412" i="7"/>
  <c r="V430" i="7"/>
  <c r="S430" i="7"/>
  <c r="V428" i="7"/>
  <c r="V403" i="7"/>
  <c r="S403" i="7"/>
  <c r="V331" i="7"/>
  <c r="V343" i="7"/>
  <c r="V247" i="7"/>
  <c r="V370" i="7"/>
  <c r="V303" i="7"/>
  <c r="V261" i="7"/>
  <c r="V253" i="7"/>
  <c r="V322" i="7"/>
  <c r="V334" i="7"/>
  <c r="V386" i="7"/>
  <c r="V400" i="7"/>
  <c r="V425" i="7"/>
  <c r="S425" i="7"/>
  <c r="V446" i="7"/>
  <c r="S446" i="7"/>
  <c r="V445" i="7"/>
  <c r="V472" i="7"/>
  <c r="V465" i="7"/>
  <c r="V497" i="7"/>
  <c r="S497" i="7"/>
  <c r="V508" i="7"/>
  <c r="S508" i="7"/>
  <c r="V440" i="7"/>
  <c r="V455" i="7"/>
  <c r="S455" i="7"/>
  <c r="V501" i="7"/>
  <c r="V458" i="7"/>
  <c r="V416" i="7"/>
  <c r="V524" i="7"/>
  <c r="S524" i="7"/>
  <c r="V460" i="7"/>
  <c r="S460" i="7"/>
  <c r="V500" i="7"/>
  <c r="V436" i="7"/>
  <c r="V296" i="7"/>
  <c r="V363" i="7"/>
  <c r="V361" i="7"/>
  <c r="V365" i="7"/>
  <c r="V364" i="7"/>
  <c r="V153" i="7"/>
  <c r="V201" i="7"/>
  <c r="V216" i="7"/>
  <c r="V249" i="7"/>
  <c r="V139" i="7"/>
  <c r="V183" i="7"/>
  <c r="V291" i="7"/>
  <c r="V257" i="7"/>
  <c r="V146" i="7"/>
  <c r="V484" i="7"/>
  <c r="S484" i="7"/>
  <c r="V476" i="7"/>
  <c r="S476" i="7"/>
  <c r="V478" i="7"/>
  <c r="S478" i="7"/>
  <c r="V502" i="7"/>
  <c r="V464" i="7"/>
  <c r="S464" i="7"/>
  <c r="V449" i="7"/>
  <c r="V411" i="7"/>
  <c r="V401" i="7"/>
  <c r="V442" i="7"/>
  <c r="V438" i="7"/>
  <c r="S438" i="7"/>
  <c r="V16" i="7"/>
  <c r="S16" i="7"/>
  <c r="V198" i="7"/>
  <c r="V78" i="7"/>
  <c r="V86" i="7"/>
  <c r="S86" i="7"/>
  <c r="V193" i="7"/>
  <c r="V126" i="7"/>
  <c r="S126" i="7"/>
  <c r="V91" i="7"/>
  <c r="S91" i="7"/>
  <c r="V141" i="7"/>
  <c r="V219" i="7"/>
  <c r="V222" i="7"/>
  <c r="V104" i="7"/>
  <c r="V129" i="7"/>
  <c r="V138" i="7"/>
  <c r="V108" i="7"/>
  <c r="S108" i="7"/>
  <c r="V271" i="7"/>
  <c r="V98" i="7"/>
  <c r="V230" i="7"/>
  <c r="V190" i="7"/>
  <c r="V105" i="7"/>
  <c r="V267" i="7"/>
  <c r="V184" i="7"/>
  <c r="V74" i="7"/>
  <c r="S74" i="7"/>
  <c r="V60" i="7"/>
  <c r="V265" i="7"/>
  <c r="V213" i="7"/>
  <c r="V262" i="7"/>
  <c r="V163" i="7"/>
  <c r="V110" i="7"/>
  <c r="V207" i="7"/>
  <c r="V197" i="7"/>
  <c r="V131" i="7"/>
  <c r="V90" i="7"/>
  <c r="S90" i="7"/>
  <c r="V223" i="7"/>
  <c r="V227" i="7"/>
  <c r="V259" i="7"/>
  <c r="V217" i="7"/>
  <c r="V145" i="7"/>
  <c r="V116" i="7"/>
  <c r="V240" i="7"/>
  <c r="V196" i="7"/>
  <c r="V272" i="7"/>
  <c r="V244" i="7"/>
  <c r="V243" i="7"/>
  <c r="V150" i="7"/>
  <c r="V195" i="7"/>
  <c r="V281" i="7"/>
  <c r="V235" i="7"/>
  <c r="V277" i="7"/>
  <c r="V378" i="7"/>
  <c r="V379" i="7"/>
  <c r="V374" i="7"/>
  <c r="V337" i="7"/>
  <c r="V192" i="7"/>
  <c r="V268" i="7"/>
  <c r="V314" i="7"/>
  <c r="V336" i="7"/>
  <c r="V286" i="7"/>
  <c r="V318" i="7"/>
  <c r="V354" i="7"/>
  <c r="V398" i="7"/>
  <c r="V324" i="7"/>
  <c r="V345" i="7"/>
  <c r="V290" i="7"/>
  <c r="V369" i="7"/>
  <c r="V264" i="7"/>
  <c r="V327" i="7"/>
  <c r="V468" i="7"/>
  <c r="V383" i="7"/>
  <c r="V418" i="7"/>
  <c r="S418" i="7"/>
  <c r="V473" i="7"/>
  <c r="V488" i="7"/>
  <c r="S488" i="7"/>
  <c r="V505" i="7"/>
  <c r="V494" i="7"/>
  <c r="S494" i="7"/>
  <c r="V513" i="7"/>
  <c r="V406" i="7"/>
  <c r="S406" i="7"/>
  <c r="V518" i="7"/>
  <c r="S518" i="7"/>
  <c r="V385" i="7"/>
  <c r="V394" i="7"/>
  <c r="V435" i="7"/>
  <c r="S435" i="7"/>
  <c r="V462" i="7"/>
  <c r="S462" i="7"/>
  <c r="V457" i="7"/>
  <c r="S457" i="7"/>
  <c r="V328" i="7"/>
  <c r="V399" i="7"/>
  <c r="V409" i="7"/>
  <c r="S409" i="7"/>
  <c r="V426" i="7"/>
  <c r="V492" i="7"/>
  <c r="S492" i="7"/>
  <c r="V483" i="7"/>
  <c r="V470" i="7"/>
  <c r="V504" i="7"/>
  <c r="S504" i="7"/>
  <c r="V329" i="7"/>
  <c r="V511" i="7"/>
  <c r="V499" i="7"/>
  <c r="S499" i="7"/>
  <c r="V453" i="7"/>
  <c r="S453" i="7"/>
  <c r="V503" i="7"/>
  <c r="V321" i="7"/>
  <c r="V317" i="7"/>
  <c r="V528" i="7"/>
  <c r="S528" i="7"/>
  <c r="V520" i="7"/>
  <c r="V525" i="7"/>
  <c r="S525" i="7"/>
  <c r="V424" i="7"/>
  <c r="V467" i="7"/>
  <c r="V414" i="7"/>
  <c r="S414" i="7"/>
  <c r="V480" i="7"/>
  <c r="V368" i="7"/>
  <c r="V326" i="7"/>
  <c r="V20" i="7"/>
  <c r="V307" i="7"/>
  <c r="V21" i="7"/>
  <c r="S21" i="7"/>
  <c r="V165" i="7"/>
  <c r="V56" i="7"/>
  <c r="S56" i="7"/>
  <c r="V149" i="7"/>
  <c r="V47" i="7"/>
  <c r="S47" i="7"/>
  <c r="V19" i="7"/>
  <c r="V65" i="7"/>
  <c r="S65" i="7"/>
  <c r="V360" i="7"/>
  <c r="V55" i="7"/>
  <c r="S55" i="7"/>
  <c r="V210" i="7"/>
  <c r="V106" i="7"/>
  <c r="S106" i="7"/>
  <c r="V206" i="7"/>
  <c r="V274" i="7"/>
  <c r="V92" i="7"/>
  <c r="S92" i="7"/>
  <c r="V23" i="7"/>
  <c r="S23" i="7"/>
  <c r="V42" i="7"/>
  <c r="S42" i="7"/>
  <c r="V102" i="7"/>
  <c r="S102" i="7"/>
  <c r="V80" i="7"/>
  <c r="S80" i="7"/>
  <c r="V171" i="7"/>
  <c r="V187" i="7"/>
  <c r="V269" i="7"/>
  <c r="V39" i="7"/>
  <c r="S39" i="7"/>
  <c r="V41" i="7"/>
  <c r="S41" i="7"/>
  <c r="V95" i="7"/>
  <c r="S95" i="7"/>
  <c r="V100" i="7"/>
  <c r="S100" i="7"/>
  <c r="V175" i="7"/>
  <c r="V27" i="7"/>
  <c r="S27" i="7"/>
  <c r="V306" i="7"/>
  <c r="V232" i="7"/>
  <c r="V24" i="7"/>
  <c r="V89" i="7"/>
  <c r="S89" i="7"/>
  <c r="V229" i="7"/>
  <c r="V75" i="7"/>
  <c r="V9" i="7"/>
  <c r="V140" i="7"/>
  <c r="V160" i="7"/>
  <c r="V17" i="7"/>
  <c r="S17" i="7"/>
  <c r="V256" i="7"/>
  <c r="V6" i="7"/>
  <c r="S6" i="7"/>
  <c r="V2" i="7"/>
  <c r="V294" i="7"/>
  <c r="V10" i="7"/>
  <c r="V270" i="7"/>
  <c r="V156" i="7"/>
  <c r="V203" i="7"/>
  <c r="V34" i="7"/>
  <c r="S34" i="7"/>
  <c r="V87" i="7"/>
  <c r="S87" i="7"/>
  <c r="V53" i="7"/>
  <c r="V63" i="7"/>
  <c r="V109" i="7"/>
  <c r="V224" i="7"/>
  <c r="V69" i="7"/>
  <c r="S69" i="7"/>
  <c r="V79" i="7"/>
  <c r="S79" i="7"/>
  <c r="V49" i="7"/>
  <c r="V297" i="7"/>
  <c r="V14" i="7"/>
  <c r="V127" i="7"/>
  <c r="S127" i="7"/>
  <c r="V182" i="7"/>
  <c r="V3" i="7"/>
  <c r="S3" i="7"/>
  <c r="V276" i="7"/>
  <c r="V51" i="7"/>
  <c r="S51" i="7"/>
  <c r="V132" i="7"/>
  <c r="V72" i="7"/>
  <c r="S72" i="7"/>
  <c r="V70" i="7"/>
  <c r="S70" i="7"/>
  <c r="V46" i="7"/>
  <c r="S46" i="7"/>
  <c r="V191" i="7"/>
  <c r="V128" i="7"/>
  <c r="V251" i="7"/>
  <c r="V43" i="7"/>
  <c r="S43" i="7"/>
  <c r="V231" i="7"/>
  <c r="V273" i="7"/>
  <c r="V113" i="7"/>
  <c r="S113" i="7"/>
  <c r="V237" i="7"/>
  <c r="V172" i="7"/>
  <c r="V81" i="7"/>
  <c r="V330" i="7"/>
  <c r="V123" i="7"/>
  <c r="S123" i="7"/>
  <c r="V22" i="7"/>
  <c r="S22" i="7"/>
  <c r="V36" i="7"/>
  <c r="V341" i="7"/>
  <c r="V84" i="7"/>
  <c r="V310" i="7"/>
  <c r="V38" i="7"/>
  <c r="S38" i="7"/>
  <c r="V59" i="7"/>
  <c r="S59" i="7"/>
  <c r="V11" i="7"/>
  <c r="S11" i="7"/>
  <c r="V215" i="7"/>
  <c r="V275" i="7"/>
  <c r="V218" i="7"/>
  <c r="V18" i="7"/>
  <c r="S18" i="7"/>
  <c r="V147" i="7"/>
  <c r="V350" i="7"/>
  <c r="V211" i="7"/>
  <c r="V67" i="7"/>
  <c r="V66" i="7"/>
  <c r="V52" i="7"/>
  <c r="S52" i="7"/>
  <c r="V225" i="7"/>
  <c r="V194" i="7"/>
  <c r="V410" i="7"/>
  <c r="S410" i="7"/>
  <c r="V371" i="7"/>
  <c r="V179" i="7"/>
  <c r="V112" i="7"/>
  <c r="V28" i="7"/>
  <c r="S28" i="7"/>
  <c r="V30" i="7"/>
  <c r="V107" i="7"/>
  <c r="V40" i="7"/>
  <c r="S40" i="7"/>
  <c r="V144" i="7"/>
  <c r="V12" i="7"/>
  <c r="S12" i="7"/>
  <c r="V8" i="7"/>
  <c r="V5" i="7"/>
  <c r="S5" i="7"/>
  <c r="V117" i="7"/>
  <c r="S117" i="7"/>
  <c r="V83" i="7"/>
  <c r="S83" i="7"/>
  <c r="V152" i="7"/>
  <c r="V103" i="7"/>
  <c r="V33" i="7"/>
  <c r="S33" i="7"/>
  <c r="V25" i="7"/>
  <c r="S25" i="7"/>
  <c r="V352" i="7"/>
  <c r="V288" i="7"/>
  <c r="V395" i="7"/>
  <c r="V313" i="7"/>
  <c r="V254" i="7"/>
  <c r="V362" i="7"/>
  <c r="V234" i="7"/>
  <c r="V122" i="7"/>
  <c r="S122" i="7"/>
  <c r="V319" i="7"/>
  <c r="V37" i="7"/>
  <c r="V57" i="7"/>
  <c r="S57" i="7"/>
  <c r="V161" i="7"/>
  <c r="V300" i="7"/>
  <c r="V118" i="7"/>
  <c r="V170" i="7"/>
  <c r="V339" i="7"/>
  <c r="V284" i="7"/>
  <c r="V246" i="7"/>
  <c r="V4" i="7"/>
  <c r="S4" i="7"/>
  <c r="V346" i="7"/>
  <c r="V429" i="7"/>
  <c r="V124" i="7"/>
  <c r="V73" i="7"/>
  <c r="S73" i="7"/>
  <c r="V226" i="7"/>
  <c r="V136" i="7"/>
  <c r="V176" i="7"/>
  <c r="V94" i="7"/>
  <c r="S94" i="7"/>
  <c r="V35" i="7"/>
  <c r="S35" i="7"/>
  <c r="V64" i="7"/>
  <c r="S64" i="7"/>
  <c r="V54" i="7"/>
  <c r="S54" i="7"/>
  <c r="V181" i="7"/>
  <c r="V173" i="7"/>
  <c r="V134" i="7"/>
  <c r="V372" i="7"/>
  <c r="V96" i="7"/>
  <c r="S96" i="7"/>
  <c r="V135" i="7"/>
  <c r="V164" i="7"/>
  <c r="V295" i="7"/>
  <c r="V302" i="7"/>
  <c r="V155" i="7"/>
  <c r="V263" i="7"/>
  <c r="V199" i="7"/>
  <c r="V461" i="7"/>
  <c r="V13" i="7"/>
  <c r="V162" i="7"/>
  <c r="V114" i="7"/>
  <c r="V121" i="7"/>
  <c r="V311" i="7"/>
  <c r="V304" i="7"/>
  <c r="V167" i="7"/>
  <c r="V168" i="7"/>
  <c r="V174" i="7"/>
  <c r="V29" i="7"/>
  <c r="V205" i="7"/>
  <c r="V347" i="7"/>
  <c r="V214" i="7"/>
  <c r="V143" i="7"/>
  <c r="V115" i="7"/>
  <c r="S115" i="7"/>
  <c r="V325" i="7"/>
  <c r="V148" i="7"/>
  <c r="V241" i="7"/>
  <c r="V366" i="7"/>
  <c r="V185" i="7"/>
  <c r="V85" i="7"/>
  <c r="S85" i="7"/>
  <c r="V82" i="7"/>
  <c r="S82" i="7"/>
  <c r="V208" i="7"/>
  <c r="V287" i="7"/>
  <c r="V133" i="7"/>
  <c r="V204" i="7"/>
  <c r="V77" i="7"/>
  <c r="S77" i="7"/>
  <c r="V250" i="7"/>
  <c r="V242" i="7"/>
  <c r="V348" i="7"/>
  <c r="V260" i="7"/>
  <c r="V178" i="7"/>
  <c r="V285" i="7"/>
  <c r="V209" i="7"/>
  <c r="V169" i="7"/>
  <c r="V245" i="7"/>
  <c r="V88" i="7"/>
  <c r="V248" i="7"/>
  <c r="V228" i="7"/>
  <c r="V356" i="7"/>
  <c r="V7" i="7"/>
  <c r="S7" i="7"/>
  <c r="V142" i="7"/>
  <c r="V212" i="7"/>
  <c r="V101" i="7"/>
  <c r="S101" i="7"/>
  <c r="V238" i="7"/>
  <c r="V422" i="7"/>
  <c r="V340" i="7"/>
  <c r="V180" i="7"/>
  <c r="V392" i="7"/>
  <c r="V387" i="7"/>
  <c r="V381" i="7"/>
  <c r="V338" i="7"/>
  <c r="V333" i="7"/>
  <c r="V236" i="7"/>
  <c r="V292" i="7"/>
  <c r="V396" i="7"/>
  <c r="V391" i="7"/>
  <c r="V408" i="7"/>
  <c r="V255" i="7"/>
  <c r="V309" i="7"/>
  <c r="V474" i="7"/>
  <c r="S474" i="7"/>
  <c r="V375" i="7"/>
  <c r="V390" i="7"/>
  <c r="V407" i="7"/>
  <c r="V437" i="7"/>
  <c r="S437" i="7"/>
  <c r="V496" i="7"/>
  <c r="S496" i="7"/>
  <c r="V404" i="7"/>
  <c r="V359" i="7"/>
  <c r="V397" i="7"/>
  <c r="V402" i="7"/>
  <c r="V423" i="7"/>
  <c r="S423" i="7"/>
  <c r="V389" i="7"/>
  <c r="V376" i="7"/>
  <c r="V349" i="7"/>
  <c r="V384" i="7"/>
  <c r="V344" i="7"/>
  <c r="V393" i="7"/>
  <c r="V413" i="7"/>
  <c r="V405" i="7"/>
  <c r="V316" i="7"/>
  <c r="V421" i="7"/>
  <c r="V420" i="7"/>
  <c r="V490" i="7"/>
  <c r="V382" i="7"/>
  <c r="V159" i="7"/>
  <c r="V48" i="7"/>
  <c r="S48" i="7"/>
  <c r="V154" i="7"/>
  <c r="V166" i="7"/>
  <c r="V189" i="7"/>
  <c r="V26" i="7"/>
  <c r="V320" i="7"/>
  <c r="V298" i="7"/>
  <c r="V312" i="7"/>
  <c r="V188" i="7"/>
  <c r="V45" i="7"/>
  <c r="S45" i="7"/>
  <c r="V283" i="7"/>
  <c r="V293" i="7"/>
  <c r="V62" i="7"/>
  <c r="S62" i="7"/>
  <c r="V357" i="7"/>
  <c r="V301" i="7"/>
  <c r="V71" i="7"/>
  <c r="V119" i="7"/>
  <c r="V31" i="7"/>
  <c r="S31" i="7"/>
  <c r="V221" i="7"/>
  <c r="V158" i="7"/>
  <c r="V373" i="7"/>
  <c r="V125" i="7"/>
  <c r="S125" i="7"/>
  <c r="V68" i="7"/>
  <c r="V335" i="7"/>
  <c r="V202" i="7"/>
  <c r="V279" i="7"/>
  <c r="V50" i="7"/>
  <c r="S50" i="7"/>
  <c r="V351" i="7"/>
  <c r="V380" i="7"/>
  <c r="V358" i="7"/>
  <c r="V220" i="7"/>
  <c r="V99" i="7"/>
  <c r="V282" i="7"/>
  <c r="V278" i="7"/>
  <c r="V252" i="7"/>
  <c r="V266" i="7"/>
  <c r="V61" i="7"/>
  <c r="S61" i="7"/>
  <c r="V377" i="7"/>
  <c r="V305" i="7"/>
  <c r="V299" i="7"/>
  <c r="V239" i="7"/>
  <c r="V308" i="7"/>
  <c r="V130" i="7"/>
  <c r="V233" i="7"/>
  <c r="V200" i="7"/>
  <c r="V32" i="7"/>
  <c r="V355" i="7"/>
  <c r="V76" i="7"/>
  <c r="V93" i="7"/>
  <c r="V15" i="7"/>
  <c r="S15" i="7"/>
  <c r="V177" i="7"/>
  <c r="V289" i="7"/>
  <c r="V120" i="7"/>
  <c r="S120" i="7"/>
  <c r="V186" i="7"/>
  <c r="V44" i="7"/>
  <c r="V58" i="7"/>
  <c r="S58" i="7"/>
  <c r="V151" i="7"/>
  <c r="V137" i="7"/>
  <c r="V353" i="7"/>
  <c r="V111" i="7"/>
  <c r="V342" i="7"/>
  <c r="V280" i="7"/>
  <c r="V323" i="7"/>
  <c r="V97" i="7"/>
  <c r="S97" i="7"/>
  <c r="V157" i="7"/>
  <c r="S157" i="7"/>
  <c r="V315" i="7"/>
  <c r="V514" i="7"/>
  <c r="V509" i="7"/>
  <c r="S509" i="7"/>
  <c r="V510" i="7"/>
  <c r="S510" i="7"/>
  <c r="V367" i="7"/>
  <c r="V506" i="7"/>
  <c r="S506" i="7"/>
  <c r="V527" i="7"/>
  <c r="S527" i="7"/>
  <c r="V441" i="7"/>
  <c r="V466" i="7"/>
  <c r="V495" i="7"/>
  <c r="V498" i="7"/>
  <c r="S498" i="7"/>
  <c r="V450" i="7"/>
  <c r="S450" i="7"/>
  <c r="V417" i="7"/>
  <c r="S417" i="7"/>
  <c r="V463" i="7"/>
  <c r="V434" i="7"/>
  <c r="V477" i="7"/>
  <c r="V388" i="7"/>
  <c r="V516" i="7"/>
  <c r="S516" i="7"/>
  <c r="V475" i="7"/>
  <c r="V517" i="7"/>
  <c r="S517" i="7"/>
  <c r="V431" i="7"/>
  <c r="S431" i="7"/>
  <c r="V482" i="7"/>
  <c r="S482" i="7"/>
  <c r="V526" i="7"/>
  <c r="S526" i="7"/>
  <c r="V469" i="7"/>
  <c r="S469" i="7"/>
  <c r="V443" i="7"/>
  <c r="V523" i="7"/>
  <c r="S523" i="7"/>
  <c r="V432" i="7"/>
  <c r="V507" i="7"/>
  <c r="V451" i="7"/>
  <c r="V452" i="7"/>
  <c r="S452" i="7"/>
  <c r="V519" i="7"/>
  <c r="V487" i="7"/>
  <c r="S487" i="7"/>
  <c r="V419" i="7"/>
  <c r="V459" i="7"/>
  <c r="V427" i="7"/>
  <c r="V471" i="7"/>
  <c r="S471" i="7"/>
  <c r="V415" i="7"/>
  <c r="V433" i="7"/>
  <c r="V332" i="7"/>
  <c r="V479" i="7"/>
  <c r="V481" i="7"/>
  <c r="V521" i="7"/>
  <c r="S521" i="7"/>
  <c r="V493" i="7"/>
  <c r="V439" i="7"/>
  <c r="V444" i="7"/>
  <c r="S444" i="7"/>
  <c r="V454" i="7"/>
  <c r="S454" i="7"/>
  <c r="V491" i="7"/>
  <c r="V456" i="7"/>
  <c r="S456" i="7"/>
  <c r="V489" i="7"/>
  <c r="S489" i="7"/>
  <c r="V515" i="7"/>
  <c r="S515" i="7"/>
  <c r="V485" i="7"/>
  <c r="V486" i="7"/>
  <c r="V448" i="7"/>
  <c r="S448" i="7"/>
  <c r="V522" i="7"/>
  <c r="S522" i="7"/>
  <c r="V512" i="7"/>
  <c r="S1726" i="5"/>
  <c r="S1302" i="5"/>
  <c r="S1729" i="5"/>
  <c r="S34" i="5"/>
  <c r="S1731" i="5"/>
  <c r="S1508" i="5"/>
  <c r="S1438" i="5"/>
  <c r="S209" i="5"/>
  <c r="S1470" i="5"/>
  <c r="S1683" i="5"/>
  <c r="S1732" i="5"/>
  <c r="S302" i="5"/>
  <c r="S1703" i="5"/>
  <c r="S1733" i="5"/>
  <c r="S1600" i="5"/>
  <c r="S161" i="5"/>
  <c r="S1734" i="5"/>
  <c r="S1405" i="5"/>
  <c r="S1681" i="5"/>
  <c r="S1413" i="5"/>
  <c r="S1435" i="5"/>
  <c r="S1735" i="5"/>
  <c r="S1736" i="5"/>
  <c r="S480" i="5"/>
  <c r="S1341" i="5"/>
  <c r="S1737" i="5"/>
  <c r="S1738" i="5"/>
  <c r="S1740" i="5"/>
  <c r="S1664" i="5"/>
  <c r="S1741" i="5"/>
  <c r="S294" i="5"/>
  <c r="S1742" i="5"/>
  <c r="S1543" i="5"/>
  <c r="S1431" i="5"/>
  <c r="S1744" i="5"/>
  <c r="S276" i="5"/>
  <c r="S1747" i="5"/>
  <c r="S1553" i="5"/>
  <c r="S1748" i="5"/>
  <c r="S1624" i="5"/>
  <c r="S1562" i="5"/>
  <c r="S55" i="5"/>
  <c r="S1750" i="5"/>
  <c r="S1450" i="5"/>
  <c r="S152" i="5"/>
  <c r="S285" i="5"/>
  <c r="S1375" i="5"/>
  <c r="S149" i="5"/>
  <c r="S1400" i="5"/>
  <c r="S1597" i="5"/>
  <c r="S157" i="5"/>
  <c r="S1752" i="5"/>
  <c r="S178" i="5"/>
  <c r="S1573" i="5"/>
  <c r="S1755" i="5"/>
  <c r="S277" i="5"/>
  <c r="S293" i="5"/>
  <c r="S109" i="5"/>
  <c r="S1536" i="5"/>
  <c r="S1358" i="5"/>
  <c r="S1757" i="5"/>
  <c r="S1587" i="5"/>
  <c r="S1529" i="5"/>
  <c r="S423" i="5"/>
  <c r="S1317" i="5"/>
  <c r="S1759" i="5"/>
  <c r="S1651" i="5"/>
  <c r="S1371" i="5"/>
  <c r="S126" i="5"/>
  <c r="S334" i="5"/>
  <c r="S1453" i="5"/>
  <c r="S1320" i="5"/>
  <c r="S88" i="5"/>
  <c r="S1761" i="5"/>
  <c r="S1763" i="5"/>
  <c r="S265" i="5"/>
  <c r="S1764" i="5"/>
  <c r="S89" i="5"/>
  <c r="S1448" i="5"/>
  <c r="S1366" i="5"/>
  <c r="S1765" i="5"/>
  <c r="S1338" i="5"/>
  <c r="S1576" i="5"/>
  <c r="S1766" i="5"/>
  <c r="S1523" i="5"/>
  <c r="S1767" i="5"/>
  <c r="S1768" i="5"/>
  <c r="S1769" i="5"/>
  <c r="S39" i="5"/>
  <c r="S61" i="5"/>
  <c r="S58" i="5"/>
  <c r="S234" i="5"/>
  <c r="S1771" i="5"/>
  <c r="S1422" i="5"/>
  <c r="S30" i="5"/>
  <c r="S1647" i="5"/>
  <c r="S179" i="5"/>
  <c r="S1606" i="5"/>
  <c r="S1772" i="5"/>
  <c r="S1773" i="5"/>
  <c r="S1774" i="5"/>
  <c r="S1324" i="5"/>
  <c r="S278" i="5"/>
  <c r="S31" i="5"/>
  <c r="S1684" i="5"/>
  <c r="S1312" i="5"/>
  <c r="S1777" i="5"/>
  <c r="S255" i="5"/>
  <c r="S150" i="5"/>
  <c r="S1430" i="5"/>
  <c r="S1778" i="5"/>
  <c r="S1780" i="5"/>
  <c r="S60" i="5"/>
  <c r="S78" i="5"/>
  <c r="S1677" i="5"/>
  <c r="S1783" i="5"/>
  <c r="S1339" i="5"/>
  <c r="S1424" i="5"/>
  <c r="S378" i="5"/>
  <c r="S127" i="5"/>
  <c r="S1418" i="5"/>
  <c r="S1785" i="5"/>
  <c r="S1436" i="5"/>
  <c r="S1786" i="5"/>
  <c r="S81" i="5"/>
  <c r="S260" i="5"/>
  <c r="S1787" i="5"/>
  <c r="S456" i="5"/>
  <c r="S414" i="5"/>
  <c r="S1788" i="5"/>
  <c r="S1789" i="5"/>
  <c r="S49" i="5"/>
  <c r="S1790" i="5"/>
  <c r="S1616" i="5"/>
  <c r="S1792" i="5"/>
  <c r="S1655" i="5"/>
  <c r="S1533" i="5"/>
  <c r="S231" i="5"/>
  <c r="S286" i="5"/>
  <c r="S59" i="5"/>
  <c r="S143" i="5"/>
  <c r="S32" i="5"/>
  <c r="S462" i="5"/>
  <c r="S1796" i="5"/>
  <c r="S221" i="5"/>
  <c r="S368" i="5"/>
  <c r="S56" i="5"/>
  <c r="S1797" i="5"/>
  <c r="S1798" i="5"/>
  <c r="S1799" i="5"/>
  <c r="S1800" i="5"/>
  <c r="S112" i="5"/>
  <c r="S1801" i="5"/>
  <c r="S1802" i="5"/>
  <c r="S1652" i="5"/>
  <c r="S1805" i="5"/>
  <c r="S306" i="5"/>
  <c r="S1806" i="5"/>
  <c r="S1807" i="5"/>
  <c r="S1442" i="5"/>
  <c r="S113" i="5"/>
  <c r="S1704" i="5"/>
  <c r="S166" i="5"/>
  <c r="S106" i="5"/>
  <c r="S1416" i="5"/>
  <c r="S240" i="5"/>
  <c r="S431" i="5"/>
  <c r="S464" i="5"/>
  <c r="S1670" i="5"/>
  <c r="S1809" i="5"/>
  <c r="S48" i="5"/>
  <c r="S303" i="5"/>
  <c r="S1810" i="5"/>
  <c r="S384" i="5"/>
  <c r="S121" i="5"/>
  <c r="S184" i="5"/>
  <c r="S1813" i="5"/>
  <c r="S181" i="5"/>
  <c r="S283" i="5"/>
  <c r="S1451" i="5"/>
  <c r="S215" i="5"/>
  <c r="S1814" i="5"/>
  <c r="S1815" i="5"/>
  <c r="S1816" i="5"/>
  <c r="S1817" i="5"/>
  <c r="S1333" i="5"/>
  <c r="S241" i="5"/>
  <c r="S1818" i="5"/>
  <c r="S1468" i="5"/>
  <c r="S1820" i="5"/>
  <c r="S1387" i="5"/>
  <c r="S1611" i="5"/>
  <c r="S1821" i="5"/>
  <c r="S1549" i="5"/>
  <c r="S235" i="5"/>
  <c r="S2" i="5"/>
  <c r="S1823" i="5"/>
  <c r="S288" i="5"/>
  <c r="S1824" i="5"/>
  <c r="S1308" i="5"/>
  <c r="S52" i="5"/>
  <c r="S1825" i="5"/>
  <c r="S1674" i="5"/>
  <c r="S1828" i="5"/>
  <c r="S1456" i="5"/>
  <c r="S1628" i="5"/>
  <c r="S1705" i="5"/>
  <c r="S1539" i="5"/>
  <c r="S1396" i="5"/>
  <c r="S1829" i="5"/>
  <c r="S1487" i="5"/>
  <c r="S1830" i="5"/>
  <c r="S1832" i="5"/>
  <c r="S147" i="5"/>
  <c r="S84" i="5"/>
  <c r="S1835" i="5"/>
  <c r="S1648" i="5"/>
  <c r="S1645" i="5"/>
  <c r="S1679" i="5"/>
  <c r="S1837" i="5"/>
  <c r="S1532" i="5"/>
  <c r="S1634" i="5"/>
  <c r="S1838" i="5"/>
  <c r="S1537" i="5"/>
  <c r="S355" i="5"/>
  <c r="S33" i="5"/>
  <c r="S1540" i="5"/>
  <c r="S1527" i="5"/>
  <c r="S1843" i="5"/>
  <c r="S393" i="5"/>
  <c r="S1590" i="5"/>
  <c r="S1846" i="5"/>
  <c r="S442" i="5"/>
  <c r="S1847" i="5"/>
  <c r="S1848" i="5"/>
  <c r="S1534" i="5"/>
  <c r="S1706" i="5"/>
  <c r="S117" i="5"/>
  <c r="S1627" i="5"/>
  <c r="S1849" i="5"/>
  <c r="S186" i="5"/>
  <c r="S1850" i="5"/>
  <c r="S1851" i="5"/>
  <c r="S158" i="5"/>
  <c r="S1852" i="5"/>
  <c r="S1631" i="5"/>
  <c r="S1853" i="5"/>
  <c r="S1855" i="5"/>
  <c r="S201" i="5"/>
  <c r="S103" i="5"/>
  <c r="S1566" i="5"/>
  <c r="S1856" i="5"/>
  <c r="S1640" i="5"/>
  <c r="S92" i="5"/>
  <c r="S189" i="5"/>
  <c r="S141" i="5"/>
  <c r="S70" i="5"/>
  <c r="S1649" i="5"/>
  <c r="S1858" i="5"/>
  <c r="S3" i="5"/>
  <c r="S1482" i="5"/>
  <c r="S1541" i="5"/>
  <c r="S1395" i="5"/>
  <c r="S1861" i="5"/>
  <c r="S57" i="5"/>
  <c r="S1865" i="5"/>
  <c r="S120" i="5"/>
  <c r="S1866" i="5"/>
  <c r="S1867" i="5"/>
  <c r="S467" i="5"/>
  <c r="S134" i="5"/>
  <c r="S1868" i="5"/>
  <c r="S1531" i="5"/>
  <c r="S1869" i="5"/>
  <c r="S453" i="5"/>
  <c r="S394" i="5"/>
  <c r="S289" i="5"/>
  <c r="S132" i="5"/>
  <c r="S460" i="5"/>
  <c r="S1429" i="5"/>
  <c r="S354" i="5"/>
  <c r="S296" i="5"/>
  <c r="S356" i="5"/>
  <c r="S1445" i="5"/>
  <c r="S256" i="5"/>
  <c r="S1369" i="5"/>
  <c r="S1875" i="5"/>
  <c r="S1876" i="5"/>
  <c r="S1419" i="5"/>
  <c r="S1877" i="5"/>
  <c r="S270" i="5"/>
  <c r="S64" i="5"/>
  <c r="S165" i="5"/>
  <c r="S1882" i="5"/>
  <c r="S37" i="5"/>
  <c r="S1363" i="5"/>
  <c r="S454" i="5"/>
  <c r="S1345" i="5"/>
  <c r="S1503" i="5"/>
  <c r="S1278" i="5"/>
  <c r="S370" i="5"/>
  <c r="S1644" i="5"/>
  <c r="S230" i="5"/>
  <c r="S1519" i="5"/>
  <c r="S1623" i="5"/>
  <c r="S1887" i="5"/>
  <c r="S430" i="5"/>
  <c r="S428" i="5"/>
  <c r="S180" i="5"/>
  <c r="S238" i="5"/>
  <c r="S1888" i="5"/>
  <c r="S1675" i="5"/>
  <c r="S87" i="5"/>
  <c r="S175" i="5"/>
  <c r="S1385" i="5"/>
  <c r="S191" i="5"/>
  <c r="S1890" i="5"/>
  <c r="S9" i="5"/>
  <c r="S1891" i="5"/>
  <c r="S1892" i="5"/>
  <c r="S20" i="5"/>
  <c r="S1893" i="5"/>
  <c r="S1894" i="5"/>
  <c r="S1321" i="5"/>
  <c r="S1635" i="5"/>
  <c r="S1654" i="5"/>
  <c r="S1526" i="5"/>
  <c r="S13" i="5"/>
  <c r="S1895" i="5"/>
  <c r="S1326" i="5"/>
  <c r="S82" i="5"/>
  <c r="S1685" i="5"/>
  <c r="S1585" i="5"/>
  <c r="S108" i="5"/>
  <c r="S21" i="5"/>
  <c r="S1901" i="5"/>
  <c r="S1902" i="5"/>
  <c r="S1903" i="5"/>
  <c r="S1904" i="5"/>
  <c r="S1309" i="5"/>
  <c r="S1906" i="5"/>
  <c r="S1908" i="5"/>
  <c r="S1506" i="5"/>
  <c r="S1909" i="5"/>
  <c r="S1356" i="5"/>
  <c r="S1910" i="5"/>
  <c r="S1911" i="5"/>
  <c r="S1646" i="5"/>
  <c r="S1389" i="5"/>
  <c r="S43" i="5"/>
  <c r="S216" i="5"/>
  <c r="S1912" i="5"/>
  <c r="S1916" i="5"/>
  <c r="S1917" i="5"/>
  <c r="S1393" i="5"/>
  <c r="S1919" i="5"/>
  <c r="S1570" i="5"/>
  <c r="S307" i="5"/>
  <c r="S488" i="5"/>
  <c r="S1921" i="5"/>
  <c r="S77" i="5"/>
  <c r="S1922" i="5"/>
  <c r="S1481" i="5"/>
  <c r="S465" i="5"/>
  <c r="S1924" i="5"/>
  <c r="S1512" i="5"/>
  <c r="S1327" i="5"/>
  <c r="S1926" i="5"/>
  <c r="S227" i="5"/>
  <c r="S258" i="5"/>
  <c r="S1927" i="5"/>
  <c r="S1928" i="5"/>
  <c r="S1475" i="5"/>
  <c r="S323" i="5"/>
  <c r="S346" i="5"/>
  <c r="S1929" i="5"/>
  <c r="S1930" i="5"/>
  <c r="S62" i="5"/>
  <c r="S1931" i="5"/>
  <c r="S1932" i="5"/>
  <c r="S1933" i="5"/>
  <c r="S154" i="5"/>
  <c r="S160" i="5"/>
  <c r="S1408" i="5"/>
  <c r="S124" i="5"/>
  <c r="S1934" i="5"/>
  <c r="S350" i="5"/>
  <c r="S1935" i="5"/>
  <c r="S1936" i="5"/>
  <c r="S450" i="5"/>
  <c r="S1937" i="5"/>
  <c r="S1637" i="5"/>
  <c r="S290" i="5"/>
  <c r="S1592" i="5"/>
  <c r="S1347" i="5"/>
  <c r="S1939" i="5"/>
  <c r="S1940" i="5"/>
  <c r="S347" i="5"/>
  <c r="S1941" i="5"/>
  <c r="S244" i="5"/>
  <c r="S1942" i="5"/>
  <c r="S417" i="5"/>
  <c r="S205" i="5"/>
  <c r="S27" i="5"/>
  <c r="S94" i="5"/>
  <c r="S1944" i="5"/>
  <c r="S22" i="5"/>
  <c r="S197" i="5"/>
  <c r="S1945" i="5"/>
  <c r="S1656" i="5"/>
  <c r="S1598" i="5"/>
  <c r="S1515" i="5"/>
  <c r="S1947" i="5"/>
  <c r="S1948" i="5"/>
  <c r="S1467" i="5"/>
  <c r="S1950" i="5"/>
  <c r="S1952" i="5"/>
  <c r="S1568" i="5"/>
  <c r="S198" i="5"/>
  <c r="S1953" i="5"/>
  <c r="S1954" i="5"/>
  <c r="S1955" i="5"/>
  <c r="S80" i="5"/>
  <c r="S1956" i="5"/>
  <c r="S23" i="5"/>
  <c r="S4" i="5"/>
  <c r="S359" i="5"/>
  <c r="S474" i="5"/>
  <c r="S1957" i="5"/>
  <c r="S339" i="5"/>
  <c r="S1661" i="5"/>
  <c r="S1961" i="5"/>
  <c r="S1535" i="5"/>
  <c r="S1567" i="5"/>
  <c r="S1963" i="5"/>
  <c r="S1443" i="5"/>
  <c r="S1676" i="5"/>
  <c r="S206" i="5"/>
  <c r="S1521" i="5"/>
  <c r="S1660" i="5"/>
  <c r="S1965" i="5"/>
  <c r="S217" i="5"/>
  <c r="S1372" i="5"/>
  <c r="S66" i="5"/>
  <c r="S1968" i="5"/>
  <c r="S5" i="5"/>
  <c r="S1658" i="5"/>
  <c r="S1632" i="5"/>
  <c r="S1667" i="5"/>
  <c r="S173" i="5"/>
  <c r="S1507" i="5"/>
  <c r="S1617" i="5"/>
  <c r="S104" i="5"/>
  <c r="S447" i="5"/>
  <c r="S25" i="5"/>
  <c r="S1975" i="5"/>
  <c r="S1976" i="5"/>
  <c r="S1977" i="5"/>
  <c r="S1612" i="5"/>
  <c r="S1979" i="5"/>
  <c r="S1980" i="5"/>
  <c r="S1398" i="5"/>
  <c r="S229" i="5"/>
  <c r="S399" i="5"/>
  <c r="S1985" i="5"/>
  <c r="S1986" i="5"/>
  <c r="S1988" i="5"/>
  <c r="S1452" i="5"/>
  <c r="S183" i="5"/>
  <c r="S151" i="5"/>
  <c r="S44" i="5"/>
  <c r="S159" i="5"/>
  <c r="S53" i="5"/>
  <c r="S1989" i="5"/>
  <c r="S19" i="5"/>
  <c r="S1990" i="5"/>
  <c r="S211" i="5"/>
  <c r="S410" i="5"/>
  <c r="S73" i="5"/>
  <c r="S129" i="5"/>
  <c r="S1991" i="5"/>
  <c r="S1560" i="5"/>
  <c r="S1992" i="5"/>
  <c r="S1493" i="5"/>
  <c r="S1446" i="5"/>
  <c r="S1626" i="5"/>
  <c r="S1591" i="5"/>
  <c r="S1370" i="5"/>
  <c r="S1994" i="5"/>
  <c r="S1421" i="5"/>
  <c r="S320" i="5"/>
  <c r="S1525" i="5"/>
  <c r="S1441" i="5"/>
  <c r="S336" i="5"/>
  <c r="S1995" i="5"/>
  <c r="S287" i="5"/>
  <c r="S343" i="5"/>
  <c r="S275" i="5"/>
  <c r="S1601" i="5"/>
  <c r="S176" i="5"/>
  <c r="S24" i="5"/>
  <c r="S2000" i="5"/>
  <c r="S1538" i="5"/>
  <c r="S1404" i="5"/>
  <c r="S2001" i="5"/>
  <c r="S1528" i="5"/>
  <c r="S111" i="5"/>
  <c r="S1604" i="5"/>
  <c r="S2002" i="5"/>
  <c r="S40" i="5"/>
  <c r="S308" i="5"/>
  <c r="S2003" i="5"/>
  <c r="S1708" i="5"/>
  <c r="S128" i="5"/>
  <c r="S1315" i="5"/>
  <c r="S326" i="5"/>
  <c r="S2007" i="5"/>
  <c r="S2009" i="5"/>
  <c r="S68" i="5"/>
  <c r="S415" i="5"/>
  <c r="S63" i="5"/>
  <c r="S142" i="5"/>
  <c r="S195" i="5"/>
  <c r="S486" i="5"/>
  <c r="S2011" i="5"/>
  <c r="S1322" i="5"/>
  <c r="S14" i="5"/>
  <c r="S2013" i="5"/>
  <c r="S404" i="5"/>
  <c r="S222" i="5"/>
  <c r="S489" i="5"/>
  <c r="S1636" i="5"/>
  <c r="S2016" i="5"/>
  <c r="S267" i="5"/>
  <c r="S2017" i="5"/>
  <c r="S1415" i="5"/>
  <c r="S2019" i="5"/>
  <c r="S190" i="5"/>
  <c r="S2020" i="5"/>
  <c r="S140" i="5"/>
  <c r="S1367" i="5"/>
  <c r="S208" i="5"/>
  <c r="S1492" i="5"/>
  <c r="S315" i="5"/>
  <c r="S1361" i="5"/>
  <c r="S2022" i="5"/>
  <c r="S2023" i="5"/>
  <c r="S1665" i="5"/>
  <c r="S2025" i="5"/>
  <c r="S2027" i="5"/>
  <c r="S192" i="5"/>
  <c r="S115" i="5"/>
  <c r="S2029" i="5"/>
  <c r="S2030" i="5"/>
  <c r="S174" i="5"/>
  <c r="S1485" i="5"/>
  <c r="S432" i="5"/>
  <c r="S46" i="5"/>
  <c r="S1565" i="5"/>
  <c r="S28" i="5"/>
  <c r="S1495" i="5"/>
  <c r="S79" i="5"/>
  <c r="S1657" i="5"/>
  <c r="S41" i="5"/>
  <c r="S1542" i="5"/>
  <c r="S2033" i="5"/>
  <c r="S196" i="5"/>
  <c r="S475" i="5"/>
  <c r="S2034" i="5"/>
  <c r="S1439" i="5"/>
  <c r="S2035" i="5"/>
  <c r="S2036" i="5"/>
  <c r="S1544" i="5"/>
  <c r="S1596" i="5"/>
  <c r="S71" i="5"/>
  <c r="S1352" i="5"/>
  <c r="S47" i="5"/>
  <c r="S116" i="5"/>
  <c r="S2037" i="5"/>
  <c r="S2038" i="5"/>
  <c r="S2039" i="5"/>
  <c r="S249" i="5"/>
  <c r="S1461" i="5"/>
  <c r="S2040" i="5"/>
  <c r="S145" i="5"/>
  <c r="S385" i="5"/>
  <c r="S457" i="5"/>
  <c r="S451" i="5"/>
  <c r="S331" i="5"/>
  <c r="S2043" i="5"/>
  <c r="S1391" i="5"/>
  <c r="S91" i="5"/>
  <c r="S1518" i="5"/>
  <c r="S2044" i="5"/>
  <c r="S239" i="5"/>
  <c r="S2046" i="5"/>
  <c r="S1659" i="5"/>
  <c r="S291" i="5"/>
  <c r="S93" i="5"/>
  <c r="S1514" i="5"/>
  <c r="S2048" i="5"/>
  <c r="S348" i="5"/>
  <c r="S1574" i="5"/>
  <c r="S425" i="5"/>
  <c r="S2052" i="5"/>
  <c r="S65" i="5"/>
  <c r="S2053" i="5"/>
  <c r="S2055" i="5"/>
  <c r="S2056" i="5"/>
  <c r="S395" i="5"/>
  <c r="S2057" i="5"/>
  <c r="S75" i="5"/>
  <c r="S213" i="5"/>
  <c r="S1505" i="5"/>
  <c r="S386" i="5"/>
  <c r="S1510" i="5"/>
  <c r="S148" i="5"/>
  <c r="S2059" i="5"/>
  <c r="S1638" i="5"/>
  <c r="S2061" i="5"/>
  <c r="S1653" i="5"/>
  <c r="S2062" i="5"/>
  <c r="S2063" i="5"/>
  <c r="S2064" i="5"/>
  <c r="S2065" i="5"/>
  <c r="S2067" i="5"/>
  <c r="S1588" i="5"/>
  <c r="S403" i="5"/>
  <c r="S2068" i="5"/>
  <c r="S461" i="5"/>
  <c r="S2069" i="5"/>
  <c r="S2070" i="5"/>
  <c r="S224" i="5"/>
  <c r="S2071" i="5"/>
  <c r="S1500" i="5"/>
  <c r="S2072" i="5"/>
  <c r="S2073" i="5"/>
  <c r="S401" i="5"/>
  <c r="S137" i="5"/>
  <c r="S1343" i="5"/>
  <c r="S1357" i="5"/>
  <c r="S2075" i="5"/>
  <c r="S2076" i="5"/>
  <c r="S2078" i="5"/>
  <c r="S2079" i="5"/>
  <c r="S2080" i="5"/>
  <c r="S1639" i="5"/>
  <c r="S2081" i="5"/>
  <c r="S322" i="5"/>
  <c r="S1577" i="5"/>
  <c r="S2082" i="5"/>
  <c r="S138" i="5"/>
  <c r="S2084" i="5"/>
  <c r="S2086" i="5"/>
  <c r="S2087" i="5"/>
  <c r="S2089" i="5"/>
  <c r="S321" i="5"/>
  <c r="S1530" i="5"/>
  <c r="S352" i="5"/>
  <c r="S2091" i="5"/>
  <c r="S1447" i="5"/>
  <c r="S2092" i="5"/>
  <c r="S2093" i="5"/>
  <c r="S2096" i="5"/>
  <c r="S1509" i="5"/>
  <c r="S2097" i="5"/>
  <c r="S2098" i="5"/>
  <c r="S311" i="5"/>
  <c r="S1440" i="5"/>
  <c r="S512" i="7"/>
  <c r="R512" i="7"/>
  <c r="B1702" i="5"/>
  <c r="N1702" i="5"/>
  <c r="B6" i="8"/>
  <c r="B8" i="8"/>
  <c r="B10" i="8"/>
  <c r="Y1702" i="5"/>
  <c r="O1702" i="5"/>
  <c r="B1710" i="5"/>
  <c r="N1710" i="5"/>
  <c r="Y1710" i="5"/>
  <c r="O1710" i="5"/>
  <c r="B1691" i="5"/>
  <c r="N1691" i="5"/>
  <c r="B5" i="8"/>
  <c r="B7" i="8"/>
  <c r="B9" i="8"/>
  <c r="O581" i="7"/>
  <c r="Y1691" i="5"/>
  <c r="O1691" i="5"/>
  <c r="B1719" i="5"/>
  <c r="N1719" i="5"/>
  <c r="Y1719" i="5"/>
  <c r="O1719" i="5"/>
  <c r="B1698" i="5"/>
  <c r="N1698" i="5"/>
  <c r="Y1698" i="5"/>
  <c r="O1698" i="5"/>
  <c r="B1718" i="5"/>
  <c r="N1718" i="5"/>
  <c r="Y1718" i="5"/>
  <c r="O1718" i="5"/>
  <c r="B1694" i="5"/>
  <c r="N1694" i="5"/>
  <c r="Y1694" i="5"/>
  <c r="O1694" i="5"/>
  <c r="B1686" i="5"/>
  <c r="N1686" i="5"/>
  <c r="Y1686" i="5"/>
  <c r="O1686" i="5"/>
  <c r="B1722" i="5"/>
  <c r="N1722" i="5"/>
  <c r="Y1722" i="5"/>
  <c r="O1722" i="5"/>
  <c r="B1556" i="5"/>
  <c r="N1556" i="5"/>
  <c r="O549" i="7"/>
  <c r="Y1556" i="5"/>
  <c r="O1556" i="5"/>
  <c r="B1713" i="5"/>
  <c r="N1713" i="5"/>
  <c r="O591" i="7"/>
  <c r="Y1713" i="5"/>
  <c r="O1713" i="5"/>
  <c r="B1714" i="5"/>
  <c r="N1714" i="5"/>
  <c r="Y1714" i="5"/>
  <c r="O1714" i="5"/>
  <c r="B1704" i="5"/>
  <c r="N1704" i="5"/>
  <c r="Y1704" i="5"/>
  <c r="O1704" i="5"/>
  <c r="B1703" i="5"/>
  <c r="N1703" i="5"/>
  <c r="Y1703" i="5"/>
  <c r="O1703" i="5"/>
  <c r="B1692" i="5"/>
  <c r="N1692" i="5"/>
  <c r="O582" i="7"/>
  <c r="Y1692" i="5"/>
  <c r="O1692" i="5"/>
  <c r="B1499" i="5"/>
  <c r="N1499" i="5"/>
  <c r="Y1499" i="5"/>
  <c r="O1499" i="5"/>
  <c r="B1688" i="5"/>
  <c r="N1688" i="5"/>
  <c r="O580" i="7"/>
  <c r="Y1688" i="5"/>
  <c r="O1688" i="5"/>
  <c r="B1709" i="5"/>
  <c r="N1709" i="5"/>
  <c r="Y1709" i="5"/>
  <c r="O1709" i="5"/>
  <c r="B544" i="5"/>
  <c r="N544" i="5"/>
  <c r="Y544" i="5"/>
  <c r="O544" i="5"/>
  <c r="B1720" i="5"/>
  <c r="N1720" i="5"/>
  <c r="Y1720" i="5"/>
  <c r="O1720" i="5"/>
  <c r="B1701" i="5"/>
  <c r="N1701" i="5"/>
  <c r="Y1701" i="5"/>
  <c r="O1701" i="5"/>
  <c r="B1715" i="5"/>
  <c r="N1715" i="5"/>
  <c r="Y1715" i="5"/>
  <c r="O1715" i="5"/>
  <c r="B1693" i="5"/>
  <c r="N1693" i="5"/>
  <c r="Y1693" i="5"/>
  <c r="O1693" i="5"/>
  <c r="B1700" i="5"/>
  <c r="N1700" i="5"/>
  <c r="Y1700" i="5"/>
  <c r="O1700" i="5"/>
  <c r="B1699" i="5"/>
  <c r="N1699" i="5"/>
  <c r="O583" i="7"/>
  <c r="Y1699" i="5"/>
  <c r="O1699" i="5"/>
  <c r="B1725" i="5"/>
  <c r="N1725" i="5"/>
  <c r="Y1725" i="5"/>
  <c r="O1725" i="5"/>
  <c r="B1723" i="5"/>
  <c r="N1723" i="5"/>
  <c r="O594" i="7"/>
  <c r="Y1723" i="5"/>
  <c r="O1723" i="5"/>
  <c r="B810" i="5"/>
  <c r="N810" i="5"/>
  <c r="Y810" i="5"/>
  <c r="O810" i="5"/>
  <c r="B1697" i="5"/>
  <c r="N1697" i="5"/>
  <c r="Y1697" i="5"/>
  <c r="O1697" i="5"/>
  <c r="B1724" i="5"/>
  <c r="N1724" i="5"/>
  <c r="Y1724" i="5"/>
  <c r="O1724" i="5"/>
  <c r="B1695" i="5"/>
  <c r="N1695" i="5"/>
  <c r="Y1695" i="5"/>
  <c r="O1695" i="5"/>
  <c r="B1711" i="5"/>
  <c r="N1711" i="5"/>
  <c r="Y1711" i="5"/>
  <c r="O1711" i="5"/>
  <c r="B1707" i="5"/>
  <c r="N1707" i="5"/>
  <c r="Y1707" i="5"/>
  <c r="O1707" i="5"/>
  <c r="B1334" i="5"/>
  <c r="N1334" i="5"/>
  <c r="O447" i="7"/>
  <c r="Y1334" i="5"/>
  <c r="O1334" i="5"/>
  <c r="B302" i="5"/>
  <c r="N302" i="5"/>
  <c r="Y302" i="5"/>
  <c r="O302" i="5"/>
  <c r="B1689" i="5"/>
  <c r="N1689" i="5"/>
  <c r="Y1689" i="5"/>
  <c r="O1689" i="5"/>
  <c r="B1156" i="5"/>
  <c r="N1156" i="5"/>
  <c r="Y1156" i="5"/>
  <c r="O1156" i="5"/>
  <c r="B1721" i="5"/>
  <c r="N1721" i="5"/>
  <c r="Y1721" i="5"/>
  <c r="O1721" i="5"/>
  <c r="B1183" i="5"/>
  <c r="N1183" i="5"/>
  <c r="Y1183" i="5"/>
  <c r="O1183" i="5"/>
  <c r="B1706" i="5"/>
  <c r="N1706" i="5"/>
  <c r="Y1706" i="5"/>
  <c r="O1706" i="5"/>
  <c r="B1712" i="5"/>
  <c r="N1712" i="5"/>
  <c r="Y1712" i="5"/>
  <c r="O1712" i="5"/>
  <c r="B1690" i="5"/>
  <c r="N1690" i="5"/>
  <c r="Y1690" i="5"/>
  <c r="O1690" i="5"/>
  <c r="B1708" i="5"/>
  <c r="N1708" i="5"/>
  <c r="Y1708" i="5"/>
  <c r="O1708" i="5"/>
  <c r="B131" i="5"/>
  <c r="N131" i="5"/>
  <c r="Y131" i="5"/>
  <c r="O131" i="5"/>
  <c r="B1696" i="5"/>
  <c r="N1696" i="5"/>
  <c r="Y1696" i="5"/>
  <c r="O1696" i="5"/>
  <c r="B1716" i="5"/>
  <c r="N1716" i="5"/>
  <c r="Y1716" i="5"/>
  <c r="O1716" i="5"/>
  <c r="B1717" i="5"/>
  <c r="N1717" i="5"/>
  <c r="O593" i="7"/>
  <c r="Y1717" i="5"/>
  <c r="O1717" i="5"/>
  <c r="B1231" i="5"/>
  <c r="N1231" i="5"/>
  <c r="Y1231" i="5"/>
  <c r="O1231" i="5"/>
  <c r="B1185" i="5"/>
  <c r="N1185" i="5"/>
  <c r="Y1185" i="5"/>
  <c r="O1185" i="5"/>
  <c r="B281" i="5"/>
  <c r="N281" i="5"/>
  <c r="O90" i="7"/>
  <c r="Y281" i="5"/>
  <c r="O281" i="5"/>
  <c r="B1705" i="5"/>
  <c r="N1705" i="5"/>
  <c r="O586" i="7"/>
  <c r="Y1705" i="5"/>
  <c r="O1705" i="5"/>
  <c r="B1687" i="5"/>
  <c r="N1687" i="5"/>
  <c r="Y1687" i="5"/>
  <c r="O1687" i="5"/>
  <c r="B1504" i="5"/>
  <c r="N1504" i="5"/>
  <c r="Y1504" i="5"/>
  <c r="O1504" i="5"/>
  <c r="B1406" i="5"/>
  <c r="N1406" i="5"/>
  <c r="O489" i="7"/>
  <c r="Y1406" i="5"/>
  <c r="O1406" i="5"/>
  <c r="B1009" i="5"/>
  <c r="N1009" i="5"/>
  <c r="Y1009" i="5"/>
  <c r="O1009" i="5"/>
  <c r="B1470" i="5"/>
  <c r="N1470" i="5"/>
  <c r="O412" i="7"/>
  <c r="O504" i="7"/>
  <c r="Y1470" i="5"/>
  <c r="O1470" i="5"/>
  <c r="B1377" i="5"/>
  <c r="N1377" i="5"/>
  <c r="Y1377" i="5"/>
  <c r="O1377" i="5"/>
  <c r="B1478" i="5"/>
  <c r="N1478" i="5"/>
  <c r="Y1478" i="5"/>
  <c r="O1478" i="5"/>
  <c r="B1351" i="5"/>
  <c r="N1351" i="5"/>
  <c r="Y1351" i="5"/>
  <c r="O1351" i="5"/>
  <c r="B1506" i="5"/>
  <c r="N1506" i="5"/>
  <c r="Y1506" i="5"/>
  <c r="O1506" i="5"/>
  <c r="B1443" i="5"/>
  <c r="N1443" i="5"/>
  <c r="O403" i="7"/>
  <c r="O496" i="7"/>
  <c r="Y1443" i="5"/>
  <c r="O1443" i="5"/>
  <c r="B1361" i="5"/>
  <c r="N1361" i="5"/>
  <c r="O428" i="7"/>
  <c r="Y1361" i="5"/>
  <c r="O1361" i="5"/>
  <c r="B771" i="5"/>
  <c r="N771" i="5"/>
  <c r="O279" i="7"/>
  <c r="Y771" i="5"/>
  <c r="O771" i="5"/>
  <c r="B1385" i="5"/>
  <c r="N1385" i="5"/>
  <c r="Y1385" i="5"/>
  <c r="O1385" i="5"/>
  <c r="B153" i="5"/>
  <c r="N153" i="5"/>
  <c r="Y153" i="5"/>
  <c r="O153" i="5"/>
  <c r="B667" i="5"/>
  <c r="N667" i="5"/>
  <c r="O120" i="7"/>
  <c r="Y667" i="5"/>
  <c r="O667" i="5"/>
  <c r="B974" i="5"/>
  <c r="N974" i="5"/>
  <c r="O247" i="7"/>
  <c r="Y974" i="5"/>
  <c r="O974" i="5"/>
  <c r="B840" i="5"/>
  <c r="N840" i="5"/>
  <c r="Y840" i="5"/>
  <c r="O840" i="5"/>
  <c r="B253" i="5"/>
  <c r="N253" i="5"/>
  <c r="Y253" i="5"/>
  <c r="O253" i="5"/>
  <c r="B390" i="5"/>
  <c r="N390" i="5"/>
  <c r="O130" i="7"/>
  <c r="Y390" i="5"/>
  <c r="O390" i="5"/>
  <c r="B1298" i="5"/>
  <c r="N1298" i="5"/>
  <c r="O334" i="7"/>
  <c r="Y1298" i="5"/>
  <c r="O1298" i="5"/>
  <c r="B1350" i="5"/>
  <c r="N1350" i="5"/>
  <c r="O470" i="7"/>
  <c r="Y1350" i="5"/>
  <c r="O1350" i="5"/>
  <c r="B1329" i="5"/>
  <c r="N1329" i="5"/>
  <c r="Y1329" i="5"/>
  <c r="O1329" i="5"/>
  <c r="B1564" i="5"/>
  <c r="N1564" i="5"/>
  <c r="Y1564" i="5"/>
  <c r="O1564" i="5"/>
  <c r="B1479" i="5"/>
  <c r="N1479" i="5"/>
  <c r="O505" i="7"/>
  <c r="Y1479" i="5"/>
  <c r="O1479" i="5"/>
  <c r="B1517" i="5"/>
  <c r="N1517" i="5"/>
  <c r="O558" i="7"/>
  <c r="Y1517" i="5"/>
  <c r="O1517" i="5"/>
  <c r="B1597" i="5"/>
  <c r="N1597" i="5"/>
  <c r="Y1597" i="5"/>
  <c r="O1597" i="5"/>
  <c r="B911" i="5"/>
  <c r="N911" i="5"/>
  <c r="Y911" i="5"/>
  <c r="O911" i="5"/>
  <c r="B609" i="5"/>
  <c r="N609" i="5"/>
  <c r="O224" i="7"/>
  <c r="Y609" i="5"/>
  <c r="O609" i="5"/>
  <c r="B1484" i="5"/>
  <c r="N1484" i="5"/>
  <c r="Y1484" i="5"/>
  <c r="O1484" i="5"/>
  <c r="B1464" i="5"/>
  <c r="N1464" i="5"/>
  <c r="Y1464" i="5"/>
  <c r="O1464" i="5"/>
  <c r="B1602" i="5"/>
  <c r="N1602" i="5"/>
  <c r="O548" i="7"/>
  <c r="Y1602" i="5"/>
  <c r="O1602" i="5"/>
  <c r="B1560" i="5"/>
  <c r="N1560" i="5"/>
  <c r="Y1560" i="5"/>
  <c r="O1560" i="5"/>
  <c r="B1581" i="5"/>
  <c r="N1581" i="5"/>
  <c r="Y1581" i="5"/>
  <c r="O1581" i="5"/>
  <c r="B1568" i="5"/>
  <c r="N1568" i="5"/>
  <c r="O528" i="7"/>
  <c r="Y1568" i="5"/>
  <c r="O1568" i="5"/>
  <c r="B1530" i="5"/>
  <c r="N1530" i="5"/>
  <c r="Y1530" i="5"/>
  <c r="O1530" i="5"/>
  <c r="B1535" i="5"/>
  <c r="N1535" i="5"/>
  <c r="O675" i="7"/>
  <c r="Y1535" i="5"/>
  <c r="O1535" i="5"/>
  <c r="B1592" i="5"/>
  <c r="N1592" i="5"/>
  <c r="O472" i="7"/>
  <c r="Y1592" i="5"/>
  <c r="O1592" i="5"/>
  <c r="B1420" i="5"/>
  <c r="N1420" i="5"/>
  <c r="O493" i="7"/>
  <c r="Y1420" i="5"/>
  <c r="O1420" i="5"/>
  <c r="B1621" i="5"/>
  <c r="N1621" i="5"/>
  <c r="O557" i="7"/>
  <c r="Y1621" i="5"/>
  <c r="O1621" i="5"/>
  <c r="B1544" i="5"/>
  <c r="N1544" i="5"/>
  <c r="Y1544" i="5"/>
  <c r="O1544" i="5"/>
  <c r="B1590" i="5"/>
  <c r="N1590" i="5"/>
  <c r="Y1590" i="5"/>
  <c r="O1590" i="5"/>
  <c r="B1582" i="5"/>
  <c r="N1582" i="5"/>
  <c r="Y1582" i="5"/>
  <c r="O1582" i="5"/>
  <c r="B1608" i="5"/>
  <c r="N1608" i="5"/>
  <c r="Y1608" i="5"/>
  <c r="O1608" i="5"/>
  <c r="B1562" i="5"/>
  <c r="N1562" i="5"/>
  <c r="Y1562" i="5"/>
  <c r="O1562" i="5"/>
  <c r="B1634" i="5"/>
  <c r="N1634" i="5"/>
  <c r="Y1634" i="5"/>
  <c r="O1634" i="5"/>
  <c r="B1661" i="5"/>
  <c r="N1661" i="5"/>
  <c r="Y1661" i="5"/>
  <c r="O1661" i="5"/>
  <c r="B1522" i="5"/>
  <c r="N1522" i="5"/>
  <c r="Y1522" i="5"/>
  <c r="O1522" i="5"/>
  <c r="B1561" i="5"/>
  <c r="N1561" i="5"/>
  <c r="Y1561" i="5"/>
  <c r="O1561" i="5"/>
  <c r="B1658" i="5"/>
  <c r="N1658" i="5"/>
  <c r="Y1658" i="5"/>
  <c r="O1658" i="5"/>
  <c r="B1595" i="5"/>
  <c r="N1595" i="5"/>
  <c r="O546" i="7"/>
  <c r="Y1595" i="5"/>
  <c r="O1595" i="5"/>
  <c r="B1628" i="5"/>
  <c r="N1628" i="5"/>
  <c r="O500" i="7"/>
  <c r="O559" i="7"/>
  <c r="Y1628" i="5"/>
  <c r="O1628" i="5"/>
  <c r="B1577" i="5"/>
  <c r="N1577" i="5"/>
  <c r="Y1577" i="5"/>
  <c r="O1577" i="5"/>
  <c r="B1569" i="5"/>
  <c r="N1569" i="5"/>
  <c r="O455" i="7"/>
  <c r="Y1569" i="5"/>
  <c r="O1569" i="5"/>
  <c r="B1629" i="5"/>
  <c r="N1629" i="5"/>
  <c r="O501" i="7"/>
  <c r="O560" i="7"/>
  <c r="Y1629" i="5"/>
  <c r="O1629" i="5"/>
  <c r="B1626" i="5"/>
  <c r="N1626" i="5"/>
  <c r="Y1626" i="5"/>
  <c r="O1626" i="5"/>
  <c r="B1508" i="5"/>
  <c r="N1508" i="5"/>
  <c r="Y1508" i="5"/>
  <c r="O1508" i="5"/>
  <c r="B1631" i="5"/>
  <c r="N1631" i="5"/>
  <c r="Y1631" i="5"/>
  <c r="O1631" i="5"/>
  <c r="B1594" i="5"/>
  <c r="N1594" i="5"/>
  <c r="Y1594" i="5"/>
  <c r="O1594" i="5"/>
  <c r="B643" i="5"/>
  <c r="N643" i="5"/>
  <c r="Y643" i="5"/>
  <c r="O643" i="5"/>
  <c r="B1349" i="5"/>
  <c r="N1349" i="5"/>
  <c r="Y1349" i="5"/>
  <c r="O1349" i="5"/>
  <c r="B1325" i="5"/>
  <c r="N1325" i="5"/>
  <c r="O363" i="7"/>
  <c r="Y1325" i="5"/>
  <c r="O1325" i="5"/>
  <c r="B908" i="5"/>
  <c r="N908" i="5"/>
  <c r="Y908" i="5"/>
  <c r="O908" i="5"/>
  <c r="B1287" i="5"/>
  <c r="N1287" i="5"/>
  <c r="O449" i="7"/>
  <c r="Y1287" i="5"/>
  <c r="O1287" i="5"/>
  <c r="B1304" i="5"/>
  <c r="N1304" i="5"/>
  <c r="Y1304" i="5"/>
  <c r="O1304" i="5"/>
  <c r="B1200" i="5"/>
  <c r="N1200" i="5"/>
  <c r="O755" i="7"/>
  <c r="Y1200" i="5"/>
  <c r="O1200" i="5"/>
  <c r="B1381" i="5"/>
  <c r="N1381" i="5"/>
  <c r="O479" i="7"/>
  <c r="Y1381" i="5"/>
  <c r="O1381" i="5"/>
  <c r="B1358" i="5"/>
  <c r="N1358" i="5"/>
  <c r="Y1358" i="5"/>
  <c r="O1358" i="5"/>
  <c r="B1192" i="5"/>
  <c r="N1192" i="5"/>
  <c r="O763" i="7"/>
  <c r="Y1192" i="5"/>
  <c r="O1192" i="5"/>
  <c r="B1220" i="5"/>
  <c r="N1220" i="5"/>
  <c r="Y1220" i="5"/>
  <c r="O1220" i="5"/>
  <c r="B1360" i="5"/>
  <c r="N1360" i="5"/>
  <c r="Y1360" i="5"/>
  <c r="O1360" i="5"/>
  <c r="B1326" i="5"/>
  <c r="N1326" i="5"/>
  <c r="Y1326" i="5"/>
  <c r="O1326" i="5"/>
  <c r="B1308" i="5"/>
  <c r="N1308" i="5"/>
  <c r="Y1308" i="5"/>
  <c r="O1308" i="5"/>
  <c r="B1288" i="5"/>
  <c r="N1288" i="5"/>
  <c r="Y1288" i="5"/>
  <c r="O1288" i="5"/>
  <c r="B1364" i="5"/>
  <c r="N1364" i="5"/>
  <c r="Y1364" i="5"/>
  <c r="O1364" i="5"/>
  <c r="B1196" i="5"/>
  <c r="N1196" i="5"/>
  <c r="O364" i="7"/>
  <c r="Y1196" i="5"/>
  <c r="O1196" i="5"/>
  <c r="B1193" i="5"/>
  <c r="N1193" i="5"/>
  <c r="Y1193" i="5"/>
  <c r="O1193" i="5"/>
  <c r="B1198" i="5"/>
  <c r="N1198" i="5"/>
  <c r="O365" i="7"/>
  <c r="Y1198" i="5"/>
  <c r="O1198" i="5"/>
  <c r="B1407" i="5"/>
  <c r="N1407" i="5"/>
  <c r="Y1407" i="5"/>
  <c r="O1407" i="5"/>
  <c r="B1289" i="5"/>
  <c r="N1289" i="5"/>
  <c r="O719" i="7"/>
  <c r="O451" i="7"/>
  <c r="Y1289" i="5"/>
  <c r="O1289" i="5"/>
  <c r="B1448" i="5"/>
  <c r="N1448" i="5"/>
  <c r="O498" i="7"/>
  <c r="Y1448" i="5"/>
  <c r="O1448" i="5"/>
  <c r="B1423" i="5"/>
  <c r="N1423" i="5"/>
  <c r="Y1423" i="5"/>
  <c r="O1423" i="5"/>
  <c r="B1359" i="5"/>
  <c r="N1359" i="5"/>
  <c r="Y1359" i="5"/>
  <c r="O1359" i="5"/>
  <c r="B1431" i="5"/>
  <c r="N1431" i="5"/>
  <c r="Y1431" i="5"/>
  <c r="O1431" i="5"/>
  <c r="B1398" i="5"/>
  <c r="N1398" i="5"/>
  <c r="Y1398" i="5"/>
  <c r="O1398" i="5"/>
  <c r="B947" i="5"/>
  <c r="N947" i="5"/>
  <c r="Y947" i="5"/>
  <c r="O947" i="5"/>
  <c r="B1049" i="5"/>
  <c r="N1049" i="5"/>
  <c r="Y1049" i="5"/>
  <c r="O1049" i="5"/>
  <c r="B436" i="5"/>
  <c r="N436" i="5"/>
  <c r="Y436" i="5"/>
  <c r="O436" i="5"/>
  <c r="B280" i="5"/>
  <c r="N280" i="5"/>
  <c r="O125" i="7"/>
  <c r="Y280" i="5"/>
  <c r="O280" i="5"/>
  <c r="B1132" i="5"/>
  <c r="N1132" i="5"/>
  <c r="O753" i="7"/>
  <c r="Y1132" i="5"/>
  <c r="O1132" i="5"/>
  <c r="B571" i="5"/>
  <c r="N571" i="5"/>
  <c r="Y571" i="5"/>
  <c r="O571" i="5"/>
  <c r="B373" i="5"/>
  <c r="N373" i="5"/>
  <c r="O139" i="7"/>
  <c r="O123" i="7"/>
  <c r="Y373" i="5"/>
  <c r="O373" i="5"/>
  <c r="B203" i="5"/>
  <c r="N203" i="5"/>
  <c r="O619" i="7"/>
  <c r="Y203" i="5"/>
  <c r="O203" i="5"/>
  <c r="B919" i="5"/>
  <c r="N919" i="5"/>
  <c r="Y919" i="5"/>
  <c r="O919" i="5"/>
  <c r="B669" i="5"/>
  <c r="N669" i="5"/>
  <c r="O216" i="7"/>
  <c r="Y669" i="5"/>
  <c r="O669" i="5"/>
  <c r="B645" i="5"/>
  <c r="N645" i="5"/>
  <c r="O235" i="7"/>
  <c r="Y645" i="5"/>
  <c r="O645" i="5"/>
  <c r="B520" i="5"/>
  <c r="N520" i="5"/>
  <c r="Y520" i="5"/>
  <c r="O520" i="5"/>
  <c r="B625" i="5"/>
  <c r="N625" i="5"/>
  <c r="O201" i="7"/>
  <c r="Y625" i="5"/>
  <c r="O625" i="5"/>
  <c r="B1006" i="5"/>
  <c r="N1006" i="5"/>
  <c r="Y1006" i="5"/>
  <c r="O1006" i="5"/>
  <c r="B1226" i="5"/>
  <c r="N1226" i="5"/>
  <c r="O432" i="7"/>
  <c r="Y1226" i="5"/>
  <c r="O1226" i="5"/>
  <c r="B854" i="5"/>
  <c r="N854" i="5"/>
  <c r="O311" i="7"/>
  <c r="Y854" i="5"/>
  <c r="O854" i="5"/>
  <c r="B400" i="5"/>
  <c r="N400" i="5"/>
  <c r="O146" i="7"/>
  <c r="Y400" i="5"/>
  <c r="O400" i="5"/>
  <c r="B904" i="5"/>
  <c r="N904" i="5"/>
  <c r="O291" i="7"/>
  <c r="O324" i="7"/>
  <c r="Y904" i="5"/>
  <c r="O904" i="5"/>
  <c r="B763" i="5"/>
  <c r="N763" i="5"/>
  <c r="O249" i="7"/>
  <c r="Y763" i="5"/>
  <c r="O763" i="5"/>
  <c r="B1073" i="5"/>
  <c r="N1073" i="5"/>
  <c r="O384" i="7"/>
  <c r="Y1073" i="5"/>
  <c r="O1073" i="5"/>
  <c r="B574" i="5"/>
  <c r="N574" i="5"/>
  <c r="O211" i="7"/>
  <c r="Y574" i="5"/>
  <c r="O574" i="5"/>
  <c r="B727" i="5"/>
  <c r="N727" i="5"/>
  <c r="Y727" i="5"/>
  <c r="O727" i="5"/>
  <c r="B1460" i="5"/>
  <c r="N1460" i="5"/>
  <c r="Y1460" i="5"/>
  <c r="O1460" i="5"/>
  <c r="B1599" i="5"/>
  <c r="N1599" i="5"/>
  <c r="O476" i="7"/>
  <c r="Y1599" i="5"/>
  <c r="O1599" i="5"/>
  <c r="B1620" i="5"/>
  <c r="N1620" i="5"/>
  <c r="Y1620" i="5"/>
  <c r="O1620" i="5"/>
  <c r="B1656" i="5"/>
  <c r="N1656" i="5"/>
  <c r="Y1656" i="5"/>
  <c r="O1656" i="5"/>
  <c r="B1657" i="5"/>
  <c r="N1657" i="5"/>
  <c r="Y1657" i="5"/>
  <c r="O1657" i="5"/>
  <c r="B1600" i="5"/>
  <c r="N1600" i="5"/>
  <c r="Y1600" i="5"/>
  <c r="O1600" i="5"/>
  <c r="B1598" i="5"/>
  <c r="N1598" i="5"/>
  <c r="O478" i="7"/>
  <c r="Y1598" i="5"/>
  <c r="O1598" i="5"/>
  <c r="B1603" i="5"/>
  <c r="N1603" i="5"/>
  <c r="O647" i="7"/>
  <c r="Y1603" i="5"/>
  <c r="O1603" i="5"/>
  <c r="B1641" i="5"/>
  <c r="N1641" i="5"/>
  <c r="O562" i="7"/>
  <c r="Y1641" i="5"/>
  <c r="O1641" i="5"/>
  <c r="B1539" i="5"/>
  <c r="N1539" i="5"/>
  <c r="O438" i="7"/>
  <c r="Y1539" i="5"/>
  <c r="O1539" i="5"/>
  <c r="B1463" i="5"/>
  <c r="N1463" i="5"/>
  <c r="Y1463" i="5"/>
  <c r="O1463" i="5"/>
  <c r="B1529" i="5"/>
  <c r="N1529" i="5"/>
  <c r="Y1529" i="5"/>
  <c r="O1529" i="5"/>
  <c r="B1415" i="5"/>
  <c r="N1415" i="5"/>
  <c r="Y1415" i="5"/>
  <c r="O1415" i="5"/>
  <c r="B1519" i="5"/>
  <c r="N1519" i="5"/>
  <c r="O510" i="7"/>
  <c r="Y1519" i="5"/>
  <c r="O1519" i="5"/>
  <c r="B1521" i="5"/>
  <c r="N1521" i="5"/>
  <c r="Y1521" i="5"/>
  <c r="O1521" i="5"/>
  <c r="B1500" i="5"/>
  <c r="N1500" i="5"/>
  <c r="Y1500" i="5"/>
  <c r="O1500" i="5"/>
  <c r="B1437" i="5"/>
  <c r="N1437" i="5"/>
  <c r="Y1437" i="5"/>
  <c r="O1437" i="5"/>
  <c r="B1476" i="5"/>
  <c r="N1476" i="5"/>
  <c r="Y1476" i="5"/>
  <c r="O1476" i="5"/>
  <c r="B1553" i="5"/>
  <c r="N1553" i="5"/>
  <c r="O442" i="7"/>
  <c r="Y1553" i="5"/>
  <c r="O1553" i="5"/>
  <c r="B1421" i="5"/>
  <c r="N1421" i="5"/>
  <c r="O401" i="7"/>
  <c r="Y1421" i="5"/>
  <c r="O1421" i="5"/>
  <c r="B1557" i="5"/>
  <c r="N1557" i="5"/>
  <c r="Y1557" i="5"/>
  <c r="O1557" i="5"/>
  <c r="B1637" i="5"/>
  <c r="N1637" i="5"/>
  <c r="Y1637" i="5"/>
  <c r="O1637" i="5"/>
  <c r="B1585" i="5"/>
  <c r="N1585" i="5"/>
  <c r="Y1585" i="5"/>
  <c r="O1585" i="5"/>
  <c r="B1537" i="5"/>
  <c r="N1537" i="5"/>
  <c r="Y1537" i="5"/>
  <c r="O1537" i="5"/>
  <c r="B1677" i="5"/>
  <c r="N1677" i="5"/>
  <c r="O576" i="7"/>
  <c r="Y1677" i="5"/>
  <c r="O1677" i="5"/>
  <c r="B1511" i="5"/>
  <c r="N1511" i="5"/>
  <c r="O574" i="7"/>
  <c r="Y1511" i="5"/>
  <c r="O1511" i="5"/>
  <c r="B202" i="5"/>
  <c r="N202" i="5"/>
  <c r="O66" i="7"/>
  <c r="Y202" i="5"/>
  <c r="O202" i="5"/>
  <c r="B848" i="5"/>
  <c r="N848" i="5"/>
  <c r="O198" i="7"/>
  <c r="Y848" i="5"/>
  <c r="O848" i="5"/>
  <c r="B362" i="5"/>
  <c r="N362" i="5"/>
  <c r="Y362" i="5"/>
  <c r="O362" i="5"/>
  <c r="B221" i="5"/>
  <c r="N221" i="5"/>
  <c r="Y221" i="5"/>
  <c r="O221" i="5"/>
  <c r="B552" i="5"/>
  <c r="N552" i="5"/>
  <c r="O195" i="7"/>
  <c r="Y552" i="5"/>
  <c r="O552" i="5"/>
  <c r="B1013" i="5"/>
  <c r="N1013" i="5"/>
  <c r="Y1013" i="5"/>
  <c r="O1013" i="5"/>
  <c r="B1038" i="5"/>
  <c r="N1038" i="5"/>
  <c r="Y1038" i="5"/>
  <c r="O1038" i="5"/>
  <c r="B524" i="5"/>
  <c r="N524" i="5"/>
  <c r="O86" i="7"/>
  <c r="Y524" i="5"/>
  <c r="O524" i="5"/>
  <c r="B602" i="5"/>
  <c r="N602" i="5"/>
  <c r="Y602" i="5"/>
  <c r="O602" i="5"/>
  <c r="B366" i="5"/>
  <c r="N366" i="5"/>
  <c r="Y366" i="5"/>
  <c r="O366" i="5"/>
  <c r="B219" i="5"/>
  <c r="N219" i="5"/>
  <c r="Y219" i="5"/>
  <c r="O219" i="5"/>
  <c r="B457" i="5"/>
  <c r="N457" i="5"/>
  <c r="O78" i="7"/>
  <c r="O161" i="7"/>
  <c r="Y457" i="5"/>
  <c r="O457" i="5"/>
  <c r="B206" i="5"/>
  <c r="N206" i="5"/>
  <c r="O67" i="7"/>
  <c r="Y206" i="5"/>
  <c r="O206" i="5"/>
  <c r="B717" i="5"/>
  <c r="N717" i="5"/>
  <c r="Y717" i="5"/>
  <c r="O717" i="5"/>
  <c r="B802" i="5"/>
  <c r="N802" i="5"/>
  <c r="Y802" i="5"/>
  <c r="O802" i="5"/>
  <c r="B603" i="5"/>
  <c r="N603" i="5"/>
  <c r="Y603" i="5"/>
  <c r="O603" i="5"/>
  <c r="B778" i="5"/>
  <c r="N778" i="5"/>
  <c r="Y778" i="5"/>
  <c r="O778" i="5"/>
  <c r="B103" i="5"/>
  <c r="N103" i="5"/>
  <c r="O16" i="7"/>
  <c r="Y103" i="5"/>
  <c r="O103" i="5"/>
  <c r="B239" i="5"/>
  <c r="N239" i="5"/>
  <c r="Y239" i="5"/>
  <c r="O239" i="5"/>
  <c r="B305" i="5"/>
  <c r="N305" i="5"/>
  <c r="Y305" i="5"/>
  <c r="O305" i="5"/>
  <c r="B558" i="5"/>
  <c r="N558" i="5"/>
  <c r="O696" i="7"/>
  <c r="Y558" i="5"/>
  <c r="O558" i="5"/>
  <c r="B1104" i="5"/>
  <c r="N1104" i="5"/>
  <c r="Y1104" i="5"/>
  <c r="O1104" i="5"/>
  <c r="B505" i="5"/>
  <c r="N505" i="5"/>
  <c r="Y505" i="5"/>
  <c r="O505" i="5"/>
  <c r="B171" i="5"/>
  <c r="N171" i="5"/>
  <c r="O53" i="7"/>
  <c r="Y171" i="5"/>
  <c r="O171" i="5"/>
  <c r="B398" i="5"/>
  <c r="N398" i="5"/>
  <c r="Y398" i="5"/>
  <c r="O398" i="5"/>
  <c r="B742" i="5"/>
  <c r="N742" i="5"/>
  <c r="Y742" i="5"/>
  <c r="O742" i="5"/>
  <c r="B1048" i="5"/>
  <c r="N1048" i="5"/>
  <c r="Y1048" i="5"/>
  <c r="O1048" i="5"/>
  <c r="B440" i="5"/>
  <c r="N440" i="5"/>
  <c r="Y440" i="5"/>
  <c r="O440" i="5"/>
  <c r="B481" i="5"/>
  <c r="N481" i="5"/>
  <c r="O545" i="7"/>
  <c r="Y481" i="5"/>
  <c r="O481" i="5"/>
  <c r="B853" i="5"/>
  <c r="N853" i="5"/>
  <c r="Y853" i="5"/>
  <c r="O853" i="5"/>
  <c r="B496" i="5"/>
  <c r="N496" i="5"/>
  <c r="Y496" i="5"/>
  <c r="O496" i="5"/>
  <c r="B647" i="5"/>
  <c r="N647" i="5"/>
  <c r="O138" i="7"/>
  <c r="Y647" i="5"/>
  <c r="O647" i="5"/>
  <c r="B1221" i="5"/>
  <c r="N1221" i="5"/>
  <c r="O430" i="7"/>
  <c r="Y1221" i="5"/>
  <c r="O1221" i="5"/>
  <c r="B189" i="5"/>
  <c r="N189" i="5"/>
  <c r="Y189" i="5"/>
  <c r="O189" i="5"/>
  <c r="B700" i="5"/>
  <c r="N700" i="5"/>
  <c r="Y700" i="5"/>
  <c r="O700" i="5"/>
  <c r="B869" i="5"/>
  <c r="N869" i="5"/>
  <c r="Y869" i="5"/>
  <c r="O869" i="5"/>
  <c r="B923" i="5"/>
  <c r="N923" i="5"/>
  <c r="O330" i="7"/>
  <c r="Y923" i="5"/>
  <c r="O923" i="5"/>
  <c r="B283" i="5"/>
  <c r="N283" i="5"/>
  <c r="Y283" i="5"/>
  <c r="O283" i="5"/>
  <c r="B422" i="5"/>
  <c r="N422" i="5"/>
  <c r="Y422" i="5"/>
  <c r="O422" i="5"/>
  <c r="B195" i="5"/>
  <c r="N195" i="5"/>
  <c r="O61" i="7"/>
  <c r="Y195" i="5"/>
  <c r="O195" i="5"/>
  <c r="B1004" i="5"/>
  <c r="N1004" i="5"/>
  <c r="Y1004" i="5"/>
  <c r="O1004" i="5"/>
  <c r="B876" i="5"/>
  <c r="N876" i="5"/>
  <c r="Y876" i="5"/>
  <c r="O876" i="5"/>
  <c r="B819" i="5"/>
  <c r="N819" i="5"/>
  <c r="Y819" i="5"/>
  <c r="O819" i="5"/>
  <c r="B920" i="5"/>
  <c r="N920" i="5"/>
  <c r="O222" i="7"/>
  <c r="Y920" i="5"/>
  <c r="O920" i="5"/>
  <c r="B1046" i="5"/>
  <c r="N1046" i="5"/>
  <c r="O271" i="7"/>
  <c r="Y1046" i="5"/>
  <c r="O1046" i="5"/>
  <c r="B177" i="5"/>
  <c r="N177" i="5"/>
  <c r="Y177" i="5"/>
  <c r="O177" i="5"/>
  <c r="B506" i="5"/>
  <c r="N506" i="5"/>
  <c r="Y506" i="5"/>
  <c r="O506" i="5"/>
  <c r="B317" i="5"/>
  <c r="N317" i="5"/>
  <c r="Y317" i="5"/>
  <c r="O317" i="5"/>
  <c r="B895" i="5"/>
  <c r="N895" i="5"/>
  <c r="O319" i="7"/>
  <c r="Y895" i="5"/>
  <c r="O895" i="5"/>
  <c r="B881" i="5"/>
  <c r="N881" i="5"/>
  <c r="Y881" i="5"/>
  <c r="O881" i="5"/>
  <c r="B1000" i="5"/>
  <c r="N1000" i="5"/>
  <c r="Y1000" i="5"/>
  <c r="O1000" i="5"/>
  <c r="B236" i="5"/>
  <c r="N236" i="5"/>
  <c r="O97" i="7"/>
  <c r="Y236" i="5"/>
  <c r="O236" i="5"/>
  <c r="B940" i="5"/>
  <c r="N940" i="5"/>
  <c r="O230" i="7"/>
  <c r="O341" i="7"/>
  <c r="Y940" i="5"/>
  <c r="O940" i="5"/>
  <c r="B677" i="5"/>
  <c r="N677" i="5"/>
  <c r="Y677" i="5"/>
  <c r="O677" i="5"/>
  <c r="B549" i="5"/>
  <c r="N549" i="5"/>
  <c r="Y549" i="5"/>
  <c r="O549" i="5"/>
  <c r="B910" i="5"/>
  <c r="N910" i="5"/>
  <c r="Y910" i="5"/>
  <c r="O910" i="5"/>
  <c r="B168" i="5"/>
  <c r="N168" i="5"/>
  <c r="O52" i="7"/>
  <c r="Y168" i="5"/>
  <c r="O168" i="5"/>
  <c r="B1039" i="5"/>
  <c r="N1039" i="5"/>
  <c r="O267" i="7"/>
  <c r="Y1039" i="5"/>
  <c r="O1039" i="5"/>
  <c r="B389" i="5"/>
  <c r="N389" i="5"/>
  <c r="O60" i="7"/>
  <c r="O129" i="7"/>
  <c r="Y389" i="5"/>
  <c r="O389" i="5"/>
  <c r="B1255" i="5"/>
  <c r="N1255" i="5"/>
  <c r="O440" i="7"/>
  <c r="Y1255" i="5"/>
  <c r="O1255" i="5"/>
  <c r="B590" i="5"/>
  <c r="N590" i="5"/>
  <c r="O105" i="7"/>
  <c r="Y590" i="5"/>
  <c r="O590" i="5"/>
  <c r="B213" i="5"/>
  <c r="N213" i="5"/>
  <c r="Y213" i="5"/>
  <c r="O213" i="5"/>
  <c r="B533" i="5"/>
  <c r="N533" i="5"/>
  <c r="Y533" i="5"/>
  <c r="O533" i="5"/>
  <c r="B337" i="5"/>
  <c r="N337" i="5"/>
  <c r="Y337" i="5"/>
  <c r="O337" i="5"/>
  <c r="B425" i="5"/>
  <c r="N425" i="5"/>
  <c r="O74" i="7"/>
  <c r="Y425" i="5"/>
  <c r="O425" i="5"/>
  <c r="B575" i="5"/>
  <c r="N575" i="5"/>
  <c r="Y575" i="5"/>
  <c r="O575" i="5"/>
  <c r="B829" i="5"/>
  <c r="N829" i="5"/>
  <c r="O190" i="7"/>
  <c r="Y829" i="5"/>
  <c r="O829" i="5"/>
  <c r="B1067" i="5"/>
  <c r="N1067" i="5"/>
  <c r="Y1067" i="5"/>
  <c r="O1067" i="5"/>
  <c r="B755" i="5"/>
  <c r="N755" i="5"/>
  <c r="Y755" i="5"/>
  <c r="O755" i="5"/>
  <c r="B834" i="5"/>
  <c r="N834" i="5"/>
  <c r="Y834" i="5"/>
  <c r="O834" i="5"/>
  <c r="B424" i="5"/>
  <c r="N424" i="5"/>
  <c r="Y424" i="5"/>
  <c r="O424" i="5"/>
  <c r="B1153" i="5"/>
  <c r="N1153" i="5"/>
  <c r="O408" i="7"/>
  <c r="Y1153" i="5"/>
  <c r="O1153" i="5"/>
  <c r="B773" i="5"/>
  <c r="N773" i="5"/>
  <c r="Y773" i="5"/>
  <c r="O773" i="5"/>
  <c r="B784" i="5"/>
  <c r="N784" i="5"/>
  <c r="Y784" i="5"/>
  <c r="O784" i="5"/>
  <c r="B1256" i="5"/>
  <c r="N1256" i="5"/>
  <c r="Y1256" i="5"/>
  <c r="O1256" i="5"/>
  <c r="B1268" i="5"/>
  <c r="N1268" i="5"/>
  <c r="Y1268" i="5"/>
  <c r="O1268" i="5"/>
  <c r="B374" i="5"/>
  <c r="N374" i="5"/>
  <c r="Y374" i="5"/>
  <c r="O374" i="5"/>
  <c r="B617" i="5"/>
  <c r="N617" i="5"/>
  <c r="Y617" i="5"/>
  <c r="O617" i="5"/>
  <c r="B831" i="5"/>
  <c r="N831" i="5"/>
  <c r="O306" i="7"/>
  <c r="Y831" i="5"/>
  <c r="O831" i="5"/>
  <c r="B251" i="5"/>
  <c r="N251" i="5"/>
  <c r="Y251" i="5"/>
  <c r="O251" i="5"/>
  <c r="B299" i="5"/>
  <c r="N299" i="5"/>
  <c r="O95" i="7"/>
  <c r="Y299" i="5"/>
  <c r="O299" i="5"/>
  <c r="B1109" i="5"/>
  <c r="N1109" i="5"/>
  <c r="Y1109" i="5"/>
  <c r="O1109" i="5"/>
  <c r="B1253" i="5"/>
  <c r="N1253" i="5"/>
  <c r="Y1253" i="5"/>
  <c r="O1253" i="5"/>
  <c r="B426" i="5"/>
  <c r="N426" i="5"/>
  <c r="Y426" i="5"/>
  <c r="O426" i="5"/>
  <c r="B800" i="5"/>
  <c r="N800" i="5"/>
  <c r="Y800" i="5"/>
  <c r="O800" i="5"/>
  <c r="B620" i="5"/>
  <c r="N620" i="5"/>
  <c r="Y620" i="5"/>
  <c r="O620" i="5"/>
  <c r="B1035" i="5"/>
  <c r="N1035" i="5"/>
  <c r="Y1035" i="5"/>
  <c r="O1035" i="5"/>
  <c r="B1024" i="5"/>
  <c r="N1024" i="5"/>
  <c r="O372" i="7"/>
  <c r="Y1024" i="5"/>
  <c r="O1024" i="5"/>
  <c r="B565" i="5"/>
  <c r="N565" i="5"/>
  <c r="O207" i="7"/>
  <c r="Y565" i="5"/>
  <c r="O565" i="5"/>
  <c r="B452" i="5"/>
  <c r="N452" i="5"/>
  <c r="Y452" i="5"/>
  <c r="O452" i="5"/>
  <c r="B522" i="5"/>
  <c r="N522" i="5"/>
  <c r="Y522" i="5"/>
  <c r="O522" i="5"/>
  <c r="B521" i="5"/>
  <c r="N521" i="5"/>
  <c r="Y521" i="5"/>
  <c r="O521" i="5"/>
  <c r="B792" i="5"/>
  <c r="N792" i="5"/>
  <c r="Y792" i="5"/>
  <c r="O792" i="5"/>
  <c r="B482" i="5"/>
  <c r="N482" i="5"/>
  <c r="Y482" i="5"/>
  <c r="O482" i="5"/>
  <c r="B663" i="5"/>
  <c r="N663" i="5"/>
  <c r="Y663" i="5"/>
  <c r="O663" i="5"/>
  <c r="B290" i="5"/>
  <c r="N290" i="5"/>
  <c r="Y290" i="5"/>
  <c r="O290" i="5"/>
  <c r="B714" i="5"/>
  <c r="N714" i="5"/>
  <c r="Y714" i="5"/>
  <c r="O714" i="5"/>
  <c r="B889" i="5"/>
  <c r="N889" i="5"/>
  <c r="Y889" i="5"/>
  <c r="O889" i="5"/>
  <c r="B660" i="5"/>
  <c r="N660" i="5"/>
  <c r="Y660" i="5"/>
  <c r="O660" i="5"/>
  <c r="B1087" i="5"/>
  <c r="N1087" i="5"/>
  <c r="Y1087" i="5"/>
  <c r="O1087" i="5"/>
  <c r="B600" i="5"/>
  <c r="N600" i="5"/>
  <c r="O110" i="7"/>
  <c r="Y600" i="5"/>
  <c r="O600" i="5"/>
  <c r="B718" i="5"/>
  <c r="N718" i="5"/>
  <c r="O163" i="7"/>
  <c r="Y718" i="5"/>
  <c r="O718" i="5"/>
  <c r="B156" i="5"/>
  <c r="N156" i="5"/>
  <c r="Y156" i="5"/>
  <c r="O156" i="5"/>
  <c r="B1058" i="5"/>
  <c r="N1058" i="5"/>
  <c r="Y1058" i="5"/>
  <c r="O1058" i="5"/>
  <c r="B427" i="5"/>
  <c r="N427" i="5"/>
  <c r="Y427" i="5"/>
  <c r="O427" i="5"/>
  <c r="B291" i="5"/>
  <c r="N291" i="5"/>
  <c r="Y291" i="5"/>
  <c r="O291" i="5"/>
  <c r="B759" i="5"/>
  <c r="N759" i="5"/>
  <c r="Y759" i="5"/>
  <c r="O759" i="5"/>
  <c r="B902" i="5"/>
  <c r="N902" i="5"/>
  <c r="Y902" i="5"/>
  <c r="O902" i="5"/>
  <c r="B599" i="5"/>
  <c r="N599" i="5"/>
  <c r="O221" i="7"/>
  <c r="Y599" i="5"/>
  <c r="O599" i="5"/>
  <c r="B960" i="5"/>
  <c r="N960" i="5"/>
  <c r="Y960" i="5"/>
  <c r="O960" i="5"/>
  <c r="B350" i="5"/>
  <c r="N350" i="5"/>
  <c r="Y350" i="5"/>
  <c r="O350" i="5"/>
  <c r="B779" i="5"/>
  <c r="N779" i="5"/>
  <c r="O286" i="7"/>
  <c r="Y779" i="5"/>
  <c r="O779" i="5"/>
  <c r="B228" i="5"/>
  <c r="N228" i="5"/>
  <c r="O76" i="7"/>
  <c r="Y228" i="5"/>
  <c r="O228" i="5"/>
  <c r="B218" i="5"/>
  <c r="N218" i="5"/>
  <c r="Y218" i="5"/>
  <c r="O218" i="5"/>
  <c r="B182" i="5"/>
  <c r="N182" i="5"/>
  <c r="Y182" i="5"/>
  <c r="O182" i="5"/>
  <c r="B969" i="5"/>
  <c r="N969" i="5"/>
  <c r="O244" i="7"/>
  <c r="O354" i="7"/>
  <c r="Y969" i="5"/>
  <c r="O969" i="5"/>
  <c r="B909" i="5"/>
  <c r="N909" i="5"/>
  <c r="O217" i="7"/>
  <c r="Y909" i="5"/>
  <c r="O909" i="5"/>
  <c r="B1234" i="5"/>
  <c r="N1234" i="5"/>
  <c r="Y1234" i="5"/>
  <c r="O1234" i="5"/>
  <c r="B1090" i="5"/>
  <c r="N1090" i="5"/>
  <c r="O281" i="7"/>
  <c r="Y1090" i="5"/>
  <c r="O1090" i="5"/>
  <c r="B961" i="5"/>
  <c r="N961" i="5"/>
  <c r="Y961" i="5"/>
  <c r="O961" i="5"/>
  <c r="B435" i="5"/>
  <c r="N435" i="5"/>
  <c r="Y435" i="5"/>
  <c r="O435" i="5"/>
  <c r="B1044" i="5"/>
  <c r="N1044" i="5"/>
  <c r="O272" i="7"/>
  <c r="Y1044" i="5"/>
  <c r="O1044" i="5"/>
  <c r="B619" i="5"/>
  <c r="N619" i="5"/>
  <c r="O228" i="7"/>
  <c r="Y619" i="5"/>
  <c r="O619" i="5"/>
  <c r="B581" i="5"/>
  <c r="N581" i="5"/>
  <c r="Y581" i="5"/>
  <c r="O581" i="5"/>
  <c r="B604" i="5"/>
  <c r="N604" i="5"/>
  <c r="Y604" i="5"/>
  <c r="O604" i="5"/>
  <c r="B1181" i="5"/>
  <c r="N1181" i="5"/>
  <c r="O636" i="7"/>
  <c r="Y1181" i="5"/>
  <c r="O1181" i="5"/>
  <c r="B612" i="5"/>
  <c r="N612" i="5"/>
  <c r="O116" i="7"/>
  <c r="Y612" i="5"/>
  <c r="O612" i="5"/>
  <c r="B130" i="5"/>
  <c r="N130" i="5"/>
  <c r="Y130" i="5"/>
  <c r="O130" i="5"/>
  <c r="B307" i="5"/>
  <c r="N307" i="5"/>
  <c r="Y307" i="5"/>
  <c r="O307" i="5"/>
  <c r="B170" i="5"/>
  <c r="N170" i="5"/>
  <c r="Y170" i="5"/>
  <c r="O170" i="5"/>
  <c r="B1112" i="5"/>
  <c r="N1112" i="5"/>
  <c r="Y1112" i="5"/>
  <c r="O1112" i="5"/>
  <c r="B996" i="5"/>
  <c r="N996" i="5"/>
  <c r="O259" i="7"/>
  <c r="Y996" i="5"/>
  <c r="O996" i="5"/>
  <c r="B932" i="5"/>
  <c r="N932" i="5"/>
  <c r="O227" i="7"/>
  <c r="Y932" i="5"/>
  <c r="O932" i="5"/>
  <c r="B163" i="5"/>
  <c r="N163" i="5"/>
  <c r="O51" i="7"/>
  <c r="Y163" i="5"/>
  <c r="O163" i="5"/>
  <c r="B514" i="5"/>
  <c r="N514" i="5"/>
  <c r="Y514" i="5"/>
  <c r="O514" i="5"/>
  <c r="B650" i="5"/>
  <c r="N650" i="5"/>
  <c r="Y650" i="5"/>
  <c r="O650" i="5"/>
  <c r="B849" i="5"/>
  <c r="N849" i="5"/>
  <c r="O196" i="7"/>
  <c r="Y849" i="5"/>
  <c r="O849" i="5"/>
  <c r="B1204" i="5"/>
  <c r="N1204" i="5"/>
  <c r="Y1204" i="5"/>
  <c r="O1204" i="5"/>
  <c r="B503" i="5"/>
  <c r="N503" i="5"/>
  <c r="Y503" i="5"/>
  <c r="O503" i="5"/>
  <c r="B705" i="5"/>
  <c r="N705" i="5"/>
  <c r="Y705" i="5"/>
  <c r="O705" i="5"/>
  <c r="B588" i="5"/>
  <c r="N588" i="5"/>
  <c r="Y588" i="5"/>
  <c r="O588" i="5"/>
  <c r="B990" i="5"/>
  <c r="N990" i="5"/>
  <c r="O243" i="7"/>
  <c r="O362" i="7"/>
  <c r="Y990" i="5"/>
  <c r="O990" i="5"/>
  <c r="B309" i="5"/>
  <c r="N309" i="5"/>
  <c r="Y309" i="5"/>
  <c r="O309" i="5"/>
  <c r="B760" i="5"/>
  <c r="N760" i="5"/>
  <c r="Y760" i="5"/>
  <c r="O760" i="5"/>
  <c r="B626" i="5"/>
  <c r="N626" i="5"/>
  <c r="Y626" i="5"/>
  <c r="O626" i="5"/>
  <c r="B429" i="5"/>
  <c r="N429" i="5"/>
  <c r="Y429" i="5"/>
  <c r="O429" i="5"/>
  <c r="B207" i="5"/>
  <c r="N207" i="5"/>
  <c r="O68" i="7"/>
  <c r="Y207" i="5"/>
  <c r="O207" i="5"/>
  <c r="B282" i="5"/>
  <c r="N282" i="5"/>
  <c r="O91" i="7"/>
  <c r="Y282" i="5"/>
  <c r="O282" i="5"/>
  <c r="B1610" i="5"/>
  <c r="N1610" i="5"/>
  <c r="Y1610" i="5"/>
  <c r="O1610" i="5"/>
  <c r="B1366" i="5"/>
  <c r="N1366" i="5"/>
  <c r="O474" i="7"/>
  <c r="Y1366" i="5"/>
  <c r="O1366" i="5"/>
  <c r="B1439" i="5"/>
  <c r="N1439" i="5"/>
  <c r="Y1439" i="5"/>
  <c r="O1439" i="5"/>
  <c r="B959" i="5"/>
  <c r="N959" i="5"/>
  <c r="O350" i="7"/>
  <c r="Y959" i="5"/>
  <c r="O959" i="5"/>
  <c r="B1490" i="5"/>
  <c r="N1490" i="5"/>
  <c r="Y1490" i="5"/>
  <c r="O1490" i="5"/>
  <c r="B1402" i="5"/>
  <c r="N1402" i="5"/>
  <c r="Y1402" i="5"/>
  <c r="O1402" i="5"/>
  <c r="B1340" i="5"/>
  <c r="N1340" i="5"/>
  <c r="O379" i="7"/>
  <c r="Y1340" i="5"/>
  <c r="O1340" i="5"/>
  <c r="B327" i="5"/>
  <c r="N327" i="5"/>
  <c r="Y327" i="5"/>
  <c r="O327" i="5"/>
  <c r="B338" i="5"/>
  <c r="N338" i="5"/>
  <c r="O50" i="7"/>
  <c r="Y338" i="5"/>
  <c r="O338" i="5"/>
  <c r="B596" i="5"/>
  <c r="N596" i="5"/>
  <c r="Y596" i="5"/>
  <c r="O596" i="5"/>
  <c r="B1245" i="5"/>
  <c r="N1245" i="5"/>
  <c r="O337" i="7"/>
  <c r="Y1245" i="5"/>
  <c r="O1245" i="5"/>
  <c r="B1352" i="5"/>
  <c r="N1352" i="5"/>
  <c r="O736" i="7"/>
  <c r="O471" i="7"/>
  <c r="Y1352" i="5"/>
  <c r="O1352" i="5"/>
  <c r="B1203" i="5"/>
  <c r="N1203" i="5"/>
  <c r="Y1203" i="5"/>
  <c r="O1203" i="5"/>
  <c r="B952" i="5"/>
  <c r="N952" i="5"/>
  <c r="O347" i="7"/>
  <c r="Y952" i="5"/>
  <c r="O952" i="5"/>
  <c r="B1311" i="5"/>
  <c r="N1311" i="5"/>
  <c r="Y1311" i="5"/>
  <c r="O1311" i="5"/>
  <c r="B1031" i="5"/>
  <c r="N1031" i="5"/>
  <c r="O375" i="7"/>
  <c r="Y1031" i="5"/>
  <c r="O1031" i="5"/>
  <c r="B835" i="5"/>
  <c r="N835" i="5"/>
  <c r="O192" i="7"/>
  <c r="Y835" i="5"/>
  <c r="O835" i="5"/>
  <c r="B616" i="5"/>
  <c r="N616" i="5"/>
  <c r="Y616" i="5"/>
  <c r="O616" i="5"/>
  <c r="B494" i="5"/>
  <c r="N494" i="5"/>
  <c r="Y494" i="5"/>
  <c r="O494" i="5"/>
  <c r="B1027" i="5"/>
  <c r="N1027" i="5"/>
  <c r="O264" i="7"/>
  <c r="Y1027" i="5"/>
  <c r="O1027" i="5"/>
  <c r="B257" i="5"/>
  <c r="N257" i="5"/>
  <c r="Y257" i="5"/>
  <c r="O257" i="5"/>
  <c r="B1208" i="5"/>
  <c r="N1208" i="5"/>
  <c r="O327" i="7"/>
  <c r="Y1208" i="5"/>
  <c r="O1208" i="5"/>
  <c r="B1082" i="5"/>
  <c r="N1082" i="5"/>
  <c r="Y1082" i="5"/>
  <c r="O1082" i="5"/>
  <c r="B1346" i="5"/>
  <c r="N1346" i="5"/>
  <c r="Y1346" i="5"/>
  <c r="O1346" i="5"/>
  <c r="B1034" i="5"/>
  <c r="N1034" i="5"/>
  <c r="O377" i="7"/>
  <c r="Y1034" i="5"/>
  <c r="O1034" i="5"/>
  <c r="B937" i="5"/>
  <c r="N937" i="5"/>
  <c r="O339" i="7"/>
  <c r="Y937" i="5"/>
  <c r="O937" i="5"/>
  <c r="B1026" i="5"/>
  <c r="N1026" i="5"/>
  <c r="Y1026" i="5"/>
  <c r="O1026" i="5"/>
  <c r="B1440" i="5"/>
  <c r="N1440" i="5"/>
  <c r="O398" i="7"/>
  <c r="Y1440" i="5"/>
  <c r="O1440" i="5"/>
  <c r="B1106" i="5"/>
  <c r="N1106" i="5"/>
  <c r="O397" i="7"/>
  <c r="Y1106" i="5"/>
  <c r="O1106" i="5"/>
  <c r="B950" i="5"/>
  <c r="N950" i="5"/>
  <c r="Y950" i="5"/>
  <c r="O950" i="5"/>
  <c r="B1144" i="5"/>
  <c r="N1144" i="5"/>
  <c r="O405" i="7"/>
  <c r="Y1144" i="5"/>
  <c r="O1144" i="5"/>
  <c r="B1159" i="5"/>
  <c r="N1159" i="5"/>
  <c r="Y1159" i="5"/>
  <c r="O1159" i="5"/>
  <c r="B926" i="5"/>
  <c r="N926" i="5"/>
  <c r="Y926" i="5"/>
  <c r="O926" i="5"/>
  <c r="B816" i="5"/>
  <c r="N816" i="5"/>
  <c r="Y816" i="5"/>
  <c r="O816" i="5"/>
  <c r="B951" i="5"/>
  <c r="N951" i="5"/>
  <c r="O346" i="7"/>
  <c r="Y951" i="5"/>
  <c r="O951" i="5"/>
  <c r="B872" i="5"/>
  <c r="N872" i="5"/>
  <c r="Y872" i="5"/>
  <c r="O872" i="5"/>
  <c r="B987" i="5"/>
  <c r="N987" i="5"/>
  <c r="Y987" i="5"/>
  <c r="O987" i="5"/>
  <c r="B1037" i="5"/>
  <c r="N1037" i="5"/>
  <c r="Y1037" i="5"/>
  <c r="O1037" i="5"/>
  <c r="B1419" i="5"/>
  <c r="N1419" i="5"/>
  <c r="Y1419" i="5"/>
  <c r="O1419" i="5"/>
  <c r="B1163" i="5"/>
  <c r="N1163" i="5"/>
  <c r="O415" i="7"/>
  <c r="Y1163" i="5"/>
  <c r="O1163" i="5"/>
  <c r="B1273" i="5"/>
  <c r="N1273" i="5"/>
  <c r="O345" i="7"/>
  <c r="Y1273" i="5"/>
  <c r="O1273" i="5"/>
  <c r="B567" i="5"/>
  <c r="N567" i="5"/>
  <c r="Y567" i="5"/>
  <c r="O567" i="5"/>
  <c r="B874" i="5"/>
  <c r="N874" i="5"/>
  <c r="Y874" i="5"/>
  <c r="O874" i="5"/>
  <c r="B1119" i="5"/>
  <c r="N1119" i="5"/>
  <c r="Y1119" i="5"/>
  <c r="O1119" i="5"/>
  <c r="B1190" i="5"/>
  <c r="N1190" i="5"/>
  <c r="O424" i="7"/>
  <c r="Y1190" i="5"/>
  <c r="O1190" i="5"/>
  <c r="B1199" i="5"/>
  <c r="N1199" i="5"/>
  <c r="Y1199" i="5"/>
  <c r="O1199" i="5"/>
  <c r="B1237" i="5"/>
  <c r="N1237" i="5"/>
  <c r="O433" i="7"/>
  <c r="Y1237" i="5"/>
  <c r="O1237" i="5"/>
  <c r="B1003" i="5"/>
  <c r="N1003" i="5"/>
  <c r="Y1003" i="5"/>
  <c r="O1003" i="5"/>
  <c r="B1092" i="5"/>
  <c r="N1092" i="5"/>
  <c r="Y1092" i="5"/>
  <c r="O1092" i="5"/>
  <c r="B1335" i="5"/>
  <c r="N1335" i="5"/>
  <c r="Y1335" i="5"/>
  <c r="O1335" i="5"/>
  <c r="B1297" i="5"/>
  <c r="N1297" i="5"/>
  <c r="O454" i="7"/>
  <c r="Y1297" i="5"/>
  <c r="O1297" i="5"/>
  <c r="B1147" i="5"/>
  <c r="N1147" i="5"/>
  <c r="Y1147" i="5"/>
  <c r="O1147" i="5"/>
  <c r="B674" i="5"/>
  <c r="N674" i="5"/>
  <c r="Y674" i="5"/>
  <c r="O674" i="5"/>
  <c r="B1332" i="5"/>
  <c r="N1332" i="5"/>
  <c r="O369" i="7"/>
  <c r="Y1332" i="5"/>
  <c r="O1332" i="5"/>
  <c r="B639" i="5"/>
  <c r="N639" i="5"/>
  <c r="Y639" i="5"/>
  <c r="O639" i="5"/>
  <c r="B1244" i="5"/>
  <c r="N1244" i="5"/>
  <c r="O336" i="7"/>
  <c r="Y1244" i="5"/>
  <c r="O1244" i="5"/>
  <c r="B510" i="5"/>
  <c r="N510" i="5"/>
  <c r="Y510" i="5"/>
  <c r="O510" i="5"/>
  <c r="B329" i="5"/>
  <c r="N329" i="5"/>
  <c r="Y329" i="5"/>
  <c r="O329" i="5"/>
  <c r="B1136" i="5"/>
  <c r="N1136" i="5"/>
  <c r="Y1136" i="5"/>
  <c r="O1136" i="5"/>
  <c r="B843" i="5"/>
  <c r="N843" i="5"/>
  <c r="Y843" i="5"/>
  <c r="O843" i="5"/>
  <c r="B325" i="5"/>
  <c r="N325" i="5"/>
  <c r="Y325" i="5"/>
  <c r="O325" i="5"/>
  <c r="B1242" i="5"/>
  <c r="N1242" i="5"/>
  <c r="Y1242" i="5"/>
  <c r="O1242" i="5"/>
  <c r="B1261" i="5"/>
  <c r="N1261" i="5"/>
  <c r="O443" i="7"/>
  <c r="Y1261" i="5"/>
  <c r="O1261" i="5"/>
  <c r="B1145" i="5"/>
  <c r="N1145" i="5"/>
  <c r="Y1145" i="5"/>
  <c r="O1145" i="5"/>
  <c r="B1456" i="5"/>
  <c r="N1456" i="5"/>
  <c r="Y1456" i="5"/>
  <c r="O1456" i="5"/>
  <c r="B1355" i="5"/>
  <c r="N1355" i="5"/>
  <c r="Y1355" i="5"/>
  <c r="O1355" i="5"/>
  <c r="B710" i="5"/>
  <c r="N710" i="5"/>
  <c r="O258" i="7"/>
  <c r="Y710" i="5"/>
  <c r="O710" i="5"/>
  <c r="B1180" i="5"/>
  <c r="N1180" i="5"/>
  <c r="Y1180" i="5"/>
  <c r="O1180" i="5"/>
  <c r="B1214" i="5"/>
  <c r="N1214" i="5"/>
  <c r="Y1214" i="5"/>
  <c r="O1214" i="5"/>
  <c r="B968" i="5"/>
  <c r="N968" i="5"/>
  <c r="Y968" i="5"/>
  <c r="O968" i="5"/>
  <c r="B1432" i="5"/>
  <c r="N1432" i="5"/>
  <c r="O495" i="7"/>
  <c r="Y1432" i="5"/>
  <c r="O1432" i="5"/>
  <c r="B1551" i="5"/>
  <c r="N1551" i="5"/>
  <c r="Y1551" i="5"/>
  <c r="O1551" i="5"/>
  <c r="B1451" i="5"/>
  <c r="N1451" i="5"/>
  <c r="Y1451" i="5"/>
  <c r="O1451" i="5"/>
  <c r="B1446" i="5"/>
  <c r="N1446" i="5"/>
  <c r="O708" i="7"/>
  <c r="Y1446" i="5"/>
  <c r="O1446" i="5"/>
  <c r="B1286" i="5"/>
  <c r="N1286" i="5"/>
  <c r="Y1286" i="5"/>
  <c r="O1286" i="5"/>
  <c r="B1523" i="5"/>
  <c r="N1523" i="5"/>
  <c r="Y1523" i="5"/>
  <c r="O1523" i="5"/>
  <c r="B1526" i="5"/>
  <c r="N1526" i="5"/>
  <c r="Y1526" i="5"/>
  <c r="O1526" i="5"/>
  <c r="B1467" i="5"/>
  <c r="N1467" i="5"/>
  <c r="Y1467" i="5"/>
  <c r="O1467" i="5"/>
  <c r="B1589" i="5"/>
  <c r="N1589" i="5"/>
  <c r="Y1589" i="5"/>
  <c r="O1589" i="5"/>
  <c r="B1399" i="5"/>
  <c r="N1399" i="5"/>
  <c r="Y1399" i="5"/>
  <c r="O1399" i="5"/>
  <c r="B1546" i="5"/>
  <c r="N1546" i="5"/>
  <c r="Y1546" i="5"/>
  <c r="O1546" i="5"/>
  <c r="B1313" i="5"/>
  <c r="N1313" i="5"/>
  <c r="Y1313" i="5"/>
  <c r="O1313" i="5"/>
  <c r="B1635" i="5"/>
  <c r="N1635" i="5"/>
  <c r="O561" i="7"/>
  <c r="Y1635" i="5"/>
  <c r="O1635" i="5"/>
  <c r="B1639" i="5"/>
  <c r="N1639" i="5"/>
  <c r="Y1639" i="5"/>
  <c r="O1639" i="5"/>
  <c r="B1367" i="5"/>
  <c r="N1367" i="5"/>
  <c r="Y1367" i="5"/>
  <c r="O1367" i="5"/>
  <c r="B1496" i="5"/>
  <c r="N1496" i="5"/>
  <c r="Y1496" i="5"/>
  <c r="O1496" i="5"/>
  <c r="B1627" i="5"/>
  <c r="N1627" i="5"/>
  <c r="Y1627" i="5"/>
  <c r="O1627" i="5"/>
  <c r="B1596" i="5"/>
  <c r="N1596" i="5"/>
  <c r="O734" i="7"/>
  <c r="O547" i="7"/>
  <c r="Y1596" i="5"/>
  <c r="O1596" i="5"/>
  <c r="B1662" i="5"/>
  <c r="N1662" i="5"/>
  <c r="O513" i="7"/>
  <c r="Y1662" i="5"/>
  <c r="O1662" i="5"/>
  <c r="B1454" i="5"/>
  <c r="N1454" i="5"/>
  <c r="O406" i="7"/>
  <c r="Y1454" i="5"/>
  <c r="O1454" i="5"/>
  <c r="B1619" i="5"/>
  <c r="N1619" i="5"/>
  <c r="O555" i="7"/>
  <c r="Y1619" i="5"/>
  <c r="O1619" i="5"/>
  <c r="B1623" i="5"/>
  <c r="N1623" i="5"/>
  <c r="Y1623" i="5"/>
  <c r="O1623" i="5"/>
  <c r="B1010" i="5"/>
  <c r="N1010" i="5"/>
  <c r="O367" i="7"/>
  <c r="Y1010" i="5"/>
  <c r="O1010" i="5"/>
  <c r="B1575" i="5"/>
  <c r="N1575" i="5"/>
  <c r="O457" i="7"/>
  <c r="Y1575" i="5"/>
  <c r="O1575" i="5"/>
  <c r="B1672" i="5"/>
  <c r="N1672" i="5"/>
  <c r="Y1672" i="5"/>
  <c r="O1672" i="5"/>
  <c r="B1682" i="5"/>
  <c r="N1682" i="5"/>
  <c r="Y1682" i="5"/>
  <c r="O1682" i="5"/>
  <c r="B1644" i="5"/>
  <c r="N1644" i="5"/>
  <c r="Y1644" i="5"/>
  <c r="O1644" i="5"/>
  <c r="B1375" i="5"/>
  <c r="N1375" i="5"/>
  <c r="O328" i="7"/>
  <c r="Y1375" i="5"/>
  <c r="O1375" i="5"/>
  <c r="B1524" i="5"/>
  <c r="N1524" i="5"/>
  <c r="Y1524" i="5"/>
  <c r="O1524" i="5"/>
  <c r="B1579" i="5"/>
  <c r="N1579" i="5"/>
  <c r="Y1579" i="5"/>
  <c r="O1579" i="5"/>
  <c r="B1427" i="5"/>
  <c r="N1427" i="5"/>
  <c r="O385" i="7"/>
  <c r="Y1427" i="5"/>
  <c r="O1427" i="5"/>
  <c r="B1617" i="5"/>
  <c r="N1617" i="5"/>
  <c r="O553" i="7"/>
  <c r="Y1617" i="5"/>
  <c r="O1617" i="5"/>
  <c r="B1587" i="5"/>
  <c r="N1587" i="5"/>
  <c r="O462" i="7"/>
  <c r="Y1587" i="5"/>
  <c r="O1587" i="5"/>
  <c r="B1674" i="5"/>
  <c r="N1674" i="5"/>
  <c r="Y1674" i="5"/>
  <c r="O1674" i="5"/>
  <c r="B1461" i="5"/>
  <c r="N1461" i="5"/>
  <c r="Y1461" i="5"/>
  <c r="O1461" i="5"/>
  <c r="B1491" i="5"/>
  <c r="N1491" i="5"/>
  <c r="Y1491" i="5"/>
  <c r="O1491" i="5"/>
  <c r="B1574" i="5"/>
  <c r="N1574" i="5"/>
  <c r="Y1574" i="5"/>
  <c r="O1574" i="5"/>
  <c r="B1675" i="5"/>
  <c r="N1675" i="5"/>
  <c r="Y1675" i="5"/>
  <c r="O1675" i="5"/>
  <c r="B1534" i="5"/>
  <c r="N1534" i="5"/>
  <c r="Y1534" i="5"/>
  <c r="O1534" i="5"/>
  <c r="B1655" i="5"/>
  <c r="N1655" i="5"/>
  <c r="Y1655" i="5"/>
  <c r="O1655" i="5"/>
  <c r="B1618" i="5"/>
  <c r="N1618" i="5"/>
  <c r="O554" i="7"/>
  <c r="Y1618" i="5"/>
  <c r="O1618" i="5"/>
  <c r="B1450" i="5"/>
  <c r="N1450" i="5"/>
  <c r="O394" i="7"/>
  <c r="Y1450" i="5"/>
  <c r="O1450" i="5"/>
  <c r="B1494" i="5"/>
  <c r="N1494" i="5"/>
  <c r="Y1494" i="5"/>
  <c r="O1494" i="5"/>
  <c r="B1543" i="5"/>
  <c r="N1543" i="5"/>
  <c r="O435" i="7"/>
  <c r="Y1543" i="5"/>
  <c r="O1543" i="5"/>
  <c r="B1670" i="5"/>
  <c r="N1670" i="5"/>
  <c r="O573" i="7"/>
  <c r="Y1670" i="5"/>
  <c r="O1670" i="5"/>
  <c r="B1609" i="5"/>
  <c r="N1609" i="5"/>
  <c r="Y1609" i="5"/>
  <c r="O1609" i="5"/>
  <c r="B1665" i="5"/>
  <c r="N1665" i="5"/>
  <c r="Y1665" i="5"/>
  <c r="O1665" i="5"/>
  <c r="B1444" i="5"/>
  <c r="N1444" i="5"/>
  <c r="O399" i="7"/>
  <c r="O497" i="7"/>
  <c r="Y1444" i="5"/>
  <c r="O1444" i="5"/>
  <c r="B1498" i="5"/>
  <c r="N1498" i="5"/>
  <c r="Y1498" i="5"/>
  <c r="O1498" i="5"/>
  <c r="B1642" i="5"/>
  <c r="N1642" i="5"/>
  <c r="O563" i="7"/>
  <c r="Y1642" i="5"/>
  <c r="O1642" i="5"/>
  <c r="B1330" i="5"/>
  <c r="N1330" i="5"/>
  <c r="O461" i="7"/>
  <c r="Y1330" i="5"/>
  <c r="O1330" i="5"/>
  <c r="B1643" i="5"/>
  <c r="N1643" i="5"/>
  <c r="Y1643" i="5"/>
  <c r="O1643" i="5"/>
  <c r="B1652" i="5"/>
  <c r="N1652" i="5"/>
  <c r="Y1652" i="5"/>
  <c r="O1652" i="5"/>
  <c r="B1576" i="5"/>
  <c r="N1576" i="5"/>
  <c r="Y1576" i="5"/>
  <c r="O1576" i="5"/>
  <c r="B1613" i="5"/>
  <c r="N1613" i="5"/>
  <c r="O552" i="7"/>
  <c r="Y1613" i="5"/>
  <c r="O1613" i="5"/>
  <c r="B1578" i="5"/>
  <c r="N1578" i="5"/>
  <c r="Y1578" i="5"/>
  <c r="O1578" i="5"/>
  <c r="B1572" i="5"/>
  <c r="N1572" i="5"/>
  <c r="Y1572" i="5"/>
  <c r="O1572" i="5"/>
  <c r="B1533" i="5"/>
  <c r="N1533" i="5"/>
  <c r="Y1533" i="5"/>
  <c r="O1533" i="5"/>
  <c r="B1395" i="5"/>
  <c r="N1395" i="5"/>
  <c r="O486" i="7"/>
  <c r="Y1395" i="5"/>
  <c r="O1395" i="5"/>
  <c r="B1513" i="5"/>
  <c r="N1513" i="5"/>
  <c r="Y1513" i="5"/>
  <c r="O1513" i="5"/>
  <c r="B1633" i="5"/>
  <c r="N1633" i="5"/>
  <c r="Y1633" i="5"/>
  <c r="O1633" i="5"/>
  <c r="B1650" i="5"/>
  <c r="N1650" i="5"/>
  <c r="Y1650" i="5"/>
  <c r="O1650" i="5"/>
  <c r="B1547" i="5"/>
  <c r="N1547" i="5"/>
  <c r="O519" i="7"/>
  <c r="Y1547" i="5"/>
  <c r="O1547" i="5"/>
  <c r="B1651" i="5"/>
  <c r="N1651" i="5"/>
  <c r="Y1651" i="5"/>
  <c r="O1651" i="5"/>
  <c r="B1426" i="5"/>
  <c r="N1426" i="5"/>
  <c r="Y1426" i="5"/>
  <c r="O1426" i="5"/>
  <c r="B1685" i="5"/>
  <c r="N1685" i="5"/>
  <c r="Y1685" i="5"/>
  <c r="O1685" i="5"/>
  <c r="B1528" i="5"/>
  <c r="N1528" i="5"/>
  <c r="Y1528" i="5"/>
  <c r="O1528" i="5"/>
  <c r="B1567" i="5"/>
  <c r="N1567" i="5"/>
  <c r="O526" i="7"/>
  <c r="Y1567" i="5"/>
  <c r="O1567" i="5"/>
  <c r="B1647" i="5"/>
  <c r="N1647" i="5"/>
  <c r="Y1647" i="5"/>
  <c r="O1647" i="5"/>
  <c r="B1453" i="5"/>
  <c r="N1453" i="5"/>
  <c r="Y1453" i="5"/>
  <c r="O1453" i="5"/>
  <c r="B1434" i="5"/>
  <c r="N1434" i="5"/>
  <c r="Y1434" i="5"/>
  <c r="O1434" i="5"/>
  <c r="B1680" i="5"/>
  <c r="N1680" i="5"/>
  <c r="O577" i="7"/>
  <c r="Y1680" i="5"/>
  <c r="O1680" i="5"/>
  <c r="B1452" i="5"/>
  <c r="N1452" i="5"/>
  <c r="Y1452" i="5"/>
  <c r="O1452" i="5"/>
  <c r="B1678" i="5"/>
  <c r="N1678" i="5"/>
  <c r="O525" i="7"/>
  <c r="Y1678" i="5"/>
  <c r="O1678" i="5"/>
  <c r="B1636" i="5"/>
  <c r="N1636" i="5"/>
  <c r="O499" i="7"/>
  <c r="Y1636" i="5"/>
  <c r="O1636" i="5"/>
  <c r="B1433" i="5"/>
  <c r="N1433" i="5"/>
  <c r="Y1433" i="5"/>
  <c r="O1433" i="5"/>
  <c r="B1684" i="5"/>
  <c r="N1684" i="5"/>
  <c r="O579" i="7"/>
  <c r="Y1684" i="5"/>
  <c r="O1684" i="5"/>
  <c r="B1632" i="5"/>
  <c r="N1632" i="5"/>
  <c r="Y1632" i="5"/>
  <c r="O1632" i="5"/>
  <c r="B1638" i="5"/>
  <c r="N1638" i="5"/>
  <c r="O503" i="7"/>
  <c r="Y1638" i="5"/>
  <c r="O1638" i="5"/>
  <c r="B1615" i="5"/>
  <c r="N1615" i="5"/>
  <c r="Y1615" i="5"/>
  <c r="O1615" i="5"/>
  <c r="B1630" i="5"/>
  <c r="N1630" i="5"/>
  <c r="Y1630" i="5"/>
  <c r="O1630" i="5"/>
  <c r="B1457" i="5"/>
  <c r="N1457" i="5"/>
  <c r="Y1457" i="5"/>
  <c r="O1457" i="5"/>
  <c r="B1536" i="5"/>
  <c r="N1536" i="5"/>
  <c r="O515" i="7"/>
  <c r="Y1536" i="5"/>
  <c r="O1536" i="5"/>
  <c r="B1378" i="5"/>
  <c r="N1378" i="5"/>
  <c r="O321" i="7"/>
  <c r="Y1378" i="5"/>
  <c r="O1378" i="5"/>
  <c r="B1143" i="5"/>
  <c r="N1143" i="5"/>
  <c r="Y1143" i="5"/>
  <c r="O1143" i="5"/>
  <c r="B1466" i="5"/>
  <c r="N1466" i="5"/>
  <c r="Y1466" i="5"/>
  <c r="O1466" i="5"/>
  <c r="B1383" i="5"/>
  <c r="N1383" i="5"/>
  <c r="O481" i="7"/>
  <c r="Y1383" i="5"/>
  <c r="O1383" i="5"/>
  <c r="B1584" i="5"/>
  <c r="N1584" i="5"/>
  <c r="Y1584" i="5"/>
  <c r="O1584" i="5"/>
  <c r="B1591" i="5"/>
  <c r="N1591" i="5"/>
  <c r="O467" i="7"/>
  <c r="Y1591" i="5"/>
  <c r="O1591" i="5"/>
  <c r="B1570" i="5"/>
  <c r="N1570" i="5"/>
  <c r="Y1570" i="5"/>
  <c r="O1570" i="5"/>
  <c r="B1548" i="5"/>
  <c r="N1548" i="5"/>
  <c r="Y1548" i="5"/>
  <c r="O1548" i="5"/>
  <c r="B1580" i="5"/>
  <c r="N1580" i="5"/>
  <c r="Y1580" i="5"/>
  <c r="O1580" i="5"/>
  <c r="B1438" i="5"/>
  <c r="N1438" i="5"/>
  <c r="Y1438" i="5"/>
  <c r="O1438" i="5"/>
  <c r="B591" i="5"/>
  <c r="N591" i="5"/>
  <c r="Y591" i="5"/>
  <c r="O591" i="5"/>
  <c r="B343" i="5"/>
  <c r="N343" i="5"/>
  <c r="O109" i="7"/>
  <c r="Y343" i="5"/>
  <c r="O343" i="5"/>
  <c r="B1081" i="5"/>
  <c r="N1081" i="5"/>
  <c r="Y1081" i="5"/>
  <c r="O1081" i="5"/>
  <c r="B275" i="5"/>
  <c r="N275" i="5"/>
  <c r="Y275" i="5"/>
  <c r="O275" i="5"/>
  <c r="B111" i="5"/>
  <c r="N111" i="5"/>
  <c r="Y111" i="5"/>
  <c r="O111" i="5"/>
  <c r="B243" i="5"/>
  <c r="N243" i="5"/>
  <c r="Y243" i="5"/>
  <c r="O243" i="5"/>
  <c r="B644" i="5"/>
  <c r="N644" i="5"/>
  <c r="Y644" i="5"/>
  <c r="O644" i="5"/>
  <c r="B227" i="5"/>
  <c r="N227" i="5"/>
  <c r="Y227" i="5"/>
  <c r="O227" i="5"/>
  <c r="B1118" i="5"/>
  <c r="N1118" i="5"/>
  <c r="O297" i="7"/>
  <c r="O400" i="7"/>
  <c r="Y1118" i="5"/>
  <c r="O1118" i="5"/>
  <c r="B382" i="5"/>
  <c r="N382" i="5"/>
  <c r="Y382" i="5"/>
  <c r="O382" i="5"/>
  <c r="B922" i="5"/>
  <c r="N922" i="5"/>
  <c r="Y922" i="5"/>
  <c r="O922" i="5"/>
  <c r="B268" i="5"/>
  <c r="N268" i="5"/>
  <c r="Y268" i="5"/>
  <c r="O268" i="5"/>
  <c r="B46" i="5"/>
  <c r="N46" i="5"/>
  <c r="Y46" i="5"/>
  <c r="O46" i="5"/>
  <c r="B934" i="5"/>
  <c r="N934" i="5"/>
  <c r="Y934" i="5"/>
  <c r="O934" i="5"/>
  <c r="B1045" i="5"/>
  <c r="N1045" i="5"/>
  <c r="O270" i="7"/>
  <c r="O378" i="7"/>
  <c r="Y1045" i="5"/>
  <c r="O1045" i="5"/>
  <c r="B587" i="5"/>
  <c r="N587" i="5"/>
  <c r="Y587" i="5"/>
  <c r="O587" i="5"/>
  <c r="B500" i="5"/>
  <c r="N500" i="5"/>
  <c r="O183" i="7"/>
  <c r="Y500" i="5"/>
  <c r="O500" i="5"/>
  <c r="B991" i="5"/>
  <c r="N991" i="5"/>
  <c r="Y991" i="5"/>
  <c r="O991" i="5"/>
  <c r="B368" i="5"/>
  <c r="N368" i="5"/>
  <c r="Y368" i="5"/>
  <c r="O368" i="5"/>
  <c r="B1086" i="5"/>
  <c r="N1086" i="5"/>
  <c r="O389" i="7"/>
  <c r="Y1086" i="5"/>
  <c r="O1086" i="5"/>
  <c r="B560" i="5"/>
  <c r="N560" i="5"/>
  <c r="O202" i="7"/>
  <c r="Y560" i="5"/>
  <c r="O560" i="5"/>
  <c r="B805" i="5"/>
  <c r="N805" i="5"/>
  <c r="Y805" i="5"/>
  <c r="O805" i="5"/>
  <c r="B359" i="5"/>
  <c r="N359" i="5"/>
  <c r="Y359" i="5"/>
  <c r="O359" i="5"/>
  <c r="B891" i="5"/>
  <c r="N891" i="5"/>
  <c r="O318" i="7"/>
  <c r="Y891" i="5"/>
  <c r="O891" i="5"/>
  <c r="B306" i="5"/>
  <c r="N306" i="5"/>
  <c r="Y306" i="5"/>
  <c r="O306" i="5"/>
  <c r="B1016" i="5"/>
  <c r="N1016" i="5"/>
  <c r="Y1016" i="5"/>
  <c r="O1016" i="5"/>
  <c r="B842" i="5"/>
  <c r="N842" i="5"/>
  <c r="O711" i="7"/>
  <c r="O308" i="7"/>
  <c r="Y842" i="5"/>
  <c r="O842" i="5"/>
  <c r="B122" i="5"/>
  <c r="N122" i="5"/>
  <c r="Y122" i="5"/>
  <c r="O122" i="5"/>
  <c r="B912" i="5"/>
  <c r="N912" i="5"/>
  <c r="Y912" i="5"/>
  <c r="O912" i="5"/>
  <c r="B244" i="5"/>
  <c r="N244" i="5"/>
  <c r="O82" i="7"/>
  <c r="Y244" i="5"/>
  <c r="O244" i="5"/>
  <c r="B99" i="5"/>
  <c r="N99" i="5"/>
  <c r="Y99" i="5"/>
  <c r="O99" i="5"/>
  <c r="B723" i="5"/>
  <c r="N723" i="5"/>
  <c r="O165" i="7"/>
  <c r="Y723" i="5"/>
  <c r="O723" i="5"/>
  <c r="B447" i="5"/>
  <c r="N447" i="5"/>
  <c r="Y447" i="5"/>
  <c r="O447" i="5"/>
  <c r="B577" i="5"/>
  <c r="N577" i="5"/>
  <c r="O214" i="7"/>
  <c r="Y577" i="5"/>
  <c r="O577" i="5"/>
  <c r="B212" i="5"/>
  <c r="N212" i="5"/>
  <c r="Y212" i="5"/>
  <c r="O212" i="5"/>
  <c r="B339" i="5"/>
  <c r="N339" i="5"/>
  <c r="Y339" i="5"/>
  <c r="O339" i="5"/>
  <c r="B100" i="5"/>
  <c r="N100" i="5"/>
  <c r="Y100" i="5"/>
  <c r="O100" i="5"/>
  <c r="B1085" i="5"/>
  <c r="N1085" i="5"/>
  <c r="Y1085" i="5"/>
  <c r="O1085" i="5"/>
  <c r="B320" i="5"/>
  <c r="N320" i="5"/>
  <c r="Y320" i="5"/>
  <c r="O320" i="5"/>
  <c r="B1008" i="5"/>
  <c r="N1008" i="5"/>
  <c r="O256" i="7"/>
  <c r="Y1008" i="5"/>
  <c r="O1008" i="5"/>
  <c r="B276" i="5"/>
  <c r="N276" i="5"/>
  <c r="Y276" i="5"/>
  <c r="O276" i="5"/>
  <c r="B258" i="5"/>
  <c r="N258" i="5"/>
  <c r="O41" i="7"/>
  <c r="Y258" i="5"/>
  <c r="O258" i="5"/>
  <c r="B1047" i="5"/>
  <c r="N1047" i="5"/>
  <c r="O273" i="7"/>
  <c r="Y1047" i="5"/>
  <c r="O1047" i="5"/>
  <c r="B740" i="5"/>
  <c r="N740" i="5"/>
  <c r="Y740" i="5"/>
  <c r="O740" i="5"/>
  <c r="B322" i="5"/>
  <c r="N322" i="5"/>
  <c r="Y322" i="5"/>
  <c r="O322" i="5"/>
  <c r="B480" i="5"/>
  <c r="N480" i="5"/>
  <c r="O171" i="7"/>
  <c r="Y480" i="5"/>
  <c r="O480" i="5"/>
  <c r="B877" i="5"/>
  <c r="N877" i="5"/>
  <c r="Y877" i="5"/>
  <c r="O877" i="5"/>
  <c r="B127" i="5"/>
  <c r="N127" i="5"/>
  <c r="Y127" i="5"/>
  <c r="O127" i="5"/>
  <c r="B342" i="5"/>
  <c r="N342" i="5"/>
  <c r="Y342" i="5"/>
  <c r="O342" i="5"/>
  <c r="B260" i="5"/>
  <c r="N260" i="5"/>
  <c r="Y260" i="5"/>
  <c r="O260" i="5"/>
  <c r="B349" i="5"/>
  <c r="N349" i="5"/>
  <c r="O599" i="7"/>
  <c r="Y349" i="5"/>
  <c r="O349" i="5"/>
  <c r="B1169" i="5"/>
  <c r="N1169" i="5"/>
  <c r="Y1169" i="5"/>
  <c r="O1169" i="5"/>
  <c r="B706" i="5"/>
  <c r="N706" i="5"/>
  <c r="Y706" i="5"/>
  <c r="O706" i="5"/>
  <c r="B139" i="5"/>
  <c r="N139" i="5"/>
  <c r="O44" i="7"/>
  <c r="Y139" i="5"/>
  <c r="O139" i="5"/>
  <c r="B392" i="5"/>
  <c r="N392" i="5"/>
  <c r="Y392" i="5"/>
  <c r="O392" i="5"/>
  <c r="B363" i="5"/>
  <c r="N363" i="5"/>
  <c r="O749" i="7"/>
  <c r="Y363" i="5"/>
  <c r="O363" i="5"/>
  <c r="B271" i="5"/>
  <c r="N271" i="5"/>
  <c r="O88" i="7"/>
  <c r="Y271" i="5"/>
  <c r="O271" i="5"/>
  <c r="B1040" i="5"/>
  <c r="N1040" i="5"/>
  <c r="Y1040" i="5"/>
  <c r="O1040" i="5"/>
  <c r="B826" i="5"/>
  <c r="N826" i="5"/>
  <c r="Y826" i="5"/>
  <c r="O826" i="5"/>
  <c r="B641" i="5"/>
  <c r="N641" i="5"/>
  <c r="Y641" i="5"/>
  <c r="O641" i="5"/>
  <c r="B365" i="5"/>
  <c r="N365" i="5"/>
  <c r="Y365" i="5"/>
  <c r="O365" i="5"/>
  <c r="B376" i="5"/>
  <c r="N376" i="5"/>
  <c r="Y376" i="5"/>
  <c r="O376" i="5"/>
  <c r="B508" i="5"/>
  <c r="N508" i="5"/>
  <c r="Y508" i="5"/>
  <c r="O508" i="5"/>
  <c r="B1015" i="5"/>
  <c r="N1015" i="5"/>
  <c r="Y1015" i="5"/>
  <c r="O1015" i="5"/>
  <c r="B495" i="5"/>
  <c r="N495" i="5"/>
  <c r="O634" i="7"/>
  <c r="O177" i="7"/>
  <c r="Y495" i="5"/>
  <c r="O495" i="5"/>
  <c r="B1252" i="5"/>
  <c r="N1252" i="5"/>
  <c r="Y1252" i="5"/>
  <c r="O1252" i="5"/>
  <c r="B675" i="5"/>
  <c r="N675" i="5"/>
  <c r="Y675" i="5"/>
  <c r="O675" i="5"/>
  <c r="B64" i="5"/>
  <c r="N64" i="5"/>
  <c r="Y64" i="5"/>
  <c r="O64" i="5"/>
  <c r="B556" i="5"/>
  <c r="N556" i="5"/>
  <c r="O92" i="7"/>
  <c r="O200" i="7"/>
  <c r="Y556" i="5"/>
  <c r="O556" i="5"/>
  <c r="B284" i="5"/>
  <c r="N284" i="5"/>
  <c r="Y284" i="5"/>
  <c r="O284" i="5"/>
  <c r="B278" i="5"/>
  <c r="N278" i="5"/>
  <c r="O47" i="7"/>
  <c r="Y278" i="5"/>
  <c r="O278" i="5"/>
  <c r="B935" i="5"/>
  <c r="N935" i="5"/>
  <c r="Y935" i="5"/>
  <c r="O935" i="5"/>
  <c r="B288" i="5"/>
  <c r="N288" i="5"/>
  <c r="Y288" i="5"/>
  <c r="O288" i="5"/>
  <c r="B3" i="5"/>
  <c r="N3" i="5"/>
  <c r="Y3" i="5"/>
  <c r="O3" i="5"/>
  <c r="B754" i="5"/>
  <c r="N754" i="5"/>
  <c r="Y754" i="5"/>
  <c r="O754" i="5"/>
  <c r="B341" i="5"/>
  <c r="N341" i="5"/>
  <c r="O55" i="7"/>
  <c r="Y341" i="5"/>
  <c r="O341" i="5"/>
  <c r="B28" i="5"/>
  <c r="N28" i="5"/>
  <c r="Y28" i="5"/>
  <c r="O28" i="5"/>
  <c r="B743" i="5"/>
  <c r="N743" i="5"/>
  <c r="Y743" i="5"/>
  <c r="O743" i="5"/>
  <c r="B191" i="5"/>
  <c r="N191" i="5"/>
  <c r="Y191" i="5"/>
  <c r="O191" i="5"/>
  <c r="B467" i="5"/>
  <c r="N467" i="5"/>
  <c r="Y467" i="5"/>
  <c r="O467" i="5"/>
  <c r="B709" i="5"/>
  <c r="N709" i="5"/>
  <c r="O160" i="7"/>
  <c r="O257" i="7"/>
  <c r="Y709" i="5"/>
  <c r="O709" i="5"/>
  <c r="B870" i="5"/>
  <c r="N870" i="5"/>
  <c r="O203" i="7"/>
  <c r="Y870" i="5"/>
  <c r="O870" i="5"/>
  <c r="B517" i="5"/>
  <c r="N517" i="5"/>
  <c r="Y517" i="5"/>
  <c r="O517" i="5"/>
  <c r="B1276" i="5"/>
  <c r="N1276" i="5"/>
  <c r="Y1276" i="5"/>
  <c r="O1276" i="5"/>
  <c r="B529" i="5"/>
  <c r="N529" i="5"/>
  <c r="Y529" i="5"/>
  <c r="O529" i="5"/>
  <c r="B252" i="5"/>
  <c r="N252" i="5"/>
  <c r="O39" i="7"/>
  <c r="Y252" i="5"/>
  <c r="O252" i="5"/>
  <c r="B287" i="5"/>
  <c r="N287" i="5"/>
  <c r="O49" i="7"/>
  <c r="Y287" i="5"/>
  <c r="O287" i="5"/>
  <c r="B384" i="5"/>
  <c r="N384" i="5"/>
  <c r="Y384" i="5"/>
  <c r="O384" i="5"/>
  <c r="B273" i="5"/>
  <c r="N273" i="5"/>
  <c r="Y273" i="5"/>
  <c r="O273" i="5"/>
  <c r="B1265" i="5"/>
  <c r="N1265" i="5"/>
  <c r="O446" i="7"/>
  <c r="Y1265" i="5"/>
  <c r="O1265" i="5"/>
  <c r="B231" i="5"/>
  <c r="N231" i="5"/>
  <c r="Y231" i="5"/>
  <c r="O231" i="5"/>
  <c r="B372" i="5"/>
  <c r="N372" i="5"/>
  <c r="Y372" i="5"/>
  <c r="O372" i="5"/>
  <c r="B445" i="5"/>
  <c r="N445" i="5"/>
  <c r="Y445" i="5"/>
  <c r="O445" i="5"/>
  <c r="B758" i="5"/>
  <c r="N758" i="5"/>
  <c r="O175" i="7"/>
  <c r="Y758" i="5"/>
  <c r="O758" i="5"/>
  <c r="B83" i="5"/>
  <c r="N83" i="5"/>
  <c r="O32" i="7"/>
  <c r="Y83" i="5"/>
  <c r="O83" i="5"/>
  <c r="B166" i="5"/>
  <c r="N166" i="5"/>
  <c r="O27" i="7"/>
  <c r="Y166" i="5"/>
  <c r="O166" i="5"/>
  <c r="B120" i="5"/>
  <c r="N120" i="5"/>
  <c r="O21" i="7"/>
  <c r="Y120" i="5"/>
  <c r="O120" i="5"/>
  <c r="B412" i="5"/>
  <c r="N412" i="5"/>
  <c r="O135" i="7"/>
  <c r="Y412" i="5"/>
  <c r="O412" i="5"/>
  <c r="B764" i="5"/>
  <c r="N764" i="5"/>
  <c r="Y764" i="5"/>
  <c r="O764" i="5"/>
  <c r="B33" i="5"/>
  <c r="N33" i="5"/>
  <c r="Y33" i="5"/>
  <c r="O33" i="5"/>
  <c r="B60" i="5"/>
  <c r="N60" i="5"/>
  <c r="Y60" i="5"/>
  <c r="O60" i="5"/>
  <c r="B34" i="5"/>
  <c r="N34" i="5"/>
  <c r="O17" i="7"/>
  <c r="Y34" i="5"/>
  <c r="O34" i="5"/>
  <c r="B795" i="5"/>
  <c r="N795" i="5"/>
  <c r="Y795" i="5"/>
  <c r="O795" i="5"/>
  <c r="B787" i="5"/>
  <c r="N787" i="5"/>
  <c r="Y787" i="5"/>
  <c r="O787" i="5"/>
  <c r="B387" i="5"/>
  <c r="N387" i="5"/>
  <c r="O747" i="7"/>
  <c r="Y387" i="5"/>
  <c r="O387" i="5"/>
  <c r="B519" i="5"/>
  <c r="N519" i="5"/>
  <c r="Y519" i="5"/>
  <c r="O519" i="5"/>
  <c r="B141" i="5"/>
  <c r="N141" i="5"/>
  <c r="Y141" i="5"/>
  <c r="O141" i="5"/>
  <c r="B402" i="5"/>
  <c r="N402" i="5"/>
  <c r="O674" i="7"/>
  <c r="Y402" i="5"/>
  <c r="O402" i="5"/>
  <c r="B21" i="5"/>
  <c r="N21" i="5"/>
  <c r="Y21" i="5"/>
  <c r="O21" i="5"/>
  <c r="B277" i="5"/>
  <c r="N277" i="5"/>
  <c r="O46" i="7"/>
  <c r="Y277" i="5"/>
  <c r="O277" i="5"/>
  <c r="B214" i="5"/>
  <c r="N214" i="5"/>
  <c r="Y214" i="5"/>
  <c r="O214" i="5"/>
  <c r="B296" i="5"/>
  <c r="N296" i="5"/>
  <c r="Y296" i="5"/>
  <c r="O296" i="5"/>
  <c r="B465" i="5"/>
  <c r="N465" i="5"/>
  <c r="Y465" i="5"/>
  <c r="O465" i="5"/>
  <c r="B256" i="5"/>
  <c r="N256" i="5"/>
  <c r="Y256" i="5"/>
  <c r="O256" i="5"/>
  <c r="B40" i="5"/>
  <c r="N40" i="5"/>
  <c r="Y40" i="5"/>
  <c r="O40" i="5"/>
  <c r="B1057" i="5"/>
  <c r="N1057" i="5"/>
  <c r="O274" i="7"/>
  <c r="Y1057" i="5"/>
  <c r="O1057" i="5"/>
  <c r="B292" i="5"/>
  <c r="N292" i="5"/>
  <c r="Y292" i="5"/>
  <c r="O292" i="5"/>
  <c r="B456" i="5"/>
  <c r="N456" i="5"/>
  <c r="Y456" i="5"/>
  <c r="O456" i="5"/>
  <c r="B893" i="5"/>
  <c r="N893" i="5"/>
  <c r="O210" i="7"/>
  <c r="Y893" i="5"/>
  <c r="O893" i="5"/>
  <c r="B147" i="5"/>
  <c r="N147" i="5"/>
  <c r="Y147" i="5"/>
  <c r="O147" i="5"/>
  <c r="B446" i="5"/>
  <c r="N446" i="5"/>
  <c r="O153" i="7"/>
  <c r="Y446" i="5"/>
  <c r="O446" i="5"/>
  <c r="B254" i="5"/>
  <c r="N254" i="5"/>
  <c r="Y254" i="5"/>
  <c r="O254" i="5"/>
  <c r="B941" i="5"/>
  <c r="N941" i="5"/>
  <c r="O231" i="7"/>
  <c r="O342" i="7"/>
  <c r="Y941" i="5"/>
  <c r="O941" i="5"/>
  <c r="B972" i="5"/>
  <c r="N972" i="5"/>
  <c r="Y972" i="5"/>
  <c r="O972" i="5"/>
  <c r="B410" i="5"/>
  <c r="N410" i="5"/>
  <c r="Y410" i="5"/>
  <c r="O410" i="5"/>
  <c r="B1425" i="5"/>
  <c r="N1425" i="5"/>
  <c r="Y1425" i="5"/>
  <c r="O1425" i="5"/>
  <c r="B175" i="5"/>
  <c r="N175" i="5"/>
  <c r="Y175" i="5"/>
  <c r="O175" i="5"/>
  <c r="B812" i="5"/>
  <c r="N812" i="5"/>
  <c r="Y812" i="5"/>
  <c r="O812" i="5"/>
  <c r="B528" i="5"/>
  <c r="N528" i="5"/>
  <c r="O87" i="7"/>
  <c r="Y528" i="5"/>
  <c r="O528" i="5"/>
  <c r="B204" i="5"/>
  <c r="N204" i="5"/>
  <c r="Y204" i="5"/>
  <c r="O204" i="5"/>
  <c r="B1128" i="5"/>
  <c r="N1128" i="5"/>
  <c r="Y1128" i="5"/>
  <c r="O1128" i="5"/>
  <c r="B63" i="5"/>
  <c r="N63" i="5"/>
  <c r="Y63" i="5"/>
  <c r="O63" i="5"/>
  <c r="B780" i="5"/>
  <c r="N780" i="5"/>
  <c r="O182" i="7"/>
  <c r="O287" i="7"/>
  <c r="Y780" i="5"/>
  <c r="O780" i="5"/>
  <c r="B463" i="5"/>
  <c r="N463" i="5"/>
  <c r="Y463" i="5"/>
  <c r="O463" i="5"/>
  <c r="B442" i="5"/>
  <c r="N442" i="5"/>
  <c r="O149" i="7"/>
  <c r="Y442" i="5"/>
  <c r="O442" i="5"/>
  <c r="B416" i="5"/>
  <c r="N416" i="5"/>
  <c r="O69" i="7"/>
  <c r="Y416" i="5"/>
  <c r="O416" i="5"/>
  <c r="B71" i="5"/>
  <c r="N71" i="5"/>
  <c r="Y71" i="5"/>
  <c r="O71" i="5"/>
  <c r="B939" i="5"/>
  <c r="N939" i="5"/>
  <c r="O229" i="7"/>
  <c r="Y939" i="5"/>
  <c r="O939" i="5"/>
  <c r="B737" i="5"/>
  <c r="N737" i="5"/>
  <c r="Y737" i="5"/>
  <c r="O737" i="5"/>
  <c r="B1041" i="5"/>
  <c r="N1041" i="5"/>
  <c r="Y1041" i="5"/>
  <c r="O1041" i="5"/>
  <c r="B526" i="5"/>
  <c r="N526" i="5"/>
  <c r="Y526" i="5"/>
  <c r="O526" i="5"/>
  <c r="B453" i="5"/>
  <c r="N453" i="5"/>
  <c r="Y453" i="5"/>
  <c r="O453" i="5"/>
  <c r="B66" i="5"/>
  <c r="N66" i="5"/>
  <c r="Y66" i="5"/>
  <c r="O66" i="5"/>
  <c r="B830" i="5"/>
  <c r="N830" i="5"/>
  <c r="O191" i="7"/>
  <c r="Y830" i="5"/>
  <c r="O830" i="5"/>
  <c r="B115" i="5"/>
  <c r="N115" i="5"/>
  <c r="Y115" i="5"/>
  <c r="O115" i="5"/>
  <c r="B610" i="5"/>
  <c r="N610" i="5"/>
  <c r="O225" i="7"/>
  <c r="Y610" i="5"/>
  <c r="O610" i="5"/>
  <c r="B265" i="5"/>
  <c r="N265" i="5"/>
  <c r="O42" i="7"/>
  <c r="Y265" i="5"/>
  <c r="O265" i="5"/>
  <c r="B264" i="5"/>
  <c r="N264" i="5"/>
  <c r="Y264" i="5"/>
  <c r="O264" i="5"/>
  <c r="B986" i="5"/>
  <c r="N986" i="5"/>
  <c r="O251" i="7"/>
  <c r="Y986" i="5"/>
  <c r="O986" i="5"/>
  <c r="B1164" i="5"/>
  <c r="N1164" i="5"/>
  <c r="Y1164" i="5"/>
  <c r="O1164" i="5"/>
  <c r="B749" i="5"/>
  <c r="N749" i="5"/>
  <c r="Y749" i="5"/>
  <c r="O749" i="5"/>
  <c r="B58" i="5"/>
  <c r="N58" i="5"/>
  <c r="Y58" i="5"/>
  <c r="O58" i="5"/>
  <c r="B1205" i="5"/>
  <c r="N1205" i="5"/>
  <c r="Y1205" i="5"/>
  <c r="O1205" i="5"/>
  <c r="B1299" i="5"/>
  <c r="N1299" i="5"/>
  <c r="Y1299" i="5"/>
  <c r="O1299" i="5"/>
  <c r="B502" i="5"/>
  <c r="N502" i="5"/>
  <c r="Y502" i="5"/>
  <c r="O502" i="5"/>
  <c r="B321" i="5"/>
  <c r="N321" i="5"/>
  <c r="O101" i="7"/>
  <c r="Y321" i="5"/>
  <c r="O321" i="5"/>
  <c r="B286" i="5"/>
  <c r="N286" i="5"/>
  <c r="Y286" i="5"/>
  <c r="O286" i="5"/>
  <c r="B695" i="5"/>
  <c r="N695" i="5"/>
  <c r="O621" i="7"/>
  <c r="Y695" i="5"/>
  <c r="O695" i="5"/>
  <c r="B1030" i="5"/>
  <c r="N1030" i="5"/>
  <c r="O115" i="7"/>
  <c r="Y1030" i="5"/>
  <c r="O1030" i="5"/>
  <c r="B381" i="5"/>
  <c r="N381" i="5"/>
  <c r="O63" i="7"/>
  <c r="Y381" i="5"/>
  <c r="O381" i="5"/>
  <c r="B563" i="5"/>
  <c r="N563" i="5"/>
  <c r="O205" i="7"/>
  <c r="Y563" i="5"/>
  <c r="O563" i="5"/>
  <c r="B431" i="5"/>
  <c r="N431" i="5"/>
  <c r="Y431" i="5"/>
  <c r="O431" i="5"/>
  <c r="B65" i="5"/>
  <c r="N65" i="5"/>
  <c r="O6" i="7"/>
  <c r="Y65" i="5"/>
  <c r="O65" i="5"/>
  <c r="B955" i="5"/>
  <c r="N955" i="5"/>
  <c r="O349" i="7"/>
  <c r="Y955" i="5"/>
  <c r="O955" i="5"/>
  <c r="B417" i="5"/>
  <c r="N417" i="5"/>
  <c r="O70" i="7"/>
  <c r="Y417" i="5"/>
  <c r="O417" i="5"/>
  <c r="B113" i="5"/>
  <c r="N113" i="5"/>
  <c r="Y113" i="5"/>
  <c r="O113" i="5"/>
  <c r="B515" i="5"/>
  <c r="N515" i="5"/>
  <c r="Y515" i="5"/>
  <c r="O515" i="5"/>
  <c r="B388" i="5"/>
  <c r="N388" i="5"/>
  <c r="Y388" i="5"/>
  <c r="O388" i="5"/>
  <c r="B55" i="5"/>
  <c r="N55" i="5"/>
  <c r="O23" i="7"/>
  <c r="Y55" i="5"/>
  <c r="O55" i="5"/>
  <c r="B128" i="5"/>
  <c r="N128" i="5"/>
  <c r="Y128" i="5"/>
  <c r="O128" i="5"/>
  <c r="B785" i="5"/>
  <c r="N785" i="5"/>
  <c r="O290" i="7"/>
  <c r="Y785" i="5"/>
  <c r="O785" i="5"/>
  <c r="B537" i="5"/>
  <c r="N537" i="5"/>
  <c r="Y537" i="5"/>
  <c r="O537" i="5"/>
  <c r="B419" i="5"/>
  <c r="N419" i="5"/>
  <c r="O137" i="7"/>
  <c r="Y419" i="5"/>
  <c r="O419" i="5"/>
  <c r="B756" i="5"/>
  <c r="N756" i="5"/>
  <c r="Y756" i="5"/>
  <c r="O756" i="5"/>
  <c r="B346" i="5"/>
  <c r="N346" i="5"/>
  <c r="Y346" i="5"/>
  <c r="O346" i="5"/>
  <c r="B43" i="5"/>
  <c r="N43" i="5"/>
  <c r="Y43" i="5"/>
  <c r="O43" i="5"/>
  <c r="B375" i="5"/>
  <c r="N375" i="5"/>
  <c r="Y375" i="5"/>
  <c r="O375" i="5"/>
  <c r="B97" i="5"/>
  <c r="N97" i="5"/>
  <c r="Y97" i="5"/>
  <c r="O97" i="5"/>
  <c r="B573" i="5"/>
  <c r="N573" i="5"/>
  <c r="Y573" i="5"/>
  <c r="O573" i="5"/>
  <c r="B1176" i="5"/>
  <c r="N1176" i="5"/>
  <c r="Y1176" i="5"/>
  <c r="O1176" i="5"/>
  <c r="B668" i="5"/>
  <c r="N668" i="5"/>
  <c r="Y668" i="5"/>
  <c r="O668" i="5"/>
  <c r="B68" i="5"/>
  <c r="N68" i="5"/>
  <c r="Y68" i="5"/>
  <c r="O68" i="5"/>
  <c r="B1140" i="5"/>
  <c r="N1140" i="5"/>
  <c r="O307" i="7"/>
  <c r="Y1140" i="5"/>
  <c r="O1140" i="5"/>
  <c r="B1064" i="5"/>
  <c r="N1064" i="5"/>
  <c r="O276" i="7"/>
  <c r="Y1064" i="5"/>
  <c r="O1064" i="5"/>
  <c r="B42" i="5"/>
  <c r="N42" i="5"/>
  <c r="Y42" i="5"/>
  <c r="O42" i="5"/>
  <c r="B886" i="5"/>
  <c r="N886" i="5"/>
  <c r="Y886" i="5"/>
  <c r="O886" i="5"/>
  <c r="B259" i="5"/>
  <c r="N259" i="5"/>
  <c r="Y259" i="5"/>
  <c r="O259" i="5"/>
  <c r="B686" i="5"/>
  <c r="N686" i="5"/>
  <c r="Y686" i="5"/>
  <c r="O686" i="5"/>
  <c r="B93" i="5"/>
  <c r="N93" i="5"/>
  <c r="Y93" i="5"/>
  <c r="O93" i="5"/>
  <c r="B485" i="5"/>
  <c r="N485" i="5"/>
  <c r="Y485" i="5"/>
  <c r="O485" i="5"/>
  <c r="B803" i="5"/>
  <c r="N803" i="5"/>
  <c r="Y803" i="5"/>
  <c r="O803" i="5"/>
  <c r="B479" i="5"/>
  <c r="N479" i="5"/>
  <c r="O169" i="7"/>
  <c r="Y479" i="5"/>
  <c r="O479" i="5"/>
  <c r="B2" i="5"/>
  <c r="N2" i="5"/>
  <c r="Y2" i="5"/>
  <c r="O2" i="5"/>
  <c r="B1249" i="5"/>
  <c r="N1249" i="5"/>
  <c r="Y1249" i="5"/>
  <c r="O1249" i="5"/>
  <c r="B953" i="5"/>
  <c r="N953" i="5"/>
  <c r="O348" i="7"/>
  <c r="Y953" i="5"/>
  <c r="O953" i="5"/>
  <c r="B943" i="5"/>
  <c r="N943" i="5"/>
  <c r="O232" i="7"/>
  <c r="O344" i="7"/>
  <c r="Y943" i="5"/>
  <c r="O943" i="5"/>
  <c r="B293" i="5"/>
  <c r="N293" i="5"/>
  <c r="Y293" i="5"/>
  <c r="O293" i="5"/>
  <c r="B16" i="5"/>
  <c r="N16" i="5"/>
  <c r="O10" i="7"/>
  <c r="Y16" i="5"/>
  <c r="O16" i="5"/>
  <c r="B157" i="5"/>
  <c r="N157" i="5"/>
  <c r="Y157" i="5"/>
  <c r="O157" i="5"/>
  <c r="B232" i="5"/>
  <c r="N232" i="5"/>
  <c r="Y232" i="5"/>
  <c r="O232" i="5"/>
  <c r="B885" i="5"/>
  <c r="N885" i="5"/>
  <c r="O206" i="7"/>
  <c r="O315" i="7"/>
  <c r="Y885" i="5"/>
  <c r="O885" i="5"/>
  <c r="B19" i="5"/>
  <c r="N19" i="5"/>
  <c r="Y19" i="5"/>
  <c r="O19" i="5"/>
  <c r="B59" i="5"/>
  <c r="N59" i="5"/>
  <c r="O26" i="7"/>
  <c r="Y59" i="5"/>
  <c r="O59" i="5"/>
  <c r="B857" i="5"/>
  <c r="N857" i="5"/>
  <c r="Y857" i="5"/>
  <c r="O857" i="5"/>
  <c r="B864" i="5"/>
  <c r="N864" i="5"/>
  <c r="O314" i="7"/>
  <c r="Y864" i="5"/>
  <c r="O864" i="5"/>
  <c r="B263" i="5"/>
  <c r="N263" i="5"/>
  <c r="Y263" i="5"/>
  <c r="O263" i="5"/>
  <c r="B757" i="5"/>
  <c r="N757" i="5"/>
  <c r="Y757" i="5"/>
  <c r="O757" i="5"/>
  <c r="B51" i="5"/>
  <c r="N51" i="5"/>
  <c r="Y51" i="5"/>
  <c r="O51" i="5"/>
  <c r="B1115" i="5"/>
  <c r="N1115" i="5"/>
  <c r="O294" i="7"/>
  <c r="Y1115" i="5"/>
  <c r="O1115" i="5"/>
  <c r="B74" i="5"/>
  <c r="N74" i="5"/>
  <c r="O29" i="7"/>
  <c r="Y74" i="5"/>
  <c r="O74" i="5"/>
  <c r="B56" i="5"/>
  <c r="N56" i="5"/>
  <c r="O25" i="7"/>
  <c r="Y56" i="5"/>
  <c r="O56" i="5"/>
  <c r="B383" i="5"/>
  <c r="N383" i="5"/>
  <c r="Y383" i="5"/>
  <c r="O383" i="5"/>
  <c r="B1141" i="5"/>
  <c r="N1141" i="5"/>
  <c r="Y1141" i="5"/>
  <c r="O1141" i="5"/>
  <c r="B1091" i="5"/>
  <c r="N1091" i="5"/>
  <c r="Y1091" i="5"/>
  <c r="O1091" i="5"/>
  <c r="B9" i="5"/>
  <c r="N9" i="5"/>
  <c r="Y9" i="5"/>
  <c r="O9" i="5"/>
  <c r="B371" i="5"/>
  <c r="N371" i="5"/>
  <c r="O121" i="7"/>
  <c r="Y371" i="5"/>
  <c r="O371" i="5"/>
  <c r="B121" i="5"/>
  <c r="N121" i="5"/>
  <c r="O38" i="7"/>
  <c r="Y121" i="5"/>
  <c r="O121" i="5"/>
  <c r="B550" i="5"/>
  <c r="N550" i="5"/>
  <c r="O89" i="7"/>
  <c r="Y550" i="5"/>
  <c r="O550" i="5"/>
  <c r="B719" i="5"/>
  <c r="N719" i="5"/>
  <c r="Y719" i="5"/>
  <c r="O719" i="5"/>
  <c r="B1197" i="5"/>
  <c r="N1197" i="5"/>
  <c r="O326" i="7"/>
  <c r="Y1197" i="5"/>
  <c r="O1197" i="5"/>
  <c r="B220" i="5"/>
  <c r="N220" i="5"/>
  <c r="Y220" i="5"/>
  <c r="O220" i="5"/>
  <c r="B557" i="5"/>
  <c r="N557" i="5"/>
  <c r="Y557" i="5"/>
  <c r="O557" i="5"/>
  <c r="B1222" i="5"/>
  <c r="N1222" i="5"/>
  <c r="Y1222" i="5"/>
  <c r="O1222" i="5"/>
  <c r="B1210" i="5"/>
  <c r="N1210" i="5"/>
  <c r="O665" i="7"/>
  <c r="Y1210" i="5"/>
  <c r="O1210" i="5"/>
  <c r="B356" i="5"/>
  <c r="N356" i="5"/>
  <c r="Y356" i="5"/>
  <c r="O356" i="5"/>
  <c r="B32" i="5"/>
  <c r="N32" i="5"/>
  <c r="Y32" i="5"/>
  <c r="O32" i="5"/>
  <c r="B428" i="5"/>
  <c r="N428" i="5"/>
  <c r="Y428" i="5"/>
  <c r="O428" i="5"/>
  <c r="B681" i="5"/>
  <c r="N681" i="5"/>
  <c r="Y681" i="5"/>
  <c r="O681" i="5"/>
  <c r="B143" i="5"/>
  <c r="N143" i="5"/>
  <c r="Y143" i="5"/>
  <c r="O143" i="5"/>
  <c r="B624" i="5"/>
  <c r="N624" i="5"/>
  <c r="Y624" i="5"/>
  <c r="O624" i="5"/>
  <c r="B1043" i="5"/>
  <c r="N1043" i="5"/>
  <c r="O269" i="7"/>
  <c r="Y1043" i="5"/>
  <c r="O1043" i="5"/>
  <c r="B576" i="5"/>
  <c r="N576" i="5"/>
  <c r="Y576" i="5"/>
  <c r="O576" i="5"/>
  <c r="B134" i="5"/>
  <c r="N134" i="5"/>
  <c r="Y134" i="5"/>
  <c r="O134" i="5"/>
  <c r="B461" i="5"/>
  <c r="N461" i="5"/>
  <c r="O80" i="7"/>
  <c r="Y461" i="5"/>
  <c r="O461" i="5"/>
  <c r="B347" i="5"/>
  <c r="N347" i="5"/>
  <c r="O56" i="7"/>
  <c r="Y347" i="5"/>
  <c r="O347" i="5"/>
  <c r="B1236" i="5"/>
  <c r="N1236" i="5"/>
  <c r="O720" i="7"/>
  <c r="Y1236" i="5"/>
  <c r="O1236" i="5"/>
  <c r="B796" i="5"/>
  <c r="N796" i="5"/>
  <c r="O187" i="7"/>
  <c r="Y796" i="5"/>
  <c r="O796" i="5"/>
  <c r="B546" i="5"/>
  <c r="N546" i="5"/>
  <c r="Y546" i="5"/>
  <c r="O546" i="5"/>
  <c r="B559" i="5"/>
  <c r="N559" i="5"/>
  <c r="Y559" i="5"/>
  <c r="O559" i="5"/>
  <c r="B475" i="5"/>
  <c r="N475" i="5"/>
  <c r="Y475" i="5"/>
  <c r="O475" i="5"/>
  <c r="B1216" i="5"/>
  <c r="N1216" i="5"/>
  <c r="Y1216" i="5"/>
  <c r="O1216" i="5"/>
  <c r="B23" i="5"/>
  <c r="N23" i="5"/>
  <c r="Y23" i="5"/>
  <c r="O23" i="5"/>
  <c r="B39" i="5"/>
  <c r="N39" i="5"/>
  <c r="Y39" i="5"/>
  <c r="O39" i="5"/>
  <c r="B27" i="5"/>
  <c r="N27" i="5"/>
  <c r="O15" i="7"/>
  <c r="Y27" i="5"/>
  <c r="O27" i="5"/>
  <c r="B158" i="5"/>
  <c r="N158" i="5"/>
  <c r="O48" i="7"/>
  <c r="Y158" i="5"/>
  <c r="O158" i="5"/>
  <c r="B138" i="5"/>
  <c r="N138" i="5"/>
  <c r="Y138" i="5"/>
  <c r="O138" i="5"/>
  <c r="B1139" i="5"/>
  <c r="N1139" i="5"/>
  <c r="Y1139" i="5"/>
  <c r="O1139" i="5"/>
  <c r="B224" i="5"/>
  <c r="N224" i="5"/>
  <c r="O34" i="7"/>
  <c r="Y224" i="5"/>
  <c r="O224" i="5"/>
  <c r="B237" i="5"/>
  <c r="N237" i="5"/>
  <c r="O96" i="7"/>
  <c r="Y237" i="5"/>
  <c r="O237" i="5"/>
  <c r="B117" i="5"/>
  <c r="N117" i="5"/>
  <c r="O20" i="7"/>
  <c r="Y117" i="5"/>
  <c r="O117" i="5"/>
  <c r="B527" i="5"/>
  <c r="N527" i="5"/>
  <c r="Y527" i="5"/>
  <c r="O527" i="5"/>
  <c r="B106" i="5"/>
  <c r="N106" i="5"/>
  <c r="Y106" i="5"/>
  <c r="O106" i="5"/>
  <c r="B90" i="5"/>
  <c r="N90" i="5"/>
  <c r="O14" i="7"/>
  <c r="Y90" i="5"/>
  <c r="O90" i="5"/>
  <c r="B319" i="5"/>
  <c r="N319" i="5"/>
  <c r="O655" i="7"/>
  <c r="Y319" i="5"/>
  <c r="O319" i="5"/>
  <c r="B512" i="5"/>
  <c r="N512" i="5"/>
  <c r="Y512" i="5"/>
  <c r="O512" i="5"/>
  <c r="B386" i="5"/>
  <c r="N386" i="5"/>
  <c r="O751" i="7"/>
  <c r="O128" i="7"/>
  <c r="Y386" i="5"/>
  <c r="O386" i="5"/>
  <c r="B483" i="5"/>
  <c r="N483" i="5"/>
  <c r="Y483" i="5"/>
  <c r="O483" i="5"/>
  <c r="B430" i="5"/>
  <c r="N430" i="5"/>
  <c r="O140" i="7"/>
  <c r="Y430" i="5"/>
  <c r="O430" i="5"/>
  <c r="B270" i="5"/>
  <c r="N270" i="5"/>
  <c r="Y270" i="5"/>
  <c r="O270" i="5"/>
  <c r="B439" i="5"/>
  <c r="N439" i="5"/>
  <c r="O145" i="7"/>
  <c r="Y439" i="5"/>
  <c r="O439" i="5"/>
  <c r="B1068" i="5"/>
  <c r="N1068" i="5"/>
  <c r="Y1068" i="5"/>
  <c r="O1068" i="5"/>
  <c r="B200" i="5"/>
  <c r="N200" i="5"/>
  <c r="Y200" i="5"/>
  <c r="O200" i="5"/>
  <c r="B545" i="5"/>
  <c r="N545" i="5"/>
  <c r="Y545" i="5"/>
  <c r="O545" i="5"/>
  <c r="B20" i="5"/>
  <c r="N20" i="5"/>
  <c r="O11" i="7"/>
  <c r="Y20" i="5"/>
  <c r="O20" i="5"/>
  <c r="B12" i="5"/>
  <c r="N12" i="5"/>
  <c r="O566" i="7"/>
  <c r="O5" i="7"/>
  <c r="Y12" i="5"/>
  <c r="O12" i="5"/>
  <c r="B385" i="5"/>
  <c r="N385" i="5"/>
  <c r="Y385" i="5"/>
  <c r="O385" i="5"/>
  <c r="B690" i="5"/>
  <c r="N690" i="5"/>
  <c r="Y690" i="5"/>
  <c r="O690" i="5"/>
  <c r="B661" i="5"/>
  <c r="N661" i="5"/>
  <c r="Y661" i="5"/>
  <c r="O661" i="5"/>
  <c r="B26" i="5"/>
  <c r="N26" i="5"/>
  <c r="Y26" i="5"/>
  <c r="O26" i="5"/>
  <c r="B135" i="5"/>
  <c r="N135" i="5"/>
  <c r="Y135" i="5"/>
  <c r="O135" i="5"/>
  <c r="B634" i="5"/>
  <c r="N634" i="5"/>
  <c r="Y634" i="5"/>
  <c r="O634" i="5"/>
  <c r="B266" i="5"/>
  <c r="N266" i="5"/>
  <c r="Y266" i="5"/>
  <c r="O266" i="5"/>
  <c r="B518" i="5"/>
  <c r="N518" i="5"/>
  <c r="Y518" i="5"/>
  <c r="O518" i="5"/>
  <c r="B406" i="5"/>
  <c r="N406" i="5"/>
  <c r="Y406" i="5"/>
  <c r="O406" i="5"/>
  <c r="B699" i="5"/>
  <c r="N699" i="5"/>
  <c r="O253" i="7"/>
  <c r="Y699" i="5"/>
  <c r="O699" i="5"/>
  <c r="B878" i="5"/>
  <c r="N878" i="5"/>
  <c r="Y878" i="5"/>
  <c r="O878" i="5"/>
  <c r="B534" i="5"/>
  <c r="N534" i="5"/>
  <c r="Y534" i="5"/>
  <c r="O534" i="5"/>
  <c r="B89" i="5"/>
  <c r="N89" i="5"/>
  <c r="Y89" i="5"/>
  <c r="O89" i="5"/>
  <c r="B682" i="5"/>
  <c r="N682" i="5"/>
  <c r="Y682" i="5"/>
  <c r="O682" i="5"/>
  <c r="B839" i="5"/>
  <c r="N839" i="5"/>
  <c r="O194" i="7"/>
  <c r="Y839" i="5"/>
  <c r="O839" i="5"/>
  <c r="B87" i="5"/>
  <c r="N87" i="5"/>
  <c r="O12" i="7"/>
  <c r="Y87" i="5"/>
  <c r="O87" i="5"/>
  <c r="B1285" i="5"/>
  <c r="N1285" i="5"/>
  <c r="Y1285" i="5"/>
  <c r="O1285" i="5"/>
  <c r="B888" i="5"/>
  <c r="N888" i="5"/>
  <c r="O317" i="7"/>
  <c r="Y888" i="5"/>
  <c r="O888" i="5"/>
  <c r="B548" i="5"/>
  <c r="N548" i="5"/>
  <c r="Y548" i="5"/>
  <c r="O548" i="5"/>
  <c r="B81" i="5"/>
  <c r="N81" i="5"/>
  <c r="Y81" i="5"/>
  <c r="O81" i="5"/>
  <c r="B458" i="5"/>
  <c r="N458" i="5"/>
  <c r="Y458" i="5"/>
  <c r="O458" i="5"/>
  <c r="B1107" i="5"/>
  <c r="N1107" i="5"/>
  <c r="Y1107" i="5"/>
  <c r="O1107" i="5"/>
  <c r="B86" i="5"/>
  <c r="N86" i="5"/>
  <c r="Y86" i="5"/>
  <c r="O86" i="5"/>
  <c r="B1125" i="5"/>
  <c r="N1125" i="5"/>
  <c r="Y1125" i="5"/>
  <c r="O1125" i="5"/>
  <c r="B967" i="5"/>
  <c r="N967" i="5"/>
  <c r="Y967" i="5"/>
  <c r="O967" i="5"/>
  <c r="B238" i="5"/>
  <c r="N238" i="5"/>
  <c r="Y238" i="5"/>
  <c r="O238" i="5"/>
  <c r="B1233" i="5"/>
  <c r="N1233" i="5"/>
  <c r="Y1233" i="5"/>
  <c r="O1233" i="5"/>
  <c r="B1014" i="5"/>
  <c r="N1014" i="5"/>
  <c r="Y1014" i="5"/>
  <c r="O1014" i="5"/>
  <c r="B474" i="5"/>
  <c r="N474" i="5"/>
  <c r="Y474" i="5"/>
  <c r="O474" i="5"/>
  <c r="B768" i="5"/>
  <c r="N768" i="5"/>
  <c r="Y768" i="5"/>
  <c r="O768" i="5"/>
  <c r="B208" i="5"/>
  <c r="N208" i="5"/>
  <c r="Y208" i="5"/>
  <c r="O208" i="5"/>
  <c r="B632" i="5"/>
  <c r="N632" i="5"/>
  <c r="Y632" i="5"/>
  <c r="O632" i="5"/>
  <c r="B486" i="5"/>
  <c r="N486" i="5"/>
  <c r="Y486" i="5"/>
  <c r="O486" i="5"/>
  <c r="B116" i="5"/>
  <c r="N116" i="5"/>
  <c r="Y116" i="5"/>
  <c r="O116" i="5"/>
  <c r="B536" i="5"/>
  <c r="N536" i="5"/>
  <c r="Y536" i="5"/>
  <c r="O536" i="5"/>
  <c r="B801" i="5"/>
  <c r="N801" i="5"/>
  <c r="Y801" i="5"/>
  <c r="O801" i="5"/>
  <c r="B152" i="5"/>
  <c r="N152" i="5"/>
  <c r="Y152" i="5"/>
  <c r="O152" i="5"/>
  <c r="B360" i="5"/>
  <c r="N360" i="5"/>
  <c r="Y360" i="5"/>
  <c r="O360" i="5"/>
  <c r="B364" i="5"/>
  <c r="N364" i="5"/>
  <c r="Y364" i="5"/>
  <c r="O364" i="5"/>
  <c r="B403" i="5"/>
  <c r="N403" i="5"/>
  <c r="Y403" i="5"/>
  <c r="O403" i="5"/>
  <c r="B1133" i="5"/>
  <c r="N1133" i="5"/>
  <c r="Y1133" i="5"/>
  <c r="O1133" i="5"/>
  <c r="B1397" i="5"/>
  <c r="N1397" i="5"/>
  <c r="Y1397" i="5"/>
  <c r="O1397" i="5"/>
  <c r="B846" i="5"/>
  <c r="N846" i="5"/>
  <c r="Y846" i="5"/>
  <c r="O846" i="5"/>
  <c r="B407" i="5"/>
  <c r="N407" i="5"/>
  <c r="Y407" i="5"/>
  <c r="O407" i="5"/>
  <c r="B726" i="5"/>
  <c r="N726" i="5"/>
  <c r="Y726" i="5"/>
  <c r="O726" i="5"/>
  <c r="B145" i="5"/>
  <c r="N145" i="5"/>
  <c r="Y145" i="5"/>
  <c r="O145" i="5"/>
  <c r="B324" i="5"/>
  <c r="N324" i="5"/>
  <c r="O102" i="7"/>
  <c r="Y324" i="5"/>
  <c r="O324" i="5"/>
  <c r="B725" i="5"/>
  <c r="N725" i="5"/>
  <c r="Y725" i="5"/>
  <c r="O725" i="5"/>
  <c r="B193" i="5"/>
  <c r="N193" i="5"/>
  <c r="O28" i="7"/>
  <c r="Y193" i="5"/>
  <c r="O193" i="5"/>
  <c r="B531" i="5"/>
  <c r="N531" i="5"/>
  <c r="Y531" i="5"/>
  <c r="O531" i="5"/>
  <c r="B379" i="5"/>
  <c r="N379" i="5"/>
  <c r="Y379" i="5"/>
  <c r="O379" i="5"/>
  <c r="B378" i="5"/>
  <c r="N378" i="5"/>
  <c r="O126" i="7"/>
  <c r="Y378" i="5"/>
  <c r="O378" i="5"/>
  <c r="B198" i="5"/>
  <c r="N198" i="5"/>
  <c r="Y198" i="5"/>
  <c r="O198" i="5"/>
  <c r="B140" i="5"/>
  <c r="N140" i="5"/>
  <c r="Y140" i="5"/>
  <c r="O140" i="5"/>
  <c r="B85" i="5"/>
  <c r="N85" i="5"/>
  <c r="Y85" i="5"/>
  <c r="O85" i="5"/>
  <c r="B858" i="5"/>
  <c r="N858" i="5"/>
  <c r="Y858" i="5"/>
  <c r="O858" i="5"/>
  <c r="B450" i="5"/>
  <c r="N450" i="5"/>
  <c r="O155" i="7"/>
  <c r="Y450" i="5"/>
  <c r="O450" i="5"/>
  <c r="B255" i="5"/>
  <c r="N255" i="5"/>
  <c r="O40" i="7"/>
  <c r="Y255" i="5"/>
  <c r="O255" i="5"/>
  <c r="B125" i="5"/>
  <c r="N125" i="5"/>
  <c r="Y125" i="5"/>
  <c r="O125" i="5"/>
  <c r="B61" i="5"/>
  <c r="N61" i="5"/>
  <c r="Y61" i="5"/>
  <c r="O61" i="5"/>
  <c r="B114" i="5"/>
  <c r="N114" i="5"/>
  <c r="Y114" i="5"/>
  <c r="O114" i="5"/>
  <c r="B413" i="5"/>
  <c r="N413" i="5"/>
  <c r="O136" i="7"/>
  <c r="Y413" i="5"/>
  <c r="O413" i="5"/>
  <c r="B215" i="5"/>
  <c r="N215" i="5"/>
  <c r="O71" i="7"/>
  <c r="Y215" i="5"/>
  <c r="O215" i="5"/>
  <c r="B680" i="5"/>
  <c r="N680" i="5"/>
  <c r="Y680" i="5"/>
  <c r="O680" i="5"/>
  <c r="B1142" i="5"/>
  <c r="N1142" i="5"/>
  <c r="Y1142" i="5"/>
  <c r="O1142" i="5"/>
  <c r="B187" i="5"/>
  <c r="N187" i="5"/>
  <c r="Y187" i="5"/>
  <c r="O187" i="5"/>
  <c r="B313" i="5"/>
  <c r="N313" i="5"/>
  <c r="O687" i="7"/>
  <c r="Y313" i="5"/>
  <c r="O313" i="5"/>
  <c r="B50" i="5"/>
  <c r="N50" i="5"/>
  <c r="Y50" i="5"/>
  <c r="O50" i="5"/>
  <c r="B817" i="5"/>
  <c r="N817" i="5"/>
  <c r="Y817" i="5"/>
  <c r="O817" i="5"/>
  <c r="B1063" i="5"/>
  <c r="N1063" i="5"/>
  <c r="O275" i="7"/>
  <c r="O382" i="7"/>
  <c r="Y1063" i="5"/>
  <c r="O1063" i="5"/>
  <c r="B1162" i="5"/>
  <c r="N1162" i="5"/>
  <c r="O414" i="7"/>
  <c r="Y1162" i="5"/>
  <c r="O1162" i="5"/>
  <c r="B703" i="5"/>
  <c r="N703" i="5"/>
  <c r="Y703" i="5"/>
  <c r="O703" i="5"/>
  <c r="B226" i="5"/>
  <c r="N226" i="5"/>
  <c r="Y226" i="5"/>
  <c r="O226" i="5"/>
  <c r="B732" i="5"/>
  <c r="N732" i="5"/>
  <c r="Y732" i="5"/>
  <c r="O732" i="5"/>
  <c r="B331" i="5"/>
  <c r="N331" i="5"/>
  <c r="O106" i="7"/>
  <c r="Y331" i="5"/>
  <c r="O331" i="5"/>
  <c r="B261" i="5"/>
  <c r="N261" i="5"/>
  <c r="Y261" i="5"/>
  <c r="O261" i="5"/>
  <c r="B314" i="5"/>
  <c r="N314" i="5"/>
  <c r="Y314" i="5"/>
  <c r="O314" i="5"/>
  <c r="B80" i="5"/>
  <c r="N80" i="5"/>
  <c r="Y80" i="5"/>
  <c r="O80" i="5"/>
  <c r="B814" i="5"/>
  <c r="N814" i="5"/>
  <c r="Y814" i="5"/>
  <c r="O814" i="5"/>
  <c r="B449" i="5"/>
  <c r="N449" i="5"/>
  <c r="Y449" i="5"/>
  <c r="O449" i="5"/>
  <c r="B37" i="5"/>
  <c r="N37" i="5"/>
  <c r="Y37" i="5"/>
  <c r="O37" i="5"/>
  <c r="B1012" i="5"/>
  <c r="N1012" i="5"/>
  <c r="Y1012" i="5"/>
  <c r="O1012" i="5"/>
  <c r="B804" i="5"/>
  <c r="N804" i="5"/>
  <c r="Y804" i="5"/>
  <c r="O804" i="5"/>
  <c r="B468" i="5"/>
  <c r="N468" i="5"/>
  <c r="O83" i="7"/>
  <c r="O164" i="7"/>
  <c r="Y468" i="5"/>
  <c r="O468" i="5"/>
  <c r="B144" i="5"/>
  <c r="N144" i="5"/>
  <c r="Y144" i="5"/>
  <c r="O144" i="5"/>
  <c r="B1079" i="5"/>
  <c r="N1079" i="5"/>
  <c r="Y1079" i="5"/>
  <c r="O1079" i="5"/>
  <c r="B662" i="5"/>
  <c r="N662" i="5"/>
  <c r="Y662" i="5"/>
  <c r="O662" i="5"/>
  <c r="B77" i="5"/>
  <c r="N77" i="5"/>
  <c r="Y77" i="5"/>
  <c r="O77" i="5"/>
  <c r="B91" i="5"/>
  <c r="N91" i="5"/>
  <c r="Y91" i="5"/>
  <c r="O91" i="5"/>
  <c r="B124" i="5"/>
  <c r="N124" i="5"/>
  <c r="Y124" i="5"/>
  <c r="O124" i="5"/>
  <c r="B887" i="5"/>
  <c r="N887" i="5"/>
  <c r="Y887" i="5"/>
  <c r="O887" i="5"/>
  <c r="B775" i="5"/>
  <c r="N775" i="5"/>
  <c r="O179" i="7"/>
  <c r="Y775" i="5"/>
  <c r="O775" i="5"/>
  <c r="B903" i="5"/>
  <c r="N903" i="5"/>
  <c r="O215" i="7"/>
  <c r="Y903" i="5"/>
  <c r="O903" i="5"/>
  <c r="B601" i="5"/>
  <c r="N601" i="5"/>
  <c r="Y601" i="5"/>
  <c r="O601" i="5"/>
  <c r="B1065" i="5"/>
  <c r="N1065" i="5"/>
  <c r="Y1065" i="5"/>
  <c r="O1065" i="5"/>
  <c r="B411" i="5"/>
  <c r="N411" i="5"/>
  <c r="O134" i="7"/>
  <c r="Y411" i="5"/>
  <c r="O411" i="5"/>
  <c r="B142" i="5"/>
  <c r="N142" i="5"/>
  <c r="O718" i="7"/>
  <c r="Y142" i="5"/>
  <c r="O142" i="5"/>
  <c r="B69" i="5"/>
  <c r="N69" i="5"/>
  <c r="Y69" i="5"/>
  <c r="O69" i="5"/>
  <c r="B279" i="5"/>
  <c r="N279" i="5"/>
  <c r="Y279" i="5"/>
  <c r="O279" i="5"/>
  <c r="B415" i="5"/>
  <c r="N415" i="5"/>
  <c r="Y415" i="5"/>
  <c r="O415" i="5"/>
  <c r="B298" i="5"/>
  <c r="N298" i="5"/>
  <c r="Y298" i="5"/>
  <c r="O298" i="5"/>
  <c r="B570" i="5"/>
  <c r="N570" i="5"/>
  <c r="Y570" i="5"/>
  <c r="O570" i="5"/>
  <c r="B303" i="5"/>
  <c r="N303" i="5"/>
  <c r="Y303" i="5"/>
  <c r="O303" i="5"/>
  <c r="B199" i="5"/>
  <c r="N199" i="5"/>
  <c r="Y199" i="5"/>
  <c r="O199" i="5"/>
  <c r="B656" i="5"/>
  <c r="N656" i="5"/>
  <c r="Y656" i="5"/>
  <c r="O656" i="5"/>
  <c r="B498" i="5"/>
  <c r="N498" i="5"/>
  <c r="Y498" i="5"/>
  <c r="O498" i="5"/>
  <c r="B762" i="5"/>
  <c r="N762" i="5"/>
  <c r="O701" i="7"/>
  <c r="Y762" i="5"/>
  <c r="O762" i="5"/>
  <c r="B82" i="5"/>
  <c r="N82" i="5"/>
  <c r="O31" i="7"/>
  <c r="Y82" i="5"/>
  <c r="O82" i="5"/>
  <c r="B420" i="5"/>
  <c r="N420" i="5"/>
  <c r="Y420" i="5"/>
  <c r="O420" i="5"/>
  <c r="B488" i="5"/>
  <c r="N488" i="5"/>
  <c r="O84" i="7"/>
  <c r="Y488" i="5"/>
  <c r="O488" i="5"/>
  <c r="B404" i="5"/>
  <c r="N404" i="5"/>
  <c r="Y404" i="5"/>
  <c r="O404" i="5"/>
  <c r="B1011" i="5"/>
  <c r="N1011" i="5"/>
  <c r="O368" i="7"/>
  <c r="Y1011" i="5"/>
  <c r="O1011" i="5"/>
  <c r="B432" i="5"/>
  <c r="N432" i="5"/>
  <c r="Y432" i="5"/>
  <c r="O432" i="5"/>
  <c r="B169" i="5"/>
  <c r="N169" i="5"/>
  <c r="Y169" i="5"/>
  <c r="O169" i="5"/>
  <c r="B542" i="5"/>
  <c r="N542" i="5"/>
  <c r="Y542" i="5"/>
  <c r="O542" i="5"/>
  <c r="B209" i="5"/>
  <c r="N209" i="5"/>
  <c r="Y209" i="5"/>
  <c r="O209" i="5"/>
  <c r="B777" i="5"/>
  <c r="N777" i="5"/>
  <c r="O284" i="7"/>
  <c r="Y777" i="5"/>
  <c r="O777" i="5"/>
  <c r="B1094" i="5"/>
  <c r="N1094" i="5"/>
  <c r="Y1094" i="5"/>
  <c r="O1094" i="5"/>
  <c r="B752" i="5"/>
  <c r="N752" i="5"/>
  <c r="O172" i="7"/>
  <c r="Y752" i="5"/>
  <c r="O752" i="5"/>
  <c r="B409" i="5"/>
  <c r="N409" i="5"/>
  <c r="Y409" i="5"/>
  <c r="O409" i="5"/>
  <c r="B654" i="5"/>
  <c r="N654" i="5"/>
  <c r="O144" i="7"/>
  <c r="Y654" i="5"/>
  <c r="O654" i="5"/>
  <c r="B401" i="5"/>
  <c r="N401" i="5"/>
  <c r="Y401" i="5"/>
  <c r="O401" i="5"/>
  <c r="B1275" i="5"/>
  <c r="N1275" i="5"/>
  <c r="Y1275" i="5"/>
  <c r="O1275" i="5"/>
  <c r="B181" i="5"/>
  <c r="N181" i="5"/>
  <c r="Y181" i="5"/>
  <c r="O181" i="5"/>
  <c r="B860" i="5"/>
  <c r="N860" i="5"/>
  <c r="Y860" i="5"/>
  <c r="O860" i="5"/>
  <c r="B48" i="5"/>
  <c r="N48" i="5"/>
  <c r="Y48" i="5"/>
  <c r="O48" i="5"/>
  <c r="B1078" i="5"/>
  <c r="N1078" i="5"/>
  <c r="Y1078" i="5"/>
  <c r="O1078" i="5"/>
  <c r="B539" i="5"/>
  <c r="N539" i="5"/>
  <c r="Y539" i="5"/>
  <c r="O539" i="5"/>
  <c r="B137" i="5"/>
  <c r="N137" i="5"/>
  <c r="Y137" i="5"/>
  <c r="O137" i="5"/>
  <c r="B807" i="5"/>
  <c r="N807" i="5"/>
  <c r="Y807" i="5"/>
  <c r="O807" i="5"/>
  <c r="B30" i="5"/>
  <c r="N30" i="5"/>
  <c r="Y30" i="5"/>
  <c r="O30" i="5"/>
  <c r="B328" i="5"/>
  <c r="N328" i="5"/>
  <c r="Y328" i="5"/>
  <c r="O328" i="5"/>
  <c r="B1138" i="5"/>
  <c r="N1138" i="5"/>
  <c r="Y1138" i="5"/>
  <c r="O1138" i="5"/>
  <c r="B108" i="5"/>
  <c r="N108" i="5"/>
  <c r="Y108" i="5"/>
  <c r="O108" i="5"/>
  <c r="B701" i="5"/>
  <c r="N701" i="5"/>
  <c r="Y701" i="5"/>
  <c r="O701" i="5"/>
  <c r="B188" i="5"/>
  <c r="N188" i="5"/>
  <c r="Y188" i="5"/>
  <c r="O188" i="5"/>
  <c r="B735" i="5"/>
  <c r="N735" i="5"/>
  <c r="Y735" i="5"/>
  <c r="O735" i="5"/>
  <c r="B334" i="5"/>
  <c r="N334" i="5"/>
  <c r="Y334" i="5"/>
  <c r="O334" i="5"/>
  <c r="B225" i="5"/>
  <c r="N225" i="5"/>
  <c r="Y225" i="5"/>
  <c r="O225" i="5"/>
  <c r="B326" i="5"/>
  <c r="N326" i="5"/>
  <c r="Y326" i="5"/>
  <c r="O326" i="5"/>
  <c r="B1186" i="5"/>
  <c r="N1186" i="5"/>
  <c r="Y1186" i="5"/>
  <c r="O1186" i="5"/>
  <c r="B652" i="5"/>
  <c r="N652" i="5"/>
  <c r="Y652" i="5"/>
  <c r="O652" i="5"/>
  <c r="B438" i="5"/>
  <c r="N438" i="5"/>
  <c r="Y438" i="5"/>
  <c r="O438" i="5"/>
  <c r="B192" i="5"/>
  <c r="N192" i="5"/>
  <c r="Y192" i="5"/>
  <c r="O192" i="5"/>
  <c r="B96" i="5"/>
  <c r="N96" i="5"/>
  <c r="Y96" i="5"/>
  <c r="O96" i="5"/>
  <c r="B532" i="5"/>
  <c r="N532" i="5"/>
  <c r="Y532" i="5"/>
  <c r="O532" i="5"/>
  <c r="B1213" i="5"/>
  <c r="N1213" i="5"/>
  <c r="O429" i="7"/>
  <c r="Y1213" i="5"/>
  <c r="O1213" i="5"/>
  <c r="B351" i="5"/>
  <c r="N351" i="5"/>
  <c r="Y351" i="5"/>
  <c r="O351" i="5"/>
  <c r="B370" i="5"/>
  <c r="N370" i="5"/>
  <c r="Y370" i="5"/>
  <c r="O370" i="5"/>
  <c r="B1318" i="5"/>
  <c r="N1318" i="5"/>
  <c r="O458" i="7"/>
  <c r="Y1318" i="5"/>
  <c r="O1318" i="5"/>
  <c r="B234" i="5"/>
  <c r="N234" i="5"/>
  <c r="O36" i="7"/>
  <c r="Y234" i="5"/>
  <c r="O234" i="5"/>
  <c r="B598" i="5"/>
  <c r="N598" i="5"/>
  <c r="Y598" i="5"/>
  <c r="O598" i="5"/>
  <c r="B24" i="5"/>
  <c r="N24" i="5"/>
  <c r="Y24" i="5"/>
  <c r="O24" i="5"/>
  <c r="B126" i="5"/>
  <c r="N126" i="5"/>
  <c r="O22" i="7"/>
  <c r="Y126" i="5"/>
  <c r="O126" i="5"/>
  <c r="B112" i="5"/>
  <c r="N112" i="5"/>
  <c r="Y112" i="5"/>
  <c r="O112" i="5"/>
  <c r="B608" i="5"/>
  <c r="N608" i="5"/>
  <c r="O223" i="7"/>
  <c r="Y608" i="5"/>
  <c r="O608" i="5"/>
  <c r="B197" i="5"/>
  <c r="N197" i="5"/>
  <c r="Y197" i="5"/>
  <c r="O197" i="5"/>
  <c r="B190" i="5"/>
  <c r="N190" i="5"/>
  <c r="Y190" i="5"/>
  <c r="O190" i="5"/>
  <c r="B22" i="5"/>
  <c r="N22" i="5"/>
  <c r="Y22" i="5"/>
  <c r="O22" i="5"/>
  <c r="B119" i="5"/>
  <c r="N119" i="5"/>
  <c r="Y119" i="5"/>
  <c r="O119" i="5"/>
  <c r="B294" i="5"/>
  <c r="N294" i="5"/>
  <c r="Y294" i="5"/>
  <c r="O294" i="5"/>
  <c r="B862" i="5"/>
  <c r="N862" i="5"/>
  <c r="Y862" i="5"/>
  <c r="O862" i="5"/>
  <c r="B105" i="5"/>
  <c r="N105" i="5"/>
  <c r="Y105" i="5"/>
  <c r="O105" i="5"/>
  <c r="B728" i="5"/>
  <c r="N728" i="5"/>
  <c r="Y728" i="5"/>
  <c r="O728" i="5"/>
  <c r="B1257" i="5"/>
  <c r="N1257" i="5"/>
  <c r="Y1257" i="5"/>
  <c r="O1257" i="5"/>
  <c r="B1336" i="5"/>
  <c r="N1336" i="5"/>
  <c r="Y1336" i="5"/>
  <c r="O1336" i="5"/>
  <c r="B535" i="5"/>
  <c r="N535" i="5"/>
  <c r="Y535" i="5"/>
  <c r="O535" i="5"/>
  <c r="B53" i="5"/>
  <c r="N53" i="5"/>
  <c r="Y53" i="5"/>
  <c r="O53" i="5"/>
  <c r="B151" i="5"/>
  <c r="N151" i="5"/>
  <c r="Y151" i="5"/>
  <c r="O151" i="5"/>
  <c r="B938" i="5"/>
  <c r="N938" i="5"/>
  <c r="O340" i="7"/>
  <c r="Y938" i="5"/>
  <c r="O938" i="5"/>
  <c r="B747" i="5"/>
  <c r="N747" i="5"/>
  <c r="Y747" i="5"/>
  <c r="O747" i="5"/>
  <c r="B1019" i="5"/>
  <c r="N1019" i="5"/>
  <c r="Y1019" i="5"/>
  <c r="O1019" i="5"/>
  <c r="B798" i="5"/>
  <c r="N798" i="5"/>
  <c r="Y798" i="5"/>
  <c r="O798" i="5"/>
  <c r="B697" i="5"/>
  <c r="N697" i="5"/>
  <c r="Y697" i="5"/>
  <c r="O697" i="5"/>
  <c r="B377" i="5"/>
  <c r="N377" i="5"/>
  <c r="Y377" i="5"/>
  <c r="O377" i="5"/>
  <c r="B1036" i="5"/>
  <c r="N1036" i="5"/>
  <c r="O644" i="7"/>
  <c r="Y1036" i="5"/>
  <c r="O1036" i="5"/>
  <c r="B569" i="5"/>
  <c r="N569" i="5"/>
  <c r="Y569" i="5"/>
  <c r="O569" i="5"/>
  <c r="B1296" i="5"/>
  <c r="N1296" i="5"/>
  <c r="Y1296" i="5"/>
  <c r="O1296" i="5"/>
  <c r="B466" i="5"/>
  <c r="N466" i="5"/>
  <c r="O757" i="7"/>
  <c r="Y466" i="5"/>
  <c r="O466" i="5"/>
  <c r="B648" i="5"/>
  <c r="N648" i="5"/>
  <c r="Y648" i="5"/>
  <c r="O648" i="5"/>
  <c r="B1179" i="5"/>
  <c r="N1179" i="5"/>
  <c r="O421" i="7"/>
  <c r="Y1179" i="5"/>
  <c r="O1179" i="5"/>
  <c r="B216" i="5"/>
  <c r="N216" i="5"/>
  <c r="O72" i="7"/>
  <c r="Y216" i="5"/>
  <c r="O216" i="5"/>
  <c r="B1152" i="5"/>
  <c r="N1152" i="5"/>
  <c r="O313" i="7"/>
  <c r="Y1152" i="5"/>
  <c r="O1152" i="5"/>
  <c r="B594" i="5"/>
  <c r="N594" i="5"/>
  <c r="O103" i="7"/>
  <c r="O219" i="7"/>
  <c r="Y594" i="5"/>
  <c r="O594" i="5"/>
  <c r="B711" i="5"/>
  <c r="N711" i="5"/>
  <c r="O260" i="7"/>
  <c r="Y711" i="5"/>
  <c r="O711" i="5"/>
  <c r="B823" i="5"/>
  <c r="N823" i="5"/>
  <c r="Y823" i="5"/>
  <c r="O823" i="5"/>
  <c r="B1056" i="5"/>
  <c r="N1056" i="5"/>
  <c r="Y1056" i="5"/>
  <c r="O1056" i="5"/>
  <c r="B355" i="5"/>
  <c r="N355" i="5"/>
  <c r="Y355" i="5"/>
  <c r="O355" i="5"/>
  <c r="B551" i="5"/>
  <c r="N551" i="5"/>
  <c r="Y551" i="5"/>
  <c r="O551" i="5"/>
  <c r="B1113" i="5"/>
  <c r="N1113" i="5"/>
  <c r="Y1113" i="5"/>
  <c r="O1113" i="5"/>
  <c r="B818" i="5"/>
  <c r="N818" i="5"/>
  <c r="Y818" i="5"/>
  <c r="O818" i="5"/>
  <c r="B490" i="5"/>
  <c r="N490" i="5"/>
  <c r="O173" i="7"/>
  <c r="Y490" i="5"/>
  <c r="O490" i="5"/>
  <c r="B584" i="5"/>
  <c r="N584" i="5"/>
  <c r="O122" i="7"/>
  <c r="Y584" i="5"/>
  <c r="O584" i="5"/>
  <c r="B1293" i="5"/>
  <c r="N1293" i="5"/>
  <c r="Y1293" i="5"/>
  <c r="O1293" i="5"/>
  <c r="B1127" i="5"/>
  <c r="N1127" i="5"/>
  <c r="Y1127" i="5"/>
  <c r="O1127" i="5"/>
  <c r="B572" i="5"/>
  <c r="N572" i="5"/>
  <c r="Y572" i="5"/>
  <c r="O572" i="5"/>
  <c r="B973" i="5"/>
  <c r="N973" i="5"/>
  <c r="Y973" i="5"/>
  <c r="O973" i="5"/>
  <c r="B1053" i="5"/>
  <c r="N1053" i="5"/>
  <c r="Y1053" i="5"/>
  <c r="O1053" i="5"/>
  <c r="B1042" i="5"/>
  <c r="N1042" i="5"/>
  <c r="Y1042" i="5"/>
  <c r="O1042" i="5"/>
  <c r="B992" i="5"/>
  <c r="N992" i="5"/>
  <c r="Y992" i="5"/>
  <c r="O992" i="5"/>
  <c r="B1168" i="5"/>
  <c r="N1168" i="5"/>
  <c r="Y1168" i="5"/>
  <c r="O1168" i="5"/>
  <c r="B1097" i="5"/>
  <c r="N1097" i="5"/>
  <c r="O390" i="7"/>
  <c r="Y1097" i="5"/>
  <c r="O1097" i="5"/>
  <c r="B451" i="5"/>
  <c r="N451" i="5"/>
  <c r="O156" i="7"/>
  <c r="Y451" i="5"/>
  <c r="O451" i="5"/>
  <c r="B1167" i="5"/>
  <c r="N1167" i="5"/>
  <c r="Y1167" i="5"/>
  <c r="O1167" i="5"/>
  <c r="B1135" i="5"/>
  <c r="N1135" i="5"/>
  <c r="Y1135" i="5"/>
  <c r="O1135" i="5"/>
  <c r="B993" i="5"/>
  <c r="N993" i="5"/>
  <c r="Y993" i="5"/>
  <c r="O993" i="5"/>
  <c r="B241" i="5"/>
  <c r="N241" i="5"/>
  <c r="O37" i="7"/>
  <c r="Y241" i="5"/>
  <c r="O241" i="5"/>
  <c r="B530" i="5"/>
  <c r="N530" i="5"/>
  <c r="Y530" i="5"/>
  <c r="O530" i="5"/>
  <c r="B311" i="5"/>
  <c r="N311" i="5"/>
  <c r="Y311" i="5"/>
  <c r="O311" i="5"/>
  <c r="B1100" i="5"/>
  <c r="N1100" i="5"/>
  <c r="O288" i="7"/>
  <c r="O392" i="7"/>
  <c r="Y1100" i="5"/>
  <c r="O1100" i="5"/>
  <c r="B348" i="5"/>
  <c r="N348" i="5"/>
  <c r="O57" i="7"/>
  <c r="Y348" i="5"/>
  <c r="O348" i="5"/>
  <c r="B808" i="5"/>
  <c r="N808" i="5"/>
  <c r="Y808" i="5"/>
  <c r="O808" i="5"/>
  <c r="B78" i="5"/>
  <c r="N78" i="5"/>
  <c r="Y78" i="5"/>
  <c r="O78" i="5"/>
  <c r="B918" i="5"/>
  <c r="N918" i="5"/>
  <c r="Y918" i="5"/>
  <c r="O918" i="5"/>
  <c r="B948" i="5"/>
  <c r="N948" i="5"/>
  <c r="O234" i="7"/>
  <c r="Y948" i="5"/>
  <c r="O948" i="5"/>
  <c r="B865" i="5"/>
  <c r="N865" i="5"/>
  <c r="Y865" i="5"/>
  <c r="O865" i="5"/>
  <c r="B977" i="5"/>
  <c r="N977" i="5"/>
  <c r="Y977" i="5"/>
  <c r="O977" i="5"/>
  <c r="B45" i="5"/>
  <c r="N45" i="5"/>
  <c r="Y45" i="5"/>
  <c r="O45" i="5"/>
  <c r="B543" i="5"/>
  <c r="N543" i="5"/>
  <c r="Y543" i="5"/>
  <c r="O543" i="5"/>
  <c r="B358" i="5"/>
  <c r="N358" i="5"/>
  <c r="Y358" i="5"/>
  <c r="O358" i="5"/>
  <c r="B786" i="5"/>
  <c r="N786" i="5"/>
  <c r="Y786" i="5"/>
  <c r="O786" i="5"/>
  <c r="B336" i="5"/>
  <c r="N336" i="5"/>
  <c r="Y336" i="5"/>
  <c r="O336" i="5"/>
  <c r="B651" i="5"/>
  <c r="N651" i="5"/>
  <c r="O236" i="7"/>
  <c r="Y651" i="5"/>
  <c r="O651" i="5"/>
  <c r="B1055" i="5"/>
  <c r="N1055" i="5"/>
  <c r="Y1055" i="5"/>
  <c r="O1055" i="5"/>
  <c r="B744" i="5"/>
  <c r="N744" i="5"/>
  <c r="Y744" i="5"/>
  <c r="O744" i="5"/>
  <c r="B541" i="5"/>
  <c r="N541" i="5"/>
  <c r="Y541" i="5"/>
  <c r="O541" i="5"/>
  <c r="B176" i="5"/>
  <c r="N176" i="5"/>
  <c r="Y176" i="5"/>
  <c r="O176" i="5"/>
  <c r="B269" i="5"/>
  <c r="N269" i="5"/>
  <c r="Y269" i="5"/>
  <c r="O269" i="5"/>
  <c r="B472" i="5"/>
  <c r="N472" i="5"/>
  <c r="Y472" i="5"/>
  <c r="O472" i="5"/>
  <c r="B828" i="5"/>
  <c r="N828" i="5"/>
  <c r="Y828" i="5"/>
  <c r="O828" i="5"/>
  <c r="B31" i="5"/>
  <c r="N31" i="5"/>
  <c r="Y31" i="5"/>
  <c r="O31" i="5"/>
  <c r="B607" i="5"/>
  <c r="N607" i="5"/>
  <c r="Y607" i="5"/>
  <c r="O607" i="5"/>
  <c r="B678" i="5"/>
  <c r="N678" i="5"/>
  <c r="Y678" i="5"/>
  <c r="O678" i="5"/>
  <c r="B460" i="5"/>
  <c r="N460" i="5"/>
  <c r="Y460" i="5"/>
  <c r="O460" i="5"/>
  <c r="B562" i="5"/>
  <c r="N562" i="5"/>
  <c r="O204" i="7"/>
  <c r="Y562" i="5"/>
  <c r="O562" i="5"/>
  <c r="B1290" i="5"/>
  <c r="N1290" i="5"/>
  <c r="Y1290" i="5"/>
  <c r="O1290" i="5"/>
  <c r="B776" i="5"/>
  <c r="N776" i="5"/>
  <c r="Y776" i="5"/>
  <c r="O776" i="5"/>
  <c r="B67" i="5"/>
  <c r="N67" i="5"/>
  <c r="Y67" i="5"/>
  <c r="O67" i="5"/>
  <c r="B1033" i="5"/>
  <c r="N1033" i="5"/>
  <c r="Y1033" i="5"/>
  <c r="O1033" i="5"/>
  <c r="B856" i="5"/>
  <c r="N856" i="5"/>
  <c r="Y856" i="5"/>
  <c r="O856" i="5"/>
  <c r="B150" i="5"/>
  <c r="N150" i="5"/>
  <c r="Y150" i="5"/>
  <c r="O150" i="5"/>
  <c r="B696" i="5"/>
  <c r="N696" i="5"/>
  <c r="Y696" i="5"/>
  <c r="O696" i="5"/>
  <c r="B722" i="5"/>
  <c r="N722" i="5"/>
  <c r="Y722" i="5"/>
  <c r="O722" i="5"/>
  <c r="B247" i="5"/>
  <c r="N247" i="5"/>
  <c r="Y247" i="5"/>
  <c r="O247" i="5"/>
  <c r="B469" i="5"/>
  <c r="N469" i="5"/>
  <c r="Y469" i="5"/>
  <c r="O469" i="5"/>
  <c r="B267" i="5"/>
  <c r="N267" i="5"/>
  <c r="Y267" i="5"/>
  <c r="O267" i="5"/>
  <c r="B1269" i="5"/>
  <c r="N1269" i="5"/>
  <c r="Y1269" i="5"/>
  <c r="O1269" i="5"/>
  <c r="B454" i="5"/>
  <c r="N454" i="5"/>
  <c r="Y454" i="5"/>
  <c r="O454" i="5"/>
  <c r="B859" i="5"/>
  <c r="N859" i="5"/>
  <c r="O199" i="7"/>
  <c r="Y859" i="5"/>
  <c r="O859" i="5"/>
  <c r="B741" i="5"/>
  <c r="N741" i="5"/>
  <c r="O168" i="7"/>
  <c r="Y741" i="5"/>
  <c r="O741" i="5"/>
  <c r="B832" i="5"/>
  <c r="N832" i="5"/>
  <c r="Y832" i="5"/>
  <c r="O832" i="5"/>
  <c r="B770" i="5"/>
  <c r="N770" i="5"/>
  <c r="O278" i="7"/>
  <c r="Y770" i="5"/>
  <c r="O770" i="5"/>
  <c r="B739" i="5"/>
  <c r="N739" i="5"/>
  <c r="Y739" i="5"/>
  <c r="O739" i="5"/>
  <c r="B554" i="5"/>
  <c r="N554" i="5"/>
  <c r="Y554" i="5"/>
  <c r="O554" i="5"/>
  <c r="B391" i="5"/>
  <c r="N391" i="5"/>
  <c r="Y391" i="5"/>
  <c r="O391" i="5"/>
  <c r="B976" i="5"/>
  <c r="N976" i="5"/>
  <c r="Y976" i="5"/>
  <c r="O976" i="5"/>
  <c r="B547" i="5"/>
  <c r="N547" i="5"/>
  <c r="Y547" i="5"/>
  <c r="O547" i="5"/>
  <c r="B289" i="5"/>
  <c r="N289" i="5"/>
  <c r="Y289" i="5"/>
  <c r="O289" i="5"/>
  <c r="B318" i="5"/>
  <c r="N318" i="5"/>
  <c r="O100" i="7"/>
  <c r="Y318" i="5"/>
  <c r="O318" i="5"/>
  <c r="B655" i="5"/>
  <c r="N655" i="5"/>
  <c r="Y655" i="5"/>
  <c r="O655" i="5"/>
  <c r="B836" i="5"/>
  <c r="N836" i="5"/>
  <c r="Y836" i="5"/>
  <c r="O836" i="5"/>
  <c r="B245" i="5"/>
  <c r="N245" i="5"/>
  <c r="Y245" i="5"/>
  <c r="O245" i="5"/>
  <c r="B235" i="5"/>
  <c r="N235" i="5"/>
  <c r="Y235" i="5"/>
  <c r="O235" i="5"/>
  <c r="B907" i="5"/>
  <c r="N907" i="5"/>
  <c r="Y907" i="5"/>
  <c r="O907" i="5"/>
  <c r="B782" i="5"/>
  <c r="N782" i="5"/>
  <c r="Y782" i="5"/>
  <c r="O782" i="5"/>
  <c r="B538" i="5"/>
  <c r="N538" i="5"/>
  <c r="Y538" i="5"/>
  <c r="O538" i="5"/>
  <c r="B1111" i="5"/>
  <c r="N1111" i="5"/>
  <c r="Y1111" i="5"/>
  <c r="O1111" i="5"/>
  <c r="B921" i="5"/>
  <c r="N921" i="5"/>
  <c r="Y921" i="5"/>
  <c r="O921" i="5"/>
  <c r="B393" i="5"/>
  <c r="N393" i="5"/>
  <c r="Y393" i="5"/>
  <c r="O393" i="5"/>
  <c r="B1131" i="5"/>
  <c r="N1131" i="5"/>
  <c r="Y1131" i="5"/>
  <c r="O1131" i="5"/>
  <c r="B205" i="5"/>
  <c r="N205" i="5"/>
  <c r="Y205" i="5"/>
  <c r="O205" i="5"/>
  <c r="B1374" i="5"/>
  <c r="N1374" i="5"/>
  <c r="Y1374" i="5"/>
  <c r="O1374" i="5"/>
  <c r="B721" i="5"/>
  <c r="N721" i="5"/>
  <c r="Y721" i="5"/>
  <c r="O721" i="5"/>
  <c r="B793" i="5"/>
  <c r="N793" i="5"/>
  <c r="Y793" i="5"/>
  <c r="O793" i="5"/>
  <c r="B637" i="5"/>
  <c r="N637" i="5"/>
  <c r="Y637" i="5"/>
  <c r="O637" i="5"/>
  <c r="B731" i="5"/>
  <c r="N731" i="5"/>
  <c r="O112" i="7"/>
  <c r="Y731" i="5"/>
  <c r="O731" i="5"/>
  <c r="B621" i="5"/>
  <c r="N621" i="5"/>
  <c r="Y621" i="5"/>
  <c r="O621" i="5"/>
  <c r="B750" i="5"/>
  <c r="N750" i="5"/>
  <c r="Y750" i="5"/>
  <c r="O750" i="5"/>
  <c r="B629" i="5"/>
  <c r="N629" i="5"/>
  <c r="Y629" i="5"/>
  <c r="O629" i="5"/>
  <c r="B180" i="5"/>
  <c r="N180" i="5"/>
  <c r="Y180" i="5"/>
  <c r="O180" i="5"/>
  <c r="B687" i="5"/>
  <c r="N687" i="5"/>
  <c r="Y687" i="5"/>
  <c r="O687" i="5"/>
  <c r="B36" i="5"/>
  <c r="N36" i="5"/>
  <c r="O18" i="7"/>
  <c r="Y36" i="5"/>
  <c r="O36" i="5"/>
  <c r="B76" i="5"/>
  <c r="N76" i="5"/>
  <c r="O30" i="7"/>
  <c r="Y76" i="5"/>
  <c r="O76" i="5"/>
  <c r="B489" i="5"/>
  <c r="N489" i="5"/>
  <c r="Y489" i="5"/>
  <c r="O489" i="5"/>
  <c r="B210" i="5"/>
  <c r="N210" i="5"/>
  <c r="Y210" i="5"/>
  <c r="O210" i="5"/>
  <c r="B367" i="5"/>
  <c r="N367" i="5"/>
  <c r="Y367" i="5"/>
  <c r="O367" i="5"/>
  <c r="B399" i="5"/>
  <c r="N399" i="5"/>
  <c r="Y399" i="5"/>
  <c r="O399" i="5"/>
  <c r="B196" i="5"/>
  <c r="N196" i="5"/>
  <c r="O62" i="7"/>
  <c r="Y196" i="5"/>
  <c r="O196" i="5"/>
  <c r="B772" i="5"/>
  <c r="N772" i="5"/>
  <c r="Y772" i="5"/>
  <c r="O772" i="5"/>
  <c r="B623" i="5"/>
  <c r="N623" i="5"/>
  <c r="O124" i="7"/>
  <c r="Y623" i="5"/>
  <c r="O623" i="5"/>
  <c r="B712" i="5"/>
  <c r="N712" i="5"/>
  <c r="Y712" i="5"/>
  <c r="O712" i="5"/>
  <c r="B783" i="5"/>
  <c r="N783" i="5"/>
  <c r="Y783" i="5"/>
  <c r="O783" i="5"/>
  <c r="B423" i="5"/>
  <c r="N423" i="5"/>
  <c r="O73" i="7"/>
  <c r="Y423" i="5"/>
  <c r="O423" i="5"/>
  <c r="B1102" i="5"/>
  <c r="N1102" i="5"/>
  <c r="Y1102" i="5"/>
  <c r="O1102" i="5"/>
  <c r="B954" i="5"/>
  <c r="N954" i="5"/>
  <c r="Y954" i="5"/>
  <c r="O954" i="5"/>
  <c r="B613" i="5"/>
  <c r="N613" i="5"/>
  <c r="O226" i="7"/>
  <c r="Y613" i="5"/>
  <c r="O613" i="5"/>
  <c r="B394" i="5"/>
  <c r="N394" i="5"/>
  <c r="O64" i="7"/>
  <c r="Y394" i="5"/>
  <c r="O394" i="5"/>
  <c r="B1116" i="5"/>
  <c r="N1116" i="5"/>
  <c r="O295" i="7"/>
  <c r="Y1116" i="5"/>
  <c r="O1116" i="5"/>
  <c r="B628" i="5"/>
  <c r="N628" i="5"/>
  <c r="Y628" i="5"/>
  <c r="O628" i="5"/>
  <c r="B635" i="5"/>
  <c r="N635" i="5"/>
  <c r="Y635" i="5"/>
  <c r="O635" i="5"/>
  <c r="B304" i="5"/>
  <c r="N304" i="5"/>
  <c r="Y304" i="5"/>
  <c r="O304" i="5"/>
  <c r="B443" i="5"/>
  <c r="N443" i="5"/>
  <c r="Y443" i="5"/>
  <c r="O443" i="5"/>
  <c r="B753" i="5"/>
  <c r="N753" i="5"/>
  <c r="Y753" i="5"/>
  <c r="O753" i="5"/>
  <c r="B866" i="5"/>
  <c r="N866" i="5"/>
  <c r="Y866" i="5"/>
  <c r="O866" i="5"/>
  <c r="B1215" i="5"/>
  <c r="N1215" i="5"/>
  <c r="Y1215" i="5"/>
  <c r="O1215" i="5"/>
  <c r="B1279" i="5"/>
  <c r="N1279" i="5"/>
  <c r="Y1279" i="5"/>
  <c r="O1279" i="5"/>
  <c r="B133" i="5"/>
  <c r="N133" i="5"/>
  <c r="Y133" i="5"/>
  <c r="O133" i="5"/>
  <c r="B525" i="5"/>
  <c r="N525" i="5"/>
  <c r="O107" i="7"/>
  <c r="Y525" i="5"/>
  <c r="O525" i="5"/>
  <c r="B582" i="5"/>
  <c r="N582" i="5"/>
  <c r="Y582" i="5"/>
  <c r="O582" i="5"/>
  <c r="B638" i="5"/>
  <c r="N638" i="5"/>
  <c r="Y638" i="5"/>
  <c r="O638" i="5"/>
  <c r="B971" i="5"/>
  <c r="N971" i="5"/>
  <c r="Y971" i="5"/>
  <c r="O971" i="5"/>
  <c r="B173" i="5"/>
  <c r="N173" i="5"/>
  <c r="Y173" i="5"/>
  <c r="O173" i="5"/>
  <c r="B1069" i="5"/>
  <c r="N1069" i="5"/>
  <c r="Y1069" i="5"/>
  <c r="O1069" i="5"/>
  <c r="B132" i="5"/>
  <c r="N132" i="5"/>
  <c r="Y132" i="5"/>
  <c r="O132" i="5"/>
  <c r="B585" i="5"/>
  <c r="N585" i="5"/>
  <c r="Y585" i="5"/>
  <c r="O585" i="5"/>
  <c r="B29" i="5"/>
  <c r="N29" i="5"/>
  <c r="Y29" i="5"/>
  <c r="O29" i="5"/>
  <c r="B1250" i="5"/>
  <c r="N1250" i="5"/>
  <c r="Y1250" i="5"/>
  <c r="O1250" i="5"/>
  <c r="B884" i="5"/>
  <c r="N884" i="5"/>
  <c r="Y884" i="5"/>
  <c r="O884" i="5"/>
  <c r="B868" i="5"/>
  <c r="N868" i="5"/>
  <c r="Y868" i="5"/>
  <c r="O868" i="5"/>
  <c r="B622" i="5"/>
  <c r="N622" i="5"/>
  <c r="Y622" i="5"/>
  <c r="O622" i="5"/>
  <c r="B861" i="5"/>
  <c r="N861" i="5"/>
  <c r="Y861" i="5"/>
  <c r="O861" i="5"/>
  <c r="B62" i="5"/>
  <c r="N62" i="5"/>
  <c r="Y62" i="5"/>
  <c r="O62" i="5"/>
  <c r="B751" i="5"/>
  <c r="N751" i="5"/>
  <c r="O170" i="7"/>
  <c r="Y751" i="5"/>
  <c r="O751" i="5"/>
  <c r="B580" i="5"/>
  <c r="N580" i="5"/>
  <c r="Y580" i="5"/>
  <c r="O580" i="5"/>
  <c r="B41" i="5"/>
  <c r="N41" i="5"/>
  <c r="Y41" i="5"/>
  <c r="O41" i="5"/>
  <c r="B688" i="5"/>
  <c r="N688" i="5"/>
  <c r="O245" i="7"/>
  <c r="Y688" i="5"/>
  <c r="O688" i="5"/>
  <c r="B160" i="5"/>
  <c r="N160" i="5"/>
  <c r="Y160" i="5"/>
  <c r="O160" i="5"/>
  <c r="B285" i="5"/>
  <c r="N285" i="5"/>
  <c r="Y285" i="5"/>
  <c r="O285" i="5"/>
  <c r="B716" i="5"/>
  <c r="N716" i="5"/>
  <c r="Y716" i="5"/>
  <c r="O716" i="5"/>
  <c r="B295" i="5"/>
  <c r="N295" i="5"/>
  <c r="Y295" i="5"/>
  <c r="O295" i="5"/>
  <c r="B172" i="5"/>
  <c r="N172" i="5"/>
  <c r="Y172" i="5"/>
  <c r="O172" i="5"/>
  <c r="B736" i="5"/>
  <c r="N736" i="5"/>
  <c r="O167" i="7"/>
  <c r="Y736" i="5"/>
  <c r="O736" i="5"/>
  <c r="B516" i="5"/>
  <c r="N516" i="5"/>
  <c r="Y516" i="5"/>
  <c r="O516" i="5"/>
  <c r="B513" i="5"/>
  <c r="N513" i="5"/>
  <c r="Y513" i="5"/>
  <c r="O513" i="5"/>
  <c r="B1126" i="5"/>
  <c r="N1126" i="5"/>
  <c r="O302" i="7"/>
  <c r="Y1126" i="5"/>
  <c r="O1126" i="5"/>
  <c r="B1083" i="5"/>
  <c r="N1083" i="5"/>
  <c r="O388" i="7"/>
  <c r="Y1083" i="5"/>
  <c r="O1083" i="5"/>
  <c r="B123" i="5"/>
  <c r="N123" i="5"/>
  <c r="Y123" i="5"/>
  <c r="O123" i="5"/>
  <c r="B444" i="5"/>
  <c r="N444" i="5"/>
  <c r="O152" i="7"/>
  <c r="Y444" i="5"/>
  <c r="O444" i="5"/>
  <c r="B1394" i="5"/>
  <c r="N1394" i="5"/>
  <c r="Y1394" i="5"/>
  <c r="O1394" i="5"/>
  <c r="B14" i="5"/>
  <c r="N14" i="5"/>
  <c r="Y14" i="5"/>
  <c r="O14" i="5"/>
  <c r="B174" i="5"/>
  <c r="N174" i="5"/>
  <c r="O54" i="7"/>
  <c r="Y174" i="5"/>
  <c r="O174" i="5"/>
  <c r="B118" i="5"/>
  <c r="N118" i="5"/>
  <c r="Y118" i="5"/>
  <c r="O118" i="5"/>
  <c r="B369" i="5"/>
  <c r="N369" i="5"/>
  <c r="Y369" i="5"/>
  <c r="O369" i="5"/>
  <c r="B683" i="5"/>
  <c r="N683" i="5"/>
  <c r="O242" i="7"/>
  <c r="Y683" i="5"/>
  <c r="O683" i="5"/>
  <c r="B183" i="5"/>
  <c r="N183" i="5"/>
  <c r="Y183" i="5"/>
  <c r="O183" i="5"/>
  <c r="B789" i="5"/>
  <c r="N789" i="5"/>
  <c r="Y789" i="5"/>
  <c r="O789" i="5"/>
  <c r="B230" i="5"/>
  <c r="N230" i="5"/>
  <c r="O35" i="7"/>
  <c r="Y230" i="5"/>
  <c r="O230" i="5"/>
  <c r="B900" i="5"/>
  <c r="N900" i="5"/>
  <c r="Y900" i="5"/>
  <c r="O900" i="5"/>
  <c r="B708" i="5"/>
  <c r="N708" i="5"/>
  <c r="Y708" i="5"/>
  <c r="O708" i="5"/>
  <c r="B838" i="5"/>
  <c r="N838" i="5"/>
  <c r="Y838" i="5"/>
  <c r="O838" i="5"/>
  <c r="B1096" i="5"/>
  <c r="N1096" i="5"/>
  <c r="Y1096" i="5"/>
  <c r="O1096" i="5"/>
  <c r="B509" i="5"/>
  <c r="N509" i="5"/>
  <c r="Y509" i="5"/>
  <c r="O509" i="5"/>
  <c r="B924" i="5"/>
  <c r="N924" i="5"/>
  <c r="Y924" i="5"/>
  <c r="O924" i="5"/>
  <c r="B102" i="5"/>
  <c r="N102" i="5"/>
  <c r="Y102" i="5"/>
  <c r="O102" i="5"/>
  <c r="B946" i="5"/>
  <c r="N946" i="5"/>
  <c r="Y946" i="5"/>
  <c r="O946" i="5"/>
  <c r="B1108" i="5"/>
  <c r="N1108" i="5"/>
  <c r="Y1108" i="5"/>
  <c r="O1108" i="5"/>
  <c r="B827" i="5"/>
  <c r="N827" i="5"/>
  <c r="O304" i="7"/>
  <c r="Y827" i="5"/>
  <c r="O827" i="5"/>
  <c r="B1146" i="5"/>
  <c r="N1146" i="5"/>
  <c r="Y1146" i="5"/>
  <c r="O1146" i="5"/>
  <c r="B867" i="5"/>
  <c r="N867" i="5"/>
  <c r="Y867" i="5"/>
  <c r="O867" i="5"/>
  <c r="B981" i="5"/>
  <c r="N981" i="5"/>
  <c r="Y981" i="5"/>
  <c r="O981" i="5"/>
  <c r="B672" i="5"/>
  <c r="N672" i="5"/>
  <c r="O240" i="7"/>
  <c r="Y672" i="5"/>
  <c r="O672" i="5"/>
  <c r="B730" i="5"/>
  <c r="N730" i="5"/>
  <c r="Y730" i="5"/>
  <c r="O730" i="5"/>
  <c r="B433" i="5"/>
  <c r="N433" i="5"/>
  <c r="Y433" i="5"/>
  <c r="O433" i="5"/>
  <c r="B70" i="5"/>
  <c r="N70" i="5"/>
  <c r="Y70" i="5"/>
  <c r="O70" i="5"/>
  <c r="B146" i="5"/>
  <c r="N146" i="5"/>
  <c r="Y146" i="5"/>
  <c r="O146" i="5"/>
  <c r="B1103" i="5"/>
  <c r="N1103" i="5"/>
  <c r="Y1103" i="5"/>
  <c r="O1103" i="5"/>
  <c r="B165" i="5"/>
  <c r="N165" i="5"/>
  <c r="Y165" i="5"/>
  <c r="O165" i="5"/>
  <c r="B310" i="5"/>
  <c r="N310" i="5"/>
  <c r="O98" i="7"/>
  <c r="Y310" i="5"/>
  <c r="O310" i="5"/>
  <c r="B820" i="5"/>
  <c r="N820" i="5"/>
  <c r="O299" i="7"/>
  <c r="Y820" i="5"/>
  <c r="O820" i="5"/>
  <c r="B1077" i="5"/>
  <c r="N1077" i="5"/>
  <c r="Y1077" i="5"/>
  <c r="O1077" i="5"/>
  <c r="B179" i="5"/>
  <c r="N179" i="5"/>
  <c r="Y179" i="5"/>
  <c r="O179" i="5"/>
  <c r="B715" i="5"/>
  <c r="N715" i="5"/>
  <c r="O162" i="7"/>
  <c r="Y715" i="5"/>
  <c r="O715" i="5"/>
  <c r="B246" i="5"/>
  <c r="N246" i="5"/>
  <c r="Y246" i="5"/>
  <c r="O246" i="5"/>
  <c r="B408" i="5"/>
  <c r="N408" i="5"/>
  <c r="Y408" i="5"/>
  <c r="O408" i="5"/>
  <c r="B1007" i="5"/>
  <c r="N1007" i="5"/>
  <c r="Y1007" i="5"/>
  <c r="O1007" i="5"/>
  <c r="B242" i="5"/>
  <c r="N242" i="5"/>
  <c r="O81" i="7"/>
  <c r="Y242" i="5"/>
  <c r="O242" i="5"/>
  <c r="B698" i="5"/>
  <c r="N698" i="5"/>
  <c r="O252" i="7"/>
  <c r="Y698" i="5"/>
  <c r="O698" i="5"/>
  <c r="B110" i="5"/>
  <c r="N110" i="5"/>
  <c r="Y110" i="5"/>
  <c r="O110" i="5"/>
  <c r="B657" i="5"/>
  <c r="N657" i="5"/>
  <c r="O142" i="7"/>
  <c r="Y657" i="5"/>
  <c r="O657" i="5"/>
  <c r="B852" i="5"/>
  <c r="N852" i="5"/>
  <c r="Y852" i="5"/>
  <c r="O852" i="5"/>
  <c r="B949" i="5"/>
  <c r="N949" i="5"/>
  <c r="Y949" i="5"/>
  <c r="O949" i="5"/>
  <c r="B692" i="5"/>
  <c r="N692" i="5"/>
  <c r="O248" i="7"/>
  <c r="Y692" i="5"/>
  <c r="O692" i="5"/>
  <c r="B414" i="5"/>
  <c r="N414" i="5"/>
  <c r="Y414" i="5"/>
  <c r="O414" i="5"/>
  <c r="B222" i="5"/>
  <c r="N222" i="5"/>
  <c r="Y222" i="5"/>
  <c r="O222" i="5"/>
  <c r="B666" i="5"/>
  <c r="N666" i="5"/>
  <c r="Y666" i="5"/>
  <c r="O666" i="5"/>
  <c r="B194" i="5"/>
  <c r="N194" i="5"/>
  <c r="Y194" i="5"/>
  <c r="O194" i="5"/>
  <c r="B707" i="5"/>
  <c r="N707" i="5"/>
  <c r="Y707" i="5"/>
  <c r="O707" i="5"/>
  <c r="B597" i="5"/>
  <c r="N597" i="5"/>
  <c r="Y597" i="5"/>
  <c r="O597" i="5"/>
  <c r="B769" i="5"/>
  <c r="N769" i="5"/>
  <c r="Y769" i="5"/>
  <c r="O769" i="5"/>
  <c r="B566" i="5"/>
  <c r="N566" i="5"/>
  <c r="Y566" i="5"/>
  <c r="O566" i="5"/>
  <c r="B821" i="5"/>
  <c r="N821" i="5"/>
  <c r="O300" i="7"/>
  <c r="Y821" i="5"/>
  <c r="O821" i="5"/>
  <c r="B691" i="5"/>
  <c r="N691" i="5"/>
  <c r="Y691" i="5"/>
  <c r="O691" i="5"/>
  <c r="B1095" i="5"/>
  <c r="N1095" i="5"/>
  <c r="Y1095" i="5"/>
  <c r="O1095" i="5"/>
  <c r="B916" i="5"/>
  <c r="N916" i="5"/>
  <c r="Y916" i="5"/>
  <c r="O916" i="5"/>
  <c r="B335" i="5"/>
  <c r="N335" i="5"/>
  <c r="Y335" i="5"/>
  <c r="O335" i="5"/>
  <c r="B501" i="5"/>
  <c r="N501" i="5"/>
  <c r="Y501" i="5"/>
  <c r="O501" i="5"/>
  <c r="B353" i="5"/>
  <c r="N353" i="5"/>
  <c r="Y353" i="5"/>
  <c r="O353" i="5"/>
  <c r="B673" i="5"/>
  <c r="N673" i="5"/>
  <c r="O143" i="7"/>
  <c r="Y673" i="5"/>
  <c r="O673" i="5"/>
  <c r="B734" i="5"/>
  <c r="N734" i="5"/>
  <c r="Y734" i="5"/>
  <c r="O734" i="5"/>
  <c r="B998" i="5"/>
  <c r="N998" i="5"/>
  <c r="Y998" i="5"/>
  <c r="O998" i="5"/>
  <c r="B880" i="5"/>
  <c r="N880" i="5"/>
  <c r="O698" i="7"/>
  <c r="Y880" i="5"/>
  <c r="O880" i="5"/>
  <c r="B933" i="5"/>
  <c r="N933" i="5"/>
  <c r="Y933" i="5"/>
  <c r="O933" i="5"/>
  <c r="B1441" i="5"/>
  <c r="N1441" i="5"/>
  <c r="Y1441" i="5"/>
  <c r="O1441" i="5"/>
  <c r="B890" i="5"/>
  <c r="N890" i="5"/>
  <c r="O208" i="7"/>
  <c r="Y890" i="5"/>
  <c r="O890" i="5"/>
  <c r="B1282" i="5"/>
  <c r="N1282" i="5"/>
  <c r="Y1282" i="5"/>
  <c r="O1282" i="5"/>
  <c r="B841" i="5"/>
  <c r="N841" i="5"/>
  <c r="Y841" i="5"/>
  <c r="O841" i="5"/>
  <c r="B605" i="5"/>
  <c r="N605" i="5"/>
  <c r="Y605" i="5"/>
  <c r="O605" i="5"/>
  <c r="B851" i="5"/>
  <c r="N851" i="5"/>
  <c r="Y851" i="5"/>
  <c r="O851" i="5"/>
  <c r="B1032" i="5"/>
  <c r="N1032" i="5"/>
  <c r="Y1032" i="5"/>
  <c r="O1032" i="5"/>
  <c r="B966" i="5"/>
  <c r="N966" i="5"/>
  <c r="Y966" i="5"/>
  <c r="O966" i="5"/>
  <c r="B487" i="5"/>
  <c r="N487" i="5"/>
  <c r="Y487" i="5"/>
  <c r="O487" i="5"/>
  <c r="B873" i="5"/>
  <c r="N873" i="5"/>
  <c r="Y873" i="5"/>
  <c r="O873" i="5"/>
  <c r="B462" i="5"/>
  <c r="N462" i="5"/>
  <c r="Y462" i="5"/>
  <c r="O462" i="5"/>
  <c r="B978" i="5"/>
  <c r="N978" i="5"/>
  <c r="Y978" i="5"/>
  <c r="O978" i="5"/>
  <c r="B136" i="5"/>
  <c r="N136" i="5"/>
  <c r="Y136" i="5"/>
  <c r="O136" i="5"/>
  <c r="B788" i="5"/>
  <c r="N788" i="5"/>
  <c r="Y788" i="5"/>
  <c r="O788" i="5"/>
  <c r="B1110" i="5"/>
  <c r="N1110" i="5"/>
  <c r="Y1110" i="5"/>
  <c r="O1110" i="5"/>
  <c r="B631" i="5"/>
  <c r="N631" i="5"/>
  <c r="Y631" i="5"/>
  <c r="O631" i="5"/>
  <c r="B724" i="5"/>
  <c r="N724" i="5"/>
  <c r="Y724" i="5"/>
  <c r="O724" i="5"/>
  <c r="B262" i="5"/>
  <c r="N262" i="5"/>
  <c r="Y262" i="5"/>
  <c r="O262" i="5"/>
  <c r="B702" i="5"/>
  <c r="N702" i="5"/>
  <c r="Y702" i="5"/>
  <c r="O702" i="5"/>
  <c r="B837" i="5"/>
  <c r="N837" i="5"/>
  <c r="Y837" i="5"/>
  <c r="O837" i="5"/>
  <c r="B1174" i="5"/>
  <c r="N1174" i="5"/>
  <c r="Y1174" i="5"/>
  <c r="O1174" i="5"/>
  <c r="B340" i="5"/>
  <c r="N340" i="5"/>
  <c r="Y340" i="5"/>
  <c r="O340" i="5"/>
  <c r="B1084" i="5"/>
  <c r="N1084" i="5"/>
  <c r="O285" i="7"/>
  <c r="Y1084" i="5"/>
  <c r="O1084" i="5"/>
  <c r="B1353" i="5"/>
  <c r="N1353" i="5"/>
  <c r="O356" i="7"/>
  <c r="Y1353" i="5"/>
  <c r="O1353" i="5"/>
  <c r="B694" i="5"/>
  <c r="N694" i="5"/>
  <c r="O250" i="7"/>
  <c r="Y694" i="5"/>
  <c r="O694" i="5"/>
  <c r="B689" i="5"/>
  <c r="N689" i="5"/>
  <c r="O246" i="7"/>
  <c r="Y689" i="5"/>
  <c r="O689" i="5"/>
  <c r="B308" i="5"/>
  <c r="N308" i="5"/>
  <c r="Y308" i="5"/>
  <c r="O308" i="5"/>
  <c r="B484" i="5"/>
  <c r="N484" i="5"/>
  <c r="Y484" i="5"/>
  <c r="O484" i="5"/>
  <c r="B983" i="5"/>
  <c r="N983" i="5"/>
  <c r="Y983" i="5"/>
  <c r="O983" i="5"/>
  <c r="B790" i="5"/>
  <c r="N790" i="5"/>
  <c r="O185" i="7"/>
  <c r="Y790" i="5"/>
  <c r="O790" i="5"/>
  <c r="B945" i="5"/>
  <c r="N945" i="5"/>
  <c r="O238" i="7"/>
  <c r="Y945" i="5"/>
  <c r="O945" i="5"/>
  <c r="B568" i="5"/>
  <c r="N568" i="5"/>
  <c r="O209" i="7"/>
  <c r="Y568" i="5"/>
  <c r="O568" i="5"/>
  <c r="B980" i="5"/>
  <c r="N980" i="5"/>
  <c r="Y980" i="5"/>
  <c r="O980" i="5"/>
  <c r="B1306" i="5"/>
  <c r="N1306" i="5"/>
  <c r="Y1306" i="5"/>
  <c r="O1306" i="5"/>
  <c r="B464" i="5"/>
  <c r="N464" i="5"/>
  <c r="O77" i="7"/>
  <c r="Y464" i="5"/>
  <c r="O464" i="5"/>
  <c r="B354" i="5"/>
  <c r="N354" i="5"/>
  <c r="Y354" i="5"/>
  <c r="O354" i="5"/>
  <c r="B395" i="5"/>
  <c r="N395" i="5"/>
  <c r="Y395" i="5"/>
  <c r="O395" i="5"/>
  <c r="B748" i="5"/>
  <c r="N748" i="5"/>
  <c r="Y748" i="5"/>
  <c r="O748" i="5"/>
  <c r="B627" i="5"/>
  <c r="N627" i="5"/>
  <c r="Y627" i="5"/>
  <c r="O627" i="5"/>
  <c r="B344" i="5"/>
  <c r="N344" i="5"/>
  <c r="Y344" i="5"/>
  <c r="O344" i="5"/>
  <c r="B523" i="5"/>
  <c r="N523" i="5"/>
  <c r="Y523" i="5"/>
  <c r="O523" i="5"/>
  <c r="B499" i="5"/>
  <c r="N499" i="5"/>
  <c r="O180" i="7"/>
  <c r="Y499" i="5"/>
  <c r="O499" i="5"/>
  <c r="B553" i="5"/>
  <c r="N553" i="5"/>
  <c r="Y553" i="5"/>
  <c r="O553" i="5"/>
  <c r="B315" i="5"/>
  <c r="N315" i="5"/>
  <c r="Y315" i="5"/>
  <c r="O315" i="5"/>
  <c r="B323" i="5"/>
  <c r="N323" i="5"/>
  <c r="Y323" i="5"/>
  <c r="O323" i="5"/>
  <c r="B434" i="5"/>
  <c r="N434" i="5"/>
  <c r="Y434" i="5"/>
  <c r="O434" i="5"/>
  <c r="B507" i="5"/>
  <c r="N507" i="5"/>
  <c r="O132" i="7"/>
  <c r="Y507" i="5"/>
  <c r="O507" i="5"/>
  <c r="B148" i="5"/>
  <c r="N148" i="5"/>
  <c r="Y148" i="5"/>
  <c r="O148" i="5"/>
  <c r="B497" i="5"/>
  <c r="N497" i="5"/>
  <c r="Y497" i="5"/>
  <c r="O497" i="5"/>
  <c r="B899" i="5"/>
  <c r="N899" i="5"/>
  <c r="O322" i="7"/>
  <c r="Y899" i="5"/>
  <c r="O899" i="5"/>
  <c r="B928" i="5"/>
  <c r="N928" i="5"/>
  <c r="O212" i="7"/>
  <c r="Y928" i="5"/>
  <c r="O928" i="5"/>
  <c r="B555" i="5"/>
  <c r="N555" i="5"/>
  <c r="Y555" i="5"/>
  <c r="O555" i="5"/>
  <c r="B738" i="5"/>
  <c r="N738" i="5"/>
  <c r="Y738" i="5"/>
  <c r="O738" i="5"/>
  <c r="B1021" i="5"/>
  <c r="N1021" i="5"/>
  <c r="Y1021" i="5"/>
  <c r="O1021" i="5"/>
  <c r="B1189" i="5"/>
  <c r="N1189" i="5"/>
  <c r="O325" i="7"/>
  <c r="Y1189" i="5"/>
  <c r="O1189" i="5"/>
  <c r="B970" i="5"/>
  <c r="N970" i="5"/>
  <c r="O241" i="7"/>
  <c r="O355" i="7"/>
  <c r="Y970" i="5"/>
  <c r="O970" i="5"/>
  <c r="B1166" i="5"/>
  <c r="N1166" i="5"/>
  <c r="Y1166" i="5"/>
  <c r="O1166" i="5"/>
  <c r="B606" i="5"/>
  <c r="N606" i="5"/>
  <c r="Y606" i="5"/>
  <c r="O606" i="5"/>
  <c r="B761" i="5"/>
  <c r="N761" i="5"/>
  <c r="Y761" i="5"/>
  <c r="O761" i="5"/>
  <c r="B930" i="5"/>
  <c r="N930" i="5"/>
  <c r="Y930" i="5"/>
  <c r="O930" i="5"/>
  <c r="B649" i="5"/>
  <c r="N649" i="5"/>
  <c r="Y649" i="5"/>
  <c r="O649" i="5"/>
  <c r="B564" i="5"/>
  <c r="N564" i="5"/>
  <c r="Y564" i="5"/>
  <c r="O564" i="5"/>
  <c r="B593" i="5"/>
  <c r="N593" i="5"/>
  <c r="O218" i="7"/>
  <c r="Y593" i="5"/>
  <c r="O593" i="5"/>
  <c r="B459" i="5"/>
  <c r="N459" i="5"/>
  <c r="Y459" i="5"/>
  <c r="O459" i="5"/>
  <c r="B352" i="5"/>
  <c r="N352" i="5"/>
  <c r="Y352" i="5"/>
  <c r="O352" i="5"/>
  <c r="B589" i="5"/>
  <c r="N589" i="5"/>
  <c r="Y589" i="5"/>
  <c r="O589" i="5"/>
  <c r="B1292" i="5"/>
  <c r="N1292" i="5"/>
  <c r="Y1292" i="5"/>
  <c r="O1292" i="5"/>
  <c r="B875" i="5"/>
  <c r="N875" i="5"/>
  <c r="Y875" i="5"/>
  <c r="O875" i="5"/>
  <c r="B333" i="5"/>
  <c r="N333" i="5"/>
  <c r="Y333" i="5"/>
  <c r="O333" i="5"/>
  <c r="B301" i="5"/>
  <c r="N301" i="5"/>
  <c r="Y301" i="5"/>
  <c r="O301" i="5"/>
  <c r="B882" i="5"/>
  <c r="N882" i="5"/>
  <c r="Y882" i="5"/>
  <c r="O882" i="5"/>
  <c r="B345" i="5"/>
  <c r="N345" i="5"/>
  <c r="O114" i="7"/>
  <c r="Y345" i="5"/>
  <c r="O345" i="5"/>
  <c r="B658" i="5"/>
  <c r="N658" i="5"/>
  <c r="Y658" i="5"/>
  <c r="O658" i="5"/>
  <c r="B646" i="5"/>
  <c r="N646" i="5"/>
  <c r="Y646" i="5"/>
  <c r="O646" i="5"/>
  <c r="B901" i="5"/>
  <c r="N901" i="5"/>
  <c r="O323" i="7"/>
  <c r="Y901" i="5"/>
  <c r="O901" i="5"/>
  <c r="B957" i="5"/>
  <c r="N957" i="5"/>
  <c r="Y957" i="5"/>
  <c r="O957" i="5"/>
  <c r="B312" i="5"/>
  <c r="N312" i="5"/>
  <c r="Y312" i="5"/>
  <c r="O312" i="5"/>
  <c r="B540" i="5"/>
  <c r="N540" i="5"/>
  <c r="O193" i="7"/>
  <c r="Y540" i="5"/>
  <c r="O540" i="5"/>
  <c r="B925" i="5"/>
  <c r="N925" i="5"/>
  <c r="Y925" i="5"/>
  <c r="O925" i="5"/>
  <c r="B1230" i="5"/>
  <c r="N1230" i="5"/>
  <c r="Y1230" i="5"/>
  <c r="O1230" i="5"/>
  <c r="B962" i="5"/>
  <c r="N962" i="5"/>
  <c r="O351" i="7"/>
  <c r="Y962" i="5"/>
  <c r="O962" i="5"/>
  <c r="B1303" i="5"/>
  <c r="N1303" i="5"/>
  <c r="O366" i="7"/>
  <c r="Y1303" i="5"/>
  <c r="O1303" i="5"/>
  <c r="B1123" i="5"/>
  <c r="N1123" i="5"/>
  <c r="O632" i="7"/>
  <c r="Y1123" i="5"/>
  <c r="O1123" i="5"/>
  <c r="B1588" i="5"/>
  <c r="N1588" i="5"/>
  <c r="Y1588" i="5"/>
  <c r="O1588" i="5"/>
  <c r="B1563" i="5"/>
  <c r="N1563" i="5"/>
  <c r="Y1563" i="5"/>
  <c r="O1563" i="5"/>
  <c r="B1175" i="5"/>
  <c r="N1175" i="5"/>
  <c r="Y1175" i="5"/>
  <c r="O1175" i="5"/>
  <c r="B1315" i="5"/>
  <c r="N1315" i="5"/>
  <c r="Y1315" i="5"/>
  <c r="O1315" i="5"/>
  <c r="B1400" i="5"/>
  <c r="N1400" i="5"/>
  <c r="Y1400" i="5"/>
  <c r="O1400" i="5"/>
  <c r="B1124" i="5"/>
  <c r="N1124" i="5"/>
  <c r="Y1124" i="5"/>
  <c r="O1124" i="5"/>
  <c r="B1341" i="5"/>
  <c r="N1341" i="5"/>
  <c r="O464" i="7"/>
  <c r="Y1341" i="5"/>
  <c r="O1341" i="5"/>
  <c r="B1271" i="5"/>
  <c r="N1271" i="5"/>
  <c r="Y1271" i="5"/>
  <c r="O1271" i="5"/>
  <c r="B1155" i="5"/>
  <c r="N1155" i="5"/>
  <c r="Y1155" i="5"/>
  <c r="O1155" i="5"/>
  <c r="B982" i="5"/>
  <c r="N982" i="5"/>
  <c r="Y982" i="5"/>
  <c r="O982" i="5"/>
  <c r="B1223" i="5"/>
  <c r="N1223" i="5"/>
  <c r="Y1223" i="5"/>
  <c r="O1223" i="5"/>
  <c r="B1238" i="5"/>
  <c r="N1238" i="5"/>
  <c r="Y1238" i="5"/>
  <c r="O1238" i="5"/>
  <c r="B1122" i="5"/>
  <c r="N1122" i="5"/>
  <c r="O338" i="7"/>
  <c r="Y1122" i="5"/>
  <c r="O1122" i="5"/>
  <c r="B1314" i="5"/>
  <c r="N1314" i="5"/>
  <c r="O396" i="7"/>
  <c r="Y1314" i="5"/>
  <c r="O1314" i="5"/>
  <c r="B1212" i="5"/>
  <c r="N1212" i="5"/>
  <c r="Y1212" i="5"/>
  <c r="O1212" i="5"/>
  <c r="B1114" i="5"/>
  <c r="N1114" i="5"/>
  <c r="O333" i="7"/>
  <c r="Y1114" i="5"/>
  <c r="O1114" i="5"/>
  <c r="B1148" i="5"/>
  <c r="N1148" i="5"/>
  <c r="Y1148" i="5"/>
  <c r="O1148" i="5"/>
  <c r="B1510" i="5"/>
  <c r="N1510" i="5"/>
  <c r="Y1510" i="5"/>
  <c r="O1510" i="5"/>
  <c r="B822" i="5"/>
  <c r="N822" i="5"/>
  <c r="Y822" i="5"/>
  <c r="O822" i="5"/>
  <c r="B1201" i="5"/>
  <c r="N1201" i="5"/>
  <c r="Y1201" i="5"/>
  <c r="O1201" i="5"/>
  <c r="B1300" i="5"/>
  <c r="N1300" i="5"/>
  <c r="O381" i="7"/>
  <c r="Y1300" i="5"/>
  <c r="O1300" i="5"/>
  <c r="B1173" i="5"/>
  <c r="N1173" i="5"/>
  <c r="Y1173" i="5"/>
  <c r="O1173" i="5"/>
  <c r="B1321" i="5"/>
  <c r="N1321" i="5"/>
  <c r="O638" i="7"/>
  <c r="Y1321" i="5"/>
  <c r="O1321" i="5"/>
  <c r="B1093" i="5"/>
  <c r="N1093" i="5"/>
  <c r="Y1093" i="5"/>
  <c r="O1093" i="5"/>
  <c r="B1023" i="5"/>
  <c r="N1023" i="5"/>
  <c r="Y1023" i="5"/>
  <c r="O1023" i="5"/>
  <c r="B1001" i="5"/>
  <c r="N1001" i="5"/>
  <c r="O309" i="7"/>
  <c r="Y1001" i="5"/>
  <c r="O1001" i="5"/>
  <c r="B1227" i="5"/>
  <c r="N1227" i="5"/>
  <c r="O631" i="7"/>
  <c r="Y1227" i="5"/>
  <c r="O1227" i="5"/>
  <c r="B1029" i="5"/>
  <c r="N1029" i="5"/>
  <c r="O374" i="7"/>
  <c r="Y1029" i="5"/>
  <c r="O1029" i="5"/>
  <c r="B1088" i="5"/>
  <c r="N1088" i="5"/>
  <c r="Y1088" i="5"/>
  <c r="O1088" i="5"/>
  <c r="B936" i="5"/>
  <c r="N936" i="5"/>
  <c r="Y936" i="5"/>
  <c r="O936" i="5"/>
  <c r="B1294" i="5"/>
  <c r="N1294" i="5"/>
  <c r="Y1294" i="5"/>
  <c r="O1294" i="5"/>
  <c r="B844" i="5"/>
  <c r="N844" i="5"/>
  <c r="Y844" i="5"/>
  <c r="O844" i="5"/>
  <c r="B1540" i="5"/>
  <c r="N1540" i="5"/>
  <c r="Y1540" i="5"/>
  <c r="O1540" i="5"/>
  <c r="B1333" i="5"/>
  <c r="N1333" i="5"/>
  <c r="Y1333" i="5"/>
  <c r="O1333" i="5"/>
  <c r="B405" i="5"/>
  <c r="N405" i="5"/>
  <c r="Y405" i="5"/>
  <c r="O405" i="5"/>
  <c r="B1571" i="5"/>
  <c r="N1571" i="5"/>
  <c r="Y1571" i="5"/>
  <c r="O1571" i="5"/>
  <c r="B1324" i="5"/>
  <c r="N1324" i="5"/>
  <c r="Y1324" i="5"/>
  <c r="O1324" i="5"/>
  <c r="B1264" i="5"/>
  <c r="N1264" i="5"/>
  <c r="Y1264" i="5"/>
  <c r="O1264" i="5"/>
  <c r="B1229" i="5"/>
  <c r="N1229" i="5"/>
  <c r="Y1229" i="5"/>
  <c r="O1229" i="5"/>
  <c r="B1241" i="5"/>
  <c r="N1241" i="5"/>
  <c r="Y1241" i="5"/>
  <c r="O1241" i="5"/>
  <c r="B1266" i="5"/>
  <c r="N1266" i="5"/>
  <c r="Y1266" i="5"/>
  <c r="O1266" i="5"/>
  <c r="B1262" i="5"/>
  <c r="N1262" i="5"/>
  <c r="Y1262" i="5"/>
  <c r="O1262" i="5"/>
  <c r="B1070" i="5"/>
  <c r="N1070" i="5"/>
  <c r="Y1070" i="5"/>
  <c r="O1070" i="5"/>
  <c r="B1270" i="5"/>
  <c r="N1270" i="5"/>
  <c r="Y1270" i="5"/>
  <c r="O1270" i="5"/>
  <c r="B999" i="5"/>
  <c r="N999" i="5"/>
  <c r="Y999" i="5"/>
  <c r="O999" i="5"/>
  <c r="B892" i="5"/>
  <c r="N892" i="5"/>
  <c r="Y892" i="5"/>
  <c r="O892" i="5"/>
  <c r="B1354" i="5"/>
  <c r="N1354" i="5"/>
  <c r="Y1354" i="5"/>
  <c r="O1354" i="5"/>
  <c r="B1228" i="5"/>
  <c r="N1228" i="5"/>
  <c r="Y1228" i="5"/>
  <c r="O1228" i="5"/>
  <c r="B1248" i="5"/>
  <c r="N1248" i="5"/>
  <c r="Y1248" i="5"/>
  <c r="O1248" i="5"/>
  <c r="B1483" i="5"/>
  <c r="N1483" i="5"/>
  <c r="Y1483" i="5"/>
  <c r="O1483" i="5"/>
  <c r="B1281" i="5"/>
  <c r="N1281" i="5"/>
  <c r="Y1281" i="5"/>
  <c r="O1281" i="5"/>
  <c r="B630" i="5"/>
  <c r="N630" i="5"/>
  <c r="Y630" i="5"/>
  <c r="O630" i="5"/>
  <c r="B1260" i="5"/>
  <c r="N1260" i="5"/>
  <c r="Y1260" i="5"/>
  <c r="O1260" i="5"/>
  <c r="B1020" i="5"/>
  <c r="N1020" i="5"/>
  <c r="O371" i="7"/>
  <c r="Y1020" i="5"/>
  <c r="O1020" i="5"/>
  <c r="B1211" i="5"/>
  <c r="N1211" i="5"/>
  <c r="O427" i="7"/>
  <c r="Y1211" i="5"/>
  <c r="O1211" i="5"/>
  <c r="B1362" i="5"/>
  <c r="N1362" i="5"/>
  <c r="Y1362" i="5"/>
  <c r="O1362" i="5"/>
  <c r="B1283" i="5"/>
  <c r="N1283" i="5"/>
  <c r="Y1283" i="5"/>
  <c r="O1283" i="5"/>
  <c r="B1310" i="5"/>
  <c r="N1310" i="5"/>
  <c r="Y1310" i="5"/>
  <c r="O1310" i="5"/>
  <c r="B1051" i="5"/>
  <c r="N1051" i="5"/>
  <c r="Y1051" i="5"/>
  <c r="O1051" i="5"/>
  <c r="B1025" i="5"/>
  <c r="N1025" i="5"/>
  <c r="Y1025" i="5"/>
  <c r="O1025" i="5"/>
  <c r="B1217" i="5"/>
  <c r="N1217" i="5"/>
  <c r="Y1217" i="5"/>
  <c r="O1217" i="5"/>
  <c r="B1459" i="5"/>
  <c r="N1459" i="5"/>
  <c r="Y1459" i="5"/>
  <c r="O1459" i="5"/>
  <c r="B1219" i="5"/>
  <c r="N1219" i="5"/>
  <c r="Y1219" i="5"/>
  <c r="O1219" i="5"/>
  <c r="B1339" i="5"/>
  <c r="N1339" i="5"/>
  <c r="Y1339" i="5"/>
  <c r="O1339" i="5"/>
  <c r="B1247" i="5"/>
  <c r="N1247" i="5"/>
  <c r="Y1247" i="5"/>
  <c r="O1247" i="5"/>
  <c r="B1317" i="5"/>
  <c r="N1317" i="5"/>
  <c r="Y1317" i="5"/>
  <c r="O1317" i="5"/>
  <c r="B1409" i="5"/>
  <c r="N1409" i="5"/>
  <c r="Y1409" i="5"/>
  <c r="O1409" i="5"/>
  <c r="B1322" i="5"/>
  <c r="N1322" i="5"/>
  <c r="Y1322" i="5"/>
  <c r="O1322" i="5"/>
  <c r="B1379" i="5"/>
  <c r="N1379" i="5"/>
  <c r="Y1379" i="5"/>
  <c r="O1379" i="5"/>
  <c r="B1368" i="5"/>
  <c r="N1368" i="5"/>
  <c r="O664" i="7"/>
  <c r="O475" i="7"/>
  <c r="Y1368" i="5"/>
  <c r="O1368" i="5"/>
  <c r="B1380" i="5"/>
  <c r="N1380" i="5"/>
  <c r="Y1380" i="5"/>
  <c r="O1380" i="5"/>
  <c r="B1481" i="5"/>
  <c r="N1481" i="5"/>
  <c r="Y1481" i="5"/>
  <c r="O1481" i="5"/>
  <c r="B1327" i="5"/>
  <c r="N1327" i="5"/>
  <c r="Y1327" i="5"/>
  <c r="O1327" i="5"/>
  <c r="B1390" i="5"/>
  <c r="N1390" i="5"/>
  <c r="O606" i="7"/>
  <c r="Y1390" i="5"/>
  <c r="O1390" i="5"/>
  <c r="B964" i="5"/>
  <c r="N964" i="5"/>
  <c r="O352" i="7"/>
  <c r="Y964" i="5"/>
  <c r="O964" i="5"/>
  <c r="B913" i="5"/>
  <c r="N913" i="5"/>
  <c r="Y913" i="5"/>
  <c r="O913" i="5"/>
  <c r="B1307" i="5"/>
  <c r="N1307" i="5"/>
  <c r="Y1307" i="5"/>
  <c r="O1307" i="5"/>
  <c r="B1295" i="5"/>
  <c r="N1295" i="5"/>
  <c r="Y1295" i="5"/>
  <c r="O1295" i="5"/>
  <c r="B1337" i="5"/>
  <c r="N1337" i="5"/>
  <c r="Y1337" i="5"/>
  <c r="O1337" i="5"/>
  <c r="B1405" i="5"/>
  <c r="N1405" i="5"/>
  <c r="Y1405" i="5"/>
  <c r="O1405" i="5"/>
  <c r="B1455" i="5"/>
  <c r="N1455" i="5"/>
  <c r="Y1455" i="5"/>
  <c r="O1455" i="5"/>
  <c r="B361" i="5"/>
  <c r="N361" i="5"/>
  <c r="Y361" i="5"/>
  <c r="O361" i="5"/>
  <c r="B1267" i="5"/>
  <c r="N1267" i="5"/>
  <c r="Y1267" i="5"/>
  <c r="O1267" i="5"/>
  <c r="B1410" i="5"/>
  <c r="N1410" i="5"/>
  <c r="O490" i="7"/>
  <c r="Y1410" i="5"/>
  <c r="O1410" i="5"/>
  <c r="B478" i="5"/>
  <c r="N478" i="5"/>
  <c r="Y478" i="5"/>
  <c r="O478" i="5"/>
  <c r="B1465" i="5"/>
  <c r="N1465" i="5"/>
  <c r="Y1465" i="5"/>
  <c r="O1465" i="5"/>
  <c r="B1492" i="5"/>
  <c r="N1492" i="5"/>
  <c r="Y1492" i="5"/>
  <c r="O1492" i="5"/>
  <c r="B1488" i="5"/>
  <c r="N1488" i="5"/>
  <c r="Y1488" i="5"/>
  <c r="O1488" i="5"/>
  <c r="B1389" i="5"/>
  <c r="N1389" i="5"/>
  <c r="Y1389" i="5"/>
  <c r="O1389" i="5"/>
  <c r="B1447" i="5"/>
  <c r="N1447" i="5"/>
  <c r="Y1447" i="5"/>
  <c r="O1447" i="5"/>
  <c r="B1386" i="5"/>
  <c r="N1386" i="5"/>
  <c r="Y1386" i="5"/>
  <c r="O1386" i="5"/>
  <c r="B1177" i="5"/>
  <c r="N1177" i="5"/>
  <c r="Y1177" i="5"/>
  <c r="O1177" i="5"/>
  <c r="B1373" i="5"/>
  <c r="N1373" i="5"/>
  <c r="O477" i="7"/>
  <c r="Y1373" i="5"/>
  <c r="O1373" i="5"/>
  <c r="B1418" i="5"/>
  <c r="N1418" i="5"/>
  <c r="O420" i="7"/>
  <c r="Y1418" i="5"/>
  <c r="O1418" i="5"/>
  <c r="B1371" i="5"/>
  <c r="N1371" i="5"/>
  <c r="Y1371" i="5"/>
  <c r="O1371" i="5"/>
  <c r="B1277" i="5"/>
  <c r="N1277" i="5"/>
  <c r="Y1277" i="5"/>
  <c r="O1277" i="5"/>
  <c r="B455" i="5"/>
  <c r="N455" i="5"/>
  <c r="O159" i="7"/>
  <c r="Y455" i="5"/>
  <c r="O455" i="5"/>
  <c r="B330" i="5"/>
  <c r="N330" i="5"/>
  <c r="Y330" i="5"/>
  <c r="O330" i="5"/>
  <c r="B1469" i="5"/>
  <c r="N1469" i="5"/>
  <c r="Y1469" i="5"/>
  <c r="O1469" i="5"/>
  <c r="B470" i="5"/>
  <c r="N470" i="5"/>
  <c r="Y470" i="5"/>
  <c r="O470" i="5"/>
  <c r="B1401" i="5"/>
  <c r="N1401" i="5"/>
  <c r="Y1401" i="5"/>
  <c r="O1401" i="5"/>
  <c r="B1218" i="5"/>
  <c r="N1218" i="5"/>
  <c r="Y1218" i="5"/>
  <c r="O1218" i="5"/>
  <c r="B1477" i="5"/>
  <c r="N1477" i="5"/>
  <c r="Y1477" i="5"/>
  <c r="O1477" i="5"/>
  <c r="B1408" i="5"/>
  <c r="N1408" i="5"/>
  <c r="Y1408" i="5"/>
  <c r="O1408" i="5"/>
  <c r="B380" i="5"/>
  <c r="N380" i="5"/>
  <c r="Y380" i="5"/>
  <c r="O380" i="5"/>
  <c r="B397" i="5"/>
  <c r="N397" i="5"/>
  <c r="Y397" i="5"/>
  <c r="O397" i="5"/>
  <c r="B1316" i="5"/>
  <c r="N1316" i="5"/>
  <c r="Y1316" i="5"/>
  <c r="O1316" i="5"/>
  <c r="B1559" i="5"/>
  <c r="N1559" i="5"/>
  <c r="Y1559" i="5"/>
  <c r="O1559" i="5"/>
  <c r="B1583" i="5"/>
  <c r="N1583" i="5"/>
  <c r="O607" i="7"/>
  <c r="Y1583" i="5"/>
  <c r="O1583" i="5"/>
  <c r="B883" i="5"/>
  <c r="N883" i="5"/>
  <c r="Y883" i="5"/>
  <c r="O883" i="5"/>
  <c r="B811" i="5"/>
  <c r="N811" i="5"/>
  <c r="Y811" i="5"/>
  <c r="O811" i="5"/>
  <c r="B1240" i="5"/>
  <c r="N1240" i="5"/>
  <c r="O436" i="7"/>
  <c r="Y1240" i="5"/>
  <c r="O1240" i="5"/>
  <c r="B1370" i="5"/>
  <c r="N1370" i="5"/>
  <c r="Y1370" i="5"/>
  <c r="O1370" i="5"/>
  <c r="B1072" i="5"/>
  <c r="N1072" i="5"/>
  <c r="Y1072" i="5"/>
  <c r="O1072" i="5"/>
  <c r="B5" i="5"/>
  <c r="N5" i="5"/>
  <c r="Y5" i="5"/>
  <c r="O5" i="5"/>
  <c r="B1129" i="5"/>
  <c r="N1129" i="5"/>
  <c r="Y1129" i="5"/>
  <c r="O1129" i="5"/>
  <c r="B1076" i="5"/>
  <c r="N1076" i="5"/>
  <c r="O386" i="7"/>
  <c r="Y1076" i="5"/>
  <c r="O1076" i="5"/>
  <c r="B1161" i="5"/>
  <c r="N1161" i="5"/>
  <c r="Y1161" i="5"/>
  <c r="O1161" i="5"/>
  <c r="B95" i="5"/>
  <c r="N95" i="5"/>
  <c r="Y95" i="5"/>
  <c r="O95" i="5"/>
  <c r="B1291" i="5"/>
  <c r="N1291" i="5"/>
  <c r="Y1291" i="5"/>
  <c r="O1291" i="5"/>
  <c r="B806" i="5"/>
  <c r="N806" i="5"/>
  <c r="Y806" i="5"/>
  <c r="O806" i="5"/>
  <c r="B979" i="5"/>
  <c r="N979" i="5"/>
  <c r="Y979" i="5"/>
  <c r="O979" i="5"/>
  <c r="B1259" i="5"/>
  <c r="N1259" i="5"/>
  <c r="Y1259" i="5"/>
  <c r="O1259" i="5"/>
  <c r="B18" i="5"/>
  <c r="N18" i="5"/>
  <c r="Y18" i="5"/>
  <c r="O18" i="5"/>
  <c r="B997" i="5"/>
  <c r="N997" i="5"/>
  <c r="Y997" i="5"/>
  <c r="O997" i="5"/>
  <c r="B994" i="5"/>
  <c r="N994" i="5"/>
  <c r="Y994" i="5"/>
  <c r="O994" i="5"/>
  <c r="B161" i="5"/>
  <c r="N161" i="5"/>
  <c r="Y161" i="5"/>
  <c r="O161" i="5"/>
  <c r="B1194" i="5"/>
  <c r="N1194" i="5"/>
  <c r="Y1194" i="5"/>
  <c r="O1194" i="5"/>
  <c r="B1075" i="5"/>
  <c r="N1075" i="5"/>
  <c r="Y1075" i="5"/>
  <c r="O1075" i="5"/>
  <c r="B1184" i="5"/>
  <c r="N1184" i="5"/>
  <c r="Y1184" i="5"/>
  <c r="O1184" i="5"/>
  <c r="B791" i="5"/>
  <c r="N791" i="5"/>
  <c r="O556" i="7"/>
  <c r="O292" i="7"/>
  <c r="Y791" i="5"/>
  <c r="O791" i="5"/>
  <c r="B1002" i="5"/>
  <c r="N1002" i="5"/>
  <c r="Y1002" i="5"/>
  <c r="O1002" i="5"/>
  <c r="B49" i="5"/>
  <c r="N49" i="5"/>
  <c r="Y49" i="5"/>
  <c r="O49" i="5"/>
  <c r="B733" i="5"/>
  <c r="N733" i="5"/>
  <c r="Y733" i="5"/>
  <c r="O733" i="5"/>
  <c r="B927" i="5"/>
  <c r="N927" i="5"/>
  <c r="Y927" i="5"/>
  <c r="O927" i="5"/>
  <c r="B989" i="5"/>
  <c r="N989" i="5"/>
  <c r="Y989" i="5"/>
  <c r="O989" i="5"/>
  <c r="B704" i="5"/>
  <c r="N704" i="5"/>
  <c r="Y704" i="5"/>
  <c r="O704" i="5"/>
  <c r="B211" i="5"/>
  <c r="N211" i="5"/>
  <c r="Y211" i="5"/>
  <c r="O211" i="5"/>
  <c r="B109" i="5"/>
  <c r="N109" i="5"/>
  <c r="Y109" i="5"/>
  <c r="O109" i="5"/>
  <c r="B6" i="5"/>
  <c r="N6" i="5"/>
  <c r="O4" i="7"/>
  <c r="Y6" i="5"/>
  <c r="O6" i="5"/>
  <c r="B491" i="5"/>
  <c r="N491" i="5"/>
  <c r="Y491" i="5"/>
  <c r="O491" i="5"/>
  <c r="B583" i="5"/>
  <c r="N583" i="5"/>
  <c r="Y583" i="5"/>
  <c r="O583" i="5"/>
  <c r="B1060" i="5"/>
  <c r="N1060" i="5"/>
  <c r="Y1060" i="5"/>
  <c r="O1060" i="5"/>
  <c r="B233" i="5"/>
  <c r="N233" i="5"/>
  <c r="Y233" i="5"/>
  <c r="O233" i="5"/>
  <c r="B149" i="5"/>
  <c r="N149" i="5"/>
  <c r="O58" i="7"/>
  <c r="Y149" i="5"/>
  <c r="O149" i="5"/>
  <c r="B44" i="5"/>
  <c r="N44" i="5"/>
  <c r="Y44" i="5"/>
  <c r="O44" i="5"/>
  <c r="B10" i="5"/>
  <c r="N10" i="5"/>
  <c r="Y10" i="5"/>
  <c r="O10" i="5"/>
  <c r="B229" i="5"/>
  <c r="N229" i="5"/>
  <c r="Y229" i="5"/>
  <c r="O229" i="5"/>
  <c r="B809" i="5"/>
  <c r="N809" i="5"/>
  <c r="O266" i="7"/>
  <c r="Y809" i="5"/>
  <c r="O809" i="5"/>
  <c r="B767" i="5"/>
  <c r="N767" i="5"/>
  <c r="Y767" i="5"/>
  <c r="O767" i="5"/>
  <c r="B272" i="5"/>
  <c r="N272" i="5"/>
  <c r="Y272" i="5"/>
  <c r="O272" i="5"/>
  <c r="B154" i="5"/>
  <c r="N154" i="5"/>
  <c r="Y154" i="5"/>
  <c r="O154" i="5"/>
  <c r="B1328" i="5"/>
  <c r="N1328" i="5"/>
  <c r="Y1328" i="5"/>
  <c r="O1328" i="5"/>
  <c r="B665" i="5"/>
  <c r="N665" i="5"/>
  <c r="Y665" i="5"/>
  <c r="O665" i="5"/>
  <c r="B845" i="5"/>
  <c r="N845" i="5"/>
  <c r="Y845" i="5"/>
  <c r="O845" i="5"/>
  <c r="B896" i="5"/>
  <c r="N896" i="5"/>
  <c r="Y896" i="5"/>
  <c r="O896" i="5"/>
  <c r="B92" i="5"/>
  <c r="N92" i="5"/>
  <c r="Y92" i="5"/>
  <c r="O92" i="5"/>
  <c r="B493" i="5"/>
  <c r="N493" i="5"/>
  <c r="O166" i="7"/>
  <c r="O176" i="7"/>
  <c r="Y493" i="5"/>
  <c r="O493" i="5"/>
  <c r="B1137" i="5"/>
  <c r="N1137" i="5"/>
  <c r="Y1137" i="5"/>
  <c r="O1137" i="5"/>
  <c r="B75" i="5"/>
  <c r="N75" i="5"/>
  <c r="Y75" i="5"/>
  <c r="O75" i="5"/>
  <c r="B1206" i="5"/>
  <c r="N1206" i="5"/>
  <c r="O426" i="7"/>
  <c r="Y1206" i="5"/>
  <c r="O1206" i="5"/>
  <c r="B676" i="5"/>
  <c r="N676" i="5"/>
  <c r="Y676" i="5"/>
  <c r="O676" i="5"/>
  <c r="B1207" i="5"/>
  <c r="N1207" i="5"/>
  <c r="Y1207" i="5"/>
  <c r="O1207" i="5"/>
  <c r="B958" i="5"/>
  <c r="N958" i="5"/>
  <c r="O305" i="7"/>
  <c r="Y958" i="5"/>
  <c r="O958" i="5"/>
  <c r="B1050" i="5"/>
  <c r="N1050" i="5"/>
  <c r="Y1050" i="5"/>
  <c r="O1050" i="5"/>
  <c r="B1099" i="5"/>
  <c r="N1099" i="5"/>
  <c r="O391" i="7"/>
  <c r="Y1099" i="5"/>
  <c r="O1099" i="5"/>
  <c r="B473" i="5"/>
  <c r="N473" i="5"/>
  <c r="Y473" i="5"/>
  <c r="O473" i="5"/>
  <c r="B799" i="5"/>
  <c r="N799" i="5"/>
  <c r="Y799" i="5"/>
  <c r="O799" i="5"/>
  <c r="B670" i="5"/>
  <c r="N670" i="5"/>
  <c r="Y670" i="5"/>
  <c r="O670" i="5"/>
  <c r="B942" i="5"/>
  <c r="N942" i="5"/>
  <c r="O343" i="7"/>
  <c r="Y942" i="5"/>
  <c r="O942" i="5"/>
  <c r="B985" i="5"/>
  <c r="N985" i="5"/>
  <c r="Y985" i="5"/>
  <c r="O985" i="5"/>
  <c r="B729" i="5"/>
  <c r="N729" i="5"/>
  <c r="Y729" i="5"/>
  <c r="O729" i="5"/>
  <c r="B1054" i="5"/>
  <c r="N1054" i="5"/>
  <c r="Y1054" i="5"/>
  <c r="O1054" i="5"/>
  <c r="B592" i="5"/>
  <c r="N592" i="5"/>
  <c r="O188" i="7"/>
  <c r="Y592" i="5"/>
  <c r="O592" i="5"/>
  <c r="B437" i="5"/>
  <c r="N437" i="5"/>
  <c r="Y437" i="5"/>
  <c r="O437" i="5"/>
  <c r="B471" i="5"/>
  <c r="N471" i="5"/>
  <c r="Y471" i="5"/>
  <c r="O471" i="5"/>
  <c r="B511" i="5"/>
  <c r="N511" i="5"/>
  <c r="O189" i="7"/>
  <c r="Y511" i="5"/>
  <c r="O511" i="5"/>
  <c r="B774" i="5"/>
  <c r="N774" i="5"/>
  <c r="O282" i="7"/>
  <c r="Y774" i="5"/>
  <c r="O774" i="5"/>
  <c r="B1089" i="5"/>
  <c r="N1089" i="5"/>
  <c r="Y1089" i="5"/>
  <c r="O1089" i="5"/>
  <c r="B781" i="5"/>
  <c r="N781" i="5"/>
  <c r="Y781" i="5"/>
  <c r="O781" i="5"/>
  <c r="B659" i="5"/>
  <c r="N659" i="5"/>
  <c r="Y659" i="5"/>
  <c r="O659" i="5"/>
  <c r="B984" i="5"/>
  <c r="N984" i="5"/>
  <c r="O361" i="7"/>
  <c r="Y984" i="5"/>
  <c r="O984" i="5"/>
  <c r="B995" i="5"/>
  <c r="N995" i="5"/>
  <c r="Y995" i="5"/>
  <c r="O995" i="5"/>
  <c r="B833" i="5"/>
  <c r="N833" i="5"/>
  <c r="Y833" i="5"/>
  <c r="O833" i="5"/>
  <c r="B84" i="5"/>
  <c r="N84" i="5"/>
  <c r="Y84" i="5"/>
  <c r="O84" i="5"/>
  <c r="B963" i="5"/>
  <c r="N963" i="5"/>
  <c r="Y963" i="5"/>
  <c r="O963" i="5"/>
  <c r="B504" i="5"/>
  <c r="N504" i="5"/>
  <c r="Y504" i="5"/>
  <c r="O504" i="5"/>
  <c r="B915" i="5"/>
  <c r="N915" i="5"/>
  <c r="Y915" i="5"/>
  <c r="O915" i="5"/>
  <c r="B441" i="5"/>
  <c r="N441" i="5"/>
  <c r="Y441" i="5"/>
  <c r="O441" i="5"/>
  <c r="B1066" i="5"/>
  <c r="N1066" i="5"/>
  <c r="Y1066" i="5"/>
  <c r="O1066" i="5"/>
  <c r="B917" i="5"/>
  <c r="N917" i="5"/>
  <c r="Y917" i="5"/>
  <c r="O917" i="5"/>
  <c r="B25" i="5"/>
  <c r="N25" i="5"/>
  <c r="Y25" i="5"/>
  <c r="O25" i="5"/>
  <c r="B898" i="5"/>
  <c r="N898" i="5"/>
  <c r="Y898" i="5"/>
  <c r="O898" i="5"/>
  <c r="B1071" i="5"/>
  <c r="N1071" i="5"/>
  <c r="O320" i="7"/>
  <c r="Y1071" i="5"/>
  <c r="O1071" i="5"/>
  <c r="B824" i="5"/>
  <c r="N824" i="5"/>
  <c r="Y824" i="5"/>
  <c r="O824" i="5"/>
  <c r="B745" i="5"/>
  <c r="N745" i="5"/>
  <c r="O268" i="7"/>
  <c r="Y745" i="5"/>
  <c r="O745" i="5"/>
  <c r="B746" i="5"/>
  <c r="N746" i="5"/>
  <c r="Y746" i="5"/>
  <c r="O746" i="5"/>
  <c r="B217" i="5"/>
  <c r="N217" i="5"/>
  <c r="Y217" i="5"/>
  <c r="O217" i="5"/>
  <c r="B871" i="5"/>
  <c r="N871" i="5"/>
  <c r="O280" i="7"/>
  <c r="Y871" i="5"/>
  <c r="O871" i="5"/>
  <c r="B766" i="5"/>
  <c r="N766" i="5"/>
  <c r="Y766" i="5"/>
  <c r="O766" i="5"/>
  <c r="B615" i="5"/>
  <c r="N615" i="5"/>
  <c r="Y615" i="5"/>
  <c r="O615" i="5"/>
  <c r="B94" i="5"/>
  <c r="N94" i="5"/>
  <c r="Y94" i="5"/>
  <c r="O94" i="5"/>
  <c r="B1239" i="5"/>
  <c r="N1239" i="5"/>
  <c r="O373" i="7"/>
  <c r="Y1239" i="5"/>
  <c r="O1239" i="5"/>
  <c r="B653" i="5"/>
  <c r="N653" i="5"/>
  <c r="Y653" i="5"/>
  <c r="O653" i="5"/>
  <c r="B1130" i="5"/>
  <c r="N1130" i="5"/>
  <c r="Y1130" i="5"/>
  <c r="O1130" i="5"/>
  <c r="B1028" i="5"/>
  <c r="N1028" i="5"/>
  <c r="Y1028" i="5"/>
  <c r="O1028" i="5"/>
  <c r="B815" i="5"/>
  <c r="N815" i="5"/>
  <c r="Y815" i="5"/>
  <c r="O815" i="5"/>
  <c r="B1022" i="5"/>
  <c r="N1022" i="5"/>
  <c r="O690" i="7"/>
  <c r="Y1022" i="5"/>
  <c r="O1022" i="5"/>
  <c r="B633" i="5"/>
  <c r="N633" i="5"/>
  <c r="Y633" i="5"/>
  <c r="O633" i="5"/>
  <c r="B201" i="5"/>
  <c r="N201" i="5"/>
  <c r="O65" i="7"/>
  <c r="Y201" i="5"/>
  <c r="O201" i="5"/>
  <c r="B618" i="5"/>
  <c r="N618" i="5"/>
  <c r="O654" i="7"/>
  <c r="Y618" i="5"/>
  <c r="O618" i="5"/>
  <c r="B1074" i="5"/>
  <c r="N1074" i="5"/>
  <c r="Y1074" i="5"/>
  <c r="O1074" i="5"/>
  <c r="B797" i="5"/>
  <c r="N797" i="5"/>
  <c r="O293" i="7"/>
  <c r="Y797" i="5"/>
  <c r="O797" i="5"/>
  <c r="B931" i="5"/>
  <c r="N931" i="5"/>
  <c r="O627" i="7"/>
  <c r="O332" i="7"/>
  <c r="Y931" i="5"/>
  <c r="O931" i="5"/>
  <c r="B4" i="5"/>
  <c r="N4" i="5"/>
  <c r="Y4" i="5"/>
  <c r="O4" i="5"/>
  <c r="B185" i="5"/>
  <c r="N185" i="5"/>
  <c r="Y185" i="5"/>
  <c r="O185" i="5"/>
  <c r="B720" i="5"/>
  <c r="N720" i="5"/>
  <c r="O709" i="7"/>
  <c r="Y720" i="5"/>
  <c r="O720" i="5"/>
  <c r="B929" i="5"/>
  <c r="N929" i="5"/>
  <c r="Y929" i="5"/>
  <c r="O929" i="5"/>
  <c r="B1224" i="5"/>
  <c r="N1224" i="5"/>
  <c r="O431" i="7"/>
  <c r="Y1224" i="5"/>
  <c r="O1224" i="5"/>
  <c r="B13" i="5"/>
  <c r="N13" i="5"/>
  <c r="Y13" i="5"/>
  <c r="O13" i="5"/>
  <c r="B586" i="5"/>
  <c r="N586" i="5"/>
  <c r="Y586" i="5"/>
  <c r="O586" i="5"/>
  <c r="B906" i="5"/>
  <c r="N906" i="5"/>
  <c r="Y906" i="5"/>
  <c r="O906" i="5"/>
  <c r="B561" i="5"/>
  <c r="N561" i="5"/>
  <c r="Y561" i="5"/>
  <c r="O561" i="5"/>
  <c r="B1254" i="5"/>
  <c r="N1254" i="5"/>
  <c r="Y1254" i="5"/>
  <c r="O1254" i="5"/>
  <c r="B595" i="5"/>
  <c r="N595" i="5"/>
  <c r="O220" i="7"/>
  <c r="Y595" i="5"/>
  <c r="O595" i="5"/>
  <c r="B813" i="5"/>
  <c r="N813" i="5"/>
  <c r="Y813" i="5"/>
  <c r="O813" i="5"/>
  <c r="B1062" i="5"/>
  <c r="N1062" i="5"/>
  <c r="O681" i="7"/>
  <c r="Y1062" i="5"/>
  <c r="O1062" i="5"/>
  <c r="B897" i="5"/>
  <c r="N897" i="5"/>
  <c r="Y897" i="5"/>
  <c r="O897" i="5"/>
  <c r="B300" i="5"/>
  <c r="N300" i="5"/>
  <c r="O111" i="7"/>
  <c r="Y300" i="5"/>
  <c r="O300" i="5"/>
  <c r="B579" i="5"/>
  <c r="N579" i="5"/>
  <c r="Y579" i="5"/>
  <c r="O579" i="5"/>
  <c r="B1170" i="5"/>
  <c r="N1170" i="5"/>
  <c r="Y1170" i="5"/>
  <c r="O1170" i="5"/>
  <c r="B248" i="5"/>
  <c r="N248" i="5"/>
  <c r="Y248" i="5"/>
  <c r="O248" i="5"/>
  <c r="B1272" i="5"/>
  <c r="N1272" i="5"/>
  <c r="Y1272" i="5"/>
  <c r="O1272" i="5"/>
  <c r="B944" i="5"/>
  <c r="N944" i="5"/>
  <c r="Y944" i="5"/>
  <c r="O944" i="5"/>
  <c r="B421" i="5"/>
  <c r="N421" i="5"/>
  <c r="Y421" i="5"/>
  <c r="O421" i="5"/>
  <c r="B975" i="5"/>
  <c r="N975" i="5"/>
  <c r="O359" i="7"/>
  <c r="Y975" i="5"/>
  <c r="O975" i="5"/>
  <c r="B1121" i="5"/>
  <c r="N1121" i="5"/>
  <c r="Y1121" i="5"/>
  <c r="O1121" i="5"/>
  <c r="B855" i="5"/>
  <c r="N855" i="5"/>
  <c r="Y855" i="5"/>
  <c r="O855" i="5"/>
  <c r="B693" i="5"/>
  <c r="N693" i="5"/>
  <c r="Y693" i="5"/>
  <c r="O693" i="5"/>
  <c r="B578" i="5"/>
  <c r="N578" i="5"/>
  <c r="Y578" i="5"/>
  <c r="O578" i="5"/>
  <c r="B1018" i="5"/>
  <c r="N1018" i="5"/>
  <c r="Y1018" i="5"/>
  <c r="O1018" i="5"/>
  <c r="B38" i="5"/>
  <c r="N38" i="5"/>
  <c r="Y38" i="5"/>
  <c r="O38" i="5"/>
  <c r="B640" i="5"/>
  <c r="N640" i="5"/>
  <c r="Y640" i="5"/>
  <c r="O640" i="5"/>
  <c r="B223" i="5"/>
  <c r="N223" i="5"/>
  <c r="Y223" i="5"/>
  <c r="O223" i="5"/>
  <c r="B178" i="5"/>
  <c r="N178" i="5"/>
  <c r="Y178" i="5"/>
  <c r="O178" i="5"/>
  <c r="B671" i="5"/>
  <c r="N671" i="5"/>
  <c r="Y671" i="5"/>
  <c r="O671" i="5"/>
  <c r="B107" i="5"/>
  <c r="N107" i="5"/>
  <c r="Y107" i="5"/>
  <c r="O107" i="5"/>
  <c r="B1235" i="5"/>
  <c r="N1235" i="5"/>
  <c r="Y1235" i="5"/>
  <c r="O1235" i="5"/>
  <c r="B448" i="5"/>
  <c r="N448" i="5"/>
  <c r="Y448" i="5"/>
  <c r="O448" i="5"/>
  <c r="B825" i="5"/>
  <c r="N825" i="5"/>
  <c r="Y825" i="5"/>
  <c r="O825" i="5"/>
  <c r="B396" i="5"/>
  <c r="N396" i="5"/>
  <c r="Y396" i="5"/>
  <c r="O396" i="5"/>
  <c r="B357" i="5"/>
  <c r="N357" i="5"/>
  <c r="O117" i="7"/>
  <c r="Y357" i="5"/>
  <c r="O357" i="5"/>
  <c r="B1356" i="5"/>
  <c r="N1356" i="5"/>
  <c r="Y1356" i="5"/>
  <c r="O1356" i="5"/>
  <c r="B611" i="5"/>
  <c r="N611" i="5"/>
  <c r="Y611" i="5"/>
  <c r="O611" i="5"/>
  <c r="B477" i="5"/>
  <c r="N477" i="5"/>
  <c r="O745" i="7"/>
  <c r="Y477" i="5"/>
  <c r="O477" i="5"/>
  <c r="B476" i="5"/>
  <c r="N476" i="5"/>
  <c r="O141" i="7"/>
  <c r="Y476" i="5"/>
  <c r="O476" i="5"/>
  <c r="B492" i="5"/>
  <c r="N492" i="5"/>
  <c r="Y492" i="5"/>
  <c r="O492" i="5"/>
  <c r="B664" i="5"/>
  <c r="N664" i="5"/>
  <c r="Y664" i="5"/>
  <c r="O664" i="5"/>
  <c r="B35" i="5"/>
  <c r="N35" i="5"/>
  <c r="Y35" i="5"/>
  <c r="O35" i="5"/>
  <c r="B249" i="5"/>
  <c r="N249" i="5"/>
  <c r="Y249" i="5"/>
  <c r="O249" i="5"/>
  <c r="B164" i="5"/>
  <c r="N164" i="5"/>
  <c r="Y164" i="5"/>
  <c r="O164" i="5"/>
  <c r="B47" i="5"/>
  <c r="N47" i="5"/>
  <c r="Y47" i="5"/>
  <c r="O47" i="5"/>
  <c r="B642" i="5"/>
  <c r="N642" i="5"/>
  <c r="Y642" i="5"/>
  <c r="O642" i="5"/>
  <c r="B794" i="5"/>
  <c r="N794" i="5"/>
  <c r="Y794" i="5"/>
  <c r="O794" i="5"/>
  <c r="B905" i="5"/>
  <c r="N905" i="5"/>
  <c r="Y905" i="5"/>
  <c r="O905" i="5"/>
  <c r="B614" i="5"/>
  <c r="N614" i="5"/>
  <c r="Y614" i="5"/>
  <c r="O614" i="5"/>
  <c r="B956" i="5"/>
  <c r="N956" i="5"/>
  <c r="Y956" i="5"/>
  <c r="O956" i="5"/>
  <c r="B332" i="5"/>
  <c r="N332" i="5"/>
  <c r="Y332" i="5"/>
  <c r="O332" i="5"/>
  <c r="B11" i="5"/>
  <c r="N11" i="5"/>
  <c r="Y11" i="5"/>
  <c r="O11" i="5"/>
  <c r="B1202" i="5"/>
  <c r="N1202" i="5"/>
  <c r="O659" i="7"/>
  <c r="Y1202" i="5"/>
  <c r="O1202" i="5"/>
  <c r="B316" i="5"/>
  <c r="N316" i="5"/>
  <c r="O119" i="7"/>
  <c r="Y316" i="5"/>
  <c r="O316" i="5"/>
  <c r="B104" i="5"/>
  <c r="N104" i="5"/>
  <c r="Y104" i="5"/>
  <c r="O104" i="5"/>
  <c r="B72" i="5"/>
  <c r="N72" i="5"/>
  <c r="Y72" i="5"/>
  <c r="O72" i="5"/>
  <c r="B7" i="5"/>
  <c r="N7" i="5"/>
  <c r="Y7" i="5"/>
  <c r="O7" i="5"/>
  <c r="B88" i="5"/>
  <c r="N88" i="5"/>
  <c r="Y88" i="5"/>
  <c r="O88" i="5"/>
  <c r="B1149" i="5"/>
  <c r="N1149" i="5"/>
  <c r="Y1149" i="5"/>
  <c r="O1149" i="5"/>
  <c r="B186" i="5"/>
  <c r="N186" i="5"/>
  <c r="Y186" i="5"/>
  <c r="O186" i="5"/>
  <c r="B1209" i="5"/>
  <c r="N1209" i="5"/>
  <c r="Y1209" i="5"/>
  <c r="O1209" i="5"/>
  <c r="B1182" i="5"/>
  <c r="N1182" i="5"/>
  <c r="O358" i="7"/>
  <c r="Y1182" i="5"/>
  <c r="O1182" i="5"/>
  <c r="B79" i="5"/>
  <c r="N79" i="5"/>
  <c r="Y79" i="5"/>
  <c r="O79" i="5"/>
  <c r="B418" i="5"/>
  <c r="N418" i="5"/>
  <c r="Y418" i="5"/>
  <c r="O418" i="5"/>
  <c r="B1417" i="5"/>
  <c r="N1417" i="5"/>
  <c r="O702" i="7"/>
  <c r="Y1417" i="5"/>
  <c r="O1417" i="5"/>
  <c r="B684" i="5"/>
  <c r="N684" i="5"/>
  <c r="Y684" i="5"/>
  <c r="O684" i="5"/>
  <c r="B8" i="5"/>
  <c r="N8" i="5"/>
  <c r="Y8" i="5"/>
  <c r="O8" i="5"/>
  <c r="B297" i="5"/>
  <c r="N297" i="5"/>
  <c r="O99" i="7"/>
  <c r="Y297" i="5"/>
  <c r="O297" i="5"/>
  <c r="B636" i="5"/>
  <c r="N636" i="5"/>
  <c r="Y636" i="5"/>
  <c r="O636" i="5"/>
  <c r="B1301" i="5"/>
  <c r="N1301" i="5"/>
  <c r="Y1301" i="5"/>
  <c r="O1301" i="5"/>
  <c r="B250" i="5"/>
  <c r="N250" i="5"/>
  <c r="Y250" i="5"/>
  <c r="O250" i="5"/>
  <c r="B1052" i="5"/>
  <c r="N1052" i="5"/>
  <c r="Y1052" i="5"/>
  <c r="O1052" i="5"/>
  <c r="B17" i="5"/>
  <c r="N17" i="5"/>
  <c r="Y17" i="5"/>
  <c r="O17" i="5"/>
  <c r="B1305" i="5"/>
  <c r="N1305" i="5"/>
  <c r="Y1305" i="5"/>
  <c r="O1305" i="5"/>
  <c r="B1151" i="5"/>
  <c r="N1151" i="5"/>
  <c r="Y1151" i="5"/>
  <c r="O1151" i="5"/>
  <c r="B1319" i="5"/>
  <c r="N1319" i="5"/>
  <c r="Y1319" i="5"/>
  <c r="O1319" i="5"/>
  <c r="B52" i="5"/>
  <c r="N52" i="5"/>
  <c r="Y52" i="5"/>
  <c r="O52" i="5"/>
  <c r="B1134" i="5"/>
  <c r="N1134" i="5"/>
  <c r="O404" i="7"/>
  <c r="Y1134" i="5"/>
  <c r="O1134" i="5"/>
  <c r="B1188" i="5"/>
  <c r="N1188" i="5"/>
  <c r="Y1188" i="5"/>
  <c r="O1188" i="5"/>
  <c r="B988" i="5"/>
  <c r="N988" i="5"/>
  <c r="Y988" i="5"/>
  <c r="O988" i="5"/>
  <c r="B1017" i="5"/>
  <c r="N1017" i="5"/>
  <c r="Y1017" i="5"/>
  <c r="O1017" i="5"/>
  <c r="B863" i="5"/>
  <c r="N863" i="5"/>
  <c r="Y863" i="5"/>
  <c r="O863" i="5"/>
  <c r="B167" i="5"/>
  <c r="N167" i="5"/>
  <c r="Y167" i="5"/>
  <c r="O167" i="5"/>
  <c r="B1178" i="5"/>
  <c r="N1178" i="5"/>
  <c r="O419" i="7"/>
  <c r="Y1178" i="5"/>
  <c r="O1178" i="5"/>
  <c r="B679" i="5"/>
  <c r="N679" i="5"/>
  <c r="Y679" i="5"/>
  <c r="O679" i="5"/>
  <c r="B162" i="5"/>
  <c r="N162" i="5"/>
  <c r="O712" i="7"/>
  <c r="Y162" i="5"/>
  <c r="O162" i="5"/>
  <c r="B685" i="5"/>
  <c r="N685" i="5"/>
  <c r="Y685" i="5"/>
  <c r="O685" i="5"/>
  <c r="B73" i="5"/>
  <c r="N73" i="5"/>
  <c r="Y73" i="5"/>
  <c r="O73" i="5"/>
  <c r="B101" i="5"/>
  <c r="N101" i="5"/>
  <c r="Y101" i="5"/>
  <c r="O101" i="5"/>
  <c r="B57" i="5"/>
  <c r="N57" i="5"/>
  <c r="Y57" i="5"/>
  <c r="O57" i="5"/>
  <c r="B159" i="5"/>
  <c r="N159" i="5"/>
  <c r="Y159" i="5"/>
  <c r="O159" i="5"/>
  <c r="B1150" i="5"/>
  <c r="N1150" i="5"/>
  <c r="Y1150" i="5"/>
  <c r="O1150" i="5"/>
  <c r="B1274" i="5"/>
  <c r="N1274" i="5"/>
  <c r="Y1274" i="5"/>
  <c r="O1274" i="5"/>
  <c r="B914" i="5"/>
  <c r="N914" i="5"/>
  <c r="O289" i="7"/>
  <c r="O329" i="7"/>
  <c r="Y914" i="5"/>
  <c r="O914" i="5"/>
  <c r="B274" i="5"/>
  <c r="N274" i="5"/>
  <c r="Y274" i="5"/>
  <c r="O274" i="5"/>
  <c r="B765" i="5"/>
  <c r="N765" i="5"/>
  <c r="Y765" i="5"/>
  <c r="O765" i="5"/>
  <c r="B1101" i="5"/>
  <c r="N1101" i="5"/>
  <c r="O393" i="7"/>
  <c r="Y1101" i="5"/>
  <c r="O1101" i="5"/>
  <c r="B184" i="5"/>
  <c r="N184" i="5"/>
  <c r="Y184" i="5"/>
  <c r="O184" i="5"/>
  <c r="B15" i="5"/>
  <c r="N15" i="5"/>
  <c r="Y15" i="5"/>
  <c r="O15" i="5"/>
  <c r="B1243" i="5"/>
  <c r="N1243" i="5"/>
  <c r="Y1243" i="5"/>
  <c r="O1243" i="5"/>
  <c r="B240" i="5"/>
  <c r="N240" i="5"/>
  <c r="Y240" i="5"/>
  <c r="O240" i="5"/>
  <c r="B1263" i="5"/>
  <c r="N1263" i="5"/>
  <c r="O444" i="7"/>
  <c r="Y1263" i="5"/>
  <c r="O1263" i="5"/>
  <c r="B1323" i="5"/>
  <c r="N1323" i="5"/>
  <c r="Y1323" i="5"/>
  <c r="O1323" i="5"/>
  <c r="B965" i="5"/>
  <c r="N965" i="5"/>
  <c r="O357" i="7"/>
  <c r="Y965" i="5"/>
  <c r="O965" i="5"/>
  <c r="B1449" i="5"/>
  <c r="N1449" i="5"/>
  <c r="Y1449" i="5"/>
  <c r="O1449" i="5"/>
  <c r="B54" i="5"/>
  <c r="N54" i="5"/>
  <c r="Y54" i="5"/>
  <c r="O54" i="5"/>
  <c r="B1160" i="5"/>
  <c r="N1160" i="5"/>
  <c r="Y1160" i="5"/>
  <c r="O1160" i="5"/>
  <c r="B879" i="5"/>
  <c r="N879" i="5"/>
  <c r="O283" i="7"/>
  <c r="Y879" i="5"/>
  <c r="O879" i="5"/>
  <c r="B1098" i="5"/>
  <c r="N1098" i="5"/>
  <c r="Y1098" i="5"/>
  <c r="O1098" i="5"/>
  <c r="B847" i="5"/>
  <c r="N847" i="5"/>
  <c r="Y847" i="5"/>
  <c r="O847" i="5"/>
  <c r="B129" i="5"/>
  <c r="N129" i="5"/>
  <c r="Y129" i="5"/>
  <c r="O129" i="5"/>
  <c r="B1171" i="5"/>
  <c r="N1171" i="5"/>
  <c r="O417" i="7"/>
  <c r="Y1171" i="5"/>
  <c r="O1171" i="5"/>
  <c r="B1005" i="5"/>
  <c r="N1005" i="5"/>
  <c r="O312" i="7"/>
  <c r="Y1005" i="5"/>
  <c r="O1005" i="5"/>
  <c r="B1344" i="5"/>
  <c r="N1344" i="5"/>
  <c r="O466" i="7"/>
  <c r="Y1344" i="5"/>
  <c r="O1344" i="5"/>
  <c r="B1284" i="5"/>
  <c r="N1284" i="5"/>
  <c r="Y1284" i="5"/>
  <c r="O1284" i="5"/>
  <c r="B1258" i="5"/>
  <c r="N1258" i="5"/>
  <c r="Y1258" i="5"/>
  <c r="O1258" i="5"/>
  <c r="B1172" i="5"/>
  <c r="N1172" i="5"/>
  <c r="Y1172" i="5"/>
  <c r="O1172" i="5"/>
  <c r="B98" i="5"/>
  <c r="N98" i="5"/>
  <c r="O643" i="7"/>
  <c r="Y98" i="5"/>
  <c r="O98" i="5"/>
  <c r="B155" i="5"/>
  <c r="N155" i="5"/>
  <c r="Y155" i="5"/>
  <c r="O155" i="5"/>
  <c r="B713" i="5"/>
  <c r="N713" i="5"/>
  <c r="O233" i="7"/>
  <c r="Y713" i="5"/>
  <c r="O713" i="5"/>
  <c r="B1191" i="5"/>
  <c r="N1191" i="5"/>
  <c r="Y1191" i="5"/>
  <c r="O1191" i="5"/>
  <c r="B1660" i="5"/>
  <c r="N1660" i="5"/>
  <c r="O514" i="7"/>
  <c r="Y1660" i="5"/>
  <c r="O1660" i="5"/>
  <c r="B1622" i="5"/>
  <c r="N1622" i="5"/>
  <c r="Y1622" i="5"/>
  <c r="O1622" i="5"/>
  <c r="B1616" i="5"/>
  <c r="N1616" i="5"/>
  <c r="Y1616" i="5"/>
  <c r="O1616" i="5"/>
  <c r="B1654" i="5"/>
  <c r="N1654" i="5"/>
  <c r="O568" i="7"/>
  <c r="Y1654" i="5"/>
  <c r="O1654" i="5"/>
  <c r="B1158" i="5"/>
  <c r="N1158" i="5"/>
  <c r="O413" i="7"/>
  <c r="Y1158" i="5"/>
  <c r="O1158" i="5"/>
  <c r="B1514" i="5"/>
  <c r="N1514" i="5"/>
  <c r="Y1514" i="5"/>
  <c r="O1514" i="5"/>
  <c r="B1391" i="5"/>
  <c r="N1391" i="5"/>
  <c r="O484" i="7"/>
  <c r="Y1391" i="5"/>
  <c r="O1391" i="5"/>
  <c r="B1468" i="5"/>
  <c r="N1468" i="5"/>
  <c r="Y1468" i="5"/>
  <c r="O1468" i="5"/>
  <c r="B1624" i="5"/>
  <c r="N1624" i="5"/>
  <c r="Y1624" i="5"/>
  <c r="O1624" i="5"/>
  <c r="B1681" i="5"/>
  <c r="N1681" i="5"/>
  <c r="Y1681" i="5"/>
  <c r="O1681" i="5"/>
  <c r="B1532" i="5"/>
  <c r="N1532" i="5"/>
  <c r="Y1532" i="5"/>
  <c r="O1532" i="5"/>
  <c r="B1369" i="5"/>
  <c r="N1369" i="5"/>
  <c r="Y1369" i="5"/>
  <c r="O1369" i="5"/>
  <c r="B1495" i="5"/>
  <c r="N1495" i="5"/>
  <c r="Y1495" i="5"/>
  <c r="O1495" i="5"/>
  <c r="B1664" i="5"/>
  <c r="N1664" i="5"/>
  <c r="O571" i="7"/>
  <c r="Y1664" i="5"/>
  <c r="O1664" i="5"/>
  <c r="B1424" i="5"/>
  <c r="N1424" i="5"/>
  <c r="Y1424" i="5"/>
  <c r="O1424" i="5"/>
  <c r="B1604" i="5"/>
  <c r="N1604" i="5"/>
  <c r="Y1604" i="5"/>
  <c r="O1604" i="5"/>
  <c r="B1509" i="5"/>
  <c r="N1509" i="5"/>
  <c r="Y1509" i="5"/>
  <c r="O1509" i="5"/>
  <c r="B1614" i="5"/>
  <c r="N1614" i="5"/>
  <c r="Y1614" i="5"/>
  <c r="O1614" i="5"/>
  <c r="B1683" i="5"/>
  <c r="N1683" i="5"/>
  <c r="Y1683" i="5"/>
  <c r="O1683" i="5"/>
  <c r="B1601" i="5"/>
  <c r="N1601" i="5"/>
  <c r="Y1601" i="5"/>
  <c r="O1601" i="5"/>
  <c r="B1586" i="5"/>
  <c r="N1586" i="5"/>
  <c r="Y1586" i="5"/>
  <c r="O1586" i="5"/>
  <c r="B1666" i="5"/>
  <c r="N1666" i="5"/>
  <c r="O572" i="7"/>
  <c r="Y1666" i="5"/>
  <c r="O1666" i="5"/>
  <c r="B1646" i="5"/>
  <c r="N1646" i="5"/>
  <c r="O648" i="7"/>
  <c r="O565" i="7"/>
  <c r="Y1646" i="5"/>
  <c r="O1646" i="5"/>
  <c r="B1649" i="5"/>
  <c r="N1649" i="5"/>
  <c r="Y1649" i="5"/>
  <c r="O1649" i="5"/>
  <c r="B850" i="5"/>
  <c r="N850" i="5"/>
  <c r="Y850" i="5"/>
  <c r="O850" i="5"/>
  <c r="B1611" i="5"/>
  <c r="N1611" i="5"/>
  <c r="Y1611" i="5"/>
  <c r="O1611" i="5"/>
  <c r="B1605" i="5"/>
  <c r="N1605" i="5"/>
  <c r="Y1605" i="5"/>
  <c r="O1605" i="5"/>
  <c r="B1554" i="5"/>
  <c r="N1554" i="5"/>
  <c r="Y1554" i="5"/>
  <c r="O1554" i="5"/>
  <c r="B1552" i="5"/>
  <c r="N1552" i="5"/>
  <c r="Y1552" i="5"/>
  <c r="O1552" i="5"/>
  <c r="B1416" i="5"/>
  <c r="N1416" i="5"/>
  <c r="O492" i="7"/>
  <c r="Y1416" i="5"/>
  <c r="O1416" i="5"/>
  <c r="B1555" i="5"/>
  <c r="N1555" i="5"/>
  <c r="Y1555" i="5"/>
  <c r="O1555" i="5"/>
  <c r="B1502" i="5"/>
  <c r="N1502" i="5"/>
  <c r="Y1502" i="5"/>
  <c r="O1502" i="5"/>
  <c r="B1671" i="5"/>
  <c r="N1671" i="5"/>
  <c r="Y1671" i="5"/>
  <c r="O1671" i="5"/>
  <c r="B1515" i="5"/>
  <c r="N1515" i="5"/>
  <c r="Y1515" i="5"/>
  <c r="O1515" i="5"/>
  <c r="B1640" i="5"/>
  <c r="N1640" i="5"/>
  <c r="Y1640" i="5"/>
  <c r="O1640" i="5"/>
  <c r="B1593" i="5"/>
  <c r="N1593" i="5"/>
  <c r="Y1593" i="5"/>
  <c r="O1593" i="5"/>
  <c r="B1566" i="5"/>
  <c r="N1566" i="5"/>
  <c r="Y1566" i="5"/>
  <c r="O1566" i="5"/>
  <c r="B1679" i="5"/>
  <c r="N1679" i="5"/>
  <c r="Y1679" i="5"/>
  <c r="O1679" i="5"/>
  <c r="B1525" i="5"/>
  <c r="N1525" i="5"/>
  <c r="Y1525" i="5"/>
  <c r="O1525" i="5"/>
  <c r="B1625" i="5"/>
  <c r="N1625" i="5"/>
  <c r="Y1625" i="5"/>
  <c r="O1625" i="5"/>
  <c r="B1663" i="5"/>
  <c r="N1663" i="5"/>
  <c r="Y1663" i="5"/>
  <c r="O1663" i="5"/>
  <c r="B1501" i="5"/>
  <c r="N1501" i="5"/>
  <c r="Y1501" i="5"/>
  <c r="O1501" i="5"/>
  <c r="B1542" i="5"/>
  <c r="N1542" i="5"/>
  <c r="O434" i="7"/>
  <c r="Y1542" i="5"/>
  <c r="O1542" i="5"/>
  <c r="B1573" i="5"/>
  <c r="N1573" i="5"/>
  <c r="Y1573" i="5"/>
  <c r="O1573" i="5"/>
  <c r="B1673" i="5"/>
  <c r="N1673" i="5"/>
  <c r="Y1673" i="5"/>
  <c r="O1673" i="5"/>
  <c r="B1606" i="5"/>
  <c r="N1606" i="5"/>
  <c r="Y1606" i="5"/>
  <c r="O1606" i="5"/>
  <c r="B1645" i="5"/>
  <c r="N1645" i="5"/>
  <c r="Y1645" i="5"/>
  <c r="O1645" i="5"/>
  <c r="B1612" i="5"/>
  <c r="N1612" i="5"/>
  <c r="O482" i="7"/>
  <c r="Y1612" i="5"/>
  <c r="O1612" i="5"/>
  <c r="B1648" i="5"/>
  <c r="N1648" i="5"/>
  <c r="Y1648" i="5"/>
  <c r="O1648" i="5"/>
  <c r="B1659" i="5"/>
  <c r="N1659" i="5"/>
  <c r="Y1659" i="5"/>
  <c r="O1659" i="5"/>
  <c r="B1520" i="5"/>
  <c r="N1520" i="5"/>
  <c r="O511" i="7"/>
  <c r="Y1520" i="5"/>
  <c r="O1520" i="5"/>
  <c r="B1668" i="5"/>
  <c r="N1668" i="5"/>
  <c r="O517" i="7"/>
  <c r="Y1668" i="5"/>
  <c r="O1668" i="5"/>
  <c r="B1669" i="5"/>
  <c r="N1669" i="5"/>
  <c r="Y1669" i="5"/>
  <c r="O1669" i="5"/>
  <c r="B1080" i="5"/>
  <c r="N1080" i="5"/>
  <c r="Y1080" i="5"/>
  <c r="O1080" i="5"/>
  <c r="B1667" i="5"/>
  <c r="N1667" i="5"/>
  <c r="O516" i="7"/>
  <c r="Y1667" i="5"/>
  <c r="O1667" i="5"/>
  <c r="B1653" i="5"/>
  <c r="N1653" i="5"/>
  <c r="Y1653" i="5"/>
  <c r="O1653" i="5"/>
  <c r="B1445" i="5"/>
  <c r="N1445" i="5"/>
  <c r="Y1445" i="5"/>
  <c r="O1445" i="5"/>
  <c r="B1225" i="5"/>
  <c r="N1225" i="5"/>
  <c r="Y1225" i="5"/>
  <c r="O1225" i="5"/>
  <c r="B1531" i="5"/>
  <c r="N1531" i="5"/>
  <c r="Y1531" i="5"/>
  <c r="O1531" i="5"/>
  <c r="B1404" i="5"/>
  <c r="N1404" i="5"/>
  <c r="Y1404" i="5"/>
  <c r="O1404" i="5"/>
  <c r="B1505" i="5"/>
  <c r="N1505" i="5"/>
  <c r="Y1505" i="5"/>
  <c r="O1505" i="5"/>
  <c r="B1345" i="5"/>
  <c r="N1345" i="5"/>
  <c r="Y1345" i="5"/>
  <c r="O1345" i="5"/>
  <c r="B1347" i="5"/>
  <c r="N1347" i="5"/>
  <c r="Y1347" i="5"/>
  <c r="O1347" i="5"/>
  <c r="B1413" i="5"/>
  <c r="N1413" i="5"/>
  <c r="Y1413" i="5"/>
  <c r="O1413" i="5"/>
  <c r="B1472" i="5"/>
  <c r="N1472" i="5"/>
  <c r="Y1472" i="5"/>
  <c r="O1472" i="5"/>
  <c r="B1471" i="5"/>
  <c r="N1471" i="5"/>
  <c r="O485" i="7"/>
  <c r="Y1471" i="5"/>
  <c r="O1471" i="5"/>
  <c r="B1393" i="5"/>
  <c r="N1393" i="5"/>
  <c r="Y1393" i="5"/>
  <c r="O1393" i="5"/>
  <c r="B1474" i="5"/>
  <c r="N1474" i="5"/>
  <c r="O487" i="7"/>
  <c r="Y1474" i="5"/>
  <c r="O1474" i="5"/>
  <c r="B1382" i="5"/>
  <c r="N1382" i="5"/>
  <c r="Y1382" i="5"/>
  <c r="O1382" i="5"/>
  <c r="B1157" i="5"/>
  <c r="N1157" i="5"/>
  <c r="Y1157" i="5"/>
  <c r="O1157" i="5"/>
  <c r="B1550" i="5"/>
  <c r="N1550" i="5"/>
  <c r="Y1550" i="5"/>
  <c r="O1550" i="5"/>
  <c r="B1246" i="5"/>
  <c r="N1246" i="5"/>
  <c r="Y1246" i="5"/>
  <c r="O1246" i="5"/>
  <c r="B1403" i="5"/>
  <c r="N1403" i="5"/>
  <c r="Y1403" i="5"/>
  <c r="O1403" i="5"/>
  <c r="B1154" i="5"/>
  <c r="N1154" i="5"/>
  <c r="Y1154" i="5"/>
  <c r="O1154" i="5"/>
  <c r="B1384" i="5"/>
  <c r="N1384" i="5"/>
  <c r="O439" i="7"/>
  <c r="Y1384" i="5"/>
  <c r="O1384" i="5"/>
  <c r="B1309" i="5"/>
  <c r="N1309" i="5"/>
  <c r="Y1309" i="5"/>
  <c r="O1309" i="5"/>
  <c r="B1363" i="5"/>
  <c r="N1363" i="5"/>
  <c r="Y1363" i="5"/>
  <c r="O1363" i="5"/>
  <c r="B1676" i="5"/>
  <c r="N1676" i="5"/>
  <c r="Y1676" i="5"/>
  <c r="O1676" i="5"/>
  <c r="B1549" i="5"/>
  <c r="N1549" i="5"/>
  <c r="O512" i="7"/>
  <c r="Y1549" i="5"/>
  <c r="O1549" i="5"/>
  <c r="B1412" i="5"/>
  <c r="N1412" i="5"/>
  <c r="O452" i="7"/>
  <c r="Y1412" i="5"/>
  <c r="O1412" i="5"/>
  <c r="B1312" i="5"/>
  <c r="N1312" i="5"/>
  <c r="Y1312" i="5"/>
  <c r="O1312" i="5"/>
  <c r="B1435" i="5"/>
  <c r="N1435" i="5"/>
  <c r="Y1435" i="5"/>
  <c r="O1435" i="5"/>
  <c r="B1430" i="5"/>
  <c r="N1430" i="5"/>
  <c r="Y1430" i="5"/>
  <c r="O1430" i="5"/>
  <c r="B1357" i="5"/>
  <c r="N1357" i="5"/>
  <c r="Y1357" i="5"/>
  <c r="O1357" i="5"/>
  <c r="B1436" i="5"/>
  <c r="N1436" i="5"/>
  <c r="Y1436" i="5"/>
  <c r="O1436" i="5"/>
  <c r="B1493" i="5"/>
  <c r="N1493" i="5"/>
  <c r="Y1493" i="5"/>
  <c r="O1493" i="5"/>
  <c r="B1372" i="5"/>
  <c r="N1372" i="5"/>
  <c r="Y1372" i="5"/>
  <c r="O1372" i="5"/>
  <c r="B1527" i="5"/>
  <c r="N1527" i="5"/>
  <c r="O507" i="7"/>
  <c r="Y1527" i="5"/>
  <c r="O1527" i="5"/>
  <c r="B1414" i="5"/>
  <c r="N1414" i="5"/>
  <c r="Y1414" i="5"/>
  <c r="O1414" i="5"/>
  <c r="B1187" i="5"/>
  <c r="N1187" i="5"/>
  <c r="Y1187" i="5"/>
  <c r="O1187" i="5"/>
  <c r="B1342" i="5"/>
  <c r="N1342" i="5"/>
  <c r="O465" i="7"/>
  <c r="Y1342" i="5"/>
  <c r="O1342" i="5"/>
  <c r="B1558" i="5"/>
  <c r="N1558" i="5"/>
  <c r="O520" i="7"/>
  <c r="Y1558" i="5"/>
  <c r="O1558" i="5"/>
  <c r="B1348" i="5"/>
  <c r="N1348" i="5"/>
  <c r="O468" i="7"/>
  <c r="Y1348" i="5"/>
  <c r="O1348" i="5"/>
  <c r="B1516" i="5"/>
  <c r="N1516" i="5"/>
  <c r="Y1516" i="5"/>
  <c r="O1516" i="5"/>
  <c r="B1120" i="5"/>
  <c r="N1120" i="5"/>
  <c r="O402" i="7"/>
  <c r="Y1120" i="5"/>
  <c r="O1120" i="5"/>
  <c r="B1392" i="5"/>
  <c r="N1392" i="5"/>
  <c r="Y1392" i="5"/>
  <c r="O1392" i="5"/>
  <c r="B1442" i="5"/>
  <c r="N1442" i="5"/>
  <c r="Y1442" i="5"/>
  <c r="O1442" i="5"/>
  <c r="B1503" i="5"/>
  <c r="N1503" i="5"/>
  <c r="O508" i="7"/>
  <c r="Y1503" i="5"/>
  <c r="O1503" i="5"/>
  <c r="B1429" i="5"/>
  <c r="N1429" i="5"/>
  <c r="Y1429" i="5"/>
  <c r="O1429" i="5"/>
  <c r="B1411" i="5"/>
  <c r="N1411" i="5"/>
  <c r="Y1411" i="5"/>
  <c r="O1411" i="5"/>
  <c r="B1512" i="5"/>
  <c r="N1512" i="5"/>
  <c r="Y1512" i="5"/>
  <c r="O1512" i="5"/>
  <c r="B1320" i="5"/>
  <c r="N1320" i="5"/>
  <c r="Y1320" i="5"/>
  <c r="O1320" i="5"/>
  <c r="B1565" i="5"/>
  <c r="N1565" i="5"/>
  <c r="Y1565" i="5"/>
  <c r="O1565" i="5"/>
  <c r="B1232" i="5"/>
  <c r="N1232" i="5"/>
  <c r="O692" i="7"/>
  <c r="Y1232" i="5"/>
  <c r="O1232" i="5"/>
  <c r="B1482" i="5"/>
  <c r="N1482" i="5"/>
  <c r="Y1482" i="5"/>
  <c r="O1482" i="5"/>
  <c r="B1376" i="5"/>
  <c r="N1376" i="5"/>
  <c r="Y1376" i="5"/>
  <c r="O1376" i="5"/>
  <c r="B1475" i="5"/>
  <c r="N1475" i="5"/>
  <c r="Y1475" i="5"/>
  <c r="O1475" i="5"/>
  <c r="B1507" i="5"/>
  <c r="N1507" i="5"/>
  <c r="Y1507" i="5"/>
  <c r="O1507" i="5"/>
  <c r="B1497" i="5"/>
  <c r="N1497" i="5"/>
  <c r="Y1497" i="5"/>
  <c r="O1497" i="5"/>
  <c r="B1387" i="5"/>
  <c r="N1387" i="5"/>
  <c r="Y1387" i="5"/>
  <c r="O1387" i="5"/>
  <c r="B1280" i="5"/>
  <c r="N1280" i="5"/>
  <c r="Y1280" i="5"/>
  <c r="O1280" i="5"/>
  <c r="B1365" i="5"/>
  <c r="N1365" i="5"/>
  <c r="Y1365" i="5"/>
  <c r="O1365" i="5"/>
  <c r="B1538" i="5"/>
  <c r="N1538" i="5"/>
  <c r="Y1538" i="5"/>
  <c r="O1538" i="5"/>
  <c r="B1105" i="5"/>
  <c r="N1105" i="5"/>
  <c r="Y1105" i="5"/>
  <c r="O1105" i="5"/>
  <c r="B1396" i="5"/>
  <c r="N1396" i="5"/>
  <c r="Y1396" i="5"/>
  <c r="O1396" i="5"/>
  <c r="B894" i="5"/>
  <c r="N894" i="5"/>
  <c r="Y894" i="5"/>
  <c r="O894" i="5"/>
  <c r="B1473" i="5"/>
  <c r="N1473" i="5"/>
  <c r="Y1473" i="5"/>
  <c r="O1473" i="5"/>
  <c r="B1165" i="5"/>
  <c r="N1165" i="5"/>
  <c r="Y1165" i="5"/>
  <c r="O1165" i="5"/>
  <c r="B1059" i="5"/>
  <c r="N1059" i="5"/>
  <c r="Y1059" i="5"/>
  <c r="O1059" i="5"/>
  <c r="B1545" i="5"/>
  <c r="N1545" i="5"/>
  <c r="Y1545" i="5"/>
  <c r="O1545" i="5"/>
  <c r="B1338" i="5"/>
  <c r="N1338" i="5"/>
  <c r="Y1338" i="5"/>
  <c r="O1338" i="5"/>
  <c r="B1278" i="5"/>
  <c r="N1278" i="5"/>
  <c r="Y1278" i="5"/>
  <c r="O1278" i="5"/>
  <c r="B1462" i="5"/>
  <c r="N1462" i="5"/>
  <c r="O502" i="7"/>
  <c r="Y1462" i="5"/>
  <c r="O1462" i="5"/>
  <c r="B1422" i="5"/>
  <c r="N1422" i="5"/>
  <c r="O456" i="7"/>
  <c r="Y1422" i="5"/>
  <c r="O1422" i="5"/>
  <c r="B1489" i="5"/>
  <c r="N1489" i="5"/>
  <c r="Y1489" i="5"/>
  <c r="O1489" i="5"/>
  <c r="B1331" i="5"/>
  <c r="N1331" i="5"/>
  <c r="Y1331" i="5"/>
  <c r="O1331" i="5"/>
  <c r="B1302" i="5"/>
  <c r="N1302" i="5"/>
  <c r="Y1302" i="5"/>
  <c r="O1302" i="5"/>
  <c r="B1486" i="5"/>
  <c r="N1486" i="5"/>
  <c r="Y1486" i="5"/>
  <c r="O1486" i="5"/>
  <c r="B1428" i="5"/>
  <c r="N1428" i="5"/>
  <c r="Y1428" i="5"/>
  <c r="O1428" i="5"/>
  <c r="B1487" i="5"/>
  <c r="N1487" i="5"/>
  <c r="Y1487" i="5"/>
  <c r="O1487" i="5"/>
  <c r="B1061" i="5"/>
  <c r="N1061" i="5"/>
  <c r="Y1061" i="5"/>
  <c r="O1061" i="5"/>
  <c r="B1251" i="5"/>
  <c r="N1251" i="5"/>
  <c r="Y1251" i="5"/>
  <c r="O1251" i="5"/>
  <c r="B1485" i="5"/>
  <c r="N1485" i="5"/>
  <c r="O491" i="7"/>
  <c r="Y1485" i="5"/>
  <c r="O1485" i="5"/>
  <c r="B1195" i="5"/>
  <c r="N1195" i="5"/>
  <c r="Y1195" i="5"/>
  <c r="O1195" i="5"/>
  <c r="B1388" i="5"/>
  <c r="N1388" i="5"/>
  <c r="Y1388" i="5"/>
  <c r="O1388" i="5"/>
  <c r="B1480" i="5"/>
  <c r="N1480" i="5"/>
  <c r="Y1480" i="5"/>
  <c r="O1480" i="5"/>
  <c r="B1518" i="5"/>
  <c r="N1518" i="5"/>
  <c r="Y1518" i="5"/>
  <c r="O1518" i="5"/>
  <c r="B1343" i="5"/>
  <c r="N1343" i="5"/>
  <c r="Y1343" i="5"/>
  <c r="O1343" i="5"/>
  <c r="B1541" i="5"/>
  <c r="N1541" i="5"/>
  <c r="Y1541" i="5"/>
  <c r="O1541" i="5"/>
  <c r="B1458" i="5"/>
  <c r="N1458" i="5"/>
  <c r="Y1458" i="5"/>
  <c r="O1458" i="5"/>
  <c r="B1607" i="5"/>
  <c r="N1607" i="5"/>
  <c r="O523" i="7"/>
  <c r="Y1607" i="5"/>
  <c r="O1607" i="5"/>
  <c r="B1117" i="5"/>
  <c r="N1117" i="5"/>
  <c r="Y1117" i="5"/>
  <c r="O1117" i="5"/>
  <c r="B1965" i="5"/>
  <c r="N1965" i="5"/>
  <c r="Y1965" i="5"/>
  <c r="O1965" i="5"/>
  <c r="B1886" i="5"/>
  <c r="N1886" i="5"/>
  <c r="Y1886" i="5"/>
  <c r="O1886" i="5"/>
  <c r="B1733" i="5"/>
  <c r="N1733" i="5"/>
  <c r="O598" i="7"/>
  <c r="Y1733" i="5"/>
  <c r="O1733" i="5"/>
  <c r="B1914" i="5"/>
  <c r="N1914" i="5"/>
  <c r="O682" i="7"/>
  <c r="Y1914" i="5"/>
  <c r="O1914" i="5"/>
  <c r="B1932" i="5"/>
  <c r="N1932" i="5"/>
  <c r="Y1932" i="5"/>
  <c r="O1932" i="5"/>
  <c r="B1898" i="5"/>
  <c r="N1898" i="5"/>
  <c r="Y1898" i="5"/>
  <c r="O1898" i="5"/>
  <c r="B1894" i="5"/>
  <c r="N1894" i="5"/>
  <c r="O637" i="7"/>
  <c r="Y1894" i="5"/>
  <c r="O1894" i="5"/>
  <c r="B1912" i="5"/>
  <c r="I1912" i="5"/>
  <c r="J1912" i="5"/>
  <c r="K1912" i="5"/>
  <c r="M1912" i="5"/>
  <c r="L1912" i="5"/>
  <c r="N1912" i="5"/>
  <c r="Y1912" i="5"/>
  <c r="O1912" i="5"/>
  <c r="B1829" i="5"/>
  <c r="N1829" i="5"/>
  <c r="O602" i="7"/>
  <c r="O645" i="7"/>
  <c r="Y1829" i="5"/>
  <c r="O1829" i="5"/>
  <c r="B1966" i="5"/>
  <c r="N1966" i="5"/>
  <c r="Y1966" i="5"/>
  <c r="O1966" i="5"/>
  <c r="B1853" i="5"/>
  <c r="N1853" i="5"/>
  <c r="Y1853" i="5"/>
  <c r="O1853" i="5"/>
  <c r="B2041" i="5"/>
  <c r="N2041" i="5"/>
  <c r="O740" i="7"/>
  <c r="Y2041" i="5"/>
  <c r="O2041" i="5"/>
  <c r="B1919" i="5"/>
  <c r="I1919" i="5"/>
  <c r="J1919" i="5"/>
  <c r="K1919" i="5"/>
  <c r="M1919" i="5"/>
  <c r="L1919" i="5"/>
  <c r="N1919" i="5"/>
  <c r="O684" i="7"/>
  <c r="Y1919" i="5"/>
  <c r="O1919" i="5"/>
  <c r="B1755" i="5"/>
  <c r="N1755" i="5"/>
  <c r="Y1755" i="5"/>
  <c r="O1755" i="5"/>
  <c r="B2036" i="5"/>
  <c r="I2036" i="5"/>
  <c r="J2036" i="5"/>
  <c r="K2036" i="5"/>
  <c r="M2036" i="5"/>
  <c r="L2036" i="5"/>
  <c r="N2036" i="5"/>
  <c r="Y2036" i="5"/>
  <c r="O2036" i="5"/>
  <c r="B2043" i="5"/>
  <c r="N2043" i="5"/>
  <c r="Y2043" i="5"/>
  <c r="O2043" i="5"/>
  <c r="B2094" i="5"/>
  <c r="N2094" i="5"/>
  <c r="Y2094" i="5"/>
  <c r="O2094" i="5"/>
  <c r="B2090" i="5"/>
  <c r="N2090" i="5"/>
  <c r="Y2090" i="5"/>
  <c r="O2090" i="5"/>
  <c r="B1800" i="5"/>
  <c r="N1800" i="5"/>
  <c r="Y1800" i="5"/>
  <c r="O1800" i="5"/>
  <c r="B2066" i="5"/>
  <c r="N2066" i="5"/>
  <c r="Y2066" i="5"/>
  <c r="O2066" i="5"/>
  <c r="B1937" i="5"/>
  <c r="I1937" i="5"/>
  <c r="J1937" i="5"/>
  <c r="K1937" i="5"/>
  <c r="M1937" i="5"/>
  <c r="L1937" i="5"/>
  <c r="N1937" i="5"/>
  <c r="Y1937" i="5"/>
  <c r="O1937" i="5"/>
  <c r="B1865" i="5"/>
  <c r="N1865" i="5"/>
  <c r="Y1865" i="5"/>
  <c r="O1865" i="5"/>
  <c r="B2051" i="5"/>
  <c r="N2051" i="5"/>
  <c r="Y2051" i="5"/>
  <c r="O2051" i="5"/>
  <c r="B2040" i="5"/>
  <c r="I2040" i="5"/>
  <c r="J2040" i="5"/>
  <c r="K2040" i="5"/>
  <c r="M2040" i="5"/>
  <c r="L2040" i="5"/>
  <c r="N2040" i="5"/>
  <c r="O739" i="7"/>
  <c r="Y2040" i="5"/>
  <c r="O2040" i="5"/>
  <c r="B1858" i="5"/>
  <c r="I1858" i="5"/>
  <c r="J1858" i="5"/>
  <c r="K1858" i="5"/>
  <c r="M1858" i="5"/>
  <c r="L1858" i="5"/>
  <c r="N1858" i="5"/>
  <c r="Y1858" i="5"/>
  <c r="O1858" i="5"/>
  <c r="B2013" i="5"/>
  <c r="I2013" i="5"/>
  <c r="J2013" i="5"/>
  <c r="K2013" i="5"/>
  <c r="M2013" i="5"/>
  <c r="L2013" i="5"/>
  <c r="N2013" i="5"/>
  <c r="O722" i="7"/>
  <c r="Y2013" i="5"/>
  <c r="O2013" i="5"/>
  <c r="B2096" i="5"/>
  <c r="I2096" i="5"/>
  <c r="J2096" i="5"/>
  <c r="K2096" i="5"/>
  <c r="M2096" i="5"/>
  <c r="L2096" i="5"/>
  <c r="N2096" i="5"/>
  <c r="Y2096" i="5"/>
  <c r="O2096" i="5"/>
  <c r="B1869" i="5"/>
  <c r="N1869" i="5"/>
  <c r="Y1869" i="5"/>
  <c r="O1869" i="5"/>
  <c r="B1728" i="5"/>
  <c r="N1728" i="5"/>
  <c r="Y1728" i="5"/>
  <c r="O1728" i="5"/>
  <c r="B1941" i="5"/>
  <c r="N1941" i="5"/>
  <c r="Y1941" i="5"/>
  <c r="O1941" i="5"/>
  <c r="B1986" i="5"/>
  <c r="I1986" i="5"/>
  <c r="J1986" i="5"/>
  <c r="K1986" i="5"/>
  <c r="M1986" i="5"/>
  <c r="L1986" i="5"/>
  <c r="N1986" i="5"/>
  <c r="Y1986" i="5"/>
  <c r="O1986" i="5"/>
  <c r="B1792" i="5"/>
  <c r="I1792" i="5"/>
  <c r="J1792" i="5"/>
  <c r="K1792" i="5"/>
  <c r="M1792" i="5"/>
  <c r="L1792" i="5"/>
  <c r="N1792" i="5"/>
  <c r="O578" i="7"/>
  <c r="Y1792" i="5"/>
  <c r="O1792" i="5"/>
  <c r="B1766" i="5"/>
  <c r="N1766" i="5"/>
  <c r="Y1766" i="5"/>
  <c r="O1766" i="5"/>
  <c r="B1809" i="5"/>
  <c r="N1809" i="5"/>
  <c r="Y1809" i="5"/>
  <c r="O1809" i="5"/>
  <c r="B1799" i="5"/>
  <c r="N1799" i="5"/>
  <c r="Y1799" i="5"/>
  <c r="O1799" i="5"/>
  <c r="B1890" i="5"/>
  <c r="N1890" i="5"/>
  <c r="Y1890" i="5"/>
  <c r="O1890" i="5"/>
  <c r="B1784" i="5"/>
  <c r="N1784" i="5"/>
  <c r="O623" i="7"/>
  <c r="Y1784" i="5"/>
  <c r="O1784" i="5"/>
  <c r="B1773" i="5"/>
  <c r="I1773" i="5"/>
  <c r="J1773" i="5"/>
  <c r="K1773" i="5"/>
  <c r="M1773" i="5"/>
  <c r="L1773" i="5"/>
  <c r="N1773" i="5"/>
  <c r="Y1773" i="5"/>
  <c r="O1773" i="5"/>
  <c r="B1783" i="5"/>
  <c r="I1783" i="5"/>
  <c r="J1783" i="5"/>
  <c r="K1783" i="5"/>
  <c r="M1783" i="5"/>
  <c r="L1783" i="5"/>
  <c r="N1783" i="5"/>
  <c r="Y1783" i="5"/>
  <c r="O1783" i="5"/>
  <c r="B1747" i="5"/>
  <c r="N1747" i="5"/>
  <c r="Y1747" i="5"/>
  <c r="O1747" i="5"/>
  <c r="B1760" i="5"/>
  <c r="N1760" i="5"/>
  <c r="Y1760" i="5"/>
  <c r="O1760" i="5"/>
  <c r="B1731" i="5"/>
  <c r="N1731" i="5"/>
  <c r="Y1731" i="5"/>
  <c r="O1731" i="5"/>
  <c r="B2074" i="5"/>
  <c r="N2074" i="5"/>
  <c r="Y2074" i="5"/>
  <c r="O2074" i="5"/>
  <c r="B1868" i="5"/>
  <c r="N1868" i="5"/>
  <c r="Y1868" i="5"/>
  <c r="O1868" i="5"/>
  <c r="B2012" i="5"/>
  <c r="N2012" i="5"/>
  <c r="O721" i="7"/>
  <c r="Y2012" i="5"/>
  <c r="O2012" i="5"/>
  <c r="B1985" i="5"/>
  <c r="I1985" i="5"/>
  <c r="J1985" i="5"/>
  <c r="K1985" i="5"/>
  <c r="M1985" i="5"/>
  <c r="L1985" i="5"/>
  <c r="N1985" i="5"/>
  <c r="Y1985" i="5"/>
  <c r="O1985" i="5"/>
  <c r="B1793" i="5"/>
  <c r="N1793" i="5"/>
  <c r="O628" i="7"/>
  <c r="Y1793" i="5"/>
  <c r="O1793" i="5"/>
  <c r="B1922" i="5"/>
  <c r="N1922" i="5"/>
  <c r="Y1922" i="5"/>
  <c r="O1922" i="5"/>
  <c r="B1923" i="5"/>
  <c r="N1923" i="5"/>
  <c r="Y1923" i="5"/>
  <c r="O1923" i="5"/>
  <c r="B1734" i="5"/>
  <c r="I1734" i="5"/>
  <c r="J1734" i="5"/>
  <c r="K1734" i="5"/>
  <c r="M1734" i="5"/>
  <c r="L1734" i="5"/>
  <c r="N1734" i="5"/>
  <c r="O600" i="7"/>
  <c r="Y1734" i="5"/>
  <c r="O1734" i="5"/>
  <c r="B1832" i="5"/>
  <c r="N1832" i="5"/>
  <c r="Y1832" i="5"/>
  <c r="O1832" i="5"/>
  <c r="B1983" i="5"/>
  <c r="N1983" i="5"/>
  <c r="Y1983" i="5"/>
  <c r="O1983" i="5"/>
  <c r="B2072" i="5"/>
  <c r="I2072" i="5"/>
  <c r="J2072" i="5"/>
  <c r="K2072" i="5"/>
  <c r="M2072" i="5"/>
  <c r="L2072" i="5"/>
  <c r="N2072" i="5"/>
  <c r="O754" i="7"/>
  <c r="Y2072" i="5"/>
  <c r="O2072" i="5"/>
  <c r="B1900" i="5"/>
  <c r="N1900" i="5"/>
  <c r="Y1900" i="5"/>
  <c r="O1900" i="5"/>
  <c r="B1817" i="5"/>
  <c r="N1817" i="5"/>
  <c r="Y1817" i="5"/>
  <c r="O1817" i="5"/>
  <c r="B1944" i="5"/>
  <c r="I1944" i="5"/>
  <c r="J1944" i="5"/>
  <c r="K1944" i="5"/>
  <c r="M1944" i="5"/>
  <c r="L1944" i="5"/>
  <c r="N1944" i="5"/>
  <c r="Y1944" i="5"/>
  <c r="O1944" i="5"/>
  <c r="B2061" i="5"/>
  <c r="I2061" i="5"/>
  <c r="J2061" i="5"/>
  <c r="K2061" i="5"/>
  <c r="M2061" i="5"/>
  <c r="L2061" i="5"/>
  <c r="N2061" i="5"/>
  <c r="Y2061" i="5"/>
  <c r="O2061" i="5"/>
  <c r="B1895" i="5"/>
  <c r="I1895" i="5"/>
  <c r="J1895" i="5"/>
  <c r="K1895" i="5"/>
  <c r="M1895" i="5"/>
  <c r="L1895" i="5"/>
  <c r="N1895" i="5"/>
  <c r="O640" i="7"/>
  <c r="O671" i="7"/>
  <c r="Y1895" i="5"/>
  <c r="O1895" i="5"/>
  <c r="B1838" i="5"/>
  <c r="N1838" i="5"/>
  <c r="Y1838" i="5"/>
  <c r="O1838" i="5"/>
  <c r="B1801" i="5"/>
  <c r="N1801" i="5"/>
  <c r="Y1801" i="5"/>
  <c r="O1801" i="5"/>
  <c r="B1906" i="5"/>
  <c r="I1906" i="5"/>
  <c r="J1906" i="5"/>
  <c r="K1906" i="5"/>
  <c r="M1906" i="5"/>
  <c r="L1906" i="5"/>
  <c r="N1906" i="5"/>
  <c r="Y1906" i="5"/>
  <c r="O1906" i="5"/>
  <c r="B1837" i="5"/>
  <c r="I1837" i="5"/>
  <c r="J1837" i="5"/>
  <c r="K1837" i="5"/>
  <c r="M1837" i="5"/>
  <c r="L1837" i="5"/>
  <c r="N1837" i="5"/>
  <c r="O605" i="7"/>
  <c r="Y1837" i="5"/>
  <c r="O1837" i="5"/>
  <c r="B1979" i="5"/>
  <c r="I1979" i="5"/>
  <c r="J1979" i="5"/>
  <c r="K1979" i="5"/>
  <c r="M1979" i="5"/>
  <c r="L1979" i="5"/>
  <c r="N1979" i="5"/>
  <c r="O694" i="7"/>
  <c r="Y1979" i="5"/>
  <c r="O1979" i="5"/>
  <c r="B1762" i="5"/>
  <c r="N1762" i="5"/>
  <c r="Y1762" i="5"/>
  <c r="O1762" i="5"/>
  <c r="B1994" i="5"/>
  <c r="N1994" i="5"/>
  <c r="Y1994" i="5"/>
  <c r="O1994" i="5"/>
  <c r="B1907" i="5"/>
  <c r="N1907" i="5"/>
  <c r="Y1907" i="5"/>
  <c r="O1907" i="5"/>
  <c r="B1951" i="5"/>
  <c r="N1951" i="5"/>
  <c r="O669" i="7"/>
  <c r="Y1951" i="5"/>
  <c r="O1951" i="5"/>
  <c r="B1976" i="5"/>
  <c r="I1976" i="5"/>
  <c r="J1976" i="5"/>
  <c r="K1976" i="5"/>
  <c r="M1976" i="5"/>
  <c r="L1976" i="5"/>
  <c r="N1976" i="5"/>
  <c r="Y1976" i="5"/>
  <c r="O1976" i="5"/>
  <c r="B1790" i="5"/>
  <c r="I1790" i="5"/>
  <c r="J1790" i="5"/>
  <c r="K1790" i="5"/>
  <c r="M1790" i="5"/>
  <c r="L1790" i="5"/>
  <c r="N1790" i="5"/>
  <c r="Y1790" i="5"/>
  <c r="O1790" i="5"/>
  <c r="B1827" i="5"/>
  <c r="N1827" i="5"/>
  <c r="Y1827" i="5"/>
  <c r="O1827" i="5"/>
  <c r="B1776" i="5"/>
  <c r="N1776" i="5"/>
  <c r="Y1776" i="5"/>
  <c r="O1776" i="5"/>
  <c r="B2083" i="5"/>
  <c r="N2083" i="5"/>
  <c r="O761" i="7"/>
  <c r="Y2083" i="5"/>
  <c r="O2083" i="5"/>
  <c r="B1905" i="5"/>
  <c r="N1905" i="5"/>
  <c r="Y1905" i="5"/>
  <c r="O1905" i="5"/>
  <c r="B2077" i="5"/>
  <c r="N2077" i="5"/>
  <c r="O758" i="7"/>
  <c r="Y2077" i="5"/>
  <c r="O2077" i="5"/>
  <c r="B2048" i="5"/>
  <c r="I2048" i="5"/>
  <c r="J2048" i="5"/>
  <c r="K2048" i="5"/>
  <c r="M2048" i="5"/>
  <c r="L2048" i="5"/>
  <c r="N2048" i="5"/>
  <c r="Y2048" i="5"/>
  <c r="O2048" i="5"/>
  <c r="B1960" i="5"/>
  <c r="N1960" i="5"/>
  <c r="O700" i="7"/>
  <c r="Y1960" i="5"/>
  <c r="O1960" i="5"/>
  <c r="B1791" i="5"/>
  <c r="N1791" i="5"/>
  <c r="Y1791" i="5"/>
  <c r="O1791" i="5"/>
  <c r="B1818" i="5"/>
  <c r="N1818" i="5"/>
  <c r="O639" i="7"/>
  <c r="Y1818" i="5"/>
  <c r="O1818" i="5"/>
  <c r="B1915" i="5"/>
  <c r="N1915" i="5"/>
  <c r="O683" i="7"/>
  <c r="Y1915" i="5"/>
  <c r="O1915" i="5"/>
  <c r="B2057" i="5"/>
  <c r="I2057" i="5"/>
  <c r="J2057" i="5"/>
  <c r="K2057" i="5"/>
  <c r="M2057" i="5"/>
  <c r="L2057" i="5"/>
  <c r="N2057" i="5"/>
  <c r="Y2057" i="5"/>
  <c r="O2057" i="5"/>
  <c r="B2029" i="5"/>
  <c r="N2029" i="5"/>
  <c r="Y2029" i="5"/>
  <c r="O2029" i="5"/>
  <c r="B1883" i="5"/>
  <c r="N1883" i="5"/>
  <c r="Y1883" i="5"/>
  <c r="O1883" i="5"/>
  <c r="B1830" i="5"/>
  <c r="N1830" i="5"/>
  <c r="Y1830" i="5"/>
  <c r="O1830" i="5"/>
  <c r="B2078" i="5"/>
  <c r="I2078" i="5"/>
  <c r="J2078" i="5"/>
  <c r="K2078" i="5"/>
  <c r="M2078" i="5"/>
  <c r="L2078" i="5"/>
  <c r="N2078" i="5"/>
  <c r="O759" i="7"/>
  <c r="Y2078" i="5"/>
  <c r="O2078" i="5"/>
  <c r="B2015" i="5"/>
  <c r="N2015" i="5"/>
  <c r="O723" i="7"/>
  <c r="Y2015" i="5"/>
  <c r="O2015" i="5"/>
  <c r="B1751" i="5"/>
  <c r="N1751" i="5"/>
  <c r="O608" i="7"/>
  <c r="Y1751" i="5"/>
  <c r="O1751" i="5"/>
  <c r="B1934" i="5"/>
  <c r="N1934" i="5"/>
  <c r="Y1934" i="5"/>
  <c r="O1934" i="5"/>
  <c r="B2044" i="5"/>
  <c r="N2044" i="5"/>
  <c r="Y2044" i="5"/>
  <c r="O2044" i="5"/>
  <c r="B1802" i="5"/>
  <c r="I1802" i="5"/>
  <c r="J1802" i="5"/>
  <c r="K1802" i="5"/>
  <c r="M1802" i="5"/>
  <c r="L1802" i="5"/>
  <c r="N1802" i="5"/>
  <c r="O633" i="7"/>
  <c r="Y1802" i="5"/>
  <c r="O1802" i="5"/>
  <c r="B2064" i="5"/>
  <c r="I2064" i="5"/>
  <c r="J2064" i="5"/>
  <c r="K2064" i="5"/>
  <c r="M2064" i="5"/>
  <c r="L2064" i="5"/>
  <c r="N2064" i="5"/>
  <c r="Y2064" i="5"/>
  <c r="O2064" i="5"/>
  <c r="B1820" i="5"/>
  <c r="N1820" i="5"/>
  <c r="Y1820" i="5"/>
  <c r="O1820" i="5"/>
  <c r="B1811" i="5"/>
  <c r="N1811" i="5"/>
  <c r="O588" i="7"/>
  <c r="O635" i="7"/>
  <c r="Y1811" i="5"/>
  <c r="O1811" i="5"/>
  <c r="B1726" i="5"/>
  <c r="N1726" i="5"/>
  <c r="O543" i="7"/>
  <c r="Y1726" i="5"/>
  <c r="O1726" i="5"/>
  <c r="B2053" i="5"/>
  <c r="I2053" i="5"/>
  <c r="J2053" i="5"/>
  <c r="K2053" i="5"/>
  <c r="M2053" i="5"/>
  <c r="L2053" i="5"/>
  <c r="N2053" i="5"/>
  <c r="O746" i="7"/>
  <c r="Y2053" i="5"/>
  <c r="O2053" i="5"/>
  <c r="B2007" i="5"/>
  <c r="I2007" i="5"/>
  <c r="J2007" i="5"/>
  <c r="K2007" i="5"/>
  <c r="M2007" i="5"/>
  <c r="L2007" i="5"/>
  <c r="N2007" i="5"/>
  <c r="Y2007" i="5"/>
  <c r="O2007" i="5"/>
  <c r="B1962" i="5"/>
  <c r="N1962" i="5"/>
  <c r="Y1962" i="5"/>
  <c r="O1962" i="5"/>
  <c r="B2098" i="5"/>
  <c r="I2098" i="5"/>
  <c r="J2098" i="5"/>
  <c r="K2098" i="5"/>
  <c r="M2098" i="5"/>
  <c r="L2098" i="5"/>
  <c r="N2098" i="5"/>
  <c r="O766" i="7"/>
  <c r="Y2098" i="5"/>
  <c r="O2098" i="5"/>
  <c r="B1956" i="5"/>
  <c r="N1956" i="5"/>
  <c r="O673" i="7"/>
  <c r="Y1956" i="5"/>
  <c r="O1956" i="5"/>
  <c r="B1990" i="5"/>
  <c r="N1990" i="5"/>
  <c r="Y1990" i="5"/>
  <c r="O1990" i="5"/>
  <c r="B1963" i="5"/>
  <c r="I1963" i="5"/>
  <c r="J1963" i="5"/>
  <c r="K1963" i="5"/>
  <c r="M1963" i="5"/>
  <c r="L1963" i="5"/>
  <c r="N1963" i="5"/>
  <c r="Y1963" i="5"/>
  <c r="O1963" i="5"/>
  <c r="B2034" i="5"/>
  <c r="I2034" i="5"/>
  <c r="J2034" i="5"/>
  <c r="K2034" i="5"/>
  <c r="M2034" i="5"/>
  <c r="L2034" i="5"/>
  <c r="N2034" i="5"/>
  <c r="O741" i="7"/>
  <c r="Y2034" i="5"/>
  <c r="O2034" i="5"/>
  <c r="B1778" i="5"/>
  <c r="N1778" i="5"/>
  <c r="Y1778" i="5"/>
  <c r="O1778" i="5"/>
  <c r="B1904" i="5"/>
  <c r="N1904" i="5"/>
  <c r="Y1904" i="5"/>
  <c r="O1904" i="5"/>
  <c r="B2080" i="5"/>
  <c r="I2080" i="5"/>
  <c r="J2080" i="5"/>
  <c r="K2080" i="5"/>
  <c r="M2080" i="5"/>
  <c r="L2080" i="5"/>
  <c r="N2080" i="5"/>
  <c r="Y2080" i="5"/>
  <c r="O2080" i="5"/>
  <c r="B1796" i="5"/>
  <c r="N1796" i="5"/>
  <c r="Y1796" i="5"/>
  <c r="O1796" i="5"/>
  <c r="B1899" i="5"/>
  <c r="N1899" i="5"/>
  <c r="O642" i="7"/>
  <c r="Y1899" i="5"/>
  <c r="O1899" i="5"/>
  <c r="B1981" i="5"/>
  <c r="N1981" i="5"/>
  <c r="Y1981" i="5"/>
  <c r="O1981" i="5"/>
  <c r="B1826" i="5"/>
  <c r="N1826" i="5"/>
  <c r="Y1826" i="5"/>
  <c r="O1826" i="5"/>
  <c r="B1735" i="5"/>
  <c r="N1735" i="5"/>
  <c r="Y1735" i="5"/>
  <c r="O1735" i="5"/>
  <c r="B1749" i="5"/>
  <c r="N1749" i="5"/>
  <c r="Y1749" i="5"/>
  <c r="O1749" i="5"/>
  <c r="B2070" i="5"/>
  <c r="I2070" i="5"/>
  <c r="J2070" i="5"/>
  <c r="K2070" i="5"/>
  <c r="M2070" i="5"/>
  <c r="L2070" i="5"/>
  <c r="N2070" i="5"/>
  <c r="Y2070" i="5"/>
  <c r="O2070" i="5"/>
  <c r="B1928" i="5"/>
  <c r="N1928" i="5"/>
  <c r="Y1928" i="5"/>
  <c r="O1928" i="5"/>
  <c r="B1878" i="5"/>
  <c r="N1878" i="5"/>
  <c r="Y1878" i="5"/>
  <c r="O1878" i="5"/>
  <c r="B1781" i="5"/>
  <c r="N1781" i="5"/>
  <c r="Y1781" i="5"/>
  <c r="O1781" i="5"/>
  <c r="B1879" i="5"/>
  <c r="N1879" i="5"/>
  <c r="Y1879" i="5"/>
  <c r="O1879" i="5"/>
  <c r="B1911" i="5"/>
  <c r="N1911" i="5"/>
  <c r="O678" i="7"/>
  <c r="Y1911" i="5"/>
  <c r="O1911" i="5"/>
  <c r="B1864" i="5"/>
  <c r="N1864" i="5"/>
  <c r="Y1864" i="5"/>
  <c r="O1864" i="5"/>
  <c r="B2027" i="5"/>
  <c r="I2027" i="5"/>
  <c r="J2027" i="5"/>
  <c r="K2027" i="5"/>
  <c r="M2027" i="5"/>
  <c r="L2027" i="5"/>
  <c r="N2027" i="5"/>
  <c r="Y2027" i="5"/>
  <c r="O2027" i="5"/>
  <c r="B1780" i="5"/>
  <c r="N1780" i="5"/>
  <c r="Y1780" i="5"/>
  <c r="O1780" i="5"/>
  <c r="B1993" i="5"/>
  <c r="N1993" i="5"/>
  <c r="O724" i="7"/>
  <c r="Y1993" i="5"/>
  <c r="O1993" i="5"/>
  <c r="B1742" i="5"/>
  <c r="N1742" i="5"/>
  <c r="O603" i="7"/>
  <c r="Y1742" i="5"/>
  <c r="O1742" i="5"/>
  <c r="B1917" i="5"/>
  <c r="I1917" i="5"/>
  <c r="J1917" i="5"/>
  <c r="K1917" i="5"/>
  <c r="M1917" i="5"/>
  <c r="L1917" i="5"/>
  <c r="N1917" i="5"/>
  <c r="O651" i="7"/>
  <c r="Y1917" i="5"/>
  <c r="O1917" i="5"/>
  <c r="B1930" i="5"/>
  <c r="I1930" i="5"/>
  <c r="J1930" i="5"/>
  <c r="K1930" i="5"/>
  <c r="M1930" i="5"/>
  <c r="L1930" i="5"/>
  <c r="N1930" i="5"/>
  <c r="O688" i="7"/>
  <c r="Y1930" i="5"/>
  <c r="O1930" i="5"/>
  <c r="B1866" i="5"/>
  <c r="N1866" i="5"/>
  <c r="O620" i="7"/>
  <c r="Y1866" i="5"/>
  <c r="O1866" i="5"/>
  <c r="B1926" i="5"/>
  <c r="N1926" i="5"/>
  <c r="O686" i="7"/>
  <c r="Y1926" i="5"/>
  <c r="O1926" i="5"/>
  <c r="B1750" i="5"/>
  <c r="I1750" i="5"/>
  <c r="J1750" i="5"/>
  <c r="K1750" i="5"/>
  <c r="M1750" i="5"/>
  <c r="L1750" i="5"/>
  <c r="N1750" i="5"/>
  <c r="Y1750" i="5"/>
  <c r="O1750" i="5"/>
  <c r="B1947" i="5"/>
  <c r="N1947" i="5"/>
  <c r="Y1947" i="5"/>
  <c r="O1947" i="5"/>
  <c r="B1945" i="5"/>
  <c r="N1945" i="5"/>
  <c r="Y1945" i="5"/>
  <c r="O1945" i="5"/>
  <c r="B1876" i="5"/>
  <c r="N1876" i="5"/>
  <c r="Y1876" i="5"/>
  <c r="O1876" i="5"/>
  <c r="B1910" i="5"/>
  <c r="I1910" i="5"/>
  <c r="J1910" i="5"/>
  <c r="K1910" i="5"/>
  <c r="M1910" i="5"/>
  <c r="L1910" i="5"/>
  <c r="N1910" i="5"/>
  <c r="Y1910" i="5"/>
  <c r="O1910" i="5"/>
  <c r="B1842" i="5"/>
  <c r="N1842" i="5"/>
  <c r="Y1842" i="5"/>
  <c r="O1842" i="5"/>
  <c r="B1850" i="5"/>
  <c r="N1850" i="5"/>
  <c r="Y1850" i="5"/>
  <c r="O1850" i="5"/>
  <c r="B2011" i="5"/>
  <c r="N2011" i="5"/>
  <c r="Y2011" i="5"/>
  <c r="O2011" i="5"/>
  <c r="B1967" i="5"/>
  <c r="N1967" i="5"/>
  <c r="Y1967" i="5"/>
  <c r="O1967" i="5"/>
  <c r="B1893" i="5"/>
  <c r="N1893" i="5"/>
  <c r="Y1893" i="5"/>
  <c r="O1893" i="5"/>
  <c r="B2062" i="5"/>
  <c r="I2062" i="5"/>
  <c r="J2062" i="5"/>
  <c r="K2062" i="5"/>
  <c r="M2062" i="5"/>
  <c r="L2062" i="5"/>
  <c r="N2062" i="5"/>
  <c r="Y2062" i="5"/>
  <c r="O2062" i="5"/>
  <c r="B1857" i="5"/>
  <c r="N1857" i="5"/>
  <c r="Y1857" i="5"/>
  <c r="O1857" i="5"/>
  <c r="B2046" i="5"/>
  <c r="I2046" i="5"/>
  <c r="J2046" i="5"/>
  <c r="K2046" i="5"/>
  <c r="M2046" i="5"/>
  <c r="L2046" i="5"/>
  <c r="N2046" i="5"/>
  <c r="Y2046" i="5"/>
  <c r="O2046" i="5"/>
  <c r="B1863" i="5"/>
  <c r="N1863" i="5"/>
  <c r="Y1863" i="5"/>
  <c r="O1863" i="5"/>
  <c r="B2033" i="5"/>
  <c r="N2033" i="5"/>
  <c r="Y2033" i="5"/>
  <c r="O2033" i="5"/>
  <c r="B1786" i="5"/>
  <c r="I1786" i="5"/>
  <c r="J1786" i="5"/>
  <c r="K1786" i="5"/>
  <c r="M1786" i="5"/>
  <c r="L1786" i="5"/>
  <c r="N1786" i="5"/>
  <c r="Y1786" i="5"/>
  <c r="O1786" i="5"/>
  <c r="B1949" i="5"/>
  <c r="N1949" i="5"/>
  <c r="O693" i="7"/>
  <c r="Y1949" i="5"/>
  <c r="O1949" i="5"/>
  <c r="B2073" i="5"/>
  <c r="I2073" i="5"/>
  <c r="J2073" i="5"/>
  <c r="K2073" i="5"/>
  <c r="M2073" i="5"/>
  <c r="L2073" i="5"/>
  <c r="N2073" i="5"/>
  <c r="Y2073" i="5"/>
  <c r="O2073" i="5"/>
  <c r="B1727" i="5"/>
  <c r="N1727" i="5"/>
  <c r="Y1727" i="5"/>
  <c r="O1727" i="5"/>
  <c r="B2030" i="5"/>
  <c r="I2030" i="5"/>
  <c r="J2030" i="5"/>
  <c r="K2030" i="5"/>
  <c r="M2030" i="5"/>
  <c r="L2030" i="5"/>
  <c r="N2030" i="5"/>
  <c r="O729" i="7"/>
  <c r="Y2030" i="5"/>
  <c r="O2030" i="5"/>
  <c r="B1973" i="5"/>
  <c r="N1973" i="5"/>
  <c r="Y1973" i="5"/>
  <c r="O1973" i="5"/>
  <c r="B1929" i="5"/>
  <c r="N1929" i="5"/>
  <c r="Y1929" i="5"/>
  <c r="O1929" i="5"/>
  <c r="B1987" i="5"/>
  <c r="N1987" i="5"/>
  <c r="Y1987" i="5"/>
  <c r="O1987" i="5"/>
  <c r="B1891" i="5"/>
  <c r="I1891" i="5"/>
  <c r="J1891" i="5"/>
  <c r="K1891" i="5"/>
  <c r="M1891" i="5"/>
  <c r="L1891" i="5"/>
  <c r="N1891" i="5"/>
  <c r="Y1891" i="5"/>
  <c r="O1891" i="5"/>
  <c r="B1789" i="5"/>
  <c r="I1789" i="5"/>
  <c r="J1789" i="5"/>
  <c r="K1789" i="5"/>
  <c r="M1789" i="5"/>
  <c r="L1789" i="5"/>
  <c r="N1789" i="5"/>
  <c r="Y1789" i="5"/>
  <c r="O1789" i="5"/>
  <c r="B2018" i="5"/>
  <c r="N2018" i="5"/>
  <c r="Y2018" i="5"/>
  <c r="O2018" i="5"/>
  <c r="B2068" i="5"/>
  <c r="I2068" i="5"/>
  <c r="J2068" i="5"/>
  <c r="K2068" i="5"/>
  <c r="M2068" i="5"/>
  <c r="L2068" i="5"/>
  <c r="N2068" i="5"/>
  <c r="Y2068" i="5"/>
  <c r="O2068" i="5"/>
  <c r="B1807" i="5"/>
  <c r="N1807" i="5"/>
  <c r="Y1807" i="5"/>
  <c r="O1807" i="5"/>
  <c r="B1998" i="5"/>
  <c r="N1998" i="5"/>
  <c r="Y1998" i="5"/>
  <c r="O1998" i="5"/>
  <c r="B1771" i="5"/>
  <c r="N1771" i="5"/>
  <c r="Y1771" i="5"/>
  <c r="O1771" i="5"/>
  <c r="B2001" i="5"/>
  <c r="N2001" i="5"/>
  <c r="Y2001" i="5"/>
  <c r="O2001" i="5"/>
  <c r="B2022" i="5"/>
  <c r="I2022" i="5"/>
  <c r="J2022" i="5"/>
  <c r="K2022" i="5"/>
  <c r="M2022" i="5"/>
  <c r="L2022" i="5"/>
  <c r="N2022" i="5"/>
  <c r="Y2022" i="5"/>
  <c r="O2022" i="5"/>
  <c r="B1901" i="5"/>
  <c r="N1901" i="5"/>
  <c r="Y1901" i="5"/>
  <c r="O1901" i="5"/>
  <c r="B1971" i="5"/>
  <c r="N1971" i="5"/>
  <c r="Y1971" i="5"/>
  <c r="O1971" i="5"/>
  <c r="B1948" i="5"/>
  <c r="N1948" i="5"/>
  <c r="Y1948" i="5"/>
  <c r="O1948" i="5"/>
  <c r="B2092" i="5"/>
  <c r="I2092" i="5"/>
  <c r="J2092" i="5"/>
  <c r="K2092" i="5"/>
  <c r="M2092" i="5"/>
  <c r="L2092" i="5"/>
  <c r="N2092" i="5"/>
  <c r="Y2092" i="5"/>
  <c r="O2092" i="5"/>
  <c r="B1902" i="5"/>
  <c r="I1902" i="5"/>
  <c r="J1902" i="5"/>
  <c r="K1902" i="5"/>
  <c r="M1902" i="5"/>
  <c r="L1902" i="5"/>
  <c r="N1902" i="5"/>
  <c r="Y1902" i="5"/>
  <c r="O1902" i="5"/>
  <c r="B1814" i="5"/>
  <c r="I1814" i="5"/>
  <c r="J1814" i="5"/>
  <c r="K1814" i="5"/>
  <c r="M1814" i="5"/>
  <c r="L1814" i="5"/>
  <c r="N1814" i="5"/>
  <c r="O592" i="7"/>
  <c r="Y1814" i="5"/>
  <c r="O1814" i="5"/>
  <c r="B1847" i="5"/>
  <c r="N1847" i="5"/>
  <c r="O610" i="7"/>
  <c r="Y1847" i="5"/>
  <c r="O1847" i="5"/>
  <c r="B1970" i="5"/>
  <c r="N1970" i="5"/>
  <c r="Y1970" i="5"/>
  <c r="O1970" i="5"/>
  <c r="B1889" i="5"/>
  <c r="N1889" i="5"/>
  <c r="Y1889" i="5"/>
  <c r="O1889" i="5"/>
  <c r="B2069" i="5"/>
  <c r="N2069" i="5"/>
  <c r="Y2069" i="5"/>
  <c r="O2069" i="5"/>
  <c r="B1942" i="5"/>
  <c r="N1942" i="5"/>
  <c r="O663" i="7"/>
  <c r="Y1942" i="5"/>
  <c r="O1942" i="5"/>
  <c r="B1996" i="5"/>
  <c r="N1996" i="5"/>
  <c r="Y1996" i="5"/>
  <c r="O1996" i="5"/>
  <c r="B1916" i="5"/>
  <c r="N1916" i="5"/>
  <c r="Y1916" i="5"/>
  <c r="O1916" i="5"/>
  <c r="B2089" i="5"/>
  <c r="I2089" i="5"/>
  <c r="J2089" i="5"/>
  <c r="K2089" i="5"/>
  <c r="M2089" i="5"/>
  <c r="L2089" i="5"/>
  <c r="N2089" i="5"/>
  <c r="Y2089" i="5"/>
  <c r="O2089" i="5"/>
  <c r="B2097" i="5"/>
  <c r="I2097" i="5"/>
  <c r="J2097" i="5"/>
  <c r="K2097" i="5"/>
  <c r="M2097" i="5"/>
  <c r="L2097" i="5"/>
  <c r="N2097" i="5"/>
  <c r="Y2097" i="5"/>
  <c r="O2097" i="5"/>
  <c r="B1730" i="5"/>
  <c r="N1730" i="5"/>
  <c r="O597" i="7"/>
  <c r="Y1730" i="5"/>
  <c r="O1730" i="5"/>
  <c r="B1862" i="5"/>
  <c r="N1862" i="5"/>
  <c r="O657" i="7"/>
  <c r="Y1862" i="5"/>
  <c r="O1862" i="5"/>
  <c r="B2055" i="5"/>
  <c r="N2055" i="5"/>
  <c r="Y2055" i="5"/>
  <c r="O2055" i="5"/>
  <c r="B2004" i="5"/>
  <c r="N2004" i="5"/>
  <c r="Y2004" i="5"/>
  <c r="O2004" i="5"/>
  <c r="B1748" i="5"/>
  <c r="I1748" i="5"/>
  <c r="J1748" i="5"/>
  <c r="K1748" i="5"/>
  <c r="M1748" i="5"/>
  <c r="L1748" i="5"/>
  <c r="N1748" i="5"/>
  <c r="Y1748" i="5"/>
  <c r="O1748" i="5"/>
  <c r="B2038" i="5"/>
  <c r="I2038" i="5"/>
  <c r="J2038" i="5"/>
  <c r="K2038" i="5"/>
  <c r="M2038" i="5"/>
  <c r="L2038" i="5"/>
  <c r="N2038" i="5"/>
  <c r="Y2038" i="5"/>
  <c r="O2038" i="5"/>
  <c r="B1729" i="5"/>
  <c r="N1729" i="5"/>
  <c r="Y1729" i="5"/>
  <c r="O1729" i="5"/>
  <c r="B2081" i="5"/>
  <c r="N2081" i="5"/>
  <c r="O760" i="7"/>
  <c r="Y2081" i="5"/>
  <c r="O2081" i="5"/>
  <c r="B1859" i="5"/>
  <c r="N1859" i="5"/>
  <c r="O617" i="7"/>
  <c r="Y1859" i="5"/>
  <c r="O1859" i="5"/>
  <c r="B2093" i="5"/>
  <c r="N2093" i="5"/>
  <c r="Y2093" i="5"/>
  <c r="O2093" i="5"/>
  <c r="B1939" i="5"/>
  <c r="N1939" i="5"/>
  <c r="Y1939" i="5"/>
  <c r="O1939" i="5"/>
  <c r="B1931" i="5"/>
  <c r="N1931" i="5"/>
  <c r="Y1931" i="5"/>
  <c r="O1931" i="5"/>
  <c r="B1795" i="5"/>
  <c r="N1795" i="5"/>
  <c r="O630" i="7"/>
  <c r="Y1795" i="5"/>
  <c r="O1795" i="5"/>
  <c r="B2019" i="5"/>
  <c r="N2019" i="5"/>
  <c r="Y2019" i="5"/>
  <c r="O2019" i="5"/>
  <c r="B1992" i="5"/>
  <c r="N1992" i="5"/>
  <c r="Y1992" i="5"/>
  <c r="O1992" i="5"/>
  <c r="B1959" i="5"/>
  <c r="N1959" i="5"/>
  <c r="Y1959" i="5"/>
  <c r="O1959" i="5"/>
  <c r="B2075" i="5"/>
  <c r="I2075" i="5"/>
  <c r="J2075" i="5"/>
  <c r="K2075" i="5"/>
  <c r="M2075" i="5"/>
  <c r="L2075" i="5"/>
  <c r="N2075" i="5"/>
  <c r="Y2075" i="5"/>
  <c r="O2075" i="5"/>
  <c r="B1999" i="5"/>
  <c r="N1999" i="5"/>
  <c r="Y1999" i="5"/>
  <c r="O1999" i="5"/>
  <c r="B1737" i="5"/>
  <c r="N1737" i="5"/>
  <c r="Y1737" i="5"/>
  <c r="O1737" i="5"/>
  <c r="B1964" i="5"/>
  <c r="N1964" i="5"/>
  <c r="O705" i="7"/>
  <c r="Y1964" i="5"/>
  <c r="O1964" i="5"/>
  <c r="B2020" i="5"/>
  <c r="I2020" i="5"/>
  <c r="J2020" i="5"/>
  <c r="K2020" i="5"/>
  <c r="M2020" i="5"/>
  <c r="L2020" i="5"/>
  <c r="N2020" i="5"/>
  <c r="Y2020" i="5"/>
  <c r="O2020" i="5"/>
  <c r="B1924" i="5"/>
  <c r="N1924" i="5"/>
  <c r="Y1924" i="5"/>
  <c r="O1924" i="5"/>
  <c r="B2052" i="5"/>
  <c r="I2052" i="5"/>
  <c r="J2052" i="5"/>
  <c r="K2052" i="5"/>
  <c r="M2052" i="5"/>
  <c r="L2052" i="5"/>
  <c r="N2052" i="5"/>
  <c r="Y2052" i="5"/>
  <c r="O2052" i="5"/>
  <c r="B2087" i="5"/>
  <c r="I2087" i="5"/>
  <c r="J2087" i="5"/>
  <c r="K2087" i="5"/>
  <c r="M2087" i="5"/>
  <c r="L2087" i="5"/>
  <c r="N2087" i="5"/>
  <c r="Y2087" i="5"/>
  <c r="O2087" i="5"/>
  <c r="B1756" i="5"/>
  <c r="N1756" i="5"/>
  <c r="Y1756" i="5"/>
  <c r="O1756" i="5"/>
  <c r="B1782" i="5"/>
  <c r="N1782" i="5"/>
  <c r="Y1782" i="5"/>
  <c r="O1782" i="5"/>
  <c r="B1884" i="5"/>
  <c r="N1884" i="5"/>
  <c r="Y1884" i="5"/>
  <c r="O1884" i="5"/>
  <c r="B1813" i="5"/>
  <c r="I1813" i="5"/>
  <c r="J1813" i="5"/>
  <c r="K1813" i="5"/>
  <c r="M1813" i="5"/>
  <c r="L1813" i="5"/>
  <c r="N1813" i="5"/>
  <c r="Y1813" i="5"/>
  <c r="O1813" i="5"/>
  <c r="B1903" i="5"/>
  <c r="I1903" i="5"/>
  <c r="J1903" i="5"/>
  <c r="K1903" i="5"/>
  <c r="M1903" i="5"/>
  <c r="L1903" i="5"/>
  <c r="N1903" i="5"/>
  <c r="Y1903" i="5"/>
  <c r="O1903" i="5"/>
  <c r="B1806" i="5"/>
  <c r="N1806" i="5"/>
  <c r="Y1806" i="5"/>
  <c r="O1806" i="5"/>
  <c r="B2059" i="5"/>
  <c r="I2059" i="5"/>
  <c r="J2059" i="5"/>
  <c r="K2059" i="5"/>
  <c r="M2059" i="5"/>
  <c r="L2059" i="5"/>
  <c r="N2059" i="5"/>
  <c r="Y2059" i="5"/>
  <c r="O2059" i="5"/>
  <c r="B2000" i="5"/>
  <c r="I2000" i="5"/>
  <c r="J2000" i="5"/>
  <c r="K2000" i="5"/>
  <c r="M2000" i="5"/>
  <c r="L2000" i="5"/>
  <c r="N2000" i="5"/>
  <c r="Y2000" i="5"/>
  <c r="O2000" i="5"/>
  <c r="B2088" i="5"/>
  <c r="N2088" i="5"/>
  <c r="Y2088" i="5"/>
  <c r="O2088" i="5"/>
  <c r="B1738" i="5"/>
  <c r="N1738" i="5"/>
  <c r="Y1738" i="5"/>
  <c r="O1738" i="5"/>
  <c r="B1982" i="5"/>
  <c r="N1982" i="5"/>
  <c r="Y1982" i="5"/>
  <c r="O1982" i="5"/>
  <c r="B1921" i="5"/>
  <c r="N1921" i="5"/>
  <c r="O652" i="7"/>
  <c r="Y1921" i="5"/>
  <c r="O1921" i="5"/>
  <c r="B2008" i="5"/>
  <c r="N2008" i="5"/>
  <c r="O716" i="7"/>
  <c r="Y2008" i="5"/>
  <c r="O2008" i="5"/>
  <c r="B1835" i="5"/>
  <c r="I1835" i="5"/>
  <c r="J1835" i="5"/>
  <c r="K1835" i="5"/>
  <c r="M1835" i="5"/>
  <c r="L1835" i="5"/>
  <c r="N1835" i="5"/>
  <c r="Y1835" i="5"/>
  <c r="O1835" i="5"/>
  <c r="B2095" i="5"/>
  <c r="N2095" i="5"/>
  <c r="Y2095" i="5"/>
  <c r="O2095" i="5"/>
  <c r="B1828" i="5"/>
  <c r="N1828" i="5"/>
  <c r="O601" i="7"/>
  <c r="Y1828" i="5"/>
  <c r="O1828" i="5"/>
  <c r="B2039" i="5"/>
  <c r="N2039" i="5"/>
  <c r="O738" i="7"/>
  <c r="Y2039" i="5"/>
  <c r="O2039" i="5"/>
  <c r="B2042" i="5"/>
  <c r="N2042" i="5"/>
  <c r="Y2042" i="5"/>
  <c r="O2042" i="5"/>
  <c r="B2003" i="5"/>
  <c r="N2003" i="5"/>
  <c r="Y2003" i="5"/>
  <c r="O2003" i="5"/>
  <c r="B2076" i="5"/>
  <c r="N2076" i="5"/>
  <c r="Y2076" i="5"/>
  <c r="O2076" i="5"/>
  <c r="B1772" i="5"/>
  <c r="N1772" i="5"/>
  <c r="Y1772" i="5"/>
  <c r="O1772" i="5"/>
  <c r="B2071" i="5"/>
  <c r="N2071" i="5"/>
  <c r="Y2071" i="5"/>
  <c r="O2071" i="5"/>
  <c r="B1739" i="5"/>
  <c r="N1739" i="5"/>
  <c r="Y1739" i="5"/>
  <c r="O1739" i="5"/>
  <c r="B1892" i="5"/>
  <c r="N1892" i="5"/>
  <c r="Y1892" i="5"/>
  <c r="O1892" i="5"/>
  <c r="B1897" i="5"/>
  <c r="N1897" i="5"/>
  <c r="O641" i="7"/>
  <c r="Y1897" i="5"/>
  <c r="O1897" i="5"/>
  <c r="B1833" i="5"/>
  <c r="N1833" i="5"/>
  <c r="Y1833" i="5"/>
  <c r="O1833" i="5"/>
  <c r="B1785" i="5"/>
  <c r="N1785" i="5"/>
  <c r="Y1785" i="5"/>
  <c r="O1785" i="5"/>
  <c r="B1804" i="5"/>
  <c r="N1804" i="5"/>
  <c r="Y1804" i="5"/>
  <c r="O1804" i="5"/>
  <c r="B1852" i="5"/>
  <c r="N1852" i="5"/>
  <c r="O612" i="7"/>
  <c r="Y1852" i="5"/>
  <c r="O1852" i="5"/>
  <c r="B1777" i="5"/>
  <c r="N1777" i="5"/>
  <c r="Y1777" i="5"/>
  <c r="O1777" i="5"/>
  <c r="B1984" i="5"/>
  <c r="N1984" i="5"/>
  <c r="O699" i="7"/>
  <c r="Y1984" i="5"/>
  <c r="O1984" i="5"/>
  <c r="B1849" i="5"/>
  <c r="I1849" i="5"/>
  <c r="J1849" i="5"/>
  <c r="K1849" i="5"/>
  <c r="M1849" i="5"/>
  <c r="L1849" i="5"/>
  <c r="N1849" i="5"/>
  <c r="Y1849" i="5"/>
  <c r="O1849" i="5"/>
  <c r="B1816" i="5"/>
  <c r="N1816" i="5"/>
  <c r="Y1816" i="5"/>
  <c r="O1816" i="5"/>
  <c r="B2021" i="5"/>
  <c r="N2021" i="5"/>
  <c r="Y2021" i="5"/>
  <c r="O2021" i="5"/>
  <c r="B1745" i="5"/>
  <c r="N1745" i="5"/>
  <c r="Y1745" i="5"/>
  <c r="O1745" i="5"/>
  <c r="B1977" i="5"/>
  <c r="I1977" i="5"/>
  <c r="J1977" i="5"/>
  <c r="K1977" i="5"/>
  <c r="M1977" i="5"/>
  <c r="L1977" i="5"/>
  <c r="N1977" i="5"/>
  <c r="Y1977" i="5"/>
  <c r="O1977" i="5"/>
  <c r="B2050" i="5"/>
  <c r="N2050" i="5"/>
  <c r="O748" i="7"/>
  <c r="Y2050" i="5"/>
  <c r="O2050" i="5"/>
  <c r="B2091" i="5"/>
  <c r="I2091" i="5"/>
  <c r="J2091" i="5"/>
  <c r="K2091" i="5"/>
  <c r="M2091" i="5"/>
  <c r="L2091" i="5"/>
  <c r="N2091" i="5"/>
  <c r="Y2091" i="5"/>
  <c r="O2091" i="5"/>
  <c r="B1794" i="5"/>
  <c r="N1794" i="5"/>
  <c r="O629" i="7"/>
  <c r="Y1794" i="5"/>
  <c r="O1794" i="5"/>
  <c r="B1957" i="5"/>
  <c r="I1957" i="5"/>
  <c r="J1957" i="5"/>
  <c r="K1957" i="5"/>
  <c r="M1957" i="5"/>
  <c r="L1957" i="5"/>
  <c r="N1957" i="5"/>
  <c r="Y1957" i="5"/>
  <c r="O1957" i="5"/>
  <c r="B1851" i="5"/>
  <c r="I1851" i="5"/>
  <c r="J1851" i="5"/>
  <c r="K1851" i="5"/>
  <c r="M1851" i="5"/>
  <c r="L1851" i="5"/>
  <c r="N1851" i="5"/>
  <c r="Y1851" i="5"/>
  <c r="O1851" i="5"/>
  <c r="B1770" i="5"/>
  <c r="N1770" i="5"/>
  <c r="Y1770" i="5"/>
  <c r="O1770" i="5"/>
  <c r="B1880" i="5"/>
  <c r="N1880" i="5"/>
  <c r="Y1880" i="5"/>
  <c r="O1880" i="5"/>
  <c r="B1975" i="5"/>
  <c r="N1975" i="5"/>
  <c r="Y1975" i="5"/>
  <c r="O1975" i="5"/>
  <c r="B2010" i="5"/>
  <c r="N2010" i="5"/>
  <c r="O717" i="7"/>
  <c r="O731" i="7"/>
  <c r="Y2010" i="5"/>
  <c r="O2010" i="5"/>
  <c r="B1831" i="5"/>
  <c r="N1831" i="5"/>
  <c r="O646" i="7"/>
  <c r="Y1831" i="5"/>
  <c r="O1831" i="5"/>
  <c r="B1988" i="5"/>
  <c r="N1988" i="5"/>
  <c r="Y1988" i="5"/>
  <c r="O1988" i="5"/>
  <c r="B1836" i="5"/>
  <c r="N1836" i="5"/>
  <c r="O604" i="7"/>
  <c r="Y1836" i="5"/>
  <c r="O1836" i="5"/>
  <c r="B1908" i="5"/>
  <c r="N1908" i="5"/>
  <c r="Y1908" i="5"/>
  <c r="O1908" i="5"/>
  <c r="B2031" i="5"/>
  <c r="N2031" i="5"/>
  <c r="Y2031" i="5"/>
  <c r="O2031" i="5"/>
  <c r="B2063" i="5"/>
  <c r="I2063" i="5"/>
  <c r="J2063" i="5"/>
  <c r="K2063" i="5"/>
  <c r="M2063" i="5"/>
  <c r="L2063" i="5"/>
  <c r="N2063" i="5"/>
  <c r="Y2063" i="5"/>
  <c r="O2063" i="5"/>
  <c r="B1953" i="5"/>
  <c r="I1953" i="5"/>
  <c r="J1953" i="5"/>
  <c r="K1953" i="5"/>
  <c r="M1953" i="5"/>
  <c r="L1953" i="5"/>
  <c r="N1953" i="5"/>
  <c r="Y1953" i="5"/>
  <c r="O1953" i="5"/>
  <c r="B1950" i="5"/>
  <c r="I1950" i="5"/>
  <c r="J1950" i="5"/>
  <c r="K1950" i="5"/>
  <c r="M1950" i="5"/>
  <c r="L1950" i="5"/>
  <c r="N1950" i="5"/>
  <c r="Y1950" i="5"/>
  <c r="O1950" i="5"/>
  <c r="B1803" i="5"/>
  <c r="N1803" i="5"/>
  <c r="Y1803" i="5"/>
  <c r="O1803" i="5"/>
  <c r="B1732" i="5"/>
  <c r="I1732" i="5"/>
  <c r="J1732" i="5"/>
  <c r="K1732" i="5"/>
  <c r="M1732" i="5"/>
  <c r="L1732" i="5"/>
  <c r="N1732" i="5"/>
  <c r="Y1732" i="5"/>
  <c r="O1732" i="5"/>
  <c r="B1758" i="5"/>
  <c r="N1758" i="5"/>
  <c r="Y1758" i="5"/>
  <c r="O1758" i="5"/>
  <c r="B1972" i="5"/>
  <c r="N1972" i="5"/>
  <c r="Y1972" i="5"/>
  <c r="O1972" i="5"/>
  <c r="B2002" i="5"/>
  <c r="I2002" i="5"/>
  <c r="J2002" i="5"/>
  <c r="K2002" i="5"/>
  <c r="M2002" i="5"/>
  <c r="L2002" i="5"/>
  <c r="N2002" i="5"/>
  <c r="O713" i="7"/>
  <c r="Y2002" i="5"/>
  <c r="O2002" i="5"/>
  <c r="B2082" i="5"/>
  <c r="N2082" i="5"/>
  <c r="O762" i="7"/>
  <c r="Y2082" i="5"/>
  <c r="O2082" i="5"/>
  <c r="B2045" i="5"/>
  <c r="N2045" i="5"/>
  <c r="Y2045" i="5"/>
  <c r="O2045" i="5"/>
  <c r="B1775" i="5"/>
  <c r="N1775" i="5"/>
  <c r="Y1775" i="5"/>
  <c r="O1775" i="5"/>
  <c r="B1885" i="5"/>
  <c r="N1885" i="5"/>
  <c r="O667" i="7"/>
  <c r="Y1885" i="5"/>
  <c r="O1885" i="5"/>
  <c r="B1927" i="5"/>
  <c r="I1927" i="5"/>
  <c r="J1927" i="5"/>
  <c r="K1927" i="5"/>
  <c r="M1927" i="5"/>
  <c r="L1927" i="5"/>
  <c r="N1927" i="5"/>
  <c r="Y1927" i="5"/>
  <c r="O1927" i="5"/>
  <c r="B1757" i="5"/>
  <c r="N1757" i="5"/>
  <c r="Y1757" i="5"/>
  <c r="O1757" i="5"/>
  <c r="B1961" i="5"/>
  <c r="N1961" i="5"/>
  <c r="Y1961" i="5"/>
  <c r="O1961" i="5"/>
  <c r="B1768" i="5"/>
  <c r="N1768" i="5"/>
  <c r="Y1768" i="5"/>
  <c r="O1768" i="5"/>
  <c r="B1805" i="5"/>
  <c r="I1805" i="5"/>
  <c r="J1805" i="5"/>
  <c r="K1805" i="5"/>
  <c r="M1805" i="5"/>
  <c r="L1805" i="5"/>
  <c r="N1805" i="5"/>
  <c r="Y1805" i="5"/>
  <c r="O1805" i="5"/>
  <c r="B2086" i="5"/>
  <c r="I2086" i="5"/>
  <c r="J2086" i="5"/>
  <c r="K2086" i="5"/>
  <c r="M2086" i="5"/>
  <c r="L2086" i="5"/>
  <c r="N2086" i="5"/>
  <c r="Y2086" i="5"/>
  <c r="O2086" i="5"/>
  <c r="B2024" i="5"/>
  <c r="N2024" i="5"/>
  <c r="O728" i="7"/>
  <c r="Y2024" i="5"/>
  <c r="O2024" i="5"/>
  <c r="B1843" i="5"/>
  <c r="I1843" i="5"/>
  <c r="J1843" i="5"/>
  <c r="K1843" i="5"/>
  <c r="M1843" i="5"/>
  <c r="L1843" i="5"/>
  <c r="N1843" i="5"/>
  <c r="Y1843" i="5"/>
  <c r="O1843" i="5"/>
  <c r="B1767" i="5"/>
  <c r="N1767" i="5"/>
  <c r="Y1767" i="5"/>
  <c r="O1767" i="5"/>
  <c r="B2009" i="5"/>
  <c r="N2009" i="5"/>
  <c r="Y2009" i="5"/>
  <c r="O2009" i="5"/>
  <c r="B1769" i="5"/>
  <c r="N1769" i="5"/>
  <c r="O567" i="7"/>
  <c r="Y1769" i="5"/>
  <c r="O1769" i="5"/>
  <c r="B1872" i="5"/>
  <c r="N1872" i="5"/>
  <c r="O661" i="7"/>
  <c r="Y1872" i="5"/>
  <c r="O1872" i="5"/>
  <c r="B2028" i="5"/>
  <c r="N2028" i="5"/>
  <c r="Y2028" i="5"/>
  <c r="O2028" i="5"/>
  <c r="B2047" i="5"/>
  <c r="N2047" i="5"/>
  <c r="Y2047" i="5"/>
  <c r="O2047" i="5"/>
  <c r="B1870" i="5"/>
  <c r="N1870" i="5"/>
  <c r="Y1870" i="5"/>
  <c r="O1870" i="5"/>
  <c r="B1938" i="5"/>
  <c r="N1938" i="5"/>
  <c r="Y1938" i="5"/>
  <c r="O1938" i="5"/>
  <c r="B1871" i="5"/>
  <c r="N1871" i="5"/>
  <c r="O622" i="7"/>
  <c r="Y1871" i="5"/>
  <c r="O1871" i="5"/>
  <c r="B1918" i="5"/>
  <c r="N1918" i="5"/>
  <c r="Y1918" i="5"/>
  <c r="O1918" i="5"/>
  <c r="B2060" i="5"/>
  <c r="N2060" i="5"/>
  <c r="Y2060" i="5"/>
  <c r="O2060" i="5"/>
  <c r="B1779" i="5"/>
  <c r="N1779" i="5"/>
  <c r="Y1779" i="5"/>
  <c r="O1779" i="5"/>
  <c r="B1873" i="5"/>
  <c r="N1873" i="5"/>
  <c r="Y1873" i="5"/>
  <c r="O1873" i="5"/>
  <c r="B1856" i="5"/>
  <c r="N1856" i="5"/>
  <c r="Y1856" i="5"/>
  <c r="O1856" i="5"/>
  <c r="B2084" i="5"/>
  <c r="I2084" i="5"/>
  <c r="J2084" i="5"/>
  <c r="K2084" i="5"/>
  <c r="M2084" i="5"/>
  <c r="L2084" i="5"/>
  <c r="N2084" i="5"/>
  <c r="Y2084" i="5"/>
  <c r="O2084" i="5"/>
  <c r="B1913" i="5"/>
  <c r="N1913" i="5"/>
  <c r="O680" i="7"/>
  <c r="Y1913" i="5"/>
  <c r="O1913" i="5"/>
  <c r="B1854" i="5"/>
  <c r="N1854" i="5"/>
  <c r="O614" i="7"/>
  <c r="Y1854" i="5"/>
  <c r="O1854" i="5"/>
  <c r="B2023" i="5"/>
  <c r="N2023" i="5"/>
  <c r="Y2023" i="5"/>
  <c r="O2023" i="5"/>
  <c r="B1797" i="5"/>
  <c r="N1797" i="5"/>
  <c r="Y1797" i="5"/>
  <c r="O1797" i="5"/>
  <c r="B1861" i="5"/>
  <c r="N1861" i="5"/>
  <c r="Y1861" i="5"/>
  <c r="O1861" i="5"/>
  <c r="B1968" i="5"/>
  <c r="I1968" i="5"/>
  <c r="J1968" i="5"/>
  <c r="K1968" i="5"/>
  <c r="M1968" i="5"/>
  <c r="L1968" i="5"/>
  <c r="N1968" i="5"/>
  <c r="Y1968" i="5"/>
  <c r="O1968" i="5"/>
  <c r="B1936" i="5"/>
  <c r="N1936" i="5"/>
  <c r="O660" i="7"/>
  <c r="Y1936" i="5"/>
  <c r="O1936" i="5"/>
  <c r="B1860" i="5"/>
  <c r="N1860" i="5"/>
  <c r="O618" i="7"/>
  <c r="Y1860" i="5"/>
  <c r="O1860" i="5"/>
  <c r="B2026" i="5"/>
  <c r="N2026" i="5"/>
  <c r="Y2026" i="5"/>
  <c r="O2026" i="5"/>
  <c r="B2025" i="5"/>
  <c r="N2025" i="5"/>
  <c r="Y2025" i="5"/>
  <c r="O2025" i="5"/>
  <c r="B2079" i="5"/>
  <c r="I2079" i="5"/>
  <c r="J2079" i="5"/>
  <c r="K2079" i="5"/>
  <c r="M2079" i="5"/>
  <c r="L2079" i="5"/>
  <c r="N2079" i="5"/>
  <c r="Y2079" i="5"/>
  <c r="O2079" i="5"/>
  <c r="B2054" i="5"/>
  <c r="N2054" i="5"/>
  <c r="Y2054" i="5"/>
  <c r="O2054" i="5"/>
  <c r="B2016" i="5"/>
  <c r="I2016" i="5"/>
  <c r="J2016" i="5"/>
  <c r="K2016" i="5"/>
  <c r="M2016" i="5"/>
  <c r="L2016" i="5"/>
  <c r="N2016" i="5"/>
  <c r="Y2016" i="5"/>
  <c r="O2016" i="5"/>
  <c r="B1954" i="5"/>
  <c r="N1954" i="5"/>
  <c r="O697" i="7"/>
  <c r="Y1954" i="5"/>
  <c r="O1954" i="5"/>
  <c r="B2014" i="5"/>
  <c r="N2014" i="5"/>
  <c r="Y2014" i="5"/>
  <c r="O2014" i="5"/>
  <c r="B1995" i="5"/>
  <c r="I1995" i="5"/>
  <c r="J1995" i="5"/>
  <c r="K1995" i="5"/>
  <c r="M1995" i="5"/>
  <c r="L1995" i="5"/>
  <c r="N1995" i="5"/>
  <c r="O710" i="7"/>
  <c r="O725" i="7"/>
  <c r="Y1995" i="5"/>
  <c r="O1995" i="5"/>
  <c r="B2065" i="5"/>
  <c r="I2065" i="5"/>
  <c r="J2065" i="5"/>
  <c r="K2065" i="5"/>
  <c r="M2065" i="5"/>
  <c r="L2065" i="5"/>
  <c r="N2065" i="5"/>
  <c r="Y2065" i="5"/>
  <c r="O2065" i="5"/>
  <c r="B1819" i="5"/>
  <c r="N1819" i="5"/>
  <c r="O595" i="7"/>
  <c r="Y1819" i="5"/>
  <c r="O1819" i="5"/>
  <c r="B1848" i="5"/>
  <c r="N1848" i="5"/>
  <c r="Y1848" i="5"/>
  <c r="O1848" i="5"/>
  <c r="B2006" i="5"/>
  <c r="N2006" i="5"/>
  <c r="Y2006" i="5"/>
  <c r="O2006" i="5"/>
  <c r="B1774" i="5"/>
  <c r="I1774" i="5"/>
  <c r="J1774" i="5"/>
  <c r="K1774" i="5"/>
  <c r="M1774" i="5"/>
  <c r="L1774" i="5"/>
  <c r="N1774" i="5"/>
  <c r="O616" i="7"/>
  <c r="Y1774" i="5"/>
  <c r="O1774" i="5"/>
  <c r="B1788" i="5"/>
  <c r="N1788" i="5"/>
  <c r="O626" i="7"/>
  <c r="Y1788" i="5"/>
  <c r="O1788" i="5"/>
  <c r="B1933" i="5"/>
  <c r="I1933" i="5"/>
  <c r="J1933" i="5"/>
  <c r="K1933" i="5"/>
  <c r="M1933" i="5"/>
  <c r="L1933" i="5"/>
  <c r="N1933" i="5"/>
  <c r="Y1933" i="5"/>
  <c r="O1933" i="5"/>
  <c r="B1839" i="5"/>
  <c r="N1839" i="5"/>
  <c r="Y1839" i="5"/>
  <c r="O1839" i="5"/>
  <c r="B1840" i="5"/>
  <c r="N1840" i="5"/>
  <c r="Y1840" i="5"/>
  <c r="O1840" i="5"/>
  <c r="B1874" i="5"/>
  <c r="N1874" i="5"/>
  <c r="Y1874" i="5"/>
  <c r="O1874" i="5"/>
  <c r="B1754" i="5"/>
  <c r="N1754" i="5"/>
  <c r="Y1754" i="5"/>
  <c r="O1754" i="5"/>
  <c r="B1744" i="5"/>
  <c r="I1744" i="5"/>
  <c r="J1744" i="5"/>
  <c r="K1744" i="5"/>
  <c r="M1744" i="5"/>
  <c r="L1744" i="5"/>
  <c r="N1744" i="5"/>
  <c r="Y1744" i="5"/>
  <c r="O1744" i="5"/>
  <c r="B2037" i="5"/>
  <c r="I2037" i="5"/>
  <c r="J2037" i="5"/>
  <c r="K2037" i="5"/>
  <c r="M2037" i="5"/>
  <c r="L2037" i="5"/>
  <c r="N2037" i="5"/>
  <c r="O737" i="7"/>
  <c r="Y2037" i="5"/>
  <c r="O2037" i="5"/>
  <c r="B1761" i="5"/>
  <c r="N1761" i="5"/>
  <c r="O564" i="7"/>
  <c r="Y1761" i="5"/>
  <c r="O1761" i="5"/>
  <c r="B1875" i="5"/>
  <c r="I1875" i="5"/>
  <c r="J1875" i="5"/>
  <c r="K1875" i="5"/>
  <c r="M1875" i="5"/>
  <c r="L1875" i="5"/>
  <c r="N1875" i="5"/>
  <c r="O662" i="7"/>
  <c r="Y1875" i="5"/>
  <c r="O1875" i="5"/>
  <c r="B1867" i="5"/>
  <c r="N1867" i="5"/>
  <c r="Y1867" i="5"/>
  <c r="O1867" i="5"/>
  <c r="B1925" i="5"/>
  <c r="N1925" i="5"/>
  <c r="Y1925" i="5"/>
  <c r="O1925" i="5"/>
  <c r="B1935" i="5"/>
  <c r="N1935" i="5"/>
  <c r="Y1935" i="5"/>
  <c r="O1935" i="5"/>
  <c r="B1846" i="5"/>
  <c r="N1846" i="5"/>
  <c r="Y1846" i="5"/>
  <c r="O1846" i="5"/>
  <c r="B1752" i="5"/>
  <c r="I1752" i="5"/>
  <c r="J1752" i="5"/>
  <c r="K1752" i="5"/>
  <c r="M1752" i="5"/>
  <c r="L1752" i="5"/>
  <c r="N1752" i="5"/>
  <c r="O609" i="7"/>
  <c r="Y1752" i="5"/>
  <c r="O1752" i="5"/>
  <c r="B1821" i="5"/>
  <c r="I1821" i="5"/>
  <c r="J1821" i="5"/>
  <c r="K1821" i="5"/>
  <c r="M1821" i="5"/>
  <c r="L1821" i="5"/>
  <c r="N1821" i="5"/>
  <c r="O596" i="7"/>
  <c r="Y1821" i="5"/>
  <c r="O1821" i="5"/>
  <c r="B1882" i="5"/>
  <c r="N1882" i="5"/>
  <c r="Y1882" i="5"/>
  <c r="O1882" i="5"/>
  <c r="B1997" i="5"/>
  <c r="N1997" i="5"/>
  <c r="O316" i="7"/>
  <c r="O727" i="7"/>
  <c r="Y1997" i="5"/>
  <c r="O1997" i="5"/>
  <c r="B1815" i="5"/>
  <c r="N1815" i="5"/>
  <c r="Y1815" i="5"/>
  <c r="O1815" i="5"/>
  <c r="B1808" i="5"/>
  <c r="N1808" i="5"/>
  <c r="Y1808" i="5"/>
  <c r="O1808" i="5"/>
  <c r="B2035" i="5"/>
  <c r="N2035" i="5"/>
  <c r="O742" i="7"/>
  <c r="Y2035" i="5"/>
  <c r="O2035" i="5"/>
  <c r="B1763" i="5"/>
  <c r="N1763" i="5"/>
  <c r="Y1763" i="5"/>
  <c r="O1763" i="5"/>
  <c r="B1812" i="5"/>
  <c r="N1812" i="5"/>
  <c r="O589" i="7"/>
  <c r="Y1812" i="5"/>
  <c r="O1812" i="5"/>
  <c r="B1989" i="5"/>
  <c r="N1989" i="5"/>
  <c r="O703" i="7"/>
  <c r="Y1989" i="5"/>
  <c r="O1989" i="5"/>
  <c r="B1991" i="5"/>
  <c r="N1991" i="5"/>
  <c r="Y1991" i="5"/>
  <c r="O1991" i="5"/>
  <c r="B1909" i="5"/>
  <c r="I1909" i="5"/>
  <c r="J1909" i="5"/>
  <c r="K1909" i="5"/>
  <c r="M1909" i="5"/>
  <c r="L1909" i="5"/>
  <c r="N1909" i="5"/>
  <c r="Y1909" i="5"/>
  <c r="O1909" i="5"/>
  <c r="B2005" i="5"/>
  <c r="N2005" i="5"/>
  <c r="O715" i="7"/>
  <c r="Y2005" i="5"/>
  <c r="O2005" i="5"/>
  <c r="B1940" i="5"/>
  <c r="N1940" i="5"/>
  <c r="Y1940" i="5"/>
  <c r="O1940" i="5"/>
  <c r="B1765" i="5"/>
  <c r="N1765" i="5"/>
  <c r="O615" i="7"/>
  <c r="Y1765" i="5"/>
  <c r="O1765" i="5"/>
  <c r="B1787" i="5"/>
  <c r="N1787" i="5"/>
  <c r="Y1787" i="5"/>
  <c r="O1787" i="5"/>
  <c r="B1943" i="5"/>
  <c r="N1943" i="5"/>
  <c r="Y1943" i="5"/>
  <c r="O1943" i="5"/>
  <c r="B2056" i="5"/>
  <c r="I2056" i="5"/>
  <c r="J2056" i="5"/>
  <c r="K2056" i="5"/>
  <c r="M2056" i="5"/>
  <c r="L2056" i="5"/>
  <c r="N2056" i="5"/>
  <c r="Y2056" i="5"/>
  <c r="O2056" i="5"/>
  <c r="B1958" i="5"/>
  <c r="N1958" i="5"/>
  <c r="Y1958" i="5"/>
  <c r="O1958" i="5"/>
  <c r="B1825" i="5"/>
  <c r="I1825" i="5"/>
  <c r="J1825" i="5"/>
  <c r="K1825" i="5"/>
  <c r="M1825" i="5"/>
  <c r="L1825" i="5"/>
  <c r="N1825" i="5"/>
  <c r="Y1825" i="5"/>
  <c r="O1825" i="5"/>
  <c r="B2058" i="5"/>
  <c r="N2058" i="5"/>
  <c r="O750" i="7"/>
  <c r="Y2058" i="5"/>
  <c r="O2058" i="5"/>
  <c r="B1736" i="5"/>
  <c r="I1736" i="5"/>
  <c r="J1736" i="5"/>
  <c r="K1736" i="5"/>
  <c r="M1736" i="5"/>
  <c r="L1736" i="5"/>
  <c r="N1736" i="5"/>
  <c r="Y1736" i="5"/>
  <c r="O1736" i="5"/>
  <c r="B1841" i="5"/>
  <c r="N1841" i="5"/>
  <c r="Y1841" i="5"/>
  <c r="O1841" i="5"/>
  <c r="B1974" i="5"/>
  <c r="N1974" i="5"/>
  <c r="O714" i="7"/>
  <c r="Y1974" i="5"/>
  <c r="O1974" i="5"/>
  <c r="B1896" i="5"/>
  <c r="N1896" i="5"/>
  <c r="Y1896" i="5"/>
  <c r="O1896" i="5"/>
  <c r="B1824" i="5"/>
  <c r="I1824" i="5"/>
  <c r="J1824" i="5"/>
  <c r="K1824" i="5"/>
  <c r="M1824" i="5"/>
  <c r="L1824" i="5"/>
  <c r="N1824" i="5"/>
  <c r="Y1824" i="5"/>
  <c r="O1824" i="5"/>
  <c r="B1888" i="5"/>
  <c r="I1888" i="5"/>
  <c r="J1888" i="5"/>
  <c r="K1888" i="5"/>
  <c r="M1888" i="5"/>
  <c r="L1888" i="5"/>
  <c r="N1888" i="5"/>
  <c r="Y1888" i="5"/>
  <c r="O1888" i="5"/>
  <c r="B1980" i="5"/>
  <c r="I1980" i="5"/>
  <c r="J1980" i="5"/>
  <c r="K1980" i="5"/>
  <c r="M1980" i="5"/>
  <c r="L1980" i="5"/>
  <c r="N1980" i="5"/>
  <c r="Y1980" i="5"/>
  <c r="O1980" i="5"/>
  <c r="B1844" i="5"/>
  <c r="N1844" i="5"/>
  <c r="Y1844" i="5"/>
  <c r="O1844" i="5"/>
  <c r="B1845" i="5"/>
  <c r="N1845" i="5"/>
  <c r="Y1845" i="5"/>
  <c r="O1845" i="5"/>
  <c r="B1855" i="5"/>
  <c r="N1855" i="5"/>
  <c r="O301" i="7"/>
  <c r="Y1855" i="5"/>
  <c r="O1855" i="5"/>
  <c r="B2032" i="5"/>
  <c r="N2032" i="5"/>
  <c r="Y2032" i="5"/>
  <c r="O2032" i="5"/>
  <c r="B2049" i="5"/>
  <c r="N2049" i="5"/>
  <c r="Y2049" i="5"/>
  <c r="O2049" i="5"/>
  <c r="B1946" i="5"/>
  <c r="N1946" i="5"/>
  <c r="Y1946" i="5"/>
  <c r="O1946" i="5"/>
  <c r="B1978" i="5"/>
  <c r="N1978" i="5"/>
  <c r="Y1978" i="5"/>
  <c r="O1978" i="5"/>
  <c r="B1881" i="5"/>
  <c r="N1881" i="5"/>
  <c r="Y1881" i="5"/>
  <c r="O1881" i="5"/>
  <c r="B1920" i="5"/>
  <c r="N1920" i="5"/>
  <c r="O685" i="7"/>
  <c r="Y1920" i="5"/>
  <c r="O1920" i="5"/>
  <c r="B2067" i="5"/>
  <c r="I2067" i="5"/>
  <c r="J2067" i="5"/>
  <c r="K2067" i="5"/>
  <c r="M2067" i="5"/>
  <c r="L2067" i="5"/>
  <c r="N2067" i="5"/>
  <c r="O756" i="7"/>
  <c r="Y2067" i="5"/>
  <c r="O2067" i="5"/>
  <c r="B1955" i="5"/>
  <c r="N1955" i="5"/>
  <c r="Y1955" i="5"/>
  <c r="O1955" i="5"/>
  <c r="B2017" i="5"/>
  <c r="N2017" i="5"/>
  <c r="Y2017" i="5"/>
  <c r="O2017" i="5"/>
  <c r="B1969" i="5"/>
  <c r="N1969" i="5"/>
  <c r="Y1969" i="5"/>
  <c r="O1969" i="5"/>
  <c r="B1823" i="5"/>
  <c r="I1823" i="5"/>
  <c r="J1823" i="5"/>
  <c r="K1823" i="5"/>
  <c r="M1823" i="5"/>
  <c r="L1823" i="5"/>
  <c r="N1823" i="5"/>
  <c r="Y1823" i="5"/>
  <c r="O1823" i="5"/>
  <c r="B1822" i="5"/>
  <c r="N1822" i="5"/>
  <c r="Y1822" i="5"/>
  <c r="O1822" i="5"/>
  <c r="B1887" i="5"/>
  <c r="I1887" i="5"/>
  <c r="J1887" i="5"/>
  <c r="K1887" i="5"/>
  <c r="M1887" i="5"/>
  <c r="L1887" i="5"/>
  <c r="N1887" i="5"/>
  <c r="Y1887" i="5"/>
  <c r="O1887" i="5"/>
  <c r="B1764" i="5"/>
  <c r="I1764" i="5"/>
  <c r="J1764" i="5"/>
  <c r="K1764" i="5"/>
  <c r="M1764" i="5"/>
  <c r="L1764" i="5"/>
  <c r="N1764" i="5"/>
  <c r="Y1764" i="5"/>
  <c r="O1764" i="5"/>
  <c r="B1759" i="5"/>
  <c r="N1759" i="5"/>
  <c r="Y1759" i="5"/>
  <c r="O1759" i="5"/>
  <c r="B1877" i="5"/>
  <c r="I1877" i="5"/>
  <c r="J1877" i="5"/>
  <c r="K1877" i="5"/>
  <c r="M1877" i="5"/>
  <c r="L1877" i="5"/>
  <c r="N1877" i="5"/>
  <c r="Y1877" i="5"/>
  <c r="O1877" i="5"/>
  <c r="B1753" i="5"/>
  <c r="N1753" i="5"/>
  <c r="Y1753" i="5"/>
  <c r="O1753" i="5"/>
  <c r="B1798" i="5"/>
  <c r="N1798" i="5"/>
  <c r="Y1798" i="5"/>
  <c r="O1798" i="5"/>
  <c r="B1834" i="5"/>
  <c r="N1834" i="5"/>
  <c r="Y1834" i="5"/>
  <c r="O1834" i="5"/>
  <c r="B1952" i="5"/>
  <c r="N1952" i="5"/>
  <c r="O695" i="7"/>
  <c r="Y1952" i="5"/>
  <c r="O1952" i="5"/>
  <c r="B1740" i="5"/>
  <c r="N1740" i="5"/>
  <c r="Y1740" i="5"/>
  <c r="O1740" i="5"/>
  <c r="B1741" i="5"/>
  <c r="N1741" i="5"/>
  <c r="Y1741" i="5"/>
  <c r="O1741" i="5"/>
  <c r="B1746" i="5"/>
  <c r="N1746" i="5"/>
  <c r="Y1746" i="5"/>
  <c r="O1746" i="5"/>
  <c r="B1743" i="5"/>
  <c r="N1743" i="5"/>
  <c r="Y1743" i="5"/>
  <c r="O1743" i="5"/>
  <c r="B1810" i="5"/>
  <c r="I1810" i="5"/>
  <c r="J1810" i="5"/>
  <c r="K1810" i="5"/>
  <c r="M1810" i="5"/>
  <c r="L1810" i="5"/>
  <c r="N1810" i="5"/>
  <c r="O587" i="7"/>
  <c r="Y1810" i="5"/>
  <c r="O1810" i="5"/>
  <c r="B2085" i="5"/>
  <c r="N2085" i="5"/>
  <c r="Y2085" i="5"/>
  <c r="O2085" i="5"/>
  <c r="C18" i="8"/>
  <c r="B18" i="8"/>
  <c r="D18" i="8"/>
  <c r="C19" i="8"/>
  <c r="B19" i="8"/>
  <c r="D19" i="8"/>
  <c r="C20" i="8"/>
  <c r="B20" i="8"/>
  <c r="D20" i="8"/>
  <c r="C21" i="8"/>
  <c r="B21" i="8"/>
  <c r="D21" i="8"/>
  <c r="C22" i="8"/>
  <c r="B22" i="8"/>
  <c r="D22" i="8"/>
  <c r="C23" i="8"/>
  <c r="B23" i="8"/>
  <c r="D23" i="8"/>
  <c r="C24" i="8"/>
  <c r="B24" i="8"/>
  <c r="D24" i="8"/>
  <c r="C25" i="8"/>
  <c r="B25" i="8"/>
  <c r="D25" i="8"/>
  <c r="C26" i="8"/>
  <c r="B26" i="8"/>
  <c r="D26" i="8"/>
  <c r="C27" i="8"/>
  <c r="B27" i="8"/>
  <c r="D27" i="8"/>
  <c r="C28" i="8"/>
  <c r="B28" i="8"/>
  <c r="D28" i="8"/>
  <c r="C29" i="8"/>
  <c r="B29" i="8"/>
  <c r="D29" i="8"/>
  <c r="C30" i="8"/>
  <c r="B30" i="8"/>
  <c r="D30" i="8"/>
  <c r="C31" i="8"/>
  <c r="B31" i="8"/>
  <c r="D31" i="8"/>
  <c r="C32" i="8"/>
  <c r="B32" i="8"/>
  <c r="D32" i="8"/>
  <c r="C33" i="8"/>
  <c r="B33" i="8"/>
  <c r="D33" i="8"/>
  <c r="C34" i="8"/>
  <c r="B34" i="8"/>
  <c r="D34" i="8"/>
  <c r="C35" i="8"/>
  <c r="B35" i="8"/>
  <c r="D35" i="8"/>
  <c r="C36" i="8"/>
  <c r="B36" i="8"/>
  <c r="D36" i="8"/>
  <c r="D37" i="8"/>
  <c r="B12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B512" i="7"/>
  <c r="N512" i="7"/>
  <c r="B522" i="7"/>
  <c r="N522" i="7"/>
  <c r="O522" i="7"/>
  <c r="B448" i="7"/>
  <c r="N448" i="7"/>
  <c r="O448" i="7"/>
  <c r="B486" i="7"/>
  <c r="N486" i="7"/>
  <c r="B485" i="7"/>
  <c r="N485" i="7"/>
  <c r="B515" i="7"/>
  <c r="N515" i="7"/>
  <c r="B489" i="7"/>
  <c r="N489" i="7"/>
  <c r="B456" i="7"/>
  <c r="N456" i="7"/>
  <c r="B491" i="7"/>
  <c r="N491" i="7"/>
  <c r="B454" i="7"/>
  <c r="N454" i="7"/>
  <c r="B444" i="7"/>
  <c r="N444" i="7"/>
  <c r="B439" i="7"/>
  <c r="N439" i="7"/>
  <c r="B493" i="7"/>
  <c r="N493" i="7"/>
  <c r="B521" i="7"/>
  <c r="N521" i="7"/>
  <c r="O521" i="7"/>
  <c r="B481" i="7"/>
  <c r="N481" i="7"/>
  <c r="B479" i="7"/>
  <c r="N479" i="7"/>
  <c r="B332" i="7"/>
  <c r="N332" i="7"/>
  <c r="B433" i="7"/>
  <c r="N433" i="7"/>
  <c r="B415" i="7"/>
  <c r="N415" i="7"/>
  <c r="B471" i="7"/>
  <c r="N471" i="7"/>
  <c r="B427" i="7"/>
  <c r="N427" i="7"/>
  <c r="B459" i="7"/>
  <c r="N459" i="7"/>
  <c r="O459" i="7"/>
  <c r="B419" i="7"/>
  <c r="N419" i="7"/>
  <c r="B487" i="7"/>
  <c r="N487" i="7"/>
  <c r="B519" i="7"/>
  <c r="N519" i="7"/>
  <c r="B452" i="7"/>
  <c r="N452" i="7"/>
  <c r="B451" i="7"/>
  <c r="N451" i="7"/>
  <c r="B507" i="7"/>
  <c r="N507" i="7"/>
  <c r="B432" i="7"/>
  <c r="N432" i="7"/>
  <c r="B523" i="7"/>
  <c r="N523" i="7"/>
  <c r="B443" i="7"/>
  <c r="N443" i="7"/>
  <c r="B469" i="7"/>
  <c r="N469" i="7"/>
  <c r="O469" i="7"/>
  <c r="B526" i="7"/>
  <c r="N526" i="7"/>
  <c r="B482" i="7"/>
  <c r="N482" i="7"/>
  <c r="B431" i="7"/>
  <c r="N431" i="7"/>
  <c r="B517" i="7"/>
  <c r="N517" i="7"/>
  <c r="B475" i="7"/>
  <c r="N475" i="7"/>
  <c r="B516" i="7"/>
  <c r="N516" i="7"/>
  <c r="B388" i="7"/>
  <c r="N388" i="7"/>
  <c r="B477" i="7"/>
  <c r="N477" i="7"/>
  <c r="B434" i="7"/>
  <c r="N434" i="7"/>
  <c r="B463" i="7"/>
  <c r="N463" i="7"/>
  <c r="O463" i="7"/>
  <c r="B417" i="7"/>
  <c r="N417" i="7"/>
  <c r="B450" i="7"/>
  <c r="N450" i="7"/>
  <c r="O450" i="7"/>
  <c r="B498" i="7"/>
  <c r="N498" i="7"/>
  <c r="B495" i="7"/>
  <c r="N495" i="7"/>
  <c r="B466" i="7"/>
  <c r="N466" i="7"/>
  <c r="B441" i="7"/>
  <c r="N441" i="7"/>
  <c r="O441" i="7"/>
  <c r="B527" i="7"/>
  <c r="N527" i="7"/>
  <c r="O527" i="7"/>
  <c r="B506" i="7"/>
  <c r="N506" i="7"/>
  <c r="O506" i="7"/>
  <c r="B367" i="7"/>
  <c r="N367" i="7"/>
  <c r="B510" i="7"/>
  <c r="N510" i="7"/>
  <c r="B509" i="7"/>
  <c r="N509" i="7"/>
  <c r="O509" i="7"/>
  <c r="B514" i="7"/>
  <c r="N514" i="7"/>
  <c r="B315" i="7"/>
  <c r="N315" i="7"/>
  <c r="B157" i="7"/>
  <c r="N157" i="7"/>
  <c r="O157" i="7"/>
  <c r="B97" i="7"/>
  <c r="N97" i="7"/>
  <c r="B323" i="7"/>
  <c r="N323" i="7"/>
  <c r="B280" i="7"/>
  <c r="N280" i="7"/>
  <c r="B342" i="7"/>
  <c r="N342" i="7"/>
  <c r="B111" i="7"/>
  <c r="N111" i="7"/>
  <c r="B353" i="7"/>
  <c r="N353" i="7"/>
  <c r="O353" i="7"/>
  <c r="B137" i="7"/>
  <c r="N137" i="7"/>
  <c r="B151" i="7"/>
  <c r="N151" i="7"/>
  <c r="O151" i="7"/>
  <c r="B58" i="7"/>
  <c r="N58" i="7"/>
  <c r="B44" i="7"/>
  <c r="N44" i="7"/>
  <c r="B186" i="7"/>
  <c r="N186" i="7"/>
  <c r="O186" i="7"/>
  <c r="B120" i="7"/>
  <c r="N120" i="7"/>
  <c r="B289" i="7"/>
  <c r="N289" i="7"/>
  <c r="B177" i="7"/>
  <c r="N177" i="7"/>
  <c r="B15" i="7"/>
  <c r="N15" i="7"/>
  <c r="B93" i="7"/>
  <c r="N93" i="7"/>
  <c r="O93" i="7"/>
  <c r="B76" i="7"/>
  <c r="N76" i="7"/>
  <c r="B355" i="7"/>
  <c r="N355" i="7"/>
  <c r="B32" i="7"/>
  <c r="N32" i="7"/>
  <c r="B200" i="7"/>
  <c r="N200" i="7"/>
  <c r="B233" i="7"/>
  <c r="N233" i="7"/>
  <c r="B130" i="7"/>
  <c r="N130" i="7"/>
  <c r="B308" i="7"/>
  <c r="N308" i="7"/>
  <c r="B239" i="7"/>
  <c r="N239" i="7"/>
  <c r="O239" i="7"/>
  <c r="B299" i="7"/>
  <c r="N299" i="7"/>
  <c r="B305" i="7"/>
  <c r="N305" i="7"/>
  <c r="B377" i="7"/>
  <c r="N377" i="7"/>
  <c r="B61" i="7"/>
  <c r="N61" i="7"/>
  <c r="B266" i="7"/>
  <c r="N266" i="7"/>
  <c r="B252" i="7"/>
  <c r="N252" i="7"/>
  <c r="B278" i="7"/>
  <c r="N278" i="7"/>
  <c r="B282" i="7"/>
  <c r="N282" i="7"/>
  <c r="B99" i="7"/>
  <c r="N99" i="7"/>
  <c r="B220" i="7"/>
  <c r="N220" i="7"/>
  <c r="B358" i="7"/>
  <c r="N358" i="7"/>
  <c r="B380" i="7"/>
  <c r="N380" i="7"/>
  <c r="O380" i="7"/>
  <c r="B351" i="7"/>
  <c r="N351" i="7"/>
  <c r="B50" i="7"/>
  <c r="N50" i="7"/>
  <c r="B279" i="7"/>
  <c r="N279" i="7"/>
  <c r="B202" i="7"/>
  <c r="N202" i="7"/>
  <c r="B335" i="7"/>
  <c r="N335" i="7"/>
  <c r="O335" i="7"/>
  <c r="B68" i="7"/>
  <c r="N68" i="7"/>
  <c r="B125" i="7"/>
  <c r="N125" i="7"/>
  <c r="B373" i="7"/>
  <c r="N373" i="7"/>
  <c r="B158" i="7"/>
  <c r="N158" i="7"/>
  <c r="O158" i="7"/>
  <c r="B221" i="7"/>
  <c r="N221" i="7"/>
  <c r="B31" i="7"/>
  <c r="N31" i="7"/>
  <c r="B119" i="7"/>
  <c r="N119" i="7"/>
  <c r="B71" i="7"/>
  <c r="N71" i="7"/>
  <c r="B301" i="7"/>
  <c r="N301" i="7"/>
  <c r="B357" i="7"/>
  <c r="N357" i="7"/>
  <c r="B62" i="7"/>
  <c r="N62" i="7"/>
  <c r="B293" i="7"/>
  <c r="N293" i="7"/>
  <c r="B283" i="7"/>
  <c r="N283" i="7"/>
  <c r="B45" i="7"/>
  <c r="N45" i="7"/>
  <c r="O45" i="7"/>
  <c r="B188" i="7"/>
  <c r="N188" i="7"/>
  <c r="B312" i="7"/>
  <c r="N312" i="7"/>
  <c r="B298" i="7"/>
  <c r="N298" i="7"/>
  <c r="O298" i="7"/>
  <c r="B320" i="7"/>
  <c r="N320" i="7"/>
  <c r="B26" i="7"/>
  <c r="N26" i="7"/>
  <c r="B189" i="7"/>
  <c r="N189" i="7"/>
  <c r="B166" i="7"/>
  <c r="N166" i="7"/>
  <c r="B154" i="7"/>
  <c r="N154" i="7"/>
  <c r="O154" i="7"/>
  <c r="B48" i="7"/>
  <c r="N48" i="7"/>
  <c r="B159" i="7"/>
  <c r="N159" i="7"/>
  <c r="B382" i="7"/>
  <c r="N382" i="7"/>
  <c r="B490" i="7"/>
  <c r="N490" i="7"/>
  <c r="B420" i="7"/>
  <c r="N420" i="7"/>
  <c r="B421" i="7"/>
  <c r="N421" i="7"/>
  <c r="B316" i="7"/>
  <c r="N316" i="7"/>
  <c r="B405" i="7"/>
  <c r="N405" i="7"/>
  <c r="B413" i="7"/>
  <c r="N413" i="7"/>
  <c r="B393" i="7"/>
  <c r="N393" i="7"/>
  <c r="B344" i="7"/>
  <c r="N344" i="7"/>
  <c r="B384" i="7"/>
  <c r="N384" i="7"/>
  <c r="B349" i="7"/>
  <c r="N349" i="7"/>
  <c r="B376" i="7"/>
  <c r="N376" i="7"/>
  <c r="O376" i="7"/>
  <c r="B389" i="7"/>
  <c r="N389" i="7"/>
  <c r="B423" i="7"/>
  <c r="N423" i="7"/>
  <c r="O423" i="7"/>
  <c r="B402" i="7"/>
  <c r="N402" i="7"/>
  <c r="B397" i="7"/>
  <c r="N397" i="7"/>
  <c r="B359" i="7"/>
  <c r="N359" i="7"/>
  <c r="B404" i="7"/>
  <c r="N404" i="7"/>
  <c r="B496" i="7"/>
  <c r="N496" i="7"/>
  <c r="B437" i="7"/>
  <c r="N437" i="7"/>
  <c r="O437" i="7"/>
  <c r="B407" i="7"/>
  <c r="N407" i="7"/>
  <c r="O407" i="7"/>
  <c r="B390" i="7"/>
  <c r="N390" i="7"/>
  <c r="B375" i="7"/>
  <c r="N375" i="7"/>
  <c r="B474" i="7"/>
  <c r="N474" i="7"/>
  <c r="B309" i="7"/>
  <c r="N309" i="7"/>
  <c r="B255" i="7"/>
  <c r="N255" i="7"/>
  <c r="O255" i="7"/>
  <c r="B408" i="7"/>
  <c r="N408" i="7"/>
  <c r="B391" i="7"/>
  <c r="N391" i="7"/>
  <c r="B396" i="7"/>
  <c r="N396" i="7"/>
  <c r="B292" i="7"/>
  <c r="N292" i="7"/>
  <c r="B236" i="7"/>
  <c r="N236" i="7"/>
  <c r="B333" i="7"/>
  <c r="N333" i="7"/>
  <c r="B338" i="7"/>
  <c r="N338" i="7"/>
  <c r="B381" i="7"/>
  <c r="N381" i="7"/>
  <c r="B387" i="7"/>
  <c r="N387" i="7"/>
  <c r="O387" i="7"/>
  <c r="B392" i="7"/>
  <c r="N392" i="7"/>
  <c r="B180" i="7"/>
  <c r="N180" i="7"/>
  <c r="B340" i="7"/>
  <c r="N340" i="7"/>
  <c r="B422" i="7"/>
  <c r="N422" i="7"/>
  <c r="O422" i="7"/>
  <c r="B238" i="7"/>
  <c r="N238" i="7"/>
  <c r="B101" i="7"/>
  <c r="N101" i="7"/>
  <c r="B212" i="7"/>
  <c r="N212" i="7"/>
  <c r="B142" i="7"/>
  <c r="N142" i="7"/>
  <c r="B7" i="7"/>
  <c r="N7" i="7"/>
  <c r="O7" i="7"/>
  <c r="B356" i="7"/>
  <c r="N356" i="7"/>
  <c r="B228" i="7"/>
  <c r="N228" i="7"/>
  <c r="B248" i="7"/>
  <c r="N248" i="7"/>
  <c r="B88" i="7"/>
  <c r="N88" i="7"/>
  <c r="B245" i="7"/>
  <c r="N245" i="7"/>
  <c r="B169" i="7"/>
  <c r="N169" i="7"/>
  <c r="B209" i="7"/>
  <c r="N209" i="7"/>
  <c r="B285" i="7"/>
  <c r="N285" i="7"/>
  <c r="B178" i="7"/>
  <c r="N178" i="7"/>
  <c r="O178" i="7"/>
  <c r="B260" i="7"/>
  <c r="N260" i="7"/>
  <c r="B348" i="7"/>
  <c r="N348" i="7"/>
  <c r="B242" i="7"/>
  <c r="N242" i="7"/>
  <c r="B250" i="7"/>
  <c r="N250" i="7"/>
  <c r="B77" i="7"/>
  <c r="N77" i="7"/>
  <c r="B204" i="7"/>
  <c r="N204" i="7"/>
  <c r="B133" i="7"/>
  <c r="N133" i="7"/>
  <c r="O133" i="7"/>
  <c r="B287" i="7"/>
  <c r="N287" i="7"/>
  <c r="B208" i="7"/>
  <c r="N208" i="7"/>
  <c r="B82" i="7"/>
  <c r="N82" i="7"/>
  <c r="B85" i="7"/>
  <c r="N85" i="7"/>
  <c r="O85" i="7"/>
  <c r="B185" i="7"/>
  <c r="N185" i="7"/>
  <c r="B366" i="7"/>
  <c r="N366" i="7"/>
  <c r="B241" i="7"/>
  <c r="N241" i="7"/>
  <c r="B148" i="7"/>
  <c r="N148" i="7"/>
  <c r="O148" i="7"/>
  <c r="B325" i="7"/>
  <c r="N325" i="7"/>
  <c r="B115" i="7"/>
  <c r="N115" i="7"/>
  <c r="B143" i="7"/>
  <c r="N143" i="7"/>
  <c r="B214" i="7"/>
  <c r="N214" i="7"/>
  <c r="B347" i="7"/>
  <c r="N347" i="7"/>
  <c r="B205" i="7"/>
  <c r="N205" i="7"/>
  <c r="B29" i="7"/>
  <c r="N29" i="7"/>
  <c r="B174" i="7"/>
  <c r="N174" i="7"/>
  <c r="O174" i="7"/>
  <c r="B168" i="7"/>
  <c r="N168" i="7"/>
  <c r="B167" i="7"/>
  <c r="N167" i="7"/>
  <c r="B304" i="7"/>
  <c r="N304" i="7"/>
  <c r="B311" i="7"/>
  <c r="N311" i="7"/>
  <c r="B121" i="7"/>
  <c r="N121" i="7"/>
  <c r="B114" i="7"/>
  <c r="N114" i="7"/>
  <c r="B162" i="7"/>
  <c r="N162" i="7"/>
  <c r="B13" i="7"/>
  <c r="N13" i="7"/>
  <c r="O13" i="7"/>
  <c r="B461" i="7"/>
  <c r="N461" i="7"/>
  <c r="B199" i="7"/>
  <c r="N199" i="7"/>
  <c r="B263" i="7"/>
  <c r="N263" i="7"/>
  <c r="O263" i="7"/>
  <c r="B155" i="7"/>
  <c r="N155" i="7"/>
  <c r="B302" i="7"/>
  <c r="N302" i="7"/>
  <c r="B295" i="7"/>
  <c r="N295" i="7"/>
  <c r="B164" i="7"/>
  <c r="N164" i="7"/>
  <c r="B135" i="7"/>
  <c r="N135" i="7"/>
  <c r="B96" i="7"/>
  <c r="N96" i="7"/>
  <c r="B372" i="7"/>
  <c r="N372" i="7"/>
  <c r="B134" i="7"/>
  <c r="N134" i="7"/>
  <c r="B173" i="7"/>
  <c r="N173" i="7"/>
  <c r="B181" i="7"/>
  <c r="N181" i="7"/>
  <c r="O181" i="7"/>
  <c r="B54" i="7"/>
  <c r="N54" i="7"/>
  <c r="B64" i="7"/>
  <c r="N64" i="7"/>
  <c r="B35" i="7"/>
  <c r="N35" i="7"/>
  <c r="B94" i="7"/>
  <c r="N94" i="7"/>
  <c r="O94" i="7"/>
  <c r="B176" i="7"/>
  <c r="N176" i="7"/>
  <c r="B136" i="7"/>
  <c r="N136" i="7"/>
  <c r="B226" i="7"/>
  <c r="N226" i="7"/>
  <c r="B73" i="7"/>
  <c r="N73" i="7"/>
  <c r="B124" i="7"/>
  <c r="N124" i="7"/>
  <c r="B429" i="7"/>
  <c r="N429" i="7"/>
  <c r="B346" i="7"/>
  <c r="N346" i="7"/>
  <c r="B4" i="7"/>
  <c r="N4" i="7"/>
  <c r="B246" i="7"/>
  <c r="N246" i="7"/>
  <c r="B284" i="7"/>
  <c r="N284" i="7"/>
  <c r="B339" i="7"/>
  <c r="N339" i="7"/>
  <c r="B170" i="7"/>
  <c r="N170" i="7"/>
  <c r="B118" i="7"/>
  <c r="N118" i="7"/>
  <c r="O118" i="7"/>
  <c r="B300" i="7"/>
  <c r="N300" i="7"/>
  <c r="B161" i="7"/>
  <c r="N161" i="7"/>
  <c r="B57" i="7"/>
  <c r="N57" i="7"/>
  <c r="B37" i="7"/>
  <c r="N37" i="7"/>
  <c r="B319" i="7"/>
  <c r="N319" i="7"/>
  <c r="B122" i="7"/>
  <c r="N122" i="7"/>
  <c r="B234" i="7"/>
  <c r="N234" i="7"/>
  <c r="B362" i="7"/>
  <c r="N362" i="7"/>
  <c r="B254" i="7"/>
  <c r="N254" i="7"/>
  <c r="O254" i="7"/>
  <c r="B313" i="7"/>
  <c r="N313" i="7"/>
  <c r="B395" i="7"/>
  <c r="N395" i="7"/>
  <c r="O395" i="7"/>
  <c r="B288" i="7"/>
  <c r="N288" i="7"/>
  <c r="B352" i="7"/>
  <c r="N352" i="7"/>
  <c r="B25" i="7"/>
  <c r="N25" i="7"/>
  <c r="B33" i="7"/>
  <c r="N33" i="7"/>
  <c r="O33" i="7"/>
  <c r="B103" i="7"/>
  <c r="N103" i="7"/>
  <c r="B152" i="7"/>
  <c r="N152" i="7"/>
  <c r="B83" i="7"/>
  <c r="N83" i="7"/>
  <c r="B117" i="7"/>
  <c r="N117" i="7"/>
  <c r="B5" i="7"/>
  <c r="N5" i="7"/>
  <c r="B8" i="7"/>
  <c r="N8" i="7"/>
  <c r="O8" i="7"/>
  <c r="B12" i="7"/>
  <c r="N12" i="7"/>
  <c r="B144" i="7"/>
  <c r="N144" i="7"/>
  <c r="B40" i="7"/>
  <c r="N40" i="7"/>
  <c r="B107" i="7"/>
  <c r="N107" i="7"/>
  <c r="B30" i="7"/>
  <c r="N30" i="7"/>
  <c r="B28" i="7"/>
  <c r="N28" i="7"/>
  <c r="B112" i="7"/>
  <c r="N112" i="7"/>
  <c r="B179" i="7"/>
  <c r="N179" i="7"/>
  <c r="B371" i="7"/>
  <c r="N371" i="7"/>
  <c r="B410" i="7"/>
  <c r="N410" i="7"/>
  <c r="O410" i="7"/>
  <c r="B194" i="7"/>
  <c r="N194" i="7"/>
  <c r="B225" i="7"/>
  <c r="N225" i="7"/>
  <c r="B52" i="7"/>
  <c r="N52" i="7"/>
  <c r="B66" i="7"/>
  <c r="N66" i="7"/>
  <c r="B67" i="7"/>
  <c r="N67" i="7"/>
  <c r="B211" i="7"/>
  <c r="N211" i="7"/>
  <c r="B350" i="7"/>
  <c r="N350" i="7"/>
  <c r="B147" i="7"/>
  <c r="N147" i="7"/>
  <c r="O147" i="7"/>
  <c r="B18" i="7"/>
  <c r="N18" i="7"/>
  <c r="B218" i="7"/>
  <c r="N218" i="7"/>
  <c r="B275" i="7"/>
  <c r="N275" i="7"/>
  <c r="B215" i="7"/>
  <c r="N215" i="7"/>
  <c r="B11" i="7"/>
  <c r="N11" i="7"/>
  <c r="B59" i="7"/>
  <c r="N59" i="7"/>
  <c r="O59" i="7"/>
  <c r="B38" i="7"/>
  <c r="N38" i="7"/>
  <c r="B310" i="7"/>
  <c r="N310" i="7"/>
  <c r="O310" i="7"/>
  <c r="B84" i="7"/>
  <c r="N84" i="7"/>
  <c r="B341" i="7"/>
  <c r="N341" i="7"/>
  <c r="B36" i="7"/>
  <c r="N36" i="7"/>
  <c r="B22" i="7"/>
  <c r="N22" i="7"/>
  <c r="B123" i="7"/>
  <c r="N123" i="7"/>
  <c r="B330" i="7"/>
  <c r="N330" i="7"/>
  <c r="B81" i="7"/>
  <c r="N81" i="7"/>
  <c r="B172" i="7"/>
  <c r="N172" i="7"/>
  <c r="B237" i="7"/>
  <c r="N237" i="7"/>
  <c r="O237" i="7"/>
  <c r="B113" i="7"/>
  <c r="N113" i="7"/>
  <c r="O113" i="7"/>
  <c r="B273" i="7"/>
  <c r="N273" i="7"/>
  <c r="B231" i="7"/>
  <c r="N231" i="7"/>
  <c r="B43" i="7"/>
  <c r="N43" i="7"/>
  <c r="O43" i="7"/>
  <c r="B251" i="7"/>
  <c r="N251" i="7"/>
  <c r="B128" i="7"/>
  <c r="N128" i="7"/>
  <c r="B191" i="7"/>
  <c r="N191" i="7"/>
  <c r="B46" i="7"/>
  <c r="N46" i="7"/>
  <c r="B70" i="7"/>
  <c r="N70" i="7"/>
  <c r="B72" i="7"/>
  <c r="N72" i="7"/>
  <c r="B132" i="7"/>
  <c r="N132" i="7"/>
  <c r="B51" i="7"/>
  <c r="N51" i="7"/>
  <c r="B276" i="7"/>
  <c r="N276" i="7"/>
  <c r="B3" i="7"/>
  <c r="N3" i="7"/>
  <c r="O3" i="7"/>
  <c r="B182" i="7"/>
  <c r="N182" i="7"/>
  <c r="B127" i="7"/>
  <c r="N127" i="7"/>
  <c r="O127" i="7"/>
  <c r="B14" i="7"/>
  <c r="N14" i="7"/>
  <c r="B297" i="7"/>
  <c r="N297" i="7"/>
  <c r="B49" i="7"/>
  <c r="N49" i="7"/>
  <c r="B79" i="7"/>
  <c r="N79" i="7"/>
  <c r="O79" i="7"/>
  <c r="B69" i="7"/>
  <c r="N69" i="7"/>
  <c r="B224" i="7"/>
  <c r="N224" i="7"/>
  <c r="B109" i="7"/>
  <c r="N109" i="7"/>
  <c r="B63" i="7"/>
  <c r="N63" i="7"/>
  <c r="B53" i="7"/>
  <c r="N53" i="7"/>
  <c r="B87" i="7"/>
  <c r="N87" i="7"/>
  <c r="B34" i="7"/>
  <c r="N34" i="7"/>
  <c r="B203" i="7"/>
  <c r="N203" i="7"/>
  <c r="B156" i="7"/>
  <c r="N156" i="7"/>
  <c r="B270" i="7"/>
  <c r="N270" i="7"/>
  <c r="B10" i="7"/>
  <c r="N10" i="7"/>
  <c r="B294" i="7"/>
  <c r="N294" i="7"/>
  <c r="B2" i="7"/>
  <c r="N2" i="7"/>
  <c r="O2" i="7"/>
  <c r="B6" i="7"/>
  <c r="N6" i="7"/>
  <c r="B256" i="7"/>
  <c r="N256" i="7"/>
  <c r="B17" i="7"/>
  <c r="N17" i="7"/>
  <c r="B160" i="7"/>
  <c r="N160" i="7"/>
  <c r="B140" i="7"/>
  <c r="N140" i="7"/>
  <c r="B9" i="7"/>
  <c r="N9" i="7"/>
  <c r="O9" i="7"/>
  <c r="B75" i="7"/>
  <c r="N75" i="7"/>
  <c r="O75" i="7"/>
  <c r="B229" i="7"/>
  <c r="N229" i="7"/>
  <c r="B89" i="7"/>
  <c r="N89" i="7"/>
  <c r="B24" i="7"/>
  <c r="N24" i="7"/>
  <c r="O24" i="7"/>
  <c r="B232" i="7"/>
  <c r="N232" i="7"/>
  <c r="B306" i="7"/>
  <c r="N306" i="7"/>
  <c r="B27" i="7"/>
  <c r="N27" i="7"/>
  <c r="B175" i="7"/>
  <c r="N175" i="7"/>
  <c r="B100" i="7"/>
  <c r="N100" i="7"/>
  <c r="B95" i="7"/>
  <c r="N95" i="7"/>
  <c r="B41" i="7"/>
  <c r="N41" i="7"/>
  <c r="B39" i="7"/>
  <c r="N39" i="7"/>
  <c r="B269" i="7"/>
  <c r="N269" i="7"/>
  <c r="B187" i="7"/>
  <c r="N187" i="7"/>
  <c r="B171" i="7"/>
  <c r="N171" i="7"/>
  <c r="B80" i="7"/>
  <c r="N80" i="7"/>
  <c r="B102" i="7"/>
  <c r="N102" i="7"/>
  <c r="B42" i="7"/>
  <c r="N42" i="7"/>
  <c r="B23" i="7"/>
  <c r="N23" i="7"/>
  <c r="B92" i="7"/>
  <c r="N92" i="7"/>
  <c r="B274" i="7"/>
  <c r="N274" i="7"/>
  <c r="B206" i="7"/>
  <c r="N206" i="7"/>
  <c r="B106" i="7"/>
  <c r="N106" i="7"/>
  <c r="B210" i="7"/>
  <c r="N210" i="7"/>
  <c r="B55" i="7"/>
  <c r="N55" i="7"/>
  <c r="B360" i="7"/>
  <c r="N360" i="7"/>
  <c r="O360" i="7"/>
  <c r="B65" i="7"/>
  <c r="N65" i="7"/>
  <c r="B19" i="7"/>
  <c r="N19" i="7"/>
  <c r="O19" i="7"/>
  <c r="B47" i="7"/>
  <c r="N47" i="7"/>
  <c r="B149" i="7"/>
  <c r="N149" i="7"/>
  <c r="B56" i="7"/>
  <c r="N56" i="7"/>
  <c r="B165" i="7"/>
  <c r="N165" i="7"/>
  <c r="B21" i="7"/>
  <c r="N21" i="7"/>
  <c r="B307" i="7"/>
  <c r="N307" i="7"/>
  <c r="B20" i="7"/>
  <c r="N20" i="7"/>
  <c r="B326" i="7"/>
  <c r="N326" i="7"/>
  <c r="B368" i="7"/>
  <c r="N368" i="7"/>
  <c r="B480" i="7"/>
  <c r="N480" i="7"/>
  <c r="O480" i="7"/>
  <c r="B414" i="7"/>
  <c r="N414" i="7"/>
  <c r="B467" i="7"/>
  <c r="N467" i="7"/>
  <c r="B424" i="7"/>
  <c r="N424" i="7"/>
  <c r="B525" i="7"/>
  <c r="N525" i="7"/>
  <c r="B520" i="7"/>
  <c r="N520" i="7"/>
  <c r="B528" i="7"/>
  <c r="N528" i="7"/>
  <c r="B317" i="7"/>
  <c r="N317" i="7"/>
  <c r="B321" i="7"/>
  <c r="N321" i="7"/>
  <c r="B503" i="7"/>
  <c r="N503" i="7"/>
  <c r="B453" i="7"/>
  <c r="N453" i="7"/>
  <c r="O453" i="7"/>
  <c r="B499" i="7"/>
  <c r="N499" i="7"/>
  <c r="B511" i="7"/>
  <c r="N511" i="7"/>
  <c r="B329" i="7"/>
  <c r="N329" i="7"/>
  <c r="B504" i="7"/>
  <c r="N504" i="7"/>
  <c r="B470" i="7"/>
  <c r="N470" i="7"/>
  <c r="B483" i="7"/>
  <c r="N483" i="7"/>
  <c r="O483" i="7"/>
  <c r="B492" i="7"/>
  <c r="N492" i="7"/>
  <c r="B426" i="7"/>
  <c r="N426" i="7"/>
  <c r="B409" i="7"/>
  <c r="N409" i="7"/>
  <c r="O409" i="7"/>
  <c r="B399" i="7"/>
  <c r="N399" i="7"/>
  <c r="B328" i="7"/>
  <c r="N328" i="7"/>
  <c r="B457" i="7"/>
  <c r="N457" i="7"/>
  <c r="B462" i="7"/>
  <c r="N462" i="7"/>
  <c r="B435" i="7"/>
  <c r="N435" i="7"/>
  <c r="B394" i="7"/>
  <c r="N394" i="7"/>
  <c r="B385" i="7"/>
  <c r="N385" i="7"/>
  <c r="B518" i="7"/>
  <c r="N518" i="7"/>
  <c r="O518" i="7"/>
  <c r="B406" i="7"/>
  <c r="N406" i="7"/>
  <c r="B513" i="7"/>
  <c r="N513" i="7"/>
  <c r="B494" i="7"/>
  <c r="N494" i="7"/>
  <c r="O494" i="7"/>
  <c r="B505" i="7"/>
  <c r="N505" i="7"/>
  <c r="B488" i="7"/>
  <c r="N488" i="7"/>
  <c r="O488" i="7"/>
  <c r="B473" i="7"/>
  <c r="N473" i="7"/>
  <c r="O473" i="7"/>
  <c r="B418" i="7"/>
  <c r="N418" i="7"/>
  <c r="O418" i="7"/>
  <c r="B383" i="7"/>
  <c r="N383" i="7"/>
  <c r="O383" i="7"/>
  <c r="B468" i="7"/>
  <c r="N468" i="7"/>
  <c r="B327" i="7"/>
  <c r="N327" i="7"/>
  <c r="B264" i="7"/>
  <c r="N264" i="7"/>
  <c r="B369" i="7"/>
  <c r="N369" i="7"/>
  <c r="B290" i="7"/>
  <c r="N290" i="7"/>
  <c r="B345" i="7"/>
  <c r="N345" i="7"/>
  <c r="B324" i="7"/>
  <c r="N324" i="7"/>
  <c r="B398" i="7"/>
  <c r="N398" i="7"/>
  <c r="B354" i="7"/>
  <c r="N354" i="7"/>
  <c r="B318" i="7"/>
  <c r="N318" i="7"/>
  <c r="B286" i="7"/>
  <c r="N286" i="7"/>
  <c r="B336" i="7"/>
  <c r="N336" i="7"/>
  <c r="B314" i="7"/>
  <c r="N314" i="7"/>
  <c r="B268" i="7"/>
  <c r="N268" i="7"/>
  <c r="B192" i="7"/>
  <c r="N192" i="7"/>
  <c r="B337" i="7"/>
  <c r="N337" i="7"/>
  <c r="B374" i="7"/>
  <c r="N374" i="7"/>
  <c r="B379" i="7"/>
  <c r="N379" i="7"/>
  <c r="B378" i="7"/>
  <c r="N378" i="7"/>
  <c r="B277" i="7"/>
  <c r="N277" i="7"/>
  <c r="O277" i="7"/>
  <c r="B235" i="7"/>
  <c r="N235" i="7"/>
  <c r="B281" i="7"/>
  <c r="N281" i="7"/>
  <c r="B195" i="7"/>
  <c r="N195" i="7"/>
  <c r="B150" i="7"/>
  <c r="N150" i="7"/>
  <c r="O150" i="7"/>
  <c r="B243" i="7"/>
  <c r="N243" i="7"/>
  <c r="B244" i="7"/>
  <c r="N244" i="7"/>
  <c r="B272" i="7"/>
  <c r="N272" i="7"/>
  <c r="B196" i="7"/>
  <c r="N196" i="7"/>
  <c r="B240" i="7"/>
  <c r="N240" i="7"/>
  <c r="B116" i="7"/>
  <c r="N116" i="7"/>
  <c r="B145" i="7"/>
  <c r="N145" i="7"/>
  <c r="B217" i="7"/>
  <c r="N217" i="7"/>
  <c r="B259" i="7"/>
  <c r="N259" i="7"/>
  <c r="B227" i="7"/>
  <c r="N227" i="7"/>
  <c r="B223" i="7"/>
  <c r="N223" i="7"/>
  <c r="B90" i="7"/>
  <c r="N90" i="7"/>
  <c r="B131" i="7"/>
  <c r="N131" i="7"/>
  <c r="O131" i="7"/>
  <c r="B197" i="7"/>
  <c r="N197" i="7"/>
  <c r="O197" i="7"/>
  <c r="B207" i="7"/>
  <c r="N207" i="7"/>
  <c r="B110" i="7"/>
  <c r="N110" i="7"/>
  <c r="B163" i="7"/>
  <c r="N163" i="7"/>
  <c r="B262" i="7"/>
  <c r="N262" i="7"/>
  <c r="O262" i="7"/>
  <c r="B213" i="7"/>
  <c r="N213" i="7"/>
  <c r="O213" i="7"/>
  <c r="B265" i="7"/>
  <c r="N265" i="7"/>
  <c r="O265" i="7"/>
  <c r="B60" i="7"/>
  <c r="N60" i="7"/>
  <c r="B74" i="7"/>
  <c r="N74" i="7"/>
  <c r="B184" i="7"/>
  <c r="N184" i="7"/>
  <c r="O184" i="7"/>
  <c r="B267" i="7"/>
  <c r="N267" i="7"/>
  <c r="B105" i="7"/>
  <c r="N105" i="7"/>
  <c r="B190" i="7"/>
  <c r="N190" i="7"/>
  <c r="B230" i="7"/>
  <c r="N230" i="7"/>
  <c r="B98" i="7"/>
  <c r="N98" i="7"/>
  <c r="B271" i="7"/>
  <c r="N271" i="7"/>
  <c r="B108" i="7"/>
  <c r="N108" i="7"/>
  <c r="O108" i="7"/>
  <c r="B138" i="7"/>
  <c r="N138" i="7"/>
  <c r="B129" i="7"/>
  <c r="N129" i="7"/>
  <c r="B104" i="7"/>
  <c r="N104" i="7"/>
  <c r="O104" i="7"/>
  <c r="B222" i="7"/>
  <c r="N222" i="7"/>
  <c r="B219" i="7"/>
  <c r="N219" i="7"/>
  <c r="B141" i="7"/>
  <c r="N141" i="7"/>
  <c r="B91" i="7"/>
  <c r="N91" i="7"/>
  <c r="B126" i="7"/>
  <c r="N126" i="7"/>
  <c r="B193" i="7"/>
  <c r="N193" i="7"/>
  <c r="B86" i="7"/>
  <c r="N86" i="7"/>
  <c r="B78" i="7"/>
  <c r="N78" i="7"/>
  <c r="B198" i="7"/>
  <c r="N198" i="7"/>
  <c r="B16" i="7"/>
  <c r="N16" i="7"/>
  <c r="B438" i="7"/>
  <c r="N438" i="7"/>
  <c r="B442" i="7"/>
  <c r="N442" i="7"/>
  <c r="B401" i="7"/>
  <c r="N401" i="7"/>
  <c r="B411" i="7"/>
  <c r="N411" i="7"/>
  <c r="O411" i="7"/>
  <c r="B449" i="7"/>
  <c r="N449" i="7"/>
  <c r="B464" i="7"/>
  <c r="N464" i="7"/>
  <c r="B502" i="7"/>
  <c r="N502" i="7"/>
  <c r="B478" i="7"/>
  <c r="N478" i="7"/>
  <c r="B476" i="7"/>
  <c r="N476" i="7"/>
  <c r="B484" i="7"/>
  <c r="N484" i="7"/>
  <c r="B146" i="7"/>
  <c r="N146" i="7"/>
  <c r="B257" i="7"/>
  <c r="N257" i="7"/>
  <c r="B291" i="7"/>
  <c r="N291" i="7"/>
  <c r="B183" i="7"/>
  <c r="N183" i="7"/>
  <c r="B139" i="7"/>
  <c r="N139" i="7"/>
  <c r="B249" i="7"/>
  <c r="N249" i="7"/>
  <c r="B216" i="7"/>
  <c r="N216" i="7"/>
  <c r="B201" i="7"/>
  <c r="N201" i="7"/>
  <c r="B153" i="7"/>
  <c r="N153" i="7"/>
  <c r="B364" i="7"/>
  <c r="N364" i="7"/>
  <c r="B365" i="7"/>
  <c r="N365" i="7"/>
  <c r="B361" i="7"/>
  <c r="N361" i="7"/>
  <c r="B363" i="7"/>
  <c r="N363" i="7"/>
  <c r="B296" i="7"/>
  <c r="N296" i="7"/>
  <c r="O296" i="7"/>
  <c r="B436" i="7"/>
  <c r="N436" i="7"/>
  <c r="B500" i="7"/>
  <c r="N500" i="7"/>
  <c r="B460" i="7"/>
  <c r="N460" i="7"/>
  <c r="O460" i="7"/>
  <c r="B524" i="7"/>
  <c r="N524" i="7"/>
  <c r="O524" i="7"/>
  <c r="B416" i="7"/>
  <c r="N416" i="7"/>
  <c r="O416" i="7"/>
  <c r="B458" i="7"/>
  <c r="N458" i="7"/>
  <c r="B501" i="7"/>
  <c r="N501" i="7"/>
  <c r="B455" i="7"/>
  <c r="N455" i="7"/>
  <c r="B440" i="7"/>
  <c r="N440" i="7"/>
  <c r="B508" i="7"/>
  <c r="N508" i="7"/>
  <c r="B497" i="7"/>
  <c r="N497" i="7"/>
  <c r="B465" i="7"/>
  <c r="N465" i="7"/>
  <c r="B472" i="7"/>
  <c r="N472" i="7"/>
  <c r="B445" i="7"/>
  <c r="N445" i="7"/>
  <c r="O445" i="7"/>
  <c r="B446" i="7"/>
  <c r="N446" i="7"/>
  <c r="B425" i="7"/>
  <c r="N425" i="7"/>
  <c r="O425" i="7"/>
  <c r="B400" i="7"/>
  <c r="N400" i="7"/>
  <c r="B386" i="7"/>
  <c r="N386" i="7"/>
  <c r="B334" i="7"/>
  <c r="N334" i="7"/>
  <c r="B322" i="7"/>
  <c r="N322" i="7"/>
  <c r="B253" i="7"/>
  <c r="N253" i="7"/>
  <c r="B261" i="7"/>
  <c r="N261" i="7"/>
  <c r="O261" i="7"/>
  <c r="B303" i="7"/>
  <c r="N303" i="7"/>
  <c r="O303" i="7"/>
  <c r="B370" i="7"/>
  <c r="N370" i="7"/>
  <c r="O370" i="7"/>
  <c r="B247" i="7"/>
  <c r="N247" i="7"/>
  <c r="B343" i="7"/>
  <c r="N343" i="7"/>
  <c r="B331" i="7"/>
  <c r="N331" i="7"/>
  <c r="O331" i="7"/>
  <c r="B403" i="7"/>
  <c r="N403" i="7"/>
  <c r="B428" i="7"/>
  <c r="N428" i="7"/>
  <c r="B430" i="7"/>
  <c r="N430" i="7"/>
  <c r="B412" i="7"/>
  <c r="N412" i="7"/>
  <c r="B534" i="7"/>
  <c r="N534" i="7"/>
  <c r="B541" i="7"/>
  <c r="N541" i="7"/>
  <c r="B530" i="7"/>
  <c r="N530" i="7"/>
  <c r="B537" i="7"/>
  <c r="N537" i="7"/>
  <c r="B447" i="7"/>
  <c r="N447" i="7"/>
  <c r="B538" i="7"/>
  <c r="N538" i="7"/>
  <c r="B540" i="7"/>
  <c r="N540" i="7"/>
  <c r="B536" i="7"/>
  <c r="N536" i="7"/>
  <c r="B533" i="7"/>
  <c r="N533" i="7"/>
  <c r="B539" i="7"/>
  <c r="N539" i="7"/>
  <c r="B532" i="7"/>
  <c r="N532" i="7"/>
  <c r="B531" i="7"/>
  <c r="N531" i="7"/>
  <c r="B529" i="7"/>
  <c r="N529" i="7"/>
  <c r="B258" i="7"/>
  <c r="N258" i="7"/>
  <c r="B535" i="7"/>
  <c r="N535" i="7"/>
  <c r="O544" i="7"/>
  <c r="O575" i="7"/>
  <c r="O668" i="7"/>
  <c r="O653" i="7"/>
  <c r="O691" i="7"/>
  <c r="O689" i="7"/>
  <c r="O584" i="7"/>
  <c r="O550" i="7"/>
  <c r="O743" i="7"/>
  <c r="O764" i="7"/>
  <c r="O744" i="7"/>
  <c r="O733" i="7"/>
  <c r="O735" i="7"/>
  <c r="O570" i="7"/>
  <c r="O650" i="7"/>
  <c r="O585" i="7"/>
  <c r="O672" i="7"/>
  <c r="O656" i="7"/>
  <c r="O679" i="7"/>
  <c r="O590" i="7"/>
  <c r="O624" i="7"/>
  <c r="O706" i="7"/>
  <c r="O730" i="7"/>
  <c r="O569" i="7"/>
  <c r="O704" i="7"/>
  <c r="O677" i="7"/>
  <c r="O670" i="7"/>
  <c r="O707" i="7"/>
  <c r="O613" i="7"/>
  <c r="O752" i="7"/>
  <c r="O676" i="7"/>
  <c r="O611" i="7"/>
  <c r="O658" i="7"/>
  <c r="O666" i="7"/>
  <c r="O542" i="7"/>
  <c r="O649" i="7"/>
  <c r="O726" i="7"/>
  <c r="O765" i="7"/>
  <c r="O551" i="7"/>
  <c r="O625" i="7"/>
  <c r="O732" i="7"/>
  <c r="B13" i="8"/>
  <c r="B14" i="8"/>
  <c r="B671" i="7"/>
  <c r="I671" i="7"/>
  <c r="J671" i="7"/>
  <c r="K671" i="7"/>
  <c r="M671" i="7"/>
  <c r="L671" i="7"/>
  <c r="N671" i="7"/>
  <c r="B544" i="7"/>
  <c r="I544" i="7"/>
  <c r="J544" i="7"/>
  <c r="K544" i="7"/>
  <c r="M544" i="7"/>
  <c r="L544" i="7"/>
  <c r="N544" i="7"/>
  <c r="B587" i="7"/>
  <c r="N587" i="7"/>
  <c r="B692" i="7"/>
  <c r="N692" i="7"/>
  <c r="B629" i="7"/>
  <c r="N629" i="7"/>
  <c r="B662" i="7"/>
  <c r="I662" i="7"/>
  <c r="J662" i="7"/>
  <c r="K662" i="7"/>
  <c r="M662" i="7"/>
  <c r="L662" i="7"/>
  <c r="N662" i="7"/>
  <c r="B756" i="7"/>
  <c r="N756" i="7"/>
  <c r="B684" i="7"/>
  <c r="I684" i="7"/>
  <c r="J684" i="7"/>
  <c r="K684" i="7"/>
  <c r="M684" i="7"/>
  <c r="L684" i="7"/>
  <c r="N684" i="7"/>
  <c r="B575" i="7"/>
  <c r="N575" i="7"/>
  <c r="B685" i="7"/>
  <c r="I685" i="7"/>
  <c r="J685" i="7"/>
  <c r="K685" i="7"/>
  <c r="M685" i="7"/>
  <c r="L685" i="7"/>
  <c r="N685" i="7"/>
  <c r="B633" i="7"/>
  <c r="N633" i="7"/>
  <c r="B648" i="7"/>
  <c r="I648" i="7"/>
  <c r="J648" i="7"/>
  <c r="K648" i="7"/>
  <c r="M648" i="7"/>
  <c r="L648" i="7"/>
  <c r="N648" i="7"/>
  <c r="B682" i="7"/>
  <c r="N682" i="7"/>
  <c r="B668" i="7"/>
  <c r="I668" i="7"/>
  <c r="J668" i="7"/>
  <c r="K668" i="7"/>
  <c r="M668" i="7"/>
  <c r="L668" i="7"/>
  <c r="N668" i="7"/>
  <c r="B552" i="7"/>
  <c r="N552" i="7"/>
  <c r="B753" i="7"/>
  <c r="I753" i="7"/>
  <c r="J753" i="7"/>
  <c r="K753" i="7"/>
  <c r="M753" i="7"/>
  <c r="L753" i="7"/>
  <c r="N753" i="7"/>
  <c r="B715" i="7"/>
  <c r="N715" i="7"/>
  <c r="B636" i="7"/>
  <c r="N636" i="7"/>
  <c r="B712" i="7"/>
  <c r="N712" i="7"/>
  <c r="B619" i="7"/>
  <c r="I619" i="7"/>
  <c r="J619" i="7"/>
  <c r="K619" i="7"/>
  <c r="M619" i="7"/>
  <c r="L619" i="7"/>
  <c r="N619" i="7"/>
  <c r="B545" i="7"/>
  <c r="N545" i="7"/>
  <c r="B589" i="7"/>
  <c r="I589" i="7"/>
  <c r="J589" i="7"/>
  <c r="K589" i="7"/>
  <c r="M589" i="7"/>
  <c r="L589" i="7"/>
  <c r="N589" i="7"/>
  <c r="B703" i="7"/>
  <c r="I703" i="7"/>
  <c r="J703" i="7"/>
  <c r="K703" i="7"/>
  <c r="M703" i="7"/>
  <c r="L703" i="7"/>
  <c r="N703" i="7"/>
  <c r="B565" i="7"/>
  <c r="I565" i="7"/>
  <c r="J565" i="7"/>
  <c r="K565" i="7"/>
  <c r="M565" i="7"/>
  <c r="L565" i="7"/>
  <c r="N565" i="7"/>
  <c r="B580" i="7"/>
  <c r="I580" i="7"/>
  <c r="J580" i="7"/>
  <c r="K580" i="7"/>
  <c r="M580" i="7"/>
  <c r="L580" i="7"/>
  <c r="N580" i="7"/>
  <c r="B661" i="7"/>
  <c r="N661" i="7"/>
  <c r="B667" i="7"/>
  <c r="N667" i="7"/>
  <c r="B653" i="7"/>
  <c r="I653" i="7"/>
  <c r="J653" i="7"/>
  <c r="K653" i="7"/>
  <c r="M653" i="7"/>
  <c r="L653" i="7"/>
  <c r="N653" i="7"/>
  <c r="B586" i="7"/>
  <c r="N586" i="7"/>
  <c r="B664" i="7"/>
  <c r="N664" i="7"/>
  <c r="B691" i="7"/>
  <c r="N691" i="7"/>
  <c r="B689" i="7"/>
  <c r="N689" i="7"/>
  <c r="B559" i="7"/>
  <c r="N559" i="7"/>
  <c r="B596" i="7"/>
  <c r="N596" i="7"/>
  <c r="B593" i="7"/>
  <c r="I593" i="7"/>
  <c r="J593" i="7"/>
  <c r="K593" i="7"/>
  <c r="M593" i="7"/>
  <c r="L593" i="7"/>
  <c r="N593" i="7"/>
  <c r="B607" i="7"/>
  <c r="N607" i="7"/>
  <c r="B606" i="7"/>
  <c r="N606" i="7"/>
  <c r="B705" i="7"/>
  <c r="N705" i="7"/>
  <c r="B638" i="7"/>
  <c r="N638" i="7"/>
  <c r="B631" i="7"/>
  <c r="N631" i="7"/>
  <c r="B564" i="7"/>
  <c r="N564" i="7"/>
  <c r="B628" i="7"/>
  <c r="N628" i="7"/>
  <c r="B737" i="7"/>
  <c r="I737" i="7"/>
  <c r="J737" i="7"/>
  <c r="K737" i="7"/>
  <c r="M737" i="7"/>
  <c r="L737" i="7"/>
  <c r="N737" i="7"/>
  <c r="B615" i="7"/>
  <c r="N615" i="7"/>
  <c r="B621" i="7"/>
  <c r="N621" i="7"/>
  <c r="B553" i="7"/>
  <c r="I553" i="7"/>
  <c r="J553" i="7"/>
  <c r="K553" i="7"/>
  <c r="M553" i="7"/>
  <c r="L553" i="7"/>
  <c r="N553" i="7"/>
  <c r="B639" i="7"/>
  <c r="I639" i="7"/>
  <c r="J639" i="7"/>
  <c r="K639" i="7"/>
  <c r="M639" i="7"/>
  <c r="L639" i="7"/>
  <c r="N639" i="7"/>
  <c r="B727" i="7"/>
  <c r="N727" i="7"/>
  <c r="B584" i="7"/>
  <c r="N584" i="7"/>
  <c r="B634" i="7"/>
  <c r="I634" i="7"/>
  <c r="J634" i="7"/>
  <c r="K634" i="7"/>
  <c r="M634" i="7"/>
  <c r="L634" i="7"/>
  <c r="N634" i="7"/>
  <c r="B711" i="7"/>
  <c r="I711" i="7"/>
  <c r="J711" i="7"/>
  <c r="K711" i="7"/>
  <c r="M711" i="7"/>
  <c r="L711" i="7"/>
  <c r="N711" i="7"/>
  <c r="B595" i="7"/>
  <c r="N595" i="7"/>
  <c r="B614" i="7"/>
  <c r="N614" i="7"/>
  <c r="B710" i="7"/>
  <c r="N710" i="7"/>
  <c r="B618" i="7"/>
  <c r="N618" i="7"/>
  <c r="B609" i="7"/>
  <c r="I609" i="7"/>
  <c r="J609" i="7"/>
  <c r="K609" i="7"/>
  <c r="M609" i="7"/>
  <c r="L609" i="7"/>
  <c r="N609" i="7"/>
  <c r="B660" i="7"/>
  <c r="N660" i="7"/>
  <c r="B728" i="7"/>
  <c r="I728" i="7"/>
  <c r="J728" i="7"/>
  <c r="K728" i="7"/>
  <c r="M728" i="7"/>
  <c r="L728" i="7"/>
  <c r="N728" i="7"/>
  <c r="B561" i="7"/>
  <c r="N561" i="7"/>
  <c r="B550" i="7"/>
  <c r="I550" i="7"/>
  <c r="J550" i="7"/>
  <c r="K550" i="7"/>
  <c r="M550" i="7"/>
  <c r="L550" i="7"/>
  <c r="N550" i="7"/>
  <c r="B680" i="7"/>
  <c r="I680" i="7"/>
  <c r="J680" i="7"/>
  <c r="K680" i="7"/>
  <c r="M680" i="7"/>
  <c r="L680" i="7"/>
  <c r="N680" i="7"/>
  <c r="B657" i="7"/>
  <c r="I657" i="7"/>
  <c r="J657" i="7"/>
  <c r="K657" i="7"/>
  <c r="M657" i="7"/>
  <c r="L657" i="7"/>
  <c r="N657" i="7"/>
  <c r="B762" i="7"/>
  <c r="N762" i="7"/>
  <c r="B665" i="7"/>
  <c r="N665" i="7"/>
  <c r="B687" i="7"/>
  <c r="I687" i="7"/>
  <c r="J687" i="7"/>
  <c r="K687" i="7"/>
  <c r="M687" i="7"/>
  <c r="L687" i="7"/>
  <c r="N687" i="7"/>
  <c r="B583" i="7"/>
  <c r="N583" i="7"/>
  <c r="B743" i="7"/>
  <c r="I743" i="7"/>
  <c r="J743" i="7"/>
  <c r="K743" i="7"/>
  <c r="M743" i="7"/>
  <c r="L743" i="7"/>
  <c r="N743" i="7"/>
  <c r="B567" i="7"/>
  <c r="I567" i="7"/>
  <c r="J567" i="7"/>
  <c r="K567" i="7"/>
  <c r="M567" i="7"/>
  <c r="L567" i="7"/>
  <c r="N567" i="7"/>
  <c r="B701" i="7"/>
  <c r="I701" i="7"/>
  <c r="J701" i="7"/>
  <c r="K701" i="7"/>
  <c r="M701" i="7"/>
  <c r="L701" i="7"/>
  <c r="N701" i="7"/>
  <c r="B626" i="7"/>
  <c r="I626" i="7"/>
  <c r="J626" i="7"/>
  <c r="K626" i="7"/>
  <c r="M626" i="7"/>
  <c r="L626" i="7"/>
  <c r="N626" i="7"/>
  <c r="B720" i="7"/>
  <c r="I720" i="7"/>
  <c r="J720" i="7"/>
  <c r="K720" i="7"/>
  <c r="M720" i="7"/>
  <c r="L720" i="7"/>
  <c r="N720" i="7"/>
  <c r="B622" i="7"/>
  <c r="N622" i="7"/>
  <c r="B761" i="7"/>
  <c r="N761" i="7"/>
  <c r="B764" i="7"/>
  <c r="I764" i="7"/>
  <c r="J764" i="7"/>
  <c r="K764" i="7"/>
  <c r="M764" i="7"/>
  <c r="L764" i="7"/>
  <c r="N764" i="7"/>
  <c r="B548" i="7"/>
  <c r="N548" i="7"/>
  <c r="B713" i="7"/>
  <c r="N713" i="7"/>
  <c r="B604" i="7"/>
  <c r="I604" i="7"/>
  <c r="J604" i="7"/>
  <c r="K604" i="7"/>
  <c r="M604" i="7"/>
  <c r="L604" i="7"/>
  <c r="N604" i="7"/>
  <c r="B757" i="7"/>
  <c r="I757" i="7"/>
  <c r="J757" i="7"/>
  <c r="K757" i="7"/>
  <c r="M757" i="7"/>
  <c r="L757" i="7"/>
  <c r="N757" i="7"/>
  <c r="B741" i="7"/>
  <c r="I741" i="7"/>
  <c r="J741" i="7"/>
  <c r="K741" i="7"/>
  <c r="M741" i="7"/>
  <c r="L741" i="7"/>
  <c r="N741" i="7"/>
  <c r="B717" i="7"/>
  <c r="I717" i="7"/>
  <c r="J717" i="7"/>
  <c r="K717" i="7"/>
  <c r="M717" i="7"/>
  <c r="L717" i="7"/>
  <c r="N717" i="7"/>
  <c r="B744" i="7"/>
  <c r="I744" i="7"/>
  <c r="J744" i="7"/>
  <c r="K744" i="7"/>
  <c r="M744" i="7"/>
  <c r="L744" i="7"/>
  <c r="N744" i="7"/>
  <c r="B644" i="7"/>
  <c r="N644" i="7"/>
  <c r="B699" i="7"/>
  <c r="I699" i="7"/>
  <c r="J699" i="7"/>
  <c r="K699" i="7"/>
  <c r="M699" i="7"/>
  <c r="L699" i="7"/>
  <c r="N699" i="7"/>
  <c r="B641" i="7"/>
  <c r="I641" i="7"/>
  <c r="J641" i="7"/>
  <c r="K641" i="7"/>
  <c r="M641" i="7"/>
  <c r="L641" i="7"/>
  <c r="N641" i="7"/>
  <c r="B731" i="7"/>
  <c r="N731" i="7"/>
  <c r="B693" i="7"/>
  <c r="N693" i="7"/>
  <c r="B718" i="7"/>
  <c r="I718" i="7"/>
  <c r="J718" i="7"/>
  <c r="K718" i="7"/>
  <c r="M718" i="7"/>
  <c r="L718" i="7"/>
  <c r="N718" i="7"/>
  <c r="B738" i="7"/>
  <c r="I738" i="7"/>
  <c r="J738" i="7"/>
  <c r="K738" i="7"/>
  <c r="M738" i="7"/>
  <c r="L738" i="7"/>
  <c r="N738" i="7"/>
  <c r="B594" i="7"/>
  <c r="I594" i="7"/>
  <c r="J594" i="7"/>
  <c r="K594" i="7"/>
  <c r="M594" i="7"/>
  <c r="L594" i="7"/>
  <c r="N594" i="7"/>
  <c r="B566" i="7"/>
  <c r="N566" i="7"/>
  <c r="B557" i="7"/>
  <c r="N557" i="7"/>
  <c r="B612" i="7"/>
  <c r="N612" i="7"/>
  <c r="B733" i="7"/>
  <c r="I733" i="7"/>
  <c r="J733" i="7"/>
  <c r="K733" i="7"/>
  <c r="M733" i="7"/>
  <c r="L733" i="7"/>
  <c r="N733" i="7"/>
  <c r="B599" i="7"/>
  <c r="N599" i="7"/>
  <c r="B749" i="7"/>
  <c r="N749" i="7"/>
  <c r="B747" i="7"/>
  <c r="I747" i="7"/>
  <c r="J747" i="7"/>
  <c r="K747" i="7"/>
  <c r="M747" i="7"/>
  <c r="L747" i="7"/>
  <c r="N747" i="7"/>
  <c r="B751" i="7"/>
  <c r="I751" i="7"/>
  <c r="J751" i="7"/>
  <c r="K751" i="7"/>
  <c r="M751" i="7"/>
  <c r="L751" i="7"/>
  <c r="N751" i="7"/>
  <c r="B735" i="7"/>
  <c r="I735" i="7"/>
  <c r="J735" i="7"/>
  <c r="K735" i="7"/>
  <c r="M735" i="7"/>
  <c r="L735" i="7"/>
  <c r="N735" i="7"/>
  <c r="B601" i="7"/>
  <c r="I601" i="7"/>
  <c r="J601" i="7"/>
  <c r="K601" i="7"/>
  <c r="M601" i="7"/>
  <c r="L601" i="7"/>
  <c r="N601" i="7"/>
  <c r="B570" i="7"/>
  <c r="N570" i="7"/>
  <c r="B674" i="7"/>
  <c r="N674" i="7"/>
  <c r="B555" i="7"/>
  <c r="I555" i="7"/>
  <c r="J555" i="7"/>
  <c r="K555" i="7"/>
  <c r="M555" i="7"/>
  <c r="L555" i="7"/>
  <c r="N555" i="7"/>
  <c r="B652" i="7"/>
  <c r="I652" i="7"/>
  <c r="J652" i="7"/>
  <c r="K652" i="7"/>
  <c r="M652" i="7"/>
  <c r="L652" i="7"/>
  <c r="N652" i="7"/>
  <c r="B716" i="7"/>
  <c r="N716" i="7"/>
  <c r="B698" i="7"/>
  <c r="N698" i="7"/>
  <c r="B724" i="7"/>
  <c r="N724" i="7"/>
  <c r="B554" i="7"/>
  <c r="N554" i="7"/>
  <c r="B655" i="7"/>
  <c r="N655" i="7"/>
  <c r="B650" i="7"/>
  <c r="N650" i="7"/>
  <c r="B617" i="7"/>
  <c r="I617" i="7"/>
  <c r="J617" i="7"/>
  <c r="K617" i="7"/>
  <c r="M617" i="7"/>
  <c r="L617" i="7"/>
  <c r="N617" i="7"/>
  <c r="B585" i="7"/>
  <c r="N585" i="7"/>
  <c r="B725" i="7"/>
  <c r="I725" i="7"/>
  <c r="J725" i="7"/>
  <c r="K725" i="7"/>
  <c r="M725" i="7"/>
  <c r="L725" i="7"/>
  <c r="N725" i="7"/>
  <c r="B672" i="7"/>
  <c r="I672" i="7"/>
  <c r="J672" i="7"/>
  <c r="K672" i="7"/>
  <c r="M672" i="7"/>
  <c r="L672" i="7"/>
  <c r="N672" i="7"/>
  <c r="B656" i="7"/>
  <c r="N656" i="7"/>
  <c r="B679" i="7"/>
  <c r="N679" i="7"/>
  <c r="B632" i="7"/>
  <c r="I632" i="7"/>
  <c r="J632" i="7"/>
  <c r="K632" i="7"/>
  <c r="M632" i="7"/>
  <c r="L632" i="7"/>
  <c r="N632" i="7"/>
  <c r="B663" i="7"/>
  <c r="N663" i="7"/>
  <c r="B571" i="7"/>
  <c r="I571" i="7"/>
  <c r="J571" i="7"/>
  <c r="K571" i="7"/>
  <c r="M571" i="7"/>
  <c r="L571" i="7"/>
  <c r="N571" i="7"/>
  <c r="B610" i="7"/>
  <c r="I610" i="7"/>
  <c r="J610" i="7"/>
  <c r="K610" i="7"/>
  <c r="M610" i="7"/>
  <c r="L610" i="7"/>
  <c r="N610" i="7"/>
  <c r="B590" i="7"/>
  <c r="I590" i="7"/>
  <c r="J590" i="7"/>
  <c r="K590" i="7"/>
  <c r="M590" i="7"/>
  <c r="L590" i="7"/>
  <c r="N590" i="7"/>
  <c r="B546" i="7"/>
  <c r="I546" i="7"/>
  <c r="J546" i="7"/>
  <c r="K546" i="7"/>
  <c r="M546" i="7"/>
  <c r="L546" i="7"/>
  <c r="N546" i="7"/>
  <c r="B592" i="7"/>
  <c r="N592" i="7"/>
  <c r="B603" i="7"/>
  <c r="N603" i="7"/>
  <c r="B734" i="7"/>
  <c r="N734" i="7"/>
  <c r="B646" i="7"/>
  <c r="N646" i="7"/>
  <c r="B635" i="7"/>
  <c r="N635" i="7"/>
  <c r="B688" i="7"/>
  <c r="I688" i="7"/>
  <c r="J688" i="7"/>
  <c r="K688" i="7"/>
  <c r="M688" i="7"/>
  <c r="L688" i="7"/>
  <c r="N688" i="7"/>
  <c r="B729" i="7"/>
  <c r="N729" i="7"/>
  <c r="B708" i="7"/>
  <c r="I708" i="7"/>
  <c r="J708" i="7"/>
  <c r="K708" i="7"/>
  <c r="M708" i="7"/>
  <c r="L708" i="7"/>
  <c r="N708" i="7"/>
  <c r="B645" i="7"/>
  <c r="N645" i="7"/>
  <c r="B624" i="7"/>
  <c r="N624" i="7"/>
  <c r="B706" i="7"/>
  <c r="N706" i="7"/>
  <c r="B597" i="7"/>
  <c r="N597" i="7"/>
  <c r="B683" i="7"/>
  <c r="I683" i="7"/>
  <c r="J683" i="7"/>
  <c r="K683" i="7"/>
  <c r="M683" i="7"/>
  <c r="L683" i="7"/>
  <c r="N683" i="7"/>
  <c r="B623" i="7"/>
  <c r="N623" i="7"/>
  <c r="B730" i="7"/>
  <c r="N730" i="7"/>
  <c r="B568" i="7"/>
  <c r="I568" i="7"/>
  <c r="J568" i="7"/>
  <c r="K568" i="7"/>
  <c r="M568" i="7"/>
  <c r="L568" i="7"/>
  <c r="N568" i="7"/>
  <c r="B736" i="7"/>
  <c r="N736" i="7"/>
  <c r="B748" i="7"/>
  <c r="N748" i="7"/>
  <c r="B695" i="7"/>
  <c r="N695" i="7"/>
  <c r="B620" i="7"/>
  <c r="N620" i="7"/>
  <c r="B556" i="7"/>
  <c r="N556" i="7"/>
  <c r="B651" i="7"/>
  <c r="N651" i="7"/>
  <c r="B569" i="7"/>
  <c r="I569" i="7"/>
  <c r="J569" i="7"/>
  <c r="K569" i="7"/>
  <c r="M569" i="7"/>
  <c r="L569" i="7"/>
  <c r="N569" i="7"/>
  <c r="B654" i="7"/>
  <c r="I654" i="7"/>
  <c r="J654" i="7"/>
  <c r="K654" i="7"/>
  <c r="M654" i="7"/>
  <c r="L654" i="7"/>
  <c r="N654" i="7"/>
  <c r="B627" i="7"/>
  <c r="N627" i="7"/>
  <c r="B704" i="7"/>
  <c r="N704" i="7"/>
  <c r="B677" i="7"/>
  <c r="I677" i="7"/>
  <c r="J677" i="7"/>
  <c r="K677" i="7"/>
  <c r="M677" i="7"/>
  <c r="L677" i="7"/>
  <c r="N677" i="7"/>
  <c r="B690" i="7"/>
  <c r="N690" i="7"/>
  <c r="B563" i="7"/>
  <c r="N563" i="7"/>
  <c r="B600" i="7"/>
  <c r="I600" i="7"/>
  <c r="J600" i="7"/>
  <c r="K600" i="7"/>
  <c r="M600" i="7"/>
  <c r="L600" i="7"/>
  <c r="N600" i="7"/>
  <c r="B598" i="7"/>
  <c r="N598" i="7"/>
  <c r="B709" i="7"/>
  <c r="I709" i="7"/>
  <c r="J709" i="7"/>
  <c r="K709" i="7"/>
  <c r="M709" i="7"/>
  <c r="L709" i="7"/>
  <c r="N709" i="7"/>
  <c r="B670" i="7"/>
  <c r="I670" i="7"/>
  <c r="J670" i="7"/>
  <c r="K670" i="7"/>
  <c r="M670" i="7"/>
  <c r="L670" i="7"/>
  <c r="N670" i="7"/>
  <c r="B642" i="7"/>
  <c r="N642" i="7"/>
  <c r="B591" i="7"/>
  <c r="I591" i="7"/>
  <c r="J591" i="7"/>
  <c r="K591" i="7"/>
  <c r="M591" i="7"/>
  <c r="L591" i="7"/>
  <c r="N591" i="7"/>
  <c r="B686" i="7"/>
  <c r="N686" i="7"/>
  <c r="B750" i="7"/>
  <c r="N750" i="7"/>
  <c r="B681" i="7"/>
  <c r="I681" i="7"/>
  <c r="J681" i="7"/>
  <c r="K681" i="7"/>
  <c r="M681" i="7"/>
  <c r="L681" i="7"/>
  <c r="N681" i="7"/>
  <c r="B579" i="7"/>
  <c r="N579" i="7"/>
  <c r="B766" i="7"/>
  <c r="I766" i="7"/>
  <c r="J766" i="7"/>
  <c r="K766" i="7"/>
  <c r="M766" i="7"/>
  <c r="L766" i="7"/>
  <c r="N766" i="7"/>
  <c r="B673" i="7"/>
  <c r="N673" i="7"/>
  <c r="B746" i="7"/>
  <c r="I746" i="7"/>
  <c r="J746" i="7"/>
  <c r="K746" i="7"/>
  <c r="M746" i="7"/>
  <c r="L746" i="7"/>
  <c r="N746" i="7"/>
  <c r="B577" i="7"/>
  <c r="I577" i="7"/>
  <c r="J577" i="7"/>
  <c r="K577" i="7"/>
  <c r="M577" i="7"/>
  <c r="L577" i="7"/>
  <c r="N577" i="7"/>
  <c r="B572" i="7"/>
  <c r="N572" i="7"/>
  <c r="B707" i="7"/>
  <c r="N707" i="7"/>
  <c r="B754" i="7"/>
  <c r="I754" i="7"/>
  <c r="J754" i="7"/>
  <c r="K754" i="7"/>
  <c r="M754" i="7"/>
  <c r="L754" i="7"/>
  <c r="N754" i="7"/>
  <c r="B588" i="7"/>
  <c r="N588" i="7"/>
  <c r="B630" i="7"/>
  <c r="N630" i="7"/>
  <c r="B745" i="7"/>
  <c r="I745" i="7"/>
  <c r="J745" i="7"/>
  <c r="K745" i="7"/>
  <c r="M745" i="7"/>
  <c r="L745" i="7"/>
  <c r="N745" i="7"/>
  <c r="B613" i="7"/>
  <c r="N613" i="7"/>
  <c r="B543" i="7"/>
  <c r="N543" i="7"/>
  <c r="B659" i="7"/>
  <c r="N659" i="7"/>
  <c r="B723" i="7"/>
  <c r="N723" i="7"/>
  <c r="B696" i="7"/>
  <c r="I696" i="7"/>
  <c r="J696" i="7"/>
  <c r="K696" i="7"/>
  <c r="M696" i="7"/>
  <c r="L696" i="7"/>
  <c r="N696" i="7"/>
  <c r="B702" i="7"/>
  <c r="N702" i="7"/>
  <c r="B759" i="7"/>
  <c r="N759" i="7"/>
  <c r="B574" i="7"/>
  <c r="N574" i="7"/>
  <c r="B562" i="7"/>
  <c r="N562" i="7"/>
  <c r="B752" i="7"/>
  <c r="N752" i="7"/>
  <c r="B647" i="7"/>
  <c r="N647" i="7"/>
  <c r="B676" i="7"/>
  <c r="I676" i="7"/>
  <c r="J676" i="7"/>
  <c r="K676" i="7"/>
  <c r="M676" i="7"/>
  <c r="L676" i="7"/>
  <c r="N676" i="7"/>
  <c r="B669" i="7"/>
  <c r="N669" i="7"/>
  <c r="B611" i="7"/>
  <c r="N611" i="7"/>
  <c r="B758" i="7"/>
  <c r="N758" i="7"/>
  <c r="B608" i="7"/>
  <c r="N608" i="7"/>
  <c r="B694" i="7"/>
  <c r="I694" i="7"/>
  <c r="J694" i="7"/>
  <c r="K694" i="7"/>
  <c r="M694" i="7"/>
  <c r="L694" i="7"/>
  <c r="N694" i="7"/>
  <c r="B719" i="7"/>
  <c r="N719" i="7"/>
  <c r="B576" i="7"/>
  <c r="I576" i="7"/>
  <c r="J576" i="7"/>
  <c r="K576" i="7"/>
  <c r="M576" i="7"/>
  <c r="L576" i="7"/>
  <c r="N576" i="7"/>
  <c r="B582" i="7"/>
  <c r="I582" i="7"/>
  <c r="J582" i="7"/>
  <c r="K582" i="7"/>
  <c r="M582" i="7"/>
  <c r="L582" i="7"/>
  <c r="N582" i="7"/>
  <c r="B763" i="7"/>
  <c r="I763" i="7"/>
  <c r="J763" i="7"/>
  <c r="K763" i="7"/>
  <c r="M763" i="7"/>
  <c r="L763" i="7"/>
  <c r="N763" i="7"/>
  <c r="B605" i="7"/>
  <c r="N605" i="7"/>
  <c r="B755" i="7"/>
  <c r="N755" i="7"/>
  <c r="B658" i="7"/>
  <c r="N658" i="7"/>
  <c r="B666" i="7"/>
  <c r="N666" i="7"/>
  <c r="B542" i="7"/>
  <c r="I542" i="7"/>
  <c r="J542" i="7"/>
  <c r="K542" i="7"/>
  <c r="M542" i="7"/>
  <c r="L542" i="7"/>
  <c r="N542" i="7"/>
  <c r="B640" i="7"/>
  <c r="N640" i="7"/>
  <c r="B678" i="7"/>
  <c r="N678" i="7"/>
  <c r="B649" i="7"/>
  <c r="I649" i="7"/>
  <c r="J649" i="7"/>
  <c r="K649" i="7"/>
  <c r="M649" i="7"/>
  <c r="L649" i="7"/>
  <c r="N649" i="7"/>
  <c r="B675" i="7"/>
  <c r="N675" i="7"/>
  <c r="B726" i="7"/>
  <c r="I726" i="7"/>
  <c r="J726" i="7"/>
  <c r="K726" i="7"/>
  <c r="M726" i="7"/>
  <c r="L726" i="7"/>
  <c r="N726" i="7"/>
  <c r="B721" i="7"/>
  <c r="N721" i="7"/>
  <c r="B558" i="7"/>
  <c r="N558" i="7"/>
  <c r="B765" i="7"/>
  <c r="N765" i="7"/>
  <c r="B742" i="7"/>
  <c r="N742" i="7"/>
  <c r="B547" i="7"/>
  <c r="I547" i="7"/>
  <c r="J547" i="7"/>
  <c r="K547" i="7"/>
  <c r="M547" i="7"/>
  <c r="L547" i="7"/>
  <c r="N547" i="7"/>
  <c r="B573" i="7"/>
  <c r="N573" i="7"/>
  <c r="B581" i="7"/>
  <c r="N581" i="7"/>
  <c r="B616" i="7"/>
  <c r="I616" i="7"/>
  <c r="J616" i="7"/>
  <c r="K616" i="7"/>
  <c r="M616" i="7"/>
  <c r="L616" i="7"/>
  <c r="N616" i="7"/>
  <c r="B739" i="7"/>
  <c r="I739" i="7"/>
  <c r="J739" i="7"/>
  <c r="K739" i="7"/>
  <c r="M739" i="7"/>
  <c r="L739" i="7"/>
  <c r="N739" i="7"/>
  <c r="B643" i="7"/>
  <c r="I643" i="7"/>
  <c r="J643" i="7"/>
  <c r="K643" i="7"/>
  <c r="M643" i="7"/>
  <c r="L643" i="7"/>
  <c r="N643" i="7"/>
  <c r="B551" i="7"/>
  <c r="N551" i="7"/>
  <c r="B637" i="7"/>
  <c r="I637" i="7"/>
  <c r="J637" i="7"/>
  <c r="K637" i="7"/>
  <c r="M637" i="7"/>
  <c r="L637" i="7"/>
  <c r="N637" i="7"/>
  <c r="B740" i="7"/>
  <c r="N740" i="7"/>
  <c r="B700" i="7"/>
  <c r="I700" i="7"/>
  <c r="J700" i="7"/>
  <c r="K700" i="7"/>
  <c r="M700" i="7"/>
  <c r="L700" i="7"/>
  <c r="N700" i="7"/>
  <c r="B714" i="7"/>
  <c r="N714" i="7"/>
  <c r="B722" i="7"/>
  <c r="N722" i="7"/>
  <c r="B760" i="7"/>
  <c r="N760" i="7"/>
  <c r="B697" i="7"/>
  <c r="I697" i="7"/>
  <c r="J697" i="7"/>
  <c r="K697" i="7"/>
  <c r="M697" i="7"/>
  <c r="L697" i="7"/>
  <c r="N697" i="7"/>
  <c r="B625" i="7"/>
  <c r="I625" i="7"/>
  <c r="J625" i="7"/>
  <c r="K625" i="7"/>
  <c r="M625" i="7"/>
  <c r="L625" i="7"/>
  <c r="N625" i="7"/>
  <c r="B578" i="7"/>
  <c r="I578" i="7"/>
  <c r="J578" i="7"/>
  <c r="K578" i="7"/>
  <c r="M578" i="7"/>
  <c r="L578" i="7"/>
  <c r="N578" i="7"/>
  <c r="B549" i="7"/>
  <c r="N549" i="7"/>
  <c r="B560" i="7"/>
  <c r="N560" i="7"/>
  <c r="B732" i="7"/>
  <c r="N732" i="7"/>
  <c r="B602" i="7"/>
  <c r="N602" i="7"/>
  <c r="C37" i="8"/>
  <c r="B11" i="8"/>
  <c r="B37" i="8"/>
  <c r="A37" i="8"/>
  <c r="Y2" i="7"/>
  <c r="Y3" i="7"/>
  <c r="Y4" i="7"/>
  <c r="Y5" i="7"/>
  <c r="Y6" i="7"/>
  <c r="Y7" i="7"/>
  <c r="Y8" i="7"/>
  <c r="Y9" i="7"/>
  <c r="Y10" i="7"/>
  <c r="Y11" i="7"/>
  <c r="Y12" i="7"/>
  <c r="Y13" i="7"/>
  <c r="Y14" i="7"/>
  <c r="Y16" i="7"/>
  <c r="Y17" i="7"/>
  <c r="Y18" i="7"/>
  <c r="Y19" i="7"/>
  <c r="Y20" i="7"/>
  <c r="Y21" i="7"/>
  <c r="Y22" i="7"/>
  <c r="Y23" i="7"/>
  <c r="Y24" i="7"/>
  <c r="Y25" i="7"/>
  <c r="Y27" i="7"/>
  <c r="Y28" i="7"/>
  <c r="Y29" i="7"/>
  <c r="Y30" i="7"/>
  <c r="Y33" i="7"/>
  <c r="Y34" i="7"/>
  <c r="Y35" i="7"/>
  <c r="Y36" i="7"/>
  <c r="Y37" i="7"/>
  <c r="Y38" i="7"/>
  <c r="Y39" i="7"/>
  <c r="Y40" i="7"/>
  <c r="Y41" i="7"/>
  <c r="Y15" i="7"/>
  <c r="Y42" i="7"/>
  <c r="Y43" i="7"/>
  <c r="Y46" i="7"/>
  <c r="Y47" i="7"/>
  <c r="Y49" i="7"/>
  <c r="Y51" i="7"/>
  <c r="Y52" i="7"/>
  <c r="Y53" i="7"/>
  <c r="Y54" i="7"/>
  <c r="Y55" i="7"/>
  <c r="Y56" i="7"/>
  <c r="Y57" i="7"/>
  <c r="Y59" i="7"/>
  <c r="Y63" i="7"/>
  <c r="Y64" i="7"/>
  <c r="Y26" i="7"/>
  <c r="Y65" i="7"/>
  <c r="Y66" i="7"/>
  <c r="Y67" i="7"/>
  <c r="Y69" i="7"/>
  <c r="Y70" i="7"/>
  <c r="Y72" i="7"/>
  <c r="Y74" i="7"/>
  <c r="Y73" i="7"/>
  <c r="Y75" i="7"/>
  <c r="Y77" i="7"/>
  <c r="Y78" i="7"/>
  <c r="Y79" i="7"/>
  <c r="Y80" i="7"/>
  <c r="Y31" i="7"/>
  <c r="Y81" i="7"/>
  <c r="Y82" i="7"/>
  <c r="Y83" i="7"/>
  <c r="Y32" i="7"/>
  <c r="Y84" i="7"/>
  <c r="Y85" i="7"/>
  <c r="Y86" i="7"/>
  <c r="Y87" i="7"/>
  <c r="Y88" i="7"/>
  <c r="Y89" i="7"/>
  <c r="Y90" i="7"/>
  <c r="Y92" i="7"/>
  <c r="Y91" i="7"/>
  <c r="Y94" i="7"/>
  <c r="Y95" i="7"/>
  <c r="Y96" i="7"/>
  <c r="Y98" i="7"/>
  <c r="Y100" i="7"/>
  <c r="Y44" i="7"/>
  <c r="Y101" i="7"/>
  <c r="Y103" i="7"/>
  <c r="Y102" i="7"/>
  <c r="Y45" i="7"/>
  <c r="Y129" i="7"/>
  <c r="Y106" i="7"/>
  <c r="Y107" i="7"/>
  <c r="Y108" i="7"/>
  <c r="Y109" i="7"/>
  <c r="Y48" i="7"/>
  <c r="Y113" i="7"/>
  <c r="Y112" i="7"/>
  <c r="Y115" i="7"/>
  <c r="Y117" i="7"/>
  <c r="Y50" i="7"/>
  <c r="Y121" i="7"/>
  <c r="Y123" i="7"/>
  <c r="Y122" i="7"/>
  <c r="Y126" i="7"/>
  <c r="Y127" i="7"/>
  <c r="Y128" i="7"/>
  <c r="Y131" i="7"/>
  <c r="Y132" i="7"/>
  <c r="Y135" i="7"/>
  <c r="Y140" i="7"/>
  <c r="Y141" i="7"/>
  <c r="Y58" i="7"/>
  <c r="Y145" i="7"/>
  <c r="Y61" i="7"/>
  <c r="Y62" i="7"/>
  <c r="Y148" i="7"/>
  <c r="Y149" i="7"/>
  <c r="Y152" i="7"/>
  <c r="Y150" i="7"/>
  <c r="Y156" i="7"/>
  <c r="Y110" i="7"/>
  <c r="Y191" i="7"/>
  <c r="Y68" i="7"/>
  <c r="Y114" i="7"/>
  <c r="Y144" i="7"/>
  <c r="Y71" i="7"/>
  <c r="Y118" i="7"/>
  <c r="Y60" i="7"/>
  <c r="Y215" i="7"/>
  <c r="Y147" i="7"/>
  <c r="Y175" i="7"/>
  <c r="Y198" i="7"/>
  <c r="Y76" i="7"/>
  <c r="Y124" i="7"/>
  <c r="Y184" i="7"/>
  <c r="Y185" i="7"/>
  <c r="Y187" i="7"/>
  <c r="Y104" i="7"/>
  <c r="Y171" i="7"/>
  <c r="Y170" i="7"/>
  <c r="Y172" i="7"/>
  <c r="Y133" i="7"/>
  <c r="Y134" i="7"/>
  <c r="Y105" i="7"/>
  <c r="Y160" i="7"/>
  <c r="Y138" i="7"/>
  <c r="Y142" i="7"/>
  <c r="Y190" i="7"/>
  <c r="Y162" i="7"/>
  <c r="Y179" i="7"/>
  <c r="Y210" i="7"/>
  <c r="Y163" i="7"/>
  <c r="Y193" i="7"/>
  <c r="Y165" i="7"/>
  <c r="Y182" i="7"/>
  <c r="Y199" i="7"/>
  <c r="Y155" i="7"/>
  <c r="Y168" i="7"/>
  <c r="Y169" i="7"/>
  <c r="Y97" i="7"/>
  <c r="Y203" i="7"/>
  <c r="Y205" i="7"/>
  <c r="Y229" i="7"/>
  <c r="Y174" i="7"/>
  <c r="Y232" i="7"/>
  <c r="Y206" i="7"/>
  <c r="Y136" i="7"/>
  <c r="Y237" i="7"/>
  <c r="Y258" i="7"/>
  <c r="Y194" i="7"/>
  <c r="Y116" i="7"/>
  <c r="Y240" i="7"/>
  <c r="Y164" i="7"/>
  <c r="Y181" i="7"/>
  <c r="Y197" i="7"/>
  <c r="Y219" i="7"/>
  <c r="Y242" i="7"/>
  <c r="Y262" i="7"/>
  <c r="Y120" i="7"/>
  <c r="Y246" i="7"/>
  <c r="Y222" i="7"/>
  <c r="Y167" i="7"/>
  <c r="Y224" i="7"/>
  <c r="Y125" i="7"/>
  <c r="Y176" i="7"/>
  <c r="Y269" i="7"/>
  <c r="Y130" i="7"/>
  <c r="Y271" i="7"/>
  <c r="Y273" i="7"/>
  <c r="Y161" i="7"/>
  <c r="Y178" i="7"/>
  <c r="Y209" i="7"/>
  <c r="Y143" i="7"/>
  <c r="Y192" i="7"/>
  <c r="Y274" i="7"/>
  <c r="Y211" i="7"/>
  <c r="Y259" i="7"/>
  <c r="Y277" i="7"/>
  <c r="Y196" i="7"/>
  <c r="Y218" i="7"/>
  <c r="Y306" i="7"/>
  <c r="Y243" i="7"/>
  <c r="Y223" i="7"/>
  <c r="Y151" i="7"/>
  <c r="Y153" i="7"/>
  <c r="Y251" i="7"/>
  <c r="Y204" i="7"/>
  <c r="Y173" i="7"/>
  <c r="Y429" i="7"/>
  <c r="Y230" i="7"/>
  <c r="Y231" i="7"/>
  <c r="Y234" i="7"/>
  <c r="Y157" i="7"/>
  <c r="Y235" i="7"/>
  <c r="Y272" i="7"/>
  <c r="Y256" i="7"/>
  <c r="Y207" i="7"/>
  <c r="Y93" i="7"/>
  <c r="Y180" i="7"/>
  <c r="Y212" i="7"/>
  <c r="Y195" i="7"/>
  <c r="Y276" i="7"/>
  <c r="Y213" i="7"/>
  <c r="Y217" i="7"/>
  <c r="Y244" i="7"/>
  <c r="Y245" i="7"/>
  <c r="Y264" i="7"/>
  <c r="Y226" i="7"/>
  <c r="Y225" i="7"/>
  <c r="Y227" i="7"/>
  <c r="Y297" i="7"/>
  <c r="Y270" i="7"/>
  <c r="Y254" i="7"/>
  <c r="Y111" i="7"/>
  <c r="Y137" i="7"/>
  <c r="Y300" i="7"/>
  <c r="Y461" i="7"/>
  <c r="Y288" i="7"/>
  <c r="Y214" i="7"/>
  <c r="Y260" i="7"/>
  <c r="Y166" i="7"/>
  <c r="Y263" i="7"/>
  <c r="Y99" i="7"/>
  <c r="Y294" i="7"/>
  <c r="Y281" i="7"/>
  <c r="Y158" i="7"/>
  <c r="Y250" i="7"/>
  <c r="Y228" i="7"/>
  <c r="Y159" i="7"/>
  <c r="Y267" i="7"/>
  <c r="Y310" i="7"/>
  <c r="Y286" i="7"/>
  <c r="Y139" i="7"/>
  <c r="Y208" i="7"/>
  <c r="Y238" i="7"/>
  <c r="Y239" i="7"/>
  <c r="Y290" i="7"/>
  <c r="Y119" i="7"/>
  <c r="Y241" i="7"/>
  <c r="Y146" i="7"/>
  <c r="Y261" i="7"/>
  <c r="Y307" i="7"/>
  <c r="Y221" i="7"/>
  <c r="Y220" i="7"/>
  <c r="Y154" i="7"/>
  <c r="Y280" i="7"/>
  <c r="Y201" i="7"/>
  <c r="Y248" i="7"/>
  <c r="Y295" i="7"/>
  <c r="Y202" i="7"/>
  <c r="Y284" i="7"/>
  <c r="Y268" i="7"/>
  <c r="Y253" i="7"/>
  <c r="Y236" i="7"/>
  <c r="Y311" i="7"/>
  <c r="Y189" i="7"/>
  <c r="Y287" i="7"/>
  <c r="Y255" i="7"/>
  <c r="Y369" i="7"/>
  <c r="Y275" i="7"/>
  <c r="Y216" i="7"/>
  <c r="Y247" i="7"/>
  <c r="Y200" i="7"/>
  <c r="Y265" i="7"/>
  <c r="Y186" i="7"/>
  <c r="Y326" i="7"/>
  <c r="Y266" i="7"/>
  <c r="Y252" i="7"/>
  <c r="Y285" i="7"/>
  <c r="Y188" i="7"/>
  <c r="Y177" i="7"/>
  <c r="Y313" i="7"/>
  <c r="Y304" i="7"/>
  <c r="Y278" i="7"/>
  <c r="Y183" i="7"/>
  <c r="Y233" i="7"/>
  <c r="Y331" i="7"/>
  <c r="Y330" i="7"/>
  <c r="Y319" i="7"/>
  <c r="Y301" i="7"/>
  <c r="Y302" i="7"/>
  <c r="Y323" i="7"/>
  <c r="Y292" i="7"/>
  <c r="Y293" i="7"/>
  <c r="Y325" i="7"/>
  <c r="Y282" i="7"/>
  <c r="Y283" i="7"/>
  <c r="Y249" i="7"/>
  <c r="Y350" i="7"/>
  <c r="Y296" i="7"/>
  <c r="Y352" i="7"/>
  <c r="Y298" i="7"/>
  <c r="Y309" i="7"/>
  <c r="Y339" i="7"/>
  <c r="Y257" i="7"/>
  <c r="Y289" i="7"/>
  <c r="Y314" i="7"/>
  <c r="Y279" i="7"/>
  <c r="Y360" i="7"/>
  <c r="Y341" i="7"/>
  <c r="Y308" i="7"/>
  <c r="Y324" i="7"/>
  <c r="Y336" i="7"/>
  <c r="Y343" i="7"/>
  <c r="Y327" i="7"/>
  <c r="Y318" i="7"/>
  <c r="Y329" i="7"/>
  <c r="Y303" i="7"/>
  <c r="Y320" i="7"/>
  <c r="Y322" i="7"/>
  <c r="Y291" i="7"/>
  <c r="Y335" i="7"/>
  <c r="Y299" i="7"/>
  <c r="Y354" i="7"/>
  <c r="Y345" i="7"/>
  <c r="Y312" i="7"/>
  <c r="Y370" i="7"/>
  <c r="Y371" i="7"/>
  <c r="Y348" i="7"/>
  <c r="Y333" i="7"/>
  <c r="Y315" i="7"/>
  <c r="Y337" i="7"/>
  <c r="Y344" i="7"/>
  <c r="Y346" i="7"/>
  <c r="Y347" i="7"/>
  <c r="Y372" i="7"/>
  <c r="Y362" i="7"/>
  <c r="Y342" i="7"/>
  <c r="Y334" i="7"/>
  <c r="Y316" i="7"/>
  <c r="Y365" i="7"/>
  <c r="Y366" i="7"/>
  <c r="Y378" i="7"/>
  <c r="Y338" i="7"/>
  <c r="Y340" i="7"/>
  <c r="Y395" i="7"/>
  <c r="Y368" i="7"/>
  <c r="Y305" i="7"/>
  <c r="Y361" i="7"/>
  <c r="Y363" i="7"/>
  <c r="Y364" i="7"/>
  <c r="Y447" i="7"/>
  <c r="Y379" i="7"/>
  <c r="Y356" i="7"/>
  <c r="Y332" i="7"/>
  <c r="Y357" i="7"/>
  <c r="Y381" i="7"/>
  <c r="Y358" i="7"/>
  <c r="Y374" i="7"/>
  <c r="Y349" i="7"/>
  <c r="Y428" i="7"/>
  <c r="Y351" i="7"/>
  <c r="Y328" i="7"/>
  <c r="Y355" i="7"/>
  <c r="Y321" i="7"/>
  <c r="Y359" i="7"/>
  <c r="Y382" i="7"/>
  <c r="Y375" i="7"/>
  <c r="Y387" i="7"/>
  <c r="Y317" i="7"/>
  <c r="Y391" i="7"/>
  <c r="Y367" i="7"/>
  <c r="Y383" i="7"/>
  <c r="Y384" i="7"/>
  <c r="Y373" i="7"/>
  <c r="Y396" i="7"/>
  <c r="Y376" i="7"/>
  <c r="Y401" i="7"/>
  <c r="Y385" i="7"/>
  <c r="Y386" i="7"/>
  <c r="Y408" i="7"/>
  <c r="Y377" i="7"/>
  <c r="Y388" i="7"/>
  <c r="Y390" i="7"/>
  <c r="Y389" i="7"/>
  <c r="Y392" i="7"/>
  <c r="Y393" i="7"/>
  <c r="Y394" i="7"/>
  <c r="Y397" i="7"/>
  <c r="Y398" i="7"/>
  <c r="Y399" i="7"/>
  <c r="Y400" i="7"/>
  <c r="Y402" i="7"/>
  <c r="Y404" i="7"/>
  <c r="Y403" i="7"/>
  <c r="Y353" i="7"/>
  <c r="Y405" i="7"/>
  <c r="Y406" i="7"/>
  <c r="Y407" i="7"/>
  <c r="Y409" i="7"/>
  <c r="Y410" i="7"/>
  <c r="Y411" i="7"/>
  <c r="Y412" i="7"/>
  <c r="Y413" i="7"/>
  <c r="Y414" i="7"/>
  <c r="Y415" i="7"/>
  <c r="Y416" i="7"/>
  <c r="Y380" i="7"/>
  <c r="Y417" i="7"/>
  <c r="Y418" i="7"/>
  <c r="Y419" i="7"/>
  <c r="Y420" i="7"/>
  <c r="Y421" i="7"/>
  <c r="Y422" i="7"/>
  <c r="Y423" i="7"/>
  <c r="Y424" i="7"/>
  <c r="Y425" i="7"/>
  <c r="Y426" i="7"/>
  <c r="Y427" i="7"/>
  <c r="Y430" i="7"/>
  <c r="Y431" i="7"/>
  <c r="Y432" i="7"/>
  <c r="Y433" i="7"/>
  <c r="Y434" i="7"/>
  <c r="Y435" i="7"/>
  <c r="Y436" i="7"/>
  <c r="Y437" i="7"/>
  <c r="Y438" i="7"/>
  <c r="Y439" i="7"/>
  <c r="Y440" i="7"/>
  <c r="Y441" i="7"/>
  <c r="Y442" i="7"/>
  <c r="Y443" i="7"/>
  <c r="Y444" i="7"/>
  <c r="Y445" i="7"/>
  <c r="Y446" i="7"/>
  <c r="Y448" i="7"/>
  <c r="Y449" i="7"/>
  <c r="Y450" i="7"/>
  <c r="Y451" i="7"/>
  <c r="Y452" i="7"/>
  <c r="Y453" i="7"/>
  <c r="Y454" i="7"/>
  <c r="Y455" i="7"/>
  <c r="Y456" i="7"/>
  <c r="Y457" i="7"/>
  <c r="Y458" i="7"/>
  <c r="Y459" i="7"/>
  <c r="Y460" i="7"/>
  <c r="Y462" i="7"/>
  <c r="Y463" i="7"/>
  <c r="Y464" i="7"/>
  <c r="Y466" i="7"/>
  <c r="Y465" i="7"/>
  <c r="Y467" i="7"/>
  <c r="Y468" i="7"/>
  <c r="Y469" i="7"/>
  <c r="Y470" i="7"/>
  <c r="Y471" i="7"/>
  <c r="Y472" i="7"/>
  <c r="Y473" i="7"/>
  <c r="Y474" i="7"/>
  <c r="Y475" i="7"/>
  <c r="Y476" i="7"/>
  <c r="Y477" i="7"/>
  <c r="Y478" i="7"/>
  <c r="Y479" i="7"/>
  <c r="Y480" i="7"/>
  <c r="Y481" i="7"/>
  <c r="Y482" i="7"/>
  <c r="Y483" i="7"/>
  <c r="Y485" i="7"/>
  <c r="Y484" i="7"/>
  <c r="Y486" i="7"/>
  <c r="Y487" i="7"/>
  <c r="Y488" i="7"/>
  <c r="Y489" i="7"/>
  <c r="Y490" i="7"/>
  <c r="Y491" i="7"/>
  <c r="Y492" i="7"/>
  <c r="Y493" i="7"/>
  <c r="Y494" i="7"/>
  <c r="Y495" i="7"/>
  <c r="Y496" i="7"/>
  <c r="Y497" i="7"/>
  <c r="Y499" i="7"/>
  <c r="Y498" i="7"/>
  <c r="Y501" i="7"/>
  <c r="Y500" i="7"/>
  <c r="Y502" i="7"/>
  <c r="Y503" i="7"/>
  <c r="Y504" i="7"/>
  <c r="Y505" i="7"/>
  <c r="Y506" i="7"/>
  <c r="Y507" i="7"/>
  <c r="Y508" i="7"/>
  <c r="Y509" i="7"/>
  <c r="Y510" i="7"/>
  <c r="Y511" i="7"/>
  <c r="Y512" i="7"/>
  <c r="Y513" i="7"/>
  <c r="Y514" i="7"/>
  <c r="Y515" i="7"/>
  <c r="Y516" i="7"/>
  <c r="Y517" i="7"/>
  <c r="Y518" i="7"/>
  <c r="Y519" i="7"/>
  <c r="Y520" i="7"/>
  <c r="Y521" i="7"/>
  <c r="Y522" i="7"/>
  <c r="Y523" i="7"/>
  <c r="Y524" i="7"/>
  <c r="Y525" i="7"/>
  <c r="Y526" i="7"/>
  <c r="Y527" i="7"/>
  <c r="Y528" i="7"/>
  <c r="Y535" i="7"/>
  <c r="Y530" i="7"/>
  <c r="Y533" i="7"/>
  <c r="Y537" i="7"/>
  <c r="Y539" i="7"/>
  <c r="Y531" i="7"/>
  <c r="Y532" i="7"/>
  <c r="Y540" i="7"/>
  <c r="Y541" i="7"/>
  <c r="Y536" i="7"/>
  <c r="Y534" i="7"/>
  <c r="Y538" i="7"/>
  <c r="Y529" i="7"/>
  <c r="Y680" i="7"/>
  <c r="Y644" i="7"/>
  <c r="Y603" i="7"/>
  <c r="Y762" i="7"/>
  <c r="Y706" i="7"/>
  <c r="Y743" i="7"/>
  <c r="Y638" i="7"/>
  <c r="Y738" i="7"/>
  <c r="Y550" i="7"/>
  <c r="Y633" i="7"/>
  <c r="Y689" i="7"/>
  <c r="Y599" i="7"/>
  <c r="Y632" i="7"/>
  <c r="Y646" i="7"/>
  <c r="Y735" i="7"/>
  <c r="Y610" i="7"/>
  <c r="Y749" i="7"/>
  <c r="Y648" i="7"/>
  <c r="Y682" i="7"/>
  <c r="Y544" i="7"/>
  <c r="Y747" i="7"/>
  <c r="Y720" i="7"/>
  <c r="Y662" i="7"/>
  <c r="Y650" i="7"/>
  <c r="Y624" i="7"/>
  <c r="Y728" i="7"/>
  <c r="Y614" i="7"/>
  <c r="Y566" i="7"/>
  <c r="Y645" i="7"/>
  <c r="Y748" i="7"/>
  <c r="Y718" i="7"/>
  <c r="Y753" i="7"/>
  <c r="Y731" i="7"/>
  <c r="Y711" i="7"/>
  <c r="Y629" i="7"/>
  <c r="Y546" i="7"/>
  <c r="Y715" i="7"/>
  <c r="Y667" i="7"/>
  <c r="Y622" i="7"/>
  <c r="Y595" i="7"/>
  <c r="Y584" i="7"/>
  <c r="Y764" i="7"/>
  <c r="Y761" i="7"/>
  <c r="Y555" i="7"/>
  <c r="Y639" i="7"/>
  <c r="Y703" i="7"/>
  <c r="Y688" i="7"/>
  <c r="Y554" i="7"/>
  <c r="Y698" i="7"/>
  <c r="Y583" i="7"/>
  <c r="Y660" i="7"/>
  <c r="Y590" i="7"/>
  <c r="Y671" i="7"/>
  <c r="Y730" i="7"/>
  <c r="Y691" i="7"/>
  <c r="Y631" i="7"/>
  <c r="Y674" i="7"/>
  <c r="Y712" i="7"/>
  <c r="Y606" i="7"/>
  <c r="Y695" i="7"/>
  <c r="Y692" i="7"/>
  <c r="Y713" i="7"/>
  <c r="Y615" i="7"/>
  <c r="Y593" i="7"/>
  <c r="Y594" i="7"/>
  <c r="Y635" i="7"/>
  <c r="Y641" i="7"/>
  <c r="Y619" i="7"/>
  <c r="Y653" i="7"/>
  <c r="Y568" i="7"/>
  <c r="Y736" i="7"/>
  <c r="Y604" i="7"/>
  <c r="Y664" i="7"/>
  <c r="Y733" i="7"/>
  <c r="Y705" i="7"/>
  <c r="Y685" i="7"/>
  <c r="Y553" i="7"/>
  <c r="Y585" i="7"/>
  <c r="Y672" i="7"/>
  <c r="Y710" i="7"/>
  <c r="Y634" i="7"/>
  <c r="Y751" i="7"/>
  <c r="Y621" i="7"/>
  <c r="Y557" i="7"/>
  <c r="Y596" i="7"/>
  <c r="Y609" i="7"/>
  <c r="Y734" i="7"/>
  <c r="Y586" i="7"/>
  <c r="Y679" i="7"/>
  <c r="Y628" i="7"/>
  <c r="Y552" i="7"/>
  <c r="Y589" i="7"/>
  <c r="Y548" i="7"/>
  <c r="Y575" i="7"/>
  <c r="Y665" i="7"/>
  <c r="Y683" i="7"/>
  <c r="Y729" i="7"/>
  <c r="Y561" i="7"/>
  <c r="Y756" i="7"/>
  <c r="Y716" i="7"/>
  <c r="Y567" i="7"/>
  <c r="Y607" i="7"/>
  <c r="Y565" i="7"/>
  <c r="Y545" i="7"/>
  <c r="Y592" i="7"/>
  <c r="Y657" i="7"/>
  <c r="Y699" i="7"/>
  <c r="Y687" i="7"/>
  <c r="Y727" i="7"/>
  <c r="Y618" i="7"/>
  <c r="Y655" i="7"/>
  <c r="Y623" i="7"/>
  <c r="Y708" i="7"/>
  <c r="Y626" i="7"/>
  <c r="Y737" i="7"/>
  <c r="Y597" i="7"/>
  <c r="Y617" i="7"/>
  <c r="Y668" i="7"/>
  <c r="Y701" i="7"/>
  <c r="Y693" i="7"/>
  <c r="Y559" i="7"/>
  <c r="Y663" i="7"/>
  <c r="Y656" i="7"/>
  <c r="Y652" i="7"/>
  <c r="Y564" i="7"/>
  <c r="Y587" i="7"/>
  <c r="Y612" i="7"/>
  <c r="Y724" i="7"/>
  <c r="Y757" i="7"/>
  <c r="Y744" i="7"/>
  <c r="Y661" i="7"/>
  <c r="Y741" i="7"/>
  <c r="Y684" i="7"/>
  <c r="Y570" i="7"/>
  <c r="Y571" i="7"/>
  <c r="Y636" i="7"/>
  <c r="Y717" i="7"/>
  <c r="Y725" i="7"/>
  <c r="Y601" i="7"/>
  <c r="Y580" i="7"/>
  <c r="Y647" i="7"/>
  <c r="Y704" i="7"/>
  <c r="Y694" i="7"/>
  <c r="Y616" i="7"/>
  <c r="Y605" i="7"/>
  <c r="Y754" i="7"/>
  <c r="Y709" i="7"/>
  <c r="Y579" i="7"/>
  <c r="Y574" i="7"/>
  <c r="Y763" i="7"/>
  <c r="Y676" i="7"/>
  <c r="Y714" i="7"/>
  <c r="Y766" i="7"/>
  <c r="Y690" i="7"/>
  <c r="Y573" i="7"/>
  <c r="Y588" i="7"/>
  <c r="Y658" i="7"/>
  <c r="Y732" i="7"/>
  <c r="Y602" i="7"/>
  <c r="Y702" i="7"/>
  <c r="Y758" i="7"/>
  <c r="Y542" i="7"/>
  <c r="Y613" i="7"/>
  <c r="Y677" i="7"/>
  <c r="Y549" i="7"/>
  <c r="Y752" i="7"/>
  <c r="Y600" i="7"/>
  <c r="Y640" i="7"/>
  <c r="Y675" i="7"/>
  <c r="Y637" i="7"/>
  <c r="Y759" i="7"/>
  <c r="Y681" i="7"/>
  <c r="Y666" i="7"/>
  <c r="Y654" i="7"/>
  <c r="Y598" i="7"/>
  <c r="Y611" i="7"/>
  <c r="Y643" i="7"/>
  <c r="Y578" i="7"/>
  <c r="Y591" i="7"/>
  <c r="Y562" i="7"/>
  <c r="Y543" i="7"/>
  <c r="Y700" i="7"/>
  <c r="Y569" i="7"/>
  <c r="Y608" i="7"/>
  <c r="Y563" i="7"/>
  <c r="Y765" i="7"/>
  <c r="Y755" i="7"/>
  <c r="Y620" i="7"/>
  <c r="Y659" i="7"/>
  <c r="Y746" i="7"/>
  <c r="Y651" i="7"/>
  <c r="Y739" i="7"/>
  <c r="Y722" i="7"/>
  <c r="Y719" i="7"/>
  <c r="Y560" i="7"/>
  <c r="Y627" i="7"/>
  <c r="Y670" i="7"/>
  <c r="Y649" i="7"/>
  <c r="Y572" i="7"/>
  <c r="Y745" i="7"/>
  <c r="Y742" i="7"/>
  <c r="Y696" i="7"/>
  <c r="Y726" i="7"/>
  <c r="Y558" i="7"/>
  <c r="Y642" i="7"/>
  <c r="Y697" i="7"/>
  <c r="X3" i="7"/>
  <c r="X4" i="7"/>
  <c r="X5" i="7"/>
  <c r="X6" i="7"/>
  <c r="X7" i="7"/>
  <c r="X8" i="7"/>
  <c r="X9" i="7"/>
  <c r="X10" i="7"/>
  <c r="X11" i="7"/>
  <c r="X12" i="7"/>
  <c r="X13" i="7"/>
  <c r="X14" i="7"/>
  <c r="X16" i="7"/>
  <c r="X17" i="7"/>
  <c r="X18" i="7"/>
  <c r="X19" i="7"/>
  <c r="X20" i="7"/>
  <c r="X21" i="7"/>
  <c r="X22" i="7"/>
  <c r="X23" i="7"/>
  <c r="X24" i="7"/>
  <c r="X25" i="7"/>
  <c r="X27" i="7"/>
  <c r="X28" i="7"/>
  <c r="X29" i="7"/>
  <c r="X30" i="7"/>
  <c r="X33" i="7"/>
  <c r="X34" i="7"/>
  <c r="X35" i="7"/>
  <c r="X36" i="7"/>
  <c r="X37" i="7"/>
  <c r="X38" i="7"/>
  <c r="X39" i="7"/>
  <c r="X40" i="7"/>
  <c r="X41" i="7"/>
  <c r="X15" i="7"/>
  <c r="X42" i="7"/>
  <c r="X43" i="7"/>
  <c r="X46" i="7"/>
  <c r="X47" i="7"/>
  <c r="X49" i="7"/>
  <c r="X51" i="7"/>
  <c r="X52" i="7"/>
  <c r="X53" i="7"/>
  <c r="X54" i="7"/>
  <c r="X55" i="7"/>
  <c r="X56" i="7"/>
  <c r="X57" i="7"/>
  <c r="X59" i="7"/>
  <c r="X63" i="7"/>
  <c r="X64" i="7"/>
  <c r="X26" i="7"/>
  <c r="X65" i="7"/>
  <c r="X66" i="7"/>
  <c r="X67" i="7"/>
  <c r="X69" i="7"/>
  <c r="X70" i="7"/>
  <c r="X72" i="7"/>
  <c r="X74" i="7"/>
  <c r="X73" i="7"/>
  <c r="X75" i="7"/>
  <c r="X77" i="7"/>
  <c r="X78" i="7"/>
  <c r="X79" i="7"/>
  <c r="X80" i="7"/>
  <c r="X31" i="7"/>
  <c r="X81" i="7"/>
  <c r="X82" i="7"/>
  <c r="X83" i="7"/>
  <c r="X32" i="7"/>
  <c r="X84" i="7"/>
  <c r="X85" i="7"/>
  <c r="X86" i="7"/>
  <c r="X87" i="7"/>
  <c r="X88" i="7"/>
  <c r="X89" i="7"/>
  <c r="X90" i="7"/>
  <c r="X92" i="7"/>
  <c r="X91" i="7"/>
  <c r="X94" i="7"/>
  <c r="X95" i="7"/>
  <c r="X96" i="7"/>
  <c r="X98" i="7"/>
  <c r="X100" i="7"/>
  <c r="X44" i="7"/>
  <c r="X101" i="7"/>
  <c r="X103" i="7"/>
  <c r="X102" i="7"/>
  <c r="X45" i="7"/>
  <c r="X129" i="7"/>
  <c r="X106" i="7"/>
  <c r="X107" i="7"/>
  <c r="X108" i="7"/>
  <c r="X109" i="7"/>
  <c r="X48" i="7"/>
  <c r="X113" i="7"/>
  <c r="X112" i="7"/>
  <c r="X115" i="7"/>
  <c r="X117" i="7"/>
  <c r="X50" i="7"/>
  <c r="X121" i="7"/>
  <c r="X123" i="7"/>
  <c r="X122" i="7"/>
  <c r="X126" i="7"/>
  <c r="X127" i="7"/>
  <c r="X128" i="7"/>
  <c r="X131" i="7"/>
  <c r="X132" i="7"/>
  <c r="X135" i="7"/>
  <c r="X140" i="7"/>
  <c r="X141" i="7"/>
  <c r="X58" i="7"/>
  <c r="X145" i="7"/>
  <c r="X61" i="7"/>
  <c r="X62" i="7"/>
  <c r="X148" i="7"/>
  <c r="X149" i="7"/>
  <c r="X152" i="7"/>
  <c r="X150" i="7"/>
  <c r="X156" i="7"/>
  <c r="X110" i="7"/>
  <c r="X191" i="7"/>
  <c r="X68" i="7"/>
  <c r="X114" i="7"/>
  <c r="X144" i="7"/>
  <c r="X71" i="7"/>
  <c r="X118" i="7"/>
  <c r="X60" i="7"/>
  <c r="X215" i="7"/>
  <c r="X147" i="7"/>
  <c r="X175" i="7"/>
  <c r="X198" i="7"/>
  <c r="X76" i="7"/>
  <c r="X124" i="7"/>
  <c r="X184" i="7"/>
  <c r="X185" i="7"/>
  <c r="X187" i="7"/>
  <c r="X104" i="7"/>
  <c r="X171" i="7"/>
  <c r="X170" i="7"/>
  <c r="X172" i="7"/>
  <c r="X133" i="7"/>
  <c r="X134" i="7"/>
  <c r="X105" i="7"/>
  <c r="X160" i="7"/>
  <c r="X138" i="7"/>
  <c r="X142" i="7"/>
  <c r="X190" i="7"/>
  <c r="X162" i="7"/>
  <c r="X179" i="7"/>
  <c r="X210" i="7"/>
  <c r="X163" i="7"/>
  <c r="X193" i="7"/>
  <c r="X165" i="7"/>
  <c r="X182" i="7"/>
  <c r="X199" i="7"/>
  <c r="X155" i="7"/>
  <c r="X168" i="7"/>
  <c r="X169" i="7"/>
  <c r="X97" i="7"/>
  <c r="X203" i="7"/>
  <c r="X205" i="7"/>
  <c r="X229" i="7"/>
  <c r="X174" i="7"/>
  <c r="X232" i="7"/>
  <c r="X206" i="7"/>
  <c r="X136" i="7"/>
  <c r="X237" i="7"/>
  <c r="X258" i="7"/>
  <c r="X194" i="7"/>
  <c r="X116" i="7"/>
  <c r="X240" i="7"/>
  <c r="X164" i="7"/>
  <c r="X181" i="7"/>
  <c r="X197" i="7"/>
  <c r="X219" i="7"/>
  <c r="X242" i="7"/>
  <c r="X262" i="7"/>
  <c r="X120" i="7"/>
  <c r="X246" i="7"/>
  <c r="X222" i="7"/>
  <c r="X167" i="7"/>
  <c r="X224" i="7"/>
  <c r="X125" i="7"/>
  <c r="X176" i="7"/>
  <c r="X269" i="7"/>
  <c r="X130" i="7"/>
  <c r="X271" i="7"/>
  <c r="X273" i="7"/>
  <c r="X161" i="7"/>
  <c r="X178" i="7"/>
  <c r="X209" i="7"/>
  <c r="X143" i="7"/>
  <c r="X192" i="7"/>
  <c r="X274" i="7"/>
  <c r="X211" i="7"/>
  <c r="X259" i="7"/>
  <c r="X277" i="7"/>
  <c r="X196" i="7"/>
  <c r="X218" i="7"/>
  <c r="X306" i="7"/>
  <c r="X243" i="7"/>
  <c r="X223" i="7"/>
  <c r="X151" i="7"/>
  <c r="X153" i="7"/>
  <c r="X251" i="7"/>
  <c r="X204" i="7"/>
  <c r="X173" i="7"/>
  <c r="X429" i="7"/>
  <c r="X230" i="7"/>
  <c r="X231" i="7"/>
  <c r="X234" i="7"/>
  <c r="X157" i="7"/>
  <c r="X235" i="7"/>
  <c r="X272" i="7"/>
  <c r="X256" i="7"/>
  <c r="X207" i="7"/>
  <c r="X93" i="7"/>
  <c r="X180" i="7"/>
  <c r="X212" i="7"/>
  <c r="X195" i="7"/>
  <c r="X276" i="7"/>
  <c r="X213" i="7"/>
  <c r="X217" i="7"/>
  <c r="X244" i="7"/>
  <c r="X245" i="7"/>
  <c r="X264" i="7"/>
  <c r="X226" i="7"/>
  <c r="X225" i="7"/>
  <c r="X227" i="7"/>
  <c r="X297" i="7"/>
  <c r="X270" i="7"/>
  <c r="X254" i="7"/>
  <c r="X111" i="7"/>
  <c r="X137" i="7"/>
  <c r="X300" i="7"/>
  <c r="X461" i="7"/>
  <c r="X288" i="7"/>
  <c r="X214" i="7"/>
  <c r="X260" i="7"/>
  <c r="X166" i="7"/>
  <c r="X263" i="7"/>
  <c r="X99" i="7"/>
  <c r="X294" i="7"/>
  <c r="X281" i="7"/>
  <c r="X158" i="7"/>
  <c r="X250" i="7"/>
  <c r="X228" i="7"/>
  <c r="X159" i="7"/>
  <c r="X267" i="7"/>
  <c r="X310" i="7"/>
  <c r="X286" i="7"/>
  <c r="X139" i="7"/>
  <c r="X208" i="7"/>
  <c r="X238" i="7"/>
  <c r="X239" i="7"/>
  <c r="X290" i="7"/>
  <c r="X119" i="7"/>
  <c r="X241" i="7"/>
  <c r="X146" i="7"/>
  <c r="E5" i="9"/>
  <c r="X261" i="7"/>
  <c r="X307" i="7"/>
  <c r="X221" i="7"/>
  <c r="X220" i="7"/>
  <c r="X154" i="7"/>
  <c r="X280" i="7"/>
  <c r="X201" i="7"/>
  <c r="X248" i="7"/>
  <c r="X295" i="7"/>
  <c r="X202" i="7"/>
  <c r="X284" i="7"/>
  <c r="X268" i="7"/>
  <c r="X253" i="7"/>
  <c r="X236" i="7"/>
  <c r="X311" i="7"/>
  <c r="X189" i="7"/>
  <c r="X287" i="7"/>
  <c r="X255" i="7"/>
  <c r="X369" i="7"/>
  <c r="X275" i="7"/>
  <c r="X216" i="7"/>
  <c r="X247" i="7"/>
  <c r="X200" i="7"/>
  <c r="X265" i="7"/>
  <c r="X186" i="7"/>
  <c r="X326" i="7"/>
  <c r="X266" i="7"/>
  <c r="X252" i="7"/>
  <c r="X285" i="7"/>
  <c r="X188" i="7"/>
  <c r="X177" i="7"/>
  <c r="X313" i="7"/>
  <c r="X304" i="7"/>
  <c r="X278" i="7"/>
  <c r="X183" i="7"/>
  <c r="X233" i="7"/>
  <c r="X331" i="7"/>
  <c r="X330" i="7"/>
  <c r="X319" i="7"/>
  <c r="X301" i="7"/>
  <c r="X302" i="7"/>
  <c r="X323" i="7"/>
  <c r="X292" i="7"/>
  <c r="X293" i="7"/>
  <c r="X325" i="7"/>
  <c r="X282" i="7"/>
  <c r="X283" i="7"/>
  <c r="X249" i="7"/>
  <c r="X350" i="7"/>
  <c r="X296" i="7"/>
  <c r="X352" i="7"/>
  <c r="X298" i="7"/>
  <c r="X309" i="7"/>
  <c r="X339" i="7"/>
  <c r="X257" i="7"/>
  <c r="X289" i="7"/>
  <c r="X314" i="7"/>
  <c r="X279" i="7"/>
  <c r="X360" i="7"/>
  <c r="X341" i="7"/>
  <c r="X308" i="7"/>
  <c r="X324" i="7"/>
  <c r="X336" i="7"/>
  <c r="X343" i="7"/>
  <c r="X327" i="7"/>
  <c r="X318" i="7"/>
  <c r="X329" i="7"/>
  <c r="X303" i="7"/>
  <c r="X320" i="7"/>
  <c r="X322" i="7"/>
  <c r="X291" i="7"/>
  <c r="X335" i="7"/>
  <c r="X299" i="7"/>
  <c r="X354" i="7"/>
  <c r="X345" i="7"/>
  <c r="X312" i="7"/>
  <c r="X370" i="7"/>
  <c r="X371" i="7"/>
  <c r="X348" i="7"/>
  <c r="X333" i="7"/>
  <c r="X315" i="7"/>
  <c r="X337" i="7"/>
  <c r="X344" i="7"/>
  <c r="X346" i="7"/>
  <c r="X347" i="7"/>
  <c r="X372" i="7"/>
  <c r="X362" i="7"/>
  <c r="X342" i="7"/>
  <c r="X334" i="7"/>
  <c r="X316" i="7"/>
  <c r="X365" i="7"/>
  <c r="X366" i="7"/>
  <c r="X378" i="7"/>
  <c r="X338" i="7"/>
  <c r="X340" i="7"/>
  <c r="X395" i="7"/>
  <c r="X368" i="7"/>
  <c r="X305" i="7"/>
  <c r="X361" i="7"/>
  <c r="X363" i="7"/>
  <c r="X364" i="7"/>
  <c r="X447" i="7"/>
  <c r="X379" i="7"/>
  <c r="X356" i="7"/>
  <c r="X332" i="7"/>
  <c r="X357" i="7"/>
  <c r="X381" i="7"/>
  <c r="X358" i="7"/>
  <c r="X374" i="7"/>
  <c r="X349" i="7"/>
  <c r="X428" i="7"/>
  <c r="X351" i="7"/>
  <c r="X328" i="7"/>
  <c r="X355" i="7"/>
  <c r="X321" i="7"/>
  <c r="X359" i="7"/>
  <c r="X382" i="7"/>
  <c r="X375" i="7"/>
  <c r="X387" i="7"/>
  <c r="X317" i="7"/>
  <c r="X391" i="7"/>
  <c r="X367" i="7"/>
  <c r="X383" i="7"/>
  <c r="X384" i="7"/>
  <c r="X373" i="7"/>
  <c r="X396" i="7"/>
  <c r="X376" i="7"/>
  <c r="X401" i="7"/>
  <c r="X385" i="7"/>
  <c r="X386" i="7"/>
  <c r="X408" i="7"/>
  <c r="X377" i="7"/>
  <c r="X388" i="7"/>
  <c r="X390" i="7"/>
  <c r="X389" i="7"/>
  <c r="X392" i="7"/>
  <c r="X393" i="7"/>
  <c r="X394" i="7"/>
  <c r="X397" i="7"/>
  <c r="X398" i="7"/>
  <c r="X399" i="7"/>
  <c r="X400" i="7"/>
  <c r="X402" i="7"/>
  <c r="X404" i="7"/>
  <c r="X403" i="7"/>
  <c r="X353" i="7"/>
  <c r="X405" i="7"/>
  <c r="X406" i="7"/>
  <c r="X407" i="7"/>
  <c r="X409" i="7"/>
  <c r="X410" i="7"/>
  <c r="X411" i="7"/>
  <c r="X412" i="7"/>
  <c r="X413" i="7"/>
  <c r="X414" i="7"/>
  <c r="X415" i="7"/>
  <c r="X416" i="7"/>
  <c r="X380" i="7"/>
  <c r="X417" i="7"/>
  <c r="X418" i="7"/>
  <c r="X419" i="7"/>
  <c r="X420" i="7"/>
  <c r="X421" i="7"/>
  <c r="X422" i="7"/>
  <c r="X423" i="7"/>
  <c r="X424" i="7"/>
  <c r="X425" i="7"/>
  <c r="X426" i="7"/>
  <c r="X427" i="7"/>
  <c r="X430" i="7"/>
  <c r="X431" i="7"/>
  <c r="X432" i="7"/>
  <c r="X433" i="7"/>
  <c r="X434" i="7"/>
  <c r="X435" i="7"/>
  <c r="X436" i="7"/>
  <c r="X437" i="7"/>
  <c r="X438" i="7"/>
  <c r="X439" i="7"/>
  <c r="X440" i="7"/>
  <c r="X441" i="7"/>
  <c r="X442" i="7"/>
  <c r="X443" i="7"/>
  <c r="X444" i="7"/>
  <c r="X445" i="7"/>
  <c r="X446" i="7"/>
  <c r="X448" i="7"/>
  <c r="X449" i="7"/>
  <c r="X450" i="7"/>
  <c r="X451" i="7"/>
  <c r="X452" i="7"/>
  <c r="X453" i="7"/>
  <c r="X454" i="7"/>
  <c r="X455" i="7"/>
  <c r="X456" i="7"/>
  <c r="X457" i="7"/>
  <c r="X458" i="7"/>
  <c r="X459" i="7"/>
  <c r="X460" i="7"/>
  <c r="X462" i="7"/>
  <c r="X463" i="7"/>
  <c r="X464" i="7"/>
  <c r="X466" i="7"/>
  <c r="X465" i="7"/>
  <c r="X467" i="7"/>
  <c r="X468" i="7"/>
  <c r="X469" i="7"/>
  <c r="X470" i="7"/>
  <c r="X471" i="7"/>
  <c r="X472" i="7"/>
  <c r="X473" i="7"/>
  <c r="X474" i="7"/>
  <c r="X475" i="7"/>
  <c r="X476" i="7"/>
  <c r="X477" i="7"/>
  <c r="X478" i="7"/>
  <c r="X479" i="7"/>
  <c r="X480" i="7"/>
  <c r="X481" i="7"/>
  <c r="X482" i="7"/>
  <c r="X483" i="7"/>
  <c r="X485" i="7"/>
  <c r="X484" i="7"/>
  <c r="X486" i="7"/>
  <c r="X487" i="7"/>
  <c r="X488" i="7"/>
  <c r="X489" i="7"/>
  <c r="X490" i="7"/>
  <c r="X491" i="7"/>
  <c r="X492" i="7"/>
  <c r="X493" i="7"/>
  <c r="X494" i="7"/>
  <c r="X495" i="7"/>
  <c r="X496" i="7"/>
  <c r="X497" i="7"/>
  <c r="X499" i="7"/>
  <c r="X498" i="7"/>
  <c r="X501" i="7"/>
  <c r="X500" i="7"/>
  <c r="X502" i="7"/>
  <c r="X503" i="7"/>
  <c r="X504" i="7"/>
  <c r="X505" i="7"/>
  <c r="X506" i="7"/>
  <c r="X507" i="7"/>
  <c r="X508" i="7"/>
  <c r="X509" i="7"/>
  <c r="X510" i="7"/>
  <c r="X511" i="7"/>
  <c r="X512" i="7"/>
  <c r="X513" i="7"/>
  <c r="X514" i="7"/>
  <c r="X515" i="7"/>
  <c r="X516" i="7"/>
  <c r="X517" i="7"/>
  <c r="X518" i="7"/>
  <c r="X519" i="7"/>
  <c r="X520" i="7"/>
  <c r="X521" i="7"/>
  <c r="X522" i="7"/>
  <c r="X523" i="7"/>
  <c r="X524" i="7"/>
  <c r="X525" i="7"/>
  <c r="X526" i="7"/>
  <c r="X527" i="7"/>
  <c r="X528" i="7"/>
  <c r="X535" i="7"/>
  <c r="X530" i="7"/>
  <c r="X533" i="7"/>
  <c r="X537" i="7"/>
  <c r="X539" i="7"/>
  <c r="X531" i="7"/>
  <c r="X532" i="7"/>
  <c r="X540" i="7"/>
  <c r="X541" i="7"/>
  <c r="X536" i="7"/>
  <c r="X534" i="7"/>
  <c r="X538" i="7"/>
  <c r="X529" i="7"/>
  <c r="X680" i="7"/>
  <c r="X644" i="7"/>
  <c r="X603" i="7"/>
  <c r="X762" i="7"/>
  <c r="X706" i="7"/>
  <c r="X743" i="7"/>
  <c r="X638" i="7"/>
  <c r="X738" i="7"/>
  <c r="X550" i="7"/>
  <c r="X633" i="7"/>
  <c r="X689" i="7"/>
  <c r="X599" i="7"/>
  <c r="X632" i="7"/>
  <c r="X646" i="7"/>
  <c r="X735" i="7"/>
  <c r="X610" i="7"/>
  <c r="X749" i="7"/>
  <c r="X648" i="7"/>
  <c r="X682" i="7"/>
  <c r="X544" i="7"/>
  <c r="X747" i="7"/>
  <c r="X720" i="7"/>
  <c r="X662" i="7"/>
  <c r="X650" i="7"/>
  <c r="X624" i="7"/>
  <c r="X728" i="7"/>
  <c r="X614" i="7"/>
  <c r="X566" i="7"/>
  <c r="X645" i="7"/>
  <c r="X748" i="7"/>
  <c r="X718" i="7"/>
  <c r="X753" i="7"/>
  <c r="X731" i="7"/>
  <c r="X711" i="7"/>
  <c r="X629" i="7"/>
  <c r="X546" i="7"/>
  <c r="X715" i="7"/>
  <c r="X667" i="7"/>
  <c r="X622" i="7"/>
  <c r="X595" i="7"/>
  <c r="X584" i="7"/>
  <c r="X764" i="7"/>
  <c r="X761" i="7"/>
  <c r="X555" i="7"/>
  <c r="X639" i="7"/>
  <c r="X703" i="7"/>
  <c r="X688" i="7"/>
  <c r="X554" i="7"/>
  <c r="X698" i="7"/>
  <c r="X583" i="7"/>
  <c r="X660" i="7"/>
  <c r="X590" i="7"/>
  <c r="X671" i="7"/>
  <c r="X730" i="7"/>
  <c r="X691" i="7"/>
  <c r="X631" i="7"/>
  <c r="X674" i="7"/>
  <c r="X712" i="7"/>
  <c r="X606" i="7"/>
  <c r="X695" i="7"/>
  <c r="X692" i="7"/>
  <c r="X713" i="7"/>
  <c r="X615" i="7"/>
  <c r="X593" i="7"/>
  <c r="X594" i="7"/>
  <c r="X635" i="7"/>
  <c r="X641" i="7"/>
  <c r="X619" i="7"/>
  <c r="X653" i="7"/>
  <c r="X568" i="7"/>
  <c r="X736" i="7"/>
  <c r="X604" i="7"/>
  <c r="X664" i="7"/>
  <c r="X733" i="7"/>
  <c r="X705" i="7"/>
  <c r="X685" i="7"/>
  <c r="X553" i="7"/>
  <c r="X585" i="7"/>
  <c r="X672" i="7"/>
  <c r="X710" i="7"/>
  <c r="X634" i="7"/>
  <c r="X751" i="7"/>
  <c r="X621" i="7"/>
  <c r="X557" i="7"/>
  <c r="X596" i="7"/>
  <c r="X609" i="7"/>
  <c r="X734" i="7"/>
  <c r="X586" i="7"/>
  <c r="X679" i="7"/>
  <c r="X628" i="7"/>
  <c r="X552" i="7"/>
  <c r="X589" i="7"/>
  <c r="X548" i="7"/>
  <c r="X575" i="7"/>
  <c r="X665" i="7"/>
  <c r="X683" i="7"/>
  <c r="X729" i="7"/>
  <c r="X561" i="7"/>
  <c r="X756" i="7"/>
  <c r="X716" i="7"/>
  <c r="X567" i="7"/>
  <c r="X607" i="7"/>
  <c r="X565" i="7"/>
  <c r="X545" i="7"/>
  <c r="X592" i="7"/>
  <c r="X657" i="7"/>
  <c r="X699" i="7"/>
  <c r="X687" i="7"/>
  <c r="X727" i="7"/>
  <c r="X618" i="7"/>
  <c r="X655" i="7"/>
  <c r="X623" i="7"/>
  <c r="X708" i="7"/>
  <c r="X626" i="7"/>
  <c r="X737" i="7"/>
  <c r="X597" i="7"/>
  <c r="X617" i="7"/>
  <c r="X668" i="7"/>
  <c r="X701" i="7"/>
  <c r="X693" i="7"/>
  <c r="X559" i="7"/>
  <c r="X663" i="7"/>
  <c r="X656" i="7"/>
  <c r="X652" i="7"/>
  <c r="X564" i="7"/>
  <c r="X587" i="7"/>
  <c r="X612" i="7"/>
  <c r="X724" i="7"/>
  <c r="X757" i="7"/>
  <c r="X744" i="7"/>
  <c r="X661" i="7"/>
  <c r="X741" i="7"/>
  <c r="X684" i="7"/>
  <c r="X570" i="7"/>
  <c r="X571" i="7"/>
  <c r="X636" i="7"/>
  <c r="X717" i="7"/>
  <c r="X725" i="7"/>
  <c r="X601" i="7"/>
  <c r="X580" i="7"/>
  <c r="X647" i="7"/>
  <c r="X704" i="7"/>
  <c r="X694" i="7"/>
  <c r="X616" i="7"/>
  <c r="X605" i="7"/>
  <c r="X754" i="7"/>
  <c r="X709" i="7"/>
  <c r="X579" i="7"/>
  <c r="X574" i="7"/>
  <c r="X763" i="7"/>
  <c r="X676" i="7"/>
  <c r="X714" i="7"/>
  <c r="X766" i="7"/>
  <c r="X690" i="7"/>
  <c r="X573" i="7"/>
  <c r="X588" i="7"/>
  <c r="X658" i="7"/>
  <c r="X732" i="7"/>
  <c r="X602" i="7"/>
  <c r="X702" i="7"/>
  <c r="X758" i="7"/>
  <c r="X542" i="7"/>
  <c r="X613" i="7"/>
  <c r="X677" i="7"/>
  <c r="X549" i="7"/>
  <c r="X752" i="7"/>
  <c r="X600" i="7"/>
  <c r="X640" i="7"/>
  <c r="X675" i="7"/>
  <c r="X637" i="7"/>
  <c r="X759" i="7"/>
  <c r="X681" i="7"/>
  <c r="X666" i="7"/>
  <c r="X654" i="7"/>
  <c r="X598" i="7"/>
  <c r="X611" i="7"/>
  <c r="X643" i="7"/>
  <c r="X578" i="7"/>
  <c r="X591" i="7"/>
  <c r="X562" i="7"/>
  <c r="X543" i="7"/>
  <c r="X700" i="7"/>
  <c r="X569" i="7"/>
  <c r="X608" i="7"/>
  <c r="X563" i="7"/>
  <c r="X765" i="7"/>
  <c r="X755" i="7"/>
  <c r="X620" i="7"/>
  <c r="X659" i="7"/>
  <c r="X746" i="7"/>
  <c r="X651" i="7"/>
  <c r="X739" i="7"/>
  <c r="X722" i="7"/>
  <c r="X719" i="7"/>
  <c r="X560" i="7"/>
  <c r="X627" i="7"/>
  <c r="X670" i="7"/>
  <c r="X649" i="7"/>
  <c r="X572" i="7"/>
  <c r="X745" i="7"/>
  <c r="X742" i="7"/>
  <c r="X696" i="7"/>
  <c r="X726" i="7"/>
  <c r="X558" i="7"/>
  <c r="X642" i="7"/>
  <c r="X697" i="7"/>
  <c r="X625" i="7"/>
  <c r="X582" i="7"/>
  <c r="X630" i="7"/>
  <c r="X576" i="7"/>
  <c r="X556" i="7"/>
  <c r="X707" i="7"/>
  <c r="X721" i="7"/>
  <c r="X577" i="7"/>
  <c r="X678" i="7"/>
  <c r="X686" i="7"/>
  <c r="X547" i="7"/>
  <c r="X750" i="7"/>
  <c r="X669" i="7"/>
  <c r="X551" i="7"/>
  <c r="X581" i="7"/>
  <c r="X740" i="7"/>
  <c r="X673" i="7"/>
  <c r="X760" i="7"/>
  <c r="X723" i="7"/>
  <c r="X2" i="7"/>
  <c r="E3" i="9"/>
  <c r="E47" i="9"/>
  <c r="E46" i="9"/>
  <c r="E44" i="9"/>
  <c r="E43" i="9"/>
  <c r="E42" i="9"/>
  <c r="E41" i="9"/>
  <c r="E10" i="9"/>
  <c r="E9" i="9"/>
  <c r="E7" i="9"/>
</calcChain>
</file>

<file path=xl/sharedStrings.xml><?xml version="1.0" encoding="utf-8"?>
<sst xmlns="http://schemas.openxmlformats.org/spreadsheetml/2006/main" count="101518" uniqueCount="3043">
  <si>
    <t>07/04/2014 à 17:23</t>
  </si>
  <si>
    <t>non forcée</t>
  </si>
  <si>
    <t/>
  </si>
  <si>
    <t>non examiné</t>
  </si>
  <si>
    <t>Diplôme équivalent&lt;br/&gt;SCI&lt;br/&gt;obtenu</t>
  </si>
  <si>
    <t>07/04/2014 à 17:22</t>
  </si>
  <si>
    <t>DAEU&lt;br/&gt;-DAEU-Ben préparation</t>
  </si>
  <si>
    <t>DAEU&lt;br/&gt;-DAEU-Aen préparation</t>
  </si>
  <si>
    <t>Diplôme équivalent&lt;br/&gt;GEN&lt;br/&gt;obtenu</t>
  </si>
  <si>
    <t>Diplôme équivalent&lt;br/&gt;SCI&lt;br/&gt;en préparation</t>
  </si>
  <si>
    <t>Diplôme équivalent&lt;br/&gt;PROF&lt;br/&gt;obtenu</t>
  </si>
  <si>
    <t>Diplôme équivalent&lt;br/&gt;LIT&lt;br/&gt;obtenu</t>
  </si>
  <si>
    <t>Diplôme équivalent&lt;br/&gt;TEC&lt;br/&gt;obtenu</t>
  </si>
  <si>
    <t>Diplôme équivalent&lt;br/&gt;LIT&lt;br/&gt;en préparation</t>
  </si>
  <si>
    <t>Baccalauréat&lt;br/&gt;S-SVT-Sciences de la vie et de la terre&lt;br/&gt;en préparation</t>
  </si>
  <si>
    <t>Baccalauréat&lt;br/&gt;STI2D-Innovation Technologique et Eco conception&lt;br/&gt;en préparation</t>
  </si>
  <si>
    <t>DAEU&lt;br/&gt;-DAEU-Bobtenu</t>
  </si>
  <si>
    <t>Baccalauréat&lt;br/&gt;STMG-Systèmes d'information et de gestion&lt;br/&gt;en préparation</t>
  </si>
  <si>
    <t>Baccalauréat&lt;br/&gt;S-SVT-Physique-chimie&lt;br/&gt;en préparation</t>
  </si>
  <si>
    <t>Baccalauréat&lt;br/&gt;S-SVT-Informatique et Sciences du numérique&lt;br/&gt;en préparation</t>
  </si>
  <si>
    <t>Baccalauréat&lt;br/&gt;STI2D-Système informatique et numérique&lt;br/&gt;en préparation</t>
  </si>
  <si>
    <t>Baccalauréat&lt;br/&gt;STG-Mercatique&lt;br/&gt;obtenu</t>
  </si>
  <si>
    <t>Baccalauréat&lt;br/&gt;STI2D-Energies et environnement&lt;br/&gt;en préparation</t>
  </si>
  <si>
    <t>Baccalauréat&lt;br/&gt;P-Systèmes électroniques numériques&lt;br/&gt;en préparation</t>
  </si>
  <si>
    <t>Baccalauréat&lt;br/&gt;S-SI-Pas de spécialité (S.I)&lt;br/&gt;en préparation</t>
  </si>
  <si>
    <t>Baccalauréat&lt;br/&gt;STMG-Mercatique&lt;br/&gt;en préparation</t>
  </si>
  <si>
    <t>Baccalauréat&lt;br/&gt;S-SI-Physique-chimie&lt;br/&gt;en préparation</t>
  </si>
  <si>
    <t>Baccalauréat&lt;br/&gt;S-SVT-Mathématiques&lt;br/&gt;en préparation</t>
  </si>
  <si>
    <t>Baccalauréat&lt;br/&gt;S-SI-Informatique et Sciences du numérique&lt;br/&gt;en préparation</t>
  </si>
  <si>
    <t>Baccalauréat&lt;br/&gt;STL-Biotechnologies&lt;br/&gt;en préparation</t>
  </si>
  <si>
    <t>Baccalauréat&lt;br/&gt;STMG-Ressources Humaines et Communication&lt;br/&gt;en préparation</t>
  </si>
  <si>
    <t>Baccalauréat&lt;br/&gt;ES-Mathématiques&lt;br/&gt;en préparation</t>
  </si>
  <si>
    <t>Baccalauréat&lt;br/&gt;ES-Economie approfondie&lt;br/&gt;en préparation</t>
  </si>
  <si>
    <t>Baccalauréat&lt;br/&gt;STMG-Gestion et Finance&lt;br/&gt;en préparation</t>
  </si>
  <si>
    <t>Baccalauréat&lt;br/&gt;ES-Langue renforcée&lt;br/&gt;obtenu</t>
  </si>
  <si>
    <t>Baccalauréat&lt;br/&gt;ES-Sciences sociales et politiques&lt;br/&gt;obtenu</t>
  </si>
  <si>
    <t>Baccalauréat&lt;br/&gt;P-Electrotechnique, énergie, équipements communicants&lt;br/&gt;obtenu</t>
  </si>
  <si>
    <t>Baccalauréat&lt;br/&gt;S-SI-Pas de spécialité (S.I)&lt;br/&gt;obtenu</t>
  </si>
  <si>
    <t>Baccalauréat&lt;br/&gt;S-SI-Mathématiques&lt;br/&gt;en préparation</t>
  </si>
  <si>
    <t>Baccalauréat&lt;br/&gt;STG-Gestion systèmes d'information&lt;br/&gt;obtenu</t>
  </si>
  <si>
    <t>Baccalauréat&lt;br/&gt;ES-Economie approfondie&lt;br/&gt;obtenu</t>
  </si>
  <si>
    <t>Baccalauréat&lt;br/&gt;ES-Sciences sociales et politiques&lt;br/&gt;en préparation</t>
  </si>
  <si>
    <t>Baccalauréat&lt;br/&gt;P-Secrétariat&lt;br/&gt;obtenu</t>
  </si>
  <si>
    <t>Baccalauréat&lt;br/&gt;STG-Comptabilité et finance d'entreprise&lt;br/&gt;obtenu</t>
  </si>
  <si>
    <t>Baccalauréat&lt;br/&gt;P-Electrotechnique, énergie, équipements communicants&lt;br/&gt;en préparation</t>
  </si>
  <si>
    <t>Baccalauréat&lt;br/&gt;STL-Sciences Physiques et Chimiques en Laboratoire&lt;br/&gt;en préparation</t>
  </si>
  <si>
    <t>Baccalauréat&lt;br/&gt;S-SVT-Sciences de la vie et de la terre&lt;br/&gt;obtenu</t>
  </si>
  <si>
    <t>Baccalauréat&lt;br/&gt;S-SVT-Physique-chimie&lt;br/&gt;obtenu</t>
  </si>
  <si>
    <t>Baccalauréat&lt;br/&gt;S-SVT-Mathématiques&lt;br/&gt;obtenu</t>
  </si>
  <si>
    <t>Baccalauréat&lt;br/&gt;P-Microtechniques&lt;br/&gt;en préparation</t>
  </si>
  <si>
    <t>Baccalauréat&lt;br/&gt;STI2D-Innovation Technologique et Eco conception&lt;br/&gt;obtenu</t>
  </si>
  <si>
    <t>Baccalauréat&lt;br/&gt;STI2D-Energies et environnement&lt;br/&gt;obtenu</t>
  </si>
  <si>
    <t>Baccalauréat&lt;br/&gt;STI2D-Système informatique et numérique&lt;br/&gt;obtenu</t>
  </si>
  <si>
    <t>Baccalauréat&lt;br/&gt;S-SI-Informatique et Sciences du numérique&lt;br/&gt;obtenu</t>
  </si>
  <si>
    <t>Baccalauréat&lt;br/&gt;L-Langue renforcée&lt;br/&gt;en préparation</t>
  </si>
  <si>
    <t>Baccalauréat&lt;br/&gt;P-Maintenance véhic. autom. opt. voitures particul.&lt;br/&gt;en préparation</t>
  </si>
  <si>
    <t>Baccalauréat&lt;br/&gt;STI-Génie électronique&lt;br/&gt;obtenu</t>
  </si>
  <si>
    <t>COULEAU</t>
  </si>
  <si>
    <t>Baccalauréat&lt;br/&gt;P-Maintenance des équipements industriels&lt;br/&gt;en préparation</t>
  </si>
  <si>
    <t>Baccalauréat&lt;br/&gt;L-Droits et grands enjeux du monde contemporain&lt;br/&gt;en préparation</t>
  </si>
  <si>
    <t>Baccalauréat&lt;br/&gt;P-Comptabilité&lt;br/&gt;en préparation</t>
  </si>
  <si>
    <t>Baccalauréat&lt;br/&gt;S-SI-Mathématiques&lt;br/&gt;obtenu</t>
  </si>
  <si>
    <t>Baccalauréat&lt;br/&gt;S-SVT-Informatique et Sciences du numérique&lt;br/&gt;obtenu</t>
  </si>
  <si>
    <t>Baccalauréat&lt;br/&gt;P-Technicien geomètre topographe&lt;br/&gt;obtenu</t>
  </si>
  <si>
    <t>Baccalauréat&lt;br/&gt;P-Systèmes électroniques numériques&lt;br/&gt;obtenu</t>
  </si>
  <si>
    <t>GERARD</t>
  </si>
  <si>
    <t>Baccalauréat&lt;br/&gt;S-SI-Physique-chimie&lt;br/&gt;obtenu</t>
  </si>
  <si>
    <t>Baccalauréat&lt;br/&gt;L-Mathématiques&lt;br/&gt;obtenu</t>
  </si>
  <si>
    <t>Baccalauréat&lt;br/&gt;STI2D-Architecture et construction&lt;br/&gt;en préparation</t>
  </si>
  <si>
    <t>Baccalauréat&lt;br/&gt;ES-Mathématiques&lt;br/&gt;obtenu</t>
  </si>
  <si>
    <t>Baccalauréat&lt;br/&gt;STI2D-Architecture et construction&lt;br/&gt;obtenu</t>
  </si>
  <si>
    <t>Baccalauréat&lt;br/&gt;P-Comptabilité&lt;br/&gt;obtenu</t>
  </si>
  <si>
    <t>Baccalauréat&lt;br/&gt;STG-Communication et gestion des ressources humaines&lt;br/&gt;obtenu</t>
  </si>
  <si>
    <t>Baccalauréat&lt;br/&gt;P-Hygiène et environnement&lt;br/&gt;en préparation</t>
  </si>
  <si>
    <t>Baccalauréat&lt;br/&gt;L-Histoire des arts&lt;br/&gt;obtenu</t>
  </si>
  <si>
    <t>Baccalauréat&lt;br/&gt;STL-Sciences Physiques et Chimiques en Laboratoire&lt;br/&gt;obtenu</t>
  </si>
  <si>
    <t>Baccalauréat&lt;br/&gt;P-Technicien d'usinage&lt;br/&gt;en préparation</t>
  </si>
  <si>
    <t>Baccalauréat&lt;br/&gt;ST2S&lt;br/&gt;en préparation</t>
  </si>
  <si>
    <t>Baccalauréat&lt;br/&gt;STAV-Technologies de la production agricole&lt;br/&gt;en préparation</t>
  </si>
  <si>
    <t>Baccalauréat&lt;br/&gt;ES-Sciences économiques et sociales&lt;br/&gt;obtenu</t>
  </si>
  <si>
    <t>Baccalauréat&lt;br/&gt;P-Vente (prospection, négociation, suivi de clientèle)&lt;br/&gt;en préparation</t>
  </si>
  <si>
    <t>Baccalauréat&lt;br/&gt;P-Photographie&lt;br/&gt;en préparation</t>
  </si>
  <si>
    <t>Baccalauréat&lt;br/&gt;P-Accueil - relation clients et usagers&lt;br/&gt;en préparation</t>
  </si>
  <si>
    <t>Baccalauréat&lt;br/&gt;S-BioEco-Mathématiques&lt;br/&gt;obtenu</t>
  </si>
  <si>
    <t>ROBERT</t>
  </si>
  <si>
    <t>Baccalauréat&lt;br/&gt;STI-Génie électrotechnique&lt;br/&gt;obtenu</t>
  </si>
  <si>
    <t>Baccalauréat&lt;br/&gt;P-Commerce&lt;br/&gt;en préparation</t>
  </si>
  <si>
    <t>Baccalauréat&lt;br/&gt;P-Logistique&lt;br/&gt;en préparation</t>
  </si>
  <si>
    <t>Baccalauréat&lt;br/&gt;ST2S&lt;br/&gt;obtenu</t>
  </si>
  <si>
    <t>Baccalauréat&lt;br/&gt;P-Technicien du froid et du conditionnement de l'air&lt;br/&gt;obtenu</t>
  </si>
  <si>
    <t>Baccalauréat&lt;br/&gt;BT-Dessinateur-Maquettiste opt : cartographie&lt;br/&gt;obtenu</t>
  </si>
  <si>
    <t>Baccalauréat&lt;br/&gt;P-Accueil - relation clients et usagers&lt;br/&gt;obtenu</t>
  </si>
  <si>
    <t>Baccalauréat&lt;br/&gt;P-Secrétariat&lt;br/&gt;en préparation</t>
  </si>
  <si>
    <t>Baccalauréat&lt;br/&gt;P-Technicien geomètre topographe&lt;br/&gt;en préparation</t>
  </si>
  <si>
    <t>Baccalauréat&lt;br/&gt;L-Langue renforcée&lt;br/&gt;obtenu</t>
  </si>
  <si>
    <t>Marqueurs Dossier</t>
  </si>
  <si>
    <t>Nombre d'erreurs lors du calcul</t>
  </si>
  <si>
    <t>Nombre de bonus/malus appliqués</t>
  </si>
  <si>
    <t>Date du dernier calcul</t>
  </si>
  <si>
    <t>Cumul des coefficients</t>
  </si>
  <si>
    <t>Moyenne forcée</t>
  </si>
  <si>
    <t>Moyenne</t>
  </si>
  <si>
    <t>Notes recruteur</t>
  </si>
  <si>
    <t>Examen du dossier</t>
  </si>
  <si>
    <t>Infos Diplôme</t>
  </si>
  <si>
    <t>Prénom</t>
  </si>
  <si>
    <t>Nom</t>
  </si>
  <si>
    <t>N°</t>
  </si>
  <si>
    <t>Rang provisoire</t>
  </si>
  <si>
    <t>Baccalauréat&lt;br/&gt;L-Mathématiques&lt;br/&gt;en préparation</t>
  </si>
  <si>
    <t>Baccalauréat&lt;br/&gt;S-Ecologie agronomie et territoires&lt;br/&gt;en préparation</t>
  </si>
  <si>
    <t>Baccalauréat&lt;br/&gt;P-Artisanat et métiers d'art - option communication visuelle pluri média&lt;br/&gt;en préparation</t>
  </si>
  <si>
    <t>Baccalauréat&lt;br/&gt;P-Transport&lt;br/&gt;en préparation</t>
  </si>
  <si>
    <t>Baccalauréat&lt;br/&gt;P-Maintenance des équipements industriels&lt;br/&gt;obtenu</t>
  </si>
  <si>
    <t>Baccalauréat&lt;br/&gt;P-Technicien menuisier agenceur&lt;br/&gt;en préparation</t>
  </si>
  <si>
    <t>Baccalauréat&lt;br/&gt;STI-Génie civil&lt;br/&gt;obtenu</t>
  </si>
  <si>
    <t>Code groupe</t>
  </si>
  <si>
    <t>Classement</t>
  </si>
  <si>
    <t>Numéro</t>
  </si>
  <si>
    <t>nom</t>
  </si>
  <si>
    <t>Libellé groupe</t>
  </si>
  <si>
    <t>Sexe</t>
  </si>
  <si>
    <t>Date de naissance</t>
  </si>
  <si>
    <t>Profil du candidat</t>
  </si>
  <si>
    <t>Type établissement</t>
  </si>
  <si>
    <t>UAI établissement</t>
  </si>
  <si>
    <t>Libellé établissement</t>
  </si>
  <si>
    <t>Commune établissement</t>
  </si>
  <si>
    <t>Département établissement</t>
  </si>
  <si>
    <t>Pays établissement</t>
  </si>
  <si>
    <t>Type de formation suivie</t>
  </si>
  <si>
    <t>Série</t>
  </si>
  <si>
    <t>Classe</t>
  </si>
  <si>
    <t>Option européenne</t>
  </si>
  <si>
    <t>Dominante</t>
  </si>
  <si>
    <t>Spécialité</t>
  </si>
  <si>
    <t>LV 1</t>
  </si>
  <si>
    <t>LV 2</t>
  </si>
  <si>
    <t>Option 1</t>
  </si>
  <si>
    <t>Option 2</t>
  </si>
  <si>
    <t>Année d'entrée en seconde</t>
  </si>
  <si>
    <t>Diplôme obtenu</t>
  </si>
  <si>
    <t>Série diplôme</t>
  </si>
  <si>
    <t>Dominante diplôme</t>
  </si>
  <si>
    <t>Spécialité diplôme</t>
  </si>
  <si>
    <t>Mention diplôme</t>
  </si>
  <si>
    <t>Mois et année d'obtention</t>
  </si>
  <si>
    <t>Niveau de la classe</t>
  </si>
  <si>
    <t>Avis du CE</t>
  </si>
  <si>
    <t>EV</t>
  </si>
  <si>
    <t>Tous les candidats</t>
  </si>
  <si>
    <t>F</t>
  </si>
  <si>
    <t>En Terminale</t>
  </si>
  <si>
    <t>Lycée français</t>
  </si>
  <si>
    <t>0801272Y</t>
  </si>
  <si>
    <t>Lycée agricole Amiens le Paraclet</t>
  </si>
  <si>
    <t>Cottenchy</t>
  </si>
  <si>
    <t>France</t>
  </si>
  <si>
    <t>Terminale</t>
  </si>
  <si>
    <t>STAV</t>
  </si>
  <si>
    <t>Anglais</t>
  </si>
  <si>
    <t>Espagnol</t>
  </si>
  <si>
    <t>Langue vivante 2</t>
  </si>
  <si>
    <t>Hippologie et équitation</t>
  </si>
  <si>
    <t>Bac français en préparation</t>
  </si>
  <si>
    <t>Moyen</t>
  </si>
  <si>
    <t>Favorable</t>
  </si>
  <si>
    <t>M</t>
  </si>
  <si>
    <t>0932291K</t>
  </si>
  <si>
    <t>Lycée Nicolas-Joseph Cugnot</t>
  </si>
  <si>
    <t>Neuilly-sur-Marne</t>
  </si>
  <si>
    <t>STI2D</t>
  </si>
  <si>
    <t>TSTI2D</t>
  </si>
  <si>
    <t>Innovation Technologique et Eco conception</t>
  </si>
  <si>
    <t>Assez bon</t>
  </si>
  <si>
    <t>Réservé</t>
  </si>
  <si>
    <t>0782557F</t>
  </si>
  <si>
    <t>Lycée Jean-Baptiste Poquelin</t>
  </si>
  <si>
    <t>Saint-Germain-en-Laye</t>
  </si>
  <si>
    <t>STMG</t>
  </si>
  <si>
    <t>TSTMG3</t>
  </si>
  <si>
    <t>Systèmes d'information et de gestion</t>
  </si>
  <si>
    <t>Allemand</t>
  </si>
  <si>
    <t>ENV</t>
  </si>
  <si>
    <t>0781984H</t>
  </si>
  <si>
    <t>Lycée Vaucanson</t>
  </si>
  <si>
    <t>Les Mureaux</t>
  </si>
  <si>
    <t>P</t>
  </si>
  <si>
    <t>TCOM</t>
  </si>
  <si>
    <t>Commerce</t>
  </si>
  <si>
    <t>Très favorable</t>
  </si>
  <si>
    <t>0772243V</t>
  </si>
  <si>
    <t>Lycée Camille Claudel</t>
  </si>
  <si>
    <t>Pontault-Combault</t>
  </si>
  <si>
    <t>S</t>
  </si>
  <si>
    <t>TS3</t>
  </si>
  <si>
    <t>Sciences de la Vie et de la Terre</t>
  </si>
  <si>
    <t>Sciences de la vie et de la terre</t>
  </si>
  <si>
    <t>TS1</t>
  </si>
  <si>
    <t>Sciences de l'ingénieur</t>
  </si>
  <si>
    <t>Informatique et Sciences du numérique</t>
  </si>
  <si>
    <t>Pas de spécialité (S.I)</t>
  </si>
  <si>
    <t>0930128J</t>
  </si>
  <si>
    <t>Lycée professionnel Denis Papin</t>
  </si>
  <si>
    <t>La Courneuve</t>
  </si>
  <si>
    <t>52BAC</t>
  </si>
  <si>
    <t>Electrotechnique, énergie, équipements communicants</t>
  </si>
  <si>
    <t>0780515L</t>
  </si>
  <si>
    <t>Lycée Les Sept Mares</t>
  </si>
  <si>
    <t>Maurepas</t>
  </si>
  <si>
    <t>TS2</t>
  </si>
  <si>
    <t>Physique-chimie</t>
  </si>
  <si>
    <t>Education Physique et Sportive (facultatif)</t>
  </si>
  <si>
    <t>Bon</t>
  </si>
  <si>
    <t>0932047V</t>
  </si>
  <si>
    <t>Lycée Evariste Galois</t>
  </si>
  <si>
    <t>Noisy-le-Grand</t>
  </si>
  <si>
    <t>0772223Y</t>
  </si>
  <si>
    <t>Lycée Rene Descartes</t>
  </si>
  <si>
    <t>Champs-sur-Marne</t>
  </si>
  <si>
    <t>TS 1</t>
  </si>
  <si>
    <t>0753838P</t>
  </si>
  <si>
    <t>Lycée Saint-Sulpice</t>
  </si>
  <si>
    <t>Paris</t>
  </si>
  <si>
    <t>Mathématiques</t>
  </si>
  <si>
    <t>Chinois</t>
  </si>
  <si>
    <t>0951673C</t>
  </si>
  <si>
    <t>Lycée professionnel Gustave Eiffel</t>
  </si>
  <si>
    <t>Ermont</t>
  </si>
  <si>
    <t>TSEN A</t>
  </si>
  <si>
    <t>Systèmes électroniques numériques</t>
  </si>
  <si>
    <t>Sciences physiques et chimiques</t>
  </si>
  <si>
    <t>Défavorable</t>
  </si>
  <si>
    <t>0911961M</t>
  </si>
  <si>
    <t>Lycée Edmond Michelet</t>
  </si>
  <si>
    <t>Arpajon</t>
  </si>
  <si>
    <t>TS4</t>
  </si>
  <si>
    <t>TSTI2D1</t>
  </si>
  <si>
    <t>Système informatique et numérique</t>
  </si>
  <si>
    <t>0770930T</t>
  </si>
  <si>
    <t>Lycée Henri Moissan</t>
  </si>
  <si>
    <t>Meaux</t>
  </si>
  <si>
    <t>0940129E</t>
  </si>
  <si>
    <t>Lycée Jean Mace</t>
  </si>
  <si>
    <t>Vitry-sur-Seine</t>
  </si>
  <si>
    <t>TSTI1</t>
  </si>
  <si>
    <t>ES</t>
  </si>
  <si>
    <t>MTES</t>
  </si>
  <si>
    <t>T S1</t>
  </si>
  <si>
    <t>Histoire/Géographie</t>
  </si>
  <si>
    <t>T S4</t>
  </si>
  <si>
    <t>Energies et environnement</t>
  </si>
  <si>
    <t>T ES2</t>
  </si>
  <si>
    <t>Economie approfondie</t>
  </si>
  <si>
    <t>Latin</t>
  </si>
  <si>
    <t>T S3</t>
  </si>
  <si>
    <t>Italien</t>
  </si>
  <si>
    <t>0750652B</t>
  </si>
  <si>
    <t>Lycée Charlemagne</t>
  </si>
  <si>
    <t>Très bon</t>
  </si>
  <si>
    <t>0750713T</t>
  </si>
  <si>
    <t>Lycée Jacquard</t>
  </si>
  <si>
    <t>TSTIB</t>
  </si>
  <si>
    <t>3330004V</t>
  </si>
  <si>
    <t>Lycée français de Tananarive</t>
  </si>
  <si>
    <t>Antananarivo</t>
  </si>
  <si>
    <t>Madagascar</t>
  </si>
  <si>
    <t>0771720B</t>
  </si>
  <si>
    <t>Lycée Gasnier Guy Sainte Bathilde</t>
  </si>
  <si>
    <t>Chelles</t>
  </si>
  <si>
    <t>Polonais</t>
  </si>
  <si>
    <t>Langue vivante 3</t>
  </si>
  <si>
    <t>0771237B</t>
  </si>
  <si>
    <t>Lycée St Laurent La Paix Notre Dame</t>
  </si>
  <si>
    <t>Lagny-sur-Marne</t>
  </si>
  <si>
    <t>0601699W</t>
  </si>
  <si>
    <t>Lycée Saint Esprit</t>
  </si>
  <si>
    <t>Beauvais</t>
  </si>
  <si>
    <t>001E</t>
  </si>
  <si>
    <t>Arts plastiques</t>
  </si>
  <si>
    <t>0950949R</t>
  </si>
  <si>
    <t>Lycée professionnel Jean Mermoz</t>
  </si>
  <si>
    <t>Montsoult</t>
  </si>
  <si>
    <t>TBEL1</t>
  </si>
  <si>
    <t>Faible</t>
  </si>
  <si>
    <t>TBEL2</t>
  </si>
  <si>
    <t>0753825A</t>
  </si>
  <si>
    <t>Lycée Pour handicapés Morvan</t>
  </si>
  <si>
    <t>T S</t>
  </si>
  <si>
    <t>Langue des Signes</t>
  </si>
  <si>
    <t>0930116W</t>
  </si>
  <si>
    <t>Lycée Henri Wallon</t>
  </si>
  <si>
    <t>Aubervilliers</t>
  </si>
  <si>
    <t>Théâtre</t>
  </si>
  <si>
    <t>Mercatique</t>
  </si>
  <si>
    <t>TSTMG1</t>
  </si>
  <si>
    <t>Ressources Humaines et Communication</t>
  </si>
  <si>
    <t>TES1</t>
  </si>
  <si>
    <t>STL</t>
  </si>
  <si>
    <t>TSTL</t>
  </si>
  <si>
    <t>Sciences Physiques et Chimiques en Laboratoire</t>
  </si>
  <si>
    <t>Arabe</t>
  </si>
  <si>
    <t>0782549X</t>
  </si>
  <si>
    <t>Lycée Louis Bascan</t>
  </si>
  <si>
    <t>Rambouillet</t>
  </si>
  <si>
    <t>0750685M</t>
  </si>
  <si>
    <t>Lycée Pierre-Gilles de Gennes - ENCPB</t>
  </si>
  <si>
    <t>TLE_S_1</t>
  </si>
  <si>
    <t>0910975R</t>
  </si>
  <si>
    <t>Lycée Jean Pierre Timbaud</t>
  </si>
  <si>
    <t>Brétigny-sur-Orge</t>
  </si>
  <si>
    <t>TS</t>
  </si>
  <si>
    <t>TEEAC</t>
  </si>
  <si>
    <t>0940114N</t>
  </si>
  <si>
    <t>Lycée Antoine de Saint Exupery</t>
  </si>
  <si>
    <t>Créteil</t>
  </si>
  <si>
    <t>T4S</t>
  </si>
  <si>
    <t>Histoire des arts</t>
  </si>
  <si>
    <t>0772332S</t>
  </si>
  <si>
    <t>Lycée Sonia Delaunay</t>
  </si>
  <si>
    <t>Cesson</t>
  </si>
  <si>
    <t>TES2</t>
  </si>
  <si>
    <t>0781859X</t>
  </si>
  <si>
    <t>Lycée Vincent Van Gogh</t>
  </si>
  <si>
    <t>Aubergenville</t>
  </si>
  <si>
    <t>0940126B</t>
  </si>
  <si>
    <t>Lycée Maximilien Perret (Batiment)</t>
  </si>
  <si>
    <t>Alfortville</t>
  </si>
  <si>
    <t>TSTI2D2</t>
  </si>
  <si>
    <t>Mathématiques Spécialité</t>
  </si>
  <si>
    <t>0930833A</t>
  </si>
  <si>
    <t>Lycée Jean Zay</t>
  </si>
  <si>
    <t>Aulnay-sous-Bois</t>
  </si>
  <si>
    <t>TSTMG2</t>
  </si>
  <si>
    <t>Gestion et Finance</t>
  </si>
  <si>
    <t>0951728M</t>
  </si>
  <si>
    <t>Lycée Edmond Rostand</t>
  </si>
  <si>
    <t>Saint-Ouen-l'Aumône</t>
  </si>
  <si>
    <t>0940743X</t>
  </si>
  <si>
    <t>Lycée Georges Brassens</t>
  </si>
  <si>
    <t>Villeneuve-le-Roi</t>
  </si>
  <si>
    <t>0932073Y</t>
  </si>
  <si>
    <t>Lycée Paul Robert</t>
  </si>
  <si>
    <t>Les Lilas</t>
  </si>
  <si>
    <t>T S2</t>
  </si>
  <si>
    <t>Grec ancien</t>
  </si>
  <si>
    <t>TBPC1</t>
  </si>
  <si>
    <t>Comptabilité</t>
  </si>
  <si>
    <t>0951399E</t>
  </si>
  <si>
    <t>Lycée Alfred Kastler</t>
  </si>
  <si>
    <t>Cergy</t>
  </si>
  <si>
    <t>T4 S</t>
  </si>
  <si>
    <t>0750712S</t>
  </si>
  <si>
    <t>Lycée Diderot</t>
  </si>
  <si>
    <t>TSTI2DB</t>
  </si>
  <si>
    <t>TSTI2DA</t>
  </si>
  <si>
    <t>TSTI2DC</t>
  </si>
  <si>
    <t>Cinéma-Audiovisuel</t>
  </si>
  <si>
    <t>Educ.Physique et Sportive de complément</t>
  </si>
  <si>
    <t>TSTI2DD</t>
  </si>
  <si>
    <t>0771512A</t>
  </si>
  <si>
    <t>Lycée Van Dongen</t>
  </si>
  <si>
    <t>0932117W</t>
  </si>
  <si>
    <t>Lycée Lucie AUBRAC</t>
  </si>
  <si>
    <t>Pantin</t>
  </si>
  <si>
    <t>TELEC2</t>
  </si>
  <si>
    <t>TELEC1</t>
  </si>
  <si>
    <t>0931198X</t>
  </si>
  <si>
    <t>Lycée professionnel Alfred Costes</t>
  </si>
  <si>
    <t>Bobigny</t>
  </si>
  <si>
    <t>TPI</t>
  </si>
  <si>
    <t>Production imprimée</t>
  </si>
  <si>
    <t>TSEN</t>
  </si>
  <si>
    <t>0860003L</t>
  </si>
  <si>
    <t>Lycée Marcelin Berthelot</t>
  </si>
  <si>
    <t>Châtellerault</t>
  </si>
  <si>
    <t>0300026R</t>
  </si>
  <si>
    <t>Lycée Dhuoda</t>
  </si>
  <si>
    <t>Nîmes</t>
  </si>
  <si>
    <t>T-SI1</t>
  </si>
  <si>
    <t>0932030B</t>
  </si>
  <si>
    <t>Lycée Maurice Utrillo</t>
  </si>
  <si>
    <t>Stains</t>
  </si>
  <si>
    <t>MOREA</t>
  </si>
  <si>
    <t>TGF</t>
  </si>
  <si>
    <t>TM</t>
  </si>
  <si>
    <t>TRH</t>
  </si>
  <si>
    <t>TBPV</t>
  </si>
  <si>
    <t>Vente (prospection, négociation, suivi de clientèle)</t>
  </si>
  <si>
    <t>TBPC2</t>
  </si>
  <si>
    <t>0930133P</t>
  </si>
  <si>
    <t>Lycée professionnel Mixte THEODORE MONOD</t>
  </si>
  <si>
    <t>Noisy-le-Sec</t>
  </si>
  <si>
    <t>TBSA</t>
  </si>
  <si>
    <t>TBEC1</t>
  </si>
  <si>
    <t>0932222K</t>
  </si>
  <si>
    <t>Lycée Rene Cassin</t>
  </si>
  <si>
    <t>Le Raincy</t>
  </si>
  <si>
    <t>TBELB</t>
  </si>
  <si>
    <t>0600021X</t>
  </si>
  <si>
    <t>Lycée Jules Uhry</t>
  </si>
  <si>
    <t>Creil</t>
  </si>
  <si>
    <t>0932026X</t>
  </si>
  <si>
    <t>Lycée Alfred Nobel</t>
  </si>
  <si>
    <t>Clichy-sous-Bois</t>
  </si>
  <si>
    <t>TBLC</t>
  </si>
  <si>
    <t>Arts Appliqués</t>
  </si>
  <si>
    <t>TBLB</t>
  </si>
  <si>
    <t>0940742W</t>
  </si>
  <si>
    <t>Lycée Guillaume Budé</t>
  </si>
  <si>
    <t>Limeil-Brévannes</t>
  </si>
  <si>
    <t>T-S1</t>
  </si>
  <si>
    <t>0750700D</t>
  </si>
  <si>
    <t>Lycée Jean-Baptiste Say</t>
  </si>
  <si>
    <t>T S 6</t>
  </si>
  <si>
    <t>0941719H</t>
  </si>
  <si>
    <t>Lycée Epin</t>
  </si>
  <si>
    <t>0920802X</t>
  </si>
  <si>
    <t>Lycée Jean-Pierre Vernant</t>
  </si>
  <si>
    <t>Sèvres</t>
  </si>
  <si>
    <t>T_13SIG</t>
  </si>
  <si>
    <t>0911021R</t>
  </si>
  <si>
    <t>Lycée Francois-Joseph Talma</t>
  </si>
  <si>
    <t>Brunoy</t>
  </si>
  <si>
    <t>3500050C</t>
  </si>
  <si>
    <t>Lycée français Malraux</t>
  </si>
  <si>
    <t>Rabat</t>
  </si>
  <si>
    <t>Maroc</t>
  </si>
  <si>
    <t>0750689S</t>
  </si>
  <si>
    <t>Lycée Paul Bert</t>
  </si>
  <si>
    <t>0932031C</t>
  </si>
  <si>
    <t>Lycée Charles De Gaulle</t>
  </si>
  <si>
    <t>Rosny-sous-Bois</t>
  </si>
  <si>
    <t>TSTG2</t>
  </si>
  <si>
    <t>0750674A</t>
  </si>
  <si>
    <t>Lycée Jules SIEGFRIED</t>
  </si>
  <si>
    <t>TSIG</t>
  </si>
  <si>
    <t>0941470M</t>
  </si>
  <si>
    <t>Lycée Champlain</t>
  </si>
  <si>
    <t>Chennevières-sur-Marne</t>
  </si>
  <si>
    <t>Architecture et construction</t>
  </si>
  <si>
    <t>0920897A</t>
  </si>
  <si>
    <t>Lycée Notre Dame</t>
  </si>
  <si>
    <t>Boulogne-Billancourt</t>
  </si>
  <si>
    <t>9760127J</t>
  </si>
  <si>
    <t>Lycée Younoussa Bamana</t>
  </si>
  <si>
    <t>Mamoudzou</t>
  </si>
  <si>
    <t>T13S</t>
  </si>
  <si>
    <t>T12S</t>
  </si>
  <si>
    <t>0941018W</t>
  </si>
  <si>
    <t>Lycée Edouard Branly</t>
  </si>
  <si>
    <t>2430002G</t>
  </si>
  <si>
    <t>Lycée français international Marguerite Duras</t>
  </si>
  <si>
    <t>Hô Chi Minh Ville</t>
  </si>
  <si>
    <t>Vietnam</t>
  </si>
  <si>
    <t>Term S</t>
  </si>
  <si>
    <t>0782556E</t>
  </si>
  <si>
    <t>Lycée Léonard de Vinci</t>
  </si>
  <si>
    <t>T ITEC</t>
  </si>
  <si>
    <t>T EE</t>
  </si>
  <si>
    <t>0930120A</t>
  </si>
  <si>
    <t>Lycée Jacques Feyder</t>
  </si>
  <si>
    <t>Epinay-sur-Seine</t>
  </si>
  <si>
    <t>T MIX</t>
  </si>
  <si>
    <t>T ES3</t>
  </si>
  <si>
    <t>Physique-Chimie Spécialité</t>
  </si>
  <si>
    <t>T MER</t>
  </si>
  <si>
    <t>T CFE</t>
  </si>
  <si>
    <t>Musique</t>
  </si>
  <si>
    <t>9740053P</t>
  </si>
  <si>
    <t>Saint-Denis</t>
  </si>
  <si>
    <t>TITEC</t>
  </si>
  <si>
    <t>0941930M</t>
  </si>
  <si>
    <t>Lycée Gutenberg</t>
  </si>
  <si>
    <t>0932260B</t>
  </si>
  <si>
    <t>Villepinte</t>
  </si>
  <si>
    <t>TBV</t>
  </si>
  <si>
    <t>0920801W</t>
  </si>
  <si>
    <t>Lycée Alexandre Dumas (Ex Florent Schmitt)</t>
  </si>
  <si>
    <t>Saint-Cloud</t>
  </si>
  <si>
    <t>TS11</t>
  </si>
  <si>
    <t>0772294A</t>
  </si>
  <si>
    <t>Lycée Emily Brontë</t>
  </si>
  <si>
    <t>Lognes</t>
  </si>
  <si>
    <t>3240002S</t>
  </si>
  <si>
    <t>Lycée français Saint-Exupéry</t>
  </si>
  <si>
    <t>Brazzaville</t>
  </si>
  <si>
    <t>Congo</t>
  </si>
  <si>
    <t>terminale S</t>
  </si>
  <si>
    <t>0930118Y</t>
  </si>
  <si>
    <t>Lycée Jean Renoir</t>
  </si>
  <si>
    <t>Bondy</t>
  </si>
  <si>
    <t>TRHC</t>
  </si>
  <si>
    <t>0932119Y</t>
  </si>
  <si>
    <t>Lycée Eugene Henaff</t>
  </si>
  <si>
    <t>Bagnolet</t>
  </si>
  <si>
    <t>0381513N</t>
  </si>
  <si>
    <t>Ecole des Pupilles de l'Air - lycée de la défense</t>
  </si>
  <si>
    <t>Saint-Ismier</t>
  </si>
  <si>
    <t>0950762M</t>
  </si>
  <si>
    <t>Lycée St Martin De France</t>
  </si>
  <si>
    <t>Pontoise</t>
  </si>
  <si>
    <t>0711064W</t>
  </si>
  <si>
    <t>Lycée Militaire d'Autun</t>
  </si>
  <si>
    <t>Autun</t>
  </si>
  <si>
    <t>0750693W</t>
  </si>
  <si>
    <t>Lycée Buffon</t>
  </si>
  <si>
    <t>TS5</t>
  </si>
  <si>
    <t>0771238C</t>
  </si>
  <si>
    <t>Institution Saint Aspais</t>
  </si>
  <si>
    <t>Melun</t>
  </si>
  <si>
    <t>0930121B</t>
  </si>
  <si>
    <t>Lycée Jean Jaurès</t>
  </si>
  <si>
    <t>Montreuil</t>
  </si>
  <si>
    <t>3330028W</t>
  </si>
  <si>
    <t>Collège de France</t>
  </si>
  <si>
    <t>Tananarive</t>
  </si>
  <si>
    <t>TERMINALE</t>
  </si>
  <si>
    <t>0451526P</t>
  </si>
  <si>
    <t>Lycée Charles Peguy</t>
  </si>
  <si>
    <t>Orléans</t>
  </si>
  <si>
    <t>0931813R</t>
  </si>
  <si>
    <t>Lycée Alliance</t>
  </si>
  <si>
    <t>Les Pavillons-sous-Bois</t>
  </si>
  <si>
    <t>TSSVT</t>
  </si>
  <si>
    <t>Hébreu</t>
  </si>
  <si>
    <t>0932034F</t>
  </si>
  <si>
    <t>Lycée MOZART</t>
  </si>
  <si>
    <t>Le Blanc-Mesnil</t>
  </si>
  <si>
    <t>T STMG2</t>
  </si>
  <si>
    <t>T STMG3</t>
  </si>
  <si>
    <t>T STMG1</t>
  </si>
  <si>
    <t>0930961P</t>
  </si>
  <si>
    <t>Lycée Esperance</t>
  </si>
  <si>
    <t>0772127U</t>
  </si>
  <si>
    <t>Lycée Galilee</t>
  </si>
  <si>
    <t>Combs-la-Ville</t>
  </si>
  <si>
    <t>0781512V</t>
  </si>
  <si>
    <t>Lycée Descartes</t>
  </si>
  <si>
    <t>Montigny-le-Bretonneux</t>
  </si>
  <si>
    <t>0940124Z</t>
  </si>
  <si>
    <t>Lycée Hector Berlioz</t>
  </si>
  <si>
    <t>Vincennes</t>
  </si>
  <si>
    <t>0920144G</t>
  </si>
  <si>
    <t>Lycée Agora</t>
  </si>
  <si>
    <t>Puteaux</t>
  </si>
  <si>
    <t>TERSIN</t>
  </si>
  <si>
    <t>0910622G</t>
  </si>
  <si>
    <t>Lycée Geoffroy-St-Hilaire</t>
  </si>
  <si>
    <t>Etampes</t>
  </si>
  <si>
    <t>TSTI2D3</t>
  </si>
  <si>
    <t>0921166T</t>
  </si>
  <si>
    <t>Lycée JEAN JAURES</t>
  </si>
  <si>
    <t>Châtenay-Malabry</t>
  </si>
  <si>
    <t>0594424N</t>
  </si>
  <si>
    <t>Lycée Raymond Queneau</t>
  </si>
  <si>
    <t>Villeneuve-d'Ascq</t>
  </si>
  <si>
    <t>9720695Y</t>
  </si>
  <si>
    <t>Lycée Acajou 2</t>
  </si>
  <si>
    <t>Le Lamentin</t>
  </si>
  <si>
    <t>0930974D</t>
  </si>
  <si>
    <t>Lycée St Louis Blanche De Castille</t>
  </si>
  <si>
    <t>Villemomble</t>
  </si>
  <si>
    <t>9740952S</t>
  </si>
  <si>
    <t>Lycée Pierre Poivre</t>
  </si>
  <si>
    <t>Saint-Joseph</t>
  </si>
  <si>
    <t>0951723G</t>
  </si>
  <si>
    <t>Lycée Montesquieu</t>
  </si>
  <si>
    <t>Herblay</t>
  </si>
  <si>
    <t>0950759J</t>
  </si>
  <si>
    <t>Lycée Notre-Dame De Bury</t>
  </si>
  <si>
    <t>Margency</t>
  </si>
  <si>
    <t>0753898E</t>
  </si>
  <si>
    <t>Ecole ST PIERRE FOURIER</t>
  </si>
  <si>
    <t>0891200W</t>
  </si>
  <si>
    <t>Lycée Catherine et Raymond JANOT</t>
  </si>
  <si>
    <t>Sens</t>
  </si>
  <si>
    <t>0931613Y</t>
  </si>
  <si>
    <t>Lycée Louise Michel</t>
  </si>
  <si>
    <t>T STMGCI</t>
  </si>
  <si>
    <t>0950650R</t>
  </si>
  <si>
    <t>Lycée Jean-Jacques Rousseau</t>
  </si>
  <si>
    <t>Sarcelles</t>
  </si>
  <si>
    <t>TES 1</t>
  </si>
  <si>
    <t>TSTMG 4</t>
  </si>
  <si>
    <t>TBPC</t>
  </si>
  <si>
    <t>TS 2</t>
  </si>
  <si>
    <t>TSTMG 3</t>
  </si>
  <si>
    <t>TES 3</t>
  </si>
  <si>
    <t>0940120V</t>
  </si>
  <si>
    <t>Saint-Maur-des-Fossés</t>
  </si>
  <si>
    <t>0951748J</t>
  </si>
  <si>
    <t>Beaumont-sur-Oise</t>
  </si>
  <si>
    <t>0772737G</t>
  </si>
  <si>
    <t>Lycée Internat d'Excellence de Sourdun</t>
  </si>
  <si>
    <t>Provins</t>
  </si>
  <si>
    <t>TB</t>
  </si>
  <si>
    <t>TA</t>
  </si>
  <si>
    <t>0921555R</t>
  </si>
  <si>
    <t>Lycée Jacques Monod</t>
  </si>
  <si>
    <t>Clamart</t>
  </si>
  <si>
    <t>TES-S</t>
  </si>
  <si>
    <t>0601826J</t>
  </si>
  <si>
    <t>Lycée Hugues Capet</t>
  </si>
  <si>
    <t>Senlis</t>
  </si>
  <si>
    <t>T SA</t>
  </si>
  <si>
    <t>T SC</t>
  </si>
  <si>
    <t>0930125F</t>
  </si>
  <si>
    <t>Lycée Paul Eluard</t>
  </si>
  <si>
    <t>TSTL3</t>
  </si>
  <si>
    <t>Biotechnologies</t>
  </si>
  <si>
    <t>Danse</t>
  </si>
  <si>
    <t>1340013L</t>
  </si>
  <si>
    <t>Lycée français de Valence</t>
  </si>
  <si>
    <t>Paterna</t>
  </si>
  <si>
    <t>Espagne</t>
  </si>
  <si>
    <t>0753809H</t>
  </si>
  <si>
    <t>Lycée Paul Claudel</t>
  </si>
  <si>
    <t>0781845G</t>
  </si>
  <si>
    <t>Lycée Jules Ferry</t>
  </si>
  <si>
    <t>Conflans-Sainte-Honorine</t>
  </si>
  <si>
    <t>0511926S</t>
  </si>
  <si>
    <t>Lycée Marc Chagall</t>
  </si>
  <si>
    <t>Reims</t>
  </si>
  <si>
    <t>Russe</t>
  </si>
  <si>
    <t>0781860Y</t>
  </si>
  <si>
    <t>Lycée Les Pierres Vives</t>
  </si>
  <si>
    <t>Carrières-sur-Seine</t>
  </si>
  <si>
    <t>TSTI11</t>
  </si>
  <si>
    <t>T9S-SI</t>
  </si>
  <si>
    <t>T2ES-ESE</t>
  </si>
  <si>
    <t>T8S-TSEU</t>
  </si>
  <si>
    <t>0920798T</t>
  </si>
  <si>
    <t>Lycée Rabelais</t>
  </si>
  <si>
    <t>Meudon</t>
  </si>
  <si>
    <t>0920928J</t>
  </si>
  <si>
    <t>Lycée La Salle Passy Buzenval</t>
  </si>
  <si>
    <t>Rueil-Malmaison</t>
  </si>
  <si>
    <t>7STI2</t>
  </si>
  <si>
    <t>0750680G</t>
  </si>
  <si>
    <t>Lycée Arago</t>
  </si>
  <si>
    <t>0270026G</t>
  </si>
  <si>
    <t>Gisors</t>
  </si>
  <si>
    <t>0910620E</t>
  </si>
  <si>
    <t>Lycée Robert Doisneau</t>
  </si>
  <si>
    <t>Corbeil-Essonnes</t>
  </si>
  <si>
    <t>0595867G</t>
  </si>
  <si>
    <t>Lycée EUROPEEN MONTEBELLO</t>
  </si>
  <si>
    <t>Lille</t>
  </si>
  <si>
    <t>0932129J</t>
  </si>
  <si>
    <t>Lycée des Métiers Application De L'Enna</t>
  </si>
  <si>
    <t>TAVP</t>
  </si>
  <si>
    <t>TAVM</t>
  </si>
  <si>
    <t>TELC2</t>
  </si>
  <si>
    <t>0780582J</t>
  </si>
  <si>
    <t>Lycée Jean Vilar</t>
  </si>
  <si>
    <t>Plaisir</t>
  </si>
  <si>
    <t>TES NC</t>
  </si>
  <si>
    <t>0930123D</t>
  </si>
  <si>
    <t>Lycée Olympe De Gouges</t>
  </si>
  <si>
    <t>0911945V</t>
  </si>
  <si>
    <t>Lycée Marguerite Yourcenar</t>
  </si>
  <si>
    <t>Morangis</t>
  </si>
  <si>
    <t>0772342C</t>
  </si>
  <si>
    <t>Lycée Clement Ader</t>
  </si>
  <si>
    <t>Tournan-en-Brie</t>
  </si>
  <si>
    <t>0940119U</t>
  </si>
  <si>
    <t>Lycée Paul Doumer</t>
  </si>
  <si>
    <t>Le Perreux-sur-Marne</t>
  </si>
  <si>
    <t>0750695Y</t>
  </si>
  <si>
    <t>Lycée Fresnel</t>
  </si>
  <si>
    <t>T STI2D</t>
  </si>
  <si>
    <t>0930127H</t>
  </si>
  <si>
    <t>Lycée Clemenceau</t>
  </si>
  <si>
    <t>0770931U</t>
  </si>
  <si>
    <t>Lycée Pierre de Coubertin</t>
  </si>
  <si>
    <t>T STI2D2</t>
  </si>
  <si>
    <t>T STI2D3</t>
  </si>
  <si>
    <t>9741185V</t>
  </si>
  <si>
    <t>Lycée Le Verger</t>
  </si>
  <si>
    <t>Sainte-Marie</t>
  </si>
  <si>
    <t>0941918Z</t>
  </si>
  <si>
    <t>Lycée Christophe Colomb</t>
  </si>
  <si>
    <t>Sucy-en-Brie</t>
  </si>
  <si>
    <t>0930124E</t>
  </si>
  <si>
    <t>0601832R</t>
  </si>
  <si>
    <t>Lycée Jean Monnet</t>
  </si>
  <si>
    <t>Crépy-en-Valois</t>
  </si>
  <si>
    <t>0441552Y</t>
  </si>
  <si>
    <t>Lycée Les Bourdonnieres</t>
  </si>
  <si>
    <t>Nantes</t>
  </si>
  <si>
    <t>0911937L</t>
  </si>
  <si>
    <t>Lycée Francois Truffaut</t>
  </si>
  <si>
    <t>Bondoufle</t>
  </si>
  <si>
    <t>0951753P</t>
  </si>
  <si>
    <t>Saint-Witz</t>
  </si>
  <si>
    <t>0750788Z</t>
  </si>
  <si>
    <t>Lycée professionnel Marcel Deprez</t>
  </si>
  <si>
    <t>TPROA</t>
  </si>
  <si>
    <t>0911962N</t>
  </si>
  <si>
    <t>Lycée Marie Laurencin</t>
  </si>
  <si>
    <t>Mennecy</t>
  </si>
  <si>
    <t>TS6</t>
  </si>
  <si>
    <t>0280044W</t>
  </si>
  <si>
    <t>Lycée Jehan De Beauce</t>
  </si>
  <si>
    <t>Chartres</t>
  </si>
  <si>
    <t>0760146W</t>
  </si>
  <si>
    <t>Lycée professionnel Marcel Sembat</t>
  </si>
  <si>
    <t>Sotteville-lès-Rouen</t>
  </si>
  <si>
    <t>TSEN1</t>
  </si>
  <si>
    <t>0782132U</t>
  </si>
  <si>
    <t>Lycée Jeanne D'Albret</t>
  </si>
  <si>
    <t>TS7</t>
  </si>
  <si>
    <t>TES4</t>
  </si>
  <si>
    <t>0611148S</t>
  </si>
  <si>
    <t>Mortagne-au-Perche</t>
  </si>
  <si>
    <t>TES</t>
  </si>
  <si>
    <t>Sciences sociales et politiques</t>
  </si>
  <si>
    <t>0951922Y</t>
  </si>
  <si>
    <t>Lycée Camille Saint-Saens</t>
  </si>
  <si>
    <t>Deuil-la-Barre</t>
  </si>
  <si>
    <t>TS8</t>
  </si>
  <si>
    <t>T-MERCA</t>
  </si>
  <si>
    <t>9710922A</t>
  </si>
  <si>
    <t>Lycée De Sainte Anne</t>
  </si>
  <si>
    <t>Sainte-Anne</t>
  </si>
  <si>
    <t>9711032V</t>
  </si>
  <si>
    <t>Lycée Charles Coeffin</t>
  </si>
  <si>
    <t>Baie-Mahault</t>
  </si>
  <si>
    <t>TSTI2D-3</t>
  </si>
  <si>
    <t>0772276F</t>
  </si>
  <si>
    <t>Lycée Jehan De Chelles</t>
  </si>
  <si>
    <t>0932048W</t>
  </si>
  <si>
    <t>Lycée Blaise Cendrars</t>
  </si>
  <si>
    <t>Sevran</t>
  </si>
  <si>
    <t>TPRO2</t>
  </si>
  <si>
    <t>0950786N</t>
  </si>
  <si>
    <t>Lycée La Salle - Saint Rosaire</t>
  </si>
  <si>
    <t>0920141D</t>
  </si>
  <si>
    <t>Lycée Joliot-Curie</t>
  </si>
  <si>
    <t>Nanterre</t>
  </si>
  <si>
    <t>Portugais</t>
  </si>
  <si>
    <t>0910812N</t>
  </si>
  <si>
    <t>Lycée Saint Pierre</t>
  </si>
  <si>
    <t>0750669V</t>
  </si>
  <si>
    <t>TO5S</t>
  </si>
  <si>
    <t>0590121L</t>
  </si>
  <si>
    <t>Lycée Cesar Baggio</t>
  </si>
  <si>
    <t>0271580W</t>
  </si>
  <si>
    <t>Lycée André Malraux</t>
  </si>
  <si>
    <t>Gaillon</t>
  </si>
  <si>
    <t>3500044W</t>
  </si>
  <si>
    <t>École Al Jabr</t>
  </si>
  <si>
    <t>Casablanca</t>
  </si>
  <si>
    <t>Ter GF1</t>
  </si>
  <si>
    <t>0753890W</t>
  </si>
  <si>
    <t>000S2</t>
  </si>
  <si>
    <t>000S1</t>
  </si>
  <si>
    <t>0601822E</t>
  </si>
  <si>
    <t>Lycée professionnel Arthur Rimbaud</t>
  </si>
  <si>
    <t>Ribécourt-Dreslincourt</t>
  </si>
  <si>
    <t>T SEN</t>
  </si>
  <si>
    <t>0750676C</t>
  </si>
  <si>
    <t>Lycée des Métiers Dorian</t>
  </si>
  <si>
    <t>0750677D</t>
  </si>
  <si>
    <t>Lycée Elisa Lemonnier</t>
  </si>
  <si>
    <t>0940580V</t>
  </si>
  <si>
    <t>Lycée Maximilien Sorre</t>
  </si>
  <si>
    <t>Cachan</t>
  </si>
  <si>
    <t>0840017M</t>
  </si>
  <si>
    <t>Lycée Ismael Dauphin</t>
  </si>
  <si>
    <t>Cavaillon</t>
  </si>
  <si>
    <t>0290170C</t>
  </si>
  <si>
    <t>Lycée Le Likès</t>
  </si>
  <si>
    <t>Quimper</t>
  </si>
  <si>
    <t>TSTI2</t>
  </si>
  <si>
    <t>0931026K</t>
  </si>
  <si>
    <t>Lycée Protectorat Saint Joseph</t>
  </si>
  <si>
    <t>SIG</t>
  </si>
  <si>
    <t>0753827C</t>
  </si>
  <si>
    <t>Lycée Louise De Marillac</t>
  </si>
  <si>
    <t>0950657Y</t>
  </si>
  <si>
    <t>Lycée professionnel Ferdinand Buisson</t>
  </si>
  <si>
    <t>TCOM3</t>
  </si>
  <si>
    <t>0951788C</t>
  </si>
  <si>
    <t>Lycée George Sand</t>
  </si>
  <si>
    <t>Domont</t>
  </si>
  <si>
    <t>T-GF</t>
  </si>
  <si>
    <t>0750711R</t>
  </si>
  <si>
    <t>Lycée Henri Bergson</t>
  </si>
  <si>
    <t>0772229E</t>
  </si>
  <si>
    <t>Lycée Jean VILAR</t>
  </si>
  <si>
    <t>3510003W</t>
  </si>
  <si>
    <t>Lycée français Pierre Mendès France de Tunis</t>
  </si>
  <si>
    <t>Tunis   Mahrajene</t>
  </si>
  <si>
    <t>Tunisie</t>
  </si>
  <si>
    <t>0271045P</t>
  </si>
  <si>
    <t>Lycée Saint-Francois De Sales</t>
  </si>
  <si>
    <t>Evreux</t>
  </si>
  <si>
    <t>LTS1</t>
  </si>
  <si>
    <t>0750664P</t>
  </si>
  <si>
    <t>Lycée RACINE</t>
  </si>
  <si>
    <t>TES3-L4</t>
  </si>
  <si>
    <t>9720825P</t>
  </si>
  <si>
    <t>Lycée Centre Sud</t>
  </si>
  <si>
    <t>Ducos</t>
  </si>
  <si>
    <t>9730108E</t>
  </si>
  <si>
    <t>Lycée Gaston Monnerville</t>
  </si>
  <si>
    <t>Kourou</t>
  </si>
  <si>
    <t>9720829U</t>
  </si>
  <si>
    <t>Seminaire College Sainte Marie</t>
  </si>
  <si>
    <t>Fort-de-France</t>
  </si>
  <si>
    <t>9740597F</t>
  </si>
  <si>
    <t>Lycée Evariste De Parny</t>
  </si>
  <si>
    <t>Saint-Paul</t>
  </si>
  <si>
    <t>0750673Z</t>
  </si>
  <si>
    <t>Lycée Colbert</t>
  </si>
  <si>
    <t>0750657G</t>
  </si>
  <si>
    <t>Lycée Montaigne</t>
  </si>
  <si>
    <t>0540076P</t>
  </si>
  <si>
    <t>Jarny</t>
  </si>
  <si>
    <t>0600009J</t>
  </si>
  <si>
    <t>Lycée Jean Rostand</t>
  </si>
  <si>
    <t>Chantilly</t>
  </si>
  <si>
    <t>0771763Y</t>
  </si>
  <si>
    <t>Lycée Charles Le Chauve</t>
  </si>
  <si>
    <t>Roissy-en-Brie</t>
  </si>
  <si>
    <t>T-S3</t>
  </si>
  <si>
    <t>0770920G</t>
  </si>
  <si>
    <t>Lycée La Fayette</t>
  </si>
  <si>
    <t>Champagne-sur-Seine</t>
  </si>
  <si>
    <t>T-2D1</t>
  </si>
  <si>
    <t>0951722F</t>
  </si>
  <si>
    <t>Franconville</t>
  </si>
  <si>
    <t>0750704H</t>
  </si>
  <si>
    <t>Lycée Carnot</t>
  </si>
  <si>
    <t>0930126G</t>
  </si>
  <si>
    <t>Lycée Auguste Blanqui</t>
  </si>
  <si>
    <t>Saint-Ouen</t>
  </si>
  <si>
    <t>L</t>
  </si>
  <si>
    <t>TL</t>
  </si>
  <si>
    <t>Droits et grands enjeux du monde contemporain</t>
  </si>
  <si>
    <t>0940885B</t>
  </si>
  <si>
    <t>Lycée Saint Andre</t>
  </si>
  <si>
    <t>Choisy-le-Roi</t>
  </si>
  <si>
    <t>0770934X</t>
  </si>
  <si>
    <t>Lycée Leonard De Vinci</t>
  </si>
  <si>
    <t>Langue renforcée</t>
  </si>
  <si>
    <t>0940123Y</t>
  </si>
  <si>
    <t>Lycée Guillaume Apollinaire</t>
  </si>
  <si>
    <t>Thiais</t>
  </si>
  <si>
    <t>0753268V</t>
  </si>
  <si>
    <t>Lycée Jean Lurcat</t>
  </si>
  <si>
    <t>0922397F</t>
  </si>
  <si>
    <t>Lycée Eugene Ionesco</t>
  </si>
  <si>
    <t>Issy-les-Moulineaux</t>
  </si>
  <si>
    <t>0950644J</t>
  </si>
  <si>
    <t>Lycée Gustave Monod</t>
  </si>
  <si>
    <t>Enghien-les-Bains</t>
  </si>
  <si>
    <t>0750675B</t>
  </si>
  <si>
    <t>Lycée Voltaire</t>
  </si>
  <si>
    <t>T 7S</t>
  </si>
  <si>
    <t>T 8S SI</t>
  </si>
  <si>
    <t>0010014K</t>
  </si>
  <si>
    <t>Lycée Edgar Quinet</t>
  </si>
  <si>
    <t>Bourg-en-Bresse</t>
  </si>
  <si>
    <t>0930122C</t>
  </si>
  <si>
    <t>Lycée CONDORCET</t>
  </si>
  <si>
    <t>TSIN</t>
  </si>
  <si>
    <t>0930130L</t>
  </si>
  <si>
    <t>Lycée professionnel Condorcet</t>
  </si>
  <si>
    <t>0754086J</t>
  </si>
  <si>
    <t>Lycée Charles De Foucauld</t>
  </si>
  <si>
    <t>TSTMG GS</t>
  </si>
  <si>
    <t>TSTMG MS</t>
  </si>
  <si>
    <t>0450107X</t>
  </si>
  <si>
    <t>Groupe Scolaire Saint Louis</t>
  </si>
  <si>
    <t>Montargis</t>
  </si>
  <si>
    <t>TLEG</t>
  </si>
  <si>
    <t>0280019U</t>
  </si>
  <si>
    <t>Lycée Rotrou</t>
  </si>
  <si>
    <t>Dreux</t>
  </si>
  <si>
    <t>0782822U</t>
  </si>
  <si>
    <t>Lycée Pierre Corneille</t>
  </si>
  <si>
    <t>La Celle-Saint-Cloud</t>
  </si>
  <si>
    <t>T 6 S</t>
  </si>
  <si>
    <t>0950666H</t>
  </si>
  <si>
    <t>Lycée Georges Braque</t>
  </si>
  <si>
    <t>Argenteuil</t>
  </si>
  <si>
    <t>T RHC</t>
  </si>
  <si>
    <t>0951766D</t>
  </si>
  <si>
    <t>Lycée Simone De Beauvoir</t>
  </si>
  <si>
    <t>Garges-lès-Gonesse</t>
  </si>
  <si>
    <t>0782587N</t>
  </si>
  <si>
    <t>Lycée Viollet-Le-Duc</t>
  </si>
  <si>
    <t>Villiers-Saint-Fréderic</t>
  </si>
  <si>
    <t>TTGT</t>
  </si>
  <si>
    <t>Technicien geomètre topographe</t>
  </si>
  <si>
    <t>TSTI2D 1</t>
  </si>
  <si>
    <t>0910808J</t>
  </si>
  <si>
    <t>Lycée St Charles</t>
  </si>
  <si>
    <t>Athis-Mons</t>
  </si>
  <si>
    <t>TSEU</t>
  </si>
  <si>
    <t>0750690T</t>
  </si>
  <si>
    <t>Lycée Francois Villon</t>
  </si>
  <si>
    <t>0931565W</t>
  </si>
  <si>
    <t>Lycée Flora Tristan</t>
  </si>
  <si>
    <t>0920158X</t>
  </si>
  <si>
    <t>Lycée professionnel La Tournelle</t>
  </si>
  <si>
    <t>La Garenne-Colombes</t>
  </si>
  <si>
    <t>TSENA</t>
  </si>
  <si>
    <t>TSENT</t>
  </si>
  <si>
    <t>1320002K</t>
  </si>
  <si>
    <t>Lycée français Charles de Gaulle</t>
  </si>
  <si>
    <t>Londres</t>
  </si>
  <si>
    <t>Grande-Bretagne</t>
  </si>
  <si>
    <t>0951756T</t>
  </si>
  <si>
    <t>Lycée Jules Verne</t>
  </si>
  <si>
    <t>TSTI2D-1</t>
  </si>
  <si>
    <t>TSTI2D-2</t>
  </si>
  <si>
    <t>0921399W</t>
  </si>
  <si>
    <t>Lycée Maurice Genevoix</t>
  </si>
  <si>
    <t>Montrouge</t>
  </si>
  <si>
    <t>T S 3</t>
  </si>
  <si>
    <t>0750660K</t>
  </si>
  <si>
    <t>Lycée Fénelon</t>
  </si>
  <si>
    <t>9720692V</t>
  </si>
  <si>
    <t>Lycée Du Nord Atlantique</t>
  </si>
  <si>
    <t>0911401D</t>
  </si>
  <si>
    <t>Lycée professionnel Louis Bleriot</t>
  </si>
  <si>
    <t>T COM</t>
  </si>
  <si>
    <t>0753897D</t>
  </si>
  <si>
    <t>Lycée Saint Michel de Picpus</t>
  </si>
  <si>
    <t>2TS5</t>
  </si>
  <si>
    <t>0921594H</t>
  </si>
  <si>
    <t>Lycée Georges Pompidou/Michel Ange</t>
  </si>
  <si>
    <t>Villeneuve-la-Garenne</t>
  </si>
  <si>
    <t>T ES</t>
  </si>
  <si>
    <t>9710940V</t>
  </si>
  <si>
    <t>Lycée Sonny RUPAIRE</t>
  </si>
  <si>
    <t>Sainte-Rose</t>
  </si>
  <si>
    <t>0350029S</t>
  </si>
  <si>
    <t>Rennes</t>
  </si>
  <si>
    <t>0763409T</t>
  </si>
  <si>
    <t>Lycée JeanPaul II</t>
  </si>
  <si>
    <t>Rouen</t>
  </si>
  <si>
    <t>T2ES</t>
  </si>
  <si>
    <t>0600020W</t>
  </si>
  <si>
    <t>Lycée Marie Curie</t>
  </si>
  <si>
    <t>Nogent-sur-Oise</t>
  </si>
  <si>
    <t>0911492C</t>
  </si>
  <si>
    <t>Lycée de l'Essouriau</t>
  </si>
  <si>
    <t>Les Ulis</t>
  </si>
  <si>
    <t>0780422K</t>
  </si>
  <si>
    <t>0950658Z</t>
  </si>
  <si>
    <t>Lycée professionnel Chateau D Epluches</t>
  </si>
  <si>
    <t>TBACM</t>
  </si>
  <si>
    <t>Maintenance véhic. autom. opt. voitures particul.</t>
  </si>
  <si>
    <t>0911985N</t>
  </si>
  <si>
    <t>Dourdan</t>
  </si>
  <si>
    <t>T-2 STI2</t>
  </si>
  <si>
    <t>0950648N</t>
  </si>
  <si>
    <t>Montmorency</t>
  </si>
  <si>
    <t>TS004</t>
  </si>
  <si>
    <t>TS007</t>
  </si>
  <si>
    <t>TSTMG09</t>
  </si>
  <si>
    <t>0941294W</t>
  </si>
  <si>
    <t>Lycée Adolphe Cherioux</t>
  </si>
  <si>
    <t>TSI</t>
  </si>
  <si>
    <t>TDD2</t>
  </si>
  <si>
    <t>0271051W</t>
  </si>
  <si>
    <t>Lycée LES ROCHES</t>
  </si>
  <si>
    <t>Verneuil-sur-Avre</t>
  </si>
  <si>
    <t>TS-A</t>
  </si>
  <si>
    <t>0951104J</t>
  </si>
  <si>
    <t>Lycée Jean Perrin</t>
  </si>
  <si>
    <t>TS-SI</t>
  </si>
  <si>
    <t>TSIN2</t>
  </si>
  <si>
    <t>TSIN1</t>
  </si>
  <si>
    <t>TEE1</t>
  </si>
  <si>
    <t>TITEC1</t>
  </si>
  <si>
    <t>0920147K</t>
  </si>
  <si>
    <t>Lycée Paul Langevin</t>
  </si>
  <si>
    <t>Suresnes</t>
  </si>
  <si>
    <t>T GF</t>
  </si>
  <si>
    <t>0920132U</t>
  </si>
  <si>
    <t>Lycée Albert Camus</t>
  </si>
  <si>
    <t>Bois-Colombes</t>
  </si>
  <si>
    <t>T04</t>
  </si>
  <si>
    <t>T09</t>
  </si>
  <si>
    <t>0770924L</t>
  </si>
  <si>
    <t>Coulommiers</t>
  </si>
  <si>
    <t>TSTG3</t>
  </si>
  <si>
    <t>0771200L</t>
  </si>
  <si>
    <t>Lycée Blanche De Castille</t>
  </si>
  <si>
    <t>Fontainebleau</t>
  </si>
  <si>
    <t>ST2S</t>
  </si>
  <si>
    <t>TSTS1</t>
  </si>
  <si>
    <t>0950640E</t>
  </si>
  <si>
    <t>Lycée Julie-Victoire Daubié</t>
  </si>
  <si>
    <t>TSTMG 2</t>
  </si>
  <si>
    <t>0772228D</t>
  </si>
  <si>
    <t>Longperrier</t>
  </si>
  <si>
    <t>0771246L</t>
  </si>
  <si>
    <t>Lycée Bossuet</t>
  </si>
  <si>
    <t>TSORA</t>
  </si>
  <si>
    <t>TSVER</t>
  </si>
  <si>
    <t>0932120Z</t>
  </si>
  <si>
    <t>Lycée Henri Sellier</t>
  </si>
  <si>
    <t>Livry-Gargan</t>
  </si>
  <si>
    <t>0941952L</t>
  </si>
  <si>
    <t>Lycée Francois Arago</t>
  </si>
  <si>
    <t>Villeneuve-Saint-Georges</t>
  </si>
  <si>
    <t>0782540M</t>
  </si>
  <si>
    <t>Mantes-la-Jolie</t>
  </si>
  <si>
    <t>TSTIEE</t>
  </si>
  <si>
    <t>TSTIITEC</t>
  </si>
  <si>
    <t>T SI-SVT</t>
  </si>
  <si>
    <t>0951994B</t>
  </si>
  <si>
    <t>Lycée O R T</t>
  </si>
  <si>
    <t>Villiers-le-Bel</t>
  </si>
  <si>
    <t>TSTMGSIG</t>
  </si>
  <si>
    <t>0270042Z</t>
  </si>
  <si>
    <t>Lycée Porte De Normandie</t>
  </si>
  <si>
    <t>0771027Y</t>
  </si>
  <si>
    <t>Lycée Joliot Curie</t>
  </si>
  <si>
    <t>Dammarie-les-Lys</t>
  </si>
  <si>
    <t>TPMI</t>
  </si>
  <si>
    <t>Microtechniques</t>
  </si>
  <si>
    <t>0783549J</t>
  </si>
  <si>
    <t>Lycée International</t>
  </si>
  <si>
    <t>Option internationale</t>
  </si>
  <si>
    <t>0920143F</t>
  </si>
  <si>
    <t>Lycée de La Folie Saint-James</t>
  </si>
  <si>
    <t>Neuilly-sur-Seine</t>
  </si>
  <si>
    <t>6200063Z</t>
  </si>
  <si>
    <t>Lycée Porto Vecchio</t>
  </si>
  <si>
    <t>Porto-Vecchio</t>
  </si>
  <si>
    <t>TC</t>
  </si>
  <si>
    <t>0951710T</t>
  </si>
  <si>
    <t>Vauréal</t>
  </si>
  <si>
    <t>0781951X</t>
  </si>
  <si>
    <t>Lycée Léopold Sédar Senghor</t>
  </si>
  <si>
    <t>Magnanville</t>
  </si>
  <si>
    <t>0941413A</t>
  </si>
  <si>
    <t>Lycée Leon Blum</t>
  </si>
  <si>
    <t>TTGFE</t>
  </si>
  <si>
    <t>0750647W</t>
  </si>
  <si>
    <t>Lycée Turgot</t>
  </si>
  <si>
    <t>T7STMG</t>
  </si>
  <si>
    <t>T5S</t>
  </si>
  <si>
    <t>0950667J</t>
  </si>
  <si>
    <t>Lycée Romain Rolland</t>
  </si>
  <si>
    <t>Goussainville</t>
  </si>
  <si>
    <t>0941347D</t>
  </si>
  <si>
    <t>Lycée Pablo Picasso</t>
  </si>
  <si>
    <t>Fontenay-sous-Bois</t>
  </si>
  <si>
    <t>0931585T</t>
  </si>
  <si>
    <t>Lycée Andre Boulloche</t>
  </si>
  <si>
    <t>0750705J</t>
  </si>
  <si>
    <t>Lycée Honoré De Balzac</t>
  </si>
  <si>
    <t>0920680P</t>
  </si>
  <si>
    <t>Lycée professionnel Leonard De Vinci</t>
  </si>
  <si>
    <t>Bagneux</t>
  </si>
  <si>
    <t>TRTR</t>
  </si>
  <si>
    <t>0932121A</t>
  </si>
  <si>
    <t>Lycée Suger</t>
  </si>
  <si>
    <t>TP</t>
  </si>
  <si>
    <t>Photographie</t>
  </si>
  <si>
    <t>MOREA S</t>
  </si>
  <si>
    <t>9730196A</t>
  </si>
  <si>
    <t>Lycée Leon-Gontran Damas</t>
  </si>
  <si>
    <t>Remire-Montjoly</t>
  </si>
  <si>
    <t>9710884J</t>
  </si>
  <si>
    <t>Lycée de Raoul Georges NICOLO</t>
  </si>
  <si>
    <t>Basse-Terre</t>
  </si>
  <si>
    <t>3330003U</t>
  </si>
  <si>
    <t>Lycée français de Tamatave</t>
  </si>
  <si>
    <t>Tamatave</t>
  </si>
  <si>
    <t>0931796X</t>
  </si>
  <si>
    <t>Lycée ORT DANIEL MAYER</t>
  </si>
  <si>
    <t>0771996B</t>
  </si>
  <si>
    <t>Lycée Honore De Balzac</t>
  </si>
  <si>
    <t>Mitry-Mory</t>
  </si>
  <si>
    <t>3330036E</t>
  </si>
  <si>
    <t>Lycée Peter Pan</t>
  </si>
  <si>
    <t>0782568T</t>
  </si>
  <si>
    <t>Lycée Alain</t>
  </si>
  <si>
    <t>Le Vésinet</t>
  </si>
  <si>
    <t>0952158E</t>
  </si>
  <si>
    <t>Paul RICOEUR</t>
  </si>
  <si>
    <t>Louvres</t>
  </si>
  <si>
    <t>0390013C</t>
  </si>
  <si>
    <t>Lycée Jacques Duhamel</t>
  </si>
  <si>
    <t>Dole</t>
  </si>
  <si>
    <t>0920149M</t>
  </si>
  <si>
    <t>Lycée Michelet</t>
  </si>
  <si>
    <t>Vanves</t>
  </si>
  <si>
    <t>0951637N</t>
  </si>
  <si>
    <t>Lycée Galilée</t>
  </si>
  <si>
    <t>TSTG1</t>
  </si>
  <si>
    <t>0320025D</t>
  </si>
  <si>
    <t>Lycée D'Artagnan</t>
  </si>
  <si>
    <t>Nogaro</t>
  </si>
  <si>
    <t>0910676R</t>
  </si>
  <si>
    <t>0781884Z</t>
  </si>
  <si>
    <t>Lycée Condorcet</t>
  </si>
  <si>
    <t>Limay</t>
  </si>
  <si>
    <t>0941951K</t>
  </si>
  <si>
    <t>Lycée Marx Dormoy</t>
  </si>
  <si>
    <t>Champigny-sur-Marne</t>
  </si>
  <si>
    <t>0801742J</t>
  </si>
  <si>
    <t>Lycée La Providence</t>
  </si>
  <si>
    <t>Amiens</t>
  </si>
  <si>
    <t>T STI2</t>
  </si>
  <si>
    <t>0573231C</t>
  </si>
  <si>
    <t>Schoeneck</t>
  </si>
  <si>
    <t>T_4 S</t>
  </si>
  <si>
    <t>0753885R</t>
  </si>
  <si>
    <t>Lycée Rocroy Saint Vincent de Paul</t>
  </si>
  <si>
    <t>0450029M</t>
  </si>
  <si>
    <t>Lycée Bernard Palissy</t>
  </si>
  <si>
    <t>Gien</t>
  </si>
  <si>
    <t>0783533S</t>
  </si>
  <si>
    <t>Mantes-la-Ville</t>
  </si>
  <si>
    <t>TMSAB</t>
  </si>
  <si>
    <t>0920131T</t>
  </si>
  <si>
    <t>Lycée Auguste Renoir</t>
  </si>
  <si>
    <t>Asnières-sur-Seine</t>
  </si>
  <si>
    <t>T-STMG2</t>
  </si>
  <si>
    <t>0772292Y</t>
  </si>
  <si>
    <t>Lycée Martin Luther King</t>
  </si>
  <si>
    <t>Bussy-Saint-Georges</t>
  </si>
  <si>
    <t>TI2DA</t>
  </si>
  <si>
    <t>0890003V</t>
  </si>
  <si>
    <t>Lycée Jacques Amyot</t>
  </si>
  <si>
    <t>Auxerre</t>
  </si>
  <si>
    <t>T 9S</t>
  </si>
  <si>
    <t>0782565P</t>
  </si>
  <si>
    <t>Versailles</t>
  </si>
  <si>
    <t>0950947N</t>
  </si>
  <si>
    <t>Lycée De La Tourelle</t>
  </si>
  <si>
    <t>TSTI2D4</t>
  </si>
  <si>
    <t>T S 2</t>
  </si>
  <si>
    <t>TSENR</t>
  </si>
  <si>
    <t>TSENE</t>
  </si>
  <si>
    <t>T S 1</t>
  </si>
  <si>
    <t>TU</t>
  </si>
  <si>
    <t>Technicien d'usinage</t>
  </si>
  <si>
    <t>0911828T</t>
  </si>
  <si>
    <t>Courcouronnes</t>
  </si>
  <si>
    <t>TBPEE</t>
  </si>
  <si>
    <t>0930119Z</t>
  </si>
  <si>
    <t>Lycée Eugène Delacroix</t>
  </si>
  <si>
    <t>Drancy</t>
  </si>
  <si>
    <t>TBPS2</t>
  </si>
  <si>
    <t>Secrétariat</t>
  </si>
  <si>
    <t>TBPC3</t>
  </si>
  <si>
    <t>TL ES</t>
  </si>
  <si>
    <t>TSTMG2M</t>
  </si>
  <si>
    <t>0950646L</t>
  </si>
  <si>
    <t>Lycée René Cassin</t>
  </si>
  <si>
    <t>Gonesse</t>
  </si>
  <si>
    <t>0941474S</t>
  </si>
  <si>
    <t>Lycée Darius Milhaud</t>
  </si>
  <si>
    <t>Le Kremlin-Bicêtre</t>
  </si>
  <si>
    <t>TST2S2</t>
  </si>
  <si>
    <t>0772120L</t>
  </si>
  <si>
    <t>Lycée Jean Moulin</t>
  </si>
  <si>
    <t>Torcy</t>
  </si>
  <si>
    <t>0781883Y</t>
  </si>
  <si>
    <t>Lycée Dumont D'Urville</t>
  </si>
  <si>
    <t>0750703G</t>
  </si>
  <si>
    <t>Lycée Moliere</t>
  </si>
  <si>
    <t>0951147F</t>
  </si>
  <si>
    <t>Lycée Fragonard</t>
  </si>
  <si>
    <t>L'Isle-Adam</t>
  </si>
  <si>
    <t>0021946E</t>
  </si>
  <si>
    <t>Lycée Europeen</t>
  </si>
  <si>
    <t>Villers-Cotterêts</t>
  </si>
  <si>
    <t>TES3</t>
  </si>
  <si>
    <t>0951974E</t>
  </si>
  <si>
    <t>Lycée Louis Armand</t>
  </si>
  <si>
    <t>Eaubonne</t>
  </si>
  <si>
    <t>0240005A</t>
  </si>
  <si>
    <t>Lycée Maine De Biran</t>
  </si>
  <si>
    <t>Bergerac</t>
  </si>
  <si>
    <t>T14</t>
  </si>
  <si>
    <t>0753873C</t>
  </si>
  <si>
    <t>Lycée Fénelon Sainte-Marie</t>
  </si>
  <si>
    <t>0781898P</t>
  </si>
  <si>
    <t>Poissy</t>
  </si>
  <si>
    <t>0600013N</t>
  </si>
  <si>
    <t>Lycée CASSINI</t>
  </si>
  <si>
    <t>Clermont</t>
  </si>
  <si>
    <t>0772275E</t>
  </si>
  <si>
    <t>Lycée Maurice Rondeau</t>
  </si>
  <si>
    <t>TSB</t>
  </si>
  <si>
    <t>0770940D</t>
  </si>
  <si>
    <t>Lycée Etienne Bezout</t>
  </si>
  <si>
    <t>Nemours</t>
  </si>
  <si>
    <t>0750702F</t>
  </si>
  <si>
    <t>Lycée Jean De La Fontaine</t>
  </si>
  <si>
    <t>0352154B</t>
  </si>
  <si>
    <t>Centre National d'Enseignement à Distance (CNED) - Institut de Rennes</t>
  </si>
  <si>
    <t>TERMINALE ES COMPLETE REGLEMENTEE</t>
  </si>
  <si>
    <t>0950651S</t>
  </si>
  <si>
    <t>Lycée Jacques Prevert</t>
  </si>
  <si>
    <t>Taverny</t>
  </si>
  <si>
    <t>T09M</t>
  </si>
  <si>
    <t>T05S</t>
  </si>
  <si>
    <t>T04S</t>
  </si>
  <si>
    <t>T03ES</t>
  </si>
  <si>
    <t>T06S</t>
  </si>
  <si>
    <t>0910626L</t>
  </si>
  <si>
    <t>Lycée Blaise Pascal</t>
  </si>
  <si>
    <t>Orsay</t>
  </si>
  <si>
    <t>0940878U</t>
  </si>
  <si>
    <t>Lycée Teilhard De Chardin</t>
  </si>
  <si>
    <t>0951937P</t>
  </si>
  <si>
    <t>Lycée Paul-Emile Victor</t>
  </si>
  <si>
    <t>Osny</t>
  </si>
  <si>
    <t>0750502N</t>
  </si>
  <si>
    <t>Lycée Maximilien Vox-Art-Dessin</t>
  </si>
  <si>
    <t>TBPA1</t>
  </si>
  <si>
    <t>Production graphique</t>
  </si>
  <si>
    <t>0772277G</t>
  </si>
  <si>
    <t>Lycée Henri Becquerel</t>
  </si>
  <si>
    <t>Nangis</t>
  </si>
  <si>
    <t>0060020P</t>
  </si>
  <si>
    <t>Lycée Amiral De Grasse</t>
  </si>
  <si>
    <t>Grasse</t>
  </si>
  <si>
    <t>9720725F</t>
  </si>
  <si>
    <t>Lycée Joseph Zobel</t>
  </si>
  <si>
    <t>Rivière-Salée</t>
  </si>
  <si>
    <t>0754684J</t>
  </si>
  <si>
    <t>0601865B</t>
  </si>
  <si>
    <t>Méru</t>
  </si>
  <si>
    <t>0602070Z</t>
  </si>
  <si>
    <t>Lycée Saint Dominique</t>
  </si>
  <si>
    <t>Mortefontaine</t>
  </si>
  <si>
    <t>0060674A</t>
  </si>
  <si>
    <t>Lycée Fenelon</t>
  </si>
  <si>
    <t>0910627M</t>
  </si>
  <si>
    <t>Lycée Jean Baptiste Corot</t>
  </si>
  <si>
    <t>Savigny-sur-Orge</t>
  </si>
  <si>
    <t>TS 6</t>
  </si>
  <si>
    <t>0920799U</t>
  </si>
  <si>
    <t>Lycée Richelieu</t>
  </si>
  <si>
    <t>TSTI3</t>
  </si>
  <si>
    <t>0750715V</t>
  </si>
  <si>
    <t>Lycée Maurice Ravel</t>
  </si>
  <si>
    <t>T-09 S</t>
  </si>
  <si>
    <t>T-07 S</t>
  </si>
  <si>
    <t>0932461V</t>
  </si>
  <si>
    <t>ECOLE 2D DEGRE GENERAL PRIVEE LA REUSSITE</t>
  </si>
  <si>
    <t>0931799A</t>
  </si>
  <si>
    <t>Vaujours</t>
  </si>
  <si>
    <t>0930117X</t>
  </si>
  <si>
    <t>Lycée Le Corbusier</t>
  </si>
  <si>
    <t>T2D1</t>
  </si>
  <si>
    <t>T2D2</t>
  </si>
  <si>
    <t>T2D3</t>
  </si>
  <si>
    <t>0770938B</t>
  </si>
  <si>
    <t>Montereau-Fault-Yonne</t>
  </si>
  <si>
    <t>0783344L</t>
  </si>
  <si>
    <t>Lycée Notre-Dame Les Oiseaux</t>
  </si>
  <si>
    <t>Verneuil-sur-Seine</t>
  </si>
  <si>
    <t>0S3</t>
  </si>
  <si>
    <t>0751708Z</t>
  </si>
  <si>
    <t>TESI</t>
  </si>
  <si>
    <t>TEL2</t>
  </si>
  <si>
    <t>TMK</t>
  </si>
  <si>
    <t>0910621F</t>
  </si>
  <si>
    <t>Lycée Francisque Sarcey</t>
  </si>
  <si>
    <t>0930830X</t>
  </si>
  <si>
    <t>Lycée Albert Schweitzer</t>
  </si>
  <si>
    <t>0750714U</t>
  </si>
  <si>
    <t>Lycée Hélène Boucher</t>
  </si>
  <si>
    <t>0600015R</t>
  </si>
  <si>
    <t>Lycée Mireille Grenet</t>
  </si>
  <si>
    <t>Compiègne</t>
  </si>
  <si>
    <t>T S-SVT</t>
  </si>
  <si>
    <t>0783140P</t>
  </si>
  <si>
    <t>Lycée Mansart</t>
  </si>
  <si>
    <t>Saint-Cyr-l'Ecole</t>
  </si>
  <si>
    <t>0600003C</t>
  </si>
  <si>
    <t>Lycée professionnel J.B. Corot - Batiment</t>
  </si>
  <si>
    <t>T TIS-EE</t>
  </si>
  <si>
    <t>0920130S</t>
  </si>
  <si>
    <t>Antony</t>
  </si>
  <si>
    <t>9720004X</t>
  </si>
  <si>
    <t>Lycée Joseph Gaillard</t>
  </si>
  <si>
    <t>TSTI2D 2</t>
  </si>
  <si>
    <t>0750688R</t>
  </si>
  <si>
    <t>Lycée François Rabelais</t>
  </si>
  <si>
    <t>0930138V</t>
  </si>
  <si>
    <t>Lycée professionnel Frederic Bartholdi</t>
  </si>
  <si>
    <t>TMEI1</t>
  </si>
  <si>
    <t>Maintenance des équipements industriels</t>
  </si>
  <si>
    <t>TAC</t>
  </si>
  <si>
    <t>Accueil - relation clients et usagers</t>
  </si>
  <si>
    <t>0922398G</t>
  </si>
  <si>
    <t>Lycée Gustave Eiffel</t>
  </si>
  <si>
    <t>0950645K</t>
  </si>
  <si>
    <t>Lycée Van Gogh</t>
  </si>
  <si>
    <t>T SIG</t>
  </si>
  <si>
    <t>TRHC2</t>
  </si>
  <si>
    <t>T MERCA</t>
  </si>
  <si>
    <t>0754042L</t>
  </si>
  <si>
    <t>Lycée Le Rebours</t>
  </si>
  <si>
    <t>TGFSIG4</t>
  </si>
  <si>
    <t>0750651A</t>
  </si>
  <si>
    <t>Lycée Simone Weil</t>
  </si>
  <si>
    <t>TES L</t>
  </si>
  <si>
    <t>0951048Y</t>
  </si>
  <si>
    <t>Lycée Torat Emet</t>
  </si>
  <si>
    <t>0780015T</t>
  </si>
  <si>
    <t>Lycée Militaire de Saint-Cyr</t>
  </si>
  <si>
    <t>304S</t>
  </si>
  <si>
    <t>0782924E</t>
  </si>
  <si>
    <t>Sartrouville</t>
  </si>
  <si>
    <t>0951940T</t>
  </si>
  <si>
    <t>Lycée Ozar Hatorah</t>
  </si>
  <si>
    <t>TLE</t>
  </si>
  <si>
    <t>0910625K</t>
  </si>
  <si>
    <t>Lycée ROSA PARKS</t>
  </si>
  <si>
    <t>Montgeron</t>
  </si>
  <si>
    <t>T16</t>
  </si>
  <si>
    <t>T13</t>
  </si>
  <si>
    <t>T18</t>
  </si>
  <si>
    <t>T10</t>
  </si>
  <si>
    <t>T22</t>
  </si>
  <si>
    <t>0932229T</t>
  </si>
  <si>
    <t>Lycée Paul Le Rolland</t>
  </si>
  <si>
    <t>TELEB</t>
  </si>
  <si>
    <t>TSTID</t>
  </si>
  <si>
    <t>TELEA</t>
  </si>
  <si>
    <t>TSSI</t>
  </si>
  <si>
    <t>0931272C</t>
  </si>
  <si>
    <t>Lycée GUSTAVE EIFFEL</t>
  </si>
  <si>
    <t>Gagny</t>
  </si>
  <si>
    <t>TDDB</t>
  </si>
  <si>
    <t>TDDC</t>
  </si>
  <si>
    <t>0870050G</t>
  </si>
  <si>
    <t>Lycée Jean Baptiste Darnet</t>
  </si>
  <si>
    <t>Saint-Yrieix-la-Perche</t>
  </si>
  <si>
    <t>0940117S</t>
  </si>
  <si>
    <t>Nogent-sur-Marne</t>
  </si>
  <si>
    <t>0750663N</t>
  </si>
  <si>
    <t>Lycée Chaptal</t>
  </si>
  <si>
    <t>-TSTI2D</t>
  </si>
  <si>
    <t>0783289B</t>
  </si>
  <si>
    <t>0930962R</t>
  </si>
  <si>
    <t>0931584S</t>
  </si>
  <si>
    <t>TBPR3</t>
  </si>
  <si>
    <t>TME</t>
  </si>
  <si>
    <t>0750694X</t>
  </si>
  <si>
    <t>Lycée Camille See</t>
  </si>
  <si>
    <t>0930936M</t>
  </si>
  <si>
    <t>Lycée Saint Benoist De L'Europe</t>
  </si>
  <si>
    <t>TPRCO</t>
  </si>
  <si>
    <t>0772685A</t>
  </si>
  <si>
    <t>Lycée Samuel Beckett</t>
  </si>
  <si>
    <t>La Ferté-sous-Jouarre</t>
  </si>
  <si>
    <t>0950785M</t>
  </si>
  <si>
    <t>Lycée Notre-Dame</t>
  </si>
  <si>
    <t>Sannois</t>
  </si>
  <si>
    <t>0912142J</t>
  </si>
  <si>
    <t>Lycée Gaspard Monge</t>
  </si>
  <si>
    <t>0940111K</t>
  </si>
  <si>
    <t>TSTD3</t>
  </si>
  <si>
    <t>0940112L</t>
  </si>
  <si>
    <t>0931430Z</t>
  </si>
  <si>
    <t>Lycée Jacques Brel</t>
  </si>
  <si>
    <t>0270044B</t>
  </si>
  <si>
    <t>Lycée Georges Dumezil</t>
  </si>
  <si>
    <t>Vernon</t>
  </si>
  <si>
    <t>T S5</t>
  </si>
  <si>
    <t>0133406G</t>
  </si>
  <si>
    <t>Lycée Mediterranee (De La )</t>
  </si>
  <si>
    <t>La Ciotat</t>
  </si>
  <si>
    <t>T2</t>
  </si>
  <si>
    <t>0951763A</t>
  </si>
  <si>
    <t>Lycée Louis Jouvet</t>
  </si>
  <si>
    <t>TEE</t>
  </si>
  <si>
    <t>0920904H</t>
  </si>
  <si>
    <t>Lycée Sainte Marie</t>
  </si>
  <si>
    <t>0950647M</t>
  </si>
  <si>
    <t>Lycée Gerard De Nerval</t>
  </si>
  <si>
    <t>Luzarches</t>
  </si>
  <si>
    <t>0772188K</t>
  </si>
  <si>
    <t>Lycée Pierre Mendes-France</t>
  </si>
  <si>
    <t>Savigny-le-Temple</t>
  </si>
  <si>
    <t>0770922J</t>
  </si>
  <si>
    <t>Lycée Gaston BACHELARD</t>
  </si>
  <si>
    <t>TSVT1</t>
  </si>
  <si>
    <t>TSVT2</t>
  </si>
  <si>
    <t>9720501M</t>
  </si>
  <si>
    <t>Lycée professionnel Chateauboeuf</t>
  </si>
  <si>
    <t>T SEN1</t>
  </si>
  <si>
    <t>0600002B</t>
  </si>
  <si>
    <t>0782567S</t>
  </si>
  <si>
    <t>TES5</t>
  </si>
  <si>
    <t>0930831Y</t>
  </si>
  <si>
    <t>Lycée professionnel Aristide Briand</t>
  </si>
  <si>
    <t>55BAC</t>
  </si>
  <si>
    <t>0771941S</t>
  </si>
  <si>
    <t>Lycée RENE CASSIN</t>
  </si>
  <si>
    <t>Noisiel</t>
  </si>
  <si>
    <t>TBPRE</t>
  </si>
  <si>
    <t>TBPRL</t>
  </si>
  <si>
    <t>0940115P</t>
  </si>
  <si>
    <t>Ivry-sur-Seine</t>
  </si>
  <si>
    <t>0770918E</t>
  </si>
  <si>
    <t>Lycée Uruguay France</t>
  </si>
  <si>
    <t>Avon</t>
  </si>
  <si>
    <t>TSIGF</t>
  </si>
  <si>
    <t>0601845E</t>
  </si>
  <si>
    <t>Lycée professionnel De La Foret</t>
  </si>
  <si>
    <t>0781899R</t>
  </si>
  <si>
    <t>Lycée Saint-Francois d'Assise</t>
  </si>
  <si>
    <t>0332835C</t>
  </si>
  <si>
    <t>Lycée Philippe Cousteau</t>
  </si>
  <si>
    <t>Saint-André-de-Cubzac</t>
  </si>
  <si>
    <t>0940118T</t>
  </si>
  <si>
    <t>TSTIA</t>
  </si>
  <si>
    <t>TSTIC</t>
  </si>
  <si>
    <t>0950649P</t>
  </si>
  <si>
    <t>Lycée Camille Pissarro</t>
  </si>
  <si>
    <t>T 6S</t>
  </si>
  <si>
    <t>T 8 STMG</t>
  </si>
  <si>
    <t>T 3ES</t>
  </si>
  <si>
    <t>9710923B</t>
  </si>
  <si>
    <t>Lycée JARDIN d'ESSAI</t>
  </si>
  <si>
    <t>Les Abymes</t>
  </si>
  <si>
    <t>TSB ISN</t>
  </si>
  <si>
    <t>0930834B</t>
  </si>
  <si>
    <t>Lycée Voillaume</t>
  </si>
  <si>
    <t>0210018F</t>
  </si>
  <si>
    <t>Lycée Hippolyte Fontaine</t>
  </si>
  <si>
    <t>Dijon</t>
  </si>
  <si>
    <t>_TSTI2D</t>
  </si>
  <si>
    <t>0600001A</t>
  </si>
  <si>
    <t>Lycée Felix Faure</t>
  </si>
  <si>
    <t>0930846P</t>
  </si>
  <si>
    <t>Lycée professionnel Voillaume</t>
  </si>
  <si>
    <t>TMEIA</t>
  </si>
  <si>
    <t>TSENB</t>
  </si>
  <si>
    <t>0721684P</t>
  </si>
  <si>
    <t>LPO SAINT-CHARLES SAINTE-CROIX</t>
  </si>
  <si>
    <t>Le Mans</t>
  </si>
  <si>
    <t>0932046U</t>
  </si>
  <si>
    <t>Tremblay-en-France</t>
  </si>
  <si>
    <t>0912117G</t>
  </si>
  <si>
    <t>Lycée Notre Dame de Sion</t>
  </si>
  <si>
    <t>Evry</t>
  </si>
  <si>
    <t>0781819D</t>
  </si>
  <si>
    <t>Lycée Emilie De Breteuil</t>
  </si>
  <si>
    <t>TSTI2D-B</t>
  </si>
  <si>
    <t>9720771F</t>
  </si>
  <si>
    <t>Lycée La Jetee</t>
  </si>
  <si>
    <t>Le François</t>
  </si>
  <si>
    <t>0920137Z</t>
  </si>
  <si>
    <t>Lycée Guy De Maupassant</t>
  </si>
  <si>
    <t>Colombes</t>
  </si>
  <si>
    <t>TL-S3</t>
  </si>
  <si>
    <t>TGSI</t>
  </si>
  <si>
    <t>0750668U</t>
  </si>
  <si>
    <t>Lycée Jacques Decour</t>
  </si>
  <si>
    <t>MOREACOM</t>
  </si>
  <si>
    <t>0600040T</t>
  </si>
  <si>
    <t>Lycée Jean Calvin</t>
  </si>
  <si>
    <t>Noyon</t>
  </si>
  <si>
    <t>0950641F</t>
  </si>
  <si>
    <t>Lycée Jean Jaures</t>
  </si>
  <si>
    <t>TSTI4</t>
  </si>
  <si>
    <t>0782593V</t>
  </si>
  <si>
    <t>Lycée professionnel Jean Perrin</t>
  </si>
  <si>
    <t>TLE ACCU</t>
  </si>
  <si>
    <t>0950800D</t>
  </si>
  <si>
    <t>LYCEE PROFESSIONNEL PRIVE COGNACQ-JAY</t>
  </si>
  <si>
    <t>TASSP2</t>
  </si>
  <si>
    <t>Accompagnement, soins et services à la personne Option B : « en structure »</t>
  </si>
  <si>
    <t>0931797Y</t>
  </si>
  <si>
    <t>Lycée Jean-Baptiste de La Salle</t>
  </si>
  <si>
    <t>FC</t>
  </si>
  <si>
    <t>MCA</t>
  </si>
  <si>
    <t>Bac français obtenu</t>
  </si>
  <si>
    <t>Professionnelle</t>
  </si>
  <si>
    <t>Admis sans mention</t>
  </si>
  <si>
    <t>07/2013</t>
  </si>
  <si>
    <t>TS S2</t>
  </si>
  <si>
    <t>TS S1</t>
  </si>
  <si>
    <t>0910727W</t>
  </si>
  <si>
    <t>Lycée Parc de Vilgenis</t>
  </si>
  <si>
    <t>Massy</t>
  </si>
  <si>
    <t>0530016E</t>
  </si>
  <si>
    <t>Lycée Lavoisier</t>
  </si>
  <si>
    <t>Mayenne</t>
  </si>
  <si>
    <t>0931024H</t>
  </si>
  <si>
    <t>Lycée professionnel Jean-Pierre Timbaud</t>
  </si>
  <si>
    <t>T MS1</t>
  </si>
  <si>
    <t>0350795Z</t>
  </si>
  <si>
    <t>Lycée Métiers Gestion et Commerce De La Salle</t>
  </si>
  <si>
    <t>TMG3</t>
  </si>
  <si>
    <t>0911037H</t>
  </si>
  <si>
    <t>Lycée professionnel Andre-Marie Ampere</t>
  </si>
  <si>
    <t>Morsang-sur-Orge</t>
  </si>
  <si>
    <t>TSASI</t>
  </si>
  <si>
    <t>0922277A</t>
  </si>
  <si>
    <t>Lycée Charles Petiet</t>
  </si>
  <si>
    <t>TBACL</t>
  </si>
  <si>
    <t>Logistique</t>
  </si>
  <si>
    <t>0750775K</t>
  </si>
  <si>
    <t>Lycée professionnel Gustave Ferrie</t>
  </si>
  <si>
    <t>TBPT2</t>
  </si>
  <si>
    <t>TBPAV</t>
  </si>
  <si>
    <t>0951787B</t>
  </si>
  <si>
    <t>Lycée Arthur Rimbaud</t>
  </si>
  <si>
    <t>0910623H</t>
  </si>
  <si>
    <t>Lycée Marcel Pagnol</t>
  </si>
  <si>
    <t>0772310T</t>
  </si>
  <si>
    <t>Lycée Simone Signoret</t>
  </si>
  <si>
    <t>Vaux-le-Pénil</t>
  </si>
  <si>
    <t>9730309Y</t>
  </si>
  <si>
    <t>Lycée Melkior Garre</t>
  </si>
  <si>
    <t>Cayenne</t>
  </si>
  <si>
    <t>0080027L</t>
  </si>
  <si>
    <t>Lycée Monge</t>
  </si>
  <si>
    <t>Charleville-Mézières</t>
  </si>
  <si>
    <t>0932122B</t>
  </si>
  <si>
    <t>Lycée D'Alembert</t>
  </si>
  <si>
    <t>TCM2</t>
  </si>
  <si>
    <t>0911251R</t>
  </si>
  <si>
    <t>Lycée du Parc des Loges</t>
  </si>
  <si>
    <t>T-04</t>
  </si>
  <si>
    <t>9711022J</t>
  </si>
  <si>
    <t>Pensionnat de Versailles</t>
  </si>
  <si>
    <t>TSTMG</t>
  </si>
  <si>
    <t>9711046K</t>
  </si>
  <si>
    <t>Lycée Chevalier Saint-Georges (ex Baimbridge 2)</t>
  </si>
  <si>
    <t>TSTI2D1S</t>
  </si>
  <si>
    <t>0771940R</t>
  </si>
  <si>
    <t>Marne-la-Vallée</t>
  </si>
  <si>
    <t>0921156G</t>
  </si>
  <si>
    <t>Gennevilliers</t>
  </si>
  <si>
    <t>TSTI2DAC</t>
  </si>
  <si>
    <t>TBIOTEC1</t>
  </si>
  <si>
    <t>TSTI2DEE</t>
  </si>
  <si>
    <t>2050006T</t>
  </si>
  <si>
    <t>Grand lycée franco-libanais</t>
  </si>
  <si>
    <t>Beyrouth</t>
  </si>
  <si>
    <t>Liban</t>
  </si>
  <si>
    <t>T ES1</t>
  </si>
  <si>
    <t>0754401B</t>
  </si>
  <si>
    <t>Lycée autogéré</t>
  </si>
  <si>
    <t>TALE3</t>
  </si>
  <si>
    <t>0211089V</t>
  </si>
  <si>
    <t>Lycée Saint Joseph</t>
  </si>
  <si>
    <t>TSTI 2D</t>
  </si>
  <si>
    <t>0772296C</t>
  </si>
  <si>
    <t>Lycée De La Mare Carree</t>
  </si>
  <si>
    <t>Moissy-Cramayel</t>
  </si>
  <si>
    <t>0911346U</t>
  </si>
  <si>
    <t>Lycée Albert Einstein</t>
  </si>
  <si>
    <t>Sainte-Geneviève-des-Bois</t>
  </si>
  <si>
    <t>9720350Y</t>
  </si>
  <si>
    <t>Lycée Frantz Fanon</t>
  </si>
  <si>
    <t>La Trinité</t>
  </si>
  <si>
    <t>0932074Z</t>
  </si>
  <si>
    <t>Lycée Marcel Cachin</t>
  </si>
  <si>
    <t>0921230M</t>
  </si>
  <si>
    <t>Levallois-Perret</t>
  </si>
  <si>
    <t>9760229V</t>
  </si>
  <si>
    <t>Lycée de Petite Terre</t>
  </si>
  <si>
    <t>Pamandzi</t>
  </si>
  <si>
    <t>9710003B</t>
  </si>
  <si>
    <t>Lycée Baimbridge</t>
  </si>
  <si>
    <t>0912251C</t>
  </si>
  <si>
    <t>Lycée Henri Poincare</t>
  </si>
  <si>
    <t>Palaiseau</t>
  </si>
  <si>
    <t>TS-ES</t>
  </si>
  <si>
    <t>0951727L</t>
  </si>
  <si>
    <t>Lycée Charles BAUDELAIRE</t>
  </si>
  <si>
    <t>Fosses</t>
  </si>
  <si>
    <t>0720029R</t>
  </si>
  <si>
    <t>0750696Z</t>
  </si>
  <si>
    <t>Lycée Roger Verlomme</t>
  </si>
  <si>
    <t>0951824S</t>
  </si>
  <si>
    <t>Lycée De L'Hautil</t>
  </si>
  <si>
    <t>Jouy-le-Moutier</t>
  </si>
  <si>
    <t>TLOG</t>
  </si>
  <si>
    <t>T3S</t>
  </si>
  <si>
    <t>0622107D</t>
  </si>
  <si>
    <t>Lycée NAZARETH-HAFFREINGUE</t>
  </si>
  <si>
    <t>Boulogne-sur-Mer</t>
  </si>
  <si>
    <t>2230002R</t>
  </si>
  <si>
    <t>Lycée français de Pondicherry</t>
  </si>
  <si>
    <t>Pondichéry</t>
  </si>
  <si>
    <t>Inde</t>
  </si>
  <si>
    <t>T_S2</t>
  </si>
  <si>
    <t>0280021W</t>
  </si>
  <si>
    <t>Lycée Edouard BRANLY</t>
  </si>
  <si>
    <t>TI2D2</t>
  </si>
  <si>
    <t>TSVSI</t>
  </si>
  <si>
    <t>0782546U</t>
  </si>
  <si>
    <t>0922615T</t>
  </si>
  <si>
    <t>Courbevoie</t>
  </si>
  <si>
    <t>0601470X</t>
  </si>
  <si>
    <t>Lycée professionnel Lavoisier</t>
  </si>
  <si>
    <t>T SEN2</t>
  </si>
  <si>
    <t>0610694Y</t>
  </si>
  <si>
    <t>Lycée Jeanne D'Arc ARGENTAN</t>
  </si>
  <si>
    <t>Argentan</t>
  </si>
  <si>
    <t>0950753C</t>
  </si>
  <si>
    <t>Collège Lycée Notre-Dame Providence</t>
  </si>
  <si>
    <t>2480001D</t>
  </si>
  <si>
    <t>Lycée Bonaparte</t>
  </si>
  <si>
    <t>Doha</t>
  </si>
  <si>
    <t>Qatar</t>
  </si>
  <si>
    <t>0951221L</t>
  </si>
  <si>
    <t>Lycée Vauban</t>
  </si>
  <si>
    <t>3440003J</t>
  </si>
  <si>
    <t>Lycée français Montaigne 3440003J</t>
  </si>
  <si>
    <t>N'Djaména</t>
  </si>
  <si>
    <t>Tchad</t>
  </si>
  <si>
    <t>0920136Y</t>
  </si>
  <si>
    <t>Lycée Newton-Enrea</t>
  </si>
  <si>
    <t>Clichy</t>
  </si>
  <si>
    <t>TBPS1</t>
  </si>
  <si>
    <t>0881749Y</t>
  </si>
  <si>
    <t>bienheureux frassati</t>
  </si>
  <si>
    <t>Mandres-sur-Vair</t>
  </si>
  <si>
    <t>0950688G</t>
  </si>
  <si>
    <t>Lycée professionnel lycée des métiers</t>
  </si>
  <si>
    <t>T EL</t>
  </si>
  <si>
    <t>0951811C</t>
  </si>
  <si>
    <t>Lycée F. Et N. Leger</t>
  </si>
  <si>
    <t>THE</t>
  </si>
  <si>
    <t>Hygiène et environnement</t>
  </si>
  <si>
    <t>T ES ML</t>
  </si>
  <si>
    <t>0940872M</t>
  </si>
  <si>
    <t>Cours Henri Iv</t>
  </si>
  <si>
    <t>Non scolarisé</t>
  </si>
  <si>
    <t>Sciences et Technologies de l'Industrie et du Développement Durable</t>
  </si>
  <si>
    <t>0781945R</t>
  </si>
  <si>
    <t>I.U.T de Velizy</t>
  </si>
  <si>
    <t>Vélizy-Villacoublay</t>
  </si>
  <si>
    <t>Admis mention Assez Bien</t>
  </si>
  <si>
    <t>Scolarisé dans le supérieur en France</t>
  </si>
  <si>
    <t>0751722P</t>
  </si>
  <si>
    <t>Université Pierre et Marie Curie - Paris 6</t>
  </si>
  <si>
    <t>Sciences et technologies de la gestion</t>
  </si>
  <si>
    <t>Comptabilité et finance d'entreprise</t>
  </si>
  <si>
    <t>Scolarisé dans le supérieur à l'étranger</t>
  </si>
  <si>
    <t>Institut Superieur de Statistique</t>
  </si>
  <si>
    <t>Kinshasa</t>
  </si>
  <si>
    <t>République Démocratique du Congo</t>
  </si>
  <si>
    <t>I.U.T</t>
  </si>
  <si>
    <t>Diplôme équivalent au bac obtenu</t>
  </si>
  <si>
    <t>Admis mention Très Bien</t>
  </si>
  <si>
    <t>08/2010</t>
  </si>
  <si>
    <t>06/2008</t>
  </si>
  <si>
    <t>0911101C</t>
  </si>
  <si>
    <t>Université Paris Sud - Campus d'Orsay</t>
  </si>
  <si>
    <t>Scientifique</t>
  </si>
  <si>
    <t>07/2012</t>
  </si>
  <si>
    <t>INSTITUT SUPERIEUR D'INFORMATIQUE PROGRAMMATION ET ANALYSE "ISIPA"</t>
  </si>
  <si>
    <t>KINSHASA</t>
  </si>
  <si>
    <t>Autre type d'établissement du supérieur</t>
  </si>
  <si>
    <t>07/2010</t>
  </si>
  <si>
    <t>0910923J</t>
  </si>
  <si>
    <t>I.U.T d'Orsay - Paris 11</t>
  </si>
  <si>
    <t>0931827F</t>
  </si>
  <si>
    <t>Université Paris 8</t>
  </si>
  <si>
    <t>Gestion systèmes d'information</t>
  </si>
  <si>
    <t>Scolarisé dans le secondaire à l'étranger</t>
  </si>
  <si>
    <t xml:space="preserve">ben daoud abdelkarim mers el kebir </t>
  </si>
  <si>
    <t>oran</t>
  </si>
  <si>
    <t>Algérie</t>
  </si>
  <si>
    <t>Lycée</t>
  </si>
  <si>
    <t>Français</t>
  </si>
  <si>
    <t>Diplôme équivalent au bac en préparation</t>
  </si>
  <si>
    <t>0751721N</t>
  </si>
  <si>
    <t>Université Paris Descartes Paris 5</t>
  </si>
  <si>
    <t>08/2012</t>
  </si>
  <si>
    <t>0931391G</t>
  </si>
  <si>
    <t>Université Paris 13 - Antenne de Bobigny</t>
  </si>
  <si>
    <t>0931002J</t>
  </si>
  <si>
    <t>I.U.T de Saint-Denis - Université Paris 13</t>
  </si>
  <si>
    <t>0951750L</t>
  </si>
  <si>
    <t>I.U.T de Cergy-Pontoise</t>
  </si>
  <si>
    <t>Oued Kouba</t>
  </si>
  <si>
    <t>Annaba</t>
  </si>
  <si>
    <t>Notre Dame de l'Eglise</t>
  </si>
  <si>
    <t>Lomé</t>
  </si>
  <si>
    <t>Togo</t>
  </si>
  <si>
    <t>Economique et social</t>
  </si>
  <si>
    <t>Sciences économiques et sociales</t>
  </si>
  <si>
    <t>07/2011</t>
  </si>
  <si>
    <t>CNED</t>
  </si>
  <si>
    <t>VANVES</t>
  </si>
  <si>
    <t>06/2013</t>
  </si>
  <si>
    <t>07/2009</t>
  </si>
  <si>
    <t>Lycée de Garçons de Luxembourg</t>
  </si>
  <si>
    <t>Luxembourg-Ville</t>
  </si>
  <si>
    <t>Luxembourg</t>
  </si>
  <si>
    <t>gustave eiffel</t>
  </si>
  <si>
    <t>arcueil cachan</t>
  </si>
  <si>
    <t>0772432A</t>
  </si>
  <si>
    <t>I.U.T de Marne la Vallée</t>
  </si>
  <si>
    <t>0941111X</t>
  </si>
  <si>
    <t>Université Paris- Est-Créteil Val de Marne - UPEC (Paris 12)</t>
  </si>
  <si>
    <t>Sciences et technologie de laboratoire</t>
  </si>
  <si>
    <t>0420957M</t>
  </si>
  <si>
    <t>I.U.T de Saint-Etienne</t>
  </si>
  <si>
    <t>Saint-Etienne</t>
  </si>
  <si>
    <t>Admis mention Bien</t>
  </si>
  <si>
    <t>Littéraire</t>
  </si>
  <si>
    <t>07/2007</t>
  </si>
  <si>
    <t>0751717J</t>
  </si>
  <si>
    <t>Université Paris 1 Panthéon Sorbonne</t>
  </si>
  <si>
    <t>Lycée Cheikh Bouamama (ex Descartes)</t>
  </si>
  <si>
    <t>Alger</t>
  </si>
  <si>
    <t>Sciences et technologies de la santé et du social</t>
  </si>
  <si>
    <t>0940609B</t>
  </si>
  <si>
    <t>I.U.T de Cachan - Paris 11</t>
  </si>
  <si>
    <t>06/2012</t>
  </si>
  <si>
    <t>0942095S</t>
  </si>
  <si>
    <t>EPITA</t>
  </si>
  <si>
    <t>0921204J</t>
  </si>
  <si>
    <t>Université Paris 10 (Paris Ouest)</t>
  </si>
  <si>
    <t>Sciences et technologie industrielles</t>
  </si>
  <si>
    <t>Génie mécanique: Productique mécanique</t>
  </si>
  <si>
    <t>Communication et gestion des ressources humaines</t>
  </si>
  <si>
    <t>0751720M</t>
  </si>
  <si>
    <t>Université Paris-Sorbonne Paris IV</t>
  </si>
  <si>
    <t>0931235M</t>
  </si>
  <si>
    <t>I.U.T de Villetaneuse - Université Paris 13</t>
  </si>
  <si>
    <t>Villetaneuse</t>
  </si>
  <si>
    <t>BANGUI</t>
  </si>
  <si>
    <t>Centrafrique</t>
  </si>
  <si>
    <t>Université</t>
  </si>
  <si>
    <t>Technicien du froid et du conditionnement de l'air</t>
  </si>
  <si>
    <t>0754089M</t>
  </si>
  <si>
    <t>Lycée Pour handicapés Votre Ecole chez vous</t>
  </si>
  <si>
    <t>TBACPRO GA</t>
  </si>
  <si>
    <t>0862154C</t>
  </si>
  <si>
    <t>CNED (Autres établissements)</t>
  </si>
  <si>
    <t>Scolarisé en MC, FCIL, MGI, DAEU, MANN hors contrat,bac international</t>
  </si>
  <si>
    <t>06/2006</t>
  </si>
  <si>
    <t>9710585J</t>
  </si>
  <si>
    <t>Université des Antilles-Guyane - Pôle Guadeloupe</t>
  </si>
  <si>
    <t>Pointe-à-Pitre</t>
  </si>
  <si>
    <t>0751723R</t>
  </si>
  <si>
    <t>Université Paris Diderot - Paris 7</t>
  </si>
  <si>
    <t>0421095M</t>
  </si>
  <si>
    <t>Universite Jean Monnet, Saint-Etienne</t>
  </si>
  <si>
    <t>0951793H</t>
  </si>
  <si>
    <t>Université de Cergy-Pontoise</t>
  </si>
  <si>
    <t>Jean Jaures</t>
  </si>
  <si>
    <t>chatenay malabry</t>
  </si>
  <si>
    <t>groupe scolaire jassani</t>
  </si>
  <si>
    <t>agadir</t>
  </si>
  <si>
    <t>Ets iris</t>
  </si>
  <si>
    <t>Centre de formation (CFA ou autre)</t>
  </si>
  <si>
    <t>0951819L</t>
  </si>
  <si>
    <t>EPMI Cergy-Pontoise</t>
  </si>
  <si>
    <t xml:space="preserve">Cheikh Bouamama ex René Descartes </t>
  </si>
  <si>
    <t xml:space="preserve">Alger </t>
  </si>
  <si>
    <t>06/2009</t>
  </si>
  <si>
    <t>0753537M</t>
  </si>
  <si>
    <t>Lycée ESTBA</t>
  </si>
  <si>
    <t>Génie électronique</t>
  </si>
  <si>
    <t>Cours Anne-Marie Javouhey</t>
  </si>
  <si>
    <t>Dakar</t>
  </si>
  <si>
    <t>Sénégal</t>
  </si>
  <si>
    <t>copernico</t>
  </si>
  <si>
    <t>bologna</t>
  </si>
  <si>
    <t>Italie</t>
  </si>
  <si>
    <t>0931238R</t>
  </si>
  <si>
    <t>Université Paris 13</t>
  </si>
  <si>
    <t>Lycée francais MLF de bahrain</t>
  </si>
  <si>
    <t>Muharraq</t>
  </si>
  <si>
    <t>Bahrein</t>
  </si>
  <si>
    <t>Bertella</t>
  </si>
  <si>
    <t>Batna</t>
  </si>
  <si>
    <t>GROUPE SCOLAIRE GLYCINES</t>
  </si>
  <si>
    <t>ALGER</t>
  </si>
  <si>
    <t>0932214B</t>
  </si>
  <si>
    <t>I.U.T. de Montreuil</t>
  </si>
  <si>
    <t>0772346G</t>
  </si>
  <si>
    <t>I.U.T. de Sénart - Antenne de Fontainebleau - P12</t>
  </si>
  <si>
    <t>Supexam</t>
  </si>
  <si>
    <t>0932059H</t>
  </si>
  <si>
    <t>Sup Galilée Paris</t>
  </si>
  <si>
    <t>0300930Y</t>
  </si>
  <si>
    <t>I.U.T de Nîmes</t>
  </si>
  <si>
    <t>04/2011</t>
  </si>
  <si>
    <t>0941288P</t>
  </si>
  <si>
    <t>I.U.T. de Créteil-Vitry - Site de Créteil- UPEC</t>
  </si>
  <si>
    <t>AOUACHRIA MOHAMED/ OUED KOUBA</t>
  </si>
  <si>
    <t>ANNABA</t>
  </si>
  <si>
    <t>10/2009</t>
  </si>
  <si>
    <t>0750671X</t>
  </si>
  <si>
    <t>Saint-lambert batiment</t>
  </si>
  <si>
    <t>0754247J</t>
  </si>
  <si>
    <t>I.U.T de Paris Descartes</t>
  </si>
  <si>
    <t>0772502B</t>
  </si>
  <si>
    <t>Université Paris-Est Marne-la-Vallée</t>
  </si>
  <si>
    <t>0751719L</t>
  </si>
  <si>
    <t>Université Sorbonne Nouvelle Paris 3</t>
  </si>
  <si>
    <t>Doranco</t>
  </si>
  <si>
    <t>0753516P</t>
  </si>
  <si>
    <t>ESHP - Ecole Supérieure d'Hôtellerie de Paris (ICOGES)</t>
  </si>
  <si>
    <t>0942095I</t>
  </si>
  <si>
    <t>EPITA - cycle international</t>
  </si>
  <si>
    <t>prep'art</t>
  </si>
  <si>
    <t>ISTOM</t>
  </si>
  <si>
    <t xml:space="preserve">Cergy </t>
  </si>
  <si>
    <t>Ecole d'ingénieurs</t>
  </si>
  <si>
    <t>0751497V</t>
  </si>
  <si>
    <t>CFA CFPP PHARMACIE PARIS-IDF</t>
  </si>
  <si>
    <t>ESIEA</t>
  </si>
  <si>
    <t>C753560M</t>
  </si>
  <si>
    <t>Groupe ESIEA</t>
  </si>
  <si>
    <t>0781944P</t>
  </si>
  <si>
    <t>Université de Versailles - Saint Quentin en Yvelines</t>
  </si>
  <si>
    <t>0601223D</t>
  </si>
  <si>
    <t>UTC Université de Technologie de Compiègne</t>
  </si>
  <si>
    <t>0750691U</t>
  </si>
  <si>
    <t>Lycée Raspail</t>
  </si>
  <si>
    <t>0772347H</t>
  </si>
  <si>
    <t>I.U.T de Sénart/Fontainebleau - Site Sénart - P12</t>
  </si>
  <si>
    <t>Lieusaint</t>
  </si>
  <si>
    <t>0101060Y</t>
  </si>
  <si>
    <t>UTT Université de Technologie de Troyes</t>
  </si>
  <si>
    <t>Troyes</t>
  </si>
  <si>
    <t>06/2007</t>
  </si>
  <si>
    <t>0753607N</t>
  </si>
  <si>
    <t>ESTP Paris</t>
  </si>
  <si>
    <t>08/2008</t>
  </si>
  <si>
    <t>08/2013</t>
  </si>
  <si>
    <t>06/2010</t>
  </si>
  <si>
    <t>0410979S</t>
  </si>
  <si>
    <t>INSA Centre Val de Loire</t>
  </si>
  <si>
    <t>Blois</t>
  </si>
  <si>
    <t>0021964Z</t>
  </si>
  <si>
    <t>IUT de l'Aisne - Site de Laon</t>
  </si>
  <si>
    <t>Laon</t>
  </si>
  <si>
    <t>Ecole complémentaire irakienne</t>
  </si>
  <si>
    <t>MIRANDE</t>
  </si>
  <si>
    <t>DIJON</t>
  </si>
  <si>
    <t>0951985S</t>
  </si>
  <si>
    <t>I.U.T de Cergy-Pontoise - Site de Sarcelles</t>
  </si>
  <si>
    <t>08/2011</t>
  </si>
  <si>
    <t>Traitements de surfaces</t>
  </si>
  <si>
    <t>Ecole  ALPHA</t>
  </si>
  <si>
    <t>LOME</t>
  </si>
  <si>
    <t>0932019P</t>
  </si>
  <si>
    <t>ESIEE Paris</t>
  </si>
  <si>
    <t>0180910S</t>
  </si>
  <si>
    <t>ENSIB - partenaire INSA</t>
  </si>
  <si>
    <t>Bourges</t>
  </si>
  <si>
    <t>0350097R</t>
  </si>
  <si>
    <t>INSA de Rennes</t>
  </si>
  <si>
    <t>Epitech</t>
  </si>
  <si>
    <t>Le Kremlin Bicêtre</t>
  </si>
  <si>
    <t>0301687W</t>
  </si>
  <si>
    <t>Université de Nîmes</t>
  </si>
  <si>
    <t>0061817T</t>
  </si>
  <si>
    <t>I.U.T de Nice - Antenne de Valbonne</t>
  </si>
  <si>
    <t>Valbonne</t>
  </si>
  <si>
    <t>0671557D</t>
  </si>
  <si>
    <t>I.U.T. d'Illkirch</t>
  </si>
  <si>
    <t>Illkirch-Graffenstaden</t>
  </si>
  <si>
    <t>0141408E</t>
  </si>
  <si>
    <t>Universite De Caen Basse-Normandie</t>
  </si>
  <si>
    <t>Caen</t>
  </si>
  <si>
    <t>Ecole Nationale d'Ingénieurs de Brest</t>
  </si>
  <si>
    <t>Plouzané</t>
  </si>
  <si>
    <t>Jacquard</t>
  </si>
  <si>
    <t>jacquard</t>
  </si>
  <si>
    <t>0271268G</t>
  </si>
  <si>
    <t>0753471R</t>
  </si>
  <si>
    <t>CNAM PARIS</t>
  </si>
  <si>
    <t>06/2011</t>
  </si>
  <si>
    <t>Génie électrotechnique</t>
  </si>
  <si>
    <t>0753488J</t>
  </si>
  <si>
    <t>INALCO</t>
  </si>
  <si>
    <t>cheikh bouamama</t>
  </si>
  <si>
    <t>alger</t>
  </si>
  <si>
    <t>0134009M</t>
  </si>
  <si>
    <t>Aix Marseille Université</t>
  </si>
  <si>
    <t>Marseille</t>
  </si>
  <si>
    <t>ENIB</t>
  </si>
  <si>
    <t>Brest</t>
  </si>
  <si>
    <t>Logistique (avant réforme)</t>
  </si>
  <si>
    <t>0650048Z</t>
  </si>
  <si>
    <t>ENI de Tarbes</t>
  </si>
  <si>
    <t>Tarbes</t>
  </si>
  <si>
    <t>Brevet de Technicien</t>
  </si>
  <si>
    <t>Dessinateur-Maquettiste opt : cartographie</t>
  </si>
  <si>
    <t>0754663L</t>
  </si>
  <si>
    <t>I.U.T Paris 7</t>
  </si>
  <si>
    <t>ETNA</t>
  </si>
  <si>
    <t>ivry sur seine</t>
  </si>
  <si>
    <t>Technicien de maintenance de systèmes énergétiques et climatiques</t>
  </si>
  <si>
    <t>0911986P</t>
  </si>
  <si>
    <t>Polytech Paris-Sud</t>
  </si>
  <si>
    <t>9720832X</t>
  </si>
  <si>
    <t>Université des Antilles-Guyane - Pôle Martinique</t>
  </si>
  <si>
    <t>Schoelcher</t>
  </si>
  <si>
    <t>0620215X</t>
  </si>
  <si>
    <t>Université du littoral</t>
  </si>
  <si>
    <t>Calais</t>
  </si>
  <si>
    <t>centre d'enseignement à distance</t>
  </si>
  <si>
    <t>Centre d'enseignement à distance</t>
  </si>
  <si>
    <t>0801344B</t>
  </si>
  <si>
    <t>Université d'Amiens</t>
  </si>
  <si>
    <t>0061661Y</t>
  </si>
  <si>
    <t>Polytech Nice Sophia</t>
  </si>
  <si>
    <t>0754025T</t>
  </si>
  <si>
    <t>Lycée Saint-Nicolas</t>
  </si>
  <si>
    <t>0911975C</t>
  </si>
  <si>
    <t>Université d'Evry Val d'Essonne</t>
  </si>
  <si>
    <t>0931573E</t>
  </si>
  <si>
    <t>Lycée professionnel Robert Schuman</t>
  </si>
  <si>
    <t>Dugny</t>
  </si>
  <si>
    <t>Faculté Universitaire Notre Dame de la Paix</t>
  </si>
  <si>
    <t>Namur</t>
  </si>
  <si>
    <t>Belgique</t>
  </si>
  <si>
    <t>0921484N</t>
  </si>
  <si>
    <t>Lycée Montalembert</t>
  </si>
  <si>
    <t>0921432G</t>
  </si>
  <si>
    <t>Université Paris Sud - UFR Droit-Economie-Gestion</t>
  </si>
  <si>
    <t>Sceaux</t>
  </si>
  <si>
    <t>0932270M</t>
  </si>
  <si>
    <t>I.U.T. de Bobigny - Université Paris 13</t>
  </si>
  <si>
    <t>Artisanat et métiers d'art opt. com. graphique</t>
  </si>
  <si>
    <t>0381838S</t>
  </si>
  <si>
    <t>UNIVERSITE GRENOBLE 1</t>
  </si>
  <si>
    <t>Grenoble</t>
  </si>
  <si>
    <t>Ivry-sur-seine</t>
  </si>
  <si>
    <t>Biologie-Ecologie</t>
  </si>
  <si>
    <t>0751150E</t>
  </si>
  <si>
    <t>ESME Sudria Paris</t>
  </si>
  <si>
    <t>0410018X</t>
  </si>
  <si>
    <t>Lycée agricole de VENDOME (41)</t>
  </si>
  <si>
    <t>Vendôme</t>
  </si>
  <si>
    <t>Série scientifique</t>
  </si>
  <si>
    <t>Ecologie, Agronomie et Territoires</t>
  </si>
  <si>
    <t>Ecologie agronomie et territoires</t>
  </si>
  <si>
    <t>0910831J</t>
  </si>
  <si>
    <t>Lycée professionnel Agricole horticole Saint Nicolas</t>
  </si>
  <si>
    <t>Igny</t>
  </si>
  <si>
    <t>TESN1</t>
  </si>
  <si>
    <t>TMEI</t>
  </si>
  <si>
    <t>0771336J</t>
  </si>
  <si>
    <t>Lycée Les Pannevelles</t>
  </si>
  <si>
    <t>0932036H</t>
  </si>
  <si>
    <t>Lycée Francoise Cabrini</t>
  </si>
  <si>
    <t>T25SI</t>
  </si>
  <si>
    <t>MOSTG</t>
  </si>
  <si>
    <t>T GTO</t>
  </si>
  <si>
    <t>9760270P</t>
  </si>
  <si>
    <t>Lycée Cité scolaire du nord</t>
  </si>
  <si>
    <t>Mtsamboro</t>
  </si>
  <si>
    <t>0640047D</t>
  </si>
  <si>
    <t>Lycée Jules Supervielle</t>
  </si>
  <si>
    <t>Oloron-Sainte-Marie</t>
  </si>
  <si>
    <t>T-4 S</t>
  </si>
  <si>
    <t>9741173G</t>
  </si>
  <si>
    <t>Lycée La Possession</t>
  </si>
  <si>
    <t>La Possession</t>
  </si>
  <si>
    <t>0772648K</t>
  </si>
  <si>
    <t>Lycée Assomption</t>
  </si>
  <si>
    <t>Forges</t>
  </si>
  <si>
    <t>TER ES</t>
  </si>
  <si>
    <t>9740934X</t>
  </si>
  <si>
    <t>Lycée professionnel Paul Langevin</t>
  </si>
  <si>
    <t>TSEN2</t>
  </si>
  <si>
    <t>7STI1</t>
  </si>
  <si>
    <t>4050001A</t>
  </si>
  <si>
    <t>Lycée Franco-Mexicain</t>
  </si>
  <si>
    <t>Mexico Df</t>
  </si>
  <si>
    <t>Mexique</t>
  </si>
  <si>
    <t>9740045F</t>
  </si>
  <si>
    <t>Lycée Antoine de Saint Exupéry LES AVIRONS</t>
  </si>
  <si>
    <t>Les Avirons</t>
  </si>
  <si>
    <t>TELC1</t>
  </si>
  <si>
    <t>T STI2D4</t>
  </si>
  <si>
    <t>0940122X</t>
  </si>
  <si>
    <t>0160022M</t>
  </si>
  <si>
    <t>Lycée Emile Roux</t>
  </si>
  <si>
    <t>Confolens</t>
  </si>
  <si>
    <t>0140043W</t>
  </si>
  <si>
    <t>Lycée André Maurois</t>
  </si>
  <si>
    <t>Deauville</t>
  </si>
  <si>
    <t>9710882G</t>
  </si>
  <si>
    <t>Lycée Les Droits De L'Homme</t>
  </si>
  <si>
    <t>Petit-Bourg</t>
  </si>
  <si>
    <t>TSTMGMER</t>
  </si>
  <si>
    <t>TSTMGFI</t>
  </si>
  <si>
    <t>0753647G</t>
  </si>
  <si>
    <t>Ecole Alsacienne</t>
  </si>
  <si>
    <t>0750679F</t>
  </si>
  <si>
    <t>Lycée Paul Valery</t>
  </si>
  <si>
    <t>TSTI</t>
  </si>
  <si>
    <t>0930135S</t>
  </si>
  <si>
    <t>Lycée professionnel Simone Weil</t>
  </si>
  <si>
    <t>TC3</t>
  </si>
  <si>
    <t>0891185E</t>
  </si>
  <si>
    <t>CFA de l'Industrie</t>
  </si>
  <si>
    <t>bac ELEEC</t>
  </si>
  <si>
    <t>T-ES2</t>
  </si>
  <si>
    <t>TPTMA1</t>
  </si>
  <si>
    <t>Technicien menuisier agenceur</t>
  </si>
  <si>
    <t>0750770E</t>
  </si>
  <si>
    <t>Lycée professionnel Régional Abbe Gregoire</t>
  </si>
  <si>
    <t>TARCU</t>
  </si>
  <si>
    <t>0511951U</t>
  </si>
  <si>
    <t>Lycée Jean TALON</t>
  </si>
  <si>
    <t>Châlons-en-Champagne</t>
  </si>
  <si>
    <t>0660004W</t>
  </si>
  <si>
    <t>Lycée Deodat De Severac</t>
  </si>
  <si>
    <t>Céret</t>
  </si>
  <si>
    <t>0750655E</t>
  </si>
  <si>
    <t>Lycée Louis Le Grand</t>
  </si>
  <si>
    <t>0911577V</t>
  </si>
  <si>
    <t>Longjumeau</t>
  </si>
  <si>
    <t>0750653C</t>
  </si>
  <si>
    <t>Lycée Sophie Germain</t>
  </si>
  <si>
    <t>0381602K</t>
  </si>
  <si>
    <t>Lycée professionnel L'Odyssee</t>
  </si>
  <si>
    <t>Pont-de-Chéruy</t>
  </si>
  <si>
    <t>TPSEN</t>
  </si>
  <si>
    <t>TDD1</t>
  </si>
  <si>
    <t>T11</t>
  </si>
  <si>
    <t>0011326L</t>
  </si>
  <si>
    <t>Lycée La Boisse</t>
  </si>
  <si>
    <t>La Boisse</t>
  </si>
  <si>
    <t>TSAE</t>
  </si>
  <si>
    <t>0782563M</t>
  </si>
  <si>
    <t>Lycée La Bruyère</t>
  </si>
  <si>
    <t>TL1</t>
  </si>
  <si>
    <t>0750648X</t>
  </si>
  <si>
    <t>Lycée Victor Hugo</t>
  </si>
  <si>
    <t>6200002H</t>
  </si>
  <si>
    <t>Lycée Laetitia Bonaparte</t>
  </si>
  <si>
    <t>Ajaccio</t>
  </si>
  <si>
    <t>Turc</t>
  </si>
  <si>
    <t>TERMINALE S COMPLETE REGLEMENTEE</t>
  </si>
  <si>
    <t>T-08 S</t>
  </si>
  <si>
    <t>0381666E</t>
  </si>
  <si>
    <t>Lycée Pierre Termier</t>
  </si>
  <si>
    <t>TBT</t>
  </si>
  <si>
    <t>Transport</t>
  </si>
  <si>
    <t>0350011X</t>
  </si>
  <si>
    <t>Lycée Jean Guehenno</t>
  </si>
  <si>
    <t>Fougères</t>
  </si>
  <si>
    <t>TERMSC</t>
  </si>
  <si>
    <t>0690029G</t>
  </si>
  <si>
    <t>Lycée Lacassagne</t>
  </si>
  <si>
    <t>Lyon</t>
  </si>
  <si>
    <t>T-2</t>
  </si>
  <si>
    <t>T 4S</t>
  </si>
  <si>
    <t>1090010U</t>
  </si>
  <si>
    <t>Lycée français de Düsseldorf</t>
  </si>
  <si>
    <t>Düsseldorf</t>
  </si>
  <si>
    <t>Allemagne</t>
  </si>
  <si>
    <t>Terminale S</t>
  </si>
  <si>
    <t>TBPAL</t>
  </si>
  <si>
    <t>TGF-SIG</t>
  </si>
  <si>
    <t>0801206B</t>
  </si>
  <si>
    <t>Abbeville</t>
  </si>
  <si>
    <t>TBIOTEC2</t>
  </si>
  <si>
    <t>0940140S</t>
  </si>
  <si>
    <t>Lycée professionnel Gourdou-Leseurre</t>
  </si>
  <si>
    <t>TL SEN</t>
  </si>
  <si>
    <t>0640130U</t>
  </si>
  <si>
    <t>Lycée Immaculée Conception Beau-Frêne</t>
  </si>
  <si>
    <t>Pau</t>
  </si>
  <si>
    <t>T4</t>
  </si>
  <si>
    <t>Artisanat et métiers d'art - option communication visuelle pluri média</t>
  </si>
  <si>
    <t>T-MERCA2</t>
  </si>
  <si>
    <t>0440163N</t>
  </si>
  <si>
    <t>Lycée Saint-Stanislas</t>
  </si>
  <si>
    <t>TSC</t>
  </si>
  <si>
    <t>0755602G</t>
  </si>
  <si>
    <t>Ecole Technique Akiba</t>
  </si>
  <si>
    <t>TERMINALE STMG</t>
  </si>
  <si>
    <t>9720005Y</t>
  </si>
  <si>
    <t>Lycée professionnel Dumas JEAN-JOSEPH</t>
  </si>
  <si>
    <t>TELE1</t>
  </si>
  <si>
    <t>3220002C</t>
  </si>
  <si>
    <t>Lycée Français Fustel de Coulanges</t>
  </si>
  <si>
    <t>Yaoundé</t>
  </si>
  <si>
    <t>Cameroun</t>
  </si>
  <si>
    <t>TERMINALE S</t>
  </si>
  <si>
    <t>0922653J</t>
  </si>
  <si>
    <t>Lycée DES METIERS LA SALLE ST NICOLAS</t>
  </si>
  <si>
    <t>0410693F</t>
  </si>
  <si>
    <t>UCAD</t>
  </si>
  <si>
    <t>DAKAR</t>
  </si>
  <si>
    <t>0370800U</t>
  </si>
  <si>
    <t>Universite François-Rabelais - Tours</t>
  </si>
  <si>
    <t>Tours</t>
  </si>
  <si>
    <t>0593279U</t>
  </si>
  <si>
    <t>Université de Valenciennes et du Hainaut Cambrésis</t>
  </si>
  <si>
    <t>Valenciennes</t>
  </si>
  <si>
    <t>Génie civil</t>
  </si>
  <si>
    <t>0750707L</t>
  </si>
  <si>
    <t>Ecole Nationale De Commerce</t>
  </si>
  <si>
    <t>0860856N</t>
  </si>
  <si>
    <t>Université de Poitiers</t>
  </si>
  <si>
    <t>Poitiers</t>
  </si>
  <si>
    <t>0941890U</t>
  </si>
  <si>
    <t>ESIEA Paris</t>
  </si>
  <si>
    <t>institut superieur de commerce</t>
  </si>
  <si>
    <t>kinshasa</t>
  </si>
  <si>
    <t>0131842G</t>
  </si>
  <si>
    <t>Aix-Marseille Université - Site de Marseille</t>
  </si>
  <si>
    <t>0133479L</t>
  </si>
  <si>
    <t>IUT Aix-Marseille - Site de Marseille</t>
  </si>
  <si>
    <t>Services (accueil assistance conseil)</t>
  </si>
  <si>
    <t>0381629P</t>
  </si>
  <si>
    <t>Centre National d'Enseignement à Distance (CNED) - Institut de Grenoble</t>
  </si>
  <si>
    <t>0942072S</t>
  </si>
  <si>
    <t>IUT de Créteil Vitry (Site de Vitry) - UPEC</t>
  </si>
  <si>
    <t>0801265R</t>
  </si>
  <si>
    <t>IUT d'Amiens</t>
  </si>
  <si>
    <t>10/2013</t>
  </si>
  <si>
    <t>12/2013</t>
  </si>
  <si>
    <t>Validé</t>
  </si>
  <si>
    <t>Etat</t>
  </si>
  <si>
    <t>Dde FA</t>
  </si>
  <si>
    <t>Dde FI</t>
  </si>
  <si>
    <t>Nb FI demandant FA aussi</t>
  </si>
  <si>
    <t>Dde FA+FI</t>
  </si>
  <si>
    <t>Nb FA demandant FI aussi</t>
  </si>
  <si>
    <t>Nb demandant FA uniquement</t>
  </si>
  <si>
    <t>Nb demandant FI uniquement</t>
  </si>
  <si>
    <t>Note APB</t>
  </si>
  <si>
    <t>Avis CE</t>
  </si>
  <si>
    <t>Redoub</t>
  </si>
  <si>
    <t>07/04/2014 à 20:51</t>
  </si>
  <si>
    <t>07/04/2014 à 20:53</t>
  </si>
  <si>
    <t>Redoublements</t>
  </si>
  <si>
    <t>Bac</t>
  </si>
  <si>
    <t xml:space="preserve">S Physique-chimie  </t>
  </si>
  <si>
    <t xml:space="preserve">STMG Systèmes d'information et de gestion  </t>
  </si>
  <si>
    <t xml:space="preserve">S Pas de spécialité (S.I)  </t>
  </si>
  <si>
    <t xml:space="preserve">P Electrotechnique, énergie, équipements communicants  </t>
  </si>
  <si>
    <t xml:space="preserve">S Informatique et Sciences du numérique  </t>
  </si>
  <si>
    <t xml:space="preserve">ES Mathématiques  </t>
  </si>
  <si>
    <t xml:space="preserve">STI2D Innovation Technologique et Eco conception  </t>
  </si>
  <si>
    <t xml:space="preserve">STI2D Système informatique et numérique  </t>
  </si>
  <si>
    <t xml:space="preserve">STI2D Energies et environnement  </t>
  </si>
  <si>
    <t xml:space="preserve">STMG Mercatique  </t>
  </si>
  <si>
    <t xml:space="preserve">S Mathématiques  </t>
  </si>
  <si>
    <t xml:space="preserve">ES Economie approfondie  </t>
  </si>
  <si>
    <t xml:space="preserve">STMG Ressources Humaines et Communication  </t>
  </si>
  <si>
    <t xml:space="preserve">P Systèmes électroniques numériques  </t>
  </si>
  <si>
    <t xml:space="preserve">P Maintenance des équipements industriels  </t>
  </si>
  <si>
    <t xml:space="preserve">P Comptabilité  </t>
  </si>
  <si>
    <t xml:space="preserve">S Sciences de la vie et de la terre  </t>
  </si>
  <si>
    <t xml:space="preserve">STMG Gestion et Finance  </t>
  </si>
  <si>
    <t xml:space="preserve">P Technicien geomètre topographe  </t>
  </si>
  <si>
    <t xml:space="preserve">STI2D Architecture et construction  </t>
  </si>
  <si>
    <t xml:space="preserve">ES Sciences sociales et politiques  </t>
  </si>
  <si>
    <t xml:space="preserve">STL Biotechnologies  </t>
  </si>
  <si>
    <t xml:space="preserve">P Commerce  </t>
  </si>
  <si>
    <t xml:space="preserve">P Technicien menuisier agenceur  </t>
  </si>
  <si>
    <t xml:space="preserve">P Accueil - relation clients et usagers  </t>
  </si>
  <si>
    <t xml:space="preserve">P Secrétariat  </t>
  </si>
  <si>
    <t xml:space="preserve">L Mathématiques  </t>
  </si>
  <si>
    <t xml:space="preserve">P Technicien d'usinage  </t>
  </si>
  <si>
    <t xml:space="preserve">P Microtechniques  </t>
  </si>
  <si>
    <t xml:space="preserve">P Transport  </t>
  </si>
  <si>
    <t xml:space="preserve">P Artisanat et métiers d'art - option communication visuelle pluri média  </t>
  </si>
  <si>
    <t xml:space="preserve">P Logistique  </t>
  </si>
  <si>
    <t xml:space="preserve">  Professionnelle Maintenance des équipements industriels</t>
  </si>
  <si>
    <t xml:space="preserve">  Sciences et technologies de la gestion Comptabilité et finance d'entreprise</t>
  </si>
  <si>
    <t xml:space="preserve">  Scientifique Mathématiques</t>
  </si>
  <si>
    <t xml:space="preserve">  Scientifique Physique-chimie</t>
  </si>
  <si>
    <t xml:space="preserve">  Sciences et Technologies de l'Industrie et du Développement Durable Innovation Technologique et Eco conception</t>
  </si>
  <si>
    <t xml:space="preserve">  Economique et social Langue renforcée</t>
  </si>
  <si>
    <t xml:space="preserve">  Professionnelle Electrotechnique, énergie, équipements communicants</t>
  </si>
  <si>
    <t xml:space="preserve">  Sciences et Technologies de l'Industrie et du Développement Durable Architecture et construction</t>
  </si>
  <si>
    <t xml:space="preserve">  Scientifique Sciences de la vie et de la terre</t>
  </si>
  <si>
    <t xml:space="preserve">  Economique et social Sciences économiques et sociales</t>
  </si>
  <si>
    <t xml:space="preserve">  Professionnelle Comptabilité</t>
  </si>
  <si>
    <t xml:space="preserve">  Scientifique Pas de spécialité (S.I)</t>
  </si>
  <si>
    <t xml:space="preserve">  Economique et social Economie approfondie</t>
  </si>
  <si>
    <t xml:space="preserve">  Sciences et technologies de la santé et du social </t>
  </si>
  <si>
    <t xml:space="preserve">  Sciences et Technologies de l'Industrie et du Développement Durable Energies et environnement</t>
  </si>
  <si>
    <t xml:space="preserve">  Professionnelle Systèmes électroniques numériques</t>
  </si>
  <si>
    <t xml:space="preserve">  Sciences et technologies de la gestion Communication et gestion des ressources humaines</t>
  </si>
  <si>
    <t xml:space="preserve">  Economique et social Mathématiques</t>
  </si>
  <si>
    <t xml:space="preserve">  Sciences et technologie industrielles Génie électronique</t>
  </si>
  <si>
    <t xml:space="preserve">  Sciences et technologies de la gestion Gestion systèmes d'information</t>
  </si>
  <si>
    <t xml:space="preserve">  Sciences et technologie industrielles Génie civil</t>
  </si>
  <si>
    <t xml:space="preserve">  Scientifique Informatique et Sciences du numérique</t>
  </si>
  <si>
    <t xml:space="preserve">  Sciences et Technologies de l'Industrie et du Développement Durable Système informatique et numérique</t>
  </si>
  <si>
    <t xml:space="preserve">  Sciences et technologie de laboratoire Biotechnologies</t>
  </si>
  <si>
    <t xml:space="preserve">  Sciences et technologie de laboratoire Sciences Physiques et Chimiques en Laboratoire</t>
  </si>
  <si>
    <t xml:space="preserve">  Littéraire Langue renforcée</t>
  </si>
  <si>
    <t xml:space="preserve">  Sciences et technologies de la gestion Mercatique</t>
  </si>
  <si>
    <t xml:space="preserve">  Economique et social Sciences sociales et politiques</t>
  </si>
  <si>
    <t xml:space="preserve"> Mercatique Sciences et technologies de la gestion Mercatique</t>
  </si>
  <si>
    <t xml:space="preserve">  Professionnelle Services (accueil assistance conseil)</t>
  </si>
  <si>
    <t xml:space="preserve">  Professionnelle Commerce</t>
  </si>
  <si>
    <t xml:space="preserve"> Sciences de la vie et de la terre  </t>
  </si>
  <si>
    <t xml:space="preserve">  Sciences et technologie industrielles Génie électrotechnique</t>
  </si>
  <si>
    <t xml:space="preserve">STAV   </t>
  </si>
  <si>
    <t xml:space="preserve">STL Sciences Physiques et Chimiques en Laboratoire  </t>
  </si>
  <si>
    <t xml:space="preserve">P Production imprimée  </t>
  </si>
  <si>
    <t xml:space="preserve">P Vente (prospection, négociation, suivi de clientèle)  </t>
  </si>
  <si>
    <t xml:space="preserve">L Droits et grands enjeux du monde contemporain  </t>
  </si>
  <si>
    <t xml:space="preserve">L Langue renforcée  </t>
  </si>
  <si>
    <t xml:space="preserve">P Maintenance véhic. autom. opt. voitures particul.  </t>
  </si>
  <si>
    <t xml:space="preserve">ST2S   </t>
  </si>
  <si>
    <t xml:space="preserve">P Photographie  </t>
  </si>
  <si>
    <t xml:space="preserve">P Production graphique  </t>
  </si>
  <si>
    <t xml:space="preserve">P Accompagnement, soins et services à la personne Option B : « en structure »  </t>
  </si>
  <si>
    <t>FC  Professionnelle Electrotechnique, énergie, équipements communicants</t>
  </si>
  <si>
    <t xml:space="preserve">P Hygiène et environnement  </t>
  </si>
  <si>
    <t xml:space="preserve">  Professionnelle Technicien geomètre topographe</t>
  </si>
  <si>
    <t xml:space="preserve">  Littéraire Mathématiques</t>
  </si>
  <si>
    <t xml:space="preserve">  Sciences et technologie industrielles Génie mécanique: Productique mécanique</t>
  </si>
  <si>
    <t xml:space="preserve">  Professionnelle Technicien du froid et du conditionnement de l'air</t>
  </si>
  <si>
    <t xml:space="preserve">  Professionnelle Accueil - relation clients et usagers</t>
  </si>
  <si>
    <t xml:space="preserve">  Professionnelle Secrétariat</t>
  </si>
  <si>
    <t xml:space="preserve">  Littéraire Histoire des arts</t>
  </si>
  <si>
    <t xml:space="preserve"> Sciences de la vie et de la terre Scientifique Sciences de la vie et de la terre</t>
  </si>
  <si>
    <t xml:space="preserve">  Professionnelle Traitements de surfaces</t>
  </si>
  <si>
    <t xml:space="preserve">  Professionnelle Logistique (avant réforme)</t>
  </si>
  <si>
    <t xml:space="preserve">  Brevet de Technicien Dessinateur-Maquettiste opt : cartographie</t>
  </si>
  <si>
    <t xml:space="preserve">  Professionnelle Technicien de maintenance de systèmes énergétiques et climatiques</t>
  </si>
  <si>
    <t xml:space="preserve">  Professionnelle Artisanat et métiers d'art opt. com. graphique</t>
  </si>
  <si>
    <t>Profil</t>
  </si>
  <si>
    <t>Rang</t>
  </si>
  <si>
    <t>07/04/2014 à 22:26</t>
  </si>
  <si>
    <t>Rang max FA</t>
  </si>
  <si>
    <t>Rang max FI</t>
  </si>
  <si>
    <t>Dernier OK auto FA</t>
  </si>
  <si>
    <t>Dernier OK auto FI</t>
  </si>
  <si>
    <t>Premier KO auto FI</t>
  </si>
  <si>
    <t>Premier KO auto FA</t>
  </si>
  <si>
    <t>A examiner</t>
  </si>
  <si>
    <t>Examiné FA</t>
  </si>
  <si>
    <t>Contact CFA</t>
  </si>
  <si>
    <t>Mail</t>
  </si>
  <si>
    <t>doublons</t>
  </si>
  <si>
    <t>AUDIBERT</t>
  </si>
  <si>
    <t>AYME</t>
  </si>
  <si>
    <t>BUSCALDI</t>
  </si>
  <si>
    <t>BUTELLE</t>
  </si>
  <si>
    <t>DE SAINT SERNIN</t>
  </si>
  <si>
    <t>DESEILLIGNY</t>
  </si>
  <si>
    <t>DUBACQ</t>
  </si>
  <si>
    <t>GAYRAL</t>
  </si>
  <si>
    <t>HEBERT</t>
  </si>
  <si>
    <t>KHAFIF</t>
  </si>
  <si>
    <t>ROY</t>
  </si>
  <si>
    <t>SANTINI</t>
  </si>
  <si>
    <t>TORTI</t>
  </si>
  <si>
    <t>FI</t>
  </si>
  <si>
    <t>FA</t>
  </si>
  <si>
    <t>Total</t>
  </si>
  <si>
    <t>Evaluateur</t>
  </si>
  <si>
    <t>Random</t>
  </si>
  <si>
    <t>Examinateur</t>
  </si>
  <si>
    <t>Bulletins</t>
  </si>
  <si>
    <t>Libre</t>
  </si>
  <si>
    <t>Limite</t>
  </si>
  <si>
    <t xml:space="preserve"> </t>
  </si>
  <si>
    <t>Nb de dossiers lus</t>
  </si>
  <si>
    <t>Nb de dossiers validés</t>
  </si>
  <si>
    <t>A examiner FI</t>
  </si>
  <si>
    <t>A examiner FA</t>
  </si>
  <si>
    <t xml:space="preserve">, </t>
  </si>
  <si>
    <t>CHARNOIS</t>
  </si>
  <si>
    <t>EL ALAOUI</t>
  </si>
  <si>
    <t>Eq TD</t>
  </si>
  <si>
    <t>Remarque</t>
  </si>
  <si>
    <t>L. Motiv.</t>
  </si>
  <si>
    <t>Ent. FA</t>
  </si>
  <si>
    <t>x</t>
  </si>
  <si>
    <t>540/540</t>
  </si>
  <si>
    <t xml:space="preserve">   </t>
  </si>
  <si>
    <t>-0,5</t>
  </si>
  <si>
    <t>184/540</t>
  </si>
  <si>
    <t>369/540</t>
  </si>
  <si>
    <t>0,5</t>
  </si>
  <si>
    <t>1724/1724</t>
  </si>
  <si>
    <t>1162/1724</t>
  </si>
  <si>
    <t>?</t>
  </si>
  <si>
    <t>816/1724</t>
  </si>
  <si>
    <t>747/1724</t>
  </si>
  <si>
    <t>1121/1724</t>
  </si>
  <si>
    <t>1034/1724</t>
  </si>
  <si>
    <t>1065/1724</t>
  </si>
  <si>
    <t>955/1724</t>
  </si>
  <si>
    <t>714/1724</t>
  </si>
  <si>
    <t>606/1724</t>
  </si>
  <si>
    <t>513/1724</t>
  </si>
  <si>
    <t>203/540</t>
  </si>
  <si>
    <t>S Physique-chimie</t>
  </si>
  <si>
    <t>326/540</t>
  </si>
  <si>
    <t>180/540</t>
  </si>
  <si>
    <t>353/540</t>
  </si>
  <si>
    <t>298/540</t>
  </si>
  <si>
    <t>318/540</t>
  </si>
  <si>
    <t>143/540</t>
  </si>
  <si>
    <t>313/540</t>
  </si>
  <si>
    <t>135/540</t>
  </si>
  <si>
    <t>200/540</t>
  </si>
  <si>
    <t>168/540</t>
  </si>
  <si>
    <t>351/540</t>
  </si>
  <si>
    <t>264/540</t>
  </si>
  <si>
    <t>293/540</t>
  </si>
  <si>
    <t>137/540</t>
  </si>
  <si>
    <t>179/540</t>
  </si>
  <si>
    <t>256/540</t>
  </si>
  <si>
    <t>232/540</t>
  </si>
  <si>
    <t>189/540</t>
  </si>
  <si>
    <t>294/540</t>
  </si>
  <si>
    <t>269/540</t>
  </si>
  <si>
    <t>152/540</t>
  </si>
  <si>
    <t>170/540</t>
  </si>
  <si>
    <t>234/540</t>
  </si>
  <si>
    <t>171/540</t>
  </si>
  <si>
    <t>190/540</t>
  </si>
  <si>
    <t>160/540</t>
  </si>
  <si>
    <t>150/540</t>
  </si>
  <si>
    <t>262/540</t>
  </si>
  <si>
    <t>206/540</t>
  </si>
  <si>
    <t>284/540</t>
  </si>
  <si>
    <t>S Sciences de la vie et de la terre</t>
  </si>
  <si>
    <t>300/540</t>
  </si>
  <si>
    <t>309/540</t>
  </si>
  <si>
    <t>321/540</t>
  </si>
  <si>
    <t>172/540</t>
  </si>
  <si>
    <t>359/540</t>
  </si>
  <si>
    <t>230/540</t>
  </si>
  <si>
    <t>212/540</t>
  </si>
  <si>
    <t>266/540</t>
  </si>
  <si>
    <t>159/540</t>
  </si>
  <si>
    <t>194/540</t>
  </si>
  <si>
    <t>352/540</t>
  </si>
  <si>
    <t>347/540</t>
  </si>
  <si>
    <t>372/540</t>
  </si>
  <si>
    <t>214/540</t>
  </si>
  <si>
    <t>267/540</t>
  </si>
  <si>
    <t>276/540</t>
  </si>
  <si>
    <t>277/540</t>
  </si>
  <si>
    <t>252/540</t>
  </si>
  <si>
    <t>145/540</t>
  </si>
  <si>
    <t>246/540</t>
  </si>
  <si>
    <t>292/540</t>
  </si>
  <si>
    <t>287/540</t>
  </si>
  <si>
    <t>176/540</t>
  </si>
  <si>
    <t>588/1724</t>
  </si>
  <si>
    <t>S Informatique et Sciences du numérique</t>
  </si>
  <si>
    <t>839/1724</t>
  </si>
  <si>
    <t>492/1724</t>
  </si>
  <si>
    <t>445/1724</t>
  </si>
  <si>
    <t>571/1724</t>
  </si>
  <si>
    <t>680/1724</t>
  </si>
  <si>
    <t>692/1724</t>
  </si>
  <si>
    <t>440/1724</t>
  </si>
  <si>
    <t>511/1724</t>
  </si>
  <si>
    <t>466/1724</t>
  </si>
  <si>
    <t>458/1724</t>
  </si>
  <si>
    <t>759/1724</t>
  </si>
  <si>
    <t>709/1724</t>
  </si>
  <si>
    <t>735/1724</t>
  </si>
  <si>
    <t>1136/1724</t>
  </si>
  <si>
    <t>545/1724</t>
  </si>
  <si>
    <t>431/1724</t>
  </si>
  <si>
    <t>565/1724</t>
  </si>
  <si>
    <t>726/1724</t>
  </si>
  <si>
    <t>687/1724</t>
  </si>
  <si>
    <t>504/1724</t>
  </si>
  <si>
    <t>686/1724</t>
  </si>
  <si>
    <t>624/1724</t>
  </si>
  <si>
    <t>739/1724</t>
  </si>
  <si>
    <t>1166/1724</t>
  </si>
  <si>
    <t>602/1724</t>
  </si>
  <si>
    <t>671/1724</t>
  </si>
  <si>
    <t>463/1724</t>
  </si>
  <si>
    <t>798/1724</t>
  </si>
  <si>
    <t>1124/1724</t>
  </si>
  <si>
    <t>468/1724</t>
  </si>
  <si>
    <t>756/1724</t>
  </si>
  <si>
    <t>527/1724</t>
  </si>
  <si>
    <t>541/1724</t>
  </si>
  <si>
    <t>1024/1724</t>
  </si>
  <si>
    <t>584/1724</t>
  </si>
  <si>
    <t>526/1724</t>
  </si>
  <si>
    <t>777/1724</t>
  </si>
  <si>
    <t>891/1724</t>
  </si>
  <si>
    <t>521/1724</t>
  </si>
  <si>
    <t>519/1724</t>
  </si>
  <si>
    <t>643/1724</t>
  </si>
  <si>
    <t>660/1724</t>
  </si>
  <si>
    <t>598/1724</t>
  </si>
  <si>
    <t>635/1724</t>
  </si>
  <si>
    <t>651/1724</t>
  </si>
  <si>
    <t>572/1724</t>
  </si>
  <si>
    <t>438/1724</t>
  </si>
  <si>
    <t>531/1724</t>
  </si>
  <si>
    <t>621/1724</t>
  </si>
  <si>
    <t>835/1724</t>
  </si>
  <si>
    <t>888/1724</t>
  </si>
  <si>
    <t>1168/1724</t>
  </si>
  <si>
    <t>799/1724</t>
  </si>
  <si>
    <t>539/1724</t>
  </si>
  <si>
    <t>674/1724</t>
  </si>
  <si>
    <t>1221/1724</t>
  </si>
  <si>
    <t>1091/1724</t>
  </si>
  <si>
    <t>1227/1724</t>
  </si>
  <si>
    <t>1257/1724</t>
  </si>
  <si>
    <t>1174/1724</t>
  </si>
  <si>
    <t>1238/1724</t>
  </si>
  <si>
    <t>1202/1724</t>
  </si>
  <si>
    <t>1253/1724</t>
  </si>
  <si>
    <t>1191/1724</t>
  </si>
  <si>
    <t>818/1724</t>
  </si>
  <si>
    <t>1154/1724</t>
  </si>
  <si>
    <t>857/1724</t>
  </si>
  <si>
    <t>1032/1724</t>
  </si>
  <si>
    <t>1233/1724</t>
  </si>
  <si>
    <t>1260/1724</t>
  </si>
  <si>
    <t>1208/1724</t>
  </si>
  <si>
    <t>1181/1724</t>
  </si>
  <si>
    <t>1244/1724</t>
  </si>
  <si>
    <t>894/1724</t>
  </si>
  <si>
    <t>869/1724</t>
  </si>
  <si>
    <t>1224/1724</t>
  </si>
  <si>
    <t>1163/1724</t>
  </si>
  <si>
    <t>1097/1724</t>
  </si>
  <si>
    <t>1129/1724</t>
  </si>
  <si>
    <t>1194/1724</t>
  </si>
  <si>
    <t>1152/1724</t>
  </si>
  <si>
    <t>1188/1724</t>
  </si>
  <si>
    <t>1197/1724</t>
  </si>
  <si>
    <t>1205/1724</t>
  </si>
  <si>
    <t>1242/1724</t>
  </si>
  <si>
    <t>1189/1724</t>
  </si>
  <si>
    <t>1210/1724</t>
  </si>
  <si>
    <t>1240/1724</t>
  </si>
  <si>
    <t>1158/1724</t>
  </si>
  <si>
    <t>464/1724</t>
  </si>
  <si>
    <t>STI2D Système informatique et numérique</t>
  </si>
  <si>
    <t>636/1724</t>
  </si>
  <si>
    <t>556/1724</t>
  </si>
  <si>
    <t>783/1724</t>
  </si>
  <si>
    <t>502/1724</t>
  </si>
  <si>
    <t>1100/1724</t>
  </si>
  <si>
    <t>912/1724</t>
  </si>
  <si>
    <t>1118/1724</t>
  </si>
  <si>
    <t>1033/1724</t>
  </si>
  <si>
    <t>946/1724</t>
  </si>
  <si>
    <t>1083/1724</t>
  </si>
  <si>
    <t>1050/1724</t>
  </si>
  <si>
    <t>1053/1724</t>
  </si>
  <si>
    <t>452/1724</t>
  </si>
  <si>
    <t>782/1724</t>
  </si>
  <si>
    <t>808/1724</t>
  </si>
  <si>
    <t>981/1724</t>
  </si>
  <si>
    <t>803/1724</t>
  </si>
  <si>
    <t>1112/1724</t>
  </si>
  <si>
    <t>789/1724</t>
  </si>
  <si>
    <t>1182/1724</t>
  </si>
  <si>
    <t>455/1724</t>
  </si>
  <si>
    <t>989/1724</t>
  </si>
  <si>
    <t>1076/1724</t>
  </si>
  <si>
    <t>832/1724</t>
  </si>
  <si>
    <t>434/1724</t>
  </si>
  <si>
    <t>482/1724</t>
  </si>
  <si>
    <t>785/1724</t>
  </si>
  <si>
    <t>884/1724</t>
  </si>
  <si>
    <t>1048/1724</t>
  </si>
  <si>
    <t>1203/1724</t>
  </si>
  <si>
    <t>488/1724</t>
  </si>
  <si>
    <t>1082/1724</t>
  </si>
  <si>
    <t>496/1724</t>
  </si>
  <si>
    <t>1199/1724</t>
  </si>
  <si>
    <t>932/1724</t>
  </si>
  <si>
    <t>948/1724</t>
  </si>
  <si>
    <t>1201/1724</t>
  </si>
  <si>
    <t>620/1724</t>
  </si>
  <si>
    <t>743/1724</t>
  </si>
  <si>
    <t>1005/1724</t>
  </si>
  <si>
    <t>874/1724</t>
  </si>
  <si>
    <t>730/1724</t>
  </si>
  <si>
    <t>902/1724</t>
  </si>
  <si>
    <t>866/1724</t>
  </si>
  <si>
    <t>878/1724</t>
  </si>
  <si>
    <t>1059/1724</t>
  </si>
  <si>
    <t>984/1724</t>
  </si>
  <si>
    <t>969/1724</t>
  </si>
  <si>
    <t>1239/1724</t>
  </si>
  <si>
    <t>705/1724</t>
  </si>
  <si>
    <t>596/1724</t>
  </si>
  <si>
    <t>1147/1724</t>
  </si>
  <si>
    <t>962/1724</t>
  </si>
  <si>
    <t>591/1724</t>
  </si>
  <si>
    <t>805/1724</t>
  </si>
  <si>
    <t>553/1724</t>
  </si>
  <si>
    <t>1073/1724</t>
  </si>
  <si>
    <t>1062/1724</t>
  </si>
  <si>
    <t>996/1724</t>
  </si>
  <si>
    <t>609/1724</t>
  </si>
  <si>
    <t>507/1724</t>
  </si>
  <si>
    <t>600/1724</t>
  </si>
  <si>
    <t>587/1724</t>
  </si>
  <si>
    <t>Bonus LM+BT</t>
  </si>
  <si>
    <t>Bonus Libre</t>
  </si>
  <si>
    <t>Rang auto</t>
  </si>
  <si>
    <t>Moyenne auto</t>
  </si>
  <si>
    <t>Huitième auto</t>
  </si>
  <si>
    <t>Huitième</t>
  </si>
  <si>
    <t>566/1724</t>
  </si>
  <si>
    <t>461/1724</t>
  </si>
  <si>
    <t>X</t>
  </si>
  <si>
    <t>631/1724</t>
  </si>
  <si>
    <t>428/1724</t>
  </si>
  <si>
    <t>487/1724</t>
  </si>
  <si>
    <t>873/1724</t>
  </si>
  <si>
    <t>490/1724</t>
  </si>
  <si>
    <t>977/1724</t>
  </si>
  <si>
    <t>974/1724</t>
  </si>
  <si>
    <t>930/1724</t>
  </si>
  <si>
    <t>923/1724</t>
  </si>
  <si>
    <t>950/1724</t>
  </si>
  <si>
    <t>917/1724</t>
  </si>
  <si>
    <t>958/1724</t>
  </si>
  <si>
    <t>764/1724</t>
  </si>
  <si>
    <t>646/1724</t>
  </si>
  <si>
    <t>952/1724</t>
  </si>
  <si>
    <t>612/1724</t>
  </si>
  <si>
    <t>758/1724</t>
  </si>
  <si>
    <t>667/1724</t>
  </si>
  <si>
    <t>820/1724</t>
  </si>
  <si>
    <t>720/1724</t>
  </si>
  <si>
    <t>920/1724</t>
  </si>
  <si>
    <t>707/1724</t>
  </si>
  <si>
    <t>781/1724</t>
  </si>
  <si>
    <t>542/1724</t>
  </si>
  <si>
    <t>561/1724</t>
  </si>
  <si>
    <t>594/1724</t>
  </si>
  <si>
    <t>698/1724</t>
  </si>
  <si>
    <t>862/1724</t>
  </si>
  <si>
    <t>943/1724</t>
  </si>
  <si>
    <t>559/1724</t>
  </si>
  <si>
    <t>1090/1724</t>
  </si>
  <si>
    <t>928/1724</t>
  </si>
  <si>
    <t>1027/1724</t>
  </si>
  <si>
    <t>506/1724</t>
  </si>
  <si>
    <t>791/1724</t>
  </si>
  <si>
    <t>1029/1724</t>
  </si>
  <si>
    <t>972/1724</t>
  </si>
  <si>
    <t>1094/1724</t>
  </si>
  <si>
    <t>768/1724</t>
  </si>
  <si>
    <t>1017/1724</t>
  </si>
  <si>
    <t>935/1724</t>
  </si>
  <si>
    <t>499/1724</t>
  </si>
  <si>
    <t>963/1724</t>
  </si>
  <si>
    <t>1108/1724</t>
  </si>
  <si>
    <t>947/1724</t>
  </si>
  <si>
    <t>810/1724</t>
  </si>
  <si>
    <t>oui</t>
  </si>
  <si>
    <t>547/1724</t>
  </si>
  <si>
    <t>569/1724</t>
  </si>
  <si>
    <t>1054/1724</t>
  </si>
  <si>
    <t>983/1724</t>
  </si>
  <si>
    <t>822/1724</t>
  </si>
  <si>
    <t>993/1724</t>
  </si>
  <si>
    <t>576/1724</t>
  </si>
  <si>
    <t>449/1724</t>
  </si>
  <si>
    <t>1019/1724</t>
  </si>
  <si>
    <t>883/1724</t>
  </si>
  <si>
    <t>1123/1724</t>
  </si>
  <si>
    <t>851/1724</t>
  </si>
  <si>
    <t>1067/1724</t>
  </si>
  <si>
    <t>745/1724</t>
  </si>
  <si>
    <t>512/1724</t>
  </si>
  <si>
    <t>847/1724</t>
  </si>
  <si>
    <t>830/1724</t>
  </si>
  <si>
    <t>843/1724</t>
  </si>
  <si>
    <t>688/1724</t>
  </si>
  <si>
    <t>812/1724</t>
  </si>
  <si>
    <t>1143/1724</t>
  </si>
  <si>
    <t>732/1724</t>
  </si>
  <si>
    <t>1113/1724</t>
  </si>
  <si>
    <t>775/1724</t>
  </si>
  <si>
    <t>1222/1724</t>
  </si>
  <si>
    <t>1164/1724</t>
  </si>
  <si>
    <t>133/540</t>
  </si>
  <si>
    <t>136/540</t>
  </si>
  <si>
    <t>S Mathématiques</t>
  </si>
  <si>
    <t>140/540</t>
  </si>
  <si>
    <t>141/540</t>
  </si>
  <si>
    <t>146/540</t>
  </si>
  <si>
    <t>154/540</t>
  </si>
  <si>
    <t>163/540</t>
  </si>
  <si>
    <t>165/540</t>
  </si>
  <si>
    <t>ok</t>
  </si>
  <si>
    <t>166/540</t>
  </si>
  <si>
    <t>175/540</t>
  </si>
  <si>
    <t>177/540</t>
  </si>
  <si>
    <t>181/540</t>
  </si>
  <si>
    <t>208/540</t>
  </si>
  <si>
    <t>211/540</t>
  </si>
  <si>
    <t>S Pas de spécialité (S.I)</t>
  </si>
  <si>
    <t>216/540</t>
  </si>
  <si>
    <t>218/540</t>
  </si>
  <si>
    <t>222/540</t>
  </si>
  <si>
    <t>224/540</t>
  </si>
  <si>
    <t>229/540</t>
  </si>
  <si>
    <t>235/540</t>
  </si>
  <si>
    <t>238/540</t>
  </si>
  <si>
    <t>241/540</t>
  </si>
  <si>
    <t>242/540</t>
  </si>
  <si>
    <t>247/540</t>
  </si>
  <si>
    <t>258/540</t>
  </si>
  <si>
    <t>261/540</t>
  </si>
  <si>
    <t>265/540</t>
  </si>
  <si>
    <t>272/540</t>
  </si>
  <si>
    <t>280/540</t>
  </si>
  <si>
    <t>290/540</t>
  </si>
  <si>
    <t>303/540</t>
  </si>
  <si>
    <t>308/540</t>
  </si>
  <si>
    <t>312/540</t>
  </si>
  <si>
    <t>316/540</t>
  </si>
  <si>
    <t>317/540</t>
  </si>
  <si>
    <t>322/540</t>
  </si>
  <si>
    <t>324/540</t>
  </si>
  <si>
    <t>329/540</t>
  </si>
  <si>
    <t>330/540</t>
  </si>
  <si>
    <t>336/540</t>
  </si>
  <si>
    <t>P Systèmes électroniques numériques</t>
  </si>
  <si>
    <t>346/540</t>
  </si>
  <si>
    <t>354/540</t>
  </si>
  <si>
    <t>363/540</t>
  </si>
  <si>
    <t>364/540</t>
  </si>
  <si>
    <t>S Ecologie agronomie et territoires</t>
  </si>
  <si>
    <t>STMG Systèmes d'information et de gestion</t>
  </si>
  <si>
    <t>378/540</t>
  </si>
  <si>
    <t>P Electrotechnique, énergie, équipements communicants</t>
  </si>
  <si>
    <t>379/540</t>
  </si>
  <si>
    <t>384/540</t>
  </si>
  <si>
    <t>386/540</t>
  </si>
  <si>
    <t>STMG Gestion et Finance</t>
  </si>
  <si>
    <t>393/540</t>
  </si>
  <si>
    <t>132/540</t>
  </si>
  <si>
    <t>x</t>
    <phoneticPr fontId="6" type="noConversion"/>
  </si>
  <si>
    <t>138/540</t>
  </si>
  <si>
    <t>142/540</t>
  </si>
  <si>
    <t>144/540</t>
  </si>
  <si>
    <t>147/540</t>
  </si>
  <si>
    <t>153/540</t>
  </si>
  <si>
    <t>157/540</t>
  </si>
  <si>
    <t>164/540</t>
  </si>
  <si>
    <t>182/540</t>
  </si>
  <si>
    <t>186/540</t>
  </si>
  <si>
    <t>187/540</t>
  </si>
  <si>
    <t>192/540</t>
  </si>
  <si>
    <t>195/540</t>
  </si>
  <si>
    <t>204/540</t>
  </si>
  <si>
    <t>209/540</t>
  </si>
  <si>
    <t>219/540</t>
  </si>
  <si>
    <t>220/540</t>
  </si>
  <si>
    <t>221/540</t>
  </si>
  <si>
    <t>225/540</t>
  </si>
  <si>
    <t>239/540</t>
  </si>
  <si>
    <t>243/540</t>
  </si>
  <si>
    <t>248/540</t>
  </si>
  <si>
    <t>250/540</t>
  </si>
  <si>
    <t>251/540</t>
  </si>
  <si>
    <t>254/540</t>
  </si>
  <si>
    <t>257/540</t>
  </si>
  <si>
    <t>275/540</t>
  </si>
  <si>
    <t>278/540</t>
  </si>
  <si>
    <t>289/540</t>
  </si>
  <si>
    <t>296/540</t>
  </si>
  <si>
    <t>304/540</t>
  </si>
  <si>
    <t>305/540</t>
  </si>
  <si>
    <t>307/540</t>
  </si>
  <si>
    <t>323/540</t>
  </si>
  <si>
    <t>333/540</t>
  </si>
  <si>
    <t>337/540</t>
  </si>
  <si>
    <t>340/540</t>
  </si>
  <si>
    <t>345/540</t>
  </si>
  <si>
    <t>355/540</t>
  </si>
  <si>
    <t>357/540</t>
  </si>
  <si>
    <t>365/540</t>
  </si>
  <si>
    <t>366/540</t>
  </si>
  <si>
    <t>367/540</t>
  </si>
  <si>
    <t>376/540</t>
  </si>
  <si>
    <t>392/540</t>
  </si>
  <si>
    <t>394/540</t>
  </si>
  <si>
    <t>FI : Moyenne LM+BT</t>
  </si>
  <si>
    <t>FA : Moyenne  LM+BT</t>
  </si>
  <si>
    <t>Rang final</t>
  </si>
  <si>
    <t>Bonus total</t>
  </si>
  <si>
    <t>Bonius total</t>
  </si>
  <si>
    <t>Venu CFA</t>
  </si>
  <si>
    <t>374/540</t>
  </si>
  <si>
    <t>ES Economie approfondie</t>
  </si>
  <si>
    <t>370/540</t>
  </si>
  <si>
    <t>349/540</t>
  </si>
  <si>
    <t>360/540</t>
  </si>
  <si>
    <t>295/540</t>
  </si>
  <si>
    <t>ES Mathématiques</t>
  </si>
  <si>
    <t>343/540</t>
  </si>
  <si>
    <t>327/540</t>
  </si>
  <si>
    <t>334/540</t>
  </si>
  <si>
    <t>335/540</t>
  </si>
  <si>
    <t>286/540</t>
  </si>
  <si>
    <t>281/540</t>
  </si>
  <si>
    <t>332/540</t>
  </si>
  <si>
    <t>331/540</t>
  </si>
  <si>
    <t>301/540</t>
  </si>
  <si>
    <t>387/540</t>
  </si>
  <si>
    <t>ES Sciences sociales et politiques</t>
  </si>
  <si>
    <t>244/540</t>
  </si>
  <si>
    <t>362/540</t>
  </si>
  <si>
    <t>390/540</t>
  </si>
  <si>
    <t>385/540</t>
  </si>
  <si>
    <t>297/540</t>
  </si>
  <si>
    <t>319/540</t>
  </si>
  <si>
    <t>395/540</t>
  </si>
  <si>
    <t>383/540</t>
  </si>
  <si>
    <t>361/540</t>
  </si>
  <si>
    <t>382/540</t>
  </si>
  <si>
    <t>325/540</t>
  </si>
  <si>
    <t>373/540</t>
  </si>
  <si>
    <t>348/540</t>
  </si>
  <si>
    <t>375/540</t>
  </si>
  <si>
    <t>381/540</t>
  </si>
  <si>
    <t>380/540</t>
  </si>
  <si>
    <t>391/540</t>
  </si>
  <si>
    <t>350/540</t>
  </si>
  <si>
    <t>356/540</t>
  </si>
  <si>
    <t>388/540</t>
  </si>
  <si>
    <t>306/540</t>
  </si>
  <si>
    <t>279/540</t>
  </si>
  <si>
    <t>344/540</t>
  </si>
  <si>
    <t>273/540</t>
  </si>
  <si>
    <t>285/540</t>
  </si>
  <si>
    <t>173/540</t>
  </si>
  <si>
    <t>270/540</t>
  </si>
  <si>
    <t>268/540</t>
  </si>
  <si>
    <t>236/540</t>
  </si>
  <si>
    <t>185/540</t>
  </si>
  <si>
    <t>274/540</t>
  </si>
  <si>
    <t>197/540</t>
  </si>
  <si>
    <t>156/540</t>
  </si>
  <si>
    <t>167/540</t>
  </si>
  <si>
    <t>320/540</t>
  </si>
  <si>
    <t>198/540</t>
  </si>
  <si>
    <t>205/540</t>
  </si>
  <si>
    <t>328/540</t>
  </si>
  <si>
    <t>358/540</t>
  </si>
  <si>
    <t>389/540</t>
  </si>
  <si>
    <t>228/540</t>
  </si>
  <si>
    <t>259/540</t>
  </si>
  <si>
    <t>291/540</t>
  </si>
  <si>
    <t>227/540</t>
  </si>
  <si>
    <t>302/540</t>
  </si>
  <si>
    <t>288/540</t>
  </si>
  <si>
    <t>134/540</t>
  </si>
  <si>
    <t>338/540</t>
  </si>
  <si>
    <t>249/540</t>
  </si>
  <si>
    <t>226/540</t>
  </si>
  <si>
    <t>341/540</t>
  </si>
  <si>
    <t>314/540</t>
  </si>
  <si>
    <t>310/540</t>
  </si>
  <si>
    <t>311/540</t>
  </si>
  <si>
    <t>o</t>
  </si>
  <si>
    <t>-</t>
    <phoneticPr fontId="6" type="noConversion"/>
  </si>
  <si>
    <t>x</t>
    <phoneticPr fontId="6" type="noConversion"/>
  </si>
  <si>
    <t>Entretiens : 170</t>
  </si>
  <si>
    <t>1213/1724</t>
  </si>
  <si>
    <t>1246/1724</t>
  </si>
  <si>
    <t>1176/1724</t>
  </si>
  <si>
    <t>1204/1724</t>
  </si>
  <si>
    <t>1187/1724</t>
  </si>
  <si>
    <t>1247/1724</t>
  </si>
  <si>
    <t>1086/1724</t>
  </si>
  <si>
    <t>1248/1724</t>
  </si>
  <si>
    <t>1153/1724</t>
  </si>
  <si>
    <t>1165/1724</t>
  </si>
  <si>
    <t>663/1724</t>
  </si>
  <si>
    <t>1037/1724</t>
  </si>
  <si>
    <t>1195/1724</t>
  </si>
  <si>
    <t>1207/1724</t>
  </si>
  <si>
    <t>997/1724</t>
  </si>
  <si>
    <t>1171/1724</t>
  </si>
  <si>
    <t>1183/1724</t>
  </si>
  <si>
    <t>1084/1724</t>
  </si>
  <si>
    <t>1148/1724</t>
  </si>
  <si>
    <t>1021/1724</t>
  </si>
  <si>
    <t>533/1724</t>
  </si>
  <si>
    <t>1160/1724</t>
  </si>
  <si>
    <t>1105/1724</t>
  </si>
  <si>
    <t>1230/1724</t>
  </si>
  <si>
    <t>1159/1724</t>
  </si>
  <si>
    <t>1081/1724</t>
  </si>
  <si>
    <t>1116/1724</t>
  </si>
  <si>
    <t>1102/1724</t>
  </si>
  <si>
    <t>1177/1724</t>
  </si>
  <si>
    <t>1149/1724</t>
  </si>
  <si>
    <t>871/1724</t>
  </si>
  <si>
    <t>1155/1724</t>
  </si>
  <si>
    <t>619/1724</t>
  </si>
  <si>
    <t>1096/1724</t>
  </si>
  <si>
    <t>1139/1724</t>
  </si>
  <si>
    <t>427/1724</t>
  </si>
  <si>
    <t>1133/1724</t>
  </si>
  <si>
    <t>578/1724</t>
  </si>
  <si>
    <t>1235/1724</t>
  </si>
  <si>
    <t>1216/1724</t>
  </si>
  <si>
    <t>1218/1724</t>
  </si>
  <si>
    <t>1223/1724</t>
  </si>
  <si>
    <t>1250/1724</t>
  </si>
  <si>
    <t>1258/1724</t>
  </si>
  <si>
    <t>476/1724</t>
  </si>
  <si>
    <t>622/1724</t>
  </si>
  <si>
    <t>895/1724</t>
  </si>
  <si>
    <t>814/1724</t>
  </si>
  <si>
    <t>551/1724</t>
  </si>
  <si>
    <t>517/1724</t>
  </si>
  <si>
    <t>604/1724</t>
  </si>
  <si>
    <t>562/1724</t>
  </si>
  <si>
    <t>628/1724</t>
  </si>
  <si>
    <t>617/1724</t>
  </si>
  <si>
    <t>471/1724</t>
  </si>
  <si>
    <t>718/1724</t>
  </si>
  <si>
    <t>589/1724</t>
  </si>
  <si>
    <t>903/1724</t>
  </si>
  <si>
    <t>838/1724</t>
  </si>
  <si>
    <t>1209/1724</t>
  </si>
  <si>
    <t>1157/1724</t>
  </si>
  <si>
    <t>899/1724</t>
  </si>
  <si>
    <t>658/1724</t>
  </si>
  <si>
    <t>779/1724</t>
  </si>
  <si>
    <t>607/1724</t>
  </si>
  <si>
    <t>444/1724</t>
  </si>
  <si>
    <t>1106/1724</t>
  </si>
  <si>
    <t>907/1724</t>
  </si>
  <si>
    <t>424/1724</t>
  </si>
  <si>
    <t>793/1724</t>
  </si>
  <si>
    <t>478/1724</t>
  </si>
  <si>
    <t>728/1724</t>
  </si>
  <si>
    <t>880/1724</t>
  </si>
  <si>
    <t>672/1724</t>
  </si>
  <si>
    <t>422/1724</t>
  </si>
  <si>
    <t>794/1724</t>
  </si>
  <si>
    <t>748/1724</t>
  </si>
  <si>
    <t>493/1724</t>
  </si>
  <si>
    <t>723/1724</t>
  </si>
  <si>
    <t>892/1724</t>
  </si>
  <si>
    <t>937/1724</t>
  </si>
  <si>
    <t>1179/1724</t>
  </si>
  <si>
    <t>1012/1724</t>
  </si>
  <si>
    <t>915/1724</t>
  </si>
  <si>
    <t>964/1724</t>
  </si>
  <si>
    <t>837/1724</t>
  </si>
  <si>
    <t>1119/1724</t>
  </si>
  <si>
    <t>999/1724</t>
  </si>
  <si>
    <t>685/1724</t>
  </si>
  <si>
    <t>639/1724</t>
  </si>
  <si>
    <t>1066/1724</t>
  </si>
  <si>
    <t>882/1724</t>
  </si>
  <si>
    <t>429/1724</t>
  </si>
  <si>
    <t>441/1724</t>
  </si>
  <si>
    <t>1035/1724</t>
  </si>
  <si>
    <t>858/1724</t>
  </si>
  <si>
    <t>841/1724</t>
  </si>
  <si>
    <t>627/1724</t>
  </si>
  <si>
    <t>1254/1724</t>
  </si>
  <si>
    <t>1134/1724</t>
  </si>
  <si>
    <t>615/1724</t>
  </si>
  <si>
    <t>863/1724</t>
  </si>
  <si>
    <t>1145/1724</t>
  </si>
  <si>
    <t>879/1724</t>
  </si>
  <si>
    <t>573/1724</t>
  </si>
  <si>
    <t>480/1724</t>
  </si>
  <si>
    <t>801/1724</t>
  </si>
  <si>
    <t>751/1724</t>
  </si>
  <si>
    <t>815/1724</t>
  </si>
  <si>
    <t>549/1724</t>
  </si>
  <si>
    <t>761/1724</t>
  </si>
  <si>
    <t>585/1724</t>
  </si>
  <si>
    <t>1042/1724</t>
  </si>
  <si>
    <t>Sciences et Technologies de l'Industrie et du Développement Durable Système informatique et numérique</t>
  </si>
  <si>
    <t>436/1724</t>
  </si>
  <si>
    <t>Scientifique Informatique et Sciences du numérique</t>
  </si>
  <si>
    <t>Scientifique Mathématiques</t>
  </si>
  <si>
    <t>797/1724</t>
  </si>
  <si>
    <t>Scientifique Pas de spécialité (S.I)</t>
  </si>
  <si>
    <t>Scientifique Physique-chimie</t>
  </si>
  <si>
    <t>957/1724</t>
  </si>
  <si>
    <t>736/1724</t>
  </si>
  <si>
    <t>638/1724</t>
  </si>
  <si>
    <t>Scientifique Sciences de la vie et de la terre</t>
  </si>
  <si>
    <t>1010/1724</t>
  </si>
  <si>
    <t>479/1724</t>
  </si>
  <si>
    <t>1001/1724</t>
  </si>
  <si>
    <t>901/1724</t>
  </si>
  <si>
    <t>1080/1724</t>
  </si>
  <si>
    <t>Sciences de la vie et de la terre Scientifique Sciences de la vie et de la terre</t>
  </si>
  <si>
    <t>1069/1724</t>
  </si>
  <si>
    <t>447/1724</t>
  </si>
  <si>
    <t>1151/1724</t>
  </si>
  <si>
    <t>550/1724</t>
  </si>
  <si>
    <t>1131/1724</t>
  </si>
  <si>
    <t>500/1724</t>
  </si>
  <si>
    <t>940/1724</t>
  </si>
  <si>
    <t>1008/1724</t>
  </si>
  <si>
    <t>1049/1724</t>
  </si>
  <si>
    <t>1015/1724</t>
  </si>
  <si>
    <t>1056/1724</t>
  </si>
  <si>
    <t>854/1724</t>
  </si>
  <si>
    <t>971/1724</t>
  </si>
  <si>
    <t>586/1724</t>
  </si>
  <si>
    <t>495/1724</t>
  </si>
  <si>
    <t>853/1724</t>
  </si>
  <si>
    <t>881/1724</t>
  </si>
  <si>
    <t>848/1724</t>
  </si>
  <si>
    <t>435/1724</t>
  </si>
  <si>
    <t>691/1724</t>
  </si>
  <si>
    <t>484/1724</t>
  </si>
  <si>
    <t>456/1724</t>
  </si>
  <si>
    <t>700/1724</t>
  </si>
  <si>
    <t>731/1724</t>
  </si>
  <si>
    <t>611/1724</t>
  </si>
  <si>
    <t>1206/1724</t>
  </si>
  <si>
    <t>795/1724</t>
  </si>
  <si>
    <t>1070/1724</t>
  </si>
  <si>
    <t>811/1724</t>
  </si>
  <si>
    <t>654/1724</t>
  </si>
  <si>
    <t>1146/1724</t>
  </si>
  <si>
    <t>534/1724</t>
  </si>
  <si>
    <t>FI : rang moyen des "limite"</t>
  </si>
  <si>
    <t>Pris GEN</t>
  </si>
  <si>
    <t>Candidat GEN</t>
  </si>
  <si>
    <t>Candidat TECH</t>
  </si>
  <si>
    <t>Pris TECH</t>
  </si>
  <si>
    <t>Nb candidats bacs généraux</t>
  </si>
  <si>
    <t>Nb admis bacs généraux</t>
  </si>
  <si>
    <t>Bac GEN</t>
  </si>
  <si>
    <t>Candidats AUTRES</t>
  </si>
  <si>
    <t>Pris AUTRES</t>
  </si>
  <si>
    <t>Bac TECH</t>
  </si>
  <si>
    <t>Nb candidats bacs technos</t>
  </si>
  <si>
    <t>Nb candidats autres</t>
  </si>
  <si>
    <t>Nb admis bacs technos</t>
  </si>
  <si>
    <t>Nb admis autres</t>
  </si>
  <si>
    <t>Taux candidats technos/gen</t>
  </si>
  <si>
    <t>Taux admis technos/gen</t>
  </si>
  <si>
    <t>Nb candidats S</t>
  </si>
  <si>
    <t>Nb admis S</t>
  </si>
  <si>
    <t>STI</t>
  </si>
  <si>
    <t>Candidat STI</t>
  </si>
  <si>
    <t>Candidat S</t>
  </si>
  <si>
    <t>Pris STI</t>
  </si>
  <si>
    <t>Pris S</t>
  </si>
  <si>
    <t>Nb candidats STI2D SIN</t>
  </si>
  <si>
    <t>Nb admis STI2D SIN</t>
  </si>
  <si>
    <t>Taux candidats STI/S</t>
  </si>
  <si>
    <t>Taux admis STI/S</t>
  </si>
  <si>
    <t>OLD</t>
  </si>
  <si>
    <t>603/1724</t>
  </si>
  <si>
    <t>673/1724</t>
  </si>
  <si>
    <t>1219/1724</t>
  </si>
  <si>
    <t>845/1724</t>
  </si>
  <si>
    <t>1144/1724</t>
  </si>
  <si>
    <t>1141/1724</t>
  </si>
  <si>
    <t>904/1724</t>
  </si>
  <si>
    <t>757/1724</t>
  </si>
  <si>
    <t>926/1724</t>
  </si>
  <si>
    <t>804/1724</t>
  </si>
  <si>
    <t>910/1724</t>
  </si>
  <si>
    <t>1038/1724</t>
  </si>
  <si>
    <t>978/1724</t>
  </si>
  <si>
    <t>875/1724</t>
  </si>
  <si>
    <t>505/1724</t>
  </si>
  <si>
    <t>749/1724</t>
  </si>
  <si>
    <t>446/1724</t>
  </si>
  <si>
    <t>1138/1724</t>
  </si>
  <si>
    <t>1172/1724</t>
  </si>
  <si>
    <t>824/1724</t>
  </si>
  <si>
    <t>771/1724</t>
  </si>
  <si>
    <t>1126/1724</t>
  </si>
  <si>
    <t>1093/1724</t>
  </si>
  <si>
    <t>656/1724</t>
  </si>
  <si>
    <t>647/1724</t>
  </si>
  <si>
    <t>965/1724</t>
  </si>
  <si>
    <t>766/1724</t>
  </si>
  <si>
    <t>715/1724</t>
  </si>
  <si>
    <t>548/1724</t>
  </si>
  <si>
    <t>690/1724</t>
  </si>
  <si>
    <t>889/1724</t>
  </si>
  <si>
    <t>1236/1724</t>
  </si>
  <si>
    <t>1229/1724</t>
  </si>
  <si>
    <t>954/1724</t>
  </si>
  <si>
    <t>1137/1724</t>
  </si>
  <si>
    <t>641/1724</t>
  </si>
  <si>
    <t>592/1724</t>
  </si>
  <si>
    <t>885/1724</t>
  </si>
  <si>
    <t>1011/1724</t>
  </si>
  <si>
    <t>694/1724</t>
  </si>
  <si>
    <t>661/1724</t>
  </si>
  <si>
    <t>616/1724</t>
  </si>
  <si>
    <t>Classement après auditions</t>
  </si>
  <si>
    <t>EVAL1</t>
  </si>
  <si>
    <t>EVAL2</t>
  </si>
  <si>
    <t>EVAL3</t>
  </si>
  <si>
    <t>EVAL4</t>
  </si>
  <si>
    <t>EVAL5</t>
  </si>
  <si>
    <t>EVAL6</t>
  </si>
  <si>
    <t>EVAL7</t>
  </si>
  <si>
    <t>EVAL8</t>
  </si>
  <si>
    <t>EVAL9</t>
  </si>
  <si>
    <t>EVAL10</t>
  </si>
  <si>
    <t>EVAL11</t>
  </si>
  <si>
    <t>EVAL12</t>
  </si>
  <si>
    <t>EVAL13</t>
  </si>
  <si>
    <t>EVAL14</t>
  </si>
  <si>
    <t>EVAL15</t>
  </si>
  <si>
    <t>EVAL16</t>
  </si>
  <si>
    <t>EVAL17</t>
  </si>
  <si>
    <t>EVAL18</t>
  </si>
  <si>
    <t>EVAL19</t>
  </si>
  <si>
    <t>EVALN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</si>
</sst>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dd/mm/yy"/>
    <numFmt numFmtId="165" formatCode="0.0"/>
    <numFmt numFmtId="166" formatCode="0.0%"/>
  </numFmts>
  <fonts count="41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charset val="134"/>
      <scheme val="minor"/>
    </font>
    <font>
      <sz val="8"/>
      <color indexed="8"/>
      <name val="Arial"/>
    </font>
    <font>
      <b/>
      <sz val="10"/>
      <name val="Arial"/>
    </font>
    <font>
      <u/>
      <sz val="12"/>
      <color theme="10"/>
      <name val="Calibri"/>
      <family val="2"/>
      <charset val="134"/>
      <scheme val="minor"/>
    </font>
    <font>
      <u/>
      <sz val="12"/>
      <color theme="11"/>
      <name val="Calibri"/>
      <family val="2"/>
      <charset val="134"/>
      <scheme val="minor"/>
    </font>
    <font>
      <sz val="12"/>
      <color theme="0" tint="-0.499984740745262"/>
      <name val="Calibri"/>
      <scheme val="minor"/>
    </font>
    <font>
      <b/>
      <sz val="12"/>
      <color theme="0" tint="-0.499984740745262"/>
      <name val="Calibri"/>
      <scheme val="minor"/>
    </font>
    <font>
      <b/>
      <sz val="12"/>
      <color theme="8" tint="-0.249977111117893"/>
      <name val="Calibri"/>
      <scheme val="minor"/>
    </font>
    <font>
      <sz val="12"/>
      <color theme="8" tint="-0.249977111117893"/>
      <name val="Calibri"/>
      <scheme val="minor"/>
    </font>
    <font>
      <sz val="12"/>
      <color rgb="FF000000"/>
      <name val="Calibri"/>
      <family val="2"/>
      <scheme val="minor"/>
    </font>
    <font>
      <b/>
      <sz val="12"/>
      <color theme="0"/>
      <name val="Calibri"/>
      <family val="2"/>
      <charset val="134"/>
      <scheme val="minor"/>
    </font>
    <font>
      <b/>
      <sz val="12"/>
      <color theme="0" tint="-0.249977111117893"/>
      <name val="Calibri"/>
      <scheme val="minor"/>
    </font>
    <font>
      <sz val="12"/>
      <color theme="0" tint="-0.249977111117893"/>
      <name val="Calibri"/>
      <scheme val="minor"/>
    </font>
    <font>
      <sz val="12"/>
      <name val="Calibri"/>
      <scheme val="minor"/>
    </font>
    <font>
      <sz val="12"/>
      <name val="Calibri"/>
    </font>
    <font>
      <sz val="12"/>
      <color rgb="FF000000"/>
      <name val="Calibri"/>
      <family val="2"/>
    </font>
    <font>
      <i/>
      <sz val="12"/>
      <color theme="1"/>
      <name val="Calibri"/>
      <scheme val="minor"/>
    </font>
    <font>
      <b/>
      <i/>
      <sz val="12"/>
      <color theme="0"/>
      <name val="Calibri"/>
      <scheme val="minor"/>
    </font>
    <font>
      <b/>
      <sz val="8"/>
      <color indexed="8"/>
      <name val="Arial"/>
    </font>
    <font>
      <b/>
      <sz val="12"/>
      <color theme="2" tint="-0.499984740745262"/>
      <name val="Calibri"/>
      <scheme val="minor"/>
    </font>
    <font>
      <sz val="12"/>
      <color theme="2" tint="-0.499984740745262"/>
      <name val="Calibri"/>
      <scheme val="minor"/>
    </font>
    <font>
      <b/>
      <sz val="12"/>
      <name val="Calibri"/>
      <scheme val="minor"/>
    </font>
    <font>
      <b/>
      <sz val="12"/>
      <color indexed="9"/>
      <name val="Calibri"/>
      <scheme val="minor"/>
    </font>
    <font>
      <b/>
      <sz val="12"/>
      <color indexed="8"/>
      <name val="Calibri"/>
      <scheme val="minor"/>
    </font>
    <font>
      <i/>
      <sz val="12"/>
      <name val="Calibri"/>
      <scheme val="minor"/>
    </font>
    <font>
      <sz val="12"/>
      <color rgb="FFBFBFBF"/>
      <name val="Calibri"/>
      <scheme val="minor"/>
    </font>
    <font>
      <sz val="12"/>
      <color theme="0" tint="-0.249977111117893"/>
      <name val="Calibri"/>
    </font>
    <font>
      <i/>
      <sz val="12"/>
      <color theme="0" tint="-0.249977111117893"/>
      <name val="Calibri"/>
    </font>
    <font>
      <b/>
      <sz val="12"/>
      <color theme="0" tint="-0.249977111117893"/>
      <name val="Calibri"/>
    </font>
    <font>
      <sz val="12"/>
      <color theme="0"/>
      <name val="Calibri"/>
      <family val="2"/>
      <charset val="134"/>
      <scheme val="minor"/>
    </font>
    <font>
      <sz val="12"/>
      <color rgb="FFBFBFBF"/>
      <name val="Calibri"/>
      <family val="2"/>
      <charset val="1"/>
    </font>
    <font>
      <sz val="12"/>
      <color rgb="FFFF0000"/>
      <name val="Calibri"/>
    </font>
    <font>
      <sz val="12"/>
      <color indexed="8"/>
      <name val="Calibri"/>
      <family val="2"/>
    </font>
    <font>
      <sz val="12"/>
      <color indexed="12"/>
      <name val="Calibri"/>
      <family val="2"/>
    </font>
    <font>
      <sz val="12"/>
      <color indexed="22"/>
      <name val="Calibri"/>
      <family val="2"/>
    </font>
    <font>
      <b/>
      <sz val="12"/>
      <color theme="0" tint="-0.14999847407452621"/>
      <name val="Calibri"/>
      <scheme val="minor"/>
    </font>
    <font>
      <sz val="12"/>
      <color theme="0" tint="-0.14999847407452621"/>
      <name val="Calibri"/>
      <scheme val="minor"/>
    </font>
    <font>
      <b/>
      <sz val="12"/>
      <color theme="0" tint="-0.34998626667073579"/>
      <name val="Calibri"/>
      <scheme val="minor"/>
    </font>
    <font>
      <sz val="12"/>
      <color theme="0" tint="-0.34998626667073579"/>
      <name val="Calibri"/>
      <scheme val="minor"/>
    </font>
    <font>
      <sz val="12"/>
      <color theme="1"/>
      <name val="Helvetica"/>
    </font>
  </fonts>
  <fills count="19">
    <fill>
      <patternFill patternType="none"/>
    </fill>
    <fill>
      <patternFill patternType="gray125"/>
    </fill>
    <fill>
      <patternFill patternType="solid">
        <fgColor indexed="2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2F2F2"/>
        <bgColor rgb="FFFFFFFF"/>
      </patternFill>
    </fill>
    <fill>
      <patternFill patternType="solid">
        <fgColor rgb="FF808080"/>
        <bgColor rgb="FF969696"/>
      </patternFill>
    </fill>
    <fill>
      <patternFill patternType="solid">
        <fgColor rgb="FF7F7F7F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9966"/>
        <bgColor rgb="FFFF99CC"/>
      </patternFill>
    </fill>
    <fill>
      <patternFill patternType="solid">
        <fgColor rgb="FF94BD5E"/>
        <bgColor rgb="FF969696"/>
      </patternFill>
    </fill>
    <fill>
      <patternFill patternType="solid">
        <fgColor rgb="FFFF0000"/>
        <bgColor rgb="FF993300"/>
      </patternFill>
    </fill>
    <fill>
      <patternFill patternType="solid">
        <fgColor rgb="FFFFCC99"/>
        <bgColor rgb="FFBFBFBF"/>
      </patternFill>
    </fill>
    <fill>
      <patternFill patternType="solid">
        <fgColor indexed="13"/>
        <bgColor indexed="64"/>
      </patternFill>
    </fill>
    <fill>
      <patternFill patternType="solid">
        <fgColor rgb="FF808000"/>
        <bgColor rgb="FF808080"/>
      </patternFill>
    </fill>
    <fill>
      <patternFill patternType="solid">
        <fgColor indexed="26"/>
        <bgColor indexed="9"/>
      </patternFill>
    </fill>
    <fill>
      <patternFill patternType="solid">
        <fgColor indexed="23"/>
        <bgColor indexed="55"/>
      </patternFill>
    </fill>
  </fills>
  <borders count="10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/>
      <top style="thin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/>
      <bottom style="thin">
        <color rgb="FF000000"/>
      </bottom>
      <diagonal/>
    </border>
  </borders>
  <cellStyleXfs count="209">
    <xf numFmtId="0" fontId="0" fillId="0" borderId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16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33" fillId="0" borderId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5" fillId="0" borderId="0" applyNumberFormat="0" applyFill="0" applyBorder="0" applyAlignment="0" applyProtection="0"/>
  </cellStyleXfs>
  <cellXfs count="150">
    <xf numFmtId="0" fontId="0" fillId="0" borderId="0" xfId="0"/>
    <xf numFmtId="0" fontId="2" fillId="0" borderId="0" xfId="0" applyFont="1" applyAlignment="1">
      <alignment horizontal="right"/>
    </xf>
    <xf numFmtId="0" fontId="2" fillId="0" borderId="0" xfId="0" applyFont="1" applyAlignment="1">
      <alignment wrapText="1"/>
    </xf>
    <xf numFmtId="0" fontId="2" fillId="2" borderId="1" xfId="0" applyFont="1" applyFill="1" applyBorder="1" applyAlignment="1">
      <alignment horizontal="center" vertical="center"/>
    </xf>
    <xf numFmtId="0" fontId="3" fillId="0" borderId="2" xfId="0" applyFont="1" applyBorder="1"/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Font="1"/>
    <xf numFmtId="0" fontId="0" fillId="0" borderId="3" xfId="0" applyBorder="1"/>
    <xf numFmtId="0" fontId="0" fillId="0" borderId="3" xfId="0" applyFont="1" applyBorder="1" applyAlignment="1">
      <alignment horizontal="left"/>
    </xf>
    <xf numFmtId="0" fontId="1" fillId="0" borderId="3" xfId="0" applyFont="1" applyBorder="1" applyAlignment="1">
      <alignment horizontal="center"/>
    </xf>
    <xf numFmtId="0" fontId="6" fillId="0" borderId="3" xfId="0" applyFont="1" applyBorder="1" applyAlignment="1">
      <alignment horizontal="left"/>
    </xf>
    <xf numFmtId="0" fontId="6" fillId="0" borderId="3" xfId="0" applyFont="1" applyBorder="1"/>
    <xf numFmtId="0" fontId="7" fillId="0" borderId="0" xfId="0" applyFont="1"/>
    <xf numFmtId="0" fontId="6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7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0" fillId="0" borderId="4" xfId="0" applyBorder="1"/>
    <xf numFmtId="0" fontId="1" fillId="0" borderId="5" xfId="0" applyFont="1" applyBorder="1"/>
    <xf numFmtId="0" fontId="0" fillId="0" borderId="0" xfId="0" applyAlignment="1">
      <alignment horizontal="center"/>
    </xf>
    <xf numFmtId="0" fontId="0" fillId="0" borderId="0" xfId="0" applyBorder="1"/>
    <xf numFmtId="0" fontId="6" fillId="0" borderId="7" xfId="0" applyFont="1" applyFill="1" applyBorder="1"/>
    <xf numFmtId="0" fontId="12" fillId="0" borderId="0" xfId="0" applyFont="1" applyAlignment="1">
      <alignment horizontal="center"/>
    </xf>
    <xf numFmtId="0" fontId="13" fillId="0" borderId="0" xfId="0" applyFont="1"/>
    <xf numFmtId="0" fontId="13" fillId="0" borderId="7" xfId="0" applyFont="1" applyFill="1" applyBorder="1"/>
    <xf numFmtId="0" fontId="0" fillId="0" borderId="0" xfId="0" applyFont="1" applyBorder="1"/>
    <xf numFmtId="0" fontId="3" fillId="0" borderId="0" xfId="0" applyFont="1" applyBorder="1" applyAlignment="1"/>
    <xf numFmtId="0" fontId="0" fillId="3" borderId="0" xfId="0" applyFill="1"/>
    <xf numFmtId="0" fontId="1" fillId="3" borderId="3" xfId="0" applyFont="1" applyFill="1" applyBorder="1" applyAlignment="1">
      <alignment horizontal="center"/>
    </xf>
    <xf numFmtId="0" fontId="0" fillId="3" borderId="3" xfId="0" applyFill="1" applyBorder="1"/>
    <xf numFmtId="0" fontId="14" fillId="4" borderId="3" xfId="0" applyFont="1" applyFill="1" applyBorder="1"/>
    <xf numFmtId="0" fontId="0" fillId="0" borderId="3" xfId="0" applyBorder="1" applyAlignment="1">
      <alignment horizontal="left"/>
    </xf>
    <xf numFmtId="0" fontId="0" fillId="0" borderId="3" xfId="0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5" fillId="6" borderId="3" xfId="0" applyFont="1" applyFill="1" applyBorder="1"/>
    <xf numFmtId="0" fontId="0" fillId="5" borderId="3" xfId="0" applyFill="1" applyBorder="1"/>
    <xf numFmtId="0" fontId="0" fillId="5" borderId="0" xfId="0" applyFill="1"/>
    <xf numFmtId="0" fontId="11" fillId="5" borderId="3" xfId="0" applyFont="1" applyFill="1" applyBorder="1"/>
    <xf numFmtId="0" fontId="17" fillId="0" borderId="0" xfId="0" applyFont="1"/>
    <xf numFmtId="0" fontId="17" fillId="0" borderId="0" xfId="0" applyFont="1" applyAlignment="1"/>
    <xf numFmtId="0" fontId="17" fillId="0" borderId="0" xfId="0" applyFont="1" applyAlignment="1">
      <alignment horizontal="center"/>
    </xf>
    <xf numFmtId="0" fontId="1" fillId="0" borderId="3" xfId="0" applyFont="1" applyBorder="1" applyAlignment="1">
      <alignment horizontal="left"/>
    </xf>
    <xf numFmtId="0" fontId="18" fillId="5" borderId="3" xfId="0" applyFont="1" applyFill="1" applyBorder="1"/>
    <xf numFmtId="0" fontId="17" fillId="0" borderId="3" xfId="0" applyFont="1" applyBorder="1" applyAlignment="1">
      <alignment horizontal="center"/>
    </xf>
    <xf numFmtId="0" fontId="17" fillId="0" borderId="3" xfId="0" applyFont="1" applyBorder="1" applyAlignment="1">
      <alignment horizontal="left"/>
    </xf>
    <xf numFmtId="0" fontId="17" fillId="5" borderId="3" xfId="0" applyFont="1" applyFill="1" applyBorder="1"/>
    <xf numFmtId="0" fontId="19" fillId="0" borderId="0" xfId="0" applyFont="1" applyAlignment="1">
      <alignment wrapText="1"/>
    </xf>
    <xf numFmtId="0" fontId="19" fillId="0" borderId="0" xfId="0" applyFont="1" applyAlignment="1">
      <alignment horizontal="right"/>
    </xf>
    <xf numFmtId="0" fontId="0" fillId="8" borderId="3" xfId="0" applyFont="1" applyFill="1" applyBorder="1" applyAlignment="1">
      <alignment vertical="center"/>
    </xf>
    <xf numFmtId="0" fontId="0" fillId="0" borderId="3" xfId="0" applyFont="1" applyBorder="1" applyAlignment="1">
      <alignment horizontal="left" vertical="center"/>
    </xf>
    <xf numFmtId="0" fontId="0" fillId="11" borderId="3" xfId="0" applyFont="1" applyFill="1" applyBorder="1" applyAlignment="1">
      <alignment horizontal="center" vertical="center"/>
    </xf>
    <xf numFmtId="0" fontId="0" fillId="12" borderId="3" xfId="0" applyFont="1" applyFill="1" applyBorder="1" applyAlignment="1">
      <alignment horizontal="center" vertical="center"/>
    </xf>
    <xf numFmtId="0" fontId="0" fillId="13" borderId="3" xfId="0" applyFont="1" applyFill="1" applyBorder="1" applyAlignment="1">
      <alignment horizontal="left" vertical="center"/>
    </xf>
    <xf numFmtId="0" fontId="0" fillId="14" borderId="3" xfId="0" applyFont="1" applyFill="1" applyBorder="1" applyAlignment="1">
      <alignment horizontal="left" vertical="center"/>
    </xf>
    <xf numFmtId="0" fontId="12" fillId="0" borderId="0" xfId="0" applyFont="1"/>
    <xf numFmtId="0" fontId="20" fillId="0" borderId="0" xfId="0" applyFont="1" applyAlignment="1">
      <alignment horizontal="center"/>
    </xf>
    <xf numFmtId="0" fontId="20" fillId="0" borderId="0" xfId="0" applyFont="1"/>
    <xf numFmtId="0" fontId="21" fillId="0" borderId="0" xfId="0" applyFont="1"/>
    <xf numFmtId="0" fontId="22" fillId="0" borderId="0" xfId="0" applyFont="1" applyAlignment="1">
      <alignment horizontal="center"/>
    </xf>
    <xf numFmtId="0" fontId="14" fillId="0" borderId="0" xfId="0" applyFont="1"/>
    <xf numFmtId="165" fontId="20" fillId="0" borderId="0" xfId="0" applyNumberFormat="1" applyFont="1"/>
    <xf numFmtId="165" fontId="21" fillId="0" borderId="0" xfId="0" applyNumberFormat="1" applyFont="1"/>
    <xf numFmtId="0" fontId="23" fillId="5" borderId="3" xfId="0" applyFont="1" applyFill="1" applyBorder="1" applyAlignment="1">
      <alignment horizontal="center"/>
    </xf>
    <xf numFmtId="0" fontId="11" fillId="5" borderId="3" xfId="0" applyFont="1" applyFill="1" applyBorder="1" applyAlignment="1">
      <alignment horizontal="center"/>
    </xf>
    <xf numFmtId="0" fontId="24" fillId="5" borderId="3" xfId="0" applyFont="1" applyFill="1" applyBorder="1" applyAlignment="1">
      <alignment horizontal="center"/>
    </xf>
    <xf numFmtId="0" fontId="25" fillId="6" borderId="3" xfId="0" applyFont="1" applyFill="1" applyBorder="1"/>
    <xf numFmtId="0" fontId="14" fillId="6" borderId="3" xfId="0" applyFont="1" applyFill="1" applyBorder="1"/>
    <xf numFmtId="0" fontId="0" fillId="0" borderId="3" xfId="0" applyFont="1" applyBorder="1" applyAlignment="1">
      <alignment horizontal="center"/>
    </xf>
    <xf numFmtId="0" fontId="22" fillId="6" borderId="3" xfId="0" applyFont="1" applyFill="1" applyBorder="1"/>
    <xf numFmtId="0" fontId="26" fillId="0" borderId="0" xfId="143" applyFont="1"/>
    <xf numFmtId="0" fontId="10" fillId="10" borderId="3" xfId="0" applyFont="1" applyFill="1" applyBorder="1"/>
    <xf numFmtId="0" fontId="10" fillId="0" borderId="3" xfId="0" applyFont="1" applyBorder="1" applyAlignment="1">
      <alignment horizontal="center"/>
    </xf>
    <xf numFmtId="0" fontId="10" fillId="0" borderId="3" xfId="0" applyFont="1" applyBorder="1" applyAlignment="1">
      <alignment horizontal="left"/>
    </xf>
    <xf numFmtId="0" fontId="26" fillId="0" borderId="0" xfId="0" applyFont="1"/>
    <xf numFmtId="0" fontId="0" fillId="0" borderId="3" xfId="0" applyFont="1" applyBorder="1" applyAlignment="1">
      <alignment wrapText="1"/>
    </xf>
    <xf numFmtId="0" fontId="0" fillId="3" borderId="3" xfId="0" applyFont="1" applyFill="1" applyBorder="1"/>
    <xf numFmtId="0" fontId="14" fillId="7" borderId="3" xfId="0" applyFont="1" applyFill="1" applyBorder="1" applyAlignment="1">
      <alignment vertical="center"/>
    </xf>
    <xf numFmtId="0" fontId="0" fillId="0" borderId="3" xfId="0" applyFont="1" applyBorder="1" applyAlignment="1">
      <alignment horizontal="center" vertical="center"/>
    </xf>
    <xf numFmtId="0" fontId="17" fillId="0" borderId="3" xfId="0" applyFont="1" applyBorder="1"/>
    <xf numFmtId="0" fontId="0" fillId="5" borderId="3" xfId="0" applyFont="1" applyFill="1" applyBorder="1"/>
    <xf numFmtId="0" fontId="1" fillId="5" borderId="3" xfId="0" applyFont="1" applyFill="1" applyBorder="1"/>
    <xf numFmtId="0" fontId="14" fillId="7" borderId="3" xfId="143" applyFont="1" applyFill="1" applyBorder="1"/>
    <xf numFmtId="0" fontId="10" fillId="0" borderId="3" xfId="143" applyFont="1" applyBorder="1" applyAlignment="1">
      <alignment horizontal="center"/>
    </xf>
    <xf numFmtId="0" fontId="10" fillId="0" borderId="3" xfId="143" applyFont="1" applyBorder="1" applyAlignment="1">
      <alignment horizontal="left"/>
    </xf>
    <xf numFmtId="0" fontId="10" fillId="8" borderId="3" xfId="143" applyFont="1" applyFill="1" applyBorder="1"/>
    <xf numFmtId="0" fontId="10" fillId="9" borderId="3" xfId="0" applyFont="1" applyFill="1" applyBorder="1"/>
    <xf numFmtId="0" fontId="14" fillId="7" borderId="3" xfId="0" applyFont="1" applyFill="1" applyBorder="1"/>
    <xf numFmtId="0" fontId="10" fillId="8" borderId="3" xfId="0" applyFont="1" applyFill="1" applyBorder="1"/>
    <xf numFmtId="164" fontId="10" fillId="0" borderId="3" xfId="0" applyNumberFormat="1" applyFont="1" applyBorder="1" applyAlignment="1">
      <alignment horizontal="left"/>
    </xf>
    <xf numFmtId="0" fontId="0" fillId="0" borderId="3" xfId="0" applyFont="1" applyBorder="1"/>
    <xf numFmtId="0" fontId="0" fillId="8" borderId="3" xfId="0" applyFont="1" applyFill="1" applyBorder="1"/>
    <xf numFmtId="0" fontId="11" fillId="0" borderId="3" xfId="0" applyFont="1" applyBorder="1"/>
    <xf numFmtId="0" fontId="0" fillId="0" borderId="3" xfId="0" applyFill="1" applyBorder="1" applyAlignment="1">
      <alignment horizontal="center"/>
    </xf>
    <xf numFmtId="0" fontId="15" fillId="15" borderId="3" xfId="0" applyFont="1" applyFill="1" applyBorder="1"/>
    <xf numFmtId="0" fontId="0" fillId="15" borderId="3" xfId="0" applyFill="1" applyBorder="1"/>
    <xf numFmtId="0" fontId="0" fillId="15" borderId="3" xfId="0" applyFill="1" applyBorder="1" applyAlignment="1">
      <alignment horizontal="center"/>
    </xf>
    <xf numFmtId="0" fontId="0" fillId="15" borderId="3" xfId="0" applyFill="1" applyBorder="1" applyAlignment="1">
      <alignment horizontal="left"/>
    </xf>
    <xf numFmtId="0" fontId="0" fillId="15" borderId="0" xfId="0" applyFill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27" fillId="0" borderId="0" xfId="143" applyFont="1"/>
    <xf numFmtId="0" fontId="27" fillId="0" borderId="0" xfId="0" applyFont="1" applyAlignment="1">
      <alignment vertical="center"/>
    </xf>
    <xf numFmtId="0" fontId="29" fillId="0" borderId="0" xfId="0" applyFont="1" applyAlignment="1">
      <alignment horizontal="center"/>
    </xf>
    <xf numFmtId="0" fontId="27" fillId="15" borderId="0" xfId="0" applyFont="1" applyFill="1"/>
    <xf numFmtId="0" fontId="15" fillId="7" borderId="3" xfId="0" applyFont="1" applyFill="1" applyBorder="1"/>
    <xf numFmtId="0" fontId="0" fillId="8" borderId="0" xfId="0" applyFill="1"/>
    <xf numFmtId="0" fontId="31" fillId="0" borderId="0" xfId="0" applyFont="1"/>
    <xf numFmtId="0" fontId="15" fillId="16" borderId="3" xfId="0" applyFont="1" applyFill="1" applyBorder="1"/>
    <xf numFmtId="0" fontId="0" fillId="16" borderId="3" xfId="0" applyFont="1" applyFill="1" applyBorder="1"/>
    <xf numFmtId="0" fontId="0" fillId="16" borderId="3" xfId="0" applyFill="1" applyBorder="1" applyAlignment="1">
      <alignment horizontal="center"/>
    </xf>
    <xf numFmtId="0" fontId="0" fillId="16" borderId="3" xfId="0" applyFill="1" applyBorder="1" applyAlignment="1">
      <alignment horizontal="left"/>
    </xf>
    <xf numFmtId="0" fontId="0" fillId="16" borderId="0" xfId="0" applyFill="1"/>
    <xf numFmtId="0" fontId="31" fillId="16" borderId="0" xfId="0" applyFont="1" applyFill="1"/>
    <xf numFmtId="0" fontId="15" fillId="7" borderId="8" xfId="0" applyFont="1" applyFill="1" applyBorder="1"/>
    <xf numFmtId="0" fontId="0" fillId="8" borderId="8" xfId="0" applyFont="1" applyFill="1" applyBorder="1"/>
    <xf numFmtId="0" fontId="0" fillId="0" borderId="8" xfId="0" applyBorder="1" applyAlignment="1">
      <alignment horizontal="center"/>
    </xf>
    <xf numFmtId="0" fontId="0" fillId="0" borderId="8" xfId="0" applyFont="1" applyBorder="1" applyAlignment="1">
      <alignment horizontal="left"/>
    </xf>
    <xf numFmtId="0" fontId="32" fillId="7" borderId="8" xfId="0" applyFont="1" applyFill="1" applyBorder="1"/>
    <xf numFmtId="0" fontId="32" fillId="8" borderId="8" xfId="0" applyFont="1" applyFill="1" applyBorder="1"/>
    <xf numFmtId="0" fontId="32" fillId="0" borderId="8" xfId="0" applyFont="1" applyBorder="1" applyAlignment="1">
      <alignment horizontal="center"/>
    </xf>
    <xf numFmtId="0" fontId="32" fillId="0" borderId="8" xfId="0" applyFont="1" applyBorder="1" applyAlignment="1">
      <alignment horizontal="left"/>
    </xf>
    <xf numFmtId="0" fontId="32" fillId="8" borderId="0" xfId="0" applyFont="1" applyFill="1"/>
    <xf numFmtId="0" fontId="32" fillId="0" borderId="0" xfId="0" applyFont="1"/>
    <xf numFmtId="0" fontId="15" fillId="17" borderId="1" xfId="156" applyFont="1" applyFill="1" applyBorder="1"/>
    <xf numFmtId="0" fontId="33" fillId="18" borderId="1" xfId="156" applyFont="1" applyFill="1" applyBorder="1"/>
    <xf numFmtId="0" fontId="33" fillId="0" borderId="1" xfId="156" applyBorder="1" applyAlignment="1">
      <alignment horizontal="center"/>
    </xf>
    <xf numFmtId="0" fontId="34" fillId="0" borderId="1" xfId="156" applyFont="1" applyBorder="1" applyAlignment="1">
      <alignment horizontal="center"/>
    </xf>
    <xf numFmtId="0" fontId="33" fillId="0" borderId="1" xfId="156" applyFont="1" applyBorder="1" applyAlignment="1">
      <alignment horizontal="left"/>
    </xf>
    <xf numFmtId="0" fontId="33" fillId="18" borderId="0" xfId="156" applyFill="1"/>
    <xf numFmtId="0" fontId="35" fillId="0" borderId="0" xfId="156" applyFont="1"/>
    <xf numFmtId="0" fontId="36" fillId="0" borderId="0" xfId="0" applyFont="1" applyAlignment="1">
      <alignment horizontal="center"/>
    </xf>
    <xf numFmtId="0" fontId="37" fillId="0" borderId="0" xfId="0" applyFont="1"/>
    <xf numFmtId="0" fontId="38" fillId="0" borderId="0" xfId="0" applyFont="1" applyAlignment="1">
      <alignment horizontal="center"/>
    </xf>
    <xf numFmtId="0" fontId="39" fillId="0" borderId="0" xfId="0" applyFont="1"/>
    <xf numFmtId="0" fontId="12" fillId="0" borderId="0" xfId="0" applyFont="1" applyBorder="1" applyAlignment="1">
      <alignment horizontal="center"/>
    </xf>
    <xf numFmtId="0" fontId="13" fillId="0" borderId="0" xfId="0" applyFont="1" applyBorder="1"/>
    <xf numFmtId="166" fontId="0" fillId="0" borderId="0" xfId="0" applyNumberFormat="1"/>
    <xf numFmtId="166" fontId="17" fillId="0" borderId="0" xfId="0" applyNumberFormat="1" applyFont="1"/>
    <xf numFmtId="0" fontId="40" fillId="0" borderId="0" xfId="0" applyFont="1"/>
    <xf numFmtId="0" fontId="0" fillId="0" borderId="6" xfId="0" applyFill="1" applyBorder="1" applyAlignment="1">
      <alignment horizontal="left"/>
    </xf>
    <xf numFmtId="0" fontId="30" fillId="5" borderId="3" xfId="0" applyFont="1" applyFill="1" applyBorder="1"/>
    <xf numFmtId="0" fontId="3" fillId="0" borderId="9" xfId="0" applyFont="1" applyBorder="1"/>
    <xf numFmtId="0" fontId="0" fillId="0" borderId="6" xfId="0" applyBorder="1" applyAlignment="1">
      <alignment horizontal="center" vertical="center"/>
    </xf>
    <xf numFmtId="0" fontId="17" fillId="0" borderId="0" xfId="0" applyFont="1" applyAlignment="1">
      <alignment horizontal="center"/>
    </xf>
    <xf numFmtId="0" fontId="1" fillId="0" borderId="3" xfId="0" applyFont="1" applyBorder="1" applyAlignment="1">
      <alignment horizontal="center"/>
    </xf>
    <xf numFmtId="14" fontId="0" fillId="0" borderId="0" xfId="0" applyNumberFormat="1"/>
  </cellXfs>
  <cellStyles count="209">
    <cellStyle name="Excel Built-in Normal" xfId="156"/>
    <cellStyle name="Lien hypertexte" xfId="1" builtinId="8" hidden="1"/>
    <cellStyle name="Lien hypertexte" xfId="3" builtinId="8" hidden="1"/>
    <cellStyle name="Lien hypertexte" xfId="5" builtinId="8" hidden="1"/>
    <cellStyle name="Lien hypertexte" xfId="7" builtinId="8" hidden="1"/>
    <cellStyle name="Lien hypertexte" xfId="9" builtinId="8" hidden="1"/>
    <cellStyle name="Lien hypertexte" xfId="11" builtinId="8" hidden="1"/>
    <cellStyle name="Lien hypertexte" xfId="13" builtinId="8" hidden="1"/>
    <cellStyle name="Lien hypertexte" xfId="15" builtinId="8" hidden="1"/>
    <cellStyle name="Lien hypertexte" xfId="17" builtinId="8" hidden="1"/>
    <cellStyle name="Lien hypertexte" xfId="19" builtinId="8" hidden="1"/>
    <cellStyle name="Lien hypertexte" xfId="21" builtinId="8" hidden="1"/>
    <cellStyle name="Lien hypertexte" xfId="23" builtinId="8" hidden="1"/>
    <cellStyle name="Lien hypertexte" xfId="25" builtinId="8" hidden="1"/>
    <cellStyle name="Lien hypertexte" xfId="27" builtinId="8" hidden="1"/>
    <cellStyle name="Lien hypertexte" xfId="29" builtinId="8" hidden="1"/>
    <cellStyle name="Lien hypertexte" xfId="31" builtinId="8" hidden="1"/>
    <cellStyle name="Lien hypertexte" xfId="33" builtinId="8" hidden="1"/>
    <cellStyle name="Lien hypertexte" xfId="35" builtinId="8" hidden="1"/>
    <cellStyle name="Lien hypertexte" xfId="37" builtinId="8" hidden="1"/>
    <cellStyle name="Lien hypertexte" xfId="39" builtinId="8" hidden="1"/>
    <cellStyle name="Lien hypertexte" xfId="41" builtinId="8" hidden="1"/>
    <cellStyle name="Lien hypertexte" xfId="43" builtinId="8" hidden="1"/>
    <cellStyle name="Lien hypertexte" xfId="45" builtinId="8" hidden="1"/>
    <cellStyle name="Lien hypertexte" xfId="47" builtinId="8" hidden="1"/>
    <cellStyle name="Lien hypertexte" xfId="49" builtinId="8" hidden="1"/>
    <cellStyle name="Lien hypertexte" xfId="51" builtinId="8" hidden="1"/>
    <cellStyle name="Lien hypertexte" xfId="53" builtinId="8" hidden="1"/>
    <cellStyle name="Lien hypertexte" xfId="55" builtinId="8" hidden="1"/>
    <cellStyle name="Lien hypertexte" xfId="57" builtinId="8" hidden="1"/>
    <cellStyle name="Lien hypertexte" xfId="59" builtinId="8" hidden="1"/>
    <cellStyle name="Lien hypertexte" xfId="61" builtinId="8" hidden="1"/>
    <cellStyle name="Lien hypertexte" xfId="63" builtinId="8" hidden="1"/>
    <cellStyle name="Lien hypertexte" xfId="65" builtinId="8" hidden="1"/>
    <cellStyle name="Lien hypertexte" xfId="67" builtinId="8" hidden="1"/>
    <cellStyle name="Lien hypertexte" xfId="69" builtinId="8" hidden="1"/>
    <cellStyle name="Lien hypertexte" xfId="71" builtinId="8" hidden="1"/>
    <cellStyle name="Lien hypertexte" xfId="73" builtinId="8" hidden="1"/>
    <cellStyle name="Lien hypertexte" xfId="75" builtinId="8" hidden="1"/>
    <cellStyle name="Lien hypertexte" xfId="77" builtinId="8" hidden="1"/>
    <cellStyle name="Lien hypertexte" xfId="79" builtinId="8" hidden="1"/>
    <cellStyle name="Lien hypertexte" xfId="81" builtinId="8" hidden="1"/>
    <cellStyle name="Lien hypertexte" xfId="83" builtinId="8" hidden="1"/>
    <cellStyle name="Lien hypertexte" xfId="85" builtinId="8" hidden="1"/>
    <cellStyle name="Lien hypertexte" xfId="87" builtinId="8" hidden="1"/>
    <cellStyle name="Lien hypertexte" xfId="89" builtinId="8" hidden="1"/>
    <cellStyle name="Lien hypertexte" xfId="91" builtinId="8" hidden="1"/>
    <cellStyle name="Lien hypertexte" xfId="93" builtinId="8" hidden="1"/>
    <cellStyle name="Lien hypertexte" xfId="95" builtinId="8" hidden="1"/>
    <cellStyle name="Lien hypertexte" xfId="97" builtinId="8" hidden="1"/>
    <cellStyle name="Lien hypertexte" xfId="99" builtinId="8" hidden="1"/>
    <cellStyle name="Lien hypertexte" xfId="101" builtinId="8" hidden="1"/>
    <cellStyle name="Lien hypertexte" xfId="103" builtinId="8" hidden="1"/>
    <cellStyle name="Lien hypertexte" xfId="105" builtinId="8" hidden="1"/>
    <cellStyle name="Lien hypertexte" xfId="107" builtinId="8" hidden="1"/>
    <cellStyle name="Lien hypertexte" xfId="109" builtinId="8" hidden="1"/>
    <cellStyle name="Lien hypertexte" xfId="111" builtinId="8" hidden="1"/>
    <cellStyle name="Lien hypertexte" xfId="113" builtinId="8" hidden="1"/>
    <cellStyle name="Lien hypertexte" xfId="115" builtinId="8" hidden="1"/>
    <cellStyle name="Lien hypertexte" xfId="117" builtinId="8" hidden="1"/>
    <cellStyle name="Lien hypertexte" xfId="119" builtinId="8" hidden="1"/>
    <cellStyle name="Lien hypertexte" xfId="121" builtinId="8" hidden="1"/>
    <cellStyle name="Lien hypertexte" xfId="123" builtinId="8" hidden="1"/>
    <cellStyle name="Lien hypertexte" xfId="125" builtinId="8" hidden="1"/>
    <cellStyle name="Lien hypertexte" xfId="127" builtinId="8" hidden="1"/>
    <cellStyle name="Lien hypertexte" xfId="129" builtinId="8" hidden="1"/>
    <cellStyle name="Lien hypertexte" xfId="131" builtinId="8" hidden="1"/>
    <cellStyle name="Lien hypertexte" xfId="133" builtinId="8" hidden="1"/>
    <cellStyle name="Lien hypertexte" xfId="135" builtinId="8" hidden="1"/>
    <cellStyle name="Lien hypertexte" xfId="137" builtinId="8" hidden="1"/>
    <cellStyle name="Lien hypertexte" xfId="139" builtinId="8" hidden="1"/>
    <cellStyle name="Lien hypertexte" xfId="141" builtinId="8" hidden="1"/>
    <cellStyle name="Lien hypertexte" xfId="173" builtinId="8" hidden="1"/>
    <cellStyle name="Lien hypertexte" xfId="175" builtinId="8" hidden="1"/>
    <cellStyle name="Lien hypertexte" xfId="177" builtinId="8" hidden="1"/>
    <cellStyle name="Lien hypertexte" xfId="179" builtinId="8" hidden="1"/>
    <cellStyle name="Lien hypertexte" xfId="181" builtinId="8" hidden="1"/>
    <cellStyle name="Lien hypertexte" xfId="183" builtinId="8" hidden="1"/>
    <cellStyle name="Lien hypertexte" xfId="185" builtinId="8" hidden="1"/>
    <cellStyle name="Lien hypertexte" xfId="187" builtinId="8" hidden="1"/>
    <cellStyle name="Lien hypertexte" xfId="189" builtinId="8" hidden="1"/>
    <cellStyle name="Lien hypertexte" xfId="191" builtinId="8" hidden="1"/>
    <cellStyle name="Lien hypertexte" xfId="193" builtinId="8" hidden="1"/>
    <cellStyle name="Lien hypertexte" xfId="195" builtinId="8" hidden="1"/>
    <cellStyle name="Lien hypertexte" xfId="197" builtinId="8" hidden="1"/>
    <cellStyle name="Lien hypertexte" xfId="199" builtinId="8" hidden="1"/>
    <cellStyle name="Lien hypertexte" xfId="201" builtinId="8" hidden="1"/>
    <cellStyle name="Lien hypertexte" xfId="203" builtinId="8" hidden="1"/>
    <cellStyle name="Lien hypertexte" xfId="205" builtinId="8" hidden="1"/>
    <cellStyle name="Lien hypertexte" xfId="207" builtinId="8" hidden="1"/>
    <cellStyle name="Lien hypertexte visité" xfId="2" builtinId="9" hidden="1"/>
    <cellStyle name="Lien hypertexte visité" xfId="4" builtinId="9" hidden="1"/>
    <cellStyle name="Lien hypertexte visité" xfId="6" builtinId="9" hidden="1"/>
    <cellStyle name="Lien hypertexte visité" xfId="8" builtinId="9" hidden="1"/>
    <cellStyle name="Lien hypertexte visité" xfId="10" builtinId="9" hidden="1"/>
    <cellStyle name="Lien hypertexte visité" xfId="12" builtinId="9" hidden="1"/>
    <cellStyle name="Lien hypertexte visité" xfId="14" builtinId="9" hidden="1"/>
    <cellStyle name="Lien hypertexte visité" xfId="16" builtinId="9" hidden="1"/>
    <cellStyle name="Lien hypertexte visité" xfId="18" builtinId="9" hidden="1"/>
    <cellStyle name="Lien hypertexte visité" xfId="20" builtinId="9" hidden="1"/>
    <cellStyle name="Lien hypertexte visité" xfId="22" builtinId="9" hidden="1"/>
    <cellStyle name="Lien hypertexte visité" xfId="24" builtinId="9" hidden="1"/>
    <cellStyle name="Lien hypertexte visité" xfId="26" builtinId="9" hidden="1"/>
    <cellStyle name="Lien hypertexte visité" xfId="28" builtinId="9" hidden="1"/>
    <cellStyle name="Lien hypertexte visité" xfId="30" builtinId="9" hidden="1"/>
    <cellStyle name="Lien hypertexte visité" xfId="32" builtinId="9" hidden="1"/>
    <cellStyle name="Lien hypertexte visité" xfId="34" builtinId="9" hidden="1"/>
    <cellStyle name="Lien hypertexte visité" xfId="36" builtinId="9" hidden="1"/>
    <cellStyle name="Lien hypertexte visité" xfId="38" builtinId="9" hidden="1"/>
    <cellStyle name="Lien hypertexte visité" xfId="40" builtinId="9" hidden="1"/>
    <cellStyle name="Lien hypertexte visité" xfId="42" builtinId="9" hidden="1"/>
    <cellStyle name="Lien hypertexte visité" xfId="44" builtinId="9" hidden="1"/>
    <cellStyle name="Lien hypertexte visité" xfId="46" builtinId="9" hidden="1"/>
    <cellStyle name="Lien hypertexte visité" xfId="48" builtinId="9" hidden="1"/>
    <cellStyle name="Lien hypertexte visité" xfId="50" builtinId="9" hidden="1"/>
    <cellStyle name="Lien hypertexte visité" xfId="52" builtinId="9" hidden="1"/>
    <cellStyle name="Lien hypertexte visité" xfId="54" builtinId="9" hidden="1"/>
    <cellStyle name="Lien hypertexte visité" xfId="56" builtinId="9" hidden="1"/>
    <cellStyle name="Lien hypertexte visité" xfId="58" builtinId="9" hidden="1"/>
    <cellStyle name="Lien hypertexte visité" xfId="60" builtinId="9" hidden="1"/>
    <cellStyle name="Lien hypertexte visité" xfId="62" builtinId="9" hidden="1"/>
    <cellStyle name="Lien hypertexte visité" xfId="64" builtinId="9" hidden="1"/>
    <cellStyle name="Lien hypertexte visité" xfId="66" builtinId="9" hidden="1"/>
    <cellStyle name="Lien hypertexte visité" xfId="68" builtinId="9" hidden="1"/>
    <cellStyle name="Lien hypertexte visité" xfId="70" builtinId="9" hidden="1"/>
    <cellStyle name="Lien hypertexte visité" xfId="72" builtinId="9" hidden="1"/>
    <cellStyle name="Lien hypertexte visité" xfId="74" builtinId="9" hidden="1"/>
    <cellStyle name="Lien hypertexte visité" xfId="76" builtinId="9" hidden="1"/>
    <cellStyle name="Lien hypertexte visité" xfId="78" builtinId="9" hidden="1"/>
    <cellStyle name="Lien hypertexte visité" xfId="80" builtinId="9" hidden="1"/>
    <cellStyle name="Lien hypertexte visité" xfId="82" builtinId="9" hidden="1"/>
    <cellStyle name="Lien hypertexte visité" xfId="84" builtinId="9" hidden="1"/>
    <cellStyle name="Lien hypertexte visité" xfId="86" builtinId="9" hidden="1"/>
    <cellStyle name="Lien hypertexte visité" xfId="88" builtinId="9" hidden="1"/>
    <cellStyle name="Lien hypertexte visité" xfId="90" builtinId="9" hidden="1"/>
    <cellStyle name="Lien hypertexte visité" xfId="92" builtinId="9" hidden="1"/>
    <cellStyle name="Lien hypertexte visité" xfId="94" builtinId="9" hidden="1"/>
    <cellStyle name="Lien hypertexte visité" xfId="96" builtinId="9" hidden="1"/>
    <cellStyle name="Lien hypertexte visité" xfId="98" builtinId="9" hidden="1"/>
    <cellStyle name="Lien hypertexte visité" xfId="100" builtinId="9" hidden="1"/>
    <cellStyle name="Lien hypertexte visité" xfId="102" builtinId="9" hidden="1"/>
    <cellStyle name="Lien hypertexte visité" xfId="104" builtinId="9" hidden="1"/>
    <cellStyle name="Lien hypertexte visité" xfId="106" builtinId="9" hidden="1"/>
    <cellStyle name="Lien hypertexte visité" xfId="108" builtinId="9" hidden="1"/>
    <cellStyle name="Lien hypertexte visité" xfId="110" builtinId="9" hidden="1"/>
    <cellStyle name="Lien hypertexte visité" xfId="112" builtinId="9" hidden="1"/>
    <cellStyle name="Lien hypertexte visité" xfId="114" builtinId="9" hidden="1"/>
    <cellStyle name="Lien hypertexte visité" xfId="116" builtinId="9" hidden="1"/>
    <cellStyle name="Lien hypertexte visité" xfId="118" builtinId="9" hidden="1"/>
    <cellStyle name="Lien hypertexte visité" xfId="120" builtinId="9" hidden="1"/>
    <cellStyle name="Lien hypertexte visité" xfId="122" builtinId="9" hidden="1"/>
    <cellStyle name="Lien hypertexte visité" xfId="124" builtinId="9" hidden="1"/>
    <cellStyle name="Lien hypertexte visité" xfId="126" builtinId="9" hidden="1"/>
    <cellStyle name="Lien hypertexte visité" xfId="128" builtinId="9" hidden="1"/>
    <cellStyle name="Lien hypertexte visité" xfId="130" builtinId="9" hidden="1"/>
    <cellStyle name="Lien hypertexte visité" xfId="132" builtinId="9" hidden="1"/>
    <cellStyle name="Lien hypertexte visité" xfId="134" builtinId="9" hidden="1"/>
    <cellStyle name="Lien hypertexte visité" xfId="136" builtinId="9" hidden="1"/>
    <cellStyle name="Lien hypertexte visité" xfId="138" builtinId="9" hidden="1"/>
    <cellStyle name="Lien hypertexte visité" xfId="140" builtinId="9" hidden="1"/>
    <cellStyle name="Lien hypertexte visité" xfId="142" builtinId="9" hidden="1"/>
    <cellStyle name="Lien hypertexte visité" xfId="144" builtinId="9" hidden="1"/>
    <cellStyle name="Lien hypertexte visité" xfId="145" builtinId="9" hidden="1"/>
    <cellStyle name="Lien hypertexte visité" xfId="146" builtinId="9" hidden="1"/>
    <cellStyle name="Lien hypertexte visité" xfId="147" builtinId="9" hidden="1"/>
    <cellStyle name="Lien hypertexte visité" xfId="148" builtinId="9" hidden="1"/>
    <cellStyle name="Lien hypertexte visité" xfId="149" builtinId="9" hidden="1"/>
    <cellStyle name="Lien hypertexte visité" xfId="150" builtinId="9" hidden="1"/>
    <cellStyle name="Lien hypertexte visité" xfId="151" builtinId="9" hidden="1"/>
    <cellStyle name="Lien hypertexte visité" xfId="152" builtinId="9" hidden="1"/>
    <cellStyle name="Lien hypertexte visité" xfId="153" builtinId="9" hidden="1"/>
    <cellStyle name="Lien hypertexte visité" xfId="154" builtinId="9" hidden="1"/>
    <cellStyle name="Lien hypertexte visité" xfId="155" builtinId="9" hidden="1"/>
    <cellStyle name="Lien hypertexte visité" xfId="157" builtinId="9" hidden="1"/>
    <cellStyle name="Lien hypertexte visité" xfId="158" builtinId="9" hidden="1"/>
    <cellStyle name="Lien hypertexte visité" xfId="159" builtinId="9" hidden="1"/>
    <cellStyle name="Lien hypertexte visité" xfId="160" builtinId="9" hidden="1"/>
    <cellStyle name="Lien hypertexte visité" xfId="161" builtinId="9" hidden="1"/>
    <cellStyle name="Lien hypertexte visité" xfId="162" builtinId="9" hidden="1"/>
    <cellStyle name="Lien hypertexte visité" xfId="163" builtinId="9" hidden="1"/>
    <cellStyle name="Lien hypertexte visité" xfId="164" builtinId="9" hidden="1"/>
    <cellStyle name="Lien hypertexte visité" xfId="165" builtinId="9" hidden="1"/>
    <cellStyle name="Lien hypertexte visité" xfId="166" builtinId="9" hidden="1"/>
    <cellStyle name="Lien hypertexte visité" xfId="167" builtinId="9" hidden="1"/>
    <cellStyle name="Lien hypertexte visité" xfId="168" builtinId="9" hidden="1"/>
    <cellStyle name="Lien hypertexte visité" xfId="169" builtinId="9" hidden="1"/>
    <cellStyle name="Lien hypertexte visité" xfId="170" builtinId="9" hidden="1"/>
    <cellStyle name="Lien hypertexte visité" xfId="171" builtinId="9" hidden="1"/>
    <cellStyle name="Lien hypertexte visité" xfId="172" builtinId="9" hidden="1"/>
    <cellStyle name="Lien hypertexte visité" xfId="174" builtinId="9" hidden="1"/>
    <cellStyle name="Lien hypertexte visité" xfId="176" builtinId="9" hidden="1"/>
    <cellStyle name="Lien hypertexte visité" xfId="178" builtinId="9" hidden="1"/>
    <cellStyle name="Lien hypertexte visité" xfId="180" builtinId="9" hidden="1"/>
    <cellStyle name="Lien hypertexte visité" xfId="182" builtinId="9" hidden="1"/>
    <cellStyle name="Lien hypertexte visité" xfId="184" builtinId="9" hidden="1"/>
    <cellStyle name="Lien hypertexte visité" xfId="186" builtinId="9" hidden="1"/>
    <cellStyle name="Lien hypertexte visité" xfId="188" builtinId="9" hidden="1"/>
    <cellStyle name="Lien hypertexte visité" xfId="190" builtinId="9" hidden="1"/>
    <cellStyle name="Lien hypertexte visité" xfId="192" builtinId="9" hidden="1"/>
    <cellStyle name="Lien hypertexte visité" xfId="194" builtinId="9" hidden="1"/>
    <cellStyle name="Lien hypertexte visité" xfId="196" builtinId="9" hidden="1"/>
    <cellStyle name="Lien hypertexte visité" xfId="198" builtinId="9" hidden="1"/>
    <cellStyle name="Lien hypertexte visité" xfId="200" builtinId="9" hidden="1"/>
    <cellStyle name="Lien hypertexte visité" xfId="202" builtinId="9" hidden="1"/>
    <cellStyle name="Lien hypertexte visité" xfId="204" builtinId="9" hidden="1"/>
    <cellStyle name="Lien hypertexte visité" xfId="206" builtinId="9" hidden="1"/>
    <cellStyle name="Lien hypertexte visité" xfId="208" builtinId="9" hidden="1"/>
    <cellStyle name="Normal" xfId="0" builtinId="0"/>
    <cellStyle name="TableStyleLight1" xfId="143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2098"/>
  <sheetViews>
    <sheetView tabSelected="1" workbookViewId="0">
      <selection activeCell="D34" sqref="D34"/>
    </sheetView>
  </sheetViews>
  <sheetFormatPr baseColWidth="10" defaultColWidth="8.83203125" defaultRowHeight="15" x14ac:dyDescent="0"/>
  <cols>
    <col min="1" max="1" width="11.6640625" bestFit="1" customWidth="1"/>
    <col min="2" max="2" width="8.1640625" customWidth="1"/>
    <col min="3" max="3" width="10.6640625" bestFit="1" customWidth="1"/>
    <col min="4" max="4" width="27.5" bestFit="1" customWidth="1"/>
    <col min="5" max="5" width="21.1640625" bestFit="1" customWidth="1"/>
    <col min="6" max="6" width="16.1640625" bestFit="1" customWidth="1"/>
    <col min="7" max="7" width="5.1640625" bestFit="1" customWidth="1"/>
    <col min="8" max="8" width="15.83203125" bestFit="1" customWidth="1"/>
    <col min="9" max="9" width="59.6640625" bestFit="1" customWidth="1"/>
    <col min="10" max="10" width="16.6640625" bestFit="1" customWidth="1"/>
    <col min="11" max="11" width="15.83203125" bestFit="1" customWidth="1"/>
    <col min="12" max="12" width="65.83203125" bestFit="1" customWidth="1"/>
    <col min="13" max="13" width="23" bestFit="1" customWidth="1"/>
    <col min="14" max="14" width="23.1640625" bestFit="1" customWidth="1"/>
    <col min="15" max="15" width="30.6640625" bestFit="1" customWidth="1"/>
    <col min="16" max="16" width="34" bestFit="1" customWidth="1"/>
    <col min="17" max="17" width="6.1640625" bestFit="1" customWidth="1"/>
    <col min="18" max="18" width="35" bestFit="1" customWidth="1"/>
    <col min="19" max="19" width="18.83203125" bestFit="1" customWidth="1"/>
    <col min="20" max="20" width="26.83203125" bestFit="1" customWidth="1"/>
    <col min="21" max="21" width="63.5" bestFit="1" customWidth="1"/>
    <col min="22" max="23" width="9" bestFit="1" customWidth="1"/>
    <col min="24" max="25" width="35.6640625" bestFit="1" customWidth="1"/>
    <col min="26" max="26" width="23" bestFit="1" customWidth="1"/>
    <col min="27" max="27" width="35.5" bestFit="1" customWidth="1"/>
    <col min="28" max="28" width="57.5" bestFit="1" customWidth="1"/>
    <col min="29" max="29" width="26.83203125" bestFit="1" customWidth="1"/>
    <col min="30" max="30" width="57" bestFit="1" customWidth="1"/>
    <col min="31" max="31" width="22.6640625" bestFit="1" customWidth="1"/>
    <col min="32" max="32" width="22" bestFit="1" customWidth="1"/>
    <col min="33" max="33" width="16.6640625" bestFit="1" customWidth="1"/>
    <col min="34" max="34" width="12.83203125" bestFit="1" customWidth="1"/>
  </cols>
  <sheetData>
    <row r="1" spans="1:34">
      <c r="A1" s="4" t="s">
        <v>116</v>
      </c>
      <c r="B1" s="4" t="s">
        <v>118</v>
      </c>
      <c r="C1" s="4" t="s">
        <v>117</v>
      </c>
      <c r="D1" s="4" t="s">
        <v>119</v>
      </c>
      <c r="E1" s="4" t="s">
        <v>105</v>
      </c>
      <c r="F1" s="4" t="s">
        <v>120</v>
      </c>
      <c r="G1" s="4" t="s">
        <v>121</v>
      </c>
      <c r="H1" s="4" t="s">
        <v>122</v>
      </c>
      <c r="I1" s="4" t="s">
        <v>123</v>
      </c>
      <c r="J1" s="4" t="s">
        <v>124</v>
      </c>
      <c r="K1" s="4" t="s">
        <v>125</v>
      </c>
      <c r="L1" s="4" t="s">
        <v>126</v>
      </c>
      <c r="M1" s="4" t="s">
        <v>127</v>
      </c>
      <c r="N1" s="4" t="s">
        <v>128</v>
      </c>
      <c r="O1" s="4" t="s">
        <v>129</v>
      </c>
      <c r="P1" s="4" t="s">
        <v>130</v>
      </c>
      <c r="Q1" s="4" t="s">
        <v>131</v>
      </c>
      <c r="R1" s="4" t="s">
        <v>132</v>
      </c>
      <c r="S1" s="4" t="s">
        <v>133</v>
      </c>
      <c r="T1" s="4" t="s">
        <v>134</v>
      </c>
      <c r="U1" s="4" t="s">
        <v>135</v>
      </c>
      <c r="V1" s="4" t="s">
        <v>136</v>
      </c>
      <c r="W1" s="4" t="s">
        <v>137</v>
      </c>
      <c r="X1" s="4" t="s">
        <v>138</v>
      </c>
      <c r="Y1" s="4" t="s">
        <v>139</v>
      </c>
      <c r="Z1" s="4" t="s">
        <v>140</v>
      </c>
      <c r="AA1" s="4" t="s">
        <v>141</v>
      </c>
      <c r="AB1" s="4" t="s">
        <v>142</v>
      </c>
      <c r="AC1" s="4" t="s">
        <v>143</v>
      </c>
      <c r="AD1" s="4" t="s">
        <v>144</v>
      </c>
      <c r="AE1" s="4" t="s">
        <v>145</v>
      </c>
      <c r="AF1" s="4" t="s">
        <v>146</v>
      </c>
      <c r="AG1" s="4" t="s">
        <v>147</v>
      </c>
      <c r="AH1" s="4" t="s">
        <v>148</v>
      </c>
    </row>
    <row r="2" spans="1:34">
      <c r="A2">
        <v>7415</v>
      </c>
      <c r="B2">
        <v>105601</v>
      </c>
      <c r="C2" t="s">
        <v>149</v>
      </c>
      <c r="D2" t="str">
        <f ca="1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DRVELYBEAF</v>
      </c>
      <c r="E2" t="str">
        <f ca="1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Hmjpuwfconlso</v>
      </c>
      <c r="F2" t="s">
        <v>150</v>
      </c>
      <c r="G2" t="s">
        <v>151</v>
      </c>
      <c r="H2" s="149" t="str">
        <f ca="1">""&amp;RANDBETWEEN(1,28)&amp;"/"&amp;RANDBETWEEN(1,12)&amp;"/"&amp;RANDBETWEEN(1994,1997)</f>
        <v>6/4/1995</v>
      </c>
      <c r="I2" t="s">
        <v>152</v>
      </c>
      <c r="J2" t="s">
        <v>153</v>
      </c>
      <c r="K2" t="s">
        <v>154</v>
      </c>
      <c r="L2" t="s">
        <v>155</v>
      </c>
      <c r="M2" t="s">
        <v>156</v>
      </c>
      <c r="N2">
        <v>80</v>
      </c>
      <c r="O2" t="s">
        <v>157</v>
      </c>
      <c r="P2" t="s">
        <v>158</v>
      </c>
      <c r="Q2" t="s">
        <v>159</v>
      </c>
      <c r="R2" t="s">
        <v>159</v>
      </c>
      <c r="S2" t="s">
        <v>2</v>
      </c>
      <c r="T2" t="s">
        <v>2</v>
      </c>
      <c r="U2" t="s">
        <v>2</v>
      </c>
      <c r="V2" t="s">
        <v>160</v>
      </c>
      <c r="W2" t="s">
        <v>161</v>
      </c>
      <c r="X2" t="s">
        <v>162</v>
      </c>
      <c r="Y2" t="s">
        <v>163</v>
      </c>
      <c r="Z2">
        <v>2011</v>
      </c>
      <c r="AA2" t="s">
        <v>164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165</v>
      </c>
      <c r="AH2" t="s">
        <v>166</v>
      </c>
    </row>
    <row r="3" spans="1:34">
      <c r="A3">
        <v>7415</v>
      </c>
      <c r="B3">
        <v>142247</v>
      </c>
      <c r="C3" t="s">
        <v>149</v>
      </c>
      <c r="D3" t="str">
        <f t="shared" ref="D3:D66" ca="1" si="0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ELXDXEYPDE</v>
      </c>
      <c r="E3" t="str">
        <f t="shared" ref="E3:E66" ca="1" si="1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Agghdlornbpqf</v>
      </c>
      <c r="F3" t="s">
        <v>150</v>
      </c>
      <c r="G3" t="s">
        <v>167</v>
      </c>
      <c r="H3" s="149" t="str">
        <f t="shared" ref="H3:H66" ca="1" si="2">""&amp;RANDBETWEEN(1,28)&amp;"/"&amp;RANDBETWEEN(1,12)&amp;"/"&amp;RANDBETWEEN(1994,1997)</f>
        <v>25/12/1996</v>
      </c>
      <c r="I3" t="s">
        <v>152</v>
      </c>
      <c r="J3" t="s">
        <v>153</v>
      </c>
      <c r="K3" t="s">
        <v>168</v>
      </c>
      <c r="L3" t="s">
        <v>169</v>
      </c>
      <c r="M3" t="s">
        <v>170</v>
      </c>
      <c r="N3">
        <v>93</v>
      </c>
      <c r="O3" t="s">
        <v>157</v>
      </c>
      <c r="P3" t="s">
        <v>158</v>
      </c>
      <c r="Q3" t="s">
        <v>171</v>
      </c>
      <c r="R3" t="s">
        <v>172</v>
      </c>
      <c r="S3" t="s">
        <v>2</v>
      </c>
      <c r="T3" t="s">
        <v>2</v>
      </c>
      <c r="U3" t="s">
        <v>173</v>
      </c>
      <c r="V3" t="s">
        <v>160</v>
      </c>
      <c r="W3" t="s">
        <v>161</v>
      </c>
      <c r="X3" t="s">
        <v>162</v>
      </c>
      <c r="Y3" t="s">
        <v>2</v>
      </c>
      <c r="Z3">
        <v>2010</v>
      </c>
      <c r="AA3" t="s">
        <v>164</v>
      </c>
      <c r="AB3" t="s">
        <v>2</v>
      </c>
      <c r="AC3" t="s">
        <v>2</v>
      </c>
      <c r="AD3" t="s">
        <v>2</v>
      </c>
      <c r="AE3" t="s">
        <v>2</v>
      </c>
      <c r="AF3" t="s">
        <v>2</v>
      </c>
      <c r="AG3" t="s">
        <v>174</v>
      </c>
      <c r="AH3" t="s">
        <v>175</v>
      </c>
    </row>
    <row r="4" spans="1:34">
      <c r="A4">
        <v>7415</v>
      </c>
      <c r="B4">
        <v>142325</v>
      </c>
      <c r="C4" t="s">
        <v>149</v>
      </c>
      <c r="D4" t="str">
        <f t="shared" ca="1" si="0"/>
        <v>CCMFYALMKN</v>
      </c>
      <c r="E4" t="str">
        <f t="shared" ca="1" si="1"/>
        <v>Edudelfvcatjg</v>
      </c>
      <c r="F4" t="s">
        <v>150</v>
      </c>
      <c r="G4" t="s">
        <v>167</v>
      </c>
      <c r="H4" s="149" t="str">
        <f t="shared" ca="1" si="2"/>
        <v>12/7/1995</v>
      </c>
      <c r="I4" t="s">
        <v>152</v>
      </c>
      <c r="J4" t="s">
        <v>153</v>
      </c>
      <c r="K4" t="s">
        <v>168</v>
      </c>
      <c r="L4" t="s">
        <v>169</v>
      </c>
      <c r="M4" t="s">
        <v>170</v>
      </c>
      <c r="N4">
        <v>93</v>
      </c>
      <c r="O4" t="s">
        <v>157</v>
      </c>
      <c r="P4" t="s">
        <v>158</v>
      </c>
      <c r="Q4" t="s">
        <v>171</v>
      </c>
      <c r="R4" t="s">
        <v>172</v>
      </c>
      <c r="S4" t="s">
        <v>2</v>
      </c>
      <c r="T4" t="s">
        <v>2</v>
      </c>
      <c r="U4" t="s">
        <v>173</v>
      </c>
      <c r="V4" t="s">
        <v>160</v>
      </c>
      <c r="W4" t="s">
        <v>161</v>
      </c>
      <c r="X4" t="s">
        <v>162</v>
      </c>
      <c r="Y4" t="s">
        <v>2</v>
      </c>
      <c r="Z4">
        <v>2011</v>
      </c>
      <c r="AA4" t="s">
        <v>164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174</v>
      </c>
      <c r="AH4" t="s">
        <v>166</v>
      </c>
    </row>
    <row r="5" spans="1:34">
      <c r="A5">
        <v>7415</v>
      </c>
      <c r="B5">
        <v>143389</v>
      </c>
      <c r="C5" t="s">
        <v>149</v>
      </c>
      <c r="D5" t="str">
        <f t="shared" ca="1" si="0"/>
        <v>SIOWBHPNBP</v>
      </c>
      <c r="E5" t="str">
        <f t="shared" ca="1" si="1"/>
        <v>Esvqhxpxokfcx</v>
      </c>
      <c r="F5" t="s">
        <v>150</v>
      </c>
      <c r="G5" t="s">
        <v>167</v>
      </c>
      <c r="H5" s="149" t="str">
        <f t="shared" ca="1" si="2"/>
        <v>12/5/1997</v>
      </c>
      <c r="I5" t="s">
        <v>152</v>
      </c>
      <c r="J5" t="s">
        <v>153</v>
      </c>
      <c r="K5" t="s">
        <v>176</v>
      </c>
      <c r="L5" t="s">
        <v>177</v>
      </c>
      <c r="M5" t="s">
        <v>178</v>
      </c>
      <c r="N5">
        <v>78</v>
      </c>
      <c r="O5" t="s">
        <v>157</v>
      </c>
      <c r="P5" t="s">
        <v>158</v>
      </c>
      <c r="Q5" t="s">
        <v>179</v>
      </c>
      <c r="R5" t="s">
        <v>180</v>
      </c>
      <c r="S5" t="s">
        <v>2</v>
      </c>
      <c r="T5" t="s">
        <v>2</v>
      </c>
      <c r="U5" t="s">
        <v>181</v>
      </c>
      <c r="V5" t="s">
        <v>160</v>
      </c>
      <c r="W5" t="s">
        <v>182</v>
      </c>
      <c r="X5" t="s">
        <v>2</v>
      </c>
      <c r="Y5" t="s">
        <v>2</v>
      </c>
      <c r="Z5">
        <v>2011</v>
      </c>
      <c r="AA5" t="s">
        <v>164</v>
      </c>
      <c r="AB5" t="s">
        <v>2</v>
      </c>
      <c r="AC5" t="s">
        <v>2</v>
      </c>
      <c r="AD5" t="s">
        <v>2</v>
      </c>
      <c r="AE5" t="s">
        <v>2</v>
      </c>
      <c r="AF5" t="s">
        <v>2</v>
      </c>
      <c r="AG5" t="s">
        <v>165</v>
      </c>
      <c r="AH5" t="s">
        <v>166</v>
      </c>
    </row>
    <row r="6" spans="1:34">
      <c r="A6">
        <v>7415</v>
      </c>
      <c r="B6">
        <v>143555</v>
      </c>
      <c r="C6" t="s">
        <v>149</v>
      </c>
      <c r="D6" t="str">
        <f t="shared" ca="1" si="0"/>
        <v>ALOYOSTBEM</v>
      </c>
      <c r="E6" t="str">
        <f t="shared" ca="1" si="1"/>
        <v>Deofggowtziqd</v>
      </c>
      <c r="F6" t="s">
        <v>150</v>
      </c>
      <c r="G6" t="s">
        <v>151</v>
      </c>
      <c r="H6" s="149" t="str">
        <f t="shared" ca="1" si="2"/>
        <v>28/3/1997</v>
      </c>
      <c r="I6" t="s">
        <v>152</v>
      </c>
      <c r="J6" t="s">
        <v>153</v>
      </c>
      <c r="K6" t="s">
        <v>176</v>
      </c>
      <c r="L6" t="s">
        <v>177</v>
      </c>
      <c r="M6" t="s">
        <v>178</v>
      </c>
      <c r="N6">
        <v>78</v>
      </c>
      <c r="O6" t="s">
        <v>157</v>
      </c>
      <c r="P6" t="s">
        <v>158</v>
      </c>
      <c r="Q6" t="s">
        <v>179</v>
      </c>
      <c r="R6" t="s">
        <v>180</v>
      </c>
      <c r="S6" t="s">
        <v>2</v>
      </c>
      <c r="T6" t="s">
        <v>2</v>
      </c>
      <c r="U6" t="s">
        <v>181</v>
      </c>
      <c r="V6" t="s">
        <v>160</v>
      </c>
      <c r="W6" t="s">
        <v>161</v>
      </c>
      <c r="X6" t="s">
        <v>2</v>
      </c>
      <c r="Y6" t="s">
        <v>2</v>
      </c>
      <c r="Z6">
        <v>2011</v>
      </c>
      <c r="AA6" t="s">
        <v>164</v>
      </c>
      <c r="AB6" t="s">
        <v>2</v>
      </c>
      <c r="AC6" t="s">
        <v>2</v>
      </c>
      <c r="AD6" t="s">
        <v>2</v>
      </c>
      <c r="AE6" t="s">
        <v>2</v>
      </c>
      <c r="AF6" t="s">
        <v>2</v>
      </c>
      <c r="AG6" t="s">
        <v>165</v>
      </c>
      <c r="AH6" t="s">
        <v>175</v>
      </c>
    </row>
    <row r="7" spans="1:34">
      <c r="A7">
        <v>7415</v>
      </c>
      <c r="B7">
        <v>143632</v>
      </c>
      <c r="C7" t="s">
        <v>149</v>
      </c>
      <c r="D7" t="str">
        <f t="shared" ca="1" si="0"/>
        <v>QZCHPMMXLN</v>
      </c>
      <c r="E7" t="str">
        <f t="shared" ca="1" si="1"/>
        <v>Ddhzypmlkmhdm</v>
      </c>
      <c r="F7" t="s">
        <v>150</v>
      </c>
      <c r="G7" t="s">
        <v>167</v>
      </c>
      <c r="H7" s="149" t="str">
        <f t="shared" ca="1" si="2"/>
        <v>11/10/1997</v>
      </c>
      <c r="I7" t="s">
        <v>152</v>
      </c>
      <c r="J7" t="s">
        <v>153</v>
      </c>
      <c r="K7" t="s">
        <v>176</v>
      </c>
      <c r="L7" t="s">
        <v>177</v>
      </c>
      <c r="M7" t="s">
        <v>178</v>
      </c>
      <c r="N7">
        <v>78</v>
      </c>
      <c r="O7" t="s">
        <v>157</v>
      </c>
      <c r="P7" t="s">
        <v>158</v>
      </c>
      <c r="Q7" t="s">
        <v>179</v>
      </c>
      <c r="R7" t="s">
        <v>180</v>
      </c>
      <c r="S7" t="s">
        <v>2</v>
      </c>
      <c r="T7" t="s">
        <v>2</v>
      </c>
      <c r="U7" t="s">
        <v>181</v>
      </c>
      <c r="V7" t="s">
        <v>160</v>
      </c>
      <c r="W7" t="s">
        <v>161</v>
      </c>
      <c r="X7" t="s">
        <v>2</v>
      </c>
      <c r="Y7" t="s">
        <v>2</v>
      </c>
      <c r="Z7">
        <v>2011</v>
      </c>
      <c r="AA7" t="s">
        <v>164</v>
      </c>
      <c r="AB7" t="s">
        <v>2</v>
      </c>
      <c r="AC7" t="s">
        <v>2</v>
      </c>
      <c r="AD7" t="s">
        <v>2</v>
      </c>
      <c r="AE7" t="s">
        <v>2</v>
      </c>
      <c r="AF7" t="s">
        <v>2</v>
      </c>
      <c r="AG7" t="s">
        <v>165</v>
      </c>
      <c r="AH7" t="s">
        <v>166</v>
      </c>
    </row>
    <row r="8" spans="1:34">
      <c r="A8">
        <v>7415</v>
      </c>
      <c r="B8">
        <v>144122</v>
      </c>
      <c r="C8" t="s">
        <v>183</v>
      </c>
      <c r="D8" t="str">
        <f t="shared" ca="1" si="0"/>
        <v>DFSHWTSVUT</v>
      </c>
      <c r="E8" t="str">
        <f t="shared" ca="1" si="1"/>
        <v>Xkhglxpdxagkl</v>
      </c>
      <c r="F8" t="s">
        <v>150</v>
      </c>
      <c r="G8" t="s">
        <v>151</v>
      </c>
      <c r="H8" s="149" t="str">
        <f t="shared" ca="1" si="2"/>
        <v>3/11/1994</v>
      </c>
      <c r="I8" t="s">
        <v>152</v>
      </c>
      <c r="J8" t="s">
        <v>153</v>
      </c>
      <c r="K8" t="s">
        <v>184</v>
      </c>
      <c r="L8" t="s">
        <v>185</v>
      </c>
      <c r="M8" t="s">
        <v>186</v>
      </c>
      <c r="N8">
        <v>78</v>
      </c>
      <c r="O8" t="s">
        <v>157</v>
      </c>
      <c r="P8" t="s">
        <v>158</v>
      </c>
      <c r="Q8" t="s">
        <v>187</v>
      </c>
      <c r="R8" t="s">
        <v>188</v>
      </c>
      <c r="S8" t="s">
        <v>2</v>
      </c>
      <c r="T8" t="s">
        <v>2</v>
      </c>
      <c r="U8" t="s">
        <v>189</v>
      </c>
      <c r="V8" t="s">
        <v>160</v>
      </c>
      <c r="W8" t="s">
        <v>161</v>
      </c>
      <c r="X8" t="s">
        <v>2</v>
      </c>
      <c r="Y8" t="s">
        <v>2</v>
      </c>
      <c r="Z8">
        <v>2011</v>
      </c>
      <c r="AA8" t="s">
        <v>164</v>
      </c>
      <c r="AB8" t="s">
        <v>2</v>
      </c>
      <c r="AC8" t="s">
        <v>2</v>
      </c>
      <c r="AD8" t="s">
        <v>2</v>
      </c>
      <c r="AE8" t="s">
        <v>2</v>
      </c>
      <c r="AF8" t="s">
        <v>2</v>
      </c>
      <c r="AG8" t="s">
        <v>165</v>
      </c>
      <c r="AH8" t="s">
        <v>190</v>
      </c>
    </row>
    <row r="9" spans="1:34">
      <c r="A9">
        <v>7415</v>
      </c>
      <c r="B9">
        <v>144503</v>
      </c>
      <c r="C9" t="s">
        <v>183</v>
      </c>
      <c r="D9" t="str">
        <f t="shared" ca="1" si="0"/>
        <v>XSCYDZIHAB</v>
      </c>
      <c r="E9" t="str">
        <f t="shared" ca="1" si="1"/>
        <v>Ziamtmouylyjx</v>
      </c>
      <c r="F9" t="s">
        <v>150</v>
      </c>
      <c r="G9" t="s">
        <v>167</v>
      </c>
      <c r="H9" s="149" t="str">
        <f t="shared" ca="1" si="2"/>
        <v>5/10/1997</v>
      </c>
      <c r="I9" t="s">
        <v>152</v>
      </c>
      <c r="J9" t="s">
        <v>153</v>
      </c>
      <c r="K9" t="s">
        <v>191</v>
      </c>
      <c r="L9" t="s">
        <v>192</v>
      </c>
      <c r="M9" t="s">
        <v>193</v>
      </c>
      <c r="N9">
        <v>77</v>
      </c>
      <c r="O9" t="s">
        <v>157</v>
      </c>
      <c r="P9" t="s">
        <v>158</v>
      </c>
      <c r="Q9" t="s">
        <v>194</v>
      </c>
      <c r="R9" t="s">
        <v>195</v>
      </c>
      <c r="S9" t="s">
        <v>2</v>
      </c>
      <c r="T9" t="s">
        <v>196</v>
      </c>
      <c r="U9" t="s">
        <v>197</v>
      </c>
      <c r="V9" t="s">
        <v>160</v>
      </c>
      <c r="W9" t="s">
        <v>161</v>
      </c>
      <c r="X9" t="s">
        <v>2</v>
      </c>
      <c r="Y9" t="s">
        <v>2</v>
      </c>
      <c r="Z9">
        <v>2011</v>
      </c>
      <c r="AA9" t="s">
        <v>164</v>
      </c>
      <c r="AB9" t="s">
        <v>2</v>
      </c>
      <c r="AC9" t="s">
        <v>2</v>
      </c>
      <c r="AD9" t="s">
        <v>2</v>
      </c>
      <c r="AE9" t="s">
        <v>2</v>
      </c>
      <c r="AF9" t="s">
        <v>2</v>
      </c>
      <c r="AG9" t="s">
        <v>174</v>
      </c>
      <c r="AH9" t="s">
        <v>166</v>
      </c>
    </row>
    <row r="10" spans="1:34">
      <c r="A10">
        <v>7415</v>
      </c>
      <c r="B10">
        <v>144522</v>
      </c>
      <c r="C10" t="s">
        <v>149</v>
      </c>
      <c r="D10" t="str">
        <f t="shared" ca="1" si="0"/>
        <v>MSYEODCNMA</v>
      </c>
      <c r="E10" t="str">
        <f t="shared" ca="1" si="1"/>
        <v>Fiziyshbwoqhu</v>
      </c>
      <c r="F10" t="s">
        <v>150</v>
      </c>
      <c r="G10" t="s">
        <v>167</v>
      </c>
      <c r="H10" s="149" t="str">
        <f t="shared" ca="1" si="2"/>
        <v>25/7/1997</v>
      </c>
      <c r="I10" t="s">
        <v>152</v>
      </c>
      <c r="J10" t="s">
        <v>153</v>
      </c>
      <c r="K10" t="s">
        <v>191</v>
      </c>
      <c r="L10" t="s">
        <v>192</v>
      </c>
      <c r="M10" t="s">
        <v>193</v>
      </c>
      <c r="N10">
        <v>77</v>
      </c>
      <c r="O10" t="s">
        <v>157</v>
      </c>
      <c r="P10" t="s">
        <v>158</v>
      </c>
      <c r="Q10" t="s">
        <v>194</v>
      </c>
      <c r="R10" t="s">
        <v>198</v>
      </c>
      <c r="S10" t="s">
        <v>2</v>
      </c>
      <c r="T10" t="s">
        <v>199</v>
      </c>
      <c r="U10" t="s">
        <v>200</v>
      </c>
      <c r="V10" t="s">
        <v>160</v>
      </c>
      <c r="W10" t="s">
        <v>161</v>
      </c>
      <c r="X10" t="s">
        <v>200</v>
      </c>
      <c r="Y10" t="s">
        <v>2</v>
      </c>
      <c r="Z10">
        <v>2011</v>
      </c>
      <c r="AA10" t="s">
        <v>164</v>
      </c>
      <c r="AB10" t="s">
        <v>2</v>
      </c>
      <c r="AC10" t="s">
        <v>2</v>
      </c>
      <c r="AD10" t="s">
        <v>2</v>
      </c>
      <c r="AE10" t="s">
        <v>2</v>
      </c>
      <c r="AF10" t="s">
        <v>2</v>
      </c>
      <c r="AG10" t="s">
        <v>165</v>
      </c>
      <c r="AH10" t="s">
        <v>190</v>
      </c>
    </row>
    <row r="11" spans="1:34">
      <c r="A11">
        <v>7415</v>
      </c>
      <c r="B11">
        <v>144523</v>
      </c>
      <c r="C11" t="s">
        <v>149</v>
      </c>
      <c r="D11" t="str">
        <f t="shared" ca="1" si="0"/>
        <v>XVOJXNJXVB</v>
      </c>
      <c r="E11" t="str">
        <f t="shared" ca="1" si="1"/>
        <v>Tyomkbipqwjwu</v>
      </c>
      <c r="F11" t="s">
        <v>150</v>
      </c>
      <c r="G11" t="s">
        <v>167</v>
      </c>
      <c r="H11" s="149" t="str">
        <f t="shared" ca="1" si="2"/>
        <v>18/5/1995</v>
      </c>
      <c r="I11" t="s">
        <v>152</v>
      </c>
      <c r="J11" t="s">
        <v>153</v>
      </c>
      <c r="K11" t="s">
        <v>191</v>
      </c>
      <c r="L11" t="s">
        <v>192</v>
      </c>
      <c r="M11" t="s">
        <v>193</v>
      </c>
      <c r="N11">
        <v>77</v>
      </c>
      <c r="O11" t="s">
        <v>157</v>
      </c>
      <c r="P11" t="s">
        <v>158</v>
      </c>
      <c r="Q11" t="s">
        <v>194</v>
      </c>
      <c r="R11" t="s">
        <v>198</v>
      </c>
      <c r="S11" t="s">
        <v>2</v>
      </c>
      <c r="T11" t="s">
        <v>199</v>
      </c>
      <c r="U11" t="s">
        <v>200</v>
      </c>
      <c r="V11" t="s">
        <v>160</v>
      </c>
      <c r="W11" t="s">
        <v>161</v>
      </c>
      <c r="X11" t="s">
        <v>200</v>
      </c>
      <c r="Y11" t="s">
        <v>2</v>
      </c>
      <c r="Z11">
        <v>2011</v>
      </c>
      <c r="AA11" t="s">
        <v>164</v>
      </c>
      <c r="AB11" t="s">
        <v>2</v>
      </c>
      <c r="AC11" t="s">
        <v>2</v>
      </c>
      <c r="AD11" t="s">
        <v>2</v>
      </c>
      <c r="AE11" t="s">
        <v>2</v>
      </c>
      <c r="AF11" t="s">
        <v>2</v>
      </c>
      <c r="AG11" t="s">
        <v>165</v>
      </c>
      <c r="AH11" t="s">
        <v>190</v>
      </c>
    </row>
    <row r="12" spans="1:34">
      <c r="A12">
        <v>7415</v>
      </c>
      <c r="B12">
        <v>144616</v>
      </c>
      <c r="C12" t="s">
        <v>149</v>
      </c>
      <c r="D12" t="str">
        <f t="shared" ca="1" si="0"/>
        <v>BTPIOJYPOT</v>
      </c>
      <c r="E12" t="str">
        <f t="shared" ca="1" si="1"/>
        <v>Sedramlxetzjf</v>
      </c>
      <c r="F12" t="s">
        <v>150</v>
      </c>
      <c r="G12" t="s">
        <v>167</v>
      </c>
      <c r="H12" s="149" t="str">
        <f t="shared" ca="1" si="2"/>
        <v>11/5/1995</v>
      </c>
      <c r="I12" t="s">
        <v>152</v>
      </c>
      <c r="J12" t="s">
        <v>153</v>
      </c>
      <c r="K12" t="s">
        <v>191</v>
      </c>
      <c r="L12" t="s">
        <v>192</v>
      </c>
      <c r="M12" t="s">
        <v>193</v>
      </c>
      <c r="N12">
        <v>77</v>
      </c>
      <c r="O12" t="s">
        <v>157</v>
      </c>
      <c r="P12" t="s">
        <v>158</v>
      </c>
      <c r="Q12" t="s">
        <v>194</v>
      </c>
      <c r="R12" t="s">
        <v>198</v>
      </c>
      <c r="S12" t="s">
        <v>2</v>
      </c>
      <c r="T12" t="s">
        <v>199</v>
      </c>
      <c r="U12" t="s">
        <v>201</v>
      </c>
      <c r="V12" t="s">
        <v>160</v>
      </c>
      <c r="W12" t="s">
        <v>161</v>
      </c>
      <c r="X12" t="s">
        <v>2</v>
      </c>
      <c r="Y12" t="s">
        <v>2</v>
      </c>
      <c r="Z12">
        <v>2011</v>
      </c>
      <c r="AA12" t="s">
        <v>164</v>
      </c>
      <c r="AB12" t="s">
        <v>2</v>
      </c>
      <c r="AC12" t="s">
        <v>2</v>
      </c>
      <c r="AD12" t="s">
        <v>2</v>
      </c>
      <c r="AE12" t="s">
        <v>2</v>
      </c>
      <c r="AF12" t="s">
        <v>2</v>
      </c>
      <c r="AG12" t="s">
        <v>165</v>
      </c>
      <c r="AH12" t="s">
        <v>166</v>
      </c>
    </row>
    <row r="13" spans="1:34">
      <c r="A13">
        <v>7415</v>
      </c>
      <c r="B13">
        <v>144710</v>
      </c>
      <c r="C13" t="s">
        <v>183</v>
      </c>
      <c r="D13" t="str">
        <f t="shared" ca="1" si="0"/>
        <v>XZUUXKIBCO</v>
      </c>
      <c r="E13" t="str">
        <f t="shared" ca="1" si="1"/>
        <v>Xyybkhlroczdw</v>
      </c>
      <c r="F13" t="s">
        <v>150</v>
      </c>
      <c r="G13" t="s">
        <v>167</v>
      </c>
      <c r="H13" s="149" t="str">
        <f t="shared" ca="1" si="2"/>
        <v>27/5/1997</v>
      </c>
      <c r="I13" t="s">
        <v>152</v>
      </c>
      <c r="J13" t="s">
        <v>153</v>
      </c>
      <c r="K13" t="s">
        <v>202</v>
      </c>
      <c r="L13" t="s">
        <v>203</v>
      </c>
      <c r="M13" t="s">
        <v>204</v>
      </c>
      <c r="N13">
        <v>93</v>
      </c>
      <c r="O13" t="s">
        <v>157</v>
      </c>
      <c r="P13" t="s">
        <v>158</v>
      </c>
      <c r="Q13" t="s">
        <v>187</v>
      </c>
      <c r="R13" t="s">
        <v>205</v>
      </c>
      <c r="S13" t="s">
        <v>2</v>
      </c>
      <c r="T13" t="s">
        <v>2</v>
      </c>
      <c r="U13" t="s">
        <v>206</v>
      </c>
      <c r="V13" t="s">
        <v>160</v>
      </c>
      <c r="W13" t="s">
        <v>2</v>
      </c>
      <c r="X13" t="s">
        <v>2</v>
      </c>
      <c r="Y13" t="s">
        <v>2</v>
      </c>
      <c r="Z13">
        <v>2010</v>
      </c>
      <c r="AA13" t="s">
        <v>164</v>
      </c>
      <c r="AB13" t="s">
        <v>2</v>
      </c>
      <c r="AC13" t="s">
        <v>2</v>
      </c>
      <c r="AD13" t="s">
        <v>2</v>
      </c>
      <c r="AE13" t="s">
        <v>2</v>
      </c>
      <c r="AF13" t="s">
        <v>2</v>
      </c>
      <c r="AG13" t="s">
        <v>2</v>
      </c>
      <c r="AH13" t="s">
        <v>2</v>
      </c>
    </row>
    <row r="14" spans="1:34">
      <c r="A14">
        <v>7415</v>
      </c>
      <c r="B14">
        <v>144755</v>
      </c>
      <c r="C14" t="s">
        <v>149</v>
      </c>
      <c r="D14" t="str">
        <f t="shared" ca="1" si="0"/>
        <v>LOHSAOSFQI</v>
      </c>
      <c r="E14" t="str">
        <f t="shared" ca="1" si="1"/>
        <v>Xqamdydzrvkmj</v>
      </c>
      <c r="F14" t="s">
        <v>150</v>
      </c>
      <c r="G14" t="s">
        <v>167</v>
      </c>
      <c r="H14" s="149" t="str">
        <f t="shared" ca="1" si="2"/>
        <v>10/11/1996</v>
      </c>
      <c r="I14" t="s">
        <v>152</v>
      </c>
      <c r="J14" t="s">
        <v>153</v>
      </c>
      <c r="K14" t="s">
        <v>202</v>
      </c>
      <c r="L14" t="s">
        <v>203</v>
      </c>
      <c r="M14" t="s">
        <v>204</v>
      </c>
      <c r="N14">
        <v>93</v>
      </c>
      <c r="O14" t="s">
        <v>157</v>
      </c>
      <c r="P14" t="s">
        <v>158</v>
      </c>
      <c r="Q14" t="s">
        <v>187</v>
      </c>
      <c r="R14" t="s">
        <v>205</v>
      </c>
      <c r="S14" t="s">
        <v>2</v>
      </c>
      <c r="T14" t="s">
        <v>2</v>
      </c>
      <c r="U14" t="s">
        <v>206</v>
      </c>
      <c r="V14" t="s">
        <v>160</v>
      </c>
      <c r="W14" t="s">
        <v>2</v>
      </c>
      <c r="X14" t="s">
        <v>2</v>
      </c>
      <c r="Y14" t="s">
        <v>2</v>
      </c>
      <c r="Z14">
        <v>2011</v>
      </c>
      <c r="AA14" t="s">
        <v>164</v>
      </c>
      <c r="AB14" t="s">
        <v>2</v>
      </c>
      <c r="AC14" t="s">
        <v>2</v>
      </c>
      <c r="AD14" t="s">
        <v>2</v>
      </c>
      <c r="AE14" t="s">
        <v>2</v>
      </c>
      <c r="AF14" t="s">
        <v>2</v>
      </c>
      <c r="AG14" t="s">
        <v>2</v>
      </c>
      <c r="AH14" t="s">
        <v>2</v>
      </c>
    </row>
    <row r="15" spans="1:34">
      <c r="A15">
        <v>7415</v>
      </c>
      <c r="B15">
        <v>147053</v>
      </c>
      <c r="C15" t="s">
        <v>149</v>
      </c>
      <c r="D15" t="str">
        <f t="shared" ca="1" si="0"/>
        <v>UGAHZQYAKM</v>
      </c>
      <c r="E15" t="str">
        <f t="shared" ca="1" si="1"/>
        <v>Ltejmvhflhpup</v>
      </c>
      <c r="F15" t="s">
        <v>150</v>
      </c>
      <c r="G15" t="s">
        <v>167</v>
      </c>
      <c r="H15" s="149" t="str">
        <f t="shared" ca="1" si="2"/>
        <v>16/5/1994</v>
      </c>
      <c r="I15" t="s">
        <v>152</v>
      </c>
      <c r="J15" t="s">
        <v>153</v>
      </c>
      <c r="K15" t="s">
        <v>207</v>
      </c>
      <c r="L15" t="s">
        <v>208</v>
      </c>
      <c r="M15" t="s">
        <v>209</v>
      </c>
      <c r="N15">
        <v>78</v>
      </c>
      <c r="O15" t="s">
        <v>157</v>
      </c>
      <c r="P15" t="s">
        <v>158</v>
      </c>
      <c r="Q15" t="s">
        <v>194</v>
      </c>
      <c r="R15" t="s">
        <v>210</v>
      </c>
      <c r="S15" t="s">
        <v>2</v>
      </c>
      <c r="T15" t="s">
        <v>196</v>
      </c>
      <c r="U15" t="s">
        <v>211</v>
      </c>
      <c r="V15" t="s">
        <v>160</v>
      </c>
      <c r="W15" t="s">
        <v>182</v>
      </c>
      <c r="X15" t="s">
        <v>212</v>
      </c>
      <c r="Y15" t="s">
        <v>2</v>
      </c>
      <c r="Z15">
        <v>2010</v>
      </c>
      <c r="AA15" t="s">
        <v>164</v>
      </c>
      <c r="AB15" t="s">
        <v>2</v>
      </c>
      <c r="AC15" t="s">
        <v>2</v>
      </c>
      <c r="AD15" t="s">
        <v>2</v>
      </c>
      <c r="AE15" t="s">
        <v>2</v>
      </c>
      <c r="AF15" t="s">
        <v>2</v>
      </c>
      <c r="AG15" t="s">
        <v>213</v>
      </c>
      <c r="AH15" t="s">
        <v>166</v>
      </c>
    </row>
    <row r="16" spans="1:34">
      <c r="A16">
        <v>7415</v>
      </c>
      <c r="B16">
        <v>147373</v>
      </c>
      <c r="C16" t="s">
        <v>149</v>
      </c>
      <c r="D16" t="str">
        <f t="shared" ca="1" si="0"/>
        <v>PUGHVFATDV</v>
      </c>
      <c r="E16" t="str">
        <f t="shared" ca="1" si="1"/>
        <v>Ljbwfruqprizj</v>
      </c>
      <c r="F16" t="s">
        <v>150</v>
      </c>
      <c r="G16" t="s">
        <v>167</v>
      </c>
      <c r="H16" s="149" t="str">
        <f t="shared" ca="1" si="2"/>
        <v>9/5/1994</v>
      </c>
      <c r="I16" t="s">
        <v>152</v>
      </c>
      <c r="J16" t="s">
        <v>153</v>
      </c>
      <c r="K16" t="s">
        <v>214</v>
      </c>
      <c r="L16" t="s">
        <v>215</v>
      </c>
      <c r="M16" t="s">
        <v>216</v>
      </c>
      <c r="N16">
        <v>93</v>
      </c>
      <c r="O16" t="s">
        <v>157</v>
      </c>
      <c r="P16" t="s">
        <v>158</v>
      </c>
      <c r="Q16" t="s">
        <v>194</v>
      </c>
      <c r="R16" t="s">
        <v>195</v>
      </c>
      <c r="S16" t="s">
        <v>2</v>
      </c>
      <c r="T16" t="s">
        <v>199</v>
      </c>
      <c r="U16" t="s">
        <v>200</v>
      </c>
      <c r="V16" t="s">
        <v>160</v>
      </c>
      <c r="W16" t="s">
        <v>182</v>
      </c>
      <c r="X16" t="s">
        <v>200</v>
      </c>
      <c r="Y16" t="s">
        <v>2</v>
      </c>
      <c r="Z16">
        <v>2011</v>
      </c>
      <c r="AA16" t="s">
        <v>164</v>
      </c>
      <c r="AB16" t="s">
        <v>2</v>
      </c>
      <c r="AC16" t="s">
        <v>2</v>
      </c>
      <c r="AD16" t="s">
        <v>2</v>
      </c>
      <c r="AE16" t="s">
        <v>2</v>
      </c>
      <c r="AF16" t="s">
        <v>2</v>
      </c>
      <c r="AG16" t="s">
        <v>165</v>
      </c>
      <c r="AH16" t="s">
        <v>175</v>
      </c>
    </row>
    <row r="17" spans="1:34">
      <c r="A17">
        <v>7415</v>
      </c>
      <c r="B17">
        <v>147490</v>
      </c>
      <c r="C17" t="s">
        <v>149</v>
      </c>
      <c r="D17" t="str">
        <f t="shared" ca="1" si="0"/>
        <v>TMCSIMYITI</v>
      </c>
      <c r="E17" t="str">
        <f t="shared" ca="1" si="1"/>
        <v>Fhiwsgtzukmog</v>
      </c>
      <c r="F17" t="s">
        <v>150</v>
      </c>
      <c r="G17" t="s">
        <v>167</v>
      </c>
      <c r="H17" s="149" t="str">
        <f t="shared" ca="1" si="2"/>
        <v>21/12/1996</v>
      </c>
      <c r="I17" t="s">
        <v>152</v>
      </c>
      <c r="J17" t="s">
        <v>153</v>
      </c>
      <c r="K17" t="s">
        <v>214</v>
      </c>
      <c r="L17" t="s">
        <v>215</v>
      </c>
      <c r="M17" t="s">
        <v>216</v>
      </c>
      <c r="N17">
        <v>93</v>
      </c>
      <c r="O17" t="s">
        <v>157</v>
      </c>
      <c r="P17" t="s">
        <v>158</v>
      </c>
      <c r="Q17" t="s">
        <v>194</v>
      </c>
      <c r="R17" t="s">
        <v>195</v>
      </c>
      <c r="S17" t="s">
        <v>2</v>
      </c>
      <c r="T17" t="s">
        <v>199</v>
      </c>
      <c r="U17" t="s">
        <v>201</v>
      </c>
      <c r="V17" t="s">
        <v>160</v>
      </c>
      <c r="W17" t="s">
        <v>161</v>
      </c>
      <c r="X17" t="s">
        <v>2</v>
      </c>
      <c r="Y17" t="s">
        <v>2</v>
      </c>
      <c r="Z17">
        <v>2011</v>
      </c>
      <c r="AA17" t="s">
        <v>164</v>
      </c>
      <c r="AB17" t="s">
        <v>2</v>
      </c>
      <c r="AC17" t="s">
        <v>2</v>
      </c>
      <c r="AD17" t="s">
        <v>2</v>
      </c>
      <c r="AE17" t="s">
        <v>2</v>
      </c>
      <c r="AF17" t="s">
        <v>2</v>
      </c>
      <c r="AG17" t="s">
        <v>165</v>
      </c>
      <c r="AH17" t="s">
        <v>175</v>
      </c>
    </row>
    <row r="18" spans="1:34">
      <c r="A18">
        <v>7415</v>
      </c>
      <c r="B18">
        <v>148508</v>
      </c>
      <c r="C18" t="s">
        <v>149</v>
      </c>
      <c r="D18" t="str">
        <f t="shared" ca="1" si="0"/>
        <v>COQMFAOCMK</v>
      </c>
      <c r="E18" t="str">
        <f t="shared" ca="1" si="1"/>
        <v>Yunmbcbotubiv</v>
      </c>
      <c r="F18" t="s">
        <v>150</v>
      </c>
      <c r="G18" t="s">
        <v>167</v>
      </c>
      <c r="H18" s="149" t="str">
        <f t="shared" ca="1" si="2"/>
        <v>4/11/1994</v>
      </c>
      <c r="I18" t="s">
        <v>152</v>
      </c>
      <c r="J18" t="s">
        <v>153</v>
      </c>
      <c r="K18" t="s">
        <v>217</v>
      </c>
      <c r="L18" t="s">
        <v>218</v>
      </c>
      <c r="M18" t="s">
        <v>219</v>
      </c>
      <c r="N18">
        <v>77</v>
      </c>
      <c r="O18" t="s">
        <v>157</v>
      </c>
      <c r="P18" t="s">
        <v>158</v>
      </c>
      <c r="Q18" t="s">
        <v>194</v>
      </c>
      <c r="R18" t="s">
        <v>220</v>
      </c>
      <c r="S18" t="s">
        <v>2</v>
      </c>
      <c r="T18" t="s">
        <v>196</v>
      </c>
      <c r="U18" t="s">
        <v>211</v>
      </c>
      <c r="V18" t="s">
        <v>160</v>
      </c>
      <c r="W18" t="s">
        <v>161</v>
      </c>
      <c r="X18" t="s">
        <v>2</v>
      </c>
      <c r="Y18" t="s">
        <v>2</v>
      </c>
      <c r="Z18">
        <v>2010</v>
      </c>
      <c r="AA18" t="s">
        <v>164</v>
      </c>
      <c r="AB18" t="s">
        <v>2</v>
      </c>
      <c r="AC18" t="s">
        <v>2</v>
      </c>
      <c r="AD18" t="s">
        <v>2</v>
      </c>
      <c r="AE18" t="s">
        <v>2</v>
      </c>
      <c r="AF18" t="s">
        <v>2</v>
      </c>
      <c r="AG18" t="s">
        <v>213</v>
      </c>
      <c r="AH18" t="s">
        <v>166</v>
      </c>
    </row>
    <row r="19" spans="1:34">
      <c r="A19">
        <v>7415</v>
      </c>
      <c r="B19">
        <v>148843</v>
      </c>
      <c r="C19" t="s">
        <v>149</v>
      </c>
      <c r="D19" t="str">
        <f t="shared" ca="1" si="0"/>
        <v>JVENCLSNDN</v>
      </c>
      <c r="E19" t="str">
        <f t="shared" ca="1" si="1"/>
        <v>Qjmflcsxppgko</v>
      </c>
      <c r="F19" t="s">
        <v>150</v>
      </c>
      <c r="G19" t="s">
        <v>167</v>
      </c>
      <c r="H19" s="149" t="str">
        <f t="shared" ca="1" si="2"/>
        <v>14/6/1994</v>
      </c>
      <c r="I19" t="s">
        <v>152</v>
      </c>
      <c r="J19" t="s">
        <v>153</v>
      </c>
      <c r="K19" t="s">
        <v>221</v>
      </c>
      <c r="L19" t="s">
        <v>222</v>
      </c>
      <c r="M19" t="s">
        <v>223</v>
      </c>
      <c r="N19">
        <v>75</v>
      </c>
      <c r="O19" t="s">
        <v>157</v>
      </c>
      <c r="P19" t="s">
        <v>158</v>
      </c>
      <c r="Q19" t="s">
        <v>194</v>
      </c>
      <c r="R19" t="s">
        <v>210</v>
      </c>
      <c r="S19" t="s">
        <v>2</v>
      </c>
      <c r="T19" t="s">
        <v>196</v>
      </c>
      <c r="U19" t="s">
        <v>224</v>
      </c>
      <c r="V19" t="s">
        <v>160</v>
      </c>
      <c r="W19" t="s">
        <v>182</v>
      </c>
      <c r="X19" t="s">
        <v>2</v>
      </c>
      <c r="Y19" t="s">
        <v>2</v>
      </c>
      <c r="Z19">
        <v>2011</v>
      </c>
      <c r="AA19" t="s">
        <v>164</v>
      </c>
      <c r="AB19" t="s">
        <v>2</v>
      </c>
      <c r="AC19" t="s">
        <v>2</v>
      </c>
      <c r="AD19" t="s">
        <v>2</v>
      </c>
      <c r="AE19" t="s">
        <v>2</v>
      </c>
      <c r="AF19" t="s">
        <v>2</v>
      </c>
      <c r="AG19" t="s">
        <v>165</v>
      </c>
      <c r="AH19" t="s">
        <v>166</v>
      </c>
    </row>
    <row r="20" spans="1:34">
      <c r="A20">
        <v>7415</v>
      </c>
      <c r="B20">
        <v>148873</v>
      </c>
      <c r="C20" t="s">
        <v>183</v>
      </c>
      <c r="D20" t="str">
        <f t="shared" ca="1" si="0"/>
        <v>QNHPARDTEW</v>
      </c>
      <c r="E20" t="str">
        <f t="shared" ca="1" si="1"/>
        <v>Crxorxbzpzcnp</v>
      </c>
      <c r="F20" t="s">
        <v>150</v>
      </c>
      <c r="G20" t="s">
        <v>167</v>
      </c>
      <c r="H20" s="149" t="str">
        <f t="shared" ca="1" si="2"/>
        <v>7/10/1994</v>
      </c>
      <c r="I20" t="s">
        <v>152</v>
      </c>
      <c r="J20" t="s">
        <v>153</v>
      </c>
      <c r="K20" t="s">
        <v>221</v>
      </c>
      <c r="L20" t="s">
        <v>222</v>
      </c>
      <c r="M20" t="s">
        <v>223</v>
      </c>
      <c r="N20">
        <v>75</v>
      </c>
      <c r="O20" t="s">
        <v>157</v>
      </c>
      <c r="P20" t="s">
        <v>158</v>
      </c>
      <c r="Q20" t="s">
        <v>194</v>
      </c>
      <c r="R20" t="s">
        <v>210</v>
      </c>
      <c r="S20" t="s">
        <v>2</v>
      </c>
      <c r="T20" t="s">
        <v>196</v>
      </c>
      <c r="U20" t="s">
        <v>211</v>
      </c>
      <c r="V20" t="s">
        <v>160</v>
      </c>
      <c r="W20" t="s">
        <v>161</v>
      </c>
      <c r="X20" t="s">
        <v>2</v>
      </c>
      <c r="Y20" t="s">
        <v>2</v>
      </c>
      <c r="Z20">
        <v>2011</v>
      </c>
      <c r="AA20" t="s">
        <v>164</v>
      </c>
      <c r="AB20" t="s">
        <v>2</v>
      </c>
      <c r="AC20" t="s">
        <v>2</v>
      </c>
      <c r="AD20" t="s">
        <v>2</v>
      </c>
      <c r="AE20" t="s">
        <v>2</v>
      </c>
      <c r="AF20" t="s">
        <v>2</v>
      </c>
      <c r="AG20" t="s">
        <v>165</v>
      </c>
      <c r="AH20" t="s">
        <v>175</v>
      </c>
    </row>
    <row r="21" spans="1:34">
      <c r="A21">
        <v>7415</v>
      </c>
      <c r="B21">
        <v>148882</v>
      </c>
      <c r="C21" t="s">
        <v>149</v>
      </c>
      <c r="D21" t="str">
        <f t="shared" ca="1" si="0"/>
        <v>XJMNIJJNWA</v>
      </c>
      <c r="E21" t="str">
        <f t="shared" ca="1" si="1"/>
        <v>Mlbsheaqobitx</v>
      </c>
      <c r="F21" t="s">
        <v>150</v>
      </c>
      <c r="G21" t="s">
        <v>167</v>
      </c>
      <c r="H21" s="149" t="str">
        <f t="shared" ca="1" si="2"/>
        <v>8/9/1994</v>
      </c>
      <c r="I21" t="s">
        <v>152</v>
      </c>
      <c r="J21" t="s">
        <v>153</v>
      </c>
      <c r="K21" t="s">
        <v>221</v>
      </c>
      <c r="L21" t="s">
        <v>222</v>
      </c>
      <c r="M21" t="s">
        <v>223</v>
      </c>
      <c r="N21">
        <v>75</v>
      </c>
      <c r="O21" t="s">
        <v>157</v>
      </c>
      <c r="P21" t="s">
        <v>158</v>
      </c>
      <c r="Q21" t="s">
        <v>194</v>
      </c>
      <c r="R21" t="s">
        <v>210</v>
      </c>
      <c r="S21" t="s">
        <v>2</v>
      </c>
      <c r="T21" t="s">
        <v>196</v>
      </c>
      <c r="U21" t="s">
        <v>211</v>
      </c>
      <c r="V21" t="s">
        <v>160</v>
      </c>
      <c r="W21" t="s">
        <v>225</v>
      </c>
      <c r="X21" t="s">
        <v>2</v>
      </c>
      <c r="Y21" t="s">
        <v>2</v>
      </c>
      <c r="Z21">
        <v>2010</v>
      </c>
      <c r="AA21" t="s">
        <v>164</v>
      </c>
      <c r="AB21" t="s">
        <v>2</v>
      </c>
      <c r="AC21" t="s">
        <v>2</v>
      </c>
      <c r="AD21" t="s">
        <v>2</v>
      </c>
      <c r="AE21" t="s">
        <v>2</v>
      </c>
      <c r="AF21" t="s">
        <v>2</v>
      </c>
      <c r="AG21" t="s">
        <v>165</v>
      </c>
      <c r="AH21" t="s">
        <v>166</v>
      </c>
    </row>
    <row r="22" spans="1:34">
      <c r="A22">
        <v>7415</v>
      </c>
      <c r="B22">
        <v>149113</v>
      </c>
      <c r="C22" t="s">
        <v>183</v>
      </c>
      <c r="D22" t="str">
        <f t="shared" ca="1" si="0"/>
        <v>IOJFEUZRAA</v>
      </c>
      <c r="E22" t="str">
        <f t="shared" ca="1" si="1"/>
        <v>Xsaykhnocqoiu</v>
      </c>
      <c r="F22" t="s">
        <v>150</v>
      </c>
      <c r="G22" t="s">
        <v>167</v>
      </c>
      <c r="H22" s="149" t="str">
        <f t="shared" ca="1" si="2"/>
        <v>10/9/1996</v>
      </c>
      <c r="I22" t="s">
        <v>152</v>
      </c>
      <c r="J22" t="s">
        <v>153</v>
      </c>
      <c r="K22" t="s">
        <v>226</v>
      </c>
      <c r="L22" t="s">
        <v>227</v>
      </c>
      <c r="M22" t="s">
        <v>228</v>
      </c>
      <c r="N22">
        <v>95</v>
      </c>
      <c r="O22" t="s">
        <v>157</v>
      </c>
      <c r="P22" t="s">
        <v>158</v>
      </c>
      <c r="Q22" t="s">
        <v>187</v>
      </c>
      <c r="R22" t="s">
        <v>229</v>
      </c>
      <c r="S22" t="s">
        <v>2</v>
      </c>
      <c r="T22" t="s">
        <v>2</v>
      </c>
      <c r="U22" t="s">
        <v>230</v>
      </c>
      <c r="V22" t="s">
        <v>160</v>
      </c>
      <c r="W22" t="s">
        <v>2</v>
      </c>
      <c r="X22" t="s">
        <v>231</v>
      </c>
      <c r="Y22" t="s">
        <v>2</v>
      </c>
      <c r="Z22">
        <v>2011</v>
      </c>
      <c r="AA22" t="s">
        <v>164</v>
      </c>
      <c r="AB22" t="s">
        <v>2</v>
      </c>
      <c r="AC22" t="s">
        <v>2</v>
      </c>
      <c r="AD22" t="s">
        <v>2</v>
      </c>
      <c r="AE22" t="s">
        <v>2</v>
      </c>
      <c r="AF22" t="s">
        <v>2</v>
      </c>
      <c r="AG22" t="s">
        <v>165</v>
      </c>
      <c r="AH22" t="s">
        <v>175</v>
      </c>
    </row>
    <row r="23" spans="1:34">
      <c r="A23">
        <v>7415</v>
      </c>
      <c r="B23">
        <v>149184</v>
      </c>
      <c r="C23" t="s">
        <v>183</v>
      </c>
      <c r="D23" t="str">
        <f t="shared" ca="1" si="0"/>
        <v>WBIZQEJXDL</v>
      </c>
      <c r="E23" t="str">
        <f t="shared" ca="1" si="1"/>
        <v>Hqwsuqxsrcwua</v>
      </c>
      <c r="F23" t="s">
        <v>150</v>
      </c>
      <c r="G23" t="s">
        <v>167</v>
      </c>
      <c r="H23" s="149" t="str">
        <f t="shared" ca="1" si="2"/>
        <v>13/4/1995</v>
      </c>
      <c r="I23" t="s">
        <v>152</v>
      </c>
      <c r="J23" t="s">
        <v>153</v>
      </c>
      <c r="K23" t="s">
        <v>226</v>
      </c>
      <c r="L23" t="s">
        <v>227</v>
      </c>
      <c r="M23" t="s">
        <v>228</v>
      </c>
      <c r="N23">
        <v>95</v>
      </c>
      <c r="O23" t="s">
        <v>157</v>
      </c>
      <c r="P23" t="s">
        <v>158</v>
      </c>
      <c r="Q23" t="s">
        <v>187</v>
      </c>
      <c r="R23" t="s">
        <v>229</v>
      </c>
      <c r="S23" t="s">
        <v>2</v>
      </c>
      <c r="T23" t="s">
        <v>2</v>
      </c>
      <c r="U23" t="s">
        <v>230</v>
      </c>
      <c r="V23" t="s">
        <v>160</v>
      </c>
      <c r="W23" t="s">
        <v>2</v>
      </c>
      <c r="X23" t="s">
        <v>231</v>
      </c>
      <c r="Y23" t="s">
        <v>2</v>
      </c>
      <c r="Z23">
        <v>2011</v>
      </c>
      <c r="AA23" t="s">
        <v>164</v>
      </c>
      <c r="AB23" t="s">
        <v>2</v>
      </c>
      <c r="AC23" t="s">
        <v>2</v>
      </c>
      <c r="AD23" t="s">
        <v>2</v>
      </c>
      <c r="AE23" t="s">
        <v>2</v>
      </c>
      <c r="AF23" t="s">
        <v>2</v>
      </c>
      <c r="AG23" t="s">
        <v>165</v>
      </c>
      <c r="AH23" t="s">
        <v>232</v>
      </c>
    </row>
    <row r="24" spans="1:34">
      <c r="A24">
        <v>7415</v>
      </c>
      <c r="B24">
        <v>149186</v>
      </c>
      <c r="C24" t="s">
        <v>183</v>
      </c>
      <c r="D24" t="str">
        <f t="shared" ca="1" si="0"/>
        <v>KIJGIDXJAU</v>
      </c>
      <c r="E24" t="str">
        <f t="shared" ca="1" si="1"/>
        <v>Pdoxyyyquaiyv</v>
      </c>
      <c r="F24" t="s">
        <v>150</v>
      </c>
      <c r="G24" t="s">
        <v>167</v>
      </c>
      <c r="H24" s="149" t="str">
        <f t="shared" ca="1" si="2"/>
        <v>17/5/1997</v>
      </c>
      <c r="I24" t="s">
        <v>152</v>
      </c>
      <c r="J24" t="s">
        <v>153</v>
      </c>
      <c r="K24" t="s">
        <v>226</v>
      </c>
      <c r="L24" t="s">
        <v>227</v>
      </c>
      <c r="M24" t="s">
        <v>228</v>
      </c>
      <c r="N24">
        <v>95</v>
      </c>
      <c r="O24" t="s">
        <v>157</v>
      </c>
      <c r="P24" t="s">
        <v>158</v>
      </c>
      <c r="Q24" t="s">
        <v>187</v>
      </c>
      <c r="R24" t="s">
        <v>229</v>
      </c>
      <c r="S24" t="s">
        <v>2</v>
      </c>
      <c r="T24" t="s">
        <v>2</v>
      </c>
      <c r="U24" t="s">
        <v>230</v>
      </c>
      <c r="V24" t="s">
        <v>160</v>
      </c>
      <c r="W24" t="s">
        <v>2</v>
      </c>
      <c r="X24" t="s">
        <v>231</v>
      </c>
      <c r="Y24" t="s">
        <v>2</v>
      </c>
      <c r="Z24">
        <v>2011</v>
      </c>
      <c r="AA24" t="s">
        <v>164</v>
      </c>
      <c r="AB24" t="s">
        <v>2</v>
      </c>
      <c r="AC24" t="s">
        <v>2</v>
      </c>
      <c r="AD24" t="s">
        <v>2</v>
      </c>
      <c r="AE24" t="s">
        <v>2</v>
      </c>
      <c r="AF24" t="s">
        <v>2</v>
      </c>
      <c r="AG24" t="s">
        <v>165</v>
      </c>
      <c r="AH24" t="s">
        <v>166</v>
      </c>
    </row>
    <row r="25" spans="1:34">
      <c r="A25">
        <v>7415</v>
      </c>
      <c r="B25">
        <v>149367</v>
      </c>
      <c r="C25" t="s">
        <v>149</v>
      </c>
      <c r="D25" t="str">
        <f t="shared" ca="1" si="0"/>
        <v>ZCWAOBYYSV</v>
      </c>
      <c r="E25" t="str">
        <f t="shared" ca="1" si="1"/>
        <v>Tkdotrxninkyc</v>
      </c>
      <c r="F25" t="s">
        <v>150</v>
      </c>
      <c r="G25" t="s">
        <v>167</v>
      </c>
      <c r="H25" s="149" t="str">
        <f t="shared" ca="1" si="2"/>
        <v>12/11/1997</v>
      </c>
      <c r="I25" t="s">
        <v>152</v>
      </c>
      <c r="J25" t="s">
        <v>153</v>
      </c>
      <c r="K25" t="s">
        <v>233</v>
      </c>
      <c r="L25" t="s">
        <v>234</v>
      </c>
      <c r="M25" t="s">
        <v>235</v>
      </c>
      <c r="N25">
        <v>91</v>
      </c>
      <c r="O25" t="s">
        <v>157</v>
      </c>
      <c r="P25" t="s">
        <v>158</v>
      </c>
      <c r="Q25" t="s">
        <v>194</v>
      </c>
      <c r="R25" t="s">
        <v>236</v>
      </c>
      <c r="S25" t="s">
        <v>2</v>
      </c>
      <c r="T25" t="s">
        <v>199</v>
      </c>
      <c r="U25" t="s">
        <v>200</v>
      </c>
      <c r="V25" t="s">
        <v>160</v>
      </c>
      <c r="W25" t="s">
        <v>161</v>
      </c>
      <c r="X25" t="s">
        <v>200</v>
      </c>
      <c r="Y25" t="s">
        <v>2</v>
      </c>
      <c r="Z25">
        <v>2011</v>
      </c>
      <c r="AA25" t="s">
        <v>164</v>
      </c>
      <c r="AB25" t="s">
        <v>2</v>
      </c>
      <c r="AC25" t="s">
        <v>2</v>
      </c>
      <c r="AD25" t="s">
        <v>2</v>
      </c>
      <c r="AE25" t="s">
        <v>2</v>
      </c>
      <c r="AF25" t="s">
        <v>2</v>
      </c>
      <c r="AG25" t="s">
        <v>165</v>
      </c>
      <c r="AH25" t="s">
        <v>166</v>
      </c>
    </row>
    <row r="26" spans="1:34">
      <c r="A26">
        <v>7415</v>
      </c>
      <c r="B26">
        <v>149480</v>
      </c>
      <c r="C26" t="s">
        <v>149</v>
      </c>
      <c r="D26" t="str">
        <f t="shared" ca="1" si="0"/>
        <v>ARXLYKSHFI</v>
      </c>
      <c r="E26" t="str">
        <f t="shared" ca="1" si="1"/>
        <v>Aefglykkzsiar</v>
      </c>
      <c r="F26" t="s">
        <v>150</v>
      </c>
      <c r="G26" t="s">
        <v>167</v>
      </c>
      <c r="H26" s="149" t="str">
        <f t="shared" ca="1" si="2"/>
        <v>14/7/1994</v>
      </c>
      <c r="I26" t="s">
        <v>152</v>
      </c>
      <c r="J26" t="s">
        <v>153</v>
      </c>
      <c r="K26" t="s">
        <v>233</v>
      </c>
      <c r="L26" t="s">
        <v>234</v>
      </c>
      <c r="M26" t="s">
        <v>235</v>
      </c>
      <c r="N26">
        <v>91</v>
      </c>
      <c r="O26" t="s">
        <v>157</v>
      </c>
      <c r="P26" t="s">
        <v>158</v>
      </c>
      <c r="Q26" t="s">
        <v>194</v>
      </c>
      <c r="R26" t="s">
        <v>236</v>
      </c>
      <c r="S26" t="s">
        <v>2</v>
      </c>
      <c r="T26" t="s">
        <v>199</v>
      </c>
      <c r="U26" t="s">
        <v>200</v>
      </c>
      <c r="V26" t="s">
        <v>160</v>
      </c>
      <c r="W26" t="s">
        <v>161</v>
      </c>
      <c r="X26" t="s">
        <v>200</v>
      </c>
      <c r="Y26" t="s">
        <v>2</v>
      </c>
      <c r="Z26">
        <v>2011</v>
      </c>
      <c r="AA26" t="s">
        <v>164</v>
      </c>
      <c r="AB26" t="s">
        <v>2</v>
      </c>
      <c r="AC26" t="s">
        <v>2</v>
      </c>
      <c r="AD26" t="s">
        <v>2</v>
      </c>
      <c r="AE26" t="s">
        <v>2</v>
      </c>
      <c r="AF26" t="s">
        <v>2</v>
      </c>
      <c r="AG26" t="s">
        <v>165</v>
      </c>
      <c r="AH26" t="s">
        <v>175</v>
      </c>
    </row>
    <row r="27" spans="1:34">
      <c r="A27">
        <v>7415</v>
      </c>
      <c r="B27">
        <v>149542</v>
      </c>
      <c r="C27" t="s">
        <v>149</v>
      </c>
      <c r="D27" t="str">
        <f t="shared" ca="1" si="0"/>
        <v>GULTRIQDQQ</v>
      </c>
      <c r="E27" t="str">
        <f t="shared" ca="1" si="1"/>
        <v>Lszoyjjabotyz</v>
      </c>
      <c r="F27" t="s">
        <v>150</v>
      </c>
      <c r="G27" t="s">
        <v>167</v>
      </c>
      <c r="H27" s="149" t="str">
        <f t="shared" ca="1" si="2"/>
        <v>14/4/1996</v>
      </c>
      <c r="I27" t="s">
        <v>152</v>
      </c>
      <c r="J27" t="s">
        <v>153</v>
      </c>
      <c r="K27" t="s">
        <v>233</v>
      </c>
      <c r="L27" t="s">
        <v>234</v>
      </c>
      <c r="M27" t="s">
        <v>235</v>
      </c>
      <c r="N27">
        <v>91</v>
      </c>
      <c r="O27" t="s">
        <v>157</v>
      </c>
      <c r="P27" t="s">
        <v>158</v>
      </c>
      <c r="Q27" t="s">
        <v>171</v>
      </c>
      <c r="R27" t="s">
        <v>237</v>
      </c>
      <c r="S27" t="s">
        <v>2</v>
      </c>
      <c r="T27" t="s">
        <v>2</v>
      </c>
      <c r="U27" t="s">
        <v>238</v>
      </c>
      <c r="V27" t="s">
        <v>160</v>
      </c>
      <c r="W27" t="s">
        <v>182</v>
      </c>
      <c r="X27" t="s">
        <v>162</v>
      </c>
      <c r="Y27" t="s">
        <v>2</v>
      </c>
      <c r="Z27">
        <v>2011</v>
      </c>
      <c r="AA27" t="s">
        <v>164</v>
      </c>
      <c r="AB27" t="s">
        <v>2</v>
      </c>
      <c r="AC27" t="s">
        <v>2</v>
      </c>
      <c r="AD27" t="s">
        <v>2</v>
      </c>
      <c r="AE27" t="s">
        <v>2</v>
      </c>
      <c r="AF27" t="s">
        <v>2</v>
      </c>
      <c r="AG27" t="s">
        <v>165</v>
      </c>
      <c r="AH27" t="s">
        <v>190</v>
      </c>
    </row>
    <row r="28" spans="1:34">
      <c r="A28">
        <v>7415</v>
      </c>
      <c r="B28">
        <v>149916</v>
      </c>
      <c r="C28" t="s">
        <v>149</v>
      </c>
      <c r="D28" t="str">
        <f t="shared" ca="1" si="0"/>
        <v>PGKSQCFOZO</v>
      </c>
      <c r="E28" t="str">
        <f t="shared" ca="1" si="1"/>
        <v>Ckbbczehavdmi</v>
      </c>
      <c r="F28" t="s">
        <v>150</v>
      </c>
      <c r="G28" t="s">
        <v>167</v>
      </c>
      <c r="H28" s="149" t="str">
        <f t="shared" ca="1" si="2"/>
        <v>22/11/1994</v>
      </c>
      <c r="I28" t="s">
        <v>152</v>
      </c>
      <c r="J28" t="s">
        <v>153</v>
      </c>
      <c r="K28" t="s">
        <v>239</v>
      </c>
      <c r="L28" t="s">
        <v>240</v>
      </c>
      <c r="M28" t="s">
        <v>241</v>
      </c>
      <c r="N28">
        <v>77</v>
      </c>
      <c r="O28" t="s">
        <v>157</v>
      </c>
      <c r="P28" t="s">
        <v>158</v>
      </c>
      <c r="Q28" t="s">
        <v>194</v>
      </c>
      <c r="R28" t="s">
        <v>198</v>
      </c>
      <c r="S28" t="s">
        <v>2</v>
      </c>
      <c r="T28" t="s">
        <v>196</v>
      </c>
      <c r="U28" t="s">
        <v>224</v>
      </c>
      <c r="V28" t="s">
        <v>160</v>
      </c>
      <c r="W28" t="s">
        <v>182</v>
      </c>
      <c r="X28" t="s">
        <v>2</v>
      </c>
      <c r="Y28" t="s">
        <v>2</v>
      </c>
      <c r="Z28">
        <v>2011</v>
      </c>
      <c r="AA28" t="s">
        <v>164</v>
      </c>
      <c r="AB28" t="s">
        <v>2</v>
      </c>
      <c r="AC28" t="s">
        <v>2</v>
      </c>
      <c r="AD28" t="s">
        <v>2</v>
      </c>
      <c r="AE28" t="s">
        <v>2</v>
      </c>
      <c r="AF28" t="s">
        <v>2</v>
      </c>
      <c r="AG28" t="s">
        <v>213</v>
      </c>
      <c r="AH28" t="s">
        <v>190</v>
      </c>
    </row>
    <row r="29" spans="1:34">
      <c r="A29">
        <v>7415</v>
      </c>
      <c r="B29">
        <v>151653</v>
      </c>
      <c r="C29" t="s">
        <v>149</v>
      </c>
      <c r="D29" t="str">
        <f t="shared" ca="1" si="0"/>
        <v>FKVWBTREAE</v>
      </c>
      <c r="E29" t="str">
        <f t="shared" ca="1" si="1"/>
        <v>Hjcdpxarukojg</v>
      </c>
      <c r="F29" t="s">
        <v>150</v>
      </c>
      <c r="G29" t="s">
        <v>167</v>
      </c>
      <c r="H29" s="149" t="str">
        <f t="shared" ca="1" si="2"/>
        <v>2/3/1994</v>
      </c>
      <c r="I29" t="s">
        <v>152</v>
      </c>
      <c r="J29" t="s">
        <v>153</v>
      </c>
      <c r="K29" t="s">
        <v>242</v>
      </c>
      <c r="L29" t="s">
        <v>243</v>
      </c>
      <c r="M29" t="s">
        <v>244</v>
      </c>
      <c r="N29">
        <v>94</v>
      </c>
      <c r="O29" t="s">
        <v>157</v>
      </c>
      <c r="P29" t="s">
        <v>158</v>
      </c>
      <c r="Q29" t="s">
        <v>171</v>
      </c>
      <c r="R29" t="s">
        <v>245</v>
      </c>
      <c r="S29" t="s">
        <v>2</v>
      </c>
      <c r="T29" t="s">
        <v>2</v>
      </c>
      <c r="U29" t="s">
        <v>173</v>
      </c>
      <c r="V29" t="s">
        <v>160</v>
      </c>
      <c r="W29" t="s">
        <v>161</v>
      </c>
      <c r="X29" t="s">
        <v>162</v>
      </c>
      <c r="Y29" t="s">
        <v>2</v>
      </c>
      <c r="Z29">
        <v>2011</v>
      </c>
      <c r="AA29" t="s">
        <v>164</v>
      </c>
      <c r="AB29" t="s">
        <v>2</v>
      </c>
      <c r="AC29" t="s">
        <v>2</v>
      </c>
      <c r="AD29" t="s">
        <v>2</v>
      </c>
      <c r="AE29" t="s">
        <v>2</v>
      </c>
      <c r="AF29" t="s">
        <v>2</v>
      </c>
      <c r="AG29" t="s">
        <v>165</v>
      </c>
      <c r="AH29" t="s">
        <v>190</v>
      </c>
    </row>
    <row r="30" spans="1:34">
      <c r="A30">
        <v>7415</v>
      </c>
      <c r="B30">
        <v>151654</v>
      </c>
      <c r="C30" t="s">
        <v>149</v>
      </c>
      <c r="D30" t="str">
        <f t="shared" ca="1" si="0"/>
        <v>VRLKNARLIT</v>
      </c>
      <c r="E30" t="str">
        <f t="shared" ca="1" si="1"/>
        <v>Tkkxlaorzockn</v>
      </c>
      <c r="F30" t="s">
        <v>150</v>
      </c>
      <c r="G30" t="s">
        <v>167</v>
      </c>
      <c r="H30" s="149" t="str">
        <f t="shared" ca="1" si="2"/>
        <v>21/8/1995</v>
      </c>
      <c r="I30" t="s">
        <v>152</v>
      </c>
      <c r="J30" t="s">
        <v>153</v>
      </c>
      <c r="K30" t="s">
        <v>242</v>
      </c>
      <c r="L30" t="s">
        <v>243</v>
      </c>
      <c r="M30" t="s">
        <v>244</v>
      </c>
      <c r="N30">
        <v>94</v>
      </c>
      <c r="O30" t="s">
        <v>157</v>
      </c>
      <c r="P30" t="s">
        <v>158</v>
      </c>
      <c r="Q30" t="s">
        <v>171</v>
      </c>
      <c r="R30" t="s">
        <v>245</v>
      </c>
      <c r="S30" t="s">
        <v>2</v>
      </c>
      <c r="T30" t="s">
        <v>2</v>
      </c>
      <c r="U30" t="s">
        <v>173</v>
      </c>
      <c r="V30" t="s">
        <v>160</v>
      </c>
      <c r="W30" t="s">
        <v>182</v>
      </c>
      <c r="X30" t="s">
        <v>162</v>
      </c>
      <c r="Y30" t="s">
        <v>2</v>
      </c>
      <c r="Z30">
        <v>2011</v>
      </c>
      <c r="AA30" t="s">
        <v>164</v>
      </c>
      <c r="AB30" t="s">
        <v>2</v>
      </c>
      <c r="AC30" t="s">
        <v>2</v>
      </c>
      <c r="AD30" t="s">
        <v>2</v>
      </c>
      <c r="AE30" t="s">
        <v>2</v>
      </c>
      <c r="AF30" t="s">
        <v>2</v>
      </c>
      <c r="AG30" t="s">
        <v>165</v>
      </c>
      <c r="AH30" t="s">
        <v>175</v>
      </c>
    </row>
    <row r="31" spans="1:34">
      <c r="A31">
        <v>7415</v>
      </c>
      <c r="B31">
        <v>151700</v>
      </c>
      <c r="C31" t="s">
        <v>183</v>
      </c>
      <c r="D31" t="str">
        <f t="shared" ca="1" si="0"/>
        <v>GXZBGMOBXU</v>
      </c>
      <c r="E31" t="str">
        <f t="shared" ca="1" si="1"/>
        <v>Dtcyxjszjazew</v>
      </c>
      <c r="F31" t="s">
        <v>150</v>
      </c>
      <c r="G31" t="s">
        <v>167</v>
      </c>
      <c r="H31" s="149" t="str">
        <f t="shared" ca="1" si="2"/>
        <v>28/11/1995</v>
      </c>
      <c r="I31" t="s">
        <v>152</v>
      </c>
      <c r="J31" t="s">
        <v>153</v>
      </c>
      <c r="K31" t="s">
        <v>242</v>
      </c>
      <c r="L31" t="s">
        <v>243</v>
      </c>
      <c r="M31" t="s">
        <v>244</v>
      </c>
      <c r="N31">
        <v>94</v>
      </c>
      <c r="O31" t="s">
        <v>157</v>
      </c>
      <c r="P31" t="s">
        <v>158</v>
      </c>
      <c r="Q31" t="s">
        <v>246</v>
      </c>
      <c r="R31" t="s">
        <v>247</v>
      </c>
      <c r="S31" t="s">
        <v>2</v>
      </c>
      <c r="T31" t="s">
        <v>2</v>
      </c>
      <c r="U31" t="s">
        <v>224</v>
      </c>
      <c r="V31" t="s">
        <v>160</v>
      </c>
      <c r="W31" t="s">
        <v>225</v>
      </c>
      <c r="X31" t="s">
        <v>2</v>
      </c>
      <c r="Y31" t="s">
        <v>2</v>
      </c>
      <c r="Z31">
        <v>2011</v>
      </c>
      <c r="AA31" t="s">
        <v>164</v>
      </c>
      <c r="AB31" t="s">
        <v>2</v>
      </c>
      <c r="AC31" t="s">
        <v>2</v>
      </c>
      <c r="AD31" t="s">
        <v>2</v>
      </c>
      <c r="AE31" t="s">
        <v>2</v>
      </c>
      <c r="AF31" t="s">
        <v>2</v>
      </c>
      <c r="AG31" t="s">
        <v>213</v>
      </c>
      <c r="AH31" t="s">
        <v>190</v>
      </c>
    </row>
    <row r="32" spans="1:34">
      <c r="A32">
        <v>7415</v>
      </c>
      <c r="B32">
        <v>151850</v>
      </c>
      <c r="C32" t="s">
        <v>149</v>
      </c>
      <c r="D32" t="str">
        <f t="shared" ca="1" si="0"/>
        <v>AHWBJGTFDD</v>
      </c>
      <c r="E32" t="str">
        <f t="shared" ca="1" si="1"/>
        <v>Dbnedmzmewzhy</v>
      </c>
      <c r="F32" t="s">
        <v>150</v>
      </c>
      <c r="G32" t="s">
        <v>151</v>
      </c>
      <c r="H32" s="149" t="str">
        <f t="shared" ca="1" si="2"/>
        <v>16/6/1996</v>
      </c>
      <c r="I32" t="s">
        <v>152</v>
      </c>
      <c r="J32" t="s">
        <v>153</v>
      </c>
      <c r="K32" t="s">
        <v>242</v>
      </c>
      <c r="L32" t="s">
        <v>243</v>
      </c>
      <c r="M32" t="s">
        <v>244</v>
      </c>
      <c r="N32">
        <v>94</v>
      </c>
      <c r="O32" t="s">
        <v>157</v>
      </c>
      <c r="P32" t="s">
        <v>158</v>
      </c>
      <c r="Q32" t="s">
        <v>194</v>
      </c>
      <c r="R32" t="s">
        <v>248</v>
      </c>
      <c r="S32" t="s">
        <v>2</v>
      </c>
      <c r="T32" t="s">
        <v>196</v>
      </c>
      <c r="U32" t="s">
        <v>197</v>
      </c>
      <c r="V32" t="s">
        <v>160</v>
      </c>
      <c r="W32" t="s">
        <v>161</v>
      </c>
      <c r="X32" t="s">
        <v>249</v>
      </c>
      <c r="Y32" t="s">
        <v>2</v>
      </c>
      <c r="Z32">
        <v>2011</v>
      </c>
      <c r="AA32" t="s">
        <v>164</v>
      </c>
      <c r="AB32" t="s">
        <v>2</v>
      </c>
      <c r="AC32" t="s">
        <v>2</v>
      </c>
      <c r="AD32" t="s">
        <v>2</v>
      </c>
      <c r="AE32" t="s">
        <v>2</v>
      </c>
      <c r="AF32" t="s">
        <v>2</v>
      </c>
      <c r="AG32" t="s">
        <v>174</v>
      </c>
      <c r="AH32" t="s">
        <v>190</v>
      </c>
    </row>
    <row r="33" spans="1:34">
      <c r="A33">
        <v>7415</v>
      </c>
      <c r="B33">
        <v>151878</v>
      </c>
      <c r="C33" t="s">
        <v>149</v>
      </c>
      <c r="D33" t="str">
        <f t="shared" ca="1" si="0"/>
        <v>DQCGDTDBAZ</v>
      </c>
      <c r="E33" t="str">
        <f t="shared" ca="1" si="1"/>
        <v>Uucimpqvsnfkm</v>
      </c>
      <c r="F33" t="s">
        <v>150</v>
      </c>
      <c r="G33" t="s">
        <v>167</v>
      </c>
      <c r="H33" s="149" t="str">
        <f t="shared" ca="1" si="2"/>
        <v>28/9/1996</v>
      </c>
      <c r="I33" t="s">
        <v>152</v>
      </c>
      <c r="J33" t="s">
        <v>153</v>
      </c>
      <c r="K33" t="s">
        <v>242</v>
      </c>
      <c r="L33" t="s">
        <v>243</v>
      </c>
      <c r="M33" t="s">
        <v>244</v>
      </c>
      <c r="N33">
        <v>94</v>
      </c>
      <c r="O33" t="s">
        <v>157</v>
      </c>
      <c r="P33" t="s">
        <v>158</v>
      </c>
      <c r="Q33" t="s">
        <v>194</v>
      </c>
      <c r="R33" t="s">
        <v>250</v>
      </c>
      <c r="S33" t="s">
        <v>2</v>
      </c>
      <c r="T33" t="s">
        <v>199</v>
      </c>
      <c r="U33" t="s">
        <v>201</v>
      </c>
      <c r="V33" t="s">
        <v>160</v>
      </c>
      <c r="W33" t="s">
        <v>182</v>
      </c>
      <c r="X33" t="s">
        <v>249</v>
      </c>
      <c r="Y33" t="s">
        <v>2</v>
      </c>
      <c r="Z33">
        <v>2011</v>
      </c>
      <c r="AA33" t="s">
        <v>164</v>
      </c>
      <c r="AB33" t="s">
        <v>2</v>
      </c>
      <c r="AC33" t="s">
        <v>2</v>
      </c>
      <c r="AD33" t="s">
        <v>2</v>
      </c>
      <c r="AE33" t="s">
        <v>2</v>
      </c>
      <c r="AF33" t="s">
        <v>2</v>
      </c>
      <c r="AG33" t="s">
        <v>174</v>
      </c>
      <c r="AH33" t="s">
        <v>190</v>
      </c>
    </row>
    <row r="34" spans="1:34">
      <c r="A34">
        <v>7415</v>
      </c>
      <c r="B34">
        <v>151890</v>
      </c>
      <c r="C34" t="s">
        <v>149</v>
      </c>
      <c r="D34" t="str">
        <f t="shared" ca="1" si="0"/>
        <v>CJCQCSTMXQ</v>
      </c>
      <c r="E34" t="str">
        <f t="shared" ca="1" si="1"/>
        <v>Snmghappbfzvc</v>
      </c>
      <c r="F34" t="s">
        <v>150</v>
      </c>
      <c r="G34" t="s">
        <v>167</v>
      </c>
      <c r="H34" s="149" t="str">
        <f t="shared" ca="1" si="2"/>
        <v>3/4/1997</v>
      </c>
      <c r="I34" t="s">
        <v>152</v>
      </c>
      <c r="J34" t="s">
        <v>153</v>
      </c>
      <c r="K34" t="s">
        <v>242</v>
      </c>
      <c r="L34" t="s">
        <v>243</v>
      </c>
      <c r="M34" t="s">
        <v>244</v>
      </c>
      <c r="N34">
        <v>94</v>
      </c>
      <c r="O34" t="s">
        <v>157</v>
      </c>
      <c r="P34" t="s">
        <v>158</v>
      </c>
      <c r="Q34" t="s">
        <v>171</v>
      </c>
      <c r="R34" t="s">
        <v>245</v>
      </c>
      <c r="S34" t="s">
        <v>2</v>
      </c>
      <c r="T34" t="s">
        <v>2</v>
      </c>
      <c r="U34" t="s">
        <v>251</v>
      </c>
      <c r="V34" t="s">
        <v>160</v>
      </c>
      <c r="W34" t="s">
        <v>161</v>
      </c>
      <c r="X34" t="s">
        <v>162</v>
      </c>
      <c r="Y34" t="s">
        <v>2</v>
      </c>
      <c r="Z34">
        <v>2011</v>
      </c>
      <c r="AA34" t="s">
        <v>164</v>
      </c>
      <c r="AB34" t="s">
        <v>2</v>
      </c>
      <c r="AC34" t="s">
        <v>2</v>
      </c>
      <c r="AD34" t="s">
        <v>2</v>
      </c>
      <c r="AE34" t="s">
        <v>2</v>
      </c>
      <c r="AF34" t="s">
        <v>2</v>
      </c>
      <c r="AG34" t="s">
        <v>165</v>
      </c>
      <c r="AH34" t="s">
        <v>175</v>
      </c>
    </row>
    <row r="35" spans="1:34">
      <c r="A35">
        <v>7415</v>
      </c>
      <c r="B35">
        <v>151935</v>
      </c>
      <c r="C35" t="s">
        <v>149</v>
      </c>
      <c r="D35" t="str">
        <f t="shared" ca="1" si="0"/>
        <v>RQWOIRUTCP</v>
      </c>
      <c r="E35" t="str">
        <f t="shared" ca="1" si="1"/>
        <v>Hpjvxhcipqcna</v>
      </c>
      <c r="F35" t="s">
        <v>150</v>
      </c>
      <c r="G35" t="s">
        <v>167</v>
      </c>
      <c r="H35" s="149" t="str">
        <f t="shared" ca="1" si="2"/>
        <v>15/11/1995</v>
      </c>
      <c r="I35" t="s">
        <v>152</v>
      </c>
      <c r="J35" t="s">
        <v>153</v>
      </c>
      <c r="K35" t="s">
        <v>242</v>
      </c>
      <c r="L35" t="s">
        <v>243</v>
      </c>
      <c r="M35" t="s">
        <v>244</v>
      </c>
      <c r="N35">
        <v>94</v>
      </c>
      <c r="O35" t="s">
        <v>157</v>
      </c>
      <c r="P35" t="s">
        <v>158</v>
      </c>
      <c r="Q35" t="s">
        <v>246</v>
      </c>
      <c r="R35" t="s">
        <v>252</v>
      </c>
      <c r="S35" t="s">
        <v>2</v>
      </c>
      <c r="T35" t="s">
        <v>2</v>
      </c>
      <c r="U35" t="s">
        <v>253</v>
      </c>
      <c r="V35" t="s">
        <v>160</v>
      </c>
      <c r="W35" t="s">
        <v>161</v>
      </c>
      <c r="X35" t="s">
        <v>2</v>
      </c>
      <c r="Y35" t="s">
        <v>2</v>
      </c>
      <c r="Z35">
        <v>2011</v>
      </c>
      <c r="AA35" t="s">
        <v>164</v>
      </c>
      <c r="AB35" t="s">
        <v>2</v>
      </c>
      <c r="AC35" t="s">
        <v>2</v>
      </c>
      <c r="AD35" t="s">
        <v>2</v>
      </c>
      <c r="AE35" t="s">
        <v>2</v>
      </c>
      <c r="AF35" t="s">
        <v>2</v>
      </c>
      <c r="AG35" t="s">
        <v>174</v>
      </c>
      <c r="AH35" t="s">
        <v>190</v>
      </c>
    </row>
    <row r="36" spans="1:34">
      <c r="A36">
        <v>7415</v>
      </c>
      <c r="B36">
        <v>151981</v>
      </c>
      <c r="C36" t="s">
        <v>149</v>
      </c>
      <c r="D36" t="str">
        <f t="shared" ca="1" si="0"/>
        <v>LEAVIRZNNY</v>
      </c>
      <c r="E36" t="str">
        <f t="shared" ca="1" si="1"/>
        <v>Hjgkzgtqcjaut</v>
      </c>
      <c r="F36" t="s">
        <v>150</v>
      </c>
      <c r="G36" t="s">
        <v>167</v>
      </c>
      <c r="H36" s="149" t="str">
        <f t="shared" ca="1" si="2"/>
        <v>1/4/1996</v>
      </c>
      <c r="I36" t="s">
        <v>152</v>
      </c>
      <c r="J36" t="s">
        <v>153</v>
      </c>
      <c r="K36" t="s">
        <v>242</v>
      </c>
      <c r="L36" t="s">
        <v>243</v>
      </c>
      <c r="M36" t="s">
        <v>244</v>
      </c>
      <c r="N36">
        <v>94</v>
      </c>
      <c r="O36" t="s">
        <v>157</v>
      </c>
      <c r="P36" t="s">
        <v>158</v>
      </c>
      <c r="Q36" t="s">
        <v>194</v>
      </c>
      <c r="R36" t="s">
        <v>250</v>
      </c>
      <c r="S36" t="s">
        <v>2</v>
      </c>
      <c r="T36" t="s">
        <v>199</v>
      </c>
      <c r="U36" t="s">
        <v>201</v>
      </c>
      <c r="V36" t="s">
        <v>160</v>
      </c>
      <c r="W36" t="s">
        <v>161</v>
      </c>
      <c r="X36" t="s">
        <v>254</v>
      </c>
      <c r="Y36" t="s">
        <v>2</v>
      </c>
      <c r="Z36">
        <v>2011</v>
      </c>
      <c r="AA36" t="s">
        <v>164</v>
      </c>
      <c r="AB36" t="s">
        <v>2</v>
      </c>
      <c r="AC36" t="s">
        <v>2</v>
      </c>
      <c r="AD36" t="s">
        <v>2</v>
      </c>
      <c r="AE36" t="s">
        <v>2</v>
      </c>
      <c r="AF36" t="s">
        <v>2</v>
      </c>
      <c r="AG36" t="s">
        <v>174</v>
      </c>
      <c r="AH36" t="s">
        <v>190</v>
      </c>
    </row>
    <row r="37" spans="1:34">
      <c r="A37">
        <v>7415</v>
      </c>
      <c r="B37">
        <v>152011</v>
      </c>
      <c r="C37" t="s">
        <v>183</v>
      </c>
      <c r="D37" t="str">
        <f t="shared" ca="1" si="0"/>
        <v>QRRCCPLXHW</v>
      </c>
      <c r="E37" t="str">
        <f t="shared" ca="1" si="1"/>
        <v>Stuudekzfefit</v>
      </c>
      <c r="F37" t="s">
        <v>150</v>
      </c>
      <c r="G37" t="s">
        <v>167</v>
      </c>
      <c r="H37" s="149" t="str">
        <f t="shared" ca="1" si="2"/>
        <v>1/3/1994</v>
      </c>
      <c r="I37" t="s">
        <v>152</v>
      </c>
      <c r="J37" t="s">
        <v>153</v>
      </c>
      <c r="K37" t="s">
        <v>242</v>
      </c>
      <c r="L37" t="s">
        <v>243</v>
      </c>
      <c r="M37" t="s">
        <v>244</v>
      </c>
      <c r="N37">
        <v>94</v>
      </c>
      <c r="O37" t="s">
        <v>157</v>
      </c>
      <c r="P37" t="s">
        <v>158</v>
      </c>
      <c r="Q37" t="s">
        <v>194</v>
      </c>
      <c r="R37" t="s">
        <v>255</v>
      </c>
      <c r="S37" t="s">
        <v>2</v>
      </c>
      <c r="T37" t="s">
        <v>196</v>
      </c>
      <c r="U37" t="s">
        <v>197</v>
      </c>
      <c r="V37" t="s">
        <v>160</v>
      </c>
      <c r="W37" t="s">
        <v>256</v>
      </c>
      <c r="X37" t="s">
        <v>2</v>
      </c>
      <c r="Y37" t="s">
        <v>2</v>
      </c>
      <c r="Z37">
        <v>2011</v>
      </c>
      <c r="AA37" t="s">
        <v>164</v>
      </c>
      <c r="AB37" t="s">
        <v>2</v>
      </c>
      <c r="AC37" t="s">
        <v>2</v>
      </c>
      <c r="AD37" t="s">
        <v>2</v>
      </c>
      <c r="AE37" t="s">
        <v>2</v>
      </c>
      <c r="AF37" t="s">
        <v>2</v>
      </c>
      <c r="AG37" t="s">
        <v>174</v>
      </c>
      <c r="AH37" t="s">
        <v>190</v>
      </c>
    </row>
    <row r="38" spans="1:34">
      <c r="A38">
        <v>7415</v>
      </c>
      <c r="B38">
        <v>152195</v>
      </c>
      <c r="C38" t="s">
        <v>149</v>
      </c>
      <c r="D38" t="str">
        <f t="shared" ca="1" si="0"/>
        <v>JXIRUBAOAE</v>
      </c>
      <c r="E38" t="str">
        <f t="shared" ca="1" si="1"/>
        <v>Rrrlblonmuwdm</v>
      </c>
      <c r="F38" t="s">
        <v>150</v>
      </c>
      <c r="G38" t="s">
        <v>167</v>
      </c>
      <c r="H38" s="149" t="str">
        <f t="shared" ca="1" si="2"/>
        <v>11/5/1994</v>
      </c>
      <c r="I38" t="s">
        <v>152</v>
      </c>
      <c r="J38" t="s">
        <v>153</v>
      </c>
      <c r="K38" t="s">
        <v>257</v>
      </c>
      <c r="L38" t="s">
        <v>258</v>
      </c>
      <c r="M38" t="s">
        <v>223</v>
      </c>
      <c r="N38">
        <v>75</v>
      </c>
      <c r="O38" t="s">
        <v>157</v>
      </c>
      <c r="P38" t="s">
        <v>158</v>
      </c>
      <c r="Q38" t="s">
        <v>194</v>
      </c>
      <c r="R38" t="s">
        <v>236</v>
      </c>
      <c r="S38" t="s">
        <v>2</v>
      </c>
      <c r="T38" t="s">
        <v>196</v>
      </c>
      <c r="U38" t="s">
        <v>224</v>
      </c>
      <c r="V38" t="s">
        <v>182</v>
      </c>
      <c r="W38" t="s">
        <v>160</v>
      </c>
      <c r="X38" t="s">
        <v>2</v>
      </c>
      <c r="Y38" t="s">
        <v>2</v>
      </c>
      <c r="Z38">
        <v>2011</v>
      </c>
      <c r="AA38" t="s">
        <v>164</v>
      </c>
      <c r="AB38" t="s">
        <v>2</v>
      </c>
      <c r="AC38" t="s">
        <v>2</v>
      </c>
      <c r="AD38" t="s">
        <v>2</v>
      </c>
      <c r="AE38" t="s">
        <v>2</v>
      </c>
      <c r="AF38" t="s">
        <v>2</v>
      </c>
      <c r="AG38" t="s">
        <v>259</v>
      </c>
      <c r="AH38" t="s">
        <v>166</v>
      </c>
    </row>
    <row r="39" spans="1:34">
      <c r="A39">
        <v>7415</v>
      </c>
      <c r="B39">
        <v>152384</v>
      </c>
      <c r="C39" t="s">
        <v>183</v>
      </c>
      <c r="D39" t="str">
        <f t="shared" ca="1" si="0"/>
        <v>VSYWVNJRUU</v>
      </c>
      <c r="E39" t="str">
        <f t="shared" ca="1" si="1"/>
        <v>Jsqrcyxbceyse</v>
      </c>
      <c r="F39" t="s">
        <v>150</v>
      </c>
      <c r="G39" t="s">
        <v>167</v>
      </c>
      <c r="H39" s="149" t="str">
        <f t="shared" ca="1" si="2"/>
        <v>19/6/1994</v>
      </c>
      <c r="I39" t="s">
        <v>152</v>
      </c>
      <c r="J39" t="s">
        <v>153</v>
      </c>
      <c r="K39" t="s">
        <v>260</v>
      </c>
      <c r="L39" t="s">
        <v>261</v>
      </c>
      <c r="M39" t="s">
        <v>223</v>
      </c>
      <c r="N39">
        <v>75</v>
      </c>
      <c r="O39" t="s">
        <v>157</v>
      </c>
      <c r="P39" t="s">
        <v>158</v>
      </c>
      <c r="Q39" t="s">
        <v>171</v>
      </c>
      <c r="R39" t="s">
        <v>262</v>
      </c>
      <c r="S39" t="s">
        <v>2</v>
      </c>
      <c r="T39" t="s">
        <v>2</v>
      </c>
      <c r="U39" t="s">
        <v>238</v>
      </c>
      <c r="V39" t="s">
        <v>160</v>
      </c>
      <c r="W39" t="s">
        <v>161</v>
      </c>
      <c r="X39" t="s">
        <v>162</v>
      </c>
      <c r="Y39" t="s">
        <v>2</v>
      </c>
      <c r="Z39">
        <v>2010</v>
      </c>
      <c r="AA39" t="s">
        <v>164</v>
      </c>
      <c r="AB39" t="s">
        <v>2</v>
      </c>
      <c r="AC39" t="s">
        <v>2</v>
      </c>
      <c r="AD39" t="s">
        <v>2</v>
      </c>
      <c r="AE39" t="s">
        <v>2</v>
      </c>
      <c r="AF39" t="s">
        <v>2</v>
      </c>
      <c r="AG39" t="s">
        <v>165</v>
      </c>
      <c r="AH39" t="s">
        <v>190</v>
      </c>
    </row>
    <row r="40" spans="1:34">
      <c r="A40">
        <v>7415</v>
      </c>
      <c r="B40">
        <v>152840</v>
      </c>
      <c r="C40" t="s">
        <v>149</v>
      </c>
      <c r="D40" t="str">
        <f t="shared" ca="1" si="0"/>
        <v>GMXKAVWSHI</v>
      </c>
      <c r="E40" t="str">
        <f t="shared" ca="1" si="1"/>
        <v>Igokkgiitotce</v>
      </c>
      <c r="F40" t="s">
        <v>150</v>
      </c>
      <c r="G40" t="s">
        <v>167</v>
      </c>
      <c r="H40" s="149" t="str">
        <f t="shared" ca="1" si="2"/>
        <v>23/12/1994</v>
      </c>
      <c r="I40" t="s">
        <v>152</v>
      </c>
      <c r="J40" t="s">
        <v>153</v>
      </c>
      <c r="K40" t="s">
        <v>263</v>
      </c>
      <c r="L40" t="s">
        <v>264</v>
      </c>
      <c r="M40" t="s">
        <v>265</v>
      </c>
      <c r="N40">
        <v>99</v>
      </c>
      <c r="O40" t="s">
        <v>266</v>
      </c>
      <c r="P40" t="s">
        <v>158</v>
      </c>
      <c r="Q40" t="s">
        <v>194</v>
      </c>
      <c r="R40" t="s">
        <v>236</v>
      </c>
      <c r="S40" t="s">
        <v>2</v>
      </c>
      <c r="T40" t="s">
        <v>196</v>
      </c>
      <c r="U40" t="s">
        <v>224</v>
      </c>
      <c r="V40" t="s">
        <v>160</v>
      </c>
      <c r="W40" t="s">
        <v>161</v>
      </c>
      <c r="X40" t="s">
        <v>249</v>
      </c>
      <c r="Y40" t="s">
        <v>2</v>
      </c>
      <c r="Z40">
        <v>2011</v>
      </c>
      <c r="AA40" t="s">
        <v>164</v>
      </c>
      <c r="AB40" t="s">
        <v>2</v>
      </c>
      <c r="AC40" t="s">
        <v>2</v>
      </c>
      <c r="AD40" t="s">
        <v>2</v>
      </c>
      <c r="AE40" t="s">
        <v>2</v>
      </c>
      <c r="AF40" t="s">
        <v>2</v>
      </c>
      <c r="AG40" t="s">
        <v>259</v>
      </c>
      <c r="AH40" t="s">
        <v>166</v>
      </c>
    </row>
    <row r="41" spans="1:34">
      <c r="A41">
        <v>7415</v>
      </c>
      <c r="B41">
        <v>156891</v>
      </c>
      <c r="C41" t="s">
        <v>183</v>
      </c>
      <c r="D41" t="str">
        <f t="shared" ca="1" si="0"/>
        <v>GFLEGBMJSK</v>
      </c>
      <c r="E41" t="str">
        <f t="shared" ca="1" si="1"/>
        <v>Ztciciuomkinm</v>
      </c>
      <c r="F41" t="s">
        <v>150</v>
      </c>
      <c r="G41" t="s">
        <v>167</v>
      </c>
      <c r="H41" s="149" t="str">
        <f t="shared" ca="1" si="2"/>
        <v>3/5/1996</v>
      </c>
      <c r="I41" t="s">
        <v>152</v>
      </c>
      <c r="J41" t="s">
        <v>153</v>
      </c>
      <c r="K41" t="s">
        <v>267</v>
      </c>
      <c r="L41" t="s">
        <v>268</v>
      </c>
      <c r="M41" t="s">
        <v>269</v>
      </c>
      <c r="N41">
        <v>77</v>
      </c>
      <c r="O41" t="s">
        <v>157</v>
      </c>
      <c r="P41" t="s">
        <v>158</v>
      </c>
      <c r="Q41" t="s">
        <v>194</v>
      </c>
      <c r="R41" t="s">
        <v>198</v>
      </c>
      <c r="S41" t="s">
        <v>2</v>
      </c>
      <c r="T41" t="s">
        <v>196</v>
      </c>
      <c r="U41" t="s">
        <v>211</v>
      </c>
      <c r="V41" t="s">
        <v>160</v>
      </c>
      <c r="W41" t="s">
        <v>270</v>
      </c>
      <c r="X41" t="s">
        <v>271</v>
      </c>
      <c r="Y41" t="s">
        <v>249</v>
      </c>
      <c r="Z41">
        <v>2011</v>
      </c>
      <c r="AA41" t="s">
        <v>164</v>
      </c>
      <c r="AB41" t="s">
        <v>2</v>
      </c>
      <c r="AC41" t="s">
        <v>2</v>
      </c>
      <c r="AD41" t="s">
        <v>2</v>
      </c>
      <c r="AE41" t="s">
        <v>2</v>
      </c>
      <c r="AF41" t="s">
        <v>2</v>
      </c>
      <c r="AG41" t="s">
        <v>174</v>
      </c>
      <c r="AH41" t="s">
        <v>166</v>
      </c>
    </row>
    <row r="42" spans="1:34">
      <c r="A42">
        <v>7415</v>
      </c>
      <c r="B42">
        <v>156898</v>
      </c>
      <c r="C42" t="s">
        <v>149</v>
      </c>
      <c r="D42" t="str">
        <f t="shared" ca="1" si="0"/>
        <v>VDVDWFZEVB</v>
      </c>
      <c r="E42" t="str">
        <f t="shared" ca="1" si="1"/>
        <v>Aypbvlqungiwo</v>
      </c>
      <c r="F42" t="s">
        <v>150</v>
      </c>
      <c r="G42" t="s">
        <v>167</v>
      </c>
      <c r="H42" s="149" t="str">
        <f t="shared" ca="1" si="2"/>
        <v>5/2/1997</v>
      </c>
      <c r="I42" t="s">
        <v>152</v>
      </c>
      <c r="J42" t="s">
        <v>153</v>
      </c>
      <c r="K42" t="s">
        <v>267</v>
      </c>
      <c r="L42" t="s">
        <v>268</v>
      </c>
      <c r="M42" t="s">
        <v>269</v>
      </c>
      <c r="N42">
        <v>77</v>
      </c>
      <c r="O42" t="s">
        <v>157</v>
      </c>
      <c r="P42" t="s">
        <v>158</v>
      </c>
      <c r="Q42" t="s">
        <v>194</v>
      </c>
      <c r="R42" t="s">
        <v>210</v>
      </c>
      <c r="S42" t="s">
        <v>2</v>
      </c>
      <c r="T42" t="s">
        <v>196</v>
      </c>
      <c r="U42" t="s">
        <v>211</v>
      </c>
      <c r="V42" t="s">
        <v>160</v>
      </c>
      <c r="W42" t="s">
        <v>161</v>
      </c>
      <c r="X42" t="s">
        <v>2</v>
      </c>
      <c r="Y42" t="s">
        <v>2</v>
      </c>
      <c r="Z42">
        <v>2011</v>
      </c>
      <c r="AA42" t="s">
        <v>164</v>
      </c>
      <c r="AB42" t="s">
        <v>2</v>
      </c>
      <c r="AC42" t="s">
        <v>2</v>
      </c>
      <c r="AD42" t="s">
        <v>2</v>
      </c>
      <c r="AE42" t="s">
        <v>2</v>
      </c>
      <c r="AF42" t="s">
        <v>2</v>
      </c>
      <c r="AG42" t="s">
        <v>165</v>
      </c>
      <c r="AH42" t="s">
        <v>175</v>
      </c>
    </row>
    <row r="43" spans="1:34">
      <c r="A43">
        <v>7415</v>
      </c>
      <c r="B43">
        <v>156903</v>
      </c>
      <c r="C43" t="s">
        <v>149</v>
      </c>
      <c r="D43" t="str">
        <f t="shared" ca="1" si="0"/>
        <v>FBYXZPVHSI</v>
      </c>
      <c r="E43" t="str">
        <f t="shared" ca="1" si="1"/>
        <v>Qzzrnakqvvypc</v>
      </c>
      <c r="F43" t="s">
        <v>150</v>
      </c>
      <c r="G43" t="s">
        <v>167</v>
      </c>
      <c r="H43" s="149" t="str">
        <f t="shared" ca="1" si="2"/>
        <v>6/1/1997</v>
      </c>
      <c r="I43" t="s">
        <v>152</v>
      </c>
      <c r="J43" t="s">
        <v>153</v>
      </c>
      <c r="K43" t="s">
        <v>267</v>
      </c>
      <c r="L43" t="s">
        <v>268</v>
      </c>
      <c r="M43" t="s">
        <v>269</v>
      </c>
      <c r="N43">
        <v>77</v>
      </c>
      <c r="O43" t="s">
        <v>157</v>
      </c>
      <c r="P43" t="s">
        <v>158</v>
      </c>
      <c r="Q43" t="s">
        <v>194</v>
      </c>
      <c r="R43" t="s">
        <v>198</v>
      </c>
      <c r="S43" t="s">
        <v>2</v>
      </c>
      <c r="T43" t="s">
        <v>196</v>
      </c>
      <c r="U43" t="s">
        <v>211</v>
      </c>
      <c r="V43" t="s">
        <v>160</v>
      </c>
      <c r="W43" t="s">
        <v>161</v>
      </c>
      <c r="X43" t="s">
        <v>254</v>
      </c>
      <c r="Y43" t="s">
        <v>2</v>
      </c>
      <c r="Z43">
        <v>2011</v>
      </c>
      <c r="AA43" t="s">
        <v>164</v>
      </c>
      <c r="AB43" t="s">
        <v>2</v>
      </c>
      <c r="AC43" t="s">
        <v>2</v>
      </c>
      <c r="AD43" t="s">
        <v>2</v>
      </c>
      <c r="AE43" t="s">
        <v>2</v>
      </c>
      <c r="AF43" t="s">
        <v>2</v>
      </c>
      <c r="AG43" t="s">
        <v>174</v>
      </c>
      <c r="AH43" t="s">
        <v>166</v>
      </c>
    </row>
    <row r="44" spans="1:34">
      <c r="A44">
        <v>7415</v>
      </c>
      <c r="B44">
        <v>156979</v>
      </c>
      <c r="C44" t="s">
        <v>149</v>
      </c>
      <c r="D44" t="str">
        <f t="shared" ca="1" si="0"/>
        <v>HLKIFPXRNI</v>
      </c>
      <c r="E44" t="str">
        <f t="shared" ca="1" si="1"/>
        <v>Jyjowhcoiyoyj</v>
      </c>
      <c r="F44" t="s">
        <v>150</v>
      </c>
      <c r="G44" t="s">
        <v>167</v>
      </c>
      <c r="H44" s="149" t="str">
        <f t="shared" ca="1" si="2"/>
        <v>14/1/1995</v>
      </c>
      <c r="I44" t="s">
        <v>152</v>
      </c>
      <c r="J44" t="s">
        <v>153</v>
      </c>
      <c r="K44" t="s">
        <v>272</v>
      </c>
      <c r="L44" t="s">
        <v>273</v>
      </c>
      <c r="M44" t="s">
        <v>274</v>
      </c>
      <c r="N44">
        <v>77</v>
      </c>
      <c r="O44" t="s">
        <v>157</v>
      </c>
      <c r="P44" t="s">
        <v>158</v>
      </c>
      <c r="Q44" t="s">
        <v>194</v>
      </c>
      <c r="R44" t="s">
        <v>195</v>
      </c>
      <c r="S44" t="s">
        <v>2</v>
      </c>
      <c r="T44" t="s">
        <v>196</v>
      </c>
      <c r="U44" t="s">
        <v>224</v>
      </c>
      <c r="V44" t="s">
        <v>160</v>
      </c>
      <c r="W44" t="s">
        <v>182</v>
      </c>
      <c r="X44" t="s">
        <v>249</v>
      </c>
      <c r="Y44" t="s">
        <v>2</v>
      </c>
      <c r="Z44">
        <v>2011</v>
      </c>
      <c r="AA44" t="s">
        <v>164</v>
      </c>
      <c r="AB44" t="s">
        <v>2</v>
      </c>
      <c r="AC44" t="s">
        <v>2</v>
      </c>
      <c r="AD44" t="s">
        <v>2</v>
      </c>
      <c r="AE44" t="s">
        <v>2</v>
      </c>
      <c r="AF44" t="s">
        <v>2</v>
      </c>
      <c r="AG44" t="s">
        <v>213</v>
      </c>
      <c r="AH44" t="s">
        <v>190</v>
      </c>
    </row>
    <row r="45" spans="1:34">
      <c r="A45">
        <v>7415</v>
      </c>
      <c r="B45">
        <v>157895</v>
      </c>
      <c r="C45" t="s">
        <v>149</v>
      </c>
      <c r="D45" t="str">
        <f t="shared" ca="1" si="0"/>
        <v>QNAJDTDJPI</v>
      </c>
      <c r="E45" t="str">
        <f t="shared" ca="1" si="1"/>
        <v>Pbcjsijrffbtn</v>
      </c>
      <c r="F45" t="s">
        <v>150</v>
      </c>
      <c r="G45" t="s">
        <v>167</v>
      </c>
      <c r="H45" s="149" t="str">
        <f t="shared" ca="1" si="2"/>
        <v>13/11/1997</v>
      </c>
      <c r="I45" t="s">
        <v>152</v>
      </c>
      <c r="J45" t="s">
        <v>153</v>
      </c>
      <c r="K45" t="s">
        <v>275</v>
      </c>
      <c r="L45" t="s">
        <v>276</v>
      </c>
      <c r="M45" t="s">
        <v>277</v>
      </c>
      <c r="N45">
        <v>60</v>
      </c>
      <c r="O45" t="s">
        <v>157</v>
      </c>
      <c r="P45" t="s">
        <v>158</v>
      </c>
      <c r="Q45" t="s">
        <v>246</v>
      </c>
      <c r="R45" t="s">
        <v>278</v>
      </c>
      <c r="S45" t="s">
        <v>2</v>
      </c>
      <c r="T45" t="s">
        <v>2</v>
      </c>
      <c r="U45" t="s">
        <v>224</v>
      </c>
      <c r="V45" t="s">
        <v>160</v>
      </c>
      <c r="W45" t="s">
        <v>161</v>
      </c>
      <c r="X45" t="s">
        <v>279</v>
      </c>
      <c r="Y45" t="s">
        <v>2</v>
      </c>
      <c r="Z45">
        <v>2011</v>
      </c>
      <c r="AA45" t="s">
        <v>164</v>
      </c>
      <c r="AB45" t="s">
        <v>2</v>
      </c>
      <c r="AC45" t="s">
        <v>2</v>
      </c>
      <c r="AD45" t="s">
        <v>2</v>
      </c>
      <c r="AE45" t="s">
        <v>2</v>
      </c>
      <c r="AF45" t="s">
        <v>2</v>
      </c>
      <c r="AG45" t="s">
        <v>174</v>
      </c>
      <c r="AH45" t="s">
        <v>190</v>
      </c>
    </row>
    <row r="46" spans="1:34">
      <c r="A46">
        <v>7415</v>
      </c>
      <c r="B46">
        <v>160086</v>
      </c>
      <c r="C46" t="s">
        <v>183</v>
      </c>
      <c r="D46" t="str">
        <f t="shared" ca="1" si="0"/>
        <v>HBBTXLQBCG</v>
      </c>
      <c r="E46" t="str">
        <f t="shared" ca="1" si="1"/>
        <v>Rzwrrzujpyrtt</v>
      </c>
      <c r="F46" t="s">
        <v>150</v>
      </c>
      <c r="G46" t="s">
        <v>167</v>
      </c>
      <c r="H46" s="149" t="str">
        <f t="shared" ca="1" si="2"/>
        <v>25/5/1995</v>
      </c>
      <c r="I46" t="s">
        <v>152</v>
      </c>
      <c r="J46" t="s">
        <v>153</v>
      </c>
      <c r="K46" t="s">
        <v>280</v>
      </c>
      <c r="L46" t="s">
        <v>281</v>
      </c>
      <c r="M46" t="s">
        <v>282</v>
      </c>
      <c r="N46">
        <v>95</v>
      </c>
      <c r="O46" t="s">
        <v>157</v>
      </c>
      <c r="P46" t="s">
        <v>158</v>
      </c>
      <c r="Q46" t="s">
        <v>187</v>
      </c>
      <c r="R46" t="s">
        <v>283</v>
      </c>
      <c r="S46" t="s">
        <v>2</v>
      </c>
      <c r="T46" t="s">
        <v>2</v>
      </c>
      <c r="U46" t="s">
        <v>206</v>
      </c>
      <c r="V46" t="s">
        <v>160</v>
      </c>
      <c r="W46" t="s">
        <v>2</v>
      </c>
      <c r="X46" t="s">
        <v>2</v>
      </c>
      <c r="Y46" t="s">
        <v>2</v>
      </c>
      <c r="Z46">
        <v>2011</v>
      </c>
      <c r="AA46" t="s">
        <v>164</v>
      </c>
      <c r="AB46" t="s">
        <v>2</v>
      </c>
      <c r="AC46" t="s">
        <v>2</v>
      </c>
      <c r="AD46" t="s">
        <v>2</v>
      </c>
      <c r="AE46" t="s">
        <v>2</v>
      </c>
      <c r="AF46" t="s">
        <v>2</v>
      </c>
      <c r="AG46" t="s">
        <v>284</v>
      </c>
      <c r="AH46" t="s">
        <v>190</v>
      </c>
    </row>
    <row r="47" spans="1:34">
      <c r="A47">
        <v>7415</v>
      </c>
      <c r="B47">
        <v>160129</v>
      </c>
      <c r="C47" t="s">
        <v>149</v>
      </c>
      <c r="D47" t="str">
        <f t="shared" ca="1" si="0"/>
        <v>LWGWRAMQJN</v>
      </c>
      <c r="E47" t="str">
        <f t="shared" ca="1" si="1"/>
        <v>Hfdfckfcsmpsd</v>
      </c>
      <c r="F47" t="s">
        <v>150</v>
      </c>
      <c r="G47" t="s">
        <v>167</v>
      </c>
      <c r="H47" s="149" t="str">
        <f t="shared" ca="1" si="2"/>
        <v>5/8/1994</v>
      </c>
      <c r="I47" t="s">
        <v>152</v>
      </c>
      <c r="J47" t="s">
        <v>153</v>
      </c>
      <c r="K47" t="s">
        <v>280</v>
      </c>
      <c r="L47" t="s">
        <v>281</v>
      </c>
      <c r="M47" t="s">
        <v>282</v>
      </c>
      <c r="N47">
        <v>95</v>
      </c>
      <c r="O47" t="s">
        <v>157</v>
      </c>
      <c r="P47" t="s">
        <v>158</v>
      </c>
      <c r="Q47" t="s">
        <v>187</v>
      </c>
      <c r="R47" t="s">
        <v>285</v>
      </c>
      <c r="S47" t="s">
        <v>2</v>
      </c>
      <c r="T47" t="s">
        <v>2</v>
      </c>
      <c r="U47" t="s">
        <v>206</v>
      </c>
      <c r="V47" t="s">
        <v>160</v>
      </c>
      <c r="W47" t="s">
        <v>2</v>
      </c>
      <c r="X47" t="s">
        <v>2</v>
      </c>
      <c r="Y47" t="s">
        <v>2</v>
      </c>
      <c r="Z47">
        <v>2011</v>
      </c>
      <c r="AA47" t="s">
        <v>164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165</v>
      </c>
      <c r="AH47" t="s">
        <v>175</v>
      </c>
    </row>
    <row r="48" spans="1:34">
      <c r="A48">
        <v>7415</v>
      </c>
      <c r="B48">
        <v>160142</v>
      </c>
      <c r="C48" t="s">
        <v>149</v>
      </c>
      <c r="D48" t="str">
        <f t="shared" ca="1" si="0"/>
        <v>FARQYPMVTJ</v>
      </c>
      <c r="E48" t="str">
        <f t="shared" ca="1" si="1"/>
        <v>Tbqpqkgygsymx</v>
      </c>
      <c r="F48" t="s">
        <v>150</v>
      </c>
      <c r="G48" t="s">
        <v>167</v>
      </c>
      <c r="H48" s="149" t="str">
        <f t="shared" ca="1" si="2"/>
        <v>6/10/1995</v>
      </c>
      <c r="I48" t="s">
        <v>152</v>
      </c>
      <c r="J48" t="s">
        <v>153</v>
      </c>
      <c r="K48" t="s">
        <v>280</v>
      </c>
      <c r="L48" t="s">
        <v>281</v>
      </c>
      <c r="M48" t="s">
        <v>282</v>
      </c>
      <c r="N48">
        <v>95</v>
      </c>
      <c r="O48" t="s">
        <v>157</v>
      </c>
      <c r="P48" t="s">
        <v>158</v>
      </c>
      <c r="Q48" t="s">
        <v>187</v>
      </c>
      <c r="R48" t="s">
        <v>285</v>
      </c>
      <c r="S48" t="s">
        <v>2</v>
      </c>
      <c r="T48" t="s">
        <v>2</v>
      </c>
      <c r="U48" t="s">
        <v>206</v>
      </c>
      <c r="V48" t="s">
        <v>160</v>
      </c>
      <c r="W48" t="s">
        <v>2</v>
      </c>
      <c r="X48" t="s">
        <v>2</v>
      </c>
      <c r="Y48" t="s">
        <v>2</v>
      </c>
      <c r="Z48">
        <v>2010</v>
      </c>
      <c r="AA48" t="s">
        <v>164</v>
      </c>
      <c r="AB48" t="s">
        <v>2</v>
      </c>
      <c r="AC48" t="s">
        <v>2</v>
      </c>
      <c r="AD48" t="s">
        <v>2</v>
      </c>
      <c r="AE48" t="s">
        <v>2</v>
      </c>
      <c r="AF48" t="s">
        <v>2</v>
      </c>
      <c r="AG48" t="s">
        <v>165</v>
      </c>
      <c r="AH48" t="s">
        <v>232</v>
      </c>
    </row>
    <row r="49" spans="1:34">
      <c r="A49">
        <v>7415</v>
      </c>
      <c r="B49">
        <v>161068</v>
      </c>
      <c r="C49" t="s">
        <v>149</v>
      </c>
      <c r="D49" t="str">
        <f t="shared" ca="1" si="0"/>
        <v>SONYPSBGAN</v>
      </c>
      <c r="E49" t="str">
        <f t="shared" ca="1" si="1"/>
        <v>Rbyqfjbfljmfs</v>
      </c>
      <c r="F49" t="s">
        <v>150</v>
      </c>
      <c r="G49" t="s">
        <v>167</v>
      </c>
      <c r="H49" s="149" t="str">
        <f t="shared" ca="1" si="2"/>
        <v>26/11/1996</v>
      </c>
      <c r="I49" t="s">
        <v>152</v>
      </c>
      <c r="J49" t="s">
        <v>153</v>
      </c>
      <c r="K49" t="s">
        <v>286</v>
      </c>
      <c r="L49" t="s">
        <v>287</v>
      </c>
      <c r="M49" t="s">
        <v>223</v>
      </c>
      <c r="N49">
        <v>75</v>
      </c>
      <c r="O49" t="s">
        <v>157</v>
      </c>
      <c r="P49" t="s">
        <v>158</v>
      </c>
      <c r="Q49" t="s">
        <v>194</v>
      </c>
      <c r="R49" t="s">
        <v>288</v>
      </c>
      <c r="S49" t="s">
        <v>2</v>
      </c>
      <c r="T49" t="s">
        <v>196</v>
      </c>
      <c r="U49" t="s">
        <v>224</v>
      </c>
      <c r="V49" t="s">
        <v>160</v>
      </c>
      <c r="W49" t="s">
        <v>161</v>
      </c>
      <c r="X49" t="s">
        <v>289</v>
      </c>
      <c r="Y49" t="s">
        <v>2</v>
      </c>
      <c r="Z49">
        <v>2011</v>
      </c>
      <c r="AA49" t="s">
        <v>164</v>
      </c>
      <c r="AB49" t="s">
        <v>2</v>
      </c>
      <c r="AC49" t="s">
        <v>2</v>
      </c>
      <c r="AD49" t="s">
        <v>2</v>
      </c>
      <c r="AE49" t="s">
        <v>2</v>
      </c>
      <c r="AF49" t="s">
        <v>2</v>
      </c>
      <c r="AG49" t="s">
        <v>174</v>
      </c>
      <c r="AH49" t="s">
        <v>190</v>
      </c>
    </row>
    <row r="50" spans="1:34">
      <c r="A50">
        <v>7415</v>
      </c>
      <c r="B50">
        <v>163717</v>
      </c>
      <c r="C50" t="s">
        <v>149</v>
      </c>
      <c r="D50" t="str">
        <f t="shared" ca="1" si="0"/>
        <v>WEQSPGRHXI</v>
      </c>
      <c r="E50" t="str">
        <f t="shared" ca="1" si="1"/>
        <v>Gbyzexmevcweh</v>
      </c>
      <c r="F50" t="s">
        <v>150</v>
      </c>
      <c r="G50" t="s">
        <v>151</v>
      </c>
      <c r="H50" s="149" t="str">
        <f t="shared" ca="1" si="2"/>
        <v>14/8/1995</v>
      </c>
      <c r="I50" t="s">
        <v>152</v>
      </c>
      <c r="J50" t="s">
        <v>153</v>
      </c>
      <c r="K50" t="s">
        <v>290</v>
      </c>
      <c r="L50" t="s">
        <v>291</v>
      </c>
      <c r="M50" t="s">
        <v>292</v>
      </c>
      <c r="N50">
        <v>93</v>
      </c>
      <c r="O50" t="s">
        <v>157</v>
      </c>
      <c r="P50" t="s">
        <v>158</v>
      </c>
      <c r="Q50" t="s">
        <v>194</v>
      </c>
      <c r="R50" t="s">
        <v>198</v>
      </c>
      <c r="S50" t="s">
        <v>2</v>
      </c>
      <c r="T50" t="s">
        <v>196</v>
      </c>
      <c r="U50" t="s">
        <v>197</v>
      </c>
      <c r="V50" t="s">
        <v>160</v>
      </c>
      <c r="W50" t="s">
        <v>161</v>
      </c>
      <c r="X50" t="s">
        <v>2</v>
      </c>
      <c r="Y50" t="s">
        <v>2</v>
      </c>
      <c r="Z50">
        <v>2010</v>
      </c>
      <c r="AA50" t="s">
        <v>164</v>
      </c>
      <c r="AB50" t="s">
        <v>2</v>
      </c>
      <c r="AC50" t="s">
        <v>2</v>
      </c>
      <c r="AD50" t="s">
        <v>2</v>
      </c>
      <c r="AE50" t="s">
        <v>2</v>
      </c>
      <c r="AF50" t="s">
        <v>2</v>
      </c>
      <c r="AG50" t="s">
        <v>165</v>
      </c>
      <c r="AH50" t="s">
        <v>166</v>
      </c>
    </row>
    <row r="51" spans="1:34">
      <c r="A51">
        <v>7415</v>
      </c>
      <c r="B51">
        <v>163729</v>
      </c>
      <c r="C51" t="s">
        <v>149</v>
      </c>
      <c r="D51" t="str">
        <f t="shared" ca="1" si="0"/>
        <v>GPBUPMHOMQ</v>
      </c>
      <c r="E51" t="str">
        <f t="shared" ca="1" si="1"/>
        <v>Ziunrmdpicrpu</v>
      </c>
      <c r="F51" t="s">
        <v>150</v>
      </c>
      <c r="G51" t="s">
        <v>167</v>
      </c>
      <c r="H51" s="149" t="str">
        <f t="shared" ca="1" si="2"/>
        <v>24/6/1996</v>
      </c>
      <c r="I51" t="s">
        <v>152</v>
      </c>
      <c r="J51" t="s">
        <v>153</v>
      </c>
      <c r="K51" t="s">
        <v>290</v>
      </c>
      <c r="L51" t="s">
        <v>291</v>
      </c>
      <c r="M51" t="s">
        <v>292</v>
      </c>
      <c r="N51">
        <v>93</v>
      </c>
      <c r="O51" t="s">
        <v>157</v>
      </c>
      <c r="P51" t="s">
        <v>158</v>
      </c>
      <c r="Q51" t="s">
        <v>194</v>
      </c>
      <c r="R51" t="s">
        <v>210</v>
      </c>
      <c r="S51" t="s">
        <v>2</v>
      </c>
      <c r="T51" t="s">
        <v>196</v>
      </c>
      <c r="U51" t="s">
        <v>200</v>
      </c>
      <c r="V51" t="s">
        <v>161</v>
      </c>
      <c r="W51" t="s">
        <v>160</v>
      </c>
      <c r="X51" t="s">
        <v>293</v>
      </c>
      <c r="Y51" t="s">
        <v>2</v>
      </c>
      <c r="Z51">
        <v>2011</v>
      </c>
      <c r="AA51" t="s">
        <v>164</v>
      </c>
      <c r="AB51" t="s">
        <v>2</v>
      </c>
      <c r="AC51" t="s">
        <v>2</v>
      </c>
      <c r="AD51" t="s">
        <v>2</v>
      </c>
      <c r="AE51" t="s">
        <v>2</v>
      </c>
      <c r="AF51" t="s">
        <v>2</v>
      </c>
      <c r="AG51" t="s">
        <v>174</v>
      </c>
      <c r="AH51" t="s">
        <v>166</v>
      </c>
    </row>
    <row r="52" spans="1:34">
      <c r="A52">
        <v>7415</v>
      </c>
      <c r="B52">
        <v>163730</v>
      </c>
      <c r="C52" t="s">
        <v>149</v>
      </c>
      <c r="D52" t="str">
        <f t="shared" ca="1" si="0"/>
        <v>EZHCLZDKVL</v>
      </c>
      <c r="E52" t="str">
        <f t="shared" ca="1" si="1"/>
        <v>Ccshdsynqclna</v>
      </c>
      <c r="F52" t="s">
        <v>150</v>
      </c>
      <c r="G52" t="s">
        <v>167</v>
      </c>
      <c r="H52" s="149" t="str">
        <f t="shared" ca="1" si="2"/>
        <v>26/11/1997</v>
      </c>
      <c r="I52" t="s">
        <v>152</v>
      </c>
      <c r="J52" t="s">
        <v>153</v>
      </c>
      <c r="K52" t="s">
        <v>290</v>
      </c>
      <c r="L52" t="s">
        <v>291</v>
      </c>
      <c r="M52" t="s">
        <v>292</v>
      </c>
      <c r="N52">
        <v>93</v>
      </c>
      <c r="O52" t="s">
        <v>157</v>
      </c>
      <c r="P52" t="s">
        <v>158</v>
      </c>
      <c r="Q52" t="s">
        <v>179</v>
      </c>
      <c r="R52" t="s">
        <v>180</v>
      </c>
      <c r="S52" t="s">
        <v>2</v>
      </c>
      <c r="T52" t="s">
        <v>2</v>
      </c>
      <c r="U52" t="s">
        <v>294</v>
      </c>
      <c r="V52" t="s">
        <v>160</v>
      </c>
      <c r="W52" t="s">
        <v>161</v>
      </c>
      <c r="X52" t="s">
        <v>2</v>
      </c>
      <c r="Y52" t="s">
        <v>2</v>
      </c>
      <c r="Z52">
        <v>2011</v>
      </c>
      <c r="AA52" t="s">
        <v>164</v>
      </c>
      <c r="AB52" t="s">
        <v>2</v>
      </c>
      <c r="AC52" t="s">
        <v>2</v>
      </c>
      <c r="AD52" t="s">
        <v>2</v>
      </c>
      <c r="AE52" t="s">
        <v>2</v>
      </c>
      <c r="AF52" t="s">
        <v>2</v>
      </c>
      <c r="AG52" t="s">
        <v>165</v>
      </c>
      <c r="AH52" t="s">
        <v>175</v>
      </c>
    </row>
    <row r="53" spans="1:34">
      <c r="A53">
        <v>7415</v>
      </c>
      <c r="B53">
        <v>163733</v>
      </c>
      <c r="C53" t="s">
        <v>183</v>
      </c>
      <c r="D53" t="str">
        <f t="shared" ca="1" si="0"/>
        <v>OUTGQWCDUP</v>
      </c>
      <c r="E53" t="str">
        <f t="shared" ca="1" si="1"/>
        <v>Arajnsyszootp</v>
      </c>
      <c r="F53" t="s">
        <v>150</v>
      </c>
      <c r="G53" t="s">
        <v>167</v>
      </c>
      <c r="H53" s="149" t="str">
        <f t="shared" ca="1" si="2"/>
        <v>17/6/1994</v>
      </c>
      <c r="I53" t="s">
        <v>152</v>
      </c>
      <c r="J53" t="s">
        <v>153</v>
      </c>
      <c r="K53" t="s">
        <v>290</v>
      </c>
      <c r="L53" t="s">
        <v>291</v>
      </c>
      <c r="M53" t="s">
        <v>292</v>
      </c>
      <c r="N53">
        <v>93</v>
      </c>
      <c r="O53" t="s">
        <v>157</v>
      </c>
      <c r="P53" t="s">
        <v>158</v>
      </c>
      <c r="Q53" t="s">
        <v>194</v>
      </c>
      <c r="R53" t="s">
        <v>210</v>
      </c>
      <c r="S53" t="s">
        <v>2</v>
      </c>
      <c r="T53" t="s">
        <v>196</v>
      </c>
      <c r="U53" t="s">
        <v>211</v>
      </c>
      <c r="V53" t="s">
        <v>160</v>
      </c>
      <c r="W53" t="s">
        <v>182</v>
      </c>
      <c r="X53" t="s">
        <v>2</v>
      </c>
      <c r="Y53" t="s">
        <v>2</v>
      </c>
      <c r="Z53">
        <v>2010</v>
      </c>
      <c r="AA53" t="s">
        <v>164</v>
      </c>
      <c r="AB53" t="s">
        <v>2</v>
      </c>
      <c r="AC53" t="s">
        <v>2</v>
      </c>
      <c r="AD53" t="s">
        <v>2</v>
      </c>
      <c r="AE53" t="s">
        <v>2</v>
      </c>
      <c r="AF53" t="s">
        <v>2</v>
      </c>
      <c r="AG53" t="s">
        <v>174</v>
      </c>
      <c r="AH53" t="s">
        <v>190</v>
      </c>
    </row>
    <row r="54" spans="1:34">
      <c r="A54">
        <v>7415</v>
      </c>
      <c r="B54">
        <v>163742</v>
      </c>
      <c r="C54" t="s">
        <v>149</v>
      </c>
      <c r="D54" t="str">
        <f t="shared" ca="1" si="0"/>
        <v>MWCSEKGNSB</v>
      </c>
      <c r="E54" t="str">
        <f t="shared" ca="1" si="1"/>
        <v>Iihlflvonlvpx</v>
      </c>
      <c r="F54" t="s">
        <v>150</v>
      </c>
      <c r="G54" t="s">
        <v>167</v>
      </c>
      <c r="H54" s="149" t="str">
        <f t="shared" ca="1" si="2"/>
        <v>5/9/1994</v>
      </c>
      <c r="I54" t="s">
        <v>152</v>
      </c>
      <c r="J54" t="s">
        <v>153</v>
      </c>
      <c r="K54" t="s">
        <v>290</v>
      </c>
      <c r="L54" t="s">
        <v>291</v>
      </c>
      <c r="M54" t="s">
        <v>292</v>
      </c>
      <c r="N54">
        <v>93</v>
      </c>
      <c r="O54" t="s">
        <v>157</v>
      </c>
      <c r="P54" t="s">
        <v>158</v>
      </c>
      <c r="Q54" t="s">
        <v>194</v>
      </c>
      <c r="R54" t="s">
        <v>195</v>
      </c>
      <c r="S54" t="s">
        <v>2</v>
      </c>
      <c r="T54" t="s">
        <v>196</v>
      </c>
      <c r="U54" t="s">
        <v>200</v>
      </c>
      <c r="V54" t="s">
        <v>160</v>
      </c>
      <c r="W54" t="s">
        <v>161</v>
      </c>
      <c r="X54" t="s">
        <v>249</v>
      </c>
      <c r="Y54" t="s">
        <v>2</v>
      </c>
      <c r="Z54">
        <v>2011</v>
      </c>
      <c r="AA54" t="s">
        <v>164</v>
      </c>
      <c r="AB54" t="s">
        <v>2</v>
      </c>
      <c r="AC54" t="s">
        <v>2</v>
      </c>
      <c r="AD54" t="s">
        <v>2</v>
      </c>
      <c r="AE54" t="s">
        <v>2</v>
      </c>
      <c r="AF54" t="s">
        <v>2</v>
      </c>
      <c r="AG54" t="s">
        <v>174</v>
      </c>
      <c r="AH54" t="s">
        <v>166</v>
      </c>
    </row>
    <row r="55" spans="1:34">
      <c r="A55">
        <v>7415</v>
      </c>
      <c r="B55">
        <v>163758</v>
      </c>
      <c r="C55" t="s">
        <v>149</v>
      </c>
      <c r="D55" t="str">
        <f t="shared" ca="1" si="0"/>
        <v>UNZNRPLWER</v>
      </c>
      <c r="E55" t="str">
        <f t="shared" ca="1" si="1"/>
        <v>Wijtuilbocjqp</v>
      </c>
      <c r="F55" t="s">
        <v>150</v>
      </c>
      <c r="G55" t="s">
        <v>167</v>
      </c>
      <c r="H55" s="149" t="str">
        <f t="shared" ca="1" si="2"/>
        <v>21/8/1994</v>
      </c>
      <c r="I55" t="s">
        <v>152</v>
      </c>
      <c r="J55" t="s">
        <v>153</v>
      </c>
      <c r="K55" t="s">
        <v>290</v>
      </c>
      <c r="L55" t="s">
        <v>291</v>
      </c>
      <c r="M55" t="s">
        <v>292</v>
      </c>
      <c r="N55">
        <v>93</v>
      </c>
      <c r="O55" t="s">
        <v>157</v>
      </c>
      <c r="P55" t="s">
        <v>158</v>
      </c>
      <c r="Q55" t="s">
        <v>194</v>
      </c>
      <c r="R55" t="s">
        <v>210</v>
      </c>
      <c r="S55" t="s">
        <v>2</v>
      </c>
      <c r="T55" t="s">
        <v>196</v>
      </c>
      <c r="U55" t="s">
        <v>200</v>
      </c>
      <c r="V55" t="s">
        <v>160</v>
      </c>
      <c r="W55" t="s">
        <v>182</v>
      </c>
      <c r="X55" t="s">
        <v>2</v>
      </c>
      <c r="Y55" t="s">
        <v>2</v>
      </c>
      <c r="Z55">
        <v>2010</v>
      </c>
      <c r="AA55" t="s">
        <v>164</v>
      </c>
      <c r="AB55" t="s">
        <v>2</v>
      </c>
      <c r="AC55" t="s">
        <v>2</v>
      </c>
      <c r="AD55" t="s">
        <v>2</v>
      </c>
      <c r="AE55" t="s">
        <v>2</v>
      </c>
      <c r="AF55" t="s">
        <v>2</v>
      </c>
      <c r="AG55" t="s">
        <v>174</v>
      </c>
      <c r="AH55" t="s">
        <v>190</v>
      </c>
    </row>
    <row r="56" spans="1:34">
      <c r="A56">
        <v>7415</v>
      </c>
      <c r="B56">
        <v>163778</v>
      </c>
      <c r="C56" t="s">
        <v>149</v>
      </c>
      <c r="D56" t="str">
        <f t="shared" ca="1" si="0"/>
        <v>OWVMTFVRQD</v>
      </c>
      <c r="E56" t="str">
        <f t="shared" ca="1" si="1"/>
        <v>Aeuzmqkxeawrz</v>
      </c>
      <c r="F56" t="s">
        <v>150</v>
      </c>
      <c r="G56" t="s">
        <v>167</v>
      </c>
      <c r="H56" s="149" t="str">
        <f t="shared" ca="1" si="2"/>
        <v>17/11/1997</v>
      </c>
      <c r="I56" t="s">
        <v>152</v>
      </c>
      <c r="J56" t="s">
        <v>153</v>
      </c>
      <c r="K56" t="s">
        <v>290</v>
      </c>
      <c r="L56" t="s">
        <v>291</v>
      </c>
      <c r="M56" t="s">
        <v>292</v>
      </c>
      <c r="N56">
        <v>93</v>
      </c>
      <c r="O56" t="s">
        <v>157</v>
      </c>
      <c r="P56" t="s">
        <v>158</v>
      </c>
      <c r="Q56" t="s">
        <v>179</v>
      </c>
      <c r="R56" t="s">
        <v>295</v>
      </c>
      <c r="S56" t="s">
        <v>2</v>
      </c>
      <c r="T56" t="s">
        <v>2</v>
      </c>
      <c r="U56" t="s">
        <v>296</v>
      </c>
      <c r="V56" t="s">
        <v>160</v>
      </c>
      <c r="W56" t="s">
        <v>182</v>
      </c>
      <c r="X56" t="s">
        <v>2</v>
      </c>
      <c r="Y56" t="s">
        <v>2</v>
      </c>
      <c r="Z56">
        <v>2010</v>
      </c>
      <c r="AA56" t="s">
        <v>164</v>
      </c>
      <c r="AB56" t="s">
        <v>2</v>
      </c>
      <c r="AC56" t="s">
        <v>2</v>
      </c>
      <c r="AD56" t="s">
        <v>2</v>
      </c>
      <c r="AE56" t="s">
        <v>2</v>
      </c>
      <c r="AF56" t="s">
        <v>2</v>
      </c>
      <c r="AG56" t="s">
        <v>174</v>
      </c>
      <c r="AH56" t="s">
        <v>175</v>
      </c>
    </row>
    <row r="57" spans="1:34">
      <c r="A57">
        <v>7415</v>
      </c>
      <c r="B57">
        <v>163789</v>
      </c>
      <c r="C57" t="s">
        <v>149</v>
      </c>
      <c r="D57" t="str">
        <f t="shared" ca="1" si="0"/>
        <v>HUTMSFSHEM</v>
      </c>
      <c r="E57" t="str">
        <f t="shared" ca="1" si="1"/>
        <v>Dpfoznanenqmb</v>
      </c>
      <c r="F57" t="s">
        <v>150</v>
      </c>
      <c r="G57" t="s">
        <v>167</v>
      </c>
      <c r="H57" s="149" t="str">
        <f t="shared" ca="1" si="2"/>
        <v>28/11/1997</v>
      </c>
      <c r="I57" t="s">
        <v>152</v>
      </c>
      <c r="J57" t="s">
        <v>153</v>
      </c>
      <c r="K57" t="s">
        <v>290</v>
      </c>
      <c r="L57" t="s">
        <v>291</v>
      </c>
      <c r="M57" t="s">
        <v>292</v>
      </c>
      <c r="N57">
        <v>93</v>
      </c>
      <c r="O57" t="s">
        <v>157</v>
      </c>
      <c r="P57" t="s">
        <v>158</v>
      </c>
      <c r="Q57" t="s">
        <v>194</v>
      </c>
      <c r="R57" t="s">
        <v>195</v>
      </c>
      <c r="S57" t="s">
        <v>2</v>
      </c>
      <c r="T57" t="s">
        <v>196</v>
      </c>
      <c r="U57" t="s">
        <v>200</v>
      </c>
      <c r="V57" t="s">
        <v>160</v>
      </c>
      <c r="W57" t="s">
        <v>161</v>
      </c>
      <c r="X57" t="s">
        <v>2</v>
      </c>
      <c r="Y57" t="s">
        <v>2</v>
      </c>
      <c r="Z57">
        <v>2011</v>
      </c>
      <c r="AA57" t="s">
        <v>164</v>
      </c>
      <c r="AB57" t="s">
        <v>2</v>
      </c>
      <c r="AC57" t="s">
        <v>2</v>
      </c>
      <c r="AD57" t="s">
        <v>2</v>
      </c>
      <c r="AE57" t="s">
        <v>2</v>
      </c>
      <c r="AF57" t="s">
        <v>2</v>
      </c>
      <c r="AG57" t="s">
        <v>174</v>
      </c>
      <c r="AH57" t="s">
        <v>190</v>
      </c>
    </row>
    <row r="58" spans="1:34">
      <c r="A58">
        <v>7415</v>
      </c>
      <c r="B58">
        <v>163822</v>
      </c>
      <c r="C58" t="s">
        <v>149</v>
      </c>
      <c r="D58" t="str">
        <f t="shared" ca="1" si="0"/>
        <v>UMFSTLXHLZ</v>
      </c>
      <c r="E58" t="str">
        <f t="shared" ca="1" si="1"/>
        <v>Vrdjrvmxppouh</v>
      </c>
      <c r="F58" t="s">
        <v>150</v>
      </c>
      <c r="G58" t="s">
        <v>167</v>
      </c>
      <c r="H58" s="149" t="str">
        <f t="shared" ca="1" si="2"/>
        <v>7/4/1994</v>
      </c>
      <c r="I58" t="s">
        <v>152</v>
      </c>
      <c r="J58" t="s">
        <v>153</v>
      </c>
      <c r="K58" t="s">
        <v>290</v>
      </c>
      <c r="L58" t="s">
        <v>291</v>
      </c>
      <c r="M58" t="s">
        <v>292</v>
      </c>
      <c r="N58">
        <v>93</v>
      </c>
      <c r="O58" t="s">
        <v>157</v>
      </c>
      <c r="P58" t="s">
        <v>158</v>
      </c>
      <c r="Q58" t="s">
        <v>194</v>
      </c>
      <c r="R58" t="s">
        <v>198</v>
      </c>
      <c r="S58" t="s">
        <v>2</v>
      </c>
      <c r="T58" t="s">
        <v>196</v>
      </c>
      <c r="U58" t="s">
        <v>224</v>
      </c>
      <c r="V58" t="s">
        <v>160</v>
      </c>
      <c r="W58" t="s">
        <v>161</v>
      </c>
      <c r="X58" t="s">
        <v>2</v>
      </c>
      <c r="Y58" t="s">
        <v>2</v>
      </c>
      <c r="Z58">
        <v>2011</v>
      </c>
      <c r="AA58" t="s">
        <v>164</v>
      </c>
      <c r="AB58" t="s">
        <v>2</v>
      </c>
      <c r="AC58" t="s">
        <v>2</v>
      </c>
      <c r="AD58" t="s">
        <v>2</v>
      </c>
      <c r="AE58" t="s">
        <v>2</v>
      </c>
      <c r="AF58" t="s">
        <v>2</v>
      </c>
      <c r="AG58" t="s">
        <v>165</v>
      </c>
      <c r="AH58" t="s">
        <v>190</v>
      </c>
    </row>
    <row r="59" spans="1:34">
      <c r="A59">
        <v>7415</v>
      </c>
      <c r="B59">
        <v>163827</v>
      </c>
      <c r="C59" t="s">
        <v>149</v>
      </c>
      <c r="D59" t="str">
        <f t="shared" ca="1" si="0"/>
        <v>MOYEQBUYAT</v>
      </c>
      <c r="E59" t="str">
        <f t="shared" ca="1" si="1"/>
        <v>Hzsaxsxwnfaoe</v>
      </c>
      <c r="F59" t="s">
        <v>150</v>
      </c>
      <c r="G59" t="s">
        <v>167</v>
      </c>
      <c r="H59" s="149" t="str">
        <f t="shared" ca="1" si="2"/>
        <v>9/7/1994</v>
      </c>
      <c r="I59" t="s">
        <v>152</v>
      </c>
      <c r="J59" t="s">
        <v>153</v>
      </c>
      <c r="K59" t="s">
        <v>290</v>
      </c>
      <c r="L59" t="s">
        <v>291</v>
      </c>
      <c r="M59" t="s">
        <v>292</v>
      </c>
      <c r="N59">
        <v>93</v>
      </c>
      <c r="O59" t="s">
        <v>157</v>
      </c>
      <c r="P59" t="s">
        <v>158</v>
      </c>
      <c r="Q59" t="s">
        <v>246</v>
      </c>
      <c r="R59" t="s">
        <v>297</v>
      </c>
      <c r="S59" t="s">
        <v>2</v>
      </c>
      <c r="T59" t="s">
        <v>2</v>
      </c>
      <c r="U59" t="s">
        <v>253</v>
      </c>
      <c r="V59" t="s">
        <v>160</v>
      </c>
      <c r="W59" t="s">
        <v>161</v>
      </c>
      <c r="X59" t="s">
        <v>2</v>
      </c>
      <c r="Y59" t="s">
        <v>2</v>
      </c>
      <c r="Z59">
        <v>2011</v>
      </c>
      <c r="AA59" t="s">
        <v>164</v>
      </c>
      <c r="AB59" t="s">
        <v>2</v>
      </c>
      <c r="AC59" t="s">
        <v>2</v>
      </c>
      <c r="AD59" t="s">
        <v>2</v>
      </c>
      <c r="AE59" t="s">
        <v>2</v>
      </c>
      <c r="AF59" t="s">
        <v>2</v>
      </c>
      <c r="AG59" t="s">
        <v>174</v>
      </c>
      <c r="AH59" t="s">
        <v>166</v>
      </c>
    </row>
    <row r="60" spans="1:34">
      <c r="A60">
        <v>7415</v>
      </c>
      <c r="B60">
        <v>163855</v>
      </c>
      <c r="C60" t="s">
        <v>149</v>
      </c>
      <c r="D60" t="str">
        <f t="shared" ca="1" si="0"/>
        <v>WISAMXVHAI</v>
      </c>
      <c r="E60" t="str">
        <f t="shared" ca="1" si="1"/>
        <v>Eafotkalbukxq</v>
      </c>
      <c r="F60" t="s">
        <v>150</v>
      </c>
      <c r="G60" t="s">
        <v>151</v>
      </c>
      <c r="H60" s="149" t="str">
        <f t="shared" ca="1" si="2"/>
        <v>11/10/1996</v>
      </c>
      <c r="I60" t="s">
        <v>152</v>
      </c>
      <c r="J60" t="s">
        <v>153</v>
      </c>
      <c r="K60" t="s">
        <v>290</v>
      </c>
      <c r="L60" t="s">
        <v>291</v>
      </c>
      <c r="M60" t="s">
        <v>292</v>
      </c>
      <c r="N60">
        <v>93</v>
      </c>
      <c r="O60" t="s">
        <v>157</v>
      </c>
      <c r="P60" t="s">
        <v>158</v>
      </c>
      <c r="Q60" t="s">
        <v>179</v>
      </c>
      <c r="R60" t="s">
        <v>295</v>
      </c>
      <c r="S60" t="s">
        <v>2</v>
      </c>
      <c r="T60" t="s">
        <v>2</v>
      </c>
      <c r="U60" t="s">
        <v>296</v>
      </c>
      <c r="V60" t="s">
        <v>160</v>
      </c>
      <c r="W60" t="s">
        <v>161</v>
      </c>
      <c r="X60" t="s">
        <v>2</v>
      </c>
      <c r="Y60" t="s">
        <v>2</v>
      </c>
      <c r="Z60">
        <v>2011</v>
      </c>
      <c r="AA60" t="s">
        <v>164</v>
      </c>
      <c r="AB60" t="s">
        <v>2</v>
      </c>
      <c r="AC60" t="s">
        <v>2</v>
      </c>
      <c r="AD60" t="s">
        <v>2</v>
      </c>
      <c r="AE60" t="s">
        <v>2</v>
      </c>
      <c r="AF60" t="s">
        <v>2</v>
      </c>
      <c r="AG60" t="s">
        <v>174</v>
      </c>
      <c r="AH60" t="s">
        <v>175</v>
      </c>
    </row>
    <row r="61" spans="1:34">
      <c r="A61">
        <v>7415</v>
      </c>
      <c r="B61">
        <v>163861</v>
      </c>
      <c r="C61" t="s">
        <v>183</v>
      </c>
      <c r="D61" t="str">
        <f t="shared" ca="1" si="0"/>
        <v>HXPJVAMADJ</v>
      </c>
      <c r="E61" t="str">
        <f t="shared" ca="1" si="1"/>
        <v>Htygulxragzza</v>
      </c>
      <c r="F61" t="s">
        <v>150</v>
      </c>
      <c r="G61" t="s">
        <v>167</v>
      </c>
      <c r="H61" s="149" t="str">
        <f t="shared" ca="1" si="2"/>
        <v>12/3/1996</v>
      </c>
      <c r="I61" t="s">
        <v>152</v>
      </c>
      <c r="J61" t="s">
        <v>153</v>
      </c>
      <c r="K61" t="s">
        <v>290</v>
      </c>
      <c r="L61" t="s">
        <v>291</v>
      </c>
      <c r="M61" t="s">
        <v>292</v>
      </c>
      <c r="N61">
        <v>93</v>
      </c>
      <c r="O61" t="s">
        <v>157</v>
      </c>
      <c r="P61" t="s">
        <v>158</v>
      </c>
      <c r="Q61" t="s">
        <v>194</v>
      </c>
      <c r="R61" t="s">
        <v>195</v>
      </c>
      <c r="S61" t="s">
        <v>2</v>
      </c>
      <c r="T61" t="s">
        <v>196</v>
      </c>
      <c r="U61" t="s">
        <v>200</v>
      </c>
      <c r="V61" t="s">
        <v>160</v>
      </c>
      <c r="W61" t="s">
        <v>182</v>
      </c>
      <c r="X61" t="s">
        <v>2</v>
      </c>
      <c r="Y61" t="s">
        <v>2</v>
      </c>
      <c r="Z61">
        <v>2011</v>
      </c>
      <c r="AA61" t="s">
        <v>164</v>
      </c>
      <c r="AB61" t="s">
        <v>2</v>
      </c>
      <c r="AC61" t="s">
        <v>2</v>
      </c>
      <c r="AD61" t="s">
        <v>2</v>
      </c>
      <c r="AE61" t="s">
        <v>2</v>
      </c>
      <c r="AF61" t="s">
        <v>2</v>
      </c>
      <c r="AG61" t="s">
        <v>174</v>
      </c>
      <c r="AH61" t="s">
        <v>190</v>
      </c>
    </row>
    <row r="62" spans="1:34">
      <c r="A62">
        <v>7415</v>
      </c>
      <c r="B62">
        <v>163869</v>
      </c>
      <c r="C62" t="s">
        <v>183</v>
      </c>
      <c r="D62" t="str">
        <f t="shared" ca="1" si="0"/>
        <v>JMMOOYIHLD</v>
      </c>
      <c r="E62" t="str">
        <f t="shared" ca="1" si="1"/>
        <v>Wxqbpejtkijnc</v>
      </c>
      <c r="F62" t="s">
        <v>150</v>
      </c>
      <c r="G62" t="s">
        <v>167</v>
      </c>
      <c r="H62" s="149" t="str">
        <f t="shared" ca="1" si="2"/>
        <v>14/5/1997</v>
      </c>
      <c r="I62" t="s">
        <v>152</v>
      </c>
      <c r="J62" t="s">
        <v>153</v>
      </c>
      <c r="K62" t="s">
        <v>290</v>
      </c>
      <c r="L62" t="s">
        <v>291</v>
      </c>
      <c r="M62" t="s">
        <v>292</v>
      </c>
      <c r="N62">
        <v>93</v>
      </c>
      <c r="O62" t="s">
        <v>157</v>
      </c>
      <c r="P62" t="s">
        <v>158</v>
      </c>
      <c r="Q62" t="s">
        <v>194</v>
      </c>
      <c r="R62" t="s">
        <v>198</v>
      </c>
      <c r="S62" t="s">
        <v>2</v>
      </c>
      <c r="T62" t="s">
        <v>196</v>
      </c>
      <c r="U62" t="s">
        <v>200</v>
      </c>
      <c r="V62" t="s">
        <v>160</v>
      </c>
      <c r="W62" t="s">
        <v>161</v>
      </c>
      <c r="X62" t="s">
        <v>2</v>
      </c>
      <c r="Y62" t="s">
        <v>2</v>
      </c>
      <c r="Z62">
        <v>2011</v>
      </c>
      <c r="AA62" t="s">
        <v>164</v>
      </c>
      <c r="AB62" t="s">
        <v>2</v>
      </c>
      <c r="AC62" t="s">
        <v>2</v>
      </c>
      <c r="AD62" t="s">
        <v>2</v>
      </c>
      <c r="AE62" t="s">
        <v>2</v>
      </c>
      <c r="AF62" t="s">
        <v>2</v>
      </c>
      <c r="AG62" t="s">
        <v>165</v>
      </c>
      <c r="AH62" t="s">
        <v>166</v>
      </c>
    </row>
    <row r="63" spans="1:34">
      <c r="A63">
        <v>7415</v>
      </c>
      <c r="B63">
        <v>163915</v>
      </c>
      <c r="C63" t="s">
        <v>149</v>
      </c>
      <c r="D63" t="str">
        <f t="shared" ca="1" si="0"/>
        <v>HIBWIPHGRP</v>
      </c>
      <c r="E63" t="str">
        <f t="shared" ca="1" si="1"/>
        <v>Dgbspmmkbjrzl</v>
      </c>
      <c r="F63" t="s">
        <v>150</v>
      </c>
      <c r="G63" t="s">
        <v>167</v>
      </c>
      <c r="H63" s="149" t="str">
        <f t="shared" ca="1" si="2"/>
        <v>7/2/1996</v>
      </c>
      <c r="I63" t="s">
        <v>152</v>
      </c>
      <c r="J63" t="s">
        <v>153</v>
      </c>
      <c r="K63" t="s">
        <v>290</v>
      </c>
      <c r="L63" t="s">
        <v>291</v>
      </c>
      <c r="M63" t="s">
        <v>292</v>
      </c>
      <c r="N63">
        <v>93</v>
      </c>
      <c r="O63" t="s">
        <v>157</v>
      </c>
      <c r="P63" t="s">
        <v>158</v>
      </c>
      <c r="Q63" t="s">
        <v>298</v>
      </c>
      <c r="R63" t="s">
        <v>299</v>
      </c>
      <c r="S63" t="s">
        <v>2</v>
      </c>
      <c r="T63" t="s">
        <v>2</v>
      </c>
      <c r="U63" t="s">
        <v>300</v>
      </c>
      <c r="V63" t="s">
        <v>160</v>
      </c>
      <c r="W63" t="s">
        <v>161</v>
      </c>
      <c r="X63" t="s">
        <v>162</v>
      </c>
      <c r="Y63" t="s">
        <v>2</v>
      </c>
      <c r="Z63">
        <v>2011</v>
      </c>
      <c r="AA63" t="s">
        <v>164</v>
      </c>
      <c r="AB63" t="s">
        <v>2</v>
      </c>
      <c r="AC63" t="s">
        <v>2</v>
      </c>
      <c r="AD63" t="s">
        <v>2</v>
      </c>
      <c r="AE63" t="s">
        <v>2</v>
      </c>
      <c r="AF63" t="s">
        <v>2</v>
      </c>
      <c r="AG63" t="s">
        <v>165</v>
      </c>
      <c r="AH63" t="s">
        <v>166</v>
      </c>
    </row>
    <row r="64" spans="1:34">
      <c r="A64">
        <v>7415</v>
      </c>
      <c r="B64">
        <v>163929</v>
      </c>
      <c r="C64" t="s">
        <v>149</v>
      </c>
      <c r="D64" t="str">
        <f t="shared" ca="1" si="0"/>
        <v>PVXSSIBLJW</v>
      </c>
      <c r="E64" t="str">
        <f t="shared" ca="1" si="1"/>
        <v>Thzhzxsawkyeh</v>
      </c>
      <c r="F64" t="s">
        <v>150</v>
      </c>
      <c r="G64" t="s">
        <v>167</v>
      </c>
      <c r="H64" s="149" t="str">
        <f t="shared" ca="1" si="2"/>
        <v>27/3/1994</v>
      </c>
      <c r="I64" t="s">
        <v>152</v>
      </c>
      <c r="J64" t="s">
        <v>153</v>
      </c>
      <c r="K64" t="s">
        <v>290</v>
      </c>
      <c r="L64" t="s">
        <v>291</v>
      </c>
      <c r="M64" t="s">
        <v>292</v>
      </c>
      <c r="N64">
        <v>93</v>
      </c>
      <c r="O64" t="s">
        <v>157</v>
      </c>
      <c r="P64" t="s">
        <v>158</v>
      </c>
      <c r="Q64" t="s">
        <v>298</v>
      </c>
      <c r="R64" t="s">
        <v>299</v>
      </c>
      <c r="S64" t="s">
        <v>2</v>
      </c>
      <c r="T64" t="s">
        <v>2</v>
      </c>
      <c r="U64" t="s">
        <v>300</v>
      </c>
      <c r="V64" t="s">
        <v>160</v>
      </c>
      <c r="W64" t="s">
        <v>161</v>
      </c>
      <c r="X64" t="s">
        <v>162</v>
      </c>
      <c r="Y64" t="s">
        <v>2</v>
      </c>
      <c r="Z64">
        <v>2011</v>
      </c>
      <c r="AA64" t="s">
        <v>164</v>
      </c>
      <c r="AB64" t="s">
        <v>2</v>
      </c>
      <c r="AC64" t="s">
        <v>2</v>
      </c>
      <c r="AD64" t="s">
        <v>2</v>
      </c>
      <c r="AE64" t="s">
        <v>2</v>
      </c>
      <c r="AF64" t="s">
        <v>2</v>
      </c>
      <c r="AG64" t="s">
        <v>165</v>
      </c>
      <c r="AH64" t="s">
        <v>175</v>
      </c>
    </row>
    <row r="65" spans="1:34">
      <c r="A65">
        <v>7415</v>
      </c>
      <c r="B65">
        <v>163933</v>
      </c>
      <c r="C65" t="s">
        <v>149</v>
      </c>
      <c r="D65" t="str">
        <f t="shared" ca="1" si="0"/>
        <v>DECHFPJDGQ</v>
      </c>
      <c r="E65" t="str">
        <f t="shared" ca="1" si="1"/>
        <v>Nfexindonlhdd</v>
      </c>
      <c r="F65" t="s">
        <v>150</v>
      </c>
      <c r="G65" t="s">
        <v>167</v>
      </c>
      <c r="H65" s="149" t="str">
        <f t="shared" ca="1" si="2"/>
        <v>4/5/1995</v>
      </c>
      <c r="I65" t="s">
        <v>152</v>
      </c>
      <c r="J65" t="s">
        <v>153</v>
      </c>
      <c r="K65" t="s">
        <v>290</v>
      </c>
      <c r="L65" t="s">
        <v>291</v>
      </c>
      <c r="M65" t="s">
        <v>292</v>
      </c>
      <c r="N65">
        <v>93</v>
      </c>
      <c r="O65" t="s">
        <v>157</v>
      </c>
      <c r="P65" t="s">
        <v>158</v>
      </c>
      <c r="Q65" t="s">
        <v>194</v>
      </c>
      <c r="R65" t="s">
        <v>195</v>
      </c>
      <c r="S65" t="s">
        <v>2</v>
      </c>
      <c r="T65" t="s">
        <v>196</v>
      </c>
      <c r="U65" t="s">
        <v>211</v>
      </c>
      <c r="V65" t="s">
        <v>160</v>
      </c>
      <c r="W65" t="s">
        <v>301</v>
      </c>
      <c r="X65" t="s">
        <v>2</v>
      </c>
      <c r="Y65" t="s">
        <v>2</v>
      </c>
      <c r="Z65">
        <v>2010</v>
      </c>
      <c r="AA65" t="s">
        <v>164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  <c r="AG65" t="s">
        <v>174</v>
      </c>
      <c r="AH65" t="s">
        <v>190</v>
      </c>
    </row>
    <row r="66" spans="1:34">
      <c r="A66">
        <v>7415</v>
      </c>
      <c r="B66">
        <v>165313</v>
      </c>
      <c r="C66" t="s">
        <v>149</v>
      </c>
      <c r="D66" t="str">
        <f t="shared" ca="1" si="0"/>
        <v>RINURPCURA</v>
      </c>
      <c r="E66" t="str">
        <f t="shared" ca="1" si="1"/>
        <v>Iyigvdoynmete</v>
      </c>
      <c r="F66" t="s">
        <v>150</v>
      </c>
      <c r="G66" t="s">
        <v>167</v>
      </c>
      <c r="H66" s="149" t="str">
        <f t="shared" ca="1" si="2"/>
        <v>6/1/1997</v>
      </c>
      <c r="I66" t="s">
        <v>152</v>
      </c>
      <c r="J66" t="s">
        <v>153</v>
      </c>
      <c r="K66" t="s">
        <v>302</v>
      </c>
      <c r="L66" t="s">
        <v>303</v>
      </c>
      <c r="M66" t="s">
        <v>304</v>
      </c>
      <c r="N66">
        <v>78</v>
      </c>
      <c r="O66" t="s">
        <v>157</v>
      </c>
      <c r="P66" t="s">
        <v>158</v>
      </c>
      <c r="Q66" t="s">
        <v>194</v>
      </c>
      <c r="R66" t="s">
        <v>210</v>
      </c>
      <c r="S66" t="s">
        <v>2</v>
      </c>
      <c r="T66" t="s">
        <v>196</v>
      </c>
      <c r="U66" t="s">
        <v>200</v>
      </c>
      <c r="V66" t="s">
        <v>160</v>
      </c>
      <c r="W66" t="s">
        <v>161</v>
      </c>
      <c r="X66" t="s">
        <v>254</v>
      </c>
      <c r="Y66" t="s">
        <v>2</v>
      </c>
      <c r="Z66">
        <v>2011</v>
      </c>
      <c r="AA66" t="s">
        <v>164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259</v>
      </c>
      <c r="AH66" t="s">
        <v>190</v>
      </c>
    </row>
    <row r="67" spans="1:34">
      <c r="A67">
        <v>7415</v>
      </c>
      <c r="B67">
        <v>166347</v>
      </c>
      <c r="C67" t="s">
        <v>149</v>
      </c>
      <c r="D67" t="str">
        <f t="shared" ref="D67:D130" ca="1" si="3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MMEWZVWUDL</v>
      </c>
      <c r="E67" t="str">
        <f t="shared" ref="E67:E130" ca="1" si="4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Xfsxvpnboattx</v>
      </c>
      <c r="F67" t="s">
        <v>150</v>
      </c>
      <c r="G67" t="s">
        <v>167</v>
      </c>
      <c r="H67" s="149" t="str">
        <f t="shared" ref="H67:H130" ca="1" si="5">""&amp;RANDBETWEEN(1,28)&amp;"/"&amp;RANDBETWEEN(1,12)&amp;"/"&amp;RANDBETWEEN(1994,1997)</f>
        <v>22/7/1995</v>
      </c>
      <c r="I67" t="s">
        <v>152</v>
      </c>
      <c r="J67" t="s">
        <v>153</v>
      </c>
      <c r="K67" t="s">
        <v>305</v>
      </c>
      <c r="L67" t="s">
        <v>306</v>
      </c>
      <c r="M67" t="s">
        <v>223</v>
      </c>
      <c r="N67">
        <v>75</v>
      </c>
      <c r="O67" t="s">
        <v>157</v>
      </c>
      <c r="P67" t="s">
        <v>158</v>
      </c>
      <c r="Q67" t="s">
        <v>194</v>
      </c>
      <c r="R67" t="s">
        <v>307</v>
      </c>
      <c r="S67" t="s">
        <v>2</v>
      </c>
      <c r="T67" t="s">
        <v>196</v>
      </c>
      <c r="U67" t="s">
        <v>200</v>
      </c>
      <c r="V67" t="s">
        <v>160</v>
      </c>
      <c r="W67" t="s">
        <v>161</v>
      </c>
      <c r="X67" t="s">
        <v>2</v>
      </c>
      <c r="Y67" t="s">
        <v>2</v>
      </c>
      <c r="Z67">
        <v>2011</v>
      </c>
      <c r="AA67" t="s">
        <v>164</v>
      </c>
      <c r="AB67" t="s">
        <v>2</v>
      </c>
      <c r="AC67" t="s">
        <v>2</v>
      </c>
      <c r="AD67" t="s">
        <v>2</v>
      </c>
      <c r="AE67" t="s">
        <v>2</v>
      </c>
      <c r="AF67" t="s">
        <v>2</v>
      </c>
      <c r="AG67" t="s">
        <v>174</v>
      </c>
      <c r="AH67" t="s">
        <v>166</v>
      </c>
    </row>
    <row r="68" spans="1:34">
      <c r="A68">
        <v>7415</v>
      </c>
      <c r="B68">
        <v>166663</v>
      </c>
      <c r="C68" t="s">
        <v>183</v>
      </c>
      <c r="D68" t="str">
        <f t="shared" ca="1" si="3"/>
        <v>NYJISKZXHG</v>
      </c>
      <c r="E68" t="str">
        <f t="shared" ca="1" si="4"/>
        <v>Rcwexhkxidkex</v>
      </c>
      <c r="F68" t="s">
        <v>150</v>
      </c>
      <c r="G68" t="s">
        <v>167</v>
      </c>
      <c r="H68" s="149" t="str">
        <f t="shared" ca="1" si="5"/>
        <v>28/12/1995</v>
      </c>
      <c r="I68" t="s">
        <v>152</v>
      </c>
      <c r="J68" t="s">
        <v>153</v>
      </c>
      <c r="K68" t="s">
        <v>308</v>
      </c>
      <c r="L68" t="s">
        <v>309</v>
      </c>
      <c r="M68" t="s">
        <v>310</v>
      </c>
      <c r="N68">
        <v>91</v>
      </c>
      <c r="O68" t="s">
        <v>157</v>
      </c>
      <c r="P68" t="s">
        <v>158</v>
      </c>
      <c r="Q68" t="s">
        <v>194</v>
      </c>
      <c r="R68" t="s">
        <v>311</v>
      </c>
      <c r="S68" t="s">
        <v>2</v>
      </c>
      <c r="T68" t="s">
        <v>196</v>
      </c>
      <c r="U68" t="s">
        <v>224</v>
      </c>
      <c r="V68" t="s">
        <v>160</v>
      </c>
      <c r="W68" t="s">
        <v>182</v>
      </c>
      <c r="X68" t="s">
        <v>271</v>
      </c>
      <c r="Y68" t="s">
        <v>2</v>
      </c>
      <c r="Z68">
        <v>2011</v>
      </c>
      <c r="AA68" t="s">
        <v>164</v>
      </c>
      <c r="AB68" t="s">
        <v>2</v>
      </c>
      <c r="AC68" t="s">
        <v>2</v>
      </c>
      <c r="AD68" t="s">
        <v>2</v>
      </c>
      <c r="AE68" t="s">
        <v>2</v>
      </c>
      <c r="AF68" t="s">
        <v>2</v>
      </c>
      <c r="AG68" t="s">
        <v>174</v>
      </c>
      <c r="AH68" t="s">
        <v>190</v>
      </c>
    </row>
    <row r="69" spans="1:34">
      <c r="A69">
        <v>7415</v>
      </c>
      <c r="B69">
        <v>166934</v>
      </c>
      <c r="C69" t="s">
        <v>149</v>
      </c>
      <c r="D69" t="str">
        <f t="shared" ca="1" si="3"/>
        <v>PEZJZYUTPW</v>
      </c>
      <c r="E69" t="str">
        <f t="shared" ca="1" si="4"/>
        <v>Slooykmkxjgui</v>
      </c>
      <c r="F69" t="s">
        <v>150</v>
      </c>
      <c r="G69" t="s">
        <v>167</v>
      </c>
      <c r="H69" s="149" t="str">
        <f t="shared" ca="1" si="5"/>
        <v>3/2/1997</v>
      </c>
      <c r="I69" t="s">
        <v>152</v>
      </c>
      <c r="J69" t="s">
        <v>153</v>
      </c>
      <c r="K69" t="s">
        <v>308</v>
      </c>
      <c r="L69" t="s">
        <v>309</v>
      </c>
      <c r="M69" t="s">
        <v>310</v>
      </c>
      <c r="N69">
        <v>91</v>
      </c>
      <c r="O69" t="s">
        <v>157</v>
      </c>
      <c r="P69" t="s">
        <v>158</v>
      </c>
      <c r="Q69" t="s">
        <v>171</v>
      </c>
      <c r="R69" t="s">
        <v>312</v>
      </c>
      <c r="S69" t="s">
        <v>2</v>
      </c>
      <c r="T69" t="s">
        <v>2</v>
      </c>
      <c r="U69" t="s">
        <v>251</v>
      </c>
      <c r="V69" t="s">
        <v>160</v>
      </c>
      <c r="W69" t="s">
        <v>2</v>
      </c>
      <c r="X69" t="s">
        <v>2</v>
      </c>
      <c r="Y69" t="s">
        <v>2</v>
      </c>
      <c r="Z69">
        <v>2011</v>
      </c>
      <c r="AA69" t="s">
        <v>164</v>
      </c>
      <c r="AB69" t="s">
        <v>2</v>
      </c>
      <c r="AC69" t="s">
        <v>2</v>
      </c>
      <c r="AD69" t="s">
        <v>2</v>
      </c>
      <c r="AE69" t="s">
        <v>2</v>
      </c>
      <c r="AF69" t="s">
        <v>2</v>
      </c>
      <c r="AG69" t="s">
        <v>174</v>
      </c>
      <c r="AH69" t="s">
        <v>190</v>
      </c>
    </row>
    <row r="70" spans="1:34">
      <c r="A70">
        <v>7415</v>
      </c>
      <c r="B70">
        <v>167065</v>
      </c>
      <c r="C70" t="s">
        <v>183</v>
      </c>
      <c r="D70" t="str">
        <f t="shared" ca="1" si="3"/>
        <v>YUTYSLAMWG</v>
      </c>
      <c r="E70" t="str">
        <f t="shared" ca="1" si="4"/>
        <v>Bmxdxajihtgxv</v>
      </c>
      <c r="F70" t="s">
        <v>150</v>
      </c>
      <c r="G70" t="s">
        <v>167</v>
      </c>
      <c r="H70" s="149" t="str">
        <f t="shared" ca="1" si="5"/>
        <v>20/5/1997</v>
      </c>
      <c r="I70" t="s">
        <v>152</v>
      </c>
      <c r="J70" t="s">
        <v>153</v>
      </c>
      <c r="K70" t="s">
        <v>313</v>
      </c>
      <c r="L70" t="s">
        <v>314</v>
      </c>
      <c r="M70" t="s">
        <v>315</v>
      </c>
      <c r="N70">
        <v>94</v>
      </c>
      <c r="O70" t="s">
        <v>157</v>
      </c>
      <c r="P70" t="s">
        <v>158</v>
      </c>
      <c r="Q70" t="s">
        <v>194</v>
      </c>
      <c r="R70" t="s">
        <v>316</v>
      </c>
      <c r="S70" t="s">
        <v>2</v>
      </c>
      <c r="T70" t="s">
        <v>196</v>
      </c>
      <c r="U70" t="s">
        <v>224</v>
      </c>
      <c r="V70" t="s">
        <v>160</v>
      </c>
      <c r="W70" t="s">
        <v>161</v>
      </c>
      <c r="X70" t="s">
        <v>249</v>
      </c>
      <c r="Y70" t="s">
        <v>2</v>
      </c>
      <c r="Z70">
        <v>2009</v>
      </c>
      <c r="AA70" t="s">
        <v>164</v>
      </c>
      <c r="AB70" t="s">
        <v>2</v>
      </c>
      <c r="AC70" t="s">
        <v>2</v>
      </c>
      <c r="AD70" t="s">
        <v>2</v>
      </c>
      <c r="AE70" t="s">
        <v>2</v>
      </c>
      <c r="AF70" t="s">
        <v>2</v>
      </c>
      <c r="AG70" t="s">
        <v>213</v>
      </c>
      <c r="AH70" t="s">
        <v>166</v>
      </c>
    </row>
    <row r="71" spans="1:34">
      <c r="A71">
        <v>7415</v>
      </c>
      <c r="B71">
        <v>167327</v>
      </c>
      <c r="C71" t="s">
        <v>149</v>
      </c>
      <c r="D71" t="str">
        <f t="shared" ca="1" si="3"/>
        <v>YOEADVPCNW</v>
      </c>
      <c r="E71" t="str">
        <f t="shared" ca="1" si="4"/>
        <v>Yflhpdmgehmnn</v>
      </c>
      <c r="F71" t="s">
        <v>150</v>
      </c>
      <c r="G71" t="s">
        <v>167</v>
      </c>
      <c r="H71" s="149" t="str">
        <f t="shared" ca="1" si="5"/>
        <v>26/3/1996</v>
      </c>
      <c r="I71" t="s">
        <v>152</v>
      </c>
      <c r="J71" t="s">
        <v>153</v>
      </c>
      <c r="K71" t="s">
        <v>313</v>
      </c>
      <c r="L71" t="s">
        <v>314</v>
      </c>
      <c r="M71" t="s">
        <v>315</v>
      </c>
      <c r="N71">
        <v>94</v>
      </c>
      <c r="O71" t="s">
        <v>157</v>
      </c>
      <c r="P71" t="s">
        <v>158</v>
      </c>
      <c r="Q71" t="s">
        <v>194</v>
      </c>
      <c r="R71" t="s">
        <v>316</v>
      </c>
      <c r="S71" t="s">
        <v>2</v>
      </c>
      <c r="T71" t="s">
        <v>196</v>
      </c>
      <c r="U71" t="s">
        <v>224</v>
      </c>
      <c r="V71" t="s">
        <v>160</v>
      </c>
      <c r="W71" t="s">
        <v>161</v>
      </c>
      <c r="X71" t="s">
        <v>271</v>
      </c>
      <c r="Y71" t="s">
        <v>317</v>
      </c>
      <c r="Z71">
        <v>2011</v>
      </c>
      <c r="AA71" t="s">
        <v>164</v>
      </c>
      <c r="AB71" t="s">
        <v>2</v>
      </c>
      <c r="AC71" t="s">
        <v>2</v>
      </c>
      <c r="AD71" t="s">
        <v>2</v>
      </c>
      <c r="AE71" t="s">
        <v>2</v>
      </c>
      <c r="AF71" t="s">
        <v>2</v>
      </c>
      <c r="AG71" t="s">
        <v>213</v>
      </c>
      <c r="AH71" t="s">
        <v>190</v>
      </c>
    </row>
    <row r="72" spans="1:34">
      <c r="A72">
        <v>7415</v>
      </c>
      <c r="B72">
        <v>167553</v>
      </c>
      <c r="C72" t="s">
        <v>149</v>
      </c>
      <c r="D72" t="str">
        <f t="shared" ca="1" si="3"/>
        <v>HNYTDZNKTO</v>
      </c>
      <c r="E72" t="str">
        <f t="shared" ca="1" si="4"/>
        <v>Zzlryvjzglefk</v>
      </c>
      <c r="F72" t="s">
        <v>150</v>
      </c>
      <c r="G72" t="s">
        <v>167</v>
      </c>
      <c r="H72" s="149" t="str">
        <f t="shared" ca="1" si="5"/>
        <v>18/3/1994</v>
      </c>
      <c r="I72" t="s">
        <v>152</v>
      </c>
      <c r="J72" t="s">
        <v>153</v>
      </c>
      <c r="K72" t="s">
        <v>318</v>
      </c>
      <c r="L72" t="s">
        <v>319</v>
      </c>
      <c r="M72" t="s">
        <v>320</v>
      </c>
      <c r="N72">
        <v>77</v>
      </c>
      <c r="O72" t="s">
        <v>157</v>
      </c>
      <c r="P72" t="s">
        <v>158</v>
      </c>
      <c r="Q72" t="s">
        <v>246</v>
      </c>
      <c r="R72" t="s">
        <v>321</v>
      </c>
      <c r="S72" t="s">
        <v>2</v>
      </c>
      <c r="T72" t="s">
        <v>2</v>
      </c>
      <c r="U72" t="s">
        <v>224</v>
      </c>
      <c r="V72" t="s">
        <v>160</v>
      </c>
      <c r="W72" t="s">
        <v>161</v>
      </c>
      <c r="X72" t="s">
        <v>2</v>
      </c>
      <c r="Y72" t="s">
        <v>2</v>
      </c>
      <c r="Z72">
        <v>2011</v>
      </c>
      <c r="AA72" t="s">
        <v>164</v>
      </c>
      <c r="AB72" t="s">
        <v>2</v>
      </c>
      <c r="AC72" t="s">
        <v>2</v>
      </c>
      <c r="AD72" t="s">
        <v>2</v>
      </c>
      <c r="AE72" t="s">
        <v>2</v>
      </c>
      <c r="AF72" t="s">
        <v>2</v>
      </c>
      <c r="AG72" t="s">
        <v>2</v>
      </c>
      <c r="AH72" t="s">
        <v>166</v>
      </c>
    </row>
    <row r="73" spans="1:34">
      <c r="A73">
        <v>7415</v>
      </c>
      <c r="B73">
        <v>168864</v>
      </c>
      <c r="C73" t="s">
        <v>149</v>
      </c>
      <c r="D73" t="str">
        <f t="shared" ca="1" si="3"/>
        <v>VMXGLJSMVS</v>
      </c>
      <c r="E73" t="str">
        <f t="shared" ca="1" si="4"/>
        <v>Wjcetdqwhsqna</v>
      </c>
      <c r="F73" t="s">
        <v>150</v>
      </c>
      <c r="G73" t="s">
        <v>167</v>
      </c>
      <c r="H73" s="149" t="str">
        <f t="shared" ca="1" si="5"/>
        <v>13/10/1997</v>
      </c>
      <c r="I73" t="s">
        <v>152</v>
      </c>
      <c r="J73" t="s">
        <v>153</v>
      </c>
      <c r="K73" t="s">
        <v>322</v>
      </c>
      <c r="L73" t="s">
        <v>323</v>
      </c>
      <c r="M73" t="s">
        <v>324</v>
      </c>
      <c r="N73">
        <v>78</v>
      </c>
      <c r="O73" t="s">
        <v>157</v>
      </c>
      <c r="P73" t="s">
        <v>158</v>
      </c>
      <c r="Q73" t="s">
        <v>194</v>
      </c>
      <c r="R73" t="s">
        <v>198</v>
      </c>
      <c r="S73" t="s">
        <v>2</v>
      </c>
      <c r="T73" t="s">
        <v>196</v>
      </c>
      <c r="U73" t="s">
        <v>200</v>
      </c>
      <c r="V73" t="s">
        <v>160</v>
      </c>
      <c r="W73" t="s">
        <v>161</v>
      </c>
      <c r="X73" t="s">
        <v>2</v>
      </c>
      <c r="Y73" t="s">
        <v>2</v>
      </c>
      <c r="Z73">
        <v>2011</v>
      </c>
      <c r="AA73" t="s">
        <v>164</v>
      </c>
      <c r="AB73" t="s">
        <v>2</v>
      </c>
      <c r="AC73" t="s">
        <v>2</v>
      </c>
      <c r="AD73" t="s">
        <v>2</v>
      </c>
      <c r="AE73" t="s">
        <v>2</v>
      </c>
      <c r="AF73" t="s">
        <v>2</v>
      </c>
      <c r="AG73" t="s">
        <v>174</v>
      </c>
      <c r="AH73" t="s">
        <v>190</v>
      </c>
    </row>
    <row r="74" spans="1:34">
      <c r="A74">
        <v>7415</v>
      </c>
      <c r="B74">
        <v>168865</v>
      </c>
      <c r="C74" t="s">
        <v>149</v>
      </c>
      <c r="D74" t="str">
        <f t="shared" ca="1" si="3"/>
        <v>XHTQDCJPZS</v>
      </c>
      <c r="E74" t="str">
        <f t="shared" ca="1" si="4"/>
        <v>Gbdvjctwmpkms</v>
      </c>
      <c r="F74" t="s">
        <v>150</v>
      </c>
      <c r="G74" t="s">
        <v>167</v>
      </c>
      <c r="H74" s="149" t="str">
        <f t="shared" ca="1" si="5"/>
        <v>26/4/1997</v>
      </c>
      <c r="I74" t="s">
        <v>152</v>
      </c>
      <c r="J74" t="s">
        <v>153</v>
      </c>
      <c r="K74" t="s">
        <v>322</v>
      </c>
      <c r="L74" t="s">
        <v>323</v>
      </c>
      <c r="M74" t="s">
        <v>324</v>
      </c>
      <c r="N74">
        <v>78</v>
      </c>
      <c r="O74" t="s">
        <v>157</v>
      </c>
      <c r="P74" t="s">
        <v>158</v>
      </c>
      <c r="Q74" t="s">
        <v>194</v>
      </c>
      <c r="R74" t="s">
        <v>195</v>
      </c>
      <c r="S74" t="s">
        <v>2</v>
      </c>
      <c r="T74" t="s">
        <v>196</v>
      </c>
      <c r="U74" t="s">
        <v>200</v>
      </c>
      <c r="V74" t="s">
        <v>160</v>
      </c>
      <c r="W74" t="s">
        <v>161</v>
      </c>
      <c r="X74" t="s">
        <v>2</v>
      </c>
      <c r="Y74" t="s">
        <v>2</v>
      </c>
      <c r="Z74">
        <v>2011</v>
      </c>
      <c r="AA74" t="s">
        <v>164</v>
      </c>
      <c r="AB74" t="s">
        <v>2</v>
      </c>
      <c r="AC74" t="s">
        <v>2</v>
      </c>
      <c r="AD74" t="s">
        <v>2</v>
      </c>
      <c r="AE74" t="s">
        <v>2</v>
      </c>
      <c r="AF74" t="s">
        <v>2</v>
      </c>
      <c r="AG74" t="s">
        <v>165</v>
      </c>
      <c r="AH74" t="s">
        <v>166</v>
      </c>
    </row>
    <row r="75" spans="1:34">
      <c r="A75">
        <v>7415</v>
      </c>
      <c r="B75">
        <v>169851</v>
      </c>
      <c r="C75" t="s">
        <v>149</v>
      </c>
      <c r="D75" t="str">
        <f t="shared" ca="1" si="3"/>
        <v>RFYMCOQLQD</v>
      </c>
      <c r="E75" t="str">
        <f t="shared" ca="1" si="4"/>
        <v>Bvnkxiqfygzxn</v>
      </c>
      <c r="F75" t="s">
        <v>150</v>
      </c>
      <c r="G75" t="s">
        <v>167</v>
      </c>
      <c r="H75" s="149" t="str">
        <f t="shared" ca="1" si="5"/>
        <v>14/8/1994</v>
      </c>
      <c r="I75" t="s">
        <v>152</v>
      </c>
      <c r="J75" t="s">
        <v>153</v>
      </c>
      <c r="K75" t="s">
        <v>325</v>
      </c>
      <c r="L75" t="s">
        <v>326</v>
      </c>
      <c r="M75" t="s">
        <v>327</v>
      </c>
      <c r="N75">
        <v>94</v>
      </c>
      <c r="O75" t="s">
        <v>157</v>
      </c>
      <c r="P75" t="s">
        <v>158</v>
      </c>
      <c r="Q75" t="s">
        <v>194</v>
      </c>
      <c r="R75" t="s">
        <v>311</v>
      </c>
      <c r="S75" t="s">
        <v>2</v>
      </c>
      <c r="T75" t="s">
        <v>196</v>
      </c>
      <c r="U75" t="s">
        <v>200</v>
      </c>
      <c r="V75" t="s">
        <v>182</v>
      </c>
      <c r="W75" t="s">
        <v>160</v>
      </c>
      <c r="X75" t="s">
        <v>249</v>
      </c>
      <c r="Y75" t="s">
        <v>2</v>
      </c>
      <c r="Z75">
        <v>2011</v>
      </c>
      <c r="AA75" t="s">
        <v>164</v>
      </c>
      <c r="AB75" t="s">
        <v>2</v>
      </c>
      <c r="AC75" t="s">
        <v>2</v>
      </c>
      <c r="AD75" t="s">
        <v>2</v>
      </c>
      <c r="AE75" t="s">
        <v>2</v>
      </c>
      <c r="AF75" t="s">
        <v>2</v>
      </c>
      <c r="AG75" t="s">
        <v>213</v>
      </c>
      <c r="AH75" t="s">
        <v>190</v>
      </c>
    </row>
    <row r="76" spans="1:34">
      <c r="A76">
        <v>7415</v>
      </c>
      <c r="B76">
        <v>169895</v>
      </c>
      <c r="C76" t="s">
        <v>149</v>
      </c>
      <c r="D76" t="str">
        <f t="shared" ca="1" si="3"/>
        <v>GFVDNSKMDV</v>
      </c>
      <c r="E76" t="str">
        <f t="shared" ca="1" si="4"/>
        <v>Neqyhlbuqalcu</v>
      </c>
      <c r="F76" t="s">
        <v>150</v>
      </c>
      <c r="G76" t="s">
        <v>167</v>
      </c>
      <c r="H76" s="149" t="str">
        <f t="shared" ca="1" si="5"/>
        <v>24/9/1996</v>
      </c>
      <c r="I76" t="s">
        <v>152</v>
      </c>
      <c r="J76" t="s">
        <v>153</v>
      </c>
      <c r="K76" t="s">
        <v>325</v>
      </c>
      <c r="L76" t="s">
        <v>326</v>
      </c>
      <c r="M76" t="s">
        <v>327</v>
      </c>
      <c r="N76">
        <v>94</v>
      </c>
      <c r="O76" t="s">
        <v>157</v>
      </c>
      <c r="P76" t="s">
        <v>158</v>
      </c>
      <c r="Q76" t="s">
        <v>171</v>
      </c>
      <c r="R76" t="s">
        <v>328</v>
      </c>
      <c r="S76" t="s">
        <v>133</v>
      </c>
      <c r="T76" t="s">
        <v>2</v>
      </c>
      <c r="U76" t="s">
        <v>238</v>
      </c>
      <c r="V76" t="s">
        <v>160</v>
      </c>
      <c r="W76" t="s">
        <v>161</v>
      </c>
      <c r="X76" t="s">
        <v>162</v>
      </c>
      <c r="Y76" t="s">
        <v>2</v>
      </c>
      <c r="Z76">
        <v>2011</v>
      </c>
      <c r="AA76" t="s">
        <v>164</v>
      </c>
      <c r="AB76" t="s">
        <v>2</v>
      </c>
      <c r="AC76" t="s">
        <v>2</v>
      </c>
      <c r="AD76" t="s">
        <v>2</v>
      </c>
      <c r="AE76" t="s">
        <v>2</v>
      </c>
      <c r="AF76" t="s">
        <v>2</v>
      </c>
      <c r="AG76" t="s">
        <v>165</v>
      </c>
      <c r="AH76" t="s">
        <v>232</v>
      </c>
    </row>
    <row r="77" spans="1:34">
      <c r="A77">
        <v>7415</v>
      </c>
      <c r="B77">
        <v>169926</v>
      </c>
      <c r="C77" t="s">
        <v>149</v>
      </c>
      <c r="D77" t="str">
        <f t="shared" ca="1" si="3"/>
        <v>QGEXJRYYBY</v>
      </c>
      <c r="E77" t="str">
        <f t="shared" ca="1" si="4"/>
        <v>Kbeggublrayhy</v>
      </c>
      <c r="F77" t="s">
        <v>150</v>
      </c>
      <c r="G77" t="s">
        <v>167</v>
      </c>
      <c r="H77" s="149" t="str">
        <f t="shared" ca="1" si="5"/>
        <v>14/7/1994</v>
      </c>
      <c r="I77" t="s">
        <v>152</v>
      </c>
      <c r="J77" t="s">
        <v>153</v>
      </c>
      <c r="K77" t="s">
        <v>325</v>
      </c>
      <c r="L77" t="s">
        <v>326</v>
      </c>
      <c r="M77" t="s">
        <v>327</v>
      </c>
      <c r="N77">
        <v>94</v>
      </c>
      <c r="O77" t="s">
        <v>157</v>
      </c>
      <c r="P77" t="s">
        <v>158</v>
      </c>
      <c r="Q77" t="s">
        <v>171</v>
      </c>
      <c r="R77" t="s">
        <v>237</v>
      </c>
      <c r="S77" t="s">
        <v>133</v>
      </c>
      <c r="T77" t="s">
        <v>2</v>
      </c>
      <c r="U77" t="s">
        <v>238</v>
      </c>
      <c r="V77" t="s">
        <v>160</v>
      </c>
      <c r="W77" t="s">
        <v>2</v>
      </c>
      <c r="X77" t="s">
        <v>212</v>
      </c>
      <c r="Y77" t="s">
        <v>2</v>
      </c>
      <c r="Z77">
        <v>2011</v>
      </c>
      <c r="AA77" t="s">
        <v>164</v>
      </c>
      <c r="AB77" t="s">
        <v>2</v>
      </c>
      <c r="AC77" t="s">
        <v>2</v>
      </c>
      <c r="AD77" t="s">
        <v>2</v>
      </c>
      <c r="AE77" t="s">
        <v>2</v>
      </c>
      <c r="AF77" t="s">
        <v>2</v>
      </c>
      <c r="AG77" t="s">
        <v>165</v>
      </c>
      <c r="AH77" t="s">
        <v>190</v>
      </c>
    </row>
    <row r="78" spans="1:34">
      <c r="A78">
        <v>7415</v>
      </c>
      <c r="B78">
        <v>169954</v>
      </c>
      <c r="C78" t="s">
        <v>149</v>
      </c>
      <c r="D78" t="str">
        <f t="shared" ca="1" si="3"/>
        <v>UWFBRPYNQC</v>
      </c>
      <c r="E78" t="str">
        <f t="shared" ca="1" si="4"/>
        <v>Vcuwkiayssidy</v>
      </c>
      <c r="F78" t="s">
        <v>150</v>
      </c>
      <c r="G78" t="s">
        <v>167</v>
      </c>
      <c r="H78" s="149" t="str">
        <f t="shared" ca="1" si="5"/>
        <v>25/5/1997</v>
      </c>
      <c r="I78" t="s">
        <v>152</v>
      </c>
      <c r="J78" t="s">
        <v>153</v>
      </c>
      <c r="K78" t="s">
        <v>325</v>
      </c>
      <c r="L78" t="s">
        <v>326</v>
      </c>
      <c r="M78" t="s">
        <v>327</v>
      </c>
      <c r="N78">
        <v>94</v>
      </c>
      <c r="O78" t="s">
        <v>157</v>
      </c>
      <c r="P78" t="s">
        <v>158</v>
      </c>
      <c r="Q78" t="s">
        <v>171</v>
      </c>
      <c r="R78" t="s">
        <v>328</v>
      </c>
      <c r="S78" t="s">
        <v>133</v>
      </c>
      <c r="T78" t="s">
        <v>2</v>
      </c>
      <c r="U78" t="s">
        <v>238</v>
      </c>
      <c r="V78" t="s">
        <v>160</v>
      </c>
      <c r="W78" t="s">
        <v>161</v>
      </c>
      <c r="X78" t="s">
        <v>162</v>
      </c>
      <c r="Y78" t="s">
        <v>2</v>
      </c>
      <c r="Z78">
        <v>2011</v>
      </c>
      <c r="AA78" t="s">
        <v>164</v>
      </c>
      <c r="AB78" t="s">
        <v>2</v>
      </c>
      <c r="AC78" t="s">
        <v>2</v>
      </c>
      <c r="AD78" t="s">
        <v>2</v>
      </c>
      <c r="AE78" t="s">
        <v>2</v>
      </c>
      <c r="AF78" t="s">
        <v>2</v>
      </c>
      <c r="AG78" t="s">
        <v>165</v>
      </c>
      <c r="AH78" t="s">
        <v>166</v>
      </c>
    </row>
    <row r="79" spans="1:34">
      <c r="A79">
        <v>7415</v>
      </c>
      <c r="B79">
        <v>169984</v>
      </c>
      <c r="C79" t="s">
        <v>149</v>
      </c>
      <c r="D79" t="str">
        <f t="shared" ca="1" si="3"/>
        <v>EKMGWDJNES</v>
      </c>
      <c r="E79" t="str">
        <f t="shared" ca="1" si="4"/>
        <v>Svmuaumdsktjf</v>
      </c>
      <c r="F79" t="s">
        <v>150</v>
      </c>
      <c r="G79" t="s">
        <v>167</v>
      </c>
      <c r="H79" s="149" t="str">
        <f t="shared" ca="1" si="5"/>
        <v>27/3/1996</v>
      </c>
      <c r="I79" t="s">
        <v>152</v>
      </c>
      <c r="J79" t="s">
        <v>153</v>
      </c>
      <c r="K79" t="s">
        <v>325</v>
      </c>
      <c r="L79" t="s">
        <v>326</v>
      </c>
      <c r="M79" t="s">
        <v>327</v>
      </c>
      <c r="N79">
        <v>94</v>
      </c>
      <c r="O79" t="s">
        <v>157</v>
      </c>
      <c r="P79" t="s">
        <v>158</v>
      </c>
      <c r="Q79" t="s">
        <v>194</v>
      </c>
      <c r="R79" t="s">
        <v>311</v>
      </c>
      <c r="S79" t="s">
        <v>2</v>
      </c>
      <c r="T79" t="s">
        <v>199</v>
      </c>
      <c r="U79" t="s">
        <v>224</v>
      </c>
      <c r="V79" t="s">
        <v>160</v>
      </c>
      <c r="W79" t="s">
        <v>182</v>
      </c>
      <c r="X79" t="s">
        <v>249</v>
      </c>
      <c r="Y79" t="s">
        <v>329</v>
      </c>
      <c r="Z79">
        <v>2011</v>
      </c>
      <c r="AA79" t="s">
        <v>164</v>
      </c>
      <c r="AB79" t="s">
        <v>2</v>
      </c>
      <c r="AC79" t="s">
        <v>2</v>
      </c>
      <c r="AD79" t="s">
        <v>2</v>
      </c>
      <c r="AE79" t="s">
        <v>2</v>
      </c>
      <c r="AF79" t="s">
        <v>2</v>
      </c>
      <c r="AG79" t="s">
        <v>213</v>
      </c>
      <c r="AH79" t="s">
        <v>190</v>
      </c>
    </row>
    <row r="80" spans="1:34">
      <c r="A80">
        <v>7415</v>
      </c>
      <c r="B80">
        <v>170479</v>
      </c>
      <c r="C80" t="s">
        <v>183</v>
      </c>
      <c r="D80" t="str">
        <f t="shared" ca="1" si="3"/>
        <v>EJRTDJJVVJ</v>
      </c>
      <c r="E80" t="str">
        <f t="shared" ca="1" si="4"/>
        <v>Iinoxjwkdqyvz</v>
      </c>
      <c r="F80" t="s">
        <v>150</v>
      </c>
      <c r="G80" t="s">
        <v>151</v>
      </c>
      <c r="H80" s="149" t="str">
        <f t="shared" ca="1" si="5"/>
        <v>23/4/1995</v>
      </c>
      <c r="I80" t="s">
        <v>152</v>
      </c>
      <c r="J80" t="s">
        <v>153</v>
      </c>
      <c r="K80" t="s">
        <v>330</v>
      </c>
      <c r="L80" t="s">
        <v>331</v>
      </c>
      <c r="M80" t="s">
        <v>332</v>
      </c>
      <c r="N80">
        <v>93</v>
      </c>
      <c r="O80" t="s">
        <v>157</v>
      </c>
      <c r="P80" t="s">
        <v>158</v>
      </c>
      <c r="Q80" t="s">
        <v>179</v>
      </c>
      <c r="R80" t="s">
        <v>333</v>
      </c>
      <c r="S80" t="s">
        <v>2</v>
      </c>
      <c r="T80" t="s">
        <v>2</v>
      </c>
      <c r="U80" t="s">
        <v>294</v>
      </c>
      <c r="V80" t="s">
        <v>160</v>
      </c>
      <c r="W80" t="s">
        <v>182</v>
      </c>
      <c r="X80" t="s">
        <v>2</v>
      </c>
      <c r="Y80" t="s">
        <v>2</v>
      </c>
      <c r="Z80">
        <v>2011</v>
      </c>
      <c r="AA80" t="s">
        <v>164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174</v>
      </c>
      <c r="AH80" t="s">
        <v>166</v>
      </c>
    </row>
    <row r="81" spans="1:34">
      <c r="A81">
        <v>7415</v>
      </c>
      <c r="B81">
        <v>170493</v>
      </c>
      <c r="C81" t="s">
        <v>183</v>
      </c>
      <c r="D81" t="str">
        <f t="shared" ca="1" si="3"/>
        <v>PJJDZSJGAA</v>
      </c>
      <c r="E81" t="str">
        <f t="shared" ca="1" si="4"/>
        <v>Isbgexytijxvk</v>
      </c>
      <c r="F81" t="s">
        <v>150</v>
      </c>
      <c r="G81" t="s">
        <v>167</v>
      </c>
      <c r="H81" s="149" t="str">
        <f t="shared" ca="1" si="5"/>
        <v>26/2/1995</v>
      </c>
      <c r="I81" t="s">
        <v>152</v>
      </c>
      <c r="J81" t="s">
        <v>153</v>
      </c>
      <c r="K81" t="s">
        <v>330</v>
      </c>
      <c r="L81" t="s">
        <v>331</v>
      </c>
      <c r="M81" t="s">
        <v>332</v>
      </c>
      <c r="N81">
        <v>93</v>
      </c>
      <c r="O81" t="s">
        <v>157</v>
      </c>
      <c r="P81" t="s">
        <v>158</v>
      </c>
      <c r="Q81" t="s">
        <v>179</v>
      </c>
      <c r="R81" t="s">
        <v>295</v>
      </c>
      <c r="S81" t="s">
        <v>2</v>
      </c>
      <c r="T81" t="s">
        <v>2</v>
      </c>
      <c r="U81" t="s">
        <v>334</v>
      </c>
      <c r="V81" t="s">
        <v>160</v>
      </c>
      <c r="W81" t="s">
        <v>161</v>
      </c>
      <c r="X81" t="s">
        <v>2</v>
      </c>
      <c r="Y81" t="s">
        <v>2</v>
      </c>
      <c r="Z81">
        <v>2010</v>
      </c>
      <c r="AA81" t="s">
        <v>164</v>
      </c>
      <c r="AB81" t="s">
        <v>2</v>
      </c>
      <c r="AC81" t="s">
        <v>2</v>
      </c>
      <c r="AD81" t="s">
        <v>2</v>
      </c>
      <c r="AE81" t="s">
        <v>2</v>
      </c>
      <c r="AF81" t="s">
        <v>2</v>
      </c>
      <c r="AG81" t="s">
        <v>174</v>
      </c>
      <c r="AH81" t="s">
        <v>166</v>
      </c>
    </row>
    <row r="82" spans="1:34">
      <c r="A82">
        <v>7415</v>
      </c>
      <c r="B82">
        <v>170495</v>
      </c>
      <c r="C82" t="s">
        <v>149</v>
      </c>
      <c r="D82" t="str">
        <f t="shared" ca="1" si="3"/>
        <v>CNXEGVEANF</v>
      </c>
      <c r="E82" t="str">
        <f t="shared" ca="1" si="4"/>
        <v>Nefkibbaahbsg</v>
      </c>
      <c r="F82" t="s">
        <v>150</v>
      </c>
      <c r="G82" t="s">
        <v>167</v>
      </c>
      <c r="H82" s="149" t="str">
        <f t="shared" ca="1" si="5"/>
        <v>27/11/1997</v>
      </c>
      <c r="I82" t="s">
        <v>152</v>
      </c>
      <c r="J82" t="s">
        <v>153</v>
      </c>
      <c r="K82" t="s">
        <v>330</v>
      </c>
      <c r="L82" t="s">
        <v>331</v>
      </c>
      <c r="M82" t="s">
        <v>332</v>
      </c>
      <c r="N82">
        <v>93</v>
      </c>
      <c r="O82" t="s">
        <v>157</v>
      </c>
      <c r="P82" t="s">
        <v>158</v>
      </c>
      <c r="Q82" t="s">
        <v>179</v>
      </c>
      <c r="R82" t="s">
        <v>180</v>
      </c>
      <c r="S82" t="s">
        <v>2</v>
      </c>
      <c r="T82" t="s">
        <v>2</v>
      </c>
      <c r="U82" t="s">
        <v>294</v>
      </c>
      <c r="V82" t="s">
        <v>160</v>
      </c>
      <c r="W82" t="s">
        <v>161</v>
      </c>
      <c r="X82" t="s">
        <v>2</v>
      </c>
      <c r="Y82" t="s">
        <v>2</v>
      </c>
      <c r="Z82">
        <v>2010</v>
      </c>
      <c r="AA82" t="s">
        <v>164</v>
      </c>
      <c r="AB82" t="s">
        <v>2</v>
      </c>
      <c r="AC82" t="s">
        <v>2</v>
      </c>
      <c r="AD82" t="s">
        <v>2</v>
      </c>
      <c r="AE82" t="s">
        <v>2</v>
      </c>
      <c r="AF82" t="s">
        <v>2</v>
      </c>
      <c r="AG82" t="s">
        <v>174</v>
      </c>
      <c r="AH82" t="s">
        <v>166</v>
      </c>
    </row>
    <row r="83" spans="1:34">
      <c r="A83">
        <v>7415</v>
      </c>
      <c r="B83">
        <v>170514</v>
      </c>
      <c r="C83" t="s">
        <v>149</v>
      </c>
      <c r="D83" t="str">
        <f t="shared" ca="1" si="3"/>
        <v>CQYATPOEFH</v>
      </c>
      <c r="E83" t="str">
        <f t="shared" ca="1" si="4"/>
        <v>Kfblgafboouth</v>
      </c>
      <c r="F83" t="s">
        <v>150</v>
      </c>
      <c r="G83" t="s">
        <v>167</v>
      </c>
      <c r="H83" s="149" t="str">
        <f t="shared" ca="1" si="5"/>
        <v>25/9/1996</v>
      </c>
      <c r="I83" t="s">
        <v>152</v>
      </c>
      <c r="J83" t="s">
        <v>153</v>
      </c>
      <c r="K83" t="s">
        <v>330</v>
      </c>
      <c r="L83" t="s">
        <v>331</v>
      </c>
      <c r="M83" t="s">
        <v>332</v>
      </c>
      <c r="N83">
        <v>93</v>
      </c>
      <c r="O83" t="s">
        <v>157</v>
      </c>
      <c r="P83" t="s">
        <v>158</v>
      </c>
      <c r="Q83" t="s">
        <v>194</v>
      </c>
      <c r="R83" t="s">
        <v>236</v>
      </c>
      <c r="S83" t="s">
        <v>2</v>
      </c>
      <c r="T83" t="s">
        <v>196</v>
      </c>
      <c r="U83" t="s">
        <v>211</v>
      </c>
      <c r="V83" t="s">
        <v>182</v>
      </c>
      <c r="W83" t="s">
        <v>160</v>
      </c>
      <c r="X83" t="s">
        <v>249</v>
      </c>
      <c r="Y83" t="s">
        <v>2</v>
      </c>
      <c r="Z83">
        <v>2010</v>
      </c>
      <c r="AA83" t="s">
        <v>164</v>
      </c>
      <c r="AB83" t="s">
        <v>2</v>
      </c>
      <c r="AC83" t="s">
        <v>2</v>
      </c>
      <c r="AD83" t="s">
        <v>2</v>
      </c>
      <c r="AE83" t="s">
        <v>2</v>
      </c>
      <c r="AF83" t="s">
        <v>2</v>
      </c>
      <c r="AG83" t="s">
        <v>174</v>
      </c>
      <c r="AH83" t="s">
        <v>166</v>
      </c>
    </row>
    <row r="84" spans="1:34">
      <c r="A84">
        <v>7415</v>
      </c>
      <c r="B84">
        <v>170541</v>
      </c>
      <c r="C84" t="s">
        <v>149</v>
      </c>
      <c r="D84" t="str">
        <f t="shared" ca="1" si="3"/>
        <v>ZZTZFMGEXG</v>
      </c>
      <c r="E84" t="str">
        <f t="shared" ca="1" si="4"/>
        <v>Oxffwaxoyzfxp</v>
      </c>
      <c r="F84" t="s">
        <v>150</v>
      </c>
      <c r="G84" t="s">
        <v>167</v>
      </c>
      <c r="H84" s="149" t="str">
        <f t="shared" ca="1" si="5"/>
        <v>17/4/1994</v>
      </c>
      <c r="I84" t="s">
        <v>152</v>
      </c>
      <c r="J84" t="s">
        <v>153</v>
      </c>
      <c r="K84" t="s">
        <v>330</v>
      </c>
      <c r="L84" t="s">
        <v>331</v>
      </c>
      <c r="M84" t="s">
        <v>332</v>
      </c>
      <c r="N84">
        <v>93</v>
      </c>
      <c r="O84" t="s">
        <v>157</v>
      </c>
      <c r="P84" t="s">
        <v>158</v>
      </c>
      <c r="Q84" t="s">
        <v>194</v>
      </c>
      <c r="R84" t="s">
        <v>198</v>
      </c>
      <c r="S84" t="s">
        <v>133</v>
      </c>
      <c r="T84" t="s">
        <v>196</v>
      </c>
      <c r="U84" t="s">
        <v>224</v>
      </c>
      <c r="V84" t="s">
        <v>160</v>
      </c>
      <c r="W84" t="s">
        <v>161</v>
      </c>
      <c r="X84" t="s">
        <v>2</v>
      </c>
      <c r="Y84" t="s">
        <v>2</v>
      </c>
      <c r="Z84">
        <v>2011</v>
      </c>
      <c r="AA84" t="s">
        <v>164</v>
      </c>
      <c r="AB84" t="s">
        <v>2</v>
      </c>
      <c r="AC84" t="s">
        <v>2</v>
      </c>
      <c r="AD84" t="s">
        <v>2</v>
      </c>
      <c r="AE84" t="s">
        <v>2</v>
      </c>
      <c r="AF84" t="s">
        <v>2</v>
      </c>
      <c r="AG84" t="s">
        <v>174</v>
      </c>
      <c r="AH84" t="s">
        <v>190</v>
      </c>
    </row>
    <row r="85" spans="1:34">
      <c r="A85">
        <v>7415</v>
      </c>
      <c r="B85">
        <v>170549</v>
      </c>
      <c r="C85" t="s">
        <v>149</v>
      </c>
      <c r="D85" t="str">
        <f t="shared" ca="1" si="3"/>
        <v>EEXECJFFWO</v>
      </c>
      <c r="E85" t="str">
        <f t="shared" ca="1" si="4"/>
        <v>Ifdzhilutpvsc</v>
      </c>
      <c r="F85" t="s">
        <v>150</v>
      </c>
      <c r="G85" t="s">
        <v>167</v>
      </c>
      <c r="H85" s="149" t="str">
        <f t="shared" ca="1" si="5"/>
        <v>8/1/1996</v>
      </c>
      <c r="I85" t="s">
        <v>152</v>
      </c>
      <c r="J85" t="s">
        <v>153</v>
      </c>
      <c r="K85" t="s">
        <v>330</v>
      </c>
      <c r="L85" t="s">
        <v>331</v>
      </c>
      <c r="M85" t="s">
        <v>332</v>
      </c>
      <c r="N85">
        <v>93</v>
      </c>
      <c r="O85" t="s">
        <v>157</v>
      </c>
      <c r="P85" t="s">
        <v>158</v>
      </c>
      <c r="Q85" t="s">
        <v>194</v>
      </c>
      <c r="R85" t="s">
        <v>198</v>
      </c>
      <c r="S85" t="s">
        <v>2</v>
      </c>
      <c r="T85" t="s">
        <v>196</v>
      </c>
      <c r="U85" t="s">
        <v>224</v>
      </c>
      <c r="V85" t="s">
        <v>160</v>
      </c>
      <c r="W85" t="s">
        <v>161</v>
      </c>
      <c r="X85" t="s">
        <v>2</v>
      </c>
      <c r="Y85" t="s">
        <v>2</v>
      </c>
      <c r="Z85">
        <v>2011</v>
      </c>
      <c r="AA85" t="s">
        <v>164</v>
      </c>
      <c r="AB85" t="s">
        <v>2</v>
      </c>
      <c r="AC85" t="s">
        <v>2</v>
      </c>
      <c r="AD85" t="s">
        <v>2</v>
      </c>
      <c r="AE85" t="s">
        <v>2</v>
      </c>
      <c r="AF85" t="s">
        <v>2</v>
      </c>
      <c r="AG85" t="s">
        <v>174</v>
      </c>
      <c r="AH85" t="s">
        <v>166</v>
      </c>
    </row>
    <row r="86" spans="1:34">
      <c r="A86">
        <v>7415</v>
      </c>
      <c r="B86">
        <v>170580</v>
      </c>
      <c r="C86" t="s">
        <v>149</v>
      </c>
      <c r="D86" t="str">
        <f t="shared" ca="1" si="3"/>
        <v>NSTYNPLHFF</v>
      </c>
      <c r="E86" t="str">
        <f t="shared" ca="1" si="4"/>
        <v>Qmknsmnlmupth</v>
      </c>
      <c r="F86" t="s">
        <v>150</v>
      </c>
      <c r="G86" t="s">
        <v>167</v>
      </c>
      <c r="H86" s="149" t="str">
        <f t="shared" ca="1" si="5"/>
        <v>17/9/1996</v>
      </c>
      <c r="I86" t="s">
        <v>152</v>
      </c>
      <c r="J86" t="s">
        <v>153</v>
      </c>
      <c r="K86" t="s">
        <v>330</v>
      </c>
      <c r="L86" t="s">
        <v>331</v>
      </c>
      <c r="M86" t="s">
        <v>332</v>
      </c>
      <c r="N86">
        <v>93</v>
      </c>
      <c r="O86" t="s">
        <v>157</v>
      </c>
      <c r="P86" t="s">
        <v>158</v>
      </c>
      <c r="Q86" t="s">
        <v>194</v>
      </c>
      <c r="R86" t="s">
        <v>198</v>
      </c>
      <c r="S86" t="s">
        <v>2</v>
      </c>
      <c r="T86" t="s">
        <v>196</v>
      </c>
      <c r="U86" t="s">
        <v>224</v>
      </c>
      <c r="V86" t="s">
        <v>160</v>
      </c>
      <c r="W86" t="s">
        <v>161</v>
      </c>
      <c r="X86" t="s">
        <v>2</v>
      </c>
      <c r="Y86" t="s">
        <v>2</v>
      </c>
      <c r="Z86">
        <v>2011</v>
      </c>
      <c r="AA86" t="s">
        <v>164</v>
      </c>
      <c r="AB86" t="s">
        <v>2</v>
      </c>
      <c r="AC86" t="s">
        <v>2</v>
      </c>
      <c r="AD86" t="s">
        <v>2</v>
      </c>
      <c r="AE86" t="s">
        <v>2</v>
      </c>
      <c r="AF86" t="s">
        <v>2</v>
      </c>
      <c r="AG86" t="s">
        <v>174</v>
      </c>
      <c r="AH86" t="s">
        <v>166</v>
      </c>
    </row>
    <row r="87" spans="1:34">
      <c r="A87">
        <v>7415</v>
      </c>
      <c r="B87">
        <v>170615</v>
      </c>
      <c r="C87" t="s">
        <v>183</v>
      </c>
      <c r="D87" t="str">
        <f t="shared" ca="1" si="3"/>
        <v>LUAGPZMLPX</v>
      </c>
      <c r="E87" t="str">
        <f t="shared" ca="1" si="4"/>
        <v>Pzlahtusvuxsi</v>
      </c>
      <c r="F87" t="s">
        <v>150</v>
      </c>
      <c r="G87" t="s">
        <v>151</v>
      </c>
      <c r="H87" s="149" t="str">
        <f t="shared" ca="1" si="5"/>
        <v>12/11/1995</v>
      </c>
      <c r="I87" t="s">
        <v>152</v>
      </c>
      <c r="J87" t="s">
        <v>153</v>
      </c>
      <c r="K87" t="s">
        <v>330</v>
      </c>
      <c r="L87" t="s">
        <v>331</v>
      </c>
      <c r="M87" t="s">
        <v>332</v>
      </c>
      <c r="N87">
        <v>93</v>
      </c>
      <c r="O87" t="s">
        <v>157</v>
      </c>
      <c r="P87" t="s">
        <v>158</v>
      </c>
      <c r="Q87" t="s">
        <v>194</v>
      </c>
      <c r="R87" t="s">
        <v>236</v>
      </c>
      <c r="S87" t="s">
        <v>2</v>
      </c>
      <c r="T87" t="s">
        <v>196</v>
      </c>
      <c r="U87" t="s">
        <v>211</v>
      </c>
      <c r="V87" t="s">
        <v>160</v>
      </c>
      <c r="W87" t="s">
        <v>161</v>
      </c>
      <c r="X87" t="s">
        <v>2</v>
      </c>
      <c r="Y87" t="s">
        <v>2</v>
      </c>
      <c r="Z87">
        <v>2011</v>
      </c>
      <c r="AA87" t="s">
        <v>164</v>
      </c>
      <c r="AB87" t="s">
        <v>2</v>
      </c>
      <c r="AC87" t="s">
        <v>2</v>
      </c>
      <c r="AD87" t="s">
        <v>2</v>
      </c>
      <c r="AE87" t="s">
        <v>2</v>
      </c>
      <c r="AF87" t="s">
        <v>2</v>
      </c>
      <c r="AG87" t="s">
        <v>174</v>
      </c>
      <c r="AH87" t="s">
        <v>166</v>
      </c>
    </row>
    <row r="88" spans="1:34">
      <c r="A88">
        <v>7415</v>
      </c>
      <c r="B88">
        <v>170642</v>
      </c>
      <c r="C88" t="s">
        <v>183</v>
      </c>
      <c r="D88" t="str">
        <f t="shared" ca="1" si="3"/>
        <v>IUJNBOTZLW</v>
      </c>
      <c r="E88" t="str">
        <f t="shared" ca="1" si="4"/>
        <v>Auqlwuqguccnl</v>
      </c>
      <c r="F88" t="s">
        <v>150</v>
      </c>
      <c r="G88" t="s">
        <v>167</v>
      </c>
      <c r="H88" s="149" t="str">
        <f t="shared" ca="1" si="5"/>
        <v>27/3/1996</v>
      </c>
      <c r="I88" t="s">
        <v>152</v>
      </c>
      <c r="J88" t="s">
        <v>153</v>
      </c>
      <c r="K88" t="s">
        <v>330</v>
      </c>
      <c r="L88" t="s">
        <v>331</v>
      </c>
      <c r="M88" t="s">
        <v>332</v>
      </c>
      <c r="N88">
        <v>93</v>
      </c>
      <c r="O88" t="s">
        <v>157</v>
      </c>
      <c r="P88" t="s">
        <v>158</v>
      </c>
      <c r="Q88" t="s">
        <v>194</v>
      </c>
      <c r="R88" t="s">
        <v>198</v>
      </c>
      <c r="S88" t="s">
        <v>2</v>
      </c>
      <c r="T88" t="s">
        <v>196</v>
      </c>
      <c r="U88" t="s">
        <v>224</v>
      </c>
      <c r="V88" t="s">
        <v>160</v>
      </c>
      <c r="W88" t="s">
        <v>182</v>
      </c>
      <c r="X88" t="s">
        <v>2</v>
      </c>
      <c r="Y88" t="s">
        <v>2</v>
      </c>
      <c r="Z88">
        <v>2011</v>
      </c>
      <c r="AA88" t="s">
        <v>164</v>
      </c>
      <c r="AB88" t="s">
        <v>2</v>
      </c>
      <c r="AC88" t="s">
        <v>2</v>
      </c>
      <c r="AD88" t="s">
        <v>2</v>
      </c>
      <c r="AE88" t="s">
        <v>2</v>
      </c>
      <c r="AF88" t="s">
        <v>2</v>
      </c>
      <c r="AG88" t="s">
        <v>174</v>
      </c>
      <c r="AH88" t="s">
        <v>166</v>
      </c>
    </row>
    <row r="89" spans="1:34">
      <c r="A89">
        <v>7415</v>
      </c>
      <c r="B89">
        <v>170679</v>
      </c>
      <c r="C89" t="s">
        <v>149</v>
      </c>
      <c r="D89" t="str">
        <f t="shared" ca="1" si="3"/>
        <v>TVUEIOBDFD</v>
      </c>
      <c r="E89" t="str">
        <f t="shared" ca="1" si="4"/>
        <v>Ltndbnodvauhw</v>
      </c>
      <c r="F89" t="s">
        <v>150</v>
      </c>
      <c r="G89" t="s">
        <v>167</v>
      </c>
      <c r="H89" s="149" t="str">
        <f t="shared" ca="1" si="5"/>
        <v>6/3/1997</v>
      </c>
      <c r="I89" t="s">
        <v>152</v>
      </c>
      <c r="J89" t="s">
        <v>153</v>
      </c>
      <c r="K89" t="s">
        <v>330</v>
      </c>
      <c r="L89" t="s">
        <v>331</v>
      </c>
      <c r="M89" t="s">
        <v>332</v>
      </c>
      <c r="N89">
        <v>93</v>
      </c>
      <c r="O89" t="s">
        <v>157</v>
      </c>
      <c r="P89" t="s">
        <v>158</v>
      </c>
      <c r="Q89" t="s">
        <v>194</v>
      </c>
      <c r="R89" t="s">
        <v>198</v>
      </c>
      <c r="S89" t="s">
        <v>2</v>
      </c>
      <c r="T89" t="s">
        <v>196</v>
      </c>
      <c r="U89" t="s">
        <v>224</v>
      </c>
      <c r="V89" t="s">
        <v>160</v>
      </c>
      <c r="W89" t="s">
        <v>182</v>
      </c>
      <c r="X89" t="s">
        <v>2</v>
      </c>
      <c r="Y89" t="s">
        <v>2</v>
      </c>
      <c r="Z89">
        <v>2011</v>
      </c>
      <c r="AA89" t="s">
        <v>164</v>
      </c>
      <c r="AB89" t="s">
        <v>2</v>
      </c>
      <c r="AC89" t="s">
        <v>2</v>
      </c>
      <c r="AD89" t="s">
        <v>2</v>
      </c>
      <c r="AE89" t="s">
        <v>2</v>
      </c>
      <c r="AF89" t="s">
        <v>2</v>
      </c>
      <c r="AG89" t="s">
        <v>174</v>
      </c>
      <c r="AH89" t="s">
        <v>166</v>
      </c>
    </row>
    <row r="90" spans="1:34">
      <c r="A90">
        <v>7415</v>
      </c>
      <c r="B90">
        <v>170723</v>
      </c>
      <c r="C90" t="s">
        <v>149</v>
      </c>
      <c r="D90" t="str">
        <f t="shared" ca="1" si="3"/>
        <v>NLOBNBFVZB</v>
      </c>
      <c r="E90" t="str">
        <f t="shared" ca="1" si="4"/>
        <v>Lneujxzfjgowf</v>
      </c>
      <c r="F90" t="s">
        <v>150</v>
      </c>
      <c r="G90" t="s">
        <v>167</v>
      </c>
      <c r="H90" s="149" t="str">
        <f t="shared" ca="1" si="5"/>
        <v>4/9/1995</v>
      </c>
      <c r="I90" t="s">
        <v>152</v>
      </c>
      <c r="J90" t="s">
        <v>153</v>
      </c>
      <c r="K90" t="s">
        <v>330</v>
      </c>
      <c r="L90" t="s">
        <v>331</v>
      </c>
      <c r="M90" t="s">
        <v>332</v>
      </c>
      <c r="N90">
        <v>93</v>
      </c>
      <c r="O90" t="s">
        <v>157</v>
      </c>
      <c r="P90" t="s">
        <v>158</v>
      </c>
      <c r="Q90" t="s">
        <v>194</v>
      </c>
      <c r="R90" t="s">
        <v>210</v>
      </c>
      <c r="S90" t="s">
        <v>2</v>
      </c>
      <c r="T90" t="s">
        <v>196</v>
      </c>
      <c r="U90" t="s">
        <v>197</v>
      </c>
      <c r="V90" t="s">
        <v>160</v>
      </c>
      <c r="W90" t="s">
        <v>161</v>
      </c>
      <c r="X90" t="s">
        <v>2</v>
      </c>
      <c r="Y90" t="s">
        <v>2</v>
      </c>
      <c r="Z90">
        <v>2011</v>
      </c>
      <c r="AA90" t="s">
        <v>164</v>
      </c>
      <c r="AB90" t="s">
        <v>2</v>
      </c>
      <c r="AC90" t="s">
        <v>2</v>
      </c>
      <c r="AD90" t="s">
        <v>2</v>
      </c>
      <c r="AE90" t="s">
        <v>2</v>
      </c>
      <c r="AF90" t="s">
        <v>2</v>
      </c>
      <c r="AG90" t="s">
        <v>174</v>
      </c>
      <c r="AH90" t="s">
        <v>166</v>
      </c>
    </row>
    <row r="91" spans="1:34">
      <c r="A91">
        <v>7415</v>
      </c>
      <c r="B91">
        <v>170762</v>
      </c>
      <c r="C91" t="s">
        <v>183</v>
      </c>
      <c r="D91" t="str">
        <f t="shared" ca="1" si="3"/>
        <v>EJCLVXXZPW</v>
      </c>
      <c r="E91" t="str">
        <f t="shared" ca="1" si="4"/>
        <v>Wdsdkxvbaksuo</v>
      </c>
      <c r="F91" t="s">
        <v>150</v>
      </c>
      <c r="G91" t="s">
        <v>167</v>
      </c>
      <c r="H91" s="149" t="str">
        <f t="shared" ca="1" si="5"/>
        <v>23/5/1994</v>
      </c>
      <c r="I91" t="s">
        <v>152</v>
      </c>
      <c r="J91" t="s">
        <v>153</v>
      </c>
      <c r="K91" t="s">
        <v>330</v>
      </c>
      <c r="L91" t="s">
        <v>331</v>
      </c>
      <c r="M91" t="s">
        <v>332</v>
      </c>
      <c r="N91">
        <v>93</v>
      </c>
      <c r="O91" t="s">
        <v>157</v>
      </c>
      <c r="P91" t="s">
        <v>158</v>
      </c>
      <c r="Q91" t="s">
        <v>179</v>
      </c>
      <c r="R91" t="s">
        <v>180</v>
      </c>
      <c r="S91" t="s">
        <v>2</v>
      </c>
      <c r="T91" t="s">
        <v>2</v>
      </c>
      <c r="U91" t="s">
        <v>294</v>
      </c>
      <c r="V91" t="s">
        <v>160</v>
      </c>
      <c r="W91" t="s">
        <v>161</v>
      </c>
      <c r="X91" t="s">
        <v>2</v>
      </c>
      <c r="Y91" t="s">
        <v>2</v>
      </c>
      <c r="Z91">
        <v>2011</v>
      </c>
      <c r="AA91" t="s">
        <v>164</v>
      </c>
      <c r="AB91" t="s">
        <v>2</v>
      </c>
      <c r="AC91" t="s">
        <v>2</v>
      </c>
      <c r="AD91" t="s">
        <v>2</v>
      </c>
      <c r="AE91" t="s">
        <v>2</v>
      </c>
      <c r="AF91" t="s">
        <v>2</v>
      </c>
      <c r="AG91" t="s">
        <v>174</v>
      </c>
      <c r="AH91" t="s">
        <v>190</v>
      </c>
    </row>
    <row r="92" spans="1:34">
      <c r="A92">
        <v>7415</v>
      </c>
      <c r="B92">
        <v>170827</v>
      </c>
      <c r="C92" t="s">
        <v>183</v>
      </c>
      <c r="D92" t="str">
        <f t="shared" ca="1" si="3"/>
        <v>RFUSJWBQFY</v>
      </c>
      <c r="E92" t="str">
        <f t="shared" ca="1" si="4"/>
        <v>Anabtqlcnpvts</v>
      </c>
      <c r="F92" t="s">
        <v>150</v>
      </c>
      <c r="G92" t="s">
        <v>151</v>
      </c>
      <c r="H92" s="149" t="str">
        <f t="shared" ca="1" si="5"/>
        <v>12/9/1995</v>
      </c>
      <c r="I92" t="s">
        <v>152</v>
      </c>
      <c r="J92" t="s">
        <v>153</v>
      </c>
      <c r="K92" t="s">
        <v>335</v>
      </c>
      <c r="L92" t="s">
        <v>336</v>
      </c>
      <c r="M92" t="s">
        <v>337</v>
      </c>
      <c r="N92">
        <v>95</v>
      </c>
      <c r="O92" t="s">
        <v>157</v>
      </c>
      <c r="P92" t="s">
        <v>158</v>
      </c>
      <c r="Q92" t="s">
        <v>179</v>
      </c>
      <c r="R92" t="s">
        <v>333</v>
      </c>
      <c r="S92" t="s">
        <v>2</v>
      </c>
      <c r="T92" t="s">
        <v>2</v>
      </c>
      <c r="U92" t="s">
        <v>294</v>
      </c>
      <c r="V92" t="s">
        <v>160</v>
      </c>
      <c r="W92" t="s">
        <v>161</v>
      </c>
      <c r="X92" t="s">
        <v>2</v>
      </c>
      <c r="Y92" t="s">
        <v>2</v>
      </c>
      <c r="Z92">
        <v>2010</v>
      </c>
      <c r="AA92" t="s">
        <v>164</v>
      </c>
      <c r="AB92" t="s">
        <v>2</v>
      </c>
      <c r="AC92" t="s">
        <v>2</v>
      </c>
      <c r="AD92" t="s">
        <v>2</v>
      </c>
      <c r="AE92" t="s">
        <v>2</v>
      </c>
      <c r="AF92" t="s">
        <v>2</v>
      </c>
      <c r="AG92" t="s">
        <v>165</v>
      </c>
      <c r="AH92" t="s">
        <v>232</v>
      </c>
    </row>
    <row r="93" spans="1:34">
      <c r="A93">
        <v>7415</v>
      </c>
      <c r="B93">
        <v>170924</v>
      </c>
      <c r="C93" t="s">
        <v>149</v>
      </c>
      <c r="D93" t="str">
        <f t="shared" ca="1" si="3"/>
        <v>IUNMNJKGRX</v>
      </c>
      <c r="E93" t="str">
        <f t="shared" ca="1" si="4"/>
        <v>Iefrzrdcycmsc</v>
      </c>
      <c r="F93" t="s">
        <v>150</v>
      </c>
      <c r="G93" t="s">
        <v>167</v>
      </c>
      <c r="H93" s="149" t="str">
        <f t="shared" ca="1" si="5"/>
        <v>5/8/1994</v>
      </c>
      <c r="I93" t="s">
        <v>152</v>
      </c>
      <c r="J93" t="s">
        <v>153</v>
      </c>
      <c r="K93" t="s">
        <v>335</v>
      </c>
      <c r="L93" t="s">
        <v>336</v>
      </c>
      <c r="M93" t="s">
        <v>337</v>
      </c>
      <c r="N93">
        <v>95</v>
      </c>
      <c r="O93" t="s">
        <v>157</v>
      </c>
      <c r="P93" t="s">
        <v>158</v>
      </c>
      <c r="Q93" t="s">
        <v>194</v>
      </c>
      <c r="R93" t="s">
        <v>198</v>
      </c>
      <c r="S93" t="s">
        <v>133</v>
      </c>
      <c r="T93" t="s">
        <v>196</v>
      </c>
      <c r="U93" t="s">
        <v>197</v>
      </c>
      <c r="V93" t="s">
        <v>182</v>
      </c>
      <c r="W93" t="s">
        <v>160</v>
      </c>
      <c r="X93" t="s">
        <v>2</v>
      </c>
      <c r="Y93" t="s">
        <v>2</v>
      </c>
      <c r="Z93">
        <v>2011</v>
      </c>
      <c r="AA93" t="s">
        <v>164</v>
      </c>
      <c r="AB93" t="s">
        <v>2</v>
      </c>
      <c r="AC93" t="s">
        <v>2</v>
      </c>
      <c r="AD93" t="s">
        <v>2</v>
      </c>
      <c r="AE93" t="s">
        <v>2</v>
      </c>
      <c r="AF93" t="s">
        <v>2</v>
      </c>
      <c r="AG93" t="s">
        <v>213</v>
      </c>
      <c r="AH93" t="s">
        <v>190</v>
      </c>
    </row>
    <row r="94" spans="1:34">
      <c r="A94">
        <v>7415</v>
      </c>
      <c r="B94">
        <v>170932</v>
      </c>
      <c r="C94" t="s">
        <v>183</v>
      </c>
      <c r="D94" t="str">
        <f t="shared" ca="1" si="3"/>
        <v>OTQNTDDIBJ</v>
      </c>
      <c r="E94" t="str">
        <f t="shared" ca="1" si="4"/>
        <v>Ojadvdllekbyk</v>
      </c>
      <c r="F94" t="s">
        <v>150</v>
      </c>
      <c r="G94" t="s">
        <v>167</v>
      </c>
      <c r="H94" s="149" t="str">
        <f t="shared" ca="1" si="5"/>
        <v>11/9/1996</v>
      </c>
      <c r="I94" t="s">
        <v>152</v>
      </c>
      <c r="J94" t="s">
        <v>153</v>
      </c>
      <c r="K94" t="s">
        <v>335</v>
      </c>
      <c r="L94" t="s">
        <v>336</v>
      </c>
      <c r="M94" t="s">
        <v>337</v>
      </c>
      <c r="N94">
        <v>95</v>
      </c>
      <c r="O94" t="s">
        <v>157</v>
      </c>
      <c r="P94" t="s">
        <v>158</v>
      </c>
      <c r="Q94" t="s">
        <v>179</v>
      </c>
      <c r="R94" t="s">
        <v>295</v>
      </c>
      <c r="S94" t="s">
        <v>2</v>
      </c>
      <c r="T94" t="s">
        <v>2</v>
      </c>
      <c r="U94" t="s">
        <v>294</v>
      </c>
      <c r="V94" t="s">
        <v>160</v>
      </c>
      <c r="W94" t="s">
        <v>161</v>
      </c>
      <c r="X94" t="s">
        <v>2</v>
      </c>
      <c r="Y94" t="s">
        <v>2</v>
      </c>
      <c r="Z94">
        <v>2011</v>
      </c>
      <c r="AA94" t="s">
        <v>164</v>
      </c>
      <c r="AB94" t="s">
        <v>2</v>
      </c>
      <c r="AC94" t="s">
        <v>2</v>
      </c>
      <c r="AD94" t="s">
        <v>2</v>
      </c>
      <c r="AE94" t="s">
        <v>2</v>
      </c>
      <c r="AF94" t="s">
        <v>2</v>
      </c>
      <c r="AG94" t="s">
        <v>165</v>
      </c>
      <c r="AH94" t="s">
        <v>232</v>
      </c>
    </row>
    <row r="95" spans="1:34">
      <c r="A95">
        <v>7415</v>
      </c>
      <c r="B95">
        <v>171000</v>
      </c>
      <c r="C95" t="s">
        <v>149</v>
      </c>
      <c r="D95" t="str">
        <f t="shared" ca="1" si="3"/>
        <v>ZFDRXCGKRY</v>
      </c>
      <c r="E95" t="str">
        <f t="shared" ca="1" si="4"/>
        <v>Dupoghilfuhaw</v>
      </c>
      <c r="F95" t="s">
        <v>150</v>
      </c>
      <c r="G95" t="s">
        <v>167</v>
      </c>
      <c r="H95" s="149" t="str">
        <f t="shared" ca="1" si="5"/>
        <v>14/8/1997</v>
      </c>
      <c r="I95" t="s">
        <v>152</v>
      </c>
      <c r="J95" t="s">
        <v>153</v>
      </c>
      <c r="K95" t="s">
        <v>335</v>
      </c>
      <c r="L95" t="s">
        <v>336</v>
      </c>
      <c r="M95" t="s">
        <v>337</v>
      </c>
      <c r="N95">
        <v>95</v>
      </c>
      <c r="O95" t="s">
        <v>157</v>
      </c>
      <c r="P95" t="s">
        <v>158</v>
      </c>
      <c r="Q95" t="s">
        <v>194</v>
      </c>
      <c r="R95" t="s">
        <v>195</v>
      </c>
      <c r="S95" t="s">
        <v>2</v>
      </c>
      <c r="T95" t="s">
        <v>196</v>
      </c>
      <c r="U95" t="s">
        <v>197</v>
      </c>
      <c r="V95" t="s">
        <v>160</v>
      </c>
      <c r="W95" t="s">
        <v>161</v>
      </c>
      <c r="X95" t="s">
        <v>2</v>
      </c>
      <c r="Y95" t="s">
        <v>2</v>
      </c>
      <c r="Z95">
        <v>2011</v>
      </c>
      <c r="AA95" t="s">
        <v>164</v>
      </c>
      <c r="AB95" t="s">
        <v>2</v>
      </c>
      <c r="AC95" t="s">
        <v>2</v>
      </c>
      <c r="AD95" t="s">
        <v>2</v>
      </c>
      <c r="AE95" t="s">
        <v>2</v>
      </c>
      <c r="AF95" t="s">
        <v>2</v>
      </c>
      <c r="AG95" t="s">
        <v>165</v>
      </c>
      <c r="AH95" t="s">
        <v>166</v>
      </c>
    </row>
    <row r="96" spans="1:34">
      <c r="A96">
        <v>7415</v>
      </c>
      <c r="B96">
        <v>171001</v>
      </c>
      <c r="C96" t="s">
        <v>149</v>
      </c>
      <c r="D96" t="str">
        <f t="shared" ca="1" si="3"/>
        <v>ONHTSNGJMK</v>
      </c>
      <c r="E96" t="str">
        <f t="shared" ca="1" si="4"/>
        <v>Hxejbiyhydwcy</v>
      </c>
      <c r="F96" t="s">
        <v>150</v>
      </c>
      <c r="G96" t="s">
        <v>167</v>
      </c>
      <c r="H96" s="149" t="str">
        <f t="shared" ca="1" si="5"/>
        <v>18/4/1994</v>
      </c>
      <c r="I96" t="s">
        <v>152</v>
      </c>
      <c r="J96" t="s">
        <v>153</v>
      </c>
      <c r="K96" t="s">
        <v>335</v>
      </c>
      <c r="L96" t="s">
        <v>336</v>
      </c>
      <c r="M96" t="s">
        <v>337</v>
      </c>
      <c r="N96">
        <v>95</v>
      </c>
      <c r="O96" t="s">
        <v>157</v>
      </c>
      <c r="P96" t="s">
        <v>158</v>
      </c>
      <c r="Q96" t="s">
        <v>194</v>
      </c>
      <c r="R96" t="s">
        <v>210</v>
      </c>
      <c r="S96" t="s">
        <v>2</v>
      </c>
      <c r="T96" t="s">
        <v>196</v>
      </c>
      <c r="U96" t="s">
        <v>211</v>
      </c>
      <c r="V96" t="s">
        <v>160</v>
      </c>
      <c r="W96" t="s">
        <v>161</v>
      </c>
      <c r="X96" t="s">
        <v>249</v>
      </c>
      <c r="Y96" t="s">
        <v>2</v>
      </c>
      <c r="Z96">
        <v>2011</v>
      </c>
      <c r="AA96" t="s">
        <v>164</v>
      </c>
      <c r="AB96" t="s">
        <v>2</v>
      </c>
      <c r="AC96" t="s">
        <v>2</v>
      </c>
      <c r="AD96" t="s">
        <v>2</v>
      </c>
      <c r="AE96" t="s">
        <v>2</v>
      </c>
      <c r="AF96" t="s">
        <v>2</v>
      </c>
      <c r="AG96" t="s">
        <v>174</v>
      </c>
      <c r="AH96" t="s">
        <v>175</v>
      </c>
    </row>
    <row r="97" spans="1:34">
      <c r="A97">
        <v>7415</v>
      </c>
      <c r="B97">
        <v>171023</v>
      </c>
      <c r="C97" t="s">
        <v>149</v>
      </c>
      <c r="D97" t="str">
        <f t="shared" ca="1" si="3"/>
        <v>YJWJYTDQPI</v>
      </c>
      <c r="E97" t="str">
        <f t="shared" ca="1" si="4"/>
        <v>Xkyxkezfowfpn</v>
      </c>
      <c r="F97" t="s">
        <v>150</v>
      </c>
      <c r="G97" t="s">
        <v>167</v>
      </c>
      <c r="H97" s="149" t="str">
        <f t="shared" ca="1" si="5"/>
        <v>25/11/1994</v>
      </c>
      <c r="I97" t="s">
        <v>152</v>
      </c>
      <c r="J97" t="s">
        <v>153</v>
      </c>
      <c r="K97" t="s">
        <v>335</v>
      </c>
      <c r="L97" t="s">
        <v>336</v>
      </c>
      <c r="M97" t="s">
        <v>337</v>
      </c>
      <c r="N97">
        <v>95</v>
      </c>
      <c r="O97" t="s">
        <v>157</v>
      </c>
      <c r="P97" t="s">
        <v>158</v>
      </c>
      <c r="Q97" t="s">
        <v>194</v>
      </c>
      <c r="R97" t="s">
        <v>195</v>
      </c>
      <c r="S97" t="s">
        <v>2</v>
      </c>
      <c r="T97" t="s">
        <v>196</v>
      </c>
      <c r="U97" t="s">
        <v>197</v>
      </c>
      <c r="V97" t="s">
        <v>160</v>
      </c>
      <c r="W97" t="s">
        <v>161</v>
      </c>
      <c r="X97" t="s">
        <v>2</v>
      </c>
      <c r="Y97" t="s">
        <v>2</v>
      </c>
      <c r="Z97">
        <v>2011</v>
      </c>
      <c r="AA97" t="s">
        <v>164</v>
      </c>
      <c r="AB97" t="s">
        <v>2</v>
      </c>
      <c r="AC97" t="s">
        <v>2</v>
      </c>
      <c r="AD97" t="s">
        <v>2</v>
      </c>
      <c r="AE97" t="s">
        <v>2</v>
      </c>
      <c r="AF97" t="s">
        <v>2</v>
      </c>
      <c r="AG97" t="s">
        <v>165</v>
      </c>
      <c r="AH97" t="s">
        <v>232</v>
      </c>
    </row>
    <row r="98" spans="1:34">
      <c r="A98">
        <v>7415</v>
      </c>
      <c r="B98">
        <v>171074</v>
      </c>
      <c r="C98" t="s">
        <v>183</v>
      </c>
      <c r="D98" t="str">
        <f t="shared" ca="1" si="3"/>
        <v>SPDXIPVSJZ</v>
      </c>
      <c r="E98" t="str">
        <f t="shared" ca="1" si="4"/>
        <v>Kdwnyykxybiwr</v>
      </c>
      <c r="F98" t="s">
        <v>150</v>
      </c>
      <c r="G98" t="s">
        <v>151</v>
      </c>
      <c r="H98" s="149" t="str">
        <f t="shared" ca="1" si="5"/>
        <v>16/1/1994</v>
      </c>
      <c r="I98" t="s">
        <v>152</v>
      </c>
      <c r="J98" t="s">
        <v>153</v>
      </c>
      <c r="K98" t="s">
        <v>335</v>
      </c>
      <c r="L98" t="s">
        <v>336</v>
      </c>
      <c r="M98" t="s">
        <v>337</v>
      </c>
      <c r="N98">
        <v>95</v>
      </c>
      <c r="O98" t="s">
        <v>157</v>
      </c>
      <c r="P98" t="s">
        <v>158</v>
      </c>
      <c r="Q98" t="s">
        <v>179</v>
      </c>
      <c r="R98" t="s">
        <v>295</v>
      </c>
      <c r="S98" t="s">
        <v>2</v>
      </c>
      <c r="T98" t="s">
        <v>2</v>
      </c>
      <c r="U98" t="s">
        <v>334</v>
      </c>
      <c r="V98" t="s">
        <v>160</v>
      </c>
      <c r="W98" t="s">
        <v>161</v>
      </c>
      <c r="X98" t="s">
        <v>2</v>
      </c>
      <c r="Y98" t="s">
        <v>2</v>
      </c>
      <c r="Z98">
        <v>2011</v>
      </c>
      <c r="AA98" t="s">
        <v>164</v>
      </c>
      <c r="AB98" t="s">
        <v>2</v>
      </c>
      <c r="AC98" t="s">
        <v>2</v>
      </c>
      <c r="AD98" t="s">
        <v>2</v>
      </c>
      <c r="AE98" t="s">
        <v>2</v>
      </c>
      <c r="AF98" t="s">
        <v>2</v>
      </c>
      <c r="AG98" t="s">
        <v>165</v>
      </c>
      <c r="AH98" t="s">
        <v>190</v>
      </c>
    </row>
    <row r="99" spans="1:34">
      <c r="A99">
        <v>7415</v>
      </c>
      <c r="B99">
        <v>173289</v>
      </c>
      <c r="C99" t="s">
        <v>149</v>
      </c>
      <c r="D99" t="str">
        <f t="shared" ca="1" si="3"/>
        <v>OHCAQTBAOK</v>
      </c>
      <c r="E99" t="str">
        <f t="shared" ca="1" si="4"/>
        <v>Wlndbtgrmwhft</v>
      </c>
      <c r="F99" t="s">
        <v>150</v>
      </c>
      <c r="G99" t="s">
        <v>151</v>
      </c>
      <c r="H99" s="149" t="str">
        <f t="shared" ca="1" si="5"/>
        <v>28/7/1995</v>
      </c>
      <c r="I99" t="s">
        <v>152</v>
      </c>
      <c r="J99" t="s">
        <v>153</v>
      </c>
      <c r="K99" t="s">
        <v>338</v>
      </c>
      <c r="L99" t="s">
        <v>339</v>
      </c>
      <c r="M99" t="s">
        <v>340</v>
      </c>
      <c r="N99">
        <v>94</v>
      </c>
      <c r="O99" t="s">
        <v>157</v>
      </c>
      <c r="P99" t="s">
        <v>158</v>
      </c>
      <c r="Q99" t="s">
        <v>194</v>
      </c>
      <c r="R99" t="s">
        <v>198</v>
      </c>
      <c r="S99" t="s">
        <v>2</v>
      </c>
      <c r="T99" t="s">
        <v>196</v>
      </c>
      <c r="U99" t="s">
        <v>224</v>
      </c>
      <c r="V99" t="s">
        <v>160</v>
      </c>
      <c r="W99" t="s">
        <v>161</v>
      </c>
      <c r="X99" t="s">
        <v>2</v>
      </c>
      <c r="Y99" t="s">
        <v>2</v>
      </c>
      <c r="Z99">
        <v>2011</v>
      </c>
      <c r="AA99" t="s">
        <v>164</v>
      </c>
      <c r="AB99" t="s">
        <v>2</v>
      </c>
      <c r="AC99" t="s">
        <v>2</v>
      </c>
      <c r="AD99" t="s">
        <v>2</v>
      </c>
      <c r="AE99" t="s">
        <v>2</v>
      </c>
      <c r="AF99" t="s">
        <v>2</v>
      </c>
      <c r="AG99" t="s">
        <v>213</v>
      </c>
      <c r="AH99" t="s">
        <v>166</v>
      </c>
    </row>
    <row r="100" spans="1:34">
      <c r="A100">
        <v>7415</v>
      </c>
      <c r="B100">
        <v>174175</v>
      </c>
      <c r="C100" t="s">
        <v>149</v>
      </c>
      <c r="D100" t="str">
        <f t="shared" ca="1" si="3"/>
        <v>FDMQZYXJCJ</v>
      </c>
      <c r="E100" t="str">
        <f t="shared" ca="1" si="4"/>
        <v>Cwklqjslzdwdd</v>
      </c>
      <c r="F100" t="s">
        <v>150</v>
      </c>
      <c r="G100" t="s">
        <v>151</v>
      </c>
      <c r="H100" s="149" t="str">
        <f t="shared" ca="1" si="5"/>
        <v>13/11/1996</v>
      </c>
      <c r="I100" t="s">
        <v>152</v>
      </c>
      <c r="J100" t="s">
        <v>153</v>
      </c>
      <c r="K100" t="s">
        <v>341</v>
      </c>
      <c r="L100" t="s">
        <v>342</v>
      </c>
      <c r="M100" t="s">
        <v>343</v>
      </c>
      <c r="N100">
        <v>93</v>
      </c>
      <c r="O100" t="s">
        <v>157</v>
      </c>
      <c r="P100" t="s">
        <v>158</v>
      </c>
      <c r="Q100" t="s">
        <v>246</v>
      </c>
      <c r="R100" t="s">
        <v>297</v>
      </c>
      <c r="S100" t="s">
        <v>2</v>
      </c>
      <c r="T100" t="s">
        <v>2</v>
      </c>
      <c r="U100" t="s">
        <v>224</v>
      </c>
      <c r="V100" t="s">
        <v>160</v>
      </c>
      <c r="W100" t="s">
        <v>161</v>
      </c>
      <c r="X100" t="s">
        <v>2</v>
      </c>
      <c r="Y100" t="s">
        <v>2</v>
      </c>
      <c r="Z100">
        <v>2011</v>
      </c>
      <c r="AA100" t="s">
        <v>164</v>
      </c>
      <c r="AB100" t="s">
        <v>2</v>
      </c>
      <c r="AC100" t="s">
        <v>2</v>
      </c>
      <c r="AD100" t="s">
        <v>2</v>
      </c>
      <c r="AE100" t="s">
        <v>2</v>
      </c>
      <c r="AF100" t="s">
        <v>2</v>
      </c>
      <c r="AG100" t="s">
        <v>165</v>
      </c>
      <c r="AH100" t="s">
        <v>190</v>
      </c>
    </row>
    <row r="101" spans="1:34">
      <c r="A101">
        <v>7415</v>
      </c>
      <c r="B101">
        <v>174177</v>
      </c>
      <c r="C101" t="s">
        <v>149</v>
      </c>
      <c r="D101" t="str">
        <f t="shared" ca="1" si="3"/>
        <v>JVMAITHMLS</v>
      </c>
      <c r="E101" t="str">
        <f t="shared" ca="1" si="4"/>
        <v>Oulgngjwifhwm</v>
      </c>
      <c r="F101" t="s">
        <v>150</v>
      </c>
      <c r="G101" t="s">
        <v>151</v>
      </c>
      <c r="H101" s="149" t="str">
        <f t="shared" ca="1" si="5"/>
        <v>24/1/1996</v>
      </c>
      <c r="I101" t="s">
        <v>152</v>
      </c>
      <c r="J101" t="s">
        <v>153</v>
      </c>
      <c r="K101" t="s">
        <v>341</v>
      </c>
      <c r="L101" t="s">
        <v>342</v>
      </c>
      <c r="M101" t="s">
        <v>343</v>
      </c>
      <c r="N101">
        <v>93</v>
      </c>
      <c r="O101" t="s">
        <v>157</v>
      </c>
      <c r="P101" t="s">
        <v>158</v>
      </c>
      <c r="Q101" t="s">
        <v>246</v>
      </c>
      <c r="R101" t="s">
        <v>297</v>
      </c>
      <c r="S101" t="s">
        <v>2</v>
      </c>
      <c r="T101" t="s">
        <v>2</v>
      </c>
      <c r="U101" t="s">
        <v>224</v>
      </c>
      <c r="V101" t="s">
        <v>160</v>
      </c>
      <c r="W101" t="s">
        <v>161</v>
      </c>
      <c r="X101" t="s">
        <v>2</v>
      </c>
      <c r="Y101" t="s">
        <v>2</v>
      </c>
      <c r="Z101">
        <v>2011</v>
      </c>
      <c r="AA101" t="s">
        <v>164</v>
      </c>
      <c r="AB101" t="s">
        <v>2</v>
      </c>
      <c r="AC101" t="s">
        <v>2</v>
      </c>
      <c r="AD101" t="s">
        <v>2</v>
      </c>
      <c r="AE101" t="s">
        <v>2</v>
      </c>
      <c r="AF101" t="s">
        <v>2</v>
      </c>
      <c r="AG101" t="s">
        <v>165</v>
      </c>
      <c r="AH101" t="s">
        <v>190</v>
      </c>
    </row>
    <row r="102" spans="1:34">
      <c r="A102">
        <v>7415</v>
      </c>
      <c r="B102">
        <v>174207</v>
      </c>
      <c r="C102" t="s">
        <v>149</v>
      </c>
      <c r="D102" t="str">
        <f t="shared" ca="1" si="3"/>
        <v>YPAZZMFBLW</v>
      </c>
      <c r="E102" t="str">
        <f t="shared" ca="1" si="4"/>
        <v>Ffgqviteiusof</v>
      </c>
      <c r="F102" t="s">
        <v>150</v>
      </c>
      <c r="G102" t="s">
        <v>167</v>
      </c>
      <c r="H102" s="149" t="str">
        <f t="shared" ca="1" si="5"/>
        <v>26/3/1997</v>
      </c>
      <c r="I102" t="s">
        <v>152</v>
      </c>
      <c r="J102" t="s">
        <v>153</v>
      </c>
      <c r="K102" t="s">
        <v>341</v>
      </c>
      <c r="L102" t="s">
        <v>342</v>
      </c>
      <c r="M102" t="s">
        <v>343</v>
      </c>
      <c r="N102">
        <v>93</v>
      </c>
      <c r="O102" t="s">
        <v>157</v>
      </c>
      <c r="P102" t="s">
        <v>158</v>
      </c>
      <c r="Q102" t="s">
        <v>194</v>
      </c>
      <c r="R102" t="s">
        <v>344</v>
      </c>
      <c r="S102" t="s">
        <v>2</v>
      </c>
      <c r="T102" t="s">
        <v>196</v>
      </c>
      <c r="U102" t="s">
        <v>224</v>
      </c>
      <c r="V102" t="s">
        <v>160</v>
      </c>
      <c r="W102" t="s">
        <v>161</v>
      </c>
      <c r="X102" t="s">
        <v>271</v>
      </c>
      <c r="Y102" t="s">
        <v>345</v>
      </c>
      <c r="Z102">
        <v>2011</v>
      </c>
      <c r="AA102" t="s">
        <v>164</v>
      </c>
      <c r="AB102" t="s">
        <v>2</v>
      </c>
      <c r="AC102" t="s">
        <v>2</v>
      </c>
      <c r="AD102" t="s">
        <v>2</v>
      </c>
      <c r="AE102" t="s">
        <v>2</v>
      </c>
      <c r="AF102" t="s">
        <v>2</v>
      </c>
      <c r="AG102" t="s">
        <v>284</v>
      </c>
      <c r="AH102" t="s">
        <v>166</v>
      </c>
    </row>
    <row r="103" spans="1:34">
      <c r="A103">
        <v>7415</v>
      </c>
      <c r="B103">
        <v>174209</v>
      </c>
      <c r="C103" t="s">
        <v>183</v>
      </c>
      <c r="D103" t="str">
        <f t="shared" ca="1" si="3"/>
        <v>ENZXOJDAAR</v>
      </c>
      <c r="E103" t="str">
        <f t="shared" ca="1" si="4"/>
        <v>Lvlkbzdjfaieg</v>
      </c>
      <c r="F103" t="s">
        <v>150</v>
      </c>
      <c r="G103" t="s">
        <v>167</v>
      </c>
      <c r="H103" s="149" t="str">
        <f t="shared" ca="1" si="5"/>
        <v>6/7/1995</v>
      </c>
      <c r="I103" t="s">
        <v>152</v>
      </c>
      <c r="J103" t="s">
        <v>153</v>
      </c>
      <c r="K103" t="s">
        <v>341</v>
      </c>
      <c r="L103" t="s">
        <v>342</v>
      </c>
      <c r="M103" t="s">
        <v>343</v>
      </c>
      <c r="N103">
        <v>93</v>
      </c>
      <c r="O103" t="s">
        <v>157</v>
      </c>
      <c r="P103" t="s">
        <v>158</v>
      </c>
      <c r="Q103" t="s">
        <v>187</v>
      </c>
      <c r="R103" t="s">
        <v>346</v>
      </c>
      <c r="S103" t="s">
        <v>2</v>
      </c>
      <c r="T103" t="s">
        <v>2</v>
      </c>
      <c r="U103" t="s">
        <v>347</v>
      </c>
      <c r="V103" t="s">
        <v>160</v>
      </c>
      <c r="W103" t="s">
        <v>161</v>
      </c>
      <c r="X103" t="s">
        <v>2</v>
      </c>
      <c r="Y103" t="s">
        <v>2</v>
      </c>
      <c r="Z103">
        <v>2011</v>
      </c>
      <c r="AA103" t="s">
        <v>164</v>
      </c>
      <c r="AB103" t="s">
        <v>2</v>
      </c>
      <c r="AC103" t="s">
        <v>2</v>
      </c>
      <c r="AD103" t="s">
        <v>2</v>
      </c>
      <c r="AE103" t="s">
        <v>2</v>
      </c>
      <c r="AF103" t="s">
        <v>2</v>
      </c>
      <c r="AG103" t="s">
        <v>165</v>
      </c>
      <c r="AH103" t="s">
        <v>175</v>
      </c>
    </row>
    <row r="104" spans="1:34">
      <c r="A104">
        <v>7415</v>
      </c>
      <c r="B104">
        <v>176014</v>
      </c>
      <c r="C104" t="s">
        <v>149</v>
      </c>
      <c r="D104" t="str">
        <f t="shared" ca="1" si="3"/>
        <v>ZJKNAVPILB</v>
      </c>
      <c r="E104" t="str">
        <f t="shared" ca="1" si="4"/>
        <v>Cnichohwwaxuc</v>
      </c>
      <c r="F104" t="s">
        <v>150</v>
      </c>
      <c r="G104" t="s">
        <v>151</v>
      </c>
      <c r="H104" s="149" t="str">
        <f t="shared" ca="1" si="5"/>
        <v>4/8/1996</v>
      </c>
      <c r="I104" t="s">
        <v>152</v>
      </c>
      <c r="J104" t="s">
        <v>153</v>
      </c>
      <c r="K104" t="s">
        <v>348</v>
      </c>
      <c r="L104" t="s">
        <v>349</v>
      </c>
      <c r="M104" t="s">
        <v>350</v>
      </c>
      <c r="N104">
        <v>95</v>
      </c>
      <c r="O104" t="s">
        <v>157</v>
      </c>
      <c r="P104" t="s">
        <v>158</v>
      </c>
      <c r="Q104" t="s">
        <v>194</v>
      </c>
      <c r="R104" t="s">
        <v>351</v>
      </c>
      <c r="S104" t="s">
        <v>2</v>
      </c>
      <c r="T104" t="s">
        <v>196</v>
      </c>
      <c r="U104" t="s">
        <v>224</v>
      </c>
      <c r="V104" t="s">
        <v>160</v>
      </c>
      <c r="W104" t="s">
        <v>161</v>
      </c>
      <c r="X104" t="s">
        <v>2</v>
      </c>
      <c r="Y104" t="s">
        <v>2</v>
      </c>
      <c r="Z104">
        <v>2011</v>
      </c>
      <c r="AA104" t="s">
        <v>164</v>
      </c>
      <c r="AB104" t="s">
        <v>2</v>
      </c>
      <c r="AC104" t="s">
        <v>2</v>
      </c>
      <c r="AD104" t="s">
        <v>2</v>
      </c>
      <c r="AE104" t="s">
        <v>2</v>
      </c>
      <c r="AF104" t="s">
        <v>2</v>
      </c>
      <c r="AG104" t="s">
        <v>165</v>
      </c>
      <c r="AH104" t="s">
        <v>190</v>
      </c>
    </row>
    <row r="105" spans="1:34">
      <c r="A105">
        <v>7415</v>
      </c>
      <c r="B105">
        <v>176251</v>
      </c>
      <c r="C105" t="s">
        <v>149</v>
      </c>
      <c r="D105" t="str">
        <f t="shared" ca="1" si="3"/>
        <v>KSBAXTDUUI</v>
      </c>
      <c r="E105" t="str">
        <f t="shared" ca="1" si="4"/>
        <v>Ddpykyofqchzc</v>
      </c>
      <c r="F105" t="s">
        <v>150</v>
      </c>
      <c r="G105" t="s">
        <v>167</v>
      </c>
      <c r="H105" s="149" t="str">
        <f t="shared" ca="1" si="5"/>
        <v>14/10/1996</v>
      </c>
      <c r="I105" t="s">
        <v>152</v>
      </c>
      <c r="J105" t="s">
        <v>153</v>
      </c>
      <c r="K105" t="s">
        <v>352</v>
      </c>
      <c r="L105" t="s">
        <v>353</v>
      </c>
      <c r="M105" t="s">
        <v>223</v>
      </c>
      <c r="N105">
        <v>75</v>
      </c>
      <c r="O105" t="s">
        <v>157</v>
      </c>
      <c r="P105" t="s">
        <v>158</v>
      </c>
      <c r="Q105" t="s">
        <v>194</v>
      </c>
      <c r="R105" t="s">
        <v>311</v>
      </c>
      <c r="S105" t="s">
        <v>2</v>
      </c>
      <c r="T105" t="s">
        <v>199</v>
      </c>
      <c r="U105" t="s">
        <v>224</v>
      </c>
      <c r="V105" t="s">
        <v>160</v>
      </c>
      <c r="W105" t="s">
        <v>161</v>
      </c>
      <c r="X105" t="s">
        <v>329</v>
      </c>
      <c r="Y105" t="s">
        <v>2</v>
      </c>
      <c r="Z105">
        <v>2010</v>
      </c>
      <c r="AA105" t="s">
        <v>164</v>
      </c>
      <c r="AB105" t="s">
        <v>2</v>
      </c>
      <c r="AC105" t="s">
        <v>2</v>
      </c>
      <c r="AD105" t="s">
        <v>2</v>
      </c>
      <c r="AE105" t="s">
        <v>2</v>
      </c>
      <c r="AF105" t="s">
        <v>2</v>
      </c>
      <c r="AG105" t="s">
        <v>213</v>
      </c>
      <c r="AH105" t="s">
        <v>166</v>
      </c>
    </row>
    <row r="106" spans="1:34">
      <c r="A106">
        <v>7415</v>
      </c>
      <c r="B106">
        <v>176283</v>
      </c>
      <c r="C106" t="s">
        <v>149</v>
      </c>
      <c r="D106" t="str">
        <f t="shared" ca="1" si="3"/>
        <v>VPPLCXOXWM</v>
      </c>
      <c r="E106" t="str">
        <f t="shared" ca="1" si="4"/>
        <v>Gdbywwbzizmyy</v>
      </c>
      <c r="F106" t="s">
        <v>150</v>
      </c>
      <c r="G106" t="s">
        <v>167</v>
      </c>
      <c r="H106" s="149" t="str">
        <f t="shared" ca="1" si="5"/>
        <v>28/10/1997</v>
      </c>
      <c r="I106" t="s">
        <v>152</v>
      </c>
      <c r="J106" t="s">
        <v>153</v>
      </c>
      <c r="K106" t="s">
        <v>352</v>
      </c>
      <c r="L106" t="s">
        <v>353</v>
      </c>
      <c r="M106" t="s">
        <v>223</v>
      </c>
      <c r="N106">
        <v>75</v>
      </c>
      <c r="O106" t="s">
        <v>157</v>
      </c>
      <c r="P106" t="s">
        <v>158</v>
      </c>
      <c r="Q106" t="s">
        <v>171</v>
      </c>
      <c r="R106" t="s">
        <v>354</v>
      </c>
      <c r="S106" t="s">
        <v>2</v>
      </c>
      <c r="T106" t="s">
        <v>2</v>
      </c>
      <c r="U106" t="s">
        <v>238</v>
      </c>
      <c r="V106" t="s">
        <v>160</v>
      </c>
      <c r="W106" t="s">
        <v>161</v>
      </c>
      <c r="X106" t="s">
        <v>162</v>
      </c>
      <c r="Y106" t="s">
        <v>2</v>
      </c>
      <c r="Z106">
        <v>2010</v>
      </c>
      <c r="AA106" t="s">
        <v>164</v>
      </c>
      <c r="AB106" t="s">
        <v>2</v>
      </c>
      <c r="AC106" t="s">
        <v>2</v>
      </c>
      <c r="AD106" t="s">
        <v>2</v>
      </c>
      <c r="AE106" t="s">
        <v>2</v>
      </c>
      <c r="AF106" t="s">
        <v>2</v>
      </c>
      <c r="AG106" t="s">
        <v>213</v>
      </c>
      <c r="AH106" t="s">
        <v>190</v>
      </c>
    </row>
    <row r="107" spans="1:34">
      <c r="A107">
        <v>7415</v>
      </c>
      <c r="B107">
        <v>176300</v>
      </c>
      <c r="C107" t="s">
        <v>149</v>
      </c>
      <c r="D107" t="str">
        <f t="shared" ca="1" si="3"/>
        <v>VQHXHALUBE</v>
      </c>
      <c r="E107" t="str">
        <f t="shared" ca="1" si="4"/>
        <v>Acsectpzyfylw</v>
      </c>
      <c r="F107" t="s">
        <v>150</v>
      </c>
      <c r="G107" t="s">
        <v>167</v>
      </c>
      <c r="H107" s="149" t="str">
        <f t="shared" ca="1" si="5"/>
        <v>2/12/1995</v>
      </c>
      <c r="I107" t="s">
        <v>152</v>
      </c>
      <c r="J107" t="s">
        <v>153</v>
      </c>
      <c r="K107" t="s">
        <v>352</v>
      </c>
      <c r="L107" t="s">
        <v>353</v>
      </c>
      <c r="M107" t="s">
        <v>223</v>
      </c>
      <c r="N107">
        <v>75</v>
      </c>
      <c r="O107" t="s">
        <v>157</v>
      </c>
      <c r="P107" t="s">
        <v>158</v>
      </c>
      <c r="Q107" t="s">
        <v>171</v>
      </c>
      <c r="R107" t="s">
        <v>355</v>
      </c>
      <c r="S107" t="s">
        <v>2</v>
      </c>
      <c r="T107" t="s">
        <v>2</v>
      </c>
      <c r="U107" t="s">
        <v>238</v>
      </c>
      <c r="V107" t="s">
        <v>160</v>
      </c>
      <c r="W107" t="s">
        <v>161</v>
      </c>
      <c r="X107" t="s">
        <v>162</v>
      </c>
      <c r="Y107" t="s">
        <v>2</v>
      </c>
      <c r="Z107">
        <v>2011</v>
      </c>
      <c r="AA107" t="s">
        <v>164</v>
      </c>
      <c r="AB107" t="s">
        <v>2</v>
      </c>
      <c r="AC107" t="s">
        <v>2</v>
      </c>
      <c r="AD107" t="s">
        <v>2</v>
      </c>
      <c r="AE107" t="s">
        <v>2</v>
      </c>
      <c r="AF107" t="s">
        <v>2</v>
      </c>
      <c r="AG107" t="s">
        <v>213</v>
      </c>
      <c r="AH107" t="s">
        <v>166</v>
      </c>
    </row>
    <row r="108" spans="1:34">
      <c r="A108">
        <v>7415</v>
      </c>
      <c r="B108">
        <v>176305</v>
      </c>
      <c r="C108" t="s">
        <v>149</v>
      </c>
      <c r="D108" t="str">
        <f t="shared" ca="1" si="3"/>
        <v>CBUJTJPFZI</v>
      </c>
      <c r="E108" t="str">
        <f t="shared" ca="1" si="4"/>
        <v>Uycriybxqenta</v>
      </c>
      <c r="F108" t="s">
        <v>150</v>
      </c>
      <c r="G108" t="s">
        <v>167</v>
      </c>
      <c r="H108" s="149" t="str">
        <f t="shared" ca="1" si="5"/>
        <v>28/6/1994</v>
      </c>
      <c r="I108" t="s">
        <v>152</v>
      </c>
      <c r="J108" t="s">
        <v>153</v>
      </c>
      <c r="K108" t="s">
        <v>352</v>
      </c>
      <c r="L108" t="s">
        <v>353</v>
      </c>
      <c r="M108" t="s">
        <v>223</v>
      </c>
      <c r="N108">
        <v>75</v>
      </c>
      <c r="O108" t="s">
        <v>157</v>
      </c>
      <c r="P108" t="s">
        <v>158</v>
      </c>
      <c r="Q108" t="s">
        <v>171</v>
      </c>
      <c r="R108" t="s">
        <v>356</v>
      </c>
      <c r="S108" t="s">
        <v>2</v>
      </c>
      <c r="T108" t="s">
        <v>2</v>
      </c>
      <c r="U108" t="s">
        <v>251</v>
      </c>
      <c r="V108" t="s">
        <v>160</v>
      </c>
      <c r="W108" t="s">
        <v>161</v>
      </c>
      <c r="X108" t="s">
        <v>162</v>
      </c>
      <c r="Y108" t="s">
        <v>2</v>
      </c>
      <c r="Z108">
        <v>2011</v>
      </c>
      <c r="AA108" t="s">
        <v>164</v>
      </c>
      <c r="AB108" t="s">
        <v>2</v>
      </c>
      <c r="AC108" t="s">
        <v>2</v>
      </c>
      <c r="AD108" t="s">
        <v>2</v>
      </c>
      <c r="AE108" t="s">
        <v>2</v>
      </c>
      <c r="AF108" t="s">
        <v>2</v>
      </c>
      <c r="AG108" t="s">
        <v>174</v>
      </c>
      <c r="AH108" t="s">
        <v>232</v>
      </c>
    </row>
    <row r="109" spans="1:34">
      <c r="A109">
        <v>7415</v>
      </c>
      <c r="B109">
        <v>176306</v>
      </c>
      <c r="C109" t="s">
        <v>149</v>
      </c>
      <c r="D109" t="str">
        <f t="shared" ca="1" si="3"/>
        <v>WITMDUCKIP</v>
      </c>
      <c r="E109" t="str">
        <f t="shared" ca="1" si="4"/>
        <v>Yyenmbrepprqc</v>
      </c>
      <c r="F109" t="s">
        <v>150</v>
      </c>
      <c r="G109" t="s">
        <v>167</v>
      </c>
      <c r="H109" s="149" t="str">
        <f t="shared" ca="1" si="5"/>
        <v>7/10/1995</v>
      </c>
      <c r="I109" t="s">
        <v>152</v>
      </c>
      <c r="J109" t="s">
        <v>153</v>
      </c>
      <c r="K109" t="s">
        <v>352</v>
      </c>
      <c r="L109" t="s">
        <v>353</v>
      </c>
      <c r="M109" t="s">
        <v>223</v>
      </c>
      <c r="N109">
        <v>75</v>
      </c>
      <c r="O109" t="s">
        <v>157</v>
      </c>
      <c r="P109" t="s">
        <v>158</v>
      </c>
      <c r="Q109" t="s">
        <v>171</v>
      </c>
      <c r="R109" t="s">
        <v>354</v>
      </c>
      <c r="S109" t="s">
        <v>2</v>
      </c>
      <c r="T109" t="s">
        <v>2</v>
      </c>
      <c r="U109" t="s">
        <v>238</v>
      </c>
      <c r="V109" t="s">
        <v>160</v>
      </c>
      <c r="W109" t="s">
        <v>161</v>
      </c>
      <c r="X109" t="s">
        <v>162</v>
      </c>
      <c r="Y109" t="s">
        <v>2</v>
      </c>
      <c r="Z109">
        <v>2011</v>
      </c>
      <c r="AA109" t="s">
        <v>164</v>
      </c>
      <c r="AB109" t="s">
        <v>2</v>
      </c>
      <c r="AC109" t="s">
        <v>2</v>
      </c>
      <c r="AD109" t="s">
        <v>2</v>
      </c>
      <c r="AE109" t="s">
        <v>2</v>
      </c>
      <c r="AF109" t="s">
        <v>2</v>
      </c>
      <c r="AG109" t="s">
        <v>213</v>
      </c>
      <c r="AH109" t="s">
        <v>166</v>
      </c>
    </row>
    <row r="110" spans="1:34">
      <c r="A110">
        <v>7415</v>
      </c>
      <c r="B110">
        <v>176312</v>
      </c>
      <c r="C110" t="s">
        <v>149</v>
      </c>
      <c r="D110" t="str">
        <f t="shared" ca="1" si="3"/>
        <v>YOWAGWLIRA</v>
      </c>
      <c r="E110" t="str">
        <f t="shared" ca="1" si="4"/>
        <v>Pwksdvvzgduuv</v>
      </c>
      <c r="F110" t="s">
        <v>150</v>
      </c>
      <c r="G110" t="s">
        <v>167</v>
      </c>
      <c r="H110" s="149" t="str">
        <f t="shared" ca="1" si="5"/>
        <v>1/6/1997</v>
      </c>
      <c r="I110" t="s">
        <v>152</v>
      </c>
      <c r="J110" t="s">
        <v>153</v>
      </c>
      <c r="K110" t="s">
        <v>352</v>
      </c>
      <c r="L110" t="s">
        <v>353</v>
      </c>
      <c r="M110" t="s">
        <v>223</v>
      </c>
      <c r="N110">
        <v>75</v>
      </c>
      <c r="O110" t="s">
        <v>157</v>
      </c>
      <c r="P110" t="s">
        <v>158</v>
      </c>
      <c r="Q110" t="s">
        <v>194</v>
      </c>
      <c r="R110" t="s">
        <v>311</v>
      </c>
      <c r="S110" t="s">
        <v>2</v>
      </c>
      <c r="T110" t="s">
        <v>199</v>
      </c>
      <c r="U110" t="s">
        <v>211</v>
      </c>
      <c r="V110" t="s">
        <v>160</v>
      </c>
      <c r="W110" t="s">
        <v>161</v>
      </c>
      <c r="X110" t="s">
        <v>357</v>
      </c>
      <c r="Y110" t="s">
        <v>358</v>
      </c>
      <c r="Z110">
        <v>2011</v>
      </c>
      <c r="AA110" t="s">
        <v>164</v>
      </c>
      <c r="AB110" t="s">
        <v>2</v>
      </c>
      <c r="AC110" t="s">
        <v>2</v>
      </c>
      <c r="AD110" t="s">
        <v>2</v>
      </c>
      <c r="AE110" t="s">
        <v>2</v>
      </c>
      <c r="AF110" t="s">
        <v>2</v>
      </c>
      <c r="AG110" t="s">
        <v>213</v>
      </c>
      <c r="AH110" t="s">
        <v>175</v>
      </c>
    </row>
    <row r="111" spans="1:34">
      <c r="A111">
        <v>7415</v>
      </c>
      <c r="B111">
        <v>176328</v>
      </c>
      <c r="C111" t="s">
        <v>149</v>
      </c>
      <c r="D111" t="str">
        <f t="shared" ca="1" si="3"/>
        <v>PNELYQRYWX</v>
      </c>
      <c r="E111" t="str">
        <f t="shared" ca="1" si="4"/>
        <v>Jxdkpgndpazie</v>
      </c>
      <c r="F111" t="s">
        <v>150</v>
      </c>
      <c r="G111" t="s">
        <v>167</v>
      </c>
      <c r="H111" s="149" t="str">
        <f t="shared" ca="1" si="5"/>
        <v>8/8/1995</v>
      </c>
      <c r="I111" t="s">
        <v>152</v>
      </c>
      <c r="J111" t="s">
        <v>153</v>
      </c>
      <c r="K111" t="s">
        <v>352</v>
      </c>
      <c r="L111" t="s">
        <v>353</v>
      </c>
      <c r="M111" t="s">
        <v>223</v>
      </c>
      <c r="N111">
        <v>75</v>
      </c>
      <c r="O111" t="s">
        <v>157</v>
      </c>
      <c r="P111" t="s">
        <v>158</v>
      </c>
      <c r="Q111" t="s">
        <v>171</v>
      </c>
      <c r="R111" t="s">
        <v>356</v>
      </c>
      <c r="S111" t="s">
        <v>2</v>
      </c>
      <c r="T111" t="s">
        <v>2</v>
      </c>
      <c r="U111" t="s">
        <v>238</v>
      </c>
      <c r="V111" t="s">
        <v>160</v>
      </c>
      <c r="W111" t="s">
        <v>161</v>
      </c>
      <c r="X111" t="s">
        <v>162</v>
      </c>
      <c r="Y111" t="s">
        <v>2</v>
      </c>
      <c r="Z111">
        <v>2011</v>
      </c>
      <c r="AA111" t="s">
        <v>164</v>
      </c>
      <c r="AB111" t="s">
        <v>2</v>
      </c>
      <c r="AC111" t="s">
        <v>2</v>
      </c>
      <c r="AD111" t="s">
        <v>2</v>
      </c>
      <c r="AE111" t="s">
        <v>2</v>
      </c>
      <c r="AF111" t="s">
        <v>2</v>
      </c>
      <c r="AG111" t="s">
        <v>174</v>
      </c>
      <c r="AH111" t="s">
        <v>166</v>
      </c>
    </row>
    <row r="112" spans="1:34">
      <c r="A112">
        <v>7415</v>
      </c>
      <c r="B112">
        <v>176330</v>
      </c>
      <c r="C112" t="s">
        <v>149</v>
      </c>
      <c r="D112" t="str">
        <f t="shared" ca="1" si="3"/>
        <v>DHKAWRMCPZ</v>
      </c>
      <c r="E112" t="str">
        <f t="shared" ca="1" si="4"/>
        <v>Imsmxsejymdcx</v>
      </c>
      <c r="F112" t="s">
        <v>150</v>
      </c>
      <c r="G112" t="s">
        <v>167</v>
      </c>
      <c r="H112" s="149" t="str">
        <f t="shared" ca="1" si="5"/>
        <v>27/11/1997</v>
      </c>
      <c r="I112" t="s">
        <v>152</v>
      </c>
      <c r="J112" t="s">
        <v>153</v>
      </c>
      <c r="K112" t="s">
        <v>352</v>
      </c>
      <c r="L112" t="s">
        <v>353</v>
      </c>
      <c r="M112" t="s">
        <v>223</v>
      </c>
      <c r="N112">
        <v>75</v>
      </c>
      <c r="O112" t="s">
        <v>157</v>
      </c>
      <c r="P112" t="s">
        <v>158</v>
      </c>
      <c r="Q112" t="s">
        <v>171</v>
      </c>
      <c r="R112" t="s">
        <v>356</v>
      </c>
      <c r="S112" t="s">
        <v>2</v>
      </c>
      <c r="T112" t="s">
        <v>2</v>
      </c>
      <c r="U112" t="s">
        <v>238</v>
      </c>
      <c r="V112" t="s">
        <v>160</v>
      </c>
      <c r="W112" t="s">
        <v>161</v>
      </c>
      <c r="X112" t="s">
        <v>162</v>
      </c>
      <c r="Y112" t="s">
        <v>2</v>
      </c>
      <c r="Z112">
        <v>2011</v>
      </c>
      <c r="AA112" t="s">
        <v>164</v>
      </c>
      <c r="AB112" t="s">
        <v>2</v>
      </c>
      <c r="AC112" t="s">
        <v>2</v>
      </c>
      <c r="AD112" t="s">
        <v>2</v>
      </c>
      <c r="AE112" t="s">
        <v>2</v>
      </c>
      <c r="AF112" t="s">
        <v>2</v>
      </c>
      <c r="AG112" t="s">
        <v>174</v>
      </c>
      <c r="AH112" t="s">
        <v>166</v>
      </c>
    </row>
    <row r="113" spans="1:34">
      <c r="A113">
        <v>7415</v>
      </c>
      <c r="B113">
        <v>176332</v>
      </c>
      <c r="C113" t="s">
        <v>149</v>
      </c>
      <c r="D113" t="str">
        <f t="shared" ca="1" si="3"/>
        <v>PQKFUNBWVA</v>
      </c>
      <c r="E113" t="str">
        <f t="shared" ca="1" si="4"/>
        <v>Zusguvknoyxjh</v>
      </c>
      <c r="F113" t="s">
        <v>150</v>
      </c>
      <c r="G113" t="s">
        <v>167</v>
      </c>
      <c r="H113" s="149" t="str">
        <f t="shared" ca="1" si="5"/>
        <v>15/7/1997</v>
      </c>
      <c r="I113" t="s">
        <v>152</v>
      </c>
      <c r="J113" t="s">
        <v>153</v>
      </c>
      <c r="K113" t="s">
        <v>352</v>
      </c>
      <c r="L113" t="s">
        <v>353</v>
      </c>
      <c r="M113" t="s">
        <v>223</v>
      </c>
      <c r="N113">
        <v>75</v>
      </c>
      <c r="O113" t="s">
        <v>157</v>
      </c>
      <c r="P113" t="s">
        <v>158</v>
      </c>
      <c r="Q113" t="s">
        <v>171</v>
      </c>
      <c r="R113" t="s">
        <v>354</v>
      </c>
      <c r="S113" t="s">
        <v>2</v>
      </c>
      <c r="T113" t="s">
        <v>2</v>
      </c>
      <c r="U113" t="s">
        <v>238</v>
      </c>
      <c r="V113" t="s">
        <v>160</v>
      </c>
      <c r="W113" t="s">
        <v>161</v>
      </c>
      <c r="X113" t="s">
        <v>162</v>
      </c>
      <c r="Y113" t="s">
        <v>357</v>
      </c>
      <c r="Z113">
        <v>2011</v>
      </c>
      <c r="AA113" t="s">
        <v>164</v>
      </c>
      <c r="AB113" t="s">
        <v>2</v>
      </c>
      <c r="AC113" t="s">
        <v>2</v>
      </c>
      <c r="AD113" t="s">
        <v>2</v>
      </c>
      <c r="AE113" t="s">
        <v>2</v>
      </c>
      <c r="AF113" t="s">
        <v>2</v>
      </c>
      <c r="AG113" t="s">
        <v>213</v>
      </c>
      <c r="AH113" t="s">
        <v>166</v>
      </c>
    </row>
    <row r="114" spans="1:34">
      <c r="A114">
        <v>7415</v>
      </c>
      <c r="B114">
        <v>176344</v>
      </c>
      <c r="C114" t="s">
        <v>149</v>
      </c>
      <c r="D114" t="str">
        <f t="shared" ca="1" si="3"/>
        <v>HRFTXKXNUH</v>
      </c>
      <c r="E114" t="str">
        <f t="shared" ca="1" si="4"/>
        <v>Nwhpslntlhmix</v>
      </c>
      <c r="F114" t="s">
        <v>150</v>
      </c>
      <c r="G114" t="s">
        <v>167</v>
      </c>
      <c r="H114" s="149" t="str">
        <f t="shared" ca="1" si="5"/>
        <v>23/8/1997</v>
      </c>
      <c r="I114" t="s">
        <v>152</v>
      </c>
      <c r="J114" t="s">
        <v>153</v>
      </c>
      <c r="K114" t="s">
        <v>352</v>
      </c>
      <c r="L114" t="s">
        <v>353</v>
      </c>
      <c r="M114" t="s">
        <v>223</v>
      </c>
      <c r="N114">
        <v>75</v>
      </c>
      <c r="O114" t="s">
        <v>157</v>
      </c>
      <c r="P114" t="s">
        <v>158</v>
      </c>
      <c r="Q114" t="s">
        <v>171</v>
      </c>
      <c r="R114" t="s">
        <v>356</v>
      </c>
      <c r="S114" t="s">
        <v>2</v>
      </c>
      <c r="T114" t="s">
        <v>2</v>
      </c>
      <c r="U114" t="s">
        <v>238</v>
      </c>
      <c r="V114" t="s">
        <v>160</v>
      </c>
      <c r="W114" t="s">
        <v>161</v>
      </c>
      <c r="X114" t="s">
        <v>162</v>
      </c>
      <c r="Y114" t="s">
        <v>2</v>
      </c>
      <c r="Z114">
        <v>2011</v>
      </c>
      <c r="AA114" t="s">
        <v>164</v>
      </c>
      <c r="AB114" t="s">
        <v>2</v>
      </c>
      <c r="AC114" t="s">
        <v>2</v>
      </c>
      <c r="AD114" t="s">
        <v>2</v>
      </c>
      <c r="AE114" t="s">
        <v>2</v>
      </c>
      <c r="AF114" t="s">
        <v>2</v>
      </c>
      <c r="AG114" t="s">
        <v>174</v>
      </c>
      <c r="AH114" t="s">
        <v>166</v>
      </c>
    </row>
    <row r="115" spans="1:34">
      <c r="A115">
        <v>7415</v>
      </c>
      <c r="B115">
        <v>176349</v>
      </c>
      <c r="C115" t="s">
        <v>149</v>
      </c>
      <c r="D115" t="str">
        <f t="shared" ca="1" si="3"/>
        <v>RCCJICKZSP</v>
      </c>
      <c r="E115" t="str">
        <f t="shared" ca="1" si="4"/>
        <v>Szzsnpwephnwa</v>
      </c>
      <c r="F115" t="s">
        <v>150</v>
      </c>
      <c r="G115" t="s">
        <v>167</v>
      </c>
      <c r="H115" s="149" t="str">
        <f t="shared" ca="1" si="5"/>
        <v>15/4/1996</v>
      </c>
      <c r="I115" t="s">
        <v>152</v>
      </c>
      <c r="J115" t="s">
        <v>153</v>
      </c>
      <c r="K115" t="s">
        <v>352</v>
      </c>
      <c r="L115" t="s">
        <v>353</v>
      </c>
      <c r="M115" t="s">
        <v>223</v>
      </c>
      <c r="N115">
        <v>75</v>
      </c>
      <c r="O115" t="s">
        <v>157</v>
      </c>
      <c r="P115" t="s">
        <v>158</v>
      </c>
      <c r="Q115" t="s">
        <v>171</v>
      </c>
      <c r="R115" t="s">
        <v>354</v>
      </c>
      <c r="S115" t="s">
        <v>2</v>
      </c>
      <c r="T115" t="s">
        <v>2</v>
      </c>
      <c r="U115" t="s">
        <v>173</v>
      </c>
      <c r="V115" t="s">
        <v>160</v>
      </c>
      <c r="W115" t="s">
        <v>161</v>
      </c>
      <c r="X115" t="s">
        <v>162</v>
      </c>
      <c r="Y115" t="s">
        <v>2</v>
      </c>
      <c r="Z115">
        <v>2011</v>
      </c>
      <c r="AA115" t="s">
        <v>164</v>
      </c>
      <c r="AB115" t="s">
        <v>2</v>
      </c>
      <c r="AC115" t="s">
        <v>2</v>
      </c>
      <c r="AD115" t="s">
        <v>2</v>
      </c>
      <c r="AE115" t="s">
        <v>2</v>
      </c>
      <c r="AF115" t="s">
        <v>2</v>
      </c>
      <c r="AG115" t="s">
        <v>213</v>
      </c>
      <c r="AH115" t="s">
        <v>166</v>
      </c>
    </row>
    <row r="116" spans="1:34">
      <c r="A116">
        <v>7415</v>
      </c>
      <c r="B116">
        <v>176359</v>
      </c>
      <c r="C116" t="s">
        <v>149</v>
      </c>
      <c r="D116" t="str">
        <f t="shared" ca="1" si="3"/>
        <v>JYZUDADQFU</v>
      </c>
      <c r="E116" t="str">
        <f t="shared" ca="1" si="4"/>
        <v>Muoghouwomwkt</v>
      </c>
      <c r="F116" t="s">
        <v>150</v>
      </c>
      <c r="G116" t="s">
        <v>167</v>
      </c>
      <c r="H116" s="149" t="str">
        <f t="shared" ca="1" si="5"/>
        <v>14/12/1995</v>
      </c>
      <c r="I116" t="s">
        <v>152</v>
      </c>
      <c r="J116" t="s">
        <v>153</v>
      </c>
      <c r="K116" t="s">
        <v>352</v>
      </c>
      <c r="L116" t="s">
        <v>353</v>
      </c>
      <c r="M116" t="s">
        <v>223</v>
      </c>
      <c r="N116">
        <v>75</v>
      </c>
      <c r="O116" t="s">
        <v>157</v>
      </c>
      <c r="P116" t="s">
        <v>158</v>
      </c>
      <c r="Q116" t="s">
        <v>171</v>
      </c>
      <c r="R116" t="s">
        <v>355</v>
      </c>
      <c r="S116" t="s">
        <v>2</v>
      </c>
      <c r="T116" t="s">
        <v>2</v>
      </c>
      <c r="U116" t="s">
        <v>173</v>
      </c>
      <c r="V116" t="s">
        <v>160</v>
      </c>
      <c r="W116" t="s">
        <v>161</v>
      </c>
      <c r="X116" t="s">
        <v>162</v>
      </c>
      <c r="Y116" t="s">
        <v>2</v>
      </c>
      <c r="Z116">
        <v>2011</v>
      </c>
      <c r="AA116" t="s">
        <v>164</v>
      </c>
      <c r="AB116" t="s">
        <v>2</v>
      </c>
      <c r="AC116" t="s">
        <v>2</v>
      </c>
      <c r="AD116" t="s">
        <v>2</v>
      </c>
      <c r="AE116" t="s">
        <v>2</v>
      </c>
      <c r="AF116" t="s">
        <v>2</v>
      </c>
      <c r="AG116" t="s">
        <v>213</v>
      </c>
      <c r="AH116" t="s">
        <v>166</v>
      </c>
    </row>
    <row r="117" spans="1:34">
      <c r="A117">
        <v>7415</v>
      </c>
      <c r="B117">
        <v>176363</v>
      </c>
      <c r="C117" t="s">
        <v>149</v>
      </c>
      <c r="D117" t="str">
        <f t="shared" ca="1" si="3"/>
        <v>AEPWGCYKUK</v>
      </c>
      <c r="E117" t="str">
        <f t="shared" ca="1" si="4"/>
        <v>Kiadbcoemamdr</v>
      </c>
      <c r="F117" t="s">
        <v>150</v>
      </c>
      <c r="G117" t="s">
        <v>167</v>
      </c>
      <c r="H117" s="149" t="str">
        <f t="shared" ca="1" si="5"/>
        <v>9/1/1995</v>
      </c>
      <c r="I117" t="s">
        <v>152</v>
      </c>
      <c r="J117" t="s">
        <v>153</v>
      </c>
      <c r="K117" t="s">
        <v>352</v>
      </c>
      <c r="L117" t="s">
        <v>353</v>
      </c>
      <c r="M117" t="s">
        <v>223</v>
      </c>
      <c r="N117">
        <v>75</v>
      </c>
      <c r="O117" t="s">
        <v>157</v>
      </c>
      <c r="P117" t="s">
        <v>158</v>
      </c>
      <c r="Q117" t="s">
        <v>171</v>
      </c>
      <c r="R117" t="s">
        <v>356</v>
      </c>
      <c r="S117" t="s">
        <v>2</v>
      </c>
      <c r="T117" t="s">
        <v>2</v>
      </c>
      <c r="U117" t="s">
        <v>238</v>
      </c>
      <c r="V117" t="s">
        <v>160</v>
      </c>
      <c r="W117" t="s">
        <v>161</v>
      </c>
      <c r="X117" t="s">
        <v>162</v>
      </c>
      <c r="Y117" t="s">
        <v>2</v>
      </c>
      <c r="Z117">
        <v>2011</v>
      </c>
      <c r="AA117" t="s">
        <v>164</v>
      </c>
      <c r="AB117" t="s">
        <v>2</v>
      </c>
      <c r="AC117" t="s">
        <v>2</v>
      </c>
      <c r="AD117" t="s">
        <v>2</v>
      </c>
      <c r="AE117" t="s">
        <v>2</v>
      </c>
      <c r="AF117" t="s">
        <v>2</v>
      </c>
      <c r="AG117" t="s">
        <v>174</v>
      </c>
      <c r="AH117" t="s">
        <v>166</v>
      </c>
    </row>
    <row r="118" spans="1:34">
      <c r="A118">
        <v>7415</v>
      </c>
      <c r="B118">
        <v>176373</v>
      </c>
      <c r="C118" t="s">
        <v>149</v>
      </c>
      <c r="D118" t="str">
        <f t="shared" ca="1" si="3"/>
        <v>FMALHZHATD</v>
      </c>
      <c r="E118" t="str">
        <f t="shared" ca="1" si="4"/>
        <v>Etejgxdgnhhkn</v>
      </c>
      <c r="F118" t="s">
        <v>150</v>
      </c>
      <c r="G118" t="s">
        <v>167</v>
      </c>
      <c r="H118" s="149" t="str">
        <f t="shared" ca="1" si="5"/>
        <v>1/12/1994</v>
      </c>
      <c r="I118" t="s">
        <v>152</v>
      </c>
      <c r="J118" t="s">
        <v>153</v>
      </c>
      <c r="K118" t="s">
        <v>352</v>
      </c>
      <c r="L118" t="s">
        <v>353</v>
      </c>
      <c r="M118" t="s">
        <v>223</v>
      </c>
      <c r="N118">
        <v>75</v>
      </c>
      <c r="O118" t="s">
        <v>157</v>
      </c>
      <c r="P118" t="s">
        <v>158</v>
      </c>
      <c r="Q118" t="s">
        <v>171</v>
      </c>
      <c r="R118" t="s">
        <v>355</v>
      </c>
      <c r="S118" t="s">
        <v>2</v>
      </c>
      <c r="T118" t="s">
        <v>2</v>
      </c>
      <c r="U118" t="s">
        <v>238</v>
      </c>
      <c r="V118" t="s">
        <v>160</v>
      </c>
      <c r="W118" t="s">
        <v>182</v>
      </c>
      <c r="X118" t="s">
        <v>162</v>
      </c>
      <c r="Y118" t="s">
        <v>357</v>
      </c>
      <c r="Z118">
        <v>2010</v>
      </c>
      <c r="AA118" t="s">
        <v>164</v>
      </c>
      <c r="AB118" t="s">
        <v>2</v>
      </c>
      <c r="AC118" t="s">
        <v>2</v>
      </c>
      <c r="AD118" t="s">
        <v>2</v>
      </c>
      <c r="AE118" t="s">
        <v>2</v>
      </c>
      <c r="AF118" t="s">
        <v>2</v>
      </c>
      <c r="AG118" t="s">
        <v>213</v>
      </c>
      <c r="AH118" t="s">
        <v>166</v>
      </c>
    </row>
    <row r="119" spans="1:34">
      <c r="A119">
        <v>7415</v>
      </c>
      <c r="B119">
        <v>176377</v>
      </c>
      <c r="C119" t="s">
        <v>149</v>
      </c>
      <c r="D119" t="str">
        <f t="shared" ca="1" si="3"/>
        <v>YEETMJXMAT</v>
      </c>
      <c r="E119" t="str">
        <f t="shared" ca="1" si="4"/>
        <v>Mnpqvaaajxgef</v>
      </c>
      <c r="F119" t="s">
        <v>150</v>
      </c>
      <c r="G119" t="s">
        <v>167</v>
      </c>
      <c r="H119" s="149" t="str">
        <f t="shared" ca="1" si="5"/>
        <v>27/9/1994</v>
      </c>
      <c r="I119" t="s">
        <v>152</v>
      </c>
      <c r="J119" t="s">
        <v>153</v>
      </c>
      <c r="K119" t="s">
        <v>352</v>
      </c>
      <c r="L119" t="s">
        <v>353</v>
      </c>
      <c r="M119" t="s">
        <v>223</v>
      </c>
      <c r="N119">
        <v>75</v>
      </c>
      <c r="O119" t="s">
        <v>157</v>
      </c>
      <c r="P119" t="s">
        <v>158</v>
      </c>
      <c r="Q119" t="s">
        <v>171</v>
      </c>
      <c r="R119" t="s">
        <v>356</v>
      </c>
      <c r="S119" t="s">
        <v>2</v>
      </c>
      <c r="T119" t="s">
        <v>2</v>
      </c>
      <c r="U119" t="s">
        <v>238</v>
      </c>
      <c r="V119" t="s">
        <v>160</v>
      </c>
      <c r="W119" t="s">
        <v>161</v>
      </c>
      <c r="X119" t="s">
        <v>162</v>
      </c>
      <c r="Y119" t="s">
        <v>2</v>
      </c>
      <c r="Z119">
        <v>2010</v>
      </c>
      <c r="AA119" t="s">
        <v>164</v>
      </c>
      <c r="AB119" t="s">
        <v>2</v>
      </c>
      <c r="AC119" t="s">
        <v>2</v>
      </c>
      <c r="AD119" t="s">
        <v>2</v>
      </c>
      <c r="AE119" t="s">
        <v>2</v>
      </c>
      <c r="AF119" t="s">
        <v>2</v>
      </c>
      <c r="AG119" t="s">
        <v>174</v>
      </c>
      <c r="AH119" t="s">
        <v>175</v>
      </c>
    </row>
    <row r="120" spans="1:34">
      <c r="A120">
        <v>7415</v>
      </c>
      <c r="B120">
        <v>176383</v>
      </c>
      <c r="C120" t="s">
        <v>149</v>
      </c>
      <c r="D120" t="str">
        <f t="shared" ca="1" si="3"/>
        <v>JTISSGKHTQ</v>
      </c>
      <c r="E120" t="str">
        <f t="shared" ca="1" si="4"/>
        <v>Dletpsjkbvmnw</v>
      </c>
      <c r="F120" t="s">
        <v>150</v>
      </c>
      <c r="G120" t="s">
        <v>167</v>
      </c>
      <c r="H120" s="149" t="str">
        <f t="shared" ca="1" si="5"/>
        <v>24/10/1996</v>
      </c>
      <c r="I120" t="s">
        <v>152</v>
      </c>
      <c r="J120" t="s">
        <v>153</v>
      </c>
      <c r="K120" t="s">
        <v>352</v>
      </c>
      <c r="L120" t="s">
        <v>353</v>
      </c>
      <c r="M120" t="s">
        <v>223</v>
      </c>
      <c r="N120">
        <v>75</v>
      </c>
      <c r="O120" t="s">
        <v>157</v>
      </c>
      <c r="P120" t="s">
        <v>158</v>
      </c>
      <c r="Q120" t="s">
        <v>171</v>
      </c>
      <c r="R120" t="s">
        <v>354</v>
      </c>
      <c r="S120" t="s">
        <v>2</v>
      </c>
      <c r="T120" t="s">
        <v>2</v>
      </c>
      <c r="U120" t="s">
        <v>238</v>
      </c>
      <c r="V120" t="s">
        <v>160</v>
      </c>
      <c r="W120" t="s">
        <v>161</v>
      </c>
      <c r="X120" t="s">
        <v>162</v>
      </c>
      <c r="Y120" t="s">
        <v>2</v>
      </c>
      <c r="Z120">
        <v>2011</v>
      </c>
      <c r="AA120" t="s">
        <v>164</v>
      </c>
      <c r="AB120" t="s">
        <v>2</v>
      </c>
      <c r="AC120" t="s">
        <v>2</v>
      </c>
      <c r="AD120" t="s">
        <v>2</v>
      </c>
      <c r="AE120" t="s">
        <v>2</v>
      </c>
      <c r="AF120" t="s">
        <v>2</v>
      </c>
      <c r="AG120" t="s">
        <v>213</v>
      </c>
      <c r="AH120" t="s">
        <v>166</v>
      </c>
    </row>
    <row r="121" spans="1:34">
      <c r="A121">
        <v>7415</v>
      </c>
      <c r="B121">
        <v>176387</v>
      </c>
      <c r="C121" t="s">
        <v>149</v>
      </c>
      <c r="D121" t="str">
        <f t="shared" ca="1" si="3"/>
        <v>QVFUJCNLML</v>
      </c>
      <c r="E121" t="str">
        <f t="shared" ca="1" si="4"/>
        <v>Zxmpypizjtxux</v>
      </c>
      <c r="F121" t="s">
        <v>150</v>
      </c>
      <c r="G121" t="s">
        <v>151</v>
      </c>
      <c r="H121" s="149" t="str">
        <f t="shared" ca="1" si="5"/>
        <v>18/1/1997</v>
      </c>
      <c r="I121" t="s">
        <v>152</v>
      </c>
      <c r="J121" t="s">
        <v>153</v>
      </c>
      <c r="K121" t="s">
        <v>352</v>
      </c>
      <c r="L121" t="s">
        <v>353</v>
      </c>
      <c r="M121" t="s">
        <v>223</v>
      </c>
      <c r="N121">
        <v>75</v>
      </c>
      <c r="O121" t="s">
        <v>157</v>
      </c>
      <c r="P121" t="s">
        <v>158</v>
      </c>
      <c r="Q121" t="s">
        <v>171</v>
      </c>
      <c r="R121" t="s">
        <v>359</v>
      </c>
      <c r="S121" t="s">
        <v>2</v>
      </c>
      <c r="T121" t="s">
        <v>2</v>
      </c>
      <c r="U121" t="s">
        <v>238</v>
      </c>
      <c r="V121" t="s">
        <v>160</v>
      </c>
      <c r="W121" t="s">
        <v>161</v>
      </c>
      <c r="X121" t="s">
        <v>162</v>
      </c>
      <c r="Y121" t="s">
        <v>2</v>
      </c>
      <c r="Z121">
        <v>2011</v>
      </c>
      <c r="AA121" t="s">
        <v>164</v>
      </c>
      <c r="AB121" t="s">
        <v>2</v>
      </c>
      <c r="AC121" t="s">
        <v>2</v>
      </c>
      <c r="AD121" t="s">
        <v>2</v>
      </c>
      <c r="AE121" t="s">
        <v>2</v>
      </c>
      <c r="AF121" t="s">
        <v>2</v>
      </c>
      <c r="AG121" t="s">
        <v>174</v>
      </c>
      <c r="AH121" t="s">
        <v>190</v>
      </c>
    </row>
    <row r="122" spans="1:34">
      <c r="A122">
        <v>7415</v>
      </c>
      <c r="B122">
        <v>176395</v>
      </c>
      <c r="C122" t="s">
        <v>149</v>
      </c>
      <c r="D122" t="str">
        <f t="shared" ca="1" si="3"/>
        <v>EZEDRFVZCS</v>
      </c>
      <c r="E122" t="str">
        <f t="shared" ca="1" si="4"/>
        <v>Tytrnvxklfrbo</v>
      </c>
      <c r="F122" t="s">
        <v>150</v>
      </c>
      <c r="G122" t="s">
        <v>167</v>
      </c>
      <c r="H122" s="149" t="str">
        <f t="shared" ca="1" si="5"/>
        <v>15/1/1994</v>
      </c>
      <c r="I122" t="s">
        <v>152</v>
      </c>
      <c r="J122" t="s">
        <v>153</v>
      </c>
      <c r="K122" t="s">
        <v>352</v>
      </c>
      <c r="L122" t="s">
        <v>353</v>
      </c>
      <c r="M122" t="s">
        <v>223</v>
      </c>
      <c r="N122">
        <v>75</v>
      </c>
      <c r="O122" t="s">
        <v>157</v>
      </c>
      <c r="P122" t="s">
        <v>158</v>
      </c>
      <c r="Q122" t="s">
        <v>171</v>
      </c>
      <c r="R122" t="s">
        <v>354</v>
      </c>
      <c r="S122" t="s">
        <v>2</v>
      </c>
      <c r="T122" t="s">
        <v>2</v>
      </c>
      <c r="U122" t="s">
        <v>238</v>
      </c>
      <c r="V122" t="s">
        <v>160</v>
      </c>
      <c r="W122" t="s">
        <v>161</v>
      </c>
      <c r="X122" t="s">
        <v>162</v>
      </c>
      <c r="Y122" t="s">
        <v>2</v>
      </c>
      <c r="Z122">
        <v>2010</v>
      </c>
      <c r="AA122" t="s">
        <v>164</v>
      </c>
      <c r="AB122" t="s">
        <v>2</v>
      </c>
      <c r="AC122" t="s">
        <v>2</v>
      </c>
      <c r="AD122" t="s">
        <v>2</v>
      </c>
      <c r="AE122" t="s">
        <v>2</v>
      </c>
      <c r="AF122" t="s">
        <v>2</v>
      </c>
      <c r="AG122" t="s">
        <v>213</v>
      </c>
      <c r="AH122" t="s">
        <v>175</v>
      </c>
    </row>
    <row r="123" spans="1:34">
      <c r="A123">
        <v>7415</v>
      </c>
      <c r="B123">
        <v>176482</v>
      </c>
      <c r="C123" t="s">
        <v>149</v>
      </c>
      <c r="D123" t="str">
        <f t="shared" ca="1" si="3"/>
        <v>FXJSCXJNCF</v>
      </c>
      <c r="E123" t="str">
        <f t="shared" ca="1" si="4"/>
        <v>Xdhdpnngmxwyu</v>
      </c>
      <c r="F123" t="s">
        <v>150</v>
      </c>
      <c r="G123" t="s">
        <v>167</v>
      </c>
      <c r="H123" s="149" t="str">
        <f t="shared" ca="1" si="5"/>
        <v>20/5/1994</v>
      </c>
      <c r="I123" t="s">
        <v>152</v>
      </c>
      <c r="J123" t="s">
        <v>153</v>
      </c>
      <c r="K123" t="s">
        <v>360</v>
      </c>
      <c r="L123" t="s">
        <v>361</v>
      </c>
      <c r="M123" t="s">
        <v>274</v>
      </c>
      <c r="N123">
        <v>77</v>
      </c>
      <c r="O123" t="s">
        <v>157</v>
      </c>
      <c r="P123" t="s">
        <v>158</v>
      </c>
      <c r="Q123" t="s">
        <v>194</v>
      </c>
      <c r="R123" t="s">
        <v>344</v>
      </c>
      <c r="S123" t="s">
        <v>2</v>
      </c>
      <c r="T123" t="s">
        <v>199</v>
      </c>
      <c r="U123" t="s">
        <v>201</v>
      </c>
      <c r="V123" t="s">
        <v>160</v>
      </c>
      <c r="W123" t="s">
        <v>182</v>
      </c>
      <c r="X123" t="s">
        <v>2</v>
      </c>
      <c r="Y123" t="s">
        <v>2</v>
      </c>
      <c r="Z123">
        <v>2011</v>
      </c>
      <c r="AA123" t="s">
        <v>164</v>
      </c>
      <c r="AB123" t="s">
        <v>2</v>
      </c>
      <c r="AC123" t="s">
        <v>2</v>
      </c>
      <c r="AD123" t="s">
        <v>2</v>
      </c>
      <c r="AE123" t="s">
        <v>2</v>
      </c>
      <c r="AF123" t="s">
        <v>2</v>
      </c>
      <c r="AG123" t="s">
        <v>165</v>
      </c>
      <c r="AH123" t="s">
        <v>175</v>
      </c>
    </row>
    <row r="124" spans="1:34">
      <c r="A124">
        <v>7415</v>
      </c>
      <c r="B124">
        <v>176701</v>
      </c>
      <c r="C124" t="s">
        <v>149</v>
      </c>
      <c r="D124" t="str">
        <f t="shared" ca="1" si="3"/>
        <v>GYZHQSMNYT</v>
      </c>
      <c r="E124" t="str">
        <f t="shared" ca="1" si="4"/>
        <v>Grqjombeoqdbr</v>
      </c>
      <c r="F124" t="s">
        <v>150</v>
      </c>
      <c r="G124" t="s">
        <v>167</v>
      </c>
      <c r="H124" s="149" t="str">
        <f t="shared" ca="1" si="5"/>
        <v>22/11/1997</v>
      </c>
      <c r="I124" t="s">
        <v>152</v>
      </c>
      <c r="J124" t="s">
        <v>153</v>
      </c>
      <c r="K124" t="s">
        <v>360</v>
      </c>
      <c r="L124" t="s">
        <v>361</v>
      </c>
      <c r="M124" t="s">
        <v>274</v>
      </c>
      <c r="N124">
        <v>77</v>
      </c>
      <c r="O124" t="s">
        <v>157</v>
      </c>
      <c r="P124" t="s">
        <v>158</v>
      </c>
      <c r="Q124" t="s">
        <v>194</v>
      </c>
      <c r="R124" t="s">
        <v>248</v>
      </c>
      <c r="S124" t="s">
        <v>2</v>
      </c>
      <c r="T124" t="s">
        <v>199</v>
      </c>
      <c r="U124" t="s">
        <v>200</v>
      </c>
      <c r="V124" t="s">
        <v>160</v>
      </c>
      <c r="W124" t="s">
        <v>161</v>
      </c>
      <c r="X124" t="s">
        <v>249</v>
      </c>
      <c r="Y124" t="s">
        <v>200</v>
      </c>
      <c r="Z124">
        <v>2011</v>
      </c>
      <c r="AA124" t="s">
        <v>164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174</v>
      </c>
      <c r="AH124" t="s">
        <v>166</v>
      </c>
    </row>
    <row r="125" spans="1:34">
      <c r="A125">
        <v>7415</v>
      </c>
      <c r="B125">
        <v>178057</v>
      </c>
      <c r="C125" t="s">
        <v>149</v>
      </c>
      <c r="D125" t="str">
        <f t="shared" ca="1" si="3"/>
        <v>MGTOKLWJAX</v>
      </c>
      <c r="E125" t="str">
        <f t="shared" ca="1" si="4"/>
        <v>Ntlyteteahpum</v>
      </c>
      <c r="F125" t="s">
        <v>150</v>
      </c>
      <c r="G125" t="s">
        <v>167</v>
      </c>
      <c r="H125" s="149" t="str">
        <f t="shared" ca="1" si="5"/>
        <v>10/10/1994</v>
      </c>
      <c r="I125" t="s">
        <v>152</v>
      </c>
      <c r="J125" t="s">
        <v>153</v>
      </c>
      <c r="K125" t="s">
        <v>362</v>
      </c>
      <c r="L125" t="s">
        <v>363</v>
      </c>
      <c r="M125" t="s">
        <v>364</v>
      </c>
      <c r="N125">
        <v>93</v>
      </c>
      <c r="O125" t="s">
        <v>157</v>
      </c>
      <c r="P125" t="s">
        <v>158</v>
      </c>
      <c r="Q125" t="s">
        <v>171</v>
      </c>
      <c r="R125" t="s">
        <v>172</v>
      </c>
      <c r="S125" t="s">
        <v>2</v>
      </c>
      <c r="T125" t="s">
        <v>2</v>
      </c>
      <c r="U125" t="s">
        <v>251</v>
      </c>
      <c r="V125" t="s">
        <v>160</v>
      </c>
      <c r="W125" t="s">
        <v>2</v>
      </c>
      <c r="X125" t="s">
        <v>2</v>
      </c>
      <c r="Y125" t="s">
        <v>2</v>
      </c>
      <c r="Z125">
        <v>2011</v>
      </c>
      <c r="AA125" t="s">
        <v>164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  <c r="AG125" t="s">
        <v>165</v>
      </c>
      <c r="AH125" t="s">
        <v>166</v>
      </c>
    </row>
    <row r="126" spans="1:34">
      <c r="A126">
        <v>7415</v>
      </c>
      <c r="B126">
        <v>178067</v>
      </c>
      <c r="C126" t="s">
        <v>183</v>
      </c>
      <c r="D126" t="str">
        <f t="shared" ca="1" si="3"/>
        <v>GANJFNNYEK</v>
      </c>
      <c r="E126" t="str">
        <f t="shared" ca="1" si="4"/>
        <v>Unucrxeimmdwl</v>
      </c>
      <c r="F126" t="s">
        <v>150</v>
      </c>
      <c r="G126" t="s">
        <v>167</v>
      </c>
      <c r="H126" s="149" t="str">
        <f t="shared" ca="1" si="5"/>
        <v>26/6/1997</v>
      </c>
      <c r="I126" t="s">
        <v>152</v>
      </c>
      <c r="J126" t="s">
        <v>153</v>
      </c>
      <c r="K126" t="s">
        <v>362</v>
      </c>
      <c r="L126" t="s">
        <v>363</v>
      </c>
      <c r="M126" t="s">
        <v>364</v>
      </c>
      <c r="N126">
        <v>93</v>
      </c>
      <c r="O126" t="s">
        <v>157</v>
      </c>
      <c r="P126" t="s">
        <v>158</v>
      </c>
      <c r="Q126" t="s">
        <v>187</v>
      </c>
      <c r="R126" t="s">
        <v>365</v>
      </c>
      <c r="S126" t="s">
        <v>2</v>
      </c>
      <c r="T126" t="s">
        <v>2</v>
      </c>
      <c r="U126" t="s">
        <v>206</v>
      </c>
      <c r="V126" t="s">
        <v>160</v>
      </c>
      <c r="W126" t="s">
        <v>2</v>
      </c>
      <c r="X126" t="s">
        <v>2</v>
      </c>
      <c r="Y126" t="s">
        <v>2</v>
      </c>
      <c r="Z126">
        <v>2010</v>
      </c>
      <c r="AA126" t="s">
        <v>164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165</v>
      </c>
      <c r="AH126" t="s">
        <v>232</v>
      </c>
    </row>
    <row r="127" spans="1:34">
      <c r="A127">
        <v>7415</v>
      </c>
      <c r="B127">
        <v>178154</v>
      </c>
      <c r="C127" t="s">
        <v>149</v>
      </c>
      <c r="D127" t="str">
        <f t="shared" ca="1" si="3"/>
        <v>ZZCUNWKLBH</v>
      </c>
      <c r="E127" t="str">
        <f t="shared" ca="1" si="4"/>
        <v>Wknbpugqsvzcy</v>
      </c>
      <c r="F127" t="s">
        <v>150</v>
      </c>
      <c r="G127" t="s">
        <v>167</v>
      </c>
      <c r="H127" s="149" t="str">
        <f t="shared" ca="1" si="5"/>
        <v>4/9/1994</v>
      </c>
      <c r="I127" t="s">
        <v>152</v>
      </c>
      <c r="J127" t="s">
        <v>153</v>
      </c>
      <c r="K127" t="s">
        <v>362</v>
      </c>
      <c r="L127" t="s">
        <v>363</v>
      </c>
      <c r="M127" t="s">
        <v>364</v>
      </c>
      <c r="N127">
        <v>93</v>
      </c>
      <c r="O127" t="s">
        <v>157</v>
      </c>
      <c r="P127" t="s">
        <v>158</v>
      </c>
      <c r="Q127" t="s">
        <v>187</v>
      </c>
      <c r="R127" t="s">
        <v>366</v>
      </c>
      <c r="S127" t="s">
        <v>2</v>
      </c>
      <c r="T127" t="s">
        <v>2</v>
      </c>
      <c r="U127" t="s">
        <v>206</v>
      </c>
      <c r="V127" t="s">
        <v>160</v>
      </c>
      <c r="W127" t="s">
        <v>2</v>
      </c>
      <c r="X127" t="s">
        <v>2</v>
      </c>
      <c r="Y127" t="s">
        <v>2</v>
      </c>
      <c r="Z127">
        <v>2011</v>
      </c>
      <c r="AA127" t="s">
        <v>164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  <c r="AG127" t="s">
        <v>165</v>
      </c>
      <c r="AH127" t="s">
        <v>232</v>
      </c>
    </row>
    <row r="128" spans="1:34">
      <c r="A128">
        <v>7415</v>
      </c>
      <c r="B128">
        <v>178166</v>
      </c>
      <c r="C128" t="s">
        <v>149</v>
      </c>
      <c r="D128" t="str">
        <f t="shared" ca="1" si="3"/>
        <v>MUSXMXYTHN</v>
      </c>
      <c r="E128" t="str">
        <f t="shared" ca="1" si="4"/>
        <v>Dnhaggfnkvypu</v>
      </c>
      <c r="F128" t="s">
        <v>150</v>
      </c>
      <c r="G128" t="s">
        <v>167</v>
      </c>
      <c r="H128" s="149" t="str">
        <f t="shared" ca="1" si="5"/>
        <v>10/5/1994</v>
      </c>
      <c r="I128" t="s">
        <v>152</v>
      </c>
      <c r="J128" t="s">
        <v>153</v>
      </c>
      <c r="K128" t="s">
        <v>362</v>
      </c>
      <c r="L128" t="s">
        <v>363</v>
      </c>
      <c r="M128" t="s">
        <v>364</v>
      </c>
      <c r="N128">
        <v>93</v>
      </c>
      <c r="O128" t="s">
        <v>157</v>
      </c>
      <c r="P128" t="s">
        <v>158</v>
      </c>
      <c r="Q128" t="s">
        <v>187</v>
      </c>
      <c r="R128" t="s">
        <v>365</v>
      </c>
      <c r="S128" t="s">
        <v>2</v>
      </c>
      <c r="T128" t="s">
        <v>2</v>
      </c>
      <c r="U128" t="s">
        <v>206</v>
      </c>
      <c r="V128" t="s">
        <v>160</v>
      </c>
      <c r="W128" t="s">
        <v>2</v>
      </c>
      <c r="X128" t="s">
        <v>2</v>
      </c>
      <c r="Y128" t="s">
        <v>2</v>
      </c>
      <c r="Z128">
        <v>2011</v>
      </c>
      <c r="AA128" t="s">
        <v>164</v>
      </c>
      <c r="AB128" t="s">
        <v>2</v>
      </c>
      <c r="AC128" t="s">
        <v>2</v>
      </c>
      <c r="AD128" t="s">
        <v>2</v>
      </c>
      <c r="AE128" t="s">
        <v>2</v>
      </c>
      <c r="AF128" t="s">
        <v>2</v>
      </c>
      <c r="AG128" t="s">
        <v>165</v>
      </c>
      <c r="AH128" t="s">
        <v>166</v>
      </c>
    </row>
    <row r="129" spans="1:34">
      <c r="A129">
        <v>7415</v>
      </c>
      <c r="B129">
        <v>178176</v>
      </c>
      <c r="C129" t="s">
        <v>149</v>
      </c>
      <c r="D129" t="str">
        <f t="shared" ca="1" si="3"/>
        <v>PUJENDDDJP</v>
      </c>
      <c r="E129" t="str">
        <f t="shared" ca="1" si="4"/>
        <v>Vlaxdffnmyeby</v>
      </c>
      <c r="F129" t="s">
        <v>150</v>
      </c>
      <c r="G129" t="s">
        <v>167</v>
      </c>
      <c r="H129" s="149" t="str">
        <f t="shared" ca="1" si="5"/>
        <v>18/4/1997</v>
      </c>
      <c r="I129" t="s">
        <v>152</v>
      </c>
      <c r="J129" t="s">
        <v>153</v>
      </c>
      <c r="K129" t="s">
        <v>362</v>
      </c>
      <c r="L129" t="s">
        <v>363</v>
      </c>
      <c r="M129" t="s">
        <v>364</v>
      </c>
      <c r="N129">
        <v>93</v>
      </c>
      <c r="O129" t="s">
        <v>157</v>
      </c>
      <c r="P129" t="s">
        <v>158</v>
      </c>
      <c r="Q129" t="s">
        <v>187</v>
      </c>
      <c r="R129" t="s">
        <v>366</v>
      </c>
      <c r="S129" t="s">
        <v>2</v>
      </c>
      <c r="T129" t="s">
        <v>2</v>
      </c>
      <c r="U129" t="s">
        <v>206</v>
      </c>
      <c r="V129" t="s">
        <v>160</v>
      </c>
      <c r="W129" t="s">
        <v>2</v>
      </c>
      <c r="X129" t="s">
        <v>2</v>
      </c>
      <c r="Y129" t="s">
        <v>2</v>
      </c>
      <c r="Z129">
        <v>2011</v>
      </c>
      <c r="AA129" t="s">
        <v>164</v>
      </c>
      <c r="AB129" t="s">
        <v>2</v>
      </c>
      <c r="AC129" t="s">
        <v>2</v>
      </c>
      <c r="AD129" t="s">
        <v>2</v>
      </c>
      <c r="AE129" t="s">
        <v>2</v>
      </c>
      <c r="AF129" t="s">
        <v>2</v>
      </c>
      <c r="AG129" t="s">
        <v>165</v>
      </c>
      <c r="AH129" t="s">
        <v>232</v>
      </c>
    </row>
    <row r="130" spans="1:34">
      <c r="A130">
        <v>7415</v>
      </c>
      <c r="B130">
        <v>178197</v>
      </c>
      <c r="C130" t="s">
        <v>149</v>
      </c>
      <c r="D130" t="str">
        <f t="shared" ca="1" si="3"/>
        <v>LGIDHIXBHB</v>
      </c>
      <c r="E130" t="str">
        <f t="shared" ca="1" si="4"/>
        <v>Egbuxisujnabu</v>
      </c>
      <c r="F130" t="s">
        <v>150</v>
      </c>
      <c r="G130" t="s">
        <v>167</v>
      </c>
      <c r="H130" s="149" t="str">
        <f t="shared" ca="1" si="5"/>
        <v>5/4/1995</v>
      </c>
      <c r="I130" t="s">
        <v>152</v>
      </c>
      <c r="J130" t="s">
        <v>153</v>
      </c>
      <c r="K130" t="s">
        <v>362</v>
      </c>
      <c r="L130" t="s">
        <v>363</v>
      </c>
      <c r="M130" t="s">
        <v>364</v>
      </c>
      <c r="N130">
        <v>93</v>
      </c>
      <c r="O130" t="s">
        <v>157</v>
      </c>
      <c r="P130" t="s">
        <v>158</v>
      </c>
      <c r="Q130" t="s">
        <v>187</v>
      </c>
      <c r="R130" t="s">
        <v>365</v>
      </c>
      <c r="S130" t="s">
        <v>2</v>
      </c>
      <c r="T130" t="s">
        <v>2</v>
      </c>
      <c r="U130" t="s">
        <v>206</v>
      </c>
      <c r="V130" t="s">
        <v>160</v>
      </c>
      <c r="W130" t="s">
        <v>2</v>
      </c>
      <c r="X130" t="s">
        <v>2</v>
      </c>
      <c r="Y130" t="s">
        <v>2</v>
      </c>
      <c r="Z130">
        <v>2011</v>
      </c>
      <c r="AA130" t="s">
        <v>164</v>
      </c>
      <c r="AB130" t="s">
        <v>2</v>
      </c>
      <c r="AC130" t="s">
        <v>2</v>
      </c>
      <c r="AD130" t="s">
        <v>2</v>
      </c>
      <c r="AE130" t="s">
        <v>2</v>
      </c>
      <c r="AF130" t="s">
        <v>2</v>
      </c>
      <c r="AG130" t="s">
        <v>165</v>
      </c>
      <c r="AH130" t="s">
        <v>166</v>
      </c>
    </row>
    <row r="131" spans="1:34">
      <c r="A131">
        <v>7415</v>
      </c>
      <c r="B131">
        <v>178201</v>
      </c>
      <c r="C131" t="s">
        <v>149</v>
      </c>
      <c r="D131" t="str">
        <f t="shared" ref="D131:D194" ca="1" si="6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DZMEEEQFJF</v>
      </c>
      <c r="E131" t="str">
        <f t="shared" ref="E131:E194" ca="1" si="7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Wsehshmwtbufi</v>
      </c>
      <c r="F131" t="s">
        <v>150</v>
      </c>
      <c r="G131" t="s">
        <v>167</v>
      </c>
      <c r="H131" s="149" t="str">
        <f t="shared" ref="H131:H194" ca="1" si="8">""&amp;RANDBETWEEN(1,28)&amp;"/"&amp;RANDBETWEEN(1,12)&amp;"/"&amp;RANDBETWEEN(1994,1997)</f>
        <v>10/2/1995</v>
      </c>
      <c r="I131" t="s">
        <v>152</v>
      </c>
      <c r="J131" t="s">
        <v>153</v>
      </c>
      <c r="K131" t="s">
        <v>362</v>
      </c>
      <c r="L131" t="s">
        <v>363</v>
      </c>
      <c r="M131" t="s">
        <v>364</v>
      </c>
      <c r="N131">
        <v>93</v>
      </c>
      <c r="O131" t="s">
        <v>157</v>
      </c>
      <c r="P131" t="s">
        <v>158</v>
      </c>
      <c r="Q131" t="s">
        <v>187</v>
      </c>
      <c r="R131" t="s">
        <v>365</v>
      </c>
      <c r="S131" t="s">
        <v>2</v>
      </c>
      <c r="T131" t="s">
        <v>2</v>
      </c>
      <c r="U131" t="s">
        <v>206</v>
      </c>
      <c r="V131" t="s">
        <v>160</v>
      </c>
      <c r="W131" t="s">
        <v>2</v>
      </c>
      <c r="X131" t="s">
        <v>2</v>
      </c>
      <c r="Y131" t="s">
        <v>2</v>
      </c>
      <c r="Z131">
        <v>2011</v>
      </c>
      <c r="AA131" t="s">
        <v>164</v>
      </c>
      <c r="AB131" t="s">
        <v>2</v>
      </c>
      <c r="AC131" t="s">
        <v>2</v>
      </c>
      <c r="AD131" t="s">
        <v>2</v>
      </c>
      <c r="AE131" t="s">
        <v>2</v>
      </c>
      <c r="AF131" t="s">
        <v>2</v>
      </c>
      <c r="AG131" t="s">
        <v>165</v>
      </c>
      <c r="AH131" t="s">
        <v>232</v>
      </c>
    </row>
    <row r="132" spans="1:34">
      <c r="A132">
        <v>7415</v>
      </c>
      <c r="B132">
        <v>178666</v>
      </c>
      <c r="C132" t="s">
        <v>183</v>
      </c>
      <c r="D132" t="str">
        <f t="shared" ca="1" si="6"/>
        <v>CTCLCEZYBH</v>
      </c>
      <c r="E132" t="str">
        <f t="shared" ca="1" si="7"/>
        <v>Oppexjcegxuue</v>
      </c>
      <c r="F132" t="s">
        <v>150</v>
      </c>
      <c r="G132" t="s">
        <v>167</v>
      </c>
      <c r="H132" s="149" t="str">
        <f t="shared" ca="1" si="8"/>
        <v>14/10/1994</v>
      </c>
      <c r="I132" t="s">
        <v>152</v>
      </c>
      <c r="J132" t="s">
        <v>153</v>
      </c>
      <c r="K132" t="s">
        <v>367</v>
      </c>
      <c r="L132" t="s">
        <v>368</v>
      </c>
      <c r="M132" t="s">
        <v>369</v>
      </c>
      <c r="N132">
        <v>93</v>
      </c>
      <c r="O132" t="s">
        <v>157</v>
      </c>
      <c r="P132" t="s">
        <v>158</v>
      </c>
      <c r="Q132" t="s">
        <v>187</v>
      </c>
      <c r="R132" t="s">
        <v>370</v>
      </c>
      <c r="S132" t="s">
        <v>2</v>
      </c>
      <c r="T132" t="s">
        <v>2</v>
      </c>
      <c r="U132" t="s">
        <v>371</v>
      </c>
      <c r="V132" t="s">
        <v>160</v>
      </c>
      <c r="W132" t="s">
        <v>2</v>
      </c>
      <c r="X132" t="s">
        <v>2</v>
      </c>
      <c r="Y132" t="s">
        <v>2</v>
      </c>
      <c r="Z132">
        <v>2011</v>
      </c>
      <c r="AA132" t="s">
        <v>164</v>
      </c>
      <c r="AB132" t="s">
        <v>2</v>
      </c>
      <c r="AC132" t="s">
        <v>2</v>
      </c>
      <c r="AD132" t="s">
        <v>2</v>
      </c>
      <c r="AE132" t="s">
        <v>2</v>
      </c>
      <c r="AF132" t="s">
        <v>2</v>
      </c>
      <c r="AG132" t="s">
        <v>165</v>
      </c>
      <c r="AH132" t="s">
        <v>175</v>
      </c>
    </row>
    <row r="133" spans="1:34">
      <c r="A133">
        <v>7415</v>
      </c>
      <c r="B133">
        <v>178707</v>
      </c>
      <c r="C133" t="s">
        <v>149</v>
      </c>
      <c r="D133" t="str">
        <f t="shared" ca="1" si="6"/>
        <v>PIBGPDMBOG</v>
      </c>
      <c r="E133" t="str">
        <f t="shared" ca="1" si="7"/>
        <v>Cytrmvsnwfsnn</v>
      </c>
      <c r="F133" t="s">
        <v>150</v>
      </c>
      <c r="G133" t="s">
        <v>167</v>
      </c>
      <c r="H133" s="149" t="str">
        <f t="shared" ca="1" si="8"/>
        <v>10/12/1996</v>
      </c>
      <c r="I133" t="s">
        <v>152</v>
      </c>
      <c r="J133" t="s">
        <v>153</v>
      </c>
      <c r="K133" t="s">
        <v>367</v>
      </c>
      <c r="L133" t="s">
        <v>368</v>
      </c>
      <c r="M133" t="s">
        <v>369</v>
      </c>
      <c r="N133">
        <v>93</v>
      </c>
      <c r="O133" t="s">
        <v>157</v>
      </c>
      <c r="P133" t="s">
        <v>158</v>
      </c>
      <c r="Q133" t="s">
        <v>187</v>
      </c>
      <c r="R133" t="s">
        <v>372</v>
      </c>
      <c r="S133" t="s">
        <v>2</v>
      </c>
      <c r="T133" t="s">
        <v>2</v>
      </c>
      <c r="U133" t="s">
        <v>230</v>
      </c>
      <c r="V133" t="s">
        <v>160</v>
      </c>
      <c r="W133" t="s">
        <v>2</v>
      </c>
      <c r="X133" t="s">
        <v>2</v>
      </c>
      <c r="Y133" t="s">
        <v>2</v>
      </c>
      <c r="Z133">
        <v>2011</v>
      </c>
      <c r="AA133" t="s">
        <v>164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165</v>
      </c>
      <c r="AH133" t="s">
        <v>190</v>
      </c>
    </row>
    <row r="134" spans="1:34">
      <c r="A134">
        <v>7415</v>
      </c>
      <c r="B134">
        <v>178746</v>
      </c>
      <c r="C134" t="s">
        <v>183</v>
      </c>
      <c r="D134" t="str">
        <f t="shared" ca="1" si="6"/>
        <v>WVHWFNHWUO</v>
      </c>
      <c r="E134" t="str">
        <f t="shared" ca="1" si="7"/>
        <v>Wszodiqokmeeb</v>
      </c>
      <c r="F134" t="s">
        <v>150</v>
      </c>
      <c r="G134" t="s">
        <v>167</v>
      </c>
      <c r="H134" s="149" t="str">
        <f t="shared" ca="1" si="8"/>
        <v>7/10/1996</v>
      </c>
      <c r="I134" t="s">
        <v>152</v>
      </c>
      <c r="J134" t="s">
        <v>153</v>
      </c>
      <c r="K134" t="s">
        <v>367</v>
      </c>
      <c r="L134" t="s">
        <v>368</v>
      </c>
      <c r="M134" t="s">
        <v>369</v>
      </c>
      <c r="N134">
        <v>93</v>
      </c>
      <c r="O134" t="s">
        <v>157</v>
      </c>
      <c r="P134" t="s">
        <v>158</v>
      </c>
      <c r="Q134" t="s">
        <v>187</v>
      </c>
      <c r="R134" t="s">
        <v>372</v>
      </c>
      <c r="S134" t="s">
        <v>2</v>
      </c>
      <c r="T134" t="s">
        <v>2</v>
      </c>
      <c r="U134" t="s">
        <v>230</v>
      </c>
      <c r="V134" t="s">
        <v>160</v>
      </c>
      <c r="W134" t="s">
        <v>2</v>
      </c>
      <c r="X134" t="s">
        <v>2</v>
      </c>
      <c r="Y134" t="s">
        <v>2</v>
      </c>
      <c r="Z134">
        <v>2011</v>
      </c>
      <c r="AA134" t="s">
        <v>164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165</v>
      </c>
      <c r="AH134" t="s">
        <v>232</v>
      </c>
    </row>
    <row r="135" spans="1:34">
      <c r="A135">
        <v>7415</v>
      </c>
      <c r="B135">
        <v>180559</v>
      </c>
      <c r="C135" t="s">
        <v>149</v>
      </c>
      <c r="D135" t="str">
        <f t="shared" ca="1" si="6"/>
        <v>VPMAIMAUQV</v>
      </c>
      <c r="E135" t="str">
        <f t="shared" ca="1" si="7"/>
        <v>Ciddtopzcvdib</v>
      </c>
      <c r="F135" t="s">
        <v>150</v>
      </c>
      <c r="G135" t="s">
        <v>151</v>
      </c>
      <c r="H135" s="149" t="str">
        <f t="shared" ca="1" si="8"/>
        <v>21/5/1996</v>
      </c>
      <c r="I135" t="s">
        <v>152</v>
      </c>
      <c r="J135" t="s">
        <v>153</v>
      </c>
      <c r="K135" t="s">
        <v>373</v>
      </c>
      <c r="L135" t="s">
        <v>374</v>
      </c>
      <c r="M135" t="s">
        <v>375</v>
      </c>
      <c r="N135">
        <v>86</v>
      </c>
      <c r="O135" t="s">
        <v>157</v>
      </c>
      <c r="P135" t="s">
        <v>158</v>
      </c>
      <c r="Q135" t="s">
        <v>246</v>
      </c>
      <c r="R135" t="s">
        <v>297</v>
      </c>
      <c r="S135" t="s">
        <v>2</v>
      </c>
      <c r="T135" t="s">
        <v>2</v>
      </c>
      <c r="U135" t="s">
        <v>224</v>
      </c>
      <c r="V135" t="s">
        <v>160</v>
      </c>
      <c r="W135" t="s">
        <v>161</v>
      </c>
      <c r="X135" t="s">
        <v>2</v>
      </c>
      <c r="Y135" t="s">
        <v>2</v>
      </c>
      <c r="Z135">
        <v>2011</v>
      </c>
      <c r="AA135" t="s">
        <v>164</v>
      </c>
      <c r="AB135" t="s">
        <v>2</v>
      </c>
      <c r="AC135" t="s">
        <v>2</v>
      </c>
      <c r="AD135" t="s">
        <v>2</v>
      </c>
      <c r="AE135" t="s">
        <v>2</v>
      </c>
      <c r="AF135" t="s">
        <v>2</v>
      </c>
      <c r="AG135" t="s">
        <v>165</v>
      </c>
      <c r="AH135" t="s">
        <v>166</v>
      </c>
    </row>
    <row r="136" spans="1:34">
      <c r="A136">
        <v>7415</v>
      </c>
      <c r="B136">
        <v>180941</v>
      </c>
      <c r="C136" t="s">
        <v>149</v>
      </c>
      <c r="D136" t="str">
        <f t="shared" ca="1" si="6"/>
        <v>FYEYBHVRRJ</v>
      </c>
      <c r="E136" t="str">
        <f t="shared" ca="1" si="7"/>
        <v>Gytsaoizkvdld</v>
      </c>
      <c r="F136" t="s">
        <v>150</v>
      </c>
      <c r="G136" t="s">
        <v>167</v>
      </c>
      <c r="H136" s="149" t="str">
        <f t="shared" ca="1" si="8"/>
        <v>14/3/1994</v>
      </c>
      <c r="I136" t="s">
        <v>152</v>
      </c>
      <c r="J136" t="s">
        <v>153</v>
      </c>
      <c r="K136" t="s">
        <v>376</v>
      </c>
      <c r="L136" t="s">
        <v>377</v>
      </c>
      <c r="M136" t="s">
        <v>378</v>
      </c>
      <c r="N136">
        <v>30</v>
      </c>
      <c r="O136" t="s">
        <v>157</v>
      </c>
      <c r="P136" t="s">
        <v>158</v>
      </c>
      <c r="Q136" t="s">
        <v>194</v>
      </c>
      <c r="R136" t="s">
        <v>379</v>
      </c>
      <c r="S136" t="s">
        <v>2</v>
      </c>
      <c r="T136" t="s">
        <v>199</v>
      </c>
      <c r="U136" t="s">
        <v>201</v>
      </c>
      <c r="V136" t="s">
        <v>160</v>
      </c>
      <c r="W136" t="s">
        <v>161</v>
      </c>
      <c r="X136" t="s">
        <v>249</v>
      </c>
      <c r="Y136" t="s">
        <v>2</v>
      </c>
      <c r="Z136">
        <v>2011</v>
      </c>
      <c r="AA136" t="s">
        <v>164</v>
      </c>
      <c r="AB136" t="s">
        <v>2</v>
      </c>
      <c r="AC136" t="s">
        <v>2</v>
      </c>
      <c r="AD136" t="s">
        <v>2</v>
      </c>
      <c r="AE136" t="s">
        <v>2</v>
      </c>
      <c r="AF136" t="s">
        <v>2</v>
      </c>
      <c r="AG136" t="s">
        <v>174</v>
      </c>
      <c r="AH136" t="s">
        <v>166</v>
      </c>
    </row>
    <row r="137" spans="1:34">
      <c r="A137">
        <v>7415</v>
      </c>
      <c r="B137">
        <v>181294</v>
      </c>
      <c r="C137" t="s">
        <v>149</v>
      </c>
      <c r="D137" t="str">
        <f t="shared" ca="1" si="6"/>
        <v>NSCCSASRVY</v>
      </c>
      <c r="E137" t="str">
        <f t="shared" ca="1" si="7"/>
        <v>Qkxihdgbjvzzi</v>
      </c>
      <c r="F137" t="s">
        <v>150</v>
      </c>
      <c r="G137" t="s">
        <v>167</v>
      </c>
      <c r="H137" s="149" t="str">
        <f t="shared" ca="1" si="8"/>
        <v>15/2/1995</v>
      </c>
      <c r="I137" t="s">
        <v>152</v>
      </c>
      <c r="J137" t="s">
        <v>153</v>
      </c>
      <c r="K137" t="s">
        <v>380</v>
      </c>
      <c r="L137" t="s">
        <v>381</v>
      </c>
      <c r="M137" t="s">
        <v>382</v>
      </c>
      <c r="N137">
        <v>93</v>
      </c>
      <c r="O137" t="s">
        <v>157</v>
      </c>
      <c r="P137" t="s">
        <v>158</v>
      </c>
      <c r="Q137" t="s">
        <v>179</v>
      </c>
      <c r="R137" t="s">
        <v>383</v>
      </c>
      <c r="S137" t="s">
        <v>2</v>
      </c>
      <c r="T137" t="s">
        <v>2</v>
      </c>
      <c r="U137" t="s">
        <v>294</v>
      </c>
      <c r="V137" t="s">
        <v>160</v>
      </c>
      <c r="W137" t="s">
        <v>161</v>
      </c>
      <c r="X137" t="s">
        <v>2</v>
      </c>
      <c r="Y137" t="s">
        <v>2</v>
      </c>
      <c r="Z137">
        <v>2009</v>
      </c>
      <c r="AA137" t="s">
        <v>164</v>
      </c>
      <c r="AB137" t="s">
        <v>2</v>
      </c>
      <c r="AC137" t="s">
        <v>2</v>
      </c>
      <c r="AD137" t="s">
        <v>2</v>
      </c>
      <c r="AE137" t="s">
        <v>2</v>
      </c>
      <c r="AF137" t="s">
        <v>2</v>
      </c>
      <c r="AG137" t="s">
        <v>165</v>
      </c>
      <c r="AH137" t="s">
        <v>166</v>
      </c>
    </row>
    <row r="138" spans="1:34">
      <c r="A138">
        <v>7415</v>
      </c>
      <c r="B138">
        <v>181296</v>
      </c>
      <c r="C138" t="s">
        <v>149</v>
      </c>
      <c r="D138" t="str">
        <f t="shared" ca="1" si="6"/>
        <v>PENKFVAPMN</v>
      </c>
      <c r="E138" t="str">
        <f t="shared" ca="1" si="7"/>
        <v>Uhokdpyqtbwkk</v>
      </c>
      <c r="F138" t="s">
        <v>150</v>
      </c>
      <c r="G138" t="s">
        <v>167</v>
      </c>
      <c r="H138" s="149" t="str">
        <f t="shared" ca="1" si="8"/>
        <v>19/3/1996</v>
      </c>
      <c r="I138" t="s">
        <v>152</v>
      </c>
      <c r="J138" t="s">
        <v>153</v>
      </c>
      <c r="K138" t="s">
        <v>380</v>
      </c>
      <c r="L138" t="s">
        <v>381</v>
      </c>
      <c r="M138" t="s">
        <v>382</v>
      </c>
      <c r="N138">
        <v>93</v>
      </c>
      <c r="O138" t="s">
        <v>157</v>
      </c>
      <c r="P138" t="s">
        <v>158</v>
      </c>
      <c r="Q138" t="s">
        <v>179</v>
      </c>
      <c r="R138" t="s">
        <v>384</v>
      </c>
      <c r="S138" t="s">
        <v>2</v>
      </c>
      <c r="T138" t="s">
        <v>2</v>
      </c>
      <c r="U138" t="s">
        <v>334</v>
      </c>
      <c r="V138" t="s">
        <v>160</v>
      </c>
      <c r="W138" t="s">
        <v>161</v>
      </c>
      <c r="X138" t="s">
        <v>2</v>
      </c>
      <c r="Y138" t="s">
        <v>2</v>
      </c>
      <c r="Z138">
        <v>2010</v>
      </c>
      <c r="AA138" t="s">
        <v>164</v>
      </c>
      <c r="AB138" t="s">
        <v>2</v>
      </c>
      <c r="AC138" t="s">
        <v>2</v>
      </c>
      <c r="AD138" t="s">
        <v>2</v>
      </c>
      <c r="AE138" t="s">
        <v>2</v>
      </c>
      <c r="AF138" t="s">
        <v>2</v>
      </c>
      <c r="AG138" t="s">
        <v>165</v>
      </c>
      <c r="AH138" t="s">
        <v>190</v>
      </c>
    </row>
    <row r="139" spans="1:34">
      <c r="A139">
        <v>7415</v>
      </c>
      <c r="B139">
        <v>181312</v>
      </c>
      <c r="C139" t="s">
        <v>149</v>
      </c>
      <c r="D139" t="str">
        <f t="shared" ca="1" si="6"/>
        <v>CMBHACACZW</v>
      </c>
      <c r="E139" t="str">
        <f t="shared" ca="1" si="7"/>
        <v>Zumedpfuziltq</v>
      </c>
      <c r="F139" t="s">
        <v>150</v>
      </c>
      <c r="G139" t="s">
        <v>167</v>
      </c>
      <c r="H139" s="149" t="str">
        <f t="shared" ca="1" si="8"/>
        <v>17/1/1996</v>
      </c>
      <c r="I139" t="s">
        <v>152</v>
      </c>
      <c r="J139" t="s">
        <v>153</v>
      </c>
      <c r="K139" t="s">
        <v>380</v>
      </c>
      <c r="L139" t="s">
        <v>381</v>
      </c>
      <c r="M139" t="s">
        <v>382</v>
      </c>
      <c r="N139">
        <v>93</v>
      </c>
      <c r="O139" t="s">
        <v>157</v>
      </c>
      <c r="P139" t="s">
        <v>158</v>
      </c>
      <c r="Q139" t="s">
        <v>194</v>
      </c>
      <c r="R139" t="s">
        <v>195</v>
      </c>
      <c r="S139" t="s">
        <v>2</v>
      </c>
      <c r="T139" t="s">
        <v>196</v>
      </c>
      <c r="U139" t="s">
        <v>200</v>
      </c>
      <c r="V139" t="s">
        <v>160</v>
      </c>
      <c r="W139" t="s">
        <v>161</v>
      </c>
      <c r="X139" t="s">
        <v>2</v>
      </c>
      <c r="Y139" t="s">
        <v>2</v>
      </c>
      <c r="Z139">
        <v>2009</v>
      </c>
      <c r="AA139" t="s">
        <v>164</v>
      </c>
      <c r="AB139" t="s">
        <v>2</v>
      </c>
      <c r="AC139" t="s">
        <v>2</v>
      </c>
      <c r="AD139" t="s">
        <v>2</v>
      </c>
      <c r="AE139" t="s">
        <v>2</v>
      </c>
      <c r="AF139" t="s">
        <v>2</v>
      </c>
      <c r="AG139" t="s">
        <v>213</v>
      </c>
      <c r="AH139" t="s">
        <v>175</v>
      </c>
    </row>
    <row r="140" spans="1:34">
      <c r="A140">
        <v>7415</v>
      </c>
      <c r="B140">
        <v>181313</v>
      </c>
      <c r="C140" t="s">
        <v>149</v>
      </c>
      <c r="D140" t="str">
        <f t="shared" ca="1" si="6"/>
        <v>XAKIVXUQVN</v>
      </c>
      <c r="E140" t="str">
        <f t="shared" ca="1" si="7"/>
        <v>Rgurdiqavxslc</v>
      </c>
      <c r="F140" t="s">
        <v>150</v>
      </c>
      <c r="G140" t="s">
        <v>151</v>
      </c>
      <c r="H140" s="149" t="str">
        <f t="shared" ca="1" si="8"/>
        <v>15/11/1996</v>
      </c>
      <c r="I140" t="s">
        <v>152</v>
      </c>
      <c r="J140" t="s">
        <v>153</v>
      </c>
      <c r="K140" t="s">
        <v>380</v>
      </c>
      <c r="L140" t="s">
        <v>381</v>
      </c>
      <c r="M140" t="s">
        <v>382</v>
      </c>
      <c r="N140">
        <v>93</v>
      </c>
      <c r="O140" t="s">
        <v>157</v>
      </c>
      <c r="P140" t="s">
        <v>158</v>
      </c>
      <c r="Q140" t="s">
        <v>179</v>
      </c>
      <c r="R140" t="s">
        <v>383</v>
      </c>
      <c r="S140" t="s">
        <v>2</v>
      </c>
      <c r="T140" t="s">
        <v>2</v>
      </c>
      <c r="U140" t="s">
        <v>334</v>
      </c>
      <c r="V140" t="s">
        <v>160</v>
      </c>
      <c r="W140" t="s">
        <v>161</v>
      </c>
      <c r="X140" t="s">
        <v>2</v>
      </c>
      <c r="Y140" t="s">
        <v>2</v>
      </c>
      <c r="Z140">
        <v>2009</v>
      </c>
      <c r="AA140" t="s">
        <v>164</v>
      </c>
      <c r="AB140" t="s">
        <v>2</v>
      </c>
      <c r="AC140" t="s">
        <v>2</v>
      </c>
      <c r="AD140" t="s">
        <v>2</v>
      </c>
      <c r="AE140" t="s">
        <v>2</v>
      </c>
      <c r="AF140" t="s">
        <v>2</v>
      </c>
      <c r="AG140" t="s">
        <v>165</v>
      </c>
      <c r="AH140" t="s">
        <v>166</v>
      </c>
    </row>
    <row r="141" spans="1:34">
      <c r="A141">
        <v>7415</v>
      </c>
      <c r="B141">
        <v>181359</v>
      </c>
      <c r="C141" t="s">
        <v>183</v>
      </c>
      <c r="D141" t="str">
        <f t="shared" ca="1" si="6"/>
        <v>CVMWDYCNOQ</v>
      </c>
      <c r="E141" t="str">
        <f t="shared" ca="1" si="7"/>
        <v>Jzxxsjizaosjj</v>
      </c>
      <c r="F141" t="s">
        <v>150</v>
      </c>
      <c r="G141" t="s">
        <v>167</v>
      </c>
      <c r="H141" s="149" t="str">
        <f t="shared" ca="1" si="8"/>
        <v>7/1/1996</v>
      </c>
      <c r="I141" t="s">
        <v>152</v>
      </c>
      <c r="J141" t="s">
        <v>153</v>
      </c>
      <c r="K141" t="s">
        <v>380</v>
      </c>
      <c r="L141" t="s">
        <v>381</v>
      </c>
      <c r="M141" t="s">
        <v>382</v>
      </c>
      <c r="N141">
        <v>93</v>
      </c>
      <c r="O141" t="s">
        <v>157</v>
      </c>
      <c r="P141" t="s">
        <v>158</v>
      </c>
      <c r="Q141" t="s">
        <v>194</v>
      </c>
      <c r="R141" t="s">
        <v>210</v>
      </c>
      <c r="S141" t="s">
        <v>2</v>
      </c>
      <c r="T141" t="s">
        <v>196</v>
      </c>
      <c r="U141" t="s">
        <v>224</v>
      </c>
      <c r="V141" t="s">
        <v>160</v>
      </c>
      <c r="W141" t="s">
        <v>161</v>
      </c>
      <c r="X141" t="s">
        <v>2</v>
      </c>
      <c r="Y141" t="s">
        <v>2</v>
      </c>
      <c r="Z141">
        <v>2010</v>
      </c>
      <c r="AA141" t="s">
        <v>164</v>
      </c>
      <c r="AB141" t="s">
        <v>2</v>
      </c>
      <c r="AC141" t="s">
        <v>2</v>
      </c>
      <c r="AD141" t="s">
        <v>2</v>
      </c>
      <c r="AE141" t="s">
        <v>2</v>
      </c>
      <c r="AF141" t="s">
        <v>2</v>
      </c>
      <c r="AG141" t="s">
        <v>213</v>
      </c>
      <c r="AH141" t="s">
        <v>190</v>
      </c>
    </row>
    <row r="142" spans="1:34">
      <c r="A142">
        <v>7415</v>
      </c>
      <c r="B142">
        <v>181382</v>
      </c>
      <c r="C142" t="s">
        <v>183</v>
      </c>
      <c r="D142" t="str">
        <f t="shared" ca="1" si="6"/>
        <v>KMFTREBJPU</v>
      </c>
      <c r="E142" t="str">
        <f t="shared" ca="1" si="7"/>
        <v>Vvmdyfwgzozal</v>
      </c>
      <c r="F142" t="s">
        <v>150</v>
      </c>
      <c r="G142" t="s">
        <v>167</v>
      </c>
      <c r="H142" s="149" t="str">
        <f t="shared" ca="1" si="8"/>
        <v>12/8/1996</v>
      </c>
      <c r="I142" t="s">
        <v>152</v>
      </c>
      <c r="J142" t="s">
        <v>153</v>
      </c>
      <c r="K142" t="s">
        <v>380</v>
      </c>
      <c r="L142" t="s">
        <v>381</v>
      </c>
      <c r="M142" t="s">
        <v>382</v>
      </c>
      <c r="N142">
        <v>93</v>
      </c>
      <c r="O142" t="s">
        <v>157</v>
      </c>
      <c r="P142" t="s">
        <v>158</v>
      </c>
      <c r="Q142" t="s">
        <v>179</v>
      </c>
      <c r="R142" t="s">
        <v>385</v>
      </c>
      <c r="S142" t="s">
        <v>2</v>
      </c>
      <c r="T142" t="s">
        <v>2</v>
      </c>
      <c r="U142" t="s">
        <v>294</v>
      </c>
      <c r="V142" t="s">
        <v>160</v>
      </c>
      <c r="W142" t="s">
        <v>161</v>
      </c>
      <c r="X142" t="s">
        <v>293</v>
      </c>
      <c r="Y142" t="s">
        <v>2</v>
      </c>
      <c r="Z142">
        <v>2011</v>
      </c>
      <c r="AA142" t="s">
        <v>164</v>
      </c>
      <c r="AB142" t="s">
        <v>2</v>
      </c>
      <c r="AC142" t="s">
        <v>2</v>
      </c>
      <c r="AD142" t="s">
        <v>2</v>
      </c>
      <c r="AE142" t="s">
        <v>2</v>
      </c>
      <c r="AF142" t="s">
        <v>2</v>
      </c>
      <c r="AG142" t="s">
        <v>174</v>
      </c>
      <c r="AH142" t="s">
        <v>175</v>
      </c>
    </row>
    <row r="143" spans="1:34">
      <c r="A143">
        <v>7415</v>
      </c>
      <c r="B143">
        <v>181388</v>
      </c>
      <c r="C143" t="s">
        <v>149</v>
      </c>
      <c r="D143" t="str">
        <f t="shared" ca="1" si="6"/>
        <v>RWLPOQMQHY</v>
      </c>
      <c r="E143" t="str">
        <f t="shared" ca="1" si="7"/>
        <v>Asgnmomojpcpq</v>
      </c>
      <c r="F143" t="s">
        <v>150</v>
      </c>
      <c r="G143" t="s">
        <v>167</v>
      </c>
      <c r="H143" s="149" t="str">
        <f t="shared" ca="1" si="8"/>
        <v>21/6/1994</v>
      </c>
      <c r="I143" t="s">
        <v>152</v>
      </c>
      <c r="J143" t="s">
        <v>153</v>
      </c>
      <c r="K143" t="s">
        <v>380</v>
      </c>
      <c r="L143" t="s">
        <v>381</v>
      </c>
      <c r="M143" t="s">
        <v>382</v>
      </c>
      <c r="N143">
        <v>93</v>
      </c>
      <c r="O143" t="s">
        <v>157</v>
      </c>
      <c r="P143" t="s">
        <v>158</v>
      </c>
      <c r="Q143" t="s">
        <v>179</v>
      </c>
      <c r="R143" t="s">
        <v>385</v>
      </c>
      <c r="S143" t="s">
        <v>2</v>
      </c>
      <c r="T143" t="s">
        <v>2</v>
      </c>
      <c r="U143" t="s">
        <v>294</v>
      </c>
      <c r="V143" t="s">
        <v>160</v>
      </c>
      <c r="W143" t="s">
        <v>161</v>
      </c>
      <c r="X143" t="s">
        <v>2</v>
      </c>
      <c r="Y143" t="s">
        <v>2</v>
      </c>
      <c r="Z143">
        <v>2011</v>
      </c>
      <c r="AA143" t="s">
        <v>164</v>
      </c>
      <c r="AB143" t="s">
        <v>2</v>
      </c>
      <c r="AC143" t="s">
        <v>2</v>
      </c>
      <c r="AD143" t="s">
        <v>2</v>
      </c>
      <c r="AE143" t="s">
        <v>2</v>
      </c>
      <c r="AF143" t="s">
        <v>2</v>
      </c>
      <c r="AG143" t="s">
        <v>174</v>
      </c>
      <c r="AH143" t="s">
        <v>190</v>
      </c>
    </row>
    <row r="144" spans="1:34">
      <c r="A144">
        <v>7415</v>
      </c>
      <c r="B144">
        <v>181400</v>
      </c>
      <c r="C144" t="s">
        <v>149</v>
      </c>
      <c r="D144" t="str">
        <f t="shared" ca="1" si="6"/>
        <v>RQLDWEDXBA</v>
      </c>
      <c r="E144" t="str">
        <f t="shared" ca="1" si="7"/>
        <v>Gcxqktelhuktm</v>
      </c>
      <c r="F144" t="s">
        <v>150</v>
      </c>
      <c r="G144" t="s">
        <v>167</v>
      </c>
      <c r="H144" s="149" t="str">
        <f t="shared" ca="1" si="8"/>
        <v>4/2/1996</v>
      </c>
      <c r="I144" t="s">
        <v>152</v>
      </c>
      <c r="J144" t="s">
        <v>153</v>
      </c>
      <c r="K144" t="s">
        <v>380</v>
      </c>
      <c r="L144" t="s">
        <v>381</v>
      </c>
      <c r="M144" t="s">
        <v>382</v>
      </c>
      <c r="N144">
        <v>93</v>
      </c>
      <c r="O144" t="s">
        <v>157</v>
      </c>
      <c r="P144" t="s">
        <v>158</v>
      </c>
      <c r="Q144" t="s">
        <v>246</v>
      </c>
      <c r="R144" t="s">
        <v>297</v>
      </c>
      <c r="S144" t="s">
        <v>2</v>
      </c>
      <c r="T144" t="s">
        <v>2</v>
      </c>
      <c r="U144" t="s">
        <v>224</v>
      </c>
      <c r="V144" t="s">
        <v>160</v>
      </c>
      <c r="W144" t="s">
        <v>182</v>
      </c>
      <c r="X144" t="s">
        <v>2</v>
      </c>
      <c r="Y144" t="s">
        <v>2</v>
      </c>
      <c r="Z144">
        <v>2010</v>
      </c>
      <c r="AA144" t="s">
        <v>164</v>
      </c>
      <c r="AB144" t="s">
        <v>2</v>
      </c>
      <c r="AC144" t="s">
        <v>2</v>
      </c>
      <c r="AD144" t="s">
        <v>2</v>
      </c>
      <c r="AE144" t="s">
        <v>2</v>
      </c>
      <c r="AF144" t="s">
        <v>2</v>
      </c>
      <c r="AG144" t="s">
        <v>165</v>
      </c>
      <c r="AH144" t="s">
        <v>166</v>
      </c>
    </row>
    <row r="145" spans="1:34">
      <c r="A145">
        <v>7415</v>
      </c>
      <c r="B145">
        <v>181412</v>
      </c>
      <c r="C145" t="s">
        <v>183</v>
      </c>
      <c r="D145" t="str">
        <f t="shared" ca="1" si="6"/>
        <v>DOZLQXEKLX</v>
      </c>
      <c r="E145" t="str">
        <f t="shared" ca="1" si="7"/>
        <v>Mrrmhghjjaejq</v>
      </c>
      <c r="F145" t="s">
        <v>150</v>
      </c>
      <c r="G145" t="s">
        <v>167</v>
      </c>
      <c r="H145" s="149" t="str">
        <f t="shared" ca="1" si="8"/>
        <v>26/10/1995</v>
      </c>
      <c r="I145" t="s">
        <v>152</v>
      </c>
      <c r="J145" t="s">
        <v>153</v>
      </c>
      <c r="K145" t="s">
        <v>380</v>
      </c>
      <c r="L145" t="s">
        <v>381</v>
      </c>
      <c r="M145" t="s">
        <v>382</v>
      </c>
      <c r="N145">
        <v>93</v>
      </c>
      <c r="O145" t="s">
        <v>157</v>
      </c>
      <c r="P145" t="s">
        <v>158</v>
      </c>
      <c r="Q145" t="s">
        <v>246</v>
      </c>
      <c r="R145" t="s">
        <v>321</v>
      </c>
      <c r="S145" t="s">
        <v>2</v>
      </c>
      <c r="T145" t="s">
        <v>2</v>
      </c>
      <c r="U145" t="s">
        <v>224</v>
      </c>
      <c r="V145" t="s">
        <v>160</v>
      </c>
      <c r="W145" t="s">
        <v>161</v>
      </c>
      <c r="X145" t="s">
        <v>2</v>
      </c>
      <c r="Y145" t="s">
        <v>2</v>
      </c>
      <c r="Z145">
        <v>2011</v>
      </c>
      <c r="AA145" t="s">
        <v>164</v>
      </c>
      <c r="AB145" t="s">
        <v>2</v>
      </c>
      <c r="AC145" t="s">
        <v>2</v>
      </c>
      <c r="AD145" t="s">
        <v>2</v>
      </c>
      <c r="AE145" t="s">
        <v>2</v>
      </c>
      <c r="AF145" t="s">
        <v>2</v>
      </c>
      <c r="AG145" t="s">
        <v>165</v>
      </c>
      <c r="AH145" t="s">
        <v>166</v>
      </c>
    </row>
    <row r="146" spans="1:34">
      <c r="A146">
        <v>7415</v>
      </c>
      <c r="B146">
        <v>181456</v>
      </c>
      <c r="C146" t="s">
        <v>149</v>
      </c>
      <c r="D146" t="str">
        <f t="shared" ca="1" si="6"/>
        <v>DDMRPOOMFM</v>
      </c>
      <c r="E146" t="str">
        <f t="shared" ca="1" si="7"/>
        <v>Apvvcsadpmole</v>
      </c>
      <c r="F146" t="s">
        <v>150</v>
      </c>
      <c r="G146" t="s">
        <v>167</v>
      </c>
      <c r="H146" s="149" t="str">
        <f t="shared" ca="1" si="8"/>
        <v>26/12/1996</v>
      </c>
      <c r="I146" t="s">
        <v>152</v>
      </c>
      <c r="J146" t="s">
        <v>153</v>
      </c>
      <c r="K146" t="s">
        <v>380</v>
      </c>
      <c r="L146" t="s">
        <v>381</v>
      </c>
      <c r="M146" t="s">
        <v>382</v>
      </c>
      <c r="N146">
        <v>93</v>
      </c>
      <c r="O146" t="s">
        <v>157</v>
      </c>
      <c r="P146" t="s">
        <v>158</v>
      </c>
      <c r="Q146" t="s">
        <v>194</v>
      </c>
      <c r="R146" t="s">
        <v>210</v>
      </c>
      <c r="S146" t="s">
        <v>2</v>
      </c>
      <c r="T146" t="s">
        <v>196</v>
      </c>
      <c r="U146" t="s">
        <v>224</v>
      </c>
      <c r="V146" t="s">
        <v>160</v>
      </c>
      <c r="W146" t="s">
        <v>161</v>
      </c>
      <c r="X146" t="s">
        <v>2</v>
      </c>
      <c r="Y146" t="s">
        <v>2</v>
      </c>
      <c r="Z146">
        <v>2011</v>
      </c>
      <c r="AA146" t="s">
        <v>164</v>
      </c>
      <c r="AB146" t="s">
        <v>2</v>
      </c>
      <c r="AC146" t="s">
        <v>2</v>
      </c>
      <c r="AD146" t="s">
        <v>2</v>
      </c>
      <c r="AE146" t="s">
        <v>2</v>
      </c>
      <c r="AF146" t="s">
        <v>2</v>
      </c>
      <c r="AG146" t="s">
        <v>213</v>
      </c>
      <c r="AH146" t="s">
        <v>166</v>
      </c>
    </row>
    <row r="147" spans="1:34">
      <c r="A147">
        <v>7415</v>
      </c>
      <c r="B147">
        <v>181468</v>
      </c>
      <c r="C147" t="s">
        <v>149</v>
      </c>
      <c r="D147" t="str">
        <f t="shared" ca="1" si="6"/>
        <v>CBSFNKZZGN</v>
      </c>
      <c r="E147" t="str">
        <f t="shared" ca="1" si="7"/>
        <v>Ebrnipmijzgcl</v>
      </c>
      <c r="F147" t="s">
        <v>150</v>
      </c>
      <c r="G147" t="s">
        <v>167</v>
      </c>
      <c r="H147" s="149" t="str">
        <f t="shared" ca="1" si="8"/>
        <v>11/5/1995</v>
      </c>
      <c r="I147" t="s">
        <v>152</v>
      </c>
      <c r="J147" t="s">
        <v>153</v>
      </c>
      <c r="K147" t="s">
        <v>380</v>
      </c>
      <c r="L147" t="s">
        <v>381</v>
      </c>
      <c r="M147" t="s">
        <v>382</v>
      </c>
      <c r="N147">
        <v>93</v>
      </c>
      <c r="O147" t="s">
        <v>157</v>
      </c>
      <c r="P147" t="s">
        <v>158</v>
      </c>
      <c r="Q147" t="s">
        <v>194</v>
      </c>
      <c r="R147" t="s">
        <v>195</v>
      </c>
      <c r="S147" t="s">
        <v>2</v>
      </c>
      <c r="T147" t="s">
        <v>196</v>
      </c>
      <c r="U147" t="s">
        <v>211</v>
      </c>
      <c r="V147" t="s">
        <v>160</v>
      </c>
      <c r="W147" t="s">
        <v>161</v>
      </c>
      <c r="X147" t="s">
        <v>2</v>
      </c>
      <c r="Y147" t="s">
        <v>2</v>
      </c>
      <c r="Z147">
        <v>2011</v>
      </c>
      <c r="AA147" t="s">
        <v>164</v>
      </c>
      <c r="AB147" t="s">
        <v>2</v>
      </c>
      <c r="AC147" t="s">
        <v>2</v>
      </c>
      <c r="AD147" t="s">
        <v>2</v>
      </c>
      <c r="AE147" t="s">
        <v>2</v>
      </c>
      <c r="AF147" t="s">
        <v>2</v>
      </c>
      <c r="AG147" t="s">
        <v>213</v>
      </c>
      <c r="AH147" t="s">
        <v>190</v>
      </c>
    </row>
    <row r="148" spans="1:34">
      <c r="A148">
        <v>7415</v>
      </c>
      <c r="B148">
        <v>181471</v>
      </c>
      <c r="C148" t="s">
        <v>149</v>
      </c>
      <c r="D148" t="str">
        <f t="shared" ca="1" si="6"/>
        <v>LEOAARMHHP</v>
      </c>
      <c r="E148" t="str">
        <f t="shared" ca="1" si="7"/>
        <v>Sgqfmnbzrxbcb</v>
      </c>
      <c r="F148" t="s">
        <v>150</v>
      </c>
      <c r="G148" t="s">
        <v>167</v>
      </c>
      <c r="H148" s="149" t="str">
        <f t="shared" ca="1" si="8"/>
        <v>2/12/1996</v>
      </c>
      <c r="I148" t="s">
        <v>152</v>
      </c>
      <c r="J148" t="s">
        <v>153</v>
      </c>
      <c r="K148" t="s">
        <v>380</v>
      </c>
      <c r="L148" t="s">
        <v>381</v>
      </c>
      <c r="M148" t="s">
        <v>382</v>
      </c>
      <c r="N148">
        <v>93</v>
      </c>
      <c r="O148" t="s">
        <v>157</v>
      </c>
      <c r="P148" t="s">
        <v>158</v>
      </c>
      <c r="Q148" t="s">
        <v>179</v>
      </c>
      <c r="R148" t="s">
        <v>384</v>
      </c>
      <c r="S148" t="s">
        <v>2</v>
      </c>
      <c r="T148" t="s">
        <v>2</v>
      </c>
      <c r="U148" t="s">
        <v>334</v>
      </c>
      <c r="V148" t="s">
        <v>160</v>
      </c>
      <c r="W148" t="s">
        <v>182</v>
      </c>
      <c r="X148" t="s">
        <v>317</v>
      </c>
      <c r="Y148" t="s">
        <v>2</v>
      </c>
      <c r="Z148">
        <v>2011</v>
      </c>
      <c r="AA148" t="s">
        <v>164</v>
      </c>
      <c r="AB148" t="s">
        <v>2</v>
      </c>
      <c r="AC148" t="s">
        <v>2</v>
      </c>
      <c r="AD148" t="s">
        <v>2</v>
      </c>
      <c r="AE148" t="s">
        <v>2</v>
      </c>
      <c r="AF148" t="s">
        <v>2</v>
      </c>
      <c r="AG148" t="s">
        <v>165</v>
      </c>
      <c r="AH148" t="s">
        <v>190</v>
      </c>
    </row>
    <row r="149" spans="1:34">
      <c r="A149">
        <v>7415</v>
      </c>
      <c r="B149">
        <v>181478</v>
      </c>
      <c r="C149" t="s">
        <v>149</v>
      </c>
      <c r="D149" t="str">
        <f t="shared" ca="1" si="6"/>
        <v>VRMOYCZKYQ</v>
      </c>
      <c r="E149" t="str">
        <f t="shared" ca="1" si="7"/>
        <v>Wqeszlxogycmp</v>
      </c>
      <c r="F149" t="s">
        <v>150</v>
      </c>
      <c r="G149" t="s">
        <v>167</v>
      </c>
      <c r="H149" s="149" t="str">
        <f t="shared" ca="1" si="8"/>
        <v>16/9/1996</v>
      </c>
      <c r="I149" t="s">
        <v>152</v>
      </c>
      <c r="J149" t="s">
        <v>153</v>
      </c>
      <c r="K149" t="s">
        <v>380</v>
      </c>
      <c r="L149" t="s">
        <v>381</v>
      </c>
      <c r="M149" t="s">
        <v>382</v>
      </c>
      <c r="N149">
        <v>93</v>
      </c>
      <c r="O149" t="s">
        <v>157</v>
      </c>
      <c r="P149" t="s">
        <v>158</v>
      </c>
      <c r="Q149" t="s">
        <v>194</v>
      </c>
      <c r="R149" t="s">
        <v>195</v>
      </c>
      <c r="S149" t="s">
        <v>2</v>
      </c>
      <c r="T149" t="s">
        <v>196</v>
      </c>
      <c r="U149" t="s">
        <v>200</v>
      </c>
      <c r="V149" t="s">
        <v>160</v>
      </c>
      <c r="W149" t="s">
        <v>161</v>
      </c>
      <c r="X149" t="s">
        <v>254</v>
      </c>
      <c r="Y149" t="s">
        <v>2</v>
      </c>
      <c r="Z149">
        <v>2011</v>
      </c>
      <c r="AA149" t="s">
        <v>164</v>
      </c>
      <c r="AB149" t="s">
        <v>2</v>
      </c>
      <c r="AC149" t="s">
        <v>2</v>
      </c>
      <c r="AD149" t="s">
        <v>2</v>
      </c>
      <c r="AE149" t="s">
        <v>2</v>
      </c>
      <c r="AF149" t="s">
        <v>2</v>
      </c>
      <c r="AG149" t="s">
        <v>213</v>
      </c>
      <c r="AH149" t="s">
        <v>190</v>
      </c>
    </row>
    <row r="150" spans="1:34">
      <c r="A150">
        <v>7415</v>
      </c>
      <c r="B150">
        <v>181484</v>
      </c>
      <c r="C150" t="s">
        <v>183</v>
      </c>
      <c r="D150" t="str">
        <f t="shared" ca="1" si="6"/>
        <v>VJFPYVWPBI</v>
      </c>
      <c r="E150" t="str">
        <f t="shared" ca="1" si="7"/>
        <v>Tkbnooklxfbeo</v>
      </c>
      <c r="F150" t="s">
        <v>150</v>
      </c>
      <c r="G150" t="s">
        <v>151</v>
      </c>
      <c r="H150" s="149" t="str">
        <f t="shared" ca="1" si="8"/>
        <v>8/10/1995</v>
      </c>
      <c r="I150" t="s">
        <v>152</v>
      </c>
      <c r="J150" t="s">
        <v>153</v>
      </c>
      <c r="K150" t="s">
        <v>380</v>
      </c>
      <c r="L150" t="s">
        <v>381</v>
      </c>
      <c r="M150" t="s">
        <v>382</v>
      </c>
      <c r="N150">
        <v>93</v>
      </c>
      <c r="O150" t="s">
        <v>157</v>
      </c>
      <c r="P150" t="s">
        <v>158</v>
      </c>
      <c r="Q150" t="s">
        <v>179</v>
      </c>
      <c r="R150" t="s">
        <v>386</v>
      </c>
      <c r="S150" t="s">
        <v>2</v>
      </c>
      <c r="T150" t="s">
        <v>2</v>
      </c>
      <c r="U150" t="s">
        <v>296</v>
      </c>
      <c r="V150" t="s">
        <v>160</v>
      </c>
      <c r="W150" t="s">
        <v>161</v>
      </c>
      <c r="X150" t="s">
        <v>317</v>
      </c>
      <c r="Y150" t="s">
        <v>2</v>
      </c>
      <c r="Z150">
        <v>2011</v>
      </c>
      <c r="AA150" t="s">
        <v>164</v>
      </c>
      <c r="AB150" t="s">
        <v>2</v>
      </c>
      <c r="AC150" t="s">
        <v>2</v>
      </c>
      <c r="AD150" t="s">
        <v>2</v>
      </c>
      <c r="AE150" t="s">
        <v>2</v>
      </c>
      <c r="AF150" t="s">
        <v>2</v>
      </c>
      <c r="AG150" t="s">
        <v>165</v>
      </c>
      <c r="AH150" t="s">
        <v>190</v>
      </c>
    </row>
    <row r="151" spans="1:34">
      <c r="A151">
        <v>7415</v>
      </c>
      <c r="B151">
        <v>181489</v>
      </c>
      <c r="C151" t="s">
        <v>183</v>
      </c>
      <c r="D151" t="str">
        <f t="shared" ca="1" si="6"/>
        <v>GXRIMZBINQ</v>
      </c>
      <c r="E151" t="str">
        <f t="shared" ca="1" si="7"/>
        <v>Diopzkbigtzjn</v>
      </c>
      <c r="F151" t="s">
        <v>150</v>
      </c>
      <c r="G151" t="s">
        <v>167</v>
      </c>
      <c r="H151" s="149" t="str">
        <f t="shared" ca="1" si="8"/>
        <v>4/12/1996</v>
      </c>
      <c r="I151" t="s">
        <v>152</v>
      </c>
      <c r="J151" t="s">
        <v>153</v>
      </c>
      <c r="K151" t="s">
        <v>380</v>
      </c>
      <c r="L151" t="s">
        <v>381</v>
      </c>
      <c r="M151" t="s">
        <v>382</v>
      </c>
      <c r="N151">
        <v>93</v>
      </c>
      <c r="O151" t="s">
        <v>157</v>
      </c>
      <c r="P151" t="s">
        <v>158</v>
      </c>
      <c r="Q151" t="s">
        <v>246</v>
      </c>
      <c r="R151" t="s">
        <v>321</v>
      </c>
      <c r="S151" t="s">
        <v>2</v>
      </c>
      <c r="T151" t="s">
        <v>2</v>
      </c>
      <c r="U151" t="s">
        <v>253</v>
      </c>
      <c r="V151" t="s">
        <v>160</v>
      </c>
      <c r="W151" t="s">
        <v>161</v>
      </c>
      <c r="X151" t="s">
        <v>2</v>
      </c>
      <c r="Y151" t="s">
        <v>2</v>
      </c>
      <c r="Z151">
        <v>2011</v>
      </c>
      <c r="AA151" t="s">
        <v>164</v>
      </c>
      <c r="AB151" t="s">
        <v>2</v>
      </c>
      <c r="AC151" t="s">
        <v>2</v>
      </c>
      <c r="AD151" t="s">
        <v>2</v>
      </c>
      <c r="AE151" t="s">
        <v>2</v>
      </c>
      <c r="AF151" t="s">
        <v>2</v>
      </c>
      <c r="AG151" t="s">
        <v>165</v>
      </c>
      <c r="AH151" t="s">
        <v>175</v>
      </c>
    </row>
    <row r="152" spans="1:34">
      <c r="A152">
        <v>7415</v>
      </c>
      <c r="B152">
        <v>181510</v>
      </c>
      <c r="C152" t="s">
        <v>149</v>
      </c>
      <c r="D152" t="str">
        <f t="shared" ca="1" si="6"/>
        <v>WUGAXBPQAT</v>
      </c>
      <c r="E152" t="str">
        <f t="shared" ca="1" si="7"/>
        <v>Ivmphbthryqln</v>
      </c>
      <c r="F152" t="s">
        <v>150</v>
      </c>
      <c r="G152" t="s">
        <v>167</v>
      </c>
      <c r="H152" s="149" t="str">
        <f t="shared" ca="1" si="8"/>
        <v>28/9/1997</v>
      </c>
      <c r="I152" t="s">
        <v>152</v>
      </c>
      <c r="J152" t="s">
        <v>153</v>
      </c>
      <c r="K152" t="s">
        <v>380</v>
      </c>
      <c r="L152" t="s">
        <v>381</v>
      </c>
      <c r="M152" t="s">
        <v>382</v>
      </c>
      <c r="N152">
        <v>93</v>
      </c>
      <c r="O152" t="s">
        <v>157</v>
      </c>
      <c r="P152" t="s">
        <v>158</v>
      </c>
      <c r="Q152" t="s">
        <v>194</v>
      </c>
      <c r="R152" t="s">
        <v>195</v>
      </c>
      <c r="S152" t="s">
        <v>2</v>
      </c>
      <c r="T152" t="s">
        <v>196</v>
      </c>
      <c r="U152" t="s">
        <v>200</v>
      </c>
      <c r="V152" t="s">
        <v>160</v>
      </c>
      <c r="W152" t="s">
        <v>161</v>
      </c>
      <c r="X152" t="s">
        <v>2</v>
      </c>
      <c r="Y152" t="s">
        <v>2</v>
      </c>
      <c r="Z152">
        <v>2011</v>
      </c>
      <c r="AA152" t="s">
        <v>164</v>
      </c>
      <c r="AB152" t="s">
        <v>2</v>
      </c>
      <c r="AC152" t="s">
        <v>2</v>
      </c>
      <c r="AD152" t="s">
        <v>2</v>
      </c>
      <c r="AE152" t="s">
        <v>2</v>
      </c>
      <c r="AF152" t="s">
        <v>2</v>
      </c>
      <c r="AG152" t="s">
        <v>213</v>
      </c>
      <c r="AH152" t="s">
        <v>166</v>
      </c>
    </row>
    <row r="153" spans="1:34">
      <c r="A153">
        <v>7415</v>
      </c>
      <c r="B153">
        <v>181524</v>
      </c>
      <c r="C153" t="s">
        <v>149</v>
      </c>
      <c r="D153" t="str">
        <f t="shared" ca="1" si="6"/>
        <v>YDZMAESVMA</v>
      </c>
      <c r="E153" t="str">
        <f t="shared" ca="1" si="7"/>
        <v>Nbhlbkhnyeiax</v>
      </c>
      <c r="F153" t="s">
        <v>150</v>
      </c>
      <c r="G153" t="s">
        <v>167</v>
      </c>
      <c r="H153" s="149" t="str">
        <f t="shared" ca="1" si="8"/>
        <v>24/12/1994</v>
      </c>
      <c r="I153" t="s">
        <v>152</v>
      </c>
      <c r="J153" t="s">
        <v>153</v>
      </c>
      <c r="K153" t="s">
        <v>380</v>
      </c>
      <c r="L153" t="s">
        <v>381</v>
      </c>
      <c r="M153" t="s">
        <v>382</v>
      </c>
      <c r="N153">
        <v>93</v>
      </c>
      <c r="O153" t="s">
        <v>157</v>
      </c>
      <c r="P153" t="s">
        <v>158</v>
      </c>
      <c r="Q153" t="s">
        <v>194</v>
      </c>
      <c r="R153" t="s">
        <v>198</v>
      </c>
      <c r="S153" t="s">
        <v>2</v>
      </c>
      <c r="T153" t="s">
        <v>196</v>
      </c>
      <c r="U153" t="s">
        <v>224</v>
      </c>
      <c r="V153" t="s">
        <v>160</v>
      </c>
      <c r="W153" t="s">
        <v>161</v>
      </c>
      <c r="X153" t="s">
        <v>249</v>
      </c>
      <c r="Y153" t="s">
        <v>212</v>
      </c>
      <c r="Z153">
        <v>2011</v>
      </c>
      <c r="AA153" t="s">
        <v>164</v>
      </c>
      <c r="AB153" t="s">
        <v>2</v>
      </c>
      <c r="AC153" t="s">
        <v>2</v>
      </c>
      <c r="AD153" t="s">
        <v>2</v>
      </c>
      <c r="AE153" t="s">
        <v>2</v>
      </c>
      <c r="AF153" t="s">
        <v>2</v>
      </c>
      <c r="AG153" t="s">
        <v>213</v>
      </c>
      <c r="AH153" t="s">
        <v>175</v>
      </c>
    </row>
    <row r="154" spans="1:34">
      <c r="A154">
        <v>7415</v>
      </c>
      <c r="B154">
        <v>181528</v>
      </c>
      <c r="C154" t="s">
        <v>183</v>
      </c>
      <c r="D154" t="str">
        <f t="shared" ca="1" si="6"/>
        <v>THTMBJGHOU</v>
      </c>
      <c r="E154" t="str">
        <f t="shared" ca="1" si="7"/>
        <v>Ylsijddpwgmlw</v>
      </c>
      <c r="F154" t="s">
        <v>150</v>
      </c>
      <c r="G154" t="s">
        <v>167</v>
      </c>
      <c r="H154" s="149" t="str">
        <f t="shared" ca="1" si="8"/>
        <v>28/10/1997</v>
      </c>
      <c r="I154" t="s">
        <v>152</v>
      </c>
      <c r="J154" t="s">
        <v>153</v>
      </c>
      <c r="K154" t="s">
        <v>380</v>
      </c>
      <c r="L154" t="s">
        <v>381</v>
      </c>
      <c r="M154" t="s">
        <v>382</v>
      </c>
      <c r="N154">
        <v>93</v>
      </c>
      <c r="O154" t="s">
        <v>157</v>
      </c>
      <c r="P154" t="s">
        <v>158</v>
      </c>
      <c r="Q154" t="s">
        <v>187</v>
      </c>
      <c r="R154" t="s">
        <v>387</v>
      </c>
      <c r="S154" t="s">
        <v>2</v>
      </c>
      <c r="T154" t="s">
        <v>2</v>
      </c>
      <c r="U154" t="s">
        <v>388</v>
      </c>
      <c r="V154" t="s">
        <v>160</v>
      </c>
      <c r="W154" t="s">
        <v>161</v>
      </c>
      <c r="X154" t="s">
        <v>2</v>
      </c>
      <c r="Y154" t="s">
        <v>2</v>
      </c>
      <c r="Z154">
        <v>2011</v>
      </c>
      <c r="AA154" t="s">
        <v>164</v>
      </c>
      <c r="AB154" t="s">
        <v>2</v>
      </c>
      <c r="AC154" t="s">
        <v>2</v>
      </c>
      <c r="AD154" t="s">
        <v>2</v>
      </c>
      <c r="AE154" t="s">
        <v>2</v>
      </c>
      <c r="AF154" t="s">
        <v>2</v>
      </c>
      <c r="AG154" t="s">
        <v>174</v>
      </c>
      <c r="AH154" t="s">
        <v>175</v>
      </c>
    </row>
    <row r="155" spans="1:34">
      <c r="A155">
        <v>7415</v>
      </c>
      <c r="B155">
        <v>181532</v>
      </c>
      <c r="C155" t="s">
        <v>149</v>
      </c>
      <c r="D155" t="str">
        <f t="shared" ca="1" si="6"/>
        <v>HRSQHQTEJW</v>
      </c>
      <c r="E155" t="str">
        <f t="shared" ca="1" si="7"/>
        <v>Forykmeuqqhtu</v>
      </c>
      <c r="F155" t="s">
        <v>150</v>
      </c>
      <c r="G155" t="s">
        <v>167</v>
      </c>
      <c r="H155" s="149" t="str">
        <f t="shared" ca="1" si="8"/>
        <v>12/8/1994</v>
      </c>
      <c r="I155" t="s">
        <v>152</v>
      </c>
      <c r="J155" t="s">
        <v>153</v>
      </c>
      <c r="K155" t="s">
        <v>380</v>
      </c>
      <c r="L155" t="s">
        <v>381</v>
      </c>
      <c r="M155" t="s">
        <v>382</v>
      </c>
      <c r="N155">
        <v>93</v>
      </c>
      <c r="O155" t="s">
        <v>157</v>
      </c>
      <c r="P155" t="s">
        <v>158</v>
      </c>
      <c r="Q155" t="s">
        <v>194</v>
      </c>
      <c r="R155" t="s">
        <v>195</v>
      </c>
      <c r="S155" t="s">
        <v>2</v>
      </c>
      <c r="T155" t="s">
        <v>196</v>
      </c>
      <c r="U155" t="s">
        <v>200</v>
      </c>
      <c r="V155" t="s">
        <v>160</v>
      </c>
      <c r="W155" t="s">
        <v>161</v>
      </c>
      <c r="X155" t="s">
        <v>2</v>
      </c>
      <c r="Y155" t="s">
        <v>2</v>
      </c>
      <c r="Z155">
        <v>2011</v>
      </c>
      <c r="AA155" t="s">
        <v>164</v>
      </c>
      <c r="AB155" t="s">
        <v>2</v>
      </c>
      <c r="AC155" t="s">
        <v>2</v>
      </c>
      <c r="AD155" t="s">
        <v>2</v>
      </c>
      <c r="AE155" t="s">
        <v>2</v>
      </c>
      <c r="AF155" t="s">
        <v>2</v>
      </c>
      <c r="AG155" t="s">
        <v>213</v>
      </c>
      <c r="AH155" t="s">
        <v>166</v>
      </c>
    </row>
    <row r="156" spans="1:34">
      <c r="A156">
        <v>7415</v>
      </c>
      <c r="B156">
        <v>181534</v>
      </c>
      <c r="C156" t="s">
        <v>183</v>
      </c>
      <c r="D156" t="str">
        <f t="shared" ca="1" si="6"/>
        <v>UFBJGGSERJ</v>
      </c>
      <c r="E156" t="str">
        <f t="shared" ca="1" si="7"/>
        <v>Tqkhbuxiidxti</v>
      </c>
      <c r="F156" t="s">
        <v>150</v>
      </c>
      <c r="G156" t="s">
        <v>167</v>
      </c>
      <c r="H156" s="149" t="str">
        <f t="shared" ca="1" si="8"/>
        <v>3/7/1995</v>
      </c>
      <c r="I156" t="s">
        <v>152</v>
      </c>
      <c r="J156" t="s">
        <v>153</v>
      </c>
      <c r="K156" t="s">
        <v>380</v>
      </c>
      <c r="L156" t="s">
        <v>381</v>
      </c>
      <c r="M156" t="s">
        <v>382</v>
      </c>
      <c r="N156">
        <v>93</v>
      </c>
      <c r="O156" t="s">
        <v>157</v>
      </c>
      <c r="P156" t="s">
        <v>158</v>
      </c>
      <c r="Q156" t="s">
        <v>246</v>
      </c>
      <c r="R156" t="s">
        <v>297</v>
      </c>
      <c r="S156" t="s">
        <v>2</v>
      </c>
      <c r="T156" t="s">
        <v>2</v>
      </c>
      <c r="U156" t="s">
        <v>224</v>
      </c>
      <c r="V156" t="s">
        <v>160</v>
      </c>
      <c r="W156" t="s">
        <v>182</v>
      </c>
      <c r="X156" t="s">
        <v>2</v>
      </c>
      <c r="Y156" t="s">
        <v>2</v>
      </c>
      <c r="Z156">
        <v>2011</v>
      </c>
      <c r="AA156" t="s">
        <v>164</v>
      </c>
      <c r="AB156" t="s">
        <v>2</v>
      </c>
      <c r="AC156" t="s">
        <v>2</v>
      </c>
      <c r="AD156" t="s">
        <v>2</v>
      </c>
      <c r="AE156" t="s">
        <v>2</v>
      </c>
      <c r="AF156" t="s">
        <v>2</v>
      </c>
      <c r="AG156" t="s">
        <v>165</v>
      </c>
      <c r="AH156" t="s">
        <v>175</v>
      </c>
    </row>
    <row r="157" spans="1:34">
      <c r="A157">
        <v>7415</v>
      </c>
      <c r="B157">
        <v>181550</v>
      </c>
      <c r="C157" t="s">
        <v>149</v>
      </c>
      <c r="D157" t="str">
        <f t="shared" ca="1" si="6"/>
        <v>RLMKYQQPXZ</v>
      </c>
      <c r="E157" t="str">
        <f t="shared" ca="1" si="7"/>
        <v>Dtmymacffxehi</v>
      </c>
      <c r="F157" t="s">
        <v>150</v>
      </c>
      <c r="G157" t="s">
        <v>167</v>
      </c>
      <c r="H157" s="149" t="str">
        <f t="shared" ca="1" si="8"/>
        <v>6/1/1994</v>
      </c>
      <c r="I157" t="s">
        <v>152</v>
      </c>
      <c r="J157" t="s">
        <v>153</v>
      </c>
      <c r="K157" t="s">
        <v>380</v>
      </c>
      <c r="L157" t="s">
        <v>381</v>
      </c>
      <c r="M157" t="s">
        <v>382</v>
      </c>
      <c r="N157">
        <v>93</v>
      </c>
      <c r="O157" t="s">
        <v>157</v>
      </c>
      <c r="P157" t="s">
        <v>158</v>
      </c>
      <c r="Q157" t="s">
        <v>187</v>
      </c>
      <c r="R157" t="s">
        <v>389</v>
      </c>
      <c r="S157" t="s">
        <v>2</v>
      </c>
      <c r="T157" t="s">
        <v>2</v>
      </c>
      <c r="U157" t="s">
        <v>347</v>
      </c>
      <c r="V157" t="s">
        <v>160</v>
      </c>
      <c r="W157" t="s">
        <v>161</v>
      </c>
      <c r="X157" t="s">
        <v>2</v>
      </c>
      <c r="Y157" t="s">
        <v>2</v>
      </c>
      <c r="Z157">
        <v>2011</v>
      </c>
      <c r="AA157" t="s">
        <v>164</v>
      </c>
      <c r="AB157" t="s">
        <v>2</v>
      </c>
      <c r="AC157" t="s">
        <v>2</v>
      </c>
      <c r="AD157" t="s">
        <v>2</v>
      </c>
      <c r="AE157" t="s">
        <v>2</v>
      </c>
      <c r="AF157" t="s">
        <v>2</v>
      </c>
      <c r="AG157" t="s">
        <v>165</v>
      </c>
      <c r="AH157" t="s">
        <v>166</v>
      </c>
    </row>
    <row r="158" spans="1:34">
      <c r="A158">
        <v>7415</v>
      </c>
      <c r="B158">
        <v>181577</v>
      </c>
      <c r="C158" t="s">
        <v>149</v>
      </c>
      <c r="D158" t="str">
        <f t="shared" ca="1" si="6"/>
        <v>UDXWRIFHKU</v>
      </c>
      <c r="E158" t="str">
        <f t="shared" ca="1" si="7"/>
        <v>Aefnoixsbqnvw</v>
      </c>
      <c r="F158" t="s">
        <v>150</v>
      </c>
      <c r="G158" t="s">
        <v>167</v>
      </c>
      <c r="H158" s="149" t="str">
        <f t="shared" ca="1" si="8"/>
        <v>19/11/1997</v>
      </c>
      <c r="I158" t="s">
        <v>152</v>
      </c>
      <c r="J158" t="s">
        <v>153</v>
      </c>
      <c r="K158" t="s">
        <v>380</v>
      </c>
      <c r="L158" t="s">
        <v>381</v>
      </c>
      <c r="M158" t="s">
        <v>382</v>
      </c>
      <c r="N158">
        <v>93</v>
      </c>
      <c r="O158" t="s">
        <v>157</v>
      </c>
      <c r="P158" t="s">
        <v>158</v>
      </c>
      <c r="Q158" t="s">
        <v>187</v>
      </c>
      <c r="R158" t="s">
        <v>346</v>
      </c>
      <c r="S158" t="s">
        <v>2</v>
      </c>
      <c r="T158" t="s">
        <v>2</v>
      </c>
      <c r="U158" t="s">
        <v>347</v>
      </c>
      <c r="V158" t="s">
        <v>160</v>
      </c>
      <c r="W158" t="s">
        <v>161</v>
      </c>
      <c r="X158" t="s">
        <v>2</v>
      </c>
      <c r="Y158" t="s">
        <v>2</v>
      </c>
      <c r="Z158">
        <v>2011</v>
      </c>
      <c r="AA158" t="s">
        <v>164</v>
      </c>
      <c r="AB158" t="s">
        <v>2</v>
      </c>
      <c r="AC158" t="s">
        <v>2</v>
      </c>
      <c r="AD158" t="s">
        <v>2</v>
      </c>
      <c r="AE158" t="s">
        <v>2</v>
      </c>
      <c r="AF158" t="s">
        <v>2</v>
      </c>
      <c r="AG158" t="s">
        <v>165</v>
      </c>
      <c r="AH158" t="s">
        <v>166</v>
      </c>
    </row>
    <row r="159" spans="1:34">
      <c r="A159">
        <v>7415</v>
      </c>
      <c r="B159">
        <v>181579</v>
      </c>
      <c r="C159" t="s">
        <v>149</v>
      </c>
      <c r="D159" t="str">
        <f t="shared" ca="1" si="6"/>
        <v>MJSEOXLJJZ</v>
      </c>
      <c r="E159" t="str">
        <f t="shared" ca="1" si="7"/>
        <v>Fpymyvouunaht</v>
      </c>
      <c r="F159" t="s">
        <v>150</v>
      </c>
      <c r="G159" t="s">
        <v>167</v>
      </c>
      <c r="H159" s="149" t="str">
        <f t="shared" ca="1" si="8"/>
        <v>16/12/1997</v>
      </c>
      <c r="I159" t="s">
        <v>152</v>
      </c>
      <c r="J159" t="s">
        <v>153</v>
      </c>
      <c r="K159" t="s">
        <v>380</v>
      </c>
      <c r="L159" t="s">
        <v>381</v>
      </c>
      <c r="M159" t="s">
        <v>382</v>
      </c>
      <c r="N159">
        <v>93</v>
      </c>
      <c r="O159" t="s">
        <v>157</v>
      </c>
      <c r="P159" t="s">
        <v>158</v>
      </c>
      <c r="Q159" t="s">
        <v>194</v>
      </c>
      <c r="R159" t="s">
        <v>195</v>
      </c>
      <c r="S159" t="s">
        <v>2</v>
      </c>
      <c r="T159" t="s">
        <v>196</v>
      </c>
      <c r="U159" t="s">
        <v>200</v>
      </c>
      <c r="V159" t="s">
        <v>160</v>
      </c>
      <c r="W159" t="s">
        <v>161</v>
      </c>
      <c r="X159" t="s">
        <v>212</v>
      </c>
      <c r="Y159" t="s">
        <v>2</v>
      </c>
      <c r="Z159">
        <v>2011</v>
      </c>
      <c r="AA159" t="s">
        <v>164</v>
      </c>
      <c r="AB159" t="s">
        <v>2</v>
      </c>
      <c r="AC159" t="s">
        <v>2</v>
      </c>
      <c r="AD159" t="s">
        <v>2</v>
      </c>
      <c r="AE159" t="s">
        <v>2</v>
      </c>
      <c r="AF159" t="s">
        <v>2</v>
      </c>
      <c r="AG159" t="s">
        <v>213</v>
      </c>
      <c r="AH159" t="s">
        <v>166</v>
      </c>
    </row>
    <row r="160" spans="1:34">
      <c r="A160">
        <v>7415</v>
      </c>
      <c r="B160">
        <v>183106</v>
      </c>
      <c r="C160" t="s">
        <v>183</v>
      </c>
      <c r="D160" t="str">
        <f t="shared" ca="1" si="6"/>
        <v>ORNYUNJWTI</v>
      </c>
      <c r="E160" t="str">
        <f t="shared" ca="1" si="7"/>
        <v>Ybjnsqhuhbuza</v>
      </c>
      <c r="F160" t="s">
        <v>150</v>
      </c>
      <c r="G160" t="s">
        <v>167</v>
      </c>
      <c r="H160" s="149" t="str">
        <f t="shared" ca="1" si="8"/>
        <v>13/11/1997</v>
      </c>
      <c r="I160" t="s">
        <v>152</v>
      </c>
      <c r="J160" t="s">
        <v>153</v>
      </c>
      <c r="K160" t="s">
        <v>390</v>
      </c>
      <c r="L160" t="s">
        <v>391</v>
      </c>
      <c r="M160" t="s">
        <v>392</v>
      </c>
      <c r="N160">
        <v>93</v>
      </c>
      <c r="O160" t="s">
        <v>157</v>
      </c>
      <c r="P160" t="s">
        <v>158</v>
      </c>
      <c r="Q160" t="s">
        <v>187</v>
      </c>
      <c r="R160" t="s">
        <v>393</v>
      </c>
      <c r="S160" t="s">
        <v>2</v>
      </c>
      <c r="T160" t="s">
        <v>2</v>
      </c>
      <c r="U160" t="s">
        <v>347</v>
      </c>
      <c r="V160" t="s">
        <v>160</v>
      </c>
      <c r="W160" t="s">
        <v>161</v>
      </c>
      <c r="X160" t="s">
        <v>2</v>
      </c>
      <c r="Y160" t="s">
        <v>2</v>
      </c>
      <c r="Z160">
        <v>2011</v>
      </c>
      <c r="AA160" t="s">
        <v>164</v>
      </c>
      <c r="AB160" t="s">
        <v>2</v>
      </c>
      <c r="AC160" t="s">
        <v>2</v>
      </c>
      <c r="AD160" t="s">
        <v>2</v>
      </c>
      <c r="AE160" t="s">
        <v>2</v>
      </c>
      <c r="AF160" t="s">
        <v>2</v>
      </c>
      <c r="AG160" t="s">
        <v>165</v>
      </c>
      <c r="AH160" t="s">
        <v>175</v>
      </c>
    </row>
    <row r="161" spans="1:34">
      <c r="A161">
        <v>7415</v>
      </c>
      <c r="B161">
        <v>183209</v>
      </c>
      <c r="C161" t="s">
        <v>183</v>
      </c>
      <c r="D161" t="str">
        <f t="shared" ca="1" si="6"/>
        <v>HYQWNJTHNC</v>
      </c>
      <c r="E161" t="str">
        <f t="shared" ca="1" si="7"/>
        <v>Xdwqxbaagarhc</v>
      </c>
      <c r="F161" t="s">
        <v>150</v>
      </c>
      <c r="G161" t="s">
        <v>167</v>
      </c>
      <c r="H161" s="149" t="str">
        <f t="shared" ca="1" si="8"/>
        <v>6/8/1994</v>
      </c>
      <c r="I161" t="s">
        <v>152</v>
      </c>
      <c r="J161" t="s">
        <v>153</v>
      </c>
      <c r="K161" t="s">
        <v>390</v>
      </c>
      <c r="L161" t="s">
        <v>391</v>
      </c>
      <c r="M161" t="s">
        <v>392</v>
      </c>
      <c r="N161">
        <v>93</v>
      </c>
      <c r="O161" t="s">
        <v>157</v>
      </c>
      <c r="P161" t="s">
        <v>158</v>
      </c>
      <c r="Q161" t="s">
        <v>187</v>
      </c>
      <c r="R161" t="s">
        <v>394</v>
      </c>
      <c r="S161" t="s">
        <v>2</v>
      </c>
      <c r="T161" t="s">
        <v>2</v>
      </c>
      <c r="U161" t="s">
        <v>206</v>
      </c>
      <c r="V161" t="s">
        <v>160</v>
      </c>
      <c r="W161" t="s">
        <v>2</v>
      </c>
      <c r="X161" t="s">
        <v>2</v>
      </c>
      <c r="Y161" t="s">
        <v>2</v>
      </c>
      <c r="Z161">
        <v>2011</v>
      </c>
      <c r="AA161" t="s">
        <v>164</v>
      </c>
      <c r="AB161" t="s">
        <v>2</v>
      </c>
      <c r="AC161" t="s">
        <v>2</v>
      </c>
      <c r="AD161" t="s">
        <v>2</v>
      </c>
      <c r="AE161" t="s">
        <v>2</v>
      </c>
      <c r="AF161" t="s">
        <v>2</v>
      </c>
      <c r="AG161" t="s">
        <v>165</v>
      </c>
      <c r="AH161" t="s">
        <v>175</v>
      </c>
    </row>
    <row r="162" spans="1:34">
      <c r="A162">
        <v>7415</v>
      </c>
      <c r="B162">
        <v>187935</v>
      </c>
      <c r="C162" t="s">
        <v>149</v>
      </c>
      <c r="D162" t="str">
        <f t="shared" ca="1" si="6"/>
        <v>GCHLPOPAKV</v>
      </c>
      <c r="E162" t="str">
        <f t="shared" ca="1" si="7"/>
        <v>Zxmhjtadfgrfj</v>
      </c>
      <c r="F162" t="s">
        <v>150</v>
      </c>
      <c r="G162" t="s">
        <v>167</v>
      </c>
      <c r="H162" s="149" t="str">
        <f t="shared" ca="1" si="8"/>
        <v>21/3/1997</v>
      </c>
      <c r="I162" t="s">
        <v>152</v>
      </c>
      <c r="J162" t="s">
        <v>153</v>
      </c>
      <c r="K162" t="s">
        <v>395</v>
      </c>
      <c r="L162" t="s">
        <v>396</v>
      </c>
      <c r="M162" t="s">
        <v>397</v>
      </c>
      <c r="N162">
        <v>93</v>
      </c>
      <c r="O162" t="s">
        <v>157</v>
      </c>
      <c r="P162" t="s">
        <v>158</v>
      </c>
      <c r="Q162" t="s">
        <v>171</v>
      </c>
      <c r="R162" t="s">
        <v>172</v>
      </c>
      <c r="S162" t="s">
        <v>2</v>
      </c>
      <c r="T162" t="s">
        <v>2</v>
      </c>
      <c r="U162" t="s">
        <v>238</v>
      </c>
      <c r="V162" t="s">
        <v>160</v>
      </c>
      <c r="W162" t="s">
        <v>161</v>
      </c>
      <c r="X162" t="s">
        <v>162</v>
      </c>
      <c r="Y162" t="s">
        <v>2</v>
      </c>
      <c r="Z162">
        <v>2010</v>
      </c>
      <c r="AA162" t="s">
        <v>164</v>
      </c>
      <c r="AB162" t="s">
        <v>2</v>
      </c>
      <c r="AC162" t="s">
        <v>2</v>
      </c>
      <c r="AD162" t="s">
        <v>2</v>
      </c>
      <c r="AE162" t="s">
        <v>2</v>
      </c>
      <c r="AF162" t="s">
        <v>2</v>
      </c>
      <c r="AG162" t="s">
        <v>165</v>
      </c>
      <c r="AH162" t="s">
        <v>166</v>
      </c>
    </row>
    <row r="163" spans="1:34">
      <c r="A163">
        <v>7415</v>
      </c>
      <c r="B163">
        <v>187953</v>
      </c>
      <c r="C163" t="s">
        <v>149</v>
      </c>
      <c r="D163" t="str">
        <f t="shared" ca="1" si="6"/>
        <v>LMYADRWOMC</v>
      </c>
      <c r="E163" t="str">
        <f t="shared" ca="1" si="7"/>
        <v>Gkazcbtouhxfe</v>
      </c>
      <c r="F163" t="s">
        <v>150</v>
      </c>
      <c r="G163" t="s">
        <v>167</v>
      </c>
      <c r="H163" s="149" t="str">
        <f t="shared" ca="1" si="8"/>
        <v>19/1/1994</v>
      </c>
      <c r="I163" t="s">
        <v>152</v>
      </c>
      <c r="J163" t="s">
        <v>153</v>
      </c>
      <c r="K163" t="s">
        <v>395</v>
      </c>
      <c r="L163" t="s">
        <v>396</v>
      </c>
      <c r="M163" t="s">
        <v>397</v>
      </c>
      <c r="N163">
        <v>93</v>
      </c>
      <c r="O163" t="s">
        <v>157</v>
      </c>
      <c r="P163" t="s">
        <v>158</v>
      </c>
      <c r="Q163" t="s">
        <v>187</v>
      </c>
      <c r="R163" t="s">
        <v>398</v>
      </c>
      <c r="S163" t="s">
        <v>2</v>
      </c>
      <c r="T163" t="s">
        <v>2</v>
      </c>
      <c r="U163" t="s">
        <v>206</v>
      </c>
      <c r="V163" t="s">
        <v>160</v>
      </c>
      <c r="W163" t="s">
        <v>2</v>
      </c>
      <c r="X163" t="s">
        <v>2</v>
      </c>
      <c r="Y163" t="s">
        <v>2</v>
      </c>
      <c r="Z163">
        <v>2011</v>
      </c>
      <c r="AA163" t="s">
        <v>164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  <c r="AG163" t="s">
        <v>174</v>
      </c>
      <c r="AH163" t="s">
        <v>166</v>
      </c>
    </row>
    <row r="164" spans="1:34">
      <c r="A164">
        <v>7415</v>
      </c>
      <c r="B164">
        <v>187990</v>
      </c>
      <c r="C164" t="s">
        <v>149</v>
      </c>
      <c r="D164" t="str">
        <f t="shared" ca="1" si="6"/>
        <v>XPWOPNAXKD</v>
      </c>
      <c r="E164" t="str">
        <f t="shared" ca="1" si="7"/>
        <v>Hncsvqjzcgimf</v>
      </c>
      <c r="F164" t="s">
        <v>150</v>
      </c>
      <c r="G164" t="s">
        <v>167</v>
      </c>
      <c r="H164" s="149" t="str">
        <f t="shared" ca="1" si="8"/>
        <v>6/11/1994</v>
      </c>
      <c r="I164" t="s">
        <v>152</v>
      </c>
      <c r="J164" t="s">
        <v>153</v>
      </c>
      <c r="K164" t="s">
        <v>395</v>
      </c>
      <c r="L164" t="s">
        <v>396</v>
      </c>
      <c r="M164" t="s">
        <v>397</v>
      </c>
      <c r="N164">
        <v>93</v>
      </c>
      <c r="O164" t="s">
        <v>157</v>
      </c>
      <c r="P164" t="s">
        <v>158</v>
      </c>
      <c r="Q164" t="s">
        <v>171</v>
      </c>
      <c r="R164" t="s">
        <v>172</v>
      </c>
      <c r="S164" t="s">
        <v>2</v>
      </c>
      <c r="T164" t="s">
        <v>2</v>
      </c>
      <c r="U164" t="s">
        <v>238</v>
      </c>
      <c r="V164" t="s">
        <v>160</v>
      </c>
      <c r="W164" t="s">
        <v>161</v>
      </c>
      <c r="X164" t="s">
        <v>162</v>
      </c>
      <c r="Y164" t="s">
        <v>2</v>
      </c>
      <c r="Z164">
        <v>2011</v>
      </c>
      <c r="AA164" t="s">
        <v>164</v>
      </c>
      <c r="AB164" t="s">
        <v>2</v>
      </c>
      <c r="AC164" t="s">
        <v>2</v>
      </c>
      <c r="AD164" t="s">
        <v>2</v>
      </c>
      <c r="AE164" t="s">
        <v>2</v>
      </c>
      <c r="AF164" t="s">
        <v>2</v>
      </c>
      <c r="AG164" t="s">
        <v>165</v>
      </c>
      <c r="AH164" t="s">
        <v>166</v>
      </c>
    </row>
    <row r="165" spans="1:34">
      <c r="A165">
        <v>7415</v>
      </c>
      <c r="B165">
        <v>188001</v>
      </c>
      <c r="C165" t="s">
        <v>149</v>
      </c>
      <c r="D165" t="str">
        <f t="shared" ca="1" si="6"/>
        <v>IHMMIEADLR</v>
      </c>
      <c r="E165" t="str">
        <f t="shared" ca="1" si="7"/>
        <v>Oeuuochnkokwg</v>
      </c>
      <c r="F165" t="s">
        <v>150</v>
      </c>
      <c r="G165" t="s">
        <v>167</v>
      </c>
      <c r="H165" s="149" t="str">
        <f t="shared" ca="1" si="8"/>
        <v>26/6/1995</v>
      </c>
      <c r="I165" t="s">
        <v>152</v>
      </c>
      <c r="J165" t="s">
        <v>153</v>
      </c>
      <c r="K165" t="s">
        <v>395</v>
      </c>
      <c r="L165" t="s">
        <v>396</v>
      </c>
      <c r="M165" t="s">
        <v>397</v>
      </c>
      <c r="N165">
        <v>93</v>
      </c>
      <c r="O165" t="s">
        <v>157</v>
      </c>
      <c r="P165" t="s">
        <v>158</v>
      </c>
      <c r="Q165" t="s">
        <v>187</v>
      </c>
      <c r="R165" t="s">
        <v>398</v>
      </c>
      <c r="S165" t="s">
        <v>2</v>
      </c>
      <c r="T165" t="s">
        <v>2</v>
      </c>
      <c r="U165" t="s">
        <v>206</v>
      </c>
      <c r="V165" t="s">
        <v>160</v>
      </c>
      <c r="W165" t="s">
        <v>2</v>
      </c>
      <c r="X165" t="s">
        <v>2</v>
      </c>
      <c r="Y165" t="s">
        <v>2</v>
      </c>
      <c r="Z165">
        <v>2011</v>
      </c>
      <c r="AA165" t="s">
        <v>164</v>
      </c>
      <c r="AB165" t="s">
        <v>2</v>
      </c>
      <c r="AC165" t="s">
        <v>2</v>
      </c>
      <c r="AD165" t="s">
        <v>2</v>
      </c>
      <c r="AE165" t="s">
        <v>2</v>
      </c>
      <c r="AF165" t="s">
        <v>2</v>
      </c>
      <c r="AG165" t="s">
        <v>174</v>
      </c>
      <c r="AH165" t="s">
        <v>166</v>
      </c>
    </row>
    <row r="166" spans="1:34">
      <c r="A166">
        <v>7415</v>
      </c>
      <c r="B166">
        <v>188006</v>
      </c>
      <c r="C166" t="s">
        <v>183</v>
      </c>
      <c r="D166" t="str">
        <f t="shared" ca="1" si="6"/>
        <v>MASPUHOMOY</v>
      </c>
      <c r="E166" t="str">
        <f t="shared" ca="1" si="7"/>
        <v>Dxmqvjteshmxm</v>
      </c>
      <c r="F166" t="s">
        <v>150</v>
      </c>
      <c r="G166" t="s">
        <v>167</v>
      </c>
      <c r="H166" s="149" t="str">
        <f t="shared" ca="1" si="8"/>
        <v>12/8/1996</v>
      </c>
      <c r="I166" t="s">
        <v>152</v>
      </c>
      <c r="J166" t="s">
        <v>153</v>
      </c>
      <c r="K166" t="s">
        <v>395</v>
      </c>
      <c r="L166" t="s">
        <v>396</v>
      </c>
      <c r="M166" t="s">
        <v>397</v>
      </c>
      <c r="N166">
        <v>93</v>
      </c>
      <c r="O166" t="s">
        <v>157</v>
      </c>
      <c r="P166" t="s">
        <v>158</v>
      </c>
      <c r="Q166" t="s">
        <v>171</v>
      </c>
      <c r="R166" t="s">
        <v>172</v>
      </c>
      <c r="S166" t="s">
        <v>2</v>
      </c>
      <c r="T166" t="s">
        <v>2</v>
      </c>
      <c r="U166" t="s">
        <v>238</v>
      </c>
      <c r="V166" t="s">
        <v>160</v>
      </c>
      <c r="W166" t="s">
        <v>161</v>
      </c>
      <c r="X166" t="s">
        <v>162</v>
      </c>
      <c r="Y166" t="s">
        <v>2</v>
      </c>
      <c r="Z166">
        <v>2011</v>
      </c>
      <c r="AA166" t="s">
        <v>164</v>
      </c>
      <c r="AB166" t="s">
        <v>2</v>
      </c>
      <c r="AC166" t="s">
        <v>2</v>
      </c>
      <c r="AD166" t="s">
        <v>2</v>
      </c>
      <c r="AE166" t="s">
        <v>2</v>
      </c>
      <c r="AF166" t="s">
        <v>2</v>
      </c>
      <c r="AG166" t="s">
        <v>165</v>
      </c>
      <c r="AH166" t="s">
        <v>166</v>
      </c>
    </row>
    <row r="167" spans="1:34">
      <c r="A167">
        <v>7415</v>
      </c>
      <c r="B167">
        <v>192128</v>
      </c>
      <c r="C167" t="s">
        <v>149</v>
      </c>
      <c r="D167" t="str">
        <f t="shared" ca="1" si="6"/>
        <v>GWDPQIMQBK</v>
      </c>
      <c r="E167" t="str">
        <f t="shared" ca="1" si="7"/>
        <v>Qopiedjaxvooj</v>
      </c>
      <c r="F167" t="s">
        <v>150</v>
      </c>
      <c r="G167" t="s">
        <v>167</v>
      </c>
      <c r="H167" s="149" t="str">
        <f t="shared" ca="1" si="8"/>
        <v>16/11/1996</v>
      </c>
      <c r="I167" t="s">
        <v>152</v>
      </c>
      <c r="J167" t="s">
        <v>153</v>
      </c>
      <c r="K167" t="s">
        <v>399</v>
      </c>
      <c r="L167" t="s">
        <v>400</v>
      </c>
      <c r="M167" t="s">
        <v>401</v>
      </c>
      <c r="N167">
        <v>60</v>
      </c>
      <c r="O167" t="s">
        <v>157</v>
      </c>
      <c r="P167" t="s">
        <v>158</v>
      </c>
      <c r="Q167" t="s">
        <v>246</v>
      </c>
      <c r="R167" t="s">
        <v>297</v>
      </c>
      <c r="S167" t="s">
        <v>2</v>
      </c>
      <c r="T167" t="s">
        <v>2</v>
      </c>
      <c r="U167" t="s">
        <v>224</v>
      </c>
      <c r="V167" t="s">
        <v>160</v>
      </c>
      <c r="W167" t="s">
        <v>161</v>
      </c>
      <c r="X167" t="s">
        <v>2</v>
      </c>
      <c r="Y167" t="s">
        <v>2</v>
      </c>
      <c r="Z167">
        <v>2010</v>
      </c>
      <c r="AA167" t="s">
        <v>164</v>
      </c>
      <c r="AB167" t="s">
        <v>2</v>
      </c>
      <c r="AC167" t="s">
        <v>2</v>
      </c>
      <c r="AD167" t="s">
        <v>2</v>
      </c>
      <c r="AE167" t="s">
        <v>2</v>
      </c>
      <c r="AF167" t="s">
        <v>2</v>
      </c>
      <c r="AG167" t="s">
        <v>165</v>
      </c>
      <c r="AH167" t="s">
        <v>166</v>
      </c>
    </row>
    <row r="168" spans="1:34">
      <c r="A168">
        <v>7415</v>
      </c>
      <c r="B168">
        <v>192390</v>
      </c>
      <c r="C168" t="s">
        <v>183</v>
      </c>
      <c r="D168" t="str">
        <f t="shared" ca="1" si="6"/>
        <v>PJZQHCVJQJ</v>
      </c>
      <c r="E168" t="str">
        <f t="shared" ca="1" si="7"/>
        <v>Kgdxykgwlofhb</v>
      </c>
      <c r="F168" t="s">
        <v>150</v>
      </c>
      <c r="G168" t="s">
        <v>167</v>
      </c>
      <c r="H168" s="149" t="str">
        <f t="shared" ca="1" si="8"/>
        <v>11/12/1994</v>
      </c>
      <c r="I168" t="s">
        <v>152</v>
      </c>
      <c r="J168" t="s">
        <v>153</v>
      </c>
      <c r="K168" t="s">
        <v>402</v>
      </c>
      <c r="L168" t="s">
        <v>403</v>
      </c>
      <c r="M168" t="s">
        <v>404</v>
      </c>
      <c r="N168">
        <v>93</v>
      </c>
      <c r="O168" t="s">
        <v>157</v>
      </c>
      <c r="P168" t="s">
        <v>158</v>
      </c>
      <c r="Q168" t="s">
        <v>187</v>
      </c>
      <c r="R168" t="s">
        <v>405</v>
      </c>
      <c r="S168" t="s">
        <v>2</v>
      </c>
      <c r="T168" t="s">
        <v>2</v>
      </c>
      <c r="U168" t="s">
        <v>206</v>
      </c>
      <c r="V168" t="s">
        <v>160</v>
      </c>
      <c r="W168" t="s">
        <v>2</v>
      </c>
      <c r="X168" t="s">
        <v>2</v>
      </c>
      <c r="Y168" t="s">
        <v>2</v>
      </c>
      <c r="Z168">
        <v>2010</v>
      </c>
      <c r="AA168" t="s">
        <v>164</v>
      </c>
      <c r="AB168" t="s">
        <v>2</v>
      </c>
      <c r="AC168" t="s">
        <v>2</v>
      </c>
      <c r="AD168" t="s">
        <v>2</v>
      </c>
      <c r="AE168" t="s">
        <v>2</v>
      </c>
      <c r="AF168" t="s">
        <v>2</v>
      </c>
      <c r="AG168" t="s">
        <v>165</v>
      </c>
      <c r="AH168" t="s">
        <v>175</v>
      </c>
    </row>
    <row r="169" spans="1:34">
      <c r="A169">
        <v>7415</v>
      </c>
      <c r="B169">
        <v>192408</v>
      </c>
      <c r="C169" t="s">
        <v>149</v>
      </c>
      <c r="D169" t="str">
        <f t="shared" ca="1" si="6"/>
        <v>HAQDOOHFXX</v>
      </c>
      <c r="E169" t="str">
        <f t="shared" ca="1" si="7"/>
        <v>Zfjevkbabanzv</v>
      </c>
      <c r="F169" t="s">
        <v>150</v>
      </c>
      <c r="G169" t="s">
        <v>167</v>
      </c>
      <c r="H169" s="149" t="str">
        <f t="shared" ca="1" si="8"/>
        <v>4/10/1994</v>
      </c>
      <c r="I169" t="s">
        <v>152</v>
      </c>
      <c r="J169" t="s">
        <v>153</v>
      </c>
      <c r="K169" t="s">
        <v>402</v>
      </c>
      <c r="L169" t="s">
        <v>403</v>
      </c>
      <c r="M169" t="s">
        <v>404</v>
      </c>
      <c r="N169">
        <v>93</v>
      </c>
      <c r="O169" t="s">
        <v>157</v>
      </c>
      <c r="P169" t="s">
        <v>158</v>
      </c>
      <c r="Q169" t="s">
        <v>194</v>
      </c>
      <c r="R169" t="s">
        <v>210</v>
      </c>
      <c r="S169" t="s">
        <v>2</v>
      </c>
      <c r="T169" t="s">
        <v>196</v>
      </c>
      <c r="U169" t="s">
        <v>197</v>
      </c>
      <c r="V169" t="s">
        <v>160</v>
      </c>
      <c r="W169" t="s">
        <v>161</v>
      </c>
      <c r="X169" t="s">
        <v>2</v>
      </c>
      <c r="Y169" t="s">
        <v>2</v>
      </c>
      <c r="Z169">
        <v>2010</v>
      </c>
      <c r="AA169" t="s">
        <v>164</v>
      </c>
      <c r="AB169" t="s">
        <v>2</v>
      </c>
      <c r="AC169" t="s">
        <v>2</v>
      </c>
      <c r="AD169" t="s">
        <v>2</v>
      </c>
      <c r="AE169" t="s">
        <v>2</v>
      </c>
      <c r="AF169" t="s">
        <v>2</v>
      </c>
      <c r="AG169" t="s">
        <v>174</v>
      </c>
      <c r="AH169" t="s">
        <v>166</v>
      </c>
    </row>
    <row r="170" spans="1:34">
      <c r="A170">
        <v>7415</v>
      </c>
      <c r="B170">
        <v>192409</v>
      </c>
      <c r="C170" t="s">
        <v>183</v>
      </c>
      <c r="D170" t="str">
        <f t="shared" ca="1" si="6"/>
        <v>MFPZLHNUGJ</v>
      </c>
      <c r="E170" t="str">
        <f t="shared" ca="1" si="7"/>
        <v>Lfskbllacohrv</v>
      </c>
      <c r="F170" t="s">
        <v>150</v>
      </c>
      <c r="G170" t="s">
        <v>167</v>
      </c>
      <c r="H170" s="149" t="str">
        <f t="shared" ca="1" si="8"/>
        <v>6/10/1995</v>
      </c>
      <c r="I170" t="s">
        <v>152</v>
      </c>
      <c r="J170" t="s">
        <v>153</v>
      </c>
      <c r="K170" t="s">
        <v>402</v>
      </c>
      <c r="L170" t="s">
        <v>403</v>
      </c>
      <c r="M170" t="s">
        <v>404</v>
      </c>
      <c r="N170">
        <v>93</v>
      </c>
      <c r="O170" t="s">
        <v>157</v>
      </c>
      <c r="P170" t="s">
        <v>158</v>
      </c>
      <c r="Q170" t="s">
        <v>194</v>
      </c>
      <c r="R170" t="s">
        <v>210</v>
      </c>
      <c r="S170" t="s">
        <v>2</v>
      </c>
      <c r="T170" t="s">
        <v>196</v>
      </c>
      <c r="U170" t="s">
        <v>197</v>
      </c>
      <c r="V170" t="s">
        <v>160</v>
      </c>
      <c r="W170" t="s">
        <v>182</v>
      </c>
      <c r="X170" t="s">
        <v>249</v>
      </c>
      <c r="Y170" t="s">
        <v>2</v>
      </c>
      <c r="Z170">
        <v>2010</v>
      </c>
      <c r="AA170" t="s">
        <v>164</v>
      </c>
      <c r="AB170" t="s">
        <v>2</v>
      </c>
      <c r="AC170" t="s">
        <v>2</v>
      </c>
      <c r="AD170" t="s">
        <v>2</v>
      </c>
      <c r="AE170" t="s">
        <v>2</v>
      </c>
      <c r="AF170" t="s">
        <v>2</v>
      </c>
      <c r="AG170" t="s">
        <v>174</v>
      </c>
      <c r="AH170" t="s">
        <v>190</v>
      </c>
    </row>
    <row r="171" spans="1:34">
      <c r="A171">
        <v>7415</v>
      </c>
      <c r="B171">
        <v>192422</v>
      </c>
      <c r="C171" t="s">
        <v>149</v>
      </c>
      <c r="D171" t="str">
        <f t="shared" ca="1" si="6"/>
        <v>LAIKFKMSXR</v>
      </c>
      <c r="E171" t="str">
        <f t="shared" ca="1" si="7"/>
        <v>Uzgnsdyklnzdt</v>
      </c>
      <c r="F171" t="s">
        <v>150</v>
      </c>
      <c r="G171" t="s">
        <v>167</v>
      </c>
      <c r="H171" s="149" t="str">
        <f t="shared" ca="1" si="8"/>
        <v>21/4/1997</v>
      </c>
      <c r="I171" t="s">
        <v>152</v>
      </c>
      <c r="J171" t="s">
        <v>153</v>
      </c>
      <c r="K171" t="s">
        <v>402</v>
      </c>
      <c r="L171" t="s">
        <v>403</v>
      </c>
      <c r="M171" t="s">
        <v>404</v>
      </c>
      <c r="N171">
        <v>93</v>
      </c>
      <c r="O171" t="s">
        <v>157</v>
      </c>
      <c r="P171" t="s">
        <v>158</v>
      </c>
      <c r="Q171" t="s">
        <v>194</v>
      </c>
      <c r="R171" t="s">
        <v>198</v>
      </c>
      <c r="S171" t="s">
        <v>2</v>
      </c>
      <c r="T171" t="s">
        <v>196</v>
      </c>
      <c r="U171" t="s">
        <v>197</v>
      </c>
      <c r="V171" t="s">
        <v>160</v>
      </c>
      <c r="W171" t="s">
        <v>161</v>
      </c>
      <c r="X171" t="s">
        <v>2</v>
      </c>
      <c r="Y171" t="s">
        <v>2</v>
      </c>
      <c r="Z171">
        <v>2010</v>
      </c>
      <c r="AA171" t="s">
        <v>164</v>
      </c>
      <c r="AB171" t="s">
        <v>2</v>
      </c>
      <c r="AC171" t="s">
        <v>2</v>
      </c>
      <c r="AD171" t="s">
        <v>2</v>
      </c>
      <c r="AE171" t="s">
        <v>2</v>
      </c>
      <c r="AF171" t="s">
        <v>2</v>
      </c>
      <c r="AG171" t="s">
        <v>174</v>
      </c>
      <c r="AH171" t="s">
        <v>166</v>
      </c>
    </row>
    <row r="172" spans="1:34">
      <c r="A172">
        <v>7415</v>
      </c>
      <c r="B172">
        <v>192457</v>
      </c>
      <c r="C172" t="s">
        <v>149</v>
      </c>
      <c r="D172" t="str">
        <f t="shared" ca="1" si="6"/>
        <v>FDJNIFYKTJ</v>
      </c>
      <c r="E172" t="str">
        <f t="shared" ca="1" si="7"/>
        <v>Wbztaurrppyhn</v>
      </c>
      <c r="F172" t="s">
        <v>150</v>
      </c>
      <c r="G172" t="s">
        <v>151</v>
      </c>
      <c r="H172" s="149" t="str">
        <f t="shared" ca="1" si="8"/>
        <v>8/2/1994</v>
      </c>
      <c r="I172" t="s">
        <v>152</v>
      </c>
      <c r="J172" t="s">
        <v>153</v>
      </c>
      <c r="K172" t="s">
        <v>402</v>
      </c>
      <c r="L172" t="s">
        <v>403</v>
      </c>
      <c r="M172" t="s">
        <v>404</v>
      </c>
      <c r="N172">
        <v>93</v>
      </c>
      <c r="O172" t="s">
        <v>157</v>
      </c>
      <c r="P172" t="s">
        <v>158</v>
      </c>
      <c r="Q172" t="s">
        <v>246</v>
      </c>
      <c r="R172" t="s">
        <v>297</v>
      </c>
      <c r="S172" t="s">
        <v>2</v>
      </c>
      <c r="T172" t="s">
        <v>2</v>
      </c>
      <c r="U172" t="s">
        <v>224</v>
      </c>
      <c r="V172" t="s">
        <v>160</v>
      </c>
      <c r="W172" t="s">
        <v>182</v>
      </c>
      <c r="X172" t="s">
        <v>2</v>
      </c>
      <c r="Y172" t="s">
        <v>2</v>
      </c>
      <c r="Z172">
        <v>2011</v>
      </c>
      <c r="AA172" t="s">
        <v>164</v>
      </c>
      <c r="AB172" t="s">
        <v>2</v>
      </c>
      <c r="AC172" t="s">
        <v>2</v>
      </c>
      <c r="AD172" t="s">
        <v>2</v>
      </c>
      <c r="AE172" t="s">
        <v>2</v>
      </c>
      <c r="AF172" t="s">
        <v>2</v>
      </c>
      <c r="AG172" t="s">
        <v>174</v>
      </c>
      <c r="AH172" t="s">
        <v>190</v>
      </c>
    </row>
    <row r="173" spans="1:34">
      <c r="A173">
        <v>7415</v>
      </c>
      <c r="B173">
        <v>192549</v>
      </c>
      <c r="C173" t="s">
        <v>149</v>
      </c>
      <c r="D173" t="str">
        <f t="shared" ca="1" si="6"/>
        <v>TAJHKIIKXY</v>
      </c>
      <c r="E173" t="str">
        <f t="shared" ca="1" si="7"/>
        <v>Mulzpbwrskhwb</v>
      </c>
      <c r="F173" t="s">
        <v>150</v>
      </c>
      <c r="G173" t="s">
        <v>167</v>
      </c>
      <c r="H173" s="149" t="str">
        <f t="shared" ca="1" si="8"/>
        <v>5/8/1994</v>
      </c>
      <c r="I173" t="s">
        <v>152</v>
      </c>
      <c r="J173" t="s">
        <v>153</v>
      </c>
      <c r="K173" t="s">
        <v>402</v>
      </c>
      <c r="L173" t="s">
        <v>403</v>
      </c>
      <c r="M173" t="s">
        <v>404</v>
      </c>
      <c r="N173">
        <v>93</v>
      </c>
      <c r="O173" t="s">
        <v>157</v>
      </c>
      <c r="P173" t="s">
        <v>158</v>
      </c>
      <c r="Q173" t="s">
        <v>187</v>
      </c>
      <c r="R173" t="s">
        <v>387</v>
      </c>
      <c r="S173" t="s">
        <v>2</v>
      </c>
      <c r="T173" t="s">
        <v>2</v>
      </c>
      <c r="U173" t="s">
        <v>388</v>
      </c>
      <c r="V173" t="s">
        <v>160</v>
      </c>
      <c r="W173" t="s">
        <v>161</v>
      </c>
      <c r="X173" t="s">
        <v>406</v>
      </c>
      <c r="Y173" t="s">
        <v>2</v>
      </c>
      <c r="Z173">
        <v>2011</v>
      </c>
      <c r="AA173" t="s">
        <v>164</v>
      </c>
      <c r="AB173" t="s">
        <v>2</v>
      </c>
      <c r="AC173" t="s">
        <v>2</v>
      </c>
      <c r="AD173" t="s">
        <v>2</v>
      </c>
      <c r="AE173" t="s">
        <v>2</v>
      </c>
      <c r="AF173" t="s">
        <v>2</v>
      </c>
      <c r="AG173" t="s">
        <v>165</v>
      </c>
      <c r="AH173" t="s">
        <v>190</v>
      </c>
    </row>
    <row r="174" spans="1:34">
      <c r="A174">
        <v>7415</v>
      </c>
      <c r="B174">
        <v>192570</v>
      </c>
      <c r="C174" t="s">
        <v>149</v>
      </c>
      <c r="D174" t="str">
        <f t="shared" ca="1" si="6"/>
        <v>OZCYNCZLJQ</v>
      </c>
      <c r="E174" t="str">
        <f t="shared" ca="1" si="7"/>
        <v>Jssdfuwatpxqr</v>
      </c>
      <c r="F174" t="s">
        <v>150</v>
      </c>
      <c r="G174" t="s">
        <v>167</v>
      </c>
      <c r="H174" s="149" t="str">
        <f t="shared" ca="1" si="8"/>
        <v>7/9/1996</v>
      </c>
      <c r="I174" t="s">
        <v>152</v>
      </c>
      <c r="J174" t="s">
        <v>153</v>
      </c>
      <c r="K174" t="s">
        <v>402</v>
      </c>
      <c r="L174" t="s">
        <v>403</v>
      </c>
      <c r="M174" t="s">
        <v>404</v>
      </c>
      <c r="N174">
        <v>93</v>
      </c>
      <c r="O174" t="s">
        <v>157</v>
      </c>
      <c r="P174" t="s">
        <v>158</v>
      </c>
      <c r="Q174" t="s">
        <v>187</v>
      </c>
      <c r="R174" t="s">
        <v>407</v>
      </c>
      <c r="S174" t="s">
        <v>2</v>
      </c>
      <c r="T174" t="s">
        <v>2</v>
      </c>
      <c r="U174" t="s">
        <v>206</v>
      </c>
      <c r="V174" t="s">
        <v>160</v>
      </c>
      <c r="W174" t="s">
        <v>2</v>
      </c>
      <c r="X174" t="s">
        <v>2</v>
      </c>
      <c r="Y174" t="s">
        <v>2</v>
      </c>
      <c r="Z174">
        <v>2011</v>
      </c>
      <c r="AA174" t="s">
        <v>164</v>
      </c>
      <c r="AB174" t="s">
        <v>2</v>
      </c>
      <c r="AC174" t="s">
        <v>2</v>
      </c>
      <c r="AD174" t="s">
        <v>2</v>
      </c>
      <c r="AE174" t="s">
        <v>2</v>
      </c>
      <c r="AF174" t="s">
        <v>2</v>
      </c>
      <c r="AG174" t="s">
        <v>213</v>
      </c>
      <c r="AH174" t="s">
        <v>190</v>
      </c>
    </row>
    <row r="175" spans="1:34">
      <c r="A175">
        <v>7415</v>
      </c>
      <c r="B175">
        <v>194032</v>
      </c>
      <c r="C175" t="s">
        <v>149</v>
      </c>
      <c r="D175" t="str">
        <f t="shared" ca="1" si="6"/>
        <v>QISNGTFNRY</v>
      </c>
      <c r="E175" t="str">
        <f t="shared" ca="1" si="7"/>
        <v>Wqkqkmnetimgd</v>
      </c>
      <c r="F175" t="s">
        <v>150</v>
      </c>
      <c r="G175" t="s">
        <v>167</v>
      </c>
      <c r="H175" s="149" t="str">
        <f t="shared" ca="1" si="8"/>
        <v>21/11/1995</v>
      </c>
      <c r="I175" t="s">
        <v>152</v>
      </c>
      <c r="J175" t="s">
        <v>153</v>
      </c>
      <c r="K175" t="s">
        <v>408</v>
      </c>
      <c r="L175" t="s">
        <v>409</v>
      </c>
      <c r="M175" t="s">
        <v>410</v>
      </c>
      <c r="N175">
        <v>94</v>
      </c>
      <c r="O175" t="s">
        <v>157</v>
      </c>
      <c r="P175" t="s">
        <v>158</v>
      </c>
      <c r="Q175" t="s">
        <v>194</v>
      </c>
      <c r="R175" t="s">
        <v>411</v>
      </c>
      <c r="S175" t="s">
        <v>2</v>
      </c>
      <c r="T175" t="s">
        <v>199</v>
      </c>
      <c r="U175" t="s">
        <v>200</v>
      </c>
      <c r="V175" t="s">
        <v>182</v>
      </c>
      <c r="W175" t="s">
        <v>160</v>
      </c>
      <c r="X175" t="s">
        <v>200</v>
      </c>
      <c r="Y175" t="s">
        <v>2</v>
      </c>
      <c r="Z175">
        <v>2011</v>
      </c>
      <c r="AA175" t="s">
        <v>164</v>
      </c>
      <c r="AB175" t="s">
        <v>2</v>
      </c>
      <c r="AC175" t="s">
        <v>2</v>
      </c>
      <c r="AD175" t="s">
        <v>2</v>
      </c>
      <c r="AE175" t="s">
        <v>2</v>
      </c>
      <c r="AF175" t="s">
        <v>2</v>
      </c>
      <c r="AG175" t="s">
        <v>213</v>
      </c>
      <c r="AH175" t="s">
        <v>166</v>
      </c>
    </row>
    <row r="176" spans="1:34">
      <c r="A176">
        <v>7415</v>
      </c>
      <c r="B176">
        <v>194407</v>
      </c>
      <c r="C176" t="s">
        <v>149</v>
      </c>
      <c r="D176" t="str">
        <f t="shared" ca="1" si="6"/>
        <v>UWCSGCZWPW</v>
      </c>
      <c r="E176" t="str">
        <f t="shared" ca="1" si="7"/>
        <v>Mnefxbszjiwld</v>
      </c>
      <c r="F176" t="s">
        <v>150</v>
      </c>
      <c r="G176" t="s">
        <v>167</v>
      </c>
      <c r="H176" s="149" t="str">
        <f t="shared" ca="1" si="8"/>
        <v>2/6/1994</v>
      </c>
      <c r="I176" t="s">
        <v>152</v>
      </c>
      <c r="J176" t="s">
        <v>153</v>
      </c>
      <c r="K176" t="s">
        <v>412</v>
      </c>
      <c r="L176" t="s">
        <v>413</v>
      </c>
      <c r="M176" t="s">
        <v>223</v>
      </c>
      <c r="N176">
        <v>75</v>
      </c>
      <c r="O176" t="s">
        <v>157</v>
      </c>
      <c r="P176" t="s">
        <v>158</v>
      </c>
      <c r="Q176" t="s">
        <v>194</v>
      </c>
      <c r="R176" t="s">
        <v>414</v>
      </c>
      <c r="S176" t="s">
        <v>2</v>
      </c>
      <c r="T176" t="s">
        <v>199</v>
      </c>
      <c r="U176" t="s">
        <v>200</v>
      </c>
      <c r="V176" t="s">
        <v>182</v>
      </c>
      <c r="W176" t="s">
        <v>160</v>
      </c>
      <c r="X176" t="s">
        <v>200</v>
      </c>
      <c r="Y176" t="s">
        <v>2</v>
      </c>
      <c r="Z176">
        <v>2011</v>
      </c>
      <c r="AA176" t="s">
        <v>164</v>
      </c>
      <c r="AB176" t="s">
        <v>2</v>
      </c>
      <c r="AC176" t="s">
        <v>2</v>
      </c>
      <c r="AD176" t="s">
        <v>2</v>
      </c>
      <c r="AE176" t="s">
        <v>2</v>
      </c>
      <c r="AF176" t="s">
        <v>2</v>
      </c>
      <c r="AG176" t="s">
        <v>259</v>
      </c>
      <c r="AH176" t="s">
        <v>190</v>
      </c>
    </row>
    <row r="177" spans="1:34">
      <c r="A177">
        <v>7415</v>
      </c>
      <c r="B177">
        <v>194906</v>
      </c>
      <c r="C177" t="s">
        <v>183</v>
      </c>
      <c r="D177" t="str">
        <f t="shared" ca="1" si="6"/>
        <v>GUOEDHBVIL</v>
      </c>
      <c r="E177" t="str">
        <f t="shared" ca="1" si="7"/>
        <v>Mjzafnomdfyrp</v>
      </c>
      <c r="F177" t="s">
        <v>150</v>
      </c>
      <c r="G177" t="s">
        <v>167</v>
      </c>
      <c r="H177" s="149" t="str">
        <f t="shared" ca="1" si="8"/>
        <v>15/7/1996</v>
      </c>
      <c r="I177" t="s">
        <v>152</v>
      </c>
      <c r="J177" t="s">
        <v>153</v>
      </c>
      <c r="K177" t="s">
        <v>415</v>
      </c>
      <c r="L177" t="s">
        <v>416</v>
      </c>
      <c r="M177" t="s">
        <v>244</v>
      </c>
      <c r="N177">
        <v>94</v>
      </c>
      <c r="O177" t="s">
        <v>157</v>
      </c>
      <c r="P177" t="s">
        <v>158</v>
      </c>
      <c r="Q177" t="s">
        <v>194</v>
      </c>
      <c r="R177" t="s">
        <v>311</v>
      </c>
      <c r="S177" t="s">
        <v>2</v>
      </c>
      <c r="T177" t="s">
        <v>196</v>
      </c>
      <c r="U177" t="s">
        <v>224</v>
      </c>
      <c r="V177" t="s">
        <v>160</v>
      </c>
      <c r="W177" t="s">
        <v>161</v>
      </c>
      <c r="X177" t="s">
        <v>2</v>
      </c>
      <c r="Y177" t="s">
        <v>2</v>
      </c>
      <c r="Z177">
        <v>2011</v>
      </c>
      <c r="AA177" t="s">
        <v>164</v>
      </c>
      <c r="AB177" t="s">
        <v>2</v>
      </c>
      <c r="AC177" t="s">
        <v>2</v>
      </c>
      <c r="AD177" t="s">
        <v>2</v>
      </c>
      <c r="AE177" t="s">
        <v>2</v>
      </c>
      <c r="AF177" t="s">
        <v>2</v>
      </c>
      <c r="AG177" t="s">
        <v>259</v>
      </c>
      <c r="AH177" t="s">
        <v>190</v>
      </c>
    </row>
    <row r="178" spans="1:34">
      <c r="A178">
        <v>7415</v>
      </c>
      <c r="B178">
        <v>194984</v>
      </c>
      <c r="C178" t="s">
        <v>149</v>
      </c>
      <c r="D178" t="str">
        <f t="shared" ca="1" si="6"/>
        <v>TFWXDDBMTM</v>
      </c>
      <c r="E178" t="str">
        <f t="shared" ca="1" si="7"/>
        <v>Bjzwxqmcnmcod</v>
      </c>
      <c r="F178" t="s">
        <v>150</v>
      </c>
      <c r="G178" t="s">
        <v>167</v>
      </c>
      <c r="H178" s="149" t="str">
        <f t="shared" ca="1" si="8"/>
        <v>20/11/1995</v>
      </c>
      <c r="I178" t="s">
        <v>152</v>
      </c>
      <c r="J178" t="s">
        <v>153</v>
      </c>
      <c r="K178" t="s">
        <v>415</v>
      </c>
      <c r="L178" t="s">
        <v>416</v>
      </c>
      <c r="M178" t="s">
        <v>244</v>
      </c>
      <c r="N178">
        <v>94</v>
      </c>
      <c r="O178" t="s">
        <v>157</v>
      </c>
      <c r="P178" t="s">
        <v>158</v>
      </c>
      <c r="Q178" t="s">
        <v>194</v>
      </c>
      <c r="R178" t="s">
        <v>311</v>
      </c>
      <c r="S178" t="s">
        <v>2</v>
      </c>
      <c r="T178" t="s">
        <v>196</v>
      </c>
      <c r="U178" t="s">
        <v>211</v>
      </c>
      <c r="V178" t="s">
        <v>160</v>
      </c>
      <c r="W178" t="s">
        <v>182</v>
      </c>
      <c r="X178" t="s">
        <v>249</v>
      </c>
      <c r="Y178" t="s">
        <v>2</v>
      </c>
      <c r="Z178">
        <v>2010</v>
      </c>
      <c r="AA178" t="s">
        <v>164</v>
      </c>
      <c r="AB178" t="s">
        <v>2</v>
      </c>
      <c r="AC178" t="s">
        <v>2</v>
      </c>
      <c r="AD178" t="s">
        <v>2</v>
      </c>
      <c r="AE178" t="s">
        <v>2</v>
      </c>
      <c r="AF178" t="s">
        <v>2</v>
      </c>
      <c r="AG178" t="s">
        <v>259</v>
      </c>
      <c r="AH178" t="s">
        <v>190</v>
      </c>
    </row>
    <row r="179" spans="1:34">
      <c r="A179">
        <v>7415</v>
      </c>
      <c r="B179">
        <v>199258</v>
      </c>
      <c r="C179" t="s">
        <v>149</v>
      </c>
      <c r="D179" t="str">
        <f t="shared" ca="1" si="6"/>
        <v>TGFQORIYAO</v>
      </c>
      <c r="E179" t="str">
        <f t="shared" ca="1" si="7"/>
        <v>Fofbqvxavjqnz</v>
      </c>
      <c r="F179" t="s">
        <v>150</v>
      </c>
      <c r="G179" t="s">
        <v>167</v>
      </c>
      <c r="H179" s="149" t="str">
        <f t="shared" ca="1" si="8"/>
        <v>3/6/1997</v>
      </c>
      <c r="I179" t="s">
        <v>152</v>
      </c>
      <c r="J179" t="s">
        <v>153</v>
      </c>
      <c r="K179" t="s">
        <v>417</v>
      </c>
      <c r="L179" t="s">
        <v>418</v>
      </c>
      <c r="M179" t="s">
        <v>419</v>
      </c>
      <c r="N179">
        <v>92</v>
      </c>
      <c r="O179" t="s">
        <v>157</v>
      </c>
      <c r="P179" t="s">
        <v>158</v>
      </c>
      <c r="Q179" t="s">
        <v>179</v>
      </c>
      <c r="R179" t="s">
        <v>420</v>
      </c>
      <c r="S179" t="s">
        <v>2</v>
      </c>
      <c r="T179" t="s">
        <v>2</v>
      </c>
      <c r="U179" t="s">
        <v>181</v>
      </c>
      <c r="V179" t="s">
        <v>160</v>
      </c>
      <c r="W179" t="s">
        <v>161</v>
      </c>
      <c r="X179" t="s">
        <v>2</v>
      </c>
      <c r="Y179" t="s">
        <v>2</v>
      </c>
      <c r="Z179">
        <v>2011</v>
      </c>
      <c r="AA179" t="s">
        <v>164</v>
      </c>
      <c r="AB179" t="s">
        <v>2</v>
      </c>
      <c r="AC179" t="s">
        <v>2</v>
      </c>
      <c r="AD179" t="s">
        <v>2</v>
      </c>
      <c r="AE179" t="s">
        <v>2</v>
      </c>
      <c r="AF179" t="s">
        <v>2</v>
      </c>
      <c r="AG179" t="s">
        <v>174</v>
      </c>
      <c r="AH179" t="s">
        <v>166</v>
      </c>
    </row>
    <row r="180" spans="1:34">
      <c r="A180">
        <v>7415</v>
      </c>
      <c r="B180">
        <v>200290</v>
      </c>
      <c r="C180" t="s">
        <v>183</v>
      </c>
      <c r="D180" t="str">
        <f t="shared" ca="1" si="6"/>
        <v>GUKBXGEILK</v>
      </c>
      <c r="E180" t="str">
        <f t="shared" ca="1" si="7"/>
        <v>Jwdbxcebaewzu</v>
      </c>
      <c r="F180" t="s">
        <v>150</v>
      </c>
      <c r="G180" t="s">
        <v>167</v>
      </c>
      <c r="H180" s="149" t="str">
        <f t="shared" ca="1" si="8"/>
        <v>23/11/1996</v>
      </c>
      <c r="I180" t="s">
        <v>152</v>
      </c>
      <c r="J180" t="s">
        <v>153</v>
      </c>
      <c r="K180" t="s">
        <v>421</v>
      </c>
      <c r="L180" t="s">
        <v>422</v>
      </c>
      <c r="M180" t="s">
        <v>423</v>
      </c>
      <c r="N180">
        <v>91</v>
      </c>
      <c r="O180" t="s">
        <v>157</v>
      </c>
      <c r="P180" t="s">
        <v>158</v>
      </c>
      <c r="Q180" t="s">
        <v>194</v>
      </c>
      <c r="R180" t="s">
        <v>210</v>
      </c>
      <c r="S180" t="s">
        <v>2</v>
      </c>
      <c r="T180" t="s">
        <v>196</v>
      </c>
      <c r="U180" t="s">
        <v>211</v>
      </c>
      <c r="V180" t="s">
        <v>160</v>
      </c>
      <c r="W180" t="s">
        <v>161</v>
      </c>
      <c r="X180" t="s">
        <v>2</v>
      </c>
      <c r="Y180" t="s">
        <v>2</v>
      </c>
      <c r="Z180">
        <v>2011</v>
      </c>
      <c r="AA180" t="s">
        <v>164</v>
      </c>
      <c r="AB180" t="s">
        <v>2</v>
      </c>
      <c r="AC180" t="s">
        <v>2</v>
      </c>
      <c r="AD180" t="s">
        <v>2</v>
      </c>
      <c r="AE180" t="s">
        <v>2</v>
      </c>
      <c r="AF180" t="s">
        <v>2</v>
      </c>
      <c r="AG180" t="s">
        <v>174</v>
      </c>
      <c r="AH180" t="s">
        <v>175</v>
      </c>
    </row>
    <row r="181" spans="1:34">
      <c r="A181">
        <v>7415</v>
      </c>
      <c r="B181">
        <v>200329</v>
      </c>
      <c r="C181" t="s">
        <v>183</v>
      </c>
      <c r="D181" t="str">
        <f t="shared" ca="1" si="6"/>
        <v>CVZNCHCTNQ</v>
      </c>
      <c r="E181" t="str">
        <f t="shared" ca="1" si="7"/>
        <v>Tbdbrebtmtvsg</v>
      </c>
      <c r="F181" t="s">
        <v>150</v>
      </c>
      <c r="G181" t="s">
        <v>167</v>
      </c>
      <c r="H181" s="149" t="str">
        <f t="shared" ca="1" si="8"/>
        <v>2/4/1995</v>
      </c>
      <c r="I181" t="s">
        <v>152</v>
      </c>
      <c r="J181" t="s">
        <v>153</v>
      </c>
      <c r="K181" t="s">
        <v>421</v>
      </c>
      <c r="L181" t="s">
        <v>422</v>
      </c>
      <c r="M181" t="s">
        <v>423</v>
      </c>
      <c r="N181">
        <v>91</v>
      </c>
      <c r="O181" t="s">
        <v>157</v>
      </c>
      <c r="P181" t="s">
        <v>158</v>
      </c>
      <c r="Q181" t="s">
        <v>194</v>
      </c>
      <c r="R181" t="s">
        <v>236</v>
      </c>
      <c r="S181" t="s">
        <v>2</v>
      </c>
      <c r="T181" t="s">
        <v>196</v>
      </c>
      <c r="U181" t="s">
        <v>211</v>
      </c>
      <c r="V181" t="s">
        <v>160</v>
      </c>
      <c r="W181" t="s">
        <v>161</v>
      </c>
      <c r="X181" t="s">
        <v>2</v>
      </c>
      <c r="Y181" t="s">
        <v>2</v>
      </c>
      <c r="Z181">
        <v>2011</v>
      </c>
      <c r="AA181" t="s">
        <v>164</v>
      </c>
      <c r="AB181" t="s">
        <v>2</v>
      </c>
      <c r="AC181" t="s">
        <v>2</v>
      </c>
      <c r="AD181" t="s">
        <v>2</v>
      </c>
      <c r="AE181" t="s">
        <v>2</v>
      </c>
      <c r="AF181" t="s">
        <v>2</v>
      </c>
      <c r="AG181" t="s">
        <v>174</v>
      </c>
      <c r="AH181" t="s">
        <v>175</v>
      </c>
    </row>
    <row r="182" spans="1:34">
      <c r="A182">
        <v>7415</v>
      </c>
      <c r="B182">
        <v>200978</v>
      </c>
      <c r="C182" t="s">
        <v>149</v>
      </c>
      <c r="D182" t="str">
        <f t="shared" ca="1" si="6"/>
        <v>FIRSDVDPYM</v>
      </c>
      <c r="E182" t="str">
        <f t="shared" ca="1" si="7"/>
        <v>Pbxalcwtcoxcf</v>
      </c>
      <c r="F182" t="s">
        <v>150</v>
      </c>
      <c r="G182" t="s">
        <v>167</v>
      </c>
      <c r="H182" s="149" t="str">
        <f t="shared" ca="1" si="8"/>
        <v>27/7/1994</v>
      </c>
      <c r="I182" t="s">
        <v>152</v>
      </c>
      <c r="J182" t="s">
        <v>153</v>
      </c>
      <c r="K182" t="s">
        <v>424</v>
      </c>
      <c r="L182" t="s">
        <v>425</v>
      </c>
      <c r="M182" t="s">
        <v>426</v>
      </c>
      <c r="N182">
        <v>99</v>
      </c>
      <c r="O182" t="s">
        <v>427</v>
      </c>
      <c r="P182" t="s">
        <v>158</v>
      </c>
      <c r="Q182" t="s">
        <v>194</v>
      </c>
      <c r="R182" t="s">
        <v>210</v>
      </c>
      <c r="S182" t="s">
        <v>2</v>
      </c>
      <c r="T182" t="s">
        <v>196</v>
      </c>
      <c r="U182" t="s">
        <v>211</v>
      </c>
      <c r="V182" t="s">
        <v>160</v>
      </c>
      <c r="W182" t="s">
        <v>301</v>
      </c>
      <c r="X182" t="s">
        <v>271</v>
      </c>
      <c r="Y182" t="s">
        <v>2</v>
      </c>
      <c r="Z182">
        <v>2010</v>
      </c>
      <c r="AA182" t="s">
        <v>164</v>
      </c>
      <c r="AB182" t="s">
        <v>2</v>
      </c>
      <c r="AC182" t="s">
        <v>2</v>
      </c>
      <c r="AD182" t="s">
        <v>2</v>
      </c>
      <c r="AE182" t="s">
        <v>2</v>
      </c>
      <c r="AF182" t="s">
        <v>2</v>
      </c>
      <c r="AG182" t="s">
        <v>259</v>
      </c>
      <c r="AH182" t="s">
        <v>166</v>
      </c>
    </row>
    <row r="183" spans="1:34">
      <c r="A183">
        <v>7415</v>
      </c>
      <c r="B183">
        <v>201273</v>
      </c>
      <c r="C183" t="s">
        <v>149</v>
      </c>
      <c r="D183" t="str">
        <f t="shared" ca="1" si="6"/>
        <v>TWQTKUBWTE</v>
      </c>
      <c r="E183" t="str">
        <f t="shared" ca="1" si="7"/>
        <v>Aukuiwxfxocxz</v>
      </c>
      <c r="F183" t="s">
        <v>150</v>
      </c>
      <c r="G183" t="s">
        <v>167</v>
      </c>
      <c r="H183" s="149" t="str">
        <f t="shared" ca="1" si="8"/>
        <v>1/9/1996</v>
      </c>
      <c r="I183" t="s">
        <v>152</v>
      </c>
      <c r="J183" t="s">
        <v>153</v>
      </c>
      <c r="K183" t="s">
        <v>428</v>
      </c>
      <c r="L183" t="s">
        <v>429</v>
      </c>
      <c r="M183" t="s">
        <v>223</v>
      </c>
      <c r="N183">
        <v>75</v>
      </c>
      <c r="O183" t="s">
        <v>157</v>
      </c>
      <c r="P183" t="s">
        <v>158</v>
      </c>
      <c r="Q183" t="s">
        <v>194</v>
      </c>
      <c r="R183" t="s">
        <v>248</v>
      </c>
      <c r="S183" t="s">
        <v>2</v>
      </c>
      <c r="T183" t="s">
        <v>196</v>
      </c>
      <c r="U183" t="s">
        <v>211</v>
      </c>
      <c r="V183" t="s">
        <v>160</v>
      </c>
      <c r="W183" t="s">
        <v>256</v>
      </c>
      <c r="X183" t="s">
        <v>249</v>
      </c>
      <c r="Y183" t="s">
        <v>2</v>
      </c>
      <c r="Z183">
        <v>2009</v>
      </c>
      <c r="AA183" t="s">
        <v>164</v>
      </c>
      <c r="AB183" t="s">
        <v>2</v>
      </c>
      <c r="AC183" t="s">
        <v>2</v>
      </c>
      <c r="AD183" t="s">
        <v>2</v>
      </c>
      <c r="AE183" t="s">
        <v>2</v>
      </c>
      <c r="AF183" t="s">
        <v>2</v>
      </c>
      <c r="AG183" t="s">
        <v>284</v>
      </c>
      <c r="AH183" t="s">
        <v>190</v>
      </c>
    </row>
    <row r="184" spans="1:34">
      <c r="A184">
        <v>7415</v>
      </c>
      <c r="B184">
        <v>202219</v>
      </c>
      <c r="C184" t="s">
        <v>149</v>
      </c>
      <c r="D184" t="str">
        <f t="shared" ca="1" si="6"/>
        <v>GNNMBSRGPR</v>
      </c>
      <c r="E184" t="str">
        <f t="shared" ca="1" si="7"/>
        <v>Xbpjbztarmyna</v>
      </c>
      <c r="F184" t="s">
        <v>150</v>
      </c>
      <c r="G184" t="s">
        <v>167</v>
      </c>
      <c r="H184" s="149" t="str">
        <f t="shared" ca="1" si="8"/>
        <v>11/12/1994</v>
      </c>
      <c r="I184" t="s">
        <v>152</v>
      </c>
      <c r="J184" t="s">
        <v>153</v>
      </c>
      <c r="K184" t="s">
        <v>430</v>
      </c>
      <c r="L184" t="s">
        <v>431</v>
      </c>
      <c r="M184" t="s">
        <v>432</v>
      </c>
      <c r="N184">
        <v>93</v>
      </c>
      <c r="O184" t="s">
        <v>157</v>
      </c>
      <c r="P184" t="s">
        <v>158</v>
      </c>
      <c r="Q184" t="s">
        <v>194</v>
      </c>
      <c r="R184" t="s">
        <v>198</v>
      </c>
      <c r="S184" t="s">
        <v>2</v>
      </c>
      <c r="T184" t="s">
        <v>196</v>
      </c>
      <c r="U184" t="s">
        <v>211</v>
      </c>
      <c r="V184" t="s">
        <v>160</v>
      </c>
      <c r="W184" t="s">
        <v>161</v>
      </c>
      <c r="X184" t="s">
        <v>249</v>
      </c>
      <c r="Y184" t="s">
        <v>2</v>
      </c>
      <c r="Z184">
        <v>2011</v>
      </c>
      <c r="AA184" t="s">
        <v>164</v>
      </c>
      <c r="AB184" t="s">
        <v>2</v>
      </c>
      <c r="AC184" t="s">
        <v>2</v>
      </c>
      <c r="AD184" t="s">
        <v>2</v>
      </c>
      <c r="AE184" t="s">
        <v>2</v>
      </c>
      <c r="AF184" t="s">
        <v>2</v>
      </c>
      <c r="AG184" t="s">
        <v>165</v>
      </c>
      <c r="AH184" t="s">
        <v>166</v>
      </c>
    </row>
    <row r="185" spans="1:34">
      <c r="A185">
        <v>7415</v>
      </c>
      <c r="B185">
        <v>202221</v>
      </c>
      <c r="C185" t="s">
        <v>149</v>
      </c>
      <c r="D185" t="str">
        <f t="shared" ca="1" si="6"/>
        <v>LXIVXVJNSE</v>
      </c>
      <c r="E185" t="str">
        <f t="shared" ca="1" si="7"/>
        <v>Ustnjcfhrmxhh</v>
      </c>
      <c r="F185" t="s">
        <v>150</v>
      </c>
      <c r="G185" t="s">
        <v>167</v>
      </c>
      <c r="H185" s="149" t="str">
        <f t="shared" ca="1" si="8"/>
        <v>13/3/1994</v>
      </c>
      <c r="I185" t="s">
        <v>152</v>
      </c>
      <c r="J185" t="s">
        <v>153</v>
      </c>
      <c r="K185" t="s">
        <v>430</v>
      </c>
      <c r="L185" t="s">
        <v>431</v>
      </c>
      <c r="M185" t="s">
        <v>432</v>
      </c>
      <c r="N185">
        <v>93</v>
      </c>
      <c r="O185" t="s">
        <v>157</v>
      </c>
      <c r="P185" t="s">
        <v>158</v>
      </c>
      <c r="Q185" t="s">
        <v>194</v>
      </c>
      <c r="R185" t="s">
        <v>210</v>
      </c>
      <c r="S185" t="s">
        <v>2</v>
      </c>
      <c r="T185" t="s">
        <v>199</v>
      </c>
      <c r="U185" t="s">
        <v>201</v>
      </c>
      <c r="V185" t="s">
        <v>160</v>
      </c>
      <c r="W185" t="s">
        <v>161</v>
      </c>
      <c r="X185" t="s">
        <v>2</v>
      </c>
      <c r="Y185" t="s">
        <v>2</v>
      </c>
      <c r="Z185">
        <v>2011</v>
      </c>
      <c r="AA185" t="s">
        <v>164</v>
      </c>
      <c r="AB185" t="s">
        <v>2</v>
      </c>
      <c r="AC185" t="s">
        <v>2</v>
      </c>
      <c r="AD185" t="s">
        <v>2</v>
      </c>
      <c r="AE185" t="s">
        <v>2</v>
      </c>
      <c r="AF185" t="s">
        <v>2</v>
      </c>
      <c r="AG185" t="s">
        <v>2</v>
      </c>
      <c r="AH185" t="s">
        <v>2</v>
      </c>
    </row>
    <row r="186" spans="1:34">
      <c r="A186">
        <v>7415</v>
      </c>
      <c r="B186">
        <v>202227</v>
      </c>
      <c r="C186" t="s">
        <v>149</v>
      </c>
      <c r="D186" t="str">
        <f t="shared" ca="1" si="6"/>
        <v>UKWUZVDMXP</v>
      </c>
      <c r="E186" t="str">
        <f t="shared" ca="1" si="7"/>
        <v>Ikustjuchsugf</v>
      </c>
      <c r="F186" t="s">
        <v>150</v>
      </c>
      <c r="G186" t="s">
        <v>167</v>
      </c>
      <c r="H186" s="149" t="str">
        <f t="shared" ca="1" si="8"/>
        <v>21/10/1996</v>
      </c>
      <c r="I186" t="s">
        <v>152</v>
      </c>
      <c r="J186" t="s">
        <v>153</v>
      </c>
      <c r="K186" t="s">
        <v>430</v>
      </c>
      <c r="L186" t="s">
        <v>431</v>
      </c>
      <c r="M186" t="s">
        <v>432</v>
      </c>
      <c r="N186">
        <v>93</v>
      </c>
      <c r="O186" t="s">
        <v>157</v>
      </c>
      <c r="P186" t="s">
        <v>158</v>
      </c>
      <c r="Q186" t="s">
        <v>179</v>
      </c>
      <c r="R186" t="s">
        <v>433</v>
      </c>
      <c r="S186" t="s">
        <v>2</v>
      </c>
      <c r="T186" t="s">
        <v>2</v>
      </c>
      <c r="U186" t="s">
        <v>334</v>
      </c>
      <c r="V186" t="s">
        <v>160</v>
      </c>
      <c r="W186" t="s">
        <v>161</v>
      </c>
      <c r="X186" t="s">
        <v>2</v>
      </c>
      <c r="Y186" t="s">
        <v>2</v>
      </c>
      <c r="Z186">
        <v>2011</v>
      </c>
      <c r="AA186" t="s">
        <v>164</v>
      </c>
      <c r="AB186" t="s">
        <v>2</v>
      </c>
      <c r="AC186" t="s">
        <v>2</v>
      </c>
      <c r="AD186" t="s">
        <v>2</v>
      </c>
      <c r="AE186" t="s">
        <v>2</v>
      </c>
      <c r="AF186" t="s">
        <v>2</v>
      </c>
      <c r="AG186" t="s">
        <v>174</v>
      </c>
      <c r="AH186" t="s">
        <v>166</v>
      </c>
    </row>
    <row r="187" spans="1:34">
      <c r="A187">
        <v>7415</v>
      </c>
      <c r="B187">
        <v>202302</v>
      </c>
      <c r="C187" t="s">
        <v>149</v>
      </c>
      <c r="D187" t="str">
        <f t="shared" ca="1" si="6"/>
        <v>RSHVCMCLOW</v>
      </c>
      <c r="E187" t="str">
        <f t="shared" ca="1" si="7"/>
        <v>Unbjslfoazxkp</v>
      </c>
      <c r="F187" t="s">
        <v>150</v>
      </c>
      <c r="G187" t="s">
        <v>167</v>
      </c>
      <c r="H187" s="149" t="str">
        <f t="shared" ca="1" si="8"/>
        <v>28/8/1995</v>
      </c>
      <c r="I187" t="s">
        <v>152</v>
      </c>
      <c r="J187" t="s">
        <v>153</v>
      </c>
      <c r="K187" t="s">
        <v>430</v>
      </c>
      <c r="L187" t="s">
        <v>431</v>
      </c>
      <c r="M187" t="s">
        <v>432</v>
      </c>
      <c r="N187">
        <v>93</v>
      </c>
      <c r="O187" t="s">
        <v>157</v>
      </c>
      <c r="P187" t="s">
        <v>158</v>
      </c>
      <c r="Q187" t="s">
        <v>194</v>
      </c>
      <c r="R187" t="s">
        <v>210</v>
      </c>
      <c r="S187" t="s">
        <v>2</v>
      </c>
      <c r="T187" t="s">
        <v>199</v>
      </c>
      <c r="U187" t="s">
        <v>201</v>
      </c>
      <c r="V187" t="s">
        <v>160</v>
      </c>
      <c r="W187" t="s">
        <v>161</v>
      </c>
      <c r="X187" t="s">
        <v>2</v>
      </c>
      <c r="Y187" t="s">
        <v>2</v>
      </c>
      <c r="Z187">
        <v>2010</v>
      </c>
      <c r="AA187" t="s">
        <v>164</v>
      </c>
      <c r="AB187" t="s">
        <v>2</v>
      </c>
      <c r="AC187" t="s">
        <v>2</v>
      </c>
      <c r="AD187" t="s">
        <v>2</v>
      </c>
      <c r="AE187" t="s">
        <v>2</v>
      </c>
      <c r="AF187" t="s">
        <v>2</v>
      </c>
      <c r="AG187" t="s">
        <v>2</v>
      </c>
      <c r="AH187" t="s">
        <v>2</v>
      </c>
    </row>
    <row r="188" spans="1:34">
      <c r="A188">
        <v>7415</v>
      </c>
      <c r="B188">
        <v>203127</v>
      </c>
      <c r="C188" t="s">
        <v>149</v>
      </c>
      <c r="D188" t="str">
        <f t="shared" ca="1" si="6"/>
        <v>YGXTKRLPYJ</v>
      </c>
      <c r="E188" t="str">
        <f t="shared" ca="1" si="7"/>
        <v>Rsgljqhbtfkyu</v>
      </c>
      <c r="F188" t="s">
        <v>150</v>
      </c>
      <c r="G188" t="s">
        <v>151</v>
      </c>
      <c r="H188" s="149" t="str">
        <f t="shared" ca="1" si="8"/>
        <v>19/12/1995</v>
      </c>
      <c r="I188" t="s">
        <v>152</v>
      </c>
      <c r="J188" t="s">
        <v>153</v>
      </c>
      <c r="K188" t="s">
        <v>434</v>
      </c>
      <c r="L188" t="s">
        <v>435</v>
      </c>
      <c r="M188" t="s">
        <v>223</v>
      </c>
      <c r="N188">
        <v>75</v>
      </c>
      <c r="O188" t="s">
        <v>157</v>
      </c>
      <c r="P188" t="s">
        <v>158</v>
      </c>
      <c r="Q188" t="s">
        <v>179</v>
      </c>
      <c r="R188" t="s">
        <v>436</v>
      </c>
      <c r="S188" t="s">
        <v>2</v>
      </c>
      <c r="T188" t="s">
        <v>2</v>
      </c>
      <c r="U188" t="s">
        <v>181</v>
      </c>
      <c r="V188" t="s">
        <v>225</v>
      </c>
      <c r="W188" t="s">
        <v>160</v>
      </c>
      <c r="X188" t="s">
        <v>2</v>
      </c>
      <c r="Y188" t="s">
        <v>2</v>
      </c>
      <c r="Z188">
        <v>2011</v>
      </c>
      <c r="AA188" t="s">
        <v>164</v>
      </c>
      <c r="AB188" t="s">
        <v>2</v>
      </c>
      <c r="AC188" t="s">
        <v>2</v>
      </c>
      <c r="AD188" t="s">
        <v>2</v>
      </c>
      <c r="AE188" t="s">
        <v>2</v>
      </c>
      <c r="AF188" t="s">
        <v>2</v>
      </c>
      <c r="AG188" t="s">
        <v>284</v>
      </c>
      <c r="AH188" t="s">
        <v>166</v>
      </c>
    </row>
    <row r="189" spans="1:34">
      <c r="A189">
        <v>7415</v>
      </c>
      <c r="B189">
        <v>209284</v>
      </c>
      <c r="C189" t="s">
        <v>149</v>
      </c>
      <c r="D189" t="str">
        <f t="shared" ca="1" si="6"/>
        <v>AFQSPQHIJS</v>
      </c>
      <c r="E189" t="str">
        <f t="shared" ca="1" si="7"/>
        <v>Pdygehzwuamql</v>
      </c>
      <c r="F189" t="s">
        <v>150</v>
      </c>
      <c r="G189" t="s">
        <v>167</v>
      </c>
      <c r="H189" s="149" t="str">
        <f t="shared" ca="1" si="8"/>
        <v>1/5/1995</v>
      </c>
      <c r="I189" t="s">
        <v>152</v>
      </c>
      <c r="J189" t="s">
        <v>153</v>
      </c>
      <c r="K189" t="s">
        <v>437</v>
      </c>
      <c r="L189" t="s">
        <v>438</v>
      </c>
      <c r="M189" t="s">
        <v>439</v>
      </c>
      <c r="N189">
        <v>94</v>
      </c>
      <c r="O189" t="s">
        <v>157</v>
      </c>
      <c r="P189" t="s">
        <v>158</v>
      </c>
      <c r="Q189" t="s">
        <v>171</v>
      </c>
      <c r="R189" t="s">
        <v>172</v>
      </c>
      <c r="S189" t="s">
        <v>2</v>
      </c>
      <c r="T189" t="s">
        <v>2</v>
      </c>
      <c r="U189" t="s">
        <v>440</v>
      </c>
      <c r="V189" t="s">
        <v>160</v>
      </c>
      <c r="W189" t="s">
        <v>2</v>
      </c>
      <c r="X189" t="s">
        <v>2</v>
      </c>
      <c r="Y189" t="s">
        <v>2</v>
      </c>
      <c r="Z189">
        <v>2011</v>
      </c>
      <c r="AA189" t="s">
        <v>164</v>
      </c>
      <c r="AB189" t="s">
        <v>2</v>
      </c>
      <c r="AC189" t="s">
        <v>2</v>
      </c>
      <c r="AD189" t="s">
        <v>2</v>
      </c>
      <c r="AE189" t="s">
        <v>2</v>
      </c>
      <c r="AF189" t="s">
        <v>2</v>
      </c>
      <c r="AG189" t="s">
        <v>174</v>
      </c>
      <c r="AH189" t="s">
        <v>166</v>
      </c>
    </row>
    <row r="190" spans="1:34">
      <c r="A190">
        <v>7415</v>
      </c>
      <c r="B190">
        <v>210078</v>
      </c>
      <c r="C190" t="s">
        <v>183</v>
      </c>
      <c r="D190" t="str">
        <f t="shared" ca="1" si="6"/>
        <v>LHQWIWBBXL</v>
      </c>
      <c r="E190" t="str">
        <f t="shared" ca="1" si="7"/>
        <v>Xnanxbuemfafv</v>
      </c>
      <c r="F190" t="s">
        <v>150</v>
      </c>
      <c r="G190" t="s">
        <v>167</v>
      </c>
      <c r="H190" s="149" t="str">
        <f t="shared" ca="1" si="8"/>
        <v>11/9/1996</v>
      </c>
      <c r="I190" t="s">
        <v>152</v>
      </c>
      <c r="J190" t="s">
        <v>153</v>
      </c>
      <c r="K190" t="s">
        <v>441</v>
      </c>
      <c r="L190" t="s">
        <v>442</v>
      </c>
      <c r="M190" t="s">
        <v>443</v>
      </c>
      <c r="N190">
        <v>92</v>
      </c>
      <c r="O190" t="s">
        <v>157</v>
      </c>
      <c r="P190" t="s">
        <v>158</v>
      </c>
      <c r="Q190" t="s">
        <v>194</v>
      </c>
      <c r="R190" t="s">
        <v>198</v>
      </c>
      <c r="S190" t="s">
        <v>2</v>
      </c>
      <c r="T190" t="s">
        <v>196</v>
      </c>
      <c r="U190" t="s">
        <v>200</v>
      </c>
      <c r="V190" t="s">
        <v>160</v>
      </c>
      <c r="W190" t="s">
        <v>182</v>
      </c>
      <c r="X190" t="s">
        <v>2</v>
      </c>
      <c r="Y190" t="s">
        <v>2</v>
      </c>
      <c r="Z190">
        <v>2011</v>
      </c>
      <c r="AA190" t="s">
        <v>164</v>
      </c>
      <c r="AB190" t="s">
        <v>2</v>
      </c>
      <c r="AC190" t="s">
        <v>2</v>
      </c>
      <c r="AD190" t="s">
        <v>2</v>
      </c>
      <c r="AE190" t="s">
        <v>2</v>
      </c>
      <c r="AF190" t="s">
        <v>2</v>
      </c>
      <c r="AG190" t="s">
        <v>174</v>
      </c>
      <c r="AH190" t="s">
        <v>166</v>
      </c>
    </row>
    <row r="191" spans="1:34">
      <c r="A191">
        <v>7415</v>
      </c>
      <c r="B191">
        <v>210808</v>
      </c>
      <c r="C191" t="s">
        <v>149</v>
      </c>
      <c r="D191" t="str">
        <f t="shared" ca="1" si="6"/>
        <v>VPUXHXSFQJ</v>
      </c>
      <c r="E191" t="str">
        <f t="shared" ca="1" si="7"/>
        <v>Chryzmjwvhvui</v>
      </c>
      <c r="F191" t="s">
        <v>150</v>
      </c>
      <c r="G191" t="s">
        <v>167</v>
      </c>
      <c r="H191" s="149" t="str">
        <f t="shared" ca="1" si="8"/>
        <v>25/10/1997</v>
      </c>
      <c r="I191" t="s">
        <v>152</v>
      </c>
      <c r="J191" t="s">
        <v>153</v>
      </c>
      <c r="K191" t="s">
        <v>444</v>
      </c>
      <c r="L191" t="s">
        <v>445</v>
      </c>
      <c r="M191" t="s">
        <v>446</v>
      </c>
      <c r="N191">
        <v>976</v>
      </c>
      <c r="O191" t="s">
        <v>157</v>
      </c>
      <c r="P191" t="s">
        <v>158</v>
      </c>
      <c r="Q191" t="s">
        <v>194</v>
      </c>
      <c r="R191" t="s">
        <v>447</v>
      </c>
      <c r="S191" t="s">
        <v>2</v>
      </c>
      <c r="T191" t="s">
        <v>196</v>
      </c>
      <c r="U191" t="s">
        <v>197</v>
      </c>
      <c r="V191" t="s">
        <v>160</v>
      </c>
      <c r="W191" t="s">
        <v>161</v>
      </c>
      <c r="X191" t="s">
        <v>2</v>
      </c>
      <c r="Y191" t="s">
        <v>2</v>
      </c>
      <c r="Z191">
        <v>2011</v>
      </c>
      <c r="AA191" t="s">
        <v>164</v>
      </c>
      <c r="AB191" t="s">
        <v>2</v>
      </c>
      <c r="AC191" t="s">
        <v>2</v>
      </c>
      <c r="AD191" t="s">
        <v>2</v>
      </c>
      <c r="AE191" t="s">
        <v>2</v>
      </c>
      <c r="AF191" t="s">
        <v>2</v>
      </c>
      <c r="AG191" t="s">
        <v>165</v>
      </c>
      <c r="AH191" t="s">
        <v>190</v>
      </c>
    </row>
    <row r="192" spans="1:34">
      <c r="A192">
        <v>7415</v>
      </c>
      <c r="B192">
        <v>210810</v>
      </c>
      <c r="C192" t="s">
        <v>149</v>
      </c>
      <c r="D192" t="str">
        <f t="shared" ca="1" si="6"/>
        <v>FAFPALNMWK</v>
      </c>
      <c r="E192" t="str">
        <f t="shared" ca="1" si="7"/>
        <v>Ajugddjxgnbvy</v>
      </c>
      <c r="F192" t="s">
        <v>150</v>
      </c>
      <c r="G192" t="s">
        <v>167</v>
      </c>
      <c r="H192" s="149" t="str">
        <f t="shared" ca="1" si="8"/>
        <v>18/11/1994</v>
      </c>
      <c r="I192" t="s">
        <v>152</v>
      </c>
      <c r="J192" t="s">
        <v>153</v>
      </c>
      <c r="K192" t="s">
        <v>444</v>
      </c>
      <c r="L192" t="s">
        <v>445</v>
      </c>
      <c r="M192" t="s">
        <v>446</v>
      </c>
      <c r="N192">
        <v>976</v>
      </c>
      <c r="O192" t="s">
        <v>157</v>
      </c>
      <c r="P192" t="s">
        <v>158</v>
      </c>
      <c r="Q192" t="s">
        <v>194</v>
      </c>
      <c r="R192" t="s">
        <v>448</v>
      </c>
      <c r="S192" t="s">
        <v>2</v>
      </c>
      <c r="T192" t="s">
        <v>196</v>
      </c>
      <c r="U192" t="s">
        <v>224</v>
      </c>
      <c r="V192" t="s">
        <v>160</v>
      </c>
      <c r="W192" t="s">
        <v>161</v>
      </c>
      <c r="X192" t="s">
        <v>2</v>
      </c>
      <c r="Y192" t="s">
        <v>2</v>
      </c>
      <c r="Z192">
        <v>2011</v>
      </c>
      <c r="AA192" t="s">
        <v>164</v>
      </c>
      <c r="AB192" t="s">
        <v>2</v>
      </c>
      <c r="AC192" t="s">
        <v>2</v>
      </c>
      <c r="AD192" t="s">
        <v>2</v>
      </c>
      <c r="AE192" t="s">
        <v>2</v>
      </c>
      <c r="AF192" t="s">
        <v>2</v>
      </c>
      <c r="AG192" t="s">
        <v>165</v>
      </c>
      <c r="AH192" t="s">
        <v>190</v>
      </c>
    </row>
    <row r="193" spans="1:34">
      <c r="A193">
        <v>7415</v>
      </c>
      <c r="B193">
        <v>211639</v>
      </c>
      <c r="C193" t="s">
        <v>149</v>
      </c>
      <c r="D193" t="str">
        <f t="shared" ca="1" si="6"/>
        <v>BXSPMCKHUX</v>
      </c>
      <c r="E193" t="str">
        <f t="shared" ca="1" si="7"/>
        <v>Vzshmpmxfkzul</v>
      </c>
      <c r="F193" t="s">
        <v>150</v>
      </c>
      <c r="G193" t="s">
        <v>167</v>
      </c>
      <c r="H193" s="149" t="str">
        <f t="shared" ca="1" si="8"/>
        <v>11/10/1996</v>
      </c>
      <c r="I193" t="s">
        <v>152</v>
      </c>
      <c r="J193" t="s">
        <v>153</v>
      </c>
      <c r="K193" t="s">
        <v>449</v>
      </c>
      <c r="L193" t="s">
        <v>450</v>
      </c>
      <c r="M193" t="s">
        <v>315</v>
      </c>
      <c r="N193">
        <v>94</v>
      </c>
      <c r="O193" t="s">
        <v>157</v>
      </c>
      <c r="P193" t="s">
        <v>158</v>
      </c>
      <c r="Q193" t="s">
        <v>194</v>
      </c>
      <c r="R193" t="s">
        <v>311</v>
      </c>
      <c r="S193" t="s">
        <v>2</v>
      </c>
      <c r="T193" t="s">
        <v>199</v>
      </c>
      <c r="U193" t="s">
        <v>200</v>
      </c>
      <c r="V193" t="s">
        <v>160</v>
      </c>
      <c r="W193" t="s">
        <v>161</v>
      </c>
      <c r="X193" t="s">
        <v>200</v>
      </c>
      <c r="Y193" t="s">
        <v>2</v>
      </c>
      <c r="Z193">
        <v>2011</v>
      </c>
      <c r="AA193" t="s">
        <v>164</v>
      </c>
      <c r="AB193" t="s">
        <v>2</v>
      </c>
      <c r="AC193" t="s">
        <v>2</v>
      </c>
      <c r="AD193" t="s">
        <v>2</v>
      </c>
      <c r="AE193" t="s">
        <v>2</v>
      </c>
      <c r="AF193" t="s">
        <v>2</v>
      </c>
      <c r="AG193" t="s">
        <v>165</v>
      </c>
      <c r="AH193" t="s">
        <v>175</v>
      </c>
    </row>
    <row r="194" spans="1:34">
      <c r="A194">
        <v>7415</v>
      </c>
      <c r="B194">
        <v>211665</v>
      </c>
      <c r="C194" t="s">
        <v>149</v>
      </c>
      <c r="D194" t="str">
        <f t="shared" ca="1" si="6"/>
        <v>PGDOXSMUTG</v>
      </c>
      <c r="E194" t="str">
        <f t="shared" ca="1" si="7"/>
        <v>Ntxaclpfhefik</v>
      </c>
      <c r="F194" t="s">
        <v>150</v>
      </c>
      <c r="G194" t="s">
        <v>167</v>
      </c>
      <c r="H194" s="149" t="str">
        <f t="shared" ca="1" si="8"/>
        <v>26/8/1996</v>
      </c>
      <c r="I194" t="s">
        <v>152</v>
      </c>
      <c r="J194" t="s">
        <v>153</v>
      </c>
      <c r="K194" t="s">
        <v>449</v>
      </c>
      <c r="L194" t="s">
        <v>450</v>
      </c>
      <c r="M194" t="s">
        <v>315</v>
      </c>
      <c r="N194">
        <v>94</v>
      </c>
      <c r="O194" t="s">
        <v>157</v>
      </c>
      <c r="P194" t="s">
        <v>158</v>
      </c>
      <c r="Q194" t="s">
        <v>194</v>
      </c>
      <c r="R194" t="s">
        <v>311</v>
      </c>
      <c r="S194" t="s">
        <v>2</v>
      </c>
      <c r="T194" t="s">
        <v>199</v>
      </c>
      <c r="U194" t="s">
        <v>200</v>
      </c>
      <c r="V194" t="s">
        <v>160</v>
      </c>
      <c r="W194" t="s">
        <v>161</v>
      </c>
      <c r="X194" t="s">
        <v>200</v>
      </c>
      <c r="Y194" t="s">
        <v>2</v>
      </c>
      <c r="Z194">
        <v>2010</v>
      </c>
      <c r="AA194" t="s">
        <v>164</v>
      </c>
      <c r="AB194" t="s">
        <v>2</v>
      </c>
      <c r="AC194" t="s">
        <v>2</v>
      </c>
      <c r="AD194" t="s">
        <v>2</v>
      </c>
      <c r="AE194" t="s">
        <v>2</v>
      </c>
      <c r="AF194" t="s">
        <v>2</v>
      </c>
      <c r="AG194" t="s">
        <v>165</v>
      </c>
      <c r="AH194" t="s">
        <v>175</v>
      </c>
    </row>
    <row r="195" spans="1:34">
      <c r="A195">
        <v>7415</v>
      </c>
      <c r="B195">
        <v>211770</v>
      </c>
      <c r="C195" t="s">
        <v>149</v>
      </c>
      <c r="D195" t="str">
        <f t="shared" ref="D195:D258" ca="1" si="9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KRHFOCMEEO</v>
      </c>
      <c r="E195" t="str">
        <f t="shared" ref="E195:E258" ca="1" si="10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Odoytxtqmqeud</v>
      </c>
      <c r="F195" t="s">
        <v>150</v>
      </c>
      <c r="G195" t="s">
        <v>167</v>
      </c>
      <c r="H195" s="149" t="str">
        <f t="shared" ref="H195:H258" ca="1" si="11">""&amp;RANDBETWEEN(1,28)&amp;"/"&amp;RANDBETWEEN(1,12)&amp;"/"&amp;RANDBETWEEN(1994,1997)</f>
        <v>22/6/1997</v>
      </c>
      <c r="I195" t="s">
        <v>152</v>
      </c>
      <c r="J195" t="s">
        <v>153</v>
      </c>
      <c r="K195" t="s">
        <v>449</v>
      </c>
      <c r="L195" t="s">
        <v>450</v>
      </c>
      <c r="M195" t="s">
        <v>315</v>
      </c>
      <c r="N195">
        <v>94</v>
      </c>
      <c r="O195" t="s">
        <v>157</v>
      </c>
      <c r="P195" t="s">
        <v>158</v>
      </c>
      <c r="Q195" t="s">
        <v>194</v>
      </c>
      <c r="R195" t="s">
        <v>311</v>
      </c>
      <c r="S195" t="s">
        <v>2</v>
      </c>
      <c r="T195" t="s">
        <v>199</v>
      </c>
      <c r="U195" t="s">
        <v>200</v>
      </c>
      <c r="V195" t="s">
        <v>160</v>
      </c>
      <c r="W195" t="s">
        <v>182</v>
      </c>
      <c r="X195" t="s">
        <v>200</v>
      </c>
      <c r="Y195" t="s">
        <v>2</v>
      </c>
      <c r="Z195">
        <v>2011</v>
      </c>
      <c r="AA195" t="s">
        <v>164</v>
      </c>
      <c r="AB195" t="s">
        <v>2</v>
      </c>
      <c r="AC195" t="s">
        <v>2</v>
      </c>
      <c r="AD195" t="s">
        <v>2</v>
      </c>
      <c r="AE195" t="s">
        <v>2</v>
      </c>
      <c r="AF195" t="s">
        <v>2</v>
      </c>
      <c r="AG195" t="s">
        <v>165</v>
      </c>
      <c r="AH195" t="s">
        <v>166</v>
      </c>
    </row>
    <row r="196" spans="1:34">
      <c r="A196">
        <v>7415</v>
      </c>
      <c r="B196">
        <v>213197</v>
      </c>
      <c r="C196" t="s">
        <v>149</v>
      </c>
      <c r="D196" t="str">
        <f t="shared" ca="1" si="9"/>
        <v>SYUGOINTJY</v>
      </c>
      <c r="E196" t="str">
        <f t="shared" ca="1" si="10"/>
        <v>Aenlriwtfdhtc</v>
      </c>
      <c r="F196" t="s">
        <v>150</v>
      </c>
      <c r="G196" t="s">
        <v>167</v>
      </c>
      <c r="H196" s="149" t="str">
        <f t="shared" ca="1" si="11"/>
        <v>2/12/1995</v>
      </c>
      <c r="I196" t="s">
        <v>152</v>
      </c>
      <c r="J196" t="s">
        <v>153</v>
      </c>
      <c r="K196" t="s">
        <v>451</v>
      </c>
      <c r="L196" t="s">
        <v>452</v>
      </c>
      <c r="M196" t="s">
        <v>453</v>
      </c>
      <c r="N196">
        <v>99</v>
      </c>
      <c r="O196" t="s">
        <v>454</v>
      </c>
      <c r="P196" t="s">
        <v>158</v>
      </c>
      <c r="Q196" t="s">
        <v>194</v>
      </c>
      <c r="R196" t="s">
        <v>455</v>
      </c>
      <c r="S196" t="s">
        <v>2</v>
      </c>
      <c r="T196" t="s">
        <v>196</v>
      </c>
      <c r="U196" t="s">
        <v>224</v>
      </c>
      <c r="V196" t="s">
        <v>160</v>
      </c>
      <c r="W196" t="s">
        <v>161</v>
      </c>
      <c r="X196" t="s">
        <v>271</v>
      </c>
      <c r="Y196" t="s">
        <v>2</v>
      </c>
      <c r="Z196">
        <v>2011</v>
      </c>
      <c r="AA196" t="s">
        <v>164</v>
      </c>
      <c r="AB196" t="s">
        <v>2</v>
      </c>
      <c r="AC196" t="s">
        <v>2</v>
      </c>
      <c r="AD196" t="s">
        <v>2</v>
      </c>
      <c r="AE196" t="s">
        <v>2</v>
      </c>
      <c r="AF196" t="s">
        <v>2</v>
      </c>
      <c r="AG196" t="s">
        <v>259</v>
      </c>
      <c r="AH196" t="s">
        <v>190</v>
      </c>
    </row>
    <row r="197" spans="1:34">
      <c r="A197">
        <v>7415</v>
      </c>
      <c r="B197">
        <v>213981</v>
      </c>
      <c r="C197" t="s">
        <v>149</v>
      </c>
      <c r="D197" t="str">
        <f t="shared" ca="1" si="9"/>
        <v>WUKXHNBWTW</v>
      </c>
      <c r="E197" t="str">
        <f t="shared" ca="1" si="10"/>
        <v>Xwkcobkjmzblg</v>
      </c>
      <c r="F197" t="s">
        <v>150</v>
      </c>
      <c r="G197" t="s">
        <v>167</v>
      </c>
      <c r="H197" s="149" t="str">
        <f t="shared" ca="1" si="11"/>
        <v>26/6/1996</v>
      </c>
      <c r="I197" t="s">
        <v>152</v>
      </c>
      <c r="J197" t="s">
        <v>153</v>
      </c>
      <c r="K197" t="s">
        <v>456</v>
      </c>
      <c r="L197" t="s">
        <v>457</v>
      </c>
      <c r="M197" t="s">
        <v>178</v>
      </c>
      <c r="N197">
        <v>78</v>
      </c>
      <c r="O197" t="s">
        <v>157</v>
      </c>
      <c r="P197" t="s">
        <v>158</v>
      </c>
      <c r="Q197" t="s">
        <v>171</v>
      </c>
      <c r="R197" t="s">
        <v>458</v>
      </c>
      <c r="S197" t="s">
        <v>2</v>
      </c>
      <c r="T197" t="s">
        <v>2</v>
      </c>
      <c r="U197" t="s">
        <v>173</v>
      </c>
      <c r="V197" t="s">
        <v>160</v>
      </c>
      <c r="W197" t="s">
        <v>161</v>
      </c>
      <c r="X197" t="s">
        <v>162</v>
      </c>
      <c r="Y197" t="s">
        <v>2</v>
      </c>
      <c r="Z197">
        <v>2010</v>
      </c>
      <c r="AA197" t="s">
        <v>164</v>
      </c>
      <c r="AB197" t="s">
        <v>2</v>
      </c>
      <c r="AC197" t="s">
        <v>2</v>
      </c>
      <c r="AD197" t="s">
        <v>2</v>
      </c>
      <c r="AE197" t="s">
        <v>2</v>
      </c>
      <c r="AF197" t="s">
        <v>2</v>
      </c>
      <c r="AG197" t="s">
        <v>174</v>
      </c>
      <c r="AH197" t="s">
        <v>166</v>
      </c>
    </row>
    <row r="198" spans="1:34">
      <c r="A198">
        <v>7415</v>
      </c>
      <c r="B198">
        <v>214007</v>
      </c>
      <c r="C198" t="s">
        <v>149</v>
      </c>
      <c r="D198" t="str">
        <f t="shared" ca="1" si="9"/>
        <v>TPMUMIPCYF</v>
      </c>
      <c r="E198" t="str">
        <f t="shared" ca="1" si="10"/>
        <v>Nzzvsjkizbhwg</v>
      </c>
      <c r="F198" t="s">
        <v>150</v>
      </c>
      <c r="G198" t="s">
        <v>167</v>
      </c>
      <c r="H198" s="149" t="str">
        <f t="shared" ca="1" si="11"/>
        <v>28/11/1997</v>
      </c>
      <c r="I198" t="s">
        <v>152</v>
      </c>
      <c r="J198" t="s">
        <v>153</v>
      </c>
      <c r="K198" t="s">
        <v>456</v>
      </c>
      <c r="L198" t="s">
        <v>457</v>
      </c>
      <c r="M198" t="s">
        <v>178</v>
      </c>
      <c r="N198">
        <v>78</v>
      </c>
      <c r="O198" t="s">
        <v>157</v>
      </c>
      <c r="P198" t="s">
        <v>158</v>
      </c>
      <c r="Q198" t="s">
        <v>171</v>
      </c>
      <c r="R198" t="s">
        <v>459</v>
      </c>
      <c r="S198" t="s">
        <v>2</v>
      </c>
      <c r="T198" t="s">
        <v>2</v>
      </c>
      <c r="U198" t="s">
        <v>251</v>
      </c>
      <c r="V198" t="s">
        <v>160</v>
      </c>
      <c r="W198" t="s">
        <v>161</v>
      </c>
      <c r="X198" t="s">
        <v>162</v>
      </c>
      <c r="Y198" t="s">
        <v>2</v>
      </c>
      <c r="Z198">
        <v>2011</v>
      </c>
      <c r="AA198" t="s">
        <v>164</v>
      </c>
      <c r="AB198" t="s">
        <v>2</v>
      </c>
      <c r="AC198" t="s">
        <v>2</v>
      </c>
      <c r="AD198" t="s">
        <v>2</v>
      </c>
      <c r="AE198" t="s">
        <v>2</v>
      </c>
      <c r="AF198" t="s">
        <v>2</v>
      </c>
      <c r="AG198" t="s">
        <v>165</v>
      </c>
      <c r="AH198" t="s">
        <v>175</v>
      </c>
    </row>
    <row r="199" spans="1:34">
      <c r="A199">
        <v>7415</v>
      </c>
      <c r="B199">
        <v>214033</v>
      </c>
      <c r="C199" t="s">
        <v>149</v>
      </c>
      <c r="D199" t="str">
        <f t="shared" ca="1" si="9"/>
        <v>GKEGDFLBFN</v>
      </c>
      <c r="E199" t="str">
        <f t="shared" ca="1" si="10"/>
        <v>Izmfjnsdninqs</v>
      </c>
      <c r="F199" t="s">
        <v>150</v>
      </c>
      <c r="G199" t="s">
        <v>167</v>
      </c>
      <c r="H199" s="149" t="str">
        <f t="shared" ca="1" si="11"/>
        <v>18/1/1997</v>
      </c>
      <c r="I199" t="s">
        <v>152</v>
      </c>
      <c r="J199" t="s">
        <v>153</v>
      </c>
      <c r="K199" t="s">
        <v>456</v>
      </c>
      <c r="L199" t="s">
        <v>457</v>
      </c>
      <c r="M199" t="s">
        <v>178</v>
      </c>
      <c r="N199">
        <v>78</v>
      </c>
      <c r="O199" t="s">
        <v>157</v>
      </c>
      <c r="P199" t="s">
        <v>158</v>
      </c>
      <c r="Q199" t="s">
        <v>171</v>
      </c>
      <c r="R199" t="s">
        <v>459</v>
      </c>
      <c r="S199" t="s">
        <v>2</v>
      </c>
      <c r="T199" t="s">
        <v>2</v>
      </c>
      <c r="U199" t="s">
        <v>251</v>
      </c>
      <c r="V199" t="s">
        <v>160</v>
      </c>
      <c r="W199" t="s">
        <v>161</v>
      </c>
      <c r="X199" t="s">
        <v>162</v>
      </c>
      <c r="Y199" t="s">
        <v>2</v>
      </c>
      <c r="Z199">
        <v>2011</v>
      </c>
      <c r="AA199" t="s">
        <v>164</v>
      </c>
      <c r="AB199" t="s">
        <v>2</v>
      </c>
      <c r="AC199" t="s">
        <v>2</v>
      </c>
      <c r="AD199" t="s">
        <v>2</v>
      </c>
      <c r="AE199" t="s">
        <v>2</v>
      </c>
      <c r="AF199" t="s">
        <v>2</v>
      </c>
      <c r="AG199" t="s">
        <v>165</v>
      </c>
      <c r="AH199" t="s">
        <v>166</v>
      </c>
    </row>
    <row r="200" spans="1:34">
      <c r="A200">
        <v>7415</v>
      </c>
      <c r="B200">
        <v>214215</v>
      </c>
      <c r="C200" t="s">
        <v>149</v>
      </c>
      <c r="D200" t="str">
        <f t="shared" ca="1" si="9"/>
        <v>UTEERGEPGH</v>
      </c>
      <c r="E200" t="str">
        <f t="shared" ca="1" si="10"/>
        <v>Nllnuvhwripbz</v>
      </c>
      <c r="F200" t="s">
        <v>150</v>
      </c>
      <c r="G200" t="s">
        <v>167</v>
      </c>
      <c r="H200" s="149" t="str">
        <f t="shared" ca="1" si="11"/>
        <v>24/10/1995</v>
      </c>
      <c r="I200" t="s">
        <v>152</v>
      </c>
      <c r="J200" t="s">
        <v>153</v>
      </c>
      <c r="K200" t="s">
        <v>460</v>
      </c>
      <c r="L200" t="s">
        <v>461</v>
      </c>
      <c r="M200" t="s">
        <v>462</v>
      </c>
      <c r="N200">
        <v>93</v>
      </c>
      <c r="O200" t="s">
        <v>157</v>
      </c>
      <c r="P200" t="s">
        <v>158</v>
      </c>
      <c r="Q200" t="s">
        <v>194</v>
      </c>
      <c r="R200" t="s">
        <v>248</v>
      </c>
      <c r="S200" t="s">
        <v>2</v>
      </c>
      <c r="T200" t="s">
        <v>196</v>
      </c>
      <c r="U200" t="s">
        <v>211</v>
      </c>
      <c r="V200" t="s">
        <v>160</v>
      </c>
      <c r="W200" t="s">
        <v>161</v>
      </c>
      <c r="X200" t="s">
        <v>2</v>
      </c>
      <c r="Y200" t="s">
        <v>2</v>
      </c>
      <c r="Z200">
        <v>2010</v>
      </c>
      <c r="AA200" t="s">
        <v>164</v>
      </c>
      <c r="AB200" t="s">
        <v>2</v>
      </c>
      <c r="AC200" t="s">
        <v>2</v>
      </c>
      <c r="AD200" t="s">
        <v>2</v>
      </c>
      <c r="AE200" t="s">
        <v>2</v>
      </c>
      <c r="AF200" t="s">
        <v>2</v>
      </c>
      <c r="AG200" t="s">
        <v>165</v>
      </c>
      <c r="AH200" t="s">
        <v>175</v>
      </c>
    </row>
    <row r="201" spans="1:34">
      <c r="A201">
        <v>7415</v>
      </c>
      <c r="B201">
        <v>214229</v>
      </c>
      <c r="C201" t="s">
        <v>149</v>
      </c>
      <c r="D201" t="str">
        <f t="shared" ca="1" si="9"/>
        <v>XPVLRYFNSZ</v>
      </c>
      <c r="E201" t="str">
        <f t="shared" ca="1" si="10"/>
        <v>Haxplrtmgdwjk</v>
      </c>
      <c r="F201" t="s">
        <v>150</v>
      </c>
      <c r="G201" t="s">
        <v>167</v>
      </c>
      <c r="H201" s="149" t="str">
        <f t="shared" ca="1" si="11"/>
        <v>20/2/1997</v>
      </c>
      <c r="I201" t="s">
        <v>152</v>
      </c>
      <c r="J201" t="s">
        <v>153</v>
      </c>
      <c r="K201" t="s">
        <v>460</v>
      </c>
      <c r="L201" t="s">
        <v>461</v>
      </c>
      <c r="M201" t="s">
        <v>462</v>
      </c>
      <c r="N201">
        <v>93</v>
      </c>
      <c r="O201" t="s">
        <v>157</v>
      </c>
      <c r="P201" t="s">
        <v>158</v>
      </c>
      <c r="Q201" t="s">
        <v>179</v>
      </c>
      <c r="R201" t="s">
        <v>463</v>
      </c>
      <c r="S201" t="s">
        <v>2</v>
      </c>
      <c r="T201" t="s">
        <v>2</v>
      </c>
      <c r="U201" t="s">
        <v>181</v>
      </c>
      <c r="V201" t="s">
        <v>160</v>
      </c>
      <c r="W201" t="s">
        <v>161</v>
      </c>
      <c r="X201" t="s">
        <v>358</v>
      </c>
      <c r="Y201" t="s">
        <v>2</v>
      </c>
      <c r="Z201">
        <v>2011</v>
      </c>
      <c r="AA201" t="s">
        <v>164</v>
      </c>
      <c r="AB201" t="s">
        <v>2</v>
      </c>
      <c r="AC201" t="s">
        <v>2</v>
      </c>
      <c r="AD201" t="s">
        <v>2</v>
      </c>
      <c r="AE201" t="s">
        <v>2</v>
      </c>
      <c r="AF201" t="s">
        <v>2</v>
      </c>
      <c r="AG201" t="s">
        <v>165</v>
      </c>
      <c r="AH201" t="s">
        <v>175</v>
      </c>
    </row>
    <row r="202" spans="1:34">
      <c r="A202">
        <v>7415</v>
      </c>
      <c r="B202">
        <v>214237</v>
      </c>
      <c r="C202" t="s">
        <v>149</v>
      </c>
      <c r="D202" t="str">
        <f t="shared" ca="1" si="9"/>
        <v>YESEFQJQEU</v>
      </c>
      <c r="E202" t="str">
        <f t="shared" ca="1" si="10"/>
        <v>Jzldmwywnrugl</v>
      </c>
      <c r="F202" t="s">
        <v>150</v>
      </c>
      <c r="G202" t="s">
        <v>167</v>
      </c>
      <c r="H202" s="149" t="str">
        <f t="shared" ca="1" si="11"/>
        <v>15/5/1996</v>
      </c>
      <c r="I202" t="s">
        <v>152</v>
      </c>
      <c r="J202" t="s">
        <v>153</v>
      </c>
      <c r="K202" t="s">
        <v>460</v>
      </c>
      <c r="L202" t="s">
        <v>461</v>
      </c>
      <c r="M202" t="s">
        <v>462</v>
      </c>
      <c r="N202">
        <v>93</v>
      </c>
      <c r="O202" t="s">
        <v>157</v>
      </c>
      <c r="P202" t="s">
        <v>158</v>
      </c>
      <c r="Q202" t="s">
        <v>194</v>
      </c>
      <c r="R202" t="s">
        <v>344</v>
      </c>
      <c r="S202" t="s">
        <v>2</v>
      </c>
      <c r="T202" t="s">
        <v>196</v>
      </c>
      <c r="U202" t="s">
        <v>211</v>
      </c>
      <c r="V202" t="s">
        <v>160</v>
      </c>
      <c r="W202" t="s">
        <v>161</v>
      </c>
      <c r="X202" t="s">
        <v>271</v>
      </c>
      <c r="Y202" t="s">
        <v>2</v>
      </c>
      <c r="Z202">
        <v>2010</v>
      </c>
      <c r="AA202" t="s">
        <v>164</v>
      </c>
      <c r="AB202" t="s">
        <v>2</v>
      </c>
      <c r="AC202" t="s">
        <v>2</v>
      </c>
      <c r="AD202" t="s">
        <v>2</v>
      </c>
      <c r="AE202" t="s">
        <v>2</v>
      </c>
      <c r="AF202" t="s">
        <v>2</v>
      </c>
      <c r="AG202" t="s">
        <v>165</v>
      </c>
      <c r="AH202" t="s">
        <v>175</v>
      </c>
    </row>
    <row r="203" spans="1:34">
      <c r="A203">
        <v>7415</v>
      </c>
      <c r="B203">
        <v>214252</v>
      </c>
      <c r="C203" t="s">
        <v>149</v>
      </c>
      <c r="D203" t="str">
        <f t="shared" ca="1" si="9"/>
        <v>DNKZLWEISC</v>
      </c>
      <c r="E203" t="str">
        <f t="shared" ca="1" si="10"/>
        <v>Ugrcmiiytifdz</v>
      </c>
      <c r="F203" t="s">
        <v>150</v>
      </c>
      <c r="G203" t="s">
        <v>167</v>
      </c>
      <c r="H203" s="149" t="str">
        <f t="shared" ca="1" si="11"/>
        <v>22/6/1995</v>
      </c>
      <c r="I203" t="s">
        <v>152</v>
      </c>
      <c r="J203" t="s">
        <v>153</v>
      </c>
      <c r="K203" t="s">
        <v>460</v>
      </c>
      <c r="L203" t="s">
        <v>461</v>
      </c>
      <c r="M203" t="s">
        <v>462</v>
      </c>
      <c r="N203">
        <v>93</v>
      </c>
      <c r="O203" t="s">
        <v>157</v>
      </c>
      <c r="P203" t="s">
        <v>158</v>
      </c>
      <c r="Q203" t="s">
        <v>246</v>
      </c>
      <c r="R203" t="s">
        <v>464</v>
      </c>
      <c r="S203" t="s">
        <v>2</v>
      </c>
      <c r="T203" t="s">
        <v>2</v>
      </c>
      <c r="U203" t="s">
        <v>224</v>
      </c>
      <c r="V203" t="s">
        <v>160</v>
      </c>
      <c r="W203" t="s">
        <v>161</v>
      </c>
      <c r="X203" t="s">
        <v>2</v>
      </c>
      <c r="Y203" t="s">
        <v>2</v>
      </c>
      <c r="Z203">
        <v>2010</v>
      </c>
      <c r="AA203" t="s">
        <v>164</v>
      </c>
      <c r="AB203" t="s">
        <v>2</v>
      </c>
      <c r="AC203" t="s">
        <v>2</v>
      </c>
      <c r="AD203" t="s">
        <v>2</v>
      </c>
      <c r="AE203" t="s">
        <v>2</v>
      </c>
      <c r="AF203" t="s">
        <v>2</v>
      </c>
      <c r="AG203" t="s">
        <v>174</v>
      </c>
      <c r="AH203" t="s">
        <v>175</v>
      </c>
    </row>
    <row r="204" spans="1:34">
      <c r="A204">
        <v>7415</v>
      </c>
      <c r="B204">
        <v>214254</v>
      </c>
      <c r="C204" t="s">
        <v>149</v>
      </c>
      <c r="D204" t="str">
        <f t="shared" ca="1" si="9"/>
        <v>CJJWXUUIFZ</v>
      </c>
      <c r="E204" t="str">
        <f t="shared" ca="1" si="10"/>
        <v>Qvswntyayvsst</v>
      </c>
      <c r="F204" t="s">
        <v>150</v>
      </c>
      <c r="G204" t="s">
        <v>167</v>
      </c>
      <c r="H204" s="149" t="str">
        <f t="shared" ca="1" si="11"/>
        <v>12/12/1994</v>
      </c>
      <c r="I204" t="s">
        <v>152</v>
      </c>
      <c r="J204" t="s">
        <v>153</v>
      </c>
      <c r="K204" t="s">
        <v>460</v>
      </c>
      <c r="L204" t="s">
        <v>461</v>
      </c>
      <c r="M204" t="s">
        <v>462</v>
      </c>
      <c r="N204">
        <v>93</v>
      </c>
      <c r="O204" t="s">
        <v>157</v>
      </c>
      <c r="P204" t="s">
        <v>158</v>
      </c>
      <c r="Q204" t="s">
        <v>194</v>
      </c>
      <c r="R204" t="s">
        <v>344</v>
      </c>
      <c r="S204" t="s">
        <v>2</v>
      </c>
      <c r="T204" t="s">
        <v>196</v>
      </c>
      <c r="U204" t="s">
        <v>197</v>
      </c>
      <c r="V204" t="s">
        <v>160</v>
      </c>
      <c r="W204" t="s">
        <v>161</v>
      </c>
      <c r="X204" t="s">
        <v>2</v>
      </c>
      <c r="Y204" t="s">
        <v>2</v>
      </c>
      <c r="Z204">
        <v>2010</v>
      </c>
      <c r="AA204" t="s">
        <v>164</v>
      </c>
      <c r="AB204" t="s">
        <v>2</v>
      </c>
      <c r="AC204" t="s">
        <v>2</v>
      </c>
      <c r="AD204" t="s">
        <v>2</v>
      </c>
      <c r="AE204" t="s">
        <v>2</v>
      </c>
      <c r="AF204" t="s">
        <v>2</v>
      </c>
      <c r="AG204" t="s">
        <v>165</v>
      </c>
      <c r="AH204" t="s">
        <v>166</v>
      </c>
    </row>
    <row r="205" spans="1:34">
      <c r="A205">
        <v>7415</v>
      </c>
      <c r="B205">
        <v>214258</v>
      </c>
      <c r="C205" t="s">
        <v>149</v>
      </c>
      <c r="D205" t="str">
        <f t="shared" ca="1" si="9"/>
        <v>EROSRUWGCA</v>
      </c>
      <c r="E205" t="str">
        <f t="shared" ca="1" si="10"/>
        <v>Ixzmgtcghussq</v>
      </c>
      <c r="F205" t="s">
        <v>150</v>
      </c>
      <c r="G205" t="s">
        <v>167</v>
      </c>
      <c r="H205" s="149" t="str">
        <f t="shared" ca="1" si="11"/>
        <v>1/4/1996</v>
      </c>
      <c r="I205" t="s">
        <v>152</v>
      </c>
      <c r="J205" t="s">
        <v>153</v>
      </c>
      <c r="K205" t="s">
        <v>460</v>
      </c>
      <c r="L205" t="s">
        <v>461</v>
      </c>
      <c r="M205" t="s">
        <v>462</v>
      </c>
      <c r="N205">
        <v>93</v>
      </c>
      <c r="O205" t="s">
        <v>157</v>
      </c>
      <c r="P205" t="s">
        <v>158</v>
      </c>
      <c r="Q205" t="s">
        <v>194</v>
      </c>
      <c r="R205" t="s">
        <v>250</v>
      </c>
      <c r="S205" t="s">
        <v>2</v>
      </c>
      <c r="T205" t="s">
        <v>199</v>
      </c>
      <c r="U205" t="s">
        <v>211</v>
      </c>
      <c r="V205" t="s">
        <v>160</v>
      </c>
      <c r="W205" t="s">
        <v>161</v>
      </c>
      <c r="X205" t="s">
        <v>465</v>
      </c>
      <c r="Y205" t="s">
        <v>2</v>
      </c>
      <c r="Z205">
        <v>2010</v>
      </c>
      <c r="AA205" t="s">
        <v>164</v>
      </c>
      <c r="AB205" t="s">
        <v>2</v>
      </c>
      <c r="AC205" t="s">
        <v>2</v>
      </c>
      <c r="AD205" t="s">
        <v>2</v>
      </c>
      <c r="AE205" t="s">
        <v>2</v>
      </c>
      <c r="AF205" t="s">
        <v>2</v>
      </c>
      <c r="AG205" t="s">
        <v>165</v>
      </c>
      <c r="AH205" t="s">
        <v>166</v>
      </c>
    </row>
    <row r="206" spans="1:34">
      <c r="A206">
        <v>7415</v>
      </c>
      <c r="B206">
        <v>214271</v>
      </c>
      <c r="C206" t="s">
        <v>149</v>
      </c>
      <c r="D206" t="str">
        <f t="shared" ca="1" si="9"/>
        <v>GNWDAHIHUU</v>
      </c>
      <c r="E206" t="str">
        <f t="shared" ca="1" si="10"/>
        <v>Vktpwqhwkxfjs</v>
      </c>
      <c r="F206" t="s">
        <v>150</v>
      </c>
      <c r="G206" t="s">
        <v>151</v>
      </c>
      <c r="H206" s="149" t="str">
        <f t="shared" ca="1" si="11"/>
        <v>7/7/1996</v>
      </c>
      <c r="I206" t="s">
        <v>152</v>
      </c>
      <c r="J206" t="s">
        <v>153</v>
      </c>
      <c r="K206" t="s">
        <v>460</v>
      </c>
      <c r="L206" t="s">
        <v>461</v>
      </c>
      <c r="M206" t="s">
        <v>462</v>
      </c>
      <c r="N206">
        <v>93</v>
      </c>
      <c r="O206" t="s">
        <v>157</v>
      </c>
      <c r="P206" t="s">
        <v>158</v>
      </c>
      <c r="Q206" t="s">
        <v>179</v>
      </c>
      <c r="R206" t="s">
        <v>463</v>
      </c>
      <c r="S206" t="s">
        <v>2</v>
      </c>
      <c r="T206" t="s">
        <v>2</v>
      </c>
      <c r="U206" t="s">
        <v>181</v>
      </c>
      <c r="V206" t="s">
        <v>160</v>
      </c>
      <c r="W206" t="s">
        <v>161</v>
      </c>
      <c r="X206" t="s">
        <v>2</v>
      </c>
      <c r="Y206" t="s">
        <v>2</v>
      </c>
      <c r="Z206">
        <v>2010</v>
      </c>
      <c r="AA206" t="s">
        <v>164</v>
      </c>
      <c r="AB206" t="s">
        <v>2</v>
      </c>
      <c r="AC206" t="s">
        <v>2</v>
      </c>
      <c r="AD206" t="s">
        <v>2</v>
      </c>
      <c r="AE206" t="s">
        <v>2</v>
      </c>
      <c r="AF206" t="s">
        <v>2</v>
      </c>
      <c r="AG206" t="s">
        <v>165</v>
      </c>
      <c r="AH206" t="s">
        <v>166</v>
      </c>
    </row>
    <row r="207" spans="1:34">
      <c r="A207">
        <v>7415</v>
      </c>
      <c r="B207">
        <v>214285</v>
      </c>
      <c r="C207" t="s">
        <v>149</v>
      </c>
      <c r="D207" t="str">
        <f t="shared" ca="1" si="9"/>
        <v>LNTQFVDDNC</v>
      </c>
      <c r="E207" t="str">
        <f t="shared" ca="1" si="10"/>
        <v>Vjqvhimuajhzs</v>
      </c>
      <c r="F207" t="s">
        <v>150</v>
      </c>
      <c r="G207" t="s">
        <v>167</v>
      </c>
      <c r="H207" s="149" t="str">
        <f t="shared" ca="1" si="11"/>
        <v>22/1/1995</v>
      </c>
      <c r="I207" t="s">
        <v>152</v>
      </c>
      <c r="J207" t="s">
        <v>153</v>
      </c>
      <c r="K207" t="s">
        <v>460</v>
      </c>
      <c r="L207" t="s">
        <v>461</v>
      </c>
      <c r="M207" t="s">
        <v>462</v>
      </c>
      <c r="N207">
        <v>93</v>
      </c>
      <c r="O207" t="s">
        <v>157</v>
      </c>
      <c r="P207" t="s">
        <v>158</v>
      </c>
      <c r="Q207" t="s">
        <v>194</v>
      </c>
      <c r="R207" t="s">
        <v>344</v>
      </c>
      <c r="S207" t="s">
        <v>2</v>
      </c>
      <c r="T207" t="s">
        <v>196</v>
      </c>
      <c r="U207" t="s">
        <v>197</v>
      </c>
      <c r="V207" t="s">
        <v>160</v>
      </c>
      <c r="W207" t="s">
        <v>161</v>
      </c>
      <c r="X207" t="s">
        <v>2</v>
      </c>
      <c r="Y207" t="s">
        <v>2</v>
      </c>
      <c r="Z207">
        <v>2010</v>
      </c>
      <c r="AA207" t="s">
        <v>164</v>
      </c>
      <c r="AB207" t="s">
        <v>2</v>
      </c>
      <c r="AC207" t="s">
        <v>2</v>
      </c>
      <c r="AD207" t="s">
        <v>2</v>
      </c>
      <c r="AE207" t="s">
        <v>2</v>
      </c>
      <c r="AF207" t="s">
        <v>2</v>
      </c>
      <c r="AG207" t="s">
        <v>165</v>
      </c>
      <c r="AH207" t="s">
        <v>175</v>
      </c>
    </row>
    <row r="208" spans="1:34">
      <c r="A208">
        <v>7415</v>
      </c>
      <c r="B208">
        <v>214289</v>
      </c>
      <c r="C208" t="s">
        <v>149</v>
      </c>
      <c r="D208" t="str">
        <f t="shared" ca="1" si="9"/>
        <v>VRUMVOTZPF</v>
      </c>
      <c r="E208" t="str">
        <f t="shared" ca="1" si="10"/>
        <v>Vcutueojgrkco</v>
      </c>
      <c r="F208" t="s">
        <v>150</v>
      </c>
      <c r="G208" t="s">
        <v>167</v>
      </c>
      <c r="H208" s="149" t="str">
        <f t="shared" ca="1" si="11"/>
        <v>10/11/1994</v>
      </c>
      <c r="I208" t="s">
        <v>152</v>
      </c>
      <c r="J208" t="s">
        <v>153</v>
      </c>
      <c r="K208" t="s">
        <v>460</v>
      </c>
      <c r="L208" t="s">
        <v>461</v>
      </c>
      <c r="M208" t="s">
        <v>462</v>
      </c>
      <c r="N208">
        <v>93</v>
      </c>
      <c r="O208" t="s">
        <v>157</v>
      </c>
      <c r="P208" t="s">
        <v>158</v>
      </c>
      <c r="Q208" t="s">
        <v>179</v>
      </c>
      <c r="R208" t="s">
        <v>463</v>
      </c>
      <c r="S208" t="s">
        <v>2</v>
      </c>
      <c r="T208" t="s">
        <v>2</v>
      </c>
      <c r="U208" t="s">
        <v>181</v>
      </c>
      <c r="V208" t="s">
        <v>160</v>
      </c>
      <c r="W208" t="s">
        <v>161</v>
      </c>
      <c r="X208" t="s">
        <v>2</v>
      </c>
      <c r="Y208" t="s">
        <v>2</v>
      </c>
      <c r="Z208">
        <v>2011</v>
      </c>
      <c r="AA208" t="s">
        <v>164</v>
      </c>
      <c r="AB208" t="s">
        <v>2</v>
      </c>
      <c r="AC208" t="s">
        <v>2</v>
      </c>
      <c r="AD208" t="s">
        <v>2</v>
      </c>
      <c r="AE208" t="s">
        <v>2</v>
      </c>
      <c r="AF208" t="s">
        <v>2</v>
      </c>
      <c r="AG208" t="s">
        <v>165</v>
      </c>
      <c r="AH208" t="s">
        <v>175</v>
      </c>
    </row>
    <row r="209" spans="1:34">
      <c r="A209">
        <v>7415</v>
      </c>
      <c r="B209">
        <v>214292</v>
      </c>
      <c r="C209" t="s">
        <v>149</v>
      </c>
      <c r="D209" t="str">
        <f t="shared" ca="1" si="9"/>
        <v>ZUFOHTWKJE</v>
      </c>
      <c r="E209" t="str">
        <f t="shared" ca="1" si="10"/>
        <v>Fgakivvdjrebw</v>
      </c>
      <c r="F209" t="s">
        <v>150</v>
      </c>
      <c r="G209" t="s">
        <v>167</v>
      </c>
      <c r="H209" s="149" t="str">
        <f t="shared" ca="1" si="11"/>
        <v>24/4/1996</v>
      </c>
      <c r="I209" t="s">
        <v>152</v>
      </c>
      <c r="J209" t="s">
        <v>153</v>
      </c>
      <c r="K209" t="s">
        <v>460</v>
      </c>
      <c r="L209" t="s">
        <v>461</v>
      </c>
      <c r="M209" t="s">
        <v>462</v>
      </c>
      <c r="N209">
        <v>93</v>
      </c>
      <c r="O209" t="s">
        <v>157</v>
      </c>
      <c r="P209" t="s">
        <v>158</v>
      </c>
      <c r="Q209" t="s">
        <v>194</v>
      </c>
      <c r="R209" t="s">
        <v>250</v>
      </c>
      <c r="S209" t="s">
        <v>2</v>
      </c>
      <c r="T209" t="s">
        <v>199</v>
      </c>
      <c r="U209" t="s">
        <v>211</v>
      </c>
      <c r="V209" t="s">
        <v>182</v>
      </c>
      <c r="W209" t="s">
        <v>160</v>
      </c>
      <c r="X209" t="s">
        <v>212</v>
      </c>
      <c r="Y209" t="s">
        <v>465</v>
      </c>
      <c r="Z209" t="s">
        <v>2</v>
      </c>
      <c r="AA209" t="s">
        <v>164</v>
      </c>
      <c r="AB209" t="s">
        <v>2</v>
      </c>
      <c r="AC209" t="s">
        <v>2</v>
      </c>
      <c r="AD209" t="s">
        <v>2</v>
      </c>
      <c r="AE209" t="s">
        <v>2</v>
      </c>
      <c r="AF209" t="s">
        <v>2</v>
      </c>
      <c r="AG209" t="s">
        <v>165</v>
      </c>
      <c r="AH209" t="s">
        <v>166</v>
      </c>
    </row>
    <row r="210" spans="1:34">
      <c r="A210">
        <v>7415</v>
      </c>
      <c r="B210">
        <v>214309</v>
      </c>
      <c r="C210" t="s">
        <v>149</v>
      </c>
      <c r="D210" t="str">
        <f t="shared" ca="1" si="9"/>
        <v>PFSIBJYXPK</v>
      </c>
      <c r="E210" t="str">
        <f t="shared" ca="1" si="10"/>
        <v>Uuqrorykotqnn</v>
      </c>
      <c r="F210" t="s">
        <v>150</v>
      </c>
      <c r="G210" t="s">
        <v>167</v>
      </c>
      <c r="H210" s="149" t="str">
        <f t="shared" ca="1" si="11"/>
        <v>22/3/1994</v>
      </c>
      <c r="I210" t="s">
        <v>152</v>
      </c>
      <c r="J210" t="s">
        <v>153</v>
      </c>
      <c r="K210" t="s">
        <v>460</v>
      </c>
      <c r="L210" t="s">
        <v>461</v>
      </c>
      <c r="M210" t="s">
        <v>462</v>
      </c>
      <c r="N210">
        <v>93</v>
      </c>
      <c r="O210" t="s">
        <v>157</v>
      </c>
      <c r="P210" t="s">
        <v>158</v>
      </c>
      <c r="Q210" t="s">
        <v>194</v>
      </c>
      <c r="R210" t="s">
        <v>250</v>
      </c>
      <c r="S210" t="s">
        <v>2</v>
      </c>
      <c r="T210" t="s">
        <v>199</v>
      </c>
      <c r="U210" t="s">
        <v>211</v>
      </c>
      <c r="V210" t="s">
        <v>160</v>
      </c>
      <c r="W210" t="s">
        <v>161</v>
      </c>
      <c r="X210" t="s">
        <v>465</v>
      </c>
      <c r="Y210" t="s">
        <v>2</v>
      </c>
      <c r="Z210">
        <v>2011</v>
      </c>
      <c r="AA210" t="s">
        <v>164</v>
      </c>
      <c r="AB210" t="s">
        <v>2</v>
      </c>
      <c r="AC210" t="s">
        <v>2</v>
      </c>
      <c r="AD210" t="s">
        <v>2</v>
      </c>
      <c r="AE210" t="s">
        <v>2</v>
      </c>
      <c r="AF210" t="s">
        <v>2</v>
      </c>
      <c r="AG210" t="s">
        <v>165</v>
      </c>
      <c r="AH210" t="s">
        <v>175</v>
      </c>
    </row>
    <row r="211" spans="1:34">
      <c r="A211">
        <v>7415</v>
      </c>
      <c r="B211">
        <v>214314</v>
      </c>
      <c r="C211" t="s">
        <v>149</v>
      </c>
      <c r="D211" t="str">
        <f t="shared" ca="1" si="9"/>
        <v>RFAQVVVWCV</v>
      </c>
      <c r="E211" t="str">
        <f t="shared" ca="1" si="10"/>
        <v>Dsicvnleftqdi</v>
      </c>
      <c r="F211" t="s">
        <v>150</v>
      </c>
      <c r="G211" t="s">
        <v>167</v>
      </c>
      <c r="H211" s="149" t="str">
        <f t="shared" ca="1" si="11"/>
        <v>18/6/1994</v>
      </c>
      <c r="I211" t="s">
        <v>152</v>
      </c>
      <c r="J211" t="s">
        <v>153</v>
      </c>
      <c r="K211" t="s">
        <v>460</v>
      </c>
      <c r="L211" t="s">
        <v>461</v>
      </c>
      <c r="M211" t="s">
        <v>462</v>
      </c>
      <c r="N211">
        <v>93</v>
      </c>
      <c r="O211" t="s">
        <v>157</v>
      </c>
      <c r="P211" t="s">
        <v>158</v>
      </c>
      <c r="Q211" t="s">
        <v>179</v>
      </c>
      <c r="R211" t="s">
        <v>463</v>
      </c>
      <c r="S211" t="s">
        <v>2</v>
      </c>
      <c r="T211" t="s">
        <v>2</v>
      </c>
      <c r="U211" t="s">
        <v>181</v>
      </c>
      <c r="V211" t="s">
        <v>160</v>
      </c>
      <c r="W211" t="s">
        <v>161</v>
      </c>
      <c r="X211" t="s">
        <v>2</v>
      </c>
      <c r="Y211" t="s">
        <v>2</v>
      </c>
      <c r="Z211">
        <v>2010</v>
      </c>
      <c r="AA211" t="s">
        <v>164</v>
      </c>
      <c r="AB211" t="s">
        <v>2</v>
      </c>
      <c r="AC211" t="s">
        <v>2</v>
      </c>
      <c r="AD211" t="s">
        <v>2</v>
      </c>
      <c r="AE211" t="s">
        <v>2</v>
      </c>
      <c r="AF211" t="s">
        <v>2</v>
      </c>
      <c r="AG211" t="s">
        <v>165</v>
      </c>
      <c r="AH211" t="s">
        <v>175</v>
      </c>
    </row>
    <row r="212" spans="1:34">
      <c r="A212">
        <v>7415</v>
      </c>
      <c r="B212">
        <v>214331</v>
      </c>
      <c r="C212" t="s">
        <v>149</v>
      </c>
      <c r="D212" t="str">
        <f t="shared" ca="1" si="9"/>
        <v>NCAWWWTGZI</v>
      </c>
      <c r="E212" t="str">
        <f t="shared" ca="1" si="10"/>
        <v>Drurrrgeotica</v>
      </c>
      <c r="F212" t="s">
        <v>150</v>
      </c>
      <c r="G212" t="s">
        <v>167</v>
      </c>
      <c r="H212" s="149" t="str">
        <f t="shared" ca="1" si="11"/>
        <v>14/10/1995</v>
      </c>
      <c r="I212" t="s">
        <v>152</v>
      </c>
      <c r="J212" t="s">
        <v>153</v>
      </c>
      <c r="K212" t="s">
        <v>460</v>
      </c>
      <c r="L212" t="s">
        <v>461</v>
      </c>
      <c r="M212" t="s">
        <v>462</v>
      </c>
      <c r="N212">
        <v>93</v>
      </c>
      <c r="O212" t="s">
        <v>157</v>
      </c>
      <c r="P212" t="s">
        <v>158</v>
      </c>
      <c r="Q212" t="s">
        <v>194</v>
      </c>
      <c r="R212" t="s">
        <v>250</v>
      </c>
      <c r="S212" t="s">
        <v>2</v>
      </c>
      <c r="T212" t="s">
        <v>199</v>
      </c>
      <c r="U212" t="s">
        <v>211</v>
      </c>
      <c r="V212" t="s">
        <v>160</v>
      </c>
      <c r="W212" t="s">
        <v>161</v>
      </c>
      <c r="X212" t="s">
        <v>212</v>
      </c>
      <c r="Y212" t="s">
        <v>465</v>
      </c>
      <c r="Z212">
        <v>2011</v>
      </c>
      <c r="AA212" t="s">
        <v>164</v>
      </c>
      <c r="AB212" t="s">
        <v>2</v>
      </c>
      <c r="AC212" t="s">
        <v>2</v>
      </c>
      <c r="AD212" t="s">
        <v>2</v>
      </c>
      <c r="AE212" t="s">
        <v>2</v>
      </c>
      <c r="AF212" t="s">
        <v>2</v>
      </c>
      <c r="AG212" t="s">
        <v>165</v>
      </c>
      <c r="AH212" t="s">
        <v>166</v>
      </c>
    </row>
    <row r="213" spans="1:34">
      <c r="A213">
        <v>7415</v>
      </c>
      <c r="B213">
        <v>214332</v>
      </c>
      <c r="C213" t="s">
        <v>149</v>
      </c>
      <c r="D213" t="str">
        <f t="shared" ca="1" si="9"/>
        <v>CDCHYJDHTT</v>
      </c>
      <c r="E213" t="str">
        <f t="shared" ca="1" si="10"/>
        <v>Xhvmntbycdyoh</v>
      </c>
      <c r="F213" t="s">
        <v>150</v>
      </c>
      <c r="G213" t="s">
        <v>167</v>
      </c>
      <c r="H213" s="149" t="str">
        <f t="shared" ca="1" si="11"/>
        <v>27/7/1997</v>
      </c>
      <c r="I213" t="s">
        <v>152</v>
      </c>
      <c r="J213" t="s">
        <v>153</v>
      </c>
      <c r="K213" t="s">
        <v>460</v>
      </c>
      <c r="L213" t="s">
        <v>461</v>
      </c>
      <c r="M213" t="s">
        <v>462</v>
      </c>
      <c r="N213">
        <v>93</v>
      </c>
      <c r="O213" t="s">
        <v>157</v>
      </c>
      <c r="P213" t="s">
        <v>158</v>
      </c>
      <c r="Q213" t="s">
        <v>194</v>
      </c>
      <c r="R213" t="s">
        <v>250</v>
      </c>
      <c r="S213" t="s">
        <v>2</v>
      </c>
      <c r="T213" t="s">
        <v>199</v>
      </c>
      <c r="U213" t="s">
        <v>224</v>
      </c>
      <c r="V213" t="s">
        <v>160</v>
      </c>
      <c r="W213" t="s">
        <v>182</v>
      </c>
      <c r="X213" t="s">
        <v>329</v>
      </c>
      <c r="Y213" t="s">
        <v>2</v>
      </c>
      <c r="Z213">
        <v>2011</v>
      </c>
      <c r="AA213" t="s">
        <v>164</v>
      </c>
      <c r="AB213" t="s">
        <v>2</v>
      </c>
      <c r="AC213" t="s">
        <v>2</v>
      </c>
      <c r="AD213" t="s">
        <v>2</v>
      </c>
      <c r="AE213" t="s">
        <v>2</v>
      </c>
      <c r="AF213" t="s">
        <v>2</v>
      </c>
      <c r="AG213" t="s">
        <v>165</v>
      </c>
      <c r="AH213" t="s">
        <v>190</v>
      </c>
    </row>
    <row r="214" spans="1:34">
      <c r="A214">
        <v>7415</v>
      </c>
      <c r="B214">
        <v>214335</v>
      </c>
      <c r="C214" t="s">
        <v>149</v>
      </c>
      <c r="D214" t="str">
        <f t="shared" ca="1" si="9"/>
        <v>RZUBOJULNW</v>
      </c>
      <c r="E214" t="str">
        <f t="shared" ca="1" si="10"/>
        <v>Cebvyfixhbcbb</v>
      </c>
      <c r="F214" t="s">
        <v>150</v>
      </c>
      <c r="G214" t="s">
        <v>167</v>
      </c>
      <c r="H214" s="149" t="str">
        <f t="shared" ca="1" si="11"/>
        <v>12/10/1997</v>
      </c>
      <c r="I214" t="s">
        <v>152</v>
      </c>
      <c r="J214" t="s">
        <v>153</v>
      </c>
      <c r="K214" t="s">
        <v>460</v>
      </c>
      <c r="L214" t="s">
        <v>461</v>
      </c>
      <c r="M214" t="s">
        <v>462</v>
      </c>
      <c r="N214">
        <v>93</v>
      </c>
      <c r="O214" t="s">
        <v>157</v>
      </c>
      <c r="P214" t="s">
        <v>158</v>
      </c>
      <c r="Q214" t="s">
        <v>194</v>
      </c>
      <c r="R214" t="s">
        <v>250</v>
      </c>
      <c r="S214" t="s">
        <v>2</v>
      </c>
      <c r="T214" t="s">
        <v>199</v>
      </c>
      <c r="U214" t="s">
        <v>224</v>
      </c>
      <c r="V214" t="s">
        <v>160</v>
      </c>
      <c r="W214" t="s">
        <v>182</v>
      </c>
      <c r="X214" t="s">
        <v>329</v>
      </c>
      <c r="Y214" t="s">
        <v>2</v>
      </c>
      <c r="Z214">
        <v>2011</v>
      </c>
      <c r="AA214" t="s">
        <v>164</v>
      </c>
      <c r="AB214" t="s">
        <v>2</v>
      </c>
      <c r="AC214" t="s">
        <v>2</v>
      </c>
      <c r="AD214" t="s">
        <v>2</v>
      </c>
      <c r="AE214" t="s">
        <v>2</v>
      </c>
      <c r="AF214" t="s">
        <v>2</v>
      </c>
      <c r="AG214" t="s">
        <v>165</v>
      </c>
      <c r="AH214" t="s">
        <v>166</v>
      </c>
    </row>
    <row r="215" spans="1:34">
      <c r="A215">
        <v>7415</v>
      </c>
      <c r="B215">
        <v>214346</v>
      </c>
      <c r="C215" t="s">
        <v>149</v>
      </c>
      <c r="D215" t="str">
        <f t="shared" ca="1" si="9"/>
        <v>WNXSNERAJK</v>
      </c>
      <c r="E215" t="str">
        <f t="shared" ca="1" si="10"/>
        <v>Yafuumlicydvd</v>
      </c>
      <c r="F215" t="s">
        <v>150</v>
      </c>
      <c r="G215" t="s">
        <v>167</v>
      </c>
      <c r="H215" s="149" t="str">
        <f t="shared" ca="1" si="11"/>
        <v>20/8/1995</v>
      </c>
      <c r="I215" t="s">
        <v>152</v>
      </c>
      <c r="J215" t="s">
        <v>153</v>
      </c>
      <c r="K215" t="s">
        <v>460</v>
      </c>
      <c r="L215" t="s">
        <v>461</v>
      </c>
      <c r="M215" t="s">
        <v>462</v>
      </c>
      <c r="N215">
        <v>93</v>
      </c>
      <c r="O215" t="s">
        <v>157</v>
      </c>
      <c r="P215" t="s">
        <v>158</v>
      </c>
      <c r="Q215" t="s">
        <v>179</v>
      </c>
      <c r="R215" t="s">
        <v>463</v>
      </c>
      <c r="S215" t="s">
        <v>2</v>
      </c>
      <c r="T215" t="s">
        <v>2</v>
      </c>
      <c r="U215" t="s">
        <v>181</v>
      </c>
      <c r="V215" t="s">
        <v>160</v>
      </c>
      <c r="W215" t="s">
        <v>161</v>
      </c>
      <c r="X215" t="s">
        <v>2</v>
      </c>
      <c r="Y215" t="s">
        <v>2</v>
      </c>
      <c r="Z215">
        <v>2011</v>
      </c>
      <c r="AA215" t="s">
        <v>164</v>
      </c>
      <c r="AB215" t="s">
        <v>2</v>
      </c>
      <c r="AC215" t="s">
        <v>2</v>
      </c>
      <c r="AD215" t="s">
        <v>2</v>
      </c>
      <c r="AE215" t="s">
        <v>2</v>
      </c>
      <c r="AF215" t="s">
        <v>2</v>
      </c>
      <c r="AG215" t="s">
        <v>165</v>
      </c>
      <c r="AH215" t="s">
        <v>166</v>
      </c>
    </row>
    <row r="216" spans="1:34">
      <c r="A216">
        <v>7415</v>
      </c>
      <c r="B216">
        <v>214358</v>
      </c>
      <c r="C216" t="s">
        <v>149</v>
      </c>
      <c r="D216" t="str">
        <f t="shared" ca="1" si="9"/>
        <v>UQRAXRKXSF</v>
      </c>
      <c r="E216" t="str">
        <f t="shared" ca="1" si="10"/>
        <v>Mignviofowetx</v>
      </c>
      <c r="F216" t="s">
        <v>150</v>
      </c>
      <c r="G216" t="s">
        <v>151</v>
      </c>
      <c r="H216" s="149" t="str">
        <f t="shared" ca="1" si="11"/>
        <v>9/2/1997</v>
      </c>
      <c r="I216" t="s">
        <v>152</v>
      </c>
      <c r="J216" t="s">
        <v>153</v>
      </c>
      <c r="K216" t="s">
        <v>460</v>
      </c>
      <c r="L216" t="s">
        <v>461</v>
      </c>
      <c r="M216" t="s">
        <v>462</v>
      </c>
      <c r="N216">
        <v>93</v>
      </c>
      <c r="O216" t="s">
        <v>157</v>
      </c>
      <c r="P216" t="s">
        <v>158</v>
      </c>
      <c r="Q216" t="s">
        <v>179</v>
      </c>
      <c r="R216" t="s">
        <v>463</v>
      </c>
      <c r="S216" t="s">
        <v>2</v>
      </c>
      <c r="T216" t="s">
        <v>2</v>
      </c>
      <c r="U216" t="s">
        <v>181</v>
      </c>
      <c r="V216" t="s">
        <v>160</v>
      </c>
      <c r="W216" t="s">
        <v>182</v>
      </c>
      <c r="X216" t="s">
        <v>2</v>
      </c>
      <c r="Y216" t="s">
        <v>2</v>
      </c>
      <c r="Z216">
        <v>2011</v>
      </c>
      <c r="AA216" t="s">
        <v>164</v>
      </c>
      <c r="AB216" t="s">
        <v>2</v>
      </c>
      <c r="AC216" t="s">
        <v>2</v>
      </c>
      <c r="AD216" t="s">
        <v>2</v>
      </c>
      <c r="AE216" t="s">
        <v>2</v>
      </c>
      <c r="AF216" t="s">
        <v>2</v>
      </c>
      <c r="AG216" t="s">
        <v>165</v>
      </c>
      <c r="AH216" t="s">
        <v>175</v>
      </c>
    </row>
    <row r="217" spans="1:34">
      <c r="A217">
        <v>7415</v>
      </c>
      <c r="B217">
        <v>214366</v>
      </c>
      <c r="C217" t="s">
        <v>149</v>
      </c>
      <c r="D217" t="str">
        <f t="shared" ca="1" si="9"/>
        <v>KLOTMJTOYS</v>
      </c>
      <c r="E217" t="str">
        <f t="shared" ca="1" si="10"/>
        <v>Qmhfwixqfvmeg</v>
      </c>
      <c r="F217" t="s">
        <v>150</v>
      </c>
      <c r="G217" t="s">
        <v>167</v>
      </c>
      <c r="H217" s="149" t="str">
        <f t="shared" ca="1" si="11"/>
        <v>19/7/1995</v>
      </c>
      <c r="I217" t="s">
        <v>152</v>
      </c>
      <c r="J217" t="s">
        <v>153</v>
      </c>
      <c r="K217" t="s">
        <v>460</v>
      </c>
      <c r="L217" t="s">
        <v>461</v>
      </c>
      <c r="M217" t="s">
        <v>462</v>
      </c>
      <c r="N217">
        <v>93</v>
      </c>
      <c r="O217" t="s">
        <v>157</v>
      </c>
      <c r="P217" t="s">
        <v>158</v>
      </c>
      <c r="Q217" t="s">
        <v>179</v>
      </c>
      <c r="R217" t="s">
        <v>466</v>
      </c>
      <c r="S217" t="s">
        <v>2</v>
      </c>
      <c r="T217" t="s">
        <v>2</v>
      </c>
      <c r="U217" t="s">
        <v>294</v>
      </c>
      <c r="V217" t="s">
        <v>160</v>
      </c>
      <c r="W217" t="s">
        <v>161</v>
      </c>
      <c r="X217" t="s">
        <v>2</v>
      </c>
      <c r="Y217" t="s">
        <v>2</v>
      </c>
      <c r="Z217">
        <v>2011</v>
      </c>
      <c r="AA217" t="s">
        <v>164</v>
      </c>
      <c r="AB217" t="s">
        <v>2</v>
      </c>
      <c r="AC217" t="s">
        <v>2</v>
      </c>
      <c r="AD217" t="s">
        <v>2</v>
      </c>
      <c r="AE217" t="s">
        <v>2</v>
      </c>
      <c r="AF217" t="s">
        <v>2</v>
      </c>
      <c r="AG217" t="s">
        <v>165</v>
      </c>
      <c r="AH217" t="s">
        <v>175</v>
      </c>
    </row>
    <row r="218" spans="1:34">
      <c r="A218">
        <v>7415</v>
      </c>
      <c r="B218">
        <v>214369</v>
      </c>
      <c r="C218" t="s">
        <v>149</v>
      </c>
      <c r="D218" t="str">
        <f t="shared" ca="1" si="9"/>
        <v>MTQFCCDOGF</v>
      </c>
      <c r="E218" t="str">
        <f t="shared" ca="1" si="10"/>
        <v>Brlifsddznssl</v>
      </c>
      <c r="F218" t="s">
        <v>150</v>
      </c>
      <c r="G218" t="s">
        <v>167</v>
      </c>
      <c r="H218" s="149" t="str">
        <f t="shared" ca="1" si="11"/>
        <v>11/7/1996</v>
      </c>
      <c r="I218" t="s">
        <v>152</v>
      </c>
      <c r="J218" t="s">
        <v>153</v>
      </c>
      <c r="K218" t="s">
        <v>460</v>
      </c>
      <c r="L218" t="s">
        <v>461</v>
      </c>
      <c r="M218" t="s">
        <v>462</v>
      </c>
      <c r="N218">
        <v>93</v>
      </c>
      <c r="O218" t="s">
        <v>157</v>
      </c>
      <c r="P218" t="s">
        <v>158</v>
      </c>
      <c r="Q218" t="s">
        <v>179</v>
      </c>
      <c r="R218" t="s">
        <v>463</v>
      </c>
      <c r="S218" t="s">
        <v>2</v>
      </c>
      <c r="T218" t="s">
        <v>2</v>
      </c>
      <c r="U218" t="s">
        <v>181</v>
      </c>
      <c r="V218" t="s">
        <v>160</v>
      </c>
      <c r="W218" t="s">
        <v>161</v>
      </c>
      <c r="X218" t="s">
        <v>2</v>
      </c>
      <c r="Y218" t="s">
        <v>2</v>
      </c>
      <c r="Z218">
        <v>2011</v>
      </c>
      <c r="AA218" t="s">
        <v>164</v>
      </c>
      <c r="AB218" t="s">
        <v>2</v>
      </c>
      <c r="AC218" t="s">
        <v>2</v>
      </c>
      <c r="AD218" t="s">
        <v>2</v>
      </c>
      <c r="AE218" t="s">
        <v>2</v>
      </c>
      <c r="AF218" t="s">
        <v>2</v>
      </c>
      <c r="AG218" t="s">
        <v>165</v>
      </c>
      <c r="AH218" t="s">
        <v>166</v>
      </c>
    </row>
    <row r="219" spans="1:34">
      <c r="A219">
        <v>7415</v>
      </c>
      <c r="B219">
        <v>214391</v>
      </c>
      <c r="C219" t="s">
        <v>149</v>
      </c>
      <c r="D219" t="str">
        <f t="shared" ca="1" si="9"/>
        <v>VNHHAFDXWL</v>
      </c>
      <c r="E219" t="str">
        <f t="shared" ca="1" si="10"/>
        <v>Euadvojqekdyr</v>
      </c>
      <c r="F219" t="s">
        <v>150</v>
      </c>
      <c r="G219" t="s">
        <v>167</v>
      </c>
      <c r="H219" s="149" t="str">
        <f t="shared" ca="1" si="11"/>
        <v>27/1/1996</v>
      </c>
      <c r="I219" t="s">
        <v>152</v>
      </c>
      <c r="J219" t="s">
        <v>153</v>
      </c>
      <c r="K219" t="s">
        <v>460</v>
      </c>
      <c r="L219" t="s">
        <v>461</v>
      </c>
      <c r="M219" t="s">
        <v>462</v>
      </c>
      <c r="N219">
        <v>93</v>
      </c>
      <c r="O219" t="s">
        <v>157</v>
      </c>
      <c r="P219" t="s">
        <v>158</v>
      </c>
      <c r="Q219" t="s">
        <v>194</v>
      </c>
      <c r="R219" t="s">
        <v>248</v>
      </c>
      <c r="S219" t="s">
        <v>2</v>
      </c>
      <c r="T219" t="s">
        <v>196</v>
      </c>
      <c r="U219" t="s">
        <v>197</v>
      </c>
      <c r="V219" t="s">
        <v>160</v>
      </c>
      <c r="W219" t="s">
        <v>161</v>
      </c>
      <c r="X219" t="s">
        <v>2</v>
      </c>
      <c r="Y219" t="s">
        <v>2</v>
      </c>
      <c r="Z219">
        <v>2011</v>
      </c>
      <c r="AA219" t="s">
        <v>164</v>
      </c>
      <c r="AB219" t="s">
        <v>2</v>
      </c>
      <c r="AC219" t="s">
        <v>2</v>
      </c>
      <c r="AD219" t="s">
        <v>2</v>
      </c>
      <c r="AE219" t="s">
        <v>2</v>
      </c>
      <c r="AF219" t="s">
        <v>2</v>
      </c>
      <c r="AG219" t="s">
        <v>165</v>
      </c>
      <c r="AH219" t="s">
        <v>166</v>
      </c>
    </row>
    <row r="220" spans="1:34">
      <c r="A220">
        <v>7415</v>
      </c>
      <c r="B220">
        <v>214392</v>
      </c>
      <c r="C220" t="s">
        <v>149</v>
      </c>
      <c r="D220" t="str">
        <f t="shared" ca="1" si="9"/>
        <v>BRXUCFYTTV</v>
      </c>
      <c r="E220" t="str">
        <f t="shared" ca="1" si="10"/>
        <v>Fatiavvylvwrp</v>
      </c>
      <c r="F220" t="s">
        <v>150</v>
      </c>
      <c r="G220" t="s">
        <v>167</v>
      </c>
      <c r="H220" s="149" t="str">
        <f t="shared" ca="1" si="11"/>
        <v>28/6/1994</v>
      </c>
      <c r="I220" t="s">
        <v>152</v>
      </c>
      <c r="J220" t="s">
        <v>153</v>
      </c>
      <c r="K220" t="s">
        <v>460</v>
      </c>
      <c r="L220" t="s">
        <v>461</v>
      </c>
      <c r="M220" t="s">
        <v>462</v>
      </c>
      <c r="N220">
        <v>93</v>
      </c>
      <c r="O220" t="s">
        <v>157</v>
      </c>
      <c r="P220" t="s">
        <v>158</v>
      </c>
      <c r="Q220" t="s">
        <v>194</v>
      </c>
      <c r="R220" t="s">
        <v>255</v>
      </c>
      <c r="S220" t="s">
        <v>2</v>
      </c>
      <c r="T220" t="s">
        <v>196</v>
      </c>
      <c r="U220" t="s">
        <v>211</v>
      </c>
      <c r="V220" t="s">
        <v>160</v>
      </c>
      <c r="W220" t="s">
        <v>161</v>
      </c>
      <c r="X220" t="s">
        <v>212</v>
      </c>
      <c r="Y220" t="s">
        <v>2</v>
      </c>
      <c r="Z220">
        <v>2011</v>
      </c>
      <c r="AA220" t="s">
        <v>164</v>
      </c>
      <c r="AB220" t="s">
        <v>2</v>
      </c>
      <c r="AC220" t="s">
        <v>2</v>
      </c>
      <c r="AD220" t="s">
        <v>2</v>
      </c>
      <c r="AE220" t="s">
        <v>2</v>
      </c>
      <c r="AF220" t="s">
        <v>2</v>
      </c>
      <c r="AG220" t="s">
        <v>165</v>
      </c>
      <c r="AH220" t="s">
        <v>166</v>
      </c>
    </row>
    <row r="221" spans="1:34">
      <c r="A221">
        <v>7415</v>
      </c>
      <c r="B221">
        <v>214397</v>
      </c>
      <c r="C221" t="s">
        <v>149</v>
      </c>
      <c r="D221" t="str">
        <f t="shared" ca="1" si="9"/>
        <v>SBOKQXJMVC</v>
      </c>
      <c r="E221" t="str">
        <f t="shared" ca="1" si="10"/>
        <v>Nestxibwgkvwr</v>
      </c>
      <c r="F221" t="s">
        <v>150</v>
      </c>
      <c r="G221" t="s">
        <v>167</v>
      </c>
      <c r="H221" s="149" t="str">
        <f t="shared" ca="1" si="11"/>
        <v>14/8/1996</v>
      </c>
      <c r="I221" t="s">
        <v>152</v>
      </c>
      <c r="J221" t="s">
        <v>153</v>
      </c>
      <c r="K221" t="s">
        <v>460</v>
      </c>
      <c r="L221" t="s">
        <v>461</v>
      </c>
      <c r="M221" t="s">
        <v>462</v>
      </c>
      <c r="N221">
        <v>93</v>
      </c>
      <c r="O221" t="s">
        <v>157</v>
      </c>
      <c r="P221" t="s">
        <v>158</v>
      </c>
      <c r="Q221" t="s">
        <v>179</v>
      </c>
      <c r="R221" t="s">
        <v>466</v>
      </c>
      <c r="S221" t="s">
        <v>2</v>
      </c>
      <c r="T221" t="s">
        <v>2</v>
      </c>
      <c r="U221" t="s">
        <v>294</v>
      </c>
      <c r="V221" t="s">
        <v>160</v>
      </c>
      <c r="W221" t="s">
        <v>161</v>
      </c>
      <c r="X221" t="s">
        <v>2</v>
      </c>
      <c r="Y221" t="s">
        <v>2</v>
      </c>
      <c r="Z221">
        <v>2011</v>
      </c>
      <c r="AA221" t="s">
        <v>164</v>
      </c>
      <c r="AB221" t="s">
        <v>2</v>
      </c>
      <c r="AC221" t="s">
        <v>2</v>
      </c>
      <c r="AD221" t="s">
        <v>2</v>
      </c>
      <c r="AE221" t="s">
        <v>2</v>
      </c>
      <c r="AF221" t="s">
        <v>2</v>
      </c>
      <c r="AG221" t="s">
        <v>165</v>
      </c>
      <c r="AH221" t="s">
        <v>166</v>
      </c>
    </row>
    <row r="222" spans="1:34">
      <c r="A222">
        <v>7415</v>
      </c>
      <c r="B222">
        <v>214401</v>
      </c>
      <c r="C222" t="s">
        <v>183</v>
      </c>
      <c r="D222" t="str">
        <f t="shared" ca="1" si="9"/>
        <v>ROGOYLBECI</v>
      </c>
      <c r="E222" t="str">
        <f t="shared" ca="1" si="10"/>
        <v>Gnulrtaaulaxv</v>
      </c>
      <c r="F222" t="s">
        <v>150</v>
      </c>
      <c r="G222" t="s">
        <v>167</v>
      </c>
      <c r="H222" s="149" t="str">
        <f t="shared" ca="1" si="11"/>
        <v>8/12/1994</v>
      </c>
      <c r="I222" t="s">
        <v>152</v>
      </c>
      <c r="J222" t="s">
        <v>153</v>
      </c>
      <c r="K222" t="s">
        <v>460</v>
      </c>
      <c r="L222" t="s">
        <v>461</v>
      </c>
      <c r="M222" t="s">
        <v>462</v>
      </c>
      <c r="N222">
        <v>93</v>
      </c>
      <c r="O222" t="s">
        <v>157</v>
      </c>
      <c r="P222" t="s">
        <v>158</v>
      </c>
      <c r="Q222" t="s">
        <v>179</v>
      </c>
      <c r="R222" t="s">
        <v>467</v>
      </c>
      <c r="S222" t="s">
        <v>2</v>
      </c>
      <c r="T222" t="s">
        <v>2</v>
      </c>
      <c r="U222" t="s">
        <v>334</v>
      </c>
      <c r="V222" t="s">
        <v>160</v>
      </c>
      <c r="W222" t="s">
        <v>161</v>
      </c>
      <c r="X222" t="s">
        <v>2</v>
      </c>
      <c r="Y222" t="s">
        <v>2</v>
      </c>
      <c r="Z222">
        <v>2011</v>
      </c>
      <c r="AA222" t="s">
        <v>164</v>
      </c>
      <c r="AB222" t="s">
        <v>2</v>
      </c>
      <c r="AC222" t="s">
        <v>2</v>
      </c>
      <c r="AD222" t="s">
        <v>2</v>
      </c>
      <c r="AE222" t="s">
        <v>2</v>
      </c>
      <c r="AF222" t="s">
        <v>2</v>
      </c>
      <c r="AG222" t="s">
        <v>165</v>
      </c>
      <c r="AH222" t="s">
        <v>166</v>
      </c>
    </row>
    <row r="223" spans="1:34">
      <c r="A223">
        <v>7415</v>
      </c>
      <c r="B223">
        <v>214421</v>
      </c>
      <c r="C223" t="s">
        <v>149</v>
      </c>
      <c r="D223" t="str">
        <f t="shared" ca="1" si="9"/>
        <v>HPPQICXQKA</v>
      </c>
      <c r="E223" t="str">
        <f t="shared" ca="1" si="10"/>
        <v>Bexussesidemz</v>
      </c>
      <c r="F223" t="s">
        <v>150</v>
      </c>
      <c r="G223" t="s">
        <v>167</v>
      </c>
      <c r="H223" s="149" t="str">
        <f t="shared" ca="1" si="11"/>
        <v>9/7/1994</v>
      </c>
      <c r="I223" t="s">
        <v>152</v>
      </c>
      <c r="J223" t="s">
        <v>153</v>
      </c>
      <c r="K223" t="s">
        <v>460</v>
      </c>
      <c r="L223" t="s">
        <v>461</v>
      </c>
      <c r="M223" t="s">
        <v>462</v>
      </c>
      <c r="N223">
        <v>93</v>
      </c>
      <c r="O223" t="s">
        <v>157</v>
      </c>
      <c r="P223" t="s">
        <v>158</v>
      </c>
      <c r="Q223" t="s">
        <v>194</v>
      </c>
      <c r="R223" t="s">
        <v>344</v>
      </c>
      <c r="S223" t="s">
        <v>2</v>
      </c>
      <c r="T223" t="s">
        <v>196</v>
      </c>
      <c r="U223" t="s">
        <v>211</v>
      </c>
      <c r="V223" t="s">
        <v>160</v>
      </c>
      <c r="W223" t="s">
        <v>161</v>
      </c>
      <c r="X223" t="s">
        <v>271</v>
      </c>
      <c r="Y223" t="s">
        <v>2</v>
      </c>
      <c r="Z223">
        <v>2011</v>
      </c>
      <c r="AA223" t="s">
        <v>164</v>
      </c>
      <c r="AB223" t="s">
        <v>2</v>
      </c>
      <c r="AC223" t="s">
        <v>2</v>
      </c>
      <c r="AD223" t="s">
        <v>2</v>
      </c>
      <c r="AE223" t="s">
        <v>2</v>
      </c>
      <c r="AF223" t="s">
        <v>2</v>
      </c>
      <c r="AG223" t="s">
        <v>165</v>
      </c>
      <c r="AH223" t="s">
        <v>175</v>
      </c>
    </row>
    <row r="224" spans="1:34">
      <c r="A224">
        <v>7415</v>
      </c>
      <c r="B224">
        <v>214433</v>
      </c>
      <c r="C224" t="s">
        <v>149</v>
      </c>
      <c r="D224" t="str">
        <f t="shared" ca="1" si="9"/>
        <v>BXEXRDHEHS</v>
      </c>
      <c r="E224" t="str">
        <f t="shared" ca="1" si="10"/>
        <v>Brnfbhyyozsgk</v>
      </c>
      <c r="F224" t="s">
        <v>150</v>
      </c>
      <c r="G224" t="s">
        <v>167</v>
      </c>
      <c r="H224" s="149" t="str">
        <f t="shared" ca="1" si="11"/>
        <v>9/6/1996</v>
      </c>
      <c r="I224" t="s">
        <v>152</v>
      </c>
      <c r="J224" t="s">
        <v>153</v>
      </c>
      <c r="K224" t="s">
        <v>460</v>
      </c>
      <c r="L224" t="s">
        <v>461</v>
      </c>
      <c r="M224" t="s">
        <v>462</v>
      </c>
      <c r="N224">
        <v>93</v>
      </c>
      <c r="O224" t="s">
        <v>157</v>
      </c>
      <c r="P224" t="s">
        <v>158</v>
      </c>
      <c r="Q224" t="s">
        <v>179</v>
      </c>
      <c r="R224" t="s">
        <v>463</v>
      </c>
      <c r="S224" t="s">
        <v>2</v>
      </c>
      <c r="T224" t="s">
        <v>2</v>
      </c>
      <c r="U224" t="s">
        <v>181</v>
      </c>
      <c r="V224" t="s">
        <v>160</v>
      </c>
      <c r="W224" t="s">
        <v>161</v>
      </c>
      <c r="X224" t="s">
        <v>2</v>
      </c>
      <c r="Y224" t="s">
        <v>2</v>
      </c>
      <c r="Z224">
        <v>2011</v>
      </c>
      <c r="AA224" t="s">
        <v>164</v>
      </c>
      <c r="AB224" t="s">
        <v>2</v>
      </c>
      <c r="AC224" t="s">
        <v>2</v>
      </c>
      <c r="AD224" t="s">
        <v>2</v>
      </c>
      <c r="AE224" t="s">
        <v>2</v>
      </c>
      <c r="AF224" t="s">
        <v>2</v>
      </c>
      <c r="AG224" t="s">
        <v>165</v>
      </c>
      <c r="AH224" t="s">
        <v>166</v>
      </c>
    </row>
    <row r="225" spans="1:34">
      <c r="A225">
        <v>7415</v>
      </c>
      <c r="B225">
        <v>214437</v>
      </c>
      <c r="C225" t="s">
        <v>149</v>
      </c>
      <c r="D225" t="str">
        <f t="shared" ca="1" si="9"/>
        <v>JXERXRUACF</v>
      </c>
      <c r="E225" t="str">
        <f t="shared" ca="1" si="10"/>
        <v>Ahcnqosadnqaz</v>
      </c>
      <c r="F225" t="s">
        <v>150</v>
      </c>
      <c r="G225" t="s">
        <v>167</v>
      </c>
      <c r="H225" s="149" t="str">
        <f t="shared" ca="1" si="11"/>
        <v>28/10/1995</v>
      </c>
      <c r="I225" t="s">
        <v>152</v>
      </c>
      <c r="J225" t="s">
        <v>153</v>
      </c>
      <c r="K225" t="s">
        <v>460</v>
      </c>
      <c r="L225" t="s">
        <v>461</v>
      </c>
      <c r="M225" t="s">
        <v>462</v>
      </c>
      <c r="N225">
        <v>93</v>
      </c>
      <c r="O225" t="s">
        <v>157</v>
      </c>
      <c r="P225" t="s">
        <v>158</v>
      </c>
      <c r="Q225" t="s">
        <v>194</v>
      </c>
      <c r="R225" t="s">
        <v>250</v>
      </c>
      <c r="S225" t="s">
        <v>2</v>
      </c>
      <c r="T225" t="s">
        <v>199</v>
      </c>
      <c r="U225" t="s">
        <v>224</v>
      </c>
      <c r="V225" t="s">
        <v>160</v>
      </c>
      <c r="W225" t="s">
        <v>161</v>
      </c>
      <c r="X225" t="s">
        <v>329</v>
      </c>
      <c r="Y225" t="s">
        <v>2</v>
      </c>
      <c r="Z225">
        <v>2011</v>
      </c>
      <c r="AA225" t="s">
        <v>164</v>
      </c>
      <c r="AB225" t="s">
        <v>2</v>
      </c>
      <c r="AC225" t="s">
        <v>2</v>
      </c>
      <c r="AD225" t="s">
        <v>2</v>
      </c>
      <c r="AE225" t="s">
        <v>2</v>
      </c>
      <c r="AF225" t="s">
        <v>2</v>
      </c>
      <c r="AG225" t="s">
        <v>165</v>
      </c>
      <c r="AH225" t="s">
        <v>175</v>
      </c>
    </row>
    <row r="226" spans="1:34">
      <c r="A226">
        <v>7415</v>
      </c>
      <c r="B226">
        <v>214441</v>
      </c>
      <c r="C226" t="s">
        <v>149</v>
      </c>
      <c r="D226" t="str">
        <f t="shared" ca="1" si="9"/>
        <v>FHOBSVQCAV</v>
      </c>
      <c r="E226" t="str">
        <f t="shared" ca="1" si="10"/>
        <v>Bzyxbnhretvtu</v>
      </c>
      <c r="F226" t="s">
        <v>150</v>
      </c>
      <c r="G226" t="s">
        <v>167</v>
      </c>
      <c r="H226" s="149" t="str">
        <f t="shared" ca="1" si="11"/>
        <v>25/6/1994</v>
      </c>
      <c r="I226" t="s">
        <v>152</v>
      </c>
      <c r="J226" t="s">
        <v>153</v>
      </c>
      <c r="K226" t="s">
        <v>460</v>
      </c>
      <c r="L226" t="s">
        <v>461</v>
      </c>
      <c r="M226" t="s">
        <v>462</v>
      </c>
      <c r="N226">
        <v>93</v>
      </c>
      <c r="O226" t="s">
        <v>157</v>
      </c>
      <c r="P226" t="s">
        <v>158</v>
      </c>
      <c r="Q226" t="s">
        <v>194</v>
      </c>
      <c r="R226" t="s">
        <v>344</v>
      </c>
      <c r="S226" t="s">
        <v>2</v>
      </c>
      <c r="T226" t="s">
        <v>196</v>
      </c>
      <c r="U226" t="s">
        <v>211</v>
      </c>
      <c r="V226" t="s">
        <v>160</v>
      </c>
      <c r="W226" t="s">
        <v>161</v>
      </c>
      <c r="X226" t="s">
        <v>2</v>
      </c>
      <c r="Y226" t="s">
        <v>2</v>
      </c>
      <c r="Z226">
        <v>2011</v>
      </c>
      <c r="AA226" t="s">
        <v>164</v>
      </c>
      <c r="AB226" t="s">
        <v>2</v>
      </c>
      <c r="AC226" t="s">
        <v>2</v>
      </c>
      <c r="AD226" t="s">
        <v>2</v>
      </c>
      <c r="AE226" t="s">
        <v>2</v>
      </c>
      <c r="AF226" t="s">
        <v>2</v>
      </c>
      <c r="AG226" t="s">
        <v>165</v>
      </c>
      <c r="AH226" t="s">
        <v>175</v>
      </c>
    </row>
    <row r="227" spans="1:34">
      <c r="A227">
        <v>7415</v>
      </c>
      <c r="B227">
        <v>214449</v>
      </c>
      <c r="C227" t="s">
        <v>149</v>
      </c>
      <c r="D227" t="str">
        <f t="shared" ca="1" si="9"/>
        <v>VYZCQRPYGH</v>
      </c>
      <c r="E227" t="str">
        <f t="shared" ca="1" si="10"/>
        <v>Xqbvgrdlyqzaw</v>
      </c>
      <c r="F227" t="s">
        <v>150</v>
      </c>
      <c r="G227" t="s">
        <v>167</v>
      </c>
      <c r="H227" s="149" t="str">
        <f t="shared" ca="1" si="11"/>
        <v>10/9/1997</v>
      </c>
      <c r="I227" t="s">
        <v>152</v>
      </c>
      <c r="J227" t="s">
        <v>153</v>
      </c>
      <c r="K227" t="s">
        <v>460</v>
      </c>
      <c r="L227" t="s">
        <v>461</v>
      </c>
      <c r="M227" t="s">
        <v>462</v>
      </c>
      <c r="N227">
        <v>93</v>
      </c>
      <c r="O227" t="s">
        <v>157</v>
      </c>
      <c r="P227" t="s">
        <v>158</v>
      </c>
      <c r="Q227" t="s">
        <v>179</v>
      </c>
      <c r="R227" t="s">
        <v>463</v>
      </c>
      <c r="S227" t="s">
        <v>2</v>
      </c>
      <c r="T227" t="s">
        <v>2</v>
      </c>
      <c r="U227" t="s">
        <v>181</v>
      </c>
      <c r="V227" t="s">
        <v>182</v>
      </c>
      <c r="W227" t="s">
        <v>160</v>
      </c>
      <c r="X227" t="s">
        <v>468</v>
      </c>
      <c r="Y227" t="s">
        <v>2</v>
      </c>
      <c r="Z227">
        <v>2011</v>
      </c>
      <c r="AA227" t="s">
        <v>164</v>
      </c>
      <c r="AB227" t="s">
        <v>2</v>
      </c>
      <c r="AC227" t="s">
        <v>2</v>
      </c>
      <c r="AD227" t="s">
        <v>2</v>
      </c>
      <c r="AE227" t="s">
        <v>2</v>
      </c>
      <c r="AF227" t="s">
        <v>2</v>
      </c>
      <c r="AG227" t="s">
        <v>165</v>
      </c>
      <c r="AH227" t="s">
        <v>166</v>
      </c>
    </row>
    <row r="228" spans="1:34">
      <c r="A228">
        <v>7415</v>
      </c>
      <c r="B228">
        <v>214473</v>
      </c>
      <c r="C228" t="s">
        <v>149</v>
      </c>
      <c r="D228" t="str">
        <f t="shared" ca="1" si="9"/>
        <v>UXBTAOLXFJ</v>
      </c>
      <c r="E228" t="str">
        <f t="shared" ca="1" si="10"/>
        <v>Sxzmeoyulqlhn</v>
      </c>
      <c r="F228" t="s">
        <v>150</v>
      </c>
      <c r="G228" t="s">
        <v>167</v>
      </c>
      <c r="H228" s="149" t="str">
        <f t="shared" ca="1" si="11"/>
        <v>1/10/1995</v>
      </c>
      <c r="I228" t="s">
        <v>152</v>
      </c>
      <c r="J228" t="s">
        <v>153</v>
      </c>
      <c r="K228" t="s">
        <v>460</v>
      </c>
      <c r="L228" t="s">
        <v>461</v>
      </c>
      <c r="M228" t="s">
        <v>462</v>
      </c>
      <c r="N228">
        <v>93</v>
      </c>
      <c r="O228" t="s">
        <v>157</v>
      </c>
      <c r="P228" t="s">
        <v>158</v>
      </c>
      <c r="Q228" t="s">
        <v>194</v>
      </c>
      <c r="R228" t="s">
        <v>248</v>
      </c>
      <c r="S228" t="s">
        <v>2</v>
      </c>
      <c r="T228" t="s">
        <v>196</v>
      </c>
      <c r="U228" t="s">
        <v>197</v>
      </c>
      <c r="V228" t="s">
        <v>160</v>
      </c>
      <c r="W228" t="s">
        <v>161</v>
      </c>
      <c r="X228" t="s">
        <v>2</v>
      </c>
      <c r="Y228" t="s">
        <v>2</v>
      </c>
      <c r="Z228">
        <v>2011</v>
      </c>
      <c r="AA228" t="s">
        <v>164</v>
      </c>
      <c r="AB228" t="s">
        <v>2</v>
      </c>
      <c r="AC228" t="s">
        <v>2</v>
      </c>
      <c r="AD228" t="s">
        <v>2</v>
      </c>
      <c r="AE228" t="s">
        <v>2</v>
      </c>
      <c r="AF228" t="s">
        <v>2</v>
      </c>
      <c r="AG228" t="s">
        <v>165</v>
      </c>
      <c r="AH228" t="s">
        <v>175</v>
      </c>
    </row>
    <row r="229" spans="1:34">
      <c r="A229">
        <v>7415</v>
      </c>
      <c r="B229">
        <v>214476</v>
      </c>
      <c r="C229" t="s">
        <v>183</v>
      </c>
      <c r="D229" t="str">
        <f t="shared" ca="1" si="9"/>
        <v>WRKTHMGBCB</v>
      </c>
      <c r="E229" t="str">
        <f t="shared" ca="1" si="10"/>
        <v>Msrxcnmrhhsnh</v>
      </c>
      <c r="F229" t="s">
        <v>150</v>
      </c>
      <c r="G229" t="s">
        <v>151</v>
      </c>
      <c r="H229" s="149" t="str">
        <f t="shared" ca="1" si="11"/>
        <v>2/5/1994</v>
      </c>
      <c r="I229" t="s">
        <v>152</v>
      </c>
      <c r="J229" t="s">
        <v>153</v>
      </c>
      <c r="K229" t="s">
        <v>460</v>
      </c>
      <c r="L229" t="s">
        <v>461</v>
      </c>
      <c r="M229" t="s">
        <v>462</v>
      </c>
      <c r="N229">
        <v>93</v>
      </c>
      <c r="O229" t="s">
        <v>157</v>
      </c>
      <c r="P229" t="s">
        <v>158</v>
      </c>
      <c r="Q229" t="s">
        <v>194</v>
      </c>
      <c r="R229" t="s">
        <v>255</v>
      </c>
      <c r="S229" t="s">
        <v>133</v>
      </c>
      <c r="T229" t="s">
        <v>196</v>
      </c>
      <c r="U229" t="s">
        <v>211</v>
      </c>
      <c r="V229" t="s">
        <v>160</v>
      </c>
      <c r="W229" t="s">
        <v>161</v>
      </c>
      <c r="X229" t="s">
        <v>2</v>
      </c>
      <c r="Y229" t="s">
        <v>2</v>
      </c>
      <c r="Z229">
        <v>2011</v>
      </c>
      <c r="AA229" t="s">
        <v>164</v>
      </c>
      <c r="AB229" t="s">
        <v>2</v>
      </c>
      <c r="AC229" t="s">
        <v>2</v>
      </c>
      <c r="AD229" t="s">
        <v>2</v>
      </c>
      <c r="AE229" t="s">
        <v>2</v>
      </c>
      <c r="AF229" t="s">
        <v>2</v>
      </c>
      <c r="AG229" t="s">
        <v>165</v>
      </c>
      <c r="AH229" t="s">
        <v>190</v>
      </c>
    </row>
    <row r="230" spans="1:34">
      <c r="A230">
        <v>7415</v>
      </c>
      <c r="B230">
        <v>214495</v>
      </c>
      <c r="C230" t="s">
        <v>183</v>
      </c>
      <c r="D230" t="str">
        <f t="shared" ca="1" si="9"/>
        <v>OTQRMMUCTS</v>
      </c>
      <c r="E230" t="str">
        <f t="shared" ca="1" si="10"/>
        <v>Bwtunxfcmumbt</v>
      </c>
      <c r="F230" t="s">
        <v>150</v>
      </c>
      <c r="G230" t="s">
        <v>167</v>
      </c>
      <c r="H230" s="149" t="str">
        <f t="shared" ca="1" si="11"/>
        <v>2/2/1996</v>
      </c>
      <c r="I230" t="s">
        <v>152</v>
      </c>
      <c r="J230" t="s">
        <v>153</v>
      </c>
      <c r="K230" t="s">
        <v>460</v>
      </c>
      <c r="L230" t="s">
        <v>461</v>
      </c>
      <c r="M230" t="s">
        <v>462</v>
      </c>
      <c r="N230">
        <v>93</v>
      </c>
      <c r="O230" t="s">
        <v>157</v>
      </c>
      <c r="P230" t="s">
        <v>158</v>
      </c>
      <c r="Q230" t="s">
        <v>179</v>
      </c>
      <c r="R230" t="s">
        <v>463</v>
      </c>
      <c r="S230" t="s">
        <v>2</v>
      </c>
      <c r="T230" t="s">
        <v>2</v>
      </c>
      <c r="U230" t="s">
        <v>181</v>
      </c>
      <c r="V230" t="s">
        <v>160</v>
      </c>
      <c r="W230" t="s">
        <v>161</v>
      </c>
      <c r="X230" t="s">
        <v>2</v>
      </c>
      <c r="Y230" t="s">
        <v>2</v>
      </c>
      <c r="Z230">
        <v>2011</v>
      </c>
      <c r="AA230" t="s">
        <v>164</v>
      </c>
      <c r="AB230" t="s">
        <v>2</v>
      </c>
      <c r="AC230" t="s">
        <v>2</v>
      </c>
      <c r="AD230" t="s">
        <v>2</v>
      </c>
      <c r="AE230" t="s">
        <v>2</v>
      </c>
      <c r="AF230" t="s">
        <v>2</v>
      </c>
      <c r="AG230" t="s">
        <v>165</v>
      </c>
      <c r="AH230" t="s">
        <v>166</v>
      </c>
    </row>
    <row r="231" spans="1:34">
      <c r="A231">
        <v>7415</v>
      </c>
      <c r="B231">
        <v>214506</v>
      </c>
      <c r="C231" t="s">
        <v>149</v>
      </c>
      <c r="D231" t="str">
        <f t="shared" ca="1" si="9"/>
        <v>CZQMKJWCTR</v>
      </c>
      <c r="E231" t="str">
        <f t="shared" ca="1" si="10"/>
        <v>Geowvaivsxygy</v>
      </c>
      <c r="F231" t="s">
        <v>150</v>
      </c>
      <c r="G231" t="s">
        <v>151</v>
      </c>
      <c r="H231" s="149" t="str">
        <f t="shared" ca="1" si="11"/>
        <v>11/12/1995</v>
      </c>
      <c r="I231" t="s">
        <v>152</v>
      </c>
      <c r="J231" t="s">
        <v>153</v>
      </c>
      <c r="K231" t="s">
        <v>460</v>
      </c>
      <c r="L231" t="s">
        <v>461</v>
      </c>
      <c r="M231" t="s">
        <v>462</v>
      </c>
      <c r="N231">
        <v>93</v>
      </c>
      <c r="O231" t="s">
        <v>157</v>
      </c>
      <c r="P231" t="s">
        <v>158</v>
      </c>
      <c r="Q231" t="s">
        <v>179</v>
      </c>
      <c r="R231" t="s">
        <v>463</v>
      </c>
      <c r="S231" t="s">
        <v>2</v>
      </c>
      <c r="T231" t="s">
        <v>2</v>
      </c>
      <c r="U231" t="s">
        <v>181</v>
      </c>
      <c r="V231" t="s">
        <v>160</v>
      </c>
      <c r="W231" t="s">
        <v>161</v>
      </c>
      <c r="X231" t="s">
        <v>2</v>
      </c>
      <c r="Y231" t="s">
        <v>2</v>
      </c>
      <c r="Z231">
        <v>2011</v>
      </c>
      <c r="AA231" t="s">
        <v>164</v>
      </c>
      <c r="AB231" t="s">
        <v>2</v>
      </c>
      <c r="AC231" t="s">
        <v>2</v>
      </c>
      <c r="AD231" t="s">
        <v>2</v>
      </c>
      <c r="AE231" t="s">
        <v>2</v>
      </c>
      <c r="AF231" t="s">
        <v>2</v>
      </c>
      <c r="AG231" t="s">
        <v>165</v>
      </c>
      <c r="AH231" t="s">
        <v>166</v>
      </c>
    </row>
    <row r="232" spans="1:34">
      <c r="A232">
        <v>7415</v>
      </c>
      <c r="B232">
        <v>214528</v>
      </c>
      <c r="C232" t="s">
        <v>149</v>
      </c>
      <c r="D232" t="str">
        <f t="shared" ca="1" si="9"/>
        <v>BLWEIYMITC</v>
      </c>
      <c r="E232" t="str">
        <f t="shared" ca="1" si="10"/>
        <v>Llvhvbezvuvwm</v>
      </c>
      <c r="F232" t="s">
        <v>150</v>
      </c>
      <c r="G232" t="s">
        <v>167</v>
      </c>
      <c r="H232" s="149" t="str">
        <f t="shared" ca="1" si="11"/>
        <v>9/6/1994</v>
      </c>
      <c r="I232" t="s">
        <v>152</v>
      </c>
      <c r="J232" t="s">
        <v>153</v>
      </c>
      <c r="K232" t="s">
        <v>460</v>
      </c>
      <c r="L232" t="s">
        <v>461</v>
      </c>
      <c r="M232" t="s">
        <v>462</v>
      </c>
      <c r="N232">
        <v>93</v>
      </c>
      <c r="O232" t="s">
        <v>157</v>
      </c>
      <c r="P232" t="s">
        <v>158</v>
      </c>
      <c r="Q232" t="s">
        <v>194</v>
      </c>
      <c r="R232" t="s">
        <v>248</v>
      </c>
      <c r="S232" t="s">
        <v>2</v>
      </c>
      <c r="T232" t="s">
        <v>196</v>
      </c>
      <c r="U232" t="s">
        <v>197</v>
      </c>
      <c r="V232" t="s">
        <v>160</v>
      </c>
      <c r="W232" t="s">
        <v>161</v>
      </c>
      <c r="X232" t="s">
        <v>2</v>
      </c>
      <c r="Y232" t="s">
        <v>2</v>
      </c>
      <c r="Z232">
        <v>2011</v>
      </c>
      <c r="AA232" t="s">
        <v>164</v>
      </c>
      <c r="AB232" t="s">
        <v>2</v>
      </c>
      <c r="AC232" t="s">
        <v>2</v>
      </c>
      <c r="AD232" t="s">
        <v>2</v>
      </c>
      <c r="AE232" t="s">
        <v>2</v>
      </c>
      <c r="AF232" t="s">
        <v>2</v>
      </c>
      <c r="AG232" t="s">
        <v>165</v>
      </c>
      <c r="AH232" t="s">
        <v>175</v>
      </c>
    </row>
    <row r="233" spans="1:34">
      <c r="A233">
        <v>7415</v>
      </c>
      <c r="B233">
        <v>214544</v>
      </c>
      <c r="C233" t="s">
        <v>149</v>
      </c>
      <c r="D233" t="str">
        <f t="shared" ca="1" si="9"/>
        <v>XDWEERHVPK</v>
      </c>
      <c r="E233" t="str">
        <f t="shared" ca="1" si="10"/>
        <v>Lyfpwhupnxkhy</v>
      </c>
      <c r="F233" t="s">
        <v>150</v>
      </c>
      <c r="G233" t="s">
        <v>167</v>
      </c>
      <c r="H233" s="149" t="str">
        <f t="shared" ca="1" si="11"/>
        <v>4/6/1995</v>
      </c>
      <c r="I233" t="s">
        <v>152</v>
      </c>
      <c r="J233" t="s">
        <v>153</v>
      </c>
      <c r="K233" t="s">
        <v>460</v>
      </c>
      <c r="L233" t="s">
        <v>461</v>
      </c>
      <c r="M233" t="s">
        <v>462</v>
      </c>
      <c r="N233">
        <v>93</v>
      </c>
      <c r="O233" t="s">
        <v>157</v>
      </c>
      <c r="P233" t="s">
        <v>158</v>
      </c>
      <c r="Q233" t="s">
        <v>194</v>
      </c>
      <c r="R233" t="s">
        <v>248</v>
      </c>
      <c r="S233" t="s">
        <v>2</v>
      </c>
      <c r="T233" t="s">
        <v>196</v>
      </c>
      <c r="U233" t="s">
        <v>211</v>
      </c>
      <c r="V233" t="s">
        <v>160</v>
      </c>
      <c r="W233" t="s">
        <v>161</v>
      </c>
      <c r="X233" t="s">
        <v>2</v>
      </c>
      <c r="Y233" t="s">
        <v>2</v>
      </c>
      <c r="Z233">
        <v>2011</v>
      </c>
      <c r="AA233" t="s">
        <v>164</v>
      </c>
      <c r="AB233" t="s">
        <v>2</v>
      </c>
      <c r="AC233" t="s">
        <v>2</v>
      </c>
      <c r="AD233" t="s">
        <v>2</v>
      </c>
      <c r="AE233" t="s">
        <v>2</v>
      </c>
      <c r="AF233" t="s">
        <v>2</v>
      </c>
      <c r="AG233" t="s">
        <v>165</v>
      </c>
      <c r="AH233" t="s">
        <v>166</v>
      </c>
    </row>
    <row r="234" spans="1:34">
      <c r="A234">
        <v>7415</v>
      </c>
      <c r="B234">
        <v>214550</v>
      </c>
      <c r="C234" t="s">
        <v>149</v>
      </c>
      <c r="D234" t="str">
        <f t="shared" ca="1" si="9"/>
        <v>DPRHXVXNGH</v>
      </c>
      <c r="E234" t="str">
        <f t="shared" ca="1" si="10"/>
        <v>Gkptvmjygcggp</v>
      </c>
      <c r="F234" t="s">
        <v>150</v>
      </c>
      <c r="G234" t="s">
        <v>167</v>
      </c>
      <c r="H234" s="149" t="str">
        <f t="shared" ca="1" si="11"/>
        <v>6/4/1995</v>
      </c>
      <c r="I234" t="s">
        <v>152</v>
      </c>
      <c r="J234" t="s">
        <v>153</v>
      </c>
      <c r="K234" t="s">
        <v>460</v>
      </c>
      <c r="L234" t="s">
        <v>461</v>
      </c>
      <c r="M234" t="s">
        <v>462</v>
      </c>
      <c r="N234">
        <v>93</v>
      </c>
      <c r="O234" t="s">
        <v>157</v>
      </c>
      <c r="P234" t="s">
        <v>158</v>
      </c>
      <c r="Q234" t="s">
        <v>179</v>
      </c>
      <c r="R234" t="s">
        <v>463</v>
      </c>
      <c r="S234" t="s">
        <v>2</v>
      </c>
      <c r="T234" t="s">
        <v>2</v>
      </c>
      <c r="U234" t="s">
        <v>181</v>
      </c>
      <c r="V234" t="s">
        <v>160</v>
      </c>
      <c r="W234" t="s">
        <v>161</v>
      </c>
      <c r="X234" t="s">
        <v>2</v>
      </c>
      <c r="Y234" t="s">
        <v>2</v>
      </c>
      <c r="Z234">
        <v>2011</v>
      </c>
      <c r="AA234" t="s">
        <v>164</v>
      </c>
      <c r="AB234" t="s">
        <v>2</v>
      </c>
      <c r="AC234" t="s">
        <v>2</v>
      </c>
      <c r="AD234" t="s">
        <v>2</v>
      </c>
      <c r="AE234" t="s">
        <v>2</v>
      </c>
      <c r="AF234" t="s">
        <v>2</v>
      </c>
      <c r="AG234" t="s">
        <v>165</v>
      </c>
      <c r="AH234" t="s">
        <v>175</v>
      </c>
    </row>
    <row r="235" spans="1:34">
      <c r="A235">
        <v>7415</v>
      </c>
      <c r="B235">
        <v>214551</v>
      </c>
      <c r="C235" t="s">
        <v>149</v>
      </c>
      <c r="D235" t="str">
        <f t="shared" ca="1" si="9"/>
        <v>UGJCIPFGRU</v>
      </c>
      <c r="E235" t="str">
        <f t="shared" ca="1" si="10"/>
        <v>Hhbzkztxdojyy</v>
      </c>
      <c r="F235" t="s">
        <v>150</v>
      </c>
      <c r="G235" t="s">
        <v>167</v>
      </c>
      <c r="H235" s="149" t="str">
        <f t="shared" ca="1" si="11"/>
        <v>15/2/1997</v>
      </c>
      <c r="I235" t="s">
        <v>152</v>
      </c>
      <c r="J235" t="s">
        <v>153</v>
      </c>
      <c r="K235" t="s">
        <v>460</v>
      </c>
      <c r="L235" t="s">
        <v>461</v>
      </c>
      <c r="M235" t="s">
        <v>462</v>
      </c>
      <c r="N235">
        <v>93</v>
      </c>
      <c r="O235" t="s">
        <v>157</v>
      </c>
      <c r="P235" t="s">
        <v>158</v>
      </c>
      <c r="Q235" t="s">
        <v>179</v>
      </c>
      <c r="R235" t="s">
        <v>463</v>
      </c>
      <c r="S235" t="s">
        <v>2</v>
      </c>
      <c r="T235" t="s">
        <v>2</v>
      </c>
      <c r="U235" t="s">
        <v>181</v>
      </c>
      <c r="V235" t="s">
        <v>160</v>
      </c>
      <c r="W235" t="s">
        <v>161</v>
      </c>
      <c r="X235" t="s">
        <v>2</v>
      </c>
      <c r="Y235" t="s">
        <v>2</v>
      </c>
      <c r="Z235">
        <v>2011</v>
      </c>
      <c r="AA235" t="s">
        <v>164</v>
      </c>
      <c r="AB235" t="s">
        <v>2</v>
      </c>
      <c r="AC235" t="s">
        <v>2</v>
      </c>
      <c r="AD235" t="s">
        <v>2</v>
      </c>
      <c r="AE235" t="s">
        <v>2</v>
      </c>
      <c r="AF235" t="s">
        <v>2</v>
      </c>
      <c r="AG235" t="s">
        <v>165</v>
      </c>
      <c r="AH235" t="s">
        <v>166</v>
      </c>
    </row>
    <row r="236" spans="1:34">
      <c r="A236">
        <v>7415</v>
      </c>
      <c r="B236">
        <v>214887</v>
      </c>
      <c r="C236" t="s">
        <v>149</v>
      </c>
      <c r="D236" t="str">
        <f t="shared" ca="1" si="9"/>
        <v>EUKBPJSVWN</v>
      </c>
      <c r="E236" t="str">
        <f t="shared" ca="1" si="10"/>
        <v>Rszbkwcseloaw</v>
      </c>
      <c r="F236" t="s">
        <v>150</v>
      </c>
      <c r="G236" t="s">
        <v>167</v>
      </c>
      <c r="H236" s="149" t="str">
        <f t="shared" ca="1" si="11"/>
        <v>17/2/1996</v>
      </c>
      <c r="I236" t="s">
        <v>152</v>
      </c>
      <c r="J236" t="s">
        <v>153</v>
      </c>
      <c r="K236" t="s">
        <v>469</v>
      </c>
      <c r="L236" t="s">
        <v>339</v>
      </c>
      <c r="M236" t="s">
        <v>470</v>
      </c>
      <c r="N236">
        <v>974</v>
      </c>
      <c r="O236" t="s">
        <v>157</v>
      </c>
      <c r="P236" t="s">
        <v>158</v>
      </c>
      <c r="Q236" t="s">
        <v>171</v>
      </c>
      <c r="R236" t="s">
        <v>471</v>
      </c>
      <c r="S236" t="s">
        <v>2</v>
      </c>
      <c r="T236" t="s">
        <v>2</v>
      </c>
      <c r="U236" t="s">
        <v>173</v>
      </c>
      <c r="V236" t="s">
        <v>160</v>
      </c>
      <c r="W236" t="s">
        <v>161</v>
      </c>
      <c r="X236" t="s">
        <v>162</v>
      </c>
      <c r="Y236" t="s">
        <v>2</v>
      </c>
      <c r="Z236">
        <v>2011</v>
      </c>
      <c r="AA236" t="s">
        <v>164</v>
      </c>
      <c r="AB236" t="s">
        <v>2</v>
      </c>
      <c r="AC236" t="s">
        <v>2</v>
      </c>
      <c r="AD236" t="s">
        <v>2</v>
      </c>
      <c r="AE236" t="s">
        <v>2</v>
      </c>
      <c r="AF236" t="s">
        <v>2</v>
      </c>
      <c r="AG236" t="s">
        <v>165</v>
      </c>
      <c r="AH236" t="s">
        <v>175</v>
      </c>
    </row>
    <row r="237" spans="1:34">
      <c r="A237">
        <v>7415</v>
      </c>
      <c r="B237">
        <v>216341</v>
      </c>
      <c r="C237" t="s">
        <v>149</v>
      </c>
      <c r="D237" t="str">
        <f t="shared" ca="1" si="9"/>
        <v>LYOCHWOPZD</v>
      </c>
      <c r="E237" t="str">
        <f t="shared" ca="1" si="10"/>
        <v>Aowjgjyucwkoe</v>
      </c>
      <c r="F237" t="s">
        <v>150</v>
      </c>
      <c r="G237" t="s">
        <v>167</v>
      </c>
      <c r="H237" s="149" t="str">
        <f t="shared" ca="1" si="11"/>
        <v>28/7/1995</v>
      </c>
      <c r="I237" t="s">
        <v>152</v>
      </c>
      <c r="J237" t="s">
        <v>153</v>
      </c>
      <c r="K237" t="s">
        <v>472</v>
      </c>
      <c r="L237" t="s">
        <v>473</v>
      </c>
      <c r="M237" t="s">
        <v>315</v>
      </c>
      <c r="N237">
        <v>94</v>
      </c>
      <c r="O237" t="s">
        <v>157</v>
      </c>
      <c r="P237" t="s">
        <v>158</v>
      </c>
      <c r="Q237" t="s">
        <v>194</v>
      </c>
      <c r="R237" t="s">
        <v>198</v>
      </c>
      <c r="S237" t="s">
        <v>2</v>
      </c>
      <c r="T237" t="s">
        <v>196</v>
      </c>
      <c r="U237" t="s">
        <v>211</v>
      </c>
      <c r="V237" t="s">
        <v>160</v>
      </c>
      <c r="W237" t="s">
        <v>161</v>
      </c>
      <c r="X237" t="s">
        <v>2</v>
      </c>
      <c r="Y237" t="s">
        <v>2</v>
      </c>
      <c r="Z237">
        <v>2011</v>
      </c>
      <c r="AA237" t="s">
        <v>164</v>
      </c>
      <c r="AB237" t="s">
        <v>2</v>
      </c>
      <c r="AC237" t="s">
        <v>2</v>
      </c>
      <c r="AD237" t="s">
        <v>2</v>
      </c>
      <c r="AE237" t="s">
        <v>2</v>
      </c>
      <c r="AF237" t="s">
        <v>2</v>
      </c>
      <c r="AG237" t="s">
        <v>165</v>
      </c>
      <c r="AH237" t="s">
        <v>175</v>
      </c>
    </row>
    <row r="238" spans="1:34">
      <c r="A238">
        <v>7415</v>
      </c>
      <c r="B238">
        <v>216509</v>
      </c>
      <c r="C238" t="s">
        <v>149</v>
      </c>
      <c r="D238" t="str">
        <f t="shared" ca="1" si="9"/>
        <v>HMZAORGJEN</v>
      </c>
      <c r="E238" t="str">
        <f t="shared" ca="1" si="10"/>
        <v>Gicplcakzpvwc</v>
      </c>
      <c r="F238" t="s">
        <v>150</v>
      </c>
      <c r="G238" t="s">
        <v>167</v>
      </c>
      <c r="H238" s="149" t="str">
        <f t="shared" ca="1" si="11"/>
        <v>21/2/1994</v>
      </c>
      <c r="I238" t="s">
        <v>152</v>
      </c>
      <c r="J238" t="s">
        <v>153</v>
      </c>
      <c r="K238" t="s">
        <v>472</v>
      </c>
      <c r="L238" t="s">
        <v>473</v>
      </c>
      <c r="M238" t="s">
        <v>315</v>
      </c>
      <c r="N238">
        <v>94</v>
      </c>
      <c r="O238" t="s">
        <v>157</v>
      </c>
      <c r="P238" t="s">
        <v>158</v>
      </c>
      <c r="Q238" t="s">
        <v>194</v>
      </c>
      <c r="R238" t="s">
        <v>210</v>
      </c>
      <c r="S238" t="s">
        <v>2</v>
      </c>
      <c r="T238" t="s">
        <v>196</v>
      </c>
      <c r="U238" t="s">
        <v>200</v>
      </c>
      <c r="V238" t="s">
        <v>160</v>
      </c>
      <c r="W238" t="s">
        <v>182</v>
      </c>
      <c r="X238" t="s">
        <v>2</v>
      </c>
      <c r="Y238" t="s">
        <v>2</v>
      </c>
      <c r="Z238">
        <v>2010</v>
      </c>
      <c r="AA238" t="s">
        <v>164</v>
      </c>
      <c r="AB238" t="s">
        <v>2</v>
      </c>
      <c r="AC238" t="s">
        <v>2</v>
      </c>
      <c r="AD238" t="s">
        <v>2</v>
      </c>
      <c r="AE238" t="s">
        <v>2</v>
      </c>
      <c r="AF238" t="s">
        <v>2</v>
      </c>
      <c r="AG238" t="s">
        <v>165</v>
      </c>
      <c r="AH238" t="s">
        <v>190</v>
      </c>
    </row>
    <row r="239" spans="1:34">
      <c r="A239">
        <v>7415</v>
      </c>
      <c r="B239">
        <v>217089</v>
      </c>
      <c r="C239" t="s">
        <v>183</v>
      </c>
      <c r="D239" t="str">
        <f t="shared" ca="1" si="9"/>
        <v>SXZQKOJOHA</v>
      </c>
      <c r="E239" t="str">
        <f t="shared" ca="1" si="10"/>
        <v>Czjtyrjjxpovv</v>
      </c>
      <c r="F239" t="s">
        <v>150</v>
      </c>
      <c r="G239" t="s">
        <v>167</v>
      </c>
      <c r="H239" s="149" t="str">
        <f t="shared" ca="1" si="11"/>
        <v>21/9/1996</v>
      </c>
      <c r="I239" t="s">
        <v>152</v>
      </c>
      <c r="J239" t="s">
        <v>153</v>
      </c>
      <c r="K239" t="s">
        <v>474</v>
      </c>
      <c r="L239" t="s">
        <v>339</v>
      </c>
      <c r="M239" t="s">
        <v>475</v>
      </c>
      <c r="N239">
        <v>93</v>
      </c>
      <c r="O239" t="s">
        <v>157</v>
      </c>
      <c r="P239" t="s">
        <v>158</v>
      </c>
      <c r="Q239" t="s">
        <v>187</v>
      </c>
      <c r="R239" t="s">
        <v>476</v>
      </c>
      <c r="S239" t="s">
        <v>2</v>
      </c>
      <c r="T239" t="s">
        <v>2</v>
      </c>
      <c r="U239" t="s">
        <v>388</v>
      </c>
      <c r="V239" t="s">
        <v>160</v>
      </c>
      <c r="W239" t="s">
        <v>161</v>
      </c>
      <c r="X239" t="s">
        <v>2</v>
      </c>
      <c r="Y239" t="s">
        <v>2</v>
      </c>
      <c r="Z239">
        <v>2011</v>
      </c>
      <c r="AA239" t="s">
        <v>164</v>
      </c>
      <c r="AB239" t="s">
        <v>2</v>
      </c>
      <c r="AC239" t="s">
        <v>2</v>
      </c>
      <c r="AD239" t="s">
        <v>2</v>
      </c>
      <c r="AE239" t="s">
        <v>2</v>
      </c>
      <c r="AF239" t="s">
        <v>2</v>
      </c>
      <c r="AG239" t="s">
        <v>165</v>
      </c>
      <c r="AH239" t="s">
        <v>175</v>
      </c>
    </row>
    <row r="240" spans="1:34">
      <c r="A240">
        <v>7415</v>
      </c>
      <c r="B240">
        <v>217165</v>
      </c>
      <c r="C240" t="s">
        <v>149</v>
      </c>
      <c r="D240" t="str">
        <f t="shared" ca="1" si="9"/>
        <v>XIXARKHSDW</v>
      </c>
      <c r="E240" t="str">
        <f t="shared" ca="1" si="10"/>
        <v>Auzehbkqzrphe</v>
      </c>
      <c r="F240" t="s">
        <v>150</v>
      </c>
      <c r="G240" t="s">
        <v>167</v>
      </c>
      <c r="H240" s="149" t="str">
        <f t="shared" ca="1" si="11"/>
        <v>15/9/1995</v>
      </c>
      <c r="I240" t="s">
        <v>152</v>
      </c>
      <c r="J240" t="s">
        <v>153</v>
      </c>
      <c r="K240" t="s">
        <v>474</v>
      </c>
      <c r="L240" t="s">
        <v>339</v>
      </c>
      <c r="M240" t="s">
        <v>475</v>
      </c>
      <c r="N240">
        <v>93</v>
      </c>
      <c r="O240" t="s">
        <v>157</v>
      </c>
      <c r="P240" t="s">
        <v>158</v>
      </c>
      <c r="Q240" t="s">
        <v>187</v>
      </c>
      <c r="R240" t="s">
        <v>476</v>
      </c>
      <c r="S240" t="s">
        <v>2</v>
      </c>
      <c r="T240" t="s">
        <v>2</v>
      </c>
      <c r="U240" t="s">
        <v>388</v>
      </c>
      <c r="V240" t="s">
        <v>160</v>
      </c>
      <c r="W240" t="s">
        <v>161</v>
      </c>
      <c r="X240" t="s">
        <v>2</v>
      </c>
      <c r="Y240" t="s">
        <v>2</v>
      </c>
      <c r="Z240">
        <v>2011</v>
      </c>
      <c r="AA240" t="s">
        <v>164</v>
      </c>
      <c r="AB240" t="s">
        <v>2</v>
      </c>
      <c r="AC240" t="s">
        <v>2</v>
      </c>
      <c r="AD240" t="s">
        <v>2</v>
      </c>
      <c r="AE240" t="s">
        <v>2</v>
      </c>
      <c r="AF240" t="s">
        <v>2</v>
      </c>
      <c r="AG240" t="s">
        <v>165</v>
      </c>
      <c r="AH240" t="s">
        <v>175</v>
      </c>
    </row>
    <row r="241" spans="1:34">
      <c r="A241">
        <v>7415</v>
      </c>
      <c r="B241">
        <v>217911</v>
      </c>
      <c r="C241" t="s">
        <v>149</v>
      </c>
      <c r="D241" t="str">
        <f t="shared" ca="1" si="9"/>
        <v>ROEVQNAEBA</v>
      </c>
      <c r="E241" t="str">
        <f t="shared" ca="1" si="10"/>
        <v>Vwkipjqtubdkr</v>
      </c>
      <c r="F241" t="s">
        <v>150</v>
      </c>
      <c r="G241" t="s">
        <v>167</v>
      </c>
      <c r="H241" s="149" t="str">
        <f t="shared" ca="1" si="11"/>
        <v>14/4/1996</v>
      </c>
      <c r="I241" t="s">
        <v>152</v>
      </c>
      <c r="J241" t="s">
        <v>153</v>
      </c>
      <c r="K241" t="s">
        <v>477</v>
      </c>
      <c r="L241" t="s">
        <v>478</v>
      </c>
      <c r="M241" t="s">
        <v>479</v>
      </c>
      <c r="N241">
        <v>92</v>
      </c>
      <c r="O241" t="s">
        <v>157</v>
      </c>
      <c r="P241" t="s">
        <v>158</v>
      </c>
      <c r="Q241" t="s">
        <v>194</v>
      </c>
      <c r="R241" t="s">
        <v>480</v>
      </c>
      <c r="S241" t="s">
        <v>2</v>
      </c>
      <c r="T241" t="s">
        <v>196</v>
      </c>
      <c r="U241" t="s">
        <v>200</v>
      </c>
      <c r="V241" t="s">
        <v>160</v>
      </c>
      <c r="W241" t="s">
        <v>161</v>
      </c>
      <c r="X241" t="s">
        <v>2</v>
      </c>
      <c r="Y241" t="s">
        <v>2</v>
      </c>
      <c r="Z241">
        <v>2011</v>
      </c>
      <c r="AA241" t="s">
        <v>164</v>
      </c>
      <c r="AB241" t="s">
        <v>2</v>
      </c>
      <c r="AC241" t="s">
        <v>2</v>
      </c>
      <c r="AD241" t="s">
        <v>2</v>
      </c>
      <c r="AE241" t="s">
        <v>2</v>
      </c>
      <c r="AF241" t="s">
        <v>2</v>
      </c>
      <c r="AG241" t="s">
        <v>259</v>
      </c>
      <c r="AH241" t="s">
        <v>166</v>
      </c>
    </row>
    <row r="242" spans="1:34">
      <c r="A242">
        <v>7415</v>
      </c>
      <c r="B242">
        <v>221619</v>
      </c>
      <c r="C242" t="s">
        <v>149</v>
      </c>
      <c r="D242" t="str">
        <f t="shared" ca="1" si="9"/>
        <v>TQYVSQZPSD</v>
      </c>
      <c r="E242" t="str">
        <f t="shared" ca="1" si="10"/>
        <v>Yktgkwmbdncgj</v>
      </c>
      <c r="F242" t="s">
        <v>150</v>
      </c>
      <c r="G242" t="s">
        <v>167</v>
      </c>
      <c r="H242" s="149" t="str">
        <f t="shared" ca="1" si="11"/>
        <v>26/11/1994</v>
      </c>
      <c r="I242" t="s">
        <v>152</v>
      </c>
      <c r="J242" t="s">
        <v>153</v>
      </c>
      <c r="K242" t="s">
        <v>481</v>
      </c>
      <c r="L242" t="s">
        <v>482</v>
      </c>
      <c r="M242" t="s">
        <v>483</v>
      </c>
      <c r="N242">
        <v>77</v>
      </c>
      <c r="O242" t="s">
        <v>157</v>
      </c>
      <c r="P242" t="s">
        <v>158</v>
      </c>
      <c r="Q242" t="s">
        <v>194</v>
      </c>
      <c r="R242" t="s">
        <v>195</v>
      </c>
      <c r="S242" t="s">
        <v>2</v>
      </c>
      <c r="T242" t="s">
        <v>196</v>
      </c>
      <c r="U242" t="s">
        <v>224</v>
      </c>
      <c r="V242" t="s">
        <v>160</v>
      </c>
      <c r="W242" t="s">
        <v>161</v>
      </c>
      <c r="X242" t="s">
        <v>2</v>
      </c>
      <c r="Y242" t="s">
        <v>2</v>
      </c>
      <c r="Z242">
        <v>2011</v>
      </c>
      <c r="AA242" t="s">
        <v>164</v>
      </c>
      <c r="AB242" t="s">
        <v>2</v>
      </c>
      <c r="AC242" t="s">
        <v>2</v>
      </c>
      <c r="AD242" t="s">
        <v>2</v>
      </c>
      <c r="AE242" t="s">
        <v>2</v>
      </c>
      <c r="AF242" t="s">
        <v>2</v>
      </c>
      <c r="AG242" t="s">
        <v>213</v>
      </c>
      <c r="AH242" t="s">
        <v>166</v>
      </c>
    </row>
    <row r="243" spans="1:34">
      <c r="A243">
        <v>7415</v>
      </c>
      <c r="B243">
        <v>221687</v>
      </c>
      <c r="C243" t="s">
        <v>149</v>
      </c>
      <c r="D243" t="str">
        <f t="shared" ca="1" si="9"/>
        <v>XCNIPKNQUL</v>
      </c>
      <c r="E243" t="str">
        <f t="shared" ca="1" si="10"/>
        <v>Orhdhzimyqcxx</v>
      </c>
      <c r="F243" t="s">
        <v>150</v>
      </c>
      <c r="G243" t="s">
        <v>167</v>
      </c>
      <c r="H243" s="149" t="str">
        <f t="shared" ca="1" si="11"/>
        <v>4/1/1994</v>
      </c>
      <c r="I243" t="s">
        <v>152</v>
      </c>
      <c r="J243" t="s">
        <v>153</v>
      </c>
      <c r="K243" t="s">
        <v>484</v>
      </c>
      <c r="L243" t="s">
        <v>485</v>
      </c>
      <c r="M243" t="s">
        <v>486</v>
      </c>
      <c r="N243">
        <v>99</v>
      </c>
      <c r="O243" t="s">
        <v>487</v>
      </c>
      <c r="P243" t="s">
        <v>158</v>
      </c>
      <c r="Q243" t="s">
        <v>194</v>
      </c>
      <c r="R243" t="s">
        <v>488</v>
      </c>
      <c r="S243" t="s">
        <v>2</v>
      </c>
      <c r="T243" t="s">
        <v>196</v>
      </c>
      <c r="U243" t="s">
        <v>224</v>
      </c>
      <c r="V243" t="s">
        <v>160</v>
      </c>
      <c r="W243" t="s">
        <v>161</v>
      </c>
      <c r="X243" t="s">
        <v>2</v>
      </c>
      <c r="Y243" t="s">
        <v>2</v>
      </c>
      <c r="Z243">
        <v>2011</v>
      </c>
      <c r="AA243" t="s">
        <v>164</v>
      </c>
      <c r="AB243" t="s">
        <v>2</v>
      </c>
      <c r="AC243" t="s">
        <v>2</v>
      </c>
      <c r="AD243" t="s">
        <v>2</v>
      </c>
      <c r="AE243" t="s">
        <v>2</v>
      </c>
      <c r="AF243" t="s">
        <v>2</v>
      </c>
      <c r="AG243" t="s">
        <v>174</v>
      </c>
      <c r="AH243" t="s">
        <v>166</v>
      </c>
    </row>
    <row r="244" spans="1:34">
      <c r="A244">
        <v>7415</v>
      </c>
      <c r="B244">
        <v>222297</v>
      </c>
      <c r="C244" t="s">
        <v>149</v>
      </c>
      <c r="D244" t="str">
        <f t="shared" ca="1" si="9"/>
        <v>XBLCALNHHN</v>
      </c>
      <c r="E244" t="str">
        <f t="shared" ca="1" si="10"/>
        <v>Gbpodproxxqhg</v>
      </c>
      <c r="F244" t="s">
        <v>150</v>
      </c>
      <c r="G244" t="s">
        <v>167</v>
      </c>
      <c r="H244" s="149" t="str">
        <f t="shared" ca="1" si="11"/>
        <v>10/10/1996</v>
      </c>
      <c r="I244" t="s">
        <v>152</v>
      </c>
      <c r="J244" t="s">
        <v>153</v>
      </c>
      <c r="K244" t="s">
        <v>489</v>
      </c>
      <c r="L244" t="s">
        <v>490</v>
      </c>
      <c r="M244" t="s">
        <v>491</v>
      </c>
      <c r="N244">
        <v>93</v>
      </c>
      <c r="O244" t="s">
        <v>157</v>
      </c>
      <c r="P244" t="s">
        <v>158</v>
      </c>
      <c r="Q244" t="s">
        <v>179</v>
      </c>
      <c r="R244" t="s">
        <v>492</v>
      </c>
      <c r="S244" t="s">
        <v>2</v>
      </c>
      <c r="T244" t="s">
        <v>2</v>
      </c>
      <c r="U244" t="s">
        <v>296</v>
      </c>
      <c r="V244" t="s">
        <v>160</v>
      </c>
      <c r="W244" t="s">
        <v>161</v>
      </c>
      <c r="X244" t="s">
        <v>279</v>
      </c>
      <c r="Y244" t="s">
        <v>2</v>
      </c>
      <c r="Z244">
        <v>2011</v>
      </c>
      <c r="AA244" t="s">
        <v>164</v>
      </c>
      <c r="AB244" t="s">
        <v>2</v>
      </c>
      <c r="AC244" t="s">
        <v>2</v>
      </c>
      <c r="AD244" t="s">
        <v>2</v>
      </c>
      <c r="AE244" t="s">
        <v>2</v>
      </c>
      <c r="AF244" t="s">
        <v>2</v>
      </c>
      <c r="AG244" t="s">
        <v>165</v>
      </c>
      <c r="AH244" t="s">
        <v>175</v>
      </c>
    </row>
    <row r="245" spans="1:34">
      <c r="A245">
        <v>7415</v>
      </c>
      <c r="B245">
        <v>222327</v>
      </c>
      <c r="C245" t="s">
        <v>149</v>
      </c>
      <c r="D245" t="str">
        <f t="shared" ca="1" si="9"/>
        <v>GNNCQHZDYQ</v>
      </c>
      <c r="E245" t="str">
        <f t="shared" ca="1" si="10"/>
        <v>Anctzwktdyahl</v>
      </c>
      <c r="F245" t="s">
        <v>150</v>
      </c>
      <c r="G245" t="s">
        <v>167</v>
      </c>
      <c r="H245" s="149" t="str">
        <f t="shared" ca="1" si="11"/>
        <v>22/12/1995</v>
      </c>
      <c r="I245" t="s">
        <v>152</v>
      </c>
      <c r="J245" t="s">
        <v>153</v>
      </c>
      <c r="K245" t="s">
        <v>489</v>
      </c>
      <c r="L245" t="s">
        <v>490</v>
      </c>
      <c r="M245" t="s">
        <v>491</v>
      </c>
      <c r="N245">
        <v>93</v>
      </c>
      <c r="O245" t="s">
        <v>157</v>
      </c>
      <c r="P245" t="s">
        <v>158</v>
      </c>
      <c r="Q245" t="s">
        <v>179</v>
      </c>
      <c r="R245" t="s">
        <v>384</v>
      </c>
      <c r="S245" t="s">
        <v>2</v>
      </c>
      <c r="T245" t="s">
        <v>2</v>
      </c>
      <c r="U245" t="s">
        <v>334</v>
      </c>
      <c r="V245" t="s">
        <v>160</v>
      </c>
      <c r="W245" t="s">
        <v>161</v>
      </c>
      <c r="X245" t="s">
        <v>2</v>
      </c>
      <c r="Y245" t="s">
        <v>2</v>
      </c>
      <c r="Z245">
        <v>2010</v>
      </c>
      <c r="AA245" t="s">
        <v>164</v>
      </c>
      <c r="AB245" t="s">
        <v>2</v>
      </c>
      <c r="AC245" t="s">
        <v>2</v>
      </c>
      <c r="AD245" t="s">
        <v>2</v>
      </c>
      <c r="AE245" t="s">
        <v>2</v>
      </c>
      <c r="AF245" t="s">
        <v>2</v>
      </c>
      <c r="AG245" t="s">
        <v>165</v>
      </c>
      <c r="AH245" t="s">
        <v>190</v>
      </c>
    </row>
    <row r="246" spans="1:34">
      <c r="A246">
        <v>7415</v>
      </c>
      <c r="B246">
        <v>222430</v>
      </c>
      <c r="C246" t="s">
        <v>149</v>
      </c>
      <c r="D246" t="str">
        <f t="shared" ca="1" si="9"/>
        <v>RZJWVUPBLJ</v>
      </c>
      <c r="E246" t="str">
        <f t="shared" ca="1" si="10"/>
        <v>Ucikynitfowns</v>
      </c>
      <c r="F246" t="s">
        <v>150</v>
      </c>
      <c r="G246" t="s">
        <v>167</v>
      </c>
      <c r="H246" s="149" t="str">
        <f t="shared" ca="1" si="11"/>
        <v>25/9/1997</v>
      </c>
      <c r="I246" t="s">
        <v>152</v>
      </c>
      <c r="J246" t="s">
        <v>153</v>
      </c>
      <c r="K246" t="s">
        <v>489</v>
      </c>
      <c r="L246" t="s">
        <v>490</v>
      </c>
      <c r="M246" t="s">
        <v>491</v>
      </c>
      <c r="N246">
        <v>93</v>
      </c>
      <c r="O246" t="s">
        <v>157</v>
      </c>
      <c r="P246" t="s">
        <v>158</v>
      </c>
      <c r="Q246" t="s">
        <v>194</v>
      </c>
      <c r="R246" t="s">
        <v>195</v>
      </c>
      <c r="S246" t="s">
        <v>2</v>
      </c>
      <c r="T246" t="s">
        <v>196</v>
      </c>
      <c r="U246" t="s">
        <v>211</v>
      </c>
      <c r="V246" t="s">
        <v>160</v>
      </c>
      <c r="W246" t="s">
        <v>161</v>
      </c>
      <c r="X246" t="s">
        <v>2</v>
      </c>
      <c r="Y246" t="s">
        <v>2</v>
      </c>
      <c r="Z246">
        <v>2011</v>
      </c>
      <c r="AA246" t="s">
        <v>164</v>
      </c>
      <c r="AB246" t="s">
        <v>2</v>
      </c>
      <c r="AC246" t="s">
        <v>2</v>
      </c>
      <c r="AD246" t="s">
        <v>2</v>
      </c>
      <c r="AE246" t="s">
        <v>2</v>
      </c>
      <c r="AF246" t="s">
        <v>2</v>
      </c>
      <c r="AG246" t="s">
        <v>174</v>
      </c>
      <c r="AH246" t="s">
        <v>175</v>
      </c>
    </row>
    <row r="247" spans="1:34">
      <c r="A247">
        <v>7415</v>
      </c>
      <c r="B247">
        <v>222433</v>
      </c>
      <c r="C247" t="s">
        <v>149</v>
      </c>
      <c r="D247" t="str">
        <f t="shared" ca="1" si="9"/>
        <v>ZAZJZBGYDY</v>
      </c>
      <c r="E247" t="str">
        <f t="shared" ca="1" si="10"/>
        <v>Qznndiyieemjy</v>
      </c>
      <c r="F247" t="s">
        <v>150</v>
      </c>
      <c r="G247" t="s">
        <v>151</v>
      </c>
      <c r="H247" s="149" t="str">
        <f t="shared" ca="1" si="11"/>
        <v>28/7/1995</v>
      </c>
      <c r="I247" t="s">
        <v>152</v>
      </c>
      <c r="J247" t="s">
        <v>153</v>
      </c>
      <c r="K247" t="s">
        <v>489</v>
      </c>
      <c r="L247" t="s">
        <v>490</v>
      </c>
      <c r="M247" t="s">
        <v>491</v>
      </c>
      <c r="N247">
        <v>93</v>
      </c>
      <c r="O247" t="s">
        <v>157</v>
      </c>
      <c r="P247" t="s">
        <v>158</v>
      </c>
      <c r="Q247" t="s">
        <v>194</v>
      </c>
      <c r="R247" t="s">
        <v>195</v>
      </c>
      <c r="S247" t="s">
        <v>2</v>
      </c>
      <c r="T247" t="s">
        <v>196</v>
      </c>
      <c r="U247" t="s">
        <v>211</v>
      </c>
      <c r="V247" t="s">
        <v>160</v>
      </c>
      <c r="W247" t="s">
        <v>161</v>
      </c>
      <c r="X247" t="s">
        <v>279</v>
      </c>
      <c r="Y247" t="s">
        <v>2</v>
      </c>
      <c r="Z247">
        <v>2011</v>
      </c>
      <c r="AA247" t="s">
        <v>164</v>
      </c>
      <c r="AB247" t="s">
        <v>2</v>
      </c>
      <c r="AC247" t="s">
        <v>2</v>
      </c>
      <c r="AD247" t="s">
        <v>2</v>
      </c>
      <c r="AE247" t="s">
        <v>2</v>
      </c>
      <c r="AF247" t="s">
        <v>2</v>
      </c>
      <c r="AG247" t="s">
        <v>174</v>
      </c>
      <c r="AH247" t="s">
        <v>175</v>
      </c>
    </row>
    <row r="248" spans="1:34">
      <c r="A248">
        <v>7415</v>
      </c>
      <c r="B248">
        <v>222450</v>
      </c>
      <c r="C248" t="s">
        <v>149</v>
      </c>
      <c r="D248" t="str">
        <f t="shared" ca="1" si="9"/>
        <v>TTQTAMNQYW</v>
      </c>
      <c r="E248" t="str">
        <f t="shared" ca="1" si="10"/>
        <v>Xqehhlshsxbqp</v>
      </c>
      <c r="F248" t="s">
        <v>150</v>
      </c>
      <c r="G248" t="s">
        <v>151</v>
      </c>
      <c r="H248" s="149" t="str">
        <f t="shared" ca="1" si="11"/>
        <v>28/8/1994</v>
      </c>
      <c r="I248" t="s">
        <v>152</v>
      </c>
      <c r="J248" t="s">
        <v>153</v>
      </c>
      <c r="K248" t="s">
        <v>489</v>
      </c>
      <c r="L248" t="s">
        <v>490</v>
      </c>
      <c r="M248" t="s">
        <v>491</v>
      </c>
      <c r="N248">
        <v>93</v>
      </c>
      <c r="O248" t="s">
        <v>157</v>
      </c>
      <c r="P248" t="s">
        <v>158</v>
      </c>
      <c r="Q248" t="s">
        <v>194</v>
      </c>
      <c r="R248" t="s">
        <v>195</v>
      </c>
      <c r="S248" t="s">
        <v>133</v>
      </c>
      <c r="T248" t="s">
        <v>196</v>
      </c>
      <c r="U248" t="s">
        <v>197</v>
      </c>
      <c r="V248" t="s">
        <v>160</v>
      </c>
      <c r="W248" t="s">
        <v>182</v>
      </c>
      <c r="X248" t="s">
        <v>279</v>
      </c>
      <c r="Y248" t="s">
        <v>2</v>
      </c>
      <c r="Z248">
        <v>2011</v>
      </c>
      <c r="AA248" t="s">
        <v>164</v>
      </c>
      <c r="AB248" t="s">
        <v>2</v>
      </c>
      <c r="AC248" t="s">
        <v>2</v>
      </c>
      <c r="AD248" t="s">
        <v>2</v>
      </c>
      <c r="AE248" t="s">
        <v>2</v>
      </c>
      <c r="AF248" t="s">
        <v>2</v>
      </c>
      <c r="AG248" t="s">
        <v>174</v>
      </c>
      <c r="AH248" t="s">
        <v>175</v>
      </c>
    </row>
    <row r="249" spans="1:34">
      <c r="A249">
        <v>7415</v>
      </c>
      <c r="B249">
        <v>222544</v>
      </c>
      <c r="C249" t="s">
        <v>183</v>
      </c>
      <c r="D249" t="str">
        <f t="shared" ca="1" si="9"/>
        <v>HPJQBYJWQQ</v>
      </c>
      <c r="E249" t="str">
        <f t="shared" ca="1" si="10"/>
        <v>Qfdpwnnqtihrb</v>
      </c>
      <c r="F249" t="s">
        <v>150</v>
      </c>
      <c r="G249" t="s">
        <v>167</v>
      </c>
      <c r="H249" s="149" t="str">
        <f t="shared" ca="1" si="11"/>
        <v>14/5/1997</v>
      </c>
      <c r="I249" t="s">
        <v>152</v>
      </c>
      <c r="J249" t="s">
        <v>153</v>
      </c>
      <c r="K249" t="s">
        <v>489</v>
      </c>
      <c r="L249" t="s">
        <v>490</v>
      </c>
      <c r="M249" t="s">
        <v>491</v>
      </c>
      <c r="N249">
        <v>93</v>
      </c>
      <c r="O249" t="s">
        <v>157</v>
      </c>
      <c r="P249" t="s">
        <v>158</v>
      </c>
      <c r="Q249" t="s">
        <v>194</v>
      </c>
      <c r="R249" t="s">
        <v>210</v>
      </c>
      <c r="S249" t="s">
        <v>2</v>
      </c>
      <c r="T249" t="s">
        <v>196</v>
      </c>
      <c r="U249" t="s">
        <v>211</v>
      </c>
      <c r="V249" t="s">
        <v>160</v>
      </c>
      <c r="W249" t="s">
        <v>161</v>
      </c>
      <c r="X249" t="s">
        <v>2</v>
      </c>
      <c r="Y249" t="s">
        <v>2</v>
      </c>
      <c r="Z249">
        <v>2011</v>
      </c>
      <c r="AA249" t="s">
        <v>164</v>
      </c>
      <c r="AB249" t="s">
        <v>2</v>
      </c>
      <c r="AC249" t="s">
        <v>2</v>
      </c>
      <c r="AD249" t="s">
        <v>2</v>
      </c>
      <c r="AE249" t="s">
        <v>2</v>
      </c>
      <c r="AF249" t="s">
        <v>2</v>
      </c>
      <c r="AG249" t="s">
        <v>174</v>
      </c>
      <c r="AH249" t="s">
        <v>175</v>
      </c>
    </row>
    <row r="250" spans="1:34">
      <c r="A250">
        <v>7415</v>
      </c>
      <c r="B250">
        <v>222550</v>
      </c>
      <c r="C250" t="s">
        <v>149</v>
      </c>
      <c r="D250" t="str">
        <f t="shared" ca="1" si="9"/>
        <v>MCDHPVMNTH</v>
      </c>
      <c r="E250" t="str">
        <f t="shared" ca="1" si="10"/>
        <v>Kgtuozjpmnctl</v>
      </c>
      <c r="F250" t="s">
        <v>150</v>
      </c>
      <c r="G250" t="s">
        <v>167</v>
      </c>
      <c r="H250" s="149" t="str">
        <f t="shared" ca="1" si="11"/>
        <v>5/6/1996</v>
      </c>
      <c r="I250" t="s">
        <v>152</v>
      </c>
      <c r="J250" t="s">
        <v>153</v>
      </c>
      <c r="K250" t="s">
        <v>489</v>
      </c>
      <c r="L250" t="s">
        <v>490</v>
      </c>
      <c r="M250" t="s">
        <v>491</v>
      </c>
      <c r="N250">
        <v>93</v>
      </c>
      <c r="O250" t="s">
        <v>157</v>
      </c>
      <c r="P250" t="s">
        <v>158</v>
      </c>
      <c r="Q250" t="s">
        <v>194</v>
      </c>
      <c r="R250" t="s">
        <v>195</v>
      </c>
      <c r="S250" t="s">
        <v>2</v>
      </c>
      <c r="T250" t="s">
        <v>196</v>
      </c>
      <c r="U250" t="s">
        <v>224</v>
      </c>
      <c r="V250" t="s">
        <v>160</v>
      </c>
      <c r="W250" t="s">
        <v>161</v>
      </c>
      <c r="X250" t="s">
        <v>254</v>
      </c>
      <c r="Y250" t="s">
        <v>2</v>
      </c>
      <c r="Z250">
        <v>2011</v>
      </c>
      <c r="AA250" t="s">
        <v>164</v>
      </c>
      <c r="AB250" t="s">
        <v>2</v>
      </c>
      <c r="AC250" t="s">
        <v>2</v>
      </c>
      <c r="AD250" t="s">
        <v>2</v>
      </c>
      <c r="AE250" t="s">
        <v>2</v>
      </c>
      <c r="AF250" t="s">
        <v>2</v>
      </c>
      <c r="AG250" t="s">
        <v>174</v>
      </c>
      <c r="AH250" t="s">
        <v>166</v>
      </c>
    </row>
    <row r="251" spans="1:34">
      <c r="A251">
        <v>7415</v>
      </c>
      <c r="B251">
        <v>222570</v>
      </c>
      <c r="C251" t="s">
        <v>149</v>
      </c>
      <c r="D251" t="str">
        <f t="shared" ca="1" si="9"/>
        <v>IWUOZUZLYB</v>
      </c>
      <c r="E251" t="str">
        <f t="shared" ca="1" si="10"/>
        <v>Rtghyjbgzbvmq</v>
      </c>
      <c r="F251" t="s">
        <v>150</v>
      </c>
      <c r="G251" t="s">
        <v>167</v>
      </c>
      <c r="H251" s="149" t="str">
        <f t="shared" ca="1" si="11"/>
        <v>13/7/1997</v>
      </c>
      <c r="I251" t="s">
        <v>152</v>
      </c>
      <c r="J251" t="s">
        <v>153</v>
      </c>
      <c r="K251" t="s">
        <v>489</v>
      </c>
      <c r="L251" t="s">
        <v>490</v>
      </c>
      <c r="M251" t="s">
        <v>491</v>
      </c>
      <c r="N251">
        <v>93</v>
      </c>
      <c r="O251" t="s">
        <v>157</v>
      </c>
      <c r="P251" t="s">
        <v>158</v>
      </c>
      <c r="Q251" t="s">
        <v>194</v>
      </c>
      <c r="R251" t="s">
        <v>195</v>
      </c>
      <c r="S251" t="s">
        <v>2</v>
      </c>
      <c r="T251" t="s">
        <v>196</v>
      </c>
      <c r="U251" t="s">
        <v>211</v>
      </c>
      <c r="V251" t="s">
        <v>160</v>
      </c>
      <c r="W251" t="s">
        <v>161</v>
      </c>
      <c r="X251" t="s">
        <v>2</v>
      </c>
      <c r="Y251" t="s">
        <v>2</v>
      </c>
      <c r="Z251">
        <v>2011</v>
      </c>
      <c r="AA251" t="s">
        <v>164</v>
      </c>
      <c r="AB251" t="s">
        <v>2</v>
      </c>
      <c r="AC251" t="s">
        <v>2</v>
      </c>
      <c r="AD251" t="s">
        <v>2</v>
      </c>
      <c r="AE251" t="s">
        <v>2</v>
      </c>
      <c r="AF251" t="s">
        <v>2</v>
      </c>
      <c r="AG251" t="s">
        <v>174</v>
      </c>
      <c r="AH251" t="s">
        <v>166</v>
      </c>
    </row>
    <row r="252" spans="1:34">
      <c r="A252">
        <v>7415</v>
      </c>
      <c r="B252">
        <v>222992</v>
      </c>
      <c r="C252" t="s">
        <v>149</v>
      </c>
      <c r="D252" t="str">
        <f t="shared" ca="1" si="9"/>
        <v>UEFXSMBGXG</v>
      </c>
      <c r="E252" t="str">
        <f t="shared" ca="1" si="10"/>
        <v>Sonjdsuezalhw</v>
      </c>
      <c r="F252" t="s">
        <v>150</v>
      </c>
      <c r="G252" t="s">
        <v>167</v>
      </c>
      <c r="H252" s="149" t="str">
        <f t="shared" ca="1" si="11"/>
        <v>18/5/1996</v>
      </c>
      <c r="I252" t="s">
        <v>152</v>
      </c>
      <c r="J252" t="s">
        <v>153</v>
      </c>
      <c r="K252" t="s">
        <v>493</v>
      </c>
      <c r="L252" t="s">
        <v>494</v>
      </c>
      <c r="M252" t="s">
        <v>495</v>
      </c>
      <c r="N252">
        <v>93</v>
      </c>
      <c r="O252" t="s">
        <v>157</v>
      </c>
      <c r="P252" t="s">
        <v>158</v>
      </c>
      <c r="Q252" t="s">
        <v>194</v>
      </c>
      <c r="R252" t="s">
        <v>344</v>
      </c>
      <c r="S252" t="s">
        <v>2</v>
      </c>
      <c r="T252" t="s">
        <v>196</v>
      </c>
      <c r="U252" t="s">
        <v>224</v>
      </c>
      <c r="V252" t="s">
        <v>160</v>
      </c>
      <c r="W252" t="s">
        <v>161</v>
      </c>
      <c r="X252" t="s">
        <v>2</v>
      </c>
      <c r="Y252" t="s">
        <v>2</v>
      </c>
      <c r="Z252">
        <v>2010</v>
      </c>
      <c r="AA252" t="s">
        <v>164</v>
      </c>
      <c r="AB252" t="s">
        <v>2</v>
      </c>
      <c r="AC252" t="s">
        <v>2</v>
      </c>
      <c r="AD252" t="s">
        <v>2</v>
      </c>
      <c r="AE252" t="s">
        <v>2</v>
      </c>
      <c r="AF252" t="s">
        <v>2</v>
      </c>
      <c r="AG252" t="s">
        <v>174</v>
      </c>
      <c r="AH252" t="s">
        <v>175</v>
      </c>
    </row>
    <row r="253" spans="1:34">
      <c r="A253">
        <v>7415</v>
      </c>
      <c r="B253">
        <v>223004</v>
      </c>
      <c r="C253" t="s">
        <v>183</v>
      </c>
      <c r="D253" t="str">
        <f t="shared" ca="1" si="9"/>
        <v>KHMAMNJKBW</v>
      </c>
      <c r="E253" t="str">
        <f t="shared" ca="1" si="10"/>
        <v>Zjrijpochmnnt</v>
      </c>
      <c r="F253" t="s">
        <v>150</v>
      </c>
      <c r="G253" t="s">
        <v>167</v>
      </c>
      <c r="H253" s="149" t="str">
        <f t="shared" ca="1" si="11"/>
        <v>24/8/1994</v>
      </c>
      <c r="I253" t="s">
        <v>152</v>
      </c>
      <c r="J253" t="s">
        <v>153</v>
      </c>
      <c r="K253" t="s">
        <v>493</v>
      </c>
      <c r="L253" t="s">
        <v>494</v>
      </c>
      <c r="M253" t="s">
        <v>495</v>
      </c>
      <c r="N253">
        <v>93</v>
      </c>
      <c r="O253" t="s">
        <v>157</v>
      </c>
      <c r="P253" t="s">
        <v>158</v>
      </c>
      <c r="Q253" t="s">
        <v>171</v>
      </c>
      <c r="R253" t="s">
        <v>172</v>
      </c>
      <c r="S253" t="s">
        <v>2</v>
      </c>
      <c r="T253" t="s">
        <v>2</v>
      </c>
      <c r="U253" t="s">
        <v>440</v>
      </c>
      <c r="V253" t="s">
        <v>160</v>
      </c>
      <c r="W253" t="s">
        <v>2</v>
      </c>
      <c r="X253" t="s">
        <v>2</v>
      </c>
      <c r="Y253" t="s">
        <v>2</v>
      </c>
      <c r="Z253">
        <v>2010</v>
      </c>
      <c r="AA253" t="s">
        <v>164</v>
      </c>
      <c r="AB253" t="s">
        <v>2</v>
      </c>
      <c r="AC253" t="s">
        <v>2</v>
      </c>
      <c r="AD253" t="s">
        <v>2</v>
      </c>
      <c r="AE253" t="s">
        <v>2</v>
      </c>
      <c r="AF253" t="s">
        <v>2</v>
      </c>
      <c r="AG253" t="s">
        <v>165</v>
      </c>
      <c r="AH253" t="s">
        <v>232</v>
      </c>
    </row>
    <row r="254" spans="1:34">
      <c r="A254">
        <v>7415</v>
      </c>
      <c r="B254">
        <v>223064</v>
      </c>
      <c r="C254" t="s">
        <v>149</v>
      </c>
      <c r="D254" t="str">
        <f t="shared" ca="1" si="9"/>
        <v>JKLUIZVOHU</v>
      </c>
      <c r="E254" t="str">
        <f t="shared" ca="1" si="10"/>
        <v>Ctrgfnmuipafq</v>
      </c>
      <c r="F254" t="s">
        <v>150</v>
      </c>
      <c r="G254" t="s">
        <v>167</v>
      </c>
      <c r="H254" s="149" t="str">
        <f t="shared" ca="1" si="11"/>
        <v>18/7/1995</v>
      </c>
      <c r="I254" t="s">
        <v>152</v>
      </c>
      <c r="J254" t="s">
        <v>153</v>
      </c>
      <c r="K254" t="s">
        <v>493</v>
      </c>
      <c r="L254" t="s">
        <v>494</v>
      </c>
      <c r="M254" t="s">
        <v>495</v>
      </c>
      <c r="N254">
        <v>93</v>
      </c>
      <c r="O254" t="s">
        <v>157</v>
      </c>
      <c r="P254" t="s">
        <v>158</v>
      </c>
      <c r="Q254" t="s">
        <v>194</v>
      </c>
      <c r="R254" t="s">
        <v>344</v>
      </c>
      <c r="S254" t="s">
        <v>2</v>
      </c>
      <c r="T254" t="s">
        <v>196</v>
      </c>
      <c r="U254" t="s">
        <v>224</v>
      </c>
      <c r="V254" t="s">
        <v>160</v>
      </c>
      <c r="W254" t="s">
        <v>182</v>
      </c>
      <c r="X254" t="s">
        <v>2</v>
      </c>
      <c r="Y254" t="s">
        <v>2</v>
      </c>
      <c r="Z254">
        <v>2011</v>
      </c>
      <c r="AA254" t="s">
        <v>164</v>
      </c>
      <c r="AB254" t="s">
        <v>2</v>
      </c>
      <c r="AC254" t="s">
        <v>2</v>
      </c>
      <c r="AD254" t="s">
        <v>2</v>
      </c>
      <c r="AE254" t="s">
        <v>2</v>
      </c>
      <c r="AF254" t="s">
        <v>2</v>
      </c>
      <c r="AG254" t="s">
        <v>174</v>
      </c>
      <c r="AH254" t="s">
        <v>175</v>
      </c>
    </row>
    <row r="255" spans="1:34">
      <c r="A255">
        <v>7415</v>
      </c>
      <c r="B255">
        <v>223065</v>
      </c>
      <c r="C255" t="s">
        <v>149</v>
      </c>
      <c r="D255" t="str">
        <f t="shared" ca="1" si="9"/>
        <v>PBLEUQALJU</v>
      </c>
      <c r="E255" t="str">
        <f t="shared" ca="1" si="10"/>
        <v>Ggpqfkprjqjmx</v>
      </c>
      <c r="F255" t="s">
        <v>150</v>
      </c>
      <c r="G255" t="s">
        <v>167</v>
      </c>
      <c r="H255" s="149" t="str">
        <f t="shared" ca="1" si="11"/>
        <v>26/11/1996</v>
      </c>
      <c r="I255" t="s">
        <v>152</v>
      </c>
      <c r="J255" t="s">
        <v>153</v>
      </c>
      <c r="K255" t="s">
        <v>493</v>
      </c>
      <c r="L255" t="s">
        <v>494</v>
      </c>
      <c r="M255" t="s">
        <v>495</v>
      </c>
      <c r="N255">
        <v>93</v>
      </c>
      <c r="O255" t="s">
        <v>157</v>
      </c>
      <c r="P255" t="s">
        <v>158</v>
      </c>
      <c r="Q255" t="s">
        <v>171</v>
      </c>
      <c r="R255" t="s">
        <v>172</v>
      </c>
      <c r="S255" t="s">
        <v>2</v>
      </c>
      <c r="T255" t="s">
        <v>2</v>
      </c>
      <c r="U255" t="s">
        <v>251</v>
      </c>
      <c r="V255" t="s">
        <v>160</v>
      </c>
      <c r="W255" t="s">
        <v>2</v>
      </c>
      <c r="X255" t="s">
        <v>2</v>
      </c>
      <c r="Y255" t="s">
        <v>2</v>
      </c>
      <c r="Z255">
        <v>2011</v>
      </c>
      <c r="AA255" t="s">
        <v>164</v>
      </c>
      <c r="AB255" t="s">
        <v>2</v>
      </c>
      <c r="AC255" t="s">
        <v>2</v>
      </c>
      <c r="AD255" t="s">
        <v>2</v>
      </c>
      <c r="AE255" t="s">
        <v>2</v>
      </c>
      <c r="AF255" t="s">
        <v>2</v>
      </c>
      <c r="AG255" t="s">
        <v>165</v>
      </c>
      <c r="AH255" t="s">
        <v>175</v>
      </c>
    </row>
    <row r="256" spans="1:34">
      <c r="A256">
        <v>7415</v>
      </c>
      <c r="B256">
        <v>225230</v>
      </c>
      <c r="C256" t="s">
        <v>149</v>
      </c>
      <c r="D256" t="str">
        <f t="shared" ca="1" si="9"/>
        <v>KSKEINJNOP</v>
      </c>
      <c r="E256" t="str">
        <f t="shared" ca="1" si="10"/>
        <v>Fgicdcmlzeuzg</v>
      </c>
      <c r="F256" t="s">
        <v>150</v>
      </c>
      <c r="G256" t="s">
        <v>167</v>
      </c>
      <c r="H256" s="149" t="str">
        <f t="shared" ca="1" si="11"/>
        <v>10/4/1994</v>
      </c>
      <c r="I256" t="s">
        <v>152</v>
      </c>
      <c r="J256" t="s">
        <v>153</v>
      </c>
      <c r="K256" t="s">
        <v>496</v>
      </c>
      <c r="L256" t="s">
        <v>497</v>
      </c>
      <c r="M256" t="s">
        <v>498</v>
      </c>
      <c r="N256">
        <v>38</v>
      </c>
      <c r="O256" t="s">
        <v>157</v>
      </c>
      <c r="P256" t="s">
        <v>158</v>
      </c>
      <c r="Q256" t="s">
        <v>194</v>
      </c>
      <c r="R256" t="s">
        <v>255</v>
      </c>
      <c r="S256" t="s">
        <v>2</v>
      </c>
      <c r="T256" t="s">
        <v>199</v>
      </c>
      <c r="U256" t="s">
        <v>211</v>
      </c>
      <c r="V256" t="s">
        <v>160</v>
      </c>
      <c r="W256" t="s">
        <v>161</v>
      </c>
      <c r="X256" t="s">
        <v>249</v>
      </c>
      <c r="Y256" t="s">
        <v>465</v>
      </c>
      <c r="Z256">
        <v>2011</v>
      </c>
      <c r="AA256" t="s">
        <v>164</v>
      </c>
      <c r="AB256" t="s">
        <v>2</v>
      </c>
      <c r="AC256" t="s">
        <v>2</v>
      </c>
      <c r="AD256" t="s">
        <v>2</v>
      </c>
      <c r="AE256" t="s">
        <v>2</v>
      </c>
      <c r="AF256" t="s">
        <v>2</v>
      </c>
      <c r="AG256" t="s">
        <v>213</v>
      </c>
      <c r="AH256" t="s">
        <v>190</v>
      </c>
    </row>
    <row r="257" spans="1:34">
      <c r="A257">
        <v>7415</v>
      </c>
      <c r="B257">
        <v>227163</v>
      </c>
      <c r="C257" t="s">
        <v>149</v>
      </c>
      <c r="D257" t="str">
        <f t="shared" ca="1" si="9"/>
        <v>YGOTFYHIKM</v>
      </c>
      <c r="E257" t="str">
        <f t="shared" ca="1" si="10"/>
        <v>Ckefopkoszdon</v>
      </c>
      <c r="F257" t="s">
        <v>150</v>
      </c>
      <c r="G257" t="s">
        <v>167</v>
      </c>
      <c r="H257" s="149" t="str">
        <f t="shared" ca="1" si="11"/>
        <v>13/12/1994</v>
      </c>
      <c r="I257" t="s">
        <v>152</v>
      </c>
      <c r="J257" t="s">
        <v>153</v>
      </c>
      <c r="K257" t="s">
        <v>499</v>
      </c>
      <c r="L257" t="s">
        <v>500</v>
      </c>
      <c r="M257" t="s">
        <v>501</v>
      </c>
      <c r="N257">
        <v>95</v>
      </c>
      <c r="O257" t="s">
        <v>157</v>
      </c>
      <c r="P257" t="s">
        <v>158</v>
      </c>
      <c r="Q257" t="s">
        <v>194</v>
      </c>
      <c r="R257" t="s">
        <v>198</v>
      </c>
      <c r="S257" t="s">
        <v>2</v>
      </c>
      <c r="T257" t="s">
        <v>196</v>
      </c>
      <c r="U257" t="s">
        <v>200</v>
      </c>
      <c r="V257" t="s">
        <v>160</v>
      </c>
      <c r="W257" t="s">
        <v>161</v>
      </c>
      <c r="X257" t="s">
        <v>2</v>
      </c>
      <c r="Y257" t="s">
        <v>2</v>
      </c>
      <c r="Z257">
        <v>2011</v>
      </c>
      <c r="AA257" t="s">
        <v>164</v>
      </c>
      <c r="AB257" t="s">
        <v>2</v>
      </c>
      <c r="AC257" t="s">
        <v>2</v>
      </c>
      <c r="AD257" t="s">
        <v>2</v>
      </c>
      <c r="AE257" t="s">
        <v>2</v>
      </c>
      <c r="AF257" t="s">
        <v>2</v>
      </c>
      <c r="AG257" t="s">
        <v>259</v>
      </c>
      <c r="AH257" t="s">
        <v>190</v>
      </c>
    </row>
    <row r="258" spans="1:34">
      <c r="A258">
        <v>7415</v>
      </c>
      <c r="B258">
        <v>228251</v>
      </c>
      <c r="C258" t="s">
        <v>149</v>
      </c>
      <c r="D258" t="str">
        <f t="shared" ca="1" si="9"/>
        <v>AXFHRFANOH</v>
      </c>
      <c r="E258" t="str">
        <f t="shared" ca="1" si="10"/>
        <v>Fttuiwozaycjn</v>
      </c>
      <c r="F258" t="s">
        <v>150</v>
      </c>
      <c r="G258" t="s">
        <v>167</v>
      </c>
      <c r="H258" s="149" t="str">
        <f t="shared" ca="1" si="11"/>
        <v>28/10/1995</v>
      </c>
      <c r="I258" t="s">
        <v>152</v>
      </c>
      <c r="J258" t="s">
        <v>153</v>
      </c>
      <c r="K258" t="s">
        <v>502</v>
      </c>
      <c r="L258" t="s">
        <v>503</v>
      </c>
      <c r="M258" t="s">
        <v>504</v>
      </c>
      <c r="N258">
        <v>71</v>
      </c>
      <c r="O258" t="s">
        <v>157</v>
      </c>
      <c r="P258" t="s">
        <v>158</v>
      </c>
      <c r="Q258" t="s">
        <v>194</v>
      </c>
      <c r="R258" t="s">
        <v>195</v>
      </c>
      <c r="S258" t="s">
        <v>2</v>
      </c>
      <c r="T258" t="s">
        <v>199</v>
      </c>
      <c r="U258" t="s">
        <v>200</v>
      </c>
      <c r="V258" t="s">
        <v>160</v>
      </c>
      <c r="W258" t="s">
        <v>161</v>
      </c>
      <c r="X258" t="s">
        <v>200</v>
      </c>
      <c r="Y258" t="s">
        <v>2</v>
      </c>
      <c r="Z258">
        <v>2011</v>
      </c>
      <c r="AA258" t="s">
        <v>164</v>
      </c>
      <c r="AB258" t="s">
        <v>2</v>
      </c>
      <c r="AC258" t="s">
        <v>2</v>
      </c>
      <c r="AD258" t="s">
        <v>2</v>
      </c>
      <c r="AE258" t="s">
        <v>2</v>
      </c>
      <c r="AF258" t="s">
        <v>2</v>
      </c>
      <c r="AG258" t="s">
        <v>213</v>
      </c>
      <c r="AH258" t="s">
        <v>190</v>
      </c>
    </row>
    <row r="259" spans="1:34">
      <c r="A259">
        <v>7415</v>
      </c>
      <c r="B259">
        <v>233289</v>
      </c>
      <c r="C259" t="s">
        <v>149</v>
      </c>
      <c r="D259" t="str">
        <f t="shared" ref="D259:D322" ca="1" si="12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CHPWTQJJWZ</v>
      </c>
      <c r="E259" t="str">
        <f t="shared" ref="E259:E322" ca="1" si="13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Ejhecrundouaz</v>
      </c>
      <c r="F259" t="s">
        <v>150</v>
      </c>
      <c r="G259" t="s">
        <v>167</v>
      </c>
      <c r="H259" s="149" t="str">
        <f t="shared" ref="H259:H322" ca="1" si="14">""&amp;RANDBETWEEN(1,28)&amp;"/"&amp;RANDBETWEEN(1,12)&amp;"/"&amp;RANDBETWEEN(1994,1997)</f>
        <v>7/5/1997</v>
      </c>
      <c r="I259" t="s">
        <v>152</v>
      </c>
      <c r="J259" t="s">
        <v>153</v>
      </c>
      <c r="K259" t="s">
        <v>505</v>
      </c>
      <c r="L259" t="s">
        <v>506</v>
      </c>
      <c r="M259" t="s">
        <v>223</v>
      </c>
      <c r="N259">
        <v>75</v>
      </c>
      <c r="O259" t="s">
        <v>157</v>
      </c>
      <c r="P259" t="s">
        <v>158</v>
      </c>
      <c r="Q259" t="s">
        <v>194</v>
      </c>
      <c r="R259" t="s">
        <v>507</v>
      </c>
      <c r="S259" t="s">
        <v>2</v>
      </c>
      <c r="T259" t="s">
        <v>196</v>
      </c>
      <c r="U259" t="s">
        <v>200</v>
      </c>
      <c r="V259" t="s">
        <v>160</v>
      </c>
      <c r="W259" t="s">
        <v>161</v>
      </c>
      <c r="X259" t="s">
        <v>2</v>
      </c>
      <c r="Y259" t="s">
        <v>2</v>
      </c>
      <c r="Z259">
        <v>2010</v>
      </c>
      <c r="AA259" t="s">
        <v>164</v>
      </c>
      <c r="AB259" t="s">
        <v>2</v>
      </c>
      <c r="AC259" t="s">
        <v>2</v>
      </c>
      <c r="AD259" t="s">
        <v>2</v>
      </c>
      <c r="AE259" t="s">
        <v>2</v>
      </c>
      <c r="AF259" t="s">
        <v>2</v>
      </c>
      <c r="AG259" t="s">
        <v>259</v>
      </c>
      <c r="AH259" t="s">
        <v>175</v>
      </c>
    </row>
    <row r="260" spans="1:34">
      <c r="A260">
        <v>7415</v>
      </c>
      <c r="B260">
        <v>233547</v>
      </c>
      <c r="C260" t="s">
        <v>149</v>
      </c>
      <c r="D260" t="str">
        <f t="shared" ca="1" si="12"/>
        <v>LNFMQRXOGK</v>
      </c>
      <c r="E260" t="str">
        <f t="shared" ca="1" si="13"/>
        <v>Cduehnihzrehd</v>
      </c>
      <c r="F260" t="s">
        <v>150</v>
      </c>
      <c r="G260" t="s">
        <v>167</v>
      </c>
      <c r="H260" s="149" t="str">
        <f t="shared" ca="1" si="14"/>
        <v>6/11/1994</v>
      </c>
      <c r="I260" t="s">
        <v>152</v>
      </c>
      <c r="J260" t="s">
        <v>153</v>
      </c>
      <c r="K260" t="s">
        <v>505</v>
      </c>
      <c r="L260" t="s">
        <v>506</v>
      </c>
      <c r="M260" t="s">
        <v>223</v>
      </c>
      <c r="N260">
        <v>75</v>
      </c>
      <c r="O260" t="s">
        <v>157</v>
      </c>
      <c r="P260" t="s">
        <v>158</v>
      </c>
      <c r="Q260" t="s">
        <v>194</v>
      </c>
      <c r="R260" t="s">
        <v>507</v>
      </c>
      <c r="S260" t="s">
        <v>2</v>
      </c>
      <c r="T260" t="s">
        <v>196</v>
      </c>
      <c r="U260" t="s">
        <v>200</v>
      </c>
      <c r="V260" t="s">
        <v>160</v>
      </c>
      <c r="W260" t="s">
        <v>161</v>
      </c>
      <c r="X260" t="s">
        <v>2</v>
      </c>
      <c r="Y260" t="s">
        <v>2</v>
      </c>
      <c r="Z260">
        <v>2011</v>
      </c>
      <c r="AA260" t="s">
        <v>164</v>
      </c>
      <c r="AB260" t="s">
        <v>2</v>
      </c>
      <c r="AC260" t="s">
        <v>2</v>
      </c>
      <c r="AD260" t="s">
        <v>2</v>
      </c>
      <c r="AE260" t="s">
        <v>2</v>
      </c>
      <c r="AF260" t="s">
        <v>2</v>
      </c>
      <c r="AG260" t="s">
        <v>259</v>
      </c>
      <c r="AH260" t="s">
        <v>166</v>
      </c>
    </row>
    <row r="261" spans="1:34">
      <c r="A261">
        <v>7415</v>
      </c>
      <c r="B261">
        <v>240564</v>
      </c>
      <c r="C261" t="s">
        <v>149</v>
      </c>
      <c r="D261" t="str">
        <f t="shared" ca="1" si="12"/>
        <v>QXQICBKULN</v>
      </c>
      <c r="E261" t="str">
        <f t="shared" ca="1" si="13"/>
        <v>Bvdrlpbldqasw</v>
      </c>
      <c r="F261" t="s">
        <v>150</v>
      </c>
      <c r="G261" t="s">
        <v>167</v>
      </c>
      <c r="H261" s="149" t="str">
        <f t="shared" ca="1" si="14"/>
        <v>12/9/1994</v>
      </c>
      <c r="I261" t="s">
        <v>152</v>
      </c>
      <c r="J261" t="s">
        <v>153</v>
      </c>
      <c r="K261" t="s">
        <v>508</v>
      </c>
      <c r="L261" t="s">
        <v>509</v>
      </c>
      <c r="M261" t="s">
        <v>510</v>
      </c>
      <c r="N261">
        <v>77</v>
      </c>
      <c r="O261" t="s">
        <v>157</v>
      </c>
      <c r="P261" t="s">
        <v>158</v>
      </c>
      <c r="Q261" t="s">
        <v>179</v>
      </c>
      <c r="R261">
        <v>753</v>
      </c>
      <c r="S261" t="s">
        <v>2</v>
      </c>
      <c r="T261" t="s">
        <v>2</v>
      </c>
      <c r="U261" t="s">
        <v>181</v>
      </c>
      <c r="V261" t="s">
        <v>160</v>
      </c>
      <c r="W261" t="s">
        <v>161</v>
      </c>
      <c r="X261" t="s">
        <v>2</v>
      </c>
      <c r="Y261" t="s">
        <v>2</v>
      </c>
      <c r="Z261">
        <v>2011</v>
      </c>
      <c r="AA261" t="s">
        <v>164</v>
      </c>
      <c r="AB261" t="s">
        <v>2</v>
      </c>
      <c r="AC261" t="s">
        <v>2</v>
      </c>
      <c r="AD261" t="s">
        <v>2</v>
      </c>
      <c r="AE261" t="s">
        <v>2</v>
      </c>
      <c r="AF261" t="s">
        <v>2</v>
      </c>
      <c r="AG261" t="s">
        <v>174</v>
      </c>
      <c r="AH261" t="s">
        <v>190</v>
      </c>
    </row>
    <row r="262" spans="1:34">
      <c r="A262">
        <v>7415</v>
      </c>
      <c r="B262">
        <v>241150</v>
      </c>
      <c r="C262" t="s">
        <v>149</v>
      </c>
      <c r="D262" t="str">
        <f t="shared" ca="1" si="12"/>
        <v>YABLFXCHTO</v>
      </c>
      <c r="E262" t="str">
        <f t="shared" ca="1" si="13"/>
        <v>Eiepnooohqiph</v>
      </c>
      <c r="F262" t="s">
        <v>150</v>
      </c>
      <c r="G262" t="s">
        <v>167</v>
      </c>
      <c r="H262" s="149" t="str">
        <f t="shared" ca="1" si="14"/>
        <v>10/10/1997</v>
      </c>
      <c r="I262" t="s">
        <v>152</v>
      </c>
      <c r="J262" t="s">
        <v>153</v>
      </c>
      <c r="K262" t="s">
        <v>511</v>
      </c>
      <c r="L262" t="s">
        <v>512</v>
      </c>
      <c r="M262" t="s">
        <v>513</v>
      </c>
      <c r="N262">
        <v>93</v>
      </c>
      <c r="O262" t="s">
        <v>157</v>
      </c>
      <c r="P262" t="s">
        <v>158</v>
      </c>
      <c r="Q262" t="s">
        <v>179</v>
      </c>
      <c r="R262" t="s">
        <v>180</v>
      </c>
      <c r="S262" t="s">
        <v>2</v>
      </c>
      <c r="T262" t="s">
        <v>2</v>
      </c>
      <c r="U262" t="s">
        <v>181</v>
      </c>
      <c r="V262" t="s">
        <v>160</v>
      </c>
      <c r="W262" t="s">
        <v>161</v>
      </c>
      <c r="X262" t="s">
        <v>2</v>
      </c>
      <c r="Y262" t="s">
        <v>2</v>
      </c>
      <c r="Z262">
        <v>2009</v>
      </c>
      <c r="AA262" t="s">
        <v>164</v>
      </c>
      <c r="AB262" t="s">
        <v>2</v>
      </c>
      <c r="AC262" t="s">
        <v>2</v>
      </c>
      <c r="AD262" t="s">
        <v>2</v>
      </c>
      <c r="AE262" t="s">
        <v>2</v>
      </c>
      <c r="AF262" t="s">
        <v>2</v>
      </c>
      <c r="AG262" t="s">
        <v>174</v>
      </c>
      <c r="AH262" t="s">
        <v>190</v>
      </c>
    </row>
    <row r="263" spans="1:34">
      <c r="A263">
        <v>7415</v>
      </c>
      <c r="B263">
        <v>241183</v>
      </c>
      <c r="C263" t="s">
        <v>149</v>
      </c>
      <c r="D263" t="str">
        <f t="shared" ca="1" si="12"/>
        <v>AHXJGGTFND</v>
      </c>
      <c r="E263" t="str">
        <f t="shared" ca="1" si="13"/>
        <v>Lmrbyznfcryxf</v>
      </c>
      <c r="F263" t="s">
        <v>150</v>
      </c>
      <c r="G263" t="s">
        <v>167</v>
      </c>
      <c r="H263" s="149" t="str">
        <f t="shared" ca="1" si="14"/>
        <v>1/3/1995</v>
      </c>
      <c r="I263" t="s">
        <v>152</v>
      </c>
      <c r="J263" t="s">
        <v>153</v>
      </c>
      <c r="K263" t="s">
        <v>511</v>
      </c>
      <c r="L263" t="s">
        <v>512</v>
      </c>
      <c r="M263" t="s">
        <v>513</v>
      </c>
      <c r="N263">
        <v>93</v>
      </c>
      <c r="O263" t="s">
        <v>157</v>
      </c>
      <c r="P263" t="s">
        <v>158</v>
      </c>
      <c r="Q263" t="s">
        <v>194</v>
      </c>
      <c r="R263" t="s">
        <v>210</v>
      </c>
      <c r="S263" t="s">
        <v>2</v>
      </c>
      <c r="T263" t="s">
        <v>196</v>
      </c>
      <c r="U263" t="s">
        <v>197</v>
      </c>
      <c r="V263" t="s">
        <v>160</v>
      </c>
      <c r="W263" t="s">
        <v>161</v>
      </c>
      <c r="X263" t="s">
        <v>2</v>
      </c>
      <c r="Y263" t="s">
        <v>2</v>
      </c>
      <c r="Z263">
        <v>2010</v>
      </c>
      <c r="AA263" t="s">
        <v>164</v>
      </c>
      <c r="AB263" t="s">
        <v>2</v>
      </c>
      <c r="AC263" t="s">
        <v>2</v>
      </c>
      <c r="AD263" t="s">
        <v>2</v>
      </c>
      <c r="AE263" t="s">
        <v>2</v>
      </c>
      <c r="AF263" t="s">
        <v>2</v>
      </c>
      <c r="AG263" t="s">
        <v>174</v>
      </c>
      <c r="AH263" t="s">
        <v>175</v>
      </c>
    </row>
    <row r="264" spans="1:34">
      <c r="A264">
        <v>7415</v>
      </c>
      <c r="B264">
        <v>241236</v>
      </c>
      <c r="C264" t="s">
        <v>149</v>
      </c>
      <c r="D264" t="str">
        <f t="shared" ca="1" si="12"/>
        <v>HNULDIKXJX</v>
      </c>
      <c r="E264" t="str">
        <f t="shared" ca="1" si="13"/>
        <v>Vdfzhzahveptj</v>
      </c>
      <c r="F264" t="s">
        <v>150</v>
      </c>
      <c r="G264" t="s">
        <v>167</v>
      </c>
      <c r="H264" s="149" t="str">
        <f t="shared" ca="1" si="14"/>
        <v>28/7/1997</v>
      </c>
      <c r="I264" t="s">
        <v>152</v>
      </c>
      <c r="J264" t="s">
        <v>153</v>
      </c>
      <c r="K264" t="s">
        <v>511</v>
      </c>
      <c r="L264" t="s">
        <v>512</v>
      </c>
      <c r="M264" t="s">
        <v>513</v>
      </c>
      <c r="N264">
        <v>93</v>
      </c>
      <c r="O264" t="s">
        <v>157</v>
      </c>
      <c r="P264" t="s">
        <v>158</v>
      </c>
      <c r="Q264" t="s">
        <v>194</v>
      </c>
      <c r="R264" t="s">
        <v>195</v>
      </c>
      <c r="S264" t="s">
        <v>2</v>
      </c>
      <c r="T264" t="s">
        <v>196</v>
      </c>
      <c r="U264" t="s">
        <v>211</v>
      </c>
      <c r="V264" t="s">
        <v>160</v>
      </c>
      <c r="W264" t="s">
        <v>161</v>
      </c>
      <c r="X264" t="s">
        <v>2</v>
      </c>
      <c r="Y264" t="s">
        <v>2</v>
      </c>
      <c r="Z264">
        <v>2010</v>
      </c>
      <c r="AA264" t="s">
        <v>164</v>
      </c>
      <c r="AB264" t="s">
        <v>2</v>
      </c>
      <c r="AC264" t="s">
        <v>2</v>
      </c>
      <c r="AD264" t="s">
        <v>2</v>
      </c>
      <c r="AE264" t="s">
        <v>2</v>
      </c>
      <c r="AF264" t="s">
        <v>2</v>
      </c>
      <c r="AG264" t="s">
        <v>174</v>
      </c>
      <c r="AH264" t="s">
        <v>175</v>
      </c>
    </row>
    <row r="265" spans="1:34">
      <c r="A265">
        <v>7415</v>
      </c>
      <c r="B265">
        <v>241245</v>
      </c>
      <c r="C265" t="s">
        <v>149</v>
      </c>
      <c r="D265" t="str">
        <f t="shared" ca="1" si="12"/>
        <v>DOBUCCRTVJ</v>
      </c>
      <c r="E265" t="str">
        <f t="shared" ca="1" si="13"/>
        <v>Kpqzhdnkxiwvt</v>
      </c>
      <c r="F265" t="s">
        <v>150</v>
      </c>
      <c r="G265" t="s">
        <v>167</v>
      </c>
      <c r="H265" s="149" t="str">
        <f t="shared" ca="1" si="14"/>
        <v>26/6/1996</v>
      </c>
      <c r="I265" t="s">
        <v>152</v>
      </c>
      <c r="J265" t="s">
        <v>153</v>
      </c>
      <c r="K265" t="s">
        <v>511</v>
      </c>
      <c r="L265" t="s">
        <v>512</v>
      </c>
      <c r="M265" t="s">
        <v>513</v>
      </c>
      <c r="N265">
        <v>93</v>
      </c>
      <c r="O265" t="s">
        <v>157</v>
      </c>
      <c r="P265" t="s">
        <v>158</v>
      </c>
      <c r="Q265" t="s">
        <v>179</v>
      </c>
      <c r="R265" t="s">
        <v>180</v>
      </c>
      <c r="S265" t="s">
        <v>2</v>
      </c>
      <c r="T265" t="s">
        <v>2</v>
      </c>
      <c r="U265" t="s">
        <v>181</v>
      </c>
      <c r="V265" t="s">
        <v>160</v>
      </c>
      <c r="W265" t="s">
        <v>161</v>
      </c>
      <c r="X265" t="s">
        <v>357</v>
      </c>
      <c r="Y265" t="s">
        <v>2</v>
      </c>
      <c r="Z265">
        <v>2010</v>
      </c>
      <c r="AA265" t="s">
        <v>164</v>
      </c>
      <c r="AB265" t="s">
        <v>2</v>
      </c>
      <c r="AC265" t="s">
        <v>2</v>
      </c>
      <c r="AD265" t="s">
        <v>2</v>
      </c>
      <c r="AE265" t="s">
        <v>2</v>
      </c>
      <c r="AF265" t="s">
        <v>2</v>
      </c>
      <c r="AG265" t="s">
        <v>174</v>
      </c>
      <c r="AH265" t="s">
        <v>166</v>
      </c>
    </row>
    <row r="266" spans="1:34">
      <c r="A266">
        <v>7415</v>
      </c>
      <c r="B266">
        <v>241302</v>
      </c>
      <c r="C266" t="s">
        <v>149</v>
      </c>
      <c r="D266" t="str">
        <f t="shared" ca="1" si="12"/>
        <v>JRVOMOXXKH</v>
      </c>
      <c r="E266" t="str">
        <f t="shared" ca="1" si="13"/>
        <v>Gqlpxlbhgsbpj</v>
      </c>
      <c r="F266" t="s">
        <v>150</v>
      </c>
      <c r="G266" t="s">
        <v>167</v>
      </c>
      <c r="H266" s="149" t="str">
        <f t="shared" ca="1" si="14"/>
        <v>2/1/1996</v>
      </c>
      <c r="I266" t="s">
        <v>152</v>
      </c>
      <c r="J266" t="s">
        <v>153</v>
      </c>
      <c r="K266" t="s">
        <v>511</v>
      </c>
      <c r="L266" t="s">
        <v>512</v>
      </c>
      <c r="M266" t="s">
        <v>513</v>
      </c>
      <c r="N266">
        <v>93</v>
      </c>
      <c r="O266" t="s">
        <v>157</v>
      </c>
      <c r="P266" t="s">
        <v>158</v>
      </c>
      <c r="Q266" t="s">
        <v>194</v>
      </c>
      <c r="R266" t="s">
        <v>198</v>
      </c>
      <c r="S266" t="s">
        <v>2</v>
      </c>
      <c r="T266" t="s">
        <v>196</v>
      </c>
      <c r="U266" t="s">
        <v>211</v>
      </c>
      <c r="V266" t="s">
        <v>160</v>
      </c>
      <c r="W266" t="s">
        <v>161</v>
      </c>
      <c r="X266" t="s">
        <v>249</v>
      </c>
      <c r="Y266" t="s">
        <v>2</v>
      </c>
      <c r="Z266">
        <v>2011</v>
      </c>
      <c r="AA266" t="s">
        <v>164</v>
      </c>
      <c r="AB266" t="s">
        <v>2</v>
      </c>
      <c r="AC266" t="s">
        <v>2</v>
      </c>
      <c r="AD266" t="s">
        <v>2</v>
      </c>
      <c r="AE266" t="s">
        <v>2</v>
      </c>
      <c r="AF266" t="s">
        <v>2</v>
      </c>
      <c r="AG266" t="s">
        <v>165</v>
      </c>
      <c r="AH266" t="s">
        <v>175</v>
      </c>
    </row>
    <row r="267" spans="1:34">
      <c r="A267">
        <v>7415</v>
      </c>
      <c r="B267">
        <v>241307</v>
      </c>
      <c r="C267" t="s">
        <v>149</v>
      </c>
      <c r="D267" t="str">
        <f t="shared" ca="1" si="12"/>
        <v>SHBFPKTFTG</v>
      </c>
      <c r="E267" t="str">
        <f t="shared" ca="1" si="13"/>
        <v>Yracwbaoqzhfx</v>
      </c>
      <c r="F267" t="s">
        <v>150</v>
      </c>
      <c r="G267" t="s">
        <v>167</v>
      </c>
      <c r="H267" s="149" t="str">
        <f t="shared" ca="1" si="14"/>
        <v>11/9/1995</v>
      </c>
      <c r="I267" t="s">
        <v>152</v>
      </c>
      <c r="J267" t="s">
        <v>153</v>
      </c>
      <c r="K267" t="s">
        <v>511</v>
      </c>
      <c r="L267" t="s">
        <v>512</v>
      </c>
      <c r="M267" t="s">
        <v>513</v>
      </c>
      <c r="N267">
        <v>93</v>
      </c>
      <c r="O267" t="s">
        <v>157</v>
      </c>
      <c r="P267" t="s">
        <v>158</v>
      </c>
      <c r="Q267" t="s">
        <v>179</v>
      </c>
      <c r="R267" t="s">
        <v>180</v>
      </c>
      <c r="S267" t="s">
        <v>2</v>
      </c>
      <c r="T267" t="s">
        <v>2</v>
      </c>
      <c r="U267" t="s">
        <v>181</v>
      </c>
      <c r="V267" t="s">
        <v>160</v>
      </c>
      <c r="W267" t="s">
        <v>161</v>
      </c>
      <c r="X267" t="s">
        <v>2</v>
      </c>
      <c r="Y267" t="s">
        <v>2</v>
      </c>
      <c r="Z267">
        <v>2011</v>
      </c>
      <c r="AA267" t="s">
        <v>164</v>
      </c>
      <c r="AB267" t="s">
        <v>2</v>
      </c>
      <c r="AC267" t="s">
        <v>2</v>
      </c>
      <c r="AD267" t="s">
        <v>2</v>
      </c>
      <c r="AE267" t="s">
        <v>2</v>
      </c>
      <c r="AF267" t="s">
        <v>2</v>
      </c>
      <c r="AG267" t="s">
        <v>174</v>
      </c>
      <c r="AH267" t="s">
        <v>175</v>
      </c>
    </row>
    <row r="268" spans="1:34">
      <c r="A268">
        <v>7415</v>
      </c>
      <c r="B268">
        <v>241310</v>
      </c>
      <c r="C268" t="s">
        <v>149</v>
      </c>
      <c r="D268" t="str">
        <f t="shared" ca="1" si="12"/>
        <v>ZDNCYHHBMI</v>
      </c>
      <c r="E268" t="str">
        <f t="shared" ca="1" si="13"/>
        <v>Uqonrcvmakadp</v>
      </c>
      <c r="F268" t="s">
        <v>150</v>
      </c>
      <c r="G268" t="s">
        <v>151</v>
      </c>
      <c r="H268" s="149" t="str">
        <f t="shared" ca="1" si="14"/>
        <v>7/6/1997</v>
      </c>
      <c r="I268" t="s">
        <v>152</v>
      </c>
      <c r="J268" t="s">
        <v>153</v>
      </c>
      <c r="K268" t="s">
        <v>511</v>
      </c>
      <c r="L268" t="s">
        <v>512</v>
      </c>
      <c r="M268" t="s">
        <v>513</v>
      </c>
      <c r="N268">
        <v>93</v>
      </c>
      <c r="O268" t="s">
        <v>157</v>
      </c>
      <c r="P268" t="s">
        <v>158</v>
      </c>
      <c r="Q268" t="s">
        <v>194</v>
      </c>
      <c r="R268" t="s">
        <v>210</v>
      </c>
      <c r="S268" t="s">
        <v>2</v>
      </c>
      <c r="T268" t="s">
        <v>196</v>
      </c>
      <c r="U268" t="s">
        <v>211</v>
      </c>
      <c r="V268" t="s">
        <v>160</v>
      </c>
      <c r="W268" t="s">
        <v>161</v>
      </c>
      <c r="X268" t="s">
        <v>2</v>
      </c>
      <c r="Y268" t="s">
        <v>2</v>
      </c>
      <c r="Z268">
        <v>2011</v>
      </c>
      <c r="AA268" t="s">
        <v>164</v>
      </c>
      <c r="AB268" t="s">
        <v>2</v>
      </c>
      <c r="AC268" t="s">
        <v>2</v>
      </c>
      <c r="AD268" t="s">
        <v>2</v>
      </c>
      <c r="AE268" t="s">
        <v>2</v>
      </c>
      <c r="AF268" t="s">
        <v>2</v>
      </c>
      <c r="AG268" t="s">
        <v>174</v>
      </c>
      <c r="AH268" t="s">
        <v>175</v>
      </c>
    </row>
    <row r="269" spans="1:34">
      <c r="A269">
        <v>7415</v>
      </c>
      <c r="B269">
        <v>241369</v>
      </c>
      <c r="C269" t="s">
        <v>149</v>
      </c>
      <c r="D269" t="str">
        <f t="shared" ca="1" si="12"/>
        <v>TOHUQLYJDF</v>
      </c>
      <c r="E269" t="str">
        <f t="shared" ca="1" si="13"/>
        <v>Nquiyqmjosbyd</v>
      </c>
      <c r="F269" t="s">
        <v>150</v>
      </c>
      <c r="G269" t="s">
        <v>167</v>
      </c>
      <c r="H269" s="149" t="str">
        <f t="shared" ca="1" si="14"/>
        <v>8/9/1996</v>
      </c>
      <c r="I269" t="s">
        <v>152</v>
      </c>
      <c r="J269" t="s">
        <v>153</v>
      </c>
      <c r="K269" t="s">
        <v>511</v>
      </c>
      <c r="L269" t="s">
        <v>512</v>
      </c>
      <c r="M269" t="s">
        <v>513</v>
      </c>
      <c r="N269">
        <v>93</v>
      </c>
      <c r="O269" t="s">
        <v>157</v>
      </c>
      <c r="P269" t="s">
        <v>158</v>
      </c>
      <c r="Q269" t="s">
        <v>194</v>
      </c>
      <c r="R269" t="s">
        <v>198</v>
      </c>
      <c r="S269" t="s">
        <v>2</v>
      </c>
      <c r="T269" t="s">
        <v>196</v>
      </c>
      <c r="U269" t="s">
        <v>211</v>
      </c>
      <c r="V269" t="s">
        <v>160</v>
      </c>
      <c r="W269" t="s">
        <v>161</v>
      </c>
      <c r="X269" t="s">
        <v>249</v>
      </c>
      <c r="Y269" t="s">
        <v>2</v>
      </c>
      <c r="Z269">
        <v>2011</v>
      </c>
      <c r="AA269" t="s">
        <v>164</v>
      </c>
      <c r="AB269" t="s">
        <v>2</v>
      </c>
      <c r="AC269" t="s">
        <v>2</v>
      </c>
      <c r="AD269" t="s">
        <v>2</v>
      </c>
      <c r="AE269" t="s">
        <v>2</v>
      </c>
      <c r="AF269" t="s">
        <v>2</v>
      </c>
      <c r="AG269" t="s">
        <v>165</v>
      </c>
      <c r="AH269" t="s">
        <v>232</v>
      </c>
    </row>
    <row r="270" spans="1:34">
      <c r="A270">
        <v>7415</v>
      </c>
      <c r="B270">
        <v>241385</v>
      </c>
      <c r="C270" t="s">
        <v>149</v>
      </c>
      <c r="D270" t="str">
        <f t="shared" ca="1" si="12"/>
        <v>THCWMONOGK</v>
      </c>
      <c r="E270" t="str">
        <f t="shared" ca="1" si="13"/>
        <v>Oyrxbdzlfervu</v>
      </c>
      <c r="F270" t="s">
        <v>150</v>
      </c>
      <c r="G270" t="s">
        <v>167</v>
      </c>
      <c r="H270" s="149" t="str">
        <f t="shared" ca="1" si="14"/>
        <v>6/7/1997</v>
      </c>
      <c r="I270" t="s">
        <v>152</v>
      </c>
      <c r="J270" t="s">
        <v>153</v>
      </c>
      <c r="K270" t="s">
        <v>511</v>
      </c>
      <c r="L270" t="s">
        <v>512</v>
      </c>
      <c r="M270" t="s">
        <v>513</v>
      </c>
      <c r="N270">
        <v>93</v>
      </c>
      <c r="O270" t="s">
        <v>157</v>
      </c>
      <c r="P270" t="s">
        <v>158</v>
      </c>
      <c r="Q270" t="s">
        <v>179</v>
      </c>
      <c r="R270" t="s">
        <v>180</v>
      </c>
      <c r="S270" t="s">
        <v>2</v>
      </c>
      <c r="T270" t="s">
        <v>2</v>
      </c>
      <c r="U270" t="s">
        <v>181</v>
      </c>
      <c r="V270" t="s">
        <v>160</v>
      </c>
      <c r="W270" t="s">
        <v>161</v>
      </c>
      <c r="X270" t="s">
        <v>2</v>
      </c>
      <c r="Y270" t="s">
        <v>2</v>
      </c>
      <c r="Z270">
        <v>2011</v>
      </c>
      <c r="AA270" t="s">
        <v>164</v>
      </c>
      <c r="AB270" t="s">
        <v>2</v>
      </c>
      <c r="AC270" t="s">
        <v>2</v>
      </c>
      <c r="AD270" t="s">
        <v>2</v>
      </c>
      <c r="AE270" t="s">
        <v>2</v>
      </c>
      <c r="AF270" t="s">
        <v>2</v>
      </c>
      <c r="AG270" t="s">
        <v>174</v>
      </c>
      <c r="AH270" t="s">
        <v>166</v>
      </c>
    </row>
    <row r="271" spans="1:34">
      <c r="A271">
        <v>7415</v>
      </c>
      <c r="B271">
        <v>241410</v>
      </c>
      <c r="C271" t="s">
        <v>149</v>
      </c>
      <c r="D271" t="str">
        <f t="shared" ca="1" si="12"/>
        <v>TATRSUEHFA</v>
      </c>
      <c r="E271" t="str">
        <f t="shared" ca="1" si="13"/>
        <v>Fgoxhlfkykjem</v>
      </c>
      <c r="F271" t="s">
        <v>150</v>
      </c>
      <c r="G271" t="s">
        <v>167</v>
      </c>
      <c r="H271" s="149" t="str">
        <f t="shared" ca="1" si="14"/>
        <v>12/4/1995</v>
      </c>
      <c r="I271" t="s">
        <v>152</v>
      </c>
      <c r="J271" t="s">
        <v>153</v>
      </c>
      <c r="K271" t="s">
        <v>511</v>
      </c>
      <c r="L271" t="s">
        <v>512</v>
      </c>
      <c r="M271" t="s">
        <v>513</v>
      </c>
      <c r="N271">
        <v>93</v>
      </c>
      <c r="O271" t="s">
        <v>157</v>
      </c>
      <c r="P271" t="s">
        <v>158</v>
      </c>
      <c r="Q271" t="s">
        <v>246</v>
      </c>
      <c r="R271" t="s">
        <v>321</v>
      </c>
      <c r="S271" t="s">
        <v>2</v>
      </c>
      <c r="T271" t="s">
        <v>2</v>
      </c>
      <c r="U271" t="s">
        <v>224</v>
      </c>
      <c r="V271" t="s">
        <v>160</v>
      </c>
      <c r="W271" t="s">
        <v>161</v>
      </c>
      <c r="X271" t="s">
        <v>2</v>
      </c>
      <c r="Y271" t="s">
        <v>2</v>
      </c>
      <c r="Z271">
        <v>2011</v>
      </c>
      <c r="AA271" t="s">
        <v>164</v>
      </c>
      <c r="AB271" t="s">
        <v>2</v>
      </c>
      <c r="AC271" t="s">
        <v>2</v>
      </c>
      <c r="AD271" t="s">
        <v>2</v>
      </c>
      <c r="AE271" t="s">
        <v>2</v>
      </c>
      <c r="AF271" t="s">
        <v>2</v>
      </c>
      <c r="AG271" t="s">
        <v>165</v>
      </c>
      <c r="AH271" t="s">
        <v>166</v>
      </c>
    </row>
    <row r="272" spans="1:34">
      <c r="A272">
        <v>7415</v>
      </c>
      <c r="B272">
        <v>241460</v>
      </c>
      <c r="C272" t="s">
        <v>149</v>
      </c>
      <c r="D272" t="str">
        <f t="shared" ca="1" si="12"/>
        <v>KIYCTPGQJH</v>
      </c>
      <c r="E272" t="str">
        <f t="shared" ca="1" si="13"/>
        <v>Zzmjuqeibzbjs</v>
      </c>
      <c r="F272" t="s">
        <v>150</v>
      </c>
      <c r="G272" t="s">
        <v>167</v>
      </c>
      <c r="H272" s="149" t="str">
        <f t="shared" ca="1" si="14"/>
        <v>9/7/1996</v>
      </c>
      <c r="I272" t="s">
        <v>152</v>
      </c>
      <c r="J272" t="s">
        <v>153</v>
      </c>
      <c r="K272" t="s">
        <v>511</v>
      </c>
      <c r="L272" t="s">
        <v>512</v>
      </c>
      <c r="M272" t="s">
        <v>513</v>
      </c>
      <c r="N272">
        <v>93</v>
      </c>
      <c r="O272" t="s">
        <v>157</v>
      </c>
      <c r="P272" t="s">
        <v>158</v>
      </c>
      <c r="Q272" t="s">
        <v>194</v>
      </c>
      <c r="R272" t="s">
        <v>198</v>
      </c>
      <c r="S272" t="s">
        <v>2</v>
      </c>
      <c r="T272" t="s">
        <v>196</v>
      </c>
      <c r="U272" t="s">
        <v>211</v>
      </c>
      <c r="V272" t="s">
        <v>160</v>
      </c>
      <c r="W272" t="s">
        <v>161</v>
      </c>
      <c r="X272" t="s">
        <v>2</v>
      </c>
      <c r="Y272" t="s">
        <v>2</v>
      </c>
      <c r="Z272">
        <v>2011</v>
      </c>
      <c r="AA272" t="s">
        <v>164</v>
      </c>
      <c r="AB272" t="s">
        <v>2</v>
      </c>
      <c r="AC272" t="s">
        <v>2</v>
      </c>
      <c r="AD272" t="s">
        <v>2</v>
      </c>
      <c r="AE272" t="s">
        <v>2</v>
      </c>
      <c r="AF272" t="s">
        <v>2</v>
      </c>
      <c r="AG272" t="s">
        <v>165</v>
      </c>
      <c r="AH272" t="s">
        <v>166</v>
      </c>
    </row>
    <row r="273" spans="1:34">
      <c r="A273">
        <v>7415</v>
      </c>
      <c r="B273">
        <v>242362</v>
      </c>
      <c r="C273" t="s">
        <v>149</v>
      </c>
      <c r="D273" t="str">
        <f t="shared" ca="1" si="12"/>
        <v>LRAHKNKHHT</v>
      </c>
      <c r="E273" t="str">
        <f t="shared" ca="1" si="13"/>
        <v>Izyrkdnwzzujb</v>
      </c>
      <c r="F273" t="s">
        <v>150</v>
      </c>
      <c r="G273" t="s">
        <v>167</v>
      </c>
      <c r="H273" s="149" t="str">
        <f t="shared" ca="1" si="14"/>
        <v>18/10/1995</v>
      </c>
      <c r="I273" t="s">
        <v>152</v>
      </c>
      <c r="J273" t="s">
        <v>153</v>
      </c>
      <c r="K273" t="s">
        <v>514</v>
      </c>
      <c r="L273" t="s">
        <v>515</v>
      </c>
      <c r="M273" t="s">
        <v>516</v>
      </c>
      <c r="N273">
        <v>99</v>
      </c>
      <c r="O273" t="s">
        <v>266</v>
      </c>
      <c r="P273" t="s">
        <v>158</v>
      </c>
      <c r="Q273" t="s">
        <v>194</v>
      </c>
      <c r="R273" t="s">
        <v>517</v>
      </c>
      <c r="S273" t="s">
        <v>2</v>
      </c>
      <c r="T273" t="s">
        <v>196</v>
      </c>
      <c r="U273" t="s">
        <v>197</v>
      </c>
      <c r="V273" t="s">
        <v>160</v>
      </c>
      <c r="W273" t="s">
        <v>161</v>
      </c>
      <c r="X273" t="s">
        <v>271</v>
      </c>
      <c r="Y273" t="s">
        <v>468</v>
      </c>
      <c r="Z273">
        <v>2011</v>
      </c>
      <c r="AA273" t="s">
        <v>164</v>
      </c>
      <c r="AB273" t="s">
        <v>2</v>
      </c>
      <c r="AC273" t="s">
        <v>2</v>
      </c>
      <c r="AD273" t="s">
        <v>2</v>
      </c>
      <c r="AE273" t="s">
        <v>2</v>
      </c>
      <c r="AF273" t="s">
        <v>2</v>
      </c>
      <c r="AG273" t="s">
        <v>2</v>
      </c>
      <c r="AH273" t="s">
        <v>2</v>
      </c>
    </row>
    <row r="274" spans="1:34">
      <c r="A274">
        <v>7415</v>
      </c>
      <c r="B274">
        <v>244744</v>
      </c>
      <c r="C274" t="s">
        <v>149</v>
      </c>
      <c r="D274" t="str">
        <f t="shared" ca="1" si="12"/>
        <v>PJGSDLSCZK</v>
      </c>
      <c r="E274" t="str">
        <f t="shared" ca="1" si="13"/>
        <v>Qybofsywmibvu</v>
      </c>
      <c r="F274" t="s">
        <v>150</v>
      </c>
      <c r="G274" t="s">
        <v>167</v>
      </c>
      <c r="H274" s="149" t="str">
        <f t="shared" ca="1" si="14"/>
        <v>22/6/1994</v>
      </c>
      <c r="I274" t="s">
        <v>152</v>
      </c>
      <c r="J274" t="s">
        <v>153</v>
      </c>
      <c r="K274" t="s">
        <v>518</v>
      </c>
      <c r="L274" t="s">
        <v>519</v>
      </c>
      <c r="M274" t="s">
        <v>520</v>
      </c>
      <c r="N274">
        <v>45</v>
      </c>
      <c r="O274" t="s">
        <v>157</v>
      </c>
      <c r="P274" t="s">
        <v>158</v>
      </c>
      <c r="Q274" t="s">
        <v>194</v>
      </c>
      <c r="R274" t="s">
        <v>248</v>
      </c>
      <c r="S274" t="s">
        <v>2</v>
      </c>
      <c r="T274" t="s">
        <v>196</v>
      </c>
      <c r="U274" t="s">
        <v>200</v>
      </c>
      <c r="V274" t="s">
        <v>160</v>
      </c>
      <c r="W274" t="s">
        <v>182</v>
      </c>
      <c r="X274" t="s">
        <v>2</v>
      </c>
      <c r="Y274" t="s">
        <v>2</v>
      </c>
      <c r="Z274">
        <v>2011</v>
      </c>
      <c r="AA274" t="s">
        <v>164</v>
      </c>
      <c r="AB274" t="s">
        <v>2</v>
      </c>
      <c r="AC274" t="s">
        <v>2</v>
      </c>
      <c r="AD274" t="s">
        <v>2</v>
      </c>
      <c r="AE274" t="s">
        <v>2</v>
      </c>
      <c r="AF274" t="s">
        <v>2</v>
      </c>
      <c r="AG274" t="s">
        <v>174</v>
      </c>
      <c r="AH274" t="s">
        <v>166</v>
      </c>
    </row>
    <row r="275" spans="1:34">
      <c r="A275">
        <v>7415</v>
      </c>
      <c r="B275">
        <v>247094</v>
      </c>
      <c r="C275" t="s">
        <v>149</v>
      </c>
      <c r="D275" t="str">
        <f t="shared" ca="1" si="12"/>
        <v>LEKQLIKJIK</v>
      </c>
      <c r="E275" t="str">
        <f t="shared" ca="1" si="13"/>
        <v>Tczrkebaytfwi</v>
      </c>
      <c r="F275" t="s">
        <v>150</v>
      </c>
      <c r="G275" t="s">
        <v>167</v>
      </c>
      <c r="H275" s="149" t="str">
        <f t="shared" ca="1" si="14"/>
        <v>18/10/1995</v>
      </c>
      <c r="I275" t="s">
        <v>152</v>
      </c>
      <c r="J275" t="s">
        <v>153</v>
      </c>
      <c r="K275" t="s">
        <v>521</v>
      </c>
      <c r="L275" t="s">
        <v>522</v>
      </c>
      <c r="M275" t="s">
        <v>523</v>
      </c>
      <c r="N275">
        <v>93</v>
      </c>
      <c r="O275" t="s">
        <v>157</v>
      </c>
      <c r="P275" t="s">
        <v>158</v>
      </c>
      <c r="Q275" t="s">
        <v>194</v>
      </c>
      <c r="R275" t="s">
        <v>524</v>
      </c>
      <c r="S275" t="s">
        <v>2</v>
      </c>
      <c r="T275" t="s">
        <v>196</v>
      </c>
      <c r="U275" t="s">
        <v>224</v>
      </c>
      <c r="V275" t="s">
        <v>160</v>
      </c>
      <c r="W275" t="s">
        <v>525</v>
      </c>
      <c r="X275" t="s">
        <v>249</v>
      </c>
      <c r="Y275" t="s">
        <v>2</v>
      </c>
      <c r="Z275">
        <v>2011</v>
      </c>
      <c r="AA275" t="s">
        <v>164</v>
      </c>
      <c r="AB275" t="s">
        <v>2</v>
      </c>
      <c r="AC275" t="s">
        <v>2</v>
      </c>
      <c r="AD275" t="s">
        <v>2</v>
      </c>
      <c r="AE275" t="s">
        <v>2</v>
      </c>
      <c r="AF275" t="s">
        <v>2</v>
      </c>
      <c r="AG275" t="s">
        <v>213</v>
      </c>
      <c r="AH275" t="s">
        <v>166</v>
      </c>
    </row>
    <row r="276" spans="1:34">
      <c r="A276">
        <v>7415</v>
      </c>
      <c r="B276">
        <v>247589</v>
      </c>
      <c r="C276" t="s">
        <v>149</v>
      </c>
      <c r="D276" t="str">
        <f t="shared" ca="1" si="12"/>
        <v>EQPALREADK</v>
      </c>
      <c r="E276" t="str">
        <f t="shared" ca="1" si="13"/>
        <v>Xoshujiyjdccw</v>
      </c>
      <c r="F276" t="s">
        <v>150</v>
      </c>
      <c r="G276" t="s">
        <v>167</v>
      </c>
      <c r="H276" s="149" t="str">
        <f t="shared" ca="1" si="14"/>
        <v>18/11/1994</v>
      </c>
      <c r="I276" t="s">
        <v>152</v>
      </c>
      <c r="J276" t="s">
        <v>153</v>
      </c>
      <c r="K276" t="s">
        <v>526</v>
      </c>
      <c r="L276" t="s">
        <v>527</v>
      </c>
      <c r="M276" t="s">
        <v>528</v>
      </c>
      <c r="N276">
        <v>93</v>
      </c>
      <c r="O276" t="s">
        <v>157</v>
      </c>
      <c r="P276" t="s">
        <v>158</v>
      </c>
      <c r="Q276" t="s">
        <v>179</v>
      </c>
      <c r="R276" t="s">
        <v>529</v>
      </c>
      <c r="S276" t="s">
        <v>2</v>
      </c>
      <c r="T276" t="s">
        <v>2</v>
      </c>
      <c r="U276" t="s">
        <v>334</v>
      </c>
      <c r="V276" t="s">
        <v>160</v>
      </c>
      <c r="W276" t="s">
        <v>161</v>
      </c>
      <c r="X276" t="s">
        <v>2</v>
      </c>
      <c r="Y276" t="s">
        <v>2</v>
      </c>
      <c r="Z276">
        <v>2011</v>
      </c>
      <c r="AA276" t="s">
        <v>164</v>
      </c>
      <c r="AB276" t="s">
        <v>2</v>
      </c>
      <c r="AC276" t="s">
        <v>2</v>
      </c>
      <c r="AD276" t="s">
        <v>2</v>
      </c>
      <c r="AE276" t="s">
        <v>2</v>
      </c>
      <c r="AF276" t="s">
        <v>2</v>
      </c>
      <c r="AG276" t="s">
        <v>165</v>
      </c>
      <c r="AH276" t="s">
        <v>166</v>
      </c>
    </row>
    <row r="277" spans="1:34">
      <c r="A277">
        <v>7415</v>
      </c>
      <c r="B277">
        <v>247591</v>
      </c>
      <c r="C277" t="s">
        <v>149</v>
      </c>
      <c r="D277" t="str">
        <f t="shared" ca="1" si="12"/>
        <v>TKFUQSXWKZ</v>
      </c>
      <c r="E277" t="str">
        <f t="shared" ca="1" si="13"/>
        <v>Iypmthjeunzak</v>
      </c>
      <c r="F277" t="s">
        <v>150</v>
      </c>
      <c r="G277" t="s">
        <v>167</v>
      </c>
      <c r="H277" s="149" t="str">
        <f t="shared" ca="1" si="14"/>
        <v>25/7/1995</v>
      </c>
      <c r="I277" t="s">
        <v>152</v>
      </c>
      <c r="J277" t="s">
        <v>153</v>
      </c>
      <c r="K277" t="s">
        <v>526</v>
      </c>
      <c r="L277" t="s">
        <v>527</v>
      </c>
      <c r="M277" t="s">
        <v>528</v>
      </c>
      <c r="N277">
        <v>93</v>
      </c>
      <c r="O277" t="s">
        <v>157</v>
      </c>
      <c r="P277" t="s">
        <v>158</v>
      </c>
      <c r="Q277" t="s">
        <v>179</v>
      </c>
      <c r="R277" t="s">
        <v>529</v>
      </c>
      <c r="S277" t="s">
        <v>2</v>
      </c>
      <c r="T277" t="s">
        <v>2</v>
      </c>
      <c r="U277" t="s">
        <v>334</v>
      </c>
      <c r="V277" t="s">
        <v>160</v>
      </c>
      <c r="W277" t="s">
        <v>161</v>
      </c>
      <c r="X277" t="s">
        <v>2</v>
      </c>
      <c r="Y277" t="s">
        <v>2</v>
      </c>
      <c r="Z277">
        <v>2008</v>
      </c>
      <c r="AA277" t="s">
        <v>164</v>
      </c>
      <c r="AB277" t="s">
        <v>2</v>
      </c>
      <c r="AC277" t="s">
        <v>2</v>
      </c>
      <c r="AD277" t="s">
        <v>2</v>
      </c>
      <c r="AE277" t="s">
        <v>2</v>
      </c>
      <c r="AF277" t="s">
        <v>2</v>
      </c>
      <c r="AG277" t="s">
        <v>165</v>
      </c>
      <c r="AH277" t="s">
        <v>190</v>
      </c>
    </row>
    <row r="278" spans="1:34">
      <c r="A278">
        <v>7415</v>
      </c>
      <c r="B278">
        <v>247600</v>
      </c>
      <c r="C278" t="s">
        <v>183</v>
      </c>
      <c r="D278" t="str">
        <f t="shared" ca="1" si="12"/>
        <v>MXGXYRYXMR</v>
      </c>
      <c r="E278" t="str">
        <f t="shared" ca="1" si="13"/>
        <v>Ynyedacvbeqam</v>
      </c>
      <c r="F278" t="s">
        <v>150</v>
      </c>
      <c r="G278" t="s">
        <v>167</v>
      </c>
      <c r="H278" s="149" t="str">
        <f t="shared" ca="1" si="14"/>
        <v>7/12/1995</v>
      </c>
      <c r="I278" t="s">
        <v>152</v>
      </c>
      <c r="J278" t="s">
        <v>153</v>
      </c>
      <c r="K278" t="s">
        <v>526</v>
      </c>
      <c r="L278" t="s">
        <v>527</v>
      </c>
      <c r="M278" t="s">
        <v>528</v>
      </c>
      <c r="N278">
        <v>93</v>
      </c>
      <c r="O278" t="s">
        <v>157</v>
      </c>
      <c r="P278" t="s">
        <v>158</v>
      </c>
      <c r="Q278" t="s">
        <v>194</v>
      </c>
      <c r="R278" t="s">
        <v>344</v>
      </c>
      <c r="S278" t="s">
        <v>2</v>
      </c>
      <c r="T278" t="s">
        <v>196</v>
      </c>
      <c r="U278" t="s">
        <v>211</v>
      </c>
      <c r="V278" t="s">
        <v>160</v>
      </c>
      <c r="W278" t="s">
        <v>161</v>
      </c>
      <c r="X278" t="s">
        <v>2</v>
      </c>
      <c r="Y278" t="s">
        <v>2</v>
      </c>
      <c r="Z278">
        <v>2009</v>
      </c>
      <c r="AA278" t="s">
        <v>164</v>
      </c>
      <c r="AB278" t="s">
        <v>2</v>
      </c>
      <c r="AC278" t="s">
        <v>2</v>
      </c>
      <c r="AD278" t="s">
        <v>2</v>
      </c>
      <c r="AE278" t="s">
        <v>2</v>
      </c>
      <c r="AF278" t="s">
        <v>2</v>
      </c>
      <c r="AG278" t="s">
        <v>213</v>
      </c>
      <c r="AH278" t="s">
        <v>166</v>
      </c>
    </row>
    <row r="279" spans="1:34">
      <c r="A279">
        <v>7415</v>
      </c>
      <c r="B279">
        <v>247608</v>
      </c>
      <c r="C279" t="s">
        <v>149</v>
      </c>
      <c r="D279" t="str">
        <f t="shared" ca="1" si="12"/>
        <v>YXNIOKZFXS</v>
      </c>
      <c r="E279" t="str">
        <f t="shared" ca="1" si="13"/>
        <v>Rdmjrmksaungt</v>
      </c>
      <c r="F279" t="s">
        <v>150</v>
      </c>
      <c r="G279" t="s">
        <v>167</v>
      </c>
      <c r="H279" s="149" t="str">
        <f t="shared" ca="1" si="14"/>
        <v>20/8/1995</v>
      </c>
      <c r="I279" t="s">
        <v>152</v>
      </c>
      <c r="J279" t="s">
        <v>153</v>
      </c>
      <c r="K279" t="s">
        <v>526</v>
      </c>
      <c r="L279" t="s">
        <v>527</v>
      </c>
      <c r="M279" t="s">
        <v>528</v>
      </c>
      <c r="N279">
        <v>93</v>
      </c>
      <c r="O279" t="s">
        <v>157</v>
      </c>
      <c r="P279" t="s">
        <v>158</v>
      </c>
      <c r="Q279" t="s">
        <v>194</v>
      </c>
      <c r="R279" t="s">
        <v>344</v>
      </c>
      <c r="S279" t="s">
        <v>2</v>
      </c>
      <c r="T279" t="s">
        <v>196</v>
      </c>
      <c r="U279" t="s">
        <v>211</v>
      </c>
      <c r="V279" t="s">
        <v>160</v>
      </c>
      <c r="W279" t="s">
        <v>161</v>
      </c>
      <c r="X279" t="s">
        <v>249</v>
      </c>
      <c r="Y279" t="s">
        <v>2</v>
      </c>
      <c r="Z279">
        <v>2010</v>
      </c>
      <c r="AA279" t="s">
        <v>164</v>
      </c>
      <c r="AB279" t="s">
        <v>2</v>
      </c>
      <c r="AC279" t="s">
        <v>2</v>
      </c>
      <c r="AD279" t="s">
        <v>2</v>
      </c>
      <c r="AE279" t="s">
        <v>2</v>
      </c>
      <c r="AF279" t="s">
        <v>2</v>
      </c>
      <c r="AG279" t="s">
        <v>213</v>
      </c>
      <c r="AH279" t="s">
        <v>175</v>
      </c>
    </row>
    <row r="280" spans="1:34">
      <c r="A280">
        <v>7415</v>
      </c>
      <c r="B280">
        <v>247639</v>
      </c>
      <c r="C280" t="s">
        <v>183</v>
      </c>
      <c r="D280" t="str">
        <f t="shared" ca="1" si="12"/>
        <v>WLOKWPQVOV</v>
      </c>
      <c r="E280" t="str">
        <f t="shared" ca="1" si="13"/>
        <v>Gahpszkgwsndq</v>
      </c>
      <c r="F280" t="s">
        <v>150</v>
      </c>
      <c r="G280" t="s">
        <v>167</v>
      </c>
      <c r="H280" s="149" t="str">
        <f t="shared" ca="1" si="14"/>
        <v>3/3/1997</v>
      </c>
      <c r="I280" t="s">
        <v>152</v>
      </c>
      <c r="J280" t="s">
        <v>153</v>
      </c>
      <c r="K280" t="s">
        <v>526</v>
      </c>
      <c r="L280" t="s">
        <v>527</v>
      </c>
      <c r="M280" t="s">
        <v>528</v>
      </c>
      <c r="N280">
        <v>93</v>
      </c>
      <c r="O280" t="s">
        <v>157</v>
      </c>
      <c r="P280" t="s">
        <v>158</v>
      </c>
      <c r="Q280" t="s">
        <v>179</v>
      </c>
      <c r="R280" t="s">
        <v>529</v>
      </c>
      <c r="S280" t="s">
        <v>2</v>
      </c>
      <c r="T280" t="s">
        <v>2</v>
      </c>
      <c r="U280" t="s">
        <v>294</v>
      </c>
      <c r="V280" t="s">
        <v>160</v>
      </c>
      <c r="W280" t="s">
        <v>161</v>
      </c>
      <c r="X280" t="s">
        <v>2</v>
      </c>
      <c r="Y280" t="s">
        <v>2</v>
      </c>
      <c r="Z280">
        <v>2011</v>
      </c>
      <c r="AA280" t="s">
        <v>164</v>
      </c>
      <c r="AB280" t="s">
        <v>2</v>
      </c>
      <c r="AC280" t="s">
        <v>2</v>
      </c>
      <c r="AD280" t="s">
        <v>2</v>
      </c>
      <c r="AE280" t="s">
        <v>2</v>
      </c>
      <c r="AF280" t="s">
        <v>2</v>
      </c>
      <c r="AG280" t="s">
        <v>165</v>
      </c>
      <c r="AH280" t="s">
        <v>166</v>
      </c>
    </row>
    <row r="281" spans="1:34">
      <c r="A281">
        <v>7415</v>
      </c>
      <c r="B281">
        <v>247652</v>
      </c>
      <c r="C281" t="s">
        <v>149</v>
      </c>
      <c r="D281" t="str">
        <f t="shared" ca="1" si="12"/>
        <v>XCVIPDLPIT</v>
      </c>
      <c r="E281" t="str">
        <f t="shared" ca="1" si="13"/>
        <v>Tdeezylvlgypg</v>
      </c>
      <c r="F281" t="s">
        <v>150</v>
      </c>
      <c r="G281" t="s">
        <v>167</v>
      </c>
      <c r="H281" s="149" t="str">
        <f t="shared" ca="1" si="14"/>
        <v>19/12/1995</v>
      </c>
      <c r="I281" t="s">
        <v>152</v>
      </c>
      <c r="J281" t="s">
        <v>153</v>
      </c>
      <c r="K281" t="s">
        <v>526</v>
      </c>
      <c r="L281" t="s">
        <v>527</v>
      </c>
      <c r="M281" t="s">
        <v>528</v>
      </c>
      <c r="N281">
        <v>93</v>
      </c>
      <c r="O281" t="s">
        <v>157</v>
      </c>
      <c r="P281" t="s">
        <v>158</v>
      </c>
      <c r="Q281" t="s">
        <v>194</v>
      </c>
      <c r="R281" t="s">
        <v>248</v>
      </c>
      <c r="S281" t="s">
        <v>2</v>
      </c>
      <c r="T281" t="s">
        <v>196</v>
      </c>
      <c r="U281" t="s">
        <v>224</v>
      </c>
      <c r="V281" t="s">
        <v>160</v>
      </c>
      <c r="W281" t="s">
        <v>161</v>
      </c>
      <c r="X281" t="s">
        <v>468</v>
      </c>
      <c r="Y281" t="s">
        <v>2</v>
      </c>
      <c r="Z281">
        <v>2011</v>
      </c>
      <c r="AA281" t="s">
        <v>164</v>
      </c>
      <c r="AB281" t="s">
        <v>2</v>
      </c>
      <c r="AC281" t="s">
        <v>2</v>
      </c>
      <c r="AD281" t="s">
        <v>2</v>
      </c>
      <c r="AE281" t="s">
        <v>2</v>
      </c>
      <c r="AF281" t="s">
        <v>2</v>
      </c>
      <c r="AG281" t="s">
        <v>213</v>
      </c>
      <c r="AH281" t="s">
        <v>166</v>
      </c>
    </row>
    <row r="282" spans="1:34">
      <c r="A282">
        <v>7415</v>
      </c>
      <c r="B282">
        <v>247654</v>
      </c>
      <c r="C282" t="s">
        <v>149</v>
      </c>
      <c r="D282" t="str">
        <f t="shared" ca="1" si="12"/>
        <v>WOZFFCGUZY</v>
      </c>
      <c r="E282" t="str">
        <f t="shared" ca="1" si="13"/>
        <v>Lomrvpjwbgugi</v>
      </c>
      <c r="F282" t="s">
        <v>150</v>
      </c>
      <c r="G282" t="s">
        <v>167</v>
      </c>
      <c r="H282" s="149" t="str">
        <f t="shared" ca="1" si="14"/>
        <v>6/7/1994</v>
      </c>
      <c r="I282" t="s">
        <v>152</v>
      </c>
      <c r="J282" t="s">
        <v>153</v>
      </c>
      <c r="K282" t="s">
        <v>526</v>
      </c>
      <c r="L282" t="s">
        <v>527</v>
      </c>
      <c r="M282" t="s">
        <v>528</v>
      </c>
      <c r="N282">
        <v>93</v>
      </c>
      <c r="O282" t="s">
        <v>157</v>
      </c>
      <c r="P282" t="s">
        <v>158</v>
      </c>
      <c r="Q282" t="s">
        <v>194</v>
      </c>
      <c r="R282" t="s">
        <v>344</v>
      </c>
      <c r="S282" t="s">
        <v>2</v>
      </c>
      <c r="T282" t="s">
        <v>196</v>
      </c>
      <c r="U282" t="s">
        <v>197</v>
      </c>
      <c r="V282" t="s">
        <v>160</v>
      </c>
      <c r="W282" t="s">
        <v>182</v>
      </c>
      <c r="X282" t="s">
        <v>468</v>
      </c>
      <c r="Y282" t="s">
        <v>2</v>
      </c>
      <c r="Z282">
        <v>2010</v>
      </c>
      <c r="AA282" t="s">
        <v>164</v>
      </c>
      <c r="AB282" t="s">
        <v>2</v>
      </c>
      <c r="AC282" t="s">
        <v>2</v>
      </c>
      <c r="AD282" t="s">
        <v>2</v>
      </c>
      <c r="AE282" t="s">
        <v>2</v>
      </c>
      <c r="AF282" t="s">
        <v>2</v>
      </c>
      <c r="AG282" t="s">
        <v>213</v>
      </c>
      <c r="AH282" t="s">
        <v>166</v>
      </c>
    </row>
    <row r="283" spans="1:34">
      <c r="A283">
        <v>7415</v>
      </c>
      <c r="B283">
        <v>247685</v>
      </c>
      <c r="C283" t="s">
        <v>149</v>
      </c>
      <c r="D283" t="str">
        <f t="shared" ca="1" si="12"/>
        <v>MTKKMYXJGN</v>
      </c>
      <c r="E283" t="str">
        <f t="shared" ca="1" si="13"/>
        <v>Ylgkkicgugdir</v>
      </c>
      <c r="F283" t="s">
        <v>150</v>
      </c>
      <c r="G283" t="s">
        <v>167</v>
      </c>
      <c r="H283" s="149" t="str">
        <f t="shared" ca="1" si="14"/>
        <v>1/11/1994</v>
      </c>
      <c r="I283" t="s">
        <v>152</v>
      </c>
      <c r="J283" t="s">
        <v>153</v>
      </c>
      <c r="K283" t="s">
        <v>526</v>
      </c>
      <c r="L283" t="s">
        <v>527</v>
      </c>
      <c r="M283" t="s">
        <v>528</v>
      </c>
      <c r="N283">
        <v>93</v>
      </c>
      <c r="O283" t="s">
        <v>157</v>
      </c>
      <c r="P283" t="s">
        <v>158</v>
      </c>
      <c r="Q283" t="s">
        <v>194</v>
      </c>
      <c r="R283" t="s">
        <v>344</v>
      </c>
      <c r="S283" t="s">
        <v>2</v>
      </c>
      <c r="T283" t="s">
        <v>196</v>
      </c>
      <c r="U283" t="s">
        <v>211</v>
      </c>
      <c r="V283" t="s">
        <v>160</v>
      </c>
      <c r="W283" t="s">
        <v>161</v>
      </c>
      <c r="X283" t="s">
        <v>2</v>
      </c>
      <c r="Y283" t="s">
        <v>2</v>
      </c>
      <c r="Z283">
        <v>2011</v>
      </c>
      <c r="AA283" t="s">
        <v>164</v>
      </c>
      <c r="AB283" t="s">
        <v>2</v>
      </c>
      <c r="AC283" t="s">
        <v>2</v>
      </c>
      <c r="AD283" t="s">
        <v>2</v>
      </c>
      <c r="AE283" t="s">
        <v>2</v>
      </c>
      <c r="AF283" t="s">
        <v>2</v>
      </c>
      <c r="AG283" t="s">
        <v>213</v>
      </c>
      <c r="AH283" t="s">
        <v>190</v>
      </c>
    </row>
    <row r="284" spans="1:34">
      <c r="A284">
        <v>7415</v>
      </c>
      <c r="B284">
        <v>247695</v>
      </c>
      <c r="C284" t="s">
        <v>149</v>
      </c>
      <c r="D284" t="str">
        <f t="shared" ca="1" si="12"/>
        <v>MMHPKPEPGU</v>
      </c>
      <c r="E284" t="str">
        <f t="shared" ca="1" si="13"/>
        <v>Lnxvinqnhmzkz</v>
      </c>
      <c r="F284" t="s">
        <v>150</v>
      </c>
      <c r="G284" t="s">
        <v>151</v>
      </c>
      <c r="H284" s="149" t="str">
        <f t="shared" ca="1" si="14"/>
        <v>6/8/1996</v>
      </c>
      <c r="I284" t="s">
        <v>152</v>
      </c>
      <c r="J284" t="s">
        <v>153</v>
      </c>
      <c r="K284" t="s">
        <v>526</v>
      </c>
      <c r="L284" t="s">
        <v>527</v>
      </c>
      <c r="M284" t="s">
        <v>528</v>
      </c>
      <c r="N284">
        <v>93</v>
      </c>
      <c r="O284" t="s">
        <v>157</v>
      </c>
      <c r="P284" t="s">
        <v>158</v>
      </c>
      <c r="Q284" t="s">
        <v>194</v>
      </c>
      <c r="R284" t="s">
        <v>248</v>
      </c>
      <c r="S284" t="s">
        <v>2</v>
      </c>
      <c r="T284" t="s">
        <v>196</v>
      </c>
      <c r="U284" t="s">
        <v>224</v>
      </c>
      <c r="V284" t="s">
        <v>160</v>
      </c>
      <c r="W284" t="s">
        <v>161</v>
      </c>
      <c r="X284" t="s">
        <v>2</v>
      </c>
      <c r="Y284" t="s">
        <v>2</v>
      </c>
      <c r="Z284">
        <v>2011</v>
      </c>
      <c r="AA284" t="s">
        <v>164</v>
      </c>
      <c r="AB284" t="s">
        <v>2</v>
      </c>
      <c r="AC284" t="s">
        <v>2</v>
      </c>
      <c r="AD284" t="s">
        <v>2</v>
      </c>
      <c r="AE284" t="s">
        <v>2</v>
      </c>
      <c r="AF284" t="s">
        <v>2</v>
      </c>
      <c r="AG284" t="s">
        <v>213</v>
      </c>
      <c r="AH284" t="s">
        <v>190</v>
      </c>
    </row>
    <row r="285" spans="1:34">
      <c r="A285">
        <v>7415</v>
      </c>
      <c r="B285">
        <v>247710</v>
      </c>
      <c r="C285" t="s">
        <v>149</v>
      </c>
      <c r="D285" t="str">
        <f t="shared" ca="1" si="12"/>
        <v>CESCTSLGCL</v>
      </c>
      <c r="E285" t="str">
        <f t="shared" ca="1" si="13"/>
        <v>Msfvzhmtircrv</v>
      </c>
      <c r="F285" t="s">
        <v>150</v>
      </c>
      <c r="G285" t="s">
        <v>167</v>
      </c>
      <c r="H285" s="149" t="str">
        <f t="shared" ca="1" si="14"/>
        <v>24/11/1995</v>
      </c>
      <c r="I285" t="s">
        <v>152</v>
      </c>
      <c r="J285" t="s">
        <v>153</v>
      </c>
      <c r="K285" t="s">
        <v>526</v>
      </c>
      <c r="L285" t="s">
        <v>527</v>
      </c>
      <c r="M285" t="s">
        <v>528</v>
      </c>
      <c r="N285">
        <v>93</v>
      </c>
      <c r="O285" t="s">
        <v>157</v>
      </c>
      <c r="P285" t="s">
        <v>158</v>
      </c>
      <c r="Q285" t="s">
        <v>179</v>
      </c>
      <c r="R285" t="s">
        <v>530</v>
      </c>
      <c r="S285" t="s">
        <v>2</v>
      </c>
      <c r="T285" t="s">
        <v>2</v>
      </c>
      <c r="U285" t="s">
        <v>296</v>
      </c>
      <c r="V285" t="s">
        <v>160</v>
      </c>
      <c r="W285" t="s">
        <v>161</v>
      </c>
      <c r="X285" t="s">
        <v>2</v>
      </c>
      <c r="Y285" t="s">
        <v>2</v>
      </c>
      <c r="Z285">
        <v>2011</v>
      </c>
      <c r="AA285" t="s">
        <v>164</v>
      </c>
      <c r="AB285" t="s">
        <v>2</v>
      </c>
      <c r="AC285" t="s">
        <v>2</v>
      </c>
      <c r="AD285" t="s">
        <v>2</v>
      </c>
      <c r="AE285" t="s">
        <v>2</v>
      </c>
      <c r="AF285" t="s">
        <v>2</v>
      </c>
      <c r="AG285" t="s">
        <v>174</v>
      </c>
      <c r="AH285" t="s">
        <v>175</v>
      </c>
    </row>
    <row r="286" spans="1:34">
      <c r="A286">
        <v>7415</v>
      </c>
      <c r="B286">
        <v>247727</v>
      </c>
      <c r="C286" t="s">
        <v>149</v>
      </c>
      <c r="D286" t="str">
        <f t="shared" ca="1" si="12"/>
        <v>TCCISQNAYN</v>
      </c>
      <c r="E286" t="str">
        <f t="shared" ca="1" si="13"/>
        <v>Maregjxlvryhy</v>
      </c>
      <c r="F286" t="s">
        <v>150</v>
      </c>
      <c r="G286" t="s">
        <v>167</v>
      </c>
      <c r="H286" s="149" t="str">
        <f t="shared" ca="1" si="14"/>
        <v>8/11/1995</v>
      </c>
      <c r="I286" t="s">
        <v>152</v>
      </c>
      <c r="J286" t="s">
        <v>153</v>
      </c>
      <c r="K286" t="s">
        <v>526</v>
      </c>
      <c r="L286" t="s">
        <v>527</v>
      </c>
      <c r="M286" t="s">
        <v>528</v>
      </c>
      <c r="N286">
        <v>93</v>
      </c>
      <c r="O286" t="s">
        <v>157</v>
      </c>
      <c r="P286" t="s">
        <v>158</v>
      </c>
      <c r="Q286" t="s">
        <v>194</v>
      </c>
      <c r="R286" t="s">
        <v>255</v>
      </c>
      <c r="S286" t="s">
        <v>2</v>
      </c>
      <c r="T286" t="s">
        <v>196</v>
      </c>
      <c r="U286" t="s">
        <v>211</v>
      </c>
      <c r="V286" t="s">
        <v>160</v>
      </c>
      <c r="W286" t="s">
        <v>182</v>
      </c>
      <c r="X286" t="s">
        <v>2</v>
      </c>
      <c r="Y286" t="s">
        <v>2</v>
      </c>
      <c r="Z286">
        <v>2011</v>
      </c>
      <c r="AA286" t="s">
        <v>164</v>
      </c>
      <c r="AB286" t="s">
        <v>2</v>
      </c>
      <c r="AC286" t="s">
        <v>2</v>
      </c>
      <c r="AD286" t="s">
        <v>2</v>
      </c>
      <c r="AE286" t="s">
        <v>2</v>
      </c>
      <c r="AF286" t="s">
        <v>2</v>
      </c>
      <c r="AG286" t="s">
        <v>213</v>
      </c>
      <c r="AH286" t="s">
        <v>190</v>
      </c>
    </row>
    <row r="287" spans="1:34">
      <c r="A287">
        <v>7415</v>
      </c>
      <c r="B287">
        <v>247731</v>
      </c>
      <c r="C287" t="s">
        <v>149</v>
      </c>
      <c r="D287" t="str">
        <f t="shared" ca="1" si="12"/>
        <v>CFYPXWFGUP</v>
      </c>
      <c r="E287" t="str">
        <f t="shared" ca="1" si="13"/>
        <v>Zkaxiwgojlsad</v>
      </c>
      <c r="F287" t="s">
        <v>150</v>
      </c>
      <c r="G287" t="s">
        <v>167</v>
      </c>
      <c r="H287" s="149" t="str">
        <f t="shared" ca="1" si="14"/>
        <v>16/11/1995</v>
      </c>
      <c r="I287" t="s">
        <v>152</v>
      </c>
      <c r="J287" t="s">
        <v>153</v>
      </c>
      <c r="K287" t="s">
        <v>526</v>
      </c>
      <c r="L287" t="s">
        <v>527</v>
      </c>
      <c r="M287" t="s">
        <v>528</v>
      </c>
      <c r="N287">
        <v>93</v>
      </c>
      <c r="O287" t="s">
        <v>157</v>
      </c>
      <c r="P287" t="s">
        <v>158</v>
      </c>
      <c r="Q287" t="s">
        <v>194</v>
      </c>
      <c r="R287" t="s">
        <v>255</v>
      </c>
      <c r="S287" t="s">
        <v>2</v>
      </c>
      <c r="T287" t="s">
        <v>196</v>
      </c>
      <c r="U287" t="s">
        <v>197</v>
      </c>
      <c r="V287" t="s">
        <v>160</v>
      </c>
      <c r="W287" t="s">
        <v>182</v>
      </c>
      <c r="X287" t="s">
        <v>2</v>
      </c>
      <c r="Y287" t="s">
        <v>2</v>
      </c>
      <c r="Z287">
        <v>2011</v>
      </c>
      <c r="AA287" t="s">
        <v>164</v>
      </c>
      <c r="AB287" t="s">
        <v>2</v>
      </c>
      <c r="AC287" t="s">
        <v>2</v>
      </c>
      <c r="AD287" t="s">
        <v>2</v>
      </c>
      <c r="AE287" t="s">
        <v>2</v>
      </c>
      <c r="AF287" t="s">
        <v>2</v>
      </c>
      <c r="AG287" t="s">
        <v>213</v>
      </c>
      <c r="AH287" t="s">
        <v>190</v>
      </c>
    </row>
    <row r="288" spans="1:34">
      <c r="A288">
        <v>7415</v>
      </c>
      <c r="B288">
        <v>247753</v>
      </c>
      <c r="C288" t="s">
        <v>183</v>
      </c>
      <c r="D288" t="str">
        <f t="shared" ca="1" si="12"/>
        <v>BBVTJBSASX</v>
      </c>
      <c r="E288" t="str">
        <f t="shared" ca="1" si="13"/>
        <v>Bupeyhdoztbkk</v>
      </c>
      <c r="F288" t="s">
        <v>150</v>
      </c>
      <c r="G288" t="s">
        <v>167</v>
      </c>
      <c r="H288" s="149" t="str">
        <f t="shared" ca="1" si="14"/>
        <v>3/8/1997</v>
      </c>
      <c r="I288" t="s">
        <v>152</v>
      </c>
      <c r="J288" t="s">
        <v>153</v>
      </c>
      <c r="K288" t="s">
        <v>526</v>
      </c>
      <c r="L288" t="s">
        <v>527</v>
      </c>
      <c r="M288" t="s">
        <v>528</v>
      </c>
      <c r="N288">
        <v>93</v>
      </c>
      <c r="O288" t="s">
        <v>157</v>
      </c>
      <c r="P288" t="s">
        <v>158</v>
      </c>
      <c r="Q288" t="s">
        <v>194</v>
      </c>
      <c r="R288" t="s">
        <v>344</v>
      </c>
      <c r="S288" t="s">
        <v>2</v>
      </c>
      <c r="T288" t="s">
        <v>196</v>
      </c>
      <c r="U288" t="s">
        <v>197</v>
      </c>
      <c r="V288" t="s">
        <v>160</v>
      </c>
      <c r="W288" t="s">
        <v>161</v>
      </c>
      <c r="X288" t="s">
        <v>2</v>
      </c>
      <c r="Y288" t="s">
        <v>2</v>
      </c>
      <c r="Z288">
        <v>2011</v>
      </c>
      <c r="AA288" t="s">
        <v>164</v>
      </c>
      <c r="AB288" t="s">
        <v>2</v>
      </c>
      <c r="AC288" t="s">
        <v>2</v>
      </c>
      <c r="AD288" t="s">
        <v>2</v>
      </c>
      <c r="AE288" t="s">
        <v>2</v>
      </c>
      <c r="AF288" t="s">
        <v>2</v>
      </c>
      <c r="AG288" t="s">
        <v>213</v>
      </c>
      <c r="AH288" t="s">
        <v>166</v>
      </c>
    </row>
    <row r="289" spans="1:34">
      <c r="A289">
        <v>7415</v>
      </c>
      <c r="B289">
        <v>247759</v>
      </c>
      <c r="C289" t="s">
        <v>149</v>
      </c>
      <c r="D289" t="str">
        <f t="shared" ca="1" si="12"/>
        <v>VYJEPIPOTA</v>
      </c>
      <c r="E289" t="str">
        <f t="shared" ca="1" si="13"/>
        <v>Unqcyrjuqhlcp</v>
      </c>
      <c r="F289" t="s">
        <v>150</v>
      </c>
      <c r="G289" t="s">
        <v>167</v>
      </c>
      <c r="H289" s="149" t="str">
        <f t="shared" ca="1" si="14"/>
        <v>11/5/1995</v>
      </c>
      <c r="I289" t="s">
        <v>152</v>
      </c>
      <c r="J289" t="s">
        <v>153</v>
      </c>
      <c r="K289" t="s">
        <v>526</v>
      </c>
      <c r="L289" t="s">
        <v>527</v>
      </c>
      <c r="M289" t="s">
        <v>528</v>
      </c>
      <c r="N289">
        <v>93</v>
      </c>
      <c r="O289" t="s">
        <v>157</v>
      </c>
      <c r="P289" t="s">
        <v>158</v>
      </c>
      <c r="Q289" t="s">
        <v>194</v>
      </c>
      <c r="R289" t="s">
        <v>344</v>
      </c>
      <c r="S289" t="s">
        <v>2</v>
      </c>
      <c r="T289" t="s">
        <v>196</v>
      </c>
      <c r="U289" t="s">
        <v>211</v>
      </c>
      <c r="V289" t="s">
        <v>160</v>
      </c>
      <c r="W289" t="s">
        <v>161</v>
      </c>
      <c r="X289" t="s">
        <v>2</v>
      </c>
      <c r="Y289" t="s">
        <v>2</v>
      </c>
      <c r="Z289">
        <v>2011</v>
      </c>
      <c r="AA289" t="s">
        <v>164</v>
      </c>
      <c r="AB289" t="s">
        <v>2</v>
      </c>
      <c r="AC289" t="s">
        <v>2</v>
      </c>
      <c r="AD289" t="s">
        <v>2</v>
      </c>
      <c r="AE289" t="s">
        <v>2</v>
      </c>
      <c r="AF289" t="s">
        <v>2</v>
      </c>
      <c r="AG289" t="s">
        <v>213</v>
      </c>
      <c r="AH289" t="s">
        <v>190</v>
      </c>
    </row>
    <row r="290" spans="1:34">
      <c r="A290">
        <v>7415</v>
      </c>
      <c r="B290">
        <v>247767</v>
      </c>
      <c r="C290" t="s">
        <v>183</v>
      </c>
      <c r="D290" t="str">
        <f t="shared" ca="1" si="12"/>
        <v>UEQEUIGYED</v>
      </c>
      <c r="E290" t="str">
        <f t="shared" ca="1" si="13"/>
        <v>Nrorxdkcikzvo</v>
      </c>
      <c r="F290" t="s">
        <v>150</v>
      </c>
      <c r="G290" t="s">
        <v>167</v>
      </c>
      <c r="H290" s="149" t="str">
        <f t="shared" ca="1" si="14"/>
        <v>20/1/1995</v>
      </c>
      <c r="I290" t="s">
        <v>152</v>
      </c>
      <c r="J290" t="s">
        <v>153</v>
      </c>
      <c r="K290" t="s">
        <v>526</v>
      </c>
      <c r="L290" t="s">
        <v>527</v>
      </c>
      <c r="M290" t="s">
        <v>528</v>
      </c>
      <c r="N290">
        <v>93</v>
      </c>
      <c r="O290" t="s">
        <v>157</v>
      </c>
      <c r="P290" t="s">
        <v>158</v>
      </c>
      <c r="Q290" t="s">
        <v>194</v>
      </c>
      <c r="R290" t="s">
        <v>248</v>
      </c>
      <c r="S290" t="s">
        <v>2</v>
      </c>
      <c r="T290" t="s">
        <v>199</v>
      </c>
      <c r="U290" t="s">
        <v>201</v>
      </c>
      <c r="V290" t="s">
        <v>160</v>
      </c>
      <c r="W290" t="s">
        <v>161</v>
      </c>
      <c r="X290" t="s">
        <v>2</v>
      </c>
      <c r="Y290" t="s">
        <v>2</v>
      </c>
      <c r="Z290">
        <v>2011</v>
      </c>
      <c r="AA290" t="s">
        <v>164</v>
      </c>
      <c r="AB290" t="s">
        <v>2</v>
      </c>
      <c r="AC290" t="s">
        <v>2</v>
      </c>
      <c r="AD290" t="s">
        <v>2</v>
      </c>
      <c r="AE290" t="s">
        <v>2</v>
      </c>
      <c r="AF290" t="s">
        <v>2</v>
      </c>
      <c r="AG290" t="s">
        <v>213</v>
      </c>
      <c r="AH290" t="s">
        <v>175</v>
      </c>
    </row>
    <row r="291" spans="1:34">
      <c r="A291">
        <v>7415</v>
      </c>
      <c r="B291">
        <v>247781</v>
      </c>
      <c r="C291" t="s">
        <v>149</v>
      </c>
      <c r="D291" t="str">
        <f t="shared" ca="1" si="12"/>
        <v>EOKVBSIFLB</v>
      </c>
      <c r="E291" t="str">
        <f t="shared" ca="1" si="13"/>
        <v>Yoddcjemmbszu</v>
      </c>
      <c r="F291" t="s">
        <v>150</v>
      </c>
      <c r="G291" t="s">
        <v>167</v>
      </c>
      <c r="H291" s="149" t="str">
        <f t="shared" ca="1" si="14"/>
        <v>26/3/1996</v>
      </c>
      <c r="I291" t="s">
        <v>152</v>
      </c>
      <c r="J291" t="s">
        <v>153</v>
      </c>
      <c r="K291" t="s">
        <v>526</v>
      </c>
      <c r="L291" t="s">
        <v>527</v>
      </c>
      <c r="M291" t="s">
        <v>528</v>
      </c>
      <c r="N291">
        <v>93</v>
      </c>
      <c r="O291" t="s">
        <v>157</v>
      </c>
      <c r="P291" t="s">
        <v>158</v>
      </c>
      <c r="Q291" t="s">
        <v>194</v>
      </c>
      <c r="R291" t="s">
        <v>248</v>
      </c>
      <c r="S291" t="s">
        <v>2</v>
      </c>
      <c r="T291" t="s">
        <v>199</v>
      </c>
      <c r="U291" t="s">
        <v>201</v>
      </c>
      <c r="V291" t="s">
        <v>160</v>
      </c>
      <c r="W291" t="s">
        <v>161</v>
      </c>
      <c r="X291" t="s">
        <v>2</v>
      </c>
      <c r="Y291" t="s">
        <v>2</v>
      </c>
      <c r="Z291">
        <v>2011</v>
      </c>
      <c r="AA291" t="s">
        <v>164</v>
      </c>
      <c r="AB291" t="s">
        <v>2</v>
      </c>
      <c r="AC291" t="s">
        <v>2</v>
      </c>
      <c r="AD291" t="s">
        <v>2</v>
      </c>
      <c r="AE291" t="s">
        <v>2</v>
      </c>
      <c r="AF291" t="s">
        <v>2</v>
      </c>
      <c r="AG291" t="s">
        <v>213</v>
      </c>
      <c r="AH291" t="s">
        <v>190</v>
      </c>
    </row>
    <row r="292" spans="1:34">
      <c r="A292">
        <v>7415</v>
      </c>
      <c r="B292">
        <v>247792</v>
      </c>
      <c r="C292" t="s">
        <v>149</v>
      </c>
      <c r="D292" t="str">
        <f t="shared" ca="1" si="12"/>
        <v>UNZFLSOKGG</v>
      </c>
      <c r="E292" t="str">
        <f t="shared" ca="1" si="13"/>
        <v>Gtzfqhwrjmmri</v>
      </c>
      <c r="F292" t="s">
        <v>150</v>
      </c>
      <c r="G292" t="s">
        <v>167</v>
      </c>
      <c r="H292" s="149" t="str">
        <f t="shared" ca="1" si="14"/>
        <v>18/1/1997</v>
      </c>
      <c r="I292" t="s">
        <v>152</v>
      </c>
      <c r="J292" t="s">
        <v>153</v>
      </c>
      <c r="K292" t="s">
        <v>526</v>
      </c>
      <c r="L292" t="s">
        <v>527</v>
      </c>
      <c r="M292" t="s">
        <v>528</v>
      </c>
      <c r="N292">
        <v>93</v>
      </c>
      <c r="O292" t="s">
        <v>157</v>
      </c>
      <c r="P292" t="s">
        <v>158</v>
      </c>
      <c r="Q292" t="s">
        <v>194</v>
      </c>
      <c r="R292" t="s">
        <v>255</v>
      </c>
      <c r="S292" t="s">
        <v>2</v>
      </c>
      <c r="T292" t="s">
        <v>196</v>
      </c>
      <c r="U292" t="s">
        <v>211</v>
      </c>
      <c r="V292" t="s">
        <v>160</v>
      </c>
      <c r="W292" t="s">
        <v>182</v>
      </c>
      <c r="X292" t="s">
        <v>2</v>
      </c>
      <c r="Y292" t="s">
        <v>2</v>
      </c>
      <c r="Z292">
        <v>2011</v>
      </c>
      <c r="AA292" t="s">
        <v>164</v>
      </c>
      <c r="AB292" t="s">
        <v>2</v>
      </c>
      <c r="AC292" t="s">
        <v>2</v>
      </c>
      <c r="AD292" t="s">
        <v>2</v>
      </c>
      <c r="AE292" t="s">
        <v>2</v>
      </c>
      <c r="AF292" t="s">
        <v>2</v>
      </c>
      <c r="AG292" t="s">
        <v>213</v>
      </c>
      <c r="AH292" t="s">
        <v>190</v>
      </c>
    </row>
    <row r="293" spans="1:34">
      <c r="A293">
        <v>7415</v>
      </c>
      <c r="B293">
        <v>247800</v>
      </c>
      <c r="C293" t="s">
        <v>149</v>
      </c>
      <c r="D293" t="str">
        <f t="shared" ca="1" si="12"/>
        <v>IQOBQELWKS</v>
      </c>
      <c r="E293" t="str">
        <f t="shared" ca="1" si="13"/>
        <v>Mcecmsoqrthiq</v>
      </c>
      <c r="F293" t="s">
        <v>150</v>
      </c>
      <c r="G293" t="s">
        <v>167</v>
      </c>
      <c r="H293" s="149" t="str">
        <f t="shared" ca="1" si="14"/>
        <v>4/7/1997</v>
      </c>
      <c r="I293" t="s">
        <v>152</v>
      </c>
      <c r="J293" t="s">
        <v>153</v>
      </c>
      <c r="K293" t="s">
        <v>526</v>
      </c>
      <c r="L293" t="s">
        <v>527</v>
      </c>
      <c r="M293" t="s">
        <v>528</v>
      </c>
      <c r="N293">
        <v>93</v>
      </c>
      <c r="O293" t="s">
        <v>157</v>
      </c>
      <c r="P293" t="s">
        <v>158</v>
      </c>
      <c r="Q293" t="s">
        <v>179</v>
      </c>
      <c r="R293" t="s">
        <v>531</v>
      </c>
      <c r="S293" t="s">
        <v>2</v>
      </c>
      <c r="T293" t="s">
        <v>2</v>
      </c>
      <c r="U293" t="s">
        <v>294</v>
      </c>
      <c r="V293" t="s">
        <v>160</v>
      </c>
      <c r="W293" t="s">
        <v>161</v>
      </c>
      <c r="X293" t="s">
        <v>2</v>
      </c>
      <c r="Y293" t="s">
        <v>2</v>
      </c>
      <c r="Z293">
        <v>2011</v>
      </c>
      <c r="AA293" t="s">
        <v>164</v>
      </c>
      <c r="AB293" t="s">
        <v>2</v>
      </c>
      <c r="AC293" t="s">
        <v>2</v>
      </c>
      <c r="AD293" t="s">
        <v>2</v>
      </c>
      <c r="AE293" t="s">
        <v>2</v>
      </c>
      <c r="AF293" t="s">
        <v>2</v>
      </c>
      <c r="AG293" t="s">
        <v>174</v>
      </c>
      <c r="AH293" t="s">
        <v>190</v>
      </c>
    </row>
    <row r="294" spans="1:34">
      <c r="A294">
        <v>7415</v>
      </c>
      <c r="B294">
        <v>248797</v>
      </c>
      <c r="C294" t="s">
        <v>149</v>
      </c>
      <c r="D294" t="str">
        <f t="shared" ca="1" si="12"/>
        <v>PRFRWCNFIV</v>
      </c>
      <c r="E294" t="str">
        <f t="shared" ca="1" si="13"/>
        <v>Vmfcllrpnsegl</v>
      </c>
      <c r="F294" t="s">
        <v>150</v>
      </c>
      <c r="G294" t="s">
        <v>167</v>
      </c>
      <c r="H294" s="149" t="str">
        <f t="shared" ca="1" si="14"/>
        <v>5/8/1996</v>
      </c>
      <c r="I294" t="s">
        <v>152</v>
      </c>
      <c r="J294" t="s">
        <v>153</v>
      </c>
      <c r="K294" t="s">
        <v>514</v>
      </c>
      <c r="L294" t="s">
        <v>515</v>
      </c>
      <c r="M294" t="s">
        <v>516</v>
      </c>
      <c r="N294">
        <v>99</v>
      </c>
      <c r="O294" t="s">
        <v>266</v>
      </c>
      <c r="P294" t="s">
        <v>158</v>
      </c>
      <c r="Q294" t="s">
        <v>179</v>
      </c>
      <c r="R294" t="s">
        <v>517</v>
      </c>
      <c r="S294" t="s">
        <v>2</v>
      </c>
      <c r="T294" t="s">
        <v>2</v>
      </c>
      <c r="U294" t="s">
        <v>294</v>
      </c>
      <c r="V294" t="s">
        <v>160</v>
      </c>
      <c r="W294" t="s">
        <v>161</v>
      </c>
      <c r="X294" t="s">
        <v>2</v>
      </c>
      <c r="Y294" t="s">
        <v>2</v>
      </c>
      <c r="Z294">
        <v>2011</v>
      </c>
      <c r="AA294" t="s">
        <v>164</v>
      </c>
      <c r="AB294" t="s">
        <v>2</v>
      </c>
      <c r="AC294" t="s">
        <v>2</v>
      </c>
      <c r="AD294" t="s">
        <v>2</v>
      </c>
      <c r="AE294" t="s">
        <v>2</v>
      </c>
      <c r="AF294" t="s">
        <v>2</v>
      </c>
      <c r="AG294" t="s">
        <v>2</v>
      </c>
      <c r="AH294" t="s">
        <v>2</v>
      </c>
    </row>
    <row r="295" spans="1:34">
      <c r="A295">
        <v>7415</v>
      </c>
      <c r="B295">
        <v>251774</v>
      </c>
      <c r="C295" t="s">
        <v>149</v>
      </c>
      <c r="D295" t="str">
        <f t="shared" ca="1" si="12"/>
        <v>LGUJFJHKIK</v>
      </c>
      <c r="E295" t="str">
        <f t="shared" ca="1" si="13"/>
        <v>Rgcnmvrfalzir</v>
      </c>
      <c r="F295" t="s">
        <v>150</v>
      </c>
      <c r="G295" t="s">
        <v>167</v>
      </c>
      <c r="H295" s="149" t="str">
        <f t="shared" ca="1" si="14"/>
        <v>1/8/1994</v>
      </c>
      <c r="I295" t="s">
        <v>152</v>
      </c>
      <c r="J295" t="s">
        <v>153</v>
      </c>
      <c r="K295" t="s">
        <v>532</v>
      </c>
      <c r="L295" t="s">
        <v>533</v>
      </c>
      <c r="M295" t="s">
        <v>332</v>
      </c>
      <c r="N295">
        <v>93</v>
      </c>
      <c r="O295" t="s">
        <v>157</v>
      </c>
      <c r="P295" t="s">
        <v>158</v>
      </c>
      <c r="Q295" t="s">
        <v>194</v>
      </c>
      <c r="R295">
        <v>4</v>
      </c>
      <c r="S295" t="s">
        <v>2</v>
      </c>
      <c r="T295" t="s">
        <v>196</v>
      </c>
      <c r="U295" t="s">
        <v>211</v>
      </c>
      <c r="V295" t="s">
        <v>160</v>
      </c>
      <c r="W295" t="s">
        <v>161</v>
      </c>
      <c r="X295" t="s">
        <v>2</v>
      </c>
      <c r="Y295" t="s">
        <v>2</v>
      </c>
      <c r="Z295">
        <v>2010</v>
      </c>
      <c r="AA295" t="s">
        <v>164</v>
      </c>
      <c r="AB295" t="s">
        <v>2</v>
      </c>
      <c r="AC295" t="s">
        <v>2</v>
      </c>
      <c r="AD295" t="s">
        <v>2</v>
      </c>
      <c r="AE295" t="s">
        <v>2</v>
      </c>
      <c r="AF295" t="s">
        <v>2</v>
      </c>
      <c r="AG295" t="s">
        <v>213</v>
      </c>
      <c r="AH295" t="s">
        <v>166</v>
      </c>
    </row>
    <row r="296" spans="1:34">
      <c r="A296">
        <v>7415</v>
      </c>
      <c r="B296">
        <v>251779</v>
      </c>
      <c r="C296" t="s">
        <v>183</v>
      </c>
      <c r="D296" t="str">
        <f t="shared" ca="1" si="12"/>
        <v>FTEMMGVGIR</v>
      </c>
      <c r="E296" t="str">
        <f t="shared" ca="1" si="13"/>
        <v>Bzfehxhsebkqf</v>
      </c>
      <c r="F296" t="s">
        <v>150</v>
      </c>
      <c r="G296" t="s">
        <v>167</v>
      </c>
      <c r="H296" s="149" t="str">
        <f t="shared" ca="1" si="14"/>
        <v>8/5/1997</v>
      </c>
      <c r="I296" t="s">
        <v>152</v>
      </c>
      <c r="J296" t="s">
        <v>153</v>
      </c>
      <c r="K296" t="s">
        <v>532</v>
      </c>
      <c r="L296" t="s">
        <v>533</v>
      </c>
      <c r="M296" t="s">
        <v>332</v>
      </c>
      <c r="N296">
        <v>93</v>
      </c>
      <c r="O296" t="s">
        <v>157</v>
      </c>
      <c r="P296" t="s">
        <v>158</v>
      </c>
      <c r="Q296" t="s">
        <v>194</v>
      </c>
      <c r="R296">
        <v>4</v>
      </c>
      <c r="S296" t="s">
        <v>2</v>
      </c>
      <c r="T296" t="s">
        <v>196</v>
      </c>
      <c r="U296" t="s">
        <v>211</v>
      </c>
      <c r="V296" t="s">
        <v>160</v>
      </c>
      <c r="W296" t="s">
        <v>161</v>
      </c>
      <c r="X296" t="s">
        <v>2</v>
      </c>
      <c r="Y296" t="s">
        <v>2</v>
      </c>
      <c r="Z296">
        <v>2010</v>
      </c>
      <c r="AA296" t="s">
        <v>164</v>
      </c>
      <c r="AB296" t="s">
        <v>2</v>
      </c>
      <c r="AC296" t="s">
        <v>2</v>
      </c>
      <c r="AD296" t="s">
        <v>2</v>
      </c>
      <c r="AE296" t="s">
        <v>2</v>
      </c>
      <c r="AF296" t="s">
        <v>2</v>
      </c>
      <c r="AG296" t="s">
        <v>213</v>
      </c>
      <c r="AH296" t="s">
        <v>166</v>
      </c>
    </row>
    <row r="297" spans="1:34">
      <c r="A297">
        <v>7415</v>
      </c>
      <c r="B297">
        <v>251783</v>
      </c>
      <c r="C297" t="s">
        <v>149</v>
      </c>
      <c r="D297" t="str">
        <f t="shared" ca="1" si="12"/>
        <v>YYIWTFPBMB</v>
      </c>
      <c r="E297" t="str">
        <f t="shared" ca="1" si="13"/>
        <v>Xierfpboijqyk</v>
      </c>
      <c r="F297" t="s">
        <v>150</v>
      </c>
      <c r="G297" t="s">
        <v>167</v>
      </c>
      <c r="H297" s="149" t="str">
        <f t="shared" ca="1" si="14"/>
        <v>9/7/1996</v>
      </c>
      <c r="I297" t="s">
        <v>152</v>
      </c>
      <c r="J297" t="s">
        <v>153</v>
      </c>
      <c r="K297" t="s">
        <v>532</v>
      </c>
      <c r="L297" t="s">
        <v>533</v>
      </c>
      <c r="M297" t="s">
        <v>332</v>
      </c>
      <c r="N297">
        <v>93</v>
      </c>
      <c r="O297" t="s">
        <v>157</v>
      </c>
      <c r="P297" t="s">
        <v>158</v>
      </c>
      <c r="Q297" t="s">
        <v>246</v>
      </c>
      <c r="R297">
        <v>1</v>
      </c>
      <c r="S297" t="s">
        <v>2</v>
      </c>
      <c r="T297" t="s">
        <v>2</v>
      </c>
      <c r="U297" t="s">
        <v>224</v>
      </c>
      <c r="V297" t="s">
        <v>160</v>
      </c>
      <c r="W297" t="s">
        <v>161</v>
      </c>
      <c r="X297" t="s">
        <v>271</v>
      </c>
      <c r="Y297" t="s">
        <v>2</v>
      </c>
      <c r="Z297">
        <v>2011</v>
      </c>
      <c r="AA297" t="s">
        <v>164</v>
      </c>
      <c r="AB297" t="s">
        <v>2</v>
      </c>
      <c r="AC297" t="s">
        <v>2</v>
      </c>
      <c r="AD297" t="s">
        <v>2</v>
      </c>
      <c r="AE297" t="s">
        <v>2</v>
      </c>
      <c r="AF297" t="s">
        <v>2</v>
      </c>
      <c r="AG297" t="s">
        <v>213</v>
      </c>
      <c r="AH297" t="s">
        <v>166</v>
      </c>
    </row>
    <row r="298" spans="1:34">
      <c r="A298">
        <v>7415</v>
      </c>
      <c r="B298">
        <v>251787</v>
      </c>
      <c r="C298" t="s">
        <v>149</v>
      </c>
      <c r="D298" t="str">
        <f t="shared" ca="1" si="12"/>
        <v>SJZYUYIXEB</v>
      </c>
      <c r="E298" t="str">
        <f t="shared" ca="1" si="13"/>
        <v>Tlufrwfamnzvg</v>
      </c>
      <c r="F298" t="s">
        <v>150</v>
      </c>
      <c r="G298" t="s">
        <v>167</v>
      </c>
      <c r="H298" s="149" t="str">
        <f t="shared" ca="1" si="14"/>
        <v>17/2/1994</v>
      </c>
      <c r="I298" t="s">
        <v>152</v>
      </c>
      <c r="J298" t="s">
        <v>153</v>
      </c>
      <c r="K298" t="s">
        <v>532</v>
      </c>
      <c r="L298" t="s">
        <v>533</v>
      </c>
      <c r="M298" t="s">
        <v>332</v>
      </c>
      <c r="N298">
        <v>93</v>
      </c>
      <c r="O298" t="s">
        <v>157</v>
      </c>
      <c r="P298" t="s">
        <v>158</v>
      </c>
      <c r="Q298" t="s">
        <v>194</v>
      </c>
      <c r="R298">
        <v>4</v>
      </c>
      <c r="S298" t="s">
        <v>2</v>
      </c>
      <c r="T298" t="s">
        <v>196</v>
      </c>
      <c r="U298" t="s">
        <v>211</v>
      </c>
      <c r="V298" t="s">
        <v>160</v>
      </c>
      <c r="W298" t="s">
        <v>161</v>
      </c>
      <c r="X298" t="s">
        <v>2</v>
      </c>
      <c r="Y298" t="s">
        <v>2</v>
      </c>
      <c r="Z298">
        <v>2011</v>
      </c>
      <c r="AA298" t="s">
        <v>164</v>
      </c>
      <c r="AB298" t="s">
        <v>2</v>
      </c>
      <c r="AC298" t="s">
        <v>2</v>
      </c>
      <c r="AD298" t="s">
        <v>2</v>
      </c>
      <c r="AE298" t="s">
        <v>2</v>
      </c>
      <c r="AF298" t="s">
        <v>2</v>
      </c>
      <c r="AG298" t="s">
        <v>213</v>
      </c>
      <c r="AH298" t="s">
        <v>166</v>
      </c>
    </row>
    <row r="299" spans="1:34">
      <c r="A299">
        <v>7415</v>
      </c>
      <c r="B299">
        <v>251806</v>
      </c>
      <c r="C299" t="s">
        <v>149</v>
      </c>
      <c r="D299" t="str">
        <f t="shared" ca="1" si="12"/>
        <v>MKAOURKEQY</v>
      </c>
      <c r="E299" t="str">
        <f t="shared" ca="1" si="13"/>
        <v>Tcrnwakuidbkc</v>
      </c>
      <c r="F299" t="s">
        <v>150</v>
      </c>
      <c r="G299" t="s">
        <v>167</v>
      </c>
      <c r="H299" s="149" t="str">
        <f t="shared" ca="1" si="14"/>
        <v>11/1/1997</v>
      </c>
      <c r="I299" t="s">
        <v>152</v>
      </c>
      <c r="J299" t="s">
        <v>153</v>
      </c>
      <c r="K299" t="s">
        <v>532</v>
      </c>
      <c r="L299" t="s">
        <v>533</v>
      </c>
      <c r="M299" t="s">
        <v>332</v>
      </c>
      <c r="N299">
        <v>93</v>
      </c>
      <c r="O299" t="s">
        <v>157</v>
      </c>
      <c r="P299" t="s">
        <v>158</v>
      </c>
      <c r="Q299" t="s">
        <v>194</v>
      </c>
      <c r="R299">
        <v>2</v>
      </c>
      <c r="S299" t="s">
        <v>2</v>
      </c>
      <c r="T299" t="s">
        <v>196</v>
      </c>
      <c r="U299" t="s">
        <v>211</v>
      </c>
      <c r="V299" t="s">
        <v>160</v>
      </c>
      <c r="W299" t="s">
        <v>182</v>
      </c>
      <c r="X299" t="s">
        <v>249</v>
      </c>
      <c r="Y299" t="s">
        <v>2</v>
      </c>
      <c r="Z299">
        <v>2011</v>
      </c>
      <c r="AA299" t="s">
        <v>164</v>
      </c>
      <c r="AB299" t="s">
        <v>2</v>
      </c>
      <c r="AC299" t="s">
        <v>2</v>
      </c>
      <c r="AD299" t="s">
        <v>2</v>
      </c>
      <c r="AE299" t="s">
        <v>2</v>
      </c>
      <c r="AF299" t="s">
        <v>2</v>
      </c>
      <c r="AG299" t="s">
        <v>213</v>
      </c>
      <c r="AH299" t="s">
        <v>166</v>
      </c>
    </row>
    <row r="300" spans="1:34">
      <c r="A300">
        <v>7415</v>
      </c>
      <c r="B300">
        <v>251817</v>
      </c>
      <c r="C300" t="s">
        <v>149</v>
      </c>
      <c r="D300" t="str">
        <f t="shared" ca="1" si="12"/>
        <v>QLKCDIPJSS</v>
      </c>
      <c r="E300" t="str">
        <f t="shared" ca="1" si="13"/>
        <v>Vuzkjzklznnyp</v>
      </c>
      <c r="F300" t="s">
        <v>150</v>
      </c>
      <c r="G300" t="s">
        <v>167</v>
      </c>
      <c r="H300" s="149" t="str">
        <f t="shared" ca="1" si="14"/>
        <v>25/8/1994</v>
      </c>
      <c r="I300" t="s">
        <v>152</v>
      </c>
      <c r="J300" t="s">
        <v>153</v>
      </c>
      <c r="K300" t="s">
        <v>532</v>
      </c>
      <c r="L300" t="s">
        <v>533</v>
      </c>
      <c r="M300" t="s">
        <v>332</v>
      </c>
      <c r="N300">
        <v>93</v>
      </c>
      <c r="O300" t="s">
        <v>157</v>
      </c>
      <c r="P300" t="s">
        <v>158</v>
      </c>
      <c r="Q300" t="s">
        <v>194</v>
      </c>
      <c r="R300">
        <v>2</v>
      </c>
      <c r="S300" t="s">
        <v>2</v>
      </c>
      <c r="T300" t="s">
        <v>196</v>
      </c>
      <c r="U300" t="s">
        <v>224</v>
      </c>
      <c r="V300" t="s">
        <v>160</v>
      </c>
      <c r="W300" t="s">
        <v>161</v>
      </c>
      <c r="X300" t="s">
        <v>2</v>
      </c>
      <c r="Y300" t="s">
        <v>2</v>
      </c>
      <c r="Z300">
        <v>2011</v>
      </c>
      <c r="AA300" t="s">
        <v>164</v>
      </c>
      <c r="AB300" t="s">
        <v>2</v>
      </c>
      <c r="AC300" t="s">
        <v>2</v>
      </c>
      <c r="AD300" t="s">
        <v>2</v>
      </c>
      <c r="AE300" t="s">
        <v>2</v>
      </c>
      <c r="AF300" t="s">
        <v>2</v>
      </c>
      <c r="AG300" t="s">
        <v>213</v>
      </c>
      <c r="AH300" t="s">
        <v>190</v>
      </c>
    </row>
    <row r="301" spans="1:34">
      <c r="A301">
        <v>7415</v>
      </c>
      <c r="B301">
        <v>251821</v>
      </c>
      <c r="C301" t="s">
        <v>149</v>
      </c>
      <c r="D301" t="str">
        <f t="shared" ca="1" si="12"/>
        <v>BUEUEAAXTA</v>
      </c>
      <c r="E301" t="str">
        <f t="shared" ca="1" si="13"/>
        <v>Wustasuchuynu</v>
      </c>
      <c r="F301" t="s">
        <v>150</v>
      </c>
      <c r="G301" t="s">
        <v>151</v>
      </c>
      <c r="H301" s="149" t="str">
        <f t="shared" ca="1" si="14"/>
        <v>9/5/1996</v>
      </c>
      <c r="I301" t="s">
        <v>152</v>
      </c>
      <c r="J301" t="s">
        <v>153</v>
      </c>
      <c r="K301" t="s">
        <v>532</v>
      </c>
      <c r="L301" t="s">
        <v>533</v>
      </c>
      <c r="M301" t="s">
        <v>332</v>
      </c>
      <c r="N301">
        <v>93</v>
      </c>
      <c r="O301" t="s">
        <v>157</v>
      </c>
      <c r="P301" t="s">
        <v>158</v>
      </c>
      <c r="Q301" t="s">
        <v>194</v>
      </c>
      <c r="R301">
        <v>3</v>
      </c>
      <c r="S301" t="s">
        <v>2</v>
      </c>
      <c r="T301" t="s">
        <v>196</v>
      </c>
      <c r="U301" t="s">
        <v>211</v>
      </c>
      <c r="V301" t="s">
        <v>160</v>
      </c>
      <c r="W301" t="s">
        <v>161</v>
      </c>
      <c r="X301" t="s">
        <v>2</v>
      </c>
      <c r="Y301" t="s">
        <v>2</v>
      </c>
      <c r="Z301">
        <v>2011</v>
      </c>
      <c r="AA301" t="s">
        <v>164</v>
      </c>
      <c r="AB301" t="s">
        <v>2</v>
      </c>
      <c r="AC301" t="s">
        <v>2</v>
      </c>
      <c r="AD301" t="s">
        <v>2</v>
      </c>
      <c r="AE301" t="s">
        <v>2</v>
      </c>
      <c r="AF301" t="s">
        <v>2</v>
      </c>
      <c r="AG301" t="s">
        <v>213</v>
      </c>
      <c r="AH301" t="s">
        <v>175</v>
      </c>
    </row>
    <row r="302" spans="1:34">
      <c r="A302">
        <v>7415</v>
      </c>
      <c r="B302">
        <v>251889</v>
      </c>
      <c r="C302" t="s">
        <v>149</v>
      </c>
      <c r="D302" t="str">
        <f t="shared" ca="1" si="12"/>
        <v>YSPNEZIENV</v>
      </c>
      <c r="E302" t="str">
        <f t="shared" ca="1" si="13"/>
        <v>Hsoynclpnadck</v>
      </c>
      <c r="F302" t="s">
        <v>150</v>
      </c>
      <c r="G302" t="s">
        <v>151</v>
      </c>
      <c r="H302" s="149" t="str">
        <f t="shared" ca="1" si="14"/>
        <v>18/12/1995</v>
      </c>
      <c r="I302" t="s">
        <v>152</v>
      </c>
      <c r="J302" t="s">
        <v>153</v>
      </c>
      <c r="K302" t="s">
        <v>532</v>
      </c>
      <c r="L302" t="s">
        <v>533</v>
      </c>
      <c r="M302" t="s">
        <v>332</v>
      </c>
      <c r="N302">
        <v>93</v>
      </c>
      <c r="O302" t="s">
        <v>157</v>
      </c>
      <c r="P302" t="s">
        <v>158</v>
      </c>
      <c r="Q302" t="s">
        <v>194</v>
      </c>
      <c r="R302">
        <v>2</v>
      </c>
      <c r="S302" t="s">
        <v>2</v>
      </c>
      <c r="T302" t="s">
        <v>196</v>
      </c>
      <c r="U302" t="s">
        <v>211</v>
      </c>
      <c r="V302" t="s">
        <v>160</v>
      </c>
      <c r="W302" t="s">
        <v>182</v>
      </c>
      <c r="X302" t="s">
        <v>249</v>
      </c>
      <c r="Y302" t="s">
        <v>2</v>
      </c>
      <c r="Z302">
        <v>2011</v>
      </c>
      <c r="AA302" t="s">
        <v>164</v>
      </c>
      <c r="AB302" t="s">
        <v>2</v>
      </c>
      <c r="AC302" t="s">
        <v>2</v>
      </c>
      <c r="AD302" t="s">
        <v>2</v>
      </c>
      <c r="AE302" t="s">
        <v>2</v>
      </c>
      <c r="AF302" t="s">
        <v>2</v>
      </c>
      <c r="AG302" t="s">
        <v>213</v>
      </c>
      <c r="AH302" t="s">
        <v>190</v>
      </c>
    </row>
    <row r="303" spans="1:34">
      <c r="A303">
        <v>7415</v>
      </c>
      <c r="B303">
        <v>251903</v>
      </c>
      <c r="C303" t="s">
        <v>183</v>
      </c>
      <c r="D303" t="str">
        <f t="shared" ca="1" si="12"/>
        <v>FRMPJQVFPT</v>
      </c>
      <c r="E303" t="str">
        <f t="shared" ca="1" si="13"/>
        <v>Rfrjfifcddreb</v>
      </c>
      <c r="F303" t="s">
        <v>150</v>
      </c>
      <c r="G303" t="s">
        <v>151</v>
      </c>
      <c r="H303" s="149" t="str">
        <f t="shared" ca="1" si="14"/>
        <v>1/4/1994</v>
      </c>
      <c r="I303" t="s">
        <v>152</v>
      </c>
      <c r="J303" t="s">
        <v>153</v>
      </c>
      <c r="K303" t="s">
        <v>532</v>
      </c>
      <c r="L303" t="s">
        <v>533</v>
      </c>
      <c r="M303" t="s">
        <v>332</v>
      </c>
      <c r="N303">
        <v>93</v>
      </c>
      <c r="O303" t="s">
        <v>157</v>
      </c>
      <c r="P303" t="s">
        <v>158</v>
      </c>
      <c r="Q303" t="s">
        <v>194</v>
      </c>
      <c r="R303">
        <v>2</v>
      </c>
      <c r="S303" t="s">
        <v>2</v>
      </c>
      <c r="T303" t="s">
        <v>196</v>
      </c>
      <c r="U303" t="s">
        <v>211</v>
      </c>
      <c r="V303" t="s">
        <v>160</v>
      </c>
      <c r="W303" t="s">
        <v>161</v>
      </c>
      <c r="X303" t="s">
        <v>271</v>
      </c>
      <c r="Y303" t="s">
        <v>2</v>
      </c>
      <c r="Z303">
        <v>2011</v>
      </c>
      <c r="AA303" t="s">
        <v>164</v>
      </c>
      <c r="AB303" t="s">
        <v>2</v>
      </c>
      <c r="AC303" t="s">
        <v>2</v>
      </c>
      <c r="AD303" t="s">
        <v>2</v>
      </c>
      <c r="AE303" t="s">
        <v>2</v>
      </c>
      <c r="AF303" t="s">
        <v>2</v>
      </c>
      <c r="AG303" t="s">
        <v>213</v>
      </c>
      <c r="AH303" t="s">
        <v>190</v>
      </c>
    </row>
    <row r="304" spans="1:34">
      <c r="A304">
        <v>7415</v>
      </c>
      <c r="B304">
        <v>252582</v>
      </c>
      <c r="C304" t="s">
        <v>183</v>
      </c>
      <c r="D304" t="str">
        <f t="shared" ca="1" si="12"/>
        <v>ZBIYYFCIGF</v>
      </c>
      <c r="E304" t="str">
        <f t="shared" ca="1" si="13"/>
        <v>Dvbmoehrsfcph</v>
      </c>
      <c r="F304" t="s">
        <v>150</v>
      </c>
      <c r="G304" t="s">
        <v>167</v>
      </c>
      <c r="H304" s="149" t="str">
        <f t="shared" ca="1" si="14"/>
        <v>24/7/1994</v>
      </c>
      <c r="I304" t="s">
        <v>152</v>
      </c>
      <c r="J304" t="s">
        <v>153</v>
      </c>
      <c r="K304" t="s">
        <v>534</v>
      </c>
      <c r="L304" t="s">
        <v>535</v>
      </c>
      <c r="M304" t="s">
        <v>536</v>
      </c>
      <c r="N304">
        <v>77</v>
      </c>
      <c r="O304" t="s">
        <v>157</v>
      </c>
      <c r="P304" t="s">
        <v>158</v>
      </c>
      <c r="Q304" t="s">
        <v>194</v>
      </c>
      <c r="R304" t="s">
        <v>210</v>
      </c>
      <c r="S304" t="s">
        <v>2</v>
      </c>
      <c r="T304" t="s">
        <v>196</v>
      </c>
      <c r="U304" t="s">
        <v>197</v>
      </c>
      <c r="V304" t="s">
        <v>160</v>
      </c>
      <c r="W304" t="s">
        <v>182</v>
      </c>
      <c r="X304" t="s">
        <v>2</v>
      </c>
      <c r="Y304" t="s">
        <v>2</v>
      </c>
      <c r="Z304">
        <v>2011</v>
      </c>
      <c r="AA304" t="s">
        <v>164</v>
      </c>
      <c r="AB304" t="s">
        <v>2</v>
      </c>
      <c r="AC304" t="s">
        <v>2</v>
      </c>
      <c r="AD304" t="s">
        <v>2</v>
      </c>
      <c r="AE304" t="s">
        <v>2</v>
      </c>
      <c r="AF304" t="s">
        <v>2</v>
      </c>
      <c r="AG304" t="s">
        <v>174</v>
      </c>
      <c r="AH304" t="s">
        <v>175</v>
      </c>
    </row>
    <row r="305" spans="1:34">
      <c r="A305">
        <v>7415</v>
      </c>
      <c r="B305">
        <v>253034</v>
      </c>
      <c r="C305" t="s">
        <v>149</v>
      </c>
      <c r="D305" t="str">
        <f t="shared" ca="1" si="12"/>
        <v>GUVJCIXZIE</v>
      </c>
      <c r="E305" t="str">
        <f t="shared" ca="1" si="13"/>
        <v>Mvymfflerypxw</v>
      </c>
      <c r="F305" t="s">
        <v>150</v>
      </c>
      <c r="G305" t="s">
        <v>167</v>
      </c>
      <c r="H305" s="149" t="str">
        <f t="shared" ca="1" si="14"/>
        <v>9/7/1996</v>
      </c>
      <c r="I305" t="s">
        <v>152</v>
      </c>
      <c r="J305" t="s">
        <v>153</v>
      </c>
      <c r="K305" t="s">
        <v>537</v>
      </c>
      <c r="L305" t="s">
        <v>538</v>
      </c>
      <c r="M305" t="s">
        <v>539</v>
      </c>
      <c r="N305">
        <v>78</v>
      </c>
      <c r="O305" t="s">
        <v>157</v>
      </c>
      <c r="P305" t="s">
        <v>158</v>
      </c>
      <c r="Q305" t="s">
        <v>194</v>
      </c>
      <c r="R305" t="s">
        <v>210</v>
      </c>
      <c r="S305" t="s">
        <v>2</v>
      </c>
      <c r="T305" t="s">
        <v>196</v>
      </c>
      <c r="U305" t="s">
        <v>197</v>
      </c>
      <c r="V305" t="s">
        <v>160</v>
      </c>
      <c r="W305" t="s">
        <v>161</v>
      </c>
      <c r="X305" t="s">
        <v>249</v>
      </c>
      <c r="Y305" t="s">
        <v>2</v>
      </c>
      <c r="Z305">
        <v>2010</v>
      </c>
      <c r="AA305" t="s">
        <v>164</v>
      </c>
      <c r="AB305" t="s">
        <v>2</v>
      </c>
      <c r="AC305" t="s">
        <v>2</v>
      </c>
      <c r="AD305" t="s">
        <v>2</v>
      </c>
      <c r="AE305" t="s">
        <v>2</v>
      </c>
      <c r="AF305" t="s">
        <v>2</v>
      </c>
      <c r="AG305" t="s">
        <v>165</v>
      </c>
      <c r="AH305" t="s">
        <v>166</v>
      </c>
    </row>
    <row r="306" spans="1:34">
      <c r="A306">
        <v>7415</v>
      </c>
      <c r="B306">
        <v>254075</v>
      </c>
      <c r="C306" t="s">
        <v>149</v>
      </c>
      <c r="D306" t="str">
        <f t="shared" ca="1" si="12"/>
        <v>MJMDDONQYJ</v>
      </c>
      <c r="E306" t="str">
        <f t="shared" ca="1" si="13"/>
        <v>Wpelospkvnzoi</v>
      </c>
      <c r="F306" t="s">
        <v>150</v>
      </c>
      <c r="G306" t="s">
        <v>151</v>
      </c>
      <c r="H306" s="149" t="str">
        <f t="shared" ca="1" si="14"/>
        <v>4/5/1994</v>
      </c>
      <c r="I306" t="s">
        <v>152</v>
      </c>
      <c r="J306" t="s">
        <v>153</v>
      </c>
      <c r="K306" t="s">
        <v>540</v>
      </c>
      <c r="L306" t="s">
        <v>541</v>
      </c>
      <c r="M306" t="s">
        <v>542</v>
      </c>
      <c r="N306">
        <v>94</v>
      </c>
      <c r="O306" t="s">
        <v>157</v>
      </c>
      <c r="P306" t="s">
        <v>158</v>
      </c>
      <c r="Q306" t="s">
        <v>194</v>
      </c>
      <c r="R306" t="s">
        <v>236</v>
      </c>
      <c r="S306" t="s">
        <v>133</v>
      </c>
      <c r="T306" t="s">
        <v>196</v>
      </c>
      <c r="U306" t="s">
        <v>211</v>
      </c>
      <c r="V306" t="s">
        <v>160</v>
      </c>
      <c r="W306" t="s">
        <v>182</v>
      </c>
      <c r="X306" t="s">
        <v>249</v>
      </c>
      <c r="Y306" t="s">
        <v>2</v>
      </c>
      <c r="Z306">
        <v>2011</v>
      </c>
      <c r="AA306" t="s">
        <v>164</v>
      </c>
      <c r="AB306" t="s">
        <v>2</v>
      </c>
      <c r="AC306" t="s">
        <v>2</v>
      </c>
      <c r="AD306" t="s">
        <v>2</v>
      </c>
      <c r="AE306" t="s">
        <v>2</v>
      </c>
      <c r="AF306" t="s">
        <v>2</v>
      </c>
      <c r="AG306" t="s">
        <v>213</v>
      </c>
      <c r="AH306" t="s">
        <v>166</v>
      </c>
    </row>
    <row r="307" spans="1:34">
      <c r="A307">
        <v>7415</v>
      </c>
      <c r="B307">
        <v>255113</v>
      </c>
      <c r="C307" t="s">
        <v>149</v>
      </c>
      <c r="D307" t="str">
        <f t="shared" ca="1" si="12"/>
        <v>THQERHJKCC</v>
      </c>
      <c r="E307" t="str">
        <f t="shared" ca="1" si="13"/>
        <v>Avindzntvocjt</v>
      </c>
      <c r="F307" t="s">
        <v>150</v>
      </c>
      <c r="G307" t="s">
        <v>167</v>
      </c>
      <c r="H307" s="149" t="str">
        <f t="shared" ca="1" si="14"/>
        <v>17/12/1995</v>
      </c>
      <c r="I307" t="s">
        <v>152</v>
      </c>
      <c r="J307" t="s">
        <v>153</v>
      </c>
      <c r="K307" t="s">
        <v>543</v>
      </c>
      <c r="L307" t="s">
        <v>544</v>
      </c>
      <c r="M307" t="s">
        <v>545</v>
      </c>
      <c r="N307">
        <v>92</v>
      </c>
      <c r="O307" t="s">
        <v>157</v>
      </c>
      <c r="P307" t="s">
        <v>158</v>
      </c>
      <c r="Q307" t="s">
        <v>171</v>
      </c>
      <c r="R307" t="s">
        <v>546</v>
      </c>
      <c r="S307" t="s">
        <v>2</v>
      </c>
      <c r="T307" t="s">
        <v>2</v>
      </c>
      <c r="U307" t="s">
        <v>238</v>
      </c>
      <c r="V307" t="s">
        <v>160</v>
      </c>
      <c r="W307" t="s">
        <v>161</v>
      </c>
      <c r="X307" t="s">
        <v>162</v>
      </c>
      <c r="Y307" t="s">
        <v>2</v>
      </c>
      <c r="Z307">
        <v>2011</v>
      </c>
      <c r="AA307" t="s">
        <v>164</v>
      </c>
      <c r="AB307" t="s">
        <v>2</v>
      </c>
      <c r="AC307" t="s">
        <v>2</v>
      </c>
      <c r="AD307" t="s">
        <v>2</v>
      </c>
      <c r="AE307" t="s">
        <v>2</v>
      </c>
      <c r="AF307" t="s">
        <v>2</v>
      </c>
      <c r="AG307" t="s">
        <v>165</v>
      </c>
      <c r="AH307" t="s">
        <v>166</v>
      </c>
    </row>
    <row r="308" spans="1:34">
      <c r="A308">
        <v>7415</v>
      </c>
      <c r="B308">
        <v>255125</v>
      </c>
      <c r="C308" t="s">
        <v>183</v>
      </c>
      <c r="D308" t="str">
        <f t="shared" ca="1" si="12"/>
        <v>QURNMOGMMN</v>
      </c>
      <c r="E308" t="str">
        <f t="shared" ca="1" si="13"/>
        <v>Jsbqiacipqjot</v>
      </c>
      <c r="F308" t="s">
        <v>150</v>
      </c>
      <c r="G308" t="s">
        <v>167</v>
      </c>
      <c r="H308" s="149" t="str">
        <f t="shared" ca="1" si="14"/>
        <v>24/3/1994</v>
      </c>
      <c r="I308" t="s">
        <v>152</v>
      </c>
      <c r="J308" t="s">
        <v>153</v>
      </c>
      <c r="K308" t="s">
        <v>543</v>
      </c>
      <c r="L308" t="s">
        <v>544</v>
      </c>
      <c r="M308" t="s">
        <v>545</v>
      </c>
      <c r="N308">
        <v>92</v>
      </c>
      <c r="O308" t="s">
        <v>157</v>
      </c>
      <c r="P308" t="s">
        <v>158</v>
      </c>
      <c r="Q308" t="s">
        <v>171</v>
      </c>
      <c r="R308" t="s">
        <v>546</v>
      </c>
      <c r="S308" t="s">
        <v>2</v>
      </c>
      <c r="T308" t="s">
        <v>2</v>
      </c>
      <c r="U308" t="s">
        <v>238</v>
      </c>
      <c r="V308" t="s">
        <v>160</v>
      </c>
      <c r="W308" t="s">
        <v>161</v>
      </c>
      <c r="X308" t="s">
        <v>162</v>
      </c>
      <c r="Y308" t="s">
        <v>2</v>
      </c>
      <c r="Z308">
        <v>2010</v>
      </c>
      <c r="AA308" t="s">
        <v>164</v>
      </c>
      <c r="AB308" t="s">
        <v>2</v>
      </c>
      <c r="AC308" t="s">
        <v>2</v>
      </c>
      <c r="AD308" t="s">
        <v>2</v>
      </c>
      <c r="AE308" t="s">
        <v>2</v>
      </c>
      <c r="AF308" t="s">
        <v>2</v>
      </c>
      <c r="AG308" t="s">
        <v>165</v>
      </c>
      <c r="AH308" t="s">
        <v>166</v>
      </c>
    </row>
    <row r="309" spans="1:34">
      <c r="A309">
        <v>7415</v>
      </c>
      <c r="B309">
        <v>255213</v>
      </c>
      <c r="C309" t="s">
        <v>149</v>
      </c>
      <c r="D309" t="str">
        <f t="shared" ca="1" si="12"/>
        <v>GKAATDHESX</v>
      </c>
      <c r="E309" t="str">
        <f t="shared" ca="1" si="13"/>
        <v>Bszilungdwrta</v>
      </c>
      <c r="F309" t="s">
        <v>150</v>
      </c>
      <c r="G309" t="s">
        <v>167</v>
      </c>
      <c r="H309" s="149" t="str">
        <f t="shared" ca="1" si="14"/>
        <v>6/11/1997</v>
      </c>
      <c r="I309" t="s">
        <v>152</v>
      </c>
      <c r="J309" t="s">
        <v>153</v>
      </c>
      <c r="K309" t="s">
        <v>543</v>
      </c>
      <c r="L309" t="s">
        <v>544</v>
      </c>
      <c r="M309" t="s">
        <v>545</v>
      </c>
      <c r="N309">
        <v>92</v>
      </c>
      <c r="O309" t="s">
        <v>157</v>
      </c>
      <c r="P309" t="s">
        <v>158</v>
      </c>
      <c r="Q309" t="s">
        <v>194</v>
      </c>
      <c r="R309" t="s">
        <v>344</v>
      </c>
      <c r="S309" t="s">
        <v>2</v>
      </c>
      <c r="T309" t="s">
        <v>199</v>
      </c>
      <c r="U309" t="s">
        <v>200</v>
      </c>
      <c r="V309" t="s">
        <v>160</v>
      </c>
      <c r="W309" t="s">
        <v>161</v>
      </c>
      <c r="X309" t="s">
        <v>200</v>
      </c>
      <c r="Y309" t="s">
        <v>2</v>
      </c>
      <c r="Z309">
        <v>2011</v>
      </c>
      <c r="AA309" t="s">
        <v>164</v>
      </c>
      <c r="AB309" t="s">
        <v>2</v>
      </c>
      <c r="AC309" t="s">
        <v>2</v>
      </c>
      <c r="AD309" t="s">
        <v>2</v>
      </c>
      <c r="AE309" t="s">
        <v>2</v>
      </c>
      <c r="AF309" t="s">
        <v>2</v>
      </c>
      <c r="AG309" t="s">
        <v>174</v>
      </c>
      <c r="AH309" t="s">
        <v>166</v>
      </c>
    </row>
    <row r="310" spans="1:34">
      <c r="A310">
        <v>7415</v>
      </c>
      <c r="B310">
        <v>255240</v>
      </c>
      <c r="C310" t="s">
        <v>149</v>
      </c>
      <c r="D310" t="str">
        <f t="shared" ca="1" si="12"/>
        <v>BNEJFXWHGJ</v>
      </c>
      <c r="E310" t="str">
        <f t="shared" ca="1" si="13"/>
        <v>Wqazulcaojsic</v>
      </c>
      <c r="F310" t="s">
        <v>150</v>
      </c>
      <c r="G310" t="s">
        <v>167</v>
      </c>
      <c r="H310" s="149" t="str">
        <f t="shared" ca="1" si="14"/>
        <v>25/7/1994</v>
      </c>
      <c r="I310" t="s">
        <v>152</v>
      </c>
      <c r="J310" t="s">
        <v>153</v>
      </c>
      <c r="K310" t="s">
        <v>543</v>
      </c>
      <c r="L310" t="s">
        <v>544</v>
      </c>
      <c r="M310" t="s">
        <v>545</v>
      </c>
      <c r="N310">
        <v>92</v>
      </c>
      <c r="O310" t="s">
        <v>157</v>
      </c>
      <c r="P310" t="s">
        <v>158</v>
      </c>
      <c r="Q310" t="s">
        <v>194</v>
      </c>
      <c r="R310" t="s">
        <v>248</v>
      </c>
      <c r="S310" t="s">
        <v>2</v>
      </c>
      <c r="T310" t="s">
        <v>196</v>
      </c>
      <c r="U310" t="s">
        <v>224</v>
      </c>
      <c r="V310" t="s">
        <v>160</v>
      </c>
      <c r="W310" t="s">
        <v>161</v>
      </c>
      <c r="X310" t="s">
        <v>271</v>
      </c>
      <c r="Y310" t="s">
        <v>2</v>
      </c>
      <c r="Z310">
        <v>2011</v>
      </c>
      <c r="AA310" t="s">
        <v>164</v>
      </c>
      <c r="AB310" t="s">
        <v>2</v>
      </c>
      <c r="AC310" t="s">
        <v>2</v>
      </c>
      <c r="AD310" t="s">
        <v>2</v>
      </c>
      <c r="AE310" t="s">
        <v>2</v>
      </c>
      <c r="AF310" t="s">
        <v>2</v>
      </c>
      <c r="AG310" t="s">
        <v>174</v>
      </c>
      <c r="AH310" t="s">
        <v>166</v>
      </c>
    </row>
    <row r="311" spans="1:34">
      <c r="A311">
        <v>7415</v>
      </c>
      <c r="B311">
        <v>256527</v>
      </c>
      <c r="C311" t="s">
        <v>149</v>
      </c>
      <c r="D311" t="str">
        <f t="shared" ca="1" si="12"/>
        <v>XPACOKDXQJ</v>
      </c>
      <c r="E311" t="str">
        <f t="shared" ca="1" si="13"/>
        <v>Bgrhgnnqcfmyp</v>
      </c>
      <c r="F311" t="s">
        <v>150</v>
      </c>
      <c r="G311" t="s">
        <v>167</v>
      </c>
      <c r="H311" s="149" t="str">
        <f t="shared" ca="1" si="14"/>
        <v>21/8/1996</v>
      </c>
      <c r="I311" t="s">
        <v>152</v>
      </c>
      <c r="J311" t="s">
        <v>153</v>
      </c>
      <c r="K311" t="s">
        <v>547</v>
      </c>
      <c r="L311" t="s">
        <v>548</v>
      </c>
      <c r="M311" t="s">
        <v>549</v>
      </c>
      <c r="N311">
        <v>91</v>
      </c>
      <c r="O311" t="s">
        <v>157</v>
      </c>
      <c r="P311" t="s">
        <v>158</v>
      </c>
      <c r="Q311" t="s">
        <v>171</v>
      </c>
      <c r="R311" t="s">
        <v>550</v>
      </c>
      <c r="S311" t="s">
        <v>2</v>
      </c>
      <c r="T311" t="s">
        <v>2</v>
      </c>
      <c r="U311" t="s">
        <v>238</v>
      </c>
      <c r="V311" t="s">
        <v>160</v>
      </c>
      <c r="W311" t="s">
        <v>161</v>
      </c>
      <c r="X311" t="s">
        <v>162</v>
      </c>
      <c r="Y311" t="s">
        <v>2</v>
      </c>
      <c r="Z311">
        <v>2011</v>
      </c>
      <c r="AA311" t="s">
        <v>164</v>
      </c>
      <c r="AB311" t="s">
        <v>2</v>
      </c>
      <c r="AC311" t="s">
        <v>2</v>
      </c>
      <c r="AD311" t="s">
        <v>2</v>
      </c>
      <c r="AE311" t="s">
        <v>2</v>
      </c>
      <c r="AF311" t="s">
        <v>2</v>
      </c>
      <c r="AG311" t="s">
        <v>165</v>
      </c>
      <c r="AH311" t="s">
        <v>190</v>
      </c>
    </row>
    <row r="312" spans="1:34">
      <c r="A312">
        <v>7415</v>
      </c>
      <c r="B312">
        <v>256686</v>
      </c>
      <c r="C312" t="s">
        <v>149</v>
      </c>
      <c r="D312" t="str">
        <f t="shared" ca="1" si="12"/>
        <v>ADNQLFPMZZ</v>
      </c>
      <c r="E312" t="str">
        <f t="shared" ca="1" si="13"/>
        <v>Jgzedsvciplfm</v>
      </c>
      <c r="F312" t="s">
        <v>150</v>
      </c>
      <c r="G312" t="s">
        <v>167</v>
      </c>
      <c r="H312" s="149" t="str">
        <f t="shared" ca="1" si="14"/>
        <v>8/10/1996</v>
      </c>
      <c r="I312" t="s">
        <v>152</v>
      </c>
      <c r="J312" t="s">
        <v>153</v>
      </c>
      <c r="K312" t="s">
        <v>547</v>
      </c>
      <c r="L312" t="s">
        <v>548</v>
      </c>
      <c r="M312" t="s">
        <v>549</v>
      </c>
      <c r="N312">
        <v>91</v>
      </c>
      <c r="O312" t="s">
        <v>157</v>
      </c>
      <c r="P312" t="s">
        <v>158</v>
      </c>
      <c r="Q312" t="s">
        <v>194</v>
      </c>
      <c r="R312" t="s">
        <v>236</v>
      </c>
      <c r="S312" t="s">
        <v>2</v>
      </c>
      <c r="T312" t="s">
        <v>199</v>
      </c>
      <c r="U312" t="s">
        <v>200</v>
      </c>
      <c r="V312" t="s">
        <v>160</v>
      </c>
      <c r="W312" t="s">
        <v>161</v>
      </c>
      <c r="X312" t="s">
        <v>200</v>
      </c>
      <c r="Y312" t="s">
        <v>2</v>
      </c>
      <c r="Z312">
        <v>2011</v>
      </c>
      <c r="AA312" t="s">
        <v>164</v>
      </c>
      <c r="AB312" t="s">
        <v>2</v>
      </c>
      <c r="AC312" t="s">
        <v>2</v>
      </c>
      <c r="AD312" t="s">
        <v>2</v>
      </c>
      <c r="AE312" t="s">
        <v>2</v>
      </c>
      <c r="AF312" t="s">
        <v>2</v>
      </c>
      <c r="AG312" t="s">
        <v>174</v>
      </c>
      <c r="AH312" t="s">
        <v>166</v>
      </c>
    </row>
    <row r="313" spans="1:34">
      <c r="A313">
        <v>7415</v>
      </c>
      <c r="B313">
        <v>256913</v>
      </c>
      <c r="C313" t="s">
        <v>149</v>
      </c>
      <c r="D313" t="str">
        <f t="shared" ca="1" si="12"/>
        <v>UCOIBEHVRL</v>
      </c>
      <c r="E313" t="str">
        <f t="shared" ca="1" si="13"/>
        <v>Ujlyvdqzmczxk</v>
      </c>
      <c r="F313" t="s">
        <v>150</v>
      </c>
      <c r="G313" t="s">
        <v>167</v>
      </c>
      <c r="H313" s="149" t="str">
        <f t="shared" ca="1" si="14"/>
        <v>12/4/1995</v>
      </c>
      <c r="I313" t="s">
        <v>152</v>
      </c>
      <c r="J313" t="s">
        <v>153</v>
      </c>
      <c r="K313" t="s">
        <v>547</v>
      </c>
      <c r="L313" t="s">
        <v>548</v>
      </c>
      <c r="M313" t="s">
        <v>549</v>
      </c>
      <c r="N313">
        <v>91</v>
      </c>
      <c r="O313" t="s">
        <v>157</v>
      </c>
      <c r="P313" t="s">
        <v>158</v>
      </c>
      <c r="Q313" t="s">
        <v>194</v>
      </c>
      <c r="R313" t="s">
        <v>236</v>
      </c>
      <c r="S313" t="s">
        <v>2</v>
      </c>
      <c r="T313" t="s">
        <v>199</v>
      </c>
      <c r="U313" t="s">
        <v>200</v>
      </c>
      <c r="V313" t="s">
        <v>160</v>
      </c>
      <c r="W313" t="s">
        <v>161</v>
      </c>
      <c r="X313" t="s">
        <v>254</v>
      </c>
      <c r="Y313" t="s">
        <v>200</v>
      </c>
      <c r="Z313">
        <v>2011</v>
      </c>
      <c r="AA313" t="s">
        <v>164</v>
      </c>
      <c r="AB313" t="s">
        <v>2</v>
      </c>
      <c r="AC313" t="s">
        <v>2</v>
      </c>
      <c r="AD313" t="s">
        <v>2</v>
      </c>
      <c r="AE313" t="s">
        <v>2</v>
      </c>
      <c r="AF313" t="s">
        <v>2</v>
      </c>
      <c r="AG313" t="s">
        <v>174</v>
      </c>
      <c r="AH313" t="s">
        <v>190</v>
      </c>
    </row>
    <row r="314" spans="1:34">
      <c r="A314">
        <v>7415</v>
      </c>
      <c r="B314">
        <v>259519</v>
      </c>
      <c r="C314" t="s">
        <v>149</v>
      </c>
      <c r="D314" t="str">
        <f t="shared" ca="1" si="12"/>
        <v>QSMMWBIINQ</v>
      </c>
      <c r="E314" t="str">
        <f t="shared" ca="1" si="13"/>
        <v>Rtkobnczagvad</v>
      </c>
      <c r="F314" t="s">
        <v>150</v>
      </c>
      <c r="G314" t="s">
        <v>167</v>
      </c>
      <c r="H314" s="149" t="str">
        <f t="shared" ca="1" si="14"/>
        <v>26/4/1997</v>
      </c>
      <c r="I314" t="s">
        <v>152</v>
      </c>
      <c r="J314" t="s">
        <v>153</v>
      </c>
      <c r="K314" t="s">
        <v>551</v>
      </c>
      <c r="L314" t="s">
        <v>552</v>
      </c>
      <c r="M314" t="s">
        <v>553</v>
      </c>
      <c r="N314">
        <v>92</v>
      </c>
      <c r="O314" t="s">
        <v>157</v>
      </c>
      <c r="P314" t="s">
        <v>158</v>
      </c>
      <c r="Q314" t="s">
        <v>171</v>
      </c>
      <c r="R314" t="s">
        <v>237</v>
      </c>
      <c r="S314" t="s">
        <v>2</v>
      </c>
      <c r="T314" t="s">
        <v>2</v>
      </c>
      <c r="U314" t="s">
        <v>173</v>
      </c>
      <c r="V314" t="s">
        <v>160</v>
      </c>
      <c r="W314" t="s">
        <v>161</v>
      </c>
      <c r="X314" t="s">
        <v>162</v>
      </c>
      <c r="Y314" t="s">
        <v>2</v>
      </c>
      <c r="Z314">
        <v>2011</v>
      </c>
      <c r="AA314" t="s">
        <v>164</v>
      </c>
      <c r="AB314" t="s">
        <v>2</v>
      </c>
      <c r="AC314" t="s">
        <v>2</v>
      </c>
      <c r="AD314" t="s">
        <v>2</v>
      </c>
      <c r="AE314" t="s">
        <v>2</v>
      </c>
      <c r="AF314" t="s">
        <v>2</v>
      </c>
      <c r="AG314" t="s">
        <v>165</v>
      </c>
      <c r="AH314" t="s">
        <v>190</v>
      </c>
    </row>
    <row r="315" spans="1:34">
      <c r="A315">
        <v>7415</v>
      </c>
      <c r="B315">
        <v>259782</v>
      </c>
      <c r="C315" t="s">
        <v>183</v>
      </c>
      <c r="D315" t="str">
        <f t="shared" ca="1" si="12"/>
        <v>XZKQNYOWLL</v>
      </c>
      <c r="E315" t="str">
        <f t="shared" ca="1" si="13"/>
        <v>Nmruycubglwmn</v>
      </c>
      <c r="F315" t="s">
        <v>150</v>
      </c>
      <c r="G315" t="s">
        <v>167</v>
      </c>
      <c r="H315" s="149" t="str">
        <f t="shared" ca="1" si="14"/>
        <v>27/12/1995</v>
      </c>
      <c r="I315" t="s">
        <v>152</v>
      </c>
      <c r="J315" t="s">
        <v>153</v>
      </c>
      <c r="K315" t="s">
        <v>554</v>
      </c>
      <c r="L315" t="s">
        <v>555</v>
      </c>
      <c r="M315" t="s">
        <v>556</v>
      </c>
      <c r="N315">
        <v>59</v>
      </c>
      <c r="O315" t="s">
        <v>157</v>
      </c>
      <c r="P315" t="s">
        <v>158</v>
      </c>
      <c r="Q315" t="s">
        <v>194</v>
      </c>
      <c r="R315" t="s">
        <v>250</v>
      </c>
      <c r="S315" t="s">
        <v>2</v>
      </c>
      <c r="T315" t="s">
        <v>196</v>
      </c>
      <c r="U315" t="s">
        <v>200</v>
      </c>
      <c r="V315" t="s">
        <v>160</v>
      </c>
      <c r="W315" t="s">
        <v>161</v>
      </c>
      <c r="X315" t="s">
        <v>2</v>
      </c>
      <c r="Y315" t="s">
        <v>2</v>
      </c>
      <c r="Z315">
        <v>2010</v>
      </c>
      <c r="AA315" t="s">
        <v>164</v>
      </c>
      <c r="AB315" t="s">
        <v>2</v>
      </c>
      <c r="AC315" t="s">
        <v>2</v>
      </c>
      <c r="AD315" t="s">
        <v>2</v>
      </c>
      <c r="AE315" t="s">
        <v>2</v>
      </c>
      <c r="AF315" t="s">
        <v>2</v>
      </c>
      <c r="AG315" t="s">
        <v>165</v>
      </c>
      <c r="AH315" t="s">
        <v>166</v>
      </c>
    </row>
    <row r="316" spans="1:34">
      <c r="A316">
        <v>7415</v>
      </c>
      <c r="B316">
        <v>260215</v>
      </c>
      <c r="C316" t="s">
        <v>149</v>
      </c>
      <c r="D316" t="str">
        <f t="shared" ca="1" si="12"/>
        <v>CXKDYTTQMJ</v>
      </c>
      <c r="E316" t="str">
        <f t="shared" ca="1" si="13"/>
        <v>Upmuowbdnruzd</v>
      </c>
      <c r="F316" t="s">
        <v>150</v>
      </c>
      <c r="G316" t="s">
        <v>167</v>
      </c>
      <c r="H316" s="149" t="str">
        <f t="shared" ca="1" si="14"/>
        <v>14/5/1997</v>
      </c>
      <c r="I316" t="s">
        <v>152</v>
      </c>
      <c r="J316" t="s">
        <v>153</v>
      </c>
      <c r="K316" t="s">
        <v>557</v>
      </c>
      <c r="L316" t="s">
        <v>558</v>
      </c>
      <c r="M316" t="s">
        <v>559</v>
      </c>
      <c r="N316">
        <v>972</v>
      </c>
      <c r="O316" t="s">
        <v>157</v>
      </c>
      <c r="P316" t="s">
        <v>158</v>
      </c>
      <c r="Q316" t="s">
        <v>246</v>
      </c>
      <c r="R316" t="s">
        <v>321</v>
      </c>
      <c r="S316" t="s">
        <v>2</v>
      </c>
      <c r="T316" t="s">
        <v>2</v>
      </c>
      <c r="U316" t="s">
        <v>224</v>
      </c>
      <c r="V316" t="s">
        <v>160</v>
      </c>
      <c r="W316" t="s">
        <v>161</v>
      </c>
      <c r="X316" t="s">
        <v>2</v>
      </c>
      <c r="Y316" t="s">
        <v>2</v>
      </c>
      <c r="Z316">
        <v>2011</v>
      </c>
      <c r="AA316" t="s">
        <v>164</v>
      </c>
      <c r="AB316" t="s">
        <v>2</v>
      </c>
      <c r="AC316" t="s">
        <v>2</v>
      </c>
      <c r="AD316" t="s">
        <v>2</v>
      </c>
      <c r="AE316" t="s">
        <v>2</v>
      </c>
      <c r="AF316" t="s">
        <v>2</v>
      </c>
      <c r="AG316" t="s">
        <v>165</v>
      </c>
      <c r="AH316" t="s">
        <v>166</v>
      </c>
    </row>
    <row r="317" spans="1:34">
      <c r="A317">
        <v>7415</v>
      </c>
      <c r="B317">
        <v>262349</v>
      </c>
      <c r="C317" t="s">
        <v>149</v>
      </c>
      <c r="D317" t="str">
        <f t="shared" ca="1" si="12"/>
        <v>CTUKDRBPJC</v>
      </c>
      <c r="E317" t="str">
        <f t="shared" ca="1" si="13"/>
        <v>Wawbjqaewmrwa</v>
      </c>
      <c r="F317" t="s">
        <v>150</v>
      </c>
      <c r="G317" t="s">
        <v>167</v>
      </c>
      <c r="H317" s="149" t="str">
        <f t="shared" ca="1" si="14"/>
        <v>1/8/1994</v>
      </c>
      <c r="I317" t="s">
        <v>152</v>
      </c>
      <c r="J317" t="s">
        <v>153</v>
      </c>
      <c r="K317" t="s">
        <v>560</v>
      </c>
      <c r="L317" t="s">
        <v>561</v>
      </c>
      <c r="M317" t="s">
        <v>562</v>
      </c>
      <c r="N317">
        <v>93</v>
      </c>
      <c r="O317" t="s">
        <v>157</v>
      </c>
      <c r="P317" t="s">
        <v>158</v>
      </c>
      <c r="Q317" t="s">
        <v>194</v>
      </c>
      <c r="R317" t="s">
        <v>198</v>
      </c>
      <c r="S317" t="s">
        <v>2</v>
      </c>
      <c r="T317" t="s">
        <v>196</v>
      </c>
      <c r="U317" t="s">
        <v>224</v>
      </c>
      <c r="V317" t="s">
        <v>160</v>
      </c>
      <c r="W317" t="s">
        <v>182</v>
      </c>
      <c r="X317" t="s">
        <v>2</v>
      </c>
      <c r="Y317" t="s">
        <v>2</v>
      </c>
      <c r="Z317">
        <v>2011</v>
      </c>
      <c r="AA317" t="s">
        <v>164</v>
      </c>
      <c r="AB317" t="s">
        <v>2</v>
      </c>
      <c r="AC317" t="s">
        <v>2</v>
      </c>
      <c r="AD317" t="s">
        <v>2</v>
      </c>
      <c r="AE317" t="s">
        <v>2</v>
      </c>
      <c r="AF317" t="s">
        <v>2</v>
      </c>
      <c r="AG317" t="s">
        <v>174</v>
      </c>
      <c r="AH317" t="s">
        <v>175</v>
      </c>
    </row>
    <row r="318" spans="1:34">
      <c r="A318">
        <v>7415</v>
      </c>
      <c r="B318">
        <v>263234</v>
      </c>
      <c r="C318" t="s">
        <v>149</v>
      </c>
      <c r="D318" t="str">
        <f t="shared" ca="1" si="12"/>
        <v>KTDRPENGFQ</v>
      </c>
      <c r="E318" t="str">
        <f t="shared" ca="1" si="13"/>
        <v>Umfedxcthhuyc</v>
      </c>
      <c r="F318" t="s">
        <v>150</v>
      </c>
      <c r="G318" t="s">
        <v>167</v>
      </c>
      <c r="H318" s="149" t="str">
        <f t="shared" ca="1" si="14"/>
        <v>20/8/1994</v>
      </c>
      <c r="I318" t="s">
        <v>152</v>
      </c>
      <c r="J318" t="s">
        <v>153</v>
      </c>
      <c r="K318" t="s">
        <v>563</v>
      </c>
      <c r="L318" t="s">
        <v>564</v>
      </c>
      <c r="M318" t="s">
        <v>565</v>
      </c>
      <c r="N318">
        <v>974</v>
      </c>
      <c r="O318" t="s">
        <v>157</v>
      </c>
      <c r="P318" t="s">
        <v>158</v>
      </c>
      <c r="Q318" t="s">
        <v>194</v>
      </c>
      <c r="R318" t="s">
        <v>210</v>
      </c>
      <c r="S318" t="s">
        <v>2</v>
      </c>
      <c r="T318" t="s">
        <v>199</v>
      </c>
      <c r="U318" t="s">
        <v>200</v>
      </c>
      <c r="V318" t="s">
        <v>160</v>
      </c>
      <c r="W318" t="s">
        <v>161</v>
      </c>
      <c r="X318" t="s">
        <v>200</v>
      </c>
      <c r="Y318" t="s">
        <v>2</v>
      </c>
      <c r="Z318">
        <v>2011</v>
      </c>
      <c r="AA318" t="s">
        <v>164</v>
      </c>
      <c r="AB318" t="s">
        <v>2</v>
      </c>
      <c r="AC318" t="s">
        <v>2</v>
      </c>
      <c r="AD318" t="s">
        <v>2</v>
      </c>
      <c r="AE318" t="s">
        <v>2</v>
      </c>
      <c r="AF318" t="s">
        <v>2</v>
      </c>
      <c r="AG318" t="s">
        <v>2</v>
      </c>
      <c r="AH318" t="s">
        <v>2</v>
      </c>
    </row>
    <row r="319" spans="1:34">
      <c r="A319">
        <v>7415</v>
      </c>
      <c r="B319">
        <v>263302</v>
      </c>
      <c r="C319" t="s">
        <v>149</v>
      </c>
      <c r="D319" t="str">
        <f t="shared" ca="1" si="12"/>
        <v>LZQFFBSOZO</v>
      </c>
      <c r="E319" t="str">
        <f t="shared" ca="1" si="13"/>
        <v>Bdmjxsxtoabwv</v>
      </c>
      <c r="F319" t="s">
        <v>150</v>
      </c>
      <c r="G319" t="s">
        <v>167</v>
      </c>
      <c r="H319" s="149" t="str">
        <f t="shared" ca="1" si="14"/>
        <v>19/9/1995</v>
      </c>
      <c r="I319" t="s">
        <v>152</v>
      </c>
      <c r="J319" t="s">
        <v>153</v>
      </c>
      <c r="K319" t="s">
        <v>566</v>
      </c>
      <c r="L319" t="s">
        <v>567</v>
      </c>
      <c r="M319" t="s">
        <v>568</v>
      </c>
      <c r="N319">
        <v>95</v>
      </c>
      <c r="O319" t="s">
        <v>157</v>
      </c>
      <c r="P319" t="s">
        <v>158</v>
      </c>
      <c r="Q319" t="s">
        <v>194</v>
      </c>
      <c r="R319" t="s">
        <v>210</v>
      </c>
      <c r="S319" t="s">
        <v>2</v>
      </c>
      <c r="T319" t="s">
        <v>196</v>
      </c>
      <c r="U319" t="s">
        <v>211</v>
      </c>
      <c r="V319" t="s">
        <v>160</v>
      </c>
      <c r="W319" t="s">
        <v>182</v>
      </c>
      <c r="X319" t="s">
        <v>2</v>
      </c>
      <c r="Y319" t="s">
        <v>2</v>
      </c>
      <c r="Z319">
        <v>2010</v>
      </c>
      <c r="AA319" t="s">
        <v>164</v>
      </c>
      <c r="AB319" t="s">
        <v>2</v>
      </c>
      <c r="AC319" t="s">
        <v>2</v>
      </c>
      <c r="AD319" t="s">
        <v>2</v>
      </c>
      <c r="AE319" t="s">
        <v>2</v>
      </c>
      <c r="AF319" t="s">
        <v>2</v>
      </c>
      <c r="AG319" t="s">
        <v>165</v>
      </c>
      <c r="AH319" t="s">
        <v>175</v>
      </c>
    </row>
    <row r="320" spans="1:34">
      <c r="A320">
        <v>7415</v>
      </c>
      <c r="B320">
        <v>263322</v>
      </c>
      <c r="C320" t="s">
        <v>149</v>
      </c>
      <c r="D320" t="str">
        <f t="shared" ca="1" si="12"/>
        <v>XZNFFELCHQ</v>
      </c>
      <c r="E320" t="str">
        <f t="shared" ca="1" si="13"/>
        <v>Nxefxofffruzg</v>
      </c>
      <c r="F320" t="s">
        <v>150</v>
      </c>
      <c r="G320" t="s">
        <v>151</v>
      </c>
      <c r="H320" s="149" t="str">
        <f t="shared" ca="1" si="14"/>
        <v>19/11/1995</v>
      </c>
      <c r="I320" t="s">
        <v>152</v>
      </c>
      <c r="J320" t="s">
        <v>153</v>
      </c>
      <c r="K320" t="s">
        <v>566</v>
      </c>
      <c r="L320" t="s">
        <v>567</v>
      </c>
      <c r="M320" t="s">
        <v>568</v>
      </c>
      <c r="N320">
        <v>95</v>
      </c>
      <c r="O320" t="s">
        <v>157</v>
      </c>
      <c r="P320" t="s">
        <v>158</v>
      </c>
      <c r="Q320" t="s">
        <v>194</v>
      </c>
      <c r="R320" t="s">
        <v>210</v>
      </c>
      <c r="S320" t="s">
        <v>2</v>
      </c>
      <c r="T320" t="s">
        <v>196</v>
      </c>
      <c r="U320" t="s">
        <v>224</v>
      </c>
      <c r="V320" t="s">
        <v>160</v>
      </c>
      <c r="W320" t="s">
        <v>182</v>
      </c>
      <c r="X320" t="s">
        <v>2</v>
      </c>
      <c r="Y320" t="s">
        <v>2</v>
      </c>
      <c r="Z320">
        <v>2010</v>
      </c>
      <c r="AA320" t="s">
        <v>164</v>
      </c>
      <c r="AB320" t="s">
        <v>2</v>
      </c>
      <c r="AC320" t="s">
        <v>2</v>
      </c>
      <c r="AD320" t="s">
        <v>2</v>
      </c>
      <c r="AE320" t="s">
        <v>2</v>
      </c>
      <c r="AF320" t="s">
        <v>2</v>
      </c>
      <c r="AG320" t="s">
        <v>165</v>
      </c>
      <c r="AH320" t="s">
        <v>190</v>
      </c>
    </row>
    <row r="321" spans="1:34">
      <c r="A321">
        <v>7415</v>
      </c>
      <c r="B321">
        <v>263397</v>
      </c>
      <c r="C321" t="s">
        <v>149</v>
      </c>
      <c r="D321" t="str">
        <f t="shared" ca="1" si="12"/>
        <v>LPCRRTUEIY</v>
      </c>
      <c r="E321" t="str">
        <f t="shared" ca="1" si="13"/>
        <v>Tyxurdtlhajgj</v>
      </c>
      <c r="F321" t="s">
        <v>150</v>
      </c>
      <c r="G321" t="s">
        <v>167</v>
      </c>
      <c r="H321" s="149" t="str">
        <f t="shared" ca="1" si="14"/>
        <v>20/11/1995</v>
      </c>
      <c r="I321" t="s">
        <v>152</v>
      </c>
      <c r="J321" t="s">
        <v>153</v>
      </c>
      <c r="K321" t="s">
        <v>566</v>
      </c>
      <c r="L321" t="s">
        <v>567</v>
      </c>
      <c r="M321" t="s">
        <v>568</v>
      </c>
      <c r="N321">
        <v>95</v>
      </c>
      <c r="O321" t="s">
        <v>157</v>
      </c>
      <c r="P321" t="s">
        <v>158</v>
      </c>
      <c r="Q321" t="s">
        <v>194</v>
      </c>
      <c r="R321" t="s">
        <v>198</v>
      </c>
      <c r="S321" t="s">
        <v>2</v>
      </c>
      <c r="T321" t="s">
        <v>199</v>
      </c>
      <c r="U321" t="s">
        <v>200</v>
      </c>
      <c r="V321" t="s">
        <v>160</v>
      </c>
      <c r="W321" t="s">
        <v>161</v>
      </c>
      <c r="X321" t="s">
        <v>200</v>
      </c>
      <c r="Y321" t="s">
        <v>2</v>
      </c>
      <c r="Z321">
        <v>2011</v>
      </c>
      <c r="AA321" t="s">
        <v>164</v>
      </c>
      <c r="AB321" t="s">
        <v>2</v>
      </c>
      <c r="AC321" t="s">
        <v>2</v>
      </c>
      <c r="AD321" t="s">
        <v>2</v>
      </c>
      <c r="AE321" t="s">
        <v>2</v>
      </c>
      <c r="AF321" t="s">
        <v>2</v>
      </c>
      <c r="AG321" t="s">
        <v>165</v>
      </c>
      <c r="AH321" t="s">
        <v>190</v>
      </c>
    </row>
    <row r="322" spans="1:34">
      <c r="A322">
        <v>7415</v>
      </c>
      <c r="B322">
        <v>263559</v>
      </c>
      <c r="C322" t="s">
        <v>149</v>
      </c>
      <c r="D322" t="str">
        <f t="shared" ca="1" si="12"/>
        <v>BRQLLRXSWX</v>
      </c>
      <c r="E322" t="str">
        <f t="shared" ca="1" si="13"/>
        <v>Frspjpnbgmqjq</v>
      </c>
      <c r="F322" t="s">
        <v>150</v>
      </c>
      <c r="G322" t="s">
        <v>167</v>
      </c>
      <c r="H322" s="149" t="str">
        <f t="shared" ca="1" si="14"/>
        <v>14/11/1996</v>
      </c>
      <c r="I322" t="s">
        <v>152</v>
      </c>
      <c r="J322" t="s">
        <v>153</v>
      </c>
      <c r="K322" t="s">
        <v>566</v>
      </c>
      <c r="L322" t="s">
        <v>567</v>
      </c>
      <c r="M322" t="s">
        <v>568</v>
      </c>
      <c r="N322">
        <v>95</v>
      </c>
      <c r="O322" t="s">
        <v>157</v>
      </c>
      <c r="P322" t="s">
        <v>158</v>
      </c>
      <c r="Q322" t="s">
        <v>179</v>
      </c>
      <c r="R322" t="s">
        <v>333</v>
      </c>
      <c r="S322" t="s">
        <v>2</v>
      </c>
      <c r="T322" t="s">
        <v>2</v>
      </c>
      <c r="U322" t="s">
        <v>294</v>
      </c>
      <c r="V322" t="s">
        <v>160</v>
      </c>
      <c r="W322" t="s">
        <v>161</v>
      </c>
      <c r="X322" t="s">
        <v>2</v>
      </c>
      <c r="Y322" t="s">
        <v>2</v>
      </c>
      <c r="Z322">
        <v>2011</v>
      </c>
      <c r="AA322" t="s">
        <v>164</v>
      </c>
      <c r="AB322" t="s">
        <v>2</v>
      </c>
      <c r="AC322" t="s">
        <v>2</v>
      </c>
      <c r="AD322" t="s">
        <v>2</v>
      </c>
      <c r="AE322" t="s">
        <v>2</v>
      </c>
      <c r="AF322" t="s">
        <v>2</v>
      </c>
      <c r="AG322" t="s">
        <v>165</v>
      </c>
      <c r="AH322" t="s">
        <v>166</v>
      </c>
    </row>
    <row r="323" spans="1:34">
      <c r="A323">
        <v>7415</v>
      </c>
      <c r="B323">
        <v>266199</v>
      </c>
      <c r="C323" t="s">
        <v>149</v>
      </c>
      <c r="D323" t="str">
        <f t="shared" ref="D323:D386" ca="1" si="15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XGBPQYBQHU</v>
      </c>
      <c r="E323" t="str">
        <f t="shared" ref="E323:E386" ca="1" si="16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Etjinogccadgz</v>
      </c>
      <c r="F323" t="s">
        <v>150</v>
      </c>
      <c r="G323" t="s">
        <v>167</v>
      </c>
      <c r="H323" s="149" t="str">
        <f t="shared" ref="H323:H386" ca="1" si="17">""&amp;RANDBETWEEN(1,28)&amp;"/"&amp;RANDBETWEEN(1,12)&amp;"/"&amp;RANDBETWEEN(1994,1997)</f>
        <v>24/5/1994</v>
      </c>
      <c r="I323" t="s">
        <v>152</v>
      </c>
      <c r="J323" t="s">
        <v>153</v>
      </c>
      <c r="K323" t="s">
        <v>569</v>
      </c>
      <c r="L323" t="s">
        <v>570</v>
      </c>
      <c r="M323" t="s">
        <v>571</v>
      </c>
      <c r="N323">
        <v>95</v>
      </c>
      <c r="O323" t="s">
        <v>157</v>
      </c>
      <c r="P323" t="s">
        <v>158</v>
      </c>
      <c r="Q323" t="s">
        <v>194</v>
      </c>
      <c r="R323" t="s">
        <v>195</v>
      </c>
      <c r="S323" t="s">
        <v>2</v>
      </c>
      <c r="T323" t="s">
        <v>196</v>
      </c>
      <c r="U323" t="s">
        <v>224</v>
      </c>
      <c r="V323" t="s">
        <v>160</v>
      </c>
      <c r="W323" t="s">
        <v>161</v>
      </c>
      <c r="X323" t="s">
        <v>2</v>
      </c>
      <c r="Y323" t="s">
        <v>2</v>
      </c>
      <c r="Z323">
        <v>2011</v>
      </c>
      <c r="AA323" t="s">
        <v>164</v>
      </c>
      <c r="AB323" t="s">
        <v>2</v>
      </c>
      <c r="AC323" t="s">
        <v>2</v>
      </c>
      <c r="AD323" t="s">
        <v>2</v>
      </c>
      <c r="AE323" t="s">
        <v>2</v>
      </c>
      <c r="AF323" t="s">
        <v>2</v>
      </c>
      <c r="AG323" t="s">
        <v>213</v>
      </c>
      <c r="AH323" t="s">
        <v>190</v>
      </c>
    </row>
    <row r="324" spans="1:34">
      <c r="A324">
        <v>7415</v>
      </c>
      <c r="B324">
        <v>267403</v>
      </c>
      <c r="C324" t="s">
        <v>149</v>
      </c>
      <c r="D324" t="str">
        <f t="shared" ca="1" si="15"/>
        <v>IQUKZJYJNM</v>
      </c>
      <c r="E324" t="str">
        <f t="shared" ca="1" si="16"/>
        <v>Thvfybzosickg</v>
      </c>
      <c r="F324" t="s">
        <v>150</v>
      </c>
      <c r="G324" t="s">
        <v>167</v>
      </c>
      <c r="H324" s="149" t="str">
        <f t="shared" ca="1" si="17"/>
        <v>13/9/1995</v>
      </c>
      <c r="I324" t="s">
        <v>152</v>
      </c>
      <c r="J324" t="s">
        <v>153</v>
      </c>
      <c r="K324" t="s">
        <v>572</v>
      </c>
      <c r="L324" t="s">
        <v>573</v>
      </c>
      <c r="M324" t="s">
        <v>223</v>
      </c>
      <c r="N324">
        <v>75</v>
      </c>
      <c r="O324" t="s">
        <v>157</v>
      </c>
      <c r="P324" t="s">
        <v>158</v>
      </c>
      <c r="Q324" t="s">
        <v>194</v>
      </c>
      <c r="R324">
        <v>4</v>
      </c>
      <c r="S324" t="s">
        <v>2</v>
      </c>
      <c r="T324" t="s">
        <v>196</v>
      </c>
      <c r="U324" t="s">
        <v>224</v>
      </c>
      <c r="V324" t="s">
        <v>160</v>
      </c>
      <c r="W324" t="s">
        <v>161</v>
      </c>
      <c r="X324" t="s">
        <v>2</v>
      </c>
      <c r="Y324" t="s">
        <v>2</v>
      </c>
      <c r="Z324">
        <v>2011</v>
      </c>
      <c r="AA324" t="s">
        <v>164</v>
      </c>
      <c r="AB324" t="s">
        <v>2</v>
      </c>
      <c r="AC324" t="s">
        <v>2</v>
      </c>
      <c r="AD324" t="s">
        <v>2</v>
      </c>
      <c r="AE324" t="s">
        <v>2</v>
      </c>
      <c r="AF324" t="s">
        <v>2</v>
      </c>
      <c r="AG324" t="s">
        <v>213</v>
      </c>
      <c r="AH324" t="s">
        <v>166</v>
      </c>
    </row>
    <row r="325" spans="1:34">
      <c r="A325">
        <v>7415</v>
      </c>
      <c r="B325">
        <v>267434</v>
      </c>
      <c r="C325" t="s">
        <v>149</v>
      </c>
      <c r="D325" t="str">
        <f t="shared" ca="1" si="15"/>
        <v>PMJWIZSVLN</v>
      </c>
      <c r="E325" t="str">
        <f t="shared" ca="1" si="16"/>
        <v>Zeudumvozibjo</v>
      </c>
      <c r="F325" t="s">
        <v>150</v>
      </c>
      <c r="G325" t="s">
        <v>167</v>
      </c>
      <c r="H325" s="149" t="str">
        <f t="shared" ca="1" si="17"/>
        <v>14/1/1997</v>
      </c>
      <c r="I325" t="s">
        <v>152</v>
      </c>
      <c r="J325" t="s">
        <v>153</v>
      </c>
      <c r="K325" t="s">
        <v>572</v>
      </c>
      <c r="L325" t="s">
        <v>573</v>
      </c>
      <c r="M325" t="s">
        <v>223</v>
      </c>
      <c r="N325">
        <v>75</v>
      </c>
      <c r="O325" t="s">
        <v>157</v>
      </c>
      <c r="P325" t="s">
        <v>158</v>
      </c>
      <c r="Q325" t="s">
        <v>194</v>
      </c>
      <c r="R325">
        <v>3</v>
      </c>
      <c r="S325" t="s">
        <v>2</v>
      </c>
      <c r="T325" t="s">
        <v>196</v>
      </c>
      <c r="U325" t="s">
        <v>211</v>
      </c>
      <c r="V325" t="s">
        <v>160</v>
      </c>
      <c r="W325" t="s">
        <v>182</v>
      </c>
      <c r="X325" t="s">
        <v>2</v>
      </c>
      <c r="Y325" t="s">
        <v>2</v>
      </c>
      <c r="Z325">
        <v>2011</v>
      </c>
      <c r="AA325" t="s">
        <v>164</v>
      </c>
      <c r="AB325" t="s">
        <v>2</v>
      </c>
      <c r="AC325" t="s">
        <v>2</v>
      </c>
      <c r="AD325" t="s">
        <v>2</v>
      </c>
      <c r="AE325" t="s">
        <v>2</v>
      </c>
      <c r="AF325" t="s">
        <v>2</v>
      </c>
      <c r="AG325" t="s">
        <v>213</v>
      </c>
      <c r="AH325" t="s">
        <v>166</v>
      </c>
    </row>
    <row r="326" spans="1:34">
      <c r="A326">
        <v>7415</v>
      </c>
      <c r="B326">
        <v>267775</v>
      </c>
      <c r="C326" t="s">
        <v>183</v>
      </c>
      <c r="D326" t="str">
        <f t="shared" ca="1" si="15"/>
        <v>HSXQVBEEYB</v>
      </c>
      <c r="E326" t="str">
        <f t="shared" ca="1" si="16"/>
        <v>Vxlvekpcovnzt</v>
      </c>
      <c r="F326" t="s">
        <v>150</v>
      </c>
      <c r="G326" t="s">
        <v>167</v>
      </c>
      <c r="H326" s="149" t="str">
        <f t="shared" ca="1" si="17"/>
        <v>26/7/1995</v>
      </c>
      <c r="I326" t="s">
        <v>152</v>
      </c>
      <c r="J326" t="s">
        <v>153</v>
      </c>
      <c r="K326" t="s">
        <v>574</v>
      </c>
      <c r="L326" t="s">
        <v>575</v>
      </c>
      <c r="M326" t="s">
        <v>576</v>
      </c>
      <c r="N326">
        <v>89</v>
      </c>
      <c r="O326" t="s">
        <v>157</v>
      </c>
      <c r="P326" t="s">
        <v>158</v>
      </c>
      <c r="Q326" t="s">
        <v>246</v>
      </c>
      <c r="R326" t="s">
        <v>297</v>
      </c>
      <c r="S326" t="s">
        <v>2</v>
      </c>
      <c r="T326" t="s">
        <v>2</v>
      </c>
      <c r="U326" t="s">
        <v>224</v>
      </c>
      <c r="V326" t="s">
        <v>160</v>
      </c>
      <c r="W326" t="s">
        <v>182</v>
      </c>
      <c r="X326" t="s">
        <v>2</v>
      </c>
      <c r="Y326" t="s">
        <v>2</v>
      </c>
      <c r="Z326">
        <v>2011</v>
      </c>
      <c r="AA326" t="s">
        <v>164</v>
      </c>
      <c r="AB326" t="s">
        <v>2</v>
      </c>
      <c r="AC326" t="s">
        <v>2</v>
      </c>
      <c r="AD326" t="s">
        <v>2</v>
      </c>
      <c r="AE326" t="s">
        <v>2</v>
      </c>
      <c r="AF326" t="s">
        <v>2</v>
      </c>
      <c r="AG326" t="s">
        <v>174</v>
      </c>
      <c r="AH326" t="s">
        <v>190</v>
      </c>
    </row>
    <row r="327" spans="1:34">
      <c r="A327">
        <v>7415</v>
      </c>
      <c r="B327">
        <v>268173</v>
      </c>
      <c r="C327" t="s">
        <v>149</v>
      </c>
      <c r="D327" t="str">
        <f t="shared" ca="1" si="15"/>
        <v>OJGRGWUNQC</v>
      </c>
      <c r="E327" t="str">
        <f t="shared" ca="1" si="16"/>
        <v>Qocndifsdoais</v>
      </c>
      <c r="F327" t="s">
        <v>150</v>
      </c>
      <c r="G327" t="s">
        <v>167</v>
      </c>
      <c r="H327" s="149" t="str">
        <f t="shared" ca="1" si="17"/>
        <v>19/9/1997</v>
      </c>
      <c r="I327" t="s">
        <v>152</v>
      </c>
      <c r="J327" t="s">
        <v>153</v>
      </c>
      <c r="K327" t="s">
        <v>577</v>
      </c>
      <c r="L327" t="s">
        <v>578</v>
      </c>
      <c r="M327" t="s">
        <v>369</v>
      </c>
      <c r="N327">
        <v>93</v>
      </c>
      <c r="O327" t="s">
        <v>157</v>
      </c>
      <c r="P327" t="s">
        <v>158</v>
      </c>
      <c r="Q327" t="s">
        <v>246</v>
      </c>
      <c r="R327" t="s">
        <v>297</v>
      </c>
      <c r="S327" t="s">
        <v>2</v>
      </c>
      <c r="T327" t="s">
        <v>2</v>
      </c>
      <c r="U327" t="s">
        <v>224</v>
      </c>
      <c r="V327" t="s">
        <v>160</v>
      </c>
      <c r="W327" t="s">
        <v>256</v>
      </c>
      <c r="X327" t="s">
        <v>2</v>
      </c>
      <c r="Y327" t="s">
        <v>2</v>
      </c>
      <c r="Z327">
        <v>2011</v>
      </c>
      <c r="AA327" t="s">
        <v>164</v>
      </c>
      <c r="AB327" t="s">
        <v>2</v>
      </c>
      <c r="AC327" t="s">
        <v>2</v>
      </c>
      <c r="AD327" t="s">
        <v>2</v>
      </c>
      <c r="AE327" t="s">
        <v>2</v>
      </c>
      <c r="AF327" t="s">
        <v>2</v>
      </c>
      <c r="AG327" t="s">
        <v>174</v>
      </c>
      <c r="AH327" t="s">
        <v>232</v>
      </c>
    </row>
    <row r="328" spans="1:34">
      <c r="A328">
        <v>7415</v>
      </c>
      <c r="B328">
        <v>268187</v>
      </c>
      <c r="C328" t="s">
        <v>149</v>
      </c>
      <c r="D328" t="str">
        <f t="shared" ca="1" si="15"/>
        <v>VZQDTSYVUS</v>
      </c>
      <c r="E328" t="str">
        <f t="shared" ca="1" si="16"/>
        <v>Kounrbclinrbq</v>
      </c>
      <c r="F328" t="s">
        <v>150</v>
      </c>
      <c r="G328" t="s">
        <v>167</v>
      </c>
      <c r="H328" s="149" t="str">
        <f t="shared" ca="1" si="17"/>
        <v>12/1/1995</v>
      </c>
      <c r="I328" t="s">
        <v>152</v>
      </c>
      <c r="J328" t="s">
        <v>153</v>
      </c>
      <c r="K328" t="s">
        <v>577</v>
      </c>
      <c r="L328" t="s">
        <v>578</v>
      </c>
      <c r="M328" t="s">
        <v>369</v>
      </c>
      <c r="N328">
        <v>93</v>
      </c>
      <c r="O328" t="s">
        <v>157</v>
      </c>
      <c r="P328" t="s">
        <v>158</v>
      </c>
      <c r="Q328" t="s">
        <v>194</v>
      </c>
      <c r="R328" t="s">
        <v>198</v>
      </c>
      <c r="S328" t="s">
        <v>2</v>
      </c>
      <c r="T328" t="s">
        <v>196</v>
      </c>
      <c r="U328" t="s">
        <v>197</v>
      </c>
      <c r="V328" t="s">
        <v>160</v>
      </c>
      <c r="W328" t="s">
        <v>256</v>
      </c>
      <c r="X328" t="s">
        <v>2</v>
      </c>
      <c r="Y328" t="s">
        <v>2</v>
      </c>
      <c r="Z328">
        <v>2010</v>
      </c>
      <c r="AA328" t="s">
        <v>164</v>
      </c>
      <c r="AB328" t="s">
        <v>2</v>
      </c>
      <c r="AC328" t="s">
        <v>2</v>
      </c>
      <c r="AD328" t="s">
        <v>2</v>
      </c>
      <c r="AE328" t="s">
        <v>2</v>
      </c>
      <c r="AF328" t="s">
        <v>2</v>
      </c>
      <c r="AG328" t="s">
        <v>174</v>
      </c>
      <c r="AH328" t="s">
        <v>166</v>
      </c>
    </row>
    <row r="329" spans="1:34">
      <c r="A329">
        <v>7415</v>
      </c>
      <c r="B329">
        <v>268210</v>
      </c>
      <c r="C329" t="s">
        <v>149</v>
      </c>
      <c r="D329" t="str">
        <f t="shared" ca="1" si="15"/>
        <v>XBVOGVYMVL</v>
      </c>
      <c r="E329" t="str">
        <f t="shared" ca="1" si="16"/>
        <v>Tuagpcwvkoqlf</v>
      </c>
      <c r="F329" t="s">
        <v>150</v>
      </c>
      <c r="G329" t="s">
        <v>167</v>
      </c>
      <c r="H329" s="149" t="str">
        <f t="shared" ca="1" si="17"/>
        <v>27/6/1996</v>
      </c>
      <c r="I329" t="s">
        <v>152</v>
      </c>
      <c r="J329" t="s">
        <v>153</v>
      </c>
      <c r="K329" t="s">
        <v>577</v>
      </c>
      <c r="L329" t="s">
        <v>578</v>
      </c>
      <c r="M329" t="s">
        <v>369</v>
      </c>
      <c r="N329">
        <v>93</v>
      </c>
      <c r="O329" t="s">
        <v>157</v>
      </c>
      <c r="P329" t="s">
        <v>158</v>
      </c>
      <c r="Q329" t="s">
        <v>194</v>
      </c>
      <c r="R329" t="s">
        <v>210</v>
      </c>
      <c r="S329" t="s">
        <v>2</v>
      </c>
      <c r="T329" t="s">
        <v>196</v>
      </c>
      <c r="U329" t="s">
        <v>224</v>
      </c>
      <c r="V329" t="s">
        <v>160</v>
      </c>
      <c r="W329" t="s">
        <v>161</v>
      </c>
      <c r="X329" t="s">
        <v>2</v>
      </c>
      <c r="Y329" t="s">
        <v>2</v>
      </c>
      <c r="Z329">
        <v>2011</v>
      </c>
      <c r="AA329" t="s">
        <v>164</v>
      </c>
      <c r="AB329" t="s">
        <v>2</v>
      </c>
      <c r="AC329" t="s">
        <v>2</v>
      </c>
      <c r="AD329" t="s">
        <v>2</v>
      </c>
      <c r="AE329" t="s">
        <v>2</v>
      </c>
      <c r="AF329" t="s">
        <v>2</v>
      </c>
      <c r="AG329" t="s">
        <v>174</v>
      </c>
      <c r="AH329" t="s">
        <v>166</v>
      </c>
    </row>
    <row r="330" spans="1:34">
      <c r="A330">
        <v>7415</v>
      </c>
      <c r="B330">
        <v>268211</v>
      </c>
      <c r="C330" t="s">
        <v>149</v>
      </c>
      <c r="D330" t="str">
        <f t="shared" ca="1" si="15"/>
        <v>IIRRTXCDIT</v>
      </c>
      <c r="E330" t="str">
        <f t="shared" ca="1" si="16"/>
        <v>Soahzbbxfyenr</v>
      </c>
      <c r="F330" t="s">
        <v>150</v>
      </c>
      <c r="G330" t="s">
        <v>167</v>
      </c>
      <c r="H330" s="149" t="str">
        <f t="shared" ca="1" si="17"/>
        <v>25/8/1994</v>
      </c>
      <c r="I330" t="s">
        <v>152</v>
      </c>
      <c r="J330" t="s">
        <v>153</v>
      </c>
      <c r="K330" t="s">
        <v>577</v>
      </c>
      <c r="L330" t="s">
        <v>578</v>
      </c>
      <c r="M330" t="s">
        <v>369</v>
      </c>
      <c r="N330">
        <v>93</v>
      </c>
      <c r="O330" t="s">
        <v>157</v>
      </c>
      <c r="P330" t="s">
        <v>158</v>
      </c>
      <c r="Q330" t="s">
        <v>194</v>
      </c>
      <c r="R330" t="s">
        <v>198</v>
      </c>
      <c r="S330" t="s">
        <v>2</v>
      </c>
      <c r="T330" t="s">
        <v>196</v>
      </c>
      <c r="U330" t="s">
        <v>197</v>
      </c>
      <c r="V330" t="s">
        <v>160</v>
      </c>
      <c r="W330" t="s">
        <v>161</v>
      </c>
      <c r="X330" t="s">
        <v>2</v>
      </c>
      <c r="Y330" t="s">
        <v>2</v>
      </c>
      <c r="Z330">
        <v>2011</v>
      </c>
      <c r="AA330" t="s">
        <v>164</v>
      </c>
      <c r="AB330" t="s">
        <v>2</v>
      </c>
      <c r="AC330" t="s">
        <v>2</v>
      </c>
      <c r="AD330" t="s">
        <v>2</v>
      </c>
      <c r="AE330" t="s">
        <v>2</v>
      </c>
      <c r="AF330" t="s">
        <v>2</v>
      </c>
      <c r="AG330" t="s">
        <v>174</v>
      </c>
      <c r="AH330" t="s">
        <v>232</v>
      </c>
    </row>
    <row r="331" spans="1:34">
      <c r="A331">
        <v>7415</v>
      </c>
      <c r="B331">
        <v>268227</v>
      </c>
      <c r="C331" t="s">
        <v>149</v>
      </c>
      <c r="D331" t="str">
        <f t="shared" ca="1" si="15"/>
        <v>UIHSTUVHEP</v>
      </c>
      <c r="E331" t="str">
        <f t="shared" ca="1" si="16"/>
        <v>Iusoqrqluopyl</v>
      </c>
      <c r="F331" t="s">
        <v>150</v>
      </c>
      <c r="G331" t="s">
        <v>167</v>
      </c>
      <c r="H331" s="149" t="str">
        <f t="shared" ca="1" si="17"/>
        <v>24/1/1995</v>
      </c>
      <c r="I331" t="s">
        <v>152</v>
      </c>
      <c r="J331" t="s">
        <v>153</v>
      </c>
      <c r="K331" t="s">
        <v>577</v>
      </c>
      <c r="L331" t="s">
        <v>578</v>
      </c>
      <c r="M331" t="s">
        <v>369</v>
      </c>
      <c r="N331">
        <v>93</v>
      </c>
      <c r="O331" t="s">
        <v>157</v>
      </c>
      <c r="P331" t="s">
        <v>158</v>
      </c>
      <c r="Q331" t="s">
        <v>194</v>
      </c>
      <c r="R331" t="s">
        <v>210</v>
      </c>
      <c r="S331" t="s">
        <v>2</v>
      </c>
      <c r="T331" t="s">
        <v>196</v>
      </c>
      <c r="U331" t="s">
        <v>224</v>
      </c>
      <c r="V331" t="s">
        <v>160</v>
      </c>
      <c r="W331" t="s">
        <v>182</v>
      </c>
      <c r="X331" t="s">
        <v>249</v>
      </c>
      <c r="Y331" t="s">
        <v>2</v>
      </c>
      <c r="Z331">
        <v>2011</v>
      </c>
      <c r="AA331" t="s">
        <v>164</v>
      </c>
      <c r="AB331" t="s">
        <v>2</v>
      </c>
      <c r="AC331" t="s">
        <v>2</v>
      </c>
      <c r="AD331" t="s">
        <v>2</v>
      </c>
      <c r="AE331" t="s">
        <v>2</v>
      </c>
      <c r="AF331" t="s">
        <v>2</v>
      </c>
      <c r="AG331" t="s">
        <v>174</v>
      </c>
      <c r="AH331" t="s">
        <v>190</v>
      </c>
    </row>
    <row r="332" spans="1:34">
      <c r="A332">
        <v>7415</v>
      </c>
      <c r="B332">
        <v>268229</v>
      </c>
      <c r="C332" t="s">
        <v>149</v>
      </c>
      <c r="D332" t="str">
        <f t="shared" ca="1" si="15"/>
        <v>IGZGGVPCZO</v>
      </c>
      <c r="E332" t="str">
        <f t="shared" ca="1" si="16"/>
        <v>Bhqztgkecnxqn</v>
      </c>
      <c r="F332" t="s">
        <v>150</v>
      </c>
      <c r="G332" t="s">
        <v>167</v>
      </c>
      <c r="H332" s="149" t="str">
        <f t="shared" ca="1" si="17"/>
        <v>11/2/1995</v>
      </c>
      <c r="I332" t="s">
        <v>152</v>
      </c>
      <c r="J332" t="s">
        <v>153</v>
      </c>
      <c r="K332" t="s">
        <v>577</v>
      </c>
      <c r="L332" t="s">
        <v>578</v>
      </c>
      <c r="M332" t="s">
        <v>369</v>
      </c>
      <c r="N332">
        <v>93</v>
      </c>
      <c r="O332" t="s">
        <v>157</v>
      </c>
      <c r="P332" t="s">
        <v>158</v>
      </c>
      <c r="Q332" t="s">
        <v>194</v>
      </c>
      <c r="R332" t="s">
        <v>198</v>
      </c>
      <c r="S332" t="s">
        <v>2</v>
      </c>
      <c r="T332" t="s">
        <v>196</v>
      </c>
      <c r="U332" t="s">
        <v>197</v>
      </c>
      <c r="V332" t="s">
        <v>160</v>
      </c>
      <c r="W332" t="s">
        <v>256</v>
      </c>
      <c r="X332" t="s">
        <v>2</v>
      </c>
      <c r="Y332" t="s">
        <v>2</v>
      </c>
      <c r="Z332">
        <v>2011</v>
      </c>
      <c r="AA332" t="s">
        <v>164</v>
      </c>
      <c r="AB332" t="s">
        <v>2</v>
      </c>
      <c r="AC332" t="s">
        <v>2</v>
      </c>
      <c r="AD332" t="s">
        <v>2</v>
      </c>
      <c r="AE332" t="s">
        <v>2</v>
      </c>
      <c r="AF332" t="s">
        <v>2</v>
      </c>
      <c r="AG332" t="s">
        <v>174</v>
      </c>
      <c r="AH332" t="s">
        <v>166</v>
      </c>
    </row>
    <row r="333" spans="1:34">
      <c r="A333">
        <v>7415</v>
      </c>
      <c r="B333">
        <v>268244</v>
      </c>
      <c r="C333" t="s">
        <v>149</v>
      </c>
      <c r="D333" t="str">
        <f t="shared" ca="1" si="15"/>
        <v>EOOXYDTCXR</v>
      </c>
      <c r="E333" t="str">
        <f t="shared" ca="1" si="16"/>
        <v>Ipyqilzwgzfda</v>
      </c>
      <c r="F333" t="s">
        <v>150</v>
      </c>
      <c r="G333" t="s">
        <v>167</v>
      </c>
      <c r="H333" s="149" t="str">
        <f t="shared" ca="1" si="17"/>
        <v>5/10/1997</v>
      </c>
      <c r="I333" t="s">
        <v>152</v>
      </c>
      <c r="J333" t="s">
        <v>153</v>
      </c>
      <c r="K333" t="s">
        <v>577</v>
      </c>
      <c r="L333" t="s">
        <v>578</v>
      </c>
      <c r="M333" t="s">
        <v>369</v>
      </c>
      <c r="N333">
        <v>93</v>
      </c>
      <c r="O333" t="s">
        <v>157</v>
      </c>
      <c r="P333" t="s">
        <v>158</v>
      </c>
      <c r="Q333" t="s">
        <v>194</v>
      </c>
      <c r="R333" t="s">
        <v>198</v>
      </c>
      <c r="S333" t="s">
        <v>2</v>
      </c>
      <c r="T333" t="s">
        <v>196</v>
      </c>
      <c r="U333" t="s">
        <v>224</v>
      </c>
      <c r="V333" t="s">
        <v>160</v>
      </c>
      <c r="W333" t="s">
        <v>161</v>
      </c>
      <c r="X333" t="s">
        <v>249</v>
      </c>
      <c r="Y333" t="s">
        <v>357</v>
      </c>
      <c r="Z333">
        <v>2011</v>
      </c>
      <c r="AA333" t="s">
        <v>164</v>
      </c>
      <c r="AB333" t="s">
        <v>2</v>
      </c>
      <c r="AC333" t="s">
        <v>2</v>
      </c>
      <c r="AD333" t="s">
        <v>2</v>
      </c>
      <c r="AE333" t="s">
        <v>2</v>
      </c>
      <c r="AF333" t="s">
        <v>2</v>
      </c>
      <c r="AG333" t="s">
        <v>174</v>
      </c>
      <c r="AH333" t="s">
        <v>232</v>
      </c>
    </row>
    <row r="334" spans="1:34">
      <c r="A334">
        <v>7415</v>
      </c>
      <c r="B334">
        <v>268267</v>
      </c>
      <c r="C334" t="s">
        <v>149</v>
      </c>
      <c r="D334" t="str">
        <f t="shared" ca="1" si="15"/>
        <v>BFUMVGRRYV</v>
      </c>
      <c r="E334" t="str">
        <f t="shared" ca="1" si="16"/>
        <v>Vaxwzatedypxo</v>
      </c>
      <c r="F334" t="s">
        <v>150</v>
      </c>
      <c r="G334" t="s">
        <v>167</v>
      </c>
      <c r="H334" s="149" t="str">
        <f t="shared" ca="1" si="17"/>
        <v>13/10/1995</v>
      </c>
      <c r="I334" t="s">
        <v>152</v>
      </c>
      <c r="J334" t="s">
        <v>153</v>
      </c>
      <c r="K334" t="s">
        <v>577</v>
      </c>
      <c r="L334" t="s">
        <v>578</v>
      </c>
      <c r="M334" t="s">
        <v>369</v>
      </c>
      <c r="N334">
        <v>93</v>
      </c>
      <c r="O334" t="s">
        <v>157</v>
      </c>
      <c r="P334" t="s">
        <v>158</v>
      </c>
      <c r="Q334" t="s">
        <v>179</v>
      </c>
      <c r="R334" t="s">
        <v>579</v>
      </c>
      <c r="S334" t="s">
        <v>2</v>
      </c>
      <c r="T334" t="s">
        <v>2</v>
      </c>
      <c r="U334" t="s">
        <v>181</v>
      </c>
      <c r="V334" t="s">
        <v>160</v>
      </c>
      <c r="W334" t="s">
        <v>182</v>
      </c>
      <c r="X334" t="s">
        <v>2</v>
      </c>
      <c r="Y334" t="s">
        <v>2</v>
      </c>
      <c r="Z334">
        <v>2011</v>
      </c>
      <c r="AA334" t="s">
        <v>164</v>
      </c>
      <c r="AB334" t="s">
        <v>2</v>
      </c>
      <c r="AC334" t="s">
        <v>2</v>
      </c>
      <c r="AD334" t="s">
        <v>2</v>
      </c>
      <c r="AE334" t="s">
        <v>2</v>
      </c>
      <c r="AF334" t="s">
        <v>2</v>
      </c>
      <c r="AG334" t="s">
        <v>165</v>
      </c>
      <c r="AH334" t="s">
        <v>166</v>
      </c>
    </row>
    <row r="335" spans="1:34">
      <c r="A335">
        <v>7415</v>
      </c>
      <c r="B335">
        <v>268274</v>
      </c>
      <c r="C335" t="s">
        <v>149</v>
      </c>
      <c r="D335" t="str">
        <f t="shared" ca="1" si="15"/>
        <v>RAFAGUHKFB</v>
      </c>
      <c r="E335" t="str">
        <f t="shared" ca="1" si="16"/>
        <v>Xzlspeylpuvos</v>
      </c>
      <c r="F335" t="s">
        <v>150</v>
      </c>
      <c r="G335" t="s">
        <v>167</v>
      </c>
      <c r="H335" s="149" t="str">
        <f t="shared" ca="1" si="17"/>
        <v>9/7/1994</v>
      </c>
      <c r="I335" t="s">
        <v>152</v>
      </c>
      <c r="J335" t="s">
        <v>153</v>
      </c>
      <c r="K335" t="s">
        <v>577</v>
      </c>
      <c r="L335" t="s">
        <v>578</v>
      </c>
      <c r="M335" t="s">
        <v>369</v>
      </c>
      <c r="N335">
        <v>93</v>
      </c>
      <c r="O335" t="s">
        <v>157</v>
      </c>
      <c r="P335" t="s">
        <v>158</v>
      </c>
      <c r="Q335" t="s">
        <v>246</v>
      </c>
      <c r="R335" t="s">
        <v>321</v>
      </c>
      <c r="S335" t="s">
        <v>2</v>
      </c>
      <c r="T335" t="s">
        <v>2</v>
      </c>
      <c r="U335" t="s">
        <v>224</v>
      </c>
      <c r="V335" t="s">
        <v>160</v>
      </c>
      <c r="W335" t="s">
        <v>161</v>
      </c>
      <c r="X335" t="s">
        <v>2</v>
      </c>
      <c r="Y335" t="s">
        <v>2</v>
      </c>
      <c r="Z335">
        <v>2011</v>
      </c>
      <c r="AA335" t="s">
        <v>164</v>
      </c>
      <c r="AB335" t="s">
        <v>2</v>
      </c>
      <c r="AC335" t="s">
        <v>2</v>
      </c>
      <c r="AD335" t="s">
        <v>2</v>
      </c>
      <c r="AE335" t="s">
        <v>2</v>
      </c>
      <c r="AF335" t="s">
        <v>2</v>
      </c>
      <c r="AG335" t="s">
        <v>165</v>
      </c>
      <c r="AH335" t="s">
        <v>232</v>
      </c>
    </row>
    <row r="336" spans="1:34">
      <c r="A336">
        <v>7415</v>
      </c>
      <c r="B336">
        <v>268288</v>
      </c>
      <c r="C336" t="s">
        <v>149</v>
      </c>
      <c r="D336" t="str">
        <f t="shared" ca="1" si="15"/>
        <v>SLUWTEQGAG</v>
      </c>
      <c r="E336" t="str">
        <f t="shared" ca="1" si="16"/>
        <v>Fgjiynadqpzfq</v>
      </c>
      <c r="F336" t="s">
        <v>150</v>
      </c>
      <c r="G336" t="s">
        <v>167</v>
      </c>
      <c r="H336" s="149" t="str">
        <f t="shared" ca="1" si="17"/>
        <v>3/2/1996</v>
      </c>
      <c r="I336" t="s">
        <v>152</v>
      </c>
      <c r="J336" t="s">
        <v>153</v>
      </c>
      <c r="K336" t="s">
        <v>577</v>
      </c>
      <c r="L336" t="s">
        <v>578</v>
      </c>
      <c r="M336" t="s">
        <v>369</v>
      </c>
      <c r="N336">
        <v>93</v>
      </c>
      <c r="O336" t="s">
        <v>157</v>
      </c>
      <c r="P336" t="s">
        <v>158</v>
      </c>
      <c r="Q336" t="s">
        <v>246</v>
      </c>
      <c r="R336" t="s">
        <v>297</v>
      </c>
      <c r="S336" t="s">
        <v>2</v>
      </c>
      <c r="T336" t="s">
        <v>2</v>
      </c>
      <c r="U336" t="s">
        <v>224</v>
      </c>
      <c r="V336" t="s">
        <v>160</v>
      </c>
      <c r="W336" t="s">
        <v>256</v>
      </c>
      <c r="X336" t="s">
        <v>2</v>
      </c>
      <c r="Y336" t="s">
        <v>2</v>
      </c>
      <c r="Z336">
        <v>2011</v>
      </c>
      <c r="AA336" t="s">
        <v>164</v>
      </c>
      <c r="AB336" t="s">
        <v>2</v>
      </c>
      <c r="AC336" t="s">
        <v>2</v>
      </c>
      <c r="AD336" t="s">
        <v>2</v>
      </c>
      <c r="AE336" t="s">
        <v>2</v>
      </c>
      <c r="AF336" t="s">
        <v>2</v>
      </c>
      <c r="AG336" t="s">
        <v>174</v>
      </c>
      <c r="AH336" t="s">
        <v>175</v>
      </c>
    </row>
    <row r="337" spans="1:34">
      <c r="A337">
        <v>7415</v>
      </c>
      <c r="B337">
        <v>268330</v>
      </c>
      <c r="C337" t="s">
        <v>149</v>
      </c>
      <c r="D337" t="str">
        <f t="shared" ca="1" si="15"/>
        <v>NVVZKWRKNC</v>
      </c>
      <c r="E337" t="str">
        <f t="shared" ca="1" si="16"/>
        <v>Dlzvgswsafpub</v>
      </c>
      <c r="F337" t="s">
        <v>150</v>
      </c>
      <c r="G337" t="s">
        <v>167</v>
      </c>
      <c r="H337" s="149" t="str">
        <f t="shared" ca="1" si="17"/>
        <v>14/11/1997</v>
      </c>
      <c r="I337" t="s">
        <v>152</v>
      </c>
      <c r="J337" t="s">
        <v>153</v>
      </c>
      <c r="K337" t="s">
        <v>577</v>
      </c>
      <c r="L337" t="s">
        <v>578</v>
      </c>
      <c r="M337" t="s">
        <v>369</v>
      </c>
      <c r="N337">
        <v>93</v>
      </c>
      <c r="O337" t="s">
        <v>157</v>
      </c>
      <c r="P337" t="s">
        <v>158</v>
      </c>
      <c r="Q337" t="s">
        <v>179</v>
      </c>
      <c r="R337" t="s">
        <v>579</v>
      </c>
      <c r="S337" t="s">
        <v>2</v>
      </c>
      <c r="T337" t="s">
        <v>2</v>
      </c>
      <c r="U337" t="s">
        <v>181</v>
      </c>
      <c r="V337" t="s">
        <v>160</v>
      </c>
      <c r="W337" t="s">
        <v>161</v>
      </c>
      <c r="X337" t="s">
        <v>2</v>
      </c>
      <c r="Y337" t="s">
        <v>2</v>
      </c>
      <c r="Z337">
        <v>2011</v>
      </c>
      <c r="AA337" t="s">
        <v>164</v>
      </c>
      <c r="AB337" t="s">
        <v>2</v>
      </c>
      <c r="AC337" t="s">
        <v>2</v>
      </c>
      <c r="AD337" t="s">
        <v>2</v>
      </c>
      <c r="AE337" t="s">
        <v>2</v>
      </c>
      <c r="AF337" t="s">
        <v>2</v>
      </c>
      <c r="AG337" t="s">
        <v>165</v>
      </c>
      <c r="AH337" t="s">
        <v>166</v>
      </c>
    </row>
    <row r="338" spans="1:34">
      <c r="A338">
        <v>7415</v>
      </c>
      <c r="B338">
        <v>268347</v>
      </c>
      <c r="C338" t="s">
        <v>149</v>
      </c>
      <c r="D338" t="str">
        <f t="shared" ca="1" si="15"/>
        <v>QQJIXREHFH</v>
      </c>
      <c r="E338" t="str">
        <f t="shared" ca="1" si="16"/>
        <v>Vxhnrdjtsgcpt</v>
      </c>
      <c r="F338" t="s">
        <v>150</v>
      </c>
      <c r="G338" t="s">
        <v>167</v>
      </c>
      <c r="H338" s="149" t="str">
        <f t="shared" ca="1" si="17"/>
        <v>16/6/1995</v>
      </c>
      <c r="I338" t="s">
        <v>152</v>
      </c>
      <c r="J338" t="s">
        <v>153</v>
      </c>
      <c r="K338" t="s">
        <v>577</v>
      </c>
      <c r="L338" t="s">
        <v>578</v>
      </c>
      <c r="M338" t="s">
        <v>369</v>
      </c>
      <c r="N338">
        <v>93</v>
      </c>
      <c r="O338" t="s">
        <v>157</v>
      </c>
      <c r="P338" t="s">
        <v>158</v>
      </c>
      <c r="Q338" t="s">
        <v>246</v>
      </c>
      <c r="R338" t="s">
        <v>297</v>
      </c>
      <c r="S338" t="s">
        <v>2</v>
      </c>
      <c r="T338" t="s">
        <v>2</v>
      </c>
      <c r="U338" t="s">
        <v>224</v>
      </c>
      <c r="V338" t="s">
        <v>160</v>
      </c>
      <c r="W338" t="s">
        <v>161</v>
      </c>
      <c r="X338" t="s">
        <v>2</v>
      </c>
      <c r="Y338" t="s">
        <v>2</v>
      </c>
      <c r="Z338">
        <v>2011</v>
      </c>
      <c r="AA338" t="s">
        <v>164</v>
      </c>
      <c r="AB338" t="s">
        <v>2</v>
      </c>
      <c r="AC338" t="s">
        <v>2</v>
      </c>
      <c r="AD338" t="s">
        <v>2</v>
      </c>
      <c r="AE338" t="s">
        <v>2</v>
      </c>
      <c r="AF338" t="s">
        <v>2</v>
      </c>
      <c r="AG338" t="s">
        <v>174</v>
      </c>
      <c r="AH338" t="s">
        <v>166</v>
      </c>
    </row>
    <row r="339" spans="1:34">
      <c r="A339">
        <v>7415</v>
      </c>
      <c r="B339">
        <v>268353</v>
      </c>
      <c r="C339" t="s">
        <v>149</v>
      </c>
      <c r="D339" t="str">
        <f t="shared" ca="1" si="15"/>
        <v>EONOYTCBGK</v>
      </c>
      <c r="E339" t="str">
        <f t="shared" ca="1" si="16"/>
        <v>Jszogzdkfkmkd</v>
      </c>
      <c r="F339" t="s">
        <v>150</v>
      </c>
      <c r="G339" t="s">
        <v>167</v>
      </c>
      <c r="H339" s="149" t="str">
        <f t="shared" ca="1" si="17"/>
        <v>4/5/1997</v>
      </c>
      <c r="I339" t="s">
        <v>152</v>
      </c>
      <c r="J339" t="s">
        <v>153</v>
      </c>
      <c r="K339" t="s">
        <v>577</v>
      </c>
      <c r="L339" t="s">
        <v>578</v>
      </c>
      <c r="M339" t="s">
        <v>369</v>
      </c>
      <c r="N339">
        <v>93</v>
      </c>
      <c r="O339" t="s">
        <v>157</v>
      </c>
      <c r="P339" t="s">
        <v>158</v>
      </c>
      <c r="Q339" t="s">
        <v>179</v>
      </c>
      <c r="R339" t="s">
        <v>579</v>
      </c>
      <c r="S339" t="s">
        <v>2</v>
      </c>
      <c r="T339" t="s">
        <v>2</v>
      </c>
      <c r="U339" t="s">
        <v>181</v>
      </c>
      <c r="V339" t="s">
        <v>160</v>
      </c>
      <c r="W339" t="s">
        <v>161</v>
      </c>
      <c r="X339" t="s">
        <v>2</v>
      </c>
      <c r="Y339" t="s">
        <v>2</v>
      </c>
      <c r="Z339">
        <v>2011</v>
      </c>
      <c r="AA339" t="s">
        <v>164</v>
      </c>
      <c r="AB339" t="s">
        <v>2</v>
      </c>
      <c r="AC339" t="s">
        <v>2</v>
      </c>
      <c r="AD339" t="s">
        <v>2</v>
      </c>
      <c r="AE339" t="s">
        <v>2</v>
      </c>
      <c r="AF339" t="s">
        <v>2</v>
      </c>
      <c r="AG339" t="s">
        <v>165</v>
      </c>
      <c r="AH339" t="s">
        <v>166</v>
      </c>
    </row>
    <row r="340" spans="1:34">
      <c r="A340">
        <v>7415</v>
      </c>
      <c r="B340">
        <v>268358</v>
      </c>
      <c r="C340" t="s">
        <v>149</v>
      </c>
      <c r="D340" t="str">
        <f t="shared" ca="1" si="15"/>
        <v>EWAYWUGBSN</v>
      </c>
      <c r="E340" t="str">
        <f t="shared" ca="1" si="16"/>
        <v>Bqpuazuwcyesn</v>
      </c>
      <c r="F340" t="s">
        <v>150</v>
      </c>
      <c r="G340" t="s">
        <v>167</v>
      </c>
      <c r="H340" s="149" t="str">
        <f t="shared" ca="1" si="17"/>
        <v>1/2/1995</v>
      </c>
      <c r="I340" t="s">
        <v>152</v>
      </c>
      <c r="J340" t="s">
        <v>153</v>
      </c>
      <c r="K340" t="s">
        <v>577</v>
      </c>
      <c r="L340" t="s">
        <v>578</v>
      </c>
      <c r="M340" t="s">
        <v>369</v>
      </c>
      <c r="N340">
        <v>93</v>
      </c>
      <c r="O340" t="s">
        <v>157</v>
      </c>
      <c r="P340" t="s">
        <v>158</v>
      </c>
      <c r="Q340" t="s">
        <v>194</v>
      </c>
      <c r="R340" t="s">
        <v>210</v>
      </c>
      <c r="S340" t="s">
        <v>133</v>
      </c>
      <c r="T340" t="s">
        <v>196</v>
      </c>
      <c r="U340" t="s">
        <v>224</v>
      </c>
      <c r="V340" t="s">
        <v>160</v>
      </c>
      <c r="W340" t="s">
        <v>182</v>
      </c>
      <c r="X340" t="s">
        <v>249</v>
      </c>
      <c r="Y340" t="s">
        <v>2</v>
      </c>
      <c r="Z340">
        <v>2011</v>
      </c>
      <c r="AA340" t="s">
        <v>164</v>
      </c>
      <c r="AB340" t="s">
        <v>2</v>
      </c>
      <c r="AC340" t="s">
        <v>2</v>
      </c>
      <c r="AD340" t="s">
        <v>2</v>
      </c>
      <c r="AE340" t="s">
        <v>2</v>
      </c>
      <c r="AF340" t="s">
        <v>2</v>
      </c>
      <c r="AG340" t="s">
        <v>174</v>
      </c>
      <c r="AH340" t="s">
        <v>166</v>
      </c>
    </row>
    <row r="341" spans="1:34">
      <c r="A341">
        <v>7415</v>
      </c>
      <c r="B341">
        <v>268384</v>
      </c>
      <c r="C341" t="s">
        <v>149</v>
      </c>
      <c r="D341" t="str">
        <f t="shared" ca="1" si="15"/>
        <v>DQNOJPCWQY</v>
      </c>
      <c r="E341" t="str">
        <f t="shared" ca="1" si="16"/>
        <v>Yxvodppcvelrc</v>
      </c>
      <c r="F341" t="s">
        <v>150</v>
      </c>
      <c r="G341" t="s">
        <v>167</v>
      </c>
      <c r="H341" s="149" t="str">
        <f t="shared" ca="1" si="17"/>
        <v>19/7/1995</v>
      </c>
      <c r="I341" t="s">
        <v>152</v>
      </c>
      <c r="J341" t="s">
        <v>153</v>
      </c>
      <c r="K341" t="s">
        <v>577</v>
      </c>
      <c r="L341" t="s">
        <v>578</v>
      </c>
      <c r="M341" t="s">
        <v>369</v>
      </c>
      <c r="N341">
        <v>93</v>
      </c>
      <c r="O341" t="s">
        <v>157</v>
      </c>
      <c r="P341" t="s">
        <v>158</v>
      </c>
      <c r="Q341" t="s">
        <v>194</v>
      </c>
      <c r="R341" t="s">
        <v>210</v>
      </c>
      <c r="S341" t="s">
        <v>2</v>
      </c>
      <c r="T341" t="s">
        <v>196</v>
      </c>
      <c r="U341" t="s">
        <v>224</v>
      </c>
      <c r="V341" t="s">
        <v>160</v>
      </c>
      <c r="W341" t="s">
        <v>161</v>
      </c>
      <c r="X341" t="s">
        <v>254</v>
      </c>
      <c r="Y341" t="s">
        <v>2</v>
      </c>
      <c r="Z341">
        <v>2011</v>
      </c>
      <c r="AA341" t="s">
        <v>164</v>
      </c>
      <c r="AB341" t="s">
        <v>2</v>
      </c>
      <c r="AC341" t="s">
        <v>2</v>
      </c>
      <c r="AD341" t="s">
        <v>2</v>
      </c>
      <c r="AE341" t="s">
        <v>2</v>
      </c>
      <c r="AF341" t="s">
        <v>2</v>
      </c>
      <c r="AG341" t="s">
        <v>174</v>
      </c>
      <c r="AH341" t="s">
        <v>166</v>
      </c>
    </row>
    <row r="342" spans="1:34">
      <c r="A342">
        <v>7415</v>
      </c>
      <c r="B342">
        <v>268390</v>
      </c>
      <c r="C342" t="s">
        <v>149</v>
      </c>
      <c r="D342" t="str">
        <f t="shared" ca="1" si="15"/>
        <v>VJOBVPTEOT</v>
      </c>
      <c r="E342" t="str">
        <f t="shared" ca="1" si="16"/>
        <v>Tnynteumzuuch</v>
      </c>
      <c r="F342" t="s">
        <v>150</v>
      </c>
      <c r="G342" t="s">
        <v>167</v>
      </c>
      <c r="H342" s="149" t="str">
        <f t="shared" ca="1" si="17"/>
        <v>9/11/1995</v>
      </c>
      <c r="I342" t="s">
        <v>152</v>
      </c>
      <c r="J342" t="s">
        <v>153</v>
      </c>
      <c r="K342" t="s">
        <v>577</v>
      </c>
      <c r="L342" t="s">
        <v>578</v>
      </c>
      <c r="M342" t="s">
        <v>369</v>
      </c>
      <c r="N342">
        <v>93</v>
      </c>
      <c r="O342" t="s">
        <v>157</v>
      </c>
      <c r="P342" t="s">
        <v>158</v>
      </c>
      <c r="Q342" t="s">
        <v>179</v>
      </c>
      <c r="R342" t="s">
        <v>579</v>
      </c>
      <c r="S342" t="s">
        <v>2</v>
      </c>
      <c r="T342" t="s">
        <v>2</v>
      </c>
      <c r="U342" t="s">
        <v>181</v>
      </c>
      <c r="V342" t="s">
        <v>160</v>
      </c>
      <c r="W342" t="s">
        <v>161</v>
      </c>
      <c r="X342" t="s">
        <v>2</v>
      </c>
      <c r="Y342" t="s">
        <v>2</v>
      </c>
      <c r="Z342">
        <v>2011</v>
      </c>
      <c r="AA342" t="s">
        <v>164</v>
      </c>
      <c r="AB342" t="s">
        <v>2</v>
      </c>
      <c r="AC342" t="s">
        <v>2</v>
      </c>
      <c r="AD342" t="s">
        <v>2</v>
      </c>
      <c r="AE342" t="s">
        <v>2</v>
      </c>
      <c r="AF342" t="s">
        <v>2</v>
      </c>
      <c r="AG342" t="s">
        <v>165</v>
      </c>
      <c r="AH342" t="s">
        <v>190</v>
      </c>
    </row>
    <row r="343" spans="1:34">
      <c r="A343">
        <v>7415</v>
      </c>
      <c r="B343">
        <v>268391</v>
      </c>
      <c r="C343" t="s">
        <v>149</v>
      </c>
      <c r="D343" t="str">
        <f t="shared" ca="1" si="15"/>
        <v>JXYDCRTKSK</v>
      </c>
      <c r="E343" t="str">
        <f t="shared" ca="1" si="16"/>
        <v>Kuxiqdtrrlekv</v>
      </c>
      <c r="F343" t="s">
        <v>150</v>
      </c>
      <c r="G343" t="s">
        <v>167</v>
      </c>
      <c r="H343" s="149" t="str">
        <f t="shared" ca="1" si="17"/>
        <v>10/9/1997</v>
      </c>
      <c r="I343" t="s">
        <v>152</v>
      </c>
      <c r="J343" t="s">
        <v>153</v>
      </c>
      <c r="K343" t="s">
        <v>577</v>
      </c>
      <c r="L343" t="s">
        <v>578</v>
      </c>
      <c r="M343" t="s">
        <v>369</v>
      </c>
      <c r="N343">
        <v>93</v>
      </c>
      <c r="O343" t="s">
        <v>157</v>
      </c>
      <c r="P343" t="s">
        <v>158</v>
      </c>
      <c r="Q343" t="s">
        <v>194</v>
      </c>
      <c r="R343" t="s">
        <v>210</v>
      </c>
      <c r="S343" t="s">
        <v>2</v>
      </c>
      <c r="T343" t="s">
        <v>196</v>
      </c>
      <c r="U343" t="s">
        <v>211</v>
      </c>
      <c r="V343" t="s">
        <v>160</v>
      </c>
      <c r="W343" t="s">
        <v>182</v>
      </c>
      <c r="X343" t="s">
        <v>293</v>
      </c>
      <c r="Y343" t="s">
        <v>2</v>
      </c>
      <c r="Z343">
        <v>2011</v>
      </c>
      <c r="AA343" t="s">
        <v>164</v>
      </c>
      <c r="AB343" t="s">
        <v>2</v>
      </c>
      <c r="AC343" t="s">
        <v>2</v>
      </c>
      <c r="AD343" t="s">
        <v>2</v>
      </c>
      <c r="AE343" t="s">
        <v>2</v>
      </c>
      <c r="AF343" t="s">
        <v>2</v>
      </c>
      <c r="AG343" t="s">
        <v>174</v>
      </c>
      <c r="AH343" t="s">
        <v>232</v>
      </c>
    </row>
    <row r="344" spans="1:34">
      <c r="A344">
        <v>7415</v>
      </c>
      <c r="B344">
        <v>268416</v>
      </c>
      <c r="C344" t="s">
        <v>149</v>
      </c>
      <c r="D344" t="str">
        <f t="shared" ca="1" si="15"/>
        <v>CYPWCMBUAO</v>
      </c>
      <c r="E344" t="str">
        <f t="shared" ca="1" si="16"/>
        <v>Kyntbkxjnffec</v>
      </c>
      <c r="F344" t="s">
        <v>150</v>
      </c>
      <c r="G344" t="s">
        <v>167</v>
      </c>
      <c r="H344" s="149" t="str">
        <f t="shared" ca="1" si="17"/>
        <v>12/2/1995</v>
      </c>
      <c r="I344" t="s">
        <v>152</v>
      </c>
      <c r="J344" t="s">
        <v>153</v>
      </c>
      <c r="K344" t="s">
        <v>577</v>
      </c>
      <c r="L344" t="s">
        <v>578</v>
      </c>
      <c r="M344" t="s">
        <v>369</v>
      </c>
      <c r="N344">
        <v>93</v>
      </c>
      <c r="O344" t="s">
        <v>157</v>
      </c>
      <c r="P344" t="s">
        <v>158</v>
      </c>
      <c r="Q344" t="s">
        <v>194</v>
      </c>
      <c r="R344" t="s">
        <v>198</v>
      </c>
      <c r="S344" t="s">
        <v>2</v>
      </c>
      <c r="T344" t="s">
        <v>196</v>
      </c>
      <c r="U344" t="s">
        <v>224</v>
      </c>
      <c r="V344" t="s">
        <v>160</v>
      </c>
      <c r="W344" t="s">
        <v>161</v>
      </c>
      <c r="X344" t="s">
        <v>249</v>
      </c>
      <c r="Y344" t="s">
        <v>2</v>
      </c>
      <c r="Z344">
        <v>2011</v>
      </c>
      <c r="AA344" t="s">
        <v>164</v>
      </c>
      <c r="AB344" t="s">
        <v>2</v>
      </c>
      <c r="AC344" t="s">
        <v>2</v>
      </c>
      <c r="AD344" t="s">
        <v>2</v>
      </c>
      <c r="AE344" t="s">
        <v>2</v>
      </c>
      <c r="AF344" t="s">
        <v>2</v>
      </c>
      <c r="AG344" t="s">
        <v>174</v>
      </c>
      <c r="AH344" t="s">
        <v>232</v>
      </c>
    </row>
    <row r="345" spans="1:34">
      <c r="A345">
        <v>7415</v>
      </c>
      <c r="B345">
        <v>269103</v>
      </c>
      <c r="C345" t="s">
        <v>149</v>
      </c>
      <c r="D345" t="str">
        <f t="shared" ca="1" si="15"/>
        <v>EFFUCNIZCZ</v>
      </c>
      <c r="E345" t="str">
        <f t="shared" ca="1" si="16"/>
        <v>Pzrqbixgbqmbn</v>
      </c>
      <c r="F345" t="s">
        <v>150</v>
      </c>
      <c r="G345" t="s">
        <v>167</v>
      </c>
      <c r="H345" s="149" t="str">
        <f t="shared" ca="1" si="17"/>
        <v>22/10/1996</v>
      </c>
      <c r="I345" t="s">
        <v>152</v>
      </c>
      <c r="J345" t="s">
        <v>153</v>
      </c>
      <c r="K345" t="s">
        <v>580</v>
      </c>
      <c r="L345" t="s">
        <v>581</v>
      </c>
      <c r="M345" t="s">
        <v>582</v>
      </c>
      <c r="N345">
        <v>95</v>
      </c>
      <c r="O345" t="s">
        <v>157</v>
      </c>
      <c r="P345" t="s">
        <v>158</v>
      </c>
      <c r="Q345" t="s">
        <v>194</v>
      </c>
      <c r="R345" t="s">
        <v>220</v>
      </c>
      <c r="S345" t="s">
        <v>2</v>
      </c>
      <c r="T345" t="s">
        <v>196</v>
      </c>
      <c r="U345" t="s">
        <v>197</v>
      </c>
      <c r="V345" t="s">
        <v>160</v>
      </c>
      <c r="W345" t="s">
        <v>161</v>
      </c>
      <c r="X345" t="s">
        <v>2</v>
      </c>
      <c r="Y345" t="s">
        <v>2</v>
      </c>
      <c r="Z345">
        <v>2010</v>
      </c>
      <c r="AA345" t="s">
        <v>164</v>
      </c>
      <c r="AB345" t="s">
        <v>2</v>
      </c>
      <c r="AC345" t="s">
        <v>2</v>
      </c>
      <c r="AD345" t="s">
        <v>2</v>
      </c>
      <c r="AE345" t="s">
        <v>2</v>
      </c>
      <c r="AF345" t="s">
        <v>2</v>
      </c>
      <c r="AG345" t="s">
        <v>165</v>
      </c>
      <c r="AH345" t="s">
        <v>166</v>
      </c>
    </row>
    <row r="346" spans="1:34">
      <c r="A346">
        <v>7415</v>
      </c>
      <c r="B346">
        <v>269111</v>
      </c>
      <c r="C346" t="s">
        <v>183</v>
      </c>
      <c r="D346" t="str">
        <f t="shared" ca="1" si="15"/>
        <v>CWWDDMSHQZ</v>
      </c>
      <c r="E346" t="str">
        <f t="shared" ca="1" si="16"/>
        <v>Iqtfezgadoqff</v>
      </c>
      <c r="F346" t="s">
        <v>150</v>
      </c>
      <c r="G346" t="s">
        <v>167</v>
      </c>
      <c r="H346" s="149" t="str">
        <f t="shared" ca="1" si="17"/>
        <v>2/12/1994</v>
      </c>
      <c r="I346" t="s">
        <v>152</v>
      </c>
      <c r="J346" t="s">
        <v>153</v>
      </c>
      <c r="K346" t="s">
        <v>580</v>
      </c>
      <c r="L346" t="s">
        <v>581</v>
      </c>
      <c r="M346" t="s">
        <v>582</v>
      </c>
      <c r="N346">
        <v>95</v>
      </c>
      <c r="O346" t="s">
        <v>157</v>
      </c>
      <c r="P346" t="s">
        <v>158</v>
      </c>
      <c r="Q346" t="s">
        <v>246</v>
      </c>
      <c r="R346" t="s">
        <v>583</v>
      </c>
      <c r="S346" t="s">
        <v>2</v>
      </c>
      <c r="T346" t="s">
        <v>2</v>
      </c>
      <c r="U346" t="s">
        <v>224</v>
      </c>
      <c r="V346" t="s">
        <v>160</v>
      </c>
      <c r="W346" t="s">
        <v>256</v>
      </c>
      <c r="X346" t="s">
        <v>2</v>
      </c>
      <c r="Y346" t="s">
        <v>2</v>
      </c>
      <c r="Z346">
        <v>2010</v>
      </c>
      <c r="AA346" t="s">
        <v>164</v>
      </c>
      <c r="AB346" t="s">
        <v>2</v>
      </c>
      <c r="AC346" t="s">
        <v>2</v>
      </c>
      <c r="AD346" t="s">
        <v>2</v>
      </c>
      <c r="AE346" t="s">
        <v>2</v>
      </c>
      <c r="AF346" t="s">
        <v>2</v>
      </c>
      <c r="AG346" t="s">
        <v>165</v>
      </c>
      <c r="AH346" t="s">
        <v>175</v>
      </c>
    </row>
    <row r="347" spans="1:34">
      <c r="A347">
        <v>7415</v>
      </c>
      <c r="B347">
        <v>269112</v>
      </c>
      <c r="C347" t="s">
        <v>149</v>
      </c>
      <c r="D347" t="str">
        <f t="shared" ca="1" si="15"/>
        <v>UGJPSVTMQM</v>
      </c>
      <c r="E347" t="str">
        <f t="shared" ca="1" si="16"/>
        <v>Pmnkemygedmho</v>
      </c>
      <c r="F347" t="s">
        <v>150</v>
      </c>
      <c r="G347" t="s">
        <v>151</v>
      </c>
      <c r="H347" s="149" t="str">
        <f t="shared" ca="1" si="17"/>
        <v>15/8/1995</v>
      </c>
      <c r="I347" t="s">
        <v>152</v>
      </c>
      <c r="J347" t="s">
        <v>153</v>
      </c>
      <c r="K347" t="s">
        <v>580</v>
      </c>
      <c r="L347" t="s">
        <v>581</v>
      </c>
      <c r="M347" t="s">
        <v>582</v>
      </c>
      <c r="N347">
        <v>95</v>
      </c>
      <c r="O347" t="s">
        <v>157</v>
      </c>
      <c r="P347" t="s">
        <v>158</v>
      </c>
      <c r="Q347" t="s">
        <v>179</v>
      </c>
      <c r="R347" t="s">
        <v>584</v>
      </c>
      <c r="S347" t="s">
        <v>2</v>
      </c>
      <c r="T347" t="s">
        <v>2</v>
      </c>
      <c r="U347" t="s">
        <v>181</v>
      </c>
      <c r="V347" t="s">
        <v>160</v>
      </c>
      <c r="W347" t="s">
        <v>161</v>
      </c>
      <c r="X347" t="s">
        <v>2</v>
      </c>
      <c r="Y347" t="s">
        <v>2</v>
      </c>
      <c r="Z347">
        <v>2010</v>
      </c>
      <c r="AA347" t="s">
        <v>164</v>
      </c>
      <c r="AB347" t="s">
        <v>2</v>
      </c>
      <c r="AC347" t="s">
        <v>2</v>
      </c>
      <c r="AD347" t="s">
        <v>2</v>
      </c>
      <c r="AE347" t="s">
        <v>2</v>
      </c>
      <c r="AF347" t="s">
        <v>2</v>
      </c>
      <c r="AG347" t="s">
        <v>284</v>
      </c>
      <c r="AH347" t="s">
        <v>175</v>
      </c>
    </row>
    <row r="348" spans="1:34">
      <c r="A348">
        <v>7415</v>
      </c>
      <c r="B348">
        <v>269122</v>
      </c>
      <c r="C348" t="s">
        <v>183</v>
      </c>
      <c r="D348" t="str">
        <f t="shared" ca="1" si="15"/>
        <v>LHSCXTXUWL</v>
      </c>
      <c r="E348" t="str">
        <f t="shared" ca="1" si="16"/>
        <v>Uyxveajybybje</v>
      </c>
      <c r="F348" t="s">
        <v>150</v>
      </c>
      <c r="G348" t="s">
        <v>167</v>
      </c>
      <c r="H348" s="149" t="str">
        <f t="shared" ca="1" si="17"/>
        <v>3/7/1997</v>
      </c>
      <c r="I348" t="s">
        <v>152</v>
      </c>
      <c r="J348" t="s">
        <v>153</v>
      </c>
      <c r="K348" t="s">
        <v>580</v>
      </c>
      <c r="L348" t="s">
        <v>581</v>
      </c>
      <c r="M348" t="s">
        <v>582</v>
      </c>
      <c r="N348">
        <v>95</v>
      </c>
      <c r="O348" t="s">
        <v>157</v>
      </c>
      <c r="P348" t="s">
        <v>158</v>
      </c>
      <c r="Q348" t="s">
        <v>187</v>
      </c>
      <c r="R348" t="s">
        <v>585</v>
      </c>
      <c r="S348" t="s">
        <v>2</v>
      </c>
      <c r="T348" t="s">
        <v>2</v>
      </c>
      <c r="U348" t="s">
        <v>347</v>
      </c>
      <c r="V348" t="s">
        <v>160</v>
      </c>
      <c r="W348" t="s">
        <v>161</v>
      </c>
      <c r="X348" t="s">
        <v>2</v>
      </c>
      <c r="Y348" t="s">
        <v>2</v>
      </c>
      <c r="Z348">
        <v>2011</v>
      </c>
      <c r="AA348" t="s">
        <v>164</v>
      </c>
      <c r="AB348" t="s">
        <v>2</v>
      </c>
      <c r="AC348" t="s">
        <v>2</v>
      </c>
      <c r="AD348" t="s">
        <v>2</v>
      </c>
      <c r="AE348" t="s">
        <v>2</v>
      </c>
      <c r="AF348" t="s">
        <v>2</v>
      </c>
      <c r="AG348" t="s">
        <v>165</v>
      </c>
      <c r="AH348" t="s">
        <v>175</v>
      </c>
    </row>
    <row r="349" spans="1:34">
      <c r="A349">
        <v>7415</v>
      </c>
      <c r="B349">
        <v>269124</v>
      </c>
      <c r="C349" t="s">
        <v>149</v>
      </c>
      <c r="D349" t="str">
        <f t="shared" ca="1" si="15"/>
        <v>LPLJLGCESW</v>
      </c>
      <c r="E349" t="str">
        <f t="shared" ca="1" si="16"/>
        <v>Fzorszquzqkxm</v>
      </c>
      <c r="F349" t="s">
        <v>150</v>
      </c>
      <c r="G349" t="s">
        <v>167</v>
      </c>
      <c r="H349" s="149" t="str">
        <f t="shared" ca="1" si="17"/>
        <v>6/11/1996</v>
      </c>
      <c r="I349" t="s">
        <v>152</v>
      </c>
      <c r="J349" t="s">
        <v>153</v>
      </c>
      <c r="K349" t="s">
        <v>580</v>
      </c>
      <c r="L349" t="s">
        <v>581</v>
      </c>
      <c r="M349" t="s">
        <v>582</v>
      </c>
      <c r="N349">
        <v>95</v>
      </c>
      <c r="O349" t="s">
        <v>157</v>
      </c>
      <c r="P349" t="s">
        <v>158</v>
      </c>
      <c r="Q349" t="s">
        <v>194</v>
      </c>
      <c r="R349" t="s">
        <v>220</v>
      </c>
      <c r="S349" t="s">
        <v>2</v>
      </c>
      <c r="T349" t="s">
        <v>196</v>
      </c>
      <c r="U349" t="s">
        <v>211</v>
      </c>
      <c r="V349" t="s">
        <v>160</v>
      </c>
      <c r="W349" t="s">
        <v>161</v>
      </c>
      <c r="X349" t="s">
        <v>2</v>
      </c>
      <c r="Y349" t="s">
        <v>2</v>
      </c>
      <c r="Z349">
        <v>2009</v>
      </c>
      <c r="AA349" t="s">
        <v>164</v>
      </c>
      <c r="AB349" t="s">
        <v>2</v>
      </c>
      <c r="AC349" t="s">
        <v>2</v>
      </c>
      <c r="AD349" t="s">
        <v>2</v>
      </c>
      <c r="AE349" t="s">
        <v>2</v>
      </c>
      <c r="AF349" t="s">
        <v>2</v>
      </c>
      <c r="AG349" t="s">
        <v>165</v>
      </c>
      <c r="AH349" t="s">
        <v>166</v>
      </c>
    </row>
    <row r="350" spans="1:34">
      <c r="A350">
        <v>7415</v>
      </c>
      <c r="B350">
        <v>269178</v>
      </c>
      <c r="C350" t="s">
        <v>149</v>
      </c>
      <c r="D350" t="str">
        <f t="shared" ca="1" si="15"/>
        <v>JLFGTWQAJK</v>
      </c>
      <c r="E350" t="str">
        <f t="shared" ca="1" si="16"/>
        <v>Sqxknpxpoueil</v>
      </c>
      <c r="F350" t="s">
        <v>150</v>
      </c>
      <c r="G350" t="s">
        <v>167</v>
      </c>
      <c r="H350" s="149" t="str">
        <f t="shared" ca="1" si="17"/>
        <v>11/11/1996</v>
      </c>
      <c r="I350" t="s">
        <v>152</v>
      </c>
      <c r="J350" t="s">
        <v>153</v>
      </c>
      <c r="K350" t="s">
        <v>580</v>
      </c>
      <c r="L350" t="s">
        <v>581</v>
      </c>
      <c r="M350" t="s">
        <v>582</v>
      </c>
      <c r="N350">
        <v>95</v>
      </c>
      <c r="O350" t="s">
        <v>157</v>
      </c>
      <c r="P350" t="s">
        <v>158</v>
      </c>
      <c r="Q350" t="s">
        <v>179</v>
      </c>
      <c r="R350" t="s">
        <v>584</v>
      </c>
      <c r="S350" t="s">
        <v>2</v>
      </c>
      <c r="T350" t="s">
        <v>2</v>
      </c>
      <c r="U350" t="s">
        <v>181</v>
      </c>
      <c r="V350" t="s">
        <v>160</v>
      </c>
      <c r="W350" t="s">
        <v>161</v>
      </c>
      <c r="X350" t="s">
        <v>2</v>
      </c>
      <c r="Y350" t="s">
        <v>2</v>
      </c>
      <c r="Z350">
        <v>2011</v>
      </c>
      <c r="AA350" t="s">
        <v>164</v>
      </c>
      <c r="AB350" t="s">
        <v>2</v>
      </c>
      <c r="AC350" t="s">
        <v>2</v>
      </c>
      <c r="AD350" t="s">
        <v>2</v>
      </c>
      <c r="AE350" t="s">
        <v>2</v>
      </c>
      <c r="AF350" t="s">
        <v>2</v>
      </c>
      <c r="AG350" t="s">
        <v>284</v>
      </c>
      <c r="AH350" t="s">
        <v>166</v>
      </c>
    </row>
    <row r="351" spans="1:34">
      <c r="A351">
        <v>7415</v>
      </c>
      <c r="B351">
        <v>269184</v>
      </c>
      <c r="C351" t="s">
        <v>149</v>
      </c>
      <c r="D351" t="str">
        <f t="shared" ca="1" si="15"/>
        <v>VLJPACIGAG</v>
      </c>
      <c r="E351" t="str">
        <f t="shared" ca="1" si="16"/>
        <v>Lebvaersqxabv</v>
      </c>
      <c r="F351" t="s">
        <v>150</v>
      </c>
      <c r="G351" t="s">
        <v>151</v>
      </c>
      <c r="H351" s="149" t="str">
        <f t="shared" ca="1" si="17"/>
        <v>15/12/1994</v>
      </c>
      <c r="I351" t="s">
        <v>152</v>
      </c>
      <c r="J351" t="s">
        <v>153</v>
      </c>
      <c r="K351" t="s">
        <v>580</v>
      </c>
      <c r="L351" t="s">
        <v>581</v>
      </c>
      <c r="M351" t="s">
        <v>582</v>
      </c>
      <c r="N351">
        <v>95</v>
      </c>
      <c r="O351" t="s">
        <v>157</v>
      </c>
      <c r="P351" t="s">
        <v>158</v>
      </c>
      <c r="Q351" t="s">
        <v>194</v>
      </c>
      <c r="R351" t="s">
        <v>586</v>
      </c>
      <c r="S351" t="s">
        <v>2</v>
      </c>
      <c r="T351" t="s">
        <v>196</v>
      </c>
      <c r="U351" t="s">
        <v>197</v>
      </c>
      <c r="V351" t="s">
        <v>160</v>
      </c>
      <c r="W351" t="s">
        <v>161</v>
      </c>
      <c r="X351" t="s">
        <v>2</v>
      </c>
      <c r="Y351" t="s">
        <v>2</v>
      </c>
      <c r="Z351">
        <v>2010</v>
      </c>
      <c r="AA351" t="s">
        <v>164</v>
      </c>
      <c r="AB351" t="s">
        <v>2</v>
      </c>
      <c r="AC351" t="s">
        <v>2</v>
      </c>
      <c r="AD351" t="s">
        <v>2</v>
      </c>
      <c r="AE351" t="s">
        <v>2</v>
      </c>
      <c r="AF351" t="s">
        <v>2</v>
      </c>
      <c r="AG351" t="s">
        <v>165</v>
      </c>
      <c r="AH351" t="s">
        <v>166</v>
      </c>
    </row>
    <row r="352" spans="1:34">
      <c r="A352">
        <v>7415</v>
      </c>
      <c r="B352">
        <v>269256</v>
      </c>
      <c r="C352" t="s">
        <v>149</v>
      </c>
      <c r="D352" t="str">
        <f t="shared" ca="1" si="15"/>
        <v>ATAQWYDJHY</v>
      </c>
      <c r="E352" t="str">
        <f t="shared" ca="1" si="16"/>
        <v>Zvqehnicwyxcm</v>
      </c>
      <c r="F352" t="s">
        <v>150</v>
      </c>
      <c r="G352" t="s">
        <v>167</v>
      </c>
      <c r="H352" s="149" t="str">
        <f t="shared" ca="1" si="17"/>
        <v>3/9/1995</v>
      </c>
      <c r="I352" t="s">
        <v>152</v>
      </c>
      <c r="J352" t="s">
        <v>153</v>
      </c>
      <c r="K352" t="s">
        <v>580</v>
      </c>
      <c r="L352" t="s">
        <v>581</v>
      </c>
      <c r="M352" t="s">
        <v>582</v>
      </c>
      <c r="N352">
        <v>95</v>
      </c>
      <c r="O352" t="s">
        <v>157</v>
      </c>
      <c r="P352" t="s">
        <v>158</v>
      </c>
      <c r="Q352" t="s">
        <v>179</v>
      </c>
      <c r="R352" t="s">
        <v>584</v>
      </c>
      <c r="S352" t="s">
        <v>2</v>
      </c>
      <c r="T352" t="s">
        <v>2</v>
      </c>
      <c r="U352" t="s">
        <v>181</v>
      </c>
      <c r="V352" t="s">
        <v>160</v>
      </c>
      <c r="W352" t="s">
        <v>161</v>
      </c>
      <c r="X352" t="s">
        <v>2</v>
      </c>
      <c r="Y352" t="s">
        <v>2</v>
      </c>
      <c r="Z352">
        <v>2011</v>
      </c>
      <c r="AA352" t="s">
        <v>164</v>
      </c>
      <c r="AB352" t="s">
        <v>2</v>
      </c>
      <c r="AC352" t="s">
        <v>2</v>
      </c>
      <c r="AD352" t="s">
        <v>2</v>
      </c>
      <c r="AE352" t="s">
        <v>2</v>
      </c>
      <c r="AF352" t="s">
        <v>2</v>
      </c>
      <c r="AG352" t="s">
        <v>284</v>
      </c>
      <c r="AH352" t="s">
        <v>166</v>
      </c>
    </row>
    <row r="353" spans="1:34">
      <c r="A353">
        <v>7415</v>
      </c>
      <c r="B353">
        <v>269303</v>
      </c>
      <c r="C353" t="s">
        <v>183</v>
      </c>
      <c r="D353" t="str">
        <f t="shared" ca="1" si="15"/>
        <v>RTQEVEZFOT</v>
      </c>
      <c r="E353" t="str">
        <f t="shared" ca="1" si="16"/>
        <v>Upbrvhaqsceie</v>
      </c>
      <c r="F353" t="s">
        <v>150</v>
      </c>
      <c r="G353" t="s">
        <v>167</v>
      </c>
      <c r="H353" s="149" t="str">
        <f t="shared" ca="1" si="17"/>
        <v>26/4/1994</v>
      </c>
      <c r="I353" t="s">
        <v>152</v>
      </c>
      <c r="J353" t="s">
        <v>153</v>
      </c>
      <c r="K353" t="s">
        <v>580</v>
      </c>
      <c r="L353" t="s">
        <v>581</v>
      </c>
      <c r="M353" t="s">
        <v>582</v>
      </c>
      <c r="N353">
        <v>95</v>
      </c>
      <c r="O353" t="s">
        <v>157</v>
      </c>
      <c r="P353" t="s">
        <v>158</v>
      </c>
      <c r="Q353" t="s">
        <v>179</v>
      </c>
      <c r="R353" t="s">
        <v>587</v>
      </c>
      <c r="S353" t="s">
        <v>2</v>
      </c>
      <c r="T353" t="s">
        <v>2</v>
      </c>
      <c r="U353" t="s">
        <v>296</v>
      </c>
      <c r="V353" t="s">
        <v>160</v>
      </c>
      <c r="W353" t="s">
        <v>161</v>
      </c>
      <c r="X353" t="s">
        <v>2</v>
      </c>
      <c r="Y353" t="s">
        <v>2</v>
      </c>
      <c r="Z353">
        <v>2011</v>
      </c>
      <c r="AA353" t="s">
        <v>164</v>
      </c>
      <c r="AB353" t="s">
        <v>2</v>
      </c>
      <c r="AC353" t="s">
        <v>2</v>
      </c>
      <c r="AD353" t="s">
        <v>2</v>
      </c>
      <c r="AE353" t="s">
        <v>2</v>
      </c>
      <c r="AF353" t="s">
        <v>2</v>
      </c>
      <c r="AG353" t="s">
        <v>174</v>
      </c>
      <c r="AH353" t="s">
        <v>175</v>
      </c>
    </row>
    <row r="354" spans="1:34">
      <c r="A354">
        <v>7415</v>
      </c>
      <c r="B354">
        <v>269337</v>
      </c>
      <c r="C354" t="s">
        <v>149</v>
      </c>
      <c r="D354" t="str">
        <f t="shared" ca="1" si="15"/>
        <v>GFZTSYFPLG</v>
      </c>
      <c r="E354" t="str">
        <f t="shared" ca="1" si="16"/>
        <v>Sjhwxmkueukgd</v>
      </c>
      <c r="F354" t="s">
        <v>150</v>
      </c>
      <c r="G354" t="s">
        <v>167</v>
      </c>
      <c r="H354" s="149" t="str">
        <f t="shared" ca="1" si="17"/>
        <v>19/8/1995</v>
      </c>
      <c r="I354" t="s">
        <v>152</v>
      </c>
      <c r="J354" t="s">
        <v>153</v>
      </c>
      <c r="K354" t="s">
        <v>580</v>
      </c>
      <c r="L354" t="s">
        <v>581</v>
      </c>
      <c r="M354" t="s">
        <v>582</v>
      </c>
      <c r="N354">
        <v>95</v>
      </c>
      <c r="O354" t="s">
        <v>157</v>
      </c>
      <c r="P354" t="s">
        <v>158</v>
      </c>
      <c r="Q354" t="s">
        <v>179</v>
      </c>
      <c r="R354" t="s">
        <v>584</v>
      </c>
      <c r="S354" t="s">
        <v>2</v>
      </c>
      <c r="T354" t="s">
        <v>2</v>
      </c>
      <c r="U354" t="s">
        <v>181</v>
      </c>
      <c r="V354" t="s">
        <v>160</v>
      </c>
      <c r="W354" t="s">
        <v>161</v>
      </c>
      <c r="X354" t="s">
        <v>2</v>
      </c>
      <c r="Y354" t="s">
        <v>2</v>
      </c>
      <c r="Z354">
        <v>2011</v>
      </c>
      <c r="AA354" t="s">
        <v>164</v>
      </c>
      <c r="AB354" t="s">
        <v>2</v>
      </c>
      <c r="AC354" t="s">
        <v>2</v>
      </c>
      <c r="AD354" t="s">
        <v>2</v>
      </c>
      <c r="AE354" t="s">
        <v>2</v>
      </c>
      <c r="AF354" t="s">
        <v>2</v>
      </c>
      <c r="AG354" t="s">
        <v>284</v>
      </c>
      <c r="AH354" t="s">
        <v>175</v>
      </c>
    </row>
    <row r="355" spans="1:34">
      <c r="A355">
        <v>7415</v>
      </c>
      <c r="B355">
        <v>269358</v>
      </c>
      <c r="C355" t="s">
        <v>149</v>
      </c>
      <c r="D355" t="str">
        <f t="shared" ca="1" si="15"/>
        <v>JLQGYDTSKD</v>
      </c>
      <c r="E355" t="str">
        <f t="shared" ca="1" si="16"/>
        <v>Fxwvyumeorieg</v>
      </c>
      <c r="F355" t="s">
        <v>150</v>
      </c>
      <c r="G355" t="s">
        <v>167</v>
      </c>
      <c r="H355" s="149" t="str">
        <f t="shared" ca="1" si="17"/>
        <v>17/7/1994</v>
      </c>
      <c r="I355" t="s">
        <v>152</v>
      </c>
      <c r="J355" t="s">
        <v>153</v>
      </c>
      <c r="K355" t="s">
        <v>580</v>
      </c>
      <c r="L355" t="s">
        <v>581</v>
      </c>
      <c r="M355" t="s">
        <v>582</v>
      </c>
      <c r="N355">
        <v>95</v>
      </c>
      <c r="O355" t="s">
        <v>157</v>
      </c>
      <c r="P355" t="s">
        <v>158</v>
      </c>
      <c r="Q355" t="s">
        <v>194</v>
      </c>
      <c r="R355" t="s">
        <v>586</v>
      </c>
      <c r="S355" t="s">
        <v>2</v>
      </c>
      <c r="T355" t="s">
        <v>196</v>
      </c>
      <c r="U355" t="s">
        <v>200</v>
      </c>
      <c r="V355" t="s">
        <v>160</v>
      </c>
      <c r="W355" t="s">
        <v>161</v>
      </c>
      <c r="X355" t="s">
        <v>2</v>
      </c>
      <c r="Y355" t="s">
        <v>2</v>
      </c>
      <c r="Z355">
        <v>2011</v>
      </c>
      <c r="AA355" t="s">
        <v>164</v>
      </c>
      <c r="AB355" t="s">
        <v>2</v>
      </c>
      <c r="AC355" t="s">
        <v>2</v>
      </c>
      <c r="AD355" t="s">
        <v>2</v>
      </c>
      <c r="AE355" t="s">
        <v>2</v>
      </c>
      <c r="AF355" t="s">
        <v>2</v>
      </c>
      <c r="AG355" t="s">
        <v>165</v>
      </c>
      <c r="AH355" t="s">
        <v>166</v>
      </c>
    </row>
    <row r="356" spans="1:34">
      <c r="A356">
        <v>7415</v>
      </c>
      <c r="B356">
        <v>269390</v>
      </c>
      <c r="C356" t="s">
        <v>149</v>
      </c>
      <c r="D356" t="str">
        <f t="shared" ca="1" si="15"/>
        <v>OWLMDZYBPE</v>
      </c>
      <c r="E356" t="str">
        <f t="shared" ca="1" si="16"/>
        <v>Juynoqcnbdhxh</v>
      </c>
      <c r="F356" t="s">
        <v>150</v>
      </c>
      <c r="G356" t="s">
        <v>167</v>
      </c>
      <c r="H356" s="149" t="str">
        <f t="shared" ca="1" si="17"/>
        <v>25/12/1997</v>
      </c>
      <c r="I356" t="s">
        <v>152</v>
      </c>
      <c r="J356" t="s">
        <v>153</v>
      </c>
      <c r="K356" t="s">
        <v>580</v>
      </c>
      <c r="L356" t="s">
        <v>581</v>
      </c>
      <c r="M356" t="s">
        <v>582</v>
      </c>
      <c r="N356">
        <v>95</v>
      </c>
      <c r="O356" t="s">
        <v>157</v>
      </c>
      <c r="P356" t="s">
        <v>158</v>
      </c>
      <c r="Q356" t="s">
        <v>179</v>
      </c>
      <c r="R356" t="s">
        <v>584</v>
      </c>
      <c r="S356" t="s">
        <v>2</v>
      </c>
      <c r="T356" t="s">
        <v>2</v>
      </c>
      <c r="U356" t="s">
        <v>181</v>
      </c>
      <c r="V356" t="s">
        <v>182</v>
      </c>
      <c r="W356" t="s">
        <v>160</v>
      </c>
      <c r="X356" t="s">
        <v>2</v>
      </c>
      <c r="Y356" t="s">
        <v>2</v>
      </c>
      <c r="Z356">
        <v>2011</v>
      </c>
      <c r="AA356" t="s">
        <v>164</v>
      </c>
      <c r="AB356" t="s">
        <v>2</v>
      </c>
      <c r="AC356" t="s">
        <v>2</v>
      </c>
      <c r="AD356" t="s">
        <v>2</v>
      </c>
      <c r="AE356" t="s">
        <v>2</v>
      </c>
      <c r="AF356" t="s">
        <v>2</v>
      </c>
      <c r="AG356" t="s">
        <v>284</v>
      </c>
      <c r="AH356" t="s">
        <v>175</v>
      </c>
    </row>
    <row r="357" spans="1:34">
      <c r="A357">
        <v>7415</v>
      </c>
      <c r="B357">
        <v>269440</v>
      </c>
      <c r="C357" t="s">
        <v>183</v>
      </c>
      <c r="D357" t="str">
        <f t="shared" ca="1" si="15"/>
        <v>XOFNXGVSSL</v>
      </c>
      <c r="E357" t="str">
        <f t="shared" ca="1" si="16"/>
        <v>Ehdqzzemxtysw</v>
      </c>
      <c r="F357" t="s">
        <v>150</v>
      </c>
      <c r="G357" t="s">
        <v>167</v>
      </c>
      <c r="H357" s="149" t="str">
        <f t="shared" ca="1" si="17"/>
        <v>10/6/1994</v>
      </c>
      <c r="I357" t="s">
        <v>152</v>
      </c>
      <c r="J357" t="s">
        <v>153</v>
      </c>
      <c r="K357" t="s">
        <v>580</v>
      </c>
      <c r="L357" t="s">
        <v>581</v>
      </c>
      <c r="M357" t="s">
        <v>582</v>
      </c>
      <c r="N357">
        <v>95</v>
      </c>
      <c r="O357" t="s">
        <v>157</v>
      </c>
      <c r="P357" t="s">
        <v>158</v>
      </c>
      <c r="Q357" t="s">
        <v>246</v>
      </c>
      <c r="R357" t="s">
        <v>588</v>
      </c>
      <c r="S357" t="s">
        <v>2</v>
      </c>
      <c r="T357" t="s">
        <v>2</v>
      </c>
      <c r="U357" t="s">
        <v>224</v>
      </c>
      <c r="V357" t="s">
        <v>160</v>
      </c>
      <c r="W357" t="s">
        <v>161</v>
      </c>
      <c r="X357" t="s">
        <v>2</v>
      </c>
      <c r="Y357" t="s">
        <v>2</v>
      </c>
      <c r="Z357">
        <v>2011</v>
      </c>
      <c r="AA357" t="s">
        <v>164</v>
      </c>
      <c r="AB357" t="s">
        <v>2</v>
      </c>
      <c r="AC357" t="s">
        <v>2</v>
      </c>
      <c r="AD357" t="s">
        <v>2</v>
      </c>
      <c r="AE357" t="s">
        <v>2</v>
      </c>
      <c r="AF357" t="s">
        <v>2</v>
      </c>
      <c r="AG357" t="s">
        <v>174</v>
      </c>
      <c r="AH357" t="s">
        <v>166</v>
      </c>
    </row>
    <row r="358" spans="1:34">
      <c r="A358">
        <v>7415</v>
      </c>
      <c r="B358">
        <v>269452</v>
      </c>
      <c r="C358" t="s">
        <v>149</v>
      </c>
      <c r="D358" t="str">
        <f t="shared" ca="1" si="15"/>
        <v>MZSEEMRACZ</v>
      </c>
      <c r="E358" t="str">
        <f t="shared" ca="1" si="16"/>
        <v>Xxkbnaubgrkbk</v>
      </c>
      <c r="F358" t="s">
        <v>150</v>
      </c>
      <c r="G358" t="s">
        <v>167</v>
      </c>
      <c r="H358" s="149" t="str">
        <f t="shared" ca="1" si="17"/>
        <v>10/4/1997</v>
      </c>
      <c r="I358" t="s">
        <v>152</v>
      </c>
      <c r="J358" t="s">
        <v>153</v>
      </c>
      <c r="K358" t="s">
        <v>580</v>
      </c>
      <c r="L358" t="s">
        <v>581</v>
      </c>
      <c r="M358" t="s">
        <v>582</v>
      </c>
      <c r="N358">
        <v>95</v>
      </c>
      <c r="O358" t="s">
        <v>157</v>
      </c>
      <c r="P358" t="s">
        <v>158</v>
      </c>
      <c r="Q358" t="s">
        <v>194</v>
      </c>
      <c r="R358" t="s">
        <v>220</v>
      </c>
      <c r="S358" t="s">
        <v>2</v>
      </c>
      <c r="T358" t="s">
        <v>196</v>
      </c>
      <c r="U358" t="s">
        <v>211</v>
      </c>
      <c r="V358" t="s">
        <v>160</v>
      </c>
      <c r="W358" t="s">
        <v>161</v>
      </c>
      <c r="X358" t="s">
        <v>249</v>
      </c>
      <c r="Y358" t="s">
        <v>2</v>
      </c>
      <c r="Z358">
        <v>2011</v>
      </c>
      <c r="AA358" t="s">
        <v>164</v>
      </c>
      <c r="AB358" t="s">
        <v>2</v>
      </c>
      <c r="AC358" t="s">
        <v>2</v>
      </c>
      <c r="AD358" t="s">
        <v>2</v>
      </c>
      <c r="AE358" t="s">
        <v>2</v>
      </c>
      <c r="AF358" t="s">
        <v>2</v>
      </c>
      <c r="AG358" t="s">
        <v>165</v>
      </c>
      <c r="AH358" t="s">
        <v>166</v>
      </c>
    </row>
    <row r="359" spans="1:34">
      <c r="A359">
        <v>7415</v>
      </c>
      <c r="B359">
        <v>269464</v>
      </c>
      <c r="C359" t="s">
        <v>149</v>
      </c>
      <c r="D359" t="str">
        <f t="shared" ca="1" si="15"/>
        <v>TYFWBOJAGZ</v>
      </c>
      <c r="E359" t="str">
        <f t="shared" ca="1" si="16"/>
        <v>Whxuzequhcsdp</v>
      </c>
      <c r="F359" t="s">
        <v>150</v>
      </c>
      <c r="G359" t="s">
        <v>167</v>
      </c>
      <c r="H359" s="149" t="str">
        <f t="shared" ca="1" si="17"/>
        <v>1/5/1995</v>
      </c>
      <c r="I359" t="s">
        <v>152</v>
      </c>
      <c r="J359" t="s">
        <v>153</v>
      </c>
      <c r="K359" t="s">
        <v>580</v>
      </c>
      <c r="L359" t="s">
        <v>581</v>
      </c>
      <c r="M359" t="s">
        <v>582</v>
      </c>
      <c r="N359">
        <v>95</v>
      </c>
      <c r="O359" t="s">
        <v>157</v>
      </c>
      <c r="P359" t="s">
        <v>158</v>
      </c>
      <c r="Q359" t="s">
        <v>179</v>
      </c>
      <c r="R359" t="s">
        <v>584</v>
      </c>
      <c r="S359" t="s">
        <v>2</v>
      </c>
      <c r="T359" t="s">
        <v>2</v>
      </c>
      <c r="U359" t="s">
        <v>181</v>
      </c>
      <c r="V359" t="s">
        <v>160</v>
      </c>
      <c r="W359" t="s">
        <v>161</v>
      </c>
      <c r="X359" t="s">
        <v>2</v>
      </c>
      <c r="Y359" t="s">
        <v>2</v>
      </c>
      <c r="Z359">
        <v>2011</v>
      </c>
      <c r="AA359" t="s">
        <v>164</v>
      </c>
      <c r="AB359" t="s">
        <v>2</v>
      </c>
      <c r="AC359" t="s">
        <v>2</v>
      </c>
      <c r="AD359" t="s">
        <v>2</v>
      </c>
      <c r="AE359" t="s">
        <v>2</v>
      </c>
      <c r="AF359" t="s">
        <v>2</v>
      </c>
      <c r="AG359" t="s">
        <v>284</v>
      </c>
      <c r="AH359" t="s">
        <v>175</v>
      </c>
    </row>
    <row r="360" spans="1:34">
      <c r="A360">
        <v>7415</v>
      </c>
      <c r="B360">
        <v>269508</v>
      </c>
      <c r="C360" t="s">
        <v>149</v>
      </c>
      <c r="D360" t="str">
        <f t="shared" ca="1" si="15"/>
        <v>SBLJVHYVCY</v>
      </c>
      <c r="E360" t="str">
        <f t="shared" ca="1" si="16"/>
        <v>Nufnysfhvnqtq</v>
      </c>
      <c r="F360" t="s">
        <v>150</v>
      </c>
      <c r="G360" t="s">
        <v>167</v>
      </c>
      <c r="H360" s="149" t="str">
        <f t="shared" ca="1" si="17"/>
        <v>16/6/1996</v>
      </c>
      <c r="I360" t="s">
        <v>152</v>
      </c>
      <c r="J360" t="s">
        <v>153</v>
      </c>
      <c r="K360" t="s">
        <v>580</v>
      </c>
      <c r="L360" t="s">
        <v>581</v>
      </c>
      <c r="M360" t="s">
        <v>582</v>
      </c>
      <c r="N360">
        <v>95</v>
      </c>
      <c r="O360" t="s">
        <v>157</v>
      </c>
      <c r="P360" t="s">
        <v>158</v>
      </c>
      <c r="Q360" t="s">
        <v>246</v>
      </c>
      <c r="R360" t="s">
        <v>588</v>
      </c>
      <c r="S360" t="s">
        <v>2</v>
      </c>
      <c r="T360" t="s">
        <v>2</v>
      </c>
      <c r="U360" t="s">
        <v>224</v>
      </c>
      <c r="V360" t="s">
        <v>160</v>
      </c>
      <c r="W360" t="s">
        <v>161</v>
      </c>
      <c r="X360" t="s">
        <v>2</v>
      </c>
      <c r="Y360" t="s">
        <v>2</v>
      </c>
      <c r="Z360">
        <v>2011</v>
      </c>
      <c r="AA360" t="s">
        <v>164</v>
      </c>
      <c r="AB360" t="s">
        <v>2</v>
      </c>
      <c r="AC360" t="s">
        <v>2</v>
      </c>
      <c r="AD360" t="s">
        <v>2</v>
      </c>
      <c r="AE360" t="s">
        <v>2</v>
      </c>
      <c r="AF360" t="s">
        <v>2</v>
      </c>
      <c r="AG360" t="s">
        <v>174</v>
      </c>
      <c r="AH360" t="s">
        <v>166</v>
      </c>
    </row>
    <row r="361" spans="1:34">
      <c r="A361">
        <v>7415</v>
      </c>
      <c r="B361">
        <v>269517</v>
      </c>
      <c r="C361" t="s">
        <v>149</v>
      </c>
      <c r="D361" t="str">
        <f t="shared" ca="1" si="15"/>
        <v>PQJUTQAIND</v>
      </c>
      <c r="E361" t="str">
        <f t="shared" ca="1" si="16"/>
        <v>Ngzwbejurdyof</v>
      </c>
      <c r="F361" t="s">
        <v>150</v>
      </c>
      <c r="G361" t="s">
        <v>167</v>
      </c>
      <c r="H361" s="149" t="str">
        <f t="shared" ca="1" si="17"/>
        <v>16/10/1994</v>
      </c>
      <c r="I361" t="s">
        <v>152</v>
      </c>
      <c r="J361" t="s">
        <v>153</v>
      </c>
      <c r="K361" t="s">
        <v>580</v>
      </c>
      <c r="L361" t="s">
        <v>581</v>
      </c>
      <c r="M361" t="s">
        <v>582</v>
      </c>
      <c r="N361">
        <v>95</v>
      </c>
      <c r="O361" t="s">
        <v>157</v>
      </c>
      <c r="P361" t="s">
        <v>158</v>
      </c>
      <c r="Q361" t="s">
        <v>194</v>
      </c>
      <c r="R361" t="s">
        <v>586</v>
      </c>
      <c r="S361" t="s">
        <v>133</v>
      </c>
      <c r="T361" t="s">
        <v>196</v>
      </c>
      <c r="U361" t="s">
        <v>200</v>
      </c>
      <c r="V361" t="s">
        <v>182</v>
      </c>
      <c r="W361" t="s">
        <v>160</v>
      </c>
      <c r="X361" t="s">
        <v>271</v>
      </c>
      <c r="Y361" t="s">
        <v>2</v>
      </c>
      <c r="Z361">
        <v>2011</v>
      </c>
      <c r="AA361" t="s">
        <v>164</v>
      </c>
      <c r="AB361" t="s">
        <v>2</v>
      </c>
      <c r="AC361" t="s">
        <v>2</v>
      </c>
      <c r="AD361" t="s">
        <v>2</v>
      </c>
      <c r="AE361" t="s">
        <v>2</v>
      </c>
      <c r="AF361" t="s">
        <v>2</v>
      </c>
      <c r="AG361" t="s">
        <v>165</v>
      </c>
      <c r="AH361" t="s">
        <v>190</v>
      </c>
    </row>
    <row r="362" spans="1:34">
      <c r="A362">
        <v>7415</v>
      </c>
      <c r="B362">
        <v>269520</v>
      </c>
      <c r="C362" t="s">
        <v>149</v>
      </c>
      <c r="D362" t="str">
        <f t="shared" ca="1" si="15"/>
        <v>AGSCPSAJHZ</v>
      </c>
      <c r="E362" t="str">
        <f t="shared" ca="1" si="16"/>
        <v>Yyheqfeljtlvk</v>
      </c>
      <c r="F362" t="s">
        <v>150</v>
      </c>
      <c r="G362" t="s">
        <v>167</v>
      </c>
      <c r="H362" s="149" t="str">
        <f t="shared" ca="1" si="17"/>
        <v>1/12/1997</v>
      </c>
      <c r="I362" t="s">
        <v>152</v>
      </c>
      <c r="J362" t="s">
        <v>153</v>
      </c>
      <c r="K362" t="s">
        <v>580</v>
      </c>
      <c r="L362" t="s">
        <v>581</v>
      </c>
      <c r="M362" t="s">
        <v>582</v>
      </c>
      <c r="N362">
        <v>95</v>
      </c>
      <c r="O362" t="s">
        <v>157</v>
      </c>
      <c r="P362" t="s">
        <v>158</v>
      </c>
      <c r="Q362" t="s">
        <v>194</v>
      </c>
      <c r="R362" t="s">
        <v>220</v>
      </c>
      <c r="S362" t="s">
        <v>2</v>
      </c>
      <c r="T362" t="s">
        <v>196</v>
      </c>
      <c r="U362" t="s">
        <v>211</v>
      </c>
      <c r="V362" t="s">
        <v>160</v>
      </c>
      <c r="W362" t="s">
        <v>161</v>
      </c>
      <c r="X362" t="s">
        <v>2</v>
      </c>
      <c r="Y362" t="s">
        <v>2</v>
      </c>
      <c r="Z362">
        <v>2011</v>
      </c>
      <c r="AA362" t="s">
        <v>164</v>
      </c>
      <c r="AB362" t="s">
        <v>2</v>
      </c>
      <c r="AC362" t="s">
        <v>2</v>
      </c>
      <c r="AD362" t="s">
        <v>2</v>
      </c>
      <c r="AE362" t="s">
        <v>2</v>
      </c>
      <c r="AF362" t="s">
        <v>2</v>
      </c>
      <c r="AG362" t="s">
        <v>165</v>
      </c>
      <c r="AH362" t="s">
        <v>166</v>
      </c>
    </row>
    <row r="363" spans="1:34">
      <c r="A363">
        <v>7415</v>
      </c>
      <c r="B363">
        <v>269538</v>
      </c>
      <c r="C363" t="s">
        <v>149</v>
      </c>
      <c r="D363" t="str">
        <f t="shared" ca="1" si="15"/>
        <v>TYBSMZLGQM</v>
      </c>
      <c r="E363" t="str">
        <f t="shared" ca="1" si="16"/>
        <v>Pvbvjisyfyoyw</v>
      </c>
      <c r="F363" t="s">
        <v>150</v>
      </c>
      <c r="G363" t="s">
        <v>151</v>
      </c>
      <c r="H363" s="149" t="str">
        <f t="shared" ca="1" si="17"/>
        <v>9/1/1996</v>
      </c>
      <c r="I363" t="s">
        <v>152</v>
      </c>
      <c r="J363" t="s">
        <v>153</v>
      </c>
      <c r="K363" t="s">
        <v>580</v>
      </c>
      <c r="L363" t="s">
        <v>581</v>
      </c>
      <c r="M363" t="s">
        <v>582</v>
      </c>
      <c r="N363">
        <v>95</v>
      </c>
      <c r="O363" t="s">
        <v>157</v>
      </c>
      <c r="P363" t="s">
        <v>158</v>
      </c>
      <c r="Q363" t="s">
        <v>194</v>
      </c>
      <c r="R363" t="s">
        <v>586</v>
      </c>
      <c r="S363" t="s">
        <v>2</v>
      </c>
      <c r="T363" t="s">
        <v>196</v>
      </c>
      <c r="U363" t="s">
        <v>197</v>
      </c>
      <c r="V363" t="s">
        <v>160</v>
      </c>
      <c r="W363" t="s">
        <v>161</v>
      </c>
      <c r="X363" t="s">
        <v>249</v>
      </c>
      <c r="Y363" t="s">
        <v>2</v>
      </c>
      <c r="Z363">
        <v>2011</v>
      </c>
      <c r="AA363" t="s">
        <v>164</v>
      </c>
      <c r="AB363" t="s">
        <v>2</v>
      </c>
      <c r="AC363" t="s">
        <v>2</v>
      </c>
      <c r="AD363" t="s">
        <v>2</v>
      </c>
      <c r="AE363" t="s">
        <v>2</v>
      </c>
      <c r="AF363" t="s">
        <v>2</v>
      </c>
      <c r="AG363" t="s">
        <v>165</v>
      </c>
      <c r="AH363" t="s">
        <v>166</v>
      </c>
    </row>
    <row r="364" spans="1:34">
      <c r="A364">
        <v>7415</v>
      </c>
      <c r="B364">
        <v>271774</v>
      </c>
      <c r="C364" t="s">
        <v>149</v>
      </c>
      <c r="D364" t="str">
        <f t="shared" ca="1" si="15"/>
        <v>OBUSRCEGYU</v>
      </c>
      <c r="E364" t="str">
        <f t="shared" ca="1" si="16"/>
        <v>Irciyxfstaiby</v>
      </c>
      <c r="F364" t="s">
        <v>150</v>
      </c>
      <c r="G364" t="s">
        <v>167</v>
      </c>
      <c r="H364" s="149" t="str">
        <f t="shared" ca="1" si="17"/>
        <v>5/6/1997</v>
      </c>
      <c r="I364" t="s">
        <v>152</v>
      </c>
      <c r="J364" t="s">
        <v>153</v>
      </c>
      <c r="K364" t="s">
        <v>589</v>
      </c>
      <c r="L364" t="s">
        <v>374</v>
      </c>
      <c r="M364" t="s">
        <v>590</v>
      </c>
      <c r="N364">
        <v>94</v>
      </c>
      <c r="O364" t="s">
        <v>157</v>
      </c>
      <c r="P364" t="s">
        <v>158</v>
      </c>
      <c r="Q364" t="s">
        <v>194</v>
      </c>
      <c r="R364" t="s">
        <v>210</v>
      </c>
      <c r="S364" t="s">
        <v>2</v>
      </c>
      <c r="T364" t="s">
        <v>196</v>
      </c>
      <c r="U364" t="s">
        <v>211</v>
      </c>
      <c r="V364" t="s">
        <v>160</v>
      </c>
      <c r="W364" t="s">
        <v>161</v>
      </c>
      <c r="X364" t="s">
        <v>249</v>
      </c>
      <c r="Y364" t="s">
        <v>2</v>
      </c>
      <c r="Z364">
        <v>2011</v>
      </c>
      <c r="AA364" t="s">
        <v>164</v>
      </c>
      <c r="AB364" t="s">
        <v>2</v>
      </c>
      <c r="AC364" t="s">
        <v>2</v>
      </c>
      <c r="AD364" t="s">
        <v>2</v>
      </c>
      <c r="AE364" t="s">
        <v>2</v>
      </c>
      <c r="AF364" t="s">
        <v>2</v>
      </c>
      <c r="AG364" t="s">
        <v>213</v>
      </c>
      <c r="AH364" t="s">
        <v>166</v>
      </c>
    </row>
    <row r="365" spans="1:34">
      <c r="A365">
        <v>7415</v>
      </c>
      <c r="B365">
        <v>272448</v>
      </c>
      <c r="C365" t="s">
        <v>149</v>
      </c>
      <c r="D365" t="str">
        <f t="shared" ca="1" si="15"/>
        <v>FQSBPJISGD</v>
      </c>
      <c r="E365" t="str">
        <f t="shared" ca="1" si="16"/>
        <v>Roujkpjsveolz</v>
      </c>
      <c r="F365" t="s">
        <v>150</v>
      </c>
      <c r="G365" t="s">
        <v>167</v>
      </c>
      <c r="H365" s="149" t="str">
        <f t="shared" ca="1" si="17"/>
        <v>10/11/1994</v>
      </c>
      <c r="I365" t="s">
        <v>152</v>
      </c>
      <c r="J365" t="s">
        <v>153</v>
      </c>
      <c r="K365" t="s">
        <v>591</v>
      </c>
      <c r="L365" t="s">
        <v>215</v>
      </c>
      <c r="M365" t="s">
        <v>592</v>
      </c>
      <c r="N365">
        <v>95</v>
      </c>
      <c r="O365" t="s">
        <v>157</v>
      </c>
      <c r="P365" t="s">
        <v>158</v>
      </c>
      <c r="Q365" t="s">
        <v>194</v>
      </c>
      <c r="R365">
        <v>755</v>
      </c>
      <c r="S365" t="s">
        <v>2</v>
      </c>
      <c r="T365" t="s">
        <v>196</v>
      </c>
      <c r="U365" t="s">
        <v>200</v>
      </c>
      <c r="V365" t="s">
        <v>160</v>
      </c>
      <c r="W365" t="s">
        <v>161</v>
      </c>
      <c r="X365" t="s">
        <v>2</v>
      </c>
      <c r="Y365" t="s">
        <v>2</v>
      </c>
      <c r="Z365">
        <v>2011</v>
      </c>
      <c r="AA365" t="s">
        <v>164</v>
      </c>
      <c r="AB365" t="s">
        <v>2</v>
      </c>
      <c r="AC365" t="s">
        <v>2</v>
      </c>
      <c r="AD365" t="s">
        <v>2</v>
      </c>
      <c r="AE365" t="s">
        <v>2</v>
      </c>
      <c r="AF365" t="s">
        <v>2</v>
      </c>
      <c r="AG365" t="s">
        <v>213</v>
      </c>
      <c r="AH365" t="s">
        <v>166</v>
      </c>
    </row>
    <row r="366" spans="1:34">
      <c r="A366">
        <v>7415</v>
      </c>
      <c r="B366">
        <v>272449</v>
      </c>
      <c r="C366" t="s">
        <v>149</v>
      </c>
      <c r="D366" t="str">
        <f t="shared" ca="1" si="15"/>
        <v>DBCQECOAZC</v>
      </c>
      <c r="E366" t="str">
        <f t="shared" ca="1" si="16"/>
        <v>Iwhzoswihlswu</v>
      </c>
      <c r="F366" t="s">
        <v>150</v>
      </c>
      <c r="G366" t="s">
        <v>167</v>
      </c>
      <c r="H366" s="149" t="str">
        <f t="shared" ca="1" si="17"/>
        <v>6/5/1994</v>
      </c>
      <c r="I366" t="s">
        <v>152</v>
      </c>
      <c r="J366" t="s">
        <v>153</v>
      </c>
      <c r="K366" t="s">
        <v>591</v>
      </c>
      <c r="L366" t="s">
        <v>215</v>
      </c>
      <c r="M366" t="s">
        <v>592</v>
      </c>
      <c r="N366">
        <v>95</v>
      </c>
      <c r="O366" t="s">
        <v>157</v>
      </c>
      <c r="P366" t="s">
        <v>158</v>
      </c>
      <c r="Q366" t="s">
        <v>246</v>
      </c>
      <c r="R366">
        <v>754</v>
      </c>
      <c r="S366" t="s">
        <v>2</v>
      </c>
      <c r="T366" t="s">
        <v>2</v>
      </c>
      <c r="U366" t="s">
        <v>224</v>
      </c>
      <c r="V366" t="s">
        <v>160</v>
      </c>
      <c r="W366" t="s">
        <v>161</v>
      </c>
      <c r="X366" t="s">
        <v>2</v>
      </c>
      <c r="Y366" t="s">
        <v>2</v>
      </c>
      <c r="Z366">
        <v>2011</v>
      </c>
      <c r="AA366" t="s">
        <v>164</v>
      </c>
      <c r="AB366" t="s">
        <v>2</v>
      </c>
      <c r="AC366" t="s">
        <v>2</v>
      </c>
      <c r="AD366" t="s">
        <v>2</v>
      </c>
      <c r="AE366" t="s">
        <v>2</v>
      </c>
      <c r="AF366" t="s">
        <v>2</v>
      </c>
      <c r="AG366" t="s">
        <v>165</v>
      </c>
      <c r="AH366" t="s">
        <v>175</v>
      </c>
    </row>
    <row r="367" spans="1:34">
      <c r="A367">
        <v>7415</v>
      </c>
      <c r="B367">
        <v>275904</v>
      </c>
      <c r="C367" t="s">
        <v>149</v>
      </c>
      <c r="D367" t="str">
        <f t="shared" ca="1" si="15"/>
        <v>FARVIGVZLF</v>
      </c>
      <c r="E367" t="str">
        <f t="shared" ca="1" si="16"/>
        <v>Ooiuxjnypzgoo</v>
      </c>
      <c r="F367" t="s">
        <v>150</v>
      </c>
      <c r="G367" t="s">
        <v>167</v>
      </c>
      <c r="H367" s="149" t="str">
        <f t="shared" ca="1" si="17"/>
        <v>23/2/1997</v>
      </c>
      <c r="I367" t="s">
        <v>152</v>
      </c>
      <c r="J367" t="s">
        <v>153</v>
      </c>
      <c r="K367" t="s">
        <v>593</v>
      </c>
      <c r="L367" t="s">
        <v>594</v>
      </c>
      <c r="M367" t="s">
        <v>595</v>
      </c>
      <c r="N367">
        <v>77</v>
      </c>
      <c r="O367" t="s">
        <v>157</v>
      </c>
      <c r="P367" t="s">
        <v>158</v>
      </c>
      <c r="Q367" t="s">
        <v>194</v>
      </c>
      <c r="R367" t="s">
        <v>596</v>
      </c>
      <c r="S367" t="s">
        <v>2</v>
      </c>
      <c r="T367" t="s">
        <v>199</v>
      </c>
      <c r="U367" t="s">
        <v>201</v>
      </c>
      <c r="V367" t="s">
        <v>160</v>
      </c>
      <c r="W367" t="s">
        <v>161</v>
      </c>
      <c r="X367" t="s">
        <v>254</v>
      </c>
      <c r="Y367" t="s">
        <v>2</v>
      </c>
      <c r="Z367">
        <v>2011</v>
      </c>
      <c r="AA367" t="s">
        <v>164</v>
      </c>
      <c r="AB367" t="s">
        <v>2</v>
      </c>
      <c r="AC367" t="s">
        <v>2</v>
      </c>
      <c r="AD367" t="s">
        <v>2</v>
      </c>
      <c r="AE367" t="s">
        <v>2</v>
      </c>
      <c r="AF367" t="s">
        <v>2</v>
      </c>
      <c r="AG367" t="s">
        <v>213</v>
      </c>
      <c r="AH367" t="s">
        <v>166</v>
      </c>
    </row>
    <row r="368" spans="1:34">
      <c r="A368">
        <v>7415</v>
      </c>
      <c r="B368">
        <v>275922</v>
      </c>
      <c r="C368" t="s">
        <v>149</v>
      </c>
      <c r="D368" t="str">
        <f t="shared" ca="1" si="15"/>
        <v>WPLBHPTDSH</v>
      </c>
      <c r="E368" t="str">
        <f t="shared" ca="1" si="16"/>
        <v>Kiixfonoiqbco</v>
      </c>
      <c r="F368" t="s">
        <v>150</v>
      </c>
      <c r="G368" t="s">
        <v>167</v>
      </c>
      <c r="H368" s="149" t="str">
        <f t="shared" ca="1" si="17"/>
        <v>17/9/1995</v>
      </c>
      <c r="I368" t="s">
        <v>152</v>
      </c>
      <c r="J368" t="s">
        <v>153</v>
      </c>
      <c r="K368" t="s">
        <v>593</v>
      </c>
      <c r="L368" t="s">
        <v>594</v>
      </c>
      <c r="M368" t="s">
        <v>595</v>
      </c>
      <c r="N368">
        <v>77</v>
      </c>
      <c r="O368" t="s">
        <v>157</v>
      </c>
      <c r="P368" t="s">
        <v>158</v>
      </c>
      <c r="Q368" t="s">
        <v>194</v>
      </c>
      <c r="R368" t="s">
        <v>596</v>
      </c>
      <c r="S368" t="s">
        <v>2</v>
      </c>
      <c r="T368" t="s">
        <v>199</v>
      </c>
      <c r="U368" t="s">
        <v>224</v>
      </c>
      <c r="V368" t="s">
        <v>160</v>
      </c>
      <c r="W368" t="s">
        <v>161</v>
      </c>
      <c r="X368" t="s">
        <v>329</v>
      </c>
      <c r="Y368" t="s">
        <v>2</v>
      </c>
      <c r="Z368">
        <v>2011</v>
      </c>
      <c r="AA368" t="s">
        <v>164</v>
      </c>
      <c r="AB368" t="s">
        <v>2</v>
      </c>
      <c r="AC368" t="s">
        <v>2</v>
      </c>
      <c r="AD368" t="s">
        <v>2</v>
      </c>
      <c r="AE368" t="s">
        <v>2</v>
      </c>
      <c r="AF368" t="s">
        <v>2</v>
      </c>
      <c r="AG368" t="s">
        <v>213</v>
      </c>
      <c r="AH368" t="s">
        <v>166</v>
      </c>
    </row>
    <row r="369" spans="1:34">
      <c r="A369">
        <v>7415</v>
      </c>
      <c r="B369">
        <v>275928</v>
      </c>
      <c r="C369" t="s">
        <v>149</v>
      </c>
      <c r="D369" t="str">
        <f t="shared" ca="1" si="15"/>
        <v>WWWLHAKUED</v>
      </c>
      <c r="E369" t="str">
        <f t="shared" ca="1" si="16"/>
        <v>Pnudovxgewmal</v>
      </c>
      <c r="F369" t="s">
        <v>150</v>
      </c>
      <c r="G369" t="s">
        <v>167</v>
      </c>
      <c r="H369" s="149" t="str">
        <f t="shared" ca="1" si="17"/>
        <v>8/6/1994</v>
      </c>
      <c r="I369" t="s">
        <v>152</v>
      </c>
      <c r="J369" t="s">
        <v>153</v>
      </c>
      <c r="K369" t="s">
        <v>593</v>
      </c>
      <c r="L369" t="s">
        <v>594</v>
      </c>
      <c r="M369" t="s">
        <v>595</v>
      </c>
      <c r="N369">
        <v>77</v>
      </c>
      <c r="O369" t="s">
        <v>157</v>
      </c>
      <c r="P369" t="s">
        <v>158</v>
      </c>
      <c r="Q369" t="s">
        <v>194</v>
      </c>
      <c r="R369" t="s">
        <v>597</v>
      </c>
      <c r="S369" t="s">
        <v>2</v>
      </c>
      <c r="T369" t="s">
        <v>196</v>
      </c>
      <c r="U369" t="s">
        <v>211</v>
      </c>
      <c r="V369" t="s">
        <v>160</v>
      </c>
      <c r="W369" t="s">
        <v>161</v>
      </c>
      <c r="X369" t="s">
        <v>2</v>
      </c>
      <c r="Y369" t="s">
        <v>2</v>
      </c>
      <c r="Z369">
        <v>2011</v>
      </c>
      <c r="AA369" t="s">
        <v>164</v>
      </c>
      <c r="AB369" t="s">
        <v>2</v>
      </c>
      <c r="AC369" t="s">
        <v>2</v>
      </c>
      <c r="AD369" t="s">
        <v>2</v>
      </c>
      <c r="AE369" t="s">
        <v>2</v>
      </c>
      <c r="AF369" t="s">
        <v>2</v>
      </c>
      <c r="AG369" t="s">
        <v>174</v>
      </c>
      <c r="AH369" t="s">
        <v>175</v>
      </c>
    </row>
    <row r="370" spans="1:34">
      <c r="A370">
        <v>7415</v>
      </c>
      <c r="B370">
        <v>275938</v>
      </c>
      <c r="C370" t="s">
        <v>183</v>
      </c>
      <c r="D370" t="str">
        <f t="shared" ca="1" si="15"/>
        <v>AGNHWEUGWB</v>
      </c>
      <c r="E370" t="str">
        <f t="shared" ca="1" si="16"/>
        <v>Uylyzcsexvsmh</v>
      </c>
      <c r="F370" t="s">
        <v>150</v>
      </c>
      <c r="G370" t="s">
        <v>167</v>
      </c>
      <c r="H370" s="149" t="str">
        <f t="shared" ca="1" si="17"/>
        <v>24/1/1994</v>
      </c>
      <c r="I370" t="s">
        <v>152</v>
      </c>
      <c r="J370" t="s">
        <v>153</v>
      </c>
      <c r="K370" t="s">
        <v>593</v>
      </c>
      <c r="L370" t="s">
        <v>594</v>
      </c>
      <c r="M370" t="s">
        <v>595</v>
      </c>
      <c r="N370">
        <v>77</v>
      </c>
      <c r="O370" t="s">
        <v>157</v>
      </c>
      <c r="P370" t="s">
        <v>158</v>
      </c>
      <c r="Q370" t="s">
        <v>194</v>
      </c>
      <c r="R370" t="s">
        <v>596</v>
      </c>
      <c r="S370" t="s">
        <v>2</v>
      </c>
      <c r="T370" t="s">
        <v>199</v>
      </c>
      <c r="U370" t="s">
        <v>224</v>
      </c>
      <c r="V370" t="s">
        <v>160</v>
      </c>
      <c r="W370" t="s">
        <v>182</v>
      </c>
      <c r="X370" t="s">
        <v>254</v>
      </c>
      <c r="Y370" t="s">
        <v>329</v>
      </c>
      <c r="Z370">
        <v>2011</v>
      </c>
      <c r="AA370" t="s">
        <v>164</v>
      </c>
      <c r="AB370" t="s">
        <v>2</v>
      </c>
      <c r="AC370" t="s">
        <v>2</v>
      </c>
      <c r="AD370" t="s">
        <v>2</v>
      </c>
      <c r="AE370" t="s">
        <v>2</v>
      </c>
      <c r="AF370" t="s">
        <v>2</v>
      </c>
      <c r="AG370" t="s">
        <v>213</v>
      </c>
      <c r="AH370" t="s">
        <v>166</v>
      </c>
    </row>
    <row r="371" spans="1:34">
      <c r="A371">
        <v>7415</v>
      </c>
      <c r="B371">
        <v>280678</v>
      </c>
      <c r="C371" t="s">
        <v>149</v>
      </c>
      <c r="D371" t="str">
        <f t="shared" ca="1" si="15"/>
        <v>LSGTHNYJFE</v>
      </c>
      <c r="E371" t="str">
        <f t="shared" ca="1" si="16"/>
        <v>Ezdrcuucrktlj</v>
      </c>
      <c r="F371" t="s">
        <v>150</v>
      </c>
      <c r="G371" t="s">
        <v>167</v>
      </c>
      <c r="H371" s="149" t="str">
        <f t="shared" ca="1" si="17"/>
        <v>14/4/1996</v>
      </c>
      <c r="I371" t="s">
        <v>152</v>
      </c>
      <c r="J371" t="s">
        <v>153</v>
      </c>
      <c r="K371" t="s">
        <v>598</v>
      </c>
      <c r="L371" t="s">
        <v>599</v>
      </c>
      <c r="M371" t="s">
        <v>600</v>
      </c>
      <c r="N371">
        <v>92</v>
      </c>
      <c r="O371" t="s">
        <v>157</v>
      </c>
      <c r="P371" t="s">
        <v>158</v>
      </c>
      <c r="Q371" t="s">
        <v>246</v>
      </c>
      <c r="R371" t="s">
        <v>601</v>
      </c>
      <c r="S371" t="s">
        <v>2</v>
      </c>
      <c r="T371" t="s">
        <v>2</v>
      </c>
      <c r="U371" t="s">
        <v>224</v>
      </c>
      <c r="V371" t="s">
        <v>160</v>
      </c>
      <c r="W371" t="s">
        <v>161</v>
      </c>
      <c r="X371" t="s">
        <v>2</v>
      </c>
      <c r="Y371" t="s">
        <v>2</v>
      </c>
      <c r="Z371">
        <v>2011</v>
      </c>
      <c r="AA371" t="s">
        <v>164</v>
      </c>
      <c r="AB371" t="s">
        <v>2</v>
      </c>
      <c r="AC371" t="s">
        <v>2</v>
      </c>
      <c r="AD371" t="s">
        <v>2</v>
      </c>
      <c r="AE371" t="s">
        <v>2</v>
      </c>
      <c r="AF371" t="s">
        <v>2</v>
      </c>
      <c r="AG371" t="s">
        <v>213</v>
      </c>
      <c r="AH371" t="s">
        <v>166</v>
      </c>
    </row>
    <row r="372" spans="1:34">
      <c r="A372">
        <v>7415</v>
      </c>
      <c r="B372">
        <v>283098</v>
      </c>
      <c r="C372" t="s">
        <v>149</v>
      </c>
      <c r="D372" t="str">
        <f t="shared" ca="1" si="15"/>
        <v>CAEBNVDKVE</v>
      </c>
      <c r="E372" t="str">
        <f t="shared" ca="1" si="16"/>
        <v>Gonygychyjclv</v>
      </c>
      <c r="F372" t="s">
        <v>150</v>
      </c>
      <c r="G372" t="s">
        <v>167</v>
      </c>
      <c r="H372" s="149" t="str">
        <f t="shared" ca="1" si="17"/>
        <v>14/9/1996</v>
      </c>
      <c r="I372" t="s">
        <v>152</v>
      </c>
      <c r="J372" t="s">
        <v>153</v>
      </c>
      <c r="K372" t="s">
        <v>602</v>
      </c>
      <c r="L372" t="s">
        <v>603</v>
      </c>
      <c r="M372" t="s">
        <v>604</v>
      </c>
      <c r="N372">
        <v>60</v>
      </c>
      <c r="O372" t="s">
        <v>157</v>
      </c>
      <c r="P372" t="s">
        <v>158</v>
      </c>
      <c r="Q372" t="s">
        <v>194</v>
      </c>
      <c r="R372" t="s">
        <v>605</v>
      </c>
      <c r="S372" t="s">
        <v>2</v>
      </c>
      <c r="T372" t="s">
        <v>196</v>
      </c>
      <c r="U372" t="s">
        <v>224</v>
      </c>
      <c r="V372" t="s">
        <v>160</v>
      </c>
      <c r="W372" t="s">
        <v>161</v>
      </c>
      <c r="X372" t="s">
        <v>249</v>
      </c>
      <c r="Y372" t="s">
        <v>2</v>
      </c>
      <c r="Z372">
        <v>2010</v>
      </c>
      <c r="AA372" t="s">
        <v>164</v>
      </c>
      <c r="AB372" t="s">
        <v>2</v>
      </c>
      <c r="AC372" t="s">
        <v>2</v>
      </c>
      <c r="AD372" t="s">
        <v>2</v>
      </c>
      <c r="AE372" t="s">
        <v>2</v>
      </c>
      <c r="AF372" t="s">
        <v>2</v>
      </c>
      <c r="AG372" t="s">
        <v>213</v>
      </c>
      <c r="AH372" t="s">
        <v>166</v>
      </c>
    </row>
    <row r="373" spans="1:34">
      <c r="A373">
        <v>7415</v>
      </c>
      <c r="B373">
        <v>283250</v>
      </c>
      <c r="C373" t="s">
        <v>149</v>
      </c>
      <c r="D373" t="str">
        <f t="shared" ca="1" si="15"/>
        <v>QORXEBJQTS</v>
      </c>
      <c r="E373" t="str">
        <f t="shared" ca="1" si="16"/>
        <v>Kthovzpzaxyuv</v>
      </c>
      <c r="F373" t="s">
        <v>150</v>
      </c>
      <c r="G373" t="s">
        <v>167</v>
      </c>
      <c r="H373" s="149" t="str">
        <f t="shared" ca="1" si="17"/>
        <v>6/10/1995</v>
      </c>
      <c r="I373" t="s">
        <v>152</v>
      </c>
      <c r="J373" t="s">
        <v>153</v>
      </c>
      <c r="K373" t="s">
        <v>602</v>
      </c>
      <c r="L373" t="s">
        <v>603</v>
      </c>
      <c r="M373" t="s">
        <v>604</v>
      </c>
      <c r="N373">
        <v>60</v>
      </c>
      <c r="O373" t="s">
        <v>157</v>
      </c>
      <c r="P373" t="s">
        <v>158</v>
      </c>
      <c r="Q373" t="s">
        <v>194</v>
      </c>
      <c r="R373" t="s">
        <v>606</v>
      </c>
      <c r="S373" t="s">
        <v>2</v>
      </c>
      <c r="T373" t="s">
        <v>196</v>
      </c>
      <c r="U373" t="s">
        <v>224</v>
      </c>
      <c r="V373" t="s">
        <v>160</v>
      </c>
      <c r="W373" t="s">
        <v>161</v>
      </c>
      <c r="X373" t="s">
        <v>345</v>
      </c>
      <c r="Y373" t="s">
        <v>468</v>
      </c>
      <c r="Z373">
        <v>2011</v>
      </c>
      <c r="AA373" t="s">
        <v>164</v>
      </c>
      <c r="AB373" t="s">
        <v>2</v>
      </c>
      <c r="AC373" t="s">
        <v>2</v>
      </c>
      <c r="AD373" t="s">
        <v>2</v>
      </c>
      <c r="AE373" t="s">
        <v>2</v>
      </c>
      <c r="AF373" t="s">
        <v>2</v>
      </c>
      <c r="AG373" t="s">
        <v>213</v>
      </c>
      <c r="AH373" t="s">
        <v>190</v>
      </c>
    </row>
    <row r="374" spans="1:34">
      <c r="A374">
        <v>7415</v>
      </c>
      <c r="B374">
        <v>284845</v>
      </c>
      <c r="C374" t="s">
        <v>149</v>
      </c>
      <c r="D374" t="str">
        <f t="shared" ca="1" si="15"/>
        <v>EVXNUETNVK</v>
      </c>
      <c r="E374" t="str">
        <f t="shared" ca="1" si="16"/>
        <v>Byliruerxifmd</v>
      </c>
      <c r="F374" t="s">
        <v>150</v>
      </c>
      <c r="G374" t="s">
        <v>167</v>
      </c>
      <c r="H374" s="149" t="str">
        <f t="shared" ca="1" si="17"/>
        <v>19/1/1995</v>
      </c>
      <c r="I374" t="s">
        <v>152</v>
      </c>
      <c r="J374" t="s">
        <v>153</v>
      </c>
      <c r="K374" t="s">
        <v>607</v>
      </c>
      <c r="L374" t="s">
        <v>608</v>
      </c>
      <c r="M374" t="s">
        <v>470</v>
      </c>
      <c r="N374">
        <v>93</v>
      </c>
      <c r="O374" t="s">
        <v>157</v>
      </c>
      <c r="P374" t="s">
        <v>158</v>
      </c>
      <c r="Q374" t="s">
        <v>171</v>
      </c>
      <c r="R374" t="s">
        <v>328</v>
      </c>
      <c r="S374" t="s">
        <v>2</v>
      </c>
      <c r="T374" t="s">
        <v>2</v>
      </c>
      <c r="U374" t="s">
        <v>238</v>
      </c>
      <c r="V374" t="s">
        <v>160</v>
      </c>
      <c r="W374" t="s">
        <v>161</v>
      </c>
      <c r="X374" t="s">
        <v>162</v>
      </c>
      <c r="Y374" t="s">
        <v>2</v>
      </c>
      <c r="Z374">
        <v>2011</v>
      </c>
      <c r="AA374" t="s">
        <v>164</v>
      </c>
      <c r="AB374" t="s">
        <v>2</v>
      </c>
      <c r="AC374" t="s">
        <v>2</v>
      </c>
      <c r="AD374" t="s">
        <v>2</v>
      </c>
      <c r="AE374" t="s">
        <v>2</v>
      </c>
      <c r="AF374" t="s">
        <v>2</v>
      </c>
      <c r="AG374" t="s">
        <v>165</v>
      </c>
      <c r="AH374" t="s">
        <v>232</v>
      </c>
    </row>
    <row r="375" spans="1:34">
      <c r="A375">
        <v>7415</v>
      </c>
      <c r="B375">
        <v>284846</v>
      </c>
      <c r="C375" t="s">
        <v>149</v>
      </c>
      <c r="D375" t="str">
        <f t="shared" ca="1" si="15"/>
        <v>YHGYQTXAKJ</v>
      </c>
      <c r="E375" t="str">
        <f t="shared" ca="1" si="16"/>
        <v>Vsdndrrboihyy</v>
      </c>
      <c r="F375" t="s">
        <v>150</v>
      </c>
      <c r="G375" t="s">
        <v>167</v>
      </c>
      <c r="H375" s="149" t="str">
        <f t="shared" ca="1" si="17"/>
        <v>14/6/1995</v>
      </c>
      <c r="I375" t="s">
        <v>152</v>
      </c>
      <c r="J375" t="s">
        <v>153</v>
      </c>
      <c r="K375" t="s">
        <v>607</v>
      </c>
      <c r="L375" t="s">
        <v>608</v>
      </c>
      <c r="M375" t="s">
        <v>470</v>
      </c>
      <c r="N375">
        <v>93</v>
      </c>
      <c r="O375" t="s">
        <v>157</v>
      </c>
      <c r="P375" t="s">
        <v>158</v>
      </c>
      <c r="Q375" t="s">
        <v>171</v>
      </c>
      <c r="R375" t="s">
        <v>328</v>
      </c>
      <c r="S375" t="s">
        <v>2</v>
      </c>
      <c r="T375" t="s">
        <v>2</v>
      </c>
      <c r="U375" t="s">
        <v>238</v>
      </c>
      <c r="V375" t="s">
        <v>160</v>
      </c>
      <c r="W375" t="s">
        <v>161</v>
      </c>
      <c r="X375" t="s">
        <v>162</v>
      </c>
      <c r="Y375" t="s">
        <v>2</v>
      </c>
      <c r="Z375">
        <v>2010</v>
      </c>
      <c r="AA375" t="s">
        <v>164</v>
      </c>
      <c r="AB375" t="s">
        <v>2</v>
      </c>
      <c r="AC375" t="s">
        <v>2</v>
      </c>
      <c r="AD375" t="s">
        <v>2</v>
      </c>
      <c r="AE375" t="s">
        <v>2</v>
      </c>
      <c r="AF375" t="s">
        <v>2</v>
      </c>
      <c r="AG375" t="s">
        <v>165</v>
      </c>
      <c r="AH375" t="s">
        <v>175</v>
      </c>
    </row>
    <row r="376" spans="1:34">
      <c r="A376">
        <v>7415</v>
      </c>
      <c r="B376">
        <v>284855</v>
      </c>
      <c r="C376" t="s">
        <v>149</v>
      </c>
      <c r="D376" t="str">
        <f t="shared" ca="1" si="15"/>
        <v>MTNEOAINLW</v>
      </c>
      <c r="E376" t="str">
        <f t="shared" ca="1" si="16"/>
        <v>Lxebyirhflgei</v>
      </c>
      <c r="F376" t="s">
        <v>150</v>
      </c>
      <c r="G376" t="s">
        <v>167</v>
      </c>
      <c r="H376" s="149" t="str">
        <f t="shared" ca="1" si="17"/>
        <v>27/3/1994</v>
      </c>
      <c r="I376" t="s">
        <v>152</v>
      </c>
      <c r="J376" t="s">
        <v>153</v>
      </c>
      <c r="K376" t="s">
        <v>607</v>
      </c>
      <c r="L376" t="s">
        <v>608</v>
      </c>
      <c r="M376" t="s">
        <v>470</v>
      </c>
      <c r="N376">
        <v>93</v>
      </c>
      <c r="O376" t="s">
        <v>157</v>
      </c>
      <c r="P376" t="s">
        <v>158</v>
      </c>
      <c r="Q376" t="s">
        <v>171</v>
      </c>
      <c r="R376" t="s">
        <v>328</v>
      </c>
      <c r="S376" t="s">
        <v>2</v>
      </c>
      <c r="T376" t="s">
        <v>2</v>
      </c>
      <c r="U376" t="s">
        <v>238</v>
      </c>
      <c r="V376" t="s">
        <v>160</v>
      </c>
      <c r="W376" t="s">
        <v>161</v>
      </c>
      <c r="X376" t="s">
        <v>162</v>
      </c>
      <c r="Y376" t="s">
        <v>2</v>
      </c>
      <c r="Z376">
        <v>2010</v>
      </c>
      <c r="AA376" t="s">
        <v>164</v>
      </c>
      <c r="AB376" t="s">
        <v>2</v>
      </c>
      <c r="AC376" t="s">
        <v>2</v>
      </c>
      <c r="AD376" t="s">
        <v>2</v>
      </c>
      <c r="AE376" t="s">
        <v>2</v>
      </c>
      <c r="AF376" t="s">
        <v>2</v>
      </c>
      <c r="AG376" t="s">
        <v>165</v>
      </c>
      <c r="AH376" t="s">
        <v>175</v>
      </c>
    </row>
    <row r="377" spans="1:34">
      <c r="A377">
        <v>7415</v>
      </c>
      <c r="B377">
        <v>284860</v>
      </c>
      <c r="C377" t="s">
        <v>149</v>
      </c>
      <c r="D377" t="str">
        <f t="shared" ca="1" si="15"/>
        <v>PSQDOHSZDV</v>
      </c>
      <c r="E377" t="str">
        <f t="shared" ca="1" si="16"/>
        <v>Vsjivzvwhpnfy</v>
      </c>
      <c r="F377" t="s">
        <v>150</v>
      </c>
      <c r="G377" t="s">
        <v>167</v>
      </c>
      <c r="H377" s="149" t="str">
        <f t="shared" ca="1" si="17"/>
        <v>7/12/1994</v>
      </c>
      <c r="I377" t="s">
        <v>152</v>
      </c>
      <c r="J377" t="s">
        <v>153</v>
      </c>
      <c r="K377" t="s">
        <v>607</v>
      </c>
      <c r="L377" t="s">
        <v>608</v>
      </c>
      <c r="M377" t="s">
        <v>470</v>
      </c>
      <c r="N377">
        <v>93</v>
      </c>
      <c r="O377" t="s">
        <v>157</v>
      </c>
      <c r="P377" t="s">
        <v>158</v>
      </c>
      <c r="Q377" t="s">
        <v>171</v>
      </c>
      <c r="R377" t="s">
        <v>237</v>
      </c>
      <c r="S377" t="s">
        <v>2</v>
      </c>
      <c r="T377" t="s">
        <v>2</v>
      </c>
      <c r="U377" t="s">
        <v>238</v>
      </c>
      <c r="V377" t="s">
        <v>160</v>
      </c>
      <c r="W377" t="s">
        <v>161</v>
      </c>
      <c r="X377" t="s">
        <v>162</v>
      </c>
      <c r="Y377" t="s">
        <v>2</v>
      </c>
      <c r="Z377">
        <v>2011</v>
      </c>
      <c r="AA377" t="s">
        <v>164</v>
      </c>
      <c r="AB377" t="s">
        <v>2</v>
      </c>
      <c r="AC377" t="s">
        <v>2</v>
      </c>
      <c r="AD377" t="s">
        <v>2</v>
      </c>
      <c r="AE377" t="s">
        <v>2</v>
      </c>
      <c r="AF377" t="s">
        <v>2</v>
      </c>
      <c r="AG377" t="s">
        <v>165</v>
      </c>
      <c r="AH377" t="s">
        <v>175</v>
      </c>
    </row>
    <row r="378" spans="1:34">
      <c r="A378">
        <v>7415</v>
      </c>
      <c r="B378">
        <v>284861</v>
      </c>
      <c r="C378" t="s">
        <v>149</v>
      </c>
      <c r="D378" t="str">
        <f t="shared" ca="1" si="15"/>
        <v>HYTYLOUPNK</v>
      </c>
      <c r="E378" t="str">
        <f t="shared" ca="1" si="16"/>
        <v>Yxsmofewnylee</v>
      </c>
      <c r="F378" t="s">
        <v>150</v>
      </c>
      <c r="G378" t="s">
        <v>167</v>
      </c>
      <c r="H378" s="149" t="str">
        <f t="shared" ca="1" si="17"/>
        <v>20/12/1995</v>
      </c>
      <c r="I378" t="s">
        <v>152</v>
      </c>
      <c r="J378" t="s">
        <v>153</v>
      </c>
      <c r="K378" t="s">
        <v>607</v>
      </c>
      <c r="L378" t="s">
        <v>608</v>
      </c>
      <c r="M378" t="s">
        <v>470</v>
      </c>
      <c r="N378">
        <v>93</v>
      </c>
      <c r="O378" t="s">
        <v>157</v>
      </c>
      <c r="P378" t="s">
        <v>158</v>
      </c>
      <c r="Q378" t="s">
        <v>298</v>
      </c>
      <c r="R378" t="s">
        <v>609</v>
      </c>
      <c r="S378" t="s">
        <v>2</v>
      </c>
      <c r="T378" t="s">
        <v>2</v>
      </c>
      <c r="U378" t="s">
        <v>610</v>
      </c>
      <c r="V378" t="s">
        <v>160</v>
      </c>
      <c r="W378" t="s">
        <v>161</v>
      </c>
      <c r="X378" t="s">
        <v>162</v>
      </c>
      <c r="Y378" t="s">
        <v>2</v>
      </c>
      <c r="Z378">
        <v>2010</v>
      </c>
      <c r="AA378" t="s">
        <v>164</v>
      </c>
      <c r="AB378" t="s">
        <v>2</v>
      </c>
      <c r="AC378" t="s">
        <v>2</v>
      </c>
      <c r="AD378" t="s">
        <v>2</v>
      </c>
      <c r="AE378" t="s">
        <v>2</v>
      </c>
      <c r="AF378" t="s">
        <v>2</v>
      </c>
      <c r="AG378" t="s">
        <v>165</v>
      </c>
      <c r="AH378" t="s">
        <v>166</v>
      </c>
    </row>
    <row r="379" spans="1:34">
      <c r="A379">
        <v>7415</v>
      </c>
      <c r="B379">
        <v>284865</v>
      </c>
      <c r="C379" t="s">
        <v>149</v>
      </c>
      <c r="D379" t="str">
        <f t="shared" ca="1" si="15"/>
        <v>NFKZRHKMYE</v>
      </c>
      <c r="E379" t="str">
        <f t="shared" ca="1" si="16"/>
        <v>Vmlztpxsifijl</v>
      </c>
      <c r="F379" t="s">
        <v>150</v>
      </c>
      <c r="G379" t="s">
        <v>167</v>
      </c>
      <c r="H379" s="149" t="str">
        <f t="shared" ca="1" si="17"/>
        <v>15/9/1997</v>
      </c>
      <c r="I379" t="s">
        <v>152</v>
      </c>
      <c r="J379" t="s">
        <v>153</v>
      </c>
      <c r="K379" t="s">
        <v>607</v>
      </c>
      <c r="L379" t="s">
        <v>608</v>
      </c>
      <c r="M379" t="s">
        <v>470</v>
      </c>
      <c r="N379">
        <v>93</v>
      </c>
      <c r="O379" t="s">
        <v>157</v>
      </c>
      <c r="P379" t="s">
        <v>158</v>
      </c>
      <c r="Q379" t="s">
        <v>194</v>
      </c>
      <c r="R379" t="s">
        <v>198</v>
      </c>
      <c r="S379" t="s">
        <v>2</v>
      </c>
      <c r="T379" t="s">
        <v>196</v>
      </c>
      <c r="U379" t="s">
        <v>224</v>
      </c>
      <c r="V379" t="s">
        <v>160</v>
      </c>
      <c r="W379" t="s">
        <v>182</v>
      </c>
      <c r="X379" t="s">
        <v>2</v>
      </c>
      <c r="Y379" t="s">
        <v>2</v>
      </c>
      <c r="Z379">
        <v>2010</v>
      </c>
      <c r="AA379" t="s">
        <v>164</v>
      </c>
      <c r="AB379" t="s">
        <v>2</v>
      </c>
      <c r="AC379" t="s">
        <v>2</v>
      </c>
      <c r="AD379" t="s">
        <v>2</v>
      </c>
      <c r="AE379" t="s">
        <v>2</v>
      </c>
      <c r="AF379" t="s">
        <v>2</v>
      </c>
      <c r="AG379" t="s">
        <v>284</v>
      </c>
      <c r="AH379" t="s">
        <v>166</v>
      </c>
    </row>
    <row r="380" spans="1:34">
      <c r="A380">
        <v>7415</v>
      </c>
      <c r="B380">
        <v>284870</v>
      </c>
      <c r="C380" t="s">
        <v>149</v>
      </c>
      <c r="D380" t="str">
        <f t="shared" ca="1" si="15"/>
        <v>ZLRCDIWORM</v>
      </c>
      <c r="E380" t="str">
        <f t="shared" ca="1" si="16"/>
        <v>Surlnobphkkmz</v>
      </c>
      <c r="F380" t="s">
        <v>150</v>
      </c>
      <c r="G380" t="s">
        <v>167</v>
      </c>
      <c r="H380" s="149" t="str">
        <f t="shared" ca="1" si="17"/>
        <v>14/11/1996</v>
      </c>
      <c r="I380" t="s">
        <v>152</v>
      </c>
      <c r="J380" t="s">
        <v>153</v>
      </c>
      <c r="K380" t="s">
        <v>607</v>
      </c>
      <c r="L380" t="s">
        <v>608</v>
      </c>
      <c r="M380" t="s">
        <v>470</v>
      </c>
      <c r="N380">
        <v>93</v>
      </c>
      <c r="O380" t="s">
        <v>157</v>
      </c>
      <c r="P380" t="s">
        <v>158</v>
      </c>
      <c r="Q380" t="s">
        <v>171</v>
      </c>
      <c r="R380" t="s">
        <v>328</v>
      </c>
      <c r="S380" t="s">
        <v>2</v>
      </c>
      <c r="T380" t="s">
        <v>2</v>
      </c>
      <c r="U380" t="s">
        <v>173</v>
      </c>
      <c r="V380" t="s">
        <v>160</v>
      </c>
      <c r="W380" t="s">
        <v>161</v>
      </c>
      <c r="X380" t="s">
        <v>162</v>
      </c>
      <c r="Y380" t="s">
        <v>2</v>
      </c>
      <c r="Z380">
        <v>2011</v>
      </c>
      <c r="AA380" t="s">
        <v>164</v>
      </c>
      <c r="AB380" t="s">
        <v>2</v>
      </c>
      <c r="AC380" t="s">
        <v>2</v>
      </c>
      <c r="AD380" t="s">
        <v>2</v>
      </c>
      <c r="AE380" t="s">
        <v>2</v>
      </c>
      <c r="AF380" t="s">
        <v>2</v>
      </c>
      <c r="AG380" t="s">
        <v>165</v>
      </c>
      <c r="AH380" t="s">
        <v>190</v>
      </c>
    </row>
    <row r="381" spans="1:34">
      <c r="A381">
        <v>7415</v>
      </c>
      <c r="B381">
        <v>284873</v>
      </c>
      <c r="C381" t="s">
        <v>149</v>
      </c>
      <c r="D381" t="str">
        <f t="shared" ca="1" si="15"/>
        <v>HWRWSIRFOJ</v>
      </c>
      <c r="E381" t="str">
        <f t="shared" ca="1" si="16"/>
        <v>Txzaxztzsqkkq</v>
      </c>
      <c r="F381" t="s">
        <v>150</v>
      </c>
      <c r="G381" t="s">
        <v>167</v>
      </c>
      <c r="H381" s="149" t="str">
        <f t="shared" ca="1" si="17"/>
        <v>11/10/1995</v>
      </c>
      <c r="I381" t="s">
        <v>152</v>
      </c>
      <c r="J381" t="s">
        <v>153</v>
      </c>
      <c r="K381" t="s">
        <v>607</v>
      </c>
      <c r="L381" t="s">
        <v>608</v>
      </c>
      <c r="M381" t="s">
        <v>470</v>
      </c>
      <c r="N381">
        <v>93</v>
      </c>
      <c r="O381" t="s">
        <v>157</v>
      </c>
      <c r="P381" t="s">
        <v>158</v>
      </c>
      <c r="Q381" t="s">
        <v>171</v>
      </c>
      <c r="R381" t="s">
        <v>237</v>
      </c>
      <c r="S381" t="s">
        <v>2</v>
      </c>
      <c r="T381" t="s">
        <v>2</v>
      </c>
      <c r="U381" t="s">
        <v>238</v>
      </c>
      <c r="V381" t="s">
        <v>160</v>
      </c>
      <c r="W381" t="s">
        <v>161</v>
      </c>
      <c r="X381" t="s">
        <v>162</v>
      </c>
      <c r="Y381" t="s">
        <v>2</v>
      </c>
      <c r="Z381">
        <v>2010</v>
      </c>
      <c r="AA381" t="s">
        <v>164</v>
      </c>
      <c r="AB381" t="s">
        <v>2</v>
      </c>
      <c r="AC381" t="s">
        <v>2</v>
      </c>
      <c r="AD381" t="s">
        <v>2</v>
      </c>
      <c r="AE381" t="s">
        <v>2</v>
      </c>
      <c r="AF381" t="s">
        <v>2</v>
      </c>
      <c r="AG381" t="s">
        <v>165</v>
      </c>
      <c r="AH381" t="s">
        <v>175</v>
      </c>
    </row>
    <row r="382" spans="1:34">
      <c r="A382">
        <v>7415</v>
      </c>
      <c r="B382">
        <v>284889</v>
      </c>
      <c r="C382" t="s">
        <v>149</v>
      </c>
      <c r="D382" t="str">
        <f t="shared" ca="1" si="15"/>
        <v>XOUXNOVJJP</v>
      </c>
      <c r="E382" t="str">
        <f t="shared" ca="1" si="16"/>
        <v>Whvlefqwksdgi</v>
      </c>
      <c r="F382" t="s">
        <v>150</v>
      </c>
      <c r="G382" t="s">
        <v>167</v>
      </c>
      <c r="H382" s="149" t="str">
        <f t="shared" ca="1" si="17"/>
        <v>16/3/1997</v>
      </c>
      <c r="I382" t="s">
        <v>152</v>
      </c>
      <c r="J382" t="s">
        <v>153</v>
      </c>
      <c r="K382" t="s">
        <v>607</v>
      </c>
      <c r="L382" t="s">
        <v>608</v>
      </c>
      <c r="M382" t="s">
        <v>470</v>
      </c>
      <c r="N382">
        <v>93</v>
      </c>
      <c r="O382" t="s">
        <v>157</v>
      </c>
      <c r="P382" t="s">
        <v>158</v>
      </c>
      <c r="Q382" t="s">
        <v>171</v>
      </c>
      <c r="R382" t="s">
        <v>237</v>
      </c>
      <c r="S382" t="s">
        <v>2</v>
      </c>
      <c r="T382" t="s">
        <v>2</v>
      </c>
      <c r="U382" t="s">
        <v>238</v>
      </c>
      <c r="V382" t="s">
        <v>160</v>
      </c>
      <c r="W382" t="s">
        <v>161</v>
      </c>
      <c r="X382" t="s">
        <v>162</v>
      </c>
      <c r="Y382" t="s">
        <v>2</v>
      </c>
      <c r="Z382">
        <v>2010</v>
      </c>
      <c r="AA382" t="s">
        <v>164</v>
      </c>
      <c r="AB382" t="s">
        <v>2</v>
      </c>
      <c r="AC382" t="s">
        <v>2</v>
      </c>
      <c r="AD382" t="s">
        <v>2</v>
      </c>
      <c r="AE382" t="s">
        <v>2</v>
      </c>
      <c r="AF382" t="s">
        <v>2</v>
      </c>
      <c r="AG382" t="s">
        <v>165</v>
      </c>
      <c r="AH382" t="s">
        <v>175</v>
      </c>
    </row>
    <row r="383" spans="1:34">
      <c r="A383">
        <v>7415</v>
      </c>
      <c r="B383">
        <v>284928</v>
      </c>
      <c r="C383" t="s">
        <v>149</v>
      </c>
      <c r="D383" t="str">
        <f t="shared" ca="1" si="15"/>
        <v>FZQNUUMRCG</v>
      </c>
      <c r="E383" t="str">
        <f t="shared" ca="1" si="16"/>
        <v>Hgstuftabkpxu</v>
      </c>
      <c r="F383" t="s">
        <v>150</v>
      </c>
      <c r="G383" t="s">
        <v>167</v>
      </c>
      <c r="H383" s="149" t="str">
        <f t="shared" ca="1" si="17"/>
        <v>18/9/1997</v>
      </c>
      <c r="I383" t="s">
        <v>152</v>
      </c>
      <c r="J383" t="s">
        <v>153</v>
      </c>
      <c r="K383" t="s">
        <v>607</v>
      </c>
      <c r="L383" t="s">
        <v>608</v>
      </c>
      <c r="M383" t="s">
        <v>470</v>
      </c>
      <c r="N383">
        <v>93</v>
      </c>
      <c r="O383" t="s">
        <v>157</v>
      </c>
      <c r="P383" t="s">
        <v>158</v>
      </c>
      <c r="Q383" t="s">
        <v>171</v>
      </c>
      <c r="R383" t="s">
        <v>237</v>
      </c>
      <c r="S383" t="s">
        <v>2</v>
      </c>
      <c r="T383" t="s">
        <v>2</v>
      </c>
      <c r="U383" t="s">
        <v>238</v>
      </c>
      <c r="V383" t="s">
        <v>160</v>
      </c>
      <c r="W383" t="s">
        <v>161</v>
      </c>
      <c r="X383" t="s">
        <v>162</v>
      </c>
      <c r="Y383" t="s">
        <v>2</v>
      </c>
      <c r="Z383">
        <v>2010</v>
      </c>
      <c r="AA383" t="s">
        <v>164</v>
      </c>
      <c r="AB383" t="s">
        <v>2</v>
      </c>
      <c r="AC383" t="s">
        <v>2</v>
      </c>
      <c r="AD383" t="s">
        <v>2</v>
      </c>
      <c r="AE383" t="s">
        <v>2</v>
      </c>
      <c r="AF383" t="s">
        <v>2</v>
      </c>
      <c r="AG383" t="s">
        <v>165</v>
      </c>
      <c r="AH383" t="s">
        <v>175</v>
      </c>
    </row>
    <row r="384" spans="1:34">
      <c r="A384">
        <v>7415</v>
      </c>
      <c r="B384">
        <v>284941</v>
      </c>
      <c r="C384" t="s">
        <v>149</v>
      </c>
      <c r="D384" t="str">
        <f t="shared" ca="1" si="15"/>
        <v>TBEHOVQCLT</v>
      </c>
      <c r="E384" t="str">
        <f t="shared" ca="1" si="16"/>
        <v>Derwlubxhhcvr</v>
      </c>
      <c r="F384" t="s">
        <v>150</v>
      </c>
      <c r="G384" t="s">
        <v>167</v>
      </c>
      <c r="H384" s="149" t="str">
        <f t="shared" ca="1" si="17"/>
        <v>9/11/1997</v>
      </c>
      <c r="I384" t="s">
        <v>152</v>
      </c>
      <c r="J384" t="s">
        <v>153</v>
      </c>
      <c r="K384" t="s">
        <v>607</v>
      </c>
      <c r="L384" t="s">
        <v>608</v>
      </c>
      <c r="M384" t="s">
        <v>470</v>
      </c>
      <c r="N384">
        <v>93</v>
      </c>
      <c r="O384" t="s">
        <v>157</v>
      </c>
      <c r="P384" t="s">
        <v>158</v>
      </c>
      <c r="Q384" t="s">
        <v>194</v>
      </c>
      <c r="R384" t="s">
        <v>198</v>
      </c>
      <c r="S384" t="s">
        <v>2</v>
      </c>
      <c r="T384" t="s">
        <v>196</v>
      </c>
      <c r="U384" t="s">
        <v>224</v>
      </c>
      <c r="V384" t="s">
        <v>160</v>
      </c>
      <c r="W384" t="s">
        <v>182</v>
      </c>
      <c r="X384" t="s">
        <v>254</v>
      </c>
      <c r="Y384" t="s">
        <v>2</v>
      </c>
      <c r="Z384">
        <v>2010</v>
      </c>
      <c r="AA384" t="s">
        <v>164</v>
      </c>
      <c r="AB384" t="s">
        <v>2</v>
      </c>
      <c r="AC384" t="s">
        <v>2</v>
      </c>
      <c r="AD384" t="s">
        <v>2</v>
      </c>
      <c r="AE384" t="s">
        <v>2</v>
      </c>
      <c r="AF384" t="s">
        <v>2</v>
      </c>
      <c r="AG384" t="s">
        <v>284</v>
      </c>
      <c r="AH384" t="s">
        <v>232</v>
      </c>
    </row>
    <row r="385" spans="1:34">
      <c r="A385">
        <v>7415</v>
      </c>
      <c r="B385">
        <v>284942</v>
      </c>
      <c r="C385" t="s">
        <v>149</v>
      </c>
      <c r="D385" t="str">
        <f t="shared" ca="1" si="15"/>
        <v>PXABBFUGIW</v>
      </c>
      <c r="E385" t="str">
        <f t="shared" ca="1" si="16"/>
        <v>Sejhygbopvptl</v>
      </c>
      <c r="F385" t="s">
        <v>150</v>
      </c>
      <c r="G385" t="s">
        <v>167</v>
      </c>
      <c r="H385" s="149" t="str">
        <f t="shared" ca="1" si="17"/>
        <v>5/11/1995</v>
      </c>
      <c r="I385" t="s">
        <v>152</v>
      </c>
      <c r="J385" t="s">
        <v>153</v>
      </c>
      <c r="K385" t="s">
        <v>607</v>
      </c>
      <c r="L385" t="s">
        <v>608</v>
      </c>
      <c r="M385" t="s">
        <v>470</v>
      </c>
      <c r="N385">
        <v>93</v>
      </c>
      <c r="O385" t="s">
        <v>157</v>
      </c>
      <c r="P385" t="s">
        <v>158</v>
      </c>
      <c r="Q385" t="s">
        <v>171</v>
      </c>
      <c r="R385" t="s">
        <v>328</v>
      </c>
      <c r="S385" t="s">
        <v>2</v>
      </c>
      <c r="T385" t="s">
        <v>2</v>
      </c>
      <c r="U385" t="s">
        <v>173</v>
      </c>
      <c r="V385" t="s">
        <v>160</v>
      </c>
      <c r="W385" t="s">
        <v>161</v>
      </c>
      <c r="X385" t="s">
        <v>162</v>
      </c>
      <c r="Y385" t="s">
        <v>2</v>
      </c>
      <c r="Z385">
        <v>2011</v>
      </c>
      <c r="AA385" t="s">
        <v>164</v>
      </c>
      <c r="AB385" t="s">
        <v>2</v>
      </c>
      <c r="AC385" t="s">
        <v>2</v>
      </c>
      <c r="AD385" t="s">
        <v>2</v>
      </c>
      <c r="AE385" t="s">
        <v>2</v>
      </c>
      <c r="AF385" t="s">
        <v>2</v>
      </c>
      <c r="AG385" t="s">
        <v>165</v>
      </c>
      <c r="AH385" t="s">
        <v>175</v>
      </c>
    </row>
    <row r="386" spans="1:34">
      <c r="A386">
        <v>7415</v>
      </c>
      <c r="B386">
        <v>284944</v>
      </c>
      <c r="C386" t="s">
        <v>149</v>
      </c>
      <c r="D386" t="str">
        <f t="shared" ca="1" si="15"/>
        <v>IXKRTFDCAA</v>
      </c>
      <c r="E386" t="str">
        <f t="shared" ca="1" si="16"/>
        <v>Tojsmlneyrwyn</v>
      </c>
      <c r="F386" t="s">
        <v>150</v>
      </c>
      <c r="G386" t="s">
        <v>167</v>
      </c>
      <c r="H386" s="149" t="str">
        <f t="shared" ca="1" si="17"/>
        <v>20/5/1994</v>
      </c>
      <c r="I386" t="s">
        <v>152</v>
      </c>
      <c r="J386" t="s">
        <v>153</v>
      </c>
      <c r="K386" t="s">
        <v>607</v>
      </c>
      <c r="L386" t="s">
        <v>608</v>
      </c>
      <c r="M386" t="s">
        <v>470</v>
      </c>
      <c r="N386">
        <v>93</v>
      </c>
      <c r="O386" t="s">
        <v>157</v>
      </c>
      <c r="P386" t="s">
        <v>158</v>
      </c>
      <c r="Q386" t="s">
        <v>171</v>
      </c>
      <c r="R386" t="s">
        <v>237</v>
      </c>
      <c r="S386" t="s">
        <v>2</v>
      </c>
      <c r="T386" t="s">
        <v>2</v>
      </c>
      <c r="U386" t="s">
        <v>238</v>
      </c>
      <c r="V386" t="s">
        <v>160</v>
      </c>
      <c r="W386" t="s">
        <v>161</v>
      </c>
      <c r="X386" t="s">
        <v>162</v>
      </c>
      <c r="Y386" t="s">
        <v>2</v>
      </c>
      <c r="Z386">
        <v>2011</v>
      </c>
      <c r="AA386" t="s">
        <v>164</v>
      </c>
      <c r="AB386" t="s">
        <v>2</v>
      </c>
      <c r="AC386" t="s">
        <v>2</v>
      </c>
      <c r="AD386" t="s">
        <v>2</v>
      </c>
      <c r="AE386" t="s">
        <v>2</v>
      </c>
      <c r="AF386" t="s">
        <v>2</v>
      </c>
      <c r="AG386" t="s">
        <v>165</v>
      </c>
      <c r="AH386" t="s">
        <v>166</v>
      </c>
    </row>
    <row r="387" spans="1:34">
      <c r="A387">
        <v>7415</v>
      </c>
      <c r="B387">
        <v>284950</v>
      </c>
      <c r="C387" t="s">
        <v>149</v>
      </c>
      <c r="D387" t="str">
        <f t="shared" ref="D387:D450" ca="1" si="18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ULPFFNBWZS</v>
      </c>
      <c r="E387" t="str">
        <f t="shared" ref="E387:E450" ca="1" si="19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Mauufozotrqsf</v>
      </c>
      <c r="F387" t="s">
        <v>150</v>
      </c>
      <c r="G387" t="s">
        <v>167</v>
      </c>
      <c r="H387" s="149" t="str">
        <f t="shared" ref="H387:H450" ca="1" si="20">""&amp;RANDBETWEEN(1,28)&amp;"/"&amp;RANDBETWEEN(1,12)&amp;"/"&amp;RANDBETWEEN(1994,1997)</f>
        <v>16/12/1995</v>
      </c>
      <c r="I387" t="s">
        <v>152</v>
      </c>
      <c r="J387" t="s">
        <v>153</v>
      </c>
      <c r="K387" t="s">
        <v>607</v>
      </c>
      <c r="L387" t="s">
        <v>608</v>
      </c>
      <c r="M387" t="s">
        <v>470</v>
      </c>
      <c r="N387">
        <v>93</v>
      </c>
      <c r="O387" t="s">
        <v>157</v>
      </c>
      <c r="P387" t="s">
        <v>158</v>
      </c>
      <c r="Q387" t="s">
        <v>171</v>
      </c>
      <c r="R387" t="s">
        <v>328</v>
      </c>
      <c r="S387" t="s">
        <v>2</v>
      </c>
      <c r="T387" t="s">
        <v>2</v>
      </c>
      <c r="U387" t="s">
        <v>238</v>
      </c>
      <c r="V387" t="s">
        <v>160</v>
      </c>
      <c r="W387" t="s">
        <v>161</v>
      </c>
      <c r="X387" t="s">
        <v>162</v>
      </c>
      <c r="Y387" t="s">
        <v>2</v>
      </c>
      <c r="Z387">
        <v>2011</v>
      </c>
      <c r="AA387" t="s">
        <v>164</v>
      </c>
      <c r="AB387" t="s">
        <v>2</v>
      </c>
      <c r="AC387" t="s">
        <v>2</v>
      </c>
      <c r="AD387" t="s">
        <v>2</v>
      </c>
      <c r="AE387" t="s">
        <v>2</v>
      </c>
      <c r="AF387" t="s">
        <v>2</v>
      </c>
      <c r="AG387" t="s">
        <v>165</v>
      </c>
      <c r="AH387" t="s">
        <v>175</v>
      </c>
    </row>
    <row r="388" spans="1:34">
      <c r="A388">
        <v>7415</v>
      </c>
      <c r="B388">
        <v>284970</v>
      </c>
      <c r="C388" t="s">
        <v>149</v>
      </c>
      <c r="D388" t="str">
        <f t="shared" ca="1" si="18"/>
        <v>HQMVAIQFHF</v>
      </c>
      <c r="E388" t="str">
        <f t="shared" ca="1" si="19"/>
        <v>Bsqpnnfmvfkfi</v>
      </c>
      <c r="F388" t="s">
        <v>150</v>
      </c>
      <c r="G388" t="s">
        <v>167</v>
      </c>
      <c r="H388" s="149" t="str">
        <f t="shared" ca="1" si="20"/>
        <v>27/1/1995</v>
      </c>
      <c r="I388" t="s">
        <v>152</v>
      </c>
      <c r="J388" t="s">
        <v>153</v>
      </c>
      <c r="K388" t="s">
        <v>607</v>
      </c>
      <c r="L388" t="s">
        <v>608</v>
      </c>
      <c r="M388" t="s">
        <v>470</v>
      </c>
      <c r="N388">
        <v>93</v>
      </c>
      <c r="O388" t="s">
        <v>157</v>
      </c>
      <c r="P388" t="s">
        <v>158</v>
      </c>
      <c r="Q388" t="s">
        <v>194</v>
      </c>
      <c r="R388" t="s">
        <v>236</v>
      </c>
      <c r="S388" t="s">
        <v>2</v>
      </c>
      <c r="T388" t="s">
        <v>199</v>
      </c>
      <c r="U388" t="s">
        <v>201</v>
      </c>
      <c r="V388" t="s">
        <v>160</v>
      </c>
      <c r="W388" t="s">
        <v>161</v>
      </c>
      <c r="X388" t="s">
        <v>2</v>
      </c>
      <c r="Y388" t="s">
        <v>2</v>
      </c>
      <c r="Z388">
        <v>2011</v>
      </c>
      <c r="AA388" t="s">
        <v>164</v>
      </c>
      <c r="AB388" t="s">
        <v>2</v>
      </c>
      <c r="AC388" t="s">
        <v>2</v>
      </c>
      <c r="AD388" t="s">
        <v>2</v>
      </c>
      <c r="AE388" t="s">
        <v>2</v>
      </c>
      <c r="AF388" t="s">
        <v>2</v>
      </c>
      <c r="AG388" t="s">
        <v>213</v>
      </c>
      <c r="AH388" t="s">
        <v>166</v>
      </c>
    </row>
    <row r="389" spans="1:34">
      <c r="A389">
        <v>7415</v>
      </c>
      <c r="B389">
        <v>284978</v>
      </c>
      <c r="C389" t="s">
        <v>149</v>
      </c>
      <c r="D389" t="str">
        <f t="shared" ca="1" si="18"/>
        <v>SUQTQAMCAQ</v>
      </c>
      <c r="E389" t="str">
        <f t="shared" ca="1" si="19"/>
        <v>Caqyccfjlcbci</v>
      </c>
      <c r="F389" t="s">
        <v>150</v>
      </c>
      <c r="G389" t="s">
        <v>167</v>
      </c>
      <c r="H389" s="149" t="str">
        <f t="shared" ca="1" si="20"/>
        <v>28/5/1995</v>
      </c>
      <c r="I389" t="s">
        <v>152</v>
      </c>
      <c r="J389" t="s">
        <v>153</v>
      </c>
      <c r="K389" t="s">
        <v>607</v>
      </c>
      <c r="L389" t="s">
        <v>608</v>
      </c>
      <c r="M389" t="s">
        <v>470</v>
      </c>
      <c r="N389">
        <v>93</v>
      </c>
      <c r="O389" t="s">
        <v>157</v>
      </c>
      <c r="P389" t="s">
        <v>158</v>
      </c>
      <c r="Q389" t="s">
        <v>194</v>
      </c>
      <c r="R389" t="s">
        <v>210</v>
      </c>
      <c r="S389" t="s">
        <v>2</v>
      </c>
      <c r="T389" t="s">
        <v>196</v>
      </c>
      <c r="U389" t="s">
        <v>224</v>
      </c>
      <c r="V389" t="s">
        <v>160</v>
      </c>
      <c r="W389" t="s">
        <v>161</v>
      </c>
      <c r="X389" t="s">
        <v>2</v>
      </c>
      <c r="Y389" t="s">
        <v>2</v>
      </c>
      <c r="Z389">
        <v>2011</v>
      </c>
      <c r="AA389" t="s">
        <v>164</v>
      </c>
      <c r="AB389" t="s">
        <v>2</v>
      </c>
      <c r="AC389" t="s">
        <v>2</v>
      </c>
      <c r="AD389" t="s">
        <v>2</v>
      </c>
      <c r="AE389" t="s">
        <v>2</v>
      </c>
      <c r="AF389" t="s">
        <v>2</v>
      </c>
      <c r="AG389" t="s">
        <v>165</v>
      </c>
      <c r="AH389" t="s">
        <v>175</v>
      </c>
    </row>
    <row r="390" spans="1:34">
      <c r="A390">
        <v>7415</v>
      </c>
      <c r="B390">
        <v>284984</v>
      </c>
      <c r="C390" t="s">
        <v>149</v>
      </c>
      <c r="D390" t="str">
        <f t="shared" ca="1" si="18"/>
        <v>BXZBNTJUIG</v>
      </c>
      <c r="E390" t="str">
        <f t="shared" ca="1" si="19"/>
        <v>Arvtbqwxsqwgf</v>
      </c>
      <c r="F390" t="s">
        <v>150</v>
      </c>
      <c r="G390" t="s">
        <v>167</v>
      </c>
      <c r="H390" s="149" t="str">
        <f t="shared" ca="1" si="20"/>
        <v>8/6/1997</v>
      </c>
      <c r="I390" t="s">
        <v>152</v>
      </c>
      <c r="J390" t="s">
        <v>153</v>
      </c>
      <c r="K390" t="s">
        <v>607</v>
      </c>
      <c r="L390" t="s">
        <v>608</v>
      </c>
      <c r="M390" t="s">
        <v>470</v>
      </c>
      <c r="N390">
        <v>93</v>
      </c>
      <c r="O390" t="s">
        <v>157</v>
      </c>
      <c r="P390" t="s">
        <v>158</v>
      </c>
      <c r="Q390" t="s">
        <v>194</v>
      </c>
      <c r="R390" t="s">
        <v>236</v>
      </c>
      <c r="S390" t="s">
        <v>2</v>
      </c>
      <c r="T390" t="s">
        <v>199</v>
      </c>
      <c r="U390" t="s">
        <v>201</v>
      </c>
      <c r="V390" t="s">
        <v>160</v>
      </c>
      <c r="W390" t="s">
        <v>182</v>
      </c>
      <c r="X390" t="s">
        <v>254</v>
      </c>
      <c r="Y390" t="s">
        <v>2</v>
      </c>
      <c r="Z390">
        <v>2011</v>
      </c>
      <c r="AA390" t="s">
        <v>164</v>
      </c>
      <c r="AB390" t="s">
        <v>2</v>
      </c>
      <c r="AC390" t="s">
        <v>2</v>
      </c>
      <c r="AD390" t="s">
        <v>2</v>
      </c>
      <c r="AE390" t="s">
        <v>2</v>
      </c>
      <c r="AF390" t="s">
        <v>2</v>
      </c>
      <c r="AG390" t="s">
        <v>213</v>
      </c>
      <c r="AH390" t="s">
        <v>166</v>
      </c>
    </row>
    <row r="391" spans="1:34">
      <c r="A391">
        <v>7415</v>
      </c>
      <c r="B391">
        <v>284994</v>
      </c>
      <c r="C391" t="s">
        <v>149</v>
      </c>
      <c r="D391" t="str">
        <f t="shared" ca="1" si="18"/>
        <v>VXRTIKZOUV</v>
      </c>
      <c r="E391" t="str">
        <f t="shared" ca="1" si="19"/>
        <v>Fwkgaqpqdnohz</v>
      </c>
      <c r="F391" t="s">
        <v>150</v>
      </c>
      <c r="G391" t="s">
        <v>167</v>
      </c>
      <c r="H391" s="149" t="str">
        <f t="shared" ca="1" si="20"/>
        <v>14/12/1995</v>
      </c>
      <c r="I391" t="s">
        <v>152</v>
      </c>
      <c r="J391" t="s">
        <v>153</v>
      </c>
      <c r="K391" t="s">
        <v>607</v>
      </c>
      <c r="L391" t="s">
        <v>608</v>
      </c>
      <c r="M391" t="s">
        <v>470</v>
      </c>
      <c r="N391">
        <v>93</v>
      </c>
      <c r="O391" t="s">
        <v>157</v>
      </c>
      <c r="P391" t="s">
        <v>158</v>
      </c>
      <c r="Q391" t="s">
        <v>171</v>
      </c>
      <c r="R391" t="s">
        <v>328</v>
      </c>
      <c r="S391" t="s">
        <v>2</v>
      </c>
      <c r="T391" t="s">
        <v>2</v>
      </c>
      <c r="U391" t="s">
        <v>238</v>
      </c>
      <c r="V391" t="s">
        <v>160</v>
      </c>
      <c r="W391" t="s">
        <v>161</v>
      </c>
      <c r="X391" t="s">
        <v>162</v>
      </c>
      <c r="Y391" t="s">
        <v>2</v>
      </c>
      <c r="Z391">
        <v>2011</v>
      </c>
      <c r="AA391" t="s">
        <v>164</v>
      </c>
      <c r="AB391" t="s">
        <v>2</v>
      </c>
      <c r="AC391" t="s">
        <v>2</v>
      </c>
      <c r="AD391" t="s">
        <v>2</v>
      </c>
      <c r="AE391" t="s">
        <v>2</v>
      </c>
      <c r="AF391" t="s">
        <v>2</v>
      </c>
      <c r="AG391" t="s">
        <v>165</v>
      </c>
      <c r="AH391" t="s">
        <v>166</v>
      </c>
    </row>
    <row r="392" spans="1:34">
      <c r="A392">
        <v>7415</v>
      </c>
      <c r="B392">
        <v>285006</v>
      </c>
      <c r="C392" t="s">
        <v>149</v>
      </c>
      <c r="D392" t="str">
        <f t="shared" ca="1" si="18"/>
        <v>OOTDOXHLCX</v>
      </c>
      <c r="E392" t="str">
        <f t="shared" ca="1" si="19"/>
        <v>Ekdxywgefyiie</v>
      </c>
      <c r="F392" t="s">
        <v>150</v>
      </c>
      <c r="G392" t="s">
        <v>151</v>
      </c>
      <c r="H392" s="149" t="str">
        <f t="shared" ca="1" si="20"/>
        <v>5/9/1996</v>
      </c>
      <c r="I392" t="s">
        <v>152</v>
      </c>
      <c r="J392" t="s">
        <v>153</v>
      </c>
      <c r="K392" t="s">
        <v>607</v>
      </c>
      <c r="L392" t="s">
        <v>608</v>
      </c>
      <c r="M392" t="s">
        <v>470</v>
      </c>
      <c r="N392">
        <v>93</v>
      </c>
      <c r="O392" t="s">
        <v>157</v>
      </c>
      <c r="P392" t="s">
        <v>158</v>
      </c>
      <c r="Q392" t="s">
        <v>194</v>
      </c>
      <c r="R392" t="s">
        <v>236</v>
      </c>
      <c r="S392" t="s">
        <v>2</v>
      </c>
      <c r="T392" t="s">
        <v>199</v>
      </c>
      <c r="U392" t="s">
        <v>224</v>
      </c>
      <c r="V392" t="s">
        <v>160</v>
      </c>
      <c r="W392" t="s">
        <v>161</v>
      </c>
      <c r="X392" t="s">
        <v>329</v>
      </c>
      <c r="Y392" t="s">
        <v>2</v>
      </c>
      <c r="Z392">
        <v>2011</v>
      </c>
      <c r="AA392" t="s">
        <v>164</v>
      </c>
      <c r="AB392" t="s">
        <v>2</v>
      </c>
      <c r="AC392" t="s">
        <v>2</v>
      </c>
      <c r="AD392" t="s">
        <v>2</v>
      </c>
      <c r="AE392" t="s">
        <v>2</v>
      </c>
      <c r="AF392" t="s">
        <v>2</v>
      </c>
      <c r="AG392" t="s">
        <v>213</v>
      </c>
      <c r="AH392" t="s">
        <v>166</v>
      </c>
    </row>
    <row r="393" spans="1:34">
      <c r="A393">
        <v>7415</v>
      </c>
      <c r="B393">
        <v>285013</v>
      </c>
      <c r="C393" t="s">
        <v>149</v>
      </c>
      <c r="D393" t="str">
        <f t="shared" ca="1" si="18"/>
        <v>NFPMTHCRIE</v>
      </c>
      <c r="E393" t="str">
        <f t="shared" ca="1" si="19"/>
        <v>Whkowclhsvhkp</v>
      </c>
      <c r="F393" t="s">
        <v>150</v>
      </c>
      <c r="G393" t="s">
        <v>167</v>
      </c>
      <c r="H393" s="149" t="str">
        <f t="shared" ca="1" si="20"/>
        <v>18/3/1995</v>
      </c>
      <c r="I393" t="s">
        <v>152</v>
      </c>
      <c r="J393" t="s">
        <v>153</v>
      </c>
      <c r="K393" t="s">
        <v>607</v>
      </c>
      <c r="L393" t="s">
        <v>608</v>
      </c>
      <c r="M393" t="s">
        <v>470</v>
      </c>
      <c r="N393">
        <v>93</v>
      </c>
      <c r="O393" t="s">
        <v>157</v>
      </c>
      <c r="P393" t="s">
        <v>158</v>
      </c>
      <c r="Q393" t="s">
        <v>179</v>
      </c>
      <c r="R393" t="s">
        <v>180</v>
      </c>
      <c r="S393" t="s">
        <v>2</v>
      </c>
      <c r="T393" t="s">
        <v>2</v>
      </c>
      <c r="U393" t="s">
        <v>296</v>
      </c>
      <c r="V393" t="s">
        <v>160</v>
      </c>
      <c r="W393" t="s">
        <v>161</v>
      </c>
      <c r="X393" t="s">
        <v>2</v>
      </c>
      <c r="Y393" t="s">
        <v>2</v>
      </c>
      <c r="Z393">
        <v>2011</v>
      </c>
      <c r="AA393" t="s">
        <v>164</v>
      </c>
      <c r="AB393" t="s">
        <v>2</v>
      </c>
      <c r="AC393" t="s">
        <v>2</v>
      </c>
      <c r="AD393" t="s">
        <v>2</v>
      </c>
      <c r="AE393" t="s">
        <v>2</v>
      </c>
      <c r="AF393" t="s">
        <v>2</v>
      </c>
      <c r="AG393" t="s">
        <v>165</v>
      </c>
      <c r="AH393" t="s">
        <v>175</v>
      </c>
    </row>
    <row r="394" spans="1:34">
      <c r="A394">
        <v>7415</v>
      </c>
      <c r="B394">
        <v>285018</v>
      </c>
      <c r="C394" t="s">
        <v>149</v>
      </c>
      <c r="D394" t="str">
        <f t="shared" ca="1" si="18"/>
        <v>BUHXJVINJP</v>
      </c>
      <c r="E394" t="str">
        <f t="shared" ca="1" si="19"/>
        <v>Djtdmcpukkqzw</v>
      </c>
      <c r="F394" t="s">
        <v>150</v>
      </c>
      <c r="G394" t="s">
        <v>167</v>
      </c>
      <c r="H394" s="149" t="str">
        <f t="shared" ca="1" si="20"/>
        <v>6/4/1995</v>
      </c>
      <c r="I394" t="s">
        <v>152</v>
      </c>
      <c r="J394" t="s">
        <v>153</v>
      </c>
      <c r="K394" t="s">
        <v>607</v>
      </c>
      <c r="L394" t="s">
        <v>608</v>
      </c>
      <c r="M394" t="s">
        <v>470</v>
      </c>
      <c r="N394">
        <v>93</v>
      </c>
      <c r="O394" t="s">
        <v>157</v>
      </c>
      <c r="P394" t="s">
        <v>158</v>
      </c>
      <c r="Q394" t="s">
        <v>171</v>
      </c>
      <c r="R394" t="s">
        <v>237</v>
      </c>
      <c r="S394" t="s">
        <v>2</v>
      </c>
      <c r="T394" t="s">
        <v>2</v>
      </c>
      <c r="U394" t="s">
        <v>238</v>
      </c>
      <c r="V394" t="s">
        <v>160</v>
      </c>
      <c r="W394" t="s">
        <v>161</v>
      </c>
      <c r="X394" t="s">
        <v>162</v>
      </c>
      <c r="Y394" t="s">
        <v>2</v>
      </c>
      <c r="Z394">
        <v>2011</v>
      </c>
      <c r="AA394" t="s">
        <v>164</v>
      </c>
      <c r="AB394" t="s">
        <v>2</v>
      </c>
      <c r="AC394" t="s">
        <v>2</v>
      </c>
      <c r="AD394" t="s">
        <v>2</v>
      </c>
      <c r="AE394" t="s">
        <v>2</v>
      </c>
      <c r="AF394" t="s">
        <v>2</v>
      </c>
      <c r="AG394" t="s">
        <v>165</v>
      </c>
      <c r="AH394" t="s">
        <v>190</v>
      </c>
    </row>
    <row r="395" spans="1:34">
      <c r="A395">
        <v>7415</v>
      </c>
      <c r="B395">
        <v>285033</v>
      </c>
      <c r="C395" t="s">
        <v>183</v>
      </c>
      <c r="D395" t="str">
        <f t="shared" ca="1" si="18"/>
        <v>ULSSKLHIPM</v>
      </c>
      <c r="E395" t="str">
        <f t="shared" ca="1" si="19"/>
        <v>Kszzeiexamoeh</v>
      </c>
      <c r="F395" t="s">
        <v>150</v>
      </c>
      <c r="G395" t="s">
        <v>167</v>
      </c>
      <c r="H395" s="149" t="str">
        <f t="shared" ca="1" si="20"/>
        <v>1/8/1994</v>
      </c>
      <c r="I395" t="s">
        <v>152</v>
      </c>
      <c r="J395" t="s">
        <v>153</v>
      </c>
      <c r="K395" t="s">
        <v>607</v>
      </c>
      <c r="L395" t="s">
        <v>608</v>
      </c>
      <c r="M395" t="s">
        <v>470</v>
      </c>
      <c r="N395">
        <v>93</v>
      </c>
      <c r="O395" t="s">
        <v>157</v>
      </c>
      <c r="P395" t="s">
        <v>158</v>
      </c>
      <c r="Q395" t="s">
        <v>194</v>
      </c>
      <c r="R395" t="s">
        <v>210</v>
      </c>
      <c r="S395" t="s">
        <v>2</v>
      </c>
      <c r="T395" t="s">
        <v>196</v>
      </c>
      <c r="U395" t="s">
        <v>211</v>
      </c>
      <c r="V395" t="s">
        <v>160</v>
      </c>
      <c r="W395" t="s">
        <v>161</v>
      </c>
      <c r="X395" t="s">
        <v>249</v>
      </c>
      <c r="Y395" t="s">
        <v>2</v>
      </c>
      <c r="Z395">
        <v>2011</v>
      </c>
      <c r="AA395" t="s">
        <v>164</v>
      </c>
      <c r="AB395" t="s">
        <v>2</v>
      </c>
      <c r="AC395" t="s">
        <v>2</v>
      </c>
      <c r="AD395" t="s">
        <v>2</v>
      </c>
      <c r="AE395" t="s">
        <v>2</v>
      </c>
      <c r="AF395" t="s">
        <v>2</v>
      </c>
      <c r="AG395" t="s">
        <v>165</v>
      </c>
      <c r="AH395" t="s">
        <v>232</v>
      </c>
    </row>
    <row r="396" spans="1:34">
      <c r="A396">
        <v>7415</v>
      </c>
      <c r="B396">
        <v>285034</v>
      </c>
      <c r="C396" t="s">
        <v>149</v>
      </c>
      <c r="D396" t="str">
        <f t="shared" ca="1" si="18"/>
        <v>UONAWSPJIJ</v>
      </c>
      <c r="E396" t="str">
        <f t="shared" ca="1" si="19"/>
        <v>Puamuoexzrznm</v>
      </c>
      <c r="F396" t="s">
        <v>150</v>
      </c>
      <c r="G396" t="s">
        <v>167</v>
      </c>
      <c r="H396" s="149" t="str">
        <f t="shared" ca="1" si="20"/>
        <v>18/12/1996</v>
      </c>
      <c r="I396" t="s">
        <v>152</v>
      </c>
      <c r="J396" t="s">
        <v>153</v>
      </c>
      <c r="K396" t="s">
        <v>607</v>
      </c>
      <c r="L396" t="s">
        <v>608</v>
      </c>
      <c r="M396" t="s">
        <v>470</v>
      </c>
      <c r="N396">
        <v>93</v>
      </c>
      <c r="O396" t="s">
        <v>157</v>
      </c>
      <c r="P396" t="s">
        <v>158</v>
      </c>
      <c r="Q396" t="s">
        <v>194</v>
      </c>
      <c r="R396" t="s">
        <v>236</v>
      </c>
      <c r="S396" t="s">
        <v>2</v>
      </c>
      <c r="T396" t="s">
        <v>199</v>
      </c>
      <c r="U396" t="s">
        <v>201</v>
      </c>
      <c r="V396" t="s">
        <v>160</v>
      </c>
      <c r="W396" t="s">
        <v>161</v>
      </c>
      <c r="X396" t="s">
        <v>279</v>
      </c>
      <c r="Y396" t="s">
        <v>2</v>
      </c>
      <c r="Z396">
        <v>2011</v>
      </c>
      <c r="AA396" t="s">
        <v>164</v>
      </c>
      <c r="AB396" t="s">
        <v>2</v>
      </c>
      <c r="AC396" t="s">
        <v>2</v>
      </c>
      <c r="AD396" t="s">
        <v>2</v>
      </c>
      <c r="AE396" t="s">
        <v>2</v>
      </c>
      <c r="AF396" t="s">
        <v>2</v>
      </c>
      <c r="AG396" t="s">
        <v>213</v>
      </c>
      <c r="AH396" t="s">
        <v>166</v>
      </c>
    </row>
    <row r="397" spans="1:34">
      <c r="A397">
        <v>7415</v>
      </c>
      <c r="B397">
        <v>285047</v>
      </c>
      <c r="C397" t="s">
        <v>149</v>
      </c>
      <c r="D397" t="str">
        <f t="shared" ca="1" si="18"/>
        <v>GFKSLKNFKH</v>
      </c>
      <c r="E397" t="str">
        <f t="shared" ca="1" si="19"/>
        <v>Npwbwzxhfcvbi</v>
      </c>
      <c r="F397" t="s">
        <v>150</v>
      </c>
      <c r="G397" t="s">
        <v>167</v>
      </c>
      <c r="H397" s="149" t="str">
        <f t="shared" ca="1" si="20"/>
        <v>15/1/1995</v>
      </c>
      <c r="I397" t="s">
        <v>152</v>
      </c>
      <c r="J397" t="s">
        <v>153</v>
      </c>
      <c r="K397" t="s">
        <v>607</v>
      </c>
      <c r="L397" t="s">
        <v>608</v>
      </c>
      <c r="M397" t="s">
        <v>470</v>
      </c>
      <c r="N397">
        <v>93</v>
      </c>
      <c r="O397" t="s">
        <v>157</v>
      </c>
      <c r="P397" t="s">
        <v>158</v>
      </c>
      <c r="Q397" t="s">
        <v>171</v>
      </c>
      <c r="R397" t="s">
        <v>237</v>
      </c>
      <c r="S397" t="s">
        <v>2</v>
      </c>
      <c r="T397" t="s">
        <v>2</v>
      </c>
      <c r="U397" t="s">
        <v>238</v>
      </c>
      <c r="V397" t="s">
        <v>160</v>
      </c>
      <c r="W397" t="s">
        <v>161</v>
      </c>
      <c r="X397" t="s">
        <v>162</v>
      </c>
      <c r="Y397" t="s">
        <v>2</v>
      </c>
      <c r="Z397">
        <v>2011</v>
      </c>
      <c r="AA397" t="s">
        <v>164</v>
      </c>
      <c r="AB397" t="s">
        <v>2</v>
      </c>
      <c r="AC397" t="s">
        <v>2</v>
      </c>
      <c r="AD397" t="s">
        <v>2</v>
      </c>
      <c r="AE397" t="s">
        <v>2</v>
      </c>
      <c r="AF397" t="s">
        <v>2</v>
      </c>
      <c r="AG397" t="s">
        <v>165</v>
      </c>
      <c r="AH397" t="s">
        <v>175</v>
      </c>
    </row>
    <row r="398" spans="1:34">
      <c r="A398">
        <v>7415</v>
      </c>
      <c r="B398">
        <v>285057</v>
      </c>
      <c r="C398" t="s">
        <v>149</v>
      </c>
      <c r="D398" t="str">
        <f t="shared" ca="1" si="18"/>
        <v>DURYVRLEAN</v>
      </c>
      <c r="E398" t="str">
        <f t="shared" ca="1" si="19"/>
        <v>Lqrokusyueivm</v>
      </c>
      <c r="F398" t="s">
        <v>150</v>
      </c>
      <c r="G398" t="s">
        <v>167</v>
      </c>
      <c r="H398" s="149" t="str">
        <f t="shared" ca="1" si="20"/>
        <v>6/12/1997</v>
      </c>
      <c r="I398" t="s">
        <v>152</v>
      </c>
      <c r="J398" t="s">
        <v>153</v>
      </c>
      <c r="K398" t="s">
        <v>607</v>
      </c>
      <c r="L398" t="s">
        <v>608</v>
      </c>
      <c r="M398" t="s">
        <v>470</v>
      </c>
      <c r="N398">
        <v>93</v>
      </c>
      <c r="O398" t="s">
        <v>157</v>
      </c>
      <c r="P398" t="s">
        <v>158</v>
      </c>
      <c r="Q398" t="s">
        <v>171</v>
      </c>
      <c r="R398" t="s">
        <v>237</v>
      </c>
      <c r="S398" t="s">
        <v>2</v>
      </c>
      <c r="T398" t="s">
        <v>2</v>
      </c>
      <c r="U398" t="s">
        <v>238</v>
      </c>
      <c r="V398" t="s">
        <v>160</v>
      </c>
      <c r="W398" t="s">
        <v>161</v>
      </c>
      <c r="X398" t="s">
        <v>162</v>
      </c>
      <c r="Y398" t="s">
        <v>2</v>
      </c>
      <c r="Z398">
        <v>2011</v>
      </c>
      <c r="AA398" t="s">
        <v>164</v>
      </c>
      <c r="AB398" t="s">
        <v>2</v>
      </c>
      <c r="AC398" t="s">
        <v>2</v>
      </c>
      <c r="AD398" t="s">
        <v>2</v>
      </c>
      <c r="AE398" t="s">
        <v>2</v>
      </c>
      <c r="AF398" t="s">
        <v>2</v>
      </c>
      <c r="AG398" t="s">
        <v>165</v>
      </c>
      <c r="AH398" t="s">
        <v>175</v>
      </c>
    </row>
    <row r="399" spans="1:34">
      <c r="A399">
        <v>7415</v>
      </c>
      <c r="B399">
        <v>285058</v>
      </c>
      <c r="C399" t="s">
        <v>183</v>
      </c>
      <c r="D399" t="str">
        <f t="shared" ca="1" si="18"/>
        <v>SWIOJTUNBP</v>
      </c>
      <c r="E399" t="str">
        <f t="shared" ca="1" si="19"/>
        <v>Jydoluwnffabc</v>
      </c>
      <c r="F399" t="s">
        <v>150</v>
      </c>
      <c r="G399" t="s">
        <v>167</v>
      </c>
      <c r="H399" s="149" t="str">
        <f t="shared" ca="1" si="20"/>
        <v>8/4/1995</v>
      </c>
      <c r="I399" t="s">
        <v>152</v>
      </c>
      <c r="J399" t="s">
        <v>153</v>
      </c>
      <c r="K399" t="s">
        <v>607</v>
      </c>
      <c r="L399" t="s">
        <v>608</v>
      </c>
      <c r="M399" t="s">
        <v>470</v>
      </c>
      <c r="N399">
        <v>93</v>
      </c>
      <c r="O399" t="s">
        <v>157</v>
      </c>
      <c r="P399" t="s">
        <v>158</v>
      </c>
      <c r="Q399" t="s">
        <v>171</v>
      </c>
      <c r="R399" t="s">
        <v>550</v>
      </c>
      <c r="S399" t="s">
        <v>2</v>
      </c>
      <c r="T399" t="s">
        <v>2</v>
      </c>
      <c r="U399" t="s">
        <v>238</v>
      </c>
      <c r="V399" t="s">
        <v>160</v>
      </c>
      <c r="W399" t="s">
        <v>182</v>
      </c>
      <c r="X399" t="s">
        <v>162</v>
      </c>
      <c r="Y399" t="s">
        <v>2</v>
      </c>
      <c r="Z399">
        <v>2011</v>
      </c>
      <c r="AA399" t="s">
        <v>164</v>
      </c>
      <c r="AB399" t="s">
        <v>2</v>
      </c>
      <c r="AC399" t="s">
        <v>2</v>
      </c>
      <c r="AD399" t="s">
        <v>2</v>
      </c>
      <c r="AE399" t="s">
        <v>2</v>
      </c>
      <c r="AF399" t="s">
        <v>2</v>
      </c>
      <c r="AG399" t="s">
        <v>165</v>
      </c>
      <c r="AH399" t="s">
        <v>175</v>
      </c>
    </row>
    <row r="400" spans="1:34">
      <c r="A400">
        <v>7415</v>
      </c>
      <c r="B400">
        <v>285059</v>
      </c>
      <c r="C400" t="s">
        <v>149</v>
      </c>
      <c r="D400" t="str">
        <f t="shared" ca="1" si="18"/>
        <v>AVKPXPYUER</v>
      </c>
      <c r="E400" t="str">
        <f t="shared" ca="1" si="19"/>
        <v>Jfyhjhleiofkz</v>
      </c>
      <c r="F400" t="s">
        <v>150</v>
      </c>
      <c r="G400" t="s">
        <v>167</v>
      </c>
      <c r="H400" s="149" t="str">
        <f t="shared" ca="1" si="20"/>
        <v>8/2/1994</v>
      </c>
      <c r="I400" t="s">
        <v>152</v>
      </c>
      <c r="J400" t="s">
        <v>153</v>
      </c>
      <c r="K400" t="s">
        <v>607</v>
      </c>
      <c r="L400" t="s">
        <v>608</v>
      </c>
      <c r="M400" t="s">
        <v>470</v>
      </c>
      <c r="N400">
        <v>93</v>
      </c>
      <c r="O400" t="s">
        <v>157</v>
      </c>
      <c r="P400" t="s">
        <v>158</v>
      </c>
      <c r="Q400" t="s">
        <v>179</v>
      </c>
      <c r="R400" t="s">
        <v>333</v>
      </c>
      <c r="S400" t="s">
        <v>2</v>
      </c>
      <c r="T400" t="s">
        <v>2</v>
      </c>
      <c r="U400" t="s">
        <v>181</v>
      </c>
      <c r="V400" t="s">
        <v>160</v>
      </c>
      <c r="W400" t="s">
        <v>182</v>
      </c>
      <c r="X400" t="s">
        <v>2</v>
      </c>
      <c r="Y400" t="s">
        <v>2</v>
      </c>
      <c r="Z400">
        <v>2011</v>
      </c>
      <c r="AA400" t="s">
        <v>164</v>
      </c>
      <c r="AB400" t="s">
        <v>2</v>
      </c>
      <c r="AC400" t="s">
        <v>2</v>
      </c>
      <c r="AD400" t="s">
        <v>2</v>
      </c>
      <c r="AE400" t="s">
        <v>2</v>
      </c>
      <c r="AF400" t="s">
        <v>2</v>
      </c>
      <c r="AG400" t="s">
        <v>284</v>
      </c>
      <c r="AH400" t="s">
        <v>175</v>
      </c>
    </row>
    <row r="401" spans="1:34">
      <c r="A401">
        <v>7415</v>
      </c>
      <c r="B401">
        <v>285072</v>
      </c>
      <c r="C401" t="s">
        <v>149</v>
      </c>
      <c r="D401" t="str">
        <f t="shared" ca="1" si="18"/>
        <v>LYCMCAGCEU</v>
      </c>
      <c r="E401" t="str">
        <f t="shared" ca="1" si="19"/>
        <v>Jgsvzoojjxxkl</v>
      </c>
      <c r="F401" t="s">
        <v>150</v>
      </c>
      <c r="G401" t="s">
        <v>167</v>
      </c>
      <c r="H401" s="149" t="str">
        <f t="shared" ca="1" si="20"/>
        <v>17/12/1995</v>
      </c>
      <c r="I401" t="s">
        <v>152</v>
      </c>
      <c r="J401" t="s">
        <v>153</v>
      </c>
      <c r="K401" t="s">
        <v>607</v>
      </c>
      <c r="L401" t="s">
        <v>608</v>
      </c>
      <c r="M401" t="s">
        <v>470</v>
      </c>
      <c r="N401">
        <v>93</v>
      </c>
      <c r="O401" t="s">
        <v>157</v>
      </c>
      <c r="P401" t="s">
        <v>158</v>
      </c>
      <c r="Q401" t="s">
        <v>171</v>
      </c>
      <c r="R401" t="s">
        <v>328</v>
      </c>
      <c r="S401" t="s">
        <v>2</v>
      </c>
      <c r="T401" t="s">
        <v>2</v>
      </c>
      <c r="U401" t="s">
        <v>238</v>
      </c>
      <c r="V401" t="s">
        <v>160</v>
      </c>
      <c r="W401" t="s">
        <v>161</v>
      </c>
      <c r="X401" t="s">
        <v>162</v>
      </c>
      <c r="Y401" t="s">
        <v>2</v>
      </c>
      <c r="Z401">
        <v>2011</v>
      </c>
      <c r="AA401" t="s">
        <v>164</v>
      </c>
      <c r="AB401" t="s">
        <v>2</v>
      </c>
      <c r="AC401" t="s">
        <v>2</v>
      </c>
      <c r="AD401" t="s">
        <v>2</v>
      </c>
      <c r="AE401" t="s">
        <v>2</v>
      </c>
      <c r="AF401" t="s">
        <v>2</v>
      </c>
      <c r="AG401" t="s">
        <v>165</v>
      </c>
      <c r="AH401" t="s">
        <v>190</v>
      </c>
    </row>
    <row r="402" spans="1:34">
      <c r="A402">
        <v>7415</v>
      </c>
      <c r="B402">
        <v>285077</v>
      </c>
      <c r="C402" t="s">
        <v>149</v>
      </c>
      <c r="D402" t="str">
        <f t="shared" ca="1" si="18"/>
        <v>BEYAOBIQOC</v>
      </c>
      <c r="E402" t="str">
        <f t="shared" ca="1" si="19"/>
        <v>Ekybtttquejgv</v>
      </c>
      <c r="F402" t="s">
        <v>150</v>
      </c>
      <c r="G402" t="s">
        <v>167</v>
      </c>
      <c r="H402" s="149" t="str">
        <f t="shared" ca="1" si="20"/>
        <v>16/1/1994</v>
      </c>
      <c r="I402" t="s">
        <v>152</v>
      </c>
      <c r="J402" t="s">
        <v>153</v>
      </c>
      <c r="K402" t="s">
        <v>607</v>
      </c>
      <c r="L402" t="s">
        <v>608</v>
      </c>
      <c r="M402" t="s">
        <v>470</v>
      </c>
      <c r="N402">
        <v>93</v>
      </c>
      <c r="O402" t="s">
        <v>157</v>
      </c>
      <c r="P402" t="s">
        <v>158</v>
      </c>
      <c r="Q402" t="s">
        <v>171</v>
      </c>
      <c r="R402" t="s">
        <v>237</v>
      </c>
      <c r="S402" t="s">
        <v>2</v>
      </c>
      <c r="T402" t="s">
        <v>2</v>
      </c>
      <c r="U402" t="s">
        <v>238</v>
      </c>
      <c r="V402" t="s">
        <v>160</v>
      </c>
      <c r="W402" t="s">
        <v>161</v>
      </c>
      <c r="X402" t="s">
        <v>162</v>
      </c>
      <c r="Y402" t="s">
        <v>2</v>
      </c>
      <c r="Z402">
        <v>2011</v>
      </c>
      <c r="AA402" t="s">
        <v>164</v>
      </c>
      <c r="AB402" t="s">
        <v>2</v>
      </c>
      <c r="AC402" t="s">
        <v>2</v>
      </c>
      <c r="AD402" t="s">
        <v>2</v>
      </c>
      <c r="AE402" t="s">
        <v>2</v>
      </c>
      <c r="AF402" t="s">
        <v>2</v>
      </c>
      <c r="AG402" t="s">
        <v>165</v>
      </c>
      <c r="AH402" t="s">
        <v>232</v>
      </c>
    </row>
    <row r="403" spans="1:34">
      <c r="A403">
        <v>7415</v>
      </c>
      <c r="B403">
        <v>285080</v>
      </c>
      <c r="C403" t="s">
        <v>149</v>
      </c>
      <c r="D403" t="str">
        <f t="shared" ca="1" si="18"/>
        <v>IFEZJPSWGH</v>
      </c>
      <c r="E403" t="str">
        <f t="shared" ca="1" si="19"/>
        <v>Foycjhmponyko</v>
      </c>
      <c r="F403" t="s">
        <v>150</v>
      </c>
      <c r="G403" t="s">
        <v>167</v>
      </c>
      <c r="H403" s="149" t="str">
        <f t="shared" ca="1" si="20"/>
        <v>8/9/1994</v>
      </c>
      <c r="I403" t="s">
        <v>152</v>
      </c>
      <c r="J403" t="s">
        <v>153</v>
      </c>
      <c r="K403" t="s">
        <v>607</v>
      </c>
      <c r="L403" t="s">
        <v>608</v>
      </c>
      <c r="M403" t="s">
        <v>470</v>
      </c>
      <c r="N403">
        <v>93</v>
      </c>
      <c r="O403" t="s">
        <v>157</v>
      </c>
      <c r="P403" t="s">
        <v>158</v>
      </c>
      <c r="Q403" t="s">
        <v>171</v>
      </c>
      <c r="R403" t="s">
        <v>550</v>
      </c>
      <c r="S403" t="s">
        <v>2</v>
      </c>
      <c r="T403" t="s">
        <v>2</v>
      </c>
      <c r="U403" t="s">
        <v>238</v>
      </c>
      <c r="V403" t="s">
        <v>160</v>
      </c>
      <c r="W403" t="s">
        <v>182</v>
      </c>
      <c r="X403" t="s">
        <v>162</v>
      </c>
      <c r="Y403" t="s">
        <v>2</v>
      </c>
      <c r="Z403">
        <v>2011</v>
      </c>
      <c r="AA403" t="s">
        <v>164</v>
      </c>
      <c r="AB403" t="s">
        <v>2</v>
      </c>
      <c r="AC403" t="s">
        <v>2</v>
      </c>
      <c r="AD403" t="s">
        <v>2</v>
      </c>
      <c r="AE403" t="s">
        <v>2</v>
      </c>
      <c r="AF403" t="s">
        <v>2</v>
      </c>
      <c r="AG403" t="s">
        <v>165</v>
      </c>
      <c r="AH403" t="s">
        <v>190</v>
      </c>
    </row>
    <row r="404" spans="1:34">
      <c r="A404">
        <v>7415</v>
      </c>
      <c r="B404">
        <v>285083</v>
      </c>
      <c r="C404" t="s">
        <v>149</v>
      </c>
      <c r="D404" t="str">
        <f t="shared" ca="1" si="18"/>
        <v>AVUFENDUIG</v>
      </c>
      <c r="E404" t="str">
        <f t="shared" ca="1" si="19"/>
        <v>Yfmhewckshckk</v>
      </c>
      <c r="F404" t="s">
        <v>150</v>
      </c>
      <c r="G404" t="s">
        <v>167</v>
      </c>
      <c r="H404" s="149" t="str">
        <f t="shared" ca="1" si="20"/>
        <v>4/11/1994</v>
      </c>
      <c r="I404" t="s">
        <v>152</v>
      </c>
      <c r="J404" t="s">
        <v>153</v>
      </c>
      <c r="K404" t="s">
        <v>607</v>
      </c>
      <c r="L404" t="s">
        <v>608</v>
      </c>
      <c r="M404" t="s">
        <v>470</v>
      </c>
      <c r="N404">
        <v>93</v>
      </c>
      <c r="O404" t="s">
        <v>157</v>
      </c>
      <c r="P404" t="s">
        <v>158</v>
      </c>
      <c r="Q404" t="s">
        <v>171</v>
      </c>
      <c r="R404" t="s">
        <v>328</v>
      </c>
      <c r="S404" t="s">
        <v>2</v>
      </c>
      <c r="T404" t="s">
        <v>2</v>
      </c>
      <c r="U404" t="s">
        <v>173</v>
      </c>
      <c r="V404" t="s">
        <v>160</v>
      </c>
      <c r="W404" t="s">
        <v>161</v>
      </c>
      <c r="X404" t="s">
        <v>162</v>
      </c>
      <c r="Y404" t="s">
        <v>2</v>
      </c>
      <c r="Z404">
        <v>2011</v>
      </c>
      <c r="AA404" t="s">
        <v>164</v>
      </c>
      <c r="AB404" t="s">
        <v>2</v>
      </c>
      <c r="AC404" t="s">
        <v>2</v>
      </c>
      <c r="AD404" t="s">
        <v>2</v>
      </c>
      <c r="AE404" t="s">
        <v>2</v>
      </c>
      <c r="AF404" t="s">
        <v>2</v>
      </c>
      <c r="AG404" t="s">
        <v>165</v>
      </c>
      <c r="AH404" t="s">
        <v>175</v>
      </c>
    </row>
    <row r="405" spans="1:34">
      <c r="A405">
        <v>7415</v>
      </c>
      <c r="B405">
        <v>285100</v>
      </c>
      <c r="C405" t="s">
        <v>149</v>
      </c>
      <c r="D405" t="str">
        <f t="shared" ca="1" si="18"/>
        <v>YAXAVZAYOZ</v>
      </c>
      <c r="E405" t="str">
        <f t="shared" ca="1" si="19"/>
        <v>Lvbwuqmqhhotc</v>
      </c>
      <c r="F405" t="s">
        <v>150</v>
      </c>
      <c r="G405" t="s">
        <v>151</v>
      </c>
      <c r="H405" s="149" t="str">
        <f t="shared" ca="1" si="20"/>
        <v>11/2/1995</v>
      </c>
      <c r="I405" t="s">
        <v>152</v>
      </c>
      <c r="J405" t="s">
        <v>153</v>
      </c>
      <c r="K405" t="s">
        <v>607</v>
      </c>
      <c r="L405" t="s">
        <v>608</v>
      </c>
      <c r="M405" t="s">
        <v>470</v>
      </c>
      <c r="N405">
        <v>93</v>
      </c>
      <c r="O405" t="s">
        <v>157</v>
      </c>
      <c r="P405" t="s">
        <v>158</v>
      </c>
      <c r="Q405" t="s">
        <v>194</v>
      </c>
      <c r="R405" t="s">
        <v>198</v>
      </c>
      <c r="S405" t="s">
        <v>2</v>
      </c>
      <c r="T405" t="s">
        <v>196</v>
      </c>
      <c r="U405" t="s">
        <v>224</v>
      </c>
      <c r="V405" t="s">
        <v>160</v>
      </c>
      <c r="W405" t="s">
        <v>161</v>
      </c>
      <c r="X405" t="s">
        <v>271</v>
      </c>
      <c r="Y405" t="s">
        <v>2</v>
      </c>
      <c r="Z405">
        <v>2011</v>
      </c>
      <c r="AA405" t="s">
        <v>164</v>
      </c>
      <c r="AB405" t="s">
        <v>2</v>
      </c>
      <c r="AC405" t="s">
        <v>2</v>
      </c>
      <c r="AD405" t="s">
        <v>2</v>
      </c>
      <c r="AE405" t="s">
        <v>2</v>
      </c>
      <c r="AF405" t="s">
        <v>2</v>
      </c>
      <c r="AG405" t="s">
        <v>284</v>
      </c>
      <c r="AH405" t="s">
        <v>166</v>
      </c>
    </row>
    <row r="406" spans="1:34">
      <c r="A406">
        <v>7415</v>
      </c>
      <c r="B406">
        <v>285106</v>
      </c>
      <c r="C406" t="s">
        <v>149</v>
      </c>
      <c r="D406" t="str">
        <f t="shared" ca="1" si="18"/>
        <v>NRBWPGCHCE</v>
      </c>
      <c r="E406" t="str">
        <f t="shared" ca="1" si="19"/>
        <v>Yccllqayycpnr</v>
      </c>
      <c r="F406" t="s">
        <v>150</v>
      </c>
      <c r="G406" t="s">
        <v>167</v>
      </c>
      <c r="H406" s="149" t="str">
        <f t="shared" ca="1" si="20"/>
        <v>25/8/1997</v>
      </c>
      <c r="I406" t="s">
        <v>152</v>
      </c>
      <c r="J406" t="s">
        <v>153</v>
      </c>
      <c r="K406" t="s">
        <v>607</v>
      </c>
      <c r="L406" t="s">
        <v>608</v>
      </c>
      <c r="M406" t="s">
        <v>470</v>
      </c>
      <c r="N406">
        <v>93</v>
      </c>
      <c r="O406" t="s">
        <v>157</v>
      </c>
      <c r="P406" t="s">
        <v>158</v>
      </c>
      <c r="Q406" t="s">
        <v>171</v>
      </c>
      <c r="R406" t="s">
        <v>237</v>
      </c>
      <c r="S406" t="s">
        <v>2</v>
      </c>
      <c r="T406" t="s">
        <v>2</v>
      </c>
      <c r="U406" t="s">
        <v>238</v>
      </c>
      <c r="V406" t="s">
        <v>160</v>
      </c>
      <c r="W406" t="s">
        <v>161</v>
      </c>
      <c r="X406" t="s">
        <v>162</v>
      </c>
      <c r="Y406" t="s">
        <v>2</v>
      </c>
      <c r="Z406">
        <v>2011</v>
      </c>
      <c r="AA406" t="s">
        <v>164</v>
      </c>
      <c r="AB406" t="s">
        <v>2</v>
      </c>
      <c r="AC406" t="s">
        <v>2</v>
      </c>
      <c r="AD406" t="s">
        <v>2</v>
      </c>
      <c r="AE406" t="s">
        <v>2</v>
      </c>
      <c r="AF406" t="s">
        <v>2</v>
      </c>
      <c r="AG406" t="s">
        <v>165</v>
      </c>
      <c r="AH406" t="s">
        <v>175</v>
      </c>
    </row>
    <row r="407" spans="1:34">
      <c r="A407">
        <v>7415</v>
      </c>
      <c r="B407">
        <v>285117</v>
      </c>
      <c r="C407" t="s">
        <v>149</v>
      </c>
      <c r="D407" t="str">
        <f t="shared" ca="1" si="18"/>
        <v>FPOKBQKLKP</v>
      </c>
      <c r="E407" t="str">
        <f t="shared" ca="1" si="19"/>
        <v>Brgyfvsdvcszu</v>
      </c>
      <c r="F407" t="s">
        <v>150</v>
      </c>
      <c r="G407" t="s">
        <v>151</v>
      </c>
      <c r="H407" s="149" t="str">
        <f t="shared" ca="1" si="20"/>
        <v>9/10/1995</v>
      </c>
      <c r="I407" t="s">
        <v>152</v>
      </c>
      <c r="J407" t="s">
        <v>153</v>
      </c>
      <c r="K407" t="s">
        <v>607</v>
      </c>
      <c r="L407" t="s">
        <v>608</v>
      </c>
      <c r="M407" t="s">
        <v>470</v>
      </c>
      <c r="N407">
        <v>93</v>
      </c>
      <c r="O407" t="s">
        <v>157</v>
      </c>
      <c r="P407" t="s">
        <v>158</v>
      </c>
      <c r="Q407" t="s">
        <v>194</v>
      </c>
      <c r="R407" t="s">
        <v>236</v>
      </c>
      <c r="S407" t="s">
        <v>2</v>
      </c>
      <c r="T407" t="s">
        <v>199</v>
      </c>
      <c r="U407" t="s">
        <v>224</v>
      </c>
      <c r="V407" t="s">
        <v>182</v>
      </c>
      <c r="W407" t="s">
        <v>160</v>
      </c>
      <c r="X407" t="s">
        <v>254</v>
      </c>
      <c r="Y407" t="s">
        <v>329</v>
      </c>
      <c r="Z407">
        <v>2011</v>
      </c>
      <c r="AA407" t="s">
        <v>164</v>
      </c>
      <c r="AB407" t="s">
        <v>2</v>
      </c>
      <c r="AC407" t="s">
        <v>2</v>
      </c>
      <c r="AD407" t="s">
        <v>2</v>
      </c>
      <c r="AE407" t="s">
        <v>2</v>
      </c>
      <c r="AF407" t="s">
        <v>2</v>
      </c>
      <c r="AG407" t="s">
        <v>213</v>
      </c>
      <c r="AH407" t="s">
        <v>166</v>
      </c>
    </row>
    <row r="408" spans="1:34">
      <c r="A408">
        <v>7415</v>
      </c>
      <c r="B408">
        <v>285119</v>
      </c>
      <c r="C408" t="s">
        <v>149</v>
      </c>
      <c r="D408" t="str">
        <f t="shared" ca="1" si="18"/>
        <v>KDIGGEFSXV</v>
      </c>
      <c r="E408" t="str">
        <f t="shared" ca="1" si="19"/>
        <v>Uogiseshcqwky</v>
      </c>
      <c r="F408" t="s">
        <v>150</v>
      </c>
      <c r="G408" t="s">
        <v>151</v>
      </c>
      <c r="H408" s="149" t="str">
        <f t="shared" ca="1" si="20"/>
        <v>8/12/1995</v>
      </c>
      <c r="I408" t="s">
        <v>152</v>
      </c>
      <c r="J408" t="s">
        <v>153</v>
      </c>
      <c r="K408" t="s">
        <v>607</v>
      </c>
      <c r="L408" t="s">
        <v>608</v>
      </c>
      <c r="M408" t="s">
        <v>470</v>
      </c>
      <c r="N408">
        <v>93</v>
      </c>
      <c r="O408" t="s">
        <v>157</v>
      </c>
      <c r="P408" t="s">
        <v>158</v>
      </c>
      <c r="Q408" t="s">
        <v>194</v>
      </c>
      <c r="R408" t="s">
        <v>198</v>
      </c>
      <c r="S408" t="s">
        <v>2</v>
      </c>
      <c r="T408" t="s">
        <v>196</v>
      </c>
      <c r="U408" t="s">
        <v>211</v>
      </c>
      <c r="V408" t="s">
        <v>182</v>
      </c>
      <c r="W408" t="s">
        <v>160</v>
      </c>
      <c r="X408" t="s">
        <v>611</v>
      </c>
      <c r="Y408" t="s">
        <v>2</v>
      </c>
      <c r="Z408">
        <v>2011</v>
      </c>
      <c r="AA408" t="s">
        <v>164</v>
      </c>
      <c r="AB408" t="s">
        <v>2</v>
      </c>
      <c r="AC408" t="s">
        <v>2</v>
      </c>
      <c r="AD408" t="s">
        <v>2</v>
      </c>
      <c r="AE408" t="s">
        <v>2</v>
      </c>
      <c r="AF408" t="s">
        <v>2</v>
      </c>
      <c r="AG408" t="s">
        <v>284</v>
      </c>
      <c r="AH408" t="s">
        <v>175</v>
      </c>
    </row>
    <row r="409" spans="1:34">
      <c r="A409">
        <v>7415</v>
      </c>
      <c r="B409">
        <v>285127</v>
      </c>
      <c r="C409" t="s">
        <v>149</v>
      </c>
      <c r="D409" t="str">
        <f t="shared" ca="1" si="18"/>
        <v>JCAXGMXMJZ</v>
      </c>
      <c r="E409" t="str">
        <f t="shared" ca="1" si="19"/>
        <v>Hhqcqvmsgmghd</v>
      </c>
      <c r="F409" t="s">
        <v>150</v>
      </c>
      <c r="G409" t="s">
        <v>167</v>
      </c>
      <c r="H409" s="149" t="str">
        <f t="shared" ca="1" si="20"/>
        <v>1/12/1996</v>
      </c>
      <c r="I409" t="s">
        <v>152</v>
      </c>
      <c r="J409" t="s">
        <v>153</v>
      </c>
      <c r="K409" t="s">
        <v>607</v>
      </c>
      <c r="L409" t="s">
        <v>608</v>
      </c>
      <c r="M409" t="s">
        <v>470</v>
      </c>
      <c r="N409">
        <v>93</v>
      </c>
      <c r="O409" t="s">
        <v>157</v>
      </c>
      <c r="P409" t="s">
        <v>158</v>
      </c>
      <c r="Q409" t="s">
        <v>171</v>
      </c>
      <c r="R409" t="s">
        <v>237</v>
      </c>
      <c r="S409" t="s">
        <v>2</v>
      </c>
      <c r="T409" t="s">
        <v>2</v>
      </c>
      <c r="U409" t="s">
        <v>238</v>
      </c>
      <c r="V409" t="s">
        <v>160</v>
      </c>
      <c r="W409" t="s">
        <v>161</v>
      </c>
      <c r="X409" t="s">
        <v>162</v>
      </c>
      <c r="Y409" t="s">
        <v>2</v>
      </c>
      <c r="Z409">
        <v>2011</v>
      </c>
      <c r="AA409" t="s">
        <v>164</v>
      </c>
      <c r="AB409" t="s">
        <v>2</v>
      </c>
      <c r="AC409" t="s">
        <v>2</v>
      </c>
      <c r="AD409" t="s">
        <v>2</v>
      </c>
      <c r="AE409" t="s">
        <v>2</v>
      </c>
      <c r="AF409" t="s">
        <v>2</v>
      </c>
      <c r="AG409" t="s">
        <v>165</v>
      </c>
      <c r="AH409" t="s">
        <v>175</v>
      </c>
    </row>
    <row r="410" spans="1:34">
      <c r="A410">
        <v>7415</v>
      </c>
      <c r="B410">
        <v>285139</v>
      </c>
      <c r="C410" t="s">
        <v>183</v>
      </c>
      <c r="D410" t="str">
        <f t="shared" ca="1" si="18"/>
        <v>NUCWDMXPBK</v>
      </c>
      <c r="E410" t="str">
        <f t="shared" ca="1" si="19"/>
        <v>Fmmrvhdrpjrnk</v>
      </c>
      <c r="F410" t="s">
        <v>150</v>
      </c>
      <c r="G410" t="s">
        <v>151</v>
      </c>
      <c r="H410" s="149" t="str">
        <f t="shared" ca="1" si="20"/>
        <v>11/7/1996</v>
      </c>
      <c r="I410" t="s">
        <v>152</v>
      </c>
      <c r="J410" t="s">
        <v>153</v>
      </c>
      <c r="K410" t="s">
        <v>607</v>
      </c>
      <c r="L410" t="s">
        <v>608</v>
      </c>
      <c r="M410" t="s">
        <v>470</v>
      </c>
      <c r="N410">
        <v>93</v>
      </c>
      <c r="O410" t="s">
        <v>157</v>
      </c>
      <c r="P410" t="s">
        <v>158</v>
      </c>
      <c r="Q410" t="s">
        <v>194</v>
      </c>
      <c r="R410" t="s">
        <v>195</v>
      </c>
      <c r="S410" t="s">
        <v>2</v>
      </c>
      <c r="T410" t="s">
        <v>196</v>
      </c>
      <c r="U410" t="s">
        <v>197</v>
      </c>
      <c r="V410" t="s">
        <v>160</v>
      </c>
      <c r="W410" t="s">
        <v>182</v>
      </c>
      <c r="X410" t="s">
        <v>249</v>
      </c>
      <c r="Y410" t="s">
        <v>2</v>
      </c>
      <c r="Z410">
        <v>2011</v>
      </c>
      <c r="AA410" t="s">
        <v>164</v>
      </c>
      <c r="AB410" t="s">
        <v>2</v>
      </c>
      <c r="AC410" t="s">
        <v>2</v>
      </c>
      <c r="AD410" t="s">
        <v>2</v>
      </c>
      <c r="AE410" t="s">
        <v>2</v>
      </c>
      <c r="AF410" t="s">
        <v>2</v>
      </c>
      <c r="AG410" t="s">
        <v>284</v>
      </c>
      <c r="AH410" t="s">
        <v>175</v>
      </c>
    </row>
    <row r="411" spans="1:34">
      <c r="A411">
        <v>7415</v>
      </c>
      <c r="B411">
        <v>285150</v>
      </c>
      <c r="C411" t="s">
        <v>149</v>
      </c>
      <c r="D411" t="str">
        <f t="shared" ca="1" si="18"/>
        <v>XVMZNRKVNX</v>
      </c>
      <c r="E411" t="str">
        <f t="shared" ca="1" si="19"/>
        <v>Kwvrtqobowrnn</v>
      </c>
      <c r="F411" t="s">
        <v>150</v>
      </c>
      <c r="G411" t="s">
        <v>167</v>
      </c>
      <c r="H411" s="149" t="str">
        <f t="shared" ca="1" si="20"/>
        <v>26/2/1996</v>
      </c>
      <c r="I411" t="s">
        <v>152</v>
      </c>
      <c r="J411" t="s">
        <v>153</v>
      </c>
      <c r="K411" t="s">
        <v>607</v>
      </c>
      <c r="L411" t="s">
        <v>608</v>
      </c>
      <c r="M411" t="s">
        <v>470</v>
      </c>
      <c r="N411">
        <v>93</v>
      </c>
      <c r="O411" t="s">
        <v>157</v>
      </c>
      <c r="P411" t="s">
        <v>158</v>
      </c>
      <c r="Q411" t="s">
        <v>194</v>
      </c>
      <c r="R411" t="s">
        <v>236</v>
      </c>
      <c r="S411" t="s">
        <v>2</v>
      </c>
      <c r="T411" t="s">
        <v>199</v>
      </c>
      <c r="U411" t="s">
        <v>201</v>
      </c>
      <c r="V411" t="s">
        <v>160</v>
      </c>
      <c r="W411" t="s">
        <v>161</v>
      </c>
      <c r="X411" t="s">
        <v>279</v>
      </c>
      <c r="Y411" t="s">
        <v>2</v>
      </c>
      <c r="Z411">
        <v>2011</v>
      </c>
      <c r="AA411" t="s">
        <v>164</v>
      </c>
      <c r="AB411" t="s">
        <v>2</v>
      </c>
      <c r="AC411" t="s">
        <v>2</v>
      </c>
      <c r="AD411" t="s">
        <v>2</v>
      </c>
      <c r="AE411" t="s">
        <v>2</v>
      </c>
      <c r="AF411" t="s">
        <v>2</v>
      </c>
      <c r="AG411" t="s">
        <v>213</v>
      </c>
      <c r="AH411" t="s">
        <v>166</v>
      </c>
    </row>
    <row r="412" spans="1:34">
      <c r="A412">
        <v>7415</v>
      </c>
      <c r="B412">
        <v>285157</v>
      </c>
      <c r="C412" t="s">
        <v>149</v>
      </c>
      <c r="D412" t="str">
        <f t="shared" ca="1" si="18"/>
        <v>UZWFPHWZFS</v>
      </c>
      <c r="E412" t="str">
        <f t="shared" ca="1" si="19"/>
        <v>Ljtdgtqaihhkm</v>
      </c>
      <c r="F412" t="s">
        <v>150</v>
      </c>
      <c r="G412" t="s">
        <v>167</v>
      </c>
      <c r="H412" s="149" t="str">
        <f t="shared" ca="1" si="20"/>
        <v>23/6/1997</v>
      </c>
      <c r="I412" t="s">
        <v>152</v>
      </c>
      <c r="J412" t="s">
        <v>153</v>
      </c>
      <c r="K412" t="s">
        <v>607</v>
      </c>
      <c r="L412" t="s">
        <v>608</v>
      </c>
      <c r="M412" t="s">
        <v>470</v>
      </c>
      <c r="N412">
        <v>93</v>
      </c>
      <c r="O412" t="s">
        <v>157</v>
      </c>
      <c r="P412" t="s">
        <v>158</v>
      </c>
      <c r="Q412" t="s">
        <v>171</v>
      </c>
      <c r="R412" t="s">
        <v>550</v>
      </c>
      <c r="S412" t="s">
        <v>2</v>
      </c>
      <c r="T412" t="s">
        <v>2</v>
      </c>
      <c r="U412" t="s">
        <v>238</v>
      </c>
      <c r="V412" t="s">
        <v>160</v>
      </c>
      <c r="W412" t="s">
        <v>182</v>
      </c>
      <c r="X412" t="s">
        <v>162</v>
      </c>
      <c r="Y412" t="s">
        <v>2</v>
      </c>
      <c r="Z412">
        <v>2011</v>
      </c>
      <c r="AA412" t="s">
        <v>164</v>
      </c>
      <c r="AB412" t="s">
        <v>2</v>
      </c>
      <c r="AC412" t="s">
        <v>2</v>
      </c>
      <c r="AD412" t="s">
        <v>2</v>
      </c>
      <c r="AE412" t="s">
        <v>2</v>
      </c>
      <c r="AF412" t="s">
        <v>2</v>
      </c>
      <c r="AG412" t="s">
        <v>165</v>
      </c>
      <c r="AH412" t="s">
        <v>175</v>
      </c>
    </row>
    <row r="413" spans="1:34">
      <c r="A413">
        <v>7415</v>
      </c>
      <c r="B413">
        <v>285158</v>
      </c>
      <c r="C413" t="s">
        <v>149</v>
      </c>
      <c r="D413" t="str">
        <f t="shared" ca="1" si="18"/>
        <v>FKOKHQGTFQ</v>
      </c>
      <c r="E413" t="str">
        <f t="shared" ca="1" si="19"/>
        <v>Yxfobnjvurjon</v>
      </c>
      <c r="F413" t="s">
        <v>150</v>
      </c>
      <c r="G413" t="s">
        <v>167</v>
      </c>
      <c r="H413" s="149" t="str">
        <f t="shared" ca="1" si="20"/>
        <v>3/6/1995</v>
      </c>
      <c r="I413" t="s">
        <v>152</v>
      </c>
      <c r="J413" t="s">
        <v>153</v>
      </c>
      <c r="K413" t="s">
        <v>607</v>
      </c>
      <c r="L413" t="s">
        <v>608</v>
      </c>
      <c r="M413" t="s">
        <v>470</v>
      </c>
      <c r="N413">
        <v>93</v>
      </c>
      <c r="O413" t="s">
        <v>157</v>
      </c>
      <c r="P413" t="s">
        <v>158</v>
      </c>
      <c r="Q413" t="s">
        <v>194</v>
      </c>
      <c r="R413" t="s">
        <v>210</v>
      </c>
      <c r="S413" t="s">
        <v>2</v>
      </c>
      <c r="T413" t="s">
        <v>196</v>
      </c>
      <c r="U413" t="s">
        <v>211</v>
      </c>
      <c r="V413" t="s">
        <v>160</v>
      </c>
      <c r="W413" t="s">
        <v>161</v>
      </c>
      <c r="X413" t="s">
        <v>249</v>
      </c>
      <c r="Y413" t="s">
        <v>2</v>
      </c>
      <c r="Z413">
        <v>2011</v>
      </c>
      <c r="AA413" t="s">
        <v>164</v>
      </c>
      <c r="AB413" t="s">
        <v>2</v>
      </c>
      <c r="AC413" t="s">
        <v>2</v>
      </c>
      <c r="AD413" t="s">
        <v>2</v>
      </c>
      <c r="AE413" t="s">
        <v>2</v>
      </c>
      <c r="AF413" t="s">
        <v>2</v>
      </c>
      <c r="AG413" t="s">
        <v>165</v>
      </c>
      <c r="AH413" t="s">
        <v>232</v>
      </c>
    </row>
    <row r="414" spans="1:34">
      <c r="A414">
        <v>7415</v>
      </c>
      <c r="B414">
        <v>285159</v>
      </c>
      <c r="C414" t="s">
        <v>149</v>
      </c>
      <c r="D414" t="str">
        <f t="shared" ca="1" si="18"/>
        <v>XCDDOIZQSJ</v>
      </c>
      <c r="E414" t="str">
        <f t="shared" ca="1" si="19"/>
        <v>Akhjnlxhcxrpj</v>
      </c>
      <c r="F414" t="s">
        <v>150</v>
      </c>
      <c r="G414" t="s">
        <v>167</v>
      </c>
      <c r="H414" s="149" t="str">
        <f t="shared" ca="1" si="20"/>
        <v>23/6/1997</v>
      </c>
      <c r="I414" t="s">
        <v>152</v>
      </c>
      <c r="J414" t="s">
        <v>153</v>
      </c>
      <c r="K414" t="s">
        <v>607</v>
      </c>
      <c r="L414" t="s">
        <v>608</v>
      </c>
      <c r="M414" t="s">
        <v>470</v>
      </c>
      <c r="N414">
        <v>93</v>
      </c>
      <c r="O414" t="s">
        <v>157</v>
      </c>
      <c r="P414" t="s">
        <v>158</v>
      </c>
      <c r="Q414" t="s">
        <v>194</v>
      </c>
      <c r="R414" t="s">
        <v>236</v>
      </c>
      <c r="S414" t="s">
        <v>2</v>
      </c>
      <c r="T414" t="s">
        <v>199</v>
      </c>
      <c r="U414" t="s">
        <v>201</v>
      </c>
      <c r="V414" t="s">
        <v>160</v>
      </c>
      <c r="W414" t="s">
        <v>182</v>
      </c>
      <c r="X414" t="s">
        <v>254</v>
      </c>
      <c r="Y414" t="s">
        <v>2</v>
      </c>
      <c r="Z414">
        <v>2011</v>
      </c>
      <c r="AA414" t="s">
        <v>164</v>
      </c>
      <c r="AB414" t="s">
        <v>2</v>
      </c>
      <c r="AC414" t="s">
        <v>2</v>
      </c>
      <c r="AD414" t="s">
        <v>2</v>
      </c>
      <c r="AE414" t="s">
        <v>2</v>
      </c>
      <c r="AF414" t="s">
        <v>2</v>
      </c>
      <c r="AG414" t="s">
        <v>213</v>
      </c>
      <c r="AH414" t="s">
        <v>190</v>
      </c>
    </row>
    <row r="415" spans="1:34">
      <c r="A415">
        <v>7415</v>
      </c>
      <c r="B415">
        <v>285170</v>
      </c>
      <c r="C415" t="s">
        <v>149</v>
      </c>
      <c r="D415" t="str">
        <f t="shared" ca="1" si="18"/>
        <v>UDKXELHXOS</v>
      </c>
      <c r="E415" t="str">
        <f t="shared" ca="1" si="19"/>
        <v>Tyohtfocxjftu</v>
      </c>
      <c r="F415" t="s">
        <v>150</v>
      </c>
      <c r="G415" t="s">
        <v>167</v>
      </c>
      <c r="H415" s="149" t="str">
        <f t="shared" ca="1" si="20"/>
        <v>6/7/1994</v>
      </c>
      <c r="I415" t="s">
        <v>152</v>
      </c>
      <c r="J415" t="s">
        <v>153</v>
      </c>
      <c r="K415" t="s">
        <v>607</v>
      </c>
      <c r="L415" t="s">
        <v>608</v>
      </c>
      <c r="M415" t="s">
        <v>470</v>
      </c>
      <c r="N415">
        <v>93</v>
      </c>
      <c r="O415" t="s">
        <v>157</v>
      </c>
      <c r="P415" t="s">
        <v>158</v>
      </c>
      <c r="Q415" t="s">
        <v>171</v>
      </c>
      <c r="R415" t="s">
        <v>328</v>
      </c>
      <c r="S415" t="s">
        <v>2</v>
      </c>
      <c r="T415" t="s">
        <v>2</v>
      </c>
      <c r="U415" t="s">
        <v>173</v>
      </c>
      <c r="V415" t="s">
        <v>160</v>
      </c>
      <c r="W415" t="s">
        <v>182</v>
      </c>
      <c r="X415" t="s">
        <v>162</v>
      </c>
      <c r="Y415" t="s">
        <v>2</v>
      </c>
      <c r="Z415">
        <v>2011</v>
      </c>
      <c r="AA415" t="s">
        <v>164</v>
      </c>
      <c r="AB415" t="s">
        <v>2</v>
      </c>
      <c r="AC415" t="s">
        <v>2</v>
      </c>
      <c r="AD415" t="s">
        <v>2</v>
      </c>
      <c r="AE415" t="s">
        <v>2</v>
      </c>
      <c r="AF415" t="s">
        <v>2</v>
      </c>
      <c r="AG415" t="s">
        <v>165</v>
      </c>
      <c r="AH415" t="s">
        <v>166</v>
      </c>
    </row>
    <row r="416" spans="1:34">
      <c r="A416">
        <v>7415</v>
      </c>
      <c r="B416">
        <v>285174</v>
      </c>
      <c r="C416" t="s">
        <v>149</v>
      </c>
      <c r="D416" t="str">
        <f t="shared" ca="1" si="18"/>
        <v>XMWEFEZFRM</v>
      </c>
      <c r="E416" t="str">
        <f t="shared" ca="1" si="19"/>
        <v>Shjbakrmdcgoc</v>
      </c>
      <c r="F416" t="s">
        <v>150</v>
      </c>
      <c r="G416" t="s">
        <v>167</v>
      </c>
      <c r="H416" s="149" t="str">
        <f t="shared" ca="1" si="20"/>
        <v>15/3/1995</v>
      </c>
      <c r="I416" t="s">
        <v>152</v>
      </c>
      <c r="J416" t="s">
        <v>153</v>
      </c>
      <c r="K416" t="s">
        <v>607</v>
      </c>
      <c r="L416" t="s">
        <v>608</v>
      </c>
      <c r="M416" t="s">
        <v>470</v>
      </c>
      <c r="N416">
        <v>93</v>
      </c>
      <c r="O416" t="s">
        <v>157</v>
      </c>
      <c r="P416" t="s">
        <v>158</v>
      </c>
      <c r="Q416" t="s">
        <v>194</v>
      </c>
      <c r="R416" t="s">
        <v>236</v>
      </c>
      <c r="S416" t="s">
        <v>2</v>
      </c>
      <c r="T416" t="s">
        <v>199</v>
      </c>
      <c r="U416" t="s">
        <v>201</v>
      </c>
      <c r="V416" t="s">
        <v>160</v>
      </c>
      <c r="W416" t="s">
        <v>182</v>
      </c>
      <c r="X416" t="s">
        <v>254</v>
      </c>
      <c r="Y416" t="s">
        <v>2</v>
      </c>
      <c r="Z416">
        <v>2011</v>
      </c>
      <c r="AA416" t="s">
        <v>164</v>
      </c>
      <c r="AB416" t="s">
        <v>2</v>
      </c>
      <c r="AC416" t="s">
        <v>2</v>
      </c>
      <c r="AD416" t="s">
        <v>2</v>
      </c>
      <c r="AE416" t="s">
        <v>2</v>
      </c>
      <c r="AF416" t="s">
        <v>2</v>
      </c>
      <c r="AG416" t="s">
        <v>213</v>
      </c>
      <c r="AH416" t="s">
        <v>166</v>
      </c>
    </row>
    <row r="417" spans="1:34">
      <c r="A417">
        <v>7415</v>
      </c>
      <c r="B417">
        <v>285181</v>
      </c>
      <c r="C417" t="s">
        <v>149</v>
      </c>
      <c r="D417" t="str">
        <f t="shared" ca="1" si="18"/>
        <v>SCJUSCLVFA</v>
      </c>
      <c r="E417" t="str">
        <f t="shared" ca="1" si="19"/>
        <v>Tgrwazepikjmw</v>
      </c>
      <c r="F417" t="s">
        <v>150</v>
      </c>
      <c r="G417" t="s">
        <v>167</v>
      </c>
      <c r="H417" s="149" t="str">
        <f t="shared" ca="1" si="20"/>
        <v>6/11/1994</v>
      </c>
      <c r="I417" t="s">
        <v>152</v>
      </c>
      <c r="J417" t="s">
        <v>153</v>
      </c>
      <c r="K417" t="s">
        <v>607</v>
      </c>
      <c r="L417" t="s">
        <v>608</v>
      </c>
      <c r="M417" t="s">
        <v>470</v>
      </c>
      <c r="N417">
        <v>93</v>
      </c>
      <c r="O417" t="s">
        <v>157</v>
      </c>
      <c r="P417" t="s">
        <v>158</v>
      </c>
      <c r="Q417" t="s">
        <v>298</v>
      </c>
      <c r="R417" t="s">
        <v>609</v>
      </c>
      <c r="S417" t="s">
        <v>2</v>
      </c>
      <c r="T417" t="s">
        <v>2</v>
      </c>
      <c r="U417" t="s">
        <v>610</v>
      </c>
      <c r="V417" t="s">
        <v>160</v>
      </c>
      <c r="W417" t="s">
        <v>161</v>
      </c>
      <c r="X417" t="s">
        <v>162</v>
      </c>
      <c r="Y417" t="s">
        <v>279</v>
      </c>
      <c r="Z417">
        <v>2011</v>
      </c>
      <c r="AA417" t="s">
        <v>164</v>
      </c>
      <c r="AB417" t="s">
        <v>2</v>
      </c>
      <c r="AC417" t="s">
        <v>2</v>
      </c>
      <c r="AD417" t="s">
        <v>2</v>
      </c>
      <c r="AE417" t="s">
        <v>2</v>
      </c>
      <c r="AF417" t="s">
        <v>2</v>
      </c>
      <c r="AG417" t="s">
        <v>165</v>
      </c>
      <c r="AH417" t="s">
        <v>175</v>
      </c>
    </row>
    <row r="418" spans="1:34">
      <c r="A418">
        <v>7415</v>
      </c>
      <c r="B418">
        <v>285184</v>
      </c>
      <c r="C418" t="s">
        <v>149</v>
      </c>
      <c r="D418" t="str">
        <f t="shared" ca="1" si="18"/>
        <v>OLWSKGJVAZ</v>
      </c>
      <c r="E418" t="str">
        <f t="shared" ca="1" si="19"/>
        <v>Jfuirashoovmc</v>
      </c>
      <c r="F418" t="s">
        <v>150</v>
      </c>
      <c r="G418" t="s">
        <v>167</v>
      </c>
      <c r="H418" s="149" t="str">
        <f t="shared" ca="1" si="20"/>
        <v>3/4/1994</v>
      </c>
      <c r="I418" t="s">
        <v>152</v>
      </c>
      <c r="J418" t="s">
        <v>153</v>
      </c>
      <c r="K418" t="s">
        <v>607</v>
      </c>
      <c r="L418" t="s">
        <v>608</v>
      </c>
      <c r="M418" t="s">
        <v>470</v>
      </c>
      <c r="N418">
        <v>93</v>
      </c>
      <c r="O418" t="s">
        <v>157</v>
      </c>
      <c r="P418" t="s">
        <v>158</v>
      </c>
      <c r="Q418" t="s">
        <v>194</v>
      </c>
      <c r="R418" t="s">
        <v>236</v>
      </c>
      <c r="S418" t="s">
        <v>2</v>
      </c>
      <c r="T418" t="s">
        <v>199</v>
      </c>
      <c r="U418" t="s">
        <v>201</v>
      </c>
      <c r="V418" t="s">
        <v>160</v>
      </c>
      <c r="W418" t="s">
        <v>161</v>
      </c>
      <c r="X418" t="s">
        <v>2</v>
      </c>
      <c r="Y418" t="s">
        <v>2</v>
      </c>
      <c r="Z418">
        <v>2011</v>
      </c>
      <c r="AA418" t="s">
        <v>164</v>
      </c>
      <c r="AB418" t="s">
        <v>2</v>
      </c>
      <c r="AC418" t="s">
        <v>2</v>
      </c>
      <c r="AD418" t="s">
        <v>2</v>
      </c>
      <c r="AE418" t="s">
        <v>2</v>
      </c>
      <c r="AF418" t="s">
        <v>2</v>
      </c>
      <c r="AG418" t="s">
        <v>213</v>
      </c>
      <c r="AH418" t="s">
        <v>166</v>
      </c>
    </row>
    <row r="419" spans="1:34">
      <c r="A419">
        <v>7415</v>
      </c>
      <c r="B419">
        <v>285192</v>
      </c>
      <c r="C419" t="s">
        <v>149</v>
      </c>
      <c r="D419" t="str">
        <f t="shared" ca="1" si="18"/>
        <v>WQOHSVNWWH</v>
      </c>
      <c r="E419" t="str">
        <f t="shared" ca="1" si="19"/>
        <v>Adzwfzudqzbpb</v>
      </c>
      <c r="F419" t="s">
        <v>150</v>
      </c>
      <c r="G419" t="s">
        <v>167</v>
      </c>
      <c r="H419" s="149" t="str">
        <f t="shared" ca="1" si="20"/>
        <v>10/5/1995</v>
      </c>
      <c r="I419" t="s">
        <v>152</v>
      </c>
      <c r="J419" t="s">
        <v>153</v>
      </c>
      <c r="K419" t="s">
        <v>607</v>
      </c>
      <c r="L419" t="s">
        <v>608</v>
      </c>
      <c r="M419" t="s">
        <v>470</v>
      </c>
      <c r="N419">
        <v>93</v>
      </c>
      <c r="O419" t="s">
        <v>157</v>
      </c>
      <c r="P419" t="s">
        <v>158</v>
      </c>
      <c r="Q419" t="s">
        <v>171</v>
      </c>
      <c r="R419" t="s">
        <v>237</v>
      </c>
      <c r="S419" t="s">
        <v>2</v>
      </c>
      <c r="T419" t="s">
        <v>2</v>
      </c>
      <c r="U419" t="s">
        <v>238</v>
      </c>
      <c r="V419" t="s">
        <v>160</v>
      </c>
      <c r="W419" t="s">
        <v>161</v>
      </c>
      <c r="X419" t="s">
        <v>162</v>
      </c>
      <c r="Y419" t="s">
        <v>2</v>
      </c>
      <c r="Z419">
        <v>2011</v>
      </c>
      <c r="AA419" t="s">
        <v>164</v>
      </c>
      <c r="AB419" t="s">
        <v>2</v>
      </c>
      <c r="AC419" t="s">
        <v>2</v>
      </c>
      <c r="AD419" t="s">
        <v>2</v>
      </c>
      <c r="AE419" t="s">
        <v>2</v>
      </c>
      <c r="AF419" t="s">
        <v>2</v>
      </c>
      <c r="AG419" t="s">
        <v>165</v>
      </c>
      <c r="AH419" t="s">
        <v>175</v>
      </c>
    </row>
    <row r="420" spans="1:34">
      <c r="A420">
        <v>7415</v>
      </c>
      <c r="B420">
        <v>285195</v>
      </c>
      <c r="C420" t="s">
        <v>149</v>
      </c>
      <c r="D420" t="str">
        <f t="shared" ca="1" si="18"/>
        <v>IRFMDQJDHI</v>
      </c>
      <c r="E420" t="str">
        <f t="shared" ca="1" si="19"/>
        <v>Chownwawcwqum</v>
      </c>
      <c r="F420" t="s">
        <v>150</v>
      </c>
      <c r="G420" t="s">
        <v>167</v>
      </c>
      <c r="H420" s="149" t="str">
        <f t="shared" ca="1" si="20"/>
        <v>2/6/1996</v>
      </c>
      <c r="I420" t="s">
        <v>152</v>
      </c>
      <c r="J420" t="s">
        <v>153</v>
      </c>
      <c r="K420" t="s">
        <v>607</v>
      </c>
      <c r="L420" t="s">
        <v>608</v>
      </c>
      <c r="M420" t="s">
        <v>470</v>
      </c>
      <c r="N420">
        <v>93</v>
      </c>
      <c r="O420" t="s">
        <v>157</v>
      </c>
      <c r="P420" t="s">
        <v>158</v>
      </c>
      <c r="Q420" t="s">
        <v>171</v>
      </c>
      <c r="R420" t="s">
        <v>237</v>
      </c>
      <c r="S420" t="s">
        <v>2</v>
      </c>
      <c r="T420" t="s">
        <v>2</v>
      </c>
      <c r="U420" t="s">
        <v>238</v>
      </c>
      <c r="V420" t="s">
        <v>160</v>
      </c>
      <c r="W420" t="s">
        <v>161</v>
      </c>
      <c r="X420" t="s">
        <v>162</v>
      </c>
      <c r="Y420" t="s">
        <v>2</v>
      </c>
      <c r="Z420">
        <v>2011</v>
      </c>
      <c r="AA420" t="s">
        <v>164</v>
      </c>
      <c r="AB420" t="s">
        <v>2</v>
      </c>
      <c r="AC420" t="s">
        <v>2</v>
      </c>
      <c r="AD420" t="s">
        <v>2</v>
      </c>
      <c r="AE420" t="s">
        <v>2</v>
      </c>
      <c r="AF420" t="s">
        <v>2</v>
      </c>
      <c r="AG420" t="s">
        <v>165</v>
      </c>
      <c r="AH420" t="s">
        <v>175</v>
      </c>
    </row>
    <row r="421" spans="1:34">
      <c r="A421">
        <v>7415</v>
      </c>
      <c r="B421">
        <v>285200</v>
      </c>
      <c r="C421" t="s">
        <v>149</v>
      </c>
      <c r="D421" t="str">
        <f t="shared" ca="1" si="18"/>
        <v>TVDPJHIZOJ</v>
      </c>
      <c r="E421" t="str">
        <f t="shared" ca="1" si="19"/>
        <v>Invrowclczpow</v>
      </c>
      <c r="F421" t="s">
        <v>150</v>
      </c>
      <c r="G421" t="s">
        <v>167</v>
      </c>
      <c r="H421" s="149" t="str">
        <f t="shared" ca="1" si="20"/>
        <v>3/1/1994</v>
      </c>
      <c r="I421" t="s">
        <v>152</v>
      </c>
      <c r="J421" t="s">
        <v>153</v>
      </c>
      <c r="K421" t="s">
        <v>607</v>
      </c>
      <c r="L421" t="s">
        <v>608</v>
      </c>
      <c r="M421" t="s">
        <v>470</v>
      </c>
      <c r="N421">
        <v>93</v>
      </c>
      <c r="O421" t="s">
        <v>157</v>
      </c>
      <c r="P421" t="s">
        <v>158</v>
      </c>
      <c r="Q421" t="s">
        <v>194</v>
      </c>
      <c r="R421" t="s">
        <v>195</v>
      </c>
      <c r="S421" t="s">
        <v>2</v>
      </c>
      <c r="T421" t="s">
        <v>196</v>
      </c>
      <c r="U421" t="s">
        <v>197</v>
      </c>
      <c r="V421" t="s">
        <v>160</v>
      </c>
      <c r="W421" t="s">
        <v>182</v>
      </c>
      <c r="X421" t="s">
        <v>293</v>
      </c>
      <c r="Y421" t="s">
        <v>2</v>
      </c>
      <c r="Z421">
        <v>2011</v>
      </c>
      <c r="AA421" t="s">
        <v>164</v>
      </c>
      <c r="AB421" t="s">
        <v>2</v>
      </c>
      <c r="AC421" t="s">
        <v>2</v>
      </c>
      <c r="AD421" t="s">
        <v>2</v>
      </c>
      <c r="AE421" t="s">
        <v>2</v>
      </c>
      <c r="AF421" t="s">
        <v>2</v>
      </c>
      <c r="AG421" t="s">
        <v>284</v>
      </c>
      <c r="AH421" t="s">
        <v>175</v>
      </c>
    </row>
    <row r="422" spans="1:34">
      <c r="A422">
        <v>7415</v>
      </c>
      <c r="B422">
        <v>285207</v>
      </c>
      <c r="C422" t="s">
        <v>149</v>
      </c>
      <c r="D422" t="str">
        <f t="shared" ca="1" si="18"/>
        <v>HUUHXFCYGY</v>
      </c>
      <c r="E422" t="str">
        <f t="shared" ca="1" si="19"/>
        <v>Ixvvdpgycevus</v>
      </c>
      <c r="F422" t="s">
        <v>150</v>
      </c>
      <c r="G422" t="s">
        <v>167</v>
      </c>
      <c r="H422" s="149" t="str">
        <f t="shared" ca="1" si="20"/>
        <v>17/11/1995</v>
      </c>
      <c r="I422" t="s">
        <v>152</v>
      </c>
      <c r="J422" t="s">
        <v>153</v>
      </c>
      <c r="K422" t="s">
        <v>607</v>
      </c>
      <c r="L422" t="s">
        <v>608</v>
      </c>
      <c r="M422" t="s">
        <v>470</v>
      </c>
      <c r="N422">
        <v>93</v>
      </c>
      <c r="O422" t="s">
        <v>157</v>
      </c>
      <c r="P422" t="s">
        <v>158</v>
      </c>
      <c r="Q422" t="s">
        <v>171</v>
      </c>
      <c r="R422" t="s">
        <v>237</v>
      </c>
      <c r="S422" t="s">
        <v>2</v>
      </c>
      <c r="T422" t="s">
        <v>2</v>
      </c>
      <c r="U422" t="s">
        <v>238</v>
      </c>
      <c r="V422" t="s">
        <v>160</v>
      </c>
      <c r="W422" t="s">
        <v>161</v>
      </c>
      <c r="X422" t="s">
        <v>162</v>
      </c>
      <c r="Y422" t="s">
        <v>2</v>
      </c>
      <c r="Z422">
        <v>2011</v>
      </c>
      <c r="AA422" t="s">
        <v>164</v>
      </c>
      <c r="AB422" t="s">
        <v>2</v>
      </c>
      <c r="AC422" t="s">
        <v>2</v>
      </c>
      <c r="AD422" t="s">
        <v>2</v>
      </c>
      <c r="AE422" t="s">
        <v>2</v>
      </c>
      <c r="AF422" t="s">
        <v>2</v>
      </c>
      <c r="AG422" t="s">
        <v>165</v>
      </c>
      <c r="AH422" t="s">
        <v>232</v>
      </c>
    </row>
    <row r="423" spans="1:34">
      <c r="A423">
        <v>7415</v>
      </c>
      <c r="B423">
        <v>285212</v>
      </c>
      <c r="C423" t="s">
        <v>183</v>
      </c>
      <c r="D423" t="str">
        <f t="shared" ca="1" si="18"/>
        <v>SCYRLFCYIQ</v>
      </c>
      <c r="E423" t="str">
        <f t="shared" ca="1" si="19"/>
        <v>Vkkaeurmjjtxa</v>
      </c>
      <c r="F423" t="s">
        <v>150</v>
      </c>
      <c r="G423" t="s">
        <v>151</v>
      </c>
      <c r="H423" s="149" t="str">
        <f t="shared" ca="1" si="20"/>
        <v>5/11/1997</v>
      </c>
      <c r="I423" t="s">
        <v>152</v>
      </c>
      <c r="J423" t="s">
        <v>153</v>
      </c>
      <c r="K423" t="s">
        <v>607</v>
      </c>
      <c r="L423" t="s">
        <v>608</v>
      </c>
      <c r="M423" t="s">
        <v>470</v>
      </c>
      <c r="N423">
        <v>93</v>
      </c>
      <c r="O423" t="s">
        <v>157</v>
      </c>
      <c r="P423" t="s">
        <v>158</v>
      </c>
      <c r="Q423" t="s">
        <v>194</v>
      </c>
      <c r="R423" t="s">
        <v>198</v>
      </c>
      <c r="S423" t="s">
        <v>2</v>
      </c>
      <c r="T423" t="s">
        <v>196</v>
      </c>
      <c r="U423" t="s">
        <v>211</v>
      </c>
      <c r="V423" t="s">
        <v>160</v>
      </c>
      <c r="W423" t="s">
        <v>161</v>
      </c>
      <c r="X423" t="s">
        <v>2</v>
      </c>
      <c r="Y423" t="s">
        <v>2</v>
      </c>
      <c r="Z423">
        <v>2011</v>
      </c>
      <c r="AA423" t="s">
        <v>164</v>
      </c>
      <c r="AB423" t="s">
        <v>2</v>
      </c>
      <c r="AC423" t="s">
        <v>2</v>
      </c>
      <c r="AD423" t="s">
        <v>2</v>
      </c>
      <c r="AE423" t="s">
        <v>2</v>
      </c>
      <c r="AF423" t="s">
        <v>2</v>
      </c>
      <c r="AG423" t="s">
        <v>284</v>
      </c>
      <c r="AH423" t="s">
        <v>190</v>
      </c>
    </row>
    <row r="424" spans="1:34">
      <c r="A424">
        <v>7415</v>
      </c>
      <c r="B424">
        <v>285213</v>
      </c>
      <c r="C424" t="s">
        <v>149</v>
      </c>
      <c r="D424" t="str">
        <f t="shared" ca="1" si="18"/>
        <v>KHUKRWAIMW</v>
      </c>
      <c r="E424" t="str">
        <f t="shared" ca="1" si="19"/>
        <v>Wabjdijlsuicz</v>
      </c>
      <c r="F424" t="s">
        <v>150</v>
      </c>
      <c r="G424" t="s">
        <v>167</v>
      </c>
      <c r="H424" s="149" t="str">
        <f t="shared" ca="1" si="20"/>
        <v>25/6/1997</v>
      </c>
      <c r="I424" t="s">
        <v>152</v>
      </c>
      <c r="J424" t="s">
        <v>153</v>
      </c>
      <c r="K424" t="s">
        <v>607</v>
      </c>
      <c r="L424" t="s">
        <v>608</v>
      </c>
      <c r="M424" t="s">
        <v>470</v>
      </c>
      <c r="N424">
        <v>93</v>
      </c>
      <c r="O424" t="s">
        <v>157</v>
      </c>
      <c r="P424" t="s">
        <v>158</v>
      </c>
      <c r="Q424" t="s">
        <v>194</v>
      </c>
      <c r="R424" t="s">
        <v>236</v>
      </c>
      <c r="S424" t="s">
        <v>2</v>
      </c>
      <c r="T424" t="s">
        <v>199</v>
      </c>
      <c r="U424" t="s">
        <v>201</v>
      </c>
      <c r="V424" t="s">
        <v>160</v>
      </c>
      <c r="W424" t="s">
        <v>161</v>
      </c>
      <c r="X424" t="s">
        <v>254</v>
      </c>
      <c r="Y424" t="s">
        <v>2</v>
      </c>
      <c r="Z424">
        <v>2011</v>
      </c>
      <c r="AA424" t="s">
        <v>164</v>
      </c>
      <c r="AB424" t="s">
        <v>2</v>
      </c>
      <c r="AC424" t="s">
        <v>2</v>
      </c>
      <c r="AD424" t="s">
        <v>2</v>
      </c>
      <c r="AE424" t="s">
        <v>2</v>
      </c>
      <c r="AF424" t="s">
        <v>2</v>
      </c>
      <c r="AG424" t="s">
        <v>213</v>
      </c>
      <c r="AH424" t="s">
        <v>166</v>
      </c>
    </row>
    <row r="425" spans="1:34">
      <c r="A425">
        <v>7415</v>
      </c>
      <c r="B425">
        <v>285224</v>
      </c>
      <c r="C425" t="s">
        <v>149</v>
      </c>
      <c r="D425" t="str">
        <f t="shared" ca="1" si="18"/>
        <v>ILUDLYIZEG</v>
      </c>
      <c r="E425" t="str">
        <f t="shared" ca="1" si="19"/>
        <v>Jsrtxekjxgpqy</v>
      </c>
      <c r="F425" t="s">
        <v>150</v>
      </c>
      <c r="G425" t="s">
        <v>167</v>
      </c>
      <c r="H425" s="149" t="str">
        <f t="shared" ca="1" si="20"/>
        <v>21/5/1996</v>
      </c>
      <c r="I425" t="s">
        <v>152</v>
      </c>
      <c r="J425" t="s">
        <v>153</v>
      </c>
      <c r="K425" t="s">
        <v>607</v>
      </c>
      <c r="L425" t="s">
        <v>608</v>
      </c>
      <c r="M425" t="s">
        <v>470</v>
      </c>
      <c r="N425">
        <v>93</v>
      </c>
      <c r="O425" t="s">
        <v>157</v>
      </c>
      <c r="P425" t="s">
        <v>158</v>
      </c>
      <c r="Q425" t="s">
        <v>194</v>
      </c>
      <c r="R425" t="s">
        <v>236</v>
      </c>
      <c r="S425" t="s">
        <v>2</v>
      </c>
      <c r="T425" t="s">
        <v>199</v>
      </c>
      <c r="U425" t="s">
        <v>224</v>
      </c>
      <c r="V425" t="s">
        <v>160</v>
      </c>
      <c r="W425" t="s">
        <v>161</v>
      </c>
      <c r="X425" t="s">
        <v>279</v>
      </c>
      <c r="Y425" t="s">
        <v>329</v>
      </c>
      <c r="Z425">
        <v>2011</v>
      </c>
      <c r="AA425" t="s">
        <v>164</v>
      </c>
      <c r="AB425" t="s">
        <v>2</v>
      </c>
      <c r="AC425" t="s">
        <v>2</v>
      </c>
      <c r="AD425" t="s">
        <v>2</v>
      </c>
      <c r="AE425" t="s">
        <v>2</v>
      </c>
      <c r="AF425" t="s">
        <v>2</v>
      </c>
      <c r="AG425" t="s">
        <v>213</v>
      </c>
      <c r="AH425" t="s">
        <v>166</v>
      </c>
    </row>
    <row r="426" spans="1:34">
      <c r="A426">
        <v>7415</v>
      </c>
      <c r="B426">
        <v>285228</v>
      </c>
      <c r="C426" t="s">
        <v>149</v>
      </c>
      <c r="D426" t="str">
        <f t="shared" ca="1" si="18"/>
        <v>XNRYRDBTAW</v>
      </c>
      <c r="E426" t="str">
        <f t="shared" ca="1" si="19"/>
        <v>Ccfyubfvcmfmz</v>
      </c>
      <c r="F426" t="s">
        <v>150</v>
      </c>
      <c r="G426" t="s">
        <v>151</v>
      </c>
      <c r="H426" s="149" t="str">
        <f t="shared" ca="1" si="20"/>
        <v>3/9/1994</v>
      </c>
      <c r="I426" t="s">
        <v>152</v>
      </c>
      <c r="J426" t="s">
        <v>153</v>
      </c>
      <c r="K426" t="s">
        <v>607</v>
      </c>
      <c r="L426" t="s">
        <v>608</v>
      </c>
      <c r="M426" t="s">
        <v>470</v>
      </c>
      <c r="N426">
        <v>93</v>
      </c>
      <c r="O426" t="s">
        <v>157</v>
      </c>
      <c r="P426" t="s">
        <v>158</v>
      </c>
      <c r="Q426" t="s">
        <v>194</v>
      </c>
      <c r="R426" t="s">
        <v>198</v>
      </c>
      <c r="S426" t="s">
        <v>2</v>
      </c>
      <c r="T426" t="s">
        <v>196</v>
      </c>
      <c r="U426" t="s">
        <v>224</v>
      </c>
      <c r="V426" t="s">
        <v>160</v>
      </c>
      <c r="W426" t="s">
        <v>161</v>
      </c>
      <c r="X426" t="s">
        <v>271</v>
      </c>
      <c r="Y426" t="s">
        <v>2</v>
      </c>
      <c r="Z426">
        <v>2011</v>
      </c>
      <c r="AA426" t="s">
        <v>164</v>
      </c>
      <c r="AB426" t="s">
        <v>2</v>
      </c>
      <c r="AC426" t="s">
        <v>2</v>
      </c>
      <c r="AD426" t="s">
        <v>2</v>
      </c>
      <c r="AE426" t="s">
        <v>2</v>
      </c>
      <c r="AF426" t="s">
        <v>2</v>
      </c>
      <c r="AG426" t="s">
        <v>284</v>
      </c>
      <c r="AH426" t="s">
        <v>166</v>
      </c>
    </row>
    <row r="427" spans="1:34">
      <c r="A427">
        <v>7415</v>
      </c>
      <c r="B427">
        <v>285238</v>
      </c>
      <c r="C427" t="s">
        <v>183</v>
      </c>
      <c r="D427" t="str">
        <f t="shared" ca="1" si="18"/>
        <v>FFOFUCVOYZ</v>
      </c>
      <c r="E427" t="str">
        <f t="shared" ca="1" si="19"/>
        <v>Thsvruaxterta</v>
      </c>
      <c r="F427" t="s">
        <v>150</v>
      </c>
      <c r="G427" t="s">
        <v>167</v>
      </c>
      <c r="H427" s="149" t="str">
        <f t="shared" ca="1" si="20"/>
        <v>4/1/1995</v>
      </c>
      <c r="I427" t="s">
        <v>152</v>
      </c>
      <c r="J427" t="s">
        <v>153</v>
      </c>
      <c r="K427" t="s">
        <v>607</v>
      </c>
      <c r="L427" t="s">
        <v>608</v>
      </c>
      <c r="M427" t="s">
        <v>470</v>
      </c>
      <c r="N427">
        <v>93</v>
      </c>
      <c r="O427" t="s">
        <v>157</v>
      </c>
      <c r="P427" t="s">
        <v>158</v>
      </c>
      <c r="Q427" t="s">
        <v>194</v>
      </c>
      <c r="R427" t="s">
        <v>195</v>
      </c>
      <c r="S427" t="s">
        <v>2</v>
      </c>
      <c r="T427" t="s">
        <v>196</v>
      </c>
      <c r="U427" t="s">
        <v>197</v>
      </c>
      <c r="V427" t="s">
        <v>160</v>
      </c>
      <c r="W427" t="s">
        <v>161</v>
      </c>
      <c r="X427" t="s">
        <v>2</v>
      </c>
      <c r="Y427" t="s">
        <v>2</v>
      </c>
      <c r="Z427">
        <v>2011</v>
      </c>
      <c r="AA427" t="s">
        <v>164</v>
      </c>
      <c r="AB427" t="s">
        <v>2</v>
      </c>
      <c r="AC427" t="s">
        <v>2</v>
      </c>
      <c r="AD427" t="s">
        <v>2</v>
      </c>
      <c r="AE427" t="s">
        <v>2</v>
      </c>
      <c r="AF427" t="s">
        <v>2</v>
      </c>
      <c r="AG427" t="s">
        <v>284</v>
      </c>
      <c r="AH427" t="s">
        <v>175</v>
      </c>
    </row>
    <row r="428" spans="1:34">
      <c r="A428">
        <v>7415</v>
      </c>
      <c r="B428">
        <v>285245</v>
      </c>
      <c r="C428" t="s">
        <v>183</v>
      </c>
      <c r="D428" t="str">
        <f t="shared" ca="1" si="18"/>
        <v>ZLQXPUJHKB</v>
      </c>
      <c r="E428" t="str">
        <f t="shared" ca="1" si="19"/>
        <v>Srdswjoxxvxwp</v>
      </c>
      <c r="F428" t="s">
        <v>150</v>
      </c>
      <c r="G428" t="s">
        <v>167</v>
      </c>
      <c r="H428" s="149" t="str">
        <f t="shared" ca="1" si="20"/>
        <v>11/3/1995</v>
      </c>
      <c r="I428" t="s">
        <v>152</v>
      </c>
      <c r="J428" t="s">
        <v>153</v>
      </c>
      <c r="K428" t="s">
        <v>607</v>
      </c>
      <c r="L428" t="s">
        <v>608</v>
      </c>
      <c r="M428" t="s">
        <v>470</v>
      </c>
      <c r="N428">
        <v>93</v>
      </c>
      <c r="O428" t="s">
        <v>157</v>
      </c>
      <c r="P428" t="s">
        <v>158</v>
      </c>
      <c r="Q428" t="s">
        <v>171</v>
      </c>
      <c r="R428" t="s">
        <v>328</v>
      </c>
      <c r="S428" t="s">
        <v>2</v>
      </c>
      <c r="T428" t="s">
        <v>2</v>
      </c>
      <c r="U428" t="s">
        <v>238</v>
      </c>
      <c r="V428" t="s">
        <v>160</v>
      </c>
      <c r="W428" t="s">
        <v>182</v>
      </c>
      <c r="X428" t="s">
        <v>162</v>
      </c>
      <c r="Y428" t="s">
        <v>2</v>
      </c>
      <c r="Z428">
        <v>2011</v>
      </c>
      <c r="AA428" t="s">
        <v>164</v>
      </c>
      <c r="AB428" t="s">
        <v>2</v>
      </c>
      <c r="AC428" t="s">
        <v>2</v>
      </c>
      <c r="AD428" t="s">
        <v>2</v>
      </c>
      <c r="AE428" t="s">
        <v>2</v>
      </c>
      <c r="AF428" t="s">
        <v>2</v>
      </c>
      <c r="AG428" t="s">
        <v>165</v>
      </c>
      <c r="AH428" t="s">
        <v>232</v>
      </c>
    </row>
    <row r="429" spans="1:34">
      <c r="A429">
        <v>7415</v>
      </c>
      <c r="B429">
        <v>285255</v>
      </c>
      <c r="C429" t="s">
        <v>149</v>
      </c>
      <c r="D429" t="str">
        <f t="shared" ca="1" si="18"/>
        <v>CUVEYJIEJJ</v>
      </c>
      <c r="E429" t="str">
        <f t="shared" ca="1" si="19"/>
        <v>Pvdkuihjsgpro</v>
      </c>
      <c r="F429" t="s">
        <v>150</v>
      </c>
      <c r="G429" t="s">
        <v>167</v>
      </c>
      <c r="H429" s="149" t="str">
        <f t="shared" ca="1" si="20"/>
        <v>4/9/1996</v>
      </c>
      <c r="I429" t="s">
        <v>152</v>
      </c>
      <c r="J429" t="s">
        <v>153</v>
      </c>
      <c r="K429" t="s">
        <v>607</v>
      </c>
      <c r="L429" t="s">
        <v>608</v>
      </c>
      <c r="M429" t="s">
        <v>470</v>
      </c>
      <c r="N429">
        <v>93</v>
      </c>
      <c r="O429" t="s">
        <v>157</v>
      </c>
      <c r="P429" t="s">
        <v>158</v>
      </c>
      <c r="Q429" t="s">
        <v>171</v>
      </c>
      <c r="R429" t="s">
        <v>237</v>
      </c>
      <c r="S429" t="s">
        <v>2</v>
      </c>
      <c r="T429" t="s">
        <v>2</v>
      </c>
      <c r="U429" t="s">
        <v>238</v>
      </c>
      <c r="V429" t="s">
        <v>160</v>
      </c>
      <c r="W429" t="s">
        <v>161</v>
      </c>
      <c r="X429" t="s">
        <v>162</v>
      </c>
      <c r="Y429" t="s">
        <v>2</v>
      </c>
      <c r="Z429">
        <v>2011</v>
      </c>
      <c r="AA429" t="s">
        <v>164</v>
      </c>
      <c r="AB429" t="s">
        <v>2</v>
      </c>
      <c r="AC429" t="s">
        <v>2</v>
      </c>
      <c r="AD429" t="s">
        <v>2</v>
      </c>
      <c r="AE429" t="s">
        <v>2</v>
      </c>
      <c r="AF429" t="s">
        <v>2</v>
      </c>
      <c r="AG429" t="s">
        <v>165</v>
      </c>
      <c r="AH429" t="s">
        <v>175</v>
      </c>
    </row>
    <row r="430" spans="1:34">
      <c r="A430">
        <v>7415</v>
      </c>
      <c r="B430">
        <v>287412</v>
      </c>
      <c r="C430" t="s">
        <v>149</v>
      </c>
      <c r="D430" t="str">
        <f t="shared" ca="1" si="18"/>
        <v>CDMTNKJNMJ</v>
      </c>
      <c r="E430" t="str">
        <f t="shared" ca="1" si="19"/>
        <v>Lqnwwljryacnh</v>
      </c>
      <c r="F430" t="s">
        <v>150</v>
      </c>
      <c r="G430" t="s">
        <v>167</v>
      </c>
      <c r="H430" s="149" t="str">
        <f t="shared" ca="1" si="20"/>
        <v>13/10/1997</v>
      </c>
      <c r="I430" t="s">
        <v>152</v>
      </c>
      <c r="J430" t="s">
        <v>153</v>
      </c>
      <c r="K430" t="s">
        <v>612</v>
      </c>
      <c r="L430" t="s">
        <v>613</v>
      </c>
      <c r="M430" t="s">
        <v>614</v>
      </c>
      <c r="N430">
        <v>99</v>
      </c>
      <c r="O430" t="s">
        <v>615</v>
      </c>
      <c r="P430" t="s">
        <v>158</v>
      </c>
      <c r="Q430" t="s">
        <v>194</v>
      </c>
      <c r="R430" t="s">
        <v>210</v>
      </c>
      <c r="S430" t="s">
        <v>2</v>
      </c>
      <c r="T430" t="s">
        <v>196</v>
      </c>
      <c r="U430" t="s">
        <v>224</v>
      </c>
      <c r="V430" t="s">
        <v>161</v>
      </c>
      <c r="W430" t="s">
        <v>160</v>
      </c>
      <c r="X430" t="s">
        <v>2</v>
      </c>
      <c r="Y430" t="s">
        <v>2</v>
      </c>
      <c r="Z430">
        <v>2011</v>
      </c>
      <c r="AA430" t="s">
        <v>164</v>
      </c>
      <c r="AB430" t="s">
        <v>2</v>
      </c>
      <c r="AC430" t="s">
        <v>2</v>
      </c>
      <c r="AD430" t="s">
        <v>2</v>
      </c>
      <c r="AE430" t="s">
        <v>2</v>
      </c>
      <c r="AF430" t="s">
        <v>2</v>
      </c>
      <c r="AG430" t="s">
        <v>213</v>
      </c>
      <c r="AH430" t="s">
        <v>190</v>
      </c>
    </row>
    <row r="431" spans="1:34">
      <c r="A431">
        <v>7415</v>
      </c>
      <c r="B431">
        <v>287729</v>
      </c>
      <c r="C431" t="s">
        <v>149</v>
      </c>
      <c r="D431" t="str">
        <f t="shared" ca="1" si="18"/>
        <v>ZLKWZDSKYX</v>
      </c>
      <c r="E431" t="str">
        <f t="shared" ca="1" si="19"/>
        <v>Ahldcodebrfsc</v>
      </c>
      <c r="F431" t="s">
        <v>150</v>
      </c>
      <c r="G431" t="s">
        <v>167</v>
      </c>
      <c r="H431" s="149" t="str">
        <f t="shared" ca="1" si="20"/>
        <v>10/11/1997</v>
      </c>
      <c r="I431" t="s">
        <v>152</v>
      </c>
      <c r="J431" t="s">
        <v>153</v>
      </c>
      <c r="K431" t="s">
        <v>616</v>
      </c>
      <c r="L431" t="s">
        <v>617</v>
      </c>
      <c r="M431" t="s">
        <v>223</v>
      </c>
      <c r="N431">
        <v>75</v>
      </c>
      <c r="O431" t="s">
        <v>157</v>
      </c>
      <c r="P431" t="s">
        <v>158</v>
      </c>
      <c r="Q431" t="s">
        <v>194</v>
      </c>
      <c r="R431" t="s">
        <v>288</v>
      </c>
      <c r="S431" t="s">
        <v>2</v>
      </c>
      <c r="T431" t="s">
        <v>196</v>
      </c>
      <c r="U431" t="s">
        <v>211</v>
      </c>
      <c r="V431" t="s">
        <v>160</v>
      </c>
      <c r="W431" t="s">
        <v>182</v>
      </c>
      <c r="X431" t="s">
        <v>2</v>
      </c>
      <c r="Y431" t="s">
        <v>2</v>
      </c>
      <c r="Z431">
        <v>2011</v>
      </c>
      <c r="AA431" t="s">
        <v>164</v>
      </c>
      <c r="AB431" t="s">
        <v>2</v>
      </c>
      <c r="AC431" t="s">
        <v>2</v>
      </c>
      <c r="AD431" t="s">
        <v>2</v>
      </c>
      <c r="AE431" t="s">
        <v>2</v>
      </c>
      <c r="AF431" t="s">
        <v>2</v>
      </c>
      <c r="AG431" t="s">
        <v>259</v>
      </c>
      <c r="AH431" t="s">
        <v>190</v>
      </c>
    </row>
    <row r="432" spans="1:34">
      <c r="A432">
        <v>7415</v>
      </c>
      <c r="B432">
        <v>291629</v>
      </c>
      <c r="C432" t="s">
        <v>149</v>
      </c>
      <c r="D432" t="str">
        <f t="shared" ca="1" si="18"/>
        <v>DDJASFDZBL</v>
      </c>
      <c r="E432" t="str">
        <f t="shared" ca="1" si="19"/>
        <v>Hiheczaovhyri</v>
      </c>
      <c r="F432" t="s">
        <v>150</v>
      </c>
      <c r="G432" t="s">
        <v>167</v>
      </c>
      <c r="H432" s="149" t="str">
        <f t="shared" ca="1" si="20"/>
        <v>9/3/1996</v>
      </c>
      <c r="I432" t="s">
        <v>152</v>
      </c>
      <c r="J432" t="s">
        <v>153</v>
      </c>
      <c r="K432" t="s">
        <v>618</v>
      </c>
      <c r="L432" t="s">
        <v>619</v>
      </c>
      <c r="M432" t="s">
        <v>620</v>
      </c>
      <c r="N432">
        <v>78</v>
      </c>
      <c r="O432" t="s">
        <v>157</v>
      </c>
      <c r="P432" t="s">
        <v>158</v>
      </c>
      <c r="Q432" t="s">
        <v>179</v>
      </c>
      <c r="R432" t="s">
        <v>436</v>
      </c>
      <c r="S432" t="s">
        <v>2</v>
      </c>
      <c r="T432" t="s">
        <v>2</v>
      </c>
      <c r="U432" t="s">
        <v>181</v>
      </c>
      <c r="V432" t="s">
        <v>160</v>
      </c>
      <c r="W432" t="s">
        <v>161</v>
      </c>
      <c r="X432" t="s">
        <v>2</v>
      </c>
      <c r="Y432" t="s">
        <v>2</v>
      </c>
      <c r="Z432">
        <v>2011</v>
      </c>
      <c r="AA432" t="s">
        <v>164</v>
      </c>
      <c r="AB432" t="s">
        <v>2</v>
      </c>
      <c r="AC432" t="s">
        <v>2</v>
      </c>
      <c r="AD432" t="s">
        <v>2</v>
      </c>
      <c r="AE432" t="s">
        <v>2</v>
      </c>
      <c r="AF432" t="s">
        <v>2</v>
      </c>
      <c r="AG432" t="s">
        <v>165</v>
      </c>
      <c r="AH432" t="s">
        <v>175</v>
      </c>
    </row>
    <row r="433" spans="1:34">
      <c r="A433">
        <v>7415</v>
      </c>
      <c r="B433">
        <v>291707</v>
      </c>
      <c r="C433" t="s">
        <v>149</v>
      </c>
      <c r="D433" t="str">
        <f t="shared" ca="1" si="18"/>
        <v>RJLOBKZKFU</v>
      </c>
      <c r="E433" t="str">
        <f t="shared" ca="1" si="19"/>
        <v>Otrmozrdubbdp</v>
      </c>
      <c r="F433" t="s">
        <v>150</v>
      </c>
      <c r="G433" t="s">
        <v>167</v>
      </c>
      <c r="H433" s="149" t="str">
        <f t="shared" ca="1" si="20"/>
        <v>21/12/1995</v>
      </c>
      <c r="I433" t="s">
        <v>152</v>
      </c>
      <c r="J433" t="s">
        <v>153</v>
      </c>
      <c r="K433" t="s">
        <v>618</v>
      </c>
      <c r="L433" t="s">
        <v>619</v>
      </c>
      <c r="M433" t="s">
        <v>620</v>
      </c>
      <c r="N433">
        <v>78</v>
      </c>
      <c r="O433" t="s">
        <v>157</v>
      </c>
      <c r="P433" t="s">
        <v>158</v>
      </c>
      <c r="Q433" t="s">
        <v>179</v>
      </c>
      <c r="R433" t="s">
        <v>436</v>
      </c>
      <c r="S433" t="s">
        <v>2</v>
      </c>
      <c r="T433" t="s">
        <v>2</v>
      </c>
      <c r="U433" t="s">
        <v>181</v>
      </c>
      <c r="V433" t="s">
        <v>160</v>
      </c>
      <c r="W433" t="s">
        <v>161</v>
      </c>
      <c r="X433" t="s">
        <v>2</v>
      </c>
      <c r="Y433" t="s">
        <v>2</v>
      </c>
      <c r="Z433">
        <v>2011</v>
      </c>
      <c r="AA433" t="s">
        <v>164</v>
      </c>
      <c r="AB433" t="s">
        <v>2</v>
      </c>
      <c r="AC433" t="s">
        <v>2</v>
      </c>
      <c r="AD433" t="s">
        <v>2</v>
      </c>
      <c r="AE433" t="s">
        <v>2</v>
      </c>
      <c r="AF433" t="s">
        <v>2</v>
      </c>
      <c r="AG433" t="s">
        <v>165</v>
      </c>
      <c r="AH433" t="s">
        <v>166</v>
      </c>
    </row>
    <row r="434" spans="1:34">
      <c r="A434">
        <v>7415</v>
      </c>
      <c r="B434">
        <v>296840</v>
      </c>
      <c r="C434" t="s">
        <v>149</v>
      </c>
      <c r="D434" t="str">
        <f t="shared" ca="1" si="18"/>
        <v>BPSBMHEKPS</v>
      </c>
      <c r="E434" t="str">
        <f t="shared" ca="1" si="19"/>
        <v>Iysvphcbgpugi</v>
      </c>
      <c r="F434" t="s">
        <v>150</v>
      </c>
      <c r="G434" t="s">
        <v>167</v>
      </c>
      <c r="H434" s="149" t="str">
        <f t="shared" ca="1" si="20"/>
        <v>28/1/1997</v>
      </c>
      <c r="I434" t="s">
        <v>152</v>
      </c>
      <c r="J434" t="s">
        <v>153</v>
      </c>
      <c r="K434" t="s">
        <v>621</v>
      </c>
      <c r="L434" t="s">
        <v>622</v>
      </c>
      <c r="M434" t="s">
        <v>623</v>
      </c>
      <c r="N434">
        <v>51</v>
      </c>
      <c r="O434" t="s">
        <v>157</v>
      </c>
      <c r="P434" t="s">
        <v>158</v>
      </c>
      <c r="Q434" t="s">
        <v>194</v>
      </c>
      <c r="R434" t="s">
        <v>210</v>
      </c>
      <c r="S434" t="s">
        <v>2</v>
      </c>
      <c r="T434" t="s">
        <v>196</v>
      </c>
      <c r="U434" t="s">
        <v>200</v>
      </c>
      <c r="V434" t="s">
        <v>160</v>
      </c>
      <c r="W434" t="s">
        <v>624</v>
      </c>
      <c r="X434" t="s">
        <v>249</v>
      </c>
      <c r="Y434" t="s">
        <v>2</v>
      </c>
      <c r="Z434">
        <v>2011</v>
      </c>
      <c r="AA434" t="s">
        <v>164</v>
      </c>
      <c r="AB434" t="s">
        <v>2</v>
      </c>
      <c r="AC434" t="s">
        <v>2</v>
      </c>
      <c r="AD434" t="s">
        <v>2</v>
      </c>
      <c r="AE434" t="s">
        <v>2</v>
      </c>
      <c r="AF434" t="s">
        <v>2</v>
      </c>
      <c r="AG434" t="s">
        <v>259</v>
      </c>
      <c r="AH434" t="s">
        <v>166</v>
      </c>
    </row>
    <row r="435" spans="1:34">
      <c r="A435">
        <v>7415</v>
      </c>
      <c r="B435">
        <v>297927</v>
      </c>
      <c r="C435" t="s">
        <v>149</v>
      </c>
      <c r="D435" t="str">
        <f t="shared" ca="1" si="18"/>
        <v>BXMMRPOWRQ</v>
      </c>
      <c r="E435" t="str">
        <f t="shared" ca="1" si="19"/>
        <v>Hvtrspmwlulcw</v>
      </c>
      <c r="F435" t="s">
        <v>150</v>
      </c>
      <c r="G435" t="s">
        <v>167</v>
      </c>
      <c r="H435" s="149" t="str">
        <f t="shared" ca="1" si="20"/>
        <v>3/12/1995</v>
      </c>
      <c r="I435" t="s">
        <v>152</v>
      </c>
      <c r="J435" t="s">
        <v>153</v>
      </c>
      <c r="K435" t="s">
        <v>625</v>
      </c>
      <c r="L435" t="s">
        <v>626</v>
      </c>
      <c r="M435" t="s">
        <v>627</v>
      </c>
      <c r="N435">
        <v>78</v>
      </c>
      <c r="O435" t="s">
        <v>157</v>
      </c>
      <c r="P435" t="s">
        <v>158</v>
      </c>
      <c r="Q435" t="s">
        <v>171</v>
      </c>
      <c r="R435" t="s">
        <v>628</v>
      </c>
      <c r="S435" t="s">
        <v>2</v>
      </c>
      <c r="T435" t="s">
        <v>2</v>
      </c>
      <c r="U435" t="s">
        <v>238</v>
      </c>
      <c r="V435" t="s">
        <v>160</v>
      </c>
      <c r="W435" t="s">
        <v>182</v>
      </c>
      <c r="X435" t="s">
        <v>162</v>
      </c>
      <c r="Y435" t="s">
        <v>2</v>
      </c>
      <c r="Z435">
        <v>2011</v>
      </c>
      <c r="AA435" t="s">
        <v>164</v>
      </c>
      <c r="AB435" t="s">
        <v>2</v>
      </c>
      <c r="AC435" t="s">
        <v>2</v>
      </c>
      <c r="AD435" t="s">
        <v>2</v>
      </c>
      <c r="AE435" t="s">
        <v>2</v>
      </c>
      <c r="AF435" t="s">
        <v>2</v>
      </c>
      <c r="AG435" t="s">
        <v>174</v>
      </c>
      <c r="AH435" t="s">
        <v>190</v>
      </c>
    </row>
    <row r="436" spans="1:34">
      <c r="A436">
        <v>7415</v>
      </c>
      <c r="B436">
        <v>298060</v>
      </c>
      <c r="C436" t="s">
        <v>149</v>
      </c>
      <c r="D436" t="str">
        <f t="shared" ca="1" si="18"/>
        <v>RLRWYFDMMU</v>
      </c>
      <c r="E436" t="str">
        <f t="shared" ca="1" si="19"/>
        <v>Coztswdxwdvvh</v>
      </c>
      <c r="F436" t="s">
        <v>150</v>
      </c>
      <c r="G436" t="s">
        <v>167</v>
      </c>
      <c r="H436" s="149" t="str">
        <f t="shared" ca="1" si="20"/>
        <v>16/11/1996</v>
      </c>
      <c r="I436" t="s">
        <v>152</v>
      </c>
      <c r="J436" t="s">
        <v>153</v>
      </c>
      <c r="K436" t="s">
        <v>625</v>
      </c>
      <c r="L436" t="s">
        <v>626</v>
      </c>
      <c r="M436" t="s">
        <v>627</v>
      </c>
      <c r="N436">
        <v>78</v>
      </c>
      <c r="O436" t="s">
        <v>157</v>
      </c>
      <c r="P436" t="s">
        <v>158</v>
      </c>
      <c r="Q436" t="s">
        <v>194</v>
      </c>
      <c r="R436" t="s">
        <v>629</v>
      </c>
      <c r="S436" t="s">
        <v>2</v>
      </c>
      <c r="T436" t="s">
        <v>199</v>
      </c>
      <c r="U436" t="s">
        <v>200</v>
      </c>
      <c r="V436" t="s">
        <v>160</v>
      </c>
      <c r="W436" t="s">
        <v>182</v>
      </c>
      <c r="X436" t="s">
        <v>200</v>
      </c>
      <c r="Y436" t="s">
        <v>2</v>
      </c>
      <c r="Z436">
        <v>2011</v>
      </c>
      <c r="AA436" t="s">
        <v>164</v>
      </c>
      <c r="AB436" t="s">
        <v>2</v>
      </c>
      <c r="AC436" t="s">
        <v>2</v>
      </c>
      <c r="AD436" t="s">
        <v>2</v>
      </c>
      <c r="AE436" t="s">
        <v>2</v>
      </c>
      <c r="AF436" t="s">
        <v>2</v>
      </c>
      <c r="AG436" t="s">
        <v>174</v>
      </c>
      <c r="AH436" t="s">
        <v>175</v>
      </c>
    </row>
    <row r="437" spans="1:34">
      <c r="A437">
        <v>7415</v>
      </c>
      <c r="B437">
        <v>298064</v>
      </c>
      <c r="C437" t="s">
        <v>183</v>
      </c>
      <c r="D437" t="str">
        <f t="shared" ca="1" si="18"/>
        <v>DMLNKRMAXM</v>
      </c>
      <c r="E437" t="str">
        <f t="shared" ca="1" si="19"/>
        <v>Isllbdwzamjgb</v>
      </c>
      <c r="F437" t="s">
        <v>150</v>
      </c>
      <c r="G437" t="s">
        <v>167</v>
      </c>
      <c r="H437" s="149" t="str">
        <f t="shared" ca="1" si="20"/>
        <v>1/10/1997</v>
      </c>
      <c r="I437" t="s">
        <v>152</v>
      </c>
      <c r="J437" t="s">
        <v>153</v>
      </c>
      <c r="K437" t="s">
        <v>625</v>
      </c>
      <c r="L437" t="s">
        <v>626</v>
      </c>
      <c r="M437" t="s">
        <v>627</v>
      </c>
      <c r="N437">
        <v>78</v>
      </c>
      <c r="O437" t="s">
        <v>157</v>
      </c>
      <c r="P437" t="s">
        <v>158</v>
      </c>
      <c r="Q437" t="s">
        <v>246</v>
      </c>
      <c r="R437" t="s">
        <v>630</v>
      </c>
      <c r="S437" t="s">
        <v>2</v>
      </c>
      <c r="T437" t="s">
        <v>2</v>
      </c>
      <c r="U437" t="s">
        <v>253</v>
      </c>
      <c r="V437" t="s">
        <v>160</v>
      </c>
      <c r="W437" t="s">
        <v>161</v>
      </c>
      <c r="X437" t="s">
        <v>2</v>
      </c>
      <c r="Y437" t="s">
        <v>2</v>
      </c>
      <c r="Z437">
        <v>2011</v>
      </c>
      <c r="AA437" t="s">
        <v>164</v>
      </c>
      <c r="AB437" t="s">
        <v>2</v>
      </c>
      <c r="AC437" t="s">
        <v>2</v>
      </c>
      <c r="AD437" t="s">
        <v>2</v>
      </c>
      <c r="AE437" t="s">
        <v>2</v>
      </c>
      <c r="AF437" t="s">
        <v>2</v>
      </c>
      <c r="AG437" t="s">
        <v>174</v>
      </c>
      <c r="AH437" t="s">
        <v>190</v>
      </c>
    </row>
    <row r="438" spans="1:34">
      <c r="A438">
        <v>7415</v>
      </c>
      <c r="B438">
        <v>298167</v>
      </c>
      <c r="C438" t="s">
        <v>149</v>
      </c>
      <c r="D438" t="str">
        <f t="shared" ca="1" si="18"/>
        <v>TCHBLSKGCC</v>
      </c>
      <c r="E438" t="str">
        <f t="shared" ca="1" si="19"/>
        <v>Tcafofxowbvtz</v>
      </c>
      <c r="F438" t="s">
        <v>150</v>
      </c>
      <c r="G438" t="s">
        <v>151</v>
      </c>
      <c r="H438" s="149" t="str">
        <f t="shared" ca="1" si="20"/>
        <v>9/6/1996</v>
      </c>
      <c r="I438" t="s">
        <v>152</v>
      </c>
      <c r="J438" t="s">
        <v>153</v>
      </c>
      <c r="K438" t="s">
        <v>625</v>
      </c>
      <c r="L438" t="s">
        <v>626</v>
      </c>
      <c r="M438" t="s">
        <v>627</v>
      </c>
      <c r="N438">
        <v>78</v>
      </c>
      <c r="O438" t="s">
        <v>157</v>
      </c>
      <c r="P438" t="s">
        <v>158</v>
      </c>
      <c r="Q438" t="s">
        <v>194</v>
      </c>
      <c r="R438" t="s">
        <v>631</v>
      </c>
      <c r="S438" t="s">
        <v>2</v>
      </c>
      <c r="T438" t="s">
        <v>196</v>
      </c>
      <c r="U438" t="s">
        <v>211</v>
      </c>
      <c r="V438" t="s">
        <v>160</v>
      </c>
      <c r="W438" t="s">
        <v>161</v>
      </c>
      <c r="X438" t="s">
        <v>468</v>
      </c>
      <c r="Y438" t="s">
        <v>2</v>
      </c>
      <c r="Z438">
        <v>2011</v>
      </c>
      <c r="AA438" t="s">
        <v>164</v>
      </c>
      <c r="AB438" t="s">
        <v>2</v>
      </c>
      <c r="AC438" t="s">
        <v>2</v>
      </c>
      <c r="AD438" t="s">
        <v>2</v>
      </c>
      <c r="AE438" t="s">
        <v>2</v>
      </c>
      <c r="AF438" t="s">
        <v>2</v>
      </c>
      <c r="AG438" t="s">
        <v>213</v>
      </c>
      <c r="AH438" t="s">
        <v>175</v>
      </c>
    </row>
    <row r="439" spans="1:34">
      <c r="A439">
        <v>7415</v>
      </c>
      <c r="B439">
        <v>298568</v>
      </c>
      <c r="C439" t="s">
        <v>149</v>
      </c>
      <c r="D439" t="str">
        <f t="shared" ca="1" si="18"/>
        <v>WVEUAFBWIQ</v>
      </c>
      <c r="E439" t="str">
        <f t="shared" ca="1" si="19"/>
        <v>Zhmqdpowekftp</v>
      </c>
      <c r="F439" t="s">
        <v>150</v>
      </c>
      <c r="G439" t="s">
        <v>167</v>
      </c>
      <c r="H439" s="149" t="str">
        <f t="shared" ca="1" si="20"/>
        <v>28/11/1997</v>
      </c>
      <c r="I439" t="s">
        <v>152</v>
      </c>
      <c r="J439" t="s">
        <v>153</v>
      </c>
      <c r="K439" t="s">
        <v>632</v>
      </c>
      <c r="L439" t="s">
        <v>633</v>
      </c>
      <c r="M439" t="s">
        <v>634</v>
      </c>
      <c r="N439">
        <v>92</v>
      </c>
      <c r="O439" t="s">
        <v>157</v>
      </c>
      <c r="P439" t="s">
        <v>158</v>
      </c>
      <c r="Q439" t="s">
        <v>194</v>
      </c>
      <c r="R439" t="s">
        <v>236</v>
      </c>
      <c r="S439" t="s">
        <v>2</v>
      </c>
      <c r="T439" t="s">
        <v>196</v>
      </c>
      <c r="U439" t="s">
        <v>200</v>
      </c>
      <c r="V439" t="s">
        <v>624</v>
      </c>
      <c r="W439" t="s">
        <v>160</v>
      </c>
      <c r="X439" t="s">
        <v>2</v>
      </c>
      <c r="Y439" t="s">
        <v>2</v>
      </c>
      <c r="Z439">
        <v>2009</v>
      </c>
      <c r="AA439" t="s">
        <v>164</v>
      </c>
      <c r="AB439" t="s">
        <v>2</v>
      </c>
      <c r="AC439" t="s">
        <v>2</v>
      </c>
      <c r="AD439" t="s">
        <v>2</v>
      </c>
      <c r="AE439" t="s">
        <v>2</v>
      </c>
      <c r="AF439" t="s">
        <v>2</v>
      </c>
      <c r="AG439" t="s">
        <v>213</v>
      </c>
      <c r="AH439" t="s">
        <v>166</v>
      </c>
    </row>
    <row r="440" spans="1:34">
      <c r="A440">
        <v>7415</v>
      </c>
      <c r="B440">
        <v>299520</v>
      </c>
      <c r="C440" t="s">
        <v>149</v>
      </c>
      <c r="D440" t="str">
        <f t="shared" ca="1" si="18"/>
        <v>HFUQRTZQLE</v>
      </c>
      <c r="E440" t="str">
        <f t="shared" ca="1" si="19"/>
        <v>Lngzbbbeckoym</v>
      </c>
      <c r="F440" t="s">
        <v>150</v>
      </c>
      <c r="G440" t="s">
        <v>167</v>
      </c>
      <c r="H440" s="149" t="str">
        <f t="shared" ca="1" si="20"/>
        <v>14/2/1994</v>
      </c>
      <c r="I440" t="s">
        <v>152</v>
      </c>
      <c r="J440" t="s">
        <v>153</v>
      </c>
      <c r="K440" t="s">
        <v>635</v>
      </c>
      <c r="L440" t="s">
        <v>636</v>
      </c>
      <c r="M440" t="s">
        <v>637</v>
      </c>
      <c r="N440">
        <v>92</v>
      </c>
      <c r="O440" t="s">
        <v>157</v>
      </c>
      <c r="P440" t="s">
        <v>158</v>
      </c>
      <c r="Q440" t="s">
        <v>171</v>
      </c>
      <c r="R440" t="s">
        <v>638</v>
      </c>
      <c r="S440" t="s">
        <v>2</v>
      </c>
      <c r="T440" t="s">
        <v>2</v>
      </c>
      <c r="U440" t="s">
        <v>251</v>
      </c>
      <c r="V440" t="s">
        <v>160</v>
      </c>
      <c r="W440" t="s">
        <v>161</v>
      </c>
      <c r="X440" t="s">
        <v>162</v>
      </c>
      <c r="Y440" t="s">
        <v>2</v>
      </c>
      <c r="Z440">
        <v>2010</v>
      </c>
      <c r="AA440" t="s">
        <v>164</v>
      </c>
      <c r="AB440" t="s">
        <v>2</v>
      </c>
      <c r="AC440" t="s">
        <v>2</v>
      </c>
      <c r="AD440" t="s">
        <v>2</v>
      </c>
      <c r="AE440" t="s">
        <v>2</v>
      </c>
      <c r="AF440" t="s">
        <v>2</v>
      </c>
      <c r="AG440" t="s">
        <v>174</v>
      </c>
      <c r="AH440" t="s">
        <v>232</v>
      </c>
    </row>
    <row r="441" spans="1:34">
      <c r="A441">
        <v>7415</v>
      </c>
      <c r="B441">
        <v>301017</v>
      </c>
      <c r="C441" t="s">
        <v>149</v>
      </c>
      <c r="D441" t="str">
        <f t="shared" ca="1" si="18"/>
        <v>LCMCKRUUEW</v>
      </c>
      <c r="E441" t="str">
        <f t="shared" ca="1" si="19"/>
        <v>Ngxunobyzzqap</v>
      </c>
      <c r="F441" t="s">
        <v>150</v>
      </c>
      <c r="G441" t="s">
        <v>167</v>
      </c>
      <c r="H441" s="149" t="str">
        <f t="shared" ca="1" si="20"/>
        <v>1/3/1995</v>
      </c>
      <c r="I441" t="s">
        <v>152</v>
      </c>
      <c r="J441" t="s">
        <v>153</v>
      </c>
      <c r="K441" t="s">
        <v>639</v>
      </c>
      <c r="L441" t="s">
        <v>640</v>
      </c>
      <c r="M441" t="s">
        <v>223</v>
      </c>
      <c r="N441">
        <v>75</v>
      </c>
      <c r="O441" t="s">
        <v>157</v>
      </c>
      <c r="P441" t="s">
        <v>158</v>
      </c>
      <c r="Q441" t="s">
        <v>194</v>
      </c>
      <c r="R441" t="s">
        <v>198</v>
      </c>
      <c r="S441" t="s">
        <v>2</v>
      </c>
      <c r="T441" t="s">
        <v>199</v>
      </c>
      <c r="U441" t="s">
        <v>200</v>
      </c>
      <c r="V441" t="s">
        <v>160</v>
      </c>
      <c r="W441" t="s">
        <v>161</v>
      </c>
      <c r="X441" t="s">
        <v>249</v>
      </c>
      <c r="Y441" t="s">
        <v>200</v>
      </c>
      <c r="Z441">
        <v>2011</v>
      </c>
      <c r="AA441" t="s">
        <v>164</v>
      </c>
      <c r="AB441" t="s">
        <v>2</v>
      </c>
      <c r="AC441" t="s">
        <v>2</v>
      </c>
      <c r="AD441" t="s">
        <v>2</v>
      </c>
      <c r="AE441" t="s">
        <v>2</v>
      </c>
      <c r="AF441" t="s">
        <v>2</v>
      </c>
      <c r="AG441" t="s">
        <v>174</v>
      </c>
      <c r="AH441" t="s">
        <v>166</v>
      </c>
    </row>
    <row r="442" spans="1:34">
      <c r="A442">
        <v>7415</v>
      </c>
      <c r="B442">
        <v>301030</v>
      </c>
      <c r="C442" t="s">
        <v>149</v>
      </c>
      <c r="D442" t="str">
        <f t="shared" ca="1" si="18"/>
        <v>XAMRGTDFJJ</v>
      </c>
      <c r="E442" t="str">
        <f t="shared" ca="1" si="19"/>
        <v>Jjdqdxwipapkq</v>
      </c>
      <c r="F442" t="s">
        <v>150</v>
      </c>
      <c r="G442" t="s">
        <v>167</v>
      </c>
      <c r="H442" s="149" t="str">
        <f t="shared" ca="1" si="20"/>
        <v>22/3/1996</v>
      </c>
      <c r="I442" t="s">
        <v>152</v>
      </c>
      <c r="J442" t="s">
        <v>153</v>
      </c>
      <c r="K442" t="s">
        <v>639</v>
      </c>
      <c r="L442" t="s">
        <v>640</v>
      </c>
      <c r="M442" t="s">
        <v>223</v>
      </c>
      <c r="N442">
        <v>75</v>
      </c>
      <c r="O442" t="s">
        <v>157</v>
      </c>
      <c r="P442" t="s">
        <v>158</v>
      </c>
      <c r="Q442" t="s">
        <v>179</v>
      </c>
      <c r="R442" t="s">
        <v>384</v>
      </c>
      <c r="S442" t="s">
        <v>2</v>
      </c>
      <c r="T442" t="s">
        <v>2</v>
      </c>
      <c r="U442" t="s">
        <v>334</v>
      </c>
      <c r="V442" t="s">
        <v>160</v>
      </c>
      <c r="W442" t="s">
        <v>182</v>
      </c>
      <c r="X442" t="s">
        <v>2</v>
      </c>
      <c r="Y442" t="s">
        <v>2</v>
      </c>
      <c r="Z442">
        <v>2011</v>
      </c>
      <c r="AA442" t="s">
        <v>164</v>
      </c>
      <c r="AB442" t="s">
        <v>2</v>
      </c>
      <c r="AC442" t="s">
        <v>2</v>
      </c>
      <c r="AD442" t="s">
        <v>2</v>
      </c>
      <c r="AE442" t="s">
        <v>2</v>
      </c>
      <c r="AF442" t="s">
        <v>2</v>
      </c>
      <c r="AG442" t="s">
        <v>165</v>
      </c>
      <c r="AH442" t="s">
        <v>190</v>
      </c>
    </row>
    <row r="443" spans="1:34">
      <c r="A443">
        <v>7415</v>
      </c>
      <c r="B443">
        <v>301033</v>
      </c>
      <c r="C443" t="s">
        <v>149</v>
      </c>
      <c r="D443" t="str">
        <f t="shared" ca="1" si="18"/>
        <v>AZWMEJXUHD</v>
      </c>
      <c r="E443" t="str">
        <f t="shared" ca="1" si="19"/>
        <v>Fbmynlbcllyic</v>
      </c>
      <c r="F443" t="s">
        <v>150</v>
      </c>
      <c r="G443" t="s">
        <v>151</v>
      </c>
      <c r="H443" s="149" t="str">
        <f t="shared" ca="1" si="20"/>
        <v>7/11/1996</v>
      </c>
      <c r="I443" t="s">
        <v>152</v>
      </c>
      <c r="J443" t="s">
        <v>153</v>
      </c>
      <c r="K443" t="s">
        <v>639</v>
      </c>
      <c r="L443" t="s">
        <v>640</v>
      </c>
      <c r="M443" t="s">
        <v>223</v>
      </c>
      <c r="N443">
        <v>75</v>
      </c>
      <c r="O443" t="s">
        <v>157</v>
      </c>
      <c r="P443" t="s">
        <v>158</v>
      </c>
      <c r="Q443" t="s">
        <v>246</v>
      </c>
      <c r="R443" t="s">
        <v>297</v>
      </c>
      <c r="S443" t="s">
        <v>2</v>
      </c>
      <c r="T443" t="s">
        <v>2</v>
      </c>
      <c r="U443" t="s">
        <v>224</v>
      </c>
      <c r="V443" t="s">
        <v>160</v>
      </c>
      <c r="W443" t="s">
        <v>161</v>
      </c>
      <c r="X443" t="s">
        <v>2</v>
      </c>
      <c r="Y443" t="s">
        <v>2</v>
      </c>
      <c r="Z443">
        <v>2011</v>
      </c>
      <c r="AA443" t="s">
        <v>164</v>
      </c>
      <c r="AB443" t="s">
        <v>2</v>
      </c>
      <c r="AC443" t="s">
        <v>2</v>
      </c>
      <c r="AD443" t="s">
        <v>2</v>
      </c>
      <c r="AE443" t="s">
        <v>2</v>
      </c>
      <c r="AF443" t="s">
        <v>2</v>
      </c>
      <c r="AG443" t="s">
        <v>213</v>
      </c>
      <c r="AH443" t="s">
        <v>166</v>
      </c>
    </row>
    <row r="444" spans="1:34">
      <c r="A444">
        <v>7415</v>
      </c>
      <c r="B444">
        <v>304704</v>
      </c>
      <c r="C444" t="s">
        <v>149</v>
      </c>
      <c r="D444" t="str">
        <f t="shared" ca="1" si="18"/>
        <v>XVYVXCCHCC</v>
      </c>
      <c r="E444" t="str">
        <f t="shared" ca="1" si="19"/>
        <v>Kcehnowusxytt</v>
      </c>
      <c r="F444" t="s">
        <v>150</v>
      </c>
      <c r="G444" t="s">
        <v>167</v>
      </c>
      <c r="H444" s="149" t="str">
        <f t="shared" ca="1" si="20"/>
        <v>22/8/1997</v>
      </c>
      <c r="I444" t="s">
        <v>152</v>
      </c>
      <c r="J444" t="s">
        <v>153</v>
      </c>
      <c r="K444" t="s">
        <v>641</v>
      </c>
      <c r="L444" t="s">
        <v>578</v>
      </c>
      <c r="M444" t="s">
        <v>642</v>
      </c>
      <c r="N444">
        <v>27</v>
      </c>
      <c r="O444" t="s">
        <v>157</v>
      </c>
      <c r="P444" t="s">
        <v>158</v>
      </c>
      <c r="Q444" t="s">
        <v>194</v>
      </c>
      <c r="R444" t="s">
        <v>195</v>
      </c>
      <c r="S444" t="s">
        <v>133</v>
      </c>
      <c r="T444" t="s">
        <v>196</v>
      </c>
      <c r="U444" t="s">
        <v>197</v>
      </c>
      <c r="V444" t="s">
        <v>160</v>
      </c>
      <c r="W444" t="s">
        <v>182</v>
      </c>
      <c r="X444" t="s">
        <v>249</v>
      </c>
      <c r="Y444" t="s">
        <v>2</v>
      </c>
      <c r="Z444">
        <v>2011</v>
      </c>
      <c r="AA444" t="s">
        <v>164</v>
      </c>
      <c r="AB444" t="s">
        <v>2</v>
      </c>
      <c r="AC444" t="s">
        <v>2</v>
      </c>
      <c r="AD444" t="s">
        <v>2</v>
      </c>
      <c r="AE444" t="s">
        <v>2</v>
      </c>
      <c r="AF444" t="s">
        <v>2</v>
      </c>
      <c r="AG444" t="s">
        <v>174</v>
      </c>
      <c r="AH444" t="s">
        <v>166</v>
      </c>
    </row>
    <row r="445" spans="1:34">
      <c r="A445">
        <v>7415</v>
      </c>
      <c r="B445">
        <v>304831</v>
      </c>
      <c r="C445" t="s">
        <v>149</v>
      </c>
      <c r="D445" t="str">
        <f t="shared" ca="1" si="18"/>
        <v>XOHKZYMZEO</v>
      </c>
      <c r="E445" t="str">
        <f t="shared" ca="1" si="19"/>
        <v>Pnbjrtuwlhsou</v>
      </c>
      <c r="F445" t="s">
        <v>150</v>
      </c>
      <c r="G445" t="s">
        <v>167</v>
      </c>
      <c r="H445" s="149" t="str">
        <f t="shared" ca="1" si="20"/>
        <v>24/4/1997</v>
      </c>
      <c r="I445" t="s">
        <v>152</v>
      </c>
      <c r="J445" t="s">
        <v>153</v>
      </c>
      <c r="K445" t="s">
        <v>641</v>
      </c>
      <c r="L445" t="s">
        <v>578</v>
      </c>
      <c r="M445" t="s">
        <v>642</v>
      </c>
      <c r="N445">
        <v>27</v>
      </c>
      <c r="O445" t="s">
        <v>157</v>
      </c>
      <c r="P445" t="s">
        <v>158</v>
      </c>
      <c r="Q445" t="s">
        <v>194</v>
      </c>
      <c r="R445" t="s">
        <v>210</v>
      </c>
      <c r="S445" t="s">
        <v>2</v>
      </c>
      <c r="T445" t="s">
        <v>196</v>
      </c>
      <c r="U445" t="s">
        <v>197</v>
      </c>
      <c r="V445" t="s">
        <v>160</v>
      </c>
      <c r="W445" t="s">
        <v>161</v>
      </c>
      <c r="X445" t="s">
        <v>249</v>
      </c>
      <c r="Y445" t="s">
        <v>2</v>
      </c>
      <c r="Z445">
        <v>2011</v>
      </c>
      <c r="AA445" t="s">
        <v>164</v>
      </c>
      <c r="AB445" t="s">
        <v>2</v>
      </c>
      <c r="AC445" t="s">
        <v>2</v>
      </c>
      <c r="AD445" t="s">
        <v>2</v>
      </c>
      <c r="AE445" t="s">
        <v>2</v>
      </c>
      <c r="AF445" t="s">
        <v>2</v>
      </c>
      <c r="AG445" t="s">
        <v>2</v>
      </c>
      <c r="AH445" t="s">
        <v>166</v>
      </c>
    </row>
    <row r="446" spans="1:34">
      <c r="A446">
        <v>7415</v>
      </c>
      <c r="B446">
        <v>305346</v>
      </c>
      <c r="C446" t="s">
        <v>149</v>
      </c>
      <c r="D446" t="str">
        <f t="shared" ca="1" si="18"/>
        <v>NXCGZHUVXA</v>
      </c>
      <c r="E446" t="str">
        <f t="shared" ca="1" si="19"/>
        <v>Lhfserzefohtu</v>
      </c>
      <c r="F446" t="s">
        <v>150</v>
      </c>
      <c r="G446" t="s">
        <v>167</v>
      </c>
      <c r="H446" s="149" t="str">
        <f t="shared" ca="1" si="20"/>
        <v>13/2/1995</v>
      </c>
      <c r="I446" t="s">
        <v>152</v>
      </c>
      <c r="J446" t="s">
        <v>153</v>
      </c>
      <c r="K446" t="s">
        <v>643</v>
      </c>
      <c r="L446" t="s">
        <v>644</v>
      </c>
      <c r="M446" t="s">
        <v>645</v>
      </c>
      <c r="N446">
        <v>91</v>
      </c>
      <c r="O446" t="s">
        <v>157</v>
      </c>
      <c r="P446" t="s">
        <v>158</v>
      </c>
      <c r="Q446" t="s">
        <v>194</v>
      </c>
      <c r="R446" t="s">
        <v>198</v>
      </c>
      <c r="S446" t="s">
        <v>2</v>
      </c>
      <c r="T446" t="s">
        <v>196</v>
      </c>
      <c r="U446" t="s">
        <v>197</v>
      </c>
      <c r="V446" t="s">
        <v>160</v>
      </c>
      <c r="W446" t="s">
        <v>161</v>
      </c>
      <c r="X446" t="s">
        <v>2</v>
      </c>
      <c r="Y446" t="s">
        <v>2</v>
      </c>
      <c r="Z446">
        <v>2011</v>
      </c>
      <c r="AA446" t="s">
        <v>164</v>
      </c>
      <c r="AB446" t="s">
        <v>2</v>
      </c>
      <c r="AC446" t="s">
        <v>2</v>
      </c>
      <c r="AD446" t="s">
        <v>2</v>
      </c>
      <c r="AE446" t="s">
        <v>2</v>
      </c>
      <c r="AF446" t="s">
        <v>2</v>
      </c>
      <c r="AG446" t="s">
        <v>284</v>
      </c>
      <c r="AH446" t="s">
        <v>175</v>
      </c>
    </row>
    <row r="447" spans="1:34">
      <c r="A447">
        <v>7415</v>
      </c>
      <c r="B447">
        <v>308070</v>
      </c>
      <c r="C447" t="s">
        <v>183</v>
      </c>
      <c r="D447" t="str">
        <f t="shared" ca="1" si="18"/>
        <v>XSRQNOGHDQ</v>
      </c>
      <c r="E447" t="str">
        <f t="shared" ca="1" si="19"/>
        <v>Cayavhnotfjha</v>
      </c>
      <c r="F447" t="s">
        <v>150</v>
      </c>
      <c r="G447" t="s">
        <v>167</v>
      </c>
      <c r="H447" s="149" t="str">
        <f t="shared" ca="1" si="20"/>
        <v>19/2/1994</v>
      </c>
      <c r="I447" t="s">
        <v>152</v>
      </c>
      <c r="J447" t="s">
        <v>153</v>
      </c>
      <c r="K447" t="s">
        <v>646</v>
      </c>
      <c r="L447" t="s">
        <v>647</v>
      </c>
      <c r="M447" t="s">
        <v>648</v>
      </c>
      <c r="N447">
        <v>59</v>
      </c>
      <c r="O447" t="s">
        <v>157</v>
      </c>
      <c r="P447" t="s">
        <v>158</v>
      </c>
      <c r="Q447" t="s">
        <v>194</v>
      </c>
      <c r="R447" t="s">
        <v>210</v>
      </c>
      <c r="S447" t="s">
        <v>133</v>
      </c>
      <c r="T447" t="s">
        <v>196</v>
      </c>
      <c r="U447" t="s">
        <v>224</v>
      </c>
      <c r="V447" t="s">
        <v>160</v>
      </c>
      <c r="W447" t="s">
        <v>161</v>
      </c>
      <c r="X447" t="s">
        <v>249</v>
      </c>
      <c r="Y447" t="s">
        <v>2</v>
      </c>
      <c r="Z447">
        <v>2011</v>
      </c>
      <c r="AA447" t="s">
        <v>164</v>
      </c>
      <c r="AB447" t="s">
        <v>2</v>
      </c>
      <c r="AC447" t="s">
        <v>2</v>
      </c>
      <c r="AD447" t="s">
        <v>2</v>
      </c>
      <c r="AE447" t="s">
        <v>2</v>
      </c>
      <c r="AF447" t="s">
        <v>2</v>
      </c>
      <c r="AG447" t="s">
        <v>165</v>
      </c>
      <c r="AH447" t="s">
        <v>166</v>
      </c>
    </row>
    <row r="448" spans="1:34">
      <c r="A448">
        <v>7415</v>
      </c>
      <c r="B448">
        <v>308620</v>
      </c>
      <c r="C448" t="s">
        <v>183</v>
      </c>
      <c r="D448" t="str">
        <f t="shared" ca="1" si="18"/>
        <v>SZHQRWOQYD</v>
      </c>
      <c r="E448" t="str">
        <f t="shared" ca="1" si="19"/>
        <v>Rjqpiegayenpl</v>
      </c>
      <c r="F448" t="s">
        <v>150</v>
      </c>
      <c r="G448" t="s">
        <v>167</v>
      </c>
      <c r="H448" s="149" t="str">
        <f t="shared" ca="1" si="20"/>
        <v>12/10/1995</v>
      </c>
      <c r="I448" t="s">
        <v>152</v>
      </c>
      <c r="J448" t="s">
        <v>153</v>
      </c>
      <c r="K448" t="s">
        <v>649</v>
      </c>
      <c r="L448" t="s">
        <v>650</v>
      </c>
      <c r="M448" t="s">
        <v>470</v>
      </c>
      <c r="N448">
        <v>93</v>
      </c>
      <c r="O448" t="s">
        <v>157</v>
      </c>
      <c r="P448" t="s">
        <v>158</v>
      </c>
      <c r="Q448" t="s">
        <v>187</v>
      </c>
      <c r="R448" t="s">
        <v>651</v>
      </c>
      <c r="S448" t="s">
        <v>2</v>
      </c>
      <c r="T448" t="s">
        <v>2</v>
      </c>
      <c r="U448" t="s">
        <v>230</v>
      </c>
      <c r="V448" t="s">
        <v>160</v>
      </c>
      <c r="W448" t="s">
        <v>2</v>
      </c>
      <c r="X448" t="s">
        <v>2</v>
      </c>
      <c r="Y448" t="s">
        <v>2</v>
      </c>
      <c r="Z448">
        <v>2011</v>
      </c>
      <c r="AA448" t="s">
        <v>164</v>
      </c>
      <c r="AB448" t="s">
        <v>2</v>
      </c>
      <c r="AC448" t="s">
        <v>2</v>
      </c>
      <c r="AD448" t="s">
        <v>2</v>
      </c>
      <c r="AE448" t="s">
        <v>2</v>
      </c>
      <c r="AF448" t="s">
        <v>2</v>
      </c>
      <c r="AG448" t="s">
        <v>165</v>
      </c>
      <c r="AH448" t="s">
        <v>190</v>
      </c>
    </row>
    <row r="449" spans="1:34">
      <c r="A449">
        <v>7415</v>
      </c>
      <c r="B449">
        <v>308621</v>
      </c>
      <c r="C449" t="s">
        <v>149</v>
      </c>
      <c r="D449" t="str">
        <f t="shared" ca="1" si="18"/>
        <v>UFUKFINZSY</v>
      </c>
      <c r="E449" t="str">
        <f t="shared" ca="1" si="19"/>
        <v>Oouytkfyktbgr</v>
      </c>
      <c r="F449" t="s">
        <v>150</v>
      </c>
      <c r="G449" t="s">
        <v>167</v>
      </c>
      <c r="H449" s="149" t="str">
        <f t="shared" ca="1" si="20"/>
        <v>13/12/1995</v>
      </c>
      <c r="I449" t="s">
        <v>152</v>
      </c>
      <c r="J449" t="s">
        <v>153</v>
      </c>
      <c r="K449" t="s">
        <v>649</v>
      </c>
      <c r="L449" t="s">
        <v>650</v>
      </c>
      <c r="M449" t="s">
        <v>470</v>
      </c>
      <c r="N449">
        <v>93</v>
      </c>
      <c r="O449" t="s">
        <v>157</v>
      </c>
      <c r="P449" t="s">
        <v>158</v>
      </c>
      <c r="Q449" t="s">
        <v>187</v>
      </c>
      <c r="R449" t="s">
        <v>652</v>
      </c>
      <c r="S449" t="s">
        <v>2</v>
      </c>
      <c r="T449" t="s">
        <v>2</v>
      </c>
      <c r="U449" t="s">
        <v>230</v>
      </c>
      <c r="V449" t="s">
        <v>160</v>
      </c>
      <c r="W449" t="s">
        <v>2</v>
      </c>
      <c r="X449" t="s">
        <v>2</v>
      </c>
      <c r="Y449" t="s">
        <v>2</v>
      </c>
      <c r="Z449">
        <v>2011</v>
      </c>
      <c r="AA449" t="s">
        <v>164</v>
      </c>
      <c r="AB449" t="s">
        <v>2</v>
      </c>
      <c r="AC449" t="s">
        <v>2</v>
      </c>
      <c r="AD449" t="s">
        <v>2</v>
      </c>
      <c r="AE449" t="s">
        <v>2</v>
      </c>
      <c r="AF449" t="s">
        <v>2</v>
      </c>
      <c r="AG449" t="s">
        <v>165</v>
      </c>
      <c r="AH449" t="s">
        <v>190</v>
      </c>
    </row>
    <row r="450" spans="1:34">
      <c r="A450">
        <v>7415</v>
      </c>
      <c r="B450">
        <v>308638</v>
      </c>
      <c r="C450" t="s">
        <v>149</v>
      </c>
      <c r="D450" t="str">
        <f t="shared" ca="1" si="18"/>
        <v>MTXAZREOBP</v>
      </c>
      <c r="E450" t="str">
        <f t="shared" ca="1" si="19"/>
        <v>Dofperztyqlxu</v>
      </c>
      <c r="F450" t="s">
        <v>150</v>
      </c>
      <c r="G450" t="s">
        <v>167</v>
      </c>
      <c r="H450" s="149" t="str">
        <f t="shared" ca="1" si="20"/>
        <v>21/12/1997</v>
      </c>
      <c r="I450" t="s">
        <v>152</v>
      </c>
      <c r="J450" t="s">
        <v>153</v>
      </c>
      <c r="K450" t="s">
        <v>649</v>
      </c>
      <c r="L450" t="s">
        <v>650</v>
      </c>
      <c r="M450" t="s">
        <v>470</v>
      </c>
      <c r="N450">
        <v>93</v>
      </c>
      <c r="O450" t="s">
        <v>157</v>
      </c>
      <c r="P450" t="s">
        <v>158</v>
      </c>
      <c r="Q450" t="s">
        <v>187</v>
      </c>
      <c r="R450" t="s">
        <v>653</v>
      </c>
      <c r="S450" t="s">
        <v>2</v>
      </c>
      <c r="T450" t="s">
        <v>2</v>
      </c>
      <c r="U450" t="s">
        <v>206</v>
      </c>
      <c r="V450" t="s">
        <v>160</v>
      </c>
      <c r="W450" t="s">
        <v>2</v>
      </c>
      <c r="X450" t="s">
        <v>2</v>
      </c>
      <c r="Y450" t="s">
        <v>2</v>
      </c>
      <c r="Z450">
        <v>2011</v>
      </c>
      <c r="AA450" t="s">
        <v>164</v>
      </c>
      <c r="AB450" t="s">
        <v>2</v>
      </c>
      <c r="AC450" t="s">
        <v>2</v>
      </c>
      <c r="AD450" t="s">
        <v>2</v>
      </c>
      <c r="AE450" t="s">
        <v>2</v>
      </c>
      <c r="AF450" t="s">
        <v>2</v>
      </c>
      <c r="AG450" t="s">
        <v>165</v>
      </c>
      <c r="AH450" t="s">
        <v>166</v>
      </c>
    </row>
    <row r="451" spans="1:34">
      <c r="A451">
        <v>7415</v>
      </c>
      <c r="B451">
        <v>308642</v>
      </c>
      <c r="C451" t="s">
        <v>149</v>
      </c>
      <c r="D451" t="str">
        <f t="shared" ref="D451:D514" ca="1" si="21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MRTAVNXYUI</v>
      </c>
      <c r="E451" t="str">
        <f t="shared" ref="E451:E514" ca="1" si="22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Efiidizjllgwx</v>
      </c>
      <c r="F451" t="s">
        <v>150</v>
      </c>
      <c r="G451" t="s">
        <v>167</v>
      </c>
      <c r="H451" s="149" t="str">
        <f t="shared" ref="H451:H514" ca="1" si="23">""&amp;RANDBETWEEN(1,28)&amp;"/"&amp;RANDBETWEEN(1,12)&amp;"/"&amp;RANDBETWEEN(1994,1997)</f>
        <v>18/8/1997</v>
      </c>
      <c r="I451" t="s">
        <v>152</v>
      </c>
      <c r="J451" t="s">
        <v>153</v>
      </c>
      <c r="K451" t="s">
        <v>649</v>
      </c>
      <c r="L451" t="s">
        <v>650</v>
      </c>
      <c r="M451" t="s">
        <v>470</v>
      </c>
      <c r="N451">
        <v>93</v>
      </c>
      <c r="O451" t="s">
        <v>157</v>
      </c>
      <c r="P451" t="s">
        <v>158</v>
      </c>
      <c r="Q451" t="s">
        <v>187</v>
      </c>
      <c r="R451" t="s">
        <v>652</v>
      </c>
      <c r="S451" t="s">
        <v>2</v>
      </c>
      <c r="T451" t="s">
        <v>2</v>
      </c>
      <c r="U451" t="s">
        <v>230</v>
      </c>
      <c r="V451" t="s">
        <v>160</v>
      </c>
      <c r="W451" t="s">
        <v>2</v>
      </c>
      <c r="X451" t="s">
        <v>2</v>
      </c>
      <c r="Y451" t="s">
        <v>2</v>
      </c>
      <c r="Z451">
        <v>2011</v>
      </c>
      <c r="AA451" t="s">
        <v>164</v>
      </c>
      <c r="AB451" t="s">
        <v>2</v>
      </c>
      <c r="AC451" t="s">
        <v>2</v>
      </c>
      <c r="AD451" t="s">
        <v>2</v>
      </c>
      <c r="AE451" t="s">
        <v>2</v>
      </c>
      <c r="AF451" t="s">
        <v>2</v>
      </c>
      <c r="AG451" t="s">
        <v>165</v>
      </c>
      <c r="AH451" t="s">
        <v>175</v>
      </c>
    </row>
    <row r="452" spans="1:34">
      <c r="A452">
        <v>7415</v>
      </c>
      <c r="B452">
        <v>308660</v>
      </c>
      <c r="C452" t="s">
        <v>149</v>
      </c>
      <c r="D452" t="str">
        <f t="shared" ca="1" si="21"/>
        <v>VRDSFGXEUC</v>
      </c>
      <c r="E452" t="str">
        <f t="shared" ca="1" si="22"/>
        <v>Xeeoumityuwsc</v>
      </c>
      <c r="F452" t="s">
        <v>150</v>
      </c>
      <c r="G452" t="s">
        <v>151</v>
      </c>
      <c r="H452" s="149" t="str">
        <f t="shared" ca="1" si="23"/>
        <v>3/8/1994</v>
      </c>
      <c r="I452" t="s">
        <v>152</v>
      </c>
      <c r="J452" t="s">
        <v>153</v>
      </c>
      <c r="K452" t="s">
        <v>649</v>
      </c>
      <c r="L452" t="s">
        <v>650</v>
      </c>
      <c r="M452" t="s">
        <v>470</v>
      </c>
      <c r="N452">
        <v>93</v>
      </c>
      <c r="O452" t="s">
        <v>157</v>
      </c>
      <c r="P452" t="s">
        <v>158</v>
      </c>
      <c r="Q452" t="s">
        <v>187</v>
      </c>
      <c r="R452" t="s">
        <v>652</v>
      </c>
      <c r="S452" t="s">
        <v>2</v>
      </c>
      <c r="T452" t="s">
        <v>2</v>
      </c>
      <c r="U452" t="s">
        <v>230</v>
      </c>
      <c r="V452" t="s">
        <v>160</v>
      </c>
      <c r="W452" t="s">
        <v>2</v>
      </c>
      <c r="X452" t="s">
        <v>2</v>
      </c>
      <c r="Y452" t="s">
        <v>2</v>
      </c>
      <c r="Z452">
        <v>2010</v>
      </c>
      <c r="AA452" t="s">
        <v>164</v>
      </c>
      <c r="AB452" t="s">
        <v>2</v>
      </c>
      <c r="AC452" t="s">
        <v>2</v>
      </c>
      <c r="AD452" t="s">
        <v>2</v>
      </c>
      <c r="AE452" t="s">
        <v>2</v>
      </c>
      <c r="AF452" t="s">
        <v>2</v>
      </c>
      <c r="AG452" t="s">
        <v>165</v>
      </c>
      <c r="AH452" t="s">
        <v>166</v>
      </c>
    </row>
    <row r="453" spans="1:34">
      <c r="A453">
        <v>7415</v>
      </c>
      <c r="B453">
        <v>308667</v>
      </c>
      <c r="C453" t="s">
        <v>149</v>
      </c>
      <c r="D453" t="str">
        <f t="shared" ca="1" si="21"/>
        <v>QEZXKQKOTH</v>
      </c>
      <c r="E453" t="str">
        <f t="shared" ca="1" si="22"/>
        <v>Quanqgwdccfqo</v>
      </c>
      <c r="F453" t="s">
        <v>150</v>
      </c>
      <c r="G453" t="s">
        <v>167</v>
      </c>
      <c r="H453" s="149" t="str">
        <f t="shared" ca="1" si="23"/>
        <v>5/2/1994</v>
      </c>
      <c r="I453" t="s">
        <v>152</v>
      </c>
      <c r="J453" t="s">
        <v>153</v>
      </c>
      <c r="K453" t="s">
        <v>649</v>
      </c>
      <c r="L453" t="s">
        <v>650</v>
      </c>
      <c r="M453" t="s">
        <v>470</v>
      </c>
      <c r="N453">
        <v>93</v>
      </c>
      <c r="O453" t="s">
        <v>157</v>
      </c>
      <c r="P453" t="s">
        <v>158</v>
      </c>
      <c r="Q453" t="s">
        <v>187</v>
      </c>
      <c r="R453" t="s">
        <v>651</v>
      </c>
      <c r="S453" t="s">
        <v>2</v>
      </c>
      <c r="T453" t="s">
        <v>2</v>
      </c>
      <c r="U453" t="s">
        <v>230</v>
      </c>
      <c r="V453" t="s">
        <v>160</v>
      </c>
      <c r="W453" t="s">
        <v>2</v>
      </c>
      <c r="X453" t="s">
        <v>2</v>
      </c>
      <c r="Y453" t="s">
        <v>2</v>
      </c>
      <c r="Z453">
        <v>2011</v>
      </c>
      <c r="AA453" t="s">
        <v>164</v>
      </c>
      <c r="AB453" t="s">
        <v>2</v>
      </c>
      <c r="AC453" t="s">
        <v>2</v>
      </c>
      <c r="AD453" t="s">
        <v>2</v>
      </c>
      <c r="AE453" t="s">
        <v>2</v>
      </c>
      <c r="AF453" t="s">
        <v>2</v>
      </c>
      <c r="AG453" t="s">
        <v>165</v>
      </c>
      <c r="AH453" t="s">
        <v>175</v>
      </c>
    </row>
    <row r="454" spans="1:34">
      <c r="A454">
        <v>7415</v>
      </c>
      <c r="B454">
        <v>308674</v>
      </c>
      <c r="C454" t="s">
        <v>183</v>
      </c>
      <c r="D454" t="str">
        <f t="shared" ca="1" si="21"/>
        <v>TDTSKTWVYN</v>
      </c>
      <c r="E454" t="str">
        <f t="shared" ca="1" si="22"/>
        <v>Kitgqdluakwyl</v>
      </c>
      <c r="F454" t="s">
        <v>150</v>
      </c>
      <c r="G454" t="s">
        <v>167</v>
      </c>
      <c r="H454" s="149" t="str">
        <f t="shared" ca="1" si="23"/>
        <v>23/1/1996</v>
      </c>
      <c r="I454" t="s">
        <v>152</v>
      </c>
      <c r="J454" t="s">
        <v>153</v>
      </c>
      <c r="K454" t="s">
        <v>649</v>
      </c>
      <c r="L454" t="s">
        <v>650</v>
      </c>
      <c r="M454" t="s">
        <v>470</v>
      </c>
      <c r="N454">
        <v>93</v>
      </c>
      <c r="O454" t="s">
        <v>157</v>
      </c>
      <c r="P454" t="s">
        <v>158</v>
      </c>
      <c r="Q454" t="s">
        <v>187</v>
      </c>
      <c r="R454" t="s">
        <v>651</v>
      </c>
      <c r="S454" t="s">
        <v>2</v>
      </c>
      <c r="T454" t="s">
        <v>2</v>
      </c>
      <c r="U454" t="s">
        <v>230</v>
      </c>
      <c r="V454" t="s">
        <v>160</v>
      </c>
      <c r="W454" t="s">
        <v>2</v>
      </c>
      <c r="X454" t="s">
        <v>2</v>
      </c>
      <c r="Y454" t="s">
        <v>2</v>
      </c>
      <c r="Z454">
        <v>2011</v>
      </c>
      <c r="AA454" t="s">
        <v>164</v>
      </c>
      <c r="AB454" t="s">
        <v>2</v>
      </c>
      <c r="AC454" t="s">
        <v>2</v>
      </c>
      <c r="AD454" t="s">
        <v>2</v>
      </c>
      <c r="AE454" t="s">
        <v>2</v>
      </c>
      <c r="AF454" t="s">
        <v>2</v>
      </c>
      <c r="AG454" t="s">
        <v>165</v>
      </c>
      <c r="AH454" t="s">
        <v>166</v>
      </c>
    </row>
    <row r="455" spans="1:34">
      <c r="A455">
        <v>7415</v>
      </c>
      <c r="B455">
        <v>308679</v>
      </c>
      <c r="C455" t="s">
        <v>149</v>
      </c>
      <c r="D455" t="str">
        <f t="shared" ca="1" si="21"/>
        <v>CTBVPZYMNY</v>
      </c>
      <c r="E455" t="str">
        <f t="shared" ca="1" si="22"/>
        <v>Hlgzmoezmnkxw</v>
      </c>
      <c r="F455" t="s">
        <v>150</v>
      </c>
      <c r="G455" t="s">
        <v>167</v>
      </c>
      <c r="H455" s="149" t="str">
        <f t="shared" ca="1" si="23"/>
        <v>26/9/1994</v>
      </c>
      <c r="I455" t="s">
        <v>152</v>
      </c>
      <c r="J455" t="s">
        <v>153</v>
      </c>
      <c r="K455" t="s">
        <v>649</v>
      </c>
      <c r="L455" t="s">
        <v>650</v>
      </c>
      <c r="M455" t="s">
        <v>470</v>
      </c>
      <c r="N455">
        <v>93</v>
      </c>
      <c r="O455" t="s">
        <v>157</v>
      </c>
      <c r="P455" t="s">
        <v>158</v>
      </c>
      <c r="Q455" t="s">
        <v>187</v>
      </c>
      <c r="R455" t="s">
        <v>653</v>
      </c>
      <c r="S455" t="s">
        <v>2</v>
      </c>
      <c r="T455" t="s">
        <v>2</v>
      </c>
      <c r="U455" t="s">
        <v>206</v>
      </c>
      <c r="V455" t="s">
        <v>160</v>
      </c>
      <c r="W455" t="s">
        <v>2</v>
      </c>
      <c r="X455" t="s">
        <v>2</v>
      </c>
      <c r="Y455" t="s">
        <v>2</v>
      </c>
      <c r="Z455">
        <v>2011</v>
      </c>
      <c r="AA455" t="s">
        <v>164</v>
      </c>
      <c r="AB455" t="s">
        <v>2</v>
      </c>
      <c r="AC455" t="s">
        <v>2</v>
      </c>
      <c r="AD455" t="s">
        <v>2</v>
      </c>
      <c r="AE455" t="s">
        <v>2</v>
      </c>
      <c r="AF455" t="s">
        <v>2</v>
      </c>
      <c r="AG455" t="s">
        <v>165</v>
      </c>
      <c r="AH455" t="s">
        <v>166</v>
      </c>
    </row>
    <row r="456" spans="1:34">
      <c r="A456">
        <v>7415</v>
      </c>
      <c r="B456">
        <v>308682</v>
      </c>
      <c r="C456" t="s">
        <v>149</v>
      </c>
      <c r="D456" t="str">
        <f t="shared" ca="1" si="21"/>
        <v>SMYTVTWFNH</v>
      </c>
      <c r="E456" t="str">
        <f t="shared" ca="1" si="22"/>
        <v>Nkvkmdptxmhsa</v>
      </c>
      <c r="F456" t="s">
        <v>150</v>
      </c>
      <c r="G456" t="s">
        <v>167</v>
      </c>
      <c r="H456" s="149" t="str">
        <f t="shared" ca="1" si="23"/>
        <v>25/12/1996</v>
      </c>
      <c r="I456" t="s">
        <v>152</v>
      </c>
      <c r="J456" t="s">
        <v>153</v>
      </c>
      <c r="K456" t="s">
        <v>649</v>
      </c>
      <c r="L456" t="s">
        <v>650</v>
      </c>
      <c r="M456" t="s">
        <v>470</v>
      </c>
      <c r="N456">
        <v>93</v>
      </c>
      <c r="O456" t="s">
        <v>157</v>
      </c>
      <c r="P456" t="s">
        <v>158</v>
      </c>
      <c r="Q456" t="s">
        <v>187</v>
      </c>
      <c r="R456" t="s">
        <v>652</v>
      </c>
      <c r="S456" t="s">
        <v>2</v>
      </c>
      <c r="T456" t="s">
        <v>2</v>
      </c>
      <c r="U456" t="s">
        <v>230</v>
      </c>
      <c r="V456" t="s">
        <v>160</v>
      </c>
      <c r="W456" t="s">
        <v>2</v>
      </c>
      <c r="X456" t="s">
        <v>2</v>
      </c>
      <c r="Y456" t="s">
        <v>2</v>
      </c>
      <c r="Z456">
        <v>2011</v>
      </c>
      <c r="AA456" t="s">
        <v>164</v>
      </c>
      <c r="AB456" t="s">
        <v>2</v>
      </c>
      <c r="AC456" t="s">
        <v>2</v>
      </c>
      <c r="AD456" t="s">
        <v>2</v>
      </c>
      <c r="AE456" t="s">
        <v>2</v>
      </c>
      <c r="AF456" t="s">
        <v>2</v>
      </c>
      <c r="AG456" t="s">
        <v>165</v>
      </c>
      <c r="AH456" t="s">
        <v>190</v>
      </c>
    </row>
    <row r="457" spans="1:34">
      <c r="A457">
        <v>7415</v>
      </c>
      <c r="B457">
        <v>308685</v>
      </c>
      <c r="C457" t="s">
        <v>149</v>
      </c>
      <c r="D457" t="str">
        <f t="shared" ca="1" si="21"/>
        <v>ZCYXVPFAWD</v>
      </c>
      <c r="E457" t="str">
        <f t="shared" ca="1" si="22"/>
        <v>Gylzdtgplquoc</v>
      </c>
      <c r="F457" t="s">
        <v>150</v>
      </c>
      <c r="G457" t="s">
        <v>167</v>
      </c>
      <c r="H457" s="149" t="str">
        <f t="shared" ca="1" si="23"/>
        <v>8/11/1995</v>
      </c>
      <c r="I457" t="s">
        <v>152</v>
      </c>
      <c r="J457" t="s">
        <v>153</v>
      </c>
      <c r="K457" t="s">
        <v>649</v>
      </c>
      <c r="L457" t="s">
        <v>650</v>
      </c>
      <c r="M457" t="s">
        <v>470</v>
      </c>
      <c r="N457">
        <v>93</v>
      </c>
      <c r="O457" t="s">
        <v>157</v>
      </c>
      <c r="P457" t="s">
        <v>158</v>
      </c>
      <c r="Q457" t="s">
        <v>187</v>
      </c>
      <c r="R457" t="s">
        <v>653</v>
      </c>
      <c r="S457" t="s">
        <v>2</v>
      </c>
      <c r="T457" t="s">
        <v>2</v>
      </c>
      <c r="U457" t="s">
        <v>206</v>
      </c>
      <c r="V457" t="s">
        <v>160</v>
      </c>
      <c r="W457" t="s">
        <v>2</v>
      </c>
      <c r="X457" t="s">
        <v>2</v>
      </c>
      <c r="Y457" t="s">
        <v>2</v>
      </c>
      <c r="Z457">
        <v>2011</v>
      </c>
      <c r="AA457" t="s">
        <v>164</v>
      </c>
      <c r="AB457" t="s">
        <v>2</v>
      </c>
      <c r="AC457" t="s">
        <v>2</v>
      </c>
      <c r="AD457" t="s">
        <v>2</v>
      </c>
      <c r="AE457" t="s">
        <v>2</v>
      </c>
      <c r="AF457" t="s">
        <v>2</v>
      </c>
      <c r="AG457" t="s">
        <v>165</v>
      </c>
      <c r="AH457" t="s">
        <v>166</v>
      </c>
    </row>
    <row r="458" spans="1:34">
      <c r="A458">
        <v>7415</v>
      </c>
      <c r="B458">
        <v>308688</v>
      </c>
      <c r="C458" t="s">
        <v>183</v>
      </c>
      <c r="D458" t="str">
        <f t="shared" ca="1" si="21"/>
        <v>PYPLVNTWMN</v>
      </c>
      <c r="E458" t="str">
        <f t="shared" ca="1" si="22"/>
        <v>Ghwwpyzwnocnq</v>
      </c>
      <c r="F458" t="s">
        <v>150</v>
      </c>
      <c r="G458" t="s">
        <v>167</v>
      </c>
      <c r="H458" s="149" t="str">
        <f t="shared" ca="1" si="23"/>
        <v>17/6/1995</v>
      </c>
      <c r="I458" t="s">
        <v>152</v>
      </c>
      <c r="J458" t="s">
        <v>153</v>
      </c>
      <c r="K458" t="s">
        <v>649</v>
      </c>
      <c r="L458" t="s">
        <v>650</v>
      </c>
      <c r="M458" t="s">
        <v>470</v>
      </c>
      <c r="N458">
        <v>93</v>
      </c>
      <c r="O458" t="s">
        <v>157</v>
      </c>
      <c r="P458" t="s">
        <v>158</v>
      </c>
      <c r="Q458" t="s">
        <v>187</v>
      </c>
      <c r="R458" t="s">
        <v>651</v>
      </c>
      <c r="S458" t="s">
        <v>2</v>
      </c>
      <c r="T458" t="s">
        <v>2</v>
      </c>
      <c r="U458" t="s">
        <v>230</v>
      </c>
      <c r="V458" t="s">
        <v>160</v>
      </c>
      <c r="W458" t="s">
        <v>2</v>
      </c>
      <c r="X458" t="s">
        <v>2</v>
      </c>
      <c r="Y458" t="s">
        <v>2</v>
      </c>
      <c r="Z458">
        <v>2011</v>
      </c>
      <c r="AA458" t="s">
        <v>164</v>
      </c>
      <c r="AB458" t="s">
        <v>2</v>
      </c>
      <c r="AC458" t="s">
        <v>2</v>
      </c>
      <c r="AD458" t="s">
        <v>2</v>
      </c>
      <c r="AE458" t="s">
        <v>2</v>
      </c>
      <c r="AF458" t="s">
        <v>2</v>
      </c>
      <c r="AG458" t="s">
        <v>165</v>
      </c>
      <c r="AH458" t="s">
        <v>175</v>
      </c>
    </row>
    <row r="459" spans="1:34">
      <c r="A459">
        <v>7415</v>
      </c>
      <c r="B459">
        <v>308705</v>
      </c>
      <c r="C459" t="s">
        <v>149</v>
      </c>
      <c r="D459" t="str">
        <f t="shared" ca="1" si="21"/>
        <v>JGUOETXSYX</v>
      </c>
      <c r="E459" t="str">
        <f t="shared" ca="1" si="22"/>
        <v>Rwkxghhlfpoif</v>
      </c>
      <c r="F459" t="s">
        <v>150</v>
      </c>
      <c r="G459" t="s">
        <v>167</v>
      </c>
      <c r="H459" s="149" t="str">
        <f t="shared" ca="1" si="23"/>
        <v>26/3/1997</v>
      </c>
      <c r="I459" t="s">
        <v>152</v>
      </c>
      <c r="J459" t="s">
        <v>153</v>
      </c>
      <c r="K459" t="s">
        <v>649</v>
      </c>
      <c r="L459" t="s">
        <v>650</v>
      </c>
      <c r="M459" t="s">
        <v>470</v>
      </c>
      <c r="N459">
        <v>93</v>
      </c>
      <c r="O459" t="s">
        <v>157</v>
      </c>
      <c r="P459" t="s">
        <v>158</v>
      </c>
      <c r="Q459" t="s">
        <v>187</v>
      </c>
      <c r="R459" t="s">
        <v>651</v>
      </c>
      <c r="S459" t="s">
        <v>2</v>
      </c>
      <c r="T459" t="s">
        <v>2</v>
      </c>
      <c r="U459" t="s">
        <v>230</v>
      </c>
      <c r="V459" t="s">
        <v>160</v>
      </c>
      <c r="W459" t="s">
        <v>2</v>
      </c>
      <c r="X459" t="s">
        <v>2</v>
      </c>
      <c r="Y459" t="s">
        <v>2</v>
      </c>
      <c r="Z459">
        <v>2011</v>
      </c>
      <c r="AA459" t="s">
        <v>164</v>
      </c>
      <c r="AB459" t="s">
        <v>2</v>
      </c>
      <c r="AC459" t="s">
        <v>2</v>
      </c>
      <c r="AD459" t="s">
        <v>2</v>
      </c>
      <c r="AE459" t="s">
        <v>2</v>
      </c>
      <c r="AF459" t="s">
        <v>2</v>
      </c>
      <c r="AG459" t="s">
        <v>165</v>
      </c>
      <c r="AH459" t="s">
        <v>175</v>
      </c>
    </row>
    <row r="460" spans="1:34">
      <c r="A460">
        <v>7415</v>
      </c>
      <c r="B460">
        <v>308724</v>
      </c>
      <c r="C460" t="s">
        <v>149</v>
      </c>
      <c r="D460" t="str">
        <f t="shared" ca="1" si="21"/>
        <v>LBJAOOQGSA</v>
      </c>
      <c r="E460" t="str">
        <f t="shared" ca="1" si="22"/>
        <v>Vhpehcdoekunw</v>
      </c>
      <c r="F460" t="s">
        <v>150</v>
      </c>
      <c r="G460" t="s">
        <v>167</v>
      </c>
      <c r="H460" s="149" t="str">
        <f t="shared" ca="1" si="23"/>
        <v>11/6/1994</v>
      </c>
      <c r="I460" t="s">
        <v>152</v>
      </c>
      <c r="J460" t="s">
        <v>153</v>
      </c>
      <c r="K460" t="s">
        <v>649</v>
      </c>
      <c r="L460" t="s">
        <v>650</v>
      </c>
      <c r="M460" t="s">
        <v>470</v>
      </c>
      <c r="N460">
        <v>93</v>
      </c>
      <c r="O460" t="s">
        <v>157</v>
      </c>
      <c r="P460" t="s">
        <v>158</v>
      </c>
      <c r="Q460" t="s">
        <v>187</v>
      </c>
      <c r="R460" t="s">
        <v>652</v>
      </c>
      <c r="S460" t="s">
        <v>2</v>
      </c>
      <c r="T460" t="s">
        <v>2</v>
      </c>
      <c r="U460" t="s">
        <v>230</v>
      </c>
      <c r="V460" t="s">
        <v>160</v>
      </c>
      <c r="W460" t="s">
        <v>2</v>
      </c>
      <c r="X460" t="s">
        <v>2</v>
      </c>
      <c r="Y460" t="s">
        <v>2</v>
      </c>
      <c r="Z460">
        <v>2011</v>
      </c>
      <c r="AA460" t="s">
        <v>164</v>
      </c>
      <c r="AB460" t="s">
        <v>2</v>
      </c>
      <c r="AC460" t="s">
        <v>2</v>
      </c>
      <c r="AD460" t="s">
        <v>2</v>
      </c>
      <c r="AE460" t="s">
        <v>2</v>
      </c>
      <c r="AF460" t="s">
        <v>2</v>
      </c>
      <c r="AG460" t="s">
        <v>165</v>
      </c>
      <c r="AH460" t="s">
        <v>190</v>
      </c>
    </row>
    <row r="461" spans="1:34">
      <c r="A461">
        <v>7415</v>
      </c>
      <c r="B461">
        <v>308737</v>
      </c>
      <c r="C461" t="s">
        <v>149</v>
      </c>
      <c r="D461" t="str">
        <f t="shared" ca="1" si="21"/>
        <v>LRSQAPHMHL</v>
      </c>
      <c r="E461" t="str">
        <f t="shared" ca="1" si="22"/>
        <v>Yqkdlgpqqkdfj</v>
      </c>
      <c r="F461" t="s">
        <v>150</v>
      </c>
      <c r="G461" t="s">
        <v>167</v>
      </c>
      <c r="H461" s="149" t="str">
        <f t="shared" ca="1" si="23"/>
        <v>11/9/1997</v>
      </c>
      <c r="I461" t="s">
        <v>152</v>
      </c>
      <c r="J461" t="s">
        <v>153</v>
      </c>
      <c r="K461" t="s">
        <v>649</v>
      </c>
      <c r="L461" t="s">
        <v>650</v>
      </c>
      <c r="M461" t="s">
        <v>470</v>
      </c>
      <c r="N461">
        <v>93</v>
      </c>
      <c r="O461" t="s">
        <v>157</v>
      </c>
      <c r="P461" t="s">
        <v>158</v>
      </c>
      <c r="Q461" t="s">
        <v>187</v>
      </c>
      <c r="R461" t="s">
        <v>653</v>
      </c>
      <c r="S461" t="s">
        <v>2</v>
      </c>
      <c r="T461" t="s">
        <v>2</v>
      </c>
      <c r="U461" t="s">
        <v>206</v>
      </c>
      <c r="V461" t="s">
        <v>160</v>
      </c>
      <c r="W461" t="s">
        <v>2</v>
      </c>
      <c r="X461" t="s">
        <v>2</v>
      </c>
      <c r="Y461" t="s">
        <v>2</v>
      </c>
      <c r="Z461">
        <v>2011</v>
      </c>
      <c r="AA461" t="s">
        <v>164</v>
      </c>
      <c r="AB461" t="s">
        <v>2</v>
      </c>
      <c r="AC461" t="s">
        <v>2</v>
      </c>
      <c r="AD461" t="s">
        <v>2</v>
      </c>
      <c r="AE461" t="s">
        <v>2</v>
      </c>
      <c r="AF461" t="s">
        <v>2</v>
      </c>
      <c r="AG461" t="s">
        <v>165</v>
      </c>
      <c r="AH461" t="s">
        <v>166</v>
      </c>
    </row>
    <row r="462" spans="1:34">
      <c r="A462">
        <v>7415</v>
      </c>
      <c r="B462">
        <v>311204</v>
      </c>
      <c r="C462" t="s">
        <v>149</v>
      </c>
      <c r="D462" t="str">
        <f t="shared" ca="1" si="21"/>
        <v>CXPSUCMYHQ</v>
      </c>
      <c r="E462" t="str">
        <f t="shared" ca="1" si="22"/>
        <v>Ljyygjchbpcum</v>
      </c>
      <c r="F462" t="s">
        <v>150</v>
      </c>
      <c r="G462" t="s">
        <v>167</v>
      </c>
      <c r="H462" s="149" t="str">
        <f t="shared" ca="1" si="23"/>
        <v>16/1/1995</v>
      </c>
      <c r="I462" t="s">
        <v>152</v>
      </c>
      <c r="J462" t="s">
        <v>153</v>
      </c>
      <c r="K462" t="s">
        <v>654</v>
      </c>
      <c r="L462" t="s">
        <v>655</v>
      </c>
      <c r="M462" t="s">
        <v>656</v>
      </c>
      <c r="N462">
        <v>78</v>
      </c>
      <c r="O462" t="s">
        <v>157</v>
      </c>
      <c r="P462" t="s">
        <v>158</v>
      </c>
      <c r="Q462" t="s">
        <v>194</v>
      </c>
      <c r="R462" t="s">
        <v>586</v>
      </c>
      <c r="S462" t="s">
        <v>2</v>
      </c>
      <c r="T462" t="s">
        <v>196</v>
      </c>
      <c r="U462" t="s">
        <v>200</v>
      </c>
      <c r="V462" t="s">
        <v>160</v>
      </c>
      <c r="W462" t="s">
        <v>161</v>
      </c>
      <c r="X462" t="s">
        <v>249</v>
      </c>
      <c r="Y462" t="s">
        <v>2</v>
      </c>
      <c r="Z462">
        <v>2011</v>
      </c>
      <c r="AA462" t="s">
        <v>164</v>
      </c>
      <c r="AB462" t="s">
        <v>2</v>
      </c>
      <c r="AC462" t="s">
        <v>2</v>
      </c>
      <c r="AD462" t="s">
        <v>2</v>
      </c>
      <c r="AE462" t="s">
        <v>2</v>
      </c>
      <c r="AF462" t="s">
        <v>2</v>
      </c>
      <c r="AG462" t="s">
        <v>165</v>
      </c>
      <c r="AH462" t="s">
        <v>190</v>
      </c>
    </row>
    <row r="463" spans="1:34">
      <c r="A463">
        <v>7415</v>
      </c>
      <c r="B463">
        <v>311261</v>
      </c>
      <c r="C463" t="s">
        <v>149</v>
      </c>
      <c r="D463" t="str">
        <f t="shared" ca="1" si="21"/>
        <v>HQPEGKMVAT</v>
      </c>
      <c r="E463" t="str">
        <f t="shared" ca="1" si="22"/>
        <v>Kgzbidkzuflli</v>
      </c>
      <c r="F463" t="s">
        <v>150</v>
      </c>
      <c r="G463" t="s">
        <v>167</v>
      </c>
      <c r="H463" s="149" t="str">
        <f t="shared" ca="1" si="23"/>
        <v>13/4/1997</v>
      </c>
      <c r="I463" t="s">
        <v>152</v>
      </c>
      <c r="J463" t="s">
        <v>153</v>
      </c>
      <c r="K463" t="s">
        <v>654</v>
      </c>
      <c r="L463" t="s">
        <v>655</v>
      </c>
      <c r="M463" t="s">
        <v>656</v>
      </c>
      <c r="N463">
        <v>78</v>
      </c>
      <c r="O463" t="s">
        <v>157</v>
      </c>
      <c r="P463" t="s">
        <v>158</v>
      </c>
      <c r="Q463" t="s">
        <v>194</v>
      </c>
      <c r="R463" t="s">
        <v>220</v>
      </c>
      <c r="S463" t="s">
        <v>2</v>
      </c>
      <c r="T463" t="s">
        <v>196</v>
      </c>
      <c r="U463" t="s">
        <v>197</v>
      </c>
      <c r="V463" t="s">
        <v>160</v>
      </c>
      <c r="W463" t="s">
        <v>182</v>
      </c>
      <c r="X463" t="s">
        <v>2</v>
      </c>
      <c r="Y463" t="s">
        <v>2</v>
      </c>
      <c r="Z463">
        <v>2011</v>
      </c>
      <c r="AA463" t="s">
        <v>164</v>
      </c>
      <c r="AB463" t="s">
        <v>2</v>
      </c>
      <c r="AC463" t="s">
        <v>2</v>
      </c>
      <c r="AD463" t="s">
        <v>2</v>
      </c>
      <c r="AE463" t="s">
        <v>2</v>
      </c>
      <c r="AF463" t="s">
        <v>2</v>
      </c>
      <c r="AG463" t="s">
        <v>213</v>
      </c>
      <c r="AH463" t="s">
        <v>175</v>
      </c>
    </row>
    <row r="464" spans="1:34">
      <c r="A464">
        <v>7415</v>
      </c>
      <c r="B464">
        <v>316577</v>
      </c>
      <c r="C464" t="s">
        <v>183</v>
      </c>
      <c r="D464" t="str">
        <f t="shared" ca="1" si="21"/>
        <v>MXKLJIISZM</v>
      </c>
      <c r="E464" t="str">
        <f t="shared" ca="1" si="22"/>
        <v>Yyqlwgozpkvie</v>
      </c>
      <c r="F464" t="s">
        <v>150</v>
      </c>
      <c r="G464" t="s">
        <v>151</v>
      </c>
      <c r="H464" s="149" t="str">
        <f t="shared" ca="1" si="23"/>
        <v>15/1/1997</v>
      </c>
      <c r="I464" t="s">
        <v>152</v>
      </c>
      <c r="J464" t="s">
        <v>153</v>
      </c>
      <c r="K464" t="s">
        <v>348</v>
      </c>
      <c r="L464" t="s">
        <v>349</v>
      </c>
      <c r="M464" t="s">
        <v>350</v>
      </c>
      <c r="N464">
        <v>95</v>
      </c>
      <c r="O464" t="s">
        <v>157</v>
      </c>
      <c r="P464" t="s">
        <v>158</v>
      </c>
      <c r="Q464" t="s">
        <v>246</v>
      </c>
      <c r="R464" t="s">
        <v>657</v>
      </c>
      <c r="S464" t="s">
        <v>2</v>
      </c>
      <c r="T464" t="s">
        <v>2</v>
      </c>
      <c r="U464" t="s">
        <v>253</v>
      </c>
      <c r="V464" t="s">
        <v>160</v>
      </c>
      <c r="W464" t="s">
        <v>161</v>
      </c>
      <c r="X464" t="s">
        <v>2</v>
      </c>
      <c r="Y464" t="s">
        <v>2</v>
      </c>
      <c r="Z464" t="s">
        <v>2</v>
      </c>
      <c r="AA464" t="s">
        <v>164</v>
      </c>
      <c r="AB464" t="s">
        <v>2</v>
      </c>
      <c r="AC464" t="s">
        <v>2</v>
      </c>
      <c r="AD464" t="s">
        <v>2</v>
      </c>
      <c r="AE464" t="s">
        <v>2</v>
      </c>
      <c r="AF464" t="s">
        <v>2</v>
      </c>
      <c r="AG464" t="s">
        <v>165</v>
      </c>
      <c r="AH464" t="s">
        <v>166</v>
      </c>
    </row>
    <row r="465" spans="1:34">
      <c r="A465">
        <v>7415</v>
      </c>
      <c r="B465">
        <v>319098</v>
      </c>
      <c r="C465" t="s">
        <v>183</v>
      </c>
      <c r="D465" t="str">
        <f t="shared" ca="1" si="21"/>
        <v>XPQKNKHAFO</v>
      </c>
      <c r="E465" t="str">
        <f t="shared" ca="1" si="22"/>
        <v>Hihufmvwksgpb</v>
      </c>
      <c r="F465" t="s">
        <v>150</v>
      </c>
      <c r="G465" t="s">
        <v>167</v>
      </c>
      <c r="H465" s="149" t="str">
        <f t="shared" ca="1" si="23"/>
        <v>7/11/1994</v>
      </c>
      <c r="I465" t="s">
        <v>152</v>
      </c>
      <c r="J465" t="s">
        <v>153</v>
      </c>
      <c r="K465" t="s">
        <v>658</v>
      </c>
      <c r="L465" t="s">
        <v>659</v>
      </c>
      <c r="M465" t="s">
        <v>392</v>
      </c>
      <c r="N465">
        <v>93</v>
      </c>
      <c r="O465" t="s">
        <v>157</v>
      </c>
      <c r="P465" t="s">
        <v>158</v>
      </c>
      <c r="Q465" t="s">
        <v>179</v>
      </c>
      <c r="R465" t="s">
        <v>295</v>
      </c>
      <c r="S465" t="s">
        <v>2</v>
      </c>
      <c r="T465" t="s">
        <v>2</v>
      </c>
      <c r="U465" t="s">
        <v>181</v>
      </c>
      <c r="V465" t="s">
        <v>160</v>
      </c>
      <c r="W465" t="s">
        <v>161</v>
      </c>
      <c r="X465" t="s">
        <v>2</v>
      </c>
      <c r="Y465" t="s">
        <v>2</v>
      </c>
      <c r="Z465">
        <v>2009</v>
      </c>
      <c r="AA465" t="s">
        <v>164</v>
      </c>
      <c r="AB465" t="s">
        <v>2</v>
      </c>
      <c r="AC465" t="s">
        <v>2</v>
      </c>
      <c r="AD465" t="s">
        <v>2</v>
      </c>
      <c r="AE465" t="s">
        <v>2</v>
      </c>
      <c r="AF465" t="s">
        <v>2</v>
      </c>
      <c r="AG465" t="s">
        <v>213</v>
      </c>
      <c r="AH465" t="s">
        <v>190</v>
      </c>
    </row>
    <row r="466" spans="1:34">
      <c r="A466">
        <v>7415</v>
      </c>
      <c r="B466">
        <v>319107</v>
      </c>
      <c r="C466" t="s">
        <v>149</v>
      </c>
      <c r="D466" t="str">
        <f t="shared" ca="1" si="21"/>
        <v>DJSLFRJWHL</v>
      </c>
      <c r="E466" t="str">
        <f t="shared" ca="1" si="22"/>
        <v>Mqqhezqjgbalg</v>
      </c>
      <c r="F466" t="s">
        <v>150</v>
      </c>
      <c r="G466" t="s">
        <v>167</v>
      </c>
      <c r="H466" s="149" t="str">
        <f t="shared" ca="1" si="23"/>
        <v>5/5/1994</v>
      </c>
      <c r="I466" t="s">
        <v>152</v>
      </c>
      <c r="J466" t="s">
        <v>153</v>
      </c>
      <c r="K466" t="s">
        <v>658</v>
      </c>
      <c r="L466" t="s">
        <v>659</v>
      </c>
      <c r="M466" t="s">
        <v>392</v>
      </c>
      <c r="N466">
        <v>93</v>
      </c>
      <c r="O466" t="s">
        <v>157</v>
      </c>
      <c r="P466" t="s">
        <v>158</v>
      </c>
      <c r="Q466" t="s">
        <v>179</v>
      </c>
      <c r="R466" t="s">
        <v>295</v>
      </c>
      <c r="S466" t="s">
        <v>2</v>
      </c>
      <c r="T466" t="s">
        <v>2</v>
      </c>
      <c r="U466" t="s">
        <v>181</v>
      </c>
      <c r="V466" t="s">
        <v>182</v>
      </c>
      <c r="W466" t="s">
        <v>160</v>
      </c>
      <c r="X466" t="s">
        <v>2</v>
      </c>
      <c r="Y466" t="s">
        <v>2</v>
      </c>
      <c r="Z466">
        <v>2010</v>
      </c>
      <c r="AA466" t="s">
        <v>164</v>
      </c>
      <c r="AB466" t="s">
        <v>2</v>
      </c>
      <c r="AC466" t="s">
        <v>2</v>
      </c>
      <c r="AD466" t="s">
        <v>2</v>
      </c>
      <c r="AE466" t="s">
        <v>2</v>
      </c>
      <c r="AF466" t="s">
        <v>2</v>
      </c>
      <c r="AG466" t="s">
        <v>213</v>
      </c>
      <c r="AH466" t="s">
        <v>190</v>
      </c>
    </row>
    <row r="467" spans="1:34">
      <c r="A467">
        <v>7415</v>
      </c>
      <c r="B467">
        <v>319133</v>
      </c>
      <c r="C467" t="s">
        <v>149</v>
      </c>
      <c r="D467" t="str">
        <f t="shared" ca="1" si="21"/>
        <v>UBOYIXTEPN</v>
      </c>
      <c r="E467" t="str">
        <f t="shared" ca="1" si="22"/>
        <v>Hcvashbigfwzm</v>
      </c>
      <c r="F467" t="s">
        <v>150</v>
      </c>
      <c r="G467" t="s">
        <v>167</v>
      </c>
      <c r="H467" s="149" t="str">
        <f t="shared" ca="1" si="23"/>
        <v>1/12/1994</v>
      </c>
      <c r="I467" t="s">
        <v>152</v>
      </c>
      <c r="J467" t="s">
        <v>153</v>
      </c>
      <c r="K467" t="s">
        <v>658</v>
      </c>
      <c r="L467" t="s">
        <v>659</v>
      </c>
      <c r="M467" t="s">
        <v>392</v>
      </c>
      <c r="N467">
        <v>93</v>
      </c>
      <c r="O467" t="s">
        <v>157</v>
      </c>
      <c r="P467" t="s">
        <v>158</v>
      </c>
      <c r="Q467" t="s">
        <v>179</v>
      </c>
      <c r="R467" t="s">
        <v>295</v>
      </c>
      <c r="S467" t="s">
        <v>2</v>
      </c>
      <c r="T467" t="s">
        <v>2</v>
      </c>
      <c r="U467" t="s">
        <v>181</v>
      </c>
      <c r="V467" t="s">
        <v>160</v>
      </c>
      <c r="W467" t="s">
        <v>161</v>
      </c>
      <c r="X467" t="s">
        <v>2</v>
      </c>
      <c r="Y467" t="s">
        <v>2</v>
      </c>
      <c r="Z467">
        <v>2011</v>
      </c>
      <c r="AA467" t="s">
        <v>164</v>
      </c>
      <c r="AB467" t="s">
        <v>2</v>
      </c>
      <c r="AC467" t="s">
        <v>2</v>
      </c>
      <c r="AD467" t="s">
        <v>2</v>
      </c>
      <c r="AE467" t="s">
        <v>2</v>
      </c>
      <c r="AF467" t="s">
        <v>2</v>
      </c>
      <c r="AG467" t="s">
        <v>213</v>
      </c>
      <c r="AH467" t="s">
        <v>175</v>
      </c>
    </row>
    <row r="468" spans="1:34">
      <c r="A468">
        <v>7415</v>
      </c>
      <c r="B468">
        <v>319139</v>
      </c>
      <c r="C468" t="s">
        <v>149</v>
      </c>
      <c r="D468" t="str">
        <f t="shared" ca="1" si="21"/>
        <v>FVEAPVGAEZ</v>
      </c>
      <c r="E468" t="str">
        <f t="shared" ca="1" si="22"/>
        <v>Bldxhmxemsfev</v>
      </c>
      <c r="F468" t="s">
        <v>150</v>
      </c>
      <c r="G468" t="s">
        <v>167</v>
      </c>
      <c r="H468" s="149" t="str">
        <f t="shared" ca="1" si="23"/>
        <v>2/7/1996</v>
      </c>
      <c r="I468" t="s">
        <v>152</v>
      </c>
      <c r="J468" t="s">
        <v>153</v>
      </c>
      <c r="K468" t="s">
        <v>658</v>
      </c>
      <c r="L468" t="s">
        <v>659</v>
      </c>
      <c r="M468" t="s">
        <v>392</v>
      </c>
      <c r="N468">
        <v>93</v>
      </c>
      <c r="O468" t="s">
        <v>157</v>
      </c>
      <c r="P468" t="s">
        <v>158</v>
      </c>
      <c r="Q468" t="s">
        <v>194</v>
      </c>
      <c r="R468" t="s">
        <v>198</v>
      </c>
      <c r="S468" t="s">
        <v>2</v>
      </c>
      <c r="T468" t="s">
        <v>196</v>
      </c>
      <c r="U468" t="s">
        <v>224</v>
      </c>
      <c r="V468" t="s">
        <v>160</v>
      </c>
      <c r="W468" t="s">
        <v>161</v>
      </c>
      <c r="X468" t="s">
        <v>2</v>
      </c>
      <c r="Y468" t="s">
        <v>2</v>
      </c>
      <c r="Z468">
        <v>2011</v>
      </c>
      <c r="AA468" t="s">
        <v>164</v>
      </c>
      <c r="AB468" t="s">
        <v>2</v>
      </c>
      <c r="AC468" t="s">
        <v>2</v>
      </c>
      <c r="AD468" t="s">
        <v>2</v>
      </c>
      <c r="AE468" t="s">
        <v>2</v>
      </c>
      <c r="AF468" t="s">
        <v>2</v>
      </c>
      <c r="AG468" t="s">
        <v>165</v>
      </c>
      <c r="AH468" t="s">
        <v>232</v>
      </c>
    </row>
    <row r="469" spans="1:34">
      <c r="A469">
        <v>7415</v>
      </c>
      <c r="B469">
        <v>319149</v>
      </c>
      <c r="C469" t="s">
        <v>149</v>
      </c>
      <c r="D469" t="str">
        <f t="shared" ca="1" si="21"/>
        <v>OMIPIAZXZI</v>
      </c>
      <c r="E469" t="str">
        <f t="shared" ca="1" si="22"/>
        <v>Lkinluzjkzqsx</v>
      </c>
      <c r="F469" t="s">
        <v>150</v>
      </c>
      <c r="G469" t="s">
        <v>167</v>
      </c>
      <c r="H469" s="149" t="str">
        <f t="shared" ca="1" si="23"/>
        <v>24/8/1997</v>
      </c>
      <c r="I469" t="s">
        <v>152</v>
      </c>
      <c r="J469" t="s">
        <v>153</v>
      </c>
      <c r="K469" t="s">
        <v>658</v>
      </c>
      <c r="L469" t="s">
        <v>659</v>
      </c>
      <c r="M469" t="s">
        <v>392</v>
      </c>
      <c r="N469">
        <v>93</v>
      </c>
      <c r="O469" t="s">
        <v>157</v>
      </c>
      <c r="P469" t="s">
        <v>158</v>
      </c>
      <c r="Q469" t="s">
        <v>179</v>
      </c>
      <c r="R469" t="s">
        <v>295</v>
      </c>
      <c r="S469" t="s">
        <v>2</v>
      </c>
      <c r="T469" t="s">
        <v>2</v>
      </c>
      <c r="U469" t="s">
        <v>181</v>
      </c>
      <c r="V469" t="s">
        <v>160</v>
      </c>
      <c r="W469" t="s">
        <v>161</v>
      </c>
      <c r="X469" t="s">
        <v>2</v>
      </c>
      <c r="Y469" t="s">
        <v>2</v>
      </c>
      <c r="Z469">
        <v>2010</v>
      </c>
      <c r="AA469" t="s">
        <v>164</v>
      </c>
      <c r="AB469" t="s">
        <v>2</v>
      </c>
      <c r="AC469" t="s">
        <v>2</v>
      </c>
      <c r="AD469" t="s">
        <v>2</v>
      </c>
      <c r="AE469" t="s">
        <v>2</v>
      </c>
      <c r="AF469" t="s">
        <v>2</v>
      </c>
      <c r="AG469" t="s">
        <v>213</v>
      </c>
      <c r="AH469" t="s">
        <v>190</v>
      </c>
    </row>
    <row r="470" spans="1:34">
      <c r="A470">
        <v>7415</v>
      </c>
      <c r="B470">
        <v>319150</v>
      </c>
      <c r="C470" t="s">
        <v>149</v>
      </c>
      <c r="D470" t="str">
        <f t="shared" ca="1" si="21"/>
        <v>LASNSQBVCH</v>
      </c>
      <c r="E470" t="str">
        <f t="shared" ca="1" si="22"/>
        <v>Pjizeccvkasur</v>
      </c>
      <c r="F470" t="s">
        <v>150</v>
      </c>
      <c r="G470" t="s">
        <v>167</v>
      </c>
      <c r="H470" s="149" t="str">
        <f t="shared" ca="1" si="23"/>
        <v>4/2/1996</v>
      </c>
      <c r="I470" t="s">
        <v>152</v>
      </c>
      <c r="J470" t="s">
        <v>153</v>
      </c>
      <c r="K470" t="s">
        <v>658</v>
      </c>
      <c r="L470" t="s">
        <v>659</v>
      </c>
      <c r="M470" t="s">
        <v>392</v>
      </c>
      <c r="N470">
        <v>93</v>
      </c>
      <c r="O470" t="s">
        <v>157</v>
      </c>
      <c r="P470" t="s">
        <v>158</v>
      </c>
      <c r="Q470" t="s">
        <v>179</v>
      </c>
      <c r="R470" t="s">
        <v>295</v>
      </c>
      <c r="S470" t="s">
        <v>2</v>
      </c>
      <c r="T470" t="s">
        <v>2</v>
      </c>
      <c r="U470" t="s">
        <v>181</v>
      </c>
      <c r="V470" t="s">
        <v>160</v>
      </c>
      <c r="W470" t="s">
        <v>161</v>
      </c>
      <c r="X470" t="s">
        <v>2</v>
      </c>
      <c r="Y470" t="s">
        <v>2</v>
      </c>
      <c r="Z470">
        <v>2010</v>
      </c>
      <c r="AA470" t="s">
        <v>164</v>
      </c>
      <c r="AB470" t="s">
        <v>2</v>
      </c>
      <c r="AC470" t="s">
        <v>2</v>
      </c>
      <c r="AD470" t="s">
        <v>2</v>
      </c>
      <c r="AE470" t="s">
        <v>2</v>
      </c>
      <c r="AF470" t="s">
        <v>2</v>
      </c>
      <c r="AG470" t="s">
        <v>213</v>
      </c>
      <c r="AH470" t="s">
        <v>190</v>
      </c>
    </row>
    <row r="471" spans="1:34">
      <c r="A471">
        <v>7415</v>
      </c>
      <c r="B471">
        <v>319175</v>
      </c>
      <c r="C471" t="s">
        <v>149</v>
      </c>
      <c r="D471" t="str">
        <f t="shared" ca="1" si="21"/>
        <v>XXTMLZGJZK</v>
      </c>
      <c r="E471" t="str">
        <f t="shared" ca="1" si="22"/>
        <v>Pykodxlxmldxz</v>
      </c>
      <c r="F471" t="s">
        <v>150</v>
      </c>
      <c r="G471" t="s">
        <v>167</v>
      </c>
      <c r="H471" s="149" t="str">
        <f t="shared" ca="1" si="23"/>
        <v>6/11/1994</v>
      </c>
      <c r="I471" t="s">
        <v>152</v>
      </c>
      <c r="J471" t="s">
        <v>153</v>
      </c>
      <c r="K471" t="s">
        <v>658</v>
      </c>
      <c r="L471" t="s">
        <v>659</v>
      </c>
      <c r="M471" t="s">
        <v>392</v>
      </c>
      <c r="N471">
        <v>93</v>
      </c>
      <c r="O471" t="s">
        <v>157</v>
      </c>
      <c r="P471" t="s">
        <v>158</v>
      </c>
      <c r="Q471" t="s">
        <v>194</v>
      </c>
      <c r="R471" t="s">
        <v>198</v>
      </c>
      <c r="S471" t="s">
        <v>2</v>
      </c>
      <c r="T471" t="s">
        <v>196</v>
      </c>
      <c r="U471" t="s">
        <v>200</v>
      </c>
      <c r="V471" t="s">
        <v>160</v>
      </c>
      <c r="W471" t="s">
        <v>161</v>
      </c>
      <c r="X471" t="s">
        <v>2</v>
      </c>
      <c r="Y471" t="s">
        <v>2</v>
      </c>
      <c r="Z471">
        <v>2011</v>
      </c>
      <c r="AA471" t="s">
        <v>164</v>
      </c>
      <c r="AB471" t="s">
        <v>2</v>
      </c>
      <c r="AC471" t="s">
        <v>2</v>
      </c>
      <c r="AD471" t="s">
        <v>2</v>
      </c>
      <c r="AE471" t="s">
        <v>2</v>
      </c>
      <c r="AF471" t="s">
        <v>2</v>
      </c>
      <c r="AG471" t="s">
        <v>165</v>
      </c>
      <c r="AH471" t="s">
        <v>175</v>
      </c>
    </row>
    <row r="472" spans="1:34">
      <c r="A472">
        <v>7415</v>
      </c>
      <c r="B472">
        <v>319191</v>
      </c>
      <c r="C472" t="s">
        <v>149</v>
      </c>
      <c r="D472" t="str">
        <f t="shared" ca="1" si="21"/>
        <v>OTBDVIIQDT</v>
      </c>
      <c r="E472" t="str">
        <f t="shared" ca="1" si="22"/>
        <v>Vljtszzavhznl</v>
      </c>
      <c r="F472" t="s">
        <v>150</v>
      </c>
      <c r="G472" t="s">
        <v>167</v>
      </c>
      <c r="H472" s="149" t="str">
        <f t="shared" ca="1" si="23"/>
        <v>21/4/1997</v>
      </c>
      <c r="I472" t="s">
        <v>152</v>
      </c>
      <c r="J472" t="s">
        <v>153</v>
      </c>
      <c r="K472" t="s">
        <v>658</v>
      </c>
      <c r="L472" t="s">
        <v>659</v>
      </c>
      <c r="M472" t="s">
        <v>392</v>
      </c>
      <c r="N472">
        <v>93</v>
      </c>
      <c r="O472" t="s">
        <v>157</v>
      </c>
      <c r="P472" t="s">
        <v>158</v>
      </c>
      <c r="Q472" t="s">
        <v>194</v>
      </c>
      <c r="R472" t="s">
        <v>198</v>
      </c>
      <c r="S472" t="s">
        <v>2</v>
      </c>
      <c r="T472" t="s">
        <v>196</v>
      </c>
      <c r="U472" t="s">
        <v>200</v>
      </c>
      <c r="V472" t="s">
        <v>160</v>
      </c>
      <c r="W472" t="s">
        <v>161</v>
      </c>
      <c r="X472" t="s">
        <v>249</v>
      </c>
      <c r="Y472" t="s">
        <v>2</v>
      </c>
      <c r="Z472">
        <v>2011</v>
      </c>
      <c r="AA472" t="s">
        <v>164</v>
      </c>
      <c r="AB472" t="s">
        <v>2</v>
      </c>
      <c r="AC472" t="s">
        <v>2</v>
      </c>
      <c r="AD472" t="s">
        <v>2</v>
      </c>
      <c r="AE472" t="s">
        <v>2</v>
      </c>
      <c r="AF472" t="s">
        <v>2</v>
      </c>
      <c r="AG472" t="s">
        <v>165</v>
      </c>
      <c r="AH472" t="s">
        <v>190</v>
      </c>
    </row>
    <row r="473" spans="1:34">
      <c r="A473">
        <v>7415</v>
      </c>
      <c r="B473">
        <v>319202</v>
      </c>
      <c r="C473" t="s">
        <v>149</v>
      </c>
      <c r="D473" t="str">
        <f t="shared" ca="1" si="21"/>
        <v>IJNITCSBCK</v>
      </c>
      <c r="E473" t="str">
        <f t="shared" ca="1" si="22"/>
        <v>Myelvrqmsveqe</v>
      </c>
      <c r="F473" t="s">
        <v>150</v>
      </c>
      <c r="G473" t="s">
        <v>167</v>
      </c>
      <c r="H473" s="149" t="str">
        <f t="shared" ca="1" si="23"/>
        <v>20/7/1996</v>
      </c>
      <c r="I473" t="s">
        <v>152</v>
      </c>
      <c r="J473" t="s">
        <v>153</v>
      </c>
      <c r="K473" t="s">
        <v>658</v>
      </c>
      <c r="L473" t="s">
        <v>659</v>
      </c>
      <c r="M473" t="s">
        <v>392</v>
      </c>
      <c r="N473">
        <v>93</v>
      </c>
      <c r="O473" t="s">
        <v>157</v>
      </c>
      <c r="P473" t="s">
        <v>158</v>
      </c>
      <c r="Q473" t="s">
        <v>194</v>
      </c>
      <c r="R473" t="s">
        <v>198</v>
      </c>
      <c r="S473" t="s">
        <v>2</v>
      </c>
      <c r="T473" t="s">
        <v>196</v>
      </c>
      <c r="U473" t="s">
        <v>200</v>
      </c>
      <c r="V473" t="s">
        <v>160</v>
      </c>
      <c r="W473" t="s">
        <v>161</v>
      </c>
      <c r="X473" t="s">
        <v>249</v>
      </c>
      <c r="Y473" t="s">
        <v>2</v>
      </c>
      <c r="Z473">
        <v>2011</v>
      </c>
      <c r="AA473" t="s">
        <v>164</v>
      </c>
      <c r="AB473" t="s">
        <v>2</v>
      </c>
      <c r="AC473" t="s">
        <v>2</v>
      </c>
      <c r="AD473" t="s">
        <v>2</v>
      </c>
      <c r="AE473" t="s">
        <v>2</v>
      </c>
      <c r="AF473" t="s">
        <v>2</v>
      </c>
      <c r="AG473" t="s">
        <v>165</v>
      </c>
      <c r="AH473" t="s">
        <v>175</v>
      </c>
    </row>
    <row r="474" spans="1:34">
      <c r="A474">
        <v>7415</v>
      </c>
      <c r="B474">
        <v>319205</v>
      </c>
      <c r="C474" t="s">
        <v>149</v>
      </c>
      <c r="D474" t="str">
        <f t="shared" ca="1" si="21"/>
        <v>RWQXAQXJZD</v>
      </c>
      <c r="E474" t="str">
        <f t="shared" ca="1" si="22"/>
        <v>Zliznyylgefwb</v>
      </c>
      <c r="F474" t="s">
        <v>150</v>
      </c>
      <c r="G474" t="s">
        <v>167</v>
      </c>
      <c r="H474" s="149" t="str">
        <f t="shared" ca="1" si="23"/>
        <v>26/7/1994</v>
      </c>
      <c r="I474" t="s">
        <v>152</v>
      </c>
      <c r="J474" t="s">
        <v>153</v>
      </c>
      <c r="K474" t="s">
        <v>658</v>
      </c>
      <c r="L474" t="s">
        <v>659</v>
      </c>
      <c r="M474" t="s">
        <v>392</v>
      </c>
      <c r="N474">
        <v>93</v>
      </c>
      <c r="O474" t="s">
        <v>157</v>
      </c>
      <c r="P474" t="s">
        <v>158</v>
      </c>
      <c r="Q474" t="s">
        <v>179</v>
      </c>
      <c r="R474" t="s">
        <v>295</v>
      </c>
      <c r="S474" t="s">
        <v>2</v>
      </c>
      <c r="T474" t="s">
        <v>2</v>
      </c>
      <c r="U474" t="s">
        <v>181</v>
      </c>
      <c r="V474" t="s">
        <v>160</v>
      </c>
      <c r="W474" t="s">
        <v>161</v>
      </c>
      <c r="X474" t="s">
        <v>2</v>
      </c>
      <c r="Y474" t="s">
        <v>2</v>
      </c>
      <c r="Z474">
        <v>2011</v>
      </c>
      <c r="AA474" t="s">
        <v>164</v>
      </c>
      <c r="AB474" t="s">
        <v>2</v>
      </c>
      <c r="AC474" t="s">
        <v>2</v>
      </c>
      <c r="AD474" t="s">
        <v>2</v>
      </c>
      <c r="AE474" t="s">
        <v>2</v>
      </c>
      <c r="AF474" t="s">
        <v>2</v>
      </c>
      <c r="AG474" t="s">
        <v>213</v>
      </c>
      <c r="AH474" t="s">
        <v>190</v>
      </c>
    </row>
    <row r="475" spans="1:34">
      <c r="A475">
        <v>7415</v>
      </c>
      <c r="B475">
        <v>319207</v>
      </c>
      <c r="C475" t="s">
        <v>149</v>
      </c>
      <c r="D475" t="str">
        <f t="shared" ca="1" si="21"/>
        <v>RVEUMFETCY</v>
      </c>
      <c r="E475" t="str">
        <f t="shared" ca="1" si="22"/>
        <v>Ewpytvfptuqxd</v>
      </c>
      <c r="F475" t="s">
        <v>150</v>
      </c>
      <c r="G475" t="s">
        <v>167</v>
      </c>
      <c r="H475" s="149" t="str">
        <f t="shared" ca="1" si="23"/>
        <v>27/7/1995</v>
      </c>
      <c r="I475" t="s">
        <v>152</v>
      </c>
      <c r="J475" t="s">
        <v>153</v>
      </c>
      <c r="K475" t="s">
        <v>658</v>
      </c>
      <c r="L475" t="s">
        <v>659</v>
      </c>
      <c r="M475" t="s">
        <v>392</v>
      </c>
      <c r="N475">
        <v>93</v>
      </c>
      <c r="O475" t="s">
        <v>157</v>
      </c>
      <c r="P475" t="s">
        <v>158</v>
      </c>
      <c r="Q475" t="s">
        <v>194</v>
      </c>
      <c r="R475" t="s">
        <v>198</v>
      </c>
      <c r="S475" t="s">
        <v>2</v>
      </c>
      <c r="T475" t="s">
        <v>196</v>
      </c>
      <c r="U475" t="s">
        <v>200</v>
      </c>
      <c r="V475" t="s">
        <v>160</v>
      </c>
      <c r="W475" t="s">
        <v>161</v>
      </c>
      <c r="X475" t="s">
        <v>249</v>
      </c>
      <c r="Y475" t="s">
        <v>2</v>
      </c>
      <c r="Z475">
        <v>2011</v>
      </c>
      <c r="AA475" t="s">
        <v>164</v>
      </c>
      <c r="AB475" t="s">
        <v>2</v>
      </c>
      <c r="AC475" t="s">
        <v>2</v>
      </c>
      <c r="AD475" t="s">
        <v>2</v>
      </c>
      <c r="AE475" t="s">
        <v>2</v>
      </c>
      <c r="AF475" t="s">
        <v>2</v>
      </c>
      <c r="AG475" t="s">
        <v>165</v>
      </c>
      <c r="AH475" t="s">
        <v>190</v>
      </c>
    </row>
    <row r="476" spans="1:34">
      <c r="A476">
        <v>7415</v>
      </c>
      <c r="B476">
        <v>319261</v>
      </c>
      <c r="C476" t="s">
        <v>149</v>
      </c>
      <c r="D476" t="str">
        <f t="shared" ca="1" si="21"/>
        <v>WCLYKSYVHH</v>
      </c>
      <c r="E476" t="str">
        <f t="shared" ca="1" si="22"/>
        <v>Hdxsbvuscutkk</v>
      </c>
      <c r="F476" t="s">
        <v>150</v>
      </c>
      <c r="G476" t="s">
        <v>167</v>
      </c>
      <c r="H476" s="149" t="str">
        <f t="shared" ca="1" si="23"/>
        <v>13/10/1997</v>
      </c>
      <c r="I476" t="s">
        <v>152</v>
      </c>
      <c r="J476" t="s">
        <v>153</v>
      </c>
      <c r="K476" t="s">
        <v>658</v>
      </c>
      <c r="L476" t="s">
        <v>659</v>
      </c>
      <c r="M476" t="s">
        <v>392</v>
      </c>
      <c r="N476">
        <v>93</v>
      </c>
      <c r="O476" t="s">
        <v>157</v>
      </c>
      <c r="P476" t="s">
        <v>158</v>
      </c>
      <c r="Q476" t="s">
        <v>194</v>
      </c>
      <c r="R476" t="s">
        <v>198</v>
      </c>
      <c r="S476" t="s">
        <v>2</v>
      </c>
      <c r="T476" t="s">
        <v>196</v>
      </c>
      <c r="U476" t="s">
        <v>200</v>
      </c>
      <c r="V476" t="s">
        <v>160</v>
      </c>
      <c r="W476" t="s">
        <v>161</v>
      </c>
      <c r="X476" t="s">
        <v>249</v>
      </c>
      <c r="Y476" t="s">
        <v>2</v>
      </c>
      <c r="Z476">
        <v>2011</v>
      </c>
      <c r="AA476" t="s">
        <v>164</v>
      </c>
      <c r="AB476" t="s">
        <v>2</v>
      </c>
      <c r="AC476" t="s">
        <v>2</v>
      </c>
      <c r="AD476" t="s">
        <v>2</v>
      </c>
      <c r="AE476" t="s">
        <v>2</v>
      </c>
      <c r="AF476" t="s">
        <v>2</v>
      </c>
      <c r="AG476" t="s">
        <v>165</v>
      </c>
      <c r="AH476" t="s">
        <v>175</v>
      </c>
    </row>
    <row r="477" spans="1:34">
      <c r="A477">
        <v>7415</v>
      </c>
      <c r="B477">
        <v>319279</v>
      </c>
      <c r="C477" t="s">
        <v>183</v>
      </c>
      <c r="D477" t="str">
        <f t="shared" ca="1" si="21"/>
        <v>LXQEEFOQMU</v>
      </c>
      <c r="E477" t="str">
        <f t="shared" ca="1" si="22"/>
        <v>Hytbfppmaucjl</v>
      </c>
      <c r="F477" t="s">
        <v>150</v>
      </c>
      <c r="G477" t="s">
        <v>151</v>
      </c>
      <c r="H477" s="149" t="str">
        <f t="shared" ca="1" si="23"/>
        <v>17/8/1996</v>
      </c>
      <c r="I477" t="s">
        <v>152</v>
      </c>
      <c r="J477" t="s">
        <v>153</v>
      </c>
      <c r="K477" t="s">
        <v>658</v>
      </c>
      <c r="L477" t="s">
        <v>659</v>
      </c>
      <c r="M477" t="s">
        <v>392</v>
      </c>
      <c r="N477">
        <v>93</v>
      </c>
      <c r="O477" t="s">
        <v>157</v>
      </c>
      <c r="P477" t="s">
        <v>158</v>
      </c>
      <c r="Q477" t="s">
        <v>194</v>
      </c>
      <c r="R477" t="s">
        <v>198</v>
      </c>
      <c r="S477" t="s">
        <v>2</v>
      </c>
      <c r="T477" t="s">
        <v>196</v>
      </c>
      <c r="U477" t="s">
        <v>211</v>
      </c>
      <c r="V477" t="s">
        <v>160</v>
      </c>
      <c r="W477" t="s">
        <v>161</v>
      </c>
      <c r="X477" t="s">
        <v>271</v>
      </c>
      <c r="Y477" t="s">
        <v>2</v>
      </c>
      <c r="Z477">
        <v>2011</v>
      </c>
      <c r="AA477" t="s">
        <v>164</v>
      </c>
      <c r="AB477" t="s">
        <v>2</v>
      </c>
      <c r="AC477" t="s">
        <v>2</v>
      </c>
      <c r="AD477" t="s">
        <v>2</v>
      </c>
      <c r="AE477" t="s">
        <v>2</v>
      </c>
      <c r="AF477" t="s">
        <v>2</v>
      </c>
      <c r="AG477" t="s">
        <v>165</v>
      </c>
      <c r="AH477" t="s">
        <v>166</v>
      </c>
    </row>
    <row r="478" spans="1:34">
      <c r="A478">
        <v>7415</v>
      </c>
      <c r="B478">
        <v>319288</v>
      </c>
      <c r="C478" t="s">
        <v>149</v>
      </c>
      <c r="D478" t="str">
        <f t="shared" ca="1" si="21"/>
        <v>MBNQSATZMU</v>
      </c>
      <c r="E478" t="str">
        <f t="shared" ca="1" si="22"/>
        <v>Mtkhziodngivx</v>
      </c>
      <c r="F478" t="s">
        <v>150</v>
      </c>
      <c r="G478" t="s">
        <v>167</v>
      </c>
      <c r="H478" s="149" t="str">
        <f t="shared" ca="1" si="23"/>
        <v>23/9/1997</v>
      </c>
      <c r="I478" t="s">
        <v>152</v>
      </c>
      <c r="J478" t="s">
        <v>153</v>
      </c>
      <c r="K478" t="s">
        <v>658</v>
      </c>
      <c r="L478" t="s">
        <v>659</v>
      </c>
      <c r="M478" t="s">
        <v>392</v>
      </c>
      <c r="N478">
        <v>93</v>
      </c>
      <c r="O478" t="s">
        <v>157</v>
      </c>
      <c r="P478" t="s">
        <v>158</v>
      </c>
      <c r="Q478" t="s">
        <v>194</v>
      </c>
      <c r="R478" t="s">
        <v>210</v>
      </c>
      <c r="S478" t="s">
        <v>2</v>
      </c>
      <c r="T478" t="s">
        <v>196</v>
      </c>
      <c r="U478" t="s">
        <v>200</v>
      </c>
      <c r="V478" t="s">
        <v>160</v>
      </c>
      <c r="W478" t="s">
        <v>161</v>
      </c>
      <c r="X478" t="s">
        <v>271</v>
      </c>
      <c r="Y478" t="s">
        <v>2</v>
      </c>
      <c r="Z478">
        <v>2011</v>
      </c>
      <c r="AA478" t="s">
        <v>164</v>
      </c>
      <c r="AB478" t="s">
        <v>2</v>
      </c>
      <c r="AC478" t="s">
        <v>2</v>
      </c>
      <c r="AD478" t="s">
        <v>2</v>
      </c>
      <c r="AE478" t="s">
        <v>2</v>
      </c>
      <c r="AF478" t="s">
        <v>2</v>
      </c>
      <c r="AG478" t="s">
        <v>213</v>
      </c>
      <c r="AH478" t="s">
        <v>232</v>
      </c>
    </row>
    <row r="479" spans="1:34">
      <c r="A479">
        <v>7415</v>
      </c>
      <c r="B479">
        <v>321922</v>
      </c>
      <c r="C479" t="s">
        <v>149</v>
      </c>
      <c r="D479" t="str">
        <f t="shared" ca="1" si="21"/>
        <v>NLZGFUAVHK</v>
      </c>
      <c r="E479" t="str">
        <f t="shared" ca="1" si="22"/>
        <v>Brksbxaojnhqe</v>
      </c>
      <c r="F479" t="s">
        <v>150</v>
      </c>
      <c r="G479" t="s">
        <v>167</v>
      </c>
      <c r="H479" s="149" t="str">
        <f t="shared" ca="1" si="23"/>
        <v>8/9/1997</v>
      </c>
      <c r="I479" t="s">
        <v>152</v>
      </c>
      <c r="J479" t="s">
        <v>153</v>
      </c>
      <c r="K479" t="s">
        <v>660</v>
      </c>
      <c r="L479" t="s">
        <v>661</v>
      </c>
      <c r="M479" t="s">
        <v>662</v>
      </c>
      <c r="N479">
        <v>91</v>
      </c>
      <c r="O479" t="s">
        <v>157</v>
      </c>
      <c r="P479" t="s">
        <v>158</v>
      </c>
      <c r="Q479" t="s">
        <v>194</v>
      </c>
      <c r="R479" t="s">
        <v>198</v>
      </c>
      <c r="S479" t="s">
        <v>2</v>
      </c>
      <c r="T479" t="s">
        <v>196</v>
      </c>
      <c r="U479" t="s">
        <v>211</v>
      </c>
      <c r="V479" t="s">
        <v>160</v>
      </c>
      <c r="W479" t="s">
        <v>161</v>
      </c>
      <c r="X479" t="s">
        <v>249</v>
      </c>
      <c r="Y479" t="s">
        <v>212</v>
      </c>
      <c r="Z479">
        <v>2011</v>
      </c>
      <c r="AA479" t="s">
        <v>164</v>
      </c>
      <c r="AB479" t="s">
        <v>2</v>
      </c>
      <c r="AC479" t="s">
        <v>2</v>
      </c>
      <c r="AD479" t="s">
        <v>2</v>
      </c>
      <c r="AE479" t="s">
        <v>2</v>
      </c>
      <c r="AF479" t="s">
        <v>2</v>
      </c>
      <c r="AG479" t="s">
        <v>165</v>
      </c>
      <c r="AH479" t="s">
        <v>166</v>
      </c>
    </row>
    <row r="480" spans="1:34">
      <c r="A480">
        <v>7415</v>
      </c>
      <c r="B480">
        <v>325211</v>
      </c>
      <c r="C480" t="s">
        <v>183</v>
      </c>
      <c r="D480" t="str">
        <f t="shared" ca="1" si="21"/>
        <v>OQYXMGHNIX</v>
      </c>
      <c r="E480" t="str">
        <f t="shared" ca="1" si="22"/>
        <v>Elwoforxoznet</v>
      </c>
      <c r="F480" t="s">
        <v>150</v>
      </c>
      <c r="G480" t="s">
        <v>167</v>
      </c>
      <c r="H480" s="149" t="str">
        <f t="shared" ca="1" si="23"/>
        <v>26/6/1994</v>
      </c>
      <c r="I480" t="s">
        <v>152</v>
      </c>
      <c r="J480" t="s">
        <v>153</v>
      </c>
      <c r="K480" t="s">
        <v>663</v>
      </c>
      <c r="L480" t="s">
        <v>664</v>
      </c>
      <c r="M480" t="s">
        <v>665</v>
      </c>
      <c r="N480">
        <v>77</v>
      </c>
      <c r="O480" t="s">
        <v>157</v>
      </c>
      <c r="P480" t="s">
        <v>158</v>
      </c>
      <c r="Q480" t="s">
        <v>171</v>
      </c>
      <c r="R480" t="s">
        <v>245</v>
      </c>
      <c r="S480" t="s">
        <v>2</v>
      </c>
      <c r="T480" t="s">
        <v>2</v>
      </c>
      <c r="U480" t="s">
        <v>238</v>
      </c>
      <c r="V480" t="s">
        <v>160</v>
      </c>
      <c r="W480" t="s">
        <v>182</v>
      </c>
      <c r="X480" t="s">
        <v>162</v>
      </c>
      <c r="Y480" t="s">
        <v>2</v>
      </c>
      <c r="Z480">
        <v>2011</v>
      </c>
      <c r="AA480" t="s">
        <v>164</v>
      </c>
      <c r="AB480" t="s">
        <v>2</v>
      </c>
      <c r="AC480" t="s">
        <v>2</v>
      </c>
      <c r="AD480" t="s">
        <v>2</v>
      </c>
      <c r="AE480" t="s">
        <v>2</v>
      </c>
      <c r="AF480" t="s">
        <v>2</v>
      </c>
      <c r="AG480" t="s">
        <v>165</v>
      </c>
      <c r="AH480" t="s">
        <v>175</v>
      </c>
    </row>
    <row r="481" spans="1:34">
      <c r="A481">
        <v>7415</v>
      </c>
      <c r="B481">
        <v>325312</v>
      </c>
      <c r="C481" t="s">
        <v>149</v>
      </c>
      <c r="D481" t="str">
        <f t="shared" ca="1" si="21"/>
        <v>NYOFPVBECR</v>
      </c>
      <c r="E481" t="str">
        <f t="shared" ca="1" si="22"/>
        <v>Pynbfvwdfcslv</v>
      </c>
      <c r="F481" t="s">
        <v>150</v>
      </c>
      <c r="G481" t="s">
        <v>167</v>
      </c>
      <c r="H481" s="149" t="str">
        <f t="shared" ca="1" si="23"/>
        <v>17/10/1997</v>
      </c>
      <c r="I481" t="s">
        <v>152</v>
      </c>
      <c r="J481" t="s">
        <v>153</v>
      </c>
      <c r="K481" t="s">
        <v>663</v>
      </c>
      <c r="L481" t="s">
        <v>664</v>
      </c>
      <c r="M481" t="s">
        <v>665</v>
      </c>
      <c r="N481">
        <v>77</v>
      </c>
      <c r="O481" t="s">
        <v>157</v>
      </c>
      <c r="P481" t="s">
        <v>158</v>
      </c>
      <c r="Q481" t="s">
        <v>171</v>
      </c>
      <c r="R481" t="s">
        <v>245</v>
      </c>
      <c r="S481" t="s">
        <v>2</v>
      </c>
      <c r="T481" t="s">
        <v>2</v>
      </c>
      <c r="U481" t="s">
        <v>238</v>
      </c>
      <c r="V481" t="s">
        <v>160</v>
      </c>
      <c r="W481" t="s">
        <v>161</v>
      </c>
      <c r="X481" t="s">
        <v>162</v>
      </c>
      <c r="Y481" t="s">
        <v>2</v>
      </c>
      <c r="Z481">
        <v>2011</v>
      </c>
      <c r="AA481" t="s">
        <v>164</v>
      </c>
      <c r="AB481" t="s">
        <v>2</v>
      </c>
      <c r="AC481" t="s">
        <v>2</v>
      </c>
      <c r="AD481" t="s">
        <v>2</v>
      </c>
      <c r="AE481" t="s">
        <v>2</v>
      </c>
      <c r="AF481" t="s">
        <v>2</v>
      </c>
      <c r="AG481" t="s">
        <v>165</v>
      </c>
      <c r="AH481" t="s">
        <v>166</v>
      </c>
    </row>
    <row r="482" spans="1:34">
      <c r="A482">
        <v>7415</v>
      </c>
      <c r="B482">
        <v>327852</v>
      </c>
      <c r="C482" t="s">
        <v>149</v>
      </c>
      <c r="D482" t="str">
        <f t="shared" ca="1" si="21"/>
        <v>NXMMESYQVP</v>
      </c>
      <c r="E482" t="str">
        <f t="shared" ca="1" si="22"/>
        <v>Tjkwvhsiyrqaq</v>
      </c>
      <c r="F482" t="s">
        <v>150</v>
      </c>
      <c r="G482" t="s">
        <v>167</v>
      </c>
      <c r="H482" s="149" t="str">
        <f t="shared" ca="1" si="23"/>
        <v>22/10/1994</v>
      </c>
      <c r="I482" t="s">
        <v>152</v>
      </c>
      <c r="J482" t="s">
        <v>153</v>
      </c>
      <c r="K482" t="s">
        <v>666</v>
      </c>
      <c r="L482" t="s">
        <v>667</v>
      </c>
      <c r="M482" t="s">
        <v>668</v>
      </c>
      <c r="N482">
        <v>94</v>
      </c>
      <c r="O482" t="s">
        <v>157</v>
      </c>
      <c r="P482" t="s">
        <v>158</v>
      </c>
      <c r="Q482" t="s">
        <v>194</v>
      </c>
      <c r="R482" t="s">
        <v>210</v>
      </c>
      <c r="S482" t="s">
        <v>2</v>
      </c>
      <c r="T482" t="s">
        <v>196</v>
      </c>
      <c r="U482" t="s">
        <v>224</v>
      </c>
      <c r="V482" t="s">
        <v>160</v>
      </c>
      <c r="W482" t="s">
        <v>161</v>
      </c>
      <c r="X482" t="s">
        <v>249</v>
      </c>
      <c r="Y482" t="s">
        <v>2</v>
      </c>
      <c r="Z482">
        <v>2011</v>
      </c>
      <c r="AA482" t="s">
        <v>164</v>
      </c>
      <c r="AB482" t="s">
        <v>2</v>
      </c>
      <c r="AC482" t="s">
        <v>2</v>
      </c>
      <c r="AD482" t="s">
        <v>2</v>
      </c>
      <c r="AE482" t="s">
        <v>2</v>
      </c>
      <c r="AF482" t="s">
        <v>2</v>
      </c>
      <c r="AG482" t="s">
        <v>174</v>
      </c>
      <c r="AH482" t="s">
        <v>190</v>
      </c>
    </row>
    <row r="483" spans="1:34">
      <c r="A483">
        <v>7415</v>
      </c>
      <c r="B483">
        <v>329713</v>
      </c>
      <c r="C483" t="s">
        <v>149</v>
      </c>
      <c r="D483" t="str">
        <f t="shared" ca="1" si="21"/>
        <v>UGXAFWYETJ</v>
      </c>
      <c r="E483" t="str">
        <f t="shared" ca="1" si="22"/>
        <v>Mfhqijgufkdbe</v>
      </c>
      <c r="F483" t="s">
        <v>150</v>
      </c>
      <c r="G483" t="s">
        <v>167</v>
      </c>
      <c r="H483" s="149" t="str">
        <f t="shared" ca="1" si="23"/>
        <v>13/9/1997</v>
      </c>
      <c r="I483" t="s">
        <v>152</v>
      </c>
      <c r="J483" t="s">
        <v>153</v>
      </c>
      <c r="K483" t="s">
        <v>669</v>
      </c>
      <c r="L483" t="s">
        <v>670</v>
      </c>
      <c r="M483" t="s">
        <v>223</v>
      </c>
      <c r="N483">
        <v>75</v>
      </c>
      <c r="O483" t="s">
        <v>157</v>
      </c>
      <c r="P483" t="s">
        <v>158</v>
      </c>
      <c r="Q483" t="s">
        <v>171</v>
      </c>
      <c r="R483" t="s">
        <v>671</v>
      </c>
      <c r="S483" t="s">
        <v>2</v>
      </c>
      <c r="T483" t="s">
        <v>2</v>
      </c>
      <c r="U483" t="s">
        <v>238</v>
      </c>
      <c r="V483" t="s">
        <v>160</v>
      </c>
      <c r="W483" t="s">
        <v>161</v>
      </c>
      <c r="X483" t="s">
        <v>162</v>
      </c>
      <c r="Y483" t="s">
        <v>2</v>
      </c>
      <c r="Z483" t="s">
        <v>2</v>
      </c>
      <c r="AA483" t="s">
        <v>164</v>
      </c>
      <c r="AB483" t="s">
        <v>2</v>
      </c>
      <c r="AC483" t="s">
        <v>2</v>
      </c>
      <c r="AD483" t="s">
        <v>2</v>
      </c>
      <c r="AE483" t="s">
        <v>2</v>
      </c>
      <c r="AF483" t="s">
        <v>2</v>
      </c>
      <c r="AG483" t="s">
        <v>165</v>
      </c>
      <c r="AH483" t="s">
        <v>175</v>
      </c>
    </row>
    <row r="484" spans="1:34">
      <c r="A484">
        <v>7415</v>
      </c>
      <c r="B484">
        <v>331339</v>
      </c>
      <c r="C484" t="s">
        <v>149</v>
      </c>
      <c r="D484" t="str">
        <f t="shared" ca="1" si="21"/>
        <v>YNACBYCADF</v>
      </c>
      <c r="E484" t="str">
        <f t="shared" ca="1" si="22"/>
        <v>Dgsbhdhqkrnaz</v>
      </c>
      <c r="F484" t="s">
        <v>150</v>
      </c>
      <c r="G484" t="s">
        <v>167</v>
      </c>
      <c r="H484" s="149" t="str">
        <f t="shared" ca="1" si="23"/>
        <v>20/9/1995</v>
      </c>
      <c r="I484" t="s">
        <v>152</v>
      </c>
      <c r="J484" t="s">
        <v>153</v>
      </c>
      <c r="K484" t="s">
        <v>672</v>
      </c>
      <c r="L484" t="s">
        <v>673</v>
      </c>
      <c r="M484" t="s">
        <v>562</v>
      </c>
      <c r="N484">
        <v>93</v>
      </c>
      <c r="O484" t="s">
        <v>157</v>
      </c>
      <c r="P484" t="s">
        <v>158</v>
      </c>
      <c r="Q484" t="s">
        <v>194</v>
      </c>
      <c r="R484" t="s">
        <v>210</v>
      </c>
      <c r="S484" t="s">
        <v>2</v>
      </c>
      <c r="T484" t="s">
        <v>196</v>
      </c>
      <c r="U484" t="s">
        <v>197</v>
      </c>
      <c r="V484" t="s">
        <v>160</v>
      </c>
      <c r="W484" t="s">
        <v>161</v>
      </c>
      <c r="X484" t="s">
        <v>2</v>
      </c>
      <c r="Y484" t="s">
        <v>2</v>
      </c>
      <c r="Z484">
        <v>2010</v>
      </c>
      <c r="AA484" t="s">
        <v>164</v>
      </c>
      <c r="AB484" t="s">
        <v>2</v>
      </c>
      <c r="AC484" t="s">
        <v>2</v>
      </c>
      <c r="AD484" t="s">
        <v>2</v>
      </c>
      <c r="AE484" t="s">
        <v>2</v>
      </c>
      <c r="AF484" t="s">
        <v>2</v>
      </c>
      <c r="AG484" t="s">
        <v>213</v>
      </c>
      <c r="AH484" t="s">
        <v>175</v>
      </c>
    </row>
    <row r="485" spans="1:34">
      <c r="A485">
        <v>7415</v>
      </c>
      <c r="B485">
        <v>331413</v>
      </c>
      <c r="C485" t="s">
        <v>149</v>
      </c>
      <c r="D485" t="str">
        <f t="shared" ca="1" si="21"/>
        <v>XIVIXMCSVJ</v>
      </c>
      <c r="E485" t="str">
        <f t="shared" ca="1" si="22"/>
        <v>Zabiwhrnuujsa</v>
      </c>
      <c r="F485" t="s">
        <v>150</v>
      </c>
      <c r="G485" t="s">
        <v>167</v>
      </c>
      <c r="H485" s="149" t="str">
        <f t="shared" ca="1" si="23"/>
        <v>4/12/1996</v>
      </c>
      <c r="I485" t="s">
        <v>152</v>
      </c>
      <c r="J485" t="s">
        <v>153</v>
      </c>
      <c r="K485" t="s">
        <v>672</v>
      </c>
      <c r="L485" t="s">
        <v>673</v>
      </c>
      <c r="M485" t="s">
        <v>562</v>
      </c>
      <c r="N485">
        <v>93</v>
      </c>
      <c r="O485" t="s">
        <v>157</v>
      </c>
      <c r="P485" t="s">
        <v>158</v>
      </c>
      <c r="Q485" t="s">
        <v>246</v>
      </c>
      <c r="R485" t="s">
        <v>321</v>
      </c>
      <c r="S485" t="s">
        <v>2</v>
      </c>
      <c r="T485" t="s">
        <v>2</v>
      </c>
      <c r="U485" t="s">
        <v>224</v>
      </c>
      <c r="V485" t="s">
        <v>160</v>
      </c>
      <c r="W485" t="s">
        <v>161</v>
      </c>
      <c r="X485" t="s">
        <v>2</v>
      </c>
      <c r="Y485" t="s">
        <v>2</v>
      </c>
      <c r="Z485">
        <v>2011</v>
      </c>
      <c r="AA485" t="s">
        <v>164</v>
      </c>
      <c r="AB485" t="s">
        <v>2</v>
      </c>
      <c r="AC485" t="s">
        <v>2</v>
      </c>
      <c r="AD485" t="s">
        <v>2</v>
      </c>
      <c r="AE485" t="s">
        <v>2</v>
      </c>
      <c r="AF485" t="s">
        <v>2</v>
      </c>
      <c r="AG485" t="s">
        <v>174</v>
      </c>
      <c r="AH485" t="s">
        <v>166</v>
      </c>
    </row>
    <row r="486" spans="1:34">
      <c r="A486">
        <v>7415</v>
      </c>
      <c r="B486">
        <v>331466</v>
      </c>
      <c r="C486" t="s">
        <v>149</v>
      </c>
      <c r="D486" t="str">
        <f t="shared" ca="1" si="21"/>
        <v>DMDAQAKSYO</v>
      </c>
      <c r="E486" t="str">
        <f t="shared" ca="1" si="22"/>
        <v>Tlcawjllamsjl</v>
      </c>
      <c r="F486" t="s">
        <v>150</v>
      </c>
      <c r="G486" t="s">
        <v>167</v>
      </c>
      <c r="H486" s="149" t="str">
        <f t="shared" ca="1" si="23"/>
        <v>25/9/1994</v>
      </c>
      <c r="I486" t="s">
        <v>152</v>
      </c>
      <c r="J486" t="s">
        <v>153</v>
      </c>
      <c r="K486" t="s">
        <v>672</v>
      </c>
      <c r="L486" t="s">
        <v>673</v>
      </c>
      <c r="M486" t="s">
        <v>562</v>
      </c>
      <c r="N486">
        <v>93</v>
      </c>
      <c r="O486" t="s">
        <v>157</v>
      </c>
      <c r="P486" t="s">
        <v>158</v>
      </c>
      <c r="Q486" t="s">
        <v>194</v>
      </c>
      <c r="R486" t="s">
        <v>198</v>
      </c>
      <c r="S486" t="s">
        <v>133</v>
      </c>
      <c r="T486" t="s">
        <v>196</v>
      </c>
      <c r="U486" t="s">
        <v>211</v>
      </c>
      <c r="V486" t="s">
        <v>160</v>
      </c>
      <c r="W486" t="s">
        <v>161</v>
      </c>
      <c r="X486" t="s">
        <v>249</v>
      </c>
      <c r="Y486" t="s">
        <v>2</v>
      </c>
      <c r="Z486">
        <v>2011</v>
      </c>
      <c r="AA486" t="s">
        <v>164</v>
      </c>
      <c r="AB486" t="s">
        <v>2</v>
      </c>
      <c r="AC486" t="s">
        <v>2</v>
      </c>
      <c r="AD486" t="s">
        <v>2</v>
      </c>
      <c r="AE486" t="s">
        <v>2</v>
      </c>
      <c r="AF486" t="s">
        <v>2</v>
      </c>
      <c r="AG486" t="s">
        <v>174</v>
      </c>
      <c r="AH486" t="s">
        <v>190</v>
      </c>
    </row>
    <row r="487" spans="1:34">
      <c r="A487">
        <v>7415</v>
      </c>
      <c r="B487">
        <v>331612</v>
      </c>
      <c r="C487" t="s">
        <v>149</v>
      </c>
      <c r="D487" t="str">
        <f t="shared" ca="1" si="21"/>
        <v>ENJDEERQWZ</v>
      </c>
      <c r="E487" t="str">
        <f t="shared" ca="1" si="22"/>
        <v>Siladlpstuxjl</v>
      </c>
      <c r="F487" t="s">
        <v>150</v>
      </c>
      <c r="G487" t="s">
        <v>167</v>
      </c>
      <c r="H487" s="149" t="str">
        <f t="shared" ca="1" si="23"/>
        <v>3/12/1995</v>
      </c>
      <c r="I487" t="s">
        <v>152</v>
      </c>
      <c r="J487" t="s">
        <v>153</v>
      </c>
      <c r="K487" t="s">
        <v>672</v>
      </c>
      <c r="L487" t="s">
        <v>673</v>
      </c>
      <c r="M487" t="s">
        <v>562</v>
      </c>
      <c r="N487">
        <v>93</v>
      </c>
      <c r="O487" t="s">
        <v>157</v>
      </c>
      <c r="P487" t="s">
        <v>158</v>
      </c>
      <c r="Q487" t="s">
        <v>194</v>
      </c>
      <c r="R487" t="s">
        <v>210</v>
      </c>
      <c r="S487" t="s">
        <v>133</v>
      </c>
      <c r="T487" t="s">
        <v>196</v>
      </c>
      <c r="U487" t="s">
        <v>211</v>
      </c>
      <c r="V487" t="s">
        <v>160</v>
      </c>
      <c r="W487" t="s">
        <v>182</v>
      </c>
      <c r="X487" t="s">
        <v>249</v>
      </c>
      <c r="Y487" t="s">
        <v>2</v>
      </c>
      <c r="Z487">
        <v>2011</v>
      </c>
      <c r="AA487" t="s">
        <v>164</v>
      </c>
      <c r="AB487" t="s">
        <v>2</v>
      </c>
      <c r="AC487" t="s">
        <v>2</v>
      </c>
      <c r="AD487" t="s">
        <v>2</v>
      </c>
      <c r="AE487" t="s">
        <v>2</v>
      </c>
      <c r="AF487" t="s">
        <v>2</v>
      </c>
      <c r="AG487" t="s">
        <v>213</v>
      </c>
      <c r="AH487" t="s">
        <v>166</v>
      </c>
    </row>
    <row r="488" spans="1:34">
      <c r="A488">
        <v>7415</v>
      </c>
      <c r="B488">
        <v>331629</v>
      </c>
      <c r="C488" t="s">
        <v>149</v>
      </c>
      <c r="D488" t="str">
        <f t="shared" ca="1" si="21"/>
        <v>YWDXCCQOOP</v>
      </c>
      <c r="E488" t="str">
        <f t="shared" ca="1" si="22"/>
        <v>Mndhmbmwcebub</v>
      </c>
      <c r="F488" t="s">
        <v>150</v>
      </c>
      <c r="G488" t="s">
        <v>167</v>
      </c>
      <c r="H488" s="149" t="str">
        <f t="shared" ca="1" si="23"/>
        <v>13/10/1996</v>
      </c>
      <c r="I488" t="s">
        <v>152</v>
      </c>
      <c r="J488" t="s">
        <v>153</v>
      </c>
      <c r="K488" t="s">
        <v>672</v>
      </c>
      <c r="L488" t="s">
        <v>673</v>
      </c>
      <c r="M488" t="s">
        <v>562</v>
      </c>
      <c r="N488">
        <v>93</v>
      </c>
      <c r="O488" t="s">
        <v>157</v>
      </c>
      <c r="P488" t="s">
        <v>158</v>
      </c>
      <c r="Q488" t="s">
        <v>194</v>
      </c>
      <c r="R488" t="s">
        <v>236</v>
      </c>
      <c r="S488" t="s">
        <v>2</v>
      </c>
      <c r="T488" t="s">
        <v>196</v>
      </c>
      <c r="U488" t="s">
        <v>224</v>
      </c>
      <c r="V488" t="s">
        <v>160</v>
      </c>
      <c r="W488" t="s">
        <v>182</v>
      </c>
      <c r="X488" t="s">
        <v>2</v>
      </c>
      <c r="Y488" t="s">
        <v>2</v>
      </c>
      <c r="Z488">
        <v>2010</v>
      </c>
      <c r="AA488" t="s">
        <v>164</v>
      </c>
      <c r="AB488" t="s">
        <v>2</v>
      </c>
      <c r="AC488" t="s">
        <v>2</v>
      </c>
      <c r="AD488" t="s">
        <v>2</v>
      </c>
      <c r="AE488" t="s">
        <v>2</v>
      </c>
      <c r="AF488" t="s">
        <v>2</v>
      </c>
      <c r="AG488" t="s">
        <v>259</v>
      </c>
      <c r="AH488" t="s">
        <v>190</v>
      </c>
    </row>
    <row r="489" spans="1:34">
      <c r="A489">
        <v>7415</v>
      </c>
      <c r="B489">
        <v>332180</v>
      </c>
      <c r="C489" t="s">
        <v>149</v>
      </c>
      <c r="D489" t="str">
        <f t="shared" ca="1" si="21"/>
        <v>SGEELSQYUS</v>
      </c>
      <c r="E489" t="str">
        <f t="shared" ca="1" si="22"/>
        <v>Dqlhxdladchim</v>
      </c>
      <c r="F489" t="s">
        <v>150</v>
      </c>
      <c r="G489" t="s">
        <v>167</v>
      </c>
      <c r="H489" s="149" t="str">
        <f t="shared" ca="1" si="23"/>
        <v>2/8/1996</v>
      </c>
      <c r="I489" t="s">
        <v>152</v>
      </c>
      <c r="J489" t="s">
        <v>153</v>
      </c>
      <c r="K489" t="s">
        <v>674</v>
      </c>
      <c r="L489" t="s">
        <v>675</v>
      </c>
      <c r="M489" t="s">
        <v>241</v>
      </c>
      <c r="N489">
        <v>77</v>
      </c>
      <c r="O489" t="s">
        <v>157</v>
      </c>
      <c r="P489" t="s">
        <v>158</v>
      </c>
      <c r="Q489" t="s">
        <v>171</v>
      </c>
      <c r="R489" t="s">
        <v>676</v>
      </c>
      <c r="S489" t="s">
        <v>2</v>
      </c>
      <c r="T489" t="s">
        <v>2</v>
      </c>
      <c r="U489" t="s">
        <v>251</v>
      </c>
      <c r="V489" t="s">
        <v>160</v>
      </c>
      <c r="W489" t="s">
        <v>161</v>
      </c>
      <c r="X489" t="s">
        <v>162</v>
      </c>
      <c r="Y489" t="s">
        <v>2</v>
      </c>
      <c r="Z489">
        <v>2011</v>
      </c>
      <c r="AA489" t="s">
        <v>164</v>
      </c>
      <c r="AB489" t="s">
        <v>2</v>
      </c>
      <c r="AC489" t="s">
        <v>2</v>
      </c>
      <c r="AD489" t="s">
        <v>2</v>
      </c>
      <c r="AE489" t="s">
        <v>2</v>
      </c>
      <c r="AF489" t="s">
        <v>2</v>
      </c>
      <c r="AG489" t="s">
        <v>174</v>
      </c>
      <c r="AH489" t="s">
        <v>175</v>
      </c>
    </row>
    <row r="490" spans="1:34">
      <c r="A490">
        <v>7415</v>
      </c>
      <c r="B490">
        <v>332207</v>
      </c>
      <c r="C490" t="s">
        <v>149</v>
      </c>
      <c r="D490" t="str">
        <f t="shared" ca="1" si="21"/>
        <v>JUFXVHFPQR</v>
      </c>
      <c r="E490" t="str">
        <f t="shared" ca="1" si="22"/>
        <v>Ikpfrsofqzyks</v>
      </c>
      <c r="F490" t="s">
        <v>150</v>
      </c>
      <c r="G490" t="s">
        <v>167</v>
      </c>
      <c r="H490" s="149" t="str">
        <f t="shared" ca="1" si="23"/>
        <v>9/9/1997</v>
      </c>
      <c r="I490" t="s">
        <v>152</v>
      </c>
      <c r="J490" t="s">
        <v>153</v>
      </c>
      <c r="K490" t="s">
        <v>674</v>
      </c>
      <c r="L490" t="s">
        <v>675</v>
      </c>
      <c r="M490" t="s">
        <v>241</v>
      </c>
      <c r="N490">
        <v>77</v>
      </c>
      <c r="O490" t="s">
        <v>157</v>
      </c>
      <c r="P490" t="s">
        <v>158</v>
      </c>
      <c r="Q490" t="s">
        <v>171</v>
      </c>
      <c r="R490" t="s">
        <v>677</v>
      </c>
      <c r="S490" t="s">
        <v>2</v>
      </c>
      <c r="T490" t="s">
        <v>2</v>
      </c>
      <c r="U490" t="s">
        <v>238</v>
      </c>
      <c r="V490" t="s">
        <v>160</v>
      </c>
      <c r="W490" t="s">
        <v>161</v>
      </c>
      <c r="X490" t="s">
        <v>162</v>
      </c>
      <c r="Y490" t="s">
        <v>2</v>
      </c>
      <c r="Z490">
        <v>2010</v>
      </c>
      <c r="AA490" t="s">
        <v>164</v>
      </c>
      <c r="AB490" t="s">
        <v>2</v>
      </c>
      <c r="AC490" t="s">
        <v>2</v>
      </c>
      <c r="AD490" t="s">
        <v>2</v>
      </c>
      <c r="AE490" t="s">
        <v>2</v>
      </c>
      <c r="AF490" t="s">
        <v>2</v>
      </c>
      <c r="AG490" t="s">
        <v>165</v>
      </c>
      <c r="AH490" t="s">
        <v>175</v>
      </c>
    </row>
    <row r="491" spans="1:34">
      <c r="A491">
        <v>7415</v>
      </c>
      <c r="B491">
        <v>332271</v>
      </c>
      <c r="C491" t="s">
        <v>149</v>
      </c>
      <c r="D491" t="str">
        <f t="shared" ca="1" si="21"/>
        <v>SHDCZHBCLZ</v>
      </c>
      <c r="E491" t="str">
        <f t="shared" ca="1" si="22"/>
        <v>Flvjaqkyrmyrk</v>
      </c>
      <c r="F491" t="s">
        <v>150</v>
      </c>
      <c r="G491" t="s">
        <v>167</v>
      </c>
      <c r="H491" s="149" t="str">
        <f t="shared" ca="1" si="23"/>
        <v>22/6/1995</v>
      </c>
      <c r="I491" t="s">
        <v>152</v>
      </c>
      <c r="J491" t="s">
        <v>153</v>
      </c>
      <c r="K491" t="s">
        <v>674</v>
      </c>
      <c r="L491" t="s">
        <v>675</v>
      </c>
      <c r="M491" t="s">
        <v>241</v>
      </c>
      <c r="N491">
        <v>77</v>
      </c>
      <c r="O491" t="s">
        <v>157</v>
      </c>
      <c r="P491" t="s">
        <v>158</v>
      </c>
      <c r="Q491" t="s">
        <v>171</v>
      </c>
      <c r="R491" t="s">
        <v>676</v>
      </c>
      <c r="S491" t="s">
        <v>2</v>
      </c>
      <c r="T491" t="s">
        <v>2</v>
      </c>
      <c r="U491" t="s">
        <v>238</v>
      </c>
      <c r="V491" t="s">
        <v>160</v>
      </c>
      <c r="W491" t="s">
        <v>182</v>
      </c>
      <c r="X491" t="s">
        <v>162</v>
      </c>
      <c r="Y491" t="s">
        <v>2</v>
      </c>
      <c r="Z491">
        <v>2011</v>
      </c>
      <c r="AA491" t="s">
        <v>164</v>
      </c>
      <c r="AB491" t="s">
        <v>2</v>
      </c>
      <c r="AC491" t="s">
        <v>2</v>
      </c>
      <c r="AD491" t="s">
        <v>2</v>
      </c>
      <c r="AE491" t="s">
        <v>2</v>
      </c>
      <c r="AF491" t="s">
        <v>2</v>
      </c>
      <c r="AG491" t="s">
        <v>174</v>
      </c>
      <c r="AH491" t="s">
        <v>166</v>
      </c>
    </row>
    <row r="492" spans="1:34">
      <c r="A492">
        <v>7415</v>
      </c>
      <c r="B492">
        <v>332288</v>
      </c>
      <c r="C492" t="s">
        <v>149</v>
      </c>
      <c r="D492" t="str">
        <f t="shared" ca="1" si="21"/>
        <v>TDNKUOLHXT</v>
      </c>
      <c r="E492" t="str">
        <f t="shared" ca="1" si="22"/>
        <v>Zzvwfplztuoxz</v>
      </c>
      <c r="F492" t="s">
        <v>150</v>
      </c>
      <c r="G492" t="s">
        <v>167</v>
      </c>
      <c r="H492" s="149" t="str">
        <f t="shared" ca="1" si="23"/>
        <v>7/12/1997</v>
      </c>
      <c r="I492" t="s">
        <v>152</v>
      </c>
      <c r="J492" t="s">
        <v>153</v>
      </c>
      <c r="K492" t="s">
        <v>674</v>
      </c>
      <c r="L492" t="s">
        <v>675</v>
      </c>
      <c r="M492" t="s">
        <v>241</v>
      </c>
      <c r="N492">
        <v>77</v>
      </c>
      <c r="O492" t="s">
        <v>157</v>
      </c>
      <c r="P492" t="s">
        <v>158</v>
      </c>
      <c r="Q492" t="s">
        <v>171</v>
      </c>
      <c r="R492" t="s">
        <v>676</v>
      </c>
      <c r="S492" t="s">
        <v>2</v>
      </c>
      <c r="T492" t="s">
        <v>2</v>
      </c>
      <c r="U492" t="s">
        <v>238</v>
      </c>
      <c r="V492" t="s">
        <v>160</v>
      </c>
      <c r="W492" t="s">
        <v>182</v>
      </c>
      <c r="X492" t="s">
        <v>162</v>
      </c>
      <c r="Y492" t="s">
        <v>2</v>
      </c>
      <c r="Z492">
        <v>2011</v>
      </c>
      <c r="AA492" t="s">
        <v>164</v>
      </c>
      <c r="AB492" t="s">
        <v>2</v>
      </c>
      <c r="AC492" t="s">
        <v>2</v>
      </c>
      <c r="AD492" t="s">
        <v>2</v>
      </c>
      <c r="AE492" t="s">
        <v>2</v>
      </c>
      <c r="AF492" t="s">
        <v>2</v>
      </c>
      <c r="AG492" t="s">
        <v>174</v>
      </c>
      <c r="AH492" t="s">
        <v>190</v>
      </c>
    </row>
    <row r="493" spans="1:34">
      <c r="A493">
        <v>7415</v>
      </c>
      <c r="B493">
        <v>332360</v>
      </c>
      <c r="C493" t="s">
        <v>183</v>
      </c>
      <c r="D493" t="str">
        <f t="shared" ca="1" si="21"/>
        <v>XCEEQPJWUO</v>
      </c>
      <c r="E493" t="str">
        <f t="shared" ca="1" si="22"/>
        <v>Vexjoynegjqgv</v>
      </c>
      <c r="F493" t="s">
        <v>150</v>
      </c>
      <c r="G493" t="s">
        <v>167</v>
      </c>
      <c r="H493" s="149" t="str">
        <f t="shared" ca="1" si="23"/>
        <v>7/5/1995</v>
      </c>
      <c r="I493" t="s">
        <v>152</v>
      </c>
      <c r="J493" t="s">
        <v>153</v>
      </c>
      <c r="K493" t="s">
        <v>674</v>
      </c>
      <c r="L493" t="s">
        <v>675</v>
      </c>
      <c r="M493" t="s">
        <v>241</v>
      </c>
      <c r="N493">
        <v>77</v>
      </c>
      <c r="O493" t="s">
        <v>157</v>
      </c>
      <c r="P493" t="s">
        <v>158</v>
      </c>
      <c r="Q493" t="s">
        <v>194</v>
      </c>
      <c r="R493" t="s">
        <v>255</v>
      </c>
      <c r="S493" t="s">
        <v>2</v>
      </c>
      <c r="T493" t="s">
        <v>199</v>
      </c>
      <c r="U493" t="s">
        <v>211</v>
      </c>
      <c r="V493" t="s">
        <v>160</v>
      </c>
      <c r="W493" t="s">
        <v>161</v>
      </c>
      <c r="X493" t="s">
        <v>465</v>
      </c>
      <c r="Y493" t="s">
        <v>2</v>
      </c>
      <c r="Z493">
        <v>2011</v>
      </c>
      <c r="AA493" t="s">
        <v>164</v>
      </c>
      <c r="AB493" t="s">
        <v>2</v>
      </c>
      <c r="AC493" t="s">
        <v>2</v>
      </c>
      <c r="AD493" t="s">
        <v>2</v>
      </c>
      <c r="AE493" t="s">
        <v>2</v>
      </c>
      <c r="AF493" t="s">
        <v>2</v>
      </c>
      <c r="AG493" t="s">
        <v>174</v>
      </c>
      <c r="AH493" t="s">
        <v>175</v>
      </c>
    </row>
    <row r="494" spans="1:34">
      <c r="A494">
        <v>7415</v>
      </c>
      <c r="B494">
        <v>332419</v>
      </c>
      <c r="C494" t="s">
        <v>149</v>
      </c>
      <c r="D494" t="str">
        <f t="shared" ca="1" si="21"/>
        <v>PGJHYSNEYB</v>
      </c>
      <c r="E494" t="str">
        <f t="shared" ca="1" si="22"/>
        <v>Fczaxuzdcswfs</v>
      </c>
      <c r="F494" t="s">
        <v>150</v>
      </c>
      <c r="G494" t="s">
        <v>167</v>
      </c>
      <c r="H494" s="149" t="str">
        <f t="shared" ca="1" si="23"/>
        <v>21/4/1995</v>
      </c>
      <c r="I494" t="s">
        <v>152</v>
      </c>
      <c r="J494" t="s">
        <v>153</v>
      </c>
      <c r="K494" t="s">
        <v>674</v>
      </c>
      <c r="L494" t="s">
        <v>675</v>
      </c>
      <c r="M494" t="s">
        <v>241</v>
      </c>
      <c r="N494">
        <v>77</v>
      </c>
      <c r="O494" t="s">
        <v>157</v>
      </c>
      <c r="P494" t="s">
        <v>158</v>
      </c>
      <c r="Q494" t="s">
        <v>171</v>
      </c>
      <c r="R494" t="s">
        <v>677</v>
      </c>
      <c r="S494" t="s">
        <v>2</v>
      </c>
      <c r="T494" t="s">
        <v>2</v>
      </c>
      <c r="U494" t="s">
        <v>173</v>
      </c>
      <c r="V494" t="s">
        <v>160</v>
      </c>
      <c r="W494" t="s">
        <v>161</v>
      </c>
      <c r="X494" t="s">
        <v>162</v>
      </c>
      <c r="Y494" t="s">
        <v>2</v>
      </c>
      <c r="Z494">
        <v>2011</v>
      </c>
      <c r="AA494" t="s">
        <v>164</v>
      </c>
      <c r="AB494" t="s">
        <v>2</v>
      </c>
      <c r="AC494" t="s">
        <v>2</v>
      </c>
      <c r="AD494" t="s">
        <v>2</v>
      </c>
      <c r="AE494" t="s">
        <v>2</v>
      </c>
      <c r="AF494" t="s">
        <v>2</v>
      </c>
      <c r="AG494" t="s">
        <v>165</v>
      </c>
      <c r="AH494" t="s">
        <v>175</v>
      </c>
    </row>
    <row r="495" spans="1:34">
      <c r="A495">
        <v>7415</v>
      </c>
      <c r="B495">
        <v>332421</v>
      </c>
      <c r="C495" t="s">
        <v>149</v>
      </c>
      <c r="D495" t="str">
        <f t="shared" ca="1" si="21"/>
        <v>PGXHMPLHBM</v>
      </c>
      <c r="E495" t="str">
        <f t="shared" ca="1" si="22"/>
        <v>Kvpagfgdajbqi</v>
      </c>
      <c r="F495" t="s">
        <v>150</v>
      </c>
      <c r="G495" t="s">
        <v>167</v>
      </c>
      <c r="H495" s="149" t="str">
        <f t="shared" ca="1" si="23"/>
        <v>12/4/1995</v>
      </c>
      <c r="I495" t="s">
        <v>152</v>
      </c>
      <c r="J495" t="s">
        <v>153</v>
      </c>
      <c r="K495" t="s">
        <v>674</v>
      </c>
      <c r="L495" t="s">
        <v>675</v>
      </c>
      <c r="M495" t="s">
        <v>241</v>
      </c>
      <c r="N495">
        <v>77</v>
      </c>
      <c r="O495" t="s">
        <v>157</v>
      </c>
      <c r="P495" t="s">
        <v>158</v>
      </c>
      <c r="Q495" t="s">
        <v>171</v>
      </c>
      <c r="R495" t="s">
        <v>677</v>
      </c>
      <c r="S495" t="s">
        <v>2</v>
      </c>
      <c r="T495" t="s">
        <v>2</v>
      </c>
      <c r="U495" t="s">
        <v>238</v>
      </c>
      <c r="V495" t="s">
        <v>160</v>
      </c>
      <c r="W495" t="s">
        <v>182</v>
      </c>
      <c r="X495" t="s">
        <v>162</v>
      </c>
      <c r="Y495" t="s">
        <v>2</v>
      </c>
      <c r="Z495">
        <v>2011</v>
      </c>
      <c r="AA495" t="s">
        <v>164</v>
      </c>
      <c r="AB495" t="s">
        <v>2</v>
      </c>
      <c r="AC495" t="s">
        <v>2</v>
      </c>
      <c r="AD495" t="s">
        <v>2</v>
      </c>
      <c r="AE495" t="s">
        <v>2</v>
      </c>
      <c r="AF495" t="s">
        <v>2</v>
      </c>
      <c r="AG495" t="s">
        <v>165</v>
      </c>
      <c r="AH495" t="s">
        <v>166</v>
      </c>
    </row>
    <row r="496" spans="1:34">
      <c r="A496">
        <v>7415</v>
      </c>
      <c r="B496">
        <v>332452</v>
      </c>
      <c r="C496" t="s">
        <v>149</v>
      </c>
      <c r="D496" t="str">
        <f t="shared" ca="1" si="21"/>
        <v>HOWLLFNZOI</v>
      </c>
      <c r="E496" t="str">
        <f t="shared" ca="1" si="22"/>
        <v>Ckvijkzzgngjf</v>
      </c>
      <c r="F496" t="s">
        <v>150</v>
      </c>
      <c r="G496" t="s">
        <v>167</v>
      </c>
      <c r="H496" s="149" t="str">
        <f t="shared" ca="1" si="23"/>
        <v>16/12/1997</v>
      </c>
      <c r="I496" t="s">
        <v>152</v>
      </c>
      <c r="J496" t="s">
        <v>153</v>
      </c>
      <c r="K496" t="s">
        <v>674</v>
      </c>
      <c r="L496" t="s">
        <v>675</v>
      </c>
      <c r="M496" t="s">
        <v>241</v>
      </c>
      <c r="N496">
        <v>77</v>
      </c>
      <c r="O496" t="s">
        <v>157</v>
      </c>
      <c r="P496" t="s">
        <v>158</v>
      </c>
      <c r="Q496" t="s">
        <v>194</v>
      </c>
      <c r="R496" t="s">
        <v>255</v>
      </c>
      <c r="S496" t="s">
        <v>2</v>
      </c>
      <c r="T496" t="s">
        <v>199</v>
      </c>
      <c r="U496" t="s">
        <v>211</v>
      </c>
      <c r="V496" t="s">
        <v>160</v>
      </c>
      <c r="W496" t="s">
        <v>161</v>
      </c>
      <c r="X496" t="s">
        <v>249</v>
      </c>
      <c r="Y496" t="s">
        <v>465</v>
      </c>
      <c r="Z496">
        <v>2011</v>
      </c>
      <c r="AA496" t="s">
        <v>164</v>
      </c>
      <c r="AB496" t="s">
        <v>2</v>
      </c>
      <c r="AC496" t="s">
        <v>2</v>
      </c>
      <c r="AD496" t="s">
        <v>2</v>
      </c>
      <c r="AE496" t="s">
        <v>2</v>
      </c>
      <c r="AF496" t="s">
        <v>2</v>
      </c>
      <c r="AG496" t="s">
        <v>174</v>
      </c>
      <c r="AH496" t="s">
        <v>175</v>
      </c>
    </row>
    <row r="497" spans="1:34">
      <c r="A497">
        <v>7415</v>
      </c>
      <c r="B497">
        <v>333492</v>
      </c>
      <c r="C497" t="s">
        <v>149</v>
      </c>
      <c r="D497" t="str">
        <f t="shared" ca="1" si="21"/>
        <v>RZIGGNRSFN</v>
      </c>
      <c r="E497" t="str">
        <f t="shared" ca="1" si="22"/>
        <v>Jrvpvwbvbhznu</v>
      </c>
      <c r="F497" t="s">
        <v>150</v>
      </c>
      <c r="G497" t="s">
        <v>167</v>
      </c>
      <c r="H497" s="149" t="str">
        <f t="shared" ca="1" si="23"/>
        <v>1/10/1994</v>
      </c>
      <c r="I497" t="s">
        <v>152</v>
      </c>
      <c r="J497" t="s">
        <v>153</v>
      </c>
      <c r="K497" t="s">
        <v>678</v>
      </c>
      <c r="L497" t="s">
        <v>679</v>
      </c>
      <c r="M497" t="s">
        <v>680</v>
      </c>
      <c r="N497">
        <v>974</v>
      </c>
      <c r="O497" t="s">
        <v>157</v>
      </c>
      <c r="P497" t="s">
        <v>158</v>
      </c>
      <c r="Q497" t="s">
        <v>194</v>
      </c>
      <c r="R497" t="s">
        <v>198</v>
      </c>
      <c r="S497" t="s">
        <v>2</v>
      </c>
      <c r="T497" t="s">
        <v>196</v>
      </c>
      <c r="U497" t="s">
        <v>200</v>
      </c>
      <c r="V497" t="s">
        <v>160</v>
      </c>
      <c r="W497" t="s">
        <v>182</v>
      </c>
      <c r="X497" t="s">
        <v>2</v>
      </c>
      <c r="Y497" t="s">
        <v>2</v>
      </c>
      <c r="Z497">
        <v>2011</v>
      </c>
      <c r="AA497" t="s">
        <v>164</v>
      </c>
      <c r="AB497" t="s">
        <v>2</v>
      </c>
      <c r="AC497" t="s">
        <v>2</v>
      </c>
      <c r="AD497" t="s">
        <v>2</v>
      </c>
      <c r="AE497" t="s">
        <v>2</v>
      </c>
      <c r="AF497" t="s">
        <v>2</v>
      </c>
      <c r="AG497" t="s">
        <v>174</v>
      </c>
      <c r="AH497" t="s">
        <v>175</v>
      </c>
    </row>
    <row r="498" spans="1:34">
      <c r="A498">
        <v>7415</v>
      </c>
      <c r="B498">
        <v>334922</v>
      </c>
      <c r="C498" t="s">
        <v>149</v>
      </c>
      <c r="D498" t="str">
        <f t="shared" ca="1" si="21"/>
        <v>CBPCIQXKMX</v>
      </c>
      <c r="E498" t="str">
        <f t="shared" ca="1" si="22"/>
        <v>Gnthnptcowsfk</v>
      </c>
      <c r="F498" t="s">
        <v>150</v>
      </c>
      <c r="G498" t="s">
        <v>167</v>
      </c>
      <c r="H498" s="149" t="str">
        <f t="shared" ca="1" si="23"/>
        <v>9/2/1997</v>
      </c>
      <c r="I498" t="s">
        <v>152</v>
      </c>
      <c r="J498" t="s">
        <v>153</v>
      </c>
      <c r="K498" t="s">
        <v>681</v>
      </c>
      <c r="L498" t="s">
        <v>682</v>
      </c>
      <c r="M498" t="s">
        <v>683</v>
      </c>
      <c r="N498">
        <v>94</v>
      </c>
      <c r="O498" t="s">
        <v>157</v>
      </c>
      <c r="P498" t="s">
        <v>158</v>
      </c>
      <c r="Q498" t="s">
        <v>171</v>
      </c>
      <c r="R498" t="s">
        <v>328</v>
      </c>
      <c r="S498" t="s">
        <v>2</v>
      </c>
      <c r="T498" t="s">
        <v>2</v>
      </c>
      <c r="U498" t="s">
        <v>238</v>
      </c>
      <c r="V498" t="s">
        <v>160</v>
      </c>
      <c r="W498" t="s">
        <v>2</v>
      </c>
      <c r="X498" t="s">
        <v>2</v>
      </c>
      <c r="Y498" t="s">
        <v>2</v>
      </c>
      <c r="Z498">
        <v>2011</v>
      </c>
      <c r="AA498" t="s">
        <v>164</v>
      </c>
      <c r="AB498" t="s">
        <v>2</v>
      </c>
      <c r="AC498" t="s">
        <v>2</v>
      </c>
      <c r="AD498" t="s">
        <v>2</v>
      </c>
      <c r="AE498" t="s">
        <v>2</v>
      </c>
      <c r="AF498" t="s">
        <v>2</v>
      </c>
      <c r="AG498" t="s">
        <v>174</v>
      </c>
      <c r="AH498" t="s">
        <v>166</v>
      </c>
    </row>
    <row r="499" spans="1:34">
      <c r="A499">
        <v>7415</v>
      </c>
      <c r="B499">
        <v>334993</v>
      </c>
      <c r="C499" t="s">
        <v>149</v>
      </c>
      <c r="D499" t="str">
        <f t="shared" ca="1" si="21"/>
        <v>OCJYUVVSEH</v>
      </c>
      <c r="E499" t="str">
        <f t="shared" ca="1" si="22"/>
        <v>Iyvlyczuvjobh</v>
      </c>
      <c r="F499" t="s">
        <v>150</v>
      </c>
      <c r="G499" t="s">
        <v>167</v>
      </c>
      <c r="H499" s="149" t="str">
        <f t="shared" ca="1" si="23"/>
        <v>17/3/1996</v>
      </c>
      <c r="I499" t="s">
        <v>152</v>
      </c>
      <c r="J499" t="s">
        <v>153</v>
      </c>
      <c r="K499" t="s">
        <v>681</v>
      </c>
      <c r="L499" t="s">
        <v>682</v>
      </c>
      <c r="M499" t="s">
        <v>683</v>
      </c>
      <c r="N499">
        <v>94</v>
      </c>
      <c r="O499" t="s">
        <v>157</v>
      </c>
      <c r="P499" t="s">
        <v>158</v>
      </c>
      <c r="Q499" t="s">
        <v>171</v>
      </c>
      <c r="R499" t="s">
        <v>328</v>
      </c>
      <c r="S499" t="s">
        <v>2</v>
      </c>
      <c r="T499" t="s">
        <v>2</v>
      </c>
      <c r="U499" t="s">
        <v>238</v>
      </c>
      <c r="V499" t="s">
        <v>160</v>
      </c>
      <c r="W499" t="s">
        <v>2</v>
      </c>
      <c r="X499" t="s">
        <v>2</v>
      </c>
      <c r="Y499" t="s">
        <v>2</v>
      </c>
      <c r="Z499">
        <v>2011</v>
      </c>
      <c r="AA499" t="s">
        <v>164</v>
      </c>
      <c r="AB499" t="s">
        <v>2</v>
      </c>
      <c r="AC499" t="s">
        <v>2</v>
      </c>
      <c r="AD499" t="s">
        <v>2</v>
      </c>
      <c r="AE499" t="s">
        <v>2</v>
      </c>
      <c r="AF499" t="s">
        <v>2</v>
      </c>
      <c r="AG499" t="s">
        <v>174</v>
      </c>
      <c r="AH499" t="s">
        <v>166</v>
      </c>
    </row>
    <row r="500" spans="1:34">
      <c r="A500">
        <v>7415</v>
      </c>
      <c r="B500">
        <v>338690</v>
      </c>
      <c r="C500" t="s">
        <v>183</v>
      </c>
      <c r="D500" t="str">
        <f t="shared" ca="1" si="21"/>
        <v>LDEOGCXMHH</v>
      </c>
      <c r="E500" t="str">
        <f t="shared" ca="1" si="22"/>
        <v>Uuwypxvroafrq</v>
      </c>
      <c r="F500" t="s">
        <v>150</v>
      </c>
      <c r="G500" t="s">
        <v>167</v>
      </c>
      <c r="H500" s="149" t="str">
        <f t="shared" ca="1" si="23"/>
        <v>3/7/1996</v>
      </c>
      <c r="I500" t="s">
        <v>152</v>
      </c>
      <c r="J500" t="s">
        <v>153</v>
      </c>
      <c r="K500" t="s">
        <v>684</v>
      </c>
      <c r="L500" t="s">
        <v>374</v>
      </c>
      <c r="M500" t="s">
        <v>364</v>
      </c>
      <c r="N500">
        <v>93</v>
      </c>
      <c r="O500" t="s">
        <v>157</v>
      </c>
      <c r="P500" t="s">
        <v>158</v>
      </c>
      <c r="Q500" t="s">
        <v>194</v>
      </c>
      <c r="R500" t="s">
        <v>198</v>
      </c>
      <c r="S500" t="s">
        <v>2</v>
      </c>
      <c r="T500" t="s">
        <v>196</v>
      </c>
      <c r="U500" t="s">
        <v>197</v>
      </c>
      <c r="V500" t="s">
        <v>160</v>
      </c>
      <c r="W500" t="s">
        <v>161</v>
      </c>
      <c r="X500" t="s">
        <v>2</v>
      </c>
      <c r="Y500" t="s">
        <v>2</v>
      </c>
      <c r="Z500">
        <v>2010</v>
      </c>
      <c r="AA500" t="s">
        <v>164</v>
      </c>
      <c r="AB500" t="s">
        <v>2</v>
      </c>
      <c r="AC500" t="s">
        <v>2</v>
      </c>
      <c r="AD500" t="s">
        <v>2</v>
      </c>
      <c r="AE500" t="s">
        <v>2</v>
      </c>
      <c r="AF500" t="s">
        <v>2</v>
      </c>
      <c r="AG500" t="s">
        <v>165</v>
      </c>
      <c r="AH500" t="s">
        <v>166</v>
      </c>
    </row>
    <row r="501" spans="1:34">
      <c r="A501">
        <v>7415</v>
      </c>
      <c r="B501">
        <v>338701</v>
      </c>
      <c r="C501" t="s">
        <v>183</v>
      </c>
      <c r="D501" t="str">
        <f t="shared" ca="1" si="21"/>
        <v>GOKLKSMQXE</v>
      </c>
      <c r="E501" t="str">
        <f t="shared" ca="1" si="22"/>
        <v>Ubgqklrlocwkh</v>
      </c>
      <c r="F501" t="s">
        <v>150</v>
      </c>
      <c r="G501" t="s">
        <v>167</v>
      </c>
      <c r="H501" s="149" t="str">
        <f t="shared" ca="1" si="23"/>
        <v>8/8/1996</v>
      </c>
      <c r="I501" t="s">
        <v>152</v>
      </c>
      <c r="J501" t="s">
        <v>153</v>
      </c>
      <c r="K501" t="s">
        <v>684</v>
      </c>
      <c r="L501" t="s">
        <v>374</v>
      </c>
      <c r="M501" t="s">
        <v>364</v>
      </c>
      <c r="N501">
        <v>93</v>
      </c>
      <c r="O501" t="s">
        <v>157</v>
      </c>
      <c r="P501" t="s">
        <v>158</v>
      </c>
      <c r="Q501" t="s">
        <v>194</v>
      </c>
      <c r="R501" t="s">
        <v>210</v>
      </c>
      <c r="S501" t="s">
        <v>2</v>
      </c>
      <c r="T501" t="s">
        <v>196</v>
      </c>
      <c r="U501" t="s">
        <v>211</v>
      </c>
      <c r="V501" t="s">
        <v>160</v>
      </c>
      <c r="W501" t="s">
        <v>161</v>
      </c>
      <c r="X501" t="s">
        <v>2</v>
      </c>
      <c r="Y501" t="s">
        <v>2</v>
      </c>
      <c r="Z501">
        <v>2010</v>
      </c>
      <c r="AA501" t="s">
        <v>164</v>
      </c>
      <c r="AB501" t="s">
        <v>2</v>
      </c>
      <c r="AC501" t="s">
        <v>2</v>
      </c>
      <c r="AD501" t="s">
        <v>2</v>
      </c>
      <c r="AE501" t="s">
        <v>2</v>
      </c>
      <c r="AF501" t="s">
        <v>2</v>
      </c>
      <c r="AG501" t="s">
        <v>284</v>
      </c>
      <c r="AH501" t="s">
        <v>166</v>
      </c>
    </row>
    <row r="502" spans="1:34">
      <c r="A502">
        <v>7415</v>
      </c>
      <c r="B502">
        <v>338745</v>
      </c>
      <c r="C502" t="s">
        <v>149</v>
      </c>
      <c r="D502" t="str">
        <f t="shared" ca="1" si="21"/>
        <v>FGWKTKQKIJ</v>
      </c>
      <c r="E502" t="str">
        <f t="shared" ca="1" si="22"/>
        <v>Gtpryprsiwiir</v>
      </c>
      <c r="F502" t="s">
        <v>150</v>
      </c>
      <c r="G502" t="s">
        <v>167</v>
      </c>
      <c r="H502" s="149" t="str">
        <f t="shared" ca="1" si="23"/>
        <v>4/4/1995</v>
      </c>
      <c r="I502" t="s">
        <v>152</v>
      </c>
      <c r="J502" t="s">
        <v>153</v>
      </c>
      <c r="K502" t="s">
        <v>684</v>
      </c>
      <c r="L502" t="s">
        <v>374</v>
      </c>
      <c r="M502" t="s">
        <v>364</v>
      </c>
      <c r="N502">
        <v>93</v>
      </c>
      <c r="O502" t="s">
        <v>157</v>
      </c>
      <c r="P502" t="s">
        <v>158</v>
      </c>
      <c r="Q502" t="s">
        <v>194</v>
      </c>
      <c r="R502" t="s">
        <v>210</v>
      </c>
      <c r="S502" t="s">
        <v>2</v>
      </c>
      <c r="T502" t="s">
        <v>196</v>
      </c>
      <c r="U502" t="s">
        <v>211</v>
      </c>
      <c r="V502" t="s">
        <v>160</v>
      </c>
      <c r="W502" t="s">
        <v>161</v>
      </c>
      <c r="X502" t="s">
        <v>2</v>
      </c>
      <c r="Y502" t="s">
        <v>2</v>
      </c>
      <c r="Z502">
        <v>2011</v>
      </c>
      <c r="AA502" t="s">
        <v>164</v>
      </c>
      <c r="AB502" t="s">
        <v>2</v>
      </c>
      <c r="AC502" t="s">
        <v>2</v>
      </c>
      <c r="AD502" t="s">
        <v>2</v>
      </c>
      <c r="AE502" t="s">
        <v>2</v>
      </c>
      <c r="AF502" t="s">
        <v>2</v>
      </c>
      <c r="AG502" t="s">
        <v>284</v>
      </c>
      <c r="AH502" t="s">
        <v>166</v>
      </c>
    </row>
    <row r="503" spans="1:34">
      <c r="A503">
        <v>7415</v>
      </c>
      <c r="B503">
        <v>338767</v>
      </c>
      <c r="C503" t="s">
        <v>149</v>
      </c>
      <c r="D503" t="str">
        <f t="shared" ca="1" si="21"/>
        <v>ULFPQOPYOH</v>
      </c>
      <c r="E503" t="str">
        <f t="shared" ca="1" si="22"/>
        <v>Sjmqdpebepgbq</v>
      </c>
      <c r="F503" t="s">
        <v>150</v>
      </c>
      <c r="G503" t="s">
        <v>151</v>
      </c>
      <c r="H503" s="149" t="str">
        <f t="shared" ca="1" si="23"/>
        <v>2/1/1996</v>
      </c>
      <c r="I503" t="s">
        <v>152</v>
      </c>
      <c r="J503" t="s">
        <v>153</v>
      </c>
      <c r="K503" t="s">
        <v>684</v>
      </c>
      <c r="L503" t="s">
        <v>374</v>
      </c>
      <c r="M503" t="s">
        <v>364</v>
      </c>
      <c r="N503">
        <v>93</v>
      </c>
      <c r="O503" t="s">
        <v>157</v>
      </c>
      <c r="P503" t="s">
        <v>158</v>
      </c>
      <c r="Q503" t="s">
        <v>194</v>
      </c>
      <c r="R503" t="s">
        <v>198</v>
      </c>
      <c r="S503" t="s">
        <v>2</v>
      </c>
      <c r="T503" t="s">
        <v>196</v>
      </c>
      <c r="U503" t="s">
        <v>211</v>
      </c>
      <c r="V503" t="s">
        <v>160</v>
      </c>
      <c r="W503" t="s">
        <v>225</v>
      </c>
      <c r="X503" t="s">
        <v>279</v>
      </c>
      <c r="Y503" t="s">
        <v>2</v>
      </c>
      <c r="Z503">
        <v>2011</v>
      </c>
      <c r="AA503" t="s">
        <v>164</v>
      </c>
      <c r="AB503" t="s">
        <v>2</v>
      </c>
      <c r="AC503" t="s">
        <v>2</v>
      </c>
      <c r="AD503" t="s">
        <v>2</v>
      </c>
      <c r="AE503" t="s">
        <v>2</v>
      </c>
      <c r="AF503" t="s">
        <v>2</v>
      </c>
      <c r="AG503" t="s">
        <v>165</v>
      </c>
      <c r="AH503" t="s">
        <v>166</v>
      </c>
    </row>
    <row r="504" spans="1:34">
      <c r="A504">
        <v>7415</v>
      </c>
      <c r="B504">
        <v>338787</v>
      </c>
      <c r="C504" t="s">
        <v>149</v>
      </c>
      <c r="D504" t="str">
        <f t="shared" ca="1" si="21"/>
        <v>SBILEVASXF</v>
      </c>
      <c r="E504" t="str">
        <f t="shared" ca="1" si="22"/>
        <v>Vlzzmnblvjebp</v>
      </c>
      <c r="F504" t="s">
        <v>150</v>
      </c>
      <c r="G504" t="s">
        <v>167</v>
      </c>
      <c r="H504" s="149" t="str">
        <f t="shared" ca="1" si="23"/>
        <v>13/11/1995</v>
      </c>
      <c r="I504" t="s">
        <v>152</v>
      </c>
      <c r="J504" t="s">
        <v>153</v>
      </c>
      <c r="K504" t="s">
        <v>684</v>
      </c>
      <c r="L504" t="s">
        <v>374</v>
      </c>
      <c r="M504" t="s">
        <v>364</v>
      </c>
      <c r="N504">
        <v>93</v>
      </c>
      <c r="O504" t="s">
        <v>157</v>
      </c>
      <c r="P504" t="s">
        <v>158</v>
      </c>
      <c r="Q504" t="s">
        <v>194</v>
      </c>
      <c r="R504" t="s">
        <v>198</v>
      </c>
      <c r="S504" t="s">
        <v>133</v>
      </c>
      <c r="T504" t="s">
        <v>196</v>
      </c>
      <c r="U504" t="s">
        <v>224</v>
      </c>
      <c r="V504" t="s">
        <v>160</v>
      </c>
      <c r="W504" t="s">
        <v>182</v>
      </c>
      <c r="X504" t="s">
        <v>2</v>
      </c>
      <c r="Y504" t="s">
        <v>2</v>
      </c>
      <c r="Z504">
        <v>2011</v>
      </c>
      <c r="AA504" t="s">
        <v>164</v>
      </c>
      <c r="AB504" t="s">
        <v>2</v>
      </c>
      <c r="AC504" t="s">
        <v>2</v>
      </c>
      <c r="AD504" t="s">
        <v>2</v>
      </c>
      <c r="AE504" t="s">
        <v>2</v>
      </c>
      <c r="AF504" t="s">
        <v>2</v>
      </c>
      <c r="AG504" t="s">
        <v>165</v>
      </c>
      <c r="AH504" t="s">
        <v>166</v>
      </c>
    </row>
    <row r="505" spans="1:34">
      <c r="A505">
        <v>7415</v>
      </c>
      <c r="B505">
        <v>338806</v>
      </c>
      <c r="C505" t="s">
        <v>183</v>
      </c>
      <c r="D505" t="str">
        <f t="shared" ca="1" si="21"/>
        <v>BFUGYJHYKV</v>
      </c>
      <c r="E505" t="str">
        <f t="shared" ca="1" si="22"/>
        <v>Vcqkjpelbxfbw</v>
      </c>
      <c r="F505" t="s">
        <v>150</v>
      </c>
      <c r="G505" t="s">
        <v>151</v>
      </c>
      <c r="H505" s="149" t="str">
        <f t="shared" ca="1" si="23"/>
        <v>27/10/1994</v>
      </c>
      <c r="I505" t="s">
        <v>152</v>
      </c>
      <c r="J505" t="s">
        <v>153</v>
      </c>
      <c r="K505" t="s">
        <v>684</v>
      </c>
      <c r="L505" t="s">
        <v>374</v>
      </c>
      <c r="M505" t="s">
        <v>364</v>
      </c>
      <c r="N505">
        <v>93</v>
      </c>
      <c r="O505" t="s">
        <v>157</v>
      </c>
      <c r="P505" t="s">
        <v>158</v>
      </c>
      <c r="Q505" t="s">
        <v>194</v>
      </c>
      <c r="R505" t="s">
        <v>210</v>
      </c>
      <c r="S505" t="s">
        <v>2</v>
      </c>
      <c r="T505" t="s">
        <v>196</v>
      </c>
      <c r="U505" t="s">
        <v>224</v>
      </c>
      <c r="V505" t="s">
        <v>160</v>
      </c>
      <c r="W505" t="s">
        <v>161</v>
      </c>
      <c r="X505" t="s">
        <v>2</v>
      </c>
      <c r="Y505" t="s">
        <v>2</v>
      </c>
      <c r="Z505">
        <v>2011</v>
      </c>
      <c r="AA505" t="s">
        <v>164</v>
      </c>
      <c r="AB505" t="s">
        <v>2</v>
      </c>
      <c r="AC505" t="s">
        <v>2</v>
      </c>
      <c r="AD505" t="s">
        <v>2</v>
      </c>
      <c r="AE505" t="s">
        <v>2</v>
      </c>
      <c r="AF505" t="s">
        <v>2</v>
      </c>
      <c r="AG505" t="s">
        <v>284</v>
      </c>
      <c r="AH505" t="s">
        <v>166</v>
      </c>
    </row>
    <row r="506" spans="1:34">
      <c r="A506">
        <v>7415</v>
      </c>
      <c r="B506">
        <v>338813</v>
      </c>
      <c r="C506" t="s">
        <v>149</v>
      </c>
      <c r="D506" t="str">
        <f t="shared" ca="1" si="21"/>
        <v>NNMMZQOTHA</v>
      </c>
      <c r="E506" t="str">
        <f t="shared" ca="1" si="22"/>
        <v>Xadkwxldjnltw</v>
      </c>
      <c r="F506" t="s">
        <v>150</v>
      </c>
      <c r="G506" t="s">
        <v>167</v>
      </c>
      <c r="H506" s="149" t="str">
        <f t="shared" ca="1" si="23"/>
        <v>5/8/1994</v>
      </c>
      <c r="I506" t="s">
        <v>152</v>
      </c>
      <c r="J506" t="s">
        <v>153</v>
      </c>
      <c r="K506" t="s">
        <v>684</v>
      </c>
      <c r="L506" t="s">
        <v>374</v>
      </c>
      <c r="M506" t="s">
        <v>364</v>
      </c>
      <c r="N506">
        <v>93</v>
      </c>
      <c r="O506" t="s">
        <v>157</v>
      </c>
      <c r="P506" t="s">
        <v>158</v>
      </c>
      <c r="Q506" t="s">
        <v>194</v>
      </c>
      <c r="R506" t="s">
        <v>198</v>
      </c>
      <c r="S506" t="s">
        <v>2</v>
      </c>
      <c r="T506" t="s">
        <v>196</v>
      </c>
      <c r="U506" t="s">
        <v>211</v>
      </c>
      <c r="V506" t="s">
        <v>160</v>
      </c>
      <c r="W506" t="s">
        <v>301</v>
      </c>
      <c r="X506" t="s">
        <v>212</v>
      </c>
      <c r="Y506" t="s">
        <v>2</v>
      </c>
      <c r="Z506">
        <v>2011</v>
      </c>
      <c r="AA506" t="s">
        <v>164</v>
      </c>
      <c r="AB506" t="s">
        <v>2</v>
      </c>
      <c r="AC506" t="s">
        <v>2</v>
      </c>
      <c r="AD506" t="s">
        <v>2</v>
      </c>
      <c r="AE506" t="s">
        <v>2</v>
      </c>
      <c r="AF506" t="s">
        <v>2</v>
      </c>
      <c r="AG506" t="s">
        <v>165</v>
      </c>
      <c r="AH506" t="s">
        <v>166</v>
      </c>
    </row>
    <row r="507" spans="1:34">
      <c r="A507">
        <v>7415</v>
      </c>
      <c r="B507">
        <v>340432</v>
      </c>
      <c r="C507" t="s">
        <v>183</v>
      </c>
      <c r="D507" t="str">
        <f t="shared" ca="1" si="21"/>
        <v>MWRDQCFGMR</v>
      </c>
      <c r="E507" t="str">
        <f t="shared" ca="1" si="22"/>
        <v>Wvnepcyysrafq</v>
      </c>
      <c r="F507" t="s">
        <v>150</v>
      </c>
      <c r="G507" t="s">
        <v>167</v>
      </c>
      <c r="H507" s="149" t="str">
        <f t="shared" ca="1" si="23"/>
        <v>2/8/1997</v>
      </c>
      <c r="I507" t="s">
        <v>152</v>
      </c>
      <c r="J507" t="s">
        <v>153</v>
      </c>
      <c r="K507" t="s">
        <v>685</v>
      </c>
      <c r="L507" t="s">
        <v>686</v>
      </c>
      <c r="M507" t="s">
        <v>687</v>
      </c>
      <c r="N507">
        <v>60</v>
      </c>
      <c r="O507" t="s">
        <v>157</v>
      </c>
      <c r="P507" t="s">
        <v>158</v>
      </c>
      <c r="Q507" t="s">
        <v>194</v>
      </c>
      <c r="R507" t="s">
        <v>198</v>
      </c>
      <c r="S507" t="s">
        <v>2</v>
      </c>
      <c r="T507" t="s">
        <v>199</v>
      </c>
      <c r="U507" t="s">
        <v>201</v>
      </c>
      <c r="V507" t="s">
        <v>160</v>
      </c>
      <c r="W507" t="s">
        <v>182</v>
      </c>
      <c r="X507" t="s">
        <v>249</v>
      </c>
      <c r="Y507" t="s">
        <v>2</v>
      </c>
      <c r="Z507">
        <v>2010</v>
      </c>
      <c r="AA507" t="s">
        <v>164</v>
      </c>
      <c r="AB507" t="s">
        <v>2</v>
      </c>
      <c r="AC507" t="s">
        <v>2</v>
      </c>
      <c r="AD507" t="s">
        <v>2</v>
      </c>
      <c r="AE507" t="s">
        <v>2</v>
      </c>
      <c r="AF507" t="s">
        <v>2</v>
      </c>
      <c r="AG507" t="s">
        <v>2</v>
      </c>
      <c r="AH507" t="s">
        <v>2</v>
      </c>
    </row>
    <row r="508" spans="1:34">
      <c r="A508">
        <v>7415</v>
      </c>
      <c r="B508">
        <v>340589</v>
      </c>
      <c r="C508" t="s">
        <v>149</v>
      </c>
      <c r="D508" t="str">
        <f t="shared" ca="1" si="21"/>
        <v>ESBZDFFQZZ</v>
      </c>
      <c r="E508" t="str">
        <f t="shared" ca="1" si="22"/>
        <v>Dpekhkaxvxglk</v>
      </c>
      <c r="F508" t="s">
        <v>150</v>
      </c>
      <c r="G508" t="s">
        <v>167</v>
      </c>
      <c r="H508" s="149" t="str">
        <f t="shared" ca="1" si="23"/>
        <v>5/9/1997</v>
      </c>
      <c r="I508" t="s">
        <v>152</v>
      </c>
      <c r="J508" t="s">
        <v>153</v>
      </c>
      <c r="K508" t="s">
        <v>685</v>
      </c>
      <c r="L508" t="s">
        <v>686</v>
      </c>
      <c r="M508" t="s">
        <v>687</v>
      </c>
      <c r="N508">
        <v>60</v>
      </c>
      <c r="O508" t="s">
        <v>157</v>
      </c>
      <c r="P508" t="s">
        <v>158</v>
      </c>
      <c r="Q508" t="s">
        <v>194</v>
      </c>
      <c r="R508" t="s">
        <v>195</v>
      </c>
      <c r="S508" t="s">
        <v>2</v>
      </c>
      <c r="T508" t="s">
        <v>199</v>
      </c>
      <c r="U508" t="s">
        <v>224</v>
      </c>
      <c r="V508" t="s">
        <v>160</v>
      </c>
      <c r="W508" t="s">
        <v>161</v>
      </c>
      <c r="X508" t="s">
        <v>249</v>
      </c>
      <c r="Y508" t="s">
        <v>329</v>
      </c>
      <c r="Z508">
        <v>2011</v>
      </c>
      <c r="AA508" t="s">
        <v>164</v>
      </c>
      <c r="AB508" t="s">
        <v>2</v>
      </c>
      <c r="AC508" t="s">
        <v>2</v>
      </c>
      <c r="AD508" t="s">
        <v>2</v>
      </c>
      <c r="AE508" t="s">
        <v>2</v>
      </c>
      <c r="AF508" t="s">
        <v>2</v>
      </c>
      <c r="AG508" t="s">
        <v>2</v>
      </c>
      <c r="AH508" t="s">
        <v>2</v>
      </c>
    </row>
    <row r="509" spans="1:34">
      <c r="A509">
        <v>7415</v>
      </c>
      <c r="B509">
        <v>340657</v>
      </c>
      <c r="C509" t="s">
        <v>149</v>
      </c>
      <c r="D509" t="str">
        <f t="shared" ca="1" si="21"/>
        <v>GGMSAHPNDB</v>
      </c>
      <c r="E509" t="str">
        <f t="shared" ca="1" si="22"/>
        <v>Jqtvdzzpjnxhw</v>
      </c>
      <c r="F509" t="s">
        <v>150</v>
      </c>
      <c r="G509" t="s">
        <v>151</v>
      </c>
      <c r="H509" s="149" t="str">
        <f t="shared" ca="1" si="23"/>
        <v>16/7/1997</v>
      </c>
      <c r="I509" t="s">
        <v>152</v>
      </c>
      <c r="J509" t="s">
        <v>153</v>
      </c>
      <c r="K509" t="s">
        <v>685</v>
      </c>
      <c r="L509" t="s">
        <v>686</v>
      </c>
      <c r="M509" t="s">
        <v>687</v>
      </c>
      <c r="N509">
        <v>60</v>
      </c>
      <c r="O509" t="s">
        <v>157</v>
      </c>
      <c r="P509" t="s">
        <v>158</v>
      </c>
      <c r="Q509" t="s">
        <v>194</v>
      </c>
      <c r="R509" t="s">
        <v>210</v>
      </c>
      <c r="S509" t="s">
        <v>2</v>
      </c>
      <c r="T509" t="s">
        <v>196</v>
      </c>
      <c r="U509" t="s">
        <v>200</v>
      </c>
      <c r="V509" t="s">
        <v>160</v>
      </c>
      <c r="W509" t="s">
        <v>161</v>
      </c>
      <c r="X509" t="s">
        <v>2</v>
      </c>
      <c r="Y509" t="s">
        <v>2</v>
      </c>
      <c r="Z509">
        <v>2011</v>
      </c>
      <c r="AA509" t="s">
        <v>164</v>
      </c>
      <c r="AB509" t="s">
        <v>2</v>
      </c>
      <c r="AC509" t="s">
        <v>2</v>
      </c>
      <c r="AD509" t="s">
        <v>2</v>
      </c>
      <c r="AE509" t="s">
        <v>2</v>
      </c>
      <c r="AF509" t="s">
        <v>2</v>
      </c>
      <c r="AG509" t="s">
        <v>259</v>
      </c>
      <c r="AH509" t="s">
        <v>166</v>
      </c>
    </row>
    <row r="510" spans="1:34">
      <c r="A510">
        <v>7415</v>
      </c>
      <c r="B510">
        <v>343521</v>
      </c>
      <c r="C510" t="s">
        <v>149</v>
      </c>
      <c r="D510" t="str">
        <f t="shared" ca="1" si="21"/>
        <v>VVQXLEUZWP</v>
      </c>
      <c r="E510" t="str">
        <f t="shared" ca="1" si="22"/>
        <v>Gqwblnunzfhty</v>
      </c>
      <c r="F510" t="s">
        <v>150</v>
      </c>
      <c r="G510" t="s">
        <v>167</v>
      </c>
      <c r="H510" s="149" t="str">
        <f t="shared" ca="1" si="23"/>
        <v>15/5/1996</v>
      </c>
      <c r="I510" t="s">
        <v>152</v>
      </c>
      <c r="J510" t="s">
        <v>153</v>
      </c>
      <c r="K510" t="s">
        <v>688</v>
      </c>
      <c r="L510" t="s">
        <v>689</v>
      </c>
      <c r="M510" t="s">
        <v>690</v>
      </c>
      <c r="N510">
        <v>44</v>
      </c>
      <c r="O510" t="s">
        <v>157</v>
      </c>
      <c r="P510" t="s">
        <v>158</v>
      </c>
      <c r="Q510" t="s">
        <v>194</v>
      </c>
      <c r="R510" t="s">
        <v>195</v>
      </c>
      <c r="S510" t="s">
        <v>2</v>
      </c>
      <c r="T510" t="s">
        <v>196</v>
      </c>
      <c r="U510" t="s">
        <v>224</v>
      </c>
      <c r="V510" t="s">
        <v>160</v>
      </c>
      <c r="W510" t="s">
        <v>2</v>
      </c>
      <c r="X510" t="s">
        <v>2</v>
      </c>
      <c r="Y510" t="s">
        <v>2</v>
      </c>
      <c r="Z510">
        <v>2010</v>
      </c>
      <c r="AA510" t="s">
        <v>164</v>
      </c>
      <c r="AB510" t="s">
        <v>2</v>
      </c>
      <c r="AC510" t="s">
        <v>2</v>
      </c>
      <c r="AD510" t="s">
        <v>2</v>
      </c>
      <c r="AE510" t="s">
        <v>2</v>
      </c>
      <c r="AF510" t="s">
        <v>2</v>
      </c>
      <c r="AG510" t="s">
        <v>213</v>
      </c>
      <c r="AH510" t="s">
        <v>190</v>
      </c>
    </row>
    <row r="511" spans="1:34">
      <c r="A511">
        <v>7415</v>
      </c>
      <c r="B511">
        <v>344284</v>
      </c>
      <c r="C511" t="s">
        <v>149</v>
      </c>
      <c r="D511" t="str">
        <f t="shared" ca="1" si="21"/>
        <v>CADEALSZGT</v>
      </c>
      <c r="E511" t="str">
        <f t="shared" ca="1" si="22"/>
        <v>Sfhfghedyjial</v>
      </c>
      <c r="F511" t="s">
        <v>150</v>
      </c>
      <c r="G511" t="s">
        <v>167</v>
      </c>
      <c r="H511" s="149" t="str">
        <f t="shared" ca="1" si="23"/>
        <v>17/6/1995</v>
      </c>
      <c r="I511" t="s">
        <v>152</v>
      </c>
      <c r="J511" t="s">
        <v>153</v>
      </c>
      <c r="K511" t="s">
        <v>691</v>
      </c>
      <c r="L511" t="s">
        <v>692</v>
      </c>
      <c r="M511" t="s">
        <v>693</v>
      </c>
      <c r="N511">
        <v>91</v>
      </c>
      <c r="O511" t="s">
        <v>157</v>
      </c>
      <c r="P511" t="s">
        <v>158</v>
      </c>
      <c r="Q511" t="s">
        <v>194</v>
      </c>
      <c r="R511" t="s">
        <v>195</v>
      </c>
      <c r="S511" t="s">
        <v>2</v>
      </c>
      <c r="T511" t="s">
        <v>196</v>
      </c>
      <c r="U511" t="s">
        <v>200</v>
      </c>
      <c r="V511" t="s">
        <v>160</v>
      </c>
      <c r="W511" t="s">
        <v>161</v>
      </c>
      <c r="X511" t="s">
        <v>249</v>
      </c>
      <c r="Y511" t="s">
        <v>2</v>
      </c>
      <c r="Z511">
        <v>2011</v>
      </c>
      <c r="AA511" t="s">
        <v>164</v>
      </c>
      <c r="AB511" t="s">
        <v>2</v>
      </c>
      <c r="AC511" t="s">
        <v>2</v>
      </c>
      <c r="AD511" t="s">
        <v>2</v>
      </c>
      <c r="AE511" t="s">
        <v>2</v>
      </c>
      <c r="AF511" t="s">
        <v>2</v>
      </c>
      <c r="AG511" t="s">
        <v>213</v>
      </c>
      <c r="AH511" t="s">
        <v>166</v>
      </c>
    </row>
    <row r="512" spans="1:34">
      <c r="A512">
        <v>7415</v>
      </c>
      <c r="B512">
        <v>345946</v>
      </c>
      <c r="C512" t="s">
        <v>149</v>
      </c>
      <c r="D512" t="str">
        <f t="shared" ca="1" si="21"/>
        <v>HJOUJWPTVN</v>
      </c>
      <c r="E512" t="str">
        <f t="shared" ca="1" si="22"/>
        <v>Lgorynfcaolov</v>
      </c>
      <c r="F512" t="s">
        <v>150</v>
      </c>
      <c r="G512" t="s">
        <v>167</v>
      </c>
      <c r="H512" s="149" t="str">
        <f t="shared" ca="1" si="23"/>
        <v>8/7/1997</v>
      </c>
      <c r="I512" t="s">
        <v>152</v>
      </c>
      <c r="J512" t="s">
        <v>153</v>
      </c>
      <c r="K512" t="s">
        <v>694</v>
      </c>
      <c r="L512" t="s">
        <v>457</v>
      </c>
      <c r="M512" t="s">
        <v>695</v>
      </c>
      <c r="N512">
        <v>95</v>
      </c>
      <c r="O512" t="s">
        <v>157</v>
      </c>
      <c r="P512" t="s">
        <v>158</v>
      </c>
      <c r="Q512" t="s">
        <v>194</v>
      </c>
      <c r="R512">
        <v>703</v>
      </c>
      <c r="S512" t="s">
        <v>2</v>
      </c>
      <c r="T512" t="s">
        <v>196</v>
      </c>
      <c r="U512" t="s">
        <v>224</v>
      </c>
      <c r="V512" t="s">
        <v>160</v>
      </c>
      <c r="W512" t="s">
        <v>161</v>
      </c>
      <c r="X512" t="s">
        <v>249</v>
      </c>
      <c r="Y512" t="s">
        <v>2</v>
      </c>
      <c r="Z512">
        <v>2010</v>
      </c>
      <c r="AA512" t="s">
        <v>164</v>
      </c>
      <c r="AB512" t="s">
        <v>2</v>
      </c>
      <c r="AC512" t="s">
        <v>2</v>
      </c>
      <c r="AD512" t="s">
        <v>2</v>
      </c>
      <c r="AE512" t="s">
        <v>2</v>
      </c>
      <c r="AF512" t="s">
        <v>2</v>
      </c>
      <c r="AG512" t="s">
        <v>213</v>
      </c>
      <c r="AH512" t="s">
        <v>166</v>
      </c>
    </row>
    <row r="513" spans="1:34">
      <c r="A513">
        <v>7415</v>
      </c>
      <c r="B513">
        <v>345966</v>
      </c>
      <c r="C513" t="s">
        <v>149</v>
      </c>
      <c r="D513" t="str">
        <f t="shared" ca="1" si="21"/>
        <v>NCNLQQRVPH</v>
      </c>
      <c r="E513" t="str">
        <f t="shared" ca="1" si="22"/>
        <v>Gzyzginesgdwm</v>
      </c>
      <c r="F513" t="s">
        <v>150</v>
      </c>
      <c r="G513" t="s">
        <v>167</v>
      </c>
      <c r="H513" s="149" t="str">
        <f t="shared" ca="1" si="23"/>
        <v>8/11/1996</v>
      </c>
      <c r="I513" t="s">
        <v>152</v>
      </c>
      <c r="J513" t="s">
        <v>153</v>
      </c>
      <c r="K513" t="s">
        <v>694</v>
      </c>
      <c r="L513" t="s">
        <v>457</v>
      </c>
      <c r="M513" t="s">
        <v>695</v>
      </c>
      <c r="N513">
        <v>95</v>
      </c>
      <c r="O513" t="s">
        <v>157</v>
      </c>
      <c r="P513" t="s">
        <v>158</v>
      </c>
      <c r="Q513" t="s">
        <v>179</v>
      </c>
      <c r="R513">
        <v>706</v>
      </c>
      <c r="S513" t="s">
        <v>2</v>
      </c>
      <c r="T513" t="s">
        <v>2</v>
      </c>
      <c r="U513" t="s">
        <v>181</v>
      </c>
      <c r="V513" t="s">
        <v>160</v>
      </c>
      <c r="W513" t="s">
        <v>182</v>
      </c>
      <c r="X513" t="s">
        <v>2</v>
      </c>
      <c r="Y513" t="s">
        <v>2</v>
      </c>
      <c r="Z513">
        <v>2011</v>
      </c>
      <c r="AA513" t="s">
        <v>164</v>
      </c>
      <c r="AB513" t="s">
        <v>2</v>
      </c>
      <c r="AC513" t="s">
        <v>2</v>
      </c>
      <c r="AD513" t="s">
        <v>2</v>
      </c>
      <c r="AE513" t="s">
        <v>2</v>
      </c>
      <c r="AF513" t="s">
        <v>2</v>
      </c>
      <c r="AG513" t="s">
        <v>213</v>
      </c>
      <c r="AH513" t="s">
        <v>166</v>
      </c>
    </row>
    <row r="514" spans="1:34">
      <c r="A514">
        <v>7415</v>
      </c>
      <c r="B514">
        <v>345971</v>
      </c>
      <c r="C514" t="s">
        <v>149</v>
      </c>
      <c r="D514" t="str">
        <f t="shared" ca="1" si="21"/>
        <v>WKTEEZLPBA</v>
      </c>
      <c r="E514" t="str">
        <f t="shared" ca="1" si="22"/>
        <v>Nrupjhltmplmo</v>
      </c>
      <c r="F514" t="s">
        <v>150</v>
      </c>
      <c r="G514" t="s">
        <v>167</v>
      </c>
      <c r="H514" s="149" t="str">
        <f t="shared" ca="1" si="23"/>
        <v>6/12/1996</v>
      </c>
      <c r="I514" t="s">
        <v>152</v>
      </c>
      <c r="J514" t="s">
        <v>153</v>
      </c>
      <c r="K514" t="s">
        <v>694</v>
      </c>
      <c r="L514" t="s">
        <v>457</v>
      </c>
      <c r="M514" t="s">
        <v>695</v>
      </c>
      <c r="N514">
        <v>95</v>
      </c>
      <c r="O514" t="s">
        <v>157</v>
      </c>
      <c r="P514" t="s">
        <v>158</v>
      </c>
      <c r="Q514" t="s">
        <v>179</v>
      </c>
      <c r="R514">
        <v>706</v>
      </c>
      <c r="S514" t="s">
        <v>2</v>
      </c>
      <c r="T514" t="s">
        <v>2</v>
      </c>
      <c r="U514" t="s">
        <v>181</v>
      </c>
      <c r="V514" t="s">
        <v>160</v>
      </c>
      <c r="W514" t="s">
        <v>161</v>
      </c>
      <c r="X514" t="s">
        <v>2</v>
      </c>
      <c r="Y514" t="s">
        <v>2</v>
      </c>
      <c r="Z514">
        <v>2010</v>
      </c>
      <c r="AA514" t="s">
        <v>164</v>
      </c>
      <c r="AB514" t="s">
        <v>2</v>
      </c>
      <c r="AC514" t="s">
        <v>2</v>
      </c>
      <c r="AD514" t="s">
        <v>2</v>
      </c>
      <c r="AE514" t="s">
        <v>2</v>
      </c>
      <c r="AF514" t="s">
        <v>2</v>
      </c>
      <c r="AG514" t="s">
        <v>213</v>
      </c>
      <c r="AH514" t="s">
        <v>166</v>
      </c>
    </row>
    <row r="515" spans="1:34">
      <c r="A515">
        <v>7415</v>
      </c>
      <c r="B515">
        <v>346036</v>
      </c>
      <c r="C515" t="s">
        <v>149</v>
      </c>
      <c r="D515" t="str">
        <f t="shared" ref="D515:D578" ca="1" si="24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LJDTCTYCNN</v>
      </c>
      <c r="E515" t="str">
        <f t="shared" ref="E515:E578" ca="1" si="25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Uypwqzogdejdp</v>
      </c>
      <c r="F515" t="s">
        <v>150</v>
      </c>
      <c r="G515" t="s">
        <v>167</v>
      </c>
      <c r="H515" s="149" t="str">
        <f t="shared" ref="H515:H578" ca="1" si="26">""&amp;RANDBETWEEN(1,28)&amp;"/"&amp;RANDBETWEEN(1,12)&amp;"/"&amp;RANDBETWEEN(1994,1997)</f>
        <v>3/11/1994</v>
      </c>
      <c r="I515" t="s">
        <v>152</v>
      </c>
      <c r="J515" t="s">
        <v>153</v>
      </c>
      <c r="K515" t="s">
        <v>694</v>
      </c>
      <c r="L515" t="s">
        <v>457</v>
      </c>
      <c r="M515" t="s">
        <v>695</v>
      </c>
      <c r="N515">
        <v>95</v>
      </c>
      <c r="O515" t="s">
        <v>157</v>
      </c>
      <c r="P515" t="s">
        <v>158</v>
      </c>
      <c r="Q515" t="s">
        <v>179</v>
      </c>
      <c r="R515">
        <v>706</v>
      </c>
      <c r="S515" t="s">
        <v>2</v>
      </c>
      <c r="T515" t="s">
        <v>2</v>
      </c>
      <c r="U515" t="s">
        <v>181</v>
      </c>
      <c r="V515" t="s">
        <v>160</v>
      </c>
      <c r="W515" t="s">
        <v>182</v>
      </c>
      <c r="X515" t="s">
        <v>2</v>
      </c>
      <c r="Y515" t="s">
        <v>2</v>
      </c>
      <c r="Z515">
        <v>2011</v>
      </c>
      <c r="AA515" t="s">
        <v>164</v>
      </c>
      <c r="AB515" t="s">
        <v>2</v>
      </c>
      <c r="AC515" t="s">
        <v>2</v>
      </c>
      <c r="AD515" t="s">
        <v>2</v>
      </c>
      <c r="AE515" t="s">
        <v>2</v>
      </c>
      <c r="AF515" t="s">
        <v>2</v>
      </c>
      <c r="AG515" t="s">
        <v>213</v>
      </c>
      <c r="AH515" t="s">
        <v>166</v>
      </c>
    </row>
    <row r="516" spans="1:34">
      <c r="A516">
        <v>7415</v>
      </c>
      <c r="B516">
        <v>346081</v>
      </c>
      <c r="C516" t="s">
        <v>149</v>
      </c>
      <c r="D516" t="str">
        <f t="shared" ca="1" si="24"/>
        <v>WUMSCOYPBF</v>
      </c>
      <c r="E516" t="str">
        <f t="shared" ca="1" si="25"/>
        <v>Lkssofcakyule</v>
      </c>
      <c r="F516" t="s">
        <v>150</v>
      </c>
      <c r="G516" t="s">
        <v>167</v>
      </c>
      <c r="H516" s="149" t="str">
        <f t="shared" ca="1" si="26"/>
        <v>12/2/1994</v>
      </c>
      <c r="I516" t="s">
        <v>152</v>
      </c>
      <c r="J516" t="s">
        <v>153</v>
      </c>
      <c r="K516" t="s">
        <v>694</v>
      </c>
      <c r="L516" t="s">
        <v>457</v>
      </c>
      <c r="M516" t="s">
        <v>695</v>
      </c>
      <c r="N516">
        <v>95</v>
      </c>
      <c r="O516" t="s">
        <v>157</v>
      </c>
      <c r="P516" t="s">
        <v>158</v>
      </c>
      <c r="Q516" t="s">
        <v>179</v>
      </c>
      <c r="R516">
        <v>706</v>
      </c>
      <c r="S516" t="s">
        <v>2</v>
      </c>
      <c r="T516" t="s">
        <v>2</v>
      </c>
      <c r="U516" t="s">
        <v>181</v>
      </c>
      <c r="V516" t="s">
        <v>160</v>
      </c>
      <c r="W516" t="s">
        <v>161</v>
      </c>
      <c r="X516" t="s">
        <v>2</v>
      </c>
      <c r="Y516" t="s">
        <v>2</v>
      </c>
      <c r="Z516">
        <v>2011</v>
      </c>
      <c r="AA516" t="s">
        <v>164</v>
      </c>
      <c r="AB516" t="s">
        <v>2</v>
      </c>
      <c r="AC516" t="s">
        <v>2</v>
      </c>
      <c r="AD516" t="s">
        <v>2</v>
      </c>
      <c r="AE516" t="s">
        <v>2</v>
      </c>
      <c r="AF516" t="s">
        <v>2</v>
      </c>
      <c r="AG516" t="s">
        <v>213</v>
      </c>
      <c r="AH516" t="s">
        <v>166</v>
      </c>
    </row>
    <row r="517" spans="1:34">
      <c r="A517">
        <v>7415</v>
      </c>
      <c r="B517">
        <v>354245</v>
      </c>
      <c r="C517" t="s">
        <v>149</v>
      </c>
      <c r="D517" t="str">
        <f t="shared" ca="1" si="24"/>
        <v>NHTKIWTNIU</v>
      </c>
      <c r="E517" t="str">
        <f t="shared" ca="1" si="25"/>
        <v>Rjqnnosdvjsta</v>
      </c>
      <c r="F517" t="s">
        <v>150</v>
      </c>
      <c r="G517" t="s">
        <v>167</v>
      </c>
      <c r="H517" s="149" t="str">
        <f t="shared" ca="1" si="26"/>
        <v>20/1/1995</v>
      </c>
      <c r="I517" t="s">
        <v>152</v>
      </c>
      <c r="J517" t="s">
        <v>153</v>
      </c>
      <c r="K517" t="s">
        <v>696</v>
      </c>
      <c r="L517" t="s">
        <v>697</v>
      </c>
      <c r="M517" t="s">
        <v>223</v>
      </c>
      <c r="N517">
        <v>75</v>
      </c>
      <c r="O517" t="s">
        <v>157</v>
      </c>
      <c r="P517" t="s">
        <v>158</v>
      </c>
      <c r="Q517" t="s">
        <v>187</v>
      </c>
      <c r="R517" t="s">
        <v>698</v>
      </c>
      <c r="S517" t="s">
        <v>2</v>
      </c>
      <c r="T517" t="s">
        <v>2</v>
      </c>
      <c r="U517" t="s">
        <v>206</v>
      </c>
      <c r="V517" t="s">
        <v>160</v>
      </c>
      <c r="W517" t="s">
        <v>2</v>
      </c>
      <c r="X517" t="s">
        <v>2</v>
      </c>
      <c r="Y517" t="s">
        <v>2</v>
      </c>
      <c r="Z517">
        <v>2011</v>
      </c>
      <c r="AA517" t="s">
        <v>164</v>
      </c>
      <c r="AB517" t="s">
        <v>2</v>
      </c>
      <c r="AC517" t="s">
        <v>2</v>
      </c>
      <c r="AD517" t="s">
        <v>2</v>
      </c>
      <c r="AE517" t="s">
        <v>2</v>
      </c>
      <c r="AF517" t="s">
        <v>2</v>
      </c>
      <c r="AG517" t="s">
        <v>213</v>
      </c>
      <c r="AH517" t="s">
        <v>175</v>
      </c>
    </row>
    <row r="518" spans="1:34">
      <c r="A518">
        <v>7415</v>
      </c>
      <c r="B518">
        <v>355985</v>
      </c>
      <c r="C518" t="s">
        <v>149</v>
      </c>
      <c r="D518" t="str">
        <f t="shared" ca="1" si="24"/>
        <v>RLDOBRITXD</v>
      </c>
      <c r="E518" t="str">
        <f t="shared" ca="1" si="25"/>
        <v>Cwtzjqzsepyzc</v>
      </c>
      <c r="F518" t="s">
        <v>150</v>
      </c>
      <c r="G518" t="s">
        <v>167</v>
      </c>
      <c r="H518" s="149" t="str">
        <f t="shared" ca="1" si="26"/>
        <v>26/1/1994</v>
      </c>
      <c r="I518" t="s">
        <v>152</v>
      </c>
      <c r="J518" t="s">
        <v>153</v>
      </c>
      <c r="K518" t="s">
        <v>699</v>
      </c>
      <c r="L518" t="s">
        <v>700</v>
      </c>
      <c r="M518" t="s">
        <v>701</v>
      </c>
      <c r="N518">
        <v>91</v>
      </c>
      <c r="O518" t="s">
        <v>157</v>
      </c>
      <c r="P518" t="s">
        <v>158</v>
      </c>
      <c r="Q518" t="s">
        <v>194</v>
      </c>
      <c r="R518" t="s">
        <v>702</v>
      </c>
      <c r="S518" t="s">
        <v>2</v>
      </c>
      <c r="T518" t="s">
        <v>196</v>
      </c>
      <c r="U518" t="s">
        <v>211</v>
      </c>
      <c r="V518" t="s">
        <v>160</v>
      </c>
      <c r="W518" t="s">
        <v>161</v>
      </c>
      <c r="X518" t="s">
        <v>2</v>
      </c>
      <c r="Y518" t="s">
        <v>2</v>
      </c>
      <c r="Z518">
        <v>2010</v>
      </c>
      <c r="AA518" t="s">
        <v>164</v>
      </c>
      <c r="AB518" t="s">
        <v>2</v>
      </c>
      <c r="AC518" t="s">
        <v>2</v>
      </c>
      <c r="AD518" t="s">
        <v>2</v>
      </c>
      <c r="AE518" t="s">
        <v>2</v>
      </c>
      <c r="AF518" t="s">
        <v>2</v>
      </c>
      <c r="AG518" t="s">
        <v>174</v>
      </c>
      <c r="AH518" t="s">
        <v>175</v>
      </c>
    </row>
    <row r="519" spans="1:34">
      <c r="A519">
        <v>7415</v>
      </c>
      <c r="B519">
        <v>357522</v>
      </c>
      <c r="C519" t="s">
        <v>149</v>
      </c>
      <c r="D519" t="str">
        <f t="shared" ca="1" si="24"/>
        <v>AUEJROPDJI</v>
      </c>
      <c r="E519" t="str">
        <f t="shared" ca="1" si="25"/>
        <v>Dzdpphzvnxuvn</v>
      </c>
      <c r="F519" t="s">
        <v>150</v>
      </c>
      <c r="G519" t="s">
        <v>167</v>
      </c>
      <c r="H519" s="149" t="str">
        <f t="shared" ca="1" si="26"/>
        <v>6/4/1995</v>
      </c>
      <c r="I519" t="s">
        <v>152</v>
      </c>
      <c r="J519" t="s">
        <v>153</v>
      </c>
      <c r="K519" t="s">
        <v>703</v>
      </c>
      <c r="L519" t="s">
        <v>704</v>
      </c>
      <c r="M519" t="s">
        <v>705</v>
      </c>
      <c r="N519">
        <v>28</v>
      </c>
      <c r="O519" t="s">
        <v>157</v>
      </c>
      <c r="P519" t="s">
        <v>158</v>
      </c>
      <c r="Q519" t="s">
        <v>194</v>
      </c>
      <c r="R519">
        <v>707</v>
      </c>
      <c r="S519" t="s">
        <v>2</v>
      </c>
      <c r="T519" t="s">
        <v>199</v>
      </c>
      <c r="U519" t="s">
        <v>200</v>
      </c>
      <c r="V519" t="s">
        <v>160</v>
      </c>
      <c r="W519" t="s">
        <v>161</v>
      </c>
      <c r="X519" t="s">
        <v>200</v>
      </c>
      <c r="Y519" t="s">
        <v>2</v>
      </c>
      <c r="Z519">
        <v>2011</v>
      </c>
      <c r="AA519" t="s">
        <v>164</v>
      </c>
      <c r="AB519" t="s">
        <v>2</v>
      </c>
      <c r="AC519" t="s">
        <v>2</v>
      </c>
      <c r="AD519" t="s">
        <v>2</v>
      </c>
      <c r="AE519" t="s">
        <v>2</v>
      </c>
      <c r="AF519" t="s">
        <v>2</v>
      </c>
      <c r="AG519" t="s">
        <v>213</v>
      </c>
      <c r="AH519" t="s">
        <v>166</v>
      </c>
    </row>
    <row r="520" spans="1:34">
      <c r="A520">
        <v>7415</v>
      </c>
      <c r="B520">
        <v>359794</v>
      </c>
      <c r="C520" t="s">
        <v>149</v>
      </c>
      <c r="D520" t="str">
        <f t="shared" ca="1" si="24"/>
        <v>IFEANHGFZN</v>
      </c>
      <c r="E520" t="str">
        <f t="shared" ca="1" si="25"/>
        <v>Izlcadpehelir</v>
      </c>
      <c r="F520" t="s">
        <v>150</v>
      </c>
      <c r="G520" t="s">
        <v>167</v>
      </c>
      <c r="H520" s="149" t="str">
        <f t="shared" ca="1" si="26"/>
        <v>22/11/1995</v>
      </c>
      <c r="I520" t="s">
        <v>152</v>
      </c>
      <c r="J520" t="s">
        <v>153</v>
      </c>
      <c r="K520" t="s">
        <v>706</v>
      </c>
      <c r="L520" t="s">
        <v>707</v>
      </c>
      <c r="M520" t="s">
        <v>708</v>
      </c>
      <c r="N520">
        <v>76</v>
      </c>
      <c r="O520" t="s">
        <v>157</v>
      </c>
      <c r="P520" t="s">
        <v>158</v>
      </c>
      <c r="Q520" t="s">
        <v>187</v>
      </c>
      <c r="R520" t="s">
        <v>709</v>
      </c>
      <c r="S520" t="s">
        <v>2</v>
      </c>
      <c r="T520" t="s">
        <v>2</v>
      </c>
      <c r="U520" t="s">
        <v>230</v>
      </c>
      <c r="V520" t="s">
        <v>160</v>
      </c>
      <c r="W520" t="s">
        <v>2</v>
      </c>
      <c r="X520" t="s">
        <v>2</v>
      </c>
      <c r="Y520" t="s">
        <v>2</v>
      </c>
      <c r="Z520">
        <v>2011</v>
      </c>
      <c r="AA520" t="s">
        <v>164</v>
      </c>
      <c r="AB520" t="s">
        <v>2</v>
      </c>
      <c r="AC520" t="s">
        <v>2</v>
      </c>
      <c r="AD520" t="s">
        <v>2</v>
      </c>
      <c r="AE520" t="s">
        <v>2</v>
      </c>
      <c r="AF520" t="s">
        <v>2</v>
      </c>
      <c r="AG520" t="s">
        <v>174</v>
      </c>
      <c r="AH520" t="s">
        <v>232</v>
      </c>
    </row>
    <row r="521" spans="1:34">
      <c r="A521">
        <v>7415</v>
      </c>
      <c r="B521">
        <v>361710</v>
      </c>
      <c r="C521" t="s">
        <v>149</v>
      </c>
      <c r="D521" t="str">
        <f t="shared" ca="1" si="24"/>
        <v>CKZJZQKAOY</v>
      </c>
      <c r="E521" t="str">
        <f t="shared" ca="1" si="25"/>
        <v>Ajncwvaovoknp</v>
      </c>
      <c r="F521" t="s">
        <v>150</v>
      </c>
      <c r="G521" t="s">
        <v>167</v>
      </c>
      <c r="H521" s="149" t="str">
        <f t="shared" ca="1" si="26"/>
        <v>14/8/1995</v>
      </c>
      <c r="I521" t="s">
        <v>152</v>
      </c>
      <c r="J521" t="s">
        <v>153</v>
      </c>
      <c r="K521" t="s">
        <v>710</v>
      </c>
      <c r="L521" t="s">
        <v>711</v>
      </c>
      <c r="M521" t="s">
        <v>178</v>
      </c>
      <c r="N521">
        <v>78</v>
      </c>
      <c r="O521" t="s">
        <v>157</v>
      </c>
      <c r="P521" t="s">
        <v>158</v>
      </c>
      <c r="Q521" t="s">
        <v>194</v>
      </c>
      <c r="R521" t="s">
        <v>507</v>
      </c>
      <c r="S521" t="s">
        <v>2</v>
      </c>
      <c r="T521" t="s">
        <v>196</v>
      </c>
      <c r="U521" t="s">
        <v>224</v>
      </c>
      <c r="V521" t="s">
        <v>160</v>
      </c>
      <c r="W521" t="s">
        <v>182</v>
      </c>
      <c r="X521" t="s">
        <v>254</v>
      </c>
      <c r="Y521" t="s">
        <v>2</v>
      </c>
      <c r="Z521">
        <v>2011</v>
      </c>
      <c r="AA521" t="s">
        <v>164</v>
      </c>
      <c r="AB521" t="s">
        <v>2</v>
      </c>
      <c r="AC521" t="s">
        <v>2</v>
      </c>
      <c r="AD521" t="s">
        <v>2</v>
      </c>
      <c r="AE521" t="s">
        <v>2</v>
      </c>
      <c r="AF521" t="s">
        <v>2</v>
      </c>
      <c r="AG521" t="s">
        <v>213</v>
      </c>
      <c r="AH521" t="s">
        <v>166</v>
      </c>
    </row>
    <row r="522" spans="1:34">
      <c r="A522">
        <v>7415</v>
      </c>
      <c r="B522">
        <v>361848</v>
      </c>
      <c r="C522" t="s">
        <v>149</v>
      </c>
      <c r="D522" t="str">
        <f t="shared" ca="1" si="24"/>
        <v>ROZLNWQGKR</v>
      </c>
      <c r="E522" t="str">
        <f t="shared" ca="1" si="25"/>
        <v>Nthseqasaahdb</v>
      </c>
      <c r="F522" t="s">
        <v>150</v>
      </c>
      <c r="G522" t="s">
        <v>167</v>
      </c>
      <c r="H522" s="149" t="str">
        <f t="shared" ca="1" si="26"/>
        <v>8/2/1997</v>
      </c>
      <c r="I522" t="s">
        <v>152</v>
      </c>
      <c r="J522" t="s">
        <v>153</v>
      </c>
      <c r="K522" t="s">
        <v>710</v>
      </c>
      <c r="L522" t="s">
        <v>711</v>
      </c>
      <c r="M522" t="s">
        <v>178</v>
      </c>
      <c r="N522">
        <v>78</v>
      </c>
      <c r="O522" t="s">
        <v>157</v>
      </c>
      <c r="P522" t="s">
        <v>158</v>
      </c>
      <c r="Q522" t="s">
        <v>194</v>
      </c>
      <c r="R522" t="s">
        <v>712</v>
      </c>
      <c r="S522" t="s">
        <v>2</v>
      </c>
      <c r="T522" t="s">
        <v>196</v>
      </c>
      <c r="U522" t="s">
        <v>200</v>
      </c>
      <c r="V522" t="s">
        <v>160</v>
      </c>
      <c r="W522" t="s">
        <v>161</v>
      </c>
      <c r="X522" t="s">
        <v>2</v>
      </c>
      <c r="Y522" t="s">
        <v>2</v>
      </c>
      <c r="Z522">
        <v>2011</v>
      </c>
      <c r="AA522" t="s">
        <v>164</v>
      </c>
      <c r="AB522" t="s">
        <v>2</v>
      </c>
      <c r="AC522" t="s">
        <v>2</v>
      </c>
      <c r="AD522" t="s">
        <v>2</v>
      </c>
      <c r="AE522" t="s">
        <v>2</v>
      </c>
      <c r="AF522" t="s">
        <v>2</v>
      </c>
      <c r="AG522" t="s">
        <v>213</v>
      </c>
      <c r="AH522" t="s">
        <v>166</v>
      </c>
    </row>
    <row r="523" spans="1:34">
      <c r="A523">
        <v>7415</v>
      </c>
      <c r="B523">
        <v>361867</v>
      </c>
      <c r="C523" t="s">
        <v>149</v>
      </c>
      <c r="D523" t="str">
        <f t="shared" ca="1" si="24"/>
        <v>LHPHPULPBB</v>
      </c>
      <c r="E523" t="str">
        <f t="shared" ca="1" si="25"/>
        <v>Sqgpiczgkxesp</v>
      </c>
      <c r="F523" t="s">
        <v>150</v>
      </c>
      <c r="G523" t="s">
        <v>167</v>
      </c>
      <c r="H523" s="149" t="str">
        <f t="shared" ca="1" si="26"/>
        <v>26/4/1997</v>
      </c>
      <c r="I523" t="s">
        <v>152</v>
      </c>
      <c r="J523" t="s">
        <v>153</v>
      </c>
      <c r="K523" t="s">
        <v>710</v>
      </c>
      <c r="L523" t="s">
        <v>711</v>
      </c>
      <c r="M523" t="s">
        <v>178</v>
      </c>
      <c r="N523">
        <v>78</v>
      </c>
      <c r="O523" t="s">
        <v>157</v>
      </c>
      <c r="P523" t="s">
        <v>158</v>
      </c>
      <c r="Q523" t="s">
        <v>246</v>
      </c>
      <c r="R523" t="s">
        <v>713</v>
      </c>
      <c r="S523" t="s">
        <v>2</v>
      </c>
      <c r="T523" t="s">
        <v>2</v>
      </c>
      <c r="U523" t="s">
        <v>224</v>
      </c>
      <c r="V523" t="s">
        <v>160</v>
      </c>
      <c r="W523" t="s">
        <v>161</v>
      </c>
      <c r="X523" t="s">
        <v>2</v>
      </c>
      <c r="Y523" t="s">
        <v>2</v>
      </c>
      <c r="Z523">
        <v>2011</v>
      </c>
      <c r="AA523" t="s">
        <v>164</v>
      </c>
      <c r="AB523" t="s">
        <v>2</v>
      </c>
      <c r="AC523" t="s">
        <v>2</v>
      </c>
      <c r="AD523" t="s">
        <v>2</v>
      </c>
      <c r="AE523" t="s">
        <v>2</v>
      </c>
      <c r="AF523" t="s">
        <v>2</v>
      </c>
      <c r="AG523" t="s">
        <v>213</v>
      </c>
      <c r="AH523" t="s">
        <v>166</v>
      </c>
    </row>
    <row r="524" spans="1:34">
      <c r="A524">
        <v>7415</v>
      </c>
      <c r="B524">
        <v>366841</v>
      </c>
      <c r="C524" t="s">
        <v>149</v>
      </c>
      <c r="D524" t="str">
        <f t="shared" ca="1" si="24"/>
        <v>BRZUEXRGQU</v>
      </c>
      <c r="E524" t="str">
        <f t="shared" ca="1" si="25"/>
        <v>Drhkbnvrwfvbp</v>
      </c>
      <c r="F524" t="s">
        <v>150</v>
      </c>
      <c r="G524" t="s">
        <v>167</v>
      </c>
      <c r="H524" s="149" t="str">
        <f t="shared" ca="1" si="26"/>
        <v>25/3/1995</v>
      </c>
      <c r="I524" t="s">
        <v>152</v>
      </c>
      <c r="J524" t="s">
        <v>153</v>
      </c>
      <c r="K524" t="s">
        <v>714</v>
      </c>
      <c r="L524" t="s">
        <v>686</v>
      </c>
      <c r="M524" t="s">
        <v>715</v>
      </c>
      <c r="N524">
        <v>61</v>
      </c>
      <c r="O524" t="s">
        <v>157</v>
      </c>
      <c r="P524" t="s">
        <v>158</v>
      </c>
      <c r="Q524" t="s">
        <v>246</v>
      </c>
      <c r="R524" t="s">
        <v>716</v>
      </c>
      <c r="S524" t="s">
        <v>2</v>
      </c>
      <c r="T524" t="s">
        <v>2</v>
      </c>
      <c r="U524" t="s">
        <v>717</v>
      </c>
      <c r="V524" t="s">
        <v>160</v>
      </c>
      <c r="W524" t="s">
        <v>161</v>
      </c>
      <c r="X524" t="s">
        <v>2</v>
      </c>
      <c r="Y524" t="s">
        <v>2</v>
      </c>
      <c r="Z524">
        <v>2010</v>
      </c>
      <c r="AA524" t="s">
        <v>164</v>
      </c>
      <c r="AB524" t="s">
        <v>2</v>
      </c>
      <c r="AC524" t="s">
        <v>2</v>
      </c>
      <c r="AD524" t="s">
        <v>2</v>
      </c>
      <c r="AE524" t="s">
        <v>2</v>
      </c>
      <c r="AF524" t="s">
        <v>2</v>
      </c>
      <c r="AG524" t="s">
        <v>213</v>
      </c>
      <c r="AH524" t="s">
        <v>190</v>
      </c>
    </row>
    <row r="525" spans="1:34">
      <c r="A525">
        <v>7415</v>
      </c>
      <c r="B525">
        <v>367619</v>
      </c>
      <c r="C525" t="s">
        <v>149</v>
      </c>
      <c r="D525" t="str">
        <f t="shared" ca="1" si="24"/>
        <v>YERIFHOSXD</v>
      </c>
      <c r="E525" t="str">
        <f t="shared" ca="1" si="25"/>
        <v>Mwmqjvmetakbr</v>
      </c>
      <c r="F525" t="s">
        <v>150</v>
      </c>
      <c r="G525" t="s">
        <v>167</v>
      </c>
      <c r="H525" s="149" t="str">
        <f t="shared" ca="1" si="26"/>
        <v>3/12/1995</v>
      </c>
      <c r="I525" t="s">
        <v>152</v>
      </c>
      <c r="J525" t="s">
        <v>153</v>
      </c>
      <c r="K525" t="s">
        <v>718</v>
      </c>
      <c r="L525" t="s">
        <v>719</v>
      </c>
      <c r="M525" t="s">
        <v>720</v>
      </c>
      <c r="N525">
        <v>95</v>
      </c>
      <c r="O525" t="s">
        <v>157</v>
      </c>
      <c r="P525" t="s">
        <v>158</v>
      </c>
      <c r="Q525" t="s">
        <v>246</v>
      </c>
      <c r="R525" t="s">
        <v>321</v>
      </c>
      <c r="S525" t="s">
        <v>2</v>
      </c>
      <c r="T525" t="s">
        <v>2</v>
      </c>
      <c r="U525" t="s">
        <v>224</v>
      </c>
      <c r="V525" t="s">
        <v>160</v>
      </c>
      <c r="W525" t="s">
        <v>161</v>
      </c>
      <c r="X525" t="s">
        <v>2</v>
      </c>
      <c r="Y525" t="s">
        <v>2</v>
      </c>
      <c r="Z525">
        <v>2011</v>
      </c>
      <c r="AA525" t="s">
        <v>164</v>
      </c>
      <c r="AB525" t="s">
        <v>2</v>
      </c>
      <c r="AC525" t="s">
        <v>2</v>
      </c>
      <c r="AD525" t="s">
        <v>2</v>
      </c>
      <c r="AE525" t="s">
        <v>2</v>
      </c>
      <c r="AF525" t="s">
        <v>2</v>
      </c>
      <c r="AG525" t="s">
        <v>174</v>
      </c>
      <c r="AH525" t="s">
        <v>166</v>
      </c>
    </row>
    <row r="526" spans="1:34">
      <c r="A526">
        <v>7415</v>
      </c>
      <c r="B526">
        <v>367622</v>
      </c>
      <c r="C526" t="s">
        <v>149</v>
      </c>
      <c r="D526" t="str">
        <f t="shared" ca="1" si="24"/>
        <v>RJNGKQOKXO</v>
      </c>
      <c r="E526" t="str">
        <f t="shared" ca="1" si="25"/>
        <v>Styolykhnxbsc</v>
      </c>
      <c r="F526" t="s">
        <v>150</v>
      </c>
      <c r="G526" t="s">
        <v>151</v>
      </c>
      <c r="H526" s="149" t="str">
        <f t="shared" ca="1" si="26"/>
        <v>7/10/1995</v>
      </c>
      <c r="I526" t="s">
        <v>152</v>
      </c>
      <c r="J526" t="s">
        <v>153</v>
      </c>
      <c r="K526" t="s">
        <v>718</v>
      </c>
      <c r="L526" t="s">
        <v>719</v>
      </c>
      <c r="M526" t="s">
        <v>720</v>
      </c>
      <c r="N526">
        <v>95</v>
      </c>
      <c r="O526" t="s">
        <v>157</v>
      </c>
      <c r="P526" t="s">
        <v>158</v>
      </c>
      <c r="Q526" t="s">
        <v>246</v>
      </c>
      <c r="R526" t="s">
        <v>321</v>
      </c>
      <c r="S526" t="s">
        <v>2</v>
      </c>
      <c r="T526" t="s">
        <v>2</v>
      </c>
      <c r="U526" t="s">
        <v>224</v>
      </c>
      <c r="V526" t="s">
        <v>160</v>
      </c>
      <c r="W526" t="s">
        <v>161</v>
      </c>
      <c r="X526" t="s">
        <v>2</v>
      </c>
      <c r="Y526" t="s">
        <v>2</v>
      </c>
      <c r="Z526">
        <v>2011</v>
      </c>
      <c r="AA526" t="s">
        <v>164</v>
      </c>
      <c r="AB526" t="s">
        <v>2</v>
      </c>
      <c r="AC526" t="s">
        <v>2</v>
      </c>
      <c r="AD526" t="s">
        <v>2</v>
      </c>
      <c r="AE526" t="s">
        <v>2</v>
      </c>
      <c r="AF526" t="s">
        <v>2</v>
      </c>
      <c r="AG526" t="s">
        <v>174</v>
      </c>
      <c r="AH526" t="s">
        <v>190</v>
      </c>
    </row>
    <row r="527" spans="1:34">
      <c r="A527">
        <v>7415</v>
      </c>
      <c r="B527">
        <v>367640</v>
      </c>
      <c r="C527" t="s">
        <v>183</v>
      </c>
      <c r="D527" t="str">
        <f t="shared" ca="1" si="24"/>
        <v>TBBQYEXHEY</v>
      </c>
      <c r="E527" t="str">
        <f t="shared" ca="1" si="25"/>
        <v>Rcddtmmpciium</v>
      </c>
      <c r="F527" t="s">
        <v>150</v>
      </c>
      <c r="G527" t="s">
        <v>167</v>
      </c>
      <c r="H527" s="149" t="str">
        <f t="shared" ca="1" si="26"/>
        <v>25/6/1997</v>
      </c>
      <c r="I527" t="s">
        <v>152</v>
      </c>
      <c r="J527" t="s">
        <v>153</v>
      </c>
      <c r="K527" t="s">
        <v>718</v>
      </c>
      <c r="L527" t="s">
        <v>719</v>
      </c>
      <c r="M527" t="s">
        <v>720</v>
      </c>
      <c r="N527">
        <v>95</v>
      </c>
      <c r="O527" t="s">
        <v>157</v>
      </c>
      <c r="P527" t="s">
        <v>158</v>
      </c>
      <c r="Q527" t="s">
        <v>194</v>
      </c>
      <c r="R527" t="s">
        <v>721</v>
      </c>
      <c r="S527" t="s">
        <v>2</v>
      </c>
      <c r="T527" t="s">
        <v>196</v>
      </c>
      <c r="U527" t="s">
        <v>197</v>
      </c>
      <c r="V527" t="s">
        <v>160</v>
      </c>
      <c r="W527" t="s">
        <v>161</v>
      </c>
      <c r="X527" t="s">
        <v>2</v>
      </c>
      <c r="Y527" t="s">
        <v>2</v>
      </c>
      <c r="Z527">
        <v>2009</v>
      </c>
      <c r="AA527" t="s">
        <v>164</v>
      </c>
      <c r="AB527" t="s">
        <v>2</v>
      </c>
      <c r="AC527" t="s">
        <v>2</v>
      </c>
      <c r="AD527" t="s">
        <v>2</v>
      </c>
      <c r="AE527" t="s">
        <v>2</v>
      </c>
      <c r="AF527" t="s">
        <v>2</v>
      </c>
      <c r="AG527" t="s">
        <v>165</v>
      </c>
      <c r="AH527" t="s">
        <v>166</v>
      </c>
    </row>
    <row r="528" spans="1:34">
      <c r="A528">
        <v>7415</v>
      </c>
      <c r="B528">
        <v>367644</v>
      </c>
      <c r="C528" t="s">
        <v>149</v>
      </c>
      <c r="D528" t="str">
        <f t="shared" ca="1" si="24"/>
        <v>QANCDBPDNR</v>
      </c>
      <c r="E528" t="str">
        <f t="shared" ca="1" si="25"/>
        <v>Exaakhwhfbfsq</v>
      </c>
      <c r="F528" t="s">
        <v>150</v>
      </c>
      <c r="G528" t="s">
        <v>167</v>
      </c>
      <c r="H528" s="149" t="str">
        <f t="shared" ca="1" si="26"/>
        <v>6/10/1995</v>
      </c>
      <c r="I528" t="s">
        <v>152</v>
      </c>
      <c r="J528" t="s">
        <v>153</v>
      </c>
      <c r="K528" t="s">
        <v>718</v>
      </c>
      <c r="L528" t="s">
        <v>719</v>
      </c>
      <c r="M528" t="s">
        <v>720</v>
      </c>
      <c r="N528">
        <v>95</v>
      </c>
      <c r="O528" t="s">
        <v>157</v>
      </c>
      <c r="P528" t="s">
        <v>158</v>
      </c>
      <c r="Q528" t="s">
        <v>179</v>
      </c>
      <c r="R528" t="s">
        <v>722</v>
      </c>
      <c r="S528" t="s">
        <v>2</v>
      </c>
      <c r="T528" t="s">
        <v>2</v>
      </c>
      <c r="U528" t="s">
        <v>294</v>
      </c>
      <c r="V528" t="s">
        <v>160</v>
      </c>
      <c r="W528" t="s">
        <v>161</v>
      </c>
      <c r="X528" t="s">
        <v>2</v>
      </c>
      <c r="Y528" t="s">
        <v>2</v>
      </c>
      <c r="Z528">
        <v>2009</v>
      </c>
      <c r="AA528" t="s">
        <v>164</v>
      </c>
      <c r="AB528" t="s">
        <v>2</v>
      </c>
      <c r="AC528" t="s">
        <v>2</v>
      </c>
      <c r="AD528" t="s">
        <v>2</v>
      </c>
      <c r="AE528" t="s">
        <v>2</v>
      </c>
      <c r="AF528" t="s">
        <v>2</v>
      </c>
      <c r="AG528" t="s">
        <v>174</v>
      </c>
      <c r="AH528" t="s">
        <v>166</v>
      </c>
    </row>
    <row r="529" spans="1:34">
      <c r="A529">
        <v>7415</v>
      </c>
      <c r="B529">
        <v>367662</v>
      </c>
      <c r="C529" t="s">
        <v>149</v>
      </c>
      <c r="D529" t="str">
        <f t="shared" ca="1" si="24"/>
        <v>FSCPJAOOJF</v>
      </c>
      <c r="E529" t="str">
        <f t="shared" ca="1" si="25"/>
        <v>Dzyfbcgeuqhak</v>
      </c>
      <c r="F529" t="s">
        <v>150</v>
      </c>
      <c r="G529" t="s">
        <v>167</v>
      </c>
      <c r="H529" s="149" t="str">
        <f t="shared" ca="1" si="26"/>
        <v>5/3/1997</v>
      </c>
      <c r="I529" t="s">
        <v>152</v>
      </c>
      <c r="J529" t="s">
        <v>153</v>
      </c>
      <c r="K529" t="s">
        <v>718</v>
      </c>
      <c r="L529" t="s">
        <v>719</v>
      </c>
      <c r="M529" t="s">
        <v>720</v>
      </c>
      <c r="N529">
        <v>95</v>
      </c>
      <c r="O529" t="s">
        <v>157</v>
      </c>
      <c r="P529" t="s">
        <v>158</v>
      </c>
      <c r="Q529" t="s">
        <v>246</v>
      </c>
      <c r="R529" t="s">
        <v>297</v>
      </c>
      <c r="S529" t="s">
        <v>2</v>
      </c>
      <c r="T529" t="s">
        <v>2</v>
      </c>
      <c r="U529" t="s">
        <v>224</v>
      </c>
      <c r="V529" t="s">
        <v>160</v>
      </c>
      <c r="W529" t="s">
        <v>161</v>
      </c>
      <c r="X529" t="s">
        <v>2</v>
      </c>
      <c r="Y529" t="s">
        <v>2</v>
      </c>
      <c r="Z529">
        <v>2011</v>
      </c>
      <c r="AA529" t="s">
        <v>164</v>
      </c>
      <c r="AB529" t="s">
        <v>2</v>
      </c>
      <c r="AC529" t="s">
        <v>2</v>
      </c>
      <c r="AD529" t="s">
        <v>2</v>
      </c>
      <c r="AE529" t="s">
        <v>2</v>
      </c>
      <c r="AF529" t="s">
        <v>2</v>
      </c>
      <c r="AG529" t="s">
        <v>165</v>
      </c>
      <c r="AH529" t="s">
        <v>175</v>
      </c>
    </row>
    <row r="530" spans="1:34">
      <c r="A530">
        <v>7415</v>
      </c>
      <c r="B530">
        <v>367668</v>
      </c>
      <c r="C530" t="s">
        <v>149</v>
      </c>
      <c r="D530" t="str">
        <f t="shared" ca="1" si="24"/>
        <v>ZBAEAUYAKZ</v>
      </c>
      <c r="E530" t="str">
        <f t="shared" ca="1" si="25"/>
        <v>Xgljrhfookzud</v>
      </c>
      <c r="F530" t="s">
        <v>150</v>
      </c>
      <c r="G530" t="s">
        <v>167</v>
      </c>
      <c r="H530" s="149" t="str">
        <f t="shared" ca="1" si="26"/>
        <v>4/10/1994</v>
      </c>
      <c r="I530" t="s">
        <v>152</v>
      </c>
      <c r="J530" t="s">
        <v>153</v>
      </c>
      <c r="K530" t="s">
        <v>718</v>
      </c>
      <c r="L530" t="s">
        <v>719</v>
      </c>
      <c r="M530" t="s">
        <v>720</v>
      </c>
      <c r="N530">
        <v>95</v>
      </c>
      <c r="O530" t="s">
        <v>157</v>
      </c>
      <c r="P530" t="s">
        <v>158</v>
      </c>
      <c r="Q530" t="s">
        <v>246</v>
      </c>
      <c r="R530" t="s">
        <v>321</v>
      </c>
      <c r="S530" t="s">
        <v>2</v>
      </c>
      <c r="T530" t="s">
        <v>2</v>
      </c>
      <c r="U530" t="s">
        <v>224</v>
      </c>
      <c r="V530" t="s">
        <v>160</v>
      </c>
      <c r="W530" t="s">
        <v>161</v>
      </c>
      <c r="X530" t="s">
        <v>2</v>
      </c>
      <c r="Y530" t="s">
        <v>2</v>
      </c>
      <c r="Z530">
        <v>2011</v>
      </c>
      <c r="AA530" t="s">
        <v>164</v>
      </c>
      <c r="AB530" t="s">
        <v>2</v>
      </c>
      <c r="AC530" t="s">
        <v>2</v>
      </c>
      <c r="AD530" t="s">
        <v>2</v>
      </c>
      <c r="AE530" t="s">
        <v>2</v>
      </c>
      <c r="AF530" t="s">
        <v>2</v>
      </c>
      <c r="AG530" t="s">
        <v>174</v>
      </c>
      <c r="AH530" t="s">
        <v>190</v>
      </c>
    </row>
    <row r="531" spans="1:34">
      <c r="A531">
        <v>7415</v>
      </c>
      <c r="B531">
        <v>367701</v>
      </c>
      <c r="C531" t="s">
        <v>183</v>
      </c>
      <c r="D531" t="str">
        <f t="shared" ca="1" si="24"/>
        <v>IAPUVZIHXO</v>
      </c>
      <c r="E531" t="str">
        <f t="shared" ca="1" si="25"/>
        <v>Boykasgcbiixb</v>
      </c>
      <c r="F531" t="s">
        <v>150</v>
      </c>
      <c r="G531" t="s">
        <v>167</v>
      </c>
      <c r="H531" s="149" t="str">
        <f t="shared" ca="1" si="26"/>
        <v>8/4/1994</v>
      </c>
      <c r="I531" t="s">
        <v>152</v>
      </c>
      <c r="J531" t="s">
        <v>153</v>
      </c>
      <c r="K531" t="s">
        <v>718</v>
      </c>
      <c r="L531" t="s">
        <v>719</v>
      </c>
      <c r="M531" t="s">
        <v>720</v>
      </c>
      <c r="N531">
        <v>95</v>
      </c>
      <c r="O531" t="s">
        <v>157</v>
      </c>
      <c r="P531" t="s">
        <v>158</v>
      </c>
      <c r="Q531" t="s">
        <v>246</v>
      </c>
      <c r="R531" t="s">
        <v>297</v>
      </c>
      <c r="S531" t="s">
        <v>2</v>
      </c>
      <c r="T531" t="s">
        <v>2</v>
      </c>
      <c r="U531" t="s">
        <v>224</v>
      </c>
      <c r="V531" t="s">
        <v>160</v>
      </c>
      <c r="W531" t="s">
        <v>161</v>
      </c>
      <c r="X531" t="s">
        <v>2</v>
      </c>
      <c r="Y531" t="s">
        <v>2</v>
      </c>
      <c r="Z531">
        <v>2011</v>
      </c>
      <c r="AA531" t="s">
        <v>164</v>
      </c>
      <c r="AB531" t="s">
        <v>2</v>
      </c>
      <c r="AC531" t="s">
        <v>2</v>
      </c>
      <c r="AD531" t="s">
        <v>2</v>
      </c>
      <c r="AE531" t="s">
        <v>2</v>
      </c>
      <c r="AF531" t="s">
        <v>2</v>
      </c>
      <c r="AG531" t="s">
        <v>165</v>
      </c>
      <c r="AH531" t="s">
        <v>166</v>
      </c>
    </row>
    <row r="532" spans="1:34">
      <c r="A532">
        <v>7415</v>
      </c>
      <c r="B532">
        <v>367713</v>
      </c>
      <c r="C532" t="s">
        <v>183</v>
      </c>
      <c r="D532" t="str">
        <f t="shared" ca="1" si="24"/>
        <v>CANZNUDEBL</v>
      </c>
      <c r="E532" t="str">
        <f t="shared" ca="1" si="25"/>
        <v>Rrlnlfgbflmpi</v>
      </c>
      <c r="F532" t="s">
        <v>150</v>
      </c>
      <c r="G532" t="s">
        <v>167</v>
      </c>
      <c r="H532" s="149" t="str">
        <f t="shared" ca="1" si="26"/>
        <v>5/11/1994</v>
      </c>
      <c r="I532" t="s">
        <v>152</v>
      </c>
      <c r="J532" t="s">
        <v>153</v>
      </c>
      <c r="K532" t="s">
        <v>718</v>
      </c>
      <c r="L532" t="s">
        <v>719</v>
      </c>
      <c r="M532" t="s">
        <v>720</v>
      </c>
      <c r="N532">
        <v>95</v>
      </c>
      <c r="O532" t="s">
        <v>157</v>
      </c>
      <c r="P532" t="s">
        <v>158</v>
      </c>
      <c r="Q532" t="s">
        <v>194</v>
      </c>
      <c r="R532" t="s">
        <v>712</v>
      </c>
      <c r="S532" t="s">
        <v>2</v>
      </c>
      <c r="T532" t="s">
        <v>196</v>
      </c>
      <c r="U532" t="s">
        <v>224</v>
      </c>
      <c r="V532" t="s">
        <v>160</v>
      </c>
      <c r="W532" t="s">
        <v>182</v>
      </c>
      <c r="X532" t="s">
        <v>2</v>
      </c>
      <c r="Y532" t="s">
        <v>2</v>
      </c>
      <c r="Z532">
        <v>2010</v>
      </c>
      <c r="AA532" t="s">
        <v>164</v>
      </c>
      <c r="AB532" t="s">
        <v>2</v>
      </c>
      <c r="AC532" t="s">
        <v>2</v>
      </c>
      <c r="AD532" t="s">
        <v>2</v>
      </c>
      <c r="AE532" t="s">
        <v>2</v>
      </c>
      <c r="AF532" t="s">
        <v>2</v>
      </c>
      <c r="AG532" t="s">
        <v>165</v>
      </c>
      <c r="AH532" t="s">
        <v>166</v>
      </c>
    </row>
    <row r="533" spans="1:34">
      <c r="A533">
        <v>7415</v>
      </c>
      <c r="B533">
        <v>367809</v>
      </c>
      <c r="C533" t="s">
        <v>149</v>
      </c>
      <c r="D533" t="str">
        <f t="shared" ca="1" si="24"/>
        <v>KWRHXMMDGO</v>
      </c>
      <c r="E533" t="str">
        <f t="shared" ca="1" si="25"/>
        <v>Szvxropjtcmul</v>
      </c>
      <c r="F533" t="s">
        <v>150</v>
      </c>
      <c r="G533" t="s">
        <v>167</v>
      </c>
      <c r="H533" s="149" t="str">
        <f t="shared" ca="1" si="26"/>
        <v>9/3/1996</v>
      </c>
      <c r="I533" t="s">
        <v>152</v>
      </c>
      <c r="J533" t="s">
        <v>153</v>
      </c>
      <c r="K533" t="s">
        <v>718</v>
      </c>
      <c r="L533" t="s">
        <v>719</v>
      </c>
      <c r="M533" t="s">
        <v>720</v>
      </c>
      <c r="N533">
        <v>95</v>
      </c>
      <c r="O533" t="s">
        <v>157</v>
      </c>
      <c r="P533" t="s">
        <v>158</v>
      </c>
      <c r="Q533" t="s">
        <v>246</v>
      </c>
      <c r="R533" t="s">
        <v>321</v>
      </c>
      <c r="S533" t="s">
        <v>2</v>
      </c>
      <c r="T533" t="s">
        <v>2</v>
      </c>
      <c r="U533" t="s">
        <v>253</v>
      </c>
      <c r="V533" t="s">
        <v>160</v>
      </c>
      <c r="W533" t="s">
        <v>161</v>
      </c>
      <c r="X533" t="s">
        <v>271</v>
      </c>
      <c r="Y533" t="s">
        <v>2</v>
      </c>
      <c r="Z533">
        <v>2011</v>
      </c>
      <c r="AA533" t="s">
        <v>164</v>
      </c>
      <c r="AB533" t="s">
        <v>2</v>
      </c>
      <c r="AC533" t="s">
        <v>2</v>
      </c>
      <c r="AD533" t="s">
        <v>2</v>
      </c>
      <c r="AE533" t="s">
        <v>2</v>
      </c>
      <c r="AF533" t="s">
        <v>2</v>
      </c>
      <c r="AG533" t="s">
        <v>174</v>
      </c>
      <c r="AH533" t="s">
        <v>166</v>
      </c>
    </row>
    <row r="534" spans="1:34">
      <c r="A534">
        <v>7415</v>
      </c>
      <c r="B534">
        <v>367815</v>
      </c>
      <c r="C534" t="s">
        <v>149</v>
      </c>
      <c r="D534" t="str">
        <f t="shared" ca="1" si="24"/>
        <v>LUXAOYDGBP</v>
      </c>
      <c r="E534" t="str">
        <f t="shared" ca="1" si="25"/>
        <v>Djhdhfmskqjej</v>
      </c>
      <c r="F534" t="s">
        <v>150</v>
      </c>
      <c r="G534" t="s">
        <v>167</v>
      </c>
      <c r="H534" s="149" t="str">
        <f t="shared" ca="1" si="26"/>
        <v>25/10/1995</v>
      </c>
      <c r="I534" t="s">
        <v>152</v>
      </c>
      <c r="J534" t="s">
        <v>153</v>
      </c>
      <c r="K534" t="s">
        <v>718</v>
      </c>
      <c r="L534" t="s">
        <v>719</v>
      </c>
      <c r="M534" t="s">
        <v>720</v>
      </c>
      <c r="N534">
        <v>95</v>
      </c>
      <c r="O534" t="s">
        <v>157</v>
      </c>
      <c r="P534" t="s">
        <v>158</v>
      </c>
      <c r="Q534" t="s">
        <v>194</v>
      </c>
      <c r="R534" t="s">
        <v>712</v>
      </c>
      <c r="S534" t="s">
        <v>2</v>
      </c>
      <c r="T534" t="s">
        <v>196</v>
      </c>
      <c r="U534" t="s">
        <v>211</v>
      </c>
      <c r="V534" t="s">
        <v>160</v>
      </c>
      <c r="W534" t="s">
        <v>161</v>
      </c>
      <c r="X534" t="s">
        <v>2</v>
      </c>
      <c r="Y534" t="s">
        <v>2</v>
      </c>
      <c r="Z534">
        <v>2011</v>
      </c>
      <c r="AA534" t="s">
        <v>164</v>
      </c>
      <c r="AB534" t="s">
        <v>2</v>
      </c>
      <c r="AC534" t="s">
        <v>2</v>
      </c>
      <c r="AD534" t="s">
        <v>2</v>
      </c>
      <c r="AE534" t="s">
        <v>2</v>
      </c>
      <c r="AF534" t="s">
        <v>2</v>
      </c>
      <c r="AG534" t="s">
        <v>165</v>
      </c>
      <c r="AH534" t="s">
        <v>166</v>
      </c>
    </row>
    <row r="535" spans="1:34">
      <c r="A535">
        <v>7415</v>
      </c>
      <c r="B535">
        <v>367836</v>
      </c>
      <c r="C535" t="s">
        <v>149</v>
      </c>
      <c r="D535" t="str">
        <f t="shared" ca="1" si="24"/>
        <v>MIQNEDEECT</v>
      </c>
      <c r="E535" t="str">
        <f t="shared" ca="1" si="25"/>
        <v>Vwdpoadhvoscp</v>
      </c>
      <c r="F535" t="s">
        <v>150</v>
      </c>
      <c r="G535" t="s">
        <v>167</v>
      </c>
      <c r="H535" s="149" t="str">
        <f t="shared" ca="1" si="26"/>
        <v>20/1/1996</v>
      </c>
      <c r="I535" t="s">
        <v>152</v>
      </c>
      <c r="J535" t="s">
        <v>153</v>
      </c>
      <c r="K535" t="s">
        <v>718</v>
      </c>
      <c r="L535" t="s">
        <v>719</v>
      </c>
      <c r="M535" t="s">
        <v>720</v>
      </c>
      <c r="N535">
        <v>95</v>
      </c>
      <c r="O535" t="s">
        <v>157</v>
      </c>
      <c r="P535" t="s">
        <v>158</v>
      </c>
      <c r="Q535" t="s">
        <v>194</v>
      </c>
      <c r="R535" t="s">
        <v>712</v>
      </c>
      <c r="S535" t="s">
        <v>2</v>
      </c>
      <c r="T535" t="s">
        <v>196</v>
      </c>
      <c r="U535" t="s">
        <v>200</v>
      </c>
      <c r="V535" t="s">
        <v>160</v>
      </c>
      <c r="W535" t="s">
        <v>182</v>
      </c>
      <c r="X535" t="s">
        <v>249</v>
      </c>
      <c r="Y535" t="s">
        <v>2</v>
      </c>
      <c r="Z535">
        <v>2011</v>
      </c>
      <c r="AA535" t="s">
        <v>164</v>
      </c>
      <c r="AB535" t="s">
        <v>2</v>
      </c>
      <c r="AC535" t="s">
        <v>2</v>
      </c>
      <c r="AD535" t="s">
        <v>2</v>
      </c>
      <c r="AE535" t="s">
        <v>2</v>
      </c>
      <c r="AF535" t="s">
        <v>2</v>
      </c>
      <c r="AG535" t="s">
        <v>165</v>
      </c>
      <c r="AH535" t="s">
        <v>166</v>
      </c>
    </row>
    <row r="536" spans="1:34">
      <c r="A536">
        <v>7415</v>
      </c>
      <c r="B536">
        <v>367856</v>
      </c>
      <c r="C536" t="s">
        <v>149</v>
      </c>
      <c r="D536" t="str">
        <f t="shared" ca="1" si="24"/>
        <v>XOGYLKJZKB</v>
      </c>
      <c r="E536" t="str">
        <f t="shared" ca="1" si="25"/>
        <v>Nmblrktmvelsu</v>
      </c>
      <c r="F536" t="s">
        <v>150</v>
      </c>
      <c r="G536" t="s">
        <v>167</v>
      </c>
      <c r="H536" s="149" t="str">
        <f t="shared" ca="1" si="26"/>
        <v>5/8/1996</v>
      </c>
      <c r="I536" t="s">
        <v>152</v>
      </c>
      <c r="J536" t="s">
        <v>153</v>
      </c>
      <c r="K536" t="s">
        <v>718</v>
      </c>
      <c r="L536" t="s">
        <v>719</v>
      </c>
      <c r="M536" t="s">
        <v>720</v>
      </c>
      <c r="N536">
        <v>95</v>
      </c>
      <c r="O536" t="s">
        <v>157</v>
      </c>
      <c r="P536" t="s">
        <v>158</v>
      </c>
      <c r="Q536" t="s">
        <v>194</v>
      </c>
      <c r="R536" t="s">
        <v>712</v>
      </c>
      <c r="S536" t="s">
        <v>2</v>
      </c>
      <c r="T536" t="s">
        <v>196</v>
      </c>
      <c r="U536" t="s">
        <v>200</v>
      </c>
      <c r="V536" t="s">
        <v>160</v>
      </c>
      <c r="W536" t="s">
        <v>161</v>
      </c>
      <c r="X536" t="s">
        <v>2</v>
      </c>
      <c r="Y536" t="s">
        <v>2</v>
      </c>
      <c r="Z536">
        <v>2011</v>
      </c>
      <c r="AA536" t="s">
        <v>164</v>
      </c>
      <c r="AB536" t="s">
        <v>2</v>
      </c>
      <c r="AC536" t="s">
        <v>2</v>
      </c>
      <c r="AD536" t="s">
        <v>2</v>
      </c>
      <c r="AE536" t="s">
        <v>2</v>
      </c>
      <c r="AF536" t="s">
        <v>2</v>
      </c>
      <c r="AG536" t="s">
        <v>165</v>
      </c>
      <c r="AH536" t="s">
        <v>166</v>
      </c>
    </row>
    <row r="537" spans="1:34">
      <c r="A537">
        <v>7415</v>
      </c>
      <c r="B537">
        <v>367871</v>
      </c>
      <c r="C537" t="s">
        <v>149</v>
      </c>
      <c r="D537" t="str">
        <f t="shared" ca="1" si="24"/>
        <v>GKIHWBFXGM</v>
      </c>
      <c r="E537" t="str">
        <f t="shared" ca="1" si="25"/>
        <v>Mogiyxknqkomh</v>
      </c>
      <c r="F537" t="s">
        <v>150</v>
      </c>
      <c r="G537" t="s">
        <v>167</v>
      </c>
      <c r="H537" s="149" t="str">
        <f t="shared" ca="1" si="26"/>
        <v>22/2/1996</v>
      </c>
      <c r="I537" t="s">
        <v>152</v>
      </c>
      <c r="J537" t="s">
        <v>153</v>
      </c>
      <c r="K537" t="s">
        <v>718</v>
      </c>
      <c r="L537" t="s">
        <v>719</v>
      </c>
      <c r="M537" t="s">
        <v>720</v>
      </c>
      <c r="N537">
        <v>95</v>
      </c>
      <c r="O537" t="s">
        <v>157</v>
      </c>
      <c r="P537" t="s">
        <v>158</v>
      </c>
      <c r="Q537" t="s">
        <v>194</v>
      </c>
      <c r="R537" t="s">
        <v>702</v>
      </c>
      <c r="S537" t="s">
        <v>2</v>
      </c>
      <c r="T537" t="s">
        <v>196</v>
      </c>
      <c r="U537" t="s">
        <v>197</v>
      </c>
      <c r="V537" t="s">
        <v>160</v>
      </c>
      <c r="W537" t="s">
        <v>161</v>
      </c>
      <c r="X537" t="s">
        <v>254</v>
      </c>
      <c r="Y537" t="s">
        <v>2</v>
      </c>
      <c r="Z537">
        <v>2011</v>
      </c>
      <c r="AA537" t="s">
        <v>164</v>
      </c>
      <c r="AB537" t="s">
        <v>2</v>
      </c>
      <c r="AC537" t="s">
        <v>2</v>
      </c>
      <c r="AD537" t="s">
        <v>2</v>
      </c>
      <c r="AE537" t="s">
        <v>2</v>
      </c>
      <c r="AF537" t="s">
        <v>2</v>
      </c>
      <c r="AG537" t="s">
        <v>213</v>
      </c>
      <c r="AH537" t="s">
        <v>175</v>
      </c>
    </row>
    <row r="538" spans="1:34">
      <c r="A538">
        <v>7415</v>
      </c>
      <c r="B538">
        <v>367873</v>
      </c>
      <c r="C538" t="s">
        <v>149</v>
      </c>
      <c r="D538" t="str">
        <f t="shared" ca="1" si="24"/>
        <v>XFTWXHHRMC</v>
      </c>
      <c r="E538" t="str">
        <f t="shared" ca="1" si="25"/>
        <v>Wkzwsjwjzjdbj</v>
      </c>
      <c r="F538" t="s">
        <v>150</v>
      </c>
      <c r="G538" t="s">
        <v>167</v>
      </c>
      <c r="H538" s="149" t="str">
        <f t="shared" ca="1" si="26"/>
        <v>8/5/1994</v>
      </c>
      <c r="I538" t="s">
        <v>152</v>
      </c>
      <c r="J538" t="s">
        <v>153</v>
      </c>
      <c r="K538" t="s">
        <v>718</v>
      </c>
      <c r="L538" t="s">
        <v>719</v>
      </c>
      <c r="M538" t="s">
        <v>720</v>
      </c>
      <c r="N538">
        <v>95</v>
      </c>
      <c r="O538" t="s">
        <v>157</v>
      </c>
      <c r="P538" t="s">
        <v>158</v>
      </c>
      <c r="Q538" t="s">
        <v>179</v>
      </c>
      <c r="R538" t="s">
        <v>722</v>
      </c>
      <c r="S538" t="s">
        <v>2</v>
      </c>
      <c r="T538" t="s">
        <v>2</v>
      </c>
      <c r="U538" t="s">
        <v>294</v>
      </c>
      <c r="V538" t="s">
        <v>160</v>
      </c>
      <c r="W538" t="s">
        <v>182</v>
      </c>
      <c r="X538" t="s">
        <v>2</v>
      </c>
      <c r="Y538" t="s">
        <v>2</v>
      </c>
      <c r="Z538">
        <v>2011</v>
      </c>
      <c r="AA538" t="s">
        <v>164</v>
      </c>
      <c r="AB538" t="s">
        <v>2</v>
      </c>
      <c r="AC538" t="s">
        <v>2</v>
      </c>
      <c r="AD538" t="s">
        <v>2</v>
      </c>
      <c r="AE538" t="s">
        <v>2</v>
      </c>
      <c r="AF538" t="s">
        <v>2</v>
      </c>
      <c r="AG538" t="s">
        <v>174</v>
      </c>
      <c r="AH538" t="s">
        <v>166</v>
      </c>
    </row>
    <row r="539" spans="1:34">
      <c r="A539">
        <v>7415</v>
      </c>
      <c r="B539">
        <v>367884</v>
      </c>
      <c r="C539" t="s">
        <v>149</v>
      </c>
      <c r="D539" t="str">
        <f t="shared" ca="1" si="24"/>
        <v>NFSTMZZMYU</v>
      </c>
      <c r="E539" t="str">
        <f t="shared" ca="1" si="25"/>
        <v>Bbsaskykpgmen</v>
      </c>
      <c r="F539" t="s">
        <v>150</v>
      </c>
      <c r="G539" t="s">
        <v>167</v>
      </c>
      <c r="H539" s="149" t="str">
        <f t="shared" ca="1" si="26"/>
        <v>4/11/1995</v>
      </c>
      <c r="I539" t="s">
        <v>152</v>
      </c>
      <c r="J539" t="s">
        <v>153</v>
      </c>
      <c r="K539" t="s">
        <v>718</v>
      </c>
      <c r="L539" t="s">
        <v>719</v>
      </c>
      <c r="M539" t="s">
        <v>720</v>
      </c>
      <c r="N539">
        <v>95</v>
      </c>
      <c r="O539" t="s">
        <v>157</v>
      </c>
      <c r="P539" t="s">
        <v>158</v>
      </c>
      <c r="Q539" t="s">
        <v>194</v>
      </c>
      <c r="R539" t="s">
        <v>702</v>
      </c>
      <c r="S539" t="s">
        <v>2</v>
      </c>
      <c r="T539" t="s">
        <v>196</v>
      </c>
      <c r="U539" t="s">
        <v>200</v>
      </c>
      <c r="V539" t="s">
        <v>160</v>
      </c>
      <c r="W539" t="s">
        <v>161</v>
      </c>
      <c r="X539" t="s">
        <v>254</v>
      </c>
      <c r="Y539" t="s">
        <v>2</v>
      </c>
      <c r="Z539">
        <v>2011</v>
      </c>
      <c r="AA539" t="s">
        <v>164</v>
      </c>
      <c r="AB539" t="s">
        <v>2</v>
      </c>
      <c r="AC539" t="s">
        <v>2</v>
      </c>
      <c r="AD539" t="s">
        <v>2</v>
      </c>
      <c r="AE539" t="s">
        <v>2</v>
      </c>
      <c r="AF539" t="s">
        <v>2</v>
      </c>
      <c r="AG539" t="s">
        <v>213</v>
      </c>
      <c r="AH539" t="s">
        <v>190</v>
      </c>
    </row>
    <row r="540" spans="1:34">
      <c r="A540">
        <v>7415</v>
      </c>
      <c r="B540">
        <v>369678</v>
      </c>
      <c r="C540" t="s">
        <v>149</v>
      </c>
      <c r="D540" t="str">
        <f t="shared" ca="1" si="24"/>
        <v>GMMXAUDAKO</v>
      </c>
      <c r="E540" t="str">
        <f t="shared" ca="1" si="25"/>
        <v>Yomimsrqncndp</v>
      </c>
      <c r="F540" t="s">
        <v>150</v>
      </c>
      <c r="G540" t="s">
        <v>167</v>
      </c>
      <c r="H540" s="149" t="str">
        <f t="shared" ca="1" si="26"/>
        <v>26/7/1997</v>
      </c>
      <c r="I540" t="s">
        <v>152</v>
      </c>
      <c r="J540" t="s">
        <v>153</v>
      </c>
      <c r="K540" t="s">
        <v>723</v>
      </c>
      <c r="L540" t="s">
        <v>724</v>
      </c>
      <c r="M540" t="s">
        <v>725</v>
      </c>
      <c r="N540">
        <v>971</v>
      </c>
      <c r="O540" t="s">
        <v>157</v>
      </c>
      <c r="P540" t="s">
        <v>158</v>
      </c>
      <c r="Q540" t="s">
        <v>194</v>
      </c>
      <c r="R540" t="s">
        <v>236</v>
      </c>
      <c r="S540" t="s">
        <v>2</v>
      </c>
      <c r="T540" t="s">
        <v>199</v>
      </c>
      <c r="U540" t="s">
        <v>200</v>
      </c>
      <c r="V540" t="s">
        <v>160</v>
      </c>
      <c r="W540" t="s">
        <v>161</v>
      </c>
      <c r="X540" t="s">
        <v>254</v>
      </c>
      <c r="Y540" t="s">
        <v>200</v>
      </c>
      <c r="Z540">
        <v>2011</v>
      </c>
      <c r="AA540" t="s">
        <v>164</v>
      </c>
      <c r="AB540" t="s">
        <v>2</v>
      </c>
      <c r="AC540" t="s">
        <v>2</v>
      </c>
      <c r="AD540" t="s">
        <v>2</v>
      </c>
      <c r="AE540" t="s">
        <v>2</v>
      </c>
      <c r="AF540" t="s">
        <v>2</v>
      </c>
      <c r="AG540" t="s">
        <v>2</v>
      </c>
      <c r="AH540" t="s">
        <v>2</v>
      </c>
    </row>
    <row r="541" spans="1:34">
      <c r="A541">
        <v>7415</v>
      </c>
      <c r="B541">
        <v>370358</v>
      </c>
      <c r="C541" t="s">
        <v>149</v>
      </c>
      <c r="D541" t="str">
        <f t="shared" ca="1" si="24"/>
        <v>HKUSQDSTTR</v>
      </c>
      <c r="E541" t="str">
        <f t="shared" ca="1" si="25"/>
        <v>Ewyqgliuwfovb</v>
      </c>
      <c r="F541" t="s">
        <v>150</v>
      </c>
      <c r="G541" t="s">
        <v>167</v>
      </c>
      <c r="H541" s="149" t="str">
        <f t="shared" ca="1" si="26"/>
        <v>20/10/1995</v>
      </c>
      <c r="I541" t="s">
        <v>152</v>
      </c>
      <c r="J541" t="s">
        <v>153</v>
      </c>
      <c r="K541" t="s">
        <v>726</v>
      </c>
      <c r="L541" t="s">
        <v>727</v>
      </c>
      <c r="M541" t="s">
        <v>728</v>
      </c>
      <c r="N541">
        <v>971</v>
      </c>
      <c r="O541" t="s">
        <v>157</v>
      </c>
      <c r="P541" t="s">
        <v>158</v>
      </c>
      <c r="Q541" t="s">
        <v>171</v>
      </c>
      <c r="R541" t="s">
        <v>729</v>
      </c>
      <c r="S541" t="s">
        <v>2</v>
      </c>
      <c r="T541" t="s">
        <v>2</v>
      </c>
      <c r="U541" t="s">
        <v>238</v>
      </c>
      <c r="V541" t="s">
        <v>160</v>
      </c>
      <c r="W541" t="s">
        <v>161</v>
      </c>
      <c r="X541" t="s">
        <v>162</v>
      </c>
      <c r="Y541" t="s">
        <v>2</v>
      </c>
      <c r="Z541">
        <v>2011</v>
      </c>
      <c r="AA541" t="s">
        <v>164</v>
      </c>
      <c r="AB541" t="s">
        <v>2</v>
      </c>
      <c r="AC541" t="s">
        <v>2</v>
      </c>
      <c r="AD541" t="s">
        <v>2</v>
      </c>
      <c r="AE541" t="s">
        <v>2</v>
      </c>
      <c r="AF541" t="s">
        <v>2</v>
      </c>
      <c r="AG541" t="s">
        <v>165</v>
      </c>
      <c r="AH541" t="s">
        <v>166</v>
      </c>
    </row>
    <row r="542" spans="1:34">
      <c r="A542">
        <v>7415</v>
      </c>
      <c r="B542">
        <v>375745</v>
      </c>
      <c r="C542" t="s">
        <v>183</v>
      </c>
      <c r="D542" t="str">
        <f t="shared" ca="1" si="24"/>
        <v>GIMZLDOIGJ</v>
      </c>
      <c r="E542" t="str">
        <f t="shared" ca="1" si="25"/>
        <v>Xrneqwkyhkndz</v>
      </c>
      <c r="F542" t="s">
        <v>150</v>
      </c>
      <c r="G542" t="s">
        <v>167</v>
      </c>
      <c r="H542" s="149" t="str">
        <f t="shared" ca="1" si="26"/>
        <v>10/3/1996</v>
      </c>
      <c r="I542" t="s">
        <v>152</v>
      </c>
      <c r="J542" t="s">
        <v>153</v>
      </c>
      <c r="K542" t="s">
        <v>730</v>
      </c>
      <c r="L542" t="s">
        <v>731</v>
      </c>
      <c r="M542" t="s">
        <v>269</v>
      </c>
      <c r="N542">
        <v>77</v>
      </c>
      <c r="O542" t="s">
        <v>157</v>
      </c>
      <c r="P542" t="s">
        <v>158</v>
      </c>
      <c r="Q542" t="s">
        <v>194</v>
      </c>
      <c r="R542" t="s">
        <v>220</v>
      </c>
      <c r="S542" t="s">
        <v>2</v>
      </c>
      <c r="T542" t="s">
        <v>196</v>
      </c>
      <c r="U542" t="s">
        <v>211</v>
      </c>
      <c r="V542" t="s">
        <v>160</v>
      </c>
      <c r="W542" t="s">
        <v>161</v>
      </c>
      <c r="X542" t="s">
        <v>249</v>
      </c>
      <c r="Y542" t="s">
        <v>2</v>
      </c>
      <c r="Z542">
        <v>2011</v>
      </c>
      <c r="AA542" t="s">
        <v>164</v>
      </c>
      <c r="AB542" t="s">
        <v>2</v>
      </c>
      <c r="AC542" t="s">
        <v>2</v>
      </c>
      <c r="AD542" t="s">
        <v>2</v>
      </c>
      <c r="AE542" t="s">
        <v>2</v>
      </c>
      <c r="AF542" t="s">
        <v>2</v>
      </c>
      <c r="AG542" t="s">
        <v>174</v>
      </c>
      <c r="AH542" t="s">
        <v>232</v>
      </c>
    </row>
    <row r="543" spans="1:34">
      <c r="A543">
        <v>7415</v>
      </c>
      <c r="B543">
        <v>375844</v>
      </c>
      <c r="C543" t="s">
        <v>149</v>
      </c>
      <c r="D543" t="str">
        <f t="shared" ca="1" si="24"/>
        <v>SSXFOBBARP</v>
      </c>
      <c r="E543" t="str">
        <f t="shared" ca="1" si="25"/>
        <v>Hqzferufeqond</v>
      </c>
      <c r="F543" t="s">
        <v>150</v>
      </c>
      <c r="G543" t="s">
        <v>167</v>
      </c>
      <c r="H543" s="149" t="str">
        <f t="shared" ca="1" si="26"/>
        <v>28/9/1995</v>
      </c>
      <c r="I543" t="s">
        <v>152</v>
      </c>
      <c r="J543" t="s">
        <v>153</v>
      </c>
      <c r="K543" t="s">
        <v>730</v>
      </c>
      <c r="L543" t="s">
        <v>731</v>
      </c>
      <c r="M543" t="s">
        <v>269</v>
      </c>
      <c r="N543">
        <v>77</v>
      </c>
      <c r="O543" t="s">
        <v>157</v>
      </c>
      <c r="P543" t="s">
        <v>158</v>
      </c>
      <c r="Q543" t="s">
        <v>194</v>
      </c>
      <c r="R543" t="s">
        <v>586</v>
      </c>
      <c r="S543" t="s">
        <v>2</v>
      </c>
      <c r="T543" t="s">
        <v>196</v>
      </c>
      <c r="U543" t="s">
        <v>211</v>
      </c>
      <c r="V543" t="s">
        <v>160</v>
      </c>
      <c r="W543" t="s">
        <v>161</v>
      </c>
      <c r="X543" t="s">
        <v>2</v>
      </c>
      <c r="Y543" t="s">
        <v>2</v>
      </c>
      <c r="Z543">
        <v>2011</v>
      </c>
      <c r="AA543" t="s">
        <v>164</v>
      </c>
      <c r="AB543" t="s">
        <v>2</v>
      </c>
      <c r="AC543" t="s">
        <v>2</v>
      </c>
      <c r="AD543" t="s">
        <v>2</v>
      </c>
      <c r="AE543" t="s">
        <v>2</v>
      </c>
      <c r="AF543" t="s">
        <v>2</v>
      </c>
      <c r="AG543" t="s">
        <v>165</v>
      </c>
      <c r="AH543" t="s">
        <v>232</v>
      </c>
    </row>
    <row r="544" spans="1:34">
      <c r="A544">
        <v>7415</v>
      </c>
      <c r="B544">
        <v>375854</v>
      </c>
      <c r="C544" t="s">
        <v>149</v>
      </c>
      <c r="D544" t="str">
        <f t="shared" ca="1" si="24"/>
        <v>TRIKIYNDMM</v>
      </c>
      <c r="E544" t="str">
        <f t="shared" ca="1" si="25"/>
        <v>Bwojwgccncqcq</v>
      </c>
      <c r="F544" t="s">
        <v>150</v>
      </c>
      <c r="G544" t="s">
        <v>167</v>
      </c>
      <c r="H544" s="149" t="str">
        <f t="shared" ca="1" si="26"/>
        <v>24/3/1995</v>
      </c>
      <c r="I544" t="s">
        <v>152</v>
      </c>
      <c r="J544" t="s">
        <v>153</v>
      </c>
      <c r="K544" t="s">
        <v>730</v>
      </c>
      <c r="L544" t="s">
        <v>731</v>
      </c>
      <c r="M544" t="s">
        <v>269</v>
      </c>
      <c r="N544">
        <v>77</v>
      </c>
      <c r="O544" t="s">
        <v>157</v>
      </c>
      <c r="P544" t="s">
        <v>158</v>
      </c>
      <c r="Q544" t="s">
        <v>194</v>
      </c>
      <c r="R544" t="s">
        <v>220</v>
      </c>
      <c r="S544" t="s">
        <v>2</v>
      </c>
      <c r="T544" t="s">
        <v>196</v>
      </c>
      <c r="U544" t="s">
        <v>211</v>
      </c>
      <c r="V544" t="s">
        <v>160</v>
      </c>
      <c r="W544" t="s">
        <v>161</v>
      </c>
      <c r="X544" t="s">
        <v>249</v>
      </c>
      <c r="Y544" t="s">
        <v>2</v>
      </c>
      <c r="Z544">
        <v>2011</v>
      </c>
      <c r="AA544" t="s">
        <v>164</v>
      </c>
      <c r="AB544" t="s">
        <v>2</v>
      </c>
      <c r="AC544" t="s">
        <v>2</v>
      </c>
      <c r="AD544" t="s">
        <v>2</v>
      </c>
      <c r="AE544" t="s">
        <v>2</v>
      </c>
      <c r="AF544" t="s">
        <v>2</v>
      </c>
      <c r="AG544" t="s">
        <v>174</v>
      </c>
      <c r="AH544" t="s">
        <v>166</v>
      </c>
    </row>
    <row r="545" spans="1:34">
      <c r="A545">
        <v>7415</v>
      </c>
      <c r="B545">
        <v>376728</v>
      </c>
      <c r="C545" t="s">
        <v>149</v>
      </c>
      <c r="D545" t="str">
        <f t="shared" ca="1" si="24"/>
        <v>TVKNOALTBI</v>
      </c>
      <c r="E545" t="str">
        <f t="shared" ca="1" si="25"/>
        <v>Ibnwiqjnekkno</v>
      </c>
      <c r="F545" t="s">
        <v>150</v>
      </c>
      <c r="G545" t="s">
        <v>167</v>
      </c>
      <c r="H545" s="149" t="str">
        <f t="shared" ca="1" si="26"/>
        <v>14/10/1995</v>
      </c>
      <c r="I545" t="s">
        <v>152</v>
      </c>
      <c r="J545" t="s">
        <v>153</v>
      </c>
      <c r="K545" t="s">
        <v>732</v>
      </c>
      <c r="L545" t="s">
        <v>733</v>
      </c>
      <c r="M545" t="s">
        <v>734</v>
      </c>
      <c r="N545">
        <v>93</v>
      </c>
      <c r="O545" t="s">
        <v>157</v>
      </c>
      <c r="P545" t="s">
        <v>158</v>
      </c>
      <c r="Q545" t="s">
        <v>187</v>
      </c>
      <c r="R545" t="s">
        <v>735</v>
      </c>
      <c r="S545" t="s">
        <v>2</v>
      </c>
      <c r="T545" t="s">
        <v>2</v>
      </c>
      <c r="U545" t="s">
        <v>206</v>
      </c>
      <c r="V545" t="s">
        <v>160</v>
      </c>
      <c r="W545" t="s">
        <v>2</v>
      </c>
      <c r="X545" t="s">
        <v>2</v>
      </c>
      <c r="Y545" t="s">
        <v>2</v>
      </c>
      <c r="Z545">
        <v>2010</v>
      </c>
      <c r="AA545" t="s">
        <v>164</v>
      </c>
      <c r="AB545" t="s">
        <v>2</v>
      </c>
      <c r="AC545" t="s">
        <v>2</v>
      </c>
      <c r="AD545" t="s">
        <v>2</v>
      </c>
      <c r="AE545" t="s">
        <v>2</v>
      </c>
      <c r="AF545" t="s">
        <v>2</v>
      </c>
      <c r="AG545" t="s">
        <v>165</v>
      </c>
      <c r="AH545" t="s">
        <v>190</v>
      </c>
    </row>
    <row r="546" spans="1:34">
      <c r="A546">
        <v>7415</v>
      </c>
      <c r="B546">
        <v>376751</v>
      </c>
      <c r="C546" t="s">
        <v>149</v>
      </c>
      <c r="D546" t="str">
        <f t="shared" ca="1" si="24"/>
        <v>AZNSZMLYTK</v>
      </c>
      <c r="E546" t="str">
        <f t="shared" ca="1" si="25"/>
        <v>Xjvlltwgpglxw</v>
      </c>
      <c r="F546" t="s">
        <v>150</v>
      </c>
      <c r="G546" t="s">
        <v>167</v>
      </c>
      <c r="H546" s="149" t="str">
        <f t="shared" ca="1" si="26"/>
        <v>7/8/1997</v>
      </c>
      <c r="I546" t="s">
        <v>152</v>
      </c>
      <c r="J546" t="s">
        <v>153</v>
      </c>
      <c r="K546" t="s">
        <v>732</v>
      </c>
      <c r="L546" t="s">
        <v>733</v>
      </c>
      <c r="M546" t="s">
        <v>734</v>
      </c>
      <c r="N546">
        <v>93</v>
      </c>
      <c r="O546" t="s">
        <v>157</v>
      </c>
      <c r="P546" t="s">
        <v>158</v>
      </c>
      <c r="Q546" t="s">
        <v>194</v>
      </c>
      <c r="R546" t="s">
        <v>210</v>
      </c>
      <c r="S546" t="s">
        <v>2</v>
      </c>
      <c r="T546" t="s">
        <v>196</v>
      </c>
      <c r="U546" t="s">
        <v>200</v>
      </c>
      <c r="V546" t="s">
        <v>160</v>
      </c>
      <c r="W546" t="s">
        <v>161</v>
      </c>
      <c r="X546" t="s">
        <v>2</v>
      </c>
      <c r="Y546" t="s">
        <v>2</v>
      </c>
      <c r="Z546">
        <v>2011</v>
      </c>
      <c r="AA546" t="s">
        <v>164</v>
      </c>
      <c r="AB546" t="s">
        <v>2</v>
      </c>
      <c r="AC546" t="s">
        <v>2</v>
      </c>
      <c r="AD546" t="s">
        <v>2</v>
      </c>
      <c r="AE546" t="s">
        <v>2</v>
      </c>
      <c r="AF546" t="s">
        <v>2</v>
      </c>
      <c r="AG546" t="s">
        <v>213</v>
      </c>
      <c r="AH546" t="s">
        <v>175</v>
      </c>
    </row>
    <row r="547" spans="1:34">
      <c r="A547">
        <v>7415</v>
      </c>
      <c r="B547">
        <v>376824</v>
      </c>
      <c r="C547" t="s">
        <v>149</v>
      </c>
      <c r="D547" t="str">
        <f t="shared" ca="1" si="24"/>
        <v>SYUNCPEAGJ</v>
      </c>
      <c r="E547" t="str">
        <f t="shared" ca="1" si="25"/>
        <v>Jaqzghnadmpzw</v>
      </c>
      <c r="F547" t="s">
        <v>150</v>
      </c>
      <c r="G547" t="s">
        <v>167</v>
      </c>
      <c r="H547" s="149" t="str">
        <f t="shared" ca="1" si="26"/>
        <v>6/2/1996</v>
      </c>
      <c r="I547" t="s">
        <v>152</v>
      </c>
      <c r="J547" t="s">
        <v>153</v>
      </c>
      <c r="K547" t="s">
        <v>732</v>
      </c>
      <c r="L547" t="s">
        <v>733</v>
      </c>
      <c r="M547" t="s">
        <v>734</v>
      </c>
      <c r="N547">
        <v>93</v>
      </c>
      <c r="O547" t="s">
        <v>157</v>
      </c>
      <c r="P547" t="s">
        <v>158</v>
      </c>
      <c r="Q547" t="s">
        <v>194</v>
      </c>
      <c r="R547" t="s">
        <v>198</v>
      </c>
      <c r="S547" t="s">
        <v>2</v>
      </c>
      <c r="T547" t="s">
        <v>196</v>
      </c>
      <c r="U547" t="s">
        <v>200</v>
      </c>
      <c r="V547" t="s">
        <v>160</v>
      </c>
      <c r="W547" t="s">
        <v>161</v>
      </c>
      <c r="X547" t="s">
        <v>279</v>
      </c>
      <c r="Y547" t="s">
        <v>2</v>
      </c>
      <c r="Z547">
        <v>2011</v>
      </c>
      <c r="AA547" t="s">
        <v>164</v>
      </c>
      <c r="AB547" t="s">
        <v>2</v>
      </c>
      <c r="AC547" t="s">
        <v>2</v>
      </c>
      <c r="AD547" t="s">
        <v>2</v>
      </c>
      <c r="AE547" t="s">
        <v>2</v>
      </c>
      <c r="AF547" t="s">
        <v>2</v>
      </c>
      <c r="AG547" t="s">
        <v>174</v>
      </c>
      <c r="AH547" t="s">
        <v>175</v>
      </c>
    </row>
    <row r="548" spans="1:34">
      <c r="A548">
        <v>7415</v>
      </c>
      <c r="B548">
        <v>376826</v>
      </c>
      <c r="C548" t="s">
        <v>149</v>
      </c>
      <c r="D548" t="str">
        <f t="shared" ca="1" si="24"/>
        <v>LNQQEQDVLT</v>
      </c>
      <c r="E548" t="str">
        <f t="shared" ca="1" si="25"/>
        <v>Gsuwrtuzxxgtr</v>
      </c>
      <c r="F548" t="s">
        <v>150</v>
      </c>
      <c r="G548" t="s">
        <v>167</v>
      </c>
      <c r="H548" s="149" t="str">
        <f t="shared" ca="1" si="26"/>
        <v>12/3/1996</v>
      </c>
      <c r="I548" t="s">
        <v>152</v>
      </c>
      <c r="J548" t="s">
        <v>153</v>
      </c>
      <c r="K548" t="s">
        <v>732</v>
      </c>
      <c r="L548" t="s">
        <v>733</v>
      </c>
      <c r="M548" t="s">
        <v>734</v>
      </c>
      <c r="N548">
        <v>93</v>
      </c>
      <c r="O548" t="s">
        <v>157</v>
      </c>
      <c r="P548" t="s">
        <v>158</v>
      </c>
      <c r="Q548" t="s">
        <v>194</v>
      </c>
      <c r="R548" t="s">
        <v>210</v>
      </c>
      <c r="S548" t="s">
        <v>2</v>
      </c>
      <c r="T548" t="s">
        <v>196</v>
      </c>
      <c r="U548" t="s">
        <v>200</v>
      </c>
      <c r="V548" t="s">
        <v>160</v>
      </c>
      <c r="W548" t="s">
        <v>161</v>
      </c>
      <c r="X548" t="s">
        <v>279</v>
      </c>
      <c r="Y548" t="s">
        <v>2</v>
      </c>
      <c r="Z548">
        <v>2011</v>
      </c>
      <c r="AA548" t="s">
        <v>164</v>
      </c>
      <c r="AB548" t="s">
        <v>2</v>
      </c>
      <c r="AC548" t="s">
        <v>2</v>
      </c>
      <c r="AD548" t="s">
        <v>2</v>
      </c>
      <c r="AE548" t="s">
        <v>2</v>
      </c>
      <c r="AF548" t="s">
        <v>2</v>
      </c>
      <c r="AG548" t="s">
        <v>213</v>
      </c>
      <c r="AH548" t="s">
        <v>166</v>
      </c>
    </row>
    <row r="549" spans="1:34">
      <c r="A549">
        <v>7415</v>
      </c>
      <c r="B549">
        <v>376863</v>
      </c>
      <c r="C549" t="s">
        <v>149</v>
      </c>
      <c r="D549" t="str">
        <f t="shared" ca="1" si="24"/>
        <v>MPVOPINOPQ</v>
      </c>
      <c r="E549" t="str">
        <f t="shared" ca="1" si="25"/>
        <v>Tdlxleqalgaio</v>
      </c>
      <c r="F549" t="s">
        <v>150</v>
      </c>
      <c r="G549" t="s">
        <v>167</v>
      </c>
      <c r="H549" s="149" t="str">
        <f t="shared" ca="1" si="26"/>
        <v>6/12/1997</v>
      </c>
      <c r="I549" t="s">
        <v>152</v>
      </c>
      <c r="J549" t="s">
        <v>153</v>
      </c>
      <c r="K549" t="s">
        <v>732</v>
      </c>
      <c r="L549" t="s">
        <v>733</v>
      </c>
      <c r="M549" t="s">
        <v>734</v>
      </c>
      <c r="N549">
        <v>93</v>
      </c>
      <c r="O549" t="s">
        <v>157</v>
      </c>
      <c r="P549" t="s">
        <v>158</v>
      </c>
      <c r="Q549" t="s">
        <v>194</v>
      </c>
      <c r="R549" t="s">
        <v>198</v>
      </c>
      <c r="S549" t="s">
        <v>2</v>
      </c>
      <c r="T549" t="s">
        <v>196</v>
      </c>
      <c r="U549" t="s">
        <v>224</v>
      </c>
      <c r="V549" t="s">
        <v>160</v>
      </c>
      <c r="W549" t="s">
        <v>182</v>
      </c>
      <c r="X549" t="s">
        <v>2</v>
      </c>
      <c r="Y549" t="s">
        <v>2</v>
      </c>
      <c r="Z549">
        <v>2011</v>
      </c>
      <c r="AA549" t="s">
        <v>164</v>
      </c>
      <c r="AB549" t="s">
        <v>2</v>
      </c>
      <c r="AC549" t="s">
        <v>2</v>
      </c>
      <c r="AD549" t="s">
        <v>2</v>
      </c>
      <c r="AE549" t="s">
        <v>2</v>
      </c>
      <c r="AF549" t="s">
        <v>2</v>
      </c>
      <c r="AG549" t="s">
        <v>174</v>
      </c>
      <c r="AH549" t="s">
        <v>190</v>
      </c>
    </row>
    <row r="550" spans="1:34">
      <c r="A550">
        <v>7415</v>
      </c>
      <c r="B550">
        <v>376865</v>
      </c>
      <c r="C550" t="s">
        <v>149</v>
      </c>
      <c r="D550" t="str">
        <f t="shared" ca="1" si="24"/>
        <v>DJXDDSJVVY</v>
      </c>
      <c r="E550" t="str">
        <f t="shared" ca="1" si="25"/>
        <v>Mciubcqsfvuwz</v>
      </c>
      <c r="F550" t="s">
        <v>150</v>
      </c>
      <c r="G550" t="s">
        <v>167</v>
      </c>
      <c r="H550" s="149" t="str">
        <f t="shared" ca="1" si="26"/>
        <v>23/9/1994</v>
      </c>
      <c r="I550" t="s">
        <v>152</v>
      </c>
      <c r="J550" t="s">
        <v>153</v>
      </c>
      <c r="K550" t="s">
        <v>732</v>
      </c>
      <c r="L550" t="s">
        <v>733</v>
      </c>
      <c r="M550" t="s">
        <v>734</v>
      </c>
      <c r="N550">
        <v>93</v>
      </c>
      <c r="O550" t="s">
        <v>157</v>
      </c>
      <c r="P550" t="s">
        <v>158</v>
      </c>
      <c r="Q550" t="s">
        <v>187</v>
      </c>
      <c r="R550" t="s">
        <v>735</v>
      </c>
      <c r="S550" t="s">
        <v>2</v>
      </c>
      <c r="T550" t="s">
        <v>2</v>
      </c>
      <c r="U550" t="s">
        <v>206</v>
      </c>
      <c r="V550" t="s">
        <v>160</v>
      </c>
      <c r="W550" t="s">
        <v>2</v>
      </c>
      <c r="X550" t="s">
        <v>2</v>
      </c>
      <c r="Y550" t="s">
        <v>2</v>
      </c>
      <c r="Z550">
        <v>2011</v>
      </c>
      <c r="AA550" t="s">
        <v>164</v>
      </c>
      <c r="AB550" t="s">
        <v>2</v>
      </c>
      <c r="AC550" t="s">
        <v>2</v>
      </c>
      <c r="AD550" t="s">
        <v>2</v>
      </c>
      <c r="AE550" t="s">
        <v>2</v>
      </c>
      <c r="AF550" t="s">
        <v>2</v>
      </c>
      <c r="AG550" t="s">
        <v>165</v>
      </c>
      <c r="AH550" t="s">
        <v>190</v>
      </c>
    </row>
    <row r="551" spans="1:34">
      <c r="A551">
        <v>7415</v>
      </c>
      <c r="B551">
        <v>376874</v>
      </c>
      <c r="C551" t="s">
        <v>149</v>
      </c>
      <c r="D551" t="str">
        <f t="shared" ca="1" si="24"/>
        <v>WUEHMUBNDR</v>
      </c>
      <c r="E551" t="str">
        <f t="shared" ca="1" si="25"/>
        <v>Cdrllwdwyvotz</v>
      </c>
      <c r="F551" t="s">
        <v>150</v>
      </c>
      <c r="G551" t="s">
        <v>167</v>
      </c>
      <c r="H551" s="149" t="str">
        <f t="shared" ca="1" si="26"/>
        <v>16/9/1995</v>
      </c>
      <c r="I551" t="s">
        <v>152</v>
      </c>
      <c r="J551" t="s">
        <v>153</v>
      </c>
      <c r="K551" t="s">
        <v>732</v>
      </c>
      <c r="L551" t="s">
        <v>733</v>
      </c>
      <c r="M551" t="s">
        <v>734</v>
      </c>
      <c r="N551">
        <v>93</v>
      </c>
      <c r="O551" t="s">
        <v>157</v>
      </c>
      <c r="P551" t="s">
        <v>158</v>
      </c>
      <c r="Q551" t="s">
        <v>246</v>
      </c>
      <c r="R551" t="s">
        <v>297</v>
      </c>
      <c r="S551" t="s">
        <v>2</v>
      </c>
      <c r="T551" t="s">
        <v>2</v>
      </c>
      <c r="U551" t="s">
        <v>717</v>
      </c>
      <c r="V551" t="s">
        <v>160</v>
      </c>
      <c r="W551" t="s">
        <v>161</v>
      </c>
      <c r="X551" t="s">
        <v>2</v>
      </c>
      <c r="Y551" t="s">
        <v>2</v>
      </c>
      <c r="Z551">
        <v>2011</v>
      </c>
      <c r="AA551" t="s">
        <v>164</v>
      </c>
      <c r="AB551" t="s">
        <v>2</v>
      </c>
      <c r="AC551" t="s">
        <v>2</v>
      </c>
      <c r="AD551" t="s">
        <v>2</v>
      </c>
      <c r="AE551" t="s">
        <v>2</v>
      </c>
      <c r="AF551" t="s">
        <v>2</v>
      </c>
      <c r="AG551" t="s">
        <v>165</v>
      </c>
      <c r="AH551" t="s">
        <v>175</v>
      </c>
    </row>
    <row r="552" spans="1:34">
      <c r="A552">
        <v>7415</v>
      </c>
      <c r="B552">
        <v>376909</v>
      </c>
      <c r="C552" t="s">
        <v>149</v>
      </c>
      <c r="D552" t="str">
        <f t="shared" ca="1" si="24"/>
        <v>XRLYVQBJUL</v>
      </c>
      <c r="E552" t="str">
        <f t="shared" ca="1" si="25"/>
        <v>Ioyjqqjvbefno</v>
      </c>
      <c r="F552" t="s">
        <v>150</v>
      </c>
      <c r="G552" t="s">
        <v>167</v>
      </c>
      <c r="H552" s="149" t="str">
        <f t="shared" ca="1" si="26"/>
        <v>18/9/1995</v>
      </c>
      <c r="I552" t="s">
        <v>152</v>
      </c>
      <c r="J552" t="s">
        <v>153</v>
      </c>
      <c r="K552" t="s">
        <v>732</v>
      </c>
      <c r="L552" t="s">
        <v>733</v>
      </c>
      <c r="M552" t="s">
        <v>734</v>
      </c>
      <c r="N552">
        <v>93</v>
      </c>
      <c r="O552" t="s">
        <v>157</v>
      </c>
      <c r="P552" t="s">
        <v>158</v>
      </c>
      <c r="Q552" t="s">
        <v>194</v>
      </c>
      <c r="R552" t="s">
        <v>198</v>
      </c>
      <c r="S552" t="s">
        <v>2</v>
      </c>
      <c r="T552" t="s">
        <v>196</v>
      </c>
      <c r="U552" t="s">
        <v>200</v>
      </c>
      <c r="V552" t="s">
        <v>160</v>
      </c>
      <c r="W552" t="s">
        <v>161</v>
      </c>
      <c r="X552" t="s">
        <v>2</v>
      </c>
      <c r="Y552" t="s">
        <v>2</v>
      </c>
      <c r="Z552">
        <v>2011</v>
      </c>
      <c r="AA552" t="s">
        <v>164</v>
      </c>
      <c r="AB552" t="s">
        <v>2</v>
      </c>
      <c r="AC552" t="s">
        <v>2</v>
      </c>
      <c r="AD552" t="s">
        <v>2</v>
      </c>
      <c r="AE552" t="s">
        <v>2</v>
      </c>
      <c r="AF552" t="s">
        <v>2</v>
      </c>
      <c r="AG552" t="s">
        <v>174</v>
      </c>
      <c r="AH552" t="s">
        <v>175</v>
      </c>
    </row>
    <row r="553" spans="1:34">
      <c r="A553">
        <v>7415</v>
      </c>
      <c r="B553">
        <v>376955</v>
      </c>
      <c r="C553" t="s">
        <v>149</v>
      </c>
      <c r="D553" t="str">
        <f t="shared" ca="1" si="24"/>
        <v>GTCQDDNRUY</v>
      </c>
      <c r="E553" t="str">
        <f t="shared" ca="1" si="25"/>
        <v>Scxoiclvtzmse</v>
      </c>
      <c r="F553" t="s">
        <v>150</v>
      </c>
      <c r="G553" t="s">
        <v>167</v>
      </c>
      <c r="H553" s="149" t="str">
        <f t="shared" ca="1" si="26"/>
        <v>28/9/1995</v>
      </c>
      <c r="I553" t="s">
        <v>152</v>
      </c>
      <c r="J553" t="s">
        <v>153</v>
      </c>
      <c r="K553" t="s">
        <v>732</v>
      </c>
      <c r="L553" t="s">
        <v>733</v>
      </c>
      <c r="M553" t="s">
        <v>734</v>
      </c>
      <c r="N553">
        <v>93</v>
      </c>
      <c r="O553" t="s">
        <v>157</v>
      </c>
      <c r="P553" t="s">
        <v>158</v>
      </c>
      <c r="Q553" t="s">
        <v>194</v>
      </c>
      <c r="R553" t="s">
        <v>198</v>
      </c>
      <c r="S553" t="s">
        <v>2</v>
      </c>
      <c r="T553" t="s">
        <v>196</v>
      </c>
      <c r="U553" t="s">
        <v>200</v>
      </c>
      <c r="V553" t="s">
        <v>160</v>
      </c>
      <c r="W553" t="s">
        <v>161</v>
      </c>
      <c r="X553" t="s">
        <v>2</v>
      </c>
      <c r="Y553" t="s">
        <v>2</v>
      </c>
      <c r="Z553">
        <v>2011</v>
      </c>
      <c r="AA553" t="s">
        <v>164</v>
      </c>
      <c r="AB553" t="s">
        <v>2</v>
      </c>
      <c r="AC553" t="s">
        <v>2</v>
      </c>
      <c r="AD553" t="s">
        <v>2</v>
      </c>
      <c r="AE553" t="s">
        <v>2</v>
      </c>
      <c r="AF553" t="s">
        <v>2</v>
      </c>
      <c r="AG553" t="s">
        <v>174</v>
      </c>
      <c r="AH553" t="s">
        <v>175</v>
      </c>
    </row>
    <row r="554" spans="1:34">
      <c r="A554">
        <v>7415</v>
      </c>
      <c r="B554">
        <v>377238</v>
      </c>
      <c r="C554" t="s">
        <v>149</v>
      </c>
      <c r="D554" t="str">
        <f t="shared" ca="1" si="24"/>
        <v>VHQPNFKPRE</v>
      </c>
      <c r="E554" t="str">
        <f t="shared" ca="1" si="25"/>
        <v>Spznatsuswkpl</v>
      </c>
      <c r="F554" t="s">
        <v>150</v>
      </c>
      <c r="G554" t="s">
        <v>167</v>
      </c>
      <c r="H554" s="149" t="str">
        <f t="shared" ca="1" si="26"/>
        <v>19/10/1996</v>
      </c>
      <c r="I554" t="s">
        <v>152</v>
      </c>
      <c r="J554" t="s">
        <v>153</v>
      </c>
      <c r="K554" t="s">
        <v>736</v>
      </c>
      <c r="L554" t="s">
        <v>737</v>
      </c>
      <c r="M554" t="s">
        <v>582</v>
      </c>
      <c r="N554">
        <v>95</v>
      </c>
      <c r="O554" t="s">
        <v>157</v>
      </c>
      <c r="P554" t="s">
        <v>158</v>
      </c>
      <c r="Q554" t="s">
        <v>194</v>
      </c>
      <c r="R554" t="s">
        <v>198</v>
      </c>
      <c r="S554" t="s">
        <v>2</v>
      </c>
      <c r="T554" t="s">
        <v>196</v>
      </c>
      <c r="U554" t="s">
        <v>224</v>
      </c>
      <c r="V554" t="s">
        <v>160</v>
      </c>
      <c r="W554" t="s">
        <v>182</v>
      </c>
      <c r="X554" t="s">
        <v>249</v>
      </c>
      <c r="Y554" t="s">
        <v>254</v>
      </c>
      <c r="Z554">
        <v>2011</v>
      </c>
      <c r="AA554" t="s">
        <v>164</v>
      </c>
      <c r="AB554" t="s">
        <v>2</v>
      </c>
      <c r="AC554" t="s">
        <v>2</v>
      </c>
      <c r="AD554" t="s">
        <v>2</v>
      </c>
      <c r="AE554" t="s">
        <v>2</v>
      </c>
      <c r="AF554" t="s">
        <v>2</v>
      </c>
      <c r="AG554" t="s">
        <v>174</v>
      </c>
      <c r="AH554" t="s">
        <v>166</v>
      </c>
    </row>
    <row r="555" spans="1:34">
      <c r="A555">
        <v>7415</v>
      </c>
      <c r="B555">
        <v>377257</v>
      </c>
      <c r="C555" t="s">
        <v>183</v>
      </c>
      <c r="D555" t="str">
        <f t="shared" ca="1" si="24"/>
        <v>YSYAEFEYWN</v>
      </c>
      <c r="E555" t="str">
        <f t="shared" ca="1" si="25"/>
        <v>Yaupldyjqclkt</v>
      </c>
      <c r="F555" t="s">
        <v>150</v>
      </c>
      <c r="G555" t="s">
        <v>167</v>
      </c>
      <c r="H555" s="149" t="str">
        <f t="shared" ca="1" si="26"/>
        <v>5/3/1995</v>
      </c>
      <c r="I555" t="s">
        <v>152</v>
      </c>
      <c r="J555" t="s">
        <v>153</v>
      </c>
      <c r="K555" t="s">
        <v>736</v>
      </c>
      <c r="L555" t="s">
        <v>737</v>
      </c>
      <c r="M555" t="s">
        <v>582</v>
      </c>
      <c r="N555">
        <v>95</v>
      </c>
      <c r="O555" t="s">
        <v>157</v>
      </c>
      <c r="P555" t="s">
        <v>158</v>
      </c>
      <c r="Q555" t="s">
        <v>194</v>
      </c>
      <c r="R555" t="s">
        <v>210</v>
      </c>
      <c r="S555" t="s">
        <v>2</v>
      </c>
      <c r="T555" t="s">
        <v>196</v>
      </c>
      <c r="U555" t="s">
        <v>211</v>
      </c>
      <c r="V555" t="s">
        <v>160</v>
      </c>
      <c r="W555" t="s">
        <v>161</v>
      </c>
      <c r="X555" t="s">
        <v>249</v>
      </c>
      <c r="Y555" t="s">
        <v>2</v>
      </c>
      <c r="Z555">
        <v>2011</v>
      </c>
      <c r="AA555" t="s">
        <v>164</v>
      </c>
      <c r="AB555" t="s">
        <v>2</v>
      </c>
      <c r="AC555" t="s">
        <v>2</v>
      </c>
      <c r="AD555" t="s">
        <v>2</v>
      </c>
      <c r="AE555" t="s">
        <v>2</v>
      </c>
      <c r="AF555" t="s">
        <v>2</v>
      </c>
      <c r="AG555" t="s">
        <v>174</v>
      </c>
      <c r="AH555" t="s">
        <v>166</v>
      </c>
    </row>
    <row r="556" spans="1:34">
      <c r="A556">
        <v>7415</v>
      </c>
      <c r="B556">
        <v>377286</v>
      </c>
      <c r="C556" t="s">
        <v>149</v>
      </c>
      <c r="D556" t="str">
        <f t="shared" ca="1" si="24"/>
        <v>JIIADJUHFL</v>
      </c>
      <c r="E556" t="str">
        <f t="shared" ca="1" si="25"/>
        <v>Duyuwgjbrwpvn</v>
      </c>
      <c r="F556" t="s">
        <v>150</v>
      </c>
      <c r="G556" t="s">
        <v>151</v>
      </c>
      <c r="H556" s="149" t="str">
        <f t="shared" ca="1" si="26"/>
        <v>22/4/1995</v>
      </c>
      <c r="I556" t="s">
        <v>152</v>
      </c>
      <c r="J556" t="s">
        <v>153</v>
      </c>
      <c r="K556" t="s">
        <v>736</v>
      </c>
      <c r="L556" t="s">
        <v>737</v>
      </c>
      <c r="M556" t="s">
        <v>582</v>
      </c>
      <c r="N556">
        <v>95</v>
      </c>
      <c r="O556" t="s">
        <v>157</v>
      </c>
      <c r="P556" t="s">
        <v>158</v>
      </c>
      <c r="Q556" t="s">
        <v>194</v>
      </c>
      <c r="R556" t="s">
        <v>210</v>
      </c>
      <c r="S556" t="s">
        <v>2</v>
      </c>
      <c r="T556" t="s">
        <v>196</v>
      </c>
      <c r="U556" t="s">
        <v>224</v>
      </c>
      <c r="V556" t="s">
        <v>160</v>
      </c>
      <c r="W556" t="s">
        <v>161</v>
      </c>
      <c r="X556" t="s">
        <v>2</v>
      </c>
      <c r="Y556" t="s">
        <v>2</v>
      </c>
      <c r="Z556">
        <v>2011</v>
      </c>
      <c r="AA556" t="s">
        <v>164</v>
      </c>
      <c r="AB556" t="s">
        <v>2</v>
      </c>
      <c r="AC556" t="s">
        <v>2</v>
      </c>
      <c r="AD556" t="s">
        <v>2</v>
      </c>
      <c r="AE556" t="s">
        <v>2</v>
      </c>
      <c r="AF556" t="s">
        <v>2</v>
      </c>
      <c r="AG556" t="s">
        <v>174</v>
      </c>
      <c r="AH556" t="s">
        <v>166</v>
      </c>
    </row>
    <row r="557" spans="1:34">
      <c r="A557">
        <v>7415</v>
      </c>
      <c r="B557">
        <v>377290</v>
      </c>
      <c r="C557" t="s">
        <v>149</v>
      </c>
      <c r="D557" t="str">
        <f t="shared" ca="1" si="24"/>
        <v>MSIJFYCYFV</v>
      </c>
      <c r="E557" t="str">
        <f t="shared" ca="1" si="25"/>
        <v>Dgllpczymbrkp</v>
      </c>
      <c r="F557" t="s">
        <v>150</v>
      </c>
      <c r="G557" t="s">
        <v>167</v>
      </c>
      <c r="H557" s="149" t="str">
        <f t="shared" ca="1" si="26"/>
        <v>14/10/1994</v>
      </c>
      <c r="I557" t="s">
        <v>152</v>
      </c>
      <c r="J557" t="s">
        <v>153</v>
      </c>
      <c r="K557" t="s">
        <v>736</v>
      </c>
      <c r="L557" t="s">
        <v>737</v>
      </c>
      <c r="M557" t="s">
        <v>582</v>
      </c>
      <c r="N557">
        <v>95</v>
      </c>
      <c r="O557" t="s">
        <v>157</v>
      </c>
      <c r="P557" t="s">
        <v>158</v>
      </c>
      <c r="Q557" t="s">
        <v>194</v>
      </c>
      <c r="R557" t="s">
        <v>210</v>
      </c>
      <c r="S557" t="s">
        <v>2</v>
      </c>
      <c r="T557" t="s">
        <v>196</v>
      </c>
      <c r="U557" t="s">
        <v>224</v>
      </c>
      <c r="V557" t="s">
        <v>160</v>
      </c>
      <c r="W557" t="s">
        <v>161</v>
      </c>
      <c r="X557" t="s">
        <v>2</v>
      </c>
      <c r="Y557" t="s">
        <v>2</v>
      </c>
      <c r="Z557">
        <v>2011</v>
      </c>
      <c r="AA557" t="s">
        <v>164</v>
      </c>
      <c r="AB557" t="s">
        <v>2</v>
      </c>
      <c r="AC557" t="s">
        <v>2</v>
      </c>
      <c r="AD557" t="s">
        <v>2</v>
      </c>
      <c r="AE557" t="s">
        <v>2</v>
      </c>
      <c r="AF557" t="s">
        <v>2</v>
      </c>
      <c r="AG557" t="s">
        <v>174</v>
      </c>
      <c r="AH557" t="s">
        <v>166</v>
      </c>
    </row>
    <row r="558" spans="1:34">
      <c r="A558">
        <v>7415</v>
      </c>
      <c r="B558">
        <v>377519</v>
      </c>
      <c r="C558" t="s">
        <v>149</v>
      </c>
      <c r="D558" t="str">
        <f t="shared" ca="1" si="24"/>
        <v>HZEOXLNYZX</v>
      </c>
      <c r="E558" t="str">
        <f t="shared" ca="1" si="25"/>
        <v>Zpqrgzbweorpj</v>
      </c>
      <c r="F558" t="s">
        <v>150</v>
      </c>
      <c r="G558" t="s">
        <v>167</v>
      </c>
      <c r="H558" s="149" t="str">
        <f t="shared" ca="1" si="26"/>
        <v>11/12/1995</v>
      </c>
      <c r="I558" t="s">
        <v>152</v>
      </c>
      <c r="J558" t="s">
        <v>153</v>
      </c>
      <c r="K558" t="s">
        <v>738</v>
      </c>
      <c r="L558" t="s">
        <v>739</v>
      </c>
      <c r="M558" t="s">
        <v>740</v>
      </c>
      <c r="N558">
        <v>92</v>
      </c>
      <c r="O558" t="s">
        <v>157</v>
      </c>
      <c r="P558" t="s">
        <v>158</v>
      </c>
      <c r="Q558" t="s">
        <v>194</v>
      </c>
      <c r="R558" t="s">
        <v>210</v>
      </c>
      <c r="S558" t="s">
        <v>2</v>
      </c>
      <c r="T558" t="s">
        <v>196</v>
      </c>
      <c r="U558" t="s">
        <v>200</v>
      </c>
      <c r="V558" t="s">
        <v>160</v>
      </c>
      <c r="W558" t="s">
        <v>161</v>
      </c>
      <c r="X558" t="s">
        <v>271</v>
      </c>
      <c r="Y558" t="s">
        <v>2</v>
      </c>
      <c r="Z558">
        <v>2011</v>
      </c>
      <c r="AA558" t="s">
        <v>164</v>
      </c>
      <c r="AB558" t="s">
        <v>2</v>
      </c>
      <c r="AC558" t="s">
        <v>2</v>
      </c>
      <c r="AD558" t="s">
        <v>2</v>
      </c>
      <c r="AE558" t="s">
        <v>2</v>
      </c>
      <c r="AF558" t="s">
        <v>2</v>
      </c>
      <c r="AG558" t="s">
        <v>165</v>
      </c>
      <c r="AH558" t="s">
        <v>175</v>
      </c>
    </row>
    <row r="559" spans="1:34">
      <c r="A559">
        <v>7415</v>
      </c>
      <c r="B559">
        <v>377535</v>
      </c>
      <c r="C559" t="s">
        <v>149</v>
      </c>
      <c r="D559" t="str">
        <f t="shared" ca="1" si="24"/>
        <v>IECNVKCIMT</v>
      </c>
      <c r="E559" t="str">
        <f t="shared" ca="1" si="25"/>
        <v>Aqkemkfphgbgt</v>
      </c>
      <c r="F559" t="s">
        <v>150</v>
      </c>
      <c r="G559" t="s">
        <v>167</v>
      </c>
      <c r="H559" s="149" t="str">
        <f t="shared" ca="1" si="26"/>
        <v>26/6/1995</v>
      </c>
      <c r="I559" t="s">
        <v>152</v>
      </c>
      <c r="J559" t="s">
        <v>153</v>
      </c>
      <c r="K559" t="s">
        <v>738</v>
      </c>
      <c r="L559" t="s">
        <v>739</v>
      </c>
      <c r="M559" t="s">
        <v>740</v>
      </c>
      <c r="N559">
        <v>92</v>
      </c>
      <c r="O559" t="s">
        <v>157</v>
      </c>
      <c r="P559" t="s">
        <v>158</v>
      </c>
      <c r="Q559" t="s">
        <v>194</v>
      </c>
      <c r="R559" t="s">
        <v>210</v>
      </c>
      <c r="S559" t="s">
        <v>133</v>
      </c>
      <c r="T559" t="s">
        <v>196</v>
      </c>
      <c r="U559" t="s">
        <v>200</v>
      </c>
      <c r="V559" t="s">
        <v>160</v>
      </c>
      <c r="W559" t="s">
        <v>741</v>
      </c>
      <c r="X559" t="s">
        <v>2</v>
      </c>
      <c r="Y559" t="s">
        <v>2</v>
      </c>
      <c r="Z559">
        <v>2011</v>
      </c>
      <c r="AA559" t="s">
        <v>164</v>
      </c>
      <c r="AB559" t="s">
        <v>2</v>
      </c>
      <c r="AC559" t="s">
        <v>2</v>
      </c>
      <c r="AD559" t="s">
        <v>2</v>
      </c>
      <c r="AE559" t="s">
        <v>2</v>
      </c>
      <c r="AF559" t="s">
        <v>2</v>
      </c>
      <c r="AG559" t="s">
        <v>165</v>
      </c>
      <c r="AH559" t="s">
        <v>175</v>
      </c>
    </row>
    <row r="560" spans="1:34">
      <c r="A560">
        <v>7415</v>
      </c>
      <c r="B560">
        <v>377832</v>
      </c>
      <c r="C560" t="s">
        <v>149</v>
      </c>
      <c r="D560" t="str">
        <f t="shared" ca="1" si="24"/>
        <v>HUZGSZOBGC</v>
      </c>
      <c r="E560" t="str">
        <f t="shared" ca="1" si="25"/>
        <v>Lwugpjnomokez</v>
      </c>
      <c r="F560" t="s">
        <v>150</v>
      </c>
      <c r="G560" t="s">
        <v>167</v>
      </c>
      <c r="H560" s="149" t="str">
        <f t="shared" ca="1" si="26"/>
        <v>19/11/1997</v>
      </c>
      <c r="I560" t="s">
        <v>152</v>
      </c>
      <c r="J560" t="s">
        <v>153</v>
      </c>
      <c r="K560" t="s">
        <v>742</v>
      </c>
      <c r="L560" t="s">
        <v>743</v>
      </c>
      <c r="M560" t="s">
        <v>423</v>
      </c>
      <c r="N560">
        <v>91</v>
      </c>
      <c r="O560" t="s">
        <v>157</v>
      </c>
      <c r="P560" t="s">
        <v>158</v>
      </c>
      <c r="Q560" t="s">
        <v>194</v>
      </c>
      <c r="R560" t="s">
        <v>198</v>
      </c>
      <c r="S560" t="s">
        <v>133</v>
      </c>
      <c r="T560" t="s">
        <v>196</v>
      </c>
      <c r="U560" t="s">
        <v>200</v>
      </c>
      <c r="V560" t="s">
        <v>160</v>
      </c>
      <c r="W560" t="s">
        <v>161</v>
      </c>
      <c r="X560" t="s">
        <v>279</v>
      </c>
      <c r="Y560" t="s">
        <v>2</v>
      </c>
      <c r="Z560">
        <v>2011</v>
      </c>
      <c r="AA560" t="s">
        <v>164</v>
      </c>
      <c r="AB560" t="s">
        <v>2</v>
      </c>
      <c r="AC560" t="s">
        <v>2</v>
      </c>
      <c r="AD560" t="s">
        <v>2</v>
      </c>
      <c r="AE560" t="s">
        <v>2</v>
      </c>
      <c r="AF560" t="s">
        <v>2</v>
      </c>
      <c r="AG560" t="s">
        <v>174</v>
      </c>
      <c r="AH560" t="s">
        <v>190</v>
      </c>
    </row>
    <row r="561" spans="1:34">
      <c r="A561">
        <v>7415</v>
      </c>
      <c r="B561">
        <v>378887</v>
      </c>
      <c r="C561" t="s">
        <v>149</v>
      </c>
      <c r="D561" t="str">
        <f t="shared" ca="1" si="24"/>
        <v>QCOZHANHCJ</v>
      </c>
      <c r="E561" t="str">
        <f t="shared" ca="1" si="25"/>
        <v>Ryjlytxinlpds</v>
      </c>
      <c r="F561" t="s">
        <v>150</v>
      </c>
      <c r="G561" t="s">
        <v>167</v>
      </c>
      <c r="H561" s="149" t="str">
        <f t="shared" ca="1" si="26"/>
        <v>22/3/1994</v>
      </c>
      <c r="I561" t="s">
        <v>152</v>
      </c>
      <c r="J561" t="s">
        <v>153</v>
      </c>
      <c r="K561" t="s">
        <v>744</v>
      </c>
      <c r="L561" t="s">
        <v>619</v>
      </c>
      <c r="M561" t="s">
        <v>223</v>
      </c>
      <c r="N561">
        <v>75</v>
      </c>
      <c r="O561" t="s">
        <v>157</v>
      </c>
      <c r="P561" t="s">
        <v>158</v>
      </c>
      <c r="Q561" t="s">
        <v>194</v>
      </c>
      <c r="R561" t="s">
        <v>745</v>
      </c>
      <c r="S561" t="s">
        <v>2</v>
      </c>
      <c r="T561" t="s">
        <v>196</v>
      </c>
      <c r="U561" t="s">
        <v>211</v>
      </c>
      <c r="V561" t="s">
        <v>624</v>
      </c>
      <c r="W561" t="s">
        <v>160</v>
      </c>
      <c r="X561" t="s">
        <v>249</v>
      </c>
      <c r="Y561" t="s">
        <v>2</v>
      </c>
      <c r="Z561">
        <v>2011</v>
      </c>
      <c r="AA561" t="s">
        <v>164</v>
      </c>
      <c r="AB561" t="s">
        <v>2</v>
      </c>
      <c r="AC561" t="s">
        <v>2</v>
      </c>
      <c r="AD561" t="s">
        <v>2</v>
      </c>
      <c r="AE561" t="s">
        <v>2</v>
      </c>
      <c r="AF561" t="s">
        <v>2</v>
      </c>
      <c r="AG561" t="s">
        <v>165</v>
      </c>
      <c r="AH561" t="s">
        <v>190</v>
      </c>
    </row>
    <row r="562" spans="1:34">
      <c r="A562">
        <v>7415</v>
      </c>
      <c r="B562">
        <v>378991</v>
      </c>
      <c r="C562" t="s">
        <v>149</v>
      </c>
      <c r="D562" t="str">
        <f t="shared" ca="1" si="24"/>
        <v>LQBTITUUVH</v>
      </c>
      <c r="E562" t="str">
        <f t="shared" ca="1" si="25"/>
        <v>Qwqzyjywibwdo</v>
      </c>
      <c r="F562" t="s">
        <v>150</v>
      </c>
      <c r="G562" t="s">
        <v>167</v>
      </c>
      <c r="H562" s="149" t="str">
        <f t="shared" ca="1" si="26"/>
        <v>6/4/1996</v>
      </c>
      <c r="I562" t="s">
        <v>152</v>
      </c>
      <c r="J562" t="s">
        <v>153</v>
      </c>
      <c r="K562" t="s">
        <v>746</v>
      </c>
      <c r="L562" t="s">
        <v>747</v>
      </c>
      <c r="M562" t="s">
        <v>648</v>
      </c>
      <c r="N562">
        <v>59</v>
      </c>
      <c r="O562" t="s">
        <v>157</v>
      </c>
      <c r="P562" t="s">
        <v>158</v>
      </c>
      <c r="Q562" t="s">
        <v>194</v>
      </c>
      <c r="R562" t="s">
        <v>210</v>
      </c>
      <c r="S562" t="s">
        <v>2</v>
      </c>
      <c r="T562" t="s">
        <v>196</v>
      </c>
      <c r="U562" t="s">
        <v>200</v>
      </c>
      <c r="V562" t="s">
        <v>160</v>
      </c>
      <c r="W562" t="s">
        <v>161</v>
      </c>
      <c r="X562" t="s">
        <v>249</v>
      </c>
      <c r="Y562" t="s">
        <v>2</v>
      </c>
      <c r="Z562">
        <v>2010</v>
      </c>
      <c r="AA562" t="s">
        <v>164</v>
      </c>
      <c r="AB562" t="s">
        <v>2</v>
      </c>
      <c r="AC562" t="s">
        <v>2</v>
      </c>
      <c r="AD562" t="s">
        <v>2</v>
      </c>
      <c r="AE562" t="s">
        <v>2</v>
      </c>
      <c r="AF562" t="s">
        <v>2</v>
      </c>
      <c r="AG562" t="s">
        <v>284</v>
      </c>
      <c r="AH562" t="s">
        <v>175</v>
      </c>
    </row>
    <row r="563" spans="1:34">
      <c r="A563">
        <v>7415</v>
      </c>
      <c r="B563">
        <v>382244</v>
      </c>
      <c r="C563" t="s">
        <v>149</v>
      </c>
      <c r="D563" t="str">
        <f t="shared" ca="1" si="24"/>
        <v>LHLSWEFKML</v>
      </c>
      <c r="E563" t="str">
        <f t="shared" ca="1" si="25"/>
        <v>Jnltvrbvwjgjd</v>
      </c>
      <c r="F563" t="s">
        <v>150</v>
      </c>
      <c r="G563" t="s">
        <v>167</v>
      </c>
      <c r="H563" s="149" t="str">
        <f t="shared" ca="1" si="26"/>
        <v>5/1/1997</v>
      </c>
      <c r="I563" t="s">
        <v>152</v>
      </c>
      <c r="J563" t="s">
        <v>153</v>
      </c>
      <c r="K563" t="s">
        <v>748</v>
      </c>
      <c r="L563" t="s">
        <v>749</v>
      </c>
      <c r="M563" t="s">
        <v>750</v>
      </c>
      <c r="N563">
        <v>27</v>
      </c>
      <c r="O563" t="s">
        <v>157</v>
      </c>
      <c r="P563" t="s">
        <v>158</v>
      </c>
      <c r="Q563" t="s">
        <v>194</v>
      </c>
      <c r="R563" t="s">
        <v>198</v>
      </c>
      <c r="S563" t="s">
        <v>2</v>
      </c>
      <c r="T563" t="s">
        <v>196</v>
      </c>
      <c r="U563" t="s">
        <v>211</v>
      </c>
      <c r="V563" t="s">
        <v>160</v>
      </c>
      <c r="W563" t="s">
        <v>182</v>
      </c>
      <c r="X563" t="s">
        <v>254</v>
      </c>
      <c r="Y563" t="s">
        <v>345</v>
      </c>
      <c r="Z563">
        <v>2010</v>
      </c>
      <c r="AA563" t="s">
        <v>164</v>
      </c>
      <c r="AB563" t="s">
        <v>2</v>
      </c>
      <c r="AC563" t="s">
        <v>2</v>
      </c>
      <c r="AD563" t="s">
        <v>2</v>
      </c>
      <c r="AE563" t="s">
        <v>2</v>
      </c>
      <c r="AF563" t="s">
        <v>2</v>
      </c>
      <c r="AG563" t="s">
        <v>213</v>
      </c>
      <c r="AH563" t="s">
        <v>166</v>
      </c>
    </row>
    <row r="564" spans="1:34">
      <c r="A564">
        <v>7415</v>
      </c>
      <c r="B564">
        <v>383475</v>
      </c>
      <c r="C564" t="s">
        <v>149</v>
      </c>
      <c r="D564" t="str">
        <f t="shared" ca="1" si="24"/>
        <v>SIELROIKNK</v>
      </c>
      <c r="E564" t="str">
        <f t="shared" ca="1" si="25"/>
        <v>Nudfxbrdahgsr</v>
      </c>
      <c r="F564" t="s">
        <v>150</v>
      </c>
      <c r="G564" t="s">
        <v>167</v>
      </c>
      <c r="H564" s="149" t="str">
        <f t="shared" ca="1" si="26"/>
        <v>19/10/1994</v>
      </c>
      <c r="I564" t="s">
        <v>152</v>
      </c>
      <c r="J564" t="s">
        <v>153</v>
      </c>
      <c r="K564" t="s">
        <v>751</v>
      </c>
      <c r="L564" t="s">
        <v>752</v>
      </c>
      <c r="M564" t="s">
        <v>753</v>
      </c>
      <c r="N564">
        <v>99</v>
      </c>
      <c r="O564" t="s">
        <v>427</v>
      </c>
      <c r="P564" t="s">
        <v>158</v>
      </c>
      <c r="Q564" t="s">
        <v>179</v>
      </c>
      <c r="R564" t="s">
        <v>754</v>
      </c>
      <c r="S564" t="s">
        <v>2</v>
      </c>
      <c r="T564" t="s">
        <v>2</v>
      </c>
      <c r="U564" t="s">
        <v>334</v>
      </c>
      <c r="V564" t="s">
        <v>301</v>
      </c>
      <c r="W564" t="s">
        <v>160</v>
      </c>
      <c r="X564" t="s">
        <v>2</v>
      </c>
      <c r="Y564" t="s">
        <v>2</v>
      </c>
      <c r="Z564">
        <v>2011</v>
      </c>
      <c r="AA564" t="s">
        <v>164</v>
      </c>
      <c r="AB564" t="s">
        <v>2</v>
      </c>
      <c r="AC564" t="s">
        <v>2</v>
      </c>
      <c r="AD564" t="s">
        <v>2</v>
      </c>
      <c r="AE564" t="s">
        <v>2</v>
      </c>
      <c r="AF564" t="s">
        <v>2</v>
      </c>
      <c r="AG564" t="s">
        <v>213</v>
      </c>
      <c r="AH564" t="s">
        <v>190</v>
      </c>
    </row>
    <row r="565" spans="1:34">
      <c r="A565">
        <v>7415</v>
      </c>
      <c r="B565">
        <v>384426</v>
      </c>
      <c r="C565" t="s">
        <v>149</v>
      </c>
      <c r="D565" t="str">
        <f t="shared" ca="1" si="24"/>
        <v>HMEJWBNLXC</v>
      </c>
      <c r="E565" t="str">
        <f t="shared" ca="1" si="25"/>
        <v>Nhyqjnljkrcne</v>
      </c>
      <c r="F565" t="s">
        <v>150</v>
      </c>
      <c r="G565" t="s">
        <v>167</v>
      </c>
      <c r="H565" s="149" t="str">
        <f t="shared" ca="1" si="26"/>
        <v>17/8/1996</v>
      </c>
      <c r="I565" t="s">
        <v>152</v>
      </c>
      <c r="J565" t="s">
        <v>153</v>
      </c>
      <c r="K565" t="s">
        <v>755</v>
      </c>
      <c r="L565" t="s">
        <v>519</v>
      </c>
      <c r="M565" t="s">
        <v>223</v>
      </c>
      <c r="N565">
        <v>75</v>
      </c>
      <c r="O565" t="s">
        <v>157</v>
      </c>
      <c r="P565" t="s">
        <v>158</v>
      </c>
      <c r="Q565" t="s">
        <v>194</v>
      </c>
      <c r="R565" t="s">
        <v>756</v>
      </c>
      <c r="S565" t="s">
        <v>2</v>
      </c>
      <c r="T565" t="s">
        <v>196</v>
      </c>
      <c r="U565" t="s">
        <v>224</v>
      </c>
      <c r="V565" t="s">
        <v>160</v>
      </c>
      <c r="W565" t="s">
        <v>161</v>
      </c>
      <c r="X565" t="s">
        <v>2</v>
      </c>
      <c r="Y565" t="s">
        <v>2</v>
      </c>
      <c r="Z565">
        <v>2011</v>
      </c>
      <c r="AA565" t="s">
        <v>164</v>
      </c>
      <c r="AB565" t="s">
        <v>2</v>
      </c>
      <c r="AC565" t="s">
        <v>2</v>
      </c>
      <c r="AD565" t="s">
        <v>2</v>
      </c>
      <c r="AE565" t="s">
        <v>2</v>
      </c>
      <c r="AF565" t="s">
        <v>2</v>
      </c>
      <c r="AG565" t="s">
        <v>174</v>
      </c>
      <c r="AH565" t="s">
        <v>190</v>
      </c>
    </row>
    <row r="566" spans="1:34">
      <c r="A566">
        <v>7415</v>
      </c>
      <c r="B566">
        <v>384527</v>
      </c>
      <c r="C566" t="s">
        <v>149</v>
      </c>
      <c r="D566" t="str">
        <f t="shared" ca="1" si="24"/>
        <v>NRTFVERDXV</v>
      </c>
      <c r="E566" t="str">
        <f t="shared" ca="1" si="25"/>
        <v>Kesglawcwbjhh</v>
      </c>
      <c r="F566" t="s">
        <v>150</v>
      </c>
      <c r="G566" t="s">
        <v>167</v>
      </c>
      <c r="H566" s="149" t="str">
        <f t="shared" ca="1" si="26"/>
        <v>17/10/1995</v>
      </c>
      <c r="I566" t="s">
        <v>152</v>
      </c>
      <c r="J566" t="s">
        <v>153</v>
      </c>
      <c r="K566" t="s">
        <v>755</v>
      </c>
      <c r="L566" t="s">
        <v>519</v>
      </c>
      <c r="M566" t="s">
        <v>223</v>
      </c>
      <c r="N566">
        <v>75</v>
      </c>
      <c r="O566" t="s">
        <v>157</v>
      </c>
      <c r="P566" t="s">
        <v>158</v>
      </c>
      <c r="Q566" t="s">
        <v>194</v>
      </c>
      <c r="R566" t="s">
        <v>757</v>
      </c>
      <c r="S566" t="s">
        <v>2</v>
      </c>
      <c r="T566" t="s">
        <v>196</v>
      </c>
      <c r="U566" t="s">
        <v>211</v>
      </c>
      <c r="V566" t="s">
        <v>160</v>
      </c>
      <c r="W566" t="s">
        <v>161</v>
      </c>
      <c r="X566" t="s">
        <v>249</v>
      </c>
      <c r="Y566" t="s">
        <v>2</v>
      </c>
      <c r="Z566">
        <v>2011</v>
      </c>
      <c r="AA566" t="s">
        <v>164</v>
      </c>
      <c r="AB566" t="s">
        <v>2</v>
      </c>
      <c r="AC566" t="s">
        <v>2</v>
      </c>
      <c r="AD566" t="s">
        <v>2</v>
      </c>
      <c r="AE566" t="s">
        <v>2</v>
      </c>
      <c r="AF566" t="s">
        <v>2</v>
      </c>
      <c r="AG566" t="s">
        <v>165</v>
      </c>
      <c r="AH566" t="s">
        <v>190</v>
      </c>
    </row>
    <row r="567" spans="1:34">
      <c r="A567">
        <v>7415</v>
      </c>
      <c r="B567">
        <v>390366</v>
      </c>
      <c r="C567" t="s">
        <v>183</v>
      </c>
      <c r="D567" t="str">
        <f t="shared" ca="1" si="24"/>
        <v>UHMKGKNHOU</v>
      </c>
      <c r="E567" t="str">
        <f t="shared" ca="1" si="25"/>
        <v>Tnaejifwnchuh</v>
      </c>
      <c r="F567" t="s">
        <v>150</v>
      </c>
      <c r="G567" t="s">
        <v>167</v>
      </c>
      <c r="H567" s="149" t="str">
        <f t="shared" ca="1" si="26"/>
        <v>20/4/1994</v>
      </c>
      <c r="I567" t="s">
        <v>152</v>
      </c>
      <c r="J567" t="s">
        <v>153</v>
      </c>
      <c r="K567" t="s">
        <v>758</v>
      </c>
      <c r="L567" t="s">
        <v>759</v>
      </c>
      <c r="M567" t="s">
        <v>760</v>
      </c>
      <c r="N567">
        <v>60</v>
      </c>
      <c r="O567" t="s">
        <v>157</v>
      </c>
      <c r="P567" t="s">
        <v>158</v>
      </c>
      <c r="Q567" t="s">
        <v>187</v>
      </c>
      <c r="R567" t="s">
        <v>761</v>
      </c>
      <c r="S567" t="s">
        <v>2</v>
      </c>
      <c r="T567" t="s">
        <v>2</v>
      </c>
      <c r="U567" t="s">
        <v>230</v>
      </c>
      <c r="V567" t="s">
        <v>160</v>
      </c>
      <c r="W567" t="s">
        <v>2</v>
      </c>
      <c r="X567" t="s">
        <v>2</v>
      </c>
      <c r="Y567" t="s">
        <v>2</v>
      </c>
      <c r="Z567">
        <v>2011</v>
      </c>
      <c r="AA567" t="s">
        <v>164</v>
      </c>
      <c r="AB567" t="s">
        <v>2</v>
      </c>
      <c r="AC567" t="s">
        <v>2</v>
      </c>
      <c r="AD567" t="s">
        <v>2</v>
      </c>
      <c r="AE567" t="s">
        <v>2</v>
      </c>
      <c r="AF567" t="s">
        <v>2</v>
      </c>
      <c r="AG567" t="s">
        <v>165</v>
      </c>
      <c r="AH567" t="s">
        <v>175</v>
      </c>
    </row>
    <row r="568" spans="1:34">
      <c r="A568">
        <v>7415</v>
      </c>
      <c r="B568">
        <v>390794</v>
      </c>
      <c r="C568" t="s">
        <v>183</v>
      </c>
      <c r="D568" t="str">
        <f t="shared" ca="1" si="24"/>
        <v>PDAIDJRKSB</v>
      </c>
      <c r="E568" t="str">
        <f t="shared" ca="1" si="25"/>
        <v>Ajhgixjpbjioe</v>
      </c>
      <c r="F568" t="s">
        <v>150</v>
      </c>
      <c r="G568" t="s">
        <v>167</v>
      </c>
      <c r="H568" s="149" t="str">
        <f t="shared" ca="1" si="26"/>
        <v>10/4/1995</v>
      </c>
      <c r="I568" t="s">
        <v>152</v>
      </c>
      <c r="J568" t="s">
        <v>153</v>
      </c>
      <c r="K568" t="s">
        <v>762</v>
      </c>
      <c r="L568" t="s">
        <v>763</v>
      </c>
      <c r="M568" t="s">
        <v>223</v>
      </c>
      <c r="N568">
        <v>75</v>
      </c>
      <c r="O568" t="s">
        <v>157</v>
      </c>
      <c r="P568" t="s">
        <v>158</v>
      </c>
      <c r="Q568" t="s">
        <v>171</v>
      </c>
      <c r="R568" t="s">
        <v>237</v>
      </c>
      <c r="S568" t="s">
        <v>2</v>
      </c>
      <c r="T568" t="s">
        <v>2</v>
      </c>
      <c r="U568" t="s">
        <v>238</v>
      </c>
      <c r="V568" t="s">
        <v>160</v>
      </c>
      <c r="W568" t="s">
        <v>161</v>
      </c>
      <c r="X568" t="s">
        <v>162</v>
      </c>
      <c r="Y568" t="s">
        <v>2</v>
      </c>
      <c r="Z568">
        <v>2011</v>
      </c>
      <c r="AA568" t="s">
        <v>164</v>
      </c>
      <c r="AB568" t="s">
        <v>2</v>
      </c>
      <c r="AC568" t="s">
        <v>2</v>
      </c>
      <c r="AD568" t="s">
        <v>2</v>
      </c>
      <c r="AE568" t="s">
        <v>2</v>
      </c>
      <c r="AF568" t="s">
        <v>2</v>
      </c>
      <c r="AG568" t="s">
        <v>213</v>
      </c>
      <c r="AH568" t="s">
        <v>166</v>
      </c>
    </row>
    <row r="569" spans="1:34">
      <c r="A569">
        <v>7415</v>
      </c>
      <c r="B569">
        <v>390836</v>
      </c>
      <c r="C569" t="s">
        <v>183</v>
      </c>
      <c r="D569" t="str">
        <f t="shared" ca="1" si="24"/>
        <v>PLHEVEVPFN</v>
      </c>
      <c r="E569" t="str">
        <f t="shared" ca="1" si="25"/>
        <v>Blvcvxjtyucmh</v>
      </c>
      <c r="F569" t="s">
        <v>150</v>
      </c>
      <c r="G569" t="s">
        <v>167</v>
      </c>
      <c r="H569" s="149" t="str">
        <f t="shared" ca="1" si="26"/>
        <v>26/1/1996</v>
      </c>
      <c r="I569" t="s">
        <v>152</v>
      </c>
      <c r="J569" t="s">
        <v>153</v>
      </c>
      <c r="K569" t="s">
        <v>762</v>
      </c>
      <c r="L569" t="s">
        <v>763</v>
      </c>
      <c r="M569" t="s">
        <v>223</v>
      </c>
      <c r="N569">
        <v>75</v>
      </c>
      <c r="O569" t="s">
        <v>157</v>
      </c>
      <c r="P569" t="s">
        <v>158</v>
      </c>
      <c r="Q569" t="s">
        <v>171</v>
      </c>
      <c r="R569" t="s">
        <v>237</v>
      </c>
      <c r="S569" t="s">
        <v>2</v>
      </c>
      <c r="T569" t="s">
        <v>2</v>
      </c>
      <c r="U569" t="s">
        <v>238</v>
      </c>
      <c r="V569" t="s">
        <v>160</v>
      </c>
      <c r="W569" t="s">
        <v>2</v>
      </c>
      <c r="X569" t="s">
        <v>2</v>
      </c>
      <c r="Y569" t="s">
        <v>2</v>
      </c>
      <c r="Z569">
        <v>2011</v>
      </c>
      <c r="AA569" t="s">
        <v>164</v>
      </c>
      <c r="AB569" t="s">
        <v>2</v>
      </c>
      <c r="AC569" t="s">
        <v>2</v>
      </c>
      <c r="AD569" t="s">
        <v>2</v>
      </c>
      <c r="AE569" t="s">
        <v>2</v>
      </c>
      <c r="AF569" t="s">
        <v>2</v>
      </c>
      <c r="AG569" t="s">
        <v>213</v>
      </c>
      <c r="AH569" t="s">
        <v>166</v>
      </c>
    </row>
    <row r="570" spans="1:34">
      <c r="A570">
        <v>7415</v>
      </c>
      <c r="B570">
        <v>390864</v>
      </c>
      <c r="C570" t="s">
        <v>149</v>
      </c>
      <c r="D570" t="str">
        <f t="shared" ca="1" si="24"/>
        <v>VQUCYREBPL</v>
      </c>
      <c r="E570" t="str">
        <f t="shared" ca="1" si="25"/>
        <v>Lysjgksdwfyww</v>
      </c>
      <c r="F570" t="s">
        <v>150</v>
      </c>
      <c r="G570" t="s">
        <v>167</v>
      </c>
      <c r="H570" s="149" t="str">
        <f t="shared" ca="1" si="26"/>
        <v>23/11/1994</v>
      </c>
      <c r="I570" t="s">
        <v>152</v>
      </c>
      <c r="J570" t="s">
        <v>153</v>
      </c>
      <c r="K570" t="s">
        <v>762</v>
      </c>
      <c r="L570" t="s">
        <v>763</v>
      </c>
      <c r="M570" t="s">
        <v>223</v>
      </c>
      <c r="N570">
        <v>75</v>
      </c>
      <c r="O570" t="s">
        <v>157</v>
      </c>
      <c r="P570" t="s">
        <v>158</v>
      </c>
      <c r="Q570" t="s">
        <v>171</v>
      </c>
      <c r="R570" t="s">
        <v>237</v>
      </c>
      <c r="S570" t="s">
        <v>2</v>
      </c>
      <c r="T570" t="s">
        <v>2</v>
      </c>
      <c r="U570" t="s">
        <v>238</v>
      </c>
      <c r="V570" t="s">
        <v>160</v>
      </c>
      <c r="W570" t="s">
        <v>2</v>
      </c>
      <c r="X570" t="s">
        <v>2</v>
      </c>
      <c r="Y570" t="s">
        <v>2</v>
      </c>
      <c r="Z570">
        <v>2011</v>
      </c>
      <c r="AA570" t="s">
        <v>164</v>
      </c>
      <c r="AB570" t="s">
        <v>2</v>
      </c>
      <c r="AC570" t="s">
        <v>2</v>
      </c>
      <c r="AD570" t="s">
        <v>2</v>
      </c>
      <c r="AE570" t="s">
        <v>2</v>
      </c>
      <c r="AF570" t="s">
        <v>2</v>
      </c>
      <c r="AG570" t="s">
        <v>213</v>
      </c>
      <c r="AH570" t="s">
        <v>175</v>
      </c>
    </row>
    <row r="571" spans="1:34">
      <c r="A571">
        <v>7415</v>
      </c>
      <c r="B571">
        <v>390931</v>
      </c>
      <c r="C571" t="s">
        <v>149</v>
      </c>
      <c r="D571" t="str">
        <f t="shared" ca="1" si="24"/>
        <v>ZIOOTAWWAZ</v>
      </c>
      <c r="E571" t="str">
        <f t="shared" ca="1" si="25"/>
        <v>Ddwphtxhsfrcw</v>
      </c>
      <c r="F571" t="s">
        <v>150</v>
      </c>
      <c r="G571" t="s">
        <v>167</v>
      </c>
      <c r="H571" s="149" t="str">
        <f t="shared" ca="1" si="26"/>
        <v>17/3/1996</v>
      </c>
      <c r="I571" t="s">
        <v>152</v>
      </c>
      <c r="J571" t="s">
        <v>153</v>
      </c>
      <c r="K571" t="s">
        <v>762</v>
      </c>
      <c r="L571" t="s">
        <v>763</v>
      </c>
      <c r="M571" t="s">
        <v>223</v>
      </c>
      <c r="N571">
        <v>75</v>
      </c>
      <c r="O571" t="s">
        <v>157</v>
      </c>
      <c r="P571" t="s">
        <v>158</v>
      </c>
      <c r="Q571" t="s">
        <v>171</v>
      </c>
      <c r="R571" t="s">
        <v>237</v>
      </c>
      <c r="S571" t="s">
        <v>2</v>
      </c>
      <c r="T571" t="s">
        <v>2</v>
      </c>
      <c r="U571" t="s">
        <v>238</v>
      </c>
      <c r="V571" t="s">
        <v>160</v>
      </c>
      <c r="W571" t="s">
        <v>2</v>
      </c>
      <c r="X571" t="s">
        <v>2</v>
      </c>
      <c r="Y571" t="s">
        <v>2</v>
      </c>
      <c r="Z571">
        <v>2011</v>
      </c>
      <c r="AA571" t="s">
        <v>164</v>
      </c>
      <c r="AB571" t="s">
        <v>2</v>
      </c>
      <c r="AC571" t="s">
        <v>2</v>
      </c>
      <c r="AD571" t="s">
        <v>2</v>
      </c>
      <c r="AE571" t="s">
        <v>2</v>
      </c>
      <c r="AF571" t="s">
        <v>2</v>
      </c>
      <c r="AG571" t="s">
        <v>213</v>
      </c>
      <c r="AH571" t="s">
        <v>175</v>
      </c>
    </row>
    <row r="572" spans="1:34">
      <c r="A572">
        <v>7415</v>
      </c>
      <c r="B572">
        <v>393072</v>
      </c>
      <c r="C572" t="s">
        <v>149</v>
      </c>
      <c r="D572" t="str">
        <f t="shared" ca="1" si="24"/>
        <v>VTMBZKWZPQ</v>
      </c>
      <c r="E572" t="str">
        <f t="shared" ca="1" si="25"/>
        <v>Uvtkqxbufpili</v>
      </c>
      <c r="F572" t="s">
        <v>150</v>
      </c>
      <c r="G572" t="s">
        <v>167</v>
      </c>
      <c r="H572" s="149" t="str">
        <f t="shared" ca="1" si="26"/>
        <v>3/11/1994</v>
      </c>
      <c r="I572" t="s">
        <v>152</v>
      </c>
      <c r="J572" t="s">
        <v>153</v>
      </c>
      <c r="K572" t="s">
        <v>764</v>
      </c>
      <c r="L572" t="s">
        <v>765</v>
      </c>
      <c r="M572" t="s">
        <v>223</v>
      </c>
      <c r="N572">
        <v>75</v>
      </c>
      <c r="O572" t="s">
        <v>157</v>
      </c>
      <c r="P572" t="s">
        <v>158</v>
      </c>
      <c r="Q572" t="s">
        <v>246</v>
      </c>
      <c r="R572" t="s">
        <v>716</v>
      </c>
      <c r="S572" t="s">
        <v>2</v>
      </c>
      <c r="T572" t="s">
        <v>2</v>
      </c>
      <c r="U572" t="s">
        <v>224</v>
      </c>
      <c r="V572" t="s">
        <v>160</v>
      </c>
      <c r="W572" t="s">
        <v>161</v>
      </c>
      <c r="X572" t="s">
        <v>2</v>
      </c>
      <c r="Y572" t="s">
        <v>2</v>
      </c>
      <c r="Z572">
        <v>2010</v>
      </c>
      <c r="AA572" t="s">
        <v>164</v>
      </c>
      <c r="AB572" t="s">
        <v>2</v>
      </c>
      <c r="AC572" t="s">
        <v>2</v>
      </c>
      <c r="AD572" t="s">
        <v>2</v>
      </c>
      <c r="AE572" t="s">
        <v>2</v>
      </c>
      <c r="AF572" t="s">
        <v>2</v>
      </c>
      <c r="AG572" t="s">
        <v>165</v>
      </c>
      <c r="AH572" t="s">
        <v>166</v>
      </c>
    </row>
    <row r="573" spans="1:34">
      <c r="A573">
        <v>7415</v>
      </c>
      <c r="B573">
        <v>393502</v>
      </c>
      <c r="C573" t="s">
        <v>149</v>
      </c>
      <c r="D573" t="str">
        <f t="shared" ca="1" si="24"/>
        <v>UBYLLORRRF</v>
      </c>
      <c r="E573" t="str">
        <f t="shared" ca="1" si="25"/>
        <v>Qkwfigltjueyy</v>
      </c>
      <c r="F573" t="s">
        <v>150</v>
      </c>
      <c r="G573" t="s">
        <v>167</v>
      </c>
      <c r="H573" s="149" t="str">
        <f t="shared" ca="1" si="26"/>
        <v>19/12/1994</v>
      </c>
      <c r="I573" t="s">
        <v>152</v>
      </c>
      <c r="J573" t="s">
        <v>153</v>
      </c>
      <c r="K573" t="s">
        <v>766</v>
      </c>
      <c r="L573" t="s">
        <v>767</v>
      </c>
      <c r="M573" t="s">
        <v>768</v>
      </c>
      <c r="N573">
        <v>94</v>
      </c>
      <c r="O573" t="s">
        <v>157</v>
      </c>
      <c r="P573" t="s">
        <v>158</v>
      </c>
      <c r="Q573" t="s">
        <v>179</v>
      </c>
      <c r="R573" t="s">
        <v>295</v>
      </c>
      <c r="S573" t="s">
        <v>2</v>
      </c>
      <c r="T573" t="s">
        <v>2</v>
      </c>
      <c r="U573" t="s">
        <v>334</v>
      </c>
      <c r="V573" t="s">
        <v>160</v>
      </c>
      <c r="W573" t="s">
        <v>161</v>
      </c>
      <c r="X573" t="s">
        <v>2</v>
      </c>
      <c r="Y573" t="s">
        <v>2</v>
      </c>
      <c r="Z573">
        <v>2010</v>
      </c>
      <c r="AA573" t="s">
        <v>164</v>
      </c>
      <c r="AB573" t="s">
        <v>2</v>
      </c>
      <c r="AC573" t="s">
        <v>2</v>
      </c>
      <c r="AD573" t="s">
        <v>2</v>
      </c>
      <c r="AE573" t="s">
        <v>2</v>
      </c>
      <c r="AF573" t="s">
        <v>2</v>
      </c>
      <c r="AG573" t="s">
        <v>165</v>
      </c>
      <c r="AH573" t="s">
        <v>175</v>
      </c>
    </row>
    <row r="574" spans="1:34">
      <c r="A574">
        <v>7415</v>
      </c>
      <c r="B574">
        <v>393617</v>
      </c>
      <c r="C574" t="s">
        <v>149</v>
      </c>
      <c r="D574" t="str">
        <f t="shared" ca="1" si="24"/>
        <v>XYJZDBKFEN</v>
      </c>
      <c r="E574" t="str">
        <f t="shared" ca="1" si="25"/>
        <v>Hrohkcguopwkt</v>
      </c>
      <c r="F574" t="s">
        <v>150</v>
      </c>
      <c r="G574" t="s">
        <v>167</v>
      </c>
      <c r="H574" s="149" t="str">
        <f t="shared" ca="1" si="26"/>
        <v>9/10/1996</v>
      </c>
      <c r="I574" t="s">
        <v>152</v>
      </c>
      <c r="J574" t="s">
        <v>153</v>
      </c>
      <c r="K574" t="s">
        <v>766</v>
      </c>
      <c r="L574" t="s">
        <v>767</v>
      </c>
      <c r="M574" t="s">
        <v>768</v>
      </c>
      <c r="N574">
        <v>94</v>
      </c>
      <c r="O574" t="s">
        <v>157</v>
      </c>
      <c r="P574" t="s">
        <v>158</v>
      </c>
      <c r="Q574" t="s">
        <v>179</v>
      </c>
      <c r="R574" t="s">
        <v>333</v>
      </c>
      <c r="S574" t="s">
        <v>2</v>
      </c>
      <c r="T574" t="s">
        <v>2</v>
      </c>
      <c r="U574" t="s">
        <v>181</v>
      </c>
      <c r="V574" t="s">
        <v>160</v>
      </c>
      <c r="W574" t="s">
        <v>161</v>
      </c>
      <c r="X574" t="s">
        <v>2</v>
      </c>
      <c r="Y574" t="s">
        <v>2</v>
      </c>
      <c r="Z574">
        <v>2011</v>
      </c>
      <c r="AA574" t="s">
        <v>164</v>
      </c>
      <c r="AB574" t="s">
        <v>2</v>
      </c>
      <c r="AC574" t="s">
        <v>2</v>
      </c>
      <c r="AD574" t="s">
        <v>2</v>
      </c>
      <c r="AE574" t="s">
        <v>2</v>
      </c>
      <c r="AF574" t="s">
        <v>2</v>
      </c>
      <c r="AG574" t="s">
        <v>2</v>
      </c>
      <c r="AH574" t="s">
        <v>2</v>
      </c>
    </row>
    <row r="575" spans="1:34">
      <c r="A575">
        <v>7415</v>
      </c>
      <c r="B575">
        <v>400066</v>
      </c>
      <c r="C575" t="s">
        <v>149</v>
      </c>
      <c r="D575" t="str">
        <f t="shared" ca="1" si="24"/>
        <v>GDPZJCKIZD</v>
      </c>
      <c r="E575" t="str">
        <f t="shared" ca="1" si="25"/>
        <v>Mssmklpztmuje</v>
      </c>
      <c r="F575" t="s">
        <v>150</v>
      </c>
      <c r="G575" t="s">
        <v>167</v>
      </c>
      <c r="H575" s="149" t="str">
        <f t="shared" ca="1" si="26"/>
        <v>8/3/1994</v>
      </c>
      <c r="I575" t="s">
        <v>152</v>
      </c>
      <c r="J575" t="s">
        <v>153</v>
      </c>
      <c r="K575" t="s">
        <v>769</v>
      </c>
      <c r="L575" t="s">
        <v>770</v>
      </c>
      <c r="M575" t="s">
        <v>771</v>
      </c>
      <c r="N575">
        <v>84</v>
      </c>
      <c r="O575" t="s">
        <v>157</v>
      </c>
      <c r="P575" t="s">
        <v>158</v>
      </c>
      <c r="Q575" t="s">
        <v>246</v>
      </c>
      <c r="R575" t="s">
        <v>321</v>
      </c>
      <c r="S575" t="s">
        <v>2</v>
      </c>
      <c r="T575" t="s">
        <v>2</v>
      </c>
      <c r="U575" t="s">
        <v>224</v>
      </c>
      <c r="V575" t="s">
        <v>160</v>
      </c>
      <c r="W575" t="s">
        <v>161</v>
      </c>
      <c r="X575" t="s">
        <v>2</v>
      </c>
      <c r="Y575" t="s">
        <v>2</v>
      </c>
      <c r="Z575">
        <v>2011</v>
      </c>
      <c r="AA575" t="s">
        <v>164</v>
      </c>
      <c r="AB575" t="s">
        <v>2</v>
      </c>
      <c r="AC575" t="s">
        <v>2</v>
      </c>
      <c r="AD575" t="s">
        <v>2</v>
      </c>
      <c r="AE575" t="s">
        <v>2</v>
      </c>
      <c r="AF575" t="s">
        <v>2</v>
      </c>
      <c r="AG575" t="s">
        <v>174</v>
      </c>
      <c r="AH575" t="s">
        <v>166</v>
      </c>
    </row>
    <row r="576" spans="1:34">
      <c r="A576">
        <v>7415</v>
      </c>
      <c r="B576">
        <v>400590</v>
      </c>
      <c r="C576" t="s">
        <v>149</v>
      </c>
      <c r="D576" t="str">
        <f t="shared" ca="1" si="24"/>
        <v>UKENAUWSHI</v>
      </c>
      <c r="E576" t="str">
        <f t="shared" ca="1" si="25"/>
        <v>Muoihlqpfyjqk</v>
      </c>
      <c r="F576" t="s">
        <v>150</v>
      </c>
      <c r="G576" t="s">
        <v>167</v>
      </c>
      <c r="H576" s="149" t="str">
        <f t="shared" ca="1" si="26"/>
        <v>3/10/1995</v>
      </c>
      <c r="I576" t="s">
        <v>152</v>
      </c>
      <c r="J576" t="s">
        <v>153</v>
      </c>
      <c r="K576" t="s">
        <v>772</v>
      </c>
      <c r="L576" t="s">
        <v>773</v>
      </c>
      <c r="M576" t="s">
        <v>774</v>
      </c>
      <c r="N576">
        <v>29</v>
      </c>
      <c r="O576" t="s">
        <v>157</v>
      </c>
      <c r="P576" t="s">
        <v>158</v>
      </c>
      <c r="Q576" t="s">
        <v>171</v>
      </c>
      <c r="R576" t="s">
        <v>775</v>
      </c>
      <c r="S576" t="s">
        <v>2</v>
      </c>
      <c r="T576" t="s">
        <v>2</v>
      </c>
      <c r="U576" t="s">
        <v>238</v>
      </c>
      <c r="V576" t="s">
        <v>160</v>
      </c>
      <c r="W576" t="s">
        <v>161</v>
      </c>
      <c r="X576" t="s">
        <v>162</v>
      </c>
      <c r="Y576" t="s">
        <v>2</v>
      </c>
      <c r="Z576">
        <v>2011</v>
      </c>
      <c r="AA576" t="s">
        <v>164</v>
      </c>
      <c r="AB576" t="s">
        <v>2</v>
      </c>
      <c r="AC576" t="s">
        <v>2</v>
      </c>
      <c r="AD576" t="s">
        <v>2</v>
      </c>
      <c r="AE576" t="s">
        <v>2</v>
      </c>
      <c r="AF576" t="s">
        <v>2</v>
      </c>
      <c r="AG576" t="s">
        <v>213</v>
      </c>
      <c r="AH576" t="s">
        <v>190</v>
      </c>
    </row>
    <row r="577" spans="1:34">
      <c r="A577">
        <v>7415</v>
      </c>
      <c r="B577">
        <v>401733</v>
      </c>
      <c r="C577" t="s">
        <v>149</v>
      </c>
      <c r="D577" t="str">
        <f t="shared" ca="1" si="24"/>
        <v>EBBJAPPQKW</v>
      </c>
      <c r="E577" t="str">
        <f t="shared" ca="1" si="25"/>
        <v>Skvzhwaxchval</v>
      </c>
      <c r="F577" t="s">
        <v>150</v>
      </c>
      <c r="G577" t="s">
        <v>167</v>
      </c>
      <c r="H577" s="149" t="str">
        <f t="shared" ca="1" si="26"/>
        <v>13/8/1997</v>
      </c>
      <c r="I577" t="s">
        <v>152</v>
      </c>
      <c r="J577" t="s">
        <v>153</v>
      </c>
      <c r="K577" t="s">
        <v>776</v>
      </c>
      <c r="L577" t="s">
        <v>777</v>
      </c>
      <c r="M577" t="s">
        <v>332</v>
      </c>
      <c r="N577">
        <v>93</v>
      </c>
      <c r="O577" t="s">
        <v>157</v>
      </c>
      <c r="P577" t="s">
        <v>158</v>
      </c>
      <c r="Q577" t="s">
        <v>179</v>
      </c>
      <c r="R577" t="s">
        <v>778</v>
      </c>
      <c r="S577" t="s">
        <v>2</v>
      </c>
      <c r="T577" t="s">
        <v>2</v>
      </c>
      <c r="U577" t="s">
        <v>181</v>
      </c>
      <c r="V577" t="s">
        <v>160</v>
      </c>
      <c r="W577" t="s">
        <v>161</v>
      </c>
      <c r="X577" t="s">
        <v>279</v>
      </c>
      <c r="Y577" t="s">
        <v>2</v>
      </c>
      <c r="Z577">
        <v>2010</v>
      </c>
      <c r="AA577" t="s">
        <v>164</v>
      </c>
      <c r="AB577" t="s">
        <v>2</v>
      </c>
      <c r="AC577" t="s">
        <v>2</v>
      </c>
      <c r="AD577" t="s">
        <v>2</v>
      </c>
      <c r="AE577" t="s">
        <v>2</v>
      </c>
      <c r="AF577" t="s">
        <v>2</v>
      </c>
      <c r="AG577" t="s">
        <v>2</v>
      </c>
      <c r="AH577" t="s">
        <v>2</v>
      </c>
    </row>
    <row r="578" spans="1:34">
      <c r="A578">
        <v>7415</v>
      </c>
      <c r="B578">
        <v>401907</v>
      </c>
      <c r="C578" t="s">
        <v>149</v>
      </c>
      <c r="D578" t="str">
        <f t="shared" ca="1" si="24"/>
        <v>FVWARABGDY</v>
      </c>
      <c r="E578" t="str">
        <f t="shared" ca="1" si="25"/>
        <v>Hftarydqkilbk</v>
      </c>
      <c r="F578" t="s">
        <v>150</v>
      </c>
      <c r="G578" t="s">
        <v>167</v>
      </c>
      <c r="H578" s="149" t="str">
        <f t="shared" ca="1" si="26"/>
        <v>22/7/1996</v>
      </c>
      <c r="I578" t="s">
        <v>152</v>
      </c>
      <c r="J578" t="s">
        <v>153</v>
      </c>
      <c r="K578" t="s">
        <v>779</v>
      </c>
      <c r="L578" t="s">
        <v>780</v>
      </c>
      <c r="M578" t="s">
        <v>223</v>
      </c>
      <c r="N578">
        <v>75</v>
      </c>
      <c r="O578" t="s">
        <v>157</v>
      </c>
      <c r="P578" t="s">
        <v>158</v>
      </c>
      <c r="Q578" t="s">
        <v>194</v>
      </c>
      <c r="R578" t="s">
        <v>198</v>
      </c>
      <c r="S578" t="s">
        <v>2</v>
      </c>
      <c r="T578" t="s">
        <v>196</v>
      </c>
      <c r="U578" t="s">
        <v>224</v>
      </c>
      <c r="V578" t="s">
        <v>160</v>
      </c>
      <c r="W578" t="s">
        <v>161</v>
      </c>
      <c r="X578" t="s">
        <v>2</v>
      </c>
      <c r="Y578" t="s">
        <v>2</v>
      </c>
      <c r="Z578">
        <v>2010</v>
      </c>
      <c r="AA578" t="s">
        <v>164</v>
      </c>
      <c r="AB578" t="s">
        <v>2</v>
      </c>
      <c r="AC578" t="s">
        <v>2</v>
      </c>
      <c r="AD578" t="s">
        <v>2</v>
      </c>
      <c r="AE578" t="s">
        <v>2</v>
      </c>
      <c r="AF578" t="s">
        <v>2</v>
      </c>
      <c r="AG578" t="s">
        <v>213</v>
      </c>
      <c r="AH578" t="s">
        <v>166</v>
      </c>
    </row>
    <row r="579" spans="1:34">
      <c r="A579">
        <v>7415</v>
      </c>
      <c r="B579">
        <v>402849</v>
      </c>
      <c r="C579" t="s">
        <v>183</v>
      </c>
      <c r="D579" t="str">
        <f t="shared" ref="D579:D642" ca="1" si="27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SHYWDHPMWO</v>
      </c>
      <c r="E579" t="str">
        <f t="shared" ref="E579:E642" ca="1" si="28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Ndwddnaoourxu</v>
      </c>
      <c r="F579" t="s">
        <v>150</v>
      </c>
      <c r="G579" t="s">
        <v>167</v>
      </c>
      <c r="H579" s="149" t="str">
        <f t="shared" ref="H579:H642" ca="1" si="29">""&amp;RANDBETWEEN(1,28)&amp;"/"&amp;RANDBETWEEN(1,12)&amp;"/"&amp;RANDBETWEEN(1994,1997)</f>
        <v>3/8/1994</v>
      </c>
      <c r="I579" t="s">
        <v>152</v>
      </c>
      <c r="J579" t="s">
        <v>153</v>
      </c>
      <c r="K579" t="s">
        <v>781</v>
      </c>
      <c r="L579" t="s">
        <v>782</v>
      </c>
      <c r="M579" t="s">
        <v>228</v>
      </c>
      <c r="N579">
        <v>95</v>
      </c>
      <c r="O579" t="s">
        <v>157</v>
      </c>
      <c r="P579" t="s">
        <v>158</v>
      </c>
      <c r="Q579" t="s">
        <v>187</v>
      </c>
      <c r="R579" t="s">
        <v>783</v>
      </c>
      <c r="S579" t="s">
        <v>2</v>
      </c>
      <c r="T579" t="s">
        <v>2</v>
      </c>
      <c r="U579" t="s">
        <v>189</v>
      </c>
      <c r="V579" t="s">
        <v>160</v>
      </c>
      <c r="W579" t="s">
        <v>161</v>
      </c>
      <c r="X579" t="s">
        <v>2</v>
      </c>
      <c r="Y579" t="s">
        <v>2</v>
      </c>
      <c r="Z579">
        <v>2011</v>
      </c>
      <c r="AA579" t="s">
        <v>164</v>
      </c>
      <c r="AB579" t="s">
        <v>2</v>
      </c>
      <c r="AC579" t="s">
        <v>2</v>
      </c>
      <c r="AD579" t="s">
        <v>2</v>
      </c>
      <c r="AE579" t="s">
        <v>2</v>
      </c>
      <c r="AF579" t="s">
        <v>2</v>
      </c>
      <c r="AG579" t="s">
        <v>174</v>
      </c>
      <c r="AH579" t="s">
        <v>175</v>
      </c>
    </row>
    <row r="580" spans="1:34">
      <c r="A580">
        <v>7415</v>
      </c>
      <c r="B580">
        <v>403892</v>
      </c>
      <c r="C580" t="s">
        <v>149</v>
      </c>
      <c r="D580" t="str">
        <f t="shared" ca="1" si="27"/>
        <v>BYMFXSUVWX</v>
      </c>
      <c r="E580" t="str">
        <f t="shared" ca="1" si="28"/>
        <v>Ojnswesytojfn</v>
      </c>
      <c r="F580" t="s">
        <v>150</v>
      </c>
      <c r="G580" t="s">
        <v>167</v>
      </c>
      <c r="H580" s="149" t="str">
        <f t="shared" ca="1" si="29"/>
        <v>18/8/1996</v>
      </c>
      <c r="I580" t="s">
        <v>152</v>
      </c>
      <c r="J580" t="s">
        <v>153</v>
      </c>
      <c r="K580" t="s">
        <v>784</v>
      </c>
      <c r="L580" t="s">
        <v>785</v>
      </c>
      <c r="M580" t="s">
        <v>786</v>
      </c>
      <c r="N580">
        <v>95</v>
      </c>
      <c r="O580" t="s">
        <v>157</v>
      </c>
      <c r="P580" t="s">
        <v>158</v>
      </c>
      <c r="Q580" t="s">
        <v>179</v>
      </c>
      <c r="R580" t="s">
        <v>787</v>
      </c>
      <c r="S580" t="s">
        <v>2</v>
      </c>
      <c r="T580" t="s">
        <v>2</v>
      </c>
      <c r="U580" t="s">
        <v>334</v>
      </c>
      <c r="V580" t="s">
        <v>160</v>
      </c>
      <c r="W580" t="s">
        <v>161</v>
      </c>
      <c r="X580" t="s">
        <v>2</v>
      </c>
      <c r="Y580" t="s">
        <v>2</v>
      </c>
      <c r="Z580">
        <v>2010</v>
      </c>
      <c r="AA580" t="s">
        <v>164</v>
      </c>
      <c r="AB580" t="s">
        <v>2</v>
      </c>
      <c r="AC580" t="s">
        <v>2</v>
      </c>
      <c r="AD580" t="s">
        <v>2</v>
      </c>
      <c r="AE580" t="s">
        <v>2</v>
      </c>
      <c r="AF580" t="s">
        <v>2</v>
      </c>
      <c r="AG580" t="s">
        <v>165</v>
      </c>
      <c r="AH580" t="s">
        <v>166</v>
      </c>
    </row>
    <row r="581" spans="1:34">
      <c r="A581">
        <v>7415</v>
      </c>
      <c r="B581">
        <v>403969</v>
      </c>
      <c r="C581" t="s">
        <v>149</v>
      </c>
      <c r="D581" t="str">
        <f t="shared" ca="1" si="27"/>
        <v>JIGJNMRLYZ</v>
      </c>
      <c r="E581" t="str">
        <f t="shared" ca="1" si="28"/>
        <v>Xgbnjjtqkgkhi</v>
      </c>
      <c r="F581" t="s">
        <v>150</v>
      </c>
      <c r="G581" t="s">
        <v>167</v>
      </c>
      <c r="H581" s="149" t="str">
        <f t="shared" ca="1" si="29"/>
        <v>27/6/1995</v>
      </c>
      <c r="I581" t="s">
        <v>152</v>
      </c>
      <c r="J581" t="s">
        <v>153</v>
      </c>
      <c r="K581" t="s">
        <v>784</v>
      </c>
      <c r="L581" t="s">
        <v>785</v>
      </c>
      <c r="M581" t="s">
        <v>786</v>
      </c>
      <c r="N581">
        <v>95</v>
      </c>
      <c r="O581" t="s">
        <v>157</v>
      </c>
      <c r="P581" t="s">
        <v>158</v>
      </c>
      <c r="Q581" t="s">
        <v>194</v>
      </c>
      <c r="R581" t="s">
        <v>198</v>
      </c>
      <c r="S581" t="s">
        <v>2</v>
      </c>
      <c r="T581" t="s">
        <v>196</v>
      </c>
      <c r="U581" t="s">
        <v>224</v>
      </c>
      <c r="V581" t="s">
        <v>160</v>
      </c>
      <c r="W581" t="s">
        <v>161</v>
      </c>
      <c r="X581" t="s">
        <v>2</v>
      </c>
      <c r="Y581" t="s">
        <v>2</v>
      </c>
      <c r="Z581">
        <v>2011</v>
      </c>
      <c r="AA581" t="s">
        <v>164</v>
      </c>
      <c r="AB581" t="s">
        <v>2</v>
      </c>
      <c r="AC581" t="s">
        <v>2</v>
      </c>
      <c r="AD581" t="s">
        <v>2</v>
      </c>
      <c r="AE581" t="s">
        <v>2</v>
      </c>
      <c r="AF581" t="s">
        <v>2</v>
      </c>
      <c r="AG581" t="s">
        <v>174</v>
      </c>
      <c r="AH581" t="s">
        <v>166</v>
      </c>
    </row>
    <row r="582" spans="1:34">
      <c r="A582">
        <v>7415</v>
      </c>
      <c r="B582">
        <v>403988</v>
      </c>
      <c r="C582" t="s">
        <v>149</v>
      </c>
      <c r="D582" t="str">
        <f t="shared" ca="1" si="27"/>
        <v>ALLLWKBBMR</v>
      </c>
      <c r="E582" t="str">
        <f t="shared" ca="1" si="28"/>
        <v>Dpsnifwxaucrq</v>
      </c>
      <c r="F582" t="s">
        <v>150</v>
      </c>
      <c r="G582" t="s">
        <v>167</v>
      </c>
      <c r="H582" s="149" t="str">
        <f t="shared" ca="1" si="29"/>
        <v>3/11/1997</v>
      </c>
      <c r="I582" t="s">
        <v>152</v>
      </c>
      <c r="J582" t="s">
        <v>153</v>
      </c>
      <c r="K582" t="s">
        <v>784</v>
      </c>
      <c r="L582" t="s">
        <v>785</v>
      </c>
      <c r="M582" t="s">
        <v>786</v>
      </c>
      <c r="N582">
        <v>95</v>
      </c>
      <c r="O582" t="s">
        <v>157</v>
      </c>
      <c r="P582" t="s">
        <v>158</v>
      </c>
      <c r="Q582" t="s">
        <v>194</v>
      </c>
      <c r="R582" t="s">
        <v>198</v>
      </c>
      <c r="S582" t="s">
        <v>2</v>
      </c>
      <c r="T582" t="s">
        <v>196</v>
      </c>
      <c r="U582" t="s">
        <v>211</v>
      </c>
      <c r="V582" t="s">
        <v>160</v>
      </c>
      <c r="W582" t="s">
        <v>161</v>
      </c>
      <c r="X582" t="s">
        <v>2</v>
      </c>
      <c r="Y582" t="s">
        <v>2</v>
      </c>
      <c r="Z582">
        <v>2011</v>
      </c>
      <c r="AA582" t="s">
        <v>164</v>
      </c>
      <c r="AB582" t="s">
        <v>2</v>
      </c>
      <c r="AC582" t="s">
        <v>2</v>
      </c>
      <c r="AD582" t="s">
        <v>2</v>
      </c>
      <c r="AE582" t="s">
        <v>2</v>
      </c>
      <c r="AF582" t="s">
        <v>2</v>
      </c>
      <c r="AG582" t="s">
        <v>174</v>
      </c>
      <c r="AH582" t="s">
        <v>190</v>
      </c>
    </row>
    <row r="583" spans="1:34">
      <c r="A583">
        <v>7415</v>
      </c>
      <c r="B583">
        <v>404015</v>
      </c>
      <c r="C583" t="s">
        <v>149</v>
      </c>
      <c r="D583" t="str">
        <f t="shared" ca="1" si="27"/>
        <v>ABWDVQFTAY</v>
      </c>
      <c r="E583" t="str">
        <f t="shared" ca="1" si="28"/>
        <v>Kljslvahemdrn</v>
      </c>
      <c r="F583" t="s">
        <v>150</v>
      </c>
      <c r="G583" t="s">
        <v>167</v>
      </c>
      <c r="H583" s="149" t="str">
        <f t="shared" ca="1" si="29"/>
        <v>26/12/1995</v>
      </c>
      <c r="I583" t="s">
        <v>152</v>
      </c>
      <c r="J583" t="s">
        <v>153</v>
      </c>
      <c r="K583" t="s">
        <v>784</v>
      </c>
      <c r="L583" t="s">
        <v>785</v>
      </c>
      <c r="M583" t="s">
        <v>786</v>
      </c>
      <c r="N583">
        <v>95</v>
      </c>
      <c r="O583" t="s">
        <v>157</v>
      </c>
      <c r="P583" t="s">
        <v>158</v>
      </c>
      <c r="Q583" t="s">
        <v>194</v>
      </c>
      <c r="R583" t="s">
        <v>198</v>
      </c>
      <c r="S583" t="s">
        <v>2</v>
      </c>
      <c r="T583" t="s">
        <v>196</v>
      </c>
      <c r="U583" t="s">
        <v>211</v>
      </c>
      <c r="V583" t="s">
        <v>160</v>
      </c>
      <c r="W583" t="s">
        <v>161</v>
      </c>
      <c r="X583" t="s">
        <v>2</v>
      </c>
      <c r="Y583" t="s">
        <v>2</v>
      </c>
      <c r="Z583">
        <v>2011</v>
      </c>
      <c r="AA583" t="s">
        <v>164</v>
      </c>
      <c r="AB583" t="s">
        <v>2</v>
      </c>
      <c r="AC583" t="s">
        <v>2</v>
      </c>
      <c r="AD583" t="s">
        <v>2</v>
      </c>
      <c r="AE583" t="s">
        <v>2</v>
      </c>
      <c r="AF583" t="s">
        <v>2</v>
      </c>
      <c r="AG583" t="s">
        <v>174</v>
      </c>
      <c r="AH583" t="s">
        <v>190</v>
      </c>
    </row>
    <row r="584" spans="1:34">
      <c r="A584">
        <v>7415</v>
      </c>
      <c r="B584">
        <v>404067</v>
      </c>
      <c r="C584" t="s">
        <v>149</v>
      </c>
      <c r="D584" t="str">
        <f t="shared" ca="1" si="27"/>
        <v>BGIHNAHLHI</v>
      </c>
      <c r="E584" t="str">
        <f t="shared" ca="1" si="28"/>
        <v>Qaklsirtxbcow</v>
      </c>
      <c r="F584" t="s">
        <v>150</v>
      </c>
      <c r="G584" t="s">
        <v>167</v>
      </c>
      <c r="H584" s="149" t="str">
        <f t="shared" ca="1" si="29"/>
        <v>21/12/1996</v>
      </c>
      <c r="I584" t="s">
        <v>152</v>
      </c>
      <c r="J584" t="s">
        <v>153</v>
      </c>
      <c r="K584" t="s">
        <v>784</v>
      </c>
      <c r="L584" t="s">
        <v>785</v>
      </c>
      <c r="M584" t="s">
        <v>786</v>
      </c>
      <c r="N584">
        <v>95</v>
      </c>
      <c r="O584" t="s">
        <v>157</v>
      </c>
      <c r="P584" t="s">
        <v>158</v>
      </c>
      <c r="Q584" t="s">
        <v>194</v>
      </c>
      <c r="R584" t="s">
        <v>195</v>
      </c>
      <c r="S584" t="s">
        <v>2</v>
      </c>
      <c r="T584" t="s">
        <v>196</v>
      </c>
      <c r="U584" t="s">
        <v>224</v>
      </c>
      <c r="V584" t="s">
        <v>160</v>
      </c>
      <c r="W584" t="s">
        <v>161</v>
      </c>
      <c r="X584" t="s">
        <v>2</v>
      </c>
      <c r="Y584" t="s">
        <v>2</v>
      </c>
      <c r="Z584">
        <v>2011</v>
      </c>
      <c r="AA584" t="s">
        <v>164</v>
      </c>
      <c r="AB584" t="s">
        <v>2</v>
      </c>
      <c r="AC584" t="s">
        <v>2</v>
      </c>
      <c r="AD584" t="s">
        <v>2</v>
      </c>
      <c r="AE584" t="s">
        <v>2</v>
      </c>
      <c r="AF584" t="s">
        <v>2</v>
      </c>
      <c r="AG584" t="s">
        <v>174</v>
      </c>
      <c r="AH584" t="s">
        <v>190</v>
      </c>
    </row>
    <row r="585" spans="1:34">
      <c r="A585">
        <v>7415</v>
      </c>
      <c r="B585">
        <v>404070</v>
      </c>
      <c r="C585" t="s">
        <v>149</v>
      </c>
      <c r="D585" t="str">
        <f t="shared" ca="1" si="27"/>
        <v>GSVVFGFSAH</v>
      </c>
      <c r="E585" t="str">
        <f t="shared" ca="1" si="28"/>
        <v>Sbqyzahbdcwsr</v>
      </c>
      <c r="F585" t="s">
        <v>150</v>
      </c>
      <c r="G585" t="s">
        <v>167</v>
      </c>
      <c r="H585" s="149" t="str">
        <f t="shared" ca="1" si="29"/>
        <v>2/6/1994</v>
      </c>
      <c r="I585" t="s">
        <v>152</v>
      </c>
      <c r="J585" t="s">
        <v>153</v>
      </c>
      <c r="K585" t="s">
        <v>784</v>
      </c>
      <c r="L585" t="s">
        <v>785</v>
      </c>
      <c r="M585" t="s">
        <v>786</v>
      </c>
      <c r="N585">
        <v>95</v>
      </c>
      <c r="O585" t="s">
        <v>157</v>
      </c>
      <c r="P585" t="s">
        <v>158</v>
      </c>
      <c r="Q585" t="s">
        <v>194</v>
      </c>
      <c r="R585" t="s">
        <v>198</v>
      </c>
      <c r="S585" t="s">
        <v>2</v>
      </c>
      <c r="T585" t="s">
        <v>196</v>
      </c>
      <c r="U585" t="s">
        <v>224</v>
      </c>
      <c r="V585" t="s">
        <v>160</v>
      </c>
      <c r="W585" t="s">
        <v>161</v>
      </c>
      <c r="X585" t="s">
        <v>2</v>
      </c>
      <c r="Y585" t="s">
        <v>2</v>
      </c>
      <c r="Z585">
        <v>2011</v>
      </c>
      <c r="AA585" t="s">
        <v>164</v>
      </c>
      <c r="AB585" t="s">
        <v>2</v>
      </c>
      <c r="AC585" t="s">
        <v>2</v>
      </c>
      <c r="AD585" t="s">
        <v>2</v>
      </c>
      <c r="AE585" t="s">
        <v>2</v>
      </c>
      <c r="AF585" t="s">
        <v>2</v>
      </c>
      <c r="AG585" t="s">
        <v>174</v>
      </c>
      <c r="AH585" t="s">
        <v>175</v>
      </c>
    </row>
    <row r="586" spans="1:34">
      <c r="A586">
        <v>7415</v>
      </c>
      <c r="B586">
        <v>404097</v>
      </c>
      <c r="C586" t="s">
        <v>149</v>
      </c>
      <c r="D586" t="str">
        <f t="shared" ca="1" si="27"/>
        <v>SFPIFDFELI</v>
      </c>
      <c r="E586" t="str">
        <f t="shared" ca="1" si="28"/>
        <v>Plauzdjgowyds</v>
      </c>
      <c r="F586" t="s">
        <v>150</v>
      </c>
      <c r="G586" t="s">
        <v>167</v>
      </c>
      <c r="H586" s="149" t="str">
        <f t="shared" ca="1" si="29"/>
        <v>21/6/1995</v>
      </c>
      <c r="I586" t="s">
        <v>152</v>
      </c>
      <c r="J586" t="s">
        <v>153</v>
      </c>
      <c r="K586" t="s">
        <v>784</v>
      </c>
      <c r="L586" t="s">
        <v>785</v>
      </c>
      <c r="M586" t="s">
        <v>786</v>
      </c>
      <c r="N586">
        <v>95</v>
      </c>
      <c r="O586" t="s">
        <v>157</v>
      </c>
      <c r="P586" t="s">
        <v>158</v>
      </c>
      <c r="Q586" t="s">
        <v>194</v>
      </c>
      <c r="R586" t="s">
        <v>236</v>
      </c>
      <c r="S586" t="s">
        <v>2</v>
      </c>
      <c r="T586" t="s">
        <v>196</v>
      </c>
      <c r="U586" t="s">
        <v>211</v>
      </c>
      <c r="V586" t="s">
        <v>160</v>
      </c>
      <c r="W586" t="s">
        <v>161</v>
      </c>
      <c r="X586" t="s">
        <v>2</v>
      </c>
      <c r="Y586" t="s">
        <v>2</v>
      </c>
      <c r="Z586">
        <v>2011</v>
      </c>
      <c r="AA586" t="s">
        <v>164</v>
      </c>
      <c r="AB586" t="s">
        <v>2</v>
      </c>
      <c r="AC586" t="s">
        <v>2</v>
      </c>
      <c r="AD586" t="s">
        <v>2</v>
      </c>
      <c r="AE586" t="s">
        <v>2</v>
      </c>
      <c r="AF586" t="s">
        <v>2</v>
      </c>
      <c r="AG586" t="s">
        <v>174</v>
      </c>
      <c r="AH586" t="s">
        <v>190</v>
      </c>
    </row>
    <row r="587" spans="1:34">
      <c r="A587">
        <v>7415</v>
      </c>
      <c r="B587">
        <v>404139</v>
      </c>
      <c r="C587" t="s">
        <v>149</v>
      </c>
      <c r="D587" t="str">
        <f t="shared" ca="1" si="27"/>
        <v>GWTQORLXMC</v>
      </c>
      <c r="E587" t="str">
        <f t="shared" ca="1" si="28"/>
        <v>Aqnptnmrdxqwa</v>
      </c>
      <c r="F587" t="s">
        <v>150</v>
      </c>
      <c r="G587" t="s">
        <v>167</v>
      </c>
      <c r="H587" s="149" t="str">
        <f t="shared" ca="1" si="29"/>
        <v>1/11/1996</v>
      </c>
      <c r="I587" t="s">
        <v>152</v>
      </c>
      <c r="J587" t="s">
        <v>153</v>
      </c>
      <c r="K587" t="s">
        <v>784</v>
      </c>
      <c r="L587" t="s">
        <v>785</v>
      </c>
      <c r="M587" t="s">
        <v>786</v>
      </c>
      <c r="N587">
        <v>95</v>
      </c>
      <c r="O587" t="s">
        <v>157</v>
      </c>
      <c r="P587" t="s">
        <v>158</v>
      </c>
      <c r="Q587" t="s">
        <v>194</v>
      </c>
      <c r="R587" t="s">
        <v>195</v>
      </c>
      <c r="S587" t="s">
        <v>2</v>
      </c>
      <c r="T587" t="s">
        <v>196</v>
      </c>
      <c r="U587" t="s">
        <v>224</v>
      </c>
      <c r="V587" t="s">
        <v>160</v>
      </c>
      <c r="W587" t="s">
        <v>161</v>
      </c>
      <c r="X587" t="s">
        <v>2</v>
      </c>
      <c r="Y587" t="s">
        <v>2</v>
      </c>
      <c r="Z587">
        <v>2011</v>
      </c>
      <c r="AA587" t="s">
        <v>164</v>
      </c>
      <c r="AB587" t="s">
        <v>2</v>
      </c>
      <c r="AC587" t="s">
        <v>2</v>
      </c>
      <c r="AD587" t="s">
        <v>2</v>
      </c>
      <c r="AE587" t="s">
        <v>2</v>
      </c>
      <c r="AF587" t="s">
        <v>2</v>
      </c>
      <c r="AG587" t="s">
        <v>174</v>
      </c>
      <c r="AH587" t="s">
        <v>190</v>
      </c>
    </row>
    <row r="588" spans="1:34">
      <c r="A588">
        <v>7415</v>
      </c>
      <c r="B588">
        <v>404146</v>
      </c>
      <c r="C588" t="s">
        <v>149</v>
      </c>
      <c r="D588" t="str">
        <f t="shared" ca="1" si="27"/>
        <v>BZHMTHWPSP</v>
      </c>
      <c r="E588" t="str">
        <f t="shared" ca="1" si="28"/>
        <v>Sbzpfifqlhlap</v>
      </c>
      <c r="F588" t="s">
        <v>150</v>
      </c>
      <c r="G588" t="s">
        <v>167</v>
      </c>
      <c r="H588" s="149" t="str">
        <f t="shared" ca="1" si="29"/>
        <v>10/9/1995</v>
      </c>
      <c r="I588" t="s">
        <v>152</v>
      </c>
      <c r="J588" t="s">
        <v>153</v>
      </c>
      <c r="K588" t="s">
        <v>784</v>
      </c>
      <c r="L588" t="s">
        <v>785</v>
      </c>
      <c r="M588" t="s">
        <v>786</v>
      </c>
      <c r="N588">
        <v>95</v>
      </c>
      <c r="O588" t="s">
        <v>157</v>
      </c>
      <c r="P588" t="s">
        <v>158</v>
      </c>
      <c r="Q588" t="s">
        <v>194</v>
      </c>
      <c r="R588" t="s">
        <v>198</v>
      </c>
      <c r="S588" t="s">
        <v>2</v>
      </c>
      <c r="T588" t="s">
        <v>196</v>
      </c>
      <c r="U588" t="s">
        <v>211</v>
      </c>
      <c r="V588" t="s">
        <v>160</v>
      </c>
      <c r="W588" t="s">
        <v>161</v>
      </c>
      <c r="X588" t="s">
        <v>2</v>
      </c>
      <c r="Y588" t="s">
        <v>2</v>
      </c>
      <c r="Z588">
        <v>2011</v>
      </c>
      <c r="AA588" t="s">
        <v>164</v>
      </c>
      <c r="AB588" t="s">
        <v>2</v>
      </c>
      <c r="AC588" t="s">
        <v>2</v>
      </c>
      <c r="AD588" t="s">
        <v>2</v>
      </c>
      <c r="AE588" t="s">
        <v>2</v>
      </c>
      <c r="AF588" t="s">
        <v>2</v>
      </c>
      <c r="AG588" t="s">
        <v>174</v>
      </c>
      <c r="AH588" t="s">
        <v>190</v>
      </c>
    </row>
    <row r="589" spans="1:34">
      <c r="A589">
        <v>7415</v>
      </c>
      <c r="B589">
        <v>404174</v>
      </c>
      <c r="C589" t="s">
        <v>149</v>
      </c>
      <c r="D589" t="str">
        <f t="shared" ca="1" si="27"/>
        <v>SCCQZRTLDW</v>
      </c>
      <c r="E589" t="str">
        <f t="shared" ca="1" si="28"/>
        <v>Gaztnapcdsetx</v>
      </c>
      <c r="F589" t="s">
        <v>150</v>
      </c>
      <c r="G589" t="s">
        <v>167</v>
      </c>
      <c r="H589" s="149" t="str">
        <f t="shared" ca="1" si="29"/>
        <v>20/6/1994</v>
      </c>
      <c r="I589" t="s">
        <v>152</v>
      </c>
      <c r="J589" t="s">
        <v>153</v>
      </c>
      <c r="K589" t="s">
        <v>784</v>
      </c>
      <c r="L589" t="s">
        <v>785</v>
      </c>
      <c r="M589" t="s">
        <v>786</v>
      </c>
      <c r="N589">
        <v>95</v>
      </c>
      <c r="O589" t="s">
        <v>157</v>
      </c>
      <c r="P589" t="s">
        <v>158</v>
      </c>
      <c r="Q589" t="s">
        <v>194</v>
      </c>
      <c r="R589" t="s">
        <v>195</v>
      </c>
      <c r="S589" t="s">
        <v>2</v>
      </c>
      <c r="T589" t="s">
        <v>196</v>
      </c>
      <c r="U589" t="s">
        <v>211</v>
      </c>
      <c r="V589" t="s">
        <v>160</v>
      </c>
      <c r="W589" t="s">
        <v>161</v>
      </c>
      <c r="X589" t="s">
        <v>2</v>
      </c>
      <c r="Y589" t="s">
        <v>2</v>
      </c>
      <c r="Z589">
        <v>2011</v>
      </c>
      <c r="AA589" t="s">
        <v>164</v>
      </c>
      <c r="AB589" t="s">
        <v>2</v>
      </c>
      <c r="AC589" t="s">
        <v>2</v>
      </c>
      <c r="AD589" t="s">
        <v>2</v>
      </c>
      <c r="AE589" t="s">
        <v>2</v>
      </c>
      <c r="AF589" t="s">
        <v>2</v>
      </c>
      <c r="AG589" t="s">
        <v>174</v>
      </c>
      <c r="AH589" t="s">
        <v>166</v>
      </c>
    </row>
    <row r="590" spans="1:34">
      <c r="A590">
        <v>7415</v>
      </c>
      <c r="B590">
        <v>404214</v>
      </c>
      <c r="C590" t="s">
        <v>149</v>
      </c>
      <c r="D590" t="str">
        <f t="shared" ca="1" si="27"/>
        <v>GDKDUIMMBU</v>
      </c>
      <c r="E590" t="str">
        <f t="shared" ca="1" si="28"/>
        <v>Lkyrtgatapsds</v>
      </c>
      <c r="F590" t="s">
        <v>150</v>
      </c>
      <c r="G590" t="s">
        <v>167</v>
      </c>
      <c r="H590" s="149" t="str">
        <f t="shared" ca="1" si="29"/>
        <v>12/5/1994</v>
      </c>
      <c r="I590" t="s">
        <v>152</v>
      </c>
      <c r="J590" t="s">
        <v>153</v>
      </c>
      <c r="K590" t="s">
        <v>784</v>
      </c>
      <c r="L590" t="s">
        <v>785</v>
      </c>
      <c r="M590" t="s">
        <v>786</v>
      </c>
      <c r="N590">
        <v>95</v>
      </c>
      <c r="O590" t="s">
        <v>157</v>
      </c>
      <c r="P590" t="s">
        <v>158</v>
      </c>
      <c r="Q590" t="s">
        <v>194</v>
      </c>
      <c r="R590" t="s">
        <v>195</v>
      </c>
      <c r="S590" t="s">
        <v>2</v>
      </c>
      <c r="T590" t="s">
        <v>196</v>
      </c>
      <c r="U590" t="s">
        <v>224</v>
      </c>
      <c r="V590" t="s">
        <v>160</v>
      </c>
      <c r="W590" t="s">
        <v>161</v>
      </c>
      <c r="X590" t="s">
        <v>2</v>
      </c>
      <c r="Y590" t="s">
        <v>2</v>
      </c>
      <c r="Z590">
        <v>2011</v>
      </c>
      <c r="AA590" t="s">
        <v>164</v>
      </c>
      <c r="AB590" t="s">
        <v>2</v>
      </c>
      <c r="AC590" t="s">
        <v>2</v>
      </c>
      <c r="AD590" t="s">
        <v>2</v>
      </c>
      <c r="AE590" t="s">
        <v>2</v>
      </c>
      <c r="AF590" t="s">
        <v>2</v>
      </c>
      <c r="AG590" t="s">
        <v>174</v>
      </c>
      <c r="AH590" t="s">
        <v>166</v>
      </c>
    </row>
    <row r="591" spans="1:34">
      <c r="A591">
        <v>7415</v>
      </c>
      <c r="B591">
        <v>404215</v>
      </c>
      <c r="C591" t="s">
        <v>149</v>
      </c>
      <c r="D591" t="str">
        <f t="shared" ca="1" si="27"/>
        <v>GCLFKBUYDH</v>
      </c>
      <c r="E591" t="str">
        <f t="shared" ca="1" si="28"/>
        <v>Ggsxkqvkmbbgu</v>
      </c>
      <c r="F591" t="s">
        <v>150</v>
      </c>
      <c r="G591" t="s">
        <v>167</v>
      </c>
      <c r="H591" s="149" t="str">
        <f t="shared" ca="1" si="29"/>
        <v>19/11/1997</v>
      </c>
      <c r="I591" t="s">
        <v>152</v>
      </c>
      <c r="J591" t="s">
        <v>153</v>
      </c>
      <c r="K591" t="s">
        <v>784</v>
      </c>
      <c r="L591" t="s">
        <v>785</v>
      </c>
      <c r="M591" t="s">
        <v>786</v>
      </c>
      <c r="N591">
        <v>95</v>
      </c>
      <c r="O591" t="s">
        <v>157</v>
      </c>
      <c r="P591" t="s">
        <v>158</v>
      </c>
      <c r="Q591" t="s">
        <v>194</v>
      </c>
      <c r="R591" t="s">
        <v>236</v>
      </c>
      <c r="S591" t="s">
        <v>2</v>
      </c>
      <c r="T591" t="s">
        <v>196</v>
      </c>
      <c r="U591" t="s">
        <v>211</v>
      </c>
      <c r="V591" t="s">
        <v>160</v>
      </c>
      <c r="W591" t="s">
        <v>301</v>
      </c>
      <c r="X591" t="s">
        <v>2</v>
      </c>
      <c r="Y591" t="s">
        <v>2</v>
      </c>
      <c r="Z591">
        <v>2010</v>
      </c>
      <c r="AA591" t="s">
        <v>164</v>
      </c>
      <c r="AB591" t="s">
        <v>2</v>
      </c>
      <c r="AC591" t="s">
        <v>2</v>
      </c>
      <c r="AD591" t="s">
        <v>2</v>
      </c>
      <c r="AE591" t="s">
        <v>2</v>
      </c>
      <c r="AF591" t="s">
        <v>2</v>
      </c>
      <c r="AG591" t="s">
        <v>174</v>
      </c>
      <c r="AH591" t="s">
        <v>166</v>
      </c>
    </row>
    <row r="592" spans="1:34">
      <c r="A592">
        <v>7415</v>
      </c>
      <c r="B592">
        <v>405389</v>
      </c>
      <c r="C592" t="s">
        <v>149</v>
      </c>
      <c r="D592" t="str">
        <f t="shared" ca="1" si="27"/>
        <v>UUBGALJNWK</v>
      </c>
      <c r="E592" t="str">
        <f t="shared" ca="1" si="28"/>
        <v>Mtkfcjwtgsnhl</v>
      </c>
      <c r="F592" t="s">
        <v>150</v>
      </c>
      <c r="G592" t="s">
        <v>167</v>
      </c>
      <c r="H592" s="149" t="str">
        <f t="shared" ca="1" si="29"/>
        <v>28/11/1995</v>
      </c>
      <c r="I592" t="s">
        <v>152</v>
      </c>
      <c r="J592" t="s">
        <v>153</v>
      </c>
      <c r="K592" t="s">
        <v>788</v>
      </c>
      <c r="L592" t="s">
        <v>789</v>
      </c>
      <c r="M592" t="s">
        <v>223</v>
      </c>
      <c r="N592">
        <v>75</v>
      </c>
      <c r="O592" t="s">
        <v>157</v>
      </c>
      <c r="P592" t="s">
        <v>158</v>
      </c>
      <c r="Q592" t="s">
        <v>194</v>
      </c>
      <c r="R592" t="s">
        <v>210</v>
      </c>
      <c r="S592" t="s">
        <v>2</v>
      </c>
      <c r="T592" t="s">
        <v>196</v>
      </c>
      <c r="U592" t="s">
        <v>200</v>
      </c>
      <c r="V592" t="s">
        <v>160</v>
      </c>
      <c r="W592" t="s">
        <v>161</v>
      </c>
      <c r="X592" t="s">
        <v>2</v>
      </c>
      <c r="Y592" t="s">
        <v>2</v>
      </c>
      <c r="Z592">
        <v>2011</v>
      </c>
      <c r="AA592" t="s">
        <v>164</v>
      </c>
      <c r="AB592" t="s">
        <v>2</v>
      </c>
      <c r="AC592" t="s">
        <v>2</v>
      </c>
      <c r="AD592" t="s">
        <v>2</v>
      </c>
      <c r="AE592" t="s">
        <v>2</v>
      </c>
      <c r="AF592" t="s">
        <v>2</v>
      </c>
      <c r="AG592" t="s">
        <v>165</v>
      </c>
      <c r="AH592" t="s">
        <v>166</v>
      </c>
    </row>
    <row r="593" spans="1:34">
      <c r="A593">
        <v>7415</v>
      </c>
      <c r="B593">
        <v>405390</v>
      </c>
      <c r="C593" t="s">
        <v>149</v>
      </c>
      <c r="D593" t="str">
        <f t="shared" ca="1" si="27"/>
        <v>YTZSFILLFV</v>
      </c>
      <c r="E593" t="str">
        <f t="shared" ca="1" si="28"/>
        <v>Jgytgfvtgmxod</v>
      </c>
      <c r="F593" t="s">
        <v>150</v>
      </c>
      <c r="G593" t="s">
        <v>167</v>
      </c>
      <c r="H593" s="149" t="str">
        <f t="shared" ca="1" si="29"/>
        <v>18/7/1995</v>
      </c>
      <c r="I593" t="s">
        <v>152</v>
      </c>
      <c r="J593" t="s">
        <v>153</v>
      </c>
      <c r="K593" t="s">
        <v>788</v>
      </c>
      <c r="L593" t="s">
        <v>789</v>
      </c>
      <c r="M593" t="s">
        <v>223</v>
      </c>
      <c r="N593">
        <v>75</v>
      </c>
      <c r="O593" t="s">
        <v>157</v>
      </c>
      <c r="P593" t="s">
        <v>158</v>
      </c>
      <c r="Q593" t="s">
        <v>194</v>
      </c>
      <c r="R593" t="s">
        <v>198</v>
      </c>
      <c r="S593" t="s">
        <v>2</v>
      </c>
      <c r="T593" t="s">
        <v>196</v>
      </c>
      <c r="U593" t="s">
        <v>200</v>
      </c>
      <c r="V593" t="s">
        <v>160</v>
      </c>
      <c r="W593" t="s">
        <v>161</v>
      </c>
      <c r="X593" t="s">
        <v>2</v>
      </c>
      <c r="Y593" t="s">
        <v>2</v>
      </c>
      <c r="Z593">
        <v>2011</v>
      </c>
      <c r="AA593" t="s">
        <v>164</v>
      </c>
      <c r="AB593" t="s">
        <v>2</v>
      </c>
      <c r="AC593" t="s">
        <v>2</v>
      </c>
      <c r="AD593" t="s">
        <v>2</v>
      </c>
      <c r="AE593" t="s">
        <v>2</v>
      </c>
      <c r="AF593" t="s">
        <v>2</v>
      </c>
      <c r="AG593" t="s">
        <v>165</v>
      </c>
      <c r="AH593" t="s">
        <v>166</v>
      </c>
    </row>
    <row r="594" spans="1:34">
      <c r="A594">
        <v>7415</v>
      </c>
      <c r="B594">
        <v>405449</v>
      </c>
      <c r="C594" t="s">
        <v>149</v>
      </c>
      <c r="D594" t="str">
        <f t="shared" ca="1" si="27"/>
        <v>IMGYRPXYXZ</v>
      </c>
      <c r="E594" t="str">
        <f t="shared" ca="1" si="28"/>
        <v>Kpopdglhakjur</v>
      </c>
      <c r="F594" t="s">
        <v>150</v>
      </c>
      <c r="G594" t="s">
        <v>151</v>
      </c>
      <c r="H594" s="149" t="str">
        <f t="shared" ca="1" si="29"/>
        <v>8/12/1995</v>
      </c>
      <c r="I594" t="s">
        <v>152</v>
      </c>
      <c r="J594" t="s">
        <v>153</v>
      </c>
      <c r="K594" t="s">
        <v>788</v>
      </c>
      <c r="L594" t="s">
        <v>789</v>
      </c>
      <c r="M594" t="s">
        <v>223</v>
      </c>
      <c r="N594">
        <v>75</v>
      </c>
      <c r="O594" t="s">
        <v>157</v>
      </c>
      <c r="P594" t="s">
        <v>158</v>
      </c>
      <c r="Q594" t="s">
        <v>194</v>
      </c>
      <c r="R594" t="s">
        <v>210</v>
      </c>
      <c r="S594" t="s">
        <v>2</v>
      </c>
      <c r="T594" t="s">
        <v>196</v>
      </c>
      <c r="U594" t="s">
        <v>200</v>
      </c>
      <c r="V594" t="s">
        <v>160</v>
      </c>
      <c r="W594" t="s">
        <v>161</v>
      </c>
      <c r="X594" t="s">
        <v>2</v>
      </c>
      <c r="Y594" t="s">
        <v>2</v>
      </c>
      <c r="Z594">
        <v>2011</v>
      </c>
      <c r="AA594" t="s">
        <v>164</v>
      </c>
      <c r="AB594" t="s">
        <v>2</v>
      </c>
      <c r="AC594" t="s">
        <v>2</v>
      </c>
      <c r="AD594" t="s">
        <v>2</v>
      </c>
      <c r="AE594" t="s">
        <v>2</v>
      </c>
      <c r="AF594" t="s">
        <v>2</v>
      </c>
      <c r="AG594" t="s">
        <v>165</v>
      </c>
      <c r="AH594" t="s">
        <v>166</v>
      </c>
    </row>
    <row r="595" spans="1:34">
      <c r="A595">
        <v>7415</v>
      </c>
      <c r="B595">
        <v>405474</v>
      </c>
      <c r="C595" t="s">
        <v>149</v>
      </c>
      <c r="D595" t="str">
        <f t="shared" ca="1" si="27"/>
        <v>XLPLNWXZMP</v>
      </c>
      <c r="E595" t="str">
        <f t="shared" ca="1" si="28"/>
        <v>Zhiceewyrebjf</v>
      </c>
      <c r="F595" t="s">
        <v>150</v>
      </c>
      <c r="G595" t="s">
        <v>167</v>
      </c>
      <c r="H595" s="149" t="str">
        <f t="shared" ca="1" si="29"/>
        <v>13/8/1995</v>
      </c>
      <c r="I595" t="s">
        <v>152</v>
      </c>
      <c r="J595" t="s">
        <v>153</v>
      </c>
      <c r="K595" t="s">
        <v>788</v>
      </c>
      <c r="L595" t="s">
        <v>789</v>
      </c>
      <c r="M595" t="s">
        <v>223</v>
      </c>
      <c r="N595">
        <v>75</v>
      </c>
      <c r="O595" t="s">
        <v>157</v>
      </c>
      <c r="P595" t="s">
        <v>158</v>
      </c>
      <c r="Q595" t="s">
        <v>194</v>
      </c>
      <c r="R595" t="s">
        <v>198</v>
      </c>
      <c r="S595" t="s">
        <v>2</v>
      </c>
      <c r="T595" t="s">
        <v>196</v>
      </c>
      <c r="U595" t="s">
        <v>200</v>
      </c>
      <c r="V595" t="s">
        <v>160</v>
      </c>
      <c r="W595" t="s">
        <v>161</v>
      </c>
      <c r="X595" t="s">
        <v>358</v>
      </c>
      <c r="Y595" t="s">
        <v>2</v>
      </c>
      <c r="Z595">
        <v>2011</v>
      </c>
      <c r="AA595" t="s">
        <v>164</v>
      </c>
      <c r="AB595" t="s">
        <v>2</v>
      </c>
      <c r="AC595" t="s">
        <v>2</v>
      </c>
      <c r="AD595" t="s">
        <v>2</v>
      </c>
      <c r="AE595" t="s">
        <v>2</v>
      </c>
      <c r="AF595" t="s">
        <v>2</v>
      </c>
      <c r="AG595" t="s">
        <v>165</v>
      </c>
      <c r="AH595" t="s">
        <v>175</v>
      </c>
    </row>
    <row r="596" spans="1:34">
      <c r="A596">
        <v>7415</v>
      </c>
      <c r="B596">
        <v>407091</v>
      </c>
      <c r="C596" t="s">
        <v>149</v>
      </c>
      <c r="D596" t="str">
        <f t="shared" ca="1" si="27"/>
        <v>QHJRRVJCQL</v>
      </c>
      <c r="E596" t="str">
        <f t="shared" ca="1" si="28"/>
        <v>Fbvtbmdsqplpw</v>
      </c>
      <c r="F596" t="s">
        <v>150</v>
      </c>
      <c r="G596" t="s">
        <v>167</v>
      </c>
      <c r="H596" s="149" t="str">
        <f t="shared" ca="1" si="29"/>
        <v>9/10/1997</v>
      </c>
      <c r="I596" t="s">
        <v>152</v>
      </c>
      <c r="J596" t="s">
        <v>153</v>
      </c>
      <c r="K596" t="s">
        <v>790</v>
      </c>
      <c r="L596" t="s">
        <v>791</v>
      </c>
      <c r="M596" t="s">
        <v>241</v>
      </c>
      <c r="N596">
        <v>77</v>
      </c>
      <c r="O596" t="s">
        <v>157</v>
      </c>
      <c r="P596" t="s">
        <v>158</v>
      </c>
      <c r="Q596" t="s">
        <v>194</v>
      </c>
      <c r="R596" t="s">
        <v>210</v>
      </c>
      <c r="S596" t="s">
        <v>2</v>
      </c>
      <c r="T596" t="s">
        <v>196</v>
      </c>
      <c r="U596" t="s">
        <v>200</v>
      </c>
      <c r="V596" t="s">
        <v>160</v>
      </c>
      <c r="W596" t="s">
        <v>161</v>
      </c>
      <c r="X596" t="s">
        <v>2</v>
      </c>
      <c r="Y596" t="s">
        <v>2</v>
      </c>
      <c r="Z596">
        <v>2010</v>
      </c>
      <c r="AA596" t="s">
        <v>164</v>
      </c>
      <c r="AB596" t="s">
        <v>2</v>
      </c>
      <c r="AC596" t="s">
        <v>2</v>
      </c>
      <c r="AD596" t="s">
        <v>2</v>
      </c>
      <c r="AE596" t="s">
        <v>2</v>
      </c>
      <c r="AF596" t="s">
        <v>2</v>
      </c>
      <c r="AG596" t="s">
        <v>174</v>
      </c>
      <c r="AH596" t="s">
        <v>166</v>
      </c>
    </row>
    <row r="597" spans="1:34">
      <c r="A597">
        <v>7415</v>
      </c>
      <c r="B597">
        <v>407278</v>
      </c>
      <c r="C597" t="s">
        <v>149</v>
      </c>
      <c r="D597" t="str">
        <f t="shared" ca="1" si="27"/>
        <v>UUHIHOLOOX</v>
      </c>
      <c r="E597" t="str">
        <f t="shared" ca="1" si="28"/>
        <v>Dezwrzdwkbbfa</v>
      </c>
      <c r="F597" t="s">
        <v>150</v>
      </c>
      <c r="G597" t="s">
        <v>167</v>
      </c>
      <c r="H597" s="149" t="str">
        <f t="shared" ca="1" si="29"/>
        <v>13/12/1996</v>
      </c>
      <c r="I597" t="s">
        <v>152</v>
      </c>
      <c r="J597" t="s">
        <v>153</v>
      </c>
      <c r="K597" t="s">
        <v>790</v>
      </c>
      <c r="L597" t="s">
        <v>791</v>
      </c>
      <c r="M597" t="s">
        <v>241</v>
      </c>
      <c r="N597">
        <v>77</v>
      </c>
      <c r="O597" t="s">
        <v>157</v>
      </c>
      <c r="P597" t="s">
        <v>158</v>
      </c>
      <c r="Q597" t="s">
        <v>194</v>
      </c>
      <c r="R597" t="s">
        <v>210</v>
      </c>
      <c r="S597" t="s">
        <v>2</v>
      </c>
      <c r="T597" t="s">
        <v>196</v>
      </c>
      <c r="U597" t="s">
        <v>224</v>
      </c>
      <c r="V597" t="s">
        <v>160</v>
      </c>
      <c r="W597" t="s">
        <v>161</v>
      </c>
      <c r="X597" t="s">
        <v>2</v>
      </c>
      <c r="Y597" t="s">
        <v>2</v>
      </c>
      <c r="Z597">
        <v>2011</v>
      </c>
      <c r="AA597" t="s">
        <v>164</v>
      </c>
      <c r="AB597" t="s">
        <v>2</v>
      </c>
      <c r="AC597" t="s">
        <v>2</v>
      </c>
      <c r="AD597" t="s">
        <v>2</v>
      </c>
      <c r="AE597" t="s">
        <v>2</v>
      </c>
      <c r="AF597" t="s">
        <v>2</v>
      </c>
      <c r="AG597" t="s">
        <v>174</v>
      </c>
      <c r="AH597" t="s">
        <v>190</v>
      </c>
    </row>
    <row r="598" spans="1:34">
      <c r="A598">
        <v>7415</v>
      </c>
      <c r="B598">
        <v>407309</v>
      </c>
      <c r="C598" t="s">
        <v>149</v>
      </c>
      <c r="D598" t="str">
        <f t="shared" ca="1" si="27"/>
        <v>RWEYGNJKCG</v>
      </c>
      <c r="E598" t="str">
        <f t="shared" ca="1" si="28"/>
        <v>Mlwrgmkodesdo</v>
      </c>
      <c r="F598" t="s">
        <v>150</v>
      </c>
      <c r="G598" t="s">
        <v>167</v>
      </c>
      <c r="H598" s="149" t="str">
        <f t="shared" ca="1" si="29"/>
        <v>7/5/1995</v>
      </c>
      <c r="I598" t="s">
        <v>152</v>
      </c>
      <c r="J598" t="s">
        <v>153</v>
      </c>
      <c r="K598" t="s">
        <v>790</v>
      </c>
      <c r="L598" t="s">
        <v>791</v>
      </c>
      <c r="M598" t="s">
        <v>241</v>
      </c>
      <c r="N598">
        <v>77</v>
      </c>
      <c r="O598" t="s">
        <v>157</v>
      </c>
      <c r="P598" t="s">
        <v>158</v>
      </c>
      <c r="Q598" t="s">
        <v>194</v>
      </c>
      <c r="R598" t="s">
        <v>210</v>
      </c>
      <c r="S598" t="s">
        <v>2</v>
      </c>
      <c r="T598" t="s">
        <v>196</v>
      </c>
      <c r="U598" t="s">
        <v>200</v>
      </c>
      <c r="V598" t="s">
        <v>160</v>
      </c>
      <c r="W598" t="s">
        <v>161</v>
      </c>
      <c r="X598" t="s">
        <v>2</v>
      </c>
      <c r="Y598" t="s">
        <v>2</v>
      </c>
      <c r="Z598">
        <v>2011</v>
      </c>
      <c r="AA598" t="s">
        <v>164</v>
      </c>
      <c r="AB598" t="s">
        <v>2</v>
      </c>
      <c r="AC598" t="s">
        <v>2</v>
      </c>
      <c r="AD598" t="s">
        <v>2</v>
      </c>
      <c r="AE598" t="s">
        <v>2</v>
      </c>
      <c r="AF598" t="s">
        <v>2</v>
      </c>
      <c r="AG598" t="s">
        <v>174</v>
      </c>
      <c r="AH598" t="s">
        <v>166</v>
      </c>
    </row>
    <row r="599" spans="1:34">
      <c r="A599">
        <v>7415</v>
      </c>
      <c r="B599">
        <v>407420</v>
      </c>
      <c r="C599" t="s">
        <v>149</v>
      </c>
      <c r="D599" t="str">
        <f t="shared" ca="1" si="27"/>
        <v>EVNBGFBCYM</v>
      </c>
      <c r="E599" t="str">
        <f t="shared" ca="1" si="28"/>
        <v>Uspjecnodhtii</v>
      </c>
      <c r="F599" t="s">
        <v>150</v>
      </c>
      <c r="G599" t="s">
        <v>151</v>
      </c>
      <c r="H599" s="149" t="str">
        <f t="shared" ca="1" si="29"/>
        <v>20/1/1996</v>
      </c>
      <c r="I599" t="s">
        <v>152</v>
      </c>
      <c r="J599" t="s">
        <v>153</v>
      </c>
      <c r="K599" t="s">
        <v>792</v>
      </c>
      <c r="L599" t="s">
        <v>793</v>
      </c>
      <c r="M599" t="s">
        <v>794</v>
      </c>
      <c r="N599">
        <v>99</v>
      </c>
      <c r="O599" t="s">
        <v>795</v>
      </c>
      <c r="P599" t="s">
        <v>158</v>
      </c>
      <c r="Q599" t="s">
        <v>194</v>
      </c>
      <c r="R599" t="s">
        <v>210</v>
      </c>
      <c r="S599" t="s">
        <v>2</v>
      </c>
      <c r="T599" t="s">
        <v>196</v>
      </c>
      <c r="U599" t="s">
        <v>211</v>
      </c>
      <c r="V599" t="s">
        <v>160</v>
      </c>
      <c r="W599" t="s">
        <v>301</v>
      </c>
      <c r="X599" t="s">
        <v>2</v>
      </c>
      <c r="Y599" t="s">
        <v>2</v>
      </c>
      <c r="Z599">
        <v>2011</v>
      </c>
      <c r="AA599" t="s">
        <v>164</v>
      </c>
      <c r="AB599" t="s">
        <v>2</v>
      </c>
      <c r="AC599" t="s">
        <v>2</v>
      </c>
      <c r="AD599" t="s">
        <v>2</v>
      </c>
      <c r="AE599" t="s">
        <v>2</v>
      </c>
      <c r="AF599" t="s">
        <v>2</v>
      </c>
      <c r="AG599" t="s">
        <v>213</v>
      </c>
      <c r="AH599" t="s">
        <v>166</v>
      </c>
    </row>
    <row r="600" spans="1:34">
      <c r="A600">
        <v>7415</v>
      </c>
      <c r="B600">
        <v>407791</v>
      </c>
      <c r="C600" t="s">
        <v>149</v>
      </c>
      <c r="D600" t="str">
        <f t="shared" ca="1" si="27"/>
        <v>GOTNRLUGPR</v>
      </c>
      <c r="E600" t="str">
        <f t="shared" ca="1" si="28"/>
        <v>Epklufinvqkkh</v>
      </c>
      <c r="F600" t="s">
        <v>150</v>
      </c>
      <c r="G600" t="s">
        <v>151</v>
      </c>
      <c r="H600" s="149" t="str">
        <f t="shared" ca="1" si="29"/>
        <v>15/3/1996</v>
      </c>
      <c r="I600" t="s">
        <v>152</v>
      </c>
      <c r="J600" t="s">
        <v>153</v>
      </c>
      <c r="K600" t="s">
        <v>796</v>
      </c>
      <c r="L600" t="s">
        <v>797</v>
      </c>
      <c r="M600" t="s">
        <v>798</v>
      </c>
      <c r="N600">
        <v>27</v>
      </c>
      <c r="O600" t="s">
        <v>157</v>
      </c>
      <c r="P600" t="s">
        <v>158</v>
      </c>
      <c r="Q600" t="s">
        <v>194</v>
      </c>
      <c r="R600" t="s">
        <v>799</v>
      </c>
      <c r="S600" t="s">
        <v>2</v>
      </c>
      <c r="T600" t="s">
        <v>196</v>
      </c>
      <c r="U600" t="s">
        <v>197</v>
      </c>
      <c r="V600" t="s">
        <v>160</v>
      </c>
      <c r="W600" t="s">
        <v>182</v>
      </c>
      <c r="X600" t="s">
        <v>2</v>
      </c>
      <c r="Y600" t="s">
        <v>2</v>
      </c>
      <c r="Z600">
        <v>2010</v>
      </c>
      <c r="AA600" t="s">
        <v>164</v>
      </c>
      <c r="AB600" t="s">
        <v>2</v>
      </c>
      <c r="AC600" t="s">
        <v>2</v>
      </c>
      <c r="AD600" t="s">
        <v>2</v>
      </c>
      <c r="AE600" t="s">
        <v>2</v>
      </c>
      <c r="AF600" t="s">
        <v>2</v>
      </c>
      <c r="AG600" t="s">
        <v>174</v>
      </c>
      <c r="AH600" t="s">
        <v>232</v>
      </c>
    </row>
    <row r="601" spans="1:34">
      <c r="A601">
        <v>7415</v>
      </c>
      <c r="B601">
        <v>410250</v>
      </c>
      <c r="C601" t="s">
        <v>149</v>
      </c>
      <c r="D601" t="str">
        <f t="shared" ca="1" si="27"/>
        <v>PQZQSNHKOF</v>
      </c>
      <c r="E601" t="str">
        <f t="shared" ca="1" si="28"/>
        <v>Czzsjwldkhsaw</v>
      </c>
      <c r="F601" t="s">
        <v>150</v>
      </c>
      <c r="G601" t="s">
        <v>167</v>
      </c>
      <c r="H601" s="149" t="str">
        <f t="shared" ca="1" si="29"/>
        <v>8/11/1994</v>
      </c>
      <c r="I601" t="s">
        <v>152</v>
      </c>
      <c r="J601" t="s">
        <v>153</v>
      </c>
      <c r="K601" t="s">
        <v>800</v>
      </c>
      <c r="L601" t="s">
        <v>801</v>
      </c>
      <c r="M601" t="s">
        <v>223</v>
      </c>
      <c r="N601">
        <v>75</v>
      </c>
      <c r="O601" t="s">
        <v>157</v>
      </c>
      <c r="P601" t="s">
        <v>158</v>
      </c>
      <c r="Q601" t="s">
        <v>194</v>
      </c>
      <c r="R601" t="s">
        <v>195</v>
      </c>
      <c r="S601" t="s">
        <v>2</v>
      </c>
      <c r="T601" t="s">
        <v>196</v>
      </c>
      <c r="U601" t="s">
        <v>224</v>
      </c>
      <c r="V601" t="s">
        <v>160</v>
      </c>
      <c r="W601" t="s">
        <v>256</v>
      </c>
      <c r="X601" t="s">
        <v>2</v>
      </c>
      <c r="Y601" t="s">
        <v>2</v>
      </c>
      <c r="Z601">
        <v>2010</v>
      </c>
      <c r="AA601" t="s">
        <v>164</v>
      </c>
      <c r="AB601" t="s">
        <v>2</v>
      </c>
      <c r="AC601" t="s">
        <v>2</v>
      </c>
      <c r="AD601" t="s">
        <v>2</v>
      </c>
      <c r="AE601" t="s">
        <v>2</v>
      </c>
      <c r="AF601" t="s">
        <v>2</v>
      </c>
      <c r="AG601" t="s">
        <v>174</v>
      </c>
      <c r="AH601" t="s">
        <v>166</v>
      </c>
    </row>
    <row r="602" spans="1:34">
      <c r="A602">
        <v>7415</v>
      </c>
      <c r="B602">
        <v>410286</v>
      </c>
      <c r="C602" t="s">
        <v>149</v>
      </c>
      <c r="D602" t="str">
        <f t="shared" ca="1" si="27"/>
        <v>NGHZPMTOJL</v>
      </c>
      <c r="E602" t="str">
        <f t="shared" ca="1" si="28"/>
        <v>Yofbcgbufyqnl</v>
      </c>
      <c r="F602" t="s">
        <v>150</v>
      </c>
      <c r="G602" t="s">
        <v>167</v>
      </c>
      <c r="H602" s="149" t="str">
        <f t="shared" ca="1" si="29"/>
        <v>8/12/1995</v>
      </c>
      <c r="I602" t="s">
        <v>152</v>
      </c>
      <c r="J602" t="s">
        <v>153</v>
      </c>
      <c r="K602" t="s">
        <v>800</v>
      </c>
      <c r="L602" t="s">
        <v>801</v>
      </c>
      <c r="M602" t="s">
        <v>223</v>
      </c>
      <c r="N602">
        <v>75</v>
      </c>
      <c r="O602" t="s">
        <v>157</v>
      </c>
      <c r="P602" t="s">
        <v>158</v>
      </c>
      <c r="Q602" t="s">
        <v>194</v>
      </c>
      <c r="R602" t="s">
        <v>507</v>
      </c>
      <c r="S602" t="s">
        <v>2</v>
      </c>
      <c r="T602" t="s">
        <v>196</v>
      </c>
      <c r="U602" t="s">
        <v>211</v>
      </c>
      <c r="V602" t="s">
        <v>160</v>
      </c>
      <c r="W602" t="s">
        <v>182</v>
      </c>
      <c r="X602" t="s">
        <v>2</v>
      </c>
      <c r="Y602" t="s">
        <v>2</v>
      </c>
      <c r="Z602">
        <v>2011</v>
      </c>
      <c r="AA602" t="s">
        <v>164</v>
      </c>
      <c r="AB602" t="s">
        <v>2</v>
      </c>
      <c r="AC602" t="s">
        <v>2</v>
      </c>
      <c r="AD602" t="s">
        <v>2</v>
      </c>
      <c r="AE602" t="s">
        <v>2</v>
      </c>
      <c r="AF602" t="s">
        <v>2</v>
      </c>
      <c r="AG602" t="s">
        <v>174</v>
      </c>
      <c r="AH602" t="s">
        <v>190</v>
      </c>
    </row>
    <row r="603" spans="1:34">
      <c r="A603">
        <v>7415</v>
      </c>
      <c r="B603">
        <v>410452</v>
      </c>
      <c r="C603" t="s">
        <v>149</v>
      </c>
      <c r="D603" t="str">
        <f t="shared" ca="1" si="27"/>
        <v>QHKLREJESS</v>
      </c>
      <c r="E603" t="str">
        <f t="shared" ca="1" si="28"/>
        <v>Nqpopgfivzatk</v>
      </c>
      <c r="F603" t="s">
        <v>150</v>
      </c>
      <c r="G603" t="s">
        <v>167</v>
      </c>
      <c r="H603" s="149" t="str">
        <f t="shared" ca="1" si="29"/>
        <v>18/1/1996</v>
      </c>
      <c r="I603" t="s">
        <v>152</v>
      </c>
      <c r="J603" t="s">
        <v>153</v>
      </c>
      <c r="K603" t="s">
        <v>800</v>
      </c>
      <c r="L603" t="s">
        <v>801</v>
      </c>
      <c r="M603" t="s">
        <v>223</v>
      </c>
      <c r="N603">
        <v>75</v>
      </c>
      <c r="O603" t="s">
        <v>157</v>
      </c>
      <c r="P603" t="s">
        <v>158</v>
      </c>
      <c r="Q603" t="s">
        <v>194</v>
      </c>
      <c r="R603" t="s">
        <v>236</v>
      </c>
      <c r="S603" t="s">
        <v>2</v>
      </c>
      <c r="T603" t="s">
        <v>196</v>
      </c>
      <c r="U603" t="s">
        <v>224</v>
      </c>
      <c r="V603" t="s">
        <v>160</v>
      </c>
      <c r="W603" t="s">
        <v>161</v>
      </c>
      <c r="X603" t="s">
        <v>2</v>
      </c>
      <c r="Y603" t="s">
        <v>2</v>
      </c>
      <c r="Z603">
        <v>2011</v>
      </c>
      <c r="AA603" t="s">
        <v>164</v>
      </c>
      <c r="AB603" t="s">
        <v>2</v>
      </c>
      <c r="AC603" t="s">
        <v>2</v>
      </c>
      <c r="AD603" t="s">
        <v>2</v>
      </c>
      <c r="AE603" t="s">
        <v>2</v>
      </c>
      <c r="AF603" t="s">
        <v>2</v>
      </c>
      <c r="AG603" t="s">
        <v>259</v>
      </c>
      <c r="AH603" t="s">
        <v>190</v>
      </c>
    </row>
    <row r="604" spans="1:34">
      <c r="A604">
        <v>7415</v>
      </c>
      <c r="B604">
        <v>410516</v>
      </c>
      <c r="C604" t="s">
        <v>149</v>
      </c>
      <c r="D604" t="str">
        <f t="shared" ca="1" si="27"/>
        <v>KPWBZOKKGR</v>
      </c>
      <c r="E604" t="str">
        <f t="shared" ca="1" si="28"/>
        <v>Hndkbeeaipqls</v>
      </c>
      <c r="F604" t="s">
        <v>150</v>
      </c>
      <c r="G604" t="s">
        <v>167</v>
      </c>
      <c r="H604" s="149" t="str">
        <f t="shared" ca="1" si="29"/>
        <v>6/5/1997</v>
      </c>
      <c r="I604" t="s">
        <v>152</v>
      </c>
      <c r="J604" t="s">
        <v>153</v>
      </c>
      <c r="K604" t="s">
        <v>800</v>
      </c>
      <c r="L604" t="s">
        <v>801</v>
      </c>
      <c r="M604" t="s">
        <v>223</v>
      </c>
      <c r="N604">
        <v>75</v>
      </c>
      <c r="O604" t="s">
        <v>157</v>
      </c>
      <c r="P604" t="s">
        <v>158</v>
      </c>
      <c r="Q604" t="s">
        <v>246</v>
      </c>
      <c r="R604" t="s">
        <v>802</v>
      </c>
      <c r="S604" t="s">
        <v>2</v>
      </c>
      <c r="T604" t="s">
        <v>2</v>
      </c>
      <c r="U604" t="s">
        <v>224</v>
      </c>
      <c r="V604" t="s">
        <v>160</v>
      </c>
      <c r="W604" t="s">
        <v>161</v>
      </c>
      <c r="X604" t="s">
        <v>254</v>
      </c>
      <c r="Y604" t="s">
        <v>2</v>
      </c>
      <c r="Z604">
        <v>2011</v>
      </c>
      <c r="AA604" t="s">
        <v>164</v>
      </c>
      <c r="AB604" t="s">
        <v>2</v>
      </c>
      <c r="AC604" t="s">
        <v>2</v>
      </c>
      <c r="AD604" t="s">
        <v>2</v>
      </c>
      <c r="AE604" t="s">
        <v>2</v>
      </c>
      <c r="AF604" t="s">
        <v>2</v>
      </c>
      <c r="AG604" t="s">
        <v>165</v>
      </c>
      <c r="AH604" t="s">
        <v>190</v>
      </c>
    </row>
    <row r="605" spans="1:34">
      <c r="A605">
        <v>7415</v>
      </c>
      <c r="B605">
        <v>410779</v>
      </c>
      <c r="C605" t="s">
        <v>149</v>
      </c>
      <c r="D605" t="str">
        <f t="shared" ca="1" si="27"/>
        <v>UGSDMPTZPA</v>
      </c>
      <c r="E605" t="str">
        <f t="shared" ca="1" si="28"/>
        <v>Ulpurbqjcoiau</v>
      </c>
      <c r="F605" t="s">
        <v>150</v>
      </c>
      <c r="G605" t="s">
        <v>167</v>
      </c>
      <c r="H605" s="149" t="str">
        <f t="shared" ca="1" si="29"/>
        <v>2/4/1997</v>
      </c>
      <c r="I605" t="s">
        <v>152</v>
      </c>
      <c r="J605" t="s">
        <v>153</v>
      </c>
      <c r="K605" t="s">
        <v>803</v>
      </c>
      <c r="L605" t="s">
        <v>804</v>
      </c>
      <c r="M605" t="s">
        <v>805</v>
      </c>
      <c r="N605">
        <v>972</v>
      </c>
      <c r="O605" t="s">
        <v>157</v>
      </c>
      <c r="P605" t="s">
        <v>158</v>
      </c>
      <c r="Q605" t="s">
        <v>194</v>
      </c>
      <c r="R605" t="s">
        <v>344</v>
      </c>
      <c r="S605" t="s">
        <v>2</v>
      </c>
      <c r="T605" t="s">
        <v>196</v>
      </c>
      <c r="U605" t="s">
        <v>197</v>
      </c>
      <c r="V605" t="s">
        <v>160</v>
      </c>
      <c r="W605" t="s">
        <v>161</v>
      </c>
      <c r="X605" t="s">
        <v>2</v>
      </c>
      <c r="Y605" t="s">
        <v>2</v>
      </c>
      <c r="Z605">
        <v>2011</v>
      </c>
      <c r="AA605" t="s">
        <v>164</v>
      </c>
      <c r="AB605" t="s">
        <v>2</v>
      </c>
      <c r="AC605" t="s">
        <v>2</v>
      </c>
      <c r="AD605" t="s">
        <v>2</v>
      </c>
      <c r="AE605" t="s">
        <v>2</v>
      </c>
      <c r="AF605" t="s">
        <v>2</v>
      </c>
      <c r="AG605" t="s">
        <v>174</v>
      </c>
      <c r="AH605" t="s">
        <v>166</v>
      </c>
    </row>
    <row r="606" spans="1:34">
      <c r="A606">
        <v>7415</v>
      </c>
      <c r="B606">
        <v>411465</v>
      </c>
      <c r="C606" t="s">
        <v>149</v>
      </c>
      <c r="D606" t="str">
        <f t="shared" ca="1" si="27"/>
        <v>RLKMXMXJUI</v>
      </c>
      <c r="E606" t="str">
        <f t="shared" ca="1" si="28"/>
        <v>Sjwppaavkqdyv</v>
      </c>
      <c r="F606" t="s">
        <v>150</v>
      </c>
      <c r="G606" t="s">
        <v>167</v>
      </c>
      <c r="H606" s="149" t="str">
        <f t="shared" ca="1" si="29"/>
        <v>2/8/1994</v>
      </c>
      <c r="I606" t="s">
        <v>152</v>
      </c>
      <c r="J606" t="s">
        <v>153</v>
      </c>
      <c r="K606" t="s">
        <v>806</v>
      </c>
      <c r="L606" t="s">
        <v>807</v>
      </c>
      <c r="M606" t="s">
        <v>808</v>
      </c>
      <c r="N606">
        <v>973</v>
      </c>
      <c r="O606" t="s">
        <v>157</v>
      </c>
      <c r="P606" t="s">
        <v>158</v>
      </c>
      <c r="Q606" t="s">
        <v>171</v>
      </c>
      <c r="R606" t="s">
        <v>328</v>
      </c>
      <c r="S606" t="s">
        <v>2</v>
      </c>
      <c r="T606" t="s">
        <v>2</v>
      </c>
      <c r="U606" t="s">
        <v>238</v>
      </c>
      <c r="V606" t="s">
        <v>160</v>
      </c>
      <c r="W606" t="s">
        <v>741</v>
      </c>
      <c r="X606" t="s">
        <v>162</v>
      </c>
      <c r="Y606" t="s">
        <v>2</v>
      </c>
      <c r="Z606">
        <v>2011</v>
      </c>
      <c r="AA606" t="s">
        <v>164</v>
      </c>
      <c r="AB606" t="s">
        <v>2</v>
      </c>
      <c r="AC606" t="s">
        <v>2</v>
      </c>
      <c r="AD606" t="s">
        <v>2</v>
      </c>
      <c r="AE606" t="s">
        <v>2</v>
      </c>
      <c r="AF606" t="s">
        <v>2</v>
      </c>
      <c r="AG606" t="s">
        <v>165</v>
      </c>
      <c r="AH606" t="s">
        <v>190</v>
      </c>
    </row>
    <row r="607" spans="1:34">
      <c r="A607">
        <v>7415</v>
      </c>
      <c r="B607">
        <v>411512</v>
      </c>
      <c r="C607" t="s">
        <v>149</v>
      </c>
      <c r="D607" t="str">
        <f t="shared" ca="1" si="27"/>
        <v>ZVAPURXYZA</v>
      </c>
      <c r="E607" t="str">
        <f t="shared" ca="1" si="28"/>
        <v>Lobnlzfqqakmh</v>
      </c>
      <c r="F607" t="s">
        <v>150</v>
      </c>
      <c r="G607" t="s">
        <v>151</v>
      </c>
      <c r="H607" s="149" t="str">
        <f t="shared" ca="1" si="29"/>
        <v>27/11/1994</v>
      </c>
      <c r="I607" t="s">
        <v>152</v>
      </c>
      <c r="J607" t="s">
        <v>153</v>
      </c>
      <c r="K607" t="s">
        <v>806</v>
      </c>
      <c r="L607" t="s">
        <v>807</v>
      </c>
      <c r="M607" t="s">
        <v>808</v>
      </c>
      <c r="N607">
        <v>973</v>
      </c>
      <c r="O607" t="s">
        <v>157</v>
      </c>
      <c r="P607" t="s">
        <v>158</v>
      </c>
      <c r="Q607" t="s">
        <v>179</v>
      </c>
      <c r="R607" t="s">
        <v>333</v>
      </c>
      <c r="S607" t="s">
        <v>2</v>
      </c>
      <c r="T607" t="s">
        <v>2</v>
      </c>
      <c r="U607" t="s">
        <v>181</v>
      </c>
      <c r="V607" t="s">
        <v>160</v>
      </c>
      <c r="W607" t="s">
        <v>161</v>
      </c>
      <c r="X607" t="s">
        <v>2</v>
      </c>
      <c r="Y607" t="s">
        <v>2</v>
      </c>
      <c r="Z607">
        <v>2011</v>
      </c>
      <c r="AA607" t="s">
        <v>164</v>
      </c>
      <c r="AB607" t="s">
        <v>2</v>
      </c>
      <c r="AC607" t="s">
        <v>2</v>
      </c>
      <c r="AD607" t="s">
        <v>2</v>
      </c>
      <c r="AE607" t="s">
        <v>2</v>
      </c>
      <c r="AF607" t="s">
        <v>2</v>
      </c>
      <c r="AG607" t="s">
        <v>165</v>
      </c>
      <c r="AH607" t="s">
        <v>166</v>
      </c>
    </row>
    <row r="608" spans="1:34">
      <c r="A608">
        <v>7415</v>
      </c>
      <c r="B608">
        <v>411566</v>
      </c>
      <c r="C608" t="s">
        <v>149</v>
      </c>
      <c r="D608" t="str">
        <f t="shared" ca="1" si="27"/>
        <v>UPSYYTQITH</v>
      </c>
      <c r="E608" t="str">
        <f t="shared" ca="1" si="28"/>
        <v>Oyonkktqkdtwe</v>
      </c>
      <c r="F608" t="s">
        <v>150</v>
      </c>
      <c r="G608" t="s">
        <v>167</v>
      </c>
      <c r="H608" s="149" t="str">
        <f t="shared" ca="1" si="29"/>
        <v>12/9/1997</v>
      </c>
      <c r="I608" t="s">
        <v>152</v>
      </c>
      <c r="J608" t="s">
        <v>153</v>
      </c>
      <c r="K608" t="s">
        <v>806</v>
      </c>
      <c r="L608" t="s">
        <v>807</v>
      </c>
      <c r="M608" t="s">
        <v>808</v>
      </c>
      <c r="N608">
        <v>973</v>
      </c>
      <c r="O608" t="s">
        <v>157</v>
      </c>
      <c r="P608" t="s">
        <v>158</v>
      </c>
      <c r="Q608" t="s">
        <v>171</v>
      </c>
      <c r="R608" t="s">
        <v>328</v>
      </c>
      <c r="S608" t="s">
        <v>2</v>
      </c>
      <c r="T608" t="s">
        <v>2</v>
      </c>
      <c r="U608" t="s">
        <v>238</v>
      </c>
      <c r="V608" t="s">
        <v>160</v>
      </c>
      <c r="W608" t="s">
        <v>741</v>
      </c>
      <c r="X608" t="s">
        <v>162</v>
      </c>
      <c r="Y608" t="s">
        <v>2</v>
      </c>
      <c r="Z608">
        <v>2011</v>
      </c>
      <c r="AA608" t="s">
        <v>164</v>
      </c>
      <c r="AB608" t="s">
        <v>2</v>
      </c>
      <c r="AC608" t="s">
        <v>2</v>
      </c>
      <c r="AD608" t="s">
        <v>2</v>
      </c>
      <c r="AE608" t="s">
        <v>2</v>
      </c>
      <c r="AF608" t="s">
        <v>2</v>
      </c>
      <c r="AG608" t="s">
        <v>165</v>
      </c>
      <c r="AH608" t="s">
        <v>166</v>
      </c>
    </row>
    <row r="609" spans="1:34">
      <c r="A609">
        <v>7415</v>
      </c>
      <c r="B609">
        <v>411585</v>
      </c>
      <c r="C609" t="s">
        <v>149</v>
      </c>
      <c r="D609" t="str">
        <f t="shared" ca="1" si="27"/>
        <v>FRZJRJXPIH</v>
      </c>
      <c r="E609" t="str">
        <f t="shared" ca="1" si="28"/>
        <v>Aapnkeowbiowx</v>
      </c>
      <c r="F609" t="s">
        <v>150</v>
      </c>
      <c r="G609" t="s">
        <v>167</v>
      </c>
      <c r="H609" s="149" t="str">
        <f t="shared" ca="1" si="29"/>
        <v>14/6/1997</v>
      </c>
      <c r="I609" t="s">
        <v>152</v>
      </c>
      <c r="J609" t="s">
        <v>153</v>
      </c>
      <c r="K609" t="s">
        <v>806</v>
      </c>
      <c r="L609" t="s">
        <v>807</v>
      </c>
      <c r="M609" t="s">
        <v>808</v>
      </c>
      <c r="N609">
        <v>973</v>
      </c>
      <c r="O609" t="s">
        <v>157</v>
      </c>
      <c r="P609" t="s">
        <v>158</v>
      </c>
      <c r="Q609" t="s">
        <v>171</v>
      </c>
      <c r="R609" t="s">
        <v>237</v>
      </c>
      <c r="S609" t="s">
        <v>2</v>
      </c>
      <c r="T609" t="s">
        <v>2</v>
      </c>
      <c r="U609" t="s">
        <v>238</v>
      </c>
      <c r="V609" t="s">
        <v>160</v>
      </c>
      <c r="W609" t="s">
        <v>161</v>
      </c>
      <c r="X609" t="s">
        <v>162</v>
      </c>
      <c r="Y609" t="s">
        <v>2</v>
      </c>
      <c r="Z609">
        <v>2011</v>
      </c>
      <c r="AA609" t="s">
        <v>164</v>
      </c>
      <c r="AB609" t="s">
        <v>2</v>
      </c>
      <c r="AC609" t="s">
        <v>2</v>
      </c>
      <c r="AD609" t="s">
        <v>2</v>
      </c>
      <c r="AE609" t="s">
        <v>2</v>
      </c>
      <c r="AF609" t="s">
        <v>2</v>
      </c>
      <c r="AG609" t="s">
        <v>165</v>
      </c>
      <c r="AH609" t="s">
        <v>166</v>
      </c>
    </row>
    <row r="610" spans="1:34">
      <c r="A610">
        <v>7415</v>
      </c>
      <c r="B610">
        <v>411866</v>
      </c>
      <c r="C610" t="s">
        <v>149</v>
      </c>
      <c r="D610" t="str">
        <f t="shared" ca="1" si="27"/>
        <v>RUXSAUJCLE</v>
      </c>
      <c r="E610" t="str">
        <f t="shared" ca="1" si="28"/>
        <v>Nwvhowoolavzm</v>
      </c>
      <c r="F610" t="s">
        <v>150</v>
      </c>
      <c r="G610" t="s">
        <v>167</v>
      </c>
      <c r="H610" s="149" t="str">
        <f t="shared" ca="1" si="29"/>
        <v>19/5/1994</v>
      </c>
      <c r="I610" t="s">
        <v>152</v>
      </c>
      <c r="J610" t="s">
        <v>153</v>
      </c>
      <c r="K610" t="s">
        <v>809</v>
      </c>
      <c r="L610" t="s">
        <v>810</v>
      </c>
      <c r="M610" t="s">
        <v>811</v>
      </c>
      <c r="N610">
        <v>972</v>
      </c>
      <c r="O610" t="s">
        <v>157</v>
      </c>
      <c r="P610" t="s">
        <v>158</v>
      </c>
      <c r="Q610" t="s">
        <v>194</v>
      </c>
      <c r="R610" t="s">
        <v>311</v>
      </c>
      <c r="S610" t="s">
        <v>2</v>
      </c>
      <c r="T610" t="s">
        <v>196</v>
      </c>
      <c r="U610" t="s">
        <v>197</v>
      </c>
      <c r="V610" t="s">
        <v>160</v>
      </c>
      <c r="W610" t="s">
        <v>161</v>
      </c>
      <c r="X610" t="s">
        <v>2</v>
      </c>
      <c r="Y610" t="s">
        <v>2</v>
      </c>
      <c r="Z610">
        <v>2011</v>
      </c>
      <c r="AA610" t="s">
        <v>164</v>
      </c>
      <c r="AB610" t="s">
        <v>2</v>
      </c>
      <c r="AC610" t="s">
        <v>2</v>
      </c>
      <c r="AD610" t="s">
        <v>2</v>
      </c>
      <c r="AE610" t="s">
        <v>2</v>
      </c>
      <c r="AF610" t="s">
        <v>2</v>
      </c>
      <c r="AG610" t="s">
        <v>213</v>
      </c>
      <c r="AH610" t="s">
        <v>166</v>
      </c>
    </row>
    <row r="611" spans="1:34">
      <c r="A611">
        <v>7415</v>
      </c>
      <c r="B611">
        <v>411867</v>
      </c>
      <c r="C611" t="s">
        <v>149</v>
      </c>
      <c r="D611" t="str">
        <f t="shared" ca="1" si="27"/>
        <v>LEWSULDFSZ</v>
      </c>
      <c r="E611" t="str">
        <f t="shared" ca="1" si="28"/>
        <v>Salfxiffjazux</v>
      </c>
      <c r="F611" t="s">
        <v>150</v>
      </c>
      <c r="G611" t="s">
        <v>167</v>
      </c>
      <c r="H611" s="149" t="str">
        <f t="shared" ca="1" si="29"/>
        <v>28/4/1996</v>
      </c>
      <c r="I611" t="s">
        <v>152</v>
      </c>
      <c r="J611" t="s">
        <v>153</v>
      </c>
      <c r="K611" t="s">
        <v>809</v>
      </c>
      <c r="L611" t="s">
        <v>810</v>
      </c>
      <c r="M611" t="s">
        <v>811</v>
      </c>
      <c r="N611">
        <v>972</v>
      </c>
      <c r="O611" t="s">
        <v>157</v>
      </c>
      <c r="P611" t="s">
        <v>158</v>
      </c>
      <c r="Q611" t="s">
        <v>246</v>
      </c>
      <c r="R611" t="s">
        <v>716</v>
      </c>
      <c r="S611" t="s">
        <v>2</v>
      </c>
      <c r="T611" t="s">
        <v>2</v>
      </c>
      <c r="U611" t="s">
        <v>224</v>
      </c>
      <c r="V611" t="s">
        <v>160</v>
      </c>
      <c r="W611" t="s">
        <v>161</v>
      </c>
      <c r="X611" t="s">
        <v>2</v>
      </c>
      <c r="Y611" t="s">
        <v>2</v>
      </c>
      <c r="Z611">
        <v>2010</v>
      </c>
      <c r="AA611" t="s">
        <v>164</v>
      </c>
      <c r="AB611" t="s">
        <v>2</v>
      </c>
      <c r="AC611" t="s">
        <v>2</v>
      </c>
      <c r="AD611" t="s">
        <v>2</v>
      </c>
      <c r="AE611" t="s">
        <v>2</v>
      </c>
      <c r="AF611" t="s">
        <v>2</v>
      </c>
      <c r="AG611" t="s">
        <v>174</v>
      </c>
      <c r="AH611" t="s">
        <v>166</v>
      </c>
    </row>
    <row r="612" spans="1:34">
      <c r="A612">
        <v>7415</v>
      </c>
      <c r="B612">
        <v>412690</v>
      </c>
      <c r="C612" t="s">
        <v>183</v>
      </c>
      <c r="D612" t="str">
        <f t="shared" ca="1" si="27"/>
        <v>JHYYCYSAPW</v>
      </c>
      <c r="E612" t="str">
        <f t="shared" ca="1" si="28"/>
        <v>Yjwhtyjqwqeam</v>
      </c>
      <c r="F612" t="s">
        <v>150</v>
      </c>
      <c r="G612" t="s">
        <v>167</v>
      </c>
      <c r="H612" s="149" t="str">
        <f t="shared" ca="1" si="29"/>
        <v>13/3/1996</v>
      </c>
      <c r="I612" t="s">
        <v>152</v>
      </c>
      <c r="J612" t="s">
        <v>153</v>
      </c>
      <c r="K612" t="s">
        <v>812</v>
      </c>
      <c r="L612" t="s">
        <v>813</v>
      </c>
      <c r="M612" t="s">
        <v>814</v>
      </c>
      <c r="N612">
        <v>974</v>
      </c>
      <c r="O612" t="s">
        <v>157</v>
      </c>
      <c r="P612" t="s">
        <v>158</v>
      </c>
      <c r="Q612" t="s">
        <v>194</v>
      </c>
      <c r="R612" t="s">
        <v>344</v>
      </c>
      <c r="S612" t="s">
        <v>2</v>
      </c>
      <c r="T612" t="s">
        <v>196</v>
      </c>
      <c r="U612" t="s">
        <v>197</v>
      </c>
      <c r="V612" t="s">
        <v>160</v>
      </c>
      <c r="W612" t="s">
        <v>161</v>
      </c>
      <c r="X612" t="s">
        <v>249</v>
      </c>
      <c r="Y612" t="s">
        <v>2</v>
      </c>
      <c r="Z612">
        <v>2011</v>
      </c>
      <c r="AA612" t="s">
        <v>164</v>
      </c>
      <c r="AB612" t="s">
        <v>2</v>
      </c>
      <c r="AC612" t="s">
        <v>2</v>
      </c>
      <c r="AD612" t="s">
        <v>2</v>
      </c>
      <c r="AE612" t="s">
        <v>2</v>
      </c>
      <c r="AF612" t="s">
        <v>2</v>
      </c>
      <c r="AG612" t="s">
        <v>259</v>
      </c>
      <c r="AH612" t="s">
        <v>166</v>
      </c>
    </row>
    <row r="613" spans="1:34">
      <c r="A613">
        <v>7415</v>
      </c>
      <c r="B613">
        <v>416235</v>
      </c>
      <c r="C613" t="s">
        <v>149</v>
      </c>
      <c r="D613" t="str">
        <f t="shared" ca="1" si="27"/>
        <v>VQVUKFMYZE</v>
      </c>
      <c r="E613" t="str">
        <f t="shared" ca="1" si="28"/>
        <v>Oxhekwqyrtaqe</v>
      </c>
      <c r="F613" t="s">
        <v>150</v>
      </c>
      <c r="G613" t="s">
        <v>167</v>
      </c>
      <c r="H613" s="149" t="str">
        <f t="shared" ca="1" si="29"/>
        <v>23/5/1997</v>
      </c>
      <c r="I613" t="s">
        <v>152</v>
      </c>
      <c r="J613" t="s">
        <v>153</v>
      </c>
      <c r="K613" t="s">
        <v>815</v>
      </c>
      <c r="L613" t="s">
        <v>816</v>
      </c>
      <c r="M613" t="s">
        <v>223</v>
      </c>
      <c r="N613">
        <v>75</v>
      </c>
      <c r="O613" t="s">
        <v>157</v>
      </c>
      <c r="P613" t="s">
        <v>158</v>
      </c>
      <c r="Q613" t="s">
        <v>194</v>
      </c>
      <c r="R613" t="s">
        <v>198</v>
      </c>
      <c r="S613" t="s">
        <v>2</v>
      </c>
      <c r="T613" t="s">
        <v>196</v>
      </c>
      <c r="U613" t="s">
        <v>200</v>
      </c>
      <c r="V613" t="s">
        <v>160</v>
      </c>
      <c r="W613" t="s">
        <v>161</v>
      </c>
      <c r="X613" t="s">
        <v>2</v>
      </c>
      <c r="Y613" t="s">
        <v>2</v>
      </c>
      <c r="Z613">
        <v>2010</v>
      </c>
      <c r="AA613" t="s">
        <v>164</v>
      </c>
      <c r="AB613" t="s">
        <v>2</v>
      </c>
      <c r="AC613" t="s">
        <v>2</v>
      </c>
      <c r="AD613" t="s">
        <v>2</v>
      </c>
      <c r="AE613" t="s">
        <v>2</v>
      </c>
      <c r="AF613" t="s">
        <v>2</v>
      </c>
      <c r="AG613" t="s">
        <v>165</v>
      </c>
      <c r="AH613" t="s">
        <v>190</v>
      </c>
    </row>
    <row r="614" spans="1:34">
      <c r="A614">
        <v>7415</v>
      </c>
      <c r="B614">
        <v>416254</v>
      </c>
      <c r="C614" t="s">
        <v>149</v>
      </c>
      <c r="D614" t="str">
        <f t="shared" ca="1" si="27"/>
        <v>VINMWDQNXL</v>
      </c>
      <c r="E614" t="str">
        <f t="shared" ca="1" si="28"/>
        <v>Qyshwqrfugljq</v>
      </c>
      <c r="F614" t="s">
        <v>150</v>
      </c>
      <c r="G614" t="s">
        <v>167</v>
      </c>
      <c r="H614" s="149" t="str">
        <f t="shared" ca="1" si="29"/>
        <v>13/12/1996</v>
      </c>
      <c r="I614" t="s">
        <v>152</v>
      </c>
      <c r="J614" t="s">
        <v>153</v>
      </c>
      <c r="K614" t="s">
        <v>815</v>
      </c>
      <c r="L614" t="s">
        <v>816</v>
      </c>
      <c r="M614" t="s">
        <v>223</v>
      </c>
      <c r="N614">
        <v>75</v>
      </c>
      <c r="O614" t="s">
        <v>157</v>
      </c>
      <c r="P614" t="s">
        <v>158</v>
      </c>
      <c r="Q614" t="s">
        <v>194</v>
      </c>
      <c r="R614" t="s">
        <v>210</v>
      </c>
      <c r="S614" t="s">
        <v>2</v>
      </c>
      <c r="T614" t="s">
        <v>196</v>
      </c>
      <c r="U614" t="s">
        <v>197</v>
      </c>
      <c r="V614" t="s">
        <v>160</v>
      </c>
      <c r="W614" t="s">
        <v>161</v>
      </c>
      <c r="X614" t="s">
        <v>249</v>
      </c>
      <c r="Y614" t="s">
        <v>2</v>
      </c>
      <c r="Z614">
        <v>2010</v>
      </c>
      <c r="AA614" t="s">
        <v>164</v>
      </c>
      <c r="AB614" t="s">
        <v>2</v>
      </c>
      <c r="AC614" t="s">
        <v>2</v>
      </c>
      <c r="AD614" t="s">
        <v>2</v>
      </c>
      <c r="AE614" t="s">
        <v>2</v>
      </c>
      <c r="AF614" t="s">
        <v>2</v>
      </c>
      <c r="AG614" t="s">
        <v>165</v>
      </c>
      <c r="AH614" t="s">
        <v>166</v>
      </c>
    </row>
    <row r="615" spans="1:34">
      <c r="A615">
        <v>7415</v>
      </c>
      <c r="B615">
        <v>416342</v>
      </c>
      <c r="C615" t="s">
        <v>149</v>
      </c>
      <c r="D615" t="str">
        <f t="shared" ca="1" si="27"/>
        <v>JWHVDBCHQN</v>
      </c>
      <c r="E615" t="str">
        <f t="shared" ca="1" si="28"/>
        <v>Vtzuyzsxtymjm</v>
      </c>
      <c r="F615" t="s">
        <v>150</v>
      </c>
      <c r="G615" t="s">
        <v>167</v>
      </c>
      <c r="H615" s="149" t="str">
        <f t="shared" ca="1" si="29"/>
        <v>16/6/1997</v>
      </c>
      <c r="I615" t="s">
        <v>152</v>
      </c>
      <c r="J615" t="s">
        <v>153</v>
      </c>
      <c r="K615" t="s">
        <v>815</v>
      </c>
      <c r="L615" t="s">
        <v>816</v>
      </c>
      <c r="M615" t="s">
        <v>223</v>
      </c>
      <c r="N615">
        <v>75</v>
      </c>
      <c r="O615" t="s">
        <v>157</v>
      </c>
      <c r="P615" t="s">
        <v>158</v>
      </c>
      <c r="Q615" t="s">
        <v>194</v>
      </c>
      <c r="R615" t="s">
        <v>198</v>
      </c>
      <c r="S615" t="s">
        <v>2</v>
      </c>
      <c r="T615" t="s">
        <v>196</v>
      </c>
      <c r="U615" t="s">
        <v>200</v>
      </c>
      <c r="V615" t="s">
        <v>160</v>
      </c>
      <c r="W615" t="s">
        <v>182</v>
      </c>
      <c r="X615" t="s">
        <v>271</v>
      </c>
      <c r="Y615" t="s">
        <v>249</v>
      </c>
      <c r="Z615">
        <v>2011</v>
      </c>
      <c r="AA615" t="s">
        <v>164</v>
      </c>
      <c r="AB615" t="s">
        <v>2</v>
      </c>
      <c r="AC615" t="s">
        <v>2</v>
      </c>
      <c r="AD615" t="s">
        <v>2</v>
      </c>
      <c r="AE615" t="s">
        <v>2</v>
      </c>
      <c r="AF615" t="s">
        <v>2</v>
      </c>
      <c r="AG615" t="s">
        <v>165</v>
      </c>
      <c r="AH615" t="s">
        <v>166</v>
      </c>
    </row>
    <row r="616" spans="1:34">
      <c r="A616">
        <v>7415</v>
      </c>
      <c r="B616">
        <v>416346</v>
      </c>
      <c r="C616" t="s">
        <v>149</v>
      </c>
      <c r="D616" t="str">
        <f t="shared" ca="1" si="27"/>
        <v>YYPKBAVYRE</v>
      </c>
      <c r="E616" t="str">
        <f t="shared" ca="1" si="28"/>
        <v>Wvelppfzydpej</v>
      </c>
      <c r="F616" t="s">
        <v>150</v>
      </c>
      <c r="G616" t="s">
        <v>167</v>
      </c>
      <c r="H616" s="149" t="str">
        <f t="shared" ca="1" si="29"/>
        <v>28/5/1997</v>
      </c>
      <c r="I616" t="s">
        <v>152</v>
      </c>
      <c r="J616" t="s">
        <v>153</v>
      </c>
      <c r="K616" t="s">
        <v>815</v>
      </c>
      <c r="L616" t="s">
        <v>816</v>
      </c>
      <c r="M616" t="s">
        <v>223</v>
      </c>
      <c r="N616">
        <v>75</v>
      </c>
      <c r="O616" t="s">
        <v>157</v>
      </c>
      <c r="P616" t="s">
        <v>158</v>
      </c>
      <c r="Q616" t="s">
        <v>194</v>
      </c>
      <c r="R616" t="s">
        <v>198</v>
      </c>
      <c r="S616" t="s">
        <v>2</v>
      </c>
      <c r="T616" t="s">
        <v>196</v>
      </c>
      <c r="U616" t="s">
        <v>200</v>
      </c>
      <c r="V616" t="s">
        <v>301</v>
      </c>
      <c r="W616" t="s">
        <v>160</v>
      </c>
      <c r="X616" t="s">
        <v>249</v>
      </c>
      <c r="Y616" t="s">
        <v>2</v>
      </c>
      <c r="Z616">
        <v>2011</v>
      </c>
      <c r="AA616" t="s">
        <v>164</v>
      </c>
      <c r="AB616" t="s">
        <v>2</v>
      </c>
      <c r="AC616" t="s">
        <v>2</v>
      </c>
      <c r="AD616" t="s">
        <v>2</v>
      </c>
      <c r="AE616" t="s">
        <v>2</v>
      </c>
      <c r="AF616" t="s">
        <v>2</v>
      </c>
      <c r="AG616" t="s">
        <v>165</v>
      </c>
      <c r="AH616" t="s">
        <v>190</v>
      </c>
    </row>
    <row r="617" spans="1:34">
      <c r="A617">
        <v>7415</v>
      </c>
      <c r="B617">
        <v>416368</v>
      </c>
      <c r="C617" t="s">
        <v>183</v>
      </c>
      <c r="D617" t="str">
        <f t="shared" ca="1" si="27"/>
        <v>COEQPAWZPO</v>
      </c>
      <c r="E617" t="str">
        <f t="shared" ca="1" si="28"/>
        <v>Nxvuivlxkotkv</v>
      </c>
      <c r="F617" t="s">
        <v>150</v>
      </c>
      <c r="G617" t="s">
        <v>167</v>
      </c>
      <c r="H617" s="149" t="str">
        <f t="shared" ca="1" si="29"/>
        <v>1/8/1996</v>
      </c>
      <c r="I617" t="s">
        <v>152</v>
      </c>
      <c r="J617" t="s">
        <v>153</v>
      </c>
      <c r="K617" t="s">
        <v>815</v>
      </c>
      <c r="L617" t="s">
        <v>816</v>
      </c>
      <c r="M617" t="s">
        <v>223</v>
      </c>
      <c r="N617">
        <v>75</v>
      </c>
      <c r="O617" t="s">
        <v>157</v>
      </c>
      <c r="P617" t="s">
        <v>158</v>
      </c>
      <c r="Q617" t="s">
        <v>194</v>
      </c>
      <c r="R617" t="s">
        <v>383</v>
      </c>
      <c r="S617" t="s">
        <v>2</v>
      </c>
      <c r="T617" t="s">
        <v>196</v>
      </c>
      <c r="U617" t="s">
        <v>197</v>
      </c>
      <c r="V617" t="s">
        <v>160</v>
      </c>
      <c r="W617" t="s">
        <v>161</v>
      </c>
      <c r="X617" t="s">
        <v>2</v>
      </c>
      <c r="Y617" t="s">
        <v>2</v>
      </c>
      <c r="Z617">
        <v>2010</v>
      </c>
      <c r="AA617" t="s">
        <v>164</v>
      </c>
      <c r="AB617" t="s">
        <v>2</v>
      </c>
      <c r="AC617" t="s">
        <v>2</v>
      </c>
      <c r="AD617" t="s">
        <v>2</v>
      </c>
      <c r="AE617" t="s">
        <v>2</v>
      </c>
      <c r="AF617" t="s">
        <v>2</v>
      </c>
      <c r="AG617" t="s">
        <v>284</v>
      </c>
      <c r="AH617" t="s">
        <v>175</v>
      </c>
    </row>
    <row r="618" spans="1:34">
      <c r="A618">
        <v>7415</v>
      </c>
      <c r="B618">
        <v>416374</v>
      </c>
      <c r="C618" t="s">
        <v>183</v>
      </c>
      <c r="D618" t="str">
        <f t="shared" ca="1" si="27"/>
        <v>MFRKTOVSZH</v>
      </c>
      <c r="E618" t="str">
        <f t="shared" ca="1" si="28"/>
        <v>Ihzjyswwhscfi</v>
      </c>
      <c r="F618" t="s">
        <v>150</v>
      </c>
      <c r="G618" t="s">
        <v>167</v>
      </c>
      <c r="H618" s="149" t="str">
        <f t="shared" ca="1" si="29"/>
        <v>10/4/1996</v>
      </c>
      <c r="I618" t="s">
        <v>152</v>
      </c>
      <c r="J618" t="s">
        <v>153</v>
      </c>
      <c r="K618" t="s">
        <v>815</v>
      </c>
      <c r="L618" t="s">
        <v>816</v>
      </c>
      <c r="M618" t="s">
        <v>223</v>
      </c>
      <c r="N618">
        <v>75</v>
      </c>
      <c r="O618" t="s">
        <v>157</v>
      </c>
      <c r="P618" t="s">
        <v>158</v>
      </c>
      <c r="Q618" t="s">
        <v>194</v>
      </c>
      <c r="R618" t="s">
        <v>198</v>
      </c>
      <c r="S618" t="s">
        <v>2</v>
      </c>
      <c r="T618" t="s">
        <v>196</v>
      </c>
      <c r="U618" t="s">
        <v>200</v>
      </c>
      <c r="V618" t="s">
        <v>160</v>
      </c>
      <c r="W618" t="s">
        <v>161</v>
      </c>
      <c r="X618" t="s">
        <v>249</v>
      </c>
      <c r="Y618" t="s">
        <v>345</v>
      </c>
      <c r="Z618">
        <v>2011</v>
      </c>
      <c r="AA618" t="s">
        <v>164</v>
      </c>
      <c r="AB618" t="s">
        <v>2</v>
      </c>
      <c r="AC618" t="s">
        <v>2</v>
      </c>
      <c r="AD618" t="s">
        <v>2</v>
      </c>
      <c r="AE618" t="s">
        <v>2</v>
      </c>
      <c r="AF618" t="s">
        <v>2</v>
      </c>
      <c r="AG618" t="s">
        <v>165</v>
      </c>
      <c r="AH618" t="s">
        <v>175</v>
      </c>
    </row>
    <row r="619" spans="1:34">
      <c r="A619">
        <v>7415</v>
      </c>
      <c r="B619">
        <v>418275</v>
      </c>
      <c r="C619" t="s">
        <v>183</v>
      </c>
      <c r="D619" t="str">
        <f t="shared" ca="1" si="27"/>
        <v>OIEXWDWWSR</v>
      </c>
      <c r="E619" t="str">
        <f t="shared" ca="1" si="28"/>
        <v>Epqzdodnaqtuq</v>
      </c>
      <c r="F619" t="s">
        <v>150</v>
      </c>
      <c r="G619" t="s">
        <v>167</v>
      </c>
      <c r="H619" s="149" t="str">
        <f t="shared" ca="1" si="29"/>
        <v>10/12/1994</v>
      </c>
      <c r="I619" t="s">
        <v>152</v>
      </c>
      <c r="J619" t="s">
        <v>153</v>
      </c>
      <c r="K619" t="s">
        <v>817</v>
      </c>
      <c r="L619" t="s">
        <v>818</v>
      </c>
      <c r="M619" t="s">
        <v>223</v>
      </c>
      <c r="N619">
        <v>75</v>
      </c>
      <c r="O619" t="s">
        <v>157</v>
      </c>
      <c r="P619" t="s">
        <v>158</v>
      </c>
      <c r="Q619" t="s">
        <v>194</v>
      </c>
      <c r="R619" t="s">
        <v>236</v>
      </c>
      <c r="S619" t="s">
        <v>2</v>
      </c>
      <c r="T619" t="s">
        <v>196</v>
      </c>
      <c r="U619" t="s">
        <v>197</v>
      </c>
      <c r="V619" t="s">
        <v>160</v>
      </c>
      <c r="W619" t="s">
        <v>161</v>
      </c>
      <c r="X619" t="s">
        <v>2</v>
      </c>
      <c r="Y619" t="s">
        <v>2</v>
      </c>
      <c r="Z619">
        <v>2011</v>
      </c>
      <c r="AA619" t="s">
        <v>164</v>
      </c>
      <c r="AB619" t="s">
        <v>2</v>
      </c>
      <c r="AC619" t="s">
        <v>2</v>
      </c>
      <c r="AD619" t="s">
        <v>2</v>
      </c>
      <c r="AE619" t="s">
        <v>2</v>
      </c>
      <c r="AF619" t="s">
        <v>2</v>
      </c>
      <c r="AG619" t="s">
        <v>213</v>
      </c>
      <c r="AH619" t="s">
        <v>232</v>
      </c>
    </row>
    <row r="620" spans="1:34">
      <c r="A620">
        <v>7415</v>
      </c>
      <c r="B620">
        <v>418441</v>
      </c>
      <c r="C620" t="s">
        <v>149</v>
      </c>
      <c r="D620" t="str">
        <f t="shared" ca="1" si="27"/>
        <v>PNFZFBKPEL</v>
      </c>
      <c r="E620" t="str">
        <f t="shared" ca="1" si="28"/>
        <v>Nlnuwpcrtspla</v>
      </c>
      <c r="F620" t="s">
        <v>150</v>
      </c>
      <c r="G620" t="s">
        <v>167</v>
      </c>
      <c r="H620" s="149" t="str">
        <f t="shared" ca="1" si="29"/>
        <v>8/3/1997</v>
      </c>
      <c r="I620" t="s">
        <v>152</v>
      </c>
      <c r="J620" t="s">
        <v>153</v>
      </c>
      <c r="K620" t="s">
        <v>817</v>
      </c>
      <c r="L620" t="s">
        <v>818</v>
      </c>
      <c r="M620" t="s">
        <v>223</v>
      </c>
      <c r="N620">
        <v>75</v>
      </c>
      <c r="O620" t="s">
        <v>157</v>
      </c>
      <c r="P620" t="s">
        <v>158</v>
      </c>
      <c r="Q620" t="s">
        <v>194</v>
      </c>
      <c r="R620" t="s">
        <v>210</v>
      </c>
      <c r="S620" t="s">
        <v>2</v>
      </c>
      <c r="T620" t="s">
        <v>196</v>
      </c>
      <c r="U620" t="s">
        <v>224</v>
      </c>
      <c r="V620" t="s">
        <v>741</v>
      </c>
      <c r="W620" t="s">
        <v>160</v>
      </c>
      <c r="X620" t="s">
        <v>2</v>
      </c>
      <c r="Y620" t="s">
        <v>2</v>
      </c>
      <c r="Z620">
        <v>2011</v>
      </c>
      <c r="AA620" t="s">
        <v>164</v>
      </c>
      <c r="AB620" t="s">
        <v>2</v>
      </c>
      <c r="AC620" t="s">
        <v>2</v>
      </c>
      <c r="AD620" t="s">
        <v>2</v>
      </c>
      <c r="AE620" t="s">
        <v>2</v>
      </c>
      <c r="AF620" t="s">
        <v>2</v>
      </c>
      <c r="AG620" t="s">
        <v>174</v>
      </c>
      <c r="AH620" t="s">
        <v>175</v>
      </c>
    </row>
    <row r="621" spans="1:34">
      <c r="A621">
        <v>7415</v>
      </c>
      <c r="B621">
        <v>419334</v>
      </c>
      <c r="C621" t="s">
        <v>149</v>
      </c>
      <c r="D621" t="str">
        <f t="shared" ca="1" si="27"/>
        <v>AEEPARATOD</v>
      </c>
      <c r="E621" t="str">
        <f t="shared" ca="1" si="28"/>
        <v>Lubclnkzldrha</v>
      </c>
      <c r="F621" t="s">
        <v>150</v>
      </c>
      <c r="G621" t="s">
        <v>167</v>
      </c>
      <c r="H621" s="149" t="str">
        <f t="shared" ca="1" si="29"/>
        <v>13/10/1996</v>
      </c>
      <c r="I621" t="s">
        <v>152</v>
      </c>
      <c r="J621" t="s">
        <v>153</v>
      </c>
      <c r="K621" t="s">
        <v>819</v>
      </c>
      <c r="L621" t="s">
        <v>331</v>
      </c>
      <c r="M621" t="s">
        <v>820</v>
      </c>
      <c r="N621">
        <v>54</v>
      </c>
      <c r="O621" t="s">
        <v>157</v>
      </c>
      <c r="P621" t="s">
        <v>158</v>
      </c>
      <c r="Q621" t="s">
        <v>187</v>
      </c>
      <c r="R621" t="s">
        <v>372</v>
      </c>
      <c r="S621" t="s">
        <v>2</v>
      </c>
      <c r="T621" t="s">
        <v>2</v>
      </c>
      <c r="U621" t="s">
        <v>230</v>
      </c>
      <c r="V621" t="s">
        <v>160</v>
      </c>
      <c r="W621" t="s">
        <v>2</v>
      </c>
      <c r="X621" t="s">
        <v>2</v>
      </c>
      <c r="Y621" t="s">
        <v>2</v>
      </c>
      <c r="Z621">
        <v>2011</v>
      </c>
      <c r="AA621" t="s">
        <v>164</v>
      </c>
      <c r="AB621" t="s">
        <v>2</v>
      </c>
      <c r="AC621" t="s">
        <v>2</v>
      </c>
      <c r="AD621" t="s">
        <v>2</v>
      </c>
      <c r="AE621" t="s">
        <v>2</v>
      </c>
      <c r="AF621" t="s">
        <v>2</v>
      </c>
      <c r="AG621" t="s">
        <v>165</v>
      </c>
      <c r="AH621" t="s">
        <v>166</v>
      </c>
    </row>
    <row r="622" spans="1:34">
      <c r="A622">
        <v>7415</v>
      </c>
      <c r="B622">
        <v>420094</v>
      </c>
      <c r="C622" t="s">
        <v>149</v>
      </c>
      <c r="D622" t="str">
        <f t="shared" ca="1" si="27"/>
        <v>QSNSUERZYN</v>
      </c>
      <c r="E622" t="str">
        <f t="shared" ca="1" si="28"/>
        <v>Evyzsinybjzee</v>
      </c>
      <c r="F622" t="s">
        <v>150</v>
      </c>
      <c r="G622" t="s">
        <v>167</v>
      </c>
      <c r="H622" s="149" t="str">
        <f t="shared" ca="1" si="29"/>
        <v>8/2/1996</v>
      </c>
      <c r="I622" t="s">
        <v>152</v>
      </c>
      <c r="J622" t="s">
        <v>153</v>
      </c>
      <c r="K622" t="s">
        <v>821</v>
      </c>
      <c r="L622" t="s">
        <v>822</v>
      </c>
      <c r="M622" t="s">
        <v>823</v>
      </c>
      <c r="N622">
        <v>60</v>
      </c>
      <c r="O622" t="s">
        <v>157</v>
      </c>
      <c r="P622" t="s">
        <v>158</v>
      </c>
      <c r="Q622" t="s">
        <v>194</v>
      </c>
      <c r="R622" t="s">
        <v>236</v>
      </c>
      <c r="S622" t="s">
        <v>2</v>
      </c>
      <c r="T622" t="s">
        <v>196</v>
      </c>
      <c r="U622" t="s">
        <v>200</v>
      </c>
      <c r="V622" t="s">
        <v>160</v>
      </c>
      <c r="W622" t="s">
        <v>161</v>
      </c>
      <c r="X622" t="s">
        <v>2</v>
      </c>
      <c r="Y622" t="s">
        <v>2</v>
      </c>
      <c r="Z622">
        <v>2010</v>
      </c>
      <c r="AA622" t="s">
        <v>164</v>
      </c>
      <c r="AB622" t="s">
        <v>2</v>
      </c>
      <c r="AC622" t="s">
        <v>2</v>
      </c>
      <c r="AD622" t="s">
        <v>2</v>
      </c>
      <c r="AE622" t="s">
        <v>2</v>
      </c>
      <c r="AF622" t="s">
        <v>2</v>
      </c>
      <c r="AG622" t="s">
        <v>165</v>
      </c>
      <c r="AH622" t="s">
        <v>190</v>
      </c>
    </row>
    <row r="623" spans="1:34">
      <c r="A623">
        <v>7415</v>
      </c>
      <c r="B623">
        <v>420149</v>
      </c>
      <c r="C623" t="s">
        <v>149</v>
      </c>
      <c r="D623" t="str">
        <f t="shared" ca="1" si="27"/>
        <v>HPVRXHDDGX</v>
      </c>
      <c r="E623" t="str">
        <f t="shared" ca="1" si="28"/>
        <v>Mlpmqyjtssvjy</v>
      </c>
      <c r="F623" t="s">
        <v>150</v>
      </c>
      <c r="G623" t="s">
        <v>167</v>
      </c>
      <c r="H623" s="149" t="str">
        <f t="shared" ca="1" si="29"/>
        <v>3/5/1995</v>
      </c>
      <c r="I623" t="s">
        <v>152</v>
      </c>
      <c r="J623" t="s">
        <v>153</v>
      </c>
      <c r="K623" t="s">
        <v>821</v>
      </c>
      <c r="L623" t="s">
        <v>822</v>
      </c>
      <c r="M623" t="s">
        <v>823</v>
      </c>
      <c r="N623">
        <v>60</v>
      </c>
      <c r="O623" t="s">
        <v>157</v>
      </c>
      <c r="P623" t="s">
        <v>158</v>
      </c>
      <c r="Q623" t="s">
        <v>194</v>
      </c>
      <c r="R623" t="s">
        <v>210</v>
      </c>
      <c r="S623" t="s">
        <v>2</v>
      </c>
      <c r="T623" t="s">
        <v>196</v>
      </c>
      <c r="U623" t="s">
        <v>200</v>
      </c>
      <c r="V623" t="s">
        <v>160</v>
      </c>
      <c r="W623" t="s">
        <v>256</v>
      </c>
      <c r="X623" t="s">
        <v>2</v>
      </c>
      <c r="Y623" t="s">
        <v>2</v>
      </c>
      <c r="Z623">
        <v>2011</v>
      </c>
      <c r="AA623" t="s">
        <v>164</v>
      </c>
      <c r="AB623" t="s">
        <v>2</v>
      </c>
      <c r="AC623" t="s">
        <v>2</v>
      </c>
      <c r="AD623" t="s">
        <v>2</v>
      </c>
      <c r="AE623" t="s">
        <v>2</v>
      </c>
      <c r="AF623" t="s">
        <v>2</v>
      </c>
      <c r="AG623" t="s">
        <v>259</v>
      </c>
      <c r="AH623" t="s">
        <v>175</v>
      </c>
    </row>
    <row r="624" spans="1:34">
      <c r="A624">
        <v>7415</v>
      </c>
      <c r="B624">
        <v>421435</v>
      </c>
      <c r="C624" t="s">
        <v>149</v>
      </c>
      <c r="D624" t="str">
        <f t="shared" ca="1" si="27"/>
        <v>DQCUNRAVFP</v>
      </c>
      <c r="E624" t="str">
        <f t="shared" ca="1" si="28"/>
        <v>Xjdycukiqtmpi</v>
      </c>
      <c r="F624" t="s">
        <v>150</v>
      </c>
      <c r="G624" t="s">
        <v>167</v>
      </c>
      <c r="H624" s="149" t="str">
        <f t="shared" ca="1" si="29"/>
        <v>17/2/1997</v>
      </c>
      <c r="I624" t="s">
        <v>152</v>
      </c>
      <c r="J624" t="s">
        <v>153</v>
      </c>
      <c r="K624" t="s">
        <v>824</v>
      </c>
      <c r="L624" t="s">
        <v>825</v>
      </c>
      <c r="M624" t="s">
        <v>826</v>
      </c>
      <c r="N624">
        <v>77</v>
      </c>
      <c r="O624" t="s">
        <v>157</v>
      </c>
      <c r="P624" t="s">
        <v>158</v>
      </c>
      <c r="Q624" t="s">
        <v>194</v>
      </c>
      <c r="R624" t="s">
        <v>827</v>
      </c>
      <c r="S624" t="s">
        <v>2</v>
      </c>
      <c r="T624" t="s">
        <v>196</v>
      </c>
      <c r="U624" t="s">
        <v>211</v>
      </c>
      <c r="V624" t="s">
        <v>160</v>
      </c>
      <c r="W624" t="s">
        <v>161</v>
      </c>
      <c r="X624" t="s">
        <v>2</v>
      </c>
      <c r="Y624" t="s">
        <v>2</v>
      </c>
      <c r="Z624">
        <v>2010</v>
      </c>
      <c r="AA624" t="s">
        <v>164</v>
      </c>
      <c r="AB624" t="s">
        <v>2</v>
      </c>
      <c r="AC624" t="s">
        <v>2</v>
      </c>
      <c r="AD624" t="s">
        <v>2</v>
      </c>
      <c r="AE624" t="s">
        <v>2</v>
      </c>
      <c r="AF624" t="s">
        <v>2</v>
      </c>
      <c r="AG624" t="s">
        <v>174</v>
      </c>
      <c r="AH624" t="s">
        <v>190</v>
      </c>
    </row>
    <row r="625" spans="1:34">
      <c r="A625">
        <v>7415</v>
      </c>
      <c r="B625">
        <v>424461</v>
      </c>
      <c r="C625" t="s">
        <v>149</v>
      </c>
      <c r="D625" t="str">
        <f t="shared" ca="1" si="27"/>
        <v>CFOWPOHQNG</v>
      </c>
      <c r="E625" t="str">
        <f t="shared" ca="1" si="28"/>
        <v>Bxtdlavjvkiqw</v>
      </c>
      <c r="F625" t="s">
        <v>150</v>
      </c>
      <c r="G625" t="s">
        <v>167</v>
      </c>
      <c r="H625" s="149" t="str">
        <f t="shared" ca="1" si="29"/>
        <v>23/10/1997</v>
      </c>
      <c r="I625" t="s">
        <v>152</v>
      </c>
      <c r="J625" t="s">
        <v>153</v>
      </c>
      <c r="K625" t="s">
        <v>828</v>
      </c>
      <c r="L625" t="s">
        <v>829</v>
      </c>
      <c r="M625" t="s">
        <v>830</v>
      </c>
      <c r="N625">
        <v>77</v>
      </c>
      <c r="O625" t="s">
        <v>157</v>
      </c>
      <c r="P625" t="s">
        <v>158</v>
      </c>
      <c r="Q625" t="s">
        <v>171</v>
      </c>
      <c r="R625" t="s">
        <v>831</v>
      </c>
      <c r="S625" t="s">
        <v>2</v>
      </c>
      <c r="T625" t="s">
        <v>2</v>
      </c>
      <c r="U625" t="s">
        <v>238</v>
      </c>
      <c r="V625" t="s">
        <v>160</v>
      </c>
      <c r="W625" t="s">
        <v>161</v>
      </c>
      <c r="X625" t="s">
        <v>162</v>
      </c>
      <c r="Y625" t="s">
        <v>2</v>
      </c>
      <c r="Z625">
        <v>2011</v>
      </c>
      <c r="AA625" t="s">
        <v>164</v>
      </c>
      <c r="AB625" t="s">
        <v>2</v>
      </c>
      <c r="AC625" t="s">
        <v>2</v>
      </c>
      <c r="AD625" t="s">
        <v>2</v>
      </c>
      <c r="AE625" t="s">
        <v>2</v>
      </c>
      <c r="AF625" t="s">
        <v>2</v>
      </c>
      <c r="AG625" t="s">
        <v>174</v>
      </c>
      <c r="AH625" t="s">
        <v>190</v>
      </c>
    </row>
    <row r="626" spans="1:34">
      <c r="A626">
        <v>7415</v>
      </c>
      <c r="B626">
        <v>424495</v>
      </c>
      <c r="C626" t="s">
        <v>183</v>
      </c>
      <c r="D626" t="str">
        <f t="shared" ca="1" si="27"/>
        <v>WNWFDQGPRL</v>
      </c>
      <c r="E626" t="str">
        <f t="shared" ca="1" si="28"/>
        <v>Rhrgbvvbnqzfl</v>
      </c>
      <c r="F626" t="s">
        <v>150</v>
      </c>
      <c r="G626" t="s">
        <v>167</v>
      </c>
      <c r="H626" s="149" t="str">
        <f t="shared" ca="1" si="29"/>
        <v>1/12/1996</v>
      </c>
      <c r="I626" t="s">
        <v>152</v>
      </c>
      <c r="J626" t="s">
        <v>153</v>
      </c>
      <c r="K626" t="s">
        <v>832</v>
      </c>
      <c r="L626" t="s">
        <v>686</v>
      </c>
      <c r="M626" t="s">
        <v>833</v>
      </c>
      <c r="N626">
        <v>95</v>
      </c>
      <c r="O626" t="s">
        <v>157</v>
      </c>
      <c r="P626" t="s">
        <v>158</v>
      </c>
      <c r="Q626" t="s">
        <v>194</v>
      </c>
      <c r="R626" t="s">
        <v>195</v>
      </c>
      <c r="S626" t="s">
        <v>133</v>
      </c>
      <c r="T626" t="s">
        <v>196</v>
      </c>
      <c r="U626" t="s">
        <v>200</v>
      </c>
      <c r="V626" t="s">
        <v>160</v>
      </c>
      <c r="W626" t="s">
        <v>161</v>
      </c>
      <c r="X626" t="s">
        <v>2</v>
      </c>
      <c r="Y626" t="s">
        <v>2</v>
      </c>
      <c r="Z626">
        <v>2011</v>
      </c>
      <c r="AA626" t="s">
        <v>164</v>
      </c>
      <c r="AB626" t="s">
        <v>2</v>
      </c>
      <c r="AC626" t="s">
        <v>2</v>
      </c>
      <c r="AD626" t="s">
        <v>2</v>
      </c>
      <c r="AE626" t="s">
        <v>2</v>
      </c>
      <c r="AF626" t="s">
        <v>2</v>
      </c>
      <c r="AG626" t="s">
        <v>174</v>
      </c>
      <c r="AH626" t="s">
        <v>175</v>
      </c>
    </row>
    <row r="627" spans="1:34">
      <c r="A627">
        <v>7415</v>
      </c>
      <c r="B627">
        <v>424552</v>
      </c>
      <c r="C627" t="s">
        <v>149</v>
      </c>
      <c r="D627" t="str">
        <f t="shared" ca="1" si="27"/>
        <v>URZEFPDBGW</v>
      </c>
      <c r="E627" t="str">
        <f t="shared" ca="1" si="28"/>
        <v>Luuuuxwljnvrv</v>
      </c>
      <c r="F627" t="s">
        <v>150</v>
      </c>
      <c r="G627" t="s">
        <v>167</v>
      </c>
      <c r="H627" s="149" t="str">
        <f t="shared" ca="1" si="29"/>
        <v>6/7/1994</v>
      </c>
      <c r="I627" t="s">
        <v>152</v>
      </c>
      <c r="J627" t="s">
        <v>153</v>
      </c>
      <c r="K627" t="s">
        <v>832</v>
      </c>
      <c r="L627" t="s">
        <v>686</v>
      </c>
      <c r="M627" t="s">
        <v>833</v>
      </c>
      <c r="N627">
        <v>95</v>
      </c>
      <c r="O627" t="s">
        <v>157</v>
      </c>
      <c r="P627" t="s">
        <v>158</v>
      </c>
      <c r="Q627" t="s">
        <v>194</v>
      </c>
      <c r="R627" t="s">
        <v>195</v>
      </c>
      <c r="S627" t="s">
        <v>2</v>
      </c>
      <c r="T627" t="s">
        <v>196</v>
      </c>
      <c r="U627" t="s">
        <v>211</v>
      </c>
      <c r="V627" t="s">
        <v>160</v>
      </c>
      <c r="W627" t="s">
        <v>161</v>
      </c>
      <c r="X627" t="s">
        <v>249</v>
      </c>
      <c r="Y627" t="s">
        <v>2</v>
      </c>
      <c r="Z627">
        <v>2010</v>
      </c>
      <c r="AA627" t="s">
        <v>164</v>
      </c>
      <c r="AB627" t="s">
        <v>2</v>
      </c>
      <c r="AC627" t="s">
        <v>2</v>
      </c>
      <c r="AD627" t="s">
        <v>2</v>
      </c>
      <c r="AE627" t="s">
        <v>2</v>
      </c>
      <c r="AF627" t="s">
        <v>2</v>
      </c>
      <c r="AG627" t="s">
        <v>174</v>
      </c>
      <c r="AH627" t="s">
        <v>175</v>
      </c>
    </row>
    <row r="628" spans="1:34">
      <c r="A628">
        <v>7415</v>
      </c>
      <c r="B628">
        <v>424564</v>
      </c>
      <c r="C628" t="s">
        <v>149</v>
      </c>
      <c r="D628" t="str">
        <f t="shared" ca="1" si="27"/>
        <v>UPXWZKKMQX</v>
      </c>
      <c r="E628" t="str">
        <f t="shared" ca="1" si="28"/>
        <v>Xjohnwachvkso</v>
      </c>
      <c r="F628" t="s">
        <v>150</v>
      </c>
      <c r="G628" t="s">
        <v>167</v>
      </c>
      <c r="H628" s="149" t="str">
        <f t="shared" ca="1" si="29"/>
        <v>24/8/1995</v>
      </c>
      <c r="I628" t="s">
        <v>152</v>
      </c>
      <c r="J628" t="s">
        <v>153</v>
      </c>
      <c r="K628" t="s">
        <v>832</v>
      </c>
      <c r="L628" t="s">
        <v>686</v>
      </c>
      <c r="M628" t="s">
        <v>833</v>
      </c>
      <c r="N628">
        <v>95</v>
      </c>
      <c r="O628" t="s">
        <v>157</v>
      </c>
      <c r="P628" t="s">
        <v>158</v>
      </c>
      <c r="Q628" t="s">
        <v>194</v>
      </c>
      <c r="R628" t="s">
        <v>195</v>
      </c>
      <c r="S628" t="s">
        <v>2</v>
      </c>
      <c r="T628" t="s">
        <v>196</v>
      </c>
      <c r="U628" t="s">
        <v>200</v>
      </c>
      <c r="V628" t="s">
        <v>160</v>
      </c>
      <c r="W628" t="s">
        <v>161</v>
      </c>
      <c r="X628" t="s">
        <v>2</v>
      </c>
      <c r="Y628" t="s">
        <v>2</v>
      </c>
      <c r="Z628">
        <v>2011</v>
      </c>
      <c r="AA628" t="s">
        <v>164</v>
      </c>
      <c r="AB628" t="s">
        <v>2</v>
      </c>
      <c r="AC628" t="s">
        <v>2</v>
      </c>
      <c r="AD628" t="s">
        <v>2</v>
      </c>
      <c r="AE628" t="s">
        <v>2</v>
      </c>
      <c r="AF628" t="s">
        <v>2</v>
      </c>
      <c r="AG628" t="s">
        <v>174</v>
      </c>
      <c r="AH628" t="s">
        <v>232</v>
      </c>
    </row>
    <row r="629" spans="1:34">
      <c r="A629">
        <v>7415</v>
      </c>
      <c r="B629">
        <v>424572</v>
      </c>
      <c r="C629" t="s">
        <v>149</v>
      </c>
      <c r="D629" t="str">
        <f t="shared" ca="1" si="27"/>
        <v>VJHSAGHUCY</v>
      </c>
      <c r="E629" t="str">
        <f t="shared" ca="1" si="28"/>
        <v>Jfvwtnyvktaku</v>
      </c>
      <c r="F629" t="s">
        <v>150</v>
      </c>
      <c r="G629" t="s">
        <v>167</v>
      </c>
      <c r="H629" s="149" t="str">
        <f t="shared" ca="1" si="29"/>
        <v>6/9/1994</v>
      </c>
      <c r="I629" t="s">
        <v>152</v>
      </c>
      <c r="J629" t="s">
        <v>153</v>
      </c>
      <c r="K629" t="s">
        <v>832</v>
      </c>
      <c r="L629" t="s">
        <v>686</v>
      </c>
      <c r="M629" t="s">
        <v>833</v>
      </c>
      <c r="N629">
        <v>95</v>
      </c>
      <c r="O629" t="s">
        <v>157</v>
      </c>
      <c r="P629" t="s">
        <v>158</v>
      </c>
      <c r="Q629" t="s">
        <v>194</v>
      </c>
      <c r="R629" t="s">
        <v>198</v>
      </c>
      <c r="S629" t="s">
        <v>2</v>
      </c>
      <c r="T629" t="s">
        <v>196</v>
      </c>
      <c r="U629" t="s">
        <v>211</v>
      </c>
      <c r="V629" t="s">
        <v>160</v>
      </c>
      <c r="W629" t="s">
        <v>161</v>
      </c>
      <c r="X629" t="s">
        <v>2</v>
      </c>
      <c r="Y629" t="s">
        <v>2</v>
      </c>
      <c r="Z629">
        <v>2010</v>
      </c>
      <c r="AA629" t="s">
        <v>164</v>
      </c>
      <c r="AB629" t="s">
        <v>2</v>
      </c>
      <c r="AC629" t="s">
        <v>2</v>
      </c>
      <c r="AD629" t="s">
        <v>2</v>
      </c>
      <c r="AE629" t="s">
        <v>2</v>
      </c>
      <c r="AF629" t="s">
        <v>2</v>
      </c>
      <c r="AG629" t="s">
        <v>165</v>
      </c>
      <c r="AH629" t="s">
        <v>232</v>
      </c>
    </row>
    <row r="630" spans="1:34">
      <c r="A630">
        <v>7415</v>
      </c>
      <c r="B630">
        <v>424576</v>
      </c>
      <c r="C630" t="s">
        <v>183</v>
      </c>
      <c r="D630" t="str">
        <f t="shared" ca="1" si="27"/>
        <v>XBLJOVJIPN</v>
      </c>
      <c r="E630" t="str">
        <f t="shared" ca="1" si="28"/>
        <v>Xfuotpxlbhaaj</v>
      </c>
      <c r="F630" t="s">
        <v>150</v>
      </c>
      <c r="G630" t="s">
        <v>167</v>
      </c>
      <c r="H630" s="149" t="str">
        <f t="shared" ca="1" si="29"/>
        <v>22/5/1995</v>
      </c>
      <c r="I630" t="s">
        <v>152</v>
      </c>
      <c r="J630" t="s">
        <v>153</v>
      </c>
      <c r="K630" t="s">
        <v>832</v>
      </c>
      <c r="L630" t="s">
        <v>686</v>
      </c>
      <c r="M630" t="s">
        <v>833</v>
      </c>
      <c r="N630">
        <v>95</v>
      </c>
      <c r="O630" t="s">
        <v>157</v>
      </c>
      <c r="P630" t="s">
        <v>158</v>
      </c>
      <c r="Q630" t="s">
        <v>194</v>
      </c>
      <c r="R630" t="s">
        <v>210</v>
      </c>
      <c r="S630" t="s">
        <v>133</v>
      </c>
      <c r="T630" t="s">
        <v>196</v>
      </c>
      <c r="U630" t="s">
        <v>197</v>
      </c>
      <c r="V630" t="s">
        <v>160</v>
      </c>
      <c r="W630" t="s">
        <v>161</v>
      </c>
      <c r="X630" t="s">
        <v>2</v>
      </c>
      <c r="Y630" t="s">
        <v>2</v>
      </c>
      <c r="Z630">
        <v>2010</v>
      </c>
      <c r="AA630" t="s">
        <v>164</v>
      </c>
      <c r="AB630" t="s">
        <v>2</v>
      </c>
      <c r="AC630" t="s">
        <v>2</v>
      </c>
      <c r="AD630" t="s">
        <v>2</v>
      </c>
      <c r="AE630" t="s">
        <v>2</v>
      </c>
      <c r="AF630" t="s">
        <v>2</v>
      </c>
      <c r="AG630" t="s">
        <v>165</v>
      </c>
      <c r="AH630" t="s">
        <v>175</v>
      </c>
    </row>
    <row r="631" spans="1:34">
      <c r="A631">
        <v>7415</v>
      </c>
      <c r="B631">
        <v>424602</v>
      </c>
      <c r="C631" t="s">
        <v>149</v>
      </c>
      <c r="D631" t="str">
        <f t="shared" ca="1" si="27"/>
        <v>GUALAWSPKA</v>
      </c>
      <c r="E631" t="str">
        <f t="shared" ca="1" si="28"/>
        <v>Rgaoadmuaquvr</v>
      </c>
      <c r="F631" t="s">
        <v>150</v>
      </c>
      <c r="G631" t="s">
        <v>167</v>
      </c>
      <c r="H631" s="149" t="str">
        <f t="shared" ca="1" si="29"/>
        <v>16/12/1994</v>
      </c>
      <c r="I631" t="s">
        <v>152</v>
      </c>
      <c r="J631" t="s">
        <v>153</v>
      </c>
      <c r="K631" t="s">
        <v>832</v>
      </c>
      <c r="L631" t="s">
        <v>686</v>
      </c>
      <c r="M631" t="s">
        <v>833</v>
      </c>
      <c r="N631">
        <v>95</v>
      </c>
      <c r="O631" t="s">
        <v>157</v>
      </c>
      <c r="P631" t="s">
        <v>158</v>
      </c>
      <c r="Q631" t="s">
        <v>194</v>
      </c>
      <c r="R631" t="s">
        <v>195</v>
      </c>
      <c r="S631" t="s">
        <v>2</v>
      </c>
      <c r="T631" t="s">
        <v>196</v>
      </c>
      <c r="U631" t="s">
        <v>200</v>
      </c>
      <c r="V631" t="s">
        <v>160</v>
      </c>
      <c r="W631" t="s">
        <v>161</v>
      </c>
      <c r="X631" t="s">
        <v>254</v>
      </c>
      <c r="Y631" t="s">
        <v>357</v>
      </c>
      <c r="Z631">
        <v>2011</v>
      </c>
      <c r="AA631" t="s">
        <v>164</v>
      </c>
      <c r="AB631" t="s">
        <v>2</v>
      </c>
      <c r="AC631" t="s">
        <v>2</v>
      </c>
      <c r="AD631" t="s">
        <v>2</v>
      </c>
      <c r="AE631" t="s">
        <v>2</v>
      </c>
      <c r="AF631" t="s">
        <v>2</v>
      </c>
      <c r="AG631" t="s">
        <v>174</v>
      </c>
      <c r="AH631" t="s">
        <v>166</v>
      </c>
    </row>
    <row r="632" spans="1:34">
      <c r="A632">
        <v>7415</v>
      </c>
      <c r="B632">
        <v>424626</v>
      </c>
      <c r="C632" t="s">
        <v>149</v>
      </c>
      <c r="D632" t="str">
        <f t="shared" ca="1" si="27"/>
        <v>ZGAGGNPUWY</v>
      </c>
      <c r="E632" t="str">
        <f t="shared" ca="1" si="28"/>
        <v>Buazeylkzyxdz</v>
      </c>
      <c r="F632" t="s">
        <v>150</v>
      </c>
      <c r="G632" t="s">
        <v>167</v>
      </c>
      <c r="H632" s="149" t="str">
        <f t="shared" ca="1" si="29"/>
        <v>12/1/1996</v>
      </c>
      <c r="I632" t="s">
        <v>152</v>
      </c>
      <c r="J632" t="s">
        <v>153</v>
      </c>
      <c r="K632" t="s">
        <v>832</v>
      </c>
      <c r="L632" t="s">
        <v>686</v>
      </c>
      <c r="M632" t="s">
        <v>833</v>
      </c>
      <c r="N632">
        <v>95</v>
      </c>
      <c r="O632" t="s">
        <v>157</v>
      </c>
      <c r="P632" t="s">
        <v>158</v>
      </c>
      <c r="Q632" t="s">
        <v>194</v>
      </c>
      <c r="R632" t="s">
        <v>210</v>
      </c>
      <c r="S632" t="s">
        <v>2</v>
      </c>
      <c r="T632" t="s">
        <v>196</v>
      </c>
      <c r="U632" t="s">
        <v>224</v>
      </c>
      <c r="V632" t="s">
        <v>160</v>
      </c>
      <c r="W632" t="s">
        <v>182</v>
      </c>
      <c r="X632" t="s">
        <v>2</v>
      </c>
      <c r="Y632" t="s">
        <v>2</v>
      </c>
      <c r="Z632">
        <v>2011</v>
      </c>
      <c r="AA632" t="s">
        <v>164</v>
      </c>
      <c r="AB632" t="s">
        <v>2</v>
      </c>
      <c r="AC632" t="s">
        <v>2</v>
      </c>
      <c r="AD632" t="s">
        <v>2</v>
      </c>
      <c r="AE632" t="s">
        <v>2</v>
      </c>
      <c r="AF632" t="s">
        <v>2</v>
      </c>
      <c r="AG632" t="s">
        <v>165</v>
      </c>
      <c r="AH632" t="s">
        <v>232</v>
      </c>
    </row>
    <row r="633" spans="1:34">
      <c r="A633">
        <v>7415</v>
      </c>
      <c r="B633">
        <v>424645</v>
      </c>
      <c r="C633" t="s">
        <v>149</v>
      </c>
      <c r="D633" t="str">
        <f t="shared" ca="1" si="27"/>
        <v>ODLRSAZJVH</v>
      </c>
      <c r="E633" t="str">
        <f t="shared" ca="1" si="28"/>
        <v>Lshoapkxzrarl</v>
      </c>
      <c r="F633" t="s">
        <v>150</v>
      </c>
      <c r="G633" t="s">
        <v>167</v>
      </c>
      <c r="H633" s="149" t="str">
        <f t="shared" ca="1" si="29"/>
        <v>14/3/1995</v>
      </c>
      <c r="I633" t="s">
        <v>152</v>
      </c>
      <c r="J633" t="s">
        <v>153</v>
      </c>
      <c r="K633" t="s">
        <v>832</v>
      </c>
      <c r="L633" t="s">
        <v>686</v>
      </c>
      <c r="M633" t="s">
        <v>833</v>
      </c>
      <c r="N633">
        <v>95</v>
      </c>
      <c r="O633" t="s">
        <v>157</v>
      </c>
      <c r="P633" t="s">
        <v>158</v>
      </c>
      <c r="Q633" t="s">
        <v>194</v>
      </c>
      <c r="R633" t="s">
        <v>195</v>
      </c>
      <c r="S633" t="s">
        <v>2</v>
      </c>
      <c r="T633" t="s">
        <v>196</v>
      </c>
      <c r="U633" t="s">
        <v>211</v>
      </c>
      <c r="V633" t="s">
        <v>160</v>
      </c>
      <c r="W633" t="s">
        <v>182</v>
      </c>
      <c r="X633" t="s">
        <v>2</v>
      </c>
      <c r="Y633" t="s">
        <v>2</v>
      </c>
      <c r="Z633">
        <v>2011</v>
      </c>
      <c r="AA633" t="s">
        <v>164</v>
      </c>
      <c r="AB633" t="s">
        <v>2</v>
      </c>
      <c r="AC633" t="s">
        <v>2</v>
      </c>
      <c r="AD633" t="s">
        <v>2</v>
      </c>
      <c r="AE633" t="s">
        <v>2</v>
      </c>
      <c r="AF633" t="s">
        <v>2</v>
      </c>
      <c r="AG633" t="s">
        <v>174</v>
      </c>
      <c r="AH633" t="s">
        <v>166</v>
      </c>
    </row>
    <row r="634" spans="1:34">
      <c r="A634">
        <v>7415</v>
      </c>
      <c r="B634">
        <v>424649</v>
      </c>
      <c r="C634" t="s">
        <v>149</v>
      </c>
      <c r="D634" t="str">
        <f t="shared" ca="1" si="27"/>
        <v>FOVEMZJJMZ</v>
      </c>
      <c r="E634" t="str">
        <f t="shared" ca="1" si="28"/>
        <v>Jyuxggmfiitxe</v>
      </c>
      <c r="F634" t="s">
        <v>150</v>
      </c>
      <c r="G634" t="s">
        <v>167</v>
      </c>
      <c r="H634" s="149" t="str">
        <f t="shared" ca="1" si="29"/>
        <v>20/7/1995</v>
      </c>
      <c r="I634" t="s">
        <v>152</v>
      </c>
      <c r="J634" t="s">
        <v>153</v>
      </c>
      <c r="K634" t="s">
        <v>832</v>
      </c>
      <c r="L634" t="s">
        <v>686</v>
      </c>
      <c r="M634" t="s">
        <v>833</v>
      </c>
      <c r="N634">
        <v>95</v>
      </c>
      <c r="O634" t="s">
        <v>157</v>
      </c>
      <c r="P634" t="s">
        <v>158</v>
      </c>
      <c r="Q634" t="s">
        <v>194</v>
      </c>
      <c r="R634" t="s">
        <v>210</v>
      </c>
      <c r="S634" t="s">
        <v>133</v>
      </c>
      <c r="T634" t="s">
        <v>196</v>
      </c>
      <c r="U634" t="s">
        <v>224</v>
      </c>
      <c r="V634" t="s">
        <v>160</v>
      </c>
      <c r="W634" t="s">
        <v>161</v>
      </c>
      <c r="X634" t="s">
        <v>2</v>
      </c>
      <c r="Y634" t="s">
        <v>2</v>
      </c>
      <c r="Z634">
        <v>2011</v>
      </c>
      <c r="AA634" t="s">
        <v>164</v>
      </c>
      <c r="AB634" t="s">
        <v>2</v>
      </c>
      <c r="AC634" t="s">
        <v>2</v>
      </c>
      <c r="AD634" t="s">
        <v>2</v>
      </c>
      <c r="AE634" t="s">
        <v>2</v>
      </c>
      <c r="AF634" t="s">
        <v>2</v>
      </c>
      <c r="AG634" t="s">
        <v>165</v>
      </c>
      <c r="AH634" t="s">
        <v>232</v>
      </c>
    </row>
    <row r="635" spans="1:34">
      <c r="A635">
        <v>7415</v>
      </c>
      <c r="B635">
        <v>424661</v>
      </c>
      <c r="C635" t="s">
        <v>149</v>
      </c>
      <c r="D635" t="str">
        <f t="shared" ca="1" si="27"/>
        <v>RNJGRXJXNM</v>
      </c>
      <c r="E635" t="str">
        <f t="shared" ca="1" si="28"/>
        <v>Cqmduisqjutda</v>
      </c>
      <c r="F635" t="s">
        <v>150</v>
      </c>
      <c r="G635" t="s">
        <v>167</v>
      </c>
      <c r="H635" s="149" t="str">
        <f t="shared" ca="1" si="29"/>
        <v>10/8/1996</v>
      </c>
      <c r="I635" t="s">
        <v>152</v>
      </c>
      <c r="J635" t="s">
        <v>153</v>
      </c>
      <c r="K635" t="s">
        <v>832</v>
      </c>
      <c r="L635" t="s">
        <v>686</v>
      </c>
      <c r="M635" t="s">
        <v>833</v>
      </c>
      <c r="N635">
        <v>95</v>
      </c>
      <c r="O635" t="s">
        <v>157</v>
      </c>
      <c r="P635" t="s">
        <v>158</v>
      </c>
      <c r="Q635" t="s">
        <v>194</v>
      </c>
      <c r="R635" t="s">
        <v>195</v>
      </c>
      <c r="S635" t="s">
        <v>133</v>
      </c>
      <c r="T635" t="s">
        <v>196</v>
      </c>
      <c r="U635" t="s">
        <v>200</v>
      </c>
      <c r="V635" t="s">
        <v>160</v>
      </c>
      <c r="W635" t="s">
        <v>182</v>
      </c>
      <c r="X635" t="s">
        <v>2</v>
      </c>
      <c r="Y635" t="s">
        <v>2</v>
      </c>
      <c r="Z635">
        <v>2011</v>
      </c>
      <c r="AA635" t="s">
        <v>164</v>
      </c>
      <c r="AB635" t="s">
        <v>2</v>
      </c>
      <c r="AC635" t="s">
        <v>2</v>
      </c>
      <c r="AD635" t="s">
        <v>2</v>
      </c>
      <c r="AE635" t="s">
        <v>2</v>
      </c>
      <c r="AF635" t="s">
        <v>2</v>
      </c>
      <c r="AG635" t="s">
        <v>174</v>
      </c>
      <c r="AH635" t="s">
        <v>175</v>
      </c>
    </row>
    <row r="636" spans="1:34">
      <c r="A636">
        <v>7415</v>
      </c>
      <c r="B636">
        <v>424699</v>
      </c>
      <c r="C636" t="s">
        <v>149</v>
      </c>
      <c r="D636" t="str">
        <f t="shared" ca="1" si="27"/>
        <v>GZQAYMULCD</v>
      </c>
      <c r="E636" t="str">
        <f t="shared" ca="1" si="28"/>
        <v>Zclnqrhistquw</v>
      </c>
      <c r="F636" t="s">
        <v>150</v>
      </c>
      <c r="G636" t="s">
        <v>167</v>
      </c>
      <c r="H636" s="149" t="str">
        <f t="shared" ca="1" si="29"/>
        <v>10/10/1997</v>
      </c>
      <c r="I636" t="s">
        <v>152</v>
      </c>
      <c r="J636" t="s">
        <v>153</v>
      </c>
      <c r="K636" t="s">
        <v>832</v>
      </c>
      <c r="L636" t="s">
        <v>686</v>
      </c>
      <c r="M636" t="s">
        <v>833</v>
      </c>
      <c r="N636">
        <v>95</v>
      </c>
      <c r="O636" t="s">
        <v>157</v>
      </c>
      <c r="P636" t="s">
        <v>158</v>
      </c>
      <c r="Q636" t="s">
        <v>194</v>
      </c>
      <c r="R636" t="s">
        <v>210</v>
      </c>
      <c r="S636" t="s">
        <v>2</v>
      </c>
      <c r="T636" t="s">
        <v>196</v>
      </c>
      <c r="U636" t="s">
        <v>224</v>
      </c>
      <c r="V636" t="s">
        <v>160</v>
      </c>
      <c r="W636" t="s">
        <v>182</v>
      </c>
      <c r="X636" t="s">
        <v>2</v>
      </c>
      <c r="Y636" t="s">
        <v>2</v>
      </c>
      <c r="Z636">
        <v>2011</v>
      </c>
      <c r="AA636" t="s">
        <v>164</v>
      </c>
      <c r="AB636" t="s">
        <v>2</v>
      </c>
      <c r="AC636" t="s">
        <v>2</v>
      </c>
      <c r="AD636" t="s">
        <v>2</v>
      </c>
      <c r="AE636" t="s">
        <v>2</v>
      </c>
      <c r="AF636" t="s">
        <v>2</v>
      </c>
      <c r="AG636" t="s">
        <v>165</v>
      </c>
      <c r="AH636" t="s">
        <v>166</v>
      </c>
    </row>
    <row r="637" spans="1:34">
      <c r="A637">
        <v>7415</v>
      </c>
      <c r="B637">
        <v>428506</v>
      </c>
      <c r="C637" t="s">
        <v>149</v>
      </c>
      <c r="D637" t="str">
        <f t="shared" ca="1" si="27"/>
        <v>ZVYJKOWERK</v>
      </c>
      <c r="E637" t="str">
        <f t="shared" ca="1" si="28"/>
        <v>Oxxtmnscvihwn</v>
      </c>
      <c r="F637" t="s">
        <v>150</v>
      </c>
      <c r="G637" t="s">
        <v>167</v>
      </c>
      <c r="H637" s="149" t="str">
        <f t="shared" ca="1" si="29"/>
        <v>28/2/1995</v>
      </c>
      <c r="I637" t="s">
        <v>152</v>
      </c>
      <c r="J637" t="s">
        <v>153</v>
      </c>
      <c r="K637" t="s">
        <v>834</v>
      </c>
      <c r="L637" t="s">
        <v>835</v>
      </c>
      <c r="M637" t="s">
        <v>223</v>
      </c>
      <c r="N637">
        <v>75</v>
      </c>
      <c r="O637" t="s">
        <v>157</v>
      </c>
      <c r="P637" t="s">
        <v>158</v>
      </c>
      <c r="Q637" t="s">
        <v>194</v>
      </c>
      <c r="R637" t="s">
        <v>210</v>
      </c>
      <c r="S637" t="s">
        <v>2</v>
      </c>
      <c r="T637" t="s">
        <v>196</v>
      </c>
      <c r="U637" t="s">
        <v>200</v>
      </c>
      <c r="V637" t="s">
        <v>160</v>
      </c>
      <c r="W637" t="s">
        <v>161</v>
      </c>
      <c r="X637" t="s">
        <v>2</v>
      </c>
      <c r="Y637" t="s">
        <v>2</v>
      </c>
      <c r="Z637">
        <v>2011</v>
      </c>
      <c r="AA637" t="s">
        <v>164</v>
      </c>
      <c r="AB637" t="s">
        <v>2</v>
      </c>
      <c r="AC637" t="s">
        <v>2</v>
      </c>
      <c r="AD637" t="s">
        <v>2</v>
      </c>
      <c r="AE637" t="s">
        <v>2</v>
      </c>
      <c r="AF637" t="s">
        <v>2</v>
      </c>
      <c r="AG637" t="s">
        <v>213</v>
      </c>
      <c r="AH637" t="s">
        <v>190</v>
      </c>
    </row>
    <row r="638" spans="1:34">
      <c r="A638">
        <v>7415</v>
      </c>
      <c r="B638">
        <v>433125</v>
      </c>
      <c r="C638" t="s">
        <v>149</v>
      </c>
      <c r="D638" t="str">
        <f t="shared" ca="1" si="27"/>
        <v>CFAQXFPUOH</v>
      </c>
      <c r="E638" t="str">
        <f t="shared" ca="1" si="28"/>
        <v>Vvmfwiiqcxngl</v>
      </c>
      <c r="F638" t="s">
        <v>150</v>
      </c>
      <c r="G638" t="s">
        <v>167</v>
      </c>
      <c r="H638" s="149" t="str">
        <f t="shared" ca="1" si="29"/>
        <v>14/10/1995</v>
      </c>
      <c r="I638" t="s">
        <v>152</v>
      </c>
      <c r="J638" t="s">
        <v>153</v>
      </c>
      <c r="K638" t="s">
        <v>836</v>
      </c>
      <c r="L638" t="s">
        <v>837</v>
      </c>
      <c r="M638" t="s">
        <v>838</v>
      </c>
      <c r="N638">
        <v>93</v>
      </c>
      <c r="O638" t="s">
        <v>157</v>
      </c>
      <c r="P638" t="s">
        <v>158</v>
      </c>
      <c r="Q638" t="s">
        <v>179</v>
      </c>
      <c r="R638" t="s">
        <v>333</v>
      </c>
      <c r="S638" t="s">
        <v>2</v>
      </c>
      <c r="T638" t="s">
        <v>2</v>
      </c>
      <c r="U638" t="s">
        <v>334</v>
      </c>
      <c r="V638" t="s">
        <v>160</v>
      </c>
      <c r="W638" t="s">
        <v>161</v>
      </c>
      <c r="X638" t="s">
        <v>2</v>
      </c>
      <c r="Y638" t="s">
        <v>2</v>
      </c>
      <c r="Z638">
        <v>2011</v>
      </c>
      <c r="AA638" t="s">
        <v>164</v>
      </c>
      <c r="AB638" t="s">
        <v>2</v>
      </c>
      <c r="AC638" t="s">
        <v>2</v>
      </c>
      <c r="AD638" t="s">
        <v>2</v>
      </c>
      <c r="AE638" t="s">
        <v>2</v>
      </c>
      <c r="AF638" t="s">
        <v>2</v>
      </c>
      <c r="AG638" t="s">
        <v>174</v>
      </c>
      <c r="AH638" t="s">
        <v>175</v>
      </c>
    </row>
    <row r="639" spans="1:34">
      <c r="A639">
        <v>7415</v>
      </c>
      <c r="B639">
        <v>433178</v>
      </c>
      <c r="C639" t="s">
        <v>149</v>
      </c>
      <c r="D639" t="str">
        <f t="shared" ca="1" si="27"/>
        <v>CMKRVTZOTM</v>
      </c>
      <c r="E639" t="str">
        <f t="shared" ca="1" si="28"/>
        <v>Hrdlnztkvygki</v>
      </c>
      <c r="F639" t="s">
        <v>150</v>
      </c>
      <c r="G639" t="s">
        <v>167</v>
      </c>
      <c r="H639" s="149" t="str">
        <f t="shared" ca="1" si="29"/>
        <v>20/9/1994</v>
      </c>
      <c r="I639" t="s">
        <v>152</v>
      </c>
      <c r="J639" t="s">
        <v>153</v>
      </c>
      <c r="K639" t="s">
        <v>836</v>
      </c>
      <c r="L639" t="s">
        <v>837</v>
      </c>
      <c r="M639" t="s">
        <v>838</v>
      </c>
      <c r="N639">
        <v>93</v>
      </c>
      <c r="O639" t="s">
        <v>157</v>
      </c>
      <c r="P639" t="s">
        <v>158</v>
      </c>
      <c r="Q639" t="s">
        <v>194</v>
      </c>
      <c r="R639" t="s">
        <v>210</v>
      </c>
      <c r="S639" t="s">
        <v>2</v>
      </c>
      <c r="T639" t="s">
        <v>196</v>
      </c>
      <c r="U639" t="s">
        <v>197</v>
      </c>
      <c r="V639" t="s">
        <v>160</v>
      </c>
      <c r="W639" t="s">
        <v>161</v>
      </c>
      <c r="X639" t="s">
        <v>249</v>
      </c>
      <c r="Y639" t="s">
        <v>2</v>
      </c>
      <c r="Z639">
        <v>2011</v>
      </c>
      <c r="AA639" t="s">
        <v>164</v>
      </c>
      <c r="AB639" t="s">
        <v>2</v>
      </c>
      <c r="AC639" t="s">
        <v>2</v>
      </c>
      <c r="AD639" t="s">
        <v>2</v>
      </c>
      <c r="AE639" t="s">
        <v>2</v>
      </c>
      <c r="AF639" t="s">
        <v>2</v>
      </c>
      <c r="AG639" t="s">
        <v>165</v>
      </c>
      <c r="AH639" t="s">
        <v>166</v>
      </c>
    </row>
    <row r="640" spans="1:34">
      <c r="A640">
        <v>7415</v>
      </c>
      <c r="B640">
        <v>433225</v>
      </c>
      <c r="C640" t="s">
        <v>149</v>
      </c>
      <c r="D640" t="str">
        <f t="shared" ca="1" si="27"/>
        <v>VEVXDDKBJZ</v>
      </c>
      <c r="E640" t="str">
        <f t="shared" ca="1" si="28"/>
        <v>Yjpqyscdvwqhz</v>
      </c>
      <c r="F640" t="s">
        <v>150</v>
      </c>
      <c r="G640" t="s">
        <v>167</v>
      </c>
      <c r="H640" s="149" t="str">
        <f t="shared" ca="1" si="29"/>
        <v>23/7/1994</v>
      </c>
      <c r="I640" t="s">
        <v>152</v>
      </c>
      <c r="J640" t="s">
        <v>153</v>
      </c>
      <c r="K640" t="s">
        <v>836</v>
      </c>
      <c r="L640" t="s">
        <v>837</v>
      </c>
      <c r="M640" t="s">
        <v>838</v>
      </c>
      <c r="N640">
        <v>93</v>
      </c>
      <c r="O640" t="s">
        <v>157</v>
      </c>
      <c r="P640" t="s">
        <v>158</v>
      </c>
      <c r="Q640" t="s">
        <v>839</v>
      </c>
      <c r="R640" t="s">
        <v>840</v>
      </c>
      <c r="S640" t="s">
        <v>2</v>
      </c>
      <c r="T640" t="s">
        <v>2</v>
      </c>
      <c r="U640" t="s">
        <v>841</v>
      </c>
      <c r="V640" t="s">
        <v>160</v>
      </c>
      <c r="W640" t="s">
        <v>161</v>
      </c>
      <c r="X640" t="s">
        <v>2</v>
      </c>
      <c r="Y640" t="s">
        <v>2</v>
      </c>
      <c r="Z640">
        <v>2011</v>
      </c>
      <c r="AA640" t="s">
        <v>164</v>
      </c>
      <c r="AB640" t="s">
        <v>2</v>
      </c>
      <c r="AC640" t="s">
        <v>2</v>
      </c>
      <c r="AD640" t="s">
        <v>2</v>
      </c>
      <c r="AE640" t="s">
        <v>2</v>
      </c>
      <c r="AF640" t="s">
        <v>2</v>
      </c>
      <c r="AG640" t="s">
        <v>174</v>
      </c>
      <c r="AH640" t="s">
        <v>190</v>
      </c>
    </row>
    <row r="641" spans="1:34">
      <c r="A641">
        <v>7415</v>
      </c>
      <c r="B641">
        <v>433238</v>
      </c>
      <c r="C641" t="s">
        <v>149</v>
      </c>
      <c r="D641" t="str">
        <f t="shared" ca="1" si="27"/>
        <v>FVCTXIEXMK</v>
      </c>
      <c r="E641" t="str">
        <f t="shared" ca="1" si="28"/>
        <v>Pglvrhhoifszf</v>
      </c>
      <c r="F641" t="s">
        <v>150</v>
      </c>
      <c r="G641" t="s">
        <v>167</v>
      </c>
      <c r="H641" s="149" t="str">
        <f t="shared" ca="1" si="29"/>
        <v>1/2/1995</v>
      </c>
      <c r="I641" t="s">
        <v>152</v>
      </c>
      <c r="J641" t="s">
        <v>153</v>
      </c>
      <c r="K641" t="s">
        <v>836</v>
      </c>
      <c r="L641" t="s">
        <v>837</v>
      </c>
      <c r="M641" t="s">
        <v>838</v>
      </c>
      <c r="N641">
        <v>93</v>
      </c>
      <c r="O641" t="s">
        <v>157</v>
      </c>
      <c r="P641" t="s">
        <v>158</v>
      </c>
      <c r="Q641" t="s">
        <v>194</v>
      </c>
      <c r="R641" t="s">
        <v>210</v>
      </c>
      <c r="S641" t="s">
        <v>2</v>
      </c>
      <c r="T641" t="s">
        <v>196</v>
      </c>
      <c r="U641" t="s">
        <v>197</v>
      </c>
      <c r="V641" t="s">
        <v>160</v>
      </c>
      <c r="W641" t="s">
        <v>161</v>
      </c>
      <c r="X641" t="s">
        <v>249</v>
      </c>
      <c r="Y641" t="s">
        <v>2</v>
      </c>
      <c r="Z641">
        <v>2011</v>
      </c>
      <c r="AA641" t="s">
        <v>164</v>
      </c>
      <c r="AB641" t="s">
        <v>2</v>
      </c>
      <c r="AC641" t="s">
        <v>2</v>
      </c>
      <c r="AD641" t="s">
        <v>2</v>
      </c>
      <c r="AE641" t="s">
        <v>2</v>
      </c>
      <c r="AF641" t="s">
        <v>2</v>
      </c>
      <c r="AG641" t="s">
        <v>165</v>
      </c>
      <c r="AH641" t="s">
        <v>175</v>
      </c>
    </row>
    <row r="642" spans="1:34">
      <c r="A642">
        <v>7415</v>
      </c>
      <c r="B642">
        <v>433246</v>
      </c>
      <c r="C642" t="s">
        <v>149</v>
      </c>
      <c r="D642" t="str">
        <f t="shared" ca="1" si="27"/>
        <v>NURPNDFXIC</v>
      </c>
      <c r="E642" t="str">
        <f t="shared" ca="1" si="28"/>
        <v>Lwiwbayuabnhr</v>
      </c>
      <c r="F642" t="s">
        <v>150</v>
      </c>
      <c r="G642" t="s">
        <v>167</v>
      </c>
      <c r="H642" s="149" t="str">
        <f t="shared" ca="1" si="29"/>
        <v>25/10/1995</v>
      </c>
      <c r="I642" t="s">
        <v>152</v>
      </c>
      <c r="J642" t="s">
        <v>153</v>
      </c>
      <c r="K642" t="s">
        <v>836</v>
      </c>
      <c r="L642" t="s">
        <v>837</v>
      </c>
      <c r="M642" t="s">
        <v>838</v>
      </c>
      <c r="N642">
        <v>93</v>
      </c>
      <c r="O642" t="s">
        <v>157</v>
      </c>
      <c r="P642" t="s">
        <v>158</v>
      </c>
      <c r="Q642" t="s">
        <v>194</v>
      </c>
      <c r="R642" t="s">
        <v>210</v>
      </c>
      <c r="S642" t="s">
        <v>2</v>
      </c>
      <c r="T642" t="s">
        <v>196</v>
      </c>
      <c r="U642" t="s">
        <v>224</v>
      </c>
      <c r="V642" t="s">
        <v>160</v>
      </c>
      <c r="W642" t="s">
        <v>161</v>
      </c>
      <c r="X642" t="s">
        <v>249</v>
      </c>
      <c r="Y642" t="s">
        <v>2</v>
      </c>
      <c r="Z642">
        <v>2011</v>
      </c>
      <c r="AA642" t="s">
        <v>164</v>
      </c>
      <c r="AB642" t="s">
        <v>2</v>
      </c>
      <c r="AC642" t="s">
        <v>2</v>
      </c>
      <c r="AD642" t="s">
        <v>2</v>
      </c>
      <c r="AE642" t="s">
        <v>2</v>
      </c>
      <c r="AF642" t="s">
        <v>2</v>
      </c>
      <c r="AG642" t="s">
        <v>165</v>
      </c>
      <c r="AH642" t="s">
        <v>166</v>
      </c>
    </row>
    <row r="643" spans="1:34">
      <c r="A643">
        <v>7415</v>
      </c>
      <c r="B643">
        <v>433254</v>
      </c>
      <c r="C643" t="s">
        <v>149</v>
      </c>
      <c r="D643" t="str">
        <f t="shared" ref="D643:D706" ca="1" si="30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KHXEVXUTET</v>
      </c>
      <c r="E643" t="str">
        <f t="shared" ref="E643:E706" ca="1" si="31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Reridrwbpvdcg</v>
      </c>
      <c r="F643" t="s">
        <v>150</v>
      </c>
      <c r="G643" t="s">
        <v>167</v>
      </c>
      <c r="H643" s="149" t="str">
        <f t="shared" ref="H643:H706" ca="1" si="32">""&amp;RANDBETWEEN(1,28)&amp;"/"&amp;RANDBETWEEN(1,12)&amp;"/"&amp;RANDBETWEEN(1994,1997)</f>
        <v>3/10/1995</v>
      </c>
      <c r="I643" t="s">
        <v>152</v>
      </c>
      <c r="J643" t="s">
        <v>153</v>
      </c>
      <c r="K643" t="s">
        <v>836</v>
      </c>
      <c r="L643" t="s">
        <v>837</v>
      </c>
      <c r="M643" t="s">
        <v>838</v>
      </c>
      <c r="N643">
        <v>93</v>
      </c>
      <c r="O643" t="s">
        <v>157</v>
      </c>
      <c r="P643" t="s">
        <v>158</v>
      </c>
      <c r="Q643" t="s">
        <v>194</v>
      </c>
      <c r="R643" t="s">
        <v>198</v>
      </c>
      <c r="S643" t="s">
        <v>2</v>
      </c>
      <c r="T643" t="s">
        <v>196</v>
      </c>
      <c r="U643" t="s">
        <v>197</v>
      </c>
      <c r="V643" t="s">
        <v>160</v>
      </c>
      <c r="W643" t="s">
        <v>161</v>
      </c>
      <c r="X643" t="s">
        <v>2</v>
      </c>
      <c r="Y643" t="s">
        <v>2</v>
      </c>
      <c r="Z643">
        <v>2011</v>
      </c>
      <c r="AA643" t="s">
        <v>164</v>
      </c>
      <c r="AB643" t="s">
        <v>2</v>
      </c>
      <c r="AC643" t="s">
        <v>2</v>
      </c>
      <c r="AD643" t="s">
        <v>2</v>
      </c>
      <c r="AE643" t="s">
        <v>2</v>
      </c>
      <c r="AF643" t="s">
        <v>2</v>
      </c>
      <c r="AG643" t="s">
        <v>165</v>
      </c>
      <c r="AH643" t="s">
        <v>166</v>
      </c>
    </row>
    <row r="644" spans="1:34">
      <c r="A644">
        <v>7415</v>
      </c>
      <c r="B644">
        <v>433270</v>
      </c>
      <c r="C644" t="s">
        <v>149</v>
      </c>
      <c r="D644" t="str">
        <f t="shared" ca="1" si="30"/>
        <v>UIEDSRLOZK</v>
      </c>
      <c r="E644" t="str">
        <f t="shared" ca="1" si="31"/>
        <v>Nhhszwjiixvcb</v>
      </c>
      <c r="F644" t="s">
        <v>150</v>
      </c>
      <c r="G644" t="s">
        <v>167</v>
      </c>
      <c r="H644" s="149" t="str">
        <f t="shared" ca="1" si="32"/>
        <v>12/8/1995</v>
      </c>
      <c r="I644" t="s">
        <v>152</v>
      </c>
      <c r="J644" t="s">
        <v>153</v>
      </c>
      <c r="K644" t="s">
        <v>836</v>
      </c>
      <c r="L644" t="s">
        <v>837</v>
      </c>
      <c r="M644" t="s">
        <v>838</v>
      </c>
      <c r="N644">
        <v>93</v>
      </c>
      <c r="O644" t="s">
        <v>157</v>
      </c>
      <c r="P644" t="s">
        <v>158</v>
      </c>
      <c r="Q644" t="s">
        <v>194</v>
      </c>
      <c r="R644" t="s">
        <v>198</v>
      </c>
      <c r="S644" t="s">
        <v>2</v>
      </c>
      <c r="T644" t="s">
        <v>196</v>
      </c>
      <c r="U644" t="s">
        <v>224</v>
      </c>
      <c r="V644" t="s">
        <v>160</v>
      </c>
      <c r="W644" t="s">
        <v>161</v>
      </c>
      <c r="X644" t="s">
        <v>249</v>
      </c>
      <c r="Y644" t="s">
        <v>2</v>
      </c>
      <c r="Z644">
        <v>2011</v>
      </c>
      <c r="AA644" t="s">
        <v>164</v>
      </c>
      <c r="AB644" t="s">
        <v>2</v>
      </c>
      <c r="AC644" t="s">
        <v>2</v>
      </c>
      <c r="AD644" t="s">
        <v>2</v>
      </c>
      <c r="AE644" t="s">
        <v>2</v>
      </c>
      <c r="AF644" t="s">
        <v>2</v>
      </c>
      <c r="AG644" t="s">
        <v>165</v>
      </c>
      <c r="AH644" t="s">
        <v>190</v>
      </c>
    </row>
    <row r="645" spans="1:34">
      <c r="A645">
        <v>7415</v>
      </c>
      <c r="B645">
        <v>434276</v>
      </c>
      <c r="C645" t="s">
        <v>149</v>
      </c>
      <c r="D645" t="str">
        <f t="shared" ca="1" si="30"/>
        <v>XDUJKSHWSA</v>
      </c>
      <c r="E645" t="str">
        <f t="shared" ca="1" si="31"/>
        <v>Csvaphkxrasor</v>
      </c>
      <c r="F645" t="s">
        <v>150</v>
      </c>
      <c r="G645" t="s">
        <v>167</v>
      </c>
      <c r="H645" s="149" t="str">
        <f t="shared" ca="1" si="32"/>
        <v>25/6/1995</v>
      </c>
      <c r="I645" t="s">
        <v>152</v>
      </c>
      <c r="J645" t="s">
        <v>153</v>
      </c>
      <c r="K645" t="s">
        <v>842</v>
      </c>
      <c r="L645" t="s">
        <v>843</v>
      </c>
      <c r="M645" t="s">
        <v>844</v>
      </c>
      <c r="N645">
        <v>94</v>
      </c>
      <c r="O645" t="s">
        <v>157</v>
      </c>
      <c r="P645" t="s">
        <v>158</v>
      </c>
      <c r="Q645" t="s">
        <v>246</v>
      </c>
      <c r="R645" t="s">
        <v>716</v>
      </c>
      <c r="S645" t="s">
        <v>2</v>
      </c>
      <c r="T645" t="s">
        <v>2</v>
      </c>
      <c r="U645" t="s">
        <v>224</v>
      </c>
      <c r="V645" t="s">
        <v>160</v>
      </c>
      <c r="W645" t="s">
        <v>161</v>
      </c>
      <c r="X645" t="s">
        <v>2</v>
      </c>
      <c r="Y645" t="s">
        <v>2</v>
      </c>
      <c r="Z645">
        <v>2011</v>
      </c>
      <c r="AA645" t="s">
        <v>164</v>
      </c>
      <c r="AB645" t="s">
        <v>2</v>
      </c>
      <c r="AC645" t="s">
        <v>2</v>
      </c>
      <c r="AD645" t="s">
        <v>2</v>
      </c>
      <c r="AE645" t="s">
        <v>2</v>
      </c>
      <c r="AF645" t="s">
        <v>2</v>
      </c>
      <c r="AG645" t="s">
        <v>174</v>
      </c>
      <c r="AH645" t="s">
        <v>166</v>
      </c>
    </row>
    <row r="646" spans="1:34">
      <c r="A646">
        <v>7415</v>
      </c>
      <c r="B646">
        <v>434375</v>
      </c>
      <c r="C646" t="s">
        <v>149</v>
      </c>
      <c r="D646" t="str">
        <f t="shared" ca="1" si="30"/>
        <v>VXHAZYLYBA</v>
      </c>
      <c r="E646" t="str">
        <f t="shared" ca="1" si="31"/>
        <v>Dzuxsrrxqlesq</v>
      </c>
      <c r="F646" t="s">
        <v>150</v>
      </c>
      <c r="G646" t="s">
        <v>167</v>
      </c>
      <c r="H646" s="149" t="str">
        <f t="shared" ca="1" si="32"/>
        <v>14/9/1996</v>
      </c>
      <c r="I646" t="s">
        <v>152</v>
      </c>
      <c r="J646" t="s">
        <v>153</v>
      </c>
      <c r="K646" t="s">
        <v>845</v>
      </c>
      <c r="L646" t="s">
        <v>846</v>
      </c>
      <c r="M646" t="s">
        <v>510</v>
      </c>
      <c r="N646">
        <v>77</v>
      </c>
      <c r="O646" t="s">
        <v>157</v>
      </c>
      <c r="P646" t="s">
        <v>158</v>
      </c>
      <c r="Q646" t="s">
        <v>194</v>
      </c>
      <c r="R646" t="s">
        <v>311</v>
      </c>
      <c r="S646" t="s">
        <v>2</v>
      </c>
      <c r="T646" t="s">
        <v>199</v>
      </c>
      <c r="U646" t="s">
        <v>201</v>
      </c>
      <c r="V646" t="s">
        <v>160</v>
      </c>
      <c r="W646" t="s">
        <v>182</v>
      </c>
      <c r="X646" t="s">
        <v>2</v>
      </c>
      <c r="Y646" t="s">
        <v>2</v>
      </c>
      <c r="Z646">
        <v>2011</v>
      </c>
      <c r="AA646" t="s">
        <v>164</v>
      </c>
      <c r="AB646" t="s">
        <v>2</v>
      </c>
      <c r="AC646" t="s">
        <v>2</v>
      </c>
      <c r="AD646" t="s">
        <v>2</v>
      </c>
      <c r="AE646" t="s">
        <v>2</v>
      </c>
      <c r="AF646" t="s">
        <v>2</v>
      </c>
      <c r="AG646" t="s">
        <v>2</v>
      </c>
      <c r="AH646" t="s">
        <v>2</v>
      </c>
    </row>
    <row r="647" spans="1:34">
      <c r="A647">
        <v>7415</v>
      </c>
      <c r="B647">
        <v>434520</v>
      </c>
      <c r="C647" t="s">
        <v>149</v>
      </c>
      <c r="D647" t="str">
        <f t="shared" ca="1" si="30"/>
        <v>JPRVRMRSVQ</v>
      </c>
      <c r="E647" t="str">
        <f t="shared" ca="1" si="31"/>
        <v>Zmtpssdlcjdjx</v>
      </c>
      <c r="F647" t="s">
        <v>150</v>
      </c>
      <c r="G647" t="s">
        <v>167</v>
      </c>
      <c r="H647" s="149" t="str">
        <f t="shared" ca="1" si="32"/>
        <v>20/10/1995</v>
      </c>
      <c r="I647" t="s">
        <v>152</v>
      </c>
      <c r="J647" t="s">
        <v>153</v>
      </c>
      <c r="K647" t="s">
        <v>845</v>
      </c>
      <c r="L647" t="s">
        <v>846</v>
      </c>
      <c r="M647" t="s">
        <v>510</v>
      </c>
      <c r="N647">
        <v>77</v>
      </c>
      <c r="O647" t="s">
        <v>157</v>
      </c>
      <c r="P647" t="s">
        <v>158</v>
      </c>
      <c r="Q647" t="s">
        <v>839</v>
      </c>
      <c r="R647" t="s">
        <v>840</v>
      </c>
      <c r="S647" t="s">
        <v>2</v>
      </c>
      <c r="T647" t="s">
        <v>2</v>
      </c>
      <c r="U647" t="s">
        <v>847</v>
      </c>
      <c r="V647" t="s">
        <v>160</v>
      </c>
      <c r="W647" t="s">
        <v>161</v>
      </c>
      <c r="X647" t="s">
        <v>2</v>
      </c>
      <c r="Y647" t="s">
        <v>2</v>
      </c>
      <c r="Z647">
        <v>2011</v>
      </c>
      <c r="AA647" t="s">
        <v>164</v>
      </c>
      <c r="AB647" t="s">
        <v>2</v>
      </c>
      <c r="AC647" t="s">
        <v>2</v>
      </c>
      <c r="AD647" t="s">
        <v>2</v>
      </c>
      <c r="AE647" t="s">
        <v>2</v>
      </c>
      <c r="AF647" t="s">
        <v>2</v>
      </c>
      <c r="AG647" t="s">
        <v>165</v>
      </c>
      <c r="AH647" t="s">
        <v>175</v>
      </c>
    </row>
    <row r="648" spans="1:34">
      <c r="A648">
        <v>7415</v>
      </c>
      <c r="B648">
        <v>434543</v>
      </c>
      <c r="C648" t="s">
        <v>149</v>
      </c>
      <c r="D648" t="str">
        <f t="shared" ca="1" si="30"/>
        <v>RJURDXHAKA</v>
      </c>
      <c r="E648" t="str">
        <f t="shared" ca="1" si="31"/>
        <v>Sqlwogbfvsiqk</v>
      </c>
      <c r="F648" t="s">
        <v>150</v>
      </c>
      <c r="G648" t="s">
        <v>167</v>
      </c>
      <c r="H648" s="149" t="str">
        <f t="shared" ca="1" si="32"/>
        <v>15/5/1995</v>
      </c>
      <c r="I648" t="s">
        <v>152</v>
      </c>
      <c r="J648" t="s">
        <v>153</v>
      </c>
      <c r="K648" t="s">
        <v>848</v>
      </c>
      <c r="L648" t="s">
        <v>849</v>
      </c>
      <c r="M648" t="s">
        <v>850</v>
      </c>
      <c r="N648">
        <v>94</v>
      </c>
      <c r="O648" t="s">
        <v>157</v>
      </c>
      <c r="P648" t="s">
        <v>158</v>
      </c>
      <c r="Q648" t="s">
        <v>194</v>
      </c>
      <c r="R648" t="s">
        <v>198</v>
      </c>
      <c r="S648" t="s">
        <v>2</v>
      </c>
      <c r="T648" t="s">
        <v>199</v>
      </c>
      <c r="U648" t="s">
        <v>201</v>
      </c>
      <c r="V648" t="s">
        <v>160</v>
      </c>
      <c r="W648" t="s">
        <v>161</v>
      </c>
      <c r="X648" t="s">
        <v>2</v>
      </c>
      <c r="Y648" t="s">
        <v>2</v>
      </c>
      <c r="Z648">
        <v>2010</v>
      </c>
      <c r="AA648" t="s">
        <v>164</v>
      </c>
      <c r="AB648" t="s">
        <v>2</v>
      </c>
      <c r="AC648" t="s">
        <v>2</v>
      </c>
      <c r="AD648" t="s">
        <v>2</v>
      </c>
      <c r="AE648" t="s">
        <v>2</v>
      </c>
      <c r="AF648" t="s">
        <v>2</v>
      </c>
      <c r="AG648" t="s">
        <v>165</v>
      </c>
      <c r="AH648" t="s">
        <v>175</v>
      </c>
    </row>
    <row r="649" spans="1:34">
      <c r="A649">
        <v>7415</v>
      </c>
      <c r="B649">
        <v>434546</v>
      </c>
      <c r="C649" t="s">
        <v>149</v>
      </c>
      <c r="D649" t="str">
        <f t="shared" ca="1" si="30"/>
        <v>OGWKKKSAYX</v>
      </c>
      <c r="E649" t="str">
        <f t="shared" ca="1" si="31"/>
        <v>Mpapzaszevgrh</v>
      </c>
      <c r="F649" t="s">
        <v>150</v>
      </c>
      <c r="G649" t="s">
        <v>167</v>
      </c>
      <c r="H649" s="149" t="str">
        <f t="shared" ca="1" si="32"/>
        <v>6/1/1997</v>
      </c>
      <c r="I649" t="s">
        <v>152</v>
      </c>
      <c r="J649" t="s">
        <v>153</v>
      </c>
      <c r="K649" t="s">
        <v>848</v>
      </c>
      <c r="L649" t="s">
        <v>849</v>
      </c>
      <c r="M649" t="s">
        <v>850</v>
      </c>
      <c r="N649">
        <v>94</v>
      </c>
      <c r="O649" t="s">
        <v>157</v>
      </c>
      <c r="P649" t="s">
        <v>158</v>
      </c>
      <c r="Q649" t="s">
        <v>194</v>
      </c>
      <c r="R649" t="s">
        <v>198</v>
      </c>
      <c r="S649" t="s">
        <v>2</v>
      </c>
      <c r="T649" t="s">
        <v>199</v>
      </c>
      <c r="U649" t="s">
        <v>201</v>
      </c>
      <c r="V649" t="s">
        <v>160</v>
      </c>
      <c r="W649" t="s">
        <v>161</v>
      </c>
      <c r="X649" t="s">
        <v>2</v>
      </c>
      <c r="Y649" t="s">
        <v>2</v>
      </c>
      <c r="Z649">
        <v>2010</v>
      </c>
      <c r="AA649" t="s">
        <v>164</v>
      </c>
      <c r="AB649" t="s">
        <v>2</v>
      </c>
      <c r="AC649" t="s">
        <v>2</v>
      </c>
      <c r="AD649" t="s">
        <v>2</v>
      </c>
      <c r="AE649" t="s">
        <v>2</v>
      </c>
      <c r="AF649" t="s">
        <v>2</v>
      </c>
      <c r="AG649" t="s">
        <v>165</v>
      </c>
      <c r="AH649" t="s">
        <v>175</v>
      </c>
    </row>
    <row r="650" spans="1:34">
      <c r="A650">
        <v>7415</v>
      </c>
      <c r="B650">
        <v>434552</v>
      </c>
      <c r="C650" t="s">
        <v>149</v>
      </c>
      <c r="D650" t="str">
        <f t="shared" ca="1" si="30"/>
        <v>VJMAVOBJYB</v>
      </c>
      <c r="E650" t="str">
        <f t="shared" ca="1" si="31"/>
        <v>Yadtevhxiezrx</v>
      </c>
      <c r="F650" t="s">
        <v>150</v>
      </c>
      <c r="G650" t="s">
        <v>167</v>
      </c>
      <c r="H650" s="149" t="str">
        <f t="shared" ca="1" si="32"/>
        <v>28/4/1995</v>
      </c>
      <c r="I650" t="s">
        <v>152</v>
      </c>
      <c r="J650" t="s">
        <v>153</v>
      </c>
      <c r="K650" t="s">
        <v>848</v>
      </c>
      <c r="L650" t="s">
        <v>849</v>
      </c>
      <c r="M650" t="s">
        <v>850</v>
      </c>
      <c r="N650">
        <v>94</v>
      </c>
      <c r="O650" t="s">
        <v>157</v>
      </c>
      <c r="P650" t="s">
        <v>158</v>
      </c>
      <c r="Q650" t="s">
        <v>194</v>
      </c>
      <c r="R650" t="s">
        <v>198</v>
      </c>
      <c r="S650" t="s">
        <v>2</v>
      </c>
      <c r="T650" t="s">
        <v>199</v>
      </c>
      <c r="U650" t="s">
        <v>201</v>
      </c>
      <c r="V650" t="s">
        <v>160</v>
      </c>
      <c r="W650" t="s">
        <v>161</v>
      </c>
      <c r="X650" t="s">
        <v>2</v>
      </c>
      <c r="Y650" t="s">
        <v>2</v>
      </c>
      <c r="Z650">
        <v>2010</v>
      </c>
      <c r="AA650" t="s">
        <v>164</v>
      </c>
      <c r="AB650" t="s">
        <v>2</v>
      </c>
      <c r="AC650" t="s">
        <v>2</v>
      </c>
      <c r="AD650" t="s">
        <v>2</v>
      </c>
      <c r="AE650" t="s">
        <v>2</v>
      </c>
      <c r="AF650" t="s">
        <v>2</v>
      </c>
      <c r="AG650" t="s">
        <v>165</v>
      </c>
      <c r="AH650" t="s">
        <v>175</v>
      </c>
    </row>
    <row r="651" spans="1:34">
      <c r="A651">
        <v>7415</v>
      </c>
      <c r="B651">
        <v>434589</v>
      </c>
      <c r="C651" t="s">
        <v>149</v>
      </c>
      <c r="D651" t="str">
        <f t="shared" ca="1" si="30"/>
        <v>IEZIRJOARP</v>
      </c>
      <c r="E651" t="str">
        <f t="shared" ca="1" si="31"/>
        <v>Gforhtdouuggr</v>
      </c>
      <c r="F651" t="s">
        <v>150</v>
      </c>
      <c r="G651" t="s">
        <v>167</v>
      </c>
      <c r="H651" s="149" t="str">
        <f t="shared" ca="1" si="32"/>
        <v>1/12/1996</v>
      </c>
      <c r="I651" t="s">
        <v>152</v>
      </c>
      <c r="J651" t="s">
        <v>153</v>
      </c>
      <c r="K651" t="s">
        <v>848</v>
      </c>
      <c r="L651" t="s">
        <v>849</v>
      </c>
      <c r="M651" t="s">
        <v>850</v>
      </c>
      <c r="N651">
        <v>94</v>
      </c>
      <c r="O651" t="s">
        <v>157</v>
      </c>
      <c r="P651" t="s">
        <v>158</v>
      </c>
      <c r="Q651" t="s">
        <v>194</v>
      </c>
      <c r="R651" t="s">
        <v>198</v>
      </c>
      <c r="S651" t="s">
        <v>2</v>
      </c>
      <c r="T651" t="s">
        <v>199</v>
      </c>
      <c r="U651" t="s">
        <v>201</v>
      </c>
      <c r="V651" t="s">
        <v>160</v>
      </c>
      <c r="W651" t="s">
        <v>182</v>
      </c>
      <c r="X651" t="s">
        <v>2</v>
      </c>
      <c r="Y651" t="s">
        <v>2</v>
      </c>
      <c r="Z651">
        <v>2010</v>
      </c>
      <c r="AA651" t="s">
        <v>164</v>
      </c>
      <c r="AB651" t="s">
        <v>2</v>
      </c>
      <c r="AC651" t="s">
        <v>2</v>
      </c>
      <c r="AD651" t="s">
        <v>2</v>
      </c>
      <c r="AE651" t="s">
        <v>2</v>
      </c>
      <c r="AF651" t="s">
        <v>2</v>
      </c>
      <c r="AG651" t="s">
        <v>165</v>
      </c>
      <c r="AH651" t="s">
        <v>232</v>
      </c>
    </row>
    <row r="652" spans="1:34">
      <c r="A652">
        <v>7415</v>
      </c>
      <c r="B652">
        <v>434632</v>
      </c>
      <c r="C652" t="s">
        <v>183</v>
      </c>
      <c r="D652" t="str">
        <f t="shared" ca="1" si="30"/>
        <v>QQLKOIQIKW</v>
      </c>
      <c r="E652" t="str">
        <f t="shared" ca="1" si="31"/>
        <v>Kuaxaibiqpskl</v>
      </c>
      <c r="F652" t="s">
        <v>150</v>
      </c>
      <c r="G652" t="s">
        <v>167</v>
      </c>
      <c r="H652" s="149" t="str">
        <f t="shared" ca="1" si="32"/>
        <v>26/3/1995</v>
      </c>
      <c r="I652" t="s">
        <v>152</v>
      </c>
      <c r="J652" t="s">
        <v>153</v>
      </c>
      <c r="K652" t="s">
        <v>848</v>
      </c>
      <c r="L652" t="s">
        <v>849</v>
      </c>
      <c r="M652" t="s">
        <v>850</v>
      </c>
      <c r="N652">
        <v>94</v>
      </c>
      <c r="O652" t="s">
        <v>157</v>
      </c>
      <c r="P652" t="s">
        <v>158</v>
      </c>
      <c r="Q652" t="s">
        <v>246</v>
      </c>
      <c r="R652" t="s">
        <v>321</v>
      </c>
      <c r="S652" t="s">
        <v>2</v>
      </c>
      <c r="T652" t="s">
        <v>2</v>
      </c>
      <c r="U652" t="s">
        <v>253</v>
      </c>
      <c r="V652" t="s">
        <v>160</v>
      </c>
      <c r="W652" t="s">
        <v>161</v>
      </c>
      <c r="X652" t="s">
        <v>2</v>
      </c>
      <c r="Y652" t="s">
        <v>2</v>
      </c>
      <c r="Z652">
        <v>2011</v>
      </c>
      <c r="AA652" t="s">
        <v>164</v>
      </c>
      <c r="AB652" t="s">
        <v>2</v>
      </c>
      <c r="AC652" t="s">
        <v>2</v>
      </c>
      <c r="AD652" t="s">
        <v>2</v>
      </c>
      <c r="AE652" t="s">
        <v>2</v>
      </c>
      <c r="AF652" t="s">
        <v>2</v>
      </c>
      <c r="AG652" t="s">
        <v>213</v>
      </c>
      <c r="AH652" t="s">
        <v>166</v>
      </c>
    </row>
    <row r="653" spans="1:34">
      <c r="A653">
        <v>7415</v>
      </c>
      <c r="B653">
        <v>434742</v>
      </c>
      <c r="C653" t="s">
        <v>183</v>
      </c>
      <c r="D653" t="str">
        <f t="shared" ca="1" si="30"/>
        <v>TPKJXAOIDL</v>
      </c>
      <c r="E653" t="str">
        <f t="shared" ca="1" si="31"/>
        <v>Tsydtrtkmakod</v>
      </c>
      <c r="F653" t="s">
        <v>150</v>
      </c>
      <c r="G653" t="s">
        <v>167</v>
      </c>
      <c r="H653" s="149" t="str">
        <f t="shared" ca="1" si="32"/>
        <v>26/5/1997</v>
      </c>
      <c r="I653" t="s">
        <v>152</v>
      </c>
      <c r="J653" t="s">
        <v>153</v>
      </c>
      <c r="K653" t="s">
        <v>848</v>
      </c>
      <c r="L653" t="s">
        <v>849</v>
      </c>
      <c r="M653" t="s">
        <v>850</v>
      </c>
      <c r="N653">
        <v>94</v>
      </c>
      <c r="O653" t="s">
        <v>157</v>
      </c>
      <c r="P653" t="s">
        <v>158</v>
      </c>
      <c r="Q653" t="s">
        <v>194</v>
      </c>
      <c r="R653" t="s">
        <v>198</v>
      </c>
      <c r="S653" t="s">
        <v>2</v>
      </c>
      <c r="T653" t="s">
        <v>199</v>
      </c>
      <c r="U653" t="s">
        <v>201</v>
      </c>
      <c r="V653" t="s">
        <v>160</v>
      </c>
      <c r="W653" t="s">
        <v>161</v>
      </c>
      <c r="X653" t="s">
        <v>2</v>
      </c>
      <c r="Y653" t="s">
        <v>2</v>
      </c>
      <c r="Z653">
        <v>2011</v>
      </c>
      <c r="AA653" t="s">
        <v>164</v>
      </c>
      <c r="AB653" t="s">
        <v>2</v>
      </c>
      <c r="AC653" t="s">
        <v>2</v>
      </c>
      <c r="AD653" t="s">
        <v>2</v>
      </c>
      <c r="AE653" t="s">
        <v>2</v>
      </c>
      <c r="AF653" t="s">
        <v>2</v>
      </c>
      <c r="AG653" t="s">
        <v>165</v>
      </c>
      <c r="AH653" t="s">
        <v>175</v>
      </c>
    </row>
    <row r="654" spans="1:34">
      <c r="A654">
        <v>7415</v>
      </c>
      <c r="B654">
        <v>435082</v>
      </c>
      <c r="C654" t="s">
        <v>149</v>
      </c>
      <c r="D654" t="str">
        <f t="shared" ca="1" si="30"/>
        <v>MKQYXGNTGQ</v>
      </c>
      <c r="E654" t="str">
        <f t="shared" ca="1" si="31"/>
        <v>Swyrlnzlzwxdh</v>
      </c>
      <c r="F654" t="s">
        <v>150</v>
      </c>
      <c r="G654" t="s">
        <v>167</v>
      </c>
      <c r="H654" s="149" t="str">
        <f t="shared" ca="1" si="32"/>
        <v>27/8/1996</v>
      </c>
      <c r="I654" t="s">
        <v>152</v>
      </c>
      <c r="J654" t="s">
        <v>153</v>
      </c>
      <c r="K654" t="s">
        <v>851</v>
      </c>
      <c r="L654" t="s">
        <v>852</v>
      </c>
      <c r="M654" t="s">
        <v>223</v>
      </c>
      <c r="N654">
        <v>75</v>
      </c>
      <c r="O654" t="s">
        <v>157</v>
      </c>
      <c r="P654" t="s">
        <v>158</v>
      </c>
      <c r="Q654" t="s">
        <v>179</v>
      </c>
      <c r="R654" t="s">
        <v>295</v>
      </c>
      <c r="S654" t="s">
        <v>2</v>
      </c>
      <c r="T654" t="s">
        <v>2</v>
      </c>
      <c r="U654" t="s">
        <v>181</v>
      </c>
      <c r="V654" t="s">
        <v>160</v>
      </c>
      <c r="W654" t="s">
        <v>161</v>
      </c>
      <c r="X654" t="s">
        <v>2</v>
      </c>
      <c r="Y654" t="s">
        <v>2</v>
      </c>
      <c r="Z654">
        <v>2011</v>
      </c>
      <c r="AA654" t="s">
        <v>164</v>
      </c>
      <c r="AB654" t="s">
        <v>2</v>
      </c>
      <c r="AC654" t="s">
        <v>2</v>
      </c>
      <c r="AD654" t="s">
        <v>2</v>
      </c>
      <c r="AE654" t="s">
        <v>2</v>
      </c>
      <c r="AF654" t="s">
        <v>2</v>
      </c>
      <c r="AG654" t="s">
        <v>213</v>
      </c>
      <c r="AH654" t="s">
        <v>166</v>
      </c>
    </row>
    <row r="655" spans="1:34">
      <c r="A655">
        <v>7415</v>
      </c>
      <c r="B655">
        <v>436246</v>
      </c>
      <c r="C655" t="s">
        <v>183</v>
      </c>
      <c r="D655" t="str">
        <f t="shared" ca="1" si="30"/>
        <v>ATLFJZDEXE</v>
      </c>
      <c r="E655" t="str">
        <f t="shared" ca="1" si="31"/>
        <v>Kdlgaypnkhrim</v>
      </c>
      <c r="F655" t="s">
        <v>150</v>
      </c>
      <c r="G655" t="s">
        <v>167</v>
      </c>
      <c r="H655" s="149" t="str">
        <f t="shared" ca="1" si="32"/>
        <v>4/11/1994</v>
      </c>
      <c r="I655" t="s">
        <v>152</v>
      </c>
      <c r="J655" t="s">
        <v>153</v>
      </c>
      <c r="K655" t="s">
        <v>853</v>
      </c>
      <c r="L655" t="s">
        <v>854</v>
      </c>
      <c r="M655" t="s">
        <v>855</v>
      </c>
      <c r="N655">
        <v>92</v>
      </c>
      <c r="O655" t="s">
        <v>157</v>
      </c>
      <c r="P655" t="s">
        <v>158</v>
      </c>
      <c r="Q655" t="s">
        <v>187</v>
      </c>
      <c r="R655" t="s">
        <v>652</v>
      </c>
      <c r="S655" t="s">
        <v>2</v>
      </c>
      <c r="T655" t="s">
        <v>2</v>
      </c>
      <c r="U655" t="s">
        <v>230</v>
      </c>
      <c r="V655" t="s">
        <v>160</v>
      </c>
      <c r="W655" t="s">
        <v>2</v>
      </c>
      <c r="X655" t="s">
        <v>2</v>
      </c>
      <c r="Y655" t="s">
        <v>2</v>
      </c>
      <c r="Z655">
        <v>2011</v>
      </c>
      <c r="AA655" t="s">
        <v>164</v>
      </c>
      <c r="AB655" t="s">
        <v>2</v>
      </c>
      <c r="AC655" t="s">
        <v>2</v>
      </c>
      <c r="AD655" t="s">
        <v>2</v>
      </c>
      <c r="AE655" t="s">
        <v>2</v>
      </c>
      <c r="AF655" t="s">
        <v>2</v>
      </c>
      <c r="AG655" t="s">
        <v>174</v>
      </c>
      <c r="AH655" t="s">
        <v>232</v>
      </c>
    </row>
    <row r="656" spans="1:34">
      <c r="A656">
        <v>7415</v>
      </c>
      <c r="B656">
        <v>436871</v>
      </c>
      <c r="C656" t="s">
        <v>149</v>
      </c>
      <c r="D656" t="str">
        <f t="shared" ca="1" si="30"/>
        <v>EBKLPALLMN</v>
      </c>
      <c r="E656" t="str">
        <f t="shared" ca="1" si="31"/>
        <v>Nazhaomsbxede</v>
      </c>
      <c r="F656" t="s">
        <v>150</v>
      </c>
      <c r="G656" t="s">
        <v>167</v>
      </c>
      <c r="H656" s="149" t="str">
        <f t="shared" ca="1" si="32"/>
        <v>21/4/1995</v>
      </c>
      <c r="I656" t="s">
        <v>152</v>
      </c>
      <c r="J656" t="s">
        <v>153</v>
      </c>
      <c r="K656" t="s">
        <v>856</v>
      </c>
      <c r="L656" t="s">
        <v>857</v>
      </c>
      <c r="M656" t="s">
        <v>858</v>
      </c>
      <c r="N656">
        <v>95</v>
      </c>
      <c r="O656" t="s">
        <v>157</v>
      </c>
      <c r="P656" t="s">
        <v>158</v>
      </c>
      <c r="Q656" t="s">
        <v>171</v>
      </c>
      <c r="R656" t="s">
        <v>328</v>
      </c>
      <c r="S656" t="s">
        <v>2</v>
      </c>
      <c r="T656" t="s">
        <v>2</v>
      </c>
      <c r="U656" t="s">
        <v>173</v>
      </c>
      <c r="V656" t="s">
        <v>160</v>
      </c>
      <c r="W656" t="s">
        <v>161</v>
      </c>
      <c r="X656" t="s">
        <v>162</v>
      </c>
      <c r="Y656" t="s">
        <v>2</v>
      </c>
      <c r="Z656">
        <v>2011</v>
      </c>
      <c r="AA656" t="s">
        <v>164</v>
      </c>
      <c r="AB656" t="s">
        <v>2</v>
      </c>
      <c r="AC656" t="s">
        <v>2</v>
      </c>
      <c r="AD656" t="s">
        <v>2</v>
      </c>
      <c r="AE656" t="s">
        <v>2</v>
      </c>
      <c r="AF656" t="s">
        <v>2</v>
      </c>
      <c r="AG656" t="s">
        <v>174</v>
      </c>
      <c r="AH656" t="s">
        <v>175</v>
      </c>
    </row>
    <row r="657" spans="1:34">
      <c r="A657">
        <v>7415</v>
      </c>
      <c r="B657">
        <v>436882</v>
      </c>
      <c r="C657" t="s">
        <v>149</v>
      </c>
      <c r="D657" t="str">
        <f t="shared" ca="1" si="30"/>
        <v>VEEYRNNUZI</v>
      </c>
      <c r="E657" t="str">
        <f t="shared" ca="1" si="31"/>
        <v>Cezpsglqipqaz</v>
      </c>
      <c r="F657" t="s">
        <v>150</v>
      </c>
      <c r="G657" t="s">
        <v>167</v>
      </c>
      <c r="H657" s="149" t="str">
        <f t="shared" ca="1" si="32"/>
        <v>21/6/1996</v>
      </c>
      <c r="I657" t="s">
        <v>152</v>
      </c>
      <c r="J657" t="s">
        <v>153</v>
      </c>
      <c r="K657" t="s">
        <v>856</v>
      </c>
      <c r="L657" t="s">
        <v>857</v>
      </c>
      <c r="M657" t="s">
        <v>858</v>
      </c>
      <c r="N657">
        <v>95</v>
      </c>
      <c r="O657" t="s">
        <v>157</v>
      </c>
      <c r="P657" t="s">
        <v>158</v>
      </c>
      <c r="Q657" t="s">
        <v>194</v>
      </c>
      <c r="R657" t="s">
        <v>507</v>
      </c>
      <c r="S657" t="s">
        <v>2</v>
      </c>
      <c r="T657" t="s">
        <v>199</v>
      </c>
      <c r="U657" t="s">
        <v>200</v>
      </c>
      <c r="V657" t="s">
        <v>160</v>
      </c>
      <c r="W657" t="s">
        <v>161</v>
      </c>
      <c r="X657" t="s">
        <v>200</v>
      </c>
      <c r="Y657" t="s">
        <v>2</v>
      </c>
      <c r="Z657">
        <v>2010</v>
      </c>
      <c r="AA657" t="s">
        <v>164</v>
      </c>
      <c r="AB657" t="s">
        <v>2</v>
      </c>
      <c r="AC657" t="s">
        <v>2</v>
      </c>
      <c r="AD657" t="s">
        <v>2</v>
      </c>
      <c r="AE657" t="s">
        <v>2</v>
      </c>
      <c r="AF657" t="s">
        <v>2</v>
      </c>
      <c r="AG657" t="s">
        <v>165</v>
      </c>
      <c r="AH657" t="s">
        <v>190</v>
      </c>
    </row>
    <row r="658" spans="1:34">
      <c r="A658">
        <v>7415</v>
      </c>
      <c r="B658">
        <v>436889</v>
      </c>
      <c r="C658" t="s">
        <v>183</v>
      </c>
      <c r="D658" t="str">
        <f t="shared" ca="1" si="30"/>
        <v>YGSKFLWAMK</v>
      </c>
      <c r="E658" t="str">
        <f t="shared" ca="1" si="31"/>
        <v>Veoawrnpespsr</v>
      </c>
      <c r="F658" t="s">
        <v>150</v>
      </c>
      <c r="G658" t="s">
        <v>167</v>
      </c>
      <c r="H658" s="149" t="str">
        <f t="shared" ca="1" si="32"/>
        <v>20/6/1996</v>
      </c>
      <c r="I658" t="s">
        <v>152</v>
      </c>
      <c r="J658" t="s">
        <v>153</v>
      </c>
      <c r="K658" t="s">
        <v>856</v>
      </c>
      <c r="L658" t="s">
        <v>857</v>
      </c>
      <c r="M658" t="s">
        <v>858</v>
      </c>
      <c r="N658">
        <v>95</v>
      </c>
      <c r="O658" t="s">
        <v>157</v>
      </c>
      <c r="P658" t="s">
        <v>158</v>
      </c>
      <c r="Q658" t="s">
        <v>171</v>
      </c>
      <c r="R658" t="s">
        <v>328</v>
      </c>
      <c r="S658" t="s">
        <v>2</v>
      </c>
      <c r="T658" t="s">
        <v>2</v>
      </c>
      <c r="U658" t="s">
        <v>173</v>
      </c>
      <c r="V658" t="s">
        <v>160</v>
      </c>
      <c r="W658" t="s">
        <v>182</v>
      </c>
      <c r="X658" t="s">
        <v>162</v>
      </c>
      <c r="Y658" t="s">
        <v>2</v>
      </c>
      <c r="Z658">
        <v>2010</v>
      </c>
      <c r="AA658" t="s">
        <v>164</v>
      </c>
      <c r="AB658" t="s">
        <v>2</v>
      </c>
      <c r="AC658" t="s">
        <v>2</v>
      </c>
      <c r="AD658" t="s">
        <v>2</v>
      </c>
      <c r="AE658" t="s">
        <v>2</v>
      </c>
      <c r="AF658" t="s">
        <v>2</v>
      </c>
      <c r="AG658" t="s">
        <v>174</v>
      </c>
      <c r="AH658" t="s">
        <v>175</v>
      </c>
    </row>
    <row r="659" spans="1:34">
      <c r="A659">
        <v>7415</v>
      </c>
      <c r="B659">
        <v>436903</v>
      </c>
      <c r="C659" t="s">
        <v>149</v>
      </c>
      <c r="D659" t="str">
        <f t="shared" ca="1" si="30"/>
        <v>HJEXHRBEIF</v>
      </c>
      <c r="E659" t="str">
        <f t="shared" ca="1" si="31"/>
        <v>Ybcvxyqcmfatf</v>
      </c>
      <c r="F659" t="s">
        <v>150</v>
      </c>
      <c r="G659" t="s">
        <v>167</v>
      </c>
      <c r="H659" s="149" t="str">
        <f t="shared" ca="1" si="32"/>
        <v>23/9/1994</v>
      </c>
      <c r="I659" t="s">
        <v>152</v>
      </c>
      <c r="J659" t="s">
        <v>153</v>
      </c>
      <c r="K659" t="s">
        <v>856</v>
      </c>
      <c r="L659" t="s">
        <v>857</v>
      </c>
      <c r="M659" t="s">
        <v>858</v>
      </c>
      <c r="N659">
        <v>95</v>
      </c>
      <c r="O659" t="s">
        <v>157</v>
      </c>
      <c r="P659" t="s">
        <v>158</v>
      </c>
      <c r="Q659" t="s">
        <v>171</v>
      </c>
      <c r="R659" t="s">
        <v>328</v>
      </c>
      <c r="S659" t="s">
        <v>2</v>
      </c>
      <c r="T659" t="s">
        <v>2</v>
      </c>
      <c r="U659" t="s">
        <v>173</v>
      </c>
      <c r="V659" t="s">
        <v>160</v>
      </c>
      <c r="W659" t="s">
        <v>2</v>
      </c>
      <c r="X659" t="s">
        <v>2</v>
      </c>
      <c r="Y659" t="s">
        <v>2</v>
      </c>
      <c r="Z659">
        <v>2010</v>
      </c>
      <c r="AA659" t="s">
        <v>164</v>
      </c>
      <c r="AB659" t="s">
        <v>2</v>
      </c>
      <c r="AC659" t="s">
        <v>2</v>
      </c>
      <c r="AD659" t="s">
        <v>2</v>
      </c>
      <c r="AE659" t="s">
        <v>2</v>
      </c>
      <c r="AF659" t="s">
        <v>2</v>
      </c>
      <c r="AG659" t="s">
        <v>174</v>
      </c>
      <c r="AH659" t="s">
        <v>190</v>
      </c>
    </row>
    <row r="660" spans="1:34">
      <c r="A660">
        <v>7415</v>
      </c>
      <c r="B660">
        <v>436957</v>
      </c>
      <c r="C660" t="s">
        <v>149</v>
      </c>
      <c r="D660" t="str">
        <f t="shared" ca="1" si="30"/>
        <v>QUWMEKBNKB</v>
      </c>
      <c r="E660" t="str">
        <f t="shared" ca="1" si="31"/>
        <v>Ilahwfaonudym</v>
      </c>
      <c r="F660" t="s">
        <v>150</v>
      </c>
      <c r="G660" t="s">
        <v>167</v>
      </c>
      <c r="H660" s="149" t="str">
        <f t="shared" ca="1" si="32"/>
        <v>10/5/1995</v>
      </c>
      <c r="I660" t="s">
        <v>152</v>
      </c>
      <c r="J660" t="s">
        <v>153</v>
      </c>
      <c r="K660" t="s">
        <v>856</v>
      </c>
      <c r="L660" t="s">
        <v>857</v>
      </c>
      <c r="M660" t="s">
        <v>858</v>
      </c>
      <c r="N660">
        <v>95</v>
      </c>
      <c r="O660" t="s">
        <v>157</v>
      </c>
      <c r="P660" t="s">
        <v>158</v>
      </c>
      <c r="Q660" t="s">
        <v>194</v>
      </c>
      <c r="R660" t="s">
        <v>236</v>
      </c>
      <c r="S660" t="s">
        <v>2</v>
      </c>
      <c r="T660" t="s">
        <v>199</v>
      </c>
      <c r="U660" t="s">
        <v>200</v>
      </c>
      <c r="V660" t="s">
        <v>160</v>
      </c>
      <c r="W660" t="s">
        <v>161</v>
      </c>
      <c r="X660" t="s">
        <v>249</v>
      </c>
      <c r="Y660" t="s">
        <v>200</v>
      </c>
      <c r="Z660">
        <v>2011</v>
      </c>
      <c r="AA660" t="s">
        <v>164</v>
      </c>
      <c r="AB660" t="s">
        <v>2</v>
      </c>
      <c r="AC660" t="s">
        <v>2</v>
      </c>
      <c r="AD660" t="s">
        <v>2</v>
      </c>
      <c r="AE660" t="s">
        <v>2</v>
      </c>
      <c r="AF660" t="s">
        <v>2</v>
      </c>
      <c r="AG660" t="s">
        <v>213</v>
      </c>
      <c r="AH660" t="s">
        <v>166</v>
      </c>
    </row>
    <row r="661" spans="1:34">
      <c r="A661">
        <v>7415</v>
      </c>
      <c r="B661">
        <v>436975</v>
      </c>
      <c r="C661" t="s">
        <v>183</v>
      </c>
      <c r="D661" t="str">
        <f t="shared" ca="1" si="30"/>
        <v>DJTTTZRMJF</v>
      </c>
      <c r="E661" t="str">
        <f t="shared" ca="1" si="31"/>
        <v>Hrlkbyjubwcyh</v>
      </c>
      <c r="F661" t="s">
        <v>150</v>
      </c>
      <c r="G661" t="s">
        <v>151</v>
      </c>
      <c r="H661" s="149" t="str">
        <f t="shared" ca="1" si="32"/>
        <v>11/7/1994</v>
      </c>
      <c r="I661" t="s">
        <v>152</v>
      </c>
      <c r="J661" t="s">
        <v>153</v>
      </c>
      <c r="K661" t="s">
        <v>856</v>
      </c>
      <c r="L661" t="s">
        <v>857</v>
      </c>
      <c r="M661" t="s">
        <v>858</v>
      </c>
      <c r="N661">
        <v>95</v>
      </c>
      <c r="O661" t="s">
        <v>157</v>
      </c>
      <c r="P661" t="s">
        <v>158</v>
      </c>
      <c r="Q661" t="s">
        <v>246</v>
      </c>
      <c r="R661" t="s">
        <v>321</v>
      </c>
      <c r="S661" t="s">
        <v>133</v>
      </c>
      <c r="T661" t="s">
        <v>2</v>
      </c>
      <c r="U661" t="s">
        <v>224</v>
      </c>
      <c r="V661" t="s">
        <v>160</v>
      </c>
      <c r="W661" t="s">
        <v>161</v>
      </c>
      <c r="X661" t="s">
        <v>2</v>
      </c>
      <c r="Y661" t="s">
        <v>2</v>
      </c>
      <c r="Z661">
        <v>2011</v>
      </c>
      <c r="AA661" t="s">
        <v>164</v>
      </c>
      <c r="AB661" t="s">
        <v>2</v>
      </c>
      <c r="AC661" t="s">
        <v>2</v>
      </c>
      <c r="AD661" t="s">
        <v>2</v>
      </c>
      <c r="AE661" t="s">
        <v>2</v>
      </c>
      <c r="AF661" t="s">
        <v>2</v>
      </c>
      <c r="AG661" t="s">
        <v>165</v>
      </c>
      <c r="AH661" t="s">
        <v>175</v>
      </c>
    </row>
    <row r="662" spans="1:34">
      <c r="A662">
        <v>7415</v>
      </c>
      <c r="B662">
        <v>436994</v>
      </c>
      <c r="C662" t="s">
        <v>149</v>
      </c>
      <c r="D662" t="str">
        <f t="shared" ca="1" si="30"/>
        <v>ISCMNNLJYD</v>
      </c>
      <c r="E662" t="str">
        <f t="shared" ca="1" si="31"/>
        <v>Gdbfrfexemmmp</v>
      </c>
      <c r="F662" t="s">
        <v>150</v>
      </c>
      <c r="G662" t="s">
        <v>167</v>
      </c>
      <c r="H662" s="149" t="str">
        <f t="shared" ca="1" si="32"/>
        <v>17/12/1994</v>
      </c>
      <c r="I662" t="s">
        <v>152</v>
      </c>
      <c r="J662" t="s">
        <v>153</v>
      </c>
      <c r="K662" t="s">
        <v>856</v>
      </c>
      <c r="L662" t="s">
        <v>857</v>
      </c>
      <c r="M662" t="s">
        <v>858</v>
      </c>
      <c r="N662">
        <v>95</v>
      </c>
      <c r="O662" t="s">
        <v>157</v>
      </c>
      <c r="P662" t="s">
        <v>158</v>
      </c>
      <c r="Q662" t="s">
        <v>246</v>
      </c>
      <c r="R662" t="s">
        <v>321</v>
      </c>
      <c r="S662" t="s">
        <v>2</v>
      </c>
      <c r="T662" t="s">
        <v>2</v>
      </c>
      <c r="U662" t="s">
        <v>224</v>
      </c>
      <c r="V662" t="s">
        <v>160</v>
      </c>
      <c r="W662" t="s">
        <v>161</v>
      </c>
      <c r="X662" t="s">
        <v>2</v>
      </c>
      <c r="Y662" t="s">
        <v>2</v>
      </c>
      <c r="Z662">
        <v>2011</v>
      </c>
      <c r="AA662" t="s">
        <v>164</v>
      </c>
      <c r="AB662" t="s">
        <v>2</v>
      </c>
      <c r="AC662" t="s">
        <v>2</v>
      </c>
      <c r="AD662" t="s">
        <v>2</v>
      </c>
      <c r="AE662" t="s">
        <v>2</v>
      </c>
      <c r="AF662" t="s">
        <v>2</v>
      </c>
      <c r="AG662" t="s">
        <v>165</v>
      </c>
      <c r="AH662" t="s">
        <v>175</v>
      </c>
    </row>
    <row r="663" spans="1:34">
      <c r="A663">
        <v>7415</v>
      </c>
      <c r="B663">
        <v>437003</v>
      </c>
      <c r="C663" t="s">
        <v>149</v>
      </c>
      <c r="D663" t="str">
        <f t="shared" ca="1" si="30"/>
        <v>AKVZDXYDKP</v>
      </c>
      <c r="E663" t="str">
        <f t="shared" ca="1" si="31"/>
        <v>Dzmvjjxknlzch</v>
      </c>
      <c r="F663" t="s">
        <v>150</v>
      </c>
      <c r="G663" t="s">
        <v>167</v>
      </c>
      <c r="H663" s="149" t="str">
        <f t="shared" ca="1" si="32"/>
        <v>24/4/1995</v>
      </c>
      <c r="I663" t="s">
        <v>152</v>
      </c>
      <c r="J663" t="s">
        <v>153</v>
      </c>
      <c r="K663" t="s">
        <v>856</v>
      </c>
      <c r="L663" t="s">
        <v>857</v>
      </c>
      <c r="M663" t="s">
        <v>858</v>
      </c>
      <c r="N663">
        <v>95</v>
      </c>
      <c r="O663" t="s">
        <v>157</v>
      </c>
      <c r="P663" t="s">
        <v>158</v>
      </c>
      <c r="Q663" t="s">
        <v>171</v>
      </c>
      <c r="R663" t="s">
        <v>237</v>
      </c>
      <c r="S663" t="s">
        <v>2</v>
      </c>
      <c r="T663" t="s">
        <v>2</v>
      </c>
      <c r="U663" t="s">
        <v>251</v>
      </c>
      <c r="V663" t="s">
        <v>160</v>
      </c>
      <c r="W663" t="s">
        <v>161</v>
      </c>
      <c r="X663" t="s">
        <v>162</v>
      </c>
      <c r="Y663" t="s">
        <v>2</v>
      </c>
      <c r="Z663">
        <v>2011</v>
      </c>
      <c r="AA663" t="s">
        <v>164</v>
      </c>
      <c r="AB663" t="s">
        <v>2</v>
      </c>
      <c r="AC663" t="s">
        <v>2</v>
      </c>
      <c r="AD663" t="s">
        <v>2</v>
      </c>
      <c r="AE663" t="s">
        <v>2</v>
      </c>
      <c r="AF663" t="s">
        <v>2</v>
      </c>
      <c r="AG663" t="s">
        <v>165</v>
      </c>
      <c r="AH663" t="s">
        <v>175</v>
      </c>
    </row>
    <row r="664" spans="1:34">
      <c r="A664">
        <v>7415</v>
      </c>
      <c r="B664">
        <v>437009</v>
      </c>
      <c r="C664" t="s">
        <v>149</v>
      </c>
      <c r="D664" t="str">
        <f t="shared" ca="1" si="30"/>
        <v>GUGXQSKGNZ</v>
      </c>
      <c r="E664" t="str">
        <f t="shared" ca="1" si="31"/>
        <v>Qvclorelcmoop</v>
      </c>
      <c r="F664" t="s">
        <v>150</v>
      </c>
      <c r="G664" t="s">
        <v>167</v>
      </c>
      <c r="H664" s="149" t="str">
        <f t="shared" ca="1" si="32"/>
        <v>2/2/1995</v>
      </c>
      <c r="I664" t="s">
        <v>152</v>
      </c>
      <c r="J664" t="s">
        <v>153</v>
      </c>
      <c r="K664" t="s">
        <v>856</v>
      </c>
      <c r="L664" t="s">
        <v>857</v>
      </c>
      <c r="M664" t="s">
        <v>858</v>
      </c>
      <c r="N664">
        <v>95</v>
      </c>
      <c r="O664" t="s">
        <v>157</v>
      </c>
      <c r="P664" t="s">
        <v>158</v>
      </c>
      <c r="Q664" t="s">
        <v>171</v>
      </c>
      <c r="R664" t="s">
        <v>328</v>
      </c>
      <c r="S664" t="s">
        <v>2</v>
      </c>
      <c r="T664" t="s">
        <v>2</v>
      </c>
      <c r="U664" t="s">
        <v>173</v>
      </c>
      <c r="V664" t="s">
        <v>160</v>
      </c>
      <c r="W664" t="s">
        <v>161</v>
      </c>
      <c r="X664" t="s">
        <v>162</v>
      </c>
      <c r="Y664" t="s">
        <v>2</v>
      </c>
      <c r="Z664">
        <v>2011</v>
      </c>
      <c r="AA664" t="s">
        <v>164</v>
      </c>
      <c r="AB664" t="s">
        <v>2</v>
      </c>
      <c r="AC664" t="s">
        <v>2</v>
      </c>
      <c r="AD664" t="s">
        <v>2</v>
      </c>
      <c r="AE664" t="s">
        <v>2</v>
      </c>
      <c r="AF664" t="s">
        <v>2</v>
      </c>
      <c r="AG664" t="s">
        <v>174</v>
      </c>
      <c r="AH664" t="s">
        <v>166</v>
      </c>
    </row>
    <row r="665" spans="1:34">
      <c r="A665">
        <v>7415</v>
      </c>
      <c r="B665">
        <v>437056</v>
      </c>
      <c r="C665" t="s">
        <v>149</v>
      </c>
      <c r="D665" t="str">
        <f t="shared" ca="1" si="30"/>
        <v>FECPCKNXAV</v>
      </c>
      <c r="E665" t="str">
        <f t="shared" ca="1" si="31"/>
        <v>Fpkzcsnysgwkt</v>
      </c>
      <c r="F665" t="s">
        <v>150</v>
      </c>
      <c r="G665" t="s">
        <v>167</v>
      </c>
      <c r="H665" s="149" t="str">
        <f t="shared" ca="1" si="32"/>
        <v>21/6/1997</v>
      </c>
      <c r="I665" t="s">
        <v>152</v>
      </c>
      <c r="J665" t="s">
        <v>153</v>
      </c>
      <c r="K665" t="s">
        <v>856</v>
      </c>
      <c r="L665" t="s">
        <v>857</v>
      </c>
      <c r="M665" t="s">
        <v>858</v>
      </c>
      <c r="N665">
        <v>95</v>
      </c>
      <c r="O665" t="s">
        <v>157</v>
      </c>
      <c r="P665" t="s">
        <v>158</v>
      </c>
      <c r="Q665" t="s">
        <v>171</v>
      </c>
      <c r="R665" t="s">
        <v>328</v>
      </c>
      <c r="S665" t="s">
        <v>2</v>
      </c>
      <c r="T665" t="s">
        <v>2</v>
      </c>
      <c r="U665" t="s">
        <v>173</v>
      </c>
      <c r="V665" t="s">
        <v>160</v>
      </c>
      <c r="W665" t="s">
        <v>2</v>
      </c>
      <c r="X665" t="s">
        <v>2</v>
      </c>
      <c r="Y665" t="s">
        <v>2</v>
      </c>
      <c r="Z665">
        <v>2011</v>
      </c>
      <c r="AA665" t="s">
        <v>164</v>
      </c>
      <c r="AB665" t="s">
        <v>2</v>
      </c>
      <c r="AC665" t="s">
        <v>2</v>
      </c>
      <c r="AD665" t="s">
        <v>2</v>
      </c>
      <c r="AE665" t="s">
        <v>2</v>
      </c>
      <c r="AF665" t="s">
        <v>2</v>
      </c>
      <c r="AG665" t="s">
        <v>174</v>
      </c>
      <c r="AH665" t="s">
        <v>190</v>
      </c>
    </row>
    <row r="666" spans="1:34">
      <c r="A666">
        <v>7415</v>
      </c>
      <c r="B666">
        <v>437087</v>
      </c>
      <c r="C666" t="s">
        <v>149</v>
      </c>
      <c r="D666" t="str">
        <f t="shared" ca="1" si="30"/>
        <v>DYWXDFQFIR</v>
      </c>
      <c r="E666" t="str">
        <f t="shared" ca="1" si="31"/>
        <v>Xcpuwibmmipmt</v>
      </c>
      <c r="F666" t="s">
        <v>150</v>
      </c>
      <c r="G666" t="s">
        <v>167</v>
      </c>
      <c r="H666" s="149" t="str">
        <f t="shared" ca="1" si="32"/>
        <v>10/4/1995</v>
      </c>
      <c r="I666" t="s">
        <v>152</v>
      </c>
      <c r="J666" t="s">
        <v>153</v>
      </c>
      <c r="K666" t="s">
        <v>856</v>
      </c>
      <c r="L666" t="s">
        <v>857</v>
      </c>
      <c r="M666" t="s">
        <v>858</v>
      </c>
      <c r="N666">
        <v>95</v>
      </c>
      <c r="O666" t="s">
        <v>157</v>
      </c>
      <c r="P666" t="s">
        <v>158</v>
      </c>
      <c r="Q666" t="s">
        <v>171</v>
      </c>
      <c r="R666" t="s">
        <v>237</v>
      </c>
      <c r="S666" t="s">
        <v>2</v>
      </c>
      <c r="T666" t="s">
        <v>2</v>
      </c>
      <c r="U666" t="s">
        <v>251</v>
      </c>
      <c r="V666" t="s">
        <v>160</v>
      </c>
      <c r="W666" t="s">
        <v>161</v>
      </c>
      <c r="X666" t="s">
        <v>162</v>
      </c>
      <c r="Y666" t="s">
        <v>2</v>
      </c>
      <c r="Z666">
        <v>2011</v>
      </c>
      <c r="AA666" t="s">
        <v>164</v>
      </c>
      <c r="AB666" t="s">
        <v>2</v>
      </c>
      <c r="AC666" t="s">
        <v>2</v>
      </c>
      <c r="AD666" t="s">
        <v>2</v>
      </c>
      <c r="AE666" t="s">
        <v>2</v>
      </c>
      <c r="AF666" t="s">
        <v>2</v>
      </c>
      <c r="AG666" t="s">
        <v>165</v>
      </c>
      <c r="AH666" t="s">
        <v>175</v>
      </c>
    </row>
    <row r="667" spans="1:34">
      <c r="A667">
        <v>7415</v>
      </c>
      <c r="B667">
        <v>437088</v>
      </c>
      <c r="C667" t="s">
        <v>149</v>
      </c>
      <c r="D667" t="str">
        <f t="shared" ca="1" si="30"/>
        <v>WNQZHKJUBC</v>
      </c>
      <c r="E667" t="str">
        <f t="shared" ca="1" si="31"/>
        <v>Pbrcgmxskkvfo</v>
      </c>
      <c r="F667" t="s">
        <v>150</v>
      </c>
      <c r="G667" t="s">
        <v>167</v>
      </c>
      <c r="H667" s="149" t="str">
        <f t="shared" ca="1" si="32"/>
        <v>8/10/1997</v>
      </c>
      <c r="I667" t="s">
        <v>152</v>
      </c>
      <c r="J667" t="s">
        <v>153</v>
      </c>
      <c r="K667" t="s">
        <v>856</v>
      </c>
      <c r="L667" t="s">
        <v>857</v>
      </c>
      <c r="M667" t="s">
        <v>858</v>
      </c>
      <c r="N667">
        <v>95</v>
      </c>
      <c r="O667" t="s">
        <v>157</v>
      </c>
      <c r="P667" t="s">
        <v>158</v>
      </c>
      <c r="Q667" t="s">
        <v>171</v>
      </c>
      <c r="R667" t="s">
        <v>328</v>
      </c>
      <c r="S667" t="s">
        <v>2</v>
      </c>
      <c r="T667" t="s">
        <v>2</v>
      </c>
      <c r="U667" t="s">
        <v>173</v>
      </c>
      <c r="V667" t="s">
        <v>160</v>
      </c>
      <c r="W667" t="s">
        <v>2</v>
      </c>
      <c r="X667" t="s">
        <v>2</v>
      </c>
      <c r="Y667" t="s">
        <v>2</v>
      </c>
      <c r="Z667">
        <v>2011</v>
      </c>
      <c r="AA667" t="s">
        <v>164</v>
      </c>
      <c r="AB667" t="s">
        <v>2</v>
      </c>
      <c r="AC667" t="s">
        <v>2</v>
      </c>
      <c r="AD667" t="s">
        <v>2</v>
      </c>
      <c r="AE667" t="s">
        <v>2</v>
      </c>
      <c r="AF667" t="s">
        <v>2</v>
      </c>
      <c r="AG667" t="s">
        <v>174</v>
      </c>
      <c r="AH667" t="s">
        <v>166</v>
      </c>
    </row>
    <row r="668" spans="1:34">
      <c r="A668">
        <v>7415</v>
      </c>
      <c r="B668">
        <v>437092</v>
      </c>
      <c r="C668" t="s">
        <v>149</v>
      </c>
      <c r="D668" t="str">
        <f t="shared" ca="1" si="30"/>
        <v>RQTPYFPUHZ</v>
      </c>
      <c r="E668" t="str">
        <f t="shared" ca="1" si="31"/>
        <v>Inybriaofvnom</v>
      </c>
      <c r="F668" t="s">
        <v>150</v>
      </c>
      <c r="G668" t="s">
        <v>167</v>
      </c>
      <c r="H668" s="149" t="str">
        <f t="shared" ca="1" si="32"/>
        <v>2/9/1995</v>
      </c>
      <c r="I668" t="s">
        <v>152</v>
      </c>
      <c r="J668" t="s">
        <v>153</v>
      </c>
      <c r="K668" t="s">
        <v>856</v>
      </c>
      <c r="L668" t="s">
        <v>857</v>
      </c>
      <c r="M668" t="s">
        <v>858</v>
      </c>
      <c r="N668">
        <v>95</v>
      </c>
      <c r="O668" t="s">
        <v>157</v>
      </c>
      <c r="P668" t="s">
        <v>158</v>
      </c>
      <c r="Q668" t="s">
        <v>194</v>
      </c>
      <c r="R668" t="s">
        <v>507</v>
      </c>
      <c r="S668" t="s">
        <v>2</v>
      </c>
      <c r="T668" t="s">
        <v>199</v>
      </c>
      <c r="U668" t="s">
        <v>200</v>
      </c>
      <c r="V668" t="s">
        <v>160</v>
      </c>
      <c r="W668" t="s">
        <v>161</v>
      </c>
      <c r="X668" t="s">
        <v>200</v>
      </c>
      <c r="Y668" t="s">
        <v>2</v>
      </c>
      <c r="Z668">
        <v>2011</v>
      </c>
      <c r="AA668" t="s">
        <v>164</v>
      </c>
      <c r="AB668" t="s">
        <v>2</v>
      </c>
      <c r="AC668" t="s">
        <v>2</v>
      </c>
      <c r="AD668" t="s">
        <v>2</v>
      </c>
      <c r="AE668" t="s">
        <v>2</v>
      </c>
      <c r="AF668" t="s">
        <v>2</v>
      </c>
      <c r="AG668" t="s">
        <v>165</v>
      </c>
      <c r="AH668" t="s">
        <v>166</v>
      </c>
    </row>
    <row r="669" spans="1:34">
      <c r="A669">
        <v>7415</v>
      </c>
      <c r="B669">
        <v>437104</v>
      </c>
      <c r="C669" t="s">
        <v>149</v>
      </c>
      <c r="D669" t="str">
        <f t="shared" ca="1" si="30"/>
        <v>CHRPXIAHFJ</v>
      </c>
      <c r="E669" t="str">
        <f t="shared" ca="1" si="31"/>
        <v>Qxiuehzqfsmdu</v>
      </c>
      <c r="F669" t="s">
        <v>150</v>
      </c>
      <c r="G669" t="s">
        <v>167</v>
      </c>
      <c r="H669" s="149" t="str">
        <f t="shared" ca="1" si="32"/>
        <v>12/6/1995</v>
      </c>
      <c r="I669" t="s">
        <v>152</v>
      </c>
      <c r="J669" t="s">
        <v>153</v>
      </c>
      <c r="K669" t="s">
        <v>856</v>
      </c>
      <c r="L669" t="s">
        <v>857</v>
      </c>
      <c r="M669" t="s">
        <v>858</v>
      </c>
      <c r="N669">
        <v>95</v>
      </c>
      <c r="O669" t="s">
        <v>157</v>
      </c>
      <c r="P669" t="s">
        <v>158</v>
      </c>
      <c r="Q669" t="s">
        <v>194</v>
      </c>
      <c r="R669" t="s">
        <v>236</v>
      </c>
      <c r="S669" t="s">
        <v>133</v>
      </c>
      <c r="T669" t="s">
        <v>199</v>
      </c>
      <c r="U669" t="s">
        <v>200</v>
      </c>
      <c r="V669" t="s">
        <v>160</v>
      </c>
      <c r="W669" t="s">
        <v>182</v>
      </c>
      <c r="X669" t="s">
        <v>200</v>
      </c>
      <c r="Y669" t="s">
        <v>2</v>
      </c>
      <c r="Z669">
        <v>2011</v>
      </c>
      <c r="AA669" t="s">
        <v>164</v>
      </c>
      <c r="AB669" t="s">
        <v>2</v>
      </c>
      <c r="AC669" t="s">
        <v>2</v>
      </c>
      <c r="AD669" t="s">
        <v>2</v>
      </c>
      <c r="AE669" t="s">
        <v>2</v>
      </c>
      <c r="AF669" t="s">
        <v>2</v>
      </c>
      <c r="AG669" t="s">
        <v>213</v>
      </c>
      <c r="AH669" t="s">
        <v>190</v>
      </c>
    </row>
    <row r="670" spans="1:34">
      <c r="A670">
        <v>7415</v>
      </c>
      <c r="B670">
        <v>437111</v>
      </c>
      <c r="C670" t="s">
        <v>149</v>
      </c>
      <c r="D670" t="str">
        <f t="shared" ca="1" si="30"/>
        <v>GFATHLGMIR</v>
      </c>
      <c r="E670" t="str">
        <f t="shared" ca="1" si="31"/>
        <v>Dglsmjivsykwf</v>
      </c>
      <c r="F670" t="s">
        <v>150</v>
      </c>
      <c r="G670" t="s">
        <v>167</v>
      </c>
      <c r="H670" s="149" t="str">
        <f t="shared" ca="1" si="32"/>
        <v>24/9/1995</v>
      </c>
      <c r="I670" t="s">
        <v>152</v>
      </c>
      <c r="J670" t="s">
        <v>153</v>
      </c>
      <c r="K670" t="s">
        <v>856</v>
      </c>
      <c r="L670" t="s">
        <v>857</v>
      </c>
      <c r="M670" t="s">
        <v>858</v>
      </c>
      <c r="N670">
        <v>95</v>
      </c>
      <c r="O670" t="s">
        <v>157</v>
      </c>
      <c r="P670" t="s">
        <v>158</v>
      </c>
      <c r="Q670" t="s">
        <v>171</v>
      </c>
      <c r="R670" t="s">
        <v>237</v>
      </c>
      <c r="S670" t="s">
        <v>2</v>
      </c>
      <c r="T670" t="s">
        <v>2</v>
      </c>
      <c r="U670" t="s">
        <v>251</v>
      </c>
      <c r="V670" t="s">
        <v>160</v>
      </c>
      <c r="W670" t="s">
        <v>161</v>
      </c>
      <c r="X670" t="s">
        <v>162</v>
      </c>
      <c r="Y670" t="s">
        <v>2</v>
      </c>
      <c r="Z670">
        <v>2011</v>
      </c>
      <c r="AA670" t="s">
        <v>164</v>
      </c>
      <c r="AB670" t="s">
        <v>2</v>
      </c>
      <c r="AC670" t="s">
        <v>2</v>
      </c>
      <c r="AD670" t="s">
        <v>2</v>
      </c>
      <c r="AE670" t="s">
        <v>2</v>
      </c>
      <c r="AF670" t="s">
        <v>2</v>
      </c>
      <c r="AG670" t="s">
        <v>165</v>
      </c>
      <c r="AH670" t="s">
        <v>166</v>
      </c>
    </row>
    <row r="671" spans="1:34">
      <c r="A671">
        <v>7415</v>
      </c>
      <c r="B671">
        <v>437150</v>
      </c>
      <c r="C671" t="s">
        <v>149</v>
      </c>
      <c r="D671" t="str">
        <f t="shared" ca="1" si="30"/>
        <v>TALGDYGFIK</v>
      </c>
      <c r="E671" t="str">
        <f t="shared" ca="1" si="31"/>
        <v>Fpwedddmrfpye</v>
      </c>
      <c r="F671" t="s">
        <v>150</v>
      </c>
      <c r="G671" t="s">
        <v>167</v>
      </c>
      <c r="H671" s="149" t="str">
        <f t="shared" ca="1" si="32"/>
        <v>17/6/1997</v>
      </c>
      <c r="I671" t="s">
        <v>152</v>
      </c>
      <c r="J671" t="s">
        <v>153</v>
      </c>
      <c r="K671" t="s">
        <v>856</v>
      </c>
      <c r="L671" t="s">
        <v>857</v>
      </c>
      <c r="M671" t="s">
        <v>858</v>
      </c>
      <c r="N671">
        <v>95</v>
      </c>
      <c r="O671" t="s">
        <v>157</v>
      </c>
      <c r="P671" t="s">
        <v>158</v>
      </c>
      <c r="Q671" t="s">
        <v>171</v>
      </c>
      <c r="R671" t="s">
        <v>237</v>
      </c>
      <c r="S671" t="s">
        <v>2</v>
      </c>
      <c r="T671" t="s">
        <v>2</v>
      </c>
      <c r="U671" t="s">
        <v>251</v>
      </c>
      <c r="V671" t="s">
        <v>160</v>
      </c>
      <c r="W671" t="s">
        <v>161</v>
      </c>
      <c r="X671" t="s">
        <v>162</v>
      </c>
      <c r="Y671" t="s">
        <v>2</v>
      </c>
      <c r="Z671">
        <v>2011</v>
      </c>
      <c r="AA671" t="s">
        <v>164</v>
      </c>
      <c r="AB671" t="s">
        <v>2</v>
      </c>
      <c r="AC671" t="s">
        <v>2</v>
      </c>
      <c r="AD671" t="s">
        <v>2</v>
      </c>
      <c r="AE671" t="s">
        <v>2</v>
      </c>
      <c r="AF671" t="s">
        <v>2</v>
      </c>
      <c r="AG671" t="s">
        <v>165</v>
      </c>
      <c r="AH671" t="s">
        <v>166</v>
      </c>
    </row>
    <row r="672" spans="1:34">
      <c r="A672">
        <v>7415</v>
      </c>
      <c r="B672">
        <v>437163</v>
      </c>
      <c r="C672" t="s">
        <v>149</v>
      </c>
      <c r="D672" t="str">
        <f t="shared" ca="1" si="30"/>
        <v>QUXFKAXZLC</v>
      </c>
      <c r="E672" t="str">
        <f t="shared" ca="1" si="31"/>
        <v>Tacmoclffcytm</v>
      </c>
      <c r="F672" t="s">
        <v>150</v>
      </c>
      <c r="G672" t="s">
        <v>167</v>
      </c>
      <c r="H672" s="149" t="str">
        <f t="shared" ca="1" si="32"/>
        <v>13/2/1995</v>
      </c>
      <c r="I672" t="s">
        <v>152</v>
      </c>
      <c r="J672" t="s">
        <v>153</v>
      </c>
      <c r="K672" t="s">
        <v>856</v>
      </c>
      <c r="L672" t="s">
        <v>857</v>
      </c>
      <c r="M672" t="s">
        <v>858</v>
      </c>
      <c r="N672">
        <v>95</v>
      </c>
      <c r="O672" t="s">
        <v>157</v>
      </c>
      <c r="P672" t="s">
        <v>158</v>
      </c>
      <c r="Q672" t="s">
        <v>171</v>
      </c>
      <c r="R672" t="s">
        <v>237</v>
      </c>
      <c r="S672" t="s">
        <v>2</v>
      </c>
      <c r="T672" t="s">
        <v>2</v>
      </c>
      <c r="U672" t="s">
        <v>251</v>
      </c>
      <c r="V672" t="s">
        <v>160</v>
      </c>
      <c r="W672" t="s">
        <v>161</v>
      </c>
      <c r="X672" t="s">
        <v>162</v>
      </c>
      <c r="Y672" t="s">
        <v>2</v>
      </c>
      <c r="Z672">
        <v>2011</v>
      </c>
      <c r="AA672" t="s">
        <v>164</v>
      </c>
      <c r="AB672" t="s">
        <v>2</v>
      </c>
      <c r="AC672" t="s">
        <v>2</v>
      </c>
      <c r="AD672" t="s">
        <v>2</v>
      </c>
      <c r="AE672" t="s">
        <v>2</v>
      </c>
      <c r="AF672" t="s">
        <v>2</v>
      </c>
      <c r="AG672" t="s">
        <v>165</v>
      </c>
      <c r="AH672" t="s">
        <v>175</v>
      </c>
    </row>
    <row r="673" spans="1:34">
      <c r="A673">
        <v>7415</v>
      </c>
      <c r="B673">
        <v>437176</v>
      </c>
      <c r="C673" t="s">
        <v>149</v>
      </c>
      <c r="D673" t="str">
        <f t="shared" ca="1" si="30"/>
        <v>XKTFTKZYAS</v>
      </c>
      <c r="E673" t="str">
        <f t="shared" ca="1" si="31"/>
        <v>Wluyldzkideyr</v>
      </c>
      <c r="F673" t="s">
        <v>150</v>
      </c>
      <c r="G673" t="s">
        <v>167</v>
      </c>
      <c r="H673" s="149" t="str">
        <f t="shared" ca="1" si="32"/>
        <v>27/7/1995</v>
      </c>
      <c r="I673" t="s">
        <v>152</v>
      </c>
      <c r="J673" t="s">
        <v>153</v>
      </c>
      <c r="K673" t="s">
        <v>856</v>
      </c>
      <c r="L673" t="s">
        <v>857</v>
      </c>
      <c r="M673" t="s">
        <v>858</v>
      </c>
      <c r="N673">
        <v>95</v>
      </c>
      <c r="O673" t="s">
        <v>157</v>
      </c>
      <c r="P673" t="s">
        <v>158</v>
      </c>
      <c r="Q673" t="s">
        <v>194</v>
      </c>
      <c r="R673" t="s">
        <v>507</v>
      </c>
      <c r="S673" t="s">
        <v>2</v>
      </c>
      <c r="T673" t="s">
        <v>199</v>
      </c>
      <c r="U673" t="s">
        <v>200</v>
      </c>
      <c r="V673" t="s">
        <v>160</v>
      </c>
      <c r="W673" t="s">
        <v>161</v>
      </c>
      <c r="X673" t="s">
        <v>200</v>
      </c>
      <c r="Y673" t="s">
        <v>2</v>
      </c>
      <c r="Z673">
        <v>2011</v>
      </c>
      <c r="AA673" t="s">
        <v>164</v>
      </c>
      <c r="AB673" t="s">
        <v>2</v>
      </c>
      <c r="AC673" t="s">
        <v>2</v>
      </c>
      <c r="AD673" t="s">
        <v>2</v>
      </c>
      <c r="AE673" t="s">
        <v>2</v>
      </c>
      <c r="AF673" t="s">
        <v>2</v>
      </c>
      <c r="AG673" t="s">
        <v>165</v>
      </c>
      <c r="AH673" t="s">
        <v>175</v>
      </c>
    </row>
    <row r="674" spans="1:34">
      <c r="A674">
        <v>7415</v>
      </c>
      <c r="B674">
        <v>437178</v>
      </c>
      <c r="C674" t="s">
        <v>149</v>
      </c>
      <c r="D674" t="str">
        <f t="shared" ca="1" si="30"/>
        <v>PKAFPGXJTE</v>
      </c>
      <c r="E674" t="str">
        <f t="shared" ca="1" si="31"/>
        <v>Xqtarhjgdbxzd</v>
      </c>
      <c r="F674" t="s">
        <v>150</v>
      </c>
      <c r="G674" t="s">
        <v>167</v>
      </c>
      <c r="H674" s="149" t="str">
        <f t="shared" ca="1" si="32"/>
        <v>21/11/1997</v>
      </c>
      <c r="I674" t="s">
        <v>152</v>
      </c>
      <c r="J674" t="s">
        <v>153</v>
      </c>
      <c r="K674" t="s">
        <v>856</v>
      </c>
      <c r="L674" t="s">
        <v>857</v>
      </c>
      <c r="M674" t="s">
        <v>858</v>
      </c>
      <c r="N674">
        <v>95</v>
      </c>
      <c r="O674" t="s">
        <v>157</v>
      </c>
      <c r="P674" t="s">
        <v>158</v>
      </c>
      <c r="Q674" t="s">
        <v>171</v>
      </c>
      <c r="R674" t="s">
        <v>237</v>
      </c>
      <c r="S674" t="s">
        <v>2</v>
      </c>
      <c r="T674" t="s">
        <v>2</v>
      </c>
      <c r="U674" t="s">
        <v>251</v>
      </c>
      <c r="V674" t="s">
        <v>160</v>
      </c>
      <c r="W674" t="s">
        <v>161</v>
      </c>
      <c r="X674" t="s">
        <v>162</v>
      </c>
      <c r="Y674" t="s">
        <v>2</v>
      </c>
      <c r="Z674">
        <v>2011</v>
      </c>
      <c r="AA674" t="s">
        <v>164</v>
      </c>
      <c r="AB674" t="s">
        <v>2</v>
      </c>
      <c r="AC674" t="s">
        <v>2</v>
      </c>
      <c r="AD674" t="s">
        <v>2</v>
      </c>
      <c r="AE674" t="s">
        <v>2</v>
      </c>
      <c r="AF674" t="s">
        <v>2</v>
      </c>
      <c r="AG674" t="s">
        <v>165</v>
      </c>
      <c r="AH674" t="s">
        <v>166</v>
      </c>
    </row>
    <row r="675" spans="1:34">
      <c r="A675">
        <v>7415</v>
      </c>
      <c r="B675">
        <v>437190</v>
      </c>
      <c r="C675" t="s">
        <v>183</v>
      </c>
      <c r="D675" t="str">
        <f t="shared" ca="1" si="30"/>
        <v>QFVUMUZUNX</v>
      </c>
      <c r="E675" t="str">
        <f t="shared" ca="1" si="31"/>
        <v>Layxufunwltdu</v>
      </c>
      <c r="F675" t="s">
        <v>150</v>
      </c>
      <c r="G675" t="s">
        <v>167</v>
      </c>
      <c r="H675" s="149" t="str">
        <f t="shared" ca="1" si="32"/>
        <v>11/1/1995</v>
      </c>
      <c r="I675" t="s">
        <v>152</v>
      </c>
      <c r="J675" t="s">
        <v>153</v>
      </c>
      <c r="K675" t="s">
        <v>856</v>
      </c>
      <c r="L675" t="s">
        <v>857</v>
      </c>
      <c r="M675" t="s">
        <v>858</v>
      </c>
      <c r="N675">
        <v>95</v>
      </c>
      <c r="O675" t="s">
        <v>157</v>
      </c>
      <c r="P675" t="s">
        <v>158</v>
      </c>
      <c r="Q675" t="s">
        <v>194</v>
      </c>
      <c r="R675" t="s">
        <v>507</v>
      </c>
      <c r="S675" t="s">
        <v>2</v>
      </c>
      <c r="T675" t="s">
        <v>199</v>
      </c>
      <c r="U675" t="s">
        <v>200</v>
      </c>
      <c r="V675" t="s">
        <v>160</v>
      </c>
      <c r="W675" t="s">
        <v>161</v>
      </c>
      <c r="X675" t="s">
        <v>200</v>
      </c>
      <c r="Y675" t="s">
        <v>2</v>
      </c>
      <c r="Z675">
        <v>2011</v>
      </c>
      <c r="AA675" t="s">
        <v>164</v>
      </c>
      <c r="AB675" t="s">
        <v>2</v>
      </c>
      <c r="AC675" t="s">
        <v>2</v>
      </c>
      <c r="AD675" t="s">
        <v>2</v>
      </c>
      <c r="AE675" t="s">
        <v>2</v>
      </c>
      <c r="AF675" t="s">
        <v>2</v>
      </c>
      <c r="AG675" t="s">
        <v>165</v>
      </c>
      <c r="AH675" t="s">
        <v>175</v>
      </c>
    </row>
    <row r="676" spans="1:34">
      <c r="A676">
        <v>7415</v>
      </c>
      <c r="B676">
        <v>437192</v>
      </c>
      <c r="C676" t="s">
        <v>149</v>
      </c>
      <c r="D676" t="str">
        <f t="shared" ca="1" si="30"/>
        <v>FLXMQPCONJ</v>
      </c>
      <c r="E676" t="str">
        <f t="shared" ca="1" si="31"/>
        <v>Jywbjngglrsls</v>
      </c>
      <c r="F676" t="s">
        <v>150</v>
      </c>
      <c r="G676" t="s">
        <v>167</v>
      </c>
      <c r="H676" s="149" t="str">
        <f t="shared" ca="1" si="32"/>
        <v>3/12/1994</v>
      </c>
      <c r="I676" t="s">
        <v>152</v>
      </c>
      <c r="J676" t="s">
        <v>153</v>
      </c>
      <c r="K676" t="s">
        <v>856</v>
      </c>
      <c r="L676" t="s">
        <v>857</v>
      </c>
      <c r="M676" t="s">
        <v>858</v>
      </c>
      <c r="N676">
        <v>95</v>
      </c>
      <c r="O676" t="s">
        <v>157</v>
      </c>
      <c r="P676" t="s">
        <v>158</v>
      </c>
      <c r="Q676" t="s">
        <v>171</v>
      </c>
      <c r="R676" t="s">
        <v>237</v>
      </c>
      <c r="S676" t="s">
        <v>2</v>
      </c>
      <c r="T676" t="s">
        <v>2</v>
      </c>
      <c r="U676" t="s">
        <v>251</v>
      </c>
      <c r="V676" t="s">
        <v>160</v>
      </c>
      <c r="W676" t="s">
        <v>161</v>
      </c>
      <c r="X676" t="s">
        <v>162</v>
      </c>
      <c r="Y676" t="s">
        <v>2</v>
      </c>
      <c r="Z676">
        <v>2011</v>
      </c>
      <c r="AA676" t="s">
        <v>164</v>
      </c>
      <c r="AB676" t="s">
        <v>2</v>
      </c>
      <c r="AC676" t="s">
        <v>2</v>
      </c>
      <c r="AD676" t="s">
        <v>2</v>
      </c>
      <c r="AE676" t="s">
        <v>2</v>
      </c>
      <c r="AF676" t="s">
        <v>2</v>
      </c>
      <c r="AG676" t="s">
        <v>165</v>
      </c>
      <c r="AH676" t="s">
        <v>166</v>
      </c>
    </row>
    <row r="677" spans="1:34">
      <c r="A677">
        <v>7415</v>
      </c>
      <c r="B677">
        <v>437194</v>
      </c>
      <c r="C677" t="s">
        <v>149</v>
      </c>
      <c r="D677" t="str">
        <f t="shared" ca="1" si="30"/>
        <v>MENMMQNOXN</v>
      </c>
      <c r="E677" t="str">
        <f t="shared" ca="1" si="31"/>
        <v>Oqfngwnlrhonc</v>
      </c>
      <c r="F677" t="s">
        <v>150</v>
      </c>
      <c r="G677" t="s">
        <v>167</v>
      </c>
      <c r="H677" s="149" t="str">
        <f t="shared" ca="1" si="32"/>
        <v>27/1/1995</v>
      </c>
      <c r="I677" t="s">
        <v>152</v>
      </c>
      <c r="J677" t="s">
        <v>153</v>
      </c>
      <c r="K677" t="s">
        <v>856</v>
      </c>
      <c r="L677" t="s">
        <v>857</v>
      </c>
      <c r="M677" t="s">
        <v>858</v>
      </c>
      <c r="N677">
        <v>95</v>
      </c>
      <c r="O677" t="s">
        <v>157</v>
      </c>
      <c r="P677" t="s">
        <v>158</v>
      </c>
      <c r="Q677" t="s">
        <v>194</v>
      </c>
      <c r="R677" t="s">
        <v>507</v>
      </c>
      <c r="S677" t="s">
        <v>2</v>
      </c>
      <c r="T677" t="s">
        <v>199</v>
      </c>
      <c r="U677" t="s">
        <v>200</v>
      </c>
      <c r="V677" t="s">
        <v>160</v>
      </c>
      <c r="W677" t="s">
        <v>161</v>
      </c>
      <c r="X677" t="s">
        <v>200</v>
      </c>
      <c r="Y677" t="s">
        <v>2</v>
      </c>
      <c r="Z677">
        <v>2011</v>
      </c>
      <c r="AA677" t="s">
        <v>164</v>
      </c>
      <c r="AB677" t="s">
        <v>2</v>
      </c>
      <c r="AC677" t="s">
        <v>2</v>
      </c>
      <c r="AD677" t="s">
        <v>2</v>
      </c>
      <c r="AE677" t="s">
        <v>2</v>
      </c>
      <c r="AF677" t="s">
        <v>2</v>
      </c>
      <c r="AG677" t="s">
        <v>165</v>
      </c>
      <c r="AH677" t="s">
        <v>175</v>
      </c>
    </row>
    <row r="678" spans="1:34">
      <c r="A678">
        <v>7415</v>
      </c>
      <c r="B678">
        <v>437203</v>
      </c>
      <c r="C678" t="s">
        <v>149</v>
      </c>
      <c r="D678" t="str">
        <f t="shared" ca="1" si="30"/>
        <v>USXILKKSRD</v>
      </c>
      <c r="E678" t="str">
        <f t="shared" ca="1" si="31"/>
        <v>Ykkpfzvupfgia</v>
      </c>
      <c r="F678" t="s">
        <v>150</v>
      </c>
      <c r="G678" t="s">
        <v>167</v>
      </c>
      <c r="H678" s="149" t="str">
        <f t="shared" ca="1" si="32"/>
        <v>6/11/1994</v>
      </c>
      <c r="I678" t="s">
        <v>152</v>
      </c>
      <c r="J678" t="s">
        <v>153</v>
      </c>
      <c r="K678" t="s">
        <v>856</v>
      </c>
      <c r="L678" t="s">
        <v>857</v>
      </c>
      <c r="M678" t="s">
        <v>858</v>
      </c>
      <c r="N678">
        <v>95</v>
      </c>
      <c r="O678" t="s">
        <v>157</v>
      </c>
      <c r="P678" t="s">
        <v>158</v>
      </c>
      <c r="Q678" t="s">
        <v>171</v>
      </c>
      <c r="R678" t="s">
        <v>328</v>
      </c>
      <c r="S678" t="s">
        <v>2</v>
      </c>
      <c r="T678" t="s">
        <v>2</v>
      </c>
      <c r="U678" t="s">
        <v>173</v>
      </c>
      <c r="V678" t="s">
        <v>160</v>
      </c>
      <c r="W678" t="s">
        <v>161</v>
      </c>
      <c r="X678" t="s">
        <v>162</v>
      </c>
      <c r="Y678" t="s">
        <v>2</v>
      </c>
      <c r="Z678">
        <v>2011</v>
      </c>
      <c r="AA678" t="s">
        <v>164</v>
      </c>
      <c r="AB678" t="s">
        <v>2</v>
      </c>
      <c r="AC678" t="s">
        <v>2</v>
      </c>
      <c r="AD678" t="s">
        <v>2</v>
      </c>
      <c r="AE678" t="s">
        <v>2</v>
      </c>
      <c r="AF678" t="s">
        <v>2</v>
      </c>
      <c r="AG678" t="s">
        <v>174</v>
      </c>
      <c r="AH678" t="s">
        <v>190</v>
      </c>
    </row>
    <row r="679" spans="1:34">
      <c r="A679">
        <v>7415</v>
      </c>
      <c r="B679">
        <v>437210</v>
      </c>
      <c r="C679" t="s">
        <v>149</v>
      </c>
      <c r="D679" t="str">
        <f t="shared" ca="1" si="30"/>
        <v>HFPPCVNBUX</v>
      </c>
      <c r="E679" t="str">
        <f t="shared" ca="1" si="31"/>
        <v>Wtwetvdkyptfh</v>
      </c>
      <c r="F679" t="s">
        <v>150</v>
      </c>
      <c r="G679" t="s">
        <v>167</v>
      </c>
      <c r="H679" s="149" t="str">
        <f t="shared" ca="1" si="32"/>
        <v>27/11/1995</v>
      </c>
      <c r="I679" t="s">
        <v>152</v>
      </c>
      <c r="J679" t="s">
        <v>153</v>
      </c>
      <c r="K679" t="s">
        <v>856</v>
      </c>
      <c r="L679" t="s">
        <v>857</v>
      </c>
      <c r="M679" t="s">
        <v>858</v>
      </c>
      <c r="N679">
        <v>95</v>
      </c>
      <c r="O679" t="s">
        <v>157</v>
      </c>
      <c r="P679" t="s">
        <v>158</v>
      </c>
      <c r="Q679" t="s">
        <v>194</v>
      </c>
      <c r="R679" t="s">
        <v>210</v>
      </c>
      <c r="S679" t="s">
        <v>2</v>
      </c>
      <c r="T679" t="s">
        <v>196</v>
      </c>
      <c r="U679" t="s">
        <v>211</v>
      </c>
      <c r="V679" t="s">
        <v>160</v>
      </c>
      <c r="W679" t="s">
        <v>182</v>
      </c>
      <c r="X679" t="s">
        <v>271</v>
      </c>
      <c r="Y679" t="s">
        <v>249</v>
      </c>
      <c r="Z679">
        <v>2011</v>
      </c>
      <c r="AA679" t="s">
        <v>164</v>
      </c>
      <c r="AB679" t="s">
        <v>2</v>
      </c>
      <c r="AC679" t="s">
        <v>2</v>
      </c>
      <c r="AD679" t="s">
        <v>2</v>
      </c>
      <c r="AE679" t="s">
        <v>2</v>
      </c>
      <c r="AF679" t="s">
        <v>2</v>
      </c>
      <c r="AG679" t="s">
        <v>174</v>
      </c>
      <c r="AH679" t="s">
        <v>190</v>
      </c>
    </row>
    <row r="680" spans="1:34">
      <c r="A680">
        <v>7415</v>
      </c>
      <c r="B680">
        <v>437244</v>
      </c>
      <c r="C680" t="s">
        <v>149</v>
      </c>
      <c r="D680" t="str">
        <f t="shared" ca="1" si="30"/>
        <v>CJXDEWSBYI</v>
      </c>
      <c r="E680" t="str">
        <f t="shared" ca="1" si="31"/>
        <v>Xolumfsvirwup</v>
      </c>
      <c r="F680" t="s">
        <v>150</v>
      </c>
      <c r="G680" t="s">
        <v>167</v>
      </c>
      <c r="H680" s="149" t="str">
        <f t="shared" ca="1" si="32"/>
        <v>6/5/1996</v>
      </c>
      <c r="I680" t="s">
        <v>152</v>
      </c>
      <c r="J680" t="s">
        <v>153</v>
      </c>
      <c r="K680" t="s">
        <v>856</v>
      </c>
      <c r="L680" t="s">
        <v>857</v>
      </c>
      <c r="M680" t="s">
        <v>858</v>
      </c>
      <c r="N680">
        <v>95</v>
      </c>
      <c r="O680" t="s">
        <v>157</v>
      </c>
      <c r="P680" t="s">
        <v>158</v>
      </c>
      <c r="Q680" t="s">
        <v>171</v>
      </c>
      <c r="R680" t="s">
        <v>237</v>
      </c>
      <c r="S680" t="s">
        <v>2</v>
      </c>
      <c r="T680" t="s">
        <v>2</v>
      </c>
      <c r="U680" t="s">
        <v>251</v>
      </c>
      <c r="V680" t="s">
        <v>160</v>
      </c>
      <c r="W680" t="s">
        <v>741</v>
      </c>
      <c r="X680" t="s">
        <v>162</v>
      </c>
      <c r="Y680" t="s">
        <v>2</v>
      </c>
      <c r="Z680">
        <v>2010</v>
      </c>
      <c r="AA680" t="s">
        <v>164</v>
      </c>
      <c r="AB680" t="s">
        <v>2</v>
      </c>
      <c r="AC680" t="s">
        <v>2</v>
      </c>
      <c r="AD680" t="s">
        <v>2</v>
      </c>
      <c r="AE680" t="s">
        <v>2</v>
      </c>
      <c r="AF680" t="s">
        <v>2</v>
      </c>
      <c r="AG680" t="s">
        <v>165</v>
      </c>
      <c r="AH680" t="s">
        <v>175</v>
      </c>
    </row>
    <row r="681" spans="1:34">
      <c r="A681">
        <v>7415</v>
      </c>
      <c r="B681">
        <v>437727</v>
      </c>
      <c r="C681" t="s">
        <v>149</v>
      </c>
      <c r="D681" t="str">
        <f t="shared" ca="1" si="30"/>
        <v>LCJHXBUYIJ</v>
      </c>
      <c r="E681" t="str">
        <f t="shared" ca="1" si="31"/>
        <v>Osfiapeodybgc</v>
      </c>
      <c r="F681" t="s">
        <v>150</v>
      </c>
      <c r="G681" t="s">
        <v>167</v>
      </c>
      <c r="H681" s="149" t="str">
        <f t="shared" ca="1" si="32"/>
        <v>25/2/1996</v>
      </c>
      <c r="I681" t="s">
        <v>152</v>
      </c>
      <c r="J681" t="s">
        <v>153</v>
      </c>
      <c r="K681" t="s">
        <v>859</v>
      </c>
      <c r="L681" t="s">
        <v>860</v>
      </c>
      <c r="M681" t="s">
        <v>223</v>
      </c>
      <c r="N681">
        <v>75</v>
      </c>
      <c r="O681" t="s">
        <v>157</v>
      </c>
      <c r="P681" t="s">
        <v>158</v>
      </c>
      <c r="Q681" t="s">
        <v>194</v>
      </c>
      <c r="R681" t="s">
        <v>861</v>
      </c>
      <c r="S681" t="s">
        <v>2</v>
      </c>
      <c r="T681" t="s">
        <v>196</v>
      </c>
      <c r="U681" t="s">
        <v>211</v>
      </c>
      <c r="V681" t="s">
        <v>160</v>
      </c>
      <c r="W681" t="s">
        <v>161</v>
      </c>
      <c r="X681" t="s">
        <v>2</v>
      </c>
      <c r="Y681" t="s">
        <v>2</v>
      </c>
      <c r="Z681">
        <v>2011</v>
      </c>
      <c r="AA681" t="s">
        <v>164</v>
      </c>
      <c r="AB681" t="s">
        <v>2</v>
      </c>
      <c r="AC681" t="s">
        <v>2</v>
      </c>
      <c r="AD681" t="s">
        <v>2</v>
      </c>
      <c r="AE681" t="s">
        <v>2</v>
      </c>
      <c r="AF681" t="s">
        <v>2</v>
      </c>
      <c r="AG681" t="s">
        <v>165</v>
      </c>
      <c r="AH681" t="s">
        <v>175</v>
      </c>
    </row>
    <row r="682" spans="1:34">
      <c r="A682">
        <v>7415</v>
      </c>
      <c r="B682">
        <v>437800</v>
      </c>
      <c r="C682" t="s">
        <v>149</v>
      </c>
      <c r="D682" t="str">
        <f t="shared" ca="1" si="30"/>
        <v>DQLPBQZZMO</v>
      </c>
      <c r="E682" t="str">
        <f t="shared" ca="1" si="31"/>
        <v>Opefyxeyzrrwt</v>
      </c>
      <c r="F682" t="s">
        <v>150</v>
      </c>
      <c r="G682" t="s">
        <v>167</v>
      </c>
      <c r="H682" s="149" t="str">
        <f t="shared" ca="1" si="32"/>
        <v>8/1/1997</v>
      </c>
      <c r="I682" t="s">
        <v>152</v>
      </c>
      <c r="J682" t="s">
        <v>153</v>
      </c>
      <c r="K682" t="s">
        <v>859</v>
      </c>
      <c r="L682" t="s">
        <v>860</v>
      </c>
      <c r="M682" t="s">
        <v>223</v>
      </c>
      <c r="N682">
        <v>75</v>
      </c>
      <c r="O682" t="s">
        <v>157</v>
      </c>
      <c r="P682" t="s">
        <v>158</v>
      </c>
      <c r="Q682" t="s">
        <v>194</v>
      </c>
      <c r="R682" t="s">
        <v>861</v>
      </c>
      <c r="S682" t="s">
        <v>133</v>
      </c>
      <c r="T682" t="s">
        <v>196</v>
      </c>
      <c r="U682" t="s">
        <v>211</v>
      </c>
      <c r="V682" t="s">
        <v>160</v>
      </c>
      <c r="W682" t="s">
        <v>161</v>
      </c>
      <c r="X682" t="s">
        <v>2</v>
      </c>
      <c r="Y682" t="s">
        <v>2</v>
      </c>
      <c r="Z682">
        <v>2011</v>
      </c>
      <c r="AA682" t="s">
        <v>164</v>
      </c>
      <c r="AB682" t="s">
        <v>2</v>
      </c>
      <c r="AC682" t="s">
        <v>2</v>
      </c>
      <c r="AD682" t="s">
        <v>2</v>
      </c>
      <c r="AE682" t="s">
        <v>2</v>
      </c>
      <c r="AF682" t="s">
        <v>2</v>
      </c>
      <c r="AG682" t="s">
        <v>165</v>
      </c>
      <c r="AH682" t="s">
        <v>175</v>
      </c>
    </row>
    <row r="683" spans="1:34">
      <c r="A683">
        <v>7415</v>
      </c>
      <c r="B683">
        <v>437876</v>
      </c>
      <c r="C683" t="s">
        <v>149</v>
      </c>
      <c r="D683" t="str">
        <f t="shared" ca="1" si="30"/>
        <v>FLDUUTGHZO</v>
      </c>
      <c r="E683" t="str">
        <f t="shared" ca="1" si="31"/>
        <v>Yxfafguksizjx</v>
      </c>
      <c r="F683" t="s">
        <v>150</v>
      </c>
      <c r="G683" t="s">
        <v>167</v>
      </c>
      <c r="H683" s="149" t="str">
        <f t="shared" ca="1" si="32"/>
        <v>17/5/1994</v>
      </c>
      <c r="I683" t="s">
        <v>152</v>
      </c>
      <c r="J683" t="s">
        <v>153</v>
      </c>
      <c r="K683" t="s">
        <v>859</v>
      </c>
      <c r="L683" t="s">
        <v>860</v>
      </c>
      <c r="M683" t="s">
        <v>223</v>
      </c>
      <c r="N683">
        <v>75</v>
      </c>
      <c r="O683" t="s">
        <v>157</v>
      </c>
      <c r="P683" t="s">
        <v>158</v>
      </c>
      <c r="Q683" t="s">
        <v>194</v>
      </c>
      <c r="R683" t="s">
        <v>862</v>
      </c>
      <c r="S683" t="s">
        <v>2</v>
      </c>
      <c r="T683" t="s">
        <v>199</v>
      </c>
      <c r="U683" t="s">
        <v>200</v>
      </c>
      <c r="V683" t="s">
        <v>160</v>
      </c>
      <c r="W683" t="s">
        <v>256</v>
      </c>
      <c r="X683" t="s">
        <v>249</v>
      </c>
      <c r="Y683" t="s">
        <v>200</v>
      </c>
      <c r="Z683">
        <v>2011</v>
      </c>
      <c r="AA683" t="s">
        <v>164</v>
      </c>
      <c r="AB683" t="s">
        <v>2</v>
      </c>
      <c r="AC683" t="s">
        <v>2</v>
      </c>
      <c r="AD683" t="s">
        <v>2</v>
      </c>
      <c r="AE683" t="s">
        <v>2</v>
      </c>
      <c r="AF683" t="s">
        <v>2</v>
      </c>
      <c r="AG683" t="s">
        <v>165</v>
      </c>
      <c r="AH683" t="s">
        <v>166</v>
      </c>
    </row>
    <row r="684" spans="1:34">
      <c r="A684">
        <v>7415</v>
      </c>
      <c r="B684">
        <v>438190</v>
      </c>
      <c r="C684" t="s">
        <v>149</v>
      </c>
      <c r="D684" t="str">
        <f t="shared" ca="1" si="30"/>
        <v>VRSUQQWLTY</v>
      </c>
      <c r="E684" t="str">
        <f t="shared" ca="1" si="31"/>
        <v>Rljxzqslmbztf</v>
      </c>
      <c r="F684" t="s">
        <v>150</v>
      </c>
      <c r="G684" t="s">
        <v>167</v>
      </c>
      <c r="H684" s="149" t="str">
        <f t="shared" ca="1" si="32"/>
        <v>20/4/1994</v>
      </c>
      <c r="I684" t="s">
        <v>152</v>
      </c>
      <c r="J684" t="s">
        <v>153</v>
      </c>
      <c r="K684" t="s">
        <v>863</v>
      </c>
      <c r="L684" t="s">
        <v>864</v>
      </c>
      <c r="M684" t="s">
        <v>865</v>
      </c>
      <c r="N684">
        <v>1</v>
      </c>
      <c r="O684" t="s">
        <v>157</v>
      </c>
      <c r="P684" t="s">
        <v>158</v>
      </c>
      <c r="Q684" t="s">
        <v>194</v>
      </c>
      <c r="R684" t="s">
        <v>195</v>
      </c>
      <c r="S684" t="s">
        <v>2</v>
      </c>
      <c r="T684" t="s">
        <v>196</v>
      </c>
      <c r="U684" t="s">
        <v>200</v>
      </c>
      <c r="V684" t="s">
        <v>160</v>
      </c>
      <c r="W684" t="s">
        <v>182</v>
      </c>
      <c r="X684" t="s">
        <v>468</v>
      </c>
      <c r="Y684" t="s">
        <v>2</v>
      </c>
      <c r="Z684">
        <v>2011</v>
      </c>
      <c r="AA684" t="s">
        <v>164</v>
      </c>
      <c r="AB684" t="s">
        <v>2</v>
      </c>
      <c r="AC684" t="s">
        <v>2</v>
      </c>
      <c r="AD684" t="s">
        <v>2</v>
      </c>
      <c r="AE684" t="s">
        <v>2</v>
      </c>
      <c r="AF684" t="s">
        <v>2</v>
      </c>
      <c r="AG684" t="s">
        <v>174</v>
      </c>
      <c r="AH684" t="s">
        <v>175</v>
      </c>
    </row>
    <row r="685" spans="1:34">
      <c r="A685">
        <v>7415</v>
      </c>
      <c r="B685">
        <v>438341</v>
      </c>
      <c r="C685" t="s">
        <v>149</v>
      </c>
      <c r="D685" t="str">
        <f t="shared" ca="1" si="30"/>
        <v>RCNUFZDRKD</v>
      </c>
      <c r="E685" t="str">
        <f t="shared" ca="1" si="31"/>
        <v>Iydywrnfqungm</v>
      </c>
      <c r="F685" t="s">
        <v>150</v>
      </c>
      <c r="G685" t="s">
        <v>167</v>
      </c>
      <c r="H685" s="149" t="str">
        <f t="shared" ca="1" si="32"/>
        <v>26/11/1997</v>
      </c>
      <c r="I685" t="s">
        <v>152</v>
      </c>
      <c r="J685" t="s">
        <v>153</v>
      </c>
      <c r="K685" t="s">
        <v>866</v>
      </c>
      <c r="L685" t="s">
        <v>867</v>
      </c>
      <c r="M685" t="s">
        <v>513</v>
      </c>
      <c r="N685">
        <v>93</v>
      </c>
      <c r="O685" t="s">
        <v>157</v>
      </c>
      <c r="P685" t="s">
        <v>158</v>
      </c>
      <c r="Q685" t="s">
        <v>171</v>
      </c>
      <c r="R685" t="s">
        <v>471</v>
      </c>
      <c r="S685" t="s">
        <v>2</v>
      </c>
      <c r="T685" t="s">
        <v>2</v>
      </c>
      <c r="U685" t="s">
        <v>173</v>
      </c>
      <c r="V685" t="s">
        <v>160</v>
      </c>
      <c r="W685" t="s">
        <v>161</v>
      </c>
      <c r="X685" t="s">
        <v>162</v>
      </c>
      <c r="Y685" t="s">
        <v>2</v>
      </c>
      <c r="Z685">
        <v>2011</v>
      </c>
      <c r="AA685" t="s">
        <v>164</v>
      </c>
      <c r="AB685" t="s">
        <v>2</v>
      </c>
      <c r="AC685" t="s">
        <v>2</v>
      </c>
      <c r="AD685" t="s">
        <v>2</v>
      </c>
      <c r="AE685" t="s">
        <v>2</v>
      </c>
      <c r="AF685" t="s">
        <v>2</v>
      </c>
      <c r="AG685" t="s">
        <v>165</v>
      </c>
      <c r="AH685" t="s">
        <v>190</v>
      </c>
    </row>
    <row r="686" spans="1:34">
      <c r="A686">
        <v>7415</v>
      </c>
      <c r="B686">
        <v>438374</v>
      </c>
      <c r="C686" t="s">
        <v>149</v>
      </c>
      <c r="D686" t="str">
        <f t="shared" ca="1" si="30"/>
        <v>IWNQEBBBGK</v>
      </c>
      <c r="E686" t="str">
        <f t="shared" ca="1" si="31"/>
        <v>Nqchlvhuizxhk</v>
      </c>
      <c r="F686" t="s">
        <v>150</v>
      </c>
      <c r="G686" t="s">
        <v>167</v>
      </c>
      <c r="H686" s="149" t="str">
        <f t="shared" ca="1" si="32"/>
        <v>17/11/1996</v>
      </c>
      <c r="I686" t="s">
        <v>152</v>
      </c>
      <c r="J686" t="s">
        <v>153</v>
      </c>
      <c r="K686" t="s">
        <v>866</v>
      </c>
      <c r="L686" t="s">
        <v>867</v>
      </c>
      <c r="M686" t="s">
        <v>513</v>
      </c>
      <c r="N686">
        <v>93</v>
      </c>
      <c r="O686" t="s">
        <v>157</v>
      </c>
      <c r="P686" t="s">
        <v>158</v>
      </c>
      <c r="Q686" t="s">
        <v>194</v>
      </c>
      <c r="R686" t="s">
        <v>198</v>
      </c>
      <c r="S686" t="s">
        <v>2</v>
      </c>
      <c r="T686" t="s">
        <v>199</v>
      </c>
      <c r="U686" t="s">
        <v>200</v>
      </c>
      <c r="V686" t="s">
        <v>160</v>
      </c>
      <c r="W686" t="s">
        <v>182</v>
      </c>
      <c r="X686" t="s">
        <v>249</v>
      </c>
      <c r="Y686" t="s">
        <v>200</v>
      </c>
      <c r="Z686">
        <v>2011</v>
      </c>
      <c r="AA686" t="s">
        <v>164</v>
      </c>
      <c r="AB686" t="s">
        <v>2</v>
      </c>
      <c r="AC686" t="s">
        <v>2</v>
      </c>
      <c r="AD686" t="s">
        <v>2</v>
      </c>
      <c r="AE686" t="s">
        <v>2</v>
      </c>
      <c r="AF686" t="s">
        <v>2</v>
      </c>
      <c r="AG686" t="s">
        <v>174</v>
      </c>
      <c r="AH686" t="s">
        <v>175</v>
      </c>
    </row>
    <row r="687" spans="1:34">
      <c r="A687">
        <v>7415</v>
      </c>
      <c r="B687">
        <v>438378</v>
      </c>
      <c r="C687" t="s">
        <v>149</v>
      </c>
      <c r="D687" t="str">
        <f t="shared" ca="1" si="30"/>
        <v>ILYEUJZTNK</v>
      </c>
      <c r="E687" t="str">
        <f t="shared" ca="1" si="31"/>
        <v>Bbibvymxrjvco</v>
      </c>
      <c r="F687" t="s">
        <v>150</v>
      </c>
      <c r="G687" t="s">
        <v>167</v>
      </c>
      <c r="H687" s="149" t="str">
        <f t="shared" ca="1" si="32"/>
        <v>28/10/1994</v>
      </c>
      <c r="I687" t="s">
        <v>152</v>
      </c>
      <c r="J687" t="s">
        <v>153</v>
      </c>
      <c r="K687" t="s">
        <v>866</v>
      </c>
      <c r="L687" t="s">
        <v>867</v>
      </c>
      <c r="M687" t="s">
        <v>513</v>
      </c>
      <c r="N687">
        <v>93</v>
      </c>
      <c r="O687" t="s">
        <v>157</v>
      </c>
      <c r="P687" t="s">
        <v>158</v>
      </c>
      <c r="Q687" t="s">
        <v>171</v>
      </c>
      <c r="R687" t="s">
        <v>868</v>
      </c>
      <c r="S687" t="s">
        <v>2</v>
      </c>
      <c r="T687" t="s">
        <v>2</v>
      </c>
      <c r="U687" t="s">
        <v>238</v>
      </c>
      <c r="V687" t="s">
        <v>160</v>
      </c>
      <c r="W687" t="s">
        <v>161</v>
      </c>
      <c r="X687" t="s">
        <v>162</v>
      </c>
      <c r="Y687" t="s">
        <v>2</v>
      </c>
      <c r="Z687">
        <v>2011</v>
      </c>
      <c r="AA687" t="s">
        <v>164</v>
      </c>
      <c r="AB687" t="s">
        <v>2</v>
      </c>
      <c r="AC687" t="s">
        <v>2</v>
      </c>
      <c r="AD687" t="s">
        <v>2</v>
      </c>
      <c r="AE687" t="s">
        <v>2</v>
      </c>
      <c r="AF687" t="s">
        <v>2</v>
      </c>
      <c r="AG687" t="s">
        <v>165</v>
      </c>
      <c r="AH687" t="s">
        <v>175</v>
      </c>
    </row>
    <row r="688" spans="1:34">
      <c r="A688">
        <v>7415</v>
      </c>
      <c r="B688">
        <v>438381</v>
      </c>
      <c r="C688" t="s">
        <v>149</v>
      </c>
      <c r="D688" t="str">
        <f t="shared" ca="1" si="30"/>
        <v>JOVWNHQHNH</v>
      </c>
      <c r="E688" t="str">
        <f t="shared" ca="1" si="31"/>
        <v>Tadynegtnveqw</v>
      </c>
      <c r="F688" t="s">
        <v>150</v>
      </c>
      <c r="G688" t="s">
        <v>167</v>
      </c>
      <c r="H688" s="149" t="str">
        <f t="shared" ca="1" si="32"/>
        <v>2/11/1994</v>
      </c>
      <c r="I688" t="s">
        <v>152</v>
      </c>
      <c r="J688" t="s">
        <v>153</v>
      </c>
      <c r="K688" t="s">
        <v>866</v>
      </c>
      <c r="L688" t="s">
        <v>867</v>
      </c>
      <c r="M688" t="s">
        <v>513</v>
      </c>
      <c r="N688">
        <v>93</v>
      </c>
      <c r="O688" t="s">
        <v>157</v>
      </c>
      <c r="P688" t="s">
        <v>158</v>
      </c>
      <c r="Q688" t="s">
        <v>171</v>
      </c>
      <c r="R688" t="s">
        <v>868</v>
      </c>
      <c r="S688" t="s">
        <v>2</v>
      </c>
      <c r="T688" t="s">
        <v>2</v>
      </c>
      <c r="U688" t="s">
        <v>238</v>
      </c>
      <c r="V688" t="s">
        <v>160</v>
      </c>
      <c r="W688" t="s">
        <v>225</v>
      </c>
      <c r="X688" t="s">
        <v>162</v>
      </c>
      <c r="Y688" t="s">
        <v>2</v>
      </c>
      <c r="Z688">
        <v>2011</v>
      </c>
      <c r="AA688" t="s">
        <v>164</v>
      </c>
      <c r="AB688" t="s">
        <v>2</v>
      </c>
      <c r="AC688" t="s">
        <v>2</v>
      </c>
      <c r="AD688" t="s">
        <v>2</v>
      </c>
      <c r="AE688" t="s">
        <v>2</v>
      </c>
      <c r="AF688" t="s">
        <v>2</v>
      </c>
      <c r="AG688" t="s">
        <v>165</v>
      </c>
      <c r="AH688" t="s">
        <v>190</v>
      </c>
    </row>
    <row r="689" spans="1:34">
      <c r="A689">
        <v>7415</v>
      </c>
      <c r="B689">
        <v>438403</v>
      </c>
      <c r="C689" t="s">
        <v>149</v>
      </c>
      <c r="D689" t="str">
        <f t="shared" ca="1" si="30"/>
        <v>GLKFFSFPAY</v>
      </c>
      <c r="E689" t="str">
        <f t="shared" ca="1" si="31"/>
        <v>Iylglshhanajg</v>
      </c>
      <c r="F689" t="s">
        <v>150</v>
      </c>
      <c r="G689" t="s">
        <v>167</v>
      </c>
      <c r="H689" s="149" t="str">
        <f t="shared" ca="1" si="32"/>
        <v>24/10/1996</v>
      </c>
      <c r="I689" t="s">
        <v>152</v>
      </c>
      <c r="J689" t="s">
        <v>153</v>
      </c>
      <c r="K689" t="s">
        <v>866</v>
      </c>
      <c r="L689" t="s">
        <v>867</v>
      </c>
      <c r="M689" t="s">
        <v>513</v>
      </c>
      <c r="N689">
        <v>93</v>
      </c>
      <c r="O689" t="s">
        <v>157</v>
      </c>
      <c r="P689" t="s">
        <v>158</v>
      </c>
      <c r="Q689" t="s">
        <v>171</v>
      </c>
      <c r="R689" t="s">
        <v>868</v>
      </c>
      <c r="S689" t="s">
        <v>2</v>
      </c>
      <c r="T689" t="s">
        <v>2</v>
      </c>
      <c r="U689" t="s">
        <v>238</v>
      </c>
      <c r="V689" t="s">
        <v>182</v>
      </c>
      <c r="W689" t="s">
        <v>160</v>
      </c>
      <c r="X689" t="s">
        <v>162</v>
      </c>
      <c r="Y689" t="s">
        <v>212</v>
      </c>
      <c r="Z689">
        <v>2011</v>
      </c>
      <c r="AA689" t="s">
        <v>164</v>
      </c>
      <c r="AB689" t="s">
        <v>2</v>
      </c>
      <c r="AC689" t="s">
        <v>2</v>
      </c>
      <c r="AD689" t="s">
        <v>2</v>
      </c>
      <c r="AE689" t="s">
        <v>2</v>
      </c>
      <c r="AF689" t="s">
        <v>2</v>
      </c>
      <c r="AG689" t="s">
        <v>165</v>
      </c>
      <c r="AH689" t="s">
        <v>175</v>
      </c>
    </row>
    <row r="690" spans="1:34">
      <c r="A690">
        <v>7415</v>
      </c>
      <c r="B690">
        <v>438408</v>
      </c>
      <c r="C690" t="s">
        <v>149</v>
      </c>
      <c r="D690" t="str">
        <f t="shared" ca="1" si="30"/>
        <v>KULGKSVNDS</v>
      </c>
      <c r="E690" t="str">
        <f t="shared" ca="1" si="31"/>
        <v>Xqwrzooiysnuf</v>
      </c>
      <c r="F690" t="s">
        <v>150</v>
      </c>
      <c r="G690" t="s">
        <v>167</v>
      </c>
      <c r="H690" s="149" t="str">
        <f t="shared" ca="1" si="32"/>
        <v>6/6/1997</v>
      </c>
      <c r="I690" t="s">
        <v>152</v>
      </c>
      <c r="J690" t="s">
        <v>153</v>
      </c>
      <c r="K690" t="s">
        <v>866</v>
      </c>
      <c r="L690" t="s">
        <v>867</v>
      </c>
      <c r="M690" t="s">
        <v>513</v>
      </c>
      <c r="N690">
        <v>93</v>
      </c>
      <c r="O690" t="s">
        <v>157</v>
      </c>
      <c r="P690" t="s">
        <v>158</v>
      </c>
      <c r="Q690" t="s">
        <v>171</v>
      </c>
      <c r="R690" t="s">
        <v>471</v>
      </c>
      <c r="S690" t="s">
        <v>2</v>
      </c>
      <c r="T690" t="s">
        <v>2</v>
      </c>
      <c r="U690" t="s">
        <v>173</v>
      </c>
      <c r="V690" t="s">
        <v>160</v>
      </c>
      <c r="W690" t="s">
        <v>161</v>
      </c>
      <c r="X690" t="s">
        <v>162</v>
      </c>
      <c r="Y690" t="s">
        <v>2</v>
      </c>
      <c r="Z690">
        <v>2011</v>
      </c>
      <c r="AA690" t="s">
        <v>164</v>
      </c>
      <c r="AB690" t="s">
        <v>2</v>
      </c>
      <c r="AC690" t="s">
        <v>2</v>
      </c>
      <c r="AD690" t="s">
        <v>2</v>
      </c>
      <c r="AE690" t="s">
        <v>2</v>
      </c>
      <c r="AF690" t="s">
        <v>2</v>
      </c>
      <c r="AG690" t="s">
        <v>165</v>
      </c>
      <c r="AH690" t="s">
        <v>175</v>
      </c>
    </row>
    <row r="691" spans="1:34">
      <c r="A691">
        <v>7415</v>
      </c>
      <c r="B691">
        <v>438410</v>
      </c>
      <c r="C691" t="s">
        <v>149</v>
      </c>
      <c r="D691" t="str">
        <f t="shared" ca="1" si="30"/>
        <v>RUPVDDLYNJ</v>
      </c>
      <c r="E691" t="str">
        <f t="shared" ca="1" si="31"/>
        <v>Qtsjgwfneoniz</v>
      </c>
      <c r="F691" t="s">
        <v>150</v>
      </c>
      <c r="G691" t="s">
        <v>167</v>
      </c>
      <c r="H691" s="149" t="str">
        <f t="shared" ca="1" si="32"/>
        <v>9/6/1996</v>
      </c>
      <c r="I691" t="s">
        <v>152</v>
      </c>
      <c r="J691" t="s">
        <v>153</v>
      </c>
      <c r="K691" t="s">
        <v>866</v>
      </c>
      <c r="L691" t="s">
        <v>867</v>
      </c>
      <c r="M691" t="s">
        <v>513</v>
      </c>
      <c r="N691">
        <v>93</v>
      </c>
      <c r="O691" t="s">
        <v>157</v>
      </c>
      <c r="P691" t="s">
        <v>158</v>
      </c>
      <c r="Q691" t="s">
        <v>171</v>
      </c>
      <c r="R691" t="s">
        <v>471</v>
      </c>
      <c r="S691" t="s">
        <v>2</v>
      </c>
      <c r="T691" t="s">
        <v>2</v>
      </c>
      <c r="U691" t="s">
        <v>173</v>
      </c>
      <c r="V691" t="s">
        <v>160</v>
      </c>
      <c r="W691" t="s">
        <v>161</v>
      </c>
      <c r="X691" t="s">
        <v>162</v>
      </c>
      <c r="Y691" t="s">
        <v>2</v>
      </c>
      <c r="Z691">
        <v>2011</v>
      </c>
      <c r="AA691" t="s">
        <v>164</v>
      </c>
      <c r="AB691" t="s">
        <v>2</v>
      </c>
      <c r="AC691" t="s">
        <v>2</v>
      </c>
      <c r="AD691" t="s">
        <v>2</v>
      </c>
      <c r="AE691" t="s">
        <v>2</v>
      </c>
      <c r="AF691" t="s">
        <v>2</v>
      </c>
      <c r="AG691" t="s">
        <v>165</v>
      </c>
      <c r="AH691" t="s">
        <v>190</v>
      </c>
    </row>
    <row r="692" spans="1:34">
      <c r="A692">
        <v>7415</v>
      </c>
      <c r="B692">
        <v>438432</v>
      </c>
      <c r="C692" t="s">
        <v>149</v>
      </c>
      <c r="D692" t="str">
        <f t="shared" ca="1" si="30"/>
        <v>WGOJAGRNEC</v>
      </c>
      <c r="E692" t="str">
        <f t="shared" ca="1" si="31"/>
        <v>Cuwowymmkmiqa</v>
      </c>
      <c r="F692" t="s">
        <v>150</v>
      </c>
      <c r="G692" t="s">
        <v>167</v>
      </c>
      <c r="H692" s="149" t="str">
        <f t="shared" ca="1" si="32"/>
        <v>13/1/1997</v>
      </c>
      <c r="I692" t="s">
        <v>152</v>
      </c>
      <c r="J692" t="s">
        <v>153</v>
      </c>
      <c r="K692" t="s">
        <v>866</v>
      </c>
      <c r="L692" t="s">
        <v>867</v>
      </c>
      <c r="M692" t="s">
        <v>513</v>
      </c>
      <c r="N692">
        <v>93</v>
      </c>
      <c r="O692" t="s">
        <v>157</v>
      </c>
      <c r="P692" t="s">
        <v>158</v>
      </c>
      <c r="Q692" t="s">
        <v>194</v>
      </c>
      <c r="R692" t="s">
        <v>198</v>
      </c>
      <c r="S692" t="s">
        <v>2</v>
      </c>
      <c r="T692" t="s">
        <v>199</v>
      </c>
      <c r="U692" t="s">
        <v>200</v>
      </c>
      <c r="V692" t="s">
        <v>160</v>
      </c>
      <c r="W692" t="s">
        <v>182</v>
      </c>
      <c r="X692" t="s">
        <v>249</v>
      </c>
      <c r="Y692" t="s">
        <v>212</v>
      </c>
      <c r="Z692">
        <v>2011</v>
      </c>
      <c r="AA692" t="s">
        <v>164</v>
      </c>
      <c r="AB692" t="s">
        <v>2</v>
      </c>
      <c r="AC692" t="s">
        <v>2</v>
      </c>
      <c r="AD692" t="s">
        <v>2</v>
      </c>
      <c r="AE692" t="s">
        <v>2</v>
      </c>
      <c r="AF692" t="s">
        <v>2</v>
      </c>
      <c r="AG692" t="s">
        <v>174</v>
      </c>
      <c r="AH692" t="s">
        <v>166</v>
      </c>
    </row>
    <row r="693" spans="1:34">
      <c r="A693">
        <v>7415</v>
      </c>
      <c r="B693">
        <v>438441</v>
      </c>
      <c r="C693" t="s">
        <v>149</v>
      </c>
      <c r="D693" t="str">
        <f t="shared" ca="1" si="30"/>
        <v>PZTMUAPEDC</v>
      </c>
      <c r="E693" t="str">
        <f t="shared" ca="1" si="31"/>
        <v>Hbqropstzszft</v>
      </c>
      <c r="F693" t="s">
        <v>150</v>
      </c>
      <c r="G693" t="s">
        <v>167</v>
      </c>
      <c r="H693" s="149" t="str">
        <f t="shared" ca="1" si="32"/>
        <v>3/12/1995</v>
      </c>
      <c r="I693" t="s">
        <v>152</v>
      </c>
      <c r="J693" t="s">
        <v>153</v>
      </c>
      <c r="K693" t="s">
        <v>866</v>
      </c>
      <c r="L693" t="s">
        <v>867</v>
      </c>
      <c r="M693" t="s">
        <v>513</v>
      </c>
      <c r="N693">
        <v>93</v>
      </c>
      <c r="O693" t="s">
        <v>157</v>
      </c>
      <c r="P693" t="s">
        <v>158</v>
      </c>
      <c r="Q693" t="s">
        <v>194</v>
      </c>
      <c r="R693" t="s">
        <v>210</v>
      </c>
      <c r="S693" t="s">
        <v>2</v>
      </c>
      <c r="T693" t="s">
        <v>199</v>
      </c>
      <c r="U693" t="s">
        <v>200</v>
      </c>
      <c r="V693" t="s">
        <v>160</v>
      </c>
      <c r="W693" t="s">
        <v>161</v>
      </c>
      <c r="X693" t="s">
        <v>212</v>
      </c>
      <c r="Y693" t="s">
        <v>293</v>
      </c>
      <c r="Z693">
        <v>2011</v>
      </c>
      <c r="AA693" t="s">
        <v>164</v>
      </c>
      <c r="AB693" t="s">
        <v>2</v>
      </c>
      <c r="AC693" t="s">
        <v>2</v>
      </c>
      <c r="AD693" t="s">
        <v>2</v>
      </c>
      <c r="AE693" t="s">
        <v>2</v>
      </c>
      <c r="AF693" t="s">
        <v>2</v>
      </c>
      <c r="AG693" t="s">
        <v>165</v>
      </c>
      <c r="AH693" t="s">
        <v>175</v>
      </c>
    </row>
    <row r="694" spans="1:34">
      <c r="A694">
        <v>7415</v>
      </c>
      <c r="B694">
        <v>438446</v>
      </c>
      <c r="C694" t="s">
        <v>149</v>
      </c>
      <c r="D694" t="str">
        <f t="shared" ca="1" si="30"/>
        <v>CUQZBFNBTR</v>
      </c>
      <c r="E694" t="str">
        <f t="shared" ca="1" si="31"/>
        <v>Eogqmfiboglpm</v>
      </c>
      <c r="F694" t="s">
        <v>150</v>
      </c>
      <c r="G694" t="s">
        <v>167</v>
      </c>
      <c r="H694" s="149" t="str">
        <f t="shared" ca="1" si="32"/>
        <v>3/6/1995</v>
      </c>
      <c r="I694" t="s">
        <v>152</v>
      </c>
      <c r="J694" t="s">
        <v>153</v>
      </c>
      <c r="K694" t="s">
        <v>866</v>
      </c>
      <c r="L694" t="s">
        <v>867</v>
      </c>
      <c r="M694" t="s">
        <v>513</v>
      </c>
      <c r="N694">
        <v>93</v>
      </c>
      <c r="O694" t="s">
        <v>157</v>
      </c>
      <c r="P694" t="s">
        <v>158</v>
      </c>
      <c r="Q694" t="s">
        <v>194</v>
      </c>
      <c r="R694" t="s">
        <v>198</v>
      </c>
      <c r="S694" t="s">
        <v>2</v>
      </c>
      <c r="T694" t="s">
        <v>199</v>
      </c>
      <c r="U694" t="s">
        <v>200</v>
      </c>
      <c r="V694" t="s">
        <v>160</v>
      </c>
      <c r="W694" t="s">
        <v>182</v>
      </c>
      <c r="X694" t="s">
        <v>212</v>
      </c>
      <c r="Y694" t="s">
        <v>200</v>
      </c>
      <c r="Z694">
        <v>2011</v>
      </c>
      <c r="AA694" t="s">
        <v>164</v>
      </c>
      <c r="AB694" t="s">
        <v>2</v>
      </c>
      <c r="AC694" t="s">
        <v>2</v>
      </c>
      <c r="AD694" t="s">
        <v>2</v>
      </c>
      <c r="AE694" t="s">
        <v>2</v>
      </c>
      <c r="AF694" t="s">
        <v>2</v>
      </c>
      <c r="AG694" t="s">
        <v>174</v>
      </c>
      <c r="AH694" t="s">
        <v>175</v>
      </c>
    </row>
    <row r="695" spans="1:34">
      <c r="A695">
        <v>7415</v>
      </c>
      <c r="B695">
        <v>438448</v>
      </c>
      <c r="C695" t="s">
        <v>149</v>
      </c>
      <c r="D695" t="str">
        <f t="shared" ca="1" si="30"/>
        <v>FXPHNSLSPD</v>
      </c>
      <c r="E695" t="str">
        <f t="shared" ca="1" si="31"/>
        <v>Yzgzyyrghijyv</v>
      </c>
      <c r="F695" t="s">
        <v>150</v>
      </c>
      <c r="G695" t="s">
        <v>167</v>
      </c>
      <c r="H695" s="149" t="str">
        <f t="shared" ca="1" si="32"/>
        <v>24/4/1997</v>
      </c>
      <c r="I695" t="s">
        <v>152</v>
      </c>
      <c r="J695" t="s">
        <v>153</v>
      </c>
      <c r="K695" t="s">
        <v>866</v>
      </c>
      <c r="L695" t="s">
        <v>867</v>
      </c>
      <c r="M695" t="s">
        <v>513</v>
      </c>
      <c r="N695">
        <v>93</v>
      </c>
      <c r="O695" t="s">
        <v>157</v>
      </c>
      <c r="P695" t="s">
        <v>158</v>
      </c>
      <c r="Q695" t="s">
        <v>194</v>
      </c>
      <c r="R695" t="s">
        <v>198</v>
      </c>
      <c r="S695" t="s">
        <v>2</v>
      </c>
      <c r="T695" t="s">
        <v>199</v>
      </c>
      <c r="U695" t="s">
        <v>201</v>
      </c>
      <c r="V695" t="s">
        <v>160</v>
      </c>
      <c r="W695" t="s">
        <v>161</v>
      </c>
      <c r="X695" t="s">
        <v>249</v>
      </c>
      <c r="Y695" t="s">
        <v>2</v>
      </c>
      <c r="Z695">
        <v>2011</v>
      </c>
      <c r="AA695" t="s">
        <v>164</v>
      </c>
      <c r="AB695" t="s">
        <v>2</v>
      </c>
      <c r="AC695" t="s">
        <v>2</v>
      </c>
      <c r="AD695" t="s">
        <v>2</v>
      </c>
      <c r="AE695" t="s">
        <v>2</v>
      </c>
      <c r="AF695" t="s">
        <v>2</v>
      </c>
      <c r="AG695" t="s">
        <v>174</v>
      </c>
      <c r="AH695" t="s">
        <v>166</v>
      </c>
    </row>
    <row r="696" spans="1:34">
      <c r="A696">
        <v>7415</v>
      </c>
      <c r="B696">
        <v>438454</v>
      </c>
      <c r="C696" t="s">
        <v>183</v>
      </c>
      <c r="D696" t="str">
        <f t="shared" ca="1" si="30"/>
        <v>LEAKEWLKEO</v>
      </c>
      <c r="E696" t="str">
        <f t="shared" ca="1" si="31"/>
        <v>Svqtsnmpmwuag</v>
      </c>
      <c r="F696" t="s">
        <v>150</v>
      </c>
      <c r="G696" t="s">
        <v>167</v>
      </c>
      <c r="H696" s="149" t="str">
        <f t="shared" ca="1" si="32"/>
        <v>7/1/1995</v>
      </c>
      <c r="I696" t="s">
        <v>152</v>
      </c>
      <c r="J696" t="s">
        <v>153</v>
      </c>
      <c r="K696" t="s">
        <v>866</v>
      </c>
      <c r="L696" t="s">
        <v>867</v>
      </c>
      <c r="M696" t="s">
        <v>513</v>
      </c>
      <c r="N696">
        <v>93</v>
      </c>
      <c r="O696" t="s">
        <v>157</v>
      </c>
      <c r="P696" t="s">
        <v>158</v>
      </c>
      <c r="Q696" t="s">
        <v>194</v>
      </c>
      <c r="R696" t="s">
        <v>210</v>
      </c>
      <c r="S696" t="s">
        <v>2</v>
      </c>
      <c r="T696" t="s">
        <v>196</v>
      </c>
      <c r="U696" t="s">
        <v>224</v>
      </c>
      <c r="V696" t="s">
        <v>160</v>
      </c>
      <c r="W696" t="s">
        <v>161</v>
      </c>
      <c r="X696" t="s">
        <v>212</v>
      </c>
      <c r="Y696" t="s">
        <v>2</v>
      </c>
      <c r="Z696">
        <v>2011</v>
      </c>
      <c r="AA696" t="s">
        <v>164</v>
      </c>
      <c r="AB696" t="s">
        <v>2</v>
      </c>
      <c r="AC696" t="s">
        <v>2</v>
      </c>
      <c r="AD696" t="s">
        <v>2</v>
      </c>
      <c r="AE696" t="s">
        <v>2</v>
      </c>
      <c r="AF696" t="s">
        <v>2</v>
      </c>
      <c r="AG696" t="s">
        <v>165</v>
      </c>
      <c r="AH696" t="s">
        <v>166</v>
      </c>
    </row>
    <row r="697" spans="1:34">
      <c r="A697">
        <v>7415</v>
      </c>
      <c r="B697">
        <v>438455</v>
      </c>
      <c r="C697" t="s">
        <v>149</v>
      </c>
      <c r="D697" t="str">
        <f t="shared" ca="1" si="30"/>
        <v>VXJDIEKARV</v>
      </c>
      <c r="E697" t="str">
        <f t="shared" ca="1" si="31"/>
        <v>Lsmmbngthdvfi</v>
      </c>
      <c r="F697" t="s">
        <v>150</v>
      </c>
      <c r="G697" t="s">
        <v>167</v>
      </c>
      <c r="H697" s="149" t="str">
        <f t="shared" ca="1" si="32"/>
        <v>2/1/1997</v>
      </c>
      <c r="I697" t="s">
        <v>152</v>
      </c>
      <c r="J697" t="s">
        <v>153</v>
      </c>
      <c r="K697" t="s">
        <v>866</v>
      </c>
      <c r="L697" t="s">
        <v>867</v>
      </c>
      <c r="M697" t="s">
        <v>513</v>
      </c>
      <c r="N697">
        <v>93</v>
      </c>
      <c r="O697" t="s">
        <v>157</v>
      </c>
      <c r="P697" t="s">
        <v>158</v>
      </c>
      <c r="Q697" t="s">
        <v>194</v>
      </c>
      <c r="R697" t="s">
        <v>198</v>
      </c>
      <c r="S697" t="s">
        <v>2</v>
      </c>
      <c r="T697" t="s">
        <v>199</v>
      </c>
      <c r="U697" t="s">
        <v>200</v>
      </c>
      <c r="V697" t="s">
        <v>182</v>
      </c>
      <c r="W697" t="s">
        <v>160</v>
      </c>
      <c r="X697" t="s">
        <v>249</v>
      </c>
      <c r="Y697" t="s">
        <v>212</v>
      </c>
      <c r="Z697">
        <v>2011</v>
      </c>
      <c r="AA697" t="s">
        <v>164</v>
      </c>
      <c r="AB697" t="s">
        <v>2</v>
      </c>
      <c r="AC697" t="s">
        <v>2</v>
      </c>
      <c r="AD697" t="s">
        <v>2</v>
      </c>
      <c r="AE697" t="s">
        <v>2</v>
      </c>
      <c r="AF697" t="s">
        <v>2</v>
      </c>
      <c r="AG697" t="s">
        <v>174</v>
      </c>
      <c r="AH697" t="s">
        <v>190</v>
      </c>
    </row>
    <row r="698" spans="1:34">
      <c r="A698">
        <v>7415</v>
      </c>
      <c r="B698">
        <v>438457</v>
      </c>
      <c r="C698" t="s">
        <v>149</v>
      </c>
      <c r="D698" t="str">
        <f t="shared" ca="1" si="30"/>
        <v>ESFRUPCSPF</v>
      </c>
      <c r="E698" t="str">
        <f t="shared" ca="1" si="31"/>
        <v>Cnvehtxhcbpeo</v>
      </c>
      <c r="F698" t="s">
        <v>150</v>
      </c>
      <c r="G698" t="s">
        <v>167</v>
      </c>
      <c r="H698" s="149" t="str">
        <f t="shared" ca="1" si="32"/>
        <v>9/3/1996</v>
      </c>
      <c r="I698" t="s">
        <v>152</v>
      </c>
      <c r="J698" t="s">
        <v>153</v>
      </c>
      <c r="K698" t="s">
        <v>866</v>
      </c>
      <c r="L698" t="s">
        <v>867</v>
      </c>
      <c r="M698" t="s">
        <v>513</v>
      </c>
      <c r="N698">
        <v>93</v>
      </c>
      <c r="O698" t="s">
        <v>157</v>
      </c>
      <c r="P698" t="s">
        <v>158</v>
      </c>
      <c r="Q698" t="s">
        <v>171</v>
      </c>
      <c r="R698" t="s">
        <v>868</v>
      </c>
      <c r="S698" t="s">
        <v>2</v>
      </c>
      <c r="T698" t="s">
        <v>2</v>
      </c>
      <c r="U698" t="s">
        <v>238</v>
      </c>
      <c r="V698" t="s">
        <v>160</v>
      </c>
      <c r="W698" t="s">
        <v>161</v>
      </c>
      <c r="X698" t="s">
        <v>162</v>
      </c>
      <c r="Y698" t="s">
        <v>212</v>
      </c>
      <c r="Z698">
        <v>2010</v>
      </c>
      <c r="AA698" t="s">
        <v>164</v>
      </c>
      <c r="AB698" t="s">
        <v>2</v>
      </c>
      <c r="AC698" t="s">
        <v>2</v>
      </c>
      <c r="AD698" t="s">
        <v>2</v>
      </c>
      <c r="AE698" t="s">
        <v>2</v>
      </c>
      <c r="AF698" t="s">
        <v>2</v>
      </c>
      <c r="AG698" t="s">
        <v>165</v>
      </c>
      <c r="AH698" t="s">
        <v>190</v>
      </c>
    </row>
    <row r="699" spans="1:34">
      <c r="A699">
        <v>7415</v>
      </c>
      <c r="B699">
        <v>438459</v>
      </c>
      <c r="C699" t="s">
        <v>149</v>
      </c>
      <c r="D699" t="str">
        <f t="shared" ca="1" si="30"/>
        <v>HMHOUEGQNM</v>
      </c>
      <c r="E699" t="str">
        <f t="shared" ca="1" si="31"/>
        <v>Egotmyrfpxrwo</v>
      </c>
      <c r="F699" t="s">
        <v>150</v>
      </c>
      <c r="G699" t="s">
        <v>167</v>
      </c>
      <c r="H699" s="149" t="str">
        <f t="shared" ca="1" si="32"/>
        <v>10/5/1997</v>
      </c>
      <c r="I699" t="s">
        <v>152</v>
      </c>
      <c r="J699" t="s">
        <v>153</v>
      </c>
      <c r="K699" t="s">
        <v>866</v>
      </c>
      <c r="L699" t="s">
        <v>867</v>
      </c>
      <c r="M699" t="s">
        <v>513</v>
      </c>
      <c r="N699">
        <v>93</v>
      </c>
      <c r="O699" t="s">
        <v>157</v>
      </c>
      <c r="P699" t="s">
        <v>158</v>
      </c>
      <c r="Q699" t="s">
        <v>171</v>
      </c>
      <c r="R699" t="s">
        <v>471</v>
      </c>
      <c r="S699" t="s">
        <v>2</v>
      </c>
      <c r="T699" t="s">
        <v>2</v>
      </c>
      <c r="U699" t="s">
        <v>173</v>
      </c>
      <c r="V699" t="s">
        <v>160</v>
      </c>
      <c r="W699" t="s">
        <v>161</v>
      </c>
      <c r="X699" t="s">
        <v>162</v>
      </c>
      <c r="Y699" t="s">
        <v>2</v>
      </c>
      <c r="Z699">
        <v>2010</v>
      </c>
      <c r="AA699" t="s">
        <v>164</v>
      </c>
      <c r="AB699" t="s">
        <v>2</v>
      </c>
      <c r="AC699" t="s">
        <v>2</v>
      </c>
      <c r="AD699" t="s">
        <v>2</v>
      </c>
      <c r="AE699" t="s">
        <v>2</v>
      </c>
      <c r="AF699" t="s">
        <v>2</v>
      </c>
      <c r="AG699" t="s">
        <v>165</v>
      </c>
      <c r="AH699" t="s">
        <v>232</v>
      </c>
    </row>
    <row r="700" spans="1:34">
      <c r="A700">
        <v>7415</v>
      </c>
      <c r="B700">
        <v>438928</v>
      </c>
      <c r="C700" t="s">
        <v>149</v>
      </c>
      <c r="D700" t="str">
        <f t="shared" ca="1" si="30"/>
        <v>KRHZZPXUQI</v>
      </c>
      <c r="E700" t="str">
        <f t="shared" ca="1" si="31"/>
        <v>Fgjwgmofmyxeh</v>
      </c>
      <c r="F700" t="s">
        <v>150</v>
      </c>
      <c r="G700" t="s">
        <v>167</v>
      </c>
      <c r="H700" s="149" t="str">
        <f t="shared" ca="1" si="32"/>
        <v>27/4/1995</v>
      </c>
      <c r="I700" t="s">
        <v>152</v>
      </c>
      <c r="J700" t="s">
        <v>153</v>
      </c>
      <c r="K700" t="s">
        <v>869</v>
      </c>
      <c r="L700" t="s">
        <v>870</v>
      </c>
      <c r="M700" t="s">
        <v>513</v>
      </c>
      <c r="N700">
        <v>93</v>
      </c>
      <c r="O700" t="s">
        <v>157</v>
      </c>
      <c r="P700" t="s">
        <v>158</v>
      </c>
      <c r="Q700" t="s">
        <v>187</v>
      </c>
      <c r="R700" t="s">
        <v>372</v>
      </c>
      <c r="S700" t="s">
        <v>2</v>
      </c>
      <c r="T700" t="s">
        <v>2</v>
      </c>
      <c r="U700" t="s">
        <v>230</v>
      </c>
      <c r="V700" t="s">
        <v>160</v>
      </c>
      <c r="W700" t="s">
        <v>2</v>
      </c>
      <c r="X700" t="s">
        <v>2</v>
      </c>
      <c r="Y700" t="s">
        <v>2</v>
      </c>
      <c r="Z700">
        <v>2011</v>
      </c>
      <c r="AA700" t="s">
        <v>164</v>
      </c>
      <c r="AB700" t="s">
        <v>2</v>
      </c>
      <c r="AC700" t="s">
        <v>2</v>
      </c>
      <c r="AD700" t="s">
        <v>2</v>
      </c>
      <c r="AE700" t="s">
        <v>2</v>
      </c>
      <c r="AF700" t="s">
        <v>2</v>
      </c>
      <c r="AG700" t="s">
        <v>174</v>
      </c>
      <c r="AH700" t="s">
        <v>175</v>
      </c>
    </row>
    <row r="701" spans="1:34">
      <c r="A701">
        <v>7415</v>
      </c>
      <c r="B701">
        <v>442228</v>
      </c>
      <c r="C701" t="s">
        <v>149</v>
      </c>
      <c r="D701" t="str">
        <f t="shared" ca="1" si="30"/>
        <v>KZIPVETGQD</v>
      </c>
      <c r="E701" t="str">
        <f t="shared" ca="1" si="31"/>
        <v>Twuebprvgmbbf</v>
      </c>
      <c r="F701" t="s">
        <v>150</v>
      </c>
      <c r="G701" t="s">
        <v>151</v>
      </c>
      <c r="H701" s="149" t="str">
        <f t="shared" ca="1" si="32"/>
        <v>11/5/1997</v>
      </c>
      <c r="I701" t="s">
        <v>152</v>
      </c>
      <c r="J701" t="s">
        <v>153</v>
      </c>
      <c r="K701" t="s">
        <v>871</v>
      </c>
      <c r="L701" t="s">
        <v>872</v>
      </c>
      <c r="M701" t="s">
        <v>223</v>
      </c>
      <c r="N701">
        <v>75</v>
      </c>
      <c r="O701" t="s">
        <v>157</v>
      </c>
      <c r="P701" t="s">
        <v>158</v>
      </c>
      <c r="Q701" t="s">
        <v>179</v>
      </c>
      <c r="R701" t="s">
        <v>873</v>
      </c>
      <c r="S701" t="s">
        <v>2</v>
      </c>
      <c r="T701" t="s">
        <v>2</v>
      </c>
      <c r="U701" t="s">
        <v>181</v>
      </c>
      <c r="V701" t="s">
        <v>160</v>
      </c>
      <c r="W701" t="s">
        <v>161</v>
      </c>
      <c r="X701" t="s">
        <v>2</v>
      </c>
      <c r="Y701" t="s">
        <v>2</v>
      </c>
      <c r="Z701">
        <v>2011</v>
      </c>
      <c r="AA701" t="s">
        <v>164</v>
      </c>
      <c r="AB701" t="s">
        <v>2</v>
      </c>
      <c r="AC701" t="s">
        <v>2</v>
      </c>
      <c r="AD701" t="s">
        <v>2</v>
      </c>
      <c r="AE701" t="s">
        <v>2</v>
      </c>
      <c r="AF701" t="s">
        <v>2</v>
      </c>
      <c r="AG701" t="s">
        <v>165</v>
      </c>
      <c r="AH701" t="s">
        <v>175</v>
      </c>
    </row>
    <row r="702" spans="1:34">
      <c r="A702">
        <v>7415</v>
      </c>
      <c r="B702">
        <v>442280</v>
      </c>
      <c r="C702" t="s">
        <v>149</v>
      </c>
      <c r="D702" t="str">
        <f t="shared" ca="1" si="30"/>
        <v>FHROVHBLYM</v>
      </c>
      <c r="E702" t="str">
        <f t="shared" ca="1" si="31"/>
        <v>Aytntqogwxvkn</v>
      </c>
      <c r="F702" t="s">
        <v>150</v>
      </c>
      <c r="G702" t="s">
        <v>167</v>
      </c>
      <c r="H702" s="149" t="str">
        <f t="shared" ca="1" si="32"/>
        <v>27/7/1997</v>
      </c>
      <c r="I702" t="s">
        <v>152</v>
      </c>
      <c r="J702" t="s">
        <v>153</v>
      </c>
      <c r="K702" t="s">
        <v>871</v>
      </c>
      <c r="L702" t="s">
        <v>872</v>
      </c>
      <c r="M702" t="s">
        <v>223</v>
      </c>
      <c r="N702">
        <v>75</v>
      </c>
      <c r="O702" t="s">
        <v>157</v>
      </c>
      <c r="P702" t="s">
        <v>158</v>
      </c>
      <c r="Q702" t="s">
        <v>179</v>
      </c>
      <c r="R702" t="s">
        <v>873</v>
      </c>
      <c r="S702" t="s">
        <v>2</v>
      </c>
      <c r="T702" t="s">
        <v>2</v>
      </c>
      <c r="U702" t="s">
        <v>181</v>
      </c>
      <c r="V702" t="s">
        <v>160</v>
      </c>
      <c r="W702" t="s">
        <v>182</v>
      </c>
      <c r="X702" t="s">
        <v>2</v>
      </c>
      <c r="Y702" t="s">
        <v>2</v>
      </c>
      <c r="Z702">
        <v>2011</v>
      </c>
      <c r="AA702" t="s">
        <v>164</v>
      </c>
      <c r="AB702" t="s">
        <v>2</v>
      </c>
      <c r="AC702" t="s">
        <v>2</v>
      </c>
      <c r="AD702" t="s">
        <v>2</v>
      </c>
      <c r="AE702" t="s">
        <v>2</v>
      </c>
      <c r="AF702" t="s">
        <v>2</v>
      </c>
      <c r="AG702" t="s">
        <v>165</v>
      </c>
      <c r="AH702" t="s">
        <v>232</v>
      </c>
    </row>
    <row r="703" spans="1:34">
      <c r="A703">
        <v>7415</v>
      </c>
      <c r="B703">
        <v>442309</v>
      </c>
      <c r="C703" t="s">
        <v>149</v>
      </c>
      <c r="D703" t="str">
        <f t="shared" ca="1" si="30"/>
        <v>PXYFNBRXIF</v>
      </c>
      <c r="E703" t="str">
        <f t="shared" ca="1" si="31"/>
        <v>Uvsevmsxpsytg</v>
      </c>
      <c r="F703" t="s">
        <v>150</v>
      </c>
      <c r="G703" t="s">
        <v>151</v>
      </c>
      <c r="H703" s="149" t="str">
        <f t="shared" ca="1" si="32"/>
        <v>5/11/1997</v>
      </c>
      <c r="I703" t="s">
        <v>152</v>
      </c>
      <c r="J703" t="s">
        <v>153</v>
      </c>
      <c r="K703" t="s">
        <v>871</v>
      </c>
      <c r="L703" t="s">
        <v>872</v>
      </c>
      <c r="M703" t="s">
        <v>223</v>
      </c>
      <c r="N703">
        <v>75</v>
      </c>
      <c r="O703" t="s">
        <v>157</v>
      </c>
      <c r="P703" t="s">
        <v>158</v>
      </c>
      <c r="Q703" t="s">
        <v>179</v>
      </c>
      <c r="R703" t="s">
        <v>873</v>
      </c>
      <c r="S703" t="s">
        <v>2</v>
      </c>
      <c r="T703" t="s">
        <v>2</v>
      </c>
      <c r="U703" t="s">
        <v>181</v>
      </c>
      <c r="V703" t="s">
        <v>160</v>
      </c>
      <c r="W703" t="s">
        <v>182</v>
      </c>
      <c r="X703" t="s">
        <v>2</v>
      </c>
      <c r="Y703" t="s">
        <v>2</v>
      </c>
      <c r="Z703">
        <v>2011</v>
      </c>
      <c r="AA703" t="s">
        <v>164</v>
      </c>
      <c r="AB703" t="s">
        <v>2</v>
      </c>
      <c r="AC703" t="s">
        <v>2</v>
      </c>
      <c r="AD703" t="s">
        <v>2</v>
      </c>
      <c r="AE703" t="s">
        <v>2</v>
      </c>
      <c r="AF703" t="s">
        <v>2</v>
      </c>
      <c r="AG703" t="s">
        <v>165</v>
      </c>
      <c r="AH703" t="s">
        <v>166</v>
      </c>
    </row>
    <row r="704" spans="1:34">
      <c r="A704">
        <v>7415</v>
      </c>
      <c r="B704">
        <v>442324</v>
      </c>
      <c r="C704" t="s">
        <v>149</v>
      </c>
      <c r="D704" t="str">
        <f t="shared" ca="1" si="30"/>
        <v>PXJCMOLSDR</v>
      </c>
      <c r="E704" t="str">
        <f t="shared" ca="1" si="31"/>
        <v>Txcljflteqedi</v>
      </c>
      <c r="F704" t="s">
        <v>150</v>
      </c>
      <c r="G704" t="s">
        <v>151</v>
      </c>
      <c r="H704" s="149" t="str">
        <f t="shared" ca="1" si="32"/>
        <v>24/4/1997</v>
      </c>
      <c r="I704" t="s">
        <v>152</v>
      </c>
      <c r="J704" t="s">
        <v>153</v>
      </c>
      <c r="K704" t="s">
        <v>871</v>
      </c>
      <c r="L704" t="s">
        <v>872</v>
      </c>
      <c r="M704" t="s">
        <v>223</v>
      </c>
      <c r="N704">
        <v>75</v>
      </c>
      <c r="O704" t="s">
        <v>157</v>
      </c>
      <c r="P704" t="s">
        <v>158</v>
      </c>
      <c r="Q704" t="s">
        <v>179</v>
      </c>
      <c r="R704" t="s">
        <v>873</v>
      </c>
      <c r="S704" t="s">
        <v>133</v>
      </c>
      <c r="T704" t="s">
        <v>2</v>
      </c>
      <c r="U704" t="s">
        <v>181</v>
      </c>
      <c r="V704" t="s">
        <v>160</v>
      </c>
      <c r="W704" t="s">
        <v>182</v>
      </c>
      <c r="X704" t="s">
        <v>2</v>
      </c>
      <c r="Y704" t="s">
        <v>2</v>
      </c>
      <c r="Z704">
        <v>2011</v>
      </c>
      <c r="AA704" t="s">
        <v>164</v>
      </c>
      <c r="AB704" t="s">
        <v>2</v>
      </c>
      <c r="AC704" t="s">
        <v>2</v>
      </c>
      <c r="AD704" t="s">
        <v>2</v>
      </c>
      <c r="AE704" t="s">
        <v>2</v>
      </c>
      <c r="AF704" t="s">
        <v>2</v>
      </c>
      <c r="AG704" t="s">
        <v>165</v>
      </c>
      <c r="AH704" t="s">
        <v>175</v>
      </c>
    </row>
    <row r="705" spans="1:34">
      <c r="A705">
        <v>7415</v>
      </c>
      <c r="B705">
        <v>442328</v>
      </c>
      <c r="C705" t="s">
        <v>149</v>
      </c>
      <c r="D705" t="str">
        <f t="shared" ca="1" si="30"/>
        <v>YWESXRRBBY</v>
      </c>
      <c r="E705" t="str">
        <f t="shared" ca="1" si="31"/>
        <v>Vqsiykzgltyms</v>
      </c>
      <c r="F705" t="s">
        <v>150</v>
      </c>
      <c r="G705" t="s">
        <v>167</v>
      </c>
      <c r="H705" s="149" t="str">
        <f t="shared" ca="1" si="32"/>
        <v>3/7/1996</v>
      </c>
      <c r="I705" t="s">
        <v>152</v>
      </c>
      <c r="J705" t="s">
        <v>153</v>
      </c>
      <c r="K705" t="s">
        <v>871</v>
      </c>
      <c r="L705" t="s">
        <v>872</v>
      </c>
      <c r="M705" t="s">
        <v>223</v>
      </c>
      <c r="N705">
        <v>75</v>
      </c>
      <c r="O705" t="s">
        <v>157</v>
      </c>
      <c r="P705" t="s">
        <v>158</v>
      </c>
      <c r="Q705" t="s">
        <v>179</v>
      </c>
      <c r="R705" t="s">
        <v>873</v>
      </c>
      <c r="S705" t="s">
        <v>2</v>
      </c>
      <c r="T705" t="s">
        <v>2</v>
      </c>
      <c r="U705" t="s">
        <v>181</v>
      </c>
      <c r="V705" t="s">
        <v>160</v>
      </c>
      <c r="W705" t="s">
        <v>182</v>
      </c>
      <c r="X705" t="s">
        <v>2</v>
      </c>
      <c r="Y705" t="s">
        <v>2</v>
      </c>
      <c r="Z705">
        <v>2011</v>
      </c>
      <c r="AA705" t="s">
        <v>164</v>
      </c>
      <c r="AB705" t="s">
        <v>2</v>
      </c>
      <c r="AC705" t="s">
        <v>2</v>
      </c>
      <c r="AD705" t="s">
        <v>2</v>
      </c>
      <c r="AE705" t="s">
        <v>2</v>
      </c>
      <c r="AF705" t="s">
        <v>2</v>
      </c>
      <c r="AG705" t="s">
        <v>165</v>
      </c>
      <c r="AH705" t="s">
        <v>166</v>
      </c>
    </row>
    <row r="706" spans="1:34">
      <c r="A706">
        <v>7415</v>
      </c>
      <c r="B706">
        <v>442347</v>
      </c>
      <c r="C706" t="s">
        <v>149</v>
      </c>
      <c r="D706" t="str">
        <f t="shared" ca="1" si="30"/>
        <v>CZXTWPUSQH</v>
      </c>
      <c r="E706" t="str">
        <f t="shared" ca="1" si="31"/>
        <v>Qdvfwjqrtzwwc</v>
      </c>
      <c r="F706" t="s">
        <v>150</v>
      </c>
      <c r="G706" t="s">
        <v>167</v>
      </c>
      <c r="H706" s="149" t="str">
        <f t="shared" ca="1" si="32"/>
        <v>1/12/1996</v>
      </c>
      <c r="I706" t="s">
        <v>152</v>
      </c>
      <c r="J706" t="s">
        <v>153</v>
      </c>
      <c r="K706" t="s">
        <v>871</v>
      </c>
      <c r="L706" t="s">
        <v>872</v>
      </c>
      <c r="M706" t="s">
        <v>223</v>
      </c>
      <c r="N706">
        <v>75</v>
      </c>
      <c r="O706" t="s">
        <v>157</v>
      </c>
      <c r="P706" t="s">
        <v>158</v>
      </c>
      <c r="Q706" t="s">
        <v>179</v>
      </c>
      <c r="R706" t="s">
        <v>874</v>
      </c>
      <c r="S706" t="s">
        <v>2</v>
      </c>
      <c r="T706" t="s">
        <v>2</v>
      </c>
      <c r="U706" t="s">
        <v>294</v>
      </c>
      <c r="V706" t="s">
        <v>160</v>
      </c>
      <c r="W706" t="s">
        <v>161</v>
      </c>
      <c r="X706" t="s">
        <v>2</v>
      </c>
      <c r="Y706" t="s">
        <v>2</v>
      </c>
      <c r="Z706" t="s">
        <v>2</v>
      </c>
      <c r="AA706" t="s">
        <v>164</v>
      </c>
      <c r="AB706" t="s">
        <v>2</v>
      </c>
      <c r="AC706" t="s">
        <v>2</v>
      </c>
      <c r="AD706" t="s">
        <v>2</v>
      </c>
      <c r="AE706" t="s">
        <v>2</v>
      </c>
      <c r="AF706" t="s">
        <v>2</v>
      </c>
      <c r="AG706" t="s">
        <v>213</v>
      </c>
      <c r="AH706" t="s">
        <v>232</v>
      </c>
    </row>
    <row r="707" spans="1:34">
      <c r="A707">
        <v>7415</v>
      </c>
      <c r="B707">
        <v>446830</v>
      </c>
      <c r="C707" t="s">
        <v>149</v>
      </c>
      <c r="D707" t="str">
        <f t="shared" ref="D707:D770" ca="1" si="33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GODVPFKHWU</v>
      </c>
      <c r="E707" t="str">
        <f t="shared" ref="E707:E770" ca="1" si="34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Gytiadxqamvmj</v>
      </c>
      <c r="F707" t="s">
        <v>150</v>
      </c>
      <c r="G707" t="s">
        <v>167</v>
      </c>
      <c r="H707" s="149" t="str">
        <f t="shared" ref="H707:H770" ca="1" si="35">""&amp;RANDBETWEEN(1,28)&amp;"/"&amp;RANDBETWEEN(1,12)&amp;"/"&amp;RANDBETWEEN(1994,1997)</f>
        <v>19/1/1996</v>
      </c>
      <c r="I707" t="s">
        <v>152</v>
      </c>
      <c r="J707" t="s">
        <v>153</v>
      </c>
      <c r="K707" t="s">
        <v>875</v>
      </c>
      <c r="L707" t="s">
        <v>876</v>
      </c>
      <c r="M707" t="s">
        <v>877</v>
      </c>
      <c r="N707">
        <v>45</v>
      </c>
      <c r="O707" t="s">
        <v>157</v>
      </c>
      <c r="P707" t="s">
        <v>158</v>
      </c>
      <c r="Q707" t="s">
        <v>194</v>
      </c>
      <c r="R707" t="s">
        <v>878</v>
      </c>
      <c r="S707" t="s">
        <v>2</v>
      </c>
      <c r="T707" t="s">
        <v>196</v>
      </c>
      <c r="U707" t="s">
        <v>197</v>
      </c>
      <c r="V707" t="s">
        <v>160</v>
      </c>
      <c r="W707" t="s">
        <v>161</v>
      </c>
      <c r="X707" t="s">
        <v>2</v>
      </c>
      <c r="Y707" t="s">
        <v>2</v>
      </c>
      <c r="Z707">
        <v>2011</v>
      </c>
      <c r="AA707" t="s">
        <v>164</v>
      </c>
      <c r="AB707" t="s">
        <v>2</v>
      </c>
      <c r="AC707" t="s">
        <v>2</v>
      </c>
      <c r="AD707" t="s">
        <v>2</v>
      </c>
      <c r="AE707" t="s">
        <v>2</v>
      </c>
      <c r="AF707" t="s">
        <v>2</v>
      </c>
      <c r="AG707" t="s">
        <v>2</v>
      </c>
      <c r="AH707" t="s">
        <v>2</v>
      </c>
    </row>
    <row r="708" spans="1:34">
      <c r="A708">
        <v>7415</v>
      </c>
      <c r="B708">
        <v>447650</v>
      </c>
      <c r="C708" t="s">
        <v>149</v>
      </c>
      <c r="D708" t="str">
        <f t="shared" ca="1" si="33"/>
        <v>VYUSBAAWJY</v>
      </c>
      <c r="E708" t="str">
        <f t="shared" ca="1" si="34"/>
        <v>Fesfrfhocbxrx</v>
      </c>
      <c r="F708" t="s">
        <v>150</v>
      </c>
      <c r="G708" t="s">
        <v>167</v>
      </c>
      <c r="H708" s="149" t="str">
        <f t="shared" ca="1" si="35"/>
        <v>3/11/1994</v>
      </c>
      <c r="I708" t="s">
        <v>152</v>
      </c>
      <c r="J708" t="s">
        <v>153</v>
      </c>
      <c r="K708" t="s">
        <v>879</v>
      </c>
      <c r="L708" t="s">
        <v>880</v>
      </c>
      <c r="M708" t="s">
        <v>881</v>
      </c>
      <c r="N708">
        <v>28</v>
      </c>
      <c r="O708" t="s">
        <v>157</v>
      </c>
      <c r="P708" t="s">
        <v>158</v>
      </c>
      <c r="Q708" t="s">
        <v>194</v>
      </c>
      <c r="R708">
        <v>722</v>
      </c>
      <c r="S708" t="s">
        <v>2</v>
      </c>
      <c r="T708" t="s">
        <v>196</v>
      </c>
      <c r="U708" t="s">
        <v>200</v>
      </c>
      <c r="V708" t="s">
        <v>160</v>
      </c>
      <c r="W708" t="s">
        <v>161</v>
      </c>
      <c r="X708" t="s">
        <v>249</v>
      </c>
      <c r="Y708" t="s">
        <v>2</v>
      </c>
      <c r="Z708">
        <v>2011</v>
      </c>
      <c r="AA708" t="s">
        <v>164</v>
      </c>
      <c r="AB708" t="s">
        <v>2</v>
      </c>
      <c r="AC708" t="s">
        <v>2</v>
      </c>
      <c r="AD708" t="s">
        <v>2</v>
      </c>
      <c r="AE708" t="s">
        <v>2</v>
      </c>
      <c r="AF708" t="s">
        <v>2</v>
      </c>
      <c r="AG708" t="s">
        <v>174</v>
      </c>
      <c r="AH708" t="s">
        <v>166</v>
      </c>
    </row>
    <row r="709" spans="1:34">
      <c r="A709">
        <v>7415</v>
      </c>
      <c r="B709">
        <v>447831</v>
      </c>
      <c r="C709" t="s">
        <v>149</v>
      </c>
      <c r="D709" t="str">
        <f t="shared" ca="1" si="33"/>
        <v>CCDKQLOBGU</v>
      </c>
      <c r="E709" t="str">
        <f t="shared" ca="1" si="34"/>
        <v>Rgzwmksfeufny</v>
      </c>
      <c r="F709" t="s">
        <v>150</v>
      </c>
      <c r="G709" t="s">
        <v>151</v>
      </c>
      <c r="H709" s="149" t="str">
        <f t="shared" ca="1" si="35"/>
        <v>12/7/1997</v>
      </c>
      <c r="I709" t="s">
        <v>152</v>
      </c>
      <c r="J709" t="s">
        <v>153</v>
      </c>
      <c r="K709" t="s">
        <v>882</v>
      </c>
      <c r="L709" t="s">
        <v>883</v>
      </c>
      <c r="M709" t="s">
        <v>884</v>
      </c>
      <c r="N709">
        <v>78</v>
      </c>
      <c r="O709" t="s">
        <v>157</v>
      </c>
      <c r="P709" t="s">
        <v>158</v>
      </c>
      <c r="Q709" t="s">
        <v>194</v>
      </c>
      <c r="R709" t="s">
        <v>885</v>
      </c>
      <c r="S709" t="s">
        <v>2</v>
      </c>
      <c r="T709" t="s">
        <v>199</v>
      </c>
      <c r="U709" t="s">
        <v>200</v>
      </c>
      <c r="V709" t="s">
        <v>160</v>
      </c>
      <c r="W709" t="s">
        <v>161</v>
      </c>
      <c r="X709" t="s">
        <v>249</v>
      </c>
      <c r="Y709" t="s">
        <v>200</v>
      </c>
      <c r="Z709">
        <v>2011</v>
      </c>
      <c r="AA709" t="s">
        <v>164</v>
      </c>
      <c r="AB709" t="s">
        <v>2</v>
      </c>
      <c r="AC709" t="s">
        <v>2</v>
      </c>
      <c r="AD709" t="s">
        <v>2</v>
      </c>
      <c r="AE709" t="s">
        <v>2</v>
      </c>
      <c r="AF709" t="s">
        <v>2</v>
      </c>
      <c r="AG709" t="s">
        <v>165</v>
      </c>
      <c r="AH709" t="s">
        <v>166</v>
      </c>
    </row>
    <row r="710" spans="1:34">
      <c r="A710">
        <v>7415</v>
      </c>
      <c r="B710">
        <v>450422</v>
      </c>
      <c r="C710" t="s">
        <v>183</v>
      </c>
      <c r="D710" t="str">
        <f t="shared" ca="1" si="33"/>
        <v>IDMLTBNWHS</v>
      </c>
      <c r="E710" t="str">
        <f t="shared" ca="1" si="34"/>
        <v>Gmaiwnobdrtmt</v>
      </c>
      <c r="F710" t="s">
        <v>150</v>
      </c>
      <c r="G710" t="s">
        <v>167</v>
      </c>
      <c r="H710" s="149" t="str">
        <f t="shared" ca="1" si="35"/>
        <v>16/5/1997</v>
      </c>
      <c r="I710" t="s">
        <v>152</v>
      </c>
      <c r="J710" t="s">
        <v>153</v>
      </c>
      <c r="K710" t="s">
        <v>886</v>
      </c>
      <c r="L710" t="s">
        <v>887</v>
      </c>
      <c r="M710" t="s">
        <v>888</v>
      </c>
      <c r="N710">
        <v>95</v>
      </c>
      <c r="O710" t="s">
        <v>157</v>
      </c>
      <c r="P710" t="s">
        <v>158</v>
      </c>
      <c r="Q710" t="s">
        <v>194</v>
      </c>
      <c r="R710" t="s">
        <v>195</v>
      </c>
      <c r="S710" t="s">
        <v>2</v>
      </c>
      <c r="T710" t="s">
        <v>196</v>
      </c>
      <c r="U710" t="s">
        <v>211</v>
      </c>
      <c r="V710" t="s">
        <v>160</v>
      </c>
      <c r="W710" t="s">
        <v>182</v>
      </c>
      <c r="X710" t="s">
        <v>2</v>
      </c>
      <c r="Y710" t="s">
        <v>2</v>
      </c>
      <c r="Z710">
        <v>2010</v>
      </c>
      <c r="AA710" t="s">
        <v>164</v>
      </c>
      <c r="AB710" t="s">
        <v>2</v>
      </c>
      <c r="AC710" t="s">
        <v>2</v>
      </c>
      <c r="AD710" t="s">
        <v>2</v>
      </c>
      <c r="AE710" t="s">
        <v>2</v>
      </c>
      <c r="AF710" t="s">
        <v>2</v>
      </c>
      <c r="AG710" t="s">
        <v>165</v>
      </c>
      <c r="AH710" t="s">
        <v>166</v>
      </c>
    </row>
    <row r="711" spans="1:34">
      <c r="A711">
        <v>7415</v>
      </c>
      <c r="B711">
        <v>450424</v>
      </c>
      <c r="C711" t="s">
        <v>149</v>
      </c>
      <c r="D711" t="str">
        <f t="shared" ca="1" si="33"/>
        <v>AMVGMBQRAT</v>
      </c>
      <c r="E711" t="str">
        <f t="shared" ca="1" si="34"/>
        <v>Gdscntwwmdpgq</v>
      </c>
      <c r="F711" t="s">
        <v>150</v>
      </c>
      <c r="G711" t="s">
        <v>167</v>
      </c>
      <c r="H711" s="149" t="str">
        <f t="shared" ca="1" si="35"/>
        <v>21/9/1994</v>
      </c>
      <c r="I711" t="s">
        <v>152</v>
      </c>
      <c r="J711" t="s">
        <v>153</v>
      </c>
      <c r="K711" t="s">
        <v>886</v>
      </c>
      <c r="L711" t="s">
        <v>887</v>
      </c>
      <c r="M711" t="s">
        <v>888</v>
      </c>
      <c r="N711">
        <v>95</v>
      </c>
      <c r="O711" t="s">
        <v>157</v>
      </c>
      <c r="P711" t="s">
        <v>158</v>
      </c>
      <c r="Q711" t="s">
        <v>194</v>
      </c>
      <c r="R711" t="s">
        <v>195</v>
      </c>
      <c r="S711" t="s">
        <v>2</v>
      </c>
      <c r="T711" t="s">
        <v>196</v>
      </c>
      <c r="U711" t="s">
        <v>211</v>
      </c>
      <c r="V711" t="s">
        <v>160</v>
      </c>
      <c r="W711" t="s">
        <v>161</v>
      </c>
      <c r="X711" t="s">
        <v>2</v>
      </c>
      <c r="Y711" t="s">
        <v>2</v>
      </c>
      <c r="Z711">
        <v>2010</v>
      </c>
      <c r="AA711" t="s">
        <v>164</v>
      </c>
      <c r="AB711" t="s">
        <v>2</v>
      </c>
      <c r="AC711" t="s">
        <v>2</v>
      </c>
      <c r="AD711" t="s">
        <v>2</v>
      </c>
      <c r="AE711" t="s">
        <v>2</v>
      </c>
      <c r="AF711" t="s">
        <v>2</v>
      </c>
      <c r="AG711" t="s">
        <v>165</v>
      </c>
      <c r="AH711" t="s">
        <v>175</v>
      </c>
    </row>
    <row r="712" spans="1:34">
      <c r="A712">
        <v>7415</v>
      </c>
      <c r="B712">
        <v>450501</v>
      </c>
      <c r="C712" t="s">
        <v>149</v>
      </c>
      <c r="D712" t="str">
        <f t="shared" ca="1" si="33"/>
        <v>WYFPQADCKL</v>
      </c>
      <c r="E712" t="str">
        <f t="shared" ca="1" si="34"/>
        <v>Pukgsmortjyzo</v>
      </c>
      <c r="F712" t="s">
        <v>150</v>
      </c>
      <c r="G712" t="s">
        <v>167</v>
      </c>
      <c r="H712" s="149" t="str">
        <f t="shared" ca="1" si="35"/>
        <v>2/5/1996</v>
      </c>
      <c r="I712" t="s">
        <v>152</v>
      </c>
      <c r="J712" t="s">
        <v>153</v>
      </c>
      <c r="K712" t="s">
        <v>886</v>
      </c>
      <c r="L712" t="s">
        <v>887</v>
      </c>
      <c r="M712" t="s">
        <v>888</v>
      </c>
      <c r="N712">
        <v>95</v>
      </c>
      <c r="O712" t="s">
        <v>157</v>
      </c>
      <c r="P712" t="s">
        <v>158</v>
      </c>
      <c r="Q712" t="s">
        <v>246</v>
      </c>
      <c r="R712" t="s">
        <v>297</v>
      </c>
      <c r="S712" t="s">
        <v>2</v>
      </c>
      <c r="T712" t="s">
        <v>2</v>
      </c>
      <c r="U712" t="s">
        <v>224</v>
      </c>
      <c r="V712" t="s">
        <v>161</v>
      </c>
      <c r="W712" t="s">
        <v>160</v>
      </c>
      <c r="X712" t="s">
        <v>2</v>
      </c>
      <c r="Y712" t="s">
        <v>2</v>
      </c>
      <c r="Z712">
        <v>2011</v>
      </c>
      <c r="AA712" t="s">
        <v>164</v>
      </c>
      <c r="AB712" t="s">
        <v>2</v>
      </c>
      <c r="AC712" t="s">
        <v>2</v>
      </c>
      <c r="AD712" t="s">
        <v>2</v>
      </c>
      <c r="AE712" t="s">
        <v>2</v>
      </c>
      <c r="AF712" t="s">
        <v>2</v>
      </c>
      <c r="AG712" t="s">
        <v>165</v>
      </c>
      <c r="AH712" t="s">
        <v>175</v>
      </c>
    </row>
    <row r="713" spans="1:34">
      <c r="A713">
        <v>7415</v>
      </c>
      <c r="B713">
        <v>450597</v>
      </c>
      <c r="C713" t="s">
        <v>149</v>
      </c>
      <c r="D713" t="str">
        <f t="shared" ca="1" si="33"/>
        <v>STDDIWUUIF</v>
      </c>
      <c r="E713" t="str">
        <f t="shared" ca="1" si="34"/>
        <v>Czxkllhmobuat</v>
      </c>
      <c r="F713" t="s">
        <v>150</v>
      </c>
      <c r="G713" t="s">
        <v>167</v>
      </c>
      <c r="H713" s="149" t="str">
        <f t="shared" ca="1" si="35"/>
        <v>13/9/1994</v>
      </c>
      <c r="I713" t="s">
        <v>152</v>
      </c>
      <c r="J713" t="s">
        <v>153</v>
      </c>
      <c r="K713" t="s">
        <v>886</v>
      </c>
      <c r="L713" t="s">
        <v>887</v>
      </c>
      <c r="M713" t="s">
        <v>888</v>
      </c>
      <c r="N713">
        <v>95</v>
      </c>
      <c r="O713" t="s">
        <v>157</v>
      </c>
      <c r="P713" t="s">
        <v>158</v>
      </c>
      <c r="Q713" t="s">
        <v>179</v>
      </c>
      <c r="R713" t="s">
        <v>889</v>
      </c>
      <c r="S713" t="s">
        <v>2</v>
      </c>
      <c r="T713" t="s">
        <v>2</v>
      </c>
      <c r="U713" t="s">
        <v>296</v>
      </c>
      <c r="V713" t="s">
        <v>160</v>
      </c>
      <c r="W713" t="s">
        <v>161</v>
      </c>
      <c r="X713" t="s">
        <v>2</v>
      </c>
      <c r="Y713" t="s">
        <v>2</v>
      </c>
      <c r="Z713">
        <v>2011</v>
      </c>
      <c r="AA713" t="s">
        <v>164</v>
      </c>
      <c r="AB713" t="s">
        <v>2</v>
      </c>
      <c r="AC713" t="s">
        <v>2</v>
      </c>
      <c r="AD713" t="s">
        <v>2</v>
      </c>
      <c r="AE713" t="s">
        <v>2</v>
      </c>
      <c r="AF713" t="s">
        <v>2</v>
      </c>
      <c r="AG713" t="s">
        <v>165</v>
      </c>
      <c r="AH713" t="s">
        <v>175</v>
      </c>
    </row>
    <row r="714" spans="1:34">
      <c r="A714">
        <v>7415</v>
      </c>
      <c r="B714">
        <v>450603</v>
      </c>
      <c r="C714" t="s">
        <v>149</v>
      </c>
      <c r="D714" t="str">
        <f t="shared" ca="1" si="33"/>
        <v>UHUNZIIBUW</v>
      </c>
      <c r="E714" t="str">
        <f t="shared" ca="1" si="34"/>
        <v>Ourjsjzzydlbt</v>
      </c>
      <c r="F714" t="s">
        <v>150</v>
      </c>
      <c r="G714" t="s">
        <v>151</v>
      </c>
      <c r="H714" s="149" t="str">
        <f t="shared" ca="1" si="35"/>
        <v>2/10/1994</v>
      </c>
      <c r="I714" t="s">
        <v>152</v>
      </c>
      <c r="J714" t="s">
        <v>153</v>
      </c>
      <c r="K714" t="s">
        <v>886</v>
      </c>
      <c r="L714" t="s">
        <v>887</v>
      </c>
      <c r="M714" t="s">
        <v>888</v>
      </c>
      <c r="N714">
        <v>95</v>
      </c>
      <c r="O714" t="s">
        <v>157</v>
      </c>
      <c r="P714" t="s">
        <v>158</v>
      </c>
      <c r="Q714" t="s">
        <v>194</v>
      </c>
      <c r="R714" t="s">
        <v>198</v>
      </c>
      <c r="S714" t="s">
        <v>2</v>
      </c>
      <c r="T714" t="s">
        <v>196</v>
      </c>
      <c r="U714" t="s">
        <v>200</v>
      </c>
      <c r="V714" t="s">
        <v>160</v>
      </c>
      <c r="W714" t="s">
        <v>161</v>
      </c>
      <c r="X714" t="s">
        <v>271</v>
      </c>
      <c r="Y714" t="s">
        <v>2</v>
      </c>
      <c r="Z714">
        <v>2011</v>
      </c>
      <c r="AA714" t="s">
        <v>164</v>
      </c>
      <c r="AB714" t="s">
        <v>2</v>
      </c>
      <c r="AC714" t="s">
        <v>2</v>
      </c>
      <c r="AD714" t="s">
        <v>2</v>
      </c>
      <c r="AE714" t="s">
        <v>2</v>
      </c>
      <c r="AF714" t="s">
        <v>2</v>
      </c>
      <c r="AG714" t="s">
        <v>165</v>
      </c>
      <c r="AH714" t="s">
        <v>166</v>
      </c>
    </row>
    <row r="715" spans="1:34">
      <c r="A715">
        <v>7415</v>
      </c>
      <c r="B715">
        <v>450617</v>
      </c>
      <c r="C715" t="s">
        <v>149</v>
      </c>
      <c r="D715" t="str">
        <f t="shared" ca="1" si="33"/>
        <v>SKYWRDZBAA</v>
      </c>
      <c r="E715" t="str">
        <f t="shared" ca="1" si="34"/>
        <v>Wuhjavinicckk</v>
      </c>
      <c r="F715" t="s">
        <v>150</v>
      </c>
      <c r="G715" t="s">
        <v>167</v>
      </c>
      <c r="H715" s="149" t="str">
        <f t="shared" ca="1" si="35"/>
        <v>27/5/1997</v>
      </c>
      <c r="I715" t="s">
        <v>152</v>
      </c>
      <c r="J715" t="s">
        <v>153</v>
      </c>
      <c r="K715" t="s">
        <v>886</v>
      </c>
      <c r="L715" t="s">
        <v>887</v>
      </c>
      <c r="M715" t="s">
        <v>888</v>
      </c>
      <c r="N715">
        <v>95</v>
      </c>
      <c r="O715" t="s">
        <v>157</v>
      </c>
      <c r="P715" t="s">
        <v>158</v>
      </c>
      <c r="Q715" t="s">
        <v>194</v>
      </c>
      <c r="R715" t="s">
        <v>198</v>
      </c>
      <c r="S715" t="s">
        <v>2</v>
      </c>
      <c r="T715" t="s">
        <v>196</v>
      </c>
      <c r="U715" t="s">
        <v>200</v>
      </c>
      <c r="V715" t="s">
        <v>161</v>
      </c>
      <c r="W715" t="s">
        <v>160</v>
      </c>
      <c r="X715" t="s">
        <v>2</v>
      </c>
      <c r="Y715" t="s">
        <v>2</v>
      </c>
      <c r="Z715">
        <v>2011</v>
      </c>
      <c r="AA715" t="s">
        <v>164</v>
      </c>
      <c r="AB715" t="s">
        <v>2</v>
      </c>
      <c r="AC715" t="s">
        <v>2</v>
      </c>
      <c r="AD715" t="s">
        <v>2</v>
      </c>
      <c r="AE715" t="s">
        <v>2</v>
      </c>
      <c r="AF715" t="s">
        <v>2</v>
      </c>
      <c r="AG715" t="s">
        <v>165</v>
      </c>
      <c r="AH715" t="s">
        <v>166</v>
      </c>
    </row>
    <row r="716" spans="1:34">
      <c r="A716">
        <v>7415</v>
      </c>
      <c r="B716">
        <v>450619</v>
      </c>
      <c r="C716" t="s">
        <v>149</v>
      </c>
      <c r="D716" t="str">
        <f t="shared" ca="1" si="33"/>
        <v>ZSTSKSOXOJ</v>
      </c>
      <c r="E716" t="str">
        <f t="shared" ca="1" si="34"/>
        <v>Pmnhpbvkkglgf</v>
      </c>
      <c r="F716" t="s">
        <v>150</v>
      </c>
      <c r="G716" t="s">
        <v>167</v>
      </c>
      <c r="H716" s="149" t="str">
        <f t="shared" ca="1" si="35"/>
        <v>10/2/1996</v>
      </c>
      <c r="I716" t="s">
        <v>152</v>
      </c>
      <c r="J716" t="s">
        <v>153</v>
      </c>
      <c r="K716" t="s">
        <v>886</v>
      </c>
      <c r="L716" t="s">
        <v>887</v>
      </c>
      <c r="M716" t="s">
        <v>888</v>
      </c>
      <c r="N716">
        <v>95</v>
      </c>
      <c r="O716" t="s">
        <v>157</v>
      </c>
      <c r="P716" t="s">
        <v>158</v>
      </c>
      <c r="Q716" t="s">
        <v>246</v>
      </c>
      <c r="R716" t="s">
        <v>297</v>
      </c>
      <c r="S716" t="s">
        <v>2</v>
      </c>
      <c r="T716" t="s">
        <v>2</v>
      </c>
      <c r="U716" t="s">
        <v>224</v>
      </c>
      <c r="V716" t="s">
        <v>160</v>
      </c>
      <c r="W716" t="s">
        <v>161</v>
      </c>
      <c r="X716" t="s">
        <v>2</v>
      </c>
      <c r="Y716" t="s">
        <v>2</v>
      </c>
      <c r="Z716">
        <v>2011</v>
      </c>
      <c r="AA716" t="s">
        <v>164</v>
      </c>
      <c r="AB716" t="s">
        <v>2</v>
      </c>
      <c r="AC716" t="s">
        <v>2</v>
      </c>
      <c r="AD716" t="s">
        <v>2</v>
      </c>
      <c r="AE716" t="s">
        <v>2</v>
      </c>
      <c r="AF716" t="s">
        <v>2</v>
      </c>
      <c r="AG716" t="s">
        <v>165</v>
      </c>
      <c r="AH716" t="s">
        <v>166</v>
      </c>
    </row>
    <row r="717" spans="1:34">
      <c r="A717">
        <v>7415</v>
      </c>
      <c r="B717">
        <v>450671</v>
      </c>
      <c r="C717" t="s">
        <v>149</v>
      </c>
      <c r="D717" t="str">
        <f t="shared" ca="1" si="33"/>
        <v>HTVWTTJMKZ</v>
      </c>
      <c r="E717" t="str">
        <f t="shared" ca="1" si="34"/>
        <v>Yemuaidlorvmq</v>
      </c>
      <c r="F717" t="s">
        <v>150</v>
      </c>
      <c r="G717" t="s">
        <v>167</v>
      </c>
      <c r="H717" s="149" t="str">
        <f t="shared" ca="1" si="35"/>
        <v>1/11/1997</v>
      </c>
      <c r="I717" t="s">
        <v>152</v>
      </c>
      <c r="J717" t="s">
        <v>153</v>
      </c>
      <c r="K717" t="s">
        <v>886</v>
      </c>
      <c r="L717" t="s">
        <v>887</v>
      </c>
      <c r="M717" t="s">
        <v>888</v>
      </c>
      <c r="N717">
        <v>95</v>
      </c>
      <c r="O717" t="s">
        <v>157</v>
      </c>
      <c r="P717" t="s">
        <v>158</v>
      </c>
      <c r="Q717" t="s">
        <v>194</v>
      </c>
      <c r="R717" t="s">
        <v>198</v>
      </c>
      <c r="S717" t="s">
        <v>2</v>
      </c>
      <c r="T717" t="s">
        <v>196</v>
      </c>
      <c r="U717" t="s">
        <v>224</v>
      </c>
      <c r="V717" t="s">
        <v>161</v>
      </c>
      <c r="W717" t="s">
        <v>160</v>
      </c>
      <c r="X717" t="s">
        <v>2</v>
      </c>
      <c r="Y717" t="s">
        <v>2</v>
      </c>
      <c r="Z717">
        <v>2011</v>
      </c>
      <c r="AA717" t="s">
        <v>164</v>
      </c>
      <c r="AB717" t="s">
        <v>2</v>
      </c>
      <c r="AC717" t="s">
        <v>2</v>
      </c>
      <c r="AD717" t="s">
        <v>2</v>
      </c>
      <c r="AE717" t="s">
        <v>2</v>
      </c>
      <c r="AF717" t="s">
        <v>2</v>
      </c>
      <c r="AG717" t="s">
        <v>165</v>
      </c>
      <c r="AH717" t="s">
        <v>175</v>
      </c>
    </row>
    <row r="718" spans="1:34">
      <c r="A718">
        <v>7415</v>
      </c>
      <c r="B718">
        <v>450684</v>
      </c>
      <c r="C718" t="s">
        <v>149</v>
      </c>
      <c r="D718" t="str">
        <f t="shared" ca="1" si="33"/>
        <v>ONRNMDXVBS</v>
      </c>
      <c r="E718" t="str">
        <f t="shared" ca="1" si="34"/>
        <v>Pkasgaxqzkpms</v>
      </c>
      <c r="F718" t="s">
        <v>150</v>
      </c>
      <c r="G718" t="s">
        <v>167</v>
      </c>
      <c r="H718" s="149" t="str">
        <f t="shared" ca="1" si="35"/>
        <v>12/8/1994</v>
      </c>
      <c r="I718" t="s">
        <v>152</v>
      </c>
      <c r="J718" t="s">
        <v>153</v>
      </c>
      <c r="K718" t="s">
        <v>886</v>
      </c>
      <c r="L718" t="s">
        <v>887</v>
      </c>
      <c r="M718" t="s">
        <v>888</v>
      </c>
      <c r="N718">
        <v>95</v>
      </c>
      <c r="O718" t="s">
        <v>157</v>
      </c>
      <c r="P718" t="s">
        <v>158</v>
      </c>
      <c r="Q718" t="s">
        <v>194</v>
      </c>
      <c r="R718" t="s">
        <v>198</v>
      </c>
      <c r="S718" t="s">
        <v>2</v>
      </c>
      <c r="T718" t="s">
        <v>196</v>
      </c>
      <c r="U718" t="s">
        <v>200</v>
      </c>
      <c r="V718" t="s">
        <v>161</v>
      </c>
      <c r="W718" t="s">
        <v>160</v>
      </c>
      <c r="X718" t="s">
        <v>2</v>
      </c>
      <c r="Y718" t="s">
        <v>2</v>
      </c>
      <c r="Z718">
        <v>2011</v>
      </c>
      <c r="AA718" t="s">
        <v>164</v>
      </c>
      <c r="AB718" t="s">
        <v>2</v>
      </c>
      <c r="AC718" t="s">
        <v>2</v>
      </c>
      <c r="AD718" t="s">
        <v>2</v>
      </c>
      <c r="AE718" t="s">
        <v>2</v>
      </c>
      <c r="AF718" t="s">
        <v>2</v>
      </c>
      <c r="AG718" t="s">
        <v>165</v>
      </c>
      <c r="AH718" t="s">
        <v>175</v>
      </c>
    </row>
    <row r="719" spans="1:34">
      <c r="A719">
        <v>7415</v>
      </c>
      <c r="B719">
        <v>450843</v>
      </c>
      <c r="C719" t="s">
        <v>149</v>
      </c>
      <c r="D719" t="str">
        <f t="shared" ca="1" si="33"/>
        <v>UOVWISYALR</v>
      </c>
      <c r="E719" t="str">
        <f t="shared" ca="1" si="34"/>
        <v>Onncsupycvdyf</v>
      </c>
      <c r="F719" t="s">
        <v>150</v>
      </c>
      <c r="G719" t="s">
        <v>167</v>
      </c>
      <c r="H719" s="149" t="str">
        <f t="shared" ca="1" si="35"/>
        <v>10/8/1997</v>
      </c>
      <c r="I719" t="s">
        <v>152</v>
      </c>
      <c r="J719" t="s">
        <v>153</v>
      </c>
      <c r="K719" t="s">
        <v>890</v>
      </c>
      <c r="L719" t="s">
        <v>891</v>
      </c>
      <c r="M719" t="s">
        <v>892</v>
      </c>
      <c r="N719">
        <v>95</v>
      </c>
      <c r="O719" t="s">
        <v>157</v>
      </c>
      <c r="P719" t="s">
        <v>158</v>
      </c>
      <c r="Q719" t="s">
        <v>171</v>
      </c>
      <c r="R719" t="s">
        <v>237</v>
      </c>
      <c r="S719" t="s">
        <v>2</v>
      </c>
      <c r="T719" t="s">
        <v>2</v>
      </c>
      <c r="U719" t="s">
        <v>238</v>
      </c>
      <c r="V719" t="s">
        <v>160</v>
      </c>
      <c r="W719" t="s">
        <v>2</v>
      </c>
      <c r="X719" t="s">
        <v>2</v>
      </c>
      <c r="Y719" t="s">
        <v>2</v>
      </c>
      <c r="Z719">
        <v>2010</v>
      </c>
      <c r="AA719" t="s">
        <v>164</v>
      </c>
      <c r="AB719" t="s">
        <v>2</v>
      </c>
      <c r="AC719" t="s">
        <v>2</v>
      </c>
      <c r="AD719" t="s">
        <v>2</v>
      </c>
      <c r="AE719" t="s">
        <v>2</v>
      </c>
      <c r="AF719" t="s">
        <v>2</v>
      </c>
      <c r="AG719" t="s">
        <v>165</v>
      </c>
      <c r="AH719" t="s">
        <v>166</v>
      </c>
    </row>
    <row r="720" spans="1:34">
      <c r="A720">
        <v>7415</v>
      </c>
      <c r="B720">
        <v>450845</v>
      </c>
      <c r="C720" t="s">
        <v>183</v>
      </c>
      <c r="D720" t="str">
        <f t="shared" ca="1" si="33"/>
        <v>UBYYQHPPQX</v>
      </c>
      <c r="E720" t="str">
        <f t="shared" ca="1" si="34"/>
        <v>Oojjdfqzkkqio</v>
      </c>
      <c r="F720" t="s">
        <v>150</v>
      </c>
      <c r="G720" t="s">
        <v>151</v>
      </c>
      <c r="H720" s="149" t="str">
        <f t="shared" ca="1" si="35"/>
        <v>13/1/1995</v>
      </c>
      <c r="I720" t="s">
        <v>152</v>
      </c>
      <c r="J720" t="s">
        <v>153</v>
      </c>
      <c r="K720" t="s">
        <v>890</v>
      </c>
      <c r="L720" t="s">
        <v>891</v>
      </c>
      <c r="M720" t="s">
        <v>892</v>
      </c>
      <c r="N720">
        <v>95</v>
      </c>
      <c r="O720" t="s">
        <v>157</v>
      </c>
      <c r="P720" t="s">
        <v>158</v>
      </c>
      <c r="Q720" t="s">
        <v>171</v>
      </c>
      <c r="R720" t="s">
        <v>237</v>
      </c>
      <c r="S720" t="s">
        <v>2</v>
      </c>
      <c r="T720" t="s">
        <v>2</v>
      </c>
      <c r="U720" t="s">
        <v>238</v>
      </c>
      <c r="V720" t="s">
        <v>160</v>
      </c>
      <c r="W720" t="s">
        <v>161</v>
      </c>
      <c r="X720" t="s">
        <v>162</v>
      </c>
      <c r="Y720" t="s">
        <v>2</v>
      </c>
      <c r="Z720">
        <v>2011</v>
      </c>
      <c r="AA720" t="s">
        <v>164</v>
      </c>
      <c r="AB720" t="s">
        <v>2</v>
      </c>
      <c r="AC720" t="s">
        <v>2</v>
      </c>
      <c r="AD720" t="s">
        <v>2</v>
      </c>
      <c r="AE720" t="s">
        <v>2</v>
      </c>
      <c r="AF720" t="s">
        <v>2</v>
      </c>
      <c r="AG720" t="s">
        <v>165</v>
      </c>
      <c r="AH720" t="s">
        <v>175</v>
      </c>
    </row>
    <row r="721" spans="1:34">
      <c r="A721">
        <v>7415</v>
      </c>
      <c r="B721">
        <v>450848</v>
      </c>
      <c r="C721" t="s">
        <v>183</v>
      </c>
      <c r="D721" t="str">
        <f t="shared" ca="1" si="33"/>
        <v>GFATKKCUZC</v>
      </c>
      <c r="E721" t="str">
        <f t="shared" ca="1" si="34"/>
        <v>Gfcsohhzrniwq</v>
      </c>
      <c r="F721" t="s">
        <v>150</v>
      </c>
      <c r="G721" t="s">
        <v>167</v>
      </c>
      <c r="H721" s="149" t="str">
        <f t="shared" ca="1" si="35"/>
        <v>27/8/1994</v>
      </c>
      <c r="I721" t="s">
        <v>152</v>
      </c>
      <c r="J721" t="s">
        <v>153</v>
      </c>
      <c r="K721" t="s">
        <v>890</v>
      </c>
      <c r="L721" t="s">
        <v>891</v>
      </c>
      <c r="M721" t="s">
        <v>892</v>
      </c>
      <c r="N721">
        <v>95</v>
      </c>
      <c r="O721" t="s">
        <v>157</v>
      </c>
      <c r="P721" t="s">
        <v>158</v>
      </c>
      <c r="Q721" t="s">
        <v>171</v>
      </c>
      <c r="R721" t="s">
        <v>237</v>
      </c>
      <c r="S721" t="s">
        <v>2</v>
      </c>
      <c r="T721" t="s">
        <v>2</v>
      </c>
      <c r="U721" t="s">
        <v>238</v>
      </c>
      <c r="V721" t="s">
        <v>182</v>
      </c>
      <c r="W721" t="s">
        <v>160</v>
      </c>
      <c r="X721" t="s">
        <v>162</v>
      </c>
      <c r="Y721" t="s">
        <v>2</v>
      </c>
      <c r="Z721">
        <v>2011</v>
      </c>
      <c r="AA721" t="s">
        <v>164</v>
      </c>
      <c r="AB721" t="s">
        <v>2</v>
      </c>
      <c r="AC721" t="s">
        <v>2</v>
      </c>
      <c r="AD721" t="s">
        <v>2</v>
      </c>
      <c r="AE721" t="s">
        <v>2</v>
      </c>
      <c r="AF721" t="s">
        <v>2</v>
      </c>
      <c r="AG721" t="s">
        <v>165</v>
      </c>
      <c r="AH721" t="s">
        <v>232</v>
      </c>
    </row>
    <row r="722" spans="1:34">
      <c r="A722">
        <v>7415</v>
      </c>
      <c r="B722">
        <v>450882</v>
      </c>
      <c r="C722" t="s">
        <v>149</v>
      </c>
      <c r="D722" t="str">
        <f t="shared" ca="1" si="33"/>
        <v>ZMCACTIDOM</v>
      </c>
      <c r="E722" t="str">
        <f t="shared" ca="1" si="34"/>
        <v>Srubbacebympu</v>
      </c>
      <c r="F722" t="s">
        <v>150</v>
      </c>
      <c r="G722" t="s">
        <v>151</v>
      </c>
      <c r="H722" s="149" t="str">
        <f t="shared" ca="1" si="35"/>
        <v>22/12/1996</v>
      </c>
      <c r="I722" t="s">
        <v>152</v>
      </c>
      <c r="J722" t="s">
        <v>153</v>
      </c>
      <c r="K722" t="s">
        <v>890</v>
      </c>
      <c r="L722" t="s">
        <v>891</v>
      </c>
      <c r="M722" t="s">
        <v>892</v>
      </c>
      <c r="N722">
        <v>95</v>
      </c>
      <c r="O722" t="s">
        <v>157</v>
      </c>
      <c r="P722" t="s">
        <v>158</v>
      </c>
      <c r="Q722" t="s">
        <v>194</v>
      </c>
      <c r="R722" t="s">
        <v>198</v>
      </c>
      <c r="S722" t="s">
        <v>2</v>
      </c>
      <c r="T722" t="s">
        <v>196</v>
      </c>
      <c r="U722" t="s">
        <v>200</v>
      </c>
      <c r="V722" t="s">
        <v>160</v>
      </c>
      <c r="W722" t="s">
        <v>161</v>
      </c>
      <c r="X722" t="s">
        <v>2</v>
      </c>
      <c r="Y722" t="s">
        <v>2</v>
      </c>
      <c r="Z722">
        <v>2011</v>
      </c>
      <c r="AA722" t="s">
        <v>164</v>
      </c>
      <c r="AB722" t="s">
        <v>2</v>
      </c>
      <c r="AC722" t="s">
        <v>2</v>
      </c>
      <c r="AD722" t="s">
        <v>2</v>
      </c>
      <c r="AE722" t="s">
        <v>2</v>
      </c>
      <c r="AF722" t="s">
        <v>2</v>
      </c>
      <c r="AG722" t="s">
        <v>213</v>
      </c>
      <c r="AH722" t="s">
        <v>190</v>
      </c>
    </row>
    <row r="723" spans="1:34">
      <c r="A723">
        <v>7415</v>
      </c>
      <c r="B723">
        <v>450899</v>
      </c>
      <c r="C723" t="s">
        <v>149</v>
      </c>
      <c r="D723" t="str">
        <f t="shared" ca="1" si="33"/>
        <v>TWHPQAAEAH</v>
      </c>
      <c r="E723" t="str">
        <f t="shared" ca="1" si="34"/>
        <v>Vnuvmlgcrthhf</v>
      </c>
      <c r="F723" t="s">
        <v>150</v>
      </c>
      <c r="G723" t="s">
        <v>167</v>
      </c>
      <c r="H723" s="149" t="str">
        <f t="shared" ca="1" si="35"/>
        <v>15/8/1997</v>
      </c>
      <c r="I723" t="s">
        <v>152</v>
      </c>
      <c r="J723" t="s">
        <v>153</v>
      </c>
      <c r="K723" t="s">
        <v>890</v>
      </c>
      <c r="L723" t="s">
        <v>891</v>
      </c>
      <c r="M723" t="s">
        <v>892</v>
      </c>
      <c r="N723">
        <v>95</v>
      </c>
      <c r="O723" t="s">
        <v>157</v>
      </c>
      <c r="P723" t="s">
        <v>158</v>
      </c>
      <c r="Q723" t="s">
        <v>171</v>
      </c>
      <c r="R723" t="s">
        <v>237</v>
      </c>
      <c r="S723" t="s">
        <v>2</v>
      </c>
      <c r="T723" t="s">
        <v>2</v>
      </c>
      <c r="U723" t="s">
        <v>238</v>
      </c>
      <c r="V723" t="s">
        <v>160</v>
      </c>
      <c r="W723" t="s">
        <v>2</v>
      </c>
      <c r="X723" t="s">
        <v>2</v>
      </c>
      <c r="Y723" t="s">
        <v>2</v>
      </c>
      <c r="Z723">
        <v>2011</v>
      </c>
      <c r="AA723" t="s">
        <v>164</v>
      </c>
      <c r="AB723" t="s">
        <v>2</v>
      </c>
      <c r="AC723" t="s">
        <v>2</v>
      </c>
      <c r="AD723" t="s">
        <v>2</v>
      </c>
      <c r="AE723" t="s">
        <v>2</v>
      </c>
      <c r="AF723" t="s">
        <v>2</v>
      </c>
      <c r="AG723" t="s">
        <v>165</v>
      </c>
      <c r="AH723" t="s">
        <v>166</v>
      </c>
    </row>
    <row r="724" spans="1:34">
      <c r="A724">
        <v>7415</v>
      </c>
      <c r="B724">
        <v>450907</v>
      </c>
      <c r="C724" t="s">
        <v>149</v>
      </c>
      <c r="D724" t="str">
        <f t="shared" ca="1" si="33"/>
        <v>TVKOHBJGDZ</v>
      </c>
      <c r="E724" t="str">
        <f t="shared" ca="1" si="34"/>
        <v>Lwnmjikaegxpt</v>
      </c>
      <c r="F724" t="s">
        <v>150</v>
      </c>
      <c r="G724" t="s">
        <v>167</v>
      </c>
      <c r="H724" s="149" t="str">
        <f t="shared" ca="1" si="35"/>
        <v>20/6/1996</v>
      </c>
      <c r="I724" t="s">
        <v>152</v>
      </c>
      <c r="J724" t="s">
        <v>153</v>
      </c>
      <c r="K724" t="s">
        <v>890</v>
      </c>
      <c r="L724" t="s">
        <v>891</v>
      </c>
      <c r="M724" t="s">
        <v>892</v>
      </c>
      <c r="N724">
        <v>95</v>
      </c>
      <c r="O724" t="s">
        <v>157</v>
      </c>
      <c r="P724" t="s">
        <v>158</v>
      </c>
      <c r="Q724" t="s">
        <v>171</v>
      </c>
      <c r="R724" t="s">
        <v>237</v>
      </c>
      <c r="S724" t="s">
        <v>2</v>
      </c>
      <c r="T724" t="s">
        <v>2</v>
      </c>
      <c r="U724" t="s">
        <v>238</v>
      </c>
      <c r="V724" t="s">
        <v>160</v>
      </c>
      <c r="W724" t="s">
        <v>161</v>
      </c>
      <c r="X724" t="s">
        <v>162</v>
      </c>
      <c r="Y724" t="s">
        <v>2</v>
      </c>
      <c r="Z724">
        <v>2011</v>
      </c>
      <c r="AA724" t="s">
        <v>164</v>
      </c>
      <c r="AB724" t="s">
        <v>2</v>
      </c>
      <c r="AC724" t="s">
        <v>2</v>
      </c>
      <c r="AD724" t="s">
        <v>2</v>
      </c>
      <c r="AE724" t="s">
        <v>2</v>
      </c>
      <c r="AF724" t="s">
        <v>2</v>
      </c>
      <c r="AG724" t="s">
        <v>165</v>
      </c>
      <c r="AH724" t="s">
        <v>190</v>
      </c>
    </row>
    <row r="725" spans="1:34">
      <c r="A725">
        <v>7415</v>
      </c>
      <c r="B725">
        <v>450915</v>
      </c>
      <c r="C725" t="s">
        <v>149</v>
      </c>
      <c r="D725" t="str">
        <f t="shared" ca="1" si="33"/>
        <v>OYAWVUKKEU</v>
      </c>
      <c r="E725" t="str">
        <f t="shared" ca="1" si="34"/>
        <v>Cqtsxfowtwnjf</v>
      </c>
      <c r="F725" t="s">
        <v>150</v>
      </c>
      <c r="G725" t="s">
        <v>167</v>
      </c>
      <c r="H725" s="149" t="str">
        <f t="shared" ca="1" si="35"/>
        <v>1/7/1997</v>
      </c>
      <c r="I725" t="s">
        <v>152</v>
      </c>
      <c r="J725" t="s">
        <v>153</v>
      </c>
      <c r="K725" t="s">
        <v>890</v>
      </c>
      <c r="L725" t="s">
        <v>891</v>
      </c>
      <c r="M725" t="s">
        <v>892</v>
      </c>
      <c r="N725">
        <v>95</v>
      </c>
      <c r="O725" t="s">
        <v>157</v>
      </c>
      <c r="P725" t="s">
        <v>158</v>
      </c>
      <c r="Q725" t="s">
        <v>171</v>
      </c>
      <c r="R725" t="s">
        <v>328</v>
      </c>
      <c r="S725" t="s">
        <v>2</v>
      </c>
      <c r="T725" t="s">
        <v>2</v>
      </c>
      <c r="U725" t="s">
        <v>238</v>
      </c>
      <c r="V725" t="s">
        <v>160</v>
      </c>
      <c r="W725" t="s">
        <v>161</v>
      </c>
      <c r="X725" t="s">
        <v>162</v>
      </c>
      <c r="Y725" t="s">
        <v>293</v>
      </c>
      <c r="Z725">
        <v>2010</v>
      </c>
      <c r="AA725" t="s">
        <v>164</v>
      </c>
      <c r="AB725" t="s">
        <v>2</v>
      </c>
      <c r="AC725" t="s">
        <v>2</v>
      </c>
      <c r="AD725" t="s">
        <v>2</v>
      </c>
      <c r="AE725" t="s">
        <v>2</v>
      </c>
      <c r="AF725" t="s">
        <v>2</v>
      </c>
      <c r="AG725" t="s">
        <v>165</v>
      </c>
      <c r="AH725" t="s">
        <v>166</v>
      </c>
    </row>
    <row r="726" spans="1:34">
      <c r="A726">
        <v>7415</v>
      </c>
      <c r="B726">
        <v>450916</v>
      </c>
      <c r="C726" t="s">
        <v>149</v>
      </c>
      <c r="D726" t="str">
        <f t="shared" ca="1" si="33"/>
        <v>JTRWRSGVFF</v>
      </c>
      <c r="E726" t="str">
        <f t="shared" ca="1" si="34"/>
        <v>Vmiglwjpguosz</v>
      </c>
      <c r="F726" t="s">
        <v>150</v>
      </c>
      <c r="G726" t="s">
        <v>167</v>
      </c>
      <c r="H726" s="149" t="str">
        <f t="shared" ca="1" si="35"/>
        <v>22/4/1996</v>
      </c>
      <c r="I726" t="s">
        <v>152</v>
      </c>
      <c r="J726" t="s">
        <v>153</v>
      </c>
      <c r="K726" t="s">
        <v>890</v>
      </c>
      <c r="L726" t="s">
        <v>891</v>
      </c>
      <c r="M726" t="s">
        <v>892</v>
      </c>
      <c r="N726">
        <v>95</v>
      </c>
      <c r="O726" t="s">
        <v>157</v>
      </c>
      <c r="P726" t="s">
        <v>158</v>
      </c>
      <c r="Q726" t="s">
        <v>194</v>
      </c>
      <c r="R726" t="s">
        <v>210</v>
      </c>
      <c r="S726" t="s">
        <v>2</v>
      </c>
      <c r="T726" t="s">
        <v>196</v>
      </c>
      <c r="U726" t="s">
        <v>211</v>
      </c>
      <c r="V726" t="s">
        <v>160</v>
      </c>
      <c r="W726" t="s">
        <v>161</v>
      </c>
      <c r="X726" t="s">
        <v>249</v>
      </c>
      <c r="Y726" t="s">
        <v>2</v>
      </c>
      <c r="Z726">
        <v>2010</v>
      </c>
      <c r="AA726" t="s">
        <v>164</v>
      </c>
      <c r="AB726" t="s">
        <v>2</v>
      </c>
      <c r="AC726" t="s">
        <v>2</v>
      </c>
      <c r="AD726" t="s">
        <v>2</v>
      </c>
      <c r="AE726" t="s">
        <v>2</v>
      </c>
      <c r="AF726" t="s">
        <v>2</v>
      </c>
      <c r="AG726" t="s">
        <v>213</v>
      </c>
      <c r="AH726" t="s">
        <v>166</v>
      </c>
    </row>
    <row r="727" spans="1:34">
      <c r="A727">
        <v>7415</v>
      </c>
      <c r="B727">
        <v>450922</v>
      </c>
      <c r="C727" t="s">
        <v>149</v>
      </c>
      <c r="D727" t="str">
        <f t="shared" ca="1" si="33"/>
        <v>FXVOSYHZAU</v>
      </c>
      <c r="E727" t="str">
        <f t="shared" ca="1" si="34"/>
        <v>Denkwiddigblx</v>
      </c>
      <c r="F727" t="s">
        <v>150</v>
      </c>
      <c r="G727" t="s">
        <v>167</v>
      </c>
      <c r="H727" s="149" t="str">
        <f t="shared" ca="1" si="35"/>
        <v>25/8/1996</v>
      </c>
      <c r="I727" t="s">
        <v>152</v>
      </c>
      <c r="J727" t="s">
        <v>153</v>
      </c>
      <c r="K727" t="s">
        <v>890</v>
      </c>
      <c r="L727" t="s">
        <v>891</v>
      </c>
      <c r="M727" t="s">
        <v>892</v>
      </c>
      <c r="N727">
        <v>95</v>
      </c>
      <c r="O727" t="s">
        <v>157</v>
      </c>
      <c r="P727" t="s">
        <v>158</v>
      </c>
      <c r="Q727" t="s">
        <v>171</v>
      </c>
      <c r="R727" t="s">
        <v>237</v>
      </c>
      <c r="S727" t="s">
        <v>2</v>
      </c>
      <c r="T727" t="s">
        <v>2</v>
      </c>
      <c r="U727" t="s">
        <v>238</v>
      </c>
      <c r="V727" t="s">
        <v>160</v>
      </c>
      <c r="W727" t="s">
        <v>161</v>
      </c>
      <c r="X727" t="s">
        <v>162</v>
      </c>
      <c r="Y727" t="s">
        <v>2</v>
      </c>
      <c r="Z727">
        <v>2011</v>
      </c>
      <c r="AA727" t="s">
        <v>164</v>
      </c>
      <c r="AB727" t="s">
        <v>2</v>
      </c>
      <c r="AC727" t="s">
        <v>2</v>
      </c>
      <c r="AD727" t="s">
        <v>2</v>
      </c>
      <c r="AE727" t="s">
        <v>2</v>
      </c>
      <c r="AF727" t="s">
        <v>2</v>
      </c>
      <c r="AG727" t="s">
        <v>165</v>
      </c>
      <c r="AH727" t="s">
        <v>166</v>
      </c>
    </row>
    <row r="728" spans="1:34">
      <c r="A728">
        <v>7415</v>
      </c>
      <c r="B728">
        <v>450932</v>
      </c>
      <c r="C728" t="s">
        <v>149</v>
      </c>
      <c r="D728" t="str">
        <f t="shared" ca="1" si="33"/>
        <v>JIHPFXPRUY</v>
      </c>
      <c r="E728" t="str">
        <f t="shared" ca="1" si="34"/>
        <v>Eorqttnfnryit</v>
      </c>
      <c r="F728" t="s">
        <v>150</v>
      </c>
      <c r="G728" t="s">
        <v>167</v>
      </c>
      <c r="H728" s="149" t="str">
        <f t="shared" ca="1" si="35"/>
        <v>12/7/1997</v>
      </c>
      <c r="I728" t="s">
        <v>152</v>
      </c>
      <c r="J728" t="s">
        <v>153</v>
      </c>
      <c r="K728" t="s">
        <v>890</v>
      </c>
      <c r="L728" t="s">
        <v>891</v>
      </c>
      <c r="M728" t="s">
        <v>892</v>
      </c>
      <c r="N728">
        <v>95</v>
      </c>
      <c r="O728" t="s">
        <v>157</v>
      </c>
      <c r="P728" t="s">
        <v>158</v>
      </c>
      <c r="Q728" t="s">
        <v>171</v>
      </c>
      <c r="R728" t="s">
        <v>237</v>
      </c>
      <c r="S728" t="s">
        <v>2</v>
      </c>
      <c r="T728" t="s">
        <v>2</v>
      </c>
      <c r="U728" t="s">
        <v>238</v>
      </c>
      <c r="V728" t="s">
        <v>160</v>
      </c>
      <c r="W728" t="s">
        <v>182</v>
      </c>
      <c r="X728" t="s">
        <v>162</v>
      </c>
      <c r="Y728" t="s">
        <v>2</v>
      </c>
      <c r="Z728">
        <v>2010</v>
      </c>
      <c r="AA728" t="s">
        <v>164</v>
      </c>
      <c r="AB728" t="s">
        <v>2</v>
      </c>
      <c r="AC728" t="s">
        <v>2</v>
      </c>
      <c r="AD728" t="s">
        <v>2</v>
      </c>
      <c r="AE728" t="s">
        <v>2</v>
      </c>
      <c r="AF728" t="s">
        <v>2</v>
      </c>
      <c r="AG728" t="s">
        <v>165</v>
      </c>
      <c r="AH728" t="s">
        <v>190</v>
      </c>
    </row>
    <row r="729" spans="1:34">
      <c r="A729">
        <v>7415</v>
      </c>
      <c r="B729">
        <v>450954</v>
      </c>
      <c r="C729" t="s">
        <v>149</v>
      </c>
      <c r="D729" t="str">
        <f t="shared" ca="1" si="33"/>
        <v>LOUVIHOBVG</v>
      </c>
      <c r="E729" t="str">
        <f t="shared" ca="1" si="34"/>
        <v>Kvhmrwkcrybcp</v>
      </c>
      <c r="F729" t="s">
        <v>150</v>
      </c>
      <c r="G729" t="s">
        <v>167</v>
      </c>
      <c r="H729" s="149" t="str">
        <f t="shared" ca="1" si="35"/>
        <v>6/4/1996</v>
      </c>
      <c r="I729" t="s">
        <v>152</v>
      </c>
      <c r="J729" t="s">
        <v>153</v>
      </c>
      <c r="K729" t="s">
        <v>890</v>
      </c>
      <c r="L729" t="s">
        <v>891</v>
      </c>
      <c r="M729" t="s">
        <v>892</v>
      </c>
      <c r="N729">
        <v>95</v>
      </c>
      <c r="O729" t="s">
        <v>157</v>
      </c>
      <c r="P729" t="s">
        <v>158</v>
      </c>
      <c r="Q729" t="s">
        <v>194</v>
      </c>
      <c r="R729" t="s">
        <v>198</v>
      </c>
      <c r="S729" t="s">
        <v>2</v>
      </c>
      <c r="T729" t="s">
        <v>196</v>
      </c>
      <c r="U729" t="s">
        <v>197</v>
      </c>
      <c r="V729" t="s">
        <v>160</v>
      </c>
      <c r="W729" t="s">
        <v>161</v>
      </c>
      <c r="X729" t="s">
        <v>2</v>
      </c>
      <c r="Y729" t="s">
        <v>2</v>
      </c>
      <c r="Z729">
        <v>2011</v>
      </c>
      <c r="AA729" t="s">
        <v>164</v>
      </c>
      <c r="AB729" t="s">
        <v>2</v>
      </c>
      <c r="AC729" t="s">
        <v>2</v>
      </c>
      <c r="AD729" t="s">
        <v>2</v>
      </c>
      <c r="AE729" t="s">
        <v>2</v>
      </c>
      <c r="AF729" t="s">
        <v>2</v>
      </c>
      <c r="AG729" t="s">
        <v>213</v>
      </c>
      <c r="AH729" t="s">
        <v>232</v>
      </c>
    </row>
    <row r="730" spans="1:34">
      <c r="A730">
        <v>7415</v>
      </c>
      <c r="B730">
        <v>450962</v>
      </c>
      <c r="C730" t="s">
        <v>149</v>
      </c>
      <c r="D730" t="str">
        <f t="shared" ca="1" si="33"/>
        <v>NTRSSEKHFY</v>
      </c>
      <c r="E730" t="str">
        <f t="shared" ca="1" si="34"/>
        <v>Bxhltyaexzogu</v>
      </c>
      <c r="F730" t="s">
        <v>150</v>
      </c>
      <c r="G730" t="s">
        <v>167</v>
      </c>
      <c r="H730" s="149" t="str">
        <f t="shared" ca="1" si="35"/>
        <v>26/7/1995</v>
      </c>
      <c r="I730" t="s">
        <v>152</v>
      </c>
      <c r="J730" t="s">
        <v>153</v>
      </c>
      <c r="K730" t="s">
        <v>890</v>
      </c>
      <c r="L730" t="s">
        <v>891</v>
      </c>
      <c r="M730" t="s">
        <v>892</v>
      </c>
      <c r="N730">
        <v>95</v>
      </c>
      <c r="O730" t="s">
        <v>157</v>
      </c>
      <c r="P730" t="s">
        <v>158</v>
      </c>
      <c r="Q730" t="s">
        <v>171</v>
      </c>
      <c r="R730" t="s">
        <v>328</v>
      </c>
      <c r="S730" t="s">
        <v>2</v>
      </c>
      <c r="T730" t="s">
        <v>2</v>
      </c>
      <c r="U730" t="s">
        <v>238</v>
      </c>
      <c r="V730" t="s">
        <v>160</v>
      </c>
      <c r="W730" t="s">
        <v>2</v>
      </c>
      <c r="X730" t="s">
        <v>2</v>
      </c>
      <c r="Y730" t="s">
        <v>2</v>
      </c>
      <c r="Z730">
        <v>2011</v>
      </c>
      <c r="AA730" t="s">
        <v>164</v>
      </c>
      <c r="AB730" t="s">
        <v>2</v>
      </c>
      <c r="AC730" t="s">
        <v>2</v>
      </c>
      <c r="AD730" t="s">
        <v>2</v>
      </c>
      <c r="AE730" t="s">
        <v>2</v>
      </c>
      <c r="AF730" t="s">
        <v>2</v>
      </c>
      <c r="AG730" t="s">
        <v>165</v>
      </c>
      <c r="AH730" t="s">
        <v>175</v>
      </c>
    </row>
    <row r="731" spans="1:34">
      <c r="A731">
        <v>7415</v>
      </c>
      <c r="B731">
        <v>450971</v>
      </c>
      <c r="C731" t="s">
        <v>149</v>
      </c>
      <c r="D731" t="str">
        <f t="shared" ca="1" si="33"/>
        <v>PKROFYRZZB</v>
      </c>
      <c r="E731" t="str">
        <f t="shared" ca="1" si="34"/>
        <v>Rqwgeiddsiskk</v>
      </c>
      <c r="F731" t="s">
        <v>150</v>
      </c>
      <c r="G731" t="s">
        <v>167</v>
      </c>
      <c r="H731" s="149" t="str">
        <f t="shared" ca="1" si="35"/>
        <v>8/9/1996</v>
      </c>
      <c r="I731" t="s">
        <v>152</v>
      </c>
      <c r="J731" t="s">
        <v>153</v>
      </c>
      <c r="K731" t="s">
        <v>890</v>
      </c>
      <c r="L731" t="s">
        <v>891</v>
      </c>
      <c r="M731" t="s">
        <v>892</v>
      </c>
      <c r="N731">
        <v>95</v>
      </c>
      <c r="O731" t="s">
        <v>157</v>
      </c>
      <c r="P731" t="s">
        <v>158</v>
      </c>
      <c r="Q731" t="s">
        <v>194</v>
      </c>
      <c r="R731" t="s">
        <v>195</v>
      </c>
      <c r="S731" t="s">
        <v>2</v>
      </c>
      <c r="T731" t="s">
        <v>199</v>
      </c>
      <c r="U731" t="s">
        <v>200</v>
      </c>
      <c r="V731" t="s">
        <v>160</v>
      </c>
      <c r="W731" t="s">
        <v>182</v>
      </c>
      <c r="X731" t="s">
        <v>200</v>
      </c>
      <c r="Y731" t="s">
        <v>2</v>
      </c>
      <c r="Z731">
        <v>2011</v>
      </c>
      <c r="AA731" t="s">
        <v>164</v>
      </c>
      <c r="AB731" t="s">
        <v>2</v>
      </c>
      <c r="AC731" t="s">
        <v>2</v>
      </c>
      <c r="AD731" t="s">
        <v>2</v>
      </c>
      <c r="AE731" t="s">
        <v>2</v>
      </c>
      <c r="AF731" t="s">
        <v>2</v>
      </c>
      <c r="AG731" t="s">
        <v>174</v>
      </c>
      <c r="AH731" t="s">
        <v>190</v>
      </c>
    </row>
    <row r="732" spans="1:34">
      <c r="A732">
        <v>7415</v>
      </c>
      <c r="B732">
        <v>450975</v>
      </c>
      <c r="C732" t="s">
        <v>149</v>
      </c>
      <c r="D732" t="str">
        <f t="shared" ca="1" si="33"/>
        <v>QIBCMDGSDG</v>
      </c>
      <c r="E732" t="str">
        <f t="shared" ca="1" si="34"/>
        <v>Umxnsfrboyvtc</v>
      </c>
      <c r="F732" t="s">
        <v>150</v>
      </c>
      <c r="G732" t="s">
        <v>167</v>
      </c>
      <c r="H732" s="149" t="str">
        <f t="shared" ca="1" si="35"/>
        <v>14/2/1994</v>
      </c>
      <c r="I732" t="s">
        <v>152</v>
      </c>
      <c r="J732" t="s">
        <v>153</v>
      </c>
      <c r="K732" t="s">
        <v>890</v>
      </c>
      <c r="L732" t="s">
        <v>891</v>
      </c>
      <c r="M732" t="s">
        <v>892</v>
      </c>
      <c r="N732">
        <v>95</v>
      </c>
      <c r="O732" t="s">
        <v>157</v>
      </c>
      <c r="P732" t="s">
        <v>158</v>
      </c>
      <c r="Q732" t="s">
        <v>171</v>
      </c>
      <c r="R732" t="s">
        <v>237</v>
      </c>
      <c r="S732" t="s">
        <v>2</v>
      </c>
      <c r="T732" t="s">
        <v>2</v>
      </c>
      <c r="U732" t="s">
        <v>238</v>
      </c>
      <c r="V732" t="s">
        <v>160</v>
      </c>
      <c r="W732" t="s">
        <v>2</v>
      </c>
      <c r="X732" t="s">
        <v>2</v>
      </c>
      <c r="Y732" t="s">
        <v>2</v>
      </c>
      <c r="Z732">
        <v>2011</v>
      </c>
      <c r="AA732" t="s">
        <v>164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165</v>
      </c>
      <c r="AH732" t="s">
        <v>190</v>
      </c>
    </row>
    <row r="733" spans="1:34">
      <c r="A733">
        <v>7415</v>
      </c>
      <c r="B733">
        <v>450976</v>
      </c>
      <c r="C733" t="s">
        <v>149</v>
      </c>
      <c r="D733" t="str">
        <f t="shared" ca="1" si="33"/>
        <v>XNAAMLBBBC</v>
      </c>
      <c r="E733" t="str">
        <f t="shared" ca="1" si="34"/>
        <v>Xhehsskupncah</v>
      </c>
      <c r="F733" t="s">
        <v>150</v>
      </c>
      <c r="G733" t="s">
        <v>167</v>
      </c>
      <c r="H733" s="149" t="str">
        <f t="shared" ca="1" si="35"/>
        <v>1/8/1994</v>
      </c>
      <c r="I733" t="s">
        <v>152</v>
      </c>
      <c r="J733" t="s">
        <v>153</v>
      </c>
      <c r="K733" t="s">
        <v>890</v>
      </c>
      <c r="L733" t="s">
        <v>891</v>
      </c>
      <c r="M733" t="s">
        <v>892</v>
      </c>
      <c r="N733">
        <v>95</v>
      </c>
      <c r="O733" t="s">
        <v>157</v>
      </c>
      <c r="P733" t="s">
        <v>158</v>
      </c>
      <c r="Q733" t="s">
        <v>194</v>
      </c>
      <c r="R733" t="s">
        <v>198</v>
      </c>
      <c r="S733" t="s">
        <v>2</v>
      </c>
      <c r="T733" t="s">
        <v>196</v>
      </c>
      <c r="U733" t="s">
        <v>200</v>
      </c>
      <c r="V733" t="s">
        <v>160</v>
      </c>
      <c r="W733" t="s">
        <v>161</v>
      </c>
      <c r="X733" t="s">
        <v>2</v>
      </c>
      <c r="Y733" t="s">
        <v>2</v>
      </c>
      <c r="Z733">
        <v>2011</v>
      </c>
      <c r="AA733" t="s">
        <v>164</v>
      </c>
      <c r="AB733" t="s">
        <v>2</v>
      </c>
      <c r="AC733" t="s">
        <v>2</v>
      </c>
      <c r="AD733" t="s">
        <v>2</v>
      </c>
      <c r="AE733" t="s">
        <v>2</v>
      </c>
      <c r="AF733" t="s">
        <v>2</v>
      </c>
      <c r="AG733" t="s">
        <v>213</v>
      </c>
      <c r="AH733" t="s">
        <v>166</v>
      </c>
    </row>
    <row r="734" spans="1:34">
      <c r="A734">
        <v>7415</v>
      </c>
      <c r="B734">
        <v>450991</v>
      </c>
      <c r="C734" t="s">
        <v>149</v>
      </c>
      <c r="D734" t="str">
        <f t="shared" ca="1" si="33"/>
        <v>ZPIEUECPIG</v>
      </c>
      <c r="E734" t="str">
        <f t="shared" ca="1" si="34"/>
        <v>Uxebtnuntyouw</v>
      </c>
      <c r="F734" t="s">
        <v>150</v>
      </c>
      <c r="G734" t="s">
        <v>167</v>
      </c>
      <c r="H734" s="149" t="str">
        <f t="shared" ca="1" si="35"/>
        <v>18/5/1994</v>
      </c>
      <c r="I734" t="s">
        <v>152</v>
      </c>
      <c r="J734" t="s">
        <v>153</v>
      </c>
      <c r="K734" t="s">
        <v>890</v>
      </c>
      <c r="L734" t="s">
        <v>891</v>
      </c>
      <c r="M734" t="s">
        <v>892</v>
      </c>
      <c r="N734">
        <v>95</v>
      </c>
      <c r="O734" t="s">
        <v>157</v>
      </c>
      <c r="P734" t="s">
        <v>158</v>
      </c>
      <c r="Q734" t="s">
        <v>179</v>
      </c>
      <c r="R734" t="s">
        <v>333</v>
      </c>
      <c r="S734" t="s">
        <v>2</v>
      </c>
      <c r="T734" t="s">
        <v>2</v>
      </c>
      <c r="U734" t="s">
        <v>296</v>
      </c>
      <c r="V734" t="s">
        <v>160</v>
      </c>
      <c r="W734" t="s">
        <v>161</v>
      </c>
      <c r="X734" t="s">
        <v>2</v>
      </c>
      <c r="Y734" t="s">
        <v>2</v>
      </c>
      <c r="Z734">
        <v>2011</v>
      </c>
      <c r="AA734" t="s">
        <v>164</v>
      </c>
      <c r="AB734" t="s">
        <v>2</v>
      </c>
      <c r="AC734" t="s">
        <v>2</v>
      </c>
      <c r="AD734" t="s">
        <v>2</v>
      </c>
      <c r="AE734" t="s">
        <v>2</v>
      </c>
      <c r="AF734" t="s">
        <v>2</v>
      </c>
      <c r="AG734" t="s">
        <v>165</v>
      </c>
      <c r="AH734" t="s">
        <v>166</v>
      </c>
    </row>
    <row r="735" spans="1:34">
      <c r="A735">
        <v>7415</v>
      </c>
      <c r="B735">
        <v>450997</v>
      </c>
      <c r="C735" t="s">
        <v>149</v>
      </c>
      <c r="D735" t="str">
        <f t="shared" ca="1" si="33"/>
        <v>ZSNSVWMRBX</v>
      </c>
      <c r="E735" t="str">
        <f t="shared" ca="1" si="34"/>
        <v>Inimishzzqkvm</v>
      </c>
      <c r="F735" t="s">
        <v>150</v>
      </c>
      <c r="G735" t="s">
        <v>167</v>
      </c>
      <c r="H735" s="149" t="str">
        <f t="shared" ca="1" si="35"/>
        <v>5/5/1996</v>
      </c>
      <c r="I735" t="s">
        <v>152</v>
      </c>
      <c r="J735" t="s">
        <v>153</v>
      </c>
      <c r="K735" t="s">
        <v>890</v>
      </c>
      <c r="L735" t="s">
        <v>891</v>
      </c>
      <c r="M735" t="s">
        <v>892</v>
      </c>
      <c r="N735">
        <v>95</v>
      </c>
      <c r="O735" t="s">
        <v>157</v>
      </c>
      <c r="P735" t="s">
        <v>158</v>
      </c>
      <c r="Q735" t="s">
        <v>194</v>
      </c>
      <c r="R735" t="s">
        <v>210</v>
      </c>
      <c r="S735" t="s">
        <v>2</v>
      </c>
      <c r="T735" t="s">
        <v>196</v>
      </c>
      <c r="U735" t="s">
        <v>197</v>
      </c>
      <c r="V735" t="s">
        <v>160</v>
      </c>
      <c r="W735" t="s">
        <v>161</v>
      </c>
      <c r="X735" t="s">
        <v>249</v>
      </c>
      <c r="Y735" t="s">
        <v>2</v>
      </c>
      <c r="Z735">
        <v>2011</v>
      </c>
      <c r="AA735" t="s">
        <v>164</v>
      </c>
      <c r="AB735" t="s">
        <v>2</v>
      </c>
      <c r="AC735" t="s">
        <v>2</v>
      </c>
      <c r="AD735" t="s">
        <v>2</v>
      </c>
      <c r="AE735" t="s">
        <v>2</v>
      </c>
      <c r="AF735" t="s">
        <v>2</v>
      </c>
      <c r="AG735" t="s">
        <v>213</v>
      </c>
      <c r="AH735" t="s">
        <v>166</v>
      </c>
    </row>
    <row r="736" spans="1:34">
      <c r="A736">
        <v>7415</v>
      </c>
      <c r="B736">
        <v>451010</v>
      </c>
      <c r="C736" t="s">
        <v>149</v>
      </c>
      <c r="D736" t="str">
        <f t="shared" ca="1" si="33"/>
        <v>BQCUTCQMWN</v>
      </c>
      <c r="E736" t="str">
        <f t="shared" ca="1" si="34"/>
        <v>Nqziafgzvisco</v>
      </c>
      <c r="F736" t="s">
        <v>150</v>
      </c>
      <c r="G736" t="s">
        <v>167</v>
      </c>
      <c r="H736" s="149" t="str">
        <f t="shared" ca="1" si="35"/>
        <v>3/1/1994</v>
      </c>
      <c r="I736" t="s">
        <v>152</v>
      </c>
      <c r="J736" t="s">
        <v>153</v>
      </c>
      <c r="K736" t="s">
        <v>890</v>
      </c>
      <c r="L736" t="s">
        <v>891</v>
      </c>
      <c r="M736" t="s">
        <v>892</v>
      </c>
      <c r="N736">
        <v>95</v>
      </c>
      <c r="O736" t="s">
        <v>157</v>
      </c>
      <c r="P736" t="s">
        <v>158</v>
      </c>
      <c r="Q736" t="s">
        <v>179</v>
      </c>
      <c r="R736" t="s">
        <v>333</v>
      </c>
      <c r="S736" t="s">
        <v>2</v>
      </c>
      <c r="T736" t="s">
        <v>2</v>
      </c>
      <c r="U736" t="s">
        <v>181</v>
      </c>
      <c r="V736" t="s">
        <v>160</v>
      </c>
      <c r="W736" t="s">
        <v>161</v>
      </c>
      <c r="X736" t="s">
        <v>2</v>
      </c>
      <c r="Y736" t="s">
        <v>2</v>
      </c>
      <c r="Z736">
        <v>2011</v>
      </c>
      <c r="AA736" t="s">
        <v>164</v>
      </c>
      <c r="AB736" t="s">
        <v>2</v>
      </c>
      <c r="AC736" t="s">
        <v>2</v>
      </c>
      <c r="AD736" t="s">
        <v>2</v>
      </c>
      <c r="AE736" t="s">
        <v>2</v>
      </c>
      <c r="AF736" t="s">
        <v>2</v>
      </c>
      <c r="AG736" t="s">
        <v>165</v>
      </c>
      <c r="AH736" t="s">
        <v>190</v>
      </c>
    </row>
    <row r="737" spans="1:34">
      <c r="A737">
        <v>7415</v>
      </c>
      <c r="B737">
        <v>451011</v>
      </c>
      <c r="C737" t="s">
        <v>183</v>
      </c>
      <c r="D737" t="str">
        <f t="shared" ca="1" si="33"/>
        <v>HGYAHETBWR</v>
      </c>
      <c r="E737" t="str">
        <f t="shared" ca="1" si="34"/>
        <v>Lmqoxusqbhdvg</v>
      </c>
      <c r="F737" t="s">
        <v>150</v>
      </c>
      <c r="G737" t="s">
        <v>167</v>
      </c>
      <c r="H737" s="149" t="str">
        <f t="shared" ca="1" si="35"/>
        <v>20/12/1996</v>
      </c>
      <c r="I737" t="s">
        <v>152</v>
      </c>
      <c r="J737" t="s">
        <v>153</v>
      </c>
      <c r="K737" t="s">
        <v>890</v>
      </c>
      <c r="L737" t="s">
        <v>891</v>
      </c>
      <c r="M737" t="s">
        <v>892</v>
      </c>
      <c r="N737">
        <v>95</v>
      </c>
      <c r="O737" t="s">
        <v>157</v>
      </c>
      <c r="P737" t="s">
        <v>158</v>
      </c>
      <c r="Q737" t="s">
        <v>171</v>
      </c>
      <c r="R737" t="s">
        <v>328</v>
      </c>
      <c r="S737" t="s">
        <v>2</v>
      </c>
      <c r="T737" t="s">
        <v>2</v>
      </c>
      <c r="U737" t="s">
        <v>238</v>
      </c>
      <c r="V737" t="s">
        <v>160</v>
      </c>
      <c r="W737" t="s">
        <v>2</v>
      </c>
      <c r="X737" t="s">
        <v>2</v>
      </c>
      <c r="Y737" t="s">
        <v>2</v>
      </c>
      <c r="Z737">
        <v>2011</v>
      </c>
      <c r="AA737" t="s">
        <v>164</v>
      </c>
      <c r="AB737" t="s">
        <v>2</v>
      </c>
      <c r="AC737" t="s">
        <v>2</v>
      </c>
      <c r="AD737" t="s">
        <v>2</v>
      </c>
      <c r="AE737" t="s">
        <v>2</v>
      </c>
      <c r="AF737" t="s">
        <v>2</v>
      </c>
      <c r="AG737" t="s">
        <v>165</v>
      </c>
      <c r="AH737" t="s">
        <v>166</v>
      </c>
    </row>
    <row r="738" spans="1:34">
      <c r="A738">
        <v>7415</v>
      </c>
      <c r="B738">
        <v>451014</v>
      </c>
      <c r="C738" t="s">
        <v>149</v>
      </c>
      <c r="D738" t="str">
        <f t="shared" ca="1" si="33"/>
        <v>EBUMOETBAI</v>
      </c>
      <c r="E738" t="str">
        <f t="shared" ca="1" si="34"/>
        <v>Blqgeconensds</v>
      </c>
      <c r="F738" t="s">
        <v>150</v>
      </c>
      <c r="G738" t="s">
        <v>167</v>
      </c>
      <c r="H738" s="149" t="str">
        <f t="shared" ca="1" si="35"/>
        <v>13/7/1996</v>
      </c>
      <c r="I738" t="s">
        <v>152</v>
      </c>
      <c r="J738" t="s">
        <v>153</v>
      </c>
      <c r="K738" t="s">
        <v>890</v>
      </c>
      <c r="L738" t="s">
        <v>891</v>
      </c>
      <c r="M738" t="s">
        <v>892</v>
      </c>
      <c r="N738">
        <v>95</v>
      </c>
      <c r="O738" t="s">
        <v>157</v>
      </c>
      <c r="P738" t="s">
        <v>158</v>
      </c>
      <c r="Q738" t="s">
        <v>194</v>
      </c>
      <c r="R738" t="s">
        <v>198</v>
      </c>
      <c r="S738" t="s">
        <v>2</v>
      </c>
      <c r="T738" t="s">
        <v>196</v>
      </c>
      <c r="U738" t="s">
        <v>197</v>
      </c>
      <c r="V738" t="s">
        <v>160</v>
      </c>
      <c r="W738" t="s">
        <v>161</v>
      </c>
      <c r="X738" t="s">
        <v>2</v>
      </c>
      <c r="Y738" t="s">
        <v>2</v>
      </c>
      <c r="Z738">
        <v>2011</v>
      </c>
      <c r="AA738" t="s">
        <v>164</v>
      </c>
      <c r="AB738" t="s">
        <v>2</v>
      </c>
      <c r="AC738" t="s">
        <v>2</v>
      </c>
      <c r="AD738" t="s">
        <v>2</v>
      </c>
      <c r="AE738" t="s">
        <v>2</v>
      </c>
      <c r="AF738" t="s">
        <v>2</v>
      </c>
      <c r="AG738" t="s">
        <v>213</v>
      </c>
      <c r="AH738" t="s">
        <v>190</v>
      </c>
    </row>
    <row r="739" spans="1:34">
      <c r="A739">
        <v>7415</v>
      </c>
      <c r="B739">
        <v>451015</v>
      </c>
      <c r="C739" t="s">
        <v>149</v>
      </c>
      <c r="D739" t="str">
        <f t="shared" ca="1" si="33"/>
        <v>MKXTUGCVCK</v>
      </c>
      <c r="E739" t="str">
        <f t="shared" ca="1" si="34"/>
        <v>Hdwpoyjmzalyq</v>
      </c>
      <c r="F739" t="s">
        <v>150</v>
      </c>
      <c r="G739" t="s">
        <v>167</v>
      </c>
      <c r="H739" s="149" t="str">
        <f t="shared" ca="1" si="35"/>
        <v>19/9/1994</v>
      </c>
      <c r="I739" t="s">
        <v>152</v>
      </c>
      <c r="J739" t="s">
        <v>153</v>
      </c>
      <c r="K739" t="s">
        <v>890</v>
      </c>
      <c r="L739" t="s">
        <v>891</v>
      </c>
      <c r="M739" t="s">
        <v>892</v>
      </c>
      <c r="N739">
        <v>95</v>
      </c>
      <c r="O739" t="s">
        <v>157</v>
      </c>
      <c r="P739" t="s">
        <v>158</v>
      </c>
      <c r="Q739" t="s">
        <v>194</v>
      </c>
      <c r="R739" t="s">
        <v>198</v>
      </c>
      <c r="S739" t="s">
        <v>2</v>
      </c>
      <c r="T739" t="s">
        <v>196</v>
      </c>
      <c r="U739" t="s">
        <v>197</v>
      </c>
      <c r="V739" t="s">
        <v>160</v>
      </c>
      <c r="W739" t="s">
        <v>161</v>
      </c>
      <c r="X739" t="s">
        <v>2</v>
      </c>
      <c r="Y739" t="s">
        <v>2</v>
      </c>
      <c r="Z739">
        <v>2011</v>
      </c>
      <c r="AA739" t="s">
        <v>164</v>
      </c>
      <c r="AB739" t="s">
        <v>2</v>
      </c>
      <c r="AC739" t="s">
        <v>2</v>
      </c>
      <c r="AD739" t="s">
        <v>2</v>
      </c>
      <c r="AE739" t="s">
        <v>2</v>
      </c>
      <c r="AF739" t="s">
        <v>2</v>
      </c>
      <c r="AG739" t="s">
        <v>213</v>
      </c>
      <c r="AH739" t="s">
        <v>232</v>
      </c>
    </row>
    <row r="740" spans="1:34">
      <c r="A740">
        <v>7415</v>
      </c>
      <c r="B740">
        <v>451017</v>
      </c>
      <c r="C740" t="s">
        <v>149</v>
      </c>
      <c r="D740" t="str">
        <f t="shared" ca="1" si="33"/>
        <v>AVMEUNEKHV</v>
      </c>
      <c r="E740" t="str">
        <f t="shared" ca="1" si="34"/>
        <v>Qfamuwlgbkqrd</v>
      </c>
      <c r="F740" t="s">
        <v>150</v>
      </c>
      <c r="G740" t="s">
        <v>151</v>
      </c>
      <c r="H740" s="149" t="str">
        <f t="shared" ca="1" si="35"/>
        <v>12/7/1995</v>
      </c>
      <c r="I740" t="s">
        <v>152</v>
      </c>
      <c r="J740" t="s">
        <v>153</v>
      </c>
      <c r="K740" t="s">
        <v>890</v>
      </c>
      <c r="L740" t="s">
        <v>891</v>
      </c>
      <c r="M740" t="s">
        <v>892</v>
      </c>
      <c r="N740">
        <v>95</v>
      </c>
      <c r="O740" t="s">
        <v>157</v>
      </c>
      <c r="P740" t="s">
        <v>158</v>
      </c>
      <c r="Q740" t="s">
        <v>179</v>
      </c>
      <c r="R740" t="s">
        <v>333</v>
      </c>
      <c r="S740" t="s">
        <v>2</v>
      </c>
      <c r="T740" t="s">
        <v>2</v>
      </c>
      <c r="U740" t="s">
        <v>181</v>
      </c>
      <c r="V740" t="s">
        <v>160</v>
      </c>
      <c r="W740" t="s">
        <v>161</v>
      </c>
      <c r="X740" t="s">
        <v>2</v>
      </c>
      <c r="Y740" t="s">
        <v>2</v>
      </c>
      <c r="Z740">
        <v>2011</v>
      </c>
      <c r="AA740" t="s">
        <v>164</v>
      </c>
      <c r="AB740" t="s">
        <v>2</v>
      </c>
      <c r="AC740" t="s">
        <v>2</v>
      </c>
      <c r="AD740" t="s">
        <v>2</v>
      </c>
      <c r="AE740" t="s">
        <v>2</v>
      </c>
      <c r="AF740" t="s">
        <v>2</v>
      </c>
      <c r="AG740" t="s">
        <v>165</v>
      </c>
      <c r="AH740" t="s">
        <v>175</v>
      </c>
    </row>
    <row r="741" spans="1:34">
      <c r="A741">
        <v>7415</v>
      </c>
      <c r="B741">
        <v>451043</v>
      </c>
      <c r="C741" t="s">
        <v>149</v>
      </c>
      <c r="D741" t="str">
        <f t="shared" ca="1" si="33"/>
        <v>KUZBEMVSKT</v>
      </c>
      <c r="E741" t="str">
        <f t="shared" ca="1" si="34"/>
        <v>Yamoniykghqhz</v>
      </c>
      <c r="F741" t="s">
        <v>150</v>
      </c>
      <c r="G741" t="s">
        <v>167</v>
      </c>
      <c r="H741" s="149" t="str">
        <f t="shared" ca="1" si="35"/>
        <v>9/12/1996</v>
      </c>
      <c r="I741" t="s">
        <v>152</v>
      </c>
      <c r="J741" t="s">
        <v>153</v>
      </c>
      <c r="K741" t="s">
        <v>890</v>
      </c>
      <c r="L741" t="s">
        <v>891</v>
      </c>
      <c r="M741" t="s">
        <v>892</v>
      </c>
      <c r="N741">
        <v>95</v>
      </c>
      <c r="O741" t="s">
        <v>157</v>
      </c>
      <c r="P741" t="s">
        <v>158</v>
      </c>
      <c r="Q741" t="s">
        <v>179</v>
      </c>
      <c r="R741" t="s">
        <v>333</v>
      </c>
      <c r="S741" t="s">
        <v>2</v>
      </c>
      <c r="T741" t="s">
        <v>2</v>
      </c>
      <c r="U741" t="s">
        <v>181</v>
      </c>
      <c r="V741" t="s">
        <v>160</v>
      </c>
      <c r="W741" t="s">
        <v>161</v>
      </c>
      <c r="X741" t="s">
        <v>2</v>
      </c>
      <c r="Y741" t="s">
        <v>2</v>
      </c>
      <c r="Z741">
        <v>2011</v>
      </c>
      <c r="AA741" t="s">
        <v>164</v>
      </c>
      <c r="AB741" t="s">
        <v>2</v>
      </c>
      <c r="AC741" t="s">
        <v>2</v>
      </c>
      <c r="AD741" t="s">
        <v>2</v>
      </c>
      <c r="AE741" t="s">
        <v>2</v>
      </c>
      <c r="AF741" t="s">
        <v>2</v>
      </c>
      <c r="AG741" t="s">
        <v>165</v>
      </c>
      <c r="AH741" t="s">
        <v>166</v>
      </c>
    </row>
    <row r="742" spans="1:34">
      <c r="A742">
        <v>7415</v>
      </c>
      <c r="B742">
        <v>451044</v>
      </c>
      <c r="C742" t="s">
        <v>149</v>
      </c>
      <c r="D742" t="str">
        <f t="shared" ca="1" si="33"/>
        <v>JIPOPPRQSJ</v>
      </c>
      <c r="E742" t="str">
        <f t="shared" ca="1" si="34"/>
        <v>Qaskvptrescmm</v>
      </c>
      <c r="F742" t="s">
        <v>150</v>
      </c>
      <c r="G742" t="s">
        <v>167</v>
      </c>
      <c r="H742" s="149" t="str">
        <f t="shared" ca="1" si="35"/>
        <v>10/10/1997</v>
      </c>
      <c r="I742" t="s">
        <v>152</v>
      </c>
      <c r="J742" t="s">
        <v>153</v>
      </c>
      <c r="K742" t="s">
        <v>890</v>
      </c>
      <c r="L742" t="s">
        <v>891</v>
      </c>
      <c r="M742" t="s">
        <v>892</v>
      </c>
      <c r="N742">
        <v>95</v>
      </c>
      <c r="O742" t="s">
        <v>157</v>
      </c>
      <c r="P742" t="s">
        <v>158</v>
      </c>
      <c r="Q742" t="s">
        <v>171</v>
      </c>
      <c r="R742" t="s">
        <v>328</v>
      </c>
      <c r="S742" t="s">
        <v>2</v>
      </c>
      <c r="T742" t="s">
        <v>2</v>
      </c>
      <c r="U742" t="s">
        <v>238</v>
      </c>
      <c r="V742" t="s">
        <v>160</v>
      </c>
      <c r="W742" t="s">
        <v>161</v>
      </c>
      <c r="X742" t="s">
        <v>162</v>
      </c>
      <c r="Y742" t="s">
        <v>2</v>
      </c>
      <c r="Z742">
        <v>2011</v>
      </c>
      <c r="AA742" t="s">
        <v>164</v>
      </c>
      <c r="AB742" t="s">
        <v>2</v>
      </c>
      <c r="AC742" t="s">
        <v>2</v>
      </c>
      <c r="AD742" t="s">
        <v>2</v>
      </c>
      <c r="AE742" t="s">
        <v>2</v>
      </c>
      <c r="AF742" t="s">
        <v>2</v>
      </c>
      <c r="AG742" t="s">
        <v>165</v>
      </c>
      <c r="AH742" t="s">
        <v>166</v>
      </c>
    </row>
    <row r="743" spans="1:34">
      <c r="A743">
        <v>7415</v>
      </c>
      <c r="B743">
        <v>451057</v>
      </c>
      <c r="C743" t="s">
        <v>149</v>
      </c>
      <c r="D743" t="str">
        <f t="shared" ca="1" si="33"/>
        <v>LNEUJCOUBP</v>
      </c>
      <c r="E743" t="str">
        <f t="shared" ca="1" si="34"/>
        <v>Nmxktckgcvlxv</v>
      </c>
      <c r="F743" t="s">
        <v>150</v>
      </c>
      <c r="G743" t="s">
        <v>167</v>
      </c>
      <c r="H743" s="149" t="str">
        <f t="shared" ca="1" si="35"/>
        <v>18/4/1996</v>
      </c>
      <c r="I743" t="s">
        <v>152</v>
      </c>
      <c r="J743" t="s">
        <v>153</v>
      </c>
      <c r="K743" t="s">
        <v>890</v>
      </c>
      <c r="L743" t="s">
        <v>891</v>
      </c>
      <c r="M743" t="s">
        <v>892</v>
      </c>
      <c r="N743">
        <v>95</v>
      </c>
      <c r="O743" t="s">
        <v>157</v>
      </c>
      <c r="P743" t="s">
        <v>158</v>
      </c>
      <c r="Q743" t="s">
        <v>171</v>
      </c>
      <c r="R743" t="s">
        <v>237</v>
      </c>
      <c r="S743" t="s">
        <v>2</v>
      </c>
      <c r="T743" t="s">
        <v>2</v>
      </c>
      <c r="U743" t="s">
        <v>251</v>
      </c>
      <c r="V743" t="s">
        <v>160</v>
      </c>
      <c r="W743" t="s">
        <v>2</v>
      </c>
      <c r="X743" t="s">
        <v>2</v>
      </c>
      <c r="Y743" t="s">
        <v>2</v>
      </c>
      <c r="Z743">
        <v>2011</v>
      </c>
      <c r="AA743" t="s">
        <v>164</v>
      </c>
      <c r="AB743" t="s">
        <v>2</v>
      </c>
      <c r="AC743" t="s">
        <v>2</v>
      </c>
      <c r="AD743" t="s">
        <v>2</v>
      </c>
      <c r="AE743" t="s">
        <v>2</v>
      </c>
      <c r="AF743" t="s">
        <v>2</v>
      </c>
      <c r="AG743" t="s">
        <v>165</v>
      </c>
      <c r="AH743" t="s">
        <v>166</v>
      </c>
    </row>
    <row r="744" spans="1:34">
      <c r="A744">
        <v>7415</v>
      </c>
      <c r="B744">
        <v>451068</v>
      </c>
      <c r="C744" t="s">
        <v>149</v>
      </c>
      <c r="D744" t="str">
        <f t="shared" ca="1" si="33"/>
        <v>TVHLGQNDZE</v>
      </c>
      <c r="E744" t="str">
        <f t="shared" ca="1" si="34"/>
        <v>Alvatzffehabj</v>
      </c>
      <c r="F744" t="s">
        <v>150</v>
      </c>
      <c r="G744" t="s">
        <v>167</v>
      </c>
      <c r="H744" s="149" t="str">
        <f t="shared" ca="1" si="35"/>
        <v>28/2/1996</v>
      </c>
      <c r="I744" t="s">
        <v>152</v>
      </c>
      <c r="J744" t="s">
        <v>153</v>
      </c>
      <c r="K744" t="s">
        <v>890</v>
      </c>
      <c r="L744" t="s">
        <v>891</v>
      </c>
      <c r="M744" t="s">
        <v>892</v>
      </c>
      <c r="N744">
        <v>95</v>
      </c>
      <c r="O744" t="s">
        <v>157</v>
      </c>
      <c r="P744" t="s">
        <v>158</v>
      </c>
      <c r="Q744" t="s">
        <v>194</v>
      </c>
      <c r="R744" t="s">
        <v>198</v>
      </c>
      <c r="S744" t="s">
        <v>2</v>
      </c>
      <c r="T744" t="s">
        <v>196</v>
      </c>
      <c r="U744" t="s">
        <v>200</v>
      </c>
      <c r="V744" t="s">
        <v>160</v>
      </c>
      <c r="W744" t="s">
        <v>161</v>
      </c>
      <c r="X744" t="s">
        <v>2</v>
      </c>
      <c r="Y744" t="s">
        <v>2</v>
      </c>
      <c r="Z744">
        <v>2011</v>
      </c>
      <c r="AA744" t="s">
        <v>164</v>
      </c>
      <c r="AB744" t="s">
        <v>2</v>
      </c>
      <c r="AC744" t="s">
        <v>2</v>
      </c>
      <c r="AD744" t="s">
        <v>2</v>
      </c>
      <c r="AE744" t="s">
        <v>2</v>
      </c>
      <c r="AF744" t="s">
        <v>2</v>
      </c>
      <c r="AG744" t="s">
        <v>213</v>
      </c>
      <c r="AH744" t="s">
        <v>175</v>
      </c>
    </row>
    <row r="745" spans="1:34">
      <c r="A745">
        <v>7415</v>
      </c>
      <c r="B745">
        <v>451083</v>
      </c>
      <c r="C745" t="s">
        <v>149</v>
      </c>
      <c r="D745" t="str">
        <f t="shared" ca="1" si="33"/>
        <v>FIDTVJOFKD</v>
      </c>
      <c r="E745" t="str">
        <f t="shared" ca="1" si="34"/>
        <v>Ubuxbcyasiujm</v>
      </c>
      <c r="F745" t="s">
        <v>150</v>
      </c>
      <c r="G745" t="s">
        <v>167</v>
      </c>
      <c r="H745" s="149" t="str">
        <f t="shared" ca="1" si="35"/>
        <v>14/1/1995</v>
      </c>
      <c r="I745" t="s">
        <v>152</v>
      </c>
      <c r="J745" t="s">
        <v>153</v>
      </c>
      <c r="K745" t="s">
        <v>890</v>
      </c>
      <c r="L745" t="s">
        <v>891</v>
      </c>
      <c r="M745" t="s">
        <v>892</v>
      </c>
      <c r="N745">
        <v>95</v>
      </c>
      <c r="O745" t="s">
        <v>157</v>
      </c>
      <c r="P745" t="s">
        <v>158</v>
      </c>
      <c r="Q745" t="s">
        <v>194</v>
      </c>
      <c r="R745" t="s">
        <v>210</v>
      </c>
      <c r="S745" t="s">
        <v>2</v>
      </c>
      <c r="T745" t="s">
        <v>196</v>
      </c>
      <c r="U745" t="s">
        <v>197</v>
      </c>
      <c r="V745" t="s">
        <v>160</v>
      </c>
      <c r="W745" t="s">
        <v>161</v>
      </c>
      <c r="X745" t="s">
        <v>249</v>
      </c>
      <c r="Y745" t="s">
        <v>2</v>
      </c>
      <c r="Z745">
        <v>2011</v>
      </c>
      <c r="AA745" t="s">
        <v>164</v>
      </c>
      <c r="AB745" t="s">
        <v>2</v>
      </c>
      <c r="AC745" t="s">
        <v>2</v>
      </c>
      <c r="AD745" t="s">
        <v>2</v>
      </c>
      <c r="AE745" t="s">
        <v>2</v>
      </c>
      <c r="AF745" t="s">
        <v>2</v>
      </c>
      <c r="AG745" t="s">
        <v>213</v>
      </c>
      <c r="AH745" t="s">
        <v>166</v>
      </c>
    </row>
    <row r="746" spans="1:34">
      <c r="A746">
        <v>7415</v>
      </c>
      <c r="B746">
        <v>451095</v>
      </c>
      <c r="C746" t="s">
        <v>183</v>
      </c>
      <c r="D746" t="str">
        <f t="shared" ca="1" si="33"/>
        <v>FNHMVPRQEO</v>
      </c>
      <c r="E746" t="str">
        <f t="shared" ca="1" si="34"/>
        <v>Dihepafbxqeaj</v>
      </c>
      <c r="F746" t="s">
        <v>150</v>
      </c>
      <c r="G746" t="s">
        <v>167</v>
      </c>
      <c r="H746" s="149" t="str">
        <f t="shared" ca="1" si="35"/>
        <v>6/8/1997</v>
      </c>
      <c r="I746" t="s">
        <v>152</v>
      </c>
      <c r="J746" t="s">
        <v>153</v>
      </c>
      <c r="K746" t="s">
        <v>890</v>
      </c>
      <c r="L746" t="s">
        <v>891</v>
      </c>
      <c r="M746" t="s">
        <v>892</v>
      </c>
      <c r="N746">
        <v>95</v>
      </c>
      <c r="O746" t="s">
        <v>157</v>
      </c>
      <c r="P746" t="s">
        <v>158</v>
      </c>
      <c r="Q746" t="s">
        <v>179</v>
      </c>
      <c r="R746" t="s">
        <v>295</v>
      </c>
      <c r="S746" t="s">
        <v>2</v>
      </c>
      <c r="T746" t="s">
        <v>2</v>
      </c>
      <c r="U746" t="s">
        <v>296</v>
      </c>
      <c r="V746" t="s">
        <v>160</v>
      </c>
      <c r="W746" t="s">
        <v>161</v>
      </c>
      <c r="X746" t="s">
        <v>2</v>
      </c>
      <c r="Y746" t="s">
        <v>2</v>
      </c>
      <c r="Z746">
        <v>2011</v>
      </c>
      <c r="AA746" t="s">
        <v>164</v>
      </c>
      <c r="AB746" t="s">
        <v>2</v>
      </c>
      <c r="AC746" t="s">
        <v>2</v>
      </c>
      <c r="AD746" t="s">
        <v>2</v>
      </c>
      <c r="AE746" t="s">
        <v>2</v>
      </c>
      <c r="AF746" t="s">
        <v>2</v>
      </c>
      <c r="AG746" t="s">
        <v>165</v>
      </c>
      <c r="AH746" t="s">
        <v>175</v>
      </c>
    </row>
    <row r="747" spans="1:34">
      <c r="A747">
        <v>7415</v>
      </c>
      <c r="B747">
        <v>451101</v>
      </c>
      <c r="C747" t="s">
        <v>149</v>
      </c>
      <c r="D747" t="str">
        <f t="shared" ca="1" si="33"/>
        <v>KBTZVFVCAE</v>
      </c>
      <c r="E747" t="str">
        <f t="shared" ca="1" si="34"/>
        <v>Nvpqbhrajwpmk</v>
      </c>
      <c r="F747" t="s">
        <v>150</v>
      </c>
      <c r="G747" t="s">
        <v>167</v>
      </c>
      <c r="H747" s="149" t="str">
        <f t="shared" ca="1" si="35"/>
        <v>10/7/1995</v>
      </c>
      <c r="I747" t="s">
        <v>152</v>
      </c>
      <c r="J747" t="s">
        <v>153</v>
      </c>
      <c r="K747" t="s">
        <v>890</v>
      </c>
      <c r="L747" t="s">
        <v>891</v>
      </c>
      <c r="M747" t="s">
        <v>892</v>
      </c>
      <c r="N747">
        <v>95</v>
      </c>
      <c r="O747" t="s">
        <v>157</v>
      </c>
      <c r="P747" t="s">
        <v>158</v>
      </c>
      <c r="Q747" t="s">
        <v>171</v>
      </c>
      <c r="R747" t="s">
        <v>237</v>
      </c>
      <c r="S747" t="s">
        <v>2</v>
      </c>
      <c r="T747" t="s">
        <v>2</v>
      </c>
      <c r="U747" t="s">
        <v>251</v>
      </c>
      <c r="V747" t="s">
        <v>160</v>
      </c>
      <c r="W747" t="s">
        <v>2</v>
      </c>
      <c r="X747" t="s">
        <v>2</v>
      </c>
      <c r="Y747" t="s">
        <v>2</v>
      </c>
      <c r="Z747">
        <v>2011</v>
      </c>
      <c r="AA747" t="s">
        <v>164</v>
      </c>
      <c r="AB747" t="s">
        <v>2</v>
      </c>
      <c r="AC747" t="s">
        <v>2</v>
      </c>
      <c r="AD747" t="s">
        <v>2</v>
      </c>
      <c r="AE747" t="s">
        <v>2</v>
      </c>
      <c r="AF747" t="s">
        <v>2</v>
      </c>
      <c r="AG747" t="s">
        <v>165</v>
      </c>
      <c r="AH747" t="s">
        <v>166</v>
      </c>
    </row>
    <row r="748" spans="1:34">
      <c r="A748">
        <v>7415</v>
      </c>
      <c r="B748">
        <v>453565</v>
      </c>
      <c r="C748" t="s">
        <v>149</v>
      </c>
      <c r="D748" t="str">
        <f t="shared" ca="1" si="33"/>
        <v>EREWGUEEJQ</v>
      </c>
      <c r="E748" t="str">
        <f t="shared" ca="1" si="34"/>
        <v>Tmkplrbnxxall</v>
      </c>
      <c r="F748" t="s">
        <v>150</v>
      </c>
      <c r="G748" t="s">
        <v>167</v>
      </c>
      <c r="H748" s="149" t="str">
        <f t="shared" ca="1" si="35"/>
        <v>5/6/1994</v>
      </c>
      <c r="I748" t="s">
        <v>152</v>
      </c>
      <c r="J748" t="s">
        <v>153</v>
      </c>
      <c r="K748" t="s">
        <v>893</v>
      </c>
      <c r="L748" t="s">
        <v>894</v>
      </c>
      <c r="M748" t="s">
        <v>895</v>
      </c>
      <c r="N748">
        <v>78</v>
      </c>
      <c r="O748" t="s">
        <v>157</v>
      </c>
      <c r="P748" t="s">
        <v>158</v>
      </c>
      <c r="Q748" t="s">
        <v>187</v>
      </c>
      <c r="R748" t="s">
        <v>896</v>
      </c>
      <c r="S748" t="s">
        <v>2</v>
      </c>
      <c r="T748" t="s">
        <v>2</v>
      </c>
      <c r="U748" t="s">
        <v>897</v>
      </c>
      <c r="V748" t="s">
        <v>160</v>
      </c>
      <c r="W748" t="s">
        <v>2</v>
      </c>
      <c r="X748" t="s">
        <v>2</v>
      </c>
      <c r="Y748" t="s">
        <v>2</v>
      </c>
      <c r="Z748">
        <v>2009</v>
      </c>
      <c r="AA748" t="s">
        <v>164</v>
      </c>
      <c r="AB748" t="s">
        <v>2</v>
      </c>
      <c r="AC748" t="s">
        <v>2</v>
      </c>
      <c r="AD748" t="s">
        <v>2</v>
      </c>
      <c r="AE748" t="s">
        <v>2</v>
      </c>
      <c r="AF748" t="s">
        <v>2</v>
      </c>
      <c r="AG748" t="s">
        <v>174</v>
      </c>
      <c r="AH748" t="s">
        <v>232</v>
      </c>
    </row>
    <row r="749" spans="1:34">
      <c r="A749">
        <v>7415</v>
      </c>
      <c r="B749">
        <v>453705</v>
      </c>
      <c r="C749" t="s">
        <v>149</v>
      </c>
      <c r="D749" t="str">
        <f t="shared" ca="1" si="33"/>
        <v>NITAKKGFHM</v>
      </c>
      <c r="E749" t="str">
        <f t="shared" ca="1" si="34"/>
        <v>Tvdesuiqtvipx</v>
      </c>
      <c r="F749" t="s">
        <v>150</v>
      </c>
      <c r="G749" t="s">
        <v>167</v>
      </c>
      <c r="H749" s="149" t="str">
        <f t="shared" ca="1" si="35"/>
        <v>17/7/1996</v>
      </c>
      <c r="I749" t="s">
        <v>152</v>
      </c>
      <c r="J749" t="s">
        <v>153</v>
      </c>
      <c r="K749" t="s">
        <v>893</v>
      </c>
      <c r="L749" t="s">
        <v>894</v>
      </c>
      <c r="M749" t="s">
        <v>895</v>
      </c>
      <c r="N749">
        <v>78</v>
      </c>
      <c r="O749" t="s">
        <v>157</v>
      </c>
      <c r="P749" t="s">
        <v>158</v>
      </c>
      <c r="Q749" t="s">
        <v>171</v>
      </c>
      <c r="R749" t="s">
        <v>898</v>
      </c>
      <c r="S749" t="s">
        <v>2</v>
      </c>
      <c r="T749" t="s">
        <v>2</v>
      </c>
      <c r="U749" t="s">
        <v>251</v>
      </c>
      <c r="V749" t="s">
        <v>160</v>
      </c>
      <c r="W749" t="s">
        <v>161</v>
      </c>
      <c r="X749" t="s">
        <v>162</v>
      </c>
      <c r="Y749" t="s">
        <v>2</v>
      </c>
      <c r="Z749">
        <v>2011</v>
      </c>
      <c r="AA749" t="s">
        <v>164</v>
      </c>
      <c r="AB749" t="s">
        <v>2</v>
      </c>
      <c r="AC749" t="s">
        <v>2</v>
      </c>
      <c r="AD749" t="s">
        <v>2</v>
      </c>
      <c r="AE749" t="s">
        <v>2</v>
      </c>
      <c r="AF749" t="s">
        <v>2</v>
      </c>
      <c r="AG749" t="s">
        <v>174</v>
      </c>
      <c r="AH749" t="s">
        <v>166</v>
      </c>
    </row>
    <row r="750" spans="1:34">
      <c r="A750">
        <v>7415</v>
      </c>
      <c r="B750">
        <v>453756</v>
      </c>
      <c r="C750" t="s">
        <v>149</v>
      </c>
      <c r="D750" t="str">
        <f t="shared" ca="1" si="33"/>
        <v>ZGXWAHSIBF</v>
      </c>
      <c r="E750" t="str">
        <f t="shared" ca="1" si="34"/>
        <v>Fdtoibvlbmwoy</v>
      </c>
      <c r="F750" t="s">
        <v>150</v>
      </c>
      <c r="G750" t="s">
        <v>167</v>
      </c>
      <c r="H750" s="149" t="str">
        <f t="shared" ca="1" si="35"/>
        <v>17/12/1997</v>
      </c>
      <c r="I750" t="s">
        <v>152</v>
      </c>
      <c r="J750" t="s">
        <v>153</v>
      </c>
      <c r="K750" t="s">
        <v>893</v>
      </c>
      <c r="L750" t="s">
        <v>894</v>
      </c>
      <c r="M750" t="s">
        <v>895</v>
      </c>
      <c r="N750">
        <v>78</v>
      </c>
      <c r="O750" t="s">
        <v>157</v>
      </c>
      <c r="P750" t="s">
        <v>158</v>
      </c>
      <c r="Q750" t="s">
        <v>171</v>
      </c>
      <c r="R750" t="s">
        <v>898</v>
      </c>
      <c r="S750" t="s">
        <v>2</v>
      </c>
      <c r="T750" t="s">
        <v>2</v>
      </c>
      <c r="U750" t="s">
        <v>251</v>
      </c>
      <c r="V750" t="s">
        <v>160</v>
      </c>
      <c r="W750" t="s">
        <v>182</v>
      </c>
      <c r="X750" t="s">
        <v>162</v>
      </c>
      <c r="Y750" t="s">
        <v>2</v>
      </c>
      <c r="Z750">
        <v>2011</v>
      </c>
      <c r="AA750" t="s">
        <v>164</v>
      </c>
      <c r="AB750" t="s">
        <v>2</v>
      </c>
      <c r="AC750" t="s">
        <v>2</v>
      </c>
      <c r="AD750" t="s">
        <v>2</v>
      </c>
      <c r="AE750" t="s">
        <v>2</v>
      </c>
      <c r="AF750" t="s">
        <v>2</v>
      </c>
      <c r="AG750" t="s">
        <v>174</v>
      </c>
      <c r="AH750" t="s">
        <v>175</v>
      </c>
    </row>
    <row r="751" spans="1:34">
      <c r="A751">
        <v>7415</v>
      </c>
      <c r="B751">
        <v>453768</v>
      </c>
      <c r="C751" t="s">
        <v>149</v>
      </c>
      <c r="D751" t="str">
        <f t="shared" ca="1" si="33"/>
        <v>QIWCJEKOLB</v>
      </c>
      <c r="E751" t="str">
        <f t="shared" ca="1" si="34"/>
        <v>Jxqnvsujwmlog</v>
      </c>
      <c r="F751" t="s">
        <v>150</v>
      </c>
      <c r="G751" t="s">
        <v>167</v>
      </c>
      <c r="H751" s="149" t="str">
        <f t="shared" ca="1" si="35"/>
        <v>3/2/1995</v>
      </c>
      <c r="I751" t="s">
        <v>152</v>
      </c>
      <c r="J751" t="s">
        <v>153</v>
      </c>
      <c r="K751" t="s">
        <v>893</v>
      </c>
      <c r="L751" t="s">
        <v>894</v>
      </c>
      <c r="M751" t="s">
        <v>895</v>
      </c>
      <c r="N751">
        <v>78</v>
      </c>
      <c r="O751" t="s">
        <v>157</v>
      </c>
      <c r="P751" t="s">
        <v>158</v>
      </c>
      <c r="Q751" t="s">
        <v>171</v>
      </c>
      <c r="R751" t="s">
        <v>898</v>
      </c>
      <c r="S751" t="s">
        <v>2</v>
      </c>
      <c r="T751" t="s">
        <v>2</v>
      </c>
      <c r="U751" t="s">
        <v>440</v>
      </c>
      <c r="V751" t="s">
        <v>160</v>
      </c>
      <c r="W751" t="s">
        <v>182</v>
      </c>
      <c r="X751" t="s">
        <v>162</v>
      </c>
      <c r="Y751" t="s">
        <v>2</v>
      </c>
      <c r="Z751">
        <v>2011</v>
      </c>
      <c r="AA751" t="s">
        <v>164</v>
      </c>
      <c r="AB751" t="s">
        <v>2</v>
      </c>
      <c r="AC751" t="s">
        <v>2</v>
      </c>
      <c r="AD751" t="s">
        <v>2</v>
      </c>
      <c r="AE751" t="s">
        <v>2</v>
      </c>
      <c r="AF751" t="s">
        <v>2</v>
      </c>
      <c r="AG751" t="s">
        <v>174</v>
      </c>
      <c r="AH751" t="s">
        <v>190</v>
      </c>
    </row>
    <row r="752" spans="1:34">
      <c r="A752">
        <v>7415</v>
      </c>
      <c r="B752">
        <v>453786</v>
      </c>
      <c r="C752" t="s">
        <v>149</v>
      </c>
      <c r="D752" t="str">
        <f t="shared" ca="1" si="33"/>
        <v>ELBVSLXXWN</v>
      </c>
      <c r="E752" t="str">
        <f t="shared" ca="1" si="34"/>
        <v>Xbfhpyugvnxsn</v>
      </c>
      <c r="F752" t="s">
        <v>150</v>
      </c>
      <c r="G752" t="s">
        <v>167</v>
      </c>
      <c r="H752" s="149" t="str">
        <f t="shared" ca="1" si="35"/>
        <v>6/2/1996</v>
      </c>
      <c r="I752" t="s">
        <v>152</v>
      </c>
      <c r="J752" t="s">
        <v>153</v>
      </c>
      <c r="K752" t="s">
        <v>893</v>
      </c>
      <c r="L752" t="s">
        <v>894</v>
      </c>
      <c r="M752" t="s">
        <v>895</v>
      </c>
      <c r="N752">
        <v>78</v>
      </c>
      <c r="O752" t="s">
        <v>157</v>
      </c>
      <c r="P752" t="s">
        <v>158</v>
      </c>
      <c r="Q752" t="s">
        <v>194</v>
      </c>
      <c r="R752" t="s">
        <v>344</v>
      </c>
      <c r="S752" t="s">
        <v>2</v>
      </c>
      <c r="T752" t="s">
        <v>196</v>
      </c>
      <c r="U752" t="s">
        <v>200</v>
      </c>
      <c r="V752" t="s">
        <v>160</v>
      </c>
      <c r="W752" t="s">
        <v>182</v>
      </c>
      <c r="X752" t="s">
        <v>2</v>
      </c>
      <c r="Y752" t="s">
        <v>2</v>
      </c>
      <c r="Z752">
        <v>2011</v>
      </c>
      <c r="AA752" t="s">
        <v>164</v>
      </c>
      <c r="AB752" t="s">
        <v>2</v>
      </c>
      <c r="AC752" t="s">
        <v>2</v>
      </c>
      <c r="AD752" t="s">
        <v>2</v>
      </c>
      <c r="AE752" t="s">
        <v>2</v>
      </c>
      <c r="AF752" t="s">
        <v>2</v>
      </c>
      <c r="AG752" t="s">
        <v>259</v>
      </c>
      <c r="AH752" t="s">
        <v>190</v>
      </c>
    </row>
    <row r="753" spans="1:34">
      <c r="A753">
        <v>7415</v>
      </c>
      <c r="B753">
        <v>453804</v>
      </c>
      <c r="C753" t="s">
        <v>149</v>
      </c>
      <c r="D753" t="str">
        <f t="shared" ca="1" si="33"/>
        <v>RKSAREMQZN</v>
      </c>
      <c r="E753" t="str">
        <f t="shared" ca="1" si="34"/>
        <v>Rtduazgotsgft</v>
      </c>
      <c r="F753" t="s">
        <v>150</v>
      </c>
      <c r="G753" t="s">
        <v>167</v>
      </c>
      <c r="H753" s="149" t="str">
        <f t="shared" ca="1" si="35"/>
        <v>22/5/1996</v>
      </c>
      <c r="I753" t="s">
        <v>152</v>
      </c>
      <c r="J753" t="s">
        <v>153</v>
      </c>
      <c r="K753" t="s">
        <v>893</v>
      </c>
      <c r="L753" t="s">
        <v>894</v>
      </c>
      <c r="M753" t="s">
        <v>895</v>
      </c>
      <c r="N753">
        <v>78</v>
      </c>
      <c r="O753" t="s">
        <v>157</v>
      </c>
      <c r="P753" t="s">
        <v>158</v>
      </c>
      <c r="Q753" t="s">
        <v>194</v>
      </c>
      <c r="R753" t="s">
        <v>344</v>
      </c>
      <c r="S753" t="s">
        <v>2</v>
      </c>
      <c r="T753" t="s">
        <v>199</v>
      </c>
      <c r="U753" t="s">
        <v>224</v>
      </c>
      <c r="V753" t="s">
        <v>160</v>
      </c>
      <c r="W753" t="s">
        <v>161</v>
      </c>
      <c r="X753" t="s">
        <v>329</v>
      </c>
      <c r="Y753" t="s">
        <v>2</v>
      </c>
      <c r="Z753">
        <v>2011</v>
      </c>
      <c r="AA753" t="s">
        <v>164</v>
      </c>
      <c r="AB753" t="s">
        <v>2</v>
      </c>
      <c r="AC753" t="s">
        <v>2</v>
      </c>
      <c r="AD753" t="s">
        <v>2</v>
      </c>
      <c r="AE753" t="s">
        <v>2</v>
      </c>
      <c r="AF753" t="s">
        <v>2</v>
      </c>
      <c r="AG753" t="s">
        <v>259</v>
      </c>
      <c r="AH753" t="s">
        <v>190</v>
      </c>
    </row>
    <row r="754" spans="1:34">
      <c r="A754">
        <v>7415</v>
      </c>
      <c r="B754">
        <v>453942</v>
      </c>
      <c r="C754" t="s">
        <v>183</v>
      </c>
      <c r="D754" t="str">
        <f t="shared" ca="1" si="33"/>
        <v>SPVHRQPFHS</v>
      </c>
      <c r="E754" t="str">
        <f t="shared" ca="1" si="34"/>
        <v>Vdkhzwhkhuyru</v>
      </c>
      <c r="F754" t="s">
        <v>150</v>
      </c>
      <c r="G754" t="s">
        <v>167</v>
      </c>
      <c r="H754" s="149" t="str">
        <f t="shared" ca="1" si="35"/>
        <v>4/12/1997</v>
      </c>
      <c r="I754" t="s">
        <v>152</v>
      </c>
      <c r="J754" t="s">
        <v>153</v>
      </c>
      <c r="K754" t="s">
        <v>899</v>
      </c>
      <c r="L754" t="s">
        <v>900</v>
      </c>
      <c r="M754" t="s">
        <v>901</v>
      </c>
      <c r="N754">
        <v>91</v>
      </c>
      <c r="O754" t="s">
        <v>157</v>
      </c>
      <c r="P754" t="s">
        <v>158</v>
      </c>
      <c r="Q754" t="s">
        <v>194</v>
      </c>
      <c r="R754" t="s">
        <v>902</v>
      </c>
      <c r="S754" t="s">
        <v>133</v>
      </c>
      <c r="T754" t="s">
        <v>196</v>
      </c>
      <c r="U754" t="s">
        <v>200</v>
      </c>
      <c r="V754" t="s">
        <v>182</v>
      </c>
      <c r="W754" t="s">
        <v>160</v>
      </c>
      <c r="X754" t="s">
        <v>2</v>
      </c>
      <c r="Y754" t="s">
        <v>2</v>
      </c>
      <c r="Z754">
        <v>2011</v>
      </c>
      <c r="AA754" t="s">
        <v>164</v>
      </c>
      <c r="AB754" t="s">
        <v>2</v>
      </c>
      <c r="AC754" t="s">
        <v>2</v>
      </c>
      <c r="AD754" t="s">
        <v>2</v>
      </c>
      <c r="AE754" t="s">
        <v>2</v>
      </c>
      <c r="AF754" t="s">
        <v>2</v>
      </c>
      <c r="AG754" t="s">
        <v>213</v>
      </c>
      <c r="AH754" t="s">
        <v>190</v>
      </c>
    </row>
    <row r="755" spans="1:34">
      <c r="A755">
        <v>7415</v>
      </c>
      <c r="B755">
        <v>453979</v>
      </c>
      <c r="C755" t="s">
        <v>149</v>
      </c>
      <c r="D755" t="str">
        <f t="shared" ca="1" si="33"/>
        <v>YGFRMRDTUP</v>
      </c>
      <c r="E755" t="str">
        <f t="shared" ca="1" si="34"/>
        <v>Kcmjamytrngsw</v>
      </c>
      <c r="F755" t="s">
        <v>150</v>
      </c>
      <c r="G755" t="s">
        <v>167</v>
      </c>
      <c r="H755" s="149" t="str">
        <f t="shared" ca="1" si="35"/>
        <v>5/6/1994</v>
      </c>
      <c r="I755" t="s">
        <v>152</v>
      </c>
      <c r="J755" t="s">
        <v>153</v>
      </c>
      <c r="K755" t="s">
        <v>899</v>
      </c>
      <c r="L755" t="s">
        <v>900</v>
      </c>
      <c r="M755" t="s">
        <v>901</v>
      </c>
      <c r="N755">
        <v>91</v>
      </c>
      <c r="O755" t="s">
        <v>157</v>
      </c>
      <c r="P755" t="s">
        <v>158</v>
      </c>
      <c r="Q755" t="s">
        <v>194</v>
      </c>
      <c r="R755" t="s">
        <v>195</v>
      </c>
      <c r="S755" t="s">
        <v>2</v>
      </c>
      <c r="T755" t="s">
        <v>196</v>
      </c>
      <c r="U755" t="s">
        <v>211</v>
      </c>
      <c r="V755" t="s">
        <v>160</v>
      </c>
      <c r="W755" t="s">
        <v>161</v>
      </c>
      <c r="X755" t="s">
        <v>2</v>
      </c>
      <c r="Y755" t="s">
        <v>2</v>
      </c>
      <c r="Z755">
        <v>2011</v>
      </c>
      <c r="AA755" t="s">
        <v>164</v>
      </c>
      <c r="AB755" t="s">
        <v>2</v>
      </c>
      <c r="AC755" t="s">
        <v>2</v>
      </c>
      <c r="AD755" t="s">
        <v>2</v>
      </c>
      <c r="AE755" t="s">
        <v>2</v>
      </c>
      <c r="AF755" t="s">
        <v>2</v>
      </c>
      <c r="AG755" t="s">
        <v>165</v>
      </c>
      <c r="AH755" t="s">
        <v>175</v>
      </c>
    </row>
    <row r="756" spans="1:34">
      <c r="A756">
        <v>7415</v>
      </c>
      <c r="B756">
        <v>454048</v>
      </c>
      <c r="C756" t="s">
        <v>149</v>
      </c>
      <c r="D756" t="str">
        <f t="shared" ca="1" si="33"/>
        <v>OIKMMKDHIG</v>
      </c>
      <c r="E756" t="str">
        <f t="shared" ca="1" si="34"/>
        <v>Fwqmnjqksyilg</v>
      </c>
      <c r="F756" t="s">
        <v>150</v>
      </c>
      <c r="G756" t="s">
        <v>151</v>
      </c>
      <c r="H756" s="149" t="str">
        <f t="shared" ca="1" si="35"/>
        <v>6/8/1994</v>
      </c>
      <c r="I756" t="s">
        <v>152</v>
      </c>
      <c r="J756" t="s">
        <v>153</v>
      </c>
      <c r="K756" t="s">
        <v>899</v>
      </c>
      <c r="L756" t="s">
        <v>900</v>
      </c>
      <c r="M756" t="s">
        <v>901</v>
      </c>
      <c r="N756">
        <v>91</v>
      </c>
      <c r="O756" t="s">
        <v>157</v>
      </c>
      <c r="P756" t="s">
        <v>158</v>
      </c>
      <c r="Q756" t="s">
        <v>194</v>
      </c>
      <c r="R756" t="s">
        <v>236</v>
      </c>
      <c r="S756" t="s">
        <v>2</v>
      </c>
      <c r="T756" t="s">
        <v>196</v>
      </c>
      <c r="U756" t="s">
        <v>200</v>
      </c>
      <c r="V756" t="s">
        <v>160</v>
      </c>
      <c r="W756" t="s">
        <v>161</v>
      </c>
      <c r="X756" t="s">
        <v>249</v>
      </c>
      <c r="Y756" t="s">
        <v>2</v>
      </c>
      <c r="Z756">
        <v>2011</v>
      </c>
      <c r="AA756" t="s">
        <v>164</v>
      </c>
      <c r="AB756" t="s">
        <v>2</v>
      </c>
      <c r="AC756" t="s">
        <v>2</v>
      </c>
      <c r="AD756" t="s">
        <v>2</v>
      </c>
      <c r="AE756" t="s">
        <v>2</v>
      </c>
      <c r="AF756" t="s">
        <v>2</v>
      </c>
      <c r="AG756" t="s">
        <v>174</v>
      </c>
      <c r="AH756" t="s">
        <v>166</v>
      </c>
    </row>
    <row r="757" spans="1:34">
      <c r="A757">
        <v>7415</v>
      </c>
      <c r="B757">
        <v>455529</v>
      </c>
      <c r="C757" t="s">
        <v>183</v>
      </c>
      <c r="D757" t="str">
        <f t="shared" ca="1" si="33"/>
        <v>ECUOXQMMBM</v>
      </c>
      <c r="E757" t="str">
        <f t="shared" ca="1" si="34"/>
        <v>Nmhguzreegnha</v>
      </c>
      <c r="F757" t="s">
        <v>150</v>
      </c>
      <c r="G757" t="s">
        <v>167</v>
      </c>
      <c r="H757" s="149" t="str">
        <f t="shared" ca="1" si="35"/>
        <v>26/6/1996</v>
      </c>
      <c r="I757" t="s">
        <v>152</v>
      </c>
      <c r="J757" t="s">
        <v>153</v>
      </c>
      <c r="K757" t="s">
        <v>903</v>
      </c>
      <c r="L757" t="s">
        <v>904</v>
      </c>
      <c r="M757" t="s">
        <v>223</v>
      </c>
      <c r="N757">
        <v>75</v>
      </c>
      <c r="O757" t="s">
        <v>157</v>
      </c>
      <c r="P757" t="s">
        <v>158</v>
      </c>
      <c r="Q757" t="s">
        <v>194</v>
      </c>
      <c r="R757" t="s">
        <v>311</v>
      </c>
      <c r="S757" t="s">
        <v>2</v>
      </c>
      <c r="T757" t="s">
        <v>196</v>
      </c>
      <c r="U757" t="s">
        <v>197</v>
      </c>
      <c r="V757" t="s">
        <v>301</v>
      </c>
      <c r="W757" t="s">
        <v>160</v>
      </c>
      <c r="X757" t="s">
        <v>358</v>
      </c>
      <c r="Y757" t="s">
        <v>2</v>
      </c>
      <c r="Z757">
        <v>2011</v>
      </c>
      <c r="AA757" t="s">
        <v>164</v>
      </c>
      <c r="AB757" t="s">
        <v>2</v>
      </c>
      <c r="AC757" t="s">
        <v>2</v>
      </c>
      <c r="AD757" t="s">
        <v>2</v>
      </c>
      <c r="AE757" t="s">
        <v>2</v>
      </c>
      <c r="AF757" t="s">
        <v>2</v>
      </c>
      <c r="AG757" t="s">
        <v>165</v>
      </c>
      <c r="AH757" t="s">
        <v>190</v>
      </c>
    </row>
    <row r="758" spans="1:34">
      <c r="A758">
        <v>7415</v>
      </c>
      <c r="B758">
        <v>460182</v>
      </c>
      <c r="C758" t="s">
        <v>149</v>
      </c>
      <c r="D758" t="str">
        <f t="shared" ca="1" si="33"/>
        <v>ZNHMNUWMPO</v>
      </c>
      <c r="E758" t="str">
        <f t="shared" ca="1" si="34"/>
        <v>Wbuesqanzboax</v>
      </c>
      <c r="F758" t="s">
        <v>150</v>
      </c>
      <c r="G758" t="s">
        <v>167</v>
      </c>
      <c r="H758" s="149" t="str">
        <f t="shared" ca="1" si="35"/>
        <v>28/4/1996</v>
      </c>
      <c r="I758" t="s">
        <v>152</v>
      </c>
      <c r="J758" t="s">
        <v>153</v>
      </c>
      <c r="K758" t="s">
        <v>905</v>
      </c>
      <c r="L758" t="s">
        <v>906</v>
      </c>
      <c r="M758" t="s">
        <v>216</v>
      </c>
      <c r="N758">
        <v>93</v>
      </c>
      <c r="O758" t="s">
        <v>157</v>
      </c>
      <c r="P758" t="s">
        <v>158</v>
      </c>
      <c r="Q758" t="s">
        <v>194</v>
      </c>
      <c r="R758" t="s">
        <v>195</v>
      </c>
      <c r="S758" t="s">
        <v>2</v>
      </c>
      <c r="T758" t="s">
        <v>196</v>
      </c>
      <c r="U758" t="s">
        <v>197</v>
      </c>
      <c r="V758" t="s">
        <v>160</v>
      </c>
      <c r="W758" t="s">
        <v>161</v>
      </c>
      <c r="X758" t="s">
        <v>2</v>
      </c>
      <c r="Y758" t="s">
        <v>2</v>
      </c>
      <c r="Z758">
        <v>2011</v>
      </c>
      <c r="AA758" t="s">
        <v>164</v>
      </c>
      <c r="AB758" t="s">
        <v>2</v>
      </c>
      <c r="AC758" t="s">
        <v>2</v>
      </c>
      <c r="AD758" t="s">
        <v>2</v>
      </c>
      <c r="AE758" t="s">
        <v>2</v>
      </c>
      <c r="AF758" t="s">
        <v>2</v>
      </c>
      <c r="AG758" t="s">
        <v>174</v>
      </c>
      <c r="AH758" t="s">
        <v>232</v>
      </c>
    </row>
    <row r="759" spans="1:34">
      <c r="A759">
        <v>7415</v>
      </c>
      <c r="B759">
        <v>460217</v>
      </c>
      <c r="C759" t="s">
        <v>149</v>
      </c>
      <c r="D759" t="str">
        <f t="shared" ca="1" si="33"/>
        <v>IUATFUGBGE</v>
      </c>
      <c r="E759" t="str">
        <f t="shared" ca="1" si="34"/>
        <v>Jhfjpahzpnugu</v>
      </c>
      <c r="F759" t="s">
        <v>150</v>
      </c>
      <c r="G759" t="s">
        <v>167</v>
      </c>
      <c r="H759" s="149" t="str">
        <f t="shared" ca="1" si="35"/>
        <v>24/11/1996</v>
      </c>
      <c r="I759" t="s">
        <v>152</v>
      </c>
      <c r="J759" t="s">
        <v>153</v>
      </c>
      <c r="K759" t="s">
        <v>905</v>
      </c>
      <c r="L759" t="s">
        <v>906</v>
      </c>
      <c r="M759" t="s">
        <v>216</v>
      </c>
      <c r="N759">
        <v>93</v>
      </c>
      <c r="O759" t="s">
        <v>157</v>
      </c>
      <c r="P759" t="s">
        <v>158</v>
      </c>
      <c r="Q759" t="s">
        <v>246</v>
      </c>
      <c r="R759" t="s">
        <v>321</v>
      </c>
      <c r="S759" t="s">
        <v>2</v>
      </c>
      <c r="T759" t="s">
        <v>2</v>
      </c>
      <c r="U759" t="s">
        <v>717</v>
      </c>
      <c r="V759" t="s">
        <v>160</v>
      </c>
      <c r="W759" t="s">
        <v>161</v>
      </c>
      <c r="X759" t="s">
        <v>212</v>
      </c>
      <c r="Y759" t="s">
        <v>2</v>
      </c>
      <c r="Z759">
        <v>2011</v>
      </c>
      <c r="AA759" t="s">
        <v>164</v>
      </c>
      <c r="AB759" t="s">
        <v>2</v>
      </c>
      <c r="AC759" t="s">
        <v>2</v>
      </c>
      <c r="AD759" t="s">
        <v>2</v>
      </c>
      <c r="AE759" t="s">
        <v>2</v>
      </c>
      <c r="AF759" t="s">
        <v>2</v>
      </c>
      <c r="AG759" t="s">
        <v>165</v>
      </c>
      <c r="AH759" t="s">
        <v>175</v>
      </c>
    </row>
    <row r="760" spans="1:34">
      <c r="A760">
        <v>7415</v>
      </c>
      <c r="B760">
        <v>460248</v>
      </c>
      <c r="C760" t="s">
        <v>183</v>
      </c>
      <c r="D760" t="str">
        <f t="shared" ca="1" si="33"/>
        <v>QEUXGODPWA</v>
      </c>
      <c r="E760" t="str">
        <f t="shared" ca="1" si="34"/>
        <v>Tchtyxdecnnjn</v>
      </c>
      <c r="F760" t="s">
        <v>150</v>
      </c>
      <c r="G760" t="s">
        <v>167</v>
      </c>
      <c r="H760" s="149" t="str">
        <f t="shared" ca="1" si="35"/>
        <v>14/9/1994</v>
      </c>
      <c r="I760" t="s">
        <v>152</v>
      </c>
      <c r="J760" t="s">
        <v>153</v>
      </c>
      <c r="K760" t="s">
        <v>905</v>
      </c>
      <c r="L760" t="s">
        <v>906</v>
      </c>
      <c r="M760" t="s">
        <v>216</v>
      </c>
      <c r="N760">
        <v>93</v>
      </c>
      <c r="O760" t="s">
        <v>157</v>
      </c>
      <c r="P760" t="s">
        <v>158</v>
      </c>
      <c r="Q760" t="s">
        <v>194</v>
      </c>
      <c r="R760" t="s">
        <v>210</v>
      </c>
      <c r="S760" t="s">
        <v>2</v>
      </c>
      <c r="T760" t="s">
        <v>196</v>
      </c>
      <c r="U760" t="s">
        <v>224</v>
      </c>
      <c r="V760" t="s">
        <v>160</v>
      </c>
      <c r="W760" t="s">
        <v>161</v>
      </c>
      <c r="X760" t="s">
        <v>357</v>
      </c>
      <c r="Y760" t="s">
        <v>2</v>
      </c>
      <c r="Z760">
        <v>2011</v>
      </c>
      <c r="AA760" t="s">
        <v>164</v>
      </c>
      <c r="AB760" t="s">
        <v>2</v>
      </c>
      <c r="AC760" t="s">
        <v>2</v>
      </c>
      <c r="AD760" t="s">
        <v>2</v>
      </c>
      <c r="AE760" t="s">
        <v>2</v>
      </c>
      <c r="AF760" t="s">
        <v>2</v>
      </c>
      <c r="AG760" t="s">
        <v>174</v>
      </c>
      <c r="AH760" t="s">
        <v>190</v>
      </c>
    </row>
    <row r="761" spans="1:34">
      <c r="A761">
        <v>7415</v>
      </c>
      <c r="B761">
        <v>465215</v>
      </c>
      <c r="C761" t="s">
        <v>149</v>
      </c>
      <c r="D761" t="str">
        <f t="shared" ca="1" si="33"/>
        <v>WYKCNXVHOG</v>
      </c>
      <c r="E761" t="str">
        <f t="shared" ca="1" si="34"/>
        <v>Xrxfihyfexztf</v>
      </c>
      <c r="F761" t="s">
        <v>150</v>
      </c>
      <c r="G761" t="s">
        <v>167</v>
      </c>
      <c r="H761" s="149" t="str">
        <f t="shared" ca="1" si="35"/>
        <v>16/10/1996</v>
      </c>
      <c r="I761" t="s">
        <v>152</v>
      </c>
      <c r="J761" t="s">
        <v>153</v>
      </c>
      <c r="K761" t="s">
        <v>907</v>
      </c>
      <c r="L761" t="s">
        <v>908</v>
      </c>
      <c r="M761" t="s">
        <v>909</v>
      </c>
      <c r="N761">
        <v>92</v>
      </c>
      <c r="O761" t="s">
        <v>157</v>
      </c>
      <c r="P761" t="s">
        <v>158</v>
      </c>
      <c r="Q761" t="s">
        <v>187</v>
      </c>
      <c r="R761" t="s">
        <v>910</v>
      </c>
      <c r="S761" t="s">
        <v>2</v>
      </c>
      <c r="T761" t="s">
        <v>2</v>
      </c>
      <c r="U761" t="s">
        <v>230</v>
      </c>
      <c r="V761" t="s">
        <v>160</v>
      </c>
      <c r="W761" t="s">
        <v>2</v>
      </c>
      <c r="X761" t="s">
        <v>2</v>
      </c>
      <c r="Y761" t="s">
        <v>2</v>
      </c>
      <c r="Z761">
        <v>2009</v>
      </c>
      <c r="AA761" t="s">
        <v>164</v>
      </c>
      <c r="AB761" t="s">
        <v>2</v>
      </c>
      <c r="AC761" t="s">
        <v>2</v>
      </c>
      <c r="AD761" t="s">
        <v>2</v>
      </c>
      <c r="AE761" t="s">
        <v>2</v>
      </c>
      <c r="AF761" t="s">
        <v>2</v>
      </c>
      <c r="AG761" t="s">
        <v>284</v>
      </c>
      <c r="AH761" t="s">
        <v>175</v>
      </c>
    </row>
    <row r="762" spans="1:34">
      <c r="A762">
        <v>7415</v>
      </c>
      <c r="B762">
        <v>465289</v>
      </c>
      <c r="C762" t="s">
        <v>183</v>
      </c>
      <c r="D762" t="str">
        <f t="shared" ca="1" si="33"/>
        <v>WDETQTTBEC</v>
      </c>
      <c r="E762" t="str">
        <f t="shared" ca="1" si="34"/>
        <v>Jaxvxmoxsgpnn</v>
      </c>
      <c r="F762" t="s">
        <v>150</v>
      </c>
      <c r="G762" t="s">
        <v>167</v>
      </c>
      <c r="H762" s="149" t="str">
        <f t="shared" ca="1" si="35"/>
        <v>28/10/1997</v>
      </c>
      <c r="I762" t="s">
        <v>152</v>
      </c>
      <c r="J762" t="s">
        <v>153</v>
      </c>
      <c r="K762" t="s">
        <v>907</v>
      </c>
      <c r="L762" t="s">
        <v>908</v>
      </c>
      <c r="M762" t="s">
        <v>909</v>
      </c>
      <c r="N762">
        <v>92</v>
      </c>
      <c r="O762" t="s">
        <v>157</v>
      </c>
      <c r="P762" t="s">
        <v>158</v>
      </c>
      <c r="Q762" t="s">
        <v>187</v>
      </c>
      <c r="R762" t="s">
        <v>911</v>
      </c>
      <c r="S762" t="s">
        <v>2</v>
      </c>
      <c r="T762" t="s">
        <v>2</v>
      </c>
      <c r="U762" t="s">
        <v>230</v>
      </c>
      <c r="V762" t="s">
        <v>160</v>
      </c>
      <c r="W762" t="s">
        <v>2</v>
      </c>
      <c r="X762" t="s">
        <v>2</v>
      </c>
      <c r="Y762" t="s">
        <v>2</v>
      </c>
      <c r="Z762">
        <v>2011</v>
      </c>
      <c r="AA762" t="s">
        <v>164</v>
      </c>
      <c r="AB762" t="s">
        <v>2</v>
      </c>
      <c r="AC762" t="s">
        <v>2</v>
      </c>
      <c r="AD762" t="s">
        <v>2</v>
      </c>
      <c r="AE762" t="s">
        <v>2</v>
      </c>
      <c r="AF762" t="s">
        <v>2</v>
      </c>
      <c r="AG762" t="s">
        <v>213</v>
      </c>
      <c r="AH762" t="s">
        <v>190</v>
      </c>
    </row>
    <row r="763" spans="1:34">
      <c r="A763">
        <v>7415</v>
      </c>
      <c r="B763">
        <v>465321</v>
      </c>
      <c r="C763" t="s">
        <v>149</v>
      </c>
      <c r="D763" t="str">
        <f t="shared" ca="1" si="33"/>
        <v>WAZIFUCKDJ</v>
      </c>
      <c r="E763" t="str">
        <f t="shared" ca="1" si="34"/>
        <v>Ldzcfpasmxqpe</v>
      </c>
      <c r="F763" t="s">
        <v>150</v>
      </c>
      <c r="G763" t="s">
        <v>167</v>
      </c>
      <c r="H763" s="149" t="str">
        <f t="shared" ca="1" si="35"/>
        <v>5/11/1996</v>
      </c>
      <c r="I763" t="s">
        <v>152</v>
      </c>
      <c r="J763" t="s">
        <v>153</v>
      </c>
      <c r="K763" t="s">
        <v>907</v>
      </c>
      <c r="L763" t="s">
        <v>908</v>
      </c>
      <c r="M763" t="s">
        <v>909</v>
      </c>
      <c r="N763">
        <v>92</v>
      </c>
      <c r="O763" t="s">
        <v>157</v>
      </c>
      <c r="P763" t="s">
        <v>158</v>
      </c>
      <c r="Q763" t="s">
        <v>187</v>
      </c>
      <c r="R763" t="s">
        <v>911</v>
      </c>
      <c r="S763" t="s">
        <v>2</v>
      </c>
      <c r="T763" t="s">
        <v>2</v>
      </c>
      <c r="U763" t="s">
        <v>230</v>
      </c>
      <c r="V763" t="s">
        <v>160</v>
      </c>
      <c r="W763" t="s">
        <v>2</v>
      </c>
      <c r="X763" t="s">
        <v>2</v>
      </c>
      <c r="Y763" t="s">
        <v>2</v>
      </c>
      <c r="Z763">
        <v>2011</v>
      </c>
      <c r="AA763" t="s">
        <v>164</v>
      </c>
      <c r="AB763" t="s">
        <v>2</v>
      </c>
      <c r="AC763" t="s">
        <v>2</v>
      </c>
      <c r="AD763" t="s">
        <v>2</v>
      </c>
      <c r="AE763" t="s">
        <v>2</v>
      </c>
      <c r="AF763" t="s">
        <v>2</v>
      </c>
      <c r="AG763" t="s">
        <v>213</v>
      </c>
      <c r="AH763" t="s">
        <v>166</v>
      </c>
    </row>
    <row r="764" spans="1:34">
      <c r="A764">
        <v>7415</v>
      </c>
      <c r="B764">
        <v>466496</v>
      </c>
      <c r="C764" t="s">
        <v>149</v>
      </c>
      <c r="D764" t="str">
        <f t="shared" ca="1" si="33"/>
        <v>AYADILXWXT</v>
      </c>
      <c r="E764" t="str">
        <f t="shared" ca="1" si="34"/>
        <v>Kvimtaywwkivh</v>
      </c>
      <c r="F764" t="s">
        <v>150</v>
      </c>
      <c r="G764" t="s">
        <v>167</v>
      </c>
      <c r="H764" s="149" t="str">
        <f t="shared" ca="1" si="35"/>
        <v>23/9/1997</v>
      </c>
      <c r="I764" t="s">
        <v>152</v>
      </c>
      <c r="J764" t="s">
        <v>153</v>
      </c>
      <c r="K764" t="s">
        <v>912</v>
      </c>
      <c r="L764" t="s">
        <v>913</v>
      </c>
      <c r="M764" t="s">
        <v>914</v>
      </c>
      <c r="N764">
        <v>99</v>
      </c>
      <c r="O764" t="s">
        <v>915</v>
      </c>
      <c r="P764" t="s">
        <v>158</v>
      </c>
      <c r="Q764" t="s">
        <v>194</v>
      </c>
      <c r="R764" t="s">
        <v>255</v>
      </c>
      <c r="S764" t="s">
        <v>2</v>
      </c>
      <c r="T764" t="s">
        <v>196</v>
      </c>
      <c r="U764" t="s">
        <v>197</v>
      </c>
      <c r="V764" t="s">
        <v>301</v>
      </c>
      <c r="W764" t="s">
        <v>160</v>
      </c>
      <c r="X764" t="s">
        <v>2</v>
      </c>
      <c r="Y764" t="s">
        <v>2</v>
      </c>
      <c r="Z764">
        <v>2011</v>
      </c>
      <c r="AA764" t="s">
        <v>164</v>
      </c>
      <c r="AB764" t="s">
        <v>2</v>
      </c>
      <c r="AC764" t="s">
        <v>2</v>
      </c>
      <c r="AD764" t="s">
        <v>2</v>
      </c>
      <c r="AE764" t="s">
        <v>2</v>
      </c>
      <c r="AF764" t="s">
        <v>2</v>
      </c>
      <c r="AG764" t="s">
        <v>259</v>
      </c>
      <c r="AH764" t="s">
        <v>166</v>
      </c>
    </row>
    <row r="765" spans="1:34">
      <c r="A765">
        <v>7415</v>
      </c>
      <c r="B765">
        <v>470720</v>
      </c>
      <c r="C765" t="s">
        <v>149</v>
      </c>
      <c r="D765" t="str">
        <f t="shared" ca="1" si="33"/>
        <v>NRXHERWPPO</v>
      </c>
      <c r="E765" t="str">
        <f t="shared" ca="1" si="34"/>
        <v>Vvoggzqfsoprh</v>
      </c>
      <c r="F765" t="s">
        <v>150</v>
      </c>
      <c r="G765" t="s">
        <v>167</v>
      </c>
      <c r="H765" s="149" t="str">
        <f t="shared" ca="1" si="35"/>
        <v>19/8/1995</v>
      </c>
      <c r="I765" t="s">
        <v>152</v>
      </c>
      <c r="J765" t="s">
        <v>153</v>
      </c>
      <c r="K765" t="s">
        <v>916</v>
      </c>
      <c r="L765" t="s">
        <v>917</v>
      </c>
      <c r="M765" t="s">
        <v>350</v>
      </c>
      <c r="N765">
        <v>95</v>
      </c>
      <c r="O765" t="s">
        <v>157</v>
      </c>
      <c r="P765" t="s">
        <v>158</v>
      </c>
      <c r="Q765" t="s">
        <v>171</v>
      </c>
      <c r="R765" t="s">
        <v>918</v>
      </c>
      <c r="S765" t="s">
        <v>2</v>
      </c>
      <c r="T765" t="s">
        <v>2</v>
      </c>
      <c r="U765" t="s">
        <v>173</v>
      </c>
      <c r="V765" t="s">
        <v>160</v>
      </c>
      <c r="W765" t="s">
        <v>2</v>
      </c>
      <c r="X765" t="s">
        <v>2</v>
      </c>
      <c r="Y765" t="s">
        <v>2</v>
      </c>
      <c r="Z765">
        <v>2011</v>
      </c>
      <c r="AA765" t="s">
        <v>164</v>
      </c>
      <c r="AB765" t="s">
        <v>2</v>
      </c>
      <c r="AC765" t="s">
        <v>2</v>
      </c>
      <c r="AD765" t="s">
        <v>2</v>
      </c>
      <c r="AE765" t="s">
        <v>2</v>
      </c>
      <c r="AF765" t="s">
        <v>2</v>
      </c>
      <c r="AG765" t="s">
        <v>174</v>
      </c>
      <c r="AH765" t="s">
        <v>166</v>
      </c>
    </row>
    <row r="766" spans="1:34">
      <c r="A766">
        <v>7415</v>
      </c>
      <c r="B766">
        <v>470733</v>
      </c>
      <c r="C766" t="s">
        <v>149</v>
      </c>
      <c r="D766" t="str">
        <f t="shared" ca="1" si="33"/>
        <v>IPHPFBZGEB</v>
      </c>
      <c r="E766" t="str">
        <f t="shared" ca="1" si="34"/>
        <v>Zknogbgmelltn</v>
      </c>
      <c r="F766" t="s">
        <v>150</v>
      </c>
      <c r="G766" t="s">
        <v>167</v>
      </c>
      <c r="H766" s="149" t="str">
        <f t="shared" ca="1" si="35"/>
        <v>28/4/1995</v>
      </c>
      <c r="I766" t="s">
        <v>152</v>
      </c>
      <c r="J766" t="s">
        <v>153</v>
      </c>
      <c r="K766" t="s">
        <v>916</v>
      </c>
      <c r="L766" t="s">
        <v>917</v>
      </c>
      <c r="M766" t="s">
        <v>350</v>
      </c>
      <c r="N766">
        <v>95</v>
      </c>
      <c r="O766" t="s">
        <v>157</v>
      </c>
      <c r="P766" t="s">
        <v>158</v>
      </c>
      <c r="Q766" t="s">
        <v>171</v>
      </c>
      <c r="R766" t="s">
        <v>919</v>
      </c>
      <c r="S766" t="s">
        <v>2</v>
      </c>
      <c r="T766" t="s">
        <v>2</v>
      </c>
      <c r="U766" t="s">
        <v>251</v>
      </c>
      <c r="V766" t="s">
        <v>160</v>
      </c>
      <c r="W766" t="s">
        <v>2</v>
      </c>
      <c r="X766" t="s">
        <v>2</v>
      </c>
      <c r="Y766" t="s">
        <v>2</v>
      </c>
      <c r="Z766">
        <v>2010</v>
      </c>
      <c r="AA766" t="s">
        <v>164</v>
      </c>
      <c r="AB766" t="s">
        <v>2</v>
      </c>
      <c r="AC766" t="s">
        <v>2</v>
      </c>
      <c r="AD766" t="s">
        <v>2</v>
      </c>
      <c r="AE766" t="s">
        <v>2</v>
      </c>
      <c r="AF766" t="s">
        <v>2</v>
      </c>
      <c r="AG766" t="s">
        <v>165</v>
      </c>
      <c r="AH766" t="s">
        <v>190</v>
      </c>
    </row>
    <row r="767" spans="1:34">
      <c r="A767">
        <v>7415</v>
      </c>
      <c r="B767">
        <v>470758</v>
      </c>
      <c r="C767" t="s">
        <v>149</v>
      </c>
      <c r="D767" t="str">
        <f t="shared" ca="1" si="33"/>
        <v>YJYTLDZRID</v>
      </c>
      <c r="E767" t="str">
        <f t="shared" ca="1" si="34"/>
        <v>Bnfyfldypyiso</v>
      </c>
      <c r="F767" t="s">
        <v>150</v>
      </c>
      <c r="G767" t="s">
        <v>167</v>
      </c>
      <c r="H767" s="149" t="str">
        <f t="shared" ca="1" si="35"/>
        <v>15/1/1994</v>
      </c>
      <c r="I767" t="s">
        <v>152</v>
      </c>
      <c r="J767" t="s">
        <v>153</v>
      </c>
      <c r="K767" t="s">
        <v>916</v>
      </c>
      <c r="L767" t="s">
        <v>917</v>
      </c>
      <c r="M767" t="s">
        <v>350</v>
      </c>
      <c r="N767">
        <v>95</v>
      </c>
      <c r="O767" t="s">
        <v>157</v>
      </c>
      <c r="P767" t="s">
        <v>158</v>
      </c>
      <c r="Q767" t="s">
        <v>194</v>
      </c>
      <c r="R767" t="s">
        <v>198</v>
      </c>
      <c r="S767" t="s">
        <v>133</v>
      </c>
      <c r="T767" t="s">
        <v>196</v>
      </c>
      <c r="U767" t="s">
        <v>197</v>
      </c>
      <c r="V767" t="s">
        <v>160</v>
      </c>
      <c r="W767" t="s">
        <v>161</v>
      </c>
      <c r="X767" t="s">
        <v>2</v>
      </c>
      <c r="Y767" t="s">
        <v>2</v>
      </c>
      <c r="Z767">
        <v>2011</v>
      </c>
      <c r="AA767" t="s">
        <v>164</v>
      </c>
      <c r="AB767" t="s">
        <v>2</v>
      </c>
      <c r="AC767" t="s">
        <v>2</v>
      </c>
      <c r="AD767" t="s">
        <v>2</v>
      </c>
      <c r="AE767" t="s">
        <v>2</v>
      </c>
      <c r="AF767" t="s">
        <v>2</v>
      </c>
      <c r="AG767" t="s">
        <v>174</v>
      </c>
      <c r="AH767" t="s">
        <v>190</v>
      </c>
    </row>
    <row r="768" spans="1:34">
      <c r="A768">
        <v>7415</v>
      </c>
      <c r="B768">
        <v>470766</v>
      </c>
      <c r="C768" t="s">
        <v>149</v>
      </c>
      <c r="D768" t="str">
        <f t="shared" ca="1" si="33"/>
        <v>JVWUUTZTUU</v>
      </c>
      <c r="E768" t="str">
        <f t="shared" ca="1" si="34"/>
        <v>Xzwcbpsffejvk</v>
      </c>
      <c r="F768" t="s">
        <v>150</v>
      </c>
      <c r="G768" t="s">
        <v>167</v>
      </c>
      <c r="H768" s="149" t="str">
        <f t="shared" ca="1" si="35"/>
        <v>16/6/1996</v>
      </c>
      <c r="I768" t="s">
        <v>152</v>
      </c>
      <c r="J768" t="s">
        <v>153</v>
      </c>
      <c r="K768" t="s">
        <v>916</v>
      </c>
      <c r="L768" t="s">
        <v>917</v>
      </c>
      <c r="M768" t="s">
        <v>350</v>
      </c>
      <c r="N768">
        <v>95</v>
      </c>
      <c r="O768" t="s">
        <v>157</v>
      </c>
      <c r="P768" t="s">
        <v>158</v>
      </c>
      <c r="Q768" t="s">
        <v>171</v>
      </c>
      <c r="R768" t="s">
        <v>919</v>
      </c>
      <c r="S768" t="s">
        <v>2</v>
      </c>
      <c r="T768" t="s">
        <v>2</v>
      </c>
      <c r="U768" t="s">
        <v>173</v>
      </c>
      <c r="V768" t="s">
        <v>160</v>
      </c>
      <c r="W768" t="s">
        <v>2</v>
      </c>
      <c r="X768" t="s">
        <v>2</v>
      </c>
      <c r="Y768" t="s">
        <v>2</v>
      </c>
      <c r="Z768">
        <v>2011</v>
      </c>
      <c r="AA768" t="s">
        <v>164</v>
      </c>
      <c r="AB768" t="s">
        <v>2</v>
      </c>
      <c r="AC768" t="s">
        <v>2</v>
      </c>
      <c r="AD768" t="s">
        <v>2</v>
      </c>
      <c r="AE768" t="s">
        <v>2</v>
      </c>
      <c r="AF768" t="s">
        <v>2</v>
      </c>
      <c r="AG768" t="s">
        <v>165</v>
      </c>
      <c r="AH768" t="s">
        <v>166</v>
      </c>
    </row>
    <row r="769" spans="1:34">
      <c r="A769">
        <v>7415</v>
      </c>
      <c r="B769">
        <v>470827</v>
      </c>
      <c r="C769" t="s">
        <v>149</v>
      </c>
      <c r="D769" t="str">
        <f t="shared" ca="1" si="33"/>
        <v>YHFUDYFSKF</v>
      </c>
      <c r="E769" t="str">
        <f t="shared" ca="1" si="34"/>
        <v>Pbgiudacpnoza</v>
      </c>
      <c r="F769" t="s">
        <v>150</v>
      </c>
      <c r="G769" t="s">
        <v>167</v>
      </c>
      <c r="H769" s="149" t="str">
        <f t="shared" ca="1" si="35"/>
        <v>6/5/1995</v>
      </c>
      <c r="I769" t="s">
        <v>152</v>
      </c>
      <c r="J769" t="s">
        <v>153</v>
      </c>
      <c r="K769" t="s">
        <v>916</v>
      </c>
      <c r="L769" t="s">
        <v>917</v>
      </c>
      <c r="M769" t="s">
        <v>350</v>
      </c>
      <c r="N769">
        <v>95</v>
      </c>
      <c r="O769" t="s">
        <v>157</v>
      </c>
      <c r="P769" t="s">
        <v>158</v>
      </c>
      <c r="Q769" t="s">
        <v>194</v>
      </c>
      <c r="R769" t="s">
        <v>195</v>
      </c>
      <c r="S769" t="s">
        <v>2</v>
      </c>
      <c r="T769" t="s">
        <v>199</v>
      </c>
      <c r="U769" t="s">
        <v>200</v>
      </c>
      <c r="V769" t="s">
        <v>160</v>
      </c>
      <c r="W769" t="s">
        <v>161</v>
      </c>
      <c r="X769" t="s">
        <v>200</v>
      </c>
      <c r="Y769" t="s">
        <v>2</v>
      </c>
      <c r="Z769">
        <v>2011</v>
      </c>
      <c r="AA769" t="s">
        <v>164</v>
      </c>
      <c r="AB769" t="s">
        <v>2</v>
      </c>
      <c r="AC769" t="s">
        <v>2</v>
      </c>
      <c r="AD769" t="s">
        <v>2</v>
      </c>
      <c r="AE769" t="s">
        <v>2</v>
      </c>
      <c r="AF769" t="s">
        <v>2</v>
      </c>
      <c r="AG769" t="s">
        <v>174</v>
      </c>
      <c r="AH769" t="s">
        <v>190</v>
      </c>
    </row>
    <row r="770" spans="1:34">
      <c r="A770">
        <v>7415</v>
      </c>
      <c r="B770">
        <v>470906</v>
      </c>
      <c r="C770" t="s">
        <v>183</v>
      </c>
      <c r="D770" t="str">
        <f t="shared" ca="1" si="33"/>
        <v>JBMWIFWPUS</v>
      </c>
      <c r="E770" t="str">
        <f t="shared" ca="1" si="34"/>
        <v>Pbnyxzslkognd</v>
      </c>
      <c r="F770" t="s">
        <v>150</v>
      </c>
      <c r="G770" t="s">
        <v>167</v>
      </c>
      <c r="H770" s="149" t="str">
        <f t="shared" ca="1" si="35"/>
        <v>2/12/1997</v>
      </c>
      <c r="I770" t="s">
        <v>152</v>
      </c>
      <c r="J770" t="s">
        <v>153</v>
      </c>
      <c r="K770" t="s">
        <v>916</v>
      </c>
      <c r="L770" t="s">
        <v>917</v>
      </c>
      <c r="M770" t="s">
        <v>350</v>
      </c>
      <c r="N770">
        <v>95</v>
      </c>
      <c r="O770" t="s">
        <v>157</v>
      </c>
      <c r="P770" t="s">
        <v>158</v>
      </c>
      <c r="Q770" t="s">
        <v>171</v>
      </c>
      <c r="R770" t="s">
        <v>919</v>
      </c>
      <c r="S770" t="s">
        <v>2</v>
      </c>
      <c r="T770" t="s">
        <v>2</v>
      </c>
      <c r="U770" t="s">
        <v>173</v>
      </c>
      <c r="V770" t="s">
        <v>160</v>
      </c>
      <c r="W770" t="s">
        <v>161</v>
      </c>
      <c r="X770" t="s">
        <v>162</v>
      </c>
      <c r="Y770" t="s">
        <v>2</v>
      </c>
      <c r="Z770">
        <v>2011</v>
      </c>
      <c r="AA770" t="s">
        <v>164</v>
      </c>
      <c r="AB770" t="s">
        <v>2</v>
      </c>
      <c r="AC770" t="s">
        <v>2</v>
      </c>
      <c r="AD770" t="s">
        <v>2</v>
      </c>
      <c r="AE770" t="s">
        <v>2</v>
      </c>
      <c r="AF770" t="s">
        <v>2</v>
      </c>
      <c r="AG770" t="s">
        <v>165</v>
      </c>
      <c r="AH770" t="s">
        <v>190</v>
      </c>
    </row>
    <row r="771" spans="1:34">
      <c r="A771">
        <v>7415</v>
      </c>
      <c r="B771">
        <v>477767</v>
      </c>
      <c r="C771" t="s">
        <v>183</v>
      </c>
      <c r="D771" t="str">
        <f t="shared" ref="D771:D834" ca="1" si="36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MBJLGNAMEC</v>
      </c>
      <c r="E771" t="str">
        <f t="shared" ref="E771:E834" ca="1" si="37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Mvporoeewsifz</v>
      </c>
      <c r="F771" t="s">
        <v>150</v>
      </c>
      <c r="G771" t="s">
        <v>151</v>
      </c>
      <c r="H771" s="149" t="str">
        <f t="shared" ref="H771:H834" ca="1" si="38">""&amp;RANDBETWEEN(1,28)&amp;"/"&amp;RANDBETWEEN(1,12)&amp;"/"&amp;RANDBETWEEN(1994,1997)</f>
        <v>10/5/1995</v>
      </c>
      <c r="I771" t="s">
        <v>152</v>
      </c>
      <c r="J771" t="s">
        <v>153</v>
      </c>
      <c r="K771" t="s">
        <v>920</v>
      </c>
      <c r="L771" t="s">
        <v>921</v>
      </c>
      <c r="M771" t="s">
        <v>922</v>
      </c>
      <c r="N771">
        <v>92</v>
      </c>
      <c r="O771" t="s">
        <v>157</v>
      </c>
      <c r="P771" t="s">
        <v>158</v>
      </c>
      <c r="Q771" t="s">
        <v>194</v>
      </c>
      <c r="R771" t="s">
        <v>923</v>
      </c>
      <c r="S771" t="s">
        <v>2</v>
      </c>
      <c r="T771" t="s">
        <v>196</v>
      </c>
      <c r="U771" t="s">
        <v>224</v>
      </c>
      <c r="V771" t="s">
        <v>160</v>
      </c>
      <c r="W771" t="s">
        <v>182</v>
      </c>
      <c r="X771" t="s">
        <v>2</v>
      </c>
      <c r="Y771" t="s">
        <v>2</v>
      </c>
      <c r="Z771">
        <v>2011</v>
      </c>
      <c r="AA771" t="s">
        <v>164</v>
      </c>
      <c r="AB771" t="s">
        <v>2</v>
      </c>
      <c r="AC771" t="s">
        <v>2</v>
      </c>
      <c r="AD771" t="s">
        <v>2</v>
      </c>
      <c r="AE771" t="s">
        <v>2</v>
      </c>
      <c r="AF771" t="s">
        <v>2</v>
      </c>
      <c r="AG771" t="s">
        <v>165</v>
      </c>
      <c r="AH771" t="s">
        <v>190</v>
      </c>
    </row>
    <row r="772" spans="1:34">
      <c r="A772">
        <v>7415</v>
      </c>
      <c r="B772">
        <v>478681</v>
      </c>
      <c r="C772" t="s">
        <v>183</v>
      </c>
      <c r="D772" t="str">
        <f t="shared" ca="1" si="36"/>
        <v>IQTZQFSCLN</v>
      </c>
      <c r="E772" t="str">
        <f t="shared" ca="1" si="37"/>
        <v>Prycwsbaueflq</v>
      </c>
      <c r="F772" t="s">
        <v>150</v>
      </c>
      <c r="G772" t="s">
        <v>167</v>
      </c>
      <c r="H772" s="149" t="str">
        <f t="shared" ca="1" si="38"/>
        <v>7/3/1997</v>
      </c>
      <c r="I772" t="s">
        <v>152</v>
      </c>
      <c r="J772" t="s">
        <v>153</v>
      </c>
      <c r="K772" t="s">
        <v>924</v>
      </c>
      <c r="L772" t="s">
        <v>925</v>
      </c>
      <c r="M772" t="s">
        <v>223</v>
      </c>
      <c r="N772">
        <v>75</v>
      </c>
      <c r="O772" t="s">
        <v>157</v>
      </c>
      <c r="P772" t="s">
        <v>158</v>
      </c>
      <c r="Q772" t="s">
        <v>194</v>
      </c>
      <c r="R772" t="s">
        <v>236</v>
      </c>
      <c r="S772" t="s">
        <v>2</v>
      </c>
      <c r="T772" t="s">
        <v>196</v>
      </c>
      <c r="U772" t="s">
        <v>200</v>
      </c>
      <c r="V772" t="s">
        <v>160</v>
      </c>
      <c r="W772" t="s">
        <v>161</v>
      </c>
      <c r="X772" t="s">
        <v>249</v>
      </c>
      <c r="Y772" t="s">
        <v>2</v>
      </c>
      <c r="Z772">
        <v>2011</v>
      </c>
      <c r="AA772" t="s">
        <v>164</v>
      </c>
      <c r="AB772" t="s">
        <v>2</v>
      </c>
      <c r="AC772" t="s">
        <v>2</v>
      </c>
      <c r="AD772" t="s">
        <v>2</v>
      </c>
      <c r="AE772" t="s">
        <v>2</v>
      </c>
      <c r="AF772" t="s">
        <v>2</v>
      </c>
      <c r="AG772" t="s">
        <v>174</v>
      </c>
      <c r="AH772" t="s">
        <v>166</v>
      </c>
    </row>
    <row r="773" spans="1:34">
      <c r="A773">
        <v>7415</v>
      </c>
      <c r="B773">
        <v>480596</v>
      </c>
      <c r="C773" t="s">
        <v>149</v>
      </c>
      <c r="D773" t="str">
        <f t="shared" ca="1" si="36"/>
        <v>FPKZWFVIFR</v>
      </c>
      <c r="E773" t="str">
        <f t="shared" ca="1" si="37"/>
        <v>Vfonpxmsolerk</v>
      </c>
      <c r="F773" t="s">
        <v>150</v>
      </c>
      <c r="G773" t="s">
        <v>167</v>
      </c>
      <c r="H773" s="149" t="str">
        <f t="shared" ca="1" si="38"/>
        <v>27/7/1995</v>
      </c>
      <c r="I773" t="s">
        <v>152</v>
      </c>
      <c r="J773" t="s">
        <v>153</v>
      </c>
      <c r="K773" t="s">
        <v>926</v>
      </c>
      <c r="L773" t="s">
        <v>927</v>
      </c>
      <c r="M773" t="s">
        <v>680</v>
      </c>
      <c r="N773">
        <v>972</v>
      </c>
      <c r="O773" t="s">
        <v>157</v>
      </c>
      <c r="P773" t="s">
        <v>158</v>
      </c>
      <c r="Q773" t="s">
        <v>194</v>
      </c>
      <c r="R773" t="s">
        <v>344</v>
      </c>
      <c r="S773" t="s">
        <v>2</v>
      </c>
      <c r="T773" t="s">
        <v>196</v>
      </c>
      <c r="U773" t="s">
        <v>224</v>
      </c>
      <c r="V773" t="s">
        <v>160</v>
      </c>
      <c r="W773" t="s">
        <v>161</v>
      </c>
      <c r="X773" t="s">
        <v>249</v>
      </c>
      <c r="Y773" t="s">
        <v>2</v>
      </c>
      <c r="Z773">
        <v>2011</v>
      </c>
      <c r="AA773" t="s">
        <v>164</v>
      </c>
      <c r="AB773" t="s">
        <v>2</v>
      </c>
      <c r="AC773" t="s">
        <v>2</v>
      </c>
      <c r="AD773" t="s">
        <v>2</v>
      </c>
      <c r="AE773" t="s">
        <v>2</v>
      </c>
      <c r="AF773" t="s">
        <v>2</v>
      </c>
      <c r="AG773" t="s">
        <v>165</v>
      </c>
      <c r="AH773" t="s">
        <v>190</v>
      </c>
    </row>
    <row r="774" spans="1:34">
      <c r="A774">
        <v>7415</v>
      </c>
      <c r="B774">
        <v>480657</v>
      </c>
      <c r="C774" t="s">
        <v>183</v>
      </c>
      <c r="D774" t="str">
        <f t="shared" ca="1" si="36"/>
        <v>MVACACYIEO</v>
      </c>
      <c r="E774" t="str">
        <f t="shared" ca="1" si="37"/>
        <v>Qtuabfpcehhaz</v>
      </c>
      <c r="F774" t="s">
        <v>150</v>
      </c>
      <c r="G774" t="s">
        <v>167</v>
      </c>
      <c r="H774" s="149" t="str">
        <f t="shared" ca="1" si="38"/>
        <v>21/10/1994</v>
      </c>
      <c r="I774" t="s">
        <v>152</v>
      </c>
      <c r="J774" t="s">
        <v>153</v>
      </c>
      <c r="K774" t="s">
        <v>928</v>
      </c>
      <c r="L774" t="s">
        <v>929</v>
      </c>
      <c r="M774" t="s">
        <v>549</v>
      </c>
      <c r="N774">
        <v>91</v>
      </c>
      <c r="O774" t="s">
        <v>157</v>
      </c>
      <c r="P774" t="s">
        <v>158</v>
      </c>
      <c r="Q774" t="s">
        <v>187</v>
      </c>
      <c r="R774" t="s">
        <v>930</v>
      </c>
      <c r="S774" t="s">
        <v>2</v>
      </c>
      <c r="T774" t="s">
        <v>2</v>
      </c>
      <c r="U774" t="s">
        <v>189</v>
      </c>
      <c r="V774" t="s">
        <v>160</v>
      </c>
      <c r="W774" t="s">
        <v>161</v>
      </c>
      <c r="X774" t="s">
        <v>2</v>
      </c>
      <c r="Y774" t="s">
        <v>2</v>
      </c>
      <c r="Z774" t="s">
        <v>2</v>
      </c>
      <c r="AA774" t="s">
        <v>164</v>
      </c>
      <c r="AB774" t="s">
        <v>2</v>
      </c>
      <c r="AC774" t="s">
        <v>2</v>
      </c>
      <c r="AD774" t="s">
        <v>2</v>
      </c>
      <c r="AE774" t="s">
        <v>2</v>
      </c>
      <c r="AF774" t="s">
        <v>2</v>
      </c>
      <c r="AG774" t="s">
        <v>174</v>
      </c>
      <c r="AH774" t="s">
        <v>232</v>
      </c>
    </row>
    <row r="775" spans="1:34">
      <c r="A775">
        <v>7415</v>
      </c>
      <c r="B775">
        <v>482996</v>
      </c>
      <c r="C775" t="s">
        <v>149</v>
      </c>
      <c r="D775" t="str">
        <f t="shared" ca="1" si="36"/>
        <v>EVOVCRVTKS</v>
      </c>
      <c r="E775" t="str">
        <f t="shared" ca="1" si="37"/>
        <v>Txwfnalcxoaye</v>
      </c>
      <c r="F775" t="s">
        <v>150</v>
      </c>
      <c r="G775" t="s">
        <v>167</v>
      </c>
      <c r="H775" s="149" t="str">
        <f t="shared" ca="1" si="38"/>
        <v>28/6/1994</v>
      </c>
      <c r="I775" t="s">
        <v>152</v>
      </c>
      <c r="J775" t="s">
        <v>153</v>
      </c>
      <c r="K775" t="s">
        <v>931</v>
      </c>
      <c r="L775" t="s">
        <v>932</v>
      </c>
      <c r="M775" t="s">
        <v>223</v>
      </c>
      <c r="N775">
        <v>75</v>
      </c>
      <c r="O775" t="s">
        <v>157</v>
      </c>
      <c r="P775" t="s">
        <v>158</v>
      </c>
      <c r="Q775" t="s">
        <v>194</v>
      </c>
      <c r="R775" t="s">
        <v>933</v>
      </c>
      <c r="S775" t="s">
        <v>2</v>
      </c>
      <c r="T775" t="s">
        <v>196</v>
      </c>
      <c r="U775" t="s">
        <v>197</v>
      </c>
      <c r="V775" t="s">
        <v>160</v>
      </c>
      <c r="W775" t="s">
        <v>161</v>
      </c>
      <c r="X775" t="s">
        <v>249</v>
      </c>
      <c r="Y775" t="s">
        <v>2</v>
      </c>
      <c r="Z775">
        <v>2011</v>
      </c>
      <c r="AA775" t="s">
        <v>164</v>
      </c>
      <c r="AB775" t="s">
        <v>2</v>
      </c>
      <c r="AC775" t="s">
        <v>2</v>
      </c>
      <c r="AD775" t="s">
        <v>2</v>
      </c>
      <c r="AE775" t="s">
        <v>2</v>
      </c>
      <c r="AF775" t="s">
        <v>2</v>
      </c>
      <c r="AG775" t="s">
        <v>213</v>
      </c>
      <c r="AH775" t="s">
        <v>190</v>
      </c>
    </row>
    <row r="776" spans="1:34">
      <c r="A776">
        <v>7415</v>
      </c>
      <c r="B776">
        <v>484985</v>
      </c>
      <c r="C776" t="s">
        <v>183</v>
      </c>
      <c r="D776" t="str">
        <f t="shared" ca="1" si="36"/>
        <v>HEMIZVLNST</v>
      </c>
      <c r="E776" t="str">
        <f t="shared" ca="1" si="37"/>
        <v>Zcexzuzjploji</v>
      </c>
      <c r="F776" t="s">
        <v>150</v>
      </c>
      <c r="G776" t="s">
        <v>167</v>
      </c>
      <c r="H776" s="149" t="str">
        <f t="shared" ca="1" si="38"/>
        <v>14/10/1996</v>
      </c>
      <c r="I776" t="s">
        <v>152</v>
      </c>
      <c r="J776" t="s">
        <v>153</v>
      </c>
      <c r="K776" t="s">
        <v>934</v>
      </c>
      <c r="L776" t="s">
        <v>935</v>
      </c>
      <c r="M776" t="s">
        <v>936</v>
      </c>
      <c r="N776">
        <v>92</v>
      </c>
      <c r="O776" t="s">
        <v>157</v>
      </c>
      <c r="P776" t="s">
        <v>158</v>
      </c>
      <c r="Q776" t="s">
        <v>246</v>
      </c>
      <c r="R776" t="s">
        <v>937</v>
      </c>
      <c r="S776" t="s">
        <v>2</v>
      </c>
      <c r="T776" t="s">
        <v>2</v>
      </c>
      <c r="U776" t="s">
        <v>224</v>
      </c>
      <c r="V776" t="s">
        <v>160</v>
      </c>
      <c r="W776" t="s">
        <v>161</v>
      </c>
      <c r="X776" t="s">
        <v>2</v>
      </c>
      <c r="Y776" t="s">
        <v>2</v>
      </c>
      <c r="Z776">
        <v>2011</v>
      </c>
      <c r="AA776" t="s">
        <v>164</v>
      </c>
      <c r="AB776" t="s">
        <v>2</v>
      </c>
      <c r="AC776" t="s">
        <v>2</v>
      </c>
      <c r="AD776" t="s">
        <v>2</v>
      </c>
      <c r="AE776" t="s">
        <v>2</v>
      </c>
      <c r="AF776" t="s">
        <v>2</v>
      </c>
      <c r="AG776" t="s">
        <v>165</v>
      </c>
      <c r="AH776" t="s">
        <v>166</v>
      </c>
    </row>
    <row r="777" spans="1:34">
      <c r="A777">
        <v>7415</v>
      </c>
      <c r="B777">
        <v>484986</v>
      </c>
      <c r="C777" t="s">
        <v>183</v>
      </c>
      <c r="D777" t="str">
        <f t="shared" ca="1" si="36"/>
        <v>HPYKXSNWNF</v>
      </c>
      <c r="E777" t="str">
        <f t="shared" ca="1" si="37"/>
        <v>Vyqzaiqycplzg</v>
      </c>
      <c r="F777" t="s">
        <v>150</v>
      </c>
      <c r="G777" t="s">
        <v>167</v>
      </c>
      <c r="H777" s="149" t="str">
        <f t="shared" ca="1" si="38"/>
        <v>14/3/1994</v>
      </c>
      <c r="I777" t="s">
        <v>152</v>
      </c>
      <c r="J777" t="s">
        <v>153</v>
      </c>
      <c r="K777" t="s">
        <v>934</v>
      </c>
      <c r="L777" t="s">
        <v>935</v>
      </c>
      <c r="M777" t="s">
        <v>936</v>
      </c>
      <c r="N777">
        <v>92</v>
      </c>
      <c r="O777" t="s">
        <v>157</v>
      </c>
      <c r="P777" t="s">
        <v>158</v>
      </c>
      <c r="Q777" t="s">
        <v>194</v>
      </c>
      <c r="R777" t="s">
        <v>311</v>
      </c>
      <c r="S777" t="s">
        <v>2</v>
      </c>
      <c r="T777" t="s">
        <v>196</v>
      </c>
      <c r="U777" t="s">
        <v>224</v>
      </c>
      <c r="V777" t="s">
        <v>160</v>
      </c>
      <c r="W777" t="s">
        <v>161</v>
      </c>
      <c r="X777" t="s">
        <v>2</v>
      </c>
      <c r="Y777" t="s">
        <v>2</v>
      </c>
      <c r="Z777">
        <v>2011</v>
      </c>
      <c r="AA777" t="s">
        <v>164</v>
      </c>
      <c r="AB777" t="s">
        <v>2</v>
      </c>
      <c r="AC777" t="s">
        <v>2</v>
      </c>
      <c r="AD777" t="s">
        <v>2</v>
      </c>
      <c r="AE777" t="s">
        <v>2</v>
      </c>
      <c r="AF777" t="s">
        <v>2</v>
      </c>
      <c r="AG777" t="s">
        <v>2</v>
      </c>
      <c r="AH777" t="s">
        <v>2</v>
      </c>
    </row>
    <row r="778" spans="1:34">
      <c r="A778">
        <v>7415</v>
      </c>
      <c r="B778">
        <v>485628</v>
      </c>
      <c r="C778" t="s">
        <v>149</v>
      </c>
      <c r="D778" t="str">
        <f t="shared" ca="1" si="36"/>
        <v>BALROGMXML</v>
      </c>
      <c r="E778" t="str">
        <f t="shared" ca="1" si="37"/>
        <v>Kqzkjbhbuhqhr</v>
      </c>
      <c r="F778" t="s">
        <v>150</v>
      </c>
      <c r="G778" t="s">
        <v>167</v>
      </c>
      <c r="H778" s="149" t="str">
        <f t="shared" ca="1" si="38"/>
        <v>1/7/1997</v>
      </c>
      <c r="I778" t="s">
        <v>152</v>
      </c>
      <c r="J778" t="s">
        <v>153</v>
      </c>
      <c r="K778" t="s">
        <v>938</v>
      </c>
      <c r="L778" t="s">
        <v>939</v>
      </c>
      <c r="M778" t="s">
        <v>940</v>
      </c>
      <c r="N778">
        <v>971</v>
      </c>
      <c r="O778" t="s">
        <v>157</v>
      </c>
      <c r="P778" t="s">
        <v>158</v>
      </c>
      <c r="Q778" t="s">
        <v>194</v>
      </c>
      <c r="R778" t="s">
        <v>210</v>
      </c>
      <c r="S778" t="s">
        <v>2</v>
      </c>
      <c r="T778" t="s">
        <v>199</v>
      </c>
      <c r="U778" t="s">
        <v>201</v>
      </c>
      <c r="V778" t="s">
        <v>160</v>
      </c>
      <c r="W778" t="s">
        <v>161</v>
      </c>
      <c r="X778" t="s">
        <v>2</v>
      </c>
      <c r="Y778" t="s">
        <v>2</v>
      </c>
      <c r="Z778">
        <v>2011</v>
      </c>
      <c r="AA778" t="s">
        <v>164</v>
      </c>
      <c r="AB778" t="s">
        <v>2</v>
      </c>
      <c r="AC778" t="s">
        <v>2</v>
      </c>
      <c r="AD778" t="s">
        <v>2</v>
      </c>
      <c r="AE778" t="s">
        <v>2</v>
      </c>
      <c r="AF778" t="s">
        <v>2</v>
      </c>
      <c r="AG778" t="s">
        <v>165</v>
      </c>
      <c r="AH778" t="s">
        <v>175</v>
      </c>
    </row>
    <row r="779" spans="1:34">
      <c r="A779">
        <v>7415</v>
      </c>
      <c r="B779">
        <v>490086</v>
      </c>
      <c r="C779" t="s">
        <v>149</v>
      </c>
      <c r="D779" t="str">
        <f t="shared" ca="1" si="36"/>
        <v>FURIKCSWGO</v>
      </c>
      <c r="E779" t="str">
        <f t="shared" ca="1" si="37"/>
        <v>Yrslwoxtedqto</v>
      </c>
      <c r="F779" t="s">
        <v>150</v>
      </c>
      <c r="G779" t="s">
        <v>167</v>
      </c>
      <c r="H779" s="149" t="str">
        <f t="shared" ca="1" si="38"/>
        <v>1/7/1996</v>
      </c>
      <c r="I779" t="s">
        <v>152</v>
      </c>
      <c r="J779" t="s">
        <v>153</v>
      </c>
      <c r="K779" t="s">
        <v>941</v>
      </c>
      <c r="L779" t="s">
        <v>739</v>
      </c>
      <c r="M779" t="s">
        <v>942</v>
      </c>
      <c r="N779">
        <v>35</v>
      </c>
      <c r="O779" t="s">
        <v>157</v>
      </c>
      <c r="P779" t="s">
        <v>158</v>
      </c>
      <c r="Q779" t="s">
        <v>171</v>
      </c>
      <c r="R779" t="s">
        <v>550</v>
      </c>
      <c r="S779" t="s">
        <v>2</v>
      </c>
      <c r="T779" t="s">
        <v>2</v>
      </c>
      <c r="U779" t="s">
        <v>238</v>
      </c>
      <c r="V779" t="s">
        <v>160</v>
      </c>
      <c r="W779" t="s">
        <v>161</v>
      </c>
      <c r="X779" t="s">
        <v>162</v>
      </c>
      <c r="Y779" t="s">
        <v>2</v>
      </c>
      <c r="Z779">
        <v>2011</v>
      </c>
      <c r="AA779" t="s">
        <v>164</v>
      </c>
      <c r="AB779" t="s">
        <v>2</v>
      </c>
      <c r="AC779" t="s">
        <v>2</v>
      </c>
      <c r="AD779" t="s">
        <v>2</v>
      </c>
      <c r="AE779" t="s">
        <v>2</v>
      </c>
      <c r="AF779" t="s">
        <v>2</v>
      </c>
      <c r="AG779" t="s">
        <v>165</v>
      </c>
      <c r="AH779" t="s">
        <v>190</v>
      </c>
    </row>
    <row r="780" spans="1:34">
      <c r="A780">
        <v>7415</v>
      </c>
      <c r="B780">
        <v>494045</v>
      </c>
      <c r="C780" t="s">
        <v>183</v>
      </c>
      <c r="D780" t="str">
        <f t="shared" ca="1" si="36"/>
        <v>PSTDZQYZED</v>
      </c>
      <c r="E780" t="str">
        <f t="shared" ca="1" si="37"/>
        <v>Utbieinooqepe</v>
      </c>
      <c r="F780" t="s">
        <v>150</v>
      </c>
      <c r="G780" t="s">
        <v>167</v>
      </c>
      <c r="H780" s="149" t="str">
        <f t="shared" ca="1" si="38"/>
        <v>27/4/1995</v>
      </c>
      <c r="I780" t="s">
        <v>152</v>
      </c>
      <c r="J780" t="s">
        <v>153</v>
      </c>
      <c r="K780" t="s">
        <v>943</v>
      </c>
      <c r="L780" t="s">
        <v>944</v>
      </c>
      <c r="M780" t="s">
        <v>945</v>
      </c>
      <c r="N780">
        <v>76</v>
      </c>
      <c r="O780" t="s">
        <v>157</v>
      </c>
      <c r="P780" t="s">
        <v>158</v>
      </c>
      <c r="Q780" t="s">
        <v>246</v>
      </c>
      <c r="R780" t="s">
        <v>946</v>
      </c>
      <c r="S780" t="s">
        <v>2</v>
      </c>
      <c r="T780" t="s">
        <v>2</v>
      </c>
      <c r="U780" t="s">
        <v>224</v>
      </c>
      <c r="V780" t="s">
        <v>160</v>
      </c>
      <c r="W780" t="s">
        <v>161</v>
      </c>
      <c r="X780" t="s">
        <v>2</v>
      </c>
      <c r="Y780" t="s">
        <v>2</v>
      </c>
      <c r="Z780">
        <v>2011</v>
      </c>
      <c r="AA780" t="s">
        <v>164</v>
      </c>
      <c r="AB780" t="s">
        <v>2</v>
      </c>
      <c r="AC780" t="s">
        <v>2</v>
      </c>
      <c r="AD780" t="s">
        <v>2</v>
      </c>
      <c r="AE780" t="s">
        <v>2</v>
      </c>
      <c r="AF780" t="s">
        <v>2</v>
      </c>
      <c r="AG780" t="s">
        <v>174</v>
      </c>
      <c r="AH780" t="s">
        <v>175</v>
      </c>
    </row>
    <row r="781" spans="1:34">
      <c r="A781">
        <v>7415</v>
      </c>
      <c r="B781">
        <v>494552</v>
      </c>
      <c r="C781" t="s">
        <v>149</v>
      </c>
      <c r="D781" t="str">
        <f t="shared" ca="1" si="36"/>
        <v>FAMUFTLMYW</v>
      </c>
      <c r="E781" t="str">
        <f t="shared" ca="1" si="37"/>
        <v>Mouaunzehsych</v>
      </c>
      <c r="F781" t="s">
        <v>150</v>
      </c>
      <c r="G781" t="s">
        <v>167</v>
      </c>
      <c r="H781" s="149" t="str">
        <f t="shared" ca="1" si="38"/>
        <v>24/4/1996</v>
      </c>
      <c r="I781" t="s">
        <v>152</v>
      </c>
      <c r="J781" t="s">
        <v>153</v>
      </c>
      <c r="K781" t="s">
        <v>947</v>
      </c>
      <c r="L781" t="s">
        <v>948</v>
      </c>
      <c r="M781" t="s">
        <v>949</v>
      </c>
      <c r="N781">
        <v>60</v>
      </c>
      <c r="O781" t="s">
        <v>157</v>
      </c>
      <c r="P781" t="s">
        <v>158</v>
      </c>
      <c r="Q781" t="s">
        <v>171</v>
      </c>
      <c r="R781" t="s">
        <v>237</v>
      </c>
      <c r="S781" t="s">
        <v>2</v>
      </c>
      <c r="T781" t="s">
        <v>2</v>
      </c>
      <c r="U781" t="s">
        <v>173</v>
      </c>
      <c r="V781" t="s">
        <v>160</v>
      </c>
      <c r="W781" t="s">
        <v>182</v>
      </c>
      <c r="X781" t="s">
        <v>162</v>
      </c>
      <c r="Y781" t="s">
        <v>2</v>
      </c>
      <c r="Z781">
        <v>2010</v>
      </c>
      <c r="AA781" t="s">
        <v>164</v>
      </c>
      <c r="AB781" t="s">
        <v>2</v>
      </c>
      <c r="AC781" t="s">
        <v>2</v>
      </c>
      <c r="AD781" t="s">
        <v>2</v>
      </c>
      <c r="AE781" t="s">
        <v>2</v>
      </c>
      <c r="AF781" t="s">
        <v>2</v>
      </c>
      <c r="AG781" t="s">
        <v>165</v>
      </c>
      <c r="AH781" t="s">
        <v>175</v>
      </c>
    </row>
    <row r="782" spans="1:34">
      <c r="A782">
        <v>7415</v>
      </c>
      <c r="B782">
        <v>494584</v>
      </c>
      <c r="C782" t="s">
        <v>149</v>
      </c>
      <c r="D782" t="str">
        <f t="shared" ca="1" si="36"/>
        <v>PQHXRIKEQZ</v>
      </c>
      <c r="E782" t="str">
        <f t="shared" ca="1" si="37"/>
        <v>Hrbwqffmvoxfh</v>
      </c>
      <c r="F782" t="s">
        <v>150</v>
      </c>
      <c r="G782" t="s">
        <v>167</v>
      </c>
      <c r="H782" s="149" t="str">
        <f t="shared" ca="1" si="38"/>
        <v>2/10/1997</v>
      </c>
      <c r="I782" t="s">
        <v>152</v>
      </c>
      <c r="J782" t="s">
        <v>153</v>
      </c>
      <c r="K782" t="s">
        <v>947</v>
      </c>
      <c r="L782" t="s">
        <v>948</v>
      </c>
      <c r="M782" t="s">
        <v>949</v>
      </c>
      <c r="N782">
        <v>60</v>
      </c>
      <c r="O782" t="s">
        <v>157</v>
      </c>
      <c r="P782" t="s">
        <v>158</v>
      </c>
      <c r="Q782" t="s">
        <v>171</v>
      </c>
      <c r="R782" t="s">
        <v>328</v>
      </c>
      <c r="S782" t="s">
        <v>2</v>
      </c>
      <c r="T782" t="s">
        <v>2</v>
      </c>
      <c r="U782" t="s">
        <v>173</v>
      </c>
      <c r="V782" t="s">
        <v>160</v>
      </c>
      <c r="W782" t="s">
        <v>161</v>
      </c>
      <c r="X782" t="s">
        <v>162</v>
      </c>
      <c r="Y782" t="s">
        <v>2</v>
      </c>
      <c r="Z782">
        <v>2010</v>
      </c>
      <c r="AA782" t="s">
        <v>164</v>
      </c>
      <c r="AB782" t="s">
        <v>2</v>
      </c>
      <c r="AC782" t="s">
        <v>2</v>
      </c>
      <c r="AD782" t="s">
        <v>2</v>
      </c>
      <c r="AE782" t="s">
        <v>2</v>
      </c>
      <c r="AF782" t="s">
        <v>2</v>
      </c>
      <c r="AG782" t="s">
        <v>165</v>
      </c>
      <c r="AH782" t="s">
        <v>175</v>
      </c>
    </row>
    <row r="783" spans="1:34">
      <c r="A783">
        <v>7415</v>
      </c>
      <c r="B783">
        <v>494772</v>
      </c>
      <c r="C783" t="s">
        <v>149</v>
      </c>
      <c r="D783" t="str">
        <f t="shared" ca="1" si="36"/>
        <v>RTDYPNOCEX</v>
      </c>
      <c r="E783" t="str">
        <f t="shared" ca="1" si="37"/>
        <v>Kawusdmyqzatk</v>
      </c>
      <c r="F783" t="s">
        <v>150</v>
      </c>
      <c r="G783" t="s">
        <v>167</v>
      </c>
      <c r="H783" s="149" t="str">
        <f t="shared" ca="1" si="38"/>
        <v>23/2/1994</v>
      </c>
      <c r="I783" t="s">
        <v>152</v>
      </c>
      <c r="J783" t="s">
        <v>153</v>
      </c>
      <c r="K783" t="s">
        <v>947</v>
      </c>
      <c r="L783" t="s">
        <v>948</v>
      </c>
      <c r="M783" t="s">
        <v>949</v>
      </c>
      <c r="N783">
        <v>60</v>
      </c>
      <c r="O783" t="s">
        <v>157</v>
      </c>
      <c r="P783" t="s">
        <v>158</v>
      </c>
      <c r="Q783" t="s">
        <v>194</v>
      </c>
      <c r="R783" t="s">
        <v>712</v>
      </c>
      <c r="S783" t="s">
        <v>2</v>
      </c>
      <c r="T783" t="s">
        <v>199</v>
      </c>
      <c r="U783" t="s">
        <v>211</v>
      </c>
      <c r="V783" t="s">
        <v>182</v>
      </c>
      <c r="W783" t="s">
        <v>160</v>
      </c>
      <c r="X783" t="s">
        <v>249</v>
      </c>
      <c r="Y783" t="s">
        <v>465</v>
      </c>
      <c r="Z783">
        <v>2011</v>
      </c>
      <c r="AA783" t="s">
        <v>164</v>
      </c>
      <c r="AB783" t="s">
        <v>2</v>
      </c>
      <c r="AC783" t="s">
        <v>2</v>
      </c>
      <c r="AD783" t="s">
        <v>2</v>
      </c>
      <c r="AE783" t="s">
        <v>2</v>
      </c>
      <c r="AF783" t="s">
        <v>2</v>
      </c>
      <c r="AG783" t="s">
        <v>213</v>
      </c>
      <c r="AH783" t="s">
        <v>190</v>
      </c>
    </row>
    <row r="784" spans="1:34">
      <c r="A784">
        <v>7415</v>
      </c>
      <c r="B784">
        <v>494880</v>
      </c>
      <c r="C784" t="s">
        <v>149</v>
      </c>
      <c r="D784" t="str">
        <f t="shared" ca="1" si="36"/>
        <v>HZJWUMNWXN</v>
      </c>
      <c r="E784" t="str">
        <f t="shared" ca="1" si="37"/>
        <v>Fpungmqpbklbx</v>
      </c>
      <c r="F784" t="s">
        <v>150</v>
      </c>
      <c r="G784" t="s">
        <v>167</v>
      </c>
      <c r="H784" s="149" t="str">
        <f t="shared" ca="1" si="38"/>
        <v>18/5/1996</v>
      </c>
      <c r="I784" t="s">
        <v>152</v>
      </c>
      <c r="J784" t="s">
        <v>153</v>
      </c>
      <c r="K784" t="s">
        <v>947</v>
      </c>
      <c r="L784" t="s">
        <v>948</v>
      </c>
      <c r="M784" t="s">
        <v>949</v>
      </c>
      <c r="N784">
        <v>60</v>
      </c>
      <c r="O784" t="s">
        <v>157</v>
      </c>
      <c r="P784" t="s">
        <v>158</v>
      </c>
      <c r="Q784" t="s">
        <v>194</v>
      </c>
      <c r="R784" t="s">
        <v>507</v>
      </c>
      <c r="S784" t="s">
        <v>2</v>
      </c>
      <c r="T784" t="s">
        <v>199</v>
      </c>
      <c r="U784" t="s">
        <v>224</v>
      </c>
      <c r="V784" t="s">
        <v>160</v>
      </c>
      <c r="W784" t="s">
        <v>182</v>
      </c>
      <c r="X784" t="s">
        <v>212</v>
      </c>
      <c r="Y784" t="s">
        <v>329</v>
      </c>
      <c r="Z784">
        <v>2011</v>
      </c>
      <c r="AA784" t="s">
        <v>164</v>
      </c>
      <c r="AB784" t="s">
        <v>2</v>
      </c>
      <c r="AC784" t="s">
        <v>2</v>
      </c>
      <c r="AD784" t="s">
        <v>2</v>
      </c>
      <c r="AE784" t="s">
        <v>2</v>
      </c>
      <c r="AF784" t="s">
        <v>2</v>
      </c>
      <c r="AG784" t="s">
        <v>259</v>
      </c>
      <c r="AH784" t="s">
        <v>190</v>
      </c>
    </row>
    <row r="785" spans="1:34">
      <c r="A785">
        <v>7415</v>
      </c>
      <c r="B785">
        <v>495587</v>
      </c>
      <c r="C785" t="s">
        <v>183</v>
      </c>
      <c r="D785" t="str">
        <f t="shared" ca="1" si="36"/>
        <v>GNEFRMRZWP</v>
      </c>
      <c r="E785" t="str">
        <f t="shared" ca="1" si="37"/>
        <v>Gxtrxvwdoljlx</v>
      </c>
      <c r="F785" t="s">
        <v>150</v>
      </c>
      <c r="G785" t="s">
        <v>167</v>
      </c>
      <c r="H785" s="149" t="str">
        <f t="shared" ca="1" si="38"/>
        <v>2/12/1994</v>
      </c>
      <c r="I785" t="s">
        <v>152</v>
      </c>
      <c r="J785" t="s">
        <v>153</v>
      </c>
      <c r="K785" t="s">
        <v>950</v>
      </c>
      <c r="L785" t="s">
        <v>951</v>
      </c>
      <c r="M785" t="s">
        <v>952</v>
      </c>
      <c r="N785">
        <v>91</v>
      </c>
      <c r="O785" t="s">
        <v>157</v>
      </c>
      <c r="P785" t="s">
        <v>158</v>
      </c>
      <c r="Q785" t="s">
        <v>171</v>
      </c>
      <c r="R785" t="s">
        <v>245</v>
      </c>
      <c r="S785" t="s">
        <v>2</v>
      </c>
      <c r="T785" t="s">
        <v>2</v>
      </c>
      <c r="U785" t="s">
        <v>238</v>
      </c>
      <c r="V785" t="s">
        <v>160</v>
      </c>
      <c r="W785" t="s">
        <v>161</v>
      </c>
      <c r="X785" t="s">
        <v>162</v>
      </c>
      <c r="Y785" t="s">
        <v>212</v>
      </c>
      <c r="Z785">
        <v>2010</v>
      </c>
      <c r="AA785" t="s">
        <v>164</v>
      </c>
      <c r="AB785" t="s">
        <v>2</v>
      </c>
      <c r="AC785" t="s">
        <v>2</v>
      </c>
      <c r="AD785" t="s">
        <v>2</v>
      </c>
      <c r="AE785" t="s">
        <v>2</v>
      </c>
      <c r="AF785" t="s">
        <v>2</v>
      </c>
      <c r="AG785" t="s">
        <v>174</v>
      </c>
      <c r="AH785" t="s">
        <v>175</v>
      </c>
    </row>
    <row r="786" spans="1:34">
      <c r="A786">
        <v>7415</v>
      </c>
      <c r="B786">
        <v>495782</v>
      </c>
      <c r="C786" t="s">
        <v>149</v>
      </c>
      <c r="D786" t="str">
        <f t="shared" ca="1" si="36"/>
        <v>RTFFGTPLZJ</v>
      </c>
      <c r="E786" t="str">
        <f t="shared" ca="1" si="37"/>
        <v>Cgunigxhionsk</v>
      </c>
      <c r="F786" t="s">
        <v>150</v>
      </c>
      <c r="G786" t="s">
        <v>167</v>
      </c>
      <c r="H786" s="149" t="str">
        <f t="shared" ca="1" si="38"/>
        <v>9/3/1996</v>
      </c>
      <c r="I786" t="s">
        <v>152</v>
      </c>
      <c r="J786" t="s">
        <v>153</v>
      </c>
      <c r="K786" t="s">
        <v>950</v>
      </c>
      <c r="L786" t="s">
        <v>951</v>
      </c>
      <c r="M786" t="s">
        <v>952</v>
      </c>
      <c r="N786">
        <v>91</v>
      </c>
      <c r="O786" t="s">
        <v>157</v>
      </c>
      <c r="P786" t="s">
        <v>158</v>
      </c>
      <c r="Q786" t="s">
        <v>171</v>
      </c>
      <c r="R786" t="s">
        <v>245</v>
      </c>
      <c r="S786" t="s">
        <v>2</v>
      </c>
      <c r="T786" t="s">
        <v>2</v>
      </c>
      <c r="U786" t="s">
        <v>238</v>
      </c>
      <c r="V786" t="s">
        <v>160</v>
      </c>
      <c r="W786" t="s">
        <v>161</v>
      </c>
      <c r="X786" t="s">
        <v>162</v>
      </c>
      <c r="Y786" t="s">
        <v>2</v>
      </c>
      <c r="Z786">
        <v>2011</v>
      </c>
      <c r="AA786" t="s">
        <v>164</v>
      </c>
      <c r="AB786" t="s">
        <v>2</v>
      </c>
      <c r="AC786" t="s">
        <v>2</v>
      </c>
      <c r="AD786" t="s">
        <v>2</v>
      </c>
      <c r="AE786" t="s">
        <v>2</v>
      </c>
      <c r="AF786" t="s">
        <v>2</v>
      </c>
      <c r="AG786" t="s">
        <v>174</v>
      </c>
      <c r="AH786" t="s">
        <v>166</v>
      </c>
    </row>
    <row r="787" spans="1:34">
      <c r="A787">
        <v>7415</v>
      </c>
      <c r="B787">
        <v>496234</v>
      </c>
      <c r="C787" t="s">
        <v>183</v>
      </c>
      <c r="D787" t="str">
        <f t="shared" ca="1" si="36"/>
        <v>GOCRKYVAWE</v>
      </c>
      <c r="E787" t="str">
        <f t="shared" ca="1" si="37"/>
        <v>Csyvtqudlccxs</v>
      </c>
      <c r="F787" t="s">
        <v>150</v>
      </c>
      <c r="G787" t="s">
        <v>151</v>
      </c>
      <c r="H787" s="149" t="str">
        <f t="shared" ca="1" si="38"/>
        <v>23/11/1995</v>
      </c>
      <c r="I787" t="s">
        <v>152</v>
      </c>
      <c r="J787" t="s">
        <v>153</v>
      </c>
      <c r="K787" t="s">
        <v>953</v>
      </c>
      <c r="L787" t="s">
        <v>904</v>
      </c>
      <c r="M787" t="s">
        <v>186</v>
      </c>
      <c r="N787">
        <v>78</v>
      </c>
      <c r="O787" t="s">
        <v>157</v>
      </c>
      <c r="P787" t="s">
        <v>158</v>
      </c>
      <c r="Q787" t="s">
        <v>194</v>
      </c>
      <c r="R787" t="s">
        <v>827</v>
      </c>
      <c r="S787" t="s">
        <v>2</v>
      </c>
      <c r="T787" t="s">
        <v>196</v>
      </c>
      <c r="U787" t="s">
        <v>224</v>
      </c>
      <c r="V787" t="s">
        <v>160</v>
      </c>
      <c r="W787" t="s">
        <v>161</v>
      </c>
      <c r="X787" t="s">
        <v>2</v>
      </c>
      <c r="Y787" t="s">
        <v>2</v>
      </c>
      <c r="Z787">
        <v>2011</v>
      </c>
      <c r="AA787" t="s">
        <v>164</v>
      </c>
      <c r="AB787" t="s">
        <v>2</v>
      </c>
      <c r="AC787" t="s">
        <v>2</v>
      </c>
      <c r="AD787" t="s">
        <v>2</v>
      </c>
      <c r="AE787" t="s">
        <v>2</v>
      </c>
      <c r="AF787" t="s">
        <v>2</v>
      </c>
      <c r="AG787" t="s">
        <v>165</v>
      </c>
      <c r="AH787" t="s">
        <v>166</v>
      </c>
    </row>
    <row r="788" spans="1:34">
      <c r="A788">
        <v>7415</v>
      </c>
      <c r="B788">
        <v>497130</v>
      </c>
      <c r="C788" t="s">
        <v>149</v>
      </c>
      <c r="D788" t="str">
        <f t="shared" ca="1" si="36"/>
        <v>DCPNLNHRZA</v>
      </c>
      <c r="E788" t="str">
        <f t="shared" ca="1" si="37"/>
        <v>Hjeuntdrnodbf</v>
      </c>
      <c r="F788" t="s">
        <v>150</v>
      </c>
      <c r="G788" t="s">
        <v>167</v>
      </c>
      <c r="H788" s="149" t="str">
        <f t="shared" ca="1" si="38"/>
        <v>14/12/1997</v>
      </c>
      <c r="I788" t="s">
        <v>152</v>
      </c>
      <c r="J788" t="s">
        <v>153</v>
      </c>
      <c r="K788" t="s">
        <v>954</v>
      </c>
      <c r="L788" t="s">
        <v>955</v>
      </c>
      <c r="M788" t="s">
        <v>337</v>
      </c>
      <c r="N788">
        <v>95</v>
      </c>
      <c r="O788" t="s">
        <v>157</v>
      </c>
      <c r="P788" t="s">
        <v>158</v>
      </c>
      <c r="Q788" t="s">
        <v>187</v>
      </c>
      <c r="R788" t="s">
        <v>956</v>
      </c>
      <c r="S788" t="s">
        <v>2</v>
      </c>
      <c r="T788" t="s">
        <v>2</v>
      </c>
      <c r="U788" t="s">
        <v>957</v>
      </c>
      <c r="V788" t="s">
        <v>160</v>
      </c>
      <c r="W788" t="s">
        <v>2</v>
      </c>
      <c r="X788" t="s">
        <v>2</v>
      </c>
      <c r="Y788" t="s">
        <v>2</v>
      </c>
      <c r="Z788">
        <v>2011</v>
      </c>
      <c r="AA788" t="s">
        <v>164</v>
      </c>
      <c r="AB788" t="s">
        <v>2</v>
      </c>
      <c r="AC788" t="s">
        <v>2</v>
      </c>
      <c r="AD788" t="s">
        <v>2</v>
      </c>
      <c r="AE788" t="s">
        <v>2</v>
      </c>
      <c r="AF788" t="s">
        <v>2</v>
      </c>
      <c r="AG788" t="s">
        <v>174</v>
      </c>
      <c r="AH788" t="s">
        <v>175</v>
      </c>
    </row>
    <row r="789" spans="1:34">
      <c r="A789">
        <v>7415</v>
      </c>
      <c r="B789">
        <v>502236</v>
      </c>
      <c r="C789" t="s">
        <v>149</v>
      </c>
      <c r="D789" t="str">
        <f t="shared" ca="1" si="36"/>
        <v>ANPJOWTLNY</v>
      </c>
      <c r="E789" t="str">
        <f t="shared" ca="1" si="37"/>
        <v>Xqncjyzfyvdpf</v>
      </c>
      <c r="F789" t="s">
        <v>150</v>
      </c>
      <c r="G789" t="s">
        <v>167</v>
      </c>
      <c r="H789" s="149" t="str">
        <f t="shared" ca="1" si="38"/>
        <v>21/1/1994</v>
      </c>
      <c r="I789" t="s">
        <v>152</v>
      </c>
      <c r="J789" t="s">
        <v>153</v>
      </c>
      <c r="K789" t="s">
        <v>958</v>
      </c>
      <c r="L789" t="s">
        <v>349</v>
      </c>
      <c r="M789" t="s">
        <v>959</v>
      </c>
      <c r="N789">
        <v>91</v>
      </c>
      <c r="O789" t="s">
        <v>157</v>
      </c>
      <c r="P789" t="s">
        <v>158</v>
      </c>
      <c r="Q789" t="s">
        <v>171</v>
      </c>
      <c r="R789" t="s">
        <v>960</v>
      </c>
      <c r="S789" t="s">
        <v>2</v>
      </c>
      <c r="T789" t="s">
        <v>2</v>
      </c>
      <c r="U789" t="s">
        <v>173</v>
      </c>
      <c r="V789" t="s">
        <v>160</v>
      </c>
      <c r="W789" t="s">
        <v>161</v>
      </c>
      <c r="X789" t="s">
        <v>162</v>
      </c>
      <c r="Y789" t="s">
        <v>2</v>
      </c>
      <c r="Z789">
        <v>2011</v>
      </c>
      <c r="AA789" t="s">
        <v>164</v>
      </c>
      <c r="AB789" t="s">
        <v>2</v>
      </c>
      <c r="AC789" t="s">
        <v>2</v>
      </c>
      <c r="AD789" t="s">
        <v>2</v>
      </c>
      <c r="AE789" t="s">
        <v>2</v>
      </c>
      <c r="AF789" t="s">
        <v>2</v>
      </c>
      <c r="AG789" t="s">
        <v>213</v>
      </c>
      <c r="AH789" t="s">
        <v>175</v>
      </c>
    </row>
    <row r="790" spans="1:34">
      <c r="A790">
        <v>7415</v>
      </c>
      <c r="B790">
        <v>502696</v>
      </c>
      <c r="C790" t="s">
        <v>149</v>
      </c>
      <c r="D790" t="str">
        <f t="shared" ca="1" si="36"/>
        <v>IPFHAQUNFF</v>
      </c>
      <c r="E790" t="str">
        <f t="shared" ca="1" si="37"/>
        <v>Dbqazyfjttvga</v>
      </c>
      <c r="F790" t="s">
        <v>150</v>
      </c>
      <c r="G790" t="s">
        <v>167</v>
      </c>
      <c r="H790" s="149" t="str">
        <f t="shared" ca="1" si="38"/>
        <v>14/12/1994</v>
      </c>
      <c r="I790" t="s">
        <v>152</v>
      </c>
      <c r="J790" t="s">
        <v>153</v>
      </c>
      <c r="K790" t="s">
        <v>961</v>
      </c>
      <c r="L790" t="s">
        <v>581</v>
      </c>
      <c r="M790" t="s">
        <v>962</v>
      </c>
      <c r="N790">
        <v>95</v>
      </c>
      <c r="O790" t="s">
        <v>157</v>
      </c>
      <c r="P790" t="s">
        <v>158</v>
      </c>
      <c r="Q790" t="s">
        <v>194</v>
      </c>
      <c r="R790" t="s">
        <v>963</v>
      </c>
      <c r="S790" t="s">
        <v>133</v>
      </c>
      <c r="T790" t="s">
        <v>196</v>
      </c>
      <c r="U790" t="s">
        <v>224</v>
      </c>
      <c r="V790" t="s">
        <v>160</v>
      </c>
      <c r="W790" t="s">
        <v>161</v>
      </c>
      <c r="X790" t="s">
        <v>2</v>
      </c>
      <c r="Y790" t="s">
        <v>2</v>
      </c>
      <c r="Z790">
        <v>2010</v>
      </c>
      <c r="AA790" t="s">
        <v>164</v>
      </c>
      <c r="AB790" t="s">
        <v>2</v>
      </c>
      <c r="AC790" t="s">
        <v>2</v>
      </c>
      <c r="AD790" t="s">
        <v>2</v>
      </c>
      <c r="AE790" t="s">
        <v>2</v>
      </c>
      <c r="AF790" t="s">
        <v>2</v>
      </c>
      <c r="AG790" t="s">
        <v>213</v>
      </c>
      <c r="AH790" t="s">
        <v>166</v>
      </c>
    </row>
    <row r="791" spans="1:34">
      <c r="A791">
        <v>7415</v>
      </c>
      <c r="B791">
        <v>502732</v>
      </c>
      <c r="C791" t="s">
        <v>149</v>
      </c>
      <c r="D791" t="str">
        <f t="shared" ca="1" si="36"/>
        <v>OEIUFVQCNK</v>
      </c>
      <c r="E791" t="str">
        <f t="shared" ca="1" si="37"/>
        <v>Xilkzfbmfjzpg</v>
      </c>
      <c r="F791" t="s">
        <v>150</v>
      </c>
      <c r="G791" t="s">
        <v>167</v>
      </c>
      <c r="H791" s="149" t="str">
        <f t="shared" ca="1" si="38"/>
        <v>16/11/1996</v>
      </c>
      <c r="I791" t="s">
        <v>152</v>
      </c>
      <c r="J791" t="s">
        <v>153</v>
      </c>
      <c r="K791" t="s">
        <v>961</v>
      </c>
      <c r="L791" t="s">
        <v>581</v>
      </c>
      <c r="M791" t="s">
        <v>962</v>
      </c>
      <c r="N791">
        <v>95</v>
      </c>
      <c r="O791" t="s">
        <v>157</v>
      </c>
      <c r="P791" t="s">
        <v>158</v>
      </c>
      <c r="Q791" t="s">
        <v>194</v>
      </c>
      <c r="R791" t="s">
        <v>964</v>
      </c>
      <c r="S791" t="s">
        <v>2</v>
      </c>
      <c r="T791" t="s">
        <v>196</v>
      </c>
      <c r="U791" t="s">
        <v>197</v>
      </c>
      <c r="V791" t="s">
        <v>160</v>
      </c>
      <c r="W791" t="s">
        <v>161</v>
      </c>
      <c r="X791" t="s">
        <v>2</v>
      </c>
      <c r="Y791" t="s">
        <v>2</v>
      </c>
      <c r="Z791">
        <v>2011</v>
      </c>
      <c r="AA791" t="s">
        <v>164</v>
      </c>
      <c r="AB791" t="s">
        <v>2</v>
      </c>
      <c r="AC791" t="s">
        <v>2</v>
      </c>
      <c r="AD791" t="s">
        <v>2</v>
      </c>
      <c r="AE791" t="s">
        <v>2</v>
      </c>
      <c r="AF791" t="s">
        <v>2</v>
      </c>
      <c r="AG791" t="s">
        <v>165</v>
      </c>
      <c r="AH791" t="s">
        <v>190</v>
      </c>
    </row>
    <row r="792" spans="1:34">
      <c r="A792">
        <v>7415</v>
      </c>
      <c r="B792">
        <v>502746</v>
      </c>
      <c r="C792" t="s">
        <v>183</v>
      </c>
      <c r="D792" t="str">
        <f t="shared" ca="1" si="36"/>
        <v>OQLRVVZVYM</v>
      </c>
      <c r="E792" t="str">
        <f t="shared" ca="1" si="37"/>
        <v>Fitsoipmpqqtd</v>
      </c>
      <c r="F792" t="s">
        <v>150</v>
      </c>
      <c r="G792" t="s">
        <v>167</v>
      </c>
      <c r="H792" s="149" t="str">
        <f t="shared" ca="1" si="38"/>
        <v>28/8/1997</v>
      </c>
      <c r="I792" t="s">
        <v>152</v>
      </c>
      <c r="J792" t="s">
        <v>153</v>
      </c>
      <c r="K792" t="s">
        <v>961</v>
      </c>
      <c r="L792" t="s">
        <v>581</v>
      </c>
      <c r="M792" t="s">
        <v>962</v>
      </c>
      <c r="N792">
        <v>95</v>
      </c>
      <c r="O792" t="s">
        <v>157</v>
      </c>
      <c r="P792" t="s">
        <v>158</v>
      </c>
      <c r="Q792" t="s">
        <v>194</v>
      </c>
      <c r="R792" t="s">
        <v>964</v>
      </c>
      <c r="S792" t="s">
        <v>2</v>
      </c>
      <c r="T792" t="s">
        <v>196</v>
      </c>
      <c r="U792" t="s">
        <v>197</v>
      </c>
      <c r="V792" t="s">
        <v>160</v>
      </c>
      <c r="W792" t="s">
        <v>161</v>
      </c>
      <c r="X792" t="s">
        <v>2</v>
      </c>
      <c r="Y792" t="s">
        <v>2</v>
      </c>
      <c r="Z792">
        <v>2011</v>
      </c>
      <c r="AA792" t="s">
        <v>164</v>
      </c>
      <c r="AB792" t="s">
        <v>2</v>
      </c>
      <c r="AC792" t="s">
        <v>2</v>
      </c>
      <c r="AD792" t="s">
        <v>2</v>
      </c>
      <c r="AE792" t="s">
        <v>2</v>
      </c>
      <c r="AF792" t="s">
        <v>2</v>
      </c>
      <c r="AG792" t="s">
        <v>165</v>
      </c>
      <c r="AH792" t="s">
        <v>190</v>
      </c>
    </row>
    <row r="793" spans="1:34">
      <c r="A793">
        <v>7415</v>
      </c>
      <c r="B793">
        <v>502899</v>
      </c>
      <c r="C793" t="s">
        <v>149</v>
      </c>
      <c r="D793" t="str">
        <f t="shared" ca="1" si="36"/>
        <v>GSJSRMSYIB</v>
      </c>
      <c r="E793" t="str">
        <f t="shared" ca="1" si="37"/>
        <v>Fecpnsjjzqjdm</v>
      </c>
      <c r="F793" t="s">
        <v>150</v>
      </c>
      <c r="G793" t="s">
        <v>167</v>
      </c>
      <c r="H793" s="149" t="str">
        <f t="shared" ca="1" si="38"/>
        <v>28/5/1995</v>
      </c>
      <c r="I793" t="s">
        <v>152</v>
      </c>
      <c r="J793" t="s">
        <v>153</v>
      </c>
      <c r="K793" t="s">
        <v>961</v>
      </c>
      <c r="L793" t="s">
        <v>581</v>
      </c>
      <c r="M793" t="s">
        <v>962</v>
      </c>
      <c r="N793">
        <v>95</v>
      </c>
      <c r="O793" t="s">
        <v>157</v>
      </c>
      <c r="P793" t="s">
        <v>158</v>
      </c>
      <c r="Q793" t="s">
        <v>194</v>
      </c>
      <c r="R793" t="s">
        <v>963</v>
      </c>
      <c r="S793" t="s">
        <v>2</v>
      </c>
      <c r="T793" t="s">
        <v>196</v>
      </c>
      <c r="U793" t="s">
        <v>197</v>
      </c>
      <c r="V793" t="s">
        <v>160</v>
      </c>
      <c r="W793" t="s">
        <v>161</v>
      </c>
      <c r="X793" t="s">
        <v>2</v>
      </c>
      <c r="Y793" t="s">
        <v>2</v>
      </c>
      <c r="Z793">
        <v>2011</v>
      </c>
      <c r="AA793" t="s">
        <v>164</v>
      </c>
      <c r="AB793" t="s">
        <v>2</v>
      </c>
      <c r="AC793" t="s">
        <v>2</v>
      </c>
      <c r="AD793" t="s">
        <v>2</v>
      </c>
      <c r="AE793" t="s">
        <v>2</v>
      </c>
      <c r="AF793" t="s">
        <v>2</v>
      </c>
      <c r="AG793" t="s">
        <v>213</v>
      </c>
      <c r="AH793" t="s">
        <v>190</v>
      </c>
    </row>
    <row r="794" spans="1:34">
      <c r="A794">
        <v>7415</v>
      </c>
      <c r="B794">
        <v>502909</v>
      </c>
      <c r="C794" t="s">
        <v>149</v>
      </c>
      <c r="D794" t="str">
        <f t="shared" ca="1" si="36"/>
        <v>QHYTEWMJUY</v>
      </c>
      <c r="E794" t="str">
        <f t="shared" ca="1" si="37"/>
        <v>Efvihqclpwzqf</v>
      </c>
      <c r="F794" t="s">
        <v>150</v>
      </c>
      <c r="G794" t="s">
        <v>167</v>
      </c>
      <c r="H794" s="149" t="str">
        <f t="shared" ca="1" si="38"/>
        <v>25/1/1995</v>
      </c>
      <c r="I794" t="s">
        <v>152</v>
      </c>
      <c r="J794" t="s">
        <v>153</v>
      </c>
      <c r="K794" t="s">
        <v>961</v>
      </c>
      <c r="L794" t="s">
        <v>581</v>
      </c>
      <c r="M794" t="s">
        <v>962</v>
      </c>
      <c r="N794">
        <v>95</v>
      </c>
      <c r="O794" t="s">
        <v>157</v>
      </c>
      <c r="P794" t="s">
        <v>158</v>
      </c>
      <c r="Q794" t="s">
        <v>194</v>
      </c>
      <c r="R794" t="s">
        <v>963</v>
      </c>
      <c r="S794" t="s">
        <v>133</v>
      </c>
      <c r="T794" t="s">
        <v>196</v>
      </c>
      <c r="U794" t="s">
        <v>224</v>
      </c>
      <c r="V794" t="s">
        <v>160</v>
      </c>
      <c r="W794" t="s">
        <v>161</v>
      </c>
      <c r="X794" t="s">
        <v>2</v>
      </c>
      <c r="Y794" t="s">
        <v>2</v>
      </c>
      <c r="Z794">
        <v>2011</v>
      </c>
      <c r="AA794" t="s">
        <v>164</v>
      </c>
      <c r="AB794" t="s">
        <v>2</v>
      </c>
      <c r="AC794" t="s">
        <v>2</v>
      </c>
      <c r="AD794" t="s">
        <v>2</v>
      </c>
      <c r="AE794" t="s">
        <v>2</v>
      </c>
      <c r="AF794" t="s">
        <v>2</v>
      </c>
      <c r="AG794" t="s">
        <v>213</v>
      </c>
      <c r="AH794" t="s">
        <v>190</v>
      </c>
    </row>
    <row r="795" spans="1:34">
      <c r="A795">
        <v>7415</v>
      </c>
      <c r="B795">
        <v>502917</v>
      </c>
      <c r="C795" t="s">
        <v>149</v>
      </c>
      <c r="D795" t="str">
        <f t="shared" ca="1" si="36"/>
        <v>WIRZKKCICG</v>
      </c>
      <c r="E795" t="str">
        <f t="shared" ca="1" si="37"/>
        <v>Reohxvyakkebp</v>
      </c>
      <c r="F795" t="s">
        <v>150</v>
      </c>
      <c r="G795" t="s">
        <v>151</v>
      </c>
      <c r="H795" s="149" t="str">
        <f t="shared" ca="1" si="38"/>
        <v>28/3/1994</v>
      </c>
      <c r="I795" t="s">
        <v>152</v>
      </c>
      <c r="J795" t="s">
        <v>153</v>
      </c>
      <c r="K795" t="s">
        <v>961</v>
      </c>
      <c r="L795" t="s">
        <v>581</v>
      </c>
      <c r="M795" t="s">
        <v>962</v>
      </c>
      <c r="N795">
        <v>95</v>
      </c>
      <c r="O795" t="s">
        <v>157</v>
      </c>
      <c r="P795" t="s">
        <v>158</v>
      </c>
      <c r="Q795" t="s">
        <v>179</v>
      </c>
      <c r="R795" t="s">
        <v>965</v>
      </c>
      <c r="S795" t="s">
        <v>2</v>
      </c>
      <c r="T795" t="s">
        <v>2</v>
      </c>
      <c r="U795" t="s">
        <v>296</v>
      </c>
      <c r="V795" t="s">
        <v>160</v>
      </c>
      <c r="W795" t="s">
        <v>161</v>
      </c>
      <c r="X795" t="s">
        <v>2</v>
      </c>
      <c r="Y795" t="s">
        <v>2</v>
      </c>
      <c r="Z795">
        <v>2011</v>
      </c>
      <c r="AA795" t="s">
        <v>164</v>
      </c>
      <c r="AB795" t="s">
        <v>2</v>
      </c>
      <c r="AC795" t="s">
        <v>2</v>
      </c>
      <c r="AD795" t="s">
        <v>2</v>
      </c>
      <c r="AE795" t="s">
        <v>2</v>
      </c>
      <c r="AF795" t="s">
        <v>2</v>
      </c>
      <c r="AG795" t="s">
        <v>174</v>
      </c>
      <c r="AH795" t="s">
        <v>190</v>
      </c>
    </row>
    <row r="796" spans="1:34">
      <c r="A796">
        <v>7415</v>
      </c>
      <c r="B796">
        <v>502941</v>
      </c>
      <c r="C796" t="s">
        <v>149</v>
      </c>
      <c r="D796" t="str">
        <f t="shared" ca="1" si="36"/>
        <v>RCVBLHOWVW</v>
      </c>
      <c r="E796" t="str">
        <f t="shared" ca="1" si="37"/>
        <v>Zomrufhojxotk</v>
      </c>
      <c r="F796" t="s">
        <v>150</v>
      </c>
      <c r="G796" t="s">
        <v>151</v>
      </c>
      <c r="H796" s="149" t="str">
        <f t="shared" ca="1" si="38"/>
        <v>3/8/1994</v>
      </c>
      <c r="I796" t="s">
        <v>152</v>
      </c>
      <c r="J796" t="s">
        <v>153</v>
      </c>
      <c r="K796" t="s">
        <v>961</v>
      </c>
      <c r="L796" t="s">
        <v>581</v>
      </c>
      <c r="M796" t="s">
        <v>962</v>
      </c>
      <c r="N796">
        <v>95</v>
      </c>
      <c r="O796" t="s">
        <v>157</v>
      </c>
      <c r="P796" t="s">
        <v>158</v>
      </c>
      <c r="Q796" t="s">
        <v>179</v>
      </c>
      <c r="R796" t="s">
        <v>965</v>
      </c>
      <c r="S796" t="s">
        <v>2</v>
      </c>
      <c r="T796" t="s">
        <v>2</v>
      </c>
      <c r="U796" t="s">
        <v>296</v>
      </c>
      <c r="V796" t="s">
        <v>160</v>
      </c>
      <c r="W796" t="s">
        <v>161</v>
      </c>
      <c r="X796" t="s">
        <v>2</v>
      </c>
      <c r="Y796" t="s">
        <v>2</v>
      </c>
      <c r="Z796">
        <v>2011</v>
      </c>
      <c r="AA796" t="s">
        <v>164</v>
      </c>
      <c r="AB796" t="s">
        <v>2</v>
      </c>
      <c r="AC796" t="s">
        <v>2</v>
      </c>
      <c r="AD796" t="s">
        <v>2</v>
      </c>
      <c r="AE796" t="s">
        <v>2</v>
      </c>
      <c r="AF796" t="s">
        <v>2</v>
      </c>
      <c r="AG796" t="s">
        <v>174</v>
      </c>
      <c r="AH796" t="s">
        <v>175</v>
      </c>
    </row>
    <row r="797" spans="1:34">
      <c r="A797">
        <v>7415</v>
      </c>
      <c r="B797">
        <v>503172</v>
      </c>
      <c r="C797" t="s">
        <v>149</v>
      </c>
      <c r="D797" t="str">
        <f t="shared" ca="1" si="36"/>
        <v>FZPLZVSVWS</v>
      </c>
      <c r="E797" t="str">
        <f t="shared" ca="1" si="37"/>
        <v>Bkviyvvcvcafu</v>
      </c>
      <c r="F797" t="s">
        <v>150</v>
      </c>
      <c r="G797" t="s">
        <v>167</v>
      </c>
      <c r="H797" s="149" t="str">
        <f t="shared" ca="1" si="38"/>
        <v>7/9/1996</v>
      </c>
      <c r="I797" t="s">
        <v>152</v>
      </c>
      <c r="J797" t="s">
        <v>153</v>
      </c>
      <c r="K797" t="s">
        <v>966</v>
      </c>
      <c r="L797" t="s">
        <v>967</v>
      </c>
      <c r="M797" t="s">
        <v>244</v>
      </c>
      <c r="N797">
        <v>94</v>
      </c>
      <c r="O797" t="s">
        <v>157</v>
      </c>
      <c r="P797" t="s">
        <v>158</v>
      </c>
      <c r="Q797" t="s">
        <v>194</v>
      </c>
      <c r="R797" t="s">
        <v>968</v>
      </c>
      <c r="S797" t="s">
        <v>2</v>
      </c>
      <c r="T797" t="s">
        <v>199</v>
      </c>
      <c r="U797" t="s">
        <v>224</v>
      </c>
      <c r="V797" t="s">
        <v>160</v>
      </c>
      <c r="W797" t="s">
        <v>161</v>
      </c>
      <c r="X797" t="s">
        <v>249</v>
      </c>
      <c r="Y797" t="s">
        <v>329</v>
      </c>
      <c r="Z797">
        <v>2011</v>
      </c>
      <c r="AA797" t="s">
        <v>164</v>
      </c>
      <c r="AB797" t="s">
        <v>2</v>
      </c>
      <c r="AC797" t="s">
        <v>2</v>
      </c>
      <c r="AD797" t="s">
        <v>2</v>
      </c>
      <c r="AE797" t="s">
        <v>2</v>
      </c>
      <c r="AF797" t="s">
        <v>2</v>
      </c>
      <c r="AG797" t="s">
        <v>165</v>
      </c>
      <c r="AH797" t="s">
        <v>166</v>
      </c>
    </row>
    <row r="798" spans="1:34">
      <c r="A798">
        <v>7415</v>
      </c>
      <c r="B798">
        <v>503209</v>
      </c>
      <c r="C798" t="s">
        <v>149</v>
      </c>
      <c r="D798" t="str">
        <f t="shared" ca="1" si="36"/>
        <v>JECCGMJDTF</v>
      </c>
      <c r="E798" t="str">
        <f t="shared" ca="1" si="37"/>
        <v>Ncdbslgjbwzli</v>
      </c>
      <c r="F798" t="s">
        <v>150</v>
      </c>
      <c r="G798" t="s">
        <v>167</v>
      </c>
      <c r="H798" s="149" t="str">
        <f t="shared" ca="1" si="38"/>
        <v>18/9/1994</v>
      </c>
      <c r="I798" t="s">
        <v>152</v>
      </c>
      <c r="J798" t="s">
        <v>153</v>
      </c>
      <c r="K798" t="s">
        <v>966</v>
      </c>
      <c r="L798" t="s">
        <v>967</v>
      </c>
      <c r="M798" t="s">
        <v>244</v>
      </c>
      <c r="N798">
        <v>94</v>
      </c>
      <c r="O798" t="s">
        <v>157</v>
      </c>
      <c r="P798" t="s">
        <v>158</v>
      </c>
      <c r="Q798" t="s">
        <v>171</v>
      </c>
      <c r="R798" t="s">
        <v>969</v>
      </c>
      <c r="S798" t="s">
        <v>2</v>
      </c>
      <c r="T798" t="s">
        <v>2</v>
      </c>
      <c r="U798" t="s">
        <v>238</v>
      </c>
      <c r="V798" t="s">
        <v>160</v>
      </c>
      <c r="W798" t="s">
        <v>161</v>
      </c>
      <c r="X798" t="s">
        <v>162</v>
      </c>
      <c r="Y798" t="s">
        <v>2</v>
      </c>
      <c r="Z798">
        <v>2010</v>
      </c>
      <c r="AA798" t="s">
        <v>164</v>
      </c>
      <c r="AB798" t="s">
        <v>2</v>
      </c>
      <c r="AC798" t="s">
        <v>2</v>
      </c>
      <c r="AD798" t="s">
        <v>2</v>
      </c>
      <c r="AE798" t="s">
        <v>2</v>
      </c>
      <c r="AF798" t="s">
        <v>2</v>
      </c>
      <c r="AG798" t="s">
        <v>165</v>
      </c>
      <c r="AH798" t="s">
        <v>175</v>
      </c>
    </row>
    <row r="799" spans="1:34">
      <c r="A799">
        <v>7415</v>
      </c>
      <c r="B799">
        <v>503303</v>
      </c>
      <c r="C799" t="s">
        <v>183</v>
      </c>
      <c r="D799" t="str">
        <f t="shared" ca="1" si="36"/>
        <v>PAPMMUJQOG</v>
      </c>
      <c r="E799" t="str">
        <f t="shared" ca="1" si="37"/>
        <v>Mkzfzzariycel</v>
      </c>
      <c r="F799" t="s">
        <v>150</v>
      </c>
      <c r="G799" t="s">
        <v>167</v>
      </c>
      <c r="H799" s="149" t="str">
        <f t="shared" ca="1" si="38"/>
        <v>15/6/1995</v>
      </c>
      <c r="I799" t="s">
        <v>152</v>
      </c>
      <c r="J799" t="s">
        <v>153</v>
      </c>
      <c r="K799" t="s">
        <v>966</v>
      </c>
      <c r="L799" t="s">
        <v>967</v>
      </c>
      <c r="M799" t="s">
        <v>244</v>
      </c>
      <c r="N799">
        <v>94</v>
      </c>
      <c r="O799" t="s">
        <v>157</v>
      </c>
      <c r="P799" t="s">
        <v>158</v>
      </c>
      <c r="Q799" t="s">
        <v>171</v>
      </c>
      <c r="R799" t="s">
        <v>969</v>
      </c>
      <c r="S799" t="s">
        <v>2</v>
      </c>
      <c r="T799" t="s">
        <v>2</v>
      </c>
      <c r="U799" t="s">
        <v>238</v>
      </c>
      <c r="V799" t="s">
        <v>160</v>
      </c>
      <c r="W799" t="s">
        <v>161</v>
      </c>
      <c r="X799" t="s">
        <v>162</v>
      </c>
      <c r="Y799" t="s">
        <v>2</v>
      </c>
      <c r="Z799">
        <v>2011</v>
      </c>
      <c r="AA799" t="s">
        <v>164</v>
      </c>
      <c r="AB799" t="s">
        <v>2</v>
      </c>
      <c r="AC799" t="s">
        <v>2</v>
      </c>
      <c r="AD799" t="s">
        <v>2</v>
      </c>
      <c r="AE799" t="s">
        <v>2</v>
      </c>
      <c r="AF799" t="s">
        <v>2</v>
      </c>
      <c r="AG799" t="s">
        <v>165</v>
      </c>
      <c r="AH799" t="s">
        <v>175</v>
      </c>
    </row>
    <row r="800" spans="1:34">
      <c r="A800">
        <v>7415</v>
      </c>
      <c r="B800">
        <v>503366</v>
      </c>
      <c r="C800" t="s">
        <v>149</v>
      </c>
      <c r="D800" t="str">
        <f t="shared" ca="1" si="36"/>
        <v>VKLRDQSSWB</v>
      </c>
      <c r="E800" t="str">
        <f t="shared" ca="1" si="37"/>
        <v>Sfylwlpyamkuc</v>
      </c>
      <c r="F800" t="s">
        <v>150</v>
      </c>
      <c r="G800" t="s">
        <v>167</v>
      </c>
      <c r="H800" s="149" t="str">
        <f t="shared" ca="1" si="38"/>
        <v>2/1/1997</v>
      </c>
      <c r="I800" t="s">
        <v>152</v>
      </c>
      <c r="J800" t="s">
        <v>153</v>
      </c>
      <c r="K800" t="s">
        <v>966</v>
      </c>
      <c r="L800" t="s">
        <v>967</v>
      </c>
      <c r="M800" t="s">
        <v>244</v>
      </c>
      <c r="N800">
        <v>94</v>
      </c>
      <c r="O800" t="s">
        <v>157</v>
      </c>
      <c r="P800" t="s">
        <v>158</v>
      </c>
      <c r="Q800" t="s">
        <v>171</v>
      </c>
      <c r="R800" t="s">
        <v>969</v>
      </c>
      <c r="S800" t="s">
        <v>2</v>
      </c>
      <c r="T800" t="s">
        <v>2</v>
      </c>
      <c r="U800" t="s">
        <v>238</v>
      </c>
      <c r="V800" t="s">
        <v>160</v>
      </c>
      <c r="W800" t="s">
        <v>161</v>
      </c>
      <c r="X800" t="s">
        <v>162</v>
      </c>
      <c r="Y800" t="s">
        <v>2</v>
      </c>
      <c r="Z800">
        <v>2011</v>
      </c>
      <c r="AA800" t="s">
        <v>164</v>
      </c>
      <c r="AB800" t="s">
        <v>2</v>
      </c>
      <c r="AC800" t="s">
        <v>2</v>
      </c>
      <c r="AD800" t="s">
        <v>2</v>
      </c>
      <c r="AE800" t="s">
        <v>2</v>
      </c>
      <c r="AF800" t="s">
        <v>2</v>
      </c>
      <c r="AG800" t="s">
        <v>165</v>
      </c>
      <c r="AH800" t="s">
        <v>166</v>
      </c>
    </row>
    <row r="801" spans="1:34">
      <c r="A801">
        <v>7415</v>
      </c>
      <c r="B801">
        <v>503424</v>
      </c>
      <c r="C801" t="s">
        <v>149</v>
      </c>
      <c r="D801" t="str">
        <f t="shared" ca="1" si="36"/>
        <v>UQKBVEZOHH</v>
      </c>
      <c r="E801" t="str">
        <f t="shared" ca="1" si="37"/>
        <v>Jizwthaiavyiw</v>
      </c>
      <c r="F801" t="s">
        <v>150</v>
      </c>
      <c r="G801" t="s">
        <v>167</v>
      </c>
      <c r="H801" s="149" t="str">
        <f t="shared" ca="1" si="38"/>
        <v>7/4/1997</v>
      </c>
      <c r="I801" t="s">
        <v>152</v>
      </c>
      <c r="J801" t="s">
        <v>153</v>
      </c>
      <c r="K801" t="s">
        <v>966</v>
      </c>
      <c r="L801" t="s">
        <v>967</v>
      </c>
      <c r="M801" t="s">
        <v>244</v>
      </c>
      <c r="N801">
        <v>94</v>
      </c>
      <c r="O801" t="s">
        <v>157</v>
      </c>
      <c r="P801" t="s">
        <v>158</v>
      </c>
      <c r="Q801" t="s">
        <v>194</v>
      </c>
      <c r="R801" t="s">
        <v>968</v>
      </c>
      <c r="S801" t="s">
        <v>2</v>
      </c>
      <c r="T801" t="s">
        <v>199</v>
      </c>
      <c r="U801" t="s">
        <v>224</v>
      </c>
      <c r="V801" t="s">
        <v>160</v>
      </c>
      <c r="W801" t="s">
        <v>161</v>
      </c>
      <c r="X801" t="s">
        <v>249</v>
      </c>
      <c r="Y801" t="s">
        <v>329</v>
      </c>
      <c r="Z801">
        <v>2011</v>
      </c>
      <c r="AA801" t="s">
        <v>164</v>
      </c>
      <c r="AB801" t="s">
        <v>2</v>
      </c>
      <c r="AC801" t="s">
        <v>2</v>
      </c>
      <c r="AD801" t="s">
        <v>2</v>
      </c>
      <c r="AE801" t="s">
        <v>2</v>
      </c>
      <c r="AF801" t="s">
        <v>2</v>
      </c>
      <c r="AG801" t="s">
        <v>165</v>
      </c>
      <c r="AH801" t="s">
        <v>175</v>
      </c>
    </row>
    <row r="802" spans="1:34">
      <c r="A802">
        <v>7415</v>
      </c>
      <c r="B802">
        <v>503598</v>
      </c>
      <c r="C802" t="s">
        <v>149</v>
      </c>
      <c r="D802" t="str">
        <f t="shared" ca="1" si="36"/>
        <v>YMSZPYYEIP</v>
      </c>
      <c r="E802" t="str">
        <f t="shared" ca="1" si="37"/>
        <v>Ngtanobqpluzb</v>
      </c>
      <c r="F802" t="s">
        <v>150</v>
      </c>
      <c r="G802" t="s">
        <v>167</v>
      </c>
      <c r="H802" s="149" t="str">
        <f t="shared" ca="1" si="38"/>
        <v>19/3/1994</v>
      </c>
      <c r="I802" t="s">
        <v>152</v>
      </c>
      <c r="J802" t="s">
        <v>153</v>
      </c>
      <c r="K802" t="s">
        <v>970</v>
      </c>
      <c r="L802" t="s">
        <v>971</v>
      </c>
      <c r="M802" t="s">
        <v>972</v>
      </c>
      <c r="N802">
        <v>27</v>
      </c>
      <c r="O802" t="s">
        <v>157</v>
      </c>
      <c r="P802" t="s">
        <v>158</v>
      </c>
      <c r="Q802" t="s">
        <v>194</v>
      </c>
      <c r="R802" t="s">
        <v>973</v>
      </c>
      <c r="S802" t="s">
        <v>2</v>
      </c>
      <c r="T802" t="s">
        <v>196</v>
      </c>
      <c r="U802" t="s">
        <v>211</v>
      </c>
      <c r="V802" t="s">
        <v>160</v>
      </c>
      <c r="W802" t="s">
        <v>161</v>
      </c>
      <c r="X802" t="s">
        <v>2</v>
      </c>
      <c r="Y802" t="s">
        <v>2</v>
      </c>
      <c r="Z802">
        <v>2011</v>
      </c>
      <c r="AA802" t="s">
        <v>164</v>
      </c>
      <c r="AB802" t="s">
        <v>2</v>
      </c>
      <c r="AC802" t="s">
        <v>2</v>
      </c>
      <c r="AD802" t="s">
        <v>2</v>
      </c>
      <c r="AE802" t="s">
        <v>2</v>
      </c>
      <c r="AF802" t="s">
        <v>2</v>
      </c>
      <c r="AG802" t="s">
        <v>174</v>
      </c>
      <c r="AH802" t="s">
        <v>190</v>
      </c>
    </row>
    <row r="803" spans="1:34">
      <c r="A803">
        <v>7415</v>
      </c>
      <c r="B803">
        <v>504371</v>
      </c>
      <c r="C803" t="s">
        <v>149</v>
      </c>
      <c r="D803" t="str">
        <f t="shared" ca="1" si="36"/>
        <v>ZOHZIKZMVZ</v>
      </c>
      <c r="E803" t="str">
        <f t="shared" ca="1" si="37"/>
        <v>Oyefvwaocfvmk</v>
      </c>
      <c r="F803" t="s">
        <v>150</v>
      </c>
      <c r="G803" t="s">
        <v>167</v>
      </c>
      <c r="H803" s="149" t="str">
        <f t="shared" ca="1" si="38"/>
        <v>17/10/1994</v>
      </c>
      <c r="I803" t="s">
        <v>152</v>
      </c>
      <c r="J803" t="s">
        <v>153</v>
      </c>
      <c r="K803" t="s">
        <v>974</v>
      </c>
      <c r="L803" t="s">
        <v>975</v>
      </c>
      <c r="M803" t="s">
        <v>337</v>
      </c>
      <c r="N803">
        <v>95</v>
      </c>
      <c r="O803" t="s">
        <v>157</v>
      </c>
      <c r="P803" t="s">
        <v>158</v>
      </c>
      <c r="Q803" t="s">
        <v>194</v>
      </c>
      <c r="R803" t="s">
        <v>976</v>
      </c>
      <c r="S803" t="s">
        <v>2</v>
      </c>
      <c r="T803" t="s">
        <v>199</v>
      </c>
      <c r="U803" t="s">
        <v>200</v>
      </c>
      <c r="V803" t="s">
        <v>182</v>
      </c>
      <c r="W803" t="s">
        <v>160</v>
      </c>
      <c r="X803" t="s">
        <v>200</v>
      </c>
      <c r="Y803" t="s">
        <v>2</v>
      </c>
      <c r="Z803">
        <v>2010</v>
      </c>
      <c r="AA803" t="s">
        <v>164</v>
      </c>
      <c r="AB803" t="s">
        <v>2</v>
      </c>
      <c r="AC803" t="s">
        <v>2</v>
      </c>
      <c r="AD803" t="s">
        <v>2</v>
      </c>
      <c r="AE803" t="s">
        <v>2</v>
      </c>
      <c r="AF803" t="s">
        <v>2</v>
      </c>
      <c r="AG803" t="s">
        <v>213</v>
      </c>
      <c r="AH803" t="s">
        <v>166</v>
      </c>
    </row>
    <row r="804" spans="1:34">
      <c r="A804">
        <v>7415</v>
      </c>
      <c r="B804">
        <v>504379</v>
      </c>
      <c r="C804" t="s">
        <v>183</v>
      </c>
      <c r="D804" t="str">
        <f t="shared" ca="1" si="36"/>
        <v>MPQIYDEKLS</v>
      </c>
      <c r="E804" t="str">
        <f t="shared" ca="1" si="37"/>
        <v>Unohambctonyu</v>
      </c>
      <c r="F804" t="s">
        <v>150</v>
      </c>
      <c r="G804" t="s">
        <v>167</v>
      </c>
      <c r="H804" s="149" t="str">
        <f t="shared" ca="1" si="38"/>
        <v>4/9/1997</v>
      </c>
      <c r="I804" t="s">
        <v>152</v>
      </c>
      <c r="J804" t="s">
        <v>153</v>
      </c>
      <c r="K804" t="s">
        <v>974</v>
      </c>
      <c r="L804" t="s">
        <v>975</v>
      </c>
      <c r="M804" t="s">
        <v>337</v>
      </c>
      <c r="N804">
        <v>95</v>
      </c>
      <c r="O804" t="s">
        <v>157</v>
      </c>
      <c r="P804" t="s">
        <v>158</v>
      </c>
      <c r="Q804" t="s">
        <v>187</v>
      </c>
      <c r="R804" t="s">
        <v>709</v>
      </c>
      <c r="S804" t="s">
        <v>2</v>
      </c>
      <c r="T804" t="s">
        <v>2</v>
      </c>
      <c r="U804" t="s">
        <v>230</v>
      </c>
      <c r="V804" t="s">
        <v>160</v>
      </c>
      <c r="W804" t="s">
        <v>2</v>
      </c>
      <c r="X804" t="s">
        <v>2</v>
      </c>
      <c r="Y804" t="s">
        <v>2</v>
      </c>
      <c r="Z804">
        <v>2011</v>
      </c>
      <c r="AA804" t="s">
        <v>164</v>
      </c>
      <c r="AB804" t="s">
        <v>2</v>
      </c>
      <c r="AC804" t="s">
        <v>2</v>
      </c>
      <c r="AD804" t="s">
        <v>2</v>
      </c>
      <c r="AE804" t="s">
        <v>2</v>
      </c>
      <c r="AF804" t="s">
        <v>2</v>
      </c>
      <c r="AG804" t="s">
        <v>165</v>
      </c>
      <c r="AH804" t="s">
        <v>232</v>
      </c>
    </row>
    <row r="805" spans="1:34">
      <c r="A805">
        <v>7415</v>
      </c>
      <c r="B805">
        <v>504386</v>
      </c>
      <c r="C805" t="s">
        <v>183</v>
      </c>
      <c r="D805" t="str">
        <f t="shared" ca="1" si="36"/>
        <v>VIDOLEHNEM</v>
      </c>
      <c r="E805" t="str">
        <f t="shared" ca="1" si="37"/>
        <v>Izgykqemvenwl</v>
      </c>
      <c r="F805" t="s">
        <v>150</v>
      </c>
      <c r="G805" t="s">
        <v>167</v>
      </c>
      <c r="H805" s="149" t="str">
        <f t="shared" ca="1" si="38"/>
        <v>3/8/1995</v>
      </c>
      <c r="I805" t="s">
        <v>152</v>
      </c>
      <c r="J805" t="s">
        <v>153</v>
      </c>
      <c r="K805" t="s">
        <v>974</v>
      </c>
      <c r="L805" t="s">
        <v>975</v>
      </c>
      <c r="M805" t="s">
        <v>337</v>
      </c>
      <c r="N805">
        <v>95</v>
      </c>
      <c r="O805" t="s">
        <v>157</v>
      </c>
      <c r="P805" t="s">
        <v>158</v>
      </c>
      <c r="Q805" t="s">
        <v>171</v>
      </c>
      <c r="R805" t="s">
        <v>977</v>
      </c>
      <c r="S805" t="s">
        <v>2</v>
      </c>
      <c r="T805" t="s">
        <v>2</v>
      </c>
      <c r="U805" t="s">
        <v>238</v>
      </c>
      <c r="V805" t="s">
        <v>160</v>
      </c>
      <c r="W805" t="s">
        <v>182</v>
      </c>
      <c r="X805" t="s">
        <v>162</v>
      </c>
      <c r="Y805" t="s">
        <v>2</v>
      </c>
      <c r="Z805">
        <v>2009</v>
      </c>
      <c r="AA805" t="s">
        <v>164</v>
      </c>
      <c r="AB805" t="s">
        <v>2</v>
      </c>
      <c r="AC805" t="s">
        <v>2</v>
      </c>
      <c r="AD805" t="s">
        <v>2</v>
      </c>
      <c r="AE805" t="s">
        <v>2</v>
      </c>
      <c r="AF805" t="s">
        <v>2</v>
      </c>
      <c r="AG805" t="s">
        <v>165</v>
      </c>
      <c r="AH805" t="s">
        <v>175</v>
      </c>
    </row>
    <row r="806" spans="1:34">
      <c r="A806">
        <v>7415</v>
      </c>
      <c r="B806">
        <v>504389</v>
      </c>
      <c r="C806" t="s">
        <v>149</v>
      </c>
      <c r="D806" t="str">
        <f t="shared" ca="1" si="36"/>
        <v>FRSEZERETN</v>
      </c>
      <c r="E806" t="str">
        <f t="shared" ca="1" si="37"/>
        <v>Qywdwjyjvbkwl</v>
      </c>
      <c r="F806" t="s">
        <v>150</v>
      </c>
      <c r="G806" t="s">
        <v>167</v>
      </c>
      <c r="H806" s="149" t="str">
        <f t="shared" ca="1" si="38"/>
        <v>3/5/1996</v>
      </c>
      <c r="I806" t="s">
        <v>152</v>
      </c>
      <c r="J806" t="s">
        <v>153</v>
      </c>
      <c r="K806" t="s">
        <v>974</v>
      </c>
      <c r="L806" t="s">
        <v>975</v>
      </c>
      <c r="M806" t="s">
        <v>337</v>
      </c>
      <c r="N806">
        <v>95</v>
      </c>
      <c r="O806" t="s">
        <v>157</v>
      </c>
      <c r="P806" t="s">
        <v>158</v>
      </c>
      <c r="Q806" t="s">
        <v>171</v>
      </c>
      <c r="R806" t="s">
        <v>977</v>
      </c>
      <c r="S806" t="s">
        <v>2</v>
      </c>
      <c r="T806" t="s">
        <v>2</v>
      </c>
      <c r="U806" t="s">
        <v>238</v>
      </c>
      <c r="V806" t="s">
        <v>160</v>
      </c>
      <c r="W806" t="s">
        <v>161</v>
      </c>
      <c r="X806" t="s">
        <v>162</v>
      </c>
      <c r="Y806" t="s">
        <v>2</v>
      </c>
      <c r="Z806">
        <v>2010</v>
      </c>
      <c r="AA806" t="s">
        <v>164</v>
      </c>
      <c r="AB806" t="s">
        <v>2</v>
      </c>
      <c r="AC806" t="s">
        <v>2</v>
      </c>
      <c r="AD806" t="s">
        <v>2</v>
      </c>
      <c r="AE806" t="s">
        <v>2</v>
      </c>
      <c r="AF806" t="s">
        <v>2</v>
      </c>
      <c r="AG806" t="s">
        <v>165</v>
      </c>
      <c r="AH806" t="s">
        <v>175</v>
      </c>
    </row>
    <row r="807" spans="1:34">
      <c r="A807">
        <v>7415</v>
      </c>
      <c r="B807">
        <v>504403</v>
      </c>
      <c r="C807" t="s">
        <v>149</v>
      </c>
      <c r="D807" t="str">
        <f t="shared" ca="1" si="36"/>
        <v>GCBZBOKYRS</v>
      </c>
      <c r="E807" t="str">
        <f t="shared" ca="1" si="37"/>
        <v>Bxtjaynflstgl</v>
      </c>
      <c r="F807" t="s">
        <v>150</v>
      </c>
      <c r="G807" t="s">
        <v>167</v>
      </c>
      <c r="H807" s="149" t="str">
        <f t="shared" ca="1" si="38"/>
        <v>21/10/1995</v>
      </c>
      <c r="I807" t="s">
        <v>152</v>
      </c>
      <c r="J807" t="s">
        <v>153</v>
      </c>
      <c r="K807" t="s">
        <v>974</v>
      </c>
      <c r="L807" t="s">
        <v>975</v>
      </c>
      <c r="M807" t="s">
        <v>337</v>
      </c>
      <c r="N807">
        <v>95</v>
      </c>
      <c r="O807" t="s">
        <v>157</v>
      </c>
      <c r="P807" t="s">
        <v>158</v>
      </c>
      <c r="Q807" t="s">
        <v>171</v>
      </c>
      <c r="R807" t="s">
        <v>978</v>
      </c>
      <c r="S807" t="s">
        <v>2</v>
      </c>
      <c r="T807" t="s">
        <v>2</v>
      </c>
      <c r="U807" t="s">
        <v>238</v>
      </c>
      <c r="V807" t="s">
        <v>160</v>
      </c>
      <c r="W807" t="s">
        <v>161</v>
      </c>
      <c r="X807" t="s">
        <v>162</v>
      </c>
      <c r="Y807" t="s">
        <v>2</v>
      </c>
      <c r="Z807">
        <v>2011</v>
      </c>
      <c r="AA807" t="s">
        <v>164</v>
      </c>
      <c r="AB807" t="s">
        <v>2</v>
      </c>
      <c r="AC807" t="s">
        <v>2</v>
      </c>
      <c r="AD807" t="s">
        <v>2</v>
      </c>
      <c r="AE807" t="s">
        <v>2</v>
      </c>
      <c r="AF807" t="s">
        <v>2</v>
      </c>
      <c r="AG807" t="s">
        <v>165</v>
      </c>
      <c r="AH807" t="s">
        <v>175</v>
      </c>
    </row>
    <row r="808" spans="1:34">
      <c r="A808">
        <v>7415</v>
      </c>
      <c r="B808">
        <v>504414</v>
      </c>
      <c r="C808" t="s">
        <v>149</v>
      </c>
      <c r="D808" t="str">
        <f t="shared" ca="1" si="36"/>
        <v>CNWKPJSLZC</v>
      </c>
      <c r="E808" t="str">
        <f t="shared" ca="1" si="37"/>
        <v>Csegsbfuedphe</v>
      </c>
      <c r="F808" t="s">
        <v>150</v>
      </c>
      <c r="G808" t="s">
        <v>167</v>
      </c>
      <c r="H808" s="149" t="str">
        <f t="shared" ca="1" si="38"/>
        <v>2/3/1997</v>
      </c>
      <c r="I808" t="s">
        <v>152</v>
      </c>
      <c r="J808" t="s">
        <v>153</v>
      </c>
      <c r="K808" t="s">
        <v>974</v>
      </c>
      <c r="L808" t="s">
        <v>975</v>
      </c>
      <c r="M808" t="s">
        <v>337</v>
      </c>
      <c r="N808">
        <v>95</v>
      </c>
      <c r="O808" t="s">
        <v>157</v>
      </c>
      <c r="P808" t="s">
        <v>158</v>
      </c>
      <c r="Q808" t="s">
        <v>171</v>
      </c>
      <c r="R808" t="s">
        <v>978</v>
      </c>
      <c r="S808" t="s">
        <v>2</v>
      </c>
      <c r="T808" t="s">
        <v>2</v>
      </c>
      <c r="U808" t="s">
        <v>238</v>
      </c>
      <c r="V808" t="s">
        <v>160</v>
      </c>
      <c r="W808" t="s">
        <v>161</v>
      </c>
      <c r="X808" t="s">
        <v>162</v>
      </c>
      <c r="Y808" t="s">
        <v>2</v>
      </c>
      <c r="Z808">
        <v>2011</v>
      </c>
      <c r="AA808" t="s">
        <v>164</v>
      </c>
      <c r="AB808" t="s">
        <v>2</v>
      </c>
      <c r="AC808" t="s">
        <v>2</v>
      </c>
      <c r="AD808" t="s">
        <v>2</v>
      </c>
      <c r="AE808" t="s">
        <v>2</v>
      </c>
      <c r="AF808" t="s">
        <v>2</v>
      </c>
      <c r="AG808" t="s">
        <v>165</v>
      </c>
      <c r="AH808" t="s">
        <v>175</v>
      </c>
    </row>
    <row r="809" spans="1:34">
      <c r="A809">
        <v>7415</v>
      </c>
      <c r="B809">
        <v>504415</v>
      </c>
      <c r="C809" t="s">
        <v>149</v>
      </c>
      <c r="D809" t="str">
        <f t="shared" ca="1" si="36"/>
        <v>AZKAKPAKPD</v>
      </c>
      <c r="E809" t="str">
        <f t="shared" ca="1" si="37"/>
        <v>Kcguimtvoxpyy</v>
      </c>
      <c r="F809" t="s">
        <v>150</v>
      </c>
      <c r="G809" t="s">
        <v>167</v>
      </c>
      <c r="H809" s="149" t="str">
        <f t="shared" ca="1" si="38"/>
        <v>27/4/1994</v>
      </c>
      <c r="I809" t="s">
        <v>152</v>
      </c>
      <c r="J809" t="s">
        <v>153</v>
      </c>
      <c r="K809" t="s">
        <v>974</v>
      </c>
      <c r="L809" t="s">
        <v>975</v>
      </c>
      <c r="M809" t="s">
        <v>337</v>
      </c>
      <c r="N809">
        <v>95</v>
      </c>
      <c r="O809" t="s">
        <v>157</v>
      </c>
      <c r="P809" t="s">
        <v>158</v>
      </c>
      <c r="Q809" t="s">
        <v>171</v>
      </c>
      <c r="R809" t="s">
        <v>977</v>
      </c>
      <c r="S809" t="s">
        <v>2</v>
      </c>
      <c r="T809" t="s">
        <v>2</v>
      </c>
      <c r="U809" t="s">
        <v>238</v>
      </c>
      <c r="V809" t="s">
        <v>160</v>
      </c>
      <c r="W809" t="s">
        <v>161</v>
      </c>
      <c r="X809" t="s">
        <v>162</v>
      </c>
      <c r="Y809" t="s">
        <v>2</v>
      </c>
      <c r="Z809">
        <v>2010</v>
      </c>
      <c r="AA809" t="s">
        <v>164</v>
      </c>
      <c r="AB809" t="s">
        <v>2</v>
      </c>
      <c r="AC809" t="s">
        <v>2</v>
      </c>
      <c r="AD809" t="s">
        <v>2</v>
      </c>
      <c r="AE809" t="s">
        <v>2</v>
      </c>
      <c r="AF809" t="s">
        <v>2</v>
      </c>
      <c r="AG809" t="s">
        <v>165</v>
      </c>
      <c r="AH809" t="s">
        <v>166</v>
      </c>
    </row>
    <row r="810" spans="1:34">
      <c r="A810">
        <v>7415</v>
      </c>
      <c r="B810">
        <v>504430</v>
      </c>
      <c r="C810" t="s">
        <v>149</v>
      </c>
      <c r="D810" t="str">
        <f t="shared" ca="1" si="36"/>
        <v>WXWPLFADWZ</v>
      </c>
      <c r="E810" t="str">
        <f t="shared" ca="1" si="37"/>
        <v>Wjdyyqyailzqa</v>
      </c>
      <c r="F810" t="s">
        <v>150</v>
      </c>
      <c r="G810" t="s">
        <v>167</v>
      </c>
      <c r="H810" s="149" t="str">
        <f t="shared" ca="1" si="38"/>
        <v>14/8/1996</v>
      </c>
      <c r="I810" t="s">
        <v>152</v>
      </c>
      <c r="J810" t="s">
        <v>153</v>
      </c>
      <c r="K810" t="s">
        <v>974</v>
      </c>
      <c r="L810" t="s">
        <v>975</v>
      </c>
      <c r="M810" t="s">
        <v>337</v>
      </c>
      <c r="N810">
        <v>95</v>
      </c>
      <c r="O810" t="s">
        <v>157</v>
      </c>
      <c r="P810" t="s">
        <v>158</v>
      </c>
      <c r="Q810" t="s">
        <v>171</v>
      </c>
      <c r="R810" t="s">
        <v>979</v>
      </c>
      <c r="S810" t="s">
        <v>2</v>
      </c>
      <c r="T810" t="s">
        <v>2</v>
      </c>
      <c r="U810" t="s">
        <v>251</v>
      </c>
      <c r="V810" t="s">
        <v>160</v>
      </c>
      <c r="W810" t="s">
        <v>161</v>
      </c>
      <c r="X810" t="s">
        <v>162</v>
      </c>
      <c r="Y810" t="s">
        <v>2</v>
      </c>
      <c r="Z810">
        <v>2011</v>
      </c>
      <c r="AA810" t="s">
        <v>164</v>
      </c>
      <c r="AB810" t="s">
        <v>2</v>
      </c>
      <c r="AC810" t="s">
        <v>2</v>
      </c>
      <c r="AD810" t="s">
        <v>2</v>
      </c>
      <c r="AE810" t="s">
        <v>2</v>
      </c>
      <c r="AF810" t="s">
        <v>2</v>
      </c>
      <c r="AG810" t="s">
        <v>174</v>
      </c>
      <c r="AH810" t="s">
        <v>166</v>
      </c>
    </row>
    <row r="811" spans="1:34">
      <c r="A811">
        <v>7415</v>
      </c>
      <c r="B811">
        <v>504432</v>
      </c>
      <c r="C811" t="s">
        <v>149</v>
      </c>
      <c r="D811" t="str">
        <f t="shared" ca="1" si="36"/>
        <v>ZUIFROMLMU</v>
      </c>
      <c r="E811" t="str">
        <f t="shared" ca="1" si="37"/>
        <v>Evcqhkpigwmdc</v>
      </c>
      <c r="F811" t="s">
        <v>150</v>
      </c>
      <c r="G811" t="s">
        <v>167</v>
      </c>
      <c r="H811" s="149" t="str">
        <f t="shared" ca="1" si="38"/>
        <v>3/3/1994</v>
      </c>
      <c r="I811" t="s">
        <v>152</v>
      </c>
      <c r="J811" t="s">
        <v>153</v>
      </c>
      <c r="K811" t="s">
        <v>974</v>
      </c>
      <c r="L811" t="s">
        <v>975</v>
      </c>
      <c r="M811" t="s">
        <v>337</v>
      </c>
      <c r="N811">
        <v>95</v>
      </c>
      <c r="O811" t="s">
        <v>157</v>
      </c>
      <c r="P811" t="s">
        <v>158</v>
      </c>
      <c r="Q811" t="s">
        <v>171</v>
      </c>
      <c r="R811" t="s">
        <v>980</v>
      </c>
      <c r="S811" t="s">
        <v>2</v>
      </c>
      <c r="T811" t="s">
        <v>2</v>
      </c>
      <c r="U811" t="s">
        <v>173</v>
      </c>
      <c r="V811" t="s">
        <v>160</v>
      </c>
      <c r="W811" t="s">
        <v>161</v>
      </c>
      <c r="X811" t="s">
        <v>162</v>
      </c>
      <c r="Y811" t="s">
        <v>2</v>
      </c>
      <c r="Z811">
        <v>2011</v>
      </c>
      <c r="AA811" t="s">
        <v>164</v>
      </c>
      <c r="AB811" t="s">
        <v>2</v>
      </c>
      <c r="AC811" t="s">
        <v>2</v>
      </c>
      <c r="AD811" t="s">
        <v>2</v>
      </c>
      <c r="AE811" t="s">
        <v>2</v>
      </c>
      <c r="AF811" t="s">
        <v>2</v>
      </c>
      <c r="AG811" t="s">
        <v>213</v>
      </c>
      <c r="AH811" t="s">
        <v>166</v>
      </c>
    </row>
    <row r="812" spans="1:34">
      <c r="A812">
        <v>7415</v>
      </c>
      <c r="B812">
        <v>504442</v>
      </c>
      <c r="C812" t="s">
        <v>149</v>
      </c>
      <c r="D812" t="str">
        <f t="shared" ca="1" si="36"/>
        <v>BJABSRIVND</v>
      </c>
      <c r="E812" t="str">
        <f t="shared" ca="1" si="37"/>
        <v>Rmxgisvwpmnoe</v>
      </c>
      <c r="F812" t="s">
        <v>150</v>
      </c>
      <c r="G812" t="s">
        <v>167</v>
      </c>
      <c r="H812" s="149" t="str">
        <f t="shared" ca="1" si="38"/>
        <v>25/12/1995</v>
      </c>
      <c r="I812" t="s">
        <v>152</v>
      </c>
      <c r="J812" t="s">
        <v>153</v>
      </c>
      <c r="K812" t="s">
        <v>974</v>
      </c>
      <c r="L812" t="s">
        <v>975</v>
      </c>
      <c r="M812" t="s">
        <v>337</v>
      </c>
      <c r="N812">
        <v>95</v>
      </c>
      <c r="O812" t="s">
        <v>157</v>
      </c>
      <c r="P812" t="s">
        <v>158</v>
      </c>
      <c r="Q812" t="s">
        <v>194</v>
      </c>
      <c r="R812" t="s">
        <v>976</v>
      </c>
      <c r="S812" t="s">
        <v>2</v>
      </c>
      <c r="T812" t="s">
        <v>199</v>
      </c>
      <c r="U812" t="s">
        <v>224</v>
      </c>
      <c r="V812" t="s">
        <v>160</v>
      </c>
      <c r="W812" t="s">
        <v>161</v>
      </c>
      <c r="X812" t="s">
        <v>329</v>
      </c>
      <c r="Y812" t="s">
        <v>2</v>
      </c>
      <c r="Z812">
        <v>2011</v>
      </c>
      <c r="AA812" t="s">
        <v>164</v>
      </c>
      <c r="AB812" t="s">
        <v>2</v>
      </c>
      <c r="AC812" t="s">
        <v>2</v>
      </c>
      <c r="AD812" t="s">
        <v>2</v>
      </c>
      <c r="AE812" t="s">
        <v>2</v>
      </c>
      <c r="AF812" t="s">
        <v>2</v>
      </c>
      <c r="AG812" t="s">
        <v>213</v>
      </c>
      <c r="AH812" t="s">
        <v>166</v>
      </c>
    </row>
    <row r="813" spans="1:34">
      <c r="A813">
        <v>7415</v>
      </c>
      <c r="B813">
        <v>504454</v>
      </c>
      <c r="C813" t="s">
        <v>183</v>
      </c>
      <c r="D813" t="str">
        <f t="shared" ca="1" si="36"/>
        <v>HELQILZGAT</v>
      </c>
      <c r="E813" t="str">
        <f t="shared" ca="1" si="37"/>
        <v>Wkomvggljxjxx</v>
      </c>
      <c r="F813" t="s">
        <v>150</v>
      </c>
      <c r="G813" t="s">
        <v>167</v>
      </c>
      <c r="H813" s="149" t="str">
        <f t="shared" ca="1" si="38"/>
        <v>12/7/1995</v>
      </c>
      <c r="I813" t="s">
        <v>152</v>
      </c>
      <c r="J813" t="s">
        <v>153</v>
      </c>
      <c r="K813" t="s">
        <v>974</v>
      </c>
      <c r="L813" t="s">
        <v>975</v>
      </c>
      <c r="M813" t="s">
        <v>337</v>
      </c>
      <c r="N813">
        <v>95</v>
      </c>
      <c r="O813" t="s">
        <v>157</v>
      </c>
      <c r="P813" t="s">
        <v>158</v>
      </c>
      <c r="Q813" t="s">
        <v>171</v>
      </c>
      <c r="R813" t="s">
        <v>979</v>
      </c>
      <c r="S813" t="s">
        <v>2</v>
      </c>
      <c r="T813" t="s">
        <v>2</v>
      </c>
      <c r="U813" t="s">
        <v>251</v>
      </c>
      <c r="V813" t="s">
        <v>160</v>
      </c>
      <c r="W813" t="s">
        <v>161</v>
      </c>
      <c r="X813" t="s">
        <v>162</v>
      </c>
      <c r="Y813" t="s">
        <v>2</v>
      </c>
      <c r="Z813">
        <v>2011</v>
      </c>
      <c r="AA813" t="s">
        <v>164</v>
      </c>
      <c r="AB813" t="s">
        <v>2</v>
      </c>
      <c r="AC813" t="s">
        <v>2</v>
      </c>
      <c r="AD813" t="s">
        <v>2</v>
      </c>
      <c r="AE813" t="s">
        <v>2</v>
      </c>
      <c r="AF813" t="s">
        <v>2</v>
      </c>
      <c r="AG813" t="s">
        <v>174</v>
      </c>
      <c r="AH813" t="s">
        <v>166</v>
      </c>
    </row>
    <row r="814" spans="1:34">
      <c r="A814">
        <v>7415</v>
      </c>
      <c r="B814">
        <v>504515</v>
      </c>
      <c r="C814" t="s">
        <v>149</v>
      </c>
      <c r="D814" t="str">
        <f t="shared" ca="1" si="36"/>
        <v>NNDUDBWIYS</v>
      </c>
      <c r="E814" t="str">
        <f t="shared" ca="1" si="37"/>
        <v>Dexaomxceryzl</v>
      </c>
      <c r="F814" t="s">
        <v>150</v>
      </c>
      <c r="G814" t="s">
        <v>167</v>
      </c>
      <c r="H814" s="149" t="str">
        <f t="shared" ca="1" si="38"/>
        <v>13/2/1994</v>
      </c>
      <c r="I814" t="s">
        <v>152</v>
      </c>
      <c r="J814" t="s">
        <v>153</v>
      </c>
      <c r="K814" t="s">
        <v>974</v>
      </c>
      <c r="L814" t="s">
        <v>975</v>
      </c>
      <c r="M814" t="s">
        <v>337</v>
      </c>
      <c r="N814">
        <v>95</v>
      </c>
      <c r="O814" t="s">
        <v>157</v>
      </c>
      <c r="P814" t="s">
        <v>158</v>
      </c>
      <c r="Q814" t="s">
        <v>171</v>
      </c>
      <c r="R814" t="s">
        <v>979</v>
      </c>
      <c r="S814" t="s">
        <v>2</v>
      </c>
      <c r="T814" t="s">
        <v>2</v>
      </c>
      <c r="U814" t="s">
        <v>251</v>
      </c>
      <c r="V814" t="s">
        <v>160</v>
      </c>
      <c r="W814" t="s">
        <v>161</v>
      </c>
      <c r="X814" t="s">
        <v>162</v>
      </c>
      <c r="Y814" t="s">
        <v>2</v>
      </c>
      <c r="Z814">
        <v>2011</v>
      </c>
      <c r="AA814" t="s">
        <v>164</v>
      </c>
      <c r="AB814" t="s">
        <v>2</v>
      </c>
      <c r="AC814" t="s">
        <v>2</v>
      </c>
      <c r="AD814" t="s">
        <v>2</v>
      </c>
      <c r="AE814" t="s">
        <v>2</v>
      </c>
      <c r="AF814" t="s">
        <v>2</v>
      </c>
      <c r="AG814" t="s">
        <v>174</v>
      </c>
      <c r="AH814" t="s">
        <v>166</v>
      </c>
    </row>
    <row r="815" spans="1:34">
      <c r="A815">
        <v>7415</v>
      </c>
      <c r="B815">
        <v>504541</v>
      </c>
      <c r="C815" t="s">
        <v>149</v>
      </c>
      <c r="D815" t="str">
        <f t="shared" ca="1" si="36"/>
        <v>XGFEIRHFDG</v>
      </c>
      <c r="E815" t="str">
        <f t="shared" ca="1" si="37"/>
        <v>Wkcclgsbquvqm</v>
      </c>
      <c r="F815" t="s">
        <v>150</v>
      </c>
      <c r="G815" t="s">
        <v>167</v>
      </c>
      <c r="H815" s="149" t="str">
        <f t="shared" ca="1" si="38"/>
        <v>12/4/1997</v>
      </c>
      <c r="I815" t="s">
        <v>152</v>
      </c>
      <c r="J815" t="s">
        <v>153</v>
      </c>
      <c r="K815" t="s">
        <v>974</v>
      </c>
      <c r="L815" t="s">
        <v>975</v>
      </c>
      <c r="M815" t="s">
        <v>337</v>
      </c>
      <c r="N815">
        <v>95</v>
      </c>
      <c r="O815" t="s">
        <v>157</v>
      </c>
      <c r="P815" t="s">
        <v>158</v>
      </c>
      <c r="Q815" t="s">
        <v>194</v>
      </c>
      <c r="R815" t="s">
        <v>976</v>
      </c>
      <c r="S815" t="s">
        <v>2</v>
      </c>
      <c r="T815" t="s">
        <v>199</v>
      </c>
      <c r="U815" t="s">
        <v>200</v>
      </c>
      <c r="V815" t="s">
        <v>160</v>
      </c>
      <c r="W815" t="s">
        <v>182</v>
      </c>
      <c r="X815" t="s">
        <v>249</v>
      </c>
      <c r="Y815" t="s">
        <v>200</v>
      </c>
      <c r="Z815">
        <v>2011</v>
      </c>
      <c r="AA815" t="s">
        <v>164</v>
      </c>
      <c r="AB815" t="s">
        <v>2</v>
      </c>
      <c r="AC815" t="s">
        <v>2</v>
      </c>
      <c r="AD815" t="s">
        <v>2</v>
      </c>
      <c r="AE815" t="s">
        <v>2</v>
      </c>
      <c r="AF815" t="s">
        <v>2</v>
      </c>
      <c r="AG815" t="s">
        <v>213</v>
      </c>
      <c r="AH815" t="s">
        <v>166</v>
      </c>
    </row>
    <row r="816" spans="1:34">
      <c r="A816">
        <v>7415</v>
      </c>
      <c r="B816">
        <v>504543</v>
      </c>
      <c r="C816" t="s">
        <v>149</v>
      </c>
      <c r="D816" t="str">
        <f t="shared" ca="1" si="36"/>
        <v>EEBLOHVPOT</v>
      </c>
      <c r="E816" t="str">
        <f t="shared" ca="1" si="37"/>
        <v>Gnksgjylhwwee</v>
      </c>
      <c r="F816" t="s">
        <v>150</v>
      </c>
      <c r="G816" t="s">
        <v>167</v>
      </c>
      <c r="H816" s="149" t="str">
        <f t="shared" ca="1" si="38"/>
        <v>2/8/1996</v>
      </c>
      <c r="I816" t="s">
        <v>152</v>
      </c>
      <c r="J816" t="s">
        <v>153</v>
      </c>
      <c r="K816" t="s">
        <v>974</v>
      </c>
      <c r="L816" t="s">
        <v>975</v>
      </c>
      <c r="M816" t="s">
        <v>337</v>
      </c>
      <c r="N816">
        <v>95</v>
      </c>
      <c r="O816" t="s">
        <v>157</v>
      </c>
      <c r="P816" t="s">
        <v>158</v>
      </c>
      <c r="Q816" t="s">
        <v>194</v>
      </c>
      <c r="R816" t="s">
        <v>976</v>
      </c>
      <c r="S816" t="s">
        <v>2</v>
      </c>
      <c r="T816" t="s">
        <v>199</v>
      </c>
      <c r="U816" t="s">
        <v>200</v>
      </c>
      <c r="V816" t="s">
        <v>160</v>
      </c>
      <c r="W816" t="s">
        <v>161</v>
      </c>
      <c r="X816" t="s">
        <v>200</v>
      </c>
      <c r="Y816" t="s">
        <v>2</v>
      </c>
      <c r="Z816">
        <v>2011</v>
      </c>
      <c r="AA816" t="s">
        <v>164</v>
      </c>
      <c r="AB816" t="s">
        <v>2</v>
      </c>
      <c r="AC816" t="s">
        <v>2</v>
      </c>
      <c r="AD816" t="s">
        <v>2</v>
      </c>
      <c r="AE816" t="s">
        <v>2</v>
      </c>
      <c r="AF816" t="s">
        <v>2</v>
      </c>
      <c r="AG816" t="s">
        <v>213</v>
      </c>
      <c r="AH816" t="s">
        <v>190</v>
      </c>
    </row>
    <row r="817" spans="1:34">
      <c r="A817">
        <v>7415</v>
      </c>
      <c r="B817">
        <v>504544</v>
      </c>
      <c r="C817" t="s">
        <v>149</v>
      </c>
      <c r="D817" t="str">
        <f t="shared" ca="1" si="36"/>
        <v>GULCTOZMCC</v>
      </c>
      <c r="E817" t="str">
        <f t="shared" ca="1" si="37"/>
        <v>Nitojdbacyqah</v>
      </c>
      <c r="F817" t="s">
        <v>150</v>
      </c>
      <c r="G817" t="s">
        <v>167</v>
      </c>
      <c r="H817" s="149" t="str">
        <f t="shared" ca="1" si="38"/>
        <v>13/10/1996</v>
      </c>
      <c r="I817" t="s">
        <v>152</v>
      </c>
      <c r="J817" t="s">
        <v>153</v>
      </c>
      <c r="K817" t="s">
        <v>974</v>
      </c>
      <c r="L817" t="s">
        <v>975</v>
      </c>
      <c r="M817" t="s">
        <v>337</v>
      </c>
      <c r="N817">
        <v>95</v>
      </c>
      <c r="O817" t="s">
        <v>157</v>
      </c>
      <c r="P817" t="s">
        <v>158</v>
      </c>
      <c r="Q817" t="s">
        <v>194</v>
      </c>
      <c r="R817" t="s">
        <v>976</v>
      </c>
      <c r="S817" t="s">
        <v>2</v>
      </c>
      <c r="T817" t="s">
        <v>199</v>
      </c>
      <c r="U817" t="s">
        <v>200</v>
      </c>
      <c r="V817" t="s">
        <v>160</v>
      </c>
      <c r="W817" t="s">
        <v>161</v>
      </c>
      <c r="X817" t="s">
        <v>200</v>
      </c>
      <c r="Y817" t="s">
        <v>2</v>
      </c>
      <c r="Z817">
        <v>2011</v>
      </c>
      <c r="AA817" t="s">
        <v>164</v>
      </c>
      <c r="AB817" t="s">
        <v>2</v>
      </c>
      <c r="AC817" t="s">
        <v>2</v>
      </c>
      <c r="AD817" t="s">
        <v>2</v>
      </c>
      <c r="AE817" t="s">
        <v>2</v>
      </c>
      <c r="AF817" t="s">
        <v>2</v>
      </c>
      <c r="AG817" t="s">
        <v>213</v>
      </c>
      <c r="AH817" t="s">
        <v>190</v>
      </c>
    </row>
    <row r="818" spans="1:34">
      <c r="A818">
        <v>7415</v>
      </c>
      <c r="B818">
        <v>504548</v>
      </c>
      <c r="C818" t="s">
        <v>149</v>
      </c>
      <c r="D818" t="str">
        <f t="shared" ca="1" si="36"/>
        <v>GYDARBEGUV</v>
      </c>
      <c r="E818" t="str">
        <f t="shared" ca="1" si="37"/>
        <v>Usnbdttysnapl</v>
      </c>
      <c r="F818" t="s">
        <v>150</v>
      </c>
      <c r="G818" t="s">
        <v>167</v>
      </c>
      <c r="H818" s="149" t="str">
        <f t="shared" ca="1" si="38"/>
        <v>21/8/1995</v>
      </c>
      <c r="I818" t="s">
        <v>152</v>
      </c>
      <c r="J818" t="s">
        <v>153</v>
      </c>
      <c r="K818" t="s">
        <v>974</v>
      </c>
      <c r="L818" t="s">
        <v>975</v>
      </c>
      <c r="M818" t="s">
        <v>337</v>
      </c>
      <c r="N818">
        <v>95</v>
      </c>
      <c r="O818" t="s">
        <v>157</v>
      </c>
      <c r="P818" t="s">
        <v>158</v>
      </c>
      <c r="Q818" t="s">
        <v>171</v>
      </c>
      <c r="R818" t="s">
        <v>977</v>
      </c>
      <c r="S818" t="s">
        <v>2</v>
      </c>
      <c r="T818" t="s">
        <v>2</v>
      </c>
      <c r="U818" t="s">
        <v>238</v>
      </c>
      <c r="V818" t="s">
        <v>160</v>
      </c>
      <c r="W818" t="s">
        <v>161</v>
      </c>
      <c r="X818" t="s">
        <v>162</v>
      </c>
      <c r="Y818" t="s">
        <v>2</v>
      </c>
      <c r="Z818">
        <v>2011</v>
      </c>
      <c r="AA818" t="s">
        <v>164</v>
      </c>
      <c r="AB818" t="s">
        <v>2</v>
      </c>
      <c r="AC818" t="s">
        <v>2</v>
      </c>
      <c r="AD818" t="s">
        <v>2</v>
      </c>
      <c r="AE818" t="s">
        <v>2</v>
      </c>
      <c r="AF818" t="s">
        <v>2</v>
      </c>
      <c r="AG818" t="s">
        <v>165</v>
      </c>
      <c r="AH818" t="s">
        <v>166</v>
      </c>
    </row>
    <row r="819" spans="1:34">
      <c r="A819">
        <v>7415</v>
      </c>
      <c r="B819">
        <v>504549</v>
      </c>
      <c r="C819" t="s">
        <v>149</v>
      </c>
      <c r="D819" t="str">
        <f t="shared" ca="1" si="36"/>
        <v>PBULIGGAVZ</v>
      </c>
      <c r="E819" t="str">
        <f t="shared" ca="1" si="37"/>
        <v>Zwymxxmkfpbpj</v>
      </c>
      <c r="F819" t="s">
        <v>150</v>
      </c>
      <c r="G819" t="s">
        <v>167</v>
      </c>
      <c r="H819" s="149" t="str">
        <f t="shared" ca="1" si="38"/>
        <v>8/10/1997</v>
      </c>
      <c r="I819" t="s">
        <v>152</v>
      </c>
      <c r="J819" t="s">
        <v>153</v>
      </c>
      <c r="K819" t="s">
        <v>974</v>
      </c>
      <c r="L819" t="s">
        <v>975</v>
      </c>
      <c r="M819" t="s">
        <v>337</v>
      </c>
      <c r="N819">
        <v>95</v>
      </c>
      <c r="O819" t="s">
        <v>157</v>
      </c>
      <c r="P819" t="s">
        <v>158</v>
      </c>
      <c r="Q819" t="s">
        <v>171</v>
      </c>
      <c r="R819" t="s">
        <v>977</v>
      </c>
      <c r="S819" t="s">
        <v>2</v>
      </c>
      <c r="T819" t="s">
        <v>2</v>
      </c>
      <c r="U819" t="s">
        <v>238</v>
      </c>
      <c r="V819" t="s">
        <v>160</v>
      </c>
      <c r="W819" t="s">
        <v>161</v>
      </c>
      <c r="X819" t="s">
        <v>162</v>
      </c>
      <c r="Y819" t="s">
        <v>2</v>
      </c>
      <c r="Z819">
        <v>2011</v>
      </c>
      <c r="AA819" t="s">
        <v>164</v>
      </c>
      <c r="AB819" t="s">
        <v>2</v>
      </c>
      <c r="AC819" t="s">
        <v>2</v>
      </c>
      <c r="AD819" t="s">
        <v>2</v>
      </c>
      <c r="AE819" t="s">
        <v>2</v>
      </c>
      <c r="AF819" t="s">
        <v>2</v>
      </c>
      <c r="AG819" t="s">
        <v>165</v>
      </c>
      <c r="AH819" t="s">
        <v>175</v>
      </c>
    </row>
    <row r="820" spans="1:34">
      <c r="A820">
        <v>7415</v>
      </c>
      <c r="B820">
        <v>504558</v>
      </c>
      <c r="C820" t="s">
        <v>149</v>
      </c>
      <c r="D820" t="str">
        <f t="shared" ca="1" si="36"/>
        <v>WCJSEWEEUF</v>
      </c>
      <c r="E820" t="str">
        <f t="shared" ca="1" si="37"/>
        <v>Hzvcipfsibpbm</v>
      </c>
      <c r="F820" t="s">
        <v>150</v>
      </c>
      <c r="G820" t="s">
        <v>167</v>
      </c>
      <c r="H820" s="149" t="str">
        <f t="shared" ca="1" si="38"/>
        <v>18/8/1996</v>
      </c>
      <c r="I820" t="s">
        <v>152</v>
      </c>
      <c r="J820" t="s">
        <v>153</v>
      </c>
      <c r="K820" t="s">
        <v>974</v>
      </c>
      <c r="L820" t="s">
        <v>975</v>
      </c>
      <c r="M820" t="s">
        <v>337</v>
      </c>
      <c r="N820">
        <v>95</v>
      </c>
      <c r="O820" t="s">
        <v>157</v>
      </c>
      <c r="P820" t="s">
        <v>158</v>
      </c>
      <c r="Q820" t="s">
        <v>171</v>
      </c>
      <c r="R820" t="s">
        <v>978</v>
      </c>
      <c r="S820" t="s">
        <v>2</v>
      </c>
      <c r="T820" t="s">
        <v>2</v>
      </c>
      <c r="U820" t="s">
        <v>238</v>
      </c>
      <c r="V820" t="s">
        <v>160</v>
      </c>
      <c r="W820" t="s">
        <v>161</v>
      </c>
      <c r="X820" t="s">
        <v>162</v>
      </c>
      <c r="Y820" t="s">
        <v>2</v>
      </c>
      <c r="Z820">
        <v>2011</v>
      </c>
      <c r="AA820" t="s">
        <v>164</v>
      </c>
      <c r="AB820" t="s">
        <v>2</v>
      </c>
      <c r="AC820" t="s">
        <v>2</v>
      </c>
      <c r="AD820" t="s">
        <v>2</v>
      </c>
      <c r="AE820" t="s">
        <v>2</v>
      </c>
      <c r="AF820" t="s">
        <v>2</v>
      </c>
      <c r="AG820" t="s">
        <v>165</v>
      </c>
      <c r="AH820" t="s">
        <v>166</v>
      </c>
    </row>
    <row r="821" spans="1:34">
      <c r="A821">
        <v>7415</v>
      </c>
      <c r="B821">
        <v>504568</v>
      </c>
      <c r="C821" t="s">
        <v>149</v>
      </c>
      <c r="D821" t="str">
        <f t="shared" ca="1" si="36"/>
        <v>TGAJSTYNRJ</v>
      </c>
      <c r="E821" t="str">
        <f t="shared" ca="1" si="37"/>
        <v>Lztrwxmhuykix</v>
      </c>
      <c r="F821" t="s">
        <v>150</v>
      </c>
      <c r="G821" t="s">
        <v>167</v>
      </c>
      <c r="H821" s="149" t="str">
        <f t="shared" ca="1" si="38"/>
        <v>26/4/1997</v>
      </c>
      <c r="I821" t="s">
        <v>152</v>
      </c>
      <c r="J821" t="s">
        <v>153</v>
      </c>
      <c r="K821" t="s">
        <v>974</v>
      </c>
      <c r="L821" t="s">
        <v>975</v>
      </c>
      <c r="M821" t="s">
        <v>337</v>
      </c>
      <c r="N821">
        <v>95</v>
      </c>
      <c r="O821" t="s">
        <v>157</v>
      </c>
      <c r="P821" t="s">
        <v>158</v>
      </c>
      <c r="Q821" t="s">
        <v>171</v>
      </c>
      <c r="R821" t="s">
        <v>977</v>
      </c>
      <c r="S821" t="s">
        <v>2</v>
      </c>
      <c r="T821" t="s">
        <v>2</v>
      </c>
      <c r="U821" t="s">
        <v>238</v>
      </c>
      <c r="V821" t="s">
        <v>160</v>
      </c>
      <c r="W821" t="s">
        <v>161</v>
      </c>
      <c r="X821" t="s">
        <v>162</v>
      </c>
      <c r="Y821" t="s">
        <v>2</v>
      </c>
      <c r="Z821">
        <v>2011</v>
      </c>
      <c r="AA821" t="s">
        <v>164</v>
      </c>
      <c r="AB821" t="s">
        <v>2</v>
      </c>
      <c r="AC821" t="s">
        <v>2</v>
      </c>
      <c r="AD821" t="s">
        <v>2</v>
      </c>
      <c r="AE821" t="s">
        <v>2</v>
      </c>
      <c r="AF821" t="s">
        <v>2</v>
      </c>
      <c r="AG821" t="s">
        <v>165</v>
      </c>
      <c r="AH821" t="s">
        <v>166</v>
      </c>
    </row>
    <row r="822" spans="1:34">
      <c r="A822">
        <v>7415</v>
      </c>
      <c r="B822">
        <v>504580</v>
      </c>
      <c r="C822" t="s">
        <v>149</v>
      </c>
      <c r="D822" t="str">
        <f t="shared" ca="1" si="36"/>
        <v>RPAULVRQWH</v>
      </c>
      <c r="E822" t="str">
        <f t="shared" ca="1" si="37"/>
        <v>Wqlxlnoiprurq</v>
      </c>
      <c r="F822" t="s">
        <v>150</v>
      </c>
      <c r="G822" t="s">
        <v>167</v>
      </c>
      <c r="H822" s="149" t="str">
        <f t="shared" ca="1" si="38"/>
        <v>24/12/1996</v>
      </c>
      <c r="I822" t="s">
        <v>152</v>
      </c>
      <c r="J822" t="s">
        <v>153</v>
      </c>
      <c r="K822" t="s">
        <v>974</v>
      </c>
      <c r="L822" t="s">
        <v>975</v>
      </c>
      <c r="M822" t="s">
        <v>337</v>
      </c>
      <c r="N822">
        <v>95</v>
      </c>
      <c r="O822" t="s">
        <v>157</v>
      </c>
      <c r="P822" t="s">
        <v>158</v>
      </c>
      <c r="Q822" t="s">
        <v>171</v>
      </c>
      <c r="R822" t="s">
        <v>978</v>
      </c>
      <c r="S822" t="s">
        <v>2</v>
      </c>
      <c r="T822" t="s">
        <v>2</v>
      </c>
      <c r="U822" t="s">
        <v>238</v>
      </c>
      <c r="V822" t="s">
        <v>160</v>
      </c>
      <c r="W822" t="s">
        <v>161</v>
      </c>
      <c r="X822" t="s">
        <v>162</v>
      </c>
      <c r="Y822" t="s">
        <v>2</v>
      </c>
      <c r="Z822">
        <v>2011</v>
      </c>
      <c r="AA822" t="s">
        <v>164</v>
      </c>
      <c r="AB822" t="s">
        <v>2</v>
      </c>
      <c r="AC822" t="s">
        <v>2</v>
      </c>
      <c r="AD822" t="s">
        <v>2</v>
      </c>
      <c r="AE822" t="s">
        <v>2</v>
      </c>
      <c r="AF822" t="s">
        <v>2</v>
      </c>
      <c r="AG822" t="s">
        <v>165</v>
      </c>
      <c r="AH822" t="s">
        <v>232</v>
      </c>
    </row>
    <row r="823" spans="1:34">
      <c r="A823">
        <v>7415</v>
      </c>
      <c r="B823">
        <v>504601</v>
      </c>
      <c r="C823" t="s">
        <v>149</v>
      </c>
      <c r="D823" t="str">
        <f t="shared" ca="1" si="36"/>
        <v>VYKAKYYDWT</v>
      </c>
      <c r="E823" t="str">
        <f t="shared" ca="1" si="37"/>
        <v>Ptzjehwwmzqhn</v>
      </c>
      <c r="F823" t="s">
        <v>150</v>
      </c>
      <c r="G823" t="s">
        <v>167</v>
      </c>
      <c r="H823" s="149" t="str">
        <f t="shared" ca="1" si="38"/>
        <v>1/6/1994</v>
      </c>
      <c r="I823" t="s">
        <v>152</v>
      </c>
      <c r="J823" t="s">
        <v>153</v>
      </c>
      <c r="K823" t="s">
        <v>974</v>
      </c>
      <c r="L823" t="s">
        <v>975</v>
      </c>
      <c r="M823" t="s">
        <v>337</v>
      </c>
      <c r="N823">
        <v>95</v>
      </c>
      <c r="O823" t="s">
        <v>157</v>
      </c>
      <c r="P823" t="s">
        <v>158</v>
      </c>
      <c r="Q823" t="s">
        <v>171</v>
      </c>
      <c r="R823" t="s">
        <v>978</v>
      </c>
      <c r="S823" t="s">
        <v>2</v>
      </c>
      <c r="T823" t="s">
        <v>2</v>
      </c>
      <c r="U823" t="s">
        <v>238</v>
      </c>
      <c r="V823" t="s">
        <v>160</v>
      </c>
      <c r="W823" t="s">
        <v>161</v>
      </c>
      <c r="X823" t="s">
        <v>162</v>
      </c>
      <c r="Y823" t="s">
        <v>2</v>
      </c>
      <c r="Z823">
        <v>2011</v>
      </c>
      <c r="AA823" t="s">
        <v>164</v>
      </c>
      <c r="AB823" t="s">
        <v>2</v>
      </c>
      <c r="AC823" t="s">
        <v>2</v>
      </c>
      <c r="AD823" t="s">
        <v>2</v>
      </c>
      <c r="AE823" t="s">
        <v>2</v>
      </c>
      <c r="AF823" t="s">
        <v>2</v>
      </c>
      <c r="AG823" t="s">
        <v>165</v>
      </c>
      <c r="AH823" t="s">
        <v>166</v>
      </c>
    </row>
    <row r="824" spans="1:34">
      <c r="A824">
        <v>7415</v>
      </c>
      <c r="B824">
        <v>505732</v>
      </c>
      <c r="C824" t="s">
        <v>183</v>
      </c>
      <c r="D824" t="str">
        <f t="shared" ca="1" si="36"/>
        <v>BBHEZNRPAO</v>
      </c>
      <c r="E824" t="str">
        <f t="shared" ca="1" si="37"/>
        <v>Iiiifvkinfler</v>
      </c>
      <c r="F824" t="s">
        <v>150</v>
      </c>
      <c r="G824" t="s">
        <v>167</v>
      </c>
      <c r="H824" s="149" t="str">
        <f t="shared" ca="1" si="38"/>
        <v>14/6/1997</v>
      </c>
      <c r="I824" t="s">
        <v>152</v>
      </c>
      <c r="J824" t="s">
        <v>153</v>
      </c>
      <c r="K824" t="s">
        <v>981</v>
      </c>
      <c r="L824" t="s">
        <v>982</v>
      </c>
      <c r="M824" t="s">
        <v>983</v>
      </c>
      <c r="N824">
        <v>92</v>
      </c>
      <c r="O824" t="s">
        <v>157</v>
      </c>
      <c r="P824" t="s">
        <v>158</v>
      </c>
      <c r="Q824" t="s">
        <v>179</v>
      </c>
      <c r="R824" t="s">
        <v>984</v>
      </c>
      <c r="S824" t="s">
        <v>2</v>
      </c>
      <c r="T824" t="s">
        <v>2</v>
      </c>
      <c r="U824" t="s">
        <v>334</v>
      </c>
      <c r="V824" t="s">
        <v>160</v>
      </c>
      <c r="W824" t="s">
        <v>182</v>
      </c>
      <c r="X824" t="s">
        <v>2</v>
      </c>
      <c r="Y824" t="s">
        <v>2</v>
      </c>
      <c r="Z824">
        <v>2010</v>
      </c>
      <c r="AA824" t="s">
        <v>164</v>
      </c>
      <c r="AB824" t="s">
        <v>2</v>
      </c>
      <c r="AC824" t="s">
        <v>2</v>
      </c>
      <c r="AD824" t="s">
        <v>2</v>
      </c>
      <c r="AE824" t="s">
        <v>2</v>
      </c>
      <c r="AF824" t="s">
        <v>2</v>
      </c>
      <c r="AG824" t="s">
        <v>165</v>
      </c>
      <c r="AH824" t="s">
        <v>232</v>
      </c>
    </row>
    <row r="825" spans="1:34">
      <c r="A825">
        <v>7415</v>
      </c>
      <c r="B825">
        <v>508409</v>
      </c>
      <c r="C825" t="s">
        <v>149</v>
      </c>
      <c r="D825" t="str">
        <f t="shared" ca="1" si="36"/>
        <v>IFNWDUKRLM</v>
      </c>
      <c r="E825" t="str">
        <f t="shared" ca="1" si="37"/>
        <v>Fqabfadyqjphh</v>
      </c>
      <c r="F825" t="s">
        <v>150</v>
      </c>
      <c r="G825" t="s">
        <v>167</v>
      </c>
      <c r="H825" s="149" t="str">
        <f t="shared" ca="1" si="38"/>
        <v>8/6/1996</v>
      </c>
      <c r="I825" t="s">
        <v>152</v>
      </c>
      <c r="J825" t="s">
        <v>153</v>
      </c>
      <c r="K825" t="s">
        <v>985</v>
      </c>
      <c r="L825" t="s">
        <v>986</v>
      </c>
      <c r="M825" t="s">
        <v>987</v>
      </c>
      <c r="N825">
        <v>92</v>
      </c>
      <c r="O825" t="s">
        <v>157</v>
      </c>
      <c r="P825" t="s">
        <v>158</v>
      </c>
      <c r="Q825" t="s">
        <v>246</v>
      </c>
      <c r="R825" t="s">
        <v>988</v>
      </c>
      <c r="S825" t="s">
        <v>2</v>
      </c>
      <c r="T825" t="s">
        <v>2</v>
      </c>
      <c r="U825" t="s">
        <v>224</v>
      </c>
      <c r="V825" t="s">
        <v>160</v>
      </c>
      <c r="W825" t="s">
        <v>182</v>
      </c>
      <c r="X825" t="s">
        <v>2</v>
      </c>
      <c r="Y825" t="s">
        <v>2</v>
      </c>
      <c r="Z825">
        <v>2011</v>
      </c>
      <c r="AA825" t="s">
        <v>164</v>
      </c>
      <c r="AB825" t="s">
        <v>2</v>
      </c>
      <c r="AC825" t="s">
        <v>2</v>
      </c>
      <c r="AD825" t="s">
        <v>2</v>
      </c>
      <c r="AE825" t="s">
        <v>2</v>
      </c>
      <c r="AF825" t="s">
        <v>2</v>
      </c>
      <c r="AG825" t="s">
        <v>259</v>
      </c>
      <c r="AH825" t="s">
        <v>166</v>
      </c>
    </row>
    <row r="826" spans="1:34">
      <c r="A826">
        <v>7415</v>
      </c>
      <c r="B826">
        <v>508733</v>
      </c>
      <c r="C826" t="s">
        <v>149</v>
      </c>
      <c r="D826" t="str">
        <f t="shared" ca="1" si="36"/>
        <v>TJCAESYXHM</v>
      </c>
      <c r="E826" t="str">
        <f t="shared" ca="1" si="37"/>
        <v>Dfwomhhlbvlgc</v>
      </c>
      <c r="F826" t="s">
        <v>150</v>
      </c>
      <c r="G826" t="s">
        <v>167</v>
      </c>
      <c r="H826" s="149" t="str">
        <f t="shared" ca="1" si="38"/>
        <v>19/1/1995</v>
      </c>
      <c r="I826" t="s">
        <v>152</v>
      </c>
      <c r="J826" t="s">
        <v>153</v>
      </c>
      <c r="K826" t="s">
        <v>985</v>
      </c>
      <c r="L826" t="s">
        <v>986</v>
      </c>
      <c r="M826" t="s">
        <v>987</v>
      </c>
      <c r="N826">
        <v>92</v>
      </c>
      <c r="O826" t="s">
        <v>157</v>
      </c>
      <c r="P826" t="s">
        <v>158</v>
      </c>
      <c r="Q826" t="s">
        <v>194</v>
      </c>
      <c r="R826" t="s">
        <v>989</v>
      </c>
      <c r="S826" t="s">
        <v>133</v>
      </c>
      <c r="T826" t="s">
        <v>196</v>
      </c>
      <c r="U826" t="s">
        <v>200</v>
      </c>
      <c r="V826" t="s">
        <v>182</v>
      </c>
      <c r="W826" t="s">
        <v>160</v>
      </c>
      <c r="X826" t="s">
        <v>2</v>
      </c>
      <c r="Y826" t="s">
        <v>2</v>
      </c>
      <c r="Z826">
        <v>2011</v>
      </c>
      <c r="AA826" t="s">
        <v>164</v>
      </c>
      <c r="AB826" t="s">
        <v>2</v>
      </c>
      <c r="AC826" t="s">
        <v>2</v>
      </c>
      <c r="AD826" t="s">
        <v>2</v>
      </c>
      <c r="AE826" t="s">
        <v>2</v>
      </c>
      <c r="AF826" t="s">
        <v>2</v>
      </c>
      <c r="AG826" t="s">
        <v>213</v>
      </c>
      <c r="AH826" t="s">
        <v>175</v>
      </c>
    </row>
    <row r="827" spans="1:34">
      <c r="A827">
        <v>7415</v>
      </c>
      <c r="B827">
        <v>508838</v>
      </c>
      <c r="C827" t="s">
        <v>149</v>
      </c>
      <c r="D827" t="str">
        <f t="shared" ca="1" si="36"/>
        <v>LIUMBXCOBC</v>
      </c>
      <c r="E827" t="str">
        <f t="shared" ca="1" si="37"/>
        <v>Pntxvglrypkmx</v>
      </c>
      <c r="F827" t="s">
        <v>150</v>
      </c>
      <c r="G827" t="s">
        <v>167</v>
      </c>
      <c r="H827" s="149" t="str">
        <f t="shared" ca="1" si="38"/>
        <v>9/7/1995</v>
      </c>
      <c r="I827" t="s">
        <v>152</v>
      </c>
      <c r="J827" t="s">
        <v>153</v>
      </c>
      <c r="K827" t="s">
        <v>990</v>
      </c>
      <c r="L827" t="s">
        <v>619</v>
      </c>
      <c r="M827" t="s">
        <v>991</v>
      </c>
      <c r="N827">
        <v>77</v>
      </c>
      <c r="O827" t="s">
        <v>157</v>
      </c>
      <c r="P827" t="s">
        <v>158</v>
      </c>
      <c r="Q827" t="s">
        <v>179</v>
      </c>
      <c r="R827" t="s">
        <v>992</v>
      </c>
      <c r="S827" t="s">
        <v>2</v>
      </c>
      <c r="T827" t="s">
        <v>2</v>
      </c>
      <c r="U827" t="s">
        <v>181</v>
      </c>
      <c r="V827" t="s">
        <v>160</v>
      </c>
      <c r="W827" t="s">
        <v>161</v>
      </c>
      <c r="X827" t="s">
        <v>2</v>
      </c>
      <c r="Y827" t="s">
        <v>2</v>
      </c>
      <c r="Z827">
        <v>2011</v>
      </c>
      <c r="AA827" t="s">
        <v>164</v>
      </c>
      <c r="AB827" t="s">
        <v>2</v>
      </c>
      <c r="AC827" t="s">
        <v>2</v>
      </c>
      <c r="AD827" t="s">
        <v>2</v>
      </c>
      <c r="AE827" t="s">
        <v>2</v>
      </c>
      <c r="AF827" t="s">
        <v>2</v>
      </c>
      <c r="AG827" t="s">
        <v>2</v>
      </c>
      <c r="AH827" t="s">
        <v>166</v>
      </c>
    </row>
    <row r="828" spans="1:34">
      <c r="A828">
        <v>7415</v>
      </c>
      <c r="B828">
        <v>508935</v>
      </c>
      <c r="C828" t="s">
        <v>149</v>
      </c>
      <c r="D828" t="str">
        <f t="shared" ca="1" si="36"/>
        <v>KPSWTVPGWA</v>
      </c>
      <c r="E828" t="str">
        <f t="shared" ca="1" si="37"/>
        <v>Ovxkmvfwqsmyk</v>
      </c>
      <c r="F828" t="s">
        <v>150</v>
      </c>
      <c r="G828" t="s">
        <v>167</v>
      </c>
      <c r="H828" s="149" t="str">
        <f t="shared" ca="1" si="38"/>
        <v>2/10/1996</v>
      </c>
      <c r="I828" t="s">
        <v>152</v>
      </c>
      <c r="J828" t="s">
        <v>153</v>
      </c>
      <c r="K828" t="s">
        <v>990</v>
      </c>
      <c r="L828" t="s">
        <v>619</v>
      </c>
      <c r="M828" t="s">
        <v>991</v>
      </c>
      <c r="N828">
        <v>77</v>
      </c>
      <c r="O828" t="s">
        <v>157</v>
      </c>
      <c r="P828" t="s">
        <v>158</v>
      </c>
      <c r="Q828" t="s">
        <v>194</v>
      </c>
      <c r="R828" t="s">
        <v>236</v>
      </c>
      <c r="S828" t="s">
        <v>2</v>
      </c>
      <c r="T828" t="s">
        <v>199</v>
      </c>
      <c r="U828" t="s">
        <v>211</v>
      </c>
      <c r="V828" t="s">
        <v>160</v>
      </c>
      <c r="W828" t="s">
        <v>161</v>
      </c>
      <c r="X828" t="s">
        <v>249</v>
      </c>
      <c r="Y828" t="s">
        <v>465</v>
      </c>
      <c r="Z828">
        <v>2011</v>
      </c>
      <c r="AA828" t="s">
        <v>164</v>
      </c>
      <c r="AB828" t="s">
        <v>2</v>
      </c>
      <c r="AC828" t="s">
        <v>2</v>
      </c>
      <c r="AD828" t="s">
        <v>2</v>
      </c>
      <c r="AE828" t="s">
        <v>2</v>
      </c>
      <c r="AF828" t="s">
        <v>2</v>
      </c>
      <c r="AG828" t="s">
        <v>2</v>
      </c>
      <c r="AH828" t="s">
        <v>175</v>
      </c>
    </row>
    <row r="829" spans="1:34">
      <c r="A829">
        <v>7415</v>
      </c>
      <c r="B829">
        <v>509188</v>
      </c>
      <c r="C829" t="s">
        <v>149</v>
      </c>
      <c r="D829" t="str">
        <f t="shared" ca="1" si="36"/>
        <v>CQRMCFCGNE</v>
      </c>
      <c r="E829" t="str">
        <f t="shared" ca="1" si="37"/>
        <v>Pcxyuhgvzlpjf</v>
      </c>
      <c r="F829" t="s">
        <v>150</v>
      </c>
      <c r="G829" t="s">
        <v>167</v>
      </c>
      <c r="H829" s="149" t="str">
        <f t="shared" ca="1" si="38"/>
        <v>9/1/1996</v>
      </c>
      <c r="I829" t="s">
        <v>152</v>
      </c>
      <c r="J829" t="s">
        <v>153</v>
      </c>
      <c r="K829" t="s">
        <v>990</v>
      </c>
      <c r="L829" t="s">
        <v>619</v>
      </c>
      <c r="M829" t="s">
        <v>991</v>
      </c>
      <c r="N829">
        <v>77</v>
      </c>
      <c r="O829" t="s">
        <v>157</v>
      </c>
      <c r="P829" t="s">
        <v>158</v>
      </c>
      <c r="Q829" t="s">
        <v>194</v>
      </c>
      <c r="R829" t="s">
        <v>198</v>
      </c>
      <c r="S829" t="s">
        <v>2</v>
      </c>
      <c r="T829" t="s">
        <v>196</v>
      </c>
      <c r="U829" t="s">
        <v>200</v>
      </c>
      <c r="V829" t="s">
        <v>160</v>
      </c>
      <c r="W829" t="s">
        <v>161</v>
      </c>
      <c r="X829" t="s">
        <v>2</v>
      </c>
      <c r="Y829" t="s">
        <v>2</v>
      </c>
      <c r="Z829">
        <v>2011</v>
      </c>
      <c r="AA829" t="s">
        <v>164</v>
      </c>
      <c r="AB829" t="s">
        <v>2</v>
      </c>
      <c r="AC829" t="s">
        <v>2</v>
      </c>
      <c r="AD829" t="s">
        <v>2</v>
      </c>
      <c r="AE829" t="s">
        <v>2</v>
      </c>
      <c r="AF829" t="s">
        <v>2</v>
      </c>
      <c r="AG829" t="s">
        <v>2</v>
      </c>
      <c r="AH829" t="s">
        <v>166</v>
      </c>
    </row>
    <row r="830" spans="1:34">
      <c r="A830">
        <v>7415</v>
      </c>
      <c r="B830">
        <v>510104</v>
      </c>
      <c r="C830" t="s">
        <v>183</v>
      </c>
      <c r="D830" t="str">
        <f t="shared" ca="1" si="36"/>
        <v>TRKRBLLLIT</v>
      </c>
      <c r="E830" t="str">
        <f t="shared" ca="1" si="37"/>
        <v>Pdaqlpvgvrtqx</v>
      </c>
      <c r="F830" t="s">
        <v>150</v>
      </c>
      <c r="G830" t="s">
        <v>151</v>
      </c>
      <c r="H830" s="149" t="str">
        <f t="shared" ca="1" si="38"/>
        <v>3/4/1994</v>
      </c>
      <c r="I830" t="s">
        <v>152</v>
      </c>
      <c r="J830" t="s">
        <v>153</v>
      </c>
      <c r="K830" t="s">
        <v>993</v>
      </c>
      <c r="L830" t="s">
        <v>994</v>
      </c>
      <c r="M830" t="s">
        <v>995</v>
      </c>
      <c r="N830">
        <v>77</v>
      </c>
      <c r="O830" t="s">
        <v>157</v>
      </c>
      <c r="P830" t="s">
        <v>158</v>
      </c>
      <c r="Q830" t="s">
        <v>996</v>
      </c>
      <c r="R830" t="s">
        <v>997</v>
      </c>
      <c r="S830" t="s">
        <v>2</v>
      </c>
      <c r="T830" t="s">
        <v>2</v>
      </c>
      <c r="U830" t="s">
        <v>2</v>
      </c>
      <c r="V830" t="s">
        <v>160</v>
      </c>
      <c r="W830" t="s">
        <v>182</v>
      </c>
      <c r="X830" t="s">
        <v>2</v>
      </c>
      <c r="Y830" t="s">
        <v>2</v>
      </c>
      <c r="Z830" t="s">
        <v>2</v>
      </c>
      <c r="AA830" t="s">
        <v>164</v>
      </c>
      <c r="AB830" t="s">
        <v>2</v>
      </c>
      <c r="AC830" t="s">
        <v>2</v>
      </c>
      <c r="AD830" t="s">
        <v>2</v>
      </c>
      <c r="AE830" t="s">
        <v>2</v>
      </c>
      <c r="AF830" t="s">
        <v>2</v>
      </c>
      <c r="AG830" t="s">
        <v>165</v>
      </c>
      <c r="AH830" t="s">
        <v>175</v>
      </c>
    </row>
    <row r="831" spans="1:34">
      <c r="A831">
        <v>7415</v>
      </c>
      <c r="B831">
        <v>510259</v>
      </c>
      <c r="C831" t="s">
        <v>149</v>
      </c>
      <c r="D831" t="str">
        <f t="shared" ca="1" si="36"/>
        <v>NBFQTUCBCT</v>
      </c>
      <c r="E831" t="str">
        <f t="shared" ca="1" si="37"/>
        <v>Ixhramedtozzv</v>
      </c>
      <c r="F831" t="s">
        <v>150</v>
      </c>
      <c r="G831" t="s">
        <v>167</v>
      </c>
      <c r="H831" s="149" t="str">
        <f t="shared" ca="1" si="38"/>
        <v>4/7/1996</v>
      </c>
      <c r="I831" t="s">
        <v>152</v>
      </c>
      <c r="J831" t="s">
        <v>153</v>
      </c>
      <c r="K831" t="s">
        <v>998</v>
      </c>
      <c r="L831" t="s">
        <v>999</v>
      </c>
      <c r="M831" t="s">
        <v>888</v>
      </c>
      <c r="N831">
        <v>95</v>
      </c>
      <c r="O831" t="s">
        <v>157</v>
      </c>
      <c r="P831" t="s">
        <v>158</v>
      </c>
      <c r="Q831" t="s">
        <v>194</v>
      </c>
      <c r="R831" t="s">
        <v>195</v>
      </c>
      <c r="S831" t="s">
        <v>2</v>
      </c>
      <c r="T831" t="s">
        <v>196</v>
      </c>
      <c r="U831" t="s">
        <v>200</v>
      </c>
      <c r="V831" t="s">
        <v>160</v>
      </c>
      <c r="W831" t="s">
        <v>161</v>
      </c>
      <c r="X831" t="s">
        <v>2</v>
      </c>
      <c r="Y831" t="s">
        <v>2</v>
      </c>
      <c r="Z831">
        <v>2010</v>
      </c>
      <c r="AA831" t="s">
        <v>164</v>
      </c>
      <c r="AB831" t="s">
        <v>2</v>
      </c>
      <c r="AC831" t="s">
        <v>2</v>
      </c>
      <c r="AD831" t="s">
        <v>2</v>
      </c>
      <c r="AE831" t="s">
        <v>2</v>
      </c>
      <c r="AF831" t="s">
        <v>2</v>
      </c>
      <c r="AG831" t="s">
        <v>174</v>
      </c>
      <c r="AH831" t="s">
        <v>190</v>
      </c>
    </row>
    <row r="832" spans="1:34">
      <c r="A832">
        <v>7415</v>
      </c>
      <c r="B832">
        <v>510260</v>
      </c>
      <c r="C832" t="s">
        <v>149</v>
      </c>
      <c r="D832" t="str">
        <f t="shared" ca="1" si="36"/>
        <v>NYIATCAYGB</v>
      </c>
      <c r="E832" t="str">
        <f t="shared" ca="1" si="37"/>
        <v>Cdmmmbdpduaiw</v>
      </c>
      <c r="F832" t="s">
        <v>150</v>
      </c>
      <c r="G832" t="s">
        <v>167</v>
      </c>
      <c r="H832" s="149" t="str">
        <f t="shared" ca="1" si="38"/>
        <v>7/1/1994</v>
      </c>
      <c r="I832" t="s">
        <v>152</v>
      </c>
      <c r="J832" t="s">
        <v>153</v>
      </c>
      <c r="K832" t="s">
        <v>998</v>
      </c>
      <c r="L832" t="s">
        <v>999</v>
      </c>
      <c r="M832" t="s">
        <v>888</v>
      </c>
      <c r="N832">
        <v>95</v>
      </c>
      <c r="O832" t="s">
        <v>157</v>
      </c>
      <c r="P832" t="s">
        <v>158</v>
      </c>
      <c r="Q832" t="s">
        <v>194</v>
      </c>
      <c r="R832" t="s">
        <v>195</v>
      </c>
      <c r="S832" t="s">
        <v>2</v>
      </c>
      <c r="T832" t="s">
        <v>196</v>
      </c>
      <c r="U832" t="s">
        <v>200</v>
      </c>
      <c r="V832" t="s">
        <v>160</v>
      </c>
      <c r="W832" t="s">
        <v>161</v>
      </c>
      <c r="X832" t="s">
        <v>2</v>
      </c>
      <c r="Y832" t="s">
        <v>2</v>
      </c>
      <c r="Z832">
        <v>2010</v>
      </c>
      <c r="AA832" t="s">
        <v>164</v>
      </c>
      <c r="AB832" t="s">
        <v>2</v>
      </c>
      <c r="AC832" t="s">
        <v>2</v>
      </c>
      <c r="AD832" t="s">
        <v>2</v>
      </c>
      <c r="AE832" t="s">
        <v>2</v>
      </c>
      <c r="AF832" t="s">
        <v>2</v>
      </c>
      <c r="AG832" t="s">
        <v>174</v>
      </c>
      <c r="AH832" t="s">
        <v>190</v>
      </c>
    </row>
    <row r="833" spans="1:34">
      <c r="A833">
        <v>7415</v>
      </c>
      <c r="B833">
        <v>510261</v>
      </c>
      <c r="C833" t="s">
        <v>149</v>
      </c>
      <c r="D833" t="str">
        <f t="shared" ca="1" si="36"/>
        <v>YMBOLIZQON</v>
      </c>
      <c r="E833" t="str">
        <f t="shared" ca="1" si="37"/>
        <v>Perdfmjqvnvef</v>
      </c>
      <c r="F833" t="s">
        <v>150</v>
      </c>
      <c r="G833" t="s">
        <v>167</v>
      </c>
      <c r="H833" s="149" t="str">
        <f t="shared" ca="1" si="38"/>
        <v>1/8/1994</v>
      </c>
      <c r="I833" t="s">
        <v>152</v>
      </c>
      <c r="J833" t="s">
        <v>153</v>
      </c>
      <c r="K833" t="s">
        <v>998</v>
      </c>
      <c r="L833" t="s">
        <v>999</v>
      </c>
      <c r="M833" t="s">
        <v>888</v>
      </c>
      <c r="N833">
        <v>95</v>
      </c>
      <c r="O833" t="s">
        <v>157</v>
      </c>
      <c r="P833" t="s">
        <v>158</v>
      </c>
      <c r="Q833" t="s">
        <v>194</v>
      </c>
      <c r="R833" t="s">
        <v>198</v>
      </c>
      <c r="S833" t="s">
        <v>133</v>
      </c>
      <c r="T833" t="s">
        <v>196</v>
      </c>
      <c r="U833" t="s">
        <v>200</v>
      </c>
      <c r="V833" t="s">
        <v>160</v>
      </c>
      <c r="W833" t="s">
        <v>161</v>
      </c>
      <c r="X833" t="s">
        <v>2</v>
      </c>
      <c r="Y833" t="s">
        <v>2</v>
      </c>
      <c r="Z833">
        <v>2011</v>
      </c>
      <c r="AA833" t="s">
        <v>164</v>
      </c>
      <c r="AB833" t="s">
        <v>2</v>
      </c>
      <c r="AC833" t="s">
        <v>2</v>
      </c>
      <c r="AD833" t="s">
        <v>2</v>
      </c>
      <c r="AE833" t="s">
        <v>2</v>
      </c>
      <c r="AF833" t="s">
        <v>2</v>
      </c>
      <c r="AG833" t="s">
        <v>174</v>
      </c>
      <c r="AH833" t="s">
        <v>175</v>
      </c>
    </row>
    <row r="834" spans="1:34">
      <c r="A834">
        <v>7415</v>
      </c>
      <c r="B834">
        <v>510263</v>
      </c>
      <c r="C834" t="s">
        <v>149</v>
      </c>
      <c r="D834" t="str">
        <f t="shared" ca="1" si="36"/>
        <v>ZSBTKUBXRD</v>
      </c>
      <c r="E834" t="str">
        <f t="shared" ca="1" si="37"/>
        <v>Oflquwzoqjfry</v>
      </c>
      <c r="F834" t="s">
        <v>150</v>
      </c>
      <c r="G834" t="s">
        <v>151</v>
      </c>
      <c r="H834" s="149" t="str">
        <f t="shared" ca="1" si="38"/>
        <v>3/10/1994</v>
      </c>
      <c r="I834" t="s">
        <v>152</v>
      </c>
      <c r="J834" t="s">
        <v>153</v>
      </c>
      <c r="K834" t="s">
        <v>998</v>
      </c>
      <c r="L834" t="s">
        <v>999</v>
      </c>
      <c r="M834" t="s">
        <v>888</v>
      </c>
      <c r="N834">
        <v>95</v>
      </c>
      <c r="O834" t="s">
        <v>157</v>
      </c>
      <c r="P834" t="s">
        <v>158</v>
      </c>
      <c r="Q834" t="s">
        <v>179</v>
      </c>
      <c r="R834" t="s">
        <v>1000</v>
      </c>
      <c r="S834" t="s">
        <v>2</v>
      </c>
      <c r="T834" t="s">
        <v>2</v>
      </c>
      <c r="U834" t="s">
        <v>334</v>
      </c>
      <c r="V834" t="s">
        <v>160</v>
      </c>
      <c r="W834" t="s">
        <v>161</v>
      </c>
      <c r="X834" t="s">
        <v>2</v>
      </c>
      <c r="Y834" t="s">
        <v>2</v>
      </c>
      <c r="Z834">
        <v>2010</v>
      </c>
      <c r="AA834" t="s">
        <v>164</v>
      </c>
      <c r="AB834" t="s">
        <v>2</v>
      </c>
      <c r="AC834" t="s">
        <v>2</v>
      </c>
      <c r="AD834" t="s">
        <v>2</v>
      </c>
      <c r="AE834" t="s">
        <v>2</v>
      </c>
      <c r="AF834" t="s">
        <v>2</v>
      </c>
      <c r="AG834" t="s">
        <v>165</v>
      </c>
      <c r="AH834" t="s">
        <v>232</v>
      </c>
    </row>
    <row r="835" spans="1:34">
      <c r="A835">
        <v>7415</v>
      </c>
      <c r="B835">
        <v>510307</v>
      </c>
      <c r="C835" t="s">
        <v>149</v>
      </c>
      <c r="D835" t="str">
        <f t="shared" ref="D835:D898" ca="1" si="39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CZOORFTZJK</v>
      </c>
      <c r="E835" t="str">
        <f t="shared" ref="E835:E898" ca="1" si="40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Bjouidtlswyyf</v>
      </c>
      <c r="F835" t="s">
        <v>150</v>
      </c>
      <c r="G835" t="s">
        <v>151</v>
      </c>
      <c r="H835" s="149" t="str">
        <f t="shared" ref="H835:H898" ca="1" si="41">""&amp;RANDBETWEEN(1,28)&amp;"/"&amp;RANDBETWEEN(1,12)&amp;"/"&amp;RANDBETWEEN(1994,1997)</f>
        <v>18/11/1997</v>
      </c>
      <c r="I835" t="s">
        <v>152</v>
      </c>
      <c r="J835" t="s">
        <v>153</v>
      </c>
      <c r="K835" t="s">
        <v>998</v>
      </c>
      <c r="L835" t="s">
        <v>999</v>
      </c>
      <c r="M835" t="s">
        <v>888</v>
      </c>
      <c r="N835">
        <v>95</v>
      </c>
      <c r="O835" t="s">
        <v>157</v>
      </c>
      <c r="P835" t="s">
        <v>158</v>
      </c>
      <c r="Q835" t="s">
        <v>194</v>
      </c>
      <c r="R835" t="s">
        <v>195</v>
      </c>
      <c r="S835" t="s">
        <v>133</v>
      </c>
      <c r="T835" t="s">
        <v>196</v>
      </c>
      <c r="U835" t="s">
        <v>211</v>
      </c>
      <c r="V835" t="s">
        <v>160</v>
      </c>
      <c r="W835" t="s">
        <v>161</v>
      </c>
      <c r="X835" t="s">
        <v>2</v>
      </c>
      <c r="Y835" t="s">
        <v>2</v>
      </c>
      <c r="Z835">
        <v>2011</v>
      </c>
      <c r="AA835" t="s">
        <v>164</v>
      </c>
      <c r="AB835" t="s">
        <v>2</v>
      </c>
      <c r="AC835" t="s">
        <v>2</v>
      </c>
      <c r="AD835" t="s">
        <v>2</v>
      </c>
      <c r="AE835" t="s">
        <v>2</v>
      </c>
      <c r="AF835" t="s">
        <v>2</v>
      </c>
      <c r="AG835" t="s">
        <v>174</v>
      </c>
      <c r="AH835" t="s">
        <v>190</v>
      </c>
    </row>
    <row r="836" spans="1:34">
      <c r="A836">
        <v>7415</v>
      </c>
      <c r="B836">
        <v>510368</v>
      </c>
      <c r="C836" t="s">
        <v>149</v>
      </c>
      <c r="D836" t="str">
        <f t="shared" ca="1" si="39"/>
        <v>UZMFPDCCUB</v>
      </c>
      <c r="E836" t="str">
        <f t="shared" ca="1" si="40"/>
        <v>Pjevrbqafodws</v>
      </c>
      <c r="F836" t="s">
        <v>150</v>
      </c>
      <c r="G836" t="s">
        <v>151</v>
      </c>
      <c r="H836" s="149" t="str">
        <f t="shared" ca="1" si="41"/>
        <v>6/10/1995</v>
      </c>
      <c r="I836" t="s">
        <v>152</v>
      </c>
      <c r="J836" t="s">
        <v>153</v>
      </c>
      <c r="K836" t="s">
        <v>998</v>
      </c>
      <c r="L836" t="s">
        <v>999</v>
      </c>
      <c r="M836" t="s">
        <v>888</v>
      </c>
      <c r="N836">
        <v>95</v>
      </c>
      <c r="O836" t="s">
        <v>157</v>
      </c>
      <c r="P836" t="s">
        <v>158</v>
      </c>
      <c r="Q836" t="s">
        <v>246</v>
      </c>
      <c r="R836" t="s">
        <v>297</v>
      </c>
      <c r="S836" t="s">
        <v>133</v>
      </c>
      <c r="T836" t="s">
        <v>2</v>
      </c>
      <c r="U836" t="s">
        <v>253</v>
      </c>
      <c r="V836" t="s">
        <v>160</v>
      </c>
      <c r="W836" t="s">
        <v>161</v>
      </c>
      <c r="X836" t="s">
        <v>2</v>
      </c>
      <c r="Y836" t="s">
        <v>2</v>
      </c>
      <c r="Z836">
        <v>2011</v>
      </c>
      <c r="AA836" t="s">
        <v>164</v>
      </c>
      <c r="AB836" t="s">
        <v>2</v>
      </c>
      <c r="AC836" t="s">
        <v>2</v>
      </c>
      <c r="AD836" t="s">
        <v>2</v>
      </c>
      <c r="AE836" t="s">
        <v>2</v>
      </c>
      <c r="AF836" t="s">
        <v>2</v>
      </c>
      <c r="AG836" t="s">
        <v>174</v>
      </c>
      <c r="AH836" t="s">
        <v>166</v>
      </c>
    </row>
    <row r="837" spans="1:34">
      <c r="A837">
        <v>7415</v>
      </c>
      <c r="B837">
        <v>510409</v>
      </c>
      <c r="C837" t="s">
        <v>149</v>
      </c>
      <c r="D837" t="str">
        <f t="shared" ca="1" si="39"/>
        <v>AKIBOTODCR</v>
      </c>
      <c r="E837" t="str">
        <f t="shared" ca="1" si="40"/>
        <v>Devyvvabklerw</v>
      </c>
      <c r="F837" t="s">
        <v>150</v>
      </c>
      <c r="G837" t="s">
        <v>167</v>
      </c>
      <c r="H837" s="149" t="str">
        <f t="shared" ca="1" si="41"/>
        <v>6/9/1994</v>
      </c>
      <c r="I837" t="s">
        <v>152</v>
      </c>
      <c r="J837" t="s">
        <v>153</v>
      </c>
      <c r="K837" t="s">
        <v>998</v>
      </c>
      <c r="L837" t="s">
        <v>999</v>
      </c>
      <c r="M837" t="s">
        <v>888</v>
      </c>
      <c r="N837">
        <v>95</v>
      </c>
      <c r="O837" t="s">
        <v>157</v>
      </c>
      <c r="P837" t="s">
        <v>158</v>
      </c>
      <c r="Q837" t="s">
        <v>194</v>
      </c>
      <c r="R837" t="s">
        <v>195</v>
      </c>
      <c r="S837" t="s">
        <v>2</v>
      </c>
      <c r="T837" t="s">
        <v>196</v>
      </c>
      <c r="U837" t="s">
        <v>200</v>
      </c>
      <c r="V837" t="s">
        <v>160</v>
      </c>
      <c r="W837" t="s">
        <v>182</v>
      </c>
      <c r="X837" t="s">
        <v>2</v>
      </c>
      <c r="Y837" t="s">
        <v>2</v>
      </c>
      <c r="Z837">
        <v>2011</v>
      </c>
      <c r="AA837" t="s">
        <v>164</v>
      </c>
      <c r="AB837" t="s">
        <v>2</v>
      </c>
      <c r="AC837" t="s">
        <v>2</v>
      </c>
      <c r="AD837" t="s">
        <v>2</v>
      </c>
      <c r="AE837" t="s">
        <v>2</v>
      </c>
      <c r="AF837" t="s">
        <v>2</v>
      </c>
      <c r="AG837" t="s">
        <v>174</v>
      </c>
      <c r="AH837" t="s">
        <v>190</v>
      </c>
    </row>
    <row r="838" spans="1:34">
      <c r="A838">
        <v>7415</v>
      </c>
      <c r="B838">
        <v>510416</v>
      </c>
      <c r="C838" t="s">
        <v>149</v>
      </c>
      <c r="D838" t="str">
        <f t="shared" ca="1" si="39"/>
        <v>QPNOVJYZRX</v>
      </c>
      <c r="E838" t="str">
        <f t="shared" ca="1" si="40"/>
        <v>Atqzjeolvxjgj</v>
      </c>
      <c r="F838" t="s">
        <v>150</v>
      </c>
      <c r="G838" t="s">
        <v>167</v>
      </c>
      <c r="H838" s="149" t="str">
        <f t="shared" ca="1" si="41"/>
        <v>16/2/1996</v>
      </c>
      <c r="I838" t="s">
        <v>152</v>
      </c>
      <c r="J838" t="s">
        <v>153</v>
      </c>
      <c r="K838" t="s">
        <v>998</v>
      </c>
      <c r="L838" t="s">
        <v>999</v>
      </c>
      <c r="M838" t="s">
        <v>888</v>
      </c>
      <c r="N838">
        <v>95</v>
      </c>
      <c r="O838" t="s">
        <v>157</v>
      </c>
      <c r="P838" t="s">
        <v>158</v>
      </c>
      <c r="Q838" t="s">
        <v>194</v>
      </c>
      <c r="R838" t="s">
        <v>210</v>
      </c>
      <c r="S838" t="s">
        <v>2</v>
      </c>
      <c r="T838" t="s">
        <v>196</v>
      </c>
      <c r="U838" t="s">
        <v>211</v>
      </c>
      <c r="V838" t="s">
        <v>160</v>
      </c>
      <c r="W838" t="s">
        <v>161</v>
      </c>
      <c r="X838" t="s">
        <v>2</v>
      </c>
      <c r="Y838" t="s">
        <v>2</v>
      </c>
      <c r="Z838">
        <v>2011</v>
      </c>
      <c r="AA838" t="s">
        <v>164</v>
      </c>
      <c r="AB838" t="s">
        <v>2</v>
      </c>
      <c r="AC838" t="s">
        <v>2</v>
      </c>
      <c r="AD838" t="s">
        <v>2</v>
      </c>
      <c r="AE838" t="s">
        <v>2</v>
      </c>
      <c r="AF838" t="s">
        <v>2</v>
      </c>
      <c r="AG838" t="s">
        <v>174</v>
      </c>
      <c r="AH838" t="s">
        <v>190</v>
      </c>
    </row>
    <row r="839" spans="1:34">
      <c r="A839">
        <v>7415</v>
      </c>
      <c r="B839">
        <v>510424</v>
      </c>
      <c r="C839" t="s">
        <v>149</v>
      </c>
      <c r="D839" t="str">
        <f t="shared" ca="1" si="39"/>
        <v>DYIVTFVELV</v>
      </c>
      <c r="E839" t="str">
        <f t="shared" ca="1" si="40"/>
        <v>Vnjkulrvpxojx</v>
      </c>
      <c r="F839" t="s">
        <v>150</v>
      </c>
      <c r="G839" t="s">
        <v>151</v>
      </c>
      <c r="H839" s="149" t="str">
        <f t="shared" ca="1" si="41"/>
        <v>3/5/1995</v>
      </c>
      <c r="I839" t="s">
        <v>152</v>
      </c>
      <c r="J839" t="s">
        <v>153</v>
      </c>
      <c r="K839" t="s">
        <v>998</v>
      </c>
      <c r="L839" t="s">
        <v>999</v>
      </c>
      <c r="M839" t="s">
        <v>888</v>
      </c>
      <c r="N839">
        <v>95</v>
      </c>
      <c r="O839" t="s">
        <v>157</v>
      </c>
      <c r="P839" t="s">
        <v>158</v>
      </c>
      <c r="Q839" t="s">
        <v>194</v>
      </c>
      <c r="R839" t="s">
        <v>195</v>
      </c>
      <c r="S839" t="s">
        <v>2</v>
      </c>
      <c r="T839" t="s">
        <v>196</v>
      </c>
      <c r="U839" t="s">
        <v>200</v>
      </c>
      <c r="V839" t="s">
        <v>160</v>
      </c>
      <c r="W839" t="s">
        <v>182</v>
      </c>
      <c r="X839" t="s">
        <v>2</v>
      </c>
      <c r="Y839" t="s">
        <v>2</v>
      </c>
      <c r="Z839">
        <v>2011</v>
      </c>
      <c r="AA839" t="s">
        <v>164</v>
      </c>
      <c r="AB839" t="s">
        <v>2</v>
      </c>
      <c r="AC839" t="s">
        <v>2</v>
      </c>
      <c r="AD839" t="s">
        <v>2</v>
      </c>
      <c r="AE839" t="s">
        <v>2</v>
      </c>
      <c r="AF839" t="s">
        <v>2</v>
      </c>
      <c r="AG839" t="s">
        <v>174</v>
      </c>
      <c r="AH839" t="s">
        <v>190</v>
      </c>
    </row>
    <row r="840" spans="1:34">
      <c r="A840">
        <v>7415</v>
      </c>
      <c r="B840">
        <v>510473</v>
      </c>
      <c r="C840" t="s">
        <v>149</v>
      </c>
      <c r="D840" t="str">
        <f t="shared" ca="1" si="39"/>
        <v>DWDKUMNRZM</v>
      </c>
      <c r="E840" t="str">
        <f t="shared" ca="1" si="40"/>
        <v>Zuohrplzbigej</v>
      </c>
      <c r="F840" t="s">
        <v>150</v>
      </c>
      <c r="G840" t="s">
        <v>167</v>
      </c>
      <c r="H840" s="149" t="str">
        <f t="shared" ca="1" si="41"/>
        <v>16/5/1994</v>
      </c>
      <c r="I840" t="s">
        <v>152</v>
      </c>
      <c r="J840" t="s">
        <v>153</v>
      </c>
      <c r="K840" t="s">
        <v>998</v>
      </c>
      <c r="L840" t="s">
        <v>999</v>
      </c>
      <c r="M840" t="s">
        <v>888</v>
      </c>
      <c r="N840">
        <v>95</v>
      </c>
      <c r="O840" t="s">
        <v>157</v>
      </c>
      <c r="P840" t="s">
        <v>158</v>
      </c>
      <c r="Q840" t="s">
        <v>194</v>
      </c>
      <c r="R840" t="s">
        <v>198</v>
      </c>
      <c r="S840" t="s">
        <v>133</v>
      </c>
      <c r="T840" t="s">
        <v>196</v>
      </c>
      <c r="U840" t="s">
        <v>200</v>
      </c>
      <c r="V840" t="s">
        <v>160</v>
      </c>
      <c r="W840" t="s">
        <v>182</v>
      </c>
      <c r="X840" t="s">
        <v>254</v>
      </c>
      <c r="Y840" t="s">
        <v>2</v>
      </c>
      <c r="Z840">
        <v>2011</v>
      </c>
      <c r="AA840" t="s">
        <v>164</v>
      </c>
      <c r="AB840" t="s">
        <v>2</v>
      </c>
      <c r="AC840" t="s">
        <v>2</v>
      </c>
      <c r="AD840" t="s">
        <v>2</v>
      </c>
      <c r="AE840" t="s">
        <v>2</v>
      </c>
      <c r="AF840" t="s">
        <v>2</v>
      </c>
      <c r="AG840" t="s">
        <v>174</v>
      </c>
      <c r="AH840" t="s">
        <v>190</v>
      </c>
    </row>
    <row r="841" spans="1:34">
      <c r="A841">
        <v>7415</v>
      </c>
      <c r="B841">
        <v>510525</v>
      </c>
      <c r="C841" t="s">
        <v>149</v>
      </c>
      <c r="D841" t="str">
        <f t="shared" ca="1" si="39"/>
        <v>FIZXGSLTWA</v>
      </c>
      <c r="E841" t="str">
        <f t="shared" ca="1" si="40"/>
        <v>Kwqsoxwvbhcac</v>
      </c>
      <c r="F841" t="s">
        <v>150</v>
      </c>
      <c r="G841" t="s">
        <v>167</v>
      </c>
      <c r="H841" s="149" t="str">
        <f t="shared" ca="1" si="41"/>
        <v>26/12/1995</v>
      </c>
      <c r="I841" t="s">
        <v>152</v>
      </c>
      <c r="J841" t="s">
        <v>153</v>
      </c>
      <c r="K841" t="s">
        <v>1001</v>
      </c>
      <c r="L841" t="s">
        <v>431</v>
      </c>
      <c r="M841" t="s">
        <v>1002</v>
      </c>
      <c r="N841">
        <v>77</v>
      </c>
      <c r="O841" t="s">
        <v>157</v>
      </c>
      <c r="P841" t="s">
        <v>158</v>
      </c>
      <c r="Q841" t="s">
        <v>194</v>
      </c>
      <c r="R841" t="s">
        <v>198</v>
      </c>
      <c r="S841" t="s">
        <v>2</v>
      </c>
      <c r="T841" t="s">
        <v>196</v>
      </c>
      <c r="U841" t="s">
        <v>200</v>
      </c>
      <c r="V841" t="s">
        <v>160</v>
      </c>
      <c r="W841" t="s">
        <v>161</v>
      </c>
      <c r="X841" t="s">
        <v>2</v>
      </c>
      <c r="Y841" t="s">
        <v>2</v>
      </c>
      <c r="Z841">
        <v>2010</v>
      </c>
      <c r="AA841" t="s">
        <v>164</v>
      </c>
      <c r="AB841" t="s">
        <v>2</v>
      </c>
      <c r="AC841" t="s">
        <v>2</v>
      </c>
      <c r="AD841" t="s">
        <v>2</v>
      </c>
      <c r="AE841" t="s">
        <v>2</v>
      </c>
      <c r="AF841" t="s">
        <v>2</v>
      </c>
      <c r="AG841" t="s">
        <v>174</v>
      </c>
      <c r="AH841" t="s">
        <v>175</v>
      </c>
    </row>
    <row r="842" spans="1:34">
      <c r="A842">
        <v>7415</v>
      </c>
      <c r="B842">
        <v>510592</v>
      </c>
      <c r="C842" t="s">
        <v>183</v>
      </c>
      <c r="D842" t="str">
        <f t="shared" ca="1" si="39"/>
        <v>UHOWWXJRPC</v>
      </c>
      <c r="E842" t="str">
        <f t="shared" ca="1" si="40"/>
        <v>Yrfnxqqnfmwew</v>
      </c>
      <c r="F842" t="s">
        <v>150</v>
      </c>
      <c r="G842" t="s">
        <v>167</v>
      </c>
      <c r="H842" s="149" t="str">
        <f t="shared" ca="1" si="41"/>
        <v>3/3/1995</v>
      </c>
      <c r="I842" t="s">
        <v>152</v>
      </c>
      <c r="J842" t="s">
        <v>153</v>
      </c>
      <c r="K842" t="s">
        <v>1001</v>
      </c>
      <c r="L842" t="s">
        <v>431</v>
      </c>
      <c r="M842" t="s">
        <v>1002</v>
      </c>
      <c r="N842">
        <v>77</v>
      </c>
      <c r="O842" t="s">
        <v>157</v>
      </c>
      <c r="P842" t="s">
        <v>158</v>
      </c>
      <c r="Q842" t="s">
        <v>194</v>
      </c>
      <c r="R842" t="s">
        <v>195</v>
      </c>
      <c r="S842" t="s">
        <v>2</v>
      </c>
      <c r="T842" t="s">
        <v>199</v>
      </c>
      <c r="U842" t="s">
        <v>201</v>
      </c>
      <c r="V842" t="s">
        <v>160</v>
      </c>
      <c r="W842" t="s">
        <v>161</v>
      </c>
      <c r="X842" t="s">
        <v>2</v>
      </c>
      <c r="Y842" t="s">
        <v>2</v>
      </c>
      <c r="Z842">
        <v>2010</v>
      </c>
      <c r="AA842" t="s">
        <v>164</v>
      </c>
      <c r="AB842" t="s">
        <v>2</v>
      </c>
      <c r="AC842" t="s">
        <v>2</v>
      </c>
      <c r="AD842" t="s">
        <v>2</v>
      </c>
      <c r="AE842" t="s">
        <v>2</v>
      </c>
      <c r="AF842" t="s">
        <v>2</v>
      </c>
      <c r="AG842" t="s">
        <v>213</v>
      </c>
      <c r="AH842" t="s">
        <v>166</v>
      </c>
    </row>
    <row r="843" spans="1:34">
      <c r="A843">
        <v>7415</v>
      </c>
      <c r="B843">
        <v>510629</v>
      </c>
      <c r="C843" t="s">
        <v>149</v>
      </c>
      <c r="D843" t="str">
        <f t="shared" ca="1" si="39"/>
        <v>SRJHQSCKXQ</v>
      </c>
      <c r="E843" t="str">
        <f t="shared" ca="1" si="40"/>
        <v>Rtxxbxxcvmsnc</v>
      </c>
      <c r="F843" t="s">
        <v>150</v>
      </c>
      <c r="G843" t="s">
        <v>167</v>
      </c>
      <c r="H843" s="149" t="str">
        <f t="shared" ca="1" si="41"/>
        <v>23/10/1994</v>
      </c>
      <c r="I843" t="s">
        <v>152</v>
      </c>
      <c r="J843" t="s">
        <v>153</v>
      </c>
      <c r="K843" t="s">
        <v>1001</v>
      </c>
      <c r="L843" t="s">
        <v>431</v>
      </c>
      <c r="M843" t="s">
        <v>1002</v>
      </c>
      <c r="N843">
        <v>77</v>
      </c>
      <c r="O843" t="s">
        <v>157</v>
      </c>
      <c r="P843" t="s">
        <v>158</v>
      </c>
      <c r="Q843" t="s">
        <v>194</v>
      </c>
      <c r="R843" t="s">
        <v>210</v>
      </c>
      <c r="S843" t="s">
        <v>2</v>
      </c>
      <c r="T843" t="s">
        <v>199</v>
      </c>
      <c r="U843" t="s">
        <v>201</v>
      </c>
      <c r="V843" t="s">
        <v>160</v>
      </c>
      <c r="W843" t="s">
        <v>182</v>
      </c>
      <c r="X843" t="s">
        <v>2</v>
      </c>
      <c r="Y843" t="s">
        <v>2</v>
      </c>
      <c r="Z843">
        <v>2011</v>
      </c>
      <c r="AA843" t="s">
        <v>164</v>
      </c>
      <c r="AB843" t="s">
        <v>2</v>
      </c>
      <c r="AC843" t="s">
        <v>2</v>
      </c>
      <c r="AD843" t="s">
        <v>2</v>
      </c>
      <c r="AE843" t="s">
        <v>2</v>
      </c>
      <c r="AF843" t="s">
        <v>2</v>
      </c>
      <c r="AG843" t="s">
        <v>213</v>
      </c>
      <c r="AH843" t="s">
        <v>175</v>
      </c>
    </row>
    <row r="844" spans="1:34">
      <c r="A844">
        <v>7415</v>
      </c>
      <c r="B844">
        <v>510695</v>
      </c>
      <c r="C844" t="s">
        <v>149</v>
      </c>
      <c r="D844" t="str">
        <f t="shared" ca="1" si="39"/>
        <v>CWCNSAJOMU</v>
      </c>
      <c r="E844" t="str">
        <f t="shared" ca="1" si="40"/>
        <v>Rxnqpuxpfsfvy</v>
      </c>
      <c r="F844" t="s">
        <v>150</v>
      </c>
      <c r="G844" t="s">
        <v>167</v>
      </c>
      <c r="H844" s="149" t="str">
        <f t="shared" ca="1" si="41"/>
        <v>1/1/1996</v>
      </c>
      <c r="I844" t="s">
        <v>152</v>
      </c>
      <c r="J844" t="s">
        <v>153</v>
      </c>
      <c r="K844" t="s">
        <v>1001</v>
      </c>
      <c r="L844" t="s">
        <v>431</v>
      </c>
      <c r="M844" t="s">
        <v>1002</v>
      </c>
      <c r="N844">
        <v>77</v>
      </c>
      <c r="O844" t="s">
        <v>157</v>
      </c>
      <c r="P844" t="s">
        <v>158</v>
      </c>
      <c r="Q844" t="s">
        <v>194</v>
      </c>
      <c r="R844" t="s">
        <v>198</v>
      </c>
      <c r="S844" t="s">
        <v>2</v>
      </c>
      <c r="T844" t="s">
        <v>196</v>
      </c>
      <c r="U844" t="s">
        <v>224</v>
      </c>
      <c r="V844" t="s">
        <v>160</v>
      </c>
      <c r="W844" t="s">
        <v>161</v>
      </c>
      <c r="X844" t="s">
        <v>2</v>
      </c>
      <c r="Y844" t="s">
        <v>2</v>
      </c>
      <c r="Z844">
        <v>2011</v>
      </c>
      <c r="AA844" t="s">
        <v>164</v>
      </c>
      <c r="AB844" t="s">
        <v>2</v>
      </c>
      <c r="AC844" t="s">
        <v>2</v>
      </c>
      <c r="AD844" t="s">
        <v>2</v>
      </c>
      <c r="AE844" t="s">
        <v>2</v>
      </c>
      <c r="AF844" t="s">
        <v>2</v>
      </c>
      <c r="AG844" t="s">
        <v>174</v>
      </c>
      <c r="AH844" t="s">
        <v>166</v>
      </c>
    </row>
    <row r="845" spans="1:34">
      <c r="A845">
        <v>7415</v>
      </c>
      <c r="B845">
        <v>510736</v>
      </c>
      <c r="C845" t="s">
        <v>149</v>
      </c>
      <c r="D845" t="str">
        <f t="shared" ca="1" si="39"/>
        <v>OFAAGDJAQF</v>
      </c>
      <c r="E845" t="str">
        <f t="shared" ca="1" si="40"/>
        <v>Mruvtsfqiniqe</v>
      </c>
      <c r="F845" t="s">
        <v>150</v>
      </c>
      <c r="G845" t="s">
        <v>167</v>
      </c>
      <c r="H845" s="149" t="str">
        <f t="shared" ca="1" si="41"/>
        <v>28/5/1997</v>
      </c>
      <c r="I845" t="s">
        <v>152</v>
      </c>
      <c r="J845" t="s">
        <v>153</v>
      </c>
      <c r="K845" t="s">
        <v>1001</v>
      </c>
      <c r="L845" t="s">
        <v>431</v>
      </c>
      <c r="M845" t="s">
        <v>1002</v>
      </c>
      <c r="N845">
        <v>77</v>
      </c>
      <c r="O845" t="s">
        <v>157</v>
      </c>
      <c r="P845" t="s">
        <v>158</v>
      </c>
      <c r="Q845" t="s">
        <v>194</v>
      </c>
      <c r="R845" t="s">
        <v>195</v>
      </c>
      <c r="S845" t="s">
        <v>2</v>
      </c>
      <c r="T845" t="s">
        <v>199</v>
      </c>
      <c r="U845" t="s">
        <v>200</v>
      </c>
      <c r="V845" t="s">
        <v>160</v>
      </c>
      <c r="W845" t="s">
        <v>161</v>
      </c>
      <c r="X845" t="s">
        <v>212</v>
      </c>
      <c r="Y845" t="s">
        <v>200</v>
      </c>
      <c r="Z845">
        <v>2011</v>
      </c>
      <c r="AA845" t="s">
        <v>164</v>
      </c>
      <c r="AB845" t="s">
        <v>2</v>
      </c>
      <c r="AC845" t="s">
        <v>2</v>
      </c>
      <c r="AD845" t="s">
        <v>2</v>
      </c>
      <c r="AE845" t="s">
        <v>2</v>
      </c>
      <c r="AF845" t="s">
        <v>2</v>
      </c>
      <c r="AG845" t="s">
        <v>213</v>
      </c>
      <c r="AH845" t="s">
        <v>166</v>
      </c>
    </row>
    <row r="846" spans="1:34">
      <c r="A846">
        <v>7415</v>
      </c>
      <c r="B846">
        <v>510773</v>
      </c>
      <c r="C846" t="s">
        <v>149</v>
      </c>
      <c r="D846" t="str">
        <f t="shared" ca="1" si="39"/>
        <v>BLVPVIUJSH</v>
      </c>
      <c r="E846" t="str">
        <f t="shared" ca="1" si="40"/>
        <v>Ahogvvfsjkwxo</v>
      </c>
      <c r="F846" t="s">
        <v>150</v>
      </c>
      <c r="G846" t="s">
        <v>167</v>
      </c>
      <c r="H846" s="149" t="str">
        <f t="shared" ca="1" si="41"/>
        <v>11/4/1994</v>
      </c>
      <c r="I846" t="s">
        <v>152</v>
      </c>
      <c r="J846" t="s">
        <v>153</v>
      </c>
      <c r="K846" t="s">
        <v>1001</v>
      </c>
      <c r="L846" t="s">
        <v>431</v>
      </c>
      <c r="M846" t="s">
        <v>1002</v>
      </c>
      <c r="N846">
        <v>77</v>
      </c>
      <c r="O846" t="s">
        <v>157</v>
      </c>
      <c r="P846" t="s">
        <v>158</v>
      </c>
      <c r="Q846" t="s">
        <v>194</v>
      </c>
      <c r="R846" t="s">
        <v>210</v>
      </c>
      <c r="S846" t="s">
        <v>2</v>
      </c>
      <c r="T846" t="s">
        <v>199</v>
      </c>
      <c r="U846" t="s">
        <v>201</v>
      </c>
      <c r="V846" t="s">
        <v>160</v>
      </c>
      <c r="W846" t="s">
        <v>161</v>
      </c>
      <c r="X846" t="s">
        <v>254</v>
      </c>
      <c r="Y846" t="s">
        <v>2</v>
      </c>
      <c r="Z846">
        <v>2011</v>
      </c>
      <c r="AA846" t="s">
        <v>164</v>
      </c>
      <c r="AB846" t="s">
        <v>2</v>
      </c>
      <c r="AC846" t="s">
        <v>2</v>
      </c>
      <c r="AD846" t="s">
        <v>2</v>
      </c>
      <c r="AE846" t="s">
        <v>2</v>
      </c>
      <c r="AF846" t="s">
        <v>2</v>
      </c>
      <c r="AG846" t="s">
        <v>213</v>
      </c>
      <c r="AH846" t="s">
        <v>166</v>
      </c>
    </row>
    <row r="847" spans="1:34">
      <c r="A847">
        <v>7415</v>
      </c>
      <c r="B847">
        <v>510852</v>
      </c>
      <c r="C847" t="s">
        <v>149</v>
      </c>
      <c r="D847" t="str">
        <f t="shared" ca="1" si="39"/>
        <v>HESRCWBUFY</v>
      </c>
      <c r="E847" t="str">
        <f t="shared" ca="1" si="40"/>
        <v>Qlxghfadfmkra</v>
      </c>
      <c r="F847" t="s">
        <v>150</v>
      </c>
      <c r="G847" t="s">
        <v>167</v>
      </c>
      <c r="H847" s="149" t="str">
        <f t="shared" ca="1" si="41"/>
        <v>8/10/1996</v>
      </c>
      <c r="I847" t="s">
        <v>152</v>
      </c>
      <c r="J847" t="s">
        <v>153</v>
      </c>
      <c r="K847" t="s">
        <v>1001</v>
      </c>
      <c r="L847" t="s">
        <v>431</v>
      </c>
      <c r="M847" t="s">
        <v>1002</v>
      </c>
      <c r="N847">
        <v>77</v>
      </c>
      <c r="O847" t="s">
        <v>157</v>
      </c>
      <c r="P847" t="s">
        <v>158</v>
      </c>
      <c r="Q847" t="s">
        <v>179</v>
      </c>
      <c r="R847" t="s">
        <v>333</v>
      </c>
      <c r="S847" t="s">
        <v>2</v>
      </c>
      <c r="T847" t="s">
        <v>2</v>
      </c>
      <c r="U847" t="s">
        <v>181</v>
      </c>
      <c r="V847" t="s">
        <v>160</v>
      </c>
      <c r="W847" t="s">
        <v>161</v>
      </c>
      <c r="X847" t="s">
        <v>2</v>
      </c>
      <c r="Y847" t="s">
        <v>2</v>
      </c>
      <c r="Z847">
        <v>2011</v>
      </c>
      <c r="AA847" t="s">
        <v>164</v>
      </c>
      <c r="AB847" t="s">
        <v>2</v>
      </c>
      <c r="AC847" t="s">
        <v>2</v>
      </c>
      <c r="AD847" t="s">
        <v>2</v>
      </c>
      <c r="AE847" t="s">
        <v>2</v>
      </c>
      <c r="AF847" t="s">
        <v>2</v>
      </c>
      <c r="AG847" t="s">
        <v>165</v>
      </c>
      <c r="AH847" t="s">
        <v>166</v>
      </c>
    </row>
    <row r="848" spans="1:34">
      <c r="A848">
        <v>7415</v>
      </c>
      <c r="B848">
        <v>510853</v>
      </c>
      <c r="C848" t="s">
        <v>149</v>
      </c>
      <c r="D848" t="str">
        <f t="shared" ca="1" si="39"/>
        <v>VEXFWWHLWL</v>
      </c>
      <c r="E848" t="str">
        <f t="shared" ca="1" si="40"/>
        <v>Qyytqttwjywgk</v>
      </c>
      <c r="F848" t="s">
        <v>150</v>
      </c>
      <c r="G848" t="s">
        <v>167</v>
      </c>
      <c r="H848" s="149" t="str">
        <f t="shared" ca="1" si="41"/>
        <v>27/5/1995</v>
      </c>
      <c r="I848" t="s">
        <v>152</v>
      </c>
      <c r="J848" t="s">
        <v>153</v>
      </c>
      <c r="K848" t="s">
        <v>1001</v>
      </c>
      <c r="L848" t="s">
        <v>431</v>
      </c>
      <c r="M848" t="s">
        <v>1002</v>
      </c>
      <c r="N848">
        <v>77</v>
      </c>
      <c r="O848" t="s">
        <v>157</v>
      </c>
      <c r="P848" t="s">
        <v>158</v>
      </c>
      <c r="Q848" t="s">
        <v>194</v>
      </c>
      <c r="R848" t="s">
        <v>210</v>
      </c>
      <c r="S848" t="s">
        <v>2</v>
      </c>
      <c r="T848" t="s">
        <v>199</v>
      </c>
      <c r="U848" t="s">
        <v>200</v>
      </c>
      <c r="V848" t="s">
        <v>160</v>
      </c>
      <c r="W848" t="s">
        <v>182</v>
      </c>
      <c r="X848" t="s">
        <v>212</v>
      </c>
      <c r="Y848" t="s">
        <v>200</v>
      </c>
      <c r="Z848">
        <v>2011</v>
      </c>
      <c r="AA848" t="s">
        <v>164</v>
      </c>
      <c r="AB848" t="s">
        <v>2</v>
      </c>
      <c r="AC848" t="s">
        <v>2</v>
      </c>
      <c r="AD848" t="s">
        <v>2</v>
      </c>
      <c r="AE848" t="s">
        <v>2</v>
      </c>
      <c r="AF848" t="s">
        <v>2</v>
      </c>
      <c r="AG848" t="s">
        <v>213</v>
      </c>
      <c r="AH848" t="s">
        <v>166</v>
      </c>
    </row>
    <row r="849" spans="1:34">
      <c r="A849">
        <v>7415</v>
      </c>
      <c r="B849">
        <v>510861</v>
      </c>
      <c r="C849" t="s">
        <v>149</v>
      </c>
      <c r="D849" t="str">
        <f t="shared" ca="1" si="39"/>
        <v>BVKAHUNDKM</v>
      </c>
      <c r="E849" t="str">
        <f t="shared" ca="1" si="40"/>
        <v>Dyfdkqbhxzvat</v>
      </c>
      <c r="F849" t="s">
        <v>150</v>
      </c>
      <c r="G849" t="s">
        <v>167</v>
      </c>
      <c r="H849" s="149" t="str">
        <f t="shared" ca="1" si="41"/>
        <v>24/6/1997</v>
      </c>
      <c r="I849" t="s">
        <v>152</v>
      </c>
      <c r="J849" t="s">
        <v>153</v>
      </c>
      <c r="K849" t="s">
        <v>1001</v>
      </c>
      <c r="L849" t="s">
        <v>431</v>
      </c>
      <c r="M849" t="s">
        <v>1002</v>
      </c>
      <c r="N849">
        <v>77</v>
      </c>
      <c r="O849" t="s">
        <v>157</v>
      </c>
      <c r="P849" t="s">
        <v>158</v>
      </c>
      <c r="Q849" t="s">
        <v>194</v>
      </c>
      <c r="R849" t="s">
        <v>195</v>
      </c>
      <c r="S849" t="s">
        <v>2</v>
      </c>
      <c r="T849" t="s">
        <v>199</v>
      </c>
      <c r="U849" t="s">
        <v>201</v>
      </c>
      <c r="V849" t="s">
        <v>160</v>
      </c>
      <c r="W849" t="s">
        <v>161</v>
      </c>
      <c r="X849" t="s">
        <v>212</v>
      </c>
      <c r="Y849" t="s">
        <v>2</v>
      </c>
      <c r="Z849">
        <v>2011</v>
      </c>
      <c r="AA849" t="s">
        <v>164</v>
      </c>
      <c r="AB849" t="s">
        <v>2</v>
      </c>
      <c r="AC849" t="s">
        <v>2</v>
      </c>
      <c r="AD849" t="s">
        <v>2</v>
      </c>
      <c r="AE849" t="s">
        <v>2</v>
      </c>
      <c r="AF849" t="s">
        <v>2</v>
      </c>
      <c r="AG849" t="s">
        <v>213</v>
      </c>
      <c r="AH849" t="s">
        <v>175</v>
      </c>
    </row>
    <row r="850" spans="1:34">
      <c r="A850">
        <v>7415</v>
      </c>
      <c r="B850">
        <v>511088</v>
      </c>
      <c r="C850" t="s">
        <v>149</v>
      </c>
      <c r="D850" t="str">
        <f t="shared" ca="1" si="39"/>
        <v>ZFREOCOBCN</v>
      </c>
      <c r="E850" t="str">
        <f t="shared" ca="1" si="40"/>
        <v>Iriauncatwdxx</v>
      </c>
      <c r="F850" t="s">
        <v>150</v>
      </c>
      <c r="G850" t="s">
        <v>167</v>
      </c>
      <c r="H850" s="149" t="str">
        <f t="shared" ca="1" si="41"/>
        <v>15/3/1996</v>
      </c>
      <c r="I850" t="s">
        <v>152</v>
      </c>
      <c r="J850" t="s">
        <v>153</v>
      </c>
      <c r="K850" t="s">
        <v>1003</v>
      </c>
      <c r="L850" t="s">
        <v>1004</v>
      </c>
      <c r="M850" t="s">
        <v>241</v>
      </c>
      <c r="N850">
        <v>77</v>
      </c>
      <c r="O850" t="s">
        <v>157</v>
      </c>
      <c r="P850" t="s">
        <v>158</v>
      </c>
      <c r="Q850" t="s">
        <v>194</v>
      </c>
      <c r="R850" t="s">
        <v>1005</v>
      </c>
      <c r="S850" t="s">
        <v>2</v>
      </c>
      <c r="T850" t="s">
        <v>196</v>
      </c>
      <c r="U850" t="s">
        <v>224</v>
      </c>
      <c r="V850" t="s">
        <v>160</v>
      </c>
      <c r="W850" t="s">
        <v>161</v>
      </c>
      <c r="X850" t="s">
        <v>2</v>
      </c>
      <c r="Y850" t="s">
        <v>2</v>
      </c>
      <c r="Z850">
        <v>2011</v>
      </c>
      <c r="AA850" t="s">
        <v>164</v>
      </c>
      <c r="AB850" t="s">
        <v>2</v>
      </c>
      <c r="AC850" t="s">
        <v>2</v>
      </c>
      <c r="AD850" t="s">
        <v>2</v>
      </c>
      <c r="AE850" t="s">
        <v>2</v>
      </c>
      <c r="AF850" t="s">
        <v>2</v>
      </c>
      <c r="AG850" t="s">
        <v>213</v>
      </c>
      <c r="AH850" t="s">
        <v>166</v>
      </c>
    </row>
    <row r="851" spans="1:34">
      <c r="A851">
        <v>7415</v>
      </c>
      <c r="B851">
        <v>511190</v>
      </c>
      <c r="C851" t="s">
        <v>183</v>
      </c>
      <c r="D851" t="str">
        <f t="shared" ca="1" si="39"/>
        <v>KDVGZJVKJS</v>
      </c>
      <c r="E851" t="str">
        <f t="shared" ca="1" si="40"/>
        <v>Klheactncrphw</v>
      </c>
      <c r="F851" t="s">
        <v>150</v>
      </c>
      <c r="G851" t="s">
        <v>167</v>
      </c>
      <c r="H851" s="149" t="str">
        <f t="shared" ca="1" si="41"/>
        <v>2/4/1997</v>
      </c>
      <c r="I851" t="s">
        <v>152</v>
      </c>
      <c r="J851" t="s">
        <v>153</v>
      </c>
      <c r="K851" t="s">
        <v>1003</v>
      </c>
      <c r="L851" t="s">
        <v>1004</v>
      </c>
      <c r="M851" t="s">
        <v>241</v>
      </c>
      <c r="N851">
        <v>77</v>
      </c>
      <c r="O851" t="s">
        <v>157</v>
      </c>
      <c r="P851" t="s">
        <v>158</v>
      </c>
      <c r="Q851" t="s">
        <v>194</v>
      </c>
      <c r="R851" t="s">
        <v>1006</v>
      </c>
      <c r="S851" t="s">
        <v>2</v>
      </c>
      <c r="T851" t="s">
        <v>196</v>
      </c>
      <c r="U851" t="s">
        <v>197</v>
      </c>
      <c r="V851" t="s">
        <v>160</v>
      </c>
      <c r="W851" t="s">
        <v>161</v>
      </c>
      <c r="X851" t="s">
        <v>2</v>
      </c>
      <c r="Y851" t="s">
        <v>2</v>
      </c>
      <c r="Z851">
        <v>2011</v>
      </c>
      <c r="AA851" t="s">
        <v>164</v>
      </c>
      <c r="AB851" t="s">
        <v>2</v>
      </c>
      <c r="AC851" t="s">
        <v>2</v>
      </c>
      <c r="AD851" t="s">
        <v>2</v>
      </c>
      <c r="AE851" t="s">
        <v>2</v>
      </c>
      <c r="AF851" t="s">
        <v>2</v>
      </c>
      <c r="AG851" t="s">
        <v>213</v>
      </c>
      <c r="AH851" t="s">
        <v>166</v>
      </c>
    </row>
    <row r="852" spans="1:34">
      <c r="A852">
        <v>7415</v>
      </c>
      <c r="B852">
        <v>511752</v>
      </c>
      <c r="C852" t="s">
        <v>149</v>
      </c>
      <c r="D852" t="str">
        <f t="shared" ca="1" si="39"/>
        <v>DDQWQFPIWD</v>
      </c>
      <c r="E852" t="str">
        <f t="shared" ca="1" si="40"/>
        <v>Qpgpufqfreeug</v>
      </c>
      <c r="F852" t="s">
        <v>150</v>
      </c>
      <c r="G852" t="s">
        <v>167</v>
      </c>
      <c r="H852" s="149" t="str">
        <f t="shared" ca="1" si="41"/>
        <v>5/1/1995</v>
      </c>
      <c r="I852" t="s">
        <v>152</v>
      </c>
      <c r="J852" t="s">
        <v>153</v>
      </c>
      <c r="K852" t="s">
        <v>1007</v>
      </c>
      <c r="L852" t="s">
        <v>1008</v>
      </c>
      <c r="M852" t="s">
        <v>1009</v>
      </c>
      <c r="N852">
        <v>93</v>
      </c>
      <c r="O852" t="s">
        <v>157</v>
      </c>
      <c r="P852" t="s">
        <v>158</v>
      </c>
      <c r="Q852" t="s">
        <v>179</v>
      </c>
      <c r="R852" t="s">
        <v>333</v>
      </c>
      <c r="S852" t="s">
        <v>2</v>
      </c>
      <c r="T852" t="s">
        <v>2</v>
      </c>
      <c r="U852" t="s">
        <v>181</v>
      </c>
      <c r="V852" t="s">
        <v>160</v>
      </c>
      <c r="W852" t="s">
        <v>161</v>
      </c>
      <c r="X852" t="s">
        <v>2</v>
      </c>
      <c r="Y852" t="s">
        <v>2</v>
      </c>
      <c r="Z852">
        <v>2010</v>
      </c>
      <c r="AA852" t="s">
        <v>164</v>
      </c>
      <c r="AB852" t="s">
        <v>2</v>
      </c>
      <c r="AC852" t="s">
        <v>2</v>
      </c>
      <c r="AD852" t="s">
        <v>2</v>
      </c>
      <c r="AE852" t="s">
        <v>2</v>
      </c>
      <c r="AF852" t="s">
        <v>2</v>
      </c>
      <c r="AG852" t="s">
        <v>165</v>
      </c>
      <c r="AH852" t="s">
        <v>175</v>
      </c>
    </row>
    <row r="853" spans="1:34">
      <c r="A853">
        <v>7415</v>
      </c>
      <c r="B853">
        <v>512148</v>
      </c>
      <c r="C853" t="s">
        <v>149</v>
      </c>
      <c r="D853" t="str">
        <f t="shared" ca="1" si="39"/>
        <v>EGYRLLGGJA</v>
      </c>
      <c r="E853" t="str">
        <f t="shared" ca="1" si="40"/>
        <v>Ofnotsbasaagf</v>
      </c>
      <c r="F853" t="s">
        <v>150</v>
      </c>
      <c r="G853" t="s">
        <v>167</v>
      </c>
      <c r="H853" s="149" t="str">
        <f t="shared" ca="1" si="41"/>
        <v>16/3/1997</v>
      </c>
      <c r="I853" t="s">
        <v>152</v>
      </c>
      <c r="J853" t="s">
        <v>153</v>
      </c>
      <c r="K853" t="s">
        <v>1010</v>
      </c>
      <c r="L853" t="s">
        <v>1011</v>
      </c>
      <c r="M853" t="s">
        <v>1012</v>
      </c>
      <c r="N853">
        <v>94</v>
      </c>
      <c r="O853" t="s">
        <v>157</v>
      </c>
      <c r="P853" t="s">
        <v>158</v>
      </c>
      <c r="Q853" t="s">
        <v>171</v>
      </c>
      <c r="R853" t="s">
        <v>172</v>
      </c>
      <c r="S853" t="s">
        <v>2</v>
      </c>
      <c r="T853" t="s">
        <v>2</v>
      </c>
      <c r="U853" t="s">
        <v>251</v>
      </c>
      <c r="V853" t="s">
        <v>160</v>
      </c>
      <c r="W853" t="s">
        <v>161</v>
      </c>
      <c r="X853" t="s">
        <v>162</v>
      </c>
      <c r="Y853" t="s">
        <v>2</v>
      </c>
      <c r="Z853">
        <v>2011</v>
      </c>
      <c r="AA853" t="s">
        <v>164</v>
      </c>
      <c r="AB853" t="s">
        <v>2</v>
      </c>
      <c r="AC853" t="s">
        <v>2</v>
      </c>
      <c r="AD853" t="s">
        <v>2</v>
      </c>
      <c r="AE853" t="s">
        <v>2</v>
      </c>
      <c r="AF853" t="s">
        <v>2</v>
      </c>
      <c r="AG853" t="s">
        <v>165</v>
      </c>
      <c r="AH853" t="s">
        <v>232</v>
      </c>
    </row>
    <row r="854" spans="1:34">
      <c r="A854">
        <v>7415</v>
      </c>
      <c r="B854">
        <v>512152</v>
      </c>
      <c r="C854" t="s">
        <v>149</v>
      </c>
      <c r="D854" t="str">
        <f t="shared" ca="1" si="39"/>
        <v>ETSQGLRWWE</v>
      </c>
      <c r="E854" t="str">
        <f t="shared" ca="1" si="40"/>
        <v>Bvdmxuoyyjufm</v>
      </c>
      <c r="F854" t="s">
        <v>150</v>
      </c>
      <c r="G854" t="s">
        <v>167</v>
      </c>
      <c r="H854" s="149" t="str">
        <f t="shared" ca="1" si="41"/>
        <v>19/3/1996</v>
      </c>
      <c r="I854" t="s">
        <v>152</v>
      </c>
      <c r="J854" t="s">
        <v>153</v>
      </c>
      <c r="K854" t="s">
        <v>1010</v>
      </c>
      <c r="L854" t="s">
        <v>1011</v>
      </c>
      <c r="M854" t="s">
        <v>1012</v>
      </c>
      <c r="N854">
        <v>94</v>
      </c>
      <c r="O854" t="s">
        <v>157</v>
      </c>
      <c r="P854" t="s">
        <v>158</v>
      </c>
      <c r="Q854" t="s">
        <v>171</v>
      </c>
      <c r="R854" t="s">
        <v>172</v>
      </c>
      <c r="S854" t="s">
        <v>2</v>
      </c>
      <c r="T854" t="s">
        <v>2</v>
      </c>
      <c r="U854" t="s">
        <v>251</v>
      </c>
      <c r="V854" t="s">
        <v>160</v>
      </c>
      <c r="W854" t="s">
        <v>161</v>
      </c>
      <c r="X854" t="s">
        <v>162</v>
      </c>
      <c r="Y854" t="s">
        <v>2</v>
      </c>
      <c r="Z854">
        <v>2011</v>
      </c>
      <c r="AA854" t="s">
        <v>164</v>
      </c>
      <c r="AB854" t="s">
        <v>2</v>
      </c>
      <c r="AC854" t="s">
        <v>2</v>
      </c>
      <c r="AD854" t="s">
        <v>2</v>
      </c>
      <c r="AE854" t="s">
        <v>2</v>
      </c>
      <c r="AF854" t="s">
        <v>2</v>
      </c>
      <c r="AG854" t="s">
        <v>165</v>
      </c>
      <c r="AH854" t="s">
        <v>175</v>
      </c>
    </row>
    <row r="855" spans="1:34">
      <c r="A855">
        <v>7415</v>
      </c>
      <c r="B855">
        <v>512161</v>
      </c>
      <c r="C855" t="s">
        <v>149</v>
      </c>
      <c r="D855" t="str">
        <f t="shared" ca="1" si="39"/>
        <v>BXECTQRTCV</v>
      </c>
      <c r="E855" t="str">
        <f t="shared" ca="1" si="40"/>
        <v>Oeoyfcxdifhiu</v>
      </c>
      <c r="F855" t="s">
        <v>150</v>
      </c>
      <c r="G855" t="s">
        <v>167</v>
      </c>
      <c r="H855" s="149" t="str">
        <f t="shared" ca="1" si="41"/>
        <v>27/5/1995</v>
      </c>
      <c r="I855" t="s">
        <v>152</v>
      </c>
      <c r="J855" t="s">
        <v>153</v>
      </c>
      <c r="K855" t="s">
        <v>1010</v>
      </c>
      <c r="L855" t="s">
        <v>1011</v>
      </c>
      <c r="M855" t="s">
        <v>1012</v>
      </c>
      <c r="N855">
        <v>94</v>
      </c>
      <c r="O855" t="s">
        <v>157</v>
      </c>
      <c r="P855" t="s">
        <v>158</v>
      </c>
      <c r="Q855" t="s">
        <v>171</v>
      </c>
      <c r="R855" t="s">
        <v>172</v>
      </c>
      <c r="S855" t="s">
        <v>2</v>
      </c>
      <c r="T855" t="s">
        <v>2</v>
      </c>
      <c r="U855" t="s">
        <v>251</v>
      </c>
      <c r="V855" t="s">
        <v>160</v>
      </c>
      <c r="W855" t="s">
        <v>161</v>
      </c>
      <c r="X855" t="s">
        <v>162</v>
      </c>
      <c r="Y855" t="s">
        <v>2</v>
      </c>
      <c r="Z855">
        <v>2011</v>
      </c>
      <c r="AA855" t="s">
        <v>164</v>
      </c>
      <c r="AB855" t="s">
        <v>2</v>
      </c>
      <c r="AC855" t="s">
        <v>2</v>
      </c>
      <c r="AD855" t="s">
        <v>2</v>
      </c>
      <c r="AE855" t="s">
        <v>2</v>
      </c>
      <c r="AF855" t="s">
        <v>2</v>
      </c>
      <c r="AG855" t="s">
        <v>165</v>
      </c>
      <c r="AH855" t="s">
        <v>175</v>
      </c>
    </row>
    <row r="856" spans="1:34">
      <c r="A856">
        <v>7415</v>
      </c>
      <c r="B856">
        <v>512172</v>
      </c>
      <c r="C856" t="s">
        <v>149</v>
      </c>
      <c r="D856" t="str">
        <f t="shared" ca="1" si="39"/>
        <v>XXYXXVXJRR</v>
      </c>
      <c r="E856" t="str">
        <f t="shared" ca="1" si="40"/>
        <v>Vkictidojkkwb</v>
      </c>
      <c r="F856" t="s">
        <v>150</v>
      </c>
      <c r="G856" t="s">
        <v>151</v>
      </c>
      <c r="H856" s="149" t="str">
        <f t="shared" ca="1" si="41"/>
        <v>11/1/1997</v>
      </c>
      <c r="I856" t="s">
        <v>152</v>
      </c>
      <c r="J856" t="s">
        <v>153</v>
      </c>
      <c r="K856" t="s">
        <v>1010</v>
      </c>
      <c r="L856" t="s">
        <v>1011</v>
      </c>
      <c r="M856" t="s">
        <v>1012</v>
      </c>
      <c r="N856">
        <v>94</v>
      </c>
      <c r="O856" t="s">
        <v>157</v>
      </c>
      <c r="P856" t="s">
        <v>158</v>
      </c>
      <c r="Q856" t="s">
        <v>171</v>
      </c>
      <c r="R856" t="s">
        <v>172</v>
      </c>
      <c r="S856" t="s">
        <v>2</v>
      </c>
      <c r="T856" t="s">
        <v>2</v>
      </c>
      <c r="U856" t="s">
        <v>251</v>
      </c>
      <c r="V856" t="s">
        <v>160</v>
      </c>
      <c r="W856" t="s">
        <v>182</v>
      </c>
      <c r="X856" t="s">
        <v>162</v>
      </c>
      <c r="Y856" t="s">
        <v>2</v>
      </c>
      <c r="Z856">
        <v>2011</v>
      </c>
      <c r="AA856" t="s">
        <v>164</v>
      </c>
      <c r="AB856" t="s">
        <v>2</v>
      </c>
      <c r="AC856" t="s">
        <v>2</v>
      </c>
      <c r="AD856" t="s">
        <v>2</v>
      </c>
      <c r="AE856" t="s">
        <v>2</v>
      </c>
      <c r="AF856" t="s">
        <v>2</v>
      </c>
      <c r="AG856" t="s">
        <v>165</v>
      </c>
      <c r="AH856" t="s">
        <v>190</v>
      </c>
    </row>
    <row r="857" spans="1:34">
      <c r="A857">
        <v>7415</v>
      </c>
      <c r="B857">
        <v>512210</v>
      </c>
      <c r="C857" t="s">
        <v>149</v>
      </c>
      <c r="D857" t="str">
        <f t="shared" ca="1" si="39"/>
        <v>YZDQACXJYP</v>
      </c>
      <c r="E857" t="str">
        <f t="shared" ca="1" si="40"/>
        <v>Wmtmzcubbfbkr</v>
      </c>
      <c r="F857" t="s">
        <v>150</v>
      </c>
      <c r="G857" t="s">
        <v>167</v>
      </c>
      <c r="H857" s="149" t="str">
        <f t="shared" ca="1" si="41"/>
        <v>5/11/1995</v>
      </c>
      <c r="I857" t="s">
        <v>152</v>
      </c>
      <c r="J857" t="s">
        <v>153</v>
      </c>
      <c r="K857" t="s">
        <v>1010</v>
      </c>
      <c r="L857" t="s">
        <v>1011</v>
      </c>
      <c r="M857" t="s">
        <v>1012</v>
      </c>
      <c r="N857">
        <v>94</v>
      </c>
      <c r="O857" t="s">
        <v>157</v>
      </c>
      <c r="P857" t="s">
        <v>158</v>
      </c>
      <c r="Q857" t="s">
        <v>171</v>
      </c>
      <c r="R857" t="s">
        <v>172</v>
      </c>
      <c r="S857" t="s">
        <v>2</v>
      </c>
      <c r="T857" t="s">
        <v>2</v>
      </c>
      <c r="U857" t="s">
        <v>251</v>
      </c>
      <c r="V857" t="s">
        <v>160</v>
      </c>
      <c r="W857" t="s">
        <v>161</v>
      </c>
      <c r="X857" t="s">
        <v>162</v>
      </c>
      <c r="Y857" t="s">
        <v>2</v>
      </c>
      <c r="Z857">
        <v>2011</v>
      </c>
      <c r="AA857" t="s">
        <v>164</v>
      </c>
      <c r="AB857" t="s">
        <v>2</v>
      </c>
      <c r="AC857" t="s">
        <v>2</v>
      </c>
      <c r="AD857" t="s">
        <v>2</v>
      </c>
      <c r="AE857" t="s">
        <v>2</v>
      </c>
      <c r="AF857" t="s">
        <v>2</v>
      </c>
      <c r="AG857" t="s">
        <v>165</v>
      </c>
      <c r="AH857" t="s">
        <v>175</v>
      </c>
    </row>
    <row r="858" spans="1:34">
      <c r="A858">
        <v>7415</v>
      </c>
      <c r="B858">
        <v>512212</v>
      </c>
      <c r="C858" t="s">
        <v>149</v>
      </c>
      <c r="D858" t="str">
        <f t="shared" ca="1" si="39"/>
        <v>QDIZPFMBPY</v>
      </c>
      <c r="E858" t="str">
        <f t="shared" ca="1" si="40"/>
        <v>Ofcgoilrjcyzl</v>
      </c>
      <c r="F858" t="s">
        <v>150</v>
      </c>
      <c r="G858" t="s">
        <v>167</v>
      </c>
      <c r="H858" s="149" t="str">
        <f t="shared" ca="1" si="41"/>
        <v>21/2/1995</v>
      </c>
      <c r="I858" t="s">
        <v>152</v>
      </c>
      <c r="J858" t="s">
        <v>153</v>
      </c>
      <c r="K858" t="s">
        <v>1010</v>
      </c>
      <c r="L858" t="s">
        <v>1011</v>
      </c>
      <c r="M858" t="s">
        <v>1012</v>
      </c>
      <c r="N858">
        <v>94</v>
      </c>
      <c r="O858" t="s">
        <v>157</v>
      </c>
      <c r="P858" t="s">
        <v>158</v>
      </c>
      <c r="Q858" t="s">
        <v>171</v>
      </c>
      <c r="R858" t="s">
        <v>172</v>
      </c>
      <c r="S858" t="s">
        <v>2</v>
      </c>
      <c r="T858" t="s">
        <v>2</v>
      </c>
      <c r="U858" t="s">
        <v>251</v>
      </c>
      <c r="V858" t="s">
        <v>160</v>
      </c>
      <c r="W858" t="s">
        <v>161</v>
      </c>
      <c r="X858" t="s">
        <v>162</v>
      </c>
      <c r="Y858" t="s">
        <v>2</v>
      </c>
      <c r="Z858">
        <v>2011</v>
      </c>
      <c r="AA858" t="s">
        <v>164</v>
      </c>
      <c r="AB858" t="s">
        <v>2</v>
      </c>
      <c r="AC858" t="s">
        <v>2</v>
      </c>
      <c r="AD858" t="s">
        <v>2</v>
      </c>
      <c r="AE858" t="s">
        <v>2</v>
      </c>
      <c r="AF858" t="s">
        <v>2</v>
      </c>
      <c r="AG858" t="s">
        <v>165</v>
      </c>
      <c r="AH858" t="s">
        <v>190</v>
      </c>
    </row>
    <row r="859" spans="1:34">
      <c r="A859">
        <v>7415</v>
      </c>
      <c r="B859">
        <v>512213</v>
      </c>
      <c r="C859" t="s">
        <v>149</v>
      </c>
      <c r="D859" t="str">
        <f t="shared" ca="1" si="39"/>
        <v>TIEJMRDBYU</v>
      </c>
      <c r="E859" t="str">
        <f t="shared" ca="1" si="40"/>
        <v>Ecqtvjrwpdjus</v>
      </c>
      <c r="F859" t="s">
        <v>150</v>
      </c>
      <c r="G859" t="s">
        <v>167</v>
      </c>
      <c r="H859" s="149" t="str">
        <f t="shared" ca="1" si="41"/>
        <v>26/4/1995</v>
      </c>
      <c r="I859" t="s">
        <v>152</v>
      </c>
      <c r="J859" t="s">
        <v>153</v>
      </c>
      <c r="K859" t="s">
        <v>1010</v>
      </c>
      <c r="L859" t="s">
        <v>1011</v>
      </c>
      <c r="M859" t="s">
        <v>1012</v>
      </c>
      <c r="N859">
        <v>94</v>
      </c>
      <c r="O859" t="s">
        <v>157</v>
      </c>
      <c r="P859" t="s">
        <v>158</v>
      </c>
      <c r="Q859" t="s">
        <v>171</v>
      </c>
      <c r="R859" t="s">
        <v>172</v>
      </c>
      <c r="S859" t="s">
        <v>2</v>
      </c>
      <c r="T859" t="s">
        <v>2</v>
      </c>
      <c r="U859" t="s">
        <v>251</v>
      </c>
      <c r="V859" t="s">
        <v>160</v>
      </c>
      <c r="W859" t="s">
        <v>161</v>
      </c>
      <c r="X859" t="s">
        <v>162</v>
      </c>
      <c r="Y859" t="s">
        <v>2</v>
      </c>
      <c r="Z859">
        <v>2011</v>
      </c>
      <c r="AA859" t="s">
        <v>164</v>
      </c>
      <c r="AB859" t="s">
        <v>2</v>
      </c>
      <c r="AC859" t="s">
        <v>2</v>
      </c>
      <c r="AD859" t="s">
        <v>2</v>
      </c>
      <c r="AE859" t="s">
        <v>2</v>
      </c>
      <c r="AF859" t="s">
        <v>2</v>
      </c>
      <c r="AG859" t="s">
        <v>165</v>
      </c>
      <c r="AH859" t="s">
        <v>190</v>
      </c>
    </row>
    <row r="860" spans="1:34">
      <c r="A860">
        <v>7415</v>
      </c>
      <c r="B860">
        <v>512229</v>
      </c>
      <c r="C860" t="s">
        <v>149</v>
      </c>
      <c r="D860" t="str">
        <f t="shared" ca="1" si="39"/>
        <v>TFVREPEKXV</v>
      </c>
      <c r="E860" t="str">
        <f t="shared" ca="1" si="40"/>
        <v>Wiiokcryyllqk</v>
      </c>
      <c r="F860" t="s">
        <v>150</v>
      </c>
      <c r="G860" t="s">
        <v>167</v>
      </c>
      <c r="H860" s="149" t="str">
        <f t="shared" ca="1" si="41"/>
        <v>1/2/1994</v>
      </c>
      <c r="I860" t="s">
        <v>152</v>
      </c>
      <c r="J860" t="s">
        <v>153</v>
      </c>
      <c r="K860" t="s">
        <v>1010</v>
      </c>
      <c r="L860" t="s">
        <v>1011</v>
      </c>
      <c r="M860" t="s">
        <v>1012</v>
      </c>
      <c r="N860">
        <v>94</v>
      </c>
      <c r="O860" t="s">
        <v>157</v>
      </c>
      <c r="P860" t="s">
        <v>158</v>
      </c>
      <c r="Q860" t="s">
        <v>171</v>
      </c>
      <c r="R860" t="s">
        <v>172</v>
      </c>
      <c r="S860" t="s">
        <v>2</v>
      </c>
      <c r="T860" t="s">
        <v>2</v>
      </c>
      <c r="U860" t="s">
        <v>251</v>
      </c>
      <c r="V860" t="s">
        <v>160</v>
      </c>
      <c r="W860" t="s">
        <v>161</v>
      </c>
      <c r="X860" t="s">
        <v>162</v>
      </c>
      <c r="Y860" t="s">
        <v>2</v>
      </c>
      <c r="Z860">
        <v>2011</v>
      </c>
      <c r="AA860" t="s">
        <v>164</v>
      </c>
      <c r="AB860" t="s">
        <v>2</v>
      </c>
      <c r="AC860" t="s">
        <v>2</v>
      </c>
      <c r="AD860" t="s">
        <v>2</v>
      </c>
      <c r="AE860" t="s">
        <v>2</v>
      </c>
      <c r="AF860" t="s">
        <v>2</v>
      </c>
      <c r="AG860" t="s">
        <v>165</v>
      </c>
      <c r="AH860" t="s">
        <v>190</v>
      </c>
    </row>
    <row r="861" spans="1:34">
      <c r="A861">
        <v>7415</v>
      </c>
      <c r="B861">
        <v>512271</v>
      </c>
      <c r="C861" t="s">
        <v>149</v>
      </c>
      <c r="D861" t="str">
        <f t="shared" ca="1" si="39"/>
        <v>UDEZXVOVPY</v>
      </c>
      <c r="E861" t="str">
        <f t="shared" ca="1" si="40"/>
        <v>Iaopvmdxsedqt</v>
      </c>
      <c r="F861" t="s">
        <v>150</v>
      </c>
      <c r="G861" t="s">
        <v>167</v>
      </c>
      <c r="H861" s="149" t="str">
        <f t="shared" ca="1" si="41"/>
        <v>18/8/1996</v>
      </c>
      <c r="I861" t="s">
        <v>152</v>
      </c>
      <c r="J861" t="s">
        <v>153</v>
      </c>
      <c r="K861" t="s">
        <v>1010</v>
      </c>
      <c r="L861" t="s">
        <v>1011</v>
      </c>
      <c r="M861" t="s">
        <v>1012</v>
      </c>
      <c r="N861">
        <v>94</v>
      </c>
      <c r="O861" t="s">
        <v>157</v>
      </c>
      <c r="P861" t="s">
        <v>158</v>
      </c>
      <c r="Q861" t="s">
        <v>171</v>
      </c>
      <c r="R861" t="s">
        <v>172</v>
      </c>
      <c r="S861" t="s">
        <v>2</v>
      </c>
      <c r="T861" t="s">
        <v>2</v>
      </c>
      <c r="U861" t="s">
        <v>251</v>
      </c>
      <c r="V861" t="s">
        <v>160</v>
      </c>
      <c r="W861" t="s">
        <v>2</v>
      </c>
      <c r="X861" t="s">
        <v>2</v>
      </c>
      <c r="Y861" t="s">
        <v>2</v>
      </c>
      <c r="Z861">
        <v>2011</v>
      </c>
      <c r="AA861" t="s">
        <v>164</v>
      </c>
      <c r="AB861" t="s">
        <v>2</v>
      </c>
      <c r="AC861" t="s">
        <v>2</v>
      </c>
      <c r="AD861" t="s">
        <v>2</v>
      </c>
      <c r="AE861" t="s">
        <v>2</v>
      </c>
      <c r="AF861" t="s">
        <v>2</v>
      </c>
      <c r="AG861" t="s">
        <v>165</v>
      </c>
      <c r="AH861" t="s">
        <v>166</v>
      </c>
    </row>
    <row r="862" spans="1:34">
      <c r="A862">
        <v>7415</v>
      </c>
      <c r="B862">
        <v>512831</v>
      </c>
      <c r="C862" t="s">
        <v>149</v>
      </c>
      <c r="D862" t="str">
        <f t="shared" ca="1" si="39"/>
        <v>URVANEXIHW</v>
      </c>
      <c r="E862" t="str">
        <f t="shared" ca="1" si="40"/>
        <v>Xnksomnvinqok</v>
      </c>
      <c r="F862" t="s">
        <v>150</v>
      </c>
      <c r="G862" t="s">
        <v>167</v>
      </c>
      <c r="H862" s="149" t="str">
        <f t="shared" ca="1" si="41"/>
        <v>8/2/1995</v>
      </c>
      <c r="I862" t="s">
        <v>152</v>
      </c>
      <c r="J862" t="s">
        <v>153</v>
      </c>
      <c r="K862" t="s">
        <v>1013</v>
      </c>
      <c r="L862" t="s">
        <v>822</v>
      </c>
      <c r="M862" t="s">
        <v>1014</v>
      </c>
      <c r="N862">
        <v>78</v>
      </c>
      <c r="O862" t="s">
        <v>157</v>
      </c>
      <c r="P862" t="s">
        <v>158</v>
      </c>
      <c r="Q862" t="s">
        <v>171</v>
      </c>
      <c r="R862" t="s">
        <v>1015</v>
      </c>
      <c r="S862" t="s">
        <v>2</v>
      </c>
      <c r="T862" t="s">
        <v>2</v>
      </c>
      <c r="U862" t="s">
        <v>251</v>
      </c>
      <c r="V862" t="s">
        <v>160</v>
      </c>
      <c r="W862" t="s">
        <v>161</v>
      </c>
      <c r="X862" t="s">
        <v>162</v>
      </c>
      <c r="Y862" t="s">
        <v>2</v>
      </c>
      <c r="Z862">
        <v>2010</v>
      </c>
      <c r="AA862" t="s">
        <v>164</v>
      </c>
      <c r="AB862" t="s">
        <v>2</v>
      </c>
      <c r="AC862" t="s">
        <v>2</v>
      </c>
      <c r="AD862" t="s">
        <v>2</v>
      </c>
      <c r="AE862" t="s">
        <v>2</v>
      </c>
      <c r="AF862" t="s">
        <v>2</v>
      </c>
      <c r="AG862" t="s">
        <v>174</v>
      </c>
      <c r="AH862" t="s">
        <v>166</v>
      </c>
    </row>
    <row r="863" spans="1:34">
      <c r="A863">
        <v>7415</v>
      </c>
      <c r="B863">
        <v>512889</v>
      </c>
      <c r="C863" t="s">
        <v>149</v>
      </c>
      <c r="D863" t="str">
        <f t="shared" ca="1" si="39"/>
        <v>PEWJCZVCYM</v>
      </c>
      <c r="E863" t="str">
        <f t="shared" ca="1" si="40"/>
        <v>Ocsfpjcmteupx</v>
      </c>
      <c r="F863" t="s">
        <v>150</v>
      </c>
      <c r="G863" t="s">
        <v>167</v>
      </c>
      <c r="H863" s="149" t="str">
        <f t="shared" ca="1" si="41"/>
        <v>27/6/1996</v>
      </c>
      <c r="I863" t="s">
        <v>152</v>
      </c>
      <c r="J863" t="s">
        <v>153</v>
      </c>
      <c r="K863" t="s">
        <v>1013</v>
      </c>
      <c r="L863" t="s">
        <v>822</v>
      </c>
      <c r="M863" t="s">
        <v>1014</v>
      </c>
      <c r="N863">
        <v>78</v>
      </c>
      <c r="O863" t="s">
        <v>157</v>
      </c>
      <c r="P863" t="s">
        <v>158</v>
      </c>
      <c r="Q863" t="s">
        <v>171</v>
      </c>
      <c r="R863" t="s">
        <v>1015</v>
      </c>
      <c r="S863" t="s">
        <v>2</v>
      </c>
      <c r="T863" t="s">
        <v>2</v>
      </c>
      <c r="U863" t="s">
        <v>251</v>
      </c>
      <c r="V863" t="s">
        <v>160</v>
      </c>
      <c r="W863" t="s">
        <v>2</v>
      </c>
      <c r="X863" t="s">
        <v>2</v>
      </c>
      <c r="Y863" t="s">
        <v>2</v>
      </c>
      <c r="Z863">
        <v>2011</v>
      </c>
      <c r="AA863" t="s">
        <v>164</v>
      </c>
      <c r="AB863" t="s">
        <v>2</v>
      </c>
      <c r="AC863" t="s">
        <v>2</v>
      </c>
      <c r="AD863" t="s">
        <v>2</v>
      </c>
      <c r="AE863" t="s">
        <v>2</v>
      </c>
      <c r="AF863" t="s">
        <v>2</v>
      </c>
      <c r="AG863" t="s">
        <v>174</v>
      </c>
      <c r="AH863" t="s">
        <v>166</v>
      </c>
    </row>
    <row r="864" spans="1:34">
      <c r="A864">
        <v>7415</v>
      </c>
      <c r="B864">
        <v>512897</v>
      </c>
      <c r="C864" t="s">
        <v>149</v>
      </c>
      <c r="D864" t="str">
        <f t="shared" ca="1" si="39"/>
        <v>RNZWLUVZSF</v>
      </c>
      <c r="E864" t="str">
        <f t="shared" ca="1" si="40"/>
        <v>Wqqsmnbstsceq</v>
      </c>
      <c r="F864" t="s">
        <v>150</v>
      </c>
      <c r="G864" t="s">
        <v>167</v>
      </c>
      <c r="H864" s="149" t="str">
        <f t="shared" ca="1" si="41"/>
        <v>20/2/1996</v>
      </c>
      <c r="I864" t="s">
        <v>152</v>
      </c>
      <c r="J864" t="s">
        <v>153</v>
      </c>
      <c r="K864" t="s">
        <v>1013</v>
      </c>
      <c r="L864" t="s">
        <v>822</v>
      </c>
      <c r="M864" t="s">
        <v>1014</v>
      </c>
      <c r="N864">
        <v>78</v>
      </c>
      <c r="O864" t="s">
        <v>157</v>
      </c>
      <c r="P864" t="s">
        <v>158</v>
      </c>
      <c r="Q864" t="s">
        <v>171</v>
      </c>
      <c r="R864" t="s">
        <v>1016</v>
      </c>
      <c r="S864" t="s">
        <v>2</v>
      </c>
      <c r="T864" t="s">
        <v>2</v>
      </c>
      <c r="U864" t="s">
        <v>173</v>
      </c>
      <c r="V864" t="s">
        <v>160</v>
      </c>
      <c r="W864" t="s">
        <v>161</v>
      </c>
      <c r="X864" t="s">
        <v>162</v>
      </c>
      <c r="Y864" t="s">
        <v>2</v>
      </c>
      <c r="Z864">
        <v>2011</v>
      </c>
      <c r="AA864" t="s">
        <v>164</v>
      </c>
      <c r="AB864" t="s">
        <v>2</v>
      </c>
      <c r="AC864" t="s">
        <v>2</v>
      </c>
      <c r="AD864" t="s">
        <v>2</v>
      </c>
      <c r="AE864" t="s">
        <v>2</v>
      </c>
      <c r="AF864" t="s">
        <v>2</v>
      </c>
      <c r="AG864" t="s">
        <v>174</v>
      </c>
      <c r="AH864" t="s">
        <v>166</v>
      </c>
    </row>
    <row r="865" spans="1:34">
      <c r="A865">
        <v>7415</v>
      </c>
      <c r="B865">
        <v>513003</v>
      </c>
      <c r="C865" t="s">
        <v>149</v>
      </c>
      <c r="D865" t="str">
        <f t="shared" ca="1" si="39"/>
        <v>EIBXEHQLTS</v>
      </c>
      <c r="E865" t="str">
        <f t="shared" ca="1" si="40"/>
        <v>Scznxjwohient</v>
      </c>
      <c r="F865" t="s">
        <v>150</v>
      </c>
      <c r="G865" t="s">
        <v>167</v>
      </c>
      <c r="H865" s="149" t="str">
        <f t="shared" ca="1" si="41"/>
        <v>3/11/1997</v>
      </c>
      <c r="I865" t="s">
        <v>152</v>
      </c>
      <c r="J865" t="s">
        <v>153</v>
      </c>
      <c r="K865" t="s">
        <v>1013</v>
      </c>
      <c r="L865" t="s">
        <v>822</v>
      </c>
      <c r="M865" t="s">
        <v>1014</v>
      </c>
      <c r="N865">
        <v>78</v>
      </c>
      <c r="O865" t="s">
        <v>157</v>
      </c>
      <c r="P865" t="s">
        <v>158</v>
      </c>
      <c r="Q865" t="s">
        <v>194</v>
      </c>
      <c r="R865" t="s">
        <v>1017</v>
      </c>
      <c r="S865" t="s">
        <v>2</v>
      </c>
      <c r="T865" t="s">
        <v>196</v>
      </c>
      <c r="U865" t="s">
        <v>211</v>
      </c>
      <c r="V865" t="s">
        <v>160</v>
      </c>
      <c r="W865" t="s">
        <v>161</v>
      </c>
      <c r="X865" t="s">
        <v>2</v>
      </c>
      <c r="Y865" t="s">
        <v>2</v>
      </c>
      <c r="Z865">
        <v>2011</v>
      </c>
      <c r="AA865" t="s">
        <v>164</v>
      </c>
      <c r="AB865" t="s">
        <v>2</v>
      </c>
      <c r="AC865" t="s">
        <v>2</v>
      </c>
      <c r="AD865" t="s">
        <v>2</v>
      </c>
      <c r="AE865" t="s">
        <v>2</v>
      </c>
      <c r="AF865" t="s">
        <v>2</v>
      </c>
      <c r="AG865" t="s">
        <v>165</v>
      </c>
      <c r="AH865" t="s">
        <v>175</v>
      </c>
    </row>
    <row r="866" spans="1:34">
      <c r="A866">
        <v>7415</v>
      </c>
      <c r="B866">
        <v>513028</v>
      </c>
      <c r="C866" t="s">
        <v>149</v>
      </c>
      <c r="D866" t="str">
        <f t="shared" ca="1" si="39"/>
        <v>VVYUPVCZIW</v>
      </c>
      <c r="E866" t="str">
        <f t="shared" ca="1" si="40"/>
        <v>Zjoipiyhlncva</v>
      </c>
      <c r="F866" t="s">
        <v>150</v>
      </c>
      <c r="G866" t="s">
        <v>167</v>
      </c>
      <c r="H866" s="149" t="str">
        <f t="shared" ca="1" si="41"/>
        <v>6/3/1996</v>
      </c>
      <c r="I866" t="s">
        <v>152</v>
      </c>
      <c r="J866" t="s">
        <v>153</v>
      </c>
      <c r="K866" t="s">
        <v>1013</v>
      </c>
      <c r="L866" t="s">
        <v>822</v>
      </c>
      <c r="M866" t="s">
        <v>1014</v>
      </c>
      <c r="N866">
        <v>78</v>
      </c>
      <c r="O866" t="s">
        <v>157</v>
      </c>
      <c r="P866" t="s">
        <v>158</v>
      </c>
      <c r="Q866" t="s">
        <v>194</v>
      </c>
      <c r="R866" t="s">
        <v>1017</v>
      </c>
      <c r="S866" t="s">
        <v>2</v>
      </c>
      <c r="T866" t="s">
        <v>199</v>
      </c>
      <c r="U866" t="s">
        <v>211</v>
      </c>
      <c r="V866" t="s">
        <v>160</v>
      </c>
      <c r="W866" t="s">
        <v>161</v>
      </c>
      <c r="X866" t="s">
        <v>465</v>
      </c>
      <c r="Y866" t="s">
        <v>2</v>
      </c>
      <c r="Z866">
        <v>2011</v>
      </c>
      <c r="AA866" t="s">
        <v>164</v>
      </c>
      <c r="AB866" t="s">
        <v>2</v>
      </c>
      <c r="AC866" t="s">
        <v>2</v>
      </c>
      <c r="AD866" t="s">
        <v>2</v>
      </c>
      <c r="AE866" t="s">
        <v>2</v>
      </c>
      <c r="AF866" t="s">
        <v>2</v>
      </c>
      <c r="AG866" t="s">
        <v>165</v>
      </c>
      <c r="AH866" t="s">
        <v>190</v>
      </c>
    </row>
    <row r="867" spans="1:34">
      <c r="A867">
        <v>7415</v>
      </c>
      <c r="B867">
        <v>513243</v>
      </c>
      <c r="C867" t="s">
        <v>149</v>
      </c>
      <c r="D867" t="str">
        <f t="shared" ca="1" si="39"/>
        <v>TYFSUXGNBA</v>
      </c>
      <c r="E867" t="str">
        <f t="shared" ca="1" si="40"/>
        <v>Jeyoczjmtqsag</v>
      </c>
      <c r="F867" t="s">
        <v>150</v>
      </c>
      <c r="G867" t="s">
        <v>167</v>
      </c>
      <c r="H867" s="149" t="str">
        <f t="shared" ca="1" si="41"/>
        <v>19/12/1994</v>
      </c>
      <c r="I867" t="s">
        <v>152</v>
      </c>
      <c r="J867" t="s">
        <v>153</v>
      </c>
      <c r="K867" t="s">
        <v>1018</v>
      </c>
      <c r="L867" t="s">
        <v>1019</v>
      </c>
      <c r="M867" t="s">
        <v>1020</v>
      </c>
      <c r="N867">
        <v>95</v>
      </c>
      <c r="O867" t="s">
        <v>157</v>
      </c>
      <c r="P867" t="s">
        <v>158</v>
      </c>
      <c r="Q867" t="s">
        <v>246</v>
      </c>
      <c r="R867" t="s">
        <v>716</v>
      </c>
      <c r="S867" t="s">
        <v>2</v>
      </c>
      <c r="T867" t="s">
        <v>2</v>
      </c>
      <c r="U867" t="s">
        <v>224</v>
      </c>
      <c r="V867" t="s">
        <v>160</v>
      </c>
      <c r="W867" t="s">
        <v>161</v>
      </c>
      <c r="X867" t="s">
        <v>271</v>
      </c>
      <c r="Y867" t="s">
        <v>2</v>
      </c>
      <c r="Z867">
        <v>2011</v>
      </c>
      <c r="AA867" t="s">
        <v>164</v>
      </c>
      <c r="AB867" t="s">
        <v>2</v>
      </c>
      <c r="AC867" t="s">
        <v>2</v>
      </c>
      <c r="AD867" t="s">
        <v>2</v>
      </c>
      <c r="AE867" t="s">
        <v>2</v>
      </c>
      <c r="AF867" t="s">
        <v>2</v>
      </c>
      <c r="AG867" t="s">
        <v>213</v>
      </c>
      <c r="AH867" t="s">
        <v>166</v>
      </c>
    </row>
    <row r="868" spans="1:34">
      <c r="A868">
        <v>7415</v>
      </c>
      <c r="B868">
        <v>513280</v>
      </c>
      <c r="C868" t="s">
        <v>149</v>
      </c>
      <c r="D868" t="str">
        <f t="shared" ca="1" si="39"/>
        <v>CMJCEIZQUV</v>
      </c>
      <c r="E868" t="str">
        <f t="shared" ca="1" si="40"/>
        <v>Ciezuzmbvzqkm</v>
      </c>
      <c r="F868" t="s">
        <v>150</v>
      </c>
      <c r="G868" t="s">
        <v>167</v>
      </c>
      <c r="H868" s="149" t="str">
        <f t="shared" ca="1" si="41"/>
        <v>28/11/1995</v>
      </c>
      <c r="I868" t="s">
        <v>152</v>
      </c>
      <c r="J868" t="s">
        <v>153</v>
      </c>
      <c r="K868" t="s">
        <v>1018</v>
      </c>
      <c r="L868" t="s">
        <v>1019</v>
      </c>
      <c r="M868" t="s">
        <v>1020</v>
      </c>
      <c r="N868">
        <v>95</v>
      </c>
      <c r="O868" t="s">
        <v>157</v>
      </c>
      <c r="P868" t="s">
        <v>158</v>
      </c>
      <c r="Q868" t="s">
        <v>179</v>
      </c>
      <c r="R868" t="s">
        <v>1021</v>
      </c>
      <c r="S868" t="s">
        <v>2</v>
      </c>
      <c r="T868" t="s">
        <v>2</v>
      </c>
      <c r="U868" t="s">
        <v>181</v>
      </c>
      <c r="V868" t="s">
        <v>160</v>
      </c>
      <c r="W868" t="s">
        <v>161</v>
      </c>
      <c r="X868" t="s">
        <v>2</v>
      </c>
      <c r="Y868" t="s">
        <v>2</v>
      </c>
      <c r="Z868">
        <v>2011</v>
      </c>
      <c r="AA868" t="s">
        <v>164</v>
      </c>
      <c r="AB868" t="s">
        <v>2</v>
      </c>
      <c r="AC868" t="s">
        <v>2</v>
      </c>
      <c r="AD868" t="s">
        <v>2</v>
      </c>
      <c r="AE868" t="s">
        <v>2</v>
      </c>
      <c r="AF868" t="s">
        <v>2</v>
      </c>
      <c r="AG868" t="s">
        <v>165</v>
      </c>
      <c r="AH868" t="s">
        <v>166</v>
      </c>
    </row>
    <row r="869" spans="1:34">
      <c r="A869">
        <v>7415</v>
      </c>
      <c r="B869">
        <v>514642</v>
      </c>
      <c r="C869" t="s">
        <v>149</v>
      </c>
      <c r="D869" t="str">
        <f t="shared" ca="1" si="39"/>
        <v>LHIBMCVTIF</v>
      </c>
      <c r="E869" t="str">
        <f t="shared" ca="1" si="40"/>
        <v>Zcoorabcfxhai</v>
      </c>
      <c r="F869" t="s">
        <v>150</v>
      </c>
      <c r="G869" t="s">
        <v>167</v>
      </c>
      <c r="H869" s="149" t="str">
        <f t="shared" ca="1" si="41"/>
        <v>28/12/1994</v>
      </c>
      <c r="I869" t="s">
        <v>152</v>
      </c>
      <c r="J869" t="s">
        <v>153</v>
      </c>
      <c r="K869" t="s">
        <v>1022</v>
      </c>
      <c r="L869" t="s">
        <v>1023</v>
      </c>
      <c r="M869" t="s">
        <v>972</v>
      </c>
      <c r="N869">
        <v>27</v>
      </c>
      <c r="O869" t="s">
        <v>157</v>
      </c>
      <c r="P869" t="s">
        <v>158</v>
      </c>
      <c r="Q869" t="s">
        <v>194</v>
      </c>
      <c r="R869" t="s">
        <v>210</v>
      </c>
      <c r="S869" t="s">
        <v>2</v>
      </c>
      <c r="T869" t="s">
        <v>196</v>
      </c>
      <c r="U869" t="s">
        <v>200</v>
      </c>
      <c r="V869" t="s">
        <v>160</v>
      </c>
      <c r="W869" t="s">
        <v>161</v>
      </c>
      <c r="X869" t="s">
        <v>2</v>
      </c>
      <c r="Y869" t="s">
        <v>2</v>
      </c>
      <c r="Z869">
        <v>2011</v>
      </c>
      <c r="AA869" t="s">
        <v>164</v>
      </c>
      <c r="AB869" t="s">
        <v>2</v>
      </c>
      <c r="AC869" t="s">
        <v>2</v>
      </c>
      <c r="AD869" t="s">
        <v>2</v>
      </c>
      <c r="AE869" t="s">
        <v>2</v>
      </c>
      <c r="AF869" t="s">
        <v>2</v>
      </c>
      <c r="AG869" t="s">
        <v>259</v>
      </c>
      <c r="AH869" t="s">
        <v>166</v>
      </c>
    </row>
    <row r="870" spans="1:34">
      <c r="A870">
        <v>7415</v>
      </c>
      <c r="B870">
        <v>515186</v>
      </c>
      <c r="C870" t="s">
        <v>149</v>
      </c>
      <c r="D870" t="str">
        <f t="shared" ca="1" si="39"/>
        <v>FTLTBSVBRR</v>
      </c>
      <c r="E870" t="str">
        <f t="shared" ca="1" si="40"/>
        <v>Gwqxbvrftqlmz</v>
      </c>
      <c r="F870" t="s">
        <v>150</v>
      </c>
      <c r="G870" t="s">
        <v>167</v>
      </c>
      <c r="H870" s="149" t="str">
        <f t="shared" ca="1" si="41"/>
        <v>22/8/1995</v>
      </c>
      <c r="I870" t="s">
        <v>152</v>
      </c>
      <c r="J870" t="s">
        <v>153</v>
      </c>
      <c r="K870" t="s">
        <v>1024</v>
      </c>
      <c r="L870" t="s">
        <v>1025</v>
      </c>
      <c r="M870" t="s">
        <v>1026</v>
      </c>
      <c r="N870">
        <v>77</v>
      </c>
      <c r="O870" t="s">
        <v>157</v>
      </c>
      <c r="P870" t="s">
        <v>158</v>
      </c>
      <c r="Q870" t="s">
        <v>194</v>
      </c>
      <c r="R870" t="s">
        <v>210</v>
      </c>
      <c r="S870" t="s">
        <v>2</v>
      </c>
      <c r="T870" t="s">
        <v>196</v>
      </c>
      <c r="U870" t="s">
        <v>200</v>
      </c>
      <c r="V870" t="s">
        <v>160</v>
      </c>
      <c r="W870" t="s">
        <v>161</v>
      </c>
      <c r="X870" t="s">
        <v>2</v>
      </c>
      <c r="Y870" t="s">
        <v>2</v>
      </c>
      <c r="Z870">
        <v>2010</v>
      </c>
      <c r="AA870" t="s">
        <v>164</v>
      </c>
      <c r="AB870" t="s">
        <v>2</v>
      </c>
      <c r="AC870" t="s">
        <v>2</v>
      </c>
      <c r="AD870" t="s">
        <v>2</v>
      </c>
      <c r="AE870" t="s">
        <v>2</v>
      </c>
      <c r="AF870" t="s">
        <v>2</v>
      </c>
      <c r="AG870" t="s">
        <v>165</v>
      </c>
      <c r="AH870" t="s">
        <v>175</v>
      </c>
    </row>
    <row r="871" spans="1:34">
      <c r="A871">
        <v>7415</v>
      </c>
      <c r="B871">
        <v>515529</v>
      </c>
      <c r="C871" t="s">
        <v>183</v>
      </c>
      <c r="D871" t="str">
        <f t="shared" ca="1" si="39"/>
        <v>RDKXKHVIEL</v>
      </c>
      <c r="E871" t="str">
        <f t="shared" ca="1" si="40"/>
        <v>Grfjsrhszhtvr</v>
      </c>
      <c r="F871" t="s">
        <v>150</v>
      </c>
      <c r="G871" t="s">
        <v>167</v>
      </c>
      <c r="H871" s="149" t="str">
        <f t="shared" ca="1" si="41"/>
        <v>2/9/1994</v>
      </c>
      <c r="I871" t="s">
        <v>152</v>
      </c>
      <c r="J871" t="s">
        <v>153</v>
      </c>
      <c r="K871" t="s">
        <v>1024</v>
      </c>
      <c r="L871" t="s">
        <v>1025</v>
      </c>
      <c r="M871" t="s">
        <v>1026</v>
      </c>
      <c r="N871">
        <v>77</v>
      </c>
      <c r="O871" t="s">
        <v>157</v>
      </c>
      <c r="P871" t="s">
        <v>158</v>
      </c>
      <c r="Q871" t="s">
        <v>187</v>
      </c>
      <c r="R871" t="s">
        <v>1027</v>
      </c>
      <c r="S871" t="s">
        <v>2</v>
      </c>
      <c r="T871" t="s">
        <v>2</v>
      </c>
      <c r="U871" t="s">
        <v>1028</v>
      </c>
      <c r="V871" t="s">
        <v>160</v>
      </c>
      <c r="W871" t="s">
        <v>2</v>
      </c>
      <c r="X871" t="s">
        <v>2</v>
      </c>
      <c r="Y871" t="s">
        <v>2</v>
      </c>
      <c r="Z871">
        <v>2011</v>
      </c>
      <c r="AA871" t="s">
        <v>164</v>
      </c>
      <c r="AB871" t="s">
        <v>2</v>
      </c>
      <c r="AC871" t="s">
        <v>2</v>
      </c>
      <c r="AD871" t="s">
        <v>2</v>
      </c>
      <c r="AE871" t="s">
        <v>2</v>
      </c>
      <c r="AF871" t="s">
        <v>2</v>
      </c>
      <c r="AG871" t="s">
        <v>213</v>
      </c>
      <c r="AH871" t="s">
        <v>190</v>
      </c>
    </row>
    <row r="872" spans="1:34">
      <c r="A872">
        <v>7415</v>
      </c>
      <c r="B872">
        <v>517114</v>
      </c>
      <c r="C872" t="s">
        <v>149</v>
      </c>
      <c r="D872" t="str">
        <f t="shared" ca="1" si="39"/>
        <v>KUHGDZIJWO</v>
      </c>
      <c r="E872" t="str">
        <f t="shared" ca="1" si="40"/>
        <v>Wkttjtindrkpn</v>
      </c>
      <c r="F872" t="s">
        <v>150</v>
      </c>
      <c r="G872" t="s">
        <v>167</v>
      </c>
      <c r="H872" s="149" t="str">
        <f t="shared" ca="1" si="41"/>
        <v>19/4/1995</v>
      </c>
      <c r="I872" t="s">
        <v>152</v>
      </c>
      <c r="J872" t="s">
        <v>153</v>
      </c>
      <c r="K872" t="s">
        <v>1029</v>
      </c>
      <c r="L872" t="s">
        <v>1030</v>
      </c>
      <c r="M872" t="s">
        <v>178</v>
      </c>
      <c r="N872">
        <v>78</v>
      </c>
      <c r="O872" t="s">
        <v>157</v>
      </c>
      <c r="P872" t="s">
        <v>158</v>
      </c>
      <c r="Q872" t="s">
        <v>194</v>
      </c>
      <c r="R872" t="s">
        <v>411</v>
      </c>
      <c r="S872" t="s">
        <v>1031</v>
      </c>
      <c r="T872" t="s">
        <v>196</v>
      </c>
      <c r="U872" t="s">
        <v>200</v>
      </c>
      <c r="V872" t="s">
        <v>160</v>
      </c>
      <c r="W872" t="s">
        <v>161</v>
      </c>
      <c r="X872" t="s">
        <v>293</v>
      </c>
      <c r="Y872" t="s">
        <v>2</v>
      </c>
      <c r="Z872">
        <v>2011</v>
      </c>
      <c r="AA872" t="s">
        <v>164</v>
      </c>
      <c r="AB872" t="s">
        <v>2</v>
      </c>
      <c r="AC872" t="s">
        <v>2</v>
      </c>
      <c r="AD872" t="s">
        <v>2</v>
      </c>
      <c r="AE872" t="s">
        <v>2</v>
      </c>
      <c r="AF872" t="s">
        <v>2</v>
      </c>
      <c r="AG872" t="s">
        <v>259</v>
      </c>
      <c r="AH872" t="s">
        <v>190</v>
      </c>
    </row>
    <row r="873" spans="1:34">
      <c r="A873">
        <v>7415</v>
      </c>
      <c r="B873">
        <v>517545</v>
      </c>
      <c r="C873" t="s">
        <v>149</v>
      </c>
      <c r="D873" t="str">
        <f t="shared" ca="1" si="39"/>
        <v>IDBLKEOSYZ</v>
      </c>
      <c r="E873" t="str">
        <f t="shared" ca="1" si="40"/>
        <v>Yjzlywfpcceth</v>
      </c>
      <c r="F873" t="s">
        <v>150</v>
      </c>
      <c r="G873" t="s">
        <v>167</v>
      </c>
      <c r="H873" s="149" t="str">
        <f t="shared" ca="1" si="41"/>
        <v>12/10/1996</v>
      </c>
      <c r="I873" t="s">
        <v>152</v>
      </c>
      <c r="J873" t="s">
        <v>153</v>
      </c>
      <c r="K873" t="s">
        <v>1032</v>
      </c>
      <c r="L873" t="s">
        <v>1033</v>
      </c>
      <c r="M873" t="s">
        <v>1034</v>
      </c>
      <c r="N873">
        <v>92</v>
      </c>
      <c r="O873" t="s">
        <v>157</v>
      </c>
      <c r="P873" t="s">
        <v>158</v>
      </c>
      <c r="Q873" t="s">
        <v>194</v>
      </c>
      <c r="R873" t="s">
        <v>198</v>
      </c>
      <c r="S873" t="s">
        <v>2</v>
      </c>
      <c r="T873" t="s">
        <v>196</v>
      </c>
      <c r="U873" t="s">
        <v>211</v>
      </c>
      <c r="V873" t="s">
        <v>160</v>
      </c>
      <c r="W873" t="s">
        <v>182</v>
      </c>
      <c r="X873" t="s">
        <v>2</v>
      </c>
      <c r="Y873" t="s">
        <v>2</v>
      </c>
      <c r="Z873">
        <v>2011</v>
      </c>
      <c r="AA873" t="s">
        <v>164</v>
      </c>
      <c r="AB873" t="s">
        <v>2</v>
      </c>
      <c r="AC873" t="s">
        <v>2</v>
      </c>
      <c r="AD873" t="s">
        <v>2</v>
      </c>
      <c r="AE873" t="s">
        <v>2</v>
      </c>
      <c r="AF873" t="s">
        <v>2</v>
      </c>
      <c r="AG873" t="s">
        <v>213</v>
      </c>
      <c r="AH873" t="s">
        <v>190</v>
      </c>
    </row>
    <row r="874" spans="1:34">
      <c r="A874">
        <v>7415</v>
      </c>
      <c r="B874">
        <v>517705</v>
      </c>
      <c r="C874" t="s">
        <v>149</v>
      </c>
      <c r="D874" t="str">
        <f t="shared" ca="1" si="39"/>
        <v>ZMWEYIUVRD</v>
      </c>
      <c r="E874" t="str">
        <f t="shared" ca="1" si="40"/>
        <v>Ejznitmytddhq</v>
      </c>
      <c r="F874" t="s">
        <v>150</v>
      </c>
      <c r="G874" t="s">
        <v>167</v>
      </c>
      <c r="H874" s="149" t="str">
        <f t="shared" ca="1" si="41"/>
        <v>23/10/1994</v>
      </c>
      <c r="I874" t="s">
        <v>152</v>
      </c>
      <c r="J874" t="s">
        <v>153</v>
      </c>
      <c r="K874" t="s">
        <v>1035</v>
      </c>
      <c r="L874" t="s">
        <v>1036</v>
      </c>
      <c r="M874" t="s">
        <v>1037</v>
      </c>
      <c r="N874">
        <v>20</v>
      </c>
      <c r="O874" t="s">
        <v>157</v>
      </c>
      <c r="P874" t="s">
        <v>158</v>
      </c>
      <c r="Q874" t="s">
        <v>194</v>
      </c>
      <c r="R874" t="s">
        <v>1038</v>
      </c>
      <c r="S874" t="s">
        <v>2</v>
      </c>
      <c r="T874" t="s">
        <v>196</v>
      </c>
      <c r="U874" t="s">
        <v>200</v>
      </c>
      <c r="V874" t="s">
        <v>160</v>
      </c>
      <c r="W874" t="s">
        <v>256</v>
      </c>
      <c r="X874" t="s">
        <v>2</v>
      </c>
      <c r="Y874" t="s">
        <v>2</v>
      </c>
      <c r="Z874">
        <v>2011</v>
      </c>
      <c r="AA874" t="s">
        <v>164</v>
      </c>
      <c r="AB874" t="s">
        <v>2</v>
      </c>
      <c r="AC874" t="s">
        <v>2</v>
      </c>
      <c r="AD874" t="s">
        <v>2</v>
      </c>
      <c r="AE874" t="s">
        <v>2</v>
      </c>
      <c r="AF874" t="s">
        <v>2</v>
      </c>
      <c r="AG874" t="s">
        <v>174</v>
      </c>
      <c r="AH874" t="s">
        <v>166</v>
      </c>
    </row>
    <row r="875" spans="1:34">
      <c r="A875">
        <v>7415</v>
      </c>
      <c r="B875">
        <v>518742</v>
      </c>
      <c r="C875" t="s">
        <v>183</v>
      </c>
      <c r="D875" t="str">
        <f t="shared" ca="1" si="39"/>
        <v>GZDYBXGXUB</v>
      </c>
      <c r="E875" t="str">
        <f t="shared" ca="1" si="40"/>
        <v>Tkzjnvcpugwla</v>
      </c>
      <c r="F875" t="s">
        <v>150</v>
      </c>
      <c r="G875" t="s">
        <v>167</v>
      </c>
      <c r="H875" s="149" t="str">
        <f t="shared" ca="1" si="41"/>
        <v>13/6/1994</v>
      </c>
      <c r="I875" t="s">
        <v>152</v>
      </c>
      <c r="J875" t="s">
        <v>153</v>
      </c>
      <c r="K875" t="s">
        <v>1039</v>
      </c>
      <c r="L875" t="s">
        <v>192</v>
      </c>
      <c r="M875" t="s">
        <v>1040</v>
      </c>
      <c r="N875">
        <v>95</v>
      </c>
      <c r="O875" t="s">
        <v>157</v>
      </c>
      <c r="P875" t="s">
        <v>158</v>
      </c>
      <c r="Q875" t="s">
        <v>194</v>
      </c>
      <c r="R875" t="s">
        <v>210</v>
      </c>
      <c r="S875" t="s">
        <v>2</v>
      </c>
      <c r="T875" t="s">
        <v>196</v>
      </c>
      <c r="U875" t="s">
        <v>197</v>
      </c>
      <c r="V875" t="s">
        <v>160</v>
      </c>
      <c r="W875" t="s">
        <v>161</v>
      </c>
      <c r="X875" t="s">
        <v>2</v>
      </c>
      <c r="Y875" t="s">
        <v>2</v>
      </c>
      <c r="Z875">
        <v>2010</v>
      </c>
      <c r="AA875" t="s">
        <v>164</v>
      </c>
      <c r="AB875" t="s">
        <v>2</v>
      </c>
      <c r="AC875" t="s">
        <v>2</v>
      </c>
      <c r="AD875" t="s">
        <v>2</v>
      </c>
      <c r="AE875" t="s">
        <v>2</v>
      </c>
      <c r="AF875" t="s">
        <v>2</v>
      </c>
      <c r="AG875" t="s">
        <v>165</v>
      </c>
      <c r="AH875" t="s">
        <v>232</v>
      </c>
    </row>
    <row r="876" spans="1:34">
      <c r="A876">
        <v>7415</v>
      </c>
      <c r="B876">
        <v>518986</v>
      </c>
      <c r="C876" t="s">
        <v>149</v>
      </c>
      <c r="D876" t="str">
        <f t="shared" ca="1" si="39"/>
        <v>CTOGYZGOQX</v>
      </c>
      <c r="E876" t="str">
        <f t="shared" ca="1" si="40"/>
        <v>Itikpgfledoei</v>
      </c>
      <c r="F876" t="s">
        <v>150</v>
      </c>
      <c r="G876" t="s">
        <v>167</v>
      </c>
      <c r="H876" s="149" t="str">
        <f t="shared" ca="1" si="41"/>
        <v>15/12/1995</v>
      </c>
      <c r="I876" t="s">
        <v>152</v>
      </c>
      <c r="J876" t="s">
        <v>153</v>
      </c>
      <c r="K876" t="s">
        <v>1039</v>
      </c>
      <c r="L876" t="s">
        <v>192</v>
      </c>
      <c r="M876" t="s">
        <v>1040</v>
      </c>
      <c r="N876">
        <v>95</v>
      </c>
      <c r="O876" t="s">
        <v>157</v>
      </c>
      <c r="P876" t="s">
        <v>158</v>
      </c>
      <c r="Q876" t="s">
        <v>194</v>
      </c>
      <c r="R876" t="s">
        <v>210</v>
      </c>
      <c r="S876" t="s">
        <v>2</v>
      </c>
      <c r="T876" t="s">
        <v>196</v>
      </c>
      <c r="U876" t="s">
        <v>197</v>
      </c>
      <c r="V876" t="s">
        <v>160</v>
      </c>
      <c r="W876" t="s">
        <v>182</v>
      </c>
      <c r="X876" t="s">
        <v>468</v>
      </c>
      <c r="Y876" t="s">
        <v>2</v>
      </c>
      <c r="Z876">
        <v>2011</v>
      </c>
      <c r="AA876" t="s">
        <v>164</v>
      </c>
      <c r="AB876" t="s">
        <v>2</v>
      </c>
      <c r="AC876" t="s">
        <v>2</v>
      </c>
      <c r="AD876" t="s">
        <v>2</v>
      </c>
      <c r="AE876" t="s">
        <v>2</v>
      </c>
      <c r="AF876" t="s">
        <v>2</v>
      </c>
      <c r="AG876" t="s">
        <v>165</v>
      </c>
      <c r="AH876" t="s">
        <v>190</v>
      </c>
    </row>
    <row r="877" spans="1:34">
      <c r="A877">
        <v>7415</v>
      </c>
      <c r="B877">
        <v>519009</v>
      </c>
      <c r="C877" t="s">
        <v>149</v>
      </c>
      <c r="D877" t="str">
        <f t="shared" ca="1" si="39"/>
        <v>KNXZNVJXRO</v>
      </c>
      <c r="E877" t="str">
        <f t="shared" ca="1" si="40"/>
        <v>Mvaofmetmryyh</v>
      </c>
      <c r="F877" t="s">
        <v>150</v>
      </c>
      <c r="G877" t="s">
        <v>167</v>
      </c>
      <c r="H877" s="149" t="str">
        <f t="shared" ca="1" si="41"/>
        <v>10/2/1997</v>
      </c>
      <c r="I877" t="s">
        <v>152</v>
      </c>
      <c r="J877" t="s">
        <v>153</v>
      </c>
      <c r="K877" t="s">
        <v>1039</v>
      </c>
      <c r="L877" t="s">
        <v>192</v>
      </c>
      <c r="M877" t="s">
        <v>1040</v>
      </c>
      <c r="N877">
        <v>95</v>
      </c>
      <c r="O877" t="s">
        <v>157</v>
      </c>
      <c r="P877" t="s">
        <v>158</v>
      </c>
      <c r="Q877" t="s">
        <v>194</v>
      </c>
      <c r="R877" t="s">
        <v>195</v>
      </c>
      <c r="S877" t="s">
        <v>2</v>
      </c>
      <c r="T877" t="s">
        <v>196</v>
      </c>
      <c r="U877" t="s">
        <v>224</v>
      </c>
      <c r="V877" t="s">
        <v>160</v>
      </c>
      <c r="W877" t="s">
        <v>182</v>
      </c>
      <c r="X877" t="s">
        <v>468</v>
      </c>
      <c r="Y877" t="s">
        <v>2</v>
      </c>
      <c r="Z877">
        <v>2011</v>
      </c>
      <c r="AA877" t="s">
        <v>164</v>
      </c>
      <c r="AB877" t="s">
        <v>2</v>
      </c>
      <c r="AC877" t="s">
        <v>2</v>
      </c>
      <c r="AD877" t="s">
        <v>2</v>
      </c>
      <c r="AE877" t="s">
        <v>2</v>
      </c>
      <c r="AF877" t="s">
        <v>2</v>
      </c>
      <c r="AG877" t="s">
        <v>259</v>
      </c>
      <c r="AH877" t="s">
        <v>175</v>
      </c>
    </row>
    <row r="878" spans="1:34">
      <c r="A878">
        <v>7415</v>
      </c>
      <c r="B878">
        <v>519094</v>
      </c>
      <c r="C878" t="s">
        <v>149</v>
      </c>
      <c r="D878" t="str">
        <f t="shared" ca="1" si="39"/>
        <v>WTWDGPQLPT</v>
      </c>
      <c r="E878" t="str">
        <f t="shared" ca="1" si="40"/>
        <v>Bfqrmwryuleba</v>
      </c>
      <c r="F878" t="s">
        <v>150</v>
      </c>
      <c r="G878" t="s">
        <v>167</v>
      </c>
      <c r="H878" s="149" t="str">
        <f t="shared" ca="1" si="41"/>
        <v>15/10/1997</v>
      </c>
      <c r="I878" t="s">
        <v>152</v>
      </c>
      <c r="J878" t="s">
        <v>153</v>
      </c>
      <c r="K878" t="s">
        <v>1039</v>
      </c>
      <c r="L878" t="s">
        <v>192</v>
      </c>
      <c r="M878" t="s">
        <v>1040</v>
      </c>
      <c r="N878">
        <v>95</v>
      </c>
      <c r="O878" t="s">
        <v>157</v>
      </c>
      <c r="P878" t="s">
        <v>158</v>
      </c>
      <c r="Q878" t="s">
        <v>194</v>
      </c>
      <c r="R878" t="s">
        <v>195</v>
      </c>
      <c r="S878" t="s">
        <v>2</v>
      </c>
      <c r="T878" t="s">
        <v>196</v>
      </c>
      <c r="U878" t="s">
        <v>224</v>
      </c>
      <c r="V878" t="s">
        <v>160</v>
      </c>
      <c r="W878" t="s">
        <v>182</v>
      </c>
      <c r="X878" t="s">
        <v>254</v>
      </c>
      <c r="Y878" t="s">
        <v>2</v>
      </c>
      <c r="Z878">
        <v>2011</v>
      </c>
      <c r="AA878" t="s">
        <v>164</v>
      </c>
      <c r="AB878" t="s">
        <v>2</v>
      </c>
      <c r="AC878" t="s">
        <v>2</v>
      </c>
      <c r="AD878" t="s">
        <v>2</v>
      </c>
      <c r="AE878" t="s">
        <v>2</v>
      </c>
      <c r="AF878" t="s">
        <v>2</v>
      </c>
      <c r="AG878" t="s">
        <v>259</v>
      </c>
      <c r="AH878" t="s">
        <v>166</v>
      </c>
    </row>
    <row r="879" spans="1:34">
      <c r="A879">
        <v>7415</v>
      </c>
      <c r="B879">
        <v>519102</v>
      </c>
      <c r="C879" t="s">
        <v>149</v>
      </c>
      <c r="D879" t="str">
        <f t="shared" ca="1" si="39"/>
        <v>KIXQSCJEVD</v>
      </c>
      <c r="E879" t="str">
        <f t="shared" ca="1" si="40"/>
        <v>Iyqkxgeijxwbn</v>
      </c>
      <c r="F879" t="s">
        <v>150</v>
      </c>
      <c r="G879" t="s">
        <v>167</v>
      </c>
      <c r="H879" s="149" t="str">
        <f t="shared" ca="1" si="41"/>
        <v>28/12/1994</v>
      </c>
      <c r="I879" t="s">
        <v>152</v>
      </c>
      <c r="J879" t="s">
        <v>153</v>
      </c>
      <c r="K879" t="s">
        <v>1039</v>
      </c>
      <c r="L879" t="s">
        <v>192</v>
      </c>
      <c r="M879" t="s">
        <v>1040</v>
      </c>
      <c r="N879">
        <v>95</v>
      </c>
      <c r="O879" t="s">
        <v>157</v>
      </c>
      <c r="P879" t="s">
        <v>158</v>
      </c>
      <c r="Q879" t="s">
        <v>194</v>
      </c>
      <c r="R879" t="s">
        <v>195</v>
      </c>
      <c r="S879" t="s">
        <v>2</v>
      </c>
      <c r="T879" t="s">
        <v>196</v>
      </c>
      <c r="U879" t="s">
        <v>224</v>
      </c>
      <c r="V879" t="s">
        <v>160</v>
      </c>
      <c r="W879" t="s">
        <v>182</v>
      </c>
      <c r="X879" t="s">
        <v>254</v>
      </c>
      <c r="Y879" t="s">
        <v>2</v>
      </c>
      <c r="Z879">
        <v>2011</v>
      </c>
      <c r="AA879" t="s">
        <v>164</v>
      </c>
      <c r="AB879" t="s">
        <v>2</v>
      </c>
      <c r="AC879" t="s">
        <v>2</v>
      </c>
      <c r="AD879" t="s">
        <v>2</v>
      </c>
      <c r="AE879" t="s">
        <v>2</v>
      </c>
      <c r="AF879" t="s">
        <v>2</v>
      </c>
      <c r="AG879" t="s">
        <v>259</v>
      </c>
      <c r="AH879" t="s">
        <v>166</v>
      </c>
    </row>
    <row r="880" spans="1:34">
      <c r="A880">
        <v>7415</v>
      </c>
      <c r="B880">
        <v>519110</v>
      </c>
      <c r="C880" t="s">
        <v>149</v>
      </c>
      <c r="D880" t="str">
        <f t="shared" ca="1" si="39"/>
        <v>FAHQSMNKQK</v>
      </c>
      <c r="E880" t="str">
        <f t="shared" ca="1" si="40"/>
        <v>Tyvmndwjvnkcf</v>
      </c>
      <c r="F880" t="s">
        <v>150</v>
      </c>
      <c r="G880" t="s">
        <v>167</v>
      </c>
      <c r="H880" s="149" t="str">
        <f t="shared" ca="1" si="41"/>
        <v>10/3/1994</v>
      </c>
      <c r="I880" t="s">
        <v>152</v>
      </c>
      <c r="J880" t="s">
        <v>153</v>
      </c>
      <c r="K880" t="s">
        <v>1039</v>
      </c>
      <c r="L880" t="s">
        <v>192</v>
      </c>
      <c r="M880" t="s">
        <v>1040</v>
      </c>
      <c r="N880">
        <v>95</v>
      </c>
      <c r="O880" t="s">
        <v>157</v>
      </c>
      <c r="P880" t="s">
        <v>158</v>
      </c>
      <c r="Q880" t="s">
        <v>194</v>
      </c>
      <c r="R880" t="s">
        <v>195</v>
      </c>
      <c r="S880" t="s">
        <v>2</v>
      </c>
      <c r="T880" t="s">
        <v>196</v>
      </c>
      <c r="U880" t="s">
        <v>224</v>
      </c>
      <c r="V880" t="s">
        <v>160</v>
      </c>
      <c r="W880" t="s">
        <v>182</v>
      </c>
      <c r="X880" t="s">
        <v>254</v>
      </c>
      <c r="Y880" t="s">
        <v>2</v>
      </c>
      <c r="Z880">
        <v>2011</v>
      </c>
      <c r="AA880" t="s">
        <v>164</v>
      </c>
      <c r="AB880" t="s">
        <v>2</v>
      </c>
      <c r="AC880" t="s">
        <v>2</v>
      </c>
      <c r="AD880" t="s">
        <v>2</v>
      </c>
      <c r="AE880" t="s">
        <v>2</v>
      </c>
      <c r="AF880" t="s">
        <v>2</v>
      </c>
      <c r="AG880" t="s">
        <v>259</v>
      </c>
      <c r="AH880" t="s">
        <v>166</v>
      </c>
    </row>
    <row r="881" spans="1:34">
      <c r="A881">
        <v>7415</v>
      </c>
      <c r="B881">
        <v>519138</v>
      </c>
      <c r="C881" t="s">
        <v>149</v>
      </c>
      <c r="D881" t="str">
        <f t="shared" ca="1" si="39"/>
        <v>ILIYBAMAPR</v>
      </c>
      <c r="E881" t="str">
        <f t="shared" ca="1" si="40"/>
        <v>Fefgekxrezbex</v>
      </c>
      <c r="F881" t="s">
        <v>150</v>
      </c>
      <c r="G881" t="s">
        <v>167</v>
      </c>
      <c r="H881" s="149" t="str">
        <f t="shared" ca="1" si="41"/>
        <v>17/4/1997</v>
      </c>
      <c r="I881" t="s">
        <v>152</v>
      </c>
      <c r="J881" t="s">
        <v>153</v>
      </c>
      <c r="K881" t="s">
        <v>1039</v>
      </c>
      <c r="L881" t="s">
        <v>192</v>
      </c>
      <c r="M881" t="s">
        <v>1040</v>
      </c>
      <c r="N881">
        <v>95</v>
      </c>
      <c r="O881" t="s">
        <v>157</v>
      </c>
      <c r="P881" t="s">
        <v>158</v>
      </c>
      <c r="Q881" t="s">
        <v>194</v>
      </c>
      <c r="R881" t="s">
        <v>210</v>
      </c>
      <c r="S881" t="s">
        <v>2</v>
      </c>
      <c r="T881" t="s">
        <v>196</v>
      </c>
      <c r="U881" t="s">
        <v>211</v>
      </c>
      <c r="V881" t="s">
        <v>160</v>
      </c>
      <c r="W881" t="s">
        <v>161</v>
      </c>
      <c r="X881" t="s">
        <v>279</v>
      </c>
      <c r="Y881" t="s">
        <v>2</v>
      </c>
      <c r="Z881">
        <v>2011</v>
      </c>
      <c r="AA881" t="s">
        <v>164</v>
      </c>
      <c r="AB881" t="s">
        <v>2</v>
      </c>
      <c r="AC881" t="s">
        <v>2</v>
      </c>
      <c r="AD881" t="s">
        <v>2</v>
      </c>
      <c r="AE881" t="s">
        <v>2</v>
      </c>
      <c r="AF881" t="s">
        <v>2</v>
      </c>
      <c r="AG881" t="s">
        <v>165</v>
      </c>
      <c r="AH881" t="s">
        <v>166</v>
      </c>
    </row>
    <row r="882" spans="1:34">
      <c r="A882">
        <v>7415</v>
      </c>
      <c r="B882">
        <v>519404</v>
      </c>
      <c r="C882" t="s">
        <v>149</v>
      </c>
      <c r="D882" t="str">
        <f t="shared" ca="1" si="39"/>
        <v>IFSKXFBTKD</v>
      </c>
      <c r="E882" t="str">
        <f t="shared" ca="1" si="40"/>
        <v>Evkrmzhusmcqs</v>
      </c>
      <c r="F882" t="s">
        <v>150</v>
      </c>
      <c r="G882" t="s">
        <v>167</v>
      </c>
      <c r="H882" s="149" t="str">
        <f t="shared" ca="1" si="41"/>
        <v>2/8/1996</v>
      </c>
      <c r="I882" t="s">
        <v>152</v>
      </c>
      <c r="J882" t="s">
        <v>153</v>
      </c>
      <c r="K882" t="s">
        <v>1041</v>
      </c>
      <c r="L882" t="s">
        <v>1042</v>
      </c>
      <c r="M882" t="s">
        <v>1043</v>
      </c>
      <c r="N882">
        <v>78</v>
      </c>
      <c r="O882" t="s">
        <v>157</v>
      </c>
      <c r="P882" t="s">
        <v>158</v>
      </c>
      <c r="Q882" t="s">
        <v>194</v>
      </c>
      <c r="R882" t="s">
        <v>210</v>
      </c>
      <c r="S882" t="s">
        <v>2</v>
      </c>
      <c r="T882" t="s">
        <v>196</v>
      </c>
      <c r="U882" t="s">
        <v>224</v>
      </c>
      <c r="V882" t="s">
        <v>160</v>
      </c>
      <c r="W882" t="s">
        <v>161</v>
      </c>
      <c r="X882" t="s">
        <v>2</v>
      </c>
      <c r="Y882" t="s">
        <v>2</v>
      </c>
      <c r="Z882">
        <v>2010</v>
      </c>
      <c r="AA882" t="s">
        <v>164</v>
      </c>
      <c r="AB882" t="s">
        <v>2</v>
      </c>
      <c r="AC882" t="s">
        <v>2</v>
      </c>
      <c r="AD882" t="s">
        <v>2</v>
      </c>
      <c r="AE882" t="s">
        <v>2</v>
      </c>
      <c r="AF882" t="s">
        <v>2</v>
      </c>
      <c r="AG882" t="s">
        <v>213</v>
      </c>
      <c r="AH882" t="s">
        <v>190</v>
      </c>
    </row>
    <row r="883" spans="1:34">
      <c r="A883">
        <v>7415</v>
      </c>
      <c r="B883">
        <v>519456</v>
      </c>
      <c r="C883" t="s">
        <v>149</v>
      </c>
      <c r="D883" t="str">
        <f t="shared" ca="1" si="39"/>
        <v>LVSOQFHDOY</v>
      </c>
      <c r="E883" t="str">
        <f t="shared" ca="1" si="40"/>
        <v>Jymjjopvvjtal</v>
      </c>
      <c r="F883" t="s">
        <v>150</v>
      </c>
      <c r="G883" t="s">
        <v>167</v>
      </c>
      <c r="H883" s="149" t="str">
        <f t="shared" ca="1" si="41"/>
        <v>22/10/1997</v>
      </c>
      <c r="I883" t="s">
        <v>152</v>
      </c>
      <c r="J883" t="s">
        <v>153</v>
      </c>
      <c r="K883" t="s">
        <v>1041</v>
      </c>
      <c r="L883" t="s">
        <v>1042</v>
      </c>
      <c r="M883" t="s">
        <v>1043</v>
      </c>
      <c r="N883">
        <v>78</v>
      </c>
      <c r="O883" t="s">
        <v>157</v>
      </c>
      <c r="P883" t="s">
        <v>158</v>
      </c>
      <c r="Q883" t="s">
        <v>194</v>
      </c>
      <c r="R883" t="s">
        <v>198</v>
      </c>
      <c r="S883" t="s">
        <v>2</v>
      </c>
      <c r="T883" t="s">
        <v>196</v>
      </c>
      <c r="U883" t="s">
        <v>200</v>
      </c>
      <c r="V883" t="s">
        <v>160</v>
      </c>
      <c r="W883" t="s">
        <v>182</v>
      </c>
      <c r="X883" t="s">
        <v>249</v>
      </c>
      <c r="Y883" t="s">
        <v>2</v>
      </c>
      <c r="Z883">
        <v>2010</v>
      </c>
      <c r="AA883" t="s">
        <v>164</v>
      </c>
      <c r="AB883" t="s">
        <v>2</v>
      </c>
      <c r="AC883" t="s">
        <v>2</v>
      </c>
      <c r="AD883" t="s">
        <v>2</v>
      </c>
      <c r="AE883" t="s">
        <v>2</v>
      </c>
      <c r="AF883" t="s">
        <v>2</v>
      </c>
      <c r="AG883" t="s">
        <v>213</v>
      </c>
      <c r="AH883" t="s">
        <v>175</v>
      </c>
    </row>
    <row r="884" spans="1:34">
      <c r="A884">
        <v>7415</v>
      </c>
      <c r="B884">
        <v>519479</v>
      </c>
      <c r="C884" t="s">
        <v>149</v>
      </c>
      <c r="D884" t="str">
        <f t="shared" ca="1" si="39"/>
        <v>HMMHRMHAFW</v>
      </c>
      <c r="E884" t="str">
        <f t="shared" ca="1" si="40"/>
        <v>Pbpslofewycvh</v>
      </c>
      <c r="F884" t="s">
        <v>150</v>
      </c>
      <c r="G884" t="s">
        <v>167</v>
      </c>
      <c r="H884" s="149" t="str">
        <f t="shared" ca="1" si="41"/>
        <v>2/7/1997</v>
      </c>
      <c r="I884" t="s">
        <v>152</v>
      </c>
      <c r="J884" t="s">
        <v>153</v>
      </c>
      <c r="K884" t="s">
        <v>1041</v>
      </c>
      <c r="L884" t="s">
        <v>1042</v>
      </c>
      <c r="M884" t="s">
        <v>1043</v>
      </c>
      <c r="N884">
        <v>78</v>
      </c>
      <c r="O884" t="s">
        <v>157</v>
      </c>
      <c r="P884" t="s">
        <v>158</v>
      </c>
      <c r="Q884" t="s">
        <v>194</v>
      </c>
      <c r="R884" t="s">
        <v>210</v>
      </c>
      <c r="S884" t="s">
        <v>2</v>
      </c>
      <c r="T884" t="s">
        <v>196</v>
      </c>
      <c r="U884" t="s">
        <v>200</v>
      </c>
      <c r="V884" t="s">
        <v>160</v>
      </c>
      <c r="W884" t="s">
        <v>161</v>
      </c>
      <c r="X884" t="s">
        <v>2</v>
      </c>
      <c r="Y884" t="s">
        <v>2</v>
      </c>
      <c r="Z884">
        <v>2011</v>
      </c>
      <c r="AA884" t="s">
        <v>164</v>
      </c>
      <c r="AB884" t="s">
        <v>2</v>
      </c>
      <c r="AC884" t="s">
        <v>2</v>
      </c>
      <c r="AD884" t="s">
        <v>2</v>
      </c>
      <c r="AE884" t="s">
        <v>2</v>
      </c>
      <c r="AF884" t="s">
        <v>2</v>
      </c>
      <c r="AG884" t="s">
        <v>213</v>
      </c>
      <c r="AH884" t="s">
        <v>190</v>
      </c>
    </row>
    <row r="885" spans="1:34">
      <c r="A885">
        <v>7415</v>
      </c>
      <c r="B885">
        <v>521948</v>
      </c>
      <c r="C885" t="s">
        <v>149</v>
      </c>
      <c r="D885" t="str">
        <f t="shared" ca="1" si="39"/>
        <v>DTLVLVLBZQ</v>
      </c>
      <c r="E885" t="str">
        <f t="shared" ca="1" si="40"/>
        <v>Iifvojkcztnsd</v>
      </c>
      <c r="F885" t="s">
        <v>150</v>
      </c>
      <c r="G885" t="s">
        <v>167</v>
      </c>
      <c r="H885" s="149" t="str">
        <f t="shared" ca="1" si="41"/>
        <v>3/11/1996</v>
      </c>
      <c r="I885" t="s">
        <v>152</v>
      </c>
      <c r="J885" t="s">
        <v>153</v>
      </c>
      <c r="K885" t="s">
        <v>1044</v>
      </c>
      <c r="L885" t="s">
        <v>1045</v>
      </c>
      <c r="M885" t="s">
        <v>315</v>
      </c>
      <c r="N885">
        <v>94</v>
      </c>
      <c r="O885" t="s">
        <v>157</v>
      </c>
      <c r="P885" t="s">
        <v>158</v>
      </c>
      <c r="Q885" t="s">
        <v>194</v>
      </c>
      <c r="R885" t="s">
        <v>198</v>
      </c>
      <c r="S885" t="s">
        <v>2</v>
      </c>
      <c r="T885" t="s">
        <v>196</v>
      </c>
      <c r="U885" t="s">
        <v>197</v>
      </c>
      <c r="V885" t="s">
        <v>160</v>
      </c>
      <c r="W885" t="s">
        <v>182</v>
      </c>
      <c r="X885" t="s">
        <v>2</v>
      </c>
      <c r="Y885" t="s">
        <v>2</v>
      </c>
      <c r="Z885">
        <v>2010</v>
      </c>
      <c r="AA885" t="s">
        <v>164</v>
      </c>
      <c r="AB885" t="s">
        <v>2</v>
      </c>
      <c r="AC885" t="s">
        <v>2</v>
      </c>
      <c r="AD885" t="s">
        <v>2</v>
      </c>
      <c r="AE885" t="s">
        <v>2</v>
      </c>
      <c r="AF885" t="s">
        <v>2</v>
      </c>
      <c r="AG885" t="s">
        <v>174</v>
      </c>
      <c r="AH885" t="s">
        <v>190</v>
      </c>
    </row>
    <row r="886" spans="1:34">
      <c r="A886">
        <v>7415</v>
      </c>
      <c r="B886">
        <v>522150</v>
      </c>
      <c r="C886" t="s">
        <v>149</v>
      </c>
      <c r="D886" t="str">
        <f t="shared" ca="1" si="39"/>
        <v>MNQMDGEPNS</v>
      </c>
      <c r="E886" t="str">
        <f t="shared" ca="1" si="40"/>
        <v>Dalqnrazuncvi</v>
      </c>
      <c r="F886" t="s">
        <v>150</v>
      </c>
      <c r="G886" t="s">
        <v>167</v>
      </c>
      <c r="H886" s="149" t="str">
        <f t="shared" ca="1" si="41"/>
        <v>18/7/1995</v>
      </c>
      <c r="I886" t="s">
        <v>152</v>
      </c>
      <c r="J886" t="s">
        <v>153</v>
      </c>
      <c r="K886" t="s">
        <v>1044</v>
      </c>
      <c r="L886" t="s">
        <v>1045</v>
      </c>
      <c r="M886" t="s">
        <v>315</v>
      </c>
      <c r="N886">
        <v>94</v>
      </c>
      <c r="O886" t="s">
        <v>157</v>
      </c>
      <c r="P886" t="s">
        <v>158</v>
      </c>
      <c r="Q886" t="s">
        <v>179</v>
      </c>
      <c r="R886" t="s">
        <v>1046</v>
      </c>
      <c r="S886" t="s">
        <v>2</v>
      </c>
      <c r="T886" t="s">
        <v>2</v>
      </c>
      <c r="U886" t="s">
        <v>334</v>
      </c>
      <c r="V886" t="s">
        <v>160</v>
      </c>
      <c r="W886" t="s">
        <v>161</v>
      </c>
      <c r="X886" t="s">
        <v>2</v>
      </c>
      <c r="Y886" t="s">
        <v>2</v>
      </c>
      <c r="Z886">
        <v>2011</v>
      </c>
      <c r="AA886" t="s">
        <v>164</v>
      </c>
      <c r="AB886" t="s">
        <v>2</v>
      </c>
      <c r="AC886" t="s">
        <v>2</v>
      </c>
      <c r="AD886" t="s">
        <v>2</v>
      </c>
      <c r="AE886" t="s">
        <v>2</v>
      </c>
      <c r="AF886" t="s">
        <v>2</v>
      </c>
      <c r="AG886" t="s">
        <v>174</v>
      </c>
      <c r="AH886" t="s">
        <v>190</v>
      </c>
    </row>
    <row r="887" spans="1:34">
      <c r="A887">
        <v>7415</v>
      </c>
      <c r="B887">
        <v>524262</v>
      </c>
      <c r="C887" t="s">
        <v>149</v>
      </c>
      <c r="D887" t="str">
        <f t="shared" ca="1" si="39"/>
        <v>IRIIHZTQTX</v>
      </c>
      <c r="E887" t="str">
        <f t="shared" ca="1" si="40"/>
        <v>Dobssjpvmabfj</v>
      </c>
      <c r="F887" t="s">
        <v>150</v>
      </c>
      <c r="G887" t="s">
        <v>167</v>
      </c>
      <c r="H887" s="149" t="str">
        <f t="shared" ca="1" si="41"/>
        <v>15/8/1994</v>
      </c>
      <c r="I887" t="s">
        <v>152</v>
      </c>
      <c r="J887" t="s">
        <v>153</v>
      </c>
      <c r="K887" t="s">
        <v>1047</v>
      </c>
      <c r="L887" t="s">
        <v>1048</v>
      </c>
      <c r="M887" t="s">
        <v>223</v>
      </c>
      <c r="N887">
        <v>75</v>
      </c>
      <c r="O887" t="s">
        <v>157</v>
      </c>
      <c r="P887" t="s">
        <v>158</v>
      </c>
      <c r="Q887" t="s">
        <v>179</v>
      </c>
      <c r="R887" t="s">
        <v>1049</v>
      </c>
      <c r="S887" t="s">
        <v>2</v>
      </c>
      <c r="T887" t="s">
        <v>2</v>
      </c>
      <c r="U887" t="s">
        <v>181</v>
      </c>
      <c r="V887" t="s">
        <v>160</v>
      </c>
      <c r="W887" t="s">
        <v>161</v>
      </c>
      <c r="X887" t="s">
        <v>2</v>
      </c>
      <c r="Y887" t="s">
        <v>2</v>
      </c>
      <c r="Z887">
        <v>2011</v>
      </c>
      <c r="AA887" t="s">
        <v>164</v>
      </c>
      <c r="AB887" t="s">
        <v>2</v>
      </c>
      <c r="AC887" t="s">
        <v>2</v>
      </c>
      <c r="AD887" t="s">
        <v>2</v>
      </c>
      <c r="AE887" t="s">
        <v>2</v>
      </c>
      <c r="AF887" t="s">
        <v>2</v>
      </c>
      <c r="AG887" t="s">
        <v>165</v>
      </c>
      <c r="AH887" t="s">
        <v>166</v>
      </c>
    </row>
    <row r="888" spans="1:34">
      <c r="A888">
        <v>7415</v>
      </c>
      <c r="B888">
        <v>524266</v>
      </c>
      <c r="C888" t="s">
        <v>149</v>
      </c>
      <c r="D888" t="str">
        <f t="shared" ca="1" si="39"/>
        <v>LJKHEJFEDG</v>
      </c>
      <c r="E888" t="str">
        <f t="shared" ca="1" si="40"/>
        <v>Lrwhexjkequkv</v>
      </c>
      <c r="F888" t="s">
        <v>150</v>
      </c>
      <c r="G888" t="s">
        <v>167</v>
      </c>
      <c r="H888" s="149" t="str">
        <f t="shared" ca="1" si="41"/>
        <v>7/6/1997</v>
      </c>
      <c r="I888" t="s">
        <v>152</v>
      </c>
      <c r="J888" t="s">
        <v>153</v>
      </c>
      <c r="K888" t="s">
        <v>1047</v>
      </c>
      <c r="L888" t="s">
        <v>1048</v>
      </c>
      <c r="M888" t="s">
        <v>223</v>
      </c>
      <c r="N888">
        <v>75</v>
      </c>
      <c r="O888" t="s">
        <v>157</v>
      </c>
      <c r="P888" t="s">
        <v>158</v>
      </c>
      <c r="Q888" t="s">
        <v>194</v>
      </c>
      <c r="R888" t="s">
        <v>1050</v>
      </c>
      <c r="S888" t="s">
        <v>2</v>
      </c>
      <c r="T888" t="s">
        <v>196</v>
      </c>
      <c r="U888" t="s">
        <v>211</v>
      </c>
      <c r="V888" t="s">
        <v>160</v>
      </c>
      <c r="W888" t="s">
        <v>161</v>
      </c>
      <c r="X888" t="s">
        <v>2</v>
      </c>
      <c r="Y888" t="s">
        <v>2</v>
      </c>
      <c r="Z888">
        <v>2010</v>
      </c>
      <c r="AA888" t="s">
        <v>164</v>
      </c>
      <c r="AB888" t="s">
        <v>2</v>
      </c>
      <c r="AC888" t="s">
        <v>2</v>
      </c>
      <c r="AD888" t="s">
        <v>2</v>
      </c>
      <c r="AE888" t="s">
        <v>2</v>
      </c>
      <c r="AF888" t="s">
        <v>2</v>
      </c>
      <c r="AG888" t="s">
        <v>165</v>
      </c>
      <c r="AH888" t="s">
        <v>175</v>
      </c>
    </row>
    <row r="889" spans="1:34">
      <c r="A889">
        <v>7415</v>
      </c>
      <c r="B889">
        <v>524286</v>
      </c>
      <c r="C889" t="s">
        <v>149</v>
      </c>
      <c r="D889" t="str">
        <f t="shared" ca="1" si="39"/>
        <v>FNPJHVPJEL</v>
      </c>
      <c r="E889" t="str">
        <f t="shared" ca="1" si="40"/>
        <v>Mgnpxnjzsbhpt</v>
      </c>
      <c r="F889" t="s">
        <v>150</v>
      </c>
      <c r="G889" t="s">
        <v>167</v>
      </c>
      <c r="H889" s="149" t="str">
        <f t="shared" ca="1" si="41"/>
        <v>15/12/1996</v>
      </c>
      <c r="I889" t="s">
        <v>152</v>
      </c>
      <c r="J889" t="s">
        <v>153</v>
      </c>
      <c r="K889" t="s">
        <v>1047</v>
      </c>
      <c r="L889" t="s">
        <v>1048</v>
      </c>
      <c r="M889" t="s">
        <v>223</v>
      </c>
      <c r="N889">
        <v>75</v>
      </c>
      <c r="O889" t="s">
        <v>157</v>
      </c>
      <c r="P889" t="s">
        <v>158</v>
      </c>
      <c r="Q889" t="s">
        <v>179</v>
      </c>
      <c r="R889" t="s">
        <v>1049</v>
      </c>
      <c r="S889" t="s">
        <v>2</v>
      </c>
      <c r="T889" t="s">
        <v>2</v>
      </c>
      <c r="U889" t="s">
        <v>181</v>
      </c>
      <c r="V889" t="s">
        <v>160</v>
      </c>
      <c r="W889" t="s">
        <v>301</v>
      </c>
      <c r="X889" t="s">
        <v>2</v>
      </c>
      <c r="Y889" t="s">
        <v>2</v>
      </c>
      <c r="Z889">
        <v>2011</v>
      </c>
      <c r="AA889" t="s">
        <v>164</v>
      </c>
      <c r="AB889" t="s">
        <v>2</v>
      </c>
      <c r="AC889" t="s">
        <v>2</v>
      </c>
      <c r="AD889" t="s">
        <v>2</v>
      </c>
      <c r="AE889" t="s">
        <v>2</v>
      </c>
      <c r="AF889" t="s">
        <v>2</v>
      </c>
      <c r="AG889" t="s">
        <v>165</v>
      </c>
      <c r="AH889" t="s">
        <v>190</v>
      </c>
    </row>
    <row r="890" spans="1:34">
      <c r="A890">
        <v>7415</v>
      </c>
      <c r="B890">
        <v>524314</v>
      </c>
      <c r="C890" t="s">
        <v>149</v>
      </c>
      <c r="D890" t="str">
        <f t="shared" ca="1" si="39"/>
        <v>VVQUZQYDHD</v>
      </c>
      <c r="E890" t="str">
        <f t="shared" ca="1" si="40"/>
        <v>Soqemgdlebyaq</v>
      </c>
      <c r="F890" t="s">
        <v>150</v>
      </c>
      <c r="G890" t="s">
        <v>167</v>
      </c>
      <c r="H890" s="149" t="str">
        <f t="shared" ca="1" si="41"/>
        <v>10/2/1994</v>
      </c>
      <c r="I890" t="s">
        <v>152</v>
      </c>
      <c r="J890" t="s">
        <v>153</v>
      </c>
      <c r="K890" t="s">
        <v>1047</v>
      </c>
      <c r="L890" t="s">
        <v>1048</v>
      </c>
      <c r="M890" t="s">
        <v>223</v>
      </c>
      <c r="N890">
        <v>75</v>
      </c>
      <c r="O890" t="s">
        <v>157</v>
      </c>
      <c r="P890" t="s">
        <v>158</v>
      </c>
      <c r="Q890" t="s">
        <v>194</v>
      </c>
      <c r="R890" t="s">
        <v>1050</v>
      </c>
      <c r="S890" t="s">
        <v>2</v>
      </c>
      <c r="T890" t="s">
        <v>196</v>
      </c>
      <c r="U890" t="s">
        <v>224</v>
      </c>
      <c r="V890" t="s">
        <v>160</v>
      </c>
      <c r="W890" t="s">
        <v>161</v>
      </c>
      <c r="X890" t="s">
        <v>2</v>
      </c>
      <c r="Y890" t="s">
        <v>2</v>
      </c>
      <c r="Z890">
        <v>2011</v>
      </c>
      <c r="AA890" t="s">
        <v>164</v>
      </c>
      <c r="AB890" t="s">
        <v>2</v>
      </c>
      <c r="AC890" t="s">
        <v>2</v>
      </c>
      <c r="AD890" t="s">
        <v>2</v>
      </c>
      <c r="AE890" t="s">
        <v>2</v>
      </c>
      <c r="AF890" t="s">
        <v>2</v>
      </c>
      <c r="AG890" t="s">
        <v>165</v>
      </c>
      <c r="AH890" t="s">
        <v>166</v>
      </c>
    </row>
    <row r="891" spans="1:34">
      <c r="A891">
        <v>7415</v>
      </c>
      <c r="B891">
        <v>524331</v>
      </c>
      <c r="C891" t="s">
        <v>149</v>
      </c>
      <c r="D891" t="str">
        <f t="shared" ca="1" si="39"/>
        <v>BRIQMZZIHW</v>
      </c>
      <c r="E891" t="str">
        <f t="shared" ca="1" si="40"/>
        <v>Zlznnorlsncmh</v>
      </c>
      <c r="F891" t="s">
        <v>150</v>
      </c>
      <c r="G891" t="s">
        <v>167</v>
      </c>
      <c r="H891" s="149" t="str">
        <f t="shared" ca="1" si="41"/>
        <v>24/3/1996</v>
      </c>
      <c r="I891" t="s">
        <v>152</v>
      </c>
      <c r="J891" t="s">
        <v>153</v>
      </c>
      <c r="K891" t="s">
        <v>1047</v>
      </c>
      <c r="L891" t="s">
        <v>1048</v>
      </c>
      <c r="M891" t="s">
        <v>223</v>
      </c>
      <c r="N891">
        <v>75</v>
      </c>
      <c r="O891" t="s">
        <v>157</v>
      </c>
      <c r="P891" t="s">
        <v>158</v>
      </c>
      <c r="Q891" t="s">
        <v>194</v>
      </c>
      <c r="R891" t="s">
        <v>1050</v>
      </c>
      <c r="S891" t="s">
        <v>2</v>
      </c>
      <c r="T891" t="s">
        <v>196</v>
      </c>
      <c r="U891" t="s">
        <v>211</v>
      </c>
      <c r="V891" t="s">
        <v>160</v>
      </c>
      <c r="W891" t="s">
        <v>161</v>
      </c>
      <c r="X891" t="s">
        <v>2</v>
      </c>
      <c r="Y891" t="s">
        <v>2</v>
      </c>
      <c r="Z891">
        <v>2011</v>
      </c>
      <c r="AA891" t="s">
        <v>164</v>
      </c>
      <c r="AB891" t="s">
        <v>2</v>
      </c>
      <c r="AC891" t="s">
        <v>2</v>
      </c>
      <c r="AD891" t="s">
        <v>2</v>
      </c>
      <c r="AE891" t="s">
        <v>2</v>
      </c>
      <c r="AF891" t="s">
        <v>2</v>
      </c>
      <c r="AG891" t="s">
        <v>165</v>
      </c>
      <c r="AH891" t="s">
        <v>175</v>
      </c>
    </row>
    <row r="892" spans="1:34">
      <c r="A892">
        <v>7415</v>
      </c>
      <c r="B892">
        <v>524376</v>
      </c>
      <c r="C892" t="s">
        <v>149</v>
      </c>
      <c r="D892" t="str">
        <f t="shared" ca="1" si="39"/>
        <v>ZMGROJGYFI</v>
      </c>
      <c r="E892" t="str">
        <f t="shared" ca="1" si="40"/>
        <v>Uazhoxotmvoej</v>
      </c>
      <c r="F892" t="s">
        <v>150</v>
      </c>
      <c r="G892" t="s">
        <v>167</v>
      </c>
      <c r="H892" s="149" t="str">
        <f t="shared" ca="1" si="41"/>
        <v>11/3/1995</v>
      </c>
      <c r="I892" t="s">
        <v>152</v>
      </c>
      <c r="J892" t="s">
        <v>153</v>
      </c>
      <c r="K892" t="s">
        <v>1047</v>
      </c>
      <c r="L892" t="s">
        <v>1048</v>
      </c>
      <c r="M892" t="s">
        <v>223</v>
      </c>
      <c r="N892">
        <v>75</v>
      </c>
      <c r="O892" t="s">
        <v>157</v>
      </c>
      <c r="P892" t="s">
        <v>158</v>
      </c>
      <c r="Q892" t="s">
        <v>246</v>
      </c>
      <c r="R892" t="s">
        <v>946</v>
      </c>
      <c r="S892" t="s">
        <v>2</v>
      </c>
      <c r="T892" t="s">
        <v>2</v>
      </c>
      <c r="U892" t="s">
        <v>224</v>
      </c>
      <c r="V892" t="s">
        <v>160</v>
      </c>
      <c r="W892" t="s">
        <v>161</v>
      </c>
      <c r="X892" t="s">
        <v>2</v>
      </c>
      <c r="Y892" t="s">
        <v>2</v>
      </c>
      <c r="Z892">
        <v>2011</v>
      </c>
      <c r="AA892" t="s">
        <v>164</v>
      </c>
      <c r="AB892" t="s">
        <v>2</v>
      </c>
      <c r="AC892" t="s">
        <v>2</v>
      </c>
      <c r="AD892" t="s">
        <v>2</v>
      </c>
      <c r="AE892" t="s">
        <v>2</v>
      </c>
      <c r="AF892" t="s">
        <v>2</v>
      </c>
      <c r="AG892" t="s">
        <v>165</v>
      </c>
      <c r="AH892" t="s">
        <v>166</v>
      </c>
    </row>
    <row r="893" spans="1:34">
      <c r="A893">
        <v>7415</v>
      </c>
      <c r="B893">
        <v>524381</v>
      </c>
      <c r="C893" t="s">
        <v>149</v>
      </c>
      <c r="D893" t="str">
        <f t="shared" ca="1" si="39"/>
        <v>ZFIFEAWHBL</v>
      </c>
      <c r="E893" t="str">
        <f t="shared" ca="1" si="40"/>
        <v>Ppwttfzrtuwrq</v>
      </c>
      <c r="F893" t="s">
        <v>150</v>
      </c>
      <c r="G893" t="s">
        <v>167</v>
      </c>
      <c r="H893" s="149" t="str">
        <f t="shared" ca="1" si="41"/>
        <v>10/1/1995</v>
      </c>
      <c r="I893" t="s">
        <v>152</v>
      </c>
      <c r="J893" t="s">
        <v>153</v>
      </c>
      <c r="K893" t="s">
        <v>1047</v>
      </c>
      <c r="L893" t="s">
        <v>1048</v>
      </c>
      <c r="M893" t="s">
        <v>223</v>
      </c>
      <c r="N893">
        <v>75</v>
      </c>
      <c r="O893" t="s">
        <v>157</v>
      </c>
      <c r="P893" t="s">
        <v>158</v>
      </c>
      <c r="Q893" t="s">
        <v>194</v>
      </c>
      <c r="R893" t="s">
        <v>1050</v>
      </c>
      <c r="S893" t="s">
        <v>2</v>
      </c>
      <c r="T893" t="s">
        <v>196</v>
      </c>
      <c r="U893" t="s">
        <v>211</v>
      </c>
      <c r="V893" t="s">
        <v>160</v>
      </c>
      <c r="W893" t="s">
        <v>161</v>
      </c>
      <c r="X893" t="s">
        <v>2</v>
      </c>
      <c r="Y893" t="s">
        <v>2</v>
      </c>
      <c r="Z893">
        <v>2011</v>
      </c>
      <c r="AA893" t="s">
        <v>164</v>
      </c>
      <c r="AB893" t="s">
        <v>2</v>
      </c>
      <c r="AC893" t="s">
        <v>2</v>
      </c>
      <c r="AD893" t="s">
        <v>2</v>
      </c>
      <c r="AE893" t="s">
        <v>2</v>
      </c>
      <c r="AF893" t="s">
        <v>2</v>
      </c>
      <c r="AG893" t="s">
        <v>165</v>
      </c>
      <c r="AH893" t="s">
        <v>175</v>
      </c>
    </row>
    <row r="894" spans="1:34">
      <c r="A894">
        <v>7415</v>
      </c>
      <c r="B894">
        <v>524403</v>
      </c>
      <c r="C894" t="s">
        <v>149</v>
      </c>
      <c r="D894" t="str">
        <f t="shared" ca="1" si="39"/>
        <v>MVEBZYOSDF</v>
      </c>
      <c r="E894" t="str">
        <f t="shared" ca="1" si="40"/>
        <v>Wbiwfjduonkgz</v>
      </c>
      <c r="F894" t="s">
        <v>150</v>
      </c>
      <c r="G894" t="s">
        <v>167</v>
      </c>
      <c r="H894" s="149" t="str">
        <f t="shared" ca="1" si="41"/>
        <v>1/12/1996</v>
      </c>
      <c r="I894" t="s">
        <v>152</v>
      </c>
      <c r="J894" t="s">
        <v>153</v>
      </c>
      <c r="K894" t="s">
        <v>1047</v>
      </c>
      <c r="L894" t="s">
        <v>1048</v>
      </c>
      <c r="M894" t="s">
        <v>223</v>
      </c>
      <c r="N894">
        <v>75</v>
      </c>
      <c r="O894" t="s">
        <v>157</v>
      </c>
      <c r="P894" t="s">
        <v>158</v>
      </c>
      <c r="Q894" t="s">
        <v>246</v>
      </c>
      <c r="R894" t="s">
        <v>946</v>
      </c>
      <c r="S894" t="s">
        <v>2</v>
      </c>
      <c r="T894" t="s">
        <v>2</v>
      </c>
      <c r="U894" t="s">
        <v>224</v>
      </c>
      <c r="V894" t="s">
        <v>160</v>
      </c>
      <c r="W894" t="s">
        <v>161</v>
      </c>
      <c r="X894" t="s">
        <v>2</v>
      </c>
      <c r="Y894" t="s">
        <v>2</v>
      </c>
      <c r="Z894">
        <v>2011</v>
      </c>
      <c r="AA894" t="s">
        <v>164</v>
      </c>
      <c r="AB894" t="s">
        <v>2</v>
      </c>
      <c r="AC894" t="s">
        <v>2</v>
      </c>
      <c r="AD894" t="s">
        <v>2</v>
      </c>
      <c r="AE894" t="s">
        <v>2</v>
      </c>
      <c r="AF894" t="s">
        <v>2</v>
      </c>
      <c r="AG894" t="s">
        <v>165</v>
      </c>
      <c r="AH894" t="s">
        <v>175</v>
      </c>
    </row>
    <row r="895" spans="1:34">
      <c r="A895">
        <v>7415</v>
      </c>
      <c r="B895">
        <v>524405</v>
      </c>
      <c r="C895" t="s">
        <v>149</v>
      </c>
      <c r="D895" t="str">
        <f t="shared" ca="1" si="39"/>
        <v>QOIWKJCSSO</v>
      </c>
      <c r="E895" t="str">
        <f t="shared" ca="1" si="40"/>
        <v>Lgxoxvhgyxfvw</v>
      </c>
      <c r="F895" t="s">
        <v>150</v>
      </c>
      <c r="G895" t="s">
        <v>151</v>
      </c>
      <c r="H895" s="149" t="str">
        <f t="shared" ca="1" si="41"/>
        <v>15/7/1997</v>
      </c>
      <c r="I895" t="s">
        <v>152</v>
      </c>
      <c r="J895" t="s">
        <v>153</v>
      </c>
      <c r="K895" t="s">
        <v>1047</v>
      </c>
      <c r="L895" t="s">
        <v>1048</v>
      </c>
      <c r="M895" t="s">
        <v>223</v>
      </c>
      <c r="N895">
        <v>75</v>
      </c>
      <c r="O895" t="s">
        <v>157</v>
      </c>
      <c r="P895" t="s">
        <v>158</v>
      </c>
      <c r="Q895" t="s">
        <v>194</v>
      </c>
      <c r="R895" t="s">
        <v>1050</v>
      </c>
      <c r="S895" t="s">
        <v>2</v>
      </c>
      <c r="T895" t="s">
        <v>196</v>
      </c>
      <c r="U895" t="s">
        <v>224</v>
      </c>
      <c r="V895" t="s">
        <v>160</v>
      </c>
      <c r="W895" t="s">
        <v>225</v>
      </c>
      <c r="X895" t="s">
        <v>2</v>
      </c>
      <c r="Y895" t="s">
        <v>2</v>
      </c>
      <c r="Z895">
        <v>2011</v>
      </c>
      <c r="AA895" t="s">
        <v>164</v>
      </c>
      <c r="AB895" t="s">
        <v>2</v>
      </c>
      <c r="AC895" t="s">
        <v>2</v>
      </c>
      <c r="AD895" t="s">
        <v>2</v>
      </c>
      <c r="AE895" t="s">
        <v>2</v>
      </c>
      <c r="AF895" t="s">
        <v>2</v>
      </c>
      <c r="AG895" t="s">
        <v>165</v>
      </c>
      <c r="AH895" t="s">
        <v>166</v>
      </c>
    </row>
    <row r="896" spans="1:34">
      <c r="A896">
        <v>7415</v>
      </c>
      <c r="B896">
        <v>526819</v>
      </c>
      <c r="C896" t="s">
        <v>149</v>
      </c>
      <c r="D896" t="str">
        <f t="shared" ca="1" si="39"/>
        <v>RGRXTRELHG</v>
      </c>
      <c r="E896" t="str">
        <f t="shared" ca="1" si="40"/>
        <v>Liwdvkbtxkiuw</v>
      </c>
      <c r="F896" t="s">
        <v>150</v>
      </c>
      <c r="G896" t="s">
        <v>167</v>
      </c>
      <c r="H896" s="149" t="str">
        <f t="shared" ca="1" si="41"/>
        <v>13/5/1996</v>
      </c>
      <c r="I896" t="s">
        <v>152</v>
      </c>
      <c r="J896" t="s">
        <v>153</v>
      </c>
      <c r="K896" t="s">
        <v>1051</v>
      </c>
      <c r="L896" t="s">
        <v>1052</v>
      </c>
      <c r="M896" t="s">
        <v>1053</v>
      </c>
      <c r="N896">
        <v>95</v>
      </c>
      <c r="O896" t="s">
        <v>157</v>
      </c>
      <c r="P896" t="s">
        <v>158</v>
      </c>
      <c r="Q896" t="s">
        <v>187</v>
      </c>
      <c r="R896">
        <v>752</v>
      </c>
      <c r="S896" t="s">
        <v>2</v>
      </c>
      <c r="T896" t="s">
        <v>2</v>
      </c>
      <c r="U896" t="s">
        <v>206</v>
      </c>
      <c r="V896" t="s">
        <v>160</v>
      </c>
      <c r="W896" t="s">
        <v>2</v>
      </c>
      <c r="X896" t="s">
        <v>2</v>
      </c>
      <c r="Y896" t="s">
        <v>2</v>
      </c>
      <c r="Z896">
        <v>2009</v>
      </c>
      <c r="AA896" t="s">
        <v>164</v>
      </c>
      <c r="AB896" t="s">
        <v>2</v>
      </c>
      <c r="AC896" t="s">
        <v>2</v>
      </c>
      <c r="AD896" t="s">
        <v>2</v>
      </c>
      <c r="AE896" t="s">
        <v>2</v>
      </c>
      <c r="AF896" t="s">
        <v>2</v>
      </c>
      <c r="AG896" t="s">
        <v>284</v>
      </c>
      <c r="AH896" t="s">
        <v>166</v>
      </c>
    </row>
    <row r="897" spans="1:34">
      <c r="A897">
        <v>7415</v>
      </c>
      <c r="B897">
        <v>526858</v>
      </c>
      <c r="C897" t="s">
        <v>149</v>
      </c>
      <c r="D897" t="str">
        <f t="shared" ca="1" si="39"/>
        <v>THRUTOITLW</v>
      </c>
      <c r="E897" t="str">
        <f t="shared" ca="1" si="40"/>
        <v>Tghinxkjclibx</v>
      </c>
      <c r="F897" t="s">
        <v>150</v>
      </c>
      <c r="G897" t="s">
        <v>167</v>
      </c>
      <c r="H897" s="149" t="str">
        <f t="shared" ca="1" si="41"/>
        <v>3/1/1996</v>
      </c>
      <c r="I897" t="s">
        <v>152</v>
      </c>
      <c r="J897" t="s">
        <v>153</v>
      </c>
      <c r="K897" t="s">
        <v>1051</v>
      </c>
      <c r="L897" t="s">
        <v>1052</v>
      </c>
      <c r="M897" t="s">
        <v>1053</v>
      </c>
      <c r="N897">
        <v>95</v>
      </c>
      <c r="O897" t="s">
        <v>157</v>
      </c>
      <c r="P897" t="s">
        <v>158</v>
      </c>
      <c r="Q897" t="s">
        <v>187</v>
      </c>
      <c r="R897">
        <v>758</v>
      </c>
      <c r="S897" t="s">
        <v>133</v>
      </c>
      <c r="T897" t="s">
        <v>2</v>
      </c>
      <c r="U897" t="s">
        <v>347</v>
      </c>
      <c r="V897" t="s">
        <v>160</v>
      </c>
      <c r="W897" t="s">
        <v>161</v>
      </c>
      <c r="X897" t="s">
        <v>2</v>
      </c>
      <c r="Y897" t="s">
        <v>2</v>
      </c>
      <c r="Z897">
        <v>2010</v>
      </c>
      <c r="AA897" t="s">
        <v>164</v>
      </c>
      <c r="AB897" t="s">
        <v>2</v>
      </c>
      <c r="AC897" t="s">
        <v>2</v>
      </c>
      <c r="AD897" t="s">
        <v>2</v>
      </c>
      <c r="AE897" t="s">
        <v>2</v>
      </c>
      <c r="AF897" t="s">
        <v>2</v>
      </c>
      <c r="AG897" t="s">
        <v>284</v>
      </c>
      <c r="AH897" t="s">
        <v>175</v>
      </c>
    </row>
    <row r="898" spans="1:34">
      <c r="A898">
        <v>7415</v>
      </c>
      <c r="B898">
        <v>526898</v>
      </c>
      <c r="C898" t="s">
        <v>149</v>
      </c>
      <c r="D898" t="str">
        <f t="shared" ca="1" si="39"/>
        <v>OHNGTPWMCC</v>
      </c>
      <c r="E898" t="str">
        <f t="shared" ca="1" si="40"/>
        <v>Hyhcuyqozkqxh</v>
      </c>
      <c r="F898" t="s">
        <v>150</v>
      </c>
      <c r="G898" t="s">
        <v>167</v>
      </c>
      <c r="H898" s="149" t="str">
        <f t="shared" ca="1" si="41"/>
        <v>1/2/1995</v>
      </c>
      <c r="I898" t="s">
        <v>152</v>
      </c>
      <c r="J898" t="s">
        <v>153</v>
      </c>
      <c r="K898" t="s">
        <v>1051</v>
      </c>
      <c r="L898" t="s">
        <v>1052</v>
      </c>
      <c r="M898" t="s">
        <v>1053</v>
      </c>
      <c r="N898">
        <v>95</v>
      </c>
      <c r="O898" t="s">
        <v>157</v>
      </c>
      <c r="P898" t="s">
        <v>158</v>
      </c>
      <c r="Q898" t="s">
        <v>194</v>
      </c>
      <c r="R898">
        <v>703</v>
      </c>
      <c r="S898" t="s">
        <v>2</v>
      </c>
      <c r="T898" t="s">
        <v>199</v>
      </c>
      <c r="U898" t="s">
        <v>201</v>
      </c>
      <c r="V898" t="s">
        <v>160</v>
      </c>
      <c r="W898" t="s">
        <v>161</v>
      </c>
      <c r="X898" t="s">
        <v>2</v>
      </c>
      <c r="Y898" t="s">
        <v>2</v>
      </c>
      <c r="Z898">
        <v>2010</v>
      </c>
      <c r="AA898" t="s">
        <v>164</v>
      </c>
      <c r="AB898" t="s">
        <v>2</v>
      </c>
      <c r="AC898" t="s">
        <v>2</v>
      </c>
      <c r="AD898" t="s">
        <v>2</v>
      </c>
      <c r="AE898" t="s">
        <v>2</v>
      </c>
      <c r="AF898" t="s">
        <v>2</v>
      </c>
      <c r="AG898" t="s">
        <v>165</v>
      </c>
      <c r="AH898" t="s">
        <v>175</v>
      </c>
    </row>
    <row r="899" spans="1:34">
      <c r="A899">
        <v>7415</v>
      </c>
      <c r="B899">
        <v>526906</v>
      </c>
      <c r="C899" t="s">
        <v>149</v>
      </c>
      <c r="D899" t="str">
        <f t="shared" ref="D899:D962" ca="1" si="42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WLYYSSYOAR</v>
      </c>
      <c r="E899" t="str">
        <f t="shared" ref="E899:E962" ca="1" si="43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Hunnibqeunvwn</v>
      </c>
      <c r="F899" t="s">
        <v>150</v>
      </c>
      <c r="G899" t="s">
        <v>151</v>
      </c>
      <c r="H899" s="149" t="str">
        <f t="shared" ref="H899:H962" ca="1" si="44">""&amp;RANDBETWEEN(1,28)&amp;"/"&amp;RANDBETWEEN(1,12)&amp;"/"&amp;RANDBETWEEN(1994,1997)</f>
        <v>9/12/1994</v>
      </c>
      <c r="I899" t="s">
        <v>152</v>
      </c>
      <c r="J899" t="s">
        <v>153</v>
      </c>
      <c r="K899" t="s">
        <v>1051</v>
      </c>
      <c r="L899" t="s">
        <v>1052</v>
      </c>
      <c r="M899" t="s">
        <v>1053</v>
      </c>
      <c r="N899">
        <v>95</v>
      </c>
      <c r="O899" t="s">
        <v>157</v>
      </c>
      <c r="P899" t="s">
        <v>158</v>
      </c>
      <c r="Q899" t="s">
        <v>246</v>
      </c>
      <c r="R899">
        <v>702</v>
      </c>
      <c r="S899" t="s">
        <v>2</v>
      </c>
      <c r="T899" t="s">
        <v>2</v>
      </c>
      <c r="U899" t="s">
        <v>224</v>
      </c>
      <c r="V899" t="s">
        <v>160</v>
      </c>
      <c r="W899" t="s">
        <v>161</v>
      </c>
      <c r="X899" t="s">
        <v>2</v>
      </c>
      <c r="Y899" t="s">
        <v>2</v>
      </c>
      <c r="Z899">
        <v>2011</v>
      </c>
      <c r="AA899" t="s">
        <v>164</v>
      </c>
      <c r="AB899" t="s">
        <v>2</v>
      </c>
      <c r="AC899" t="s">
        <v>2</v>
      </c>
      <c r="AD899" t="s">
        <v>2</v>
      </c>
      <c r="AE899" t="s">
        <v>2</v>
      </c>
      <c r="AF899" t="s">
        <v>2</v>
      </c>
      <c r="AG899" t="s">
        <v>165</v>
      </c>
      <c r="AH899" t="s">
        <v>232</v>
      </c>
    </row>
    <row r="900" spans="1:34">
      <c r="A900">
        <v>7415</v>
      </c>
      <c r="B900">
        <v>526907</v>
      </c>
      <c r="C900" t="s">
        <v>149</v>
      </c>
      <c r="D900" t="str">
        <f t="shared" ca="1" si="42"/>
        <v>PMTUMOIPMV</v>
      </c>
      <c r="E900" t="str">
        <f t="shared" ca="1" si="43"/>
        <v>Kylnlacqudgbx</v>
      </c>
      <c r="F900" t="s">
        <v>150</v>
      </c>
      <c r="G900" t="s">
        <v>167</v>
      </c>
      <c r="H900" s="149" t="str">
        <f t="shared" ca="1" si="44"/>
        <v>25/2/1997</v>
      </c>
      <c r="I900" t="s">
        <v>152</v>
      </c>
      <c r="J900" t="s">
        <v>153</v>
      </c>
      <c r="K900" t="s">
        <v>1051</v>
      </c>
      <c r="L900" t="s">
        <v>1052</v>
      </c>
      <c r="M900" t="s">
        <v>1053</v>
      </c>
      <c r="N900">
        <v>95</v>
      </c>
      <c r="O900" t="s">
        <v>157</v>
      </c>
      <c r="P900" t="s">
        <v>158</v>
      </c>
      <c r="Q900" t="s">
        <v>187</v>
      </c>
      <c r="R900">
        <v>758</v>
      </c>
      <c r="S900" t="s">
        <v>133</v>
      </c>
      <c r="T900" t="s">
        <v>2</v>
      </c>
      <c r="U900" t="s">
        <v>347</v>
      </c>
      <c r="V900" t="s">
        <v>160</v>
      </c>
      <c r="W900" t="s">
        <v>161</v>
      </c>
      <c r="X900" t="s">
        <v>2</v>
      </c>
      <c r="Y900" t="s">
        <v>2</v>
      </c>
      <c r="Z900">
        <v>2010</v>
      </c>
      <c r="AA900" t="s">
        <v>164</v>
      </c>
      <c r="AB900" t="s">
        <v>2</v>
      </c>
      <c r="AC900" t="s">
        <v>2</v>
      </c>
      <c r="AD900" t="s">
        <v>2</v>
      </c>
      <c r="AE900" t="s">
        <v>2</v>
      </c>
      <c r="AF900" t="s">
        <v>2</v>
      </c>
      <c r="AG900" t="s">
        <v>284</v>
      </c>
      <c r="AH900" t="s">
        <v>175</v>
      </c>
    </row>
    <row r="901" spans="1:34">
      <c r="A901">
        <v>7415</v>
      </c>
      <c r="B901">
        <v>526918</v>
      </c>
      <c r="C901" t="s">
        <v>149</v>
      </c>
      <c r="D901" t="str">
        <f t="shared" ca="1" si="42"/>
        <v>BJEHJBBQSG</v>
      </c>
      <c r="E901" t="str">
        <f t="shared" ca="1" si="43"/>
        <v>Bwmizuevldjrl</v>
      </c>
      <c r="F901" t="s">
        <v>150</v>
      </c>
      <c r="G901" t="s">
        <v>167</v>
      </c>
      <c r="H901" s="149" t="str">
        <f t="shared" ca="1" si="44"/>
        <v>22/12/1997</v>
      </c>
      <c r="I901" t="s">
        <v>152</v>
      </c>
      <c r="J901" t="s">
        <v>153</v>
      </c>
      <c r="K901" t="s">
        <v>1051</v>
      </c>
      <c r="L901" t="s">
        <v>1052</v>
      </c>
      <c r="M901" t="s">
        <v>1053</v>
      </c>
      <c r="N901">
        <v>95</v>
      </c>
      <c r="O901" t="s">
        <v>157</v>
      </c>
      <c r="P901" t="s">
        <v>158</v>
      </c>
      <c r="Q901" t="s">
        <v>171</v>
      </c>
      <c r="R901">
        <v>708</v>
      </c>
      <c r="S901" t="s">
        <v>2</v>
      </c>
      <c r="T901" t="s">
        <v>2</v>
      </c>
      <c r="U901" t="s">
        <v>173</v>
      </c>
      <c r="V901" t="s">
        <v>160</v>
      </c>
      <c r="W901" t="s">
        <v>182</v>
      </c>
      <c r="X901" t="s">
        <v>162</v>
      </c>
      <c r="Y901" t="s">
        <v>2</v>
      </c>
      <c r="Z901">
        <v>2010</v>
      </c>
      <c r="AA901" t="s">
        <v>164</v>
      </c>
      <c r="AB901" t="s">
        <v>2</v>
      </c>
      <c r="AC901" t="s">
        <v>2</v>
      </c>
      <c r="AD901" t="s">
        <v>2</v>
      </c>
      <c r="AE901" t="s">
        <v>2</v>
      </c>
      <c r="AF901" t="s">
        <v>2</v>
      </c>
      <c r="AG901" t="s">
        <v>174</v>
      </c>
      <c r="AH901" t="s">
        <v>166</v>
      </c>
    </row>
    <row r="902" spans="1:34">
      <c r="A902">
        <v>7415</v>
      </c>
      <c r="B902">
        <v>526956</v>
      </c>
      <c r="C902" t="s">
        <v>149</v>
      </c>
      <c r="D902" t="str">
        <f t="shared" ca="1" si="42"/>
        <v>BUFDRXJMVH</v>
      </c>
      <c r="E902" t="str">
        <f t="shared" ca="1" si="43"/>
        <v>Eijonvgnmtgdj</v>
      </c>
      <c r="F902" t="s">
        <v>150</v>
      </c>
      <c r="G902" t="s">
        <v>167</v>
      </c>
      <c r="H902" s="149" t="str">
        <f t="shared" ca="1" si="44"/>
        <v>27/1/1994</v>
      </c>
      <c r="I902" t="s">
        <v>152</v>
      </c>
      <c r="J902" t="s">
        <v>153</v>
      </c>
      <c r="K902" t="s">
        <v>1051</v>
      </c>
      <c r="L902" t="s">
        <v>1052</v>
      </c>
      <c r="M902" t="s">
        <v>1053</v>
      </c>
      <c r="N902">
        <v>95</v>
      </c>
      <c r="O902" t="s">
        <v>157</v>
      </c>
      <c r="P902" t="s">
        <v>158</v>
      </c>
      <c r="Q902" t="s">
        <v>171</v>
      </c>
      <c r="R902">
        <v>708</v>
      </c>
      <c r="S902" t="s">
        <v>2</v>
      </c>
      <c r="T902" t="s">
        <v>2</v>
      </c>
      <c r="U902" t="s">
        <v>173</v>
      </c>
      <c r="V902" t="s">
        <v>160</v>
      </c>
      <c r="W902" t="s">
        <v>161</v>
      </c>
      <c r="X902" t="s">
        <v>162</v>
      </c>
      <c r="Y902" t="s">
        <v>2</v>
      </c>
      <c r="Z902">
        <v>2011</v>
      </c>
      <c r="AA902" t="s">
        <v>164</v>
      </c>
      <c r="AB902" t="s">
        <v>2</v>
      </c>
      <c r="AC902" t="s">
        <v>2</v>
      </c>
      <c r="AD902" t="s">
        <v>2</v>
      </c>
      <c r="AE902" t="s">
        <v>2</v>
      </c>
      <c r="AF902" t="s">
        <v>2</v>
      </c>
      <c r="AG902" t="s">
        <v>174</v>
      </c>
      <c r="AH902" t="s">
        <v>190</v>
      </c>
    </row>
    <row r="903" spans="1:34">
      <c r="A903">
        <v>7415</v>
      </c>
      <c r="B903">
        <v>526998</v>
      </c>
      <c r="C903" t="s">
        <v>149</v>
      </c>
      <c r="D903" t="str">
        <f t="shared" ca="1" si="42"/>
        <v>RNOUHUTYIK</v>
      </c>
      <c r="E903" t="str">
        <f t="shared" ca="1" si="43"/>
        <v>Jfruvtcadlgah</v>
      </c>
      <c r="F903" t="s">
        <v>150</v>
      </c>
      <c r="G903" t="s">
        <v>167</v>
      </c>
      <c r="H903" s="149" t="str">
        <f t="shared" ca="1" si="44"/>
        <v>20/12/1994</v>
      </c>
      <c r="I903" t="s">
        <v>152</v>
      </c>
      <c r="J903" t="s">
        <v>153</v>
      </c>
      <c r="K903" t="s">
        <v>1051</v>
      </c>
      <c r="L903" t="s">
        <v>1052</v>
      </c>
      <c r="M903" t="s">
        <v>1053</v>
      </c>
      <c r="N903">
        <v>95</v>
      </c>
      <c r="O903" t="s">
        <v>157</v>
      </c>
      <c r="P903" t="s">
        <v>158</v>
      </c>
      <c r="Q903" t="s">
        <v>194</v>
      </c>
      <c r="R903">
        <v>703</v>
      </c>
      <c r="S903" t="s">
        <v>2</v>
      </c>
      <c r="T903" t="s">
        <v>199</v>
      </c>
      <c r="U903" t="s">
        <v>201</v>
      </c>
      <c r="V903" t="s">
        <v>160</v>
      </c>
      <c r="W903" t="s">
        <v>182</v>
      </c>
      <c r="X903" t="s">
        <v>249</v>
      </c>
      <c r="Y903" t="s">
        <v>2</v>
      </c>
      <c r="Z903">
        <v>2011</v>
      </c>
      <c r="AA903" t="s">
        <v>164</v>
      </c>
      <c r="AB903" t="s">
        <v>2</v>
      </c>
      <c r="AC903" t="s">
        <v>2</v>
      </c>
      <c r="AD903" t="s">
        <v>2</v>
      </c>
      <c r="AE903" t="s">
        <v>2</v>
      </c>
      <c r="AF903" t="s">
        <v>2</v>
      </c>
      <c r="AG903" t="s">
        <v>165</v>
      </c>
      <c r="AH903" t="s">
        <v>190</v>
      </c>
    </row>
    <row r="904" spans="1:34">
      <c r="A904">
        <v>7415</v>
      </c>
      <c r="B904">
        <v>527034</v>
      </c>
      <c r="C904" t="s">
        <v>149</v>
      </c>
      <c r="D904" t="str">
        <f t="shared" ca="1" si="42"/>
        <v>JIOYRRSCQE</v>
      </c>
      <c r="E904" t="str">
        <f t="shared" ca="1" si="43"/>
        <v>Kzkexokqvnabq</v>
      </c>
      <c r="F904" t="s">
        <v>150</v>
      </c>
      <c r="G904" t="s">
        <v>151</v>
      </c>
      <c r="H904" s="149" t="str">
        <f t="shared" ca="1" si="44"/>
        <v>13/7/1995</v>
      </c>
      <c r="I904" t="s">
        <v>152</v>
      </c>
      <c r="J904" t="s">
        <v>153</v>
      </c>
      <c r="K904" t="s">
        <v>1051</v>
      </c>
      <c r="L904" t="s">
        <v>1052</v>
      </c>
      <c r="M904" t="s">
        <v>1053</v>
      </c>
      <c r="N904">
        <v>95</v>
      </c>
      <c r="O904" t="s">
        <v>157</v>
      </c>
      <c r="P904" t="s">
        <v>158</v>
      </c>
      <c r="Q904" t="s">
        <v>194</v>
      </c>
      <c r="R904">
        <v>703</v>
      </c>
      <c r="S904" t="s">
        <v>2</v>
      </c>
      <c r="T904" t="s">
        <v>199</v>
      </c>
      <c r="U904" t="s">
        <v>224</v>
      </c>
      <c r="V904" t="s">
        <v>160</v>
      </c>
      <c r="W904" t="s">
        <v>182</v>
      </c>
      <c r="X904" t="s">
        <v>271</v>
      </c>
      <c r="Y904" t="s">
        <v>254</v>
      </c>
      <c r="Z904">
        <v>2011</v>
      </c>
      <c r="AA904" t="s">
        <v>164</v>
      </c>
      <c r="AB904" t="s">
        <v>2</v>
      </c>
      <c r="AC904" t="s">
        <v>2</v>
      </c>
      <c r="AD904" t="s">
        <v>2</v>
      </c>
      <c r="AE904" t="s">
        <v>2</v>
      </c>
      <c r="AF904" t="s">
        <v>2</v>
      </c>
      <c r="AG904" t="s">
        <v>165</v>
      </c>
      <c r="AH904" t="s">
        <v>190</v>
      </c>
    </row>
    <row r="905" spans="1:34">
      <c r="A905">
        <v>7415</v>
      </c>
      <c r="B905">
        <v>527074</v>
      </c>
      <c r="C905" t="s">
        <v>149</v>
      </c>
      <c r="D905" t="str">
        <f t="shared" ca="1" si="42"/>
        <v>LKADANEIEH</v>
      </c>
      <c r="E905" t="str">
        <f t="shared" ca="1" si="43"/>
        <v>Tyhdjezrjkjay</v>
      </c>
      <c r="F905" t="s">
        <v>150</v>
      </c>
      <c r="G905" t="s">
        <v>167</v>
      </c>
      <c r="H905" s="149" t="str">
        <f t="shared" ca="1" si="44"/>
        <v>4/2/1997</v>
      </c>
      <c r="I905" t="s">
        <v>152</v>
      </c>
      <c r="J905" t="s">
        <v>153</v>
      </c>
      <c r="K905" t="s">
        <v>1051</v>
      </c>
      <c r="L905" t="s">
        <v>1052</v>
      </c>
      <c r="M905" t="s">
        <v>1053</v>
      </c>
      <c r="N905">
        <v>95</v>
      </c>
      <c r="O905" t="s">
        <v>157</v>
      </c>
      <c r="P905" t="s">
        <v>158</v>
      </c>
      <c r="Q905" t="s">
        <v>171</v>
      </c>
      <c r="R905">
        <v>708</v>
      </c>
      <c r="S905" t="s">
        <v>2</v>
      </c>
      <c r="T905" t="s">
        <v>2</v>
      </c>
      <c r="U905" t="s">
        <v>173</v>
      </c>
      <c r="V905" t="s">
        <v>160</v>
      </c>
      <c r="W905" t="s">
        <v>161</v>
      </c>
      <c r="X905" t="s">
        <v>162</v>
      </c>
      <c r="Y905" t="s">
        <v>2</v>
      </c>
      <c r="Z905">
        <v>2011</v>
      </c>
      <c r="AA905" t="s">
        <v>164</v>
      </c>
      <c r="AB905" t="s">
        <v>2</v>
      </c>
      <c r="AC905" t="s">
        <v>2</v>
      </c>
      <c r="AD905" t="s">
        <v>2</v>
      </c>
      <c r="AE905" t="s">
        <v>2</v>
      </c>
      <c r="AF905" t="s">
        <v>2</v>
      </c>
      <c r="AG905" t="s">
        <v>174</v>
      </c>
      <c r="AH905" t="s">
        <v>190</v>
      </c>
    </row>
    <row r="906" spans="1:34">
      <c r="A906">
        <v>7415</v>
      </c>
      <c r="B906">
        <v>527106</v>
      </c>
      <c r="C906" t="s">
        <v>149</v>
      </c>
      <c r="D906" t="str">
        <f t="shared" ca="1" si="42"/>
        <v>GLAUMYTQOT</v>
      </c>
      <c r="E906" t="str">
        <f t="shared" ca="1" si="43"/>
        <v>Leomxwbdgepfq</v>
      </c>
      <c r="F906" t="s">
        <v>150</v>
      </c>
      <c r="G906" t="s">
        <v>167</v>
      </c>
      <c r="H906" s="149" t="str">
        <f t="shared" ca="1" si="44"/>
        <v>17/11/1995</v>
      </c>
      <c r="I906" t="s">
        <v>152</v>
      </c>
      <c r="J906" t="s">
        <v>153</v>
      </c>
      <c r="K906" t="s">
        <v>1051</v>
      </c>
      <c r="L906" t="s">
        <v>1052</v>
      </c>
      <c r="M906" t="s">
        <v>1053</v>
      </c>
      <c r="N906">
        <v>95</v>
      </c>
      <c r="O906" t="s">
        <v>157</v>
      </c>
      <c r="P906" t="s">
        <v>158</v>
      </c>
      <c r="Q906" t="s">
        <v>171</v>
      </c>
      <c r="R906">
        <v>708</v>
      </c>
      <c r="S906" t="s">
        <v>2</v>
      </c>
      <c r="T906" t="s">
        <v>2</v>
      </c>
      <c r="U906" t="s">
        <v>173</v>
      </c>
      <c r="V906" t="s">
        <v>160</v>
      </c>
      <c r="W906" t="s">
        <v>161</v>
      </c>
      <c r="X906" t="s">
        <v>162</v>
      </c>
      <c r="Y906" t="s">
        <v>2</v>
      </c>
      <c r="Z906">
        <v>2011</v>
      </c>
      <c r="AA906" t="s">
        <v>164</v>
      </c>
      <c r="AB906" t="s">
        <v>2</v>
      </c>
      <c r="AC906" t="s">
        <v>2</v>
      </c>
      <c r="AD906" t="s">
        <v>2</v>
      </c>
      <c r="AE906" t="s">
        <v>2</v>
      </c>
      <c r="AF906" t="s">
        <v>2</v>
      </c>
      <c r="AG906" t="s">
        <v>174</v>
      </c>
      <c r="AH906" t="s">
        <v>190</v>
      </c>
    </row>
    <row r="907" spans="1:34">
      <c r="A907">
        <v>7415</v>
      </c>
      <c r="B907">
        <v>527108</v>
      </c>
      <c r="C907" t="s">
        <v>149</v>
      </c>
      <c r="D907" t="str">
        <f t="shared" ca="1" si="42"/>
        <v>LOVMJLLJRO</v>
      </c>
      <c r="E907" t="str">
        <f t="shared" ca="1" si="43"/>
        <v>Kcsncgouncqpr</v>
      </c>
      <c r="F907" t="s">
        <v>150</v>
      </c>
      <c r="G907" t="s">
        <v>167</v>
      </c>
      <c r="H907" s="149" t="str">
        <f t="shared" ca="1" si="44"/>
        <v>25/3/1996</v>
      </c>
      <c r="I907" t="s">
        <v>152</v>
      </c>
      <c r="J907" t="s">
        <v>153</v>
      </c>
      <c r="K907" t="s">
        <v>1051</v>
      </c>
      <c r="L907" t="s">
        <v>1052</v>
      </c>
      <c r="M907" t="s">
        <v>1053</v>
      </c>
      <c r="N907">
        <v>95</v>
      </c>
      <c r="O907" t="s">
        <v>157</v>
      </c>
      <c r="P907" t="s">
        <v>158</v>
      </c>
      <c r="Q907" t="s">
        <v>194</v>
      </c>
      <c r="R907">
        <v>703</v>
      </c>
      <c r="S907" t="s">
        <v>2</v>
      </c>
      <c r="T907" t="s">
        <v>199</v>
      </c>
      <c r="U907" t="s">
        <v>201</v>
      </c>
      <c r="V907" t="s">
        <v>160</v>
      </c>
      <c r="W907" t="s">
        <v>182</v>
      </c>
      <c r="X907" t="s">
        <v>249</v>
      </c>
      <c r="Y907" t="s">
        <v>2</v>
      </c>
      <c r="Z907">
        <v>2011</v>
      </c>
      <c r="AA907" t="s">
        <v>164</v>
      </c>
      <c r="AB907" t="s">
        <v>2</v>
      </c>
      <c r="AC907" t="s">
        <v>2</v>
      </c>
      <c r="AD907" t="s">
        <v>2</v>
      </c>
      <c r="AE907" t="s">
        <v>2</v>
      </c>
      <c r="AF907" t="s">
        <v>2</v>
      </c>
      <c r="AG907" t="s">
        <v>165</v>
      </c>
      <c r="AH907" t="s">
        <v>190</v>
      </c>
    </row>
    <row r="908" spans="1:34">
      <c r="A908">
        <v>7415</v>
      </c>
      <c r="B908">
        <v>528209</v>
      </c>
      <c r="C908" t="s">
        <v>149</v>
      </c>
      <c r="D908" t="str">
        <f t="shared" ca="1" si="42"/>
        <v>ONTXETBIBI</v>
      </c>
      <c r="E908" t="str">
        <f t="shared" ca="1" si="43"/>
        <v>Jhedeupjlghpp</v>
      </c>
      <c r="F908" t="s">
        <v>150</v>
      </c>
      <c r="G908" t="s">
        <v>167</v>
      </c>
      <c r="H908" s="149" t="str">
        <f t="shared" ca="1" si="44"/>
        <v>24/7/1996</v>
      </c>
      <c r="I908" t="s">
        <v>152</v>
      </c>
      <c r="J908" t="s">
        <v>153</v>
      </c>
      <c r="K908" t="s">
        <v>1054</v>
      </c>
      <c r="L908" t="s">
        <v>1055</v>
      </c>
      <c r="M908" t="s">
        <v>1056</v>
      </c>
      <c r="N908">
        <v>94</v>
      </c>
      <c r="O908" t="s">
        <v>157</v>
      </c>
      <c r="P908" t="s">
        <v>158</v>
      </c>
      <c r="Q908" t="s">
        <v>194</v>
      </c>
      <c r="R908" t="s">
        <v>210</v>
      </c>
      <c r="S908" t="s">
        <v>2</v>
      </c>
      <c r="T908" t="s">
        <v>196</v>
      </c>
      <c r="U908" t="s">
        <v>197</v>
      </c>
      <c r="V908" t="s">
        <v>160</v>
      </c>
      <c r="W908" t="s">
        <v>161</v>
      </c>
      <c r="X908" t="s">
        <v>2</v>
      </c>
      <c r="Y908" t="s">
        <v>2</v>
      </c>
      <c r="Z908">
        <v>2011</v>
      </c>
      <c r="AA908" t="s">
        <v>164</v>
      </c>
      <c r="AB908" t="s">
        <v>2</v>
      </c>
      <c r="AC908" t="s">
        <v>2</v>
      </c>
      <c r="AD908" t="s">
        <v>2</v>
      </c>
      <c r="AE908" t="s">
        <v>2</v>
      </c>
      <c r="AF908" t="s">
        <v>2</v>
      </c>
      <c r="AG908" t="s">
        <v>174</v>
      </c>
      <c r="AH908" t="s">
        <v>190</v>
      </c>
    </row>
    <row r="909" spans="1:34">
      <c r="A909">
        <v>7415</v>
      </c>
      <c r="B909">
        <v>528315</v>
      </c>
      <c r="C909" t="s">
        <v>149</v>
      </c>
      <c r="D909" t="str">
        <f t="shared" ca="1" si="42"/>
        <v>RWMRREHEPX</v>
      </c>
      <c r="E909" t="str">
        <f t="shared" ca="1" si="43"/>
        <v>Zkxftpxbcgqxg</v>
      </c>
      <c r="F909" t="s">
        <v>150</v>
      </c>
      <c r="G909" t="s">
        <v>167</v>
      </c>
      <c r="H909" s="149" t="str">
        <f t="shared" ca="1" si="44"/>
        <v>4/7/1995</v>
      </c>
      <c r="I909" t="s">
        <v>152</v>
      </c>
      <c r="J909" t="s">
        <v>153</v>
      </c>
      <c r="K909" t="s">
        <v>1057</v>
      </c>
      <c r="L909" t="s">
        <v>1058</v>
      </c>
      <c r="M909" t="s">
        <v>1009</v>
      </c>
      <c r="N909">
        <v>93</v>
      </c>
      <c r="O909" t="s">
        <v>157</v>
      </c>
      <c r="P909" t="s">
        <v>158</v>
      </c>
      <c r="Q909" t="s">
        <v>194</v>
      </c>
      <c r="R909" t="s">
        <v>236</v>
      </c>
      <c r="S909" t="s">
        <v>2</v>
      </c>
      <c r="T909" t="s">
        <v>196</v>
      </c>
      <c r="U909" t="s">
        <v>224</v>
      </c>
      <c r="V909" t="s">
        <v>160</v>
      </c>
      <c r="W909" t="s">
        <v>161</v>
      </c>
      <c r="X909" t="s">
        <v>2</v>
      </c>
      <c r="Y909" t="s">
        <v>2</v>
      </c>
      <c r="Z909">
        <v>2011</v>
      </c>
      <c r="AA909" t="s">
        <v>164</v>
      </c>
      <c r="AB909" t="s">
        <v>2</v>
      </c>
      <c r="AC909" t="s">
        <v>2</v>
      </c>
      <c r="AD909" t="s">
        <v>2</v>
      </c>
      <c r="AE909" t="s">
        <v>2</v>
      </c>
      <c r="AF909" t="s">
        <v>2</v>
      </c>
      <c r="AG909" t="s">
        <v>174</v>
      </c>
      <c r="AH909" t="s">
        <v>166</v>
      </c>
    </row>
    <row r="910" spans="1:34">
      <c r="A910">
        <v>7415</v>
      </c>
      <c r="B910">
        <v>528316</v>
      </c>
      <c r="C910" t="s">
        <v>149</v>
      </c>
      <c r="D910" t="str">
        <f t="shared" ca="1" si="42"/>
        <v>KWEYDEBZQR</v>
      </c>
      <c r="E910" t="str">
        <f t="shared" ca="1" si="43"/>
        <v>Jpajwnmrcodjp</v>
      </c>
      <c r="F910" t="s">
        <v>150</v>
      </c>
      <c r="G910" t="s">
        <v>167</v>
      </c>
      <c r="H910" s="149" t="str">
        <f t="shared" ca="1" si="44"/>
        <v>27/11/1996</v>
      </c>
      <c r="I910" t="s">
        <v>152</v>
      </c>
      <c r="J910" t="s">
        <v>153</v>
      </c>
      <c r="K910" t="s">
        <v>1057</v>
      </c>
      <c r="L910" t="s">
        <v>1058</v>
      </c>
      <c r="M910" t="s">
        <v>1009</v>
      </c>
      <c r="N910">
        <v>93</v>
      </c>
      <c r="O910" t="s">
        <v>157</v>
      </c>
      <c r="P910" t="s">
        <v>158</v>
      </c>
      <c r="Q910" t="s">
        <v>194</v>
      </c>
      <c r="R910" t="s">
        <v>507</v>
      </c>
      <c r="S910" t="s">
        <v>2</v>
      </c>
      <c r="T910" t="s">
        <v>196</v>
      </c>
      <c r="U910" t="s">
        <v>197</v>
      </c>
      <c r="V910" t="s">
        <v>160</v>
      </c>
      <c r="W910" t="s">
        <v>161</v>
      </c>
      <c r="X910" t="s">
        <v>2</v>
      </c>
      <c r="Y910" t="s">
        <v>2</v>
      </c>
      <c r="Z910">
        <v>2011</v>
      </c>
      <c r="AA910" t="s">
        <v>164</v>
      </c>
      <c r="AB910" t="s">
        <v>2</v>
      </c>
      <c r="AC910" t="s">
        <v>2</v>
      </c>
      <c r="AD910" t="s">
        <v>2</v>
      </c>
      <c r="AE910" t="s">
        <v>2</v>
      </c>
      <c r="AF910" t="s">
        <v>2</v>
      </c>
      <c r="AG910" t="s">
        <v>174</v>
      </c>
      <c r="AH910" t="s">
        <v>190</v>
      </c>
    </row>
    <row r="911" spans="1:34">
      <c r="A911">
        <v>7415</v>
      </c>
      <c r="B911">
        <v>528334</v>
      </c>
      <c r="C911" t="s">
        <v>149</v>
      </c>
      <c r="D911" t="str">
        <f t="shared" ca="1" si="42"/>
        <v>GHSYWEBCBN</v>
      </c>
      <c r="E911" t="str">
        <f t="shared" ca="1" si="43"/>
        <v>Lhcdlvopqaose</v>
      </c>
      <c r="F911" t="s">
        <v>150</v>
      </c>
      <c r="G911" t="s">
        <v>167</v>
      </c>
      <c r="H911" s="149" t="str">
        <f t="shared" ca="1" si="44"/>
        <v>4/12/1994</v>
      </c>
      <c r="I911" t="s">
        <v>152</v>
      </c>
      <c r="J911" t="s">
        <v>153</v>
      </c>
      <c r="K911" t="s">
        <v>1057</v>
      </c>
      <c r="L911" t="s">
        <v>1058</v>
      </c>
      <c r="M911" t="s">
        <v>1009</v>
      </c>
      <c r="N911">
        <v>93</v>
      </c>
      <c r="O911" t="s">
        <v>157</v>
      </c>
      <c r="P911" t="s">
        <v>158</v>
      </c>
      <c r="Q911" t="s">
        <v>194</v>
      </c>
      <c r="R911" t="s">
        <v>210</v>
      </c>
      <c r="S911" t="s">
        <v>2</v>
      </c>
      <c r="T911" t="s">
        <v>196</v>
      </c>
      <c r="U911" t="s">
        <v>197</v>
      </c>
      <c r="V911" t="s">
        <v>160</v>
      </c>
      <c r="W911" t="s">
        <v>161</v>
      </c>
      <c r="X911" t="s">
        <v>249</v>
      </c>
      <c r="Y911" t="s">
        <v>2</v>
      </c>
      <c r="Z911">
        <v>2011</v>
      </c>
      <c r="AA911" t="s">
        <v>164</v>
      </c>
      <c r="AB911" t="s">
        <v>2</v>
      </c>
      <c r="AC911" t="s">
        <v>2</v>
      </c>
      <c r="AD911" t="s">
        <v>2</v>
      </c>
      <c r="AE911" t="s">
        <v>2</v>
      </c>
      <c r="AF911" t="s">
        <v>2</v>
      </c>
      <c r="AG911" t="s">
        <v>213</v>
      </c>
      <c r="AH911" t="s">
        <v>166</v>
      </c>
    </row>
    <row r="912" spans="1:34">
      <c r="A912">
        <v>7415</v>
      </c>
      <c r="B912">
        <v>528345</v>
      </c>
      <c r="C912" t="s">
        <v>149</v>
      </c>
      <c r="D912" t="str">
        <f t="shared" ca="1" si="42"/>
        <v>IUJXDWEZWB</v>
      </c>
      <c r="E912" t="str">
        <f t="shared" ca="1" si="43"/>
        <v>Ihxkjvcfetmhd</v>
      </c>
      <c r="F912" t="s">
        <v>150</v>
      </c>
      <c r="G912" t="s">
        <v>167</v>
      </c>
      <c r="H912" s="149" t="str">
        <f t="shared" ca="1" si="44"/>
        <v>26/7/1995</v>
      </c>
      <c r="I912" t="s">
        <v>152</v>
      </c>
      <c r="J912" t="s">
        <v>153</v>
      </c>
      <c r="K912" t="s">
        <v>1057</v>
      </c>
      <c r="L912" t="s">
        <v>1058</v>
      </c>
      <c r="M912" t="s">
        <v>1009</v>
      </c>
      <c r="N912">
        <v>93</v>
      </c>
      <c r="O912" t="s">
        <v>157</v>
      </c>
      <c r="P912" t="s">
        <v>158</v>
      </c>
      <c r="Q912" t="s">
        <v>194</v>
      </c>
      <c r="R912" t="s">
        <v>236</v>
      </c>
      <c r="S912" t="s">
        <v>2</v>
      </c>
      <c r="T912" t="s">
        <v>196</v>
      </c>
      <c r="U912" t="s">
        <v>197</v>
      </c>
      <c r="V912" t="s">
        <v>160</v>
      </c>
      <c r="W912" t="s">
        <v>161</v>
      </c>
      <c r="X912" t="s">
        <v>2</v>
      </c>
      <c r="Y912" t="s">
        <v>2</v>
      </c>
      <c r="Z912">
        <v>2010</v>
      </c>
      <c r="AA912" t="s">
        <v>164</v>
      </c>
      <c r="AB912" t="s">
        <v>2</v>
      </c>
      <c r="AC912" t="s">
        <v>2</v>
      </c>
      <c r="AD912" t="s">
        <v>2</v>
      </c>
      <c r="AE912" t="s">
        <v>2</v>
      </c>
      <c r="AF912" t="s">
        <v>2</v>
      </c>
      <c r="AG912" t="s">
        <v>174</v>
      </c>
      <c r="AH912" t="s">
        <v>166</v>
      </c>
    </row>
    <row r="913" spans="1:34">
      <c r="A913">
        <v>7415</v>
      </c>
      <c r="B913">
        <v>528350</v>
      </c>
      <c r="C913" t="s">
        <v>149</v>
      </c>
      <c r="D913" t="str">
        <f t="shared" ca="1" si="42"/>
        <v>GPWYMQWYRV</v>
      </c>
      <c r="E913" t="str">
        <f t="shared" ca="1" si="43"/>
        <v>Vcxcelwqkpzoc</v>
      </c>
      <c r="F913" t="s">
        <v>150</v>
      </c>
      <c r="G913" t="s">
        <v>151</v>
      </c>
      <c r="H913" s="149" t="str">
        <f t="shared" ca="1" si="44"/>
        <v>24/12/1996</v>
      </c>
      <c r="I913" t="s">
        <v>152</v>
      </c>
      <c r="J913" t="s">
        <v>153</v>
      </c>
      <c r="K913" t="s">
        <v>1057</v>
      </c>
      <c r="L913" t="s">
        <v>1058</v>
      </c>
      <c r="M913" t="s">
        <v>1009</v>
      </c>
      <c r="N913">
        <v>93</v>
      </c>
      <c r="O913" t="s">
        <v>157</v>
      </c>
      <c r="P913" t="s">
        <v>158</v>
      </c>
      <c r="Q913" t="s">
        <v>246</v>
      </c>
      <c r="R913" t="s">
        <v>321</v>
      </c>
      <c r="S913" t="s">
        <v>2</v>
      </c>
      <c r="T913" t="s">
        <v>2</v>
      </c>
      <c r="U913" t="s">
        <v>253</v>
      </c>
      <c r="V913" t="s">
        <v>160</v>
      </c>
      <c r="W913" t="s">
        <v>161</v>
      </c>
      <c r="X913" t="s">
        <v>2</v>
      </c>
      <c r="Y913" t="s">
        <v>2</v>
      </c>
      <c r="Z913">
        <v>2011</v>
      </c>
      <c r="AA913" t="s">
        <v>164</v>
      </c>
      <c r="AB913" t="s">
        <v>2</v>
      </c>
      <c r="AC913" t="s">
        <v>2</v>
      </c>
      <c r="AD913" t="s">
        <v>2</v>
      </c>
      <c r="AE913" t="s">
        <v>2</v>
      </c>
      <c r="AF913" t="s">
        <v>2</v>
      </c>
      <c r="AG913" t="s">
        <v>165</v>
      </c>
      <c r="AH913" t="s">
        <v>175</v>
      </c>
    </row>
    <row r="914" spans="1:34">
      <c r="A914">
        <v>7415</v>
      </c>
      <c r="B914">
        <v>528367</v>
      </c>
      <c r="C914" t="s">
        <v>183</v>
      </c>
      <c r="D914" t="str">
        <f t="shared" ca="1" si="42"/>
        <v>YTNQGEYDGE</v>
      </c>
      <c r="E914" t="str">
        <f t="shared" ca="1" si="43"/>
        <v>Kjqpobphcjugk</v>
      </c>
      <c r="F914" t="s">
        <v>150</v>
      </c>
      <c r="G914" t="s">
        <v>167</v>
      </c>
      <c r="H914" s="149" t="str">
        <f t="shared" ca="1" si="44"/>
        <v>1/8/1997</v>
      </c>
      <c r="I914" t="s">
        <v>152</v>
      </c>
      <c r="J914" t="s">
        <v>153</v>
      </c>
      <c r="K914" t="s">
        <v>1057</v>
      </c>
      <c r="L914" t="s">
        <v>1058</v>
      </c>
      <c r="M914" t="s">
        <v>1009</v>
      </c>
      <c r="N914">
        <v>93</v>
      </c>
      <c r="O914" t="s">
        <v>157</v>
      </c>
      <c r="P914" t="s">
        <v>158</v>
      </c>
      <c r="Q914" t="s">
        <v>179</v>
      </c>
      <c r="R914" t="s">
        <v>333</v>
      </c>
      <c r="S914" t="s">
        <v>2</v>
      </c>
      <c r="T914" t="s">
        <v>2</v>
      </c>
      <c r="U914" t="s">
        <v>294</v>
      </c>
      <c r="V914" t="s">
        <v>160</v>
      </c>
      <c r="W914" t="s">
        <v>161</v>
      </c>
      <c r="X914" t="s">
        <v>2</v>
      </c>
      <c r="Y914" t="s">
        <v>2</v>
      </c>
      <c r="Z914">
        <v>2011</v>
      </c>
      <c r="AA914" t="s">
        <v>164</v>
      </c>
      <c r="AB914" t="s">
        <v>2</v>
      </c>
      <c r="AC914" t="s">
        <v>2</v>
      </c>
      <c r="AD914" t="s">
        <v>2</v>
      </c>
      <c r="AE914" t="s">
        <v>2</v>
      </c>
      <c r="AF914" t="s">
        <v>2</v>
      </c>
      <c r="AG914" t="s">
        <v>213</v>
      </c>
      <c r="AH914" t="s">
        <v>175</v>
      </c>
    </row>
    <row r="915" spans="1:34">
      <c r="A915">
        <v>7415</v>
      </c>
      <c r="B915">
        <v>528380</v>
      </c>
      <c r="C915" t="s">
        <v>149</v>
      </c>
      <c r="D915" t="str">
        <f t="shared" ca="1" si="42"/>
        <v>QVKWGZYUWA</v>
      </c>
      <c r="E915" t="str">
        <f t="shared" ca="1" si="43"/>
        <v>Vdytmiemkzdud</v>
      </c>
      <c r="F915" t="s">
        <v>150</v>
      </c>
      <c r="G915" t="s">
        <v>167</v>
      </c>
      <c r="H915" s="149" t="str">
        <f t="shared" ca="1" si="44"/>
        <v>4/7/1996</v>
      </c>
      <c r="I915" t="s">
        <v>152</v>
      </c>
      <c r="J915" t="s">
        <v>153</v>
      </c>
      <c r="K915" t="s">
        <v>1057</v>
      </c>
      <c r="L915" t="s">
        <v>1058</v>
      </c>
      <c r="M915" t="s">
        <v>1009</v>
      </c>
      <c r="N915">
        <v>93</v>
      </c>
      <c r="O915" t="s">
        <v>157</v>
      </c>
      <c r="P915" t="s">
        <v>158</v>
      </c>
      <c r="Q915" t="s">
        <v>194</v>
      </c>
      <c r="R915" t="s">
        <v>236</v>
      </c>
      <c r="S915" t="s">
        <v>2</v>
      </c>
      <c r="T915" t="s">
        <v>196</v>
      </c>
      <c r="U915" t="s">
        <v>197</v>
      </c>
      <c r="V915" t="s">
        <v>160</v>
      </c>
      <c r="W915" t="s">
        <v>161</v>
      </c>
      <c r="X915" t="s">
        <v>2</v>
      </c>
      <c r="Y915" t="s">
        <v>2</v>
      </c>
      <c r="Z915">
        <v>2010</v>
      </c>
      <c r="AA915" t="s">
        <v>164</v>
      </c>
      <c r="AB915" t="s">
        <v>2</v>
      </c>
      <c r="AC915" t="s">
        <v>2</v>
      </c>
      <c r="AD915" t="s">
        <v>2</v>
      </c>
      <c r="AE915" t="s">
        <v>2</v>
      </c>
      <c r="AF915" t="s">
        <v>2</v>
      </c>
      <c r="AG915" t="s">
        <v>174</v>
      </c>
      <c r="AH915" t="s">
        <v>175</v>
      </c>
    </row>
    <row r="916" spans="1:34">
      <c r="A916">
        <v>7415</v>
      </c>
      <c r="B916">
        <v>528384</v>
      </c>
      <c r="C916" t="s">
        <v>149</v>
      </c>
      <c r="D916" t="str">
        <f t="shared" ca="1" si="42"/>
        <v>ZDXKXOMFAX</v>
      </c>
      <c r="E916" t="str">
        <f t="shared" ca="1" si="43"/>
        <v>Xujteurtlxeek</v>
      </c>
      <c r="F916" t="s">
        <v>150</v>
      </c>
      <c r="G916" t="s">
        <v>167</v>
      </c>
      <c r="H916" s="149" t="str">
        <f t="shared" ca="1" si="44"/>
        <v>7/1/1995</v>
      </c>
      <c r="I916" t="s">
        <v>152</v>
      </c>
      <c r="J916" t="s">
        <v>153</v>
      </c>
      <c r="K916" t="s">
        <v>1057</v>
      </c>
      <c r="L916" t="s">
        <v>1058</v>
      </c>
      <c r="M916" t="s">
        <v>1009</v>
      </c>
      <c r="N916">
        <v>93</v>
      </c>
      <c r="O916" t="s">
        <v>157</v>
      </c>
      <c r="P916" t="s">
        <v>158</v>
      </c>
      <c r="Q916" t="s">
        <v>194</v>
      </c>
      <c r="R916" t="s">
        <v>507</v>
      </c>
      <c r="S916" t="s">
        <v>2</v>
      </c>
      <c r="T916" t="s">
        <v>196</v>
      </c>
      <c r="U916" t="s">
        <v>197</v>
      </c>
      <c r="V916" t="s">
        <v>160</v>
      </c>
      <c r="W916" t="s">
        <v>161</v>
      </c>
      <c r="X916" t="s">
        <v>2</v>
      </c>
      <c r="Y916" t="s">
        <v>2</v>
      </c>
      <c r="Z916">
        <v>2010</v>
      </c>
      <c r="AA916" t="s">
        <v>164</v>
      </c>
      <c r="AB916" t="s">
        <v>2</v>
      </c>
      <c r="AC916" t="s">
        <v>2</v>
      </c>
      <c r="AD916" t="s">
        <v>2</v>
      </c>
      <c r="AE916" t="s">
        <v>2</v>
      </c>
      <c r="AF916" t="s">
        <v>2</v>
      </c>
      <c r="AG916" t="s">
        <v>174</v>
      </c>
      <c r="AH916" t="s">
        <v>175</v>
      </c>
    </row>
    <row r="917" spans="1:34">
      <c r="A917">
        <v>7415</v>
      </c>
      <c r="B917">
        <v>528394</v>
      </c>
      <c r="C917" t="s">
        <v>149</v>
      </c>
      <c r="D917" t="str">
        <f t="shared" ca="1" si="42"/>
        <v>OFXXBZMIVL</v>
      </c>
      <c r="E917" t="str">
        <f t="shared" ca="1" si="43"/>
        <v>Abkuqttuogzek</v>
      </c>
      <c r="F917" t="s">
        <v>150</v>
      </c>
      <c r="G917" t="s">
        <v>167</v>
      </c>
      <c r="H917" s="149" t="str">
        <f t="shared" ca="1" si="44"/>
        <v>28/6/1994</v>
      </c>
      <c r="I917" t="s">
        <v>152</v>
      </c>
      <c r="J917" t="s">
        <v>153</v>
      </c>
      <c r="K917" t="s">
        <v>1057</v>
      </c>
      <c r="L917" t="s">
        <v>1058</v>
      </c>
      <c r="M917" t="s">
        <v>1009</v>
      </c>
      <c r="N917">
        <v>93</v>
      </c>
      <c r="O917" t="s">
        <v>157</v>
      </c>
      <c r="P917" t="s">
        <v>158</v>
      </c>
      <c r="Q917" t="s">
        <v>194</v>
      </c>
      <c r="R917" t="s">
        <v>198</v>
      </c>
      <c r="S917" t="s">
        <v>2</v>
      </c>
      <c r="T917" t="s">
        <v>196</v>
      </c>
      <c r="U917" t="s">
        <v>197</v>
      </c>
      <c r="V917" t="s">
        <v>160</v>
      </c>
      <c r="W917" t="s">
        <v>161</v>
      </c>
      <c r="X917" t="s">
        <v>249</v>
      </c>
      <c r="Y917" t="s">
        <v>279</v>
      </c>
      <c r="Z917">
        <v>2011</v>
      </c>
      <c r="AA917" t="s">
        <v>164</v>
      </c>
      <c r="AB917" t="s">
        <v>2</v>
      </c>
      <c r="AC917" t="s">
        <v>2</v>
      </c>
      <c r="AD917" t="s">
        <v>2</v>
      </c>
      <c r="AE917" t="s">
        <v>2</v>
      </c>
      <c r="AF917" t="s">
        <v>2</v>
      </c>
      <c r="AG917" t="s">
        <v>165</v>
      </c>
      <c r="AH917" t="s">
        <v>232</v>
      </c>
    </row>
    <row r="918" spans="1:34">
      <c r="A918">
        <v>7415</v>
      </c>
      <c r="B918">
        <v>528419</v>
      </c>
      <c r="C918" t="s">
        <v>149</v>
      </c>
      <c r="D918" t="str">
        <f t="shared" ca="1" si="42"/>
        <v>HTBUXHZZWA</v>
      </c>
      <c r="E918" t="str">
        <f t="shared" ca="1" si="43"/>
        <v>Sghswunixvyii</v>
      </c>
      <c r="F918" t="s">
        <v>150</v>
      </c>
      <c r="G918" t="s">
        <v>167</v>
      </c>
      <c r="H918" s="149" t="str">
        <f t="shared" ca="1" si="44"/>
        <v>4/5/1995</v>
      </c>
      <c r="I918" t="s">
        <v>152</v>
      </c>
      <c r="J918" t="s">
        <v>153</v>
      </c>
      <c r="K918" t="s">
        <v>1057</v>
      </c>
      <c r="L918" t="s">
        <v>1058</v>
      </c>
      <c r="M918" t="s">
        <v>1009</v>
      </c>
      <c r="N918">
        <v>93</v>
      </c>
      <c r="O918" t="s">
        <v>157</v>
      </c>
      <c r="P918" t="s">
        <v>158</v>
      </c>
      <c r="Q918" t="s">
        <v>194</v>
      </c>
      <c r="R918" t="s">
        <v>195</v>
      </c>
      <c r="S918" t="s">
        <v>2</v>
      </c>
      <c r="T918" t="s">
        <v>196</v>
      </c>
      <c r="U918" t="s">
        <v>197</v>
      </c>
      <c r="V918" t="s">
        <v>160</v>
      </c>
      <c r="W918" t="s">
        <v>256</v>
      </c>
      <c r="X918" t="s">
        <v>249</v>
      </c>
      <c r="Y918" t="s">
        <v>2</v>
      </c>
      <c r="Z918">
        <v>2011</v>
      </c>
      <c r="AA918" t="s">
        <v>164</v>
      </c>
      <c r="AB918" t="s">
        <v>2</v>
      </c>
      <c r="AC918" t="s">
        <v>2</v>
      </c>
      <c r="AD918" t="s">
        <v>2</v>
      </c>
      <c r="AE918" t="s">
        <v>2</v>
      </c>
      <c r="AF918" t="s">
        <v>2</v>
      </c>
      <c r="AG918" t="s">
        <v>213</v>
      </c>
      <c r="AH918" t="s">
        <v>166</v>
      </c>
    </row>
    <row r="919" spans="1:34">
      <c r="A919">
        <v>7415</v>
      </c>
      <c r="B919">
        <v>528427</v>
      </c>
      <c r="C919" t="s">
        <v>149</v>
      </c>
      <c r="D919" t="str">
        <f t="shared" ca="1" si="42"/>
        <v>UKJGHLUQNP</v>
      </c>
      <c r="E919" t="str">
        <f t="shared" ca="1" si="43"/>
        <v>Ywyvjdinbzqog</v>
      </c>
      <c r="F919" t="s">
        <v>150</v>
      </c>
      <c r="G919" t="s">
        <v>167</v>
      </c>
      <c r="H919" s="149" t="str">
        <f t="shared" ca="1" si="44"/>
        <v>23/4/1995</v>
      </c>
      <c r="I919" t="s">
        <v>152</v>
      </c>
      <c r="J919" t="s">
        <v>153</v>
      </c>
      <c r="K919" t="s">
        <v>1057</v>
      </c>
      <c r="L919" t="s">
        <v>1058</v>
      </c>
      <c r="M919" t="s">
        <v>1009</v>
      </c>
      <c r="N919">
        <v>93</v>
      </c>
      <c r="O919" t="s">
        <v>157</v>
      </c>
      <c r="P919" t="s">
        <v>158</v>
      </c>
      <c r="Q919" t="s">
        <v>194</v>
      </c>
      <c r="R919" t="s">
        <v>507</v>
      </c>
      <c r="S919" t="s">
        <v>2</v>
      </c>
      <c r="T919" t="s">
        <v>196</v>
      </c>
      <c r="U919" t="s">
        <v>197</v>
      </c>
      <c r="V919" t="s">
        <v>160</v>
      </c>
      <c r="W919" t="s">
        <v>161</v>
      </c>
      <c r="X919" t="s">
        <v>2</v>
      </c>
      <c r="Y919" t="s">
        <v>2</v>
      </c>
      <c r="Z919">
        <v>2011</v>
      </c>
      <c r="AA919" t="s">
        <v>164</v>
      </c>
      <c r="AB919" t="s">
        <v>2</v>
      </c>
      <c r="AC919" t="s">
        <v>2</v>
      </c>
      <c r="AD919" t="s">
        <v>2</v>
      </c>
      <c r="AE919" t="s">
        <v>2</v>
      </c>
      <c r="AF919" t="s">
        <v>2</v>
      </c>
      <c r="AG919" t="s">
        <v>174</v>
      </c>
      <c r="AH919" t="s">
        <v>190</v>
      </c>
    </row>
    <row r="920" spans="1:34">
      <c r="A920">
        <v>7415</v>
      </c>
      <c r="B920">
        <v>528503</v>
      </c>
      <c r="C920" t="s">
        <v>149</v>
      </c>
      <c r="D920" t="str">
        <f t="shared" ca="1" si="42"/>
        <v>YUCYWOAYBX</v>
      </c>
      <c r="E920" t="str">
        <f t="shared" ca="1" si="43"/>
        <v>Szxpagtjsbuvt</v>
      </c>
      <c r="F920" t="s">
        <v>150</v>
      </c>
      <c r="G920" t="s">
        <v>167</v>
      </c>
      <c r="H920" s="149" t="str">
        <f t="shared" ca="1" si="44"/>
        <v>18/4/1997</v>
      </c>
      <c r="I920" t="s">
        <v>152</v>
      </c>
      <c r="J920" t="s">
        <v>153</v>
      </c>
      <c r="K920" t="s">
        <v>1057</v>
      </c>
      <c r="L920" t="s">
        <v>1058</v>
      </c>
      <c r="M920" t="s">
        <v>1009</v>
      </c>
      <c r="N920">
        <v>93</v>
      </c>
      <c r="O920" t="s">
        <v>157</v>
      </c>
      <c r="P920" t="s">
        <v>158</v>
      </c>
      <c r="Q920" t="s">
        <v>194</v>
      </c>
      <c r="R920" t="s">
        <v>198</v>
      </c>
      <c r="S920" t="s">
        <v>2</v>
      </c>
      <c r="T920" t="s">
        <v>196</v>
      </c>
      <c r="U920" t="s">
        <v>211</v>
      </c>
      <c r="V920" t="s">
        <v>160</v>
      </c>
      <c r="W920" t="s">
        <v>161</v>
      </c>
      <c r="X920" t="s">
        <v>2</v>
      </c>
      <c r="Y920" t="s">
        <v>2</v>
      </c>
      <c r="Z920">
        <v>2011</v>
      </c>
      <c r="AA920" t="s">
        <v>164</v>
      </c>
      <c r="AB920" t="s">
        <v>2</v>
      </c>
      <c r="AC920" t="s">
        <v>2</v>
      </c>
      <c r="AD920" t="s">
        <v>2</v>
      </c>
      <c r="AE920" t="s">
        <v>2</v>
      </c>
      <c r="AF920" t="s">
        <v>2</v>
      </c>
      <c r="AG920" t="s">
        <v>165</v>
      </c>
      <c r="AH920" t="s">
        <v>190</v>
      </c>
    </row>
    <row r="921" spans="1:34">
      <c r="A921">
        <v>7415</v>
      </c>
      <c r="B921">
        <v>528507</v>
      </c>
      <c r="C921" t="s">
        <v>149</v>
      </c>
      <c r="D921" t="str">
        <f t="shared" ca="1" si="42"/>
        <v>ZBAVVLFJZP</v>
      </c>
      <c r="E921" t="str">
        <f t="shared" ca="1" si="43"/>
        <v>Rasrgxjdmiewr</v>
      </c>
      <c r="F921" t="s">
        <v>150</v>
      </c>
      <c r="G921" t="s">
        <v>167</v>
      </c>
      <c r="H921" s="149" t="str">
        <f t="shared" ca="1" si="44"/>
        <v>22/9/1995</v>
      </c>
      <c r="I921" t="s">
        <v>152</v>
      </c>
      <c r="J921" t="s">
        <v>153</v>
      </c>
      <c r="K921" t="s">
        <v>1057</v>
      </c>
      <c r="L921" t="s">
        <v>1058</v>
      </c>
      <c r="M921" t="s">
        <v>1009</v>
      </c>
      <c r="N921">
        <v>93</v>
      </c>
      <c r="O921" t="s">
        <v>157</v>
      </c>
      <c r="P921" t="s">
        <v>158</v>
      </c>
      <c r="Q921" t="s">
        <v>194</v>
      </c>
      <c r="R921" t="s">
        <v>210</v>
      </c>
      <c r="S921" t="s">
        <v>2</v>
      </c>
      <c r="T921" t="s">
        <v>196</v>
      </c>
      <c r="U921" t="s">
        <v>211</v>
      </c>
      <c r="V921" t="s">
        <v>160</v>
      </c>
      <c r="W921" t="s">
        <v>182</v>
      </c>
      <c r="X921" t="s">
        <v>254</v>
      </c>
      <c r="Y921" t="s">
        <v>279</v>
      </c>
      <c r="Z921">
        <v>2011</v>
      </c>
      <c r="AA921" t="s">
        <v>164</v>
      </c>
      <c r="AB921" t="s">
        <v>2</v>
      </c>
      <c r="AC921" t="s">
        <v>2</v>
      </c>
      <c r="AD921" t="s">
        <v>2</v>
      </c>
      <c r="AE921" t="s">
        <v>2</v>
      </c>
      <c r="AF921" t="s">
        <v>2</v>
      </c>
      <c r="AG921" t="s">
        <v>213</v>
      </c>
      <c r="AH921" t="s">
        <v>166</v>
      </c>
    </row>
    <row r="922" spans="1:34">
      <c r="A922">
        <v>7415</v>
      </c>
      <c r="B922">
        <v>528557</v>
      </c>
      <c r="C922" t="s">
        <v>149</v>
      </c>
      <c r="D922" t="str">
        <f t="shared" ca="1" si="42"/>
        <v>DYSMERJQBA</v>
      </c>
      <c r="E922" t="str">
        <f t="shared" ca="1" si="43"/>
        <v>Hscpffrlwaamn</v>
      </c>
      <c r="F922" t="s">
        <v>150</v>
      </c>
      <c r="G922" t="s">
        <v>167</v>
      </c>
      <c r="H922" s="149" t="str">
        <f t="shared" ca="1" si="44"/>
        <v>13/2/1994</v>
      </c>
      <c r="I922" t="s">
        <v>152</v>
      </c>
      <c r="J922" t="s">
        <v>153</v>
      </c>
      <c r="K922" t="s">
        <v>1057</v>
      </c>
      <c r="L922" t="s">
        <v>1058</v>
      </c>
      <c r="M922" t="s">
        <v>1009</v>
      </c>
      <c r="N922">
        <v>93</v>
      </c>
      <c r="O922" t="s">
        <v>157</v>
      </c>
      <c r="P922" t="s">
        <v>158</v>
      </c>
      <c r="Q922" t="s">
        <v>194</v>
      </c>
      <c r="R922" t="s">
        <v>198</v>
      </c>
      <c r="S922" t="s">
        <v>2</v>
      </c>
      <c r="T922" t="s">
        <v>196</v>
      </c>
      <c r="U922" t="s">
        <v>211</v>
      </c>
      <c r="V922" t="s">
        <v>160</v>
      </c>
      <c r="W922" t="s">
        <v>161</v>
      </c>
      <c r="X922" t="s">
        <v>279</v>
      </c>
      <c r="Y922" t="s">
        <v>2</v>
      </c>
      <c r="Z922">
        <v>2011</v>
      </c>
      <c r="AA922" t="s">
        <v>164</v>
      </c>
      <c r="AB922" t="s">
        <v>2</v>
      </c>
      <c r="AC922" t="s">
        <v>2</v>
      </c>
      <c r="AD922" t="s">
        <v>2</v>
      </c>
      <c r="AE922" t="s">
        <v>2</v>
      </c>
      <c r="AF922" t="s">
        <v>2</v>
      </c>
      <c r="AG922" t="s">
        <v>165</v>
      </c>
      <c r="AH922" t="s">
        <v>166</v>
      </c>
    </row>
    <row r="923" spans="1:34">
      <c r="A923">
        <v>7415</v>
      </c>
      <c r="B923">
        <v>528572</v>
      </c>
      <c r="C923" t="s">
        <v>149</v>
      </c>
      <c r="D923" t="str">
        <f t="shared" ca="1" si="42"/>
        <v>XPKKBCBTAY</v>
      </c>
      <c r="E923" t="str">
        <f t="shared" ca="1" si="43"/>
        <v>Wwchgzyisdwdy</v>
      </c>
      <c r="F923" t="s">
        <v>150</v>
      </c>
      <c r="G923" t="s">
        <v>167</v>
      </c>
      <c r="H923" s="149" t="str">
        <f t="shared" ca="1" si="44"/>
        <v>9/4/1995</v>
      </c>
      <c r="I923" t="s">
        <v>152</v>
      </c>
      <c r="J923" t="s">
        <v>153</v>
      </c>
      <c r="K923" t="s">
        <v>1057</v>
      </c>
      <c r="L923" t="s">
        <v>1058</v>
      </c>
      <c r="M923" t="s">
        <v>1009</v>
      </c>
      <c r="N923">
        <v>93</v>
      </c>
      <c r="O923" t="s">
        <v>157</v>
      </c>
      <c r="P923" t="s">
        <v>158</v>
      </c>
      <c r="Q923" t="s">
        <v>194</v>
      </c>
      <c r="R923" t="s">
        <v>195</v>
      </c>
      <c r="S923" t="s">
        <v>2</v>
      </c>
      <c r="T923" t="s">
        <v>196</v>
      </c>
      <c r="U923" t="s">
        <v>197</v>
      </c>
      <c r="V923" t="s">
        <v>182</v>
      </c>
      <c r="W923" t="s">
        <v>160</v>
      </c>
      <c r="X923" t="s">
        <v>2</v>
      </c>
      <c r="Y923" t="s">
        <v>2</v>
      </c>
      <c r="Z923">
        <v>2011</v>
      </c>
      <c r="AA923" t="s">
        <v>164</v>
      </c>
      <c r="AB923" t="s">
        <v>2</v>
      </c>
      <c r="AC923" t="s">
        <v>2</v>
      </c>
      <c r="AD923" t="s">
        <v>2</v>
      </c>
      <c r="AE923" t="s">
        <v>2</v>
      </c>
      <c r="AF923" t="s">
        <v>2</v>
      </c>
      <c r="AG923" t="s">
        <v>213</v>
      </c>
      <c r="AH923" t="s">
        <v>175</v>
      </c>
    </row>
    <row r="924" spans="1:34">
      <c r="A924">
        <v>7415</v>
      </c>
      <c r="B924">
        <v>528581</v>
      </c>
      <c r="C924" t="s">
        <v>149</v>
      </c>
      <c r="D924" t="str">
        <f t="shared" ca="1" si="42"/>
        <v>ADVRQPIEIW</v>
      </c>
      <c r="E924" t="str">
        <f t="shared" ca="1" si="43"/>
        <v>Iefguofmdtgnx</v>
      </c>
      <c r="F924" t="s">
        <v>150</v>
      </c>
      <c r="G924" t="s">
        <v>167</v>
      </c>
      <c r="H924" s="149" t="str">
        <f t="shared" ca="1" si="44"/>
        <v>2/12/1994</v>
      </c>
      <c r="I924" t="s">
        <v>152</v>
      </c>
      <c r="J924" t="s">
        <v>153</v>
      </c>
      <c r="K924" t="s">
        <v>1057</v>
      </c>
      <c r="L924" t="s">
        <v>1058</v>
      </c>
      <c r="M924" t="s">
        <v>1009</v>
      </c>
      <c r="N924">
        <v>93</v>
      </c>
      <c r="O924" t="s">
        <v>157</v>
      </c>
      <c r="P924" t="s">
        <v>158</v>
      </c>
      <c r="Q924" t="s">
        <v>194</v>
      </c>
      <c r="R924" t="s">
        <v>198</v>
      </c>
      <c r="S924" t="s">
        <v>2</v>
      </c>
      <c r="T924" t="s">
        <v>196</v>
      </c>
      <c r="U924" t="s">
        <v>211</v>
      </c>
      <c r="V924" t="s">
        <v>160</v>
      </c>
      <c r="W924" t="s">
        <v>161</v>
      </c>
      <c r="X924" t="s">
        <v>2</v>
      </c>
      <c r="Y924" t="s">
        <v>2</v>
      </c>
      <c r="Z924">
        <v>2011</v>
      </c>
      <c r="AA924" t="s">
        <v>164</v>
      </c>
      <c r="AB924" t="s">
        <v>2</v>
      </c>
      <c r="AC924" t="s">
        <v>2</v>
      </c>
      <c r="AD924" t="s">
        <v>2</v>
      </c>
      <c r="AE924" t="s">
        <v>2</v>
      </c>
      <c r="AF924" t="s">
        <v>2</v>
      </c>
      <c r="AG924" t="s">
        <v>165</v>
      </c>
      <c r="AH924" t="s">
        <v>190</v>
      </c>
    </row>
    <row r="925" spans="1:34">
      <c r="A925">
        <v>7415</v>
      </c>
      <c r="B925">
        <v>528616</v>
      </c>
      <c r="C925" t="s">
        <v>149</v>
      </c>
      <c r="D925" t="str">
        <f t="shared" ca="1" si="42"/>
        <v>KSDRBXOSFA</v>
      </c>
      <c r="E925" t="str">
        <f t="shared" ca="1" si="43"/>
        <v>Mgfmctifzlcex</v>
      </c>
      <c r="F925" t="s">
        <v>150</v>
      </c>
      <c r="G925" t="s">
        <v>167</v>
      </c>
      <c r="H925" s="149" t="str">
        <f t="shared" ca="1" si="44"/>
        <v>13/4/1996</v>
      </c>
      <c r="I925" t="s">
        <v>152</v>
      </c>
      <c r="J925" t="s">
        <v>153</v>
      </c>
      <c r="K925" t="s">
        <v>1057</v>
      </c>
      <c r="L925" t="s">
        <v>1058</v>
      </c>
      <c r="M925" t="s">
        <v>1009</v>
      </c>
      <c r="N925">
        <v>93</v>
      </c>
      <c r="O925" t="s">
        <v>157</v>
      </c>
      <c r="P925" t="s">
        <v>158</v>
      </c>
      <c r="Q925" t="s">
        <v>194</v>
      </c>
      <c r="R925" t="s">
        <v>195</v>
      </c>
      <c r="S925" t="s">
        <v>2</v>
      </c>
      <c r="T925" t="s">
        <v>196</v>
      </c>
      <c r="U925" t="s">
        <v>224</v>
      </c>
      <c r="V925" t="s">
        <v>160</v>
      </c>
      <c r="W925" t="s">
        <v>182</v>
      </c>
      <c r="X925" t="s">
        <v>249</v>
      </c>
      <c r="Y925" t="s">
        <v>2</v>
      </c>
      <c r="Z925">
        <v>2011</v>
      </c>
      <c r="AA925" t="s">
        <v>164</v>
      </c>
      <c r="AB925" t="s">
        <v>2</v>
      </c>
      <c r="AC925" t="s">
        <v>2</v>
      </c>
      <c r="AD925" t="s">
        <v>2</v>
      </c>
      <c r="AE925" t="s">
        <v>2</v>
      </c>
      <c r="AF925" t="s">
        <v>2</v>
      </c>
      <c r="AG925" t="s">
        <v>213</v>
      </c>
      <c r="AH925" t="s">
        <v>190</v>
      </c>
    </row>
    <row r="926" spans="1:34">
      <c r="A926">
        <v>7415</v>
      </c>
      <c r="B926">
        <v>528624</v>
      </c>
      <c r="C926" t="s">
        <v>183</v>
      </c>
      <c r="D926" t="str">
        <f t="shared" ca="1" si="42"/>
        <v>NABGDPYJVN</v>
      </c>
      <c r="E926" t="str">
        <f t="shared" ca="1" si="43"/>
        <v>Axpsgbswhnlys</v>
      </c>
      <c r="F926" t="s">
        <v>150</v>
      </c>
      <c r="G926" t="s">
        <v>167</v>
      </c>
      <c r="H926" s="149" t="str">
        <f t="shared" ca="1" si="44"/>
        <v>26/6/1996</v>
      </c>
      <c r="I926" t="s">
        <v>152</v>
      </c>
      <c r="J926" t="s">
        <v>153</v>
      </c>
      <c r="K926" t="s">
        <v>1057</v>
      </c>
      <c r="L926" t="s">
        <v>1058</v>
      </c>
      <c r="M926" t="s">
        <v>1009</v>
      </c>
      <c r="N926">
        <v>93</v>
      </c>
      <c r="O926" t="s">
        <v>157</v>
      </c>
      <c r="P926" t="s">
        <v>158</v>
      </c>
      <c r="Q926" t="s">
        <v>194</v>
      </c>
      <c r="R926" t="s">
        <v>210</v>
      </c>
      <c r="S926" t="s">
        <v>2</v>
      </c>
      <c r="T926" t="s">
        <v>196</v>
      </c>
      <c r="U926" t="s">
        <v>211</v>
      </c>
      <c r="V926" t="s">
        <v>160</v>
      </c>
      <c r="W926" t="s">
        <v>161</v>
      </c>
      <c r="X926" t="s">
        <v>2</v>
      </c>
      <c r="Y926" t="s">
        <v>2</v>
      </c>
      <c r="Z926">
        <v>2011</v>
      </c>
      <c r="AA926" t="s">
        <v>164</v>
      </c>
      <c r="AB926" t="s">
        <v>2</v>
      </c>
      <c r="AC926" t="s">
        <v>2</v>
      </c>
      <c r="AD926" t="s">
        <v>2</v>
      </c>
      <c r="AE926" t="s">
        <v>2</v>
      </c>
      <c r="AF926" t="s">
        <v>2</v>
      </c>
      <c r="AG926" t="s">
        <v>213</v>
      </c>
      <c r="AH926" t="s">
        <v>166</v>
      </c>
    </row>
    <row r="927" spans="1:34">
      <c r="A927">
        <v>7415</v>
      </c>
      <c r="B927">
        <v>528658</v>
      </c>
      <c r="C927" t="s">
        <v>149</v>
      </c>
      <c r="D927" t="str">
        <f t="shared" ca="1" si="42"/>
        <v>QIJHANLXOJ</v>
      </c>
      <c r="E927" t="str">
        <f t="shared" ca="1" si="43"/>
        <v>Cooupfnwlpguj</v>
      </c>
      <c r="F927" t="s">
        <v>150</v>
      </c>
      <c r="G927" t="s">
        <v>167</v>
      </c>
      <c r="H927" s="149" t="str">
        <f t="shared" ca="1" si="44"/>
        <v>1/3/1997</v>
      </c>
      <c r="I927" t="s">
        <v>152</v>
      </c>
      <c r="J927" t="s">
        <v>153</v>
      </c>
      <c r="K927" t="s">
        <v>1057</v>
      </c>
      <c r="L927" t="s">
        <v>1058</v>
      </c>
      <c r="M927" t="s">
        <v>1009</v>
      </c>
      <c r="N927">
        <v>93</v>
      </c>
      <c r="O927" t="s">
        <v>157</v>
      </c>
      <c r="P927" t="s">
        <v>158</v>
      </c>
      <c r="Q927" t="s">
        <v>194</v>
      </c>
      <c r="R927" t="s">
        <v>236</v>
      </c>
      <c r="S927" t="s">
        <v>2</v>
      </c>
      <c r="T927" t="s">
        <v>196</v>
      </c>
      <c r="U927" t="s">
        <v>197</v>
      </c>
      <c r="V927" t="s">
        <v>160</v>
      </c>
      <c r="W927" t="s">
        <v>161</v>
      </c>
      <c r="X927" t="s">
        <v>2</v>
      </c>
      <c r="Y927" t="s">
        <v>2</v>
      </c>
      <c r="Z927">
        <v>2010</v>
      </c>
      <c r="AA927" t="s">
        <v>164</v>
      </c>
      <c r="AB927" t="s">
        <v>2</v>
      </c>
      <c r="AC927" t="s">
        <v>2</v>
      </c>
      <c r="AD927" t="s">
        <v>2</v>
      </c>
      <c r="AE927" t="s">
        <v>2</v>
      </c>
      <c r="AF927" t="s">
        <v>2</v>
      </c>
      <c r="AG927" t="s">
        <v>174</v>
      </c>
      <c r="AH927" t="s">
        <v>166</v>
      </c>
    </row>
    <row r="928" spans="1:34">
      <c r="A928">
        <v>7415</v>
      </c>
      <c r="B928">
        <v>528918</v>
      </c>
      <c r="C928" t="s">
        <v>183</v>
      </c>
      <c r="D928" t="str">
        <f t="shared" ca="1" si="42"/>
        <v>OJEYNNGGNG</v>
      </c>
      <c r="E928" t="str">
        <f t="shared" ca="1" si="43"/>
        <v>Kppwnnczvjqep</v>
      </c>
      <c r="F928" t="s">
        <v>150</v>
      </c>
      <c r="G928" t="s">
        <v>167</v>
      </c>
      <c r="H928" s="149" t="str">
        <f t="shared" ca="1" si="44"/>
        <v>24/6/1997</v>
      </c>
      <c r="I928" t="s">
        <v>152</v>
      </c>
      <c r="J928" t="s">
        <v>153</v>
      </c>
      <c r="K928" t="s">
        <v>1059</v>
      </c>
      <c r="L928" t="s">
        <v>1060</v>
      </c>
      <c r="M928" t="s">
        <v>223</v>
      </c>
      <c r="N928">
        <v>75</v>
      </c>
      <c r="O928" t="s">
        <v>157</v>
      </c>
      <c r="P928" t="s">
        <v>158</v>
      </c>
      <c r="Q928" t="s">
        <v>194</v>
      </c>
      <c r="R928" t="s">
        <v>195</v>
      </c>
      <c r="S928" t="s">
        <v>2</v>
      </c>
      <c r="T928" t="s">
        <v>196</v>
      </c>
      <c r="U928" t="s">
        <v>211</v>
      </c>
      <c r="V928" t="s">
        <v>160</v>
      </c>
      <c r="W928" t="s">
        <v>161</v>
      </c>
      <c r="X928" t="s">
        <v>2</v>
      </c>
      <c r="Y928" t="s">
        <v>2</v>
      </c>
      <c r="Z928">
        <v>2010</v>
      </c>
      <c r="AA928" t="s">
        <v>164</v>
      </c>
      <c r="AB928" t="s">
        <v>2</v>
      </c>
      <c r="AC928" t="s">
        <v>2</v>
      </c>
      <c r="AD928" t="s">
        <v>2</v>
      </c>
      <c r="AE928" t="s">
        <v>2</v>
      </c>
      <c r="AF928" t="s">
        <v>2</v>
      </c>
      <c r="AG928" t="s">
        <v>284</v>
      </c>
      <c r="AH928" t="s">
        <v>232</v>
      </c>
    </row>
    <row r="929" spans="1:34">
      <c r="A929">
        <v>7415</v>
      </c>
      <c r="B929">
        <v>528938</v>
      </c>
      <c r="C929" t="s">
        <v>149</v>
      </c>
      <c r="D929" t="str">
        <f t="shared" ca="1" si="42"/>
        <v>PVLPPRTYKV</v>
      </c>
      <c r="E929" t="str">
        <f t="shared" ca="1" si="43"/>
        <v>Iknsacykqjkry</v>
      </c>
      <c r="F929" t="s">
        <v>150</v>
      </c>
      <c r="G929" t="s">
        <v>151</v>
      </c>
      <c r="H929" s="149" t="str">
        <f t="shared" ca="1" si="44"/>
        <v>18/8/1995</v>
      </c>
      <c r="I929" t="s">
        <v>152</v>
      </c>
      <c r="J929" t="s">
        <v>153</v>
      </c>
      <c r="K929" t="s">
        <v>1059</v>
      </c>
      <c r="L929" t="s">
        <v>1060</v>
      </c>
      <c r="M929" t="s">
        <v>223</v>
      </c>
      <c r="N929">
        <v>75</v>
      </c>
      <c r="O929" t="s">
        <v>157</v>
      </c>
      <c r="P929" t="s">
        <v>158</v>
      </c>
      <c r="Q929" t="s">
        <v>194</v>
      </c>
      <c r="R929" t="s">
        <v>195</v>
      </c>
      <c r="S929" t="s">
        <v>2</v>
      </c>
      <c r="T929" t="s">
        <v>196</v>
      </c>
      <c r="U929" t="s">
        <v>211</v>
      </c>
      <c r="V929" t="s">
        <v>160</v>
      </c>
      <c r="W929" t="s">
        <v>256</v>
      </c>
      <c r="X929" t="s">
        <v>2</v>
      </c>
      <c r="Y929" t="s">
        <v>2</v>
      </c>
      <c r="Z929">
        <v>2010</v>
      </c>
      <c r="AA929" t="s">
        <v>164</v>
      </c>
      <c r="AB929" t="s">
        <v>2</v>
      </c>
      <c r="AC929" t="s">
        <v>2</v>
      </c>
      <c r="AD929" t="s">
        <v>2</v>
      </c>
      <c r="AE929" t="s">
        <v>2</v>
      </c>
      <c r="AF929" t="s">
        <v>2</v>
      </c>
      <c r="AG929" t="s">
        <v>284</v>
      </c>
      <c r="AH929" t="s">
        <v>175</v>
      </c>
    </row>
    <row r="930" spans="1:34">
      <c r="A930">
        <v>7415</v>
      </c>
      <c r="B930">
        <v>529038</v>
      </c>
      <c r="C930" t="s">
        <v>149</v>
      </c>
      <c r="D930" t="str">
        <f t="shared" ca="1" si="42"/>
        <v>WEQIQDLYOP</v>
      </c>
      <c r="E930" t="str">
        <f t="shared" ca="1" si="43"/>
        <v>Pmjmfpqyxjdvw</v>
      </c>
      <c r="F930" t="s">
        <v>150</v>
      </c>
      <c r="G930" t="s">
        <v>151</v>
      </c>
      <c r="H930" s="149" t="str">
        <f t="shared" ca="1" si="44"/>
        <v>26/12/1997</v>
      </c>
      <c r="I930" t="s">
        <v>152</v>
      </c>
      <c r="J930" t="s">
        <v>153</v>
      </c>
      <c r="K930" t="s">
        <v>1059</v>
      </c>
      <c r="L930" t="s">
        <v>1060</v>
      </c>
      <c r="M930" t="s">
        <v>223</v>
      </c>
      <c r="N930">
        <v>75</v>
      </c>
      <c r="O930" t="s">
        <v>157</v>
      </c>
      <c r="P930" t="s">
        <v>158</v>
      </c>
      <c r="Q930" t="s">
        <v>194</v>
      </c>
      <c r="R930" t="s">
        <v>195</v>
      </c>
      <c r="S930" t="s">
        <v>1031</v>
      </c>
      <c r="T930" t="s">
        <v>196</v>
      </c>
      <c r="U930" t="s">
        <v>197</v>
      </c>
      <c r="V930" t="s">
        <v>256</v>
      </c>
      <c r="W930" t="s">
        <v>160</v>
      </c>
      <c r="X930" t="s">
        <v>2</v>
      </c>
      <c r="Y930" t="s">
        <v>2</v>
      </c>
      <c r="Z930">
        <v>2011</v>
      </c>
      <c r="AA930" t="s">
        <v>164</v>
      </c>
      <c r="AB930" t="s">
        <v>2</v>
      </c>
      <c r="AC930" t="s">
        <v>2</v>
      </c>
      <c r="AD930" t="s">
        <v>2</v>
      </c>
      <c r="AE930" t="s">
        <v>2</v>
      </c>
      <c r="AF930" t="s">
        <v>2</v>
      </c>
      <c r="AG930" t="s">
        <v>284</v>
      </c>
      <c r="AH930" t="s">
        <v>190</v>
      </c>
    </row>
    <row r="931" spans="1:34">
      <c r="A931">
        <v>7415</v>
      </c>
      <c r="B931">
        <v>529160</v>
      </c>
      <c r="C931" t="s">
        <v>149</v>
      </c>
      <c r="D931" t="str">
        <f t="shared" ca="1" si="42"/>
        <v>YDMDZLKYIE</v>
      </c>
      <c r="E931" t="str">
        <f t="shared" ca="1" si="43"/>
        <v>Etdhsvwqgjuyd</v>
      </c>
      <c r="F931" t="s">
        <v>150</v>
      </c>
      <c r="G931" t="s">
        <v>167</v>
      </c>
      <c r="H931" s="149" t="str">
        <f t="shared" ca="1" si="44"/>
        <v>18/11/1996</v>
      </c>
      <c r="I931" t="s">
        <v>152</v>
      </c>
      <c r="J931" t="s">
        <v>153</v>
      </c>
      <c r="K931" t="s">
        <v>1059</v>
      </c>
      <c r="L931" t="s">
        <v>1060</v>
      </c>
      <c r="M931" t="s">
        <v>223</v>
      </c>
      <c r="N931">
        <v>75</v>
      </c>
      <c r="O931" t="s">
        <v>157</v>
      </c>
      <c r="P931" t="s">
        <v>158</v>
      </c>
      <c r="Q931" t="s">
        <v>194</v>
      </c>
      <c r="R931" t="s">
        <v>198</v>
      </c>
      <c r="S931" t="s">
        <v>1031</v>
      </c>
      <c r="T931" t="s">
        <v>196</v>
      </c>
      <c r="U931" t="s">
        <v>224</v>
      </c>
      <c r="V931" t="s">
        <v>161</v>
      </c>
      <c r="W931" t="s">
        <v>160</v>
      </c>
      <c r="X931" t="s">
        <v>271</v>
      </c>
      <c r="Y931" t="s">
        <v>2</v>
      </c>
      <c r="Z931">
        <v>2011</v>
      </c>
      <c r="AA931" t="s">
        <v>164</v>
      </c>
      <c r="AB931" t="s">
        <v>2</v>
      </c>
      <c r="AC931" t="s">
        <v>2</v>
      </c>
      <c r="AD931" t="s">
        <v>2</v>
      </c>
      <c r="AE931" t="s">
        <v>2</v>
      </c>
      <c r="AF931" t="s">
        <v>2</v>
      </c>
      <c r="AG931" t="s">
        <v>259</v>
      </c>
      <c r="AH931" t="s">
        <v>190</v>
      </c>
    </row>
    <row r="932" spans="1:34">
      <c r="A932">
        <v>7415</v>
      </c>
      <c r="B932">
        <v>532027</v>
      </c>
      <c r="C932" t="s">
        <v>149</v>
      </c>
      <c r="D932" t="str">
        <f t="shared" ca="1" si="42"/>
        <v>WIRONJAKOE</v>
      </c>
      <c r="E932" t="str">
        <f t="shared" ca="1" si="43"/>
        <v>Hmvzvuqlxcwtl</v>
      </c>
      <c r="F932" t="s">
        <v>150</v>
      </c>
      <c r="G932" t="s">
        <v>167</v>
      </c>
      <c r="H932" s="149" t="str">
        <f t="shared" ca="1" si="44"/>
        <v>8/4/1996</v>
      </c>
      <c r="I932" t="s">
        <v>152</v>
      </c>
      <c r="J932" t="s">
        <v>153</v>
      </c>
      <c r="K932" t="s">
        <v>1061</v>
      </c>
      <c r="L932" t="s">
        <v>1062</v>
      </c>
      <c r="M932" t="s">
        <v>1063</v>
      </c>
      <c r="N932">
        <v>92</v>
      </c>
      <c r="O932" t="s">
        <v>157</v>
      </c>
      <c r="P932" t="s">
        <v>158</v>
      </c>
      <c r="Q932" t="s">
        <v>187</v>
      </c>
      <c r="R932" t="s">
        <v>1064</v>
      </c>
      <c r="S932" t="s">
        <v>2</v>
      </c>
      <c r="T932" t="s">
        <v>2</v>
      </c>
      <c r="U932" t="s">
        <v>230</v>
      </c>
      <c r="V932" t="s">
        <v>160</v>
      </c>
      <c r="W932" t="s">
        <v>2</v>
      </c>
      <c r="X932" t="s">
        <v>2</v>
      </c>
      <c r="Y932" t="s">
        <v>2</v>
      </c>
      <c r="Z932">
        <v>2011</v>
      </c>
      <c r="AA932" t="s">
        <v>164</v>
      </c>
      <c r="AB932" t="s">
        <v>2</v>
      </c>
      <c r="AC932" t="s">
        <v>2</v>
      </c>
      <c r="AD932" t="s">
        <v>2</v>
      </c>
      <c r="AE932" t="s">
        <v>2</v>
      </c>
      <c r="AF932" t="s">
        <v>2</v>
      </c>
      <c r="AG932" t="s">
        <v>213</v>
      </c>
      <c r="AH932" t="s">
        <v>166</v>
      </c>
    </row>
    <row r="933" spans="1:34">
      <c r="A933">
        <v>7415</v>
      </c>
      <c r="B933">
        <v>532091</v>
      </c>
      <c r="C933" t="s">
        <v>149</v>
      </c>
      <c r="D933" t="str">
        <f t="shared" ca="1" si="42"/>
        <v>CKXSDMMWKH</v>
      </c>
      <c r="E933" t="str">
        <f t="shared" ca="1" si="43"/>
        <v>Xxegxvqepldad</v>
      </c>
      <c r="F933" t="s">
        <v>150</v>
      </c>
      <c r="G933" t="s">
        <v>167</v>
      </c>
      <c r="H933" s="149" t="str">
        <f t="shared" ca="1" si="44"/>
        <v>18/11/1995</v>
      </c>
      <c r="I933" t="s">
        <v>152</v>
      </c>
      <c r="J933" t="s">
        <v>153</v>
      </c>
      <c r="K933" t="s">
        <v>1061</v>
      </c>
      <c r="L933" t="s">
        <v>1062</v>
      </c>
      <c r="M933" t="s">
        <v>1063</v>
      </c>
      <c r="N933">
        <v>92</v>
      </c>
      <c r="O933" t="s">
        <v>157</v>
      </c>
      <c r="P933" t="s">
        <v>158</v>
      </c>
      <c r="Q933" t="s">
        <v>187</v>
      </c>
      <c r="R933" t="s">
        <v>1064</v>
      </c>
      <c r="S933" t="s">
        <v>2</v>
      </c>
      <c r="T933" t="s">
        <v>2</v>
      </c>
      <c r="U933" t="s">
        <v>230</v>
      </c>
      <c r="V933" t="s">
        <v>160</v>
      </c>
      <c r="W933" t="s">
        <v>2</v>
      </c>
      <c r="X933" t="s">
        <v>2</v>
      </c>
      <c r="Y933" t="s">
        <v>2</v>
      </c>
      <c r="Z933">
        <v>2011</v>
      </c>
      <c r="AA933" t="s">
        <v>164</v>
      </c>
      <c r="AB933" t="s">
        <v>2</v>
      </c>
      <c r="AC933" t="s">
        <v>2</v>
      </c>
      <c r="AD933" t="s">
        <v>2</v>
      </c>
      <c r="AE933" t="s">
        <v>2</v>
      </c>
      <c r="AF933" t="s">
        <v>2</v>
      </c>
      <c r="AG933" t="s">
        <v>213</v>
      </c>
      <c r="AH933" t="s">
        <v>166</v>
      </c>
    </row>
    <row r="934" spans="1:34">
      <c r="A934">
        <v>7415</v>
      </c>
      <c r="B934">
        <v>533804</v>
      </c>
      <c r="C934" t="s">
        <v>149</v>
      </c>
      <c r="D934" t="str">
        <f t="shared" ca="1" si="42"/>
        <v>GMFYETNTYV</v>
      </c>
      <c r="E934" t="str">
        <f t="shared" ca="1" si="43"/>
        <v>Qhbuwqxdjuuey</v>
      </c>
      <c r="F934" t="s">
        <v>150</v>
      </c>
      <c r="G934" t="s">
        <v>167</v>
      </c>
      <c r="H934" s="149" t="str">
        <f t="shared" ca="1" si="44"/>
        <v>14/3/1997</v>
      </c>
      <c r="I934" t="s">
        <v>152</v>
      </c>
      <c r="J934" t="s">
        <v>153</v>
      </c>
      <c r="K934" t="s">
        <v>1065</v>
      </c>
      <c r="L934" t="s">
        <v>1066</v>
      </c>
      <c r="M934" t="s">
        <v>470</v>
      </c>
      <c r="N934">
        <v>93</v>
      </c>
      <c r="O934" t="s">
        <v>157</v>
      </c>
      <c r="P934" t="s">
        <v>158</v>
      </c>
      <c r="Q934" t="s">
        <v>194</v>
      </c>
      <c r="R934" t="s">
        <v>601</v>
      </c>
      <c r="S934" t="s">
        <v>2</v>
      </c>
      <c r="T934" t="s">
        <v>196</v>
      </c>
      <c r="U934" t="s">
        <v>200</v>
      </c>
      <c r="V934" t="s">
        <v>160</v>
      </c>
      <c r="W934" t="s">
        <v>161</v>
      </c>
      <c r="X934" t="s">
        <v>2</v>
      </c>
      <c r="Y934" t="s">
        <v>2</v>
      </c>
      <c r="Z934">
        <v>2010</v>
      </c>
      <c r="AA934" t="s">
        <v>164</v>
      </c>
      <c r="AB934" t="s">
        <v>2</v>
      </c>
      <c r="AC934" t="s">
        <v>2</v>
      </c>
      <c r="AD934" t="s">
        <v>2</v>
      </c>
      <c r="AE934" t="s">
        <v>2</v>
      </c>
      <c r="AF934" t="s">
        <v>2</v>
      </c>
      <c r="AG934" t="s">
        <v>174</v>
      </c>
      <c r="AH934" t="s">
        <v>166</v>
      </c>
    </row>
    <row r="935" spans="1:34">
      <c r="A935">
        <v>7415</v>
      </c>
      <c r="B935">
        <v>533853</v>
      </c>
      <c r="C935" t="s">
        <v>149</v>
      </c>
      <c r="D935" t="str">
        <f t="shared" ca="1" si="42"/>
        <v>ORBIYVJGCO</v>
      </c>
      <c r="E935" t="str">
        <f t="shared" ca="1" si="43"/>
        <v>Uxazaxnyijsdq</v>
      </c>
      <c r="F935" t="s">
        <v>150</v>
      </c>
      <c r="G935" t="s">
        <v>167</v>
      </c>
      <c r="H935" s="149" t="str">
        <f t="shared" ca="1" si="44"/>
        <v>6/5/1996</v>
      </c>
      <c r="I935" t="s">
        <v>152</v>
      </c>
      <c r="J935" t="s">
        <v>153</v>
      </c>
      <c r="K935" t="s">
        <v>1065</v>
      </c>
      <c r="L935" t="s">
        <v>1066</v>
      </c>
      <c r="M935" t="s">
        <v>470</v>
      </c>
      <c r="N935">
        <v>93</v>
      </c>
      <c r="O935" t="s">
        <v>157</v>
      </c>
      <c r="P935" t="s">
        <v>158</v>
      </c>
      <c r="Q935" t="s">
        <v>187</v>
      </c>
      <c r="R935" t="s">
        <v>1038</v>
      </c>
      <c r="S935" t="s">
        <v>2</v>
      </c>
      <c r="T935" t="s">
        <v>2</v>
      </c>
      <c r="U935" t="s">
        <v>189</v>
      </c>
      <c r="V935" t="s">
        <v>160</v>
      </c>
      <c r="W935" t="s">
        <v>161</v>
      </c>
      <c r="X935" t="s">
        <v>2</v>
      </c>
      <c r="Y935" t="s">
        <v>2</v>
      </c>
      <c r="Z935">
        <v>2011</v>
      </c>
      <c r="AA935" t="s">
        <v>164</v>
      </c>
      <c r="AB935" t="s">
        <v>2</v>
      </c>
      <c r="AC935" t="s">
        <v>2</v>
      </c>
      <c r="AD935" t="s">
        <v>2</v>
      </c>
      <c r="AE935" t="s">
        <v>2</v>
      </c>
      <c r="AF935" t="s">
        <v>2</v>
      </c>
      <c r="AG935" t="s">
        <v>165</v>
      </c>
      <c r="AH935" t="s">
        <v>232</v>
      </c>
    </row>
    <row r="936" spans="1:34">
      <c r="A936">
        <v>7415</v>
      </c>
      <c r="B936">
        <v>533874</v>
      </c>
      <c r="C936" t="s">
        <v>149</v>
      </c>
      <c r="D936" t="str">
        <f t="shared" ca="1" si="42"/>
        <v>IJLTFXRUIQ</v>
      </c>
      <c r="E936" t="str">
        <f t="shared" ca="1" si="43"/>
        <v>Yrrybkvwjibkp</v>
      </c>
      <c r="F936" t="s">
        <v>150</v>
      </c>
      <c r="G936" t="s">
        <v>167</v>
      </c>
      <c r="H936" s="149" t="str">
        <f t="shared" ca="1" si="44"/>
        <v>25/8/1997</v>
      </c>
      <c r="I936" t="s">
        <v>152</v>
      </c>
      <c r="J936" t="s">
        <v>153</v>
      </c>
      <c r="K936" t="s">
        <v>1065</v>
      </c>
      <c r="L936" t="s">
        <v>1066</v>
      </c>
      <c r="M936" t="s">
        <v>470</v>
      </c>
      <c r="N936">
        <v>93</v>
      </c>
      <c r="O936" t="s">
        <v>157</v>
      </c>
      <c r="P936" t="s">
        <v>158</v>
      </c>
      <c r="Q936" t="s">
        <v>187</v>
      </c>
      <c r="R936" t="s">
        <v>1067</v>
      </c>
      <c r="S936" t="s">
        <v>2</v>
      </c>
      <c r="T936" t="s">
        <v>2</v>
      </c>
      <c r="U936" t="s">
        <v>1068</v>
      </c>
      <c r="V936" t="s">
        <v>160</v>
      </c>
      <c r="W936" t="s">
        <v>2</v>
      </c>
      <c r="X936" t="s">
        <v>2</v>
      </c>
      <c r="Y936" t="s">
        <v>2</v>
      </c>
      <c r="Z936" t="s">
        <v>2</v>
      </c>
      <c r="AA936" t="s">
        <v>164</v>
      </c>
      <c r="AB936" t="s">
        <v>2</v>
      </c>
      <c r="AC936" t="s">
        <v>2</v>
      </c>
      <c r="AD936" t="s">
        <v>2</v>
      </c>
      <c r="AE936" t="s">
        <v>2</v>
      </c>
      <c r="AF936" t="s">
        <v>2</v>
      </c>
      <c r="AG936" t="s">
        <v>174</v>
      </c>
      <c r="AH936" t="s">
        <v>175</v>
      </c>
    </row>
    <row r="937" spans="1:34">
      <c r="A937">
        <v>7415</v>
      </c>
      <c r="B937">
        <v>533929</v>
      </c>
      <c r="C937" t="s">
        <v>183</v>
      </c>
      <c r="D937" t="str">
        <f t="shared" ca="1" si="42"/>
        <v>TFOKCASXID</v>
      </c>
      <c r="E937" t="str">
        <f t="shared" ca="1" si="43"/>
        <v>Rqhpxgprglwmk</v>
      </c>
      <c r="F937" t="s">
        <v>150</v>
      </c>
      <c r="G937" t="s">
        <v>167</v>
      </c>
      <c r="H937" s="149" t="str">
        <f t="shared" ca="1" si="44"/>
        <v>13/2/1995</v>
      </c>
      <c r="I937" t="s">
        <v>152</v>
      </c>
      <c r="J937" t="s">
        <v>153</v>
      </c>
      <c r="K937" t="s">
        <v>1065</v>
      </c>
      <c r="L937" t="s">
        <v>1066</v>
      </c>
      <c r="M937" t="s">
        <v>470</v>
      </c>
      <c r="N937">
        <v>93</v>
      </c>
      <c r="O937" t="s">
        <v>157</v>
      </c>
      <c r="P937" t="s">
        <v>158</v>
      </c>
      <c r="Q937" t="s">
        <v>194</v>
      </c>
      <c r="R937" t="s">
        <v>1069</v>
      </c>
      <c r="S937" t="s">
        <v>2</v>
      </c>
      <c r="T937" t="s">
        <v>196</v>
      </c>
      <c r="U937" t="s">
        <v>197</v>
      </c>
      <c r="V937" t="s">
        <v>160</v>
      </c>
      <c r="W937" t="s">
        <v>161</v>
      </c>
      <c r="X937" t="s">
        <v>2</v>
      </c>
      <c r="Y937" t="s">
        <v>2</v>
      </c>
      <c r="Z937">
        <v>2008</v>
      </c>
      <c r="AA937" t="s">
        <v>164</v>
      </c>
      <c r="AB937" t="s">
        <v>2</v>
      </c>
      <c r="AC937" t="s">
        <v>2</v>
      </c>
      <c r="AD937" t="s">
        <v>2</v>
      </c>
      <c r="AE937" t="s">
        <v>2</v>
      </c>
      <c r="AF937" t="s">
        <v>2</v>
      </c>
      <c r="AG937" t="s">
        <v>174</v>
      </c>
      <c r="AH937" t="s">
        <v>166</v>
      </c>
    </row>
    <row r="938" spans="1:34">
      <c r="A938">
        <v>7415</v>
      </c>
      <c r="B938">
        <v>533937</v>
      </c>
      <c r="C938" t="s">
        <v>149</v>
      </c>
      <c r="D938" t="str">
        <f t="shared" ca="1" si="42"/>
        <v>IROVSRTETI</v>
      </c>
      <c r="E938" t="str">
        <f t="shared" ca="1" si="43"/>
        <v>Yuisezwagqtwz</v>
      </c>
      <c r="F938" t="s">
        <v>150</v>
      </c>
      <c r="G938" t="s">
        <v>151</v>
      </c>
      <c r="H938" s="149" t="str">
        <f t="shared" ca="1" si="44"/>
        <v>24/11/1994</v>
      </c>
      <c r="I938" t="s">
        <v>152</v>
      </c>
      <c r="J938" t="s">
        <v>153</v>
      </c>
      <c r="K938" t="s">
        <v>1065</v>
      </c>
      <c r="L938" t="s">
        <v>1066</v>
      </c>
      <c r="M938" t="s">
        <v>470</v>
      </c>
      <c r="N938">
        <v>93</v>
      </c>
      <c r="O938" t="s">
        <v>157</v>
      </c>
      <c r="P938" t="s">
        <v>158</v>
      </c>
      <c r="Q938" t="s">
        <v>194</v>
      </c>
      <c r="R938" t="s">
        <v>311</v>
      </c>
      <c r="S938" t="s">
        <v>2</v>
      </c>
      <c r="T938" t="s">
        <v>196</v>
      </c>
      <c r="U938" t="s">
        <v>200</v>
      </c>
      <c r="V938" t="s">
        <v>160</v>
      </c>
      <c r="W938" t="s">
        <v>182</v>
      </c>
      <c r="X938" t="s">
        <v>2</v>
      </c>
      <c r="Y938" t="s">
        <v>2</v>
      </c>
      <c r="Z938">
        <v>2011</v>
      </c>
      <c r="AA938" t="s">
        <v>164</v>
      </c>
      <c r="AB938" t="s">
        <v>2</v>
      </c>
      <c r="AC938" t="s">
        <v>2</v>
      </c>
      <c r="AD938" t="s">
        <v>2</v>
      </c>
      <c r="AE938" t="s">
        <v>2</v>
      </c>
      <c r="AF938" t="s">
        <v>2</v>
      </c>
      <c r="AG938" t="s">
        <v>165</v>
      </c>
      <c r="AH938" t="s">
        <v>175</v>
      </c>
    </row>
    <row r="939" spans="1:34">
      <c r="A939">
        <v>7415</v>
      </c>
      <c r="B939">
        <v>533950</v>
      </c>
      <c r="C939" t="s">
        <v>183</v>
      </c>
      <c r="D939" t="str">
        <f t="shared" ca="1" si="42"/>
        <v>VYFPDEGMFL</v>
      </c>
      <c r="E939" t="str">
        <f t="shared" ca="1" si="43"/>
        <v>Vznzgfgkditxp</v>
      </c>
      <c r="F939" t="s">
        <v>150</v>
      </c>
      <c r="G939" t="s">
        <v>167</v>
      </c>
      <c r="H939" s="149" t="str">
        <f t="shared" ca="1" si="44"/>
        <v>9/2/1995</v>
      </c>
      <c r="I939" t="s">
        <v>152</v>
      </c>
      <c r="J939" t="s">
        <v>153</v>
      </c>
      <c r="K939" t="s">
        <v>1065</v>
      </c>
      <c r="L939" t="s">
        <v>1066</v>
      </c>
      <c r="M939" t="s">
        <v>470</v>
      </c>
      <c r="N939">
        <v>93</v>
      </c>
      <c r="O939" t="s">
        <v>157</v>
      </c>
      <c r="P939" t="s">
        <v>158</v>
      </c>
      <c r="Q939" t="s">
        <v>194</v>
      </c>
      <c r="R939" t="s">
        <v>311</v>
      </c>
      <c r="S939" t="s">
        <v>2</v>
      </c>
      <c r="T939" t="s">
        <v>196</v>
      </c>
      <c r="U939" t="s">
        <v>224</v>
      </c>
      <c r="V939" t="s">
        <v>160</v>
      </c>
      <c r="W939" t="s">
        <v>182</v>
      </c>
      <c r="X939" t="s">
        <v>2</v>
      </c>
      <c r="Y939" t="s">
        <v>2</v>
      </c>
      <c r="Z939">
        <v>2011</v>
      </c>
      <c r="AA939" t="s">
        <v>164</v>
      </c>
      <c r="AB939" t="s">
        <v>2</v>
      </c>
      <c r="AC939" t="s">
        <v>2</v>
      </c>
      <c r="AD939" t="s">
        <v>2</v>
      </c>
      <c r="AE939" t="s">
        <v>2</v>
      </c>
      <c r="AF939" t="s">
        <v>2</v>
      </c>
      <c r="AG939" t="s">
        <v>165</v>
      </c>
      <c r="AH939" t="s">
        <v>166</v>
      </c>
    </row>
    <row r="940" spans="1:34">
      <c r="A940">
        <v>7415</v>
      </c>
      <c r="B940">
        <v>533967</v>
      </c>
      <c r="C940" t="s">
        <v>149</v>
      </c>
      <c r="D940" t="str">
        <f t="shared" ca="1" si="42"/>
        <v>HWBYNMGISX</v>
      </c>
      <c r="E940" t="str">
        <f t="shared" ca="1" si="43"/>
        <v>Isyqzpexxwcob</v>
      </c>
      <c r="F940" t="s">
        <v>150</v>
      </c>
      <c r="G940" t="s">
        <v>167</v>
      </c>
      <c r="H940" s="149" t="str">
        <f t="shared" ca="1" si="44"/>
        <v>23/10/1996</v>
      </c>
      <c r="I940" t="s">
        <v>152</v>
      </c>
      <c r="J940" t="s">
        <v>153</v>
      </c>
      <c r="K940" t="s">
        <v>1065</v>
      </c>
      <c r="L940" t="s">
        <v>1066</v>
      </c>
      <c r="M940" t="s">
        <v>470</v>
      </c>
      <c r="N940">
        <v>93</v>
      </c>
      <c r="O940" t="s">
        <v>157</v>
      </c>
      <c r="P940" t="s">
        <v>158</v>
      </c>
      <c r="Q940" t="s">
        <v>194</v>
      </c>
      <c r="R940" t="s">
        <v>311</v>
      </c>
      <c r="S940" t="s">
        <v>2</v>
      </c>
      <c r="T940" t="s">
        <v>196</v>
      </c>
      <c r="U940" t="s">
        <v>200</v>
      </c>
      <c r="V940" t="s">
        <v>160</v>
      </c>
      <c r="W940" t="s">
        <v>161</v>
      </c>
      <c r="X940" t="s">
        <v>2</v>
      </c>
      <c r="Y940" t="s">
        <v>2</v>
      </c>
      <c r="Z940">
        <v>2011</v>
      </c>
      <c r="AA940" t="s">
        <v>164</v>
      </c>
      <c r="AB940" t="s">
        <v>2</v>
      </c>
      <c r="AC940" t="s">
        <v>2</v>
      </c>
      <c r="AD940" t="s">
        <v>2</v>
      </c>
      <c r="AE940" t="s">
        <v>2</v>
      </c>
      <c r="AF940" t="s">
        <v>2</v>
      </c>
      <c r="AG940" t="s">
        <v>165</v>
      </c>
      <c r="AH940" t="s">
        <v>175</v>
      </c>
    </row>
    <row r="941" spans="1:34">
      <c r="A941">
        <v>7415</v>
      </c>
      <c r="B941">
        <v>533982</v>
      </c>
      <c r="C941" t="s">
        <v>149</v>
      </c>
      <c r="D941" t="str">
        <f t="shared" ca="1" si="42"/>
        <v>UTRSICVKZF</v>
      </c>
      <c r="E941" t="str">
        <f t="shared" ca="1" si="43"/>
        <v>Vvuvkbihuhatc</v>
      </c>
      <c r="F941" t="s">
        <v>150</v>
      </c>
      <c r="G941" t="s">
        <v>167</v>
      </c>
      <c r="H941" s="149" t="str">
        <f t="shared" ca="1" si="44"/>
        <v>18/7/1995</v>
      </c>
      <c r="I941" t="s">
        <v>152</v>
      </c>
      <c r="J941" t="s">
        <v>153</v>
      </c>
      <c r="K941" t="s">
        <v>1065</v>
      </c>
      <c r="L941" t="s">
        <v>1066</v>
      </c>
      <c r="M941" t="s">
        <v>470</v>
      </c>
      <c r="N941">
        <v>93</v>
      </c>
      <c r="O941" t="s">
        <v>157</v>
      </c>
      <c r="P941" t="s">
        <v>158</v>
      </c>
      <c r="Q941" t="s">
        <v>194</v>
      </c>
      <c r="R941" t="s">
        <v>311</v>
      </c>
      <c r="S941" t="s">
        <v>2</v>
      </c>
      <c r="T941" t="s">
        <v>196</v>
      </c>
      <c r="U941" t="s">
        <v>197</v>
      </c>
      <c r="V941" t="s">
        <v>160</v>
      </c>
      <c r="W941" t="s">
        <v>161</v>
      </c>
      <c r="X941" t="s">
        <v>2</v>
      </c>
      <c r="Y941" t="s">
        <v>2</v>
      </c>
      <c r="Z941">
        <v>2011</v>
      </c>
      <c r="AA941" t="s">
        <v>164</v>
      </c>
      <c r="AB941" t="s">
        <v>2</v>
      </c>
      <c r="AC941" t="s">
        <v>2</v>
      </c>
      <c r="AD941" t="s">
        <v>2</v>
      </c>
      <c r="AE941" t="s">
        <v>2</v>
      </c>
      <c r="AF941" t="s">
        <v>2</v>
      </c>
      <c r="AG941" t="s">
        <v>165</v>
      </c>
      <c r="AH941" t="s">
        <v>190</v>
      </c>
    </row>
    <row r="942" spans="1:34">
      <c r="A942">
        <v>7415</v>
      </c>
      <c r="B942">
        <v>533997</v>
      </c>
      <c r="C942" t="s">
        <v>149</v>
      </c>
      <c r="D942" t="str">
        <f t="shared" ca="1" si="42"/>
        <v>YYBTPSMSQS</v>
      </c>
      <c r="E942" t="str">
        <f t="shared" ca="1" si="43"/>
        <v>Seasecalwvsvu</v>
      </c>
      <c r="F942" t="s">
        <v>150</v>
      </c>
      <c r="G942" t="s">
        <v>167</v>
      </c>
      <c r="H942" s="149" t="str">
        <f t="shared" ca="1" si="44"/>
        <v>5/11/1995</v>
      </c>
      <c r="I942" t="s">
        <v>152</v>
      </c>
      <c r="J942" t="s">
        <v>153</v>
      </c>
      <c r="K942" t="s">
        <v>1065</v>
      </c>
      <c r="L942" t="s">
        <v>1066</v>
      </c>
      <c r="M942" t="s">
        <v>470</v>
      </c>
      <c r="N942">
        <v>93</v>
      </c>
      <c r="O942" t="s">
        <v>157</v>
      </c>
      <c r="P942" t="s">
        <v>158</v>
      </c>
      <c r="Q942" t="s">
        <v>194</v>
      </c>
      <c r="R942" t="s">
        <v>601</v>
      </c>
      <c r="S942" t="s">
        <v>2</v>
      </c>
      <c r="T942" t="s">
        <v>196</v>
      </c>
      <c r="U942" t="s">
        <v>200</v>
      </c>
      <c r="V942" t="s">
        <v>256</v>
      </c>
      <c r="W942" t="s">
        <v>160</v>
      </c>
      <c r="X942" t="s">
        <v>2</v>
      </c>
      <c r="Y942" t="s">
        <v>2</v>
      </c>
      <c r="Z942">
        <v>2011</v>
      </c>
      <c r="AA942" t="s">
        <v>164</v>
      </c>
      <c r="AB942" t="s">
        <v>2</v>
      </c>
      <c r="AC942" t="s">
        <v>2</v>
      </c>
      <c r="AD942" t="s">
        <v>2</v>
      </c>
      <c r="AE942" t="s">
        <v>2</v>
      </c>
      <c r="AF942" t="s">
        <v>2</v>
      </c>
      <c r="AG942" t="s">
        <v>174</v>
      </c>
      <c r="AH942" t="s">
        <v>166</v>
      </c>
    </row>
    <row r="943" spans="1:34">
      <c r="A943">
        <v>7415</v>
      </c>
      <c r="B943">
        <v>534019</v>
      </c>
      <c r="C943" t="s">
        <v>149</v>
      </c>
      <c r="D943" t="str">
        <f t="shared" ca="1" si="42"/>
        <v>MKDCEWUZXA</v>
      </c>
      <c r="E943" t="str">
        <f t="shared" ca="1" si="43"/>
        <v>Qcbtyswewhqva</v>
      </c>
      <c r="F943" t="s">
        <v>150</v>
      </c>
      <c r="G943" t="s">
        <v>151</v>
      </c>
      <c r="H943" s="149" t="str">
        <f t="shared" ca="1" si="44"/>
        <v>4/12/1994</v>
      </c>
      <c r="I943" t="s">
        <v>152</v>
      </c>
      <c r="J943" t="s">
        <v>153</v>
      </c>
      <c r="K943" t="s">
        <v>1065</v>
      </c>
      <c r="L943" t="s">
        <v>1066</v>
      </c>
      <c r="M943" t="s">
        <v>470</v>
      </c>
      <c r="N943">
        <v>93</v>
      </c>
      <c r="O943" t="s">
        <v>157</v>
      </c>
      <c r="P943" t="s">
        <v>158</v>
      </c>
      <c r="Q943" t="s">
        <v>194</v>
      </c>
      <c r="R943" t="s">
        <v>311</v>
      </c>
      <c r="S943" t="s">
        <v>2</v>
      </c>
      <c r="T943" t="s">
        <v>196</v>
      </c>
      <c r="U943" t="s">
        <v>200</v>
      </c>
      <c r="V943" t="s">
        <v>160</v>
      </c>
      <c r="W943" t="s">
        <v>161</v>
      </c>
      <c r="X943" t="s">
        <v>249</v>
      </c>
      <c r="Y943" t="s">
        <v>2</v>
      </c>
      <c r="Z943">
        <v>2011</v>
      </c>
      <c r="AA943" t="s">
        <v>164</v>
      </c>
      <c r="AB943" t="s">
        <v>2</v>
      </c>
      <c r="AC943" t="s">
        <v>2</v>
      </c>
      <c r="AD943" t="s">
        <v>2</v>
      </c>
      <c r="AE943" t="s">
        <v>2</v>
      </c>
      <c r="AF943" t="s">
        <v>2</v>
      </c>
      <c r="AG943" t="s">
        <v>165</v>
      </c>
      <c r="AH943" t="s">
        <v>175</v>
      </c>
    </row>
    <row r="944" spans="1:34">
      <c r="A944">
        <v>7415</v>
      </c>
      <c r="B944">
        <v>534031</v>
      </c>
      <c r="C944" t="s">
        <v>149</v>
      </c>
      <c r="D944" t="str">
        <f t="shared" ca="1" si="42"/>
        <v>WGKQCMABMO</v>
      </c>
      <c r="E944" t="str">
        <f t="shared" ca="1" si="43"/>
        <v>Httqhqdlsgoay</v>
      </c>
      <c r="F944" t="s">
        <v>150</v>
      </c>
      <c r="G944" t="s">
        <v>167</v>
      </c>
      <c r="H944" s="149" t="str">
        <f t="shared" ca="1" si="44"/>
        <v>16/2/1995</v>
      </c>
      <c r="I944" t="s">
        <v>152</v>
      </c>
      <c r="J944" t="s">
        <v>153</v>
      </c>
      <c r="K944" t="s">
        <v>1065</v>
      </c>
      <c r="L944" t="s">
        <v>1066</v>
      </c>
      <c r="M944" t="s">
        <v>470</v>
      </c>
      <c r="N944">
        <v>93</v>
      </c>
      <c r="O944" t="s">
        <v>157</v>
      </c>
      <c r="P944" t="s">
        <v>158</v>
      </c>
      <c r="Q944" t="s">
        <v>194</v>
      </c>
      <c r="R944" t="s">
        <v>311</v>
      </c>
      <c r="S944" t="s">
        <v>2</v>
      </c>
      <c r="T944" t="s">
        <v>196</v>
      </c>
      <c r="U944" t="s">
        <v>197</v>
      </c>
      <c r="V944" t="s">
        <v>160</v>
      </c>
      <c r="W944" t="s">
        <v>161</v>
      </c>
      <c r="X944" t="s">
        <v>2</v>
      </c>
      <c r="Y944" t="s">
        <v>2</v>
      </c>
      <c r="Z944">
        <v>2011</v>
      </c>
      <c r="AA944" t="s">
        <v>164</v>
      </c>
      <c r="AB944" t="s">
        <v>2</v>
      </c>
      <c r="AC944" t="s">
        <v>2</v>
      </c>
      <c r="AD944" t="s">
        <v>2</v>
      </c>
      <c r="AE944" t="s">
        <v>2</v>
      </c>
      <c r="AF944" t="s">
        <v>2</v>
      </c>
      <c r="AG944" t="s">
        <v>165</v>
      </c>
      <c r="AH944" t="s">
        <v>166</v>
      </c>
    </row>
    <row r="945" spans="1:34">
      <c r="A945">
        <v>7415</v>
      </c>
      <c r="B945">
        <v>534038</v>
      </c>
      <c r="C945" t="s">
        <v>149</v>
      </c>
      <c r="D945" t="str">
        <f t="shared" ca="1" si="42"/>
        <v>SGJETAOMPF</v>
      </c>
      <c r="E945" t="str">
        <f t="shared" ca="1" si="43"/>
        <v>Owigyjlzbskxr</v>
      </c>
      <c r="F945" t="s">
        <v>150</v>
      </c>
      <c r="G945" t="s">
        <v>167</v>
      </c>
      <c r="H945" s="149" t="str">
        <f t="shared" ca="1" si="44"/>
        <v>5/12/1995</v>
      </c>
      <c r="I945" t="s">
        <v>152</v>
      </c>
      <c r="J945" t="s">
        <v>153</v>
      </c>
      <c r="K945" t="s">
        <v>1065</v>
      </c>
      <c r="L945" t="s">
        <v>1066</v>
      </c>
      <c r="M945" t="s">
        <v>470</v>
      </c>
      <c r="N945">
        <v>93</v>
      </c>
      <c r="O945" t="s">
        <v>157</v>
      </c>
      <c r="P945" t="s">
        <v>158</v>
      </c>
      <c r="Q945" t="s">
        <v>179</v>
      </c>
      <c r="R945" t="s">
        <v>295</v>
      </c>
      <c r="S945" t="s">
        <v>2</v>
      </c>
      <c r="T945" t="s">
        <v>2</v>
      </c>
      <c r="U945" t="s">
        <v>334</v>
      </c>
      <c r="V945" t="s">
        <v>160</v>
      </c>
      <c r="W945" t="s">
        <v>256</v>
      </c>
      <c r="X945" t="s">
        <v>2</v>
      </c>
      <c r="Y945" t="s">
        <v>2</v>
      </c>
      <c r="Z945">
        <v>2011</v>
      </c>
      <c r="AA945" t="s">
        <v>164</v>
      </c>
      <c r="AB945" t="s">
        <v>2</v>
      </c>
      <c r="AC945" t="s">
        <v>2</v>
      </c>
      <c r="AD945" t="s">
        <v>2</v>
      </c>
      <c r="AE945" t="s">
        <v>2</v>
      </c>
      <c r="AF945" t="s">
        <v>2</v>
      </c>
      <c r="AG945" t="s">
        <v>165</v>
      </c>
      <c r="AH945" t="s">
        <v>175</v>
      </c>
    </row>
    <row r="946" spans="1:34">
      <c r="A946">
        <v>7415</v>
      </c>
      <c r="B946">
        <v>534078</v>
      </c>
      <c r="C946" t="s">
        <v>149</v>
      </c>
      <c r="D946" t="str">
        <f t="shared" ca="1" si="42"/>
        <v>LROKXSWSHA</v>
      </c>
      <c r="E946" t="str">
        <f t="shared" ca="1" si="43"/>
        <v>Kozwehsndntof</v>
      </c>
      <c r="F946" t="s">
        <v>150</v>
      </c>
      <c r="G946" t="s">
        <v>167</v>
      </c>
      <c r="H946" s="149" t="str">
        <f t="shared" ca="1" si="44"/>
        <v>17/8/1996</v>
      </c>
      <c r="I946" t="s">
        <v>152</v>
      </c>
      <c r="J946" t="s">
        <v>153</v>
      </c>
      <c r="K946" t="s">
        <v>1065</v>
      </c>
      <c r="L946" t="s">
        <v>1066</v>
      </c>
      <c r="M946" t="s">
        <v>470</v>
      </c>
      <c r="N946">
        <v>93</v>
      </c>
      <c r="O946" t="s">
        <v>157</v>
      </c>
      <c r="P946" t="s">
        <v>158</v>
      </c>
      <c r="Q946" t="s">
        <v>246</v>
      </c>
      <c r="R946" t="s">
        <v>716</v>
      </c>
      <c r="S946" t="s">
        <v>2</v>
      </c>
      <c r="T946" t="s">
        <v>2</v>
      </c>
      <c r="U946" t="s">
        <v>717</v>
      </c>
      <c r="V946" t="s">
        <v>160</v>
      </c>
      <c r="W946" t="s">
        <v>161</v>
      </c>
      <c r="X946" t="s">
        <v>2</v>
      </c>
      <c r="Y946" t="s">
        <v>2</v>
      </c>
      <c r="Z946">
        <v>2011</v>
      </c>
      <c r="AA946" t="s">
        <v>164</v>
      </c>
      <c r="AB946" t="s">
        <v>2</v>
      </c>
      <c r="AC946" t="s">
        <v>2</v>
      </c>
      <c r="AD946" t="s">
        <v>2</v>
      </c>
      <c r="AE946" t="s">
        <v>2</v>
      </c>
      <c r="AF946" t="s">
        <v>2</v>
      </c>
      <c r="AG946" t="s">
        <v>174</v>
      </c>
      <c r="AH946" t="s">
        <v>175</v>
      </c>
    </row>
    <row r="947" spans="1:34">
      <c r="A947">
        <v>7415</v>
      </c>
      <c r="B947">
        <v>534085</v>
      </c>
      <c r="C947" t="s">
        <v>149</v>
      </c>
      <c r="D947" t="str">
        <f t="shared" ca="1" si="42"/>
        <v>MWZWRSAUUF</v>
      </c>
      <c r="E947" t="str">
        <f t="shared" ca="1" si="43"/>
        <v>Xzlsabnpbufbg</v>
      </c>
      <c r="F947" t="s">
        <v>150</v>
      </c>
      <c r="G947" t="s">
        <v>167</v>
      </c>
      <c r="H947" s="149" t="str">
        <f t="shared" ca="1" si="44"/>
        <v>9/3/1995</v>
      </c>
      <c r="I947" t="s">
        <v>152</v>
      </c>
      <c r="J947" t="s">
        <v>153</v>
      </c>
      <c r="K947" t="s">
        <v>1065</v>
      </c>
      <c r="L947" t="s">
        <v>1066</v>
      </c>
      <c r="M947" t="s">
        <v>470</v>
      </c>
      <c r="N947">
        <v>93</v>
      </c>
      <c r="O947" t="s">
        <v>157</v>
      </c>
      <c r="P947" t="s">
        <v>158</v>
      </c>
      <c r="Q947" t="s">
        <v>194</v>
      </c>
      <c r="R947" t="s">
        <v>311</v>
      </c>
      <c r="S947" t="s">
        <v>2</v>
      </c>
      <c r="T947" t="s">
        <v>196</v>
      </c>
      <c r="U947" t="s">
        <v>200</v>
      </c>
      <c r="V947" t="s">
        <v>160</v>
      </c>
      <c r="W947" t="s">
        <v>161</v>
      </c>
      <c r="X947" t="s">
        <v>2</v>
      </c>
      <c r="Y947" t="s">
        <v>2</v>
      </c>
      <c r="Z947">
        <v>2011</v>
      </c>
      <c r="AA947" t="s">
        <v>164</v>
      </c>
      <c r="AB947" t="s">
        <v>2</v>
      </c>
      <c r="AC947" t="s">
        <v>2</v>
      </c>
      <c r="AD947" t="s">
        <v>2</v>
      </c>
      <c r="AE947" t="s">
        <v>2</v>
      </c>
      <c r="AF947" t="s">
        <v>2</v>
      </c>
      <c r="AG947" t="s">
        <v>165</v>
      </c>
      <c r="AH947" t="s">
        <v>175</v>
      </c>
    </row>
    <row r="948" spans="1:34">
      <c r="A948">
        <v>7415</v>
      </c>
      <c r="B948">
        <v>534101</v>
      </c>
      <c r="C948" t="s">
        <v>183</v>
      </c>
      <c r="D948" t="str">
        <f t="shared" ca="1" si="42"/>
        <v>ZRSUXZRZPB</v>
      </c>
      <c r="E948" t="str">
        <f t="shared" ca="1" si="43"/>
        <v>Csizxshixrpfq</v>
      </c>
      <c r="F948" t="s">
        <v>150</v>
      </c>
      <c r="G948" t="s">
        <v>151</v>
      </c>
      <c r="H948" s="149" t="str">
        <f t="shared" ca="1" si="44"/>
        <v>28/2/1994</v>
      </c>
      <c r="I948" t="s">
        <v>152</v>
      </c>
      <c r="J948" t="s">
        <v>153</v>
      </c>
      <c r="K948" t="s">
        <v>1065</v>
      </c>
      <c r="L948" t="s">
        <v>1066</v>
      </c>
      <c r="M948" t="s">
        <v>470</v>
      </c>
      <c r="N948">
        <v>93</v>
      </c>
      <c r="O948" t="s">
        <v>157</v>
      </c>
      <c r="P948" t="s">
        <v>158</v>
      </c>
      <c r="Q948" t="s">
        <v>179</v>
      </c>
      <c r="R948" t="s">
        <v>333</v>
      </c>
      <c r="S948" t="s">
        <v>2</v>
      </c>
      <c r="T948" t="s">
        <v>2</v>
      </c>
      <c r="U948" t="s">
        <v>296</v>
      </c>
      <c r="V948" t="s">
        <v>160</v>
      </c>
      <c r="W948" t="s">
        <v>161</v>
      </c>
      <c r="X948" t="s">
        <v>2</v>
      </c>
      <c r="Y948" t="s">
        <v>2</v>
      </c>
      <c r="Z948">
        <v>2011</v>
      </c>
      <c r="AA948" t="s">
        <v>164</v>
      </c>
      <c r="AB948" t="s">
        <v>2</v>
      </c>
      <c r="AC948" t="s">
        <v>2</v>
      </c>
      <c r="AD948" t="s">
        <v>2</v>
      </c>
      <c r="AE948" t="s">
        <v>2</v>
      </c>
      <c r="AF948" t="s">
        <v>2</v>
      </c>
      <c r="AG948" t="s">
        <v>284</v>
      </c>
      <c r="AH948" t="s">
        <v>166</v>
      </c>
    </row>
    <row r="949" spans="1:34">
      <c r="A949">
        <v>7415</v>
      </c>
      <c r="B949">
        <v>534107</v>
      </c>
      <c r="C949" t="s">
        <v>149</v>
      </c>
      <c r="D949" t="str">
        <f t="shared" ca="1" si="42"/>
        <v>PGBRQQSIVK</v>
      </c>
      <c r="E949" t="str">
        <f t="shared" ca="1" si="43"/>
        <v>Owrlyyktdmold</v>
      </c>
      <c r="F949" t="s">
        <v>150</v>
      </c>
      <c r="G949" t="s">
        <v>167</v>
      </c>
      <c r="H949" s="149" t="str">
        <f t="shared" ca="1" si="44"/>
        <v>8/5/1994</v>
      </c>
      <c r="I949" t="s">
        <v>152</v>
      </c>
      <c r="J949" t="s">
        <v>153</v>
      </c>
      <c r="K949" t="s">
        <v>1065</v>
      </c>
      <c r="L949" t="s">
        <v>1066</v>
      </c>
      <c r="M949" t="s">
        <v>470</v>
      </c>
      <c r="N949">
        <v>93</v>
      </c>
      <c r="O949" t="s">
        <v>157</v>
      </c>
      <c r="P949" t="s">
        <v>158</v>
      </c>
      <c r="Q949" t="s">
        <v>194</v>
      </c>
      <c r="R949" t="s">
        <v>601</v>
      </c>
      <c r="S949" t="s">
        <v>2</v>
      </c>
      <c r="T949" t="s">
        <v>196</v>
      </c>
      <c r="U949" t="s">
        <v>200</v>
      </c>
      <c r="V949" t="s">
        <v>160</v>
      </c>
      <c r="W949" t="s">
        <v>256</v>
      </c>
      <c r="X949" t="s">
        <v>357</v>
      </c>
      <c r="Y949" t="s">
        <v>2</v>
      </c>
      <c r="Z949">
        <v>2011</v>
      </c>
      <c r="AA949" t="s">
        <v>164</v>
      </c>
      <c r="AB949" t="s">
        <v>2</v>
      </c>
      <c r="AC949" t="s">
        <v>2</v>
      </c>
      <c r="AD949" t="s">
        <v>2</v>
      </c>
      <c r="AE949" t="s">
        <v>2</v>
      </c>
      <c r="AF949" t="s">
        <v>2</v>
      </c>
      <c r="AG949" t="s">
        <v>174</v>
      </c>
      <c r="AH949" t="s">
        <v>166</v>
      </c>
    </row>
    <row r="950" spans="1:34">
      <c r="A950">
        <v>7415</v>
      </c>
      <c r="B950">
        <v>534111</v>
      </c>
      <c r="C950" t="s">
        <v>149</v>
      </c>
      <c r="D950" t="str">
        <f t="shared" ca="1" si="42"/>
        <v>HUBJGHQJKI</v>
      </c>
      <c r="E950" t="str">
        <f t="shared" ca="1" si="43"/>
        <v>Mcqlfhyslgrca</v>
      </c>
      <c r="F950" t="s">
        <v>150</v>
      </c>
      <c r="G950" t="s">
        <v>167</v>
      </c>
      <c r="H950" s="149" t="str">
        <f t="shared" ca="1" si="44"/>
        <v>16/4/1997</v>
      </c>
      <c r="I950" t="s">
        <v>152</v>
      </c>
      <c r="J950" t="s">
        <v>153</v>
      </c>
      <c r="K950" t="s">
        <v>1065</v>
      </c>
      <c r="L950" t="s">
        <v>1066</v>
      </c>
      <c r="M950" t="s">
        <v>470</v>
      </c>
      <c r="N950">
        <v>93</v>
      </c>
      <c r="O950" t="s">
        <v>157</v>
      </c>
      <c r="P950" t="s">
        <v>158</v>
      </c>
      <c r="Q950" t="s">
        <v>194</v>
      </c>
      <c r="R950" t="s">
        <v>311</v>
      </c>
      <c r="S950" t="s">
        <v>2</v>
      </c>
      <c r="T950" t="s">
        <v>196</v>
      </c>
      <c r="U950" t="s">
        <v>224</v>
      </c>
      <c r="V950" t="s">
        <v>160</v>
      </c>
      <c r="W950" t="s">
        <v>161</v>
      </c>
      <c r="X950" t="s">
        <v>249</v>
      </c>
      <c r="Y950" t="s">
        <v>2</v>
      </c>
      <c r="Z950">
        <v>2011</v>
      </c>
      <c r="AA950" t="s">
        <v>164</v>
      </c>
      <c r="AB950" t="s">
        <v>2</v>
      </c>
      <c r="AC950" t="s">
        <v>2</v>
      </c>
      <c r="AD950" t="s">
        <v>2</v>
      </c>
      <c r="AE950" t="s">
        <v>2</v>
      </c>
      <c r="AF950" t="s">
        <v>2</v>
      </c>
      <c r="AG950" t="s">
        <v>165</v>
      </c>
      <c r="AH950" t="s">
        <v>175</v>
      </c>
    </row>
    <row r="951" spans="1:34">
      <c r="A951">
        <v>7415</v>
      </c>
      <c r="B951">
        <v>534112</v>
      </c>
      <c r="C951" t="s">
        <v>183</v>
      </c>
      <c r="D951" t="str">
        <f t="shared" ca="1" si="42"/>
        <v>QXMFJPKHST</v>
      </c>
      <c r="E951" t="str">
        <f t="shared" ca="1" si="43"/>
        <v>Denthxirjbdpz</v>
      </c>
      <c r="F951" t="s">
        <v>150</v>
      </c>
      <c r="G951" t="s">
        <v>167</v>
      </c>
      <c r="H951" s="149" t="str">
        <f t="shared" ca="1" si="44"/>
        <v>23/5/1997</v>
      </c>
      <c r="I951" t="s">
        <v>152</v>
      </c>
      <c r="J951" t="s">
        <v>153</v>
      </c>
      <c r="K951" t="s">
        <v>1065</v>
      </c>
      <c r="L951" t="s">
        <v>1066</v>
      </c>
      <c r="M951" t="s">
        <v>470</v>
      </c>
      <c r="N951">
        <v>93</v>
      </c>
      <c r="O951" t="s">
        <v>157</v>
      </c>
      <c r="P951" t="s">
        <v>158</v>
      </c>
      <c r="Q951" t="s">
        <v>194</v>
      </c>
      <c r="R951" t="s">
        <v>311</v>
      </c>
      <c r="S951" t="s">
        <v>2</v>
      </c>
      <c r="T951" t="s">
        <v>196</v>
      </c>
      <c r="U951" t="s">
        <v>224</v>
      </c>
      <c r="V951" t="s">
        <v>160</v>
      </c>
      <c r="W951" t="s">
        <v>161</v>
      </c>
      <c r="X951" t="s">
        <v>271</v>
      </c>
      <c r="Y951" t="s">
        <v>2</v>
      </c>
      <c r="Z951">
        <v>2011</v>
      </c>
      <c r="AA951" t="s">
        <v>164</v>
      </c>
      <c r="AB951" t="s">
        <v>2</v>
      </c>
      <c r="AC951" t="s">
        <v>2</v>
      </c>
      <c r="AD951" t="s">
        <v>2</v>
      </c>
      <c r="AE951" t="s">
        <v>2</v>
      </c>
      <c r="AF951" t="s">
        <v>2</v>
      </c>
      <c r="AG951" t="s">
        <v>165</v>
      </c>
      <c r="AH951" t="s">
        <v>166</v>
      </c>
    </row>
    <row r="952" spans="1:34">
      <c r="A952">
        <v>7415</v>
      </c>
      <c r="B952">
        <v>537388</v>
      </c>
      <c r="C952" t="s">
        <v>183</v>
      </c>
      <c r="D952" t="str">
        <f t="shared" ca="1" si="42"/>
        <v>ZKGTLUSRLU</v>
      </c>
      <c r="E952" t="str">
        <f t="shared" ca="1" si="43"/>
        <v>Nlvritaldvdzb</v>
      </c>
      <c r="F952" t="s">
        <v>150</v>
      </c>
      <c r="G952" t="s">
        <v>167</v>
      </c>
      <c r="H952" s="149" t="str">
        <f t="shared" ca="1" si="44"/>
        <v>9/4/1995</v>
      </c>
      <c r="I952" t="s">
        <v>152</v>
      </c>
      <c r="J952" t="s">
        <v>153</v>
      </c>
      <c r="K952" t="s">
        <v>1070</v>
      </c>
      <c r="L952" t="s">
        <v>1071</v>
      </c>
      <c r="M952" t="s">
        <v>1072</v>
      </c>
      <c r="N952">
        <v>973</v>
      </c>
      <c r="O952" t="s">
        <v>157</v>
      </c>
      <c r="P952" t="s">
        <v>158</v>
      </c>
      <c r="Q952" t="s">
        <v>171</v>
      </c>
      <c r="R952" t="s">
        <v>328</v>
      </c>
      <c r="S952" t="s">
        <v>2</v>
      </c>
      <c r="T952" t="s">
        <v>2</v>
      </c>
      <c r="U952" t="s">
        <v>173</v>
      </c>
      <c r="V952" t="s">
        <v>160</v>
      </c>
      <c r="W952" t="s">
        <v>161</v>
      </c>
      <c r="X952" t="s">
        <v>162</v>
      </c>
      <c r="Y952" t="s">
        <v>2</v>
      </c>
      <c r="Z952">
        <v>2011</v>
      </c>
      <c r="AA952" t="s">
        <v>164</v>
      </c>
      <c r="AB952" t="s">
        <v>2</v>
      </c>
      <c r="AC952" t="s">
        <v>2</v>
      </c>
      <c r="AD952" t="s">
        <v>2</v>
      </c>
      <c r="AE952" t="s">
        <v>2</v>
      </c>
      <c r="AF952" t="s">
        <v>2</v>
      </c>
      <c r="AG952" t="s">
        <v>174</v>
      </c>
      <c r="AH952" t="s">
        <v>175</v>
      </c>
    </row>
    <row r="953" spans="1:34">
      <c r="A953">
        <v>7415</v>
      </c>
      <c r="B953">
        <v>537795</v>
      </c>
      <c r="C953" t="s">
        <v>149</v>
      </c>
      <c r="D953" t="str">
        <f t="shared" ca="1" si="42"/>
        <v>BNTTTNFJCN</v>
      </c>
      <c r="E953" t="str">
        <f t="shared" ca="1" si="43"/>
        <v>Qpjbdjivpuzyg</v>
      </c>
      <c r="F953" t="s">
        <v>150</v>
      </c>
      <c r="G953" t="s">
        <v>167</v>
      </c>
      <c r="H953" s="149" t="str">
        <f t="shared" ca="1" si="44"/>
        <v>7/4/1997</v>
      </c>
      <c r="I953" t="s">
        <v>152</v>
      </c>
      <c r="J953" t="s">
        <v>153</v>
      </c>
      <c r="K953" t="s">
        <v>1073</v>
      </c>
      <c r="L953" t="s">
        <v>1074</v>
      </c>
      <c r="M953" t="s">
        <v>1075</v>
      </c>
      <c r="N953">
        <v>971</v>
      </c>
      <c r="O953" t="s">
        <v>157</v>
      </c>
      <c r="P953" t="s">
        <v>158</v>
      </c>
      <c r="Q953" t="s">
        <v>171</v>
      </c>
      <c r="R953" t="s">
        <v>328</v>
      </c>
      <c r="S953" t="s">
        <v>2</v>
      </c>
      <c r="T953" t="s">
        <v>2</v>
      </c>
      <c r="U953" t="s">
        <v>238</v>
      </c>
      <c r="V953" t="s">
        <v>160</v>
      </c>
      <c r="W953" t="s">
        <v>161</v>
      </c>
      <c r="X953" t="s">
        <v>162</v>
      </c>
      <c r="Y953" t="s">
        <v>2</v>
      </c>
      <c r="Z953">
        <v>2011</v>
      </c>
      <c r="AA953" t="s">
        <v>164</v>
      </c>
      <c r="AB953" t="s">
        <v>2</v>
      </c>
      <c r="AC953" t="s">
        <v>2</v>
      </c>
      <c r="AD953" t="s">
        <v>2</v>
      </c>
      <c r="AE953" t="s">
        <v>2</v>
      </c>
      <c r="AF953" t="s">
        <v>2</v>
      </c>
      <c r="AG953" t="s">
        <v>174</v>
      </c>
      <c r="AH953" t="s">
        <v>190</v>
      </c>
    </row>
    <row r="954" spans="1:34">
      <c r="A954">
        <v>7415</v>
      </c>
      <c r="B954">
        <v>538169</v>
      </c>
      <c r="C954" t="s">
        <v>183</v>
      </c>
      <c r="D954" t="str">
        <f t="shared" ca="1" si="42"/>
        <v>XZNTJXGPRF</v>
      </c>
      <c r="E954" t="str">
        <f t="shared" ca="1" si="43"/>
        <v>Zqxevjrznjgrk</v>
      </c>
      <c r="F954" t="s">
        <v>150</v>
      </c>
      <c r="G954" t="s">
        <v>167</v>
      </c>
      <c r="H954" s="149" t="str">
        <f t="shared" ca="1" si="44"/>
        <v>13/12/1994</v>
      </c>
      <c r="I954" t="s">
        <v>152</v>
      </c>
      <c r="J954" t="s">
        <v>153</v>
      </c>
      <c r="K954" t="s">
        <v>1076</v>
      </c>
      <c r="L954" t="s">
        <v>1077</v>
      </c>
      <c r="M954" t="s">
        <v>1078</v>
      </c>
      <c r="N954">
        <v>99</v>
      </c>
      <c r="O954" t="s">
        <v>266</v>
      </c>
      <c r="P954" t="s">
        <v>158</v>
      </c>
      <c r="Q954" t="s">
        <v>194</v>
      </c>
      <c r="R954" t="s">
        <v>311</v>
      </c>
      <c r="S954" t="s">
        <v>2</v>
      </c>
      <c r="T954" t="s">
        <v>196</v>
      </c>
      <c r="U954" t="s">
        <v>197</v>
      </c>
      <c r="V954" t="s">
        <v>160</v>
      </c>
      <c r="W954" t="s">
        <v>161</v>
      </c>
      <c r="X954" t="s">
        <v>249</v>
      </c>
      <c r="Y954" t="s">
        <v>2</v>
      </c>
      <c r="Z954">
        <v>2011</v>
      </c>
      <c r="AA954" t="s">
        <v>164</v>
      </c>
      <c r="AB954" t="s">
        <v>2</v>
      </c>
      <c r="AC954" t="s">
        <v>2</v>
      </c>
      <c r="AD954" t="s">
        <v>2</v>
      </c>
      <c r="AE954" t="s">
        <v>2</v>
      </c>
      <c r="AF954" t="s">
        <v>2</v>
      </c>
      <c r="AG954" t="s">
        <v>259</v>
      </c>
      <c r="AH954" t="s">
        <v>166</v>
      </c>
    </row>
    <row r="955" spans="1:34">
      <c r="A955">
        <v>7415</v>
      </c>
      <c r="B955">
        <v>539164</v>
      </c>
      <c r="C955" t="s">
        <v>149</v>
      </c>
      <c r="D955" t="str">
        <f t="shared" ca="1" si="42"/>
        <v>PSLAYKVCVI</v>
      </c>
      <c r="E955" t="str">
        <f t="shared" ca="1" si="43"/>
        <v>Prknggiwjqecq</v>
      </c>
      <c r="F955" t="s">
        <v>150</v>
      </c>
      <c r="G955" t="s">
        <v>167</v>
      </c>
      <c r="H955" s="149" t="str">
        <f t="shared" ca="1" si="44"/>
        <v>25/2/1997</v>
      </c>
      <c r="I955" t="s">
        <v>152</v>
      </c>
      <c r="J955" t="s">
        <v>153</v>
      </c>
      <c r="K955" t="s">
        <v>1079</v>
      </c>
      <c r="L955" t="s">
        <v>1080</v>
      </c>
      <c r="M955" t="s">
        <v>513</v>
      </c>
      <c r="N955">
        <v>93</v>
      </c>
      <c r="O955" t="s">
        <v>157</v>
      </c>
      <c r="P955" t="s">
        <v>158</v>
      </c>
      <c r="Q955" t="s">
        <v>171</v>
      </c>
      <c r="R955" t="s">
        <v>671</v>
      </c>
      <c r="S955" t="s">
        <v>2</v>
      </c>
      <c r="T955" t="s">
        <v>2</v>
      </c>
      <c r="U955" t="s">
        <v>238</v>
      </c>
      <c r="V955" t="s">
        <v>160</v>
      </c>
      <c r="W955" t="s">
        <v>2</v>
      </c>
      <c r="X955" t="s">
        <v>2</v>
      </c>
      <c r="Y955" t="s">
        <v>2</v>
      </c>
      <c r="Z955">
        <v>2010</v>
      </c>
      <c r="AA955" t="s">
        <v>164</v>
      </c>
      <c r="AB955" t="s">
        <v>2</v>
      </c>
      <c r="AC955" t="s">
        <v>2</v>
      </c>
      <c r="AD955" t="s">
        <v>2</v>
      </c>
      <c r="AE955" t="s">
        <v>2</v>
      </c>
      <c r="AF955" t="s">
        <v>2</v>
      </c>
      <c r="AG955" t="s">
        <v>284</v>
      </c>
      <c r="AH955" t="s">
        <v>175</v>
      </c>
    </row>
    <row r="956" spans="1:34">
      <c r="A956">
        <v>7415</v>
      </c>
      <c r="B956">
        <v>539293</v>
      </c>
      <c r="C956" t="s">
        <v>149</v>
      </c>
      <c r="D956" t="str">
        <f t="shared" ca="1" si="42"/>
        <v>PRCGVNFYWR</v>
      </c>
      <c r="E956" t="str">
        <f t="shared" ca="1" si="43"/>
        <v>Aqpizqodcaocl</v>
      </c>
      <c r="F956" t="s">
        <v>150</v>
      </c>
      <c r="G956" t="s">
        <v>167</v>
      </c>
      <c r="H956" s="149" t="str">
        <f t="shared" ca="1" si="44"/>
        <v>16/1/1996</v>
      </c>
      <c r="I956" t="s">
        <v>152</v>
      </c>
      <c r="J956" t="s">
        <v>153</v>
      </c>
      <c r="K956" t="s">
        <v>1081</v>
      </c>
      <c r="L956" t="s">
        <v>1082</v>
      </c>
      <c r="M956" t="s">
        <v>1083</v>
      </c>
      <c r="N956">
        <v>77</v>
      </c>
      <c r="O956" t="s">
        <v>157</v>
      </c>
      <c r="P956" t="s">
        <v>158</v>
      </c>
      <c r="Q956" t="s">
        <v>194</v>
      </c>
      <c r="R956" t="s">
        <v>236</v>
      </c>
      <c r="S956" t="s">
        <v>2</v>
      </c>
      <c r="T956" t="s">
        <v>196</v>
      </c>
      <c r="U956" t="s">
        <v>224</v>
      </c>
      <c r="V956" t="s">
        <v>160</v>
      </c>
      <c r="W956" t="s">
        <v>161</v>
      </c>
      <c r="X956" t="s">
        <v>2</v>
      </c>
      <c r="Y956" t="s">
        <v>2</v>
      </c>
      <c r="Z956">
        <v>2010</v>
      </c>
      <c r="AA956" t="s">
        <v>164</v>
      </c>
      <c r="AB956" t="s">
        <v>2</v>
      </c>
      <c r="AC956" t="s">
        <v>2</v>
      </c>
      <c r="AD956" t="s">
        <v>2</v>
      </c>
      <c r="AE956" t="s">
        <v>2</v>
      </c>
      <c r="AF956" t="s">
        <v>2</v>
      </c>
      <c r="AG956" t="s">
        <v>174</v>
      </c>
      <c r="AH956" t="s">
        <v>175</v>
      </c>
    </row>
    <row r="957" spans="1:34">
      <c r="A957">
        <v>7415</v>
      </c>
      <c r="B957">
        <v>539378</v>
      </c>
      <c r="C957" t="s">
        <v>149</v>
      </c>
      <c r="D957" t="str">
        <f t="shared" ca="1" si="42"/>
        <v>WBEUKQMBIP</v>
      </c>
      <c r="E957" t="str">
        <f t="shared" ca="1" si="43"/>
        <v>Ypjyntwqorqde</v>
      </c>
      <c r="F957" t="s">
        <v>150</v>
      </c>
      <c r="G957" t="s">
        <v>167</v>
      </c>
      <c r="H957" s="149" t="str">
        <f t="shared" ca="1" si="44"/>
        <v>5/3/1995</v>
      </c>
      <c r="I957" t="s">
        <v>152</v>
      </c>
      <c r="J957" t="s">
        <v>153</v>
      </c>
      <c r="K957" t="s">
        <v>1081</v>
      </c>
      <c r="L957" t="s">
        <v>1082</v>
      </c>
      <c r="M957" t="s">
        <v>1083</v>
      </c>
      <c r="N957">
        <v>77</v>
      </c>
      <c r="O957" t="s">
        <v>157</v>
      </c>
      <c r="P957" t="s">
        <v>158</v>
      </c>
      <c r="Q957" t="s">
        <v>194</v>
      </c>
      <c r="R957" t="s">
        <v>236</v>
      </c>
      <c r="S957" t="s">
        <v>2</v>
      </c>
      <c r="T957" t="s">
        <v>196</v>
      </c>
      <c r="U957" t="s">
        <v>224</v>
      </c>
      <c r="V957" t="s">
        <v>160</v>
      </c>
      <c r="W957" t="s">
        <v>161</v>
      </c>
      <c r="X957" t="s">
        <v>2</v>
      </c>
      <c r="Y957" t="s">
        <v>2</v>
      </c>
      <c r="Z957">
        <v>2011</v>
      </c>
      <c r="AA957" t="s">
        <v>164</v>
      </c>
      <c r="AB957" t="s">
        <v>2</v>
      </c>
      <c r="AC957" t="s">
        <v>2</v>
      </c>
      <c r="AD957" t="s">
        <v>2</v>
      </c>
      <c r="AE957" t="s">
        <v>2</v>
      </c>
      <c r="AF957" t="s">
        <v>2</v>
      </c>
      <c r="AG957" t="s">
        <v>174</v>
      </c>
      <c r="AH957" t="s">
        <v>166</v>
      </c>
    </row>
    <row r="958" spans="1:34">
      <c r="A958">
        <v>7415</v>
      </c>
      <c r="B958">
        <v>539493</v>
      </c>
      <c r="C958" t="s">
        <v>149</v>
      </c>
      <c r="D958" t="str">
        <f t="shared" ca="1" si="42"/>
        <v>PKMPLRRQZY</v>
      </c>
      <c r="E958" t="str">
        <f t="shared" ca="1" si="43"/>
        <v>Qwdezwjyhwogz</v>
      </c>
      <c r="F958" t="s">
        <v>150</v>
      </c>
      <c r="G958" t="s">
        <v>151</v>
      </c>
      <c r="H958" s="149" t="str">
        <f t="shared" ca="1" si="44"/>
        <v>28/8/1997</v>
      </c>
      <c r="I958" t="s">
        <v>152</v>
      </c>
      <c r="J958" t="s">
        <v>153</v>
      </c>
      <c r="K958" t="s">
        <v>1081</v>
      </c>
      <c r="L958" t="s">
        <v>1082</v>
      </c>
      <c r="M958" t="s">
        <v>1083</v>
      </c>
      <c r="N958">
        <v>77</v>
      </c>
      <c r="O958" t="s">
        <v>157</v>
      </c>
      <c r="P958" t="s">
        <v>158</v>
      </c>
      <c r="Q958" t="s">
        <v>194</v>
      </c>
      <c r="R958" t="s">
        <v>236</v>
      </c>
      <c r="S958" t="s">
        <v>2</v>
      </c>
      <c r="T958" t="s">
        <v>196</v>
      </c>
      <c r="U958" t="s">
        <v>224</v>
      </c>
      <c r="V958" t="s">
        <v>160</v>
      </c>
      <c r="W958" t="s">
        <v>161</v>
      </c>
      <c r="X958" t="s">
        <v>2</v>
      </c>
      <c r="Y958" t="s">
        <v>2</v>
      </c>
      <c r="Z958">
        <v>2011</v>
      </c>
      <c r="AA958" t="s">
        <v>164</v>
      </c>
      <c r="AB958" t="s">
        <v>2</v>
      </c>
      <c r="AC958" t="s">
        <v>2</v>
      </c>
      <c r="AD958" t="s">
        <v>2</v>
      </c>
      <c r="AE958" t="s">
        <v>2</v>
      </c>
      <c r="AF958" t="s">
        <v>2</v>
      </c>
      <c r="AG958" t="s">
        <v>174</v>
      </c>
      <c r="AH958" t="s">
        <v>166</v>
      </c>
    </row>
    <row r="959" spans="1:34">
      <c r="A959">
        <v>7415</v>
      </c>
      <c r="B959">
        <v>539545</v>
      </c>
      <c r="C959" t="s">
        <v>149</v>
      </c>
      <c r="D959" t="str">
        <f t="shared" ca="1" si="42"/>
        <v>ILVLOOMEVA</v>
      </c>
      <c r="E959" t="str">
        <f t="shared" ca="1" si="43"/>
        <v>Aghtdmkhfvsog</v>
      </c>
      <c r="F959" t="s">
        <v>150</v>
      </c>
      <c r="G959" t="s">
        <v>167</v>
      </c>
      <c r="H959" s="149" t="str">
        <f t="shared" ca="1" si="44"/>
        <v>5/2/1994</v>
      </c>
      <c r="I959" t="s">
        <v>152</v>
      </c>
      <c r="J959" t="s">
        <v>153</v>
      </c>
      <c r="K959" t="s">
        <v>1081</v>
      </c>
      <c r="L959" t="s">
        <v>1082</v>
      </c>
      <c r="M959" t="s">
        <v>1083</v>
      </c>
      <c r="N959">
        <v>77</v>
      </c>
      <c r="O959" t="s">
        <v>157</v>
      </c>
      <c r="P959" t="s">
        <v>158</v>
      </c>
      <c r="Q959" t="s">
        <v>194</v>
      </c>
      <c r="R959" t="s">
        <v>210</v>
      </c>
      <c r="S959" t="s">
        <v>2</v>
      </c>
      <c r="T959" t="s">
        <v>196</v>
      </c>
      <c r="U959" t="s">
        <v>211</v>
      </c>
      <c r="V959" t="s">
        <v>160</v>
      </c>
      <c r="W959" t="s">
        <v>182</v>
      </c>
      <c r="X959" t="s">
        <v>249</v>
      </c>
      <c r="Y959" t="s">
        <v>2</v>
      </c>
      <c r="Z959">
        <v>2011</v>
      </c>
      <c r="AA959" t="s">
        <v>164</v>
      </c>
      <c r="AB959" t="s">
        <v>2</v>
      </c>
      <c r="AC959" t="s">
        <v>2</v>
      </c>
      <c r="AD959" t="s">
        <v>2</v>
      </c>
      <c r="AE959" t="s">
        <v>2</v>
      </c>
      <c r="AF959" t="s">
        <v>2</v>
      </c>
      <c r="AG959" t="s">
        <v>174</v>
      </c>
      <c r="AH959" t="s">
        <v>190</v>
      </c>
    </row>
    <row r="960" spans="1:34">
      <c r="A960">
        <v>7415</v>
      </c>
      <c r="B960">
        <v>540981</v>
      </c>
      <c r="C960" t="s">
        <v>149</v>
      </c>
      <c r="D960" t="str">
        <f t="shared" ca="1" si="42"/>
        <v>KWTHPVSGFB</v>
      </c>
      <c r="E960" t="str">
        <f t="shared" ca="1" si="43"/>
        <v>Xnolftdnxueva</v>
      </c>
      <c r="F960" t="s">
        <v>150</v>
      </c>
      <c r="G960" t="s">
        <v>167</v>
      </c>
      <c r="H960" s="149" t="str">
        <f t="shared" ca="1" si="44"/>
        <v>25/7/1994</v>
      </c>
      <c r="I960" t="s">
        <v>152</v>
      </c>
      <c r="J960" t="s">
        <v>153</v>
      </c>
      <c r="K960" t="s">
        <v>1084</v>
      </c>
      <c r="L960" t="s">
        <v>1085</v>
      </c>
      <c r="M960" t="s">
        <v>516</v>
      </c>
      <c r="N960">
        <v>99</v>
      </c>
      <c r="O960" t="s">
        <v>266</v>
      </c>
      <c r="P960" t="s">
        <v>158</v>
      </c>
      <c r="Q960" t="s">
        <v>194</v>
      </c>
      <c r="R960" t="s">
        <v>311</v>
      </c>
      <c r="S960" t="s">
        <v>2</v>
      </c>
      <c r="T960" t="s">
        <v>196</v>
      </c>
      <c r="U960" t="s">
        <v>224</v>
      </c>
      <c r="V960" t="s">
        <v>160</v>
      </c>
      <c r="W960" t="s">
        <v>161</v>
      </c>
      <c r="X960" t="s">
        <v>271</v>
      </c>
      <c r="Y960" t="s">
        <v>2</v>
      </c>
      <c r="Z960">
        <v>2011</v>
      </c>
      <c r="AA960" t="s">
        <v>164</v>
      </c>
      <c r="AB960" t="s">
        <v>2</v>
      </c>
      <c r="AC960" t="s">
        <v>2</v>
      </c>
      <c r="AD960" t="s">
        <v>2</v>
      </c>
      <c r="AE960" t="s">
        <v>2</v>
      </c>
      <c r="AF960" t="s">
        <v>2</v>
      </c>
      <c r="AG960" t="s">
        <v>174</v>
      </c>
      <c r="AH960" t="s">
        <v>166</v>
      </c>
    </row>
    <row r="961" spans="1:34">
      <c r="A961">
        <v>7415</v>
      </c>
      <c r="B961">
        <v>540988</v>
      </c>
      <c r="C961" t="s">
        <v>149</v>
      </c>
      <c r="D961" t="str">
        <f t="shared" ca="1" si="42"/>
        <v>UVJQNTZSAK</v>
      </c>
      <c r="E961" t="str">
        <f t="shared" ca="1" si="43"/>
        <v>Bqtdeygfkuclo</v>
      </c>
      <c r="F961" t="s">
        <v>150</v>
      </c>
      <c r="G961" t="s">
        <v>167</v>
      </c>
      <c r="H961" s="149" t="str">
        <f t="shared" ca="1" si="44"/>
        <v>2/7/1994</v>
      </c>
      <c r="I961" t="s">
        <v>152</v>
      </c>
      <c r="J961" t="s">
        <v>153</v>
      </c>
      <c r="K961" t="s">
        <v>1084</v>
      </c>
      <c r="L961" t="s">
        <v>1085</v>
      </c>
      <c r="M961" t="s">
        <v>516</v>
      </c>
      <c r="N961">
        <v>99</v>
      </c>
      <c r="O961" t="s">
        <v>266</v>
      </c>
      <c r="P961" t="s">
        <v>158</v>
      </c>
      <c r="Q961" t="s">
        <v>194</v>
      </c>
      <c r="R961" t="s">
        <v>311</v>
      </c>
      <c r="S961" t="s">
        <v>2</v>
      </c>
      <c r="T961" t="s">
        <v>196</v>
      </c>
      <c r="U961" t="s">
        <v>197</v>
      </c>
      <c r="V961" t="s">
        <v>160</v>
      </c>
      <c r="W961" t="s">
        <v>161</v>
      </c>
      <c r="X961" t="s">
        <v>271</v>
      </c>
      <c r="Y961" t="s">
        <v>2</v>
      </c>
      <c r="Z961">
        <v>2011</v>
      </c>
      <c r="AA961" t="s">
        <v>164</v>
      </c>
      <c r="AB961" t="s">
        <v>2</v>
      </c>
      <c r="AC961" t="s">
        <v>2</v>
      </c>
      <c r="AD961" t="s">
        <v>2</v>
      </c>
      <c r="AE961" t="s">
        <v>2</v>
      </c>
      <c r="AF961" t="s">
        <v>2</v>
      </c>
      <c r="AG961" t="s">
        <v>174</v>
      </c>
      <c r="AH961" t="s">
        <v>166</v>
      </c>
    </row>
    <row r="962" spans="1:34">
      <c r="A962">
        <v>7415</v>
      </c>
      <c r="B962">
        <v>542092</v>
      </c>
      <c r="C962" t="s">
        <v>149</v>
      </c>
      <c r="D962" t="str">
        <f t="shared" ca="1" si="42"/>
        <v>CHWZQNQOJH</v>
      </c>
      <c r="E962" t="str">
        <f t="shared" ca="1" si="43"/>
        <v>Yvrsibzfftjeq</v>
      </c>
      <c r="F962" t="s">
        <v>150</v>
      </c>
      <c r="G962" t="s">
        <v>167</v>
      </c>
      <c r="H962" s="149" t="str">
        <f t="shared" ca="1" si="44"/>
        <v>25/1/1997</v>
      </c>
      <c r="I962" t="s">
        <v>152</v>
      </c>
      <c r="J962" t="s">
        <v>153</v>
      </c>
      <c r="K962" t="s">
        <v>1086</v>
      </c>
      <c r="L962" t="s">
        <v>1087</v>
      </c>
      <c r="M962" t="s">
        <v>1088</v>
      </c>
      <c r="N962">
        <v>78</v>
      </c>
      <c r="O962" t="s">
        <v>157</v>
      </c>
      <c r="P962" t="s">
        <v>158</v>
      </c>
      <c r="Q962" t="s">
        <v>246</v>
      </c>
      <c r="R962" t="s">
        <v>321</v>
      </c>
      <c r="S962" t="s">
        <v>2</v>
      </c>
      <c r="T962" t="s">
        <v>2</v>
      </c>
      <c r="U962" t="s">
        <v>224</v>
      </c>
      <c r="V962" t="s">
        <v>160</v>
      </c>
      <c r="W962" t="s">
        <v>161</v>
      </c>
      <c r="X962" t="s">
        <v>2</v>
      </c>
      <c r="Y962" t="s">
        <v>2</v>
      </c>
      <c r="Z962">
        <v>2011</v>
      </c>
      <c r="AA962" t="s">
        <v>164</v>
      </c>
      <c r="AB962" t="s">
        <v>2</v>
      </c>
      <c r="AC962" t="s">
        <v>2</v>
      </c>
      <c r="AD962" t="s">
        <v>2</v>
      </c>
      <c r="AE962" t="s">
        <v>2</v>
      </c>
      <c r="AF962" t="s">
        <v>2</v>
      </c>
      <c r="AG962" t="s">
        <v>174</v>
      </c>
      <c r="AH962" t="s">
        <v>175</v>
      </c>
    </row>
    <row r="963" spans="1:34">
      <c r="A963">
        <v>7415</v>
      </c>
      <c r="B963">
        <v>542714</v>
      </c>
      <c r="C963" t="s">
        <v>149</v>
      </c>
      <c r="D963" t="str">
        <f t="shared" ref="D963:D1026" ca="1" si="45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VMURDIDCON</v>
      </c>
      <c r="E963" t="str">
        <f t="shared" ref="E963:E1026" ca="1" si="46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Kehxufmjjtlgl</v>
      </c>
      <c r="F963" t="s">
        <v>150</v>
      </c>
      <c r="G963" t="s">
        <v>167</v>
      </c>
      <c r="H963" s="149" t="str">
        <f t="shared" ref="H963:H1026" ca="1" si="47">""&amp;RANDBETWEEN(1,28)&amp;"/"&amp;RANDBETWEEN(1,12)&amp;"/"&amp;RANDBETWEEN(1994,1997)</f>
        <v>26/1/1996</v>
      </c>
      <c r="I963" t="s">
        <v>152</v>
      </c>
      <c r="J963" t="s">
        <v>153</v>
      </c>
      <c r="K963" t="s">
        <v>1089</v>
      </c>
      <c r="L963" t="s">
        <v>1090</v>
      </c>
      <c r="M963" t="s">
        <v>1091</v>
      </c>
      <c r="N963">
        <v>95</v>
      </c>
      <c r="O963" t="s">
        <v>157</v>
      </c>
      <c r="P963" t="s">
        <v>158</v>
      </c>
      <c r="Q963" t="s">
        <v>194</v>
      </c>
      <c r="R963" t="s">
        <v>311</v>
      </c>
      <c r="S963" t="s">
        <v>2</v>
      </c>
      <c r="T963" t="s">
        <v>196</v>
      </c>
      <c r="U963" t="s">
        <v>224</v>
      </c>
      <c r="V963" t="s">
        <v>160</v>
      </c>
      <c r="W963" t="s">
        <v>161</v>
      </c>
      <c r="X963" t="s">
        <v>254</v>
      </c>
      <c r="Y963" t="s">
        <v>2</v>
      </c>
      <c r="Z963">
        <v>2011</v>
      </c>
      <c r="AA963" t="s">
        <v>164</v>
      </c>
      <c r="AB963" t="s">
        <v>2</v>
      </c>
      <c r="AC963" t="s">
        <v>2</v>
      </c>
      <c r="AD963" t="s">
        <v>2</v>
      </c>
      <c r="AE963" t="s">
        <v>2</v>
      </c>
      <c r="AF963" t="s">
        <v>2</v>
      </c>
      <c r="AG963" t="s">
        <v>259</v>
      </c>
      <c r="AH963" t="s">
        <v>190</v>
      </c>
    </row>
    <row r="964" spans="1:34">
      <c r="A964">
        <v>7415</v>
      </c>
      <c r="B964">
        <v>542721</v>
      </c>
      <c r="C964" t="s">
        <v>149</v>
      </c>
      <c r="D964" t="str">
        <f t="shared" ca="1" si="45"/>
        <v>ABNHOXGQUA</v>
      </c>
      <c r="E964" t="str">
        <f t="shared" ca="1" si="46"/>
        <v>Vqvcggoyihomg</v>
      </c>
      <c r="F964" t="s">
        <v>150</v>
      </c>
      <c r="G964" t="s">
        <v>167</v>
      </c>
      <c r="H964" s="149" t="str">
        <f t="shared" ca="1" si="47"/>
        <v>28/6/1996</v>
      </c>
      <c r="I964" t="s">
        <v>152</v>
      </c>
      <c r="J964" t="s">
        <v>153</v>
      </c>
      <c r="K964" t="s">
        <v>1089</v>
      </c>
      <c r="L964" t="s">
        <v>1090</v>
      </c>
      <c r="M964" t="s">
        <v>1091</v>
      </c>
      <c r="N964">
        <v>95</v>
      </c>
      <c r="O964" t="s">
        <v>157</v>
      </c>
      <c r="P964" t="s">
        <v>158</v>
      </c>
      <c r="Q964" t="s">
        <v>194</v>
      </c>
      <c r="R964" t="s">
        <v>311</v>
      </c>
      <c r="S964" t="s">
        <v>2</v>
      </c>
      <c r="T964" t="s">
        <v>196</v>
      </c>
      <c r="U964" t="s">
        <v>224</v>
      </c>
      <c r="V964" t="s">
        <v>160</v>
      </c>
      <c r="W964" t="s">
        <v>161</v>
      </c>
      <c r="X964" t="s">
        <v>271</v>
      </c>
      <c r="Y964" t="s">
        <v>2</v>
      </c>
      <c r="Z964">
        <v>2011</v>
      </c>
      <c r="AA964" t="s">
        <v>164</v>
      </c>
      <c r="AB964" t="s">
        <v>2</v>
      </c>
      <c r="AC964" t="s">
        <v>2</v>
      </c>
      <c r="AD964" t="s">
        <v>2</v>
      </c>
      <c r="AE964" t="s">
        <v>2</v>
      </c>
      <c r="AF964" t="s">
        <v>2</v>
      </c>
      <c r="AG964" t="s">
        <v>259</v>
      </c>
      <c r="AH964" t="s">
        <v>190</v>
      </c>
    </row>
    <row r="965" spans="1:34">
      <c r="A965">
        <v>7415</v>
      </c>
      <c r="B965">
        <v>543360</v>
      </c>
      <c r="C965" t="s">
        <v>149</v>
      </c>
      <c r="D965" t="str">
        <f t="shared" ca="1" si="45"/>
        <v>SWDGBOKKYF</v>
      </c>
      <c r="E965" t="str">
        <f t="shared" ca="1" si="46"/>
        <v>Qfqidzixmgwze</v>
      </c>
      <c r="F965" t="s">
        <v>150</v>
      </c>
      <c r="G965" t="s">
        <v>167</v>
      </c>
      <c r="H965" s="149" t="str">
        <f t="shared" ca="1" si="47"/>
        <v>25/12/1997</v>
      </c>
      <c r="I965" t="s">
        <v>152</v>
      </c>
      <c r="J965" t="s">
        <v>153</v>
      </c>
      <c r="K965" t="s">
        <v>1092</v>
      </c>
      <c r="L965" t="s">
        <v>1093</v>
      </c>
      <c r="M965" t="s">
        <v>1094</v>
      </c>
      <c r="N965">
        <v>39</v>
      </c>
      <c r="O965" t="s">
        <v>157</v>
      </c>
      <c r="P965" t="s">
        <v>158</v>
      </c>
      <c r="Q965" t="s">
        <v>171</v>
      </c>
      <c r="R965" t="s">
        <v>775</v>
      </c>
      <c r="S965" t="s">
        <v>2</v>
      </c>
      <c r="T965" t="s">
        <v>2</v>
      </c>
      <c r="U965" t="s">
        <v>238</v>
      </c>
      <c r="V965" t="s">
        <v>160</v>
      </c>
      <c r="W965" t="s">
        <v>161</v>
      </c>
      <c r="X965" t="s">
        <v>162</v>
      </c>
      <c r="Y965" t="s">
        <v>2</v>
      </c>
      <c r="Z965">
        <v>2011</v>
      </c>
      <c r="AA965" t="s">
        <v>164</v>
      </c>
      <c r="AB965" t="s">
        <v>2</v>
      </c>
      <c r="AC965" t="s">
        <v>2</v>
      </c>
      <c r="AD965" t="s">
        <v>2</v>
      </c>
      <c r="AE965" t="s">
        <v>2</v>
      </c>
      <c r="AF965" t="s">
        <v>2</v>
      </c>
      <c r="AG965" t="s">
        <v>174</v>
      </c>
      <c r="AH965" t="s">
        <v>190</v>
      </c>
    </row>
    <row r="966" spans="1:34">
      <c r="A966">
        <v>7415</v>
      </c>
      <c r="B966">
        <v>545043</v>
      </c>
      <c r="C966" t="s">
        <v>149</v>
      </c>
      <c r="D966" t="str">
        <f t="shared" ca="1" si="45"/>
        <v>NPQDRVVGTU</v>
      </c>
      <c r="E966" t="str">
        <f t="shared" ca="1" si="46"/>
        <v>Iooiubkocqfwt</v>
      </c>
      <c r="F966" t="s">
        <v>150</v>
      </c>
      <c r="G966" t="s">
        <v>167</v>
      </c>
      <c r="H966" s="149" t="str">
        <f t="shared" ca="1" si="47"/>
        <v>2/7/1997</v>
      </c>
      <c r="I966" t="s">
        <v>152</v>
      </c>
      <c r="J966" t="s">
        <v>153</v>
      </c>
      <c r="K966" t="s">
        <v>1095</v>
      </c>
      <c r="L966" t="s">
        <v>1096</v>
      </c>
      <c r="M966" t="s">
        <v>1097</v>
      </c>
      <c r="N966">
        <v>92</v>
      </c>
      <c r="O966" t="s">
        <v>157</v>
      </c>
      <c r="P966" t="s">
        <v>158</v>
      </c>
      <c r="Q966" t="s">
        <v>194</v>
      </c>
      <c r="R966" t="s">
        <v>210</v>
      </c>
      <c r="S966" t="s">
        <v>2</v>
      </c>
      <c r="T966" t="s">
        <v>196</v>
      </c>
      <c r="U966" t="s">
        <v>197</v>
      </c>
      <c r="V966" t="s">
        <v>160</v>
      </c>
      <c r="W966" t="s">
        <v>256</v>
      </c>
      <c r="X966" t="s">
        <v>2</v>
      </c>
      <c r="Y966" t="s">
        <v>2</v>
      </c>
      <c r="Z966">
        <v>2010</v>
      </c>
      <c r="AA966" t="s">
        <v>164</v>
      </c>
      <c r="AB966" t="s">
        <v>2</v>
      </c>
      <c r="AC966" t="s">
        <v>2</v>
      </c>
      <c r="AD966" t="s">
        <v>2</v>
      </c>
      <c r="AE966" t="s">
        <v>2</v>
      </c>
      <c r="AF966" t="s">
        <v>2</v>
      </c>
      <c r="AG966" t="s">
        <v>165</v>
      </c>
      <c r="AH966" t="s">
        <v>166</v>
      </c>
    </row>
    <row r="967" spans="1:34">
      <c r="A967">
        <v>7415</v>
      </c>
      <c r="B967">
        <v>547932</v>
      </c>
      <c r="C967" t="s">
        <v>149</v>
      </c>
      <c r="D967" t="str">
        <f t="shared" ca="1" si="45"/>
        <v>QHVQBUDUSM</v>
      </c>
      <c r="E967" t="str">
        <f t="shared" ca="1" si="46"/>
        <v>Hhccvrkpdlurl</v>
      </c>
      <c r="F967" t="s">
        <v>150</v>
      </c>
      <c r="G967" t="s">
        <v>151</v>
      </c>
      <c r="H967" s="149" t="str">
        <f t="shared" ca="1" si="47"/>
        <v>11/7/1997</v>
      </c>
      <c r="I967" t="s">
        <v>152</v>
      </c>
      <c r="J967" t="s">
        <v>153</v>
      </c>
      <c r="K967" t="s">
        <v>1098</v>
      </c>
      <c r="L967" t="s">
        <v>1099</v>
      </c>
      <c r="M967" t="s">
        <v>350</v>
      </c>
      <c r="N967">
        <v>95</v>
      </c>
      <c r="O967" t="s">
        <v>157</v>
      </c>
      <c r="P967" t="s">
        <v>158</v>
      </c>
      <c r="Q967" t="s">
        <v>171</v>
      </c>
      <c r="R967" t="s">
        <v>550</v>
      </c>
      <c r="S967" t="s">
        <v>2</v>
      </c>
      <c r="T967" t="s">
        <v>2</v>
      </c>
      <c r="U967" t="s">
        <v>238</v>
      </c>
      <c r="V967" t="s">
        <v>160</v>
      </c>
      <c r="W967" t="s">
        <v>2</v>
      </c>
      <c r="X967" t="s">
        <v>2</v>
      </c>
      <c r="Y967" t="s">
        <v>2</v>
      </c>
      <c r="Z967">
        <v>2011</v>
      </c>
      <c r="AA967" t="s">
        <v>164</v>
      </c>
      <c r="AB967" t="s">
        <v>2</v>
      </c>
      <c r="AC967" t="s">
        <v>2</v>
      </c>
      <c r="AD967" t="s">
        <v>2</v>
      </c>
      <c r="AE967" t="s">
        <v>2</v>
      </c>
      <c r="AF967" t="s">
        <v>2</v>
      </c>
      <c r="AG967" t="s">
        <v>165</v>
      </c>
      <c r="AH967" t="s">
        <v>190</v>
      </c>
    </row>
    <row r="968" spans="1:34">
      <c r="A968">
        <v>7415</v>
      </c>
      <c r="B968">
        <v>547993</v>
      </c>
      <c r="C968" t="s">
        <v>149</v>
      </c>
      <c r="D968" t="str">
        <f t="shared" ca="1" si="45"/>
        <v>FJNXZDHEHS</v>
      </c>
      <c r="E968" t="str">
        <f t="shared" ca="1" si="46"/>
        <v>Zjevkfirmjlkl</v>
      </c>
      <c r="F968" t="s">
        <v>150</v>
      </c>
      <c r="G968" t="s">
        <v>167</v>
      </c>
      <c r="H968" s="149" t="str">
        <f t="shared" ca="1" si="47"/>
        <v>13/11/1994</v>
      </c>
      <c r="I968" t="s">
        <v>152</v>
      </c>
      <c r="J968" t="s">
        <v>153</v>
      </c>
      <c r="K968" t="s">
        <v>1098</v>
      </c>
      <c r="L968" t="s">
        <v>1099</v>
      </c>
      <c r="M968" t="s">
        <v>350</v>
      </c>
      <c r="N968">
        <v>95</v>
      </c>
      <c r="O968" t="s">
        <v>157</v>
      </c>
      <c r="P968" t="s">
        <v>158</v>
      </c>
      <c r="Q968" t="s">
        <v>171</v>
      </c>
      <c r="R968" t="s">
        <v>550</v>
      </c>
      <c r="S968" t="s">
        <v>2</v>
      </c>
      <c r="T968" t="s">
        <v>2</v>
      </c>
      <c r="U968" t="s">
        <v>238</v>
      </c>
      <c r="V968" t="s">
        <v>160</v>
      </c>
      <c r="W968" t="s">
        <v>2</v>
      </c>
      <c r="X968" t="s">
        <v>2</v>
      </c>
      <c r="Y968" t="s">
        <v>2</v>
      </c>
      <c r="Z968">
        <v>2011</v>
      </c>
      <c r="AA968" t="s">
        <v>164</v>
      </c>
      <c r="AB968" t="s">
        <v>2</v>
      </c>
      <c r="AC968" t="s">
        <v>2</v>
      </c>
      <c r="AD968" t="s">
        <v>2</v>
      </c>
      <c r="AE968" t="s">
        <v>2</v>
      </c>
      <c r="AF968" t="s">
        <v>2</v>
      </c>
      <c r="AG968" t="s">
        <v>165</v>
      </c>
      <c r="AH968" t="s">
        <v>190</v>
      </c>
    </row>
    <row r="969" spans="1:34">
      <c r="A969">
        <v>7415</v>
      </c>
      <c r="B969">
        <v>547994</v>
      </c>
      <c r="C969" t="s">
        <v>149</v>
      </c>
      <c r="D969" t="str">
        <f t="shared" ca="1" si="45"/>
        <v>JXXZXAZQVN</v>
      </c>
      <c r="E969" t="str">
        <f t="shared" ca="1" si="46"/>
        <v>Vhaffarpbkohy</v>
      </c>
      <c r="F969" t="s">
        <v>150</v>
      </c>
      <c r="G969" t="s">
        <v>167</v>
      </c>
      <c r="H969" s="149" t="str">
        <f t="shared" ca="1" si="47"/>
        <v>14/4/1994</v>
      </c>
      <c r="I969" t="s">
        <v>152</v>
      </c>
      <c r="J969" t="s">
        <v>153</v>
      </c>
      <c r="K969" t="s">
        <v>1098</v>
      </c>
      <c r="L969" t="s">
        <v>1099</v>
      </c>
      <c r="M969" t="s">
        <v>350</v>
      </c>
      <c r="N969">
        <v>95</v>
      </c>
      <c r="O969" t="s">
        <v>157</v>
      </c>
      <c r="P969" t="s">
        <v>158</v>
      </c>
      <c r="Q969" t="s">
        <v>171</v>
      </c>
      <c r="R969" t="s">
        <v>550</v>
      </c>
      <c r="S969" t="s">
        <v>2</v>
      </c>
      <c r="T969" t="s">
        <v>2</v>
      </c>
      <c r="U969" t="s">
        <v>238</v>
      </c>
      <c r="V969" t="s">
        <v>160</v>
      </c>
      <c r="W969" t="s">
        <v>2</v>
      </c>
      <c r="X969" t="s">
        <v>2</v>
      </c>
      <c r="Y969" t="s">
        <v>2</v>
      </c>
      <c r="Z969">
        <v>2011</v>
      </c>
      <c r="AA969" t="s">
        <v>164</v>
      </c>
      <c r="AB969" t="s">
        <v>2</v>
      </c>
      <c r="AC969" t="s">
        <v>2</v>
      </c>
      <c r="AD969" t="s">
        <v>2</v>
      </c>
      <c r="AE969" t="s">
        <v>2</v>
      </c>
      <c r="AF969" t="s">
        <v>2</v>
      </c>
      <c r="AG969" t="s">
        <v>165</v>
      </c>
      <c r="AH969" t="s">
        <v>166</v>
      </c>
    </row>
    <row r="970" spans="1:34">
      <c r="A970">
        <v>7415</v>
      </c>
      <c r="B970">
        <v>548086</v>
      </c>
      <c r="C970" t="s">
        <v>149</v>
      </c>
      <c r="D970" t="str">
        <f t="shared" ca="1" si="45"/>
        <v>DMWOLHTVCP</v>
      </c>
      <c r="E970" t="str">
        <f t="shared" ca="1" si="46"/>
        <v>Xbaavdffdiahs</v>
      </c>
      <c r="F970" t="s">
        <v>150</v>
      </c>
      <c r="G970" t="s">
        <v>167</v>
      </c>
      <c r="H970" s="149" t="str">
        <f t="shared" ca="1" si="47"/>
        <v>10/11/1995</v>
      </c>
      <c r="I970" t="s">
        <v>152</v>
      </c>
      <c r="J970" t="s">
        <v>153</v>
      </c>
      <c r="K970" t="s">
        <v>1098</v>
      </c>
      <c r="L970" t="s">
        <v>1099</v>
      </c>
      <c r="M970" t="s">
        <v>350</v>
      </c>
      <c r="N970">
        <v>95</v>
      </c>
      <c r="O970" t="s">
        <v>157</v>
      </c>
      <c r="P970" t="s">
        <v>158</v>
      </c>
      <c r="Q970" t="s">
        <v>179</v>
      </c>
      <c r="R970" t="s">
        <v>1100</v>
      </c>
      <c r="S970" t="s">
        <v>2</v>
      </c>
      <c r="T970" t="s">
        <v>2</v>
      </c>
      <c r="U970" t="s">
        <v>334</v>
      </c>
      <c r="V970" t="s">
        <v>160</v>
      </c>
      <c r="W970" t="s">
        <v>161</v>
      </c>
      <c r="X970" t="s">
        <v>2</v>
      </c>
      <c r="Y970" t="s">
        <v>2</v>
      </c>
      <c r="Z970">
        <v>2011</v>
      </c>
      <c r="AA970" t="s">
        <v>164</v>
      </c>
      <c r="AB970" t="s">
        <v>2</v>
      </c>
      <c r="AC970" t="s">
        <v>2</v>
      </c>
      <c r="AD970" t="s">
        <v>2</v>
      </c>
      <c r="AE970" t="s">
        <v>2</v>
      </c>
      <c r="AF970" t="s">
        <v>2</v>
      </c>
      <c r="AG970" t="s">
        <v>165</v>
      </c>
      <c r="AH970" t="s">
        <v>175</v>
      </c>
    </row>
    <row r="971" spans="1:34">
      <c r="A971">
        <v>7415</v>
      </c>
      <c r="B971">
        <v>548095</v>
      </c>
      <c r="C971" t="s">
        <v>183</v>
      </c>
      <c r="D971" t="str">
        <f t="shared" ca="1" si="45"/>
        <v>WLWDSRKBYM</v>
      </c>
      <c r="E971" t="str">
        <f t="shared" ca="1" si="46"/>
        <v>Uozxddifaiuma</v>
      </c>
      <c r="F971" t="s">
        <v>150</v>
      </c>
      <c r="G971" t="s">
        <v>167</v>
      </c>
      <c r="H971" s="149" t="str">
        <f t="shared" ca="1" si="47"/>
        <v>24/1/1994</v>
      </c>
      <c r="I971" t="s">
        <v>152</v>
      </c>
      <c r="J971" t="s">
        <v>153</v>
      </c>
      <c r="K971" t="s">
        <v>1098</v>
      </c>
      <c r="L971" t="s">
        <v>1099</v>
      </c>
      <c r="M971" t="s">
        <v>350</v>
      </c>
      <c r="N971">
        <v>95</v>
      </c>
      <c r="O971" t="s">
        <v>157</v>
      </c>
      <c r="P971" t="s">
        <v>158</v>
      </c>
      <c r="Q971" t="s">
        <v>194</v>
      </c>
      <c r="R971" t="s">
        <v>198</v>
      </c>
      <c r="S971" t="s">
        <v>2</v>
      </c>
      <c r="T971" t="s">
        <v>196</v>
      </c>
      <c r="U971" t="s">
        <v>197</v>
      </c>
      <c r="V971" t="s">
        <v>160</v>
      </c>
      <c r="W971" t="s">
        <v>161</v>
      </c>
      <c r="X971" t="s">
        <v>249</v>
      </c>
      <c r="Y971" t="s">
        <v>2</v>
      </c>
      <c r="Z971">
        <v>2011</v>
      </c>
      <c r="AA971" t="s">
        <v>164</v>
      </c>
      <c r="AB971" t="s">
        <v>2</v>
      </c>
      <c r="AC971" t="s">
        <v>2</v>
      </c>
      <c r="AD971" t="s">
        <v>2</v>
      </c>
      <c r="AE971" t="s">
        <v>2</v>
      </c>
      <c r="AF971" t="s">
        <v>2</v>
      </c>
      <c r="AG971" t="s">
        <v>174</v>
      </c>
      <c r="AH971" t="s">
        <v>232</v>
      </c>
    </row>
    <row r="972" spans="1:34">
      <c r="A972">
        <v>7415</v>
      </c>
      <c r="B972">
        <v>549503</v>
      </c>
      <c r="C972" t="s">
        <v>149</v>
      </c>
      <c r="D972" t="str">
        <f t="shared" ca="1" si="45"/>
        <v>UPLXJXLQGU</v>
      </c>
      <c r="E972" t="str">
        <f t="shared" ca="1" si="46"/>
        <v>Pkuuyusfdhsfj</v>
      </c>
      <c r="F972" t="s">
        <v>150</v>
      </c>
      <c r="G972" t="s">
        <v>167</v>
      </c>
      <c r="H972" s="149" t="str">
        <f t="shared" ca="1" si="47"/>
        <v>18/4/1996</v>
      </c>
      <c r="I972" t="s">
        <v>152</v>
      </c>
      <c r="J972" t="s">
        <v>153</v>
      </c>
      <c r="K972" t="s">
        <v>1101</v>
      </c>
      <c r="L972" t="s">
        <v>1102</v>
      </c>
      <c r="M972" t="s">
        <v>1103</v>
      </c>
      <c r="N972">
        <v>32</v>
      </c>
      <c r="O972" t="s">
        <v>157</v>
      </c>
      <c r="P972" t="s">
        <v>158</v>
      </c>
      <c r="Q972" t="s">
        <v>194</v>
      </c>
      <c r="R972" t="s">
        <v>311</v>
      </c>
      <c r="S972" t="s">
        <v>2</v>
      </c>
      <c r="T972" t="s">
        <v>196</v>
      </c>
      <c r="U972" t="s">
        <v>224</v>
      </c>
      <c r="V972" t="s">
        <v>160</v>
      </c>
      <c r="W972" t="s">
        <v>161</v>
      </c>
      <c r="X972" t="s">
        <v>249</v>
      </c>
      <c r="Y972" t="s">
        <v>2</v>
      </c>
      <c r="Z972">
        <v>2011</v>
      </c>
      <c r="AA972" t="s">
        <v>164</v>
      </c>
      <c r="AB972" t="s">
        <v>2</v>
      </c>
      <c r="AC972" t="s">
        <v>2</v>
      </c>
      <c r="AD972" t="s">
        <v>2</v>
      </c>
      <c r="AE972" t="s">
        <v>2</v>
      </c>
      <c r="AF972" t="s">
        <v>2</v>
      </c>
      <c r="AG972" t="s">
        <v>213</v>
      </c>
      <c r="AH972" t="s">
        <v>166</v>
      </c>
    </row>
    <row r="973" spans="1:34">
      <c r="A973">
        <v>7415</v>
      </c>
      <c r="B973">
        <v>553923</v>
      </c>
      <c r="C973" t="s">
        <v>149</v>
      </c>
      <c r="D973" t="str">
        <f t="shared" ca="1" si="45"/>
        <v>VHLVZURDHG</v>
      </c>
      <c r="E973" t="str">
        <f t="shared" ca="1" si="46"/>
        <v>Vnpunpcufilst</v>
      </c>
      <c r="F973" t="s">
        <v>150</v>
      </c>
      <c r="G973" t="s">
        <v>151</v>
      </c>
      <c r="H973" s="149" t="str">
        <f t="shared" ca="1" si="47"/>
        <v>12/6/1996</v>
      </c>
      <c r="I973" t="s">
        <v>152</v>
      </c>
      <c r="J973" t="s">
        <v>153</v>
      </c>
      <c r="K973" t="s">
        <v>1104</v>
      </c>
      <c r="L973" t="s">
        <v>664</v>
      </c>
      <c r="M973" t="s">
        <v>901</v>
      </c>
      <c r="N973">
        <v>91</v>
      </c>
      <c r="O973" t="s">
        <v>157</v>
      </c>
      <c r="P973" t="s">
        <v>158</v>
      </c>
      <c r="Q973" t="s">
        <v>194</v>
      </c>
      <c r="R973" t="s">
        <v>220</v>
      </c>
      <c r="S973" t="s">
        <v>2</v>
      </c>
      <c r="T973" t="s">
        <v>196</v>
      </c>
      <c r="U973" t="s">
        <v>197</v>
      </c>
      <c r="V973" t="s">
        <v>160</v>
      </c>
      <c r="W973" t="s">
        <v>161</v>
      </c>
      <c r="X973" t="s">
        <v>249</v>
      </c>
      <c r="Y973" t="s">
        <v>2</v>
      </c>
      <c r="Z973">
        <v>2011</v>
      </c>
      <c r="AA973" t="s">
        <v>164</v>
      </c>
      <c r="AB973" t="s">
        <v>2</v>
      </c>
      <c r="AC973" t="s">
        <v>2</v>
      </c>
      <c r="AD973" t="s">
        <v>2</v>
      </c>
      <c r="AE973" t="s">
        <v>2</v>
      </c>
      <c r="AF973" t="s">
        <v>2</v>
      </c>
      <c r="AG973" t="s">
        <v>174</v>
      </c>
      <c r="AH973" t="s">
        <v>166</v>
      </c>
    </row>
    <row r="974" spans="1:34">
      <c r="A974">
        <v>7415</v>
      </c>
      <c r="B974">
        <v>554031</v>
      </c>
      <c r="C974" t="s">
        <v>149</v>
      </c>
      <c r="D974" t="str">
        <f t="shared" ca="1" si="45"/>
        <v>OKNJBHVZXC</v>
      </c>
      <c r="E974" t="str">
        <f t="shared" ca="1" si="46"/>
        <v>Maaixmzwfjkeh</v>
      </c>
      <c r="F974" t="s">
        <v>150</v>
      </c>
      <c r="G974" t="s">
        <v>167</v>
      </c>
      <c r="H974" s="149" t="str">
        <f t="shared" ca="1" si="47"/>
        <v>5/2/1996</v>
      </c>
      <c r="I974" t="s">
        <v>152</v>
      </c>
      <c r="J974" t="s">
        <v>153</v>
      </c>
      <c r="K974" t="s">
        <v>1104</v>
      </c>
      <c r="L974" t="s">
        <v>664</v>
      </c>
      <c r="M974" t="s">
        <v>901</v>
      </c>
      <c r="N974">
        <v>91</v>
      </c>
      <c r="O974" t="s">
        <v>157</v>
      </c>
      <c r="P974" t="s">
        <v>158</v>
      </c>
      <c r="Q974" t="s">
        <v>194</v>
      </c>
      <c r="R974" t="s">
        <v>220</v>
      </c>
      <c r="S974" t="s">
        <v>2</v>
      </c>
      <c r="T974" t="s">
        <v>199</v>
      </c>
      <c r="U974" t="s">
        <v>200</v>
      </c>
      <c r="V974" t="s">
        <v>160</v>
      </c>
      <c r="W974" t="s">
        <v>161</v>
      </c>
      <c r="X974" t="s">
        <v>249</v>
      </c>
      <c r="Y974" t="s">
        <v>200</v>
      </c>
      <c r="Z974">
        <v>2011</v>
      </c>
      <c r="AA974" t="s">
        <v>164</v>
      </c>
      <c r="AB974" t="s">
        <v>2</v>
      </c>
      <c r="AC974" t="s">
        <v>2</v>
      </c>
      <c r="AD974" t="s">
        <v>2</v>
      </c>
      <c r="AE974" t="s">
        <v>2</v>
      </c>
      <c r="AF974" t="s">
        <v>2</v>
      </c>
      <c r="AG974" t="s">
        <v>174</v>
      </c>
      <c r="AH974" t="s">
        <v>166</v>
      </c>
    </row>
    <row r="975" spans="1:34">
      <c r="A975">
        <v>7415</v>
      </c>
      <c r="B975">
        <v>554472</v>
      </c>
      <c r="C975" t="s">
        <v>149</v>
      </c>
      <c r="D975" t="str">
        <f t="shared" ca="1" si="45"/>
        <v>RRRGFMJRXB</v>
      </c>
      <c r="E975" t="str">
        <f t="shared" ca="1" si="46"/>
        <v>Brpbzddomrsqi</v>
      </c>
      <c r="F975" t="s">
        <v>150</v>
      </c>
      <c r="G975" t="s">
        <v>167</v>
      </c>
      <c r="H975" s="149" t="str">
        <f t="shared" ca="1" si="47"/>
        <v>20/2/1995</v>
      </c>
      <c r="I975" t="s">
        <v>152</v>
      </c>
      <c r="J975" t="s">
        <v>153</v>
      </c>
      <c r="K975" t="s">
        <v>1105</v>
      </c>
      <c r="L975" t="s">
        <v>1106</v>
      </c>
      <c r="M975" t="s">
        <v>1107</v>
      </c>
      <c r="N975">
        <v>78</v>
      </c>
      <c r="O975" t="s">
        <v>157</v>
      </c>
      <c r="P975" t="s">
        <v>158</v>
      </c>
      <c r="Q975" t="s">
        <v>194</v>
      </c>
      <c r="R975" t="s">
        <v>198</v>
      </c>
      <c r="S975" t="s">
        <v>2</v>
      </c>
      <c r="T975" t="s">
        <v>196</v>
      </c>
      <c r="U975" t="s">
        <v>211</v>
      </c>
      <c r="V975" t="s">
        <v>160</v>
      </c>
      <c r="W975" t="s">
        <v>161</v>
      </c>
      <c r="X975" t="s">
        <v>357</v>
      </c>
      <c r="Y975" t="s">
        <v>2</v>
      </c>
      <c r="Z975">
        <v>2010</v>
      </c>
      <c r="AA975" t="s">
        <v>164</v>
      </c>
      <c r="AB975" t="s">
        <v>2</v>
      </c>
      <c r="AC975" t="s">
        <v>2</v>
      </c>
      <c r="AD975" t="s">
        <v>2</v>
      </c>
      <c r="AE975" t="s">
        <v>2</v>
      </c>
      <c r="AF975" t="s">
        <v>2</v>
      </c>
      <c r="AG975" t="s">
        <v>165</v>
      </c>
      <c r="AH975" t="s">
        <v>190</v>
      </c>
    </row>
    <row r="976" spans="1:34">
      <c r="A976">
        <v>7415</v>
      </c>
      <c r="B976">
        <v>554535</v>
      </c>
      <c r="C976" t="s">
        <v>149</v>
      </c>
      <c r="D976" t="str">
        <f t="shared" ca="1" si="45"/>
        <v>ACWDIWDEUR</v>
      </c>
      <c r="E976" t="str">
        <f t="shared" ca="1" si="46"/>
        <v>Hqwczivmxvinz</v>
      </c>
      <c r="F976" t="s">
        <v>150</v>
      </c>
      <c r="G976" t="s">
        <v>167</v>
      </c>
      <c r="H976" s="149" t="str">
        <f t="shared" ca="1" si="47"/>
        <v>10/1/1994</v>
      </c>
      <c r="I976" t="s">
        <v>152</v>
      </c>
      <c r="J976" t="s">
        <v>153</v>
      </c>
      <c r="K976" t="s">
        <v>1105</v>
      </c>
      <c r="L976" t="s">
        <v>1106</v>
      </c>
      <c r="M976" t="s">
        <v>1107</v>
      </c>
      <c r="N976">
        <v>78</v>
      </c>
      <c r="O976" t="s">
        <v>157</v>
      </c>
      <c r="P976" t="s">
        <v>158</v>
      </c>
      <c r="Q976" t="s">
        <v>179</v>
      </c>
      <c r="R976" t="s">
        <v>384</v>
      </c>
      <c r="S976" t="s">
        <v>2</v>
      </c>
      <c r="T976" t="s">
        <v>2</v>
      </c>
      <c r="U976" t="s">
        <v>334</v>
      </c>
      <c r="V976" t="s">
        <v>160</v>
      </c>
      <c r="W976" t="s">
        <v>161</v>
      </c>
      <c r="X976" t="s">
        <v>2</v>
      </c>
      <c r="Y976" t="s">
        <v>2</v>
      </c>
      <c r="Z976">
        <v>2011</v>
      </c>
      <c r="AA976" t="s">
        <v>164</v>
      </c>
      <c r="AB976" t="s">
        <v>2</v>
      </c>
      <c r="AC976" t="s">
        <v>2</v>
      </c>
      <c r="AD976" t="s">
        <v>2</v>
      </c>
      <c r="AE976" t="s">
        <v>2</v>
      </c>
      <c r="AF976" t="s">
        <v>2</v>
      </c>
      <c r="AG976" t="s">
        <v>165</v>
      </c>
      <c r="AH976" t="s">
        <v>175</v>
      </c>
    </row>
    <row r="977" spans="1:34">
      <c r="A977">
        <v>7415</v>
      </c>
      <c r="B977">
        <v>558115</v>
      </c>
      <c r="C977" t="s">
        <v>149</v>
      </c>
      <c r="D977" t="str">
        <f t="shared" ca="1" si="45"/>
        <v>WDXTHIZYMW</v>
      </c>
      <c r="E977" t="str">
        <f t="shared" ca="1" si="46"/>
        <v>Vrdfuhaorfuug</v>
      </c>
      <c r="F977" t="s">
        <v>150</v>
      </c>
      <c r="G977" t="s">
        <v>167</v>
      </c>
      <c r="H977" s="149" t="str">
        <f t="shared" ca="1" si="47"/>
        <v>15/10/1997</v>
      </c>
      <c r="I977" t="s">
        <v>152</v>
      </c>
      <c r="J977" t="s">
        <v>153</v>
      </c>
      <c r="K977" t="s">
        <v>1108</v>
      </c>
      <c r="L977" t="s">
        <v>1109</v>
      </c>
      <c r="M977" t="s">
        <v>1110</v>
      </c>
      <c r="N977">
        <v>94</v>
      </c>
      <c r="O977" t="s">
        <v>157</v>
      </c>
      <c r="P977" t="s">
        <v>158</v>
      </c>
      <c r="Q977" t="s">
        <v>194</v>
      </c>
      <c r="R977" t="s">
        <v>198</v>
      </c>
      <c r="S977" t="s">
        <v>2</v>
      </c>
      <c r="T977" t="s">
        <v>196</v>
      </c>
      <c r="U977" t="s">
        <v>211</v>
      </c>
      <c r="V977" t="s">
        <v>160</v>
      </c>
      <c r="W977" t="s">
        <v>161</v>
      </c>
      <c r="X977" t="s">
        <v>249</v>
      </c>
      <c r="Y977" t="s">
        <v>2</v>
      </c>
      <c r="Z977">
        <v>2011</v>
      </c>
      <c r="AA977" t="s">
        <v>164</v>
      </c>
      <c r="AB977" t="s">
        <v>2</v>
      </c>
      <c r="AC977" t="s">
        <v>2</v>
      </c>
      <c r="AD977" t="s">
        <v>2</v>
      </c>
      <c r="AE977" t="s">
        <v>2</v>
      </c>
      <c r="AF977" t="s">
        <v>2</v>
      </c>
      <c r="AG977" t="s">
        <v>2</v>
      </c>
      <c r="AH977" t="s">
        <v>2</v>
      </c>
    </row>
    <row r="978" spans="1:34">
      <c r="A978">
        <v>7415</v>
      </c>
      <c r="B978">
        <v>558145</v>
      </c>
      <c r="C978" t="s">
        <v>149</v>
      </c>
      <c r="D978" t="str">
        <f t="shared" ca="1" si="45"/>
        <v>YIYVUGSZLX</v>
      </c>
      <c r="E978" t="str">
        <f t="shared" ca="1" si="46"/>
        <v>Xixnmhwnqwbra</v>
      </c>
      <c r="F978" t="s">
        <v>150</v>
      </c>
      <c r="G978" t="s">
        <v>167</v>
      </c>
      <c r="H978" s="149" t="str">
        <f t="shared" ca="1" si="47"/>
        <v>18/9/1995</v>
      </c>
      <c r="I978" t="s">
        <v>152</v>
      </c>
      <c r="J978" t="s">
        <v>153</v>
      </c>
      <c r="K978" t="s">
        <v>1108</v>
      </c>
      <c r="L978" t="s">
        <v>1109</v>
      </c>
      <c r="M978" t="s">
        <v>1110</v>
      </c>
      <c r="N978">
        <v>94</v>
      </c>
      <c r="O978" t="s">
        <v>157</v>
      </c>
      <c r="P978" t="s">
        <v>158</v>
      </c>
      <c r="Q978" t="s">
        <v>194</v>
      </c>
      <c r="R978" t="s">
        <v>198</v>
      </c>
      <c r="S978" t="s">
        <v>2</v>
      </c>
      <c r="T978" t="s">
        <v>196</v>
      </c>
      <c r="U978" t="s">
        <v>224</v>
      </c>
      <c r="V978" t="s">
        <v>160</v>
      </c>
      <c r="W978" t="s">
        <v>161</v>
      </c>
      <c r="X978" t="s">
        <v>2</v>
      </c>
      <c r="Y978" t="s">
        <v>2</v>
      </c>
      <c r="Z978">
        <v>2011</v>
      </c>
      <c r="AA978" t="s">
        <v>164</v>
      </c>
      <c r="AB978" t="s">
        <v>2</v>
      </c>
      <c r="AC978" t="s">
        <v>2</v>
      </c>
      <c r="AD978" t="s">
        <v>2</v>
      </c>
      <c r="AE978" t="s">
        <v>2</v>
      </c>
      <c r="AF978" t="s">
        <v>2</v>
      </c>
      <c r="AG978" t="s">
        <v>2</v>
      </c>
      <c r="AH978" t="s">
        <v>2</v>
      </c>
    </row>
    <row r="979" spans="1:34">
      <c r="A979">
        <v>7415</v>
      </c>
      <c r="B979">
        <v>560360</v>
      </c>
      <c r="C979" t="s">
        <v>149</v>
      </c>
      <c r="D979" t="str">
        <f t="shared" ca="1" si="45"/>
        <v>RYAXTLCMOH</v>
      </c>
      <c r="E979" t="str">
        <f t="shared" ca="1" si="46"/>
        <v>Ifkyturaziacj</v>
      </c>
      <c r="F979" t="s">
        <v>150</v>
      </c>
      <c r="G979" t="s">
        <v>167</v>
      </c>
      <c r="H979" s="149" t="str">
        <f t="shared" ca="1" si="47"/>
        <v>7/6/1996</v>
      </c>
      <c r="I979" t="s">
        <v>152</v>
      </c>
      <c r="J979" t="s">
        <v>153</v>
      </c>
      <c r="K979" t="s">
        <v>1111</v>
      </c>
      <c r="L979" t="s">
        <v>1112</v>
      </c>
      <c r="M979" t="s">
        <v>1113</v>
      </c>
      <c r="N979">
        <v>80</v>
      </c>
      <c r="O979" t="s">
        <v>157</v>
      </c>
      <c r="P979" t="s">
        <v>158</v>
      </c>
      <c r="Q979" t="s">
        <v>171</v>
      </c>
      <c r="R979" t="s">
        <v>1114</v>
      </c>
      <c r="S979" t="s">
        <v>2</v>
      </c>
      <c r="T979" t="s">
        <v>2</v>
      </c>
      <c r="U979" t="s">
        <v>251</v>
      </c>
      <c r="V979" t="s">
        <v>160</v>
      </c>
      <c r="W979" t="s">
        <v>2</v>
      </c>
      <c r="X979" t="s">
        <v>2</v>
      </c>
      <c r="Y979" t="s">
        <v>2</v>
      </c>
      <c r="Z979">
        <v>2011</v>
      </c>
      <c r="AA979" t="s">
        <v>164</v>
      </c>
      <c r="AB979" t="s">
        <v>2</v>
      </c>
      <c r="AC979" t="s">
        <v>2</v>
      </c>
      <c r="AD979" t="s">
        <v>2</v>
      </c>
      <c r="AE979" t="s">
        <v>2</v>
      </c>
      <c r="AF979" t="s">
        <v>2</v>
      </c>
      <c r="AG979" t="s">
        <v>165</v>
      </c>
      <c r="AH979" t="s">
        <v>175</v>
      </c>
    </row>
    <row r="980" spans="1:34">
      <c r="A980">
        <v>7415</v>
      </c>
      <c r="B980">
        <v>560681</v>
      </c>
      <c r="C980" t="s">
        <v>149</v>
      </c>
      <c r="D980" t="str">
        <f t="shared" ca="1" si="45"/>
        <v>OLLCJHCXZO</v>
      </c>
      <c r="E980" t="str">
        <f t="shared" ca="1" si="46"/>
        <v>Euymhjtlgpqcs</v>
      </c>
      <c r="F980" t="s">
        <v>150</v>
      </c>
      <c r="G980" t="s">
        <v>167</v>
      </c>
      <c r="H980" s="149" t="str">
        <f t="shared" ca="1" si="47"/>
        <v>10/4/1997</v>
      </c>
      <c r="I980" t="s">
        <v>152</v>
      </c>
      <c r="J980" t="s">
        <v>153</v>
      </c>
      <c r="K980" t="s">
        <v>1115</v>
      </c>
      <c r="L980" t="s">
        <v>1106</v>
      </c>
      <c r="M980" t="s">
        <v>1116</v>
      </c>
      <c r="N980">
        <v>57</v>
      </c>
      <c r="O980" t="s">
        <v>157</v>
      </c>
      <c r="P980" t="s">
        <v>158</v>
      </c>
      <c r="Q980" t="s">
        <v>194</v>
      </c>
      <c r="R980" t="s">
        <v>1117</v>
      </c>
      <c r="S980" t="s">
        <v>2</v>
      </c>
      <c r="T980" t="s">
        <v>199</v>
      </c>
      <c r="U980" t="s">
        <v>224</v>
      </c>
      <c r="V980" t="s">
        <v>160</v>
      </c>
      <c r="W980" t="s">
        <v>182</v>
      </c>
      <c r="X980" t="s">
        <v>249</v>
      </c>
      <c r="Y980" t="s">
        <v>329</v>
      </c>
      <c r="Z980">
        <v>2011</v>
      </c>
      <c r="AA980" t="s">
        <v>164</v>
      </c>
      <c r="AB980" t="s">
        <v>2</v>
      </c>
      <c r="AC980" t="s">
        <v>2</v>
      </c>
      <c r="AD980" t="s">
        <v>2</v>
      </c>
      <c r="AE980" t="s">
        <v>2</v>
      </c>
      <c r="AF980" t="s">
        <v>2</v>
      </c>
      <c r="AG980" t="s">
        <v>213</v>
      </c>
      <c r="AH980" t="s">
        <v>190</v>
      </c>
    </row>
    <row r="981" spans="1:34">
      <c r="A981">
        <v>7415</v>
      </c>
      <c r="B981">
        <v>561365</v>
      </c>
      <c r="C981" t="s">
        <v>149</v>
      </c>
      <c r="D981" t="str">
        <f t="shared" ca="1" si="45"/>
        <v>OGGCXXDBFS</v>
      </c>
      <c r="E981" t="str">
        <f t="shared" ca="1" si="46"/>
        <v>Awphbksantycj</v>
      </c>
      <c r="F981" t="s">
        <v>150</v>
      </c>
      <c r="G981" t="s">
        <v>167</v>
      </c>
      <c r="H981" s="149" t="str">
        <f t="shared" ca="1" si="47"/>
        <v>8/8/1994</v>
      </c>
      <c r="I981" t="s">
        <v>152</v>
      </c>
      <c r="J981" t="s">
        <v>153</v>
      </c>
      <c r="K981" t="s">
        <v>1118</v>
      </c>
      <c r="L981" t="s">
        <v>1119</v>
      </c>
      <c r="M981" t="s">
        <v>223</v>
      </c>
      <c r="N981">
        <v>75</v>
      </c>
      <c r="O981" t="s">
        <v>157</v>
      </c>
      <c r="P981" t="s">
        <v>158</v>
      </c>
      <c r="Q981" t="s">
        <v>194</v>
      </c>
      <c r="R981" t="s">
        <v>198</v>
      </c>
      <c r="S981" t="s">
        <v>2</v>
      </c>
      <c r="T981" t="s">
        <v>196</v>
      </c>
      <c r="U981" t="s">
        <v>224</v>
      </c>
      <c r="V981" t="s">
        <v>160</v>
      </c>
      <c r="W981" t="s">
        <v>182</v>
      </c>
      <c r="X981" t="s">
        <v>2</v>
      </c>
      <c r="Y981" t="s">
        <v>2</v>
      </c>
      <c r="Z981">
        <v>2011</v>
      </c>
      <c r="AA981" t="s">
        <v>164</v>
      </c>
      <c r="AB981" t="s">
        <v>2</v>
      </c>
      <c r="AC981" t="s">
        <v>2</v>
      </c>
      <c r="AD981" t="s">
        <v>2</v>
      </c>
      <c r="AE981" t="s">
        <v>2</v>
      </c>
      <c r="AF981" t="s">
        <v>2</v>
      </c>
      <c r="AG981" t="s">
        <v>174</v>
      </c>
      <c r="AH981" t="s">
        <v>190</v>
      </c>
    </row>
    <row r="982" spans="1:34">
      <c r="A982">
        <v>7415</v>
      </c>
      <c r="B982">
        <v>561403</v>
      </c>
      <c r="C982" t="s">
        <v>149</v>
      </c>
      <c r="D982" t="str">
        <f t="shared" ca="1" si="45"/>
        <v>EWKGGXMWDB</v>
      </c>
      <c r="E982" t="str">
        <f t="shared" ca="1" si="46"/>
        <v>Vqimmuwalosjt</v>
      </c>
      <c r="F982" t="s">
        <v>150</v>
      </c>
      <c r="G982" t="s">
        <v>167</v>
      </c>
      <c r="H982" s="149" t="str">
        <f t="shared" ca="1" si="47"/>
        <v>27/5/1997</v>
      </c>
      <c r="I982" t="s">
        <v>152</v>
      </c>
      <c r="J982" t="s">
        <v>153</v>
      </c>
      <c r="K982" t="s">
        <v>1118</v>
      </c>
      <c r="L982" t="s">
        <v>1119</v>
      </c>
      <c r="M982" t="s">
        <v>223</v>
      </c>
      <c r="N982">
        <v>75</v>
      </c>
      <c r="O982" t="s">
        <v>157</v>
      </c>
      <c r="P982" t="s">
        <v>158</v>
      </c>
      <c r="Q982" t="s">
        <v>194</v>
      </c>
      <c r="R982" t="s">
        <v>198</v>
      </c>
      <c r="S982" t="s">
        <v>2</v>
      </c>
      <c r="T982" t="s">
        <v>196</v>
      </c>
      <c r="U982" t="s">
        <v>224</v>
      </c>
      <c r="V982" t="s">
        <v>160</v>
      </c>
      <c r="W982" t="s">
        <v>161</v>
      </c>
      <c r="X982" t="s">
        <v>249</v>
      </c>
      <c r="Y982" t="s">
        <v>2</v>
      </c>
      <c r="Z982">
        <v>2011</v>
      </c>
      <c r="AA982" t="s">
        <v>164</v>
      </c>
      <c r="AB982" t="s">
        <v>2</v>
      </c>
      <c r="AC982" t="s">
        <v>2</v>
      </c>
      <c r="AD982" t="s">
        <v>2</v>
      </c>
      <c r="AE982" t="s">
        <v>2</v>
      </c>
      <c r="AF982" t="s">
        <v>2</v>
      </c>
      <c r="AG982" t="s">
        <v>174</v>
      </c>
      <c r="AH982" t="s">
        <v>190</v>
      </c>
    </row>
    <row r="983" spans="1:34">
      <c r="A983">
        <v>7415</v>
      </c>
      <c r="B983">
        <v>561939</v>
      </c>
      <c r="C983" t="s">
        <v>183</v>
      </c>
      <c r="D983" t="str">
        <f t="shared" ca="1" si="45"/>
        <v>IUQRPHNKXY</v>
      </c>
      <c r="E983" t="str">
        <f t="shared" ca="1" si="46"/>
        <v>Owbcglrvlymxz</v>
      </c>
      <c r="F983" t="s">
        <v>150</v>
      </c>
      <c r="G983" t="s">
        <v>151</v>
      </c>
      <c r="H983" s="149" t="str">
        <f t="shared" ca="1" si="47"/>
        <v>7/1/1995</v>
      </c>
      <c r="I983" t="s">
        <v>152</v>
      </c>
      <c r="J983" t="s">
        <v>153</v>
      </c>
      <c r="K983" t="s">
        <v>1120</v>
      </c>
      <c r="L983" t="s">
        <v>1121</v>
      </c>
      <c r="M983" t="s">
        <v>1122</v>
      </c>
      <c r="N983">
        <v>45</v>
      </c>
      <c r="O983" t="s">
        <v>157</v>
      </c>
      <c r="P983" t="s">
        <v>158</v>
      </c>
      <c r="Q983" t="s">
        <v>194</v>
      </c>
      <c r="R983" t="s">
        <v>236</v>
      </c>
      <c r="S983" t="s">
        <v>2</v>
      </c>
      <c r="T983" t="s">
        <v>196</v>
      </c>
      <c r="U983" t="s">
        <v>197</v>
      </c>
      <c r="V983" t="s">
        <v>160</v>
      </c>
      <c r="W983" t="s">
        <v>161</v>
      </c>
      <c r="X983" t="s">
        <v>249</v>
      </c>
      <c r="Y983" t="s">
        <v>2</v>
      </c>
      <c r="Z983">
        <v>2011</v>
      </c>
      <c r="AA983" t="s">
        <v>164</v>
      </c>
      <c r="AB983" t="s">
        <v>2</v>
      </c>
      <c r="AC983" t="s">
        <v>2</v>
      </c>
      <c r="AD983" t="s">
        <v>2</v>
      </c>
      <c r="AE983" t="s">
        <v>2</v>
      </c>
      <c r="AF983" t="s">
        <v>2</v>
      </c>
      <c r="AG983" t="s">
        <v>165</v>
      </c>
      <c r="AH983" t="s">
        <v>166</v>
      </c>
    </row>
    <row r="984" spans="1:34">
      <c r="A984">
        <v>7415</v>
      </c>
      <c r="B984">
        <v>564542</v>
      </c>
      <c r="C984" t="s">
        <v>149</v>
      </c>
      <c r="D984" t="str">
        <f t="shared" ca="1" si="45"/>
        <v>DBKAKQFWYC</v>
      </c>
      <c r="E984" t="str">
        <f t="shared" ca="1" si="46"/>
        <v>Ktgvwoctfsyiy</v>
      </c>
      <c r="F984" t="s">
        <v>150</v>
      </c>
      <c r="G984" t="s">
        <v>167</v>
      </c>
      <c r="H984" s="149" t="str">
        <f t="shared" ca="1" si="47"/>
        <v>25/12/1995</v>
      </c>
      <c r="I984" t="s">
        <v>152</v>
      </c>
      <c r="J984" t="s">
        <v>153</v>
      </c>
      <c r="K984" t="s">
        <v>1123</v>
      </c>
      <c r="L984" t="s">
        <v>192</v>
      </c>
      <c r="M984" t="s">
        <v>1124</v>
      </c>
      <c r="N984">
        <v>78</v>
      </c>
      <c r="O984" t="s">
        <v>157</v>
      </c>
      <c r="P984" t="s">
        <v>158</v>
      </c>
      <c r="Q984" t="s">
        <v>187</v>
      </c>
      <c r="R984" t="s">
        <v>1125</v>
      </c>
      <c r="S984" t="s">
        <v>2</v>
      </c>
      <c r="T984" t="s">
        <v>2</v>
      </c>
      <c r="U984" t="s">
        <v>347</v>
      </c>
      <c r="V984" t="s">
        <v>160</v>
      </c>
      <c r="W984" t="s">
        <v>161</v>
      </c>
      <c r="X984" t="s">
        <v>2</v>
      </c>
      <c r="Y984" t="s">
        <v>2</v>
      </c>
      <c r="Z984" t="s">
        <v>2</v>
      </c>
      <c r="AA984" t="s">
        <v>164</v>
      </c>
      <c r="AB984" t="s">
        <v>2</v>
      </c>
      <c r="AC984" t="s">
        <v>2</v>
      </c>
      <c r="AD984" t="s">
        <v>2</v>
      </c>
      <c r="AE984" t="s">
        <v>2</v>
      </c>
      <c r="AF984" t="s">
        <v>2</v>
      </c>
      <c r="AG984" t="s">
        <v>165</v>
      </c>
      <c r="AH984" t="s">
        <v>175</v>
      </c>
    </row>
    <row r="985" spans="1:34">
      <c r="A985">
        <v>7415</v>
      </c>
      <c r="B985">
        <v>565497</v>
      </c>
      <c r="C985" t="s">
        <v>149</v>
      </c>
      <c r="D985" t="str">
        <f t="shared" ca="1" si="45"/>
        <v>IQHBFHQGGO</v>
      </c>
      <c r="E985" t="str">
        <f t="shared" ca="1" si="46"/>
        <v>Jdlxdlamkouft</v>
      </c>
      <c r="F985" t="s">
        <v>150</v>
      </c>
      <c r="G985" t="s">
        <v>167</v>
      </c>
      <c r="H985" s="149" t="str">
        <f t="shared" ca="1" si="47"/>
        <v>26/7/1996</v>
      </c>
      <c r="I985" t="s">
        <v>152</v>
      </c>
      <c r="J985" t="s">
        <v>153</v>
      </c>
      <c r="K985" t="s">
        <v>1126</v>
      </c>
      <c r="L985" t="s">
        <v>1127</v>
      </c>
      <c r="M985" t="s">
        <v>1128</v>
      </c>
      <c r="N985">
        <v>92</v>
      </c>
      <c r="O985" t="s">
        <v>157</v>
      </c>
      <c r="P985" t="s">
        <v>158</v>
      </c>
      <c r="Q985" t="s">
        <v>194</v>
      </c>
      <c r="R985" t="s">
        <v>236</v>
      </c>
      <c r="S985" t="s">
        <v>2</v>
      </c>
      <c r="T985" t="s">
        <v>196</v>
      </c>
      <c r="U985" t="s">
        <v>211</v>
      </c>
      <c r="V985" t="s">
        <v>160</v>
      </c>
      <c r="W985" t="s">
        <v>182</v>
      </c>
      <c r="X985" t="s">
        <v>2</v>
      </c>
      <c r="Y985" t="s">
        <v>2</v>
      </c>
      <c r="Z985">
        <v>2010</v>
      </c>
      <c r="AA985" t="s">
        <v>164</v>
      </c>
      <c r="AB985" t="s">
        <v>2</v>
      </c>
      <c r="AC985" t="s">
        <v>2</v>
      </c>
      <c r="AD985" t="s">
        <v>2</v>
      </c>
      <c r="AE985" t="s">
        <v>2</v>
      </c>
      <c r="AF985" t="s">
        <v>2</v>
      </c>
      <c r="AG985" t="s">
        <v>174</v>
      </c>
      <c r="AH985" t="s">
        <v>166</v>
      </c>
    </row>
    <row r="986" spans="1:34">
      <c r="A986">
        <v>7415</v>
      </c>
      <c r="B986">
        <v>565557</v>
      </c>
      <c r="C986" t="s">
        <v>149</v>
      </c>
      <c r="D986" t="str">
        <f t="shared" ca="1" si="45"/>
        <v>LFYIPYPWZR</v>
      </c>
      <c r="E986" t="str">
        <f t="shared" ca="1" si="46"/>
        <v>Lyyukkwnvgqvu</v>
      </c>
      <c r="F986" t="s">
        <v>150</v>
      </c>
      <c r="G986" t="s">
        <v>167</v>
      </c>
      <c r="H986" s="149" t="str">
        <f t="shared" ca="1" si="47"/>
        <v>14/10/1997</v>
      </c>
      <c r="I986" t="s">
        <v>152</v>
      </c>
      <c r="J986" t="s">
        <v>153</v>
      </c>
      <c r="K986" t="s">
        <v>1126</v>
      </c>
      <c r="L986" t="s">
        <v>1127</v>
      </c>
      <c r="M986" t="s">
        <v>1128</v>
      </c>
      <c r="N986">
        <v>92</v>
      </c>
      <c r="O986" t="s">
        <v>157</v>
      </c>
      <c r="P986" t="s">
        <v>158</v>
      </c>
      <c r="Q986" t="s">
        <v>194</v>
      </c>
      <c r="R986" t="s">
        <v>198</v>
      </c>
      <c r="S986" t="s">
        <v>2</v>
      </c>
      <c r="T986" t="s">
        <v>196</v>
      </c>
      <c r="U986" t="s">
        <v>200</v>
      </c>
      <c r="V986" t="s">
        <v>160</v>
      </c>
      <c r="W986" t="s">
        <v>161</v>
      </c>
      <c r="X986" t="s">
        <v>2</v>
      </c>
      <c r="Y986" t="s">
        <v>2</v>
      </c>
      <c r="Z986">
        <v>2011</v>
      </c>
      <c r="AA986" t="s">
        <v>164</v>
      </c>
      <c r="AB986" t="s">
        <v>2</v>
      </c>
      <c r="AC986" t="s">
        <v>2</v>
      </c>
      <c r="AD986" t="s">
        <v>2</v>
      </c>
      <c r="AE986" t="s">
        <v>2</v>
      </c>
      <c r="AF986" t="s">
        <v>2</v>
      </c>
      <c r="AG986" t="s">
        <v>165</v>
      </c>
      <c r="AH986" t="s">
        <v>166</v>
      </c>
    </row>
    <row r="987" spans="1:34">
      <c r="A987">
        <v>7415</v>
      </c>
      <c r="B987">
        <v>565561</v>
      </c>
      <c r="C987" t="s">
        <v>149</v>
      </c>
      <c r="D987" t="str">
        <f t="shared" ca="1" si="45"/>
        <v>TJFXZACCYL</v>
      </c>
      <c r="E987" t="str">
        <f t="shared" ca="1" si="46"/>
        <v>Xgdzubrsmmksp</v>
      </c>
      <c r="F987" t="s">
        <v>150</v>
      </c>
      <c r="G987" t="s">
        <v>167</v>
      </c>
      <c r="H987" s="149" t="str">
        <f t="shared" ca="1" si="47"/>
        <v>9/4/1995</v>
      </c>
      <c r="I987" t="s">
        <v>152</v>
      </c>
      <c r="J987" t="s">
        <v>153</v>
      </c>
      <c r="K987" t="s">
        <v>1126</v>
      </c>
      <c r="L987" t="s">
        <v>1127</v>
      </c>
      <c r="M987" t="s">
        <v>1128</v>
      </c>
      <c r="N987">
        <v>92</v>
      </c>
      <c r="O987" t="s">
        <v>157</v>
      </c>
      <c r="P987" t="s">
        <v>158</v>
      </c>
      <c r="Q987" t="s">
        <v>194</v>
      </c>
      <c r="R987" t="s">
        <v>210</v>
      </c>
      <c r="S987" t="s">
        <v>2</v>
      </c>
      <c r="T987" t="s">
        <v>196</v>
      </c>
      <c r="U987" t="s">
        <v>197</v>
      </c>
      <c r="V987" t="s">
        <v>160</v>
      </c>
      <c r="W987" t="s">
        <v>161</v>
      </c>
      <c r="X987" t="s">
        <v>249</v>
      </c>
      <c r="Y987" t="s">
        <v>2</v>
      </c>
      <c r="Z987">
        <v>2010</v>
      </c>
      <c r="AA987" t="s">
        <v>164</v>
      </c>
      <c r="AB987" t="s">
        <v>2</v>
      </c>
      <c r="AC987" t="s">
        <v>2</v>
      </c>
      <c r="AD987" t="s">
        <v>2</v>
      </c>
      <c r="AE987" t="s">
        <v>2</v>
      </c>
      <c r="AF987" t="s">
        <v>2</v>
      </c>
      <c r="AG987" t="s">
        <v>213</v>
      </c>
      <c r="AH987" t="s">
        <v>166</v>
      </c>
    </row>
    <row r="988" spans="1:34">
      <c r="A988">
        <v>7415</v>
      </c>
      <c r="B988">
        <v>565564</v>
      </c>
      <c r="C988" t="s">
        <v>149</v>
      </c>
      <c r="D988" t="str">
        <f t="shared" ca="1" si="45"/>
        <v>JDENKKGUQM</v>
      </c>
      <c r="E988" t="str">
        <f t="shared" ca="1" si="46"/>
        <v>Xeydgzjrlwsbe</v>
      </c>
      <c r="F988" t="s">
        <v>150</v>
      </c>
      <c r="G988" t="s">
        <v>151</v>
      </c>
      <c r="H988" s="149" t="str">
        <f t="shared" ca="1" si="47"/>
        <v>14/11/1997</v>
      </c>
      <c r="I988" t="s">
        <v>152</v>
      </c>
      <c r="J988" t="s">
        <v>153</v>
      </c>
      <c r="K988" t="s">
        <v>1126</v>
      </c>
      <c r="L988" t="s">
        <v>1127</v>
      </c>
      <c r="M988" t="s">
        <v>1128</v>
      </c>
      <c r="N988">
        <v>92</v>
      </c>
      <c r="O988" t="s">
        <v>157</v>
      </c>
      <c r="P988" t="s">
        <v>158</v>
      </c>
      <c r="Q988" t="s">
        <v>194</v>
      </c>
      <c r="R988" t="s">
        <v>198</v>
      </c>
      <c r="S988" t="s">
        <v>2</v>
      </c>
      <c r="T988" t="s">
        <v>196</v>
      </c>
      <c r="U988" t="s">
        <v>200</v>
      </c>
      <c r="V988" t="s">
        <v>160</v>
      </c>
      <c r="W988" t="s">
        <v>161</v>
      </c>
      <c r="X988" t="s">
        <v>271</v>
      </c>
      <c r="Y988" t="s">
        <v>2</v>
      </c>
      <c r="Z988">
        <v>2011</v>
      </c>
      <c r="AA988" t="s">
        <v>164</v>
      </c>
      <c r="AB988" t="s">
        <v>2</v>
      </c>
      <c r="AC988" t="s">
        <v>2</v>
      </c>
      <c r="AD988" t="s">
        <v>2</v>
      </c>
      <c r="AE988" t="s">
        <v>2</v>
      </c>
      <c r="AF988" t="s">
        <v>2</v>
      </c>
      <c r="AG988" t="s">
        <v>165</v>
      </c>
      <c r="AH988" t="s">
        <v>166</v>
      </c>
    </row>
    <row r="989" spans="1:34">
      <c r="A989">
        <v>7415</v>
      </c>
      <c r="B989">
        <v>565567</v>
      </c>
      <c r="C989" t="s">
        <v>149</v>
      </c>
      <c r="D989" t="str">
        <f t="shared" ca="1" si="45"/>
        <v>MRJKWVJVPL</v>
      </c>
      <c r="E989" t="str">
        <f t="shared" ca="1" si="46"/>
        <v>Pfzjeysujmftl</v>
      </c>
      <c r="F989" t="s">
        <v>150</v>
      </c>
      <c r="G989" t="s">
        <v>167</v>
      </c>
      <c r="H989" s="149" t="str">
        <f t="shared" ca="1" si="47"/>
        <v>26/11/1994</v>
      </c>
      <c r="I989" t="s">
        <v>152</v>
      </c>
      <c r="J989" t="s">
        <v>153</v>
      </c>
      <c r="K989" t="s">
        <v>1126</v>
      </c>
      <c r="L989" t="s">
        <v>1127</v>
      </c>
      <c r="M989" t="s">
        <v>1128</v>
      </c>
      <c r="N989">
        <v>92</v>
      </c>
      <c r="O989" t="s">
        <v>157</v>
      </c>
      <c r="P989" t="s">
        <v>158</v>
      </c>
      <c r="Q989" t="s">
        <v>194</v>
      </c>
      <c r="R989" t="s">
        <v>198</v>
      </c>
      <c r="S989" t="s">
        <v>2</v>
      </c>
      <c r="T989" t="s">
        <v>196</v>
      </c>
      <c r="U989" t="s">
        <v>200</v>
      </c>
      <c r="V989" t="s">
        <v>160</v>
      </c>
      <c r="W989" t="s">
        <v>161</v>
      </c>
      <c r="X989" t="s">
        <v>2</v>
      </c>
      <c r="Y989" t="s">
        <v>2</v>
      </c>
      <c r="Z989">
        <v>2010</v>
      </c>
      <c r="AA989" t="s">
        <v>164</v>
      </c>
      <c r="AB989" t="s">
        <v>2</v>
      </c>
      <c r="AC989" t="s">
        <v>2</v>
      </c>
      <c r="AD989" t="s">
        <v>2</v>
      </c>
      <c r="AE989" t="s">
        <v>2</v>
      </c>
      <c r="AF989" t="s">
        <v>2</v>
      </c>
      <c r="AG989" t="s">
        <v>165</v>
      </c>
      <c r="AH989" t="s">
        <v>166</v>
      </c>
    </row>
    <row r="990" spans="1:34">
      <c r="A990">
        <v>7415</v>
      </c>
      <c r="B990">
        <v>565570</v>
      </c>
      <c r="C990" t="s">
        <v>183</v>
      </c>
      <c r="D990" t="str">
        <f t="shared" ca="1" si="45"/>
        <v>FBRRLZAAYJ</v>
      </c>
      <c r="E990" t="str">
        <f t="shared" ca="1" si="46"/>
        <v>Blqvpkitolqvd</v>
      </c>
      <c r="F990" t="s">
        <v>150</v>
      </c>
      <c r="G990" t="s">
        <v>167</v>
      </c>
      <c r="H990" s="149" t="str">
        <f t="shared" ca="1" si="47"/>
        <v>25/4/1996</v>
      </c>
      <c r="I990" t="s">
        <v>152</v>
      </c>
      <c r="J990" t="s">
        <v>153</v>
      </c>
      <c r="K990" t="s">
        <v>1126</v>
      </c>
      <c r="L990" t="s">
        <v>1127</v>
      </c>
      <c r="M990" t="s">
        <v>1128</v>
      </c>
      <c r="N990">
        <v>92</v>
      </c>
      <c r="O990" t="s">
        <v>157</v>
      </c>
      <c r="P990" t="s">
        <v>158</v>
      </c>
      <c r="Q990" t="s">
        <v>194</v>
      </c>
      <c r="R990" t="s">
        <v>195</v>
      </c>
      <c r="S990" t="s">
        <v>2</v>
      </c>
      <c r="T990" t="s">
        <v>196</v>
      </c>
      <c r="U990" t="s">
        <v>197</v>
      </c>
      <c r="V990" t="s">
        <v>160</v>
      </c>
      <c r="W990" t="s">
        <v>161</v>
      </c>
      <c r="X990" t="s">
        <v>249</v>
      </c>
      <c r="Y990" t="s">
        <v>2</v>
      </c>
      <c r="Z990">
        <v>2010</v>
      </c>
      <c r="AA990" t="s">
        <v>164</v>
      </c>
      <c r="AB990" t="s">
        <v>2</v>
      </c>
      <c r="AC990" t="s">
        <v>2</v>
      </c>
      <c r="AD990" t="s">
        <v>2</v>
      </c>
      <c r="AE990" t="s">
        <v>2</v>
      </c>
      <c r="AF990" t="s">
        <v>2</v>
      </c>
      <c r="AG990" t="s">
        <v>174</v>
      </c>
      <c r="AH990" t="s">
        <v>166</v>
      </c>
    </row>
    <row r="991" spans="1:34">
      <c r="A991">
        <v>7415</v>
      </c>
      <c r="B991">
        <v>565612</v>
      </c>
      <c r="C991" t="s">
        <v>149</v>
      </c>
      <c r="D991" t="str">
        <f t="shared" ca="1" si="45"/>
        <v>DTOAQXCVSW</v>
      </c>
      <c r="E991" t="str">
        <f t="shared" ca="1" si="46"/>
        <v>Zkfadwwybskia</v>
      </c>
      <c r="F991" t="s">
        <v>150</v>
      </c>
      <c r="G991" t="s">
        <v>167</v>
      </c>
      <c r="H991" s="149" t="str">
        <f t="shared" ca="1" si="47"/>
        <v>27/11/1995</v>
      </c>
      <c r="I991" t="s">
        <v>152</v>
      </c>
      <c r="J991" t="s">
        <v>153</v>
      </c>
      <c r="K991" t="s">
        <v>1126</v>
      </c>
      <c r="L991" t="s">
        <v>1127</v>
      </c>
      <c r="M991" t="s">
        <v>1128</v>
      </c>
      <c r="N991">
        <v>92</v>
      </c>
      <c r="O991" t="s">
        <v>157</v>
      </c>
      <c r="P991" t="s">
        <v>158</v>
      </c>
      <c r="Q991" t="s">
        <v>194</v>
      </c>
      <c r="R991" t="s">
        <v>236</v>
      </c>
      <c r="S991" t="s">
        <v>133</v>
      </c>
      <c r="T991" t="s">
        <v>196</v>
      </c>
      <c r="U991" t="s">
        <v>200</v>
      </c>
      <c r="V991" t="s">
        <v>160</v>
      </c>
      <c r="W991" t="s">
        <v>161</v>
      </c>
      <c r="X991" t="s">
        <v>2</v>
      </c>
      <c r="Y991" t="s">
        <v>2</v>
      </c>
      <c r="Z991">
        <v>2011</v>
      </c>
      <c r="AA991" t="s">
        <v>164</v>
      </c>
      <c r="AB991" t="s">
        <v>2</v>
      </c>
      <c r="AC991" t="s">
        <v>2</v>
      </c>
      <c r="AD991" t="s">
        <v>2</v>
      </c>
      <c r="AE991" t="s">
        <v>2</v>
      </c>
      <c r="AF991" t="s">
        <v>2</v>
      </c>
      <c r="AG991" t="s">
        <v>174</v>
      </c>
      <c r="AH991" t="s">
        <v>190</v>
      </c>
    </row>
    <row r="992" spans="1:34">
      <c r="A992">
        <v>7415</v>
      </c>
      <c r="B992">
        <v>565632</v>
      </c>
      <c r="C992" t="s">
        <v>149</v>
      </c>
      <c r="D992" t="str">
        <f t="shared" ca="1" si="45"/>
        <v>RIPVHWHCZS</v>
      </c>
      <c r="E992" t="str">
        <f t="shared" ca="1" si="46"/>
        <v>Wuqjlgkzqyssr</v>
      </c>
      <c r="F992" t="s">
        <v>150</v>
      </c>
      <c r="G992" t="s">
        <v>167</v>
      </c>
      <c r="H992" s="149" t="str">
        <f t="shared" ca="1" si="47"/>
        <v>21/8/1996</v>
      </c>
      <c r="I992" t="s">
        <v>152</v>
      </c>
      <c r="J992" t="s">
        <v>153</v>
      </c>
      <c r="K992" t="s">
        <v>1126</v>
      </c>
      <c r="L992" t="s">
        <v>1127</v>
      </c>
      <c r="M992" t="s">
        <v>1128</v>
      </c>
      <c r="N992">
        <v>92</v>
      </c>
      <c r="O992" t="s">
        <v>157</v>
      </c>
      <c r="P992" t="s">
        <v>158</v>
      </c>
      <c r="Q992" t="s">
        <v>194</v>
      </c>
      <c r="R992" t="s">
        <v>198</v>
      </c>
      <c r="S992" t="s">
        <v>2</v>
      </c>
      <c r="T992" t="s">
        <v>196</v>
      </c>
      <c r="U992" t="s">
        <v>200</v>
      </c>
      <c r="V992" t="s">
        <v>182</v>
      </c>
      <c r="W992" t="s">
        <v>160</v>
      </c>
      <c r="X992" t="s">
        <v>2</v>
      </c>
      <c r="Y992" t="s">
        <v>2</v>
      </c>
      <c r="Z992">
        <v>2011</v>
      </c>
      <c r="AA992" t="s">
        <v>164</v>
      </c>
      <c r="AB992" t="s">
        <v>2</v>
      </c>
      <c r="AC992" t="s">
        <v>2</v>
      </c>
      <c r="AD992" t="s">
        <v>2</v>
      </c>
      <c r="AE992" t="s">
        <v>2</v>
      </c>
      <c r="AF992" t="s">
        <v>2</v>
      </c>
      <c r="AG992" t="s">
        <v>165</v>
      </c>
      <c r="AH992" t="s">
        <v>166</v>
      </c>
    </row>
    <row r="993" spans="1:34">
      <c r="A993">
        <v>7415</v>
      </c>
      <c r="B993">
        <v>565652</v>
      </c>
      <c r="C993" t="s">
        <v>149</v>
      </c>
      <c r="D993" t="str">
        <f t="shared" ca="1" si="45"/>
        <v>VHMWISKRNT</v>
      </c>
      <c r="E993" t="str">
        <f t="shared" ca="1" si="46"/>
        <v>Tfmqzanbhbewc</v>
      </c>
      <c r="F993" t="s">
        <v>150</v>
      </c>
      <c r="G993" t="s">
        <v>167</v>
      </c>
      <c r="H993" s="149" t="str">
        <f t="shared" ca="1" si="47"/>
        <v>21/5/1997</v>
      </c>
      <c r="I993" t="s">
        <v>152</v>
      </c>
      <c r="J993" t="s">
        <v>153</v>
      </c>
      <c r="K993" t="s">
        <v>1126</v>
      </c>
      <c r="L993" t="s">
        <v>1127</v>
      </c>
      <c r="M993" t="s">
        <v>1128</v>
      </c>
      <c r="N993">
        <v>92</v>
      </c>
      <c r="O993" t="s">
        <v>157</v>
      </c>
      <c r="P993" t="s">
        <v>158</v>
      </c>
      <c r="Q993" t="s">
        <v>194</v>
      </c>
      <c r="R993" t="s">
        <v>236</v>
      </c>
      <c r="S993" t="s">
        <v>133</v>
      </c>
      <c r="T993" t="s">
        <v>196</v>
      </c>
      <c r="U993" t="s">
        <v>200</v>
      </c>
      <c r="V993" t="s">
        <v>160</v>
      </c>
      <c r="W993" t="s">
        <v>161</v>
      </c>
      <c r="X993" t="s">
        <v>2</v>
      </c>
      <c r="Y993" t="s">
        <v>2</v>
      </c>
      <c r="Z993">
        <v>2011</v>
      </c>
      <c r="AA993" t="s">
        <v>164</v>
      </c>
      <c r="AB993" t="s">
        <v>2</v>
      </c>
      <c r="AC993" t="s">
        <v>2</v>
      </c>
      <c r="AD993" t="s">
        <v>2</v>
      </c>
      <c r="AE993" t="s">
        <v>2</v>
      </c>
      <c r="AF993" t="s">
        <v>2</v>
      </c>
      <c r="AG993" t="s">
        <v>174</v>
      </c>
      <c r="AH993" t="s">
        <v>190</v>
      </c>
    </row>
    <row r="994" spans="1:34">
      <c r="A994">
        <v>7415</v>
      </c>
      <c r="B994">
        <v>565689</v>
      </c>
      <c r="C994" t="s">
        <v>149</v>
      </c>
      <c r="D994" t="str">
        <f t="shared" ca="1" si="45"/>
        <v>FREMMANJFW</v>
      </c>
      <c r="E994" t="str">
        <f t="shared" ca="1" si="46"/>
        <v>Yrprflrygfnzq</v>
      </c>
      <c r="F994" t="s">
        <v>150</v>
      </c>
      <c r="G994" t="s">
        <v>167</v>
      </c>
      <c r="H994" s="149" t="str">
        <f t="shared" ca="1" si="47"/>
        <v>22/8/1994</v>
      </c>
      <c r="I994" t="s">
        <v>152</v>
      </c>
      <c r="J994" t="s">
        <v>153</v>
      </c>
      <c r="K994" t="s">
        <v>1126</v>
      </c>
      <c r="L994" t="s">
        <v>1127</v>
      </c>
      <c r="M994" t="s">
        <v>1128</v>
      </c>
      <c r="N994">
        <v>92</v>
      </c>
      <c r="O994" t="s">
        <v>157</v>
      </c>
      <c r="P994" t="s">
        <v>158</v>
      </c>
      <c r="Q994" t="s">
        <v>179</v>
      </c>
      <c r="R994" t="s">
        <v>1129</v>
      </c>
      <c r="S994" t="s">
        <v>2</v>
      </c>
      <c r="T994" t="s">
        <v>2</v>
      </c>
      <c r="U994" t="s">
        <v>181</v>
      </c>
      <c r="V994" t="s">
        <v>160</v>
      </c>
      <c r="W994" t="s">
        <v>161</v>
      </c>
      <c r="X994" t="s">
        <v>2</v>
      </c>
      <c r="Y994" t="s">
        <v>2</v>
      </c>
      <c r="Z994">
        <v>2011</v>
      </c>
      <c r="AA994" t="s">
        <v>164</v>
      </c>
      <c r="AB994" t="s">
        <v>2</v>
      </c>
      <c r="AC994" t="s">
        <v>2</v>
      </c>
      <c r="AD994" t="s">
        <v>2</v>
      </c>
      <c r="AE994" t="s">
        <v>2</v>
      </c>
      <c r="AF994" t="s">
        <v>2</v>
      </c>
      <c r="AG994" t="s">
        <v>165</v>
      </c>
      <c r="AH994" t="s">
        <v>166</v>
      </c>
    </row>
    <row r="995" spans="1:34">
      <c r="A995">
        <v>7415</v>
      </c>
      <c r="B995">
        <v>565714</v>
      </c>
      <c r="C995" t="s">
        <v>149</v>
      </c>
      <c r="D995" t="str">
        <f t="shared" ca="1" si="45"/>
        <v>QXELZAQQUK</v>
      </c>
      <c r="E995" t="str">
        <f t="shared" ca="1" si="46"/>
        <v>Aswkzrsnrxlel</v>
      </c>
      <c r="F995" t="s">
        <v>150</v>
      </c>
      <c r="G995" t="s">
        <v>167</v>
      </c>
      <c r="H995" s="149" t="str">
        <f t="shared" ca="1" si="47"/>
        <v>18/6/1994</v>
      </c>
      <c r="I995" t="s">
        <v>152</v>
      </c>
      <c r="J995" t="s">
        <v>153</v>
      </c>
      <c r="K995" t="s">
        <v>1126</v>
      </c>
      <c r="L995" t="s">
        <v>1127</v>
      </c>
      <c r="M995" t="s">
        <v>1128</v>
      </c>
      <c r="N995">
        <v>92</v>
      </c>
      <c r="O995" t="s">
        <v>157</v>
      </c>
      <c r="P995" t="s">
        <v>158</v>
      </c>
      <c r="Q995" t="s">
        <v>194</v>
      </c>
      <c r="R995" t="s">
        <v>198</v>
      </c>
      <c r="S995" t="s">
        <v>2</v>
      </c>
      <c r="T995" t="s">
        <v>196</v>
      </c>
      <c r="U995" t="s">
        <v>200</v>
      </c>
      <c r="V995" t="s">
        <v>160</v>
      </c>
      <c r="W995" t="s">
        <v>161</v>
      </c>
      <c r="X995" t="s">
        <v>2</v>
      </c>
      <c r="Y995" t="s">
        <v>2</v>
      </c>
      <c r="Z995">
        <v>2011</v>
      </c>
      <c r="AA995" t="s">
        <v>164</v>
      </c>
      <c r="AB995" t="s">
        <v>2</v>
      </c>
      <c r="AC995" t="s">
        <v>2</v>
      </c>
      <c r="AD995" t="s">
        <v>2</v>
      </c>
      <c r="AE995" t="s">
        <v>2</v>
      </c>
      <c r="AF995" t="s">
        <v>2</v>
      </c>
      <c r="AG995" t="s">
        <v>165</v>
      </c>
      <c r="AH995" t="s">
        <v>166</v>
      </c>
    </row>
    <row r="996" spans="1:34">
      <c r="A996">
        <v>7415</v>
      </c>
      <c r="B996">
        <v>565771</v>
      </c>
      <c r="C996" t="s">
        <v>149</v>
      </c>
      <c r="D996" t="str">
        <f t="shared" ca="1" si="45"/>
        <v>QNDNTDQYMG</v>
      </c>
      <c r="E996" t="str">
        <f t="shared" ca="1" si="46"/>
        <v>Vdoiblcfcfvfa</v>
      </c>
      <c r="F996" t="s">
        <v>150</v>
      </c>
      <c r="G996" t="s">
        <v>167</v>
      </c>
      <c r="H996" s="149" t="str">
        <f t="shared" ca="1" si="47"/>
        <v>21/1/1995</v>
      </c>
      <c r="I996" t="s">
        <v>152</v>
      </c>
      <c r="J996" t="s">
        <v>153</v>
      </c>
      <c r="K996" t="s">
        <v>1126</v>
      </c>
      <c r="L996" t="s">
        <v>1127</v>
      </c>
      <c r="M996" t="s">
        <v>1128</v>
      </c>
      <c r="N996">
        <v>92</v>
      </c>
      <c r="O996" t="s">
        <v>157</v>
      </c>
      <c r="P996" t="s">
        <v>158</v>
      </c>
      <c r="Q996" t="s">
        <v>194</v>
      </c>
      <c r="R996" t="s">
        <v>198</v>
      </c>
      <c r="S996" t="s">
        <v>2</v>
      </c>
      <c r="T996" t="s">
        <v>196</v>
      </c>
      <c r="U996" t="s">
        <v>200</v>
      </c>
      <c r="V996" t="s">
        <v>160</v>
      </c>
      <c r="W996" t="s">
        <v>161</v>
      </c>
      <c r="X996" t="s">
        <v>2</v>
      </c>
      <c r="Y996" t="s">
        <v>2</v>
      </c>
      <c r="Z996">
        <v>2011</v>
      </c>
      <c r="AA996" t="s">
        <v>164</v>
      </c>
      <c r="AB996" t="s">
        <v>2</v>
      </c>
      <c r="AC996" t="s">
        <v>2</v>
      </c>
      <c r="AD996" t="s">
        <v>2</v>
      </c>
      <c r="AE996" t="s">
        <v>2</v>
      </c>
      <c r="AF996" t="s">
        <v>2</v>
      </c>
      <c r="AG996" t="s">
        <v>165</v>
      </c>
      <c r="AH996" t="s">
        <v>166</v>
      </c>
    </row>
    <row r="997" spans="1:34">
      <c r="A997">
        <v>7415</v>
      </c>
      <c r="B997">
        <v>565805</v>
      </c>
      <c r="C997" t="s">
        <v>149</v>
      </c>
      <c r="D997" t="str">
        <f t="shared" ca="1" si="45"/>
        <v>JEVDCFZGXG</v>
      </c>
      <c r="E997" t="str">
        <f t="shared" ca="1" si="46"/>
        <v>Rcpsybtllwlpw</v>
      </c>
      <c r="F997" t="s">
        <v>150</v>
      </c>
      <c r="G997" t="s">
        <v>151</v>
      </c>
      <c r="H997" s="149" t="str">
        <f t="shared" ca="1" si="47"/>
        <v>7/1/1997</v>
      </c>
      <c r="I997" t="s">
        <v>152</v>
      </c>
      <c r="J997" t="s">
        <v>153</v>
      </c>
      <c r="K997" t="s">
        <v>1126</v>
      </c>
      <c r="L997" t="s">
        <v>1127</v>
      </c>
      <c r="M997" t="s">
        <v>1128</v>
      </c>
      <c r="N997">
        <v>92</v>
      </c>
      <c r="O997" t="s">
        <v>157</v>
      </c>
      <c r="P997" t="s">
        <v>158</v>
      </c>
      <c r="Q997" t="s">
        <v>194</v>
      </c>
      <c r="R997" t="s">
        <v>198</v>
      </c>
      <c r="S997" t="s">
        <v>2</v>
      </c>
      <c r="T997" t="s">
        <v>196</v>
      </c>
      <c r="U997" t="s">
        <v>200</v>
      </c>
      <c r="V997" t="s">
        <v>160</v>
      </c>
      <c r="W997" t="s">
        <v>182</v>
      </c>
      <c r="X997" t="s">
        <v>271</v>
      </c>
      <c r="Y997" t="s">
        <v>249</v>
      </c>
      <c r="Z997">
        <v>2011</v>
      </c>
      <c r="AA997" t="s">
        <v>164</v>
      </c>
      <c r="AB997" t="s">
        <v>2</v>
      </c>
      <c r="AC997" t="s">
        <v>2</v>
      </c>
      <c r="AD997" t="s">
        <v>2</v>
      </c>
      <c r="AE997" t="s">
        <v>2</v>
      </c>
      <c r="AF997" t="s">
        <v>2</v>
      </c>
      <c r="AG997" t="s">
        <v>165</v>
      </c>
      <c r="AH997" t="s">
        <v>175</v>
      </c>
    </row>
    <row r="998" spans="1:34">
      <c r="A998">
        <v>7415</v>
      </c>
      <c r="B998">
        <v>565821</v>
      </c>
      <c r="C998" t="s">
        <v>149</v>
      </c>
      <c r="D998" t="str">
        <f t="shared" ca="1" si="45"/>
        <v>LNADUHDYNB</v>
      </c>
      <c r="E998" t="str">
        <f t="shared" ca="1" si="46"/>
        <v>Sacyqeahivfyu</v>
      </c>
      <c r="F998" t="s">
        <v>150</v>
      </c>
      <c r="G998" t="s">
        <v>167</v>
      </c>
      <c r="H998" s="149" t="str">
        <f t="shared" ca="1" si="47"/>
        <v>8/6/1997</v>
      </c>
      <c r="I998" t="s">
        <v>152</v>
      </c>
      <c r="J998" t="s">
        <v>153</v>
      </c>
      <c r="K998" t="s">
        <v>1126</v>
      </c>
      <c r="L998" t="s">
        <v>1127</v>
      </c>
      <c r="M998" t="s">
        <v>1128</v>
      </c>
      <c r="N998">
        <v>92</v>
      </c>
      <c r="O998" t="s">
        <v>157</v>
      </c>
      <c r="P998" t="s">
        <v>158</v>
      </c>
      <c r="Q998" t="s">
        <v>194</v>
      </c>
      <c r="R998" t="s">
        <v>195</v>
      </c>
      <c r="S998" t="s">
        <v>2</v>
      </c>
      <c r="T998" t="s">
        <v>196</v>
      </c>
      <c r="U998" t="s">
        <v>197</v>
      </c>
      <c r="V998" t="s">
        <v>182</v>
      </c>
      <c r="W998" t="s">
        <v>160</v>
      </c>
      <c r="X998" t="s">
        <v>2</v>
      </c>
      <c r="Y998" t="s">
        <v>2</v>
      </c>
      <c r="Z998">
        <v>2010</v>
      </c>
      <c r="AA998" t="s">
        <v>164</v>
      </c>
      <c r="AB998" t="s">
        <v>2</v>
      </c>
      <c r="AC998" t="s">
        <v>2</v>
      </c>
      <c r="AD998" t="s">
        <v>2</v>
      </c>
      <c r="AE998" t="s">
        <v>2</v>
      </c>
      <c r="AF998" t="s">
        <v>2</v>
      </c>
      <c r="AG998" t="s">
        <v>174</v>
      </c>
      <c r="AH998" t="s">
        <v>190</v>
      </c>
    </row>
    <row r="999" spans="1:34">
      <c r="A999">
        <v>7415</v>
      </c>
      <c r="B999">
        <v>565835</v>
      </c>
      <c r="C999" t="s">
        <v>149</v>
      </c>
      <c r="D999" t="str">
        <f t="shared" ca="1" si="45"/>
        <v>CFJEGNQGQJ</v>
      </c>
      <c r="E999" t="str">
        <f t="shared" ca="1" si="46"/>
        <v>Rdaxajejddsjn</v>
      </c>
      <c r="F999" t="s">
        <v>150</v>
      </c>
      <c r="G999" t="s">
        <v>167</v>
      </c>
      <c r="H999" s="149" t="str">
        <f t="shared" ca="1" si="47"/>
        <v>26/5/1997</v>
      </c>
      <c r="I999" t="s">
        <v>152</v>
      </c>
      <c r="J999" t="s">
        <v>153</v>
      </c>
      <c r="K999" t="s">
        <v>1126</v>
      </c>
      <c r="L999" t="s">
        <v>1127</v>
      </c>
      <c r="M999" t="s">
        <v>1128</v>
      </c>
      <c r="N999">
        <v>92</v>
      </c>
      <c r="O999" t="s">
        <v>157</v>
      </c>
      <c r="P999" t="s">
        <v>158</v>
      </c>
      <c r="Q999" t="s">
        <v>246</v>
      </c>
      <c r="R999" t="s">
        <v>297</v>
      </c>
      <c r="S999" t="s">
        <v>2</v>
      </c>
      <c r="T999" t="s">
        <v>2</v>
      </c>
      <c r="U999" t="s">
        <v>224</v>
      </c>
      <c r="V999" t="s">
        <v>160</v>
      </c>
      <c r="W999" t="s">
        <v>301</v>
      </c>
      <c r="X999" t="s">
        <v>2</v>
      </c>
      <c r="Y999" t="s">
        <v>2</v>
      </c>
      <c r="Z999">
        <v>2010</v>
      </c>
      <c r="AA999" t="s">
        <v>164</v>
      </c>
      <c r="AB999" t="s">
        <v>2</v>
      </c>
      <c r="AC999" t="s">
        <v>2</v>
      </c>
      <c r="AD999" t="s">
        <v>2</v>
      </c>
      <c r="AE999" t="s">
        <v>2</v>
      </c>
      <c r="AF999" t="s">
        <v>2</v>
      </c>
      <c r="AG999" t="s">
        <v>165</v>
      </c>
      <c r="AH999" t="s">
        <v>166</v>
      </c>
    </row>
    <row r="1000" spans="1:34">
      <c r="A1000">
        <v>7415</v>
      </c>
      <c r="B1000">
        <v>567329</v>
      </c>
      <c r="C1000" t="s">
        <v>149</v>
      </c>
      <c r="D1000" t="str">
        <f t="shared" ca="1" si="45"/>
        <v>CFEPIRIGEJ</v>
      </c>
      <c r="E1000" t="str">
        <f t="shared" ca="1" si="46"/>
        <v>Xknmprhqakhoj</v>
      </c>
      <c r="F1000" t="s">
        <v>150</v>
      </c>
      <c r="G1000" t="s">
        <v>167</v>
      </c>
      <c r="H1000" s="149" t="str">
        <f t="shared" ca="1" si="47"/>
        <v>6/12/1994</v>
      </c>
      <c r="I1000" t="s">
        <v>152</v>
      </c>
      <c r="J1000" t="s">
        <v>153</v>
      </c>
      <c r="K1000" t="s">
        <v>1130</v>
      </c>
      <c r="L1000" t="s">
        <v>1131</v>
      </c>
      <c r="M1000" t="s">
        <v>1132</v>
      </c>
      <c r="N1000">
        <v>77</v>
      </c>
      <c r="O1000" t="s">
        <v>157</v>
      </c>
      <c r="P1000" t="s">
        <v>158</v>
      </c>
      <c r="Q1000" t="s">
        <v>171</v>
      </c>
      <c r="R1000" t="s">
        <v>1133</v>
      </c>
      <c r="S1000" t="s">
        <v>2</v>
      </c>
      <c r="T1000" t="s">
        <v>2</v>
      </c>
      <c r="U1000" t="s">
        <v>238</v>
      </c>
      <c r="V1000" t="s">
        <v>160</v>
      </c>
      <c r="W1000" t="s">
        <v>161</v>
      </c>
      <c r="X1000" t="s">
        <v>162</v>
      </c>
      <c r="Y1000" t="s">
        <v>2</v>
      </c>
      <c r="Z1000">
        <v>2010</v>
      </c>
      <c r="AA1000" t="s">
        <v>164</v>
      </c>
      <c r="AB1000" t="s">
        <v>2</v>
      </c>
      <c r="AC1000" t="s">
        <v>2</v>
      </c>
      <c r="AD1000" t="s">
        <v>2</v>
      </c>
      <c r="AE1000" t="s">
        <v>2</v>
      </c>
      <c r="AF1000" t="s">
        <v>2</v>
      </c>
      <c r="AG1000" t="s">
        <v>174</v>
      </c>
      <c r="AH1000" t="s">
        <v>166</v>
      </c>
    </row>
    <row r="1001" spans="1:34">
      <c r="A1001">
        <v>7415</v>
      </c>
      <c r="B1001">
        <v>567347</v>
      </c>
      <c r="C1001" t="s">
        <v>149</v>
      </c>
      <c r="D1001" t="str">
        <f t="shared" ca="1" si="45"/>
        <v>JEBDSORKLN</v>
      </c>
      <c r="E1001" t="str">
        <f t="shared" ca="1" si="46"/>
        <v>Kaxsgdixqmnbl</v>
      </c>
      <c r="F1001" t="s">
        <v>150</v>
      </c>
      <c r="G1001" t="s">
        <v>167</v>
      </c>
      <c r="H1001" s="149" t="str">
        <f t="shared" ca="1" si="47"/>
        <v>17/4/1997</v>
      </c>
      <c r="I1001" t="s">
        <v>152</v>
      </c>
      <c r="J1001" t="s">
        <v>153</v>
      </c>
      <c r="K1001" t="s">
        <v>1130</v>
      </c>
      <c r="L1001" t="s">
        <v>1131</v>
      </c>
      <c r="M1001" t="s">
        <v>1132</v>
      </c>
      <c r="N1001">
        <v>77</v>
      </c>
      <c r="O1001" t="s">
        <v>157</v>
      </c>
      <c r="P1001" t="s">
        <v>158</v>
      </c>
      <c r="Q1001" t="s">
        <v>194</v>
      </c>
      <c r="R1001" t="s">
        <v>236</v>
      </c>
      <c r="S1001" t="s">
        <v>2</v>
      </c>
      <c r="T1001" t="s">
        <v>196</v>
      </c>
      <c r="U1001" t="s">
        <v>200</v>
      </c>
      <c r="V1001" t="s">
        <v>160</v>
      </c>
      <c r="W1001" t="s">
        <v>161</v>
      </c>
      <c r="X1001" t="s">
        <v>2</v>
      </c>
      <c r="Y1001" t="s">
        <v>2</v>
      </c>
      <c r="Z1001">
        <v>2011</v>
      </c>
      <c r="AA1001" t="s">
        <v>164</v>
      </c>
      <c r="AB1001" t="s">
        <v>2</v>
      </c>
      <c r="AC1001" t="s">
        <v>2</v>
      </c>
      <c r="AD1001" t="s">
        <v>2</v>
      </c>
      <c r="AE1001" t="s">
        <v>2</v>
      </c>
      <c r="AF1001" t="s">
        <v>2</v>
      </c>
      <c r="AG1001" t="s">
        <v>259</v>
      </c>
      <c r="AH1001" t="s">
        <v>175</v>
      </c>
    </row>
    <row r="1002" spans="1:34">
      <c r="A1002">
        <v>7415</v>
      </c>
      <c r="B1002">
        <v>567452</v>
      </c>
      <c r="C1002" t="s">
        <v>149</v>
      </c>
      <c r="D1002" t="str">
        <f t="shared" ca="1" si="45"/>
        <v>VCYUJTMSGK</v>
      </c>
      <c r="E1002" t="str">
        <f t="shared" ca="1" si="46"/>
        <v>Czlyhmvhszcvf</v>
      </c>
      <c r="F1002" t="s">
        <v>150</v>
      </c>
      <c r="G1002" t="s">
        <v>167</v>
      </c>
      <c r="H1002" s="149" t="str">
        <f t="shared" ca="1" si="47"/>
        <v>28/6/1995</v>
      </c>
      <c r="I1002" t="s">
        <v>152</v>
      </c>
      <c r="J1002" t="s">
        <v>153</v>
      </c>
      <c r="K1002" t="s">
        <v>1130</v>
      </c>
      <c r="L1002" t="s">
        <v>1131</v>
      </c>
      <c r="M1002" t="s">
        <v>1132</v>
      </c>
      <c r="N1002">
        <v>77</v>
      </c>
      <c r="O1002" t="s">
        <v>157</v>
      </c>
      <c r="P1002" t="s">
        <v>158</v>
      </c>
      <c r="Q1002" t="s">
        <v>171</v>
      </c>
      <c r="R1002" t="s">
        <v>1133</v>
      </c>
      <c r="S1002" t="s">
        <v>2</v>
      </c>
      <c r="T1002" t="s">
        <v>2</v>
      </c>
      <c r="U1002" t="s">
        <v>238</v>
      </c>
      <c r="V1002" t="s">
        <v>160</v>
      </c>
      <c r="W1002" t="s">
        <v>2</v>
      </c>
      <c r="X1002" t="s">
        <v>2</v>
      </c>
      <c r="Y1002" t="s">
        <v>2</v>
      </c>
      <c r="Z1002">
        <v>2011</v>
      </c>
      <c r="AA1002" t="s">
        <v>164</v>
      </c>
      <c r="AB1002" t="s">
        <v>2</v>
      </c>
      <c r="AC1002" t="s">
        <v>2</v>
      </c>
      <c r="AD1002" t="s">
        <v>2</v>
      </c>
      <c r="AE1002" t="s">
        <v>2</v>
      </c>
      <c r="AF1002" t="s">
        <v>2</v>
      </c>
      <c r="AG1002" t="s">
        <v>174</v>
      </c>
      <c r="AH1002" t="s">
        <v>166</v>
      </c>
    </row>
    <row r="1003" spans="1:34">
      <c r="A1003">
        <v>7415</v>
      </c>
      <c r="B1003">
        <v>567503</v>
      </c>
      <c r="C1003" t="s">
        <v>183</v>
      </c>
      <c r="D1003" t="str">
        <f t="shared" ca="1" si="45"/>
        <v>VWMQQKAZTP</v>
      </c>
      <c r="E1003" t="str">
        <f t="shared" ca="1" si="46"/>
        <v>Ynrgyfxtiofzw</v>
      </c>
      <c r="F1003" t="s">
        <v>150</v>
      </c>
      <c r="G1003" t="s">
        <v>167</v>
      </c>
      <c r="H1003" s="149" t="str">
        <f t="shared" ca="1" si="47"/>
        <v>4/5/1997</v>
      </c>
      <c r="I1003" t="s">
        <v>152</v>
      </c>
      <c r="J1003" t="s">
        <v>153</v>
      </c>
      <c r="K1003" t="s">
        <v>1130</v>
      </c>
      <c r="L1003" t="s">
        <v>1131</v>
      </c>
      <c r="M1003" t="s">
        <v>1132</v>
      </c>
      <c r="N1003">
        <v>77</v>
      </c>
      <c r="O1003" t="s">
        <v>157</v>
      </c>
      <c r="P1003" t="s">
        <v>158</v>
      </c>
      <c r="Q1003" t="s">
        <v>194</v>
      </c>
      <c r="R1003" t="s">
        <v>198</v>
      </c>
      <c r="S1003" t="s">
        <v>2</v>
      </c>
      <c r="T1003" t="s">
        <v>199</v>
      </c>
      <c r="U1003" t="s">
        <v>224</v>
      </c>
      <c r="V1003" t="s">
        <v>160</v>
      </c>
      <c r="W1003" t="s">
        <v>161</v>
      </c>
      <c r="X1003" t="s">
        <v>249</v>
      </c>
      <c r="Y1003" t="s">
        <v>329</v>
      </c>
      <c r="Z1003">
        <v>2011</v>
      </c>
      <c r="AA1003" t="s">
        <v>164</v>
      </c>
      <c r="AB1003" t="s">
        <v>2</v>
      </c>
      <c r="AC1003" t="s">
        <v>2</v>
      </c>
      <c r="AD1003" t="s">
        <v>2</v>
      </c>
      <c r="AE1003" t="s">
        <v>2</v>
      </c>
      <c r="AF1003" t="s">
        <v>2</v>
      </c>
      <c r="AG1003" t="s">
        <v>213</v>
      </c>
      <c r="AH1003" t="s">
        <v>175</v>
      </c>
    </row>
    <row r="1004" spans="1:34">
      <c r="A1004">
        <v>7415</v>
      </c>
      <c r="B1004">
        <v>567543</v>
      </c>
      <c r="C1004" t="s">
        <v>149</v>
      </c>
      <c r="D1004" t="str">
        <f t="shared" ca="1" si="45"/>
        <v>JCUDLIZZMV</v>
      </c>
      <c r="E1004" t="str">
        <f t="shared" ca="1" si="46"/>
        <v>Jbyflnzttmcnj</v>
      </c>
      <c r="F1004" t="s">
        <v>150</v>
      </c>
      <c r="G1004" t="s">
        <v>167</v>
      </c>
      <c r="H1004" s="149" t="str">
        <f t="shared" ca="1" si="47"/>
        <v>3/7/1994</v>
      </c>
      <c r="I1004" t="s">
        <v>152</v>
      </c>
      <c r="J1004" t="s">
        <v>153</v>
      </c>
      <c r="K1004" t="s">
        <v>1130</v>
      </c>
      <c r="L1004" t="s">
        <v>1131</v>
      </c>
      <c r="M1004" t="s">
        <v>1132</v>
      </c>
      <c r="N1004">
        <v>77</v>
      </c>
      <c r="O1004" t="s">
        <v>157</v>
      </c>
      <c r="P1004" t="s">
        <v>158</v>
      </c>
      <c r="Q1004" t="s">
        <v>171</v>
      </c>
      <c r="R1004" t="s">
        <v>1133</v>
      </c>
      <c r="S1004" t="s">
        <v>2</v>
      </c>
      <c r="T1004" t="s">
        <v>2</v>
      </c>
      <c r="U1004" t="s">
        <v>238</v>
      </c>
      <c r="V1004" t="s">
        <v>160</v>
      </c>
      <c r="W1004" t="s">
        <v>2</v>
      </c>
      <c r="X1004" t="s">
        <v>2</v>
      </c>
      <c r="Y1004" t="s">
        <v>2</v>
      </c>
      <c r="Z1004">
        <v>2011</v>
      </c>
      <c r="AA1004" t="s">
        <v>164</v>
      </c>
      <c r="AB1004" t="s">
        <v>2</v>
      </c>
      <c r="AC1004" t="s">
        <v>2</v>
      </c>
      <c r="AD1004" t="s">
        <v>2</v>
      </c>
      <c r="AE1004" t="s">
        <v>2</v>
      </c>
      <c r="AF1004" t="s">
        <v>2</v>
      </c>
      <c r="AG1004" t="s">
        <v>174</v>
      </c>
      <c r="AH1004" t="s">
        <v>166</v>
      </c>
    </row>
    <row r="1005" spans="1:34">
      <c r="A1005">
        <v>7415</v>
      </c>
      <c r="B1005">
        <v>572227</v>
      </c>
      <c r="C1005" t="s">
        <v>149</v>
      </c>
      <c r="D1005" t="str">
        <f t="shared" ca="1" si="45"/>
        <v>EJRGRUDEOD</v>
      </c>
      <c r="E1005" t="str">
        <f t="shared" ca="1" si="46"/>
        <v>Joctekhxfgacu</v>
      </c>
      <c r="F1005" t="s">
        <v>150</v>
      </c>
      <c r="G1005" t="s">
        <v>167</v>
      </c>
      <c r="H1005" s="149" t="str">
        <f t="shared" ca="1" si="47"/>
        <v>26/1/1995</v>
      </c>
      <c r="I1005" t="s">
        <v>152</v>
      </c>
      <c r="J1005" t="s">
        <v>153</v>
      </c>
      <c r="K1005" t="s">
        <v>1134</v>
      </c>
      <c r="L1005" t="s">
        <v>1135</v>
      </c>
      <c r="M1005" t="s">
        <v>1136</v>
      </c>
      <c r="N1005">
        <v>89</v>
      </c>
      <c r="O1005" t="s">
        <v>157</v>
      </c>
      <c r="P1005" t="s">
        <v>158</v>
      </c>
      <c r="Q1005" t="s">
        <v>194</v>
      </c>
      <c r="R1005" t="s">
        <v>1137</v>
      </c>
      <c r="S1005" t="s">
        <v>2</v>
      </c>
      <c r="T1005" t="s">
        <v>196</v>
      </c>
      <c r="U1005" t="s">
        <v>200</v>
      </c>
      <c r="V1005" t="s">
        <v>160</v>
      </c>
      <c r="W1005" t="s">
        <v>161</v>
      </c>
      <c r="X1005" t="s">
        <v>271</v>
      </c>
      <c r="Y1005" t="s">
        <v>2</v>
      </c>
      <c r="Z1005">
        <v>2011</v>
      </c>
      <c r="AA1005" t="s">
        <v>164</v>
      </c>
      <c r="AB1005" t="s">
        <v>2</v>
      </c>
      <c r="AC1005" t="s">
        <v>2</v>
      </c>
      <c r="AD1005" t="s">
        <v>2</v>
      </c>
      <c r="AE1005" t="s">
        <v>2</v>
      </c>
      <c r="AF1005" t="s">
        <v>2</v>
      </c>
      <c r="AG1005" t="s">
        <v>213</v>
      </c>
      <c r="AH1005" t="s">
        <v>166</v>
      </c>
    </row>
    <row r="1006" spans="1:34">
      <c r="A1006">
        <v>7415</v>
      </c>
      <c r="B1006">
        <v>574592</v>
      </c>
      <c r="C1006" t="s">
        <v>149</v>
      </c>
      <c r="D1006" t="str">
        <f t="shared" ca="1" si="45"/>
        <v>FCHYTRTKDO</v>
      </c>
      <c r="E1006" t="str">
        <f t="shared" ca="1" si="46"/>
        <v>Cvgrbmrmctuwc</v>
      </c>
      <c r="F1006" t="s">
        <v>150</v>
      </c>
      <c r="G1006" t="s">
        <v>167</v>
      </c>
      <c r="H1006" s="149" t="str">
        <f t="shared" ca="1" si="47"/>
        <v>24/3/1996</v>
      </c>
      <c r="I1006" t="s">
        <v>152</v>
      </c>
      <c r="J1006" t="s">
        <v>153</v>
      </c>
      <c r="K1006" t="s">
        <v>1138</v>
      </c>
      <c r="L1006" t="s">
        <v>619</v>
      </c>
      <c r="M1006" t="s">
        <v>1139</v>
      </c>
      <c r="N1006">
        <v>78</v>
      </c>
      <c r="O1006" t="s">
        <v>157</v>
      </c>
      <c r="P1006" t="s">
        <v>158</v>
      </c>
      <c r="Q1006" t="s">
        <v>194</v>
      </c>
      <c r="R1006" t="s">
        <v>210</v>
      </c>
      <c r="S1006" t="s">
        <v>2</v>
      </c>
      <c r="T1006" t="s">
        <v>199</v>
      </c>
      <c r="U1006" t="s">
        <v>201</v>
      </c>
      <c r="V1006" t="s">
        <v>160</v>
      </c>
      <c r="W1006" t="s">
        <v>256</v>
      </c>
      <c r="X1006" t="s">
        <v>249</v>
      </c>
      <c r="Y1006" t="s">
        <v>2</v>
      </c>
      <c r="Z1006">
        <v>2011</v>
      </c>
      <c r="AA1006" t="s">
        <v>164</v>
      </c>
      <c r="AB1006" t="s">
        <v>2</v>
      </c>
      <c r="AC1006" t="s">
        <v>2</v>
      </c>
      <c r="AD1006" t="s">
        <v>2</v>
      </c>
      <c r="AE1006" t="s">
        <v>2</v>
      </c>
      <c r="AF1006" t="s">
        <v>2</v>
      </c>
      <c r="AG1006" t="s">
        <v>213</v>
      </c>
      <c r="AH1006" t="s">
        <v>166</v>
      </c>
    </row>
    <row r="1007" spans="1:34">
      <c r="A1007">
        <v>7415</v>
      </c>
      <c r="B1007">
        <v>574595</v>
      </c>
      <c r="C1007" t="s">
        <v>149</v>
      </c>
      <c r="D1007" t="str">
        <f t="shared" ca="1" si="45"/>
        <v>RULBIRIBJP</v>
      </c>
      <c r="E1007" t="str">
        <f t="shared" ca="1" si="46"/>
        <v>Pzbewynrsjtvf</v>
      </c>
      <c r="F1007" t="s">
        <v>150</v>
      </c>
      <c r="G1007" t="s">
        <v>167</v>
      </c>
      <c r="H1007" s="149" t="str">
        <f t="shared" ca="1" si="47"/>
        <v>20/1/1997</v>
      </c>
      <c r="I1007" t="s">
        <v>152</v>
      </c>
      <c r="J1007" t="s">
        <v>153</v>
      </c>
      <c r="K1007" t="s">
        <v>1138</v>
      </c>
      <c r="L1007" t="s">
        <v>619</v>
      </c>
      <c r="M1007" t="s">
        <v>1139</v>
      </c>
      <c r="N1007">
        <v>78</v>
      </c>
      <c r="O1007" t="s">
        <v>157</v>
      </c>
      <c r="P1007" t="s">
        <v>158</v>
      </c>
      <c r="Q1007" t="s">
        <v>194</v>
      </c>
      <c r="R1007" t="s">
        <v>198</v>
      </c>
      <c r="S1007" t="s">
        <v>2</v>
      </c>
      <c r="T1007" t="s">
        <v>199</v>
      </c>
      <c r="U1007" t="s">
        <v>200</v>
      </c>
      <c r="V1007" t="s">
        <v>160</v>
      </c>
      <c r="W1007" t="s">
        <v>161</v>
      </c>
      <c r="X1007" t="s">
        <v>200</v>
      </c>
      <c r="Y1007" t="s">
        <v>2</v>
      </c>
      <c r="Z1007">
        <v>2011</v>
      </c>
      <c r="AA1007" t="s">
        <v>164</v>
      </c>
      <c r="AB1007" t="s">
        <v>2</v>
      </c>
      <c r="AC1007" t="s">
        <v>2</v>
      </c>
      <c r="AD1007" t="s">
        <v>2</v>
      </c>
      <c r="AE1007" t="s">
        <v>2</v>
      </c>
      <c r="AF1007" t="s">
        <v>2</v>
      </c>
      <c r="AG1007" t="s">
        <v>213</v>
      </c>
      <c r="AH1007" t="s">
        <v>166</v>
      </c>
    </row>
    <row r="1008" spans="1:34">
      <c r="A1008">
        <v>7415</v>
      </c>
      <c r="B1008">
        <v>575946</v>
      </c>
      <c r="C1008" t="s">
        <v>149</v>
      </c>
      <c r="D1008" t="str">
        <f t="shared" ca="1" si="45"/>
        <v>HZYPDNQBQQ</v>
      </c>
      <c r="E1008" t="str">
        <f t="shared" ca="1" si="46"/>
        <v>Bmiglpcynqywj</v>
      </c>
      <c r="F1008" t="s">
        <v>150</v>
      </c>
      <c r="G1008" t="s">
        <v>167</v>
      </c>
      <c r="H1008" s="149" t="str">
        <f t="shared" ca="1" si="47"/>
        <v>28/1/1994</v>
      </c>
      <c r="I1008" t="s">
        <v>152</v>
      </c>
      <c r="J1008" t="s">
        <v>153</v>
      </c>
      <c r="K1008" t="s">
        <v>1140</v>
      </c>
      <c r="L1008" t="s">
        <v>1141</v>
      </c>
      <c r="M1008" t="s">
        <v>582</v>
      </c>
      <c r="N1008">
        <v>95</v>
      </c>
      <c r="O1008" t="s">
        <v>157</v>
      </c>
      <c r="P1008" t="s">
        <v>158</v>
      </c>
      <c r="Q1008" t="s">
        <v>171</v>
      </c>
      <c r="R1008" t="s">
        <v>1142</v>
      </c>
      <c r="S1008" t="s">
        <v>2</v>
      </c>
      <c r="T1008" t="s">
        <v>2</v>
      </c>
      <c r="U1008" t="s">
        <v>238</v>
      </c>
      <c r="V1008" t="s">
        <v>160</v>
      </c>
      <c r="W1008" t="s">
        <v>161</v>
      </c>
      <c r="X1008" t="s">
        <v>162</v>
      </c>
      <c r="Y1008" t="s">
        <v>2</v>
      </c>
      <c r="Z1008">
        <v>2011</v>
      </c>
      <c r="AA1008" t="s">
        <v>164</v>
      </c>
      <c r="AB1008" t="s">
        <v>2</v>
      </c>
      <c r="AC1008" t="s">
        <v>2</v>
      </c>
      <c r="AD1008" t="s">
        <v>2</v>
      </c>
      <c r="AE1008" t="s">
        <v>2</v>
      </c>
      <c r="AF1008" t="s">
        <v>2</v>
      </c>
      <c r="AG1008" t="s">
        <v>165</v>
      </c>
      <c r="AH1008" t="s">
        <v>175</v>
      </c>
    </row>
    <row r="1009" spans="1:34">
      <c r="A1009">
        <v>7415</v>
      </c>
      <c r="B1009">
        <v>575953</v>
      </c>
      <c r="C1009" t="s">
        <v>149</v>
      </c>
      <c r="D1009" t="str">
        <f t="shared" ca="1" si="45"/>
        <v>IQWZJDZTKQ</v>
      </c>
      <c r="E1009" t="str">
        <f t="shared" ca="1" si="46"/>
        <v>Awxebvyykktur</v>
      </c>
      <c r="F1009" t="s">
        <v>150</v>
      </c>
      <c r="G1009" t="s">
        <v>167</v>
      </c>
      <c r="H1009" s="149" t="str">
        <f t="shared" ca="1" si="47"/>
        <v>8/2/1995</v>
      </c>
      <c r="I1009" t="s">
        <v>152</v>
      </c>
      <c r="J1009" t="s">
        <v>153</v>
      </c>
      <c r="K1009" t="s">
        <v>1140</v>
      </c>
      <c r="L1009" t="s">
        <v>1141</v>
      </c>
      <c r="M1009" t="s">
        <v>582</v>
      </c>
      <c r="N1009">
        <v>95</v>
      </c>
      <c r="O1009" t="s">
        <v>157</v>
      </c>
      <c r="P1009" t="s">
        <v>158</v>
      </c>
      <c r="Q1009" t="s">
        <v>194</v>
      </c>
      <c r="R1009" t="s">
        <v>1143</v>
      </c>
      <c r="S1009" t="s">
        <v>2</v>
      </c>
      <c r="T1009" t="s">
        <v>196</v>
      </c>
      <c r="U1009" t="s">
        <v>197</v>
      </c>
      <c r="V1009" t="s">
        <v>160</v>
      </c>
      <c r="W1009" t="s">
        <v>161</v>
      </c>
      <c r="X1009" t="s">
        <v>2</v>
      </c>
      <c r="Y1009" t="s">
        <v>2</v>
      </c>
      <c r="Z1009">
        <v>2009</v>
      </c>
      <c r="AA1009" t="s">
        <v>164</v>
      </c>
      <c r="AB1009" t="s">
        <v>2</v>
      </c>
      <c r="AC1009" t="s">
        <v>2</v>
      </c>
      <c r="AD1009" t="s">
        <v>2</v>
      </c>
      <c r="AE1009" t="s">
        <v>2</v>
      </c>
      <c r="AF1009" t="s">
        <v>2</v>
      </c>
      <c r="AG1009" t="s">
        <v>174</v>
      </c>
      <c r="AH1009" t="s">
        <v>175</v>
      </c>
    </row>
    <row r="1010" spans="1:34">
      <c r="A1010">
        <v>7415</v>
      </c>
      <c r="B1010">
        <v>575963</v>
      </c>
      <c r="C1010" t="s">
        <v>149</v>
      </c>
      <c r="D1010" t="str">
        <f t="shared" ca="1" si="45"/>
        <v>NXQDBRTPBU</v>
      </c>
      <c r="E1010" t="str">
        <f t="shared" ca="1" si="46"/>
        <v>Szkoezreodwpg</v>
      </c>
      <c r="F1010" t="s">
        <v>150</v>
      </c>
      <c r="G1010" t="s">
        <v>167</v>
      </c>
      <c r="H1010" s="149" t="str">
        <f t="shared" ca="1" si="47"/>
        <v>21/11/1997</v>
      </c>
      <c r="I1010" t="s">
        <v>152</v>
      </c>
      <c r="J1010" t="s">
        <v>153</v>
      </c>
      <c r="K1010" t="s">
        <v>1140</v>
      </c>
      <c r="L1010" t="s">
        <v>1141</v>
      </c>
      <c r="M1010" t="s">
        <v>582</v>
      </c>
      <c r="N1010">
        <v>95</v>
      </c>
      <c r="O1010" t="s">
        <v>157</v>
      </c>
      <c r="P1010" t="s">
        <v>158</v>
      </c>
      <c r="Q1010" t="s">
        <v>171</v>
      </c>
      <c r="R1010" t="s">
        <v>328</v>
      </c>
      <c r="S1010" t="s">
        <v>2</v>
      </c>
      <c r="T1010" t="s">
        <v>2</v>
      </c>
      <c r="U1010" t="s">
        <v>238</v>
      </c>
      <c r="V1010" t="s">
        <v>160</v>
      </c>
      <c r="W1010" t="s">
        <v>161</v>
      </c>
      <c r="X1010" t="s">
        <v>162</v>
      </c>
      <c r="Y1010" t="s">
        <v>2</v>
      </c>
      <c r="Z1010">
        <v>2009</v>
      </c>
      <c r="AA1010" t="s">
        <v>164</v>
      </c>
      <c r="AB1010" t="s">
        <v>2</v>
      </c>
      <c r="AC1010" t="s">
        <v>2</v>
      </c>
      <c r="AD1010" t="s">
        <v>2</v>
      </c>
      <c r="AE1010" t="s">
        <v>2</v>
      </c>
      <c r="AF1010" t="s">
        <v>2</v>
      </c>
      <c r="AG1010" t="s">
        <v>165</v>
      </c>
      <c r="AH1010" t="s">
        <v>232</v>
      </c>
    </row>
    <row r="1011" spans="1:34">
      <c r="A1011">
        <v>7415</v>
      </c>
      <c r="B1011">
        <v>575968</v>
      </c>
      <c r="C1011" t="s">
        <v>149</v>
      </c>
      <c r="D1011" t="str">
        <f t="shared" ca="1" si="45"/>
        <v>BPFTIAWTHW</v>
      </c>
      <c r="E1011" t="str">
        <f t="shared" ca="1" si="46"/>
        <v>Beybjztfvjsiv</v>
      </c>
      <c r="F1011" t="s">
        <v>150</v>
      </c>
      <c r="G1011" t="s">
        <v>167</v>
      </c>
      <c r="H1011" s="149" t="str">
        <f t="shared" ca="1" si="47"/>
        <v>11/1/1994</v>
      </c>
      <c r="I1011" t="s">
        <v>152</v>
      </c>
      <c r="J1011" t="s">
        <v>153</v>
      </c>
      <c r="K1011" t="s">
        <v>1140</v>
      </c>
      <c r="L1011" t="s">
        <v>1141</v>
      </c>
      <c r="M1011" t="s">
        <v>582</v>
      </c>
      <c r="N1011">
        <v>95</v>
      </c>
      <c r="O1011" t="s">
        <v>157</v>
      </c>
      <c r="P1011" t="s">
        <v>158</v>
      </c>
      <c r="Q1011" t="s">
        <v>194</v>
      </c>
      <c r="R1011" t="s">
        <v>1143</v>
      </c>
      <c r="S1011" t="s">
        <v>2</v>
      </c>
      <c r="T1011" t="s">
        <v>196</v>
      </c>
      <c r="U1011" t="s">
        <v>197</v>
      </c>
      <c r="V1011" t="s">
        <v>160</v>
      </c>
      <c r="W1011" t="s">
        <v>182</v>
      </c>
      <c r="X1011" t="s">
        <v>2</v>
      </c>
      <c r="Y1011" t="s">
        <v>2</v>
      </c>
      <c r="Z1011">
        <v>2009</v>
      </c>
      <c r="AA1011" t="s">
        <v>164</v>
      </c>
      <c r="AB1011" t="s">
        <v>2</v>
      </c>
      <c r="AC1011" t="s">
        <v>2</v>
      </c>
      <c r="AD1011" t="s">
        <v>2</v>
      </c>
      <c r="AE1011" t="s">
        <v>2</v>
      </c>
      <c r="AF1011" t="s">
        <v>2</v>
      </c>
      <c r="AG1011" t="s">
        <v>174</v>
      </c>
      <c r="AH1011" t="s">
        <v>175</v>
      </c>
    </row>
    <row r="1012" spans="1:34">
      <c r="A1012">
        <v>7415</v>
      </c>
      <c r="B1012">
        <v>575977</v>
      </c>
      <c r="C1012" t="s">
        <v>149</v>
      </c>
      <c r="D1012" t="str">
        <f t="shared" ca="1" si="45"/>
        <v>GNTLIOFEBR</v>
      </c>
      <c r="E1012" t="str">
        <f t="shared" ca="1" si="46"/>
        <v>Usobkpyopgpnc</v>
      </c>
      <c r="F1012" t="s">
        <v>150</v>
      </c>
      <c r="G1012" t="s">
        <v>167</v>
      </c>
      <c r="H1012" s="149" t="str">
        <f t="shared" ca="1" si="47"/>
        <v>7/5/1995</v>
      </c>
      <c r="I1012" t="s">
        <v>152</v>
      </c>
      <c r="J1012" t="s">
        <v>153</v>
      </c>
      <c r="K1012" t="s">
        <v>1140</v>
      </c>
      <c r="L1012" t="s">
        <v>1141</v>
      </c>
      <c r="M1012" t="s">
        <v>582</v>
      </c>
      <c r="N1012">
        <v>95</v>
      </c>
      <c r="O1012" t="s">
        <v>157</v>
      </c>
      <c r="P1012" t="s">
        <v>158</v>
      </c>
      <c r="Q1012" t="s">
        <v>171</v>
      </c>
      <c r="R1012" t="s">
        <v>1142</v>
      </c>
      <c r="S1012" t="s">
        <v>2</v>
      </c>
      <c r="T1012" t="s">
        <v>2</v>
      </c>
      <c r="U1012" t="s">
        <v>238</v>
      </c>
      <c r="V1012" t="s">
        <v>160</v>
      </c>
      <c r="W1012" t="s">
        <v>161</v>
      </c>
      <c r="X1012" t="s">
        <v>162</v>
      </c>
      <c r="Y1012" t="s">
        <v>2</v>
      </c>
      <c r="Z1012">
        <v>2011</v>
      </c>
      <c r="AA1012" t="s">
        <v>164</v>
      </c>
      <c r="AB1012" t="s">
        <v>2</v>
      </c>
      <c r="AC1012" t="s">
        <v>2</v>
      </c>
      <c r="AD1012" t="s">
        <v>2</v>
      </c>
      <c r="AE1012" t="s">
        <v>2</v>
      </c>
      <c r="AF1012" t="s">
        <v>2</v>
      </c>
      <c r="AG1012" t="s">
        <v>165</v>
      </c>
      <c r="AH1012" t="s">
        <v>175</v>
      </c>
    </row>
    <row r="1013" spans="1:34">
      <c r="A1013">
        <v>7415</v>
      </c>
      <c r="B1013">
        <v>576001</v>
      </c>
      <c r="C1013" t="s">
        <v>149</v>
      </c>
      <c r="D1013" t="str">
        <f t="shared" ca="1" si="45"/>
        <v>JLBENNDTVJ</v>
      </c>
      <c r="E1013" t="str">
        <f t="shared" ca="1" si="46"/>
        <v>Auwvmuaurgbdk</v>
      </c>
      <c r="F1013" t="s">
        <v>150</v>
      </c>
      <c r="G1013" t="s">
        <v>167</v>
      </c>
      <c r="H1013" s="149" t="str">
        <f t="shared" ca="1" si="47"/>
        <v>5/2/1995</v>
      </c>
      <c r="I1013" t="s">
        <v>152</v>
      </c>
      <c r="J1013" t="s">
        <v>153</v>
      </c>
      <c r="K1013" t="s">
        <v>1140</v>
      </c>
      <c r="L1013" t="s">
        <v>1141</v>
      </c>
      <c r="M1013" t="s">
        <v>582</v>
      </c>
      <c r="N1013">
        <v>95</v>
      </c>
      <c r="O1013" t="s">
        <v>157</v>
      </c>
      <c r="P1013" t="s">
        <v>158</v>
      </c>
      <c r="Q1013" t="s">
        <v>171</v>
      </c>
      <c r="R1013" t="s">
        <v>328</v>
      </c>
      <c r="S1013" t="s">
        <v>2</v>
      </c>
      <c r="T1013" t="s">
        <v>2</v>
      </c>
      <c r="U1013" t="s">
        <v>173</v>
      </c>
      <c r="V1013" t="s">
        <v>160</v>
      </c>
      <c r="W1013" t="s">
        <v>182</v>
      </c>
      <c r="X1013" t="s">
        <v>162</v>
      </c>
      <c r="Y1013" t="s">
        <v>2</v>
      </c>
      <c r="Z1013">
        <v>2011</v>
      </c>
      <c r="AA1013" t="s">
        <v>164</v>
      </c>
      <c r="AB1013" t="s">
        <v>2</v>
      </c>
      <c r="AC1013" t="s">
        <v>2</v>
      </c>
      <c r="AD1013" t="s">
        <v>2</v>
      </c>
      <c r="AE1013" t="s">
        <v>2</v>
      </c>
      <c r="AF1013" t="s">
        <v>2</v>
      </c>
      <c r="AG1013" t="s">
        <v>165</v>
      </c>
      <c r="AH1013" t="s">
        <v>175</v>
      </c>
    </row>
    <row r="1014" spans="1:34">
      <c r="A1014">
        <v>7415</v>
      </c>
      <c r="B1014">
        <v>576003</v>
      </c>
      <c r="C1014" t="s">
        <v>149</v>
      </c>
      <c r="D1014" t="str">
        <f t="shared" ca="1" si="45"/>
        <v>CBOTQXSFJJ</v>
      </c>
      <c r="E1014" t="str">
        <f t="shared" ca="1" si="46"/>
        <v>Rctrpyqknildw</v>
      </c>
      <c r="F1014" t="s">
        <v>150</v>
      </c>
      <c r="G1014" t="s">
        <v>167</v>
      </c>
      <c r="H1014" s="149" t="str">
        <f t="shared" ca="1" si="47"/>
        <v>16/9/1995</v>
      </c>
      <c r="I1014" t="s">
        <v>152</v>
      </c>
      <c r="J1014" t="s">
        <v>153</v>
      </c>
      <c r="K1014" t="s">
        <v>1140</v>
      </c>
      <c r="L1014" t="s">
        <v>1141</v>
      </c>
      <c r="M1014" t="s">
        <v>582</v>
      </c>
      <c r="N1014">
        <v>95</v>
      </c>
      <c r="O1014" t="s">
        <v>157</v>
      </c>
      <c r="P1014" t="s">
        <v>158</v>
      </c>
      <c r="Q1014" t="s">
        <v>171</v>
      </c>
      <c r="R1014" t="s">
        <v>1142</v>
      </c>
      <c r="S1014" t="s">
        <v>2</v>
      </c>
      <c r="T1014" t="s">
        <v>2</v>
      </c>
      <c r="U1014" t="s">
        <v>238</v>
      </c>
      <c r="V1014" t="s">
        <v>160</v>
      </c>
      <c r="W1014" t="s">
        <v>161</v>
      </c>
      <c r="X1014" t="s">
        <v>162</v>
      </c>
      <c r="Y1014" t="s">
        <v>2</v>
      </c>
      <c r="Z1014">
        <v>2010</v>
      </c>
      <c r="AA1014" t="s">
        <v>164</v>
      </c>
      <c r="AB1014" t="s">
        <v>2</v>
      </c>
      <c r="AC1014" t="s">
        <v>2</v>
      </c>
      <c r="AD1014" t="s">
        <v>2</v>
      </c>
      <c r="AE1014" t="s">
        <v>2</v>
      </c>
      <c r="AF1014" t="s">
        <v>2</v>
      </c>
      <c r="AG1014" t="s">
        <v>165</v>
      </c>
      <c r="AH1014" t="s">
        <v>232</v>
      </c>
    </row>
    <row r="1015" spans="1:34">
      <c r="A1015">
        <v>7415</v>
      </c>
      <c r="B1015">
        <v>576038</v>
      </c>
      <c r="C1015" t="s">
        <v>149</v>
      </c>
      <c r="D1015" t="str">
        <f t="shared" ca="1" si="45"/>
        <v>LVZHRGZMPP</v>
      </c>
      <c r="E1015" t="str">
        <f t="shared" ca="1" si="46"/>
        <v>Ehjibfhhrxgmw</v>
      </c>
      <c r="F1015" t="s">
        <v>150</v>
      </c>
      <c r="G1015" t="s">
        <v>151</v>
      </c>
      <c r="H1015" s="149" t="str">
        <f t="shared" ca="1" si="47"/>
        <v>10/8/1997</v>
      </c>
      <c r="I1015" t="s">
        <v>152</v>
      </c>
      <c r="J1015" t="s">
        <v>153</v>
      </c>
      <c r="K1015" t="s">
        <v>1140</v>
      </c>
      <c r="L1015" t="s">
        <v>1141</v>
      </c>
      <c r="M1015" t="s">
        <v>582</v>
      </c>
      <c r="N1015">
        <v>95</v>
      </c>
      <c r="O1015" t="s">
        <v>157</v>
      </c>
      <c r="P1015" t="s">
        <v>158</v>
      </c>
      <c r="Q1015" t="s">
        <v>171</v>
      </c>
      <c r="R1015" t="s">
        <v>1142</v>
      </c>
      <c r="S1015" t="s">
        <v>2</v>
      </c>
      <c r="T1015" t="s">
        <v>2</v>
      </c>
      <c r="U1015" t="s">
        <v>238</v>
      </c>
      <c r="V1015" t="s">
        <v>160</v>
      </c>
      <c r="W1015" t="s">
        <v>161</v>
      </c>
      <c r="X1015" t="s">
        <v>162</v>
      </c>
      <c r="Y1015" t="s">
        <v>2</v>
      </c>
      <c r="Z1015">
        <v>2010</v>
      </c>
      <c r="AA1015" t="s">
        <v>164</v>
      </c>
      <c r="AB1015" t="s">
        <v>2</v>
      </c>
      <c r="AC1015" t="s">
        <v>2</v>
      </c>
      <c r="AD1015" t="s">
        <v>2</v>
      </c>
      <c r="AE1015" t="s">
        <v>2</v>
      </c>
      <c r="AF1015" t="s">
        <v>2</v>
      </c>
      <c r="AG1015" t="s">
        <v>165</v>
      </c>
      <c r="AH1015" t="s">
        <v>166</v>
      </c>
    </row>
    <row r="1016" spans="1:34">
      <c r="A1016">
        <v>7415</v>
      </c>
      <c r="B1016">
        <v>576071</v>
      </c>
      <c r="C1016" t="s">
        <v>149</v>
      </c>
      <c r="D1016" t="str">
        <f t="shared" ca="1" si="45"/>
        <v>EUYYHTLNVX</v>
      </c>
      <c r="E1016" t="str">
        <f t="shared" ca="1" si="46"/>
        <v>Ynckywdsenkkn</v>
      </c>
      <c r="F1016" t="s">
        <v>150</v>
      </c>
      <c r="G1016" t="s">
        <v>167</v>
      </c>
      <c r="H1016" s="149" t="str">
        <f t="shared" ca="1" si="47"/>
        <v>17/5/1996</v>
      </c>
      <c r="I1016" t="s">
        <v>152</v>
      </c>
      <c r="J1016" t="s">
        <v>153</v>
      </c>
      <c r="K1016" t="s">
        <v>1140</v>
      </c>
      <c r="L1016" t="s">
        <v>1141</v>
      </c>
      <c r="M1016" t="s">
        <v>582</v>
      </c>
      <c r="N1016">
        <v>95</v>
      </c>
      <c r="O1016" t="s">
        <v>157</v>
      </c>
      <c r="P1016" t="s">
        <v>158</v>
      </c>
      <c r="Q1016" t="s">
        <v>171</v>
      </c>
      <c r="R1016" t="s">
        <v>328</v>
      </c>
      <c r="S1016" t="s">
        <v>2</v>
      </c>
      <c r="T1016" t="s">
        <v>2</v>
      </c>
      <c r="U1016" t="s">
        <v>238</v>
      </c>
      <c r="V1016" t="s">
        <v>160</v>
      </c>
      <c r="W1016" t="s">
        <v>182</v>
      </c>
      <c r="X1016" t="s">
        <v>162</v>
      </c>
      <c r="Y1016" t="s">
        <v>2</v>
      </c>
      <c r="Z1016">
        <v>2010</v>
      </c>
      <c r="AA1016" t="s">
        <v>164</v>
      </c>
      <c r="AB1016" t="s">
        <v>2</v>
      </c>
      <c r="AC1016" t="s">
        <v>2</v>
      </c>
      <c r="AD1016" t="s">
        <v>2</v>
      </c>
      <c r="AE1016" t="s">
        <v>2</v>
      </c>
      <c r="AF1016" t="s">
        <v>2</v>
      </c>
      <c r="AG1016" t="s">
        <v>165</v>
      </c>
      <c r="AH1016" t="s">
        <v>175</v>
      </c>
    </row>
    <row r="1017" spans="1:34">
      <c r="A1017">
        <v>7415</v>
      </c>
      <c r="B1017">
        <v>576074</v>
      </c>
      <c r="C1017" t="s">
        <v>149</v>
      </c>
      <c r="D1017" t="str">
        <f t="shared" ca="1" si="45"/>
        <v>NPRWZTYREY</v>
      </c>
      <c r="E1017" t="str">
        <f t="shared" ca="1" si="46"/>
        <v>Dpuyqnyhxbqea</v>
      </c>
      <c r="F1017" t="s">
        <v>150</v>
      </c>
      <c r="G1017" t="s">
        <v>167</v>
      </c>
      <c r="H1017" s="149" t="str">
        <f t="shared" ca="1" si="47"/>
        <v>8/11/1996</v>
      </c>
      <c r="I1017" t="s">
        <v>152</v>
      </c>
      <c r="J1017" t="s">
        <v>153</v>
      </c>
      <c r="K1017" t="s">
        <v>1140</v>
      </c>
      <c r="L1017" t="s">
        <v>1141</v>
      </c>
      <c r="M1017" t="s">
        <v>582</v>
      </c>
      <c r="N1017">
        <v>95</v>
      </c>
      <c r="O1017" t="s">
        <v>157</v>
      </c>
      <c r="P1017" t="s">
        <v>158</v>
      </c>
      <c r="Q1017" t="s">
        <v>187</v>
      </c>
      <c r="R1017" t="s">
        <v>1144</v>
      </c>
      <c r="S1017" t="s">
        <v>2</v>
      </c>
      <c r="T1017" t="s">
        <v>2</v>
      </c>
      <c r="U1017" t="s">
        <v>230</v>
      </c>
      <c r="V1017" t="s">
        <v>160</v>
      </c>
      <c r="W1017" t="s">
        <v>2</v>
      </c>
      <c r="X1017" t="s">
        <v>2</v>
      </c>
      <c r="Y1017" t="s">
        <v>2</v>
      </c>
      <c r="Z1017">
        <v>2011</v>
      </c>
      <c r="AA1017" t="s">
        <v>164</v>
      </c>
      <c r="AB1017" t="s">
        <v>2</v>
      </c>
      <c r="AC1017" t="s">
        <v>2</v>
      </c>
      <c r="AD1017" t="s">
        <v>2</v>
      </c>
      <c r="AE1017" t="s">
        <v>2</v>
      </c>
      <c r="AF1017" t="s">
        <v>2</v>
      </c>
      <c r="AG1017" t="s">
        <v>165</v>
      </c>
      <c r="AH1017" t="s">
        <v>190</v>
      </c>
    </row>
    <row r="1018" spans="1:34">
      <c r="A1018">
        <v>7415</v>
      </c>
      <c r="B1018">
        <v>576105</v>
      </c>
      <c r="C1018" t="s">
        <v>183</v>
      </c>
      <c r="D1018" t="str">
        <f t="shared" ca="1" si="45"/>
        <v>YVDAZSCYBG</v>
      </c>
      <c r="E1018" t="str">
        <f t="shared" ca="1" si="46"/>
        <v>Mwvcsfgaocuet</v>
      </c>
      <c r="F1018" t="s">
        <v>150</v>
      </c>
      <c r="G1018" t="s">
        <v>167</v>
      </c>
      <c r="H1018" s="149" t="str">
        <f t="shared" ca="1" si="47"/>
        <v>28/11/1995</v>
      </c>
      <c r="I1018" t="s">
        <v>152</v>
      </c>
      <c r="J1018" t="s">
        <v>153</v>
      </c>
      <c r="K1018" t="s">
        <v>1140</v>
      </c>
      <c r="L1018" t="s">
        <v>1141</v>
      </c>
      <c r="M1018" t="s">
        <v>582</v>
      </c>
      <c r="N1018">
        <v>95</v>
      </c>
      <c r="O1018" t="s">
        <v>157</v>
      </c>
      <c r="P1018" t="s">
        <v>158</v>
      </c>
      <c r="Q1018" t="s">
        <v>187</v>
      </c>
      <c r="R1018" t="s">
        <v>1145</v>
      </c>
      <c r="S1018" t="s">
        <v>2</v>
      </c>
      <c r="T1018" t="s">
        <v>2</v>
      </c>
      <c r="U1018" t="s">
        <v>230</v>
      </c>
      <c r="V1018" t="s">
        <v>160</v>
      </c>
      <c r="W1018" t="s">
        <v>2</v>
      </c>
      <c r="X1018" t="s">
        <v>2</v>
      </c>
      <c r="Y1018" t="s">
        <v>2</v>
      </c>
      <c r="Z1018">
        <v>2011</v>
      </c>
      <c r="AA1018" t="s">
        <v>164</v>
      </c>
      <c r="AB1018" t="s">
        <v>2</v>
      </c>
      <c r="AC1018" t="s">
        <v>2</v>
      </c>
      <c r="AD1018" t="s">
        <v>2</v>
      </c>
      <c r="AE1018" t="s">
        <v>2</v>
      </c>
      <c r="AF1018" t="s">
        <v>2</v>
      </c>
      <c r="AG1018" t="s">
        <v>174</v>
      </c>
      <c r="AH1018" t="s">
        <v>175</v>
      </c>
    </row>
    <row r="1019" spans="1:34">
      <c r="A1019">
        <v>7415</v>
      </c>
      <c r="B1019">
        <v>576115</v>
      </c>
      <c r="C1019" t="s">
        <v>149</v>
      </c>
      <c r="D1019" t="str">
        <f t="shared" ca="1" si="45"/>
        <v>ZUAWCUYPNQ</v>
      </c>
      <c r="E1019" t="str">
        <f t="shared" ca="1" si="46"/>
        <v>Viugsedhgwkre</v>
      </c>
      <c r="F1019" t="s">
        <v>150</v>
      </c>
      <c r="G1019" t="s">
        <v>167</v>
      </c>
      <c r="H1019" s="149" t="str">
        <f t="shared" ca="1" si="47"/>
        <v>21/7/1995</v>
      </c>
      <c r="I1019" t="s">
        <v>152</v>
      </c>
      <c r="J1019" t="s">
        <v>153</v>
      </c>
      <c r="K1019" t="s">
        <v>1140</v>
      </c>
      <c r="L1019" t="s">
        <v>1141</v>
      </c>
      <c r="M1019" t="s">
        <v>582</v>
      </c>
      <c r="N1019">
        <v>95</v>
      </c>
      <c r="O1019" t="s">
        <v>157</v>
      </c>
      <c r="P1019" t="s">
        <v>158</v>
      </c>
      <c r="Q1019" t="s">
        <v>194</v>
      </c>
      <c r="R1019" t="s">
        <v>1146</v>
      </c>
      <c r="S1019" t="s">
        <v>2</v>
      </c>
      <c r="T1019" t="s">
        <v>199</v>
      </c>
      <c r="U1019" t="s">
        <v>211</v>
      </c>
      <c r="V1019" t="s">
        <v>160</v>
      </c>
      <c r="W1019" t="s">
        <v>161</v>
      </c>
      <c r="X1019" t="s">
        <v>465</v>
      </c>
      <c r="Y1019" t="s">
        <v>2</v>
      </c>
      <c r="Z1019">
        <v>2011</v>
      </c>
      <c r="AA1019" t="s">
        <v>164</v>
      </c>
      <c r="AB1019" t="s">
        <v>2</v>
      </c>
      <c r="AC1019" t="s">
        <v>2</v>
      </c>
      <c r="AD1019" t="s">
        <v>2</v>
      </c>
      <c r="AE1019" t="s">
        <v>2</v>
      </c>
      <c r="AF1019" t="s">
        <v>2</v>
      </c>
      <c r="AG1019" t="s">
        <v>165</v>
      </c>
      <c r="AH1019" t="s">
        <v>232</v>
      </c>
    </row>
    <row r="1020" spans="1:34">
      <c r="A1020">
        <v>7415</v>
      </c>
      <c r="B1020">
        <v>576125</v>
      </c>
      <c r="C1020" t="s">
        <v>149</v>
      </c>
      <c r="D1020" t="str">
        <f t="shared" ca="1" si="45"/>
        <v>XCWRPXXXWL</v>
      </c>
      <c r="E1020" t="str">
        <f t="shared" ca="1" si="46"/>
        <v>Yyfzagpjhtncp</v>
      </c>
      <c r="F1020" t="s">
        <v>150</v>
      </c>
      <c r="G1020" t="s">
        <v>167</v>
      </c>
      <c r="H1020" s="149" t="str">
        <f t="shared" ca="1" si="47"/>
        <v>26/4/1994</v>
      </c>
      <c r="I1020" t="s">
        <v>152</v>
      </c>
      <c r="J1020" t="s">
        <v>153</v>
      </c>
      <c r="K1020" t="s">
        <v>1140</v>
      </c>
      <c r="L1020" t="s">
        <v>1141</v>
      </c>
      <c r="M1020" t="s">
        <v>582</v>
      </c>
      <c r="N1020">
        <v>95</v>
      </c>
      <c r="O1020" t="s">
        <v>157</v>
      </c>
      <c r="P1020" t="s">
        <v>158</v>
      </c>
      <c r="Q1020" t="s">
        <v>194</v>
      </c>
      <c r="R1020" t="s">
        <v>1143</v>
      </c>
      <c r="S1020" t="s">
        <v>2</v>
      </c>
      <c r="T1020" t="s">
        <v>196</v>
      </c>
      <c r="U1020" t="s">
        <v>197</v>
      </c>
      <c r="V1020" t="s">
        <v>160</v>
      </c>
      <c r="W1020" t="s">
        <v>161</v>
      </c>
      <c r="X1020" t="s">
        <v>2</v>
      </c>
      <c r="Y1020" t="s">
        <v>2</v>
      </c>
      <c r="Z1020">
        <v>2011</v>
      </c>
      <c r="AA1020" t="s">
        <v>164</v>
      </c>
      <c r="AB1020" t="s">
        <v>2</v>
      </c>
      <c r="AC1020" t="s">
        <v>2</v>
      </c>
      <c r="AD1020" t="s">
        <v>2</v>
      </c>
      <c r="AE1020" t="s">
        <v>2</v>
      </c>
      <c r="AF1020" t="s">
        <v>2</v>
      </c>
      <c r="AG1020" t="s">
        <v>174</v>
      </c>
      <c r="AH1020" t="s">
        <v>166</v>
      </c>
    </row>
    <row r="1021" spans="1:34">
      <c r="A1021">
        <v>7415</v>
      </c>
      <c r="B1021">
        <v>576130</v>
      </c>
      <c r="C1021" t="s">
        <v>149</v>
      </c>
      <c r="D1021" t="str">
        <f t="shared" ca="1" si="45"/>
        <v>IKFSLKNJLZ</v>
      </c>
      <c r="E1021" t="str">
        <f t="shared" ca="1" si="46"/>
        <v>Nilbqgzqnimgj</v>
      </c>
      <c r="F1021" t="s">
        <v>150</v>
      </c>
      <c r="G1021" t="s">
        <v>167</v>
      </c>
      <c r="H1021" s="149" t="str">
        <f t="shared" ca="1" si="47"/>
        <v>14/5/1995</v>
      </c>
      <c r="I1021" t="s">
        <v>152</v>
      </c>
      <c r="J1021" t="s">
        <v>153</v>
      </c>
      <c r="K1021" t="s">
        <v>1140</v>
      </c>
      <c r="L1021" t="s">
        <v>1141</v>
      </c>
      <c r="M1021" t="s">
        <v>582</v>
      </c>
      <c r="N1021">
        <v>95</v>
      </c>
      <c r="O1021" t="s">
        <v>157</v>
      </c>
      <c r="P1021" t="s">
        <v>158</v>
      </c>
      <c r="Q1021" t="s">
        <v>187</v>
      </c>
      <c r="R1021" t="s">
        <v>1144</v>
      </c>
      <c r="S1021" t="s">
        <v>2</v>
      </c>
      <c r="T1021" t="s">
        <v>2</v>
      </c>
      <c r="U1021" t="s">
        <v>230</v>
      </c>
      <c r="V1021" t="s">
        <v>160</v>
      </c>
      <c r="W1021" t="s">
        <v>2</v>
      </c>
      <c r="X1021" t="s">
        <v>2</v>
      </c>
      <c r="Y1021" t="s">
        <v>2</v>
      </c>
      <c r="Z1021">
        <v>2011</v>
      </c>
      <c r="AA1021" t="s">
        <v>164</v>
      </c>
      <c r="AB1021" t="s">
        <v>2</v>
      </c>
      <c r="AC1021" t="s">
        <v>2</v>
      </c>
      <c r="AD1021" t="s">
        <v>2</v>
      </c>
      <c r="AE1021" t="s">
        <v>2</v>
      </c>
      <c r="AF1021" t="s">
        <v>2</v>
      </c>
      <c r="AG1021" t="s">
        <v>165</v>
      </c>
      <c r="AH1021" t="s">
        <v>166</v>
      </c>
    </row>
    <row r="1022" spans="1:34">
      <c r="A1022">
        <v>7415</v>
      </c>
      <c r="B1022">
        <v>576149</v>
      </c>
      <c r="C1022" t="s">
        <v>149</v>
      </c>
      <c r="D1022" t="str">
        <f t="shared" ca="1" si="45"/>
        <v>IGOCQZLLCM</v>
      </c>
      <c r="E1022" t="str">
        <f t="shared" ca="1" si="46"/>
        <v>Zeommdlkwfmas</v>
      </c>
      <c r="F1022" t="s">
        <v>150</v>
      </c>
      <c r="G1022" t="s">
        <v>167</v>
      </c>
      <c r="H1022" s="149" t="str">
        <f t="shared" ca="1" si="47"/>
        <v>12/11/1994</v>
      </c>
      <c r="I1022" t="s">
        <v>152</v>
      </c>
      <c r="J1022" t="s">
        <v>153</v>
      </c>
      <c r="K1022" t="s">
        <v>1140</v>
      </c>
      <c r="L1022" t="s">
        <v>1141</v>
      </c>
      <c r="M1022" t="s">
        <v>582</v>
      </c>
      <c r="N1022">
        <v>95</v>
      </c>
      <c r="O1022" t="s">
        <v>157</v>
      </c>
      <c r="P1022" t="s">
        <v>158</v>
      </c>
      <c r="Q1022" t="s">
        <v>171</v>
      </c>
      <c r="R1022" t="s">
        <v>237</v>
      </c>
      <c r="S1022" t="s">
        <v>2</v>
      </c>
      <c r="T1022" t="s">
        <v>2</v>
      </c>
      <c r="U1022" t="s">
        <v>238</v>
      </c>
      <c r="V1022" t="s">
        <v>160</v>
      </c>
      <c r="W1022" t="s">
        <v>161</v>
      </c>
      <c r="X1022" t="s">
        <v>162</v>
      </c>
      <c r="Y1022" t="s">
        <v>2</v>
      </c>
      <c r="Z1022">
        <v>2011</v>
      </c>
      <c r="AA1022" t="s">
        <v>164</v>
      </c>
      <c r="AB1022" t="s">
        <v>2</v>
      </c>
      <c r="AC1022" t="s">
        <v>2</v>
      </c>
      <c r="AD1022" t="s">
        <v>2</v>
      </c>
      <c r="AE1022" t="s">
        <v>2</v>
      </c>
      <c r="AF1022" t="s">
        <v>2</v>
      </c>
      <c r="AG1022" t="s">
        <v>165</v>
      </c>
      <c r="AH1022" t="s">
        <v>175</v>
      </c>
    </row>
    <row r="1023" spans="1:34">
      <c r="A1023">
        <v>7415</v>
      </c>
      <c r="B1023">
        <v>576150</v>
      </c>
      <c r="C1023" t="s">
        <v>149</v>
      </c>
      <c r="D1023" t="str">
        <f t="shared" ca="1" si="45"/>
        <v>QHXHITWVKM</v>
      </c>
      <c r="E1023" t="str">
        <f t="shared" ca="1" si="46"/>
        <v>Oggwphqmgbctv</v>
      </c>
      <c r="F1023" t="s">
        <v>150</v>
      </c>
      <c r="G1023" t="s">
        <v>167</v>
      </c>
      <c r="H1023" s="149" t="str">
        <f t="shared" ca="1" si="47"/>
        <v>21/12/1996</v>
      </c>
      <c r="I1023" t="s">
        <v>152</v>
      </c>
      <c r="J1023" t="s">
        <v>153</v>
      </c>
      <c r="K1023" t="s">
        <v>1140</v>
      </c>
      <c r="L1023" t="s">
        <v>1141</v>
      </c>
      <c r="M1023" t="s">
        <v>582</v>
      </c>
      <c r="N1023">
        <v>95</v>
      </c>
      <c r="O1023" t="s">
        <v>157</v>
      </c>
      <c r="P1023" t="s">
        <v>158</v>
      </c>
      <c r="Q1023" t="s">
        <v>171</v>
      </c>
      <c r="R1023" t="s">
        <v>237</v>
      </c>
      <c r="S1023" t="s">
        <v>2</v>
      </c>
      <c r="T1023" t="s">
        <v>2</v>
      </c>
      <c r="U1023" t="s">
        <v>238</v>
      </c>
      <c r="V1023" t="s">
        <v>160</v>
      </c>
      <c r="W1023" t="s">
        <v>161</v>
      </c>
      <c r="X1023" t="s">
        <v>162</v>
      </c>
      <c r="Y1023" t="s">
        <v>2</v>
      </c>
      <c r="Z1023">
        <v>2011</v>
      </c>
      <c r="AA1023" t="s">
        <v>164</v>
      </c>
      <c r="AB1023" t="s">
        <v>2</v>
      </c>
      <c r="AC1023" t="s">
        <v>2</v>
      </c>
      <c r="AD1023" t="s">
        <v>2</v>
      </c>
      <c r="AE1023" t="s">
        <v>2</v>
      </c>
      <c r="AF1023" t="s">
        <v>2</v>
      </c>
      <c r="AG1023" t="s">
        <v>165</v>
      </c>
      <c r="AH1023" t="s">
        <v>175</v>
      </c>
    </row>
    <row r="1024" spans="1:34">
      <c r="A1024">
        <v>7415</v>
      </c>
      <c r="B1024">
        <v>576169</v>
      </c>
      <c r="C1024" t="s">
        <v>149</v>
      </c>
      <c r="D1024" t="str">
        <f t="shared" ca="1" si="45"/>
        <v>ETWGFHHIZO</v>
      </c>
      <c r="E1024" t="str">
        <f t="shared" ca="1" si="46"/>
        <v>Ytunwipwjthhz</v>
      </c>
      <c r="F1024" t="s">
        <v>150</v>
      </c>
      <c r="G1024" t="s">
        <v>167</v>
      </c>
      <c r="H1024" s="149" t="str">
        <f t="shared" ca="1" si="47"/>
        <v>3/7/1995</v>
      </c>
      <c r="I1024" t="s">
        <v>152</v>
      </c>
      <c r="J1024" t="s">
        <v>153</v>
      </c>
      <c r="K1024" t="s">
        <v>1140</v>
      </c>
      <c r="L1024" t="s">
        <v>1141</v>
      </c>
      <c r="M1024" t="s">
        <v>582</v>
      </c>
      <c r="N1024">
        <v>95</v>
      </c>
      <c r="O1024" t="s">
        <v>157</v>
      </c>
      <c r="P1024" t="s">
        <v>158</v>
      </c>
      <c r="Q1024" t="s">
        <v>171</v>
      </c>
      <c r="R1024" t="s">
        <v>237</v>
      </c>
      <c r="S1024" t="s">
        <v>2</v>
      </c>
      <c r="T1024" t="s">
        <v>2</v>
      </c>
      <c r="U1024" t="s">
        <v>238</v>
      </c>
      <c r="V1024" t="s">
        <v>160</v>
      </c>
      <c r="W1024" t="s">
        <v>161</v>
      </c>
      <c r="X1024" t="s">
        <v>162</v>
      </c>
      <c r="Y1024" t="s">
        <v>2</v>
      </c>
      <c r="Z1024">
        <v>2011</v>
      </c>
      <c r="AA1024" t="s">
        <v>164</v>
      </c>
      <c r="AB1024" t="s">
        <v>2</v>
      </c>
      <c r="AC1024" t="s">
        <v>2</v>
      </c>
      <c r="AD1024" t="s">
        <v>2</v>
      </c>
      <c r="AE1024" t="s">
        <v>2</v>
      </c>
      <c r="AF1024" t="s">
        <v>2</v>
      </c>
      <c r="AG1024" t="s">
        <v>165</v>
      </c>
      <c r="AH1024" t="s">
        <v>166</v>
      </c>
    </row>
    <row r="1025" spans="1:34">
      <c r="A1025">
        <v>7415</v>
      </c>
      <c r="B1025">
        <v>576175</v>
      </c>
      <c r="C1025" t="s">
        <v>149</v>
      </c>
      <c r="D1025" t="str">
        <f t="shared" ca="1" si="45"/>
        <v>DDIFUREQLG</v>
      </c>
      <c r="E1025" t="str">
        <f t="shared" ca="1" si="46"/>
        <v>Dsyveqtariikm</v>
      </c>
      <c r="F1025" t="s">
        <v>150</v>
      </c>
      <c r="G1025" t="s">
        <v>151</v>
      </c>
      <c r="H1025" s="149" t="str">
        <f t="shared" ca="1" si="47"/>
        <v>25/8/1994</v>
      </c>
      <c r="I1025" t="s">
        <v>152</v>
      </c>
      <c r="J1025" t="s">
        <v>153</v>
      </c>
      <c r="K1025" t="s">
        <v>1140</v>
      </c>
      <c r="L1025" t="s">
        <v>1141</v>
      </c>
      <c r="M1025" t="s">
        <v>582</v>
      </c>
      <c r="N1025">
        <v>95</v>
      </c>
      <c r="O1025" t="s">
        <v>157</v>
      </c>
      <c r="P1025" t="s">
        <v>158</v>
      </c>
      <c r="Q1025" t="s">
        <v>171</v>
      </c>
      <c r="R1025" t="s">
        <v>328</v>
      </c>
      <c r="S1025" t="s">
        <v>2</v>
      </c>
      <c r="T1025" t="s">
        <v>2</v>
      </c>
      <c r="U1025" t="s">
        <v>238</v>
      </c>
      <c r="V1025" t="s">
        <v>160</v>
      </c>
      <c r="W1025" t="s">
        <v>182</v>
      </c>
      <c r="X1025" t="s">
        <v>162</v>
      </c>
      <c r="Y1025" t="s">
        <v>2</v>
      </c>
      <c r="Z1025">
        <v>2011</v>
      </c>
      <c r="AA1025" t="s">
        <v>164</v>
      </c>
      <c r="AB1025" t="s">
        <v>2</v>
      </c>
      <c r="AC1025" t="s">
        <v>2</v>
      </c>
      <c r="AD1025" t="s">
        <v>2</v>
      </c>
      <c r="AE1025" t="s">
        <v>2</v>
      </c>
      <c r="AF1025" t="s">
        <v>2</v>
      </c>
      <c r="AG1025" t="s">
        <v>165</v>
      </c>
      <c r="AH1025" t="s">
        <v>232</v>
      </c>
    </row>
    <row r="1026" spans="1:34">
      <c r="A1026">
        <v>7415</v>
      </c>
      <c r="B1026">
        <v>576189</v>
      </c>
      <c r="C1026" t="s">
        <v>149</v>
      </c>
      <c r="D1026" t="str">
        <f t="shared" ca="1" si="45"/>
        <v>SZIFMNMTHY</v>
      </c>
      <c r="E1026" t="str">
        <f t="shared" ca="1" si="46"/>
        <v>Otlscqqmhwkoj</v>
      </c>
      <c r="F1026" t="s">
        <v>150</v>
      </c>
      <c r="G1026" t="s">
        <v>167</v>
      </c>
      <c r="H1026" s="149" t="str">
        <f t="shared" ca="1" si="47"/>
        <v>28/7/1994</v>
      </c>
      <c r="I1026" t="s">
        <v>152</v>
      </c>
      <c r="J1026" t="s">
        <v>153</v>
      </c>
      <c r="K1026" t="s">
        <v>1140</v>
      </c>
      <c r="L1026" t="s">
        <v>1141</v>
      </c>
      <c r="M1026" t="s">
        <v>582</v>
      </c>
      <c r="N1026">
        <v>95</v>
      </c>
      <c r="O1026" t="s">
        <v>157</v>
      </c>
      <c r="P1026" t="s">
        <v>158</v>
      </c>
      <c r="Q1026" t="s">
        <v>171</v>
      </c>
      <c r="R1026" t="s">
        <v>1142</v>
      </c>
      <c r="S1026" t="s">
        <v>2</v>
      </c>
      <c r="T1026" t="s">
        <v>2</v>
      </c>
      <c r="U1026" t="s">
        <v>238</v>
      </c>
      <c r="V1026" t="s">
        <v>160</v>
      </c>
      <c r="W1026" t="s">
        <v>161</v>
      </c>
      <c r="X1026" t="s">
        <v>162</v>
      </c>
      <c r="Y1026" t="s">
        <v>2</v>
      </c>
      <c r="Z1026">
        <v>2011</v>
      </c>
      <c r="AA1026" t="s">
        <v>164</v>
      </c>
      <c r="AB1026" t="s">
        <v>2</v>
      </c>
      <c r="AC1026" t="s">
        <v>2</v>
      </c>
      <c r="AD1026" t="s">
        <v>2</v>
      </c>
      <c r="AE1026" t="s">
        <v>2</v>
      </c>
      <c r="AF1026" t="s">
        <v>2</v>
      </c>
      <c r="AG1026" t="s">
        <v>165</v>
      </c>
      <c r="AH1026" t="s">
        <v>190</v>
      </c>
    </row>
    <row r="1027" spans="1:34">
      <c r="A1027">
        <v>7415</v>
      </c>
      <c r="B1027">
        <v>576197</v>
      </c>
      <c r="C1027" t="s">
        <v>149</v>
      </c>
      <c r="D1027" t="str">
        <f t="shared" ref="D1027:D1090" ca="1" si="48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JQXNJRRODJ</v>
      </c>
      <c r="E1027" t="str">
        <f t="shared" ref="E1027:E1090" ca="1" si="49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Ggndokikexxfa</v>
      </c>
      <c r="F1027" t="s">
        <v>150</v>
      </c>
      <c r="G1027" t="s">
        <v>167</v>
      </c>
      <c r="H1027" s="149" t="str">
        <f t="shared" ref="H1027:H1090" ca="1" si="50">""&amp;RANDBETWEEN(1,28)&amp;"/"&amp;RANDBETWEEN(1,12)&amp;"/"&amp;RANDBETWEEN(1994,1997)</f>
        <v>22/5/1995</v>
      </c>
      <c r="I1027" t="s">
        <v>152</v>
      </c>
      <c r="J1027" t="s">
        <v>153</v>
      </c>
      <c r="K1027" t="s">
        <v>1140</v>
      </c>
      <c r="L1027" t="s">
        <v>1141</v>
      </c>
      <c r="M1027" t="s">
        <v>582</v>
      </c>
      <c r="N1027">
        <v>95</v>
      </c>
      <c r="O1027" t="s">
        <v>157</v>
      </c>
      <c r="P1027" t="s">
        <v>158</v>
      </c>
      <c r="Q1027" t="s">
        <v>171</v>
      </c>
      <c r="R1027" t="s">
        <v>1142</v>
      </c>
      <c r="S1027" t="s">
        <v>2</v>
      </c>
      <c r="T1027" t="s">
        <v>2</v>
      </c>
      <c r="U1027" t="s">
        <v>238</v>
      </c>
      <c r="V1027" t="s">
        <v>160</v>
      </c>
      <c r="W1027" t="s">
        <v>161</v>
      </c>
      <c r="X1027" t="s">
        <v>162</v>
      </c>
      <c r="Y1027" t="s">
        <v>2</v>
      </c>
      <c r="Z1027">
        <v>2011</v>
      </c>
      <c r="AA1027" t="s">
        <v>164</v>
      </c>
      <c r="AB1027" t="s">
        <v>2</v>
      </c>
      <c r="AC1027" t="s">
        <v>2</v>
      </c>
      <c r="AD1027" t="s">
        <v>2</v>
      </c>
      <c r="AE1027" t="s">
        <v>2</v>
      </c>
      <c r="AF1027" t="s">
        <v>2</v>
      </c>
      <c r="AG1027" t="s">
        <v>165</v>
      </c>
      <c r="AH1027" t="s">
        <v>166</v>
      </c>
    </row>
    <row r="1028" spans="1:34">
      <c r="A1028">
        <v>7415</v>
      </c>
      <c r="B1028">
        <v>576205</v>
      </c>
      <c r="C1028" t="s">
        <v>183</v>
      </c>
      <c r="D1028" t="str">
        <f t="shared" ca="1" si="48"/>
        <v>HNVAINTRLA</v>
      </c>
      <c r="E1028" t="str">
        <f t="shared" ca="1" si="49"/>
        <v>Civqgqswqnaks</v>
      </c>
      <c r="F1028" t="s">
        <v>150</v>
      </c>
      <c r="G1028" t="s">
        <v>167</v>
      </c>
      <c r="H1028" s="149" t="str">
        <f t="shared" ca="1" si="50"/>
        <v>11/6/1995</v>
      </c>
      <c r="I1028" t="s">
        <v>152</v>
      </c>
      <c r="J1028" t="s">
        <v>153</v>
      </c>
      <c r="K1028" t="s">
        <v>1140</v>
      </c>
      <c r="L1028" t="s">
        <v>1141</v>
      </c>
      <c r="M1028" t="s">
        <v>582</v>
      </c>
      <c r="N1028">
        <v>95</v>
      </c>
      <c r="O1028" t="s">
        <v>157</v>
      </c>
      <c r="P1028" t="s">
        <v>158</v>
      </c>
      <c r="Q1028" t="s">
        <v>171</v>
      </c>
      <c r="R1028" t="s">
        <v>1142</v>
      </c>
      <c r="S1028" t="s">
        <v>2</v>
      </c>
      <c r="T1028" t="s">
        <v>2</v>
      </c>
      <c r="U1028" t="s">
        <v>238</v>
      </c>
      <c r="V1028" t="s">
        <v>160</v>
      </c>
      <c r="W1028" t="s">
        <v>161</v>
      </c>
      <c r="X1028" t="s">
        <v>162</v>
      </c>
      <c r="Y1028" t="s">
        <v>2</v>
      </c>
      <c r="Z1028">
        <v>2009</v>
      </c>
      <c r="AA1028" t="s">
        <v>164</v>
      </c>
      <c r="AB1028" t="s">
        <v>2</v>
      </c>
      <c r="AC1028" t="s">
        <v>2</v>
      </c>
      <c r="AD1028" t="s">
        <v>2</v>
      </c>
      <c r="AE1028" t="s">
        <v>2</v>
      </c>
      <c r="AF1028" t="s">
        <v>2</v>
      </c>
      <c r="AG1028" t="s">
        <v>165</v>
      </c>
      <c r="AH1028" t="s">
        <v>232</v>
      </c>
    </row>
    <row r="1029" spans="1:34">
      <c r="A1029">
        <v>7415</v>
      </c>
      <c r="B1029">
        <v>576210</v>
      </c>
      <c r="C1029" t="s">
        <v>149</v>
      </c>
      <c r="D1029" t="str">
        <f t="shared" ca="1" si="48"/>
        <v>GVCENAEEPY</v>
      </c>
      <c r="E1029" t="str">
        <f t="shared" ca="1" si="49"/>
        <v>Pqwoqigoyfscg</v>
      </c>
      <c r="F1029" t="s">
        <v>150</v>
      </c>
      <c r="G1029" t="s">
        <v>167</v>
      </c>
      <c r="H1029" s="149" t="str">
        <f t="shared" ca="1" si="50"/>
        <v>9/5/1995</v>
      </c>
      <c r="I1029" t="s">
        <v>152</v>
      </c>
      <c r="J1029" t="s">
        <v>153</v>
      </c>
      <c r="K1029" t="s">
        <v>1140</v>
      </c>
      <c r="L1029" t="s">
        <v>1141</v>
      </c>
      <c r="M1029" t="s">
        <v>582</v>
      </c>
      <c r="N1029">
        <v>95</v>
      </c>
      <c r="O1029" t="s">
        <v>157</v>
      </c>
      <c r="P1029" t="s">
        <v>158</v>
      </c>
      <c r="Q1029" t="s">
        <v>187</v>
      </c>
      <c r="R1029" t="s">
        <v>1147</v>
      </c>
      <c r="S1029" t="s">
        <v>2</v>
      </c>
      <c r="T1029" t="s">
        <v>2</v>
      </c>
      <c r="U1029" t="s">
        <v>1148</v>
      </c>
      <c r="V1029" t="s">
        <v>160</v>
      </c>
      <c r="W1029" t="s">
        <v>2</v>
      </c>
      <c r="X1029" t="s">
        <v>2</v>
      </c>
      <c r="Y1029" t="s">
        <v>2</v>
      </c>
      <c r="Z1029">
        <v>2011</v>
      </c>
      <c r="AA1029" t="s">
        <v>164</v>
      </c>
      <c r="AB1029" t="s">
        <v>2</v>
      </c>
      <c r="AC1029" t="s">
        <v>2</v>
      </c>
      <c r="AD1029" t="s">
        <v>2</v>
      </c>
      <c r="AE1029" t="s">
        <v>2</v>
      </c>
      <c r="AF1029" t="s">
        <v>2</v>
      </c>
      <c r="AG1029" t="s">
        <v>284</v>
      </c>
      <c r="AH1029" t="s">
        <v>175</v>
      </c>
    </row>
    <row r="1030" spans="1:34">
      <c r="A1030">
        <v>7415</v>
      </c>
      <c r="B1030">
        <v>576214</v>
      </c>
      <c r="C1030" t="s">
        <v>183</v>
      </c>
      <c r="D1030" t="str">
        <f t="shared" ca="1" si="48"/>
        <v>CCQTGJLLMW</v>
      </c>
      <c r="E1030" t="str">
        <f t="shared" ca="1" si="49"/>
        <v>Ltlqocgrboqej</v>
      </c>
      <c r="F1030" t="s">
        <v>150</v>
      </c>
      <c r="G1030" t="s">
        <v>167</v>
      </c>
      <c r="H1030" s="149" t="str">
        <f t="shared" ca="1" si="50"/>
        <v>15/10/1997</v>
      </c>
      <c r="I1030" t="s">
        <v>152</v>
      </c>
      <c r="J1030" t="s">
        <v>153</v>
      </c>
      <c r="K1030" t="s">
        <v>1140</v>
      </c>
      <c r="L1030" t="s">
        <v>1141</v>
      </c>
      <c r="M1030" t="s">
        <v>582</v>
      </c>
      <c r="N1030">
        <v>95</v>
      </c>
      <c r="O1030" t="s">
        <v>157</v>
      </c>
      <c r="P1030" t="s">
        <v>158</v>
      </c>
      <c r="Q1030" t="s">
        <v>171</v>
      </c>
      <c r="R1030" t="s">
        <v>1142</v>
      </c>
      <c r="S1030" t="s">
        <v>2</v>
      </c>
      <c r="T1030" t="s">
        <v>2</v>
      </c>
      <c r="U1030" t="s">
        <v>238</v>
      </c>
      <c r="V1030" t="s">
        <v>160</v>
      </c>
      <c r="W1030" t="s">
        <v>161</v>
      </c>
      <c r="X1030" t="s">
        <v>162</v>
      </c>
      <c r="Y1030" t="s">
        <v>2</v>
      </c>
      <c r="Z1030">
        <v>2011</v>
      </c>
      <c r="AA1030" t="s">
        <v>164</v>
      </c>
      <c r="AB1030" t="s">
        <v>2</v>
      </c>
      <c r="AC1030" t="s">
        <v>2</v>
      </c>
      <c r="AD1030" t="s">
        <v>2</v>
      </c>
      <c r="AE1030" t="s">
        <v>2</v>
      </c>
      <c r="AF1030" t="s">
        <v>2</v>
      </c>
      <c r="AG1030" t="s">
        <v>165</v>
      </c>
      <c r="AH1030" t="s">
        <v>166</v>
      </c>
    </row>
    <row r="1031" spans="1:34">
      <c r="A1031">
        <v>7415</v>
      </c>
      <c r="B1031">
        <v>576234</v>
      </c>
      <c r="C1031" t="s">
        <v>183</v>
      </c>
      <c r="D1031" t="str">
        <f t="shared" ca="1" si="48"/>
        <v>AECORNWTVK</v>
      </c>
      <c r="E1031" t="str">
        <f t="shared" ca="1" si="49"/>
        <v>Voxsrujukixmu</v>
      </c>
      <c r="F1031" t="s">
        <v>150</v>
      </c>
      <c r="G1031" t="s">
        <v>167</v>
      </c>
      <c r="H1031" s="149" t="str">
        <f t="shared" ca="1" si="50"/>
        <v>9/9/1995</v>
      </c>
      <c r="I1031" t="s">
        <v>152</v>
      </c>
      <c r="J1031" t="s">
        <v>153</v>
      </c>
      <c r="K1031" t="s">
        <v>1140</v>
      </c>
      <c r="L1031" t="s">
        <v>1141</v>
      </c>
      <c r="M1031" t="s">
        <v>582</v>
      </c>
      <c r="N1031">
        <v>95</v>
      </c>
      <c r="O1031" t="s">
        <v>157</v>
      </c>
      <c r="P1031" t="s">
        <v>158</v>
      </c>
      <c r="Q1031" t="s">
        <v>171</v>
      </c>
      <c r="R1031" t="s">
        <v>328</v>
      </c>
      <c r="S1031" t="s">
        <v>2</v>
      </c>
      <c r="T1031" t="s">
        <v>2</v>
      </c>
      <c r="U1031" t="s">
        <v>238</v>
      </c>
      <c r="V1031" t="s">
        <v>160</v>
      </c>
      <c r="W1031" t="s">
        <v>161</v>
      </c>
      <c r="X1031" t="s">
        <v>162</v>
      </c>
      <c r="Y1031" t="s">
        <v>2</v>
      </c>
      <c r="Z1031">
        <v>2011</v>
      </c>
      <c r="AA1031" t="s">
        <v>164</v>
      </c>
      <c r="AB1031" t="s">
        <v>2</v>
      </c>
      <c r="AC1031" t="s">
        <v>2</v>
      </c>
      <c r="AD1031" t="s">
        <v>2</v>
      </c>
      <c r="AE1031" t="s">
        <v>2</v>
      </c>
      <c r="AF1031" t="s">
        <v>2</v>
      </c>
      <c r="AG1031" t="s">
        <v>165</v>
      </c>
      <c r="AH1031" t="s">
        <v>232</v>
      </c>
    </row>
    <row r="1032" spans="1:34">
      <c r="A1032">
        <v>7415</v>
      </c>
      <c r="B1032">
        <v>576239</v>
      </c>
      <c r="C1032" t="s">
        <v>149</v>
      </c>
      <c r="D1032" t="str">
        <f t="shared" ca="1" si="48"/>
        <v>KMFUXEHWKC</v>
      </c>
      <c r="E1032" t="str">
        <f t="shared" ca="1" si="49"/>
        <v>Lfvnvexxzapzz</v>
      </c>
      <c r="F1032" t="s">
        <v>150</v>
      </c>
      <c r="G1032" t="s">
        <v>167</v>
      </c>
      <c r="H1032" s="149" t="str">
        <f t="shared" ca="1" si="50"/>
        <v>7/5/1996</v>
      </c>
      <c r="I1032" t="s">
        <v>152</v>
      </c>
      <c r="J1032" t="s">
        <v>153</v>
      </c>
      <c r="K1032" t="s">
        <v>1140</v>
      </c>
      <c r="L1032" t="s">
        <v>1141</v>
      </c>
      <c r="M1032" t="s">
        <v>582</v>
      </c>
      <c r="N1032">
        <v>95</v>
      </c>
      <c r="O1032" t="s">
        <v>157</v>
      </c>
      <c r="P1032" t="s">
        <v>158</v>
      </c>
      <c r="Q1032" t="s">
        <v>246</v>
      </c>
      <c r="R1032" t="s">
        <v>937</v>
      </c>
      <c r="S1032" t="s">
        <v>2</v>
      </c>
      <c r="T1032" t="s">
        <v>2</v>
      </c>
      <c r="U1032" t="s">
        <v>224</v>
      </c>
      <c r="V1032" t="s">
        <v>161</v>
      </c>
      <c r="W1032" t="s">
        <v>160</v>
      </c>
      <c r="X1032" t="s">
        <v>2</v>
      </c>
      <c r="Y1032" t="s">
        <v>2</v>
      </c>
      <c r="Z1032">
        <v>2011</v>
      </c>
      <c r="AA1032" t="s">
        <v>164</v>
      </c>
      <c r="AB1032" t="s">
        <v>2</v>
      </c>
      <c r="AC1032" t="s">
        <v>2</v>
      </c>
      <c r="AD1032" t="s">
        <v>2</v>
      </c>
      <c r="AE1032" t="s">
        <v>2</v>
      </c>
      <c r="AF1032" t="s">
        <v>2</v>
      </c>
      <c r="AG1032" t="s">
        <v>165</v>
      </c>
      <c r="AH1032" t="s">
        <v>166</v>
      </c>
    </row>
    <row r="1033" spans="1:34">
      <c r="A1033">
        <v>7415</v>
      </c>
      <c r="B1033">
        <v>576249</v>
      </c>
      <c r="C1033" t="s">
        <v>149</v>
      </c>
      <c r="D1033" t="str">
        <f t="shared" ca="1" si="48"/>
        <v>TEZHWJXGWX</v>
      </c>
      <c r="E1033" t="str">
        <f t="shared" ca="1" si="49"/>
        <v>Rsbgsukswfkdw</v>
      </c>
      <c r="F1033" t="s">
        <v>150</v>
      </c>
      <c r="G1033" t="s">
        <v>167</v>
      </c>
      <c r="H1033" s="149" t="str">
        <f t="shared" ca="1" si="50"/>
        <v>5/8/1997</v>
      </c>
      <c r="I1033" t="s">
        <v>152</v>
      </c>
      <c r="J1033" t="s">
        <v>153</v>
      </c>
      <c r="K1033" t="s">
        <v>1140</v>
      </c>
      <c r="L1033" t="s">
        <v>1141</v>
      </c>
      <c r="M1033" t="s">
        <v>582</v>
      </c>
      <c r="N1033">
        <v>95</v>
      </c>
      <c r="O1033" t="s">
        <v>157</v>
      </c>
      <c r="P1033" t="s">
        <v>158</v>
      </c>
      <c r="Q1033" t="s">
        <v>171</v>
      </c>
      <c r="R1033" t="s">
        <v>328</v>
      </c>
      <c r="S1033" t="s">
        <v>2</v>
      </c>
      <c r="T1033" t="s">
        <v>2</v>
      </c>
      <c r="U1033" t="s">
        <v>238</v>
      </c>
      <c r="V1033" t="s">
        <v>160</v>
      </c>
      <c r="W1033" t="s">
        <v>161</v>
      </c>
      <c r="X1033" t="s">
        <v>162</v>
      </c>
      <c r="Y1033" t="s">
        <v>2</v>
      </c>
      <c r="Z1033">
        <v>2011</v>
      </c>
      <c r="AA1033" t="s">
        <v>164</v>
      </c>
      <c r="AB1033" t="s">
        <v>2</v>
      </c>
      <c r="AC1033" t="s">
        <v>2</v>
      </c>
      <c r="AD1033" t="s">
        <v>2</v>
      </c>
      <c r="AE1033" t="s">
        <v>2</v>
      </c>
      <c r="AF1033" t="s">
        <v>2</v>
      </c>
      <c r="AG1033" t="s">
        <v>165</v>
      </c>
      <c r="AH1033" t="s">
        <v>175</v>
      </c>
    </row>
    <row r="1034" spans="1:34">
      <c r="A1034">
        <v>7415</v>
      </c>
      <c r="B1034">
        <v>576256</v>
      </c>
      <c r="C1034" t="s">
        <v>149</v>
      </c>
      <c r="D1034" t="str">
        <f t="shared" ca="1" si="48"/>
        <v>CTHPACCDND</v>
      </c>
      <c r="E1034" t="str">
        <f t="shared" ca="1" si="49"/>
        <v>Ltdbftioofnzi</v>
      </c>
      <c r="F1034" t="s">
        <v>150</v>
      </c>
      <c r="G1034" t="s">
        <v>167</v>
      </c>
      <c r="H1034" s="149" t="str">
        <f t="shared" ca="1" si="50"/>
        <v>11/5/1995</v>
      </c>
      <c r="I1034" t="s">
        <v>152</v>
      </c>
      <c r="J1034" t="s">
        <v>153</v>
      </c>
      <c r="K1034" t="s">
        <v>1140</v>
      </c>
      <c r="L1034" t="s">
        <v>1141</v>
      </c>
      <c r="M1034" t="s">
        <v>582</v>
      </c>
      <c r="N1034">
        <v>95</v>
      </c>
      <c r="O1034" t="s">
        <v>157</v>
      </c>
      <c r="P1034" t="s">
        <v>158</v>
      </c>
      <c r="Q1034" t="s">
        <v>171</v>
      </c>
      <c r="R1034" t="s">
        <v>1142</v>
      </c>
      <c r="S1034" t="s">
        <v>2</v>
      </c>
      <c r="T1034" t="s">
        <v>2</v>
      </c>
      <c r="U1034" t="s">
        <v>238</v>
      </c>
      <c r="V1034" t="s">
        <v>160</v>
      </c>
      <c r="W1034" t="s">
        <v>161</v>
      </c>
      <c r="X1034" t="s">
        <v>162</v>
      </c>
      <c r="Y1034" t="s">
        <v>2</v>
      </c>
      <c r="Z1034">
        <v>2011</v>
      </c>
      <c r="AA1034" t="s">
        <v>164</v>
      </c>
      <c r="AB1034" t="s">
        <v>2</v>
      </c>
      <c r="AC1034" t="s">
        <v>2</v>
      </c>
      <c r="AD1034" t="s">
        <v>2</v>
      </c>
      <c r="AE1034" t="s">
        <v>2</v>
      </c>
      <c r="AF1034" t="s">
        <v>2</v>
      </c>
      <c r="AG1034" t="s">
        <v>165</v>
      </c>
      <c r="AH1034" t="s">
        <v>175</v>
      </c>
    </row>
    <row r="1035" spans="1:34">
      <c r="A1035">
        <v>7415</v>
      </c>
      <c r="B1035">
        <v>576264</v>
      </c>
      <c r="C1035" t="s">
        <v>149</v>
      </c>
      <c r="D1035" t="str">
        <f t="shared" ca="1" si="48"/>
        <v>FKFPJXXCOC</v>
      </c>
      <c r="E1035" t="str">
        <f t="shared" ca="1" si="49"/>
        <v>Diwuspzvbpxvb</v>
      </c>
      <c r="F1035" t="s">
        <v>150</v>
      </c>
      <c r="G1035" t="s">
        <v>151</v>
      </c>
      <c r="H1035" s="149" t="str">
        <f t="shared" ca="1" si="50"/>
        <v>26/6/1995</v>
      </c>
      <c r="I1035" t="s">
        <v>152</v>
      </c>
      <c r="J1035" t="s">
        <v>153</v>
      </c>
      <c r="K1035" t="s">
        <v>1140</v>
      </c>
      <c r="L1035" t="s">
        <v>1141</v>
      </c>
      <c r="M1035" t="s">
        <v>582</v>
      </c>
      <c r="N1035">
        <v>95</v>
      </c>
      <c r="O1035" t="s">
        <v>157</v>
      </c>
      <c r="P1035" t="s">
        <v>158</v>
      </c>
      <c r="Q1035" t="s">
        <v>194</v>
      </c>
      <c r="R1035" t="s">
        <v>1143</v>
      </c>
      <c r="S1035" t="s">
        <v>2</v>
      </c>
      <c r="T1035" t="s">
        <v>196</v>
      </c>
      <c r="U1035" t="s">
        <v>197</v>
      </c>
      <c r="V1035" t="s">
        <v>160</v>
      </c>
      <c r="W1035" t="s">
        <v>182</v>
      </c>
      <c r="X1035" t="s">
        <v>2</v>
      </c>
      <c r="Y1035" t="s">
        <v>2</v>
      </c>
      <c r="Z1035">
        <v>2011</v>
      </c>
      <c r="AA1035" t="s">
        <v>164</v>
      </c>
      <c r="AB1035" t="s">
        <v>2</v>
      </c>
      <c r="AC1035" t="s">
        <v>2</v>
      </c>
      <c r="AD1035" t="s">
        <v>2</v>
      </c>
      <c r="AE1035" t="s">
        <v>2</v>
      </c>
      <c r="AF1035" t="s">
        <v>2</v>
      </c>
      <c r="AG1035" t="s">
        <v>174</v>
      </c>
      <c r="AH1035" t="s">
        <v>166</v>
      </c>
    </row>
    <row r="1036" spans="1:34">
      <c r="A1036">
        <v>7415</v>
      </c>
      <c r="B1036">
        <v>576269</v>
      </c>
      <c r="C1036" t="s">
        <v>149</v>
      </c>
      <c r="D1036" t="str">
        <f t="shared" ca="1" si="48"/>
        <v>UEONIYYBHF</v>
      </c>
      <c r="E1036" t="str">
        <f t="shared" ca="1" si="49"/>
        <v>Khylutrqzwkkw</v>
      </c>
      <c r="F1036" t="s">
        <v>150</v>
      </c>
      <c r="G1036" t="s">
        <v>167</v>
      </c>
      <c r="H1036" s="149" t="str">
        <f t="shared" ca="1" si="50"/>
        <v>14/4/1995</v>
      </c>
      <c r="I1036" t="s">
        <v>152</v>
      </c>
      <c r="J1036" t="s">
        <v>153</v>
      </c>
      <c r="K1036" t="s">
        <v>1140</v>
      </c>
      <c r="L1036" t="s">
        <v>1141</v>
      </c>
      <c r="M1036" t="s">
        <v>582</v>
      </c>
      <c r="N1036">
        <v>95</v>
      </c>
      <c r="O1036" t="s">
        <v>157</v>
      </c>
      <c r="P1036" t="s">
        <v>158</v>
      </c>
      <c r="Q1036" t="s">
        <v>194</v>
      </c>
      <c r="R1036" t="s">
        <v>1146</v>
      </c>
      <c r="S1036" t="s">
        <v>2</v>
      </c>
      <c r="T1036" t="s">
        <v>199</v>
      </c>
      <c r="U1036" t="s">
        <v>211</v>
      </c>
      <c r="V1036" t="s">
        <v>160</v>
      </c>
      <c r="W1036" t="s">
        <v>182</v>
      </c>
      <c r="X1036" t="s">
        <v>465</v>
      </c>
      <c r="Y1036" t="s">
        <v>2</v>
      </c>
      <c r="Z1036">
        <v>2011</v>
      </c>
      <c r="AA1036" t="s">
        <v>164</v>
      </c>
      <c r="AB1036" t="s">
        <v>2</v>
      </c>
      <c r="AC1036" t="s">
        <v>2</v>
      </c>
      <c r="AD1036" t="s">
        <v>2</v>
      </c>
      <c r="AE1036" t="s">
        <v>2</v>
      </c>
      <c r="AF1036" t="s">
        <v>2</v>
      </c>
      <c r="AG1036" t="s">
        <v>165</v>
      </c>
      <c r="AH1036" t="s">
        <v>175</v>
      </c>
    </row>
    <row r="1037" spans="1:34">
      <c r="A1037">
        <v>7415</v>
      </c>
      <c r="B1037">
        <v>576272</v>
      </c>
      <c r="C1037" t="s">
        <v>149</v>
      </c>
      <c r="D1037" t="str">
        <f t="shared" ca="1" si="48"/>
        <v>HPXCINQQFW</v>
      </c>
      <c r="E1037" t="str">
        <f t="shared" ca="1" si="49"/>
        <v>Cvrborkcovpwf</v>
      </c>
      <c r="F1037" t="s">
        <v>150</v>
      </c>
      <c r="G1037" t="s">
        <v>167</v>
      </c>
      <c r="H1037" s="149" t="str">
        <f t="shared" ca="1" si="50"/>
        <v>25/1/1994</v>
      </c>
      <c r="I1037" t="s">
        <v>152</v>
      </c>
      <c r="J1037" t="s">
        <v>153</v>
      </c>
      <c r="K1037" t="s">
        <v>1140</v>
      </c>
      <c r="L1037" t="s">
        <v>1141</v>
      </c>
      <c r="M1037" t="s">
        <v>582</v>
      </c>
      <c r="N1037">
        <v>95</v>
      </c>
      <c r="O1037" t="s">
        <v>157</v>
      </c>
      <c r="P1037" t="s">
        <v>158</v>
      </c>
      <c r="Q1037" t="s">
        <v>171</v>
      </c>
      <c r="R1037" t="s">
        <v>328</v>
      </c>
      <c r="S1037" t="s">
        <v>2</v>
      </c>
      <c r="T1037" t="s">
        <v>2</v>
      </c>
      <c r="U1037" t="s">
        <v>238</v>
      </c>
      <c r="V1037" t="s">
        <v>160</v>
      </c>
      <c r="W1037" t="s">
        <v>182</v>
      </c>
      <c r="X1037" t="s">
        <v>162</v>
      </c>
      <c r="Y1037" t="s">
        <v>2</v>
      </c>
      <c r="Z1037">
        <v>2011</v>
      </c>
      <c r="AA1037" t="s">
        <v>164</v>
      </c>
      <c r="AB1037" t="s">
        <v>2</v>
      </c>
      <c r="AC1037" t="s">
        <v>2</v>
      </c>
      <c r="AD1037" t="s">
        <v>2</v>
      </c>
      <c r="AE1037" t="s">
        <v>2</v>
      </c>
      <c r="AF1037" t="s">
        <v>2</v>
      </c>
      <c r="AG1037" t="s">
        <v>165</v>
      </c>
      <c r="AH1037" t="s">
        <v>166</v>
      </c>
    </row>
    <row r="1038" spans="1:34">
      <c r="A1038">
        <v>7415</v>
      </c>
      <c r="B1038">
        <v>576284</v>
      </c>
      <c r="C1038" t="s">
        <v>149</v>
      </c>
      <c r="D1038" t="str">
        <f t="shared" ca="1" si="48"/>
        <v>KGQFZUSLJX</v>
      </c>
      <c r="E1038" t="str">
        <f t="shared" ca="1" si="49"/>
        <v>Xookekqvzxozu</v>
      </c>
      <c r="F1038" t="s">
        <v>150</v>
      </c>
      <c r="G1038" t="s">
        <v>167</v>
      </c>
      <c r="H1038" s="149" t="str">
        <f t="shared" ca="1" si="50"/>
        <v>27/10/1996</v>
      </c>
      <c r="I1038" t="s">
        <v>152</v>
      </c>
      <c r="J1038" t="s">
        <v>153</v>
      </c>
      <c r="K1038" t="s">
        <v>1140</v>
      </c>
      <c r="L1038" t="s">
        <v>1141</v>
      </c>
      <c r="M1038" t="s">
        <v>582</v>
      </c>
      <c r="N1038">
        <v>95</v>
      </c>
      <c r="O1038" t="s">
        <v>157</v>
      </c>
      <c r="P1038" t="s">
        <v>158</v>
      </c>
      <c r="Q1038" t="s">
        <v>171</v>
      </c>
      <c r="R1038" t="s">
        <v>1142</v>
      </c>
      <c r="S1038" t="s">
        <v>2</v>
      </c>
      <c r="T1038" t="s">
        <v>2</v>
      </c>
      <c r="U1038" t="s">
        <v>238</v>
      </c>
      <c r="V1038" t="s">
        <v>160</v>
      </c>
      <c r="W1038" t="s">
        <v>161</v>
      </c>
      <c r="X1038" t="s">
        <v>162</v>
      </c>
      <c r="Y1038" t="s">
        <v>2</v>
      </c>
      <c r="Z1038">
        <v>2011</v>
      </c>
      <c r="AA1038" t="s">
        <v>164</v>
      </c>
      <c r="AB1038" t="s">
        <v>2</v>
      </c>
      <c r="AC1038" t="s">
        <v>2</v>
      </c>
      <c r="AD1038" t="s">
        <v>2</v>
      </c>
      <c r="AE1038" t="s">
        <v>2</v>
      </c>
      <c r="AF1038" t="s">
        <v>2</v>
      </c>
      <c r="AG1038" t="s">
        <v>165</v>
      </c>
      <c r="AH1038" t="s">
        <v>190</v>
      </c>
    </row>
    <row r="1039" spans="1:34">
      <c r="A1039">
        <v>7415</v>
      </c>
      <c r="B1039">
        <v>576301</v>
      </c>
      <c r="C1039" t="s">
        <v>149</v>
      </c>
      <c r="D1039" t="str">
        <f t="shared" ca="1" si="48"/>
        <v>JTOJBVYFMX</v>
      </c>
      <c r="E1039" t="str">
        <f t="shared" ca="1" si="49"/>
        <v>Folrqzzgemjve</v>
      </c>
      <c r="F1039" t="s">
        <v>150</v>
      </c>
      <c r="G1039" t="s">
        <v>167</v>
      </c>
      <c r="H1039" s="149" t="str">
        <f t="shared" ca="1" si="50"/>
        <v>4/2/1995</v>
      </c>
      <c r="I1039" t="s">
        <v>152</v>
      </c>
      <c r="J1039" t="s">
        <v>153</v>
      </c>
      <c r="K1039" t="s">
        <v>1140</v>
      </c>
      <c r="L1039" t="s">
        <v>1141</v>
      </c>
      <c r="M1039" t="s">
        <v>582</v>
      </c>
      <c r="N1039">
        <v>95</v>
      </c>
      <c r="O1039" t="s">
        <v>157</v>
      </c>
      <c r="P1039" t="s">
        <v>158</v>
      </c>
      <c r="Q1039" t="s">
        <v>246</v>
      </c>
      <c r="R1039" t="s">
        <v>937</v>
      </c>
      <c r="S1039" t="s">
        <v>2</v>
      </c>
      <c r="T1039" t="s">
        <v>2</v>
      </c>
      <c r="U1039" t="s">
        <v>253</v>
      </c>
      <c r="V1039" t="s">
        <v>160</v>
      </c>
      <c r="W1039" t="s">
        <v>161</v>
      </c>
      <c r="X1039" t="s">
        <v>2</v>
      </c>
      <c r="Y1039" t="s">
        <v>2</v>
      </c>
      <c r="Z1039">
        <v>2011</v>
      </c>
      <c r="AA1039" t="s">
        <v>164</v>
      </c>
      <c r="AB1039" t="s">
        <v>2</v>
      </c>
      <c r="AC1039" t="s">
        <v>2</v>
      </c>
      <c r="AD1039" t="s">
        <v>2</v>
      </c>
      <c r="AE1039" t="s">
        <v>2</v>
      </c>
      <c r="AF1039" t="s">
        <v>2</v>
      </c>
      <c r="AG1039" t="s">
        <v>165</v>
      </c>
      <c r="AH1039" t="s">
        <v>232</v>
      </c>
    </row>
    <row r="1040" spans="1:34">
      <c r="A1040">
        <v>7415</v>
      </c>
      <c r="B1040">
        <v>576353</v>
      </c>
      <c r="C1040" t="s">
        <v>149</v>
      </c>
      <c r="D1040" t="str">
        <f t="shared" ca="1" si="48"/>
        <v>JCETXARTVD</v>
      </c>
      <c r="E1040" t="str">
        <f t="shared" ca="1" si="49"/>
        <v>Mfeqpukllfusb</v>
      </c>
      <c r="F1040" t="s">
        <v>150</v>
      </c>
      <c r="G1040" t="s">
        <v>167</v>
      </c>
      <c r="H1040" s="149" t="str">
        <f t="shared" ca="1" si="50"/>
        <v>16/11/1997</v>
      </c>
      <c r="I1040" t="s">
        <v>152</v>
      </c>
      <c r="J1040" t="s">
        <v>153</v>
      </c>
      <c r="K1040" t="s">
        <v>1140</v>
      </c>
      <c r="L1040" t="s">
        <v>1141</v>
      </c>
      <c r="M1040" t="s">
        <v>582</v>
      </c>
      <c r="N1040">
        <v>95</v>
      </c>
      <c r="O1040" t="s">
        <v>157</v>
      </c>
      <c r="P1040" t="s">
        <v>158</v>
      </c>
      <c r="Q1040" t="s">
        <v>171</v>
      </c>
      <c r="R1040" t="s">
        <v>237</v>
      </c>
      <c r="S1040" t="s">
        <v>2</v>
      </c>
      <c r="T1040" t="s">
        <v>2</v>
      </c>
      <c r="U1040" t="s">
        <v>238</v>
      </c>
      <c r="V1040" t="s">
        <v>160</v>
      </c>
      <c r="W1040" t="s">
        <v>161</v>
      </c>
      <c r="X1040" t="s">
        <v>162</v>
      </c>
      <c r="Y1040" t="s">
        <v>2</v>
      </c>
      <c r="Z1040">
        <v>2011</v>
      </c>
      <c r="AA1040" t="s">
        <v>164</v>
      </c>
      <c r="AB1040" t="s">
        <v>2</v>
      </c>
      <c r="AC1040" t="s">
        <v>2</v>
      </c>
      <c r="AD1040" t="s">
        <v>2</v>
      </c>
      <c r="AE1040" t="s">
        <v>2</v>
      </c>
      <c r="AF1040" t="s">
        <v>2</v>
      </c>
      <c r="AG1040" t="s">
        <v>165</v>
      </c>
      <c r="AH1040" t="s">
        <v>175</v>
      </c>
    </row>
    <row r="1041" spans="1:34">
      <c r="A1041">
        <v>7415</v>
      </c>
      <c r="B1041">
        <v>576354</v>
      </c>
      <c r="C1041" t="s">
        <v>183</v>
      </c>
      <c r="D1041" t="str">
        <f t="shared" ca="1" si="48"/>
        <v>YKCBJICTNL</v>
      </c>
      <c r="E1041" t="str">
        <f t="shared" ca="1" si="49"/>
        <v>Bgbavbfeznpsi</v>
      </c>
      <c r="F1041" t="s">
        <v>150</v>
      </c>
      <c r="G1041" t="s">
        <v>167</v>
      </c>
      <c r="H1041" s="149" t="str">
        <f t="shared" ca="1" si="50"/>
        <v>4/4/1996</v>
      </c>
      <c r="I1041" t="s">
        <v>152</v>
      </c>
      <c r="J1041" t="s">
        <v>153</v>
      </c>
      <c r="K1041" t="s">
        <v>1140</v>
      </c>
      <c r="L1041" t="s">
        <v>1141</v>
      </c>
      <c r="M1041" t="s">
        <v>582</v>
      </c>
      <c r="N1041">
        <v>95</v>
      </c>
      <c r="O1041" t="s">
        <v>157</v>
      </c>
      <c r="P1041" t="s">
        <v>158</v>
      </c>
      <c r="Q1041" t="s">
        <v>194</v>
      </c>
      <c r="R1041" t="s">
        <v>1146</v>
      </c>
      <c r="S1041" t="s">
        <v>2</v>
      </c>
      <c r="T1041" t="s">
        <v>199</v>
      </c>
      <c r="U1041" t="s">
        <v>200</v>
      </c>
      <c r="V1041" t="s">
        <v>160</v>
      </c>
      <c r="W1041" t="s">
        <v>161</v>
      </c>
      <c r="X1041" t="s">
        <v>200</v>
      </c>
      <c r="Y1041" t="s">
        <v>2</v>
      </c>
      <c r="Z1041">
        <v>2011</v>
      </c>
      <c r="AA1041" t="s">
        <v>164</v>
      </c>
      <c r="AB1041" t="s">
        <v>2</v>
      </c>
      <c r="AC1041" t="s">
        <v>2</v>
      </c>
      <c r="AD1041" t="s">
        <v>2</v>
      </c>
      <c r="AE1041" t="s">
        <v>2</v>
      </c>
      <c r="AF1041" t="s">
        <v>2</v>
      </c>
      <c r="AG1041" t="s">
        <v>165</v>
      </c>
      <c r="AH1041" t="s">
        <v>190</v>
      </c>
    </row>
    <row r="1042" spans="1:34">
      <c r="A1042">
        <v>7415</v>
      </c>
      <c r="B1042">
        <v>576355</v>
      </c>
      <c r="C1042" t="s">
        <v>149</v>
      </c>
      <c r="D1042" t="str">
        <f t="shared" ca="1" si="48"/>
        <v>UYGYZJADLL</v>
      </c>
      <c r="E1042" t="str">
        <f t="shared" ca="1" si="49"/>
        <v>Lagthpaczfomi</v>
      </c>
      <c r="F1042" t="s">
        <v>150</v>
      </c>
      <c r="G1042" t="s">
        <v>167</v>
      </c>
      <c r="H1042" s="149" t="str">
        <f t="shared" ca="1" si="50"/>
        <v>7/6/1997</v>
      </c>
      <c r="I1042" t="s">
        <v>152</v>
      </c>
      <c r="J1042" t="s">
        <v>153</v>
      </c>
      <c r="K1042" t="s">
        <v>1140</v>
      </c>
      <c r="L1042" t="s">
        <v>1141</v>
      </c>
      <c r="M1042" t="s">
        <v>582</v>
      </c>
      <c r="N1042">
        <v>95</v>
      </c>
      <c r="O1042" t="s">
        <v>157</v>
      </c>
      <c r="P1042" t="s">
        <v>158</v>
      </c>
      <c r="Q1042" t="s">
        <v>187</v>
      </c>
      <c r="R1042" t="s">
        <v>1147</v>
      </c>
      <c r="S1042" t="s">
        <v>2</v>
      </c>
      <c r="T1042" t="s">
        <v>2</v>
      </c>
      <c r="U1042" t="s">
        <v>1148</v>
      </c>
      <c r="V1042" t="s">
        <v>160</v>
      </c>
      <c r="W1042" t="s">
        <v>2</v>
      </c>
      <c r="X1042" t="s">
        <v>2</v>
      </c>
      <c r="Y1042" t="s">
        <v>2</v>
      </c>
      <c r="Z1042">
        <v>2011</v>
      </c>
      <c r="AA1042" t="s">
        <v>164</v>
      </c>
      <c r="AB1042" t="s">
        <v>2</v>
      </c>
      <c r="AC1042" t="s">
        <v>2</v>
      </c>
      <c r="AD1042" t="s">
        <v>2</v>
      </c>
      <c r="AE1042" t="s">
        <v>2</v>
      </c>
      <c r="AF1042" t="s">
        <v>2</v>
      </c>
      <c r="AG1042" t="s">
        <v>284</v>
      </c>
      <c r="AH1042" t="s">
        <v>175</v>
      </c>
    </row>
    <row r="1043" spans="1:34">
      <c r="A1043">
        <v>7415</v>
      </c>
      <c r="B1043">
        <v>576364</v>
      </c>
      <c r="C1043" t="s">
        <v>149</v>
      </c>
      <c r="D1043" t="str">
        <f t="shared" ca="1" si="48"/>
        <v>WZQZFHTKQM</v>
      </c>
      <c r="E1043" t="str">
        <f t="shared" ca="1" si="49"/>
        <v>Sxzjitkufevhc</v>
      </c>
      <c r="F1043" t="s">
        <v>150</v>
      </c>
      <c r="G1043" t="s">
        <v>167</v>
      </c>
      <c r="H1043" s="149" t="str">
        <f t="shared" ca="1" si="50"/>
        <v>26/4/1997</v>
      </c>
      <c r="I1043" t="s">
        <v>152</v>
      </c>
      <c r="J1043" t="s">
        <v>153</v>
      </c>
      <c r="K1043" t="s">
        <v>1140</v>
      </c>
      <c r="L1043" t="s">
        <v>1141</v>
      </c>
      <c r="M1043" t="s">
        <v>582</v>
      </c>
      <c r="N1043">
        <v>95</v>
      </c>
      <c r="O1043" t="s">
        <v>157</v>
      </c>
      <c r="P1043" t="s">
        <v>158</v>
      </c>
      <c r="Q1043" t="s">
        <v>171</v>
      </c>
      <c r="R1043" t="s">
        <v>1142</v>
      </c>
      <c r="S1043" t="s">
        <v>2</v>
      </c>
      <c r="T1043" t="s">
        <v>2</v>
      </c>
      <c r="U1043" t="s">
        <v>238</v>
      </c>
      <c r="V1043" t="s">
        <v>160</v>
      </c>
      <c r="W1043" t="s">
        <v>161</v>
      </c>
      <c r="X1043" t="s">
        <v>162</v>
      </c>
      <c r="Y1043" t="s">
        <v>2</v>
      </c>
      <c r="Z1043">
        <v>2011</v>
      </c>
      <c r="AA1043" t="s">
        <v>164</v>
      </c>
      <c r="AB1043" t="s">
        <v>2</v>
      </c>
      <c r="AC1043" t="s">
        <v>2</v>
      </c>
      <c r="AD1043" t="s">
        <v>2</v>
      </c>
      <c r="AE1043" t="s">
        <v>2</v>
      </c>
      <c r="AF1043" t="s">
        <v>2</v>
      </c>
      <c r="AG1043" t="s">
        <v>165</v>
      </c>
      <c r="AH1043" t="s">
        <v>175</v>
      </c>
    </row>
    <row r="1044" spans="1:34">
      <c r="A1044">
        <v>7415</v>
      </c>
      <c r="B1044">
        <v>576365</v>
      </c>
      <c r="C1044" t="s">
        <v>149</v>
      </c>
      <c r="D1044" t="str">
        <f t="shared" ca="1" si="48"/>
        <v>ARQOEGAYTC</v>
      </c>
      <c r="E1044" t="str">
        <f t="shared" ca="1" si="49"/>
        <v>Cjrkaefjpiguw</v>
      </c>
      <c r="F1044" t="s">
        <v>150</v>
      </c>
      <c r="G1044" t="s">
        <v>167</v>
      </c>
      <c r="H1044" s="149" t="str">
        <f t="shared" ca="1" si="50"/>
        <v>25/9/1996</v>
      </c>
      <c r="I1044" t="s">
        <v>152</v>
      </c>
      <c r="J1044" t="s">
        <v>153</v>
      </c>
      <c r="K1044" t="s">
        <v>1140</v>
      </c>
      <c r="L1044" t="s">
        <v>1141</v>
      </c>
      <c r="M1044" t="s">
        <v>582</v>
      </c>
      <c r="N1044">
        <v>95</v>
      </c>
      <c r="O1044" t="s">
        <v>157</v>
      </c>
      <c r="P1044" t="s">
        <v>158</v>
      </c>
      <c r="Q1044" t="s">
        <v>171</v>
      </c>
      <c r="R1044" t="s">
        <v>1142</v>
      </c>
      <c r="S1044" t="s">
        <v>2</v>
      </c>
      <c r="T1044" t="s">
        <v>2</v>
      </c>
      <c r="U1044" t="s">
        <v>238</v>
      </c>
      <c r="V1044" t="s">
        <v>160</v>
      </c>
      <c r="W1044" t="s">
        <v>161</v>
      </c>
      <c r="X1044" t="s">
        <v>162</v>
      </c>
      <c r="Y1044" t="s">
        <v>2</v>
      </c>
      <c r="Z1044">
        <v>2011</v>
      </c>
      <c r="AA1044" t="s">
        <v>164</v>
      </c>
      <c r="AB1044" t="s">
        <v>2</v>
      </c>
      <c r="AC1044" t="s">
        <v>2</v>
      </c>
      <c r="AD1044" t="s">
        <v>2</v>
      </c>
      <c r="AE1044" t="s">
        <v>2</v>
      </c>
      <c r="AF1044" t="s">
        <v>2</v>
      </c>
      <c r="AG1044" t="s">
        <v>165</v>
      </c>
      <c r="AH1044" t="s">
        <v>232</v>
      </c>
    </row>
    <row r="1045" spans="1:34">
      <c r="A1045">
        <v>7415</v>
      </c>
      <c r="B1045">
        <v>576367</v>
      </c>
      <c r="C1045" t="s">
        <v>149</v>
      </c>
      <c r="D1045" t="str">
        <f t="shared" ca="1" si="48"/>
        <v>XIXPRDRIJZ</v>
      </c>
      <c r="E1045" t="str">
        <f t="shared" ca="1" si="49"/>
        <v>Rzgmhvuqxuvqd</v>
      </c>
      <c r="F1045" t="s">
        <v>150</v>
      </c>
      <c r="G1045" t="s">
        <v>167</v>
      </c>
      <c r="H1045" s="149" t="str">
        <f t="shared" ca="1" si="50"/>
        <v>15/2/1995</v>
      </c>
      <c r="I1045" t="s">
        <v>152</v>
      </c>
      <c r="J1045" t="s">
        <v>153</v>
      </c>
      <c r="K1045" t="s">
        <v>1140</v>
      </c>
      <c r="L1045" t="s">
        <v>1141</v>
      </c>
      <c r="M1045" t="s">
        <v>582</v>
      </c>
      <c r="N1045">
        <v>95</v>
      </c>
      <c r="O1045" t="s">
        <v>157</v>
      </c>
      <c r="P1045" t="s">
        <v>158</v>
      </c>
      <c r="Q1045" t="s">
        <v>171</v>
      </c>
      <c r="R1045" t="s">
        <v>1142</v>
      </c>
      <c r="S1045" t="s">
        <v>2</v>
      </c>
      <c r="T1045" t="s">
        <v>2</v>
      </c>
      <c r="U1045" t="s">
        <v>238</v>
      </c>
      <c r="V1045" t="s">
        <v>160</v>
      </c>
      <c r="W1045" t="s">
        <v>161</v>
      </c>
      <c r="X1045" t="s">
        <v>162</v>
      </c>
      <c r="Y1045" t="s">
        <v>2</v>
      </c>
      <c r="Z1045">
        <v>2011</v>
      </c>
      <c r="AA1045" t="s">
        <v>164</v>
      </c>
      <c r="AB1045" t="s">
        <v>2</v>
      </c>
      <c r="AC1045" t="s">
        <v>2</v>
      </c>
      <c r="AD1045" t="s">
        <v>2</v>
      </c>
      <c r="AE1045" t="s">
        <v>2</v>
      </c>
      <c r="AF1045" t="s">
        <v>2</v>
      </c>
      <c r="AG1045" t="s">
        <v>165</v>
      </c>
      <c r="AH1045" t="s">
        <v>175</v>
      </c>
    </row>
    <row r="1046" spans="1:34">
      <c r="A1046">
        <v>7415</v>
      </c>
      <c r="B1046">
        <v>576386</v>
      </c>
      <c r="C1046" t="s">
        <v>149</v>
      </c>
      <c r="D1046" t="str">
        <f t="shared" ca="1" si="48"/>
        <v>DDWCRTOKPW</v>
      </c>
      <c r="E1046" t="str">
        <f t="shared" ca="1" si="49"/>
        <v>Qzfrrasoeiibm</v>
      </c>
      <c r="F1046" t="s">
        <v>150</v>
      </c>
      <c r="G1046" t="s">
        <v>167</v>
      </c>
      <c r="H1046" s="149" t="str">
        <f t="shared" ca="1" si="50"/>
        <v>13/11/1997</v>
      </c>
      <c r="I1046" t="s">
        <v>152</v>
      </c>
      <c r="J1046" t="s">
        <v>153</v>
      </c>
      <c r="K1046" t="s">
        <v>1140</v>
      </c>
      <c r="L1046" t="s">
        <v>1141</v>
      </c>
      <c r="M1046" t="s">
        <v>582</v>
      </c>
      <c r="N1046">
        <v>95</v>
      </c>
      <c r="O1046" t="s">
        <v>157</v>
      </c>
      <c r="P1046" t="s">
        <v>158</v>
      </c>
      <c r="Q1046" t="s">
        <v>171</v>
      </c>
      <c r="R1046" t="s">
        <v>1142</v>
      </c>
      <c r="S1046" t="s">
        <v>2</v>
      </c>
      <c r="T1046" t="s">
        <v>2</v>
      </c>
      <c r="U1046" t="s">
        <v>238</v>
      </c>
      <c r="V1046" t="s">
        <v>160</v>
      </c>
      <c r="W1046" t="s">
        <v>161</v>
      </c>
      <c r="X1046" t="s">
        <v>162</v>
      </c>
      <c r="Y1046" t="s">
        <v>2</v>
      </c>
      <c r="Z1046">
        <v>2011</v>
      </c>
      <c r="AA1046" t="s">
        <v>164</v>
      </c>
      <c r="AB1046" t="s">
        <v>2</v>
      </c>
      <c r="AC1046" t="s">
        <v>2</v>
      </c>
      <c r="AD1046" t="s">
        <v>2</v>
      </c>
      <c r="AE1046" t="s">
        <v>2</v>
      </c>
      <c r="AF1046" t="s">
        <v>2</v>
      </c>
      <c r="AG1046" t="s">
        <v>165</v>
      </c>
      <c r="AH1046" t="s">
        <v>175</v>
      </c>
    </row>
    <row r="1047" spans="1:34">
      <c r="A1047">
        <v>7415</v>
      </c>
      <c r="B1047">
        <v>576392</v>
      </c>
      <c r="C1047" t="s">
        <v>149</v>
      </c>
      <c r="D1047" t="str">
        <f t="shared" ca="1" si="48"/>
        <v>JTCHUMJVWA</v>
      </c>
      <c r="E1047" t="str">
        <f t="shared" ca="1" si="49"/>
        <v>Ogypkudknczqb</v>
      </c>
      <c r="F1047" t="s">
        <v>150</v>
      </c>
      <c r="G1047" t="s">
        <v>167</v>
      </c>
      <c r="H1047" s="149" t="str">
        <f t="shared" ca="1" si="50"/>
        <v>2/5/1996</v>
      </c>
      <c r="I1047" t="s">
        <v>152</v>
      </c>
      <c r="J1047" t="s">
        <v>153</v>
      </c>
      <c r="K1047" t="s">
        <v>1140</v>
      </c>
      <c r="L1047" t="s">
        <v>1141</v>
      </c>
      <c r="M1047" t="s">
        <v>582</v>
      </c>
      <c r="N1047">
        <v>95</v>
      </c>
      <c r="O1047" t="s">
        <v>157</v>
      </c>
      <c r="P1047" t="s">
        <v>158</v>
      </c>
      <c r="Q1047" t="s">
        <v>194</v>
      </c>
      <c r="R1047" t="s">
        <v>1146</v>
      </c>
      <c r="S1047" t="s">
        <v>2</v>
      </c>
      <c r="T1047" t="s">
        <v>199</v>
      </c>
      <c r="U1047" t="s">
        <v>200</v>
      </c>
      <c r="V1047" t="s">
        <v>160</v>
      </c>
      <c r="W1047" t="s">
        <v>161</v>
      </c>
      <c r="X1047" t="s">
        <v>200</v>
      </c>
      <c r="Y1047" t="s">
        <v>2</v>
      </c>
      <c r="Z1047">
        <v>2011</v>
      </c>
      <c r="AA1047" t="s">
        <v>164</v>
      </c>
      <c r="AB1047" t="s">
        <v>2</v>
      </c>
      <c r="AC1047" t="s">
        <v>2</v>
      </c>
      <c r="AD1047" t="s">
        <v>2</v>
      </c>
      <c r="AE1047" t="s">
        <v>2</v>
      </c>
      <c r="AF1047" t="s">
        <v>2</v>
      </c>
      <c r="AG1047" t="s">
        <v>165</v>
      </c>
      <c r="AH1047" t="s">
        <v>166</v>
      </c>
    </row>
    <row r="1048" spans="1:34">
      <c r="A1048">
        <v>7415</v>
      </c>
      <c r="B1048">
        <v>576402</v>
      </c>
      <c r="C1048" t="s">
        <v>149</v>
      </c>
      <c r="D1048" t="str">
        <f t="shared" ca="1" si="48"/>
        <v>AGNSASNYKY</v>
      </c>
      <c r="E1048" t="str">
        <f t="shared" ca="1" si="49"/>
        <v>Proisajmdbshb</v>
      </c>
      <c r="F1048" t="s">
        <v>150</v>
      </c>
      <c r="G1048" t="s">
        <v>167</v>
      </c>
      <c r="H1048" s="149" t="str">
        <f t="shared" ca="1" si="50"/>
        <v>10/12/1997</v>
      </c>
      <c r="I1048" t="s">
        <v>152</v>
      </c>
      <c r="J1048" t="s">
        <v>153</v>
      </c>
      <c r="K1048" t="s">
        <v>1140</v>
      </c>
      <c r="L1048" t="s">
        <v>1141</v>
      </c>
      <c r="M1048" t="s">
        <v>582</v>
      </c>
      <c r="N1048">
        <v>95</v>
      </c>
      <c r="O1048" t="s">
        <v>157</v>
      </c>
      <c r="P1048" t="s">
        <v>158</v>
      </c>
      <c r="Q1048" t="s">
        <v>194</v>
      </c>
      <c r="R1048" t="s">
        <v>1146</v>
      </c>
      <c r="S1048" t="s">
        <v>2</v>
      </c>
      <c r="T1048" t="s">
        <v>199</v>
      </c>
      <c r="U1048" t="s">
        <v>200</v>
      </c>
      <c r="V1048" t="s">
        <v>160</v>
      </c>
      <c r="W1048" t="s">
        <v>161</v>
      </c>
      <c r="X1048" t="s">
        <v>200</v>
      </c>
      <c r="Y1048" t="s">
        <v>2</v>
      </c>
      <c r="Z1048">
        <v>2011</v>
      </c>
      <c r="AA1048" t="s">
        <v>164</v>
      </c>
      <c r="AB1048" t="s">
        <v>2</v>
      </c>
      <c r="AC1048" t="s">
        <v>2</v>
      </c>
      <c r="AD1048" t="s">
        <v>2</v>
      </c>
      <c r="AE1048" t="s">
        <v>2</v>
      </c>
      <c r="AF1048" t="s">
        <v>2</v>
      </c>
      <c r="AG1048" t="s">
        <v>165</v>
      </c>
      <c r="AH1048" t="s">
        <v>190</v>
      </c>
    </row>
    <row r="1049" spans="1:34">
      <c r="A1049">
        <v>7415</v>
      </c>
      <c r="B1049">
        <v>576407</v>
      </c>
      <c r="C1049" t="s">
        <v>149</v>
      </c>
      <c r="D1049" t="str">
        <f t="shared" ca="1" si="48"/>
        <v>QQOEOOCFKQ</v>
      </c>
      <c r="E1049" t="str">
        <f t="shared" ca="1" si="49"/>
        <v>Qwmbcnaqxterv</v>
      </c>
      <c r="F1049" t="s">
        <v>150</v>
      </c>
      <c r="G1049" t="s">
        <v>167</v>
      </c>
      <c r="H1049" s="149" t="str">
        <f t="shared" ca="1" si="50"/>
        <v>11/2/1994</v>
      </c>
      <c r="I1049" t="s">
        <v>152</v>
      </c>
      <c r="J1049" t="s">
        <v>153</v>
      </c>
      <c r="K1049" t="s">
        <v>1140</v>
      </c>
      <c r="L1049" t="s">
        <v>1141</v>
      </c>
      <c r="M1049" t="s">
        <v>582</v>
      </c>
      <c r="N1049">
        <v>95</v>
      </c>
      <c r="O1049" t="s">
        <v>157</v>
      </c>
      <c r="P1049" t="s">
        <v>158</v>
      </c>
      <c r="Q1049" t="s">
        <v>171</v>
      </c>
      <c r="R1049" t="s">
        <v>328</v>
      </c>
      <c r="S1049" t="s">
        <v>2</v>
      </c>
      <c r="T1049" t="s">
        <v>2</v>
      </c>
      <c r="U1049" t="s">
        <v>238</v>
      </c>
      <c r="V1049" t="s">
        <v>160</v>
      </c>
      <c r="W1049" t="s">
        <v>182</v>
      </c>
      <c r="X1049" t="s">
        <v>162</v>
      </c>
      <c r="Y1049" t="s">
        <v>2</v>
      </c>
      <c r="Z1049">
        <v>2011</v>
      </c>
      <c r="AA1049" t="s">
        <v>164</v>
      </c>
      <c r="AB1049" t="s">
        <v>2</v>
      </c>
      <c r="AC1049" t="s">
        <v>2</v>
      </c>
      <c r="AD1049" t="s">
        <v>2</v>
      </c>
      <c r="AE1049" t="s">
        <v>2</v>
      </c>
      <c r="AF1049" t="s">
        <v>2</v>
      </c>
      <c r="AG1049" t="s">
        <v>165</v>
      </c>
      <c r="AH1049" t="s">
        <v>175</v>
      </c>
    </row>
    <row r="1050" spans="1:34">
      <c r="A1050">
        <v>7415</v>
      </c>
      <c r="B1050">
        <v>576414</v>
      </c>
      <c r="C1050" t="s">
        <v>149</v>
      </c>
      <c r="D1050" t="str">
        <f t="shared" ca="1" si="48"/>
        <v>XYESARZCGC</v>
      </c>
      <c r="E1050" t="str">
        <f t="shared" ca="1" si="49"/>
        <v>Ywkcwpvqfaaxx</v>
      </c>
      <c r="F1050" t="s">
        <v>150</v>
      </c>
      <c r="G1050" t="s">
        <v>167</v>
      </c>
      <c r="H1050" s="149" t="str">
        <f t="shared" ca="1" si="50"/>
        <v>5/5/1995</v>
      </c>
      <c r="I1050" t="s">
        <v>152</v>
      </c>
      <c r="J1050" t="s">
        <v>153</v>
      </c>
      <c r="K1050" t="s">
        <v>1140</v>
      </c>
      <c r="L1050" t="s">
        <v>1141</v>
      </c>
      <c r="M1050" t="s">
        <v>582</v>
      </c>
      <c r="N1050">
        <v>95</v>
      </c>
      <c r="O1050" t="s">
        <v>157</v>
      </c>
      <c r="P1050" t="s">
        <v>158</v>
      </c>
      <c r="Q1050" t="s">
        <v>194</v>
      </c>
      <c r="R1050" t="s">
        <v>1146</v>
      </c>
      <c r="S1050" t="s">
        <v>2</v>
      </c>
      <c r="T1050" t="s">
        <v>199</v>
      </c>
      <c r="U1050" t="s">
        <v>200</v>
      </c>
      <c r="V1050" t="s">
        <v>160</v>
      </c>
      <c r="W1050" t="s">
        <v>161</v>
      </c>
      <c r="X1050" t="s">
        <v>200</v>
      </c>
      <c r="Y1050" t="s">
        <v>2</v>
      </c>
      <c r="Z1050">
        <v>2011</v>
      </c>
      <c r="AA1050" t="s">
        <v>164</v>
      </c>
      <c r="AB1050" t="s">
        <v>2</v>
      </c>
      <c r="AC1050" t="s">
        <v>2</v>
      </c>
      <c r="AD1050" t="s">
        <v>2</v>
      </c>
      <c r="AE1050" t="s">
        <v>2</v>
      </c>
      <c r="AF1050" t="s">
        <v>2</v>
      </c>
      <c r="AG1050" t="s">
        <v>165</v>
      </c>
      <c r="AH1050" t="s">
        <v>166</v>
      </c>
    </row>
    <row r="1051" spans="1:34">
      <c r="A1051">
        <v>7415</v>
      </c>
      <c r="B1051">
        <v>576427</v>
      </c>
      <c r="C1051" t="s">
        <v>149</v>
      </c>
      <c r="D1051" t="str">
        <f t="shared" ca="1" si="48"/>
        <v>MQAWZUJGEL</v>
      </c>
      <c r="E1051" t="str">
        <f t="shared" ca="1" si="49"/>
        <v>Tochguoympeni</v>
      </c>
      <c r="F1051" t="s">
        <v>150</v>
      </c>
      <c r="G1051" t="s">
        <v>167</v>
      </c>
      <c r="H1051" s="149" t="str">
        <f t="shared" ca="1" si="50"/>
        <v>3/5/1996</v>
      </c>
      <c r="I1051" t="s">
        <v>152</v>
      </c>
      <c r="J1051" t="s">
        <v>153</v>
      </c>
      <c r="K1051" t="s">
        <v>1140</v>
      </c>
      <c r="L1051" t="s">
        <v>1141</v>
      </c>
      <c r="M1051" t="s">
        <v>582</v>
      </c>
      <c r="N1051">
        <v>95</v>
      </c>
      <c r="O1051" t="s">
        <v>157</v>
      </c>
      <c r="P1051" t="s">
        <v>158</v>
      </c>
      <c r="Q1051" t="s">
        <v>171</v>
      </c>
      <c r="R1051" t="s">
        <v>1142</v>
      </c>
      <c r="S1051" t="s">
        <v>2</v>
      </c>
      <c r="T1051" t="s">
        <v>2</v>
      </c>
      <c r="U1051" t="s">
        <v>238</v>
      </c>
      <c r="V1051" t="s">
        <v>160</v>
      </c>
      <c r="W1051" t="s">
        <v>161</v>
      </c>
      <c r="X1051" t="s">
        <v>162</v>
      </c>
      <c r="Y1051" t="s">
        <v>2</v>
      </c>
      <c r="Z1051">
        <v>2011</v>
      </c>
      <c r="AA1051" t="s">
        <v>164</v>
      </c>
      <c r="AB1051" t="s">
        <v>2</v>
      </c>
      <c r="AC1051" t="s">
        <v>2</v>
      </c>
      <c r="AD1051" t="s">
        <v>2</v>
      </c>
      <c r="AE1051" t="s">
        <v>2</v>
      </c>
      <c r="AF1051" t="s">
        <v>2</v>
      </c>
      <c r="AG1051" t="s">
        <v>165</v>
      </c>
      <c r="AH1051" t="s">
        <v>175</v>
      </c>
    </row>
    <row r="1052" spans="1:34">
      <c r="A1052">
        <v>7415</v>
      </c>
      <c r="B1052">
        <v>576432</v>
      </c>
      <c r="C1052" t="s">
        <v>149</v>
      </c>
      <c r="D1052" t="str">
        <f t="shared" ca="1" si="48"/>
        <v>MWNMRMKPQI</v>
      </c>
      <c r="E1052" t="str">
        <f t="shared" ca="1" si="49"/>
        <v>Abxiraazgekeu</v>
      </c>
      <c r="F1052" t="s">
        <v>150</v>
      </c>
      <c r="G1052" t="s">
        <v>167</v>
      </c>
      <c r="H1052" s="149" t="str">
        <f t="shared" ca="1" si="50"/>
        <v>12/9/1994</v>
      </c>
      <c r="I1052" t="s">
        <v>152</v>
      </c>
      <c r="J1052" t="s">
        <v>153</v>
      </c>
      <c r="K1052" t="s">
        <v>1140</v>
      </c>
      <c r="L1052" t="s">
        <v>1141</v>
      </c>
      <c r="M1052" t="s">
        <v>582</v>
      </c>
      <c r="N1052">
        <v>95</v>
      </c>
      <c r="O1052" t="s">
        <v>157</v>
      </c>
      <c r="P1052" t="s">
        <v>158</v>
      </c>
      <c r="Q1052" t="s">
        <v>171</v>
      </c>
      <c r="R1052" t="s">
        <v>237</v>
      </c>
      <c r="S1052" t="s">
        <v>2</v>
      </c>
      <c r="T1052" t="s">
        <v>2</v>
      </c>
      <c r="U1052" t="s">
        <v>238</v>
      </c>
      <c r="V1052" t="s">
        <v>160</v>
      </c>
      <c r="W1052" t="s">
        <v>161</v>
      </c>
      <c r="X1052" t="s">
        <v>162</v>
      </c>
      <c r="Y1052" t="s">
        <v>2</v>
      </c>
      <c r="Z1052">
        <v>2011</v>
      </c>
      <c r="AA1052" t="s">
        <v>164</v>
      </c>
      <c r="AB1052" t="s">
        <v>2</v>
      </c>
      <c r="AC1052" t="s">
        <v>2</v>
      </c>
      <c r="AD1052" t="s">
        <v>2</v>
      </c>
      <c r="AE1052" t="s">
        <v>2</v>
      </c>
      <c r="AF1052" t="s">
        <v>2</v>
      </c>
      <c r="AG1052" t="s">
        <v>165</v>
      </c>
      <c r="AH1052" t="s">
        <v>190</v>
      </c>
    </row>
    <row r="1053" spans="1:34">
      <c r="A1053">
        <v>7415</v>
      </c>
      <c r="B1053">
        <v>576433</v>
      </c>
      <c r="C1053" t="s">
        <v>149</v>
      </c>
      <c r="D1053" t="str">
        <f t="shared" ca="1" si="48"/>
        <v>XNKQWORNEK</v>
      </c>
      <c r="E1053" t="str">
        <f t="shared" ca="1" si="49"/>
        <v>Yngzuclkimqin</v>
      </c>
      <c r="F1053" t="s">
        <v>150</v>
      </c>
      <c r="G1053" t="s">
        <v>167</v>
      </c>
      <c r="H1053" s="149" t="str">
        <f t="shared" ca="1" si="50"/>
        <v>18/9/1996</v>
      </c>
      <c r="I1053" t="s">
        <v>152</v>
      </c>
      <c r="J1053" t="s">
        <v>153</v>
      </c>
      <c r="K1053" t="s">
        <v>1140</v>
      </c>
      <c r="L1053" t="s">
        <v>1141</v>
      </c>
      <c r="M1053" t="s">
        <v>582</v>
      </c>
      <c r="N1053">
        <v>95</v>
      </c>
      <c r="O1053" t="s">
        <v>157</v>
      </c>
      <c r="P1053" t="s">
        <v>158</v>
      </c>
      <c r="Q1053" t="s">
        <v>194</v>
      </c>
      <c r="R1053" t="s">
        <v>1146</v>
      </c>
      <c r="S1053" t="s">
        <v>2</v>
      </c>
      <c r="T1053" t="s">
        <v>199</v>
      </c>
      <c r="U1053" t="s">
        <v>200</v>
      </c>
      <c r="V1053" t="s">
        <v>160</v>
      </c>
      <c r="W1053" t="s">
        <v>182</v>
      </c>
      <c r="X1053" t="s">
        <v>200</v>
      </c>
      <c r="Y1053" t="s">
        <v>2</v>
      </c>
      <c r="Z1053">
        <v>2011</v>
      </c>
      <c r="AA1053" t="s">
        <v>164</v>
      </c>
      <c r="AB1053" t="s">
        <v>2</v>
      </c>
      <c r="AC1053" t="s">
        <v>2</v>
      </c>
      <c r="AD1053" t="s">
        <v>2</v>
      </c>
      <c r="AE1053" t="s">
        <v>2</v>
      </c>
      <c r="AF1053" t="s">
        <v>2</v>
      </c>
      <c r="AG1053" t="s">
        <v>165</v>
      </c>
      <c r="AH1053" t="s">
        <v>190</v>
      </c>
    </row>
    <row r="1054" spans="1:34">
      <c r="A1054">
        <v>7415</v>
      </c>
      <c r="B1054">
        <v>576438</v>
      </c>
      <c r="C1054" t="s">
        <v>149</v>
      </c>
      <c r="D1054" t="str">
        <f t="shared" ca="1" si="48"/>
        <v>BEUSRMQUBE</v>
      </c>
      <c r="E1054" t="str">
        <f t="shared" ca="1" si="49"/>
        <v>Prkzmqoutmmlr</v>
      </c>
      <c r="F1054" t="s">
        <v>150</v>
      </c>
      <c r="G1054" t="s">
        <v>167</v>
      </c>
      <c r="H1054" s="149" t="str">
        <f t="shared" ca="1" si="50"/>
        <v>7/1/1995</v>
      </c>
      <c r="I1054" t="s">
        <v>152</v>
      </c>
      <c r="J1054" t="s">
        <v>153</v>
      </c>
      <c r="K1054" t="s">
        <v>1140</v>
      </c>
      <c r="L1054" t="s">
        <v>1141</v>
      </c>
      <c r="M1054" t="s">
        <v>582</v>
      </c>
      <c r="N1054">
        <v>95</v>
      </c>
      <c r="O1054" t="s">
        <v>157</v>
      </c>
      <c r="P1054" t="s">
        <v>158</v>
      </c>
      <c r="Q1054" t="s">
        <v>171</v>
      </c>
      <c r="R1054" t="s">
        <v>237</v>
      </c>
      <c r="S1054" t="s">
        <v>2</v>
      </c>
      <c r="T1054" t="s">
        <v>2</v>
      </c>
      <c r="U1054" t="s">
        <v>238</v>
      </c>
      <c r="V1054" t="s">
        <v>160</v>
      </c>
      <c r="W1054" t="s">
        <v>161</v>
      </c>
      <c r="X1054" t="s">
        <v>162</v>
      </c>
      <c r="Y1054" t="s">
        <v>2</v>
      </c>
      <c r="Z1054">
        <v>2011</v>
      </c>
      <c r="AA1054" t="s">
        <v>164</v>
      </c>
      <c r="AB1054" t="s">
        <v>2</v>
      </c>
      <c r="AC1054" t="s">
        <v>2</v>
      </c>
      <c r="AD1054" t="s">
        <v>2</v>
      </c>
      <c r="AE1054" t="s">
        <v>2</v>
      </c>
      <c r="AF1054" t="s">
        <v>2</v>
      </c>
      <c r="AG1054" t="s">
        <v>165</v>
      </c>
      <c r="AH1054" t="s">
        <v>175</v>
      </c>
    </row>
    <row r="1055" spans="1:34">
      <c r="A1055">
        <v>7415</v>
      </c>
      <c r="B1055">
        <v>576454</v>
      </c>
      <c r="C1055" t="s">
        <v>149</v>
      </c>
      <c r="D1055" t="str">
        <f t="shared" ca="1" si="48"/>
        <v>CAGHVSAUGC</v>
      </c>
      <c r="E1055" t="str">
        <f t="shared" ca="1" si="49"/>
        <v>Fxcsurrwiagwd</v>
      </c>
      <c r="F1055" t="s">
        <v>150</v>
      </c>
      <c r="G1055" t="s">
        <v>151</v>
      </c>
      <c r="H1055" s="149" t="str">
        <f t="shared" ca="1" si="50"/>
        <v>20/10/1996</v>
      </c>
      <c r="I1055" t="s">
        <v>152</v>
      </c>
      <c r="J1055" t="s">
        <v>153</v>
      </c>
      <c r="K1055" t="s">
        <v>1140</v>
      </c>
      <c r="L1055" t="s">
        <v>1141</v>
      </c>
      <c r="M1055" t="s">
        <v>582</v>
      </c>
      <c r="N1055">
        <v>95</v>
      </c>
      <c r="O1055" t="s">
        <v>157</v>
      </c>
      <c r="P1055" t="s">
        <v>158</v>
      </c>
      <c r="Q1055" t="s">
        <v>171</v>
      </c>
      <c r="R1055" t="s">
        <v>328</v>
      </c>
      <c r="S1055" t="s">
        <v>2</v>
      </c>
      <c r="T1055" t="s">
        <v>2</v>
      </c>
      <c r="U1055" t="s">
        <v>173</v>
      </c>
      <c r="V1055" t="s">
        <v>160</v>
      </c>
      <c r="W1055" t="s">
        <v>182</v>
      </c>
      <c r="X1055" t="s">
        <v>162</v>
      </c>
      <c r="Y1055" t="s">
        <v>2</v>
      </c>
      <c r="Z1055">
        <v>2011</v>
      </c>
      <c r="AA1055" t="s">
        <v>164</v>
      </c>
      <c r="AB1055" t="s">
        <v>2</v>
      </c>
      <c r="AC1055" t="s">
        <v>2</v>
      </c>
      <c r="AD1055" t="s">
        <v>2</v>
      </c>
      <c r="AE1055" t="s">
        <v>2</v>
      </c>
      <c r="AF1055" t="s">
        <v>2</v>
      </c>
      <c r="AG1055" t="s">
        <v>165</v>
      </c>
      <c r="AH1055" t="s">
        <v>166</v>
      </c>
    </row>
    <row r="1056" spans="1:34">
      <c r="A1056">
        <v>7415</v>
      </c>
      <c r="B1056">
        <v>576457</v>
      </c>
      <c r="C1056" t="s">
        <v>149</v>
      </c>
      <c r="D1056" t="str">
        <f t="shared" ca="1" si="48"/>
        <v>XEVZCUPVWP</v>
      </c>
      <c r="E1056" t="str">
        <f t="shared" ca="1" si="49"/>
        <v>Tcozeuohgejyl</v>
      </c>
      <c r="F1056" t="s">
        <v>150</v>
      </c>
      <c r="G1056" t="s">
        <v>167</v>
      </c>
      <c r="H1056" s="149" t="str">
        <f t="shared" ca="1" si="50"/>
        <v>25/2/1996</v>
      </c>
      <c r="I1056" t="s">
        <v>152</v>
      </c>
      <c r="J1056" t="s">
        <v>153</v>
      </c>
      <c r="K1056" t="s">
        <v>1140</v>
      </c>
      <c r="L1056" t="s">
        <v>1141</v>
      </c>
      <c r="M1056" t="s">
        <v>582</v>
      </c>
      <c r="N1056">
        <v>95</v>
      </c>
      <c r="O1056" t="s">
        <v>157</v>
      </c>
      <c r="P1056" t="s">
        <v>158</v>
      </c>
      <c r="Q1056" t="s">
        <v>171</v>
      </c>
      <c r="R1056" t="s">
        <v>1142</v>
      </c>
      <c r="S1056" t="s">
        <v>2</v>
      </c>
      <c r="T1056" t="s">
        <v>2</v>
      </c>
      <c r="U1056" t="s">
        <v>238</v>
      </c>
      <c r="V1056" t="s">
        <v>160</v>
      </c>
      <c r="W1056" t="s">
        <v>161</v>
      </c>
      <c r="X1056" t="s">
        <v>162</v>
      </c>
      <c r="Y1056" t="s">
        <v>2</v>
      </c>
      <c r="Z1056">
        <v>2010</v>
      </c>
      <c r="AA1056" t="s">
        <v>164</v>
      </c>
      <c r="AB1056" t="s">
        <v>2</v>
      </c>
      <c r="AC1056" t="s">
        <v>2</v>
      </c>
      <c r="AD1056" t="s">
        <v>2</v>
      </c>
      <c r="AE1056" t="s">
        <v>2</v>
      </c>
      <c r="AF1056" t="s">
        <v>2</v>
      </c>
      <c r="AG1056" t="s">
        <v>165</v>
      </c>
      <c r="AH1056" t="s">
        <v>190</v>
      </c>
    </row>
    <row r="1057" spans="1:34">
      <c r="A1057">
        <v>7415</v>
      </c>
      <c r="B1057">
        <v>576458</v>
      </c>
      <c r="C1057" t="s">
        <v>149</v>
      </c>
      <c r="D1057" t="str">
        <f t="shared" ca="1" si="48"/>
        <v>HWCPKPIWPE</v>
      </c>
      <c r="E1057" t="str">
        <f t="shared" ca="1" si="49"/>
        <v>Eedecezduknrs</v>
      </c>
      <c r="F1057" t="s">
        <v>150</v>
      </c>
      <c r="G1057" t="s">
        <v>167</v>
      </c>
      <c r="H1057" s="149" t="str">
        <f t="shared" ca="1" si="50"/>
        <v>8/7/1997</v>
      </c>
      <c r="I1057" t="s">
        <v>152</v>
      </c>
      <c r="J1057" t="s">
        <v>153</v>
      </c>
      <c r="K1057" t="s">
        <v>1140</v>
      </c>
      <c r="L1057" t="s">
        <v>1141</v>
      </c>
      <c r="M1057" t="s">
        <v>582</v>
      </c>
      <c r="N1057">
        <v>95</v>
      </c>
      <c r="O1057" t="s">
        <v>157</v>
      </c>
      <c r="P1057" t="s">
        <v>158</v>
      </c>
      <c r="Q1057" t="s">
        <v>171</v>
      </c>
      <c r="R1057" t="s">
        <v>1142</v>
      </c>
      <c r="S1057" t="s">
        <v>2</v>
      </c>
      <c r="T1057" t="s">
        <v>2</v>
      </c>
      <c r="U1057" t="s">
        <v>238</v>
      </c>
      <c r="V1057" t="s">
        <v>160</v>
      </c>
      <c r="W1057" t="s">
        <v>161</v>
      </c>
      <c r="X1057" t="s">
        <v>162</v>
      </c>
      <c r="Y1057" t="s">
        <v>2</v>
      </c>
      <c r="Z1057">
        <v>2010</v>
      </c>
      <c r="AA1057" t="s">
        <v>164</v>
      </c>
      <c r="AB1057" t="s">
        <v>2</v>
      </c>
      <c r="AC1057" t="s">
        <v>2</v>
      </c>
      <c r="AD1057" t="s">
        <v>2</v>
      </c>
      <c r="AE1057" t="s">
        <v>2</v>
      </c>
      <c r="AF1057" t="s">
        <v>2</v>
      </c>
      <c r="AG1057" t="s">
        <v>165</v>
      </c>
      <c r="AH1057" t="s">
        <v>232</v>
      </c>
    </row>
    <row r="1058" spans="1:34">
      <c r="A1058">
        <v>7415</v>
      </c>
      <c r="B1058">
        <v>578239</v>
      </c>
      <c r="C1058" t="s">
        <v>149</v>
      </c>
      <c r="D1058" t="str">
        <f t="shared" ca="1" si="48"/>
        <v>QILWKZAWZN</v>
      </c>
      <c r="E1058" t="str">
        <f t="shared" ca="1" si="49"/>
        <v>Jidjtlzokuoaf</v>
      </c>
      <c r="F1058" t="s">
        <v>150</v>
      </c>
      <c r="G1058" t="s">
        <v>167</v>
      </c>
      <c r="H1058" s="149" t="str">
        <f t="shared" ca="1" si="50"/>
        <v>1/11/1997</v>
      </c>
      <c r="I1058" t="s">
        <v>152</v>
      </c>
      <c r="J1058" t="s">
        <v>153</v>
      </c>
      <c r="K1058" t="s">
        <v>1149</v>
      </c>
      <c r="L1058" t="s">
        <v>339</v>
      </c>
      <c r="M1058" t="s">
        <v>1150</v>
      </c>
      <c r="N1058">
        <v>91</v>
      </c>
      <c r="O1058" t="s">
        <v>157</v>
      </c>
      <c r="P1058" t="s">
        <v>158</v>
      </c>
      <c r="Q1058" t="s">
        <v>194</v>
      </c>
      <c r="R1058" t="s">
        <v>236</v>
      </c>
      <c r="S1058" t="s">
        <v>2</v>
      </c>
      <c r="T1058" t="s">
        <v>199</v>
      </c>
      <c r="U1058" t="s">
        <v>200</v>
      </c>
      <c r="V1058" t="s">
        <v>160</v>
      </c>
      <c r="W1058" t="s">
        <v>161</v>
      </c>
      <c r="X1058" t="s">
        <v>200</v>
      </c>
      <c r="Y1058" t="s">
        <v>2</v>
      </c>
      <c r="Z1058">
        <v>2011</v>
      </c>
      <c r="AA1058" t="s">
        <v>164</v>
      </c>
      <c r="AB1058" t="s">
        <v>2</v>
      </c>
      <c r="AC1058" t="s">
        <v>2</v>
      </c>
      <c r="AD1058" t="s">
        <v>2</v>
      </c>
      <c r="AE1058" t="s">
        <v>2</v>
      </c>
      <c r="AF1058" t="s">
        <v>2</v>
      </c>
      <c r="AG1058" t="s">
        <v>165</v>
      </c>
      <c r="AH1058" t="s">
        <v>166</v>
      </c>
    </row>
    <row r="1059" spans="1:34">
      <c r="A1059">
        <v>7415</v>
      </c>
      <c r="B1059">
        <v>578244</v>
      </c>
      <c r="C1059" t="s">
        <v>149</v>
      </c>
      <c r="D1059" t="str">
        <f t="shared" ca="1" si="48"/>
        <v>RQAIUQIXFU</v>
      </c>
      <c r="E1059" t="str">
        <f t="shared" ca="1" si="49"/>
        <v>Alcbejxucsoeb</v>
      </c>
      <c r="F1059" t="s">
        <v>150</v>
      </c>
      <c r="G1059" t="s">
        <v>167</v>
      </c>
      <c r="H1059" s="149" t="str">
        <f t="shared" ca="1" si="50"/>
        <v>6/3/1995</v>
      </c>
      <c r="I1059" t="s">
        <v>152</v>
      </c>
      <c r="J1059" t="s">
        <v>153</v>
      </c>
      <c r="K1059" t="s">
        <v>1149</v>
      </c>
      <c r="L1059" t="s">
        <v>339</v>
      </c>
      <c r="M1059" t="s">
        <v>1150</v>
      </c>
      <c r="N1059">
        <v>91</v>
      </c>
      <c r="O1059" t="s">
        <v>157</v>
      </c>
      <c r="P1059" t="s">
        <v>158</v>
      </c>
      <c r="Q1059" t="s">
        <v>187</v>
      </c>
      <c r="R1059" t="s">
        <v>1151</v>
      </c>
      <c r="S1059" t="s">
        <v>2</v>
      </c>
      <c r="T1059" t="s">
        <v>2</v>
      </c>
      <c r="U1059" t="s">
        <v>230</v>
      </c>
      <c r="V1059" t="s">
        <v>160</v>
      </c>
      <c r="W1059" t="s">
        <v>2</v>
      </c>
      <c r="X1059" t="s">
        <v>2</v>
      </c>
      <c r="Y1059" t="s">
        <v>2</v>
      </c>
      <c r="Z1059">
        <v>2010</v>
      </c>
      <c r="AA1059" t="s">
        <v>164</v>
      </c>
      <c r="AB1059" t="s">
        <v>2</v>
      </c>
      <c r="AC1059" t="s">
        <v>2</v>
      </c>
      <c r="AD1059" t="s">
        <v>2</v>
      </c>
      <c r="AE1059" t="s">
        <v>2</v>
      </c>
      <c r="AF1059" t="s">
        <v>2</v>
      </c>
      <c r="AG1059" t="s">
        <v>165</v>
      </c>
      <c r="AH1059" t="s">
        <v>190</v>
      </c>
    </row>
    <row r="1060" spans="1:34">
      <c r="A1060">
        <v>7415</v>
      </c>
      <c r="B1060">
        <v>578406</v>
      </c>
      <c r="C1060" t="s">
        <v>149</v>
      </c>
      <c r="D1060" t="str">
        <f t="shared" ca="1" si="48"/>
        <v>WPIQSRRMUW</v>
      </c>
      <c r="E1060" t="str">
        <f t="shared" ca="1" si="49"/>
        <v>Qovdbfucnzvpb</v>
      </c>
      <c r="F1060" t="s">
        <v>150</v>
      </c>
      <c r="G1060" t="s">
        <v>151</v>
      </c>
      <c r="H1060" s="149" t="str">
        <f t="shared" ca="1" si="50"/>
        <v>19/2/1995</v>
      </c>
      <c r="I1060" t="s">
        <v>152</v>
      </c>
      <c r="J1060" t="s">
        <v>153</v>
      </c>
      <c r="K1060" t="s">
        <v>1149</v>
      </c>
      <c r="L1060" t="s">
        <v>339</v>
      </c>
      <c r="M1060" t="s">
        <v>1150</v>
      </c>
      <c r="N1060">
        <v>91</v>
      </c>
      <c r="O1060" t="s">
        <v>157</v>
      </c>
      <c r="P1060" t="s">
        <v>158</v>
      </c>
      <c r="Q1060" t="s">
        <v>194</v>
      </c>
      <c r="R1060" t="s">
        <v>236</v>
      </c>
      <c r="S1060" t="s">
        <v>2</v>
      </c>
      <c r="T1060" t="s">
        <v>199</v>
      </c>
      <c r="U1060" t="s">
        <v>200</v>
      </c>
      <c r="V1060" t="s">
        <v>160</v>
      </c>
      <c r="W1060" t="s">
        <v>161</v>
      </c>
      <c r="X1060" t="s">
        <v>271</v>
      </c>
      <c r="Y1060" t="s">
        <v>200</v>
      </c>
      <c r="Z1060">
        <v>2011</v>
      </c>
      <c r="AA1060" t="s">
        <v>164</v>
      </c>
      <c r="AB1060" t="s">
        <v>2</v>
      </c>
      <c r="AC1060" t="s">
        <v>2</v>
      </c>
      <c r="AD1060" t="s">
        <v>2</v>
      </c>
      <c r="AE1060" t="s">
        <v>2</v>
      </c>
      <c r="AF1060" t="s">
        <v>2</v>
      </c>
      <c r="AG1060" t="s">
        <v>165</v>
      </c>
      <c r="AH1060" t="s">
        <v>166</v>
      </c>
    </row>
    <row r="1061" spans="1:34">
      <c r="A1061">
        <v>7415</v>
      </c>
      <c r="B1061">
        <v>578475</v>
      </c>
      <c r="C1061" t="s">
        <v>183</v>
      </c>
      <c r="D1061" t="str">
        <f t="shared" ca="1" si="48"/>
        <v>NPEPXQLOKT</v>
      </c>
      <c r="E1061" t="str">
        <f t="shared" ca="1" si="49"/>
        <v>Laaryfqkblnld</v>
      </c>
      <c r="F1061" t="s">
        <v>150</v>
      </c>
      <c r="G1061" t="s">
        <v>167</v>
      </c>
      <c r="H1061" s="149" t="str">
        <f t="shared" ca="1" si="50"/>
        <v>11/7/1997</v>
      </c>
      <c r="I1061" t="s">
        <v>152</v>
      </c>
      <c r="J1061" t="s">
        <v>153</v>
      </c>
      <c r="K1061" t="s">
        <v>1149</v>
      </c>
      <c r="L1061" t="s">
        <v>339</v>
      </c>
      <c r="M1061" t="s">
        <v>1150</v>
      </c>
      <c r="N1061">
        <v>91</v>
      </c>
      <c r="O1061" t="s">
        <v>157</v>
      </c>
      <c r="P1061" t="s">
        <v>158</v>
      </c>
      <c r="Q1061" t="s">
        <v>194</v>
      </c>
      <c r="R1061" t="s">
        <v>236</v>
      </c>
      <c r="S1061" t="s">
        <v>2</v>
      </c>
      <c r="T1061" t="s">
        <v>199</v>
      </c>
      <c r="U1061" t="s">
        <v>200</v>
      </c>
      <c r="V1061" t="s">
        <v>160</v>
      </c>
      <c r="W1061" t="s">
        <v>161</v>
      </c>
      <c r="X1061" t="s">
        <v>200</v>
      </c>
      <c r="Y1061" t="s">
        <v>2</v>
      </c>
      <c r="Z1061">
        <v>2011</v>
      </c>
      <c r="AA1061" t="s">
        <v>164</v>
      </c>
      <c r="AB1061" t="s">
        <v>2</v>
      </c>
      <c r="AC1061" t="s">
        <v>2</v>
      </c>
      <c r="AD1061" t="s">
        <v>2</v>
      </c>
      <c r="AE1061" t="s">
        <v>2</v>
      </c>
      <c r="AF1061" t="s">
        <v>2</v>
      </c>
      <c r="AG1061" t="s">
        <v>165</v>
      </c>
      <c r="AH1061" t="s">
        <v>166</v>
      </c>
    </row>
    <row r="1062" spans="1:34">
      <c r="A1062">
        <v>7415</v>
      </c>
      <c r="B1062">
        <v>579085</v>
      </c>
      <c r="C1062" t="s">
        <v>149</v>
      </c>
      <c r="D1062" t="str">
        <f t="shared" ca="1" si="48"/>
        <v>BIFLYMYPUP</v>
      </c>
      <c r="E1062" t="str">
        <f t="shared" ca="1" si="49"/>
        <v>Mryfzlvzodtah</v>
      </c>
      <c r="F1062" t="s">
        <v>150</v>
      </c>
      <c r="G1062" t="s">
        <v>167</v>
      </c>
      <c r="H1062" s="149" t="str">
        <f t="shared" ca="1" si="50"/>
        <v>3/10/1994</v>
      </c>
      <c r="I1062" t="s">
        <v>152</v>
      </c>
      <c r="J1062" t="s">
        <v>153</v>
      </c>
      <c r="K1062" t="s">
        <v>1152</v>
      </c>
      <c r="L1062" t="s">
        <v>1153</v>
      </c>
      <c r="M1062" t="s">
        <v>1154</v>
      </c>
      <c r="N1062">
        <v>93</v>
      </c>
      <c r="O1062" t="s">
        <v>157</v>
      </c>
      <c r="P1062" t="s">
        <v>158</v>
      </c>
      <c r="Q1062" t="s">
        <v>194</v>
      </c>
      <c r="R1062" t="s">
        <v>195</v>
      </c>
      <c r="S1062" t="s">
        <v>2</v>
      </c>
      <c r="T1062" t="s">
        <v>196</v>
      </c>
      <c r="U1062" t="s">
        <v>211</v>
      </c>
      <c r="V1062" t="s">
        <v>160</v>
      </c>
      <c r="W1062" t="s">
        <v>161</v>
      </c>
      <c r="X1062" t="s">
        <v>249</v>
      </c>
      <c r="Y1062" t="s">
        <v>2</v>
      </c>
      <c r="Z1062">
        <v>2010</v>
      </c>
      <c r="AA1062" t="s">
        <v>164</v>
      </c>
      <c r="AB1062" t="s">
        <v>2</v>
      </c>
      <c r="AC1062" t="s">
        <v>2</v>
      </c>
      <c r="AD1062" t="s">
        <v>2</v>
      </c>
      <c r="AE1062" t="s">
        <v>2</v>
      </c>
      <c r="AF1062" t="s">
        <v>2</v>
      </c>
      <c r="AG1062" t="s">
        <v>165</v>
      </c>
      <c r="AH1062" t="s">
        <v>166</v>
      </c>
    </row>
    <row r="1063" spans="1:34">
      <c r="A1063">
        <v>7415</v>
      </c>
      <c r="B1063">
        <v>579097</v>
      </c>
      <c r="C1063" t="s">
        <v>183</v>
      </c>
      <c r="D1063" t="str">
        <f t="shared" ca="1" si="48"/>
        <v>IHBHZVGJDC</v>
      </c>
      <c r="E1063" t="str">
        <f t="shared" ca="1" si="49"/>
        <v>Boiikchoyfdqn</v>
      </c>
      <c r="F1063" t="s">
        <v>150</v>
      </c>
      <c r="G1063" t="s">
        <v>167</v>
      </c>
      <c r="H1063" s="149" t="str">
        <f t="shared" ca="1" si="50"/>
        <v>7/7/1995</v>
      </c>
      <c r="I1063" t="s">
        <v>152</v>
      </c>
      <c r="J1063" t="s">
        <v>153</v>
      </c>
      <c r="K1063" t="s">
        <v>1152</v>
      </c>
      <c r="L1063" t="s">
        <v>1153</v>
      </c>
      <c r="M1063" t="s">
        <v>1154</v>
      </c>
      <c r="N1063">
        <v>93</v>
      </c>
      <c r="O1063" t="s">
        <v>157</v>
      </c>
      <c r="P1063" t="s">
        <v>158</v>
      </c>
      <c r="Q1063" t="s">
        <v>194</v>
      </c>
      <c r="R1063" t="s">
        <v>195</v>
      </c>
      <c r="S1063" t="s">
        <v>2</v>
      </c>
      <c r="T1063" t="s">
        <v>196</v>
      </c>
      <c r="U1063" t="s">
        <v>211</v>
      </c>
      <c r="V1063" t="s">
        <v>160</v>
      </c>
      <c r="W1063" t="s">
        <v>161</v>
      </c>
      <c r="X1063" t="s">
        <v>2</v>
      </c>
      <c r="Y1063" t="s">
        <v>2</v>
      </c>
      <c r="Z1063">
        <v>2010</v>
      </c>
      <c r="AA1063" t="s">
        <v>164</v>
      </c>
      <c r="AB1063" t="s">
        <v>2</v>
      </c>
      <c r="AC1063" t="s">
        <v>2</v>
      </c>
      <c r="AD1063" t="s">
        <v>2</v>
      </c>
      <c r="AE1063" t="s">
        <v>2</v>
      </c>
      <c r="AF1063" t="s">
        <v>2</v>
      </c>
      <c r="AG1063" t="s">
        <v>165</v>
      </c>
      <c r="AH1063" t="s">
        <v>166</v>
      </c>
    </row>
    <row r="1064" spans="1:34">
      <c r="A1064">
        <v>7415</v>
      </c>
      <c r="B1064">
        <v>579179</v>
      </c>
      <c r="C1064" t="s">
        <v>149</v>
      </c>
      <c r="D1064" t="str">
        <f t="shared" ca="1" si="48"/>
        <v>MFIWVUDZZV</v>
      </c>
      <c r="E1064" t="str">
        <f t="shared" ca="1" si="49"/>
        <v>Celvzdxcobgph</v>
      </c>
      <c r="F1064" t="s">
        <v>150</v>
      </c>
      <c r="G1064" t="s">
        <v>167</v>
      </c>
      <c r="H1064" s="149" t="str">
        <f t="shared" ca="1" si="50"/>
        <v>12/6/1994</v>
      </c>
      <c r="I1064" t="s">
        <v>152</v>
      </c>
      <c r="J1064" t="s">
        <v>153</v>
      </c>
      <c r="K1064" t="s">
        <v>1152</v>
      </c>
      <c r="L1064" t="s">
        <v>1153</v>
      </c>
      <c r="M1064" t="s">
        <v>1154</v>
      </c>
      <c r="N1064">
        <v>93</v>
      </c>
      <c r="O1064" t="s">
        <v>157</v>
      </c>
      <c r="P1064" t="s">
        <v>158</v>
      </c>
      <c r="Q1064" t="s">
        <v>194</v>
      </c>
      <c r="R1064" t="s">
        <v>198</v>
      </c>
      <c r="S1064" t="s">
        <v>2</v>
      </c>
      <c r="T1064" t="s">
        <v>196</v>
      </c>
      <c r="U1064" t="s">
        <v>197</v>
      </c>
      <c r="V1064" t="s">
        <v>160</v>
      </c>
      <c r="W1064" t="s">
        <v>161</v>
      </c>
      <c r="X1064" t="s">
        <v>2</v>
      </c>
      <c r="Y1064" t="s">
        <v>2</v>
      </c>
      <c r="Z1064">
        <v>2011</v>
      </c>
      <c r="AA1064" t="s">
        <v>164</v>
      </c>
      <c r="AB1064" t="s">
        <v>2</v>
      </c>
      <c r="AC1064" t="s">
        <v>2</v>
      </c>
      <c r="AD1064" t="s">
        <v>2</v>
      </c>
      <c r="AE1064" t="s">
        <v>2</v>
      </c>
      <c r="AF1064" t="s">
        <v>2</v>
      </c>
      <c r="AG1064" t="s">
        <v>213</v>
      </c>
      <c r="AH1064" t="s">
        <v>190</v>
      </c>
    </row>
    <row r="1065" spans="1:34">
      <c r="A1065">
        <v>7415</v>
      </c>
      <c r="B1065">
        <v>579200</v>
      </c>
      <c r="C1065" t="s">
        <v>183</v>
      </c>
      <c r="D1065" t="str">
        <f t="shared" ca="1" si="48"/>
        <v>GESRXGIRBV</v>
      </c>
      <c r="E1065" t="str">
        <f t="shared" ca="1" si="49"/>
        <v>Uubouepkjukqr</v>
      </c>
      <c r="F1065" t="s">
        <v>150</v>
      </c>
      <c r="G1065" t="s">
        <v>167</v>
      </c>
      <c r="H1065" s="149" t="str">
        <f t="shared" ca="1" si="50"/>
        <v>11/3/1994</v>
      </c>
      <c r="I1065" t="s">
        <v>152</v>
      </c>
      <c r="J1065" t="s">
        <v>153</v>
      </c>
      <c r="K1065" t="s">
        <v>1152</v>
      </c>
      <c r="L1065" t="s">
        <v>1153</v>
      </c>
      <c r="M1065" t="s">
        <v>1154</v>
      </c>
      <c r="N1065">
        <v>93</v>
      </c>
      <c r="O1065" t="s">
        <v>157</v>
      </c>
      <c r="P1065" t="s">
        <v>158</v>
      </c>
      <c r="Q1065" t="s">
        <v>187</v>
      </c>
      <c r="R1065" t="s">
        <v>1155</v>
      </c>
      <c r="S1065" t="s">
        <v>2</v>
      </c>
      <c r="T1065" t="s">
        <v>2</v>
      </c>
      <c r="U1065" t="s">
        <v>1156</v>
      </c>
      <c r="V1065" t="s">
        <v>160</v>
      </c>
      <c r="W1065" t="s">
        <v>161</v>
      </c>
      <c r="X1065" t="s">
        <v>2</v>
      </c>
      <c r="Y1065" t="s">
        <v>2</v>
      </c>
      <c r="Z1065">
        <v>2011</v>
      </c>
      <c r="AA1065" t="s">
        <v>164</v>
      </c>
      <c r="AB1065" t="s">
        <v>2</v>
      </c>
      <c r="AC1065" t="s">
        <v>2</v>
      </c>
      <c r="AD1065" t="s">
        <v>2</v>
      </c>
      <c r="AE1065" t="s">
        <v>2</v>
      </c>
      <c r="AF1065" t="s">
        <v>2</v>
      </c>
      <c r="AG1065" t="s">
        <v>165</v>
      </c>
      <c r="AH1065" t="s">
        <v>190</v>
      </c>
    </row>
    <row r="1066" spans="1:34">
      <c r="A1066">
        <v>7415</v>
      </c>
      <c r="B1066">
        <v>579271</v>
      </c>
      <c r="C1066" t="s">
        <v>149</v>
      </c>
      <c r="D1066" t="str">
        <f t="shared" ca="1" si="48"/>
        <v>YXPSHRHSXG</v>
      </c>
      <c r="E1066" t="str">
        <f t="shared" ca="1" si="49"/>
        <v>Cqlicvvycpgkj</v>
      </c>
      <c r="F1066" t="s">
        <v>150</v>
      </c>
      <c r="G1066" t="s">
        <v>167</v>
      </c>
      <c r="H1066" s="149" t="str">
        <f t="shared" ca="1" si="50"/>
        <v>21/12/1994</v>
      </c>
      <c r="I1066" t="s">
        <v>152</v>
      </c>
      <c r="J1066" t="s">
        <v>153</v>
      </c>
      <c r="K1066" t="s">
        <v>1152</v>
      </c>
      <c r="L1066" t="s">
        <v>1153</v>
      </c>
      <c r="M1066" t="s">
        <v>1154</v>
      </c>
      <c r="N1066">
        <v>93</v>
      </c>
      <c r="O1066" t="s">
        <v>157</v>
      </c>
      <c r="P1066" t="s">
        <v>158</v>
      </c>
      <c r="Q1066" t="s">
        <v>194</v>
      </c>
      <c r="R1066" t="s">
        <v>198</v>
      </c>
      <c r="S1066" t="s">
        <v>2</v>
      </c>
      <c r="T1066" t="s">
        <v>196</v>
      </c>
      <c r="U1066" t="s">
        <v>197</v>
      </c>
      <c r="V1066" t="s">
        <v>160</v>
      </c>
      <c r="W1066" t="s">
        <v>161</v>
      </c>
      <c r="X1066" t="s">
        <v>2</v>
      </c>
      <c r="Y1066" t="s">
        <v>2</v>
      </c>
      <c r="Z1066">
        <v>2011</v>
      </c>
      <c r="AA1066" t="s">
        <v>164</v>
      </c>
      <c r="AB1066" t="s">
        <v>2</v>
      </c>
      <c r="AC1066" t="s">
        <v>2</v>
      </c>
      <c r="AD1066" t="s">
        <v>2</v>
      </c>
      <c r="AE1066" t="s">
        <v>2</v>
      </c>
      <c r="AF1066" t="s">
        <v>2</v>
      </c>
      <c r="AG1066" t="s">
        <v>213</v>
      </c>
      <c r="AH1066" t="s">
        <v>166</v>
      </c>
    </row>
    <row r="1067" spans="1:34">
      <c r="A1067">
        <v>7415</v>
      </c>
      <c r="B1067">
        <v>579273</v>
      </c>
      <c r="C1067" t="s">
        <v>149</v>
      </c>
      <c r="D1067" t="str">
        <f t="shared" ca="1" si="48"/>
        <v>MYQACPVVPR</v>
      </c>
      <c r="E1067" t="str">
        <f t="shared" ca="1" si="49"/>
        <v>Puspgzjklgebb</v>
      </c>
      <c r="F1067" t="s">
        <v>150</v>
      </c>
      <c r="G1067" t="s">
        <v>167</v>
      </c>
      <c r="H1067" s="149" t="str">
        <f t="shared" ca="1" si="50"/>
        <v>19/5/1997</v>
      </c>
      <c r="I1067" t="s">
        <v>152</v>
      </c>
      <c r="J1067" t="s">
        <v>153</v>
      </c>
      <c r="K1067" t="s">
        <v>1152</v>
      </c>
      <c r="L1067" t="s">
        <v>1153</v>
      </c>
      <c r="M1067" t="s">
        <v>1154</v>
      </c>
      <c r="N1067">
        <v>93</v>
      </c>
      <c r="O1067" t="s">
        <v>157</v>
      </c>
      <c r="P1067" t="s">
        <v>158</v>
      </c>
      <c r="Q1067" t="s">
        <v>194</v>
      </c>
      <c r="R1067" t="s">
        <v>210</v>
      </c>
      <c r="S1067" t="s">
        <v>2</v>
      </c>
      <c r="T1067" t="s">
        <v>196</v>
      </c>
      <c r="U1067" t="s">
        <v>224</v>
      </c>
      <c r="V1067" t="s">
        <v>160</v>
      </c>
      <c r="W1067" t="s">
        <v>182</v>
      </c>
      <c r="X1067" t="s">
        <v>249</v>
      </c>
      <c r="Y1067" t="s">
        <v>2</v>
      </c>
      <c r="Z1067">
        <v>2011</v>
      </c>
      <c r="AA1067" t="s">
        <v>164</v>
      </c>
      <c r="AB1067" t="s">
        <v>2</v>
      </c>
      <c r="AC1067" t="s">
        <v>2</v>
      </c>
      <c r="AD1067" t="s">
        <v>2</v>
      </c>
      <c r="AE1067" t="s">
        <v>2</v>
      </c>
      <c r="AF1067" t="s">
        <v>2</v>
      </c>
      <c r="AG1067" t="s">
        <v>165</v>
      </c>
      <c r="AH1067" t="s">
        <v>166</v>
      </c>
    </row>
    <row r="1068" spans="1:34">
      <c r="A1068">
        <v>7415</v>
      </c>
      <c r="B1068">
        <v>579291</v>
      </c>
      <c r="C1068" t="s">
        <v>149</v>
      </c>
      <c r="D1068" t="str">
        <f t="shared" ca="1" si="48"/>
        <v>EEUPJGYWNI</v>
      </c>
      <c r="E1068" t="str">
        <f t="shared" ca="1" si="49"/>
        <v>Mqpxregtnxrxi</v>
      </c>
      <c r="F1068" t="s">
        <v>150</v>
      </c>
      <c r="G1068" t="s">
        <v>167</v>
      </c>
      <c r="H1068" s="149" t="str">
        <f t="shared" ca="1" si="50"/>
        <v>5/2/1994</v>
      </c>
      <c r="I1068" t="s">
        <v>152</v>
      </c>
      <c r="J1068" t="s">
        <v>153</v>
      </c>
      <c r="K1068" t="s">
        <v>1152</v>
      </c>
      <c r="L1068" t="s">
        <v>1153</v>
      </c>
      <c r="M1068" t="s">
        <v>1154</v>
      </c>
      <c r="N1068">
        <v>93</v>
      </c>
      <c r="O1068" t="s">
        <v>157</v>
      </c>
      <c r="P1068" t="s">
        <v>158</v>
      </c>
      <c r="Q1068" t="s">
        <v>194</v>
      </c>
      <c r="R1068" t="s">
        <v>198</v>
      </c>
      <c r="S1068" t="s">
        <v>2</v>
      </c>
      <c r="T1068" t="s">
        <v>196</v>
      </c>
      <c r="U1068" t="s">
        <v>197</v>
      </c>
      <c r="V1068" t="s">
        <v>160</v>
      </c>
      <c r="W1068" t="s">
        <v>161</v>
      </c>
      <c r="X1068" t="s">
        <v>2</v>
      </c>
      <c r="Y1068" t="s">
        <v>2</v>
      </c>
      <c r="Z1068">
        <v>2011</v>
      </c>
      <c r="AA1068" t="s">
        <v>164</v>
      </c>
      <c r="AB1068" t="s">
        <v>2</v>
      </c>
      <c r="AC1068" t="s">
        <v>2</v>
      </c>
      <c r="AD1068" t="s">
        <v>2</v>
      </c>
      <c r="AE1068" t="s">
        <v>2</v>
      </c>
      <c r="AF1068" t="s">
        <v>2</v>
      </c>
      <c r="AG1068" t="s">
        <v>213</v>
      </c>
      <c r="AH1068" t="s">
        <v>166</v>
      </c>
    </row>
    <row r="1069" spans="1:34">
      <c r="A1069">
        <v>7415</v>
      </c>
      <c r="B1069">
        <v>579293</v>
      </c>
      <c r="C1069" t="s">
        <v>149</v>
      </c>
      <c r="D1069" t="str">
        <f t="shared" ca="1" si="48"/>
        <v>QEJSHRIYCA</v>
      </c>
      <c r="E1069" t="str">
        <f t="shared" ca="1" si="49"/>
        <v>Jtoxwxuxmvdzm</v>
      </c>
      <c r="F1069" t="s">
        <v>150</v>
      </c>
      <c r="G1069" t="s">
        <v>167</v>
      </c>
      <c r="H1069" s="149" t="str">
        <f t="shared" ca="1" si="50"/>
        <v>14/1/1995</v>
      </c>
      <c r="I1069" t="s">
        <v>152</v>
      </c>
      <c r="J1069" t="s">
        <v>153</v>
      </c>
      <c r="K1069" t="s">
        <v>1152</v>
      </c>
      <c r="L1069" t="s">
        <v>1153</v>
      </c>
      <c r="M1069" t="s">
        <v>1154</v>
      </c>
      <c r="N1069">
        <v>93</v>
      </c>
      <c r="O1069" t="s">
        <v>157</v>
      </c>
      <c r="P1069" t="s">
        <v>158</v>
      </c>
      <c r="Q1069" t="s">
        <v>194</v>
      </c>
      <c r="R1069" t="s">
        <v>195</v>
      </c>
      <c r="S1069" t="s">
        <v>2</v>
      </c>
      <c r="T1069" t="s">
        <v>196</v>
      </c>
      <c r="U1069" t="s">
        <v>211</v>
      </c>
      <c r="V1069" t="s">
        <v>160</v>
      </c>
      <c r="W1069" t="s">
        <v>161</v>
      </c>
      <c r="X1069" t="s">
        <v>249</v>
      </c>
      <c r="Y1069" t="s">
        <v>2</v>
      </c>
      <c r="Z1069">
        <v>2011</v>
      </c>
      <c r="AA1069" t="s">
        <v>164</v>
      </c>
      <c r="AB1069" t="s">
        <v>2</v>
      </c>
      <c r="AC1069" t="s">
        <v>2</v>
      </c>
      <c r="AD1069" t="s">
        <v>2</v>
      </c>
      <c r="AE1069" t="s">
        <v>2</v>
      </c>
      <c r="AF1069" t="s">
        <v>2</v>
      </c>
      <c r="AG1069" t="s">
        <v>165</v>
      </c>
      <c r="AH1069" t="s">
        <v>166</v>
      </c>
    </row>
    <row r="1070" spans="1:34">
      <c r="A1070">
        <v>7415</v>
      </c>
      <c r="B1070">
        <v>579299</v>
      </c>
      <c r="C1070" t="s">
        <v>149</v>
      </c>
      <c r="D1070" t="str">
        <f t="shared" ca="1" si="48"/>
        <v>DLMTYDXYPB</v>
      </c>
      <c r="E1070" t="str">
        <f t="shared" ca="1" si="49"/>
        <v>Nkqflfmpjpaxu</v>
      </c>
      <c r="F1070" t="s">
        <v>150</v>
      </c>
      <c r="G1070" t="s">
        <v>167</v>
      </c>
      <c r="H1070" s="149" t="str">
        <f t="shared" ca="1" si="50"/>
        <v>28/9/1995</v>
      </c>
      <c r="I1070" t="s">
        <v>152</v>
      </c>
      <c r="J1070" t="s">
        <v>153</v>
      </c>
      <c r="K1070" t="s">
        <v>1152</v>
      </c>
      <c r="L1070" t="s">
        <v>1153</v>
      </c>
      <c r="M1070" t="s">
        <v>1154</v>
      </c>
      <c r="N1070">
        <v>93</v>
      </c>
      <c r="O1070" t="s">
        <v>157</v>
      </c>
      <c r="P1070" t="s">
        <v>158</v>
      </c>
      <c r="Q1070" t="s">
        <v>194</v>
      </c>
      <c r="R1070" t="s">
        <v>210</v>
      </c>
      <c r="S1070" t="s">
        <v>2</v>
      </c>
      <c r="T1070" t="s">
        <v>196</v>
      </c>
      <c r="U1070" t="s">
        <v>224</v>
      </c>
      <c r="V1070" t="s">
        <v>160</v>
      </c>
      <c r="W1070" t="s">
        <v>161</v>
      </c>
      <c r="X1070" t="s">
        <v>2</v>
      </c>
      <c r="Y1070" t="s">
        <v>2</v>
      </c>
      <c r="Z1070">
        <v>2011</v>
      </c>
      <c r="AA1070" t="s">
        <v>164</v>
      </c>
      <c r="AB1070" t="s">
        <v>2</v>
      </c>
      <c r="AC1070" t="s">
        <v>2</v>
      </c>
      <c r="AD1070" t="s">
        <v>2</v>
      </c>
      <c r="AE1070" t="s">
        <v>2</v>
      </c>
      <c r="AF1070" t="s">
        <v>2</v>
      </c>
      <c r="AG1070" t="s">
        <v>165</v>
      </c>
      <c r="AH1070" t="s">
        <v>166</v>
      </c>
    </row>
    <row r="1071" spans="1:34">
      <c r="A1071">
        <v>7415</v>
      </c>
      <c r="B1071">
        <v>579342</v>
      </c>
      <c r="C1071" t="s">
        <v>149</v>
      </c>
      <c r="D1071" t="str">
        <f t="shared" ca="1" si="48"/>
        <v>VGIZNPLMCY</v>
      </c>
      <c r="E1071" t="str">
        <f t="shared" ca="1" si="49"/>
        <v>Orysjpusqtlqb</v>
      </c>
      <c r="F1071" t="s">
        <v>150</v>
      </c>
      <c r="G1071" t="s">
        <v>167</v>
      </c>
      <c r="H1071" s="149" t="str">
        <f t="shared" ca="1" si="50"/>
        <v>18/8/1997</v>
      </c>
      <c r="I1071" t="s">
        <v>152</v>
      </c>
      <c r="J1071" t="s">
        <v>153</v>
      </c>
      <c r="K1071" t="s">
        <v>1152</v>
      </c>
      <c r="L1071" t="s">
        <v>1153</v>
      </c>
      <c r="M1071" t="s">
        <v>1154</v>
      </c>
      <c r="N1071">
        <v>93</v>
      </c>
      <c r="O1071" t="s">
        <v>157</v>
      </c>
      <c r="P1071" t="s">
        <v>158</v>
      </c>
      <c r="Q1071" t="s">
        <v>194</v>
      </c>
      <c r="R1071" t="s">
        <v>198</v>
      </c>
      <c r="S1071" t="s">
        <v>2</v>
      </c>
      <c r="T1071" t="s">
        <v>196</v>
      </c>
      <c r="U1071" t="s">
        <v>197</v>
      </c>
      <c r="V1071" t="s">
        <v>160</v>
      </c>
      <c r="W1071" t="s">
        <v>161</v>
      </c>
      <c r="X1071" t="s">
        <v>2</v>
      </c>
      <c r="Y1071" t="s">
        <v>2</v>
      </c>
      <c r="Z1071">
        <v>2011</v>
      </c>
      <c r="AA1071" t="s">
        <v>164</v>
      </c>
      <c r="AB1071" t="s">
        <v>2</v>
      </c>
      <c r="AC1071" t="s">
        <v>2</v>
      </c>
      <c r="AD1071" t="s">
        <v>2</v>
      </c>
      <c r="AE1071" t="s">
        <v>2</v>
      </c>
      <c r="AF1071" t="s">
        <v>2</v>
      </c>
      <c r="AG1071" t="s">
        <v>213</v>
      </c>
      <c r="AH1071" t="s">
        <v>166</v>
      </c>
    </row>
    <row r="1072" spans="1:34">
      <c r="A1072">
        <v>7415</v>
      </c>
      <c r="B1072">
        <v>579351</v>
      </c>
      <c r="C1072" t="s">
        <v>183</v>
      </c>
      <c r="D1072" t="str">
        <f t="shared" ca="1" si="48"/>
        <v>CKINCETWAD</v>
      </c>
      <c r="E1072" t="str">
        <f t="shared" ca="1" si="49"/>
        <v>Ovrrklymyeber</v>
      </c>
      <c r="F1072" t="s">
        <v>150</v>
      </c>
      <c r="G1072" t="s">
        <v>167</v>
      </c>
      <c r="H1072" s="149" t="str">
        <f t="shared" ca="1" si="50"/>
        <v>3/10/1996</v>
      </c>
      <c r="I1072" t="s">
        <v>152</v>
      </c>
      <c r="J1072" t="s">
        <v>153</v>
      </c>
      <c r="K1072" t="s">
        <v>1152</v>
      </c>
      <c r="L1072" t="s">
        <v>1153</v>
      </c>
      <c r="M1072" t="s">
        <v>1154</v>
      </c>
      <c r="N1072">
        <v>93</v>
      </c>
      <c r="O1072" t="s">
        <v>157</v>
      </c>
      <c r="P1072" t="s">
        <v>158</v>
      </c>
      <c r="Q1072" t="s">
        <v>187</v>
      </c>
      <c r="R1072" t="s">
        <v>1155</v>
      </c>
      <c r="S1072" t="s">
        <v>2</v>
      </c>
      <c r="T1072" t="s">
        <v>2</v>
      </c>
      <c r="U1072" t="s">
        <v>1156</v>
      </c>
      <c r="V1072" t="s">
        <v>160</v>
      </c>
      <c r="W1072" t="s">
        <v>161</v>
      </c>
      <c r="X1072" t="s">
        <v>2</v>
      </c>
      <c r="Y1072" t="s">
        <v>2</v>
      </c>
      <c r="Z1072">
        <v>2011</v>
      </c>
      <c r="AA1072" t="s">
        <v>164</v>
      </c>
      <c r="AB1072" t="s">
        <v>2</v>
      </c>
      <c r="AC1072" t="s">
        <v>2</v>
      </c>
      <c r="AD1072" t="s">
        <v>2</v>
      </c>
      <c r="AE1072" t="s">
        <v>2</v>
      </c>
      <c r="AF1072" t="s">
        <v>2</v>
      </c>
      <c r="AG1072" t="s">
        <v>165</v>
      </c>
      <c r="AH1072" t="s">
        <v>232</v>
      </c>
    </row>
    <row r="1073" spans="1:34">
      <c r="A1073">
        <v>7415</v>
      </c>
      <c r="B1073">
        <v>579364</v>
      </c>
      <c r="C1073" t="s">
        <v>149</v>
      </c>
      <c r="D1073" t="str">
        <f t="shared" ca="1" si="48"/>
        <v>SDQPPTCEGP</v>
      </c>
      <c r="E1073" t="str">
        <f t="shared" ca="1" si="49"/>
        <v>Iwsaejgufgbyh</v>
      </c>
      <c r="F1073" t="s">
        <v>150</v>
      </c>
      <c r="G1073" t="s">
        <v>167</v>
      </c>
      <c r="H1073" s="149" t="str">
        <f t="shared" ca="1" si="50"/>
        <v>12/10/1997</v>
      </c>
      <c r="I1073" t="s">
        <v>152</v>
      </c>
      <c r="J1073" t="s">
        <v>153</v>
      </c>
      <c r="K1073" t="s">
        <v>1152</v>
      </c>
      <c r="L1073" t="s">
        <v>1153</v>
      </c>
      <c r="M1073" t="s">
        <v>1154</v>
      </c>
      <c r="N1073">
        <v>93</v>
      </c>
      <c r="O1073" t="s">
        <v>157</v>
      </c>
      <c r="P1073" t="s">
        <v>158</v>
      </c>
      <c r="Q1073" t="s">
        <v>187</v>
      </c>
      <c r="R1073" t="s">
        <v>1157</v>
      </c>
      <c r="S1073" t="s">
        <v>2</v>
      </c>
      <c r="T1073" t="s">
        <v>2</v>
      </c>
      <c r="U1073" t="s">
        <v>347</v>
      </c>
      <c r="V1073" t="s">
        <v>160</v>
      </c>
      <c r="W1073" t="s">
        <v>161</v>
      </c>
      <c r="X1073" t="s">
        <v>2</v>
      </c>
      <c r="Y1073" t="s">
        <v>2</v>
      </c>
      <c r="Z1073">
        <v>2011</v>
      </c>
      <c r="AA1073" t="s">
        <v>164</v>
      </c>
      <c r="AB1073" t="s">
        <v>2</v>
      </c>
      <c r="AC1073" t="s">
        <v>2</v>
      </c>
      <c r="AD1073" t="s">
        <v>2</v>
      </c>
      <c r="AE1073" t="s">
        <v>2</v>
      </c>
      <c r="AF1073" t="s">
        <v>2</v>
      </c>
      <c r="AG1073" t="s">
        <v>174</v>
      </c>
      <c r="AH1073" t="s">
        <v>232</v>
      </c>
    </row>
    <row r="1074" spans="1:34">
      <c r="A1074">
        <v>7415</v>
      </c>
      <c r="B1074">
        <v>579372</v>
      </c>
      <c r="C1074" t="s">
        <v>183</v>
      </c>
      <c r="D1074" t="str">
        <f t="shared" ca="1" si="48"/>
        <v>UKIPXIWZPG</v>
      </c>
      <c r="E1074" t="str">
        <f t="shared" ca="1" si="49"/>
        <v>Lqoqgmeqfgqwk</v>
      </c>
      <c r="F1074" t="s">
        <v>150</v>
      </c>
      <c r="G1074" t="s">
        <v>167</v>
      </c>
      <c r="H1074" s="149" t="str">
        <f t="shared" ca="1" si="50"/>
        <v>8/1/1994</v>
      </c>
      <c r="I1074" t="s">
        <v>152</v>
      </c>
      <c r="J1074" t="s">
        <v>153</v>
      </c>
      <c r="K1074" t="s">
        <v>1152</v>
      </c>
      <c r="L1074" t="s">
        <v>1153</v>
      </c>
      <c r="M1074" t="s">
        <v>1154</v>
      </c>
      <c r="N1074">
        <v>93</v>
      </c>
      <c r="O1074" t="s">
        <v>157</v>
      </c>
      <c r="P1074" t="s">
        <v>158</v>
      </c>
      <c r="Q1074" t="s">
        <v>246</v>
      </c>
      <c r="R1074" t="s">
        <v>321</v>
      </c>
      <c r="S1074" t="s">
        <v>2</v>
      </c>
      <c r="T1074" t="s">
        <v>2</v>
      </c>
      <c r="U1074" t="s">
        <v>717</v>
      </c>
      <c r="V1074" t="s">
        <v>182</v>
      </c>
      <c r="W1074" t="s">
        <v>160</v>
      </c>
      <c r="X1074" t="s">
        <v>2</v>
      </c>
      <c r="Y1074" t="s">
        <v>2</v>
      </c>
      <c r="Z1074">
        <v>2011</v>
      </c>
      <c r="AA1074" t="s">
        <v>164</v>
      </c>
      <c r="AB1074" t="s">
        <v>2</v>
      </c>
      <c r="AC1074" t="s">
        <v>2</v>
      </c>
      <c r="AD1074" t="s">
        <v>2</v>
      </c>
      <c r="AE1074" t="s">
        <v>2</v>
      </c>
      <c r="AF1074" t="s">
        <v>2</v>
      </c>
      <c r="AG1074" t="s">
        <v>174</v>
      </c>
      <c r="AH1074" t="s">
        <v>166</v>
      </c>
    </row>
    <row r="1075" spans="1:34">
      <c r="A1075">
        <v>7415</v>
      </c>
      <c r="B1075">
        <v>579443</v>
      </c>
      <c r="C1075" t="s">
        <v>149</v>
      </c>
      <c r="D1075" t="str">
        <f t="shared" ca="1" si="48"/>
        <v>PDNSRIGHYZ</v>
      </c>
      <c r="E1075" t="str">
        <f t="shared" ca="1" si="49"/>
        <v>Drpxhuvzeafjj</v>
      </c>
      <c r="F1075" t="s">
        <v>150</v>
      </c>
      <c r="G1075" t="s">
        <v>167</v>
      </c>
      <c r="H1075" s="149" t="str">
        <f t="shared" ca="1" si="50"/>
        <v>5/9/1997</v>
      </c>
      <c r="I1075" t="s">
        <v>152</v>
      </c>
      <c r="J1075" t="s">
        <v>153</v>
      </c>
      <c r="K1075" t="s">
        <v>1152</v>
      </c>
      <c r="L1075" t="s">
        <v>1153</v>
      </c>
      <c r="M1075" t="s">
        <v>1154</v>
      </c>
      <c r="N1075">
        <v>93</v>
      </c>
      <c r="O1075" t="s">
        <v>157</v>
      </c>
      <c r="P1075" t="s">
        <v>158</v>
      </c>
      <c r="Q1075" t="s">
        <v>194</v>
      </c>
      <c r="R1075" t="s">
        <v>210</v>
      </c>
      <c r="S1075" t="s">
        <v>2</v>
      </c>
      <c r="T1075" t="s">
        <v>196</v>
      </c>
      <c r="U1075" t="s">
        <v>197</v>
      </c>
      <c r="V1075" t="s">
        <v>160</v>
      </c>
      <c r="W1075" t="s">
        <v>161</v>
      </c>
      <c r="X1075" t="s">
        <v>2</v>
      </c>
      <c r="Y1075" t="s">
        <v>2</v>
      </c>
      <c r="Z1075">
        <v>2011</v>
      </c>
      <c r="AA1075" t="s">
        <v>164</v>
      </c>
      <c r="AB1075" t="s">
        <v>2</v>
      </c>
      <c r="AC1075" t="s">
        <v>2</v>
      </c>
      <c r="AD1075" t="s">
        <v>2</v>
      </c>
      <c r="AE1075" t="s">
        <v>2</v>
      </c>
      <c r="AF1075" t="s">
        <v>2</v>
      </c>
      <c r="AG1075" t="s">
        <v>165</v>
      </c>
      <c r="AH1075" t="s">
        <v>175</v>
      </c>
    </row>
    <row r="1076" spans="1:34">
      <c r="A1076">
        <v>7415</v>
      </c>
      <c r="B1076">
        <v>579456</v>
      </c>
      <c r="C1076" t="s">
        <v>149</v>
      </c>
      <c r="D1076" t="str">
        <f t="shared" ca="1" si="48"/>
        <v>CFZJQVHHSL</v>
      </c>
      <c r="E1076" t="str">
        <f t="shared" ca="1" si="49"/>
        <v>Maprlskczinlu</v>
      </c>
      <c r="F1076" t="s">
        <v>150</v>
      </c>
      <c r="G1076" t="s">
        <v>167</v>
      </c>
      <c r="H1076" s="149" t="str">
        <f t="shared" ca="1" si="50"/>
        <v>10/11/1997</v>
      </c>
      <c r="I1076" t="s">
        <v>152</v>
      </c>
      <c r="J1076" t="s">
        <v>153</v>
      </c>
      <c r="K1076" t="s">
        <v>1152</v>
      </c>
      <c r="L1076" t="s">
        <v>1153</v>
      </c>
      <c r="M1076" t="s">
        <v>1154</v>
      </c>
      <c r="N1076">
        <v>93</v>
      </c>
      <c r="O1076" t="s">
        <v>157</v>
      </c>
      <c r="P1076" t="s">
        <v>158</v>
      </c>
      <c r="Q1076" t="s">
        <v>194</v>
      </c>
      <c r="R1076" t="s">
        <v>195</v>
      </c>
      <c r="S1076" t="s">
        <v>2</v>
      </c>
      <c r="T1076" t="s">
        <v>196</v>
      </c>
      <c r="U1076" t="s">
        <v>211</v>
      </c>
      <c r="V1076" t="s">
        <v>160</v>
      </c>
      <c r="W1076" t="s">
        <v>741</v>
      </c>
      <c r="X1076" t="s">
        <v>2</v>
      </c>
      <c r="Y1076" t="s">
        <v>2</v>
      </c>
      <c r="Z1076">
        <v>2011</v>
      </c>
      <c r="AA1076" t="s">
        <v>164</v>
      </c>
      <c r="AB1076" t="s">
        <v>2</v>
      </c>
      <c r="AC1076" t="s">
        <v>2</v>
      </c>
      <c r="AD1076" t="s">
        <v>2</v>
      </c>
      <c r="AE1076" t="s">
        <v>2</v>
      </c>
      <c r="AF1076" t="s">
        <v>2</v>
      </c>
      <c r="AG1076" t="s">
        <v>165</v>
      </c>
      <c r="AH1076" t="s">
        <v>175</v>
      </c>
    </row>
    <row r="1077" spans="1:34">
      <c r="A1077">
        <v>7415</v>
      </c>
      <c r="B1077">
        <v>579501</v>
      </c>
      <c r="C1077" t="s">
        <v>149</v>
      </c>
      <c r="D1077" t="str">
        <f t="shared" ca="1" si="48"/>
        <v>NTFFTESCKM</v>
      </c>
      <c r="E1077" t="str">
        <f t="shared" ca="1" si="49"/>
        <v>Uaokgahkelwwt</v>
      </c>
      <c r="F1077" t="s">
        <v>150</v>
      </c>
      <c r="G1077" t="s">
        <v>151</v>
      </c>
      <c r="H1077" s="149" t="str">
        <f t="shared" ca="1" si="50"/>
        <v>27/4/1995</v>
      </c>
      <c r="I1077" t="s">
        <v>152</v>
      </c>
      <c r="J1077" t="s">
        <v>153</v>
      </c>
      <c r="K1077" t="s">
        <v>1152</v>
      </c>
      <c r="L1077" t="s">
        <v>1153</v>
      </c>
      <c r="M1077" t="s">
        <v>1154</v>
      </c>
      <c r="N1077">
        <v>93</v>
      </c>
      <c r="O1077" t="s">
        <v>157</v>
      </c>
      <c r="P1077" t="s">
        <v>158</v>
      </c>
      <c r="Q1077" t="s">
        <v>246</v>
      </c>
      <c r="R1077" t="s">
        <v>1158</v>
      </c>
      <c r="S1077" t="s">
        <v>2</v>
      </c>
      <c r="T1077" t="s">
        <v>2</v>
      </c>
      <c r="U1077" t="s">
        <v>253</v>
      </c>
      <c r="V1077" t="s">
        <v>160</v>
      </c>
      <c r="W1077" t="s">
        <v>161</v>
      </c>
      <c r="X1077" t="s">
        <v>2</v>
      </c>
      <c r="Y1077" t="s">
        <v>2</v>
      </c>
      <c r="Z1077">
        <v>2011</v>
      </c>
      <c r="AA1077" t="s">
        <v>164</v>
      </c>
      <c r="AB1077" t="s">
        <v>2</v>
      </c>
      <c r="AC1077" t="s">
        <v>2</v>
      </c>
      <c r="AD1077" t="s">
        <v>2</v>
      </c>
      <c r="AE1077" t="s">
        <v>2</v>
      </c>
      <c r="AF1077" t="s">
        <v>2</v>
      </c>
      <c r="AG1077" t="s">
        <v>174</v>
      </c>
      <c r="AH1077" t="s">
        <v>166</v>
      </c>
    </row>
    <row r="1078" spans="1:34">
      <c r="A1078">
        <v>7415</v>
      </c>
      <c r="B1078">
        <v>579510</v>
      </c>
      <c r="C1078" t="s">
        <v>183</v>
      </c>
      <c r="D1078" t="str">
        <f t="shared" ca="1" si="48"/>
        <v>SYSJGJKIVO</v>
      </c>
      <c r="E1078" t="str">
        <f t="shared" ca="1" si="49"/>
        <v>Hptwiipeorutc</v>
      </c>
      <c r="F1078" t="s">
        <v>150</v>
      </c>
      <c r="G1078" t="s">
        <v>167</v>
      </c>
      <c r="H1078" s="149" t="str">
        <f t="shared" ca="1" si="50"/>
        <v>22/9/1997</v>
      </c>
      <c r="I1078" t="s">
        <v>152</v>
      </c>
      <c r="J1078" t="s">
        <v>153</v>
      </c>
      <c r="K1078" t="s">
        <v>1152</v>
      </c>
      <c r="L1078" t="s">
        <v>1153</v>
      </c>
      <c r="M1078" t="s">
        <v>1154</v>
      </c>
      <c r="N1078">
        <v>93</v>
      </c>
      <c r="O1078" t="s">
        <v>157</v>
      </c>
      <c r="P1078" t="s">
        <v>158</v>
      </c>
      <c r="Q1078" t="s">
        <v>194</v>
      </c>
      <c r="R1078" t="s">
        <v>210</v>
      </c>
      <c r="S1078" t="s">
        <v>2</v>
      </c>
      <c r="T1078" t="s">
        <v>196</v>
      </c>
      <c r="U1078" t="s">
        <v>197</v>
      </c>
      <c r="V1078" t="s">
        <v>182</v>
      </c>
      <c r="W1078" t="s">
        <v>160</v>
      </c>
      <c r="X1078" t="s">
        <v>2</v>
      </c>
      <c r="Y1078" t="s">
        <v>2</v>
      </c>
      <c r="Z1078">
        <v>2011</v>
      </c>
      <c r="AA1078" t="s">
        <v>164</v>
      </c>
      <c r="AB1078" t="s">
        <v>2</v>
      </c>
      <c r="AC1078" t="s">
        <v>2</v>
      </c>
      <c r="AD1078" t="s">
        <v>2</v>
      </c>
      <c r="AE1078" t="s">
        <v>2</v>
      </c>
      <c r="AF1078" t="s">
        <v>2</v>
      </c>
      <c r="AG1078" t="s">
        <v>165</v>
      </c>
      <c r="AH1078" t="s">
        <v>166</v>
      </c>
    </row>
    <row r="1079" spans="1:34">
      <c r="A1079">
        <v>7415</v>
      </c>
      <c r="B1079">
        <v>579540</v>
      </c>
      <c r="C1079" t="s">
        <v>149</v>
      </c>
      <c r="D1079" t="str">
        <f t="shared" ca="1" si="48"/>
        <v>GYNBGREPJZ</v>
      </c>
      <c r="E1079" t="str">
        <f t="shared" ca="1" si="49"/>
        <v>Hictxtzgxwwxh</v>
      </c>
      <c r="F1079" t="s">
        <v>150</v>
      </c>
      <c r="G1079" t="s">
        <v>167</v>
      </c>
      <c r="H1079" s="149" t="str">
        <f t="shared" ca="1" si="50"/>
        <v>5/3/1996</v>
      </c>
      <c r="I1079" t="s">
        <v>152</v>
      </c>
      <c r="J1079" t="s">
        <v>153</v>
      </c>
      <c r="K1079" t="s">
        <v>1152</v>
      </c>
      <c r="L1079" t="s">
        <v>1153</v>
      </c>
      <c r="M1079" t="s">
        <v>1154</v>
      </c>
      <c r="N1079">
        <v>93</v>
      </c>
      <c r="O1079" t="s">
        <v>157</v>
      </c>
      <c r="P1079" t="s">
        <v>158</v>
      </c>
      <c r="Q1079" t="s">
        <v>194</v>
      </c>
      <c r="R1079" t="s">
        <v>195</v>
      </c>
      <c r="S1079" t="s">
        <v>2</v>
      </c>
      <c r="T1079" t="s">
        <v>196</v>
      </c>
      <c r="U1079" t="s">
        <v>211</v>
      </c>
      <c r="V1079" t="s">
        <v>160</v>
      </c>
      <c r="W1079" t="s">
        <v>182</v>
      </c>
      <c r="X1079" t="s">
        <v>212</v>
      </c>
      <c r="Y1079" t="s">
        <v>2</v>
      </c>
      <c r="Z1079">
        <v>2011</v>
      </c>
      <c r="AA1079" t="s">
        <v>164</v>
      </c>
      <c r="AB1079" t="s">
        <v>2</v>
      </c>
      <c r="AC1079" t="s">
        <v>2</v>
      </c>
      <c r="AD1079" t="s">
        <v>2</v>
      </c>
      <c r="AE1079" t="s">
        <v>2</v>
      </c>
      <c r="AF1079" t="s">
        <v>2</v>
      </c>
      <c r="AG1079" t="s">
        <v>165</v>
      </c>
      <c r="AH1079" t="s">
        <v>166</v>
      </c>
    </row>
    <row r="1080" spans="1:34">
      <c r="A1080">
        <v>7415</v>
      </c>
      <c r="B1080">
        <v>579551</v>
      </c>
      <c r="C1080" t="s">
        <v>183</v>
      </c>
      <c r="D1080" t="str">
        <f t="shared" ca="1" si="48"/>
        <v>ETCJASVVXB</v>
      </c>
      <c r="E1080" t="str">
        <f t="shared" ca="1" si="49"/>
        <v>Cwdlgvcltnndq</v>
      </c>
      <c r="F1080" t="s">
        <v>150</v>
      </c>
      <c r="G1080" t="s">
        <v>167</v>
      </c>
      <c r="H1080" s="149" t="str">
        <f t="shared" ca="1" si="50"/>
        <v>12/1/1996</v>
      </c>
      <c r="I1080" t="s">
        <v>152</v>
      </c>
      <c r="J1080" t="s">
        <v>153</v>
      </c>
      <c r="K1080" t="s">
        <v>1152</v>
      </c>
      <c r="L1080" t="s">
        <v>1153</v>
      </c>
      <c r="M1080" t="s">
        <v>1154</v>
      </c>
      <c r="N1080">
        <v>93</v>
      </c>
      <c r="O1080" t="s">
        <v>157</v>
      </c>
      <c r="P1080" t="s">
        <v>158</v>
      </c>
      <c r="Q1080" t="s">
        <v>179</v>
      </c>
      <c r="R1080" t="s">
        <v>1159</v>
      </c>
      <c r="S1080" t="s">
        <v>2</v>
      </c>
      <c r="T1080" t="s">
        <v>2</v>
      </c>
      <c r="U1080" t="s">
        <v>294</v>
      </c>
      <c r="V1080" t="s">
        <v>160</v>
      </c>
      <c r="W1080" t="s">
        <v>161</v>
      </c>
      <c r="X1080" t="s">
        <v>2</v>
      </c>
      <c r="Y1080" t="s">
        <v>2</v>
      </c>
      <c r="Z1080">
        <v>2011</v>
      </c>
      <c r="AA1080" t="s">
        <v>164</v>
      </c>
      <c r="AB1080" t="s">
        <v>2</v>
      </c>
      <c r="AC1080" t="s">
        <v>2</v>
      </c>
      <c r="AD1080" t="s">
        <v>2</v>
      </c>
      <c r="AE1080" t="s">
        <v>2</v>
      </c>
      <c r="AF1080" t="s">
        <v>2</v>
      </c>
      <c r="AG1080" t="s">
        <v>284</v>
      </c>
      <c r="AH1080" t="s">
        <v>232</v>
      </c>
    </row>
    <row r="1081" spans="1:34">
      <c r="A1081">
        <v>7415</v>
      </c>
      <c r="B1081">
        <v>579725</v>
      </c>
      <c r="C1081" t="s">
        <v>183</v>
      </c>
      <c r="D1081" t="str">
        <f t="shared" ca="1" si="48"/>
        <v>NBZVRGPYFR</v>
      </c>
      <c r="E1081" t="str">
        <f t="shared" ca="1" si="49"/>
        <v>Wiveuijfgwkro</v>
      </c>
      <c r="F1081" t="s">
        <v>150</v>
      </c>
      <c r="G1081" t="s">
        <v>167</v>
      </c>
      <c r="H1081" s="149" t="str">
        <f t="shared" ca="1" si="50"/>
        <v>13/6/1996</v>
      </c>
      <c r="I1081" t="s">
        <v>152</v>
      </c>
      <c r="J1081" t="s">
        <v>153</v>
      </c>
      <c r="K1081" t="s">
        <v>1160</v>
      </c>
      <c r="L1081" t="s">
        <v>1161</v>
      </c>
      <c r="M1081" t="s">
        <v>1162</v>
      </c>
      <c r="N1081">
        <v>95</v>
      </c>
      <c r="O1081" t="s">
        <v>157</v>
      </c>
      <c r="P1081" t="s">
        <v>158</v>
      </c>
      <c r="Q1081" t="s">
        <v>246</v>
      </c>
      <c r="R1081" t="s">
        <v>297</v>
      </c>
      <c r="S1081" t="s">
        <v>2</v>
      </c>
      <c r="T1081" t="s">
        <v>2</v>
      </c>
      <c r="U1081" t="s">
        <v>224</v>
      </c>
      <c r="V1081" t="s">
        <v>160</v>
      </c>
      <c r="W1081" t="s">
        <v>161</v>
      </c>
      <c r="X1081" t="s">
        <v>2</v>
      </c>
      <c r="Y1081" t="s">
        <v>2</v>
      </c>
      <c r="Z1081">
        <v>2011</v>
      </c>
      <c r="AA1081" t="s">
        <v>164</v>
      </c>
      <c r="AB1081" t="s">
        <v>2</v>
      </c>
      <c r="AC1081" t="s">
        <v>2</v>
      </c>
      <c r="AD1081" t="s">
        <v>2</v>
      </c>
      <c r="AE1081" t="s">
        <v>2</v>
      </c>
      <c r="AF1081" t="s">
        <v>2</v>
      </c>
      <c r="AG1081" t="s">
        <v>165</v>
      </c>
      <c r="AH1081" t="s">
        <v>175</v>
      </c>
    </row>
    <row r="1082" spans="1:34">
      <c r="A1082">
        <v>7415</v>
      </c>
      <c r="B1082">
        <v>579726</v>
      </c>
      <c r="C1082" t="s">
        <v>149</v>
      </c>
      <c r="D1082" t="str">
        <f t="shared" ca="1" si="48"/>
        <v>TIHPVBTERI</v>
      </c>
      <c r="E1082" t="str">
        <f t="shared" ca="1" si="49"/>
        <v>Qdgviqwgrsffm</v>
      </c>
      <c r="F1082" t="s">
        <v>150</v>
      </c>
      <c r="G1082" t="s">
        <v>167</v>
      </c>
      <c r="H1082" s="149" t="str">
        <f t="shared" ca="1" si="50"/>
        <v>6/2/1997</v>
      </c>
      <c r="I1082" t="s">
        <v>152</v>
      </c>
      <c r="J1082" t="s">
        <v>153</v>
      </c>
      <c r="K1082" t="s">
        <v>1160</v>
      </c>
      <c r="L1082" t="s">
        <v>1161</v>
      </c>
      <c r="M1082" t="s">
        <v>1162</v>
      </c>
      <c r="N1082">
        <v>95</v>
      </c>
      <c r="O1082" t="s">
        <v>157</v>
      </c>
      <c r="P1082" t="s">
        <v>158</v>
      </c>
      <c r="Q1082" t="s">
        <v>179</v>
      </c>
      <c r="R1082" t="s">
        <v>385</v>
      </c>
      <c r="S1082" t="s">
        <v>2</v>
      </c>
      <c r="T1082" t="s">
        <v>2</v>
      </c>
      <c r="U1082" t="s">
        <v>294</v>
      </c>
      <c r="V1082" t="s">
        <v>160</v>
      </c>
      <c r="W1082" t="s">
        <v>161</v>
      </c>
      <c r="X1082" t="s">
        <v>2</v>
      </c>
      <c r="Y1082" t="s">
        <v>2</v>
      </c>
      <c r="Z1082">
        <v>2011</v>
      </c>
      <c r="AA1082" t="s">
        <v>164</v>
      </c>
      <c r="AB1082" t="s">
        <v>2</v>
      </c>
      <c r="AC1082" t="s">
        <v>2</v>
      </c>
      <c r="AD1082" t="s">
        <v>2</v>
      </c>
      <c r="AE1082" t="s">
        <v>2</v>
      </c>
      <c r="AF1082" t="s">
        <v>2</v>
      </c>
      <c r="AG1082" t="s">
        <v>165</v>
      </c>
      <c r="AH1082" t="s">
        <v>166</v>
      </c>
    </row>
    <row r="1083" spans="1:34">
      <c r="A1083">
        <v>7415</v>
      </c>
      <c r="B1083">
        <v>579757</v>
      </c>
      <c r="C1083" t="s">
        <v>149</v>
      </c>
      <c r="D1083" t="str">
        <f t="shared" ca="1" si="48"/>
        <v>OVYMUDUXDQ</v>
      </c>
      <c r="E1083" t="str">
        <f t="shared" ca="1" si="49"/>
        <v>Thubpwspzrfsl</v>
      </c>
      <c r="F1083" t="s">
        <v>150</v>
      </c>
      <c r="G1083" t="s">
        <v>167</v>
      </c>
      <c r="H1083" s="149" t="str">
        <f t="shared" ca="1" si="50"/>
        <v>21/11/1997</v>
      </c>
      <c r="I1083" t="s">
        <v>152</v>
      </c>
      <c r="J1083" t="s">
        <v>153</v>
      </c>
      <c r="K1083" t="s">
        <v>1160</v>
      </c>
      <c r="L1083" t="s">
        <v>1161</v>
      </c>
      <c r="M1083" t="s">
        <v>1162</v>
      </c>
      <c r="N1083">
        <v>95</v>
      </c>
      <c r="O1083" t="s">
        <v>157</v>
      </c>
      <c r="P1083" t="s">
        <v>158</v>
      </c>
      <c r="Q1083" t="s">
        <v>194</v>
      </c>
      <c r="R1083" t="s">
        <v>210</v>
      </c>
      <c r="S1083" t="s">
        <v>2</v>
      </c>
      <c r="T1083" t="s">
        <v>196</v>
      </c>
      <c r="U1083" t="s">
        <v>200</v>
      </c>
      <c r="V1083" t="s">
        <v>160</v>
      </c>
      <c r="W1083" t="s">
        <v>161</v>
      </c>
      <c r="X1083" t="s">
        <v>249</v>
      </c>
      <c r="Y1083" t="s">
        <v>279</v>
      </c>
      <c r="Z1083">
        <v>2009</v>
      </c>
      <c r="AA1083" t="s">
        <v>164</v>
      </c>
      <c r="AB1083" t="s">
        <v>2</v>
      </c>
      <c r="AC1083" t="s">
        <v>2</v>
      </c>
      <c r="AD1083" t="s">
        <v>2</v>
      </c>
      <c r="AE1083" t="s">
        <v>2</v>
      </c>
      <c r="AF1083" t="s">
        <v>2</v>
      </c>
      <c r="AG1083" t="s">
        <v>165</v>
      </c>
      <c r="AH1083" t="s">
        <v>166</v>
      </c>
    </row>
    <row r="1084" spans="1:34">
      <c r="A1084">
        <v>7415</v>
      </c>
      <c r="B1084">
        <v>579776</v>
      </c>
      <c r="C1084" t="s">
        <v>149</v>
      </c>
      <c r="D1084" t="str">
        <f t="shared" ca="1" si="48"/>
        <v>HNMHJIZISP</v>
      </c>
      <c r="E1084" t="str">
        <f t="shared" ca="1" si="49"/>
        <v>Yjwwsgjjxsipz</v>
      </c>
      <c r="F1084" t="s">
        <v>150</v>
      </c>
      <c r="G1084" t="s">
        <v>151</v>
      </c>
      <c r="H1084" s="149" t="str">
        <f t="shared" ca="1" si="50"/>
        <v>24/10/1996</v>
      </c>
      <c r="I1084" t="s">
        <v>152</v>
      </c>
      <c r="J1084" t="s">
        <v>153</v>
      </c>
      <c r="K1084" t="s">
        <v>1160</v>
      </c>
      <c r="L1084" t="s">
        <v>1161</v>
      </c>
      <c r="M1084" t="s">
        <v>1162</v>
      </c>
      <c r="N1084">
        <v>95</v>
      </c>
      <c r="O1084" t="s">
        <v>157</v>
      </c>
      <c r="P1084" t="s">
        <v>158</v>
      </c>
      <c r="Q1084" t="s">
        <v>179</v>
      </c>
      <c r="R1084" t="s">
        <v>385</v>
      </c>
      <c r="S1084" t="s">
        <v>2</v>
      </c>
      <c r="T1084" t="s">
        <v>2</v>
      </c>
      <c r="U1084" t="s">
        <v>294</v>
      </c>
      <c r="V1084" t="s">
        <v>160</v>
      </c>
      <c r="W1084" t="s">
        <v>182</v>
      </c>
      <c r="X1084" t="s">
        <v>2</v>
      </c>
      <c r="Y1084" t="s">
        <v>2</v>
      </c>
      <c r="Z1084">
        <v>2010</v>
      </c>
      <c r="AA1084" t="s">
        <v>164</v>
      </c>
      <c r="AB1084" t="s">
        <v>2</v>
      </c>
      <c r="AC1084" t="s">
        <v>2</v>
      </c>
      <c r="AD1084" t="s">
        <v>2</v>
      </c>
      <c r="AE1084" t="s">
        <v>2</v>
      </c>
      <c r="AF1084" t="s">
        <v>2</v>
      </c>
      <c r="AG1084" t="s">
        <v>165</v>
      </c>
      <c r="AH1084" t="s">
        <v>166</v>
      </c>
    </row>
    <row r="1085" spans="1:34">
      <c r="A1085">
        <v>7415</v>
      </c>
      <c r="B1085">
        <v>579890</v>
      </c>
      <c r="C1085" t="s">
        <v>149</v>
      </c>
      <c r="D1085" t="str">
        <f t="shared" ca="1" si="48"/>
        <v>OJWTYBEOTM</v>
      </c>
      <c r="E1085" t="str">
        <f t="shared" ca="1" si="49"/>
        <v>Xhpecindcaqli</v>
      </c>
      <c r="F1085" t="s">
        <v>150</v>
      </c>
      <c r="G1085" t="s">
        <v>167</v>
      </c>
      <c r="H1085" s="149" t="str">
        <f t="shared" ca="1" si="50"/>
        <v>22/2/1994</v>
      </c>
      <c r="I1085" t="s">
        <v>152</v>
      </c>
      <c r="J1085" t="s">
        <v>153</v>
      </c>
      <c r="K1085" t="s">
        <v>1160</v>
      </c>
      <c r="L1085" t="s">
        <v>1161</v>
      </c>
      <c r="M1085" t="s">
        <v>1162</v>
      </c>
      <c r="N1085">
        <v>95</v>
      </c>
      <c r="O1085" t="s">
        <v>157</v>
      </c>
      <c r="P1085" t="s">
        <v>158</v>
      </c>
      <c r="Q1085" t="s">
        <v>194</v>
      </c>
      <c r="R1085" t="s">
        <v>210</v>
      </c>
      <c r="S1085" t="s">
        <v>2</v>
      </c>
      <c r="T1085" t="s">
        <v>196</v>
      </c>
      <c r="U1085" t="s">
        <v>200</v>
      </c>
      <c r="V1085" t="s">
        <v>160</v>
      </c>
      <c r="W1085" t="s">
        <v>161</v>
      </c>
      <c r="X1085" t="s">
        <v>2</v>
      </c>
      <c r="Y1085" t="s">
        <v>2</v>
      </c>
      <c r="Z1085">
        <v>2011</v>
      </c>
      <c r="AA1085" t="s">
        <v>164</v>
      </c>
      <c r="AB1085" t="s">
        <v>2</v>
      </c>
      <c r="AC1085" t="s">
        <v>2</v>
      </c>
      <c r="AD1085" t="s">
        <v>2</v>
      </c>
      <c r="AE1085" t="s">
        <v>2</v>
      </c>
      <c r="AF1085" t="s">
        <v>2</v>
      </c>
      <c r="AG1085" t="s">
        <v>165</v>
      </c>
      <c r="AH1085" t="s">
        <v>175</v>
      </c>
    </row>
    <row r="1086" spans="1:34">
      <c r="A1086">
        <v>7415</v>
      </c>
      <c r="B1086">
        <v>579910</v>
      </c>
      <c r="C1086" t="s">
        <v>149</v>
      </c>
      <c r="D1086" t="str">
        <f t="shared" ca="1" si="48"/>
        <v>RBTLMYDVNV</v>
      </c>
      <c r="E1086" t="str">
        <f t="shared" ca="1" si="49"/>
        <v>Phxlmhcgfwpep</v>
      </c>
      <c r="F1086" t="s">
        <v>150</v>
      </c>
      <c r="G1086" t="s">
        <v>167</v>
      </c>
      <c r="H1086" s="149" t="str">
        <f t="shared" ca="1" si="50"/>
        <v>13/11/1995</v>
      </c>
      <c r="I1086" t="s">
        <v>152</v>
      </c>
      <c r="J1086" t="s">
        <v>153</v>
      </c>
      <c r="K1086" t="s">
        <v>1160</v>
      </c>
      <c r="L1086" t="s">
        <v>1161</v>
      </c>
      <c r="M1086" t="s">
        <v>1162</v>
      </c>
      <c r="N1086">
        <v>95</v>
      </c>
      <c r="O1086" t="s">
        <v>157</v>
      </c>
      <c r="P1086" t="s">
        <v>158</v>
      </c>
      <c r="Q1086" t="s">
        <v>179</v>
      </c>
      <c r="R1086" t="s">
        <v>384</v>
      </c>
      <c r="S1086" t="s">
        <v>2</v>
      </c>
      <c r="T1086" t="s">
        <v>2</v>
      </c>
      <c r="U1086" t="s">
        <v>334</v>
      </c>
      <c r="V1086" t="s">
        <v>182</v>
      </c>
      <c r="W1086" t="s">
        <v>160</v>
      </c>
      <c r="X1086" t="s">
        <v>2</v>
      </c>
      <c r="Y1086" t="s">
        <v>2</v>
      </c>
      <c r="Z1086">
        <v>2011</v>
      </c>
      <c r="AA1086" t="s">
        <v>164</v>
      </c>
      <c r="AB1086" t="s">
        <v>2</v>
      </c>
      <c r="AC1086" t="s">
        <v>2</v>
      </c>
      <c r="AD1086" t="s">
        <v>2</v>
      </c>
      <c r="AE1086" t="s">
        <v>2</v>
      </c>
      <c r="AF1086" t="s">
        <v>2</v>
      </c>
      <c r="AG1086" t="s">
        <v>284</v>
      </c>
      <c r="AH1086" t="s">
        <v>175</v>
      </c>
    </row>
    <row r="1087" spans="1:34">
      <c r="A1087">
        <v>7415</v>
      </c>
      <c r="B1087">
        <v>579949</v>
      </c>
      <c r="C1087" t="s">
        <v>149</v>
      </c>
      <c r="D1087" t="str">
        <f t="shared" ca="1" si="48"/>
        <v>FXKJLHLPLQ</v>
      </c>
      <c r="E1087" t="str">
        <f t="shared" ca="1" si="49"/>
        <v>Yzcrtbslgjccx</v>
      </c>
      <c r="F1087" t="s">
        <v>150</v>
      </c>
      <c r="G1087" t="s">
        <v>167</v>
      </c>
      <c r="H1087" s="149" t="str">
        <f t="shared" ca="1" si="50"/>
        <v>16/4/1994</v>
      </c>
      <c r="I1087" t="s">
        <v>152</v>
      </c>
      <c r="J1087" t="s">
        <v>153</v>
      </c>
      <c r="K1087" t="s">
        <v>1160</v>
      </c>
      <c r="L1087" t="s">
        <v>1161</v>
      </c>
      <c r="M1087" t="s">
        <v>1162</v>
      </c>
      <c r="N1087">
        <v>95</v>
      </c>
      <c r="O1087" t="s">
        <v>157</v>
      </c>
      <c r="P1087" t="s">
        <v>158</v>
      </c>
      <c r="Q1087" t="s">
        <v>194</v>
      </c>
      <c r="R1087" t="s">
        <v>195</v>
      </c>
      <c r="S1087" t="s">
        <v>2</v>
      </c>
      <c r="T1087" t="s">
        <v>196</v>
      </c>
      <c r="U1087" t="s">
        <v>211</v>
      </c>
      <c r="V1087" t="s">
        <v>160</v>
      </c>
      <c r="W1087" t="s">
        <v>161</v>
      </c>
      <c r="X1087" t="s">
        <v>2</v>
      </c>
      <c r="Y1087" t="s">
        <v>2</v>
      </c>
      <c r="Z1087">
        <v>2011</v>
      </c>
      <c r="AA1087" t="s">
        <v>164</v>
      </c>
      <c r="AB1087" t="s">
        <v>2</v>
      </c>
      <c r="AC1087" t="s">
        <v>2</v>
      </c>
      <c r="AD1087" t="s">
        <v>2</v>
      </c>
      <c r="AE1087" t="s">
        <v>2</v>
      </c>
      <c r="AF1087" t="s">
        <v>2</v>
      </c>
      <c r="AG1087" t="s">
        <v>165</v>
      </c>
      <c r="AH1087" t="s">
        <v>190</v>
      </c>
    </row>
    <row r="1088" spans="1:34">
      <c r="A1088">
        <v>7415</v>
      </c>
      <c r="B1088">
        <v>580010</v>
      </c>
      <c r="C1088" t="s">
        <v>149</v>
      </c>
      <c r="D1088" t="str">
        <f t="shared" ca="1" si="48"/>
        <v>JATDVJCHZO</v>
      </c>
      <c r="E1088" t="str">
        <f t="shared" ca="1" si="49"/>
        <v>Ljxjrizllrqbk</v>
      </c>
      <c r="F1088" t="s">
        <v>150</v>
      </c>
      <c r="G1088" t="s">
        <v>167</v>
      </c>
      <c r="H1088" s="149" t="str">
        <f t="shared" ca="1" si="50"/>
        <v>22/9/1995</v>
      </c>
      <c r="I1088" t="s">
        <v>152</v>
      </c>
      <c r="J1088" t="s">
        <v>153</v>
      </c>
      <c r="K1088" t="s">
        <v>1160</v>
      </c>
      <c r="L1088" t="s">
        <v>1161</v>
      </c>
      <c r="M1088" t="s">
        <v>1162</v>
      </c>
      <c r="N1088">
        <v>95</v>
      </c>
      <c r="O1088" t="s">
        <v>157</v>
      </c>
      <c r="P1088" t="s">
        <v>158</v>
      </c>
      <c r="Q1088" t="s">
        <v>194</v>
      </c>
      <c r="R1088" t="s">
        <v>210</v>
      </c>
      <c r="S1088" t="s">
        <v>133</v>
      </c>
      <c r="T1088" t="s">
        <v>196</v>
      </c>
      <c r="U1088" t="s">
        <v>200</v>
      </c>
      <c r="V1088" t="s">
        <v>182</v>
      </c>
      <c r="W1088" t="s">
        <v>160</v>
      </c>
      <c r="X1088" t="s">
        <v>2</v>
      </c>
      <c r="Y1088" t="s">
        <v>2</v>
      </c>
      <c r="Z1088">
        <v>2011</v>
      </c>
      <c r="AA1088" t="s">
        <v>164</v>
      </c>
      <c r="AB1088" t="s">
        <v>2</v>
      </c>
      <c r="AC1088" t="s">
        <v>2</v>
      </c>
      <c r="AD1088" t="s">
        <v>2</v>
      </c>
      <c r="AE1088" t="s">
        <v>2</v>
      </c>
      <c r="AF1088" t="s">
        <v>2</v>
      </c>
      <c r="AG1088" t="s">
        <v>165</v>
      </c>
      <c r="AH1088" t="s">
        <v>166</v>
      </c>
    </row>
    <row r="1089" spans="1:34">
      <c r="A1089">
        <v>7415</v>
      </c>
      <c r="B1089">
        <v>580014</v>
      </c>
      <c r="C1089" t="s">
        <v>149</v>
      </c>
      <c r="D1089" t="str">
        <f t="shared" ca="1" si="48"/>
        <v>XHPQEGFXXS</v>
      </c>
      <c r="E1089" t="str">
        <f t="shared" ca="1" si="49"/>
        <v>Cqvovvuflhlyp</v>
      </c>
      <c r="F1089" t="s">
        <v>150</v>
      </c>
      <c r="G1089" t="s">
        <v>167</v>
      </c>
      <c r="H1089" s="149" t="str">
        <f t="shared" ca="1" si="50"/>
        <v>4/5/1995</v>
      </c>
      <c r="I1089" t="s">
        <v>152</v>
      </c>
      <c r="J1089" t="s">
        <v>153</v>
      </c>
      <c r="K1089" t="s">
        <v>1160</v>
      </c>
      <c r="L1089" t="s">
        <v>1161</v>
      </c>
      <c r="M1089" t="s">
        <v>1162</v>
      </c>
      <c r="N1089">
        <v>95</v>
      </c>
      <c r="O1089" t="s">
        <v>157</v>
      </c>
      <c r="P1089" t="s">
        <v>158</v>
      </c>
      <c r="Q1089" t="s">
        <v>194</v>
      </c>
      <c r="R1089" t="s">
        <v>210</v>
      </c>
      <c r="S1089" t="s">
        <v>2</v>
      </c>
      <c r="T1089" t="s">
        <v>196</v>
      </c>
      <c r="U1089" t="s">
        <v>200</v>
      </c>
      <c r="V1089" t="s">
        <v>160</v>
      </c>
      <c r="W1089" t="s">
        <v>161</v>
      </c>
      <c r="X1089" t="s">
        <v>279</v>
      </c>
      <c r="Y1089" t="s">
        <v>2</v>
      </c>
      <c r="Z1089">
        <v>2011</v>
      </c>
      <c r="AA1089" t="s">
        <v>164</v>
      </c>
      <c r="AB1089" t="s">
        <v>2</v>
      </c>
      <c r="AC1089" t="s">
        <v>2</v>
      </c>
      <c r="AD1089" t="s">
        <v>2</v>
      </c>
      <c r="AE1089" t="s">
        <v>2</v>
      </c>
      <c r="AF1089" t="s">
        <v>2</v>
      </c>
      <c r="AG1089" t="s">
        <v>165</v>
      </c>
      <c r="AH1089" t="s">
        <v>166</v>
      </c>
    </row>
    <row r="1090" spans="1:34">
      <c r="A1090">
        <v>7415</v>
      </c>
      <c r="B1090">
        <v>580026</v>
      </c>
      <c r="C1090" t="s">
        <v>149</v>
      </c>
      <c r="D1090" t="str">
        <f t="shared" ca="1" si="48"/>
        <v>EDGZCQAWLV</v>
      </c>
      <c r="E1090" t="str">
        <f t="shared" ca="1" si="49"/>
        <v>Libbuqefwxxaq</v>
      </c>
      <c r="F1090" t="s">
        <v>150</v>
      </c>
      <c r="G1090" t="s">
        <v>167</v>
      </c>
      <c r="H1090" s="149" t="str">
        <f t="shared" ca="1" si="50"/>
        <v>17/6/1996</v>
      </c>
      <c r="I1090" t="s">
        <v>152</v>
      </c>
      <c r="J1090" t="s">
        <v>153</v>
      </c>
      <c r="K1090" t="s">
        <v>1160</v>
      </c>
      <c r="L1090" t="s">
        <v>1161</v>
      </c>
      <c r="M1090" t="s">
        <v>1162</v>
      </c>
      <c r="N1090">
        <v>95</v>
      </c>
      <c r="O1090" t="s">
        <v>157</v>
      </c>
      <c r="P1090" t="s">
        <v>158</v>
      </c>
      <c r="Q1090" t="s">
        <v>194</v>
      </c>
      <c r="R1090" t="s">
        <v>198</v>
      </c>
      <c r="S1090" t="s">
        <v>2</v>
      </c>
      <c r="T1090" t="s">
        <v>196</v>
      </c>
      <c r="U1090" t="s">
        <v>224</v>
      </c>
      <c r="V1090" t="s">
        <v>160</v>
      </c>
      <c r="W1090" t="s">
        <v>182</v>
      </c>
      <c r="X1090" t="s">
        <v>254</v>
      </c>
      <c r="Y1090" t="s">
        <v>2</v>
      </c>
      <c r="Z1090">
        <v>2011</v>
      </c>
      <c r="AA1090" t="s">
        <v>164</v>
      </c>
      <c r="AB1090" t="s">
        <v>2</v>
      </c>
      <c r="AC1090" t="s">
        <v>2</v>
      </c>
      <c r="AD1090" t="s">
        <v>2</v>
      </c>
      <c r="AE1090" t="s">
        <v>2</v>
      </c>
      <c r="AF1090" t="s">
        <v>2</v>
      </c>
      <c r="AG1090" t="s">
        <v>165</v>
      </c>
      <c r="AH1090" t="s">
        <v>190</v>
      </c>
    </row>
    <row r="1091" spans="1:34">
      <c r="A1091">
        <v>7415</v>
      </c>
      <c r="B1091">
        <v>580064</v>
      </c>
      <c r="C1091" t="s">
        <v>149</v>
      </c>
      <c r="D1091" t="str">
        <f t="shared" ref="D1091:D1154" ca="1" si="51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USVTGQAALO</v>
      </c>
      <c r="E1091" t="str">
        <f t="shared" ref="E1091:E1154" ca="1" si="52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Afgffhgjtozye</v>
      </c>
      <c r="F1091" t="s">
        <v>150</v>
      </c>
      <c r="G1091" t="s">
        <v>167</v>
      </c>
      <c r="H1091" s="149" t="str">
        <f t="shared" ref="H1091:H1154" ca="1" si="53">""&amp;RANDBETWEEN(1,28)&amp;"/"&amp;RANDBETWEEN(1,12)&amp;"/"&amp;RANDBETWEEN(1994,1997)</f>
        <v>2/1/1997</v>
      </c>
      <c r="I1091" t="s">
        <v>152</v>
      </c>
      <c r="J1091" t="s">
        <v>153</v>
      </c>
      <c r="K1091" t="s">
        <v>1160</v>
      </c>
      <c r="L1091" t="s">
        <v>1161</v>
      </c>
      <c r="M1091" t="s">
        <v>1162</v>
      </c>
      <c r="N1091">
        <v>95</v>
      </c>
      <c r="O1091" t="s">
        <v>157</v>
      </c>
      <c r="P1091" t="s">
        <v>158</v>
      </c>
      <c r="Q1091" t="s">
        <v>194</v>
      </c>
      <c r="R1091" t="s">
        <v>210</v>
      </c>
      <c r="S1091" t="s">
        <v>2</v>
      </c>
      <c r="T1091" t="s">
        <v>196</v>
      </c>
      <c r="U1091" t="s">
        <v>200</v>
      </c>
      <c r="V1091" t="s">
        <v>160</v>
      </c>
      <c r="W1091" t="s">
        <v>182</v>
      </c>
      <c r="X1091" t="s">
        <v>249</v>
      </c>
      <c r="Y1091" t="s">
        <v>254</v>
      </c>
      <c r="Z1091">
        <v>2011</v>
      </c>
      <c r="AA1091" t="s">
        <v>164</v>
      </c>
      <c r="AB1091" t="s">
        <v>2</v>
      </c>
      <c r="AC1091" t="s">
        <v>2</v>
      </c>
      <c r="AD1091" t="s">
        <v>2</v>
      </c>
      <c r="AE1091" t="s">
        <v>2</v>
      </c>
      <c r="AF1091" t="s">
        <v>2</v>
      </c>
      <c r="AG1091" t="s">
        <v>165</v>
      </c>
      <c r="AH1091" t="s">
        <v>175</v>
      </c>
    </row>
    <row r="1092" spans="1:34">
      <c r="A1092">
        <v>7415</v>
      </c>
      <c r="B1092">
        <v>580079</v>
      </c>
      <c r="C1092" t="s">
        <v>149</v>
      </c>
      <c r="D1092" t="str">
        <f t="shared" ca="1" si="51"/>
        <v>KZOSDGESNY</v>
      </c>
      <c r="E1092" t="str">
        <f t="shared" ca="1" si="52"/>
        <v>Mdfcjtcsspuyi</v>
      </c>
      <c r="F1092" t="s">
        <v>150</v>
      </c>
      <c r="G1092" t="s">
        <v>167</v>
      </c>
      <c r="H1092" s="149" t="str">
        <f t="shared" ca="1" si="53"/>
        <v>21/2/1995</v>
      </c>
      <c r="I1092" t="s">
        <v>152</v>
      </c>
      <c r="J1092" t="s">
        <v>153</v>
      </c>
      <c r="K1092" t="s">
        <v>1160</v>
      </c>
      <c r="L1092" t="s">
        <v>1161</v>
      </c>
      <c r="M1092" t="s">
        <v>1162</v>
      </c>
      <c r="N1092">
        <v>95</v>
      </c>
      <c r="O1092" t="s">
        <v>157</v>
      </c>
      <c r="P1092" t="s">
        <v>158</v>
      </c>
      <c r="Q1092" t="s">
        <v>179</v>
      </c>
      <c r="R1092" t="s">
        <v>384</v>
      </c>
      <c r="S1092" t="s">
        <v>2</v>
      </c>
      <c r="T1092" t="s">
        <v>2</v>
      </c>
      <c r="U1092" t="s">
        <v>334</v>
      </c>
      <c r="V1092" t="s">
        <v>160</v>
      </c>
      <c r="W1092" t="s">
        <v>161</v>
      </c>
      <c r="X1092" t="s">
        <v>2</v>
      </c>
      <c r="Y1092" t="s">
        <v>2</v>
      </c>
      <c r="Z1092">
        <v>2011</v>
      </c>
      <c r="AA1092" t="s">
        <v>164</v>
      </c>
      <c r="AB1092" t="s">
        <v>2</v>
      </c>
      <c r="AC1092" t="s">
        <v>2</v>
      </c>
      <c r="AD1092" t="s">
        <v>2</v>
      </c>
      <c r="AE1092" t="s">
        <v>2</v>
      </c>
      <c r="AF1092" t="s">
        <v>2</v>
      </c>
      <c r="AG1092" t="s">
        <v>284</v>
      </c>
      <c r="AH1092" t="s">
        <v>166</v>
      </c>
    </row>
    <row r="1093" spans="1:34">
      <c r="A1093">
        <v>7415</v>
      </c>
      <c r="B1093">
        <v>580100</v>
      </c>
      <c r="C1093" t="s">
        <v>149</v>
      </c>
      <c r="D1093" t="str">
        <f t="shared" ca="1" si="51"/>
        <v>GZSWPWPLZI</v>
      </c>
      <c r="E1093" t="str">
        <f t="shared" ca="1" si="52"/>
        <v>Ncvuevnsdniic</v>
      </c>
      <c r="F1093" t="s">
        <v>150</v>
      </c>
      <c r="G1093" t="s">
        <v>167</v>
      </c>
      <c r="H1093" s="149" t="str">
        <f t="shared" ca="1" si="53"/>
        <v>12/9/1994</v>
      </c>
      <c r="I1093" t="s">
        <v>152</v>
      </c>
      <c r="J1093" t="s">
        <v>153</v>
      </c>
      <c r="K1093" t="s">
        <v>1160</v>
      </c>
      <c r="L1093" t="s">
        <v>1161</v>
      </c>
      <c r="M1093" t="s">
        <v>1162</v>
      </c>
      <c r="N1093">
        <v>95</v>
      </c>
      <c r="O1093" t="s">
        <v>157</v>
      </c>
      <c r="P1093" t="s">
        <v>158</v>
      </c>
      <c r="Q1093" t="s">
        <v>194</v>
      </c>
      <c r="R1093" t="s">
        <v>195</v>
      </c>
      <c r="S1093" t="s">
        <v>2</v>
      </c>
      <c r="T1093" t="s">
        <v>196</v>
      </c>
      <c r="U1093" t="s">
        <v>211</v>
      </c>
      <c r="V1093" t="s">
        <v>160</v>
      </c>
      <c r="W1093" t="s">
        <v>161</v>
      </c>
      <c r="X1093" t="s">
        <v>2</v>
      </c>
      <c r="Y1093" t="s">
        <v>2</v>
      </c>
      <c r="Z1093">
        <v>2011</v>
      </c>
      <c r="AA1093" t="s">
        <v>164</v>
      </c>
      <c r="AB1093" t="s">
        <v>2</v>
      </c>
      <c r="AC1093" t="s">
        <v>2</v>
      </c>
      <c r="AD1093" t="s">
        <v>2</v>
      </c>
      <c r="AE1093" t="s">
        <v>2</v>
      </c>
      <c r="AF1093" t="s">
        <v>2</v>
      </c>
      <c r="AG1093" t="s">
        <v>165</v>
      </c>
      <c r="AH1093" t="s">
        <v>166</v>
      </c>
    </row>
    <row r="1094" spans="1:34">
      <c r="A1094">
        <v>7415</v>
      </c>
      <c r="B1094">
        <v>586881</v>
      </c>
      <c r="C1094" t="s">
        <v>149</v>
      </c>
      <c r="D1094" t="str">
        <f t="shared" ca="1" si="51"/>
        <v>RBEAAWAOCA</v>
      </c>
      <c r="E1094" t="str">
        <f t="shared" ca="1" si="52"/>
        <v>Uhbviqtjbigrh</v>
      </c>
      <c r="F1094" t="s">
        <v>150</v>
      </c>
      <c r="G1094" t="s">
        <v>151</v>
      </c>
      <c r="H1094" s="149" t="str">
        <f t="shared" ca="1" si="53"/>
        <v>15/10/1994</v>
      </c>
      <c r="I1094" t="s">
        <v>152</v>
      </c>
      <c r="J1094" t="s">
        <v>153</v>
      </c>
      <c r="K1094" t="s">
        <v>1163</v>
      </c>
      <c r="L1094" t="s">
        <v>1164</v>
      </c>
      <c r="M1094" t="s">
        <v>1165</v>
      </c>
      <c r="N1094">
        <v>94</v>
      </c>
      <c r="O1094" t="s">
        <v>157</v>
      </c>
      <c r="P1094" t="s">
        <v>158</v>
      </c>
      <c r="Q1094" t="s">
        <v>996</v>
      </c>
      <c r="R1094" t="s">
        <v>1166</v>
      </c>
      <c r="S1094" t="s">
        <v>2</v>
      </c>
      <c r="T1094" t="s">
        <v>2</v>
      </c>
      <c r="U1094" t="s">
        <v>2</v>
      </c>
      <c r="V1094" t="s">
        <v>160</v>
      </c>
      <c r="W1094" t="s">
        <v>161</v>
      </c>
      <c r="X1094" t="s">
        <v>293</v>
      </c>
      <c r="Y1094" t="s">
        <v>2</v>
      </c>
      <c r="Z1094">
        <v>2011</v>
      </c>
      <c r="AA1094" t="s">
        <v>164</v>
      </c>
      <c r="AB1094" t="s">
        <v>2</v>
      </c>
      <c r="AC1094" t="s">
        <v>2</v>
      </c>
      <c r="AD1094" t="s">
        <v>2</v>
      </c>
      <c r="AE1094" t="s">
        <v>2</v>
      </c>
      <c r="AF1094" t="s">
        <v>2</v>
      </c>
      <c r="AG1094" t="s">
        <v>165</v>
      </c>
      <c r="AH1094" t="s">
        <v>175</v>
      </c>
    </row>
    <row r="1095" spans="1:34">
      <c r="A1095">
        <v>7415</v>
      </c>
      <c r="B1095">
        <v>588531</v>
      </c>
      <c r="C1095" t="s">
        <v>183</v>
      </c>
      <c r="D1095" t="str">
        <f t="shared" ca="1" si="51"/>
        <v>QVQGFFYBKL</v>
      </c>
      <c r="E1095" t="str">
        <f t="shared" ca="1" si="52"/>
        <v>Bhnaozkftvles</v>
      </c>
      <c r="F1095" t="s">
        <v>150</v>
      </c>
      <c r="G1095" t="s">
        <v>167</v>
      </c>
      <c r="H1095" s="149" t="str">
        <f t="shared" ca="1" si="53"/>
        <v>24/6/1997</v>
      </c>
      <c r="I1095" t="s">
        <v>152</v>
      </c>
      <c r="J1095" t="s">
        <v>153</v>
      </c>
      <c r="K1095" t="s">
        <v>1167</v>
      </c>
      <c r="L1095" t="s">
        <v>1168</v>
      </c>
      <c r="M1095" t="s">
        <v>1169</v>
      </c>
      <c r="N1095">
        <v>77</v>
      </c>
      <c r="O1095" t="s">
        <v>157</v>
      </c>
      <c r="P1095" t="s">
        <v>158</v>
      </c>
      <c r="Q1095" t="s">
        <v>194</v>
      </c>
      <c r="R1095" t="s">
        <v>210</v>
      </c>
      <c r="S1095" t="s">
        <v>133</v>
      </c>
      <c r="T1095" t="s">
        <v>196</v>
      </c>
      <c r="U1095" t="s">
        <v>200</v>
      </c>
      <c r="V1095" t="s">
        <v>160</v>
      </c>
      <c r="W1095" t="s">
        <v>161</v>
      </c>
      <c r="X1095" t="s">
        <v>2</v>
      </c>
      <c r="Y1095" t="s">
        <v>2</v>
      </c>
      <c r="Z1095">
        <v>2011</v>
      </c>
      <c r="AA1095" t="s">
        <v>164</v>
      </c>
      <c r="AB1095" t="s">
        <v>2</v>
      </c>
      <c r="AC1095" t="s">
        <v>2</v>
      </c>
      <c r="AD1095" t="s">
        <v>2</v>
      </c>
      <c r="AE1095" t="s">
        <v>2</v>
      </c>
      <c r="AF1095" t="s">
        <v>2</v>
      </c>
      <c r="AG1095" t="s">
        <v>213</v>
      </c>
      <c r="AH1095" t="s">
        <v>166</v>
      </c>
    </row>
    <row r="1096" spans="1:34">
      <c r="A1096">
        <v>7415</v>
      </c>
      <c r="B1096">
        <v>588995</v>
      </c>
      <c r="C1096" t="s">
        <v>149</v>
      </c>
      <c r="D1096" t="str">
        <f t="shared" ca="1" si="51"/>
        <v>UPLZDJOXKH</v>
      </c>
      <c r="E1096" t="str">
        <f t="shared" ca="1" si="52"/>
        <v>Vplqftygnuelu</v>
      </c>
      <c r="F1096" t="s">
        <v>150</v>
      </c>
      <c r="G1096" t="s">
        <v>167</v>
      </c>
      <c r="H1096" s="149" t="str">
        <f t="shared" ca="1" si="53"/>
        <v>28/3/1997</v>
      </c>
      <c r="I1096" t="s">
        <v>152</v>
      </c>
      <c r="J1096" t="s">
        <v>153</v>
      </c>
      <c r="K1096" t="s">
        <v>1170</v>
      </c>
      <c r="L1096" t="s">
        <v>1171</v>
      </c>
      <c r="M1096" t="s">
        <v>209</v>
      </c>
      <c r="N1096">
        <v>78</v>
      </c>
      <c r="O1096" t="s">
        <v>157</v>
      </c>
      <c r="P1096" t="s">
        <v>158</v>
      </c>
      <c r="Q1096" t="s">
        <v>194</v>
      </c>
      <c r="R1096" t="s">
        <v>198</v>
      </c>
      <c r="S1096" t="s">
        <v>2</v>
      </c>
      <c r="T1096" t="s">
        <v>196</v>
      </c>
      <c r="U1096" t="s">
        <v>200</v>
      </c>
      <c r="V1096" t="s">
        <v>160</v>
      </c>
      <c r="W1096" t="s">
        <v>161</v>
      </c>
      <c r="X1096" t="s">
        <v>249</v>
      </c>
      <c r="Y1096" t="s">
        <v>2</v>
      </c>
      <c r="Z1096">
        <v>2011</v>
      </c>
      <c r="AA1096" t="s">
        <v>164</v>
      </c>
      <c r="AB1096" t="s">
        <v>2</v>
      </c>
      <c r="AC1096" t="s">
        <v>2</v>
      </c>
      <c r="AD1096" t="s">
        <v>2</v>
      </c>
      <c r="AE1096" t="s">
        <v>2</v>
      </c>
      <c r="AF1096" t="s">
        <v>2</v>
      </c>
      <c r="AG1096" t="s">
        <v>213</v>
      </c>
      <c r="AH1096" t="s">
        <v>190</v>
      </c>
    </row>
    <row r="1097" spans="1:34">
      <c r="A1097">
        <v>7415</v>
      </c>
      <c r="B1097">
        <v>589022</v>
      </c>
      <c r="C1097" t="s">
        <v>149</v>
      </c>
      <c r="D1097" t="str">
        <f t="shared" ca="1" si="51"/>
        <v>MZYCBAWZBP</v>
      </c>
      <c r="E1097" t="str">
        <f t="shared" ca="1" si="52"/>
        <v>Vgsevfzluxrov</v>
      </c>
      <c r="F1097" t="s">
        <v>150</v>
      </c>
      <c r="G1097" t="s">
        <v>167</v>
      </c>
      <c r="H1097" s="149" t="str">
        <f t="shared" ca="1" si="53"/>
        <v>12/1/1996</v>
      </c>
      <c r="I1097" t="s">
        <v>152</v>
      </c>
      <c r="J1097" t="s">
        <v>153</v>
      </c>
      <c r="K1097" t="s">
        <v>1170</v>
      </c>
      <c r="L1097" t="s">
        <v>1171</v>
      </c>
      <c r="M1097" t="s">
        <v>209</v>
      </c>
      <c r="N1097">
        <v>78</v>
      </c>
      <c r="O1097" t="s">
        <v>157</v>
      </c>
      <c r="P1097" t="s">
        <v>158</v>
      </c>
      <c r="Q1097" t="s">
        <v>194</v>
      </c>
      <c r="R1097" t="s">
        <v>198</v>
      </c>
      <c r="S1097" t="s">
        <v>2</v>
      </c>
      <c r="T1097" t="s">
        <v>196</v>
      </c>
      <c r="U1097" t="s">
        <v>200</v>
      </c>
      <c r="V1097" t="s">
        <v>160</v>
      </c>
      <c r="W1097" t="s">
        <v>161</v>
      </c>
      <c r="X1097" t="s">
        <v>2</v>
      </c>
      <c r="Y1097" t="s">
        <v>2</v>
      </c>
      <c r="Z1097">
        <v>2011</v>
      </c>
      <c r="AA1097" t="s">
        <v>164</v>
      </c>
      <c r="AB1097" t="s">
        <v>2</v>
      </c>
      <c r="AC1097" t="s">
        <v>2</v>
      </c>
      <c r="AD1097" t="s">
        <v>2</v>
      </c>
      <c r="AE1097" t="s">
        <v>2</v>
      </c>
      <c r="AF1097" t="s">
        <v>2</v>
      </c>
      <c r="AG1097" t="s">
        <v>213</v>
      </c>
      <c r="AH1097" t="s">
        <v>175</v>
      </c>
    </row>
    <row r="1098" spans="1:34">
      <c r="A1098">
        <v>7415</v>
      </c>
      <c r="B1098">
        <v>590321</v>
      </c>
      <c r="C1098" t="s">
        <v>149</v>
      </c>
      <c r="D1098" t="str">
        <f t="shared" ca="1" si="51"/>
        <v>AXFXPWAJEW</v>
      </c>
      <c r="E1098" t="str">
        <f t="shared" ca="1" si="52"/>
        <v>Oyoifcuonggvb</v>
      </c>
      <c r="F1098" t="s">
        <v>150</v>
      </c>
      <c r="G1098" t="s">
        <v>167</v>
      </c>
      <c r="H1098" s="149" t="str">
        <f t="shared" ca="1" si="53"/>
        <v>8/8/1995</v>
      </c>
      <c r="I1098" t="s">
        <v>152</v>
      </c>
      <c r="J1098" t="s">
        <v>153</v>
      </c>
      <c r="K1098" t="s">
        <v>1172</v>
      </c>
      <c r="L1098" t="s">
        <v>1173</v>
      </c>
      <c r="M1098" t="s">
        <v>223</v>
      </c>
      <c r="N1098">
        <v>75</v>
      </c>
      <c r="O1098" t="s">
        <v>157</v>
      </c>
      <c r="P1098" t="s">
        <v>158</v>
      </c>
      <c r="Q1098" t="s">
        <v>194</v>
      </c>
      <c r="R1098" t="s">
        <v>195</v>
      </c>
      <c r="S1098" t="s">
        <v>2</v>
      </c>
      <c r="T1098" t="s">
        <v>196</v>
      </c>
      <c r="U1098" t="s">
        <v>197</v>
      </c>
      <c r="V1098" t="s">
        <v>160</v>
      </c>
      <c r="W1098" t="s">
        <v>161</v>
      </c>
      <c r="X1098" t="s">
        <v>2</v>
      </c>
      <c r="Y1098" t="s">
        <v>2</v>
      </c>
      <c r="Z1098">
        <v>2011</v>
      </c>
      <c r="AA1098" t="s">
        <v>164</v>
      </c>
      <c r="AB1098" t="s">
        <v>2</v>
      </c>
      <c r="AC1098" t="s">
        <v>2</v>
      </c>
      <c r="AD1098" t="s">
        <v>2</v>
      </c>
      <c r="AE1098" t="s">
        <v>2</v>
      </c>
      <c r="AF1098" t="s">
        <v>2</v>
      </c>
      <c r="AG1098" t="s">
        <v>165</v>
      </c>
      <c r="AH1098" t="s">
        <v>175</v>
      </c>
    </row>
    <row r="1099" spans="1:34">
      <c r="A1099">
        <v>7415</v>
      </c>
      <c r="B1099">
        <v>590382</v>
      </c>
      <c r="C1099" t="s">
        <v>183</v>
      </c>
      <c r="D1099" t="str">
        <f t="shared" ca="1" si="51"/>
        <v>XLYDKLGOMS</v>
      </c>
      <c r="E1099" t="str">
        <f t="shared" ca="1" si="52"/>
        <v>Pvljrzuxqppfv</v>
      </c>
      <c r="F1099" t="s">
        <v>150</v>
      </c>
      <c r="G1099" t="s">
        <v>167</v>
      </c>
      <c r="H1099" s="149" t="str">
        <f t="shared" ca="1" si="53"/>
        <v>16/1/1996</v>
      </c>
      <c r="I1099" t="s">
        <v>152</v>
      </c>
      <c r="J1099" t="s">
        <v>153</v>
      </c>
      <c r="K1099" t="s">
        <v>1172</v>
      </c>
      <c r="L1099" t="s">
        <v>1173</v>
      </c>
      <c r="M1099" t="s">
        <v>223</v>
      </c>
      <c r="N1099">
        <v>75</v>
      </c>
      <c r="O1099" t="s">
        <v>157</v>
      </c>
      <c r="P1099" t="s">
        <v>158</v>
      </c>
      <c r="Q1099" t="s">
        <v>246</v>
      </c>
      <c r="R1099" t="s">
        <v>321</v>
      </c>
      <c r="S1099" t="s">
        <v>2</v>
      </c>
      <c r="T1099" t="s">
        <v>2</v>
      </c>
      <c r="U1099" t="s">
        <v>224</v>
      </c>
      <c r="V1099" t="s">
        <v>160</v>
      </c>
      <c r="W1099" t="s">
        <v>161</v>
      </c>
      <c r="X1099" t="s">
        <v>2</v>
      </c>
      <c r="Y1099" t="s">
        <v>2</v>
      </c>
      <c r="Z1099">
        <v>2011</v>
      </c>
      <c r="AA1099" t="s">
        <v>164</v>
      </c>
      <c r="AB1099" t="s">
        <v>2</v>
      </c>
      <c r="AC1099" t="s">
        <v>2</v>
      </c>
      <c r="AD1099" t="s">
        <v>2</v>
      </c>
      <c r="AE1099" t="s">
        <v>2</v>
      </c>
      <c r="AF1099" t="s">
        <v>2</v>
      </c>
      <c r="AG1099" t="s">
        <v>213</v>
      </c>
      <c r="AH1099" t="s">
        <v>232</v>
      </c>
    </row>
    <row r="1100" spans="1:34">
      <c r="A1100">
        <v>7415</v>
      </c>
      <c r="B1100">
        <v>590389</v>
      </c>
      <c r="C1100" t="s">
        <v>183</v>
      </c>
      <c r="D1100" t="str">
        <f t="shared" ca="1" si="51"/>
        <v>QSCCLKFDGR</v>
      </c>
      <c r="E1100" t="str">
        <f t="shared" ca="1" si="52"/>
        <v>Golkgcmyejazk</v>
      </c>
      <c r="F1100" t="s">
        <v>150</v>
      </c>
      <c r="G1100" t="s">
        <v>167</v>
      </c>
      <c r="H1100" s="149" t="str">
        <f t="shared" ca="1" si="53"/>
        <v>25/8/1995</v>
      </c>
      <c r="I1100" t="s">
        <v>152</v>
      </c>
      <c r="J1100" t="s">
        <v>153</v>
      </c>
      <c r="K1100" t="s">
        <v>1172</v>
      </c>
      <c r="L1100" t="s">
        <v>1173</v>
      </c>
      <c r="M1100" t="s">
        <v>223</v>
      </c>
      <c r="N1100">
        <v>75</v>
      </c>
      <c r="O1100" t="s">
        <v>157</v>
      </c>
      <c r="P1100" t="s">
        <v>158</v>
      </c>
      <c r="Q1100" t="s">
        <v>246</v>
      </c>
      <c r="R1100" t="s">
        <v>297</v>
      </c>
      <c r="S1100" t="s">
        <v>2</v>
      </c>
      <c r="T1100" t="s">
        <v>2</v>
      </c>
      <c r="U1100" t="s">
        <v>717</v>
      </c>
      <c r="V1100" t="s">
        <v>160</v>
      </c>
      <c r="W1100" t="s">
        <v>161</v>
      </c>
      <c r="X1100" t="s">
        <v>2</v>
      </c>
      <c r="Y1100" t="s">
        <v>2</v>
      </c>
      <c r="Z1100">
        <v>2011</v>
      </c>
      <c r="AA1100" t="s">
        <v>164</v>
      </c>
      <c r="AB1100" t="s">
        <v>2</v>
      </c>
      <c r="AC1100" t="s">
        <v>2</v>
      </c>
      <c r="AD1100" t="s">
        <v>2</v>
      </c>
      <c r="AE1100" t="s">
        <v>2</v>
      </c>
      <c r="AF1100" t="s">
        <v>2</v>
      </c>
      <c r="AG1100" t="s">
        <v>213</v>
      </c>
      <c r="AH1100" t="s">
        <v>175</v>
      </c>
    </row>
    <row r="1101" spans="1:34">
      <c r="A1101">
        <v>7415</v>
      </c>
      <c r="B1101">
        <v>590509</v>
      </c>
      <c r="C1101" t="s">
        <v>149</v>
      </c>
      <c r="D1101" t="str">
        <f t="shared" ca="1" si="51"/>
        <v>NSRONWSGFF</v>
      </c>
      <c r="E1101" t="str">
        <f t="shared" ca="1" si="52"/>
        <v>Iyrhjmayotgaw</v>
      </c>
      <c r="F1101" t="s">
        <v>150</v>
      </c>
      <c r="G1101" t="s">
        <v>167</v>
      </c>
      <c r="H1101" s="149" t="str">
        <f t="shared" ca="1" si="53"/>
        <v>11/6/1994</v>
      </c>
      <c r="I1101" t="s">
        <v>152</v>
      </c>
      <c r="J1101" t="s">
        <v>153</v>
      </c>
      <c r="K1101" t="s">
        <v>1174</v>
      </c>
      <c r="L1101" t="s">
        <v>1175</v>
      </c>
      <c r="M1101" t="s">
        <v>1176</v>
      </c>
      <c r="N1101">
        <v>95</v>
      </c>
      <c r="O1101" t="s">
        <v>157</v>
      </c>
      <c r="P1101" t="s">
        <v>158</v>
      </c>
      <c r="Q1101" t="s">
        <v>194</v>
      </c>
      <c r="R1101" t="s">
        <v>210</v>
      </c>
      <c r="S1101" t="s">
        <v>2</v>
      </c>
      <c r="T1101" t="s">
        <v>196</v>
      </c>
      <c r="U1101" t="s">
        <v>224</v>
      </c>
      <c r="V1101" t="s">
        <v>160</v>
      </c>
      <c r="W1101" t="s">
        <v>161</v>
      </c>
      <c r="X1101" t="s">
        <v>2</v>
      </c>
      <c r="Y1101" t="s">
        <v>2</v>
      </c>
      <c r="Z1101">
        <v>2010</v>
      </c>
      <c r="AA1101" t="s">
        <v>164</v>
      </c>
      <c r="AB1101" t="s">
        <v>2</v>
      </c>
      <c r="AC1101" t="s">
        <v>2</v>
      </c>
      <c r="AD1101" t="s">
        <v>2</v>
      </c>
      <c r="AE1101" t="s">
        <v>2</v>
      </c>
      <c r="AF1101" t="s">
        <v>2</v>
      </c>
      <c r="AG1101" t="s">
        <v>174</v>
      </c>
      <c r="AH1101" t="s">
        <v>175</v>
      </c>
    </row>
    <row r="1102" spans="1:34">
      <c r="A1102">
        <v>7415</v>
      </c>
      <c r="B1102">
        <v>590546</v>
      </c>
      <c r="C1102" t="s">
        <v>149</v>
      </c>
      <c r="D1102" t="str">
        <f t="shared" ca="1" si="51"/>
        <v>BMQROZIPZZ</v>
      </c>
      <c r="E1102" t="str">
        <f t="shared" ca="1" si="52"/>
        <v>Fggcioqnxtyxv</v>
      </c>
      <c r="F1102" t="s">
        <v>150</v>
      </c>
      <c r="G1102" t="s">
        <v>167</v>
      </c>
      <c r="H1102" s="149" t="str">
        <f t="shared" ca="1" si="53"/>
        <v>12/12/1995</v>
      </c>
      <c r="I1102" t="s">
        <v>152</v>
      </c>
      <c r="J1102" t="s">
        <v>153</v>
      </c>
      <c r="K1102" t="s">
        <v>1174</v>
      </c>
      <c r="L1102" t="s">
        <v>1175</v>
      </c>
      <c r="M1102" t="s">
        <v>1176</v>
      </c>
      <c r="N1102">
        <v>95</v>
      </c>
      <c r="O1102" t="s">
        <v>157</v>
      </c>
      <c r="P1102" t="s">
        <v>158</v>
      </c>
      <c r="Q1102" t="s">
        <v>179</v>
      </c>
      <c r="R1102" t="s">
        <v>295</v>
      </c>
      <c r="S1102" t="s">
        <v>2</v>
      </c>
      <c r="T1102" t="s">
        <v>2</v>
      </c>
      <c r="U1102" t="s">
        <v>181</v>
      </c>
      <c r="V1102" t="s">
        <v>160</v>
      </c>
      <c r="W1102" t="s">
        <v>182</v>
      </c>
      <c r="X1102" t="s">
        <v>2</v>
      </c>
      <c r="Y1102" t="s">
        <v>2</v>
      </c>
      <c r="Z1102">
        <v>2010</v>
      </c>
      <c r="AA1102" t="s">
        <v>164</v>
      </c>
      <c r="AB1102" t="s">
        <v>2</v>
      </c>
      <c r="AC1102" t="s">
        <v>2</v>
      </c>
      <c r="AD1102" t="s">
        <v>2</v>
      </c>
      <c r="AE1102" t="s">
        <v>2</v>
      </c>
      <c r="AF1102" t="s">
        <v>2</v>
      </c>
      <c r="AG1102" t="s">
        <v>165</v>
      </c>
      <c r="AH1102" t="s">
        <v>190</v>
      </c>
    </row>
    <row r="1103" spans="1:34">
      <c r="A1103">
        <v>7415</v>
      </c>
      <c r="B1103">
        <v>590557</v>
      </c>
      <c r="C1103" t="s">
        <v>149</v>
      </c>
      <c r="D1103" t="str">
        <f t="shared" ca="1" si="51"/>
        <v>ETJUWCJUCK</v>
      </c>
      <c r="E1103" t="str">
        <f t="shared" ca="1" si="52"/>
        <v>Kvvltgghanppj</v>
      </c>
      <c r="F1103" t="s">
        <v>150</v>
      </c>
      <c r="G1103" t="s">
        <v>151</v>
      </c>
      <c r="H1103" s="149" t="str">
        <f t="shared" ca="1" si="53"/>
        <v>14/4/1994</v>
      </c>
      <c r="I1103" t="s">
        <v>152</v>
      </c>
      <c r="J1103" t="s">
        <v>153</v>
      </c>
      <c r="K1103" t="s">
        <v>1174</v>
      </c>
      <c r="L1103" t="s">
        <v>1175</v>
      </c>
      <c r="M1103" t="s">
        <v>1176</v>
      </c>
      <c r="N1103">
        <v>95</v>
      </c>
      <c r="O1103" t="s">
        <v>157</v>
      </c>
      <c r="P1103" t="s">
        <v>158</v>
      </c>
      <c r="Q1103" t="s">
        <v>246</v>
      </c>
      <c r="R1103" t="s">
        <v>297</v>
      </c>
      <c r="S1103" t="s">
        <v>133</v>
      </c>
      <c r="T1103" t="s">
        <v>2</v>
      </c>
      <c r="U1103" t="s">
        <v>224</v>
      </c>
      <c r="V1103" t="s">
        <v>160</v>
      </c>
      <c r="W1103" t="s">
        <v>182</v>
      </c>
      <c r="X1103" t="s">
        <v>2</v>
      </c>
      <c r="Y1103" t="s">
        <v>2</v>
      </c>
      <c r="Z1103">
        <v>2011</v>
      </c>
      <c r="AA1103" t="s">
        <v>164</v>
      </c>
      <c r="AB1103" t="s">
        <v>2</v>
      </c>
      <c r="AC1103" t="s">
        <v>2</v>
      </c>
      <c r="AD1103" t="s">
        <v>2</v>
      </c>
      <c r="AE1103" t="s">
        <v>2</v>
      </c>
      <c r="AF1103" t="s">
        <v>2</v>
      </c>
      <c r="AG1103" t="s">
        <v>174</v>
      </c>
      <c r="AH1103" t="s">
        <v>190</v>
      </c>
    </row>
    <row r="1104" spans="1:34">
      <c r="A1104">
        <v>7415</v>
      </c>
      <c r="B1104">
        <v>594107</v>
      </c>
      <c r="C1104" t="s">
        <v>149</v>
      </c>
      <c r="D1104" t="str">
        <f t="shared" ca="1" si="51"/>
        <v>KGAYSBPOVU</v>
      </c>
      <c r="E1104" t="str">
        <f t="shared" ca="1" si="52"/>
        <v>Eqgrljncpypvt</v>
      </c>
      <c r="F1104" t="s">
        <v>150</v>
      </c>
      <c r="G1104" t="s">
        <v>167</v>
      </c>
      <c r="H1104" s="149" t="str">
        <f t="shared" ca="1" si="53"/>
        <v>27/10/1994</v>
      </c>
      <c r="I1104" t="s">
        <v>152</v>
      </c>
      <c r="J1104" t="s">
        <v>153</v>
      </c>
      <c r="K1104" t="s">
        <v>1177</v>
      </c>
      <c r="L1104" t="s">
        <v>1178</v>
      </c>
      <c r="M1104" t="s">
        <v>1179</v>
      </c>
      <c r="N1104">
        <v>2</v>
      </c>
      <c r="O1104" t="s">
        <v>157</v>
      </c>
      <c r="P1104" t="s">
        <v>158</v>
      </c>
      <c r="Q1104" t="s">
        <v>246</v>
      </c>
      <c r="R1104" t="s">
        <v>1180</v>
      </c>
      <c r="S1104" t="s">
        <v>2</v>
      </c>
      <c r="T1104" t="s">
        <v>2</v>
      </c>
      <c r="U1104" t="s">
        <v>224</v>
      </c>
      <c r="V1104" t="s">
        <v>160</v>
      </c>
      <c r="W1104" t="s">
        <v>256</v>
      </c>
      <c r="X1104" t="s">
        <v>2</v>
      </c>
      <c r="Y1104" t="s">
        <v>2</v>
      </c>
      <c r="Z1104">
        <v>2011</v>
      </c>
      <c r="AA1104" t="s">
        <v>164</v>
      </c>
      <c r="AB1104" t="s">
        <v>2</v>
      </c>
      <c r="AC1104" t="s">
        <v>2</v>
      </c>
      <c r="AD1104" t="s">
        <v>2</v>
      </c>
      <c r="AE1104" t="s">
        <v>2</v>
      </c>
      <c r="AF1104" t="s">
        <v>2</v>
      </c>
      <c r="AG1104" t="s">
        <v>213</v>
      </c>
      <c r="AH1104" t="s">
        <v>190</v>
      </c>
    </row>
    <row r="1105" spans="1:34">
      <c r="A1105">
        <v>7415</v>
      </c>
      <c r="B1105">
        <v>594174</v>
      </c>
      <c r="C1105" t="s">
        <v>183</v>
      </c>
      <c r="D1105" t="str">
        <f t="shared" ca="1" si="51"/>
        <v>GTCQHHFBRX</v>
      </c>
      <c r="E1105" t="str">
        <f t="shared" ca="1" si="52"/>
        <v>Cyraervdvkhps</v>
      </c>
      <c r="F1105" t="s">
        <v>150</v>
      </c>
      <c r="G1105" t="s">
        <v>167</v>
      </c>
      <c r="H1105" s="149" t="str">
        <f t="shared" ca="1" si="53"/>
        <v>14/9/1995</v>
      </c>
      <c r="I1105" t="s">
        <v>152</v>
      </c>
      <c r="J1105" t="s">
        <v>153</v>
      </c>
      <c r="K1105" t="s">
        <v>1177</v>
      </c>
      <c r="L1105" t="s">
        <v>1178</v>
      </c>
      <c r="M1105" t="s">
        <v>1179</v>
      </c>
      <c r="N1105">
        <v>2</v>
      </c>
      <c r="O1105" t="s">
        <v>157</v>
      </c>
      <c r="P1105" t="s">
        <v>158</v>
      </c>
      <c r="Q1105" t="s">
        <v>194</v>
      </c>
      <c r="R1105" t="s">
        <v>198</v>
      </c>
      <c r="S1105" t="s">
        <v>2</v>
      </c>
      <c r="T1105" t="s">
        <v>196</v>
      </c>
      <c r="U1105" t="s">
        <v>211</v>
      </c>
      <c r="V1105" t="s">
        <v>160</v>
      </c>
      <c r="W1105" t="s">
        <v>161</v>
      </c>
      <c r="X1105" t="s">
        <v>2</v>
      </c>
      <c r="Y1105" t="s">
        <v>2</v>
      </c>
      <c r="Z1105">
        <v>2010</v>
      </c>
      <c r="AA1105" t="s">
        <v>164</v>
      </c>
      <c r="AB1105" t="s">
        <v>2</v>
      </c>
      <c r="AC1105" t="s">
        <v>2</v>
      </c>
      <c r="AD1105" t="s">
        <v>2</v>
      </c>
      <c r="AE1105" t="s">
        <v>2</v>
      </c>
      <c r="AF1105" t="s">
        <v>2</v>
      </c>
      <c r="AG1105" t="s">
        <v>174</v>
      </c>
      <c r="AH1105" t="s">
        <v>190</v>
      </c>
    </row>
    <row r="1106" spans="1:34">
      <c r="A1106">
        <v>7415</v>
      </c>
      <c r="B1106">
        <v>598187</v>
      </c>
      <c r="C1106" t="s">
        <v>149</v>
      </c>
      <c r="D1106" t="str">
        <f t="shared" ca="1" si="51"/>
        <v>KPPIRDDZHO</v>
      </c>
      <c r="E1106" t="str">
        <f t="shared" ca="1" si="52"/>
        <v>Inilerkuqmvdy</v>
      </c>
      <c r="F1106" t="s">
        <v>150</v>
      </c>
      <c r="G1106" t="s">
        <v>167</v>
      </c>
      <c r="H1106" s="149" t="str">
        <f t="shared" ca="1" si="53"/>
        <v>7/9/1994</v>
      </c>
      <c r="I1106" t="s">
        <v>152</v>
      </c>
      <c r="J1106" t="s">
        <v>153</v>
      </c>
      <c r="K1106" t="s">
        <v>1181</v>
      </c>
      <c r="L1106" t="s">
        <v>1182</v>
      </c>
      <c r="M1106" t="s">
        <v>1183</v>
      </c>
      <c r="N1106">
        <v>95</v>
      </c>
      <c r="O1106" t="s">
        <v>157</v>
      </c>
      <c r="P1106" t="s">
        <v>158</v>
      </c>
      <c r="Q1106" t="s">
        <v>194</v>
      </c>
      <c r="R1106" t="s">
        <v>195</v>
      </c>
      <c r="S1106" t="s">
        <v>2</v>
      </c>
      <c r="T1106" t="s">
        <v>199</v>
      </c>
      <c r="U1106" t="s">
        <v>200</v>
      </c>
      <c r="V1106" t="s">
        <v>160</v>
      </c>
      <c r="W1106" t="s">
        <v>182</v>
      </c>
      <c r="X1106" t="s">
        <v>249</v>
      </c>
      <c r="Y1106" t="s">
        <v>200</v>
      </c>
      <c r="Z1106">
        <v>2010</v>
      </c>
      <c r="AA1106" t="s">
        <v>164</v>
      </c>
      <c r="AB1106" t="s">
        <v>2</v>
      </c>
      <c r="AC1106" t="s">
        <v>2</v>
      </c>
      <c r="AD1106" t="s">
        <v>2</v>
      </c>
      <c r="AE1106" t="s">
        <v>2</v>
      </c>
      <c r="AF1106" t="s">
        <v>2</v>
      </c>
      <c r="AG1106" t="s">
        <v>213</v>
      </c>
      <c r="AH1106" t="s">
        <v>175</v>
      </c>
    </row>
    <row r="1107" spans="1:34">
      <c r="A1107">
        <v>7415</v>
      </c>
      <c r="B1107">
        <v>598218</v>
      </c>
      <c r="C1107" t="s">
        <v>149</v>
      </c>
      <c r="D1107" t="str">
        <f t="shared" ca="1" si="51"/>
        <v>WOXDXDJGAG</v>
      </c>
      <c r="E1107" t="str">
        <f t="shared" ca="1" si="52"/>
        <v>Eaortesvrdtwf</v>
      </c>
      <c r="F1107" t="s">
        <v>150</v>
      </c>
      <c r="G1107" t="s">
        <v>167</v>
      </c>
      <c r="H1107" s="149" t="str">
        <f t="shared" ca="1" si="53"/>
        <v>15/4/1997</v>
      </c>
      <c r="I1107" t="s">
        <v>152</v>
      </c>
      <c r="J1107" t="s">
        <v>153</v>
      </c>
      <c r="K1107" t="s">
        <v>1181</v>
      </c>
      <c r="L1107" t="s">
        <v>1182</v>
      </c>
      <c r="M1107" t="s">
        <v>1183</v>
      </c>
      <c r="N1107">
        <v>95</v>
      </c>
      <c r="O1107" t="s">
        <v>157</v>
      </c>
      <c r="P1107" t="s">
        <v>158</v>
      </c>
      <c r="Q1107" t="s">
        <v>194</v>
      </c>
      <c r="R1107" t="s">
        <v>195</v>
      </c>
      <c r="S1107" t="s">
        <v>2</v>
      </c>
      <c r="T1107" t="s">
        <v>199</v>
      </c>
      <c r="U1107" t="s">
        <v>200</v>
      </c>
      <c r="V1107" t="s">
        <v>160</v>
      </c>
      <c r="W1107" t="s">
        <v>182</v>
      </c>
      <c r="X1107" t="s">
        <v>200</v>
      </c>
      <c r="Y1107" t="s">
        <v>2</v>
      </c>
      <c r="Z1107">
        <v>2011</v>
      </c>
      <c r="AA1107" t="s">
        <v>164</v>
      </c>
      <c r="AB1107" t="s">
        <v>2</v>
      </c>
      <c r="AC1107" t="s">
        <v>2</v>
      </c>
      <c r="AD1107" t="s">
        <v>2</v>
      </c>
      <c r="AE1107" t="s">
        <v>2</v>
      </c>
      <c r="AF1107" t="s">
        <v>2</v>
      </c>
      <c r="AG1107" t="s">
        <v>213</v>
      </c>
      <c r="AH1107" t="s">
        <v>175</v>
      </c>
    </row>
    <row r="1108" spans="1:34">
      <c r="A1108">
        <v>7415</v>
      </c>
      <c r="B1108">
        <v>598241</v>
      </c>
      <c r="C1108" t="s">
        <v>149</v>
      </c>
      <c r="D1108" t="str">
        <f t="shared" ca="1" si="51"/>
        <v>XDMTNBRIAE</v>
      </c>
      <c r="E1108" t="str">
        <f t="shared" ca="1" si="52"/>
        <v>Dsilmhccflriy</v>
      </c>
      <c r="F1108" t="s">
        <v>150</v>
      </c>
      <c r="G1108" t="s">
        <v>167</v>
      </c>
      <c r="H1108" s="149" t="str">
        <f t="shared" ca="1" si="53"/>
        <v>24/4/1995</v>
      </c>
      <c r="I1108" t="s">
        <v>152</v>
      </c>
      <c r="J1108" t="s">
        <v>153</v>
      </c>
      <c r="K1108" t="s">
        <v>1181</v>
      </c>
      <c r="L1108" t="s">
        <v>1182</v>
      </c>
      <c r="M1108" t="s">
        <v>1183</v>
      </c>
      <c r="N1108">
        <v>95</v>
      </c>
      <c r="O1108" t="s">
        <v>157</v>
      </c>
      <c r="P1108" t="s">
        <v>158</v>
      </c>
      <c r="Q1108" t="s">
        <v>194</v>
      </c>
      <c r="R1108" t="s">
        <v>195</v>
      </c>
      <c r="S1108" t="s">
        <v>133</v>
      </c>
      <c r="T1108" t="s">
        <v>199</v>
      </c>
      <c r="U1108" t="s">
        <v>200</v>
      </c>
      <c r="V1108" t="s">
        <v>160</v>
      </c>
      <c r="W1108" t="s">
        <v>182</v>
      </c>
      <c r="X1108" t="s">
        <v>249</v>
      </c>
      <c r="Y1108" t="s">
        <v>200</v>
      </c>
      <c r="Z1108">
        <v>2011</v>
      </c>
      <c r="AA1108" t="s">
        <v>164</v>
      </c>
      <c r="AB1108" t="s">
        <v>2</v>
      </c>
      <c r="AC1108" t="s">
        <v>2</v>
      </c>
      <c r="AD1108" t="s">
        <v>2</v>
      </c>
      <c r="AE1108" t="s">
        <v>2</v>
      </c>
      <c r="AF1108" t="s">
        <v>2</v>
      </c>
      <c r="AG1108" t="s">
        <v>213</v>
      </c>
      <c r="AH1108" t="s">
        <v>190</v>
      </c>
    </row>
    <row r="1109" spans="1:34">
      <c r="A1109">
        <v>7415</v>
      </c>
      <c r="B1109">
        <v>598358</v>
      </c>
      <c r="C1109" t="s">
        <v>149</v>
      </c>
      <c r="D1109" t="str">
        <f t="shared" ca="1" si="51"/>
        <v>EVBAZPHERZ</v>
      </c>
      <c r="E1109" t="str">
        <f t="shared" ca="1" si="52"/>
        <v>Ubzppzohvhujc</v>
      </c>
      <c r="F1109" t="s">
        <v>150</v>
      </c>
      <c r="G1109" t="s">
        <v>167</v>
      </c>
      <c r="H1109" s="149" t="str">
        <f t="shared" ca="1" si="53"/>
        <v>22/8/1996</v>
      </c>
      <c r="I1109" t="s">
        <v>152</v>
      </c>
      <c r="J1109" t="s">
        <v>153</v>
      </c>
      <c r="K1109" t="s">
        <v>1181</v>
      </c>
      <c r="L1109" t="s">
        <v>1182</v>
      </c>
      <c r="M1109" t="s">
        <v>1183</v>
      </c>
      <c r="N1109">
        <v>95</v>
      </c>
      <c r="O1109" t="s">
        <v>157</v>
      </c>
      <c r="P1109" t="s">
        <v>158</v>
      </c>
      <c r="Q1109" t="s">
        <v>194</v>
      </c>
      <c r="R1109" t="s">
        <v>198</v>
      </c>
      <c r="S1109" t="s">
        <v>2</v>
      </c>
      <c r="T1109" t="s">
        <v>196</v>
      </c>
      <c r="U1109" t="s">
        <v>211</v>
      </c>
      <c r="V1109" t="s">
        <v>160</v>
      </c>
      <c r="W1109" t="s">
        <v>161</v>
      </c>
      <c r="X1109" t="s">
        <v>249</v>
      </c>
      <c r="Y1109" t="s">
        <v>2</v>
      </c>
      <c r="Z1109">
        <v>2011</v>
      </c>
      <c r="AA1109" t="s">
        <v>164</v>
      </c>
      <c r="AB1109" t="s">
        <v>2</v>
      </c>
      <c r="AC1109" t="s">
        <v>2</v>
      </c>
      <c r="AD1109" t="s">
        <v>2</v>
      </c>
      <c r="AE1109" t="s">
        <v>2</v>
      </c>
      <c r="AF1109" t="s">
        <v>2</v>
      </c>
      <c r="AG1109" t="s">
        <v>213</v>
      </c>
      <c r="AH1109" t="s">
        <v>190</v>
      </c>
    </row>
    <row r="1110" spans="1:34">
      <c r="A1110">
        <v>7415</v>
      </c>
      <c r="B1110">
        <v>598680</v>
      </c>
      <c r="C1110" t="s">
        <v>183</v>
      </c>
      <c r="D1110" t="str">
        <f t="shared" ca="1" si="51"/>
        <v>XBBTYNZFHU</v>
      </c>
      <c r="E1110" t="str">
        <f t="shared" ca="1" si="52"/>
        <v>Mvpnlbifomxzb</v>
      </c>
      <c r="F1110" t="s">
        <v>150</v>
      </c>
      <c r="G1110" t="s">
        <v>167</v>
      </c>
      <c r="H1110" s="149" t="str">
        <f t="shared" ca="1" si="53"/>
        <v>2/9/1995</v>
      </c>
      <c r="I1110" t="s">
        <v>152</v>
      </c>
      <c r="J1110" t="s">
        <v>153</v>
      </c>
      <c r="K1110" t="s">
        <v>1184</v>
      </c>
      <c r="L1110" t="s">
        <v>1185</v>
      </c>
      <c r="M1110" t="s">
        <v>1186</v>
      </c>
      <c r="N1110">
        <v>24</v>
      </c>
      <c r="O1110" t="s">
        <v>157</v>
      </c>
      <c r="P1110" t="s">
        <v>158</v>
      </c>
      <c r="Q1110" t="s">
        <v>171</v>
      </c>
      <c r="R1110" t="s">
        <v>1187</v>
      </c>
      <c r="S1110" t="s">
        <v>2</v>
      </c>
      <c r="T1110" t="s">
        <v>2</v>
      </c>
      <c r="U1110" t="s">
        <v>238</v>
      </c>
      <c r="V1110" t="s">
        <v>160</v>
      </c>
      <c r="W1110" t="s">
        <v>161</v>
      </c>
      <c r="X1110" t="s">
        <v>162</v>
      </c>
      <c r="Y1110" t="s">
        <v>212</v>
      </c>
      <c r="Z1110">
        <v>2010</v>
      </c>
      <c r="AA1110" t="s">
        <v>164</v>
      </c>
      <c r="AB1110" t="s">
        <v>2</v>
      </c>
      <c r="AC1110" t="s">
        <v>2</v>
      </c>
      <c r="AD1110" t="s">
        <v>2</v>
      </c>
      <c r="AE1110" t="s">
        <v>2</v>
      </c>
      <c r="AF1110" t="s">
        <v>2</v>
      </c>
      <c r="AG1110" t="s">
        <v>165</v>
      </c>
      <c r="AH1110" t="s">
        <v>166</v>
      </c>
    </row>
    <row r="1111" spans="1:34">
      <c r="A1111">
        <v>7415</v>
      </c>
      <c r="B1111">
        <v>599555</v>
      </c>
      <c r="C1111" t="s">
        <v>149</v>
      </c>
      <c r="D1111" t="str">
        <f t="shared" ca="1" si="51"/>
        <v>HQXRCNITDW</v>
      </c>
      <c r="E1111" t="str">
        <f t="shared" ca="1" si="52"/>
        <v>Vnswtcqhomjxy</v>
      </c>
      <c r="F1111" t="s">
        <v>150</v>
      </c>
      <c r="G1111" t="s">
        <v>167</v>
      </c>
      <c r="H1111" s="149" t="str">
        <f t="shared" ca="1" si="53"/>
        <v>18/12/1997</v>
      </c>
      <c r="I1111" t="s">
        <v>152</v>
      </c>
      <c r="J1111" t="s">
        <v>153</v>
      </c>
      <c r="K1111" t="s">
        <v>1188</v>
      </c>
      <c r="L1111" t="s">
        <v>1189</v>
      </c>
      <c r="M1111" t="s">
        <v>223</v>
      </c>
      <c r="N1111">
        <v>75</v>
      </c>
      <c r="O1111" t="s">
        <v>157</v>
      </c>
      <c r="P1111" t="s">
        <v>158</v>
      </c>
      <c r="Q1111" t="s">
        <v>194</v>
      </c>
      <c r="R1111" t="s">
        <v>702</v>
      </c>
      <c r="S1111" t="s">
        <v>133</v>
      </c>
      <c r="T1111" t="s">
        <v>196</v>
      </c>
      <c r="U1111" t="s">
        <v>224</v>
      </c>
      <c r="V1111" t="s">
        <v>160</v>
      </c>
      <c r="W1111" t="s">
        <v>161</v>
      </c>
      <c r="X1111" t="s">
        <v>2</v>
      </c>
      <c r="Y1111" t="s">
        <v>2</v>
      </c>
      <c r="Z1111">
        <v>2011</v>
      </c>
      <c r="AA1111" t="s">
        <v>164</v>
      </c>
      <c r="AB1111" t="s">
        <v>2</v>
      </c>
      <c r="AC1111" t="s">
        <v>2</v>
      </c>
      <c r="AD1111" t="s">
        <v>2</v>
      </c>
      <c r="AE1111" t="s">
        <v>2</v>
      </c>
      <c r="AF1111" t="s">
        <v>2</v>
      </c>
      <c r="AG1111" t="s">
        <v>259</v>
      </c>
      <c r="AH1111" t="s">
        <v>166</v>
      </c>
    </row>
    <row r="1112" spans="1:34">
      <c r="A1112">
        <v>7415</v>
      </c>
      <c r="B1112">
        <v>601555</v>
      </c>
      <c r="C1112" t="s">
        <v>149</v>
      </c>
      <c r="D1112" t="str">
        <f t="shared" ca="1" si="51"/>
        <v>CDDIODHCAT</v>
      </c>
      <c r="E1112" t="str">
        <f t="shared" ca="1" si="52"/>
        <v>Mjgdnkskrsalw</v>
      </c>
      <c r="F1112" t="s">
        <v>150</v>
      </c>
      <c r="G1112" t="s">
        <v>167</v>
      </c>
      <c r="H1112" s="149" t="str">
        <f t="shared" ca="1" si="53"/>
        <v>27/11/1997</v>
      </c>
      <c r="I1112" t="s">
        <v>152</v>
      </c>
      <c r="J1112" t="s">
        <v>153</v>
      </c>
      <c r="K1112" t="s">
        <v>1190</v>
      </c>
      <c r="L1112" t="s">
        <v>431</v>
      </c>
      <c r="M1112" t="s">
        <v>1191</v>
      </c>
      <c r="N1112">
        <v>78</v>
      </c>
      <c r="O1112" t="s">
        <v>157</v>
      </c>
      <c r="P1112" t="s">
        <v>158</v>
      </c>
      <c r="Q1112" t="s">
        <v>194</v>
      </c>
      <c r="R1112" t="s">
        <v>250</v>
      </c>
      <c r="S1112" t="s">
        <v>2</v>
      </c>
      <c r="T1112" t="s">
        <v>199</v>
      </c>
      <c r="U1112" t="s">
        <v>200</v>
      </c>
      <c r="V1112" t="s">
        <v>160</v>
      </c>
      <c r="W1112" t="s">
        <v>161</v>
      </c>
      <c r="X1112" t="s">
        <v>200</v>
      </c>
      <c r="Y1112" t="s">
        <v>2</v>
      </c>
      <c r="Z1112">
        <v>2011</v>
      </c>
      <c r="AA1112" t="s">
        <v>164</v>
      </c>
      <c r="AB1112" t="s">
        <v>2</v>
      </c>
      <c r="AC1112" t="s">
        <v>2</v>
      </c>
      <c r="AD1112" t="s">
        <v>2</v>
      </c>
      <c r="AE1112" t="s">
        <v>2</v>
      </c>
      <c r="AF1112" t="s">
        <v>2</v>
      </c>
      <c r="AG1112" t="s">
        <v>213</v>
      </c>
      <c r="AH1112" t="s">
        <v>166</v>
      </c>
    </row>
    <row r="1113" spans="1:34">
      <c r="A1113">
        <v>7415</v>
      </c>
      <c r="B1113">
        <v>601619</v>
      </c>
      <c r="C1113" t="s">
        <v>149</v>
      </c>
      <c r="D1113" t="str">
        <f t="shared" ca="1" si="51"/>
        <v>KIGCKGKRJT</v>
      </c>
      <c r="E1113" t="str">
        <f t="shared" ca="1" si="52"/>
        <v>Aggtdrbdvezex</v>
      </c>
      <c r="F1113" t="s">
        <v>150</v>
      </c>
      <c r="G1113" t="s">
        <v>167</v>
      </c>
      <c r="H1113" s="149" t="str">
        <f t="shared" ca="1" si="53"/>
        <v>21/5/1997</v>
      </c>
      <c r="I1113" t="s">
        <v>152</v>
      </c>
      <c r="J1113" t="s">
        <v>153</v>
      </c>
      <c r="K1113" t="s">
        <v>1190</v>
      </c>
      <c r="L1113" t="s">
        <v>431</v>
      </c>
      <c r="M1113" t="s">
        <v>1191</v>
      </c>
      <c r="N1113">
        <v>78</v>
      </c>
      <c r="O1113" t="s">
        <v>157</v>
      </c>
      <c r="P1113" t="s">
        <v>158</v>
      </c>
      <c r="Q1113" t="s">
        <v>194</v>
      </c>
      <c r="R1113" t="s">
        <v>250</v>
      </c>
      <c r="S1113" t="s">
        <v>2</v>
      </c>
      <c r="T1113" t="s">
        <v>199</v>
      </c>
      <c r="U1113" t="s">
        <v>200</v>
      </c>
      <c r="V1113" t="s">
        <v>160</v>
      </c>
      <c r="W1113" t="s">
        <v>182</v>
      </c>
      <c r="X1113" t="s">
        <v>200</v>
      </c>
      <c r="Y1113" t="s">
        <v>2</v>
      </c>
      <c r="Z1113">
        <v>2011</v>
      </c>
      <c r="AA1113" t="s">
        <v>164</v>
      </c>
      <c r="AB1113" t="s">
        <v>2</v>
      </c>
      <c r="AC1113" t="s">
        <v>2</v>
      </c>
      <c r="AD1113" t="s">
        <v>2</v>
      </c>
      <c r="AE1113" t="s">
        <v>2</v>
      </c>
      <c r="AF1113" t="s">
        <v>2</v>
      </c>
      <c r="AG1113" t="s">
        <v>213</v>
      </c>
      <c r="AH1113" t="s">
        <v>166</v>
      </c>
    </row>
    <row r="1114" spans="1:34">
      <c r="A1114">
        <v>7415</v>
      </c>
      <c r="B1114">
        <v>603045</v>
      </c>
      <c r="C1114" t="s">
        <v>149</v>
      </c>
      <c r="D1114" t="str">
        <f t="shared" ca="1" si="51"/>
        <v>OBSYLZKKWR</v>
      </c>
      <c r="E1114" t="str">
        <f t="shared" ca="1" si="52"/>
        <v>Knqvjfwgqoyfe</v>
      </c>
      <c r="F1114" t="s">
        <v>150</v>
      </c>
      <c r="G1114" t="s">
        <v>167</v>
      </c>
      <c r="H1114" s="149" t="str">
        <f t="shared" ca="1" si="53"/>
        <v>25/9/1996</v>
      </c>
      <c r="I1114" t="s">
        <v>152</v>
      </c>
      <c r="J1114" t="s">
        <v>153</v>
      </c>
      <c r="K1114" t="s">
        <v>1192</v>
      </c>
      <c r="L1114" t="s">
        <v>1193</v>
      </c>
      <c r="M1114" t="s">
        <v>1194</v>
      </c>
      <c r="N1114">
        <v>60</v>
      </c>
      <c r="O1114" t="s">
        <v>157</v>
      </c>
      <c r="P1114" t="s">
        <v>158</v>
      </c>
      <c r="Q1114" t="s">
        <v>194</v>
      </c>
      <c r="R1114" t="s">
        <v>195</v>
      </c>
      <c r="S1114" t="s">
        <v>2</v>
      </c>
      <c r="T1114" t="s">
        <v>196</v>
      </c>
      <c r="U1114" t="s">
        <v>200</v>
      </c>
      <c r="V1114" t="s">
        <v>160</v>
      </c>
      <c r="W1114" t="s">
        <v>161</v>
      </c>
      <c r="X1114" t="s">
        <v>249</v>
      </c>
      <c r="Y1114" t="s">
        <v>212</v>
      </c>
      <c r="Z1114">
        <v>2010</v>
      </c>
      <c r="AA1114" t="s">
        <v>164</v>
      </c>
      <c r="AB1114" t="s">
        <v>2</v>
      </c>
      <c r="AC1114" t="s">
        <v>2</v>
      </c>
      <c r="AD1114" t="s">
        <v>2</v>
      </c>
      <c r="AE1114" t="s">
        <v>2</v>
      </c>
      <c r="AF1114" t="s">
        <v>2</v>
      </c>
      <c r="AG1114" t="s">
        <v>165</v>
      </c>
      <c r="AH1114" t="s">
        <v>166</v>
      </c>
    </row>
    <row r="1115" spans="1:34">
      <c r="A1115">
        <v>7415</v>
      </c>
      <c r="B1115">
        <v>603710</v>
      </c>
      <c r="C1115" t="s">
        <v>149</v>
      </c>
      <c r="D1115" t="str">
        <f t="shared" ca="1" si="51"/>
        <v>MUANXGMWXZ</v>
      </c>
      <c r="E1115" t="str">
        <f t="shared" ca="1" si="52"/>
        <v>Qwuxkbensaixy</v>
      </c>
      <c r="F1115" t="s">
        <v>150</v>
      </c>
      <c r="G1115" t="s">
        <v>167</v>
      </c>
      <c r="H1115" s="149" t="str">
        <f t="shared" ca="1" si="53"/>
        <v>14/1/1997</v>
      </c>
      <c r="I1115" t="s">
        <v>152</v>
      </c>
      <c r="J1115" t="s">
        <v>153</v>
      </c>
      <c r="K1115" t="s">
        <v>1195</v>
      </c>
      <c r="L1115" t="s">
        <v>1196</v>
      </c>
      <c r="M1115" t="s">
        <v>1132</v>
      </c>
      <c r="N1115">
        <v>77</v>
      </c>
      <c r="O1115" t="s">
        <v>157</v>
      </c>
      <c r="P1115" t="s">
        <v>158</v>
      </c>
      <c r="Q1115" t="s">
        <v>194</v>
      </c>
      <c r="R1115" t="s">
        <v>1197</v>
      </c>
      <c r="S1115" t="s">
        <v>2</v>
      </c>
      <c r="T1115" t="s">
        <v>196</v>
      </c>
      <c r="U1115" t="s">
        <v>224</v>
      </c>
      <c r="V1115" t="s">
        <v>160</v>
      </c>
      <c r="W1115" t="s">
        <v>161</v>
      </c>
      <c r="X1115" t="s">
        <v>2</v>
      </c>
      <c r="Y1115" t="s">
        <v>2</v>
      </c>
      <c r="Z1115">
        <v>2011</v>
      </c>
      <c r="AA1115" t="s">
        <v>164</v>
      </c>
      <c r="AB1115" t="s">
        <v>2</v>
      </c>
      <c r="AC1115" t="s">
        <v>2</v>
      </c>
      <c r="AD1115" t="s">
        <v>2</v>
      </c>
      <c r="AE1115" t="s">
        <v>2</v>
      </c>
      <c r="AF1115" t="s">
        <v>2</v>
      </c>
      <c r="AG1115" t="s">
        <v>213</v>
      </c>
      <c r="AH1115" t="s">
        <v>190</v>
      </c>
    </row>
    <row r="1116" spans="1:34">
      <c r="A1116">
        <v>7415</v>
      </c>
      <c r="B1116">
        <v>604429</v>
      </c>
      <c r="C1116" t="s">
        <v>149</v>
      </c>
      <c r="D1116" t="str">
        <f t="shared" ca="1" si="51"/>
        <v>SEVWXDIJYU</v>
      </c>
      <c r="E1116" t="str">
        <f t="shared" ca="1" si="52"/>
        <v>Eohhtqmsiefeo</v>
      </c>
      <c r="F1116" t="s">
        <v>150</v>
      </c>
      <c r="G1116" t="s">
        <v>167</v>
      </c>
      <c r="H1116" s="149" t="str">
        <f t="shared" ca="1" si="53"/>
        <v>11/2/1997</v>
      </c>
      <c r="I1116" t="s">
        <v>152</v>
      </c>
      <c r="J1116" t="s">
        <v>153</v>
      </c>
      <c r="K1116" t="s">
        <v>1198</v>
      </c>
      <c r="L1116" t="s">
        <v>1199</v>
      </c>
      <c r="M1116" t="s">
        <v>1200</v>
      </c>
      <c r="N1116">
        <v>77</v>
      </c>
      <c r="O1116" t="s">
        <v>157</v>
      </c>
      <c r="P1116" t="s">
        <v>158</v>
      </c>
      <c r="Q1116" t="s">
        <v>194</v>
      </c>
      <c r="R1116" t="s">
        <v>198</v>
      </c>
      <c r="S1116" t="s">
        <v>2</v>
      </c>
      <c r="T1116" t="s">
        <v>199</v>
      </c>
      <c r="U1116" t="s">
        <v>200</v>
      </c>
      <c r="V1116" t="s">
        <v>160</v>
      </c>
      <c r="W1116" t="s">
        <v>161</v>
      </c>
      <c r="X1116" t="s">
        <v>200</v>
      </c>
      <c r="Y1116" t="s">
        <v>2</v>
      </c>
      <c r="Z1116">
        <v>2010</v>
      </c>
      <c r="AA1116" t="s">
        <v>164</v>
      </c>
      <c r="AB1116" t="s">
        <v>2</v>
      </c>
      <c r="AC1116" t="s">
        <v>2</v>
      </c>
      <c r="AD1116" t="s">
        <v>2</v>
      </c>
      <c r="AE1116" t="s">
        <v>2</v>
      </c>
      <c r="AF1116" t="s">
        <v>2</v>
      </c>
      <c r="AG1116" t="s">
        <v>213</v>
      </c>
      <c r="AH1116" t="s">
        <v>175</v>
      </c>
    </row>
    <row r="1117" spans="1:34">
      <c r="A1117">
        <v>7415</v>
      </c>
      <c r="B1117">
        <v>604518</v>
      </c>
      <c r="C1117" t="s">
        <v>149</v>
      </c>
      <c r="D1117" t="str">
        <f t="shared" ca="1" si="51"/>
        <v>RDVLZCOSKJ</v>
      </c>
      <c r="E1117" t="str">
        <f t="shared" ca="1" si="52"/>
        <v>Xqufcztiwueii</v>
      </c>
      <c r="F1117" t="s">
        <v>150</v>
      </c>
      <c r="G1117" t="s">
        <v>167</v>
      </c>
      <c r="H1117" s="149" t="str">
        <f t="shared" ca="1" si="53"/>
        <v>12/4/1995</v>
      </c>
      <c r="I1117" t="s">
        <v>152</v>
      </c>
      <c r="J1117" t="s">
        <v>153</v>
      </c>
      <c r="K1117" t="s">
        <v>1198</v>
      </c>
      <c r="L1117" t="s">
        <v>1199</v>
      </c>
      <c r="M1117" t="s">
        <v>1200</v>
      </c>
      <c r="N1117">
        <v>77</v>
      </c>
      <c r="O1117" t="s">
        <v>157</v>
      </c>
      <c r="P1117" t="s">
        <v>158</v>
      </c>
      <c r="Q1117" t="s">
        <v>194</v>
      </c>
      <c r="R1117" t="s">
        <v>198</v>
      </c>
      <c r="S1117" t="s">
        <v>2</v>
      </c>
      <c r="T1117" t="s">
        <v>199</v>
      </c>
      <c r="U1117" t="s">
        <v>200</v>
      </c>
      <c r="V1117" t="s">
        <v>160</v>
      </c>
      <c r="W1117" t="s">
        <v>161</v>
      </c>
      <c r="X1117" t="s">
        <v>468</v>
      </c>
      <c r="Y1117" t="s">
        <v>200</v>
      </c>
      <c r="Z1117">
        <v>2010</v>
      </c>
      <c r="AA1117" t="s">
        <v>164</v>
      </c>
      <c r="AB1117" t="s">
        <v>2</v>
      </c>
      <c r="AC1117" t="s">
        <v>2</v>
      </c>
      <c r="AD1117" t="s">
        <v>2</v>
      </c>
      <c r="AE1117" t="s">
        <v>2</v>
      </c>
      <c r="AF1117" t="s">
        <v>2</v>
      </c>
      <c r="AG1117" t="s">
        <v>213</v>
      </c>
      <c r="AH1117" t="s">
        <v>166</v>
      </c>
    </row>
    <row r="1118" spans="1:34">
      <c r="A1118">
        <v>7415</v>
      </c>
      <c r="B1118">
        <v>605849</v>
      </c>
      <c r="C1118" t="s">
        <v>149</v>
      </c>
      <c r="D1118" t="str">
        <f t="shared" ca="1" si="51"/>
        <v>DCHQOGZEDO</v>
      </c>
      <c r="E1118" t="str">
        <f t="shared" ca="1" si="52"/>
        <v>Isyrbnezlbfkj</v>
      </c>
      <c r="F1118" t="s">
        <v>150</v>
      </c>
      <c r="G1118" t="s">
        <v>167</v>
      </c>
      <c r="H1118" s="149" t="str">
        <f t="shared" ca="1" si="53"/>
        <v>21/11/1994</v>
      </c>
      <c r="I1118" t="s">
        <v>152</v>
      </c>
      <c r="J1118" t="s">
        <v>153</v>
      </c>
      <c r="K1118" t="s">
        <v>1201</v>
      </c>
      <c r="L1118" t="s">
        <v>1202</v>
      </c>
      <c r="M1118" t="s">
        <v>223</v>
      </c>
      <c r="N1118">
        <v>75</v>
      </c>
      <c r="O1118" t="s">
        <v>157</v>
      </c>
      <c r="P1118" t="s">
        <v>158</v>
      </c>
      <c r="Q1118" t="s">
        <v>246</v>
      </c>
      <c r="R1118" t="s">
        <v>297</v>
      </c>
      <c r="S1118" t="s">
        <v>2</v>
      </c>
      <c r="T1118" t="s">
        <v>2</v>
      </c>
      <c r="U1118" t="s">
        <v>253</v>
      </c>
      <c r="V1118" t="s">
        <v>182</v>
      </c>
      <c r="W1118" t="s">
        <v>160</v>
      </c>
      <c r="X1118" t="s">
        <v>2</v>
      </c>
      <c r="Y1118" t="s">
        <v>2</v>
      </c>
      <c r="Z1118">
        <v>2011</v>
      </c>
      <c r="AA1118" t="s">
        <v>164</v>
      </c>
      <c r="AB1118" t="s">
        <v>2</v>
      </c>
      <c r="AC1118" t="s">
        <v>2</v>
      </c>
      <c r="AD1118" t="s">
        <v>2</v>
      </c>
      <c r="AE1118" t="s">
        <v>2</v>
      </c>
      <c r="AF1118" t="s">
        <v>2</v>
      </c>
      <c r="AG1118" t="s">
        <v>213</v>
      </c>
      <c r="AH1118" t="s">
        <v>190</v>
      </c>
    </row>
    <row r="1119" spans="1:34">
      <c r="A1119">
        <v>7415</v>
      </c>
      <c r="B1119">
        <v>607081</v>
      </c>
      <c r="C1119" t="s">
        <v>149</v>
      </c>
      <c r="D1119" t="str">
        <f t="shared" ca="1" si="51"/>
        <v>SIAGATYQQH</v>
      </c>
      <c r="E1119" t="str">
        <f t="shared" ca="1" si="52"/>
        <v>Ubjrnzdzuxxcv</v>
      </c>
      <c r="F1119" t="s">
        <v>150</v>
      </c>
      <c r="G1119" t="s">
        <v>167</v>
      </c>
      <c r="H1119" s="149" t="str">
        <f t="shared" ca="1" si="53"/>
        <v>27/7/1997</v>
      </c>
      <c r="I1119" t="s">
        <v>152</v>
      </c>
      <c r="J1119" t="s">
        <v>153</v>
      </c>
      <c r="K1119" t="s">
        <v>1203</v>
      </c>
      <c r="L1119" t="s">
        <v>1204</v>
      </c>
      <c r="M1119" t="s">
        <v>942</v>
      </c>
      <c r="N1119">
        <v>35</v>
      </c>
      <c r="O1119" t="s">
        <v>157</v>
      </c>
      <c r="P1119" t="s">
        <v>158</v>
      </c>
      <c r="Q1119" t="s">
        <v>246</v>
      </c>
      <c r="R1119" t="s">
        <v>1205</v>
      </c>
      <c r="S1119" t="s">
        <v>2</v>
      </c>
      <c r="T1119" t="s">
        <v>2</v>
      </c>
      <c r="U1119" t="s">
        <v>253</v>
      </c>
      <c r="V1119" t="s">
        <v>160</v>
      </c>
      <c r="W1119" t="s">
        <v>161</v>
      </c>
      <c r="X1119" t="s">
        <v>2</v>
      </c>
      <c r="Y1119" t="s">
        <v>2</v>
      </c>
      <c r="Z1119">
        <v>2010</v>
      </c>
      <c r="AA1119" t="s">
        <v>164</v>
      </c>
      <c r="AB1119" t="s">
        <v>2</v>
      </c>
      <c r="AC1119" t="s">
        <v>2</v>
      </c>
      <c r="AD1119" t="s">
        <v>2</v>
      </c>
      <c r="AE1119" t="s">
        <v>2</v>
      </c>
      <c r="AF1119" t="s">
        <v>2</v>
      </c>
      <c r="AG1119" t="s">
        <v>165</v>
      </c>
      <c r="AH1119" t="s">
        <v>175</v>
      </c>
    </row>
    <row r="1120" spans="1:34">
      <c r="A1120">
        <v>7415</v>
      </c>
      <c r="B1120">
        <v>609716</v>
      </c>
      <c r="C1120" t="s">
        <v>183</v>
      </c>
      <c r="D1120" t="str">
        <f t="shared" ca="1" si="51"/>
        <v>XIWTAOSGSA</v>
      </c>
      <c r="E1120" t="str">
        <f t="shared" ca="1" si="52"/>
        <v>Eppevfoiugprz</v>
      </c>
      <c r="F1120" t="s">
        <v>150</v>
      </c>
      <c r="G1120" t="s">
        <v>151</v>
      </c>
      <c r="H1120" s="149" t="str">
        <f t="shared" ca="1" si="53"/>
        <v>14/12/1995</v>
      </c>
      <c r="I1120" t="s">
        <v>152</v>
      </c>
      <c r="J1120" t="s">
        <v>153</v>
      </c>
      <c r="K1120" t="s">
        <v>1206</v>
      </c>
      <c r="L1120" t="s">
        <v>1207</v>
      </c>
      <c r="M1120" t="s">
        <v>1208</v>
      </c>
      <c r="N1120">
        <v>95</v>
      </c>
      <c r="O1120" t="s">
        <v>157</v>
      </c>
      <c r="P1120" t="s">
        <v>158</v>
      </c>
      <c r="Q1120" t="s">
        <v>179</v>
      </c>
      <c r="R1120" t="s">
        <v>1209</v>
      </c>
      <c r="S1120" t="s">
        <v>2</v>
      </c>
      <c r="T1120" t="s">
        <v>2</v>
      </c>
      <c r="U1120" t="s">
        <v>294</v>
      </c>
      <c r="V1120" t="s">
        <v>160</v>
      </c>
      <c r="W1120" t="s">
        <v>161</v>
      </c>
      <c r="X1120" t="s">
        <v>2</v>
      </c>
      <c r="Y1120" t="s">
        <v>2</v>
      </c>
      <c r="Z1120">
        <v>2011</v>
      </c>
      <c r="AA1120" t="s">
        <v>164</v>
      </c>
      <c r="AB1120" t="s">
        <v>2</v>
      </c>
      <c r="AC1120" t="s">
        <v>2</v>
      </c>
      <c r="AD1120" t="s">
        <v>2</v>
      </c>
      <c r="AE1120" t="s">
        <v>2</v>
      </c>
      <c r="AF1120" t="s">
        <v>2</v>
      </c>
      <c r="AG1120" t="s">
        <v>165</v>
      </c>
      <c r="AH1120" t="s">
        <v>175</v>
      </c>
    </row>
    <row r="1121" spans="1:34">
      <c r="A1121">
        <v>7415</v>
      </c>
      <c r="B1121">
        <v>609776</v>
      </c>
      <c r="C1121" t="s">
        <v>183</v>
      </c>
      <c r="D1121" t="str">
        <f t="shared" ca="1" si="51"/>
        <v>RKBREIGSRW</v>
      </c>
      <c r="E1121" t="str">
        <f t="shared" ca="1" si="52"/>
        <v>Irdsecprucdpd</v>
      </c>
      <c r="F1121" t="s">
        <v>150</v>
      </c>
      <c r="G1121" t="s">
        <v>167</v>
      </c>
      <c r="H1121" s="149" t="str">
        <f t="shared" ca="1" si="53"/>
        <v>7/9/1994</v>
      </c>
      <c r="I1121" t="s">
        <v>152</v>
      </c>
      <c r="J1121" t="s">
        <v>153</v>
      </c>
      <c r="K1121" t="s">
        <v>1206</v>
      </c>
      <c r="L1121" t="s">
        <v>1207</v>
      </c>
      <c r="M1121" t="s">
        <v>1208</v>
      </c>
      <c r="N1121">
        <v>95</v>
      </c>
      <c r="O1121" t="s">
        <v>157</v>
      </c>
      <c r="P1121" t="s">
        <v>158</v>
      </c>
      <c r="Q1121" t="s">
        <v>194</v>
      </c>
      <c r="R1121" t="s">
        <v>1210</v>
      </c>
      <c r="S1121" t="s">
        <v>2</v>
      </c>
      <c r="T1121" t="s">
        <v>196</v>
      </c>
      <c r="U1121" t="s">
        <v>224</v>
      </c>
      <c r="V1121" t="s">
        <v>160</v>
      </c>
      <c r="W1121" t="s">
        <v>161</v>
      </c>
      <c r="X1121" t="s">
        <v>2</v>
      </c>
      <c r="Y1121" t="s">
        <v>2</v>
      </c>
      <c r="Z1121">
        <v>2010</v>
      </c>
      <c r="AA1121" t="s">
        <v>164</v>
      </c>
      <c r="AB1121" t="s">
        <v>2</v>
      </c>
      <c r="AC1121" t="s">
        <v>2</v>
      </c>
      <c r="AD1121" t="s">
        <v>2</v>
      </c>
      <c r="AE1121" t="s">
        <v>2</v>
      </c>
      <c r="AF1121" t="s">
        <v>2</v>
      </c>
      <c r="AG1121" t="s">
        <v>213</v>
      </c>
      <c r="AH1121" t="s">
        <v>175</v>
      </c>
    </row>
    <row r="1122" spans="1:34">
      <c r="A1122">
        <v>7415</v>
      </c>
      <c r="B1122">
        <v>609784</v>
      </c>
      <c r="C1122" t="s">
        <v>149</v>
      </c>
      <c r="D1122" t="str">
        <f t="shared" ca="1" si="51"/>
        <v>MVQCAJOYWT</v>
      </c>
      <c r="E1122" t="str">
        <f t="shared" ca="1" si="52"/>
        <v>Zrxonqityazzk</v>
      </c>
      <c r="F1122" t="s">
        <v>150</v>
      </c>
      <c r="G1122" t="s">
        <v>167</v>
      </c>
      <c r="H1122" s="149" t="str">
        <f t="shared" ca="1" si="53"/>
        <v>11/4/1995</v>
      </c>
      <c r="I1122" t="s">
        <v>152</v>
      </c>
      <c r="J1122" t="s">
        <v>153</v>
      </c>
      <c r="K1122" t="s">
        <v>1206</v>
      </c>
      <c r="L1122" t="s">
        <v>1207</v>
      </c>
      <c r="M1122" t="s">
        <v>1208</v>
      </c>
      <c r="N1122">
        <v>95</v>
      </c>
      <c r="O1122" t="s">
        <v>157</v>
      </c>
      <c r="P1122" t="s">
        <v>158</v>
      </c>
      <c r="Q1122" t="s">
        <v>194</v>
      </c>
      <c r="R1122" t="s">
        <v>1211</v>
      </c>
      <c r="S1122" t="s">
        <v>2</v>
      </c>
      <c r="T1122" t="s">
        <v>196</v>
      </c>
      <c r="U1122" t="s">
        <v>197</v>
      </c>
      <c r="V1122" t="s">
        <v>160</v>
      </c>
      <c r="W1122" t="s">
        <v>161</v>
      </c>
      <c r="X1122" t="s">
        <v>2</v>
      </c>
      <c r="Y1122" t="s">
        <v>2</v>
      </c>
      <c r="Z1122">
        <v>2011</v>
      </c>
      <c r="AA1122" t="s">
        <v>164</v>
      </c>
      <c r="AB1122" t="s">
        <v>2</v>
      </c>
      <c r="AC1122" t="s">
        <v>2</v>
      </c>
      <c r="AD1122" t="s">
        <v>2</v>
      </c>
      <c r="AE1122" t="s">
        <v>2</v>
      </c>
      <c r="AF1122" t="s">
        <v>2</v>
      </c>
      <c r="AG1122" t="s">
        <v>213</v>
      </c>
      <c r="AH1122" t="s">
        <v>175</v>
      </c>
    </row>
    <row r="1123" spans="1:34">
      <c r="A1123">
        <v>7415</v>
      </c>
      <c r="B1123">
        <v>609817</v>
      </c>
      <c r="C1123" t="s">
        <v>183</v>
      </c>
      <c r="D1123" t="str">
        <f t="shared" ca="1" si="51"/>
        <v>HWNGPHREQG</v>
      </c>
      <c r="E1123" t="str">
        <f t="shared" ca="1" si="52"/>
        <v>Xcncrwajznxvf</v>
      </c>
      <c r="F1123" t="s">
        <v>150</v>
      </c>
      <c r="G1123" t="s">
        <v>167</v>
      </c>
      <c r="H1123" s="149" t="str">
        <f t="shared" ca="1" si="53"/>
        <v>14/10/1996</v>
      </c>
      <c r="I1123" t="s">
        <v>152</v>
      </c>
      <c r="J1123" t="s">
        <v>153</v>
      </c>
      <c r="K1123" t="s">
        <v>1206</v>
      </c>
      <c r="L1123" t="s">
        <v>1207</v>
      </c>
      <c r="M1123" t="s">
        <v>1208</v>
      </c>
      <c r="N1123">
        <v>95</v>
      </c>
      <c r="O1123" t="s">
        <v>157</v>
      </c>
      <c r="P1123" t="s">
        <v>158</v>
      </c>
      <c r="Q1123" t="s">
        <v>194</v>
      </c>
      <c r="R1123" t="s">
        <v>1210</v>
      </c>
      <c r="S1123" t="s">
        <v>2</v>
      </c>
      <c r="T1123" t="s">
        <v>196</v>
      </c>
      <c r="U1123" t="s">
        <v>224</v>
      </c>
      <c r="V1123" t="s">
        <v>160</v>
      </c>
      <c r="W1123" t="s">
        <v>161</v>
      </c>
      <c r="X1123" t="s">
        <v>2</v>
      </c>
      <c r="Y1123" t="s">
        <v>2</v>
      </c>
      <c r="Z1123">
        <v>2011</v>
      </c>
      <c r="AA1123" t="s">
        <v>164</v>
      </c>
      <c r="AB1123" t="s">
        <v>2</v>
      </c>
      <c r="AC1123" t="s">
        <v>2</v>
      </c>
      <c r="AD1123" t="s">
        <v>2</v>
      </c>
      <c r="AE1123" t="s">
        <v>2</v>
      </c>
      <c r="AF1123" t="s">
        <v>2</v>
      </c>
      <c r="AG1123" t="s">
        <v>213</v>
      </c>
      <c r="AH1123" t="s">
        <v>166</v>
      </c>
    </row>
    <row r="1124" spans="1:34">
      <c r="A1124">
        <v>7415</v>
      </c>
      <c r="B1124">
        <v>609831</v>
      </c>
      <c r="C1124" t="s">
        <v>149</v>
      </c>
      <c r="D1124" t="str">
        <f t="shared" ca="1" si="51"/>
        <v>PHWTDUZTZJ</v>
      </c>
      <c r="E1124" t="str">
        <f t="shared" ca="1" si="52"/>
        <v>Mlbglokehppkd</v>
      </c>
      <c r="F1124" t="s">
        <v>150</v>
      </c>
      <c r="G1124" t="s">
        <v>167</v>
      </c>
      <c r="H1124" s="149" t="str">
        <f t="shared" ca="1" si="53"/>
        <v>1/3/1995</v>
      </c>
      <c r="I1124" t="s">
        <v>152</v>
      </c>
      <c r="J1124" t="s">
        <v>153</v>
      </c>
      <c r="K1124" t="s">
        <v>1206</v>
      </c>
      <c r="L1124" t="s">
        <v>1207</v>
      </c>
      <c r="M1124" t="s">
        <v>1208</v>
      </c>
      <c r="N1124">
        <v>95</v>
      </c>
      <c r="O1124" t="s">
        <v>157</v>
      </c>
      <c r="P1124" t="s">
        <v>158</v>
      </c>
      <c r="Q1124" t="s">
        <v>246</v>
      </c>
      <c r="R1124" t="s">
        <v>1212</v>
      </c>
      <c r="S1124" t="s">
        <v>2</v>
      </c>
      <c r="T1124" t="s">
        <v>2</v>
      </c>
      <c r="U1124" t="s">
        <v>224</v>
      </c>
      <c r="V1124" t="s">
        <v>160</v>
      </c>
      <c r="W1124" t="s">
        <v>161</v>
      </c>
      <c r="X1124" t="s">
        <v>2</v>
      </c>
      <c r="Y1124" t="s">
        <v>2</v>
      </c>
      <c r="Z1124">
        <v>2011</v>
      </c>
      <c r="AA1124" t="s">
        <v>164</v>
      </c>
      <c r="AB1124" t="s">
        <v>2</v>
      </c>
      <c r="AC1124" t="s">
        <v>2</v>
      </c>
      <c r="AD1124" t="s">
        <v>2</v>
      </c>
      <c r="AE1124" t="s">
        <v>2</v>
      </c>
      <c r="AF1124" t="s">
        <v>2</v>
      </c>
      <c r="AG1124" t="s">
        <v>259</v>
      </c>
      <c r="AH1124" t="s">
        <v>175</v>
      </c>
    </row>
    <row r="1125" spans="1:34">
      <c r="A1125">
        <v>7415</v>
      </c>
      <c r="B1125">
        <v>609887</v>
      </c>
      <c r="C1125" t="s">
        <v>183</v>
      </c>
      <c r="D1125" t="str">
        <f t="shared" ca="1" si="51"/>
        <v>YJDUWKBIQV</v>
      </c>
      <c r="E1125" t="str">
        <f t="shared" ca="1" si="52"/>
        <v>Ukmqppbyjhktr</v>
      </c>
      <c r="F1125" t="s">
        <v>150</v>
      </c>
      <c r="G1125" t="s">
        <v>167</v>
      </c>
      <c r="H1125" s="149" t="str">
        <f t="shared" ca="1" si="53"/>
        <v>28/1/1994</v>
      </c>
      <c r="I1125" t="s">
        <v>152</v>
      </c>
      <c r="J1125" t="s">
        <v>153</v>
      </c>
      <c r="K1125" t="s">
        <v>1206</v>
      </c>
      <c r="L1125" t="s">
        <v>1207</v>
      </c>
      <c r="M1125" t="s">
        <v>1208</v>
      </c>
      <c r="N1125">
        <v>95</v>
      </c>
      <c r="O1125" t="s">
        <v>157</v>
      </c>
      <c r="P1125" t="s">
        <v>158</v>
      </c>
      <c r="Q1125" t="s">
        <v>194</v>
      </c>
      <c r="R1125" t="s">
        <v>1210</v>
      </c>
      <c r="S1125" t="s">
        <v>2</v>
      </c>
      <c r="T1125" t="s">
        <v>196</v>
      </c>
      <c r="U1125" t="s">
        <v>197</v>
      </c>
      <c r="V1125" t="s">
        <v>160</v>
      </c>
      <c r="W1125" t="s">
        <v>161</v>
      </c>
      <c r="X1125" t="s">
        <v>2</v>
      </c>
      <c r="Y1125" t="s">
        <v>2</v>
      </c>
      <c r="Z1125">
        <v>2011</v>
      </c>
      <c r="AA1125" t="s">
        <v>164</v>
      </c>
      <c r="AB1125" t="s">
        <v>2</v>
      </c>
      <c r="AC1125" t="s">
        <v>2</v>
      </c>
      <c r="AD1125" t="s">
        <v>2</v>
      </c>
      <c r="AE1125" t="s">
        <v>2</v>
      </c>
      <c r="AF1125" t="s">
        <v>2</v>
      </c>
      <c r="AG1125" t="s">
        <v>213</v>
      </c>
      <c r="AH1125" t="s">
        <v>166</v>
      </c>
    </row>
    <row r="1126" spans="1:34">
      <c r="A1126">
        <v>7415</v>
      </c>
      <c r="B1126">
        <v>609972</v>
      </c>
      <c r="C1126" t="s">
        <v>149</v>
      </c>
      <c r="D1126" t="str">
        <f t="shared" ca="1" si="51"/>
        <v>IWPCIQBLQK</v>
      </c>
      <c r="E1126" t="str">
        <f t="shared" ca="1" si="52"/>
        <v>Rctmvtuehfpeb</v>
      </c>
      <c r="F1126" t="s">
        <v>150</v>
      </c>
      <c r="G1126" t="s">
        <v>167</v>
      </c>
      <c r="H1126" s="149" t="str">
        <f t="shared" ca="1" si="53"/>
        <v>4/6/1994</v>
      </c>
      <c r="I1126" t="s">
        <v>152</v>
      </c>
      <c r="J1126" t="s">
        <v>153</v>
      </c>
      <c r="K1126" t="s">
        <v>1206</v>
      </c>
      <c r="L1126" t="s">
        <v>1207</v>
      </c>
      <c r="M1126" t="s">
        <v>1208</v>
      </c>
      <c r="N1126">
        <v>95</v>
      </c>
      <c r="O1126" t="s">
        <v>157</v>
      </c>
      <c r="P1126" t="s">
        <v>158</v>
      </c>
      <c r="Q1126" t="s">
        <v>194</v>
      </c>
      <c r="R1126" t="s">
        <v>1213</v>
      </c>
      <c r="S1126" t="s">
        <v>2</v>
      </c>
      <c r="T1126" t="s">
        <v>196</v>
      </c>
      <c r="U1126" t="s">
        <v>200</v>
      </c>
      <c r="V1126" t="s">
        <v>160</v>
      </c>
      <c r="W1126" t="s">
        <v>161</v>
      </c>
      <c r="X1126" t="s">
        <v>249</v>
      </c>
      <c r="Y1126" t="s">
        <v>2</v>
      </c>
      <c r="Z1126">
        <v>2010</v>
      </c>
      <c r="AA1126" t="s">
        <v>164</v>
      </c>
      <c r="AB1126" t="s">
        <v>2</v>
      </c>
      <c r="AC1126" t="s">
        <v>2</v>
      </c>
      <c r="AD1126" t="s">
        <v>2</v>
      </c>
      <c r="AE1126" t="s">
        <v>2</v>
      </c>
      <c r="AF1126" t="s">
        <v>2</v>
      </c>
      <c r="AG1126" t="s">
        <v>174</v>
      </c>
      <c r="AH1126" t="s">
        <v>166</v>
      </c>
    </row>
    <row r="1127" spans="1:34">
      <c r="A1127">
        <v>7415</v>
      </c>
      <c r="B1127">
        <v>610251</v>
      </c>
      <c r="C1127" t="s">
        <v>149</v>
      </c>
      <c r="D1127" t="str">
        <f t="shared" ca="1" si="51"/>
        <v>BPWFJAUPJP</v>
      </c>
      <c r="E1127" t="str">
        <f t="shared" ca="1" si="52"/>
        <v>Dszdnjzkqvwri</v>
      </c>
      <c r="F1127" t="s">
        <v>150</v>
      </c>
      <c r="G1127" t="s">
        <v>167</v>
      </c>
      <c r="H1127" s="149" t="str">
        <f t="shared" ca="1" si="53"/>
        <v>24/5/1996</v>
      </c>
      <c r="I1127" t="s">
        <v>152</v>
      </c>
      <c r="J1127" t="s">
        <v>153</v>
      </c>
      <c r="K1127" t="s">
        <v>1214</v>
      </c>
      <c r="L1127" t="s">
        <v>1215</v>
      </c>
      <c r="M1127" t="s">
        <v>1216</v>
      </c>
      <c r="N1127">
        <v>91</v>
      </c>
      <c r="O1127" t="s">
        <v>157</v>
      </c>
      <c r="P1127" t="s">
        <v>158</v>
      </c>
      <c r="Q1127" t="s">
        <v>194</v>
      </c>
      <c r="R1127" t="s">
        <v>507</v>
      </c>
      <c r="S1127" t="s">
        <v>2</v>
      </c>
      <c r="T1127" t="s">
        <v>196</v>
      </c>
      <c r="U1127" t="s">
        <v>200</v>
      </c>
      <c r="V1127" t="s">
        <v>160</v>
      </c>
      <c r="W1127" t="s">
        <v>161</v>
      </c>
      <c r="X1127" t="s">
        <v>2</v>
      </c>
      <c r="Y1127" t="s">
        <v>2</v>
      </c>
      <c r="Z1127">
        <v>2011</v>
      </c>
      <c r="AA1127" t="s">
        <v>164</v>
      </c>
      <c r="AB1127" t="s">
        <v>2</v>
      </c>
      <c r="AC1127" t="s">
        <v>2</v>
      </c>
      <c r="AD1127" t="s">
        <v>2</v>
      </c>
      <c r="AE1127" t="s">
        <v>2</v>
      </c>
      <c r="AF1127" t="s">
        <v>2</v>
      </c>
      <c r="AG1127" t="s">
        <v>213</v>
      </c>
      <c r="AH1127" t="s">
        <v>166</v>
      </c>
    </row>
    <row r="1128" spans="1:34">
      <c r="A1128">
        <v>7415</v>
      </c>
      <c r="B1128">
        <v>610463</v>
      </c>
      <c r="C1128" t="s">
        <v>149</v>
      </c>
      <c r="D1128" t="str">
        <f t="shared" ca="1" si="51"/>
        <v>LQHFPKRDYN</v>
      </c>
      <c r="E1128" t="str">
        <f t="shared" ca="1" si="52"/>
        <v>Njggyfhfzbgxo</v>
      </c>
      <c r="F1128" t="s">
        <v>150</v>
      </c>
      <c r="G1128" t="s">
        <v>167</v>
      </c>
      <c r="H1128" s="149" t="str">
        <f t="shared" ca="1" si="53"/>
        <v>20/1/1995</v>
      </c>
      <c r="I1128" t="s">
        <v>152</v>
      </c>
      <c r="J1128" t="s">
        <v>153</v>
      </c>
      <c r="K1128" t="s">
        <v>1217</v>
      </c>
      <c r="L1128" t="s">
        <v>1218</v>
      </c>
      <c r="M1128" t="s">
        <v>590</v>
      </c>
      <c r="N1128">
        <v>94</v>
      </c>
      <c r="O1128" t="s">
        <v>157</v>
      </c>
      <c r="P1128" t="s">
        <v>158</v>
      </c>
      <c r="Q1128" t="s">
        <v>194</v>
      </c>
      <c r="R1128" t="s">
        <v>344</v>
      </c>
      <c r="S1128" t="s">
        <v>2</v>
      </c>
      <c r="T1128" t="s">
        <v>196</v>
      </c>
      <c r="U1128" t="s">
        <v>197</v>
      </c>
      <c r="V1128" t="s">
        <v>160</v>
      </c>
      <c r="W1128" t="s">
        <v>161</v>
      </c>
      <c r="X1128" t="s">
        <v>2</v>
      </c>
      <c r="Y1128" t="s">
        <v>2</v>
      </c>
      <c r="Z1128">
        <v>2011</v>
      </c>
      <c r="AA1128" t="s">
        <v>164</v>
      </c>
      <c r="AB1128" t="s">
        <v>2</v>
      </c>
      <c r="AC1128" t="s">
        <v>2</v>
      </c>
      <c r="AD1128" t="s">
        <v>2</v>
      </c>
      <c r="AE1128" t="s">
        <v>2</v>
      </c>
      <c r="AF1128" t="s">
        <v>2</v>
      </c>
      <c r="AG1128" t="s">
        <v>174</v>
      </c>
      <c r="AH1128" t="s">
        <v>166</v>
      </c>
    </row>
    <row r="1129" spans="1:34">
      <c r="A1129">
        <v>7415</v>
      </c>
      <c r="B1129">
        <v>613302</v>
      </c>
      <c r="C1129" t="s">
        <v>149</v>
      </c>
      <c r="D1129" t="str">
        <f t="shared" ca="1" si="51"/>
        <v>OUYHDQNLRH</v>
      </c>
      <c r="E1129" t="str">
        <f t="shared" ca="1" si="52"/>
        <v>Sqgqweleznhov</v>
      </c>
      <c r="F1129" t="s">
        <v>150</v>
      </c>
      <c r="G1129" t="s">
        <v>167</v>
      </c>
      <c r="H1129" s="149" t="str">
        <f t="shared" ca="1" si="53"/>
        <v>18/3/1996</v>
      </c>
      <c r="I1129" t="s">
        <v>152</v>
      </c>
      <c r="J1129" t="s">
        <v>153</v>
      </c>
      <c r="K1129" t="s">
        <v>1219</v>
      </c>
      <c r="L1129" t="s">
        <v>1220</v>
      </c>
      <c r="M1129" t="s">
        <v>1221</v>
      </c>
      <c r="N1129">
        <v>95</v>
      </c>
      <c r="O1129" t="s">
        <v>157</v>
      </c>
      <c r="P1129" t="s">
        <v>158</v>
      </c>
      <c r="Q1129" t="s">
        <v>194</v>
      </c>
      <c r="R1129" t="s">
        <v>210</v>
      </c>
      <c r="S1129" t="s">
        <v>2</v>
      </c>
      <c r="T1129" t="s">
        <v>196</v>
      </c>
      <c r="U1129" t="s">
        <v>224</v>
      </c>
      <c r="V1129" t="s">
        <v>160</v>
      </c>
      <c r="W1129" t="s">
        <v>161</v>
      </c>
      <c r="X1129" t="s">
        <v>2</v>
      </c>
      <c r="Y1129" t="s">
        <v>2</v>
      </c>
      <c r="Z1129">
        <v>2011</v>
      </c>
      <c r="AA1129" t="s">
        <v>164</v>
      </c>
      <c r="AB1129" t="s">
        <v>2</v>
      </c>
      <c r="AC1129" t="s">
        <v>2</v>
      </c>
      <c r="AD1129" t="s">
        <v>2</v>
      </c>
      <c r="AE1129" t="s">
        <v>2</v>
      </c>
      <c r="AF1129" t="s">
        <v>2</v>
      </c>
      <c r="AG1129" t="s">
        <v>165</v>
      </c>
      <c r="AH1129" t="s">
        <v>190</v>
      </c>
    </row>
    <row r="1130" spans="1:34">
      <c r="A1130">
        <v>7415</v>
      </c>
      <c r="B1130">
        <v>614349</v>
      </c>
      <c r="C1130" t="s">
        <v>183</v>
      </c>
      <c r="D1130" t="str">
        <f t="shared" ca="1" si="51"/>
        <v>ASYZJOZXFM</v>
      </c>
      <c r="E1130" t="str">
        <f t="shared" ca="1" si="52"/>
        <v>Wjcqdabnohhtj</v>
      </c>
      <c r="F1130" t="s">
        <v>150</v>
      </c>
      <c r="G1130" t="s">
        <v>151</v>
      </c>
      <c r="H1130" s="149" t="str">
        <f t="shared" ca="1" si="53"/>
        <v>22/11/1995</v>
      </c>
      <c r="I1130" t="s">
        <v>152</v>
      </c>
      <c r="J1130" t="s">
        <v>153</v>
      </c>
      <c r="K1130" t="s">
        <v>1222</v>
      </c>
      <c r="L1130" t="s">
        <v>1223</v>
      </c>
      <c r="M1130" t="s">
        <v>223</v>
      </c>
      <c r="N1130">
        <v>75</v>
      </c>
      <c r="O1130" t="s">
        <v>157</v>
      </c>
      <c r="P1130" t="s">
        <v>158</v>
      </c>
      <c r="Q1130" t="s">
        <v>187</v>
      </c>
      <c r="R1130" t="s">
        <v>1224</v>
      </c>
      <c r="S1130" t="s">
        <v>2</v>
      </c>
      <c r="T1130" t="s">
        <v>2</v>
      </c>
      <c r="U1130" t="s">
        <v>1225</v>
      </c>
      <c r="V1130" t="s">
        <v>160</v>
      </c>
      <c r="W1130" t="s">
        <v>2</v>
      </c>
      <c r="X1130" t="s">
        <v>2</v>
      </c>
      <c r="Y1130" t="s">
        <v>2</v>
      </c>
      <c r="Z1130">
        <v>2011</v>
      </c>
      <c r="AA1130" t="s">
        <v>164</v>
      </c>
      <c r="AB1130" t="s">
        <v>2</v>
      </c>
      <c r="AC1130" t="s">
        <v>2</v>
      </c>
      <c r="AD1130" t="s">
        <v>2</v>
      </c>
      <c r="AE1130" t="s">
        <v>2</v>
      </c>
      <c r="AF1130" t="s">
        <v>2</v>
      </c>
      <c r="AG1130" t="s">
        <v>165</v>
      </c>
      <c r="AH1130" t="s">
        <v>166</v>
      </c>
    </row>
    <row r="1131" spans="1:34">
      <c r="A1131">
        <v>7415</v>
      </c>
      <c r="B1131">
        <v>614375</v>
      </c>
      <c r="C1131" t="s">
        <v>183</v>
      </c>
      <c r="D1131" t="str">
        <f t="shared" ca="1" si="51"/>
        <v>JMQDPNVAQO</v>
      </c>
      <c r="E1131" t="str">
        <f t="shared" ca="1" si="52"/>
        <v>Royrvixovbayh</v>
      </c>
      <c r="F1131" t="s">
        <v>150</v>
      </c>
      <c r="G1131" t="s">
        <v>151</v>
      </c>
      <c r="H1131" s="149" t="str">
        <f t="shared" ca="1" si="53"/>
        <v>24/3/1994</v>
      </c>
      <c r="I1131" t="s">
        <v>152</v>
      </c>
      <c r="J1131" t="s">
        <v>153</v>
      </c>
      <c r="K1131" t="s">
        <v>1222</v>
      </c>
      <c r="L1131" t="s">
        <v>1223</v>
      </c>
      <c r="M1131" t="s">
        <v>223</v>
      </c>
      <c r="N1131">
        <v>75</v>
      </c>
      <c r="O1131" t="s">
        <v>157</v>
      </c>
      <c r="P1131" t="s">
        <v>158</v>
      </c>
      <c r="Q1131" t="s">
        <v>187</v>
      </c>
      <c r="R1131" t="s">
        <v>1224</v>
      </c>
      <c r="S1131" t="s">
        <v>2</v>
      </c>
      <c r="T1131" t="s">
        <v>2</v>
      </c>
      <c r="U1131" t="s">
        <v>1225</v>
      </c>
      <c r="V1131" t="s">
        <v>160</v>
      </c>
      <c r="W1131" t="s">
        <v>2</v>
      </c>
      <c r="X1131" t="s">
        <v>2</v>
      </c>
      <c r="Y1131" t="s">
        <v>2</v>
      </c>
      <c r="Z1131">
        <v>2011</v>
      </c>
      <c r="AA1131" t="s">
        <v>164</v>
      </c>
      <c r="AB1131" t="s">
        <v>2</v>
      </c>
      <c r="AC1131" t="s">
        <v>2</v>
      </c>
      <c r="AD1131" t="s">
        <v>2</v>
      </c>
      <c r="AE1131" t="s">
        <v>2</v>
      </c>
      <c r="AF1131" t="s">
        <v>2</v>
      </c>
      <c r="AG1131" t="s">
        <v>165</v>
      </c>
      <c r="AH1131" t="s">
        <v>166</v>
      </c>
    </row>
    <row r="1132" spans="1:34">
      <c r="A1132">
        <v>7415</v>
      </c>
      <c r="B1132">
        <v>616445</v>
      </c>
      <c r="C1132" t="s">
        <v>149</v>
      </c>
      <c r="D1132" t="str">
        <f t="shared" ca="1" si="51"/>
        <v>JWIXXMGRKW</v>
      </c>
      <c r="E1132" t="str">
        <f t="shared" ca="1" si="52"/>
        <v>Ogyktxbzuuqdl</v>
      </c>
      <c r="F1132" t="s">
        <v>150</v>
      </c>
      <c r="G1132" t="s">
        <v>167</v>
      </c>
      <c r="H1132" s="149" t="str">
        <f t="shared" ca="1" si="53"/>
        <v>8/3/1997</v>
      </c>
      <c r="I1132" t="s">
        <v>152</v>
      </c>
      <c r="J1132" t="s">
        <v>153</v>
      </c>
      <c r="K1132" t="s">
        <v>1226</v>
      </c>
      <c r="L1132" t="s">
        <v>1227</v>
      </c>
      <c r="M1132" t="s">
        <v>1228</v>
      </c>
      <c r="N1132">
        <v>77</v>
      </c>
      <c r="O1132" t="s">
        <v>157</v>
      </c>
      <c r="P1132" t="s">
        <v>158</v>
      </c>
      <c r="Q1132" t="s">
        <v>179</v>
      </c>
      <c r="R1132" t="s">
        <v>433</v>
      </c>
      <c r="S1132" t="s">
        <v>2</v>
      </c>
      <c r="T1132" t="s">
        <v>2</v>
      </c>
      <c r="U1132" t="s">
        <v>181</v>
      </c>
      <c r="V1132" t="s">
        <v>160</v>
      </c>
      <c r="W1132" t="s">
        <v>161</v>
      </c>
      <c r="X1132" t="s">
        <v>2</v>
      </c>
      <c r="Y1132" t="s">
        <v>2</v>
      </c>
      <c r="Z1132">
        <v>2010</v>
      </c>
      <c r="AA1132" t="s">
        <v>164</v>
      </c>
      <c r="AB1132" t="s">
        <v>2</v>
      </c>
      <c r="AC1132" t="s">
        <v>2</v>
      </c>
      <c r="AD1132" t="s">
        <v>2</v>
      </c>
      <c r="AE1132" t="s">
        <v>2</v>
      </c>
      <c r="AF1132" t="s">
        <v>2</v>
      </c>
      <c r="AG1132" t="s">
        <v>174</v>
      </c>
      <c r="AH1132" t="s">
        <v>190</v>
      </c>
    </row>
    <row r="1133" spans="1:34">
      <c r="A1133">
        <v>7415</v>
      </c>
      <c r="B1133">
        <v>616479</v>
      </c>
      <c r="C1133" t="s">
        <v>149</v>
      </c>
      <c r="D1133" t="str">
        <f t="shared" ca="1" si="51"/>
        <v>TKXXWEOZCQ</v>
      </c>
      <c r="E1133" t="str">
        <f t="shared" ca="1" si="52"/>
        <v>Yutnnhtnjkxkb</v>
      </c>
      <c r="F1133" t="s">
        <v>150</v>
      </c>
      <c r="G1133" t="s">
        <v>167</v>
      </c>
      <c r="H1133" s="149" t="str">
        <f t="shared" ca="1" si="53"/>
        <v>28/2/1995</v>
      </c>
      <c r="I1133" t="s">
        <v>152</v>
      </c>
      <c r="J1133" t="s">
        <v>153</v>
      </c>
      <c r="K1133" t="s">
        <v>1226</v>
      </c>
      <c r="L1133" t="s">
        <v>1227</v>
      </c>
      <c r="M1133" t="s">
        <v>1228</v>
      </c>
      <c r="N1133">
        <v>77</v>
      </c>
      <c r="O1133" t="s">
        <v>157</v>
      </c>
      <c r="P1133" t="s">
        <v>158</v>
      </c>
      <c r="Q1133" t="s">
        <v>179</v>
      </c>
      <c r="R1133" t="s">
        <v>433</v>
      </c>
      <c r="S1133" t="s">
        <v>2</v>
      </c>
      <c r="T1133" t="s">
        <v>2</v>
      </c>
      <c r="U1133" t="s">
        <v>181</v>
      </c>
      <c r="V1133" t="s">
        <v>160</v>
      </c>
      <c r="W1133" t="s">
        <v>161</v>
      </c>
      <c r="X1133" t="s">
        <v>2</v>
      </c>
      <c r="Y1133" t="s">
        <v>2</v>
      </c>
      <c r="Z1133">
        <v>2011</v>
      </c>
      <c r="AA1133" t="s">
        <v>164</v>
      </c>
      <c r="AB1133" t="s">
        <v>2</v>
      </c>
      <c r="AC1133" t="s">
        <v>2</v>
      </c>
      <c r="AD1133" t="s">
        <v>2</v>
      </c>
      <c r="AE1133" t="s">
        <v>2</v>
      </c>
      <c r="AF1133" t="s">
        <v>2</v>
      </c>
      <c r="AG1133" t="s">
        <v>174</v>
      </c>
      <c r="AH1133" t="s">
        <v>190</v>
      </c>
    </row>
    <row r="1134" spans="1:34">
      <c r="A1134">
        <v>7415</v>
      </c>
      <c r="B1134">
        <v>618199</v>
      </c>
      <c r="C1134" t="s">
        <v>149</v>
      </c>
      <c r="D1134" t="str">
        <f t="shared" ca="1" si="51"/>
        <v>ASQYEVAXQP</v>
      </c>
      <c r="E1134" t="str">
        <f t="shared" ca="1" si="52"/>
        <v>Wdeenvdyfukqr</v>
      </c>
      <c r="F1134" t="s">
        <v>150</v>
      </c>
      <c r="G1134" t="s">
        <v>167</v>
      </c>
      <c r="H1134" s="149" t="str">
        <f t="shared" ca="1" si="53"/>
        <v>17/11/1996</v>
      </c>
      <c r="I1134" t="s">
        <v>152</v>
      </c>
      <c r="J1134" t="s">
        <v>153</v>
      </c>
      <c r="K1134" t="s">
        <v>1229</v>
      </c>
      <c r="L1134" t="s">
        <v>1230</v>
      </c>
      <c r="M1134" t="s">
        <v>1231</v>
      </c>
      <c r="N1134">
        <v>6</v>
      </c>
      <c r="O1134" t="s">
        <v>157</v>
      </c>
      <c r="P1134" t="s">
        <v>158</v>
      </c>
      <c r="Q1134" t="s">
        <v>194</v>
      </c>
      <c r="R1134" t="s">
        <v>198</v>
      </c>
      <c r="S1134" t="s">
        <v>2</v>
      </c>
      <c r="T1134" t="s">
        <v>196</v>
      </c>
      <c r="U1134" t="s">
        <v>211</v>
      </c>
      <c r="V1134" t="s">
        <v>160</v>
      </c>
      <c r="W1134" t="s">
        <v>256</v>
      </c>
      <c r="X1134" t="s">
        <v>2</v>
      </c>
      <c r="Y1134" t="s">
        <v>2</v>
      </c>
      <c r="Z1134">
        <v>2011</v>
      </c>
      <c r="AA1134" t="s">
        <v>164</v>
      </c>
      <c r="AB1134" t="s">
        <v>2</v>
      </c>
      <c r="AC1134" t="s">
        <v>2</v>
      </c>
      <c r="AD1134" t="s">
        <v>2</v>
      </c>
      <c r="AE1134" t="s">
        <v>2</v>
      </c>
      <c r="AF1134" t="s">
        <v>2</v>
      </c>
      <c r="AG1134" t="s">
        <v>165</v>
      </c>
      <c r="AH1134" t="s">
        <v>175</v>
      </c>
    </row>
    <row r="1135" spans="1:34">
      <c r="A1135">
        <v>7415</v>
      </c>
      <c r="B1135">
        <v>619057</v>
      </c>
      <c r="C1135" t="s">
        <v>149</v>
      </c>
      <c r="D1135" t="str">
        <f t="shared" ca="1" si="51"/>
        <v>TYUYSZAIED</v>
      </c>
      <c r="E1135" t="str">
        <f t="shared" ca="1" si="52"/>
        <v>Kkwuyorwzrguv</v>
      </c>
      <c r="F1135" t="s">
        <v>150</v>
      </c>
      <c r="G1135" t="s">
        <v>167</v>
      </c>
      <c r="H1135" s="149" t="str">
        <f t="shared" ca="1" si="53"/>
        <v>10/2/1997</v>
      </c>
      <c r="I1135" t="s">
        <v>152</v>
      </c>
      <c r="J1135" t="s">
        <v>153</v>
      </c>
      <c r="K1135" t="s">
        <v>1232</v>
      </c>
      <c r="L1135" t="s">
        <v>1233</v>
      </c>
      <c r="M1135" t="s">
        <v>1234</v>
      </c>
      <c r="N1135">
        <v>972</v>
      </c>
      <c r="O1135" t="s">
        <v>157</v>
      </c>
      <c r="P1135" t="s">
        <v>158</v>
      </c>
      <c r="Q1135" t="s">
        <v>171</v>
      </c>
      <c r="R1135" t="s">
        <v>237</v>
      </c>
      <c r="S1135" t="s">
        <v>2</v>
      </c>
      <c r="T1135" t="s">
        <v>2</v>
      </c>
      <c r="U1135" t="s">
        <v>173</v>
      </c>
      <c r="V1135" t="s">
        <v>160</v>
      </c>
      <c r="W1135" t="s">
        <v>161</v>
      </c>
      <c r="X1135" t="s">
        <v>162</v>
      </c>
      <c r="Y1135" t="s">
        <v>2</v>
      </c>
      <c r="Z1135">
        <v>2010</v>
      </c>
      <c r="AA1135" t="s">
        <v>164</v>
      </c>
      <c r="AB1135" t="s">
        <v>2</v>
      </c>
      <c r="AC1135" t="s">
        <v>2</v>
      </c>
      <c r="AD1135" t="s">
        <v>2</v>
      </c>
      <c r="AE1135" t="s">
        <v>2</v>
      </c>
      <c r="AF1135" t="s">
        <v>2</v>
      </c>
      <c r="AG1135" t="s">
        <v>174</v>
      </c>
      <c r="AH1135" t="s">
        <v>166</v>
      </c>
    </row>
    <row r="1136" spans="1:34">
      <c r="A1136">
        <v>7415</v>
      </c>
      <c r="B1136">
        <v>619124</v>
      </c>
      <c r="C1136" t="s">
        <v>149</v>
      </c>
      <c r="D1136" t="str">
        <f t="shared" ca="1" si="51"/>
        <v>ZGNXKOGWOH</v>
      </c>
      <c r="E1136" t="str">
        <f t="shared" ca="1" si="52"/>
        <v>Rrzurfhdlnvaw</v>
      </c>
      <c r="F1136" t="s">
        <v>150</v>
      </c>
      <c r="G1136" t="s">
        <v>167</v>
      </c>
      <c r="H1136" s="149" t="str">
        <f t="shared" ca="1" si="53"/>
        <v>19/12/1994</v>
      </c>
      <c r="I1136" t="s">
        <v>152</v>
      </c>
      <c r="J1136" t="s">
        <v>153</v>
      </c>
      <c r="K1136" t="s">
        <v>1232</v>
      </c>
      <c r="L1136" t="s">
        <v>1233</v>
      </c>
      <c r="M1136" t="s">
        <v>1234</v>
      </c>
      <c r="N1136">
        <v>972</v>
      </c>
      <c r="O1136" t="s">
        <v>157</v>
      </c>
      <c r="P1136" t="s">
        <v>158</v>
      </c>
      <c r="Q1136" t="s">
        <v>171</v>
      </c>
      <c r="R1136" t="s">
        <v>237</v>
      </c>
      <c r="S1136" t="s">
        <v>2</v>
      </c>
      <c r="T1136" t="s">
        <v>2</v>
      </c>
      <c r="U1136" t="s">
        <v>238</v>
      </c>
      <c r="V1136" t="s">
        <v>160</v>
      </c>
      <c r="W1136" t="s">
        <v>2</v>
      </c>
      <c r="X1136" t="s">
        <v>2</v>
      </c>
      <c r="Y1136" t="s">
        <v>2</v>
      </c>
      <c r="Z1136">
        <v>2011</v>
      </c>
      <c r="AA1136" t="s">
        <v>164</v>
      </c>
      <c r="AB1136" t="s">
        <v>2</v>
      </c>
      <c r="AC1136" t="s">
        <v>2</v>
      </c>
      <c r="AD1136" t="s">
        <v>2</v>
      </c>
      <c r="AE1136" t="s">
        <v>2</v>
      </c>
      <c r="AF1136" t="s">
        <v>2</v>
      </c>
      <c r="AG1136" t="s">
        <v>174</v>
      </c>
      <c r="AH1136" t="s">
        <v>166</v>
      </c>
    </row>
    <row r="1137" spans="1:34">
      <c r="A1137">
        <v>7415</v>
      </c>
      <c r="B1137">
        <v>619217</v>
      </c>
      <c r="C1137" t="s">
        <v>149</v>
      </c>
      <c r="D1137" t="str">
        <f t="shared" ca="1" si="51"/>
        <v>DVBWPZGNSG</v>
      </c>
      <c r="E1137" t="str">
        <f t="shared" ca="1" si="52"/>
        <v>Egzrtgunzwtsz</v>
      </c>
      <c r="F1137" t="s">
        <v>150</v>
      </c>
      <c r="G1137" t="s">
        <v>167</v>
      </c>
      <c r="H1137" s="149" t="str">
        <f t="shared" ca="1" si="53"/>
        <v>9/10/1996</v>
      </c>
      <c r="I1137" t="s">
        <v>152</v>
      </c>
      <c r="J1137" t="s">
        <v>153</v>
      </c>
      <c r="K1137" t="s">
        <v>1232</v>
      </c>
      <c r="L1137" t="s">
        <v>1233</v>
      </c>
      <c r="M1137" t="s">
        <v>1234</v>
      </c>
      <c r="N1137">
        <v>972</v>
      </c>
      <c r="O1137" t="s">
        <v>157</v>
      </c>
      <c r="P1137" t="s">
        <v>158</v>
      </c>
      <c r="Q1137" t="s">
        <v>194</v>
      </c>
      <c r="R1137" t="s">
        <v>195</v>
      </c>
      <c r="S1137" t="s">
        <v>2</v>
      </c>
      <c r="T1137" t="s">
        <v>199</v>
      </c>
      <c r="U1137" t="s">
        <v>224</v>
      </c>
      <c r="V1137" t="s">
        <v>160</v>
      </c>
      <c r="W1137" t="s">
        <v>161</v>
      </c>
      <c r="X1137" t="s">
        <v>329</v>
      </c>
      <c r="Y1137" t="s">
        <v>2</v>
      </c>
      <c r="Z1137">
        <v>2011</v>
      </c>
      <c r="AA1137" t="s">
        <v>164</v>
      </c>
      <c r="AB1137" t="s">
        <v>2</v>
      </c>
      <c r="AC1137" t="s">
        <v>2</v>
      </c>
      <c r="AD1137" t="s">
        <v>2</v>
      </c>
      <c r="AE1137" t="s">
        <v>2</v>
      </c>
      <c r="AF1137" t="s">
        <v>2</v>
      </c>
      <c r="AG1137" t="s">
        <v>174</v>
      </c>
      <c r="AH1137" t="s">
        <v>175</v>
      </c>
    </row>
    <row r="1138" spans="1:34">
      <c r="A1138">
        <v>7415</v>
      </c>
      <c r="B1138">
        <v>619273</v>
      </c>
      <c r="C1138" t="s">
        <v>149</v>
      </c>
      <c r="D1138" t="str">
        <f t="shared" ca="1" si="51"/>
        <v>YOPFFMQTTS</v>
      </c>
      <c r="E1138" t="str">
        <f t="shared" ca="1" si="52"/>
        <v>Gqvogqddhvzeh</v>
      </c>
      <c r="F1138" t="s">
        <v>150</v>
      </c>
      <c r="G1138" t="s">
        <v>167</v>
      </c>
      <c r="H1138" s="149" t="str">
        <f t="shared" ca="1" si="53"/>
        <v>1/10/1997</v>
      </c>
      <c r="I1138" t="s">
        <v>152</v>
      </c>
      <c r="J1138" t="s">
        <v>153</v>
      </c>
      <c r="K1138" t="s">
        <v>1232</v>
      </c>
      <c r="L1138" t="s">
        <v>1233</v>
      </c>
      <c r="M1138" t="s">
        <v>1234</v>
      </c>
      <c r="N1138">
        <v>972</v>
      </c>
      <c r="O1138" t="s">
        <v>157</v>
      </c>
      <c r="P1138" t="s">
        <v>158</v>
      </c>
      <c r="Q1138" t="s">
        <v>171</v>
      </c>
      <c r="R1138" t="s">
        <v>237</v>
      </c>
      <c r="S1138" t="s">
        <v>2</v>
      </c>
      <c r="T1138" t="s">
        <v>2</v>
      </c>
      <c r="U1138" t="s">
        <v>238</v>
      </c>
      <c r="V1138" t="s">
        <v>160</v>
      </c>
      <c r="W1138" t="s">
        <v>161</v>
      </c>
      <c r="X1138" t="s">
        <v>162</v>
      </c>
      <c r="Y1138" t="s">
        <v>2</v>
      </c>
      <c r="Z1138">
        <v>2011</v>
      </c>
      <c r="AA1138" t="s">
        <v>164</v>
      </c>
      <c r="AB1138" t="s">
        <v>2</v>
      </c>
      <c r="AC1138" t="s">
        <v>2</v>
      </c>
      <c r="AD1138" t="s">
        <v>2</v>
      </c>
      <c r="AE1138" t="s">
        <v>2</v>
      </c>
      <c r="AF1138" t="s">
        <v>2</v>
      </c>
      <c r="AG1138" t="s">
        <v>174</v>
      </c>
      <c r="AH1138" t="s">
        <v>190</v>
      </c>
    </row>
    <row r="1139" spans="1:34">
      <c r="A1139">
        <v>7415</v>
      </c>
      <c r="B1139">
        <v>619380</v>
      </c>
      <c r="C1139" t="s">
        <v>149</v>
      </c>
      <c r="D1139" t="str">
        <f t="shared" ca="1" si="51"/>
        <v>UCCHCIDQJD</v>
      </c>
      <c r="E1139" t="str">
        <f t="shared" ca="1" si="52"/>
        <v>Wfmljxrrboqyo</v>
      </c>
      <c r="F1139" t="s">
        <v>150</v>
      </c>
      <c r="G1139" t="s">
        <v>167</v>
      </c>
      <c r="H1139" s="149" t="str">
        <f t="shared" ca="1" si="53"/>
        <v>7/6/1997</v>
      </c>
      <c r="I1139" t="s">
        <v>152</v>
      </c>
      <c r="J1139" t="s">
        <v>153</v>
      </c>
      <c r="K1139" t="s">
        <v>1235</v>
      </c>
      <c r="L1139" t="s">
        <v>339</v>
      </c>
      <c r="M1139" t="s">
        <v>223</v>
      </c>
      <c r="N1139">
        <v>75</v>
      </c>
      <c r="O1139" t="s">
        <v>157</v>
      </c>
      <c r="P1139" t="s">
        <v>158</v>
      </c>
      <c r="Q1139" t="s">
        <v>194</v>
      </c>
      <c r="R1139">
        <v>704</v>
      </c>
      <c r="S1139" t="s">
        <v>2</v>
      </c>
      <c r="T1139" t="s">
        <v>196</v>
      </c>
      <c r="U1139" t="s">
        <v>211</v>
      </c>
      <c r="V1139" t="s">
        <v>160</v>
      </c>
      <c r="W1139" t="s">
        <v>161</v>
      </c>
      <c r="X1139" t="s">
        <v>249</v>
      </c>
      <c r="Y1139" t="s">
        <v>2</v>
      </c>
      <c r="Z1139">
        <v>2011</v>
      </c>
      <c r="AA1139" t="s">
        <v>164</v>
      </c>
      <c r="AB1139" t="s">
        <v>2</v>
      </c>
      <c r="AC1139" t="s">
        <v>2</v>
      </c>
      <c r="AD1139" t="s">
        <v>2</v>
      </c>
      <c r="AE1139" t="s">
        <v>2</v>
      </c>
      <c r="AF1139" t="s">
        <v>2</v>
      </c>
      <c r="AG1139" t="s">
        <v>259</v>
      </c>
      <c r="AH1139" t="s">
        <v>166</v>
      </c>
    </row>
    <row r="1140" spans="1:34">
      <c r="A1140">
        <v>7415</v>
      </c>
      <c r="B1140">
        <v>620082</v>
      </c>
      <c r="C1140" t="s">
        <v>149</v>
      </c>
      <c r="D1140" t="str">
        <f t="shared" ca="1" si="51"/>
        <v>HSAFDAKXNT</v>
      </c>
      <c r="E1140" t="str">
        <f t="shared" ca="1" si="52"/>
        <v>Apbauaiofneqh</v>
      </c>
      <c r="F1140" t="s">
        <v>150</v>
      </c>
      <c r="G1140" t="s">
        <v>151</v>
      </c>
      <c r="H1140" s="149" t="str">
        <f t="shared" ca="1" si="53"/>
        <v>6/6/1994</v>
      </c>
      <c r="I1140" t="s">
        <v>152</v>
      </c>
      <c r="J1140" t="s">
        <v>153</v>
      </c>
      <c r="K1140" t="s">
        <v>1236</v>
      </c>
      <c r="L1140" t="s">
        <v>867</v>
      </c>
      <c r="M1140" t="s">
        <v>1237</v>
      </c>
      <c r="N1140">
        <v>60</v>
      </c>
      <c r="O1140" t="s">
        <v>157</v>
      </c>
      <c r="P1140" t="s">
        <v>158</v>
      </c>
      <c r="Q1140" t="s">
        <v>246</v>
      </c>
      <c r="R1140" t="s">
        <v>583</v>
      </c>
      <c r="S1140" t="s">
        <v>2</v>
      </c>
      <c r="T1140" t="s">
        <v>2</v>
      </c>
      <c r="U1140" t="s">
        <v>224</v>
      </c>
      <c r="V1140" t="s">
        <v>160</v>
      </c>
      <c r="W1140" t="s">
        <v>182</v>
      </c>
      <c r="X1140" t="s">
        <v>293</v>
      </c>
      <c r="Y1140" t="s">
        <v>2</v>
      </c>
      <c r="Z1140">
        <v>2011</v>
      </c>
      <c r="AA1140" t="s">
        <v>164</v>
      </c>
      <c r="AB1140" t="s">
        <v>2</v>
      </c>
      <c r="AC1140" t="s">
        <v>2</v>
      </c>
      <c r="AD1140" t="s">
        <v>2</v>
      </c>
      <c r="AE1140" t="s">
        <v>2</v>
      </c>
      <c r="AF1140" t="s">
        <v>2</v>
      </c>
      <c r="AG1140" t="s">
        <v>259</v>
      </c>
      <c r="AH1140" t="s">
        <v>166</v>
      </c>
    </row>
    <row r="1141" spans="1:34">
      <c r="A1141">
        <v>7415</v>
      </c>
      <c r="B1141">
        <v>624064</v>
      </c>
      <c r="C1141" t="s">
        <v>149</v>
      </c>
      <c r="D1141" t="str">
        <f t="shared" ca="1" si="51"/>
        <v>LNDWQUGHGJ</v>
      </c>
      <c r="E1141" t="str">
        <f t="shared" ca="1" si="52"/>
        <v>Jvngnawplablt</v>
      </c>
      <c r="F1141" t="s">
        <v>150</v>
      </c>
      <c r="G1141" t="s">
        <v>167</v>
      </c>
      <c r="H1141" s="149" t="str">
        <f t="shared" ca="1" si="53"/>
        <v>16/8/1996</v>
      </c>
      <c r="I1141" t="s">
        <v>152</v>
      </c>
      <c r="J1141" t="s">
        <v>153</v>
      </c>
      <c r="K1141" t="s">
        <v>1238</v>
      </c>
      <c r="L1141" t="s">
        <v>1239</v>
      </c>
      <c r="M1141" t="s">
        <v>1240</v>
      </c>
      <c r="N1141">
        <v>60</v>
      </c>
      <c r="O1141" t="s">
        <v>157</v>
      </c>
      <c r="P1141" t="s">
        <v>158</v>
      </c>
      <c r="Q1141" t="s">
        <v>246</v>
      </c>
      <c r="R1141" t="s">
        <v>297</v>
      </c>
      <c r="S1141" t="s">
        <v>2</v>
      </c>
      <c r="T1141" t="s">
        <v>2</v>
      </c>
      <c r="U1141" t="s">
        <v>224</v>
      </c>
      <c r="V1141" t="s">
        <v>160</v>
      </c>
      <c r="W1141" t="s">
        <v>161</v>
      </c>
      <c r="X1141" t="s">
        <v>2</v>
      </c>
      <c r="Y1141" t="s">
        <v>2</v>
      </c>
      <c r="Z1141">
        <v>2011</v>
      </c>
      <c r="AA1141" t="s">
        <v>164</v>
      </c>
      <c r="AB1141" t="s">
        <v>2</v>
      </c>
      <c r="AC1141" t="s">
        <v>2</v>
      </c>
      <c r="AD1141" t="s">
        <v>2</v>
      </c>
      <c r="AE1141" t="s">
        <v>2</v>
      </c>
      <c r="AF1141" t="s">
        <v>2</v>
      </c>
      <c r="AG1141" t="s">
        <v>213</v>
      </c>
      <c r="AH1141" t="s">
        <v>190</v>
      </c>
    </row>
    <row r="1142" spans="1:34">
      <c r="A1142">
        <v>7415</v>
      </c>
      <c r="B1142">
        <v>624193</v>
      </c>
      <c r="C1142" t="s">
        <v>149</v>
      </c>
      <c r="D1142" t="str">
        <f t="shared" ca="1" si="51"/>
        <v>BSQMTWEJUP</v>
      </c>
      <c r="E1142" t="str">
        <f t="shared" ca="1" si="52"/>
        <v>Omtmbgwftmase</v>
      </c>
      <c r="F1142" t="s">
        <v>150</v>
      </c>
      <c r="G1142" t="s">
        <v>167</v>
      </c>
      <c r="H1142" s="149" t="str">
        <f t="shared" ca="1" si="53"/>
        <v>5/7/1996</v>
      </c>
      <c r="I1142" t="s">
        <v>152</v>
      </c>
      <c r="J1142" t="s">
        <v>153</v>
      </c>
      <c r="K1142" t="s">
        <v>1241</v>
      </c>
      <c r="L1142" t="s">
        <v>1242</v>
      </c>
      <c r="M1142" t="s">
        <v>1231</v>
      </c>
      <c r="N1142">
        <v>6</v>
      </c>
      <c r="O1142" t="s">
        <v>157</v>
      </c>
      <c r="P1142" t="s">
        <v>158</v>
      </c>
      <c r="Q1142" t="s">
        <v>194</v>
      </c>
      <c r="R1142" t="s">
        <v>210</v>
      </c>
      <c r="S1142" t="s">
        <v>2</v>
      </c>
      <c r="T1142" t="s">
        <v>196</v>
      </c>
      <c r="U1142" t="s">
        <v>200</v>
      </c>
      <c r="V1142" t="s">
        <v>160</v>
      </c>
      <c r="W1142" t="s">
        <v>161</v>
      </c>
      <c r="X1142" t="s">
        <v>2</v>
      </c>
      <c r="Y1142" t="s">
        <v>2</v>
      </c>
      <c r="Z1142">
        <v>2011</v>
      </c>
      <c r="AA1142" t="s">
        <v>164</v>
      </c>
      <c r="AB1142" t="s">
        <v>2</v>
      </c>
      <c r="AC1142" t="s">
        <v>2</v>
      </c>
      <c r="AD1142" t="s">
        <v>2</v>
      </c>
      <c r="AE1142" t="s">
        <v>2</v>
      </c>
      <c r="AF1142" t="s">
        <v>2</v>
      </c>
      <c r="AG1142" t="s">
        <v>213</v>
      </c>
      <c r="AH1142" t="s">
        <v>166</v>
      </c>
    </row>
    <row r="1143" spans="1:34">
      <c r="A1143">
        <v>7415</v>
      </c>
      <c r="B1143">
        <v>626161</v>
      </c>
      <c r="C1143" t="s">
        <v>183</v>
      </c>
      <c r="D1143" t="str">
        <f t="shared" ca="1" si="51"/>
        <v>UNEVCYBKML</v>
      </c>
      <c r="E1143" t="str">
        <f t="shared" ca="1" si="52"/>
        <v>Rdvhnulrmvxhl</v>
      </c>
      <c r="F1143" t="s">
        <v>150</v>
      </c>
      <c r="G1143" t="s">
        <v>167</v>
      </c>
      <c r="H1143" s="149" t="str">
        <f t="shared" ca="1" si="53"/>
        <v>6/12/1995</v>
      </c>
      <c r="I1143" t="s">
        <v>152</v>
      </c>
      <c r="J1143" t="s">
        <v>153</v>
      </c>
      <c r="K1143" t="s">
        <v>1243</v>
      </c>
      <c r="L1143" t="s">
        <v>1244</v>
      </c>
      <c r="M1143" t="s">
        <v>1245</v>
      </c>
      <c r="N1143">
        <v>91</v>
      </c>
      <c r="O1143" t="s">
        <v>157</v>
      </c>
      <c r="P1143" t="s">
        <v>158</v>
      </c>
      <c r="Q1143" t="s">
        <v>194</v>
      </c>
      <c r="R1143" t="s">
        <v>220</v>
      </c>
      <c r="S1143" t="s">
        <v>2</v>
      </c>
      <c r="T1143" t="s">
        <v>196</v>
      </c>
      <c r="U1143" t="s">
        <v>224</v>
      </c>
      <c r="V1143" t="s">
        <v>160</v>
      </c>
      <c r="W1143" t="s">
        <v>161</v>
      </c>
      <c r="X1143" t="s">
        <v>212</v>
      </c>
      <c r="Y1143" t="s">
        <v>2</v>
      </c>
      <c r="Z1143">
        <v>2010</v>
      </c>
      <c r="AA1143" t="s">
        <v>164</v>
      </c>
      <c r="AB1143" t="s">
        <v>2</v>
      </c>
      <c r="AC1143" t="s">
        <v>2</v>
      </c>
      <c r="AD1143" t="s">
        <v>2</v>
      </c>
      <c r="AE1143" t="s">
        <v>2</v>
      </c>
      <c r="AF1143" t="s">
        <v>2</v>
      </c>
      <c r="AG1143" t="s">
        <v>259</v>
      </c>
      <c r="AH1143" t="s">
        <v>166</v>
      </c>
    </row>
    <row r="1144" spans="1:34">
      <c r="A1144">
        <v>7415</v>
      </c>
      <c r="B1144">
        <v>626229</v>
      </c>
      <c r="C1144" t="s">
        <v>149</v>
      </c>
      <c r="D1144" t="str">
        <f t="shared" ca="1" si="51"/>
        <v>WGPTVACAAZ</v>
      </c>
      <c r="E1144" t="str">
        <f t="shared" ca="1" si="52"/>
        <v>Dskwujkgaikwv</v>
      </c>
      <c r="F1144" t="s">
        <v>150</v>
      </c>
      <c r="G1144" t="s">
        <v>167</v>
      </c>
      <c r="H1144" s="149" t="str">
        <f t="shared" ca="1" si="53"/>
        <v>28/10/1994</v>
      </c>
      <c r="I1144" t="s">
        <v>152</v>
      </c>
      <c r="J1144" t="s">
        <v>153</v>
      </c>
      <c r="K1144" t="s">
        <v>1243</v>
      </c>
      <c r="L1144" t="s">
        <v>1244</v>
      </c>
      <c r="M1144" t="s">
        <v>1245</v>
      </c>
      <c r="N1144">
        <v>91</v>
      </c>
      <c r="O1144" t="s">
        <v>157</v>
      </c>
      <c r="P1144" t="s">
        <v>158</v>
      </c>
      <c r="Q1144" t="s">
        <v>194</v>
      </c>
      <c r="R1144" t="s">
        <v>1246</v>
      </c>
      <c r="S1144" t="s">
        <v>2</v>
      </c>
      <c r="T1144" t="s">
        <v>196</v>
      </c>
      <c r="U1144" t="s">
        <v>200</v>
      </c>
      <c r="V1144" t="s">
        <v>160</v>
      </c>
      <c r="W1144" t="s">
        <v>161</v>
      </c>
      <c r="X1144" t="s">
        <v>468</v>
      </c>
      <c r="Y1144" t="s">
        <v>2</v>
      </c>
      <c r="Z1144">
        <v>2011</v>
      </c>
      <c r="AA1144" t="s">
        <v>164</v>
      </c>
      <c r="AB1144" t="s">
        <v>2</v>
      </c>
      <c r="AC1144" t="s">
        <v>2</v>
      </c>
      <c r="AD1144" t="s">
        <v>2</v>
      </c>
      <c r="AE1144" t="s">
        <v>2</v>
      </c>
      <c r="AF1144" t="s">
        <v>2</v>
      </c>
      <c r="AG1144" t="s">
        <v>213</v>
      </c>
      <c r="AH1144" t="s">
        <v>175</v>
      </c>
    </row>
    <row r="1145" spans="1:34">
      <c r="A1145">
        <v>7415</v>
      </c>
      <c r="B1145">
        <v>626329</v>
      </c>
      <c r="C1145" t="s">
        <v>149</v>
      </c>
      <c r="D1145" t="str">
        <f t="shared" ca="1" si="51"/>
        <v>PRGBTUPZCO</v>
      </c>
      <c r="E1145" t="str">
        <f t="shared" ca="1" si="52"/>
        <v>Vcgzsybwdnnok</v>
      </c>
      <c r="F1145" t="s">
        <v>150</v>
      </c>
      <c r="G1145" t="s">
        <v>151</v>
      </c>
      <c r="H1145" s="149" t="str">
        <f t="shared" ca="1" si="53"/>
        <v>2/10/1994</v>
      </c>
      <c r="I1145" t="s">
        <v>152</v>
      </c>
      <c r="J1145" t="s">
        <v>153</v>
      </c>
      <c r="K1145" t="s">
        <v>1243</v>
      </c>
      <c r="L1145" t="s">
        <v>1244</v>
      </c>
      <c r="M1145" t="s">
        <v>1245</v>
      </c>
      <c r="N1145">
        <v>91</v>
      </c>
      <c r="O1145" t="s">
        <v>157</v>
      </c>
      <c r="P1145" t="s">
        <v>158</v>
      </c>
      <c r="Q1145" t="s">
        <v>179</v>
      </c>
      <c r="R1145" t="s">
        <v>584</v>
      </c>
      <c r="S1145" t="s">
        <v>2</v>
      </c>
      <c r="T1145" t="s">
        <v>2</v>
      </c>
      <c r="U1145" t="s">
        <v>181</v>
      </c>
      <c r="V1145" t="s">
        <v>160</v>
      </c>
      <c r="W1145" t="s">
        <v>182</v>
      </c>
      <c r="X1145" t="s">
        <v>2</v>
      </c>
      <c r="Y1145" t="s">
        <v>2</v>
      </c>
      <c r="Z1145">
        <v>2011</v>
      </c>
      <c r="AA1145" t="s">
        <v>164</v>
      </c>
      <c r="AB1145" t="s">
        <v>2</v>
      </c>
      <c r="AC1145" t="s">
        <v>2</v>
      </c>
      <c r="AD1145" t="s">
        <v>2</v>
      </c>
      <c r="AE1145" t="s">
        <v>2</v>
      </c>
      <c r="AF1145" t="s">
        <v>2</v>
      </c>
      <c r="AG1145" t="s">
        <v>174</v>
      </c>
      <c r="AH1145" t="s">
        <v>166</v>
      </c>
    </row>
    <row r="1146" spans="1:34">
      <c r="A1146">
        <v>7415</v>
      </c>
      <c r="B1146">
        <v>626618</v>
      </c>
      <c r="C1146" t="s">
        <v>149</v>
      </c>
      <c r="D1146" t="str">
        <f t="shared" ca="1" si="51"/>
        <v>MBZAHXYXVW</v>
      </c>
      <c r="E1146" t="str">
        <f t="shared" ca="1" si="52"/>
        <v>Whugojggjxfnq</v>
      </c>
      <c r="F1146" t="s">
        <v>150</v>
      </c>
      <c r="G1146" t="s">
        <v>167</v>
      </c>
      <c r="H1146" s="149" t="str">
        <f t="shared" ca="1" si="53"/>
        <v>16/8/1994</v>
      </c>
      <c r="I1146" t="s">
        <v>152</v>
      </c>
      <c r="J1146" t="s">
        <v>153</v>
      </c>
      <c r="K1146" t="s">
        <v>1243</v>
      </c>
      <c r="L1146" t="s">
        <v>1244</v>
      </c>
      <c r="M1146" t="s">
        <v>1245</v>
      </c>
      <c r="N1146">
        <v>91</v>
      </c>
      <c r="O1146" t="s">
        <v>157</v>
      </c>
      <c r="P1146" t="s">
        <v>158</v>
      </c>
      <c r="Q1146" t="s">
        <v>194</v>
      </c>
      <c r="R1146" t="s">
        <v>586</v>
      </c>
      <c r="S1146" t="s">
        <v>2</v>
      </c>
      <c r="T1146" t="s">
        <v>196</v>
      </c>
      <c r="U1146" t="s">
        <v>200</v>
      </c>
      <c r="V1146" t="s">
        <v>160</v>
      </c>
      <c r="W1146" t="s">
        <v>182</v>
      </c>
      <c r="X1146" t="s">
        <v>2</v>
      </c>
      <c r="Y1146" t="s">
        <v>2</v>
      </c>
      <c r="Z1146">
        <v>2011</v>
      </c>
      <c r="AA1146" t="s">
        <v>164</v>
      </c>
      <c r="AB1146" t="s">
        <v>2</v>
      </c>
      <c r="AC1146" t="s">
        <v>2</v>
      </c>
      <c r="AD1146" t="s">
        <v>2</v>
      </c>
      <c r="AE1146" t="s">
        <v>2</v>
      </c>
      <c r="AF1146" t="s">
        <v>2</v>
      </c>
      <c r="AG1146" t="s">
        <v>259</v>
      </c>
      <c r="AH1146" t="s">
        <v>166</v>
      </c>
    </row>
    <row r="1147" spans="1:34">
      <c r="A1147">
        <v>7415</v>
      </c>
      <c r="B1147">
        <v>628652</v>
      </c>
      <c r="C1147" t="s">
        <v>149</v>
      </c>
      <c r="D1147" t="str">
        <f t="shared" ca="1" si="51"/>
        <v>MLLTTJCYLY</v>
      </c>
      <c r="E1147" t="str">
        <f t="shared" ca="1" si="52"/>
        <v>Hygubdqthxfol</v>
      </c>
      <c r="F1147" t="s">
        <v>150</v>
      </c>
      <c r="G1147" t="s">
        <v>167</v>
      </c>
      <c r="H1147" s="149" t="str">
        <f t="shared" ca="1" si="53"/>
        <v>12/3/1995</v>
      </c>
      <c r="I1147" t="s">
        <v>152</v>
      </c>
      <c r="J1147" t="s">
        <v>153</v>
      </c>
      <c r="K1147" t="s">
        <v>1247</v>
      </c>
      <c r="L1147" t="s">
        <v>1248</v>
      </c>
      <c r="M1147" t="s">
        <v>637</v>
      </c>
      <c r="N1147">
        <v>92</v>
      </c>
      <c r="O1147" t="s">
        <v>157</v>
      </c>
      <c r="P1147" t="s">
        <v>158</v>
      </c>
      <c r="Q1147" t="s">
        <v>171</v>
      </c>
      <c r="R1147" t="s">
        <v>245</v>
      </c>
      <c r="S1147" t="s">
        <v>2</v>
      </c>
      <c r="T1147" t="s">
        <v>2</v>
      </c>
      <c r="U1147" t="s">
        <v>251</v>
      </c>
      <c r="V1147" t="s">
        <v>160</v>
      </c>
      <c r="W1147" t="s">
        <v>161</v>
      </c>
      <c r="X1147" t="s">
        <v>162</v>
      </c>
      <c r="Y1147" t="s">
        <v>212</v>
      </c>
      <c r="Z1147">
        <v>2010</v>
      </c>
      <c r="AA1147" t="s">
        <v>164</v>
      </c>
      <c r="AB1147" t="s">
        <v>2</v>
      </c>
      <c r="AC1147" t="s">
        <v>2</v>
      </c>
      <c r="AD1147" t="s">
        <v>2</v>
      </c>
      <c r="AE1147" t="s">
        <v>2</v>
      </c>
      <c r="AF1147" t="s">
        <v>2</v>
      </c>
      <c r="AG1147" t="s">
        <v>284</v>
      </c>
      <c r="AH1147" t="s">
        <v>232</v>
      </c>
    </row>
    <row r="1148" spans="1:34">
      <c r="A1148">
        <v>7415</v>
      </c>
      <c r="B1148">
        <v>628768</v>
      </c>
      <c r="C1148" t="s">
        <v>149</v>
      </c>
      <c r="D1148" t="str">
        <f t="shared" ca="1" si="51"/>
        <v>MPTLDUXHAO</v>
      </c>
      <c r="E1148" t="str">
        <f t="shared" ca="1" si="52"/>
        <v>Xdmqsbitjnxmt</v>
      </c>
      <c r="F1148" t="s">
        <v>150</v>
      </c>
      <c r="G1148" t="s">
        <v>167</v>
      </c>
      <c r="H1148" s="149" t="str">
        <f t="shared" ca="1" si="53"/>
        <v>23/7/1996</v>
      </c>
      <c r="I1148" t="s">
        <v>152</v>
      </c>
      <c r="J1148" t="s">
        <v>153</v>
      </c>
      <c r="K1148" t="s">
        <v>1247</v>
      </c>
      <c r="L1148" t="s">
        <v>1248</v>
      </c>
      <c r="M1148" t="s">
        <v>637</v>
      </c>
      <c r="N1148">
        <v>92</v>
      </c>
      <c r="O1148" t="s">
        <v>157</v>
      </c>
      <c r="P1148" t="s">
        <v>158</v>
      </c>
      <c r="Q1148" t="s">
        <v>171</v>
      </c>
      <c r="R1148" t="s">
        <v>245</v>
      </c>
      <c r="S1148" t="s">
        <v>2</v>
      </c>
      <c r="T1148" t="s">
        <v>2</v>
      </c>
      <c r="U1148" t="s">
        <v>251</v>
      </c>
      <c r="V1148" t="s">
        <v>160</v>
      </c>
      <c r="W1148" t="s">
        <v>161</v>
      </c>
      <c r="X1148" t="s">
        <v>162</v>
      </c>
      <c r="Y1148" t="s">
        <v>2</v>
      </c>
      <c r="Z1148">
        <v>2011</v>
      </c>
      <c r="AA1148" t="s">
        <v>164</v>
      </c>
      <c r="AB1148" t="s">
        <v>2</v>
      </c>
      <c r="AC1148" t="s">
        <v>2</v>
      </c>
      <c r="AD1148" t="s">
        <v>2</v>
      </c>
      <c r="AE1148" t="s">
        <v>2</v>
      </c>
      <c r="AF1148" t="s">
        <v>2</v>
      </c>
      <c r="AG1148" t="s">
        <v>284</v>
      </c>
      <c r="AH1148" t="s">
        <v>166</v>
      </c>
    </row>
    <row r="1149" spans="1:34">
      <c r="A1149">
        <v>7415</v>
      </c>
      <c r="B1149">
        <v>628798</v>
      </c>
      <c r="C1149" t="s">
        <v>149</v>
      </c>
      <c r="D1149" t="str">
        <f t="shared" ca="1" si="51"/>
        <v>VIZUFAOUTM</v>
      </c>
      <c r="E1149" t="str">
        <f t="shared" ca="1" si="52"/>
        <v>Qbtaazofkqlgt</v>
      </c>
      <c r="F1149" t="s">
        <v>150</v>
      </c>
      <c r="G1149" t="s">
        <v>167</v>
      </c>
      <c r="H1149" s="149" t="str">
        <f t="shared" ca="1" si="53"/>
        <v>2/8/1997</v>
      </c>
      <c r="I1149" t="s">
        <v>152</v>
      </c>
      <c r="J1149" t="s">
        <v>153</v>
      </c>
      <c r="K1149" t="s">
        <v>1247</v>
      </c>
      <c r="L1149" t="s">
        <v>1248</v>
      </c>
      <c r="M1149" t="s">
        <v>637</v>
      </c>
      <c r="N1149">
        <v>92</v>
      </c>
      <c r="O1149" t="s">
        <v>157</v>
      </c>
      <c r="P1149" t="s">
        <v>158</v>
      </c>
      <c r="Q1149" t="s">
        <v>171</v>
      </c>
      <c r="R1149" t="s">
        <v>245</v>
      </c>
      <c r="S1149" t="s">
        <v>2</v>
      </c>
      <c r="T1149" t="s">
        <v>2</v>
      </c>
      <c r="U1149" t="s">
        <v>251</v>
      </c>
      <c r="V1149" t="s">
        <v>160</v>
      </c>
      <c r="W1149" t="s">
        <v>161</v>
      </c>
      <c r="X1149" t="s">
        <v>162</v>
      </c>
      <c r="Y1149" t="s">
        <v>2</v>
      </c>
      <c r="Z1149">
        <v>2011</v>
      </c>
      <c r="AA1149" t="s">
        <v>164</v>
      </c>
      <c r="AB1149" t="s">
        <v>2</v>
      </c>
      <c r="AC1149" t="s">
        <v>2</v>
      </c>
      <c r="AD1149" t="s">
        <v>2</v>
      </c>
      <c r="AE1149" t="s">
        <v>2</v>
      </c>
      <c r="AF1149" t="s">
        <v>2</v>
      </c>
      <c r="AG1149" t="s">
        <v>284</v>
      </c>
      <c r="AH1149" t="s">
        <v>232</v>
      </c>
    </row>
    <row r="1150" spans="1:34">
      <c r="A1150">
        <v>7415</v>
      </c>
      <c r="B1150">
        <v>628814</v>
      </c>
      <c r="C1150" t="s">
        <v>149</v>
      </c>
      <c r="D1150" t="str">
        <f t="shared" ca="1" si="51"/>
        <v>GPBLAYJAES</v>
      </c>
      <c r="E1150" t="str">
        <f t="shared" ca="1" si="52"/>
        <v>Yejujjqfortup</v>
      </c>
      <c r="F1150" t="s">
        <v>150</v>
      </c>
      <c r="G1150" t="s">
        <v>151</v>
      </c>
      <c r="H1150" s="149" t="str">
        <f t="shared" ca="1" si="53"/>
        <v>28/10/1996</v>
      </c>
      <c r="I1150" t="s">
        <v>152</v>
      </c>
      <c r="J1150" t="s">
        <v>153</v>
      </c>
      <c r="K1150" t="s">
        <v>1247</v>
      </c>
      <c r="L1150" t="s">
        <v>1248</v>
      </c>
      <c r="M1150" t="s">
        <v>637</v>
      </c>
      <c r="N1150">
        <v>92</v>
      </c>
      <c r="O1150" t="s">
        <v>157</v>
      </c>
      <c r="P1150" t="s">
        <v>158</v>
      </c>
      <c r="Q1150" t="s">
        <v>194</v>
      </c>
      <c r="R1150" t="s">
        <v>198</v>
      </c>
      <c r="S1150" t="s">
        <v>2</v>
      </c>
      <c r="T1150" t="s">
        <v>199</v>
      </c>
      <c r="U1150" t="s">
        <v>200</v>
      </c>
      <c r="V1150" t="s">
        <v>160</v>
      </c>
      <c r="W1150" t="s">
        <v>161</v>
      </c>
      <c r="X1150" t="s">
        <v>200</v>
      </c>
      <c r="Y1150" t="s">
        <v>2</v>
      </c>
      <c r="Z1150">
        <v>2011</v>
      </c>
      <c r="AA1150" t="s">
        <v>164</v>
      </c>
      <c r="AB1150" t="s">
        <v>2</v>
      </c>
      <c r="AC1150" t="s">
        <v>2</v>
      </c>
      <c r="AD1150" t="s">
        <v>2</v>
      </c>
      <c r="AE1150" t="s">
        <v>2</v>
      </c>
      <c r="AF1150" t="s">
        <v>2</v>
      </c>
      <c r="AG1150" t="s">
        <v>213</v>
      </c>
      <c r="AH1150" t="s">
        <v>190</v>
      </c>
    </row>
    <row r="1151" spans="1:34">
      <c r="A1151">
        <v>7415</v>
      </c>
      <c r="B1151">
        <v>628987</v>
      </c>
      <c r="C1151" t="s">
        <v>149</v>
      </c>
      <c r="D1151" t="str">
        <f t="shared" ca="1" si="51"/>
        <v>IZYITQIZJX</v>
      </c>
      <c r="E1151" t="str">
        <f t="shared" ca="1" si="52"/>
        <v>Hyjeswfprigkd</v>
      </c>
      <c r="F1151" t="s">
        <v>150</v>
      </c>
      <c r="G1151" t="s">
        <v>167</v>
      </c>
      <c r="H1151" s="149" t="str">
        <f t="shared" ca="1" si="53"/>
        <v>26/8/1995</v>
      </c>
      <c r="I1151" t="s">
        <v>152</v>
      </c>
      <c r="J1151" t="s">
        <v>153</v>
      </c>
      <c r="K1151" t="s">
        <v>1247</v>
      </c>
      <c r="L1151" t="s">
        <v>1248</v>
      </c>
      <c r="M1151" t="s">
        <v>637</v>
      </c>
      <c r="N1151">
        <v>92</v>
      </c>
      <c r="O1151" t="s">
        <v>157</v>
      </c>
      <c r="P1151" t="s">
        <v>158</v>
      </c>
      <c r="Q1151" t="s">
        <v>171</v>
      </c>
      <c r="R1151" t="s">
        <v>775</v>
      </c>
      <c r="S1151" t="s">
        <v>2</v>
      </c>
      <c r="T1151" t="s">
        <v>2</v>
      </c>
      <c r="U1151" t="s">
        <v>173</v>
      </c>
      <c r="V1151" t="s">
        <v>160</v>
      </c>
      <c r="W1151" t="s">
        <v>161</v>
      </c>
      <c r="X1151" t="s">
        <v>162</v>
      </c>
      <c r="Y1151" t="s">
        <v>2</v>
      </c>
      <c r="Z1151">
        <v>2011</v>
      </c>
      <c r="AA1151" t="s">
        <v>164</v>
      </c>
      <c r="AB1151" t="s">
        <v>2</v>
      </c>
      <c r="AC1151" t="s">
        <v>2</v>
      </c>
      <c r="AD1151" t="s">
        <v>2</v>
      </c>
      <c r="AE1151" t="s">
        <v>2</v>
      </c>
      <c r="AF1151" t="s">
        <v>2</v>
      </c>
      <c r="AG1151" t="s">
        <v>165</v>
      </c>
      <c r="AH1151" t="s">
        <v>175</v>
      </c>
    </row>
    <row r="1152" spans="1:34">
      <c r="A1152">
        <v>7415</v>
      </c>
      <c r="B1152">
        <v>629116</v>
      </c>
      <c r="C1152" t="s">
        <v>149</v>
      </c>
      <c r="D1152" t="str">
        <f t="shared" ca="1" si="51"/>
        <v>JTPPVHDFYE</v>
      </c>
      <c r="E1152" t="str">
        <f t="shared" ca="1" si="52"/>
        <v>Cjpuuttdjtips</v>
      </c>
      <c r="F1152" t="s">
        <v>150</v>
      </c>
      <c r="G1152" t="s">
        <v>167</v>
      </c>
      <c r="H1152" s="149" t="str">
        <f t="shared" ca="1" si="53"/>
        <v>16/4/1995</v>
      </c>
      <c r="I1152" t="s">
        <v>152</v>
      </c>
      <c r="J1152" t="s">
        <v>153</v>
      </c>
      <c r="K1152" t="s">
        <v>1247</v>
      </c>
      <c r="L1152" t="s">
        <v>1248</v>
      </c>
      <c r="M1152" t="s">
        <v>637</v>
      </c>
      <c r="N1152">
        <v>92</v>
      </c>
      <c r="O1152" t="s">
        <v>157</v>
      </c>
      <c r="P1152" t="s">
        <v>158</v>
      </c>
      <c r="Q1152" t="s">
        <v>171</v>
      </c>
      <c r="R1152" t="s">
        <v>1249</v>
      </c>
      <c r="S1152" t="s">
        <v>2</v>
      </c>
      <c r="T1152" t="s">
        <v>2</v>
      </c>
      <c r="U1152" t="s">
        <v>238</v>
      </c>
      <c r="V1152" t="s">
        <v>160</v>
      </c>
      <c r="W1152" t="s">
        <v>182</v>
      </c>
      <c r="X1152" t="s">
        <v>162</v>
      </c>
      <c r="Y1152" t="s">
        <v>2</v>
      </c>
      <c r="Z1152">
        <v>2011</v>
      </c>
      <c r="AA1152" t="s">
        <v>164</v>
      </c>
      <c r="AB1152" t="s">
        <v>2</v>
      </c>
      <c r="AC1152" t="s">
        <v>2</v>
      </c>
      <c r="AD1152" t="s">
        <v>2</v>
      </c>
      <c r="AE1152" t="s">
        <v>2</v>
      </c>
      <c r="AF1152" t="s">
        <v>2</v>
      </c>
      <c r="AG1152" t="s">
        <v>213</v>
      </c>
      <c r="AH1152" t="s">
        <v>166</v>
      </c>
    </row>
    <row r="1153" spans="1:34">
      <c r="A1153">
        <v>7415</v>
      </c>
      <c r="B1153">
        <v>629957</v>
      </c>
      <c r="C1153" t="s">
        <v>149</v>
      </c>
      <c r="D1153" t="str">
        <f t="shared" ca="1" si="51"/>
        <v>WAVDDDMIIJ</v>
      </c>
      <c r="E1153" t="str">
        <f t="shared" ca="1" si="52"/>
        <v>Ssgniumrpcdfb</v>
      </c>
      <c r="F1153" t="s">
        <v>150</v>
      </c>
      <c r="G1153" t="s">
        <v>167</v>
      </c>
      <c r="H1153" s="149" t="str">
        <f t="shared" ca="1" si="53"/>
        <v>14/4/1997</v>
      </c>
      <c r="I1153" t="s">
        <v>152</v>
      </c>
      <c r="J1153" t="s">
        <v>153</v>
      </c>
      <c r="K1153" t="s">
        <v>1250</v>
      </c>
      <c r="L1153" t="s">
        <v>1251</v>
      </c>
      <c r="M1153" t="s">
        <v>223</v>
      </c>
      <c r="N1153">
        <v>75</v>
      </c>
      <c r="O1153" t="s">
        <v>157</v>
      </c>
      <c r="P1153" t="s">
        <v>158</v>
      </c>
      <c r="Q1153" t="s">
        <v>194</v>
      </c>
      <c r="R1153" t="s">
        <v>1252</v>
      </c>
      <c r="S1153" t="s">
        <v>2</v>
      </c>
      <c r="T1153" t="s">
        <v>196</v>
      </c>
      <c r="U1153" t="s">
        <v>197</v>
      </c>
      <c r="V1153" t="s">
        <v>160</v>
      </c>
      <c r="W1153" t="s">
        <v>182</v>
      </c>
      <c r="X1153" t="s">
        <v>2</v>
      </c>
      <c r="Y1153" t="s">
        <v>2</v>
      </c>
      <c r="Z1153">
        <v>2011</v>
      </c>
      <c r="AA1153" t="s">
        <v>164</v>
      </c>
      <c r="AB1153" t="s">
        <v>2</v>
      </c>
      <c r="AC1153" t="s">
        <v>2</v>
      </c>
      <c r="AD1153" t="s">
        <v>2</v>
      </c>
      <c r="AE1153" t="s">
        <v>2</v>
      </c>
      <c r="AF1153" t="s">
        <v>2</v>
      </c>
      <c r="AG1153" t="s">
        <v>174</v>
      </c>
      <c r="AH1153" t="s">
        <v>166</v>
      </c>
    </row>
    <row r="1154" spans="1:34">
      <c r="A1154">
        <v>7415</v>
      </c>
      <c r="B1154">
        <v>630091</v>
      </c>
      <c r="C1154" t="s">
        <v>149</v>
      </c>
      <c r="D1154" t="str">
        <f t="shared" ca="1" si="51"/>
        <v>UZWUKFNKIC</v>
      </c>
      <c r="E1154" t="str">
        <f t="shared" ca="1" si="52"/>
        <v>Hkjchyjpeatqy</v>
      </c>
      <c r="F1154" t="s">
        <v>150</v>
      </c>
      <c r="G1154" t="s">
        <v>167</v>
      </c>
      <c r="H1154" s="149" t="str">
        <f t="shared" ca="1" si="53"/>
        <v>23/3/1996</v>
      </c>
      <c r="I1154" t="s">
        <v>152</v>
      </c>
      <c r="J1154" t="s">
        <v>153</v>
      </c>
      <c r="K1154" t="s">
        <v>1250</v>
      </c>
      <c r="L1154" t="s">
        <v>1251</v>
      </c>
      <c r="M1154" t="s">
        <v>223</v>
      </c>
      <c r="N1154">
        <v>75</v>
      </c>
      <c r="O1154" t="s">
        <v>157</v>
      </c>
      <c r="P1154" t="s">
        <v>158</v>
      </c>
      <c r="Q1154" t="s">
        <v>194</v>
      </c>
      <c r="R1154" t="s">
        <v>1253</v>
      </c>
      <c r="S1154" t="s">
        <v>2</v>
      </c>
      <c r="T1154" t="s">
        <v>196</v>
      </c>
      <c r="U1154" t="s">
        <v>200</v>
      </c>
      <c r="V1154" t="s">
        <v>160</v>
      </c>
      <c r="W1154" t="s">
        <v>182</v>
      </c>
      <c r="X1154" t="s">
        <v>2</v>
      </c>
      <c r="Y1154" t="s">
        <v>2</v>
      </c>
      <c r="Z1154">
        <v>2011</v>
      </c>
      <c r="AA1154" t="s">
        <v>164</v>
      </c>
      <c r="AB1154" t="s">
        <v>2</v>
      </c>
      <c r="AC1154" t="s">
        <v>2</v>
      </c>
      <c r="AD1154" t="s">
        <v>2</v>
      </c>
      <c r="AE1154" t="s">
        <v>2</v>
      </c>
      <c r="AF1154" t="s">
        <v>2</v>
      </c>
      <c r="AG1154" t="s">
        <v>174</v>
      </c>
      <c r="AH1154" t="s">
        <v>175</v>
      </c>
    </row>
    <row r="1155" spans="1:34">
      <c r="A1155">
        <v>7415</v>
      </c>
      <c r="B1155">
        <v>630173</v>
      </c>
      <c r="C1155" t="s">
        <v>149</v>
      </c>
      <c r="D1155" t="str">
        <f t="shared" ref="D1155:D1218" ca="1" si="54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SZNCIXUCSJ</v>
      </c>
      <c r="E1155" t="str">
        <f t="shared" ref="E1155:E1218" ca="1" si="55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Fmgsfjxkkwmjd</v>
      </c>
      <c r="F1155" t="s">
        <v>150</v>
      </c>
      <c r="G1155" t="s">
        <v>167</v>
      </c>
      <c r="H1155" s="149" t="str">
        <f t="shared" ref="H1155:H1218" ca="1" si="56">""&amp;RANDBETWEEN(1,28)&amp;"/"&amp;RANDBETWEEN(1,12)&amp;"/"&amp;RANDBETWEEN(1994,1997)</f>
        <v>26/1/1994</v>
      </c>
      <c r="I1155" t="s">
        <v>152</v>
      </c>
      <c r="J1155" t="s">
        <v>153</v>
      </c>
      <c r="K1155" t="s">
        <v>1254</v>
      </c>
      <c r="L1155" t="s">
        <v>1255</v>
      </c>
      <c r="M1155" t="s">
        <v>292</v>
      </c>
      <c r="N1155">
        <v>93</v>
      </c>
      <c r="O1155" t="s">
        <v>157</v>
      </c>
      <c r="P1155" t="s">
        <v>158</v>
      </c>
      <c r="Q1155" t="s">
        <v>194</v>
      </c>
      <c r="R1155" t="s">
        <v>158</v>
      </c>
      <c r="S1155" t="s">
        <v>2</v>
      </c>
      <c r="T1155" t="s">
        <v>196</v>
      </c>
      <c r="U1155" t="s">
        <v>211</v>
      </c>
      <c r="V1155" t="s">
        <v>160</v>
      </c>
      <c r="W1155" t="s">
        <v>301</v>
      </c>
      <c r="X1155" t="s">
        <v>271</v>
      </c>
      <c r="Y1155" t="s">
        <v>2</v>
      </c>
      <c r="Z1155">
        <v>2010</v>
      </c>
      <c r="AA1155" t="s">
        <v>164</v>
      </c>
      <c r="AB1155" t="s">
        <v>2</v>
      </c>
      <c r="AC1155" t="s">
        <v>2</v>
      </c>
      <c r="AD1155" t="s">
        <v>2</v>
      </c>
      <c r="AE1155" t="s">
        <v>2</v>
      </c>
      <c r="AF1155" t="s">
        <v>2</v>
      </c>
      <c r="AG1155" t="s">
        <v>2</v>
      </c>
      <c r="AH1155" t="s">
        <v>2</v>
      </c>
    </row>
    <row r="1156" spans="1:34">
      <c r="A1156">
        <v>7415</v>
      </c>
      <c r="B1156">
        <v>631053</v>
      </c>
      <c r="C1156" t="s">
        <v>183</v>
      </c>
      <c r="D1156" t="str">
        <f t="shared" ca="1" si="54"/>
        <v>JRQLYOHKZY</v>
      </c>
      <c r="E1156" t="str">
        <f t="shared" ca="1" si="55"/>
        <v>Uesbzdlqvsstf</v>
      </c>
      <c r="F1156" t="s">
        <v>150</v>
      </c>
      <c r="G1156" t="s">
        <v>167</v>
      </c>
      <c r="H1156" s="149" t="str">
        <f t="shared" ca="1" si="56"/>
        <v>14/12/1997</v>
      </c>
      <c r="I1156" t="s">
        <v>152</v>
      </c>
      <c r="J1156" t="s">
        <v>153</v>
      </c>
      <c r="K1156" t="s">
        <v>1256</v>
      </c>
      <c r="L1156" t="s">
        <v>1242</v>
      </c>
      <c r="M1156" t="s">
        <v>1257</v>
      </c>
      <c r="N1156">
        <v>93</v>
      </c>
      <c r="O1156" t="s">
        <v>157</v>
      </c>
      <c r="P1156" t="s">
        <v>158</v>
      </c>
      <c r="Q1156" t="s">
        <v>194</v>
      </c>
      <c r="R1156" t="s">
        <v>198</v>
      </c>
      <c r="S1156" t="s">
        <v>2</v>
      </c>
      <c r="T1156" t="s">
        <v>196</v>
      </c>
      <c r="U1156" t="s">
        <v>200</v>
      </c>
      <c r="V1156" t="s">
        <v>160</v>
      </c>
      <c r="W1156" t="s">
        <v>182</v>
      </c>
      <c r="X1156" t="s">
        <v>254</v>
      </c>
      <c r="Y1156" t="s">
        <v>2</v>
      </c>
      <c r="Z1156">
        <v>2011</v>
      </c>
      <c r="AA1156" t="s">
        <v>164</v>
      </c>
      <c r="AB1156" t="s">
        <v>2</v>
      </c>
      <c r="AC1156" t="s">
        <v>2</v>
      </c>
      <c r="AD1156" t="s">
        <v>2</v>
      </c>
      <c r="AE1156" t="s">
        <v>2</v>
      </c>
      <c r="AF1156" t="s">
        <v>2</v>
      </c>
      <c r="AG1156" t="s">
        <v>174</v>
      </c>
      <c r="AH1156" t="s">
        <v>166</v>
      </c>
    </row>
    <row r="1157" spans="1:34">
      <c r="A1157">
        <v>7415</v>
      </c>
      <c r="B1157">
        <v>631063</v>
      </c>
      <c r="C1157" t="s">
        <v>183</v>
      </c>
      <c r="D1157" t="str">
        <f t="shared" ca="1" si="54"/>
        <v>LTUCNROFWE</v>
      </c>
      <c r="E1157" t="str">
        <f t="shared" ca="1" si="55"/>
        <v>Cvvnbkrsyhdzz</v>
      </c>
      <c r="F1157" t="s">
        <v>150</v>
      </c>
      <c r="G1157" t="s">
        <v>167</v>
      </c>
      <c r="H1157" s="149" t="str">
        <f t="shared" ca="1" si="56"/>
        <v>1/3/1996</v>
      </c>
      <c r="I1157" t="s">
        <v>152</v>
      </c>
      <c r="J1157" t="s">
        <v>153</v>
      </c>
      <c r="K1157" t="s">
        <v>1256</v>
      </c>
      <c r="L1157" t="s">
        <v>1242</v>
      </c>
      <c r="M1157" t="s">
        <v>1257</v>
      </c>
      <c r="N1157">
        <v>93</v>
      </c>
      <c r="O1157" t="s">
        <v>157</v>
      </c>
      <c r="P1157" t="s">
        <v>158</v>
      </c>
      <c r="Q1157" t="s">
        <v>194</v>
      </c>
      <c r="R1157" t="s">
        <v>198</v>
      </c>
      <c r="S1157" t="s">
        <v>2</v>
      </c>
      <c r="T1157" t="s">
        <v>196</v>
      </c>
      <c r="U1157" t="s">
        <v>200</v>
      </c>
      <c r="V1157" t="s">
        <v>160</v>
      </c>
      <c r="W1157" t="s">
        <v>161</v>
      </c>
      <c r="X1157" t="s">
        <v>2</v>
      </c>
      <c r="Y1157" t="s">
        <v>2</v>
      </c>
      <c r="Z1157">
        <v>2011</v>
      </c>
      <c r="AA1157" t="s">
        <v>164</v>
      </c>
      <c r="AB1157" t="s">
        <v>2</v>
      </c>
      <c r="AC1157" t="s">
        <v>2</v>
      </c>
      <c r="AD1157" t="s">
        <v>2</v>
      </c>
      <c r="AE1157" t="s">
        <v>2</v>
      </c>
      <c r="AF1157" t="s">
        <v>2</v>
      </c>
      <c r="AG1157" t="s">
        <v>174</v>
      </c>
      <c r="AH1157" t="s">
        <v>175</v>
      </c>
    </row>
    <row r="1158" spans="1:34">
      <c r="A1158">
        <v>7415</v>
      </c>
      <c r="B1158">
        <v>632481</v>
      </c>
      <c r="C1158" t="s">
        <v>183</v>
      </c>
      <c r="D1158" t="str">
        <f t="shared" ca="1" si="54"/>
        <v>YZXVLTFZSG</v>
      </c>
      <c r="E1158" t="str">
        <f t="shared" ca="1" si="55"/>
        <v>Pumwnmnwdzytl</v>
      </c>
      <c r="F1158" t="s">
        <v>150</v>
      </c>
      <c r="G1158" t="s">
        <v>167</v>
      </c>
      <c r="H1158" s="149" t="str">
        <f t="shared" ca="1" si="56"/>
        <v>19/4/1997</v>
      </c>
      <c r="I1158" t="s">
        <v>152</v>
      </c>
      <c r="J1158" t="s">
        <v>153</v>
      </c>
      <c r="K1158" t="s">
        <v>1258</v>
      </c>
      <c r="L1158" t="s">
        <v>1259</v>
      </c>
      <c r="M1158" t="s">
        <v>292</v>
      </c>
      <c r="N1158">
        <v>93</v>
      </c>
      <c r="O1158" t="s">
        <v>157</v>
      </c>
      <c r="P1158" t="s">
        <v>158</v>
      </c>
      <c r="Q1158" t="s">
        <v>194</v>
      </c>
      <c r="R1158" t="s">
        <v>195</v>
      </c>
      <c r="S1158" t="s">
        <v>2</v>
      </c>
      <c r="T1158" t="s">
        <v>199</v>
      </c>
      <c r="U1158" t="s">
        <v>211</v>
      </c>
      <c r="V1158" t="s">
        <v>160</v>
      </c>
      <c r="W1158" t="s">
        <v>161</v>
      </c>
      <c r="X1158" t="s">
        <v>249</v>
      </c>
      <c r="Y1158" t="s">
        <v>465</v>
      </c>
      <c r="Z1158">
        <v>2010</v>
      </c>
      <c r="AA1158" t="s">
        <v>164</v>
      </c>
      <c r="AB1158" t="s">
        <v>2</v>
      </c>
      <c r="AC1158" t="s">
        <v>2</v>
      </c>
      <c r="AD1158" t="s">
        <v>2</v>
      </c>
      <c r="AE1158" t="s">
        <v>2</v>
      </c>
      <c r="AF1158" t="s">
        <v>2</v>
      </c>
      <c r="AG1158" t="s">
        <v>174</v>
      </c>
      <c r="AH1158" t="s">
        <v>232</v>
      </c>
    </row>
    <row r="1159" spans="1:34">
      <c r="A1159">
        <v>7415</v>
      </c>
      <c r="B1159">
        <v>632494</v>
      </c>
      <c r="C1159" t="s">
        <v>149</v>
      </c>
      <c r="D1159" t="str">
        <f t="shared" ca="1" si="54"/>
        <v>AHQYWNHBHL</v>
      </c>
      <c r="E1159" t="str">
        <f t="shared" ca="1" si="55"/>
        <v>Tpzaehbzxbkal</v>
      </c>
      <c r="F1159" t="s">
        <v>150</v>
      </c>
      <c r="G1159" t="s">
        <v>167</v>
      </c>
      <c r="H1159" s="149" t="str">
        <f t="shared" ca="1" si="56"/>
        <v>17/7/1995</v>
      </c>
      <c r="I1159" t="s">
        <v>152</v>
      </c>
      <c r="J1159" t="s">
        <v>153</v>
      </c>
      <c r="K1159" t="s">
        <v>1258</v>
      </c>
      <c r="L1159" t="s">
        <v>1259</v>
      </c>
      <c r="M1159" t="s">
        <v>292</v>
      </c>
      <c r="N1159">
        <v>93</v>
      </c>
      <c r="O1159" t="s">
        <v>157</v>
      </c>
      <c r="P1159" t="s">
        <v>158</v>
      </c>
      <c r="Q1159" t="s">
        <v>171</v>
      </c>
      <c r="R1159" t="s">
        <v>1260</v>
      </c>
      <c r="S1159" t="s">
        <v>2</v>
      </c>
      <c r="T1159" t="s">
        <v>2</v>
      </c>
      <c r="U1159" t="s">
        <v>238</v>
      </c>
      <c r="V1159" t="s">
        <v>160</v>
      </c>
      <c r="W1159" t="s">
        <v>2</v>
      </c>
      <c r="X1159" t="s">
        <v>2</v>
      </c>
      <c r="Y1159" t="s">
        <v>2</v>
      </c>
      <c r="Z1159">
        <v>2010</v>
      </c>
      <c r="AA1159" t="s">
        <v>164</v>
      </c>
      <c r="AB1159" t="s">
        <v>2</v>
      </c>
      <c r="AC1159" t="s">
        <v>2</v>
      </c>
      <c r="AD1159" t="s">
        <v>2</v>
      </c>
      <c r="AE1159" t="s">
        <v>2</v>
      </c>
      <c r="AF1159" t="s">
        <v>2</v>
      </c>
      <c r="AG1159" t="s">
        <v>165</v>
      </c>
      <c r="AH1159" t="s">
        <v>175</v>
      </c>
    </row>
    <row r="1160" spans="1:34">
      <c r="A1160">
        <v>7415</v>
      </c>
      <c r="B1160">
        <v>632503</v>
      </c>
      <c r="C1160" t="s">
        <v>183</v>
      </c>
      <c r="D1160" t="str">
        <f t="shared" ca="1" si="54"/>
        <v>FYMMDPZRIY</v>
      </c>
      <c r="E1160" t="str">
        <f t="shared" ca="1" si="55"/>
        <v>Riuatvddjckao</v>
      </c>
      <c r="F1160" t="s">
        <v>150</v>
      </c>
      <c r="G1160" t="s">
        <v>167</v>
      </c>
      <c r="H1160" s="149" t="str">
        <f t="shared" ca="1" si="56"/>
        <v>7/1/1995</v>
      </c>
      <c r="I1160" t="s">
        <v>152</v>
      </c>
      <c r="J1160" t="s">
        <v>153</v>
      </c>
      <c r="K1160" t="s">
        <v>1258</v>
      </c>
      <c r="L1160" t="s">
        <v>1259</v>
      </c>
      <c r="M1160" t="s">
        <v>292</v>
      </c>
      <c r="N1160">
        <v>93</v>
      </c>
      <c r="O1160" t="s">
        <v>157</v>
      </c>
      <c r="P1160" t="s">
        <v>158</v>
      </c>
      <c r="Q1160" t="s">
        <v>194</v>
      </c>
      <c r="R1160" t="s">
        <v>198</v>
      </c>
      <c r="S1160" t="s">
        <v>2</v>
      </c>
      <c r="T1160" t="s">
        <v>196</v>
      </c>
      <c r="U1160" t="s">
        <v>224</v>
      </c>
      <c r="V1160" t="s">
        <v>160</v>
      </c>
      <c r="W1160" t="s">
        <v>161</v>
      </c>
      <c r="X1160" t="s">
        <v>2</v>
      </c>
      <c r="Y1160" t="s">
        <v>2</v>
      </c>
      <c r="Z1160">
        <v>2010</v>
      </c>
      <c r="AA1160" t="s">
        <v>164</v>
      </c>
      <c r="AB1160" t="s">
        <v>2</v>
      </c>
      <c r="AC1160" t="s">
        <v>2</v>
      </c>
      <c r="AD1160" t="s">
        <v>2</v>
      </c>
      <c r="AE1160" t="s">
        <v>2</v>
      </c>
      <c r="AF1160" t="s">
        <v>2</v>
      </c>
      <c r="AG1160" t="s">
        <v>165</v>
      </c>
      <c r="AH1160" t="s">
        <v>175</v>
      </c>
    </row>
    <row r="1161" spans="1:34">
      <c r="A1161">
        <v>7415</v>
      </c>
      <c r="B1161">
        <v>632504</v>
      </c>
      <c r="C1161" t="s">
        <v>149</v>
      </c>
      <c r="D1161" t="str">
        <f t="shared" ca="1" si="54"/>
        <v>QUWXRIJQSH</v>
      </c>
      <c r="E1161" t="str">
        <f t="shared" ca="1" si="55"/>
        <v>Syskbbdryovcg</v>
      </c>
      <c r="F1161" t="s">
        <v>150</v>
      </c>
      <c r="G1161" t="s">
        <v>167</v>
      </c>
      <c r="H1161" s="149" t="str">
        <f t="shared" ca="1" si="56"/>
        <v>26/4/1997</v>
      </c>
      <c r="I1161" t="s">
        <v>152</v>
      </c>
      <c r="J1161" t="s">
        <v>153</v>
      </c>
      <c r="K1161" t="s">
        <v>1258</v>
      </c>
      <c r="L1161" t="s">
        <v>1259</v>
      </c>
      <c r="M1161" t="s">
        <v>292</v>
      </c>
      <c r="N1161">
        <v>93</v>
      </c>
      <c r="O1161" t="s">
        <v>157</v>
      </c>
      <c r="P1161" t="s">
        <v>158</v>
      </c>
      <c r="Q1161" t="s">
        <v>171</v>
      </c>
      <c r="R1161" t="s">
        <v>1261</v>
      </c>
      <c r="S1161" t="s">
        <v>2</v>
      </c>
      <c r="T1161" t="s">
        <v>2</v>
      </c>
      <c r="U1161" t="s">
        <v>238</v>
      </c>
      <c r="V1161" t="s">
        <v>160</v>
      </c>
      <c r="W1161" t="s">
        <v>161</v>
      </c>
      <c r="X1161" t="s">
        <v>162</v>
      </c>
      <c r="Y1161" t="s">
        <v>2</v>
      </c>
      <c r="Z1161">
        <v>2010</v>
      </c>
      <c r="AA1161" t="s">
        <v>164</v>
      </c>
      <c r="AB1161" t="s">
        <v>2</v>
      </c>
      <c r="AC1161" t="s">
        <v>2</v>
      </c>
      <c r="AD1161" t="s">
        <v>2</v>
      </c>
      <c r="AE1161" t="s">
        <v>2</v>
      </c>
      <c r="AF1161" t="s">
        <v>2</v>
      </c>
      <c r="AG1161" t="s">
        <v>165</v>
      </c>
      <c r="AH1161" t="s">
        <v>166</v>
      </c>
    </row>
    <row r="1162" spans="1:34">
      <c r="A1162">
        <v>7415</v>
      </c>
      <c r="B1162">
        <v>632555</v>
      </c>
      <c r="C1162" t="s">
        <v>149</v>
      </c>
      <c r="D1162" t="str">
        <f t="shared" ca="1" si="54"/>
        <v>TYZHEJTUNY</v>
      </c>
      <c r="E1162" t="str">
        <f t="shared" ca="1" si="55"/>
        <v>Jqjtexdbbbpyz</v>
      </c>
      <c r="F1162" t="s">
        <v>150</v>
      </c>
      <c r="G1162" t="s">
        <v>167</v>
      </c>
      <c r="H1162" s="149" t="str">
        <f t="shared" ca="1" si="56"/>
        <v>19/6/1994</v>
      </c>
      <c r="I1162" t="s">
        <v>152</v>
      </c>
      <c r="J1162" t="s">
        <v>153</v>
      </c>
      <c r="K1162" t="s">
        <v>1258</v>
      </c>
      <c r="L1162" t="s">
        <v>1259</v>
      </c>
      <c r="M1162" t="s">
        <v>292</v>
      </c>
      <c r="N1162">
        <v>93</v>
      </c>
      <c r="O1162" t="s">
        <v>157</v>
      </c>
      <c r="P1162" t="s">
        <v>158</v>
      </c>
      <c r="Q1162" t="s">
        <v>171</v>
      </c>
      <c r="R1162" t="s">
        <v>1261</v>
      </c>
      <c r="S1162" t="s">
        <v>2</v>
      </c>
      <c r="T1162" t="s">
        <v>2</v>
      </c>
      <c r="U1162" t="s">
        <v>173</v>
      </c>
      <c r="V1162" t="s">
        <v>160</v>
      </c>
      <c r="W1162" t="s">
        <v>161</v>
      </c>
      <c r="X1162" t="s">
        <v>162</v>
      </c>
      <c r="Y1162" t="s">
        <v>2</v>
      </c>
      <c r="Z1162">
        <v>2010</v>
      </c>
      <c r="AA1162" t="s">
        <v>164</v>
      </c>
      <c r="AB1162" t="s">
        <v>2</v>
      </c>
      <c r="AC1162" t="s">
        <v>2</v>
      </c>
      <c r="AD1162" t="s">
        <v>2</v>
      </c>
      <c r="AE1162" t="s">
        <v>2</v>
      </c>
      <c r="AF1162" t="s">
        <v>2</v>
      </c>
      <c r="AG1162" t="s">
        <v>165</v>
      </c>
      <c r="AH1162" t="s">
        <v>175</v>
      </c>
    </row>
    <row r="1163" spans="1:34">
      <c r="A1163">
        <v>7415</v>
      </c>
      <c r="B1163">
        <v>632589</v>
      </c>
      <c r="C1163" t="s">
        <v>183</v>
      </c>
      <c r="D1163" t="str">
        <f t="shared" ca="1" si="54"/>
        <v>CGJMBHHHTP</v>
      </c>
      <c r="E1163" t="str">
        <f t="shared" ca="1" si="55"/>
        <v>Xjuaxyvdwomen</v>
      </c>
      <c r="F1163" t="s">
        <v>150</v>
      </c>
      <c r="G1163" t="s">
        <v>167</v>
      </c>
      <c r="H1163" s="149" t="str">
        <f t="shared" ca="1" si="56"/>
        <v>25/6/1995</v>
      </c>
      <c r="I1163" t="s">
        <v>152</v>
      </c>
      <c r="J1163" t="s">
        <v>153</v>
      </c>
      <c r="K1163" t="s">
        <v>1258</v>
      </c>
      <c r="L1163" t="s">
        <v>1259</v>
      </c>
      <c r="M1163" t="s">
        <v>292</v>
      </c>
      <c r="N1163">
        <v>93</v>
      </c>
      <c r="O1163" t="s">
        <v>157</v>
      </c>
      <c r="P1163" t="s">
        <v>158</v>
      </c>
      <c r="Q1163" t="s">
        <v>171</v>
      </c>
      <c r="R1163" t="s">
        <v>1262</v>
      </c>
      <c r="S1163" t="s">
        <v>2</v>
      </c>
      <c r="T1163" t="s">
        <v>2</v>
      </c>
      <c r="U1163" t="s">
        <v>238</v>
      </c>
      <c r="V1163" t="s">
        <v>160</v>
      </c>
      <c r="W1163" t="s">
        <v>182</v>
      </c>
      <c r="X1163" t="s">
        <v>162</v>
      </c>
      <c r="Y1163" t="s">
        <v>2</v>
      </c>
      <c r="Z1163">
        <v>2011</v>
      </c>
      <c r="AA1163" t="s">
        <v>164</v>
      </c>
      <c r="AB1163" t="s">
        <v>2</v>
      </c>
      <c r="AC1163" t="s">
        <v>2</v>
      </c>
      <c r="AD1163" t="s">
        <v>2</v>
      </c>
      <c r="AE1163" t="s">
        <v>2</v>
      </c>
      <c r="AF1163" t="s">
        <v>2</v>
      </c>
      <c r="AG1163" t="s">
        <v>165</v>
      </c>
      <c r="AH1163" t="s">
        <v>190</v>
      </c>
    </row>
    <row r="1164" spans="1:34">
      <c r="A1164">
        <v>7415</v>
      </c>
      <c r="B1164">
        <v>632593</v>
      </c>
      <c r="C1164" t="s">
        <v>149</v>
      </c>
      <c r="D1164" t="str">
        <f t="shared" ca="1" si="54"/>
        <v>QLBLNKISEL</v>
      </c>
      <c r="E1164" t="str">
        <f t="shared" ca="1" si="55"/>
        <v>Ytuczyhjwxrhk</v>
      </c>
      <c r="F1164" t="s">
        <v>150</v>
      </c>
      <c r="G1164" t="s">
        <v>167</v>
      </c>
      <c r="H1164" s="149" t="str">
        <f t="shared" ca="1" si="56"/>
        <v>1/5/1995</v>
      </c>
      <c r="I1164" t="s">
        <v>152</v>
      </c>
      <c r="J1164" t="s">
        <v>153</v>
      </c>
      <c r="K1164" t="s">
        <v>1258</v>
      </c>
      <c r="L1164" t="s">
        <v>1259</v>
      </c>
      <c r="M1164" t="s">
        <v>292</v>
      </c>
      <c r="N1164">
        <v>93</v>
      </c>
      <c r="O1164" t="s">
        <v>157</v>
      </c>
      <c r="P1164" t="s">
        <v>158</v>
      </c>
      <c r="Q1164" t="s">
        <v>194</v>
      </c>
      <c r="R1164" t="s">
        <v>210</v>
      </c>
      <c r="S1164" t="s">
        <v>2</v>
      </c>
      <c r="T1164" t="s">
        <v>196</v>
      </c>
      <c r="U1164" t="s">
        <v>224</v>
      </c>
      <c r="V1164" t="s">
        <v>160</v>
      </c>
      <c r="W1164" t="s">
        <v>182</v>
      </c>
      <c r="X1164" t="s">
        <v>2</v>
      </c>
      <c r="Y1164" t="s">
        <v>2</v>
      </c>
      <c r="Z1164">
        <v>2011</v>
      </c>
      <c r="AA1164" t="s">
        <v>164</v>
      </c>
      <c r="AB1164" t="s">
        <v>2</v>
      </c>
      <c r="AC1164" t="s">
        <v>2</v>
      </c>
      <c r="AD1164" t="s">
        <v>2</v>
      </c>
      <c r="AE1164" t="s">
        <v>2</v>
      </c>
      <c r="AF1164" t="s">
        <v>2</v>
      </c>
      <c r="AG1164" t="s">
        <v>165</v>
      </c>
      <c r="AH1164" t="s">
        <v>175</v>
      </c>
    </row>
    <row r="1165" spans="1:34">
      <c r="A1165">
        <v>7415</v>
      </c>
      <c r="B1165">
        <v>632596</v>
      </c>
      <c r="C1165" t="s">
        <v>149</v>
      </c>
      <c r="D1165" t="str">
        <f t="shared" ca="1" si="54"/>
        <v>IGDGNJPZJX</v>
      </c>
      <c r="E1165" t="str">
        <f t="shared" ca="1" si="55"/>
        <v>Stwhgorqaarjc</v>
      </c>
      <c r="F1165" t="s">
        <v>150</v>
      </c>
      <c r="G1165" t="s">
        <v>167</v>
      </c>
      <c r="H1165" s="149" t="str">
        <f t="shared" ca="1" si="56"/>
        <v>18/9/1997</v>
      </c>
      <c r="I1165" t="s">
        <v>152</v>
      </c>
      <c r="J1165" t="s">
        <v>153</v>
      </c>
      <c r="K1165" t="s">
        <v>1258</v>
      </c>
      <c r="L1165" t="s">
        <v>1259</v>
      </c>
      <c r="M1165" t="s">
        <v>292</v>
      </c>
      <c r="N1165">
        <v>93</v>
      </c>
      <c r="O1165" t="s">
        <v>157</v>
      </c>
      <c r="P1165" t="s">
        <v>158</v>
      </c>
      <c r="Q1165" t="s">
        <v>171</v>
      </c>
      <c r="R1165" t="s">
        <v>1262</v>
      </c>
      <c r="S1165" t="s">
        <v>2</v>
      </c>
      <c r="T1165" t="s">
        <v>2</v>
      </c>
      <c r="U1165" t="s">
        <v>238</v>
      </c>
      <c r="V1165" t="s">
        <v>160</v>
      </c>
      <c r="W1165" t="s">
        <v>182</v>
      </c>
      <c r="X1165" t="s">
        <v>162</v>
      </c>
      <c r="Y1165" t="s">
        <v>2</v>
      </c>
      <c r="Z1165">
        <v>2011</v>
      </c>
      <c r="AA1165" t="s">
        <v>164</v>
      </c>
      <c r="AB1165" t="s">
        <v>2</v>
      </c>
      <c r="AC1165" t="s">
        <v>2</v>
      </c>
      <c r="AD1165" t="s">
        <v>2</v>
      </c>
      <c r="AE1165" t="s">
        <v>2</v>
      </c>
      <c r="AF1165" t="s">
        <v>2</v>
      </c>
      <c r="AG1165" t="s">
        <v>165</v>
      </c>
      <c r="AH1165" t="s">
        <v>190</v>
      </c>
    </row>
    <row r="1166" spans="1:34">
      <c r="A1166">
        <v>7415</v>
      </c>
      <c r="B1166">
        <v>632602</v>
      </c>
      <c r="C1166" t="s">
        <v>149</v>
      </c>
      <c r="D1166" t="str">
        <f t="shared" ca="1" si="54"/>
        <v>RMCGCKKZIB</v>
      </c>
      <c r="E1166" t="str">
        <f t="shared" ca="1" si="55"/>
        <v>Hvzcttfhlkknb</v>
      </c>
      <c r="F1166" t="s">
        <v>150</v>
      </c>
      <c r="G1166" t="s">
        <v>167</v>
      </c>
      <c r="H1166" s="149" t="str">
        <f t="shared" ca="1" si="56"/>
        <v>27/6/1995</v>
      </c>
      <c r="I1166" t="s">
        <v>152</v>
      </c>
      <c r="J1166" t="s">
        <v>153</v>
      </c>
      <c r="K1166" t="s">
        <v>1258</v>
      </c>
      <c r="L1166" t="s">
        <v>1259</v>
      </c>
      <c r="M1166" t="s">
        <v>292</v>
      </c>
      <c r="N1166">
        <v>93</v>
      </c>
      <c r="O1166" t="s">
        <v>157</v>
      </c>
      <c r="P1166" t="s">
        <v>158</v>
      </c>
      <c r="Q1166" t="s">
        <v>171</v>
      </c>
      <c r="R1166" t="s">
        <v>1261</v>
      </c>
      <c r="S1166" t="s">
        <v>2</v>
      </c>
      <c r="T1166" t="s">
        <v>2</v>
      </c>
      <c r="U1166" t="s">
        <v>238</v>
      </c>
      <c r="V1166" t="s">
        <v>160</v>
      </c>
      <c r="W1166" t="s">
        <v>161</v>
      </c>
      <c r="X1166" t="s">
        <v>162</v>
      </c>
      <c r="Y1166" t="s">
        <v>2</v>
      </c>
      <c r="Z1166">
        <v>2011</v>
      </c>
      <c r="AA1166" t="s">
        <v>164</v>
      </c>
      <c r="AB1166" t="s">
        <v>2</v>
      </c>
      <c r="AC1166" t="s">
        <v>2</v>
      </c>
      <c r="AD1166" t="s">
        <v>2</v>
      </c>
      <c r="AE1166" t="s">
        <v>2</v>
      </c>
      <c r="AF1166" t="s">
        <v>2</v>
      </c>
      <c r="AG1166" t="s">
        <v>165</v>
      </c>
      <c r="AH1166" t="s">
        <v>166</v>
      </c>
    </row>
    <row r="1167" spans="1:34">
      <c r="A1167">
        <v>7415</v>
      </c>
      <c r="B1167">
        <v>632661</v>
      </c>
      <c r="C1167" t="s">
        <v>149</v>
      </c>
      <c r="D1167" t="str">
        <f t="shared" ca="1" si="54"/>
        <v>PPXYERJIJD</v>
      </c>
      <c r="E1167" t="str">
        <f t="shared" ca="1" si="55"/>
        <v>Nbsleorcysixf</v>
      </c>
      <c r="F1167" t="s">
        <v>150</v>
      </c>
      <c r="G1167" t="s">
        <v>167</v>
      </c>
      <c r="H1167" s="149" t="str">
        <f t="shared" ca="1" si="56"/>
        <v>11/4/1996</v>
      </c>
      <c r="I1167" t="s">
        <v>152</v>
      </c>
      <c r="J1167" t="s">
        <v>153</v>
      </c>
      <c r="K1167" t="s">
        <v>1258</v>
      </c>
      <c r="L1167" t="s">
        <v>1259</v>
      </c>
      <c r="M1167" t="s">
        <v>292</v>
      </c>
      <c r="N1167">
        <v>93</v>
      </c>
      <c r="O1167" t="s">
        <v>157</v>
      </c>
      <c r="P1167" t="s">
        <v>158</v>
      </c>
      <c r="Q1167" t="s">
        <v>171</v>
      </c>
      <c r="R1167" t="s">
        <v>1261</v>
      </c>
      <c r="S1167" t="s">
        <v>2</v>
      </c>
      <c r="T1167" t="s">
        <v>2</v>
      </c>
      <c r="U1167" t="s">
        <v>238</v>
      </c>
      <c r="V1167" t="s">
        <v>160</v>
      </c>
      <c r="W1167" t="s">
        <v>2</v>
      </c>
      <c r="X1167" t="s">
        <v>2</v>
      </c>
      <c r="Y1167" t="s">
        <v>2</v>
      </c>
      <c r="Z1167">
        <v>2011</v>
      </c>
      <c r="AA1167" t="s">
        <v>164</v>
      </c>
      <c r="AB1167" t="s">
        <v>2</v>
      </c>
      <c r="AC1167" t="s">
        <v>2</v>
      </c>
      <c r="AD1167" t="s">
        <v>2</v>
      </c>
      <c r="AE1167" t="s">
        <v>2</v>
      </c>
      <c r="AF1167" t="s">
        <v>2</v>
      </c>
      <c r="AG1167" t="s">
        <v>165</v>
      </c>
      <c r="AH1167" t="s">
        <v>190</v>
      </c>
    </row>
    <row r="1168" spans="1:34">
      <c r="A1168">
        <v>7415</v>
      </c>
      <c r="B1168">
        <v>632670</v>
      </c>
      <c r="C1168" t="s">
        <v>149</v>
      </c>
      <c r="D1168" t="str">
        <f t="shared" ca="1" si="54"/>
        <v>NAJUKQRFKE</v>
      </c>
      <c r="E1168" t="str">
        <f t="shared" ca="1" si="55"/>
        <v>Qtgfxelkdwvqi</v>
      </c>
      <c r="F1168" t="s">
        <v>150</v>
      </c>
      <c r="G1168" t="s">
        <v>167</v>
      </c>
      <c r="H1168" s="149" t="str">
        <f t="shared" ca="1" si="56"/>
        <v>28/2/1995</v>
      </c>
      <c r="I1168" t="s">
        <v>152</v>
      </c>
      <c r="J1168" t="s">
        <v>153</v>
      </c>
      <c r="K1168" t="s">
        <v>1258</v>
      </c>
      <c r="L1168" t="s">
        <v>1259</v>
      </c>
      <c r="M1168" t="s">
        <v>292</v>
      </c>
      <c r="N1168">
        <v>93</v>
      </c>
      <c r="O1168" t="s">
        <v>157</v>
      </c>
      <c r="P1168" t="s">
        <v>158</v>
      </c>
      <c r="Q1168" t="s">
        <v>171</v>
      </c>
      <c r="R1168" t="s">
        <v>1260</v>
      </c>
      <c r="S1168" t="s">
        <v>2</v>
      </c>
      <c r="T1168" t="s">
        <v>2</v>
      </c>
      <c r="U1168" t="s">
        <v>238</v>
      </c>
      <c r="V1168" t="s">
        <v>160</v>
      </c>
      <c r="W1168" t="s">
        <v>2</v>
      </c>
      <c r="X1168" t="s">
        <v>2</v>
      </c>
      <c r="Y1168" t="s">
        <v>2</v>
      </c>
      <c r="Z1168">
        <v>2011</v>
      </c>
      <c r="AA1168" t="s">
        <v>164</v>
      </c>
      <c r="AB1168" t="s">
        <v>2</v>
      </c>
      <c r="AC1168" t="s">
        <v>2</v>
      </c>
      <c r="AD1168" t="s">
        <v>2</v>
      </c>
      <c r="AE1168" t="s">
        <v>2</v>
      </c>
      <c r="AF1168" t="s">
        <v>2</v>
      </c>
      <c r="AG1168" t="s">
        <v>165</v>
      </c>
      <c r="AH1168" t="s">
        <v>190</v>
      </c>
    </row>
    <row r="1169" spans="1:34">
      <c r="A1169">
        <v>7415</v>
      </c>
      <c r="B1169">
        <v>632689</v>
      </c>
      <c r="C1169" t="s">
        <v>149</v>
      </c>
      <c r="D1169" t="str">
        <f t="shared" ca="1" si="54"/>
        <v>EVJOMGXPFI</v>
      </c>
      <c r="E1169" t="str">
        <f t="shared" ca="1" si="55"/>
        <v>Lssvrlbndwwty</v>
      </c>
      <c r="F1169" t="s">
        <v>150</v>
      </c>
      <c r="G1169" t="s">
        <v>167</v>
      </c>
      <c r="H1169" s="149" t="str">
        <f t="shared" ca="1" si="56"/>
        <v>4/7/1996</v>
      </c>
      <c r="I1169" t="s">
        <v>152</v>
      </c>
      <c r="J1169" t="s">
        <v>153</v>
      </c>
      <c r="K1169" t="s">
        <v>1258</v>
      </c>
      <c r="L1169" t="s">
        <v>1259</v>
      </c>
      <c r="M1169" t="s">
        <v>292</v>
      </c>
      <c r="N1169">
        <v>93</v>
      </c>
      <c r="O1169" t="s">
        <v>157</v>
      </c>
      <c r="P1169" t="s">
        <v>158</v>
      </c>
      <c r="Q1169" t="s">
        <v>171</v>
      </c>
      <c r="R1169" t="s">
        <v>1260</v>
      </c>
      <c r="S1169" t="s">
        <v>2</v>
      </c>
      <c r="T1169" t="s">
        <v>2</v>
      </c>
      <c r="U1169" t="s">
        <v>238</v>
      </c>
      <c r="V1169" t="s">
        <v>160</v>
      </c>
      <c r="W1169" t="s">
        <v>161</v>
      </c>
      <c r="X1169" t="s">
        <v>162</v>
      </c>
      <c r="Y1169" t="s">
        <v>2</v>
      </c>
      <c r="Z1169">
        <v>2011</v>
      </c>
      <c r="AA1169" t="s">
        <v>164</v>
      </c>
      <c r="AB1169" t="s">
        <v>2</v>
      </c>
      <c r="AC1169" t="s">
        <v>2</v>
      </c>
      <c r="AD1169" t="s">
        <v>2</v>
      </c>
      <c r="AE1169" t="s">
        <v>2</v>
      </c>
      <c r="AF1169" t="s">
        <v>2</v>
      </c>
      <c r="AG1169" t="s">
        <v>165</v>
      </c>
      <c r="AH1169" t="s">
        <v>190</v>
      </c>
    </row>
    <row r="1170" spans="1:34">
      <c r="A1170">
        <v>7415</v>
      </c>
      <c r="B1170">
        <v>632702</v>
      </c>
      <c r="C1170" t="s">
        <v>149</v>
      </c>
      <c r="D1170" t="str">
        <f t="shared" ca="1" si="54"/>
        <v>YGBUILKYIL</v>
      </c>
      <c r="E1170" t="str">
        <f t="shared" ca="1" si="55"/>
        <v>Ycqxhgfjbljme</v>
      </c>
      <c r="F1170" t="s">
        <v>150</v>
      </c>
      <c r="G1170" t="s">
        <v>167</v>
      </c>
      <c r="H1170" s="149" t="str">
        <f t="shared" ca="1" si="56"/>
        <v>20/2/1996</v>
      </c>
      <c r="I1170" t="s">
        <v>152</v>
      </c>
      <c r="J1170" t="s">
        <v>153</v>
      </c>
      <c r="K1170" t="s">
        <v>1258</v>
      </c>
      <c r="L1170" t="s">
        <v>1259</v>
      </c>
      <c r="M1170" t="s">
        <v>292</v>
      </c>
      <c r="N1170">
        <v>93</v>
      </c>
      <c r="O1170" t="s">
        <v>157</v>
      </c>
      <c r="P1170" t="s">
        <v>158</v>
      </c>
      <c r="Q1170" t="s">
        <v>171</v>
      </c>
      <c r="R1170" t="s">
        <v>1260</v>
      </c>
      <c r="S1170" t="s">
        <v>2</v>
      </c>
      <c r="T1170" t="s">
        <v>2</v>
      </c>
      <c r="U1170" t="s">
        <v>238</v>
      </c>
      <c r="V1170" t="s">
        <v>160</v>
      </c>
      <c r="W1170" t="s">
        <v>161</v>
      </c>
      <c r="X1170" t="s">
        <v>162</v>
      </c>
      <c r="Y1170" t="s">
        <v>2</v>
      </c>
      <c r="Z1170">
        <v>2011</v>
      </c>
      <c r="AA1170" t="s">
        <v>164</v>
      </c>
      <c r="AB1170" t="s">
        <v>2</v>
      </c>
      <c r="AC1170" t="s">
        <v>2</v>
      </c>
      <c r="AD1170" t="s">
        <v>2</v>
      </c>
      <c r="AE1170" t="s">
        <v>2</v>
      </c>
      <c r="AF1170" t="s">
        <v>2</v>
      </c>
      <c r="AG1170" t="s">
        <v>165</v>
      </c>
      <c r="AH1170" t="s">
        <v>190</v>
      </c>
    </row>
    <row r="1171" spans="1:34">
      <c r="A1171">
        <v>7415</v>
      </c>
      <c r="B1171">
        <v>632711</v>
      </c>
      <c r="C1171" t="s">
        <v>149</v>
      </c>
      <c r="D1171" t="str">
        <f t="shared" ca="1" si="54"/>
        <v>MEXSXEPMZL</v>
      </c>
      <c r="E1171" t="str">
        <f t="shared" ca="1" si="55"/>
        <v>Krhrsdqsrewvf</v>
      </c>
      <c r="F1171" t="s">
        <v>150</v>
      </c>
      <c r="G1171" t="s">
        <v>167</v>
      </c>
      <c r="H1171" s="149" t="str">
        <f t="shared" ca="1" si="56"/>
        <v>12/3/1997</v>
      </c>
      <c r="I1171" t="s">
        <v>152</v>
      </c>
      <c r="J1171" t="s">
        <v>153</v>
      </c>
      <c r="K1171" t="s">
        <v>1258</v>
      </c>
      <c r="L1171" t="s">
        <v>1259</v>
      </c>
      <c r="M1171" t="s">
        <v>292</v>
      </c>
      <c r="N1171">
        <v>93</v>
      </c>
      <c r="O1171" t="s">
        <v>157</v>
      </c>
      <c r="P1171" t="s">
        <v>158</v>
      </c>
      <c r="Q1171" t="s">
        <v>171</v>
      </c>
      <c r="R1171" t="s">
        <v>1262</v>
      </c>
      <c r="S1171" t="s">
        <v>133</v>
      </c>
      <c r="T1171" t="s">
        <v>2</v>
      </c>
      <c r="U1171" t="s">
        <v>238</v>
      </c>
      <c r="V1171" t="s">
        <v>160</v>
      </c>
      <c r="W1171" t="s">
        <v>2</v>
      </c>
      <c r="X1171" t="s">
        <v>2</v>
      </c>
      <c r="Y1171" t="s">
        <v>2</v>
      </c>
      <c r="Z1171">
        <v>2011</v>
      </c>
      <c r="AA1171" t="s">
        <v>164</v>
      </c>
      <c r="AB1171" t="s">
        <v>2</v>
      </c>
      <c r="AC1171" t="s">
        <v>2</v>
      </c>
      <c r="AD1171" t="s">
        <v>2</v>
      </c>
      <c r="AE1171" t="s">
        <v>2</v>
      </c>
      <c r="AF1171" t="s">
        <v>2</v>
      </c>
      <c r="AG1171" t="s">
        <v>165</v>
      </c>
      <c r="AH1171" t="s">
        <v>166</v>
      </c>
    </row>
    <row r="1172" spans="1:34">
      <c r="A1172">
        <v>7415</v>
      </c>
      <c r="B1172">
        <v>632722</v>
      </c>
      <c r="C1172" t="s">
        <v>183</v>
      </c>
      <c r="D1172" t="str">
        <f t="shared" ca="1" si="54"/>
        <v>LWEMHIWDLF</v>
      </c>
      <c r="E1172" t="str">
        <f t="shared" ca="1" si="55"/>
        <v>Otdnqnottvtzl</v>
      </c>
      <c r="F1172" t="s">
        <v>150</v>
      </c>
      <c r="G1172" t="s">
        <v>167</v>
      </c>
      <c r="H1172" s="149" t="str">
        <f t="shared" ca="1" si="56"/>
        <v>22/6/1995</v>
      </c>
      <c r="I1172" t="s">
        <v>152</v>
      </c>
      <c r="J1172" t="s">
        <v>153</v>
      </c>
      <c r="K1172" t="s">
        <v>1258</v>
      </c>
      <c r="L1172" t="s">
        <v>1259</v>
      </c>
      <c r="M1172" t="s">
        <v>292</v>
      </c>
      <c r="N1172">
        <v>93</v>
      </c>
      <c r="O1172" t="s">
        <v>157</v>
      </c>
      <c r="P1172" t="s">
        <v>158</v>
      </c>
      <c r="Q1172" t="s">
        <v>171</v>
      </c>
      <c r="R1172" t="s">
        <v>1262</v>
      </c>
      <c r="S1172" t="s">
        <v>2</v>
      </c>
      <c r="T1172" t="s">
        <v>2</v>
      </c>
      <c r="U1172" t="s">
        <v>238</v>
      </c>
      <c r="V1172" t="s">
        <v>160</v>
      </c>
      <c r="W1172" t="s">
        <v>182</v>
      </c>
      <c r="X1172" t="s">
        <v>162</v>
      </c>
      <c r="Y1172" t="s">
        <v>2</v>
      </c>
      <c r="Z1172">
        <v>2011</v>
      </c>
      <c r="AA1172" t="s">
        <v>164</v>
      </c>
      <c r="AB1172" t="s">
        <v>2</v>
      </c>
      <c r="AC1172" t="s">
        <v>2</v>
      </c>
      <c r="AD1172" t="s">
        <v>2</v>
      </c>
      <c r="AE1172" t="s">
        <v>2</v>
      </c>
      <c r="AF1172" t="s">
        <v>2</v>
      </c>
      <c r="AG1172" t="s">
        <v>165</v>
      </c>
      <c r="AH1172" t="s">
        <v>190</v>
      </c>
    </row>
    <row r="1173" spans="1:34">
      <c r="A1173">
        <v>7415</v>
      </c>
      <c r="B1173">
        <v>632730</v>
      </c>
      <c r="C1173" t="s">
        <v>149</v>
      </c>
      <c r="D1173" t="str">
        <f t="shared" ca="1" si="54"/>
        <v>UHBLOAILCZ</v>
      </c>
      <c r="E1173" t="str">
        <f t="shared" ca="1" si="55"/>
        <v>Lrtrofxzhqeic</v>
      </c>
      <c r="F1173" t="s">
        <v>150</v>
      </c>
      <c r="G1173" t="s">
        <v>167</v>
      </c>
      <c r="H1173" s="149" t="str">
        <f t="shared" ca="1" si="56"/>
        <v>27/7/1997</v>
      </c>
      <c r="I1173" t="s">
        <v>152</v>
      </c>
      <c r="J1173" t="s">
        <v>153</v>
      </c>
      <c r="K1173" t="s">
        <v>1258</v>
      </c>
      <c r="L1173" t="s">
        <v>1259</v>
      </c>
      <c r="M1173" t="s">
        <v>292</v>
      </c>
      <c r="N1173">
        <v>93</v>
      </c>
      <c r="O1173" t="s">
        <v>157</v>
      </c>
      <c r="P1173" t="s">
        <v>158</v>
      </c>
      <c r="Q1173" t="s">
        <v>171</v>
      </c>
      <c r="R1173" t="s">
        <v>1260</v>
      </c>
      <c r="S1173" t="s">
        <v>2</v>
      </c>
      <c r="T1173" t="s">
        <v>2</v>
      </c>
      <c r="U1173" t="s">
        <v>238</v>
      </c>
      <c r="V1173" t="s">
        <v>160</v>
      </c>
      <c r="W1173" t="s">
        <v>161</v>
      </c>
      <c r="X1173" t="s">
        <v>162</v>
      </c>
      <c r="Y1173" t="s">
        <v>2</v>
      </c>
      <c r="Z1173">
        <v>2011</v>
      </c>
      <c r="AA1173" t="s">
        <v>164</v>
      </c>
      <c r="AB1173" t="s">
        <v>2</v>
      </c>
      <c r="AC1173" t="s">
        <v>2</v>
      </c>
      <c r="AD1173" t="s">
        <v>2</v>
      </c>
      <c r="AE1173" t="s">
        <v>2</v>
      </c>
      <c r="AF1173" t="s">
        <v>2</v>
      </c>
      <c r="AG1173" t="s">
        <v>165</v>
      </c>
      <c r="AH1173" t="s">
        <v>190</v>
      </c>
    </row>
    <row r="1174" spans="1:34">
      <c r="A1174">
        <v>7415</v>
      </c>
      <c r="B1174">
        <v>632744</v>
      </c>
      <c r="C1174" t="s">
        <v>149</v>
      </c>
      <c r="D1174" t="str">
        <f t="shared" ca="1" si="54"/>
        <v>OVFDDVUTUI</v>
      </c>
      <c r="E1174" t="str">
        <f t="shared" ca="1" si="55"/>
        <v>Tbsfyflnyvkvt</v>
      </c>
      <c r="F1174" t="s">
        <v>150</v>
      </c>
      <c r="G1174" t="s">
        <v>167</v>
      </c>
      <c r="H1174" s="149" t="str">
        <f t="shared" ca="1" si="56"/>
        <v>24/1/1997</v>
      </c>
      <c r="I1174" t="s">
        <v>152</v>
      </c>
      <c r="J1174" t="s">
        <v>153</v>
      </c>
      <c r="K1174" t="s">
        <v>1258</v>
      </c>
      <c r="L1174" t="s">
        <v>1259</v>
      </c>
      <c r="M1174" t="s">
        <v>292</v>
      </c>
      <c r="N1174">
        <v>93</v>
      </c>
      <c r="O1174" t="s">
        <v>157</v>
      </c>
      <c r="P1174" t="s">
        <v>158</v>
      </c>
      <c r="Q1174" t="s">
        <v>171</v>
      </c>
      <c r="R1174" t="s">
        <v>1261</v>
      </c>
      <c r="S1174" t="s">
        <v>2</v>
      </c>
      <c r="T1174" t="s">
        <v>2</v>
      </c>
      <c r="U1174" t="s">
        <v>251</v>
      </c>
      <c r="V1174" t="s">
        <v>160</v>
      </c>
      <c r="W1174" t="s">
        <v>301</v>
      </c>
      <c r="X1174" t="s">
        <v>162</v>
      </c>
      <c r="Y1174" t="s">
        <v>2</v>
      </c>
      <c r="Z1174">
        <v>2010</v>
      </c>
      <c r="AA1174" t="s">
        <v>164</v>
      </c>
      <c r="AB1174" t="s">
        <v>2</v>
      </c>
      <c r="AC1174" t="s">
        <v>2</v>
      </c>
      <c r="AD1174" t="s">
        <v>2</v>
      </c>
      <c r="AE1174" t="s">
        <v>2</v>
      </c>
      <c r="AF1174" t="s">
        <v>2</v>
      </c>
      <c r="AG1174" t="s">
        <v>165</v>
      </c>
      <c r="AH1174" t="s">
        <v>190</v>
      </c>
    </row>
    <row r="1175" spans="1:34">
      <c r="A1175">
        <v>7415</v>
      </c>
      <c r="B1175">
        <v>632750</v>
      </c>
      <c r="C1175" t="s">
        <v>149</v>
      </c>
      <c r="D1175" t="str">
        <f t="shared" ca="1" si="54"/>
        <v>FNXSNOYNNZ</v>
      </c>
      <c r="E1175" t="str">
        <f t="shared" ca="1" si="55"/>
        <v>Nssjngwkcmtvz</v>
      </c>
      <c r="F1175" t="s">
        <v>150</v>
      </c>
      <c r="G1175" t="s">
        <v>167</v>
      </c>
      <c r="H1175" s="149" t="str">
        <f t="shared" ca="1" si="56"/>
        <v>20/3/1997</v>
      </c>
      <c r="I1175" t="s">
        <v>152</v>
      </c>
      <c r="J1175" t="s">
        <v>153</v>
      </c>
      <c r="K1175" t="s">
        <v>1258</v>
      </c>
      <c r="L1175" t="s">
        <v>1259</v>
      </c>
      <c r="M1175" t="s">
        <v>292</v>
      </c>
      <c r="N1175">
        <v>93</v>
      </c>
      <c r="O1175" t="s">
        <v>157</v>
      </c>
      <c r="P1175" t="s">
        <v>158</v>
      </c>
      <c r="Q1175" t="s">
        <v>171</v>
      </c>
      <c r="R1175" t="s">
        <v>1261</v>
      </c>
      <c r="S1175" t="s">
        <v>2</v>
      </c>
      <c r="T1175" t="s">
        <v>2</v>
      </c>
      <c r="U1175" t="s">
        <v>173</v>
      </c>
      <c r="V1175" t="s">
        <v>160</v>
      </c>
      <c r="W1175" t="s">
        <v>161</v>
      </c>
      <c r="X1175" t="s">
        <v>162</v>
      </c>
      <c r="Y1175" t="s">
        <v>2</v>
      </c>
      <c r="Z1175">
        <v>2011</v>
      </c>
      <c r="AA1175" t="s">
        <v>164</v>
      </c>
      <c r="AB1175" t="s">
        <v>2</v>
      </c>
      <c r="AC1175" t="s">
        <v>2</v>
      </c>
      <c r="AD1175" t="s">
        <v>2</v>
      </c>
      <c r="AE1175" t="s">
        <v>2</v>
      </c>
      <c r="AF1175" t="s">
        <v>2</v>
      </c>
      <c r="AG1175" t="s">
        <v>165</v>
      </c>
      <c r="AH1175" t="s">
        <v>166</v>
      </c>
    </row>
    <row r="1176" spans="1:34">
      <c r="A1176">
        <v>7415</v>
      </c>
      <c r="B1176">
        <v>632753</v>
      </c>
      <c r="C1176" t="s">
        <v>183</v>
      </c>
      <c r="D1176" t="str">
        <f t="shared" ca="1" si="54"/>
        <v>ZMHPQEWQAC</v>
      </c>
      <c r="E1176" t="str">
        <f t="shared" ca="1" si="55"/>
        <v>Rlphebztvtuet</v>
      </c>
      <c r="F1176" t="s">
        <v>150</v>
      </c>
      <c r="G1176" t="s">
        <v>167</v>
      </c>
      <c r="H1176" s="149" t="str">
        <f t="shared" ca="1" si="56"/>
        <v>23/10/1995</v>
      </c>
      <c r="I1176" t="s">
        <v>152</v>
      </c>
      <c r="J1176" t="s">
        <v>153</v>
      </c>
      <c r="K1176" t="s">
        <v>1258</v>
      </c>
      <c r="L1176" t="s">
        <v>1259</v>
      </c>
      <c r="M1176" t="s">
        <v>292</v>
      </c>
      <c r="N1176">
        <v>93</v>
      </c>
      <c r="O1176" t="s">
        <v>157</v>
      </c>
      <c r="P1176" t="s">
        <v>158</v>
      </c>
      <c r="Q1176" t="s">
        <v>171</v>
      </c>
      <c r="R1176" t="s">
        <v>1261</v>
      </c>
      <c r="S1176" t="s">
        <v>2</v>
      </c>
      <c r="T1176" t="s">
        <v>2</v>
      </c>
      <c r="U1176" t="s">
        <v>251</v>
      </c>
      <c r="V1176" t="s">
        <v>160</v>
      </c>
      <c r="W1176" t="s">
        <v>256</v>
      </c>
      <c r="X1176" t="s">
        <v>162</v>
      </c>
      <c r="Y1176" t="s">
        <v>2</v>
      </c>
      <c r="Z1176">
        <v>2011</v>
      </c>
      <c r="AA1176" t="s">
        <v>164</v>
      </c>
      <c r="AB1176" t="s">
        <v>2</v>
      </c>
      <c r="AC1176" t="s">
        <v>2</v>
      </c>
      <c r="AD1176" t="s">
        <v>2</v>
      </c>
      <c r="AE1176" t="s">
        <v>2</v>
      </c>
      <c r="AF1176" t="s">
        <v>2</v>
      </c>
      <c r="AG1176" t="s">
        <v>165</v>
      </c>
      <c r="AH1176" t="s">
        <v>175</v>
      </c>
    </row>
    <row r="1177" spans="1:34">
      <c r="A1177">
        <v>7415</v>
      </c>
      <c r="B1177">
        <v>632758</v>
      </c>
      <c r="C1177" t="s">
        <v>149</v>
      </c>
      <c r="D1177" t="str">
        <f t="shared" ca="1" si="54"/>
        <v>RABOVGUXQU</v>
      </c>
      <c r="E1177" t="str">
        <f t="shared" ca="1" si="55"/>
        <v>Hxeqmklnmabdt</v>
      </c>
      <c r="F1177" t="s">
        <v>150</v>
      </c>
      <c r="G1177" t="s">
        <v>151</v>
      </c>
      <c r="H1177" s="149" t="str">
        <f t="shared" ca="1" si="56"/>
        <v>8/3/1995</v>
      </c>
      <c r="I1177" t="s">
        <v>152</v>
      </c>
      <c r="J1177" t="s">
        <v>153</v>
      </c>
      <c r="K1177" t="s">
        <v>1258</v>
      </c>
      <c r="L1177" t="s">
        <v>1259</v>
      </c>
      <c r="M1177" t="s">
        <v>292</v>
      </c>
      <c r="N1177">
        <v>93</v>
      </c>
      <c r="O1177" t="s">
        <v>157</v>
      </c>
      <c r="P1177" t="s">
        <v>158</v>
      </c>
      <c r="Q1177" t="s">
        <v>194</v>
      </c>
      <c r="R1177" t="s">
        <v>210</v>
      </c>
      <c r="S1177" t="s">
        <v>2</v>
      </c>
      <c r="T1177" t="s">
        <v>196</v>
      </c>
      <c r="U1177" t="s">
        <v>224</v>
      </c>
      <c r="V1177" t="s">
        <v>160</v>
      </c>
      <c r="W1177" t="s">
        <v>182</v>
      </c>
      <c r="X1177" t="s">
        <v>2</v>
      </c>
      <c r="Y1177" t="s">
        <v>2</v>
      </c>
      <c r="Z1177">
        <v>2011</v>
      </c>
      <c r="AA1177" t="s">
        <v>164</v>
      </c>
      <c r="AB1177" t="s">
        <v>2</v>
      </c>
      <c r="AC1177" t="s">
        <v>2</v>
      </c>
      <c r="AD1177" t="s">
        <v>2</v>
      </c>
      <c r="AE1177" t="s">
        <v>2</v>
      </c>
      <c r="AF1177" t="s">
        <v>2</v>
      </c>
      <c r="AG1177" t="s">
        <v>165</v>
      </c>
      <c r="AH1177" t="s">
        <v>190</v>
      </c>
    </row>
    <row r="1178" spans="1:34">
      <c r="A1178">
        <v>7415</v>
      </c>
      <c r="B1178">
        <v>632763</v>
      </c>
      <c r="C1178" t="s">
        <v>149</v>
      </c>
      <c r="D1178" t="str">
        <f t="shared" ca="1" si="54"/>
        <v>GNHFBDFMGB</v>
      </c>
      <c r="E1178" t="str">
        <f t="shared" ca="1" si="55"/>
        <v>Asvkxfulomnpk</v>
      </c>
      <c r="F1178" t="s">
        <v>150</v>
      </c>
      <c r="G1178" t="s">
        <v>167</v>
      </c>
      <c r="H1178" s="149" t="str">
        <f t="shared" ca="1" si="56"/>
        <v>3/2/1997</v>
      </c>
      <c r="I1178" t="s">
        <v>152</v>
      </c>
      <c r="J1178" t="s">
        <v>153</v>
      </c>
      <c r="K1178" t="s">
        <v>1258</v>
      </c>
      <c r="L1178" t="s">
        <v>1259</v>
      </c>
      <c r="M1178" t="s">
        <v>292</v>
      </c>
      <c r="N1178">
        <v>93</v>
      </c>
      <c r="O1178" t="s">
        <v>157</v>
      </c>
      <c r="P1178" t="s">
        <v>158</v>
      </c>
      <c r="Q1178" t="s">
        <v>171</v>
      </c>
      <c r="R1178" t="s">
        <v>1260</v>
      </c>
      <c r="S1178" t="s">
        <v>2</v>
      </c>
      <c r="T1178" t="s">
        <v>2</v>
      </c>
      <c r="U1178" t="s">
        <v>238</v>
      </c>
      <c r="V1178" t="s">
        <v>160</v>
      </c>
      <c r="W1178" t="s">
        <v>161</v>
      </c>
      <c r="X1178" t="s">
        <v>162</v>
      </c>
      <c r="Y1178" t="s">
        <v>2</v>
      </c>
      <c r="Z1178">
        <v>2011</v>
      </c>
      <c r="AA1178" t="s">
        <v>164</v>
      </c>
      <c r="AB1178" t="s">
        <v>2</v>
      </c>
      <c r="AC1178" t="s">
        <v>2</v>
      </c>
      <c r="AD1178" t="s">
        <v>2</v>
      </c>
      <c r="AE1178" t="s">
        <v>2</v>
      </c>
      <c r="AF1178" t="s">
        <v>2</v>
      </c>
      <c r="AG1178" t="s">
        <v>165</v>
      </c>
      <c r="AH1178" t="s">
        <v>232</v>
      </c>
    </row>
    <row r="1179" spans="1:34">
      <c r="A1179">
        <v>7415</v>
      </c>
      <c r="B1179">
        <v>633717</v>
      </c>
      <c r="C1179" t="s">
        <v>183</v>
      </c>
      <c r="D1179" t="str">
        <f t="shared" ca="1" si="54"/>
        <v>FKAJDAWSQE</v>
      </c>
      <c r="E1179" t="str">
        <f t="shared" ca="1" si="55"/>
        <v>Qoqwryuowdkix</v>
      </c>
      <c r="F1179" t="s">
        <v>150</v>
      </c>
      <c r="G1179" t="s">
        <v>167</v>
      </c>
      <c r="H1179" s="149" t="str">
        <f t="shared" ca="1" si="56"/>
        <v>3/6/1996</v>
      </c>
      <c r="I1179" t="s">
        <v>152</v>
      </c>
      <c r="J1179" t="s">
        <v>153</v>
      </c>
      <c r="K1179" t="s">
        <v>1263</v>
      </c>
      <c r="L1179" t="s">
        <v>749</v>
      </c>
      <c r="M1179" t="s">
        <v>1264</v>
      </c>
      <c r="N1179">
        <v>77</v>
      </c>
      <c r="O1179" t="s">
        <v>157</v>
      </c>
      <c r="P1179" t="s">
        <v>158</v>
      </c>
      <c r="Q1179" t="s">
        <v>171</v>
      </c>
      <c r="R1179" t="s">
        <v>172</v>
      </c>
      <c r="S1179" t="s">
        <v>2</v>
      </c>
      <c r="T1179" t="s">
        <v>2</v>
      </c>
      <c r="U1179" t="s">
        <v>173</v>
      </c>
      <c r="V1179" t="s">
        <v>160</v>
      </c>
      <c r="W1179" t="s">
        <v>161</v>
      </c>
      <c r="X1179" t="s">
        <v>162</v>
      </c>
      <c r="Y1179" t="s">
        <v>2</v>
      </c>
      <c r="Z1179">
        <v>2011</v>
      </c>
      <c r="AA1179" t="s">
        <v>164</v>
      </c>
      <c r="AB1179" t="s">
        <v>2</v>
      </c>
      <c r="AC1179" t="s">
        <v>2</v>
      </c>
      <c r="AD1179" t="s">
        <v>2</v>
      </c>
      <c r="AE1179" t="s">
        <v>2</v>
      </c>
      <c r="AF1179" t="s">
        <v>2</v>
      </c>
      <c r="AG1179" t="s">
        <v>174</v>
      </c>
      <c r="AH1179" t="s">
        <v>190</v>
      </c>
    </row>
    <row r="1180" spans="1:34">
      <c r="A1180">
        <v>7415</v>
      </c>
      <c r="B1180">
        <v>633728</v>
      </c>
      <c r="C1180" t="s">
        <v>149</v>
      </c>
      <c r="D1180" t="str">
        <f t="shared" ca="1" si="54"/>
        <v>GDJMFPWMEL</v>
      </c>
      <c r="E1180" t="str">
        <f t="shared" ca="1" si="55"/>
        <v>Okpnbojlmqwcr</v>
      </c>
      <c r="F1180" t="s">
        <v>150</v>
      </c>
      <c r="G1180" t="s">
        <v>167</v>
      </c>
      <c r="H1180" s="149" t="str">
        <f t="shared" ca="1" si="56"/>
        <v>23/3/1994</v>
      </c>
      <c r="I1180" t="s">
        <v>152</v>
      </c>
      <c r="J1180" t="s">
        <v>153</v>
      </c>
      <c r="K1180" t="s">
        <v>1263</v>
      </c>
      <c r="L1180" t="s">
        <v>749</v>
      </c>
      <c r="M1180" t="s">
        <v>1264</v>
      </c>
      <c r="N1180">
        <v>77</v>
      </c>
      <c r="O1180" t="s">
        <v>157</v>
      </c>
      <c r="P1180" t="s">
        <v>158</v>
      </c>
      <c r="Q1180" t="s">
        <v>194</v>
      </c>
      <c r="R1180" t="s">
        <v>255</v>
      </c>
      <c r="S1180" t="s">
        <v>2</v>
      </c>
      <c r="T1180" t="s">
        <v>199</v>
      </c>
      <c r="U1180" t="s">
        <v>200</v>
      </c>
      <c r="V1180" t="s">
        <v>160</v>
      </c>
      <c r="W1180" t="s">
        <v>182</v>
      </c>
      <c r="X1180" t="s">
        <v>200</v>
      </c>
      <c r="Y1180" t="s">
        <v>2</v>
      </c>
      <c r="Z1180">
        <v>2011</v>
      </c>
      <c r="AA1180" t="s">
        <v>164</v>
      </c>
      <c r="AB1180" t="s">
        <v>2</v>
      </c>
      <c r="AC1180" t="s">
        <v>2</v>
      </c>
      <c r="AD1180" t="s">
        <v>2</v>
      </c>
      <c r="AE1180" t="s">
        <v>2</v>
      </c>
      <c r="AF1180" t="s">
        <v>2</v>
      </c>
      <c r="AG1180" t="s">
        <v>213</v>
      </c>
      <c r="AH1180" t="s">
        <v>166</v>
      </c>
    </row>
    <row r="1181" spans="1:34">
      <c r="A1181">
        <v>7415</v>
      </c>
      <c r="B1181">
        <v>636191</v>
      </c>
      <c r="C1181" t="s">
        <v>149</v>
      </c>
      <c r="D1181" t="str">
        <f t="shared" ca="1" si="54"/>
        <v>FQKUVFBIYI</v>
      </c>
      <c r="E1181" t="str">
        <f t="shared" ca="1" si="55"/>
        <v>Mgmszfbhiuinb</v>
      </c>
      <c r="F1181" t="s">
        <v>150</v>
      </c>
      <c r="G1181" t="s">
        <v>167</v>
      </c>
      <c r="H1181" s="149" t="str">
        <f t="shared" ca="1" si="56"/>
        <v>3/1/1995</v>
      </c>
      <c r="I1181" t="s">
        <v>152</v>
      </c>
      <c r="J1181" t="s">
        <v>153</v>
      </c>
      <c r="K1181" t="s">
        <v>1265</v>
      </c>
      <c r="L1181" t="s">
        <v>1266</v>
      </c>
      <c r="M1181" t="s">
        <v>1267</v>
      </c>
      <c r="N1181">
        <v>78</v>
      </c>
      <c r="O1181" t="s">
        <v>157</v>
      </c>
      <c r="P1181" t="s">
        <v>158</v>
      </c>
      <c r="Q1181" t="s">
        <v>194</v>
      </c>
      <c r="R1181" t="s">
        <v>1268</v>
      </c>
      <c r="S1181" t="s">
        <v>2</v>
      </c>
      <c r="T1181" t="s">
        <v>196</v>
      </c>
      <c r="U1181" t="s">
        <v>200</v>
      </c>
      <c r="V1181" t="s">
        <v>160</v>
      </c>
      <c r="W1181" t="s">
        <v>161</v>
      </c>
      <c r="X1181" t="s">
        <v>249</v>
      </c>
      <c r="Y1181" t="s">
        <v>2</v>
      </c>
      <c r="Z1181">
        <v>2011</v>
      </c>
      <c r="AA1181" t="s">
        <v>164</v>
      </c>
      <c r="AB1181" t="s">
        <v>2</v>
      </c>
      <c r="AC1181" t="s">
        <v>2</v>
      </c>
      <c r="AD1181" t="s">
        <v>2</v>
      </c>
      <c r="AE1181" t="s">
        <v>2</v>
      </c>
      <c r="AF1181" t="s">
        <v>2</v>
      </c>
      <c r="AG1181" t="s">
        <v>259</v>
      </c>
      <c r="AH1181" t="s">
        <v>190</v>
      </c>
    </row>
    <row r="1182" spans="1:34">
      <c r="A1182">
        <v>7415</v>
      </c>
      <c r="B1182">
        <v>636317</v>
      </c>
      <c r="C1182" t="s">
        <v>149</v>
      </c>
      <c r="D1182" t="str">
        <f t="shared" ca="1" si="54"/>
        <v>KFDGRSACMI</v>
      </c>
      <c r="E1182" t="str">
        <f t="shared" ca="1" si="55"/>
        <v>Oyihaevsodxvp</v>
      </c>
      <c r="F1182" t="s">
        <v>150</v>
      </c>
      <c r="G1182" t="s">
        <v>167</v>
      </c>
      <c r="H1182" s="149" t="str">
        <f t="shared" ca="1" si="56"/>
        <v>17/11/1997</v>
      </c>
      <c r="I1182" t="s">
        <v>152</v>
      </c>
      <c r="J1182" t="s">
        <v>153</v>
      </c>
      <c r="K1182" t="s">
        <v>1265</v>
      </c>
      <c r="L1182" t="s">
        <v>1266</v>
      </c>
      <c r="M1182" t="s">
        <v>1267</v>
      </c>
      <c r="N1182">
        <v>78</v>
      </c>
      <c r="O1182" t="s">
        <v>157</v>
      </c>
      <c r="P1182" t="s">
        <v>158</v>
      </c>
      <c r="Q1182" t="s">
        <v>194</v>
      </c>
      <c r="R1182" t="s">
        <v>1268</v>
      </c>
      <c r="S1182" t="s">
        <v>2</v>
      </c>
      <c r="T1182" t="s">
        <v>196</v>
      </c>
      <c r="U1182" t="s">
        <v>200</v>
      </c>
      <c r="V1182" t="s">
        <v>160</v>
      </c>
      <c r="W1182" t="s">
        <v>182</v>
      </c>
      <c r="X1182" t="s">
        <v>249</v>
      </c>
      <c r="Y1182" t="s">
        <v>2</v>
      </c>
      <c r="Z1182">
        <v>2011</v>
      </c>
      <c r="AA1182" t="s">
        <v>164</v>
      </c>
      <c r="AB1182" t="s">
        <v>2</v>
      </c>
      <c r="AC1182" t="s">
        <v>2</v>
      </c>
      <c r="AD1182" t="s">
        <v>2</v>
      </c>
      <c r="AE1182" t="s">
        <v>2</v>
      </c>
      <c r="AF1182" t="s">
        <v>2</v>
      </c>
      <c r="AG1182" t="s">
        <v>259</v>
      </c>
      <c r="AH1182" t="s">
        <v>190</v>
      </c>
    </row>
    <row r="1183" spans="1:34">
      <c r="A1183">
        <v>7415</v>
      </c>
      <c r="B1183">
        <v>636421</v>
      </c>
      <c r="C1183" t="s">
        <v>183</v>
      </c>
      <c r="D1183" t="str">
        <f t="shared" ca="1" si="54"/>
        <v>YGLALOMWLX</v>
      </c>
      <c r="E1183" t="str">
        <f t="shared" ca="1" si="55"/>
        <v>Esjyqudqapvqt</v>
      </c>
      <c r="F1183" t="s">
        <v>150</v>
      </c>
      <c r="G1183" t="s">
        <v>167</v>
      </c>
      <c r="H1183" s="149" t="str">
        <f t="shared" ca="1" si="56"/>
        <v>12/5/1996</v>
      </c>
      <c r="I1183" t="s">
        <v>152</v>
      </c>
      <c r="J1183" t="s">
        <v>153</v>
      </c>
      <c r="K1183" t="s">
        <v>1269</v>
      </c>
      <c r="L1183" t="s">
        <v>1182</v>
      </c>
      <c r="M1183" t="s">
        <v>223</v>
      </c>
      <c r="N1183">
        <v>75</v>
      </c>
      <c r="O1183" t="s">
        <v>157</v>
      </c>
      <c r="P1183" t="s">
        <v>158</v>
      </c>
      <c r="Q1183" t="s">
        <v>171</v>
      </c>
      <c r="R1183" t="s">
        <v>1270</v>
      </c>
      <c r="S1183" t="s">
        <v>2</v>
      </c>
      <c r="T1183" t="s">
        <v>2</v>
      </c>
      <c r="U1183" t="s">
        <v>238</v>
      </c>
      <c r="V1183" t="s">
        <v>160</v>
      </c>
      <c r="W1183" t="s">
        <v>161</v>
      </c>
      <c r="X1183" t="s">
        <v>162</v>
      </c>
      <c r="Y1183" t="s">
        <v>2</v>
      </c>
      <c r="Z1183">
        <v>2011</v>
      </c>
      <c r="AA1183" t="s">
        <v>164</v>
      </c>
      <c r="AB1183" t="s">
        <v>2</v>
      </c>
      <c r="AC1183" t="s">
        <v>2</v>
      </c>
      <c r="AD1183" t="s">
        <v>2</v>
      </c>
      <c r="AE1183" t="s">
        <v>2</v>
      </c>
      <c r="AF1183" t="s">
        <v>2</v>
      </c>
      <c r="AG1183" t="s">
        <v>174</v>
      </c>
      <c r="AH1183" t="s">
        <v>175</v>
      </c>
    </row>
    <row r="1184" spans="1:34">
      <c r="A1184">
        <v>7415</v>
      </c>
      <c r="B1184">
        <v>636438</v>
      </c>
      <c r="C1184" t="s">
        <v>149</v>
      </c>
      <c r="D1184" t="str">
        <f t="shared" ca="1" si="54"/>
        <v>KRAVVKNECW</v>
      </c>
      <c r="E1184" t="str">
        <f t="shared" ca="1" si="55"/>
        <v>Logawldnjnnlz</v>
      </c>
      <c r="F1184" t="s">
        <v>150</v>
      </c>
      <c r="G1184" t="s">
        <v>167</v>
      </c>
      <c r="H1184" s="149" t="str">
        <f t="shared" ca="1" si="56"/>
        <v>26/5/1994</v>
      </c>
      <c r="I1184" t="s">
        <v>152</v>
      </c>
      <c r="J1184" t="s">
        <v>153</v>
      </c>
      <c r="K1184" t="s">
        <v>1269</v>
      </c>
      <c r="L1184" t="s">
        <v>1182</v>
      </c>
      <c r="M1184" t="s">
        <v>223</v>
      </c>
      <c r="N1184">
        <v>75</v>
      </c>
      <c r="O1184" t="s">
        <v>157</v>
      </c>
      <c r="P1184" t="s">
        <v>158</v>
      </c>
      <c r="Q1184" t="s">
        <v>194</v>
      </c>
      <c r="R1184" t="s">
        <v>311</v>
      </c>
      <c r="S1184" t="s">
        <v>2</v>
      </c>
      <c r="T1184" t="s">
        <v>199</v>
      </c>
      <c r="U1184" t="s">
        <v>201</v>
      </c>
      <c r="V1184" t="s">
        <v>160</v>
      </c>
      <c r="W1184" t="s">
        <v>182</v>
      </c>
      <c r="X1184" t="s">
        <v>249</v>
      </c>
      <c r="Y1184" t="s">
        <v>2</v>
      </c>
      <c r="Z1184">
        <v>2011</v>
      </c>
      <c r="AA1184" t="s">
        <v>164</v>
      </c>
      <c r="AB1184" t="s">
        <v>2</v>
      </c>
      <c r="AC1184" t="s">
        <v>2</v>
      </c>
      <c r="AD1184" t="s">
        <v>2</v>
      </c>
      <c r="AE1184" t="s">
        <v>2</v>
      </c>
      <c r="AF1184" t="s">
        <v>2</v>
      </c>
      <c r="AG1184" t="s">
        <v>174</v>
      </c>
      <c r="AH1184" t="s">
        <v>175</v>
      </c>
    </row>
    <row r="1185" spans="1:34">
      <c r="A1185">
        <v>7415</v>
      </c>
      <c r="B1185">
        <v>636450</v>
      </c>
      <c r="C1185" t="s">
        <v>149</v>
      </c>
      <c r="D1185" t="str">
        <f t="shared" ca="1" si="54"/>
        <v>GABCTWGQBP</v>
      </c>
      <c r="E1185" t="str">
        <f t="shared" ca="1" si="55"/>
        <v>Fglvybuaqncgy</v>
      </c>
      <c r="F1185" t="s">
        <v>150</v>
      </c>
      <c r="G1185" t="s">
        <v>167</v>
      </c>
      <c r="H1185" s="149" t="str">
        <f t="shared" ca="1" si="56"/>
        <v>2/9/1995</v>
      </c>
      <c r="I1185" t="s">
        <v>152</v>
      </c>
      <c r="J1185" t="s">
        <v>153</v>
      </c>
      <c r="K1185" t="s">
        <v>1269</v>
      </c>
      <c r="L1185" t="s">
        <v>1182</v>
      </c>
      <c r="M1185" t="s">
        <v>223</v>
      </c>
      <c r="N1185">
        <v>75</v>
      </c>
      <c r="O1185" t="s">
        <v>157</v>
      </c>
      <c r="P1185" t="s">
        <v>158</v>
      </c>
      <c r="Q1185" t="s">
        <v>171</v>
      </c>
      <c r="R1185" t="s">
        <v>1270</v>
      </c>
      <c r="S1185" t="s">
        <v>2</v>
      </c>
      <c r="T1185" t="s">
        <v>2</v>
      </c>
      <c r="U1185" t="s">
        <v>238</v>
      </c>
      <c r="V1185" t="s">
        <v>160</v>
      </c>
      <c r="W1185" t="s">
        <v>161</v>
      </c>
      <c r="X1185" t="s">
        <v>162</v>
      </c>
      <c r="Y1185" t="s">
        <v>2</v>
      </c>
      <c r="Z1185">
        <v>2011</v>
      </c>
      <c r="AA1185" t="s">
        <v>164</v>
      </c>
      <c r="AB1185" t="s">
        <v>2</v>
      </c>
      <c r="AC1185" t="s">
        <v>2</v>
      </c>
      <c r="AD1185" t="s">
        <v>2</v>
      </c>
      <c r="AE1185" t="s">
        <v>2</v>
      </c>
      <c r="AF1185" t="s">
        <v>2</v>
      </c>
      <c r="AG1185" t="s">
        <v>174</v>
      </c>
      <c r="AH1185" t="s">
        <v>166</v>
      </c>
    </row>
    <row r="1186" spans="1:34">
      <c r="A1186">
        <v>7415</v>
      </c>
      <c r="B1186">
        <v>636510</v>
      </c>
      <c r="C1186" t="s">
        <v>149</v>
      </c>
      <c r="D1186" t="str">
        <f t="shared" ca="1" si="54"/>
        <v>VYGMYAZQLI</v>
      </c>
      <c r="E1186" t="str">
        <f t="shared" ca="1" si="55"/>
        <v>Rlizrtwmapjti</v>
      </c>
      <c r="F1186" t="s">
        <v>150</v>
      </c>
      <c r="G1186" t="s">
        <v>167</v>
      </c>
      <c r="H1186" s="149" t="str">
        <f t="shared" ca="1" si="56"/>
        <v>26/3/1996</v>
      </c>
      <c r="I1186" t="s">
        <v>152</v>
      </c>
      <c r="J1186" t="s">
        <v>153</v>
      </c>
      <c r="K1186" t="s">
        <v>1269</v>
      </c>
      <c r="L1186" t="s">
        <v>1182</v>
      </c>
      <c r="M1186" t="s">
        <v>223</v>
      </c>
      <c r="N1186">
        <v>75</v>
      </c>
      <c r="O1186" t="s">
        <v>157</v>
      </c>
      <c r="P1186" t="s">
        <v>158</v>
      </c>
      <c r="Q1186" t="s">
        <v>187</v>
      </c>
      <c r="R1186" t="s">
        <v>1271</v>
      </c>
      <c r="S1186" t="s">
        <v>2</v>
      </c>
      <c r="T1186" t="s">
        <v>2</v>
      </c>
      <c r="U1186" t="s">
        <v>206</v>
      </c>
      <c r="V1186" t="s">
        <v>160</v>
      </c>
      <c r="W1186" t="s">
        <v>2</v>
      </c>
      <c r="X1186" t="s">
        <v>2</v>
      </c>
      <c r="Y1186" t="s">
        <v>2</v>
      </c>
      <c r="Z1186">
        <v>2010</v>
      </c>
      <c r="AA1186" t="s">
        <v>164</v>
      </c>
      <c r="AB1186" t="s">
        <v>2</v>
      </c>
      <c r="AC1186" t="s">
        <v>2</v>
      </c>
      <c r="AD1186" t="s">
        <v>2</v>
      </c>
      <c r="AE1186" t="s">
        <v>2</v>
      </c>
      <c r="AF1186" t="s">
        <v>2</v>
      </c>
      <c r="AG1186" t="s">
        <v>165</v>
      </c>
      <c r="AH1186" t="s">
        <v>232</v>
      </c>
    </row>
    <row r="1187" spans="1:34">
      <c r="A1187">
        <v>7415</v>
      </c>
      <c r="B1187">
        <v>636516</v>
      </c>
      <c r="C1187" t="s">
        <v>149</v>
      </c>
      <c r="D1187" t="str">
        <f t="shared" ca="1" si="54"/>
        <v>CIGYBTTJQM</v>
      </c>
      <c r="E1187" t="str">
        <f t="shared" ca="1" si="55"/>
        <v>Shaaatybiuows</v>
      </c>
      <c r="F1187" t="s">
        <v>150</v>
      </c>
      <c r="G1187" t="s">
        <v>167</v>
      </c>
      <c r="H1187" s="149" t="str">
        <f t="shared" ca="1" si="56"/>
        <v>27/12/1997</v>
      </c>
      <c r="I1187" t="s">
        <v>152</v>
      </c>
      <c r="J1187" t="s">
        <v>153</v>
      </c>
      <c r="K1187" t="s">
        <v>1269</v>
      </c>
      <c r="L1187" t="s">
        <v>1182</v>
      </c>
      <c r="M1187" t="s">
        <v>223</v>
      </c>
      <c r="N1187">
        <v>75</v>
      </c>
      <c r="O1187" t="s">
        <v>157</v>
      </c>
      <c r="P1187" t="s">
        <v>158</v>
      </c>
      <c r="Q1187" t="s">
        <v>194</v>
      </c>
      <c r="R1187" t="s">
        <v>311</v>
      </c>
      <c r="S1187" t="s">
        <v>2</v>
      </c>
      <c r="T1187" t="s">
        <v>196</v>
      </c>
      <c r="U1187" t="s">
        <v>211</v>
      </c>
      <c r="V1187" t="s">
        <v>160</v>
      </c>
      <c r="W1187" t="s">
        <v>161</v>
      </c>
      <c r="X1187" t="s">
        <v>249</v>
      </c>
      <c r="Y1187" t="s">
        <v>2</v>
      </c>
      <c r="Z1187">
        <v>2011</v>
      </c>
      <c r="AA1187" t="s">
        <v>164</v>
      </c>
      <c r="AB1187" t="s">
        <v>2</v>
      </c>
      <c r="AC1187" t="s">
        <v>2</v>
      </c>
      <c r="AD1187" t="s">
        <v>2</v>
      </c>
      <c r="AE1187" t="s">
        <v>2</v>
      </c>
      <c r="AF1187" t="s">
        <v>2</v>
      </c>
      <c r="AG1187" t="s">
        <v>174</v>
      </c>
      <c r="AH1187" t="s">
        <v>175</v>
      </c>
    </row>
    <row r="1188" spans="1:34">
      <c r="A1188">
        <v>7415</v>
      </c>
      <c r="B1188">
        <v>636541</v>
      </c>
      <c r="C1188" t="s">
        <v>149</v>
      </c>
      <c r="D1188" t="str">
        <f t="shared" ca="1" si="54"/>
        <v>QIDRVWEPKK</v>
      </c>
      <c r="E1188" t="str">
        <f t="shared" ca="1" si="55"/>
        <v>Hoicuppndzupc</v>
      </c>
      <c r="F1188" t="s">
        <v>150</v>
      </c>
      <c r="G1188" t="s">
        <v>167</v>
      </c>
      <c r="H1188" s="149" t="str">
        <f t="shared" ca="1" si="56"/>
        <v>19/10/1996</v>
      </c>
      <c r="I1188" t="s">
        <v>152</v>
      </c>
      <c r="J1188" t="s">
        <v>153</v>
      </c>
      <c r="K1188" t="s">
        <v>1269</v>
      </c>
      <c r="L1188" t="s">
        <v>1182</v>
      </c>
      <c r="M1188" t="s">
        <v>223</v>
      </c>
      <c r="N1188">
        <v>75</v>
      </c>
      <c r="O1188" t="s">
        <v>157</v>
      </c>
      <c r="P1188" t="s">
        <v>158</v>
      </c>
      <c r="Q1188" t="s">
        <v>194</v>
      </c>
      <c r="R1188" t="s">
        <v>311</v>
      </c>
      <c r="S1188" t="s">
        <v>2</v>
      </c>
      <c r="T1188" t="s">
        <v>196</v>
      </c>
      <c r="U1188" t="s">
        <v>211</v>
      </c>
      <c r="V1188" t="s">
        <v>160</v>
      </c>
      <c r="W1188" t="s">
        <v>161</v>
      </c>
      <c r="X1188" t="s">
        <v>249</v>
      </c>
      <c r="Y1188" t="s">
        <v>2</v>
      </c>
      <c r="Z1188">
        <v>2010</v>
      </c>
      <c r="AA1188" t="s">
        <v>164</v>
      </c>
      <c r="AB1188" t="s">
        <v>2</v>
      </c>
      <c r="AC1188" t="s">
        <v>2</v>
      </c>
      <c r="AD1188" t="s">
        <v>2</v>
      </c>
      <c r="AE1188" t="s">
        <v>2</v>
      </c>
      <c r="AF1188" t="s">
        <v>2</v>
      </c>
      <c r="AG1188" t="s">
        <v>174</v>
      </c>
      <c r="AH1188" t="s">
        <v>175</v>
      </c>
    </row>
    <row r="1189" spans="1:34">
      <c r="A1189">
        <v>7415</v>
      </c>
      <c r="B1189">
        <v>636554</v>
      </c>
      <c r="C1189" t="s">
        <v>183</v>
      </c>
      <c r="D1189" t="str">
        <f t="shared" ca="1" si="54"/>
        <v>XXJXTPLQRU</v>
      </c>
      <c r="E1189" t="str">
        <f t="shared" ca="1" si="55"/>
        <v>Lnipnchmwshwm</v>
      </c>
      <c r="F1189" t="s">
        <v>150</v>
      </c>
      <c r="G1189" t="s">
        <v>167</v>
      </c>
      <c r="H1189" s="149" t="str">
        <f t="shared" ca="1" si="56"/>
        <v>16/2/1997</v>
      </c>
      <c r="I1189" t="s">
        <v>152</v>
      </c>
      <c r="J1189" t="s">
        <v>153</v>
      </c>
      <c r="K1189" t="s">
        <v>1269</v>
      </c>
      <c r="L1189" t="s">
        <v>1182</v>
      </c>
      <c r="M1189" t="s">
        <v>223</v>
      </c>
      <c r="N1189">
        <v>75</v>
      </c>
      <c r="O1189" t="s">
        <v>157</v>
      </c>
      <c r="P1189" t="s">
        <v>158</v>
      </c>
      <c r="Q1189" t="s">
        <v>179</v>
      </c>
      <c r="R1189" t="s">
        <v>1272</v>
      </c>
      <c r="S1189" t="s">
        <v>2</v>
      </c>
      <c r="T1189" t="s">
        <v>2</v>
      </c>
      <c r="U1189" t="s">
        <v>294</v>
      </c>
      <c r="V1189" t="s">
        <v>160</v>
      </c>
      <c r="W1189" t="s">
        <v>161</v>
      </c>
      <c r="X1189" t="s">
        <v>2</v>
      </c>
      <c r="Y1189" t="s">
        <v>2</v>
      </c>
      <c r="Z1189">
        <v>2011</v>
      </c>
      <c r="AA1189" t="s">
        <v>164</v>
      </c>
      <c r="AB1189" t="s">
        <v>2</v>
      </c>
      <c r="AC1189" t="s">
        <v>2</v>
      </c>
      <c r="AD1189" t="s">
        <v>2</v>
      </c>
      <c r="AE1189" t="s">
        <v>2</v>
      </c>
      <c r="AF1189" t="s">
        <v>2</v>
      </c>
      <c r="AG1189" t="s">
        <v>284</v>
      </c>
      <c r="AH1189" t="s">
        <v>232</v>
      </c>
    </row>
    <row r="1190" spans="1:34">
      <c r="A1190">
        <v>7415</v>
      </c>
      <c r="B1190">
        <v>636697</v>
      </c>
      <c r="C1190" t="s">
        <v>149</v>
      </c>
      <c r="D1190" t="str">
        <f t="shared" ca="1" si="54"/>
        <v>QVRYOWZOBP</v>
      </c>
      <c r="E1190" t="str">
        <f t="shared" ca="1" si="55"/>
        <v>Kspwlitkxdopu</v>
      </c>
      <c r="F1190" t="s">
        <v>150</v>
      </c>
      <c r="G1190" t="s">
        <v>167</v>
      </c>
      <c r="H1190" s="149" t="str">
        <f t="shared" ca="1" si="56"/>
        <v>11/2/1996</v>
      </c>
      <c r="I1190" t="s">
        <v>152</v>
      </c>
      <c r="J1190" t="s">
        <v>153</v>
      </c>
      <c r="K1190" t="s">
        <v>1273</v>
      </c>
      <c r="L1190" t="s">
        <v>1274</v>
      </c>
      <c r="M1190" t="s">
        <v>959</v>
      </c>
      <c r="N1190">
        <v>91</v>
      </c>
      <c r="O1190" t="s">
        <v>157</v>
      </c>
      <c r="P1190" t="s">
        <v>158</v>
      </c>
      <c r="Q1190" t="s">
        <v>194</v>
      </c>
      <c r="R1190" t="s">
        <v>236</v>
      </c>
      <c r="S1190" t="s">
        <v>2</v>
      </c>
      <c r="T1190" t="s">
        <v>196</v>
      </c>
      <c r="U1190" t="s">
        <v>200</v>
      </c>
      <c r="V1190" t="s">
        <v>160</v>
      </c>
      <c r="W1190" t="s">
        <v>161</v>
      </c>
      <c r="X1190" t="s">
        <v>357</v>
      </c>
      <c r="Y1190" t="s">
        <v>2</v>
      </c>
      <c r="Z1190">
        <v>2011</v>
      </c>
      <c r="AA1190" t="s">
        <v>164</v>
      </c>
      <c r="AB1190" t="s">
        <v>2</v>
      </c>
      <c r="AC1190" t="s">
        <v>2</v>
      </c>
      <c r="AD1190" t="s">
        <v>2</v>
      </c>
      <c r="AE1190" t="s">
        <v>2</v>
      </c>
      <c r="AF1190" t="s">
        <v>2</v>
      </c>
      <c r="AG1190" t="s">
        <v>174</v>
      </c>
      <c r="AH1190" t="s">
        <v>175</v>
      </c>
    </row>
    <row r="1191" spans="1:34">
      <c r="A1191">
        <v>7415</v>
      </c>
      <c r="B1191">
        <v>636796</v>
      </c>
      <c r="C1191" t="s">
        <v>149</v>
      </c>
      <c r="D1191" t="str">
        <f t="shared" ca="1" si="54"/>
        <v>QHRHXWBLCZ</v>
      </c>
      <c r="E1191" t="str">
        <f t="shared" ca="1" si="55"/>
        <v>Xxsqpsfedqtbv</v>
      </c>
      <c r="F1191" t="s">
        <v>150</v>
      </c>
      <c r="G1191" t="s">
        <v>167</v>
      </c>
      <c r="H1191" s="149" t="str">
        <f t="shared" ca="1" si="56"/>
        <v>17/4/1994</v>
      </c>
      <c r="I1191" t="s">
        <v>152</v>
      </c>
      <c r="J1191" t="s">
        <v>153</v>
      </c>
      <c r="K1191" t="s">
        <v>1273</v>
      </c>
      <c r="L1191" t="s">
        <v>1274</v>
      </c>
      <c r="M1191" t="s">
        <v>959</v>
      </c>
      <c r="N1191">
        <v>91</v>
      </c>
      <c r="O1191" t="s">
        <v>157</v>
      </c>
      <c r="P1191" t="s">
        <v>158</v>
      </c>
      <c r="Q1191" t="s">
        <v>194</v>
      </c>
      <c r="R1191" t="s">
        <v>210</v>
      </c>
      <c r="S1191" t="s">
        <v>2</v>
      </c>
      <c r="T1191" t="s">
        <v>196</v>
      </c>
      <c r="U1191" t="s">
        <v>200</v>
      </c>
      <c r="V1191" t="s">
        <v>160</v>
      </c>
      <c r="W1191" t="s">
        <v>182</v>
      </c>
      <c r="X1191" t="s">
        <v>2</v>
      </c>
      <c r="Y1191" t="s">
        <v>2</v>
      </c>
      <c r="Z1191">
        <v>2011</v>
      </c>
      <c r="AA1191" t="s">
        <v>164</v>
      </c>
      <c r="AB1191" t="s">
        <v>2</v>
      </c>
      <c r="AC1191" t="s">
        <v>2</v>
      </c>
      <c r="AD1191" t="s">
        <v>2</v>
      </c>
      <c r="AE1191" t="s">
        <v>2</v>
      </c>
      <c r="AF1191" t="s">
        <v>2</v>
      </c>
      <c r="AG1191" t="s">
        <v>174</v>
      </c>
      <c r="AH1191" t="s">
        <v>175</v>
      </c>
    </row>
    <row r="1192" spans="1:34">
      <c r="A1192">
        <v>7415</v>
      </c>
      <c r="B1192">
        <v>638088</v>
      </c>
      <c r="C1192" t="s">
        <v>149</v>
      </c>
      <c r="D1192" t="str">
        <f t="shared" ca="1" si="54"/>
        <v>EGBBIWUPCP</v>
      </c>
      <c r="E1192" t="str">
        <f t="shared" ca="1" si="55"/>
        <v>Snuwmjbskiojm</v>
      </c>
      <c r="F1192" t="s">
        <v>150</v>
      </c>
      <c r="G1192" t="s">
        <v>167</v>
      </c>
      <c r="H1192" s="149" t="str">
        <f t="shared" ca="1" si="56"/>
        <v>6/1/1994</v>
      </c>
      <c r="I1192" t="s">
        <v>152</v>
      </c>
      <c r="J1192" t="s">
        <v>153</v>
      </c>
      <c r="K1192" t="s">
        <v>1275</v>
      </c>
      <c r="L1192" t="s">
        <v>1276</v>
      </c>
      <c r="M1192" t="s">
        <v>397</v>
      </c>
      <c r="N1192">
        <v>93</v>
      </c>
      <c r="O1192" t="s">
        <v>157</v>
      </c>
      <c r="P1192" t="s">
        <v>158</v>
      </c>
      <c r="Q1192" t="s">
        <v>194</v>
      </c>
      <c r="R1192" t="s">
        <v>236</v>
      </c>
      <c r="S1192" t="s">
        <v>2</v>
      </c>
      <c r="T1192" t="s">
        <v>196</v>
      </c>
      <c r="U1192" t="s">
        <v>200</v>
      </c>
      <c r="V1192" t="s">
        <v>182</v>
      </c>
      <c r="W1192" t="s">
        <v>160</v>
      </c>
      <c r="X1192" t="s">
        <v>2</v>
      </c>
      <c r="Y1192" t="s">
        <v>2</v>
      </c>
      <c r="Z1192">
        <v>2010</v>
      </c>
      <c r="AA1192" t="s">
        <v>164</v>
      </c>
      <c r="AB1192" t="s">
        <v>2</v>
      </c>
      <c r="AC1192" t="s">
        <v>2</v>
      </c>
      <c r="AD1192" t="s">
        <v>2</v>
      </c>
      <c r="AE1192" t="s">
        <v>2</v>
      </c>
      <c r="AF1192" t="s">
        <v>2</v>
      </c>
      <c r="AG1192" t="s">
        <v>213</v>
      </c>
      <c r="AH1192" t="s">
        <v>166</v>
      </c>
    </row>
    <row r="1193" spans="1:34">
      <c r="A1193">
        <v>7415</v>
      </c>
      <c r="B1193">
        <v>638101</v>
      </c>
      <c r="C1193" t="s">
        <v>183</v>
      </c>
      <c r="D1193" t="str">
        <f t="shared" ca="1" si="54"/>
        <v>IFPBQYYTIA</v>
      </c>
      <c r="E1193" t="str">
        <f t="shared" ca="1" si="55"/>
        <v>Ndkosxbwzxdcn</v>
      </c>
      <c r="F1193" t="s">
        <v>150</v>
      </c>
      <c r="G1193" t="s">
        <v>167</v>
      </c>
      <c r="H1193" s="149" t="str">
        <f t="shared" ca="1" si="56"/>
        <v>12/11/1995</v>
      </c>
      <c r="I1193" t="s">
        <v>152</v>
      </c>
      <c r="J1193" t="s">
        <v>153</v>
      </c>
      <c r="K1193" t="s">
        <v>1275</v>
      </c>
      <c r="L1193" t="s">
        <v>1276</v>
      </c>
      <c r="M1193" t="s">
        <v>397</v>
      </c>
      <c r="N1193">
        <v>93</v>
      </c>
      <c r="O1193" t="s">
        <v>157</v>
      </c>
      <c r="P1193" t="s">
        <v>158</v>
      </c>
      <c r="Q1193" t="s">
        <v>194</v>
      </c>
      <c r="R1193" t="s">
        <v>198</v>
      </c>
      <c r="S1193" t="s">
        <v>2</v>
      </c>
      <c r="T1193" t="s">
        <v>196</v>
      </c>
      <c r="U1193" t="s">
        <v>211</v>
      </c>
      <c r="V1193" t="s">
        <v>160</v>
      </c>
      <c r="W1193" t="s">
        <v>161</v>
      </c>
      <c r="X1193" t="s">
        <v>2</v>
      </c>
      <c r="Y1193" t="s">
        <v>2</v>
      </c>
      <c r="Z1193">
        <v>2011</v>
      </c>
      <c r="AA1193" t="s">
        <v>164</v>
      </c>
      <c r="AB1193" t="s">
        <v>2</v>
      </c>
      <c r="AC1193" t="s">
        <v>2</v>
      </c>
      <c r="AD1193" t="s">
        <v>2</v>
      </c>
      <c r="AE1193" t="s">
        <v>2</v>
      </c>
      <c r="AF1193" t="s">
        <v>2</v>
      </c>
      <c r="AG1193" t="s">
        <v>213</v>
      </c>
      <c r="AH1193" t="s">
        <v>166</v>
      </c>
    </row>
    <row r="1194" spans="1:34">
      <c r="A1194">
        <v>7415</v>
      </c>
      <c r="B1194">
        <v>638133</v>
      </c>
      <c r="C1194" t="s">
        <v>149</v>
      </c>
      <c r="D1194" t="str">
        <f t="shared" ca="1" si="54"/>
        <v>RKSCPTHEMB</v>
      </c>
      <c r="E1194" t="str">
        <f t="shared" ca="1" si="55"/>
        <v>Ghfvvyhoqxqqh</v>
      </c>
      <c r="F1194" t="s">
        <v>150</v>
      </c>
      <c r="G1194" t="s">
        <v>167</v>
      </c>
      <c r="H1194" s="149" t="str">
        <f t="shared" ca="1" si="56"/>
        <v>2/11/1996</v>
      </c>
      <c r="I1194" t="s">
        <v>152</v>
      </c>
      <c r="J1194" t="s">
        <v>153</v>
      </c>
      <c r="K1194" t="s">
        <v>1275</v>
      </c>
      <c r="L1194" t="s">
        <v>1276</v>
      </c>
      <c r="M1194" t="s">
        <v>397</v>
      </c>
      <c r="N1194">
        <v>93</v>
      </c>
      <c r="O1194" t="s">
        <v>157</v>
      </c>
      <c r="P1194" t="s">
        <v>158</v>
      </c>
      <c r="Q1194" t="s">
        <v>194</v>
      </c>
      <c r="R1194" t="s">
        <v>236</v>
      </c>
      <c r="S1194" t="s">
        <v>2</v>
      </c>
      <c r="T1194" t="s">
        <v>196</v>
      </c>
      <c r="U1194" t="s">
        <v>200</v>
      </c>
      <c r="V1194" t="s">
        <v>160</v>
      </c>
      <c r="W1194" t="s">
        <v>161</v>
      </c>
      <c r="X1194" t="s">
        <v>2</v>
      </c>
      <c r="Y1194" t="s">
        <v>2</v>
      </c>
      <c r="Z1194">
        <v>2010</v>
      </c>
      <c r="AA1194" t="s">
        <v>164</v>
      </c>
      <c r="AB1194" t="s">
        <v>2</v>
      </c>
      <c r="AC1194" t="s">
        <v>2</v>
      </c>
      <c r="AD1194" t="s">
        <v>2</v>
      </c>
      <c r="AE1194" t="s">
        <v>2</v>
      </c>
      <c r="AF1194" t="s">
        <v>2</v>
      </c>
      <c r="AG1194" t="s">
        <v>213</v>
      </c>
      <c r="AH1194" t="s">
        <v>190</v>
      </c>
    </row>
    <row r="1195" spans="1:34">
      <c r="A1195">
        <v>7415</v>
      </c>
      <c r="B1195">
        <v>638138</v>
      </c>
      <c r="C1195" t="s">
        <v>149</v>
      </c>
      <c r="D1195" t="str">
        <f t="shared" ca="1" si="54"/>
        <v>VZMSIWAMMQ</v>
      </c>
      <c r="E1195" t="str">
        <f t="shared" ca="1" si="55"/>
        <v>Esdfoluyfdqft</v>
      </c>
      <c r="F1195" t="s">
        <v>150</v>
      </c>
      <c r="G1195" t="s">
        <v>167</v>
      </c>
      <c r="H1195" s="149" t="str">
        <f t="shared" ca="1" si="56"/>
        <v>7/9/1996</v>
      </c>
      <c r="I1195" t="s">
        <v>152</v>
      </c>
      <c r="J1195" t="s">
        <v>153</v>
      </c>
      <c r="K1195" t="s">
        <v>1275</v>
      </c>
      <c r="L1195" t="s">
        <v>1276</v>
      </c>
      <c r="M1195" t="s">
        <v>397</v>
      </c>
      <c r="N1195">
        <v>93</v>
      </c>
      <c r="O1195" t="s">
        <v>157</v>
      </c>
      <c r="P1195" t="s">
        <v>158</v>
      </c>
      <c r="Q1195" t="s">
        <v>194</v>
      </c>
      <c r="R1195" t="s">
        <v>507</v>
      </c>
      <c r="S1195" t="s">
        <v>2</v>
      </c>
      <c r="T1195" t="s">
        <v>196</v>
      </c>
      <c r="U1195" t="s">
        <v>197</v>
      </c>
      <c r="V1195" t="s">
        <v>160</v>
      </c>
      <c r="W1195" t="s">
        <v>161</v>
      </c>
      <c r="X1195" t="s">
        <v>2</v>
      </c>
      <c r="Y1195" t="s">
        <v>2</v>
      </c>
      <c r="Z1195">
        <v>2011</v>
      </c>
      <c r="AA1195" t="s">
        <v>164</v>
      </c>
      <c r="AB1195" t="s">
        <v>2</v>
      </c>
      <c r="AC1195" t="s">
        <v>2</v>
      </c>
      <c r="AD1195" t="s">
        <v>2</v>
      </c>
      <c r="AE1195" t="s">
        <v>2</v>
      </c>
      <c r="AF1195" t="s">
        <v>2</v>
      </c>
      <c r="AG1195" t="s">
        <v>174</v>
      </c>
      <c r="AH1195" t="s">
        <v>166</v>
      </c>
    </row>
    <row r="1196" spans="1:34">
      <c r="A1196">
        <v>7415</v>
      </c>
      <c r="B1196">
        <v>638207</v>
      </c>
      <c r="C1196" t="s">
        <v>183</v>
      </c>
      <c r="D1196" t="str">
        <f t="shared" ca="1" si="54"/>
        <v>XHTHAFDVMH</v>
      </c>
      <c r="E1196" t="str">
        <f t="shared" ca="1" si="55"/>
        <v>Dlnstcmdydgjl</v>
      </c>
      <c r="F1196" t="s">
        <v>150</v>
      </c>
      <c r="G1196" t="s">
        <v>167</v>
      </c>
      <c r="H1196" s="149" t="str">
        <f t="shared" ca="1" si="56"/>
        <v>27/7/1995</v>
      </c>
      <c r="I1196" t="s">
        <v>152</v>
      </c>
      <c r="J1196" t="s">
        <v>153</v>
      </c>
      <c r="K1196" t="s">
        <v>1275</v>
      </c>
      <c r="L1196" t="s">
        <v>1276</v>
      </c>
      <c r="M1196" t="s">
        <v>397</v>
      </c>
      <c r="N1196">
        <v>93</v>
      </c>
      <c r="O1196" t="s">
        <v>157</v>
      </c>
      <c r="P1196" t="s">
        <v>158</v>
      </c>
      <c r="Q1196" t="s">
        <v>194</v>
      </c>
      <c r="R1196" t="s">
        <v>198</v>
      </c>
      <c r="S1196" t="s">
        <v>2</v>
      </c>
      <c r="T1196" t="s">
        <v>196</v>
      </c>
      <c r="U1196" t="s">
        <v>211</v>
      </c>
      <c r="V1196" t="s">
        <v>160</v>
      </c>
      <c r="W1196" t="s">
        <v>161</v>
      </c>
      <c r="X1196" t="s">
        <v>2</v>
      </c>
      <c r="Y1196" t="s">
        <v>2</v>
      </c>
      <c r="Z1196">
        <v>2011</v>
      </c>
      <c r="AA1196" t="s">
        <v>164</v>
      </c>
      <c r="AB1196" t="s">
        <v>2</v>
      </c>
      <c r="AC1196" t="s">
        <v>2</v>
      </c>
      <c r="AD1196" t="s">
        <v>2</v>
      </c>
      <c r="AE1196" t="s">
        <v>2</v>
      </c>
      <c r="AF1196" t="s">
        <v>2</v>
      </c>
      <c r="AG1196" t="s">
        <v>213</v>
      </c>
      <c r="AH1196" t="s">
        <v>166</v>
      </c>
    </row>
    <row r="1197" spans="1:34">
      <c r="A1197">
        <v>7415</v>
      </c>
      <c r="B1197">
        <v>638288</v>
      </c>
      <c r="C1197" t="s">
        <v>149</v>
      </c>
      <c r="D1197" t="str">
        <f t="shared" ca="1" si="54"/>
        <v>UDFIZSOVSQ</v>
      </c>
      <c r="E1197" t="str">
        <f t="shared" ca="1" si="55"/>
        <v>Ihyhgrwkpxjov</v>
      </c>
      <c r="F1197" t="s">
        <v>150</v>
      </c>
      <c r="G1197" t="s">
        <v>167</v>
      </c>
      <c r="H1197" s="149" t="str">
        <f t="shared" ca="1" si="56"/>
        <v>19/9/1994</v>
      </c>
      <c r="I1197" t="s">
        <v>152</v>
      </c>
      <c r="J1197" t="s">
        <v>153</v>
      </c>
      <c r="K1197" t="s">
        <v>1275</v>
      </c>
      <c r="L1197" t="s">
        <v>1276</v>
      </c>
      <c r="M1197" t="s">
        <v>397</v>
      </c>
      <c r="N1197">
        <v>93</v>
      </c>
      <c r="O1197" t="s">
        <v>157</v>
      </c>
      <c r="P1197" t="s">
        <v>158</v>
      </c>
      <c r="Q1197" t="s">
        <v>194</v>
      </c>
      <c r="R1197" t="s">
        <v>236</v>
      </c>
      <c r="S1197" t="s">
        <v>2</v>
      </c>
      <c r="T1197" t="s">
        <v>196</v>
      </c>
      <c r="U1197" t="s">
        <v>200</v>
      </c>
      <c r="V1197" t="s">
        <v>160</v>
      </c>
      <c r="W1197" t="s">
        <v>256</v>
      </c>
      <c r="X1197" t="s">
        <v>2</v>
      </c>
      <c r="Y1197" t="s">
        <v>2</v>
      </c>
      <c r="Z1197">
        <v>2011</v>
      </c>
      <c r="AA1197" t="s">
        <v>164</v>
      </c>
      <c r="AB1197" t="s">
        <v>2</v>
      </c>
      <c r="AC1197" t="s">
        <v>2</v>
      </c>
      <c r="AD1197" t="s">
        <v>2</v>
      </c>
      <c r="AE1197" t="s">
        <v>2</v>
      </c>
      <c r="AF1197" t="s">
        <v>2</v>
      </c>
      <c r="AG1197" t="s">
        <v>213</v>
      </c>
      <c r="AH1197" t="s">
        <v>190</v>
      </c>
    </row>
    <row r="1198" spans="1:34">
      <c r="A1198">
        <v>7415</v>
      </c>
      <c r="B1198">
        <v>638299</v>
      </c>
      <c r="C1198" t="s">
        <v>149</v>
      </c>
      <c r="D1198" t="str">
        <f t="shared" ca="1" si="54"/>
        <v>DMXDYWKSQW</v>
      </c>
      <c r="E1198" t="str">
        <f t="shared" ca="1" si="55"/>
        <v>Hkcwtcoxatmhg</v>
      </c>
      <c r="F1198" t="s">
        <v>150</v>
      </c>
      <c r="G1198" t="s">
        <v>167</v>
      </c>
      <c r="H1198" s="149" t="str">
        <f t="shared" ca="1" si="56"/>
        <v>27/7/1996</v>
      </c>
      <c r="I1198" t="s">
        <v>152</v>
      </c>
      <c r="J1198" t="s">
        <v>153</v>
      </c>
      <c r="K1198" t="s">
        <v>1275</v>
      </c>
      <c r="L1198" t="s">
        <v>1276</v>
      </c>
      <c r="M1198" t="s">
        <v>397</v>
      </c>
      <c r="N1198">
        <v>93</v>
      </c>
      <c r="O1198" t="s">
        <v>157</v>
      </c>
      <c r="P1198" t="s">
        <v>158</v>
      </c>
      <c r="Q1198" t="s">
        <v>194</v>
      </c>
      <c r="R1198" t="s">
        <v>210</v>
      </c>
      <c r="S1198" t="s">
        <v>133</v>
      </c>
      <c r="T1198" t="s">
        <v>196</v>
      </c>
      <c r="U1198" t="s">
        <v>211</v>
      </c>
      <c r="V1198" t="s">
        <v>160</v>
      </c>
      <c r="W1198" t="s">
        <v>161</v>
      </c>
      <c r="X1198" t="s">
        <v>2</v>
      </c>
      <c r="Y1198" t="s">
        <v>2</v>
      </c>
      <c r="Z1198">
        <v>2011</v>
      </c>
      <c r="AA1198" t="s">
        <v>164</v>
      </c>
      <c r="AB1198" t="s">
        <v>2</v>
      </c>
      <c r="AC1198" t="s">
        <v>2</v>
      </c>
      <c r="AD1198" t="s">
        <v>2</v>
      </c>
      <c r="AE1198" t="s">
        <v>2</v>
      </c>
      <c r="AF1198" t="s">
        <v>2</v>
      </c>
      <c r="AG1198" t="s">
        <v>213</v>
      </c>
      <c r="AH1198" t="s">
        <v>190</v>
      </c>
    </row>
    <row r="1199" spans="1:34">
      <c r="A1199">
        <v>7415</v>
      </c>
      <c r="B1199">
        <v>638373</v>
      </c>
      <c r="C1199" t="s">
        <v>149</v>
      </c>
      <c r="D1199" t="str">
        <f t="shared" ca="1" si="54"/>
        <v>ILNQAEMWQB</v>
      </c>
      <c r="E1199" t="str">
        <f t="shared" ca="1" si="55"/>
        <v>Grjuepfptqthf</v>
      </c>
      <c r="F1199" t="s">
        <v>150</v>
      </c>
      <c r="G1199" t="s">
        <v>167</v>
      </c>
      <c r="H1199" s="149" t="str">
        <f t="shared" ca="1" si="56"/>
        <v>21/6/1995</v>
      </c>
      <c r="I1199" t="s">
        <v>152</v>
      </c>
      <c r="J1199" t="s">
        <v>153</v>
      </c>
      <c r="K1199" t="s">
        <v>1275</v>
      </c>
      <c r="L1199" t="s">
        <v>1276</v>
      </c>
      <c r="M1199" t="s">
        <v>397</v>
      </c>
      <c r="N1199">
        <v>93</v>
      </c>
      <c r="O1199" t="s">
        <v>157</v>
      </c>
      <c r="P1199" t="s">
        <v>158</v>
      </c>
      <c r="Q1199" t="s">
        <v>194</v>
      </c>
      <c r="R1199" t="s">
        <v>507</v>
      </c>
      <c r="S1199" t="s">
        <v>2</v>
      </c>
      <c r="T1199" t="s">
        <v>196</v>
      </c>
      <c r="U1199" t="s">
        <v>197</v>
      </c>
      <c r="V1199" t="s">
        <v>160</v>
      </c>
      <c r="W1199" t="s">
        <v>161</v>
      </c>
      <c r="X1199" t="s">
        <v>249</v>
      </c>
      <c r="Y1199" t="s">
        <v>2</v>
      </c>
      <c r="Z1199">
        <v>2011</v>
      </c>
      <c r="AA1199" t="s">
        <v>164</v>
      </c>
      <c r="AB1199" t="s">
        <v>2</v>
      </c>
      <c r="AC1199" t="s">
        <v>2</v>
      </c>
      <c r="AD1199" t="s">
        <v>2</v>
      </c>
      <c r="AE1199" t="s">
        <v>2</v>
      </c>
      <c r="AF1199" t="s">
        <v>2</v>
      </c>
      <c r="AG1199" t="s">
        <v>174</v>
      </c>
      <c r="AH1199" t="s">
        <v>166</v>
      </c>
    </row>
    <row r="1200" spans="1:34">
      <c r="A1200">
        <v>7415</v>
      </c>
      <c r="B1200">
        <v>638704</v>
      </c>
      <c r="C1200" t="s">
        <v>149</v>
      </c>
      <c r="D1200" t="str">
        <f t="shared" ca="1" si="54"/>
        <v>QDVDEAOSPJ</v>
      </c>
      <c r="E1200" t="str">
        <f t="shared" ca="1" si="55"/>
        <v>Hshpyhlksegut</v>
      </c>
      <c r="F1200" t="s">
        <v>150</v>
      </c>
      <c r="G1200" t="s">
        <v>167</v>
      </c>
      <c r="H1200" s="149" t="str">
        <f t="shared" ca="1" si="56"/>
        <v>18/8/1997</v>
      </c>
      <c r="I1200" t="s">
        <v>152</v>
      </c>
      <c r="J1200" t="s">
        <v>153</v>
      </c>
      <c r="K1200" t="s">
        <v>1277</v>
      </c>
      <c r="L1200" t="s">
        <v>1278</v>
      </c>
      <c r="M1200" t="s">
        <v>223</v>
      </c>
      <c r="N1200">
        <v>75</v>
      </c>
      <c r="O1200" t="s">
        <v>157</v>
      </c>
      <c r="P1200" t="s">
        <v>158</v>
      </c>
      <c r="Q1200" t="s">
        <v>194</v>
      </c>
      <c r="R1200" t="s">
        <v>210</v>
      </c>
      <c r="S1200" t="s">
        <v>2</v>
      </c>
      <c r="T1200" t="s">
        <v>196</v>
      </c>
      <c r="U1200" t="s">
        <v>200</v>
      </c>
      <c r="V1200" t="s">
        <v>160</v>
      </c>
      <c r="W1200" t="s">
        <v>256</v>
      </c>
      <c r="X1200" t="s">
        <v>249</v>
      </c>
      <c r="Y1200" t="s">
        <v>2</v>
      </c>
      <c r="Z1200">
        <v>2010</v>
      </c>
      <c r="AA1200" t="s">
        <v>164</v>
      </c>
      <c r="AB1200" t="s">
        <v>2</v>
      </c>
      <c r="AC1200" t="s">
        <v>2</v>
      </c>
      <c r="AD1200" t="s">
        <v>2</v>
      </c>
      <c r="AE1200" t="s">
        <v>2</v>
      </c>
      <c r="AF1200" t="s">
        <v>2</v>
      </c>
      <c r="AG1200" t="s">
        <v>213</v>
      </c>
      <c r="AH1200" t="s">
        <v>166</v>
      </c>
    </row>
    <row r="1201" spans="1:34">
      <c r="A1201">
        <v>7415</v>
      </c>
      <c r="B1201">
        <v>638821</v>
      </c>
      <c r="C1201" t="s">
        <v>149</v>
      </c>
      <c r="D1201" t="str">
        <f t="shared" ca="1" si="54"/>
        <v>YLXZPMWWXA</v>
      </c>
      <c r="E1201" t="str">
        <f t="shared" ca="1" si="55"/>
        <v>Ktaoqnbanjzlx</v>
      </c>
      <c r="F1201" t="s">
        <v>150</v>
      </c>
      <c r="G1201" t="s">
        <v>151</v>
      </c>
      <c r="H1201" s="149" t="str">
        <f t="shared" ca="1" si="56"/>
        <v>20/6/1995</v>
      </c>
      <c r="I1201" t="s">
        <v>152</v>
      </c>
      <c r="J1201" t="s">
        <v>153</v>
      </c>
      <c r="K1201" t="s">
        <v>1277</v>
      </c>
      <c r="L1201" t="s">
        <v>1278</v>
      </c>
      <c r="M1201" t="s">
        <v>223</v>
      </c>
      <c r="N1201">
        <v>75</v>
      </c>
      <c r="O1201" t="s">
        <v>157</v>
      </c>
      <c r="P1201" t="s">
        <v>158</v>
      </c>
      <c r="Q1201" t="s">
        <v>194</v>
      </c>
      <c r="R1201" t="s">
        <v>712</v>
      </c>
      <c r="S1201" t="s">
        <v>2</v>
      </c>
      <c r="T1201" t="s">
        <v>196</v>
      </c>
      <c r="U1201" t="s">
        <v>211</v>
      </c>
      <c r="V1201" t="s">
        <v>160</v>
      </c>
      <c r="W1201" t="s">
        <v>161</v>
      </c>
      <c r="X1201" t="s">
        <v>279</v>
      </c>
      <c r="Y1201" t="s">
        <v>2</v>
      </c>
      <c r="Z1201">
        <v>2011</v>
      </c>
      <c r="AA1201" t="s">
        <v>164</v>
      </c>
      <c r="AB1201" t="s">
        <v>2</v>
      </c>
      <c r="AC1201" t="s">
        <v>2</v>
      </c>
      <c r="AD1201" t="s">
        <v>2</v>
      </c>
      <c r="AE1201" t="s">
        <v>2</v>
      </c>
      <c r="AF1201" t="s">
        <v>2</v>
      </c>
      <c r="AG1201" t="s">
        <v>174</v>
      </c>
      <c r="AH1201" t="s">
        <v>166</v>
      </c>
    </row>
    <row r="1202" spans="1:34">
      <c r="A1202">
        <v>7415</v>
      </c>
      <c r="B1202">
        <v>638822</v>
      </c>
      <c r="C1202" t="s">
        <v>149</v>
      </c>
      <c r="D1202" t="str">
        <f t="shared" ca="1" si="54"/>
        <v>WTOLZJKEKV</v>
      </c>
      <c r="E1202" t="str">
        <f t="shared" ca="1" si="55"/>
        <v>Klhdmhwwiyztq</v>
      </c>
      <c r="F1202" t="s">
        <v>150</v>
      </c>
      <c r="G1202" t="s">
        <v>167</v>
      </c>
      <c r="H1202" s="149" t="str">
        <f t="shared" ca="1" si="56"/>
        <v>13/4/1995</v>
      </c>
      <c r="I1202" t="s">
        <v>152</v>
      </c>
      <c r="J1202" t="s">
        <v>153</v>
      </c>
      <c r="K1202" t="s">
        <v>1277</v>
      </c>
      <c r="L1202" t="s">
        <v>1278</v>
      </c>
      <c r="M1202" t="s">
        <v>223</v>
      </c>
      <c r="N1202">
        <v>75</v>
      </c>
      <c r="O1202" t="s">
        <v>157</v>
      </c>
      <c r="P1202" t="s">
        <v>158</v>
      </c>
      <c r="Q1202" t="s">
        <v>194</v>
      </c>
      <c r="R1202" t="s">
        <v>702</v>
      </c>
      <c r="S1202" t="s">
        <v>2</v>
      </c>
      <c r="T1202" t="s">
        <v>196</v>
      </c>
      <c r="U1202" t="s">
        <v>200</v>
      </c>
      <c r="V1202" t="s">
        <v>160</v>
      </c>
      <c r="W1202" t="s">
        <v>182</v>
      </c>
      <c r="X1202" t="s">
        <v>2</v>
      </c>
      <c r="Y1202" t="s">
        <v>2</v>
      </c>
      <c r="Z1202">
        <v>2011</v>
      </c>
      <c r="AA1202" t="s">
        <v>164</v>
      </c>
      <c r="AB1202" t="s">
        <v>2</v>
      </c>
      <c r="AC1202" t="s">
        <v>2</v>
      </c>
      <c r="AD1202" t="s">
        <v>2</v>
      </c>
      <c r="AE1202" t="s">
        <v>2</v>
      </c>
      <c r="AF1202" t="s">
        <v>2</v>
      </c>
      <c r="AG1202" t="s">
        <v>213</v>
      </c>
      <c r="AH1202" t="s">
        <v>166</v>
      </c>
    </row>
    <row r="1203" spans="1:34">
      <c r="A1203">
        <v>7415</v>
      </c>
      <c r="B1203">
        <v>638825</v>
      </c>
      <c r="C1203" t="s">
        <v>183</v>
      </c>
      <c r="D1203" t="str">
        <f t="shared" ca="1" si="54"/>
        <v>IYNDRHZJIF</v>
      </c>
      <c r="E1203" t="str">
        <f t="shared" ca="1" si="55"/>
        <v>Bvicbrygsoasb</v>
      </c>
      <c r="F1203" t="s">
        <v>150</v>
      </c>
      <c r="G1203" t="s">
        <v>167</v>
      </c>
      <c r="H1203" s="149" t="str">
        <f t="shared" ca="1" si="56"/>
        <v>15/5/1997</v>
      </c>
      <c r="I1203" t="s">
        <v>152</v>
      </c>
      <c r="J1203" t="s">
        <v>153</v>
      </c>
      <c r="K1203" t="s">
        <v>1277</v>
      </c>
      <c r="L1203" t="s">
        <v>1278</v>
      </c>
      <c r="M1203" t="s">
        <v>223</v>
      </c>
      <c r="N1203">
        <v>75</v>
      </c>
      <c r="O1203" t="s">
        <v>157</v>
      </c>
      <c r="P1203" t="s">
        <v>158</v>
      </c>
      <c r="Q1203" t="s">
        <v>194</v>
      </c>
      <c r="R1203" t="s">
        <v>507</v>
      </c>
      <c r="S1203" t="s">
        <v>2</v>
      </c>
      <c r="T1203" t="s">
        <v>196</v>
      </c>
      <c r="U1203" t="s">
        <v>200</v>
      </c>
      <c r="V1203" t="s">
        <v>160</v>
      </c>
      <c r="W1203" t="s">
        <v>182</v>
      </c>
      <c r="X1203" t="s">
        <v>2</v>
      </c>
      <c r="Y1203" t="s">
        <v>2</v>
      </c>
      <c r="Z1203">
        <v>2011</v>
      </c>
      <c r="AA1203" t="s">
        <v>164</v>
      </c>
      <c r="AB1203" t="s">
        <v>2</v>
      </c>
      <c r="AC1203" t="s">
        <v>2</v>
      </c>
      <c r="AD1203" t="s">
        <v>2</v>
      </c>
      <c r="AE1203" t="s">
        <v>2</v>
      </c>
      <c r="AF1203" t="s">
        <v>2</v>
      </c>
      <c r="AG1203" t="s">
        <v>174</v>
      </c>
      <c r="AH1203" t="s">
        <v>166</v>
      </c>
    </row>
    <row r="1204" spans="1:34">
      <c r="A1204">
        <v>7415</v>
      </c>
      <c r="B1204">
        <v>638837</v>
      </c>
      <c r="C1204" t="s">
        <v>149</v>
      </c>
      <c r="D1204" t="str">
        <f t="shared" ca="1" si="54"/>
        <v>ZFYIDMDRHZ</v>
      </c>
      <c r="E1204" t="str">
        <f t="shared" ca="1" si="55"/>
        <v>Bijznsbnprgzk</v>
      </c>
      <c r="F1204" t="s">
        <v>150</v>
      </c>
      <c r="G1204" t="s">
        <v>167</v>
      </c>
      <c r="H1204" s="149" t="str">
        <f t="shared" ca="1" si="56"/>
        <v>2/12/1996</v>
      </c>
      <c r="I1204" t="s">
        <v>152</v>
      </c>
      <c r="J1204" t="s">
        <v>153</v>
      </c>
      <c r="K1204" t="s">
        <v>1277</v>
      </c>
      <c r="L1204" t="s">
        <v>1278</v>
      </c>
      <c r="M1204" t="s">
        <v>223</v>
      </c>
      <c r="N1204">
        <v>75</v>
      </c>
      <c r="O1204" t="s">
        <v>157</v>
      </c>
      <c r="P1204" t="s">
        <v>158</v>
      </c>
      <c r="Q1204" t="s">
        <v>194</v>
      </c>
      <c r="R1204" t="s">
        <v>507</v>
      </c>
      <c r="S1204" t="s">
        <v>2</v>
      </c>
      <c r="T1204" t="s">
        <v>196</v>
      </c>
      <c r="U1204" t="s">
        <v>200</v>
      </c>
      <c r="V1204" t="s">
        <v>160</v>
      </c>
      <c r="W1204" t="s">
        <v>182</v>
      </c>
      <c r="X1204" t="s">
        <v>2</v>
      </c>
      <c r="Y1204" t="s">
        <v>2</v>
      </c>
      <c r="Z1204">
        <v>2011</v>
      </c>
      <c r="AA1204" t="s">
        <v>164</v>
      </c>
      <c r="AB1204" t="s">
        <v>2</v>
      </c>
      <c r="AC1204" t="s">
        <v>2</v>
      </c>
      <c r="AD1204" t="s">
        <v>2</v>
      </c>
      <c r="AE1204" t="s">
        <v>2</v>
      </c>
      <c r="AF1204" t="s">
        <v>2</v>
      </c>
      <c r="AG1204" t="s">
        <v>174</v>
      </c>
      <c r="AH1204" t="s">
        <v>166</v>
      </c>
    </row>
    <row r="1205" spans="1:34">
      <c r="A1205">
        <v>7415</v>
      </c>
      <c r="B1205">
        <v>638973</v>
      </c>
      <c r="C1205" t="s">
        <v>149</v>
      </c>
      <c r="D1205" t="str">
        <f t="shared" ca="1" si="54"/>
        <v>NADQIALABX</v>
      </c>
      <c r="E1205" t="str">
        <f t="shared" ca="1" si="55"/>
        <v>Kgwimvfuxjsbu</v>
      </c>
      <c r="F1205" t="s">
        <v>150</v>
      </c>
      <c r="G1205" t="s">
        <v>167</v>
      </c>
      <c r="H1205" s="149" t="str">
        <f t="shared" ca="1" si="56"/>
        <v>12/6/1994</v>
      </c>
      <c r="I1205" t="s">
        <v>152</v>
      </c>
      <c r="J1205" t="s">
        <v>153</v>
      </c>
      <c r="K1205" t="s">
        <v>1277</v>
      </c>
      <c r="L1205" t="s">
        <v>1278</v>
      </c>
      <c r="M1205" t="s">
        <v>223</v>
      </c>
      <c r="N1205">
        <v>75</v>
      </c>
      <c r="O1205" t="s">
        <v>157</v>
      </c>
      <c r="P1205" t="s">
        <v>158</v>
      </c>
      <c r="Q1205" t="s">
        <v>194</v>
      </c>
      <c r="R1205" t="s">
        <v>210</v>
      </c>
      <c r="S1205" t="s">
        <v>2</v>
      </c>
      <c r="T1205" t="s">
        <v>196</v>
      </c>
      <c r="U1205" t="s">
        <v>200</v>
      </c>
      <c r="V1205" t="s">
        <v>160</v>
      </c>
      <c r="W1205" t="s">
        <v>256</v>
      </c>
      <c r="X1205" t="s">
        <v>2</v>
      </c>
      <c r="Y1205" t="s">
        <v>2</v>
      </c>
      <c r="Z1205">
        <v>2011</v>
      </c>
      <c r="AA1205" t="s">
        <v>164</v>
      </c>
      <c r="AB1205" t="s">
        <v>2</v>
      </c>
      <c r="AC1205" t="s">
        <v>2</v>
      </c>
      <c r="AD1205" t="s">
        <v>2</v>
      </c>
      <c r="AE1205" t="s">
        <v>2</v>
      </c>
      <c r="AF1205" t="s">
        <v>2</v>
      </c>
      <c r="AG1205" t="s">
        <v>213</v>
      </c>
      <c r="AH1205" t="s">
        <v>166</v>
      </c>
    </row>
    <row r="1206" spans="1:34">
      <c r="A1206">
        <v>7415</v>
      </c>
      <c r="B1206">
        <v>639105</v>
      </c>
      <c r="C1206" t="s">
        <v>149</v>
      </c>
      <c r="D1206" t="str">
        <f t="shared" ca="1" si="54"/>
        <v>XYKYKMGBNS</v>
      </c>
      <c r="E1206" t="str">
        <f t="shared" ca="1" si="55"/>
        <v>Ndmnhxsazanxu</v>
      </c>
      <c r="F1206" t="s">
        <v>150</v>
      </c>
      <c r="G1206" t="s">
        <v>167</v>
      </c>
      <c r="H1206" s="149" t="str">
        <f t="shared" ca="1" si="56"/>
        <v>28/8/1996</v>
      </c>
      <c r="I1206" t="s">
        <v>152</v>
      </c>
      <c r="J1206" t="s">
        <v>153</v>
      </c>
      <c r="K1206" t="s">
        <v>1279</v>
      </c>
      <c r="L1206" t="s">
        <v>1280</v>
      </c>
      <c r="M1206" t="s">
        <v>1281</v>
      </c>
      <c r="N1206">
        <v>60</v>
      </c>
      <c r="O1206" t="s">
        <v>157</v>
      </c>
      <c r="P1206" t="s">
        <v>158</v>
      </c>
      <c r="Q1206" t="s">
        <v>171</v>
      </c>
      <c r="R1206" t="s">
        <v>328</v>
      </c>
      <c r="S1206" t="s">
        <v>2</v>
      </c>
      <c r="T1206" t="s">
        <v>2</v>
      </c>
      <c r="U1206" t="s">
        <v>238</v>
      </c>
      <c r="V1206" t="s">
        <v>160</v>
      </c>
      <c r="W1206" t="s">
        <v>182</v>
      </c>
      <c r="X1206" t="s">
        <v>162</v>
      </c>
      <c r="Y1206" t="s">
        <v>212</v>
      </c>
      <c r="Z1206">
        <v>2009</v>
      </c>
      <c r="AA1206" t="s">
        <v>164</v>
      </c>
      <c r="AB1206" t="s">
        <v>2</v>
      </c>
      <c r="AC1206" t="s">
        <v>2</v>
      </c>
      <c r="AD1206" t="s">
        <v>2</v>
      </c>
      <c r="AE1206" t="s">
        <v>2</v>
      </c>
      <c r="AF1206" t="s">
        <v>2</v>
      </c>
      <c r="AG1206" t="s">
        <v>174</v>
      </c>
      <c r="AH1206" t="s">
        <v>166</v>
      </c>
    </row>
    <row r="1207" spans="1:34">
      <c r="A1207">
        <v>7415</v>
      </c>
      <c r="B1207">
        <v>639221</v>
      </c>
      <c r="C1207" t="s">
        <v>149</v>
      </c>
      <c r="D1207" t="str">
        <f t="shared" ca="1" si="54"/>
        <v>NKFVIOIYQC</v>
      </c>
      <c r="E1207" t="str">
        <f t="shared" ca="1" si="55"/>
        <v>Zdzbxwvdnuonu</v>
      </c>
      <c r="F1207" t="s">
        <v>150</v>
      </c>
      <c r="G1207" t="s">
        <v>167</v>
      </c>
      <c r="H1207" s="149" t="str">
        <f t="shared" ca="1" si="56"/>
        <v>1/3/1994</v>
      </c>
      <c r="I1207" t="s">
        <v>152</v>
      </c>
      <c r="J1207" t="s">
        <v>153</v>
      </c>
      <c r="K1207" t="s">
        <v>1279</v>
      </c>
      <c r="L1207" t="s">
        <v>1280</v>
      </c>
      <c r="M1207" t="s">
        <v>1281</v>
      </c>
      <c r="N1207">
        <v>60</v>
      </c>
      <c r="O1207" t="s">
        <v>157</v>
      </c>
      <c r="P1207" t="s">
        <v>158</v>
      </c>
      <c r="Q1207" t="s">
        <v>171</v>
      </c>
      <c r="R1207" t="s">
        <v>237</v>
      </c>
      <c r="S1207" t="s">
        <v>2</v>
      </c>
      <c r="T1207" t="s">
        <v>2</v>
      </c>
      <c r="U1207" t="s">
        <v>238</v>
      </c>
      <c r="V1207" t="s">
        <v>160</v>
      </c>
      <c r="W1207" t="s">
        <v>161</v>
      </c>
      <c r="X1207" t="s">
        <v>162</v>
      </c>
      <c r="Y1207" t="s">
        <v>2</v>
      </c>
      <c r="Z1207">
        <v>2011</v>
      </c>
      <c r="AA1207" t="s">
        <v>164</v>
      </c>
      <c r="AB1207" t="s">
        <v>2</v>
      </c>
      <c r="AC1207" t="s">
        <v>2</v>
      </c>
      <c r="AD1207" t="s">
        <v>2</v>
      </c>
      <c r="AE1207" t="s">
        <v>2</v>
      </c>
      <c r="AF1207" t="s">
        <v>2</v>
      </c>
      <c r="AG1207" t="s">
        <v>174</v>
      </c>
      <c r="AH1207" t="s">
        <v>190</v>
      </c>
    </row>
    <row r="1208" spans="1:34">
      <c r="A1208">
        <v>7415</v>
      </c>
      <c r="B1208">
        <v>639257</v>
      </c>
      <c r="C1208" t="s">
        <v>149</v>
      </c>
      <c r="D1208" t="str">
        <f t="shared" ca="1" si="54"/>
        <v>YLUKSZTNIU</v>
      </c>
      <c r="E1208" t="str">
        <f t="shared" ca="1" si="55"/>
        <v>Ambfvaygcgrvt</v>
      </c>
      <c r="F1208" t="s">
        <v>150</v>
      </c>
      <c r="G1208" t="s">
        <v>167</v>
      </c>
      <c r="H1208" s="149" t="str">
        <f t="shared" ca="1" si="56"/>
        <v>25/9/1994</v>
      </c>
      <c r="I1208" t="s">
        <v>152</v>
      </c>
      <c r="J1208" t="s">
        <v>153</v>
      </c>
      <c r="K1208" t="s">
        <v>1279</v>
      </c>
      <c r="L1208" t="s">
        <v>1280</v>
      </c>
      <c r="M1208" t="s">
        <v>1281</v>
      </c>
      <c r="N1208">
        <v>60</v>
      </c>
      <c r="O1208" t="s">
        <v>157</v>
      </c>
      <c r="P1208" t="s">
        <v>158</v>
      </c>
      <c r="Q1208" t="s">
        <v>194</v>
      </c>
      <c r="R1208" t="s">
        <v>1282</v>
      </c>
      <c r="S1208" t="s">
        <v>2</v>
      </c>
      <c r="T1208" t="s">
        <v>196</v>
      </c>
      <c r="U1208" t="s">
        <v>224</v>
      </c>
      <c r="V1208" t="s">
        <v>160</v>
      </c>
      <c r="W1208" t="s">
        <v>182</v>
      </c>
      <c r="X1208" t="s">
        <v>249</v>
      </c>
      <c r="Y1208" t="s">
        <v>2</v>
      </c>
      <c r="Z1208">
        <v>2011</v>
      </c>
      <c r="AA1208" t="s">
        <v>164</v>
      </c>
      <c r="AB1208" t="s">
        <v>2</v>
      </c>
      <c r="AC1208" t="s">
        <v>2</v>
      </c>
      <c r="AD1208" t="s">
        <v>2</v>
      </c>
      <c r="AE1208" t="s">
        <v>2</v>
      </c>
      <c r="AF1208" t="s">
        <v>2</v>
      </c>
      <c r="AG1208" t="s">
        <v>174</v>
      </c>
      <c r="AH1208" t="s">
        <v>190</v>
      </c>
    </row>
    <row r="1209" spans="1:34">
      <c r="A1209">
        <v>7415</v>
      </c>
      <c r="B1209">
        <v>639630</v>
      </c>
      <c r="C1209" t="s">
        <v>149</v>
      </c>
      <c r="D1209" t="str">
        <f t="shared" ca="1" si="54"/>
        <v>CJEJFQSFUT</v>
      </c>
      <c r="E1209" t="str">
        <f t="shared" ca="1" si="55"/>
        <v>Sxtlncjiexpyv</v>
      </c>
      <c r="F1209" t="s">
        <v>150</v>
      </c>
      <c r="G1209" t="s">
        <v>151</v>
      </c>
      <c r="H1209" s="149" t="str">
        <f t="shared" ca="1" si="56"/>
        <v>3/3/1994</v>
      </c>
      <c r="I1209" t="s">
        <v>152</v>
      </c>
      <c r="J1209" t="s">
        <v>153</v>
      </c>
      <c r="K1209" t="s">
        <v>1283</v>
      </c>
      <c r="L1209" t="s">
        <v>1284</v>
      </c>
      <c r="M1209" t="s">
        <v>1285</v>
      </c>
      <c r="N1209">
        <v>78</v>
      </c>
      <c r="O1209" t="s">
        <v>157</v>
      </c>
      <c r="P1209" t="s">
        <v>158</v>
      </c>
      <c r="Q1209" t="s">
        <v>194</v>
      </c>
      <c r="R1209" t="s">
        <v>198</v>
      </c>
      <c r="S1209" t="s">
        <v>2</v>
      </c>
      <c r="T1209" t="s">
        <v>199</v>
      </c>
      <c r="U1209" t="s">
        <v>200</v>
      </c>
      <c r="V1209" t="s">
        <v>160</v>
      </c>
      <c r="W1209" t="s">
        <v>161</v>
      </c>
      <c r="X1209" t="s">
        <v>200</v>
      </c>
      <c r="Y1209" t="s">
        <v>2</v>
      </c>
      <c r="Z1209">
        <v>2011</v>
      </c>
      <c r="AA1209" t="s">
        <v>164</v>
      </c>
      <c r="AB1209" t="s">
        <v>2</v>
      </c>
      <c r="AC1209" t="s">
        <v>2</v>
      </c>
      <c r="AD1209" t="s">
        <v>2</v>
      </c>
      <c r="AE1209" t="s">
        <v>2</v>
      </c>
      <c r="AF1209" t="s">
        <v>2</v>
      </c>
      <c r="AG1209" t="s">
        <v>174</v>
      </c>
      <c r="AH1209" t="s">
        <v>190</v>
      </c>
    </row>
    <row r="1210" spans="1:34">
      <c r="A1210">
        <v>7415</v>
      </c>
      <c r="B1210">
        <v>639664</v>
      </c>
      <c r="C1210" t="s">
        <v>149</v>
      </c>
      <c r="D1210" t="str">
        <f t="shared" ca="1" si="54"/>
        <v>EHSYRRKYCN</v>
      </c>
      <c r="E1210" t="str">
        <f t="shared" ca="1" si="55"/>
        <v>Fpqjjogwhbiir</v>
      </c>
      <c r="F1210" t="s">
        <v>150</v>
      </c>
      <c r="G1210" t="s">
        <v>167</v>
      </c>
      <c r="H1210" s="149" t="str">
        <f t="shared" ca="1" si="56"/>
        <v>17/10/1997</v>
      </c>
      <c r="I1210" t="s">
        <v>152</v>
      </c>
      <c r="J1210" t="s">
        <v>153</v>
      </c>
      <c r="K1210" t="s">
        <v>1283</v>
      </c>
      <c r="L1210" t="s">
        <v>1284</v>
      </c>
      <c r="M1210" t="s">
        <v>1285</v>
      </c>
      <c r="N1210">
        <v>78</v>
      </c>
      <c r="O1210" t="s">
        <v>157</v>
      </c>
      <c r="P1210" t="s">
        <v>158</v>
      </c>
      <c r="Q1210" t="s">
        <v>194</v>
      </c>
      <c r="R1210" t="s">
        <v>198</v>
      </c>
      <c r="S1210" t="s">
        <v>2</v>
      </c>
      <c r="T1210" t="s">
        <v>199</v>
      </c>
      <c r="U1210" t="s">
        <v>200</v>
      </c>
      <c r="V1210" t="s">
        <v>160</v>
      </c>
      <c r="W1210" t="s">
        <v>161</v>
      </c>
      <c r="X1210" t="s">
        <v>200</v>
      </c>
      <c r="Y1210" t="s">
        <v>2</v>
      </c>
      <c r="Z1210">
        <v>2010</v>
      </c>
      <c r="AA1210" t="s">
        <v>164</v>
      </c>
      <c r="AB1210" t="s">
        <v>2</v>
      </c>
      <c r="AC1210" t="s">
        <v>2</v>
      </c>
      <c r="AD1210" t="s">
        <v>2</v>
      </c>
      <c r="AE1210" t="s">
        <v>2</v>
      </c>
      <c r="AF1210" t="s">
        <v>2</v>
      </c>
      <c r="AG1210" t="s">
        <v>174</v>
      </c>
      <c r="AH1210" t="s">
        <v>190</v>
      </c>
    </row>
    <row r="1211" spans="1:34">
      <c r="A1211">
        <v>7415</v>
      </c>
      <c r="B1211">
        <v>639696</v>
      </c>
      <c r="C1211" t="s">
        <v>149</v>
      </c>
      <c r="D1211" t="str">
        <f t="shared" ca="1" si="54"/>
        <v>XKHEFKKALT</v>
      </c>
      <c r="E1211" t="str">
        <f t="shared" ca="1" si="55"/>
        <v>Kkjvahpxzeaus</v>
      </c>
      <c r="F1211" t="s">
        <v>150</v>
      </c>
      <c r="G1211" t="s">
        <v>167</v>
      </c>
      <c r="H1211" s="149" t="str">
        <f t="shared" ca="1" si="56"/>
        <v>10/4/1997</v>
      </c>
      <c r="I1211" t="s">
        <v>152</v>
      </c>
      <c r="J1211" t="s">
        <v>153</v>
      </c>
      <c r="K1211" t="s">
        <v>1283</v>
      </c>
      <c r="L1211" t="s">
        <v>1284</v>
      </c>
      <c r="M1211" t="s">
        <v>1285</v>
      </c>
      <c r="N1211">
        <v>78</v>
      </c>
      <c r="O1211" t="s">
        <v>157</v>
      </c>
      <c r="P1211" t="s">
        <v>158</v>
      </c>
      <c r="Q1211" t="s">
        <v>194</v>
      </c>
      <c r="R1211" t="s">
        <v>195</v>
      </c>
      <c r="S1211" t="s">
        <v>133</v>
      </c>
      <c r="T1211" t="s">
        <v>196</v>
      </c>
      <c r="U1211" t="s">
        <v>200</v>
      </c>
      <c r="V1211" t="s">
        <v>160</v>
      </c>
      <c r="W1211" t="s">
        <v>161</v>
      </c>
      <c r="X1211" t="s">
        <v>2</v>
      </c>
      <c r="Y1211" t="s">
        <v>2</v>
      </c>
      <c r="Z1211">
        <v>2011</v>
      </c>
      <c r="AA1211" t="s">
        <v>164</v>
      </c>
      <c r="AB1211" t="s">
        <v>2</v>
      </c>
      <c r="AC1211" t="s">
        <v>2</v>
      </c>
      <c r="AD1211" t="s">
        <v>2</v>
      </c>
      <c r="AE1211" t="s">
        <v>2</v>
      </c>
      <c r="AF1211" t="s">
        <v>2</v>
      </c>
      <c r="AG1211" t="s">
        <v>213</v>
      </c>
      <c r="AH1211" t="s">
        <v>166</v>
      </c>
    </row>
    <row r="1212" spans="1:34">
      <c r="A1212">
        <v>7415</v>
      </c>
      <c r="B1212">
        <v>639871</v>
      </c>
      <c r="C1212" t="s">
        <v>183</v>
      </c>
      <c r="D1212" t="str">
        <f t="shared" ca="1" si="54"/>
        <v>AHEISCNSDZ</v>
      </c>
      <c r="E1212" t="str">
        <f t="shared" ca="1" si="55"/>
        <v>Wpwlzsraixmwt</v>
      </c>
      <c r="F1212" t="s">
        <v>150</v>
      </c>
      <c r="G1212" t="s">
        <v>167</v>
      </c>
      <c r="H1212" s="149" t="str">
        <f t="shared" ca="1" si="56"/>
        <v>5/1/1997</v>
      </c>
      <c r="I1212" t="s">
        <v>152</v>
      </c>
      <c r="J1212" t="s">
        <v>153</v>
      </c>
      <c r="K1212" t="s">
        <v>1286</v>
      </c>
      <c r="L1212" t="s">
        <v>1287</v>
      </c>
      <c r="M1212" t="s">
        <v>277</v>
      </c>
      <c r="N1212">
        <v>60</v>
      </c>
      <c r="O1212" t="s">
        <v>157</v>
      </c>
      <c r="P1212" t="s">
        <v>158</v>
      </c>
      <c r="Q1212" t="s">
        <v>187</v>
      </c>
      <c r="R1212" t="s">
        <v>1288</v>
      </c>
      <c r="S1212" t="s">
        <v>2</v>
      </c>
      <c r="T1212" t="s">
        <v>2</v>
      </c>
      <c r="U1212" t="s">
        <v>206</v>
      </c>
      <c r="V1212" t="s">
        <v>160</v>
      </c>
      <c r="W1212" t="s">
        <v>2</v>
      </c>
      <c r="X1212" t="s">
        <v>2</v>
      </c>
      <c r="Y1212" t="s">
        <v>2</v>
      </c>
      <c r="Z1212" t="s">
        <v>2</v>
      </c>
      <c r="AA1212" t="s">
        <v>164</v>
      </c>
      <c r="AB1212" t="s">
        <v>2</v>
      </c>
      <c r="AC1212" t="s">
        <v>2</v>
      </c>
      <c r="AD1212" t="s">
        <v>2</v>
      </c>
      <c r="AE1212" t="s">
        <v>2</v>
      </c>
      <c r="AF1212" t="s">
        <v>2</v>
      </c>
      <c r="AG1212" t="s">
        <v>213</v>
      </c>
      <c r="AH1212" t="s">
        <v>190</v>
      </c>
    </row>
    <row r="1213" spans="1:34">
      <c r="A1213">
        <v>7415</v>
      </c>
      <c r="B1213">
        <v>640487</v>
      </c>
      <c r="C1213" t="s">
        <v>183</v>
      </c>
      <c r="D1213" t="str">
        <f t="shared" ca="1" si="54"/>
        <v>SNUAJLLWHA</v>
      </c>
      <c r="E1213" t="str">
        <f t="shared" ca="1" si="55"/>
        <v>Kekcvrvbzwcjs</v>
      </c>
      <c r="F1213" t="s">
        <v>150</v>
      </c>
      <c r="G1213" t="s">
        <v>167</v>
      </c>
      <c r="H1213" s="149" t="str">
        <f t="shared" ca="1" si="56"/>
        <v>2/9/1995</v>
      </c>
      <c r="I1213" t="s">
        <v>152</v>
      </c>
      <c r="J1213" t="s">
        <v>153</v>
      </c>
      <c r="K1213" t="s">
        <v>1289</v>
      </c>
      <c r="L1213" t="s">
        <v>538</v>
      </c>
      <c r="M1213" t="s">
        <v>1290</v>
      </c>
      <c r="N1213">
        <v>92</v>
      </c>
      <c r="O1213" t="s">
        <v>157</v>
      </c>
      <c r="P1213" t="s">
        <v>158</v>
      </c>
      <c r="Q1213" t="s">
        <v>194</v>
      </c>
      <c r="R1213" t="s">
        <v>198</v>
      </c>
      <c r="S1213" t="s">
        <v>2</v>
      </c>
      <c r="T1213" t="s">
        <v>196</v>
      </c>
      <c r="U1213" t="s">
        <v>211</v>
      </c>
      <c r="V1213" t="s">
        <v>160</v>
      </c>
      <c r="W1213" t="s">
        <v>161</v>
      </c>
      <c r="X1213" t="s">
        <v>2</v>
      </c>
      <c r="Y1213" t="s">
        <v>2</v>
      </c>
      <c r="Z1213">
        <v>2010</v>
      </c>
      <c r="AA1213" t="s">
        <v>164</v>
      </c>
      <c r="AB1213" t="s">
        <v>2</v>
      </c>
      <c r="AC1213" t="s">
        <v>2</v>
      </c>
      <c r="AD1213" t="s">
        <v>2</v>
      </c>
      <c r="AE1213" t="s">
        <v>2</v>
      </c>
      <c r="AF1213" t="s">
        <v>2</v>
      </c>
      <c r="AG1213" t="s">
        <v>213</v>
      </c>
      <c r="AH1213" t="s">
        <v>175</v>
      </c>
    </row>
    <row r="1214" spans="1:34">
      <c r="A1214">
        <v>7415</v>
      </c>
      <c r="B1214">
        <v>642471</v>
      </c>
      <c r="C1214" t="s">
        <v>149</v>
      </c>
      <c r="D1214" t="str">
        <f t="shared" ca="1" si="54"/>
        <v>KEXLKFKERY</v>
      </c>
      <c r="E1214" t="str">
        <f t="shared" ca="1" si="55"/>
        <v>Gfqyfwxescxrj</v>
      </c>
      <c r="F1214" t="s">
        <v>150</v>
      </c>
      <c r="G1214" t="s">
        <v>167</v>
      </c>
      <c r="H1214" s="149" t="str">
        <f t="shared" ca="1" si="56"/>
        <v>22/6/1996</v>
      </c>
      <c r="I1214" t="s">
        <v>152</v>
      </c>
      <c r="J1214" t="s">
        <v>153</v>
      </c>
      <c r="K1214" t="s">
        <v>1291</v>
      </c>
      <c r="L1214" t="s">
        <v>1292</v>
      </c>
      <c r="M1214" t="s">
        <v>811</v>
      </c>
      <c r="N1214">
        <v>972</v>
      </c>
      <c r="O1214" t="s">
        <v>157</v>
      </c>
      <c r="P1214" t="s">
        <v>158</v>
      </c>
      <c r="Q1214" t="s">
        <v>171</v>
      </c>
      <c r="R1214" t="s">
        <v>1293</v>
      </c>
      <c r="S1214" t="s">
        <v>2</v>
      </c>
      <c r="T1214" t="s">
        <v>2</v>
      </c>
      <c r="U1214" t="s">
        <v>238</v>
      </c>
      <c r="V1214" t="s">
        <v>160</v>
      </c>
      <c r="W1214" t="s">
        <v>161</v>
      </c>
      <c r="X1214" t="s">
        <v>162</v>
      </c>
      <c r="Y1214" t="s">
        <v>2</v>
      </c>
      <c r="Z1214">
        <v>2011</v>
      </c>
      <c r="AA1214" t="s">
        <v>164</v>
      </c>
      <c r="AB1214" t="s">
        <v>2</v>
      </c>
      <c r="AC1214" t="s">
        <v>2</v>
      </c>
      <c r="AD1214" t="s">
        <v>2</v>
      </c>
      <c r="AE1214" t="s">
        <v>2</v>
      </c>
      <c r="AF1214" t="s">
        <v>2</v>
      </c>
      <c r="AG1214" t="s">
        <v>2</v>
      </c>
      <c r="AH1214" t="s">
        <v>2</v>
      </c>
    </row>
    <row r="1215" spans="1:34">
      <c r="A1215">
        <v>7415</v>
      </c>
      <c r="B1215">
        <v>642704</v>
      </c>
      <c r="C1215" t="s">
        <v>149</v>
      </c>
      <c r="D1215" t="str">
        <f t="shared" ca="1" si="54"/>
        <v>AOPPYETZLD</v>
      </c>
      <c r="E1215" t="str">
        <f t="shared" ca="1" si="55"/>
        <v>Czbgyfpkepxls</v>
      </c>
      <c r="F1215" t="s">
        <v>150</v>
      </c>
      <c r="G1215" t="s">
        <v>167</v>
      </c>
      <c r="H1215" s="149" t="str">
        <f t="shared" ca="1" si="56"/>
        <v>6/9/1997</v>
      </c>
      <c r="I1215" t="s">
        <v>152</v>
      </c>
      <c r="J1215" t="s">
        <v>153</v>
      </c>
      <c r="K1215" t="s">
        <v>1294</v>
      </c>
      <c r="L1215" t="s">
        <v>1295</v>
      </c>
      <c r="M1215" t="s">
        <v>223</v>
      </c>
      <c r="N1215">
        <v>75</v>
      </c>
      <c r="O1215" t="s">
        <v>157</v>
      </c>
      <c r="P1215" t="s">
        <v>158</v>
      </c>
      <c r="Q1215" t="s">
        <v>194</v>
      </c>
      <c r="R1215" t="s">
        <v>311</v>
      </c>
      <c r="S1215" t="s">
        <v>2</v>
      </c>
      <c r="T1215" t="s">
        <v>196</v>
      </c>
      <c r="U1215" t="s">
        <v>224</v>
      </c>
      <c r="V1215" t="s">
        <v>160</v>
      </c>
      <c r="W1215" t="s">
        <v>182</v>
      </c>
      <c r="X1215" t="s">
        <v>2</v>
      </c>
      <c r="Y1215" t="s">
        <v>2</v>
      </c>
      <c r="Z1215">
        <v>2011</v>
      </c>
      <c r="AA1215" t="s">
        <v>164</v>
      </c>
      <c r="AB1215" t="s">
        <v>2</v>
      </c>
      <c r="AC1215" t="s">
        <v>2</v>
      </c>
      <c r="AD1215" t="s">
        <v>2</v>
      </c>
      <c r="AE1215" t="s">
        <v>2</v>
      </c>
      <c r="AF1215" t="s">
        <v>2</v>
      </c>
      <c r="AG1215" t="s">
        <v>165</v>
      </c>
      <c r="AH1215" t="s">
        <v>175</v>
      </c>
    </row>
    <row r="1216" spans="1:34">
      <c r="A1216">
        <v>7415</v>
      </c>
      <c r="B1216">
        <v>642820</v>
      </c>
      <c r="C1216" t="s">
        <v>149</v>
      </c>
      <c r="D1216" t="str">
        <f t="shared" ca="1" si="54"/>
        <v>IAIEIIYHCN</v>
      </c>
      <c r="E1216" t="str">
        <f t="shared" ca="1" si="55"/>
        <v>Igwwnenbolkjq</v>
      </c>
      <c r="F1216" t="s">
        <v>150</v>
      </c>
      <c r="G1216" t="s">
        <v>167</v>
      </c>
      <c r="H1216" s="149" t="str">
        <f t="shared" ca="1" si="56"/>
        <v>17/10/1995</v>
      </c>
      <c r="I1216" t="s">
        <v>152</v>
      </c>
      <c r="J1216" t="s">
        <v>153</v>
      </c>
      <c r="K1216" t="s">
        <v>1296</v>
      </c>
      <c r="L1216" t="s">
        <v>1297</v>
      </c>
      <c r="M1216" t="s">
        <v>470</v>
      </c>
      <c r="N1216">
        <v>93</v>
      </c>
      <c r="O1216" t="s">
        <v>157</v>
      </c>
      <c r="P1216" t="s">
        <v>158</v>
      </c>
      <c r="Q1216" t="s">
        <v>187</v>
      </c>
      <c r="R1216" t="s">
        <v>1298</v>
      </c>
      <c r="S1216" t="s">
        <v>2</v>
      </c>
      <c r="T1216" t="s">
        <v>2</v>
      </c>
      <c r="U1216" t="s">
        <v>1299</v>
      </c>
      <c r="V1216" t="s">
        <v>160</v>
      </c>
      <c r="W1216" t="s">
        <v>2</v>
      </c>
      <c r="X1216" t="s">
        <v>2</v>
      </c>
      <c r="Y1216" t="s">
        <v>2</v>
      </c>
      <c r="Z1216">
        <v>2010</v>
      </c>
      <c r="AA1216" t="s">
        <v>164</v>
      </c>
      <c r="AB1216" t="s">
        <v>2</v>
      </c>
      <c r="AC1216" t="s">
        <v>2</v>
      </c>
      <c r="AD1216" t="s">
        <v>2</v>
      </c>
      <c r="AE1216" t="s">
        <v>2</v>
      </c>
      <c r="AF1216" t="s">
        <v>2</v>
      </c>
      <c r="AG1216" t="s">
        <v>213</v>
      </c>
      <c r="AH1216" t="s">
        <v>175</v>
      </c>
    </row>
    <row r="1217" spans="1:34">
      <c r="A1217">
        <v>7415</v>
      </c>
      <c r="B1217">
        <v>642885</v>
      </c>
      <c r="C1217" t="s">
        <v>149</v>
      </c>
      <c r="D1217" t="str">
        <f t="shared" ca="1" si="54"/>
        <v>DARPLHKVXF</v>
      </c>
      <c r="E1217" t="str">
        <f t="shared" ca="1" si="55"/>
        <v>Bnvhemxrbbkyz</v>
      </c>
      <c r="F1217" t="s">
        <v>150</v>
      </c>
      <c r="G1217" t="s">
        <v>167</v>
      </c>
      <c r="H1217" s="149" t="str">
        <f t="shared" ca="1" si="56"/>
        <v>21/3/1996</v>
      </c>
      <c r="I1217" t="s">
        <v>152</v>
      </c>
      <c r="J1217" t="s">
        <v>153</v>
      </c>
      <c r="K1217" t="s">
        <v>1296</v>
      </c>
      <c r="L1217" t="s">
        <v>1297</v>
      </c>
      <c r="M1217" t="s">
        <v>470</v>
      </c>
      <c r="N1217">
        <v>93</v>
      </c>
      <c r="O1217" t="s">
        <v>157</v>
      </c>
      <c r="P1217" t="s">
        <v>158</v>
      </c>
      <c r="Q1217" t="s">
        <v>187</v>
      </c>
      <c r="R1217" t="s">
        <v>1298</v>
      </c>
      <c r="S1217" t="s">
        <v>2</v>
      </c>
      <c r="T1217" t="s">
        <v>2</v>
      </c>
      <c r="U1217" t="s">
        <v>1299</v>
      </c>
      <c r="V1217" t="s">
        <v>160</v>
      </c>
      <c r="W1217" t="s">
        <v>2</v>
      </c>
      <c r="X1217" t="s">
        <v>2</v>
      </c>
      <c r="Y1217" t="s">
        <v>2</v>
      </c>
      <c r="Z1217">
        <v>2011</v>
      </c>
      <c r="AA1217" t="s">
        <v>164</v>
      </c>
      <c r="AB1217" t="s">
        <v>2</v>
      </c>
      <c r="AC1217" t="s">
        <v>2</v>
      </c>
      <c r="AD1217" t="s">
        <v>2</v>
      </c>
      <c r="AE1217" t="s">
        <v>2</v>
      </c>
      <c r="AF1217" t="s">
        <v>2</v>
      </c>
      <c r="AG1217" t="s">
        <v>213</v>
      </c>
      <c r="AH1217" t="s">
        <v>190</v>
      </c>
    </row>
    <row r="1218" spans="1:34">
      <c r="A1218">
        <v>7415</v>
      </c>
      <c r="B1218">
        <v>642888</v>
      </c>
      <c r="C1218" t="s">
        <v>149</v>
      </c>
      <c r="D1218" t="str">
        <f t="shared" ca="1" si="54"/>
        <v>PERYBVUWEU</v>
      </c>
      <c r="E1218" t="str">
        <f t="shared" ca="1" si="55"/>
        <v>Yoocpzlitejjy</v>
      </c>
      <c r="F1218" t="s">
        <v>150</v>
      </c>
      <c r="G1218" t="s">
        <v>151</v>
      </c>
      <c r="H1218" s="149" t="str">
        <f t="shared" ca="1" si="56"/>
        <v>6/9/1995</v>
      </c>
      <c r="I1218" t="s">
        <v>152</v>
      </c>
      <c r="J1218" t="s">
        <v>153</v>
      </c>
      <c r="K1218" t="s">
        <v>1296</v>
      </c>
      <c r="L1218" t="s">
        <v>1297</v>
      </c>
      <c r="M1218" t="s">
        <v>470</v>
      </c>
      <c r="N1218">
        <v>93</v>
      </c>
      <c r="O1218" t="s">
        <v>157</v>
      </c>
      <c r="P1218" t="s">
        <v>158</v>
      </c>
      <c r="Q1218" t="s">
        <v>187</v>
      </c>
      <c r="R1218" t="s">
        <v>1300</v>
      </c>
      <c r="S1218" t="s">
        <v>2</v>
      </c>
      <c r="T1218" t="s">
        <v>2</v>
      </c>
      <c r="U1218" t="s">
        <v>1301</v>
      </c>
      <c r="V1218" t="s">
        <v>160</v>
      </c>
      <c r="W1218" t="s">
        <v>161</v>
      </c>
      <c r="X1218" t="s">
        <v>2</v>
      </c>
      <c r="Y1218" t="s">
        <v>2</v>
      </c>
      <c r="Z1218">
        <v>2011</v>
      </c>
      <c r="AA1218" t="s">
        <v>164</v>
      </c>
      <c r="AB1218" t="s">
        <v>2</v>
      </c>
      <c r="AC1218" t="s">
        <v>2</v>
      </c>
      <c r="AD1218" t="s">
        <v>2</v>
      </c>
      <c r="AE1218" t="s">
        <v>2</v>
      </c>
      <c r="AF1218" t="s">
        <v>2</v>
      </c>
      <c r="AG1218" t="s">
        <v>213</v>
      </c>
      <c r="AH1218" t="s">
        <v>190</v>
      </c>
    </row>
    <row r="1219" spans="1:34">
      <c r="A1219">
        <v>7415</v>
      </c>
      <c r="B1219">
        <v>642950</v>
      </c>
      <c r="C1219" t="s">
        <v>149</v>
      </c>
      <c r="D1219" t="str">
        <f t="shared" ref="D1219:D1282" ca="1" si="57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VNRVEXRPJF</v>
      </c>
      <c r="E1219" t="str">
        <f t="shared" ref="E1219:E1282" ca="1" si="58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Cgxtoojebnuuk</v>
      </c>
      <c r="F1219" t="s">
        <v>150</v>
      </c>
      <c r="G1219" t="s">
        <v>167</v>
      </c>
      <c r="H1219" s="149" t="str">
        <f t="shared" ref="H1219:H1282" ca="1" si="59">""&amp;RANDBETWEEN(1,28)&amp;"/"&amp;RANDBETWEEN(1,12)&amp;"/"&amp;RANDBETWEEN(1994,1997)</f>
        <v>21/4/1995</v>
      </c>
      <c r="I1219" t="s">
        <v>152</v>
      </c>
      <c r="J1219" t="s">
        <v>153</v>
      </c>
      <c r="K1219" t="s">
        <v>1296</v>
      </c>
      <c r="L1219" t="s">
        <v>1297</v>
      </c>
      <c r="M1219" t="s">
        <v>470</v>
      </c>
      <c r="N1219">
        <v>93</v>
      </c>
      <c r="O1219" t="s">
        <v>157</v>
      </c>
      <c r="P1219" t="s">
        <v>158</v>
      </c>
      <c r="Q1219" t="s">
        <v>187</v>
      </c>
      <c r="R1219" t="s">
        <v>1038</v>
      </c>
      <c r="S1219" t="s">
        <v>2</v>
      </c>
      <c r="T1219" t="s">
        <v>2</v>
      </c>
      <c r="U1219" t="s">
        <v>347</v>
      </c>
      <c r="V1219" t="s">
        <v>160</v>
      </c>
      <c r="W1219" t="s">
        <v>161</v>
      </c>
      <c r="X1219" t="s">
        <v>2</v>
      </c>
      <c r="Y1219" t="s">
        <v>2</v>
      </c>
      <c r="Z1219">
        <v>2010</v>
      </c>
      <c r="AA1219" t="s">
        <v>164</v>
      </c>
      <c r="AB1219" t="s">
        <v>2</v>
      </c>
      <c r="AC1219" t="s">
        <v>2</v>
      </c>
      <c r="AD1219" t="s">
        <v>2</v>
      </c>
      <c r="AE1219" t="s">
        <v>2</v>
      </c>
      <c r="AF1219" t="s">
        <v>2</v>
      </c>
      <c r="AG1219" t="s">
        <v>174</v>
      </c>
      <c r="AH1219" t="s">
        <v>175</v>
      </c>
    </row>
    <row r="1220" spans="1:34">
      <c r="A1220">
        <v>7415</v>
      </c>
      <c r="B1220">
        <v>643440</v>
      </c>
      <c r="C1220" t="s">
        <v>149</v>
      </c>
      <c r="D1220" t="str">
        <f t="shared" ca="1" si="57"/>
        <v>VENBDBRWKQ</v>
      </c>
      <c r="E1220" t="str">
        <f t="shared" ca="1" si="58"/>
        <v>Fnjxnlexsjnyz</v>
      </c>
      <c r="F1220" t="s">
        <v>150</v>
      </c>
      <c r="G1220" t="s">
        <v>167</v>
      </c>
      <c r="H1220" s="149" t="str">
        <f t="shared" ca="1" si="59"/>
        <v>18/2/1997</v>
      </c>
      <c r="I1220" t="s">
        <v>152</v>
      </c>
      <c r="J1220" t="s">
        <v>153</v>
      </c>
      <c r="K1220" t="s">
        <v>1302</v>
      </c>
      <c r="L1220" t="s">
        <v>1303</v>
      </c>
      <c r="M1220" t="s">
        <v>637</v>
      </c>
      <c r="N1220">
        <v>92</v>
      </c>
      <c r="O1220" t="s">
        <v>157</v>
      </c>
      <c r="P1220" t="s">
        <v>158</v>
      </c>
      <c r="Q1220" t="s">
        <v>179</v>
      </c>
      <c r="R1220" t="s">
        <v>385</v>
      </c>
      <c r="S1220" t="s">
        <v>2</v>
      </c>
      <c r="T1220" t="s">
        <v>2</v>
      </c>
      <c r="U1220" t="s">
        <v>294</v>
      </c>
      <c r="V1220" t="s">
        <v>160</v>
      </c>
      <c r="W1220" t="s">
        <v>161</v>
      </c>
      <c r="X1220" t="s">
        <v>2</v>
      </c>
      <c r="Y1220" t="s">
        <v>2</v>
      </c>
      <c r="Z1220">
        <v>2011</v>
      </c>
      <c r="AA1220" t="s">
        <v>164</v>
      </c>
      <c r="AB1220" t="s">
        <v>2</v>
      </c>
      <c r="AC1220" t="s">
        <v>2</v>
      </c>
      <c r="AD1220" t="s">
        <v>2</v>
      </c>
      <c r="AE1220" t="s">
        <v>2</v>
      </c>
      <c r="AF1220" t="s">
        <v>2</v>
      </c>
      <c r="AG1220" t="s">
        <v>165</v>
      </c>
      <c r="AH1220" t="s">
        <v>232</v>
      </c>
    </row>
    <row r="1221" spans="1:34">
      <c r="A1221">
        <v>7415</v>
      </c>
      <c r="B1221">
        <v>643548</v>
      </c>
      <c r="C1221" t="s">
        <v>149</v>
      </c>
      <c r="D1221" t="str">
        <f t="shared" ca="1" si="57"/>
        <v>KVWOEQKGAL</v>
      </c>
      <c r="E1221" t="str">
        <f t="shared" ca="1" si="58"/>
        <v>Eepnrzzsnvzdv</v>
      </c>
      <c r="F1221" t="s">
        <v>150</v>
      </c>
      <c r="G1221" t="s">
        <v>167</v>
      </c>
      <c r="H1221" s="149" t="str">
        <f t="shared" ca="1" si="59"/>
        <v>5/11/1996</v>
      </c>
      <c r="I1221" t="s">
        <v>152</v>
      </c>
      <c r="J1221" t="s">
        <v>153</v>
      </c>
      <c r="K1221" t="s">
        <v>1304</v>
      </c>
      <c r="L1221" t="s">
        <v>1305</v>
      </c>
      <c r="M1221" t="s">
        <v>228</v>
      </c>
      <c r="N1221">
        <v>95</v>
      </c>
      <c r="O1221" t="s">
        <v>157</v>
      </c>
      <c r="P1221" t="s">
        <v>158</v>
      </c>
      <c r="Q1221" t="s">
        <v>179</v>
      </c>
      <c r="R1221" t="s">
        <v>1306</v>
      </c>
      <c r="S1221" t="s">
        <v>2</v>
      </c>
      <c r="T1221" t="s">
        <v>2</v>
      </c>
      <c r="U1221" t="s">
        <v>181</v>
      </c>
      <c r="V1221" t="s">
        <v>160</v>
      </c>
      <c r="W1221" t="s">
        <v>161</v>
      </c>
      <c r="X1221" t="s">
        <v>2</v>
      </c>
      <c r="Y1221" t="s">
        <v>2</v>
      </c>
      <c r="Z1221">
        <v>2011</v>
      </c>
      <c r="AA1221" t="s">
        <v>164</v>
      </c>
      <c r="AB1221" t="s">
        <v>2</v>
      </c>
      <c r="AC1221" t="s">
        <v>2</v>
      </c>
      <c r="AD1221" t="s">
        <v>2</v>
      </c>
      <c r="AE1221" t="s">
        <v>2</v>
      </c>
      <c r="AF1221" t="s">
        <v>2</v>
      </c>
      <c r="AG1221" t="s">
        <v>165</v>
      </c>
      <c r="AH1221" t="s">
        <v>175</v>
      </c>
    </row>
    <row r="1222" spans="1:34">
      <c r="A1222">
        <v>7415</v>
      </c>
      <c r="B1222">
        <v>643551</v>
      </c>
      <c r="C1222" t="s">
        <v>183</v>
      </c>
      <c r="D1222" t="str">
        <f t="shared" ca="1" si="57"/>
        <v>XLNPCODPQP</v>
      </c>
      <c r="E1222" t="str">
        <f t="shared" ca="1" si="58"/>
        <v>Xazdxjpbwhuxb</v>
      </c>
      <c r="F1222" t="s">
        <v>150</v>
      </c>
      <c r="G1222" t="s">
        <v>167</v>
      </c>
      <c r="H1222" s="149" t="str">
        <f t="shared" ca="1" si="59"/>
        <v>5/12/1995</v>
      </c>
      <c r="I1222" t="s">
        <v>152</v>
      </c>
      <c r="J1222" t="s">
        <v>153</v>
      </c>
      <c r="K1222" t="s">
        <v>1304</v>
      </c>
      <c r="L1222" t="s">
        <v>1305</v>
      </c>
      <c r="M1222" t="s">
        <v>228</v>
      </c>
      <c r="N1222">
        <v>95</v>
      </c>
      <c r="O1222" t="s">
        <v>157</v>
      </c>
      <c r="P1222" t="s">
        <v>158</v>
      </c>
      <c r="Q1222" t="s">
        <v>179</v>
      </c>
      <c r="R1222" t="s">
        <v>1307</v>
      </c>
      <c r="S1222" t="s">
        <v>2</v>
      </c>
      <c r="T1222" t="s">
        <v>2</v>
      </c>
      <c r="U1222" t="s">
        <v>296</v>
      </c>
      <c r="V1222" t="s">
        <v>160</v>
      </c>
      <c r="W1222" t="s">
        <v>161</v>
      </c>
      <c r="X1222" t="s">
        <v>2</v>
      </c>
      <c r="Y1222" t="s">
        <v>2</v>
      </c>
      <c r="Z1222">
        <v>2010</v>
      </c>
      <c r="AA1222" t="s">
        <v>164</v>
      </c>
      <c r="AB1222" t="s">
        <v>2</v>
      </c>
      <c r="AC1222" t="s">
        <v>2</v>
      </c>
      <c r="AD1222" t="s">
        <v>2</v>
      </c>
      <c r="AE1222" t="s">
        <v>2</v>
      </c>
      <c r="AF1222" t="s">
        <v>2</v>
      </c>
      <c r="AG1222" t="s">
        <v>165</v>
      </c>
      <c r="AH1222" t="s">
        <v>166</v>
      </c>
    </row>
    <row r="1223" spans="1:34">
      <c r="A1223">
        <v>7415</v>
      </c>
      <c r="B1223">
        <v>643566</v>
      </c>
      <c r="C1223" t="s">
        <v>149</v>
      </c>
      <c r="D1223" t="str">
        <f t="shared" ca="1" si="57"/>
        <v>YBOALLPHZQ</v>
      </c>
      <c r="E1223" t="str">
        <f t="shared" ca="1" si="58"/>
        <v>Casccmiepclul</v>
      </c>
      <c r="F1223" t="s">
        <v>150</v>
      </c>
      <c r="G1223" t="s">
        <v>167</v>
      </c>
      <c r="H1223" s="149" t="str">
        <f t="shared" ca="1" si="59"/>
        <v>28/8/1997</v>
      </c>
      <c r="I1223" t="s">
        <v>152</v>
      </c>
      <c r="J1223" t="s">
        <v>153</v>
      </c>
      <c r="K1223" t="s">
        <v>1304</v>
      </c>
      <c r="L1223" t="s">
        <v>1305</v>
      </c>
      <c r="M1223" t="s">
        <v>228</v>
      </c>
      <c r="N1223">
        <v>95</v>
      </c>
      <c r="O1223" t="s">
        <v>157</v>
      </c>
      <c r="P1223" t="s">
        <v>158</v>
      </c>
      <c r="Q1223" t="s">
        <v>179</v>
      </c>
      <c r="R1223" t="s">
        <v>1308</v>
      </c>
      <c r="S1223" t="s">
        <v>2</v>
      </c>
      <c r="T1223" t="s">
        <v>2</v>
      </c>
      <c r="U1223" t="s">
        <v>294</v>
      </c>
      <c r="V1223" t="s">
        <v>160</v>
      </c>
      <c r="W1223" t="s">
        <v>161</v>
      </c>
      <c r="X1223" t="s">
        <v>2</v>
      </c>
      <c r="Y1223" t="s">
        <v>2</v>
      </c>
      <c r="Z1223">
        <v>2011</v>
      </c>
      <c r="AA1223" t="s">
        <v>164</v>
      </c>
      <c r="AB1223" t="s">
        <v>2</v>
      </c>
      <c r="AC1223" t="s">
        <v>2</v>
      </c>
      <c r="AD1223" t="s">
        <v>2</v>
      </c>
      <c r="AE1223" t="s">
        <v>2</v>
      </c>
      <c r="AF1223" t="s">
        <v>2</v>
      </c>
      <c r="AG1223" t="s">
        <v>174</v>
      </c>
      <c r="AH1223" t="s">
        <v>175</v>
      </c>
    </row>
    <row r="1224" spans="1:34">
      <c r="A1224">
        <v>7415</v>
      </c>
      <c r="B1224">
        <v>643589</v>
      </c>
      <c r="C1224" t="s">
        <v>149</v>
      </c>
      <c r="D1224" t="str">
        <f t="shared" ca="1" si="57"/>
        <v>DQHBYVBTNK</v>
      </c>
      <c r="E1224" t="str">
        <f t="shared" ca="1" si="58"/>
        <v>Duvzlnmzxgxyz</v>
      </c>
      <c r="F1224" t="s">
        <v>150</v>
      </c>
      <c r="G1224" t="s">
        <v>167</v>
      </c>
      <c r="H1224" s="149" t="str">
        <f t="shared" ca="1" si="59"/>
        <v>7/6/1995</v>
      </c>
      <c r="I1224" t="s">
        <v>152</v>
      </c>
      <c r="J1224" t="s">
        <v>153</v>
      </c>
      <c r="K1224" t="s">
        <v>1304</v>
      </c>
      <c r="L1224" t="s">
        <v>1305</v>
      </c>
      <c r="M1224" t="s">
        <v>228</v>
      </c>
      <c r="N1224">
        <v>95</v>
      </c>
      <c r="O1224" t="s">
        <v>157</v>
      </c>
      <c r="P1224" t="s">
        <v>158</v>
      </c>
      <c r="Q1224" t="s">
        <v>179</v>
      </c>
      <c r="R1224" t="s">
        <v>1306</v>
      </c>
      <c r="S1224" t="s">
        <v>2</v>
      </c>
      <c r="T1224" t="s">
        <v>2</v>
      </c>
      <c r="U1224" t="s">
        <v>181</v>
      </c>
      <c r="V1224" t="s">
        <v>160</v>
      </c>
      <c r="W1224" t="s">
        <v>161</v>
      </c>
      <c r="X1224" t="s">
        <v>468</v>
      </c>
      <c r="Y1224" t="s">
        <v>2</v>
      </c>
      <c r="Z1224">
        <v>2010</v>
      </c>
      <c r="AA1224" t="s">
        <v>164</v>
      </c>
      <c r="AB1224" t="s">
        <v>2</v>
      </c>
      <c r="AC1224" t="s">
        <v>2</v>
      </c>
      <c r="AD1224" t="s">
        <v>2</v>
      </c>
      <c r="AE1224" t="s">
        <v>2</v>
      </c>
      <c r="AF1224" t="s">
        <v>2</v>
      </c>
      <c r="AG1224" t="s">
        <v>165</v>
      </c>
      <c r="AH1224" t="s">
        <v>175</v>
      </c>
    </row>
    <row r="1225" spans="1:34">
      <c r="A1225">
        <v>7415</v>
      </c>
      <c r="B1225">
        <v>643611</v>
      </c>
      <c r="C1225" t="s">
        <v>149</v>
      </c>
      <c r="D1225" t="str">
        <f t="shared" ca="1" si="57"/>
        <v>MZUAWKJDGX</v>
      </c>
      <c r="E1225" t="str">
        <f t="shared" ca="1" si="58"/>
        <v>Jzagjsklcqsgt</v>
      </c>
      <c r="F1225" t="s">
        <v>150</v>
      </c>
      <c r="G1225" t="s">
        <v>167</v>
      </c>
      <c r="H1225" s="149" t="str">
        <f t="shared" ca="1" si="59"/>
        <v>8/1/1995</v>
      </c>
      <c r="I1225" t="s">
        <v>152</v>
      </c>
      <c r="J1225" t="s">
        <v>153</v>
      </c>
      <c r="K1225" t="s">
        <v>1304</v>
      </c>
      <c r="L1225" t="s">
        <v>1305</v>
      </c>
      <c r="M1225" t="s">
        <v>228</v>
      </c>
      <c r="N1225">
        <v>95</v>
      </c>
      <c r="O1225" t="s">
        <v>157</v>
      </c>
      <c r="P1225" t="s">
        <v>158</v>
      </c>
      <c r="Q1225" t="s">
        <v>246</v>
      </c>
      <c r="R1225" t="s">
        <v>1180</v>
      </c>
      <c r="S1225" t="s">
        <v>2</v>
      </c>
      <c r="T1225" t="s">
        <v>2</v>
      </c>
      <c r="U1225" t="s">
        <v>224</v>
      </c>
      <c r="V1225" t="s">
        <v>160</v>
      </c>
      <c r="W1225" t="s">
        <v>161</v>
      </c>
      <c r="X1225" t="s">
        <v>2</v>
      </c>
      <c r="Y1225" t="s">
        <v>2</v>
      </c>
      <c r="Z1225">
        <v>2010</v>
      </c>
      <c r="AA1225" t="s">
        <v>164</v>
      </c>
      <c r="AB1225" t="s">
        <v>2</v>
      </c>
      <c r="AC1225" t="s">
        <v>2</v>
      </c>
      <c r="AD1225" t="s">
        <v>2</v>
      </c>
      <c r="AE1225" t="s">
        <v>2</v>
      </c>
      <c r="AF1225" t="s">
        <v>2</v>
      </c>
      <c r="AG1225" t="s">
        <v>165</v>
      </c>
      <c r="AH1225" t="s">
        <v>166</v>
      </c>
    </row>
    <row r="1226" spans="1:34">
      <c r="A1226">
        <v>7415</v>
      </c>
      <c r="B1226">
        <v>643624</v>
      </c>
      <c r="C1226" t="s">
        <v>183</v>
      </c>
      <c r="D1226" t="str">
        <f t="shared" ca="1" si="57"/>
        <v>RPVDDDPPIY</v>
      </c>
      <c r="E1226" t="str">
        <f t="shared" ca="1" si="58"/>
        <v>Nfnfayyormtbl</v>
      </c>
      <c r="F1226" t="s">
        <v>150</v>
      </c>
      <c r="G1226" t="s">
        <v>167</v>
      </c>
      <c r="H1226" s="149" t="str">
        <f t="shared" ca="1" si="59"/>
        <v>17/6/1997</v>
      </c>
      <c r="I1226" t="s">
        <v>152</v>
      </c>
      <c r="J1226" t="s">
        <v>153</v>
      </c>
      <c r="K1226" t="s">
        <v>1304</v>
      </c>
      <c r="L1226" t="s">
        <v>1305</v>
      </c>
      <c r="M1226" t="s">
        <v>228</v>
      </c>
      <c r="N1226">
        <v>95</v>
      </c>
      <c r="O1226" t="s">
        <v>157</v>
      </c>
      <c r="P1226" t="s">
        <v>158</v>
      </c>
      <c r="Q1226" t="s">
        <v>194</v>
      </c>
      <c r="R1226" t="s">
        <v>210</v>
      </c>
      <c r="S1226" t="s">
        <v>2</v>
      </c>
      <c r="T1226" t="s">
        <v>196</v>
      </c>
      <c r="U1226" t="s">
        <v>224</v>
      </c>
      <c r="V1226" t="s">
        <v>160</v>
      </c>
      <c r="W1226" t="s">
        <v>161</v>
      </c>
      <c r="X1226" t="s">
        <v>271</v>
      </c>
      <c r="Y1226" t="s">
        <v>2</v>
      </c>
      <c r="Z1226">
        <v>2010</v>
      </c>
      <c r="AA1226" t="s">
        <v>164</v>
      </c>
      <c r="AB1226" t="s">
        <v>2</v>
      </c>
      <c r="AC1226" t="s">
        <v>2</v>
      </c>
      <c r="AD1226" t="s">
        <v>2</v>
      </c>
      <c r="AE1226" t="s">
        <v>2</v>
      </c>
      <c r="AF1226" t="s">
        <v>2</v>
      </c>
      <c r="AG1226" t="s">
        <v>259</v>
      </c>
      <c r="AH1226" t="s">
        <v>175</v>
      </c>
    </row>
    <row r="1227" spans="1:34">
      <c r="A1227">
        <v>7415</v>
      </c>
      <c r="B1227">
        <v>643642</v>
      </c>
      <c r="C1227" t="s">
        <v>149</v>
      </c>
      <c r="D1227" t="str">
        <f t="shared" ca="1" si="57"/>
        <v>ZMZULHVJYF</v>
      </c>
      <c r="E1227" t="str">
        <f t="shared" ca="1" si="58"/>
        <v>Cmkfgtseiojmf</v>
      </c>
      <c r="F1227" t="s">
        <v>150</v>
      </c>
      <c r="G1227" t="s">
        <v>167</v>
      </c>
      <c r="H1227" s="149" t="str">
        <f t="shared" ca="1" si="59"/>
        <v>12/10/1997</v>
      </c>
      <c r="I1227" t="s">
        <v>152</v>
      </c>
      <c r="J1227" t="s">
        <v>153</v>
      </c>
      <c r="K1227" t="s">
        <v>1304</v>
      </c>
      <c r="L1227" t="s">
        <v>1305</v>
      </c>
      <c r="M1227" t="s">
        <v>228</v>
      </c>
      <c r="N1227">
        <v>95</v>
      </c>
      <c r="O1227" t="s">
        <v>157</v>
      </c>
      <c r="P1227" t="s">
        <v>158</v>
      </c>
      <c r="Q1227" t="s">
        <v>179</v>
      </c>
      <c r="R1227" t="s">
        <v>1306</v>
      </c>
      <c r="S1227" t="s">
        <v>2</v>
      </c>
      <c r="T1227" t="s">
        <v>2</v>
      </c>
      <c r="U1227" t="s">
        <v>181</v>
      </c>
      <c r="V1227" t="s">
        <v>160</v>
      </c>
      <c r="W1227" t="s">
        <v>161</v>
      </c>
      <c r="X1227" t="s">
        <v>2</v>
      </c>
      <c r="Y1227" t="s">
        <v>2</v>
      </c>
      <c r="Z1227">
        <v>2010</v>
      </c>
      <c r="AA1227" t="s">
        <v>164</v>
      </c>
      <c r="AB1227" t="s">
        <v>2</v>
      </c>
      <c r="AC1227" t="s">
        <v>2</v>
      </c>
      <c r="AD1227" t="s">
        <v>2</v>
      </c>
      <c r="AE1227" t="s">
        <v>2</v>
      </c>
      <c r="AF1227" t="s">
        <v>2</v>
      </c>
      <c r="AG1227" t="s">
        <v>165</v>
      </c>
      <c r="AH1227" t="s">
        <v>190</v>
      </c>
    </row>
    <row r="1228" spans="1:34">
      <c r="A1228">
        <v>7415</v>
      </c>
      <c r="B1228">
        <v>643665</v>
      </c>
      <c r="C1228" t="s">
        <v>149</v>
      </c>
      <c r="D1228" t="str">
        <f t="shared" ca="1" si="57"/>
        <v>VJDWHFAGIO</v>
      </c>
      <c r="E1228" t="str">
        <f t="shared" ca="1" si="58"/>
        <v>Odlagstndzbjj</v>
      </c>
      <c r="F1228" t="s">
        <v>150</v>
      </c>
      <c r="G1228" t="s">
        <v>151</v>
      </c>
      <c r="H1228" s="149" t="str">
        <f t="shared" ca="1" si="59"/>
        <v>15/1/1994</v>
      </c>
      <c r="I1228" t="s">
        <v>152</v>
      </c>
      <c r="J1228" t="s">
        <v>153</v>
      </c>
      <c r="K1228" t="s">
        <v>1304</v>
      </c>
      <c r="L1228" t="s">
        <v>1305</v>
      </c>
      <c r="M1228" t="s">
        <v>228</v>
      </c>
      <c r="N1228">
        <v>95</v>
      </c>
      <c r="O1228" t="s">
        <v>157</v>
      </c>
      <c r="P1228" t="s">
        <v>158</v>
      </c>
      <c r="Q1228" t="s">
        <v>179</v>
      </c>
      <c r="R1228" t="s">
        <v>1306</v>
      </c>
      <c r="S1228" t="s">
        <v>2</v>
      </c>
      <c r="T1228" t="s">
        <v>2</v>
      </c>
      <c r="U1228" t="s">
        <v>181</v>
      </c>
      <c r="V1228" t="s">
        <v>160</v>
      </c>
      <c r="W1228" t="s">
        <v>182</v>
      </c>
      <c r="X1228" t="s">
        <v>2</v>
      </c>
      <c r="Y1228" t="s">
        <v>2</v>
      </c>
      <c r="Z1228">
        <v>2011</v>
      </c>
      <c r="AA1228" t="s">
        <v>164</v>
      </c>
      <c r="AB1228" t="s">
        <v>2</v>
      </c>
      <c r="AC1228" t="s">
        <v>2</v>
      </c>
      <c r="AD1228" t="s">
        <v>2</v>
      </c>
      <c r="AE1228" t="s">
        <v>2</v>
      </c>
      <c r="AF1228" t="s">
        <v>2</v>
      </c>
      <c r="AG1228" t="s">
        <v>165</v>
      </c>
      <c r="AH1228" t="s">
        <v>190</v>
      </c>
    </row>
    <row r="1229" spans="1:34">
      <c r="A1229">
        <v>7415</v>
      </c>
      <c r="B1229">
        <v>643667</v>
      </c>
      <c r="C1229" t="s">
        <v>149</v>
      </c>
      <c r="D1229" t="str">
        <f t="shared" ca="1" si="57"/>
        <v>YBEDVZVTHQ</v>
      </c>
      <c r="E1229" t="str">
        <f t="shared" ca="1" si="58"/>
        <v>Obawtkbkmhfma</v>
      </c>
      <c r="F1229" t="s">
        <v>150</v>
      </c>
      <c r="G1229" t="s">
        <v>167</v>
      </c>
      <c r="H1229" s="149" t="str">
        <f t="shared" ca="1" si="59"/>
        <v>2/2/1997</v>
      </c>
      <c r="I1229" t="s">
        <v>152</v>
      </c>
      <c r="J1229" t="s">
        <v>153</v>
      </c>
      <c r="K1229" t="s">
        <v>1304</v>
      </c>
      <c r="L1229" t="s">
        <v>1305</v>
      </c>
      <c r="M1229" t="s">
        <v>228</v>
      </c>
      <c r="N1229">
        <v>95</v>
      </c>
      <c r="O1229" t="s">
        <v>157</v>
      </c>
      <c r="P1229" t="s">
        <v>158</v>
      </c>
      <c r="Q1229" t="s">
        <v>194</v>
      </c>
      <c r="R1229" t="s">
        <v>507</v>
      </c>
      <c r="S1229" t="s">
        <v>2</v>
      </c>
      <c r="T1229" t="s">
        <v>196</v>
      </c>
      <c r="U1229" t="s">
        <v>211</v>
      </c>
      <c r="V1229" t="s">
        <v>160</v>
      </c>
      <c r="W1229" t="s">
        <v>161</v>
      </c>
      <c r="X1229" t="s">
        <v>468</v>
      </c>
      <c r="Y1229" t="s">
        <v>2</v>
      </c>
      <c r="Z1229">
        <v>2011</v>
      </c>
      <c r="AA1229" t="s">
        <v>164</v>
      </c>
      <c r="AB1229" t="s">
        <v>2</v>
      </c>
      <c r="AC1229" t="s">
        <v>2</v>
      </c>
      <c r="AD1229" t="s">
        <v>2</v>
      </c>
      <c r="AE1229" t="s">
        <v>2</v>
      </c>
      <c r="AF1229" t="s">
        <v>2</v>
      </c>
      <c r="AG1229" t="s">
        <v>165</v>
      </c>
      <c r="AH1229" t="s">
        <v>166</v>
      </c>
    </row>
    <row r="1230" spans="1:34">
      <c r="A1230">
        <v>7415</v>
      </c>
      <c r="B1230">
        <v>643686</v>
      </c>
      <c r="C1230" t="s">
        <v>149</v>
      </c>
      <c r="D1230" t="str">
        <f t="shared" ca="1" si="57"/>
        <v>CQJRXFHNFZ</v>
      </c>
      <c r="E1230" t="str">
        <f t="shared" ca="1" si="58"/>
        <v>Qcstjvtvjydac</v>
      </c>
      <c r="F1230" t="s">
        <v>150</v>
      </c>
      <c r="G1230" t="s">
        <v>167</v>
      </c>
      <c r="H1230" s="149" t="str">
        <f t="shared" ca="1" si="59"/>
        <v>2/11/1995</v>
      </c>
      <c r="I1230" t="s">
        <v>152</v>
      </c>
      <c r="J1230" t="s">
        <v>153</v>
      </c>
      <c r="K1230" t="s">
        <v>1304</v>
      </c>
      <c r="L1230" t="s">
        <v>1305</v>
      </c>
      <c r="M1230" t="s">
        <v>228</v>
      </c>
      <c r="N1230">
        <v>95</v>
      </c>
      <c r="O1230" t="s">
        <v>157</v>
      </c>
      <c r="P1230" t="s">
        <v>158</v>
      </c>
      <c r="Q1230" t="s">
        <v>194</v>
      </c>
      <c r="R1230" t="s">
        <v>507</v>
      </c>
      <c r="S1230" t="s">
        <v>2</v>
      </c>
      <c r="T1230" t="s">
        <v>196</v>
      </c>
      <c r="U1230" t="s">
        <v>211</v>
      </c>
      <c r="V1230" t="s">
        <v>160</v>
      </c>
      <c r="W1230" t="s">
        <v>161</v>
      </c>
      <c r="X1230" t="s">
        <v>468</v>
      </c>
      <c r="Y1230" t="s">
        <v>2</v>
      </c>
      <c r="Z1230">
        <v>2011</v>
      </c>
      <c r="AA1230" t="s">
        <v>164</v>
      </c>
      <c r="AB1230" t="s">
        <v>2</v>
      </c>
      <c r="AC1230" t="s">
        <v>2</v>
      </c>
      <c r="AD1230" t="s">
        <v>2</v>
      </c>
      <c r="AE1230" t="s">
        <v>2</v>
      </c>
      <c r="AF1230" t="s">
        <v>2</v>
      </c>
      <c r="AG1230" t="s">
        <v>165</v>
      </c>
      <c r="AH1230" t="s">
        <v>166</v>
      </c>
    </row>
    <row r="1231" spans="1:34">
      <c r="A1231">
        <v>7415</v>
      </c>
      <c r="B1231">
        <v>643698</v>
      </c>
      <c r="C1231" t="s">
        <v>149</v>
      </c>
      <c r="D1231" t="str">
        <f t="shared" ca="1" si="57"/>
        <v>PKZCWPUFGE</v>
      </c>
      <c r="E1231" t="str">
        <f t="shared" ca="1" si="58"/>
        <v>Segphctnthawc</v>
      </c>
      <c r="F1231" t="s">
        <v>150</v>
      </c>
      <c r="G1231" t="s">
        <v>167</v>
      </c>
      <c r="H1231" s="149" t="str">
        <f t="shared" ca="1" si="59"/>
        <v>16/9/1995</v>
      </c>
      <c r="I1231" t="s">
        <v>152</v>
      </c>
      <c r="J1231" t="s">
        <v>153</v>
      </c>
      <c r="K1231" t="s">
        <v>1304</v>
      </c>
      <c r="L1231" t="s">
        <v>1305</v>
      </c>
      <c r="M1231" t="s">
        <v>228</v>
      </c>
      <c r="N1231">
        <v>95</v>
      </c>
      <c r="O1231" t="s">
        <v>157</v>
      </c>
      <c r="P1231" t="s">
        <v>158</v>
      </c>
      <c r="Q1231" t="s">
        <v>194</v>
      </c>
      <c r="R1231" t="s">
        <v>507</v>
      </c>
      <c r="S1231" t="s">
        <v>2</v>
      </c>
      <c r="T1231" t="s">
        <v>196</v>
      </c>
      <c r="U1231" t="s">
        <v>211</v>
      </c>
      <c r="V1231" t="s">
        <v>160</v>
      </c>
      <c r="W1231" t="s">
        <v>161</v>
      </c>
      <c r="X1231" t="s">
        <v>2</v>
      </c>
      <c r="Y1231" t="s">
        <v>2</v>
      </c>
      <c r="Z1231">
        <v>2011</v>
      </c>
      <c r="AA1231" t="s">
        <v>164</v>
      </c>
      <c r="AB1231" t="s">
        <v>2</v>
      </c>
      <c r="AC1231" t="s">
        <v>2</v>
      </c>
      <c r="AD1231" t="s">
        <v>2</v>
      </c>
      <c r="AE1231" t="s">
        <v>2</v>
      </c>
      <c r="AF1231" t="s">
        <v>2</v>
      </c>
      <c r="AG1231" t="s">
        <v>165</v>
      </c>
      <c r="AH1231" t="s">
        <v>166</v>
      </c>
    </row>
    <row r="1232" spans="1:34">
      <c r="A1232">
        <v>7415</v>
      </c>
      <c r="B1232">
        <v>643709</v>
      </c>
      <c r="C1232" t="s">
        <v>149</v>
      </c>
      <c r="D1232" t="str">
        <f t="shared" ca="1" si="57"/>
        <v>SGOLVFGIHA</v>
      </c>
      <c r="E1232" t="str">
        <f t="shared" ca="1" si="58"/>
        <v>Gijtzxrdwtfmg</v>
      </c>
      <c r="F1232" t="s">
        <v>150</v>
      </c>
      <c r="G1232" t="s">
        <v>167</v>
      </c>
      <c r="H1232" s="149" t="str">
        <f t="shared" ca="1" si="59"/>
        <v>19/8/1994</v>
      </c>
      <c r="I1232" t="s">
        <v>152</v>
      </c>
      <c r="J1232" t="s">
        <v>153</v>
      </c>
      <c r="K1232" t="s">
        <v>1304</v>
      </c>
      <c r="L1232" t="s">
        <v>1305</v>
      </c>
      <c r="M1232" t="s">
        <v>228</v>
      </c>
      <c r="N1232">
        <v>95</v>
      </c>
      <c r="O1232" t="s">
        <v>157</v>
      </c>
      <c r="P1232" t="s">
        <v>158</v>
      </c>
      <c r="Q1232" t="s">
        <v>194</v>
      </c>
      <c r="R1232" t="s">
        <v>210</v>
      </c>
      <c r="S1232" t="s">
        <v>2</v>
      </c>
      <c r="T1232" t="s">
        <v>196</v>
      </c>
      <c r="U1232" t="s">
        <v>211</v>
      </c>
      <c r="V1232" t="s">
        <v>160</v>
      </c>
      <c r="W1232" t="s">
        <v>161</v>
      </c>
      <c r="X1232" t="s">
        <v>249</v>
      </c>
      <c r="Y1232" t="s">
        <v>2</v>
      </c>
      <c r="Z1232">
        <v>2011</v>
      </c>
      <c r="AA1232" t="s">
        <v>164</v>
      </c>
      <c r="AB1232" t="s">
        <v>2</v>
      </c>
      <c r="AC1232" t="s">
        <v>2</v>
      </c>
      <c r="AD1232" t="s">
        <v>2</v>
      </c>
      <c r="AE1232" t="s">
        <v>2</v>
      </c>
      <c r="AF1232" t="s">
        <v>2</v>
      </c>
      <c r="AG1232" t="s">
        <v>259</v>
      </c>
      <c r="AH1232" t="s">
        <v>166</v>
      </c>
    </row>
    <row r="1233" spans="1:34">
      <c r="A1233">
        <v>7415</v>
      </c>
      <c r="B1233">
        <v>643730</v>
      </c>
      <c r="C1233" t="s">
        <v>149</v>
      </c>
      <c r="D1233" t="str">
        <f t="shared" ca="1" si="57"/>
        <v>OJLVTMYMCJ</v>
      </c>
      <c r="E1233" t="str">
        <f t="shared" ca="1" si="58"/>
        <v>Yvufmptqtbtej</v>
      </c>
      <c r="F1233" t="s">
        <v>150</v>
      </c>
      <c r="G1233" t="s">
        <v>167</v>
      </c>
      <c r="H1233" s="149" t="str">
        <f t="shared" ca="1" si="59"/>
        <v>22/3/1994</v>
      </c>
      <c r="I1233" t="s">
        <v>152</v>
      </c>
      <c r="J1233" t="s">
        <v>153</v>
      </c>
      <c r="K1233" t="s">
        <v>1304</v>
      </c>
      <c r="L1233" t="s">
        <v>1305</v>
      </c>
      <c r="M1233" t="s">
        <v>228</v>
      </c>
      <c r="N1233">
        <v>95</v>
      </c>
      <c r="O1233" t="s">
        <v>157</v>
      </c>
      <c r="P1233" t="s">
        <v>158</v>
      </c>
      <c r="Q1233" t="s">
        <v>194</v>
      </c>
      <c r="R1233" t="s">
        <v>210</v>
      </c>
      <c r="S1233" t="s">
        <v>2</v>
      </c>
      <c r="T1233" t="s">
        <v>196</v>
      </c>
      <c r="U1233" t="s">
        <v>211</v>
      </c>
      <c r="V1233" t="s">
        <v>160</v>
      </c>
      <c r="W1233" t="s">
        <v>161</v>
      </c>
      <c r="X1233" t="s">
        <v>2</v>
      </c>
      <c r="Y1233" t="s">
        <v>2</v>
      </c>
      <c r="Z1233">
        <v>2011</v>
      </c>
      <c r="AA1233" t="s">
        <v>164</v>
      </c>
      <c r="AB1233" t="s">
        <v>2</v>
      </c>
      <c r="AC1233" t="s">
        <v>2</v>
      </c>
      <c r="AD1233" t="s">
        <v>2</v>
      </c>
      <c r="AE1233" t="s">
        <v>2</v>
      </c>
      <c r="AF1233" t="s">
        <v>2</v>
      </c>
      <c r="AG1233" t="s">
        <v>259</v>
      </c>
      <c r="AH1233" t="s">
        <v>166</v>
      </c>
    </row>
    <row r="1234" spans="1:34">
      <c r="A1234">
        <v>7415</v>
      </c>
      <c r="B1234">
        <v>643735</v>
      </c>
      <c r="C1234" t="s">
        <v>149</v>
      </c>
      <c r="D1234" t="str">
        <f t="shared" ca="1" si="57"/>
        <v>JQLAAZUMES</v>
      </c>
      <c r="E1234" t="str">
        <f t="shared" ca="1" si="58"/>
        <v>Tdsnmaszqovss</v>
      </c>
      <c r="F1234" t="s">
        <v>150</v>
      </c>
      <c r="G1234" t="s">
        <v>167</v>
      </c>
      <c r="H1234" s="149" t="str">
        <f t="shared" ca="1" si="59"/>
        <v>18/5/1996</v>
      </c>
      <c r="I1234" t="s">
        <v>152</v>
      </c>
      <c r="J1234" t="s">
        <v>153</v>
      </c>
      <c r="K1234" t="s">
        <v>1304</v>
      </c>
      <c r="L1234" t="s">
        <v>1305</v>
      </c>
      <c r="M1234" t="s">
        <v>228</v>
      </c>
      <c r="N1234">
        <v>95</v>
      </c>
      <c r="O1234" t="s">
        <v>157</v>
      </c>
      <c r="P1234" t="s">
        <v>158</v>
      </c>
      <c r="Q1234" t="s">
        <v>194</v>
      </c>
      <c r="R1234" t="s">
        <v>195</v>
      </c>
      <c r="S1234" t="s">
        <v>2</v>
      </c>
      <c r="T1234" t="s">
        <v>196</v>
      </c>
      <c r="U1234" t="s">
        <v>224</v>
      </c>
      <c r="V1234" t="s">
        <v>160</v>
      </c>
      <c r="W1234" t="s">
        <v>161</v>
      </c>
      <c r="X1234" t="s">
        <v>2</v>
      </c>
      <c r="Y1234" t="s">
        <v>2</v>
      </c>
      <c r="Z1234">
        <v>2011</v>
      </c>
      <c r="AA1234" t="s">
        <v>164</v>
      </c>
      <c r="AB1234" t="s">
        <v>2</v>
      </c>
      <c r="AC1234" t="s">
        <v>2</v>
      </c>
      <c r="AD1234" t="s">
        <v>2</v>
      </c>
      <c r="AE1234" t="s">
        <v>2</v>
      </c>
      <c r="AF1234" t="s">
        <v>2</v>
      </c>
      <c r="AG1234" t="s">
        <v>174</v>
      </c>
      <c r="AH1234" t="s">
        <v>166</v>
      </c>
    </row>
    <row r="1235" spans="1:34">
      <c r="A1235">
        <v>7415</v>
      </c>
      <c r="B1235">
        <v>643747</v>
      </c>
      <c r="C1235" t="s">
        <v>149</v>
      </c>
      <c r="D1235" t="str">
        <f t="shared" ca="1" si="57"/>
        <v>GXACOJCGRQ</v>
      </c>
      <c r="E1235" t="str">
        <f t="shared" ca="1" si="58"/>
        <v>Zpbvfrfpicmav</v>
      </c>
      <c r="F1235" t="s">
        <v>150</v>
      </c>
      <c r="G1235" t="s">
        <v>167</v>
      </c>
      <c r="H1235" s="149" t="str">
        <f t="shared" ca="1" si="59"/>
        <v>12/2/1996</v>
      </c>
      <c r="I1235" t="s">
        <v>152</v>
      </c>
      <c r="J1235" t="s">
        <v>153</v>
      </c>
      <c r="K1235" t="s">
        <v>1304</v>
      </c>
      <c r="L1235" t="s">
        <v>1305</v>
      </c>
      <c r="M1235" t="s">
        <v>228</v>
      </c>
      <c r="N1235">
        <v>95</v>
      </c>
      <c r="O1235" t="s">
        <v>157</v>
      </c>
      <c r="P1235" t="s">
        <v>158</v>
      </c>
      <c r="Q1235" t="s">
        <v>179</v>
      </c>
      <c r="R1235" t="s">
        <v>1308</v>
      </c>
      <c r="S1235" t="s">
        <v>2</v>
      </c>
      <c r="T1235" t="s">
        <v>2</v>
      </c>
      <c r="U1235" t="s">
        <v>294</v>
      </c>
      <c r="V1235" t="s">
        <v>160</v>
      </c>
      <c r="W1235" t="s">
        <v>161</v>
      </c>
      <c r="X1235" t="s">
        <v>2</v>
      </c>
      <c r="Y1235" t="s">
        <v>2</v>
      </c>
      <c r="Z1235">
        <v>2011</v>
      </c>
      <c r="AA1235" t="s">
        <v>164</v>
      </c>
      <c r="AB1235" t="s">
        <v>2</v>
      </c>
      <c r="AC1235" t="s">
        <v>2</v>
      </c>
      <c r="AD1235" t="s">
        <v>2</v>
      </c>
      <c r="AE1235" t="s">
        <v>2</v>
      </c>
      <c r="AF1235" t="s">
        <v>2</v>
      </c>
      <c r="AG1235" t="s">
        <v>174</v>
      </c>
      <c r="AH1235" t="s">
        <v>166</v>
      </c>
    </row>
    <row r="1236" spans="1:34">
      <c r="A1236">
        <v>7415</v>
      </c>
      <c r="B1236">
        <v>643764</v>
      </c>
      <c r="C1236" t="s">
        <v>149</v>
      </c>
      <c r="D1236" t="str">
        <f t="shared" ca="1" si="57"/>
        <v>BHGLEJEPBP</v>
      </c>
      <c r="E1236" t="str">
        <f t="shared" ca="1" si="58"/>
        <v>Aegoyqmvmtqqm</v>
      </c>
      <c r="F1236" t="s">
        <v>150</v>
      </c>
      <c r="G1236" t="s">
        <v>167</v>
      </c>
      <c r="H1236" s="149" t="str">
        <f t="shared" ca="1" si="59"/>
        <v>17/10/1994</v>
      </c>
      <c r="I1236" t="s">
        <v>152</v>
      </c>
      <c r="J1236" t="s">
        <v>153</v>
      </c>
      <c r="K1236" t="s">
        <v>1304</v>
      </c>
      <c r="L1236" t="s">
        <v>1305</v>
      </c>
      <c r="M1236" t="s">
        <v>228</v>
      </c>
      <c r="N1236">
        <v>95</v>
      </c>
      <c r="O1236" t="s">
        <v>157</v>
      </c>
      <c r="P1236" t="s">
        <v>158</v>
      </c>
      <c r="Q1236" t="s">
        <v>194</v>
      </c>
      <c r="R1236" t="s">
        <v>507</v>
      </c>
      <c r="S1236" t="s">
        <v>2</v>
      </c>
      <c r="T1236" t="s">
        <v>196</v>
      </c>
      <c r="U1236" t="s">
        <v>197</v>
      </c>
      <c r="V1236" t="s">
        <v>160</v>
      </c>
      <c r="W1236" t="s">
        <v>161</v>
      </c>
      <c r="X1236" t="s">
        <v>2</v>
      </c>
      <c r="Y1236" t="s">
        <v>2</v>
      </c>
      <c r="Z1236">
        <v>2011</v>
      </c>
      <c r="AA1236" t="s">
        <v>164</v>
      </c>
      <c r="AB1236" t="s">
        <v>2</v>
      </c>
      <c r="AC1236" t="s">
        <v>2</v>
      </c>
      <c r="AD1236" t="s">
        <v>2</v>
      </c>
      <c r="AE1236" t="s">
        <v>2</v>
      </c>
      <c r="AF1236" t="s">
        <v>2</v>
      </c>
      <c r="AG1236" t="s">
        <v>165</v>
      </c>
      <c r="AH1236" t="s">
        <v>166</v>
      </c>
    </row>
    <row r="1237" spans="1:34">
      <c r="A1237">
        <v>7415</v>
      </c>
      <c r="B1237">
        <v>643765</v>
      </c>
      <c r="C1237" t="s">
        <v>149</v>
      </c>
      <c r="D1237" t="str">
        <f t="shared" ca="1" si="57"/>
        <v>SNJQRYOPGN</v>
      </c>
      <c r="E1237" t="str">
        <f t="shared" ca="1" si="58"/>
        <v>Xhtugxcnujzzl</v>
      </c>
      <c r="F1237" t="s">
        <v>150</v>
      </c>
      <c r="G1237" t="s">
        <v>167</v>
      </c>
      <c r="H1237" s="149" t="str">
        <f t="shared" ca="1" si="59"/>
        <v>8/6/1995</v>
      </c>
      <c r="I1237" t="s">
        <v>152</v>
      </c>
      <c r="J1237" t="s">
        <v>153</v>
      </c>
      <c r="K1237" t="s">
        <v>1304</v>
      </c>
      <c r="L1237" t="s">
        <v>1305</v>
      </c>
      <c r="M1237" t="s">
        <v>228</v>
      </c>
      <c r="N1237">
        <v>95</v>
      </c>
      <c r="O1237" t="s">
        <v>157</v>
      </c>
      <c r="P1237" t="s">
        <v>158</v>
      </c>
      <c r="Q1237" t="s">
        <v>194</v>
      </c>
      <c r="R1237" t="s">
        <v>210</v>
      </c>
      <c r="S1237" t="s">
        <v>2</v>
      </c>
      <c r="T1237" t="s">
        <v>196</v>
      </c>
      <c r="U1237" t="s">
        <v>211</v>
      </c>
      <c r="V1237" t="s">
        <v>160</v>
      </c>
      <c r="W1237" t="s">
        <v>161</v>
      </c>
      <c r="X1237" t="s">
        <v>271</v>
      </c>
      <c r="Y1237" t="s">
        <v>468</v>
      </c>
      <c r="Z1237">
        <v>2011</v>
      </c>
      <c r="AA1237" t="s">
        <v>164</v>
      </c>
      <c r="AB1237" t="s">
        <v>2</v>
      </c>
      <c r="AC1237" t="s">
        <v>2</v>
      </c>
      <c r="AD1237" t="s">
        <v>2</v>
      </c>
      <c r="AE1237" t="s">
        <v>2</v>
      </c>
      <c r="AF1237" t="s">
        <v>2</v>
      </c>
      <c r="AG1237" t="s">
        <v>259</v>
      </c>
      <c r="AH1237" t="s">
        <v>166</v>
      </c>
    </row>
    <row r="1238" spans="1:34">
      <c r="A1238">
        <v>7415</v>
      </c>
      <c r="B1238">
        <v>643834</v>
      </c>
      <c r="C1238" t="s">
        <v>149</v>
      </c>
      <c r="D1238" t="str">
        <f t="shared" ca="1" si="57"/>
        <v>BZWPTZWOFK</v>
      </c>
      <c r="E1238" t="str">
        <f t="shared" ca="1" si="58"/>
        <v>Ygssqahdxedts</v>
      </c>
      <c r="F1238" t="s">
        <v>150</v>
      </c>
      <c r="G1238" t="s">
        <v>167</v>
      </c>
      <c r="H1238" s="149" t="str">
        <f t="shared" ca="1" si="59"/>
        <v>28/7/1995</v>
      </c>
      <c r="I1238" t="s">
        <v>152</v>
      </c>
      <c r="J1238" t="s">
        <v>153</v>
      </c>
      <c r="K1238" t="s">
        <v>1304</v>
      </c>
      <c r="L1238" t="s">
        <v>1305</v>
      </c>
      <c r="M1238" t="s">
        <v>228</v>
      </c>
      <c r="N1238">
        <v>95</v>
      </c>
      <c r="O1238" t="s">
        <v>157</v>
      </c>
      <c r="P1238" t="s">
        <v>158</v>
      </c>
      <c r="Q1238" t="s">
        <v>179</v>
      </c>
      <c r="R1238" t="s">
        <v>1306</v>
      </c>
      <c r="S1238" t="s">
        <v>2</v>
      </c>
      <c r="T1238" t="s">
        <v>2</v>
      </c>
      <c r="U1238" t="s">
        <v>181</v>
      </c>
      <c r="V1238" t="s">
        <v>160</v>
      </c>
      <c r="W1238" t="s">
        <v>161</v>
      </c>
      <c r="X1238" t="s">
        <v>2</v>
      </c>
      <c r="Y1238" t="s">
        <v>2</v>
      </c>
      <c r="Z1238">
        <v>2011</v>
      </c>
      <c r="AA1238" t="s">
        <v>164</v>
      </c>
      <c r="AB1238" t="s">
        <v>2</v>
      </c>
      <c r="AC1238" t="s">
        <v>2</v>
      </c>
      <c r="AD1238" t="s">
        <v>2</v>
      </c>
      <c r="AE1238" t="s">
        <v>2</v>
      </c>
      <c r="AF1238" t="s">
        <v>2</v>
      </c>
      <c r="AG1238" t="s">
        <v>165</v>
      </c>
      <c r="AH1238" t="s">
        <v>190</v>
      </c>
    </row>
    <row r="1239" spans="1:34">
      <c r="A1239">
        <v>7415</v>
      </c>
      <c r="B1239">
        <v>643893</v>
      </c>
      <c r="C1239" t="s">
        <v>149</v>
      </c>
      <c r="D1239" t="str">
        <f t="shared" ca="1" si="57"/>
        <v>TKTFTBWUHF</v>
      </c>
      <c r="E1239" t="str">
        <f t="shared" ca="1" si="58"/>
        <v>Ircecdbrjjqqj</v>
      </c>
      <c r="F1239" t="s">
        <v>150</v>
      </c>
      <c r="G1239" t="s">
        <v>167</v>
      </c>
      <c r="H1239" s="149" t="str">
        <f t="shared" ca="1" si="59"/>
        <v>21/5/1995</v>
      </c>
      <c r="I1239" t="s">
        <v>152</v>
      </c>
      <c r="J1239" t="s">
        <v>153</v>
      </c>
      <c r="K1239" t="s">
        <v>1304</v>
      </c>
      <c r="L1239" t="s">
        <v>1305</v>
      </c>
      <c r="M1239" t="s">
        <v>228</v>
      </c>
      <c r="N1239">
        <v>95</v>
      </c>
      <c r="O1239" t="s">
        <v>157</v>
      </c>
      <c r="P1239" t="s">
        <v>158</v>
      </c>
      <c r="Q1239" t="s">
        <v>179</v>
      </c>
      <c r="R1239" t="s">
        <v>1306</v>
      </c>
      <c r="S1239" t="s">
        <v>2</v>
      </c>
      <c r="T1239" t="s">
        <v>2</v>
      </c>
      <c r="U1239" t="s">
        <v>181</v>
      </c>
      <c r="V1239" t="s">
        <v>160</v>
      </c>
      <c r="W1239" t="s">
        <v>182</v>
      </c>
      <c r="X1239" t="s">
        <v>2</v>
      </c>
      <c r="Y1239" t="s">
        <v>2</v>
      </c>
      <c r="Z1239">
        <v>2011</v>
      </c>
      <c r="AA1239" t="s">
        <v>164</v>
      </c>
      <c r="AB1239" t="s">
        <v>2</v>
      </c>
      <c r="AC1239" t="s">
        <v>2</v>
      </c>
      <c r="AD1239" t="s">
        <v>2</v>
      </c>
      <c r="AE1239" t="s">
        <v>2</v>
      </c>
      <c r="AF1239" t="s">
        <v>2</v>
      </c>
      <c r="AG1239" t="s">
        <v>165</v>
      </c>
      <c r="AH1239" t="s">
        <v>166</v>
      </c>
    </row>
    <row r="1240" spans="1:34">
      <c r="A1240">
        <v>7415</v>
      </c>
      <c r="B1240">
        <v>643898</v>
      </c>
      <c r="C1240" t="s">
        <v>149</v>
      </c>
      <c r="D1240" t="str">
        <f t="shared" ca="1" si="57"/>
        <v>AUEABYGVPV</v>
      </c>
      <c r="E1240" t="str">
        <f t="shared" ca="1" si="58"/>
        <v>Zfdtbisvnxufx</v>
      </c>
      <c r="F1240" t="s">
        <v>150</v>
      </c>
      <c r="G1240" t="s">
        <v>167</v>
      </c>
      <c r="H1240" s="149" t="str">
        <f t="shared" ca="1" si="59"/>
        <v>25/3/1995</v>
      </c>
      <c r="I1240" t="s">
        <v>152</v>
      </c>
      <c r="J1240" t="s">
        <v>153</v>
      </c>
      <c r="K1240" t="s">
        <v>1304</v>
      </c>
      <c r="L1240" t="s">
        <v>1305</v>
      </c>
      <c r="M1240" t="s">
        <v>228</v>
      </c>
      <c r="N1240">
        <v>95</v>
      </c>
      <c r="O1240" t="s">
        <v>157</v>
      </c>
      <c r="P1240" t="s">
        <v>158</v>
      </c>
      <c r="Q1240" t="s">
        <v>194</v>
      </c>
      <c r="R1240" t="s">
        <v>236</v>
      </c>
      <c r="S1240" t="s">
        <v>2</v>
      </c>
      <c r="T1240" t="s">
        <v>196</v>
      </c>
      <c r="U1240" t="s">
        <v>211</v>
      </c>
      <c r="V1240" t="s">
        <v>160</v>
      </c>
      <c r="W1240" t="s">
        <v>161</v>
      </c>
      <c r="X1240" t="s">
        <v>249</v>
      </c>
      <c r="Y1240" t="s">
        <v>2</v>
      </c>
      <c r="Z1240">
        <v>2011</v>
      </c>
      <c r="AA1240" t="s">
        <v>164</v>
      </c>
      <c r="AB1240" t="s">
        <v>2</v>
      </c>
      <c r="AC1240" t="s">
        <v>2</v>
      </c>
      <c r="AD1240" t="s">
        <v>2</v>
      </c>
      <c r="AE1240" t="s">
        <v>2</v>
      </c>
      <c r="AF1240" t="s">
        <v>2</v>
      </c>
      <c r="AG1240" t="s">
        <v>174</v>
      </c>
      <c r="AH1240" t="s">
        <v>175</v>
      </c>
    </row>
    <row r="1241" spans="1:34">
      <c r="A1241">
        <v>7415</v>
      </c>
      <c r="B1241">
        <v>643901</v>
      </c>
      <c r="C1241" t="s">
        <v>149</v>
      </c>
      <c r="D1241" t="str">
        <f t="shared" ca="1" si="57"/>
        <v>QJCMUOYNIU</v>
      </c>
      <c r="E1241" t="str">
        <f t="shared" ca="1" si="58"/>
        <v>Txhvkrydhfflt</v>
      </c>
      <c r="F1241" t="s">
        <v>150</v>
      </c>
      <c r="G1241" t="s">
        <v>167</v>
      </c>
      <c r="H1241" s="149" t="str">
        <f t="shared" ca="1" si="59"/>
        <v>16/12/1994</v>
      </c>
      <c r="I1241" t="s">
        <v>152</v>
      </c>
      <c r="J1241" t="s">
        <v>153</v>
      </c>
      <c r="K1241" t="s">
        <v>1304</v>
      </c>
      <c r="L1241" t="s">
        <v>1305</v>
      </c>
      <c r="M1241" t="s">
        <v>228</v>
      </c>
      <c r="N1241">
        <v>95</v>
      </c>
      <c r="O1241" t="s">
        <v>157</v>
      </c>
      <c r="P1241" t="s">
        <v>158</v>
      </c>
      <c r="Q1241" t="s">
        <v>179</v>
      </c>
      <c r="R1241" t="s">
        <v>1308</v>
      </c>
      <c r="S1241" t="s">
        <v>2</v>
      </c>
      <c r="T1241" t="s">
        <v>2</v>
      </c>
      <c r="U1241" t="s">
        <v>294</v>
      </c>
      <c r="V1241" t="s">
        <v>160</v>
      </c>
      <c r="W1241" t="s">
        <v>161</v>
      </c>
      <c r="X1241" t="s">
        <v>2</v>
      </c>
      <c r="Y1241" t="s">
        <v>2</v>
      </c>
      <c r="Z1241">
        <v>2011</v>
      </c>
      <c r="AA1241" t="s">
        <v>164</v>
      </c>
      <c r="AB1241" t="s">
        <v>2</v>
      </c>
      <c r="AC1241" t="s">
        <v>2</v>
      </c>
      <c r="AD1241" t="s">
        <v>2</v>
      </c>
      <c r="AE1241" t="s">
        <v>2</v>
      </c>
      <c r="AF1241" t="s">
        <v>2</v>
      </c>
      <c r="AG1241" t="s">
        <v>174</v>
      </c>
      <c r="AH1241" t="s">
        <v>166</v>
      </c>
    </row>
    <row r="1242" spans="1:34">
      <c r="A1242">
        <v>7415</v>
      </c>
      <c r="B1242">
        <v>643972</v>
      </c>
      <c r="C1242" t="s">
        <v>149</v>
      </c>
      <c r="D1242" t="str">
        <f t="shared" ca="1" si="57"/>
        <v>UENIGSBBVE</v>
      </c>
      <c r="E1242" t="str">
        <f t="shared" ca="1" si="58"/>
        <v>Bpdnxyyorraea</v>
      </c>
      <c r="F1242" t="s">
        <v>150</v>
      </c>
      <c r="G1242" t="s">
        <v>151</v>
      </c>
      <c r="H1242" s="149" t="str">
        <f t="shared" ca="1" si="59"/>
        <v>26/8/1994</v>
      </c>
      <c r="I1242" t="s">
        <v>152</v>
      </c>
      <c r="J1242" t="s">
        <v>153</v>
      </c>
      <c r="K1242" t="s">
        <v>1309</v>
      </c>
      <c r="L1242" t="s">
        <v>1310</v>
      </c>
      <c r="M1242" t="s">
        <v>223</v>
      </c>
      <c r="N1242">
        <v>75</v>
      </c>
      <c r="O1242" t="s">
        <v>157</v>
      </c>
      <c r="P1242" t="s">
        <v>158</v>
      </c>
      <c r="Q1242" t="s">
        <v>179</v>
      </c>
      <c r="R1242" t="s">
        <v>1311</v>
      </c>
      <c r="S1242" t="s">
        <v>2</v>
      </c>
      <c r="T1242" t="s">
        <v>2</v>
      </c>
      <c r="U1242" t="s">
        <v>181</v>
      </c>
      <c r="V1242" t="s">
        <v>160</v>
      </c>
      <c r="W1242" t="s">
        <v>161</v>
      </c>
      <c r="X1242" t="s">
        <v>2</v>
      </c>
      <c r="Y1242" t="s">
        <v>2</v>
      </c>
      <c r="Z1242">
        <v>2011</v>
      </c>
      <c r="AA1242" t="s">
        <v>164</v>
      </c>
      <c r="AB1242" t="s">
        <v>2</v>
      </c>
      <c r="AC1242" t="s">
        <v>2</v>
      </c>
      <c r="AD1242" t="s">
        <v>2</v>
      </c>
      <c r="AE1242" t="s">
        <v>2</v>
      </c>
      <c r="AF1242" t="s">
        <v>2</v>
      </c>
      <c r="AG1242" t="s">
        <v>174</v>
      </c>
      <c r="AH1242" t="s">
        <v>175</v>
      </c>
    </row>
    <row r="1243" spans="1:34">
      <c r="A1243">
        <v>7415</v>
      </c>
      <c r="B1243">
        <v>644149</v>
      </c>
      <c r="C1243" t="s">
        <v>149</v>
      </c>
      <c r="D1243" t="str">
        <f t="shared" ca="1" si="57"/>
        <v>XIXYDVHTCE</v>
      </c>
      <c r="E1243" t="str">
        <f t="shared" ca="1" si="58"/>
        <v>Xfdzixbeqlorx</v>
      </c>
      <c r="F1243" t="s">
        <v>150</v>
      </c>
      <c r="G1243" t="s">
        <v>167</v>
      </c>
      <c r="H1243" s="149" t="str">
        <f t="shared" ca="1" si="59"/>
        <v>24/3/1994</v>
      </c>
      <c r="I1243" t="s">
        <v>152</v>
      </c>
      <c r="J1243" t="s">
        <v>153</v>
      </c>
      <c r="K1243" t="s">
        <v>1309</v>
      </c>
      <c r="L1243" t="s">
        <v>1310</v>
      </c>
      <c r="M1243" t="s">
        <v>223</v>
      </c>
      <c r="N1243">
        <v>75</v>
      </c>
      <c r="O1243" t="s">
        <v>157</v>
      </c>
      <c r="P1243" t="s">
        <v>158</v>
      </c>
      <c r="Q1243" t="s">
        <v>179</v>
      </c>
      <c r="R1243" t="s">
        <v>1311</v>
      </c>
      <c r="S1243" t="s">
        <v>2</v>
      </c>
      <c r="T1243" t="s">
        <v>2</v>
      </c>
      <c r="U1243" t="s">
        <v>181</v>
      </c>
      <c r="V1243" t="s">
        <v>160</v>
      </c>
      <c r="W1243" t="s">
        <v>161</v>
      </c>
      <c r="X1243" t="s">
        <v>2</v>
      </c>
      <c r="Y1243" t="s">
        <v>2</v>
      </c>
      <c r="Z1243" t="s">
        <v>2</v>
      </c>
      <c r="AA1243" t="s">
        <v>164</v>
      </c>
      <c r="AB1243" t="s">
        <v>2</v>
      </c>
      <c r="AC1243" t="s">
        <v>2</v>
      </c>
      <c r="AD1243" t="s">
        <v>2</v>
      </c>
      <c r="AE1243" t="s">
        <v>2</v>
      </c>
      <c r="AF1243" t="s">
        <v>2</v>
      </c>
      <c r="AG1243" t="s">
        <v>174</v>
      </c>
      <c r="AH1243" t="s">
        <v>175</v>
      </c>
    </row>
    <row r="1244" spans="1:34">
      <c r="A1244">
        <v>7415</v>
      </c>
      <c r="B1244">
        <v>644316</v>
      </c>
      <c r="C1244" t="s">
        <v>183</v>
      </c>
      <c r="D1244" t="str">
        <f t="shared" ca="1" si="57"/>
        <v>CWQJTZKNWX</v>
      </c>
      <c r="E1244" t="str">
        <f t="shared" ca="1" si="58"/>
        <v>Ojzamvnsompdz</v>
      </c>
      <c r="F1244" t="s">
        <v>150</v>
      </c>
      <c r="G1244" t="s">
        <v>167</v>
      </c>
      <c r="H1244" s="149" t="str">
        <f t="shared" ca="1" si="59"/>
        <v>4/2/1995</v>
      </c>
      <c r="I1244" t="s">
        <v>152</v>
      </c>
      <c r="J1244" t="s">
        <v>153</v>
      </c>
      <c r="K1244" t="s">
        <v>1312</v>
      </c>
      <c r="L1244" t="s">
        <v>1313</v>
      </c>
      <c r="M1244" t="s">
        <v>223</v>
      </c>
      <c r="N1244">
        <v>75</v>
      </c>
      <c r="O1244" t="s">
        <v>157</v>
      </c>
      <c r="P1244" t="s">
        <v>158</v>
      </c>
      <c r="Q1244" t="s">
        <v>839</v>
      </c>
      <c r="R1244" t="s">
        <v>1314</v>
      </c>
      <c r="S1244" t="s">
        <v>2</v>
      </c>
      <c r="T1244" t="s">
        <v>2</v>
      </c>
      <c r="U1244" t="s">
        <v>847</v>
      </c>
      <c r="V1244" t="s">
        <v>160</v>
      </c>
      <c r="W1244" t="s">
        <v>161</v>
      </c>
      <c r="X1244" t="s">
        <v>2</v>
      </c>
      <c r="Y1244" t="s">
        <v>2</v>
      </c>
      <c r="Z1244">
        <v>2011</v>
      </c>
      <c r="AA1244" t="s">
        <v>164</v>
      </c>
      <c r="AB1244" t="s">
        <v>2</v>
      </c>
      <c r="AC1244" t="s">
        <v>2</v>
      </c>
      <c r="AD1244" t="s">
        <v>2</v>
      </c>
      <c r="AE1244" t="s">
        <v>2</v>
      </c>
      <c r="AF1244" t="s">
        <v>2</v>
      </c>
      <c r="AG1244" t="s">
        <v>165</v>
      </c>
      <c r="AH1244" t="s">
        <v>166</v>
      </c>
    </row>
    <row r="1245" spans="1:34">
      <c r="A1245">
        <v>7415</v>
      </c>
      <c r="B1245">
        <v>645757</v>
      </c>
      <c r="C1245" t="s">
        <v>149</v>
      </c>
      <c r="D1245" t="str">
        <f t="shared" ca="1" si="57"/>
        <v>LLHUMCPQOC</v>
      </c>
      <c r="E1245" t="str">
        <f t="shared" ca="1" si="58"/>
        <v>Vtbbeoipmmroi</v>
      </c>
      <c r="F1245" t="s">
        <v>150</v>
      </c>
      <c r="G1245" t="s">
        <v>151</v>
      </c>
      <c r="H1245" s="149" t="str">
        <f t="shared" ca="1" si="59"/>
        <v>10/9/1994</v>
      </c>
      <c r="I1245" t="s">
        <v>152</v>
      </c>
      <c r="J1245" t="s">
        <v>153</v>
      </c>
      <c r="K1245" t="s">
        <v>1315</v>
      </c>
      <c r="L1245" t="s">
        <v>1316</v>
      </c>
      <c r="M1245" t="s">
        <v>582</v>
      </c>
      <c r="N1245">
        <v>95</v>
      </c>
      <c r="O1245" t="s">
        <v>157</v>
      </c>
      <c r="P1245" t="s">
        <v>158</v>
      </c>
      <c r="Q1245" t="s">
        <v>194</v>
      </c>
      <c r="R1245" t="s">
        <v>311</v>
      </c>
      <c r="S1245" t="s">
        <v>2</v>
      </c>
      <c r="T1245" t="s">
        <v>196</v>
      </c>
      <c r="U1245" t="s">
        <v>224</v>
      </c>
      <c r="V1245" t="s">
        <v>525</v>
      </c>
      <c r="W1245" t="s">
        <v>160</v>
      </c>
      <c r="X1245" t="s">
        <v>2</v>
      </c>
      <c r="Y1245" t="s">
        <v>2</v>
      </c>
      <c r="Z1245">
        <v>2011</v>
      </c>
      <c r="AA1245" t="s">
        <v>164</v>
      </c>
      <c r="AB1245" t="s">
        <v>2</v>
      </c>
      <c r="AC1245" t="s">
        <v>2</v>
      </c>
      <c r="AD1245" t="s">
        <v>2</v>
      </c>
      <c r="AE1245" t="s">
        <v>2</v>
      </c>
      <c r="AF1245" t="s">
        <v>2</v>
      </c>
      <c r="AG1245" t="s">
        <v>2</v>
      </c>
      <c r="AH1245" t="s">
        <v>2</v>
      </c>
    </row>
    <row r="1246" spans="1:34">
      <c r="A1246">
        <v>7415</v>
      </c>
      <c r="B1246">
        <v>646329</v>
      </c>
      <c r="C1246" t="s">
        <v>149</v>
      </c>
      <c r="D1246" t="str">
        <f t="shared" ca="1" si="57"/>
        <v>APRFIVUGUC</v>
      </c>
      <c r="E1246" t="str">
        <f t="shared" ca="1" si="58"/>
        <v>Ttavbrvlymrwy</v>
      </c>
      <c r="F1246" t="s">
        <v>150</v>
      </c>
      <c r="G1246" t="s">
        <v>167</v>
      </c>
      <c r="H1246" s="149" t="str">
        <f t="shared" ca="1" si="59"/>
        <v>16/4/1995</v>
      </c>
      <c r="I1246" t="s">
        <v>152</v>
      </c>
      <c r="J1246" t="s">
        <v>153</v>
      </c>
      <c r="K1246" t="s">
        <v>1317</v>
      </c>
      <c r="L1246" t="s">
        <v>1318</v>
      </c>
      <c r="M1246" t="s">
        <v>1285</v>
      </c>
      <c r="N1246">
        <v>78</v>
      </c>
      <c r="O1246" t="s">
        <v>157</v>
      </c>
      <c r="P1246" t="s">
        <v>158</v>
      </c>
      <c r="Q1246" t="s">
        <v>194</v>
      </c>
      <c r="R1246" t="s">
        <v>1319</v>
      </c>
      <c r="S1246" t="s">
        <v>2</v>
      </c>
      <c r="T1246" t="s">
        <v>196</v>
      </c>
      <c r="U1246" t="s">
        <v>224</v>
      </c>
      <c r="V1246" t="s">
        <v>160</v>
      </c>
      <c r="W1246" t="s">
        <v>182</v>
      </c>
      <c r="X1246" t="s">
        <v>212</v>
      </c>
      <c r="Y1246" t="s">
        <v>2</v>
      </c>
      <c r="Z1246">
        <v>2011</v>
      </c>
      <c r="AA1246" t="s">
        <v>164</v>
      </c>
      <c r="AB1246" t="s">
        <v>2</v>
      </c>
      <c r="AC1246" t="s">
        <v>2</v>
      </c>
      <c r="AD1246" t="s">
        <v>2</v>
      </c>
      <c r="AE1246" t="s">
        <v>2</v>
      </c>
      <c r="AF1246" t="s">
        <v>2</v>
      </c>
      <c r="AG1246" t="s">
        <v>213</v>
      </c>
      <c r="AH1246" t="s">
        <v>190</v>
      </c>
    </row>
    <row r="1247" spans="1:34">
      <c r="A1247">
        <v>7415</v>
      </c>
      <c r="B1247">
        <v>646577</v>
      </c>
      <c r="C1247" t="s">
        <v>149</v>
      </c>
      <c r="D1247" t="str">
        <f t="shared" ca="1" si="57"/>
        <v>RTPTVUYZHS</v>
      </c>
      <c r="E1247" t="str">
        <f t="shared" ca="1" si="58"/>
        <v>Gifbunfdcwoqd</v>
      </c>
      <c r="F1247" t="s">
        <v>150</v>
      </c>
      <c r="G1247" t="s">
        <v>167</v>
      </c>
      <c r="H1247" s="149" t="str">
        <f t="shared" ca="1" si="59"/>
        <v>28/12/1995</v>
      </c>
      <c r="I1247" t="s">
        <v>152</v>
      </c>
      <c r="J1247" t="s">
        <v>153</v>
      </c>
      <c r="K1247" t="s">
        <v>1320</v>
      </c>
      <c r="L1247" t="s">
        <v>215</v>
      </c>
      <c r="M1247" t="s">
        <v>1321</v>
      </c>
      <c r="N1247">
        <v>78</v>
      </c>
      <c r="O1247" t="s">
        <v>157</v>
      </c>
      <c r="P1247" t="s">
        <v>158</v>
      </c>
      <c r="Q1247" t="s">
        <v>194</v>
      </c>
      <c r="R1247">
        <v>725</v>
      </c>
      <c r="S1247" t="s">
        <v>2</v>
      </c>
      <c r="T1247" t="s">
        <v>196</v>
      </c>
      <c r="U1247" t="s">
        <v>224</v>
      </c>
      <c r="V1247" t="s">
        <v>160</v>
      </c>
      <c r="W1247" t="s">
        <v>161</v>
      </c>
      <c r="X1247" t="s">
        <v>2</v>
      </c>
      <c r="Y1247" t="s">
        <v>2</v>
      </c>
      <c r="Z1247">
        <v>2010</v>
      </c>
      <c r="AA1247" t="s">
        <v>164</v>
      </c>
      <c r="AB1247" t="s">
        <v>2</v>
      </c>
      <c r="AC1247" t="s">
        <v>2</v>
      </c>
      <c r="AD1247" t="s">
        <v>2</v>
      </c>
      <c r="AE1247" t="s">
        <v>2</v>
      </c>
      <c r="AF1247" t="s">
        <v>2</v>
      </c>
      <c r="AG1247" t="s">
        <v>213</v>
      </c>
      <c r="AH1247" t="s">
        <v>190</v>
      </c>
    </row>
    <row r="1248" spans="1:34">
      <c r="A1248">
        <v>7415</v>
      </c>
      <c r="B1248">
        <v>646617</v>
      </c>
      <c r="C1248" t="s">
        <v>149</v>
      </c>
      <c r="D1248" t="str">
        <f t="shared" ca="1" si="57"/>
        <v>HKJWPNAKLX</v>
      </c>
      <c r="E1248" t="str">
        <f t="shared" ca="1" si="58"/>
        <v>Uuinjkrneujfp</v>
      </c>
      <c r="F1248" t="s">
        <v>150</v>
      </c>
      <c r="G1248" t="s">
        <v>167</v>
      </c>
      <c r="H1248" s="149" t="str">
        <f t="shared" ca="1" si="59"/>
        <v>27/10/1996</v>
      </c>
      <c r="I1248" t="s">
        <v>152</v>
      </c>
      <c r="J1248" t="s">
        <v>153</v>
      </c>
      <c r="K1248" t="s">
        <v>1320</v>
      </c>
      <c r="L1248" t="s">
        <v>215</v>
      </c>
      <c r="M1248" t="s">
        <v>1321</v>
      </c>
      <c r="N1248">
        <v>78</v>
      </c>
      <c r="O1248" t="s">
        <v>157</v>
      </c>
      <c r="P1248" t="s">
        <v>158</v>
      </c>
      <c r="Q1248" t="s">
        <v>194</v>
      </c>
      <c r="R1248">
        <v>722</v>
      </c>
      <c r="S1248" t="s">
        <v>2</v>
      </c>
      <c r="T1248" t="s">
        <v>196</v>
      </c>
      <c r="U1248" t="s">
        <v>200</v>
      </c>
      <c r="V1248" t="s">
        <v>160</v>
      </c>
      <c r="W1248" t="s">
        <v>161</v>
      </c>
      <c r="X1248" t="s">
        <v>2</v>
      </c>
      <c r="Y1248" t="s">
        <v>2</v>
      </c>
      <c r="Z1248">
        <v>2010</v>
      </c>
      <c r="AA1248" t="s">
        <v>164</v>
      </c>
      <c r="AB1248" t="s">
        <v>2</v>
      </c>
      <c r="AC1248" t="s">
        <v>2</v>
      </c>
      <c r="AD1248" t="s">
        <v>2</v>
      </c>
      <c r="AE1248" t="s">
        <v>2</v>
      </c>
      <c r="AF1248" t="s">
        <v>2</v>
      </c>
      <c r="AG1248" t="s">
        <v>259</v>
      </c>
      <c r="AH1248" t="s">
        <v>190</v>
      </c>
    </row>
    <row r="1249" spans="1:34">
      <c r="A1249">
        <v>7415</v>
      </c>
      <c r="B1249">
        <v>646700</v>
      </c>
      <c r="C1249" t="s">
        <v>149</v>
      </c>
      <c r="D1249" t="str">
        <f t="shared" ca="1" si="57"/>
        <v>PQEBWRRQCE</v>
      </c>
      <c r="E1249" t="str">
        <f t="shared" ca="1" si="58"/>
        <v>Xqzcyiwdbdmlv</v>
      </c>
      <c r="F1249" t="s">
        <v>150</v>
      </c>
      <c r="G1249" t="s">
        <v>167</v>
      </c>
      <c r="H1249" s="149" t="str">
        <f t="shared" ca="1" si="59"/>
        <v>23/12/1995</v>
      </c>
      <c r="I1249" t="s">
        <v>152</v>
      </c>
      <c r="J1249" t="s">
        <v>153</v>
      </c>
      <c r="K1249" t="s">
        <v>1320</v>
      </c>
      <c r="L1249" t="s">
        <v>215</v>
      </c>
      <c r="M1249" t="s">
        <v>1321</v>
      </c>
      <c r="N1249">
        <v>78</v>
      </c>
      <c r="O1249" t="s">
        <v>157</v>
      </c>
      <c r="P1249" t="s">
        <v>158</v>
      </c>
      <c r="Q1249" t="s">
        <v>194</v>
      </c>
      <c r="R1249">
        <v>721</v>
      </c>
      <c r="S1249" t="s">
        <v>133</v>
      </c>
      <c r="T1249" t="s">
        <v>196</v>
      </c>
      <c r="U1249" t="s">
        <v>200</v>
      </c>
      <c r="V1249" t="s">
        <v>160</v>
      </c>
      <c r="W1249" t="s">
        <v>182</v>
      </c>
      <c r="X1249" t="s">
        <v>2</v>
      </c>
      <c r="Y1249" t="s">
        <v>2</v>
      </c>
      <c r="Z1249">
        <v>2011</v>
      </c>
      <c r="AA1249" t="s">
        <v>164</v>
      </c>
      <c r="AB1249" t="s">
        <v>2</v>
      </c>
      <c r="AC1249" t="s">
        <v>2</v>
      </c>
      <c r="AD1249" t="s">
        <v>2</v>
      </c>
      <c r="AE1249" t="s">
        <v>2</v>
      </c>
      <c r="AF1249" t="s">
        <v>2</v>
      </c>
      <c r="AG1249" t="s">
        <v>213</v>
      </c>
      <c r="AH1249" t="s">
        <v>190</v>
      </c>
    </row>
    <row r="1250" spans="1:34">
      <c r="A1250">
        <v>7415</v>
      </c>
      <c r="B1250">
        <v>646773</v>
      </c>
      <c r="C1250" t="s">
        <v>149</v>
      </c>
      <c r="D1250" t="str">
        <f t="shared" ca="1" si="57"/>
        <v>BXGKTYPXSC</v>
      </c>
      <c r="E1250" t="str">
        <f t="shared" ca="1" si="58"/>
        <v>Cxbqxrbnstpwu</v>
      </c>
      <c r="F1250" t="s">
        <v>150</v>
      </c>
      <c r="G1250" t="s">
        <v>167</v>
      </c>
      <c r="H1250" s="149" t="str">
        <f t="shared" ca="1" si="59"/>
        <v>11/11/1996</v>
      </c>
      <c r="I1250" t="s">
        <v>152</v>
      </c>
      <c r="J1250" t="s">
        <v>153</v>
      </c>
      <c r="K1250" t="s">
        <v>1320</v>
      </c>
      <c r="L1250" t="s">
        <v>215</v>
      </c>
      <c r="M1250" t="s">
        <v>1321</v>
      </c>
      <c r="N1250">
        <v>78</v>
      </c>
      <c r="O1250" t="s">
        <v>157</v>
      </c>
      <c r="P1250" t="s">
        <v>158</v>
      </c>
      <c r="Q1250" t="s">
        <v>194</v>
      </c>
      <c r="R1250">
        <v>721</v>
      </c>
      <c r="S1250" t="s">
        <v>2</v>
      </c>
      <c r="T1250" t="s">
        <v>196</v>
      </c>
      <c r="U1250" t="s">
        <v>200</v>
      </c>
      <c r="V1250" t="s">
        <v>160</v>
      </c>
      <c r="W1250" t="s">
        <v>182</v>
      </c>
      <c r="X1250" t="s">
        <v>2</v>
      </c>
      <c r="Y1250" t="s">
        <v>2</v>
      </c>
      <c r="Z1250">
        <v>2011</v>
      </c>
      <c r="AA1250" t="s">
        <v>164</v>
      </c>
      <c r="AB1250" t="s">
        <v>2</v>
      </c>
      <c r="AC1250" t="s">
        <v>2</v>
      </c>
      <c r="AD1250" t="s">
        <v>2</v>
      </c>
      <c r="AE1250" t="s">
        <v>2</v>
      </c>
      <c r="AF1250" t="s">
        <v>2</v>
      </c>
      <c r="AG1250" t="s">
        <v>213</v>
      </c>
      <c r="AH1250" t="s">
        <v>190</v>
      </c>
    </row>
    <row r="1251" spans="1:34">
      <c r="A1251">
        <v>7415</v>
      </c>
      <c r="B1251">
        <v>646823</v>
      </c>
      <c r="C1251" t="s">
        <v>149</v>
      </c>
      <c r="D1251" t="str">
        <f t="shared" ca="1" si="57"/>
        <v>TINYKMBYLQ</v>
      </c>
      <c r="E1251" t="str">
        <f t="shared" ca="1" si="58"/>
        <v>Znoptnfzsrncm</v>
      </c>
      <c r="F1251" t="s">
        <v>150</v>
      </c>
      <c r="G1251" t="s">
        <v>167</v>
      </c>
      <c r="H1251" s="149" t="str">
        <f t="shared" ca="1" si="59"/>
        <v>22/3/1997</v>
      </c>
      <c r="I1251" t="s">
        <v>152</v>
      </c>
      <c r="J1251" t="s">
        <v>153</v>
      </c>
      <c r="K1251" t="s">
        <v>1320</v>
      </c>
      <c r="L1251" t="s">
        <v>215</v>
      </c>
      <c r="M1251" t="s">
        <v>1321</v>
      </c>
      <c r="N1251">
        <v>78</v>
      </c>
      <c r="O1251" t="s">
        <v>157</v>
      </c>
      <c r="P1251" t="s">
        <v>158</v>
      </c>
      <c r="Q1251" t="s">
        <v>194</v>
      </c>
      <c r="R1251">
        <v>722</v>
      </c>
      <c r="S1251" t="s">
        <v>2</v>
      </c>
      <c r="T1251" t="s">
        <v>196</v>
      </c>
      <c r="U1251" t="s">
        <v>200</v>
      </c>
      <c r="V1251" t="s">
        <v>160</v>
      </c>
      <c r="W1251" t="s">
        <v>161</v>
      </c>
      <c r="X1251" t="s">
        <v>2</v>
      </c>
      <c r="Y1251" t="s">
        <v>2</v>
      </c>
      <c r="Z1251">
        <v>2011</v>
      </c>
      <c r="AA1251" t="s">
        <v>164</v>
      </c>
      <c r="AB1251" t="s">
        <v>2</v>
      </c>
      <c r="AC1251" t="s">
        <v>2</v>
      </c>
      <c r="AD1251" t="s">
        <v>2</v>
      </c>
      <c r="AE1251" t="s">
        <v>2</v>
      </c>
      <c r="AF1251" t="s">
        <v>2</v>
      </c>
      <c r="AG1251" t="s">
        <v>259</v>
      </c>
      <c r="AH1251" t="s">
        <v>190</v>
      </c>
    </row>
    <row r="1252" spans="1:34">
      <c r="A1252">
        <v>7415</v>
      </c>
      <c r="B1252">
        <v>646918</v>
      </c>
      <c r="C1252" t="s">
        <v>149</v>
      </c>
      <c r="D1252" t="str">
        <f t="shared" ca="1" si="57"/>
        <v>MNLDLJPLGO</v>
      </c>
      <c r="E1252" t="str">
        <f t="shared" ca="1" si="58"/>
        <v>Lbwgblvntfjtc</v>
      </c>
      <c r="F1252" t="s">
        <v>150</v>
      </c>
      <c r="G1252" t="s">
        <v>167</v>
      </c>
      <c r="H1252" s="149" t="str">
        <f t="shared" ca="1" si="59"/>
        <v>19/10/1994</v>
      </c>
      <c r="I1252" t="s">
        <v>152</v>
      </c>
      <c r="J1252" t="s">
        <v>153</v>
      </c>
      <c r="K1252" t="s">
        <v>1320</v>
      </c>
      <c r="L1252" t="s">
        <v>215</v>
      </c>
      <c r="M1252" t="s">
        <v>1321</v>
      </c>
      <c r="N1252">
        <v>78</v>
      </c>
      <c r="O1252" t="s">
        <v>157</v>
      </c>
      <c r="P1252" t="s">
        <v>158</v>
      </c>
      <c r="Q1252" t="s">
        <v>194</v>
      </c>
      <c r="R1252">
        <v>721</v>
      </c>
      <c r="S1252" t="s">
        <v>133</v>
      </c>
      <c r="T1252" t="s">
        <v>196</v>
      </c>
      <c r="U1252" t="s">
        <v>211</v>
      </c>
      <c r="V1252" t="s">
        <v>160</v>
      </c>
      <c r="W1252" t="s">
        <v>182</v>
      </c>
      <c r="X1252" t="s">
        <v>254</v>
      </c>
      <c r="Y1252" t="s">
        <v>2</v>
      </c>
      <c r="Z1252">
        <v>2011</v>
      </c>
      <c r="AA1252" t="s">
        <v>164</v>
      </c>
      <c r="AB1252" t="s">
        <v>2</v>
      </c>
      <c r="AC1252" t="s">
        <v>2</v>
      </c>
      <c r="AD1252" t="s">
        <v>2</v>
      </c>
      <c r="AE1252" t="s">
        <v>2</v>
      </c>
      <c r="AF1252" t="s">
        <v>2</v>
      </c>
      <c r="AG1252" t="s">
        <v>213</v>
      </c>
      <c r="AH1252" t="s">
        <v>190</v>
      </c>
    </row>
    <row r="1253" spans="1:34">
      <c r="A1253">
        <v>7415</v>
      </c>
      <c r="B1253">
        <v>646921</v>
      </c>
      <c r="C1253" t="s">
        <v>149</v>
      </c>
      <c r="D1253" t="str">
        <f t="shared" ca="1" si="57"/>
        <v>XWVAGNIWSI</v>
      </c>
      <c r="E1253" t="str">
        <f t="shared" ca="1" si="58"/>
        <v>Vjxknbtsodebf</v>
      </c>
      <c r="F1253" t="s">
        <v>150</v>
      </c>
      <c r="G1253" t="s">
        <v>167</v>
      </c>
      <c r="H1253" s="149" t="str">
        <f t="shared" ca="1" si="59"/>
        <v>24/10/1997</v>
      </c>
      <c r="I1253" t="s">
        <v>152</v>
      </c>
      <c r="J1253" t="s">
        <v>153</v>
      </c>
      <c r="K1253" t="s">
        <v>1320</v>
      </c>
      <c r="L1253" t="s">
        <v>215</v>
      </c>
      <c r="M1253" t="s">
        <v>1321</v>
      </c>
      <c r="N1253">
        <v>78</v>
      </c>
      <c r="O1253" t="s">
        <v>157</v>
      </c>
      <c r="P1253" t="s">
        <v>158</v>
      </c>
      <c r="Q1253" t="s">
        <v>194</v>
      </c>
      <c r="R1253">
        <v>721</v>
      </c>
      <c r="S1253" t="s">
        <v>133</v>
      </c>
      <c r="T1253" t="s">
        <v>196</v>
      </c>
      <c r="U1253" t="s">
        <v>200</v>
      </c>
      <c r="V1253" t="s">
        <v>160</v>
      </c>
      <c r="W1253" t="s">
        <v>182</v>
      </c>
      <c r="X1253" t="s">
        <v>2</v>
      </c>
      <c r="Y1253" t="s">
        <v>2</v>
      </c>
      <c r="Z1253">
        <v>2011</v>
      </c>
      <c r="AA1253" t="s">
        <v>164</v>
      </c>
      <c r="AB1253" t="s">
        <v>2</v>
      </c>
      <c r="AC1253" t="s">
        <v>2</v>
      </c>
      <c r="AD1253" t="s">
        <v>2</v>
      </c>
      <c r="AE1253" t="s">
        <v>2</v>
      </c>
      <c r="AF1253" t="s">
        <v>2</v>
      </c>
      <c r="AG1253" t="s">
        <v>213</v>
      </c>
      <c r="AH1253" t="s">
        <v>190</v>
      </c>
    </row>
    <row r="1254" spans="1:34">
      <c r="A1254">
        <v>7415</v>
      </c>
      <c r="B1254">
        <v>646998</v>
      </c>
      <c r="C1254" t="s">
        <v>149</v>
      </c>
      <c r="D1254" t="str">
        <f t="shared" ca="1" si="57"/>
        <v>ATODAOJJSV</v>
      </c>
      <c r="E1254" t="str">
        <f t="shared" ca="1" si="58"/>
        <v>Atxxyguphgajb</v>
      </c>
      <c r="F1254" t="s">
        <v>150</v>
      </c>
      <c r="G1254" t="s">
        <v>151</v>
      </c>
      <c r="H1254" s="149" t="str">
        <f t="shared" ca="1" si="59"/>
        <v>25/6/1996</v>
      </c>
      <c r="I1254" t="s">
        <v>152</v>
      </c>
      <c r="J1254" t="s">
        <v>153</v>
      </c>
      <c r="K1254" t="s">
        <v>1320</v>
      </c>
      <c r="L1254" t="s">
        <v>215</v>
      </c>
      <c r="M1254" t="s">
        <v>1321</v>
      </c>
      <c r="N1254">
        <v>78</v>
      </c>
      <c r="O1254" t="s">
        <v>157</v>
      </c>
      <c r="P1254" t="s">
        <v>158</v>
      </c>
      <c r="Q1254" t="s">
        <v>179</v>
      </c>
      <c r="R1254">
        <v>732</v>
      </c>
      <c r="S1254" t="s">
        <v>2</v>
      </c>
      <c r="T1254" t="s">
        <v>2</v>
      </c>
      <c r="U1254" t="s">
        <v>181</v>
      </c>
      <c r="V1254" t="s">
        <v>160</v>
      </c>
      <c r="W1254" t="s">
        <v>161</v>
      </c>
      <c r="X1254" t="s">
        <v>2</v>
      </c>
      <c r="Y1254" t="s">
        <v>2</v>
      </c>
      <c r="Z1254">
        <v>2011</v>
      </c>
      <c r="AA1254" t="s">
        <v>164</v>
      </c>
      <c r="AB1254" t="s">
        <v>2</v>
      </c>
      <c r="AC1254" t="s">
        <v>2</v>
      </c>
      <c r="AD1254" t="s">
        <v>2</v>
      </c>
      <c r="AE1254" t="s">
        <v>2</v>
      </c>
      <c r="AF1254" t="s">
        <v>2</v>
      </c>
      <c r="AG1254" t="s">
        <v>174</v>
      </c>
      <c r="AH1254" t="s">
        <v>232</v>
      </c>
    </row>
    <row r="1255" spans="1:34">
      <c r="A1255">
        <v>7415</v>
      </c>
      <c r="B1255">
        <v>649851</v>
      </c>
      <c r="C1255" t="s">
        <v>149</v>
      </c>
      <c r="D1255" t="str">
        <f t="shared" ca="1" si="57"/>
        <v>WWPJUEJVAV</v>
      </c>
      <c r="E1255" t="str">
        <f t="shared" ca="1" si="58"/>
        <v>Dgrvyrutttmta</v>
      </c>
      <c r="F1255" t="s">
        <v>150</v>
      </c>
      <c r="G1255" t="s">
        <v>167</v>
      </c>
      <c r="H1255" s="149" t="str">
        <f t="shared" ca="1" si="59"/>
        <v>20/1/1996</v>
      </c>
      <c r="I1255" t="s">
        <v>152</v>
      </c>
      <c r="J1255" t="s">
        <v>153</v>
      </c>
      <c r="K1255" t="s">
        <v>1322</v>
      </c>
      <c r="L1255" t="s">
        <v>1323</v>
      </c>
      <c r="M1255" t="s">
        <v>582</v>
      </c>
      <c r="N1255">
        <v>95</v>
      </c>
      <c r="O1255" t="s">
        <v>157</v>
      </c>
      <c r="P1255" t="s">
        <v>158</v>
      </c>
      <c r="Q1255" t="s">
        <v>246</v>
      </c>
      <c r="R1255" t="s">
        <v>1324</v>
      </c>
      <c r="S1255" t="s">
        <v>2</v>
      </c>
      <c r="T1255" t="s">
        <v>2</v>
      </c>
      <c r="U1255" t="s">
        <v>224</v>
      </c>
      <c r="V1255" t="s">
        <v>160</v>
      </c>
      <c r="W1255" t="s">
        <v>525</v>
      </c>
      <c r="X1255" t="s">
        <v>2</v>
      </c>
      <c r="Y1255" t="s">
        <v>2</v>
      </c>
      <c r="Z1255">
        <v>2011</v>
      </c>
      <c r="AA1255" t="s">
        <v>164</v>
      </c>
      <c r="AB1255" t="s">
        <v>2</v>
      </c>
      <c r="AC1255" t="s">
        <v>2</v>
      </c>
      <c r="AD1255" t="s">
        <v>2</v>
      </c>
      <c r="AE1255" t="s">
        <v>2</v>
      </c>
      <c r="AF1255" t="s">
        <v>2</v>
      </c>
      <c r="AG1255" t="s">
        <v>2</v>
      </c>
      <c r="AH1255" t="s">
        <v>2</v>
      </c>
    </row>
    <row r="1256" spans="1:34">
      <c r="A1256">
        <v>7415</v>
      </c>
      <c r="B1256">
        <v>649878</v>
      </c>
      <c r="C1256" t="s">
        <v>183</v>
      </c>
      <c r="D1256" t="str">
        <f t="shared" ca="1" si="57"/>
        <v>URFBZIYGWZ</v>
      </c>
      <c r="E1256" t="str">
        <f t="shared" ca="1" si="58"/>
        <v>Pcwzucwrwruzs</v>
      </c>
      <c r="F1256" t="s">
        <v>150</v>
      </c>
      <c r="G1256" t="s">
        <v>167</v>
      </c>
      <c r="H1256" s="149" t="str">
        <f t="shared" ca="1" si="59"/>
        <v>20/6/1994</v>
      </c>
      <c r="I1256" t="s">
        <v>152</v>
      </c>
      <c r="J1256" t="s">
        <v>153</v>
      </c>
      <c r="K1256" t="s">
        <v>1322</v>
      </c>
      <c r="L1256" t="s">
        <v>1323</v>
      </c>
      <c r="M1256" t="s">
        <v>582</v>
      </c>
      <c r="N1256">
        <v>95</v>
      </c>
      <c r="O1256" t="s">
        <v>157</v>
      </c>
      <c r="P1256" t="s">
        <v>158</v>
      </c>
      <c r="Q1256" t="s">
        <v>246</v>
      </c>
      <c r="R1256" t="s">
        <v>1324</v>
      </c>
      <c r="S1256" t="s">
        <v>2</v>
      </c>
      <c r="T1256" t="s">
        <v>2</v>
      </c>
      <c r="U1256" t="s">
        <v>224</v>
      </c>
      <c r="V1256" t="s">
        <v>160</v>
      </c>
      <c r="W1256" t="s">
        <v>525</v>
      </c>
      <c r="X1256" t="s">
        <v>2</v>
      </c>
      <c r="Y1256" t="s">
        <v>2</v>
      </c>
      <c r="Z1256">
        <v>2011</v>
      </c>
      <c r="AA1256" t="s">
        <v>164</v>
      </c>
      <c r="AB1256" t="s">
        <v>2</v>
      </c>
      <c r="AC1256" t="s">
        <v>2</v>
      </c>
      <c r="AD1256" t="s">
        <v>2</v>
      </c>
      <c r="AE1256" t="s">
        <v>2</v>
      </c>
      <c r="AF1256" t="s">
        <v>2</v>
      </c>
      <c r="AG1256" t="s">
        <v>2</v>
      </c>
      <c r="AH1256" t="s">
        <v>2</v>
      </c>
    </row>
    <row r="1257" spans="1:34">
      <c r="A1257">
        <v>7415</v>
      </c>
      <c r="B1257">
        <v>651421</v>
      </c>
      <c r="C1257" t="s">
        <v>149</v>
      </c>
      <c r="D1257" t="str">
        <f t="shared" ca="1" si="57"/>
        <v>YPGTYHVRUG</v>
      </c>
      <c r="E1257" t="str">
        <f t="shared" ca="1" si="58"/>
        <v>Agwgvalolcjxl</v>
      </c>
      <c r="F1257" t="s">
        <v>150</v>
      </c>
      <c r="G1257" t="s">
        <v>151</v>
      </c>
      <c r="H1257" s="149" t="str">
        <f t="shared" ca="1" si="59"/>
        <v>22/9/1995</v>
      </c>
      <c r="I1257" t="s">
        <v>152</v>
      </c>
      <c r="J1257" t="s">
        <v>153</v>
      </c>
      <c r="K1257" t="s">
        <v>1325</v>
      </c>
      <c r="L1257" t="s">
        <v>1326</v>
      </c>
      <c r="M1257" t="s">
        <v>1327</v>
      </c>
      <c r="N1257">
        <v>91</v>
      </c>
      <c r="O1257" t="s">
        <v>157</v>
      </c>
      <c r="P1257" t="s">
        <v>158</v>
      </c>
      <c r="Q1257" t="s">
        <v>171</v>
      </c>
      <c r="R1257" t="s">
        <v>1328</v>
      </c>
      <c r="S1257" t="s">
        <v>2</v>
      </c>
      <c r="T1257" t="s">
        <v>2</v>
      </c>
      <c r="U1257" t="s">
        <v>251</v>
      </c>
      <c r="V1257" t="s">
        <v>160</v>
      </c>
      <c r="W1257" t="s">
        <v>182</v>
      </c>
      <c r="X1257" t="s">
        <v>162</v>
      </c>
      <c r="Y1257" t="s">
        <v>2</v>
      </c>
      <c r="Z1257">
        <v>2010</v>
      </c>
      <c r="AA1257" t="s">
        <v>164</v>
      </c>
      <c r="AB1257" t="s">
        <v>2</v>
      </c>
      <c r="AC1257" t="s">
        <v>2</v>
      </c>
      <c r="AD1257" t="s">
        <v>2</v>
      </c>
      <c r="AE1257" t="s">
        <v>2</v>
      </c>
      <c r="AF1257" t="s">
        <v>2</v>
      </c>
      <c r="AG1257" t="s">
        <v>284</v>
      </c>
      <c r="AH1257" t="s">
        <v>166</v>
      </c>
    </row>
    <row r="1258" spans="1:34">
      <c r="A1258">
        <v>7415</v>
      </c>
      <c r="B1258">
        <v>651432</v>
      </c>
      <c r="C1258" t="s">
        <v>149</v>
      </c>
      <c r="D1258" t="str">
        <f t="shared" ca="1" si="57"/>
        <v>ORGMDDTDWZ</v>
      </c>
      <c r="E1258" t="str">
        <f t="shared" ca="1" si="58"/>
        <v>Chkmspcgqbwns</v>
      </c>
      <c r="F1258" t="s">
        <v>150</v>
      </c>
      <c r="G1258" t="s">
        <v>167</v>
      </c>
      <c r="H1258" s="149" t="str">
        <f t="shared" ca="1" si="59"/>
        <v>21/5/1997</v>
      </c>
      <c r="I1258" t="s">
        <v>152</v>
      </c>
      <c r="J1258" t="s">
        <v>153</v>
      </c>
      <c r="K1258" t="s">
        <v>1325</v>
      </c>
      <c r="L1258" t="s">
        <v>1326</v>
      </c>
      <c r="M1258" t="s">
        <v>1327</v>
      </c>
      <c r="N1258">
        <v>91</v>
      </c>
      <c r="O1258" t="s">
        <v>157</v>
      </c>
      <c r="P1258" t="s">
        <v>158</v>
      </c>
      <c r="Q1258" t="s">
        <v>194</v>
      </c>
      <c r="R1258" t="s">
        <v>1329</v>
      </c>
      <c r="S1258" t="s">
        <v>2</v>
      </c>
      <c r="T1258" t="s">
        <v>196</v>
      </c>
      <c r="U1258" t="s">
        <v>200</v>
      </c>
      <c r="V1258" t="s">
        <v>160</v>
      </c>
      <c r="W1258" t="s">
        <v>182</v>
      </c>
      <c r="X1258" t="s">
        <v>2</v>
      </c>
      <c r="Y1258" t="s">
        <v>2</v>
      </c>
      <c r="Z1258">
        <v>2010</v>
      </c>
      <c r="AA1258" t="s">
        <v>164</v>
      </c>
      <c r="AB1258" t="s">
        <v>2</v>
      </c>
      <c r="AC1258" t="s">
        <v>2</v>
      </c>
      <c r="AD1258" t="s">
        <v>2</v>
      </c>
      <c r="AE1258" t="s">
        <v>2</v>
      </c>
      <c r="AF1258" t="s">
        <v>2</v>
      </c>
      <c r="AG1258" t="s">
        <v>165</v>
      </c>
      <c r="AH1258" t="s">
        <v>175</v>
      </c>
    </row>
    <row r="1259" spans="1:34">
      <c r="A1259">
        <v>7415</v>
      </c>
      <c r="B1259">
        <v>651445</v>
      </c>
      <c r="C1259" t="s">
        <v>149</v>
      </c>
      <c r="D1259" t="str">
        <f t="shared" ca="1" si="57"/>
        <v>PJCTAFZEWF</v>
      </c>
      <c r="E1259" t="str">
        <f t="shared" ca="1" si="58"/>
        <v>Njaeukkcumpzg</v>
      </c>
      <c r="F1259" t="s">
        <v>150</v>
      </c>
      <c r="G1259" t="s">
        <v>167</v>
      </c>
      <c r="H1259" s="149" t="str">
        <f t="shared" ca="1" si="59"/>
        <v>11/11/1996</v>
      </c>
      <c r="I1259" t="s">
        <v>152</v>
      </c>
      <c r="J1259" t="s">
        <v>153</v>
      </c>
      <c r="K1259" t="s">
        <v>1325</v>
      </c>
      <c r="L1259" t="s">
        <v>1326</v>
      </c>
      <c r="M1259" t="s">
        <v>1327</v>
      </c>
      <c r="N1259">
        <v>91</v>
      </c>
      <c r="O1259" t="s">
        <v>157</v>
      </c>
      <c r="P1259" t="s">
        <v>158</v>
      </c>
      <c r="Q1259" t="s">
        <v>194</v>
      </c>
      <c r="R1259" t="s">
        <v>1329</v>
      </c>
      <c r="S1259" t="s">
        <v>2</v>
      </c>
      <c r="T1259" t="s">
        <v>196</v>
      </c>
      <c r="U1259" t="s">
        <v>200</v>
      </c>
      <c r="V1259" t="s">
        <v>160</v>
      </c>
      <c r="W1259" t="s">
        <v>161</v>
      </c>
      <c r="X1259" t="s">
        <v>2</v>
      </c>
      <c r="Y1259" t="s">
        <v>2</v>
      </c>
      <c r="Z1259">
        <v>2010</v>
      </c>
      <c r="AA1259" t="s">
        <v>164</v>
      </c>
      <c r="AB1259" t="s">
        <v>2</v>
      </c>
      <c r="AC1259" t="s">
        <v>2</v>
      </c>
      <c r="AD1259" t="s">
        <v>2</v>
      </c>
      <c r="AE1259" t="s">
        <v>2</v>
      </c>
      <c r="AF1259" t="s">
        <v>2</v>
      </c>
      <c r="AG1259" t="s">
        <v>165</v>
      </c>
      <c r="AH1259" t="s">
        <v>175</v>
      </c>
    </row>
    <row r="1260" spans="1:34">
      <c r="A1260">
        <v>7415</v>
      </c>
      <c r="B1260">
        <v>651526</v>
      </c>
      <c r="C1260" t="s">
        <v>149</v>
      </c>
      <c r="D1260" t="str">
        <f t="shared" ca="1" si="57"/>
        <v>FKGGXUTBYK</v>
      </c>
      <c r="E1260" t="str">
        <f t="shared" ca="1" si="58"/>
        <v>Guqeydnimoyrt</v>
      </c>
      <c r="F1260" t="s">
        <v>150</v>
      </c>
      <c r="G1260" t="s">
        <v>167</v>
      </c>
      <c r="H1260" s="149" t="str">
        <f t="shared" ca="1" si="59"/>
        <v>7/11/1996</v>
      </c>
      <c r="I1260" t="s">
        <v>152</v>
      </c>
      <c r="J1260" t="s">
        <v>153</v>
      </c>
      <c r="K1260" t="s">
        <v>1325</v>
      </c>
      <c r="L1260" t="s">
        <v>1326</v>
      </c>
      <c r="M1260" t="s">
        <v>1327</v>
      </c>
      <c r="N1260">
        <v>91</v>
      </c>
      <c r="O1260" t="s">
        <v>157</v>
      </c>
      <c r="P1260" t="s">
        <v>158</v>
      </c>
      <c r="Q1260" t="s">
        <v>194</v>
      </c>
      <c r="R1260" t="s">
        <v>1329</v>
      </c>
      <c r="S1260" t="s">
        <v>2</v>
      </c>
      <c r="T1260" t="s">
        <v>196</v>
      </c>
      <c r="U1260" t="s">
        <v>200</v>
      </c>
      <c r="V1260" t="s">
        <v>160</v>
      </c>
      <c r="W1260" t="s">
        <v>161</v>
      </c>
      <c r="X1260" t="s">
        <v>2</v>
      </c>
      <c r="Y1260" t="s">
        <v>2</v>
      </c>
      <c r="Z1260">
        <v>2011</v>
      </c>
      <c r="AA1260" t="s">
        <v>164</v>
      </c>
      <c r="AB1260" t="s">
        <v>2</v>
      </c>
      <c r="AC1260" t="s">
        <v>2</v>
      </c>
      <c r="AD1260" t="s">
        <v>2</v>
      </c>
      <c r="AE1260" t="s">
        <v>2</v>
      </c>
      <c r="AF1260" t="s">
        <v>2</v>
      </c>
      <c r="AG1260" t="s">
        <v>165</v>
      </c>
      <c r="AH1260" t="s">
        <v>190</v>
      </c>
    </row>
    <row r="1261" spans="1:34">
      <c r="A1261">
        <v>7415</v>
      </c>
      <c r="B1261">
        <v>651556</v>
      </c>
      <c r="C1261" t="s">
        <v>149</v>
      </c>
      <c r="D1261" t="str">
        <f t="shared" ca="1" si="57"/>
        <v>MFSOLDRLTW</v>
      </c>
      <c r="E1261" t="str">
        <f t="shared" ca="1" si="58"/>
        <v>Opuvtnfovguej</v>
      </c>
      <c r="F1261" t="s">
        <v>150</v>
      </c>
      <c r="G1261" t="s">
        <v>151</v>
      </c>
      <c r="H1261" s="149" t="str">
        <f t="shared" ca="1" si="59"/>
        <v>4/11/1995</v>
      </c>
      <c r="I1261" t="s">
        <v>152</v>
      </c>
      <c r="J1261" t="s">
        <v>153</v>
      </c>
      <c r="K1261" t="s">
        <v>1325</v>
      </c>
      <c r="L1261" t="s">
        <v>1326</v>
      </c>
      <c r="M1261" t="s">
        <v>1327</v>
      </c>
      <c r="N1261">
        <v>91</v>
      </c>
      <c r="O1261" t="s">
        <v>157</v>
      </c>
      <c r="P1261" t="s">
        <v>158</v>
      </c>
      <c r="Q1261" t="s">
        <v>194</v>
      </c>
      <c r="R1261" t="s">
        <v>1329</v>
      </c>
      <c r="S1261" t="s">
        <v>2</v>
      </c>
      <c r="T1261" t="s">
        <v>196</v>
      </c>
      <c r="U1261" t="s">
        <v>200</v>
      </c>
      <c r="V1261" t="s">
        <v>160</v>
      </c>
      <c r="W1261" t="s">
        <v>182</v>
      </c>
      <c r="X1261" t="s">
        <v>2</v>
      </c>
      <c r="Y1261" t="s">
        <v>2</v>
      </c>
      <c r="Z1261">
        <v>2011</v>
      </c>
      <c r="AA1261" t="s">
        <v>164</v>
      </c>
      <c r="AB1261" t="s">
        <v>2</v>
      </c>
      <c r="AC1261" t="s">
        <v>2</v>
      </c>
      <c r="AD1261" t="s">
        <v>2</v>
      </c>
      <c r="AE1261" t="s">
        <v>2</v>
      </c>
      <c r="AF1261" t="s">
        <v>2</v>
      </c>
      <c r="AG1261" t="s">
        <v>165</v>
      </c>
      <c r="AH1261" t="s">
        <v>175</v>
      </c>
    </row>
    <row r="1262" spans="1:34">
      <c r="A1262">
        <v>7415</v>
      </c>
      <c r="B1262">
        <v>651598</v>
      </c>
      <c r="C1262" t="s">
        <v>149</v>
      </c>
      <c r="D1262" t="str">
        <f t="shared" ca="1" si="57"/>
        <v>VDUSJRTOSC</v>
      </c>
      <c r="E1262" t="str">
        <f t="shared" ca="1" si="58"/>
        <v>Shfwoglyqqxcz</v>
      </c>
      <c r="F1262" t="s">
        <v>150</v>
      </c>
      <c r="G1262" t="s">
        <v>167</v>
      </c>
      <c r="H1262" s="149" t="str">
        <f t="shared" ca="1" si="59"/>
        <v>25/7/1997</v>
      </c>
      <c r="I1262" t="s">
        <v>152</v>
      </c>
      <c r="J1262" t="s">
        <v>153</v>
      </c>
      <c r="K1262" t="s">
        <v>1325</v>
      </c>
      <c r="L1262" t="s">
        <v>1326</v>
      </c>
      <c r="M1262" t="s">
        <v>1327</v>
      </c>
      <c r="N1262">
        <v>91</v>
      </c>
      <c r="O1262" t="s">
        <v>157</v>
      </c>
      <c r="P1262" t="s">
        <v>158</v>
      </c>
      <c r="Q1262" t="s">
        <v>171</v>
      </c>
      <c r="R1262" t="s">
        <v>1330</v>
      </c>
      <c r="S1262" t="s">
        <v>2</v>
      </c>
      <c r="T1262" t="s">
        <v>2</v>
      </c>
      <c r="U1262" t="s">
        <v>238</v>
      </c>
      <c r="V1262" t="s">
        <v>160</v>
      </c>
      <c r="W1262" t="s">
        <v>182</v>
      </c>
      <c r="X1262" t="s">
        <v>162</v>
      </c>
      <c r="Y1262" t="s">
        <v>2</v>
      </c>
      <c r="Z1262">
        <v>2011</v>
      </c>
      <c r="AA1262" t="s">
        <v>164</v>
      </c>
      <c r="AB1262" t="s">
        <v>2</v>
      </c>
      <c r="AC1262" t="s">
        <v>2</v>
      </c>
      <c r="AD1262" t="s">
        <v>2</v>
      </c>
      <c r="AE1262" t="s">
        <v>2</v>
      </c>
      <c r="AF1262" t="s">
        <v>2</v>
      </c>
      <c r="AG1262" t="s">
        <v>284</v>
      </c>
      <c r="AH1262" t="s">
        <v>166</v>
      </c>
    </row>
    <row r="1263" spans="1:34">
      <c r="A1263">
        <v>7415</v>
      </c>
      <c r="B1263">
        <v>651666</v>
      </c>
      <c r="C1263" t="s">
        <v>149</v>
      </c>
      <c r="D1263" t="str">
        <f t="shared" ca="1" si="57"/>
        <v>IZJCZEQIJJ</v>
      </c>
      <c r="E1263" t="str">
        <f t="shared" ca="1" si="58"/>
        <v>Axvhfjpouymzk</v>
      </c>
      <c r="F1263" t="s">
        <v>150</v>
      </c>
      <c r="G1263" t="s">
        <v>167</v>
      </c>
      <c r="H1263" s="149" t="str">
        <f t="shared" ca="1" si="59"/>
        <v>13/10/1994</v>
      </c>
      <c r="I1263" t="s">
        <v>152</v>
      </c>
      <c r="J1263" t="s">
        <v>153</v>
      </c>
      <c r="K1263" t="s">
        <v>1325</v>
      </c>
      <c r="L1263" t="s">
        <v>1326</v>
      </c>
      <c r="M1263" t="s">
        <v>1327</v>
      </c>
      <c r="N1263">
        <v>91</v>
      </c>
      <c r="O1263" t="s">
        <v>157</v>
      </c>
      <c r="P1263" t="s">
        <v>158</v>
      </c>
      <c r="Q1263" t="s">
        <v>194</v>
      </c>
      <c r="R1263" t="s">
        <v>1329</v>
      </c>
      <c r="S1263" t="s">
        <v>2</v>
      </c>
      <c r="T1263" t="s">
        <v>196</v>
      </c>
      <c r="U1263" t="s">
        <v>200</v>
      </c>
      <c r="V1263" t="s">
        <v>160</v>
      </c>
      <c r="W1263" t="s">
        <v>161</v>
      </c>
      <c r="X1263" t="s">
        <v>2</v>
      </c>
      <c r="Y1263" t="s">
        <v>2</v>
      </c>
      <c r="Z1263">
        <v>2011</v>
      </c>
      <c r="AA1263" t="s">
        <v>164</v>
      </c>
      <c r="AB1263" t="s">
        <v>2</v>
      </c>
      <c r="AC1263" t="s">
        <v>2</v>
      </c>
      <c r="AD1263" t="s">
        <v>2</v>
      </c>
      <c r="AE1263" t="s">
        <v>2</v>
      </c>
      <c r="AF1263" t="s">
        <v>2</v>
      </c>
      <c r="AG1263" t="s">
        <v>165</v>
      </c>
      <c r="AH1263" t="s">
        <v>166</v>
      </c>
    </row>
    <row r="1264" spans="1:34">
      <c r="A1264">
        <v>7415</v>
      </c>
      <c r="B1264">
        <v>651692</v>
      </c>
      <c r="C1264" t="s">
        <v>149</v>
      </c>
      <c r="D1264" t="str">
        <f t="shared" ca="1" si="57"/>
        <v>ODWSTNKYWD</v>
      </c>
      <c r="E1264" t="str">
        <f t="shared" ca="1" si="58"/>
        <v>Rvqjainemxlxh</v>
      </c>
      <c r="F1264" t="s">
        <v>150</v>
      </c>
      <c r="G1264" t="s">
        <v>151</v>
      </c>
      <c r="H1264" s="149" t="str">
        <f t="shared" ca="1" si="59"/>
        <v>5/9/1994</v>
      </c>
      <c r="I1264" t="s">
        <v>152</v>
      </c>
      <c r="J1264" t="s">
        <v>153</v>
      </c>
      <c r="K1264" t="s">
        <v>1325</v>
      </c>
      <c r="L1264" t="s">
        <v>1326</v>
      </c>
      <c r="M1264" t="s">
        <v>1327</v>
      </c>
      <c r="N1264">
        <v>91</v>
      </c>
      <c r="O1264" t="s">
        <v>157</v>
      </c>
      <c r="P1264" t="s">
        <v>158</v>
      </c>
      <c r="Q1264" t="s">
        <v>194</v>
      </c>
      <c r="R1264" t="s">
        <v>1331</v>
      </c>
      <c r="S1264" t="s">
        <v>2</v>
      </c>
      <c r="T1264" t="s">
        <v>196</v>
      </c>
      <c r="U1264" t="s">
        <v>200</v>
      </c>
      <c r="V1264" t="s">
        <v>160</v>
      </c>
      <c r="W1264" t="s">
        <v>225</v>
      </c>
      <c r="X1264" t="s">
        <v>2</v>
      </c>
      <c r="Y1264" t="s">
        <v>2</v>
      </c>
      <c r="Z1264">
        <v>2011</v>
      </c>
      <c r="AA1264" t="s">
        <v>164</v>
      </c>
      <c r="AB1264" t="s">
        <v>2</v>
      </c>
      <c r="AC1264" t="s">
        <v>2</v>
      </c>
      <c r="AD1264" t="s">
        <v>2</v>
      </c>
      <c r="AE1264" t="s">
        <v>2</v>
      </c>
      <c r="AF1264" t="s">
        <v>2</v>
      </c>
      <c r="AG1264" t="s">
        <v>174</v>
      </c>
      <c r="AH1264" t="s">
        <v>190</v>
      </c>
    </row>
    <row r="1265" spans="1:34">
      <c r="A1265">
        <v>7415</v>
      </c>
      <c r="B1265">
        <v>651845</v>
      </c>
      <c r="C1265" t="s">
        <v>149</v>
      </c>
      <c r="D1265" t="str">
        <f t="shared" ca="1" si="57"/>
        <v>RVCPZGJMAX</v>
      </c>
      <c r="E1265" t="str">
        <f t="shared" ca="1" si="58"/>
        <v>Nglmrcmcacqqx</v>
      </c>
      <c r="F1265" t="s">
        <v>150</v>
      </c>
      <c r="G1265" t="s">
        <v>167</v>
      </c>
      <c r="H1265" s="149" t="str">
        <f t="shared" ca="1" si="59"/>
        <v>28/11/1996</v>
      </c>
      <c r="I1265" t="s">
        <v>152</v>
      </c>
      <c r="J1265" t="s">
        <v>153</v>
      </c>
      <c r="K1265" t="s">
        <v>1325</v>
      </c>
      <c r="L1265" t="s">
        <v>1326</v>
      </c>
      <c r="M1265" t="s">
        <v>1327</v>
      </c>
      <c r="N1265">
        <v>91</v>
      </c>
      <c r="O1265" t="s">
        <v>157</v>
      </c>
      <c r="P1265" t="s">
        <v>158</v>
      </c>
      <c r="Q1265" t="s">
        <v>179</v>
      </c>
      <c r="R1265" t="s">
        <v>1332</v>
      </c>
      <c r="S1265" t="s">
        <v>2</v>
      </c>
      <c r="T1265" t="s">
        <v>2</v>
      </c>
      <c r="U1265" t="s">
        <v>334</v>
      </c>
      <c r="V1265" t="s">
        <v>160</v>
      </c>
      <c r="W1265" t="s">
        <v>161</v>
      </c>
      <c r="X1265" t="s">
        <v>2</v>
      </c>
      <c r="Y1265" t="s">
        <v>2</v>
      </c>
      <c r="Z1265">
        <v>2011</v>
      </c>
      <c r="AA1265" t="s">
        <v>164</v>
      </c>
      <c r="AB1265" t="s">
        <v>2</v>
      </c>
      <c r="AC1265" t="s">
        <v>2</v>
      </c>
      <c r="AD1265" t="s">
        <v>2</v>
      </c>
      <c r="AE1265" t="s">
        <v>2</v>
      </c>
      <c r="AF1265" t="s">
        <v>2</v>
      </c>
      <c r="AG1265" t="s">
        <v>165</v>
      </c>
      <c r="AH1265" t="s">
        <v>175</v>
      </c>
    </row>
    <row r="1266" spans="1:34">
      <c r="A1266">
        <v>7415</v>
      </c>
      <c r="B1266">
        <v>654046</v>
      </c>
      <c r="C1266" t="s">
        <v>149</v>
      </c>
      <c r="D1266" t="str">
        <f t="shared" ca="1" si="57"/>
        <v>HZYDDWQUNY</v>
      </c>
      <c r="E1266" t="str">
        <f t="shared" ca="1" si="58"/>
        <v>Sibjljpnwxslx</v>
      </c>
      <c r="F1266" t="s">
        <v>150</v>
      </c>
      <c r="G1266" t="s">
        <v>167</v>
      </c>
      <c r="H1266" s="149" t="str">
        <f t="shared" ca="1" si="59"/>
        <v>11/11/1995</v>
      </c>
      <c r="I1266" t="s">
        <v>152</v>
      </c>
      <c r="J1266" t="s">
        <v>153</v>
      </c>
      <c r="K1266" t="s">
        <v>1333</v>
      </c>
      <c r="L1266" t="s">
        <v>1334</v>
      </c>
      <c r="M1266" t="s">
        <v>1154</v>
      </c>
      <c r="N1266">
        <v>93</v>
      </c>
      <c r="O1266" t="s">
        <v>157</v>
      </c>
      <c r="P1266" t="s">
        <v>158</v>
      </c>
      <c r="Q1266" t="s">
        <v>187</v>
      </c>
      <c r="R1266" t="s">
        <v>1335</v>
      </c>
      <c r="S1266" t="s">
        <v>2</v>
      </c>
      <c r="T1266" t="s">
        <v>2</v>
      </c>
      <c r="U1266" t="s">
        <v>206</v>
      </c>
      <c r="V1266" t="s">
        <v>160</v>
      </c>
      <c r="W1266" t="s">
        <v>2</v>
      </c>
      <c r="X1266" t="s">
        <v>2</v>
      </c>
      <c r="Y1266" t="s">
        <v>2</v>
      </c>
      <c r="Z1266">
        <v>2011</v>
      </c>
      <c r="AA1266" t="s">
        <v>164</v>
      </c>
      <c r="AB1266" t="s">
        <v>2</v>
      </c>
      <c r="AC1266" t="s">
        <v>2</v>
      </c>
      <c r="AD1266" t="s">
        <v>2</v>
      </c>
      <c r="AE1266" t="s">
        <v>2</v>
      </c>
      <c r="AF1266" t="s">
        <v>2</v>
      </c>
      <c r="AG1266" t="s">
        <v>165</v>
      </c>
      <c r="AH1266" t="s">
        <v>175</v>
      </c>
    </row>
    <row r="1267" spans="1:34">
      <c r="A1267">
        <v>7415</v>
      </c>
      <c r="B1267">
        <v>654049</v>
      </c>
      <c r="C1267" t="s">
        <v>149</v>
      </c>
      <c r="D1267" t="str">
        <f t="shared" ca="1" si="57"/>
        <v>BSEHAHYPCR</v>
      </c>
      <c r="E1267" t="str">
        <f t="shared" ca="1" si="58"/>
        <v>Kkvkxosssxhaz</v>
      </c>
      <c r="F1267" t="s">
        <v>150</v>
      </c>
      <c r="G1267" t="s">
        <v>167</v>
      </c>
      <c r="H1267" s="149" t="str">
        <f t="shared" ca="1" si="59"/>
        <v>15/3/1996</v>
      </c>
      <c r="I1267" t="s">
        <v>152</v>
      </c>
      <c r="J1267" t="s">
        <v>153</v>
      </c>
      <c r="K1267" t="s">
        <v>1333</v>
      </c>
      <c r="L1267" t="s">
        <v>1334</v>
      </c>
      <c r="M1267" t="s">
        <v>1154</v>
      </c>
      <c r="N1267">
        <v>93</v>
      </c>
      <c r="O1267" t="s">
        <v>157</v>
      </c>
      <c r="P1267" t="s">
        <v>158</v>
      </c>
      <c r="Q1267" t="s">
        <v>171</v>
      </c>
      <c r="R1267" t="s">
        <v>1336</v>
      </c>
      <c r="S1267" t="s">
        <v>2</v>
      </c>
      <c r="T1267" t="s">
        <v>2</v>
      </c>
      <c r="U1267" t="s">
        <v>251</v>
      </c>
      <c r="V1267" t="s">
        <v>160</v>
      </c>
      <c r="W1267" t="s">
        <v>161</v>
      </c>
      <c r="X1267" t="s">
        <v>162</v>
      </c>
      <c r="Y1267" t="s">
        <v>2</v>
      </c>
      <c r="Z1267">
        <v>2010</v>
      </c>
      <c r="AA1267" t="s">
        <v>164</v>
      </c>
      <c r="AB1267" t="s">
        <v>2</v>
      </c>
      <c r="AC1267" t="s">
        <v>2</v>
      </c>
      <c r="AD1267" t="s">
        <v>2</v>
      </c>
      <c r="AE1267" t="s">
        <v>2</v>
      </c>
      <c r="AF1267" t="s">
        <v>2</v>
      </c>
      <c r="AG1267" t="s">
        <v>165</v>
      </c>
      <c r="AH1267" t="s">
        <v>166</v>
      </c>
    </row>
    <row r="1268" spans="1:34">
      <c r="A1268">
        <v>7415</v>
      </c>
      <c r="B1268">
        <v>654051</v>
      </c>
      <c r="C1268" t="s">
        <v>149</v>
      </c>
      <c r="D1268" t="str">
        <f t="shared" ca="1" si="57"/>
        <v>BPBQBHZVEA</v>
      </c>
      <c r="E1268" t="str">
        <f t="shared" ca="1" si="58"/>
        <v>Lvggrhpsupziz</v>
      </c>
      <c r="F1268" t="s">
        <v>150</v>
      </c>
      <c r="G1268" t="s">
        <v>167</v>
      </c>
      <c r="H1268" s="149" t="str">
        <f t="shared" ca="1" si="59"/>
        <v>11/8/1994</v>
      </c>
      <c r="I1268" t="s">
        <v>152</v>
      </c>
      <c r="J1268" t="s">
        <v>153</v>
      </c>
      <c r="K1268" t="s">
        <v>1333</v>
      </c>
      <c r="L1268" t="s">
        <v>1334</v>
      </c>
      <c r="M1268" t="s">
        <v>1154</v>
      </c>
      <c r="N1268">
        <v>93</v>
      </c>
      <c r="O1268" t="s">
        <v>157</v>
      </c>
      <c r="P1268" t="s">
        <v>158</v>
      </c>
      <c r="Q1268" t="s">
        <v>171</v>
      </c>
      <c r="R1268" t="s">
        <v>1336</v>
      </c>
      <c r="S1268" t="s">
        <v>2</v>
      </c>
      <c r="T1268" t="s">
        <v>2</v>
      </c>
      <c r="U1268" t="s">
        <v>251</v>
      </c>
      <c r="V1268" t="s">
        <v>160</v>
      </c>
      <c r="W1268" t="s">
        <v>161</v>
      </c>
      <c r="X1268" t="s">
        <v>162</v>
      </c>
      <c r="Y1268" t="s">
        <v>2</v>
      </c>
      <c r="Z1268">
        <v>2011</v>
      </c>
      <c r="AA1268" t="s">
        <v>164</v>
      </c>
      <c r="AB1268" t="s">
        <v>2</v>
      </c>
      <c r="AC1268" t="s">
        <v>2</v>
      </c>
      <c r="AD1268" t="s">
        <v>2</v>
      </c>
      <c r="AE1268" t="s">
        <v>2</v>
      </c>
      <c r="AF1268" t="s">
        <v>2</v>
      </c>
      <c r="AG1268" t="s">
        <v>165</v>
      </c>
      <c r="AH1268" t="s">
        <v>190</v>
      </c>
    </row>
    <row r="1269" spans="1:34">
      <c r="A1269">
        <v>7415</v>
      </c>
      <c r="B1269">
        <v>654063</v>
      </c>
      <c r="C1269" t="s">
        <v>149</v>
      </c>
      <c r="D1269" t="str">
        <f t="shared" ca="1" si="57"/>
        <v>KBQCYHNSNV</v>
      </c>
      <c r="E1269" t="str">
        <f t="shared" ca="1" si="58"/>
        <v>Oyzonfigjwrfi</v>
      </c>
      <c r="F1269" t="s">
        <v>150</v>
      </c>
      <c r="G1269" t="s">
        <v>167</v>
      </c>
      <c r="H1269" s="149" t="str">
        <f t="shared" ca="1" si="59"/>
        <v>26/9/1994</v>
      </c>
      <c r="I1269" t="s">
        <v>152</v>
      </c>
      <c r="J1269" t="s">
        <v>153</v>
      </c>
      <c r="K1269" t="s">
        <v>1333</v>
      </c>
      <c r="L1269" t="s">
        <v>1334</v>
      </c>
      <c r="M1269" t="s">
        <v>1154</v>
      </c>
      <c r="N1269">
        <v>93</v>
      </c>
      <c r="O1269" t="s">
        <v>157</v>
      </c>
      <c r="P1269" t="s">
        <v>158</v>
      </c>
      <c r="Q1269" t="s">
        <v>171</v>
      </c>
      <c r="R1269" t="s">
        <v>1336</v>
      </c>
      <c r="S1269" t="s">
        <v>2</v>
      </c>
      <c r="T1269" t="s">
        <v>2</v>
      </c>
      <c r="U1269" t="s">
        <v>173</v>
      </c>
      <c r="V1269" t="s">
        <v>160</v>
      </c>
      <c r="W1269" t="s">
        <v>161</v>
      </c>
      <c r="X1269" t="s">
        <v>162</v>
      </c>
      <c r="Y1269" t="s">
        <v>2</v>
      </c>
      <c r="Z1269">
        <v>2010</v>
      </c>
      <c r="AA1269" t="s">
        <v>164</v>
      </c>
      <c r="AB1269" t="s">
        <v>2</v>
      </c>
      <c r="AC1269" t="s">
        <v>2</v>
      </c>
      <c r="AD1269" t="s">
        <v>2</v>
      </c>
      <c r="AE1269" t="s">
        <v>2</v>
      </c>
      <c r="AF1269" t="s">
        <v>2</v>
      </c>
      <c r="AG1269" t="s">
        <v>165</v>
      </c>
      <c r="AH1269" t="s">
        <v>175</v>
      </c>
    </row>
    <row r="1270" spans="1:34">
      <c r="A1270">
        <v>7415</v>
      </c>
      <c r="B1270">
        <v>654068</v>
      </c>
      <c r="C1270" t="s">
        <v>149</v>
      </c>
      <c r="D1270" t="str">
        <f t="shared" ca="1" si="57"/>
        <v>NKTAVYDZOC</v>
      </c>
      <c r="E1270" t="str">
        <f t="shared" ca="1" si="58"/>
        <v>Qpquniunnkwqt</v>
      </c>
      <c r="F1270" t="s">
        <v>150</v>
      </c>
      <c r="G1270" t="s">
        <v>167</v>
      </c>
      <c r="H1270" s="149" t="str">
        <f t="shared" ca="1" si="59"/>
        <v>25/7/1997</v>
      </c>
      <c r="I1270" t="s">
        <v>152</v>
      </c>
      <c r="J1270" t="s">
        <v>153</v>
      </c>
      <c r="K1270" t="s">
        <v>1333</v>
      </c>
      <c r="L1270" t="s">
        <v>1334</v>
      </c>
      <c r="M1270" t="s">
        <v>1154</v>
      </c>
      <c r="N1270">
        <v>93</v>
      </c>
      <c r="O1270" t="s">
        <v>157</v>
      </c>
      <c r="P1270" t="s">
        <v>158</v>
      </c>
      <c r="Q1270" t="s">
        <v>187</v>
      </c>
      <c r="R1270" t="s">
        <v>1335</v>
      </c>
      <c r="S1270" t="s">
        <v>2</v>
      </c>
      <c r="T1270" t="s">
        <v>2</v>
      </c>
      <c r="U1270" t="s">
        <v>206</v>
      </c>
      <c r="V1270" t="s">
        <v>160</v>
      </c>
      <c r="W1270" t="s">
        <v>2</v>
      </c>
      <c r="X1270" t="s">
        <v>2</v>
      </c>
      <c r="Y1270" t="s">
        <v>2</v>
      </c>
      <c r="Z1270" t="s">
        <v>2</v>
      </c>
      <c r="AA1270" t="s">
        <v>164</v>
      </c>
      <c r="AB1270" t="s">
        <v>2</v>
      </c>
      <c r="AC1270" t="s">
        <v>2</v>
      </c>
      <c r="AD1270" t="s">
        <v>2</v>
      </c>
      <c r="AE1270" t="s">
        <v>2</v>
      </c>
      <c r="AF1270" t="s">
        <v>2</v>
      </c>
      <c r="AG1270" t="s">
        <v>165</v>
      </c>
      <c r="AH1270" t="s">
        <v>175</v>
      </c>
    </row>
    <row r="1271" spans="1:34">
      <c r="A1271">
        <v>7415</v>
      </c>
      <c r="B1271">
        <v>654071</v>
      </c>
      <c r="C1271" t="s">
        <v>149</v>
      </c>
      <c r="D1271" t="str">
        <f t="shared" ca="1" si="57"/>
        <v>ZTBIYQHSUP</v>
      </c>
      <c r="E1271" t="str">
        <f t="shared" ca="1" si="58"/>
        <v>Tgxwtyjytzhay</v>
      </c>
      <c r="F1271" t="s">
        <v>150</v>
      </c>
      <c r="G1271" t="s">
        <v>167</v>
      </c>
      <c r="H1271" s="149" t="str">
        <f t="shared" ca="1" si="59"/>
        <v>27/12/1995</v>
      </c>
      <c r="I1271" t="s">
        <v>152</v>
      </c>
      <c r="J1271" t="s">
        <v>153</v>
      </c>
      <c r="K1271" t="s">
        <v>1333</v>
      </c>
      <c r="L1271" t="s">
        <v>1334</v>
      </c>
      <c r="M1271" t="s">
        <v>1154</v>
      </c>
      <c r="N1271">
        <v>93</v>
      </c>
      <c r="O1271" t="s">
        <v>157</v>
      </c>
      <c r="P1271" t="s">
        <v>158</v>
      </c>
      <c r="Q1271" t="s">
        <v>171</v>
      </c>
      <c r="R1271" t="s">
        <v>1336</v>
      </c>
      <c r="S1271" t="s">
        <v>2</v>
      </c>
      <c r="T1271" t="s">
        <v>2</v>
      </c>
      <c r="U1271" t="s">
        <v>173</v>
      </c>
      <c r="V1271" t="s">
        <v>160</v>
      </c>
      <c r="W1271" t="s">
        <v>161</v>
      </c>
      <c r="X1271" t="s">
        <v>162</v>
      </c>
      <c r="Y1271" t="s">
        <v>2</v>
      </c>
      <c r="Z1271">
        <v>2011</v>
      </c>
      <c r="AA1271" t="s">
        <v>164</v>
      </c>
      <c r="AB1271" t="s">
        <v>2</v>
      </c>
      <c r="AC1271" t="s">
        <v>2</v>
      </c>
      <c r="AD1271" t="s">
        <v>2</v>
      </c>
      <c r="AE1271" t="s">
        <v>2</v>
      </c>
      <c r="AF1271" t="s">
        <v>2</v>
      </c>
      <c r="AG1271" t="s">
        <v>165</v>
      </c>
      <c r="AH1271" t="s">
        <v>166</v>
      </c>
    </row>
    <row r="1272" spans="1:34">
      <c r="A1272">
        <v>7415</v>
      </c>
      <c r="B1272">
        <v>654082</v>
      </c>
      <c r="C1272" t="s">
        <v>149</v>
      </c>
      <c r="D1272" t="str">
        <f t="shared" ca="1" si="57"/>
        <v>SMEGYJMFKS</v>
      </c>
      <c r="E1272" t="str">
        <f t="shared" ca="1" si="58"/>
        <v>Kobkbnhuefwhk</v>
      </c>
      <c r="F1272" t="s">
        <v>150</v>
      </c>
      <c r="G1272" t="s">
        <v>167</v>
      </c>
      <c r="H1272" s="149" t="str">
        <f t="shared" ca="1" si="59"/>
        <v>8/5/1996</v>
      </c>
      <c r="I1272" t="s">
        <v>152</v>
      </c>
      <c r="J1272" t="s">
        <v>153</v>
      </c>
      <c r="K1272" t="s">
        <v>1333</v>
      </c>
      <c r="L1272" t="s">
        <v>1334</v>
      </c>
      <c r="M1272" t="s">
        <v>1154</v>
      </c>
      <c r="N1272">
        <v>93</v>
      </c>
      <c r="O1272" t="s">
        <v>157</v>
      </c>
      <c r="P1272" t="s">
        <v>158</v>
      </c>
      <c r="Q1272" t="s">
        <v>171</v>
      </c>
      <c r="R1272" t="s">
        <v>1336</v>
      </c>
      <c r="S1272" t="s">
        <v>2</v>
      </c>
      <c r="T1272" t="s">
        <v>2</v>
      </c>
      <c r="U1272" t="s">
        <v>251</v>
      </c>
      <c r="V1272" t="s">
        <v>160</v>
      </c>
      <c r="W1272" t="s">
        <v>161</v>
      </c>
      <c r="X1272" t="s">
        <v>162</v>
      </c>
      <c r="Y1272" t="s">
        <v>2</v>
      </c>
      <c r="Z1272">
        <v>2011</v>
      </c>
      <c r="AA1272" t="s">
        <v>164</v>
      </c>
      <c r="AB1272" t="s">
        <v>2</v>
      </c>
      <c r="AC1272" t="s">
        <v>2</v>
      </c>
      <c r="AD1272" t="s">
        <v>2</v>
      </c>
      <c r="AE1272" t="s">
        <v>2</v>
      </c>
      <c r="AF1272" t="s">
        <v>2</v>
      </c>
      <c r="AG1272" t="s">
        <v>165</v>
      </c>
      <c r="AH1272" t="s">
        <v>166</v>
      </c>
    </row>
    <row r="1273" spans="1:34">
      <c r="A1273">
        <v>7415</v>
      </c>
      <c r="B1273">
        <v>654083</v>
      </c>
      <c r="C1273" t="s">
        <v>183</v>
      </c>
      <c r="D1273" t="str">
        <f t="shared" ca="1" si="57"/>
        <v>MZPXCERPXS</v>
      </c>
      <c r="E1273" t="str">
        <f t="shared" ca="1" si="58"/>
        <v>Ijzcwtyilvjug</v>
      </c>
      <c r="F1273" t="s">
        <v>150</v>
      </c>
      <c r="G1273" t="s">
        <v>167</v>
      </c>
      <c r="H1273" s="149" t="str">
        <f t="shared" ca="1" si="59"/>
        <v>26/11/1995</v>
      </c>
      <c r="I1273" t="s">
        <v>152</v>
      </c>
      <c r="J1273" t="s">
        <v>153</v>
      </c>
      <c r="K1273" t="s">
        <v>1333</v>
      </c>
      <c r="L1273" t="s">
        <v>1334</v>
      </c>
      <c r="M1273" t="s">
        <v>1154</v>
      </c>
      <c r="N1273">
        <v>93</v>
      </c>
      <c r="O1273" t="s">
        <v>157</v>
      </c>
      <c r="P1273" t="s">
        <v>158</v>
      </c>
      <c r="Q1273" t="s">
        <v>187</v>
      </c>
      <c r="R1273" t="s">
        <v>1337</v>
      </c>
      <c r="S1273" t="s">
        <v>2</v>
      </c>
      <c r="T1273" t="s">
        <v>2</v>
      </c>
      <c r="U1273" t="s">
        <v>206</v>
      </c>
      <c r="V1273" t="s">
        <v>160</v>
      </c>
      <c r="W1273" t="s">
        <v>2</v>
      </c>
      <c r="X1273" t="s">
        <v>2</v>
      </c>
      <c r="Y1273" t="s">
        <v>2</v>
      </c>
      <c r="Z1273">
        <v>2011</v>
      </c>
      <c r="AA1273" t="s">
        <v>164</v>
      </c>
      <c r="AB1273" t="s">
        <v>2</v>
      </c>
      <c r="AC1273" t="s">
        <v>2</v>
      </c>
      <c r="AD1273" t="s">
        <v>2</v>
      </c>
      <c r="AE1273" t="s">
        <v>2</v>
      </c>
      <c r="AF1273" t="s">
        <v>2</v>
      </c>
      <c r="AG1273" t="s">
        <v>165</v>
      </c>
      <c r="AH1273" t="s">
        <v>166</v>
      </c>
    </row>
    <row r="1274" spans="1:34">
      <c r="A1274">
        <v>7415</v>
      </c>
      <c r="B1274">
        <v>654088</v>
      </c>
      <c r="C1274" t="s">
        <v>183</v>
      </c>
      <c r="D1274" t="str">
        <f t="shared" ca="1" si="57"/>
        <v>RGTDQZTXFR</v>
      </c>
      <c r="E1274" t="str">
        <f t="shared" ca="1" si="58"/>
        <v>Shbglablguaei</v>
      </c>
      <c r="F1274" t="s">
        <v>150</v>
      </c>
      <c r="G1274" t="s">
        <v>167</v>
      </c>
      <c r="H1274" s="149" t="str">
        <f t="shared" ca="1" si="59"/>
        <v>27/4/1996</v>
      </c>
      <c r="I1274" t="s">
        <v>152</v>
      </c>
      <c r="J1274" t="s">
        <v>153</v>
      </c>
      <c r="K1274" t="s">
        <v>1333</v>
      </c>
      <c r="L1274" t="s">
        <v>1334</v>
      </c>
      <c r="M1274" t="s">
        <v>1154</v>
      </c>
      <c r="N1274">
        <v>93</v>
      </c>
      <c r="O1274" t="s">
        <v>157</v>
      </c>
      <c r="P1274" t="s">
        <v>158</v>
      </c>
      <c r="Q1274" t="s">
        <v>171</v>
      </c>
      <c r="R1274" t="s">
        <v>1336</v>
      </c>
      <c r="S1274" t="s">
        <v>2</v>
      </c>
      <c r="T1274" t="s">
        <v>2</v>
      </c>
      <c r="U1274" t="s">
        <v>173</v>
      </c>
      <c r="V1274" t="s">
        <v>160</v>
      </c>
      <c r="W1274" t="s">
        <v>161</v>
      </c>
      <c r="X1274" t="s">
        <v>162</v>
      </c>
      <c r="Y1274" t="s">
        <v>2</v>
      </c>
      <c r="Z1274">
        <v>2011</v>
      </c>
      <c r="AA1274" t="s">
        <v>164</v>
      </c>
      <c r="AB1274" t="s">
        <v>2</v>
      </c>
      <c r="AC1274" t="s">
        <v>2</v>
      </c>
      <c r="AD1274" t="s">
        <v>2</v>
      </c>
      <c r="AE1274" t="s">
        <v>2</v>
      </c>
      <c r="AF1274" t="s">
        <v>2</v>
      </c>
      <c r="AG1274" t="s">
        <v>165</v>
      </c>
      <c r="AH1274" t="s">
        <v>166</v>
      </c>
    </row>
    <row r="1275" spans="1:34">
      <c r="A1275">
        <v>7415</v>
      </c>
      <c r="B1275">
        <v>654093</v>
      </c>
      <c r="C1275" t="s">
        <v>149</v>
      </c>
      <c r="D1275" t="str">
        <f t="shared" ca="1" si="57"/>
        <v>ZKLBCIVEZH</v>
      </c>
      <c r="E1275" t="str">
        <f t="shared" ca="1" si="58"/>
        <v>Ltfvzleamzydm</v>
      </c>
      <c r="F1275" t="s">
        <v>150</v>
      </c>
      <c r="G1275" t="s">
        <v>167</v>
      </c>
      <c r="H1275" s="149" t="str">
        <f t="shared" ca="1" si="59"/>
        <v>3/12/1994</v>
      </c>
      <c r="I1275" t="s">
        <v>152</v>
      </c>
      <c r="J1275" t="s">
        <v>153</v>
      </c>
      <c r="K1275" t="s">
        <v>1333</v>
      </c>
      <c r="L1275" t="s">
        <v>1334</v>
      </c>
      <c r="M1275" t="s">
        <v>1154</v>
      </c>
      <c r="N1275">
        <v>93</v>
      </c>
      <c r="O1275" t="s">
        <v>157</v>
      </c>
      <c r="P1275" t="s">
        <v>158</v>
      </c>
      <c r="Q1275" t="s">
        <v>194</v>
      </c>
      <c r="R1275" t="s">
        <v>1338</v>
      </c>
      <c r="S1275" t="s">
        <v>2</v>
      </c>
      <c r="T1275" t="s">
        <v>199</v>
      </c>
      <c r="U1275" t="s">
        <v>224</v>
      </c>
      <c r="V1275" t="s">
        <v>160</v>
      </c>
      <c r="W1275" t="s">
        <v>182</v>
      </c>
      <c r="X1275" t="s">
        <v>329</v>
      </c>
      <c r="Y1275" t="s">
        <v>2</v>
      </c>
      <c r="Z1275">
        <v>2011</v>
      </c>
      <c r="AA1275" t="s">
        <v>164</v>
      </c>
      <c r="AB1275" t="s">
        <v>2</v>
      </c>
      <c r="AC1275" t="s">
        <v>2</v>
      </c>
      <c r="AD1275" t="s">
        <v>2</v>
      </c>
      <c r="AE1275" t="s">
        <v>2</v>
      </c>
      <c r="AF1275" t="s">
        <v>2</v>
      </c>
      <c r="AG1275" t="s">
        <v>284</v>
      </c>
      <c r="AH1275" t="s">
        <v>166</v>
      </c>
    </row>
    <row r="1276" spans="1:34">
      <c r="A1276">
        <v>7415</v>
      </c>
      <c r="B1276">
        <v>654094</v>
      </c>
      <c r="C1276" t="s">
        <v>149</v>
      </c>
      <c r="D1276" t="str">
        <f t="shared" ca="1" si="57"/>
        <v>CECTDANFGB</v>
      </c>
      <c r="E1276" t="str">
        <f t="shared" ca="1" si="58"/>
        <v>Yosxeruwwmxdg</v>
      </c>
      <c r="F1276" t="s">
        <v>150</v>
      </c>
      <c r="G1276" t="s">
        <v>167</v>
      </c>
      <c r="H1276" s="149" t="str">
        <f t="shared" ca="1" si="59"/>
        <v>9/3/1994</v>
      </c>
      <c r="I1276" t="s">
        <v>152</v>
      </c>
      <c r="J1276" t="s">
        <v>153</v>
      </c>
      <c r="K1276" t="s">
        <v>1333</v>
      </c>
      <c r="L1276" t="s">
        <v>1334</v>
      </c>
      <c r="M1276" t="s">
        <v>1154</v>
      </c>
      <c r="N1276">
        <v>93</v>
      </c>
      <c r="O1276" t="s">
        <v>157</v>
      </c>
      <c r="P1276" t="s">
        <v>158</v>
      </c>
      <c r="Q1276" t="s">
        <v>187</v>
      </c>
      <c r="R1276" t="s">
        <v>1335</v>
      </c>
      <c r="S1276" t="s">
        <v>2</v>
      </c>
      <c r="T1276" t="s">
        <v>2</v>
      </c>
      <c r="U1276" t="s">
        <v>206</v>
      </c>
      <c r="V1276" t="s">
        <v>160</v>
      </c>
      <c r="W1276" t="s">
        <v>2</v>
      </c>
      <c r="X1276" t="s">
        <v>2</v>
      </c>
      <c r="Y1276" t="s">
        <v>2</v>
      </c>
      <c r="Z1276">
        <v>2011</v>
      </c>
      <c r="AA1276" t="s">
        <v>164</v>
      </c>
      <c r="AB1276" t="s">
        <v>2</v>
      </c>
      <c r="AC1276" t="s">
        <v>2</v>
      </c>
      <c r="AD1276" t="s">
        <v>2</v>
      </c>
      <c r="AE1276" t="s">
        <v>2</v>
      </c>
      <c r="AF1276" t="s">
        <v>2</v>
      </c>
      <c r="AG1276" t="s">
        <v>165</v>
      </c>
      <c r="AH1276" t="s">
        <v>175</v>
      </c>
    </row>
    <row r="1277" spans="1:34">
      <c r="A1277">
        <v>7415</v>
      </c>
      <c r="B1277">
        <v>654097</v>
      </c>
      <c r="C1277" t="s">
        <v>149</v>
      </c>
      <c r="D1277" t="str">
        <f t="shared" ca="1" si="57"/>
        <v>KRCZTKQLSU</v>
      </c>
      <c r="E1277" t="str">
        <f t="shared" ca="1" si="58"/>
        <v>Ceuvrpwmzydyn</v>
      </c>
      <c r="F1277" t="s">
        <v>150</v>
      </c>
      <c r="G1277" t="s">
        <v>167</v>
      </c>
      <c r="H1277" s="149" t="str">
        <f t="shared" ca="1" si="59"/>
        <v>27/4/1994</v>
      </c>
      <c r="I1277" t="s">
        <v>152</v>
      </c>
      <c r="J1277" t="s">
        <v>153</v>
      </c>
      <c r="K1277" t="s">
        <v>1333</v>
      </c>
      <c r="L1277" t="s">
        <v>1334</v>
      </c>
      <c r="M1277" t="s">
        <v>1154</v>
      </c>
      <c r="N1277">
        <v>93</v>
      </c>
      <c r="O1277" t="s">
        <v>157</v>
      </c>
      <c r="P1277" t="s">
        <v>158</v>
      </c>
      <c r="Q1277" t="s">
        <v>171</v>
      </c>
      <c r="R1277" t="s">
        <v>1336</v>
      </c>
      <c r="S1277" t="s">
        <v>2</v>
      </c>
      <c r="T1277" t="s">
        <v>2</v>
      </c>
      <c r="U1277" t="s">
        <v>251</v>
      </c>
      <c r="V1277" t="s">
        <v>160</v>
      </c>
      <c r="W1277" t="s">
        <v>161</v>
      </c>
      <c r="X1277" t="s">
        <v>162</v>
      </c>
      <c r="Y1277" t="s">
        <v>2</v>
      </c>
      <c r="Z1277">
        <v>2011</v>
      </c>
      <c r="AA1277" t="s">
        <v>164</v>
      </c>
      <c r="AB1277" t="s">
        <v>2</v>
      </c>
      <c r="AC1277" t="s">
        <v>2</v>
      </c>
      <c r="AD1277" t="s">
        <v>2</v>
      </c>
      <c r="AE1277" t="s">
        <v>2</v>
      </c>
      <c r="AF1277" t="s">
        <v>2</v>
      </c>
      <c r="AG1277" t="s">
        <v>165</v>
      </c>
      <c r="AH1277" t="s">
        <v>190</v>
      </c>
    </row>
    <row r="1278" spans="1:34">
      <c r="A1278">
        <v>7415</v>
      </c>
      <c r="B1278">
        <v>654117</v>
      </c>
      <c r="C1278" t="s">
        <v>149</v>
      </c>
      <c r="D1278" t="str">
        <f t="shared" ca="1" si="57"/>
        <v>OKZAZRZXKA</v>
      </c>
      <c r="E1278" t="str">
        <f t="shared" ca="1" si="58"/>
        <v>Bdpbelbuebbzv</v>
      </c>
      <c r="F1278" t="s">
        <v>150</v>
      </c>
      <c r="G1278" t="s">
        <v>167</v>
      </c>
      <c r="H1278" s="149" t="str">
        <f t="shared" ca="1" si="59"/>
        <v>28/10/1997</v>
      </c>
      <c r="I1278" t="s">
        <v>152</v>
      </c>
      <c r="J1278" t="s">
        <v>153</v>
      </c>
      <c r="K1278" t="s">
        <v>1333</v>
      </c>
      <c r="L1278" t="s">
        <v>1334</v>
      </c>
      <c r="M1278" t="s">
        <v>1154</v>
      </c>
      <c r="N1278">
        <v>93</v>
      </c>
      <c r="O1278" t="s">
        <v>157</v>
      </c>
      <c r="P1278" t="s">
        <v>158</v>
      </c>
      <c r="Q1278" t="s">
        <v>194</v>
      </c>
      <c r="R1278" t="s">
        <v>1338</v>
      </c>
      <c r="S1278" t="s">
        <v>2</v>
      </c>
      <c r="T1278" t="s">
        <v>199</v>
      </c>
      <c r="U1278" t="s">
        <v>224</v>
      </c>
      <c r="V1278" t="s">
        <v>160</v>
      </c>
      <c r="W1278" t="s">
        <v>161</v>
      </c>
      <c r="X1278" t="s">
        <v>329</v>
      </c>
      <c r="Y1278" t="s">
        <v>2</v>
      </c>
      <c r="Z1278">
        <v>2011</v>
      </c>
      <c r="AA1278" t="s">
        <v>164</v>
      </c>
      <c r="AB1278" t="s">
        <v>2</v>
      </c>
      <c r="AC1278" t="s">
        <v>2</v>
      </c>
      <c r="AD1278" t="s">
        <v>2</v>
      </c>
      <c r="AE1278" t="s">
        <v>2</v>
      </c>
      <c r="AF1278" t="s">
        <v>2</v>
      </c>
      <c r="AG1278" t="s">
        <v>284</v>
      </c>
      <c r="AH1278" t="s">
        <v>190</v>
      </c>
    </row>
    <row r="1279" spans="1:34">
      <c r="A1279">
        <v>7415</v>
      </c>
      <c r="B1279">
        <v>654121</v>
      </c>
      <c r="C1279" t="s">
        <v>149</v>
      </c>
      <c r="D1279" t="str">
        <f t="shared" ca="1" si="57"/>
        <v>YXDVZMIZCK</v>
      </c>
      <c r="E1279" t="str">
        <f t="shared" ca="1" si="58"/>
        <v>Rwrglppeuynuk</v>
      </c>
      <c r="F1279" t="s">
        <v>150</v>
      </c>
      <c r="G1279" t="s">
        <v>167</v>
      </c>
      <c r="H1279" s="149" t="str">
        <f t="shared" ca="1" si="59"/>
        <v>21/1/1997</v>
      </c>
      <c r="I1279" t="s">
        <v>152</v>
      </c>
      <c r="J1279" t="s">
        <v>153</v>
      </c>
      <c r="K1279" t="s">
        <v>1333</v>
      </c>
      <c r="L1279" t="s">
        <v>1334</v>
      </c>
      <c r="M1279" t="s">
        <v>1154</v>
      </c>
      <c r="N1279">
        <v>93</v>
      </c>
      <c r="O1279" t="s">
        <v>157</v>
      </c>
      <c r="P1279" t="s">
        <v>158</v>
      </c>
      <c r="Q1279" t="s">
        <v>187</v>
      </c>
      <c r="R1279" t="s">
        <v>1335</v>
      </c>
      <c r="S1279" t="s">
        <v>2</v>
      </c>
      <c r="T1279" t="s">
        <v>2</v>
      </c>
      <c r="U1279" t="s">
        <v>206</v>
      </c>
      <c r="V1279" t="s">
        <v>160</v>
      </c>
      <c r="W1279" t="s">
        <v>2</v>
      </c>
      <c r="X1279" t="s">
        <v>2</v>
      </c>
      <c r="Y1279" t="s">
        <v>2</v>
      </c>
      <c r="Z1279">
        <v>2011</v>
      </c>
      <c r="AA1279" t="s">
        <v>164</v>
      </c>
      <c r="AB1279" t="s">
        <v>2</v>
      </c>
      <c r="AC1279" t="s">
        <v>2</v>
      </c>
      <c r="AD1279" t="s">
        <v>2</v>
      </c>
      <c r="AE1279" t="s">
        <v>2</v>
      </c>
      <c r="AF1279" t="s">
        <v>2</v>
      </c>
      <c r="AG1279" t="s">
        <v>165</v>
      </c>
      <c r="AH1279" t="s">
        <v>175</v>
      </c>
    </row>
    <row r="1280" spans="1:34">
      <c r="A1280">
        <v>7415</v>
      </c>
      <c r="B1280">
        <v>654125</v>
      </c>
      <c r="C1280" t="s">
        <v>149</v>
      </c>
      <c r="D1280" t="str">
        <f t="shared" ca="1" si="57"/>
        <v>LVPFNZPUDU</v>
      </c>
      <c r="E1280" t="str">
        <f t="shared" ca="1" si="58"/>
        <v>Wilukexplxpmp</v>
      </c>
      <c r="F1280" t="s">
        <v>150</v>
      </c>
      <c r="G1280" t="s">
        <v>167</v>
      </c>
      <c r="H1280" s="149" t="str">
        <f t="shared" ca="1" si="59"/>
        <v>23/4/1995</v>
      </c>
      <c r="I1280" t="s">
        <v>152</v>
      </c>
      <c r="J1280" t="s">
        <v>153</v>
      </c>
      <c r="K1280" t="s">
        <v>1333</v>
      </c>
      <c r="L1280" t="s">
        <v>1334</v>
      </c>
      <c r="M1280" t="s">
        <v>1154</v>
      </c>
      <c r="N1280">
        <v>93</v>
      </c>
      <c r="O1280" t="s">
        <v>157</v>
      </c>
      <c r="P1280" t="s">
        <v>158</v>
      </c>
      <c r="Q1280" t="s">
        <v>194</v>
      </c>
      <c r="R1280" t="s">
        <v>1338</v>
      </c>
      <c r="S1280" t="s">
        <v>2</v>
      </c>
      <c r="T1280" t="s">
        <v>199</v>
      </c>
      <c r="U1280" t="s">
        <v>211</v>
      </c>
      <c r="V1280" t="s">
        <v>160</v>
      </c>
      <c r="W1280" t="s">
        <v>161</v>
      </c>
      <c r="X1280" t="s">
        <v>249</v>
      </c>
      <c r="Y1280" t="s">
        <v>465</v>
      </c>
      <c r="Z1280">
        <v>2011</v>
      </c>
      <c r="AA1280" t="s">
        <v>164</v>
      </c>
      <c r="AB1280" t="s">
        <v>2</v>
      </c>
      <c r="AC1280" t="s">
        <v>2</v>
      </c>
      <c r="AD1280" t="s">
        <v>2</v>
      </c>
      <c r="AE1280" t="s">
        <v>2</v>
      </c>
      <c r="AF1280" t="s">
        <v>2</v>
      </c>
      <c r="AG1280" t="s">
        <v>284</v>
      </c>
      <c r="AH1280" t="s">
        <v>166</v>
      </c>
    </row>
    <row r="1281" spans="1:34">
      <c r="A1281">
        <v>7415</v>
      </c>
      <c r="B1281">
        <v>654148</v>
      </c>
      <c r="C1281" t="s">
        <v>149</v>
      </c>
      <c r="D1281" t="str">
        <f t="shared" ca="1" si="57"/>
        <v>NZNZWUUNZA</v>
      </c>
      <c r="E1281" t="str">
        <f t="shared" ca="1" si="58"/>
        <v>Xbnrnuvxdndta</v>
      </c>
      <c r="F1281" t="s">
        <v>150</v>
      </c>
      <c r="G1281" t="s">
        <v>167</v>
      </c>
      <c r="H1281" s="149" t="str">
        <f t="shared" ca="1" si="59"/>
        <v>10/7/1997</v>
      </c>
      <c r="I1281" t="s">
        <v>152</v>
      </c>
      <c r="J1281" t="s">
        <v>153</v>
      </c>
      <c r="K1281" t="s">
        <v>1333</v>
      </c>
      <c r="L1281" t="s">
        <v>1334</v>
      </c>
      <c r="M1281" t="s">
        <v>1154</v>
      </c>
      <c r="N1281">
        <v>93</v>
      </c>
      <c r="O1281" t="s">
        <v>157</v>
      </c>
      <c r="P1281" t="s">
        <v>158</v>
      </c>
      <c r="Q1281" t="s">
        <v>171</v>
      </c>
      <c r="R1281" t="s">
        <v>1336</v>
      </c>
      <c r="S1281" t="s">
        <v>2</v>
      </c>
      <c r="T1281" t="s">
        <v>2</v>
      </c>
      <c r="U1281" t="s">
        <v>251</v>
      </c>
      <c r="V1281" t="s">
        <v>160</v>
      </c>
      <c r="W1281" t="s">
        <v>161</v>
      </c>
      <c r="X1281" t="s">
        <v>162</v>
      </c>
      <c r="Y1281" t="s">
        <v>2</v>
      </c>
      <c r="Z1281">
        <v>2011</v>
      </c>
      <c r="AA1281" t="s">
        <v>164</v>
      </c>
      <c r="AB1281" t="s">
        <v>2</v>
      </c>
      <c r="AC1281" t="s">
        <v>2</v>
      </c>
      <c r="AD1281" t="s">
        <v>2</v>
      </c>
      <c r="AE1281" t="s">
        <v>2</v>
      </c>
      <c r="AF1281" t="s">
        <v>2</v>
      </c>
      <c r="AG1281" t="s">
        <v>165</v>
      </c>
      <c r="AH1281" t="s">
        <v>175</v>
      </c>
    </row>
    <row r="1282" spans="1:34">
      <c r="A1282">
        <v>7415</v>
      </c>
      <c r="B1282">
        <v>656007</v>
      </c>
      <c r="C1282" t="s">
        <v>149</v>
      </c>
      <c r="D1282" t="str">
        <f t="shared" ca="1" si="57"/>
        <v>GHGEDYWQAN</v>
      </c>
      <c r="E1282" t="str">
        <f t="shared" ca="1" si="58"/>
        <v>Cdzkgedayoldr</v>
      </c>
      <c r="F1282" t="s">
        <v>150</v>
      </c>
      <c r="G1282" t="s">
        <v>167</v>
      </c>
      <c r="H1282" s="149" t="str">
        <f t="shared" ca="1" si="59"/>
        <v>16/7/1996</v>
      </c>
      <c r="I1282" t="s">
        <v>152</v>
      </c>
      <c r="J1282" t="s">
        <v>153</v>
      </c>
      <c r="K1282" t="s">
        <v>1339</v>
      </c>
      <c r="L1282" t="s">
        <v>1340</v>
      </c>
      <c r="M1282" t="s">
        <v>1341</v>
      </c>
      <c r="N1282">
        <v>93</v>
      </c>
      <c r="O1282" t="s">
        <v>157</v>
      </c>
      <c r="P1282" t="s">
        <v>158</v>
      </c>
      <c r="Q1282" t="s">
        <v>171</v>
      </c>
      <c r="R1282" t="s">
        <v>1342</v>
      </c>
      <c r="S1282" t="s">
        <v>2</v>
      </c>
      <c r="T1282" t="s">
        <v>2</v>
      </c>
      <c r="U1282" t="s">
        <v>238</v>
      </c>
      <c r="V1282" t="s">
        <v>160</v>
      </c>
      <c r="W1282" t="s">
        <v>161</v>
      </c>
      <c r="X1282" t="s">
        <v>162</v>
      </c>
      <c r="Y1282" t="s">
        <v>2</v>
      </c>
      <c r="Z1282">
        <v>2011</v>
      </c>
      <c r="AA1282" t="s">
        <v>164</v>
      </c>
      <c r="AB1282" t="s">
        <v>2</v>
      </c>
      <c r="AC1282" t="s">
        <v>2</v>
      </c>
      <c r="AD1282" t="s">
        <v>2</v>
      </c>
      <c r="AE1282" t="s">
        <v>2</v>
      </c>
      <c r="AF1282" t="s">
        <v>2</v>
      </c>
      <c r="AG1282" t="s">
        <v>165</v>
      </c>
      <c r="AH1282" t="s">
        <v>175</v>
      </c>
    </row>
    <row r="1283" spans="1:34">
      <c r="A1283">
        <v>7415</v>
      </c>
      <c r="B1283">
        <v>656066</v>
      </c>
      <c r="C1283" t="s">
        <v>149</v>
      </c>
      <c r="D1283" t="str">
        <f t="shared" ref="D1283:D1346" ca="1" si="60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QAHYODRJAH</v>
      </c>
      <c r="E1283" t="str">
        <f t="shared" ref="E1283:E1346" ca="1" si="61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Cedzrymtsqcek</v>
      </c>
      <c r="F1283" t="s">
        <v>150</v>
      </c>
      <c r="G1283" t="s">
        <v>167</v>
      </c>
      <c r="H1283" s="149" t="str">
        <f t="shared" ref="H1283:H1346" ca="1" si="62">""&amp;RANDBETWEEN(1,28)&amp;"/"&amp;RANDBETWEEN(1,12)&amp;"/"&amp;RANDBETWEEN(1994,1997)</f>
        <v>24/3/1997</v>
      </c>
      <c r="I1283" t="s">
        <v>152</v>
      </c>
      <c r="J1283" t="s">
        <v>153</v>
      </c>
      <c r="K1283" t="s">
        <v>1339</v>
      </c>
      <c r="L1283" t="s">
        <v>1340</v>
      </c>
      <c r="M1283" t="s">
        <v>1341</v>
      </c>
      <c r="N1283">
        <v>93</v>
      </c>
      <c r="O1283" t="s">
        <v>157</v>
      </c>
      <c r="P1283" t="s">
        <v>158</v>
      </c>
      <c r="Q1283" t="s">
        <v>171</v>
      </c>
      <c r="R1283" t="s">
        <v>1343</v>
      </c>
      <c r="S1283" t="s">
        <v>2</v>
      </c>
      <c r="T1283" t="s">
        <v>2</v>
      </c>
      <c r="U1283" t="s">
        <v>238</v>
      </c>
      <c r="V1283" t="s">
        <v>160</v>
      </c>
      <c r="W1283" t="s">
        <v>161</v>
      </c>
      <c r="X1283" t="s">
        <v>162</v>
      </c>
      <c r="Y1283" t="s">
        <v>2</v>
      </c>
      <c r="Z1283">
        <v>2011</v>
      </c>
      <c r="AA1283" t="s">
        <v>164</v>
      </c>
      <c r="AB1283" t="s">
        <v>2</v>
      </c>
      <c r="AC1283" t="s">
        <v>2</v>
      </c>
      <c r="AD1283" t="s">
        <v>2</v>
      </c>
      <c r="AE1283" t="s">
        <v>2</v>
      </c>
      <c r="AF1283" t="s">
        <v>2</v>
      </c>
      <c r="AG1283" t="s">
        <v>174</v>
      </c>
      <c r="AH1283" t="s">
        <v>175</v>
      </c>
    </row>
    <row r="1284" spans="1:34">
      <c r="A1284">
        <v>7415</v>
      </c>
      <c r="B1284">
        <v>656224</v>
      </c>
      <c r="C1284" t="s">
        <v>183</v>
      </c>
      <c r="D1284" t="str">
        <f t="shared" ca="1" si="60"/>
        <v>ORYQRAEQQW</v>
      </c>
      <c r="E1284" t="str">
        <f t="shared" ca="1" si="61"/>
        <v>Qbeelzteskmol</v>
      </c>
      <c r="F1284" t="s">
        <v>150</v>
      </c>
      <c r="G1284" t="s">
        <v>167</v>
      </c>
      <c r="H1284" s="149" t="str">
        <f t="shared" ca="1" si="62"/>
        <v>13/4/1994</v>
      </c>
      <c r="I1284" t="s">
        <v>152</v>
      </c>
      <c r="J1284" t="s">
        <v>153</v>
      </c>
      <c r="K1284" t="s">
        <v>1339</v>
      </c>
      <c r="L1284" t="s">
        <v>1340</v>
      </c>
      <c r="M1284" t="s">
        <v>1341</v>
      </c>
      <c r="N1284">
        <v>93</v>
      </c>
      <c r="O1284" t="s">
        <v>157</v>
      </c>
      <c r="P1284" t="s">
        <v>158</v>
      </c>
      <c r="Q1284" t="s">
        <v>194</v>
      </c>
      <c r="R1284" t="s">
        <v>210</v>
      </c>
      <c r="S1284" t="s">
        <v>2</v>
      </c>
      <c r="T1284" t="s">
        <v>196</v>
      </c>
      <c r="U1284" t="s">
        <v>197</v>
      </c>
      <c r="V1284" t="s">
        <v>160</v>
      </c>
      <c r="W1284" t="s">
        <v>161</v>
      </c>
      <c r="X1284" t="s">
        <v>249</v>
      </c>
      <c r="Y1284" t="s">
        <v>2</v>
      </c>
      <c r="Z1284">
        <v>2011</v>
      </c>
      <c r="AA1284" t="s">
        <v>164</v>
      </c>
      <c r="AB1284" t="s">
        <v>2</v>
      </c>
      <c r="AC1284" t="s">
        <v>2</v>
      </c>
      <c r="AD1284" t="s">
        <v>2</v>
      </c>
      <c r="AE1284" t="s">
        <v>2</v>
      </c>
      <c r="AF1284" t="s">
        <v>2</v>
      </c>
      <c r="AG1284" t="s">
        <v>174</v>
      </c>
      <c r="AH1284" t="s">
        <v>175</v>
      </c>
    </row>
    <row r="1285" spans="1:34">
      <c r="A1285">
        <v>7415</v>
      </c>
      <c r="B1285">
        <v>656260</v>
      </c>
      <c r="C1285" t="s">
        <v>149</v>
      </c>
      <c r="D1285" t="str">
        <f t="shared" ca="1" si="60"/>
        <v>LNDVCGBUYQ</v>
      </c>
      <c r="E1285" t="str">
        <f t="shared" ca="1" si="61"/>
        <v>Hzlsjbyfeksad</v>
      </c>
      <c r="F1285" t="s">
        <v>150</v>
      </c>
      <c r="G1285" t="s">
        <v>167</v>
      </c>
      <c r="H1285" s="149" t="str">
        <f t="shared" ca="1" si="62"/>
        <v>5/12/1995</v>
      </c>
      <c r="I1285" t="s">
        <v>152</v>
      </c>
      <c r="J1285" t="s">
        <v>153</v>
      </c>
      <c r="K1285" t="s">
        <v>1339</v>
      </c>
      <c r="L1285" t="s">
        <v>1340</v>
      </c>
      <c r="M1285" t="s">
        <v>1341</v>
      </c>
      <c r="N1285">
        <v>93</v>
      </c>
      <c r="O1285" t="s">
        <v>157</v>
      </c>
      <c r="P1285" t="s">
        <v>158</v>
      </c>
      <c r="Q1285" t="s">
        <v>171</v>
      </c>
      <c r="R1285" t="s">
        <v>1343</v>
      </c>
      <c r="S1285" t="s">
        <v>2</v>
      </c>
      <c r="T1285" t="s">
        <v>2</v>
      </c>
      <c r="U1285" t="s">
        <v>238</v>
      </c>
      <c r="V1285" t="s">
        <v>160</v>
      </c>
      <c r="W1285" t="s">
        <v>161</v>
      </c>
      <c r="X1285" t="s">
        <v>162</v>
      </c>
      <c r="Y1285" t="s">
        <v>2</v>
      </c>
      <c r="Z1285">
        <v>2011</v>
      </c>
      <c r="AA1285" t="s">
        <v>164</v>
      </c>
      <c r="AB1285" t="s">
        <v>2</v>
      </c>
      <c r="AC1285" t="s">
        <v>2</v>
      </c>
      <c r="AD1285" t="s">
        <v>2</v>
      </c>
      <c r="AE1285" t="s">
        <v>2</v>
      </c>
      <c r="AF1285" t="s">
        <v>2</v>
      </c>
      <c r="AG1285" t="s">
        <v>174</v>
      </c>
      <c r="AH1285" t="s">
        <v>166</v>
      </c>
    </row>
    <row r="1286" spans="1:34">
      <c r="A1286">
        <v>7415</v>
      </c>
      <c r="B1286">
        <v>656267</v>
      </c>
      <c r="C1286" t="s">
        <v>149</v>
      </c>
      <c r="D1286" t="str">
        <f t="shared" ca="1" si="60"/>
        <v>SRXALCTUQI</v>
      </c>
      <c r="E1286" t="str">
        <f t="shared" ca="1" si="61"/>
        <v>Pevkvfnqksmup</v>
      </c>
      <c r="F1286" t="s">
        <v>150</v>
      </c>
      <c r="G1286" t="s">
        <v>167</v>
      </c>
      <c r="H1286" s="149" t="str">
        <f t="shared" ca="1" si="62"/>
        <v>4/10/1997</v>
      </c>
      <c r="I1286" t="s">
        <v>152</v>
      </c>
      <c r="J1286" t="s">
        <v>153</v>
      </c>
      <c r="K1286" t="s">
        <v>1339</v>
      </c>
      <c r="L1286" t="s">
        <v>1340</v>
      </c>
      <c r="M1286" t="s">
        <v>1341</v>
      </c>
      <c r="N1286">
        <v>93</v>
      </c>
      <c r="O1286" t="s">
        <v>157</v>
      </c>
      <c r="P1286" t="s">
        <v>158</v>
      </c>
      <c r="Q1286" t="s">
        <v>194</v>
      </c>
      <c r="R1286" t="s">
        <v>195</v>
      </c>
      <c r="S1286" t="s">
        <v>2</v>
      </c>
      <c r="T1286" t="s">
        <v>199</v>
      </c>
      <c r="U1286" t="s">
        <v>224</v>
      </c>
      <c r="V1286" t="s">
        <v>160</v>
      </c>
      <c r="W1286" t="s">
        <v>161</v>
      </c>
      <c r="X1286" t="s">
        <v>249</v>
      </c>
      <c r="Y1286" t="s">
        <v>329</v>
      </c>
      <c r="Z1286">
        <v>2011</v>
      </c>
      <c r="AA1286" t="s">
        <v>164</v>
      </c>
      <c r="AB1286" t="s">
        <v>2</v>
      </c>
      <c r="AC1286" t="s">
        <v>2</v>
      </c>
      <c r="AD1286" t="s">
        <v>2</v>
      </c>
      <c r="AE1286" t="s">
        <v>2</v>
      </c>
      <c r="AF1286" t="s">
        <v>2</v>
      </c>
      <c r="AG1286" t="s">
        <v>213</v>
      </c>
      <c r="AH1286" t="s">
        <v>166</v>
      </c>
    </row>
    <row r="1287" spans="1:34">
      <c r="A1287">
        <v>7415</v>
      </c>
      <c r="B1287">
        <v>656278</v>
      </c>
      <c r="C1287" t="s">
        <v>183</v>
      </c>
      <c r="D1287" t="str">
        <f t="shared" ca="1" si="60"/>
        <v>KSJHNNMIGC</v>
      </c>
      <c r="E1287" t="str">
        <f t="shared" ca="1" si="61"/>
        <v>Uyhjnginyajao</v>
      </c>
      <c r="F1287" t="s">
        <v>150</v>
      </c>
      <c r="G1287" t="s">
        <v>167</v>
      </c>
      <c r="H1287" s="149" t="str">
        <f t="shared" ca="1" si="62"/>
        <v>10/4/1994</v>
      </c>
      <c r="I1287" t="s">
        <v>152</v>
      </c>
      <c r="J1287" t="s">
        <v>153</v>
      </c>
      <c r="K1287" t="s">
        <v>1339</v>
      </c>
      <c r="L1287" t="s">
        <v>1340</v>
      </c>
      <c r="M1287" t="s">
        <v>1341</v>
      </c>
      <c r="N1287">
        <v>93</v>
      </c>
      <c r="O1287" t="s">
        <v>157</v>
      </c>
      <c r="P1287" t="s">
        <v>158</v>
      </c>
      <c r="Q1287" t="s">
        <v>171</v>
      </c>
      <c r="R1287" t="s">
        <v>1343</v>
      </c>
      <c r="S1287" t="s">
        <v>2</v>
      </c>
      <c r="T1287" t="s">
        <v>2</v>
      </c>
      <c r="U1287" t="s">
        <v>238</v>
      </c>
      <c r="V1287" t="s">
        <v>160</v>
      </c>
      <c r="W1287" t="s">
        <v>2</v>
      </c>
      <c r="X1287" t="s">
        <v>279</v>
      </c>
      <c r="Y1287" t="s">
        <v>2</v>
      </c>
      <c r="Z1287">
        <v>2010</v>
      </c>
      <c r="AA1287" t="s">
        <v>164</v>
      </c>
      <c r="AB1287" t="s">
        <v>2</v>
      </c>
      <c r="AC1287" t="s">
        <v>2</v>
      </c>
      <c r="AD1287" t="s">
        <v>2</v>
      </c>
      <c r="AE1287" t="s">
        <v>2</v>
      </c>
      <c r="AF1287" t="s">
        <v>2</v>
      </c>
      <c r="AG1287" t="s">
        <v>174</v>
      </c>
      <c r="AH1287" t="s">
        <v>175</v>
      </c>
    </row>
    <row r="1288" spans="1:34">
      <c r="A1288">
        <v>7415</v>
      </c>
      <c r="B1288">
        <v>658707</v>
      </c>
      <c r="C1288" t="s">
        <v>149</v>
      </c>
      <c r="D1288" t="str">
        <f t="shared" ca="1" si="60"/>
        <v>LLWCNYPRJV</v>
      </c>
      <c r="E1288" t="str">
        <f t="shared" ca="1" si="61"/>
        <v>Mtrogtrfiensb</v>
      </c>
      <c r="F1288" t="s">
        <v>150</v>
      </c>
      <c r="G1288" t="s">
        <v>167</v>
      </c>
      <c r="H1288" s="149" t="str">
        <f t="shared" ca="1" si="62"/>
        <v>10/4/1995</v>
      </c>
      <c r="I1288" t="s">
        <v>152</v>
      </c>
      <c r="J1288" t="s">
        <v>153</v>
      </c>
      <c r="K1288" t="s">
        <v>1344</v>
      </c>
      <c r="L1288" t="s">
        <v>1345</v>
      </c>
      <c r="M1288" t="s">
        <v>1346</v>
      </c>
      <c r="N1288">
        <v>87</v>
      </c>
      <c r="O1288" t="s">
        <v>157</v>
      </c>
      <c r="P1288" t="s">
        <v>158</v>
      </c>
      <c r="Q1288" t="s">
        <v>194</v>
      </c>
      <c r="R1288" t="s">
        <v>198</v>
      </c>
      <c r="S1288" t="s">
        <v>2</v>
      </c>
      <c r="T1288" t="s">
        <v>196</v>
      </c>
      <c r="U1288" t="s">
        <v>211</v>
      </c>
      <c r="V1288" t="s">
        <v>160</v>
      </c>
      <c r="W1288" t="s">
        <v>161</v>
      </c>
      <c r="X1288" t="s">
        <v>2</v>
      </c>
      <c r="Y1288" t="s">
        <v>2</v>
      </c>
      <c r="Z1288">
        <v>2011</v>
      </c>
      <c r="AA1288" t="s">
        <v>164</v>
      </c>
      <c r="AB1288" t="s">
        <v>2</v>
      </c>
      <c r="AC1288" t="s">
        <v>2</v>
      </c>
      <c r="AD1288" t="s">
        <v>2</v>
      </c>
      <c r="AE1288" t="s">
        <v>2</v>
      </c>
      <c r="AF1288" t="s">
        <v>2</v>
      </c>
      <c r="AG1288" t="s">
        <v>174</v>
      </c>
      <c r="AH1288" t="s">
        <v>190</v>
      </c>
    </row>
    <row r="1289" spans="1:34">
      <c r="A1289">
        <v>7415</v>
      </c>
      <c r="B1289">
        <v>659459</v>
      </c>
      <c r="C1289" t="s">
        <v>149</v>
      </c>
      <c r="D1289" t="str">
        <f t="shared" ca="1" si="60"/>
        <v>TWFLCEOLYI</v>
      </c>
      <c r="E1289" t="str">
        <f t="shared" ca="1" si="61"/>
        <v>Hxaufuiqvnvkk</v>
      </c>
      <c r="F1289" t="s">
        <v>150</v>
      </c>
      <c r="G1289" t="s">
        <v>167</v>
      </c>
      <c r="H1289" s="149" t="str">
        <f t="shared" ca="1" si="62"/>
        <v>13/2/1994</v>
      </c>
      <c r="I1289" t="s">
        <v>152</v>
      </c>
      <c r="J1289" t="s">
        <v>153</v>
      </c>
      <c r="K1289" t="s">
        <v>1347</v>
      </c>
      <c r="L1289" t="s">
        <v>450</v>
      </c>
      <c r="M1289" t="s">
        <v>1348</v>
      </c>
      <c r="N1289">
        <v>94</v>
      </c>
      <c r="O1289" t="s">
        <v>157</v>
      </c>
      <c r="P1289" t="s">
        <v>158</v>
      </c>
      <c r="Q1289" t="s">
        <v>194</v>
      </c>
      <c r="R1289" t="s">
        <v>198</v>
      </c>
      <c r="S1289" t="s">
        <v>2</v>
      </c>
      <c r="T1289" t="s">
        <v>196</v>
      </c>
      <c r="U1289" t="s">
        <v>197</v>
      </c>
      <c r="V1289" t="s">
        <v>160</v>
      </c>
      <c r="W1289" t="s">
        <v>161</v>
      </c>
      <c r="X1289" t="s">
        <v>2</v>
      </c>
      <c r="Y1289" t="s">
        <v>2</v>
      </c>
      <c r="Z1289">
        <v>2011</v>
      </c>
      <c r="AA1289" t="s">
        <v>164</v>
      </c>
      <c r="AB1289" t="s">
        <v>2</v>
      </c>
      <c r="AC1289" t="s">
        <v>2</v>
      </c>
      <c r="AD1289" t="s">
        <v>2</v>
      </c>
      <c r="AE1289" t="s">
        <v>2</v>
      </c>
      <c r="AF1289" t="s">
        <v>2</v>
      </c>
      <c r="AG1289" t="s">
        <v>174</v>
      </c>
      <c r="AH1289" t="s">
        <v>166</v>
      </c>
    </row>
    <row r="1290" spans="1:34">
      <c r="A1290">
        <v>7415</v>
      </c>
      <c r="B1290">
        <v>660653</v>
      </c>
      <c r="C1290" t="s">
        <v>149</v>
      </c>
      <c r="D1290" t="str">
        <f t="shared" ca="1" si="60"/>
        <v>GAIOLCVSAX</v>
      </c>
      <c r="E1290" t="str">
        <f t="shared" ca="1" si="61"/>
        <v>Rkyfayyegqehe</v>
      </c>
      <c r="F1290" t="s">
        <v>150</v>
      </c>
      <c r="G1290" t="s">
        <v>167</v>
      </c>
      <c r="H1290" s="149" t="str">
        <f t="shared" ca="1" si="62"/>
        <v>22/7/1995</v>
      </c>
      <c r="I1290" t="s">
        <v>152</v>
      </c>
      <c r="J1290" t="s">
        <v>153</v>
      </c>
      <c r="K1290" t="s">
        <v>1349</v>
      </c>
      <c r="L1290" t="s">
        <v>1350</v>
      </c>
      <c r="M1290" t="s">
        <v>223</v>
      </c>
      <c r="N1290">
        <v>75</v>
      </c>
      <c r="O1290" t="s">
        <v>157</v>
      </c>
      <c r="P1290" t="s">
        <v>158</v>
      </c>
      <c r="Q1290" t="s">
        <v>171</v>
      </c>
      <c r="R1290" t="s">
        <v>1351</v>
      </c>
      <c r="S1290" t="s">
        <v>2</v>
      </c>
      <c r="T1290" t="s">
        <v>2</v>
      </c>
      <c r="U1290" t="s">
        <v>173</v>
      </c>
      <c r="V1290" t="s">
        <v>160</v>
      </c>
      <c r="W1290" t="s">
        <v>182</v>
      </c>
      <c r="X1290" t="s">
        <v>162</v>
      </c>
      <c r="Y1290" t="s">
        <v>2</v>
      </c>
      <c r="Z1290">
        <v>2010</v>
      </c>
      <c r="AA1290" t="s">
        <v>164</v>
      </c>
      <c r="AB1290" t="s">
        <v>2</v>
      </c>
      <c r="AC1290" t="s">
        <v>2</v>
      </c>
      <c r="AD1290" t="s">
        <v>2</v>
      </c>
      <c r="AE1290" t="s">
        <v>2</v>
      </c>
      <c r="AF1290" t="s">
        <v>2</v>
      </c>
      <c r="AG1290" t="s">
        <v>213</v>
      </c>
      <c r="AH1290" t="s">
        <v>232</v>
      </c>
    </row>
    <row r="1291" spans="1:34">
      <c r="A1291">
        <v>7415</v>
      </c>
      <c r="B1291">
        <v>660671</v>
      </c>
      <c r="C1291" t="s">
        <v>149</v>
      </c>
      <c r="D1291" t="str">
        <f t="shared" ca="1" si="60"/>
        <v>EMZKIYXDTF</v>
      </c>
      <c r="E1291" t="str">
        <f t="shared" ca="1" si="61"/>
        <v>Wpmeywfhytkgk</v>
      </c>
      <c r="F1291" t="s">
        <v>150</v>
      </c>
      <c r="G1291" t="s">
        <v>167</v>
      </c>
      <c r="H1291" s="149" t="str">
        <f t="shared" ca="1" si="62"/>
        <v>19/5/1996</v>
      </c>
      <c r="I1291" t="s">
        <v>152</v>
      </c>
      <c r="J1291" t="s">
        <v>153</v>
      </c>
      <c r="K1291" t="s">
        <v>1349</v>
      </c>
      <c r="L1291" t="s">
        <v>1350</v>
      </c>
      <c r="M1291" t="s">
        <v>223</v>
      </c>
      <c r="N1291">
        <v>75</v>
      </c>
      <c r="O1291" t="s">
        <v>157</v>
      </c>
      <c r="P1291" t="s">
        <v>158</v>
      </c>
      <c r="Q1291" t="s">
        <v>171</v>
      </c>
      <c r="R1291" t="s">
        <v>1351</v>
      </c>
      <c r="S1291" t="s">
        <v>2</v>
      </c>
      <c r="T1291" t="s">
        <v>2</v>
      </c>
      <c r="U1291" t="s">
        <v>238</v>
      </c>
      <c r="V1291" t="s">
        <v>160</v>
      </c>
      <c r="W1291" t="s">
        <v>161</v>
      </c>
      <c r="X1291" t="s">
        <v>162</v>
      </c>
      <c r="Y1291" t="s">
        <v>2</v>
      </c>
      <c r="Z1291">
        <v>2011</v>
      </c>
      <c r="AA1291" t="s">
        <v>164</v>
      </c>
      <c r="AB1291" t="s">
        <v>2</v>
      </c>
      <c r="AC1291" t="s">
        <v>2</v>
      </c>
      <c r="AD1291" t="s">
        <v>2</v>
      </c>
      <c r="AE1291" t="s">
        <v>2</v>
      </c>
      <c r="AF1291" t="s">
        <v>2</v>
      </c>
      <c r="AG1291" t="s">
        <v>213</v>
      </c>
      <c r="AH1291" t="s">
        <v>166</v>
      </c>
    </row>
    <row r="1292" spans="1:34">
      <c r="A1292">
        <v>7415</v>
      </c>
      <c r="B1292">
        <v>660706</v>
      </c>
      <c r="C1292" t="s">
        <v>149</v>
      </c>
      <c r="D1292" t="str">
        <f t="shared" ca="1" si="60"/>
        <v>BPBBDFVNNI</v>
      </c>
      <c r="E1292" t="str">
        <f t="shared" ca="1" si="61"/>
        <v>Qfizyeyyskdto</v>
      </c>
      <c r="F1292" t="s">
        <v>150</v>
      </c>
      <c r="G1292" t="s">
        <v>167</v>
      </c>
      <c r="H1292" s="149" t="str">
        <f t="shared" ca="1" si="62"/>
        <v>26/4/1994</v>
      </c>
      <c r="I1292" t="s">
        <v>152</v>
      </c>
      <c r="J1292" t="s">
        <v>153</v>
      </c>
      <c r="K1292" t="s">
        <v>1349</v>
      </c>
      <c r="L1292" t="s">
        <v>1350</v>
      </c>
      <c r="M1292" t="s">
        <v>223</v>
      </c>
      <c r="N1292">
        <v>75</v>
      </c>
      <c r="O1292" t="s">
        <v>157</v>
      </c>
      <c r="P1292" t="s">
        <v>158</v>
      </c>
      <c r="Q1292" t="s">
        <v>171</v>
      </c>
      <c r="R1292" t="s">
        <v>1351</v>
      </c>
      <c r="S1292" t="s">
        <v>2</v>
      </c>
      <c r="T1292" t="s">
        <v>2</v>
      </c>
      <c r="U1292" t="s">
        <v>238</v>
      </c>
      <c r="V1292" t="s">
        <v>160</v>
      </c>
      <c r="W1292" t="s">
        <v>161</v>
      </c>
      <c r="X1292" t="s">
        <v>162</v>
      </c>
      <c r="Y1292" t="s">
        <v>2</v>
      </c>
      <c r="Z1292">
        <v>2011</v>
      </c>
      <c r="AA1292" t="s">
        <v>164</v>
      </c>
      <c r="AB1292" t="s">
        <v>2</v>
      </c>
      <c r="AC1292" t="s">
        <v>2</v>
      </c>
      <c r="AD1292" t="s">
        <v>2</v>
      </c>
      <c r="AE1292" t="s">
        <v>2</v>
      </c>
      <c r="AF1292" t="s">
        <v>2</v>
      </c>
      <c r="AG1292" t="s">
        <v>213</v>
      </c>
      <c r="AH1292" t="s">
        <v>190</v>
      </c>
    </row>
    <row r="1293" spans="1:34">
      <c r="A1293">
        <v>7415</v>
      </c>
      <c r="B1293">
        <v>660742</v>
      </c>
      <c r="C1293" t="s">
        <v>183</v>
      </c>
      <c r="D1293" t="str">
        <f t="shared" ca="1" si="60"/>
        <v>PQVWHJBZXS</v>
      </c>
      <c r="E1293" t="str">
        <f t="shared" ca="1" si="61"/>
        <v>Gtiicvbzeqjmv</v>
      </c>
      <c r="F1293" t="s">
        <v>150</v>
      </c>
      <c r="G1293" t="s">
        <v>167</v>
      </c>
      <c r="H1293" s="149" t="str">
        <f t="shared" ca="1" si="62"/>
        <v>6/10/1996</v>
      </c>
      <c r="I1293" t="s">
        <v>152</v>
      </c>
      <c r="J1293" t="s">
        <v>153</v>
      </c>
      <c r="K1293" t="s">
        <v>1349</v>
      </c>
      <c r="L1293" t="s">
        <v>1350</v>
      </c>
      <c r="M1293" t="s">
        <v>223</v>
      </c>
      <c r="N1293">
        <v>75</v>
      </c>
      <c r="O1293" t="s">
        <v>157</v>
      </c>
      <c r="P1293" t="s">
        <v>158</v>
      </c>
      <c r="Q1293" t="s">
        <v>171</v>
      </c>
      <c r="R1293" t="s">
        <v>1351</v>
      </c>
      <c r="S1293" t="s">
        <v>2</v>
      </c>
      <c r="T1293" t="s">
        <v>2</v>
      </c>
      <c r="U1293" t="s">
        <v>238</v>
      </c>
      <c r="V1293" t="s">
        <v>160</v>
      </c>
      <c r="W1293" t="s">
        <v>161</v>
      </c>
      <c r="X1293" t="s">
        <v>162</v>
      </c>
      <c r="Y1293" t="s">
        <v>2</v>
      </c>
      <c r="Z1293">
        <v>2011</v>
      </c>
      <c r="AA1293" t="s">
        <v>164</v>
      </c>
      <c r="AB1293" t="s">
        <v>2</v>
      </c>
      <c r="AC1293" t="s">
        <v>2</v>
      </c>
      <c r="AD1293" t="s">
        <v>2</v>
      </c>
      <c r="AE1293" t="s">
        <v>2</v>
      </c>
      <c r="AF1293" t="s">
        <v>2</v>
      </c>
      <c r="AG1293" t="s">
        <v>213</v>
      </c>
      <c r="AH1293" t="s">
        <v>232</v>
      </c>
    </row>
    <row r="1294" spans="1:34">
      <c r="A1294">
        <v>7415</v>
      </c>
      <c r="B1294">
        <v>660763</v>
      </c>
      <c r="C1294" t="s">
        <v>149</v>
      </c>
      <c r="D1294" t="str">
        <f t="shared" ca="1" si="60"/>
        <v>VBKGVJKLBP</v>
      </c>
      <c r="E1294" t="str">
        <f t="shared" ca="1" si="61"/>
        <v>Ihljzekjhpheo</v>
      </c>
      <c r="F1294" t="s">
        <v>150</v>
      </c>
      <c r="G1294" t="s">
        <v>167</v>
      </c>
      <c r="H1294" s="149" t="str">
        <f t="shared" ca="1" si="62"/>
        <v>19/12/1995</v>
      </c>
      <c r="I1294" t="s">
        <v>152</v>
      </c>
      <c r="J1294" t="s">
        <v>153</v>
      </c>
      <c r="K1294" t="s">
        <v>1349</v>
      </c>
      <c r="L1294" t="s">
        <v>1350</v>
      </c>
      <c r="M1294" t="s">
        <v>223</v>
      </c>
      <c r="N1294">
        <v>75</v>
      </c>
      <c r="O1294" t="s">
        <v>157</v>
      </c>
      <c r="P1294" t="s">
        <v>158</v>
      </c>
      <c r="Q1294" t="s">
        <v>171</v>
      </c>
      <c r="R1294" t="s">
        <v>1351</v>
      </c>
      <c r="S1294" t="s">
        <v>2</v>
      </c>
      <c r="T1294" t="s">
        <v>2</v>
      </c>
      <c r="U1294" t="s">
        <v>238</v>
      </c>
      <c r="V1294" t="s">
        <v>160</v>
      </c>
      <c r="W1294" t="s">
        <v>161</v>
      </c>
      <c r="X1294" t="s">
        <v>162</v>
      </c>
      <c r="Y1294" t="s">
        <v>2</v>
      </c>
      <c r="Z1294">
        <v>2011</v>
      </c>
      <c r="AA1294" t="s">
        <v>164</v>
      </c>
      <c r="AB1294" t="s">
        <v>2</v>
      </c>
      <c r="AC1294" t="s">
        <v>2</v>
      </c>
      <c r="AD1294" t="s">
        <v>2</v>
      </c>
      <c r="AE1294" t="s">
        <v>2</v>
      </c>
      <c r="AF1294" t="s">
        <v>2</v>
      </c>
      <c r="AG1294" t="s">
        <v>213</v>
      </c>
      <c r="AH1294" t="s">
        <v>166</v>
      </c>
    </row>
    <row r="1295" spans="1:34">
      <c r="A1295">
        <v>7415</v>
      </c>
      <c r="B1295">
        <v>660776</v>
      </c>
      <c r="C1295" t="s">
        <v>149</v>
      </c>
      <c r="D1295" t="str">
        <f t="shared" ca="1" si="60"/>
        <v>KCCISHUVMM</v>
      </c>
      <c r="E1295" t="str">
        <f t="shared" ca="1" si="61"/>
        <v>Cjscggfqreejs</v>
      </c>
      <c r="F1295" t="s">
        <v>150</v>
      </c>
      <c r="G1295" t="s">
        <v>167</v>
      </c>
      <c r="H1295" s="149" t="str">
        <f t="shared" ca="1" si="62"/>
        <v>19/3/1996</v>
      </c>
      <c r="I1295" t="s">
        <v>152</v>
      </c>
      <c r="J1295" t="s">
        <v>153</v>
      </c>
      <c r="K1295" t="s">
        <v>1349</v>
      </c>
      <c r="L1295" t="s">
        <v>1350</v>
      </c>
      <c r="M1295" t="s">
        <v>223</v>
      </c>
      <c r="N1295">
        <v>75</v>
      </c>
      <c r="O1295" t="s">
        <v>157</v>
      </c>
      <c r="P1295" t="s">
        <v>158</v>
      </c>
      <c r="Q1295" t="s">
        <v>171</v>
      </c>
      <c r="R1295" t="s">
        <v>1351</v>
      </c>
      <c r="S1295" t="s">
        <v>2</v>
      </c>
      <c r="T1295" t="s">
        <v>2</v>
      </c>
      <c r="U1295" t="s">
        <v>238</v>
      </c>
      <c r="V1295" t="s">
        <v>160</v>
      </c>
      <c r="W1295" t="s">
        <v>161</v>
      </c>
      <c r="X1295" t="s">
        <v>162</v>
      </c>
      <c r="Y1295" t="s">
        <v>2</v>
      </c>
      <c r="Z1295">
        <v>2011</v>
      </c>
      <c r="AA1295" t="s">
        <v>164</v>
      </c>
      <c r="AB1295" t="s">
        <v>2</v>
      </c>
      <c r="AC1295" t="s">
        <v>2</v>
      </c>
      <c r="AD1295" t="s">
        <v>2</v>
      </c>
      <c r="AE1295" t="s">
        <v>2</v>
      </c>
      <c r="AF1295" t="s">
        <v>2</v>
      </c>
      <c r="AG1295" t="s">
        <v>213</v>
      </c>
      <c r="AH1295" t="s">
        <v>190</v>
      </c>
    </row>
    <row r="1296" spans="1:34">
      <c r="A1296">
        <v>7415</v>
      </c>
      <c r="B1296">
        <v>662192</v>
      </c>
      <c r="C1296" t="s">
        <v>149</v>
      </c>
      <c r="D1296" t="str">
        <f t="shared" ca="1" si="60"/>
        <v>UDZNTYCYCO</v>
      </c>
      <c r="E1296" t="str">
        <f t="shared" ca="1" si="61"/>
        <v>Kvcckisxuiasp</v>
      </c>
      <c r="F1296" t="s">
        <v>150</v>
      </c>
      <c r="G1296" t="s">
        <v>167</v>
      </c>
      <c r="H1296" s="149" t="str">
        <f t="shared" ca="1" si="62"/>
        <v>4/12/1996</v>
      </c>
      <c r="I1296" t="s">
        <v>152</v>
      </c>
      <c r="J1296" t="s">
        <v>153</v>
      </c>
      <c r="K1296" t="s">
        <v>1352</v>
      </c>
      <c r="L1296" t="s">
        <v>442</v>
      </c>
      <c r="M1296" t="s">
        <v>1014</v>
      </c>
      <c r="N1296">
        <v>78</v>
      </c>
      <c r="O1296" t="s">
        <v>157</v>
      </c>
      <c r="P1296" t="s">
        <v>158</v>
      </c>
      <c r="Q1296" t="s">
        <v>194</v>
      </c>
      <c r="R1296" t="s">
        <v>195</v>
      </c>
      <c r="S1296" t="s">
        <v>2</v>
      </c>
      <c r="T1296" t="s">
        <v>196</v>
      </c>
      <c r="U1296" t="s">
        <v>211</v>
      </c>
      <c r="V1296" t="s">
        <v>160</v>
      </c>
      <c r="W1296" t="s">
        <v>161</v>
      </c>
      <c r="X1296" t="s">
        <v>2</v>
      </c>
      <c r="Y1296" t="s">
        <v>2</v>
      </c>
      <c r="Z1296">
        <v>2011</v>
      </c>
      <c r="AA1296" t="s">
        <v>164</v>
      </c>
      <c r="AB1296" t="s">
        <v>2</v>
      </c>
      <c r="AC1296" t="s">
        <v>2</v>
      </c>
      <c r="AD1296" t="s">
        <v>2</v>
      </c>
      <c r="AE1296" t="s">
        <v>2</v>
      </c>
      <c r="AF1296" t="s">
        <v>2</v>
      </c>
      <c r="AG1296" t="s">
        <v>165</v>
      </c>
      <c r="AH1296" t="s">
        <v>175</v>
      </c>
    </row>
    <row r="1297" spans="1:34">
      <c r="A1297">
        <v>7415</v>
      </c>
      <c r="B1297">
        <v>667938</v>
      </c>
      <c r="C1297" t="s">
        <v>183</v>
      </c>
      <c r="D1297" t="str">
        <f t="shared" ca="1" si="60"/>
        <v>KPEGQRVWUX</v>
      </c>
      <c r="E1297" t="str">
        <f t="shared" ca="1" si="61"/>
        <v>Bpqjdrvkoymvg</v>
      </c>
      <c r="F1297" t="s">
        <v>150</v>
      </c>
      <c r="G1297" t="s">
        <v>151</v>
      </c>
      <c r="H1297" s="149" t="str">
        <f t="shared" ca="1" si="62"/>
        <v>19/9/1995</v>
      </c>
      <c r="I1297" t="s">
        <v>152</v>
      </c>
      <c r="J1297" t="s">
        <v>153</v>
      </c>
      <c r="K1297" t="s">
        <v>1353</v>
      </c>
      <c r="L1297" t="s">
        <v>519</v>
      </c>
      <c r="M1297" t="s">
        <v>369</v>
      </c>
      <c r="N1297">
        <v>93</v>
      </c>
      <c r="O1297" t="s">
        <v>157</v>
      </c>
      <c r="P1297" t="s">
        <v>158</v>
      </c>
      <c r="Q1297" t="s">
        <v>194</v>
      </c>
      <c r="R1297" t="s">
        <v>288</v>
      </c>
      <c r="S1297" t="s">
        <v>2</v>
      </c>
      <c r="T1297" t="s">
        <v>196</v>
      </c>
      <c r="U1297" t="s">
        <v>197</v>
      </c>
      <c r="V1297" t="s">
        <v>160</v>
      </c>
      <c r="W1297" t="s">
        <v>182</v>
      </c>
      <c r="X1297" t="s">
        <v>254</v>
      </c>
      <c r="Y1297" t="s">
        <v>2</v>
      </c>
      <c r="Z1297">
        <v>2011</v>
      </c>
      <c r="AA1297" t="s">
        <v>164</v>
      </c>
      <c r="AB1297" t="s">
        <v>2</v>
      </c>
      <c r="AC1297" t="s">
        <v>2</v>
      </c>
      <c r="AD1297" t="s">
        <v>2</v>
      </c>
      <c r="AE1297" t="s">
        <v>2</v>
      </c>
      <c r="AF1297" t="s">
        <v>2</v>
      </c>
      <c r="AG1297" t="s">
        <v>174</v>
      </c>
      <c r="AH1297" t="s">
        <v>190</v>
      </c>
    </row>
    <row r="1298" spans="1:34">
      <c r="A1298">
        <v>7415</v>
      </c>
      <c r="B1298">
        <v>667994</v>
      </c>
      <c r="C1298" t="s">
        <v>149</v>
      </c>
      <c r="D1298" t="str">
        <f t="shared" ca="1" si="60"/>
        <v>XHLSEBFMRK</v>
      </c>
      <c r="E1298" t="str">
        <f t="shared" ca="1" si="61"/>
        <v>Vvqkbtmjsbuta</v>
      </c>
      <c r="F1298" t="s">
        <v>150</v>
      </c>
      <c r="G1298" t="s">
        <v>167</v>
      </c>
      <c r="H1298" s="149" t="str">
        <f t="shared" ca="1" si="62"/>
        <v>25/10/1995</v>
      </c>
      <c r="I1298" t="s">
        <v>152</v>
      </c>
      <c r="J1298" t="s">
        <v>153</v>
      </c>
      <c r="K1298" t="s">
        <v>1354</v>
      </c>
      <c r="L1298" t="s">
        <v>822</v>
      </c>
      <c r="M1298" t="s">
        <v>475</v>
      </c>
      <c r="N1298">
        <v>93</v>
      </c>
      <c r="O1298" t="s">
        <v>157</v>
      </c>
      <c r="P1298" t="s">
        <v>158</v>
      </c>
      <c r="Q1298" t="s">
        <v>187</v>
      </c>
      <c r="R1298" t="s">
        <v>1355</v>
      </c>
      <c r="S1298" t="s">
        <v>2</v>
      </c>
      <c r="T1298" t="s">
        <v>2</v>
      </c>
      <c r="U1298" t="s">
        <v>1028</v>
      </c>
      <c r="V1298" t="s">
        <v>160</v>
      </c>
      <c r="W1298" t="s">
        <v>2</v>
      </c>
      <c r="X1298" t="s">
        <v>2</v>
      </c>
      <c r="Y1298" t="s">
        <v>2</v>
      </c>
      <c r="Z1298">
        <v>2011</v>
      </c>
      <c r="AA1298" t="s">
        <v>164</v>
      </c>
      <c r="AB1298" t="s">
        <v>2</v>
      </c>
      <c r="AC1298" t="s">
        <v>2</v>
      </c>
      <c r="AD1298" t="s">
        <v>2</v>
      </c>
      <c r="AE1298" t="s">
        <v>2</v>
      </c>
      <c r="AF1298" t="s">
        <v>2</v>
      </c>
      <c r="AG1298" t="s">
        <v>2</v>
      </c>
      <c r="AH1298" t="s">
        <v>2</v>
      </c>
    </row>
    <row r="1299" spans="1:34">
      <c r="A1299">
        <v>7415</v>
      </c>
      <c r="B1299">
        <v>668020</v>
      </c>
      <c r="C1299" t="s">
        <v>149</v>
      </c>
      <c r="D1299" t="str">
        <f t="shared" ca="1" si="60"/>
        <v>REVAKKKDPW</v>
      </c>
      <c r="E1299" t="str">
        <f t="shared" ca="1" si="61"/>
        <v>Jzuxpxohgcsmc</v>
      </c>
      <c r="F1299" t="s">
        <v>150</v>
      </c>
      <c r="G1299" t="s">
        <v>167</v>
      </c>
      <c r="H1299" s="149" t="str">
        <f t="shared" ca="1" si="62"/>
        <v>3/5/1996</v>
      </c>
      <c r="I1299" t="s">
        <v>152</v>
      </c>
      <c r="J1299" t="s">
        <v>153</v>
      </c>
      <c r="K1299" t="s">
        <v>1354</v>
      </c>
      <c r="L1299" t="s">
        <v>822</v>
      </c>
      <c r="M1299" t="s">
        <v>475</v>
      </c>
      <c r="N1299">
        <v>93</v>
      </c>
      <c r="O1299" t="s">
        <v>157</v>
      </c>
      <c r="P1299" t="s">
        <v>158</v>
      </c>
      <c r="Q1299" t="s">
        <v>187</v>
      </c>
      <c r="R1299" t="s">
        <v>1355</v>
      </c>
      <c r="S1299" t="s">
        <v>2</v>
      </c>
      <c r="T1299" t="s">
        <v>2</v>
      </c>
      <c r="U1299" t="s">
        <v>1028</v>
      </c>
      <c r="V1299" t="s">
        <v>160</v>
      </c>
      <c r="W1299" t="s">
        <v>2</v>
      </c>
      <c r="X1299" t="s">
        <v>2</v>
      </c>
      <c r="Y1299" t="s">
        <v>2</v>
      </c>
      <c r="Z1299">
        <v>2011</v>
      </c>
      <c r="AA1299" t="s">
        <v>164</v>
      </c>
      <c r="AB1299" t="s">
        <v>2</v>
      </c>
      <c r="AC1299" t="s">
        <v>2</v>
      </c>
      <c r="AD1299" t="s">
        <v>2</v>
      </c>
      <c r="AE1299" t="s">
        <v>2</v>
      </c>
      <c r="AF1299" t="s">
        <v>2</v>
      </c>
      <c r="AG1299" t="s">
        <v>2</v>
      </c>
      <c r="AH1299" t="s">
        <v>2</v>
      </c>
    </row>
    <row r="1300" spans="1:34">
      <c r="A1300">
        <v>7415</v>
      </c>
      <c r="B1300">
        <v>668030</v>
      </c>
      <c r="C1300" t="s">
        <v>183</v>
      </c>
      <c r="D1300" t="str">
        <f t="shared" ca="1" si="60"/>
        <v>AEIFKMZEPG</v>
      </c>
      <c r="E1300" t="str">
        <f t="shared" ca="1" si="61"/>
        <v>Snoboookcfgyv</v>
      </c>
      <c r="F1300" t="s">
        <v>150</v>
      </c>
      <c r="G1300" t="s">
        <v>167</v>
      </c>
      <c r="H1300" s="149" t="str">
        <f t="shared" ca="1" si="62"/>
        <v>12/8/1997</v>
      </c>
      <c r="I1300" t="s">
        <v>152</v>
      </c>
      <c r="J1300" t="s">
        <v>153</v>
      </c>
      <c r="K1300" t="s">
        <v>1354</v>
      </c>
      <c r="L1300" t="s">
        <v>822</v>
      </c>
      <c r="M1300" t="s">
        <v>475</v>
      </c>
      <c r="N1300">
        <v>93</v>
      </c>
      <c r="O1300" t="s">
        <v>157</v>
      </c>
      <c r="P1300" t="s">
        <v>158</v>
      </c>
      <c r="Q1300" t="s">
        <v>194</v>
      </c>
      <c r="R1300" t="s">
        <v>195</v>
      </c>
      <c r="S1300" t="s">
        <v>2</v>
      </c>
      <c r="T1300" t="s">
        <v>199</v>
      </c>
      <c r="U1300" t="s">
        <v>200</v>
      </c>
      <c r="V1300" t="s">
        <v>182</v>
      </c>
      <c r="W1300" t="s">
        <v>160</v>
      </c>
      <c r="X1300" t="s">
        <v>200</v>
      </c>
      <c r="Y1300" t="s">
        <v>2</v>
      </c>
      <c r="Z1300">
        <v>2010</v>
      </c>
      <c r="AA1300" t="s">
        <v>164</v>
      </c>
      <c r="AB1300" t="s">
        <v>2</v>
      </c>
      <c r="AC1300" t="s">
        <v>2</v>
      </c>
      <c r="AD1300" t="s">
        <v>2</v>
      </c>
      <c r="AE1300" t="s">
        <v>2</v>
      </c>
      <c r="AF1300" t="s">
        <v>2</v>
      </c>
      <c r="AG1300" t="s">
        <v>174</v>
      </c>
      <c r="AH1300" t="s">
        <v>166</v>
      </c>
    </row>
    <row r="1301" spans="1:34">
      <c r="A1301">
        <v>7415</v>
      </c>
      <c r="B1301">
        <v>668047</v>
      </c>
      <c r="C1301" t="s">
        <v>149</v>
      </c>
      <c r="D1301" t="str">
        <f t="shared" ca="1" si="60"/>
        <v>MAFRQJNHFD</v>
      </c>
      <c r="E1301" t="str">
        <f t="shared" ca="1" si="61"/>
        <v>Ahudqtsnhqybi</v>
      </c>
      <c r="F1301" t="s">
        <v>150</v>
      </c>
      <c r="G1301" t="s">
        <v>167</v>
      </c>
      <c r="H1301" s="149" t="str">
        <f t="shared" ca="1" si="62"/>
        <v>26/4/1994</v>
      </c>
      <c r="I1301" t="s">
        <v>152</v>
      </c>
      <c r="J1301" t="s">
        <v>153</v>
      </c>
      <c r="K1301" t="s">
        <v>1354</v>
      </c>
      <c r="L1301" t="s">
        <v>822</v>
      </c>
      <c r="M1301" t="s">
        <v>475</v>
      </c>
      <c r="N1301">
        <v>93</v>
      </c>
      <c r="O1301" t="s">
        <v>157</v>
      </c>
      <c r="P1301" t="s">
        <v>158</v>
      </c>
      <c r="Q1301" t="s">
        <v>194</v>
      </c>
      <c r="R1301" t="s">
        <v>195</v>
      </c>
      <c r="S1301" t="s">
        <v>2</v>
      </c>
      <c r="T1301" t="s">
        <v>199</v>
      </c>
      <c r="U1301" t="s">
        <v>200</v>
      </c>
      <c r="V1301" t="s">
        <v>160</v>
      </c>
      <c r="W1301" t="s">
        <v>182</v>
      </c>
      <c r="X1301" t="s">
        <v>200</v>
      </c>
      <c r="Y1301" t="s">
        <v>2</v>
      </c>
      <c r="Z1301">
        <v>2011</v>
      </c>
      <c r="AA1301" t="s">
        <v>164</v>
      </c>
      <c r="AB1301" t="s">
        <v>2</v>
      </c>
      <c r="AC1301" t="s">
        <v>2</v>
      </c>
      <c r="AD1301" t="s">
        <v>2</v>
      </c>
      <c r="AE1301" t="s">
        <v>2</v>
      </c>
      <c r="AF1301" t="s">
        <v>2</v>
      </c>
      <c r="AG1301" t="s">
        <v>174</v>
      </c>
      <c r="AH1301" t="s">
        <v>166</v>
      </c>
    </row>
    <row r="1302" spans="1:34">
      <c r="A1302">
        <v>7415</v>
      </c>
      <c r="B1302">
        <v>668053</v>
      </c>
      <c r="C1302" t="s">
        <v>149</v>
      </c>
      <c r="D1302" t="str">
        <f t="shared" ca="1" si="60"/>
        <v>STIGAUQDYE</v>
      </c>
      <c r="E1302" t="str">
        <f t="shared" ca="1" si="61"/>
        <v>Gbenyoeoqhbmx</v>
      </c>
      <c r="F1302" t="s">
        <v>150</v>
      </c>
      <c r="G1302" t="s">
        <v>167</v>
      </c>
      <c r="H1302" s="149" t="str">
        <f t="shared" ca="1" si="62"/>
        <v>10/6/1997</v>
      </c>
      <c r="I1302" t="s">
        <v>152</v>
      </c>
      <c r="J1302" t="s">
        <v>153</v>
      </c>
      <c r="K1302" t="s">
        <v>1354</v>
      </c>
      <c r="L1302" t="s">
        <v>822</v>
      </c>
      <c r="M1302" t="s">
        <v>475</v>
      </c>
      <c r="N1302">
        <v>93</v>
      </c>
      <c r="O1302" t="s">
        <v>157</v>
      </c>
      <c r="P1302" t="s">
        <v>158</v>
      </c>
      <c r="Q1302" t="s">
        <v>179</v>
      </c>
      <c r="R1302" t="s">
        <v>1356</v>
      </c>
      <c r="S1302" t="s">
        <v>2</v>
      </c>
      <c r="T1302" t="s">
        <v>2</v>
      </c>
      <c r="U1302" t="s">
        <v>294</v>
      </c>
      <c r="V1302" t="s">
        <v>160</v>
      </c>
      <c r="W1302" t="s">
        <v>161</v>
      </c>
      <c r="X1302" t="s">
        <v>212</v>
      </c>
      <c r="Y1302" t="s">
        <v>2</v>
      </c>
      <c r="Z1302">
        <v>2010</v>
      </c>
      <c r="AA1302" t="s">
        <v>164</v>
      </c>
      <c r="AB1302" t="s">
        <v>2</v>
      </c>
      <c r="AC1302" t="s">
        <v>2</v>
      </c>
      <c r="AD1302" t="s">
        <v>2</v>
      </c>
      <c r="AE1302" t="s">
        <v>2</v>
      </c>
      <c r="AF1302" t="s">
        <v>2</v>
      </c>
      <c r="AG1302" t="s">
        <v>165</v>
      </c>
      <c r="AH1302" t="s">
        <v>166</v>
      </c>
    </row>
    <row r="1303" spans="1:34">
      <c r="A1303">
        <v>7415</v>
      </c>
      <c r="B1303">
        <v>668094</v>
      </c>
      <c r="C1303" t="s">
        <v>149</v>
      </c>
      <c r="D1303" t="str">
        <f t="shared" ca="1" si="60"/>
        <v>ZCQUCXQYNM</v>
      </c>
      <c r="E1303" t="str">
        <f t="shared" ca="1" si="61"/>
        <v>Njpznxdhlente</v>
      </c>
      <c r="F1303" t="s">
        <v>150</v>
      </c>
      <c r="G1303" t="s">
        <v>167</v>
      </c>
      <c r="H1303" s="149" t="str">
        <f t="shared" ca="1" si="62"/>
        <v>25/6/1996</v>
      </c>
      <c r="I1303" t="s">
        <v>152</v>
      </c>
      <c r="J1303" t="s">
        <v>153</v>
      </c>
      <c r="K1303" t="s">
        <v>1354</v>
      </c>
      <c r="L1303" t="s">
        <v>822</v>
      </c>
      <c r="M1303" t="s">
        <v>475</v>
      </c>
      <c r="N1303">
        <v>93</v>
      </c>
      <c r="O1303" t="s">
        <v>157</v>
      </c>
      <c r="P1303" t="s">
        <v>158</v>
      </c>
      <c r="Q1303" t="s">
        <v>187</v>
      </c>
      <c r="R1303" t="s">
        <v>1355</v>
      </c>
      <c r="S1303" t="s">
        <v>2</v>
      </c>
      <c r="T1303" t="s">
        <v>2</v>
      </c>
      <c r="U1303" t="s">
        <v>1028</v>
      </c>
      <c r="V1303" t="s">
        <v>160</v>
      </c>
      <c r="W1303" t="s">
        <v>2</v>
      </c>
      <c r="X1303" t="s">
        <v>2</v>
      </c>
      <c r="Y1303" t="s">
        <v>2</v>
      </c>
      <c r="Z1303">
        <v>2011</v>
      </c>
      <c r="AA1303" t="s">
        <v>164</v>
      </c>
      <c r="AB1303" t="s">
        <v>2</v>
      </c>
      <c r="AC1303" t="s">
        <v>2</v>
      </c>
      <c r="AD1303" t="s">
        <v>2</v>
      </c>
      <c r="AE1303" t="s">
        <v>2</v>
      </c>
      <c r="AF1303" t="s">
        <v>2</v>
      </c>
      <c r="AG1303" t="s">
        <v>2</v>
      </c>
      <c r="AH1303" t="s">
        <v>2</v>
      </c>
    </row>
    <row r="1304" spans="1:34">
      <c r="A1304">
        <v>7415</v>
      </c>
      <c r="B1304">
        <v>668115</v>
      </c>
      <c r="C1304" t="s">
        <v>149</v>
      </c>
      <c r="D1304" t="str">
        <f t="shared" ca="1" si="60"/>
        <v>KOXLLAWYWK</v>
      </c>
      <c r="E1304" t="str">
        <f t="shared" ca="1" si="61"/>
        <v>Qxdowyyjcqehb</v>
      </c>
      <c r="F1304" t="s">
        <v>150</v>
      </c>
      <c r="G1304" t="s">
        <v>167</v>
      </c>
      <c r="H1304" s="149" t="str">
        <f t="shared" ca="1" si="62"/>
        <v>13/2/1997</v>
      </c>
      <c r="I1304" t="s">
        <v>152</v>
      </c>
      <c r="J1304" t="s">
        <v>153</v>
      </c>
      <c r="K1304" t="s">
        <v>1354</v>
      </c>
      <c r="L1304" t="s">
        <v>822</v>
      </c>
      <c r="M1304" t="s">
        <v>475</v>
      </c>
      <c r="N1304">
        <v>93</v>
      </c>
      <c r="O1304" t="s">
        <v>157</v>
      </c>
      <c r="P1304" t="s">
        <v>158</v>
      </c>
      <c r="Q1304" t="s">
        <v>194</v>
      </c>
      <c r="R1304" t="s">
        <v>195</v>
      </c>
      <c r="S1304" t="s">
        <v>2</v>
      </c>
      <c r="T1304" t="s">
        <v>199</v>
      </c>
      <c r="U1304" t="s">
        <v>200</v>
      </c>
      <c r="V1304" t="s">
        <v>160</v>
      </c>
      <c r="W1304" t="s">
        <v>161</v>
      </c>
      <c r="X1304" t="s">
        <v>200</v>
      </c>
      <c r="Y1304" t="s">
        <v>2</v>
      </c>
      <c r="Z1304">
        <v>2011</v>
      </c>
      <c r="AA1304" t="s">
        <v>164</v>
      </c>
      <c r="AB1304" t="s">
        <v>2</v>
      </c>
      <c r="AC1304" t="s">
        <v>2</v>
      </c>
      <c r="AD1304" t="s">
        <v>2</v>
      </c>
      <c r="AE1304" t="s">
        <v>2</v>
      </c>
      <c r="AF1304" t="s">
        <v>2</v>
      </c>
      <c r="AG1304" t="s">
        <v>174</v>
      </c>
      <c r="AH1304" t="s">
        <v>166</v>
      </c>
    </row>
    <row r="1305" spans="1:34">
      <c r="A1305">
        <v>7415</v>
      </c>
      <c r="B1305">
        <v>668119</v>
      </c>
      <c r="C1305" t="s">
        <v>149</v>
      </c>
      <c r="D1305" t="str">
        <f t="shared" ca="1" si="60"/>
        <v>NJLMYOMWDC</v>
      </c>
      <c r="E1305" t="str">
        <f t="shared" ca="1" si="61"/>
        <v>Satvosxfxzyxv</v>
      </c>
      <c r="F1305" t="s">
        <v>150</v>
      </c>
      <c r="G1305" t="s">
        <v>167</v>
      </c>
      <c r="H1305" s="149" t="str">
        <f t="shared" ca="1" si="62"/>
        <v>14/8/1994</v>
      </c>
      <c r="I1305" t="s">
        <v>152</v>
      </c>
      <c r="J1305" t="s">
        <v>153</v>
      </c>
      <c r="K1305" t="s">
        <v>1354</v>
      </c>
      <c r="L1305" t="s">
        <v>822</v>
      </c>
      <c r="M1305" t="s">
        <v>475</v>
      </c>
      <c r="N1305">
        <v>93</v>
      </c>
      <c r="O1305" t="s">
        <v>157</v>
      </c>
      <c r="P1305" t="s">
        <v>158</v>
      </c>
      <c r="Q1305" t="s">
        <v>171</v>
      </c>
      <c r="R1305" t="s">
        <v>328</v>
      </c>
      <c r="S1305" t="s">
        <v>2</v>
      </c>
      <c r="T1305" t="s">
        <v>2</v>
      </c>
      <c r="U1305" t="s">
        <v>238</v>
      </c>
      <c r="V1305" t="s">
        <v>160</v>
      </c>
      <c r="W1305" t="s">
        <v>161</v>
      </c>
      <c r="X1305" t="s">
        <v>162</v>
      </c>
      <c r="Y1305" t="s">
        <v>2</v>
      </c>
      <c r="Z1305">
        <v>2011</v>
      </c>
      <c r="AA1305" t="s">
        <v>164</v>
      </c>
      <c r="AB1305" t="s">
        <v>2</v>
      </c>
      <c r="AC1305" t="s">
        <v>2</v>
      </c>
      <c r="AD1305" t="s">
        <v>2</v>
      </c>
      <c r="AE1305" t="s">
        <v>2</v>
      </c>
      <c r="AF1305" t="s">
        <v>2</v>
      </c>
      <c r="AG1305" t="s">
        <v>165</v>
      </c>
      <c r="AH1305" t="s">
        <v>175</v>
      </c>
    </row>
    <row r="1306" spans="1:34">
      <c r="A1306">
        <v>7415</v>
      </c>
      <c r="B1306">
        <v>668125</v>
      </c>
      <c r="C1306" t="s">
        <v>183</v>
      </c>
      <c r="D1306" t="str">
        <f t="shared" ca="1" si="60"/>
        <v>SPRARAQPSY</v>
      </c>
      <c r="E1306" t="str">
        <f t="shared" ca="1" si="61"/>
        <v>Upslenaablino</v>
      </c>
      <c r="F1306" t="s">
        <v>150</v>
      </c>
      <c r="G1306" t="s">
        <v>167</v>
      </c>
      <c r="H1306" s="149" t="str">
        <f t="shared" ca="1" si="62"/>
        <v>24/1/1994</v>
      </c>
      <c r="I1306" t="s">
        <v>152</v>
      </c>
      <c r="J1306" t="s">
        <v>153</v>
      </c>
      <c r="K1306" t="s">
        <v>1354</v>
      </c>
      <c r="L1306" t="s">
        <v>822</v>
      </c>
      <c r="M1306" t="s">
        <v>475</v>
      </c>
      <c r="N1306">
        <v>93</v>
      </c>
      <c r="O1306" t="s">
        <v>157</v>
      </c>
      <c r="P1306" t="s">
        <v>158</v>
      </c>
      <c r="Q1306" t="s">
        <v>194</v>
      </c>
      <c r="R1306" t="s">
        <v>195</v>
      </c>
      <c r="S1306" t="s">
        <v>2</v>
      </c>
      <c r="T1306" t="s">
        <v>199</v>
      </c>
      <c r="U1306" t="s">
        <v>201</v>
      </c>
      <c r="V1306" t="s">
        <v>160</v>
      </c>
      <c r="W1306" t="s">
        <v>161</v>
      </c>
      <c r="X1306" t="s">
        <v>2</v>
      </c>
      <c r="Y1306" t="s">
        <v>2</v>
      </c>
      <c r="Z1306">
        <v>2011</v>
      </c>
      <c r="AA1306" t="s">
        <v>164</v>
      </c>
      <c r="AB1306" t="s">
        <v>2</v>
      </c>
      <c r="AC1306" t="s">
        <v>2</v>
      </c>
      <c r="AD1306" t="s">
        <v>2</v>
      </c>
      <c r="AE1306" t="s">
        <v>2</v>
      </c>
      <c r="AF1306" t="s">
        <v>2</v>
      </c>
      <c r="AG1306" t="s">
        <v>174</v>
      </c>
      <c r="AH1306" t="s">
        <v>175</v>
      </c>
    </row>
    <row r="1307" spans="1:34">
      <c r="A1307">
        <v>7415</v>
      </c>
      <c r="B1307">
        <v>668144</v>
      </c>
      <c r="C1307" t="s">
        <v>149</v>
      </c>
      <c r="D1307" t="str">
        <f t="shared" ca="1" si="60"/>
        <v>QNSUJNOJZU</v>
      </c>
      <c r="E1307" t="str">
        <f t="shared" ca="1" si="61"/>
        <v>Ldzbckofdhajw</v>
      </c>
      <c r="F1307" t="s">
        <v>150</v>
      </c>
      <c r="G1307" t="s">
        <v>167</v>
      </c>
      <c r="H1307" s="149" t="str">
        <f t="shared" ca="1" si="62"/>
        <v>6/9/1996</v>
      </c>
      <c r="I1307" t="s">
        <v>152</v>
      </c>
      <c r="J1307" t="s">
        <v>153</v>
      </c>
      <c r="K1307" t="s">
        <v>1354</v>
      </c>
      <c r="L1307" t="s">
        <v>822</v>
      </c>
      <c r="M1307" t="s">
        <v>475</v>
      </c>
      <c r="N1307">
        <v>93</v>
      </c>
      <c r="O1307" t="s">
        <v>157</v>
      </c>
      <c r="P1307" t="s">
        <v>158</v>
      </c>
      <c r="Q1307" t="s">
        <v>194</v>
      </c>
      <c r="R1307" t="s">
        <v>210</v>
      </c>
      <c r="S1307" t="s">
        <v>2</v>
      </c>
      <c r="T1307" t="s">
        <v>196</v>
      </c>
      <c r="U1307" t="s">
        <v>200</v>
      </c>
      <c r="V1307" t="s">
        <v>160</v>
      </c>
      <c r="W1307" t="s">
        <v>161</v>
      </c>
      <c r="X1307" t="s">
        <v>2</v>
      </c>
      <c r="Y1307" t="s">
        <v>2</v>
      </c>
      <c r="Z1307">
        <v>2011</v>
      </c>
      <c r="AA1307" t="s">
        <v>164</v>
      </c>
      <c r="AB1307" t="s">
        <v>2</v>
      </c>
      <c r="AC1307" t="s">
        <v>2</v>
      </c>
      <c r="AD1307" t="s">
        <v>2</v>
      </c>
      <c r="AE1307" t="s">
        <v>2</v>
      </c>
      <c r="AF1307" t="s">
        <v>2</v>
      </c>
      <c r="AG1307" t="s">
        <v>165</v>
      </c>
      <c r="AH1307" t="s">
        <v>166</v>
      </c>
    </row>
    <row r="1308" spans="1:34">
      <c r="A1308">
        <v>7415</v>
      </c>
      <c r="B1308">
        <v>668161</v>
      </c>
      <c r="C1308" t="s">
        <v>149</v>
      </c>
      <c r="D1308" t="str">
        <f t="shared" ca="1" si="60"/>
        <v>WESYTBGCGV</v>
      </c>
      <c r="E1308" t="str">
        <f t="shared" ca="1" si="61"/>
        <v>Aykyzgdhfbahl</v>
      </c>
      <c r="F1308" t="s">
        <v>150</v>
      </c>
      <c r="G1308" t="s">
        <v>151</v>
      </c>
      <c r="H1308" s="149" t="str">
        <f t="shared" ca="1" si="62"/>
        <v>5/10/1994</v>
      </c>
      <c r="I1308" t="s">
        <v>152</v>
      </c>
      <c r="J1308" t="s">
        <v>153</v>
      </c>
      <c r="K1308" t="s">
        <v>1354</v>
      </c>
      <c r="L1308" t="s">
        <v>822</v>
      </c>
      <c r="M1308" t="s">
        <v>475</v>
      </c>
      <c r="N1308">
        <v>93</v>
      </c>
      <c r="O1308" t="s">
        <v>157</v>
      </c>
      <c r="P1308" t="s">
        <v>158</v>
      </c>
      <c r="Q1308" t="s">
        <v>194</v>
      </c>
      <c r="R1308" t="s">
        <v>198</v>
      </c>
      <c r="S1308" t="s">
        <v>2</v>
      </c>
      <c r="T1308" t="s">
        <v>196</v>
      </c>
      <c r="U1308" t="s">
        <v>197</v>
      </c>
      <c r="V1308" t="s">
        <v>160</v>
      </c>
      <c r="W1308" t="s">
        <v>182</v>
      </c>
      <c r="X1308" t="s">
        <v>254</v>
      </c>
      <c r="Y1308" t="s">
        <v>279</v>
      </c>
      <c r="Z1308">
        <v>2011</v>
      </c>
      <c r="AA1308" t="s">
        <v>164</v>
      </c>
      <c r="AB1308" t="s">
        <v>2</v>
      </c>
      <c r="AC1308" t="s">
        <v>2</v>
      </c>
      <c r="AD1308" t="s">
        <v>2</v>
      </c>
      <c r="AE1308" t="s">
        <v>2</v>
      </c>
      <c r="AF1308" t="s">
        <v>2</v>
      </c>
      <c r="AG1308" t="s">
        <v>174</v>
      </c>
      <c r="AH1308" t="s">
        <v>190</v>
      </c>
    </row>
    <row r="1309" spans="1:34">
      <c r="A1309">
        <v>7415</v>
      </c>
      <c r="B1309">
        <v>668200</v>
      </c>
      <c r="C1309" t="s">
        <v>149</v>
      </c>
      <c r="D1309" t="str">
        <f t="shared" ca="1" si="60"/>
        <v>VOWKZIVJPZ</v>
      </c>
      <c r="E1309" t="str">
        <f t="shared" ca="1" si="61"/>
        <v>Yhtxipdqjingk</v>
      </c>
      <c r="F1309" t="s">
        <v>150</v>
      </c>
      <c r="G1309" t="s">
        <v>167</v>
      </c>
      <c r="H1309" s="149" t="str">
        <f t="shared" ca="1" si="62"/>
        <v>4/1/1995</v>
      </c>
      <c r="I1309" t="s">
        <v>152</v>
      </c>
      <c r="J1309" t="s">
        <v>153</v>
      </c>
      <c r="K1309" t="s">
        <v>1354</v>
      </c>
      <c r="L1309" t="s">
        <v>822</v>
      </c>
      <c r="M1309" t="s">
        <v>475</v>
      </c>
      <c r="N1309">
        <v>93</v>
      </c>
      <c r="O1309" t="s">
        <v>157</v>
      </c>
      <c r="P1309" t="s">
        <v>158</v>
      </c>
      <c r="Q1309" t="s">
        <v>171</v>
      </c>
      <c r="R1309" t="s">
        <v>328</v>
      </c>
      <c r="S1309" t="s">
        <v>2</v>
      </c>
      <c r="T1309" t="s">
        <v>2</v>
      </c>
      <c r="U1309" t="s">
        <v>238</v>
      </c>
      <c r="V1309" t="s">
        <v>160</v>
      </c>
      <c r="W1309" t="s">
        <v>182</v>
      </c>
      <c r="X1309" t="s">
        <v>162</v>
      </c>
      <c r="Y1309" t="s">
        <v>2</v>
      </c>
      <c r="Z1309">
        <v>2011</v>
      </c>
      <c r="AA1309" t="s">
        <v>164</v>
      </c>
      <c r="AB1309" t="s">
        <v>2</v>
      </c>
      <c r="AC1309" t="s">
        <v>2</v>
      </c>
      <c r="AD1309" t="s">
        <v>2</v>
      </c>
      <c r="AE1309" t="s">
        <v>2</v>
      </c>
      <c r="AF1309" t="s">
        <v>2</v>
      </c>
      <c r="AG1309" t="s">
        <v>165</v>
      </c>
      <c r="AH1309" t="s">
        <v>190</v>
      </c>
    </row>
    <row r="1310" spans="1:34">
      <c r="A1310">
        <v>7415</v>
      </c>
      <c r="B1310">
        <v>668229</v>
      </c>
      <c r="C1310" t="s">
        <v>149</v>
      </c>
      <c r="D1310" t="str">
        <f t="shared" ca="1" si="60"/>
        <v>CLMVRSUHKT</v>
      </c>
      <c r="E1310" t="str">
        <f t="shared" ca="1" si="61"/>
        <v>Nomfibjcqwooa</v>
      </c>
      <c r="F1310" t="s">
        <v>150</v>
      </c>
      <c r="G1310" t="s">
        <v>167</v>
      </c>
      <c r="H1310" s="149" t="str">
        <f t="shared" ca="1" si="62"/>
        <v>27/12/1995</v>
      </c>
      <c r="I1310" t="s">
        <v>152</v>
      </c>
      <c r="J1310" t="s">
        <v>153</v>
      </c>
      <c r="K1310" t="s">
        <v>1354</v>
      </c>
      <c r="L1310" t="s">
        <v>822</v>
      </c>
      <c r="M1310" t="s">
        <v>475</v>
      </c>
      <c r="N1310">
        <v>93</v>
      </c>
      <c r="O1310" t="s">
        <v>157</v>
      </c>
      <c r="P1310" t="s">
        <v>158</v>
      </c>
      <c r="Q1310" t="s">
        <v>171</v>
      </c>
      <c r="R1310" t="s">
        <v>237</v>
      </c>
      <c r="S1310" t="s">
        <v>2</v>
      </c>
      <c r="T1310" t="s">
        <v>2</v>
      </c>
      <c r="U1310" t="s">
        <v>238</v>
      </c>
      <c r="V1310" t="s">
        <v>160</v>
      </c>
      <c r="W1310" t="s">
        <v>161</v>
      </c>
      <c r="X1310" t="s">
        <v>162</v>
      </c>
      <c r="Y1310" t="s">
        <v>2</v>
      </c>
      <c r="Z1310">
        <v>2011</v>
      </c>
      <c r="AA1310" t="s">
        <v>164</v>
      </c>
      <c r="AB1310" t="s">
        <v>2</v>
      </c>
      <c r="AC1310" t="s">
        <v>2</v>
      </c>
      <c r="AD1310" t="s">
        <v>2</v>
      </c>
      <c r="AE1310" t="s">
        <v>2</v>
      </c>
      <c r="AF1310" t="s">
        <v>2</v>
      </c>
      <c r="AG1310" t="s">
        <v>174</v>
      </c>
      <c r="AH1310" t="s">
        <v>175</v>
      </c>
    </row>
    <row r="1311" spans="1:34">
      <c r="A1311">
        <v>7415</v>
      </c>
      <c r="B1311">
        <v>668242</v>
      </c>
      <c r="C1311" t="s">
        <v>149</v>
      </c>
      <c r="D1311" t="str">
        <f t="shared" ca="1" si="60"/>
        <v>TQMLKXHGIN</v>
      </c>
      <c r="E1311" t="str">
        <f t="shared" ca="1" si="61"/>
        <v>Gjiahkbwgbjhr</v>
      </c>
      <c r="F1311" t="s">
        <v>150</v>
      </c>
      <c r="G1311" t="s">
        <v>167</v>
      </c>
      <c r="H1311" s="149" t="str">
        <f t="shared" ca="1" si="62"/>
        <v>23/9/1996</v>
      </c>
      <c r="I1311" t="s">
        <v>152</v>
      </c>
      <c r="J1311" t="s">
        <v>153</v>
      </c>
      <c r="K1311" t="s">
        <v>1354</v>
      </c>
      <c r="L1311" t="s">
        <v>822</v>
      </c>
      <c r="M1311" t="s">
        <v>475</v>
      </c>
      <c r="N1311">
        <v>93</v>
      </c>
      <c r="O1311" t="s">
        <v>157</v>
      </c>
      <c r="P1311" t="s">
        <v>158</v>
      </c>
      <c r="Q1311" t="s">
        <v>194</v>
      </c>
      <c r="R1311" t="s">
        <v>195</v>
      </c>
      <c r="S1311" t="s">
        <v>2</v>
      </c>
      <c r="T1311" t="s">
        <v>199</v>
      </c>
      <c r="U1311" t="s">
        <v>200</v>
      </c>
      <c r="V1311" t="s">
        <v>160</v>
      </c>
      <c r="W1311" t="s">
        <v>182</v>
      </c>
      <c r="X1311" t="s">
        <v>254</v>
      </c>
      <c r="Y1311" t="s">
        <v>200</v>
      </c>
      <c r="Z1311">
        <v>2011</v>
      </c>
      <c r="AA1311" t="s">
        <v>164</v>
      </c>
      <c r="AB1311" t="s">
        <v>2</v>
      </c>
      <c r="AC1311" t="s">
        <v>2</v>
      </c>
      <c r="AD1311" t="s">
        <v>2</v>
      </c>
      <c r="AE1311" t="s">
        <v>2</v>
      </c>
      <c r="AF1311" t="s">
        <v>2</v>
      </c>
      <c r="AG1311" t="s">
        <v>174</v>
      </c>
      <c r="AH1311" t="s">
        <v>175</v>
      </c>
    </row>
    <row r="1312" spans="1:34">
      <c r="A1312">
        <v>7415</v>
      </c>
      <c r="B1312">
        <v>668245</v>
      </c>
      <c r="C1312" t="s">
        <v>183</v>
      </c>
      <c r="D1312" t="str">
        <f t="shared" ca="1" si="60"/>
        <v>VLNAFTAQGF</v>
      </c>
      <c r="E1312" t="str">
        <f t="shared" ca="1" si="61"/>
        <v>Rmpafxbmjpuwx</v>
      </c>
      <c r="F1312" t="s">
        <v>150</v>
      </c>
      <c r="G1312" t="s">
        <v>151</v>
      </c>
      <c r="H1312" s="149" t="str">
        <f t="shared" ca="1" si="62"/>
        <v>16/12/1996</v>
      </c>
      <c r="I1312" t="s">
        <v>152</v>
      </c>
      <c r="J1312" t="s">
        <v>153</v>
      </c>
      <c r="K1312" t="s">
        <v>1354</v>
      </c>
      <c r="L1312" t="s">
        <v>822</v>
      </c>
      <c r="M1312" t="s">
        <v>475</v>
      </c>
      <c r="N1312">
        <v>93</v>
      </c>
      <c r="O1312" t="s">
        <v>157</v>
      </c>
      <c r="P1312" t="s">
        <v>158</v>
      </c>
      <c r="Q1312" t="s">
        <v>194</v>
      </c>
      <c r="R1312" t="s">
        <v>210</v>
      </c>
      <c r="S1312" t="s">
        <v>2</v>
      </c>
      <c r="T1312" t="s">
        <v>196</v>
      </c>
      <c r="U1312" t="s">
        <v>224</v>
      </c>
      <c r="V1312" t="s">
        <v>160</v>
      </c>
      <c r="W1312" t="s">
        <v>161</v>
      </c>
      <c r="X1312" t="s">
        <v>2</v>
      </c>
      <c r="Y1312" t="s">
        <v>2</v>
      </c>
      <c r="Z1312">
        <v>2011</v>
      </c>
      <c r="AA1312" t="s">
        <v>164</v>
      </c>
      <c r="AB1312" t="s">
        <v>2</v>
      </c>
      <c r="AC1312" t="s">
        <v>2</v>
      </c>
      <c r="AD1312" t="s">
        <v>2</v>
      </c>
      <c r="AE1312" t="s">
        <v>2</v>
      </c>
      <c r="AF1312" t="s">
        <v>2</v>
      </c>
      <c r="AG1312" t="s">
        <v>165</v>
      </c>
      <c r="AH1312" t="s">
        <v>190</v>
      </c>
    </row>
    <row r="1313" spans="1:34">
      <c r="A1313">
        <v>7415</v>
      </c>
      <c r="B1313">
        <v>668259</v>
      </c>
      <c r="C1313" t="s">
        <v>183</v>
      </c>
      <c r="D1313" t="str">
        <f t="shared" ca="1" si="60"/>
        <v>QOYZIZQEWE</v>
      </c>
      <c r="E1313" t="str">
        <f t="shared" ca="1" si="61"/>
        <v>Xvhfnpkzrcuhv</v>
      </c>
      <c r="F1313" t="s">
        <v>150</v>
      </c>
      <c r="G1313" t="s">
        <v>167</v>
      </c>
      <c r="H1313" s="149" t="str">
        <f t="shared" ca="1" si="62"/>
        <v>12/11/1995</v>
      </c>
      <c r="I1313" t="s">
        <v>152</v>
      </c>
      <c r="J1313" t="s">
        <v>153</v>
      </c>
      <c r="K1313" t="s">
        <v>1354</v>
      </c>
      <c r="L1313" t="s">
        <v>822</v>
      </c>
      <c r="M1313" t="s">
        <v>475</v>
      </c>
      <c r="N1313">
        <v>93</v>
      </c>
      <c r="O1313" t="s">
        <v>157</v>
      </c>
      <c r="P1313" t="s">
        <v>158</v>
      </c>
      <c r="Q1313" t="s">
        <v>171</v>
      </c>
      <c r="R1313" t="s">
        <v>237</v>
      </c>
      <c r="S1313" t="s">
        <v>2</v>
      </c>
      <c r="T1313" t="s">
        <v>2</v>
      </c>
      <c r="U1313" t="s">
        <v>251</v>
      </c>
      <c r="V1313" t="s">
        <v>160</v>
      </c>
      <c r="W1313" t="s">
        <v>161</v>
      </c>
      <c r="X1313" t="s">
        <v>162</v>
      </c>
      <c r="Y1313" t="s">
        <v>2</v>
      </c>
      <c r="Z1313">
        <v>2011</v>
      </c>
      <c r="AA1313" t="s">
        <v>164</v>
      </c>
      <c r="AB1313" t="s">
        <v>2</v>
      </c>
      <c r="AC1313" t="s">
        <v>2</v>
      </c>
      <c r="AD1313" t="s">
        <v>2</v>
      </c>
      <c r="AE1313" t="s">
        <v>2</v>
      </c>
      <c r="AF1313" t="s">
        <v>2</v>
      </c>
      <c r="AG1313" t="s">
        <v>174</v>
      </c>
      <c r="AH1313" t="s">
        <v>232</v>
      </c>
    </row>
    <row r="1314" spans="1:34">
      <c r="A1314">
        <v>7415</v>
      </c>
      <c r="B1314">
        <v>668275</v>
      </c>
      <c r="C1314" t="s">
        <v>149</v>
      </c>
      <c r="D1314" t="str">
        <f t="shared" ca="1" si="60"/>
        <v>FRDRIRDLWZ</v>
      </c>
      <c r="E1314" t="str">
        <f t="shared" ca="1" si="61"/>
        <v>Lhxvimbmqnmrj</v>
      </c>
      <c r="F1314" t="s">
        <v>150</v>
      </c>
      <c r="G1314" t="s">
        <v>167</v>
      </c>
      <c r="H1314" s="149" t="str">
        <f t="shared" ca="1" si="62"/>
        <v>26/9/1997</v>
      </c>
      <c r="I1314" t="s">
        <v>152</v>
      </c>
      <c r="J1314" t="s">
        <v>153</v>
      </c>
      <c r="K1314" t="s">
        <v>1354</v>
      </c>
      <c r="L1314" t="s">
        <v>822</v>
      </c>
      <c r="M1314" t="s">
        <v>475</v>
      </c>
      <c r="N1314">
        <v>93</v>
      </c>
      <c r="O1314" t="s">
        <v>157</v>
      </c>
      <c r="P1314" t="s">
        <v>158</v>
      </c>
      <c r="Q1314" t="s">
        <v>171</v>
      </c>
      <c r="R1314" t="s">
        <v>328</v>
      </c>
      <c r="S1314" t="s">
        <v>2</v>
      </c>
      <c r="T1314" t="s">
        <v>2</v>
      </c>
      <c r="U1314" t="s">
        <v>238</v>
      </c>
      <c r="V1314" t="s">
        <v>160</v>
      </c>
      <c r="W1314" t="s">
        <v>161</v>
      </c>
      <c r="X1314" t="s">
        <v>162</v>
      </c>
      <c r="Y1314" t="s">
        <v>2</v>
      </c>
      <c r="Z1314">
        <v>2011</v>
      </c>
      <c r="AA1314" t="s">
        <v>164</v>
      </c>
      <c r="AB1314" t="s">
        <v>2</v>
      </c>
      <c r="AC1314" t="s">
        <v>2</v>
      </c>
      <c r="AD1314" t="s">
        <v>2</v>
      </c>
      <c r="AE1314" t="s">
        <v>2</v>
      </c>
      <c r="AF1314" t="s">
        <v>2</v>
      </c>
      <c r="AG1314" t="s">
        <v>165</v>
      </c>
      <c r="AH1314" t="s">
        <v>166</v>
      </c>
    </row>
    <row r="1315" spans="1:34">
      <c r="A1315">
        <v>7415</v>
      </c>
      <c r="B1315">
        <v>668276</v>
      </c>
      <c r="C1315" t="s">
        <v>149</v>
      </c>
      <c r="D1315" t="str">
        <f t="shared" ca="1" si="60"/>
        <v>ISJSDLGQRN</v>
      </c>
      <c r="E1315" t="str">
        <f t="shared" ca="1" si="61"/>
        <v>Pxyoouwjnatju</v>
      </c>
      <c r="F1315" t="s">
        <v>150</v>
      </c>
      <c r="G1315" t="s">
        <v>167</v>
      </c>
      <c r="H1315" s="149" t="str">
        <f t="shared" ca="1" si="62"/>
        <v>6/8/1994</v>
      </c>
      <c r="I1315" t="s">
        <v>152</v>
      </c>
      <c r="J1315" t="s">
        <v>153</v>
      </c>
      <c r="K1315" t="s">
        <v>1354</v>
      </c>
      <c r="L1315" t="s">
        <v>822</v>
      </c>
      <c r="M1315" t="s">
        <v>475</v>
      </c>
      <c r="N1315">
        <v>93</v>
      </c>
      <c r="O1315" t="s">
        <v>157</v>
      </c>
      <c r="P1315" t="s">
        <v>158</v>
      </c>
      <c r="Q1315" t="s">
        <v>194</v>
      </c>
      <c r="R1315" t="s">
        <v>198</v>
      </c>
      <c r="S1315" t="s">
        <v>133</v>
      </c>
      <c r="T1315" t="s">
        <v>196</v>
      </c>
      <c r="U1315" t="s">
        <v>200</v>
      </c>
      <c r="V1315" t="s">
        <v>160</v>
      </c>
      <c r="W1315" t="s">
        <v>161</v>
      </c>
      <c r="X1315" t="s">
        <v>2</v>
      </c>
      <c r="Y1315" t="s">
        <v>2</v>
      </c>
      <c r="Z1315">
        <v>2011</v>
      </c>
      <c r="AA1315" t="s">
        <v>164</v>
      </c>
      <c r="AB1315" t="s">
        <v>2</v>
      </c>
      <c r="AC1315" t="s">
        <v>2</v>
      </c>
      <c r="AD1315" t="s">
        <v>2</v>
      </c>
      <c r="AE1315" t="s">
        <v>2</v>
      </c>
      <c r="AF1315" t="s">
        <v>2</v>
      </c>
      <c r="AG1315" t="s">
        <v>174</v>
      </c>
      <c r="AH1315" t="s">
        <v>190</v>
      </c>
    </row>
    <row r="1316" spans="1:34">
      <c r="A1316">
        <v>7415</v>
      </c>
      <c r="B1316">
        <v>668301</v>
      </c>
      <c r="C1316" t="s">
        <v>149</v>
      </c>
      <c r="D1316" t="str">
        <f t="shared" ca="1" si="60"/>
        <v>MVBWYRVKOQ</v>
      </c>
      <c r="E1316" t="str">
        <f t="shared" ca="1" si="61"/>
        <v>Gpiholgludrzd</v>
      </c>
      <c r="F1316" t="s">
        <v>150</v>
      </c>
      <c r="G1316" t="s">
        <v>167</v>
      </c>
      <c r="H1316" s="149" t="str">
        <f t="shared" ca="1" si="62"/>
        <v>27/12/1996</v>
      </c>
      <c r="I1316" t="s">
        <v>152</v>
      </c>
      <c r="J1316" t="s">
        <v>153</v>
      </c>
      <c r="K1316" t="s">
        <v>1354</v>
      </c>
      <c r="L1316" t="s">
        <v>822</v>
      </c>
      <c r="M1316" t="s">
        <v>475</v>
      </c>
      <c r="N1316">
        <v>93</v>
      </c>
      <c r="O1316" t="s">
        <v>157</v>
      </c>
      <c r="P1316" t="s">
        <v>158</v>
      </c>
      <c r="Q1316" t="s">
        <v>171</v>
      </c>
      <c r="R1316" t="s">
        <v>328</v>
      </c>
      <c r="S1316" t="s">
        <v>2</v>
      </c>
      <c r="T1316" t="s">
        <v>2</v>
      </c>
      <c r="U1316" t="s">
        <v>238</v>
      </c>
      <c r="V1316" t="s">
        <v>160</v>
      </c>
      <c r="W1316" t="s">
        <v>161</v>
      </c>
      <c r="X1316" t="s">
        <v>162</v>
      </c>
      <c r="Y1316" t="s">
        <v>2</v>
      </c>
      <c r="Z1316">
        <v>2011</v>
      </c>
      <c r="AA1316" t="s">
        <v>164</v>
      </c>
      <c r="AB1316" t="s">
        <v>2</v>
      </c>
      <c r="AC1316" t="s">
        <v>2</v>
      </c>
      <c r="AD1316" t="s">
        <v>2</v>
      </c>
      <c r="AE1316" t="s">
        <v>2</v>
      </c>
      <c r="AF1316" t="s">
        <v>2</v>
      </c>
      <c r="AG1316" t="s">
        <v>165</v>
      </c>
      <c r="AH1316" t="s">
        <v>190</v>
      </c>
    </row>
    <row r="1317" spans="1:34">
      <c r="A1317">
        <v>7415</v>
      </c>
      <c r="B1317">
        <v>668312</v>
      </c>
      <c r="C1317" t="s">
        <v>183</v>
      </c>
      <c r="D1317" t="str">
        <f t="shared" ca="1" si="60"/>
        <v>UWDONQXLTP</v>
      </c>
      <c r="E1317" t="str">
        <f t="shared" ca="1" si="61"/>
        <v>Etxnanrymdcps</v>
      </c>
      <c r="F1317" t="s">
        <v>150</v>
      </c>
      <c r="G1317" t="s">
        <v>167</v>
      </c>
      <c r="H1317" s="149" t="str">
        <f t="shared" ca="1" si="62"/>
        <v>19/3/1995</v>
      </c>
      <c r="I1317" t="s">
        <v>152</v>
      </c>
      <c r="J1317" t="s">
        <v>153</v>
      </c>
      <c r="K1317" t="s">
        <v>1354</v>
      </c>
      <c r="L1317" t="s">
        <v>822</v>
      </c>
      <c r="M1317" t="s">
        <v>475</v>
      </c>
      <c r="N1317">
        <v>93</v>
      </c>
      <c r="O1317" t="s">
        <v>157</v>
      </c>
      <c r="P1317" t="s">
        <v>158</v>
      </c>
      <c r="Q1317" t="s">
        <v>194</v>
      </c>
      <c r="R1317" t="s">
        <v>210</v>
      </c>
      <c r="S1317" t="s">
        <v>2</v>
      </c>
      <c r="T1317" t="s">
        <v>196</v>
      </c>
      <c r="U1317" t="s">
        <v>211</v>
      </c>
      <c r="V1317" t="s">
        <v>160</v>
      </c>
      <c r="W1317" t="s">
        <v>161</v>
      </c>
      <c r="X1317" t="s">
        <v>2</v>
      </c>
      <c r="Y1317" t="s">
        <v>2</v>
      </c>
      <c r="Z1317">
        <v>2010</v>
      </c>
      <c r="AA1317" t="s">
        <v>164</v>
      </c>
      <c r="AB1317" t="s">
        <v>2</v>
      </c>
      <c r="AC1317" t="s">
        <v>2</v>
      </c>
      <c r="AD1317" t="s">
        <v>2</v>
      </c>
      <c r="AE1317" t="s">
        <v>2</v>
      </c>
      <c r="AF1317" t="s">
        <v>2</v>
      </c>
      <c r="AG1317" t="s">
        <v>165</v>
      </c>
      <c r="AH1317" t="s">
        <v>166</v>
      </c>
    </row>
    <row r="1318" spans="1:34">
      <c r="A1318">
        <v>7415</v>
      </c>
      <c r="B1318">
        <v>669211</v>
      </c>
      <c r="C1318" t="s">
        <v>149</v>
      </c>
      <c r="D1318" t="str">
        <f t="shared" ca="1" si="60"/>
        <v>WRSXPLQPKF</v>
      </c>
      <c r="E1318" t="str">
        <f t="shared" ca="1" si="61"/>
        <v>Iyeyzedmsmbgn</v>
      </c>
      <c r="F1318" t="s">
        <v>150</v>
      </c>
      <c r="G1318" t="s">
        <v>167</v>
      </c>
      <c r="H1318" s="149" t="str">
        <f t="shared" ca="1" si="62"/>
        <v>3/12/1994</v>
      </c>
      <c r="I1318" t="s">
        <v>152</v>
      </c>
      <c r="J1318" t="s">
        <v>153</v>
      </c>
      <c r="K1318" t="s">
        <v>1357</v>
      </c>
      <c r="L1318" t="s">
        <v>1358</v>
      </c>
      <c r="M1318" t="s">
        <v>223</v>
      </c>
      <c r="N1318">
        <v>75</v>
      </c>
      <c r="O1318" t="s">
        <v>157</v>
      </c>
      <c r="P1318" t="s">
        <v>158</v>
      </c>
      <c r="Q1318" t="s">
        <v>194</v>
      </c>
      <c r="R1318" t="s">
        <v>198</v>
      </c>
      <c r="S1318" t="s">
        <v>2</v>
      </c>
      <c r="T1318" t="s">
        <v>196</v>
      </c>
      <c r="U1318" t="s">
        <v>211</v>
      </c>
      <c r="V1318" t="s">
        <v>160</v>
      </c>
      <c r="W1318" t="s">
        <v>161</v>
      </c>
      <c r="X1318" t="s">
        <v>2</v>
      </c>
      <c r="Y1318" t="s">
        <v>2</v>
      </c>
      <c r="Z1318">
        <v>2011</v>
      </c>
      <c r="AA1318" t="s">
        <v>164</v>
      </c>
      <c r="AB1318" t="s">
        <v>2</v>
      </c>
      <c r="AC1318" t="s">
        <v>2</v>
      </c>
      <c r="AD1318" t="s">
        <v>2</v>
      </c>
      <c r="AE1318" t="s">
        <v>2</v>
      </c>
      <c r="AF1318" t="s">
        <v>2</v>
      </c>
      <c r="AG1318" t="s">
        <v>284</v>
      </c>
      <c r="AH1318" t="s">
        <v>166</v>
      </c>
    </row>
    <row r="1319" spans="1:34">
      <c r="A1319">
        <v>7415</v>
      </c>
      <c r="B1319">
        <v>670327</v>
      </c>
      <c r="C1319" t="s">
        <v>183</v>
      </c>
      <c r="D1319" t="str">
        <f t="shared" ca="1" si="60"/>
        <v>IUTQOYTKHJ</v>
      </c>
      <c r="E1319" t="str">
        <f t="shared" ca="1" si="61"/>
        <v>Tyndacstcbdxc</v>
      </c>
      <c r="F1319" t="s">
        <v>150</v>
      </c>
      <c r="G1319" t="s">
        <v>167</v>
      </c>
      <c r="H1319" s="149" t="str">
        <f t="shared" ca="1" si="62"/>
        <v>24/8/1996</v>
      </c>
      <c r="I1319" t="s">
        <v>152</v>
      </c>
      <c r="J1319" t="s">
        <v>153</v>
      </c>
      <c r="K1319" t="s">
        <v>1359</v>
      </c>
      <c r="L1319" t="s">
        <v>1360</v>
      </c>
      <c r="M1319" t="s">
        <v>495</v>
      </c>
      <c r="N1319">
        <v>93</v>
      </c>
      <c r="O1319" t="s">
        <v>157</v>
      </c>
      <c r="P1319" t="s">
        <v>158</v>
      </c>
      <c r="Q1319" t="s">
        <v>187</v>
      </c>
      <c r="R1319" t="s">
        <v>1361</v>
      </c>
      <c r="S1319" t="s">
        <v>2</v>
      </c>
      <c r="T1319" t="s">
        <v>2</v>
      </c>
      <c r="U1319" t="s">
        <v>189</v>
      </c>
      <c r="V1319" t="s">
        <v>160</v>
      </c>
      <c r="W1319" t="s">
        <v>161</v>
      </c>
      <c r="X1319" t="s">
        <v>2</v>
      </c>
      <c r="Y1319" t="s">
        <v>2</v>
      </c>
      <c r="Z1319">
        <v>2010</v>
      </c>
      <c r="AA1319" t="s">
        <v>164</v>
      </c>
      <c r="AB1319" t="s">
        <v>2</v>
      </c>
      <c r="AC1319" t="s">
        <v>2</v>
      </c>
      <c r="AD1319" t="s">
        <v>2</v>
      </c>
      <c r="AE1319" t="s">
        <v>2</v>
      </c>
      <c r="AF1319" t="s">
        <v>2</v>
      </c>
      <c r="AG1319" t="s">
        <v>165</v>
      </c>
      <c r="AH1319" t="s">
        <v>232</v>
      </c>
    </row>
    <row r="1320" spans="1:34">
      <c r="A1320">
        <v>7415</v>
      </c>
      <c r="B1320">
        <v>671971</v>
      </c>
      <c r="C1320" t="s">
        <v>183</v>
      </c>
      <c r="D1320" t="str">
        <f t="shared" ca="1" si="60"/>
        <v>HSUJXJJOIS</v>
      </c>
      <c r="E1320" t="str">
        <f t="shared" ca="1" si="61"/>
        <v>Bpoeocrhaxogh</v>
      </c>
      <c r="F1320" t="s">
        <v>150</v>
      </c>
      <c r="G1320" t="s">
        <v>167</v>
      </c>
      <c r="H1320" s="149" t="str">
        <f t="shared" ca="1" si="62"/>
        <v>8/3/1995</v>
      </c>
      <c r="I1320" t="s">
        <v>152</v>
      </c>
      <c r="J1320" t="s">
        <v>153</v>
      </c>
      <c r="K1320" t="s">
        <v>1362</v>
      </c>
      <c r="L1320" t="s">
        <v>1363</v>
      </c>
      <c r="M1320" t="s">
        <v>1364</v>
      </c>
      <c r="N1320">
        <v>77</v>
      </c>
      <c r="O1320" t="s">
        <v>157</v>
      </c>
      <c r="P1320" t="s">
        <v>158</v>
      </c>
      <c r="Q1320" t="s">
        <v>194</v>
      </c>
      <c r="R1320" t="s">
        <v>198</v>
      </c>
      <c r="S1320" t="s">
        <v>2</v>
      </c>
      <c r="T1320" t="s">
        <v>196</v>
      </c>
      <c r="U1320" t="s">
        <v>211</v>
      </c>
      <c r="V1320" t="s">
        <v>161</v>
      </c>
      <c r="W1320" t="s">
        <v>160</v>
      </c>
      <c r="X1320" t="s">
        <v>2</v>
      </c>
      <c r="Y1320" t="s">
        <v>2</v>
      </c>
      <c r="Z1320">
        <v>2011</v>
      </c>
      <c r="AA1320" t="s">
        <v>164</v>
      </c>
      <c r="AB1320" t="s">
        <v>2</v>
      </c>
      <c r="AC1320" t="s">
        <v>2</v>
      </c>
      <c r="AD1320" t="s">
        <v>2</v>
      </c>
      <c r="AE1320" t="s">
        <v>2</v>
      </c>
      <c r="AF1320" t="s">
        <v>2</v>
      </c>
      <c r="AG1320" t="s">
        <v>174</v>
      </c>
      <c r="AH1320" t="s">
        <v>166</v>
      </c>
    </row>
    <row r="1321" spans="1:34">
      <c r="A1321">
        <v>7415</v>
      </c>
      <c r="B1321">
        <v>672043</v>
      </c>
      <c r="C1321" t="s">
        <v>183</v>
      </c>
      <c r="D1321" t="str">
        <f t="shared" ca="1" si="60"/>
        <v>BKWYZTOESW</v>
      </c>
      <c r="E1321" t="str">
        <f t="shared" ca="1" si="61"/>
        <v>Dijueiygratpr</v>
      </c>
      <c r="F1321" t="s">
        <v>150</v>
      </c>
      <c r="G1321" t="s">
        <v>167</v>
      </c>
      <c r="H1321" s="149" t="str">
        <f t="shared" ca="1" si="62"/>
        <v>7/7/1997</v>
      </c>
      <c r="I1321" t="s">
        <v>152</v>
      </c>
      <c r="J1321" t="s">
        <v>153</v>
      </c>
      <c r="K1321" t="s">
        <v>1362</v>
      </c>
      <c r="L1321" t="s">
        <v>1363</v>
      </c>
      <c r="M1321" t="s">
        <v>1364</v>
      </c>
      <c r="N1321">
        <v>77</v>
      </c>
      <c r="O1321" t="s">
        <v>157</v>
      </c>
      <c r="P1321" t="s">
        <v>158</v>
      </c>
      <c r="Q1321" t="s">
        <v>179</v>
      </c>
      <c r="R1321" t="s">
        <v>492</v>
      </c>
      <c r="S1321" t="s">
        <v>2</v>
      </c>
      <c r="T1321" t="s">
        <v>2</v>
      </c>
      <c r="U1321" t="s">
        <v>296</v>
      </c>
      <c r="V1321" t="s">
        <v>160</v>
      </c>
      <c r="W1321" t="s">
        <v>161</v>
      </c>
      <c r="X1321" t="s">
        <v>2</v>
      </c>
      <c r="Y1321" t="s">
        <v>2</v>
      </c>
      <c r="Z1321">
        <v>2011</v>
      </c>
      <c r="AA1321" t="s">
        <v>164</v>
      </c>
      <c r="AB1321" t="s">
        <v>2</v>
      </c>
      <c r="AC1321" t="s">
        <v>2</v>
      </c>
      <c r="AD1321" t="s">
        <v>2</v>
      </c>
      <c r="AE1321" t="s">
        <v>2</v>
      </c>
      <c r="AF1321" t="s">
        <v>2</v>
      </c>
      <c r="AG1321" t="s">
        <v>165</v>
      </c>
      <c r="AH1321" t="s">
        <v>190</v>
      </c>
    </row>
    <row r="1322" spans="1:34">
      <c r="A1322">
        <v>7415</v>
      </c>
      <c r="B1322">
        <v>672624</v>
      </c>
      <c r="C1322" t="s">
        <v>149</v>
      </c>
      <c r="D1322" t="str">
        <f t="shared" ca="1" si="60"/>
        <v>NQSGSNSCPP</v>
      </c>
      <c r="E1322" t="str">
        <f t="shared" ca="1" si="61"/>
        <v>Adkjpzwwjtwsc</v>
      </c>
      <c r="F1322" t="s">
        <v>150</v>
      </c>
      <c r="G1322" t="s">
        <v>167</v>
      </c>
      <c r="H1322" s="149" t="str">
        <f t="shared" ca="1" si="62"/>
        <v>24/9/1994</v>
      </c>
      <c r="I1322" t="s">
        <v>152</v>
      </c>
      <c r="J1322" t="s">
        <v>153</v>
      </c>
      <c r="K1322" t="s">
        <v>1365</v>
      </c>
      <c r="L1322" t="s">
        <v>1366</v>
      </c>
      <c r="M1322" t="s">
        <v>1367</v>
      </c>
      <c r="N1322">
        <v>95</v>
      </c>
      <c r="O1322" t="s">
        <v>157</v>
      </c>
      <c r="P1322" t="s">
        <v>158</v>
      </c>
      <c r="Q1322" t="s">
        <v>194</v>
      </c>
      <c r="R1322" t="s">
        <v>195</v>
      </c>
      <c r="S1322" t="s">
        <v>2</v>
      </c>
      <c r="T1322" t="s">
        <v>196</v>
      </c>
      <c r="U1322" t="s">
        <v>211</v>
      </c>
      <c r="V1322" t="s">
        <v>160</v>
      </c>
      <c r="W1322" t="s">
        <v>161</v>
      </c>
      <c r="X1322" t="s">
        <v>2</v>
      </c>
      <c r="Y1322" t="s">
        <v>2</v>
      </c>
      <c r="Z1322">
        <v>2010</v>
      </c>
      <c r="AA1322" t="s">
        <v>164</v>
      </c>
      <c r="AB1322" t="s">
        <v>2</v>
      </c>
      <c r="AC1322" t="s">
        <v>2</v>
      </c>
      <c r="AD1322" t="s">
        <v>2</v>
      </c>
      <c r="AE1322" t="s">
        <v>2</v>
      </c>
      <c r="AF1322" t="s">
        <v>2</v>
      </c>
      <c r="AG1322" t="s">
        <v>213</v>
      </c>
      <c r="AH1322" t="s">
        <v>190</v>
      </c>
    </row>
    <row r="1323" spans="1:34">
      <c r="A1323">
        <v>7415</v>
      </c>
      <c r="B1323">
        <v>672708</v>
      </c>
      <c r="C1323" t="s">
        <v>149</v>
      </c>
      <c r="D1323" t="str">
        <f t="shared" ca="1" si="60"/>
        <v>ASSHSOQECF</v>
      </c>
      <c r="E1323" t="str">
        <f t="shared" ca="1" si="61"/>
        <v>Zxkxlavrusgrc</v>
      </c>
      <c r="F1323" t="s">
        <v>150</v>
      </c>
      <c r="G1323" t="s">
        <v>167</v>
      </c>
      <c r="H1323" s="149" t="str">
        <f t="shared" ca="1" si="62"/>
        <v>13/9/1995</v>
      </c>
      <c r="I1323" t="s">
        <v>152</v>
      </c>
      <c r="J1323" t="s">
        <v>153</v>
      </c>
      <c r="K1323" t="s">
        <v>1365</v>
      </c>
      <c r="L1323" t="s">
        <v>1366</v>
      </c>
      <c r="M1323" t="s">
        <v>1367</v>
      </c>
      <c r="N1323">
        <v>95</v>
      </c>
      <c r="O1323" t="s">
        <v>157</v>
      </c>
      <c r="P1323" t="s">
        <v>158</v>
      </c>
      <c r="Q1323" t="s">
        <v>194</v>
      </c>
      <c r="R1323" t="s">
        <v>198</v>
      </c>
      <c r="S1323" t="s">
        <v>2</v>
      </c>
      <c r="T1323" t="s">
        <v>196</v>
      </c>
      <c r="U1323" t="s">
        <v>224</v>
      </c>
      <c r="V1323" t="s">
        <v>160</v>
      </c>
      <c r="W1323" t="s">
        <v>161</v>
      </c>
      <c r="X1323" t="s">
        <v>254</v>
      </c>
      <c r="Y1323" t="s">
        <v>2</v>
      </c>
      <c r="Z1323">
        <v>2011</v>
      </c>
      <c r="AA1323" t="s">
        <v>164</v>
      </c>
      <c r="AB1323" t="s">
        <v>2</v>
      </c>
      <c r="AC1323" t="s">
        <v>2</v>
      </c>
      <c r="AD1323" t="s">
        <v>2</v>
      </c>
      <c r="AE1323" t="s">
        <v>2</v>
      </c>
      <c r="AF1323" t="s">
        <v>2</v>
      </c>
      <c r="AG1323" t="s">
        <v>213</v>
      </c>
      <c r="AH1323" t="s">
        <v>190</v>
      </c>
    </row>
    <row r="1324" spans="1:34">
      <c r="A1324">
        <v>7415</v>
      </c>
      <c r="B1324">
        <v>672725</v>
      </c>
      <c r="C1324" t="s">
        <v>149</v>
      </c>
      <c r="D1324" t="str">
        <f t="shared" ca="1" si="60"/>
        <v>MMGOIKOHRY</v>
      </c>
      <c r="E1324" t="str">
        <f t="shared" ca="1" si="61"/>
        <v>Nhjrzzzhekvjy</v>
      </c>
      <c r="F1324" t="s">
        <v>150</v>
      </c>
      <c r="G1324" t="s">
        <v>167</v>
      </c>
      <c r="H1324" s="149" t="str">
        <f t="shared" ca="1" si="62"/>
        <v>25/11/1995</v>
      </c>
      <c r="I1324" t="s">
        <v>152</v>
      </c>
      <c r="J1324" t="s">
        <v>153</v>
      </c>
      <c r="K1324" t="s">
        <v>1365</v>
      </c>
      <c r="L1324" t="s">
        <v>1366</v>
      </c>
      <c r="M1324" t="s">
        <v>1367</v>
      </c>
      <c r="N1324">
        <v>95</v>
      </c>
      <c r="O1324" t="s">
        <v>157</v>
      </c>
      <c r="P1324" t="s">
        <v>158</v>
      </c>
      <c r="Q1324" t="s">
        <v>194</v>
      </c>
      <c r="R1324" t="s">
        <v>210</v>
      </c>
      <c r="S1324" t="s">
        <v>2</v>
      </c>
      <c r="T1324" t="s">
        <v>196</v>
      </c>
      <c r="U1324" t="s">
        <v>211</v>
      </c>
      <c r="V1324" t="s">
        <v>160</v>
      </c>
      <c r="W1324" t="s">
        <v>161</v>
      </c>
      <c r="X1324" t="s">
        <v>279</v>
      </c>
      <c r="Y1324" t="s">
        <v>2</v>
      </c>
      <c r="Z1324">
        <v>2011</v>
      </c>
      <c r="AA1324" t="s">
        <v>164</v>
      </c>
      <c r="AB1324" t="s">
        <v>2</v>
      </c>
      <c r="AC1324" t="s">
        <v>2</v>
      </c>
      <c r="AD1324" t="s">
        <v>2</v>
      </c>
      <c r="AE1324" t="s">
        <v>2</v>
      </c>
      <c r="AF1324" t="s">
        <v>2</v>
      </c>
      <c r="AG1324" t="s">
        <v>213</v>
      </c>
      <c r="AH1324" t="s">
        <v>190</v>
      </c>
    </row>
    <row r="1325" spans="1:34">
      <c r="A1325">
        <v>7415</v>
      </c>
      <c r="B1325">
        <v>672746</v>
      </c>
      <c r="C1325" t="s">
        <v>149</v>
      </c>
      <c r="D1325" t="str">
        <f t="shared" ca="1" si="60"/>
        <v>VUZXUNZMDC</v>
      </c>
      <c r="E1325" t="str">
        <f t="shared" ca="1" si="61"/>
        <v>Pusvaglvguxgh</v>
      </c>
      <c r="F1325" t="s">
        <v>150</v>
      </c>
      <c r="G1325" t="s">
        <v>167</v>
      </c>
      <c r="H1325" s="149" t="str">
        <f t="shared" ca="1" si="62"/>
        <v>1/5/1997</v>
      </c>
      <c r="I1325" t="s">
        <v>152</v>
      </c>
      <c r="J1325" t="s">
        <v>153</v>
      </c>
      <c r="K1325" t="s">
        <v>1365</v>
      </c>
      <c r="L1325" t="s">
        <v>1366</v>
      </c>
      <c r="M1325" t="s">
        <v>1367</v>
      </c>
      <c r="N1325">
        <v>95</v>
      </c>
      <c r="O1325" t="s">
        <v>157</v>
      </c>
      <c r="P1325" t="s">
        <v>158</v>
      </c>
      <c r="Q1325" t="s">
        <v>194</v>
      </c>
      <c r="R1325" t="s">
        <v>198</v>
      </c>
      <c r="S1325" t="s">
        <v>2</v>
      </c>
      <c r="T1325" t="s">
        <v>196</v>
      </c>
      <c r="U1325" t="s">
        <v>224</v>
      </c>
      <c r="V1325" t="s">
        <v>160</v>
      </c>
      <c r="W1325" t="s">
        <v>182</v>
      </c>
      <c r="X1325" t="s">
        <v>2</v>
      </c>
      <c r="Y1325" t="s">
        <v>2</v>
      </c>
      <c r="Z1325">
        <v>2011</v>
      </c>
      <c r="AA1325" t="s">
        <v>164</v>
      </c>
      <c r="AB1325" t="s">
        <v>2</v>
      </c>
      <c r="AC1325" t="s">
        <v>2</v>
      </c>
      <c r="AD1325" t="s">
        <v>2</v>
      </c>
      <c r="AE1325" t="s">
        <v>2</v>
      </c>
      <c r="AF1325" t="s">
        <v>2</v>
      </c>
      <c r="AG1325" t="s">
        <v>213</v>
      </c>
      <c r="AH1325" t="s">
        <v>175</v>
      </c>
    </row>
    <row r="1326" spans="1:34">
      <c r="A1326">
        <v>7415</v>
      </c>
      <c r="B1326">
        <v>672747</v>
      </c>
      <c r="C1326" t="s">
        <v>149</v>
      </c>
      <c r="D1326" t="str">
        <f t="shared" ca="1" si="60"/>
        <v>OVHWCDVHKU</v>
      </c>
      <c r="E1326" t="str">
        <f t="shared" ca="1" si="61"/>
        <v>Brkqrmacyqeyu</v>
      </c>
      <c r="F1326" t="s">
        <v>150</v>
      </c>
      <c r="G1326" t="s">
        <v>167</v>
      </c>
      <c r="H1326" s="149" t="str">
        <f t="shared" ca="1" si="62"/>
        <v>1/7/1994</v>
      </c>
      <c r="I1326" t="s">
        <v>152</v>
      </c>
      <c r="J1326" t="s">
        <v>153</v>
      </c>
      <c r="K1326" t="s">
        <v>1365</v>
      </c>
      <c r="L1326" t="s">
        <v>1366</v>
      </c>
      <c r="M1326" t="s">
        <v>1367</v>
      </c>
      <c r="N1326">
        <v>95</v>
      </c>
      <c r="O1326" t="s">
        <v>157</v>
      </c>
      <c r="P1326" t="s">
        <v>158</v>
      </c>
      <c r="Q1326" t="s">
        <v>194</v>
      </c>
      <c r="R1326" t="s">
        <v>198</v>
      </c>
      <c r="S1326" t="s">
        <v>2</v>
      </c>
      <c r="T1326" t="s">
        <v>196</v>
      </c>
      <c r="U1326" t="s">
        <v>224</v>
      </c>
      <c r="V1326" t="s">
        <v>160</v>
      </c>
      <c r="W1326" t="s">
        <v>182</v>
      </c>
      <c r="X1326" t="s">
        <v>2</v>
      </c>
      <c r="Y1326" t="s">
        <v>2</v>
      </c>
      <c r="Z1326">
        <v>2010</v>
      </c>
      <c r="AA1326" t="s">
        <v>164</v>
      </c>
      <c r="AB1326" t="s">
        <v>2</v>
      </c>
      <c r="AC1326" t="s">
        <v>2</v>
      </c>
      <c r="AD1326" t="s">
        <v>2</v>
      </c>
      <c r="AE1326" t="s">
        <v>2</v>
      </c>
      <c r="AF1326" t="s">
        <v>2</v>
      </c>
      <c r="AG1326" t="s">
        <v>213</v>
      </c>
      <c r="AH1326" t="s">
        <v>190</v>
      </c>
    </row>
    <row r="1327" spans="1:34">
      <c r="A1327">
        <v>7415</v>
      </c>
      <c r="B1327">
        <v>673066</v>
      </c>
      <c r="C1327" t="s">
        <v>149</v>
      </c>
      <c r="D1327" t="str">
        <f t="shared" ca="1" si="60"/>
        <v>GJVQCNAIXG</v>
      </c>
      <c r="E1327" t="str">
        <f t="shared" ca="1" si="61"/>
        <v>Znwiyxbtuoqmb</v>
      </c>
      <c r="F1327" t="s">
        <v>150</v>
      </c>
      <c r="G1327" t="s">
        <v>167</v>
      </c>
      <c r="H1327" s="149" t="str">
        <f t="shared" ca="1" si="62"/>
        <v>8/1/1996</v>
      </c>
      <c r="I1327" t="s">
        <v>152</v>
      </c>
      <c r="J1327" t="s">
        <v>153</v>
      </c>
      <c r="K1327" t="s">
        <v>1368</v>
      </c>
      <c r="L1327" t="s">
        <v>1369</v>
      </c>
      <c r="M1327" t="s">
        <v>1245</v>
      </c>
      <c r="N1327">
        <v>91</v>
      </c>
      <c r="O1327" t="s">
        <v>157</v>
      </c>
      <c r="P1327" t="s">
        <v>158</v>
      </c>
      <c r="Q1327" t="s">
        <v>171</v>
      </c>
      <c r="R1327" t="s">
        <v>1293</v>
      </c>
      <c r="S1327" t="s">
        <v>2</v>
      </c>
      <c r="T1327" t="s">
        <v>2</v>
      </c>
      <c r="U1327" t="s">
        <v>238</v>
      </c>
      <c r="V1327" t="s">
        <v>160</v>
      </c>
      <c r="W1327" t="s">
        <v>161</v>
      </c>
      <c r="X1327" t="s">
        <v>162</v>
      </c>
      <c r="Y1327" t="s">
        <v>2</v>
      </c>
      <c r="Z1327">
        <v>2010</v>
      </c>
      <c r="AA1327" t="s">
        <v>164</v>
      </c>
      <c r="AB1327" t="s">
        <v>2</v>
      </c>
      <c r="AC1327" t="s">
        <v>2</v>
      </c>
      <c r="AD1327" t="s">
        <v>2</v>
      </c>
      <c r="AE1327" t="s">
        <v>2</v>
      </c>
      <c r="AF1327" t="s">
        <v>2</v>
      </c>
      <c r="AG1327" t="s">
        <v>165</v>
      </c>
      <c r="AH1327" t="s">
        <v>166</v>
      </c>
    </row>
    <row r="1328" spans="1:34">
      <c r="A1328">
        <v>7415</v>
      </c>
      <c r="B1328">
        <v>673238</v>
      </c>
      <c r="C1328" t="s">
        <v>149</v>
      </c>
      <c r="D1328" t="str">
        <f t="shared" ca="1" si="60"/>
        <v>LBMRIOLIYN</v>
      </c>
      <c r="E1328" t="str">
        <f t="shared" ca="1" si="61"/>
        <v>Gpseejuhuvdak</v>
      </c>
      <c r="F1328" t="s">
        <v>150</v>
      </c>
      <c r="G1328" t="s">
        <v>167</v>
      </c>
      <c r="H1328" s="149" t="str">
        <f t="shared" ca="1" si="62"/>
        <v>26/2/1996</v>
      </c>
      <c r="I1328" t="s">
        <v>152</v>
      </c>
      <c r="J1328" t="s">
        <v>153</v>
      </c>
      <c r="K1328" t="s">
        <v>1368</v>
      </c>
      <c r="L1328" t="s">
        <v>1369</v>
      </c>
      <c r="M1328" t="s">
        <v>1245</v>
      </c>
      <c r="N1328">
        <v>91</v>
      </c>
      <c r="O1328" t="s">
        <v>157</v>
      </c>
      <c r="P1328" t="s">
        <v>158</v>
      </c>
      <c r="Q1328" t="s">
        <v>171</v>
      </c>
      <c r="R1328" t="s">
        <v>1293</v>
      </c>
      <c r="S1328" t="s">
        <v>2</v>
      </c>
      <c r="T1328" t="s">
        <v>2</v>
      </c>
      <c r="U1328" t="s">
        <v>238</v>
      </c>
      <c r="V1328" t="s">
        <v>160</v>
      </c>
      <c r="W1328" t="s">
        <v>161</v>
      </c>
      <c r="X1328" t="s">
        <v>162</v>
      </c>
      <c r="Y1328" t="s">
        <v>2</v>
      </c>
      <c r="Z1328">
        <v>2011</v>
      </c>
      <c r="AA1328" t="s">
        <v>164</v>
      </c>
      <c r="AB1328" t="s">
        <v>2</v>
      </c>
      <c r="AC1328" t="s">
        <v>2</v>
      </c>
      <c r="AD1328" t="s">
        <v>2</v>
      </c>
      <c r="AE1328" t="s">
        <v>2</v>
      </c>
      <c r="AF1328" t="s">
        <v>2</v>
      </c>
      <c r="AG1328" t="s">
        <v>165</v>
      </c>
      <c r="AH1328" t="s">
        <v>166</v>
      </c>
    </row>
    <row r="1329" spans="1:34">
      <c r="A1329">
        <v>7415</v>
      </c>
      <c r="B1329">
        <v>673314</v>
      </c>
      <c r="C1329" t="s">
        <v>149</v>
      </c>
      <c r="D1329" t="str">
        <f t="shared" ca="1" si="60"/>
        <v>LMXLUJUARM</v>
      </c>
      <c r="E1329" t="str">
        <f t="shared" ca="1" si="61"/>
        <v>Cdkguhzcioscy</v>
      </c>
      <c r="F1329" t="s">
        <v>150</v>
      </c>
      <c r="G1329" t="s">
        <v>167</v>
      </c>
      <c r="H1329" s="149" t="str">
        <f t="shared" ca="1" si="62"/>
        <v>24/11/1995</v>
      </c>
      <c r="I1329" t="s">
        <v>152</v>
      </c>
      <c r="J1329" t="s">
        <v>153</v>
      </c>
      <c r="K1329" t="s">
        <v>1368</v>
      </c>
      <c r="L1329" t="s">
        <v>1369</v>
      </c>
      <c r="M1329" t="s">
        <v>1245</v>
      </c>
      <c r="N1329">
        <v>91</v>
      </c>
      <c r="O1329" t="s">
        <v>157</v>
      </c>
      <c r="P1329" t="s">
        <v>158</v>
      </c>
      <c r="Q1329" t="s">
        <v>171</v>
      </c>
      <c r="R1329" t="s">
        <v>1293</v>
      </c>
      <c r="S1329" t="s">
        <v>2</v>
      </c>
      <c r="T1329" t="s">
        <v>2</v>
      </c>
      <c r="U1329" t="s">
        <v>238</v>
      </c>
      <c r="V1329" t="s">
        <v>160</v>
      </c>
      <c r="W1329" t="s">
        <v>161</v>
      </c>
      <c r="X1329" t="s">
        <v>162</v>
      </c>
      <c r="Y1329" t="s">
        <v>2</v>
      </c>
      <c r="Z1329">
        <v>2011</v>
      </c>
      <c r="AA1329" t="s">
        <v>164</v>
      </c>
      <c r="AB1329" t="s">
        <v>2</v>
      </c>
      <c r="AC1329" t="s">
        <v>2</v>
      </c>
      <c r="AD1329" t="s">
        <v>2</v>
      </c>
      <c r="AE1329" t="s">
        <v>2</v>
      </c>
      <c r="AF1329" t="s">
        <v>2</v>
      </c>
      <c r="AG1329" t="s">
        <v>165</v>
      </c>
      <c r="AH1329" t="s">
        <v>166</v>
      </c>
    </row>
    <row r="1330" spans="1:34">
      <c r="A1330">
        <v>7415</v>
      </c>
      <c r="B1330">
        <v>673329</v>
      </c>
      <c r="C1330" t="s">
        <v>183</v>
      </c>
      <c r="D1330" t="str">
        <f t="shared" ca="1" si="60"/>
        <v>ABGBIPZULN</v>
      </c>
      <c r="E1330" t="str">
        <f t="shared" ca="1" si="61"/>
        <v>Dhnavgdsegdlf</v>
      </c>
      <c r="F1330" t="s">
        <v>150</v>
      </c>
      <c r="G1330" t="s">
        <v>167</v>
      </c>
      <c r="H1330" s="149" t="str">
        <f t="shared" ca="1" si="62"/>
        <v>17/9/1996</v>
      </c>
      <c r="I1330" t="s">
        <v>152</v>
      </c>
      <c r="J1330" t="s">
        <v>153</v>
      </c>
      <c r="K1330" t="s">
        <v>1368</v>
      </c>
      <c r="L1330" t="s">
        <v>1369</v>
      </c>
      <c r="M1330" t="s">
        <v>1245</v>
      </c>
      <c r="N1330">
        <v>91</v>
      </c>
      <c r="O1330" t="s">
        <v>157</v>
      </c>
      <c r="P1330" t="s">
        <v>158</v>
      </c>
      <c r="Q1330" t="s">
        <v>246</v>
      </c>
      <c r="R1330" t="s">
        <v>716</v>
      </c>
      <c r="S1330" t="s">
        <v>2</v>
      </c>
      <c r="T1330" t="s">
        <v>2</v>
      </c>
      <c r="U1330" t="s">
        <v>224</v>
      </c>
      <c r="V1330" t="s">
        <v>160</v>
      </c>
      <c r="W1330" t="s">
        <v>161</v>
      </c>
      <c r="X1330" t="s">
        <v>2</v>
      </c>
      <c r="Y1330" t="s">
        <v>2</v>
      </c>
      <c r="Z1330">
        <v>2011</v>
      </c>
      <c r="AA1330" t="s">
        <v>164</v>
      </c>
      <c r="AB1330" t="s">
        <v>2</v>
      </c>
      <c r="AC1330" t="s">
        <v>2</v>
      </c>
      <c r="AD1330" t="s">
        <v>2</v>
      </c>
      <c r="AE1330" t="s">
        <v>2</v>
      </c>
      <c r="AF1330" t="s">
        <v>2</v>
      </c>
      <c r="AG1330" t="s">
        <v>174</v>
      </c>
      <c r="AH1330" t="s">
        <v>175</v>
      </c>
    </row>
    <row r="1331" spans="1:34">
      <c r="A1331">
        <v>7415</v>
      </c>
      <c r="B1331">
        <v>675069</v>
      </c>
      <c r="C1331" t="s">
        <v>149</v>
      </c>
      <c r="D1331" t="str">
        <f t="shared" ca="1" si="60"/>
        <v>FKZNHHVKFH</v>
      </c>
      <c r="E1331" t="str">
        <f t="shared" ca="1" si="61"/>
        <v>Nfehplaebgwpw</v>
      </c>
      <c r="F1331" t="s">
        <v>150</v>
      </c>
      <c r="G1331" t="s">
        <v>167</v>
      </c>
      <c r="H1331" s="149" t="str">
        <f t="shared" ca="1" si="62"/>
        <v>7/12/1994</v>
      </c>
      <c r="I1331" t="s">
        <v>152</v>
      </c>
      <c r="J1331" t="s">
        <v>153</v>
      </c>
      <c r="K1331" t="s">
        <v>1370</v>
      </c>
      <c r="L1331" t="s">
        <v>1303</v>
      </c>
      <c r="M1331" t="s">
        <v>768</v>
      </c>
      <c r="N1331">
        <v>94</v>
      </c>
      <c r="O1331" t="s">
        <v>157</v>
      </c>
      <c r="P1331" t="s">
        <v>158</v>
      </c>
      <c r="Q1331" t="s">
        <v>171</v>
      </c>
      <c r="R1331" t="s">
        <v>1371</v>
      </c>
      <c r="S1331" t="s">
        <v>133</v>
      </c>
      <c r="T1331" t="s">
        <v>2</v>
      </c>
      <c r="U1331" t="s">
        <v>238</v>
      </c>
      <c r="V1331" t="s">
        <v>160</v>
      </c>
      <c r="W1331" t="s">
        <v>161</v>
      </c>
      <c r="X1331" t="s">
        <v>162</v>
      </c>
      <c r="Y1331" t="s">
        <v>2</v>
      </c>
      <c r="Z1331">
        <v>2011</v>
      </c>
      <c r="AA1331" t="s">
        <v>164</v>
      </c>
      <c r="AB1331" t="s">
        <v>2</v>
      </c>
      <c r="AC1331" t="s">
        <v>2</v>
      </c>
      <c r="AD1331" t="s">
        <v>2</v>
      </c>
      <c r="AE1331" t="s">
        <v>2</v>
      </c>
      <c r="AF1331" t="s">
        <v>2</v>
      </c>
      <c r="AG1331" t="s">
        <v>174</v>
      </c>
      <c r="AH1331" t="s">
        <v>175</v>
      </c>
    </row>
    <row r="1332" spans="1:34">
      <c r="A1332">
        <v>7415</v>
      </c>
      <c r="B1332">
        <v>675127</v>
      </c>
      <c r="C1332" t="s">
        <v>149</v>
      </c>
      <c r="D1332" t="str">
        <f t="shared" ca="1" si="60"/>
        <v>OZYGBIKYHJ</v>
      </c>
      <c r="E1332" t="str">
        <f t="shared" ca="1" si="61"/>
        <v>Xrbpeuiomaedw</v>
      </c>
      <c r="F1332" t="s">
        <v>150</v>
      </c>
      <c r="G1332" t="s">
        <v>167</v>
      </c>
      <c r="H1332" s="149" t="str">
        <f t="shared" ca="1" si="62"/>
        <v>10/12/1997</v>
      </c>
      <c r="I1332" t="s">
        <v>152</v>
      </c>
      <c r="J1332" t="s">
        <v>153</v>
      </c>
      <c r="K1332" t="s">
        <v>1370</v>
      </c>
      <c r="L1332" t="s">
        <v>1303</v>
      </c>
      <c r="M1332" t="s">
        <v>768</v>
      </c>
      <c r="N1332">
        <v>94</v>
      </c>
      <c r="O1332" t="s">
        <v>157</v>
      </c>
      <c r="P1332" t="s">
        <v>158</v>
      </c>
      <c r="Q1332" t="s">
        <v>171</v>
      </c>
      <c r="R1332" t="s">
        <v>1371</v>
      </c>
      <c r="S1332" t="s">
        <v>2</v>
      </c>
      <c r="T1332" t="s">
        <v>2</v>
      </c>
      <c r="U1332" t="s">
        <v>238</v>
      </c>
      <c r="V1332" t="s">
        <v>160</v>
      </c>
      <c r="W1332" t="s">
        <v>161</v>
      </c>
      <c r="X1332" t="s">
        <v>162</v>
      </c>
      <c r="Y1332" t="s">
        <v>2</v>
      </c>
      <c r="Z1332">
        <v>2011</v>
      </c>
      <c r="AA1332" t="s">
        <v>164</v>
      </c>
      <c r="AB1332" t="s">
        <v>2</v>
      </c>
      <c r="AC1332" t="s">
        <v>2</v>
      </c>
      <c r="AD1332" t="s">
        <v>2</v>
      </c>
      <c r="AE1332" t="s">
        <v>2</v>
      </c>
      <c r="AF1332" t="s">
        <v>2</v>
      </c>
      <c r="AG1332" t="s">
        <v>174</v>
      </c>
      <c r="AH1332" t="s">
        <v>166</v>
      </c>
    </row>
    <row r="1333" spans="1:34">
      <c r="A1333">
        <v>7415</v>
      </c>
      <c r="B1333">
        <v>675176</v>
      </c>
      <c r="C1333" t="s">
        <v>149</v>
      </c>
      <c r="D1333" t="str">
        <f t="shared" ca="1" si="60"/>
        <v>VXRQIBPXFU</v>
      </c>
      <c r="E1333" t="str">
        <f t="shared" ca="1" si="61"/>
        <v>Xifbjhhogatgb</v>
      </c>
      <c r="F1333" t="s">
        <v>150</v>
      </c>
      <c r="G1333" t="s">
        <v>167</v>
      </c>
      <c r="H1333" s="149" t="str">
        <f t="shared" ca="1" si="62"/>
        <v>12/7/1994</v>
      </c>
      <c r="I1333" t="s">
        <v>152</v>
      </c>
      <c r="J1333" t="s">
        <v>153</v>
      </c>
      <c r="K1333" t="s">
        <v>1370</v>
      </c>
      <c r="L1333" t="s">
        <v>1303</v>
      </c>
      <c r="M1333" t="s">
        <v>768</v>
      </c>
      <c r="N1333">
        <v>94</v>
      </c>
      <c r="O1333" t="s">
        <v>157</v>
      </c>
      <c r="P1333" t="s">
        <v>158</v>
      </c>
      <c r="Q1333" t="s">
        <v>194</v>
      </c>
      <c r="R1333" t="s">
        <v>1197</v>
      </c>
      <c r="S1333" t="s">
        <v>2</v>
      </c>
      <c r="T1333" t="s">
        <v>196</v>
      </c>
      <c r="U1333" t="s">
        <v>200</v>
      </c>
      <c r="V1333" t="s">
        <v>160</v>
      </c>
      <c r="W1333" t="s">
        <v>161</v>
      </c>
      <c r="X1333" t="s">
        <v>2</v>
      </c>
      <c r="Y1333" t="s">
        <v>2</v>
      </c>
      <c r="Z1333">
        <v>2011</v>
      </c>
      <c r="AA1333" t="s">
        <v>164</v>
      </c>
      <c r="AB1333" t="s">
        <v>2</v>
      </c>
      <c r="AC1333" t="s">
        <v>2</v>
      </c>
      <c r="AD1333" t="s">
        <v>2</v>
      </c>
      <c r="AE1333" t="s">
        <v>2</v>
      </c>
      <c r="AF1333" t="s">
        <v>2</v>
      </c>
      <c r="AG1333" t="s">
        <v>165</v>
      </c>
      <c r="AH1333" t="s">
        <v>166</v>
      </c>
    </row>
    <row r="1334" spans="1:34">
      <c r="A1334">
        <v>7415</v>
      </c>
      <c r="B1334">
        <v>676869</v>
      </c>
      <c r="C1334" t="s">
        <v>149</v>
      </c>
      <c r="D1334" t="str">
        <f t="shared" ca="1" si="60"/>
        <v>UEKAEPYIGO</v>
      </c>
      <c r="E1334" t="str">
        <f t="shared" ca="1" si="61"/>
        <v>Mrvhpixcjcfko</v>
      </c>
      <c r="F1334" t="s">
        <v>150</v>
      </c>
      <c r="G1334" t="s">
        <v>167</v>
      </c>
      <c r="H1334" s="149" t="str">
        <f t="shared" ca="1" si="62"/>
        <v>19/3/1996</v>
      </c>
      <c r="I1334" t="s">
        <v>152</v>
      </c>
      <c r="J1334" t="s">
        <v>153</v>
      </c>
      <c r="K1334" t="s">
        <v>1372</v>
      </c>
      <c r="L1334" t="s">
        <v>578</v>
      </c>
      <c r="M1334" t="s">
        <v>1110</v>
      </c>
      <c r="N1334">
        <v>94</v>
      </c>
      <c r="O1334" t="s">
        <v>157</v>
      </c>
      <c r="P1334" t="s">
        <v>158</v>
      </c>
      <c r="Q1334" t="s">
        <v>194</v>
      </c>
      <c r="R1334" t="s">
        <v>195</v>
      </c>
      <c r="S1334" t="s">
        <v>2</v>
      </c>
      <c r="T1334" t="s">
        <v>196</v>
      </c>
      <c r="U1334" t="s">
        <v>197</v>
      </c>
      <c r="V1334" t="s">
        <v>160</v>
      </c>
      <c r="W1334" t="s">
        <v>161</v>
      </c>
      <c r="X1334" t="s">
        <v>212</v>
      </c>
      <c r="Y1334" t="s">
        <v>2</v>
      </c>
      <c r="Z1334">
        <v>2011</v>
      </c>
      <c r="AA1334" t="s">
        <v>164</v>
      </c>
      <c r="AB1334" t="s">
        <v>2</v>
      </c>
      <c r="AC1334" t="s">
        <v>2</v>
      </c>
      <c r="AD1334" t="s">
        <v>2</v>
      </c>
      <c r="AE1334" t="s">
        <v>2</v>
      </c>
      <c r="AF1334" t="s">
        <v>2</v>
      </c>
      <c r="AG1334" t="s">
        <v>174</v>
      </c>
      <c r="AH1334" t="s">
        <v>166</v>
      </c>
    </row>
    <row r="1335" spans="1:34">
      <c r="A1335">
        <v>7415</v>
      </c>
      <c r="B1335">
        <v>676928</v>
      </c>
      <c r="C1335" t="s">
        <v>149</v>
      </c>
      <c r="D1335" t="str">
        <f t="shared" ca="1" si="60"/>
        <v>XXASGUJJLJ</v>
      </c>
      <c r="E1335" t="str">
        <f t="shared" ca="1" si="61"/>
        <v>Ndymuakqtjtdd</v>
      </c>
      <c r="F1335" t="s">
        <v>150</v>
      </c>
      <c r="G1335" t="s">
        <v>151</v>
      </c>
      <c r="H1335" s="149" t="str">
        <f t="shared" ca="1" si="62"/>
        <v>21/3/1994</v>
      </c>
      <c r="I1335" t="s">
        <v>152</v>
      </c>
      <c r="J1335" t="s">
        <v>153</v>
      </c>
      <c r="K1335" t="s">
        <v>1372</v>
      </c>
      <c r="L1335" t="s">
        <v>578</v>
      </c>
      <c r="M1335" t="s">
        <v>1110</v>
      </c>
      <c r="N1335">
        <v>94</v>
      </c>
      <c r="O1335" t="s">
        <v>157</v>
      </c>
      <c r="P1335" t="s">
        <v>158</v>
      </c>
      <c r="Q1335" t="s">
        <v>194</v>
      </c>
      <c r="R1335" t="s">
        <v>198</v>
      </c>
      <c r="S1335" t="s">
        <v>2</v>
      </c>
      <c r="T1335" t="s">
        <v>196</v>
      </c>
      <c r="U1335" t="s">
        <v>197</v>
      </c>
      <c r="V1335" t="s">
        <v>160</v>
      </c>
      <c r="W1335" t="s">
        <v>161</v>
      </c>
      <c r="X1335" t="s">
        <v>249</v>
      </c>
      <c r="Y1335" t="s">
        <v>2</v>
      </c>
      <c r="Z1335">
        <v>2010</v>
      </c>
      <c r="AA1335" t="s">
        <v>164</v>
      </c>
      <c r="AB1335" t="s">
        <v>2</v>
      </c>
      <c r="AC1335" t="s">
        <v>2</v>
      </c>
      <c r="AD1335" t="s">
        <v>2</v>
      </c>
      <c r="AE1335" t="s">
        <v>2</v>
      </c>
      <c r="AF1335" t="s">
        <v>2</v>
      </c>
      <c r="AG1335" t="s">
        <v>174</v>
      </c>
      <c r="AH1335" t="s">
        <v>175</v>
      </c>
    </row>
    <row r="1336" spans="1:34">
      <c r="A1336">
        <v>7415</v>
      </c>
      <c r="B1336">
        <v>677854</v>
      </c>
      <c r="C1336" t="s">
        <v>149</v>
      </c>
      <c r="D1336" t="str">
        <f t="shared" ca="1" si="60"/>
        <v>BOOZTEMSGG</v>
      </c>
      <c r="E1336" t="str">
        <f t="shared" ca="1" si="61"/>
        <v>Rzceghewwijaq</v>
      </c>
      <c r="F1336" t="s">
        <v>150</v>
      </c>
      <c r="G1336" t="s">
        <v>167</v>
      </c>
      <c r="H1336" s="149" t="str">
        <f t="shared" ca="1" si="62"/>
        <v>7/7/1994</v>
      </c>
      <c r="I1336" t="s">
        <v>152</v>
      </c>
      <c r="J1336" t="s">
        <v>153</v>
      </c>
      <c r="K1336" t="s">
        <v>1373</v>
      </c>
      <c r="L1336" t="s">
        <v>1374</v>
      </c>
      <c r="M1336" t="s">
        <v>204</v>
      </c>
      <c r="N1336">
        <v>93</v>
      </c>
      <c r="O1336" t="s">
        <v>157</v>
      </c>
      <c r="P1336" t="s">
        <v>158</v>
      </c>
      <c r="Q1336" t="s">
        <v>179</v>
      </c>
      <c r="R1336" t="s">
        <v>295</v>
      </c>
      <c r="S1336" t="s">
        <v>2</v>
      </c>
      <c r="T1336" t="s">
        <v>2</v>
      </c>
      <c r="U1336" t="s">
        <v>334</v>
      </c>
      <c r="V1336" t="s">
        <v>160</v>
      </c>
      <c r="W1336" t="s">
        <v>161</v>
      </c>
      <c r="X1336" t="s">
        <v>2</v>
      </c>
      <c r="Y1336" t="s">
        <v>2</v>
      </c>
      <c r="Z1336">
        <v>2010</v>
      </c>
      <c r="AA1336" t="s">
        <v>164</v>
      </c>
      <c r="AB1336" t="s">
        <v>2</v>
      </c>
      <c r="AC1336" t="s">
        <v>2</v>
      </c>
      <c r="AD1336" t="s">
        <v>2</v>
      </c>
      <c r="AE1336" t="s">
        <v>2</v>
      </c>
      <c r="AF1336" t="s">
        <v>2</v>
      </c>
      <c r="AG1336" t="s">
        <v>165</v>
      </c>
      <c r="AH1336" t="s">
        <v>232</v>
      </c>
    </row>
    <row r="1337" spans="1:34">
      <c r="A1337">
        <v>7415</v>
      </c>
      <c r="B1337">
        <v>677883</v>
      </c>
      <c r="C1337" t="s">
        <v>149</v>
      </c>
      <c r="D1337" t="str">
        <f t="shared" ca="1" si="60"/>
        <v>YPJSRMVMCW</v>
      </c>
      <c r="E1337" t="str">
        <f t="shared" ca="1" si="61"/>
        <v>Hsnazfrduzpoo</v>
      </c>
      <c r="F1337" t="s">
        <v>150</v>
      </c>
      <c r="G1337" t="s">
        <v>151</v>
      </c>
      <c r="H1337" s="149" t="str">
        <f t="shared" ca="1" si="62"/>
        <v>25/3/1996</v>
      </c>
      <c r="I1337" t="s">
        <v>152</v>
      </c>
      <c r="J1337" t="s">
        <v>153</v>
      </c>
      <c r="K1337" t="s">
        <v>1373</v>
      </c>
      <c r="L1337" t="s">
        <v>1374</v>
      </c>
      <c r="M1337" t="s">
        <v>204</v>
      </c>
      <c r="N1337">
        <v>93</v>
      </c>
      <c r="O1337" t="s">
        <v>157</v>
      </c>
      <c r="P1337" t="s">
        <v>158</v>
      </c>
      <c r="Q1337" t="s">
        <v>194</v>
      </c>
      <c r="R1337" t="s">
        <v>195</v>
      </c>
      <c r="S1337" t="s">
        <v>133</v>
      </c>
      <c r="T1337" t="s">
        <v>196</v>
      </c>
      <c r="U1337" t="s">
        <v>211</v>
      </c>
      <c r="V1337" t="s">
        <v>160</v>
      </c>
      <c r="W1337" t="s">
        <v>161</v>
      </c>
      <c r="X1337" t="s">
        <v>2</v>
      </c>
      <c r="Y1337" t="s">
        <v>2</v>
      </c>
      <c r="Z1337">
        <v>2010</v>
      </c>
      <c r="AA1337" t="s">
        <v>164</v>
      </c>
      <c r="AB1337" t="s">
        <v>2</v>
      </c>
      <c r="AC1337" t="s">
        <v>2</v>
      </c>
      <c r="AD1337" t="s">
        <v>2</v>
      </c>
      <c r="AE1337" t="s">
        <v>2</v>
      </c>
      <c r="AF1337" t="s">
        <v>2</v>
      </c>
      <c r="AG1337" t="s">
        <v>2</v>
      </c>
      <c r="AH1337" t="s">
        <v>2</v>
      </c>
    </row>
    <row r="1338" spans="1:34">
      <c r="A1338">
        <v>7415</v>
      </c>
      <c r="B1338">
        <v>677901</v>
      </c>
      <c r="C1338" t="s">
        <v>149</v>
      </c>
      <c r="D1338" t="str">
        <f t="shared" ca="1" si="60"/>
        <v>RMTYXIAPOE</v>
      </c>
      <c r="E1338" t="str">
        <f t="shared" ca="1" si="61"/>
        <v>Wetynfqbvlquj</v>
      </c>
      <c r="F1338" t="s">
        <v>150</v>
      </c>
      <c r="G1338" t="s">
        <v>151</v>
      </c>
      <c r="H1338" s="149" t="str">
        <f t="shared" ca="1" si="62"/>
        <v>12/5/1997</v>
      </c>
      <c r="I1338" t="s">
        <v>152</v>
      </c>
      <c r="J1338" t="s">
        <v>153</v>
      </c>
      <c r="K1338" t="s">
        <v>1373</v>
      </c>
      <c r="L1338" t="s">
        <v>1374</v>
      </c>
      <c r="M1338" t="s">
        <v>204</v>
      </c>
      <c r="N1338">
        <v>93</v>
      </c>
      <c r="O1338" t="s">
        <v>157</v>
      </c>
      <c r="P1338" t="s">
        <v>158</v>
      </c>
      <c r="Q1338" t="s">
        <v>246</v>
      </c>
      <c r="R1338" t="s">
        <v>321</v>
      </c>
      <c r="S1338" t="s">
        <v>2</v>
      </c>
      <c r="T1338" t="s">
        <v>2</v>
      </c>
      <c r="U1338" t="s">
        <v>717</v>
      </c>
      <c r="V1338" t="s">
        <v>160</v>
      </c>
      <c r="W1338" t="s">
        <v>161</v>
      </c>
      <c r="X1338" t="s">
        <v>2</v>
      </c>
      <c r="Y1338" t="s">
        <v>2</v>
      </c>
      <c r="Z1338">
        <v>2010</v>
      </c>
      <c r="AA1338" t="s">
        <v>164</v>
      </c>
      <c r="AB1338" t="s">
        <v>2</v>
      </c>
      <c r="AC1338" t="s">
        <v>2</v>
      </c>
      <c r="AD1338" t="s">
        <v>2</v>
      </c>
      <c r="AE1338" t="s">
        <v>2</v>
      </c>
      <c r="AF1338" t="s">
        <v>2</v>
      </c>
      <c r="AG1338" t="s">
        <v>165</v>
      </c>
      <c r="AH1338" t="s">
        <v>166</v>
      </c>
    </row>
    <row r="1339" spans="1:34">
      <c r="A1339">
        <v>7415</v>
      </c>
      <c r="B1339">
        <v>677938</v>
      </c>
      <c r="C1339" t="s">
        <v>149</v>
      </c>
      <c r="D1339" t="str">
        <f t="shared" ca="1" si="60"/>
        <v>JHODBFABQB</v>
      </c>
      <c r="E1339" t="str">
        <f t="shared" ca="1" si="61"/>
        <v>Sxhqnpzdhmtoq</v>
      </c>
      <c r="F1339" t="s">
        <v>150</v>
      </c>
      <c r="G1339" t="s">
        <v>167</v>
      </c>
      <c r="H1339" s="149" t="str">
        <f t="shared" ca="1" si="62"/>
        <v>14/1/1997</v>
      </c>
      <c r="I1339" t="s">
        <v>152</v>
      </c>
      <c r="J1339" t="s">
        <v>153</v>
      </c>
      <c r="K1339" t="s">
        <v>1373</v>
      </c>
      <c r="L1339" t="s">
        <v>1374</v>
      </c>
      <c r="M1339" t="s">
        <v>204</v>
      </c>
      <c r="N1339">
        <v>93</v>
      </c>
      <c r="O1339" t="s">
        <v>157</v>
      </c>
      <c r="P1339" t="s">
        <v>158</v>
      </c>
      <c r="Q1339" t="s">
        <v>194</v>
      </c>
      <c r="R1339" t="s">
        <v>198</v>
      </c>
      <c r="S1339" t="s">
        <v>2</v>
      </c>
      <c r="T1339" t="s">
        <v>196</v>
      </c>
      <c r="U1339" t="s">
        <v>211</v>
      </c>
      <c r="V1339" t="s">
        <v>160</v>
      </c>
      <c r="W1339" t="s">
        <v>301</v>
      </c>
      <c r="X1339" t="s">
        <v>2</v>
      </c>
      <c r="Y1339" t="s">
        <v>2</v>
      </c>
      <c r="Z1339">
        <v>2011</v>
      </c>
      <c r="AA1339" t="s">
        <v>164</v>
      </c>
      <c r="AB1339" t="s">
        <v>2</v>
      </c>
      <c r="AC1339" t="s">
        <v>2</v>
      </c>
      <c r="AD1339" t="s">
        <v>2</v>
      </c>
      <c r="AE1339" t="s">
        <v>2</v>
      </c>
      <c r="AF1339" t="s">
        <v>2</v>
      </c>
      <c r="AG1339" t="s">
        <v>2</v>
      </c>
      <c r="AH1339" t="s">
        <v>2</v>
      </c>
    </row>
    <row r="1340" spans="1:34">
      <c r="A1340">
        <v>7415</v>
      </c>
      <c r="B1340">
        <v>677941</v>
      </c>
      <c r="C1340" t="s">
        <v>149</v>
      </c>
      <c r="D1340" t="str">
        <f t="shared" ca="1" si="60"/>
        <v>ZNGOEBNCNT</v>
      </c>
      <c r="E1340" t="str">
        <f t="shared" ca="1" si="61"/>
        <v>Fyzubfpthnjnd</v>
      </c>
      <c r="F1340" t="s">
        <v>150</v>
      </c>
      <c r="G1340" t="s">
        <v>167</v>
      </c>
      <c r="H1340" s="149" t="str">
        <f t="shared" ca="1" si="62"/>
        <v>11/5/1994</v>
      </c>
      <c r="I1340" t="s">
        <v>152</v>
      </c>
      <c r="J1340" t="s">
        <v>153</v>
      </c>
      <c r="K1340" t="s">
        <v>1373</v>
      </c>
      <c r="L1340" t="s">
        <v>1374</v>
      </c>
      <c r="M1340" t="s">
        <v>204</v>
      </c>
      <c r="N1340">
        <v>93</v>
      </c>
      <c r="O1340" t="s">
        <v>157</v>
      </c>
      <c r="P1340" t="s">
        <v>158</v>
      </c>
      <c r="Q1340" t="s">
        <v>246</v>
      </c>
      <c r="R1340" t="s">
        <v>321</v>
      </c>
      <c r="S1340" t="s">
        <v>2</v>
      </c>
      <c r="T1340" t="s">
        <v>2</v>
      </c>
      <c r="U1340" t="s">
        <v>253</v>
      </c>
      <c r="V1340" t="s">
        <v>160</v>
      </c>
      <c r="W1340" t="s">
        <v>301</v>
      </c>
      <c r="X1340" t="s">
        <v>2</v>
      </c>
      <c r="Y1340" t="s">
        <v>2</v>
      </c>
      <c r="Z1340">
        <v>2011</v>
      </c>
      <c r="AA1340" t="s">
        <v>164</v>
      </c>
      <c r="AB1340" t="s">
        <v>2</v>
      </c>
      <c r="AC1340" t="s">
        <v>2</v>
      </c>
      <c r="AD1340" t="s">
        <v>2</v>
      </c>
      <c r="AE1340" t="s">
        <v>2</v>
      </c>
      <c r="AF1340" t="s">
        <v>2</v>
      </c>
      <c r="AG1340" t="s">
        <v>165</v>
      </c>
      <c r="AH1340" t="s">
        <v>166</v>
      </c>
    </row>
    <row r="1341" spans="1:34">
      <c r="A1341">
        <v>7415</v>
      </c>
      <c r="B1341">
        <v>677972</v>
      </c>
      <c r="C1341" t="s">
        <v>149</v>
      </c>
      <c r="D1341" t="str">
        <f t="shared" ca="1" si="60"/>
        <v>AWDUEFIKHV</v>
      </c>
      <c r="E1341" t="str">
        <f t="shared" ca="1" si="61"/>
        <v>Mljlyyqwbucrx</v>
      </c>
      <c r="F1341" t="s">
        <v>150</v>
      </c>
      <c r="G1341" t="s">
        <v>167</v>
      </c>
      <c r="H1341" s="149" t="str">
        <f t="shared" ca="1" si="62"/>
        <v>6/3/1994</v>
      </c>
      <c r="I1341" t="s">
        <v>152</v>
      </c>
      <c r="J1341" t="s">
        <v>153</v>
      </c>
      <c r="K1341" t="s">
        <v>1373</v>
      </c>
      <c r="L1341" t="s">
        <v>1374</v>
      </c>
      <c r="M1341" t="s">
        <v>204</v>
      </c>
      <c r="N1341">
        <v>93</v>
      </c>
      <c r="O1341" t="s">
        <v>157</v>
      </c>
      <c r="P1341" t="s">
        <v>158</v>
      </c>
      <c r="Q1341" t="s">
        <v>194</v>
      </c>
      <c r="R1341" t="s">
        <v>198</v>
      </c>
      <c r="S1341" t="s">
        <v>2</v>
      </c>
      <c r="T1341" t="s">
        <v>196</v>
      </c>
      <c r="U1341" t="s">
        <v>224</v>
      </c>
      <c r="V1341" t="s">
        <v>160</v>
      </c>
      <c r="W1341" t="s">
        <v>161</v>
      </c>
      <c r="X1341" t="s">
        <v>2</v>
      </c>
      <c r="Y1341" t="s">
        <v>2</v>
      </c>
      <c r="Z1341">
        <v>2011</v>
      </c>
      <c r="AA1341" t="s">
        <v>164</v>
      </c>
      <c r="AB1341" t="s">
        <v>2</v>
      </c>
      <c r="AC1341" t="s">
        <v>2</v>
      </c>
      <c r="AD1341" t="s">
        <v>2</v>
      </c>
      <c r="AE1341" t="s">
        <v>2</v>
      </c>
      <c r="AF1341" t="s">
        <v>2</v>
      </c>
      <c r="AG1341" t="s">
        <v>2</v>
      </c>
      <c r="AH1341" t="s">
        <v>2</v>
      </c>
    </row>
    <row r="1342" spans="1:34">
      <c r="A1342">
        <v>7415</v>
      </c>
      <c r="B1342">
        <v>677974</v>
      </c>
      <c r="C1342" t="s">
        <v>149</v>
      </c>
      <c r="D1342" t="str">
        <f t="shared" ca="1" si="60"/>
        <v>VEBEQJFZYM</v>
      </c>
      <c r="E1342" t="str">
        <f t="shared" ca="1" si="61"/>
        <v>Ebovhdaaejexv</v>
      </c>
      <c r="F1342" t="s">
        <v>150</v>
      </c>
      <c r="G1342" t="s">
        <v>151</v>
      </c>
      <c r="H1342" s="149" t="str">
        <f t="shared" ca="1" si="62"/>
        <v>3/4/1994</v>
      </c>
      <c r="I1342" t="s">
        <v>152</v>
      </c>
      <c r="J1342" t="s">
        <v>153</v>
      </c>
      <c r="K1342" t="s">
        <v>1373</v>
      </c>
      <c r="L1342" t="s">
        <v>1374</v>
      </c>
      <c r="M1342" t="s">
        <v>204</v>
      </c>
      <c r="N1342">
        <v>93</v>
      </c>
      <c r="O1342" t="s">
        <v>157</v>
      </c>
      <c r="P1342" t="s">
        <v>158</v>
      </c>
      <c r="Q1342" t="s">
        <v>194</v>
      </c>
      <c r="R1342" t="s">
        <v>195</v>
      </c>
      <c r="S1342" t="s">
        <v>2</v>
      </c>
      <c r="T1342" t="s">
        <v>196</v>
      </c>
      <c r="U1342" t="s">
        <v>211</v>
      </c>
      <c r="V1342" t="s">
        <v>160</v>
      </c>
      <c r="W1342" t="s">
        <v>161</v>
      </c>
      <c r="X1342" t="s">
        <v>2</v>
      </c>
      <c r="Y1342" t="s">
        <v>2</v>
      </c>
      <c r="Z1342">
        <v>2011</v>
      </c>
      <c r="AA1342" t="s">
        <v>164</v>
      </c>
      <c r="AB1342" t="s">
        <v>2</v>
      </c>
      <c r="AC1342" t="s">
        <v>2</v>
      </c>
      <c r="AD1342" t="s">
        <v>2</v>
      </c>
      <c r="AE1342" t="s">
        <v>2</v>
      </c>
      <c r="AF1342" t="s">
        <v>2</v>
      </c>
      <c r="AG1342" t="s">
        <v>2</v>
      </c>
      <c r="AH1342" t="s">
        <v>2</v>
      </c>
    </row>
    <row r="1343" spans="1:34">
      <c r="A1343">
        <v>7415</v>
      </c>
      <c r="B1343">
        <v>677985</v>
      </c>
      <c r="C1343" t="s">
        <v>183</v>
      </c>
      <c r="D1343" t="str">
        <f t="shared" ca="1" si="60"/>
        <v>JVGHRAGWOJ</v>
      </c>
      <c r="E1343" t="str">
        <f t="shared" ca="1" si="61"/>
        <v>Ddciylexhckwk</v>
      </c>
      <c r="F1343" t="s">
        <v>150</v>
      </c>
      <c r="G1343" t="s">
        <v>151</v>
      </c>
      <c r="H1343" s="149" t="str">
        <f t="shared" ca="1" si="62"/>
        <v>12/7/1995</v>
      </c>
      <c r="I1343" t="s">
        <v>152</v>
      </c>
      <c r="J1343" t="s">
        <v>153</v>
      </c>
      <c r="K1343" t="s">
        <v>1373</v>
      </c>
      <c r="L1343" t="s">
        <v>1374</v>
      </c>
      <c r="M1343" t="s">
        <v>204</v>
      </c>
      <c r="N1343">
        <v>93</v>
      </c>
      <c r="O1343" t="s">
        <v>157</v>
      </c>
      <c r="P1343" t="s">
        <v>158</v>
      </c>
      <c r="Q1343" t="s">
        <v>194</v>
      </c>
      <c r="R1343" t="s">
        <v>198</v>
      </c>
      <c r="S1343" t="s">
        <v>2</v>
      </c>
      <c r="T1343" t="s">
        <v>196</v>
      </c>
      <c r="U1343" t="s">
        <v>197</v>
      </c>
      <c r="V1343" t="s">
        <v>160</v>
      </c>
      <c r="W1343" t="s">
        <v>161</v>
      </c>
      <c r="X1343" t="s">
        <v>2</v>
      </c>
      <c r="Y1343" t="s">
        <v>2</v>
      </c>
      <c r="Z1343">
        <v>2011</v>
      </c>
      <c r="AA1343" t="s">
        <v>164</v>
      </c>
      <c r="AB1343" t="s">
        <v>2</v>
      </c>
      <c r="AC1343" t="s">
        <v>2</v>
      </c>
      <c r="AD1343" t="s">
        <v>2</v>
      </c>
      <c r="AE1343" t="s">
        <v>2</v>
      </c>
      <c r="AF1343" t="s">
        <v>2</v>
      </c>
      <c r="AG1343" t="s">
        <v>2</v>
      </c>
      <c r="AH1343" t="s">
        <v>2</v>
      </c>
    </row>
    <row r="1344" spans="1:34">
      <c r="A1344">
        <v>7415</v>
      </c>
      <c r="B1344">
        <v>677990</v>
      </c>
      <c r="C1344" t="s">
        <v>149</v>
      </c>
      <c r="D1344" t="str">
        <f t="shared" ca="1" si="60"/>
        <v>MCNZWBLQVQ</v>
      </c>
      <c r="E1344" t="str">
        <f t="shared" ca="1" si="61"/>
        <v>Rdjbsfhwsyqtt</v>
      </c>
      <c r="F1344" t="s">
        <v>150</v>
      </c>
      <c r="G1344" t="s">
        <v>167</v>
      </c>
      <c r="H1344" s="149" t="str">
        <f t="shared" ca="1" si="62"/>
        <v>3/7/1997</v>
      </c>
      <c r="I1344" t="s">
        <v>152</v>
      </c>
      <c r="J1344" t="s">
        <v>153</v>
      </c>
      <c r="K1344" t="s">
        <v>1373</v>
      </c>
      <c r="L1344" t="s">
        <v>1374</v>
      </c>
      <c r="M1344" t="s">
        <v>204</v>
      </c>
      <c r="N1344">
        <v>93</v>
      </c>
      <c r="O1344" t="s">
        <v>157</v>
      </c>
      <c r="P1344" t="s">
        <v>158</v>
      </c>
      <c r="Q1344" t="s">
        <v>194</v>
      </c>
      <c r="R1344" t="s">
        <v>195</v>
      </c>
      <c r="S1344" t="s">
        <v>2</v>
      </c>
      <c r="T1344" t="s">
        <v>196</v>
      </c>
      <c r="U1344" t="s">
        <v>200</v>
      </c>
      <c r="V1344" t="s">
        <v>160</v>
      </c>
      <c r="W1344" t="s">
        <v>301</v>
      </c>
      <c r="X1344" t="s">
        <v>249</v>
      </c>
      <c r="Y1344" t="s">
        <v>2</v>
      </c>
      <c r="Z1344">
        <v>2011</v>
      </c>
      <c r="AA1344" t="s">
        <v>164</v>
      </c>
      <c r="AB1344" t="s">
        <v>2</v>
      </c>
      <c r="AC1344" t="s">
        <v>2</v>
      </c>
      <c r="AD1344" t="s">
        <v>2</v>
      </c>
      <c r="AE1344" t="s">
        <v>2</v>
      </c>
      <c r="AF1344" t="s">
        <v>2</v>
      </c>
      <c r="AG1344" t="s">
        <v>2</v>
      </c>
      <c r="AH1344" t="s">
        <v>2</v>
      </c>
    </row>
    <row r="1345" spans="1:34">
      <c r="A1345">
        <v>7415</v>
      </c>
      <c r="B1345">
        <v>677991</v>
      </c>
      <c r="C1345" t="s">
        <v>183</v>
      </c>
      <c r="D1345" t="str">
        <f t="shared" ca="1" si="60"/>
        <v>AACUNYZSQG</v>
      </c>
      <c r="E1345" t="str">
        <f t="shared" ca="1" si="61"/>
        <v>Vtumpwmdthmiv</v>
      </c>
      <c r="F1345" t="s">
        <v>150</v>
      </c>
      <c r="G1345" t="s">
        <v>167</v>
      </c>
      <c r="H1345" s="149" t="str">
        <f t="shared" ca="1" si="62"/>
        <v>13/11/1997</v>
      </c>
      <c r="I1345" t="s">
        <v>152</v>
      </c>
      <c r="J1345" t="s">
        <v>153</v>
      </c>
      <c r="K1345" t="s">
        <v>1373</v>
      </c>
      <c r="L1345" t="s">
        <v>1374</v>
      </c>
      <c r="M1345" t="s">
        <v>204</v>
      </c>
      <c r="N1345">
        <v>93</v>
      </c>
      <c r="O1345" t="s">
        <v>157</v>
      </c>
      <c r="P1345" t="s">
        <v>158</v>
      </c>
      <c r="Q1345" t="s">
        <v>179</v>
      </c>
      <c r="R1345" t="s">
        <v>295</v>
      </c>
      <c r="S1345" t="s">
        <v>2</v>
      </c>
      <c r="T1345" t="s">
        <v>2</v>
      </c>
      <c r="U1345" t="s">
        <v>296</v>
      </c>
      <c r="V1345" t="s">
        <v>160</v>
      </c>
      <c r="W1345" t="s">
        <v>301</v>
      </c>
      <c r="X1345" t="s">
        <v>2</v>
      </c>
      <c r="Y1345" t="s">
        <v>2</v>
      </c>
      <c r="Z1345">
        <v>2011</v>
      </c>
      <c r="AA1345" t="s">
        <v>164</v>
      </c>
      <c r="AB1345" t="s">
        <v>2</v>
      </c>
      <c r="AC1345" t="s">
        <v>2</v>
      </c>
      <c r="AD1345" t="s">
        <v>2</v>
      </c>
      <c r="AE1345" t="s">
        <v>2</v>
      </c>
      <c r="AF1345" t="s">
        <v>2</v>
      </c>
      <c r="AG1345" t="s">
        <v>165</v>
      </c>
      <c r="AH1345" t="s">
        <v>175</v>
      </c>
    </row>
    <row r="1346" spans="1:34">
      <c r="A1346">
        <v>7415</v>
      </c>
      <c r="B1346">
        <v>677996</v>
      </c>
      <c r="C1346" t="s">
        <v>183</v>
      </c>
      <c r="D1346" t="str">
        <f t="shared" ca="1" si="60"/>
        <v>KTODJCIODH</v>
      </c>
      <c r="E1346" t="str">
        <f t="shared" ca="1" si="61"/>
        <v>Lqprzymuujaoq</v>
      </c>
      <c r="F1346" t="s">
        <v>150</v>
      </c>
      <c r="G1346" t="s">
        <v>167</v>
      </c>
      <c r="H1346" s="149" t="str">
        <f t="shared" ca="1" si="62"/>
        <v>8/8/1995</v>
      </c>
      <c r="I1346" t="s">
        <v>152</v>
      </c>
      <c r="J1346" t="s">
        <v>153</v>
      </c>
      <c r="K1346" t="s">
        <v>1373</v>
      </c>
      <c r="L1346" t="s">
        <v>1374</v>
      </c>
      <c r="M1346" t="s">
        <v>204</v>
      </c>
      <c r="N1346">
        <v>93</v>
      </c>
      <c r="O1346" t="s">
        <v>157</v>
      </c>
      <c r="P1346" t="s">
        <v>158</v>
      </c>
      <c r="Q1346" t="s">
        <v>194</v>
      </c>
      <c r="R1346" t="s">
        <v>198</v>
      </c>
      <c r="S1346" t="s">
        <v>133</v>
      </c>
      <c r="T1346" t="s">
        <v>196</v>
      </c>
      <c r="U1346" t="s">
        <v>224</v>
      </c>
      <c r="V1346" t="s">
        <v>160</v>
      </c>
      <c r="W1346" t="s">
        <v>161</v>
      </c>
      <c r="X1346" t="s">
        <v>2</v>
      </c>
      <c r="Y1346" t="s">
        <v>2</v>
      </c>
      <c r="Z1346">
        <v>2011</v>
      </c>
      <c r="AA1346" t="s">
        <v>164</v>
      </c>
      <c r="AB1346" t="s">
        <v>2</v>
      </c>
      <c r="AC1346" t="s">
        <v>2</v>
      </c>
      <c r="AD1346" t="s">
        <v>2</v>
      </c>
      <c r="AE1346" t="s">
        <v>2</v>
      </c>
      <c r="AF1346" t="s">
        <v>2</v>
      </c>
      <c r="AG1346" t="s">
        <v>2</v>
      </c>
      <c r="AH1346" t="s">
        <v>2</v>
      </c>
    </row>
    <row r="1347" spans="1:34">
      <c r="A1347">
        <v>7415</v>
      </c>
      <c r="B1347">
        <v>678064</v>
      </c>
      <c r="C1347" t="s">
        <v>183</v>
      </c>
      <c r="D1347" t="str">
        <f t="shared" ref="D1347:D1410" ca="1" si="63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PRKMYDIMWX</v>
      </c>
      <c r="E1347" t="str">
        <f t="shared" ref="E1347:E1410" ca="1" si="64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Snmmetfygkslw</v>
      </c>
      <c r="F1347" t="s">
        <v>150</v>
      </c>
      <c r="G1347" t="s">
        <v>151</v>
      </c>
      <c r="H1347" s="149" t="str">
        <f t="shared" ref="H1347:H1410" ca="1" si="65">""&amp;RANDBETWEEN(1,28)&amp;"/"&amp;RANDBETWEEN(1,12)&amp;"/"&amp;RANDBETWEEN(1994,1997)</f>
        <v>7/7/1994</v>
      </c>
      <c r="I1347" t="s">
        <v>152</v>
      </c>
      <c r="J1347" t="s">
        <v>153</v>
      </c>
      <c r="K1347" t="s">
        <v>1373</v>
      </c>
      <c r="L1347" t="s">
        <v>1374</v>
      </c>
      <c r="M1347" t="s">
        <v>204</v>
      </c>
      <c r="N1347">
        <v>93</v>
      </c>
      <c r="O1347" t="s">
        <v>157</v>
      </c>
      <c r="P1347" t="s">
        <v>158</v>
      </c>
      <c r="Q1347" t="s">
        <v>194</v>
      </c>
      <c r="R1347" t="s">
        <v>195</v>
      </c>
      <c r="S1347" t="s">
        <v>2</v>
      </c>
      <c r="T1347" t="s">
        <v>196</v>
      </c>
      <c r="U1347" t="s">
        <v>211</v>
      </c>
      <c r="V1347" t="s">
        <v>160</v>
      </c>
      <c r="W1347" t="s">
        <v>301</v>
      </c>
      <c r="X1347" t="s">
        <v>2</v>
      </c>
      <c r="Y1347" t="s">
        <v>2</v>
      </c>
      <c r="Z1347">
        <v>2008</v>
      </c>
      <c r="AA1347" t="s">
        <v>164</v>
      </c>
      <c r="AB1347" t="s">
        <v>2</v>
      </c>
      <c r="AC1347" t="s">
        <v>2</v>
      </c>
      <c r="AD1347" t="s">
        <v>2</v>
      </c>
      <c r="AE1347" t="s">
        <v>2</v>
      </c>
      <c r="AF1347" t="s">
        <v>2</v>
      </c>
      <c r="AG1347" t="s">
        <v>2</v>
      </c>
      <c r="AH1347" t="s">
        <v>2</v>
      </c>
    </row>
    <row r="1348" spans="1:34">
      <c r="A1348">
        <v>7415</v>
      </c>
      <c r="B1348">
        <v>678083</v>
      </c>
      <c r="C1348" t="s">
        <v>149</v>
      </c>
      <c r="D1348" t="str">
        <f t="shared" ca="1" si="63"/>
        <v>BPMKVRYTRK</v>
      </c>
      <c r="E1348" t="str">
        <f t="shared" ca="1" si="64"/>
        <v>Zgpgqzftigaue</v>
      </c>
      <c r="F1348" t="s">
        <v>150</v>
      </c>
      <c r="G1348" t="s">
        <v>167</v>
      </c>
      <c r="H1348" s="149" t="str">
        <f t="shared" ca="1" si="65"/>
        <v>6/8/1996</v>
      </c>
      <c r="I1348" t="s">
        <v>152</v>
      </c>
      <c r="J1348" t="s">
        <v>153</v>
      </c>
      <c r="K1348" t="s">
        <v>1373</v>
      </c>
      <c r="L1348" t="s">
        <v>1374</v>
      </c>
      <c r="M1348" t="s">
        <v>204</v>
      </c>
      <c r="N1348">
        <v>93</v>
      </c>
      <c r="O1348" t="s">
        <v>157</v>
      </c>
      <c r="P1348" t="s">
        <v>158</v>
      </c>
      <c r="Q1348" t="s">
        <v>194</v>
      </c>
      <c r="R1348" t="s">
        <v>210</v>
      </c>
      <c r="S1348" t="s">
        <v>2</v>
      </c>
      <c r="T1348" t="s">
        <v>196</v>
      </c>
      <c r="U1348" t="s">
        <v>211</v>
      </c>
      <c r="V1348" t="s">
        <v>160</v>
      </c>
      <c r="W1348" t="s">
        <v>161</v>
      </c>
      <c r="X1348" t="s">
        <v>2</v>
      </c>
      <c r="Y1348" t="s">
        <v>2</v>
      </c>
      <c r="Z1348">
        <v>2011</v>
      </c>
      <c r="AA1348" t="s">
        <v>164</v>
      </c>
      <c r="AB1348" t="s">
        <v>2</v>
      </c>
      <c r="AC1348" t="s">
        <v>2</v>
      </c>
      <c r="AD1348" t="s">
        <v>2</v>
      </c>
      <c r="AE1348" t="s">
        <v>2</v>
      </c>
      <c r="AF1348" t="s">
        <v>2</v>
      </c>
      <c r="AG1348" t="s">
        <v>2</v>
      </c>
      <c r="AH1348" t="s">
        <v>2</v>
      </c>
    </row>
    <row r="1349" spans="1:34">
      <c r="A1349">
        <v>7415</v>
      </c>
      <c r="B1349">
        <v>682243</v>
      </c>
      <c r="C1349" t="s">
        <v>149</v>
      </c>
      <c r="D1349" t="str">
        <f t="shared" ca="1" si="63"/>
        <v>ZZBNEJFXHU</v>
      </c>
      <c r="E1349" t="str">
        <f t="shared" ca="1" si="64"/>
        <v>Ihaznchqgbkvw</v>
      </c>
      <c r="F1349" t="s">
        <v>150</v>
      </c>
      <c r="G1349" t="s">
        <v>151</v>
      </c>
      <c r="H1349" s="149" t="str">
        <f t="shared" ca="1" si="65"/>
        <v>23/9/1994</v>
      </c>
      <c r="I1349" t="s">
        <v>152</v>
      </c>
      <c r="J1349" t="s">
        <v>153</v>
      </c>
      <c r="K1349" t="s">
        <v>1375</v>
      </c>
      <c r="L1349" t="s">
        <v>1376</v>
      </c>
      <c r="M1349" t="s">
        <v>1377</v>
      </c>
      <c r="N1349">
        <v>27</v>
      </c>
      <c r="O1349" t="s">
        <v>157</v>
      </c>
      <c r="P1349" t="s">
        <v>158</v>
      </c>
      <c r="Q1349" t="s">
        <v>194</v>
      </c>
      <c r="R1349" t="s">
        <v>255</v>
      </c>
      <c r="S1349" t="s">
        <v>2</v>
      </c>
      <c r="T1349" t="s">
        <v>196</v>
      </c>
      <c r="U1349" t="s">
        <v>200</v>
      </c>
      <c r="V1349" t="s">
        <v>160</v>
      </c>
      <c r="W1349" t="s">
        <v>161</v>
      </c>
      <c r="X1349" t="s">
        <v>2</v>
      </c>
      <c r="Y1349" t="s">
        <v>2</v>
      </c>
      <c r="Z1349">
        <v>2011</v>
      </c>
      <c r="AA1349" t="s">
        <v>164</v>
      </c>
      <c r="AB1349" t="s">
        <v>2</v>
      </c>
      <c r="AC1349" t="s">
        <v>2</v>
      </c>
      <c r="AD1349" t="s">
        <v>2</v>
      </c>
      <c r="AE1349" t="s">
        <v>2</v>
      </c>
      <c r="AF1349" t="s">
        <v>2</v>
      </c>
      <c r="AG1349" t="s">
        <v>165</v>
      </c>
      <c r="AH1349" t="s">
        <v>166</v>
      </c>
    </row>
    <row r="1350" spans="1:34">
      <c r="A1350">
        <v>7415</v>
      </c>
      <c r="B1350">
        <v>682302</v>
      </c>
      <c r="C1350" t="s">
        <v>149</v>
      </c>
      <c r="D1350" t="str">
        <f t="shared" ca="1" si="63"/>
        <v>DGQDAPGKZM</v>
      </c>
      <c r="E1350" t="str">
        <f t="shared" ca="1" si="64"/>
        <v>Fjdeospyubttc</v>
      </c>
      <c r="F1350" t="s">
        <v>150</v>
      </c>
      <c r="G1350" t="s">
        <v>167</v>
      </c>
      <c r="H1350" s="149" t="str">
        <f t="shared" ca="1" si="65"/>
        <v>19/4/1996</v>
      </c>
      <c r="I1350" t="s">
        <v>152</v>
      </c>
      <c r="J1350" t="s">
        <v>153</v>
      </c>
      <c r="K1350" t="s">
        <v>1375</v>
      </c>
      <c r="L1350" t="s">
        <v>1376</v>
      </c>
      <c r="M1350" t="s">
        <v>1377</v>
      </c>
      <c r="N1350">
        <v>27</v>
      </c>
      <c r="O1350" t="s">
        <v>157</v>
      </c>
      <c r="P1350" t="s">
        <v>158</v>
      </c>
      <c r="Q1350" t="s">
        <v>194</v>
      </c>
      <c r="R1350" t="s">
        <v>344</v>
      </c>
      <c r="S1350" t="s">
        <v>2</v>
      </c>
      <c r="T1350" t="s">
        <v>196</v>
      </c>
      <c r="U1350" t="s">
        <v>197</v>
      </c>
      <c r="V1350" t="s">
        <v>160</v>
      </c>
      <c r="W1350" t="s">
        <v>161</v>
      </c>
      <c r="X1350" t="s">
        <v>2</v>
      </c>
      <c r="Y1350" t="s">
        <v>2</v>
      </c>
      <c r="Z1350">
        <v>2011</v>
      </c>
      <c r="AA1350" t="s">
        <v>164</v>
      </c>
      <c r="AB1350" t="s">
        <v>2</v>
      </c>
      <c r="AC1350" t="s">
        <v>2</v>
      </c>
      <c r="AD1350" t="s">
        <v>2</v>
      </c>
      <c r="AE1350" t="s">
        <v>2</v>
      </c>
      <c r="AF1350" t="s">
        <v>2</v>
      </c>
      <c r="AG1350" t="s">
        <v>174</v>
      </c>
      <c r="AH1350" t="s">
        <v>175</v>
      </c>
    </row>
    <row r="1351" spans="1:34">
      <c r="A1351">
        <v>7415</v>
      </c>
      <c r="B1351">
        <v>682303</v>
      </c>
      <c r="C1351" t="s">
        <v>149</v>
      </c>
      <c r="D1351" t="str">
        <f t="shared" ca="1" si="63"/>
        <v>NAGGMMMVAV</v>
      </c>
      <c r="E1351" t="str">
        <f t="shared" ca="1" si="64"/>
        <v>Szrvorjdswdqo</v>
      </c>
      <c r="F1351" t="s">
        <v>150</v>
      </c>
      <c r="G1351" t="s">
        <v>167</v>
      </c>
      <c r="H1351" s="149" t="str">
        <f t="shared" ca="1" si="65"/>
        <v>2/5/1996</v>
      </c>
      <c r="I1351" t="s">
        <v>152</v>
      </c>
      <c r="J1351" t="s">
        <v>153</v>
      </c>
      <c r="K1351" t="s">
        <v>1375</v>
      </c>
      <c r="L1351" t="s">
        <v>1376</v>
      </c>
      <c r="M1351" t="s">
        <v>1377</v>
      </c>
      <c r="N1351">
        <v>27</v>
      </c>
      <c r="O1351" t="s">
        <v>157</v>
      </c>
      <c r="P1351" t="s">
        <v>158</v>
      </c>
      <c r="Q1351" t="s">
        <v>194</v>
      </c>
      <c r="R1351" t="s">
        <v>1378</v>
      </c>
      <c r="S1351" t="s">
        <v>2</v>
      </c>
      <c r="T1351" t="s">
        <v>199</v>
      </c>
      <c r="U1351" t="s">
        <v>200</v>
      </c>
      <c r="V1351" t="s">
        <v>160</v>
      </c>
      <c r="W1351" t="s">
        <v>161</v>
      </c>
      <c r="X1351" t="s">
        <v>249</v>
      </c>
      <c r="Y1351" t="s">
        <v>200</v>
      </c>
      <c r="Z1351">
        <v>2011</v>
      </c>
      <c r="AA1351" t="s">
        <v>164</v>
      </c>
      <c r="AB1351" t="s">
        <v>2</v>
      </c>
      <c r="AC1351" t="s">
        <v>2</v>
      </c>
      <c r="AD1351" t="s">
        <v>2</v>
      </c>
      <c r="AE1351" t="s">
        <v>2</v>
      </c>
      <c r="AF1351" t="s">
        <v>2</v>
      </c>
      <c r="AG1351" t="s">
        <v>213</v>
      </c>
      <c r="AH1351" t="s">
        <v>166</v>
      </c>
    </row>
    <row r="1352" spans="1:34">
      <c r="A1352">
        <v>7415</v>
      </c>
      <c r="B1352">
        <v>682305</v>
      </c>
      <c r="C1352" t="s">
        <v>149</v>
      </c>
      <c r="D1352" t="str">
        <f t="shared" ca="1" si="63"/>
        <v>TOLPKTHQBK</v>
      </c>
      <c r="E1352" t="str">
        <f t="shared" ca="1" si="64"/>
        <v>Losxhoetrvndf</v>
      </c>
      <c r="F1352" t="s">
        <v>150</v>
      </c>
      <c r="G1352" t="s">
        <v>151</v>
      </c>
      <c r="H1352" s="149" t="str">
        <f t="shared" ca="1" si="65"/>
        <v>3/9/1996</v>
      </c>
      <c r="I1352" t="s">
        <v>152</v>
      </c>
      <c r="J1352" t="s">
        <v>153</v>
      </c>
      <c r="K1352" t="s">
        <v>1375</v>
      </c>
      <c r="L1352" t="s">
        <v>1376</v>
      </c>
      <c r="M1352" t="s">
        <v>1377</v>
      </c>
      <c r="N1352">
        <v>27</v>
      </c>
      <c r="O1352" t="s">
        <v>157</v>
      </c>
      <c r="P1352" t="s">
        <v>158</v>
      </c>
      <c r="Q1352" t="s">
        <v>194</v>
      </c>
      <c r="R1352" t="s">
        <v>1378</v>
      </c>
      <c r="S1352" t="s">
        <v>2</v>
      </c>
      <c r="T1352" t="s">
        <v>199</v>
      </c>
      <c r="U1352" t="s">
        <v>200</v>
      </c>
      <c r="V1352" t="s">
        <v>160</v>
      </c>
      <c r="W1352" t="s">
        <v>182</v>
      </c>
      <c r="X1352" t="s">
        <v>249</v>
      </c>
      <c r="Y1352" t="s">
        <v>200</v>
      </c>
      <c r="Z1352">
        <v>2011</v>
      </c>
      <c r="AA1352" t="s">
        <v>164</v>
      </c>
      <c r="AB1352" t="s">
        <v>2</v>
      </c>
      <c r="AC1352" t="s">
        <v>2</v>
      </c>
      <c r="AD1352" t="s">
        <v>2</v>
      </c>
      <c r="AE1352" t="s">
        <v>2</v>
      </c>
      <c r="AF1352" t="s">
        <v>2</v>
      </c>
      <c r="AG1352" t="s">
        <v>213</v>
      </c>
      <c r="AH1352" t="s">
        <v>166</v>
      </c>
    </row>
    <row r="1353" spans="1:34">
      <c r="A1353">
        <v>7415</v>
      </c>
      <c r="B1353">
        <v>684549</v>
      </c>
      <c r="C1353" t="s">
        <v>149</v>
      </c>
      <c r="D1353" t="str">
        <f t="shared" ca="1" si="63"/>
        <v>GCOXGKHKTA</v>
      </c>
      <c r="E1353" t="str">
        <f t="shared" ca="1" si="64"/>
        <v>Cyuzqswishwbh</v>
      </c>
      <c r="F1353" t="s">
        <v>150</v>
      </c>
      <c r="G1353" t="s">
        <v>167</v>
      </c>
      <c r="H1353" s="149" t="str">
        <f t="shared" ca="1" si="65"/>
        <v>1/9/1997</v>
      </c>
      <c r="I1353" t="s">
        <v>152</v>
      </c>
      <c r="J1353" t="s">
        <v>153</v>
      </c>
      <c r="K1353" t="s">
        <v>1379</v>
      </c>
      <c r="L1353" t="s">
        <v>1380</v>
      </c>
      <c r="M1353" t="s">
        <v>1381</v>
      </c>
      <c r="N1353">
        <v>13</v>
      </c>
      <c r="O1353" t="s">
        <v>157</v>
      </c>
      <c r="P1353" t="s">
        <v>158</v>
      </c>
      <c r="Q1353" t="s">
        <v>194</v>
      </c>
      <c r="R1353" t="s">
        <v>1382</v>
      </c>
      <c r="S1353" t="s">
        <v>2</v>
      </c>
      <c r="T1353" t="s">
        <v>196</v>
      </c>
      <c r="U1353" t="s">
        <v>224</v>
      </c>
      <c r="V1353" t="s">
        <v>160</v>
      </c>
      <c r="W1353" t="s">
        <v>256</v>
      </c>
      <c r="X1353" t="s">
        <v>2</v>
      </c>
      <c r="Y1353" t="s">
        <v>2</v>
      </c>
      <c r="Z1353">
        <v>2011</v>
      </c>
      <c r="AA1353" t="s">
        <v>164</v>
      </c>
      <c r="AB1353" t="s">
        <v>2</v>
      </c>
      <c r="AC1353" t="s">
        <v>2</v>
      </c>
      <c r="AD1353" t="s">
        <v>2</v>
      </c>
      <c r="AE1353" t="s">
        <v>2</v>
      </c>
      <c r="AF1353" t="s">
        <v>2</v>
      </c>
      <c r="AG1353" t="s">
        <v>174</v>
      </c>
      <c r="AH1353" t="s">
        <v>175</v>
      </c>
    </row>
    <row r="1354" spans="1:34">
      <c r="A1354">
        <v>7415</v>
      </c>
      <c r="B1354">
        <v>688448</v>
      </c>
      <c r="C1354" t="s">
        <v>149</v>
      </c>
      <c r="D1354" t="str">
        <f t="shared" ca="1" si="63"/>
        <v>BMABPZDWMJ</v>
      </c>
      <c r="E1354" t="str">
        <f t="shared" ca="1" si="64"/>
        <v>Tlsshyxegqgyn</v>
      </c>
      <c r="F1354" t="s">
        <v>150</v>
      </c>
      <c r="G1354" t="s">
        <v>167</v>
      </c>
      <c r="H1354" s="149" t="str">
        <f t="shared" ca="1" si="65"/>
        <v>5/7/1995</v>
      </c>
      <c r="I1354" t="s">
        <v>152</v>
      </c>
      <c r="J1354" t="s">
        <v>153</v>
      </c>
      <c r="K1354" t="s">
        <v>1383</v>
      </c>
      <c r="L1354" t="s">
        <v>1384</v>
      </c>
      <c r="M1354" t="s">
        <v>1208</v>
      </c>
      <c r="N1354">
        <v>95</v>
      </c>
      <c r="O1354" t="s">
        <v>157</v>
      </c>
      <c r="P1354" t="s">
        <v>158</v>
      </c>
      <c r="Q1354" t="s">
        <v>194</v>
      </c>
      <c r="R1354" t="s">
        <v>195</v>
      </c>
      <c r="S1354" t="s">
        <v>2</v>
      </c>
      <c r="T1354" t="s">
        <v>199</v>
      </c>
      <c r="U1354" t="s">
        <v>224</v>
      </c>
      <c r="V1354" t="s">
        <v>160</v>
      </c>
      <c r="W1354" t="s">
        <v>161</v>
      </c>
      <c r="X1354" t="s">
        <v>329</v>
      </c>
      <c r="Y1354" t="s">
        <v>2</v>
      </c>
      <c r="Z1354">
        <v>2011</v>
      </c>
      <c r="AA1354" t="s">
        <v>164</v>
      </c>
      <c r="AB1354" t="s">
        <v>2</v>
      </c>
      <c r="AC1354" t="s">
        <v>2</v>
      </c>
      <c r="AD1354" t="s">
        <v>2</v>
      </c>
      <c r="AE1354" t="s">
        <v>2</v>
      </c>
      <c r="AF1354" t="s">
        <v>2</v>
      </c>
      <c r="AG1354" t="s">
        <v>165</v>
      </c>
      <c r="AH1354" t="s">
        <v>166</v>
      </c>
    </row>
    <row r="1355" spans="1:34">
      <c r="A1355">
        <v>7415</v>
      </c>
      <c r="B1355">
        <v>688497</v>
      </c>
      <c r="C1355" t="s">
        <v>149</v>
      </c>
      <c r="D1355" t="str">
        <f t="shared" ca="1" si="63"/>
        <v>ARJMYTDPKU</v>
      </c>
      <c r="E1355" t="str">
        <f t="shared" ca="1" si="64"/>
        <v>Tqahreolljyje</v>
      </c>
      <c r="F1355" t="s">
        <v>150</v>
      </c>
      <c r="G1355" t="s">
        <v>167</v>
      </c>
      <c r="H1355" s="149" t="str">
        <f t="shared" ca="1" si="65"/>
        <v>28/10/1996</v>
      </c>
      <c r="I1355" t="s">
        <v>152</v>
      </c>
      <c r="J1355" t="s">
        <v>153</v>
      </c>
      <c r="K1355" t="s">
        <v>1383</v>
      </c>
      <c r="L1355" t="s">
        <v>1384</v>
      </c>
      <c r="M1355" t="s">
        <v>1208</v>
      </c>
      <c r="N1355">
        <v>95</v>
      </c>
      <c r="O1355" t="s">
        <v>157</v>
      </c>
      <c r="P1355" t="s">
        <v>158</v>
      </c>
      <c r="Q1355" t="s">
        <v>171</v>
      </c>
      <c r="R1355" t="s">
        <v>868</v>
      </c>
      <c r="S1355" t="s">
        <v>2</v>
      </c>
      <c r="T1355" t="s">
        <v>2</v>
      </c>
      <c r="U1355" t="s">
        <v>238</v>
      </c>
      <c r="V1355" t="s">
        <v>160</v>
      </c>
      <c r="W1355" t="s">
        <v>161</v>
      </c>
      <c r="X1355" t="s">
        <v>162</v>
      </c>
      <c r="Y1355" t="s">
        <v>2</v>
      </c>
      <c r="Z1355">
        <v>2010</v>
      </c>
      <c r="AA1355" t="s">
        <v>164</v>
      </c>
      <c r="AB1355" t="s">
        <v>2</v>
      </c>
      <c r="AC1355" t="s">
        <v>2</v>
      </c>
      <c r="AD1355" t="s">
        <v>2</v>
      </c>
      <c r="AE1355" t="s">
        <v>2</v>
      </c>
      <c r="AF1355" t="s">
        <v>2</v>
      </c>
      <c r="AG1355" t="s">
        <v>174</v>
      </c>
      <c r="AH1355" t="s">
        <v>166</v>
      </c>
    </row>
    <row r="1356" spans="1:34">
      <c r="A1356">
        <v>7415</v>
      </c>
      <c r="B1356">
        <v>688504</v>
      </c>
      <c r="C1356" t="s">
        <v>149</v>
      </c>
      <c r="D1356" t="str">
        <f t="shared" ca="1" si="63"/>
        <v>BURQQWUJVX</v>
      </c>
      <c r="E1356" t="str">
        <f t="shared" ca="1" si="64"/>
        <v>Vjwwofurfnkyj</v>
      </c>
      <c r="F1356" t="s">
        <v>150</v>
      </c>
      <c r="G1356" t="s">
        <v>167</v>
      </c>
      <c r="H1356" s="149" t="str">
        <f t="shared" ca="1" si="65"/>
        <v>27/3/1995</v>
      </c>
      <c r="I1356" t="s">
        <v>152</v>
      </c>
      <c r="J1356" t="s">
        <v>153</v>
      </c>
      <c r="K1356" t="s">
        <v>1383</v>
      </c>
      <c r="L1356" t="s">
        <v>1384</v>
      </c>
      <c r="M1356" t="s">
        <v>1208</v>
      </c>
      <c r="N1356">
        <v>95</v>
      </c>
      <c r="O1356" t="s">
        <v>157</v>
      </c>
      <c r="P1356" t="s">
        <v>158</v>
      </c>
      <c r="Q1356" t="s">
        <v>171</v>
      </c>
      <c r="R1356" t="s">
        <v>868</v>
      </c>
      <c r="S1356" t="s">
        <v>2</v>
      </c>
      <c r="T1356" t="s">
        <v>2</v>
      </c>
      <c r="U1356" t="s">
        <v>238</v>
      </c>
      <c r="V1356" t="s">
        <v>160</v>
      </c>
      <c r="W1356" t="s">
        <v>161</v>
      </c>
      <c r="X1356" t="s">
        <v>162</v>
      </c>
      <c r="Y1356" t="s">
        <v>2</v>
      </c>
      <c r="Z1356">
        <v>2011</v>
      </c>
      <c r="AA1356" t="s">
        <v>164</v>
      </c>
      <c r="AB1356" t="s">
        <v>2</v>
      </c>
      <c r="AC1356" t="s">
        <v>2</v>
      </c>
      <c r="AD1356" t="s">
        <v>2</v>
      </c>
      <c r="AE1356" t="s">
        <v>2</v>
      </c>
      <c r="AF1356" t="s">
        <v>2</v>
      </c>
      <c r="AG1356" t="s">
        <v>174</v>
      </c>
      <c r="AH1356" t="s">
        <v>166</v>
      </c>
    </row>
    <row r="1357" spans="1:34">
      <c r="A1357">
        <v>7415</v>
      </c>
      <c r="B1357">
        <v>688516</v>
      </c>
      <c r="C1357" t="s">
        <v>149</v>
      </c>
      <c r="D1357" t="str">
        <f t="shared" ca="1" si="63"/>
        <v>SOKXMPKVKI</v>
      </c>
      <c r="E1357" t="str">
        <f t="shared" ca="1" si="64"/>
        <v>Haezkwhsqdhqk</v>
      </c>
      <c r="F1357" t="s">
        <v>150</v>
      </c>
      <c r="G1357" t="s">
        <v>167</v>
      </c>
      <c r="H1357" s="149" t="str">
        <f t="shared" ca="1" si="65"/>
        <v>22/3/1997</v>
      </c>
      <c r="I1357" t="s">
        <v>152</v>
      </c>
      <c r="J1357" t="s">
        <v>153</v>
      </c>
      <c r="K1357" t="s">
        <v>1383</v>
      </c>
      <c r="L1357" t="s">
        <v>1384</v>
      </c>
      <c r="M1357" t="s">
        <v>1208</v>
      </c>
      <c r="N1357">
        <v>95</v>
      </c>
      <c r="O1357" t="s">
        <v>157</v>
      </c>
      <c r="P1357" t="s">
        <v>158</v>
      </c>
      <c r="Q1357" t="s">
        <v>171</v>
      </c>
      <c r="R1357" t="s">
        <v>868</v>
      </c>
      <c r="S1357" t="s">
        <v>2</v>
      </c>
      <c r="T1357" t="s">
        <v>2</v>
      </c>
      <c r="U1357" t="s">
        <v>238</v>
      </c>
      <c r="V1357" t="s">
        <v>160</v>
      </c>
      <c r="W1357" t="s">
        <v>161</v>
      </c>
      <c r="X1357" t="s">
        <v>162</v>
      </c>
      <c r="Y1357" t="s">
        <v>2</v>
      </c>
      <c r="Z1357">
        <v>2010</v>
      </c>
      <c r="AA1357" t="s">
        <v>164</v>
      </c>
      <c r="AB1357" t="s">
        <v>2</v>
      </c>
      <c r="AC1357" t="s">
        <v>2</v>
      </c>
      <c r="AD1357" t="s">
        <v>2</v>
      </c>
      <c r="AE1357" t="s">
        <v>2</v>
      </c>
      <c r="AF1357" t="s">
        <v>2</v>
      </c>
      <c r="AG1357" t="s">
        <v>174</v>
      </c>
      <c r="AH1357" t="s">
        <v>166</v>
      </c>
    </row>
    <row r="1358" spans="1:34">
      <c r="A1358">
        <v>7415</v>
      </c>
      <c r="B1358">
        <v>688538</v>
      </c>
      <c r="C1358" t="s">
        <v>149</v>
      </c>
      <c r="D1358" t="str">
        <f t="shared" ca="1" si="63"/>
        <v>LJJHONBIXJ</v>
      </c>
      <c r="E1358" t="str">
        <f t="shared" ca="1" si="64"/>
        <v>Zysrfcamajvea</v>
      </c>
      <c r="F1358" t="s">
        <v>150</v>
      </c>
      <c r="G1358" t="s">
        <v>167</v>
      </c>
      <c r="H1358" s="149" t="str">
        <f t="shared" ca="1" si="65"/>
        <v>9/1/1994</v>
      </c>
      <c r="I1358" t="s">
        <v>152</v>
      </c>
      <c r="J1358" t="s">
        <v>153</v>
      </c>
      <c r="K1358" t="s">
        <v>1383</v>
      </c>
      <c r="L1358" t="s">
        <v>1384</v>
      </c>
      <c r="M1358" t="s">
        <v>1208</v>
      </c>
      <c r="N1358">
        <v>95</v>
      </c>
      <c r="O1358" t="s">
        <v>157</v>
      </c>
      <c r="P1358" t="s">
        <v>158</v>
      </c>
      <c r="Q1358" t="s">
        <v>194</v>
      </c>
      <c r="R1358" t="s">
        <v>195</v>
      </c>
      <c r="S1358" t="s">
        <v>2</v>
      </c>
      <c r="T1358" t="s">
        <v>199</v>
      </c>
      <c r="U1358" t="s">
        <v>200</v>
      </c>
      <c r="V1358" t="s">
        <v>160</v>
      </c>
      <c r="W1358" t="s">
        <v>161</v>
      </c>
      <c r="X1358" t="s">
        <v>200</v>
      </c>
      <c r="Y1358" t="s">
        <v>2</v>
      </c>
      <c r="Z1358">
        <v>2011</v>
      </c>
      <c r="AA1358" t="s">
        <v>164</v>
      </c>
      <c r="AB1358" t="s">
        <v>2</v>
      </c>
      <c r="AC1358" t="s">
        <v>2</v>
      </c>
      <c r="AD1358" t="s">
        <v>2</v>
      </c>
      <c r="AE1358" t="s">
        <v>2</v>
      </c>
      <c r="AF1358" t="s">
        <v>2</v>
      </c>
      <c r="AG1358" t="s">
        <v>165</v>
      </c>
      <c r="AH1358" t="s">
        <v>166</v>
      </c>
    </row>
    <row r="1359" spans="1:34">
      <c r="A1359">
        <v>7415</v>
      </c>
      <c r="B1359">
        <v>688548</v>
      </c>
      <c r="C1359" t="s">
        <v>149</v>
      </c>
      <c r="D1359" t="str">
        <f t="shared" ca="1" si="63"/>
        <v>DJVKBUFXWF</v>
      </c>
      <c r="E1359" t="str">
        <f t="shared" ca="1" si="64"/>
        <v>Pwxzruxdrsyqj</v>
      </c>
      <c r="F1359" t="s">
        <v>150</v>
      </c>
      <c r="G1359" t="s">
        <v>167</v>
      </c>
      <c r="H1359" s="149" t="str">
        <f t="shared" ca="1" si="65"/>
        <v>19/1/1994</v>
      </c>
      <c r="I1359" t="s">
        <v>152</v>
      </c>
      <c r="J1359" t="s">
        <v>153</v>
      </c>
      <c r="K1359" t="s">
        <v>1383</v>
      </c>
      <c r="L1359" t="s">
        <v>1384</v>
      </c>
      <c r="M1359" t="s">
        <v>1208</v>
      </c>
      <c r="N1359">
        <v>95</v>
      </c>
      <c r="O1359" t="s">
        <v>157</v>
      </c>
      <c r="P1359" t="s">
        <v>158</v>
      </c>
      <c r="Q1359" t="s">
        <v>194</v>
      </c>
      <c r="R1359" t="s">
        <v>195</v>
      </c>
      <c r="S1359" t="s">
        <v>2</v>
      </c>
      <c r="T1359" t="s">
        <v>199</v>
      </c>
      <c r="U1359" t="s">
        <v>200</v>
      </c>
      <c r="V1359" t="s">
        <v>160</v>
      </c>
      <c r="W1359" t="s">
        <v>161</v>
      </c>
      <c r="X1359" t="s">
        <v>200</v>
      </c>
      <c r="Y1359" t="s">
        <v>2</v>
      </c>
      <c r="Z1359">
        <v>2011</v>
      </c>
      <c r="AA1359" t="s">
        <v>164</v>
      </c>
      <c r="AB1359" t="s">
        <v>2</v>
      </c>
      <c r="AC1359" t="s">
        <v>2</v>
      </c>
      <c r="AD1359" t="s">
        <v>2</v>
      </c>
      <c r="AE1359" t="s">
        <v>2</v>
      </c>
      <c r="AF1359" t="s">
        <v>2</v>
      </c>
      <c r="AG1359" t="s">
        <v>165</v>
      </c>
      <c r="AH1359" t="s">
        <v>166</v>
      </c>
    </row>
    <row r="1360" spans="1:34">
      <c r="A1360">
        <v>7415</v>
      </c>
      <c r="B1360">
        <v>688581</v>
      </c>
      <c r="C1360" t="s">
        <v>149</v>
      </c>
      <c r="D1360" t="str">
        <f t="shared" ca="1" si="63"/>
        <v>CDCHLCOHGT</v>
      </c>
      <c r="E1360" t="str">
        <f t="shared" ca="1" si="64"/>
        <v>Yiuzehkvslzop</v>
      </c>
      <c r="F1360" t="s">
        <v>150</v>
      </c>
      <c r="G1360" t="s">
        <v>167</v>
      </c>
      <c r="H1360" s="149" t="str">
        <f t="shared" ca="1" si="65"/>
        <v>3/12/1997</v>
      </c>
      <c r="I1360" t="s">
        <v>152</v>
      </c>
      <c r="J1360" t="s">
        <v>153</v>
      </c>
      <c r="K1360" t="s">
        <v>1383</v>
      </c>
      <c r="L1360" t="s">
        <v>1384</v>
      </c>
      <c r="M1360" t="s">
        <v>1208</v>
      </c>
      <c r="N1360">
        <v>95</v>
      </c>
      <c r="O1360" t="s">
        <v>157</v>
      </c>
      <c r="P1360" t="s">
        <v>158</v>
      </c>
      <c r="Q1360" t="s">
        <v>246</v>
      </c>
      <c r="R1360" t="s">
        <v>716</v>
      </c>
      <c r="S1360" t="s">
        <v>2</v>
      </c>
      <c r="T1360" t="s">
        <v>2</v>
      </c>
      <c r="U1360" t="s">
        <v>224</v>
      </c>
      <c r="V1360" t="s">
        <v>160</v>
      </c>
      <c r="W1360" t="s">
        <v>161</v>
      </c>
      <c r="X1360" t="s">
        <v>2</v>
      </c>
      <c r="Y1360" t="s">
        <v>2</v>
      </c>
      <c r="Z1360">
        <v>2011</v>
      </c>
      <c r="AA1360" t="s">
        <v>164</v>
      </c>
      <c r="AB1360" t="s">
        <v>2</v>
      </c>
      <c r="AC1360" t="s">
        <v>2</v>
      </c>
      <c r="AD1360" t="s">
        <v>2</v>
      </c>
      <c r="AE1360" t="s">
        <v>2</v>
      </c>
      <c r="AF1360" t="s">
        <v>2</v>
      </c>
      <c r="AG1360" t="s">
        <v>165</v>
      </c>
      <c r="AH1360" t="s">
        <v>166</v>
      </c>
    </row>
    <row r="1361" spans="1:34">
      <c r="A1361">
        <v>7415</v>
      </c>
      <c r="B1361">
        <v>688590</v>
      </c>
      <c r="C1361" t="s">
        <v>149</v>
      </c>
      <c r="D1361" t="str">
        <f t="shared" ca="1" si="63"/>
        <v>QOWSRJDQOR</v>
      </c>
      <c r="E1361" t="str">
        <f t="shared" ca="1" si="64"/>
        <v>Jjmjsshbsjfip</v>
      </c>
      <c r="F1361" t="s">
        <v>150</v>
      </c>
      <c r="G1361" t="s">
        <v>167</v>
      </c>
      <c r="H1361" s="149" t="str">
        <f t="shared" ca="1" si="65"/>
        <v>28/12/1996</v>
      </c>
      <c r="I1361" t="s">
        <v>152</v>
      </c>
      <c r="J1361" t="s">
        <v>153</v>
      </c>
      <c r="K1361" t="s">
        <v>1383</v>
      </c>
      <c r="L1361" t="s">
        <v>1384</v>
      </c>
      <c r="M1361" t="s">
        <v>1208</v>
      </c>
      <c r="N1361">
        <v>95</v>
      </c>
      <c r="O1361" t="s">
        <v>157</v>
      </c>
      <c r="P1361" t="s">
        <v>158</v>
      </c>
      <c r="Q1361" t="s">
        <v>194</v>
      </c>
      <c r="R1361" t="s">
        <v>195</v>
      </c>
      <c r="S1361" t="s">
        <v>2</v>
      </c>
      <c r="T1361" t="s">
        <v>199</v>
      </c>
      <c r="U1361" t="s">
        <v>200</v>
      </c>
      <c r="V1361" t="s">
        <v>160</v>
      </c>
      <c r="W1361" t="s">
        <v>182</v>
      </c>
      <c r="X1361" t="s">
        <v>254</v>
      </c>
      <c r="Y1361" t="s">
        <v>200</v>
      </c>
      <c r="Z1361">
        <v>2011</v>
      </c>
      <c r="AA1361" t="s">
        <v>164</v>
      </c>
      <c r="AB1361" t="s">
        <v>2</v>
      </c>
      <c r="AC1361" t="s">
        <v>2</v>
      </c>
      <c r="AD1361" t="s">
        <v>2</v>
      </c>
      <c r="AE1361" t="s">
        <v>2</v>
      </c>
      <c r="AF1361" t="s">
        <v>2</v>
      </c>
      <c r="AG1361" t="s">
        <v>165</v>
      </c>
      <c r="AH1361" t="s">
        <v>190</v>
      </c>
    </row>
    <row r="1362" spans="1:34">
      <c r="A1362">
        <v>7415</v>
      </c>
      <c r="B1362">
        <v>688602</v>
      </c>
      <c r="C1362" t="s">
        <v>149</v>
      </c>
      <c r="D1362" t="str">
        <f t="shared" ca="1" si="63"/>
        <v>QISQUBKVCO</v>
      </c>
      <c r="E1362" t="str">
        <f t="shared" ca="1" si="64"/>
        <v>Chzfelstmwtqw</v>
      </c>
      <c r="F1362" t="s">
        <v>150</v>
      </c>
      <c r="G1362" t="s">
        <v>151</v>
      </c>
      <c r="H1362" s="149" t="str">
        <f t="shared" ca="1" si="65"/>
        <v>7/6/1994</v>
      </c>
      <c r="I1362" t="s">
        <v>152</v>
      </c>
      <c r="J1362" t="s">
        <v>153</v>
      </c>
      <c r="K1362" t="s">
        <v>1383</v>
      </c>
      <c r="L1362" t="s">
        <v>1384</v>
      </c>
      <c r="M1362" t="s">
        <v>1208</v>
      </c>
      <c r="N1362">
        <v>95</v>
      </c>
      <c r="O1362" t="s">
        <v>157</v>
      </c>
      <c r="P1362" t="s">
        <v>158</v>
      </c>
      <c r="Q1362" t="s">
        <v>194</v>
      </c>
      <c r="R1362" t="s">
        <v>195</v>
      </c>
      <c r="S1362" t="s">
        <v>2</v>
      </c>
      <c r="T1362" t="s">
        <v>199</v>
      </c>
      <c r="U1362" t="s">
        <v>200</v>
      </c>
      <c r="V1362" t="s">
        <v>160</v>
      </c>
      <c r="W1362" t="s">
        <v>161</v>
      </c>
      <c r="X1362" t="s">
        <v>249</v>
      </c>
      <c r="Y1362" t="s">
        <v>200</v>
      </c>
      <c r="Z1362">
        <v>2011</v>
      </c>
      <c r="AA1362" t="s">
        <v>164</v>
      </c>
      <c r="AB1362" t="s">
        <v>2</v>
      </c>
      <c r="AC1362" t="s">
        <v>2</v>
      </c>
      <c r="AD1362" t="s">
        <v>2</v>
      </c>
      <c r="AE1362" t="s">
        <v>2</v>
      </c>
      <c r="AF1362" t="s">
        <v>2</v>
      </c>
      <c r="AG1362" t="s">
        <v>165</v>
      </c>
      <c r="AH1362" t="s">
        <v>166</v>
      </c>
    </row>
    <row r="1363" spans="1:34">
      <c r="A1363">
        <v>7415</v>
      </c>
      <c r="B1363">
        <v>688608</v>
      </c>
      <c r="C1363" t="s">
        <v>149</v>
      </c>
      <c r="D1363" t="str">
        <f t="shared" ca="1" si="63"/>
        <v>KBKRTYRYFJ</v>
      </c>
      <c r="E1363" t="str">
        <f t="shared" ca="1" si="64"/>
        <v>Kuiyrzvdndxbl</v>
      </c>
      <c r="F1363" t="s">
        <v>150</v>
      </c>
      <c r="G1363" t="s">
        <v>167</v>
      </c>
      <c r="H1363" s="149" t="str">
        <f t="shared" ca="1" si="65"/>
        <v>6/12/1997</v>
      </c>
      <c r="I1363" t="s">
        <v>152</v>
      </c>
      <c r="J1363" t="s">
        <v>153</v>
      </c>
      <c r="K1363" t="s">
        <v>1383</v>
      </c>
      <c r="L1363" t="s">
        <v>1384</v>
      </c>
      <c r="M1363" t="s">
        <v>1208</v>
      </c>
      <c r="N1363">
        <v>95</v>
      </c>
      <c r="O1363" t="s">
        <v>157</v>
      </c>
      <c r="P1363" t="s">
        <v>158</v>
      </c>
      <c r="Q1363" t="s">
        <v>194</v>
      </c>
      <c r="R1363" t="s">
        <v>195</v>
      </c>
      <c r="S1363" t="s">
        <v>2</v>
      </c>
      <c r="T1363" t="s">
        <v>199</v>
      </c>
      <c r="U1363" t="s">
        <v>200</v>
      </c>
      <c r="V1363" t="s">
        <v>160</v>
      </c>
      <c r="W1363" t="s">
        <v>161</v>
      </c>
      <c r="X1363" t="s">
        <v>249</v>
      </c>
      <c r="Y1363" t="s">
        <v>200</v>
      </c>
      <c r="Z1363">
        <v>2011</v>
      </c>
      <c r="AA1363" t="s">
        <v>164</v>
      </c>
      <c r="AB1363" t="s">
        <v>2</v>
      </c>
      <c r="AC1363" t="s">
        <v>2</v>
      </c>
      <c r="AD1363" t="s">
        <v>2</v>
      </c>
      <c r="AE1363" t="s">
        <v>2</v>
      </c>
      <c r="AF1363" t="s">
        <v>2</v>
      </c>
      <c r="AG1363" t="s">
        <v>165</v>
      </c>
      <c r="AH1363" t="s">
        <v>190</v>
      </c>
    </row>
    <row r="1364" spans="1:34">
      <c r="A1364">
        <v>7415</v>
      </c>
      <c r="B1364">
        <v>688613</v>
      </c>
      <c r="C1364" t="s">
        <v>149</v>
      </c>
      <c r="D1364" t="str">
        <f t="shared" ca="1" si="63"/>
        <v>IIMAGULWOK</v>
      </c>
      <c r="E1364" t="str">
        <f t="shared" ca="1" si="64"/>
        <v>Xdqfgxiglmdyi</v>
      </c>
      <c r="F1364" t="s">
        <v>150</v>
      </c>
      <c r="G1364" t="s">
        <v>167</v>
      </c>
      <c r="H1364" s="149" t="str">
        <f t="shared" ca="1" si="65"/>
        <v>11/11/1997</v>
      </c>
      <c r="I1364" t="s">
        <v>152</v>
      </c>
      <c r="J1364" t="s">
        <v>153</v>
      </c>
      <c r="K1364" t="s">
        <v>1383</v>
      </c>
      <c r="L1364" t="s">
        <v>1384</v>
      </c>
      <c r="M1364" t="s">
        <v>1208</v>
      </c>
      <c r="N1364">
        <v>95</v>
      </c>
      <c r="O1364" t="s">
        <v>157</v>
      </c>
      <c r="P1364" t="s">
        <v>158</v>
      </c>
      <c r="Q1364" t="s">
        <v>171</v>
      </c>
      <c r="R1364" t="s">
        <v>868</v>
      </c>
      <c r="S1364" t="s">
        <v>2</v>
      </c>
      <c r="T1364" t="s">
        <v>2</v>
      </c>
      <c r="U1364" t="s">
        <v>238</v>
      </c>
      <c r="V1364" t="s">
        <v>160</v>
      </c>
      <c r="W1364" t="s">
        <v>161</v>
      </c>
      <c r="X1364" t="s">
        <v>162</v>
      </c>
      <c r="Y1364" t="s">
        <v>2</v>
      </c>
      <c r="Z1364">
        <v>2011</v>
      </c>
      <c r="AA1364" t="s">
        <v>164</v>
      </c>
      <c r="AB1364" t="s">
        <v>2</v>
      </c>
      <c r="AC1364" t="s">
        <v>2</v>
      </c>
      <c r="AD1364" t="s">
        <v>2</v>
      </c>
      <c r="AE1364" t="s">
        <v>2</v>
      </c>
      <c r="AF1364" t="s">
        <v>2</v>
      </c>
      <c r="AG1364" t="s">
        <v>174</v>
      </c>
      <c r="AH1364" t="s">
        <v>175</v>
      </c>
    </row>
    <row r="1365" spans="1:34">
      <c r="A1365">
        <v>7415</v>
      </c>
      <c r="B1365">
        <v>688619</v>
      </c>
      <c r="C1365" t="s">
        <v>149</v>
      </c>
      <c r="D1365" t="str">
        <f t="shared" ca="1" si="63"/>
        <v>TAJRXMHGOR</v>
      </c>
      <c r="E1365" t="str">
        <f t="shared" ca="1" si="64"/>
        <v>Gffzsypmpdvyb</v>
      </c>
      <c r="F1365" t="s">
        <v>150</v>
      </c>
      <c r="G1365" t="s">
        <v>151</v>
      </c>
      <c r="H1365" s="149" t="str">
        <f t="shared" ca="1" si="65"/>
        <v>15/5/1994</v>
      </c>
      <c r="I1365" t="s">
        <v>152</v>
      </c>
      <c r="J1365" t="s">
        <v>153</v>
      </c>
      <c r="K1365" t="s">
        <v>1383</v>
      </c>
      <c r="L1365" t="s">
        <v>1384</v>
      </c>
      <c r="M1365" t="s">
        <v>1208</v>
      </c>
      <c r="N1365">
        <v>95</v>
      </c>
      <c r="O1365" t="s">
        <v>157</v>
      </c>
      <c r="P1365" t="s">
        <v>158</v>
      </c>
      <c r="Q1365" t="s">
        <v>171</v>
      </c>
      <c r="R1365" t="s">
        <v>1385</v>
      </c>
      <c r="S1365" t="s">
        <v>2</v>
      </c>
      <c r="T1365" t="s">
        <v>2</v>
      </c>
      <c r="U1365" t="s">
        <v>251</v>
      </c>
      <c r="V1365" t="s">
        <v>160</v>
      </c>
      <c r="W1365" t="s">
        <v>161</v>
      </c>
      <c r="X1365" t="s">
        <v>162</v>
      </c>
      <c r="Y1365" t="s">
        <v>2</v>
      </c>
      <c r="Z1365">
        <v>2011</v>
      </c>
      <c r="AA1365" t="s">
        <v>164</v>
      </c>
      <c r="AB1365" t="s">
        <v>2</v>
      </c>
      <c r="AC1365" t="s">
        <v>2</v>
      </c>
      <c r="AD1365" t="s">
        <v>2</v>
      </c>
      <c r="AE1365" t="s">
        <v>2</v>
      </c>
      <c r="AF1365" t="s">
        <v>2</v>
      </c>
      <c r="AG1365" t="s">
        <v>165</v>
      </c>
      <c r="AH1365" t="s">
        <v>190</v>
      </c>
    </row>
    <row r="1366" spans="1:34">
      <c r="A1366">
        <v>7415</v>
      </c>
      <c r="B1366">
        <v>688634</v>
      </c>
      <c r="C1366" t="s">
        <v>183</v>
      </c>
      <c r="D1366" t="str">
        <f t="shared" ca="1" si="63"/>
        <v>RQURMLTGSJ</v>
      </c>
      <c r="E1366" t="str">
        <f t="shared" ca="1" si="64"/>
        <v>Ggovltefbnohg</v>
      </c>
      <c r="F1366" t="s">
        <v>150</v>
      </c>
      <c r="G1366" t="s">
        <v>167</v>
      </c>
      <c r="H1366" s="149" t="str">
        <f t="shared" ca="1" si="65"/>
        <v>5/2/1996</v>
      </c>
      <c r="I1366" t="s">
        <v>152</v>
      </c>
      <c r="J1366" t="s">
        <v>153</v>
      </c>
      <c r="K1366" t="s">
        <v>1383</v>
      </c>
      <c r="L1366" t="s">
        <v>1384</v>
      </c>
      <c r="M1366" t="s">
        <v>1208</v>
      </c>
      <c r="N1366">
        <v>95</v>
      </c>
      <c r="O1366" t="s">
        <v>157</v>
      </c>
      <c r="P1366" t="s">
        <v>158</v>
      </c>
      <c r="Q1366" t="s">
        <v>171</v>
      </c>
      <c r="R1366" t="s">
        <v>1385</v>
      </c>
      <c r="S1366" t="s">
        <v>2</v>
      </c>
      <c r="T1366" t="s">
        <v>2</v>
      </c>
      <c r="U1366" t="s">
        <v>251</v>
      </c>
      <c r="V1366" t="s">
        <v>160</v>
      </c>
      <c r="W1366" t="s">
        <v>161</v>
      </c>
      <c r="X1366" t="s">
        <v>162</v>
      </c>
      <c r="Y1366" t="s">
        <v>2</v>
      </c>
      <c r="Z1366">
        <v>2011</v>
      </c>
      <c r="AA1366" t="s">
        <v>164</v>
      </c>
      <c r="AB1366" t="s">
        <v>2</v>
      </c>
      <c r="AC1366" t="s">
        <v>2</v>
      </c>
      <c r="AD1366" t="s">
        <v>2</v>
      </c>
      <c r="AE1366" t="s">
        <v>2</v>
      </c>
      <c r="AF1366" t="s">
        <v>2</v>
      </c>
      <c r="AG1366" t="s">
        <v>165</v>
      </c>
      <c r="AH1366" t="s">
        <v>166</v>
      </c>
    </row>
    <row r="1367" spans="1:34">
      <c r="A1367">
        <v>7415</v>
      </c>
      <c r="B1367">
        <v>688635</v>
      </c>
      <c r="C1367" t="s">
        <v>149</v>
      </c>
      <c r="D1367" t="str">
        <f t="shared" ca="1" si="63"/>
        <v>HBNKXJYOSI</v>
      </c>
      <c r="E1367" t="str">
        <f t="shared" ca="1" si="64"/>
        <v>Oqhjfnnhnjeyq</v>
      </c>
      <c r="F1367" t="s">
        <v>150</v>
      </c>
      <c r="G1367" t="s">
        <v>167</v>
      </c>
      <c r="H1367" s="149" t="str">
        <f t="shared" ca="1" si="65"/>
        <v>15/10/1994</v>
      </c>
      <c r="I1367" t="s">
        <v>152</v>
      </c>
      <c r="J1367" t="s">
        <v>153</v>
      </c>
      <c r="K1367" t="s">
        <v>1383</v>
      </c>
      <c r="L1367" t="s">
        <v>1384</v>
      </c>
      <c r="M1367" t="s">
        <v>1208</v>
      </c>
      <c r="N1367">
        <v>95</v>
      </c>
      <c r="O1367" t="s">
        <v>157</v>
      </c>
      <c r="P1367" t="s">
        <v>158</v>
      </c>
      <c r="Q1367" t="s">
        <v>194</v>
      </c>
      <c r="R1367" t="s">
        <v>195</v>
      </c>
      <c r="S1367" t="s">
        <v>2</v>
      </c>
      <c r="T1367" t="s">
        <v>199</v>
      </c>
      <c r="U1367" t="s">
        <v>200</v>
      </c>
      <c r="V1367" t="s">
        <v>160</v>
      </c>
      <c r="W1367" t="s">
        <v>161</v>
      </c>
      <c r="X1367" t="s">
        <v>200</v>
      </c>
      <c r="Y1367" t="s">
        <v>2</v>
      </c>
      <c r="Z1367">
        <v>2011</v>
      </c>
      <c r="AA1367" t="s">
        <v>164</v>
      </c>
      <c r="AB1367" t="s">
        <v>2</v>
      </c>
      <c r="AC1367" t="s">
        <v>2</v>
      </c>
      <c r="AD1367" t="s">
        <v>2</v>
      </c>
      <c r="AE1367" t="s">
        <v>2</v>
      </c>
      <c r="AF1367" t="s">
        <v>2</v>
      </c>
      <c r="AG1367" t="s">
        <v>165</v>
      </c>
      <c r="AH1367" t="s">
        <v>166</v>
      </c>
    </row>
    <row r="1368" spans="1:34">
      <c r="A1368">
        <v>7415</v>
      </c>
      <c r="B1368">
        <v>688640</v>
      </c>
      <c r="C1368" t="s">
        <v>149</v>
      </c>
      <c r="D1368" t="str">
        <f t="shared" ca="1" si="63"/>
        <v>TTUULJMUVN</v>
      </c>
      <c r="E1368" t="str">
        <f t="shared" ca="1" si="64"/>
        <v>Docucbkiterml</v>
      </c>
      <c r="F1368" t="s">
        <v>150</v>
      </c>
      <c r="G1368" t="s">
        <v>167</v>
      </c>
      <c r="H1368" s="149" t="str">
        <f t="shared" ca="1" si="65"/>
        <v>22/11/1996</v>
      </c>
      <c r="I1368" t="s">
        <v>152</v>
      </c>
      <c r="J1368" t="s">
        <v>153</v>
      </c>
      <c r="K1368" t="s">
        <v>1383</v>
      </c>
      <c r="L1368" t="s">
        <v>1384</v>
      </c>
      <c r="M1368" t="s">
        <v>1208</v>
      </c>
      <c r="N1368">
        <v>95</v>
      </c>
      <c r="O1368" t="s">
        <v>157</v>
      </c>
      <c r="P1368" t="s">
        <v>158</v>
      </c>
      <c r="Q1368" t="s">
        <v>171</v>
      </c>
      <c r="R1368" t="s">
        <v>1385</v>
      </c>
      <c r="S1368" t="s">
        <v>2</v>
      </c>
      <c r="T1368" t="s">
        <v>2</v>
      </c>
      <c r="U1368" t="s">
        <v>251</v>
      </c>
      <c r="V1368" t="s">
        <v>160</v>
      </c>
      <c r="W1368" t="s">
        <v>2</v>
      </c>
      <c r="X1368" t="s">
        <v>2</v>
      </c>
      <c r="Y1368" t="s">
        <v>2</v>
      </c>
      <c r="Z1368">
        <v>2011</v>
      </c>
      <c r="AA1368" t="s">
        <v>164</v>
      </c>
      <c r="AB1368" t="s">
        <v>2</v>
      </c>
      <c r="AC1368" t="s">
        <v>2</v>
      </c>
      <c r="AD1368" t="s">
        <v>2</v>
      </c>
      <c r="AE1368" t="s">
        <v>2</v>
      </c>
      <c r="AF1368" t="s">
        <v>2</v>
      </c>
      <c r="AG1368" t="s">
        <v>165</v>
      </c>
      <c r="AH1368" t="s">
        <v>166</v>
      </c>
    </row>
    <row r="1369" spans="1:34">
      <c r="A1369">
        <v>7415</v>
      </c>
      <c r="B1369">
        <v>688643</v>
      </c>
      <c r="C1369" t="s">
        <v>149</v>
      </c>
      <c r="D1369" t="str">
        <f t="shared" ca="1" si="63"/>
        <v>ZGKPGEZEUM</v>
      </c>
      <c r="E1369" t="str">
        <f t="shared" ca="1" si="64"/>
        <v>Gpfppxwpifyeq</v>
      </c>
      <c r="F1369" t="s">
        <v>150</v>
      </c>
      <c r="G1369" t="s">
        <v>167</v>
      </c>
      <c r="H1369" s="149" t="str">
        <f t="shared" ca="1" si="65"/>
        <v>5/8/1995</v>
      </c>
      <c r="I1369" t="s">
        <v>152</v>
      </c>
      <c r="J1369" t="s">
        <v>153</v>
      </c>
      <c r="K1369" t="s">
        <v>1383</v>
      </c>
      <c r="L1369" t="s">
        <v>1384</v>
      </c>
      <c r="M1369" t="s">
        <v>1208</v>
      </c>
      <c r="N1369">
        <v>95</v>
      </c>
      <c r="O1369" t="s">
        <v>157</v>
      </c>
      <c r="P1369" t="s">
        <v>158</v>
      </c>
      <c r="Q1369" t="s">
        <v>171</v>
      </c>
      <c r="R1369" t="s">
        <v>868</v>
      </c>
      <c r="S1369" t="s">
        <v>2</v>
      </c>
      <c r="T1369" t="s">
        <v>2</v>
      </c>
      <c r="U1369" t="s">
        <v>238</v>
      </c>
      <c r="V1369" t="s">
        <v>160</v>
      </c>
      <c r="W1369" t="s">
        <v>161</v>
      </c>
      <c r="X1369" t="s">
        <v>162</v>
      </c>
      <c r="Y1369" t="s">
        <v>2</v>
      </c>
      <c r="Z1369">
        <v>2011</v>
      </c>
      <c r="AA1369" t="s">
        <v>164</v>
      </c>
      <c r="AB1369" t="s">
        <v>2</v>
      </c>
      <c r="AC1369" t="s">
        <v>2</v>
      </c>
      <c r="AD1369" t="s">
        <v>2</v>
      </c>
      <c r="AE1369" t="s">
        <v>2</v>
      </c>
      <c r="AF1369" t="s">
        <v>2</v>
      </c>
      <c r="AG1369" t="s">
        <v>174</v>
      </c>
      <c r="AH1369" t="s">
        <v>166</v>
      </c>
    </row>
    <row r="1370" spans="1:34">
      <c r="A1370">
        <v>7415</v>
      </c>
      <c r="B1370">
        <v>688649</v>
      </c>
      <c r="C1370" t="s">
        <v>149</v>
      </c>
      <c r="D1370" t="str">
        <f t="shared" ca="1" si="63"/>
        <v>NAMPGBFFHS</v>
      </c>
      <c r="E1370" t="str">
        <f t="shared" ca="1" si="64"/>
        <v>Awuatlagolprx</v>
      </c>
      <c r="F1370" t="s">
        <v>150</v>
      </c>
      <c r="G1370" t="s">
        <v>167</v>
      </c>
      <c r="H1370" s="149" t="str">
        <f t="shared" ca="1" si="65"/>
        <v>22/11/1997</v>
      </c>
      <c r="I1370" t="s">
        <v>152</v>
      </c>
      <c r="J1370" t="s">
        <v>153</v>
      </c>
      <c r="K1370" t="s">
        <v>1383</v>
      </c>
      <c r="L1370" t="s">
        <v>1384</v>
      </c>
      <c r="M1370" t="s">
        <v>1208</v>
      </c>
      <c r="N1370">
        <v>95</v>
      </c>
      <c r="O1370" t="s">
        <v>157</v>
      </c>
      <c r="P1370" t="s">
        <v>158</v>
      </c>
      <c r="Q1370" t="s">
        <v>194</v>
      </c>
      <c r="R1370" t="s">
        <v>195</v>
      </c>
      <c r="S1370" t="s">
        <v>2</v>
      </c>
      <c r="T1370" t="s">
        <v>199</v>
      </c>
      <c r="U1370" t="s">
        <v>200</v>
      </c>
      <c r="V1370" t="s">
        <v>160</v>
      </c>
      <c r="W1370" t="s">
        <v>182</v>
      </c>
      <c r="X1370" t="s">
        <v>249</v>
      </c>
      <c r="Y1370" t="s">
        <v>200</v>
      </c>
      <c r="Z1370">
        <v>2011</v>
      </c>
      <c r="AA1370" t="s">
        <v>164</v>
      </c>
      <c r="AB1370" t="s">
        <v>2</v>
      </c>
      <c r="AC1370" t="s">
        <v>2</v>
      </c>
      <c r="AD1370" t="s">
        <v>2</v>
      </c>
      <c r="AE1370" t="s">
        <v>2</v>
      </c>
      <c r="AF1370" t="s">
        <v>2</v>
      </c>
      <c r="AG1370" t="s">
        <v>165</v>
      </c>
      <c r="AH1370" t="s">
        <v>166</v>
      </c>
    </row>
    <row r="1371" spans="1:34">
      <c r="A1371">
        <v>7415</v>
      </c>
      <c r="B1371">
        <v>688674</v>
      </c>
      <c r="C1371" t="s">
        <v>149</v>
      </c>
      <c r="D1371" t="str">
        <f t="shared" ca="1" si="63"/>
        <v>IGEYGPCULW</v>
      </c>
      <c r="E1371" t="str">
        <f t="shared" ca="1" si="64"/>
        <v>Sgegxcwlvtpta</v>
      </c>
      <c r="F1371" t="s">
        <v>150</v>
      </c>
      <c r="G1371" t="s">
        <v>167</v>
      </c>
      <c r="H1371" s="149" t="str">
        <f t="shared" ca="1" si="65"/>
        <v>11/4/1997</v>
      </c>
      <c r="I1371" t="s">
        <v>152</v>
      </c>
      <c r="J1371" t="s">
        <v>153</v>
      </c>
      <c r="K1371" t="s">
        <v>1383</v>
      </c>
      <c r="L1371" t="s">
        <v>1384</v>
      </c>
      <c r="M1371" t="s">
        <v>1208</v>
      </c>
      <c r="N1371">
        <v>95</v>
      </c>
      <c r="O1371" t="s">
        <v>157</v>
      </c>
      <c r="P1371" t="s">
        <v>158</v>
      </c>
      <c r="Q1371" t="s">
        <v>194</v>
      </c>
      <c r="R1371" t="s">
        <v>195</v>
      </c>
      <c r="S1371" t="s">
        <v>2</v>
      </c>
      <c r="T1371" t="s">
        <v>199</v>
      </c>
      <c r="U1371" t="s">
        <v>200</v>
      </c>
      <c r="V1371" t="s">
        <v>160</v>
      </c>
      <c r="W1371" t="s">
        <v>161</v>
      </c>
      <c r="X1371" t="s">
        <v>200</v>
      </c>
      <c r="Y1371" t="s">
        <v>2</v>
      </c>
      <c r="Z1371">
        <v>2011</v>
      </c>
      <c r="AA1371" t="s">
        <v>164</v>
      </c>
      <c r="AB1371" t="s">
        <v>2</v>
      </c>
      <c r="AC1371" t="s">
        <v>2</v>
      </c>
      <c r="AD1371" t="s">
        <v>2</v>
      </c>
      <c r="AE1371" t="s">
        <v>2</v>
      </c>
      <c r="AF1371" t="s">
        <v>2</v>
      </c>
      <c r="AG1371" t="s">
        <v>165</v>
      </c>
      <c r="AH1371" t="s">
        <v>166</v>
      </c>
    </row>
    <row r="1372" spans="1:34">
      <c r="A1372">
        <v>7415</v>
      </c>
      <c r="B1372">
        <v>688684</v>
      </c>
      <c r="C1372" t="s">
        <v>149</v>
      </c>
      <c r="D1372" t="str">
        <f t="shared" ca="1" si="63"/>
        <v>CYHQYANKWM</v>
      </c>
      <c r="E1372" t="str">
        <f t="shared" ca="1" si="64"/>
        <v>Rwombintgzjqk</v>
      </c>
      <c r="F1372" t="s">
        <v>150</v>
      </c>
      <c r="G1372" t="s">
        <v>167</v>
      </c>
      <c r="H1372" s="149" t="str">
        <f t="shared" ca="1" si="65"/>
        <v>15/1/1995</v>
      </c>
      <c r="I1372" t="s">
        <v>152</v>
      </c>
      <c r="J1372" t="s">
        <v>153</v>
      </c>
      <c r="K1372" t="s">
        <v>1383</v>
      </c>
      <c r="L1372" t="s">
        <v>1384</v>
      </c>
      <c r="M1372" t="s">
        <v>1208</v>
      </c>
      <c r="N1372">
        <v>95</v>
      </c>
      <c r="O1372" t="s">
        <v>157</v>
      </c>
      <c r="P1372" t="s">
        <v>158</v>
      </c>
      <c r="Q1372" t="s">
        <v>171</v>
      </c>
      <c r="R1372" t="s">
        <v>868</v>
      </c>
      <c r="S1372" t="s">
        <v>2</v>
      </c>
      <c r="T1372" t="s">
        <v>2</v>
      </c>
      <c r="U1372" t="s">
        <v>238</v>
      </c>
      <c r="V1372" t="s">
        <v>160</v>
      </c>
      <c r="W1372" t="s">
        <v>161</v>
      </c>
      <c r="X1372" t="s">
        <v>162</v>
      </c>
      <c r="Y1372" t="s">
        <v>2</v>
      </c>
      <c r="Z1372">
        <v>2011</v>
      </c>
      <c r="AA1372" t="s">
        <v>164</v>
      </c>
      <c r="AB1372" t="s">
        <v>2</v>
      </c>
      <c r="AC1372" t="s">
        <v>2</v>
      </c>
      <c r="AD1372" t="s">
        <v>2</v>
      </c>
      <c r="AE1372" t="s">
        <v>2</v>
      </c>
      <c r="AF1372" t="s">
        <v>2</v>
      </c>
      <c r="AG1372" t="s">
        <v>174</v>
      </c>
      <c r="AH1372" t="s">
        <v>190</v>
      </c>
    </row>
    <row r="1373" spans="1:34">
      <c r="A1373">
        <v>7415</v>
      </c>
      <c r="B1373">
        <v>688704</v>
      </c>
      <c r="C1373" t="s">
        <v>149</v>
      </c>
      <c r="D1373" t="str">
        <f t="shared" ca="1" si="63"/>
        <v>OPXJPDNKIG</v>
      </c>
      <c r="E1373" t="str">
        <f t="shared" ca="1" si="64"/>
        <v>Ijmgwntzrlwmv</v>
      </c>
      <c r="F1373" t="s">
        <v>150</v>
      </c>
      <c r="G1373" t="s">
        <v>167</v>
      </c>
      <c r="H1373" s="149" t="str">
        <f t="shared" ca="1" si="65"/>
        <v>12/4/1994</v>
      </c>
      <c r="I1373" t="s">
        <v>152</v>
      </c>
      <c r="J1373" t="s">
        <v>153</v>
      </c>
      <c r="K1373" t="s">
        <v>1383</v>
      </c>
      <c r="L1373" t="s">
        <v>1384</v>
      </c>
      <c r="M1373" t="s">
        <v>1208</v>
      </c>
      <c r="N1373">
        <v>95</v>
      </c>
      <c r="O1373" t="s">
        <v>157</v>
      </c>
      <c r="P1373" t="s">
        <v>158</v>
      </c>
      <c r="Q1373" t="s">
        <v>194</v>
      </c>
      <c r="R1373" t="s">
        <v>195</v>
      </c>
      <c r="S1373" t="s">
        <v>2</v>
      </c>
      <c r="T1373" t="s">
        <v>199</v>
      </c>
      <c r="U1373" t="s">
        <v>200</v>
      </c>
      <c r="V1373" t="s">
        <v>160</v>
      </c>
      <c r="W1373" t="s">
        <v>161</v>
      </c>
      <c r="X1373" t="s">
        <v>200</v>
      </c>
      <c r="Y1373" t="s">
        <v>2</v>
      </c>
      <c r="Z1373">
        <v>2011</v>
      </c>
      <c r="AA1373" t="s">
        <v>164</v>
      </c>
      <c r="AB1373" t="s">
        <v>2</v>
      </c>
      <c r="AC1373" t="s">
        <v>2</v>
      </c>
      <c r="AD1373" t="s">
        <v>2</v>
      </c>
      <c r="AE1373" t="s">
        <v>2</v>
      </c>
      <c r="AF1373" t="s">
        <v>2</v>
      </c>
      <c r="AG1373" t="s">
        <v>165</v>
      </c>
      <c r="AH1373" t="s">
        <v>166</v>
      </c>
    </row>
    <row r="1374" spans="1:34">
      <c r="A1374">
        <v>7415</v>
      </c>
      <c r="B1374">
        <v>688708</v>
      </c>
      <c r="C1374" t="s">
        <v>149</v>
      </c>
      <c r="D1374" t="str">
        <f t="shared" ca="1" si="63"/>
        <v>AHMVLDROIO</v>
      </c>
      <c r="E1374" t="str">
        <f t="shared" ca="1" si="64"/>
        <v>Kzaolzzoloxdg</v>
      </c>
      <c r="F1374" t="s">
        <v>150</v>
      </c>
      <c r="G1374" t="s">
        <v>167</v>
      </c>
      <c r="H1374" s="149" t="str">
        <f t="shared" ca="1" si="65"/>
        <v>10/1/1995</v>
      </c>
      <c r="I1374" t="s">
        <v>152</v>
      </c>
      <c r="J1374" t="s">
        <v>153</v>
      </c>
      <c r="K1374" t="s">
        <v>1383</v>
      </c>
      <c r="L1374" t="s">
        <v>1384</v>
      </c>
      <c r="M1374" t="s">
        <v>1208</v>
      </c>
      <c r="N1374">
        <v>95</v>
      </c>
      <c r="O1374" t="s">
        <v>157</v>
      </c>
      <c r="P1374" t="s">
        <v>158</v>
      </c>
      <c r="Q1374" t="s">
        <v>194</v>
      </c>
      <c r="R1374" t="s">
        <v>195</v>
      </c>
      <c r="S1374" t="s">
        <v>2</v>
      </c>
      <c r="T1374" t="s">
        <v>199</v>
      </c>
      <c r="U1374" t="s">
        <v>200</v>
      </c>
      <c r="V1374" t="s">
        <v>160</v>
      </c>
      <c r="W1374" t="s">
        <v>161</v>
      </c>
      <c r="X1374" t="s">
        <v>200</v>
      </c>
      <c r="Y1374" t="s">
        <v>2</v>
      </c>
      <c r="Z1374">
        <v>2011</v>
      </c>
      <c r="AA1374" t="s">
        <v>164</v>
      </c>
      <c r="AB1374" t="s">
        <v>2</v>
      </c>
      <c r="AC1374" t="s">
        <v>2</v>
      </c>
      <c r="AD1374" t="s">
        <v>2</v>
      </c>
      <c r="AE1374" t="s">
        <v>2</v>
      </c>
      <c r="AF1374" t="s">
        <v>2</v>
      </c>
      <c r="AG1374" t="s">
        <v>165</v>
      </c>
      <c r="AH1374" t="s">
        <v>166</v>
      </c>
    </row>
    <row r="1375" spans="1:34">
      <c r="A1375">
        <v>7415</v>
      </c>
      <c r="B1375">
        <v>688740</v>
      </c>
      <c r="C1375" t="s">
        <v>183</v>
      </c>
      <c r="D1375" t="str">
        <f t="shared" ca="1" si="63"/>
        <v>YMRNQTKSQP</v>
      </c>
      <c r="E1375" t="str">
        <f t="shared" ca="1" si="64"/>
        <v>Juhttzcdnwbri</v>
      </c>
      <c r="F1375" t="s">
        <v>150</v>
      </c>
      <c r="G1375" t="s">
        <v>167</v>
      </c>
      <c r="H1375" s="149" t="str">
        <f t="shared" ca="1" si="65"/>
        <v>10/2/1994</v>
      </c>
      <c r="I1375" t="s">
        <v>152</v>
      </c>
      <c r="J1375" t="s">
        <v>153</v>
      </c>
      <c r="K1375" t="s">
        <v>1383</v>
      </c>
      <c r="L1375" t="s">
        <v>1384</v>
      </c>
      <c r="M1375" t="s">
        <v>1208</v>
      </c>
      <c r="N1375">
        <v>95</v>
      </c>
      <c r="O1375" t="s">
        <v>157</v>
      </c>
      <c r="P1375" t="s">
        <v>158</v>
      </c>
      <c r="Q1375" t="s">
        <v>194</v>
      </c>
      <c r="R1375" t="s">
        <v>195</v>
      </c>
      <c r="S1375" t="s">
        <v>2</v>
      </c>
      <c r="T1375" t="s">
        <v>199</v>
      </c>
      <c r="U1375" t="s">
        <v>200</v>
      </c>
      <c r="V1375" t="s">
        <v>160</v>
      </c>
      <c r="W1375" t="s">
        <v>161</v>
      </c>
      <c r="X1375" t="s">
        <v>200</v>
      </c>
      <c r="Y1375" t="s">
        <v>2</v>
      </c>
      <c r="Z1375">
        <v>2011</v>
      </c>
      <c r="AA1375" t="s">
        <v>164</v>
      </c>
      <c r="AB1375" t="s">
        <v>2</v>
      </c>
      <c r="AC1375" t="s">
        <v>2</v>
      </c>
      <c r="AD1375" t="s">
        <v>2</v>
      </c>
      <c r="AE1375" t="s">
        <v>2</v>
      </c>
      <c r="AF1375" t="s">
        <v>2</v>
      </c>
      <c r="AG1375" t="s">
        <v>165</v>
      </c>
      <c r="AH1375" t="s">
        <v>175</v>
      </c>
    </row>
    <row r="1376" spans="1:34">
      <c r="A1376">
        <v>7415</v>
      </c>
      <c r="B1376">
        <v>688746</v>
      </c>
      <c r="C1376" t="s">
        <v>149</v>
      </c>
      <c r="D1376" t="str">
        <f t="shared" ca="1" si="63"/>
        <v>FRCUKKZZXQ</v>
      </c>
      <c r="E1376" t="str">
        <f t="shared" ca="1" si="64"/>
        <v>Zjbufgbdbbmnd</v>
      </c>
      <c r="F1376" t="s">
        <v>150</v>
      </c>
      <c r="G1376" t="s">
        <v>167</v>
      </c>
      <c r="H1376" s="149" t="str">
        <f t="shared" ca="1" si="65"/>
        <v>8/8/1996</v>
      </c>
      <c r="I1376" t="s">
        <v>152</v>
      </c>
      <c r="J1376" t="s">
        <v>153</v>
      </c>
      <c r="K1376" t="s">
        <v>1383</v>
      </c>
      <c r="L1376" t="s">
        <v>1384</v>
      </c>
      <c r="M1376" t="s">
        <v>1208</v>
      </c>
      <c r="N1376">
        <v>95</v>
      </c>
      <c r="O1376" t="s">
        <v>157</v>
      </c>
      <c r="P1376" t="s">
        <v>158</v>
      </c>
      <c r="Q1376" t="s">
        <v>171</v>
      </c>
      <c r="R1376" t="s">
        <v>868</v>
      </c>
      <c r="S1376" t="s">
        <v>2</v>
      </c>
      <c r="T1376" t="s">
        <v>2</v>
      </c>
      <c r="U1376" t="s">
        <v>238</v>
      </c>
      <c r="V1376" t="s">
        <v>160</v>
      </c>
      <c r="W1376" t="s">
        <v>161</v>
      </c>
      <c r="X1376" t="s">
        <v>162</v>
      </c>
      <c r="Y1376" t="s">
        <v>2</v>
      </c>
      <c r="Z1376">
        <v>2011</v>
      </c>
      <c r="AA1376" t="s">
        <v>164</v>
      </c>
      <c r="AB1376" t="s">
        <v>2</v>
      </c>
      <c r="AC1376" t="s">
        <v>2</v>
      </c>
      <c r="AD1376" t="s">
        <v>2</v>
      </c>
      <c r="AE1376" t="s">
        <v>2</v>
      </c>
      <c r="AF1376" t="s">
        <v>2</v>
      </c>
      <c r="AG1376" t="s">
        <v>174</v>
      </c>
      <c r="AH1376" t="s">
        <v>175</v>
      </c>
    </row>
    <row r="1377" spans="1:34">
      <c r="A1377">
        <v>7415</v>
      </c>
      <c r="B1377">
        <v>688755</v>
      </c>
      <c r="C1377" t="s">
        <v>149</v>
      </c>
      <c r="D1377" t="str">
        <f t="shared" ca="1" si="63"/>
        <v>ZETSKYBRVT</v>
      </c>
      <c r="E1377" t="str">
        <f t="shared" ca="1" si="64"/>
        <v>Ksjrxsllieqqb</v>
      </c>
      <c r="F1377" t="s">
        <v>150</v>
      </c>
      <c r="G1377" t="s">
        <v>167</v>
      </c>
      <c r="H1377" s="149" t="str">
        <f t="shared" ca="1" si="65"/>
        <v>11/10/1996</v>
      </c>
      <c r="I1377" t="s">
        <v>152</v>
      </c>
      <c r="J1377" t="s">
        <v>153</v>
      </c>
      <c r="K1377" t="s">
        <v>1383</v>
      </c>
      <c r="L1377" t="s">
        <v>1384</v>
      </c>
      <c r="M1377" t="s">
        <v>1208</v>
      </c>
      <c r="N1377">
        <v>95</v>
      </c>
      <c r="O1377" t="s">
        <v>157</v>
      </c>
      <c r="P1377" t="s">
        <v>158</v>
      </c>
      <c r="Q1377" t="s">
        <v>171</v>
      </c>
      <c r="R1377" t="s">
        <v>868</v>
      </c>
      <c r="S1377" t="s">
        <v>2</v>
      </c>
      <c r="T1377" t="s">
        <v>2</v>
      </c>
      <c r="U1377" t="s">
        <v>238</v>
      </c>
      <c r="V1377" t="s">
        <v>160</v>
      </c>
      <c r="W1377" t="s">
        <v>161</v>
      </c>
      <c r="X1377" t="s">
        <v>162</v>
      </c>
      <c r="Y1377" t="s">
        <v>2</v>
      </c>
      <c r="Z1377">
        <v>2011</v>
      </c>
      <c r="AA1377" t="s">
        <v>164</v>
      </c>
      <c r="AB1377" t="s">
        <v>2</v>
      </c>
      <c r="AC1377" t="s">
        <v>2</v>
      </c>
      <c r="AD1377" t="s">
        <v>2</v>
      </c>
      <c r="AE1377" t="s">
        <v>2</v>
      </c>
      <c r="AF1377" t="s">
        <v>2</v>
      </c>
      <c r="AG1377" t="s">
        <v>174</v>
      </c>
      <c r="AH1377" t="s">
        <v>175</v>
      </c>
    </row>
    <row r="1378" spans="1:34">
      <c r="A1378">
        <v>7415</v>
      </c>
      <c r="B1378">
        <v>688762</v>
      </c>
      <c r="C1378" t="s">
        <v>149</v>
      </c>
      <c r="D1378" t="str">
        <f t="shared" ca="1" si="63"/>
        <v>BJWXJYHNVA</v>
      </c>
      <c r="E1378" t="str">
        <f t="shared" ca="1" si="64"/>
        <v>Ijbawviovqlpg</v>
      </c>
      <c r="F1378" t="s">
        <v>150</v>
      </c>
      <c r="G1378" t="s">
        <v>151</v>
      </c>
      <c r="H1378" s="149" t="str">
        <f t="shared" ca="1" si="65"/>
        <v>20/11/1996</v>
      </c>
      <c r="I1378" t="s">
        <v>152</v>
      </c>
      <c r="J1378" t="s">
        <v>153</v>
      </c>
      <c r="K1378" t="s">
        <v>1383</v>
      </c>
      <c r="L1378" t="s">
        <v>1384</v>
      </c>
      <c r="M1378" t="s">
        <v>1208</v>
      </c>
      <c r="N1378">
        <v>95</v>
      </c>
      <c r="O1378" t="s">
        <v>157</v>
      </c>
      <c r="P1378" t="s">
        <v>158</v>
      </c>
      <c r="Q1378" t="s">
        <v>171</v>
      </c>
      <c r="R1378" t="s">
        <v>1385</v>
      </c>
      <c r="S1378" t="s">
        <v>2</v>
      </c>
      <c r="T1378" t="s">
        <v>2</v>
      </c>
      <c r="U1378" t="s">
        <v>251</v>
      </c>
      <c r="V1378" t="s">
        <v>160</v>
      </c>
      <c r="W1378" t="s">
        <v>182</v>
      </c>
      <c r="X1378" t="s">
        <v>162</v>
      </c>
      <c r="Y1378" t="s">
        <v>2</v>
      </c>
      <c r="Z1378">
        <v>2011</v>
      </c>
      <c r="AA1378" t="s">
        <v>164</v>
      </c>
      <c r="AB1378" t="s">
        <v>2</v>
      </c>
      <c r="AC1378" t="s">
        <v>2</v>
      </c>
      <c r="AD1378" t="s">
        <v>2</v>
      </c>
      <c r="AE1378" t="s">
        <v>2</v>
      </c>
      <c r="AF1378" t="s">
        <v>2</v>
      </c>
      <c r="AG1378" t="s">
        <v>165</v>
      </c>
      <c r="AH1378" t="s">
        <v>190</v>
      </c>
    </row>
    <row r="1379" spans="1:34">
      <c r="A1379">
        <v>7415</v>
      </c>
      <c r="B1379">
        <v>688785</v>
      </c>
      <c r="C1379" t="s">
        <v>149</v>
      </c>
      <c r="D1379" t="str">
        <f t="shared" ca="1" si="63"/>
        <v>ZVTCRYNJRZ</v>
      </c>
      <c r="E1379" t="str">
        <f t="shared" ca="1" si="64"/>
        <v>Fhknjnhjbfcmf</v>
      </c>
      <c r="F1379" t="s">
        <v>150</v>
      </c>
      <c r="G1379" t="s">
        <v>167</v>
      </c>
      <c r="H1379" s="149" t="str">
        <f t="shared" ca="1" si="65"/>
        <v>16/10/1994</v>
      </c>
      <c r="I1379" t="s">
        <v>152</v>
      </c>
      <c r="J1379" t="s">
        <v>153</v>
      </c>
      <c r="K1379" t="s">
        <v>1383</v>
      </c>
      <c r="L1379" t="s">
        <v>1384</v>
      </c>
      <c r="M1379" t="s">
        <v>1208</v>
      </c>
      <c r="N1379">
        <v>95</v>
      </c>
      <c r="O1379" t="s">
        <v>157</v>
      </c>
      <c r="P1379" t="s">
        <v>158</v>
      </c>
      <c r="Q1379" t="s">
        <v>194</v>
      </c>
      <c r="R1379" t="s">
        <v>195</v>
      </c>
      <c r="S1379" t="s">
        <v>2</v>
      </c>
      <c r="T1379" t="s">
        <v>199</v>
      </c>
      <c r="U1379" t="s">
        <v>224</v>
      </c>
      <c r="V1379" t="s">
        <v>160</v>
      </c>
      <c r="W1379" t="s">
        <v>161</v>
      </c>
      <c r="X1379" t="s">
        <v>329</v>
      </c>
      <c r="Y1379" t="s">
        <v>2</v>
      </c>
      <c r="Z1379">
        <v>2011</v>
      </c>
      <c r="AA1379" t="s">
        <v>164</v>
      </c>
      <c r="AB1379" t="s">
        <v>2</v>
      </c>
      <c r="AC1379" t="s">
        <v>2</v>
      </c>
      <c r="AD1379" t="s">
        <v>2</v>
      </c>
      <c r="AE1379" t="s">
        <v>2</v>
      </c>
      <c r="AF1379" t="s">
        <v>2</v>
      </c>
      <c r="AG1379" t="s">
        <v>165</v>
      </c>
      <c r="AH1379" t="s">
        <v>166</v>
      </c>
    </row>
    <row r="1380" spans="1:34">
      <c r="A1380">
        <v>7415</v>
      </c>
      <c r="B1380">
        <v>689823</v>
      </c>
      <c r="C1380" t="s">
        <v>149</v>
      </c>
      <c r="D1380" t="str">
        <f t="shared" ca="1" si="63"/>
        <v>OZKJMNAUKL</v>
      </c>
      <c r="E1380" t="str">
        <f t="shared" ca="1" si="64"/>
        <v>Tivexxiyrmcbh</v>
      </c>
      <c r="F1380" t="s">
        <v>150</v>
      </c>
      <c r="G1380" t="s">
        <v>167</v>
      </c>
      <c r="H1380" s="149" t="str">
        <f t="shared" ca="1" si="65"/>
        <v>28/11/1995</v>
      </c>
      <c r="I1380" t="s">
        <v>152</v>
      </c>
      <c r="J1380" t="s">
        <v>153</v>
      </c>
      <c r="K1380" t="s">
        <v>1386</v>
      </c>
      <c r="L1380" t="s">
        <v>1387</v>
      </c>
      <c r="M1380" t="s">
        <v>1290</v>
      </c>
      <c r="N1380">
        <v>92</v>
      </c>
      <c r="O1380" t="s">
        <v>157</v>
      </c>
      <c r="P1380" t="s">
        <v>158</v>
      </c>
      <c r="Q1380" t="s">
        <v>194</v>
      </c>
      <c r="R1380" t="s">
        <v>195</v>
      </c>
      <c r="S1380" t="s">
        <v>2</v>
      </c>
      <c r="T1380" t="s">
        <v>196</v>
      </c>
      <c r="U1380" t="s">
        <v>200</v>
      </c>
      <c r="V1380" t="s">
        <v>160</v>
      </c>
      <c r="W1380" t="s">
        <v>161</v>
      </c>
      <c r="X1380" t="s">
        <v>249</v>
      </c>
      <c r="Y1380" t="s">
        <v>2</v>
      </c>
      <c r="Z1380">
        <v>2010</v>
      </c>
      <c r="AA1380" t="s">
        <v>164</v>
      </c>
      <c r="AB1380" t="s">
        <v>2</v>
      </c>
      <c r="AC1380" t="s">
        <v>2</v>
      </c>
      <c r="AD1380" t="s">
        <v>2</v>
      </c>
      <c r="AE1380" t="s">
        <v>2</v>
      </c>
      <c r="AF1380" t="s">
        <v>2</v>
      </c>
      <c r="AG1380" t="s">
        <v>259</v>
      </c>
      <c r="AH1380" t="s">
        <v>166</v>
      </c>
    </row>
    <row r="1381" spans="1:34">
      <c r="A1381">
        <v>7415</v>
      </c>
      <c r="B1381">
        <v>690130</v>
      </c>
      <c r="C1381" t="s">
        <v>149</v>
      </c>
      <c r="D1381" t="str">
        <f t="shared" ca="1" si="63"/>
        <v>KRKGOJOIOJ</v>
      </c>
      <c r="E1381" t="str">
        <f t="shared" ca="1" si="64"/>
        <v>Ojdlvsyrhngpr</v>
      </c>
      <c r="F1381" t="s">
        <v>150</v>
      </c>
      <c r="G1381" t="s">
        <v>167</v>
      </c>
      <c r="H1381" s="149" t="str">
        <f t="shared" ca="1" si="65"/>
        <v>25/5/1995</v>
      </c>
      <c r="I1381" t="s">
        <v>152</v>
      </c>
      <c r="J1381" t="s">
        <v>153</v>
      </c>
      <c r="K1381" t="s">
        <v>1386</v>
      </c>
      <c r="L1381" t="s">
        <v>1387</v>
      </c>
      <c r="M1381" t="s">
        <v>1290</v>
      </c>
      <c r="N1381">
        <v>92</v>
      </c>
      <c r="O1381" t="s">
        <v>157</v>
      </c>
      <c r="P1381" t="s">
        <v>158</v>
      </c>
      <c r="Q1381" t="s">
        <v>246</v>
      </c>
      <c r="R1381" t="s">
        <v>297</v>
      </c>
      <c r="S1381" t="s">
        <v>2</v>
      </c>
      <c r="T1381" t="s">
        <v>2</v>
      </c>
      <c r="U1381" t="s">
        <v>224</v>
      </c>
      <c r="V1381" t="s">
        <v>160</v>
      </c>
      <c r="W1381" t="s">
        <v>161</v>
      </c>
      <c r="X1381" t="s">
        <v>2</v>
      </c>
      <c r="Y1381" t="s">
        <v>2</v>
      </c>
      <c r="Z1381">
        <v>2011</v>
      </c>
      <c r="AA1381" t="s">
        <v>164</v>
      </c>
      <c r="AB1381" t="s">
        <v>2</v>
      </c>
      <c r="AC1381" t="s">
        <v>2</v>
      </c>
      <c r="AD1381" t="s">
        <v>2</v>
      </c>
      <c r="AE1381" t="s">
        <v>2</v>
      </c>
      <c r="AF1381" t="s">
        <v>2</v>
      </c>
      <c r="AG1381" t="s">
        <v>174</v>
      </c>
      <c r="AH1381" t="s">
        <v>166</v>
      </c>
    </row>
    <row r="1382" spans="1:34">
      <c r="A1382">
        <v>7415</v>
      </c>
      <c r="B1382">
        <v>690389</v>
      </c>
      <c r="C1382" t="s">
        <v>149</v>
      </c>
      <c r="D1382" t="str">
        <f t="shared" ca="1" si="63"/>
        <v>PMEZXAWNTD</v>
      </c>
      <c r="E1382" t="str">
        <f t="shared" ca="1" si="64"/>
        <v>Pvtcuxvngygtl</v>
      </c>
      <c r="F1382" t="s">
        <v>150</v>
      </c>
      <c r="G1382" t="s">
        <v>167</v>
      </c>
      <c r="H1382" s="149" t="str">
        <f t="shared" ca="1" si="65"/>
        <v>12/4/1995</v>
      </c>
      <c r="I1382" t="s">
        <v>152</v>
      </c>
      <c r="J1382" t="s">
        <v>153</v>
      </c>
      <c r="K1382" t="s">
        <v>1388</v>
      </c>
      <c r="L1382" t="s">
        <v>1389</v>
      </c>
      <c r="M1382" t="s">
        <v>1390</v>
      </c>
      <c r="N1382">
        <v>95</v>
      </c>
      <c r="O1382" t="s">
        <v>157</v>
      </c>
      <c r="P1382" t="s">
        <v>158</v>
      </c>
      <c r="Q1382" t="s">
        <v>194</v>
      </c>
      <c r="R1382" t="s">
        <v>198</v>
      </c>
      <c r="S1382" t="s">
        <v>2</v>
      </c>
      <c r="T1382" t="s">
        <v>196</v>
      </c>
      <c r="U1382" t="s">
        <v>224</v>
      </c>
      <c r="V1382" t="s">
        <v>182</v>
      </c>
      <c r="W1382" t="s">
        <v>160</v>
      </c>
      <c r="X1382" t="s">
        <v>2</v>
      </c>
      <c r="Y1382" t="s">
        <v>2</v>
      </c>
      <c r="Z1382">
        <v>2010</v>
      </c>
      <c r="AA1382" t="s">
        <v>164</v>
      </c>
      <c r="AB1382" t="s">
        <v>2</v>
      </c>
      <c r="AC1382" t="s">
        <v>2</v>
      </c>
      <c r="AD1382" t="s">
        <v>2</v>
      </c>
      <c r="AE1382" t="s">
        <v>2</v>
      </c>
      <c r="AF1382" t="s">
        <v>2</v>
      </c>
      <c r="AG1382" t="s">
        <v>213</v>
      </c>
      <c r="AH1382" t="s">
        <v>166</v>
      </c>
    </row>
    <row r="1383" spans="1:34">
      <c r="A1383">
        <v>7415</v>
      </c>
      <c r="B1383">
        <v>690406</v>
      </c>
      <c r="C1383" t="s">
        <v>149</v>
      </c>
      <c r="D1383" t="str">
        <f t="shared" ca="1" si="63"/>
        <v>MCGBQFJJXE</v>
      </c>
      <c r="E1383" t="str">
        <f t="shared" ca="1" si="64"/>
        <v>Ylwajmzbgucdr</v>
      </c>
      <c r="F1383" t="s">
        <v>150</v>
      </c>
      <c r="G1383" t="s">
        <v>167</v>
      </c>
      <c r="H1383" s="149" t="str">
        <f t="shared" ca="1" si="65"/>
        <v>21/11/1997</v>
      </c>
      <c r="I1383" t="s">
        <v>152</v>
      </c>
      <c r="J1383" t="s">
        <v>153</v>
      </c>
      <c r="K1383" t="s">
        <v>1388</v>
      </c>
      <c r="L1383" t="s">
        <v>1389</v>
      </c>
      <c r="M1383" t="s">
        <v>1390</v>
      </c>
      <c r="N1383">
        <v>95</v>
      </c>
      <c r="O1383" t="s">
        <v>157</v>
      </c>
      <c r="P1383" t="s">
        <v>158</v>
      </c>
      <c r="Q1383" t="s">
        <v>194</v>
      </c>
      <c r="R1383" t="s">
        <v>210</v>
      </c>
      <c r="S1383" t="s">
        <v>2</v>
      </c>
      <c r="T1383" t="s">
        <v>196</v>
      </c>
      <c r="U1383" t="s">
        <v>211</v>
      </c>
      <c r="V1383" t="s">
        <v>160</v>
      </c>
      <c r="W1383" t="s">
        <v>161</v>
      </c>
      <c r="X1383" t="s">
        <v>2</v>
      </c>
      <c r="Y1383" t="s">
        <v>2</v>
      </c>
      <c r="Z1383">
        <v>2010</v>
      </c>
      <c r="AA1383" t="s">
        <v>164</v>
      </c>
      <c r="AB1383" t="s">
        <v>2</v>
      </c>
      <c r="AC1383" t="s">
        <v>2</v>
      </c>
      <c r="AD1383" t="s">
        <v>2</v>
      </c>
      <c r="AE1383" t="s">
        <v>2</v>
      </c>
      <c r="AF1383" t="s">
        <v>2</v>
      </c>
      <c r="AG1383" t="s">
        <v>165</v>
      </c>
      <c r="AH1383" t="s">
        <v>166</v>
      </c>
    </row>
    <row r="1384" spans="1:34">
      <c r="A1384">
        <v>7415</v>
      </c>
      <c r="B1384">
        <v>690557</v>
      </c>
      <c r="C1384" t="s">
        <v>149</v>
      </c>
      <c r="D1384" t="str">
        <f t="shared" ca="1" si="63"/>
        <v>FOHZHONGKH</v>
      </c>
      <c r="E1384" t="str">
        <f t="shared" ca="1" si="64"/>
        <v>Hdcsubsxdokjb</v>
      </c>
      <c r="F1384" t="s">
        <v>150</v>
      </c>
      <c r="G1384" t="s">
        <v>167</v>
      </c>
      <c r="H1384" s="149" t="str">
        <f t="shared" ca="1" si="65"/>
        <v>12/8/1996</v>
      </c>
      <c r="I1384" t="s">
        <v>152</v>
      </c>
      <c r="J1384" t="s">
        <v>153</v>
      </c>
      <c r="K1384" t="s">
        <v>1388</v>
      </c>
      <c r="L1384" t="s">
        <v>1389</v>
      </c>
      <c r="M1384" t="s">
        <v>1390</v>
      </c>
      <c r="N1384">
        <v>95</v>
      </c>
      <c r="O1384" t="s">
        <v>157</v>
      </c>
      <c r="P1384" t="s">
        <v>158</v>
      </c>
      <c r="Q1384" t="s">
        <v>194</v>
      </c>
      <c r="R1384" t="s">
        <v>210</v>
      </c>
      <c r="S1384" t="s">
        <v>2</v>
      </c>
      <c r="T1384" t="s">
        <v>196</v>
      </c>
      <c r="U1384" t="s">
        <v>224</v>
      </c>
      <c r="V1384" t="s">
        <v>160</v>
      </c>
      <c r="W1384" t="s">
        <v>161</v>
      </c>
      <c r="X1384" t="s">
        <v>2</v>
      </c>
      <c r="Y1384" t="s">
        <v>2</v>
      </c>
      <c r="Z1384">
        <v>2011</v>
      </c>
      <c r="AA1384" t="s">
        <v>164</v>
      </c>
      <c r="AB1384" t="s">
        <v>2</v>
      </c>
      <c r="AC1384" t="s">
        <v>2</v>
      </c>
      <c r="AD1384" t="s">
        <v>2</v>
      </c>
      <c r="AE1384" t="s">
        <v>2</v>
      </c>
      <c r="AF1384" t="s">
        <v>2</v>
      </c>
      <c r="AG1384" t="s">
        <v>165</v>
      </c>
      <c r="AH1384" t="s">
        <v>166</v>
      </c>
    </row>
    <row r="1385" spans="1:34">
      <c r="A1385">
        <v>7415</v>
      </c>
      <c r="B1385">
        <v>691050</v>
      </c>
      <c r="C1385" t="s">
        <v>183</v>
      </c>
      <c r="D1385" t="str">
        <f t="shared" ca="1" si="63"/>
        <v>PJWKHNGYCL</v>
      </c>
      <c r="E1385" t="str">
        <f t="shared" ca="1" si="64"/>
        <v>Lehzonxvxiuxi</v>
      </c>
      <c r="F1385" t="s">
        <v>150</v>
      </c>
      <c r="G1385" t="s">
        <v>167</v>
      </c>
      <c r="H1385" s="149" t="str">
        <f t="shared" ca="1" si="65"/>
        <v>25/2/1996</v>
      </c>
      <c r="I1385" t="s">
        <v>152</v>
      </c>
      <c r="J1385" t="s">
        <v>153</v>
      </c>
      <c r="K1385" t="s">
        <v>1391</v>
      </c>
      <c r="L1385" t="s">
        <v>1392</v>
      </c>
      <c r="M1385" t="s">
        <v>1393</v>
      </c>
      <c r="N1385">
        <v>77</v>
      </c>
      <c r="O1385" t="s">
        <v>157</v>
      </c>
      <c r="P1385" t="s">
        <v>158</v>
      </c>
      <c r="Q1385" t="s">
        <v>194</v>
      </c>
      <c r="R1385" t="s">
        <v>198</v>
      </c>
      <c r="S1385" t="s">
        <v>2</v>
      </c>
      <c r="T1385" t="s">
        <v>196</v>
      </c>
      <c r="U1385" t="s">
        <v>211</v>
      </c>
      <c r="V1385" t="s">
        <v>160</v>
      </c>
      <c r="W1385" t="s">
        <v>182</v>
      </c>
      <c r="X1385" t="s">
        <v>279</v>
      </c>
      <c r="Y1385" t="s">
        <v>2</v>
      </c>
      <c r="Z1385">
        <v>2011</v>
      </c>
      <c r="AA1385" t="s">
        <v>164</v>
      </c>
      <c r="AB1385" t="s">
        <v>2</v>
      </c>
      <c r="AC1385" t="s">
        <v>2</v>
      </c>
      <c r="AD1385" t="s">
        <v>2</v>
      </c>
      <c r="AE1385" t="s">
        <v>2</v>
      </c>
      <c r="AF1385" t="s">
        <v>2</v>
      </c>
      <c r="AG1385" t="s">
        <v>165</v>
      </c>
      <c r="AH1385" t="s">
        <v>175</v>
      </c>
    </row>
    <row r="1386" spans="1:34">
      <c r="A1386">
        <v>7415</v>
      </c>
      <c r="B1386">
        <v>691437</v>
      </c>
      <c r="C1386" t="s">
        <v>149</v>
      </c>
      <c r="D1386" t="str">
        <f t="shared" ca="1" si="63"/>
        <v>MGSJMFSOWI</v>
      </c>
      <c r="E1386" t="str">
        <f t="shared" ca="1" si="64"/>
        <v>Sdlffohhwxfpl</v>
      </c>
      <c r="F1386" t="s">
        <v>150</v>
      </c>
      <c r="G1386" t="s">
        <v>167</v>
      </c>
      <c r="H1386" s="149" t="str">
        <f t="shared" ca="1" si="65"/>
        <v>2/5/1994</v>
      </c>
      <c r="I1386" t="s">
        <v>152</v>
      </c>
      <c r="J1386" t="s">
        <v>153</v>
      </c>
      <c r="K1386" t="s">
        <v>1394</v>
      </c>
      <c r="L1386" t="s">
        <v>1395</v>
      </c>
      <c r="M1386" t="s">
        <v>269</v>
      </c>
      <c r="N1386">
        <v>77</v>
      </c>
      <c r="O1386" t="s">
        <v>157</v>
      </c>
      <c r="P1386" t="s">
        <v>158</v>
      </c>
      <c r="Q1386" t="s">
        <v>194</v>
      </c>
      <c r="R1386" t="s">
        <v>968</v>
      </c>
      <c r="S1386" t="s">
        <v>2</v>
      </c>
      <c r="T1386" t="s">
        <v>199</v>
      </c>
      <c r="U1386" t="s">
        <v>201</v>
      </c>
      <c r="V1386" t="s">
        <v>160</v>
      </c>
      <c r="W1386" t="s">
        <v>161</v>
      </c>
      <c r="X1386" t="s">
        <v>249</v>
      </c>
      <c r="Y1386" t="s">
        <v>2</v>
      </c>
      <c r="Z1386">
        <v>2011</v>
      </c>
      <c r="AA1386" t="s">
        <v>164</v>
      </c>
      <c r="AB1386" t="s">
        <v>2</v>
      </c>
      <c r="AC1386" t="s">
        <v>2</v>
      </c>
      <c r="AD1386" t="s">
        <v>2</v>
      </c>
      <c r="AE1386" t="s">
        <v>2</v>
      </c>
      <c r="AF1386" t="s">
        <v>2</v>
      </c>
      <c r="AG1386" t="s">
        <v>174</v>
      </c>
      <c r="AH1386" t="s">
        <v>166</v>
      </c>
    </row>
    <row r="1387" spans="1:34">
      <c r="A1387">
        <v>7415</v>
      </c>
      <c r="B1387">
        <v>691532</v>
      </c>
      <c r="C1387" t="s">
        <v>149</v>
      </c>
      <c r="D1387" t="str">
        <f t="shared" ca="1" si="63"/>
        <v>SXJMIETBGZ</v>
      </c>
      <c r="E1387" t="str">
        <f t="shared" ca="1" si="64"/>
        <v>Fvepoydlsjmzp</v>
      </c>
      <c r="F1387" t="s">
        <v>150</v>
      </c>
      <c r="G1387" t="s">
        <v>167</v>
      </c>
      <c r="H1387" s="149" t="str">
        <f t="shared" ca="1" si="65"/>
        <v>19/11/1996</v>
      </c>
      <c r="I1387" t="s">
        <v>152</v>
      </c>
      <c r="J1387" t="s">
        <v>153</v>
      </c>
      <c r="K1387" t="s">
        <v>1394</v>
      </c>
      <c r="L1387" t="s">
        <v>1395</v>
      </c>
      <c r="M1387" t="s">
        <v>269</v>
      </c>
      <c r="N1387">
        <v>77</v>
      </c>
      <c r="O1387" t="s">
        <v>157</v>
      </c>
      <c r="P1387" t="s">
        <v>158</v>
      </c>
      <c r="Q1387" t="s">
        <v>194</v>
      </c>
      <c r="R1387" t="s">
        <v>1396</v>
      </c>
      <c r="S1387" t="s">
        <v>2</v>
      </c>
      <c r="T1387" t="s">
        <v>196</v>
      </c>
      <c r="U1387" t="s">
        <v>197</v>
      </c>
      <c r="V1387" t="s">
        <v>160</v>
      </c>
      <c r="W1387" t="s">
        <v>161</v>
      </c>
      <c r="X1387" t="s">
        <v>2</v>
      </c>
      <c r="Y1387" t="s">
        <v>2</v>
      </c>
      <c r="Z1387">
        <v>2011</v>
      </c>
      <c r="AA1387" t="s">
        <v>164</v>
      </c>
      <c r="AB1387" t="s">
        <v>2</v>
      </c>
      <c r="AC1387" t="s">
        <v>2</v>
      </c>
      <c r="AD1387" t="s">
        <v>2</v>
      </c>
      <c r="AE1387" t="s">
        <v>2</v>
      </c>
      <c r="AF1387" t="s">
        <v>2</v>
      </c>
      <c r="AG1387" t="s">
        <v>213</v>
      </c>
      <c r="AH1387" t="s">
        <v>190</v>
      </c>
    </row>
    <row r="1388" spans="1:34">
      <c r="A1388">
        <v>7415</v>
      </c>
      <c r="B1388">
        <v>691551</v>
      </c>
      <c r="C1388" t="s">
        <v>149</v>
      </c>
      <c r="D1388" t="str">
        <f t="shared" ca="1" si="63"/>
        <v>HWTULTQYHP</v>
      </c>
      <c r="E1388" t="str">
        <f t="shared" ca="1" si="64"/>
        <v>Dqwnixpeulhjd</v>
      </c>
      <c r="F1388" t="s">
        <v>150</v>
      </c>
      <c r="G1388" t="s">
        <v>167</v>
      </c>
      <c r="H1388" s="149" t="str">
        <f t="shared" ca="1" si="65"/>
        <v>15/10/1997</v>
      </c>
      <c r="I1388" t="s">
        <v>152</v>
      </c>
      <c r="J1388" t="s">
        <v>153</v>
      </c>
      <c r="K1388" t="s">
        <v>1394</v>
      </c>
      <c r="L1388" t="s">
        <v>1395</v>
      </c>
      <c r="M1388" t="s">
        <v>269</v>
      </c>
      <c r="N1388">
        <v>77</v>
      </c>
      <c r="O1388" t="s">
        <v>157</v>
      </c>
      <c r="P1388" t="s">
        <v>158</v>
      </c>
      <c r="Q1388" t="s">
        <v>194</v>
      </c>
      <c r="R1388" t="s">
        <v>1397</v>
      </c>
      <c r="S1388" t="s">
        <v>2</v>
      </c>
      <c r="T1388" t="s">
        <v>196</v>
      </c>
      <c r="U1388" t="s">
        <v>224</v>
      </c>
      <c r="V1388" t="s">
        <v>160</v>
      </c>
      <c r="W1388" t="s">
        <v>161</v>
      </c>
      <c r="X1388" t="s">
        <v>2</v>
      </c>
      <c r="Y1388" t="s">
        <v>2</v>
      </c>
      <c r="Z1388">
        <v>2011</v>
      </c>
      <c r="AA1388" t="s">
        <v>164</v>
      </c>
      <c r="AB1388" t="s">
        <v>2</v>
      </c>
      <c r="AC1388" t="s">
        <v>2</v>
      </c>
      <c r="AD1388" t="s">
        <v>2</v>
      </c>
      <c r="AE1388" t="s">
        <v>2</v>
      </c>
      <c r="AF1388" t="s">
        <v>2</v>
      </c>
      <c r="AG1388" t="s">
        <v>165</v>
      </c>
      <c r="AH1388" t="s">
        <v>166</v>
      </c>
    </row>
    <row r="1389" spans="1:34">
      <c r="A1389">
        <v>7415</v>
      </c>
      <c r="B1389">
        <v>691561</v>
      </c>
      <c r="C1389" t="s">
        <v>149</v>
      </c>
      <c r="D1389" t="str">
        <f t="shared" ca="1" si="63"/>
        <v>UFQJABQCJI</v>
      </c>
      <c r="E1389" t="str">
        <f t="shared" ca="1" si="64"/>
        <v>Ucmytklmukeri</v>
      </c>
      <c r="F1389" t="s">
        <v>150</v>
      </c>
      <c r="G1389" t="s">
        <v>151</v>
      </c>
      <c r="H1389" s="149" t="str">
        <f t="shared" ca="1" si="65"/>
        <v>20/8/1995</v>
      </c>
      <c r="I1389" t="s">
        <v>152</v>
      </c>
      <c r="J1389" t="s">
        <v>153</v>
      </c>
      <c r="K1389" t="s">
        <v>1394</v>
      </c>
      <c r="L1389" t="s">
        <v>1395</v>
      </c>
      <c r="M1389" t="s">
        <v>269</v>
      </c>
      <c r="N1389">
        <v>77</v>
      </c>
      <c r="O1389" t="s">
        <v>157</v>
      </c>
      <c r="P1389" t="s">
        <v>158</v>
      </c>
      <c r="Q1389" t="s">
        <v>194</v>
      </c>
      <c r="R1389" t="s">
        <v>968</v>
      </c>
      <c r="S1389" t="s">
        <v>2</v>
      </c>
      <c r="T1389" t="s">
        <v>199</v>
      </c>
      <c r="U1389" t="s">
        <v>211</v>
      </c>
      <c r="V1389" t="s">
        <v>160</v>
      </c>
      <c r="W1389" t="s">
        <v>161</v>
      </c>
      <c r="X1389" t="s">
        <v>465</v>
      </c>
      <c r="Y1389" t="s">
        <v>2</v>
      </c>
      <c r="Z1389">
        <v>2011</v>
      </c>
      <c r="AA1389" t="s">
        <v>164</v>
      </c>
      <c r="AB1389" t="s">
        <v>2</v>
      </c>
      <c r="AC1389" t="s">
        <v>2</v>
      </c>
      <c r="AD1389" t="s">
        <v>2</v>
      </c>
      <c r="AE1389" t="s">
        <v>2</v>
      </c>
      <c r="AF1389" t="s">
        <v>2</v>
      </c>
      <c r="AG1389" t="s">
        <v>174</v>
      </c>
      <c r="AH1389" t="s">
        <v>190</v>
      </c>
    </row>
    <row r="1390" spans="1:34">
      <c r="A1390">
        <v>7415</v>
      </c>
      <c r="B1390">
        <v>691574</v>
      </c>
      <c r="C1390" t="s">
        <v>149</v>
      </c>
      <c r="D1390" t="str">
        <f t="shared" ca="1" si="63"/>
        <v>LLJQIAFXRB</v>
      </c>
      <c r="E1390" t="str">
        <f t="shared" ca="1" si="64"/>
        <v>Ftohwpepvroal</v>
      </c>
      <c r="F1390" t="s">
        <v>150</v>
      </c>
      <c r="G1390" t="s">
        <v>167</v>
      </c>
      <c r="H1390" s="149" t="str">
        <f t="shared" ca="1" si="65"/>
        <v>15/3/1997</v>
      </c>
      <c r="I1390" t="s">
        <v>152</v>
      </c>
      <c r="J1390" t="s">
        <v>153</v>
      </c>
      <c r="K1390" t="s">
        <v>1394</v>
      </c>
      <c r="L1390" t="s">
        <v>1395</v>
      </c>
      <c r="M1390" t="s">
        <v>269</v>
      </c>
      <c r="N1390">
        <v>77</v>
      </c>
      <c r="O1390" t="s">
        <v>157</v>
      </c>
      <c r="P1390" t="s">
        <v>158</v>
      </c>
      <c r="Q1390" t="s">
        <v>194</v>
      </c>
      <c r="R1390" t="s">
        <v>968</v>
      </c>
      <c r="S1390" t="s">
        <v>2</v>
      </c>
      <c r="T1390" t="s">
        <v>199</v>
      </c>
      <c r="U1390" t="s">
        <v>211</v>
      </c>
      <c r="V1390" t="s">
        <v>160</v>
      </c>
      <c r="W1390" t="s">
        <v>161</v>
      </c>
      <c r="X1390" t="s">
        <v>249</v>
      </c>
      <c r="Y1390" t="s">
        <v>465</v>
      </c>
      <c r="Z1390">
        <v>2011</v>
      </c>
      <c r="AA1390" t="s">
        <v>164</v>
      </c>
      <c r="AB1390" t="s">
        <v>2</v>
      </c>
      <c r="AC1390" t="s">
        <v>2</v>
      </c>
      <c r="AD1390" t="s">
        <v>2</v>
      </c>
      <c r="AE1390" t="s">
        <v>2</v>
      </c>
      <c r="AF1390" t="s">
        <v>2</v>
      </c>
      <c r="AG1390" t="s">
        <v>174</v>
      </c>
      <c r="AH1390" t="s">
        <v>166</v>
      </c>
    </row>
    <row r="1391" spans="1:34">
      <c r="A1391">
        <v>7415</v>
      </c>
      <c r="B1391">
        <v>694599</v>
      </c>
      <c r="C1391" t="s">
        <v>183</v>
      </c>
      <c r="D1391" t="str">
        <f t="shared" ca="1" si="63"/>
        <v>ILDYBXQLIX</v>
      </c>
      <c r="E1391" t="str">
        <f t="shared" ca="1" si="64"/>
        <v>Grrtbhllwrfuy</v>
      </c>
      <c r="F1391" t="s">
        <v>150</v>
      </c>
      <c r="G1391" t="s">
        <v>167</v>
      </c>
      <c r="H1391" s="149" t="str">
        <f t="shared" ca="1" si="65"/>
        <v>14/11/1995</v>
      </c>
      <c r="I1391" t="s">
        <v>152</v>
      </c>
      <c r="J1391" t="s">
        <v>153</v>
      </c>
      <c r="K1391" t="s">
        <v>1398</v>
      </c>
      <c r="L1391" t="s">
        <v>1399</v>
      </c>
      <c r="M1391" t="s">
        <v>811</v>
      </c>
      <c r="N1391">
        <v>972</v>
      </c>
      <c r="O1391" t="s">
        <v>157</v>
      </c>
      <c r="P1391" t="s">
        <v>158</v>
      </c>
      <c r="Q1391" t="s">
        <v>187</v>
      </c>
      <c r="R1391" t="s">
        <v>1400</v>
      </c>
      <c r="S1391" t="s">
        <v>2</v>
      </c>
      <c r="T1391" t="s">
        <v>2</v>
      </c>
      <c r="U1391" t="s">
        <v>230</v>
      </c>
      <c r="V1391" t="s">
        <v>160</v>
      </c>
      <c r="W1391" t="s">
        <v>2</v>
      </c>
      <c r="X1391" t="s">
        <v>2</v>
      </c>
      <c r="Y1391" t="s">
        <v>2</v>
      </c>
      <c r="Z1391">
        <v>2011</v>
      </c>
      <c r="AA1391" t="s">
        <v>164</v>
      </c>
      <c r="AB1391" t="s">
        <v>2</v>
      </c>
      <c r="AC1391" t="s">
        <v>2</v>
      </c>
      <c r="AD1391" t="s">
        <v>2</v>
      </c>
      <c r="AE1391" t="s">
        <v>2</v>
      </c>
      <c r="AF1391" t="s">
        <v>2</v>
      </c>
      <c r="AG1391" t="s">
        <v>165</v>
      </c>
      <c r="AH1391" t="s">
        <v>166</v>
      </c>
    </row>
    <row r="1392" spans="1:34">
      <c r="A1392">
        <v>7415</v>
      </c>
      <c r="B1392">
        <v>695068</v>
      </c>
      <c r="C1392" t="s">
        <v>149</v>
      </c>
      <c r="D1392" t="str">
        <f t="shared" ca="1" si="63"/>
        <v>CULIYDQTQD</v>
      </c>
      <c r="E1392" t="str">
        <f t="shared" ca="1" si="64"/>
        <v>Dwxjzxfeobqrv</v>
      </c>
      <c r="F1392" t="s">
        <v>150</v>
      </c>
      <c r="G1392" t="s">
        <v>167</v>
      </c>
      <c r="H1392" s="149" t="str">
        <f t="shared" ca="1" si="65"/>
        <v>10/2/1995</v>
      </c>
      <c r="I1392" t="s">
        <v>152</v>
      </c>
      <c r="J1392" t="s">
        <v>153</v>
      </c>
      <c r="K1392" t="s">
        <v>1401</v>
      </c>
      <c r="L1392" t="s">
        <v>982</v>
      </c>
      <c r="M1392" t="s">
        <v>277</v>
      </c>
      <c r="N1392">
        <v>60</v>
      </c>
      <c r="O1392" t="s">
        <v>157</v>
      </c>
      <c r="P1392" t="s">
        <v>158</v>
      </c>
      <c r="Q1392" t="s">
        <v>171</v>
      </c>
      <c r="R1392" t="s">
        <v>550</v>
      </c>
      <c r="S1392" t="s">
        <v>2</v>
      </c>
      <c r="T1392" t="s">
        <v>2</v>
      </c>
      <c r="U1392" t="s">
        <v>238</v>
      </c>
      <c r="V1392" t="s">
        <v>160</v>
      </c>
      <c r="W1392" t="s">
        <v>182</v>
      </c>
      <c r="X1392" t="s">
        <v>162</v>
      </c>
      <c r="Y1392" t="s">
        <v>2</v>
      </c>
      <c r="Z1392">
        <v>2010</v>
      </c>
      <c r="AA1392" t="s">
        <v>164</v>
      </c>
      <c r="AB1392" t="s">
        <v>2</v>
      </c>
      <c r="AC1392" t="s">
        <v>2</v>
      </c>
      <c r="AD1392" t="s">
        <v>2</v>
      </c>
      <c r="AE1392" t="s">
        <v>2</v>
      </c>
      <c r="AF1392" t="s">
        <v>2</v>
      </c>
      <c r="AG1392" t="s">
        <v>174</v>
      </c>
      <c r="AH1392" t="s">
        <v>232</v>
      </c>
    </row>
    <row r="1393" spans="1:34">
      <c r="A1393">
        <v>7415</v>
      </c>
      <c r="B1393">
        <v>695213</v>
      </c>
      <c r="C1393" t="s">
        <v>183</v>
      </c>
      <c r="D1393" t="str">
        <f t="shared" ca="1" si="63"/>
        <v>ZJWKOTSXMX</v>
      </c>
      <c r="E1393" t="str">
        <f t="shared" ca="1" si="64"/>
        <v>Erongdnlnhoqe</v>
      </c>
      <c r="F1393" t="s">
        <v>150</v>
      </c>
      <c r="G1393" t="s">
        <v>167</v>
      </c>
      <c r="H1393" s="149" t="str">
        <f t="shared" ca="1" si="65"/>
        <v>6/4/1996</v>
      </c>
      <c r="I1393" t="s">
        <v>152</v>
      </c>
      <c r="J1393" t="s">
        <v>153</v>
      </c>
      <c r="K1393" t="s">
        <v>1401</v>
      </c>
      <c r="L1393" t="s">
        <v>982</v>
      </c>
      <c r="M1393" t="s">
        <v>277</v>
      </c>
      <c r="N1393">
        <v>60</v>
      </c>
      <c r="O1393" t="s">
        <v>157</v>
      </c>
      <c r="P1393" t="s">
        <v>158</v>
      </c>
      <c r="Q1393" t="s">
        <v>194</v>
      </c>
      <c r="R1393" t="s">
        <v>210</v>
      </c>
      <c r="S1393" t="s">
        <v>2</v>
      </c>
      <c r="T1393" t="s">
        <v>196</v>
      </c>
      <c r="U1393" t="s">
        <v>200</v>
      </c>
      <c r="V1393" t="s">
        <v>160</v>
      </c>
      <c r="W1393" t="s">
        <v>161</v>
      </c>
      <c r="X1393" t="s">
        <v>2</v>
      </c>
      <c r="Y1393" t="s">
        <v>2</v>
      </c>
      <c r="Z1393">
        <v>2011</v>
      </c>
      <c r="AA1393" t="s">
        <v>164</v>
      </c>
      <c r="AB1393" t="s">
        <v>2</v>
      </c>
      <c r="AC1393" t="s">
        <v>2</v>
      </c>
      <c r="AD1393" t="s">
        <v>2</v>
      </c>
      <c r="AE1393" t="s">
        <v>2</v>
      </c>
      <c r="AF1393" t="s">
        <v>2</v>
      </c>
      <c r="AG1393" t="s">
        <v>174</v>
      </c>
      <c r="AH1393" t="s">
        <v>175</v>
      </c>
    </row>
    <row r="1394" spans="1:34">
      <c r="A1394">
        <v>7415</v>
      </c>
      <c r="B1394">
        <v>695993</v>
      </c>
      <c r="C1394" t="s">
        <v>149</v>
      </c>
      <c r="D1394" t="str">
        <f t="shared" ca="1" si="63"/>
        <v>YJAXZKGTVU</v>
      </c>
      <c r="E1394" t="str">
        <f t="shared" ca="1" si="64"/>
        <v>Tcinenabywzsf</v>
      </c>
      <c r="F1394" t="s">
        <v>150</v>
      </c>
      <c r="G1394" t="s">
        <v>167</v>
      </c>
      <c r="H1394" s="149" t="str">
        <f t="shared" ca="1" si="65"/>
        <v>8/3/1997</v>
      </c>
      <c r="I1394" t="s">
        <v>152</v>
      </c>
      <c r="J1394" t="s">
        <v>153</v>
      </c>
      <c r="K1394" t="s">
        <v>1402</v>
      </c>
      <c r="L1394" t="s">
        <v>948</v>
      </c>
      <c r="M1394" t="s">
        <v>1139</v>
      </c>
      <c r="N1394">
        <v>78</v>
      </c>
      <c r="O1394" t="s">
        <v>157</v>
      </c>
      <c r="P1394" t="s">
        <v>158</v>
      </c>
      <c r="Q1394" t="s">
        <v>246</v>
      </c>
      <c r="R1394" t="s">
        <v>1403</v>
      </c>
      <c r="S1394" t="s">
        <v>2</v>
      </c>
      <c r="T1394" t="s">
        <v>2</v>
      </c>
      <c r="U1394" t="s">
        <v>224</v>
      </c>
      <c r="V1394" t="s">
        <v>160</v>
      </c>
      <c r="W1394" t="s">
        <v>161</v>
      </c>
      <c r="X1394" t="s">
        <v>2</v>
      </c>
      <c r="Y1394" t="s">
        <v>2</v>
      </c>
      <c r="Z1394">
        <v>2011</v>
      </c>
      <c r="AA1394" t="s">
        <v>164</v>
      </c>
      <c r="AB1394" t="s">
        <v>2</v>
      </c>
      <c r="AC1394" t="s">
        <v>2</v>
      </c>
      <c r="AD1394" t="s">
        <v>2</v>
      </c>
      <c r="AE1394" t="s">
        <v>2</v>
      </c>
      <c r="AF1394" t="s">
        <v>2</v>
      </c>
      <c r="AG1394" t="s">
        <v>213</v>
      </c>
      <c r="AH1394" t="s">
        <v>190</v>
      </c>
    </row>
    <row r="1395" spans="1:34">
      <c r="A1395">
        <v>7415</v>
      </c>
      <c r="B1395">
        <v>697592</v>
      </c>
      <c r="C1395" t="s">
        <v>149</v>
      </c>
      <c r="D1395" t="str">
        <f t="shared" ca="1" si="63"/>
        <v>ZDWYJBGAHN</v>
      </c>
      <c r="E1395" t="str">
        <f t="shared" ca="1" si="64"/>
        <v>Gkfajrnwmzvok</v>
      </c>
      <c r="F1395" t="s">
        <v>150</v>
      </c>
      <c r="G1395" t="s">
        <v>167</v>
      </c>
      <c r="H1395" s="149" t="str">
        <f t="shared" ca="1" si="65"/>
        <v>9/9/1996</v>
      </c>
      <c r="I1395" t="s">
        <v>152</v>
      </c>
      <c r="J1395" t="s">
        <v>153</v>
      </c>
      <c r="K1395" t="s">
        <v>1404</v>
      </c>
      <c r="L1395" t="s">
        <v>1405</v>
      </c>
      <c r="M1395" t="s">
        <v>528</v>
      </c>
      <c r="N1395">
        <v>93</v>
      </c>
      <c r="O1395" t="s">
        <v>157</v>
      </c>
      <c r="P1395" t="s">
        <v>158</v>
      </c>
      <c r="Q1395" t="s">
        <v>187</v>
      </c>
      <c r="R1395" t="s">
        <v>1406</v>
      </c>
      <c r="S1395" t="s">
        <v>2</v>
      </c>
      <c r="T1395" t="s">
        <v>2</v>
      </c>
      <c r="U1395" t="s">
        <v>206</v>
      </c>
      <c r="V1395" t="s">
        <v>160</v>
      </c>
      <c r="W1395" t="s">
        <v>2</v>
      </c>
      <c r="X1395" t="s">
        <v>2</v>
      </c>
      <c r="Y1395" t="s">
        <v>2</v>
      </c>
      <c r="Z1395">
        <v>2010</v>
      </c>
      <c r="AA1395" t="s">
        <v>164</v>
      </c>
      <c r="AB1395" t="s">
        <v>2</v>
      </c>
      <c r="AC1395" t="s">
        <v>2</v>
      </c>
      <c r="AD1395" t="s">
        <v>2</v>
      </c>
      <c r="AE1395" t="s">
        <v>2</v>
      </c>
      <c r="AF1395" t="s">
        <v>2</v>
      </c>
      <c r="AG1395" t="s">
        <v>174</v>
      </c>
      <c r="AH1395" t="s">
        <v>190</v>
      </c>
    </row>
    <row r="1396" spans="1:34">
      <c r="A1396">
        <v>7415</v>
      </c>
      <c r="B1396">
        <v>698473</v>
      </c>
      <c r="C1396" t="s">
        <v>149</v>
      </c>
      <c r="D1396" t="str">
        <f t="shared" ca="1" si="63"/>
        <v>EFLCYOLMAQ</v>
      </c>
      <c r="E1396" t="str">
        <f t="shared" ca="1" si="64"/>
        <v>Uzsjycavcbvdu</v>
      </c>
      <c r="F1396" t="s">
        <v>150</v>
      </c>
      <c r="G1396" t="s">
        <v>167</v>
      </c>
      <c r="H1396" s="149" t="str">
        <f t="shared" ca="1" si="65"/>
        <v>20/10/1996</v>
      </c>
      <c r="I1396" t="s">
        <v>152</v>
      </c>
      <c r="J1396" t="s">
        <v>153</v>
      </c>
      <c r="K1396" t="s">
        <v>1407</v>
      </c>
      <c r="L1396" t="s">
        <v>1408</v>
      </c>
      <c r="M1396" t="s">
        <v>1409</v>
      </c>
      <c r="N1396">
        <v>77</v>
      </c>
      <c r="O1396" t="s">
        <v>157</v>
      </c>
      <c r="P1396" t="s">
        <v>158</v>
      </c>
      <c r="Q1396" t="s">
        <v>187</v>
      </c>
      <c r="R1396" t="s">
        <v>1410</v>
      </c>
      <c r="S1396" t="s">
        <v>2</v>
      </c>
      <c r="T1396" t="s">
        <v>2</v>
      </c>
      <c r="U1396" t="s">
        <v>230</v>
      </c>
      <c r="V1396" t="s">
        <v>160</v>
      </c>
      <c r="W1396" t="s">
        <v>2</v>
      </c>
      <c r="X1396" t="s">
        <v>2</v>
      </c>
      <c r="Y1396" t="s">
        <v>2</v>
      </c>
      <c r="Z1396">
        <v>2011</v>
      </c>
      <c r="AA1396" t="s">
        <v>164</v>
      </c>
      <c r="AB1396" t="s">
        <v>2</v>
      </c>
      <c r="AC1396" t="s">
        <v>2</v>
      </c>
      <c r="AD1396" t="s">
        <v>2</v>
      </c>
      <c r="AE1396" t="s">
        <v>2</v>
      </c>
      <c r="AF1396" t="s">
        <v>2</v>
      </c>
      <c r="AG1396" t="s">
        <v>174</v>
      </c>
      <c r="AH1396" t="s">
        <v>232</v>
      </c>
    </row>
    <row r="1397" spans="1:34">
      <c r="A1397">
        <v>7415</v>
      </c>
      <c r="B1397">
        <v>698477</v>
      </c>
      <c r="C1397" t="s">
        <v>149</v>
      </c>
      <c r="D1397" t="str">
        <f t="shared" ca="1" si="63"/>
        <v>IFJYKASQOL</v>
      </c>
      <c r="E1397" t="str">
        <f t="shared" ca="1" si="64"/>
        <v>Jedpomgvnvgbe</v>
      </c>
      <c r="F1397" t="s">
        <v>150</v>
      </c>
      <c r="G1397" t="s">
        <v>167</v>
      </c>
      <c r="H1397" s="149" t="str">
        <f t="shared" ca="1" si="65"/>
        <v>1/2/1997</v>
      </c>
      <c r="I1397" t="s">
        <v>152</v>
      </c>
      <c r="J1397" t="s">
        <v>153</v>
      </c>
      <c r="K1397" t="s">
        <v>1407</v>
      </c>
      <c r="L1397" t="s">
        <v>1408</v>
      </c>
      <c r="M1397" t="s">
        <v>1409</v>
      </c>
      <c r="N1397">
        <v>77</v>
      </c>
      <c r="O1397" t="s">
        <v>157</v>
      </c>
      <c r="P1397" t="s">
        <v>158</v>
      </c>
      <c r="Q1397" t="s">
        <v>187</v>
      </c>
      <c r="R1397" t="s">
        <v>1410</v>
      </c>
      <c r="S1397" t="s">
        <v>2</v>
      </c>
      <c r="T1397" t="s">
        <v>2</v>
      </c>
      <c r="U1397" t="s">
        <v>230</v>
      </c>
      <c r="V1397" t="s">
        <v>160</v>
      </c>
      <c r="W1397" t="s">
        <v>2</v>
      </c>
      <c r="X1397" t="s">
        <v>2</v>
      </c>
      <c r="Y1397" t="s">
        <v>2</v>
      </c>
      <c r="Z1397">
        <v>2011</v>
      </c>
      <c r="AA1397" t="s">
        <v>164</v>
      </c>
      <c r="AB1397" t="s">
        <v>2</v>
      </c>
      <c r="AC1397" t="s">
        <v>2</v>
      </c>
      <c r="AD1397" t="s">
        <v>2</v>
      </c>
      <c r="AE1397" t="s">
        <v>2</v>
      </c>
      <c r="AF1397" t="s">
        <v>2</v>
      </c>
      <c r="AG1397" t="s">
        <v>174</v>
      </c>
      <c r="AH1397" t="s">
        <v>175</v>
      </c>
    </row>
    <row r="1398" spans="1:34">
      <c r="A1398">
        <v>7415</v>
      </c>
      <c r="B1398">
        <v>698491</v>
      </c>
      <c r="C1398" t="s">
        <v>183</v>
      </c>
      <c r="D1398" t="str">
        <f t="shared" ca="1" si="63"/>
        <v>OACGVDYXPO</v>
      </c>
      <c r="E1398" t="str">
        <f t="shared" ca="1" si="64"/>
        <v>Shydkcvswmodu</v>
      </c>
      <c r="F1398" t="s">
        <v>150</v>
      </c>
      <c r="G1398" t="s">
        <v>167</v>
      </c>
      <c r="H1398" s="149" t="str">
        <f t="shared" ca="1" si="65"/>
        <v>4/12/1994</v>
      </c>
      <c r="I1398" t="s">
        <v>152</v>
      </c>
      <c r="J1398" t="s">
        <v>153</v>
      </c>
      <c r="K1398" t="s">
        <v>1407</v>
      </c>
      <c r="L1398" t="s">
        <v>1408</v>
      </c>
      <c r="M1398" t="s">
        <v>1409</v>
      </c>
      <c r="N1398">
        <v>77</v>
      </c>
      <c r="O1398" t="s">
        <v>157</v>
      </c>
      <c r="P1398" t="s">
        <v>158</v>
      </c>
      <c r="Q1398" t="s">
        <v>194</v>
      </c>
      <c r="R1398" t="s">
        <v>1338</v>
      </c>
      <c r="S1398" t="s">
        <v>2</v>
      </c>
      <c r="T1398" t="s">
        <v>199</v>
      </c>
      <c r="U1398" t="s">
        <v>201</v>
      </c>
      <c r="V1398" t="s">
        <v>160</v>
      </c>
      <c r="W1398" t="s">
        <v>161</v>
      </c>
      <c r="X1398" t="s">
        <v>2</v>
      </c>
      <c r="Y1398" t="s">
        <v>2</v>
      </c>
      <c r="Z1398">
        <v>2011</v>
      </c>
      <c r="AA1398" t="s">
        <v>164</v>
      </c>
      <c r="AB1398" t="s">
        <v>2</v>
      </c>
      <c r="AC1398" t="s">
        <v>2</v>
      </c>
      <c r="AD1398" t="s">
        <v>2</v>
      </c>
      <c r="AE1398" t="s">
        <v>2</v>
      </c>
      <c r="AF1398" t="s">
        <v>2</v>
      </c>
      <c r="AG1398" t="s">
        <v>174</v>
      </c>
      <c r="AH1398" t="s">
        <v>166</v>
      </c>
    </row>
    <row r="1399" spans="1:34">
      <c r="A1399">
        <v>7415</v>
      </c>
      <c r="B1399">
        <v>698497</v>
      </c>
      <c r="C1399" t="s">
        <v>149</v>
      </c>
      <c r="D1399" t="str">
        <f t="shared" ca="1" si="63"/>
        <v>EKGMAGHMQB</v>
      </c>
      <c r="E1399" t="str">
        <f t="shared" ca="1" si="64"/>
        <v>Fqdgwocnlvdhn</v>
      </c>
      <c r="F1399" t="s">
        <v>150</v>
      </c>
      <c r="G1399" t="s">
        <v>167</v>
      </c>
      <c r="H1399" s="149" t="str">
        <f t="shared" ca="1" si="65"/>
        <v>11/1/1996</v>
      </c>
      <c r="I1399" t="s">
        <v>152</v>
      </c>
      <c r="J1399" t="s">
        <v>153</v>
      </c>
      <c r="K1399" t="s">
        <v>1407</v>
      </c>
      <c r="L1399" t="s">
        <v>1408</v>
      </c>
      <c r="M1399" t="s">
        <v>1409</v>
      </c>
      <c r="N1399">
        <v>77</v>
      </c>
      <c r="O1399" t="s">
        <v>157</v>
      </c>
      <c r="P1399" t="s">
        <v>158</v>
      </c>
      <c r="Q1399" t="s">
        <v>171</v>
      </c>
      <c r="R1399" t="s">
        <v>262</v>
      </c>
      <c r="S1399" t="s">
        <v>2</v>
      </c>
      <c r="T1399" t="s">
        <v>2</v>
      </c>
      <c r="U1399" t="s">
        <v>238</v>
      </c>
      <c r="V1399" t="s">
        <v>160</v>
      </c>
      <c r="W1399" t="s">
        <v>2</v>
      </c>
      <c r="X1399" t="s">
        <v>2</v>
      </c>
      <c r="Y1399" t="s">
        <v>2</v>
      </c>
      <c r="Z1399">
        <v>2011</v>
      </c>
      <c r="AA1399" t="s">
        <v>164</v>
      </c>
      <c r="AB1399" t="s">
        <v>2</v>
      </c>
      <c r="AC1399" t="s">
        <v>2</v>
      </c>
      <c r="AD1399" t="s">
        <v>2</v>
      </c>
      <c r="AE1399" t="s">
        <v>2</v>
      </c>
      <c r="AF1399" t="s">
        <v>2</v>
      </c>
      <c r="AG1399" t="s">
        <v>165</v>
      </c>
      <c r="AH1399" t="s">
        <v>166</v>
      </c>
    </row>
    <row r="1400" spans="1:34">
      <c r="A1400">
        <v>7415</v>
      </c>
      <c r="B1400">
        <v>698505</v>
      </c>
      <c r="C1400" t="s">
        <v>183</v>
      </c>
      <c r="D1400" t="str">
        <f t="shared" ca="1" si="63"/>
        <v>TIGFHQMQYP</v>
      </c>
      <c r="E1400" t="str">
        <f t="shared" ca="1" si="64"/>
        <v>Potabkyolvmms</v>
      </c>
      <c r="F1400" t="s">
        <v>150</v>
      </c>
      <c r="G1400" t="s">
        <v>167</v>
      </c>
      <c r="H1400" s="149" t="str">
        <f t="shared" ca="1" si="65"/>
        <v>10/4/1995</v>
      </c>
      <c r="I1400" t="s">
        <v>152</v>
      </c>
      <c r="J1400" t="s">
        <v>153</v>
      </c>
      <c r="K1400" t="s">
        <v>1407</v>
      </c>
      <c r="L1400" t="s">
        <v>1408</v>
      </c>
      <c r="M1400" t="s">
        <v>1409</v>
      </c>
      <c r="N1400">
        <v>77</v>
      </c>
      <c r="O1400" t="s">
        <v>157</v>
      </c>
      <c r="P1400" t="s">
        <v>158</v>
      </c>
      <c r="Q1400" t="s">
        <v>187</v>
      </c>
      <c r="R1400" t="s">
        <v>1411</v>
      </c>
      <c r="S1400" t="s">
        <v>2</v>
      </c>
      <c r="T1400" t="s">
        <v>2</v>
      </c>
      <c r="U1400" t="s">
        <v>206</v>
      </c>
      <c r="V1400" t="s">
        <v>160</v>
      </c>
      <c r="W1400" t="s">
        <v>2</v>
      </c>
      <c r="X1400" t="s">
        <v>2</v>
      </c>
      <c r="Y1400" t="s">
        <v>2</v>
      </c>
      <c r="Z1400">
        <v>2011</v>
      </c>
      <c r="AA1400" t="s">
        <v>164</v>
      </c>
      <c r="AB1400" t="s">
        <v>2</v>
      </c>
      <c r="AC1400" t="s">
        <v>2</v>
      </c>
      <c r="AD1400" t="s">
        <v>2</v>
      </c>
      <c r="AE1400" t="s">
        <v>2</v>
      </c>
      <c r="AF1400" t="s">
        <v>2</v>
      </c>
      <c r="AG1400" t="s">
        <v>165</v>
      </c>
      <c r="AH1400" t="s">
        <v>232</v>
      </c>
    </row>
    <row r="1401" spans="1:34">
      <c r="A1401">
        <v>7415</v>
      </c>
      <c r="B1401">
        <v>698506</v>
      </c>
      <c r="C1401" t="s">
        <v>149</v>
      </c>
      <c r="D1401" t="str">
        <f t="shared" ca="1" si="63"/>
        <v>TOGUVYJNXF</v>
      </c>
      <c r="E1401" t="str">
        <f t="shared" ca="1" si="64"/>
        <v>Gmhnqwqkfuczt</v>
      </c>
      <c r="F1401" t="s">
        <v>150</v>
      </c>
      <c r="G1401" t="s">
        <v>167</v>
      </c>
      <c r="H1401" s="149" t="str">
        <f t="shared" ca="1" si="65"/>
        <v>5/6/1996</v>
      </c>
      <c r="I1401" t="s">
        <v>152</v>
      </c>
      <c r="J1401" t="s">
        <v>153</v>
      </c>
      <c r="K1401" t="s">
        <v>1407</v>
      </c>
      <c r="L1401" t="s">
        <v>1408</v>
      </c>
      <c r="M1401" t="s">
        <v>1409</v>
      </c>
      <c r="N1401">
        <v>77</v>
      </c>
      <c r="O1401" t="s">
        <v>157</v>
      </c>
      <c r="P1401" t="s">
        <v>158</v>
      </c>
      <c r="Q1401" t="s">
        <v>194</v>
      </c>
      <c r="R1401" t="s">
        <v>1338</v>
      </c>
      <c r="S1401" t="s">
        <v>2</v>
      </c>
      <c r="T1401" t="s">
        <v>199</v>
      </c>
      <c r="U1401" t="s">
        <v>200</v>
      </c>
      <c r="V1401" t="s">
        <v>160</v>
      </c>
      <c r="W1401" t="s">
        <v>182</v>
      </c>
      <c r="X1401" t="s">
        <v>200</v>
      </c>
      <c r="Y1401" t="s">
        <v>2</v>
      </c>
      <c r="Z1401">
        <v>2011</v>
      </c>
      <c r="AA1401" t="s">
        <v>164</v>
      </c>
      <c r="AB1401" t="s">
        <v>2</v>
      </c>
      <c r="AC1401" t="s">
        <v>2</v>
      </c>
      <c r="AD1401" t="s">
        <v>2</v>
      </c>
      <c r="AE1401" t="s">
        <v>2</v>
      </c>
      <c r="AF1401" t="s">
        <v>2</v>
      </c>
      <c r="AG1401" t="s">
        <v>174</v>
      </c>
      <c r="AH1401" t="s">
        <v>166</v>
      </c>
    </row>
    <row r="1402" spans="1:34">
      <c r="A1402">
        <v>7415</v>
      </c>
      <c r="B1402">
        <v>698930</v>
      </c>
      <c r="C1402" t="s">
        <v>149</v>
      </c>
      <c r="D1402" t="str">
        <f t="shared" ca="1" si="63"/>
        <v>SQLWXFUKEV</v>
      </c>
      <c r="E1402" t="str">
        <f t="shared" ca="1" si="64"/>
        <v>Ifsraydshchlu</v>
      </c>
      <c r="F1402" t="s">
        <v>150</v>
      </c>
      <c r="G1402" t="s">
        <v>167</v>
      </c>
      <c r="H1402" s="149" t="str">
        <f t="shared" ca="1" si="65"/>
        <v>27/5/1995</v>
      </c>
      <c r="I1402" t="s">
        <v>152</v>
      </c>
      <c r="J1402" t="s">
        <v>153</v>
      </c>
      <c r="K1402" t="s">
        <v>1412</v>
      </c>
      <c r="L1402" t="s">
        <v>1052</v>
      </c>
      <c r="M1402" t="s">
        <v>1413</v>
      </c>
      <c r="N1402">
        <v>94</v>
      </c>
      <c r="O1402" t="s">
        <v>157</v>
      </c>
      <c r="P1402" t="s">
        <v>158</v>
      </c>
      <c r="Q1402" t="s">
        <v>194</v>
      </c>
      <c r="R1402" t="s">
        <v>210</v>
      </c>
      <c r="S1402" t="s">
        <v>2</v>
      </c>
      <c r="T1402" t="s">
        <v>196</v>
      </c>
      <c r="U1402" t="s">
        <v>200</v>
      </c>
      <c r="V1402" t="s">
        <v>160</v>
      </c>
      <c r="W1402" t="s">
        <v>161</v>
      </c>
      <c r="X1402" t="s">
        <v>249</v>
      </c>
      <c r="Y1402" t="s">
        <v>212</v>
      </c>
      <c r="Z1402">
        <v>2010</v>
      </c>
      <c r="AA1402" t="s">
        <v>164</v>
      </c>
      <c r="AB1402" t="s">
        <v>2</v>
      </c>
      <c r="AC1402" t="s">
        <v>2</v>
      </c>
      <c r="AD1402" t="s">
        <v>2</v>
      </c>
      <c r="AE1402" t="s">
        <v>2</v>
      </c>
      <c r="AF1402" t="s">
        <v>2</v>
      </c>
      <c r="AG1402" t="s">
        <v>174</v>
      </c>
      <c r="AH1402" t="s">
        <v>175</v>
      </c>
    </row>
    <row r="1403" spans="1:34">
      <c r="A1403">
        <v>7415</v>
      </c>
      <c r="B1403">
        <v>698946</v>
      </c>
      <c r="C1403" t="s">
        <v>149</v>
      </c>
      <c r="D1403" t="str">
        <f t="shared" ca="1" si="63"/>
        <v>NKUEZBSQIG</v>
      </c>
      <c r="E1403" t="str">
        <f t="shared" ca="1" si="64"/>
        <v>Egdtfvmvszyjh</v>
      </c>
      <c r="F1403" t="s">
        <v>150</v>
      </c>
      <c r="G1403" t="s">
        <v>167</v>
      </c>
      <c r="H1403" s="149" t="str">
        <f t="shared" ca="1" si="65"/>
        <v>12/11/1997</v>
      </c>
      <c r="I1403" t="s">
        <v>152</v>
      </c>
      <c r="J1403" t="s">
        <v>153</v>
      </c>
      <c r="K1403" t="s">
        <v>1412</v>
      </c>
      <c r="L1403" t="s">
        <v>1052</v>
      </c>
      <c r="M1403" t="s">
        <v>1413</v>
      </c>
      <c r="N1403">
        <v>94</v>
      </c>
      <c r="O1403" t="s">
        <v>157</v>
      </c>
      <c r="P1403" t="s">
        <v>158</v>
      </c>
      <c r="Q1403" t="s">
        <v>194</v>
      </c>
      <c r="R1403" t="s">
        <v>210</v>
      </c>
      <c r="S1403" t="s">
        <v>2</v>
      </c>
      <c r="T1403" t="s">
        <v>196</v>
      </c>
      <c r="U1403" t="s">
        <v>200</v>
      </c>
      <c r="V1403" t="s">
        <v>160</v>
      </c>
      <c r="W1403" t="s">
        <v>161</v>
      </c>
      <c r="X1403" t="s">
        <v>2</v>
      </c>
      <c r="Y1403" t="s">
        <v>2</v>
      </c>
      <c r="Z1403">
        <v>2010</v>
      </c>
      <c r="AA1403" t="s">
        <v>164</v>
      </c>
      <c r="AB1403" t="s">
        <v>2</v>
      </c>
      <c r="AC1403" t="s">
        <v>2</v>
      </c>
      <c r="AD1403" t="s">
        <v>2</v>
      </c>
      <c r="AE1403" t="s">
        <v>2</v>
      </c>
      <c r="AF1403" t="s">
        <v>2</v>
      </c>
      <c r="AG1403" t="s">
        <v>174</v>
      </c>
      <c r="AH1403" t="s">
        <v>175</v>
      </c>
    </row>
    <row r="1404" spans="1:34">
      <c r="A1404">
        <v>7415</v>
      </c>
      <c r="B1404">
        <v>699033</v>
      </c>
      <c r="C1404" t="s">
        <v>183</v>
      </c>
      <c r="D1404" t="str">
        <f t="shared" ca="1" si="63"/>
        <v>VDTIZJWJLI</v>
      </c>
      <c r="E1404" t="str">
        <f t="shared" ca="1" si="64"/>
        <v>Njebzolnlaplq</v>
      </c>
      <c r="F1404" t="s">
        <v>150</v>
      </c>
      <c r="G1404" t="s">
        <v>167</v>
      </c>
      <c r="H1404" s="149" t="str">
        <f t="shared" ca="1" si="65"/>
        <v>4/5/1996</v>
      </c>
      <c r="I1404" t="s">
        <v>152</v>
      </c>
      <c r="J1404" t="s">
        <v>153</v>
      </c>
      <c r="K1404" t="s">
        <v>1412</v>
      </c>
      <c r="L1404" t="s">
        <v>1052</v>
      </c>
      <c r="M1404" t="s">
        <v>1413</v>
      </c>
      <c r="N1404">
        <v>94</v>
      </c>
      <c r="O1404" t="s">
        <v>157</v>
      </c>
      <c r="P1404" t="s">
        <v>158</v>
      </c>
      <c r="Q1404" t="s">
        <v>194</v>
      </c>
      <c r="R1404" t="s">
        <v>198</v>
      </c>
      <c r="S1404" t="s">
        <v>2</v>
      </c>
      <c r="T1404" t="s">
        <v>196</v>
      </c>
      <c r="U1404" t="s">
        <v>200</v>
      </c>
      <c r="V1404" t="s">
        <v>160</v>
      </c>
      <c r="W1404" t="s">
        <v>182</v>
      </c>
      <c r="X1404" t="s">
        <v>249</v>
      </c>
      <c r="Y1404" t="s">
        <v>2</v>
      </c>
      <c r="Z1404">
        <v>2011</v>
      </c>
      <c r="AA1404" t="s">
        <v>164</v>
      </c>
      <c r="AB1404" t="s">
        <v>2</v>
      </c>
      <c r="AC1404" t="s">
        <v>2</v>
      </c>
      <c r="AD1404" t="s">
        <v>2</v>
      </c>
      <c r="AE1404" t="s">
        <v>2</v>
      </c>
      <c r="AF1404" t="s">
        <v>2</v>
      </c>
      <c r="AG1404" t="s">
        <v>165</v>
      </c>
      <c r="AH1404" t="s">
        <v>175</v>
      </c>
    </row>
    <row r="1405" spans="1:34">
      <c r="A1405">
        <v>7415</v>
      </c>
      <c r="B1405">
        <v>699582</v>
      </c>
      <c r="C1405" t="s">
        <v>149</v>
      </c>
      <c r="D1405" t="str">
        <f t="shared" ca="1" si="63"/>
        <v>LKBUJNUDEN</v>
      </c>
      <c r="E1405" t="str">
        <f t="shared" ca="1" si="64"/>
        <v>Fzphhzqldzupk</v>
      </c>
      <c r="F1405" t="s">
        <v>150</v>
      </c>
      <c r="G1405" t="s">
        <v>151</v>
      </c>
      <c r="H1405" s="149" t="str">
        <f t="shared" ca="1" si="65"/>
        <v>1/8/1995</v>
      </c>
      <c r="I1405" t="s">
        <v>152</v>
      </c>
      <c r="J1405" t="s">
        <v>153</v>
      </c>
      <c r="K1405" t="s">
        <v>1414</v>
      </c>
      <c r="L1405" t="s">
        <v>1415</v>
      </c>
      <c r="M1405" t="s">
        <v>1416</v>
      </c>
      <c r="N1405">
        <v>77</v>
      </c>
      <c r="O1405" t="s">
        <v>157</v>
      </c>
      <c r="P1405" t="s">
        <v>158</v>
      </c>
      <c r="Q1405" t="s">
        <v>179</v>
      </c>
      <c r="R1405" t="s">
        <v>1417</v>
      </c>
      <c r="S1405" t="s">
        <v>2</v>
      </c>
      <c r="T1405" t="s">
        <v>2</v>
      </c>
      <c r="U1405" t="s">
        <v>181</v>
      </c>
      <c r="V1405" t="s">
        <v>160</v>
      </c>
      <c r="W1405" t="s">
        <v>182</v>
      </c>
      <c r="X1405" t="s">
        <v>2</v>
      </c>
      <c r="Y1405" t="s">
        <v>2</v>
      </c>
      <c r="Z1405">
        <v>2010</v>
      </c>
      <c r="AA1405" t="s">
        <v>164</v>
      </c>
      <c r="AB1405" t="s">
        <v>2</v>
      </c>
      <c r="AC1405" t="s">
        <v>2</v>
      </c>
      <c r="AD1405" t="s">
        <v>2</v>
      </c>
      <c r="AE1405" t="s">
        <v>2</v>
      </c>
      <c r="AF1405" t="s">
        <v>2</v>
      </c>
      <c r="AG1405" t="s">
        <v>165</v>
      </c>
      <c r="AH1405" t="s">
        <v>166</v>
      </c>
    </row>
    <row r="1406" spans="1:34">
      <c r="A1406">
        <v>7415</v>
      </c>
      <c r="B1406">
        <v>699790</v>
      </c>
      <c r="C1406" t="s">
        <v>149</v>
      </c>
      <c r="D1406" t="str">
        <f t="shared" ca="1" si="63"/>
        <v>MRXKJRDHIW</v>
      </c>
      <c r="E1406" t="str">
        <f t="shared" ca="1" si="64"/>
        <v>Xtffuklnzvyvk</v>
      </c>
      <c r="F1406" t="s">
        <v>150</v>
      </c>
      <c r="G1406" t="s">
        <v>151</v>
      </c>
      <c r="H1406" s="149" t="str">
        <f t="shared" ca="1" si="65"/>
        <v>1/12/1994</v>
      </c>
      <c r="I1406" t="s">
        <v>152</v>
      </c>
      <c r="J1406" t="s">
        <v>153</v>
      </c>
      <c r="K1406" t="s">
        <v>1414</v>
      </c>
      <c r="L1406" t="s">
        <v>1415</v>
      </c>
      <c r="M1406" t="s">
        <v>1416</v>
      </c>
      <c r="N1406">
        <v>77</v>
      </c>
      <c r="O1406" t="s">
        <v>157</v>
      </c>
      <c r="P1406" t="s">
        <v>158</v>
      </c>
      <c r="Q1406" t="s">
        <v>194</v>
      </c>
      <c r="R1406" t="s">
        <v>198</v>
      </c>
      <c r="S1406" t="s">
        <v>2</v>
      </c>
      <c r="T1406" t="s">
        <v>196</v>
      </c>
      <c r="U1406" t="s">
        <v>211</v>
      </c>
      <c r="V1406" t="s">
        <v>160</v>
      </c>
      <c r="W1406" t="s">
        <v>161</v>
      </c>
      <c r="X1406" t="s">
        <v>2</v>
      </c>
      <c r="Y1406" t="s">
        <v>2</v>
      </c>
      <c r="Z1406">
        <v>2011</v>
      </c>
      <c r="AA1406" t="s">
        <v>164</v>
      </c>
      <c r="AB1406" t="s">
        <v>2</v>
      </c>
      <c r="AC1406" t="s">
        <v>2</v>
      </c>
      <c r="AD1406" t="s">
        <v>2</v>
      </c>
      <c r="AE1406" t="s">
        <v>2</v>
      </c>
      <c r="AF1406" t="s">
        <v>2</v>
      </c>
      <c r="AG1406" t="s">
        <v>213</v>
      </c>
      <c r="AH1406" t="s">
        <v>166</v>
      </c>
    </row>
    <row r="1407" spans="1:34">
      <c r="A1407">
        <v>7415</v>
      </c>
      <c r="B1407">
        <v>699793</v>
      </c>
      <c r="C1407" t="s">
        <v>149</v>
      </c>
      <c r="D1407" t="str">
        <f t="shared" ca="1" si="63"/>
        <v>OUWKMBYZNJ</v>
      </c>
      <c r="E1407" t="str">
        <f t="shared" ca="1" si="64"/>
        <v>Xpjubosfxqxbj</v>
      </c>
      <c r="F1407" t="s">
        <v>150</v>
      </c>
      <c r="G1407" t="s">
        <v>167</v>
      </c>
      <c r="H1407" s="149" t="str">
        <f t="shared" ca="1" si="65"/>
        <v>24/2/1995</v>
      </c>
      <c r="I1407" t="s">
        <v>152</v>
      </c>
      <c r="J1407" t="s">
        <v>153</v>
      </c>
      <c r="K1407" t="s">
        <v>1414</v>
      </c>
      <c r="L1407" t="s">
        <v>1415</v>
      </c>
      <c r="M1407" t="s">
        <v>1416</v>
      </c>
      <c r="N1407">
        <v>77</v>
      </c>
      <c r="O1407" t="s">
        <v>157</v>
      </c>
      <c r="P1407" t="s">
        <v>158</v>
      </c>
      <c r="Q1407" t="s">
        <v>194</v>
      </c>
      <c r="R1407" t="s">
        <v>198</v>
      </c>
      <c r="S1407" t="s">
        <v>2</v>
      </c>
      <c r="T1407" t="s">
        <v>196</v>
      </c>
      <c r="U1407" t="s">
        <v>211</v>
      </c>
      <c r="V1407" t="s">
        <v>160</v>
      </c>
      <c r="W1407" t="s">
        <v>161</v>
      </c>
      <c r="X1407" t="s">
        <v>2</v>
      </c>
      <c r="Y1407" t="s">
        <v>2</v>
      </c>
      <c r="Z1407">
        <v>2010</v>
      </c>
      <c r="AA1407" t="s">
        <v>164</v>
      </c>
      <c r="AB1407" t="s">
        <v>2</v>
      </c>
      <c r="AC1407" t="s">
        <v>2</v>
      </c>
      <c r="AD1407" t="s">
        <v>2</v>
      </c>
      <c r="AE1407" t="s">
        <v>2</v>
      </c>
      <c r="AF1407" t="s">
        <v>2</v>
      </c>
      <c r="AG1407" t="s">
        <v>213</v>
      </c>
      <c r="AH1407" t="s">
        <v>175</v>
      </c>
    </row>
    <row r="1408" spans="1:34">
      <c r="A1408">
        <v>7415</v>
      </c>
      <c r="B1408">
        <v>701388</v>
      </c>
      <c r="C1408" t="s">
        <v>149</v>
      </c>
      <c r="D1408" t="str">
        <f t="shared" ca="1" si="63"/>
        <v>TTJJZFTRAJ</v>
      </c>
      <c r="E1408" t="str">
        <f t="shared" ca="1" si="64"/>
        <v>Fcevafrvqvvdq</v>
      </c>
      <c r="F1408" t="s">
        <v>150</v>
      </c>
      <c r="G1408" t="s">
        <v>167</v>
      </c>
      <c r="H1408" s="149" t="str">
        <f t="shared" ca="1" si="65"/>
        <v>7/6/1996</v>
      </c>
      <c r="I1408" t="s">
        <v>152</v>
      </c>
      <c r="J1408" t="s">
        <v>153</v>
      </c>
      <c r="K1408" t="s">
        <v>1418</v>
      </c>
      <c r="L1408" t="s">
        <v>1419</v>
      </c>
      <c r="M1408" t="s">
        <v>823</v>
      </c>
      <c r="N1408">
        <v>60</v>
      </c>
      <c r="O1408" t="s">
        <v>157</v>
      </c>
      <c r="P1408" t="s">
        <v>158</v>
      </c>
      <c r="Q1408" t="s">
        <v>187</v>
      </c>
      <c r="R1408" t="s">
        <v>188</v>
      </c>
      <c r="S1408" t="s">
        <v>2</v>
      </c>
      <c r="T1408" t="s">
        <v>2</v>
      </c>
      <c r="U1408" t="s">
        <v>189</v>
      </c>
      <c r="V1408" t="s">
        <v>160</v>
      </c>
      <c r="W1408" t="s">
        <v>161</v>
      </c>
      <c r="X1408" t="s">
        <v>2</v>
      </c>
      <c r="Y1408" t="s">
        <v>2</v>
      </c>
      <c r="Z1408" t="s">
        <v>2</v>
      </c>
      <c r="AA1408" t="s">
        <v>164</v>
      </c>
      <c r="AB1408" t="s">
        <v>2</v>
      </c>
      <c r="AC1408" t="s">
        <v>2</v>
      </c>
      <c r="AD1408" t="s">
        <v>2</v>
      </c>
      <c r="AE1408" t="s">
        <v>2</v>
      </c>
      <c r="AF1408" t="s">
        <v>2</v>
      </c>
      <c r="AG1408" t="s">
        <v>174</v>
      </c>
      <c r="AH1408" t="s">
        <v>190</v>
      </c>
    </row>
    <row r="1409" spans="1:34">
      <c r="A1409">
        <v>7415</v>
      </c>
      <c r="B1409">
        <v>703799</v>
      </c>
      <c r="C1409" t="s">
        <v>149</v>
      </c>
      <c r="D1409" t="str">
        <f t="shared" ca="1" si="63"/>
        <v>GKMOHKUANW</v>
      </c>
      <c r="E1409" t="str">
        <f t="shared" ca="1" si="64"/>
        <v>Qldkhbcvmsvih</v>
      </c>
      <c r="F1409" t="s">
        <v>150</v>
      </c>
      <c r="G1409" t="s">
        <v>167</v>
      </c>
      <c r="H1409" s="149" t="str">
        <f t="shared" ca="1" si="65"/>
        <v>12/7/1996</v>
      </c>
      <c r="I1409" t="s">
        <v>152</v>
      </c>
      <c r="J1409" t="s">
        <v>153</v>
      </c>
      <c r="K1409" t="s">
        <v>1420</v>
      </c>
      <c r="L1409" t="s">
        <v>1421</v>
      </c>
      <c r="M1409" t="s">
        <v>539</v>
      </c>
      <c r="N1409">
        <v>78</v>
      </c>
      <c r="O1409" t="s">
        <v>157</v>
      </c>
      <c r="P1409" t="s">
        <v>158</v>
      </c>
      <c r="Q1409" t="s">
        <v>171</v>
      </c>
      <c r="R1409" t="s">
        <v>172</v>
      </c>
      <c r="S1409" t="s">
        <v>2</v>
      </c>
      <c r="T1409" t="s">
        <v>2</v>
      </c>
      <c r="U1409" t="s">
        <v>251</v>
      </c>
      <c r="V1409" t="s">
        <v>160</v>
      </c>
      <c r="W1409" t="s">
        <v>161</v>
      </c>
      <c r="X1409" t="s">
        <v>162</v>
      </c>
      <c r="Y1409" t="s">
        <v>2</v>
      </c>
      <c r="Z1409">
        <v>2010</v>
      </c>
      <c r="AA1409" t="s">
        <v>164</v>
      </c>
      <c r="AB1409" t="s">
        <v>2</v>
      </c>
      <c r="AC1409" t="s">
        <v>2</v>
      </c>
      <c r="AD1409" t="s">
        <v>2</v>
      </c>
      <c r="AE1409" t="s">
        <v>2</v>
      </c>
      <c r="AF1409" t="s">
        <v>2</v>
      </c>
      <c r="AG1409" t="s">
        <v>174</v>
      </c>
      <c r="AH1409" t="s">
        <v>166</v>
      </c>
    </row>
    <row r="1410" spans="1:34">
      <c r="A1410">
        <v>7415</v>
      </c>
      <c r="B1410">
        <v>703872</v>
      </c>
      <c r="C1410" t="s">
        <v>149</v>
      </c>
      <c r="D1410" t="str">
        <f t="shared" ca="1" si="63"/>
        <v>TETGIGUXQY</v>
      </c>
      <c r="E1410" t="str">
        <f t="shared" ca="1" si="64"/>
        <v>Hvpuidrsjxgxf</v>
      </c>
      <c r="F1410" t="s">
        <v>150</v>
      </c>
      <c r="G1410" t="s">
        <v>167</v>
      </c>
      <c r="H1410" s="149" t="str">
        <f t="shared" ca="1" si="65"/>
        <v>22/8/1995</v>
      </c>
      <c r="I1410" t="s">
        <v>152</v>
      </c>
      <c r="J1410" t="s">
        <v>153</v>
      </c>
      <c r="K1410" t="s">
        <v>1420</v>
      </c>
      <c r="L1410" t="s">
        <v>1421</v>
      </c>
      <c r="M1410" t="s">
        <v>539</v>
      </c>
      <c r="N1410">
        <v>78</v>
      </c>
      <c r="O1410" t="s">
        <v>157</v>
      </c>
      <c r="P1410" t="s">
        <v>158</v>
      </c>
      <c r="Q1410" t="s">
        <v>171</v>
      </c>
      <c r="R1410" t="s">
        <v>172</v>
      </c>
      <c r="S1410" t="s">
        <v>2</v>
      </c>
      <c r="T1410" t="s">
        <v>2</v>
      </c>
      <c r="U1410" t="s">
        <v>251</v>
      </c>
      <c r="V1410" t="s">
        <v>160</v>
      </c>
      <c r="W1410" t="s">
        <v>161</v>
      </c>
      <c r="X1410" t="s">
        <v>162</v>
      </c>
      <c r="Y1410" t="s">
        <v>2</v>
      </c>
      <c r="Z1410">
        <v>2011</v>
      </c>
      <c r="AA1410" t="s">
        <v>164</v>
      </c>
      <c r="AB1410" t="s">
        <v>2</v>
      </c>
      <c r="AC1410" t="s">
        <v>2</v>
      </c>
      <c r="AD1410" t="s">
        <v>2</v>
      </c>
      <c r="AE1410" t="s">
        <v>2</v>
      </c>
      <c r="AF1410" t="s">
        <v>2</v>
      </c>
      <c r="AG1410" t="s">
        <v>174</v>
      </c>
      <c r="AH1410" t="s">
        <v>166</v>
      </c>
    </row>
    <row r="1411" spans="1:34">
      <c r="A1411">
        <v>7415</v>
      </c>
      <c r="B1411">
        <v>706301</v>
      </c>
      <c r="C1411" t="s">
        <v>149</v>
      </c>
      <c r="D1411" t="str">
        <f t="shared" ref="D1411:D1474" ca="1" si="66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ITOORBEARA</v>
      </c>
      <c r="E1411" t="str">
        <f t="shared" ref="E1411:E1474" ca="1" si="67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Nplzvkfbkzzti</v>
      </c>
      <c r="F1411" t="s">
        <v>150</v>
      </c>
      <c r="G1411" t="s">
        <v>167</v>
      </c>
      <c r="H1411" s="149" t="str">
        <f t="shared" ref="H1411:H1474" ca="1" si="68">""&amp;RANDBETWEEN(1,28)&amp;"/"&amp;RANDBETWEEN(1,12)&amp;"/"&amp;RANDBETWEEN(1994,1997)</f>
        <v>25/2/1996</v>
      </c>
      <c r="I1411" t="s">
        <v>152</v>
      </c>
      <c r="J1411" t="s">
        <v>153</v>
      </c>
      <c r="K1411" t="s">
        <v>1422</v>
      </c>
      <c r="L1411" t="s">
        <v>1423</v>
      </c>
      <c r="M1411" t="s">
        <v>1424</v>
      </c>
      <c r="N1411">
        <v>33</v>
      </c>
      <c r="O1411" t="s">
        <v>157</v>
      </c>
      <c r="P1411" t="s">
        <v>158</v>
      </c>
      <c r="Q1411" t="s">
        <v>194</v>
      </c>
      <c r="R1411" t="s">
        <v>248</v>
      </c>
      <c r="S1411" t="s">
        <v>2</v>
      </c>
      <c r="T1411" t="s">
        <v>196</v>
      </c>
      <c r="U1411" t="s">
        <v>224</v>
      </c>
      <c r="V1411" t="s">
        <v>160</v>
      </c>
      <c r="W1411" t="s">
        <v>182</v>
      </c>
      <c r="X1411" t="s">
        <v>2</v>
      </c>
      <c r="Y1411" t="s">
        <v>2</v>
      </c>
      <c r="Z1411">
        <v>2011</v>
      </c>
      <c r="AA1411" t="s">
        <v>164</v>
      </c>
      <c r="AB1411" t="s">
        <v>2</v>
      </c>
      <c r="AC1411" t="s">
        <v>2</v>
      </c>
      <c r="AD1411" t="s">
        <v>2</v>
      </c>
      <c r="AE1411" t="s">
        <v>2</v>
      </c>
      <c r="AF1411" t="s">
        <v>2</v>
      </c>
      <c r="AG1411" t="s">
        <v>174</v>
      </c>
      <c r="AH1411" t="s">
        <v>166</v>
      </c>
    </row>
    <row r="1412" spans="1:34">
      <c r="A1412">
        <v>7415</v>
      </c>
      <c r="B1412">
        <v>708541</v>
      </c>
      <c r="C1412" t="s">
        <v>149</v>
      </c>
      <c r="D1412" t="str">
        <f t="shared" ca="1" si="66"/>
        <v>XQUYSEMMNR</v>
      </c>
      <c r="E1412" t="str">
        <f t="shared" ca="1" si="67"/>
        <v>Jqwnzgocnysde</v>
      </c>
      <c r="F1412" t="s">
        <v>150</v>
      </c>
      <c r="G1412" t="s">
        <v>167</v>
      </c>
      <c r="H1412" s="149" t="str">
        <f t="shared" ca="1" si="68"/>
        <v>15/12/1995</v>
      </c>
      <c r="I1412" t="s">
        <v>152</v>
      </c>
      <c r="J1412" t="s">
        <v>153</v>
      </c>
      <c r="K1412" t="s">
        <v>1425</v>
      </c>
      <c r="L1412" t="s">
        <v>1182</v>
      </c>
      <c r="M1412" t="s">
        <v>1348</v>
      </c>
      <c r="N1412">
        <v>94</v>
      </c>
      <c r="O1412" t="s">
        <v>157</v>
      </c>
      <c r="P1412" t="s">
        <v>158</v>
      </c>
      <c r="Q1412" t="s">
        <v>171</v>
      </c>
      <c r="R1412" t="s">
        <v>1426</v>
      </c>
      <c r="S1412" t="s">
        <v>2</v>
      </c>
      <c r="T1412" t="s">
        <v>2</v>
      </c>
      <c r="U1412" t="s">
        <v>238</v>
      </c>
      <c r="V1412" t="s">
        <v>160</v>
      </c>
      <c r="W1412" t="s">
        <v>161</v>
      </c>
      <c r="X1412" t="s">
        <v>162</v>
      </c>
      <c r="Y1412" t="s">
        <v>2</v>
      </c>
      <c r="Z1412">
        <v>2011</v>
      </c>
      <c r="AA1412" t="s">
        <v>164</v>
      </c>
      <c r="AB1412" t="s">
        <v>2</v>
      </c>
      <c r="AC1412" t="s">
        <v>2</v>
      </c>
      <c r="AD1412" t="s">
        <v>2</v>
      </c>
      <c r="AE1412" t="s">
        <v>2</v>
      </c>
      <c r="AF1412" t="s">
        <v>2</v>
      </c>
      <c r="AG1412" t="s">
        <v>174</v>
      </c>
      <c r="AH1412" t="s">
        <v>175</v>
      </c>
    </row>
    <row r="1413" spans="1:34">
      <c r="A1413">
        <v>7415</v>
      </c>
      <c r="B1413">
        <v>708551</v>
      </c>
      <c r="C1413" t="s">
        <v>183</v>
      </c>
      <c r="D1413" t="str">
        <f t="shared" ca="1" si="66"/>
        <v>UIYEWNVEAA</v>
      </c>
      <c r="E1413" t="str">
        <f t="shared" ca="1" si="67"/>
        <v>Twdkzbioinqcj</v>
      </c>
      <c r="F1413" t="s">
        <v>150</v>
      </c>
      <c r="G1413" t="s">
        <v>167</v>
      </c>
      <c r="H1413" s="149" t="str">
        <f t="shared" ca="1" si="68"/>
        <v>8/3/1997</v>
      </c>
      <c r="I1413" t="s">
        <v>152</v>
      </c>
      <c r="J1413" t="s">
        <v>153</v>
      </c>
      <c r="K1413" t="s">
        <v>1425</v>
      </c>
      <c r="L1413" t="s">
        <v>1182</v>
      </c>
      <c r="M1413" t="s">
        <v>1348</v>
      </c>
      <c r="N1413">
        <v>94</v>
      </c>
      <c r="O1413" t="s">
        <v>157</v>
      </c>
      <c r="P1413" t="s">
        <v>158</v>
      </c>
      <c r="Q1413" t="s">
        <v>171</v>
      </c>
      <c r="R1413" t="s">
        <v>1427</v>
      </c>
      <c r="S1413" t="s">
        <v>133</v>
      </c>
      <c r="T1413" t="s">
        <v>2</v>
      </c>
      <c r="U1413" t="s">
        <v>238</v>
      </c>
      <c r="V1413" t="s">
        <v>160</v>
      </c>
      <c r="W1413" t="s">
        <v>161</v>
      </c>
      <c r="X1413" t="s">
        <v>162</v>
      </c>
      <c r="Y1413" t="s">
        <v>2</v>
      </c>
      <c r="Z1413">
        <v>2010</v>
      </c>
      <c r="AA1413" t="s">
        <v>164</v>
      </c>
      <c r="AB1413" t="s">
        <v>2</v>
      </c>
      <c r="AC1413" t="s">
        <v>2</v>
      </c>
      <c r="AD1413" t="s">
        <v>2</v>
      </c>
      <c r="AE1413" t="s">
        <v>2</v>
      </c>
      <c r="AF1413" t="s">
        <v>2</v>
      </c>
      <c r="AG1413" t="s">
        <v>174</v>
      </c>
      <c r="AH1413" t="s">
        <v>190</v>
      </c>
    </row>
    <row r="1414" spans="1:34">
      <c r="A1414">
        <v>7415</v>
      </c>
      <c r="B1414">
        <v>708628</v>
      </c>
      <c r="C1414" t="s">
        <v>149</v>
      </c>
      <c r="D1414" t="str">
        <f t="shared" ca="1" si="66"/>
        <v>IJHSNZBKZT</v>
      </c>
      <c r="E1414" t="str">
        <f t="shared" ca="1" si="67"/>
        <v>Qljysotqsrfaz</v>
      </c>
      <c r="F1414" t="s">
        <v>150</v>
      </c>
      <c r="G1414" t="s">
        <v>167</v>
      </c>
      <c r="H1414" s="149" t="str">
        <f t="shared" ca="1" si="68"/>
        <v>25/7/1995</v>
      </c>
      <c r="I1414" t="s">
        <v>152</v>
      </c>
      <c r="J1414" t="s">
        <v>153</v>
      </c>
      <c r="K1414" t="s">
        <v>1425</v>
      </c>
      <c r="L1414" t="s">
        <v>1182</v>
      </c>
      <c r="M1414" t="s">
        <v>1348</v>
      </c>
      <c r="N1414">
        <v>94</v>
      </c>
      <c r="O1414" t="s">
        <v>157</v>
      </c>
      <c r="P1414" t="s">
        <v>158</v>
      </c>
      <c r="Q1414" t="s">
        <v>171</v>
      </c>
      <c r="R1414" t="s">
        <v>1426</v>
      </c>
      <c r="S1414" t="s">
        <v>2</v>
      </c>
      <c r="T1414" t="s">
        <v>2</v>
      </c>
      <c r="U1414" t="s">
        <v>238</v>
      </c>
      <c r="V1414" t="s">
        <v>160</v>
      </c>
      <c r="W1414" t="s">
        <v>182</v>
      </c>
      <c r="X1414" t="s">
        <v>162</v>
      </c>
      <c r="Y1414" t="s">
        <v>2</v>
      </c>
      <c r="Z1414">
        <v>2011</v>
      </c>
      <c r="AA1414" t="s">
        <v>164</v>
      </c>
      <c r="AB1414" t="s">
        <v>2</v>
      </c>
      <c r="AC1414" t="s">
        <v>2</v>
      </c>
      <c r="AD1414" t="s">
        <v>2</v>
      </c>
      <c r="AE1414" t="s">
        <v>2</v>
      </c>
      <c r="AF1414" t="s">
        <v>2</v>
      </c>
      <c r="AG1414" t="s">
        <v>174</v>
      </c>
      <c r="AH1414" t="s">
        <v>166</v>
      </c>
    </row>
    <row r="1415" spans="1:34">
      <c r="A1415">
        <v>7415</v>
      </c>
      <c r="B1415">
        <v>708650</v>
      </c>
      <c r="C1415" t="s">
        <v>149</v>
      </c>
      <c r="D1415" t="str">
        <f t="shared" ca="1" si="66"/>
        <v>VYCASWPKQV</v>
      </c>
      <c r="E1415" t="str">
        <f t="shared" ca="1" si="67"/>
        <v>Jurzkoghdfnre</v>
      </c>
      <c r="F1415" t="s">
        <v>150</v>
      </c>
      <c r="G1415" t="s">
        <v>167</v>
      </c>
      <c r="H1415" s="149" t="str">
        <f t="shared" ca="1" si="68"/>
        <v>2/10/1994</v>
      </c>
      <c r="I1415" t="s">
        <v>152</v>
      </c>
      <c r="J1415" t="s">
        <v>153</v>
      </c>
      <c r="K1415" t="s">
        <v>1425</v>
      </c>
      <c r="L1415" t="s">
        <v>1182</v>
      </c>
      <c r="M1415" t="s">
        <v>1348</v>
      </c>
      <c r="N1415">
        <v>94</v>
      </c>
      <c r="O1415" t="s">
        <v>157</v>
      </c>
      <c r="P1415" t="s">
        <v>158</v>
      </c>
      <c r="Q1415" t="s">
        <v>171</v>
      </c>
      <c r="R1415" t="s">
        <v>1426</v>
      </c>
      <c r="S1415" t="s">
        <v>2</v>
      </c>
      <c r="T1415" t="s">
        <v>2</v>
      </c>
      <c r="U1415" t="s">
        <v>238</v>
      </c>
      <c r="V1415" t="s">
        <v>160</v>
      </c>
      <c r="W1415" t="s">
        <v>161</v>
      </c>
      <c r="X1415" t="s">
        <v>162</v>
      </c>
      <c r="Y1415" t="s">
        <v>2</v>
      </c>
      <c r="Z1415">
        <v>2011</v>
      </c>
      <c r="AA1415" t="s">
        <v>164</v>
      </c>
      <c r="AB1415" t="s">
        <v>2</v>
      </c>
      <c r="AC1415" t="s">
        <v>2</v>
      </c>
      <c r="AD1415" t="s">
        <v>2</v>
      </c>
      <c r="AE1415" t="s">
        <v>2</v>
      </c>
      <c r="AF1415" t="s">
        <v>2</v>
      </c>
      <c r="AG1415" t="s">
        <v>174</v>
      </c>
      <c r="AH1415" t="s">
        <v>166</v>
      </c>
    </row>
    <row r="1416" spans="1:34">
      <c r="A1416">
        <v>7415</v>
      </c>
      <c r="B1416">
        <v>709637</v>
      </c>
      <c r="C1416" t="s">
        <v>183</v>
      </c>
      <c r="D1416" t="str">
        <f t="shared" ca="1" si="66"/>
        <v>TNMJBNGKKI</v>
      </c>
      <c r="E1416" t="str">
        <f t="shared" ca="1" si="67"/>
        <v>Whwrcshfrrhjo</v>
      </c>
      <c r="F1416" t="s">
        <v>150</v>
      </c>
      <c r="G1416" t="s">
        <v>167</v>
      </c>
      <c r="H1416" s="149" t="str">
        <f t="shared" ca="1" si="68"/>
        <v>13/2/1997</v>
      </c>
      <c r="I1416" t="s">
        <v>152</v>
      </c>
      <c r="J1416" t="s">
        <v>153</v>
      </c>
      <c r="K1416" t="s">
        <v>1428</v>
      </c>
      <c r="L1416" t="s">
        <v>1429</v>
      </c>
      <c r="M1416" t="s">
        <v>501</v>
      </c>
      <c r="N1416">
        <v>95</v>
      </c>
      <c r="O1416" t="s">
        <v>157</v>
      </c>
      <c r="P1416" t="s">
        <v>158</v>
      </c>
      <c r="Q1416" t="s">
        <v>194</v>
      </c>
      <c r="R1416" t="s">
        <v>1430</v>
      </c>
      <c r="S1416" t="s">
        <v>2</v>
      </c>
      <c r="T1416" t="s">
        <v>196</v>
      </c>
      <c r="U1416" t="s">
        <v>224</v>
      </c>
      <c r="V1416" t="s">
        <v>160</v>
      </c>
      <c r="W1416" t="s">
        <v>182</v>
      </c>
      <c r="X1416" t="s">
        <v>2</v>
      </c>
      <c r="Y1416" t="s">
        <v>2</v>
      </c>
      <c r="Z1416">
        <v>2011</v>
      </c>
      <c r="AA1416" t="s">
        <v>164</v>
      </c>
      <c r="AB1416" t="s">
        <v>2</v>
      </c>
      <c r="AC1416" t="s">
        <v>2</v>
      </c>
      <c r="AD1416" t="s">
        <v>2</v>
      </c>
      <c r="AE1416" t="s">
        <v>2</v>
      </c>
      <c r="AF1416" t="s">
        <v>2</v>
      </c>
      <c r="AG1416" t="s">
        <v>174</v>
      </c>
      <c r="AH1416" t="s">
        <v>232</v>
      </c>
    </row>
    <row r="1417" spans="1:34">
      <c r="A1417">
        <v>7415</v>
      </c>
      <c r="B1417">
        <v>709646</v>
      </c>
      <c r="C1417" t="s">
        <v>149</v>
      </c>
      <c r="D1417" t="str">
        <f t="shared" ca="1" si="66"/>
        <v>IPQJPTXLXE</v>
      </c>
      <c r="E1417" t="str">
        <f t="shared" ca="1" si="67"/>
        <v>Nxjvsxzsuvjme</v>
      </c>
      <c r="F1417" t="s">
        <v>150</v>
      </c>
      <c r="G1417" t="s">
        <v>151</v>
      </c>
      <c r="H1417" s="149" t="str">
        <f t="shared" ca="1" si="68"/>
        <v>20/8/1995</v>
      </c>
      <c r="I1417" t="s">
        <v>152</v>
      </c>
      <c r="J1417" t="s">
        <v>153</v>
      </c>
      <c r="K1417" t="s">
        <v>1428</v>
      </c>
      <c r="L1417" t="s">
        <v>1429</v>
      </c>
      <c r="M1417" t="s">
        <v>501</v>
      </c>
      <c r="N1417">
        <v>95</v>
      </c>
      <c r="O1417" t="s">
        <v>157</v>
      </c>
      <c r="P1417" t="s">
        <v>158</v>
      </c>
      <c r="Q1417" t="s">
        <v>194</v>
      </c>
      <c r="R1417" t="s">
        <v>1430</v>
      </c>
      <c r="S1417" t="s">
        <v>2</v>
      </c>
      <c r="T1417" t="s">
        <v>196</v>
      </c>
      <c r="U1417" t="s">
        <v>197</v>
      </c>
      <c r="V1417" t="s">
        <v>160</v>
      </c>
      <c r="W1417" t="s">
        <v>161</v>
      </c>
      <c r="X1417" t="s">
        <v>254</v>
      </c>
      <c r="Y1417" t="s">
        <v>2</v>
      </c>
      <c r="Z1417">
        <v>2010</v>
      </c>
      <c r="AA1417" t="s">
        <v>164</v>
      </c>
      <c r="AB1417" t="s">
        <v>2</v>
      </c>
      <c r="AC1417" t="s">
        <v>2</v>
      </c>
      <c r="AD1417" t="s">
        <v>2</v>
      </c>
      <c r="AE1417" t="s">
        <v>2</v>
      </c>
      <c r="AF1417" t="s">
        <v>2</v>
      </c>
      <c r="AG1417" t="s">
        <v>174</v>
      </c>
      <c r="AH1417" t="s">
        <v>175</v>
      </c>
    </row>
    <row r="1418" spans="1:34">
      <c r="A1418">
        <v>7415</v>
      </c>
      <c r="B1418">
        <v>709648</v>
      </c>
      <c r="C1418" t="s">
        <v>149</v>
      </c>
      <c r="D1418" t="str">
        <f t="shared" ca="1" si="66"/>
        <v>VIUETMTCNP</v>
      </c>
      <c r="E1418" t="str">
        <f t="shared" ca="1" si="67"/>
        <v>Gegailcsmvdao</v>
      </c>
      <c r="F1418" t="s">
        <v>150</v>
      </c>
      <c r="G1418" t="s">
        <v>167</v>
      </c>
      <c r="H1418" s="149" t="str">
        <f t="shared" ca="1" si="68"/>
        <v>25/12/1997</v>
      </c>
      <c r="I1418" t="s">
        <v>152</v>
      </c>
      <c r="J1418" t="s">
        <v>153</v>
      </c>
      <c r="K1418" t="s">
        <v>1428</v>
      </c>
      <c r="L1418" t="s">
        <v>1429</v>
      </c>
      <c r="M1418" t="s">
        <v>501</v>
      </c>
      <c r="N1418">
        <v>95</v>
      </c>
      <c r="O1418" t="s">
        <v>157</v>
      </c>
      <c r="P1418" t="s">
        <v>158</v>
      </c>
      <c r="Q1418" t="s">
        <v>194</v>
      </c>
      <c r="R1418" t="s">
        <v>1430</v>
      </c>
      <c r="S1418" t="s">
        <v>2</v>
      </c>
      <c r="T1418" t="s">
        <v>196</v>
      </c>
      <c r="U1418" t="s">
        <v>224</v>
      </c>
      <c r="V1418" t="s">
        <v>160</v>
      </c>
      <c r="W1418" t="s">
        <v>182</v>
      </c>
      <c r="X1418" t="s">
        <v>2</v>
      </c>
      <c r="Y1418" t="s">
        <v>2</v>
      </c>
      <c r="Z1418">
        <v>2010</v>
      </c>
      <c r="AA1418" t="s">
        <v>164</v>
      </c>
      <c r="AB1418" t="s">
        <v>2</v>
      </c>
      <c r="AC1418" t="s">
        <v>2</v>
      </c>
      <c r="AD1418" t="s">
        <v>2</v>
      </c>
      <c r="AE1418" t="s">
        <v>2</v>
      </c>
      <c r="AF1418" t="s">
        <v>2</v>
      </c>
      <c r="AG1418" t="s">
        <v>174</v>
      </c>
      <c r="AH1418" t="s">
        <v>190</v>
      </c>
    </row>
    <row r="1419" spans="1:34">
      <c r="A1419">
        <v>7415</v>
      </c>
      <c r="B1419">
        <v>709684</v>
      </c>
      <c r="C1419" t="s">
        <v>149</v>
      </c>
      <c r="D1419" t="str">
        <f t="shared" ca="1" si="66"/>
        <v>MRXPYBAFON</v>
      </c>
      <c r="E1419" t="str">
        <f t="shared" ca="1" si="67"/>
        <v>Pnbvbndbgexgk</v>
      </c>
      <c r="F1419" t="s">
        <v>150</v>
      </c>
      <c r="G1419" t="s">
        <v>167</v>
      </c>
      <c r="H1419" s="149" t="str">
        <f t="shared" ca="1" si="68"/>
        <v>18/5/1994</v>
      </c>
      <c r="I1419" t="s">
        <v>152</v>
      </c>
      <c r="J1419" t="s">
        <v>153</v>
      </c>
      <c r="K1419" t="s">
        <v>1428</v>
      </c>
      <c r="L1419" t="s">
        <v>1429</v>
      </c>
      <c r="M1419" t="s">
        <v>501</v>
      </c>
      <c r="N1419">
        <v>95</v>
      </c>
      <c r="O1419" t="s">
        <v>157</v>
      </c>
      <c r="P1419" t="s">
        <v>158</v>
      </c>
      <c r="Q1419" t="s">
        <v>179</v>
      </c>
      <c r="R1419" t="s">
        <v>1431</v>
      </c>
      <c r="S1419" t="s">
        <v>2</v>
      </c>
      <c r="T1419" t="s">
        <v>2</v>
      </c>
      <c r="U1419" t="s">
        <v>334</v>
      </c>
      <c r="V1419" t="s">
        <v>160</v>
      </c>
      <c r="W1419" t="s">
        <v>161</v>
      </c>
      <c r="X1419" t="s">
        <v>2</v>
      </c>
      <c r="Y1419" t="s">
        <v>2</v>
      </c>
      <c r="Z1419">
        <v>2011</v>
      </c>
      <c r="AA1419" t="s">
        <v>164</v>
      </c>
      <c r="AB1419" t="s">
        <v>2</v>
      </c>
      <c r="AC1419" t="s">
        <v>2</v>
      </c>
      <c r="AD1419" t="s">
        <v>2</v>
      </c>
      <c r="AE1419" t="s">
        <v>2</v>
      </c>
      <c r="AF1419" t="s">
        <v>2</v>
      </c>
      <c r="AG1419" t="s">
        <v>284</v>
      </c>
      <c r="AH1419" t="s">
        <v>166</v>
      </c>
    </row>
    <row r="1420" spans="1:34">
      <c r="A1420">
        <v>7415</v>
      </c>
      <c r="B1420">
        <v>709862</v>
      </c>
      <c r="C1420" t="s">
        <v>149</v>
      </c>
      <c r="D1420" t="str">
        <f t="shared" ca="1" si="66"/>
        <v>TITHBVCGNW</v>
      </c>
      <c r="E1420" t="str">
        <f t="shared" ca="1" si="67"/>
        <v>Usqysgobyrtln</v>
      </c>
      <c r="F1420" t="s">
        <v>150</v>
      </c>
      <c r="G1420" t="s">
        <v>167</v>
      </c>
      <c r="H1420" s="149" t="str">
        <f t="shared" ca="1" si="68"/>
        <v>26/11/1994</v>
      </c>
      <c r="I1420" t="s">
        <v>152</v>
      </c>
      <c r="J1420" t="s">
        <v>153</v>
      </c>
      <c r="K1420" t="s">
        <v>1428</v>
      </c>
      <c r="L1420" t="s">
        <v>1429</v>
      </c>
      <c r="M1420" t="s">
        <v>501</v>
      </c>
      <c r="N1420">
        <v>95</v>
      </c>
      <c r="O1420" t="s">
        <v>157</v>
      </c>
      <c r="P1420" t="s">
        <v>158</v>
      </c>
      <c r="Q1420" t="s">
        <v>246</v>
      </c>
      <c r="R1420" t="s">
        <v>1432</v>
      </c>
      <c r="S1420" t="s">
        <v>2</v>
      </c>
      <c r="T1420" t="s">
        <v>2</v>
      </c>
      <c r="U1420" t="s">
        <v>224</v>
      </c>
      <c r="V1420" t="s">
        <v>160</v>
      </c>
      <c r="W1420" t="s">
        <v>182</v>
      </c>
      <c r="X1420" t="s">
        <v>271</v>
      </c>
      <c r="Y1420" t="s">
        <v>2</v>
      </c>
      <c r="Z1420">
        <v>2011</v>
      </c>
      <c r="AA1420" t="s">
        <v>164</v>
      </c>
      <c r="AB1420" t="s">
        <v>2</v>
      </c>
      <c r="AC1420" t="s">
        <v>2</v>
      </c>
      <c r="AD1420" t="s">
        <v>2</v>
      </c>
      <c r="AE1420" t="s">
        <v>2</v>
      </c>
      <c r="AF1420" t="s">
        <v>2</v>
      </c>
      <c r="AG1420" t="s">
        <v>213</v>
      </c>
      <c r="AH1420" t="s">
        <v>175</v>
      </c>
    </row>
    <row r="1421" spans="1:34">
      <c r="A1421">
        <v>7415</v>
      </c>
      <c r="B1421">
        <v>712573</v>
      </c>
      <c r="C1421" t="s">
        <v>149</v>
      </c>
      <c r="D1421" t="str">
        <f t="shared" ca="1" si="66"/>
        <v>FHQFSQJGPH</v>
      </c>
      <c r="E1421" t="str">
        <f t="shared" ca="1" si="67"/>
        <v>Ljxthpdbhjoqy</v>
      </c>
      <c r="F1421" t="s">
        <v>150</v>
      </c>
      <c r="G1421" t="s">
        <v>167</v>
      </c>
      <c r="H1421" s="149" t="str">
        <f t="shared" ca="1" si="68"/>
        <v>6/2/1995</v>
      </c>
      <c r="I1421" t="s">
        <v>152</v>
      </c>
      <c r="J1421" t="s">
        <v>153</v>
      </c>
      <c r="K1421" t="s">
        <v>1433</v>
      </c>
      <c r="L1421" t="s">
        <v>1434</v>
      </c>
      <c r="M1421" t="s">
        <v>1435</v>
      </c>
      <c r="N1421">
        <v>971</v>
      </c>
      <c r="O1421" t="s">
        <v>157</v>
      </c>
      <c r="P1421" t="s">
        <v>158</v>
      </c>
      <c r="Q1421" t="s">
        <v>194</v>
      </c>
      <c r="R1421" t="s">
        <v>1436</v>
      </c>
      <c r="S1421" t="s">
        <v>2</v>
      </c>
      <c r="T1421" t="s">
        <v>196</v>
      </c>
      <c r="U1421" t="s">
        <v>200</v>
      </c>
      <c r="V1421" t="s">
        <v>160</v>
      </c>
      <c r="W1421" t="s">
        <v>161</v>
      </c>
      <c r="X1421" t="s">
        <v>2</v>
      </c>
      <c r="Y1421" t="s">
        <v>2</v>
      </c>
      <c r="Z1421">
        <v>2011</v>
      </c>
      <c r="AA1421" t="s">
        <v>164</v>
      </c>
      <c r="AB1421" t="s">
        <v>2</v>
      </c>
      <c r="AC1421" t="s">
        <v>2</v>
      </c>
      <c r="AD1421" t="s">
        <v>2</v>
      </c>
      <c r="AE1421" t="s">
        <v>2</v>
      </c>
      <c r="AF1421" t="s">
        <v>2</v>
      </c>
      <c r="AG1421" t="s">
        <v>165</v>
      </c>
      <c r="AH1421" t="s">
        <v>166</v>
      </c>
    </row>
    <row r="1422" spans="1:34">
      <c r="A1422">
        <v>7415</v>
      </c>
      <c r="B1422">
        <v>713284</v>
      </c>
      <c r="C1422" t="s">
        <v>149</v>
      </c>
      <c r="D1422" t="str">
        <f t="shared" ca="1" si="66"/>
        <v>TTKQCMACXK</v>
      </c>
      <c r="E1422" t="str">
        <f t="shared" ca="1" si="67"/>
        <v>Rheafakibzdis</v>
      </c>
      <c r="F1422" t="s">
        <v>150</v>
      </c>
      <c r="G1422" t="s">
        <v>167</v>
      </c>
      <c r="H1422" s="149" t="str">
        <f t="shared" ca="1" si="68"/>
        <v>20/8/1995</v>
      </c>
      <c r="I1422" t="s">
        <v>152</v>
      </c>
      <c r="J1422" t="s">
        <v>153</v>
      </c>
      <c r="K1422" t="s">
        <v>1437</v>
      </c>
      <c r="L1422" t="s">
        <v>1438</v>
      </c>
      <c r="M1422" t="s">
        <v>332</v>
      </c>
      <c r="N1422">
        <v>93</v>
      </c>
      <c r="O1422" t="s">
        <v>157</v>
      </c>
      <c r="P1422" t="s">
        <v>158</v>
      </c>
      <c r="Q1422" t="s">
        <v>171</v>
      </c>
      <c r="R1422" t="s">
        <v>237</v>
      </c>
      <c r="S1422" t="s">
        <v>2</v>
      </c>
      <c r="T1422" t="s">
        <v>2</v>
      </c>
      <c r="U1422" t="s">
        <v>251</v>
      </c>
      <c r="V1422" t="s">
        <v>160</v>
      </c>
      <c r="W1422" t="s">
        <v>161</v>
      </c>
      <c r="X1422" t="s">
        <v>162</v>
      </c>
      <c r="Y1422" t="s">
        <v>2</v>
      </c>
      <c r="Z1422">
        <v>2010</v>
      </c>
      <c r="AA1422" t="s">
        <v>164</v>
      </c>
      <c r="AB1422" t="s">
        <v>2</v>
      </c>
      <c r="AC1422" t="s">
        <v>2</v>
      </c>
      <c r="AD1422" t="s">
        <v>2</v>
      </c>
      <c r="AE1422" t="s">
        <v>2</v>
      </c>
      <c r="AF1422" t="s">
        <v>2</v>
      </c>
      <c r="AG1422" t="s">
        <v>213</v>
      </c>
      <c r="AH1422" t="s">
        <v>175</v>
      </c>
    </row>
    <row r="1423" spans="1:34">
      <c r="A1423">
        <v>7415</v>
      </c>
      <c r="B1423">
        <v>713335</v>
      </c>
      <c r="C1423" t="s">
        <v>149</v>
      </c>
      <c r="D1423" t="str">
        <f t="shared" ca="1" si="66"/>
        <v>TQVRAGOXXJ</v>
      </c>
      <c r="E1423" t="str">
        <f t="shared" ca="1" si="67"/>
        <v>Yiflkstwbeuah</v>
      </c>
      <c r="F1423" t="s">
        <v>150</v>
      </c>
      <c r="G1423" t="s">
        <v>167</v>
      </c>
      <c r="H1423" s="149" t="str">
        <f t="shared" ca="1" si="68"/>
        <v>9/3/1996</v>
      </c>
      <c r="I1423" t="s">
        <v>152</v>
      </c>
      <c r="J1423" t="s">
        <v>153</v>
      </c>
      <c r="K1423" t="s">
        <v>1437</v>
      </c>
      <c r="L1423" t="s">
        <v>1438</v>
      </c>
      <c r="M1423" t="s">
        <v>332</v>
      </c>
      <c r="N1423">
        <v>93</v>
      </c>
      <c r="O1423" t="s">
        <v>157</v>
      </c>
      <c r="P1423" t="s">
        <v>158</v>
      </c>
      <c r="Q1423" t="s">
        <v>194</v>
      </c>
      <c r="R1423" t="s">
        <v>210</v>
      </c>
      <c r="S1423" t="s">
        <v>2</v>
      </c>
      <c r="T1423" t="s">
        <v>199</v>
      </c>
      <c r="U1423" t="s">
        <v>200</v>
      </c>
      <c r="V1423" t="s">
        <v>160</v>
      </c>
      <c r="W1423" t="s">
        <v>161</v>
      </c>
      <c r="X1423" t="s">
        <v>200</v>
      </c>
      <c r="Y1423" t="s">
        <v>2</v>
      </c>
      <c r="Z1423">
        <v>2011</v>
      </c>
      <c r="AA1423" t="s">
        <v>164</v>
      </c>
      <c r="AB1423" t="s">
        <v>2</v>
      </c>
      <c r="AC1423" t="s">
        <v>2</v>
      </c>
      <c r="AD1423" t="s">
        <v>2</v>
      </c>
      <c r="AE1423" t="s">
        <v>2</v>
      </c>
      <c r="AF1423" t="s">
        <v>2</v>
      </c>
      <c r="AG1423" t="s">
        <v>213</v>
      </c>
      <c r="AH1423" t="s">
        <v>166</v>
      </c>
    </row>
    <row r="1424" spans="1:34">
      <c r="A1424">
        <v>7415</v>
      </c>
      <c r="B1424">
        <v>713342</v>
      </c>
      <c r="C1424" t="s">
        <v>149</v>
      </c>
      <c r="D1424" t="str">
        <f t="shared" ca="1" si="66"/>
        <v>TMHFEUOLCK</v>
      </c>
      <c r="E1424" t="str">
        <f t="shared" ca="1" si="67"/>
        <v>Iyxuxgypcaoye</v>
      </c>
      <c r="F1424" t="s">
        <v>150</v>
      </c>
      <c r="G1424" t="s">
        <v>167</v>
      </c>
      <c r="H1424" s="149" t="str">
        <f t="shared" ca="1" si="68"/>
        <v>21/7/1995</v>
      </c>
      <c r="I1424" t="s">
        <v>152</v>
      </c>
      <c r="J1424" t="s">
        <v>153</v>
      </c>
      <c r="K1424" t="s">
        <v>1437</v>
      </c>
      <c r="L1424" t="s">
        <v>1438</v>
      </c>
      <c r="M1424" t="s">
        <v>332</v>
      </c>
      <c r="N1424">
        <v>93</v>
      </c>
      <c r="O1424" t="s">
        <v>157</v>
      </c>
      <c r="P1424" t="s">
        <v>158</v>
      </c>
      <c r="Q1424" t="s">
        <v>171</v>
      </c>
      <c r="R1424" t="s">
        <v>328</v>
      </c>
      <c r="S1424" t="s">
        <v>2</v>
      </c>
      <c r="T1424" t="s">
        <v>2</v>
      </c>
      <c r="U1424" t="s">
        <v>238</v>
      </c>
      <c r="V1424" t="s">
        <v>160</v>
      </c>
      <c r="W1424" t="s">
        <v>161</v>
      </c>
      <c r="X1424" t="s">
        <v>162</v>
      </c>
      <c r="Y1424" t="s">
        <v>2</v>
      </c>
      <c r="Z1424">
        <v>2010</v>
      </c>
      <c r="AA1424" t="s">
        <v>164</v>
      </c>
      <c r="AB1424" t="s">
        <v>2</v>
      </c>
      <c r="AC1424" t="s">
        <v>2</v>
      </c>
      <c r="AD1424" t="s">
        <v>2</v>
      </c>
      <c r="AE1424" t="s">
        <v>2</v>
      </c>
      <c r="AF1424" t="s">
        <v>2</v>
      </c>
      <c r="AG1424" t="s">
        <v>213</v>
      </c>
      <c r="AH1424" t="s">
        <v>190</v>
      </c>
    </row>
    <row r="1425" spans="1:34">
      <c r="A1425">
        <v>7415</v>
      </c>
      <c r="B1425">
        <v>713350</v>
      </c>
      <c r="C1425" t="s">
        <v>149</v>
      </c>
      <c r="D1425" t="str">
        <f t="shared" ca="1" si="66"/>
        <v>UYIKJYQBVM</v>
      </c>
      <c r="E1425" t="str">
        <f t="shared" ca="1" si="67"/>
        <v>Kajwonshdeaba</v>
      </c>
      <c r="F1425" t="s">
        <v>150</v>
      </c>
      <c r="G1425" t="s">
        <v>167</v>
      </c>
      <c r="H1425" s="149" t="str">
        <f t="shared" ca="1" si="68"/>
        <v>17/12/1997</v>
      </c>
      <c r="I1425" t="s">
        <v>152</v>
      </c>
      <c r="J1425" t="s">
        <v>153</v>
      </c>
      <c r="K1425" t="s">
        <v>1437</v>
      </c>
      <c r="L1425" t="s">
        <v>1438</v>
      </c>
      <c r="M1425" t="s">
        <v>332</v>
      </c>
      <c r="N1425">
        <v>93</v>
      </c>
      <c r="O1425" t="s">
        <v>157</v>
      </c>
      <c r="P1425" t="s">
        <v>158</v>
      </c>
      <c r="Q1425" t="s">
        <v>179</v>
      </c>
      <c r="R1425" t="s">
        <v>333</v>
      </c>
      <c r="S1425" t="s">
        <v>2</v>
      </c>
      <c r="T1425" t="s">
        <v>2</v>
      </c>
      <c r="U1425" t="s">
        <v>181</v>
      </c>
      <c r="V1425" t="s">
        <v>160</v>
      </c>
      <c r="W1425" t="s">
        <v>161</v>
      </c>
      <c r="X1425" t="s">
        <v>2</v>
      </c>
      <c r="Y1425" t="s">
        <v>2</v>
      </c>
      <c r="Z1425">
        <v>2010</v>
      </c>
      <c r="AA1425" t="s">
        <v>164</v>
      </c>
      <c r="AB1425" t="s">
        <v>2</v>
      </c>
      <c r="AC1425" t="s">
        <v>2</v>
      </c>
      <c r="AD1425" t="s">
        <v>2</v>
      </c>
      <c r="AE1425" t="s">
        <v>2</v>
      </c>
      <c r="AF1425" t="s">
        <v>2</v>
      </c>
      <c r="AG1425" t="s">
        <v>165</v>
      </c>
      <c r="AH1425" t="s">
        <v>190</v>
      </c>
    </row>
    <row r="1426" spans="1:34">
      <c r="A1426">
        <v>7415</v>
      </c>
      <c r="B1426">
        <v>713365</v>
      </c>
      <c r="C1426" t="s">
        <v>149</v>
      </c>
      <c r="D1426" t="str">
        <f t="shared" ca="1" si="66"/>
        <v>THCWTUVBVY</v>
      </c>
      <c r="E1426" t="str">
        <f t="shared" ca="1" si="67"/>
        <v>Muwhczlgxjniz</v>
      </c>
      <c r="F1426" t="s">
        <v>150</v>
      </c>
      <c r="G1426" t="s">
        <v>167</v>
      </c>
      <c r="H1426" s="149" t="str">
        <f t="shared" ca="1" si="68"/>
        <v>21/10/1997</v>
      </c>
      <c r="I1426" t="s">
        <v>152</v>
      </c>
      <c r="J1426" t="s">
        <v>153</v>
      </c>
      <c r="K1426" t="s">
        <v>1437</v>
      </c>
      <c r="L1426" t="s">
        <v>1438</v>
      </c>
      <c r="M1426" t="s">
        <v>332</v>
      </c>
      <c r="N1426">
        <v>93</v>
      </c>
      <c r="O1426" t="s">
        <v>157</v>
      </c>
      <c r="P1426" t="s">
        <v>158</v>
      </c>
      <c r="Q1426" t="s">
        <v>171</v>
      </c>
      <c r="R1426" t="s">
        <v>328</v>
      </c>
      <c r="S1426" t="s">
        <v>2</v>
      </c>
      <c r="T1426" t="s">
        <v>2</v>
      </c>
      <c r="U1426" t="s">
        <v>238</v>
      </c>
      <c r="V1426" t="s">
        <v>160</v>
      </c>
      <c r="W1426" t="s">
        <v>161</v>
      </c>
      <c r="X1426" t="s">
        <v>162</v>
      </c>
      <c r="Y1426" t="s">
        <v>2</v>
      </c>
      <c r="Z1426">
        <v>2011</v>
      </c>
      <c r="AA1426" t="s">
        <v>164</v>
      </c>
      <c r="AB1426" t="s">
        <v>2</v>
      </c>
      <c r="AC1426" t="s">
        <v>2</v>
      </c>
      <c r="AD1426" t="s">
        <v>2</v>
      </c>
      <c r="AE1426" t="s">
        <v>2</v>
      </c>
      <c r="AF1426" t="s">
        <v>2</v>
      </c>
      <c r="AG1426" t="s">
        <v>213</v>
      </c>
      <c r="AH1426" t="s">
        <v>175</v>
      </c>
    </row>
    <row r="1427" spans="1:34">
      <c r="A1427">
        <v>7415</v>
      </c>
      <c r="B1427">
        <v>713377</v>
      </c>
      <c r="C1427" t="s">
        <v>149</v>
      </c>
      <c r="D1427" t="str">
        <f t="shared" ca="1" si="66"/>
        <v>JECORYTVAR</v>
      </c>
      <c r="E1427" t="str">
        <f t="shared" ca="1" si="67"/>
        <v>Ycqpsgmfhfqnd</v>
      </c>
      <c r="F1427" t="s">
        <v>150</v>
      </c>
      <c r="G1427" t="s">
        <v>167</v>
      </c>
      <c r="H1427" s="149" t="str">
        <f t="shared" ca="1" si="68"/>
        <v>13/6/1994</v>
      </c>
      <c r="I1427" t="s">
        <v>152</v>
      </c>
      <c r="J1427" t="s">
        <v>153</v>
      </c>
      <c r="K1427" t="s">
        <v>1437</v>
      </c>
      <c r="L1427" t="s">
        <v>1438</v>
      </c>
      <c r="M1427" t="s">
        <v>332</v>
      </c>
      <c r="N1427">
        <v>93</v>
      </c>
      <c r="O1427" t="s">
        <v>157</v>
      </c>
      <c r="P1427" t="s">
        <v>158</v>
      </c>
      <c r="Q1427" t="s">
        <v>171</v>
      </c>
      <c r="R1427" t="s">
        <v>328</v>
      </c>
      <c r="S1427" t="s">
        <v>2</v>
      </c>
      <c r="T1427" t="s">
        <v>2</v>
      </c>
      <c r="U1427" t="s">
        <v>238</v>
      </c>
      <c r="V1427" t="s">
        <v>160</v>
      </c>
      <c r="W1427" t="s">
        <v>161</v>
      </c>
      <c r="X1427" t="s">
        <v>162</v>
      </c>
      <c r="Y1427" t="s">
        <v>2</v>
      </c>
      <c r="Z1427">
        <v>2010</v>
      </c>
      <c r="AA1427" t="s">
        <v>164</v>
      </c>
      <c r="AB1427" t="s">
        <v>2</v>
      </c>
      <c r="AC1427" t="s">
        <v>2</v>
      </c>
      <c r="AD1427" t="s">
        <v>2</v>
      </c>
      <c r="AE1427" t="s">
        <v>2</v>
      </c>
      <c r="AF1427" t="s">
        <v>2</v>
      </c>
      <c r="AG1427" t="s">
        <v>213</v>
      </c>
      <c r="AH1427" t="s">
        <v>232</v>
      </c>
    </row>
    <row r="1428" spans="1:34">
      <c r="A1428">
        <v>7415</v>
      </c>
      <c r="B1428">
        <v>713387</v>
      </c>
      <c r="C1428" t="s">
        <v>149</v>
      </c>
      <c r="D1428" t="str">
        <f t="shared" ca="1" si="66"/>
        <v>WXHXZBQHKP</v>
      </c>
      <c r="E1428" t="str">
        <f t="shared" ca="1" si="67"/>
        <v>Eklxjfyphhlbz</v>
      </c>
      <c r="F1428" t="s">
        <v>150</v>
      </c>
      <c r="G1428" t="s">
        <v>167</v>
      </c>
      <c r="H1428" s="149" t="str">
        <f t="shared" ca="1" si="68"/>
        <v>15/2/1997</v>
      </c>
      <c r="I1428" t="s">
        <v>152</v>
      </c>
      <c r="J1428" t="s">
        <v>153</v>
      </c>
      <c r="K1428" t="s">
        <v>1437</v>
      </c>
      <c r="L1428" t="s">
        <v>1438</v>
      </c>
      <c r="M1428" t="s">
        <v>332</v>
      </c>
      <c r="N1428">
        <v>93</v>
      </c>
      <c r="O1428" t="s">
        <v>157</v>
      </c>
      <c r="P1428" t="s">
        <v>158</v>
      </c>
      <c r="Q1428" t="s">
        <v>171</v>
      </c>
      <c r="R1428" t="s">
        <v>237</v>
      </c>
      <c r="S1428" t="s">
        <v>2</v>
      </c>
      <c r="T1428" t="s">
        <v>2</v>
      </c>
      <c r="U1428" t="s">
        <v>173</v>
      </c>
      <c r="V1428" t="s">
        <v>160</v>
      </c>
      <c r="W1428" t="s">
        <v>161</v>
      </c>
      <c r="X1428" t="s">
        <v>162</v>
      </c>
      <c r="Y1428" t="s">
        <v>2</v>
      </c>
      <c r="Z1428">
        <v>2011</v>
      </c>
      <c r="AA1428" t="s">
        <v>164</v>
      </c>
      <c r="AB1428" t="s">
        <v>2</v>
      </c>
      <c r="AC1428" t="s">
        <v>2</v>
      </c>
      <c r="AD1428" t="s">
        <v>2</v>
      </c>
      <c r="AE1428" t="s">
        <v>2</v>
      </c>
      <c r="AF1428" t="s">
        <v>2</v>
      </c>
      <c r="AG1428" t="s">
        <v>213</v>
      </c>
      <c r="AH1428" t="s">
        <v>190</v>
      </c>
    </row>
    <row r="1429" spans="1:34">
      <c r="A1429">
        <v>7415</v>
      </c>
      <c r="B1429">
        <v>713388</v>
      </c>
      <c r="C1429" t="s">
        <v>149</v>
      </c>
      <c r="D1429" t="str">
        <f t="shared" ca="1" si="66"/>
        <v>NTSZPJRTOB</v>
      </c>
      <c r="E1429" t="str">
        <f t="shared" ca="1" si="67"/>
        <v>Zdhhourqheijd</v>
      </c>
      <c r="F1429" t="s">
        <v>150</v>
      </c>
      <c r="G1429" t="s">
        <v>167</v>
      </c>
      <c r="H1429" s="149" t="str">
        <f t="shared" ca="1" si="68"/>
        <v>12/11/1995</v>
      </c>
      <c r="I1429" t="s">
        <v>152</v>
      </c>
      <c r="J1429" t="s">
        <v>153</v>
      </c>
      <c r="K1429" t="s">
        <v>1437</v>
      </c>
      <c r="L1429" t="s">
        <v>1438</v>
      </c>
      <c r="M1429" t="s">
        <v>332</v>
      </c>
      <c r="N1429">
        <v>93</v>
      </c>
      <c r="O1429" t="s">
        <v>157</v>
      </c>
      <c r="P1429" t="s">
        <v>158</v>
      </c>
      <c r="Q1429" t="s">
        <v>194</v>
      </c>
      <c r="R1429" t="s">
        <v>198</v>
      </c>
      <c r="S1429" t="s">
        <v>133</v>
      </c>
      <c r="T1429" t="s">
        <v>196</v>
      </c>
      <c r="U1429" t="s">
        <v>224</v>
      </c>
      <c r="V1429" t="s">
        <v>182</v>
      </c>
      <c r="W1429" t="s">
        <v>160</v>
      </c>
      <c r="X1429" t="s">
        <v>2</v>
      </c>
      <c r="Y1429" t="s">
        <v>2</v>
      </c>
      <c r="Z1429">
        <v>2011</v>
      </c>
      <c r="AA1429" t="s">
        <v>164</v>
      </c>
      <c r="AB1429" t="s">
        <v>2</v>
      </c>
      <c r="AC1429" t="s">
        <v>2</v>
      </c>
      <c r="AD1429" t="s">
        <v>2</v>
      </c>
      <c r="AE1429" t="s">
        <v>2</v>
      </c>
      <c r="AF1429" t="s">
        <v>2</v>
      </c>
      <c r="AG1429" t="s">
        <v>259</v>
      </c>
      <c r="AH1429" t="s">
        <v>190</v>
      </c>
    </row>
    <row r="1430" spans="1:34">
      <c r="A1430">
        <v>7415</v>
      </c>
      <c r="B1430">
        <v>713400</v>
      </c>
      <c r="C1430" t="s">
        <v>183</v>
      </c>
      <c r="D1430" t="str">
        <f t="shared" ca="1" si="66"/>
        <v>RZGVXWHOTE</v>
      </c>
      <c r="E1430" t="str">
        <f t="shared" ca="1" si="67"/>
        <v>Snowroabgbjvw</v>
      </c>
      <c r="F1430" t="s">
        <v>150</v>
      </c>
      <c r="G1430" t="s">
        <v>167</v>
      </c>
      <c r="H1430" s="149" t="str">
        <f t="shared" ca="1" si="68"/>
        <v>11/8/1997</v>
      </c>
      <c r="I1430" t="s">
        <v>152</v>
      </c>
      <c r="J1430" t="s">
        <v>153</v>
      </c>
      <c r="K1430" t="s">
        <v>1437</v>
      </c>
      <c r="L1430" t="s">
        <v>1438</v>
      </c>
      <c r="M1430" t="s">
        <v>332</v>
      </c>
      <c r="N1430">
        <v>93</v>
      </c>
      <c r="O1430" t="s">
        <v>157</v>
      </c>
      <c r="P1430" t="s">
        <v>158</v>
      </c>
      <c r="Q1430" t="s">
        <v>171</v>
      </c>
      <c r="R1430" t="s">
        <v>328</v>
      </c>
      <c r="S1430" t="s">
        <v>2</v>
      </c>
      <c r="T1430" t="s">
        <v>2</v>
      </c>
      <c r="U1430" t="s">
        <v>238</v>
      </c>
      <c r="V1430" t="s">
        <v>160</v>
      </c>
      <c r="W1430" t="s">
        <v>161</v>
      </c>
      <c r="X1430" t="s">
        <v>162</v>
      </c>
      <c r="Y1430" t="s">
        <v>2</v>
      </c>
      <c r="Z1430">
        <v>2011</v>
      </c>
      <c r="AA1430" t="s">
        <v>164</v>
      </c>
      <c r="AB1430" t="s">
        <v>2</v>
      </c>
      <c r="AC1430" t="s">
        <v>2</v>
      </c>
      <c r="AD1430" t="s">
        <v>2</v>
      </c>
      <c r="AE1430" t="s">
        <v>2</v>
      </c>
      <c r="AF1430" t="s">
        <v>2</v>
      </c>
      <c r="AG1430" t="s">
        <v>213</v>
      </c>
      <c r="AH1430" t="s">
        <v>175</v>
      </c>
    </row>
    <row r="1431" spans="1:34">
      <c r="A1431">
        <v>7415</v>
      </c>
      <c r="B1431">
        <v>713402</v>
      </c>
      <c r="C1431" t="s">
        <v>149</v>
      </c>
      <c r="D1431" t="str">
        <f t="shared" ca="1" si="66"/>
        <v>KKDWGAGRUP</v>
      </c>
      <c r="E1431" t="str">
        <f t="shared" ca="1" si="67"/>
        <v>Pxkfmcevsuxlo</v>
      </c>
      <c r="F1431" t="s">
        <v>150</v>
      </c>
      <c r="G1431" t="s">
        <v>167</v>
      </c>
      <c r="H1431" s="149" t="str">
        <f t="shared" ca="1" si="68"/>
        <v>12/12/1994</v>
      </c>
      <c r="I1431" t="s">
        <v>152</v>
      </c>
      <c r="J1431" t="s">
        <v>153</v>
      </c>
      <c r="K1431" t="s">
        <v>1437</v>
      </c>
      <c r="L1431" t="s">
        <v>1438</v>
      </c>
      <c r="M1431" t="s">
        <v>332</v>
      </c>
      <c r="N1431">
        <v>93</v>
      </c>
      <c r="O1431" t="s">
        <v>157</v>
      </c>
      <c r="P1431" t="s">
        <v>158</v>
      </c>
      <c r="Q1431" t="s">
        <v>194</v>
      </c>
      <c r="R1431" t="s">
        <v>198</v>
      </c>
      <c r="S1431" t="s">
        <v>2</v>
      </c>
      <c r="T1431" t="s">
        <v>196</v>
      </c>
      <c r="U1431" t="s">
        <v>224</v>
      </c>
      <c r="V1431" t="s">
        <v>160</v>
      </c>
      <c r="W1431" t="s">
        <v>182</v>
      </c>
      <c r="X1431" t="s">
        <v>2</v>
      </c>
      <c r="Y1431" t="s">
        <v>2</v>
      </c>
      <c r="Z1431">
        <v>2011</v>
      </c>
      <c r="AA1431" t="s">
        <v>164</v>
      </c>
      <c r="AB1431" t="s">
        <v>2</v>
      </c>
      <c r="AC1431" t="s">
        <v>2</v>
      </c>
      <c r="AD1431" t="s">
        <v>2</v>
      </c>
      <c r="AE1431" t="s">
        <v>2</v>
      </c>
      <c r="AF1431" t="s">
        <v>2</v>
      </c>
      <c r="AG1431" t="s">
        <v>259</v>
      </c>
      <c r="AH1431" t="s">
        <v>190</v>
      </c>
    </row>
    <row r="1432" spans="1:34">
      <c r="A1432">
        <v>7415</v>
      </c>
      <c r="B1432">
        <v>713432</v>
      </c>
      <c r="C1432" t="s">
        <v>149</v>
      </c>
      <c r="D1432" t="str">
        <f t="shared" ca="1" si="66"/>
        <v>AUCEFGHMGP</v>
      </c>
      <c r="E1432" t="str">
        <f t="shared" ca="1" si="67"/>
        <v>Xpokthdnyytzh</v>
      </c>
      <c r="F1432" t="s">
        <v>150</v>
      </c>
      <c r="G1432" t="s">
        <v>167</v>
      </c>
      <c r="H1432" s="149" t="str">
        <f t="shared" ca="1" si="68"/>
        <v>22/3/1994</v>
      </c>
      <c r="I1432" t="s">
        <v>152</v>
      </c>
      <c r="J1432" t="s">
        <v>153</v>
      </c>
      <c r="K1432" t="s">
        <v>1437</v>
      </c>
      <c r="L1432" t="s">
        <v>1438</v>
      </c>
      <c r="M1432" t="s">
        <v>332</v>
      </c>
      <c r="N1432">
        <v>93</v>
      </c>
      <c r="O1432" t="s">
        <v>157</v>
      </c>
      <c r="P1432" t="s">
        <v>158</v>
      </c>
      <c r="Q1432" t="s">
        <v>194</v>
      </c>
      <c r="R1432" t="s">
        <v>210</v>
      </c>
      <c r="S1432" t="s">
        <v>2</v>
      </c>
      <c r="T1432" t="s">
        <v>199</v>
      </c>
      <c r="U1432" t="s">
        <v>200</v>
      </c>
      <c r="V1432" t="s">
        <v>160</v>
      </c>
      <c r="W1432" t="s">
        <v>161</v>
      </c>
      <c r="X1432" t="s">
        <v>200</v>
      </c>
      <c r="Y1432" t="s">
        <v>2</v>
      </c>
      <c r="Z1432">
        <v>2011</v>
      </c>
      <c r="AA1432" t="s">
        <v>164</v>
      </c>
      <c r="AB1432" t="s">
        <v>2</v>
      </c>
      <c r="AC1432" t="s">
        <v>2</v>
      </c>
      <c r="AD1432" t="s">
        <v>2</v>
      </c>
      <c r="AE1432" t="s">
        <v>2</v>
      </c>
      <c r="AF1432" t="s">
        <v>2</v>
      </c>
      <c r="AG1432" t="s">
        <v>213</v>
      </c>
      <c r="AH1432" t="s">
        <v>175</v>
      </c>
    </row>
    <row r="1433" spans="1:34">
      <c r="A1433">
        <v>7415</v>
      </c>
      <c r="B1433">
        <v>713479</v>
      </c>
      <c r="C1433" t="s">
        <v>149</v>
      </c>
      <c r="D1433" t="str">
        <f t="shared" ca="1" si="66"/>
        <v>OSAITJDGOT</v>
      </c>
      <c r="E1433" t="str">
        <f t="shared" ca="1" si="67"/>
        <v>Ieeexdnpqcjcv</v>
      </c>
      <c r="F1433" t="s">
        <v>150</v>
      </c>
      <c r="G1433" t="s">
        <v>167</v>
      </c>
      <c r="H1433" s="149" t="str">
        <f t="shared" ca="1" si="68"/>
        <v>26/3/1996</v>
      </c>
      <c r="I1433" t="s">
        <v>152</v>
      </c>
      <c r="J1433" t="s">
        <v>153</v>
      </c>
      <c r="K1433" t="s">
        <v>1437</v>
      </c>
      <c r="L1433" t="s">
        <v>1438</v>
      </c>
      <c r="M1433" t="s">
        <v>332</v>
      </c>
      <c r="N1433">
        <v>93</v>
      </c>
      <c r="O1433" t="s">
        <v>157</v>
      </c>
      <c r="P1433" t="s">
        <v>158</v>
      </c>
      <c r="Q1433" t="s">
        <v>194</v>
      </c>
      <c r="R1433" t="s">
        <v>210</v>
      </c>
      <c r="S1433" t="s">
        <v>2</v>
      </c>
      <c r="T1433" t="s">
        <v>199</v>
      </c>
      <c r="U1433" t="s">
        <v>200</v>
      </c>
      <c r="V1433" t="s">
        <v>182</v>
      </c>
      <c r="W1433" t="s">
        <v>160</v>
      </c>
      <c r="X1433" t="s">
        <v>200</v>
      </c>
      <c r="Y1433" t="s">
        <v>2</v>
      </c>
      <c r="Z1433">
        <v>2011</v>
      </c>
      <c r="AA1433" t="s">
        <v>164</v>
      </c>
      <c r="AB1433" t="s">
        <v>2</v>
      </c>
      <c r="AC1433" t="s">
        <v>2</v>
      </c>
      <c r="AD1433" t="s">
        <v>2</v>
      </c>
      <c r="AE1433" t="s">
        <v>2</v>
      </c>
      <c r="AF1433" t="s">
        <v>2</v>
      </c>
      <c r="AG1433" t="s">
        <v>213</v>
      </c>
      <c r="AH1433" t="s">
        <v>166</v>
      </c>
    </row>
    <row r="1434" spans="1:34">
      <c r="A1434">
        <v>7415</v>
      </c>
      <c r="B1434">
        <v>713489</v>
      </c>
      <c r="C1434" t="s">
        <v>149</v>
      </c>
      <c r="D1434" t="str">
        <f t="shared" ca="1" si="66"/>
        <v>OBIZMRBTAB</v>
      </c>
      <c r="E1434" t="str">
        <f t="shared" ca="1" si="67"/>
        <v>Eqqfrfmwemauk</v>
      </c>
      <c r="F1434" t="s">
        <v>150</v>
      </c>
      <c r="G1434" t="s">
        <v>167</v>
      </c>
      <c r="H1434" s="149" t="str">
        <f t="shared" ca="1" si="68"/>
        <v>4/7/1996</v>
      </c>
      <c r="I1434" t="s">
        <v>152</v>
      </c>
      <c r="J1434" t="s">
        <v>153</v>
      </c>
      <c r="K1434" t="s">
        <v>1437</v>
      </c>
      <c r="L1434" t="s">
        <v>1438</v>
      </c>
      <c r="M1434" t="s">
        <v>332</v>
      </c>
      <c r="N1434">
        <v>93</v>
      </c>
      <c r="O1434" t="s">
        <v>157</v>
      </c>
      <c r="P1434" t="s">
        <v>158</v>
      </c>
      <c r="Q1434" t="s">
        <v>246</v>
      </c>
      <c r="R1434" t="s">
        <v>321</v>
      </c>
      <c r="S1434" t="s">
        <v>2</v>
      </c>
      <c r="T1434" t="s">
        <v>2</v>
      </c>
      <c r="U1434" t="s">
        <v>253</v>
      </c>
      <c r="V1434" t="s">
        <v>160</v>
      </c>
      <c r="W1434" t="s">
        <v>161</v>
      </c>
      <c r="X1434" t="s">
        <v>2</v>
      </c>
      <c r="Y1434" t="s">
        <v>2</v>
      </c>
      <c r="Z1434">
        <v>2011</v>
      </c>
      <c r="AA1434" t="s">
        <v>164</v>
      </c>
      <c r="AB1434" t="s">
        <v>2</v>
      </c>
      <c r="AC1434" t="s">
        <v>2</v>
      </c>
      <c r="AD1434" t="s">
        <v>2</v>
      </c>
      <c r="AE1434" t="s">
        <v>2</v>
      </c>
      <c r="AF1434" t="s">
        <v>2</v>
      </c>
      <c r="AG1434" t="s">
        <v>213</v>
      </c>
      <c r="AH1434" t="s">
        <v>190</v>
      </c>
    </row>
    <row r="1435" spans="1:34">
      <c r="A1435">
        <v>7415</v>
      </c>
      <c r="B1435">
        <v>713503</v>
      </c>
      <c r="C1435" t="s">
        <v>149</v>
      </c>
      <c r="D1435" t="str">
        <f t="shared" ca="1" si="66"/>
        <v>ZUURAVYFCK</v>
      </c>
      <c r="E1435" t="str">
        <f t="shared" ca="1" si="67"/>
        <v>Cyvllcuaodlvc</v>
      </c>
      <c r="F1435" t="s">
        <v>150</v>
      </c>
      <c r="G1435" t="s">
        <v>167</v>
      </c>
      <c r="H1435" s="149" t="str">
        <f t="shared" ca="1" si="68"/>
        <v>28/1/1996</v>
      </c>
      <c r="I1435" t="s">
        <v>152</v>
      </c>
      <c r="J1435" t="s">
        <v>153</v>
      </c>
      <c r="K1435" t="s">
        <v>1437</v>
      </c>
      <c r="L1435" t="s">
        <v>1438</v>
      </c>
      <c r="M1435" t="s">
        <v>332</v>
      </c>
      <c r="N1435">
        <v>93</v>
      </c>
      <c r="O1435" t="s">
        <v>157</v>
      </c>
      <c r="P1435" t="s">
        <v>158</v>
      </c>
      <c r="Q1435" t="s">
        <v>171</v>
      </c>
      <c r="R1435" t="s">
        <v>328</v>
      </c>
      <c r="S1435" t="s">
        <v>2</v>
      </c>
      <c r="T1435" t="s">
        <v>2</v>
      </c>
      <c r="U1435" t="s">
        <v>238</v>
      </c>
      <c r="V1435" t="s">
        <v>160</v>
      </c>
      <c r="W1435" t="s">
        <v>161</v>
      </c>
      <c r="X1435" t="s">
        <v>162</v>
      </c>
      <c r="Y1435" t="s">
        <v>2</v>
      </c>
      <c r="Z1435">
        <v>2011</v>
      </c>
      <c r="AA1435" t="s">
        <v>164</v>
      </c>
      <c r="AB1435" t="s">
        <v>2</v>
      </c>
      <c r="AC1435" t="s">
        <v>2</v>
      </c>
      <c r="AD1435" t="s">
        <v>2</v>
      </c>
      <c r="AE1435" t="s">
        <v>2</v>
      </c>
      <c r="AF1435" t="s">
        <v>2</v>
      </c>
      <c r="AG1435" t="s">
        <v>213</v>
      </c>
      <c r="AH1435" t="s">
        <v>190</v>
      </c>
    </row>
    <row r="1436" spans="1:34">
      <c r="A1436">
        <v>7415</v>
      </c>
      <c r="B1436">
        <v>713515</v>
      </c>
      <c r="C1436" t="s">
        <v>149</v>
      </c>
      <c r="D1436" t="str">
        <f t="shared" ca="1" si="66"/>
        <v>LHOTWGDJJD</v>
      </c>
      <c r="E1436" t="str">
        <f t="shared" ca="1" si="67"/>
        <v>Nlemwbfqwgzmx</v>
      </c>
      <c r="F1436" t="s">
        <v>150</v>
      </c>
      <c r="G1436" t="s">
        <v>167</v>
      </c>
      <c r="H1436" s="149" t="str">
        <f t="shared" ca="1" si="68"/>
        <v>3/10/1994</v>
      </c>
      <c r="I1436" t="s">
        <v>152</v>
      </c>
      <c r="J1436" t="s">
        <v>153</v>
      </c>
      <c r="K1436" t="s">
        <v>1437</v>
      </c>
      <c r="L1436" t="s">
        <v>1438</v>
      </c>
      <c r="M1436" t="s">
        <v>332</v>
      </c>
      <c r="N1436">
        <v>93</v>
      </c>
      <c r="O1436" t="s">
        <v>157</v>
      </c>
      <c r="P1436" t="s">
        <v>158</v>
      </c>
      <c r="Q1436" t="s">
        <v>171</v>
      </c>
      <c r="R1436" t="s">
        <v>328</v>
      </c>
      <c r="S1436" t="s">
        <v>2</v>
      </c>
      <c r="T1436" t="s">
        <v>2</v>
      </c>
      <c r="U1436" t="s">
        <v>173</v>
      </c>
      <c r="V1436" t="s">
        <v>160</v>
      </c>
      <c r="W1436" t="s">
        <v>161</v>
      </c>
      <c r="X1436" t="s">
        <v>162</v>
      </c>
      <c r="Y1436" t="s">
        <v>2</v>
      </c>
      <c r="Z1436">
        <v>2011</v>
      </c>
      <c r="AA1436" t="s">
        <v>164</v>
      </c>
      <c r="AB1436" t="s">
        <v>2</v>
      </c>
      <c r="AC1436" t="s">
        <v>2</v>
      </c>
      <c r="AD1436" t="s">
        <v>2</v>
      </c>
      <c r="AE1436" t="s">
        <v>2</v>
      </c>
      <c r="AF1436" t="s">
        <v>2</v>
      </c>
      <c r="AG1436" t="s">
        <v>213</v>
      </c>
      <c r="AH1436" t="s">
        <v>166</v>
      </c>
    </row>
    <row r="1437" spans="1:34">
      <c r="A1437">
        <v>7415</v>
      </c>
      <c r="B1437">
        <v>713520</v>
      </c>
      <c r="C1437" t="s">
        <v>149</v>
      </c>
      <c r="D1437" t="str">
        <f t="shared" ca="1" si="66"/>
        <v>OANJHJMCAU</v>
      </c>
      <c r="E1437" t="str">
        <f t="shared" ca="1" si="67"/>
        <v>Udykgggkanhsp</v>
      </c>
      <c r="F1437" t="s">
        <v>150</v>
      </c>
      <c r="G1437" t="s">
        <v>167</v>
      </c>
      <c r="H1437" s="149" t="str">
        <f t="shared" ca="1" si="68"/>
        <v>6/10/1997</v>
      </c>
      <c r="I1437" t="s">
        <v>152</v>
      </c>
      <c r="J1437" t="s">
        <v>153</v>
      </c>
      <c r="K1437" t="s">
        <v>1437</v>
      </c>
      <c r="L1437" t="s">
        <v>1438</v>
      </c>
      <c r="M1437" t="s">
        <v>332</v>
      </c>
      <c r="N1437">
        <v>93</v>
      </c>
      <c r="O1437" t="s">
        <v>157</v>
      </c>
      <c r="P1437" t="s">
        <v>158</v>
      </c>
      <c r="Q1437" t="s">
        <v>194</v>
      </c>
      <c r="R1437" t="s">
        <v>210</v>
      </c>
      <c r="S1437" t="s">
        <v>2</v>
      </c>
      <c r="T1437" t="s">
        <v>199</v>
      </c>
      <c r="U1437" t="s">
        <v>200</v>
      </c>
      <c r="V1437" t="s">
        <v>160</v>
      </c>
      <c r="W1437" t="s">
        <v>161</v>
      </c>
      <c r="X1437" t="s">
        <v>357</v>
      </c>
      <c r="Y1437" t="s">
        <v>200</v>
      </c>
      <c r="Z1437">
        <v>2011</v>
      </c>
      <c r="AA1437" t="s">
        <v>164</v>
      </c>
      <c r="AB1437" t="s">
        <v>2</v>
      </c>
      <c r="AC1437" t="s">
        <v>2</v>
      </c>
      <c r="AD1437" t="s">
        <v>2</v>
      </c>
      <c r="AE1437" t="s">
        <v>2</v>
      </c>
      <c r="AF1437" t="s">
        <v>2</v>
      </c>
      <c r="AG1437" t="s">
        <v>213</v>
      </c>
      <c r="AH1437" t="s">
        <v>166</v>
      </c>
    </row>
    <row r="1438" spans="1:34">
      <c r="A1438">
        <v>7415</v>
      </c>
      <c r="B1438">
        <v>713522</v>
      </c>
      <c r="C1438" t="s">
        <v>149</v>
      </c>
      <c r="D1438" t="str">
        <f t="shared" ca="1" si="66"/>
        <v>QHMNHHDJZD</v>
      </c>
      <c r="E1438" t="str">
        <f t="shared" ca="1" si="67"/>
        <v>Wkhgdrqmgofes</v>
      </c>
      <c r="F1438" t="s">
        <v>150</v>
      </c>
      <c r="G1438" t="s">
        <v>167</v>
      </c>
      <c r="H1438" s="149" t="str">
        <f t="shared" ca="1" si="68"/>
        <v>21/10/1995</v>
      </c>
      <c r="I1438" t="s">
        <v>152</v>
      </c>
      <c r="J1438" t="s">
        <v>153</v>
      </c>
      <c r="K1438" t="s">
        <v>1437</v>
      </c>
      <c r="L1438" t="s">
        <v>1438</v>
      </c>
      <c r="M1438" t="s">
        <v>332</v>
      </c>
      <c r="N1438">
        <v>93</v>
      </c>
      <c r="O1438" t="s">
        <v>157</v>
      </c>
      <c r="P1438" t="s">
        <v>158</v>
      </c>
      <c r="Q1438" t="s">
        <v>194</v>
      </c>
      <c r="R1438" t="s">
        <v>210</v>
      </c>
      <c r="S1438" t="s">
        <v>2</v>
      </c>
      <c r="T1438" t="s">
        <v>199</v>
      </c>
      <c r="U1438" t="s">
        <v>200</v>
      </c>
      <c r="V1438" t="s">
        <v>160</v>
      </c>
      <c r="W1438" t="s">
        <v>161</v>
      </c>
      <c r="X1438" t="s">
        <v>200</v>
      </c>
      <c r="Y1438" t="s">
        <v>2</v>
      </c>
      <c r="Z1438">
        <v>2011</v>
      </c>
      <c r="AA1438" t="s">
        <v>164</v>
      </c>
      <c r="AB1438" t="s">
        <v>2</v>
      </c>
      <c r="AC1438" t="s">
        <v>2</v>
      </c>
      <c r="AD1438" t="s">
        <v>2</v>
      </c>
      <c r="AE1438" t="s">
        <v>2</v>
      </c>
      <c r="AF1438" t="s">
        <v>2</v>
      </c>
      <c r="AG1438" t="s">
        <v>213</v>
      </c>
      <c r="AH1438" t="s">
        <v>166</v>
      </c>
    </row>
    <row r="1439" spans="1:34">
      <c r="A1439">
        <v>7415</v>
      </c>
      <c r="B1439">
        <v>713541</v>
      </c>
      <c r="C1439" t="s">
        <v>183</v>
      </c>
      <c r="D1439" t="str">
        <f t="shared" ca="1" si="66"/>
        <v>RHITYBHMTJ</v>
      </c>
      <c r="E1439" t="str">
        <f t="shared" ca="1" si="67"/>
        <v>Bvlcjfqnoromw</v>
      </c>
      <c r="F1439" t="s">
        <v>150</v>
      </c>
      <c r="G1439" t="s">
        <v>151</v>
      </c>
      <c r="H1439" s="149" t="str">
        <f t="shared" ca="1" si="68"/>
        <v>27/11/1996</v>
      </c>
      <c r="I1439" t="s">
        <v>152</v>
      </c>
      <c r="J1439" t="s">
        <v>153</v>
      </c>
      <c r="K1439" t="s">
        <v>1437</v>
      </c>
      <c r="L1439" t="s">
        <v>1438</v>
      </c>
      <c r="M1439" t="s">
        <v>332</v>
      </c>
      <c r="N1439">
        <v>93</v>
      </c>
      <c r="O1439" t="s">
        <v>157</v>
      </c>
      <c r="P1439" t="s">
        <v>158</v>
      </c>
      <c r="Q1439" t="s">
        <v>246</v>
      </c>
      <c r="R1439" t="s">
        <v>297</v>
      </c>
      <c r="S1439" t="s">
        <v>2</v>
      </c>
      <c r="T1439" t="s">
        <v>2</v>
      </c>
      <c r="U1439" t="s">
        <v>224</v>
      </c>
      <c r="V1439" t="s">
        <v>160</v>
      </c>
      <c r="W1439" t="s">
        <v>161</v>
      </c>
      <c r="X1439" t="s">
        <v>2</v>
      </c>
      <c r="Y1439" t="s">
        <v>2</v>
      </c>
      <c r="Z1439">
        <v>2011</v>
      </c>
      <c r="AA1439" t="s">
        <v>164</v>
      </c>
      <c r="AB1439" t="s">
        <v>2</v>
      </c>
      <c r="AC1439" t="s">
        <v>2</v>
      </c>
      <c r="AD1439" t="s">
        <v>2</v>
      </c>
      <c r="AE1439" t="s">
        <v>2</v>
      </c>
      <c r="AF1439" t="s">
        <v>2</v>
      </c>
      <c r="AG1439" t="s">
        <v>213</v>
      </c>
      <c r="AH1439" t="s">
        <v>166</v>
      </c>
    </row>
    <row r="1440" spans="1:34">
      <c r="A1440">
        <v>7415</v>
      </c>
      <c r="B1440">
        <v>713556</v>
      </c>
      <c r="C1440" t="s">
        <v>149</v>
      </c>
      <c r="D1440" t="str">
        <f t="shared" ca="1" si="66"/>
        <v>OSOFTZIXJG</v>
      </c>
      <c r="E1440" t="str">
        <f t="shared" ca="1" si="67"/>
        <v>Inrksmxjcortn</v>
      </c>
      <c r="F1440" t="s">
        <v>150</v>
      </c>
      <c r="G1440" t="s">
        <v>167</v>
      </c>
      <c r="H1440" s="149" t="str">
        <f t="shared" ca="1" si="68"/>
        <v>1/2/1997</v>
      </c>
      <c r="I1440" t="s">
        <v>152</v>
      </c>
      <c r="J1440" t="s">
        <v>153</v>
      </c>
      <c r="K1440" t="s">
        <v>1437</v>
      </c>
      <c r="L1440" t="s">
        <v>1438</v>
      </c>
      <c r="M1440" t="s">
        <v>332</v>
      </c>
      <c r="N1440">
        <v>93</v>
      </c>
      <c r="O1440" t="s">
        <v>157</v>
      </c>
      <c r="P1440" t="s">
        <v>158</v>
      </c>
      <c r="Q1440" t="s">
        <v>171</v>
      </c>
      <c r="R1440" t="s">
        <v>328</v>
      </c>
      <c r="S1440" t="s">
        <v>2</v>
      </c>
      <c r="T1440" t="s">
        <v>2</v>
      </c>
      <c r="U1440" t="s">
        <v>238</v>
      </c>
      <c r="V1440" t="s">
        <v>160</v>
      </c>
      <c r="W1440" t="s">
        <v>161</v>
      </c>
      <c r="X1440" t="s">
        <v>162</v>
      </c>
      <c r="Y1440" t="s">
        <v>2</v>
      </c>
      <c r="Z1440">
        <v>2011</v>
      </c>
      <c r="AA1440" t="s">
        <v>164</v>
      </c>
      <c r="AB1440" t="s">
        <v>2</v>
      </c>
      <c r="AC1440" t="s">
        <v>2</v>
      </c>
      <c r="AD1440" t="s">
        <v>2</v>
      </c>
      <c r="AE1440" t="s">
        <v>2</v>
      </c>
      <c r="AF1440" t="s">
        <v>2</v>
      </c>
      <c r="AG1440" t="s">
        <v>213</v>
      </c>
      <c r="AH1440" t="s">
        <v>190</v>
      </c>
    </row>
    <row r="1441" spans="1:34">
      <c r="A1441">
        <v>7415</v>
      </c>
      <c r="B1441">
        <v>713581</v>
      </c>
      <c r="C1441" t="s">
        <v>183</v>
      </c>
      <c r="D1441" t="str">
        <f t="shared" ca="1" si="66"/>
        <v>TRNHUYBBMD</v>
      </c>
      <c r="E1441" t="str">
        <f t="shared" ca="1" si="67"/>
        <v>Rfetxfndmqzvv</v>
      </c>
      <c r="F1441" t="s">
        <v>150</v>
      </c>
      <c r="G1441" t="s">
        <v>167</v>
      </c>
      <c r="H1441" s="149" t="str">
        <f t="shared" ca="1" si="68"/>
        <v>17/7/1996</v>
      </c>
      <c r="I1441" t="s">
        <v>152</v>
      </c>
      <c r="J1441" t="s">
        <v>153</v>
      </c>
      <c r="K1441" t="s">
        <v>1437</v>
      </c>
      <c r="L1441" t="s">
        <v>1438</v>
      </c>
      <c r="M1441" t="s">
        <v>332</v>
      </c>
      <c r="N1441">
        <v>93</v>
      </c>
      <c r="O1441" t="s">
        <v>157</v>
      </c>
      <c r="P1441" t="s">
        <v>158</v>
      </c>
      <c r="Q1441" t="s">
        <v>171</v>
      </c>
      <c r="R1441" t="s">
        <v>237</v>
      </c>
      <c r="S1441" t="s">
        <v>2</v>
      </c>
      <c r="T1441" t="s">
        <v>2</v>
      </c>
      <c r="U1441" t="s">
        <v>251</v>
      </c>
      <c r="V1441" t="s">
        <v>160</v>
      </c>
      <c r="W1441" t="s">
        <v>182</v>
      </c>
      <c r="X1441" t="s">
        <v>162</v>
      </c>
      <c r="Y1441" t="s">
        <v>2</v>
      </c>
      <c r="Z1441">
        <v>2011</v>
      </c>
      <c r="AA1441" t="s">
        <v>164</v>
      </c>
      <c r="AB1441" t="s">
        <v>2</v>
      </c>
      <c r="AC1441" t="s">
        <v>2</v>
      </c>
      <c r="AD1441" t="s">
        <v>2</v>
      </c>
      <c r="AE1441" t="s">
        <v>2</v>
      </c>
      <c r="AF1441" t="s">
        <v>2</v>
      </c>
      <c r="AG1441" t="s">
        <v>213</v>
      </c>
      <c r="AH1441" t="s">
        <v>175</v>
      </c>
    </row>
    <row r="1442" spans="1:34">
      <c r="A1442">
        <v>7415</v>
      </c>
      <c r="B1442">
        <v>713610</v>
      </c>
      <c r="C1442" t="s">
        <v>149</v>
      </c>
      <c r="D1442" t="str">
        <f t="shared" ca="1" si="66"/>
        <v>BYBBOHSEVE</v>
      </c>
      <c r="E1442" t="str">
        <f t="shared" ca="1" si="67"/>
        <v>Wmktcvsksmpwk</v>
      </c>
      <c r="F1442" t="s">
        <v>150</v>
      </c>
      <c r="G1442" t="s">
        <v>167</v>
      </c>
      <c r="H1442" s="149" t="str">
        <f t="shared" ca="1" si="68"/>
        <v>19/11/1994</v>
      </c>
      <c r="I1442" t="s">
        <v>152</v>
      </c>
      <c r="J1442" t="s">
        <v>153</v>
      </c>
      <c r="K1442" t="s">
        <v>1437</v>
      </c>
      <c r="L1442" t="s">
        <v>1438</v>
      </c>
      <c r="M1442" t="s">
        <v>332</v>
      </c>
      <c r="N1442">
        <v>93</v>
      </c>
      <c r="O1442" t="s">
        <v>157</v>
      </c>
      <c r="P1442" t="s">
        <v>158</v>
      </c>
      <c r="Q1442" t="s">
        <v>194</v>
      </c>
      <c r="R1442" t="s">
        <v>195</v>
      </c>
      <c r="S1442" t="s">
        <v>2</v>
      </c>
      <c r="T1442" t="s">
        <v>196</v>
      </c>
      <c r="U1442" t="s">
        <v>211</v>
      </c>
      <c r="V1442" t="s">
        <v>160</v>
      </c>
      <c r="W1442" t="s">
        <v>161</v>
      </c>
      <c r="X1442" t="s">
        <v>2</v>
      </c>
      <c r="Y1442" t="s">
        <v>2</v>
      </c>
      <c r="Z1442">
        <v>2011</v>
      </c>
      <c r="AA1442" t="s">
        <v>164</v>
      </c>
      <c r="AB1442" t="s">
        <v>2</v>
      </c>
      <c r="AC1442" t="s">
        <v>2</v>
      </c>
      <c r="AD1442" t="s">
        <v>2</v>
      </c>
      <c r="AE1442" t="s">
        <v>2</v>
      </c>
      <c r="AF1442" t="s">
        <v>2</v>
      </c>
      <c r="AG1442" t="s">
        <v>213</v>
      </c>
      <c r="AH1442" t="s">
        <v>190</v>
      </c>
    </row>
    <row r="1443" spans="1:34">
      <c r="A1443">
        <v>7415</v>
      </c>
      <c r="B1443">
        <v>713613</v>
      </c>
      <c r="C1443" t="s">
        <v>149</v>
      </c>
      <c r="D1443" t="str">
        <f t="shared" ca="1" si="66"/>
        <v>CROCCWTAHV</v>
      </c>
      <c r="E1443" t="str">
        <f t="shared" ca="1" si="67"/>
        <v>Hcpignvvwpbjr</v>
      </c>
      <c r="F1443" t="s">
        <v>150</v>
      </c>
      <c r="G1443" t="s">
        <v>167</v>
      </c>
      <c r="H1443" s="149" t="str">
        <f t="shared" ca="1" si="68"/>
        <v>14/11/1995</v>
      </c>
      <c r="I1443" t="s">
        <v>152</v>
      </c>
      <c r="J1443" t="s">
        <v>153</v>
      </c>
      <c r="K1443" t="s">
        <v>1437</v>
      </c>
      <c r="L1443" t="s">
        <v>1438</v>
      </c>
      <c r="M1443" t="s">
        <v>332</v>
      </c>
      <c r="N1443">
        <v>93</v>
      </c>
      <c r="O1443" t="s">
        <v>157</v>
      </c>
      <c r="P1443" t="s">
        <v>158</v>
      </c>
      <c r="Q1443" t="s">
        <v>194</v>
      </c>
      <c r="R1443" t="s">
        <v>195</v>
      </c>
      <c r="S1443" t="s">
        <v>2</v>
      </c>
      <c r="T1443" t="s">
        <v>196</v>
      </c>
      <c r="U1443" t="s">
        <v>200</v>
      </c>
      <c r="V1443" t="s">
        <v>160</v>
      </c>
      <c r="W1443" t="s">
        <v>161</v>
      </c>
      <c r="X1443" t="s">
        <v>2</v>
      </c>
      <c r="Y1443" t="s">
        <v>2</v>
      </c>
      <c r="Z1443">
        <v>2011</v>
      </c>
      <c r="AA1443" t="s">
        <v>164</v>
      </c>
      <c r="AB1443" t="s">
        <v>2</v>
      </c>
      <c r="AC1443" t="s">
        <v>2</v>
      </c>
      <c r="AD1443" t="s">
        <v>2</v>
      </c>
      <c r="AE1443" t="s">
        <v>2</v>
      </c>
      <c r="AF1443" t="s">
        <v>2</v>
      </c>
      <c r="AG1443" t="s">
        <v>213</v>
      </c>
      <c r="AH1443" t="s">
        <v>190</v>
      </c>
    </row>
    <row r="1444" spans="1:34">
      <c r="A1444">
        <v>7415</v>
      </c>
      <c r="B1444">
        <v>713614</v>
      </c>
      <c r="C1444" t="s">
        <v>149</v>
      </c>
      <c r="D1444" t="str">
        <f t="shared" ca="1" si="66"/>
        <v>OCTSMPDUKH</v>
      </c>
      <c r="E1444" t="str">
        <f t="shared" ca="1" si="67"/>
        <v>Fvozaucvphvdw</v>
      </c>
      <c r="F1444" t="s">
        <v>150</v>
      </c>
      <c r="G1444" t="s">
        <v>167</v>
      </c>
      <c r="H1444" s="149" t="str">
        <f t="shared" ca="1" si="68"/>
        <v>23/6/1994</v>
      </c>
      <c r="I1444" t="s">
        <v>152</v>
      </c>
      <c r="J1444" t="s">
        <v>153</v>
      </c>
      <c r="K1444" t="s">
        <v>1437</v>
      </c>
      <c r="L1444" t="s">
        <v>1438</v>
      </c>
      <c r="M1444" t="s">
        <v>332</v>
      </c>
      <c r="N1444">
        <v>93</v>
      </c>
      <c r="O1444" t="s">
        <v>157</v>
      </c>
      <c r="P1444" t="s">
        <v>158</v>
      </c>
      <c r="Q1444" t="s">
        <v>171</v>
      </c>
      <c r="R1444" t="s">
        <v>237</v>
      </c>
      <c r="S1444" t="s">
        <v>2</v>
      </c>
      <c r="T1444" t="s">
        <v>2</v>
      </c>
      <c r="U1444" t="s">
        <v>173</v>
      </c>
      <c r="V1444" t="s">
        <v>160</v>
      </c>
      <c r="W1444" t="s">
        <v>182</v>
      </c>
      <c r="X1444" t="s">
        <v>162</v>
      </c>
      <c r="Y1444" t="s">
        <v>2</v>
      </c>
      <c r="Z1444">
        <v>2011</v>
      </c>
      <c r="AA1444" t="s">
        <v>164</v>
      </c>
      <c r="AB1444" t="s">
        <v>2</v>
      </c>
      <c r="AC1444" t="s">
        <v>2</v>
      </c>
      <c r="AD1444" t="s">
        <v>2</v>
      </c>
      <c r="AE1444" t="s">
        <v>2</v>
      </c>
      <c r="AF1444" t="s">
        <v>2</v>
      </c>
      <c r="AG1444" t="s">
        <v>213</v>
      </c>
      <c r="AH1444" t="s">
        <v>190</v>
      </c>
    </row>
    <row r="1445" spans="1:34">
      <c r="A1445">
        <v>7415</v>
      </c>
      <c r="B1445">
        <v>716560</v>
      </c>
      <c r="C1445" t="s">
        <v>149</v>
      </c>
      <c r="D1445" t="str">
        <f t="shared" ca="1" si="66"/>
        <v>ZQQJFMVKJJ</v>
      </c>
      <c r="E1445" t="str">
        <f t="shared" ca="1" si="67"/>
        <v>Bqkrasvnuxqgb</v>
      </c>
      <c r="F1445" t="s">
        <v>150</v>
      </c>
      <c r="G1445" t="s">
        <v>167</v>
      </c>
      <c r="H1445" s="149" t="str">
        <f t="shared" ca="1" si="68"/>
        <v>25/9/1995</v>
      </c>
      <c r="I1445" t="s">
        <v>152</v>
      </c>
      <c r="J1445" t="s">
        <v>153</v>
      </c>
      <c r="K1445" t="s">
        <v>1439</v>
      </c>
      <c r="L1445" t="s">
        <v>1440</v>
      </c>
      <c r="M1445" t="s">
        <v>1441</v>
      </c>
      <c r="N1445">
        <v>21</v>
      </c>
      <c r="O1445" t="s">
        <v>157</v>
      </c>
      <c r="P1445" t="s">
        <v>158</v>
      </c>
      <c r="Q1445" t="s">
        <v>171</v>
      </c>
      <c r="R1445" t="s">
        <v>1442</v>
      </c>
      <c r="S1445" t="s">
        <v>2</v>
      </c>
      <c r="T1445" t="s">
        <v>2</v>
      </c>
      <c r="U1445" t="s">
        <v>173</v>
      </c>
      <c r="V1445" t="s">
        <v>160</v>
      </c>
      <c r="W1445" t="s">
        <v>161</v>
      </c>
      <c r="X1445" t="s">
        <v>162</v>
      </c>
      <c r="Y1445" t="s">
        <v>2</v>
      </c>
      <c r="Z1445">
        <v>2010</v>
      </c>
      <c r="AA1445" t="s">
        <v>164</v>
      </c>
      <c r="AB1445" t="s">
        <v>2</v>
      </c>
      <c r="AC1445" t="s">
        <v>2</v>
      </c>
      <c r="AD1445" t="s">
        <v>2</v>
      </c>
      <c r="AE1445" t="s">
        <v>2</v>
      </c>
      <c r="AF1445" t="s">
        <v>2</v>
      </c>
      <c r="AG1445" t="s">
        <v>165</v>
      </c>
      <c r="AH1445" t="s">
        <v>175</v>
      </c>
    </row>
    <row r="1446" spans="1:34">
      <c r="A1446">
        <v>7415</v>
      </c>
      <c r="B1446">
        <v>717459</v>
      </c>
      <c r="C1446" t="s">
        <v>149</v>
      </c>
      <c r="D1446" t="str">
        <f t="shared" ca="1" si="66"/>
        <v>QGYTMEGCBM</v>
      </c>
      <c r="E1446" t="str">
        <f t="shared" ca="1" si="67"/>
        <v>Yiruphtztequl</v>
      </c>
      <c r="F1446" t="s">
        <v>150</v>
      </c>
      <c r="G1446" t="s">
        <v>167</v>
      </c>
      <c r="H1446" s="149" t="str">
        <f t="shared" ca="1" si="68"/>
        <v>19/4/1996</v>
      </c>
      <c r="I1446" t="s">
        <v>152</v>
      </c>
      <c r="J1446" t="s">
        <v>153</v>
      </c>
      <c r="K1446" t="s">
        <v>1443</v>
      </c>
      <c r="L1446" t="s">
        <v>1444</v>
      </c>
      <c r="M1446" t="s">
        <v>277</v>
      </c>
      <c r="N1446">
        <v>60</v>
      </c>
      <c r="O1446" t="s">
        <v>157</v>
      </c>
      <c r="P1446" t="s">
        <v>158</v>
      </c>
      <c r="Q1446" t="s">
        <v>179</v>
      </c>
      <c r="R1446" t="s">
        <v>180</v>
      </c>
      <c r="S1446" t="s">
        <v>2</v>
      </c>
      <c r="T1446" t="s">
        <v>2</v>
      </c>
      <c r="U1446" t="s">
        <v>181</v>
      </c>
      <c r="V1446" t="s">
        <v>160</v>
      </c>
      <c r="W1446" t="s">
        <v>161</v>
      </c>
      <c r="X1446" t="s">
        <v>2</v>
      </c>
      <c r="Y1446" t="s">
        <v>2</v>
      </c>
      <c r="Z1446">
        <v>2011</v>
      </c>
      <c r="AA1446" t="s">
        <v>164</v>
      </c>
      <c r="AB1446" t="s">
        <v>2</v>
      </c>
      <c r="AC1446" t="s">
        <v>2</v>
      </c>
      <c r="AD1446" t="s">
        <v>2</v>
      </c>
      <c r="AE1446" t="s">
        <v>2</v>
      </c>
      <c r="AF1446" t="s">
        <v>2</v>
      </c>
      <c r="AG1446" t="s">
        <v>165</v>
      </c>
      <c r="AH1446" t="s">
        <v>166</v>
      </c>
    </row>
    <row r="1447" spans="1:34">
      <c r="A1447">
        <v>7415</v>
      </c>
      <c r="B1447">
        <v>718048</v>
      </c>
      <c r="C1447" t="s">
        <v>183</v>
      </c>
      <c r="D1447" t="str">
        <f t="shared" ca="1" si="66"/>
        <v>PTHZGKWLZH</v>
      </c>
      <c r="E1447" t="str">
        <f t="shared" ca="1" si="67"/>
        <v>Nhrtvetoiospi</v>
      </c>
      <c r="F1447" t="s">
        <v>150</v>
      </c>
      <c r="G1447" t="s">
        <v>167</v>
      </c>
      <c r="H1447" s="149" t="str">
        <f t="shared" ca="1" si="68"/>
        <v>12/6/1995</v>
      </c>
      <c r="I1447" t="s">
        <v>152</v>
      </c>
      <c r="J1447" t="s">
        <v>153</v>
      </c>
      <c r="K1447" t="s">
        <v>1445</v>
      </c>
      <c r="L1447" t="s">
        <v>1446</v>
      </c>
      <c r="M1447" t="s">
        <v>332</v>
      </c>
      <c r="N1447">
        <v>93</v>
      </c>
      <c r="O1447" t="s">
        <v>157</v>
      </c>
      <c r="P1447" t="s">
        <v>158</v>
      </c>
      <c r="Q1447" t="s">
        <v>187</v>
      </c>
      <c r="R1447" t="s">
        <v>1447</v>
      </c>
      <c r="S1447" t="s">
        <v>2</v>
      </c>
      <c r="T1447" t="s">
        <v>2</v>
      </c>
      <c r="U1447" t="s">
        <v>1299</v>
      </c>
      <c r="V1447" t="s">
        <v>160</v>
      </c>
      <c r="W1447" t="s">
        <v>2</v>
      </c>
      <c r="X1447" t="s">
        <v>2</v>
      </c>
      <c r="Y1447" t="s">
        <v>2</v>
      </c>
      <c r="Z1447">
        <v>2011</v>
      </c>
      <c r="AA1447" t="s">
        <v>164</v>
      </c>
      <c r="AB1447" t="s">
        <v>2</v>
      </c>
      <c r="AC1447" t="s">
        <v>2</v>
      </c>
      <c r="AD1447" t="s">
        <v>2</v>
      </c>
      <c r="AE1447" t="s">
        <v>2</v>
      </c>
      <c r="AF1447" t="s">
        <v>2</v>
      </c>
      <c r="AG1447" t="s">
        <v>174</v>
      </c>
      <c r="AH1447" t="s">
        <v>175</v>
      </c>
    </row>
    <row r="1448" spans="1:34">
      <c r="A1448">
        <v>7415</v>
      </c>
      <c r="B1448">
        <v>718049</v>
      </c>
      <c r="C1448" t="s">
        <v>183</v>
      </c>
      <c r="D1448" t="str">
        <f t="shared" ca="1" si="66"/>
        <v>TGNCMSFLFL</v>
      </c>
      <c r="E1448" t="str">
        <f t="shared" ca="1" si="67"/>
        <v>Owxpeodxlchpx</v>
      </c>
      <c r="F1448" t="s">
        <v>150</v>
      </c>
      <c r="G1448" t="s">
        <v>167</v>
      </c>
      <c r="H1448" s="149" t="str">
        <f t="shared" ca="1" si="68"/>
        <v>18/12/1994</v>
      </c>
      <c r="I1448" t="s">
        <v>152</v>
      </c>
      <c r="J1448" t="s">
        <v>153</v>
      </c>
      <c r="K1448" t="s">
        <v>1445</v>
      </c>
      <c r="L1448" t="s">
        <v>1446</v>
      </c>
      <c r="M1448" t="s">
        <v>332</v>
      </c>
      <c r="N1448">
        <v>93</v>
      </c>
      <c r="O1448" t="s">
        <v>157</v>
      </c>
      <c r="P1448" t="s">
        <v>158</v>
      </c>
      <c r="Q1448" t="s">
        <v>187</v>
      </c>
      <c r="R1448" t="s">
        <v>1447</v>
      </c>
      <c r="S1448" t="s">
        <v>2</v>
      </c>
      <c r="T1448" t="s">
        <v>2</v>
      </c>
      <c r="U1448" t="s">
        <v>1299</v>
      </c>
      <c r="V1448" t="s">
        <v>160</v>
      </c>
      <c r="W1448" t="s">
        <v>2</v>
      </c>
      <c r="X1448" t="s">
        <v>2</v>
      </c>
      <c r="Y1448" t="s">
        <v>2</v>
      </c>
      <c r="Z1448">
        <v>2010</v>
      </c>
      <c r="AA1448" t="s">
        <v>164</v>
      </c>
      <c r="AB1448" t="s">
        <v>2</v>
      </c>
      <c r="AC1448" t="s">
        <v>2</v>
      </c>
      <c r="AD1448" t="s">
        <v>2</v>
      </c>
      <c r="AE1448" t="s">
        <v>2</v>
      </c>
      <c r="AF1448" t="s">
        <v>2</v>
      </c>
      <c r="AG1448" t="s">
        <v>174</v>
      </c>
      <c r="AH1448" t="s">
        <v>175</v>
      </c>
    </row>
    <row r="1449" spans="1:34">
      <c r="A1449">
        <v>7415</v>
      </c>
      <c r="B1449">
        <v>718065</v>
      </c>
      <c r="C1449" t="s">
        <v>149</v>
      </c>
      <c r="D1449" t="str">
        <f t="shared" ca="1" si="66"/>
        <v>JGCCDIZNMK</v>
      </c>
      <c r="E1449" t="str">
        <f t="shared" ca="1" si="67"/>
        <v>Wbvwbakobmtsv</v>
      </c>
      <c r="F1449" t="s">
        <v>150</v>
      </c>
      <c r="G1449" t="s">
        <v>151</v>
      </c>
      <c r="H1449" s="149" t="str">
        <f t="shared" ca="1" si="68"/>
        <v>5/11/1997</v>
      </c>
      <c r="I1449" t="s">
        <v>152</v>
      </c>
      <c r="J1449" t="s">
        <v>153</v>
      </c>
      <c r="K1449" t="s">
        <v>1445</v>
      </c>
      <c r="L1449" t="s">
        <v>1446</v>
      </c>
      <c r="M1449" t="s">
        <v>332</v>
      </c>
      <c r="N1449">
        <v>93</v>
      </c>
      <c r="O1449" t="s">
        <v>157</v>
      </c>
      <c r="P1449" t="s">
        <v>158</v>
      </c>
      <c r="Q1449" t="s">
        <v>187</v>
      </c>
      <c r="R1449" t="s">
        <v>1448</v>
      </c>
      <c r="S1449" t="s">
        <v>2</v>
      </c>
      <c r="T1449" t="s">
        <v>2</v>
      </c>
      <c r="U1449" t="s">
        <v>230</v>
      </c>
      <c r="V1449" t="s">
        <v>160</v>
      </c>
      <c r="W1449" t="s">
        <v>2</v>
      </c>
      <c r="X1449" t="s">
        <v>2</v>
      </c>
      <c r="Y1449" t="s">
        <v>2</v>
      </c>
      <c r="Z1449">
        <v>2010</v>
      </c>
      <c r="AA1449" t="s">
        <v>164</v>
      </c>
      <c r="AB1449" t="s">
        <v>2</v>
      </c>
      <c r="AC1449" t="s">
        <v>2</v>
      </c>
      <c r="AD1449" t="s">
        <v>2</v>
      </c>
      <c r="AE1449" t="s">
        <v>2</v>
      </c>
      <c r="AF1449" t="s">
        <v>2</v>
      </c>
      <c r="AG1449" t="s">
        <v>213</v>
      </c>
      <c r="AH1449" t="s">
        <v>175</v>
      </c>
    </row>
    <row r="1450" spans="1:34">
      <c r="A1450">
        <v>7415</v>
      </c>
      <c r="B1450">
        <v>718092</v>
      </c>
      <c r="C1450" t="s">
        <v>149</v>
      </c>
      <c r="D1450" t="str">
        <f t="shared" ca="1" si="66"/>
        <v>RDJDUQYDSL</v>
      </c>
      <c r="E1450" t="str">
        <f t="shared" ca="1" si="67"/>
        <v>Dvizqwkgzpnxp</v>
      </c>
      <c r="F1450" t="s">
        <v>150</v>
      </c>
      <c r="G1450" t="s">
        <v>167</v>
      </c>
      <c r="H1450" s="149" t="str">
        <f t="shared" ca="1" si="68"/>
        <v>8/9/1994</v>
      </c>
      <c r="I1450" t="s">
        <v>152</v>
      </c>
      <c r="J1450" t="s">
        <v>153</v>
      </c>
      <c r="K1450" t="s">
        <v>1445</v>
      </c>
      <c r="L1450" t="s">
        <v>1446</v>
      </c>
      <c r="M1450" t="s">
        <v>332</v>
      </c>
      <c r="N1450">
        <v>93</v>
      </c>
      <c r="O1450" t="s">
        <v>157</v>
      </c>
      <c r="P1450" t="s">
        <v>158</v>
      </c>
      <c r="Q1450" t="s">
        <v>187</v>
      </c>
      <c r="R1450" t="s">
        <v>910</v>
      </c>
      <c r="S1450" t="s">
        <v>2</v>
      </c>
      <c r="T1450" t="s">
        <v>2</v>
      </c>
      <c r="U1450" t="s">
        <v>230</v>
      </c>
      <c r="V1450" t="s">
        <v>160</v>
      </c>
      <c r="W1450" t="s">
        <v>2</v>
      </c>
      <c r="X1450" t="s">
        <v>2</v>
      </c>
      <c r="Y1450" t="s">
        <v>2</v>
      </c>
      <c r="Z1450">
        <v>2011</v>
      </c>
      <c r="AA1450" t="s">
        <v>164</v>
      </c>
      <c r="AB1450" t="s">
        <v>2</v>
      </c>
      <c r="AC1450" t="s">
        <v>2</v>
      </c>
      <c r="AD1450" t="s">
        <v>2</v>
      </c>
      <c r="AE1450" t="s">
        <v>2</v>
      </c>
      <c r="AF1450" t="s">
        <v>2</v>
      </c>
      <c r="AG1450" t="s">
        <v>165</v>
      </c>
      <c r="AH1450" t="s">
        <v>166</v>
      </c>
    </row>
    <row r="1451" spans="1:34">
      <c r="A1451">
        <v>7415</v>
      </c>
      <c r="B1451">
        <v>718095</v>
      </c>
      <c r="C1451" t="s">
        <v>183</v>
      </c>
      <c r="D1451" t="str">
        <f t="shared" ca="1" si="66"/>
        <v>PJUTBYGILR</v>
      </c>
      <c r="E1451" t="str">
        <f t="shared" ca="1" si="67"/>
        <v>Zaxrwelecucgw</v>
      </c>
      <c r="F1451" t="s">
        <v>150</v>
      </c>
      <c r="G1451" t="s">
        <v>167</v>
      </c>
      <c r="H1451" s="149" t="str">
        <f t="shared" ca="1" si="68"/>
        <v>21/11/1995</v>
      </c>
      <c r="I1451" t="s">
        <v>152</v>
      </c>
      <c r="J1451" t="s">
        <v>153</v>
      </c>
      <c r="K1451" t="s">
        <v>1445</v>
      </c>
      <c r="L1451" t="s">
        <v>1446</v>
      </c>
      <c r="M1451" t="s">
        <v>332</v>
      </c>
      <c r="N1451">
        <v>93</v>
      </c>
      <c r="O1451" t="s">
        <v>157</v>
      </c>
      <c r="P1451" t="s">
        <v>158</v>
      </c>
      <c r="Q1451" t="s">
        <v>187</v>
      </c>
      <c r="R1451" t="s">
        <v>910</v>
      </c>
      <c r="S1451" t="s">
        <v>2</v>
      </c>
      <c r="T1451" t="s">
        <v>2</v>
      </c>
      <c r="U1451" t="s">
        <v>230</v>
      </c>
      <c r="V1451" t="s">
        <v>160</v>
      </c>
      <c r="W1451" t="s">
        <v>2</v>
      </c>
      <c r="X1451" t="s">
        <v>2</v>
      </c>
      <c r="Y1451" t="s">
        <v>2</v>
      </c>
      <c r="Z1451">
        <v>2011</v>
      </c>
      <c r="AA1451" t="s">
        <v>164</v>
      </c>
      <c r="AB1451" t="s">
        <v>2</v>
      </c>
      <c r="AC1451" t="s">
        <v>2</v>
      </c>
      <c r="AD1451" t="s">
        <v>2</v>
      </c>
      <c r="AE1451" t="s">
        <v>2</v>
      </c>
      <c r="AF1451" t="s">
        <v>2</v>
      </c>
      <c r="AG1451" t="s">
        <v>165</v>
      </c>
      <c r="AH1451" t="s">
        <v>166</v>
      </c>
    </row>
    <row r="1452" spans="1:34">
      <c r="A1452">
        <v>7415</v>
      </c>
      <c r="B1452">
        <v>718110</v>
      </c>
      <c r="C1452" t="s">
        <v>149</v>
      </c>
      <c r="D1452" t="str">
        <f t="shared" ca="1" si="66"/>
        <v>KCHLARHAFR</v>
      </c>
      <c r="E1452" t="str">
        <f t="shared" ca="1" si="67"/>
        <v>Uwfrzgbjigkgs</v>
      </c>
      <c r="F1452" t="s">
        <v>150</v>
      </c>
      <c r="G1452" t="s">
        <v>167</v>
      </c>
      <c r="H1452" s="149" t="str">
        <f t="shared" ca="1" si="68"/>
        <v>4/5/1995</v>
      </c>
      <c r="I1452" t="s">
        <v>152</v>
      </c>
      <c r="J1452" t="s">
        <v>153</v>
      </c>
      <c r="K1452" t="s">
        <v>1445</v>
      </c>
      <c r="L1452" t="s">
        <v>1446</v>
      </c>
      <c r="M1452" t="s">
        <v>332</v>
      </c>
      <c r="N1452">
        <v>93</v>
      </c>
      <c r="O1452" t="s">
        <v>157</v>
      </c>
      <c r="P1452" t="s">
        <v>158</v>
      </c>
      <c r="Q1452" t="s">
        <v>187</v>
      </c>
      <c r="R1452" t="s">
        <v>910</v>
      </c>
      <c r="S1452" t="s">
        <v>2</v>
      </c>
      <c r="T1452" t="s">
        <v>2</v>
      </c>
      <c r="U1452" t="s">
        <v>230</v>
      </c>
      <c r="V1452" t="s">
        <v>160</v>
      </c>
      <c r="W1452" t="s">
        <v>2</v>
      </c>
      <c r="X1452" t="s">
        <v>2</v>
      </c>
      <c r="Y1452" t="s">
        <v>2</v>
      </c>
      <c r="Z1452">
        <v>2011</v>
      </c>
      <c r="AA1452" t="s">
        <v>164</v>
      </c>
      <c r="AB1452" t="s">
        <v>2</v>
      </c>
      <c r="AC1452" t="s">
        <v>2</v>
      </c>
      <c r="AD1452" t="s">
        <v>2</v>
      </c>
      <c r="AE1452" t="s">
        <v>2</v>
      </c>
      <c r="AF1452" t="s">
        <v>2</v>
      </c>
      <c r="AG1452" t="s">
        <v>165</v>
      </c>
      <c r="AH1452" t="s">
        <v>175</v>
      </c>
    </row>
    <row r="1453" spans="1:34">
      <c r="A1453">
        <v>7415</v>
      </c>
      <c r="B1453">
        <v>718118</v>
      </c>
      <c r="C1453" t="s">
        <v>149</v>
      </c>
      <c r="D1453" t="str">
        <f t="shared" ca="1" si="66"/>
        <v>LUKVMJIUYA</v>
      </c>
      <c r="E1453" t="str">
        <f t="shared" ca="1" si="67"/>
        <v>Gbkbdrxebkmyu</v>
      </c>
      <c r="F1453" t="s">
        <v>150</v>
      </c>
      <c r="G1453" t="s">
        <v>167</v>
      </c>
      <c r="H1453" s="149" t="str">
        <f t="shared" ca="1" si="68"/>
        <v>25/12/1995</v>
      </c>
      <c r="I1453" t="s">
        <v>152</v>
      </c>
      <c r="J1453" t="s">
        <v>153</v>
      </c>
      <c r="K1453" t="s">
        <v>1445</v>
      </c>
      <c r="L1453" t="s">
        <v>1446</v>
      </c>
      <c r="M1453" t="s">
        <v>332</v>
      </c>
      <c r="N1453">
        <v>93</v>
      </c>
      <c r="O1453" t="s">
        <v>157</v>
      </c>
      <c r="P1453" t="s">
        <v>158</v>
      </c>
      <c r="Q1453" t="s">
        <v>187</v>
      </c>
      <c r="R1453" t="s">
        <v>910</v>
      </c>
      <c r="S1453" t="s">
        <v>2</v>
      </c>
      <c r="T1453" t="s">
        <v>2</v>
      </c>
      <c r="U1453" t="s">
        <v>230</v>
      </c>
      <c r="V1453" t="s">
        <v>160</v>
      </c>
      <c r="W1453" t="s">
        <v>2</v>
      </c>
      <c r="X1453" t="s">
        <v>2</v>
      </c>
      <c r="Y1453" t="s">
        <v>2</v>
      </c>
      <c r="Z1453">
        <v>2011</v>
      </c>
      <c r="AA1453" t="s">
        <v>164</v>
      </c>
      <c r="AB1453" t="s">
        <v>2</v>
      </c>
      <c r="AC1453" t="s">
        <v>2</v>
      </c>
      <c r="AD1453" t="s">
        <v>2</v>
      </c>
      <c r="AE1453" t="s">
        <v>2</v>
      </c>
      <c r="AF1453" t="s">
        <v>2</v>
      </c>
      <c r="AG1453" t="s">
        <v>165</v>
      </c>
      <c r="AH1453" t="s">
        <v>175</v>
      </c>
    </row>
    <row r="1454" spans="1:34">
      <c r="A1454">
        <v>7415</v>
      </c>
      <c r="B1454">
        <v>719243</v>
      </c>
      <c r="C1454" t="s">
        <v>149</v>
      </c>
      <c r="D1454" t="str">
        <f t="shared" ca="1" si="66"/>
        <v>CFXJVGQYBH</v>
      </c>
      <c r="E1454" t="str">
        <f t="shared" ca="1" si="67"/>
        <v>Mkakkpesfijct</v>
      </c>
      <c r="F1454" t="s">
        <v>150</v>
      </c>
      <c r="G1454" t="s">
        <v>167</v>
      </c>
      <c r="H1454" s="149" t="str">
        <f t="shared" ca="1" si="68"/>
        <v>7/4/1997</v>
      </c>
      <c r="I1454" t="s">
        <v>152</v>
      </c>
      <c r="J1454" t="s">
        <v>153</v>
      </c>
      <c r="K1454" t="s">
        <v>1449</v>
      </c>
      <c r="L1454" t="s">
        <v>1450</v>
      </c>
      <c r="M1454" t="s">
        <v>1451</v>
      </c>
      <c r="N1454">
        <v>72</v>
      </c>
      <c r="O1454" t="s">
        <v>157</v>
      </c>
      <c r="P1454" t="s">
        <v>158</v>
      </c>
      <c r="Q1454" t="s">
        <v>194</v>
      </c>
      <c r="R1454" t="s">
        <v>968</v>
      </c>
      <c r="S1454" t="s">
        <v>2</v>
      </c>
      <c r="T1454" t="s">
        <v>199</v>
      </c>
      <c r="U1454" t="s">
        <v>200</v>
      </c>
      <c r="V1454" t="s">
        <v>160</v>
      </c>
      <c r="W1454" t="s">
        <v>161</v>
      </c>
      <c r="X1454" t="s">
        <v>212</v>
      </c>
      <c r="Y1454" t="s">
        <v>200</v>
      </c>
      <c r="Z1454">
        <v>2011</v>
      </c>
      <c r="AA1454" t="s">
        <v>164</v>
      </c>
      <c r="AB1454" t="s">
        <v>2</v>
      </c>
      <c r="AC1454" t="s">
        <v>2</v>
      </c>
      <c r="AD1454" t="s">
        <v>2</v>
      </c>
      <c r="AE1454" t="s">
        <v>2</v>
      </c>
      <c r="AF1454" t="s">
        <v>2</v>
      </c>
      <c r="AG1454" t="s">
        <v>213</v>
      </c>
      <c r="AH1454" t="s">
        <v>166</v>
      </c>
    </row>
    <row r="1455" spans="1:34">
      <c r="A1455">
        <v>7415</v>
      </c>
      <c r="B1455">
        <v>721630</v>
      </c>
      <c r="C1455" t="s">
        <v>149</v>
      </c>
      <c r="D1455" t="str">
        <f t="shared" ca="1" si="66"/>
        <v>ORUFEAXCEP</v>
      </c>
      <c r="E1455" t="str">
        <f t="shared" ca="1" si="67"/>
        <v>Iehvlwohtoaji</v>
      </c>
      <c r="F1455" t="s">
        <v>150</v>
      </c>
      <c r="G1455" t="s">
        <v>167</v>
      </c>
      <c r="H1455" s="149" t="str">
        <f t="shared" ca="1" si="68"/>
        <v>14/1/1994</v>
      </c>
      <c r="I1455" t="s">
        <v>152</v>
      </c>
      <c r="J1455" t="s">
        <v>153</v>
      </c>
      <c r="K1455" t="s">
        <v>1452</v>
      </c>
      <c r="L1455" t="s">
        <v>846</v>
      </c>
      <c r="M1455" t="s">
        <v>1453</v>
      </c>
      <c r="N1455">
        <v>93</v>
      </c>
      <c r="O1455" t="s">
        <v>157</v>
      </c>
      <c r="P1455" t="s">
        <v>158</v>
      </c>
      <c r="Q1455" t="s">
        <v>194</v>
      </c>
      <c r="R1455" t="s">
        <v>210</v>
      </c>
      <c r="S1455" t="s">
        <v>2</v>
      </c>
      <c r="T1455" t="s">
        <v>196</v>
      </c>
      <c r="U1455" t="s">
        <v>211</v>
      </c>
      <c r="V1455" t="s">
        <v>160</v>
      </c>
      <c r="W1455" t="s">
        <v>161</v>
      </c>
      <c r="X1455" t="s">
        <v>2</v>
      </c>
      <c r="Y1455" t="s">
        <v>2</v>
      </c>
      <c r="Z1455">
        <v>2011</v>
      </c>
      <c r="AA1455" t="s">
        <v>164</v>
      </c>
      <c r="AB1455" t="s">
        <v>2</v>
      </c>
      <c r="AC1455" t="s">
        <v>2</v>
      </c>
      <c r="AD1455" t="s">
        <v>2</v>
      </c>
      <c r="AE1455" t="s">
        <v>2</v>
      </c>
      <c r="AF1455" t="s">
        <v>2</v>
      </c>
      <c r="AG1455" t="s">
        <v>174</v>
      </c>
      <c r="AH1455" t="s">
        <v>175</v>
      </c>
    </row>
    <row r="1456" spans="1:34">
      <c r="A1456">
        <v>7415</v>
      </c>
      <c r="B1456">
        <v>721661</v>
      </c>
      <c r="C1456" t="s">
        <v>149</v>
      </c>
      <c r="D1456" t="str">
        <f t="shared" ca="1" si="66"/>
        <v>YZLYSZWOOB</v>
      </c>
      <c r="E1456" t="str">
        <f t="shared" ca="1" si="67"/>
        <v>Ftgznifdtahhj</v>
      </c>
      <c r="F1456" t="s">
        <v>150</v>
      </c>
      <c r="G1456" t="s">
        <v>151</v>
      </c>
      <c r="H1456" s="149" t="str">
        <f t="shared" ca="1" si="68"/>
        <v>4/4/1996</v>
      </c>
      <c r="I1456" t="s">
        <v>152</v>
      </c>
      <c r="J1456" t="s">
        <v>153</v>
      </c>
      <c r="K1456" t="s">
        <v>1452</v>
      </c>
      <c r="L1456" t="s">
        <v>846</v>
      </c>
      <c r="M1456" t="s">
        <v>1453</v>
      </c>
      <c r="N1456">
        <v>93</v>
      </c>
      <c r="O1456" t="s">
        <v>157</v>
      </c>
      <c r="P1456" t="s">
        <v>158</v>
      </c>
      <c r="Q1456" t="s">
        <v>246</v>
      </c>
      <c r="R1456" t="s">
        <v>297</v>
      </c>
      <c r="S1456" t="s">
        <v>2</v>
      </c>
      <c r="T1456" t="s">
        <v>2</v>
      </c>
      <c r="U1456" t="s">
        <v>717</v>
      </c>
      <c r="V1456" t="s">
        <v>160</v>
      </c>
      <c r="W1456" t="s">
        <v>161</v>
      </c>
      <c r="X1456" t="s">
        <v>2</v>
      </c>
      <c r="Y1456" t="s">
        <v>2</v>
      </c>
      <c r="Z1456">
        <v>2010</v>
      </c>
      <c r="AA1456" t="s">
        <v>164</v>
      </c>
      <c r="AB1456" t="s">
        <v>2</v>
      </c>
      <c r="AC1456" t="s">
        <v>2</v>
      </c>
      <c r="AD1456" t="s">
        <v>2</v>
      </c>
      <c r="AE1456" t="s">
        <v>2</v>
      </c>
      <c r="AF1456" t="s">
        <v>2</v>
      </c>
      <c r="AG1456" t="s">
        <v>174</v>
      </c>
      <c r="AH1456" t="s">
        <v>175</v>
      </c>
    </row>
    <row r="1457" spans="1:34">
      <c r="A1457">
        <v>7415</v>
      </c>
      <c r="B1457">
        <v>721698</v>
      </c>
      <c r="C1457" t="s">
        <v>149</v>
      </c>
      <c r="D1457" t="str">
        <f t="shared" ca="1" si="66"/>
        <v>XSPBAFNWIO</v>
      </c>
      <c r="E1457" t="str">
        <f t="shared" ca="1" si="67"/>
        <v>Fsbphhmrzpqlm</v>
      </c>
      <c r="F1457" t="s">
        <v>150</v>
      </c>
      <c r="G1457" t="s">
        <v>167</v>
      </c>
      <c r="H1457" s="149" t="str">
        <f t="shared" ca="1" si="68"/>
        <v>5/8/1996</v>
      </c>
      <c r="I1457" t="s">
        <v>152</v>
      </c>
      <c r="J1457" t="s">
        <v>153</v>
      </c>
      <c r="K1457" t="s">
        <v>1452</v>
      </c>
      <c r="L1457" t="s">
        <v>846</v>
      </c>
      <c r="M1457" t="s">
        <v>1453</v>
      </c>
      <c r="N1457">
        <v>93</v>
      </c>
      <c r="O1457" t="s">
        <v>157</v>
      </c>
      <c r="P1457" t="s">
        <v>158</v>
      </c>
      <c r="Q1457" t="s">
        <v>194</v>
      </c>
      <c r="R1457" t="s">
        <v>198</v>
      </c>
      <c r="S1457" t="s">
        <v>2</v>
      </c>
      <c r="T1457" t="s">
        <v>199</v>
      </c>
      <c r="U1457" t="s">
        <v>224</v>
      </c>
      <c r="V1457" t="s">
        <v>160</v>
      </c>
      <c r="W1457" t="s">
        <v>161</v>
      </c>
      <c r="X1457" t="s">
        <v>212</v>
      </c>
      <c r="Y1457" t="s">
        <v>329</v>
      </c>
      <c r="Z1457">
        <v>2011</v>
      </c>
      <c r="AA1457" t="s">
        <v>164</v>
      </c>
      <c r="AB1457" t="s">
        <v>2</v>
      </c>
      <c r="AC1457" t="s">
        <v>2</v>
      </c>
      <c r="AD1457" t="s">
        <v>2</v>
      </c>
      <c r="AE1457" t="s">
        <v>2</v>
      </c>
      <c r="AF1457" t="s">
        <v>2</v>
      </c>
      <c r="AG1457" t="s">
        <v>174</v>
      </c>
      <c r="AH1457" t="s">
        <v>175</v>
      </c>
    </row>
    <row r="1458" spans="1:34">
      <c r="A1458">
        <v>7415</v>
      </c>
      <c r="B1458">
        <v>721715</v>
      </c>
      <c r="C1458" t="s">
        <v>149</v>
      </c>
      <c r="D1458" t="str">
        <f t="shared" ca="1" si="66"/>
        <v>IPHBTMMNPZ</v>
      </c>
      <c r="E1458" t="str">
        <f t="shared" ca="1" si="67"/>
        <v>Xwrudyxxsxyhh</v>
      </c>
      <c r="F1458" t="s">
        <v>150</v>
      </c>
      <c r="G1458" t="s">
        <v>167</v>
      </c>
      <c r="H1458" s="149" t="str">
        <f t="shared" ca="1" si="68"/>
        <v>20/2/1994</v>
      </c>
      <c r="I1458" t="s">
        <v>152</v>
      </c>
      <c r="J1458" t="s">
        <v>153</v>
      </c>
      <c r="K1458" t="s">
        <v>1452</v>
      </c>
      <c r="L1458" t="s">
        <v>846</v>
      </c>
      <c r="M1458" t="s">
        <v>1453</v>
      </c>
      <c r="N1458">
        <v>93</v>
      </c>
      <c r="O1458" t="s">
        <v>157</v>
      </c>
      <c r="P1458" t="s">
        <v>158</v>
      </c>
      <c r="Q1458" t="s">
        <v>194</v>
      </c>
      <c r="R1458" t="s">
        <v>198</v>
      </c>
      <c r="S1458" t="s">
        <v>2</v>
      </c>
      <c r="T1458" t="s">
        <v>199</v>
      </c>
      <c r="U1458" t="s">
        <v>201</v>
      </c>
      <c r="V1458" t="s">
        <v>160</v>
      </c>
      <c r="W1458" t="s">
        <v>182</v>
      </c>
      <c r="X1458" t="s">
        <v>249</v>
      </c>
      <c r="Y1458" t="s">
        <v>2</v>
      </c>
      <c r="Z1458">
        <v>2011</v>
      </c>
      <c r="AA1458" t="s">
        <v>164</v>
      </c>
      <c r="AB1458" t="s">
        <v>2</v>
      </c>
      <c r="AC1458" t="s">
        <v>2</v>
      </c>
      <c r="AD1458" t="s">
        <v>2</v>
      </c>
      <c r="AE1458" t="s">
        <v>2</v>
      </c>
      <c r="AF1458" t="s">
        <v>2</v>
      </c>
      <c r="AG1458" t="s">
        <v>174</v>
      </c>
      <c r="AH1458" t="s">
        <v>166</v>
      </c>
    </row>
    <row r="1459" spans="1:34">
      <c r="A1459">
        <v>7415</v>
      </c>
      <c r="B1459">
        <v>721739</v>
      </c>
      <c r="C1459" t="s">
        <v>149</v>
      </c>
      <c r="D1459" t="str">
        <f t="shared" ca="1" si="66"/>
        <v>HDKDFHQBDT</v>
      </c>
      <c r="E1459" t="str">
        <f t="shared" ca="1" si="67"/>
        <v>Zlaygwzorzmhe</v>
      </c>
      <c r="F1459" t="s">
        <v>150</v>
      </c>
      <c r="G1459" t="s">
        <v>167</v>
      </c>
      <c r="H1459" s="149" t="str">
        <f t="shared" ca="1" si="68"/>
        <v>1/5/1997</v>
      </c>
      <c r="I1459" t="s">
        <v>152</v>
      </c>
      <c r="J1459" t="s">
        <v>153</v>
      </c>
      <c r="K1459" t="s">
        <v>1452</v>
      </c>
      <c r="L1459" t="s">
        <v>846</v>
      </c>
      <c r="M1459" t="s">
        <v>1453</v>
      </c>
      <c r="N1459">
        <v>93</v>
      </c>
      <c r="O1459" t="s">
        <v>157</v>
      </c>
      <c r="P1459" t="s">
        <v>158</v>
      </c>
      <c r="Q1459" t="s">
        <v>194</v>
      </c>
      <c r="R1459" t="s">
        <v>198</v>
      </c>
      <c r="S1459" t="s">
        <v>2</v>
      </c>
      <c r="T1459" t="s">
        <v>199</v>
      </c>
      <c r="U1459" t="s">
        <v>224</v>
      </c>
      <c r="V1459" t="s">
        <v>160</v>
      </c>
      <c r="W1459" t="s">
        <v>161</v>
      </c>
      <c r="X1459" t="s">
        <v>279</v>
      </c>
      <c r="Y1459" t="s">
        <v>329</v>
      </c>
      <c r="Z1459">
        <v>2011</v>
      </c>
      <c r="AA1459" t="s">
        <v>164</v>
      </c>
      <c r="AB1459" t="s">
        <v>2</v>
      </c>
      <c r="AC1459" t="s">
        <v>2</v>
      </c>
      <c r="AD1459" t="s">
        <v>2</v>
      </c>
      <c r="AE1459" t="s">
        <v>2</v>
      </c>
      <c r="AF1459" t="s">
        <v>2</v>
      </c>
      <c r="AG1459" t="s">
        <v>174</v>
      </c>
      <c r="AH1459" t="s">
        <v>166</v>
      </c>
    </row>
    <row r="1460" spans="1:34">
      <c r="A1460">
        <v>7415</v>
      </c>
      <c r="B1460">
        <v>721740</v>
      </c>
      <c r="C1460" t="s">
        <v>149</v>
      </c>
      <c r="D1460" t="str">
        <f t="shared" ca="1" si="66"/>
        <v>MFMFZCUECB</v>
      </c>
      <c r="E1460" t="str">
        <f t="shared" ca="1" si="67"/>
        <v>Zsmsfqkhaqjks</v>
      </c>
      <c r="F1460" t="s">
        <v>150</v>
      </c>
      <c r="G1460" t="s">
        <v>167</v>
      </c>
      <c r="H1460" s="149" t="str">
        <f t="shared" ca="1" si="68"/>
        <v>21/7/1995</v>
      </c>
      <c r="I1460" t="s">
        <v>152</v>
      </c>
      <c r="J1460" t="s">
        <v>153</v>
      </c>
      <c r="K1460" t="s">
        <v>1452</v>
      </c>
      <c r="L1460" t="s">
        <v>846</v>
      </c>
      <c r="M1460" t="s">
        <v>1453</v>
      </c>
      <c r="N1460">
        <v>93</v>
      </c>
      <c r="O1460" t="s">
        <v>157</v>
      </c>
      <c r="P1460" t="s">
        <v>158</v>
      </c>
      <c r="Q1460" t="s">
        <v>194</v>
      </c>
      <c r="R1460" t="s">
        <v>198</v>
      </c>
      <c r="S1460" t="s">
        <v>2</v>
      </c>
      <c r="T1460" t="s">
        <v>199</v>
      </c>
      <c r="U1460" t="s">
        <v>224</v>
      </c>
      <c r="V1460" t="s">
        <v>160</v>
      </c>
      <c r="W1460" t="s">
        <v>161</v>
      </c>
      <c r="X1460" t="s">
        <v>329</v>
      </c>
      <c r="Y1460" t="s">
        <v>2</v>
      </c>
      <c r="Z1460">
        <v>2011</v>
      </c>
      <c r="AA1460" t="s">
        <v>164</v>
      </c>
      <c r="AB1460" t="s">
        <v>2</v>
      </c>
      <c r="AC1460" t="s">
        <v>2</v>
      </c>
      <c r="AD1460" t="s">
        <v>2</v>
      </c>
      <c r="AE1460" t="s">
        <v>2</v>
      </c>
      <c r="AF1460" t="s">
        <v>2</v>
      </c>
      <c r="AG1460" t="s">
        <v>174</v>
      </c>
      <c r="AH1460" t="s">
        <v>232</v>
      </c>
    </row>
    <row r="1461" spans="1:34">
      <c r="A1461">
        <v>7415</v>
      </c>
      <c r="B1461">
        <v>721752</v>
      </c>
      <c r="C1461" t="s">
        <v>149</v>
      </c>
      <c r="D1461" t="str">
        <f t="shared" ca="1" si="66"/>
        <v>PEKJFHNYWF</v>
      </c>
      <c r="E1461" t="str">
        <f t="shared" ca="1" si="67"/>
        <v>Ebwmxctojdejp</v>
      </c>
      <c r="F1461" t="s">
        <v>150</v>
      </c>
      <c r="G1461" t="s">
        <v>167</v>
      </c>
      <c r="H1461" s="149" t="str">
        <f t="shared" ca="1" si="68"/>
        <v>7/9/1997</v>
      </c>
      <c r="I1461" t="s">
        <v>152</v>
      </c>
      <c r="J1461" t="s">
        <v>153</v>
      </c>
      <c r="K1461" t="s">
        <v>1452</v>
      </c>
      <c r="L1461" t="s">
        <v>846</v>
      </c>
      <c r="M1461" t="s">
        <v>1453</v>
      </c>
      <c r="N1461">
        <v>93</v>
      </c>
      <c r="O1461" t="s">
        <v>157</v>
      </c>
      <c r="P1461" t="s">
        <v>158</v>
      </c>
      <c r="Q1461" t="s">
        <v>179</v>
      </c>
      <c r="R1461" t="s">
        <v>333</v>
      </c>
      <c r="S1461" t="s">
        <v>2</v>
      </c>
      <c r="T1461" t="s">
        <v>2</v>
      </c>
      <c r="U1461" t="s">
        <v>294</v>
      </c>
      <c r="V1461" t="s">
        <v>160</v>
      </c>
      <c r="W1461" t="s">
        <v>161</v>
      </c>
      <c r="X1461" t="s">
        <v>2</v>
      </c>
      <c r="Y1461" t="s">
        <v>2</v>
      </c>
      <c r="Z1461">
        <v>2011</v>
      </c>
      <c r="AA1461" t="s">
        <v>164</v>
      </c>
      <c r="AB1461" t="s">
        <v>2</v>
      </c>
      <c r="AC1461" t="s">
        <v>2</v>
      </c>
      <c r="AD1461" t="s">
        <v>2</v>
      </c>
      <c r="AE1461" t="s">
        <v>2</v>
      </c>
      <c r="AF1461" t="s">
        <v>2</v>
      </c>
      <c r="AG1461" t="s">
        <v>174</v>
      </c>
      <c r="AH1461" t="s">
        <v>166</v>
      </c>
    </row>
    <row r="1462" spans="1:34">
      <c r="A1462">
        <v>7415</v>
      </c>
      <c r="B1462">
        <v>721775</v>
      </c>
      <c r="C1462" t="s">
        <v>149</v>
      </c>
      <c r="D1462" t="str">
        <f t="shared" ca="1" si="66"/>
        <v>JQPJJDLJHT</v>
      </c>
      <c r="E1462" t="str">
        <f t="shared" ca="1" si="67"/>
        <v>Cygsvbdzssroi</v>
      </c>
      <c r="F1462" t="s">
        <v>150</v>
      </c>
      <c r="G1462" t="s">
        <v>167</v>
      </c>
      <c r="H1462" s="149" t="str">
        <f t="shared" ca="1" si="68"/>
        <v>1/8/1994</v>
      </c>
      <c r="I1462" t="s">
        <v>152</v>
      </c>
      <c r="J1462" t="s">
        <v>153</v>
      </c>
      <c r="K1462" t="s">
        <v>1452</v>
      </c>
      <c r="L1462" t="s">
        <v>846</v>
      </c>
      <c r="M1462" t="s">
        <v>1453</v>
      </c>
      <c r="N1462">
        <v>93</v>
      </c>
      <c r="O1462" t="s">
        <v>157</v>
      </c>
      <c r="P1462" t="s">
        <v>158</v>
      </c>
      <c r="Q1462" t="s">
        <v>194</v>
      </c>
      <c r="R1462" t="s">
        <v>198</v>
      </c>
      <c r="S1462" t="s">
        <v>2</v>
      </c>
      <c r="T1462" t="s">
        <v>199</v>
      </c>
      <c r="U1462" t="s">
        <v>201</v>
      </c>
      <c r="V1462" t="s">
        <v>160</v>
      </c>
      <c r="W1462" t="s">
        <v>161</v>
      </c>
      <c r="X1462" t="s">
        <v>2</v>
      </c>
      <c r="Y1462" t="s">
        <v>2</v>
      </c>
      <c r="Z1462">
        <v>2011</v>
      </c>
      <c r="AA1462" t="s">
        <v>164</v>
      </c>
      <c r="AB1462" t="s">
        <v>2</v>
      </c>
      <c r="AC1462" t="s">
        <v>2</v>
      </c>
      <c r="AD1462" t="s">
        <v>2</v>
      </c>
      <c r="AE1462" t="s">
        <v>2</v>
      </c>
      <c r="AF1462" t="s">
        <v>2</v>
      </c>
      <c r="AG1462" t="s">
        <v>174</v>
      </c>
      <c r="AH1462" t="s">
        <v>175</v>
      </c>
    </row>
    <row r="1463" spans="1:34">
      <c r="A1463">
        <v>7415</v>
      </c>
      <c r="B1463">
        <v>721802</v>
      </c>
      <c r="C1463" t="s">
        <v>149</v>
      </c>
      <c r="D1463" t="str">
        <f t="shared" ca="1" si="66"/>
        <v>ZCKIKMBXTF</v>
      </c>
      <c r="E1463" t="str">
        <f t="shared" ca="1" si="67"/>
        <v>Ivtjliftkpszt</v>
      </c>
      <c r="F1463" t="s">
        <v>150</v>
      </c>
      <c r="G1463" t="s">
        <v>167</v>
      </c>
      <c r="H1463" s="149" t="str">
        <f t="shared" ca="1" si="68"/>
        <v>24/9/1996</v>
      </c>
      <c r="I1463" t="s">
        <v>152</v>
      </c>
      <c r="J1463" t="s">
        <v>153</v>
      </c>
      <c r="K1463" t="s">
        <v>1452</v>
      </c>
      <c r="L1463" t="s">
        <v>846</v>
      </c>
      <c r="M1463" t="s">
        <v>1453</v>
      </c>
      <c r="N1463">
        <v>93</v>
      </c>
      <c r="O1463" t="s">
        <v>157</v>
      </c>
      <c r="P1463" t="s">
        <v>158</v>
      </c>
      <c r="Q1463" t="s">
        <v>246</v>
      </c>
      <c r="R1463" t="s">
        <v>297</v>
      </c>
      <c r="S1463" t="s">
        <v>2</v>
      </c>
      <c r="T1463" t="s">
        <v>2</v>
      </c>
      <c r="U1463" t="s">
        <v>253</v>
      </c>
      <c r="V1463" t="s">
        <v>160</v>
      </c>
      <c r="W1463" t="s">
        <v>161</v>
      </c>
      <c r="X1463" t="s">
        <v>2</v>
      </c>
      <c r="Y1463" t="s">
        <v>2</v>
      </c>
      <c r="Z1463">
        <v>2011</v>
      </c>
      <c r="AA1463" t="s">
        <v>164</v>
      </c>
      <c r="AB1463" t="s">
        <v>2</v>
      </c>
      <c r="AC1463" t="s">
        <v>2</v>
      </c>
      <c r="AD1463" t="s">
        <v>2</v>
      </c>
      <c r="AE1463" t="s">
        <v>2</v>
      </c>
      <c r="AF1463" t="s">
        <v>2</v>
      </c>
      <c r="AG1463" t="s">
        <v>174</v>
      </c>
      <c r="AH1463" t="s">
        <v>190</v>
      </c>
    </row>
    <row r="1464" spans="1:34">
      <c r="A1464">
        <v>7415</v>
      </c>
      <c r="B1464">
        <v>721807</v>
      </c>
      <c r="C1464" t="s">
        <v>149</v>
      </c>
      <c r="D1464" t="str">
        <f t="shared" ca="1" si="66"/>
        <v>PMRBHRVWKE</v>
      </c>
      <c r="E1464" t="str">
        <f t="shared" ca="1" si="67"/>
        <v>Uawiwamsafixf</v>
      </c>
      <c r="F1464" t="s">
        <v>150</v>
      </c>
      <c r="G1464" t="s">
        <v>167</v>
      </c>
      <c r="H1464" s="149" t="str">
        <f t="shared" ca="1" si="68"/>
        <v>10/9/1997</v>
      </c>
      <c r="I1464" t="s">
        <v>152</v>
      </c>
      <c r="J1464" t="s">
        <v>153</v>
      </c>
      <c r="K1464" t="s">
        <v>1452</v>
      </c>
      <c r="L1464" t="s">
        <v>846</v>
      </c>
      <c r="M1464" t="s">
        <v>1453</v>
      </c>
      <c r="N1464">
        <v>93</v>
      </c>
      <c r="O1464" t="s">
        <v>157</v>
      </c>
      <c r="P1464" t="s">
        <v>158</v>
      </c>
      <c r="Q1464" t="s">
        <v>194</v>
      </c>
      <c r="R1464" t="s">
        <v>198</v>
      </c>
      <c r="S1464" t="s">
        <v>2</v>
      </c>
      <c r="T1464" t="s">
        <v>199</v>
      </c>
      <c r="U1464" t="s">
        <v>224</v>
      </c>
      <c r="V1464" t="s">
        <v>160</v>
      </c>
      <c r="W1464" t="s">
        <v>161</v>
      </c>
      <c r="X1464" t="s">
        <v>212</v>
      </c>
      <c r="Y1464" t="s">
        <v>329</v>
      </c>
      <c r="Z1464">
        <v>2011</v>
      </c>
      <c r="AA1464" t="s">
        <v>164</v>
      </c>
      <c r="AB1464" t="s">
        <v>2</v>
      </c>
      <c r="AC1464" t="s">
        <v>2</v>
      </c>
      <c r="AD1464" t="s">
        <v>2</v>
      </c>
      <c r="AE1464" t="s">
        <v>2</v>
      </c>
      <c r="AF1464" t="s">
        <v>2</v>
      </c>
      <c r="AG1464" t="s">
        <v>174</v>
      </c>
      <c r="AH1464" t="s">
        <v>175</v>
      </c>
    </row>
    <row r="1465" spans="1:34">
      <c r="A1465">
        <v>7415</v>
      </c>
      <c r="B1465">
        <v>721811</v>
      </c>
      <c r="C1465" t="s">
        <v>149</v>
      </c>
      <c r="D1465" t="str">
        <f t="shared" ca="1" si="66"/>
        <v>XDIHBVGVHQ</v>
      </c>
      <c r="E1465" t="str">
        <f t="shared" ca="1" si="67"/>
        <v>Jqnplsanxgjej</v>
      </c>
      <c r="F1465" t="s">
        <v>150</v>
      </c>
      <c r="G1465" t="s">
        <v>167</v>
      </c>
      <c r="H1465" s="149" t="str">
        <f t="shared" ca="1" si="68"/>
        <v>9/8/1994</v>
      </c>
      <c r="I1465" t="s">
        <v>152</v>
      </c>
      <c r="J1465" t="s">
        <v>153</v>
      </c>
      <c r="K1465" t="s">
        <v>1452</v>
      </c>
      <c r="L1465" t="s">
        <v>846</v>
      </c>
      <c r="M1465" t="s">
        <v>1453</v>
      </c>
      <c r="N1465">
        <v>93</v>
      </c>
      <c r="O1465" t="s">
        <v>157</v>
      </c>
      <c r="P1465" t="s">
        <v>158</v>
      </c>
      <c r="Q1465" t="s">
        <v>246</v>
      </c>
      <c r="R1465" t="s">
        <v>297</v>
      </c>
      <c r="S1465" t="s">
        <v>2</v>
      </c>
      <c r="T1465" t="s">
        <v>2</v>
      </c>
      <c r="U1465" t="s">
        <v>253</v>
      </c>
      <c r="V1465" t="s">
        <v>160</v>
      </c>
      <c r="W1465" t="s">
        <v>161</v>
      </c>
      <c r="X1465" t="s">
        <v>2</v>
      </c>
      <c r="Y1465" t="s">
        <v>2</v>
      </c>
      <c r="Z1465">
        <v>2011</v>
      </c>
      <c r="AA1465" t="s">
        <v>164</v>
      </c>
      <c r="AB1465" t="s">
        <v>2</v>
      </c>
      <c r="AC1465" t="s">
        <v>2</v>
      </c>
      <c r="AD1465" t="s">
        <v>2</v>
      </c>
      <c r="AE1465" t="s">
        <v>2</v>
      </c>
      <c r="AF1465" t="s">
        <v>2</v>
      </c>
      <c r="AG1465" t="s">
        <v>174</v>
      </c>
      <c r="AH1465" t="s">
        <v>190</v>
      </c>
    </row>
    <row r="1466" spans="1:34">
      <c r="A1466">
        <v>7415</v>
      </c>
      <c r="B1466">
        <v>721820</v>
      </c>
      <c r="C1466" t="s">
        <v>149</v>
      </c>
      <c r="D1466" t="str">
        <f t="shared" ca="1" si="66"/>
        <v>KLFFKUARTU</v>
      </c>
      <c r="E1466" t="str">
        <f t="shared" ca="1" si="67"/>
        <v>Lfzbinbjhdzba</v>
      </c>
      <c r="F1466" t="s">
        <v>150</v>
      </c>
      <c r="G1466" t="s">
        <v>167</v>
      </c>
      <c r="H1466" s="149" t="str">
        <f t="shared" ca="1" si="68"/>
        <v>22/4/1994</v>
      </c>
      <c r="I1466" t="s">
        <v>152</v>
      </c>
      <c r="J1466" t="s">
        <v>153</v>
      </c>
      <c r="K1466" t="s">
        <v>1452</v>
      </c>
      <c r="L1466" t="s">
        <v>846</v>
      </c>
      <c r="M1466" t="s">
        <v>1453</v>
      </c>
      <c r="N1466">
        <v>93</v>
      </c>
      <c r="O1466" t="s">
        <v>157</v>
      </c>
      <c r="P1466" t="s">
        <v>158</v>
      </c>
      <c r="Q1466" t="s">
        <v>194</v>
      </c>
      <c r="R1466" t="s">
        <v>198</v>
      </c>
      <c r="S1466" t="s">
        <v>2</v>
      </c>
      <c r="T1466" t="s">
        <v>199</v>
      </c>
      <c r="U1466" t="s">
        <v>211</v>
      </c>
      <c r="V1466" t="s">
        <v>160</v>
      </c>
      <c r="W1466" t="s">
        <v>161</v>
      </c>
      <c r="X1466" t="s">
        <v>465</v>
      </c>
      <c r="Y1466" t="s">
        <v>2</v>
      </c>
      <c r="Z1466">
        <v>2011</v>
      </c>
      <c r="AA1466" t="s">
        <v>164</v>
      </c>
      <c r="AB1466" t="s">
        <v>2</v>
      </c>
      <c r="AC1466" t="s">
        <v>2</v>
      </c>
      <c r="AD1466" t="s">
        <v>2</v>
      </c>
      <c r="AE1466" t="s">
        <v>2</v>
      </c>
      <c r="AF1466" t="s">
        <v>2</v>
      </c>
      <c r="AG1466" t="s">
        <v>174</v>
      </c>
      <c r="AH1466" t="s">
        <v>166</v>
      </c>
    </row>
    <row r="1467" spans="1:34">
      <c r="A1467">
        <v>7415</v>
      </c>
      <c r="B1467">
        <v>723493</v>
      </c>
      <c r="C1467" t="s">
        <v>149</v>
      </c>
      <c r="D1467" t="str">
        <f t="shared" ca="1" si="66"/>
        <v>IJREMLMZIK</v>
      </c>
      <c r="E1467" t="str">
        <f t="shared" ca="1" si="67"/>
        <v>Bdgegjdtdtxty</v>
      </c>
      <c r="F1467" t="s">
        <v>150</v>
      </c>
      <c r="G1467" t="s">
        <v>167</v>
      </c>
      <c r="H1467" s="149" t="str">
        <f t="shared" ca="1" si="68"/>
        <v>28/8/1995</v>
      </c>
      <c r="I1467" t="s">
        <v>152</v>
      </c>
      <c r="J1467" t="s">
        <v>153</v>
      </c>
      <c r="K1467" t="s">
        <v>1454</v>
      </c>
      <c r="L1467" t="s">
        <v>1455</v>
      </c>
      <c r="M1467" t="s">
        <v>1456</v>
      </c>
      <c r="N1467">
        <v>91</v>
      </c>
      <c r="O1467" t="s">
        <v>157</v>
      </c>
      <c r="P1467" t="s">
        <v>158</v>
      </c>
      <c r="Q1467" t="s">
        <v>194</v>
      </c>
      <c r="R1467" t="s">
        <v>1396</v>
      </c>
      <c r="S1467" t="s">
        <v>2</v>
      </c>
      <c r="T1467" t="s">
        <v>196</v>
      </c>
      <c r="U1467" t="s">
        <v>200</v>
      </c>
      <c r="V1467" t="s">
        <v>160</v>
      </c>
      <c r="W1467" t="s">
        <v>161</v>
      </c>
      <c r="X1467" t="s">
        <v>2</v>
      </c>
      <c r="Y1467" t="s">
        <v>2</v>
      </c>
      <c r="Z1467">
        <v>2010</v>
      </c>
      <c r="AA1467" t="s">
        <v>164</v>
      </c>
      <c r="AB1467" t="s">
        <v>2</v>
      </c>
      <c r="AC1467" t="s">
        <v>2</v>
      </c>
      <c r="AD1467" t="s">
        <v>2</v>
      </c>
      <c r="AE1467" t="s">
        <v>2</v>
      </c>
      <c r="AF1467" t="s">
        <v>2</v>
      </c>
      <c r="AG1467" t="s">
        <v>213</v>
      </c>
      <c r="AH1467" t="s">
        <v>190</v>
      </c>
    </row>
    <row r="1468" spans="1:34">
      <c r="A1468">
        <v>7415</v>
      </c>
      <c r="B1468">
        <v>723534</v>
      </c>
      <c r="C1468" t="s">
        <v>183</v>
      </c>
      <c r="D1468" t="str">
        <f t="shared" ca="1" si="66"/>
        <v>LQWUDZDDSZ</v>
      </c>
      <c r="E1468" t="str">
        <f t="shared" ca="1" si="67"/>
        <v>Emdhiaennrvbv</v>
      </c>
      <c r="F1468" t="s">
        <v>150</v>
      </c>
      <c r="G1468" t="s">
        <v>167</v>
      </c>
      <c r="H1468" s="149" t="str">
        <f t="shared" ca="1" si="68"/>
        <v>22/10/1997</v>
      </c>
      <c r="I1468" t="s">
        <v>152</v>
      </c>
      <c r="J1468" t="s">
        <v>153</v>
      </c>
      <c r="K1468" t="s">
        <v>1454</v>
      </c>
      <c r="L1468" t="s">
        <v>1455</v>
      </c>
      <c r="M1468" t="s">
        <v>1456</v>
      </c>
      <c r="N1468">
        <v>91</v>
      </c>
      <c r="O1468" t="s">
        <v>157</v>
      </c>
      <c r="P1468" t="s">
        <v>158</v>
      </c>
      <c r="Q1468" t="s">
        <v>171</v>
      </c>
      <c r="R1468" t="s">
        <v>775</v>
      </c>
      <c r="S1468" t="s">
        <v>2</v>
      </c>
      <c r="T1468" t="s">
        <v>2</v>
      </c>
      <c r="U1468" t="s">
        <v>251</v>
      </c>
      <c r="V1468" t="s">
        <v>160</v>
      </c>
      <c r="W1468" t="s">
        <v>161</v>
      </c>
      <c r="X1468" t="s">
        <v>162</v>
      </c>
      <c r="Y1468" t="s">
        <v>2</v>
      </c>
      <c r="Z1468">
        <v>2010</v>
      </c>
      <c r="AA1468" t="s">
        <v>164</v>
      </c>
      <c r="AB1468" t="s">
        <v>2</v>
      </c>
      <c r="AC1468" t="s">
        <v>2</v>
      </c>
      <c r="AD1468" t="s">
        <v>2</v>
      </c>
      <c r="AE1468" t="s">
        <v>2</v>
      </c>
      <c r="AF1468" t="s">
        <v>2</v>
      </c>
      <c r="AG1468" t="s">
        <v>174</v>
      </c>
      <c r="AH1468" t="s">
        <v>190</v>
      </c>
    </row>
    <row r="1469" spans="1:34">
      <c r="A1469">
        <v>7415</v>
      </c>
      <c r="B1469">
        <v>723546</v>
      </c>
      <c r="C1469" t="s">
        <v>149</v>
      </c>
      <c r="D1469" t="str">
        <f t="shared" ca="1" si="66"/>
        <v>HBVXQOQHHY</v>
      </c>
      <c r="E1469" t="str">
        <f t="shared" ca="1" si="67"/>
        <v>Bspdzydlxgtfy</v>
      </c>
      <c r="F1469" t="s">
        <v>150</v>
      </c>
      <c r="G1469" t="s">
        <v>167</v>
      </c>
      <c r="H1469" s="149" t="str">
        <f t="shared" ca="1" si="68"/>
        <v>21/3/1996</v>
      </c>
      <c r="I1469" t="s">
        <v>152</v>
      </c>
      <c r="J1469" t="s">
        <v>153</v>
      </c>
      <c r="K1469" t="s">
        <v>1454</v>
      </c>
      <c r="L1469" t="s">
        <v>1455</v>
      </c>
      <c r="M1469" t="s">
        <v>1456</v>
      </c>
      <c r="N1469">
        <v>91</v>
      </c>
      <c r="O1469" t="s">
        <v>157</v>
      </c>
      <c r="P1469" t="s">
        <v>158</v>
      </c>
      <c r="Q1469" t="s">
        <v>194</v>
      </c>
      <c r="R1469" t="s">
        <v>968</v>
      </c>
      <c r="S1469" t="s">
        <v>2</v>
      </c>
      <c r="T1469" t="s">
        <v>199</v>
      </c>
      <c r="U1469" t="s">
        <v>200</v>
      </c>
      <c r="V1469" t="s">
        <v>160</v>
      </c>
      <c r="W1469" t="s">
        <v>161</v>
      </c>
      <c r="X1469" t="s">
        <v>200</v>
      </c>
      <c r="Y1469" t="s">
        <v>2</v>
      </c>
      <c r="Z1469">
        <v>2011</v>
      </c>
      <c r="AA1469" t="s">
        <v>164</v>
      </c>
      <c r="AB1469" t="s">
        <v>2</v>
      </c>
      <c r="AC1469" t="s">
        <v>2</v>
      </c>
      <c r="AD1469" t="s">
        <v>2</v>
      </c>
      <c r="AE1469" t="s">
        <v>2</v>
      </c>
      <c r="AF1469" t="s">
        <v>2</v>
      </c>
      <c r="AG1469" t="s">
        <v>174</v>
      </c>
      <c r="AH1469" t="s">
        <v>166</v>
      </c>
    </row>
    <row r="1470" spans="1:34">
      <c r="A1470">
        <v>7415</v>
      </c>
      <c r="B1470">
        <v>723548</v>
      </c>
      <c r="C1470" t="s">
        <v>183</v>
      </c>
      <c r="D1470" t="str">
        <f t="shared" ca="1" si="66"/>
        <v>MYOVHQUOUY</v>
      </c>
      <c r="E1470" t="str">
        <f t="shared" ca="1" si="67"/>
        <v>Gkdisyrlomubx</v>
      </c>
      <c r="F1470" t="s">
        <v>150</v>
      </c>
      <c r="G1470" t="s">
        <v>167</v>
      </c>
      <c r="H1470" s="149" t="str">
        <f t="shared" ca="1" si="68"/>
        <v>22/9/1995</v>
      </c>
      <c r="I1470" t="s">
        <v>152</v>
      </c>
      <c r="J1470" t="s">
        <v>153</v>
      </c>
      <c r="K1470" t="s">
        <v>1454</v>
      </c>
      <c r="L1470" t="s">
        <v>1455</v>
      </c>
      <c r="M1470" t="s">
        <v>1456</v>
      </c>
      <c r="N1470">
        <v>91</v>
      </c>
      <c r="O1470" t="s">
        <v>157</v>
      </c>
      <c r="P1470" t="s">
        <v>158</v>
      </c>
      <c r="Q1470" t="s">
        <v>194</v>
      </c>
      <c r="R1470" t="s">
        <v>968</v>
      </c>
      <c r="S1470" t="s">
        <v>2</v>
      </c>
      <c r="T1470" t="s">
        <v>199</v>
      </c>
      <c r="U1470" t="s">
        <v>200</v>
      </c>
      <c r="V1470" t="s">
        <v>160</v>
      </c>
      <c r="W1470" t="s">
        <v>182</v>
      </c>
      <c r="X1470" t="s">
        <v>249</v>
      </c>
      <c r="Y1470" t="s">
        <v>200</v>
      </c>
      <c r="Z1470">
        <v>2011</v>
      </c>
      <c r="AA1470" t="s">
        <v>164</v>
      </c>
      <c r="AB1470" t="s">
        <v>2</v>
      </c>
      <c r="AC1470" t="s">
        <v>2</v>
      </c>
      <c r="AD1470" t="s">
        <v>2</v>
      </c>
      <c r="AE1470" t="s">
        <v>2</v>
      </c>
      <c r="AF1470" t="s">
        <v>2</v>
      </c>
      <c r="AG1470" t="s">
        <v>174</v>
      </c>
      <c r="AH1470" t="s">
        <v>190</v>
      </c>
    </row>
    <row r="1471" spans="1:34">
      <c r="A1471">
        <v>7415</v>
      </c>
      <c r="B1471">
        <v>723553</v>
      </c>
      <c r="C1471" t="s">
        <v>149</v>
      </c>
      <c r="D1471" t="str">
        <f t="shared" ca="1" si="66"/>
        <v>JYLYBWDMTQ</v>
      </c>
      <c r="E1471" t="str">
        <f t="shared" ca="1" si="67"/>
        <v>Szvqbklqzvqaz</v>
      </c>
      <c r="F1471" t="s">
        <v>150</v>
      </c>
      <c r="G1471" t="s">
        <v>167</v>
      </c>
      <c r="H1471" s="149" t="str">
        <f t="shared" ca="1" si="68"/>
        <v>11/7/1997</v>
      </c>
      <c r="I1471" t="s">
        <v>152</v>
      </c>
      <c r="J1471" t="s">
        <v>153</v>
      </c>
      <c r="K1471" t="s">
        <v>1454</v>
      </c>
      <c r="L1471" t="s">
        <v>1455</v>
      </c>
      <c r="M1471" t="s">
        <v>1456</v>
      </c>
      <c r="N1471">
        <v>91</v>
      </c>
      <c r="O1471" t="s">
        <v>157</v>
      </c>
      <c r="P1471" t="s">
        <v>158</v>
      </c>
      <c r="Q1471" t="s">
        <v>171</v>
      </c>
      <c r="R1471" t="s">
        <v>775</v>
      </c>
      <c r="S1471" t="s">
        <v>2</v>
      </c>
      <c r="T1471" t="s">
        <v>2</v>
      </c>
      <c r="U1471" t="s">
        <v>238</v>
      </c>
      <c r="V1471" t="s">
        <v>160</v>
      </c>
      <c r="W1471" t="s">
        <v>161</v>
      </c>
      <c r="X1471" t="s">
        <v>162</v>
      </c>
      <c r="Y1471" t="s">
        <v>2</v>
      </c>
      <c r="Z1471">
        <v>2011</v>
      </c>
      <c r="AA1471" t="s">
        <v>164</v>
      </c>
      <c r="AB1471" t="s">
        <v>2</v>
      </c>
      <c r="AC1471" t="s">
        <v>2</v>
      </c>
      <c r="AD1471" t="s">
        <v>2</v>
      </c>
      <c r="AE1471" t="s">
        <v>2</v>
      </c>
      <c r="AF1471" t="s">
        <v>2</v>
      </c>
      <c r="AG1471" t="s">
        <v>174</v>
      </c>
      <c r="AH1471" t="s">
        <v>166</v>
      </c>
    </row>
    <row r="1472" spans="1:34">
      <c r="A1472">
        <v>7415</v>
      </c>
      <c r="B1472">
        <v>723815</v>
      </c>
      <c r="C1472" t="s">
        <v>149</v>
      </c>
      <c r="D1472" t="str">
        <f t="shared" ca="1" si="66"/>
        <v>PNKGUIOHFC</v>
      </c>
      <c r="E1472" t="str">
        <f t="shared" ca="1" si="67"/>
        <v>Hlznlyonspvdd</v>
      </c>
      <c r="F1472" t="s">
        <v>150</v>
      </c>
      <c r="G1472" t="s">
        <v>167</v>
      </c>
      <c r="H1472" s="149" t="str">
        <f t="shared" ca="1" si="68"/>
        <v>14/6/1997</v>
      </c>
      <c r="I1472" t="s">
        <v>152</v>
      </c>
      <c r="J1472" t="s">
        <v>153</v>
      </c>
      <c r="K1472" t="s">
        <v>1457</v>
      </c>
      <c r="L1472" t="s">
        <v>1458</v>
      </c>
      <c r="M1472" t="s">
        <v>539</v>
      </c>
      <c r="N1472">
        <v>78</v>
      </c>
      <c r="O1472" t="s">
        <v>157</v>
      </c>
      <c r="P1472" t="s">
        <v>158</v>
      </c>
      <c r="Q1472" t="s">
        <v>171</v>
      </c>
      <c r="R1472" t="s">
        <v>1459</v>
      </c>
      <c r="S1472" t="s">
        <v>2</v>
      </c>
      <c r="T1472" t="s">
        <v>2</v>
      </c>
      <c r="U1472" t="s">
        <v>238</v>
      </c>
      <c r="V1472" t="s">
        <v>160</v>
      </c>
      <c r="W1472" t="s">
        <v>161</v>
      </c>
      <c r="X1472" t="s">
        <v>162</v>
      </c>
      <c r="Y1472" t="s">
        <v>2</v>
      </c>
      <c r="Z1472">
        <v>2010</v>
      </c>
      <c r="AA1472" t="s">
        <v>164</v>
      </c>
      <c r="AB1472" t="s">
        <v>2</v>
      </c>
      <c r="AC1472" t="s">
        <v>2</v>
      </c>
      <c r="AD1472" t="s">
        <v>2</v>
      </c>
      <c r="AE1472" t="s">
        <v>2</v>
      </c>
      <c r="AF1472" t="s">
        <v>2</v>
      </c>
      <c r="AG1472" t="s">
        <v>165</v>
      </c>
      <c r="AH1472" t="s">
        <v>232</v>
      </c>
    </row>
    <row r="1473" spans="1:34">
      <c r="A1473">
        <v>7415</v>
      </c>
      <c r="B1473">
        <v>724797</v>
      </c>
      <c r="C1473" t="s">
        <v>149</v>
      </c>
      <c r="D1473" t="str">
        <f t="shared" ca="1" si="66"/>
        <v>WBVQIPNZLK</v>
      </c>
      <c r="E1473" t="str">
        <f t="shared" ca="1" si="67"/>
        <v>Svsyzjurraero</v>
      </c>
      <c r="F1473" t="s">
        <v>150</v>
      </c>
      <c r="G1473" t="s">
        <v>167</v>
      </c>
      <c r="H1473" s="149" t="str">
        <f t="shared" ca="1" si="68"/>
        <v>20/2/1994</v>
      </c>
      <c r="I1473" t="s">
        <v>152</v>
      </c>
      <c r="J1473" t="s">
        <v>153</v>
      </c>
      <c r="K1473" t="s">
        <v>1460</v>
      </c>
      <c r="L1473" t="s">
        <v>1461</v>
      </c>
      <c r="M1473" t="s">
        <v>1462</v>
      </c>
      <c r="N1473">
        <v>972</v>
      </c>
      <c r="O1473" t="s">
        <v>157</v>
      </c>
      <c r="P1473" t="s">
        <v>158</v>
      </c>
      <c r="Q1473" t="s">
        <v>194</v>
      </c>
      <c r="R1473" t="s">
        <v>198</v>
      </c>
      <c r="S1473" t="s">
        <v>2</v>
      </c>
      <c r="T1473" t="s">
        <v>196</v>
      </c>
      <c r="U1473" t="s">
        <v>197</v>
      </c>
      <c r="V1473" t="s">
        <v>160</v>
      </c>
      <c r="W1473" t="s">
        <v>161</v>
      </c>
      <c r="X1473" t="s">
        <v>2</v>
      </c>
      <c r="Y1473" t="s">
        <v>2</v>
      </c>
      <c r="Z1473">
        <v>2010</v>
      </c>
      <c r="AA1473" t="s">
        <v>164</v>
      </c>
      <c r="AB1473" t="s">
        <v>2</v>
      </c>
      <c r="AC1473" t="s">
        <v>2</v>
      </c>
      <c r="AD1473" t="s">
        <v>2</v>
      </c>
      <c r="AE1473" t="s">
        <v>2</v>
      </c>
      <c r="AF1473" t="s">
        <v>2</v>
      </c>
      <c r="AG1473" t="s">
        <v>2</v>
      </c>
      <c r="AH1473" t="s">
        <v>2</v>
      </c>
    </row>
    <row r="1474" spans="1:34">
      <c r="A1474">
        <v>7415</v>
      </c>
      <c r="B1474">
        <v>727380</v>
      </c>
      <c r="C1474" t="s">
        <v>149</v>
      </c>
      <c r="D1474" t="str">
        <f t="shared" ca="1" si="66"/>
        <v>JYFBLWZDKS</v>
      </c>
      <c r="E1474" t="str">
        <f t="shared" ca="1" si="67"/>
        <v>Yujfeiszpairx</v>
      </c>
      <c r="F1474" t="s">
        <v>150</v>
      </c>
      <c r="G1474" t="s">
        <v>167</v>
      </c>
      <c r="H1474" s="149" t="str">
        <f t="shared" ca="1" si="68"/>
        <v>13/11/1995</v>
      </c>
      <c r="I1474" t="s">
        <v>152</v>
      </c>
      <c r="J1474" t="s">
        <v>153</v>
      </c>
      <c r="K1474" t="s">
        <v>1463</v>
      </c>
      <c r="L1474" t="s">
        <v>1464</v>
      </c>
      <c r="M1474" t="s">
        <v>1465</v>
      </c>
      <c r="N1474">
        <v>92</v>
      </c>
      <c r="O1474" t="s">
        <v>157</v>
      </c>
      <c r="P1474" t="s">
        <v>158</v>
      </c>
      <c r="Q1474" t="s">
        <v>194</v>
      </c>
      <c r="R1474" t="s">
        <v>1466</v>
      </c>
      <c r="S1474" t="s">
        <v>2</v>
      </c>
      <c r="T1474" t="s">
        <v>196</v>
      </c>
      <c r="U1474" t="s">
        <v>224</v>
      </c>
      <c r="V1474" t="s">
        <v>160</v>
      </c>
      <c r="W1474" t="s">
        <v>161</v>
      </c>
      <c r="X1474" t="s">
        <v>2</v>
      </c>
      <c r="Y1474" t="s">
        <v>2</v>
      </c>
      <c r="Z1474">
        <v>2010</v>
      </c>
      <c r="AA1474" t="s">
        <v>164</v>
      </c>
      <c r="AB1474" t="s">
        <v>2</v>
      </c>
      <c r="AC1474" t="s">
        <v>2</v>
      </c>
      <c r="AD1474" t="s">
        <v>2</v>
      </c>
      <c r="AE1474" t="s">
        <v>2</v>
      </c>
      <c r="AF1474" t="s">
        <v>2</v>
      </c>
      <c r="AG1474" t="s">
        <v>165</v>
      </c>
      <c r="AH1474" t="s">
        <v>175</v>
      </c>
    </row>
    <row r="1475" spans="1:34">
      <c r="A1475">
        <v>7415</v>
      </c>
      <c r="B1475">
        <v>727481</v>
      </c>
      <c r="C1475" t="s">
        <v>183</v>
      </c>
      <c r="D1475" t="str">
        <f t="shared" ref="D1475:D1538" ca="1" si="69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IAUVOHMABC</v>
      </c>
      <c r="E1475" t="str">
        <f t="shared" ref="E1475:E1538" ca="1" si="70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Hloljesznprqm</v>
      </c>
      <c r="F1475" t="s">
        <v>150</v>
      </c>
      <c r="G1475" t="s">
        <v>167</v>
      </c>
      <c r="H1475" s="149" t="str">
        <f t="shared" ref="H1475:H1538" ca="1" si="71">""&amp;RANDBETWEEN(1,28)&amp;"/"&amp;RANDBETWEEN(1,12)&amp;"/"&amp;RANDBETWEEN(1994,1997)</f>
        <v>15/1/1994</v>
      </c>
      <c r="I1475" t="s">
        <v>152</v>
      </c>
      <c r="J1475" t="s">
        <v>153</v>
      </c>
      <c r="K1475" t="s">
        <v>1463</v>
      </c>
      <c r="L1475" t="s">
        <v>1464</v>
      </c>
      <c r="M1475" t="s">
        <v>1465</v>
      </c>
      <c r="N1475">
        <v>92</v>
      </c>
      <c r="O1475" t="s">
        <v>157</v>
      </c>
      <c r="P1475" t="s">
        <v>158</v>
      </c>
      <c r="Q1475" t="s">
        <v>179</v>
      </c>
      <c r="R1475" t="s">
        <v>1467</v>
      </c>
      <c r="S1475" t="s">
        <v>2</v>
      </c>
      <c r="T1475" t="s">
        <v>2</v>
      </c>
      <c r="U1475" t="s">
        <v>181</v>
      </c>
      <c r="V1475" t="s">
        <v>160</v>
      </c>
      <c r="W1475" t="s">
        <v>161</v>
      </c>
      <c r="X1475" t="s">
        <v>2</v>
      </c>
      <c r="Y1475" t="s">
        <v>2</v>
      </c>
      <c r="Z1475">
        <v>2011</v>
      </c>
      <c r="AA1475" t="s">
        <v>164</v>
      </c>
      <c r="AB1475" t="s">
        <v>2</v>
      </c>
      <c r="AC1475" t="s">
        <v>2</v>
      </c>
      <c r="AD1475" t="s">
        <v>2</v>
      </c>
      <c r="AE1475" t="s">
        <v>2</v>
      </c>
      <c r="AF1475" t="s">
        <v>2</v>
      </c>
      <c r="AG1475" t="s">
        <v>284</v>
      </c>
      <c r="AH1475" t="s">
        <v>175</v>
      </c>
    </row>
    <row r="1476" spans="1:34">
      <c r="A1476">
        <v>7415</v>
      </c>
      <c r="B1476">
        <v>727557</v>
      </c>
      <c r="C1476" t="s">
        <v>149</v>
      </c>
      <c r="D1476" t="str">
        <f t="shared" ca="1" si="69"/>
        <v>QWGVYOWXAW</v>
      </c>
      <c r="E1476" t="str">
        <f t="shared" ca="1" si="70"/>
        <v>Nrygmzgoiwvxs</v>
      </c>
      <c r="F1476" t="s">
        <v>150</v>
      </c>
      <c r="G1476" t="s">
        <v>167</v>
      </c>
      <c r="H1476" s="149" t="str">
        <f t="shared" ca="1" si="71"/>
        <v>11/9/1995</v>
      </c>
      <c r="I1476" t="s">
        <v>152</v>
      </c>
      <c r="J1476" t="s">
        <v>153</v>
      </c>
      <c r="K1476" t="s">
        <v>1463</v>
      </c>
      <c r="L1476" t="s">
        <v>1464</v>
      </c>
      <c r="M1476" t="s">
        <v>1465</v>
      </c>
      <c r="N1476">
        <v>92</v>
      </c>
      <c r="O1476" t="s">
        <v>157</v>
      </c>
      <c r="P1476" t="s">
        <v>158</v>
      </c>
      <c r="Q1476" t="s">
        <v>194</v>
      </c>
      <c r="R1476" t="s">
        <v>198</v>
      </c>
      <c r="S1476" t="s">
        <v>2</v>
      </c>
      <c r="T1476" t="s">
        <v>196</v>
      </c>
      <c r="U1476" t="s">
        <v>224</v>
      </c>
      <c r="V1476" t="s">
        <v>160</v>
      </c>
      <c r="W1476" t="s">
        <v>161</v>
      </c>
      <c r="X1476" t="s">
        <v>2</v>
      </c>
      <c r="Y1476" t="s">
        <v>2</v>
      </c>
      <c r="Z1476">
        <v>2011</v>
      </c>
      <c r="AA1476" t="s">
        <v>164</v>
      </c>
      <c r="AB1476" t="s">
        <v>2</v>
      </c>
      <c r="AC1476" t="s">
        <v>2</v>
      </c>
      <c r="AD1476" t="s">
        <v>2</v>
      </c>
      <c r="AE1476" t="s">
        <v>2</v>
      </c>
      <c r="AF1476" t="s">
        <v>2</v>
      </c>
      <c r="AG1476" t="s">
        <v>213</v>
      </c>
      <c r="AH1476" t="s">
        <v>166</v>
      </c>
    </row>
    <row r="1477" spans="1:34">
      <c r="A1477">
        <v>7415</v>
      </c>
      <c r="B1477">
        <v>727594</v>
      </c>
      <c r="C1477" t="s">
        <v>149</v>
      </c>
      <c r="D1477" t="str">
        <f t="shared" ca="1" si="69"/>
        <v>ULCVWPNYMB</v>
      </c>
      <c r="E1477" t="str">
        <f t="shared" ca="1" si="70"/>
        <v>Icvysymuvrcaa</v>
      </c>
      <c r="F1477" t="s">
        <v>150</v>
      </c>
      <c r="G1477" t="s">
        <v>151</v>
      </c>
      <c r="H1477" s="149" t="str">
        <f t="shared" ca="1" si="71"/>
        <v>28/9/1995</v>
      </c>
      <c r="I1477" t="s">
        <v>152</v>
      </c>
      <c r="J1477" t="s">
        <v>153</v>
      </c>
      <c r="K1477" t="s">
        <v>1463</v>
      </c>
      <c r="L1477" t="s">
        <v>1464</v>
      </c>
      <c r="M1477" t="s">
        <v>1465</v>
      </c>
      <c r="N1477">
        <v>92</v>
      </c>
      <c r="O1477" t="s">
        <v>157</v>
      </c>
      <c r="P1477" t="s">
        <v>158</v>
      </c>
      <c r="Q1477" t="s">
        <v>194</v>
      </c>
      <c r="R1477" t="s">
        <v>198</v>
      </c>
      <c r="S1477" t="s">
        <v>2</v>
      </c>
      <c r="T1477" t="s">
        <v>196</v>
      </c>
      <c r="U1477" t="s">
        <v>200</v>
      </c>
      <c r="V1477" t="s">
        <v>160</v>
      </c>
      <c r="W1477" t="s">
        <v>182</v>
      </c>
      <c r="X1477" t="s">
        <v>271</v>
      </c>
      <c r="Y1477" t="s">
        <v>249</v>
      </c>
      <c r="Z1477">
        <v>2011</v>
      </c>
      <c r="AA1477" t="s">
        <v>164</v>
      </c>
      <c r="AB1477" t="s">
        <v>2</v>
      </c>
      <c r="AC1477" t="s">
        <v>2</v>
      </c>
      <c r="AD1477" t="s">
        <v>2</v>
      </c>
      <c r="AE1477" t="s">
        <v>2</v>
      </c>
      <c r="AF1477" t="s">
        <v>2</v>
      </c>
      <c r="AG1477" t="s">
        <v>213</v>
      </c>
      <c r="AH1477" t="s">
        <v>175</v>
      </c>
    </row>
    <row r="1478" spans="1:34">
      <c r="A1478">
        <v>7415</v>
      </c>
      <c r="B1478">
        <v>727648</v>
      </c>
      <c r="C1478" t="s">
        <v>149</v>
      </c>
      <c r="D1478" t="str">
        <f t="shared" ca="1" si="69"/>
        <v>GUCAYHCMUK</v>
      </c>
      <c r="E1478" t="str">
        <f t="shared" ca="1" si="70"/>
        <v>Ozjuixypegoel</v>
      </c>
      <c r="F1478" t="s">
        <v>150</v>
      </c>
      <c r="G1478" t="s">
        <v>167</v>
      </c>
      <c r="H1478" s="149" t="str">
        <f t="shared" ca="1" si="71"/>
        <v>13/3/1994</v>
      </c>
      <c r="I1478" t="s">
        <v>152</v>
      </c>
      <c r="J1478" t="s">
        <v>153</v>
      </c>
      <c r="K1478" t="s">
        <v>1468</v>
      </c>
      <c r="L1478" t="s">
        <v>1469</v>
      </c>
      <c r="M1478" t="s">
        <v>223</v>
      </c>
      <c r="N1478">
        <v>75</v>
      </c>
      <c r="O1478" t="s">
        <v>157</v>
      </c>
      <c r="P1478" t="s">
        <v>158</v>
      </c>
      <c r="Q1478" t="s">
        <v>194</v>
      </c>
      <c r="R1478" t="s">
        <v>210</v>
      </c>
      <c r="S1478" t="s">
        <v>2</v>
      </c>
      <c r="T1478" t="s">
        <v>196</v>
      </c>
      <c r="U1478" t="s">
        <v>211</v>
      </c>
      <c r="V1478" t="s">
        <v>160</v>
      </c>
      <c r="W1478" t="s">
        <v>256</v>
      </c>
      <c r="X1478" t="s">
        <v>2</v>
      </c>
      <c r="Y1478" t="s">
        <v>2</v>
      </c>
      <c r="Z1478">
        <v>2010</v>
      </c>
      <c r="AA1478" t="s">
        <v>164</v>
      </c>
      <c r="AB1478" t="s">
        <v>2</v>
      </c>
      <c r="AC1478" t="s">
        <v>2</v>
      </c>
      <c r="AD1478" t="s">
        <v>2</v>
      </c>
      <c r="AE1478" t="s">
        <v>2</v>
      </c>
      <c r="AF1478" t="s">
        <v>2</v>
      </c>
      <c r="AG1478" t="s">
        <v>174</v>
      </c>
      <c r="AH1478" t="s">
        <v>166</v>
      </c>
    </row>
    <row r="1479" spans="1:34">
      <c r="A1479">
        <v>7415</v>
      </c>
      <c r="B1479">
        <v>727684</v>
      </c>
      <c r="C1479" t="s">
        <v>149</v>
      </c>
      <c r="D1479" t="str">
        <f t="shared" ca="1" si="69"/>
        <v>UQKHXCSNBW</v>
      </c>
      <c r="E1479" t="str">
        <f t="shared" ca="1" si="70"/>
        <v>Tndddnutrdkks</v>
      </c>
      <c r="F1479" t="s">
        <v>150</v>
      </c>
      <c r="G1479" t="s">
        <v>167</v>
      </c>
      <c r="H1479" s="149" t="str">
        <f t="shared" ca="1" si="71"/>
        <v>11/5/1994</v>
      </c>
      <c r="I1479" t="s">
        <v>152</v>
      </c>
      <c r="J1479" t="s">
        <v>153</v>
      </c>
      <c r="K1479" t="s">
        <v>1468</v>
      </c>
      <c r="L1479" t="s">
        <v>1469</v>
      </c>
      <c r="M1479" t="s">
        <v>223</v>
      </c>
      <c r="N1479">
        <v>75</v>
      </c>
      <c r="O1479" t="s">
        <v>157</v>
      </c>
      <c r="P1479" t="s">
        <v>158</v>
      </c>
      <c r="Q1479" t="s">
        <v>194</v>
      </c>
      <c r="R1479" t="s">
        <v>210</v>
      </c>
      <c r="S1479" t="s">
        <v>2</v>
      </c>
      <c r="T1479" t="s">
        <v>196</v>
      </c>
      <c r="U1479" t="s">
        <v>200</v>
      </c>
      <c r="V1479" t="s">
        <v>160</v>
      </c>
      <c r="W1479" t="s">
        <v>161</v>
      </c>
      <c r="X1479" t="s">
        <v>2</v>
      </c>
      <c r="Y1479" t="s">
        <v>2</v>
      </c>
      <c r="Z1479">
        <v>2010</v>
      </c>
      <c r="AA1479" t="s">
        <v>164</v>
      </c>
      <c r="AB1479" t="s">
        <v>2</v>
      </c>
      <c r="AC1479" t="s">
        <v>2</v>
      </c>
      <c r="AD1479" t="s">
        <v>2</v>
      </c>
      <c r="AE1479" t="s">
        <v>2</v>
      </c>
      <c r="AF1479" t="s">
        <v>2</v>
      </c>
      <c r="AG1479" t="s">
        <v>174</v>
      </c>
      <c r="AH1479" t="s">
        <v>175</v>
      </c>
    </row>
    <row r="1480" spans="1:34">
      <c r="A1480">
        <v>7415</v>
      </c>
      <c r="B1480">
        <v>727738</v>
      </c>
      <c r="C1480" t="s">
        <v>149</v>
      </c>
      <c r="D1480" t="str">
        <f t="shared" ca="1" si="69"/>
        <v>TSMIWITBXP</v>
      </c>
      <c r="E1480" t="str">
        <f t="shared" ca="1" si="70"/>
        <v>Wgewtldvmzxht</v>
      </c>
      <c r="F1480" t="s">
        <v>150</v>
      </c>
      <c r="G1480" t="s">
        <v>167</v>
      </c>
      <c r="H1480" s="149" t="str">
        <f t="shared" ca="1" si="71"/>
        <v>28/4/1995</v>
      </c>
      <c r="I1480" t="s">
        <v>152</v>
      </c>
      <c r="J1480" t="s">
        <v>153</v>
      </c>
      <c r="K1480" t="s">
        <v>1468</v>
      </c>
      <c r="L1480" t="s">
        <v>1469</v>
      </c>
      <c r="M1480" t="s">
        <v>223</v>
      </c>
      <c r="N1480">
        <v>75</v>
      </c>
      <c r="O1480" t="s">
        <v>157</v>
      </c>
      <c r="P1480" t="s">
        <v>158</v>
      </c>
      <c r="Q1480" t="s">
        <v>194</v>
      </c>
      <c r="R1480" t="s">
        <v>198</v>
      </c>
      <c r="S1480" t="s">
        <v>2</v>
      </c>
      <c r="T1480" t="s">
        <v>196</v>
      </c>
      <c r="U1480" t="s">
        <v>200</v>
      </c>
      <c r="V1480" t="s">
        <v>160</v>
      </c>
      <c r="W1480" t="s">
        <v>161</v>
      </c>
      <c r="X1480" t="s">
        <v>2</v>
      </c>
      <c r="Y1480" t="s">
        <v>2</v>
      </c>
      <c r="Z1480">
        <v>2011</v>
      </c>
      <c r="AA1480" t="s">
        <v>164</v>
      </c>
      <c r="AB1480" t="s">
        <v>2</v>
      </c>
      <c r="AC1480" t="s">
        <v>2</v>
      </c>
      <c r="AD1480" t="s">
        <v>2</v>
      </c>
      <c r="AE1480" t="s">
        <v>2</v>
      </c>
      <c r="AF1480" t="s">
        <v>2</v>
      </c>
      <c r="AG1480" t="s">
        <v>165</v>
      </c>
      <c r="AH1480" t="s">
        <v>166</v>
      </c>
    </row>
    <row r="1481" spans="1:34">
      <c r="A1481">
        <v>7415</v>
      </c>
      <c r="B1481">
        <v>728879</v>
      </c>
      <c r="C1481" t="s">
        <v>183</v>
      </c>
      <c r="D1481" t="str">
        <f t="shared" ca="1" si="69"/>
        <v>SNCSHMPJDM</v>
      </c>
      <c r="E1481" t="str">
        <f t="shared" ca="1" si="70"/>
        <v>Cxrzfjaomgkzb</v>
      </c>
      <c r="F1481" t="s">
        <v>150</v>
      </c>
      <c r="G1481" t="s">
        <v>167</v>
      </c>
      <c r="H1481" s="149" t="str">
        <f t="shared" ca="1" si="71"/>
        <v>22/2/1997</v>
      </c>
      <c r="I1481" t="s">
        <v>152</v>
      </c>
      <c r="J1481" t="s">
        <v>153</v>
      </c>
      <c r="K1481" t="s">
        <v>1296</v>
      </c>
      <c r="L1481" t="s">
        <v>1297</v>
      </c>
      <c r="M1481" t="s">
        <v>470</v>
      </c>
      <c r="N1481">
        <v>93</v>
      </c>
      <c r="O1481" t="s">
        <v>157</v>
      </c>
      <c r="P1481" t="s">
        <v>158</v>
      </c>
      <c r="Q1481" t="s">
        <v>187</v>
      </c>
      <c r="R1481" t="s">
        <v>1470</v>
      </c>
      <c r="S1481" t="s">
        <v>2</v>
      </c>
      <c r="T1481" t="s">
        <v>2</v>
      </c>
      <c r="U1481" t="s">
        <v>189</v>
      </c>
      <c r="V1481" t="s">
        <v>160</v>
      </c>
      <c r="W1481" t="s">
        <v>161</v>
      </c>
      <c r="X1481" t="s">
        <v>2</v>
      </c>
      <c r="Y1481" t="s">
        <v>2</v>
      </c>
      <c r="Z1481">
        <v>2008</v>
      </c>
      <c r="AA1481" t="s">
        <v>164</v>
      </c>
      <c r="AB1481" t="s">
        <v>2</v>
      </c>
      <c r="AC1481" t="s">
        <v>2</v>
      </c>
      <c r="AD1481" t="s">
        <v>2</v>
      </c>
      <c r="AE1481" t="s">
        <v>2</v>
      </c>
      <c r="AF1481" t="s">
        <v>2</v>
      </c>
      <c r="AG1481" t="s">
        <v>165</v>
      </c>
      <c r="AH1481" t="s">
        <v>166</v>
      </c>
    </row>
    <row r="1482" spans="1:34">
      <c r="A1482">
        <v>7415</v>
      </c>
      <c r="B1482">
        <v>730432</v>
      </c>
      <c r="C1482" t="s">
        <v>149</v>
      </c>
      <c r="D1482" t="str">
        <f t="shared" ca="1" si="69"/>
        <v>ICQDMOCSCJ</v>
      </c>
      <c r="E1482" t="str">
        <f t="shared" ca="1" si="70"/>
        <v>Pbepisuhbndwg</v>
      </c>
      <c r="F1482" t="s">
        <v>150</v>
      </c>
      <c r="G1482" t="s">
        <v>151</v>
      </c>
      <c r="H1482" s="149" t="str">
        <f t="shared" ca="1" si="71"/>
        <v>10/9/1997</v>
      </c>
      <c r="I1482" t="s">
        <v>152</v>
      </c>
      <c r="J1482" t="s">
        <v>153</v>
      </c>
      <c r="K1482" t="s">
        <v>1471</v>
      </c>
      <c r="L1482" t="s">
        <v>1472</v>
      </c>
      <c r="M1482" t="s">
        <v>1473</v>
      </c>
      <c r="N1482">
        <v>60</v>
      </c>
      <c r="O1482" t="s">
        <v>157</v>
      </c>
      <c r="P1482" t="s">
        <v>158</v>
      </c>
      <c r="Q1482" t="s">
        <v>179</v>
      </c>
      <c r="R1482" t="s">
        <v>333</v>
      </c>
      <c r="S1482" t="s">
        <v>2</v>
      </c>
      <c r="T1482" t="s">
        <v>2</v>
      </c>
      <c r="U1482" t="s">
        <v>296</v>
      </c>
      <c r="V1482" t="s">
        <v>160</v>
      </c>
      <c r="W1482" t="s">
        <v>161</v>
      </c>
      <c r="X1482" t="s">
        <v>2</v>
      </c>
      <c r="Y1482" t="s">
        <v>2</v>
      </c>
      <c r="Z1482">
        <v>2011</v>
      </c>
      <c r="AA1482" t="s">
        <v>164</v>
      </c>
      <c r="AB1482" t="s">
        <v>2</v>
      </c>
      <c r="AC1482" t="s">
        <v>2</v>
      </c>
      <c r="AD1482" t="s">
        <v>2</v>
      </c>
      <c r="AE1482" t="s">
        <v>2</v>
      </c>
      <c r="AF1482" t="s">
        <v>2</v>
      </c>
      <c r="AG1482" t="s">
        <v>284</v>
      </c>
      <c r="AH1482" t="s">
        <v>166</v>
      </c>
    </row>
    <row r="1483" spans="1:34">
      <c r="A1483">
        <v>7415</v>
      </c>
      <c r="B1483">
        <v>730819</v>
      </c>
      <c r="C1483" t="s">
        <v>149</v>
      </c>
      <c r="D1483" t="str">
        <f t="shared" ca="1" si="69"/>
        <v>MCTHKDCHVS</v>
      </c>
      <c r="E1483" t="str">
        <f t="shared" ca="1" si="70"/>
        <v>Klatjcpztlkuc</v>
      </c>
      <c r="F1483" t="s">
        <v>150</v>
      </c>
      <c r="G1483" t="s">
        <v>167</v>
      </c>
      <c r="H1483" s="149" t="str">
        <f t="shared" ca="1" si="71"/>
        <v>2/9/1994</v>
      </c>
      <c r="I1483" t="s">
        <v>152</v>
      </c>
      <c r="J1483" t="s">
        <v>153</v>
      </c>
      <c r="K1483" t="s">
        <v>1474</v>
      </c>
      <c r="L1483" t="s">
        <v>1475</v>
      </c>
      <c r="M1483" t="s">
        <v>888</v>
      </c>
      <c r="N1483">
        <v>95</v>
      </c>
      <c r="O1483" t="s">
        <v>157</v>
      </c>
      <c r="P1483" t="s">
        <v>158</v>
      </c>
      <c r="Q1483" t="s">
        <v>194</v>
      </c>
      <c r="R1483" t="s">
        <v>236</v>
      </c>
      <c r="S1483" t="s">
        <v>2</v>
      </c>
      <c r="T1483" t="s">
        <v>199</v>
      </c>
      <c r="U1483" t="s">
        <v>200</v>
      </c>
      <c r="V1483" t="s">
        <v>160</v>
      </c>
      <c r="W1483" t="s">
        <v>161</v>
      </c>
      <c r="X1483" t="s">
        <v>200</v>
      </c>
      <c r="Y1483" t="s">
        <v>2</v>
      </c>
      <c r="Z1483">
        <v>2011</v>
      </c>
      <c r="AA1483" t="s">
        <v>164</v>
      </c>
      <c r="AB1483" t="s">
        <v>2</v>
      </c>
      <c r="AC1483" t="s">
        <v>2</v>
      </c>
      <c r="AD1483" t="s">
        <v>2</v>
      </c>
      <c r="AE1483" t="s">
        <v>2</v>
      </c>
      <c r="AF1483" t="s">
        <v>2</v>
      </c>
      <c r="AG1483" t="s">
        <v>284</v>
      </c>
      <c r="AH1483" t="s">
        <v>232</v>
      </c>
    </row>
    <row r="1484" spans="1:34">
      <c r="A1484">
        <v>7415</v>
      </c>
      <c r="B1484">
        <v>730833</v>
      </c>
      <c r="C1484" t="s">
        <v>149</v>
      </c>
      <c r="D1484" t="str">
        <f t="shared" ca="1" si="69"/>
        <v>FONOERNAJV</v>
      </c>
      <c r="E1484" t="str">
        <f t="shared" ca="1" si="70"/>
        <v>Sbaflfpmoclgr</v>
      </c>
      <c r="F1484" t="s">
        <v>150</v>
      </c>
      <c r="G1484" t="s">
        <v>167</v>
      </c>
      <c r="H1484" s="149" t="str">
        <f t="shared" ca="1" si="71"/>
        <v>25/6/1996</v>
      </c>
      <c r="I1484" t="s">
        <v>152</v>
      </c>
      <c r="J1484" t="s">
        <v>153</v>
      </c>
      <c r="K1484" t="s">
        <v>1474</v>
      </c>
      <c r="L1484" t="s">
        <v>1475</v>
      </c>
      <c r="M1484" t="s">
        <v>888</v>
      </c>
      <c r="N1484">
        <v>95</v>
      </c>
      <c r="O1484" t="s">
        <v>157</v>
      </c>
      <c r="P1484" t="s">
        <v>158</v>
      </c>
      <c r="Q1484" t="s">
        <v>171</v>
      </c>
      <c r="R1484" t="s">
        <v>1249</v>
      </c>
      <c r="S1484" t="s">
        <v>2</v>
      </c>
      <c r="T1484" t="s">
        <v>2</v>
      </c>
      <c r="U1484" t="s">
        <v>238</v>
      </c>
      <c r="V1484" t="s">
        <v>160</v>
      </c>
      <c r="W1484" t="s">
        <v>161</v>
      </c>
      <c r="X1484" t="s">
        <v>162</v>
      </c>
      <c r="Y1484" t="s">
        <v>2</v>
      </c>
      <c r="Z1484">
        <v>2009</v>
      </c>
      <c r="AA1484" t="s">
        <v>164</v>
      </c>
      <c r="AB1484" t="s">
        <v>2</v>
      </c>
      <c r="AC1484" t="s">
        <v>2</v>
      </c>
      <c r="AD1484" t="s">
        <v>2</v>
      </c>
      <c r="AE1484" t="s">
        <v>2</v>
      </c>
      <c r="AF1484" t="s">
        <v>2</v>
      </c>
      <c r="AG1484" t="s">
        <v>165</v>
      </c>
      <c r="AH1484" t="s">
        <v>166</v>
      </c>
    </row>
    <row r="1485" spans="1:34">
      <c r="A1485">
        <v>7415</v>
      </c>
      <c r="B1485">
        <v>730846</v>
      </c>
      <c r="C1485" t="s">
        <v>149</v>
      </c>
      <c r="D1485" t="str">
        <f t="shared" ca="1" si="69"/>
        <v>OFSLPERSUI</v>
      </c>
      <c r="E1485" t="str">
        <f t="shared" ca="1" si="70"/>
        <v>Sgkwxmbvkoyxq</v>
      </c>
      <c r="F1485" t="s">
        <v>150</v>
      </c>
      <c r="G1485" t="s">
        <v>167</v>
      </c>
      <c r="H1485" s="149" t="str">
        <f t="shared" ca="1" si="71"/>
        <v>16/5/1996</v>
      </c>
      <c r="I1485" t="s">
        <v>152</v>
      </c>
      <c r="J1485" t="s">
        <v>153</v>
      </c>
      <c r="K1485" t="s">
        <v>1474</v>
      </c>
      <c r="L1485" t="s">
        <v>1475</v>
      </c>
      <c r="M1485" t="s">
        <v>888</v>
      </c>
      <c r="N1485">
        <v>95</v>
      </c>
      <c r="O1485" t="s">
        <v>157</v>
      </c>
      <c r="P1485" t="s">
        <v>158</v>
      </c>
      <c r="Q1485" t="s">
        <v>171</v>
      </c>
      <c r="R1485" t="s">
        <v>245</v>
      </c>
      <c r="S1485" t="s">
        <v>2</v>
      </c>
      <c r="T1485" t="s">
        <v>2</v>
      </c>
      <c r="U1485" t="s">
        <v>238</v>
      </c>
      <c r="V1485" t="s">
        <v>160</v>
      </c>
      <c r="W1485" t="s">
        <v>161</v>
      </c>
      <c r="X1485" t="s">
        <v>162</v>
      </c>
      <c r="Y1485" t="s">
        <v>2</v>
      </c>
      <c r="Z1485">
        <v>2010</v>
      </c>
      <c r="AA1485" t="s">
        <v>164</v>
      </c>
      <c r="AB1485" t="s">
        <v>2</v>
      </c>
      <c r="AC1485" t="s">
        <v>2</v>
      </c>
      <c r="AD1485" t="s">
        <v>2</v>
      </c>
      <c r="AE1485" t="s">
        <v>2</v>
      </c>
      <c r="AF1485" t="s">
        <v>2</v>
      </c>
      <c r="AG1485" t="s">
        <v>213</v>
      </c>
      <c r="AH1485" t="s">
        <v>190</v>
      </c>
    </row>
    <row r="1486" spans="1:34">
      <c r="A1486">
        <v>7415</v>
      </c>
      <c r="B1486">
        <v>730884</v>
      </c>
      <c r="C1486" t="s">
        <v>149</v>
      </c>
      <c r="D1486" t="str">
        <f t="shared" ca="1" si="69"/>
        <v>IULVYRMQGY</v>
      </c>
      <c r="E1486" t="str">
        <f t="shared" ca="1" si="70"/>
        <v>Nblijkisczuip</v>
      </c>
      <c r="F1486" t="s">
        <v>150</v>
      </c>
      <c r="G1486" t="s">
        <v>167</v>
      </c>
      <c r="H1486" s="149" t="str">
        <f t="shared" ca="1" si="71"/>
        <v>8/3/1996</v>
      </c>
      <c r="I1486" t="s">
        <v>152</v>
      </c>
      <c r="J1486" t="s">
        <v>153</v>
      </c>
      <c r="K1486" t="s">
        <v>1474</v>
      </c>
      <c r="L1486" t="s">
        <v>1475</v>
      </c>
      <c r="M1486" t="s">
        <v>888</v>
      </c>
      <c r="N1486">
        <v>95</v>
      </c>
      <c r="O1486" t="s">
        <v>157</v>
      </c>
      <c r="P1486" t="s">
        <v>158</v>
      </c>
      <c r="Q1486" t="s">
        <v>171</v>
      </c>
      <c r="R1486" t="s">
        <v>1249</v>
      </c>
      <c r="S1486" t="s">
        <v>2</v>
      </c>
      <c r="T1486" t="s">
        <v>2</v>
      </c>
      <c r="U1486" t="s">
        <v>238</v>
      </c>
      <c r="V1486" t="s">
        <v>160</v>
      </c>
      <c r="W1486" t="s">
        <v>161</v>
      </c>
      <c r="X1486" t="s">
        <v>162</v>
      </c>
      <c r="Y1486" t="s">
        <v>2</v>
      </c>
      <c r="Z1486">
        <v>2010</v>
      </c>
      <c r="AA1486" t="s">
        <v>164</v>
      </c>
      <c r="AB1486" t="s">
        <v>2</v>
      </c>
      <c r="AC1486" t="s">
        <v>2</v>
      </c>
      <c r="AD1486" t="s">
        <v>2</v>
      </c>
      <c r="AE1486" t="s">
        <v>2</v>
      </c>
      <c r="AF1486" t="s">
        <v>2</v>
      </c>
      <c r="AG1486" t="s">
        <v>165</v>
      </c>
      <c r="AH1486" t="s">
        <v>166</v>
      </c>
    </row>
    <row r="1487" spans="1:34">
      <c r="A1487">
        <v>7415</v>
      </c>
      <c r="B1487">
        <v>730930</v>
      </c>
      <c r="C1487" t="s">
        <v>149</v>
      </c>
      <c r="D1487" t="str">
        <f t="shared" ca="1" si="69"/>
        <v>VYVEKPOIPQ</v>
      </c>
      <c r="E1487" t="str">
        <f t="shared" ca="1" si="70"/>
        <v>Yespbeiqrifqx</v>
      </c>
      <c r="F1487" t="s">
        <v>150</v>
      </c>
      <c r="G1487" t="s">
        <v>167</v>
      </c>
      <c r="H1487" s="149" t="str">
        <f t="shared" ca="1" si="71"/>
        <v>22/8/1996</v>
      </c>
      <c r="I1487" t="s">
        <v>152</v>
      </c>
      <c r="J1487" t="s">
        <v>153</v>
      </c>
      <c r="K1487" t="s">
        <v>1474</v>
      </c>
      <c r="L1487" t="s">
        <v>1475</v>
      </c>
      <c r="M1487" t="s">
        <v>888</v>
      </c>
      <c r="N1487">
        <v>95</v>
      </c>
      <c r="O1487" t="s">
        <v>157</v>
      </c>
      <c r="P1487" t="s">
        <v>158</v>
      </c>
      <c r="Q1487" t="s">
        <v>171</v>
      </c>
      <c r="R1487" t="s">
        <v>245</v>
      </c>
      <c r="S1487" t="s">
        <v>2</v>
      </c>
      <c r="T1487" t="s">
        <v>2</v>
      </c>
      <c r="U1487" t="s">
        <v>238</v>
      </c>
      <c r="V1487" t="s">
        <v>160</v>
      </c>
      <c r="W1487" t="s">
        <v>161</v>
      </c>
      <c r="X1487" t="s">
        <v>162</v>
      </c>
      <c r="Y1487" t="s">
        <v>2</v>
      </c>
      <c r="Z1487">
        <v>2011</v>
      </c>
      <c r="AA1487" t="s">
        <v>164</v>
      </c>
      <c r="AB1487" t="s">
        <v>2</v>
      </c>
      <c r="AC1487" t="s">
        <v>2</v>
      </c>
      <c r="AD1487" t="s">
        <v>2</v>
      </c>
      <c r="AE1487" t="s">
        <v>2</v>
      </c>
      <c r="AF1487" t="s">
        <v>2</v>
      </c>
      <c r="AG1487" t="s">
        <v>213</v>
      </c>
      <c r="AH1487" t="s">
        <v>166</v>
      </c>
    </row>
    <row r="1488" spans="1:34">
      <c r="A1488">
        <v>7415</v>
      </c>
      <c r="B1488">
        <v>730933</v>
      </c>
      <c r="C1488" t="s">
        <v>149</v>
      </c>
      <c r="D1488" t="str">
        <f t="shared" ca="1" si="69"/>
        <v>ZAYPOLHNAU</v>
      </c>
      <c r="E1488" t="str">
        <f t="shared" ca="1" si="70"/>
        <v>Ezdjqllfhyhbx</v>
      </c>
      <c r="F1488" t="s">
        <v>150</v>
      </c>
      <c r="G1488" t="s">
        <v>167</v>
      </c>
      <c r="H1488" s="149" t="str">
        <f t="shared" ca="1" si="71"/>
        <v>21/8/1994</v>
      </c>
      <c r="I1488" t="s">
        <v>152</v>
      </c>
      <c r="J1488" t="s">
        <v>153</v>
      </c>
      <c r="K1488" t="s">
        <v>1474</v>
      </c>
      <c r="L1488" t="s">
        <v>1475</v>
      </c>
      <c r="M1488" t="s">
        <v>888</v>
      </c>
      <c r="N1488">
        <v>95</v>
      </c>
      <c r="O1488" t="s">
        <v>157</v>
      </c>
      <c r="P1488" t="s">
        <v>158</v>
      </c>
      <c r="Q1488" t="s">
        <v>171</v>
      </c>
      <c r="R1488" t="s">
        <v>1476</v>
      </c>
      <c r="S1488" t="s">
        <v>2</v>
      </c>
      <c r="T1488" t="s">
        <v>2</v>
      </c>
      <c r="U1488" t="s">
        <v>238</v>
      </c>
      <c r="V1488" t="s">
        <v>160</v>
      </c>
      <c r="W1488" t="s">
        <v>182</v>
      </c>
      <c r="X1488" t="s">
        <v>162</v>
      </c>
      <c r="Y1488" t="s">
        <v>2</v>
      </c>
      <c r="Z1488">
        <v>2011</v>
      </c>
      <c r="AA1488" t="s">
        <v>164</v>
      </c>
      <c r="AB1488" t="s">
        <v>2</v>
      </c>
      <c r="AC1488" t="s">
        <v>2</v>
      </c>
      <c r="AD1488" t="s">
        <v>2</v>
      </c>
      <c r="AE1488" t="s">
        <v>2</v>
      </c>
      <c r="AF1488" t="s">
        <v>2</v>
      </c>
      <c r="AG1488" t="s">
        <v>165</v>
      </c>
      <c r="AH1488" t="s">
        <v>175</v>
      </c>
    </row>
    <row r="1489" spans="1:34">
      <c r="A1489">
        <v>7415</v>
      </c>
      <c r="B1489">
        <v>730935</v>
      </c>
      <c r="C1489" t="s">
        <v>149</v>
      </c>
      <c r="D1489" t="str">
        <f t="shared" ca="1" si="69"/>
        <v>WYUVAYDSKB</v>
      </c>
      <c r="E1489" t="str">
        <f t="shared" ca="1" si="70"/>
        <v>Qaoddaxpbgxhb</v>
      </c>
      <c r="F1489" t="s">
        <v>150</v>
      </c>
      <c r="G1489" t="s">
        <v>167</v>
      </c>
      <c r="H1489" s="149" t="str">
        <f t="shared" ca="1" si="71"/>
        <v>28/2/1997</v>
      </c>
      <c r="I1489" t="s">
        <v>152</v>
      </c>
      <c r="J1489" t="s">
        <v>153</v>
      </c>
      <c r="K1489" t="s">
        <v>1474</v>
      </c>
      <c r="L1489" t="s">
        <v>1475</v>
      </c>
      <c r="M1489" t="s">
        <v>888</v>
      </c>
      <c r="N1489">
        <v>95</v>
      </c>
      <c r="O1489" t="s">
        <v>157</v>
      </c>
      <c r="P1489" t="s">
        <v>158</v>
      </c>
      <c r="Q1489" t="s">
        <v>194</v>
      </c>
      <c r="R1489" t="s">
        <v>195</v>
      </c>
      <c r="S1489" t="s">
        <v>2</v>
      </c>
      <c r="T1489" t="s">
        <v>199</v>
      </c>
      <c r="U1489" t="s">
        <v>211</v>
      </c>
      <c r="V1489" t="s">
        <v>160</v>
      </c>
      <c r="W1489" t="s">
        <v>182</v>
      </c>
      <c r="X1489" t="s">
        <v>465</v>
      </c>
      <c r="Y1489" t="s">
        <v>2</v>
      </c>
      <c r="Z1489">
        <v>2011</v>
      </c>
      <c r="AA1489" t="s">
        <v>164</v>
      </c>
      <c r="AB1489" t="s">
        <v>2</v>
      </c>
      <c r="AC1489" t="s">
        <v>2</v>
      </c>
      <c r="AD1489" t="s">
        <v>2</v>
      </c>
      <c r="AE1489" t="s">
        <v>2</v>
      </c>
      <c r="AF1489" t="s">
        <v>2</v>
      </c>
      <c r="AG1489" t="s">
        <v>165</v>
      </c>
      <c r="AH1489" t="s">
        <v>166</v>
      </c>
    </row>
    <row r="1490" spans="1:34">
      <c r="A1490">
        <v>7415</v>
      </c>
      <c r="B1490">
        <v>730954</v>
      </c>
      <c r="C1490" t="s">
        <v>149</v>
      </c>
      <c r="D1490" t="str">
        <f t="shared" ca="1" si="69"/>
        <v>FHNWMTRFOB</v>
      </c>
      <c r="E1490" t="str">
        <f t="shared" ca="1" si="70"/>
        <v>Ddvdwpeztenqb</v>
      </c>
      <c r="F1490" t="s">
        <v>150</v>
      </c>
      <c r="G1490" t="s">
        <v>167</v>
      </c>
      <c r="H1490" s="149" t="str">
        <f t="shared" ca="1" si="71"/>
        <v>22/2/1995</v>
      </c>
      <c r="I1490" t="s">
        <v>152</v>
      </c>
      <c r="J1490" t="s">
        <v>153</v>
      </c>
      <c r="K1490" t="s">
        <v>1474</v>
      </c>
      <c r="L1490" t="s">
        <v>1475</v>
      </c>
      <c r="M1490" t="s">
        <v>888</v>
      </c>
      <c r="N1490">
        <v>95</v>
      </c>
      <c r="O1490" t="s">
        <v>157</v>
      </c>
      <c r="P1490" t="s">
        <v>158</v>
      </c>
      <c r="Q1490" t="s">
        <v>171</v>
      </c>
      <c r="R1490" t="s">
        <v>1476</v>
      </c>
      <c r="S1490" t="s">
        <v>2</v>
      </c>
      <c r="T1490" t="s">
        <v>2</v>
      </c>
      <c r="U1490" t="s">
        <v>238</v>
      </c>
      <c r="V1490" t="s">
        <v>160</v>
      </c>
      <c r="W1490" t="s">
        <v>182</v>
      </c>
      <c r="X1490" t="s">
        <v>162</v>
      </c>
      <c r="Y1490" t="s">
        <v>2</v>
      </c>
      <c r="Z1490">
        <v>2011</v>
      </c>
      <c r="AA1490" t="s">
        <v>164</v>
      </c>
      <c r="AB1490" t="s">
        <v>2</v>
      </c>
      <c r="AC1490" t="s">
        <v>2</v>
      </c>
      <c r="AD1490" t="s">
        <v>2</v>
      </c>
      <c r="AE1490" t="s">
        <v>2</v>
      </c>
      <c r="AF1490" t="s">
        <v>2</v>
      </c>
      <c r="AG1490" t="s">
        <v>165</v>
      </c>
      <c r="AH1490" t="s">
        <v>175</v>
      </c>
    </row>
    <row r="1491" spans="1:34">
      <c r="A1491">
        <v>7415</v>
      </c>
      <c r="B1491">
        <v>730959</v>
      </c>
      <c r="C1491" t="s">
        <v>149</v>
      </c>
      <c r="D1491" t="str">
        <f t="shared" ca="1" si="69"/>
        <v>XWGUKNTABX</v>
      </c>
      <c r="E1491" t="str">
        <f t="shared" ca="1" si="70"/>
        <v>Nckymnidsavsj</v>
      </c>
      <c r="F1491" t="s">
        <v>150</v>
      </c>
      <c r="G1491" t="s">
        <v>167</v>
      </c>
      <c r="H1491" s="149" t="str">
        <f t="shared" ca="1" si="71"/>
        <v>28/7/1994</v>
      </c>
      <c r="I1491" t="s">
        <v>152</v>
      </c>
      <c r="J1491" t="s">
        <v>153</v>
      </c>
      <c r="K1491" t="s">
        <v>1474</v>
      </c>
      <c r="L1491" t="s">
        <v>1475</v>
      </c>
      <c r="M1491" t="s">
        <v>888</v>
      </c>
      <c r="N1491">
        <v>95</v>
      </c>
      <c r="O1491" t="s">
        <v>157</v>
      </c>
      <c r="P1491" t="s">
        <v>158</v>
      </c>
      <c r="Q1491" t="s">
        <v>194</v>
      </c>
      <c r="R1491" t="s">
        <v>236</v>
      </c>
      <c r="S1491" t="s">
        <v>2</v>
      </c>
      <c r="T1491" t="s">
        <v>199</v>
      </c>
      <c r="U1491" t="s">
        <v>200</v>
      </c>
      <c r="V1491" t="s">
        <v>160</v>
      </c>
      <c r="W1491" t="s">
        <v>161</v>
      </c>
      <c r="X1491" t="s">
        <v>200</v>
      </c>
      <c r="Y1491" t="s">
        <v>2</v>
      </c>
      <c r="Z1491">
        <v>2011</v>
      </c>
      <c r="AA1491" t="s">
        <v>164</v>
      </c>
      <c r="AB1491" t="s">
        <v>2</v>
      </c>
      <c r="AC1491" t="s">
        <v>2</v>
      </c>
      <c r="AD1491" t="s">
        <v>2</v>
      </c>
      <c r="AE1491" t="s">
        <v>2</v>
      </c>
      <c r="AF1491" t="s">
        <v>2</v>
      </c>
      <c r="AG1491" t="s">
        <v>284</v>
      </c>
      <c r="AH1491" t="s">
        <v>175</v>
      </c>
    </row>
    <row r="1492" spans="1:34">
      <c r="A1492">
        <v>7415</v>
      </c>
      <c r="B1492">
        <v>730964</v>
      </c>
      <c r="C1492" t="s">
        <v>149</v>
      </c>
      <c r="D1492" t="str">
        <f t="shared" ca="1" si="69"/>
        <v>MIHZSMKSVS</v>
      </c>
      <c r="E1492" t="str">
        <f t="shared" ca="1" si="70"/>
        <v>Esevlvwsezqbs</v>
      </c>
      <c r="F1492" t="s">
        <v>150</v>
      </c>
      <c r="G1492" t="s">
        <v>167</v>
      </c>
      <c r="H1492" s="149" t="str">
        <f t="shared" ca="1" si="71"/>
        <v>12/9/1997</v>
      </c>
      <c r="I1492" t="s">
        <v>152</v>
      </c>
      <c r="J1492" t="s">
        <v>153</v>
      </c>
      <c r="K1492" t="s">
        <v>1474</v>
      </c>
      <c r="L1492" t="s">
        <v>1475</v>
      </c>
      <c r="M1492" t="s">
        <v>888</v>
      </c>
      <c r="N1492">
        <v>95</v>
      </c>
      <c r="O1492" t="s">
        <v>157</v>
      </c>
      <c r="P1492" t="s">
        <v>158</v>
      </c>
      <c r="Q1492" t="s">
        <v>194</v>
      </c>
      <c r="R1492" t="s">
        <v>236</v>
      </c>
      <c r="S1492" t="s">
        <v>2</v>
      </c>
      <c r="T1492" t="s">
        <v>199</v>
      </c>
      <c r="U1492" t="s">
        <v>200</v>
      </c>
      <c r="V1492" t="s">
        <v>160</v>
      </c>
      <c r="W1492" t="s">
        <v>2</v>
      </c>
      <c r="X1492" t="s">
        <v>200</v>
      </c>
      <c r="Y1492" t="s">
        <v>2</v>
      </c>
      <c r="Z1492">
        <v>2011</v>
      </c>
      <c r="AA1492" t="s">
        <v>164</v>
      </c>
      <c r="AB1492" t="s">
        <v>2</v>
      </c>
      <c r="AC1492" t="s">
        <v>2</v>
      </c>
      <c r="AD1492" t="s">
        <v>2</v>
      </c>
      <c r="AE1492" t="s">
        <v>2</v>
      </c>
      <c r="AF1492" t="s">
        <v>2</v>
      </c>
      <c r="AG1492" t="s">
        <v>284</v>
      </c>
      <c r="AH1492" t="s">
        <v>190</v>
      </c>
    </row>
    <row r="1493" spans="1:34">
      <c r="A1493">
        <v>7415</v>
      </c>
      <c r="B1493">
        <v>730971</v>
      </c>
      <c r="C1493" t="s">
        <v>149</v>
      </c>
      <c r="D1493" t="str">
        <f t="shared" ca="1" si="69"/>
        <v>VMYKLEXONF</v>
      </c>
      <c r="E1493" t="str">
        <f t="shared" ca="1" si="70"/>
        <v>Sloikjtmqeoxz</v>
      </c>
      <c r="F1493" t="s">
        <v>150</v>
      </c>
      <c r="G1493" t="s">
        <v>167</v>
      </c>
      <c r="H1493" s="149" t="str">
        <f t="shared" ca="1" si="71"/>
        <v>6/3/1996</v>
      </c>
      <c r="I1493" t="s">
        <v>152</v>
      </c>
      <c r="J1493" t="s">
        <v>153</v>
      </c>
      <c r="K1493" t="s">
        <v>1474</v>
      </c>
      <c r="L1493" t="s">
        <v>1475</v>
      </c>
      <c r="M1493" t="s">
        <v>888</v>
      </c>
      <c r="N1493">
        <v>95</v>
      </c>
      <c r="O1493" t="s">
        <v>157</v>
      </c>
      <c r="P1493" t="s">
        <v>158</v>
      </c>
      <c r="Q1493" t="s">
        <v>194</v>
      </c>
      <c r="R1493" t="s">
        <v>195</v>
      </c>
      <c r="S1493" t="s">
        <v>2</v>
      </c>
      <c r="T1493" t="s">
        <v>199</v>
      </c>
      <c r="U1493" t="s">
        <v>211</v>
      </c>
      <c r="V1493" t="s">
        <v>160</v>
      </c>
      <c r="W1493" t="s">
        <v>161</v>
      </c>
      <c r="X1493" t="s">
        <v>465</v>
      </c>
      <c r="Y1493" t="s">
        <v>2</v>
      </c>
      <c r="Z1493">
        <v>2011</v>
      </c>
      <c r="AA1493" t="s">
        <v>164</v>
      </c>
      <c r="AB1493" t="s">
        <v>2</v>
      </c>
      <c r="AC1493" t="s">
        <v>2</v>
      </c>
      <c r="AD1493" t="s">
        <v>2</v>
      </c>
      <c r="AE1493" t="s">
        <v>2</v>
      </c>
      <c r="AF1493" t="s">
        <v>2</v>
      </c>
      <c r="AG1493" t="s">
        <v>165</v>
      </c>
      <c r="AH1493" t="s">
        <v>190</v>
      </c>
    </row>
    <row r="1494" spans="1:34">
      <c r="A1494">
        <v>7415</v>
      </c>
      <c r="B1494">
        <v>730975</v>
      </c>
      <c r="C1494" t="s">
        <v>149</v>
      </c>
      <c r="D1494" t="str">
        <f t="shared" ca="1" si="69"/>
        <v>VRAGLESTJS</v>
      </c>
      <c r="E1494" t="str">
        <f t="shared" ca="1" si="70"/>
        <v>Dzecfhpvfkqmp</v>
      </c>
      <c r="F1494" t="s">
        <v>150</v>
      </c>
      <c r="G1494" t="s">
        <v>167</v>
      </c>
      <c r="H1494" s="149" t="str">
        <f t="shared" ca="1" si="71"/>
        <v>3/7/1996</v>
      </c>
      <c r="I1494" t="s">
        <v>152</v>
      </c>
      <c r="J1494" t="s">
        <v>153</v>
      </c>
      <c r="K1494" t="s">
        <v>1474</v>
      </c>
      <c r="L1494" t="s">
        <v>1475</v>
      </c>
      <c r="M1494" t="s">
        <v>888</v>
      </c>
      <c r="N1494">
        <v>95</v>
      </c>
      <c r="O1494" t="s">
        <v>157</v>
      </c>
      <c r="P1494" t="s">
        <v>158</v>
      </c>
      <c r="Q1494" t="s">
        <v>171</v>
      </c>
      <c r="R1494" t="s">
        <v>245</v>
      </c>
      <c r="S1494" t="s">
        <v>2</v>
      </c>
      <c r="T1494" t="s">
        <v>2</v>
      </c>
      <c r="U1494" t="s">
        <v>238</v>
      </c>
      <c r="V1494" t="s">
        <v>160</v>
      </c>
      <c r="W1494" t="s">
        <v>161</v>
      </c>
      <c r="X1494" t="s">
        <v>162</v>
      </c>
      <c r="Y1494" t="s">
        <v>2</v>
      </c>
      <c r="Z1494">
        <v>2011</v>
      </c>
      <c r="AA1494" t="s">
        <v>164</v>
      </c>
      <c r="AB1494" t="s">
        <v>2</v>
      </c>
      <c r="AC1494" t="s">
        <v>2</v>
      </c>
      <c r="AD1494" t="s">
        <v>2</v>
      </c>
      <c r="AE1494" t="s">
        <v>2</v>
      </c>
      <c r="AF1494" t="s">
        <v>2</v>
      </c>
      <c r="AG1494" t="s">
        <v>213</v>
      </c>
      <c r="AH1494" t="s">
        <v>175</v>
      </c>
    </row>
    <row r="1495" spans="1:34">
      <c r="A1495">
        <v>7415</v>
      </c>
      <c r="B1495">
        <v>730982</v>
      </c>
      <c r="C1495" t="s">
        <v>149</v>
      </c>
      <c r="D1495" t="str">
        <f t="shared" ca="1" si="69"/>
        <v>SZUNAQHIKG</v>
      </c>
      <c r="E1495" t="str">
        <f t="shared" ca="1" si="70"/>
        <v>Kexrinhfelmna</v>
      </c>
      <c r="F1495" t="s">
        <v>150</v>
      </c>
      <c r="G1495" t="s">
        <v>167</v>
      </c>
      <c r="H1495" s="149" t="str">
        <f t="shared" ca="1" si="71"/>
        <v>25/8/1996</v>
      </c>
      <c r="I1495" t="s">
        <v>152</v>
      </c>
      <c r="J1495" t="s">
        <v>153</v>
      </c>
      <c r="K1495" t="s">
        <v>1474</v>
      </c>
      <c r="L1495" t="s">
        <v>1475</v>
      </c>
      <c r="M1495" t="s">
        <v>888</v>
      </c>
      <c r="N1495">
        <v>95</v>
      </c>
      <c r="O1495" t="s">
        <v>157</v>
      </c>
      <c r="P1495" t="s">
        <v>158</v>
      </c>
      <c r="Q1495" t="s">
        <v>171</v>
      </c>
      <c r="R1495" t="s">
        <v>1249</v>
      </c>
      <c r="S1495" t="s">
        <v>2</v>
      </c>
      <c r="T1495" t="s">
        <v>2</v>
      </c>
      <c r="U1495" t="s">
        <v>238</v>
      </c>
      <c r="V1495" t="s">
        <v>160</v>
      </c>
      <c r="W1495" t="s">
        <v>161</v>
      </c>
      <c r="X1495" t="s">
        <v>162</v>
      </c>
      <c r="Y1495" t="s">
        <v>2</v>
      </c>
      <c r="Z1495">
        <v>2011</v>
      </c>
      <c r="AA1495" t="s">
        <v>164</v>
      </c>
      <c r="AB1495" t="s">
        <v>2</v>
      </c>
      <c r="AC1495" t="s">
        <v>2</v>
      </c>
      <c r="AD1495" t="s">
        <v>2</v>
      </c>
      <c r="AE1495" t="s">
        <v>2</v>
      </c>
      <c r="AF1495" t="s">
        <v>2</v>
      </c>
      <c r="AG1495" t="s">
        <v>165</v>
      </c>
      <c r="AH1495" t="s">
        <v>190</v>
      </c>
    </row>
    <row r="1496" spans="1:34">
      <c r="A1496">
        <v>7415</v>
      </c>
      <c r="B1496">
        <v>730983</v>
      </c>
      <c r="C1496" t="s">
        <v>149</v>
      </c>
      <c r="D1496" t="str">
        <f t="shared" ca="1" si="69"/>
        <v>VBKKLRKPGG</v>
      </c>
      <c r="E1496" t="str">
        <f t="shared" ca="1" si="70"/>
        <v>Grtyepsxyfkmk</v>
      </c>
      <c r="F1496" t="s">
        <v>150</v>
      </c>
      <c r="G1496" t="s">
        <v>167</v>
      </c>
      <c r="H1496" s="149" t="str">
        <f t="shared" ca="1" si="71"/>
        <v>26/2/1997</v>
      </c>
      <c r="I1496" t="s">
        <v>152</v>
      </c>
      <c r="J1496" t="s">
        <v>153</v>
      </c>
      <c r="K1496" t="s">
        <v>1474</v>
      </c>
      <c r="L1496" t="s">
        <v>1475</v>
      </c>
      <c r="M1496" t="s">
        <v>888</v>
      </c>
      <c r="N1496">
        <v>95</v>
      </c>
      <c r="O1496" t="s">
        <v>157</v>
      </c>
      <c r="P1496" t="s">
        <v>158</v>
      </c>
      <c r="Q1496" t="s">
        <v>194</v>
      </c>
      <c r="R1496" t="s">
        <v>195</v>
      </c>
      <c r="S1496" t="s">
        <v>2</v>
      </c>
      <c r="T1496" t="s">
        <v>199</v>
      </c>
      <c r="U1496" t="s">
        <v>200</v>
      </c>
      <c r="V1496" t="s">
        <v>160</v>
      </c>
      <c r="W1496" t="s">
        <v>182</v>
      </c>
      <c r="X1496" t="s">
        <v>200</v>
      </c>
      <c r="Y1496" t="s">
        <v>2</v>
      </c>
      <c r="Z1496">
        <v>2011</v>
      </c>
      <c r="AA1496" t="s">
        <v>164</v>
      </c>
      <c r="AB1496" t="s">
        <v>2</v>
      </c>
      <c r="AC1496" t="s">
        <v>2</v>
      </c>
      <c r="AD1496" t="s">
        <v>2</v>
      </c>
      <c r="AE1496" t="s">
        <v>2</v>
      </c>
      <c r="AF1496" t="s">
        <v>2</v>
      </c>
      <c r="AG1496" t="s">
        <v>165</v>
      </c>
      <c r="AH1496" t="s">
        <v>166</v>
      </c>
    </row>
    <row r="1497" spans="1:34">
      <c r="A1497">
        <v>7415</v>
      </c>
      <c r="B1497">
        <v>731008</v>
      </c>
      <c r="C1497" t="s">
        <v>149</v>
      </c>
      <c r="D1497" t="str">
        <f t="shared" ca="1" si="69"/>
        <v>FXSDLTSGLZ</v>
      </c>
      <c r="E1497" t="str">
        <f t="shared" ca="1" si="70"/>
        <v>Roxcdkpcbtwjy</v>
      </c>
      <c r="F1497" t="s">
        <v>150</v>
      </c>
      <c r="G1497" t="s">
        <v>167</v>
      </c>
      <c r="H1497" s="149" t="str">
        <f t="shared" ca="1" si="71"/>
        <v>15/12/1995</v>
      </c>
      <c r="I1497" t="s">
        <v>152</v>
      </c>
      <c r="J1497" t="s">
        <v>153</v>
      </c>
      <c r="K1497" t="s">
        <v>1474</v>
      </c>
      <c r="L1497" t="s">
        <v>1475</v>
      </c>
      <c r="M1497" t="s">
        <v>888</v>
      </c>
      <c r="N1497">
        <v>95</v>
      </c>
      <c r="O1497" t="s">
        <v>157</v>
      </c>
      <c r="P1497" t="s">
        <v>158</v>
      </c>
      <c r="Q1497" t="s">
        <v>194</v>
      </c>
      <c r="R1497" t="s">
        <v>198</v>
      </c>
      <c r="S1497" t="s">
        <v>2</v>
      </c>
      <c r="T1497" t="s">
        <v>196</v>
      </c>
      <c r="U1497" t="s">
        <v>200</v>
      </c>
      <c r="V1497" t="s">
        <v>160</v>
      </c>
      <c r="W1497" t="s">
        <v>161</v>
      </c>
      <c r="X1497" t="s">
        <v>2</v>
      </c>
      <c r="Y1497" t="s">
        <v>2</v>
      </c>
      <c r="Z1497">
        <v>2011</v>
      </c>
      <c r="AA1497" t="s">
        <v>164</v>
      </c>
      <c r="AB1497" t="s">
        <v>2</v>
      </c>
      <c r="AC1497" t="s">
        <v>2</v>
      </c>
      <c r="AD1497" t="s">
        <v>2</v>
      </c>
      <c r="AE1497" t="s">
        <v>2</v>
      </c>
      <c r="AF1497" t="s">
        <v>2</v>
      </c>
      <c r="AG1497" t="s">
        <v>165</v>
      </c>
      <c r="AH1497" t="s">
        <v>175</v>
      </c>
    </row>
    <row r="1498" spans="1:34">
      <c r="A1498">
        <v>7415</v>
      </c>
      <c r="B1498">
        <v>731027</v>
      </c>
      <c r="C1498" t="s">
        <v>149</v>
      </c>
      <c r="D1498" t="str">
        <f t="shared" ca="1" si="69"/>
        <v>FWTSINZCTQ</v>
      </c>
      <c r="E1498" t="str">
        <f t="shared" ca="1" si="70"/>
        <v>Uonbiskujezvt</v>
      </c>
      <c r="F1498" t="s">
        <v>150</v>
      </c>
      <c r="G1498" t="s">
        <v>167</v>
      </c>
      <c r="H1498" s="149" t="str">
        <f t="shared" ca="1" si="71"/>
        <v>16/11/1997</v>
      </c>
      <c r="I1498" t="s">
        <v>152</v>
      </c>
      <c r="J1498" t="s">
        <v>153</v>
      </c>
      <c r="K1498" t="s">
        <v>1474</v>
      </c>
      <c r="L1498" t="s">
        <v>1475</v>
      </c>
      <c r="M1498" t="s">
        <v>888</v>
      </c>
      <c r="N1498">
        <v>95</v>
      </c>
      <c r="O1498" t="s">
        <v>157</v>
      </c>
      <c r="P1498" t="s">
        <v>158</v>
      </c>
      <c r="Q1498" t="s">
        <v>171</v>
      </c>
      <c r="R1498" t="s">
        <v>1476</v>
      </c>
      <c r="S1498" t="s">
        <v>2</v>
      </c>
      <c r="T1498" t="s">
        <v>2</v>
      </c>
      <c r="U1498" t="s">
        <v>238</v>
      </c>
      <c r="V1498" t="s">
        <v>160</v>
      </c>
      <c r="W1498" t="s">
        <v>161</v>
      </c>
      <c r="X1498" t="s">
        <v>162</v>
      </c>
      <c r="Y1498" t="s">
        <v>2</v>
      </c>
      <c r="Z1498">
        <v>2011</v>
      </c>
      <c r="AA1498" t="s">
        <v>164</v>
      </c>
      <c r="AB1498" t="s">
        <v>2</v>
      </c>
      <c r="AC1498" t="s">
        <v>2</v>
      </c>
      <c r="AD1498" t="s">
        <v>2</v>
      </c>
      <c r="AE1498" t="s">
        <v>2</v>
      </c>
      <c r="AF1498" t="s">
        <v>2</v>
      </c>
      <c r="AG1498" t="s">
        <v>165</v>
      </c>
      <c r="AH1498" t="s">
        <v>166</v>
      </c>
    </row>
    <row r="1499" spans="1:34">
      <c r="A1499">
        <v>7415</v>
      </c>
      <c r="B1499">
        <v>731042</v>
      </c>
      <c r="C1499" t="s">
        <v>149</v>
      </c>
      <c r="D1499" t="str">
        <f t="shared" ca="1" si="69"/>
        <v>GSPXQHCLUJ</v>
      </c>
      <c r="E1499" t="str">
        <f t="shared" ca="1" si="70"/>
        <v>Rfzuclhxxvocp</v>
      </c>
      <c r="F1499" t="s">
        <v>150</v>
      </c>
      <c r="G1499" t="s">
        <v>167</v>
      </c>
      <c r="H1499" s="149" t="str">
        <f t="shared" ca="1" si="71"/>
        <v>7/1/1997</v>
      </c>
      <c r="I1499" t="s">
        <v>152</v>
      </c>
      <c r="J1499" t="s">
        <v>153</v>
      </c>
      <c r="K1499" t="s">
        <v>1474</v>
      </c>
      <c r="L1499" t="s">
        <v>1475</v>
      </c>
      <c r="M1499" t="s">
        <v>888</v>
      </c>
      <c r="N1499">
        <v>95</v>
      </c>
      <c r="O1499" t="s">
        <v>157</v>
      </c>
      <c r="P1499" t="s">
        <v>158</v>
      </c>
      <c r="Q1499" t="s">
        <v>194</v>
      </c>
      <c r="R1499" t="s">
        <v>195</v>
      </c>
      <c r="S1499" t="s">
        <v>2</v>
      </c>
      <c r="T1499" t="s">
        <v>199</v>
      </c>
      <c r="U1499" t="s">
        <v>211</v>
      </c>
      <c r="V1499" t="s">
        <v>160</v>
      </c>
      <c r="W1499" t="s">
        <v>161</v>
      </c>
      <c r="X1499" t="s">
        <v>465</v>
      </c>
      <c r="Y1499" t="s">
        <v>2</v>
      </c>
      <c r="Z1499">
        <v>2011</v>
      </c>
      <c r="AA1499" t="s">
        <v>164</v>
      </c>
      <c r="AB1499" t="s">
        <v>2</v>
      </c>
      <c r="AC1499" t="s">
        <v>2</v>
      </c>
      <c r="AD1499" t="s">
        <v>2</v>
      </c>
      <c r="AE1499" t="s">
        <v>2</v>
      </c>
      <c r="AF1499" t="s">
        <v>2</v>
      </c>
      <c r="AG1499" t="s">
        <v>165</v>
      </c>
      <c r="AH1499" t="s">
        <v>166</v>
      </c>
    </row>
    <row r="1500" spans="1:34">
      <c r="A1500">
        <v>7415</v>
      </c>
      <c r="B1500">
        <v>731043</v>
      </c>
      <c r="C1500" t="s">
        <v>149</v>
      </c>
      <c r="D1500" t="str">
        <f t="shared" ca="1" si="69"/>
        <v>DQKZIZGJPE</v>
      </c>
      <c r="E1500" t="str">
        <f t="shared" ca="1" si="70"/>
        <v>Ozvlfqcmxtmbb</v>
      </c>
      <c r="F1500" t="s">
        <v>150</v>
      </c>
      <c r="G1500" t="s">
        <v>167</v>
      </c>
      <c r="H1500" s="149" t="str">
        <f t="shared" ca="1" si="71"/>
        <v>23/6/1994</v>
      </c>
      <c r="I1500" t="s">
        <v>152</v>
      </c>
      <c r="J1500" t="s">
        <v>153</v>
      </c>
      <c r="K1500" t="s">
        <v>1474</v>
      </c>
      <c r="L1500" t="s">
        <v>1475</v>
      </c>
      <c r="M1500" t="s">
        <v>888</v>
      </c>
      <c r="N1500">
        <v>95</v>
      </c>
      <c r="O1500" t="s">
        <v>157</v>
      </c>
      <c r="P1500" t="s">
        <v>158</v>
      </c>
      <c r="Q1500" t="s">
        <v>171</v>
      </c>
      <c r="R1500" t="s">
        <v>1476</v>
      </c>
      <c r="S1500" t="s">
        <v>2</v>
      </c>
      <c r="T1500" t="s">
        <v>2</v>
      </c>
      <c r="U1500" t="s">
        <v>238</v>
      </c>
      <c r="V1500" t="s">
        <v>160</v>
      </c>
      <c r="W1500" t="s">
        <v>161</v>
      </c>
      <c r="X1500" t="s">
        <v>162</v>
      </c>
      <c r="Y1500" t="s">
        <v>2</v>
      </c>
      <c r="Z1500">
        <v>2011</v>
      </c>
      <c r="AA1500" t="s">
        <v>164</v>
      </c>
      <c r="AB1500" t="s">
        <v>2</v>
      </c>
      <c r="AC1500" t="s">
        <v>2</v>
      </c>
      <c r="AD1500" t="s">
        <v>2</v>
      </c>
      <c r="AE1500" t="s">
        <v>2</v>
      </c>
      <c r="AF1500" t="s">
        <v>2</v>
      </c>
      <c r="AG1500" t="s">
        <v>165</v>
      </c>
      <c r="AH1500" t="s">
        <v>190</v>
      </c>
    </row>
    <row r="1501" spans="1:34">
      <c r="A1501">
        <v>7415</v>
      </c>
      <c r="B1501">
        <v>731061</v>
      </c>
      <c r="C1501" t="s">
        <v>149</v>
      </c>
      <c r="D1501" t="str">
        <f t="shared" ca="1" si="69"/>
        <v>JXPOXQXVXE</v>
      </c>
      <c r="E1501" t="str">
        <f t="shared" ca="1" si="70"/>
        <v>Gpwyddvawbkna</v>
      </c>
      <c r="F1501" t="s">
        <v>150</v>
      </c>
      <c r="G1501" t="s">
        <v>167</v>
      </c>
      <c r="H1501" s="149" t="str">
        <f t="shared" ca="1" si="71"/>
        <v>20/9/1996</v>
      </c>
      <c r="I1501" t="s">
        <v>152</v>
      </c>
      <c r="J1501" t="s">
        <v>153</v>
      </c>
      <c r="K1501" t="s">
        <v>1474</v>
      </c>
      <c r="L1501" t="s">
        <v>1475</v>
      </c>
      <c r="M1501" t="s">
        <v>888</v>
      </c>
      <c r="N1501">
        <v>95</v>
      </c>
      <c r="O1501" t="s">
        <v>157</v>
      </c>
      <c r="P1501" t="s">
        <v>158</v>
      </c>
      <c r="Q1501" t="s">
        <v>171</v>
      </c>
      <c r="R1501" t="s">
        <v>1476</v>
      </c>
      <c r="S1501" t="s">
        <v>2</v>
      </c>
      <c r="T1501" t="s">
        <v>2</v>
      </c>
      <c r="U1501" t="s">
        <v>238</v>
      </c>
      <c r="V1501" t="s">
        <v>160</v>
      </c>
      <c r="W1501" t="s">
        <v>161</v>
      </c>
      <c r="X1501" t="s">
        <v>162</v>
      </c>
      <c r="Y1501" t="s">
        <v>2</v>
      </c>
      <c r="Z1501">
        <v>2011</v>
      </c>
      <c r="AA1501" t="s">
        <v>164</v>
      </c>
      <c r="AB1501" t="s">
        <v>2</v>
      </c>
      <c r="AC1501" t="s">
        <v>2</v>
      </c>
      <c r="AD1501" t="s">
        <v>2</v>
      </c>
      <c r="AE1501" t="s">
        <v>2</v>
      </c>
      <c r="AF1501" t="s">
        <v>2</v>
      </c>
      <c r="AG1501" t="s">
        <v>165</v>
      </c>
      <c r="AH1501" t="s">
        <v>166</v>
      </c>
    </row>
    <row r="1502" spans="1:34">
      <c r="A1502">
        <v>7415</v>
      </c>
      <c r="B1502">
        <v>731073</v>
      </c>
      <c r="C1502" t="s">
        <v>149</v>
      </c>
      <c r="D1502" t="str">
        <f t="shared" ca="1" si="69"/>
        <v>LZNOYXMLWR</v>
      </c>
      <c r="E1502" t="str">
        <f t="shared" ca="1" si="70"/>
        <v>Jiwozvikocmgq</v>
      </c>
      <c r="F1502" t="s">
        <v>150</v>
      </c>
      <c r="G1502" t="s">
        <v>167</v>
      </c>
      <c r="H1502" s="149" t="str">
        <f t="shared" ca="1" si="71"/>
        <v>19/11/1994</v>
      </c>
      <c r="I1502" t="s">
        <v>152</v>
      </c>
      <c r="J1502" t="s">
        <v>153</v>
      </c>
      <c r="K1502" t="s">
        <v>1474</v>
      </c>
      <c r="L1502" t="s">
        <v>1475</v>
      </c>
      <c r="M1502" t="s">
        <v>888</v>
      </c>
      <c r="N1502">
        <v>95</v>
      </c>
      <c r="O1502" t="s">
        <v>157</v>
      </c>
      <c r="P1502" t="s">
        <v>158</v>
      </c>
      <c r="Q1502" t="s">
        <v>194</v>
      </c>
      <c r="R1502" t="s">
        <v>236</v>
      </c>
      <c r="S1502" t="s">
        <v>2</v>
      </c>
      <c r="T1502" t="s">
        <v>199</v>
      </c>
      <c r="U1502" t="s">
        <v>200</v>
      </c>
      <c r="V1502" t="s">
        <v>160</v>
      </c>
      <c r="W1502" t="s">
        <v>161</v>
      </c>
      <c r="X1502" t="s">
        <v>200</v>
      </c>
      <c r="Y1502" t="s">
        <v>2</v>
      </c>
      <c r="Z1502">
        <v>2011</v>
      </c>
      <c r="AA1502" t="s">
        <v>164</v>
      </c>
      <c r="AB1502" t="s">
        <v>2</v>
      </c>
      <c r="AC1502" t="s">
        <v>2</v>
      </c>
      <c r="AD1502" t="s">
        <v>2</v>
      </c>
      <c r="AE1502" t="s">
        <v>2</v>
      </c>
      <c r="AF1502" t="s">
        <v>2</v>
      </c>
      <c r="AG1502" t="s">
        <v>284</v>
      </c>
      <c r="AH1502" t="s">
        <v>232</v>
      </c>
    </row>
    <row r="1503" spans="1:34">
      <c r="A1503">
        <v>7415</v>
      </c>
      <c r="B1503">
        <v>731103</v>
      </c>
      <c r="C1503" t="s">
        <v>149</v>
      </c>
      <c r="D1503" t="str">
        <f t="shared" ca="1" si="69"/>
        <v>ISZTIYUWER</v>
      </c>
      <c r="E1503" t="str">
        <f t="shared" ca="1" si="70"/>
        <v>Lcmkufhmwuwfd</v>
      </c>
      <c r="F1503" t="s">
        <v>150</v>
      </c>
      <c r="G1503" t="s">
        <v>167</v>
      </c>
      <c r="H1503" s="149" t="str">
        <f t="shared" ca="1" si="71"/>
        <v>26/11/1994</v>
      </c>
      <c r="I1503" t="s">
        <v>152</v>
      </c>
      <c r="J1503" t="s">
        <v>153</v>
      </c>
      <c r="K1503" t="s">
        <v>1474</v>
      </c>
      <c r="L1503" t="s">
        <v>1475</v>
      </c>
      <c r="M1503" t="s">
        <v>888</v>
      </c>
      <c r="N1503">
        <v>95</v>
      </c>
      <c r="O1503" t="s">
        <v>157</v>
      </c>
      <c r="P1503" t="s">
        <v>158</v>
      </c>
      <c r="Q1503" t="s">
        <v>171</v>
      </c>
      <c r="R1503" t="s">
        <v>1476</v>
      </c>
      <c r="S1503" t="s">
        <v>2</v>
      </c>
      <c r="T1503" t="s">
        <v>2</v>
      </c>
      <c r="U1503" t="s">
        <v>238</v>
      </c>
      <c r="V1503" t="s">
        <v>160</v>
      </c>
      <c r="W1503" t="s">
        <v>182</v>
      </c>
      <c r="X1503" t="s">
        <v>162</v>
      </c>
      <c r="Y1503" t="s">
        <v>2</v>
      </c>
      <c r="Z1503">
        <v>2011</v>
      </c>
      <c r="AA1503" t="s">
        <v>164</v>
      </c>
      <c r="AB1503" t="s">
        <v>2</v>
      </c>
      <c r="AC1503" t="s">
        <v>2</v>
      </c>
      <c r="AD1503" t="s">
        <v>2</v>
      </c>
      <c r="AE1503" t="s">
        <v>2</v>
      </c>
      <c r="AF1503" t="s">
        <v>2</v>
      </c>
      <c r="AG1503" t="s">
        <v>165</v>
      </c>
      <c r="AH1503" t="s">
        <v>190</v>
      </c>
    </row>
    <row r="1504" spans="1:34">
      <c r="A1504">
        <v>7415</v>
      </c>
      <c r="B1504">
        <v>731122</v>
      </c>
      <c r="C1504" t="s">
        <v>149</v>
      </c>
      <c r="D1504" t="str">
        <f t="shared" ca="1" si="69"/>
        <v>LIBASTTRTQ</v>
      </c>
      <c r="E1504" t="str">
        <f t="shared" ca="1" si="70"/>
        <v>Qfknbugwmxork</v>
      </c>
      <c r="F1504" t="s">
        <v>150</v>
      </c>
      <c r="G1504" t="s">
        <v>167</v>
      </c>
      <c r="H1504" s="149" t="str">
        <f t="shared" ca="1" si="71"/>
        <v>24/2/1997</v>
      </c>
      <c r="I1504" t="s">
        <v>152</v>
      </c>
      <c r="J1504" t="s">
        <v>153</v>
      </c>
      <c r="K1504" t="s">
        <v>1474</v>
      </c>
      <c r="L1504" t="s">
        <v>1475</v>
      </c>
      <c r="M1504" t="s">
        <v>888</v>
      </c>
      <c r="N1504">
        <v>95</v>
      </c>
      <c r="O1504" t="s">
        <v>157</v>
      </c>
      <c r="P1504" t="s">
        <v>158</v>
      </c>
      <c r="Q1504" t="s">
        <v>171</v>
      </c>
      <c r="R1504" t="s">
        <v>1476</v>
      </c>
      <c r="S1504" t="s">
        <v>2</v>
      </c>
      <c r="T1504" t="s">
        <v>2</v>
      </c>
      <c r="U1504" t="s">
        <v>238</v>
      </c>
      <c r="V1504" t="s">
        <v>160</v>
      </c>
      <c r="W1504" t="s">
        <v>161</v>
      </c>
      <c r="X1504" t="s">
        <v>162</v>
      </c>
      <c r="Y1504" t="s">
        <v>2</v>
      </c>
      <c r="Z1504">
        <v>2011</v>
      </c>
      <c r="AA1504" t="s">
        <v>164</v>
      </c>
      <c r="AB1504" t="s">
        <v>2</v>
      </c>
      <c r="AC1504" t="s">
        <v>2</v>
      </c>
      <c r="AD1504" t="s">
        <v>2</v>
      </c>
      <c r="AE1504" t="s">
        <v>2</v>
      </c>
      <c r="AF1504" t="s">
        <v>2</v>
      </c>
      <c r="AG1504" t="s">
        <v>165</v>
      </c>
      <c r="AH1504" t="s">
        <v>175</v>
      </c>
    </row>
    <row r="1505" spans="1:34">
      <c r="A1505">
        <v>7415</v>
      </c>
      <c r="B1505">
        <v>732974</v>
      </c>
      <c r="C1505" t="s">
        <v>149</v>
      </c>
      <c r="D1505" t="str">
        <f t="shared" ca="1" si="69"/>
        <v>ATXNXSXYWX</v>
      </c>
      <c r="E1505" t="str">
        <f t="shared" ca="1" si="70"/>
        <v>Kcuwxpdejgcoy</v>
      </c>
      <c r="F1505" t="s">
        <v>150</v>
      </c>
      <c r="G1505" t="s">
        <v>167</v>
      </c>
      <c r="H1505" s="149" t="str">
        <f t="shared" ca="1" si="71"/>
        <v>26/6/1994</v>
      </c>
      <c r="I1505" t="s">
        <v>152</v>
      </c>
      <c r="J1505" t="s">
        <v>153</v>
      </c>
      <c r="K1505" t="s">
        <v>1477</v>
      </c>
      <c r="L1505" t="s">
        <v>1478</v>
      </c>
      <c r="M1505" t="s">
        <v>1285</v>
      </c>
      <c r="N1505">
        <v>78</v>
      </c>
      <c r="O1505" t="s">
        <v>157</v>
      </c>
      <c r="P1505" t="s">
        <v>158</v>
      </c>
      <c r="Q1505" t="s">
        <v>187</v>
      </c>
      <c r="R1505" t="s">
        <v>1479</v>
      </c>
      <c r="S1505" t="s">
        <v>2</v>
      </c>
      <c r="T1505" t="s">
        <v>2</v>
      </c>
      <c r="U1505" t="s">
        <v>1301</v>
      </c>
      <c r="V1505" t="s">
        <v>160</v>
      </c>
      <c r="W1505" t="s">
        <v>161</v>
      </c>
      <c r="X1505" t="s">
        <v>2</v>
      </c>
      <c r="Y1505" t="s">
        <v>2</v>
      </c>
      <c r="Z1505">
        <v>2011</v>
      </c>
      <c r="AA1505" t="s">
        <v>164</v>
      </c>
      <c r="AB1505" t="s">
        <v>2</v>
      </c>
      <c r="AC1505" t="s">
        <v>2</v>
      </c>
      <c r="AD1505" t="s">
        <v>2</v>
      </c>
      <c r="AE1505" t="s">
        <v>2</v>
      </c>
      <c r="AF1505" t="s">
        <v>2</v>
      </c>
      <c r="AG1505" t="s">
        <v>213</v>
      </c>
      <c r="AH1505" t="s">
        <v>166</v>
      </c>
    </row>
    <row r="1506" spans="1:34">
      <c r="A1506">
        <v>7415</v>
      </c>
      <c r="B1506">
        <v>733070</v>
      </c>
      <c r="C1506" t="s">
        <v>183</v>
      </c>
      <c r="D1506" t="str">
        <f t="shared" ca="1" si="69"/>
        <v>HUALHLZCQK</v>
      </c>
      <c r="E1506" t="str">
        <f t="shared" ca="1" si="70"/>
        <v>Rylzgvtjqlvfb</v>
      </c>
      <c r="F1506" t="s">
        <v>150</v>
      </c>
      <c r="G1506" t="s">
        <v>151</v>
      </c>
      <c r="H1506" s="149" t="str">
        <f t="shared" ca="1" si="71"/>
        <v>27/10/1996</v>
      </c>
      <c r="I1506" t="s">
        <v>152</v>
      </c>
      <c r="J1506" t="s">
        <v>153</v>
      </c>
      <c r="K1506" t="s">
        <v>1480</v>
      </c>
      <c r="L1506" t="s">
        <v>1481</v>
      </c>
      <c r="M1506" t="s">
        <v>888</v>
      </c>
      <c r="N1506">
        <v>95</v>
      </c>
      <c r="O1506" t="s">
        <v>157</v>
      </c>
      <c r="P1506" t="s">
        <v>158</v>
      </c>
      <c r="Q1506" t="s">
        <v>187</v>
      </c>
      <c r="R1506" t="s">
        <v>1482</v>
      </c>
      <c r="S1506" t="s">
        <v>2</v>
      </c>
      <c r="T1506" t="s">
        <v>2</v>
      </c>
      <c r="U1506" t="s">
        <v>1483</v>
      </c>
      <c r="V1506" t="s">
        <v>160</v>
      </c>
      <c r="W1506" t="s">
        <v>2</v>
      </c>
      <c r="X1506" t="s">
        <v>2</v>
      </c>
      <c r="Y1506" t="s">
        <v>2</v>
      </c>
      <c r="Z1506">
        <v>2011</v>
      </c>
      <c r="AA1506" t="s">
        <v>164</v>
      </c>
      <c r="AB1506" t="s">
        <v>2</v>
      </c>
      <c r="AC1506" t="s">
        <v>2</v>
      </c>
      <c r="AD1506" t="s">
        <v>2</v>
      </c>
      <c r="AE1506" t="s">
        <v>2</v>
      </c>
      <c r="AF1506" t="s">
        <v>2</v>
      </c>
      <c r="AG1506" t="s">
        <v>174</v>
      </c>
      <c r="AH1506" t="s">
        <v>166</v>
      </c>
    </row>
    <row r="1507" spans="1:34">
      <c r="A1507">
        <v>7415</v>
      </c>
      <c r="B1507">
        <v>734740</v>
      </c>
      <c r="C1507" t="s">
        <v>149</v>
      </c>
      <c r="D1507" t="str">
        <f t="shared" ca="1" si="69"/>
        <v>JIEPWTOUEI</v>
      </c>
      <c r="E1507" t="str">
        <f t="shared" ca="1" si="70"/>
        <v>Hykjfinixbgwf</v>
      </c>
      <c r="F1507" t="s">
        <v>150</v>
      </c>
      <c r="G1507" t="s">
        <v>167</v>
      </c>
      <c r="H1507" s="149" t="str">
        <f t="shared" ca="1" si="71"/>
        <v>17/3/1995</v>
      </c>
      <c r="I1507" t="s">
        <v>152</v>
      </c>
      <c r="J1507" t="s">
        <v>153</v>
      </c>
      <c r="K1507" t="s">
        <v>1484</v>
      </c>
      <c r="L1507" t="s">
        <v>1485</v>
      </c>
      <c r="M1507" t="s">
        <v>470</v>
      </c>
      <c r="N1507">
        <v>93</v>
      </c>
      <c r="O1507" t="s">
        <v>157</v>
      </c>
      <c r="P1507" t="s">
        <v>158</v>
      </c>
      <c r="Q1507" t="s">
        <v>171</v>
      </c>
      <c r="R1507" t="s">
        <v>1427</v>
      </c>
      <c r="S1507" t="s">
        <v>2</v>
      </c>
      <c r="T1507" t="s">
        <v>2</v>
      </c>
      <c r="U1507" t="s">
        <v>238</v>
      </c>
      <c r="V1507" t="s">
        <v>160</v>
      </c>
      <c r="W1507" t="s">
        <v>161</v>
      </c>
      <c r="X1507" t="s">
        <v>162</v>
      </c>
      <c r="Y1507" t="s">
        <v>2</v>
      </c>
      <c r="Z1507">
        <v>2011</v>
      </c>
      <c r="AA1507" t="s">
        <v>164</v>
      </c>
      <c r="AB1507" t="s">
        <v>2</v>
      </c>
      <c r="AC1507" t="s">
        <v>2</v>
      </c>
      <c r="AD1507" t="s">
        <v>2</v>
      </c>
      <c r="AE1507" t="s">
        <v>2</v>
      </c>
      <c r="AF1507" t="s">
        <v>2</v>
      </c>
      <c r="AG1507" t="s">
        <v>174</v>
      </c>
      <c r="AH1507" t="s">
        <v>166</v>
      </c>
    </row>
    <row r="1508" spans="1:34">
      <c r="A1508">
        <v>7415</v>
      </c>
      <c r="B1508">
        <v>734743</v>
      </c>
      <c r="C1508" t="s">
        <v>183</v>
      </c>
      <c r="D1508" t="str">
        <f t="shared" ca="1" si="69"/>
        <v>EZDPOCVSBI</v>
      </c>
      <c r="E1508" t="str">
        <f t="shared" ca="1" si="70"/>
        <v>Itupvgcwroipy</v>
      </c>
      <c r="F1508" t="s">
        <v>150</v>
      </c>
      <c r="G1508" t="s">
        <v>167</v>
      </c>
      <c r="H1508" s="149" t="str">
        <f t="shared" ca="1" si="71"/>
        <v>20/11/1994</v>
      </c>
      <c r="I1508" t="s">
        <v>152</v>
      </c>
      <c r="J1508" t="s">
        <v>153</v>
      </c>
      <c r="K1508" t="s">
        <v>1484</v>
      </c>
      <c r="L1508" t="s">
        <v>1485</v>
      </c>
      <c r="M1508" t="s">
        <v>470</v>
      </c>
      <c r="N1508">
        <v>93</v>
      </c>
      <c r="O1508" t="s">
        <v>157</v>
      </c>
      <c r="P1508" t="s">
        <v>158</v>
      </c>
      <c r="Q1508" t="s">
        <v>1486</v>
      </c>
      <c r="R1508" t="s">
        <v>1487</v>
      </c>
      <c r="S1508" t="s">
        <v>2</v>
      </c>
      <c r="T1508" t="s">
        <v>2</v>
      </c>
      <c r="U1508" t="s">
        <v>2</v>
      </c>
      <c r="V1508" t="s">
        <v>2</v>
      </c>
      <c r="W1508" t="s">
        <v>2</v>
      </c>
      <c r="X1508" t="s">
        <v>2</v>
      </c>
      <c r="Y1508" t="s">
        <v>2</v>
      </c>
      <c r="Z1508">
        <v>2010</v>
      </c>
      <c r="AA1508" t="s">
        <v>1488</v>
      </c>
      <c r="AB1508" t="s">
        <v>1489</v>
      </c>
      <c r="AC1508" t="s">
        <v>2</v>
      </c>
      <c r="AD1508" t="s">
        <v>206</v>
      </c>
      <c r="AE1508" t="s">
        <v>1490</v>
      </c>
      <c r="AF1508" t="s">
        <v>1491</v>
      </c>
      <c r="AG1508" t="s">
        <v>2</v>
      </c>
      <c r="AH1508" t="s">
        <v>2</v>
      </c>
    </row>
    <row r="1509" spans="1:34">
      <c r="A1509">
        <v>7415</v>
      </c>
      <c r="B1509">
        <v>734745</v>
      </c>
      <c r="C1509" t="s">
        <v>149</v>
      </c>
      <c r="D1509" t="str">
        <f t="shared" ca="1" si="69"/>
        <v>AOFGZQXWXW</v>
      </c>
      <c r="E1509" t="str">
        <f t="shared" ca="1" si="70"/>
        <v>Vtvlqyvvhjafu</v>
      </c>
      <c r="F1509" t="s">
        <v>150</v>
      </c>
      <c r="G1509" t="s">
        <v>167</v>
      </c>
      <c r="H1509" s="149" t="str">
        <f t="shared" ca="1" si="71"/>
        <v>17/9/1997</v>
      </c>
      <c r="I1509" t="s">
        <v>152</v>
      </c>
      <c r="J1509" t="s">
        <v>153</v>
      </c>
      <c r="K1509" t="s">
        <v>1484</v>
      </c>
      <c r="L1509" t="s">
        <v>1485</v>
      </c>
      <c r="M1509" t="s">
        <v>470</v>
      </c>
      <c r="N1509">
        <v>93</v>
      </c>
      <c r="O1509" t="s">
        <v>157</v>
      </c>
      <c r="P1509" t="s">
        <v>158</v>
      </c>
      <c r="Q1509" t="s">
        <v>171</v>
      </c>
      <c r="R1509" t="s">
        <v>1427</v>
      </c>
      <c r="S1509" t="s">
        <v>2</v>
      </c>
      <c r="T1509" t="s">
        <v>2</v>
      </c>
      <c r="U1509" t="s">
        <v>238</v>
      </c>
      <c r="V1509" t="s">
        <v>160</v>
      </c>
      <c r="W1509" t="s">
        <v>161</v>
      </c>
      <c r="X1509" t="s">
        <v>162</v>
      </c>
      <c r="Y1509" t="s">
        <v>2</v>
      </c>
      <c r="Z1509">
        <v>2010</v>
      </c>
      <c r="AA1509" t="s">
        <v>164</v>
      </c>
      <c r="AB1509" t="s">
        <v>2</v>
      </c>
      <c r="AC1509" t="s">
        <v>2</v>
      </c>
      <c r="AD1509" t="s">
        <v>2</v>
      </c>
      <c r="AE1509" t="s">
        <v>2</v>
      </c>
      <c r="AF1509" t="s">
        <v>2</v>
      </c>
      <c r="AG1509" t="s">
        <v>174</v>
      </c>
      <c r="AH1509" t="s">
        <v>166</v>
      </c>
    </row>
    <row r="1510" spans="1:34">
      <c r="A1510">
        <v>7415</v>
      </c>
      <c r="B1510">
        <v>734781</v>
      </c>
      <c r="C1510" t="s">
        <v>149</v>
      </c>
      <c r="D1510" t="str">
        <f t="shared" ca="1" si="69"/>
        <v>IUOHCVWMIB</v>
      </c>
      <c r="E1510" t="str">
        <f t="shared" ca="1" si="70"/>
        <v>Nznriihzvxpms</v>
      </c>
      <c r="F1510" t="s">
        <v>150</v>
      </c>
      <c r="G1510" t="s">
        <v>167</v>
      </c>
      <c r="H1510" s="149" t="str">
        <f t="shared" ca="1" si="71"/>
        <v>24/8/1995</v>
      </c>
      <c r="I1510" t="s">
        <v>152</v>
      </c>
      <c r="J1510" t="s">
        <v>153</v>
      </c>
      <c r="K1510" t="s">
        <v>1484</v>
      </c>
      <c r="L1510" t="s">
        <v>1485</v>
      </c>
      <c r="M1510" t="s">
        <v>470</v>
      </c>
      <c r="N1510">
        <v>93</v>
      </c>
      <c r="O1510" t="s">
        <v>157</v>
      </c>
      <c r="P1510" t="s">
        <v>158</v>
      </c>
      <c r="Q1510" t="s">
        <v>171</v>
      </c>
      <c r="R1510" t="s">
        <v>1427</v>
      </c>
      <c r="S1510" t="s">
        <v>2</v>
      </c>
      <c r="T1510" t="s">
        <v>2</v>
      </c>
      <c r="U1510" t="s">
        <v>238</v>
      </c>
      <c r="V1510" t="s">
        <v>160</v>
      </c>
      <c r="W1510" t="s">
        <v>161</v>
      </c>
      <c r="X1510" t="s">
        <v>162</v>
      </c>
      <c r="Y1510" t="s">
        <v>2</v>
      </c>
      <c r="Z1510">
        <v>2011</v>
      </c>
      <c r="AA1510" t="s">
        <v>164</v>
      </c>
      <c r="AB1510" t="s">
        <v>2</v>
      </c>
      <c r="AC1510" t="s">
        <v>2</v>
      </c>
      <c r="AD1510" t="s">
        <v>2</v>
      </c>
      <c r="AE1510" t="s">
        <v>2</v>
      </c>
      <c r="AF1510" t="s">
        <v>2</v>
      </c>
      <c r="AG1510" t="s">
        <v>174</v>
      </c>
      <c r="AH1510" t="s">
        <v>166</v>
      </c>
    </row>
    <row r="1511" spans="1:34">
      <c r="A1511">
        <v>7415</v>
      </c>
      <c r="B1511">
        <v>734788</v>
      </c>
      <c r="C1511" t="s">
        <v>149</v>
      </c>
      <c r="D1511" t="str">
        <f t="shared" ca="1" si="69"/>
        <v>ARDFDRKJQQ</v>
      </c>
      <c r="E1511" t="str">
        <f t="shared" ca="1" si="70"/>
        <v>Rmoqvhjxgipac</v>
      </c>
      <c r="F1511" t="s">
        <v>150</v>
      </c>
      <c r="G1511" t="s">
        <v>167</v>
      </c>
      <c r="H1511" s="149" t="str">
        <f t="shared" ca="1" si="71"/>
        <v>16/12/1995</v>
      </c>
      <c r="I1511" t="s">
        <v>152</v>
      </c>
      <c r="J1511" t="s">
        <v>153</v>
      </c>
      <c r="K1511" t="s">
        <v>1484</v>
      </c>
      <c r="L1511" t="s">
        <v>1485</v>
      </c>
      <c r="M1511" t="s">
        <v>470</v>
      </c>
      <c r="N1511">
        <v>93</v>
      </c>
      <c r="O1511" t="s">
        <v>157</v>
      </c>
      <c r="P1511" t="s">
        <v>158</v>
      </c>
      <c r="Q1511" t="s">
        <v>194</v>
      </c>
      <c r="R1511" t="s">
        <v>1492</v>
      </c>
      <c r="S1511" t="s">
        <v>2</v>
      </c>
      <c r="T1511" t="s">
        <v>199</v>
      </c>
      <c r="U1511" t="s">
        <v>201</v>
      </c>
      <c r="V1511" t="s">
        <v>160</v>
      </c>
      <c r="W1511" t="s">
        <v>161</v>
      </c>
      <c r="X1511" t="s">
        <v>2</v>
      </c>
      <c r="Y1511" t="s">
        <v>2</v>
      </c>
      <c r="Z1511">
        <v>2011</v>
      </c>
      <c r="AA1511" t="s">
        <v>164</v>
      </c>
      <c r="AB1511" t="s">
        <v>2</v>
      </c>
      <c r="AC1511" t="s">
        <v>2</v>
      </c>
      <c r="AD1511" t="s">
        <v>2</v>
      </c>
      <c r="AE1511" t="s">
        <v>2</v>
      </c>
      <c r="AF1511" t="s">
        <v>2</v>
      </c>
      <c r="AG1511" t="s">
        <v>213</v>
      </c>
      <c r="AH1511" t="s">
        <v>166</v>
      </c>
    </row>
    <row r="1512" spans="1:34">
      <c r="A1512">
        <v>7415</v>
      </c>
      <c r="B1512">
        <v>734789</v>
      </c>
      <c r="C1512" t="s">
        <v>149</v>
      </c>
      <c r="D1512" t="str">
        <f t="shared" ca="1" si="69"/>
        <v>VWPNSSUKBR</v>
      </c>
      <c r="E1512" t="str">
        <f t="shared" ca="1" si="70"/>
        <v>Tvbcufticmcov</v>
      </c>
      <c r="F1512" t="s">
        <v>150</v>
      </c>
      <c r="G1512" t="s">
        <v>167</v>
      </c>
      <c r="H1512" s="149" t="str">
        <f t="shared" ca="1" si="71"/>
        <v>24/8/1996</v>
      </c>
      <c r="I1512" t="s">
        <v>152</v>
      </c>
      <c r="J1512" t="s">
        <v>153</v>
      </c>
      <c r="K1512" t="s">
        <v>1484</v>
      </c>
      <c r="L1512" t="s">
        <v>1485</v>
      </c>
      <c r="M1512" t="s">
        <v>470</v>
      </c>
      <c r="N1512">
        <v>93</v>
      </c>
      <c r="O1512" t="s">
        <v>157</v>
      </c>
      <c r="P1512" t="s">
        <v>158</v>
      </c>
      <c r="Q1512" t="s">
        <v>171</v>
      </c>
      <c r="R1512" t="s">
        <v>1427</v>
      </c>
      <c r="S1512" t="s">
        <v>2</v>
      </c>
      <c r="T1512" t="s">
        <v>2</v>
      </c>
      <c r="U1512" t="s">
        <v>238</v>
      </c>
      <c r="V1512" t="s">
        <v>160</v>
      </c>
      <c r="W1512" t="s">
        <v>161</v>
      </c>
      <c r="X1512" t="s">
        <v>162</v>
      </c>
      <c r="Y1512" t="s">
        <v>2</v>
      </c>
      <c r="Z1512">
        <v>2011</v>
      </c>
      <c r="AA1512" t="s">
        <v>164</v>
      </c>
      <c r="AB1512" t="s">
        <v>2</v>
      </c>
      <c r="AC1512" t="s">
        <v>2</v>
      </c>
      <c r="AD1512" t="s">
        <v>2</v>
      </c>
      <c r="AE1512" t="s">
        <v>2</v>
      </c>
      <c r="AF1512" t="s">
        <v>2</v>
      </c>
      <c r="AG1512" t="s">
        <v>174</v>
      </c>
      <c r="AH1512" t="s">
        <v>190</v>
      </c>
    </row>
    <row r="1513" spans="1:34">
      <c r="A1513">
        <v>7415</v>
      </c>
      <c r="B1513">
        <v>734816</v>
      </c>
      <c r="C1513" t="s">
        <v>149</v>
      </c>
      <c r="D1513" t="str">
        <f t="shared" ca="1" si="69"/>
        <v>XIONIDLJAC</v>
      </c>
      <c r="E1513" t="str">
        <f t="shared" ca="1" si="70"/>
        <v>Awzzshpzsahna</v>
      </c>
      <c r="F1513" t="s">
        <v>150</v>
      </c>
      <c r="G1513" t="s">
        <v>167</v>
      </c>
      <c r="H1513" s="149" t="str">
        <f t="shared" ca="1" si="71"/>
        <v>22/8/1995</v>
      </c>
      <c r="I1513" t="s">
        <v>152</v>
      </c>
      <c r="J1513" t="s">
        <v>153</v>
      </c>
      <c r="K1513" t="s">
        <v>1484</v>
      </c>
      <c r="L1513" t="s">
        <v>1485</v>
      </c>
      <c r="M1513" t="s">
        <v>470</v>
      </c>
      <c r="N1513">
        <v>93</v>
      </c>
      <c r="O1513" t="s">
        <v>157</v>
      </c>
      <c r="P1513" t="s">
        <v>158</v>
      </c>
      <c r="Q1513" t="s">
        <v>171</v>
      </c>
      <c r="R1513" t="s">
        <v>1427</v>
      </c>
      <c r="S1513" t="s">
        <v>2</v>
      </c>
      <c r="T1513" t="s">
        <v>2</v>
      </c>
      <c r="U1513" t="s">
        <v>238</v>
      </c>
      <c r="V1513" t="s">
        <v>160</v>
      </c>
      <c r="W1513" t="s">
        <v>161</v>
      </c>
      <c r="X1513" t="s">
        <v>162</v>
      </c>
      <c r="Y1513" t="s">
        <v>2</v>
      </c>
      <c r="Z1513">
        <v>2011</v>
      </c>
      <c r="AA1513" t="s">
        <v>164</v>
      </c>
      <c r="AB1513" t="s">
        <v>2</v>
      </c>
      <c r="AC1513" t="s">
        <v>2</v>
      </c>
      <c r="AD1513" t="s">
        <v>2</v>
      </c>
      <c r="AE1513" t="s">
        <v>2</v>
      </c>
      <c r="AF1513" t="s">
        <v>2</v>
      </c>
      <c r="AG1513" t="s">
        <v>174</v>
      </c>
      <c r="AH1513" t="s">
        <v>166</v>
      </c>
    </row>
    <row r="1514" spans="1:34">
      <c r="A1514">
        <v>7415</v>
      </c>
      <c r="B1514">
        <v>734856</v>
      </c>
      <c r="C1514" t="s">
        <v>149</v>
      </c>
      <c r="D1514" t="str">
        <f t="shared" ca="1" si="69"/>
        <v>VCORBQSXZF</v>
      </c>
      <c r="E1514" t="str">
        <f t="shared" ca="1" si="70"/>
        <v>Sxjojfatujslk</v>
      </c>
      <c r="F1514" t="s">
        <v>150</v>
      </c>
      <c r="G1514" t="s">
        <v>167</v>
      </c>
      <c r="H1514" s="149" t="str">
        <f t="shared" ca="1" si="71"/>
        <v>24/1/1995</v>
      </c>
      <c r="I1514" t="s">
        <v>152</v>
      </c>
      <c r="J1514" t="s">
        <v>153</v>
      </c>
      <c r="K1514" t="s">
        <v>1484</v>
      </c>
      <c r="L1514" t="s">
        <v>1485</v>
      </c>
      <c r="M1514" t="s">
        <v>470</v>
      </c>
      <c r="N1514">
        <v>93</v>
      </c>
      <c r="O1514" t="s">
        <v>157</v>
      </c>
      <c r="P1514" t="s">
        <v>158</v>
      </c>
      <c r="Q1514" t="s">
        <v>194</v>
      </c>
      <c r="R1514" t="s">
        <v>1493</v>
      </c>
      <c r="S1514" t="s">
        <v>2</v>
      </c>
      <c r="T1514" t="s">
        <v>196</v>
      </c>
      <c r="U1514" t="s">
        <v>211</v>
      </c>
      <c r="V1514" t="s">
        <v>160</v>
      </c>
      <c r="W1514" t="s">
        <v>182</v>
      </c>
      <c r="X1514" t="s">
        <v>254</v>
      </c>
      <c r="Y1514" t="s">
        <v>2</v>
      </c>
      <c r="Z1514">
        <v>2011</v>
      </c>
      <c r="AA1514" t="s">
        <v>164</v>
      </c>
      <c r="AB1514" t="s">
        <v>2</v>
      </c>
      <c r="AC1514" t="s">
        <v>2</v>
      </c>
      <c r="AD1514" t="s">
        <v>2</v>
      </c>
      <c r="AE1514" t="s">
        <v>2</v>
      </c>
      <c r="AF1514" t="s">
        <v>2</v>
      </c>
      <c r="AG1514" t="s">
        <v>213</v>
      </c>
      <c r="AH1514" t="s">
        <v>190</v>
      </c>
    </row>
    <row r="1515" spans="1:34">
      <c r="A1515">
        <v>7415</v>
      </c>
      <c r="B1515">
        <v>734883</v>
      </c>
      <c r="C1515" t="s">
        <v>183</v>
      </c>
      <c r="D1515" t="str">
        <f t="shared" ca="1" si="69"/>
        <v>QSMTVGBXEA</v>
      </c>
      <c r="E1515" t="str">
        <f t="shared" ca="1" si="70"/>
        <v>Umqginergyrum</v>
      </c>
      <c r="F1515" t="s">
        <v>150</v>
      </c>
      <c r="G1515" t="s">
        <v>167</v>
      </c>
      <c r="H1515" s="149" t="str">
        <f t="shared" ca="1" si="71"/>
        <v>14/6/1996</v>
      </c>
      <c r="I1515" t="s">
        <v>152</v>
      </c>
      <c r="J1515" t="s">
        <v>153</v>
      </c>
      <c r="K1515" t="s">
        <v>1484</v>
      </c>
      <c r="L1515" t="s">
        <v>1485</v>
      </c>
      <c r="M1515" t="s">
        <v>470</v>
      </c>
      <c r="N1515">
        <v>93</v>
      </c>
      <c r="O1515" t="s">
        <v>157</v>
      </c>
      <c r="P1515" t="s">
        <v>158</v>
      </c>
      <c r="Q1515" t="s">
        <v>194</v>
      </c>
      <c r="R1515" t="s">
        <v>1492</v>
      </c>
      <c r="S1515" t="s">
        <v>2</v>
      </c>
      <c r="T1515" t="s">
        <v>199</v>
      </c>
      <c r="U1515" t="s">
        <v>201</v>
      </c>
      <c r="V1515" t="s">
        <v>160</v>
      </c>
      <c r="W1515" t="s">
        <v>161</v>
      </c>
      <c r="X1515" t="s">
        <v>2</v>
      </c>
      <c r="Y1515" t="s">
        <v>2</v>
      </c>
      <c r="Z1515">
        <v>2011</v>
      </c>
      <c r="AA1515" t="s">
        <v>164</v>
      </c>
      <c r="AB1515" t="s">
        <v>2</v>
      </c>
      <c r="AC1515" t="s">
        <v>2</v>
      </c>
      <c r="AD1515" t="s">
        <v>2</v>
      </c>
      <c r="AE1515" t="s">
        <v>2</v>
      </c>
      <c r="AF1515" t="s">
        <v>2</v>
      </c>
      <c r="AG1515" t="s">
        <v>213</v>
      </c>
      <c r="AH1515" t="s">
        <v>190</v>
      </c>
    </row>
    <row r="1516" spans="1:34">
      <c r="A1516">
        <v>7415</v>
      </c>
      <c r="B1516">
        <v>734887</v>
      </c>
      <c r="C1516" t="s">
        <v>149</v>
      </c>
      <c r="D1516" t="str">
        <f t="shared" ca="1" si="69"/>
        <v>EBICTIKINP</v>
      </c>
      <c r="E1516" t="str">
        <f t="shared" ca="1" si="70"/>
        <v>Vumgcicongreh</v>
      </c>
      <c r="F1516" t="s">
        <v>150</v>
      </c>
      <c r="G1516" t="s">
        <v>167</v>
      </c>
      <c r="H1516" s="149" t="str">
        <f t="shared" ca="1" si="71"/>
        <v>4/3/1997</v>
      </c>
      <c r="I1516" t="s">
        <v>152</v>
      </c>
      <c r="J1516" t="s">
        <v>153</v>
      </c>
      <c r="K1516" t="s">
        <v>1484</v>
      </c>
      <c r="L1516" t="s">
        <v>1485</v>
      </c>
      <c r="M1516" t="s">
        <v>470</v>
      </c>
      <c r="N1516">
        <v>93</v>
      </c>
      <c r="O1516" t="s">
        <v>157</v>
      </c>
      <c r="P1516" t="s">
        <v>158</v>
      </c>
      <c r="Q1516" t="s">
        <v>194</v>
      </c>
      <c r="R1516" t="s">
        <v>1492</v>
      </c>
      <c r="S1516" t="s">
        <v>2</v>
      </c>
      <c r="T1516" t="s">
        <v>199</v>
      </c>
      <c r="U1516" t="s">
        <v>201</v>
      </c>
      <c r="V1516" t="s">
        <v>160</v>
      </c>
      <c r="W1516" t="s">
        <v>161</v>
      </c>
      <c r="X1516" t="s">
        <v>2</v>
      </c>
      <c r="Y1516" t="s">
        <v>2</v>
      </c>
      <c r="Z1516">
        <v>2011</v>
      </c>
      <c r="AA1516" t="s">
        <v>164</v>
      </c>
      <c r="AB1516" t="s">
        <v>2</v>
      </c>
      <c r="AC1516" t="s">
        <v>2</v>
      </c>
      <c r="AD1516" t="s">
        <v>2</v>
      </c>
      <c r="AE1516" t="s">
        <v>2</v>
      </c>
      <c r="AF1516" t="s">
        <v>2</v>
      </c>
      <c r="AG1516" t="s">
        <v>213</v>
      </c>
      <c r="AH1516" t="s">
        <v>166</v>
      </c>
    </row>
    <row r="1517" spans="1:34">
      <c r="A1517">
        <v>7415</v>
      </c>
      <c r="B1517">
        <v>734898</v>
      </c>
      <c r="C1517" t="s">
        <v>149</v>
      </c>
      <c r="D1517" t="str">
        <f t="shared" ca="1" si="69"/>
        <v>EVCSLXRPHH</v>
      </c>
      <c r="E1517" t="str">
        <f t="shared" ca="1" si="70"/>
        <v>Mdgwoimfswqnx</v>
      </c>
      <c r="F1517" t="s">
        <v>150</v>
      </c>
      <c r="G1517" t="s">
        <v>167</v>
      </c>
      <c r="H1517" s="149" t="str">
        <f t="shared" ca="1" si="71"/>
        <v>24/10/1997</v>
      </c>
      <c r="I1517" t="s">
        <v>152</v>
      </c>
      <c r="J1517" t="s">
        <v>153</v>
      </c>
      <c r="K1517" t="s">
        <v>1484</v>
      </c>
      <c r="L1517" t="s">
        <v>1485</v>
      </c>
      <c r="M1517" t="s">
        <v>470</v>
      </c>
      <c r="N1517">
        <v>93</v>
      </c>
      <c r="O1517" t="s">
        <v>157</v>
      </c>
      <c r="P1517" t="s">
        <v>158</v>
      </c>
      <c r="Q1517" t="s">
        <v>171</v>
      </c>
      <c r="R1517" t="s">
        <v>1426</v>
      </c>
      <c r="S1517" t="s">
        <v>2</v>
      </c>
      <c r="T1517" t="s">
        <v>2</v>
      </c>
      <c r="U1517" t="s">
        <v>251</v>
      </c>
      <c r="V1517" t="s">
        <v>160</v>
      </c>
      <c r="W1517" t="s">
        <v>161</v>
      </c>
      <c r="X1517" t="s">
        <v>162</v>
      </c>
      <c r="Y1517" t="s">
        <v>2</v>
      </c>
      <c r="Z1517">
        <v>2011</v>
      </c>
      <c r="AA1517" t="s">
        <v>164</v>
      </c>
      <c r="AB1517" t="s">
        <v>2</v>
      </c>
      <c r="AC1517" t="s">
        <v>2</v>
      </c>
      <c r="AD1517" t="s">
        <v>2</v>
      </c>
      <c r="AE1517" t="s">
        <v>2</v>
      </c>
      <c r="AF1517" t="s">
        <v>2</v>
      </c>
      <c r="AG1517" t="s">
        <v>213</v>
      </c>
      <c r="AH1517" t="s">
        <v>166</v>
      </c>
    </row>
    <row r="1518" spans="1:34">
      <c r="A1518">
        <v>7415</v>
      </c>
      <c r="B1518">
        <v>734919</v>
      </c>
      <c r="C1518" t="s">
        <v>149</v>
      </c>
      <c r="D1518" t="str">
        <f t="shared" ca="1" si="69"/>
        <v>IAYGYWJBVL</v>
      </c>
      <c r="E1518" t="str">
        <f t="shared" ca="1" si="70"/>
        <v>Aqffhommmcvck</v>
      </c>
      <c r="F1518" t="s">
        <v>150</v>
      </c>
      <c r="G1518" t="s">
        <v>167</v>
      </c>
      <c r="H1518" s="149" t="str">
        <f t="shared" ca="1" si="71"/>
        <v>3/5/1995</v>
      </c>
      <c r="I1518" t="s">
        <v>152</v>
      </c>
      <c r="J1518" t="s">
        <v>153</v>
      </c>
      <c r="K1518" t="s">
        <v>1484</v>
      </c>
      <c r="L1518" t="s">
        <v>1485</v>
      </c>
      <c r="M1518" t="s">
        <v>470</v>
      </c>
      <c r="N1518">
        <v>93</v>
      </c>
      <c r="O1518" t="s">
        <v>157</v>
      </c>
      <c r="P1518" t="s">
        <v>158</v>
      </c>
      <c r="Q1518" t="s">
        <v>171</v>
      </c>
      <c r="R1518" t="s">
        <v>1426</v>
      </c>
      <c r="S1518" t="s">
        <v>2</v>
      </c>
      <c r="T1518" t="s">
        <v>2</v>
      </c>
      <c r="U1518" t="s">
        <v>251</v>
      </c>
      <c r="V1518" t="s">
        <v>160</v>
      </c>
      <c r="W1518" t="s">
        <v>161</v>
      </c>
      <c r="X1518" t="s">
        <v>162</v>
      </c>
      <c r="Y1518" t="s">
        <v>2</v>
      </c>
      <c r="Z1518" t="s">
        <v>2</v>
      </c>
      <c r="AA1518" t="s">
        <v>164</v>
      </c>
      <c r="AB1518" t="s">
        <v>2</v>
      </c>
      <c r="AC1518" t="s">
        <v>2</v>
      </c>
      <c r="AD1518" t="s">
        <v>2</v>
      </c>
      <c r="AE1518" t="s">
        <v>2</v>
      </c>
      <c r="AF1518" t="s">
        <v>2</v>
      </c>
      <c r="AG1518" t="s">
        <v>213</v>
      </c>
      <c r="AH1518" t="s">
        <v>175</v>
      </c>
    </row>
    <row r="1519" spans="1:34">
      <c r="A1519">
        <v>7415</v>
      </c>
      <c r="B1519">
        <v>734925</v>
      </c>
      <c r="C1519" t="s">
        <v>183</v>
      </c>
      <c r="D1519" t="str">
        <f t="shared" ca="1" si="69"/>
        <v>OUSJGQOEVT</v>
      </c>
      <c r="E1519" t="str">
        <f t="shared" ca="1" si="70"/>
        <v>Modwrqbbdhkgj</v>
      </c>
      <c r="F1519" t="s">
        <v>150</v>
      </c>
      <c r="G1519" t="s">
        <v>167</v>
      </c>
      <c r="H1519" s="149" t="str">
        <f t="shared" ca="1" si="71"/>
        <v>23/5/1994</v>
      </c>
      <c r="I1519" t="s">
        <v>152</v>
      </c>
      <c r="J1519" t="s">
        <v>153</v>
      </c>
      <c r="K1519" t="s">
        <v>1484</v>
      </c>
      <c r="L1519" t="s">
        <v>1485</v>
      </c>
      <c r="M1519" t="s">
        <v>470</v>
      </c>
      <c r="N1519">
        <v>93</v>
      </c>
      <c r="O1519" t="s">
        <v>157</v>
      </c>
      <c r="P1519" t="s">
        <v>158</v>
      </c>
      <c r="Q1519" t="s">
        <v>171</v>
      </c>
      <c r="R1519" t="s">
        <v>1426</v>
      </c>
      <c r="S1519" t="s">
        <v>2</v>
      </c>
      <c r="T1519" t="s">
        <v>2</v>
      </c>
      <c r="U1519" t="s">
        <v>251</v>
      </c>
      <c r="V1519" t="s">
        <v>160</v>
      </c>
      <c r="W1519" t="s">
        <v>161</v>
      </c>
      <c r="X1519" t="s">
        <v>162</v>
      </c>
      <c r="Y1519" t="s">
        <v>2</v>
      </c>
      <c r="Z1519">
        <v>2010</v>
      </c>
      <c r="AA1519" t="s">
        <v>164</v>
      </c>
      <c r="AB1519" t="s">
        <v>2</v>
      </c>
      <c r="AC1519" t="s">
        <v>2</v>
      </c>
      <c r="AD1519" t="s">
        <v>2</v>
      </c>
      <c r="AE1519" t="s">
        <v>2</v>
      </c>
      <c r="AF1519" t="s">
        <v>2</v>
      </c>
      <c r="AG1519" t="s">
        <v>213</v>
      </c>
      <c r="AH1519" t="s">
        <v>190</v>
      </c>
    </row>
    <row r="1520" spans="1:34">
      <c r="A1520">
        <v>7415</v>
      </c>
      <c r="B1520">
        <v>734933</v>
      </c>
      <c r="C1520" t="s">
        <v>149</v>
      </c>
      <c r="D1520" t="str">
        <f t="shared" ca="1" si="69"/>
        <v>CAKFJRNZPN</v>
      </c>
      <c r="E1520" t="str">
        <f t="shared" ca="1" si="70"/>
        <v>Emifunezszgho</v>
      </c>
      <c r="F1520" t="s">
        <v>150</v>
      </c>
      <c r="G1520" t="s">
        <v>167</v>
      </c>
      <c r="H1520" s="149" t="str">
        <f t="shared" ca="1" si="71"/>
        <v>13/1/1996</v>
      </c>
      <c r="I1520" t="s">
        <v>152</v>
      </c>
      <c r="J1520" t="s">
        <v>153</v>
      </c>
      <c r="K1520" t="s">
        <v>1484</v>
      </c>
      <c r="L1520" t="s">
        <v>1485</v>
      </c>
      <c r="M1520" t="s">
        <v>470</v>
      </c>
      <c r="N1520">
        <v>93</v>
      </c>
      <c r="O1520" t="s">
        <v>157</v>
      </c>
      <c r="P1520" t="s">
        <v>158</v>
      </c>
      <c r="Q1520" t="s">
        <v>171</v>
      </c>
      <c r="R1520" t="s">
        <v>1427</v>
      </c>
      <c r="S1520" t="s">
        <v>2</v>
      </c>
      <c r="T1520" t="s">
        <v>2</v>
      </c>
      <c r="U1520" t="s">
        <v>238</v>
      </c>
      <c r="V1520" t="s">
        <v>160</v>
      </c>
      <c r="W1520" t="s">
        <v>182</v>
      </c>
      <c r="X1520" t="s">
        <v>162</v>
      </c>
      <c r="Y1520" t="s">
        <v>2</v>
      </c>
      <c r="Z1520">
        <v>2011</v>
      </c>
      <c r="AA1520" t="s">
        <v>164</v>
      </c>
      <c r="AB1520" t="s">
        <v>2</v>
      </c>
      <c r="AC1520" t="s">
        <v>2</v>
      </c>
      <c r="AD1520" t="s">
        <v>2</v>
      </c>
      <c r="AE1520" t="s">
        <v>2</v>
      </c>
      <c r="AF1520" t="s">
        <v>2</v>
      </c>
      <c r="AG1520" t="s">
        <v>174</v>
      </c>
      <c r="AH1520" t="s">
        <v>175</v>
      </c>
    </row>
    <row r="1521" spans="1:34">
      <c r="A1521">
        <v>7415</v>
      </c>
      <c r="B1521">
        <v>734936</v>
      </c>
      <c r="C1521" t="s">
        <v>149</v>
      </c>
      <c r="D1521" t="str">
        <f t="shared" ca="1" si="69"/>
        <v>LCMEPGKFFV</v>
      </c>
      <c r="E1521" t="str">
        <f t="shared" ca="1" si="70"/>
        <v>Xnqxxedlmnsip</v>
      </c>
      <c r="F1521" t="s">
        <v>150</v>
      </c>
      <c r="G1521" t="s">
        <v>167</v>
      </c>
      <c r="H1521" s="149" t="str">
        <f t="shared" ca="1" si="71"/>
        <v>14/5/1995</v>
      </c>
      <c r="I1521" t="s">
        <v>152</v>
      </c>
      <c r="J1521" t="s">
        <v>153</v>
      </c>
      <c r="K1521" t="s">
        <v>1484</v>
      </c>
      <c r="L1521" t="s">
        <v>1485</v>
      </c>
      <c r="M1521" t="s">
        <v>470</v>
      </c>
      <c r="N1521">
        <v>93</v>
      </c>
      <c r="O1521" t="s">
        <v>157</v>
      </c>
      <c r="P1521" t="s">
        <v>158</v>
      </c>
      <c r="Q1521" t="s">
        <v>171</v>
      </c>
      <c r="R1521" t="s">
        <v>1427</v>
      </c>
      <c r="S1521" t="s">
        <v>2</v>
      </c>
      <c r="T1521" t="s">
        <v>2</v>
      </c>
      <c r="U1521" t="s">
        <v>238</v>
      </c>
      <c r="V1521" t="s">
        <v>160</v>
      </c>
      <c r="W1521" t="s">
        <v>161</v>
      </c>
      <c r="X1521" t="s">
        <v>162</v>
      </c>
      <c r="Y1521" t="s">
        <v>2</v>
      </c>
      <c r="Z1521">
        <v>2011</v>
      </c>
      <c r="AA1521" t="s">
        <v>164</v>
      </c>
      <c r="AB1521" t="s">
        <v>2</v>
      </c>
      <c r="AC1521" t="s">
        <v>2</v>
      </c>
      <c r="AD1521" t="s">
        <v>2</v>
      </c>
      <c r="AE1521" t="s">
        <v>2</v>
      </c>
      <c r="AF1521" t="s">
        <v>2</v>
      </c>
      <c r="AG1521" t="s">
        <v>174</v>
      </c>
      <c r="AH1521" t="s">
        <v>190</v>
      </c>
    </row>
    <row r="1522" spans="1:34">
      <c r="A1522">
        <v>7415</v>
      </c>
      <c r="B1522">
        <v>736800</v>
      </c>
      <c r="C1522" t="s">
        <v>149</v>
      </c>
      <c r="D1522" t="str">
        <f t="shared" ca="1" si="69"/>
        <v>XLQQOEBJWR</v>
      </c>
      <c r="E1522" t="str">
        <f t="shared" ca="1" si="70"/>
        <v>Hhhnctghnmqfi</v>
      </c>
      <c r="F1522" t="s">
        <v>150</v>
      </c>
      <c r="G1522" t="s">
        <v>167</v>
      </c>
      <c r="H1522" s="149" t="str">
        <f t="shared" ca="1" si="71"/>
        <v>15/9/1995</v>
      </c>
      <c r="I1522" t="s">
        <v>152</v>
      </c>
      <c r="J1522" t="s">
        <v>153</v>
      </c>
      <c r="K1522" t="s">
        <v>1494</v>
      </c>
      <c r="L1522" t="s">
        <v>1495</v>
      </c>
      <c r="M1522" t="s">
        <v>1496</v>
      </c>
      <c r="N1522">
        <v>91</v>
      </c>
      <c r="O1522" t="s">
        <v>157</v>
      </c>
      <c r="P1522" t="s">
        <v>158</v>
      </c>
      <c r="Q1522" t="s">
        <v>194</v>
      </c>
      <c r="R1522" t="s">
        <v>255</v>
      </c>
      <c r="S1522" t="s">
        <v>2</v>
      </c>
      <c r="T1522" t="s">
        <v>196</v>
      </c>
      <c r="U1522" t="s">
        <v>200</v>
      </c>
      <c r="V1522" t="s">
        <v>160</v>
      </c>
      <c r="W1522" t="s">
        <v>256</v>
      </c>
      <c r="X1522" t="s">
        <v>2</v>
      </c>
      <c r="Y1522" t="s">
        <v>2</v>
      </c>
      <c r="Z1522">
        <v>2011</v>
      </c>
      <c r="AA1522" t="s">
        <v>164</v>
      </c>
      <c r="AB1522" t="s">
        <v>2</v>
      </c>
      <c r="AC1522" t="s">
        <v>2</v>
      </c>
      <c r="AD1522" t="s">
        <v>2</v>
      </c>
      <c r="AE1522" t="s">
        <v>2</v>
      </c>
      <c r="AF1522" t="s">
        <v>2</v>
      </c>
      <c r="AG1522" t="s">
        <v>213</v>
      </c>
      <c r="AH1522" t="s">
        <v>166</v>
      </c>
    </row>
    <row r="1523" spans="1:34">
      <c r="A1523">
        <v>7415</v>
      </c>
      <c r="B1523">
        <v>736893</v>
      </c>
      <c r="C1523" t="s">
        <v>149</v>
      </c>
      <c r="D1523" t="str">
        <f t="shared" ca="1" si="69"/>
        <v>ROOVBUAXEM</v>
      </c>
      <c r="E1523" t="str">
        <f t="shared" ca="1" si="70"/>
        <v>Xqleyljetobzw</v>
      </c>
      <c r="F1523" t="s">
        <v>150</v>
      </c>
      <c r="G1523" t="s">
        <v>167</v>
      </c>
      <c r="H1523" s="149" t="str">
        <f t="shared" ca="1" si="71"/>
        <v>17/6/1995</v>
      </c>
      <c r="I1523" t="s">
        <v>152</v>
      </c>
      <c r="J1523" t="s">
        <v>153</v>
      </c>
      <c r="K1523" t="s">
        <v>1494</v>
      </c>
      <c r="L1523" t="s">
        <v>1495</v>
      </c>
      <c r="M1523" t="s">
        <v>1496</v>
      </c>
      <c r="N1523">
        <v>91</v>
      </c>
      <c r="O1523" t="s">
        <v>157</v>
      </c>
      <c r="P1523" t="s">
        <v>158</v>
      </c>
      <c r="Q1523" t="s">
        <v>194</v>
      </c>
      <c r="R1523" t="s">
        <v>255</v>
      </c>
      <c r="S1523" t="s">
        <v>2</v>
      </c>
      <c r="T1523" t="s">
        <v>199</v>
      </c>
      <c r="U1523" t="s">
        <v>200</v>
      </c>
      <c r="V1523" t="s">
        <v>160</v>
      </c>
      <c r="W1523" t="s">
        <v>182</v>
      </c>
      <c r="X1523" t="s">
        <v>249</v>
      </c>
      <c r="Y1523" t="s">
        <v>200</v>
      </c>
      <c r="Z1523">
        <v>2011</v>
      </c>
      <c r="AA1523" t="s">
        <v>164</v>
      </c>
      <c r="AB1523" t="s">
        <v>2</v>
      </c>
      <c r="AC1523" t="s">
        <v>2</v>
      </c>
      <c r="AD1523" t="s">
        <v>2</v>
      </c>
      <c r="AE1523" t="s">
        <v>2</v>
      </c>
      <c r="AF1523" t="s">
        <v>2</v>
      </c>
      <c r="AG1523" t="s">
        <v>213</v>
      </c>
      <c r="AH1523" t="s">
        <v>166</v>
      </c>
    </row>
    <row r="1524" spans="1:34">
      <c r="A1524">
        <v>7415</v>
      </c>
      <c r="B1524">
        <v>736915</v>
      </c>
      <c r="C1524" t="s">
        <v>149</v>
      </c>
      <c r="D1524" t="str">
        <f t="shared" ca="1" si="69"/>
        <v>FWGEDNXRVU</v>
      </c>
      <c r="E1524" t="str">
        <f t="shared" ca="1" si="70"/>
        <v>Zgplxswzwlibh</v>
      </c>
      <c r="F1524" t="s">
        <v>150</v>
      </c>
      <c r="G1524" t="s">
        <v>167</v>
      </c>
      <c r="H1524" s="149" t="str">
        <f t="shared" ca="1" si="71"/>
        <v>24/12/1997</v>
      </c>
      <c r="I1524" t="s">
        <v>152</v>
      </c>
      <c r="J1524" t="s">
        <v>153</v>
      </c>
      <c r="K1524" t="s">
        <v>1494</v>
      </c>
      <c r="L1524" t="s">
        <v>1495</v>
      </c>
      <c r="M1524" t="s">
        <v>1496</v>
      </c>
      <c r="N1524">
        <v>91</v>
      </c>
      <c r="O1524" t="s">
        <v>157</v>
      </c>
      <c r="P1524" t="s">
        <v>158</v>
      </c>
      <c r="Q1524" t="s">
        <v>171</v>
      </c>
      <c r="R1524" t="s">
        <v>729</v>
      </c>
      <c r="S1524" t="s">
        <v>2</v>
      </c>
      <c r="T1524" t="s">
        <v>2</v>
      </c>
      <c r="U1524" t="s">
        <v>238</v>
      </c>
      <c r="V1524" t="s">
        <v>160</v>
      </c>
      <c r="W1524" t="s">
        <v>182</v>
      </c>
      <c r="X1524" t="s">
        <v>162</v>
      </c>
      <c r="Y1524" t="s">
        <v>2</v>
      </c>
      <c r="Z1524">
        <v>2011</v>
      </c>
      <c r="AA1524" t="s">
        <v>164</v>
      </c>
      <c r="AB1524" t="s">
        <v>2</v>
      </c>
      <c r="AC1524" t="s">
        <v>2</v>
      </c>
      <c r="AD1524" t="s">
        <v>2</v>
      </c>
      <c r="AE1524" t="s">
        <v>2</v>
      </c>
      <c r="AF1524" t="s">
        <v>2</v>
      </c>
      <c r="AG1524" t="s">
        <v>213</v>
      </c>
      <c r="AH1524" t="s">
        <v>166</v>
      </c>
    </row>
    <row r="1525" spans="1:34">
      <c r="A1525">
        <v>7415</v>
      </c>
      <c r="B1525">
        <v>737171</v>
      </c>
      <c r="C1525" t="s">
        <v>149</v>
      </c>
      <c r="D1525" t="str">
        <f t="shared" ca="1" si="69"/>
        <v>OTKMFNKWVQ</v>
      </c>
      <c r="E1525" t="str">
        <f t="shared" ca="1" si="70"/>
        <v>Ifroamtbhckde</v>
      </c>
      <c r="F1525" t="s">
        <v>150</v>
      </c>
      <c r="G1525" t="s">
        <v>167</v>
      </c>
      <c r="H1525" s="149" t="str">
        <f t="shared" ca="1" si="71"/>
        <v>14/5/1994</v>
      </c>
      <c r="I1525" t="s">
        <v>152</v>
      </c>
      <c r="J1525" t="s">
        <v>153</v>
      </c>
      <c r="K1525" t="s">
        <v>1497</v>
      </c>
      <c r="L1525" t="s">
        <v>1498</v>
      </c>
      <c r="M1525" t="s">
        <v>1499</v>
      </c>
      <c r="N1525">
        <v>53</v>
      </c>
      <c r="O1525" t="s">
        <v>157</v>
      </c>
      <c r="P1525" t="s">
        <v>158</v>
      </c>
      <c r="Q1525" t="s">
        <v>194</v>
      </c>
      <c r="R1525" t="s">
        <v>1197</v>
      </c>
      <c r="S1525" t="s">
        <v>2</v>
      </c>
      <c r="T1525" t="s">
        <v>196</v>
      </c>
      <c r="U1525" t="s">
        <v>224</v>
      </c>
      <c r="V1525" t="s">
        <v>160</v>
      </c>
      <c r="W1525" t="s">
        <v>161</v>
      </c>
      <c r="X1525" t="s">
        <v>2</v>
      </c>
      <c r="Y1525" t="s">
        <v>2</v>
      </c>
      <c r="Z1525">
        <v>2011</v>
      </c>
      <c r="AA1525" t="s">
        <v>164</v>
      </c>
      <c r="AB1525" t="s">
        <v>2</v>
      </c>
      <c r="AC1525" t="s">
        <v>2</v>
      </c>
      <c r="AD1525" t="s">
        <v>2</v>
      </c>
      <c r="AE1525" t="s">
        <v>2</v>
      </c>
      <c r="AF1525" t="s">
        <v>2</v>
      </c>
      <c r="AG1525" t="s">
        <v>259</v>
      </c>
      <c r="AH1525" t="s">
        <v>190</v>
      </c>
    </row>
    <row r="1526" spans="1:34">
      <c r="A1526">
        <v>7415</v>
      </c>
      <c r="B1526">
        <v>737469</v>
      </c>
      <c r="C1526" t="s">
        <v>149</v>
      </c>
      <c r="D1526" t="str">
        <f t="shared" ca="1" si="69"/>
        <v>LDIZBZOGTO</v>
      </c>
      <c r="E1526" t="str">
        <f t="shared" ca="1" si="70"/>
        <v>Ngxljvwwclvlk</v>
      </c>
      <c r="F1526" t="s">
        <v>150</v>
      </c>
      <c r="G1526" t="s">
        <v>167</v>
      </c>
      <c r="H1526" s="149" t="str">
        <f t="shared" ca="1" si="71"/>
        <v>5/11/1995</v>
      </c>
      <c r="I1526" t="s">
        <v>152</v>
      </c>
      <c r="J1526" t="s">
        <v>153</v>
      </c>
      <c r="K1526" t="s">
        <v>1500</v>
      </c>
      <c r="L1526" t="s">
        <v>1501</v>
      </c>
      <c r="M1526" t="s">
        <v>292</v>
      </c>
      <c r="N1526">
        <v>93</v>
      </c>
      <c r="O1526" t="s">
        <v>157</v>
      </c>
      <c r="P1526" t="s">
        <v>158</v>
      </c>
      <c r="Q1526" t="s">
        <v>187</v>
      </c>
      <c r="R1526" t="s">
        <v>1502</v>
      </c>
      <c r="S1526" t="s">
        <v>2</v>
      </c>
      <c r="T1526" t="s">
        <v>2</v>
      </c>
      <c r="U1526" t="s">
        <v>1156</v>
      </c>
      <c r="V1526" t="s">
        <v>160</v>
      </c>
      <c r="W1526" t="s">
        <v>161</v>
      </c>
      <c r="X1526" t="s">
        <v>2</v>
      </c>
      <c r="Y1526" t="s">
        <v>2</v>
      </c>
      <c r="Z1526">
        <v>2010</v>
      </c>
      <c r="AA1526" t="s">
        <v>164</v>
      </c>
      <c r="AB1526" t="s">
        <v>2</v>
      </c>
      <c r="AC1526" t="s">
        <v>2</v>
      </c>
      <c r="AD1526" t="s">
        <v>2</v>
      </c>
      <c r="AE1526" t="s">
        <v>2</v>
      </c>
      <c r="AF1526" t="s">
        <v>2</v>
      </c>
      <c r="AG1526" t="s">
        <v>284</v>
      </c>
      <c r="AH1526" t="s">
        <v>232</v>
      </c>
    </row>
    <row r="1527" spans="1:34">
      <c r="A1527">
        <v>7415</v>
      </c>
      <c r="B1527">
        <v>739376</v>
      </c>
      <c r="C1527" t="s">
        <v>183</v>
      </c>
      <c r="D1527" t="str">
        <f t="shared" ca="1" si="69"/>
        <v>UANYDDNSNL</v>
      </c>
      <c r="E1527" t="str">
        <f t="shared" ca="1" si="70"/>
        <v>Vqeuxpttdojti</v>
      </c>
      <c r="F1527" t="s">
        <v>150</v>
      </c>
      <c r="G1527" t="s">
        <v>167</v>
      </c>
      <c r="H1527" s="149" t="str">
        <f t="shared" ca="1" si="71"/>
        <v>9/4/1995</v>
      </c>
      <c r="I1527" t="s">
        <v>152</v>
      </c>
      <c r="J1527" t="s">
        <v>153</v>
      </c>
      <c r="K1527" t="s">
        <v>1503</v>
      </c>
      <c r="L1527" t="s">
        <v>1504</v>
      </c>
      <c r="M1527" t="s">
        <v>942</v>
      </c>
      <c r="N1527">
        <v>35</v>
      </c>
      <c r="O1527" t="s">
        <v>157</v>
      </c>
      <c r="P1527" t="s">
        <v>158</v>
      </c>
      <c r="Q1527" t="s">
        <v>179</v>
      </c>
      <c r="R1527" t="s">
        <v>1505</v>
      </c>
      <c r="S1527" t="s">
        <v>2</v>
      </c>
      <c r="T1527" t="s">
        <v>2</v>
      </c>
      <c r="U1527" t="s">
        <v>181</v>
      </c>
      <c r="V1527" t="s">
        <v>160</v>
      </c>
      <c r="W1527" t="s">
        <v>161</v>
      </c>
      <c r="X1527" t="s">
        <v>2</v>
      </c>
      <c r="Y1527" t="s">
        <v>2</v>
      </c>
      <c r="Z1527">
        <v>2009</v>
      </c>
      <c r="AA1527" t="s">
        <v>164</v>
      </c>
      <c r="AB1527" t="s">
        <v>2</v>
      </c>
      <c r="AC1527" t="s">
        <v>2</v>
      </c>
      <c r="AD1527" t="s">
        <v>2</v>
      </c>
      <c r="AE1527" t="s">
        <v>2</v>
      </c>
      <c r="AF1527" t="s">
        <v>2</v>
      </c>
      <c r="AG1527" t="s">
        <v>174</v>
      </c>
      <c r="AH1527" t="s">
        <v>175</v>
      </c>
    </row>
    <row r="1528" spans="1:34">
      <c r="A1528">
        <v>7415</v>
      </c>
      <c r="B1528">
        <v>739467</v>
      </c>
      <c r="C1528" t="s">
        <v>149</v>
      </c>
      <c r="D1528" t="str">
        <f t="shared" ca="1" si="69"/>
        <v>BYQFEYGCEC</v>
      </c>
      <c r="E1528" t="str">
        <f t="shared" ca="1" si="70"/>
        <v>Bqrcmurzelwqy</v>
      </c>
      <c r="F1528" t="s">
        <v>150</v>
      </c>
      <c r="G1528" t="s">
        <v>167</v>
      </c>
      <c r="H1528" s="149" t="str">
        <f t="shared" ca="1" si="71"/>
        <v>2/3/1997</v>
      </c>
      <c r="I1528" t="s">
        <v>152</v>
      </c>
      <c r="J1528" t="s">
        <v>153</v>
      </c>
      <c r="K1528" t="s">
        <v>1506</v>
      </c>
      <c r="L1528" t="s">
        <v>1507</v>
      </c>
      <c r="M1528" t="s">
        <v>1508</v>
      </c>
      <c r="N1528">
        <v>91</v>
      </c>
      <c r="O1528" t="s">
        <v>157</v>
      </c>
      <c r="P1528" t="s">
        <v>158</v>
      </c>
      <c r="Q1528" t="s">
        <v>187</v>
      </c>
      <c r="R1528" t="s">
        <v>1509</v>
      </c>
      <c r="S1528" t="s">
        <v>2</v>
      </c>
      <c r="T1528" t="s">
        <v>2</v>
      </c>
      <c r="U1528" t="s">
        <v>230</v>
      </c>
      <c r="V1528" t="s">
        <v>160</v>
      </c>
      <c r="W1528" t="s">
        <v>2</v>
      </c>
      <c r="X1528" t="s">
        <v>2</v>
      </c>
      <c r="Y1528" t="s">
        <v>2</v>
      </c>
      <c r="Z1528">
        <v>2009</v>
      </c>
      <c r="AA1528" t="s">
        <v>164</v>
      </c>
      <c r="AB1528" t="s">
        <v>2</v>
      </c>
      <c r="AC1528" t="s">
        <v>2</v>
      </c>
      <c r="AD1528" t="s">
        <v>2</v>
      </c>
      <c r="AE1528" t="s">
        <v>2</v>
      </c>
      <c r="AF1528" t="s">
        <v>2</v>
      </c>
      <c r="AG1528" t="s">
        <v>174</v>
      </c>
      <c r="AH1528" t="s">
        <v>166</v>
      </c>
    </row>
    <row r="1529" spans="1:34">
      <c r="A1529">
        <v>7415</v>
      </c>
      <c r="B1529">
        <v>739873</v>
      </c>
      <c r="C1529" t="s">
        <v>149</v>
      </c>
      <c r="D1529" t="str">
        <f t="shared" ca="1" si="69"/>
        <v>WZTJBSXKLO</v>
      </c>
      <c r="E1529" t="str">
        <f t="shared" ca="1" si="70"/>
        <v>Euwwjxjepqsne</v>
      </c>
      <c r="F1529" t="s">
        <v>150</v>
      </c>
      <c r="G1529" t="s">
        <v>167</v>
      </c>
      <c r="H1529" s="149" t="str">
        <f t="shared" ca="1" si="71"/>
        <v>27/6/1995</v>
      </c>
      <c r="I1529" t="s">
        <v>152</v>
      </c>
      <c r="J1529" t="s">
        <v>153</v>
      </c>
      <c r="K1529" t="s">
        <v>1510</v>
      </c>
      <c r="L1529" t="s">
        <v>1511</v>
      </c>
      <c r="M1529" t="s">
        <v>936</v>
      </c>
      <c r="N1529">
        <v>92</v>
      </c>
      <c r="O1529" t="s">
        <v>157</v>
      </c>
      <c r="P1529" t="s">
        <v>158</v>
      </c>
      <c r="Q1529" t="s">
        <v>187</v>
      </c>
      <c r="R1529" t="s">
        <v>1512</v>
      </c>
      <c r="S1529" t="s">
        <v>2</v>
      </c>
      <c r="T1529" t="s">
        <v>2</v>
      </c>
      <c r="U1529" t="s">
        <v>1513</v>
      </c>
      <c r="V1529" t="s">
        <v>160</v>
      </c>
      <c r="W1529" t="s">
        <v>161</v>
      </c>
      <c r="X1529" t="s">
        <v>2</v>
      </c>
      <c r="Y1529" t="s">
        <v>2</v>
      </c>
      <c r="Z1529">
        <v>2011</v>
      </c>
      <c r="AA1529" t="s">
        <v>164</v>
      </c>
      <c r="AB1529" t="s">
        <v>2</v>
      </c>
      <c r="AC1529" t="s">
        <v>2</v>
      </c>
      <c r="AD1529" t="s">
        <v>2</v>
      </c>
      <c r="AE1529" t="s">
        <v>2</v>
      </c>
      <c r="AF1529" t="s">
        <v>2</v>
      </c>
      <c r="AG1529" t="s">
        <v>165</v>
      </c>
      <c r="AH1529" t="s">
        <v>166</v>
      </c>
    </row>
    <row r="1530" spans="1:34">
      <c r="A1530">
        <v>7415</v>
      </c>
      <c r="B1530">
        <v>740356</v>
      </c>
      <c r="C1530" t="s">
        <v>149</v>
      </c>
      <c r="D1530" t="str">
        <f t="shared" ca="1" si="69"/>
        <v>CUCDFESOEV</v>
      </c>
      <c r="E1530" t="str">
        <f t="shared" ca="1" si="70"/>
        <v>Saxrdbegrtglm</v>
      </c>
      <c r="F1530" t="s">
        <v>150</v>
      </c>
      <c r="G1530" t="s">
        <v>167</v>
      </c>
      <c r="H1530" s="149" t="str">
        <f t="shared" ca="1" si="71"/>
        <v>22/10/1997</v>
      </c>
      <c r="I1530" t="s">
        <v>152</v>
      </c>
      <c r="J1530" t="s">
        <v>153</v>
      </c>
      <c r="K1530" t="s">
        <v>1514</v>
      </c>
      <c r="L1530" t="s">
        <v>1515</v>
      </c>
      <c r="M1530" t="s">
        <v>223</v>
      </c>
      <c r="N1530">
        <v>75</v>
      </c>
      <c r="O1530" t="s">
        <v>157</v>
      </c>
      <c r="P1530" t="s">
        <v>158</v>
      </c>
      <c r="Q1530" t="s">
        <v>187</v>
      </c>
      <c r="R1530" t="s">
        <v>1516</v>
      </c>
      <c r="S1530" t="s">
        <v>2</v>
      </c>
      <c r="T1530" t="s">
        <v>2</v>
      </c>
      <c r="U1530" t="s">
        <v>230</v>
      </c>
      <c r="V1530" t="s">
        <v>160</v>
      </c>
      <c r="W1530" t="s">
        <v>2</v>
      </c>
      <c r="X1530" t="s">
        <v>2</v>
      </c>
      <c r="Y1530" t="s">
        <v>2</v>
      </c>
      <c r="Z1530">
        <v>2011</v>
      </c>
      <c r="AA1530" t="s">
        <v>164</v>
      </c>
      <c r="AB1530" t="s">
        <v>2</v>
      </c>
      <c r="AC1530" t="s">
        <v>2</v>
      </c>
      <c r="AD1530" t="s">
        <v>2</v>
      </c>
      <c r="AE1530" t="s">
        <v>2</v>
      </c>
      <c r="AF1530" t="s">
        <v>2</v>
      </c>
      <c r="AG1530" t="s">
        <v>165</v>
      </c>
      <c r="AH1530" t="s">
        <v>232</v>
      </c>
    </row>
    <row r="1531" spans="1:34">
      <c r="A1531">
        <v>7415</v>
      </c>
      <c r="B1531">
        <v>740371</v>
      </c>
      <c r="C1531" t="s">
        <v>149</v>
      </c>
      <c r="D1531" t="str">
        <f t="shared" ca="1" si="69"/>
        <v>BVPUKWHBDZ</v>
      </c>
      <c r="E1531" t="str">
        <f t="shared" ca="1" si="70"/>
        <v>Ihisrinuwahyd</v>
      </c>
      <c r="F1531" t="s">
        <v>150</v>
      </c>
      <c r="G1531" t="s">
        <v>167</v>
      </c>
      <c r="H1531" s="149" t="str">
        <f t="shared" ca="1" si="71"/>
        <v>7/3/1994</v>
      </c>
      <c r="I1531" t="s">
        <v>152</v>
      </c>
      <c r="J1531" t="s">
        <v>153</v>
      </c>
      <c r="K1531" t="s">
        <v>1514</v>
      </c>
      <c r="L1531" t="s">
        <v>1515</v>
      </c>
      <c r="M1531" t="s">
        <v>223</v>
      </c>
      <c r="N1531">
        <v>75</v>
      </c>
      <c r="O1531" t="s">
        <v>157</v>
      </c>
      <c r="P1531" t="s">
        <v>158</v>
      </c>
      <c r="Q1531" t="s">
        <v>187</v>
      </c>
      <c r="R1531" t="s">
        <v>1516</v>
      </c>
      <c r="S1531" t="s">
        <v>2</v>
      </c>
      <c r="T1531" t="s">
        <v>2</v>
      </c>
      <c r="U1531" t="s">
        <v>230</v>
      </c>
      <c r="V1531" t="s">
        <v>160</v>
      </c>
      <c r="W1531" t="s">
        <v>2</v>
      </c>
      <c r="X1531" t="s">
        <v>2</v>
      </c>
      <c r="Y1531" t="s">
        <v>2</v>
      </c>
      <c r="Z1531">
        <v>2011</v>
      </c>
      <c r="AA1531" t="s">
        <v>164</v>
      </c>
      <c r="AB1531" t="s">
        <v>2</v>
      </c>
      <c r="AC1531" t="s">
        <v>2</v>
      </c>
      <c r="AD1531" t="s">
        <v>2</v>
      </c>
      <c r="AE1531" t="s">
        <v>2</v>
      </c>
      <c r="AF1531" t="s">
        <v>2</v>
      </c>
      <c r="AG1531" t="s">
        <v>165</v>
      </c>
      <c r="AH1531" t="s">
        <v>175</v>
      </c>
    </row>
    <row r="1532" spans="1:34">
      <c r="A1532">
        <v>7415</v>
      </c>
      <c r="B1532">
        <v>740377</v>
      </c>
      <c r="C1532" t="s">
        <v>149</v>
      </c>
      <c r="D1532" t="str">
        <f t="shared" ca="1" si="69"/>
        <v>AXOLSDNYNG</v>
      </c>
      <c r="E1532" t="str">
        <f t="shared" ca="1" si="70"/>
        <v>Gzdkkgdpbuxwy</v>
      </c>
      <c r="F1532" t="s">
        <v>150</v>
      </c>
      <c r="G1532" t="s">
        <v>167</v>
      </c>
      <c r="H1532" s="149" t="str">
        <f t="shared" ca="1" si="71"/>
        <v>25/1/1996</v>
      </c>
      <c r="I1532" t="s">
        <v>152</v>
      </c>
      <c r="J1532" t="s">
        <v>153</v>
      </c>
      <c r="K1532" t="s">
        <v>1514</v>
      </c>
      <c r="L1532" t="s">
        <v>1515</v>
      </c>
      <c r="M1532" t="s">
        <v>223</v>
      </c>
      <c r="N1532">
        <v>75</v>
      </c>
      <c r="O1532" t="s">
        <v>157</v>
      </c>
      <c r="P1532" t="s">
        <v>158</v>
      </c>
      <c r="Q1532" t="s">
        <v>187</v>
      </c>
      <c r="R1532" t="s">
        <v>1517</v>
      </c>
      <c r="S1532" t="s">
        <v>2</v>
      </c>
      <c r="T1532" t="s">
        <v>2</v>
      </c>
      <c r="U1532" t="s">
        <v>230</v>
      </c>
      <c r="V1532" t="s">
        <v>160</v>
      </c>
      <c r="W1532" t="s">
        <v>2</v>
      </c>
      <c r="X1532" t="s">
        <v>2</v>
      </c>
      <c r="Y1532" t="s">
        <v>2</v>
      </c>
      <c r="Z1532">
        <v>2011</v>
      </c>
      <c r="AA1532" t="s">
        <v>164</v>
      </c>
      <c r="AB1532" t="s">
        <v>2</v>
      </c>
      <c r="AC1532" t="s">
        <v>2</v>
      </c>
      <c r="AD1532" t="s">
        <v>2</v>
      </c>
      <c r="AE1532" t="s">
        <v>2</v>
      </c>
      <c r="AF1532" t="s">
        <v>2</v>
      </c>
      <c r="AG1532" t="s">
        <v>174</v>
      </c>
      <c r="AH1532" t="s">
        <v>166</v>
      </c>
    </row>
    <row r="1533" spans="1:34">
      <c r="A1533">
        <v>7415</v>
      </c>
      <c r="B1533">
        <v>740380</v>
      </c>
      <c r="C1533" t="s">
        <v>149</v>
      </c>
      <c r="D1533" t="str">
        <f t="shared" ca="1" si="69"/>
        <v>UZPZDEYFYU</v>
      </c>
      <c r="E1533" t="str">
        <f t="shared" ca="1" si="70"/>
        <v>Wvdfojgysqdmk</v>
      </c>
      <c r="F1533" t="s">
        <v>150</v>
      </c>
      <c r="G1533" t="s">
        <v>167</v>
      </c>
      <c r="H1533" s="149" t="str">
        <f t="shared" ca="1" si="71"/>
        <v>27/12/1995</v>
      </c>
      <c r="I1533" t="s">
        <v>152</v>
      </c>
      <c r="J1533" t="s">
        <v>153</v>
      </c>
      <c r="K1533" t="s">
        <v>1514</v>
      </c>
      <c r="L1533" t="s">
        <v>1515</v>
      </c>
      <c r="M1533" t="s">
        <v>223</v>
      </c>
      <c r="N1533">
        <v>75</v>
      </c>
      <c r="O1533" t="s">
        <v>157</v>
      </c>
      <c r="P1533" t="s">
        <v>158</v>
      </c>
      <c r="Q1533" t="s">
        <v>187</v>
      </c>
      <c r="R1533" t="s">
        <v>1517</v>
      </c>
      <c r="S1533" t="s">
        <v>2</v>
      </c>
      <c r="T1533" t="s">
        <v>2</v>
      </c>
      <c r="U1533" t="s">
        <v>230</v>
      </c>
      <c r="V1533" t="s">
        <v>160</v>
      </c>
      <c r="W1533" t="s">
        <v>2</v>
      </c>
      <c r="X1533" t="s">
        <v>2</v>
      </c>
      <c r="Y1533" t="s">
        <v>2</v>
      </c>
      <c r="Z1533">
        <v>2011</v>
      </c>
      <c r="AA1533" t="s">
        <v>164</v>
      </c>
      <c r="AB1533" t="s">
        <v>2</v>
      </c>
      <c r="AC1533" t="s">
        <v>2</v>
      </c>
      <c r="AD1533" t="s">
        <v>2</v>
      </c>
      <c r="AE1533" t="s">
        <v>2</v>
      </c>
      <c r="AF1533" t="s">
        <v>2</v>
      </c>
      <c r="AG1533" t="s">
        <v>174</v>
      </c>
      <c r="AH1533" t="s">
        <v>232</v>
      </c>
    </row>
    <row r="1534" spans="1:34">
      <c r="A1534">
        <v>7415</v>
      </c>
      <c r="B1534">
        <v>742322</v>
      </c>
      <c r="C1534" t="s">
        <v>183</v>
      </c>
      <c r="D1534" t="str">
        <f t="shared" ca="1" si="69"/>
        <v>YPDQWHOYRC</v>
      </c>
      <c r="E1534" t="str">
        <f t="shared" ca="1" si="70"/>
        <v>Lvarnwzirrghf</v>
      </c>
      <c r="F1534" t="s">
        <v>150</v>
      </c>
      <c r="G1534" t="s">
        <v>167</v>
      </c>
      <c r="H1534" s="149" t="str">
        <f t="shared" ca="1" si="71"/>
        <v>14/3/1994</v>
      </c>
      <c r="I1534" t="s">
        <v>152</v>
      </c>
      <c r="J1534" t="s">
        <v>153</v>
      </c>
      <c r="K1534" t="s">
        <v>1518</v>
      </c>
      <c r="L1534" t="s">
        <v>1519</v>
      </c>
      <c r="M1534" t="s">
        <v>892</v>
      </c>
      <c r="N1534">
        <v>95</v>
      </c>
      <c r="O1534" t="s">
        <v>157</v>
      </c>
      <c r="P1534" t="s">
        <v>158</v>
      </c>
      <c r="Q1534" t="s">
        <v>187</v>
      </c>
      <c r="R1534" t="s">
        <v>188</v>
      </c>
      <c r="S1534" t="s">
        <v>2</v>
      </c>
      <c r="T1534" t="s">
        <v>2</v>
      </c>
      <c r="U1534" t="s">
        <v>189</v>
      </c>
      <c r="V1534" t="s">
        <v>160</v>
      </c>
      <c r="W1534" t="s">
        <v>161</v>
      </c>
      <c r="X1534" t="s">
        <v>2</v>
      </c>
      <c r="Y1534" t="s">
        <v>2</v>
      </c>
      <c r="Z1534">
        <v>2011</v>
      </c>
      <c r="AA1534" t="s">
        <v>164</v>
      </c>
      <c r="AB1534" t="s">
        <v>2</v>
      </c>
      <c r="AC1534" t="s">
        <v>2</v>
      </c>
      <c r="AD1534" t="s">
        <v>2</v>
      </c>
      <c r="AE1534" t="s">
        <v>2</v>
      </c>
      <c r="AF1534" t="s">
        <v>2</v>
      </c>
      <c r="AG1534" t="s">
        <v>165</v>
      </c>
      <c r="AH1534" t="s">
        <v>232</v>
      </c>
    </row>
    <row r="1535" spans="1:34">
      <c r="A1535">
        <v>7415</v>
      </c>
      <c r="B1535">
        <v>745817</v>
      </c>
      <c r="C1535" t="s">
        <v>149</v>
      </c>
      <c r="D1535" t="str">
        <f t="shared" ca="1" si="69"/>
        <v>IRSWKJXZWC</v>
      </c>
      <c r="E1535" t="str">
        <f t="shared" ca="1" si="70"/>
        <v>Vthgzfndjabrd</v>
      </c>
      <c r="F1535" t="s">
        <v>150</v>
      </c>
      <c r="G1535" t="s">
        <v>167</v>
      </c>
      <c r="H1535" s="149" t="str">
        <f t="shared" ca="1" si="71"/>
        <v>27/1/1996</v>
      </c>
      <c r="I1535" t="s">
        <v>152</v>
      </c>
      <c r="J1535" t="s">
        <v>153</v>
      </c>
      <c r="K1535" t="s">
        <v>1520</v>
      </c>
      <c r="L1535" t="s">
        <v>1521</v>
      </c>
      <c r="M1535" t="s">
        <v>901</v>
      </c>
      <c r="N1535">
        <v>91</v>
      </c>
      <c r="O1535" t="s">
        <v>157</v>
      </c>
      <c r="P1535" t="s">
        <v>158</v>
      </c>
      <c r="Q1535" t="s">
        <v>194</v>
      </c>
      <c r="R1535" t="s">
        <v>198</v>
      </c>
      <c r="S1535" t="s">
        <v>2</v>
      </c>
      <c r="T1535" t="s">
        <v>196</v>
      </c>
      <c r="U1535" t="s">
        <v>200</v>
      </c>
      <c r="V1535" t="s">
        <v>160</v>
      </c>
      <c r="W1535" t="s">
        <v>161</v>
      </c>
      <c r="X1535" t="s">
        <v>249</v>
      </c>
      <c r="Y1535" t="s">
        <v>2</v>
      </c>
      <c r="Z1535">
        <v>2011</v>
      </c>
      <c r="AA1535" t="s">
        <v>164</v>
      </c>
      <c r="AB1535" t="s">
        <v>2</v>
      </c>
      <c r="AC1535" t="s">
        <v>2</v>
      </c>
      <c r="AD1535" t="s">
        <v>2</v>
      </c>
      <c r="AE1535" t="s">
        <v>2</v>
      </c>
      <c r="AF1535" t="s">
        <v>2</v>
      </c>
      <c r="AG1535" t="s">
        <v>174</v>
      </c>
      <c r="AH1535" t="s">
        <v>166</v>
      </c>
    </row>
    <row r="1536" spans="1:34">
      <c r="A1536">
        <v>7415</v>
      </c>
      <c r="B1536">
        <v>745835</v>
      </c>
      <c r="C1536" t="s">
        <v>183</v>
      </c>
      <c r="D1536" t="str">
        <f t="shared" ca="1" si="69"/>
        <v>OVCEVNXKSP</v>
      </c>
      <c r="E1536" t="str">
        <f t="shared" ca="1" si="70"/>
        <v>Kjfdwpcrapixu</v>
      </c>
      <c r="F1536" t="s">
        <v>150</v>
      </c>
      <c r="G1536" t="s">
        <v>167</v>
      </c>
      <c r="H1536" s="149" t="str">
        <f t="shared" ca="1" si="71"/>
        <v>9/1/1995</v>
      </c>
      <c r="I1536" t="s">
        <v>152</v>
      </c>
      <c r="J1536" t="s">
        <v>153</v>
      </c>
      <c r="K1536" t="s">
        <v>1520</v>
      </c>
      <c r="L1536" t="s">
        <v>1521</v>
      </c>
      <c r="M1536" t="s">
        <v>901</v>
      </c>
      <c r="N1536">
        <v>91</v>
      </c>
      <c r="O1536" t="s">
        <v>157</v>
      </c>
      <c r="P1536" t="s">
        <v>158</v>
      </c>
      <c r="Q1536" t="s">
        <v>194</v>
      </c>
      <c r="R1536" t="s">
        <v>210</v>
      </c>
      <c r="S1536" t="s">
        <v>133</v>
      </c>
      <c r="T1536" t="s">
        <v>196</v>
      </c>
      <c r="U1536" t="s">
        <v>224</v>
      </c>
      <c r="V1536" t="s">
        <v>160</v>
      </c>
      <c r="W1536" t="s">
        <v>182</v>
      </c>
      <c r="X1536" t="s">
        <v>249</v>
      </c>
      <c r="Y1536" t="s">
        <v>2</v>
      </c>
      <c r="Z1536">
        <v>2011</v>
      </c>
      <c r="AA1536" t="s">
        <v>164</v>
      </c>
      <c r="AB1536" t="s">
        <v>2</v>
      </c>
      <c r="AC1536" t="s">
        <v>2</v>
      </c>
      <c r="AD1536" t="s">
        <v>2</v>
      </c>
      <c r="AE1536" t="s">
        <v>2</v>
      </c>
      <c r="AF1536" t="s">
        <v>2</v>
      </c>
      <c r="AG1536" t="s">
        <v>259</v>
      </c>
      <c r="AH1536" t="s">
        <v>190</v>
      </c>
    </row>
    <row r="1537" spans="1:34">
      <c r="A1537">
        <v>7415</v>
      </c>
      <c r="B1537">
        <v>748023</v>
      </c>
      <c r="C1537" t="s">
        <v>149</v>
      </c>
      <c r="D1537" t="str">
        <f t="shared" ca="1" si="69"/>
        <v>YYYHXQWULI</v>
      </c>
      <c r="E1537" t="str">
        <f t="shared" ca="1" si="70"/>
        <v>Cqzjdbtszqrhu</v>
      </c>
      <c r="F1537" t="s">
        <v>150</v>
      </c>
      <c r="G1537" t="s">
        <v>167</v>
      </c>
      <c r="H1537" s="149" t="str">
        <f t="shared" ca="1" si="71"/>
        <v>14/1/1996</v>
      </c>
      <c r="I1537" t="s">
        <v>152</v>
      </c>
      <c r="J1537" t="s">
        <v>153</v>
      </c>
      <c r="K1537" t="s">
        <v>1522</v>
      </c>
      <c r="L1537" t="s">
        <v>1523</v>
      </c>
      <c r="M1537" t="s">
        <v>1524</v>
      </c>
      <c r="N1537">
        <v>77</v>
      </c>
      <c r="O1537" t="s">
        <v>157</v>
      </c>
      <c r="P1537" t="s">
        <v>158</v>
      </c>
      <c r="Q1537" t="s">
        <v>194</v>
      </c>
      <c r="R1537" t="s">
        <v>198</v>
      </c>
      <c r="S1537" t="s">
        <v>2</v>
      </c>
      <c r="T1537" t="s">
        <v>196</v>
      </c>
      <c r="U1537" t="s">
        <v>211</v>
      </c>
      <c r="V1537" t="s">
        <v>160</v>
      </c>
      <c r="W1537" t="s">
        <v>161</v>
      </c>
      <c r="X1537" t="s">
        <v>2</v>
      </c>
      <c r="Y1537" t="s">
        <v>2</v>
      </c>
      <c r="Z1537">
        <v>2011</v>
      </c>
      <c r="AA1537" t="s">
        <v>164</v>
      </c>
      <c r="AB1537" t="s">
        <v>2</v>
      </c>
      <c r="AC1537" t="s">
        <v>2</v>
      </c>
      <c r="AD1537" t="s">
        <v>2</v>
      </c>
      <c r="AE1537" t="s">
        <v>2</v>
      </c>
      <c r="AF1537" t="s">
        <v>2</v>
      </c>
      <c r="AG1537" t="s">
        <v>174</v>
      </c>
      <c r="AH1537" t="s">
        <v>190</v>
      </c>
    </row>
    <row r="1538" spans="1:34">
      <c r="A1538">
        <v>7415</v>
      </c>
      <c r="B1538">
        <v>750494</v>
      </c>
      <c r="C1538" t="s">
        <v>149</v>
      </c>
      <c r="D1538" t="str">
        <f t="shared" ca="1" si="69"/>
        <v>XYEOAZFQNC</v>
      </c>
      <c r="E1538" t="str">
        <f t="shared" ca="1" si="70"/>
        <v>Ryckxrhgqvidj</v>
      </c>
      <c r="F1538" t="s">
        <v>150</v>
      </c>
      <c r="G1538" t="s">
        <v>167</v>
      </c>
      <c r="H1538" s="149" t="str">
        <f t="shared" ca="1" si="71"/>
        <v>19/3/1996</v>
      </c>
      <c r="I1538" t="s">
        <v>152</v>
      </c>
      <c r="J1538" t="s">
        <v>153</v>
      </c>
      <c r="K1538" t="s">
        <v>1525</v>
      </c>
      <c r="L1538" t="s">
        <v>1526</v>
      </c>
      <c r="M1538" t="s">
        <v>1527</v>
      </c>
      <c r="N1538">
        <v>973</v>
      </c>
      <c r="O1538" t="s">
        <v>157</v>
      </c>
      <c r="P1538" t="s">
        <v>158</v>
      </c>
      <c r="Q1538" t="s">
        <v>194</v>
      </c>
      <c r="R1538" t="s">
        <v>248</v>
      </c>
      <c r="S1538" t="s">
        <v>2</v>
      </c>
      <c r="T1538" t="s">
        <v>196</v>
      </c>
      <c r="U1538" t="s">
        <v>200</v>
      </c>
      <c r="V1538" t="s">
        <v>160</v>
      </c>
      <c r="W1538" t="s">
        <v>161</v>
      </c>
      <c r="X1538" t="s">
        <v>2</v>
      </c>
      <c r="Y1538" t="s">
        <v>2</v>
      </c>
      <c r="Z1538">
        <v>2011</v>
      </c>
      <c r="AA1538" t="s">
        <v>164</v>
      </c>
      <c r="AB1538" t="s">
        <v>2</v>
      </c>
      <c r="AC1538" t="s">
        <v>2</v>
      </c>
      <c r="AD1538" t="s">
        <v>2</v>
      </c>
      <c r="AE1538" t="s">
        <v>2</v>
      </c>
      <c r="AF1538" t="s">
        <v>2</v>
      </c>
      <c r="AG1538" t="s">
        <v>174</v>
      </c>
      <c r="AH1538" t="s">
        <v>166</v>
      </c>
    </row>
    <row r="1539" spans="1:34">
      <c r="A1539">
        <v>7415</v>
      </c>
      <c r="B1539">
        <v>752024</v>
      </c>
      <c r="C1539" t="s">
        <v>149</v>
      </c>
      <c r="D1539" t="str">
        <f t="shared" ref="D1539:D1602" ca="1" si="72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TXIQHKGARS</v>
      </c>
      <c r="E1539" t="str">
        <f t="shared" ref="E1539:E1602" ca="1" si="73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Kfdpkzcobfhcd</v>
      </c>
      <c r="F1539" t="s">
        <v>150</v>
      </c>
      <c r="G1539" t="s">
        <v>167</v>
      </c>
      <c r="H1539" s="149" t="str">
        <f t="shared" ref="H1539:H1602" ca="1" si="74">""&amp;RANDBETWEEN(1,28)&amp;"/"&amp;RANDBETWEEN(1,12)&amp;"/"&amp;RANDBETWEEN(1994,1997)</f>
        <v>24/6/1997</v>
      </c>
      <c r="I1539" t="s">
        <v>152</v>
      </c>
      <c r="J1539" t="s">
        <v>153</v>
      </c>
      <c r="K1539" t="s">
        <v>1528</v>
      </c>
      <c r="L1539" t="s">
        <v>1529</v>
      </c>
      <c r="M1539" t="s">
        <v>1530</v>
      </c>
      <c r="N1539">
        <v>8</v>
      </c>
      <c r="O1539" t="s">
        <v>157</v>
      </c>
      <c r="P1539" t="s">
        <v>158</v>
      </c>
      <c r="Q1539" t="s">
        <v>179</v>
      </c>
      <c r="R1539" t="s">
        <v>295</v>
      </c>
      <c r="S1539" t="s">
        <v>2</v>
      </c>
      <c r="T1539" t="s">
        <v>2</v>
      </c>
      <c r="U1539" t="s">
        <v>181</v>
      </c>
      <c r="V1539" t="s">
        <v>182</v>
      </c>
      <c r="W1539" t="s">
        <v>160</v>
      </c>
      <c r="X1539" t="s">
        <v>2</v>
      </c>
      <c r="Y1539" t="s">
        <v>2</v>
      </c>
      <c r="Z1539">
        <v>2011</v>
      </c>
      <c r="AA1539" t="s">
        <v>164</v>
      </c>
      <c r="AB1539" t="s">
        <v>2</v>
      </c>
      <c r="AC1539" t="s">
        <v>2</v>
      </c>
      <c r="AD1539" t="s">
        <v>2</v>
      </c>
      <c r="AE1539" t="s">
        <v>2</v>
      </c>
      <c r="AF1539" t="s">
        <v>2</v>
      </c>
      <c r="AG1539" t="s">
        <v>165</v>
      </c>
      <c r="AH1539" t="s">
        <v>166</v>
      </c>
    </row>
    <row r="1540" spans="1:34">
      <c r="A1540">
        <v>7415</v>
      </c>
      <c r="B1540">
        <v>755395</v>
      </c>
      <c r="C1540" t="s">
        <v>183</v>
      </c>
      <c r="D1540" t="str">
        <f t="shared" ca="1" si="72"/>
        <v>GSQRURYRRT</v>
      </c>
      <c r="E1540" t="str">
        <f t="shared" ca="1" si="73"/>
        <v>Bglxekrxsfimt</v>
      </c>
      <c r="F1540" t="s">
        <v>150</v>
      </c>
      <c r="G1540" t="s">
        <v>167</v>
      </c>
      <c r="H1540" s="149" t="str">
        <f t="shared" ca="1" si="74"/>
        <v>25/10/1997</v>
      </c>
      <c r="I1540" t="s">
        <v>152</v>
      </c>
      <c r="J1540" t="s">
        <v>153</v>
      </c>
      <c r="K1540" t="s">
        <v>1531</v>
      </c>
      <c r="L1540" t="s">
        <v>1532</v>
      </c>
      <c r="M1540" t="s">
        <v>292</v>
      </c>
      <c r="N1540">
        <v>93</v>
      </c>
      <c r="O1540" t="s">
        <v>157</v>
      </c>
      <c r="P1540" t="s">
        <v>158</v>
      </c>
      <c r="Q1540" t="s">
        <v>187</v>
      </c>
      <c r="R1540" t="s">
        <v>1533</v>
      </c>
      <c r="S1540" t="s">
        <v>2</v>
      </c>
      <c r="T1540" t="s">
        <v>2</v>
      </c>
      <c r="U1540" t="s">
        <v>189</v>
      </c>
      <c r="V1540" t="s">
        <v>160</v>
      </c>
      <c r="W1540" t="s">
        <v>161</v>
      </c>
      <c r="X1540" t="s">
        <v>2</v>
      </c>
      <c r="Y1540" t="s">
        <v>2</v>
      </c>
      <c r="Z1540">
        <v>2011</v>
      </c>
      <c r="AA1540" t="s">
        <v>164</v>
      </c>
      <c r="AB1540" t="s">
        <v>2</v>
      </c>
      <c r="AC1540" t="s">
        <v>2</v>
      </c>
      <c r="AD1540" t="s">
        <v>2</v>
      </c>
      <c r="AE1540" t="s">
        <v>2</v>
      </c>
      <c r="AF1540" t="s">
        <v>2</v>
      </c>
      <c r="AG1540" t="s">
        <v>2</v>
      </c>
      <c r="AH1540" t="s">
        <v>2</v>
      </c>
    </row>
    <row r="1541" spans="1:34">
      <c r="A1541">
        <v>7415</v>
      </c>
      <c r="B1541">
        <v>756039</v>
      </c>
      <c r="C1541" t="s">
        <v>149</v>
      </c>
      <c r="D1541" t="str">
        <f t="shared" ca="1" si="72"/>
        <v>NCXLMMBUJY</v>
      </c>
      <c r="E1541" t="str">
        <f t="shared" ca="1" si="73"/>
        <v>Myixuckvmcden</v>
      </c>
      <c r="F1541" t="s">
        <v>150</v>
      </c>
      <c r="G1541" t="s">
        <v>167</v>
      </c>
      <c r="H1541" s="149" t="str">
        <f t="shared" ca="1" si="74"/>
        <v>22/4/1997</v>
      </c>
      <c r="I1541" t="s">
        <v>152</v>
      </c>
      <c r="J1541" t="s">
        <v>153</v>
      </c>
      <c r="K1541" t="s">
        <v>1534</v>
      </c>
      <c r="L1541" t="s">
        <v>1535</v>
      </c>
      <c r="M1541" t="s">
        <v>1456</v>
      </c>
      <c r="N1541">
        <v>91</v>
      </c>
      <c r="O1541" t="s">
        <v>157</v>
      </c>
      <c r="P1541" t="s">
        <v>158</v>
      </c>
      <c r="Q1541" t="s">
        <v>179</v>
      </c>
      <c r="R1541" t="s">
        <v>1536</v>
      </c>
      <c r="S1541" t="s">
        <v>2</v>
      </c>
      <c r="T1541" t="s">
        <v>2</v>
      </c>
      <c r="U1541" t="s">
        <v>181</v>
      </c>
      <c r="V1541" t="s">
        <v>160</v>
      </c>
      <c r="W1541" t="s">
        <v>161</v>
      </c>
      <c r="X1541" t="s">
        <v>2</v>
      </c>
      <c r="Y1541" t="s">
        <v>2</v>
      </c>
      <c r="Z1541">
        <v>2011</v>
      </c>
      <c r="AA1541" t="s">
        <v>164</v>
      </c>
      <c r="AB1541" t="s">
        <v>2</v>
      </c>
      <c r="AC1541" t="s">
        <v>2</v>
      </c>
      <c r="AD1541" t="s">
        <v>2</v>
      </c>
      <c r="AE1541" t="s">
        <v>2</v>
      </c>
      <c r="AF1541" t="s">
        <v>2</v>
      </c>
      <c r="AG1541" t="s">
        <v>165</v>
      </c>
      <c r="AH1541" t="s">
        <v>166</v>
      </c>
    </row>
    <row r="1542" spans="1:34">
      <c r="A1542">
        <v>7415</v>
      </c>
      <c r="B1542">
        <v>756792</v>
      </c>
      <c r="C1542" t="s">
        <v>149</v>
      </c>
      <c r="D1542" t="str">
        <f t="shared" ca="1" si="72"/>
        <v>RSQJDVKNXO</v>
      </c>
      <c r="E1542" t="str">
        <f t="shared" ca="1" si="73"/>
        <v>Iarhlosaktthp</v>
      </c>
      <c r="F1542" t="s">
        <v>150</v>
      </c>
      <c r="G1542" t="s">
        <v>167</v>
      </c>
      <c r="H1542" s="149" t="str">
        <f t="shared" ca="1" si="74"/>
        <v>27/2/1994</v>
      </c>
      <c r="I1542" t="s">
        <v>152</v>
      </c>
      <c r="J1542" t="s">
        <v>153</v>
      </c>
      <c r="K1542" t="s">
        <v>1537</v>
      </c>
      <c r="L1542" t="s">
        <v>1538</v>
      </c>
      <c r="M1542" t="s">
        <v>1075</v>
      </c>
      <c r="N1542">
        <v>971</v>
      </c>
      <c r="O1542" t="s">
        <v>157</v>
      </c>
      <c r="P1542" t="s">
        <v>158</v>
      </c>
      <c r="Q1542" t="s">
        <v>179</v>
      </c>
      <c r="R1542" t="s">
        <v>1539</v>
      </c>
      <c r="S1542" t="s">
        <v>2</v>
      </c>
      <c r="T1542" t="s">
        <v>2</v>
      </c>
      <c r="U1542" t="s">
        <v>181</v>
      </c>
      <c r="V1542" t="s">
        <v>160</v>
      </c>
      <c r="W1542" t="s">
        <v>161</v>
      </c>
      <c r="X1542" t="s">
        <v>212</v>
      </c>
      <c r="Y1542" t="s">
        <v>2</v>
      </c>
      <c r="Z1542" t="s">
        <v>2</v>
      </c>
      <c r="AA1542" t="s">
        <v>164</v>
      </c>
      <c r="AB1542" t="s">
        <v>2</v>
      </c>
      <c r="AC1542" t="s">
        <v>2</v>
      </c>
      <c r="AD1542" t="s">
        <v>2</v>
      </c>
      <c r="AE1542" t="s">
        <v>2</v>
      </c>
      <c r="AF1542" t="s">
        <v>2</v>
      </c>
      <c r="AG1542" t="s">
        <v>2</v>
      </c>
      <c r="AH1542" t="s">
        <v>2</v>
      </c>
    </row>
    <row r="1543" spans="1:34">
      <c r="A1543">
        <v>7415</v>
      </c>
      <c r="B1543">
        <v>758707</v>
      </c>
      <c r="C1543" t="s">
        <v>149</v>
      </c>
      <c r="D1543" t="str">
        <f t="shared" ca="1" si="72"/>
        <v>KVRMHNRFXU</v>
      </c>
      <c r="E1543" t="str">
        <f t="shared" ca="1" si="73"/>
        <v>Njkkdbtxlymnv</v>
      </c>
      <c r="F1543" t="s">
        <v>150</v>
      </c>
      <c r="G1543" t="s">
        <v>151</v>
      </c>
      <c r="H1543" s="149" t="str">
        <f t="shared" ca="1" si="74"/>
        <v>23/7/1994</v>
      </c>
      <c r="I1543" t="s">
        <v>152</v>
      </c>
      <c r="J1543" t="s">
        <v>153</v>
      </c>
      <c r="K1543" t="s">
        <v>1540</v>
      </c>
      <c r="L1543" t="s">
        <v>1541</v>
      </c>
      <c r="M1543" t="s">
        <v>1435</v>
      </c>
      <c r="N1543">
        <v>971</v>
      </c>
      <c r="O1543" t="s">
        <v>157</v>
      </c>
      <c r="P1543" t="s">
        <v>158</v>
      </c>
      <c r="Q1543" t="s">
        <v>171</v>
      </c>
      <c r="R1543" t="s">
        <v>1542</v>
      </c>
      <c r="S1543" t="s">
        <v>2</v>
      </c>
      <c r="T1543" t="s">
        <v>2</v>
      </c>
      <c r="U1543" t="s">
        <v>238</v>
      </c>
      <c r="V1543" t="s">
        <v>160</v>
      </c>
      <c r="W1543" t="s">
        <v>161</v>
      </c>
      <c r="X1543" t="s">
        <v>162</v>
      </c>
      <c r="Y1543" t="s">
        <v>2</v>
      </c>
      <c r="Z1543">
        <v>2011</v>
      </c>
      <c r="AA1543" t="s">
        <v>164</v>
      </c>
      <c r="AB1543" t="s">
        <v>2</v>
      </c>
      <c r="AC1543" t="s">
        <v>2</v>
      </c>
      <c r="AD1543" t="s">
        <v>2</v>
      </c>
      <c r="AE1543" t="s">
        <v>2</v>
      </c>
      <c r="AF1543" t="s">
        <v>2</v>
      </c>
      <c r="AG1543" t="s">
        <v>165</v>
      </c>
      <c r="AH1543" t="s">
        <v>190</v>
      </c>
    </row>
    <row r="1544" spans="1:34">
      <c r="A1544">
        <v>7415</v>
      </c>
      <c r="B1544">
        <v>763087</v>
      </c>
      <c r="C1544" t="s">
        <v>149</v>
      </c>
      <c r="D1544" t="str">
        <f t="shared" ca="1" si="72"/>
        <v>AAVFWPUHKD</v>
      </c>
      <c r="E1544" t="str">
        <f t="shared" ca="1" si="73"/>
        <v>Opmwztmrscnlt</v>
      </c>
      <c r="F1544" t="s">
        <v>150</v>
      </c>
      <c r="G1544" t="s">
        <v>151</v>
      </c>
      <c r="H1544" s="149" t="str">
        <f t="shared" ca="1" si="74"/>
        <v>2/8/1994</v>
      </c>
      <c r="I1544" t="s">
        <v>152</v>
      </c>
      <c r="J1544" t="s">
        <v>153</v>
      </c>
      <c r="K1544" t="s">
        <v>1543</v>
      </c>
      <c r="L1544" t="s">
        <v>1389</v>
      </c>
      <c r="M1544" t="s">
        <v>1544</v>
      </c>
      <c r="N1544">
        <v>77</v>
      </c>
      <c r="O1544" t="s">
        <v>157</v>
      </c>
      <c r="P1544" t="s">
        <v>158</v>
      </c>
      <c r="Q1544" t="s">
        <v>194</v>
      </c>
      <c r="R1544" t="s">
        <v>210</v>
      </c>
      <c r="S1544" t="s">
        <v>2</v>
      </c>
      <c r="T1544" t="s">
        <v>196</v>
      </c>
      <c r="U1544" t="s">
        <v>224</v>
      </c>
      <c r="V1544" t="s">
        <v>160</v>
      </c>
      <c r="W1544" t="s">
        <v>161</v>
      </c>
      <c r="X1544" t="s">
        <v>2</v>
      </c>
      <c r="Y1544" t="s">
        <v>2</v>
      </c>
      <c r="Z1544">
        <v>2011</v>
      </c>
      <c r="AA1544" t="s">
        <v>164</v>
      </c>
      <c r="AB1544" t="s">
        <v>2</v>
      </c>
      <c r="AC1544" t="s">
        <v>2</v>
      </c>
      <c r="AD1544" t="s">
        <v>2</v>
      </c>
      <c r="AE1544" t="s">
        <v>2</v>
      </c>
      <c r="AF1544" t="s">
        <v>2</v>
      </c>
      <c r="AG1544" t="s">
        <v>174</v>
      </c>
      <c r="AH1544" t="s">
        <v>190</v>
      </c>
    </row>
    <row r="1545" spans="1:34">
      <c r="A1545">
        <v>7415</v>
      </c>
      <c r="B1545">
        <v>765240</v>
      </c>
      <c r="C1545" t="s">
        <v>149</v>
      </c>
      <c r="D1545" t="str">
        <f t="shared" ca="1" si="72"/>
        <v>TEHOZLUQRB</v>
      </c>
      <c r="E1545" t="str">
        <f t="shared" ca="1" si="73"/>
        <v>Ahapgksqsvqdc</v>
      </c>
      <c r="F1545" t="s">
        <v>150</v>
      </c>
      <c r="G1545" t="s">
        <v>167</v>
      </c>
      <c r="H1545" s="149" t="str">
        <f t="shared" ca="1" si="74"/>
        <v>17/4/1996</v>
      </c>
      <c r="I1545" t="s">
        <v>152</v>
      </c>
      <c r="J1545" t="s">
        <v>153</v>
      </c>
      <c r="K1545" t="s">
        <v>1545</v>
      </c>
      <c r="L1545" t="s">
        <v>1099</v>
      </c>
      <c r="M1545" t="s">
        <v>1546</v>
      </c>
      <c r="N1545">
        <v>92</v>
      </c>
      <c r="O1545" t="s">
        <v>157</v>
      </c>
      <c r="P1545" t="s">
        <v>158</v>
      </c>
      <c r="Q1545" t="s">
        <v>194</v>
      </c>
      <c r="R1545" t="s">
        <v>1397</v>
      </c>
      <c r="S1545" t="s">
        <v>2</v>
      </c>
      <c r="T1545" t="s">
        <v>196</v>
      </c>
      <c r="U1545" t="s">
        <v>197</v>
      </c>
      <c r="V1545" t="s">
        <v>160</v>
      </c>
      <c r="W1545" t="s">
        <v>161</v>
      </c>
      <c r="X1545" t="s">
        <v>2</v>
      </c>
      <c r="Y1545" t="s">
        <v>2</v>
      </c>
      <c r="Z1545">
        <v>2011</v>
      </c>
      <c r="AA1545" t="s">
        <v>164</v>
      </c>
      <c r="AB1545" t="s">
        <v>2</v>
      </c>
      <c r="AC1545" t="s">
        <v>2</v>
      </c>
      <c r="AD1545" t="s">
        <v>2</v>
      </c>
      <c r="AE1545" t="s">
        <v>2</v>
      </c>
      <c r="AF1545" t="s">
        <v>2</v>
      </c>
      <c r="AG1545" t="s">
        <v>165</v>
      </c>
      <c r="AH1545" t="s">
        <v>166</v>
      </c>
    </row>
    <row r="1546" spans="1:34">
      <c r="A1546">
        <v>7415</v>
      </c>
      <c r="B1546">
        <v>765243</v>
      </c>
      <c r="C1546" t="s">
        <v>149</v>
      </c>
      <c r="D1546" t="str">
        <f t="shared" ca="1" si="72"/>
        <v>LZYSRILNTM</v>
      </c>
      <c r="E1546" t="str">
        <f t="shared" ca="1" si="73"/>
        <v>Rbqpwtsfajeig</v>
      </c>
      <c r="F1546" t="s">
        <v>150</v>
      </c>
      <c r="G1546" t="s">
        <v>167</v>
      </c>
      <c r="H1546" s="149" t="str">
        <f t="shared" ca="1" si="74"/>
        <v>14/5/1994</v>
      </c>
      <c r="I1546" t="s">
        <v>152</v>
      </c>
      <c r="J1546" t="s">
        <v>153</v>
      </c>
      <c r="K1546" t="s">
        <v>1545</v>
      </c>
      <c r="L1546" t="s">
        <v>1099</v>
      </c>
      <c r="M1546" t="s">
        <v>1546</v>
      </c>
      <c r="N1546">
        <v>92</v>
      </c>
      <c r="O1546" t="s">
        <v>157</v>
      </c>
      <c r="P1546" t="s">
        <v>158</v>
      </c>
      <c r="Q1546" t="s">
        <v>194</v>
      </c>
      <c r="R1546" t="s">
        <v>1396</v>
      </c>
      <c r="S1546" t="s">
        <v>2</v>
      </c>
      <c r="T1546" t="s">
        <v>196</v>
      </c>
      <c r="U1546" t="s">
        <v>224</v>
      </c>
      <c r="V1546" t="s">
        <v>161</v>
      </c>
      <c r="W1546" t="s">
        <v>160</v>
      </c>
      <c r="X1546" t="s">
        <v>249</v>
      </c>
      <c r="Y1546" t="s">
        <v>212</v>
      </c>
      <c r="Z1546">
        <v>2010</v>
      </c>
      <c r="AA1546" t="s">
        <v>164</v>
      </c>
      <c r="AB1546" t="s">
        <v>2</v>
      </c>
      <c r="AC1546" t="s">
        <v>2</v>
      </c>
      <c r="AD1546" t="s">
        <v>2</v>
      </c>
      <c r="AE1546" t="s">
        <v>2</v>
      </c>
      <c r="AF1546" t="s">
        <v>2</v>
      </c>
      <c r="AG1546" t="s">
        <v>165</v>
      </c>
      <c r="AH1546" t="s">
        <v>166</v>
      </c>
    </row>
    <row r="1547" spans="1:34">
      <c r="A1547">
        <v>7415</v>
      </c>
      <c r="B1547">
        <v>765250</v>
      </c>
      <c r="C1547" t="s">
        <v>149</v>
      </c>
      <c r="D1547" t="str">
        <f t="shared" ca="1" si="72"/>
        <v>MFWFMFFSGC</v>
      </c>
      <c r="E1547" t="str">
        <f t="shared" ca="1" si="73"/>
        <v>Hhiafecpjbxih</v>
      </c>
      <c r="F1547" t="s">
        <v>150</v>
      </c>
      <c r="G1547" t="s">
        <v>167</v>
      </c>
      <c r="H1547" s="149" t="str">
        <f t="shared" ca="1" si="74"/>
        <v>17/1/1997</v>
      </c>
      <c r="I1547" t="s">
        <v>152</v>
      </c>
      <c r="J1547" t="s">
        <v>153</v>
      </c>
      <c r="K1547" t="s">
        <v>1545</v>
      </c>
      <c r="L1547" t="s">
        <v>1099</v>
      </c>
      <c r="M1547" t="s">
        <v>1546</v>
      </c>
      <c r="N1547">
        <v>92</v>
      </c>
      <c r="O1547" t="s">
        <v>157</v>
      </c>
      <c r="P1547" t="s">
        <v>158</v>
      </c>
      <c r="Q1547" t="s">
        <v>171</v>
      </c>
      <c r="R1547" t="s">
        <v>1547</v>
      </c>
      <c r="S1547" t="s">
        <v>2</v>
      </c>
      <c r="T1547" t="s">
        <v>2</v>
      </c>
      <c r="U1547" t="s">
        <v>440</v>
      </c>
      <c r="V1547" t="s">
        <v>160</v>
      </c>
      <c r="W1547" t="s">
        <v>161</v>
      </c>
      <c r="X1547" t="s">
        <v>162</v>
      </c>
      <c r="Y1547" t="s">
        <v>2</v>
      </c>
      <c r="Z1547">
        <v>2011</v>
      </c>
      <c r="AA1547" t="s">
        <v>164</v>
      </c>
      <c r="AB1547" t="s">
        <v>2</v>
      </c>
      <c r="AC1547" t="s">
        <v>2</v>
      </c>
      <c r="AD1547" t="s">
        <v>2</v>
      </c>
      <c r="AE1547" t="s">
        <v>2</v>
      </c>
      <c r="AF1547" t="s">
        <v>2</v>
      </c>
      <c r="AG1547" t="s">
        <v>165</v>
      </c>
      <c r="AH1547" t="s">
        <v>166</v>
      </c>
    </row>
    <row r="1548" spans="1:34">
      <c r="A1548">
        <v>7415</v>
      </c>
      <c r="B1548">
        <v>765309</v>
      </c>
      <c r="C1548" t="s">
        <v>149</v>
      </c>
      <c r="D1548" t="str">
        <f t="shared" ca="1" si="72"/>
        <v>BWLXZHUMYS</v>
      </c>
      <c r="E1548" t="str">
        <f t="shared" ca="1" si="73"/>
        <v>Nzdjzqmameaac</v>
      </c>
      <c r="F1548" t="s">
        <v>150</v>
      </c>
      <c r="G1548" t="s">
        <v>167</v>
      </c>
      <c r="H1548" s="149" t="str">
        <f t="shared" ca="1" si="74"/>
        <v>21/6/1996</v>
      </c>
      <c r="I1548" t="s">
        <v>152</v>
      </c>
      <c r="J1548" t="s">
        <v>153</v>
      </c>
      <c r="K1548" t="s">
        <v>1545</v>
      </c>
      <c r="L1548" t="s">
        <v>1099</v>
      </c>
      <c r="M1548" t="s">
        <v>1546</v>
      </c>
      <c r="N1548">
        <v>92</v>
      </c>
      <c r="O1548" t="s">
        <v>157</v>
      </c>
      <c r="P1548" t="s">
        <v>158</v>
      </c>
      <c r="Q1548" t="s">
        <v>194</v>
      </c>
      <c r="R1548" t="s">
        <v>1397</v>
      </c>
      <c r="S1548" t="s">
        <v>2</v>
      </c>
      <c r="T1548" t="s">
        <v>196</v>
      </c>
      <c r="U1548" t="s">
        <v>224</v>
      </c>
      <c r="V1548" t="s">
        <v>160</v>
      </c>
      <c r="W1548" t="s">
        <v>161</v>
      </c>
      <c r="X1548" t="s">
        <v>2</v>
      </c>
      <c r="Y1548" t="s">
        <v>2</v>
      </c>
      <c r="Z1548">
        <v>2011</v>
      </c>
      <c r="AA1548" t="s">
        <v>164</v>
      </c>
      <c r="AB1548" t="s">
        <v>2</v>
      </c>
      <c r="AC1548" t="s">
        <v>2</v>
      </c>
      <c r="AD1548" t="s">
        <v>2</v>
      </c>
      <c r="AE1548" t="s">
        <v>2</v>
      </c>
      <c r="AF1548" t="s">
        <v>2</v>
      </c>
      <c r="AG1548" t="s">
        <v>165</v>
      </c>
      <c r="AH1548" t="s">
        <v>166</v>
      </c>
    </row>
    <row r="1549" spans="1:34">
      <c r="A1549">
        <v>7415</v>
      </c>
      <c r="B1549">
        <v>765311</v>
      </c>
      <c r="C1549" t="s">
        <v>183</v>
      </c>
      <c r="D1549" t="str">
        <f t="shared" ca="1" si="72"/>
        <v>LSZCKHTQPL</v>
      </c>
      <c r="E1549" t="str">
        <f t="shared" ca="1" si="73"/>
        <v>Tdcxvoeybsgtt</v>
      </c>
      <c r="F1549" t="s">
        <v>150</v>
      </c>
      <c r="G1549" t="s">
        <v>167</v>
      </c>
      <c r="H1549" s="149" t="str">
        <f t="shared" ca="1" si="74"/>
        <v>22/1/1994</v>
      </c>
      <c r="I1549" t="s">
        <v>152</v>
      </c>
      <c r="J1549" t="s">
        <v>153</v>
      </c>
      <c r="K1549" t="s">
        <v>1545</v>
      </c>
      <c r="L1549" t="s">
        <v>1099</v>
      </c>
      <c r="M1549" t="s">
        <v>1546</v>
      </c>
      <c r="N1549">
        <v>92</v>
      </c>
      <c r="O1549" t="s">
        <v>157</v>
      </c>
      <c r="P1549" t="s">
        <v>158</v>
      </c>
      <c r="Q1549" t="s">
        <v>298</v>
      </c>
      <c r="R1549" t="s">
        <v>1548</v>
      </c>
      <c r="S1549" t="s">
        <v>2</v>
      </c>
      <c r="T1549" t="s">
        <v>2</v>
      </c>
      <c r="U1549" t="s">
        <v>610</v>
      </c>
      <c r="V1549" t="s">
        <v>160</v>
      </c>
      <c r="W1549" t="s">
        <v>2</v>
      </c>
      <c r="X1549" t="s">
        <v>2</v>
      </c>
      <c r="Y1549" t="s">
        <v>2</v>
      </c>
      <c r="Z1549">
        <v>2011</v>
      </c>
      <c r="AA1549" t="s">
        <v>164</v>
      </c>
      <c r="AB1549" t="s">
        <v>2</v>
      </c>
      <c r="AC1549" t="s">
        <v>2</v>
      </c>
      <c r="AD1549" t="s">
        <v>2</v>
      </c>
      <c r="AE1549" t="s">
        <v>2</v>
      </c>
      <c r="AF1549" t="s">
        <v>2</v>
      </c>
      <c r="AG1549" t="s">
        <v>165</v>
      </c>
      <c r="AH1549" t="s">
        <v>190</v>
      </c>
    </row>
    <row r="1550" spans="1:34">
      <c r="A1550">
        <v>7415</v>
      </c>
      <c r="B1550">
        <v>765315</v>
      </c>
      <c r="C1550" t="s">
        <v>149</v>
      </c>
      <c r="D1550" t="str">
        <f t="shared" ca="1" si="72"/>
        <v>ZMZETRRBEK</v>
      </c>
      <c r="E1550" t="str">
        <f t="shared" ca="1" si="73"/>
        <v>Dabelwlbowmqa</v>
      </c>
      <c r="F1550" t="s">
        <v>150</v>
      </c>
      <c r="G1550" t="s">
        <v>151</v>
      </c>
      <c r="H1550" s="149" t="str">
        <f t="shared" ca="1" si="74"/>
        <v>18/11/1995</v>
      </c>
      <c r="I1550" t="s">
        <v>152</v>
      </c>
      <c r="J1550" t="s">
        <v>153</v>
      </c>
      <c r="K1550" t="s">
        <v>1545</v>
      </c>
      <c r="L1550" t="s">
        <v>1099</v>
      </c>
      <c r="M1550" t="s">
        <v>1546</v>
      </c>
      <c r="N1550">
        <v>92</v>
      </c>
      <c r="O1550" t="s">
        <v>157</v>
      </c>
      <c r="P1550" t="s">
        <v>158</v>
      </c>
      <c r="Q1550" t="s">
        <v>194</v>
      </c>
      <c r="R1550" t="s">
        <v>1396</v>
      </c>
      <c r="S1550" t="s">
        <v>2</v>
      </c>
      <c r="T1550" t="s">
        <v>196</v>
      </c>
      <c r="U1550" t="s">
        <v>197</v>
      </c>
      <c r="V1550" t="s">
        <v>160</v>
      </c>
      <c r="W1550" t="s">
        <v>161</v>
      </c>
      <c r="X1550" t="s">
        <v>2</v>
      </c>
      <c r="Y1550" t="s">
        <v>2</v>
      </c>
      <c r="Z1550">
        <v>2011</v>
      </c>
      <c r="AA1550" t="s">
        <v>164</v>
      </c>
      <c r="AB1550" t="s">
        <v>2</v>
      </c>
      <c r="AC1550" t="s">
        <v>2</v>
      </c>
      <c r="AD1550" t="s">
        <v>2</v>
      </c>
      <c r="AE1550" t="s">
        <v>2</v>
      </c>
      <c r="AF1550" t="s">
        <v>2</v>
      </c>
      <c r="AG1550" t="s">
        <v>165</v>
      </c>
      <c r="AH1550" t="s">
        <v>166</v>
      </c>
    </row>
    <row r="1551" spans="1:34">
      <c r="A1551">
        <v>7415</v>
      </c>
      <c r="B1551">
        <v>765317</v>
      </c>
      <c r="C1551" t="s">
        <v>149</v>
      </c>
      <c r="D1551" t="str">
        <f t="shared" ca="1" si="72"/>
        <v>YVSJGWIDZP</v>
      </c>
      <c r="E1551" t="str">
        <f t="shared" ca="1" si="73"/>
        <v>Jhbsnofmxtgit</v>
      </c>
      <c r="F1551" t="s">
        <v>150</v>
      </c>
      <c r="G1551" t="s">
        <v>167</v>
      </c>
      <c r="H1551" s="149" t="str">
        <f t="shared" ca="1" si="74"/>
        <v>12/2/1994</v>
      </c>
      <c r="I1551" t="s">
        <v>152</v>
      </c>
      <c r="J1551" t="s">
        <v>153</v>
      </c>
      <c r="K1551" t="s">
        <v>1545</v>
      </c>
      <c r="L1551" t="s">
        <v>1099</v>
      </c>
      <c r="M1551" t="s">
        <v>1546</v>
      </c>
      <c r="N1551">
        <v>92</v>
      </c>
      <c r="O1551" t="s">
        <v>157</v>
      </c>
      <c r="P1551" t="s">
        <v>158</v>
      </c>
      <c r="Q1551" t="s">
        <v>171</v>
      </c>
      <c r="R1551" t="s">
        <v>1549</v>
      </c>
      <c r="S1551" t="s">
        <v>2</v>
      </c>
      <c r="T1551" t="s">
        <v>2</v>
      </c>
      <c r="U1551" t="s">
        <v>251</v>
      </c>
      <c r="V1551" t="s">
        <v>160</v>
      </c>
      <c r="W1551" t="s">
        <v>161</v>
      </c>
      <c r="X1551" t="s">
        <v>162</v>
      </c>
      <c r="Y1551" t="s">
        <v>2</v>
      </c>
      <c r="Z1551">
        <v>2011</v>
      </c>
      <c r="AA1551" t="s">
        <v>164</v>
      </c>
      <c r="AB1551" t="s">
        <v>2</v>
      </c>
      <c r="AC1551" t="s">
        <v>2</v>
      </c>
      <c r="AD1551" t="s">
        <v>2</v>
      </c>
      <c r="AE1551" t="s">
        <v>2</v>
      </c>
      <c r="AF1551" t="s">
        <v>2</v>
      </c>
      <c r="AG1551" t="s">
        <v>165</v>
      </c>
      <c r="AH1551" t="s">
        <v>190</v>
      </c>
    </row>
    <row r="1552" spans="1:34">
      <c r="A1552">
        <v>7415</v>
      </c>
      <c r="B1552">
        <v>765372</v>
      </c>
      <c r="C1552" t="s">
        <v>149</v>
      </c>
      <c r="D1552" t="str">
        <f t="shared" ca="1" si="72"/>
        <v>ONVIBSNHTS</v>
      </c>
      <c r="E1552" t="str">
        <f t="shared" ca="1" si="73"/>
        <v>Niswuohfgbkqn</v>
      </c>
      <c r="F1552" t="s">
        <v>150</v>
      </c>
      <c r="G1552" t="s">
        <v>167</v>
      </c>
      <c r="H1552" s="149" t="str">
        <f t="shared" ca="1" si="74"/>
        <v>22/9/1994</v>
      </c>
      <c r="I1552" t="s">
        <v>152</v>
      </c>
      <c r="J1552" t="s">
        <v>153</v>
      </c>
      <c r="K1552" t="s">
        <v>1545</v>
      </c>
      <c r="L1552" t="s">
        <v>1099</v>
      </c>
      <c r="M1552" t="s">
        <v>1546</v>
      </c>
      <c r="N1552">
        <v>92</v>
      </c>
      <c r="O1552" t="s">
        <v>157</v>
      </c>
      <c r="P1552" t="s">
        <v>158</v>
      </c>
      <c r="Q1552" t="s">
        <v>194</v>
      </c>
      <c r="R1552" t="s">
        <v>1397</v>
      </c>
      <c r="S1552" t="s">
        <v>2</v>
      </c>
      <c r="T1552" t="s">
        <v>196</v>
      </c>
      <c r="U1552" t="s">
        <v>197</v>
      </c>
      <c r="V1552" t="s">
        <v>160</v>
      </c>
      <c r="W1552" t="s">
        <v>161</v>
      </c>
      <c r="X1552" t="s">
        <v>2</v>
      </c>
      <c r="Y1552" t="s">
        <v>2</v>
      </c>
      <c r="Z1552">
        <v>2011</v>
      </c>
      <c r="AA1552" t="s">
        <v>164</v>
      </c>
      <c r="AB1552" t="s">
        <v>2</v>
      </c>
      <c r="AC1552" t="s">
        <v>2</v>
      </c>
      <c r="AD1552" t="s">
        <v>2</v>
      </c>
      <c r="AE1552" t="s">
        <v>2</v>
      </c>
      <c r="AF1552" t="s">
        <v>2</v>
      </c>
      <c r="AG1552" t="s">
        <v>165</v>
      </c>
      <c r="AH1552" t="s">
        <v>175</v>
      </c>
    </row>
    <row r="1553" spans="1:34">
      <c r="A1553">
        <v>7415</v>
      </c>
      <c r="B1553">
        <v>765378</v>
      </c>
      <c r="C1553" t="s">
        <v>183</v>
      </c>
      <c r="D1553" t="str">
        <f t="shared" ca="1" si="72"/>
        <v>NCPRNKNDFZ</v>
      </c>
      <c r="E1553" t="str">
        <f t="shared" ca="1" si="73"/>
        <v>Anxdxtkuplcuk</v>
      </c>
      <c r="F1553" t="s">
        <v>150</v>
      </c>
      <c r="G1553" t="s">
        <v>151</v>
      </c>
      <c r="H1553" s="149" t="str">
        <f t="shared" ca="1" si="74"/>
        <v>6/7/1997</v>
      </c>
      <c r="I1553" t="s">
        <v>152</v>
      </c>
      <c r="J1553" t="s">
        <v>153</v>
      </c>
      <c r="K1553" t="s">
        <v>1545</v>
      </c>
      <c r="L1553" t="s">
        <v>1099</v>
      </c>
      <c r="M1553" t="s">
        <v>1546</v>
      </c>
      <c r="N1553">
        <v>92</v>
      </c>
      <c r="O1553" t="s">
        <v>157</v>
      </c>
      <c r="P1553" t="s">
        <v>158</v>
      </c>
      <c r="Q1553" t="s">
        <v>194</v>
      </c>
      <c r="R1553" t="s">
        <v>1396</v>
      </c>
      <c r="S1553" t="s">
        <v>2</v>
      </c>
      <c r="T1553" t="s">
        <v>196</v>
      </c>
      <c r="U1553" t="s">
        <v>197</v>
      </c>
      <c r="V1553" t="s">
        <v>160</v>
      </c>
      <c r="W1553" t="s">
        <v>161</v>
      </c>
      <c r="X1553" t="s">
        <v>212</v>
      </c>
      <c r="Y1553" t="s">
        <v>2</v>
      </c>
      <c r="Z1553">
        <v>2011</v>
      </c>
      <c r="AA1553" t="s">
        <v>164</v>
      </c>
      <c r="AB1553" t="s">
        <v>2</v>
      </c>
      <c r="AC1553" t="s">
        <v>2</v>
      </c>
      <c r="AD1553" t="s">
        <v>2</v>
      </c>
      <c r="AE1553" t="s">
        <v>2</v>
      </c>
      <c r="AF1553" t="s">
        <v>2</v>
      </c>
      <c r="AG1553" t="s">
        <v>165</v>
      </c>
      <c r="AH1553" t="s">
        <v>166</v>
      </c>
    </row>
    <row r="1554" spans="1:34">
      <c r="A1554">
        <v>7415</v>
      </c>
      <c r="B1554">
        <v>765386</v>
      </c>
      <c r="C1554" t="s">
        <v>149</v>
      </c>
      <c r="D1554" t="str">
        <f t="shared" ca="1" si="72"/>
        <v>PMHIMMPPQZ</v>
      </c>
      <c r="E1554" t="str">
        <f t="shared" ca="1" si="73"/>
        <v>Salblnsiwfoyk</v>
      </c>
      <c r="F1554" t="s">
        <v>150</v>
      </c>
      <c r="G1554" t="s">
        <v>167</v>
      </c>
      <c r="H1554" s="149" t="str">
        <f t="shared" ca="1" si="74"/>
        <v>25/5/1995</v>
      </c>
      <c r="I1554" t="s">
        <v>152</v>
      </c>
      <c r="J1554" t="s">
        <v>153</v>
      </c>
      <c r="K1554" t="s">
        <v>1545</v>
      </c>
      <c r="L1554" t="s">
        <v>1099</v>
      </c>
      <c r="M1554" t="s">
        <v>1546</v>
      </c>
      <c r="N1554">
        <v>92</v>
      </c>
      <c r="O1554" t="s">
        <v>157</v>
      </c>
      <c r="P1554" t="s">
        <v>158</v>
      </c>
      <c r="Q1554" t="s">
        <v>194</v>
      </c>
      <c r="R1554" t="s">
        <v>1397</v>
      </c>
      <c r="S1554" t="s">
        <v>2</v>
      </c>
      <c r="T1554" t="s">
        <v>196</v>
      </c>
      <c r="U1554" t="s">
        <v>197</v>
      </c>
      <c r="V1554" t="s">
        <v>160</v>
      </c>
      <c r="W1554" t="s">
        <v>161</v>
      </c>
      <c r="X1554" t="s">
        <v>2</v>
      </c>
      <c r="Y1554" t="s">
        <v>2</v>
      </c>
      <c r="Z1554">
        <v>2011</v>
      </c>
      <c r="AA1554" t="s">
        <v>164</v>
      </c>
      <c r="AB1554" t="s">
        <v>2</v>
      </c>
      <c r="AC1554" t="s">
        <v>2</v>
      </c>
      <c r="AD1554" t="s">
        <v>2</v>
      </c>
      <c r="AE1554" t="s">
        <v>2</v>
      </c>
      <c r="AF1554" t="s">
        <v>2</v>
      </c>
      <c r="AG1554" t="s">
        <v>165</v>
      </c>
      <c r="AH1554" t="s">
        <v>190</v>
      </c>
    </row>
    <row r="1555" spans="1:34">
      <c r="A1555">
        <v>7415</v>
      </c>
      <c r="B1555">
        <v>765403</v>
      </c>
      <c r="C1555" t="s">
        <v>149</v>
      </c>
      <c r="D1555" t="str">
        <f t="shared" ca="1" si="72"/>
        <v>USOJZWHCHE</v>
      </c>
      <c r="E1555" t="str">
        <f t="shared" ca="1" si="73"/>
        <v>Rvazdxglqmjuo</v>
      </c>
      <c r="F1555" t="s">
        <v>150</v>
      </c>
      <c r="G1555" t="s">
        <v>167</v>
      </c>
      <c r="H1555" s="149" t="str">
        <f t="shared" ca="1" si="74"/>
        <v>1/9/1997</v>
      </c>
      <c r="I1555" t="s">
        <v>152</v>
      </c>
      <c r="J1555" t="s">
        <v>153</v>
      </c>
      <c r="K1555" t="s">
        <v>1545</v>
      </c>
      <c r="L1555" t="s">
        <v>1099</v>
      </c>
      <c r="M1555" t="s">
        <v>1546</v>
      </c>
      <c r="N1555">
        <v>92</v>
      </c>
      <c r="O1555" t="s">
        <v>157</v>
      </c>
      <c r="P1555" t="s">
        <v>158</v>
      </c>
      <c r="Q1555" t="s">
        <v>171</v>
      </c>
      <c r="R1555" t="s">
        <v>1549</v>
      </c>
      <c r="S1555" t="s">
        <v>2</v>
      </c>
      <c r="T1555" t="s">
        <v>2</v>
      </c>
      <c r="U1555" t="s">
        <v>251</v>
      </c>
      <c r="V1555" t="s">
        <v>160</v>
      </c>
      <c r="W1555" t="s">
        <v>2</v>
      </c>
      <c r="X1555" t="s">
        <v>2</v>
      </c>
      <c r="Y1555" t="s">
        <v>2</v>
      </c>
      <c r="Z1555">
        <v>2011</v>
      </c>
      <c r="AA1555" t="s">
        <v>164</v>
      </c>
      <c r="AB1555" t="s">
        <v>2</v>
      </c>
      <c r="AC1555" t="s">
        <v>2</v>
      </c>
      <c r="AD1555" t="s">
        <v>2</v>
      </c>
      <c r="AE1555" t="s">
        <v>2</v>
      </c>
      <c r="AF1555" t="s">
        <v>2</v>
      </c>
      <c r="AG1555" t="s">
        <v>165</v>
      </c>
      <c r="AH1555" t="s">
        <v>190</v>
      </c>
    </row>
    <row r="1556" spans="1:34">
      <c r="A1556">
        <v>7415</v>
      </c>
      <c r="B1556">
        <v>765413</v>
      </c>
      <c r="C1556" t="s">
        <v>149</v>
      </c>
      <c r="D1556" t="str">
        <f t="shared" ca="1" si="72"/>
        <v>EISDRBGVIV</v>
      </c>
      <c r="E1556" t="str">
        <f t="shared" ca="1" si="73"/>
        <v>Mztunylsitkpl</v>
      </c>
      <c r="F1556" t="s">
        <v>150</v>
      </c>
      <c r="G1556" t="s">
        <v>167</v>
      </c>
      <c r="H1556" s="149" t="str">
        <f t="shared" ca="1" si="74"/>
        <v>13/4/1997</v>
      </c>
      <c r="I1556" t="s">
        <v>152</v>
      </c>
      <c r="J1556" t="s">
        <v>153</v>
      </c>
      <c r="K1556" t="s">
        <v>1545</v>
      </c>
      <c r="L1556" t="s">
        <v>1099</v>
      </c>
      <c r="M1556" t="s">
        <v>1546</v>
      </c>
      <c r="N1556">
        <v>92</v>
      </c>
      <c r="O1556" t="s">
        <v>157</v>
      </c>
      <c r="P1556" t="s">
        <v>158</v>
      </c>
      <c r="Q1556" t="s">
        <v>171</v>
      </c>
      <c r="R1556" t="s">
        <v>1547</v>
      </c>
      <c r="S1556" t="s">
        <v>2</v>
      </c>
      <c r="T1556" t="s">
        <v>2</v>
      </c>
      <c r="U1556" t="s">
        <v>440</v>
      </c>
      <c r="V1556" t="s">
        <v>160</v>
      </c>
      <c r="W1556" t="s">
        <v>161</v>
      </c>
      <c r="X1556" t="s">
        <v>162</v>
      </c>
      <c r="Y1556" t="s">
        <v>2</v>
      </c>
      <c r="Z1556">
        <v>2011</v>
      </c>
      <c r="AA1556" t="s">
        <v>164</v>
      </c>
      <c r="AB1556" t="s">
        <v>2</v>
      </c>
      <c r="AC1556" t="s">
        <v>2</v>
      </c>
      <c r="AD1556" t="s">
        <v>2</v>
      </c>
      <c r="AE1556" t="s">
        <v>2</v>
      </c>
      <c r="AF1556" t="s">
        <v>2</v>
      </c>
      <c r="AG1556" t="s">
        <v>165</v>
      </c>
      <c r="AH1556" t="s">
        <v>175</v>
      </c>
    </row>
    <row r="1557" spans="1:34">
      <c r="A1557">
        <v>7415</v>
      </c>
      <c r="B1557">
        <v>765425</v>
      </c>
      <c r="C1557" t="s">
        <v>149</v>
      </c>
      <c r="D1557" t="str">
        <f t="shared" ca="1" si="72"/>
        <v>KWQMTRDMXB</v>
      </c>
      <c r="E1557" t="str">
        <f t="shared" ca="1" si="73"/>
        <v>Pzrncpyiifsdv</v>
      </c>
      <c r="F1557" t="s">
        <v>150</v>
      </c>
      <c r="G1557" t="s">
        <v>167</v>
      </c>
      <c r="H1557" s="149" t="str">
        <f t="shared" ca="1" si="74"/>
        <v>19/9/1995</v>
      </c>
      <c r="I1557" t="s">
        <v>152</v>
      </c>
      <c r="J1557" t="s">
        <v>153</v>
      </c>
      <c r="K1557" t="s">
        <v>1545</v>
      </c>
      <c r="L1557" t="s">
        <v>1099</v>
      </c>
      <c r="M1557" t="s">
        <v>1546</v>
      </c>
      <c r="N1557">
        <v>92</v>
      </c>
      <c r="O1557" t="s">
        <v>157</v>
      </c>
      <c r="P1557" t="s">
        <v>158</v>
      </c>
      <c r="Q1557" t="s">
        <v>194</v>
      </c>
      <c r="R1557" t="s">
        <v>1397</v>
      </c>
      <c r="S1557" t="s">
        <v>2</v>
      </c>
      <c r="T1557" t="s">
        <v>196</v>
      </c>
      <c r="U1557" t="s">
        <v>211</v>
      </c>
      <c r="V1557" t="s">
        <v>160</v>
      </c>
      <c r="W1557" t="s">
        <v>161</v>
      </c>
      <c r="X1557" t="s">
        <v>2</v>
      </c>
      <c r="Y1557" t="s">
        <v>2</v>
      </c>
      <c r="Z1557">
        <v>2011</v>
      </c>
      <c r="AA1557" t="s">
        <v>164</v>
      </c>
      <c r="AB1557" t="s">
        <v>2</v>
      </c>
      <c r="AC1557" t="s">
        <v>2</v>
      </c>
      <c r="AD1557" t="s">
        <v>2</v>
      </c>
      <c r="AE1557" t="s">
        <v>2</v>
      </c>
      <c r="AF1557" t="s">
        <v>2</v>
      </c>
      <c r="AG1557" t="s">
        <v>165</v>
      </c>
      <c r="AH1557" t="s">
        <v>166</v>
      </c>
    </row>
    <row r="1558" spans="1:34">
      <c r="A1558">
        <v>7415</v>
      </c>
      <c r="B1558">
        <v>769380</v>
      </c>
      <c r="C1558" t="s">
        <v>149</v>
      </c>
      <c r="D1558" t="str">
        <f t="shared" ca="1" si="72"/>
        <v>GLJSMGFOTS</v>
      </c>
      <c r="E1558" t="str">
        <f t="shared" ca="1" si="73"/>
        <v>Vasdrxznvjaio</v>
      </c>
      <c r="F1558" t="s">
        <v>150</v>
      </c>
      <c r="G1558" t="s">
        <v>167</v>
      </c>
      <c r="H1558" s="149" t="str">
        <f t="shared" ca="1" si="74"/>
        <v>28/6/1995</v>
      </c>
      <c r="I1558" t="s">
        <v>152</v>
      </c>
      <c r="J1558" t="s">
        <v>153</v>
      </c>
      <c r="K1558" t="s">
        <v>1550</v>
      </c>
      <c r="L1558" t="s">
        <v>1551</v>
      </c>
      <c r="M1558" t="s">
        <v>1552</v>
      </c>
      <c r="N1558">
        <v>99</v>
      </c>
      <c r="O1558" t="s">
        <v>1553</v>
      </c>
      <c r="P1558" t="s">
        <v>158</v>
      </c>
      <c r="Q1558" t="s">
        <v>246</v>
      </c>
      <c r="R1558" t="s">
        <v>1554</v>
      </c>
      <c r="S1558" t="s">
        <v>2</v>
      </c>
      <c r="T1558" t="s">
        <v>2</v>
      </c>
      <c r="U1558" t="s">
        <v>224</v>
      </c>
      <c r="V1558" t="s">
        <v>160</v>
      </c>
      <c r="W1558" t="s">
        <v>301</v>
      </c>
      <c r="X1558" t="s">
        <v>293</v>
      </c>
      <c r="Y1558" t="s">
        <v>2</v>
      </c>
      <c r="Z1558">
        <v>2011</v>
      </c>
      <c r="AA1558" t="s">
        <v>164</v>
      </c>
      <c r="AB1558" t="s">
        <v>2</v>
      </c>
      <c r="AC1558" t="s">
        <v>2</v>
      </c>
      <c r="AD1558" t="s">
        <v>2</v>
      </c>
      <c r="AE1558" t="s">
        <v>2</v>
      </c>
      <c r="AF1558" t="s">
        <v>2</v>
      </c>
      <c r="AG1558" t="s">
        <v>213</v>
      </c>
      <c r="AH1558" t="s">
        <v>175</v>
      </c>
    </row>
    <row r="1559" spans="1:34">
      <c r="A1559">
        <v>7415</v>
      </c>
      <c r="B1559">
        <v>771039</v>
      </c>
      <c r="C1559" t="s">
        <v>149</v>
      </c>
      <c r="D1559" t="str">
        <f t="shared" ca="1" si="72"/>
        <v>XGPAWJYRLR</v>
      </c>
      <c r="E1559" t="str">
        <f t="shared" ca="1" si="73"/>
        <v>Qgvxcupiauofs</v>
      </c>
      <c r="F1559" t="s">
        <v>150</v>
      </c>
      <c r="G1559" t="s">
        <v>167</v>
      </c>
      <c r="H1559" s="149" t="str">
        <f t="shared" ca="1" si="74"/>
        <v>22/6/1994</v>
      </c>
      <c r="I1559" t="s">
        <v>152</v>
      </c>
      <c r="J1559" t="s">
        <v>153</v>
      </c>
      <c r="K1559" t="s">
        <v>1555</v>
      </c>
      <c r="L1559" t="s">
        <v>1556</v>
      </c>
      <c r="M1559" t="s">
        <v>223</v>
      </c>
      <c r="N1559">
        <v>75</v>
      </c>
      <c r="O1559" t="s">
        <v>157</v>
      </c>
      <c r="P1559" t="s">
        <v>158</v>
      </c>
      <c r="Q1559" t="s">
        <v>194</v>
      </c>
      <c r="R1559" t="s">
        <v>1557</v>
      </c>
      <c r="S1559" t="s">
        <v>2</v>
      </c>
      <c r="T1559" t="s">
        <v>196</v>
      </c>
      <c r="U1559" t="s">
        <v>197</v>
      </c>
      <c r="V1559" t="s">
        <v>160</v>
      </c>
      <c r="W1559" t="s">
        <v>182</v>
      </c>
      <c r="X1559" t="s">
        <v>2</v>
      </c>
      <c r="Y1559" t="s">
        <v>2</v>
      </c>
      <c r="Z1559" t="s">
        <v>2</v>
      </c>
      <c r="AA1559" t="s">
        <v>164</v>
      </c>
      <c r="AB1559" t="s">
        <v>2</v>
      </c>
      <c r="AC1559" t="s">
        <v>2</v>
      </c>
      <c r="AD1559" t="s">
        <v>2</v>
      </c>
      <c r="AE1559" t="s">
        <v>2</v>
      </c>
      <c r="AF1559" t="s">
        <v>2</v>
      </c>
      <c r="AG1559" t="s">
        <v>213</v>
      </c>
      <c r="AH1559" t="s">
        <v>190</v>
      </c>
    </row>
    <row r="1560" spans="1:34">
      <c r="A1560">
        <v>7415</v>
      </c>
      <c r="B1560">
        <v>771442</v>
      </c>
      <c r="C1560" t="s">
        <v>149</v>
      </c>
      <c r="D1560" t="str">
        <f t="shared" ca="1" si="72"/>
        <v>SULFREFXQB</v>
      </c>
      <c r="E1560" t="str">
        <f t="shared" ca="1" si="73"/>
        <v>Mlctutezalmaw</v>
      </c>
      <c r="F1560" t="s">
        <v>150</v>
      </c>
      <c r="G1560" t="s">
        <v>167</v>
      </c>
      <c r="H1560" s="149" t="str">
        <f t="shared" ca="1" si="74"/>
        <v>12/1/1997</v>
      </c>
      <c r="I1560" t="s">
        <v>152</v>
      </c>
      <c r="J1560" t="s">
        <v>153</v>
      </c>
      <c r="K1560" t="s">
        <v>1558</v>
      </c>
      <c r="L1560" t="s">
        <v>1559</v>
      </c>
      <c r="M1560" t="s">
        <v>1441</v>
      </c>
      <c r="N1560">
        <v>21</v>
      </c>
      <c r="O1560" t="s">
        <v>157</v>
      </c>
      <c r="P1560" t="s">
        <v>158</v>
      </c>
      <c r="Q1560" t="s">
        <v>171</v>
      </c>
      <c r="R1560" t="s">
        <v>1560</v>
      </c>
      <c r="S1560" t="s">
        <v>2</v>
      </c>
      <c r="T1560" t="s">
        <v>2</v>
      </c>
      <c r="U1560" t="s">
        <v>238</v>
      </c>
      <c r="V1560" t="s">
        <v>160</v>
      </c>
      <c r="W1560" t="s">
        <v>161</v>
      </c>
      <c r="X1560" t="s">
        <v>162</v>
      </c>
      <c r="Y1560" t="s">
        <v>2</v>
      </c>
      <c r="Z1560">
        <v>2011</v>
      </c>
      <c r="AA1560" t="s">
        <v>164</v>
      </c>
      <c r="AB1560" t="s">
        <v>2</v>
      </c>
      <c r="AC1560" t="s">
        <v>2</v>
      </c>
      <c r="AD1560" t="s">
        <v>2</v>
      </c>
      <c r="AE1560" t="s">
        <v>2</v>
      </c>
      <c r="AF1560" t="s">
        <v>2</v>
      </c>
      <c r="AG1560" t="s">
        <v>165</v>
      </c>
      <c r="AH1560" t="s">
        <v>190</v>
      </c>
    </row>
    <row r="1561" spans="1:34">
      <c r="A1561">
        <v>7415</v>
      </c>
      <c r="B1561">
        <v>772696</v>
      </c>
      <c r="C1561" t="s">
        <v>149</v>
      </c>
      <c r="D1561" t="str">
        <f t="shared" ca="1" si="72"/>
        <v>XRKJKOXWWF</v>
      </c>
      <c r="E1561" t="str">
        <f t="shared" ca="1" si="73"/>
        <v>Bvwwwnxbfmbmh</v>
      </c>
      <c r="F1561" t="s">
        <v>150</v>
      </c>
      <c r="G1561" t="s">
        <v>167</v>
      </c>
      <c r="H1561" s="149" t="str">
        <f t="shared" ca="1" si="74"/>
        <v>27/8/1994</v>
      </c>
      <c r="I1561" t="s">
        <v>152</v>
      </c>
      <c r="J1561" t="s">
        <v>153</v>
      </c>
      <c r="K1561" t="s">
        <v>1561</v>
      </c>
      <c r="L1561" t="s">
        <v>1562</v>
      </c>
      <c r="M1561" t="s">
        <v>1563</v>
      </c>
      <c r="N1561">
        <v>77</v>
      </c>
      <c r="O1561" t="s">
        <v>157</v>
      </c>
      <c r="P1561" t="s">
        <v>158</v>
      </c>
      <c r="Q1561" t="s">
        <v>194</v>
      </c>
      <c r="R1561" t="s">
        <v>198</v>
      </c>
      <c r="S1561" t="s">
        <v>2</v>
      </c>
      <c r="T1561" t="s">
        <v>199</v>
      </c>
      <c r="U1561" t="s">
        <v>200</v>
      </c>
      <c r="V1561" t="s">
        <v>160</v>
      </c>
      <c r="W1561" t="s">
        <v>161</v>
      </c>
      <c r="X1561" t="s">
        <v>200</v>
      </c>
      <c r="Y1561" t="s">
        <v>2</v>
      </c>
      <c r="Z1561">
        <v>2011</v>
      </c>
      <c r="AA1561" t="s">
        <v>164</v>
      </c>
      <c r="AB1561" t="s">
        <v>2</v>
      </c>
      <c r="AC1561" t="s">
        <v>2</v>
      </c>
      <c r="AD1561" t="s">
        <v>2</v>
      </c>
      <c r="AE1561" t="s">
        <v>2</v>
      </c>
      <c r="AF1561" t="s">
        <v>2</v>
      </c>
      <c r="AG1561" t="s">
        <v>213</v>
      </c>
      <c r="AH1561" t="s">
        <v>166</v>
      </c>
    </row>
    <row r="1562" spans="1:34">
      <c r="A1562">
        <v>7415</v>
      </c>
      <c r="B1562">
        <v>772766</v>
      </c>
      <c r="C1562" t="s">
        <v>149</v>
      </c>
      <c r="D1562" t="str">
        <f t="shared" ca="1" si="72"/>
        <v>YQPNCGNJCG</v>
      </c>
      <c r="E1562" t="str">
        <f t="shared" ca="1" si="73"/>
        <v>Qweuokqslrvpt</v>
      </c>
      <c r="F1562" t="s">
        <v>150</v>
      </c>
      <c r="G1562" t="s">
        <v>167</v>
      </c>
      <c r="H1562" s="149" t="str">
        <f t="shared" ca="1" si="74"/>
        <v>1/12/1996</v>
      </c>
      <c r="I1562" t="s">
        <v>152</v>
      </c>
      <c r="J1562" t="s">
        <v>153</v>
      </c>
      <c r="K1562" t="s">
        <v>1561</v>
      </c>
      <c r="L1562" t="s">
        <v>1562</v>
      </c>
      <c r="M1562" t="s">
        <v>1563</v>
      </c>
      <c r="N1562">
        <v>77</v>
      </c>
      <c r="O1562" t="s">
        <v>157</v>
      </c>
      <c r="P1562" t="s">
        <v>158</v>
      </c>
      <c r="Q1562" t="s">
        <v>171</v>
      </c>
      <c r="R1562" t="s">
        <v>775</v>
      </c>
      <c r="S1562" t="s">
        <v>2</v>
      </c>
      <c r="T1562" t="s">
        <v>2</v>
      </c>
      <c r="U1562" t="s">
        <v>238</v>
      </c>
      <c r="V1562" t="s">
        <v>160</v>
      </c>
      <c r="W1562" t="s">
        <v>2</v>
      </c>
      <c r="X1562" t="s">
        <v>2</v>
      </c>
      <c r="Y1562" t="s">
        <v>2</v>
      </c>
      <c r="Z1562">
        <v>2011</v>
      </c>
      <c r="AA1562" t="s">
        <v>164</v>
      </c>
      <c r="AB1562" t="s">
        <v>2</v>
      </c>
      <c r="AC1562" t="s">
        <v>2</v>
      </c>
      <c r="AD1562" t="s">
        <v>2</v>
      </c>
      <c r="AE1562" t="s">
        <v>2</v>
      </c>
      <c r="AF1562" t="s">
        <v>2</v>
      </c>
      <c r="AG1562" t="s">
        <v>213</v>
      </c>
      <c r="AH1562" t="s">
        <v>190</v>
      </c>
    </row>
    <row r="1563" spans="1:34">
      <c r="A1563">
        <v>7415</v>
      </c>
      <c r="B1563">
        <v>773322</v>
      </c>
      <c r="C1563" t="s">
        <v>149</v>
      </c>
      <c r="D1563" t="str">
        <f t="shared" ca="1" si="72"/>
        <v>BPDVXHANFX</v>
      </c>
      <c r="E1563" t="str">
        <f t="shared" ca="1" si="73"/>
        <v>Aqprmuucqfbdt</v>
      </c>
      <c r="F1563" t="s">
        <v>150</v>
      </c>
      <c r="G1563" t="s">
        <v>167</v>
      </c>
      <c r="H1563" s="149" t="str">
        <f t="shared" ca="1" si="74"/>
        <v>15/11/1994</v>
      </c>
      <c r="I1563" t="s">
        <v>152</v>
      </c>
      <c r="J1563" t="s">
        <v>153</v>
      </c>
      <c r="K1563" t="s">
        <v>1564</v>
      </c>
      <c r="L1563" t="s">
        <v>1565</v>
      </c>
      <c r="M1563" t="s">
        <v>1566</v>
      </c>
      <c r="N1563">
        <v>91</v>
      </c>
      <c r="O1563" t="s">
        <v>157</v>
      </c>
      <c r="P1563" t="s">
        <v>158</v>
      </c>
      <c r="Q1563" t="s">
        <v>194</v>
      </c>
      <c r="R1563" t="s">
        <v>195</v>
      </c>
      <c r="S1563" t="s">
        <v>2</v>
      </c>
      <c r="T1563" t="s">
        <v>196</v>
      </c>
      <c r="U1563" t="s">
        <v>200</v>
      </c>
      <c r="V1563" t="s">
        <v>160</v>
      </c>
      <c r="W1563" t="s">
        <v>161</v>
      </c>
      <c r="X1563" t="s">
        <v>249</v>
      </c>
      <c r="Y1563" t="s">
        <v>2</v>
      </c>
      <c r="Z1563">
        <v>2009</v>
      </c>
      <c r="AA1563" t="s">
        <v>164</v>
      </c>
      <c r="AB1563" t="s">
        <v>2</v>
      </c>
      <c r="AC1563" t="s">
        <v>2</v>
      </c>
      <c r="AD1563" t="s">
        <v>2</v>
      </c>
      <c r="AE1563" t="s">
        <v>2</v>
      </c>
      <c r="AF1563" t="s">
        <v>2</v>
      </c>
      <c r="AG1563" t="s">
        <v>165</v>
      </c>
      <c r="AH1563" t="s">
        <v>175</v>
      </c>
    </row>
    <row r="1564" spans="1:34">
      <c r="A1564">
        <v>7415</v>
      </c>
      <c r="B1564">
        <v>776899</v>
      </c>
      <c r="C1564" t="s">
        <v>149</v>
      </c>
      <c r="D1564" t="str">
        <f t="shared" ca="1" si="72"/>
        <v>FEGXLWJEWH</v>
      </c>
      <c r="E1564" t="str">
        <f t="shared" ca="1" si="73"/>
        <v>Xyxpyfjeqkwmd</v>
      </c>
      <c r="F1564" t="s">
        <v>150</v>
      </c>
      <c r="G1564" t="s">
        <v>167</v>
      </c>
      <c r="H1564" s="149" t="str">
        <f t="shared" ca="1" si="74"/>
        <v>12/5/1996</v>
      </c>
      <c r="I1564" t="s">
        <v>152</v>
      </c>
      <c r="J1564" t="s">
        <v>153</v>
      </c>
      <c r="K1564" t="s">
        <v>1567</v>
      </c>
      <c r="L1564" t="s">
        <v>1568</v>
      </c>
      <c r="M1564" t="s">
        <v>1569</v>
      </c>
      <c r="N1564">
        <v>972</v>
      </c>
      <c r="O1564" t="s">
        <v>157</v>
      </c>
      <c r="P1564" t="s">
        <v>158</v>
      </c>
      <c r="Q1564" t="s">
        <v>171</v>
      </c>
      <c r="R1564" t="s">
        <v>328</v>
      </c>
      <c r="S1564" t="s">
        <v>2</v>
      </c>
      <c r="T1564" t="s">
        <v>2</v>
      </c>
      <c r="U1564" t="s">
        <v>251</v>
      </c>
      <c r="V1564" t="s">
        <v>160</v>
      </c>
      <c r="W1564" t="s">
        <v>2</v>
      </c>
      <c r="X1564" t="s">
        <v>2</v>
      </c>
      <c r="Y1564" t="s">
        <v>2</v>
      </c>
      <c r="Z1564">
        <v>2011</v>
      </c>
      <c r="AA1564" t="s">
        <v>164</v>
      </c>
      <c r="AB1564" t="s">
        <v>2</v>
      </c>
      <c r="AC1564" t="s">
        <v>2</v>
      </c>
      <c r="AD1564" t="s">
        <v>2</v>
      </c>
      <c r="AE1564" t="s">
        <v>2</v>
      </c>
      <c r="AF1564" t="s">
        <v>2</v>
      </c>
      <c r="AG1564" t="s">
        <v>165</v>
      </c>
      <c r="AH1564" t="s">
        <v>190</v>
      </c>
    </row>
    <row r="1565" spans="1:34">
      <c r="A1565">
        <v>7415</v>
      </c>
      <c r="B1565">
        <v>777016</v>
      </c>
      <c r="C1565" t="s">
        <v>149</v>
      </c>
      <c r="D1565" t="str">
        <f t="shared" ca="1" si="72"/>
        <v>TCHTUDOVMY</v>
      </c>
      <c r="E1565" t="str">
        <f t="shared" ca="1" si="73"/>
        <v>Rbxrbyclvwlev</v>
      </c>
      <c r="F1565" t="s">
        <v>150</v>
      </c>
      <c r="G1565" t="s">
        <v>167</v>
      </c>
      <c r="H1565" s="149" t="str">
        <f t="shared" ca="1" si="74"/>
        <v>27/4/1995</v>
      </c>
      <c r="I1565" t="s">
        <v>152</v>
      </c>
      <c r="J1565" t="s">
        <v>153</v>
      </c>
      <c r="K1565" t="s">
        <v>1567</v>
      </c>
      <c r="L1565" t="s">
        <v>1568</v>
      </c>
      <c r="M1565" t="s">
        <v>1569</v>
      </c>
      <c r="N1565">
        <v>972</v>
      </c>
      <c r="O1565" t="s">
        <v>157</v>
      </c>
      <c r="P1565" t="s">
        <v>158</v>
      </c>
      <c r="Q1565" t="s">
        <v>171</v>
      </c>
      <c r="R1565" t="s">
        <v>237</v>
      </c>
      <c r="S1565" t="s">
        <v>2</v>
      </c>
      <c r="T1565" t="s">
        <v>2</v>
      </c>
      <c r="U1565" t="s">
        <v>238</v>
      </c>
      <c r="V1565" t="s">
        <v>160</v>
      </c>
      <c r="W1565" t="s">
        <v>2</v>
      </c>
      <c r="X1565" t="s">
        <v>2</v>
      </c>
      <c r="Y1565" t="s">
        <v>2</v>
      </c>
      <c r="Z1565">
        <v>2011</v>
      </c>
      <c r="AA1565" t="s">
        <v>164</v>
      </c>
      <c r="AB1565" t="s">
        <v>2</v>
      </c>
      <c r="AC1565" t="s">
        <v>2</v>
      </c>
      <c r="AD1565" t="s">
        <v>2</v>
      </c>
      <c r="AE1565" t="s">
        <v>2</v>
      </c>
      <c r="AF1565" t="s">
        <v>2</v>
      </c>
      <c r="AG1565" t="s">
        <v>174</v>
      </c>
      <c r="AH1565" t="s">
        <v>166</v>
      </c>
    </row>
    <row r="1566" spans="1:34">
      <c r="A1566">
        <v>7415</v>
      </c>
      <c r="B1566">
        <v>778110</v>
      </c>
      <c r="C1566" t="s">
        <v>149</v>
      </c>
      <c r="D1566" t="str">
        <f t="shared" ca="1" si="72"/>
        <v>VJQAIPARNZ</v>
      </c>
      <c r="E1566" t="str">
        <f t="shared" ca="1" si="73"/>
        <v>Dljcyelvfoohj</v>
      </c>
      <c r="F1566" t="s">
        <v>150</v>
      </c>
      <c r="G1566" t="s">
        <v>167</v>
      </c>
      <c r="H1566" s="149" t="str">
        <f t="shared" ca="1" si="74"/>
        <v>26/1/1994</v>
      </c>
      <c r="I1566" t="s">
        <v>152</v>
      </c>
      <c r="J1566" t="s">
        <v>153</v>
      </c>
      <c r="K1566" t="s">
        <v>1570</v>
      </c>
      <c r="L1566" t="s">
        <v>1571</v>
      </c>
      <c r="M1566" t="s">
        <v>838</v>
      </c>
      <c r="N1566">
        <v>93</v>
      </c>
      <c r="O1566" t="s">
        <v>157</v>
      </c>
      <c r="P1566" t="s">
        <v>158</v>
      </c>
      <c r="Q1566" t="s">
        <v>194</v>
      </c>
      <c r="R1566" t="s">
        <v>311</v>
      </c>
      <c r="S1566" t="s">
        <v>2</v>
      </c>
      <c r="T1566" t="s">
        <v>199</v>
      </c>
      <c r="U1566" t="s">
        <v>201</v>
      </c>
      <c r="V1566" t="s">
        <v>160</v>
      </c>
      <c r="W1566" t="s">
        <v>161</v>
      </c>
      <c r="X1566" t="s">
        <v>2</v>
      </c>
      <c r="Y1566" t="s">
        <v>2</v>
      </c>
      <c r="Z1566">
        <v>2010</v>
      </c>
      <c r="AA1566" t="s">
        <v>164</v>
      </c>
      <c r="AB1566" t="s">
        <v>2</v>
      </c>
      <c r="AC1566" t="s">
        <v>2</v>
      </c>
      <c r="AD1566" t="s">
        <v>2</v>
      </c>
      <c r="AE1566" t="s">
        <v>2</v>
      </c>
      <c r="AF1566" t="s">
        <v>2</v>
      </c>
      <c r="AG1566" t="s">
        <v>174</v>
      </c>
      <c r="AH1566" t="s">
        <v>190</v>
      </c>
    </row>
    <row r="1567" spans="1:34">
      <c r="A1567">
        <v>7415</v>
      </c>
      <c r="B1567">
        <v>778148</v>
      </c>
      <c r="C1567" t="s">
        <v>149</v>
      </c>
      <c r="D1567" t="str">
        <f t="shared" ca="1" si="72"/>
        <v>OAGTJFXHYF</v>
      </c>
      <c r="E1567" t="str">
        <f t="shared" ca="1" si="73"/>
        <v>Qbnfrwqflnioz</v>
      </c>
      <c r="F1567" t="s">
        <v>150</v>
      </c>
      <c r="G1567" t="s">
        <v>167</v>
      </c>
      <c r="H1567" s="149" t="str">
        <f t="shared" ca="1" si="74"/>
        <v>11/2/1994</v>
      </c>
      <c r="I1567" t="s">
        <v>152</v>
      </c>
      <c r="J1567" t="s">
        <v>153</v>
      </c>
      <c r="K1567" t="s">
        <v>1570</v>
      </c>
      <c r="L1567" t="s">
        <v>1571</v>
      </c>
      <c r="M1567" t="s">
        <v>838</v>
      </c>
      <c r="N1567">
        <v>93</v>
      </c>
      <c r="O1567" t="s">
        <v>157</v>
      </c>
      <c r="P1567" t="s">
        <v>158</v>
      </c>
      <c r="Q1567" t="s">
        <v>194</v>
      </c>
      <c r="R1567" t="s">
        <v>311</v>
      </c>
      <c r="S1567" t="s">
        <v>2</v>
      </c>
      <c r="T1567" t="s">
        <v>199</v>
      </c>
      <c r="U1567" t="s">
        <v>201</v>
      </c>
      <c r="V1567" t="s">
        <v>160</v>
      </c>
      <c r="W1567" t="s">
        <v>161</v>
      </c>
      <c r="X1567" t="s">
        <v>2</v>
      </c>
      <c r="Y1567" t="s">
        <v>2</v>
      </c>
      <c r="Z1567">
        <v>2010</v>
      </c>
      <c r="AA1567" t="s">
        <v>164</v>
      </c>
      <c r="AB1567" t="s">
        <v>2</v>
      </c>
      <c r="AC1567" t="s">
        <v>2</v>
      </c>
      <c r="AD1567" t="s">
        <v>2</v>
      </c>
      <c r="AE1567" t="s">
        <v>2</v>
      </c>
      <c r="AF1567" t="s">
        <v>2</v>
      </c>
      <c r="AG1567" t="s">
        <v>174</v>
      </c>
      <c r="AH1567" t="s">
        <v>190</v>
      </c>
    </row>
    <row r="1568" spans="1:34">
      <c r="A1568">
        <v>7415</v>
      </c>
      <c r="B1568">
        <v>778169</v>
      </c>
      <c r="C1568" t="s">
        <v>149</v>
      </c>
      <c r="D1568" t="str">
        <f t="shared" ca="1" si="72"/>
        <v>MUVZLDQBPF</v>
      </c>
      <c r="E1568" t="str">
        <f t="shared" ca="1" si="73"/>
        <v>Uztrlklqghnpi</v>
      </c>
      <c r="F1568" t="s">
        <v>150</v>
      </c>
      <c r="G1568" t="s">
        <v>167</v>
      </c>
      <c r="H1568" s="149" t="str">
        <f t="shared" ca="1" si="74"/>
        <v>13/2/1995</v>
      </c>
      <c r="I1568" t="s">
        <v>152</v>
      </c>
      <c r="J1568" t="s">
        <v>153</v>
      </c>
      <c r="K1568" t="s">
        <v>1570</v>
      </c>
      <c r="L1568" t="s">
        <v>1571</v>
      </c>
      <c r="M1568" t="s">
        <v>838</v>
      </c>
      <c r="N1568">
        <v>93</v>
      </c>
      <c r="O1568" t="s">
        <v>157</v>
      </c>
      <c r="P1568" t="s">
        <v>158</v>
      </c>
      <c r="Q1568" t="s">
        <v>194</v>
      </c>
      <c r="R1568" t="s">
        <v>311</v>
      </c>
      <c r="S1568" t="s">
        <v>2</v>
      </c>
      <c r="T1568" t="s">
        <v>199</v>
      </c>
      <c r="U1568" t="s">
        <v>201</v>
      </c>
      <c r="V1568" t="s">
        <v>160</v>
      </c>
      <c r="W1568" t="s">
        <v>161</v>
      </c>
      <c r="X1568" t="s">
        <v>2</v>
      </c>
      <c r="Y1568" t="s">
        <v>2</v>
      </c>
      <c r="Z1568">
        <v>2010</v>
      </c>
      <c r="AA1568" t="s">
        <v>164</v>
      </c>
      <c r="AB1568" t="s">
        <v>2</v>
      </c>
      <c r="AC1568" t="s">
        <v>2</v>
      </c>
      <c r="AD1568" t="s">
        <v>2</v>
      </c>
      <c r="AE1568" t="s">
        <v>2</v>
      </c>
      <c r="AF1568" t="s">
        <v>2</v>
      </c>
      <c r="AG1568" t="s">
        <v>174</v>
      </c>
      <c r="AH1568" t="s">
        <v>190</v>
      </c>
    </row>
    <row r="1569" spans="1:34">
      <c r="A1569">
        <v>7415</v>
      </c>
      <c r="B1569">
        <v>778240</v>
      </c>
      <c r="C1569" t="s">
        <v>149</v>
      </c>
      <c r="D1569" t="str">
        <f t="shared" ca="1" si="72"/>
        <v>MSEXTYFZMI</v>
      </c>
      <c r="E1569" t="str">
        <f t="shared" ca="1" si="73"/>
        <v>Dvzqwmzocfiqu</v>
      </c>
      <c r="F1569" t="s">
        <v>150</v>
      </c>
      <c r="G1569" t="s">
        <v>167</v>
      </c>
      <c r="H1569" s="149" t="str">
        <f t="shared" ca="1" si="74"/>
        <v>5/9/1997</v>
      </c>
      <c r="I1569" t="s">
        <v>152</v>
      </c>
      <c r="J1569" t="s">
        <v>153</v>
      </c>
      <c r="K1569" t="s">
        <v>1570</v>
      </c>
      <c r="L1569" t="s">
        <v>1571</v>
      </c>
      <c r="M1569" t="s">
        <v>838</v>
      </c>
      <c r="N1569">
        <v>93</v>
      </c>
      <c r="O1569" t="s">
        <v>157</v>
      </c>
      <c r="P1569" t="s">
        <v>158</v>
      </c>
      <c r="Q1569" t="s">
        <v>171</v>
      </c>
      <c r="R1569" t="s">
        <v>172</v>
      </c>
      <c r="S1569" t="s">
        <v>2</v>
      </c>
      <c r="T1569" t="s">
        <v>2</v>
      </c>
      <c r="U1569" t="s">
        <v>238</v>
      </c>
      <c r="V1569" t="s">
        <v>160</v>
      </c>
      <c r="W1569" t="s">
        <v>161</v>
      </c>
      <c r="X1569" t="s">
        <v>162</v>
      </c>
      <c r="Y1569" t="s">
        <v>2</v>
      </c>
      <c r="Z1569">
        <v>2011</v>
      </c>
      <c r="AA1569" t="s">
        <v>164</v>
      </c>
      <c r="AB1569" t="s">
        <v>2</v>
      </c>
      <c r="AC1569" t="s">
        <v>2</v>
      </c>
      <c r="AD1569" t="s">
        <v>2</v>
      </c>
      <c r="AE1569" t="s">
        <v>2</v>
      </c>
      <c r="AF1569" t="s">
        <v>2</v>
      </c>
      <c r="AG1569" t="s">
        <v>174</v>
      </c>
      <c r="AH1569" t="s">
        <v>175</v>
      </c>
    </row>
    <row r="1570" spans="1:34">
      <c r="A1570">
        <v>7415</v>
      </c>
      <c r="B1570">
        <v>778249</v>
      </c>
      <c r="C1570" t="s">
        <v>183</v>
      </c>
      <c r="D1570" t="str">
        <f t="shared" ca="1" si="72"/>
        <v>FZXMVSSSZJ</v>
      </c>
      <c r="E1570" t="str">
        <f t="shared" ca="1" si="73"/>
        <v>Uxthbimqbusvc</v>
      </c>
      <c r="F1570" t="s">
        <v>150</v>
      </c>
      <c r="G1570" t="s">
        <v>167</v>
      </c>
      <c r="H1570" s="149" t="str">
        <f t="shared" ca="1" si="74"/>
        <v>21/3/1994</v>
      </c>
      <c r="I1570" t="s">
        <v>152</v>
      </c>
      <c r="J1570" t="s">
        <v>153</v>
      </c>
      <c r="K1570" t="s">
        <v>1570</v>
      </c>
      <c r="L1570" t="s">
        <v>1571</v>
      </c>
      <c r="M1570" t="s">
        <v>838</v>
      </c>
      <c r="N1570">
        <v>93</v>
      </c>
      <c r="O1570" t="s">
        <v>157</v>
      </c>
      <c r="P1570" t="s">
        <v>158</v>
      </c>
      <c r="Q1570" t="s">
        <v>171</v>
      </c>
      <c r="R1570" t="s">
        <v>172</v>
      </c>
      <c r="S1570" t="s">
        <v>2</v>
      </c>
      <c r="T1570" t="s">
        <v>2</v>
      </c>
      <c r="U1570" t="s">
        <v>238</v>
      </c>
      <c r="V1570" t="s">
        <v>160</v>
      </c>
      <c r="W1570" t="s">
        <v>161</v>
      </c>
      <c r="X1570" t="s">
        <v>162</v>
      </c>
      <c r="Y1570" t="s">
        <v>2</v>
      </c>
      <c r="Z1570">
        <v>2011</v>
      </c>
      <c r="AA1570" t="s">
        <v>164</v>
      </c>
      <c r="AB1570" t="s">
        <v>2</v>
      </c>
      <c r="AC1570" t="s">
        <v>2</v>
      </c>
      <c r="AD1570" t="s">
        <v>2</v>
      </c>
      <c r="AE1570" t="s">
        <v>2</v>
      </c>
      <c r="AF1570" t="s">
        <v>2</v>
      </c>
      <c r="AG1570" t="s">
        <v>174</v>
      </c>
      <c r="AH1570" t="s">
        <v>175</v>
      </c>
    </row>
    <row r="1571" spans="1:34">
      <c r="A1571">
        <v>7415</v>
      </c>
      <c r="B1571">
        <v>778257</v>
      </c>
      <c r="C1571" t="s">
        <v>149</v>
      </c>
      <c r="D1571" t="str">
        <f t="shared" ca="1" si="72"/>
        <v>LFUNLETEGV</v>
      </c>
      <c r="E1571" t="str">
        <f t="shared" ca="1" si="73"/>
        <v>Btkavdrozmvuv</v>
      </c>
      <c r="F1571" t="s">
        <v>150</v>
      </c>
      <c r="G1571" t="s">
        <v>167</v>
      </c>
      <c r="H1571" s="149" t="str">
        <f t="shared" ca="1" si="74"/>
        <v>14/2/1995</v>
      </c>
      <c r="I1571" t="s">
        <v>152</v>
      </c>
      <c r="J1571" t="s">
        <v>153</v>
      </c>
      <c r="K1571" t="s">
        <v>1570</v>
      </c>
      <c r="L1571" t="s">
        <v>1571</v>
      </c>
      <c r="M1571" t="s">
        <v>838</v>
      </c>
      <c r="N1571">
        <v>93</v>
      </c>
      <c r="O1571" t="s">
        <v>157</v>
      </c>
      <c r="P1571" t="s">
        <v>158</v>
      </c>
      <c r="Q1571" t="s">
        <v>171</v>
      </c>
      <c r="R1571" t="s">
        <v>172</v>
      </c>
      <c r="S1571" t="s">
        <v>2</v>
      </c>
      <c r="T1571" t="s">
        <v>2</v>
      </c>
      <c r="U1571" t="s">
        <v>238</v>
      </c>
      <c r="V1571" t="s">
        <v>160</v>
      </c>
      <c r="W1571" t="s">
        <v>161</v>
      </c>
      <c r="X1571" t="s">
        <v>162</v>
      </c>
      <c r="Y1571" t="s">
        <v>2</v>
      </c>
      <c r="Z1571">
        <v>2011</v>
      </c>
      <c r="AA1571" t="s">
        <v>164</v>
      </c>
      <c r="AB1571" t="s">
        <v>2</v>
      </c>
      <c r="AC1571" t="s">
        <v>2</v>
      </c>
      <c r="AD1571" t="s">
        <v>2</v>
      </c>
      <c r="AE1571" t="s">
        <v>2</v>
      </c>
      <c r="AF1571" t="s">
        <v>2</v>
      </c>
      <c r="AG1571" t="s">
        <v>174</v>
      </c>
      <c r="AH1571" t="s">
        <v>166</v>
      </c>
    </row>
    <row r="1572" spans="1:34">
      <c r="A1572">
        <v>7415</v>
      </c>
      <c r="B1572">
        <v>778263</v>
      </c>
      <c r="C1572" t="s">
        <v>149</v>
      </c>
      <c r="D1572" t="str">
        <f t="shared" ca="1" si="72"/>
        <v>ILFFTVRKSV</v>
      </c>
      <c r="E1572" t="str">
        <f t="shared" ca="1" si="73"/>
        <v>Hbmxoomqwtkix</v>
      </c>
      <c r="F1572" t="s">
        <v>150</v>
      </c>
      <c r="G1572" t="s">
        <v>167</v>
      </c>
      <c r="H1572" s="149" t="str">
        <f t="shared" ca="1" si="74"/>
        <v>21/7/1997</v>
      </c>
      <c r="I1572" t="s">
        <v>152</v>
      </c>
      <c r="J1572" t="s">
        <v>153</v>
      </c>
      <c r="K1572" t="s">
        <v>1570</v>
      </c>
      <c r="L1572" t="s">
        <v>1571</v>
      </c>
      <c r="M1572" t="s">
        <v>838</v>
      </c>
      <c r="N1572">
        <v>93</v>
      </c>
      <c r="O1572" t="s">
        <v>157</v>
      </c>
      <c r="P1572" t="s">
        <v>158</v>
      </c>
      <c r="Q1572" t="s">
        <v>194</v>
      </c>
      <c r="R1572" t="s">
        <v>311</v>
      </c>
      <c r="S1572" t="s">
        <v>2</v>
      </c>
      <c r="T1572" t="s">
        <v>199</v>
      </c>
      <c r="U1572" t="s">
        <v>201</v>
      </c>
      <c r="V1572" t="s">
        <v>160</v>
      </c>
      <c r="W1572" t="s">
        <v>161</v>
      </c>
      <c r="X1572" t="s">
        <v>2</v>
      </c>
      <c r="Y1572" t="s">
        <v>2</v>
      </c>
      <c r="Z1572">
        <v>2011</v>
      </c>
      <c r="AA1572" t="s">
        <v>164</v>
      </c>
      <c r="AB1572" t="s">
        <v>2</v>
      </c>
      <c r="AC1572" t="s">
        <v>2</v>
      </c>
      <c r="AD1572" t="s">
        <v>2</v>
      </c>
      <c r="AE1572" t="s">
        <v>2</v>
      </c>
      <c r="AF1572" t="s">
        <v>2</v>
      </c>
      <c r="AG1572" t="s">
        <v>174</v>
      </c>
      <c r="AH1572" t="s">
        <v>166</v>
      </c>
    </row>
    <row r="1573" spans="1:34">
      <c r="A1573">
        <v>7415</v>
      </c>
      <c r="B1573">
        <v>778268</v>
      </c>
      <c r="C1573" t="s">
        <v>149</v>
      </c>
      <c r="D1573" t="str">
        <f t="shared" ca="1" si="72"/>
        <v>KVPDZAXFHT</v>
      </c>
      <c r="E1573" t="str">
        <f t="shared" ca="1" si="73"/>
        <v>Ipstjuwbvdhhg</v>
      </c>
      <c r="F1573" t="s">
        <v>150</v>
      </c>
      <c r="G1573" t="s">
        <v>167</v>
      </c>
      <c r="H1573" s="149" t="str">
        <f t="shared" ca="1" si="74"/>
        <v>14/4/1994</v>
      </c>
      <c r="I1573" t="s">
        <v>152</v>
      </c>
      <c r="J1573" t="s">
        <v>153</v>
      </c>
      <c r="K1573" t="s">
        <v>1570</v>
      </c>
      <c r="L1573" t="s">
        <v>1571</v>
      </c>
      <c r="M1573" t="s">
        <v>838</v>
      </c>
      <c r="N1573">
        <v>93</v>
      </c>
      <c r="O1573" t="s">
        <v>157</v>
      </c>
      <c r="P1573" t="s">
        <v>158</v>
      </c>
      <c r="Q1573" t="s">
        <v>194</v>
      </c>
      <c r="R1573" t="s">
        <v>311</v>
      </c>
      <c r="S1573" t="s">
        <v>2</v>
      </c>
      <c r="T1573" t="s">
        <v>199</v>
      </c>
      <c r="U1573" t="s">
        <v>201</v>
      </c>
      <c r="V1573" t="s">
        <v>160</v>
      </c>
      <c r="W1573" t="s">
        <v>161</v>
      </c>
      <c r="X1573" t="s">
        <v>2</v>
      </c>
      <c r="Y1573" t="s">
        <v>2</v>
      </c>
      <c r="Z1573">
        <v>2011</v>
      </c>
      <c r="AA1573" t="s">
        <v>164</v>
      </c>
      <c r="AB1573" t="s">
        <v>2</v>
      </c>
      <c r="AC1573" t="s">
        <v>2</v>
      </c>
      <c r="AD1573" t="s">
        <v>2</v>
      </c>
      <c r="AE1573" t="s">
        <v>2</v>
      </c>
      <c r="AF1573" t="s">
        <v>2</v>
      </c>
      <c r="AG1573" t="s">
        <v>174</v>
      </c>
      <c r="AH1573" t="s">
        <v>190</v>
      </c>
    </row>
    <row r="1574" spans="1:34">
      <c r="A1574">
        <v>7415</v>
      </c>
      <c r="B1574">
        <v>778294</v>
      </c>
      <c r="C1574" t="s">
        <v>149</v>
      </c>
      <c r="D1574" t="str">
        <f t="shared" ca="1" si="72"/>
        <v>SSYDWQFYEU</v>
      </c>
      <c r="E1574" t="str">
        <f t="shared" ca="1" si="73"/>
        <v>Fkrupjohqrfrf</v>
      </c>
      <c r="F1574" t="s">
        <v>150</v>
      </c>
      <c r="G1574" t="s">
        <v>167</v>
      </c>
      <c r="H1574" s="149" t="str">
        <f t="shared" ca="1" si="74"/>
        <v>16/2/1997</v>
      </c>
      <c r="I1574" t="s">
        <v>152</v>
      </c>
      <c r="J1574" t="s">
        <v>153</v>
      </c>
      <c r="K1574" t="s">
        <v>1570</v>
      </c>
      <c r="L1574" t="s">
        <v>1571</v>
      </c>
      <c r="M1574" t="s">
        <v>838</v>
      </c>
      <c r="N1574">
        <v>93</v>
      </c>
      <c r="O1574" t="s">
        <v>157</v>
      </c>
      <c r="P1574" t="s">
        <v>158</v>
      </c>
      <c r="Q1574" t="s">
        <v>194</v>
      </c>
      <c r="R1574" t="s">
        <v>311</v>
      </c>
      <c r="S1574" t="s">
        <v>2</v>
      </c>
      <c r="T1574" t="s">
        <v>199</v>
      </c>
      <c r="U1574" t="s">
        <v>201</v>
      </c>
      <c r="V1574" t="s">
        <v>160</v>
      </c>
      <c r="W1574" t="s">
        <v>161</v>
      </c>
      <c r="X1574" t="s">
        <v>2</v>
      </c>
      <c r="Y1574" t="s">
        <v>2</v>
      </c>
      <c r="Z1574">
        <v>2011</v>
      </c>
      <c r="AA1574" t="s">
        <v>164</v>
      </c>
      <c r="AB1574" t="s">
        <v>2</v>
      </c>
      <c r="AC1574" t="s">
        <v>2</v>
      </c>
      <c r="AD1574" t="s">
        <v>2</v>
      </c>
      <c r="AE1574" t="s">
        <v>2</v>
      </c>
      <c r="AF1574" t="s">
        <v>2</v>
      </c>
      <c r="AG1574" t="s">
        <v>174</v>
      </c>
      <c r="AH1574" t="s">
        <v>190</v>
      </c>
    </row>
    <row r="1575" spans="1:34">
      <c r="A1575">
        <v>7415</v>
      </c>
      <c r="B1575">
        <v>778317</v>
      </c>
      <c r="C1575" t="s">
        <v>149</v>
      </c>
      <c r="D1575" t="str">
        <f t="shared" ca="1" si="72"/>
        <v>BHQCSTAQNK</v>
      </c>
      <c r="E1575" t="str">
        <f t="shared" ca="1" si="73"/>
        <v>Yrznsvgikxrca</v>
      </c>
      <c r="F1575" t="s">
        <v>150</v>
      </c>
      <c r="G1575" t="s">
        <v>167</v>
      </c>
      <c r="H1575" s="149" t="str">
        <f t="shared" ca="1" si="74"/>
        <v>6/9/1995</v>
      </c>
      <c r="I1575" t="s">
        <v>152</v>
      </c>
      <c r="J1575" t="s">
        <v>153</v>
      </c>
      <c r="K1575" t="s">
        <v>1570</v>
      </c>
      <c r="L1575" t="s">
        <v>1571</v>
      </c>
      <c r="M1575" t="s">
        <v>838</v>
      </c>
      <c r="N1575">
        <v>93</v>
      </c>
      <c r="O1575" t="s">
        <v>157</v>
      </c>
      <c r="P1575" t="s">
        <v>158</v>
      </c>
      <c r="Q1575" t="s">
        <v>171</v>
      </c>
      <c r="R1575" t="s">
        <v>172</v>
      </c>
      <c r="S1575" t="s">
        <v>2</v>
      </c>
      <c r="T1575" t="s">
        <v>2</v>
      </c>
      <c r="U1575" t="s">
        <v>251</v>
      </c>
      <c r="V1575" t="s">
        <v>160</v>
      </c>
      <c r="W1575" t="s">
        <v>2</v>
      </c>
      <c r="X1575" t="s">
        <v>2</v>
      </c>
      <c r="Y1575" t="s">
        <v>2</v>
      </c>
      <c r="Z1575">
        <v>2011</v>
      </c>
      <c r="AA1575" t="s">
        <v>164</v>
      </c>
      <c r="AB1575" t="s">
        <v>2</v>
      </c>
      <c r="AC1575" t="s">
        <v>2</v>
      </c>
      <c r="AD1575" t="s">
        <v>2</v>
      </c>
      <c r="AE1575" t="s">
        <v>2</v>
      </c>
      <c r="AF1575" t="s">
        <v>2</v>
      </c>
      <c r="AG1575" t="s">
        <v>174</v>
      </c>
      <c r="AH1575" t="s">
        <v>166</v>
      </c>
    </row>
    <row r="1576" spans="1:34">
      <c r="A1576">
        <v>7415</v>
      </c>
      <c r="B1576">
        <v>778355</v>
      </c>
      <c r="C1576" t="s">
        <v>149</v>
      </c>
      <c r="D1576" t="str">
        <f t="shared" ca="1" si="72"/>
        <v>EKOTGYFDNI</v>
      </c>
      <c r="E1576" t="str">
        <f t="shared" ca="1" si="73"/>
        <v>Klxazhovuexzu</v>
      </c>
      <c r="F1576" t="s">
        <v>150</v>
      </c>
      <c r="G1576" t="s">
        <v>167</v>
      </c>
      <c r="H1576" s="149" t="str">
        <f t="shared" ca="1" si="74"/>
        <v>27/6/1995</v>
      </c>
      <c r="I1576" t="s">
        <v>152</v>
      </c>
      <c r="J1576" t="s">
        <v>153</v>
      </c>
      <c r="K1576" t="s">
        <v>1570</v>
      </c>
      <c r="L1576" t="s">
        <v>1571</v>
      </c>
      <c r="M1576" t="s">
        <v>838</v>
      </c>
      <c r="N1576">
        <v>93</v>
      </c>
      <c r="O1576" t="s">
        <v>157</v>
      </c>
      <c r="P1576" t="s">
        <v>158</v>
      </c>
      <c r="Q1576" t="s">
        <v>171</v>
      </c>
      <c r="R1576" t="s">
        <v>172</v>
      </c>
      <c r="S1576" t="s">
        <v>2</v>
      </c>
      <c r="T1576" t="s">
        <v>2</v>
      </c>
      <c r="U1576" t="s">
        <v>238</v>
      </c>
      <c r="V1576" t="s">
        <v>160</v>
      </c>
      <c r="W1576" t="s">
        <v>2</v>
      </c>
      <c r="X1576" t="s">
        <v>2</v>
      </c>
      <c r="Y1576" t="s">
        <v>2</v>
      </c>
      <c r="Z1576">
        <v>2009</v>
      </c>
      <c r="AA1576" t="s">
        <v>164</v>
      </c>
      <c r="AB1576" t="s">
        <v>2</v>
      </c>
      <c r="AC1576" t="s">
        <v>2</v>
      </c>
      <c r="AD1576" t="s">
        <v>2</v>
      </c>
      <c r="AE1576" t="s">
        <v>2</v>
      </c>
      <c r="AF1576" t="s">
        <v>2</v>
      </c>
      <c r="AG1576" t="s">
        <v>174</v>
      </c>
      <c r="AH1576" t="s">
        <v>190</v>
      </c>
    </row>
    <row r="1577" spans="1:34">
      <c r="A1577">
        <v>7415</v>
      </c>
      <c r="B1577">
        <v>778373</v>
      </c>
      <c r="C1577" t="s">
        <v>149</v>
      </c>
      <c r="D1577" t="str">
        <f t="shared" ca="1" si="72"/>
        <v>KJBGJGQRZU</v>
      </c>
      <c r="E1577" t="str">
        <f t="shared" ca="1" si="73"/>
        <v>Unyyveecfgxnm</v>
      </c>
      <c r="F1577" t="s">
        <v>150</v>
      </c>
      <c r="G1577" t="s">
        <v>167</v>
      </c>
      <c r="H1577" s="149" t="str">
        <f t="shared" ca="1" si="74"/>
        <v>20/7/1997</v>
      </c>
      <c r="I1577" t="s">
        <v>152</v>
      </c>
      <c r="J1577" t="s">
        <v>153</v>
      </c>
      <c r="K1577" t="s">
        <v>1570</v>
      </c>
      <c r="L1577" t="s">
        <v>1571</v>
      </c>
      <c r="M1577" t="s">
        <v>838</v>
      </c>
      <c r="N1577">
        <v>93</v>
      </c>
      <c r="O1577" t="s">
        <v>157</v>
      </c>
      <c r="P1577" t="s">
        <v>158</v>
      </c>
      <c r="Q1577" t="s">
        <v>171</v>
      </c>
      <c r="R1577" t="s">
        <v>172</v>
      </c>
      <c r="S1577" t="s">
        <v>2</v>
      </c>
      <c r="T1577" t="s">
        <v>2</v>
      </c>
      <c r="U1577" t="s">
        <v>238</v>
      </c>
      <c r="V1577" t="s">
        <v>160</v>
      </c>
      <c r="W1577" t="s">
        <v>2</v>
      </c>
      <c r="X1577" t="s">
        <v>2</v>
      </c>
      <c r="Y1577" t="s">
        <v>2</v>
      </c>
      <c r="Z1577">
        <v>2010</v>
      </c>
      <c r="AA1577" t="s">
        <v>164</v>
      </c>
      <c r="AB1577" t="s">
        <v>2</v>
      </c>
      <c r="AC1577" t="s">
        <v>2</v>
      </c>
      <c r="AD1577" t="s">
        <v>2</v>
      </c>
      <c r="AE1577" t="s">
        <v>2</v>
      </c>
      <c r="AF1577" t="s">
        <v>2</v>
      </c>
      <c r="AG1577" t="s">
        <v>174</v>
      </c>
      <c r="AH1577" t="s">
        <v>190</v>
      </c>
    </row>
    <row r="1578" spans="1:34">
      <c r="A1578">
        <v>7415</v>
      </c>
      <c r="B1578">
        <v>778375</v>
      </c>
      <c r="C1578" t="s">
        <v>149</v>
      </c>
      <c r="D1578" t="str">
        <f t="shared" ca="1" si="72"/>
        <v>HXTPLCZQEG</v>
      </c>
      <c r="E1578" t="str">
        <f t="shared" ca="1" si="73"/>
        <v>Vnuqoajibvkbd</v>
      </c>
      <c r="F1578" t="s">
        <v>150</v>
      </c>
      <c r="G1578" t="s">
        <v>167</v>
      </c>
      <c r="H1578" s="149" t="str">
        <f t="shared" ca="1" si="74"/>
        <v>4/10/1995</v>
      </c>
      <c r="I1578" t="s">
        <v>152</v>
      </c>
      <c r="J1578" t="s">
        <v>153</v>
      </c>
      <c r="K1578" t="s">
        <v>1570</v>
      </c>
      <c r="L1578" t="s">
        <v>1571</v>
      </c>
      <c r="M1578" t="s">
        <v>838</v>
      </c>
      <c r="N1578">
        <v>93</v>
      </c>
      <c r="O1578" t="s">
        <v>157</v>
      </c>
      <c r="P1578" t="s">
        <v>158</v>
      </c>
      <c r="Q1578" t="s">
        <v>194</v>
      </c>
      <c r="R1578" t="s">
        <v>311</v>
      </c>
      <c r="S1578" t="s">
        <v>2</v>
      </c>
      <c r="T1578" t="s">
        <v>199</v>
      </c>
      <c r="U1578" t="s">
        <v>201</v>
      </c>
      <c r="V1578" t="s">
        <v>160</v>
      </c>
      <c r="W1578" t="s">
        <v>161</v>
      </c>
      <c r="X1578" t="s">
        <v>2</v>
      </c>
      <c r="Y1578" t="s">
        <v>2</v>
      </c>
      <c r="Z1578">
        <v>2011</v>
      </c>
      <c r="AA1578" t="s">
        <v>164</v>
      </c>
      <c r="AB1578" t="s">
        <v>2</v>
      </c>
      <c r="AC1578" t="s">
        <v>2</v>
      </c>
      <c r="AD1578" t="s">
        <v>2</v>
      </c>
      <c r="AE1578" t="s">
        <v>2</v>
      </c>
      <c r="AF1578" t="s">
        <v>2</v>
      </c>
      <c r="AG1578" t="s">
        <v>174</v>
      </c>
      <c r="AH1578" t="s">
        <v>190</v>
      </c>
    </row>
    <row r="1579" spans="1:34">
      <c r="A1579">
        <v>7415</v>
      </c>
      <c r="B1579">
        <v>780979</v>
      </c>
      <c r="C1579" t="s">
        <v>149</v>
      </c>
      <c r="D1579" t="str">
        <f t="shared" ca="1" si="72"/>
        <v>SXQYLQIXKH</v>
      </c>
      <c r="E1579" t="str">
        <f t="shared" ca="1" si="73"/>
        <v>Qthtkyikraetm</v>
      </c>
      <c r="F1579" t="s">
        <v>150</v>
      </c>
      <c r="G1579" t="s">
        <v>167</v>
      </c>
      <c r="H1579" s="149" t="str">
        <f t="shared" ca="1" si="74"/>
        <v>20/11/1997</v>
      </c>
      <c r="I1579" t="s">
        <v>152</v>
      </c>
      <c r="J1579" t="s">
        <v>153</v>
      </c>
      <c r="K1579" t="s">
        <v>1572</v>
      </c>
      <c r="L1579" t="s">
        <v>846</v>
      </c>
      <c r="M1579" t="s">
        <v>1573</v>
      </c>
      <c r="N1579">
        <v>92</v>
      </c>
      <c r="O1579" t="s">
        <v>157</v>
      </c>
      <c r="P1579" t="s">
        <v>158</v>
      </c>
      <c r="Q1579" t="s">
        <v>194</v>
      </c>
      <c r="R1579" t="s">
        <v>236</v>
      </c>
      <c r="S1579" t="s">
        <v>2</v>
      </c>
      <c r="T1579" t="s">
        <v>196</v>
      </c>
      <c r="U1579" t="s">
        <v>200</v>
      </c>
      <c r="V1579" t="s">
        <v>160</v>
      </c>
      <c r="W1579" t="s">
        <v>161</v>
      </c>
      <c r="X1579" t="s">
        <v>212</v>
      </c>
      <c r="Y1579" t="s">
        <v>2</v>
      </c>
      <c r="Z1579">
        <v>2011</v>
      </c>
      <c r="AA1579" t="s">
        <v>164</v>
      </c>
      <c r="AB1579" t="s">
        <v>2</v>
      </c>
      <c r="AC1579" t="s">
        <v>2</v>
      </c>
      <c r="AD1579" t="s">
        <v>2</v>
      </c>
      <c r="AE1579" t="s">
        <v>2</v>
      </c>
      <c r="AF1579" t="s">
        <v>2</v>
      </c>
      <c r="AG1579" t="s">
        <v>165</v>
      </c>
      <c r="AH1579" t="s">
        <v>166</v>
      </c>
    </row>
    <row r="1580" spans="1:34">
      <c r="A1580">
        <v>7415</v>
      </c>
      <c r="B1580">
        <v>781050</v>
      </c>
      <c r="C1580" t="s">
        <v>149</v>
      </c>
      <c r="D1580" t="str">
        <f t="shared" ca="1" si="72"/>
        <v>BFPTYFMZRY</v>
      </c>
      <c r="E1580" t="str">
        <f t="shared" ca="1" si="73"/>
        <v>Goncfugfpgdat</v>
      </c>
      <c r="F1580" t="s">
        <v>150</v>
      </c>
      <c r="G1580" t="s">
        <v>167</v>
      </c>
      <c r="H1580" s="149" t="str">
        <f t="shared" ca="1" si="74"/>
        <v>15/12/1997</v>
      </c>
      <c r="I1580" t="s">
        <v>152</v>
      </c>
      <c r="J1580" t="s">
        <v>153</v>
      </c>
      <c r="K1580" t="s">
        <v>1572</v>
      </c>
      <c r="L1580" t="s">
        <v>846</v>
      </c>
      <c r="M1580" t="s">
        <v>1573</v>
      </c>
      <c r="N1580">
        <v>92</v>
      </c>
      <c r="O1580" t="s">
        <v>157</v>
      </c>
      <c r="P1580" t="s">
        <v>158</v>
      </c>
      <c r="Q1580" t="s">
        <v>194</v>
      </c>
      <c r="R1580" t="s">
        <v>198</v>
      </c>
      <c r="S1580" t="s">
        <v>2</v>
      </c>
      <c r="T1580" t="s">
        <v>199</v>
      </c>
      <c r="U1580" t="s">
        <v>201</v>
      </c>
      <c r="V1580" t="s">
        <v>160</v>
      </c>
      <c r="W1580" t="s">
        <v>161</v>
      </c>
      <c r="X1580" t="s">
        <v>2</v>
      </c>
      <c r="Y1580" t="s">
        <v>2</v>
      </c>
      <c r="Z1580">
        <v>2010</v>
      </c>
      <c r="AA1580" t="s">
        <v>164</v>
      </c>
      <c r="AB1580" t="s">
        <v>2</v>
      </c>
      <c r="AC1580" t="s">
        <v>2</v>
      </c>
      <c r="AD1580" t="s">
        <v>2</v>
      </c>
      <c r="AE1580" t="s">
        <v>2</v>
      </c>
      <c r="AF1580" t="s">
        <v>2</v>
      </c>
      <c r="AG1580" t="s">
        <v>165</v>
      </c>
      <c r="AH1580" t="s">
        <v>175</v>
      </c>
    </row>
    <row r="1581" spans="1:34">
      <c r="A1581">
        <v>7415</v>
      </c>
      <c r="B1581">
        <v>781110</v>
      </c>
      <c r="C1581" t="s">
        <v>149</v>
      </c>
      <c r="D1581" t="str">
        <f t="shared" ca="1" si="72"/>
        <v>VCAQHGPTVM</v>
      </c>
      <c r="E1581" t="str">
        <f t="shared" ca="1" si="73"/>
        <v>Apywdowrvdqbw</v>
      </c>
      <c r="F1581" t="s">
        <v>150</v>
      </c>
      <c r="G1581" t="s">
        <v>167</v>
      </c>
      <c r="H1581" s="149" t="str">
        <f t="shared" ca="1" si="74"/>
        <v>9/2/1996</v>
      </c>
      <c r="I1581" t="s">
        <v>152</v>
      </c>
      <c r="J1581" t="s">
        <v>153</v>
      </c>
      <c r="K1581" t="s">
        <v>1572</v>
      </c>
      <c r="L1581" t="s">
        <v>846</v>
      </c>
      <c r="M1581" t="s">
        <v>1573</v>
      </c>
      <c r="N1581">
        <v>92</v>
      </c>
      <c r="O1581" t="s">
        <v>157</v>
      </c>
      <c r="P1581" t="s">
        <v>158</v>
      </c>
      <c r="Q1581" t="s">
        <v>171</v>
      </c>
      <c r="R1581" t="s">
        <v>328</v>
      </c>
      <c r="S1581" t="s">
        <v>2</v>
      </c>
      <c r="T1581" t="s">
        <v>2</v>
      </c>
      <c r="U1581" t="s">
        <v>238</v>
      </c>
      <c r="V1581" t="s">
        <v>160</v>
      </c>
      <c r="W1581" t="s">
        <v>161</v>
      </c>
      <c r="X1581" t="s">
        <v>162</v>
      </c>
      <c r="Y1581" t="s">
        <v>2</v>
      </c>
      <c r="Z1581">
        <v>2011</v>
      </c>
      <c r="AA1581" t="s">
        <v>164</v>
      </c>
      <c r="AB1581" t="s">
        <v>2</v>
      </c>
      <c r="AC1581" t="s">
        <v>2</v>
      </c>
      <c r="AD1581" t="s">
        <v>2</v>
      </c>
      <c r="AE1581" t="s">
        <v>2</v>
      </c>
      <c r="AF1581" t="s">
        <v>2</v>
      </c>
      <c r="AG1581" t="s">
        <v>165</v>
      </c>
      <c r="AH1581" t="s">
        <v>166</v>
      </c>
    </row>
    <row r="1582" spans="1:34">
      <c r="A1582">
        <v>7415</v>
      </c>
      <c r="B1582">
        <v>781330</v>
      </c>
      <c r="C1582" t="s">
        <v>149</v>
      </c>
      <c r="D1582" t="str">
        <f t="shared" ca="1" si="72"/>
        <v>MMLERPPFZL</v>
      </c>
      <c r="E1582" t="str">
        <f t="shared" ca="1" si="73"/>
        <v>Mgsalmujqghou</v>
      </c>
      <c r="F1582" t="s">
        <v>150</v>
      </c>
      <c r="G1582" t="s">
        <v>167</v>
      </c>
      <c r="H1582" s="149" t="str">
        <f t="shared" ca="1" si="74"/>
        <v>16/5/1996</v>
      </c>
      <c r="I1582" t="s">
        <v>152</v>
      </c>
      <c r="J1582" t="s">
        <v>153</v>
      </c>
      <c r="K1582" t="s">
        <v>1572</v>
      </c>
      <c r="L1582" t="s">
        <v>846</v>
      </c>
      <c r="M1582" t="s">
        <v>1573</v>
      </c>
      <c r="N1582">
        <v>92</v>
      </c>
      <c r="O1582" t="s">
        <v>157</v>
      </c>
      <c r="P1582" t="s">
        <v>158</v>
      </c>
      <c r="Q1582" t="s">
        <v>194</v>
      </c>
      <c r="R1582" t="s">
        <v>198</v>
      </c>
      <c r="S1582" t="s">
        <v>2</v>
      </c>
      <c r="T1582" t="s">
        <v>199</v>
      </c>
      <c r="U1582" t="s">
        <v>200</v>
      </c>
      <c r="V1582" t="s">
        <v>160</v>
      </c>
      <c r="W1582" t="s">
        <v>182</v>
      </c>
      <c r="X1582" t="s">
        <v>200</v>
      </c>
      <c r="Y1582" t="s">
        <v>2</v>
      </c>
      <c r="Z1582">
        <v>2011</v>
      </c>
      <c r="AA1582" t="s">
        <v>164</v>
      </c>
      <c r="AB1582" t="s">
        <v>2</v>
      </c>
      <c r="AC1582" t="s">
        <v>2</v>
      </c>
      <c r="AD1582" t="s">
        <v>2</v>
      </c>
      <c r="AE1582" t="s">
        <v>2</v>
      </c>
      <c r="AF1582" t="s">
        <v>2</v>
      </c>
      <c r="AG1582" t="s">
        <v>165</v>
      </c>
      <c r="AH1582" t="s">
        <v>166</v>
      </c>
    </row>
    <row r="1583" spans="1:34">
      <c r="A1583">
        <v>7415</v>
      </c>
      <c r="B1583">
        <v>786029</v>
      </c>
      <c r="C1583" t="s">
        <v>149</v>
      </c>
      <c r="D1583" t="str">
        <f t="shared" ca="1" si="72"/>
        <v>MTIZEZRUXZ</v>
      </c>
      <c r="E1583" t="str">
        <f t="shared" ca="1" si="73"/>
        <v>Qrrzpkdcyfkwy</v>
      </c>
      <c r="F1583" t="s">
        <v>150</v>
      </c>
      <c r="G1583" t="s">
        <v>167</v>
      </c>
      <c r="H1583" s="149" t="str">
        <f t="shared" ca="1" si="74"/>
        <v>20/11/1997</v>
      </c>
      <c r="I1583" t="s">
        <v>152</v>
      </c>
      <c r="J1583" t="s">
        <v>153</v>
      </c>
      <c r="K1583" t="s">
        <v>1574</v>
      </c>
      <c r="L1583" t="s">
        <v>1575</v>
      </c>
      <c r="M1583" t="s">
        <v>1576</v>
      </c>
      <c r="N1583">
        <v>976</v>
      </c>
      <c r="O1583" t="s">
        <v>157</v>
      </c>
      <c r="P1583" t="s">
        <v>158</v>
      </c>
      <c r="Q1583" t="s">
        <v>194</v>
      </c>
      <c r="R1583" t="s">
        <v>198</v>
      </c>
      <c r="S1583" t="s">
        <v>2</v>
      </c>
      <c r="T1583" t="s">
        <v>196</v>
      </c>
      <c r="U1583" t="s">
        <v>200</v>
      </c>
      <c r="V1583" t="s">
        <v>160</v>
      </c>
      <c r="W1583" t="s">
        <v>301</v>
      </c>
      <c r="X1583" t="s">
        <v>2</v>
      </c>
      <c r="Y1583" t="s">
        <v>2</v>
      </c>
      <c r="Z1583">
        <v>2011</v>
      </c>
      <c r="AA1583" t="s">
        <v>164</v>
      </c>
      <c r="AB1583" t="s">
        <v>2</v>
      </c>
      <c r="AC1583" t="s">
        <v>2</v>
      </c>
      <c r="AD1583" t="s">
        <v>2</v>
      </c>
      <c r="AE1583" t="s">
        <v>2</v>
      </c>
      <c r="AF1583" t="s">
        <v>2</v>
      </c>
      <c r="AG1583" t="s">
        <v>2</v>
      </c>
      <c r="AH1583" t="s">
        <v>2</v>
      </c>
    </row>
    <row r="1584" spans="1:34">
      <c r="A1584">
        <v>7415</v>
      </c>
      <c r="B1584">
        <v>787930</v>
      </c>
      <c r="C1584" t="s">
        <v>149</v>
      </c>
      <c r="D1584" t="str">
        <f t="shared" ca="1" si="72"/>
        <v>BQGNLRHNNM</v>
      </c>
      <c r="E1584" t="str">
        <f t="shared" ca="1" si="73"/>
        <v>Oljtotltipxoy</v>
      </c>
      <c r="F1584" t="s">
        <v>150</v>
      </c>
      <c r="G1584" t="s">
        <v>167</v>
      </c>
      <c r="H1584" s="149" t="str">
        <f t="shared" ca="1" si="74"/>
        <v>17/1/1994</v>
      </c>
      <c r="I1584" t="s">
        <v>152</v>
      </c>
      <c r="J1584" t="s">
        <v>153</v>
      </c>
      <c r="K1584" t="s">
        <v>1577</v>
      </c>
      <c r="L1584" t="s">
        <v>1578</v>
      </c>
      <c r="M1584" t="s">
        <v>1435</v>
      </c>
      <c r="N1584">
        <v>971</v>
      </c>
      <c r="O1584" t="s">
        <v>157</v>
      </c>
      <c r="P1584" t="s">
        <v>158</v>
      </c>
      <c r="Q1584" t="s">
        <v>179</v>
      </c>
      <c r="R1584" t="s">
        <v>333</v>
      </c>
      <c r="S1584" t="s">
        <v>2</v>
      </c>
      <c r="T1584" t="s">
        <v>2</v>
      </c>
      <c r="U1584" t="s">
        <v>181</v>
      </c>
      <c r="V1584" t="s">
        <v>160</v>
      </c>
      <c r="W1584" t="s">
        <v>161</v>
      </c>
      <c r="X1584" t="s">
        <v>2</v>
      </c>
      <c r="Y1584" t="s">
        <v>2</v>
      </c>
      <c r="Z1584">
        <v>2011</v>
      </c>
      <c r="AA1584" t="s">
        <v>164</v>
      </c>
      <c r="AB1584" t="s">
        <v>2</v>
      </c>
      <c r="AC1584" t="s">
        <v>2</v>
      </c>
      <c r="AD1584" t="s">
        <v>2</v>
      </c>
      <c r="AE1584" t="s">
        <v>2</v>
      </c>
      <c r="AF1584" t="s">
        <v>2</v>
      </c>
      <c r="AG1584" t="s">
        <v>165</v>
      </c>
      <c r="AH1584" t="s">
        <v>190</v>
      </c>
    </row>
    <row r="1585" spans="1:34">
      <c r="A1585">
        <v>7415</v>
      </c>
      <c r="B1585">
        <v>788173</v>
      </c>
      <c r="C1585" t="s">
        <v>149</v>
      </c>
      <c r="D1585" t="str">
        <f t="shared" ca="1" si="72"/>
        <v>ERUJOVCRJZ</v>
      </c>
      <c r="E1585" t="str">
        <f t="shared" ca="1" si="73"/>
        <v>Symlxkebjppzk</v>
      </c>
      <c r="F1585" t="s">
        <v>150</v>
      </c>
      <c r="G1585" t="s">
        <v>167</v>
      </c>
      <c r="H1585" s="149" t="str">
        <f t="shared" ca="1" si="74"/>
        <v>11/12/1996</v>
      </c>
      <c r="I1585" t="s">
        <v>152</v>
      </c>
      <c r="J1585" t="s">
        <v>153</v>
      </c>
      <c r="K1585" t="s">
        <v>1579</v>
      </c>
      <c r="L1585" t="s">
        <v>1580</v>
      </c>
      <c r="M1585" t="s">
        <v>1581</v>
      </c>
      <c r="N1585">
        <v>91</v>
      </c>
      <c r="O1585" t="s">
        <v>157</v>
      </c>
      <c r="P1585" t="s">
        <v>158</v>
      </c>
      <c r="Q1585" t="s">
        <v>246</v>
      </c>
      <c r="R1585" t="s">
        <v>1582</v>
      </c>
      <c r="S1585" t="s">
        <v>2</v>
      </c>
      <c r="T1585" t="s">
        <v>2</v>
      </c>
      <c r="U1585" t="s">
        <v>717</v>
      </c>
      <c r="V1585" t="s">
        <v>160</v>
      </c>
      <c r="W1585" t="s">
        <v>161</v>
      </c>
      <c r="X1585" t="s">
        <v>2</v>
      </c>
      <c r="Y1585" t="s">
        <v>2</v>
      </c>
      <c r="Z1585">
        <v>2011</v>
      </c>
      <c r="AA1585" t="s">
        <v>164</v>
      </c>
      <c r="AB1585" t="s">
        <v>2</v>
      </c>
      <c r="AC1585" t="s">
        <v>2</v>
      </c>
      <c r="AD1585" t="s">
        <v>2</v>
      </c>
      <c r="AE1585" t="s">
        <v>2</v>
      </c>
      <c r="AF1585" t="s">
        <v>2</v>
      </c>
      <c r="AG1585" t="s">
        <v>284</v>
      </c>
      <c r="AH1585" t="s">
        <v>166</v>
      </c>
    </row>
    <row r="1586" spans="1:34">
      <c r="A1586">
        <v>7415</v>
      </c>
      <c r="B1586">
        <v>791055</v>
      </c>
      <c r="C1586" t="s">
        <v>149</v>
      </c>
      <c r="D1586" t="str">
        <f t="shared" ca="1" si="72"/>
        <v>IYNVHOMEDB</v>
      </c>
      <c r="E1586" t="str">
        <f t="shared" ca="1" si="73"/>
        <v>Vzjbhgsssbvjz</v>
      </c>
      <c r="F1586" t="s">
        <v>150</v>
      </c>
      <c r="G1586" t="s">
        <v>167</v>
      </c>
      <c r="H1586" s="149" t="str">
        <f t="shared" ca="1" si="74"/>
        <v>6/10/1994</v>
      </c>
      <c r="I1586" t="s">
        <v>152</v>
      </c>
      <c r="J1586" t="s">
        <v>153</v>
      </c>
      <c r="K1586" t="s">
        <v>1583</v>
      </c>
      <c r="L1586" t="s">
        <v>1584</v>
      </c>
      <c r="M1586" t="s">
        <v>1585</v>
      </c>
      <c r="N1586">
        <v>95</v>
      </c>
      <c r="O1586" t="s">
        <v>157</v>
      </c>
      <c r="P1586" t="s">
        <v>158</v>
      </c>
      <c r="Q1586" t="s">
        <v>194</v>
      </c>
      <c r="R1586" t="s">
        <v>210</v>
      </c>
      <c r="S1586" t="s">
        <v>2</v>
      </c>
      <c r="T1586" t="s">
        <v>196</v>
      </c>
      <c r="U1586" t="s">
        <v>211</v>
      </c>
      <c r="V1586" t="s">
        <v>160</v>
      </c>
      <c r="W1586" t="s">
        <v>161</v>
      </c>
      <c r="X1586" t="s">
        <v>249</v>
      </c>
      <c r="Y1586" t="s">
        <v>2</v>
      </c>
      <c r="Z1586">
        <v>2010</v>
      </c>
      <c r="AA1586" t="s">
        <v>164</v>
      </c>
      <c r="AB1586" t="s">
        <v>2</v>
      </c>
      <c r="AC1586" t="s">
        <v>2</v>
      </c>
      <c r="AD1586" t="s">
        <v>2</v>
      </c>
      <c r="AE1586" t="s">
        <v>2</v>
      </c>
      <c r="AF1586" t="s">
        <v>2</v>
      </c>
      <c r="AG1586" t="s">
        <v>174</v>
      </c>
      <c r="AH1586" t="s">
        <v>166</v>
      </c>
    </row>
    <row r="1587" spans="1:34">
      <c r="A1587">
        <v>7415</v>
      </c>
      <c r="B1587">
        <v>793034</v>
      </c>
      <c r="C1587" t="s">
        <v>149</v>
      </c>
      <c r="D1587" t="str">
        <f t="shared" ca="1" si="72"/>
        <v>QHRVCESDNT</v>
      </c>
      <c r="E1587" t="str">
        <f t="shared" ca="1" si="73"/>
        <v>Newczczgvydfq</v>
      </c>
      <c r="F1587" t="s">
        <v>150</v>
      </c>
      <c r="G1587" t="s">
        <v>167</v>
      </c>
      <c r="H1587" s="149" t="str">
        <f t="shared" ca="1" si="74"/>
        <v>9/5/1996</v>
      </c>
      <c r="I1587" t="s">
        <v>152</v>
      </c>
      <c r="J1587" t="s">
        <v>153</v>
      </c>
      <c r="K1587" t="s">
        <v>1586</v>
      </c>
      <c r="L1587" t="s">
        <v>567</v>
      </c>
      <c r="M1587" t="s">
        <v>1451</v>
      </c>
      <c r="N1587">
        <v>72</v>
      </c>
      <c r="O1587" t="s">
        <v>157</v>
      </c>
      <c r="P1587" t="s">
        <v>158</v>
      </c>
      <c r="Q1587" t="s">
        <v>194</v>
      </c>
      <c r="R1587">
        <v>721</v>
      </c>
      <c r="S1587" t="s">
        <v>2</v>
      </c>
      <c r="T1587" t="s">
        <v>196</v>
      </c>
      <c r="U1587" t="s">
        <v>200</v>
      </c>
      <c r="V1587" t="s">
        <v>160</v>
      </c>
      <c r="W1587" t="s">
        <v>182</v>
      </c>
      <c r="X1587" t="s">
        <v>254</v>
      </c>
      <c r="Y1587" t="s">
        <v>2</v>
      </c>
      <c r="Z1587">
        <v>2011</v>
      </c>
      <c r="AA1587" t="s">
        <v>164</v>
      </c>
      <c r="AB1587" t="s">
        <v>2</v>
      </c>
      <c r="AC1587" t="s">
        <v>2</v>
      </c>
      <c r="AD1587" t="s">
        <v>2</v>
      </c>
      <c r="AE1587" t="s">
        <v>2</v>
      </c>
      <c r="AF1587" t="s">
        <v>2</v>
      </c>
      <c r="AG1587" t="s">
        <v>259</v>
      </c>
      <c r="AH1587" t="s">
        <v>190</v>
      </c>
    </row>
    <row r="1588" spans="1:34">
      <c r="A1588">
        <v>7415</v>
      </c>
      <c r="B1588">
        <v>793233</v>
      </c>
      <c r="C1588" t="s">
        <v>149</v>
      </c>
      <c r="D1588" t="str">
        <f t="shared" ca="1" si="72"/>
        <v>MCFESJTEOT</v>
      </c>
      <c r="E1588" t="str">
        <f t="shared" ca="1" si="73"/>
        <v>Ayoofmqmmjqku</v>
      </c>
      <c r="F1588" t="s">
        <v>150</v>
      </c>
      <c r="G1588" t="s">
        <v>167</v>
      </c>
      <c r="H1588" s="149" t="str">
        <f t="shared" ca="1" si="74"/>
        <v>2/7/1994</v>
      </c>
      <c r="I1588" t="s">
        <v>152</v>
      </c>
      <c r="J1588" t="s">
        <v>153</v>
      </c>
      <c r="K1588" t="s">
        <v>1587</v>
      </c>
      <c r="L1588" t="s">
        <v>1588</v>
      </c>
      <c r="M1588" t="s">
        <v>223</v>
      </c>
      <c r="N1588">
        <v>75</v>
      </c>
      <c r="O1588" t="s">
        <v>157</v>
      </c>
      <c r="P1588" t="s">
        <v>158</v>
      </c>
      <c r="Q1588" t="s">
        <v>179</v>
      </c>
      <c r="R1588" t="s">
        <v>295</v>
      </c>
      <c r="S1588" t="s">
        <v>2</v>
      </c>
      <c r="T1588" t="s">
        <v>2</v>
      </c>
      <c r="U1588" t="s">
        <v>181</v>
      </c>
      <c r="V1588" t="s">
        <v>160</v>
      </c>
      <c r="W1588" t="s">
        <v>182</v>
      </c>
      <c r="X1588" t="s">
        <v>2</v>
      </c>
      <c r="Y1588" t="s">
        <v>2</v>
      </c>
      <c r="Z1588">
        <v>2010</v>
      </c>
      <c r="AA1588" t="s">
        <v>164</v>
      </c>
      <c r="AB1588" t="s">
        <v>2</v>
      </c>
      <c r="AC1588" t="s">
        <v>2</v>
      </c>
      <c r="AD1588" t="s">
        <v>2</v>
      </c>
      <c r="AE1588" t="s">
        <v>2</v>
      </c>
      <c r="AF1588" t="s">
        <v>2</v>
      </c>
      <c r="AG1588" t="s">
        <v>165</v>
      </c>
      <c r="AH1588" t="s">
        <v>175</v>
      </c>
    </row>
    <row r="1589" spans="1:34">
      <c r="A1589">
        <v>7415</v>
      </c>
      <c r="B1589">
        <v>793607</v>
      </c>
      <c r="C1589" t="s">
        <v>149</v>
      </c>
      <c r="D1589" t="str">
        <f t="shared" ca="1" si="72"/>
        <v>BLRTGLUYWD</v>
      </c>
      <c r="E1589" t="str">
        <f t="shared" ca="1" si="73"/>
        <v>Qrguqutjgvjwj</v>
      </c>
      <c r="F1589" t="s">
        <v>150</v>
      </c>
      <c r="G1589" t="s">
        <v>167</v>
      </c>
      <c r="H1589" s="149" t="str">
        <f t="shared" ca="1" si="74"/>
        <v>26/7/1995</v>
      </c>
      <c r="I1589" t="s">
        <v>152</v>
      </c>
      <c r="J1589" t="s">
        <v>153</v>
      </c>
      <c r="K1589" t="s">
        <v>1589</v>
      </c>
      <c r="L1589" t="s">
        <v>1590</v>
      </c>
      <c r="M1589" t="s">
        <v>1591</v>
      </c>
      <c r="N1589">
        <v>95</v>
      </c>
      <c r="O1589" t="s">
        <v>157</v>
      </c>
      <c r="P1589" t="s">
        <v>158</v>
      </c>
      <c r="Q1589" t="s">
        <v>194</v>
      </c>
      <c r="R1589" t="s">
        <v>316</v>
      </c>
      <c r="S1589" t="s">
        <v>2</v>
      </c>
      <c r="T1589" t="s">
        <v>196</v>
      </c>
      <c r="U1589" t="s">
        <v>197</v>
      </c>
      <c r="V1589" t="s">
        <v>160</v>
      </c>
      <c r="W1589" t="s">
        <v>161</v>
      </c>
      <c r="X1589" t="s">
        <v>2</v>
      </c>
      <c r="Y1589" t="s">
        <v>2</v>
      </c>
      <c r="Z1589">
        <v>2009</v>
      </c>
      <c r="AA1589" t="s">
        <v>164</v>
      </c>
      <c r="AB1589" t="s">
        <v>2</v>
      </c>
      <c r="AC1589" t="s">
        <v>2</v>
      </c>
      <c r="AD1589" t="s">
        <v>2</v>
      </c>
      <c r="AE1589" t="s">
        <v>2</v>
      </c>
      <c r="AF1589" t="s">
        <v>2</v>
      </c>
      <c r="AG1589" t="s">
        <v>213</v>
      </c>
      <c r="AH1589" t="s">
        <v>166</v>
      </c>
    </row>
    <row r="1590" spans="1:34">
      <c r="A1590">
        <v>7415</v>
      </c>
      <c r="B1590">
        <v>793791</v>
      </c>
      <c r="C1590" t="s">
        <v>149</v>
      </c>
      <c r="D1590" t="str">
        <f t="shared" ca="1" si="72"/>
        <v>PUZLQTVFKW</v>
      </c>
      <c r="E1590" t="str">
        <f t="shared" ca="1" si="73"/>
        <v>Vdfmnvplurhzu</v>
      </c>
      <c r="F1590" t="s">
        <v>150</v>
      </c>
      <c r="G1590" t="s">
        <v>167</v>
      </c>
      <c r="H1590" s="149" t="str">
        <f t="shared" ca="1" si="74"/>
        <v>8/1/1996</v>
      </c>
      <c r="I1590" t="s">
        <v>152</v>
      </c>
      <c r="J1590" t="s">
        <v>153</v>
      </c>
      <c r="K1590" t="s">
        <v>1589</v>
      </c>
      <c r="L1590" t="s">
        <v>1590</v>
      </c>
      <c r="M1590" t="s">
        <v>1591</v>
      </c>
      <c r="N1590">
        <v>95</v>
      </c>
      <c r="O1590" t="s">
        <v>157</v>
      </c>
      <c r="P1590" t="s">
        <v>158</v>
      </c>
      <c r="Q1590" t="s">
        <v>187</v>
      </c>
      <c r="R1590" t="s">
        <v>1592</v>
      </c>
      <c r="S1590" t="s">
        <v>2</v>
      </c>
      <c r="T1590" t="s">
        <v>2</v>
      </c>
      <c r="U1590" t="s">
        <v>1513</v>
      </c>
      <c r="V1590" t="s">
        <v>160</v>
      </c>
      <c r="W1590" t="s">
        <v>161</v>
      </c>
      <c r="X1590" t="s">
        <v>2</v>
      </c>
      <c r="Y1590" t="s">
        <v>2</v>
      </c>
      <c r="Z1590">
        <v>2011</v>
      </c>
      <c r="AA1590" t="s">
        <v>164</v>
      </c>
      <c r="AB1590" t="s">
        <v>2</v>
      </c>
      <c r="AC1590" t="s">
        <v>2</v>
      </c>
      <c r="AD1590" t="s">
        <v>2</v>
      </c>
      <c r="AE1590" t="s">
        <v>2</v>
      </c>
      <c r="AF1590" t="s">
        <v>2</v>
      </c>
      <c r="AG1590" t="s">
        <v>165</v>
      </c>
      <c r="AH1590" t="s">
        <v>166</v>
      </c>
    </row>
    <row r="1591" spans="1:34">
      <c r="A1591">
        <v>7415</v>
      </c>
      <c r="B1591">
        <v>793841</v>
      </c>
      <c r="C1591" t="s">
        <v>183</v>
      </c>
      <c r="D1591" t="str">
        <f t="shared" ca="1" si="72"/>
        <v>RROEFDPTVK</v>
      </c>
      <c r="E1591" t="str">
        <f t="shared" ca="1" si="73"/>
        <v>Daejjrtckuill</v>
      </c>
      <c r="F1591" t="s">
        <v>150</v>
      </c>
      <c r="G1591" t="s">
        <v>167</v>
      </c>
      <c r="H1591" s="149" t="str">
        <f t="shared" ca="1" si="74"/>
        <v>1/8/1995</v>
      </c>
      <c r="I1591" t="s">
        <v>152</v>
      </c>
      <c r="J1591" t="s">
        <v>153</v>
      </c>
      <c r="K1591" t="s">
        <v>1589</v>
      </c>
      <c r="L1591" t="s">
        <v>1590</v>
      </c>
      <c r="M1591" t="s">
        <v>1591</v>
      </c>
      <c r="N1591">
        <v>95</v>
      </c>
      <c r="O1591" t="s">
        <v>157</v>
      </c>
      <c r="P1591" t="s">
        <v>158</v>
      </c>
      <c r="Q1591" t="s">
        <v>194</v>
      </c>
      <c r="R1591" t="s">
        <v>1593</v>
      </c>
      <c r="S1591" t="s">
        <v>133</v>
      </c>
      <c r="T1591" t="s">
        <v>196</v>
      </c>
      <c r="U1591" t="s">
        <v>224</v>
      </c>
      <c r="V1591" t="s">
        <v>160</v>
      </c>
      <c r="W1591" t="s">
        <v>182</v>
      </c>
      <c r="X1591" t="s">
        <v>212</v>
      </c>
      <c r="Y1591" t="s">
        <v>2</v>
      </c>
      <c r="Z1591">
        <v>2011</v>
      </c>
      <c r="AA1591" t="s">
        <v>164</v>
      </c>
      <c r="AB1591" t="s">
        <v>2</v>
      </c>
      <c r="AC1591" t="s">
        <v>2</v>
      </c>
      <c r="AD1591" t="s">
        <v>2</v>
      </c>
      <c r="AE1591" t="s">
        <v>2</v>
      </c>
      <c r="AF1591" t="s">
        <v>2</v>
      </c>
      <c r="AG1591" t="s">
        <v>165</v>
      </c>
      <c r="AH1591" t="s">
        <v>166</v>
      </c>
    </row>
    <row r="1592" spans="1:34">
      <c r="A1592">
        <v>7415</v>
      </c>
      <c r="B1592">
        <v>793871</v>
      </c>
      <c r="C1592" t="s">
        <v>149</v>
      </c>
      <c r="D1592" t="str">
        <f t="shared" ca="1" si="72"/>
        <v>RTQPISOJVV</v>
      </c>
      <c r="E1592" t="str">
        <f t="shared" ca="1" si="73"/>
        <v>Gqarjjyqvswbn</v>
      </c>
      <c r="F1592" t="s">
        <v>150</v>
      </c>
      <c r="G1592" t="s">
        <v>167</v>
      </c>
      <c r="H1592" s="149" t="str">
        <f t="shared" ca="1" si="74"/>
        <v>27/12/1994</v>
      </c>
      <c r="I1592" t="s">
        <v>152</v>
      </c>
      <c r="J1592" t="s">
        <v>153</v>
      </c>
      <c r="K1592" t="s">
        <v>1589</v>
      </c>
      <c r="L1592" t="s">
        <v>1590</v>
      </c>
      <c r="M1592" t="s">
        <v>1591</v>
      </c>
      <c r="N1592">
        <v>95</v>
      </c>
      <c r="O1592" t="s">
        <v>157</v>
      </c>
      <c r="P1592" t="s">
        <v>158</v>
      </c>
      <c r="Q1592" t="s">
        <v>194</v>
      </c>
      <c r="R1592" t="s">
        <v>1593</v>
      </c>
      <c r="S1592" t="s">
        <v>2</v>
      </c>
      <c r="T1592" t="s">
        <v>196</v>
      </c>
      <c r="U1592" t="s">
        <v>200</v>
      </c>
      <c r="V1592" t="s">
        <v>160</v>
      </c>
      <c r="W1592" t="s">
        <v>161</v>
      </c>
      <c r="X1592" t="s">
        <v>212</v>
      </c>
      <c r="Y1592" t="s">
        <v>2</v>
      </c>
      <c r="Z1592">
        <v>2011</v>
      </c>
      <c r="AA1592" t="s">
        <v>164</v>
      </c>
      <c r="AB1592" t="s">
        <v>2</v>
      </c>
      <c r="AC1592" t="s">
        <v>2</v>
      </c>
      <c r="AD1592" t="s">
        <v>2</v>
      </c>
      <c r="AE1592" t="s">
        <v>2</v>
      </c>
      <c r="AF1592" t="s">
        <v>2</v>
      </c>
      <c r="AG1592" t="s">
        <v>165</v>
      </c>
      <c r="AH1592" t="s">
        <v>190</v>
      </c>
    </row>
    <row r="1593" spans="1:34">
      <c r="A1593">
        <v>7415</v>
      </c>
      <c r="B1593">
        <v>794521</v>
      </c>
      <c r="C1593" t="s">
        <v>149</v>
      </c>
      <c r="D1593" t="str">
        <f t="shared" ca="1" si="72"/>
        <v>NNFZVFCOFV</v>
      </c>
      <c r="E1593" t="str">
        <f t="shared" ca="1" si="73"/>
        <v>Stdhxzbmcdrck</v>
      </c>
      <c r="F1593" t="s">
        <v>150</v>
      </c>
      <c r="G1593" t="s">
        <v>167</v>
      </c>
      <c r="H1593" s="149" t="str">
        <f t="shared" ca="1" si="74"/>
        <v>11/3/1994</v>
      </c>
      <c r="I1593" t="s">
        <v>152</v>
      </c>
      <c r="J1593" t="s">
        <v>153</v>
      </c>
      <c r="K1593" t="s">
        <v>1594</v>
      </c>
      <c r="L1593" t="s">
        <v>1595</v>
      </c>
      <c r="M1593" t="s">
        <v>1596</v>
      </c>
      <c r="N1593">
        <v>62</v>
      </c>
      <c r="O1593" t="s">
        <v>157</v>
      </c>
      <c r="P1593" t="s">
        <v>158</v>
      </c>
      <c r="Q1593" t="s">
        <v>194</v>
      </c>
      <c r="R1593" t="s">
        <v>702</v>
      </c>
      <c r="S1593" t="s">
        <v>2</v>
      </c>
      <c r="T1593" t="s">
        <v>199</v>
      </c>
      <c r="U1593" t="s">
        <v>201</v>
      </c>
      <c r="V1593" t="s">
        <v>160</v>
      </c>
      <c r="W1593" t="s">
        <v>161</v>
      </c>
      <c r="X1593" t="s">
        <v>2</v>
      </c>
      <c r="Y1593" t="s">
        <v>2</v>
      </c>
      <c r="Z1593">
        <v>2011</v>
      </c>
      <c r="AA1593" t="s">
        <v>164</v>
      </c>
      <c r="AB1593" t="s">
        <v>2</v>
      </c>
      <c r="AC1593" t="s">
        <v>2</v>
      </c>
      <c r="AD1593" t="s">
        <v>2</v>
      </c>
      <c r="AE1593" t="s">
        <v>2</v>
      </c>
      <c r="AF1593" t="s">
        <v>2</v>
      </c>
      <c r="AG1593" t="s">
        <v>213</v>
      </c>
      <c r="AH1593" t="s">
        <v>175</v>
      </c>
    </row>
    <row r="1594" spans="1:34">
      <c r="A1594">
        <v>7415</v>
      </c>
      <c r="B1594">
        <v>801982</v>
      </c>
      <c r="C1594" t="s">
        <v>149</v>
      </c>
      <c r="D1594" t="str">
        <f t="shared" ca="1" si="72"/>
        <v>AMGSETHXLW</v>
      </c>
      <c r="E1594" t="str">
        <f t="shared" ca="1" si="73"/>
        <v>Yuzswepmzgipj</v>
      </c>
      <c r="F1594" t="s">
        <v>150</v>
      </c>
      <c r="G1594" t="s">
        <v>167</v>
      </c>
      <c r="H1594" s="149" t="str">
        <f t="shared" ca="1" si="74"/>
        <v>25/9/1995</v>
      </c>
      <c r="I1594" t="s">
        <v>152</v>
      </c>
      <c r="J1594" t="s">
        <v>153</v>
      </c>
      <c r="K1594" t="s">
        <v>1597</v>
      </c>
      <c r="L1594" t="s">
        <v>1598</v>
      </c>
      <c r="M1594" t="s">
        <v>1599</v>
      </c>
      <c r="N1594">
        <v>99</v>
      </c>
      <c r="O1594" t="s">
        <v>1600</v>
      </c>
      <c r="P1594" t="s">
        <v>158</v>
      </c>
      <c r="Q1594" t="s">
        <v>194</v>
      </c>
      <c r="R1594" t="s">
        <v>1601</v>
      </c>
      <c r="S1594" t="s">
        <v>2</v>
      </c>
      <c r="T1594" t="s">
        <v>196</v>
      </c>
      <c r="U1594" t="s">
        <v>224</v>
      </c>
      <c r="V1594" t="s">
        <v>160</v>
      </c>
      <c r="W1594" t="s">
        <v>161</v>
      </c>
      <c r="X1594" t="s">
        <v>212</v>
      </c>
      <c r="Y1594" t="s">
        <v>2</v>
      </c>
      <c r="Z1594">
        <v>2011</v>
      </c>
      <c r="AA1594" t="s">
        <v>164</v>
      </c>
      <c r="AB1594" t="s">
        <v>2</v>
      </c>
      <c r="AC1594" t="s">
        <v>2</v>
      </c>
      <c r="AD1594" t="s">
        <v>2</v>
      </c>
      <c r="AE1594" t="s">
        <v>2</v>
      </c>
      <c r="AF1594" t="s">
        <v>2</v>
      </c>
      <c r="AG1594" t="s">
        <v>259</v>
      </c>
      <c r="AH1594" t="s">
        <v>190</v>
      </c>
    </row>
    <row r="1595" spans="1:34">
      <c r="A1595">
        <v>7415</v>
      </c>
      <c r="B1595">
        <v>805147</v>
      </c>
      <c r="C1595" t="s">
        <v>149</v>
      </c>
      <c r="D1595" t="str">
        <f t="shared" ca="1" si="72"/>
        <v>XDICCMVQKI</v>
      </c>
      <c r="E1595" t="str">
        <f t="shared" ca="1" si="73"/>
        <v>Juwgshikiinra</v>
      </c>
      <c r="F1595" t="s">
        <v>150</v>
      </c>
      <c r="G1595" t="s">
        <v>167</v>
      </c>
      <c r="H1595" s="149" t="str">
        <f t="shared" ca="1" si="74"/>
        <v>18/6/1995</v>
      </c>
      <c r="I1595" t="s">
        <v>152</v>
      </c>
      <c r="J1595" t="s">
        <v>153</v>
      </c>
      <c r="K1595" t="s">
        <v>1602</v>
      </c>
      <c r="L1595" t="s">
        <v>1603</v>
      </c>
      <c r="M1595" t="s">
        <v>881</v>
      </c>
      <c r="N1595">
        <v>28</v>
      </c>
      <c r="O1595" t="s">
        <v>157</v>
      </c>
      <c r="P1595" t="s">
        <v>158</v>
      </c>
      <c r="Q1595" t="s">
        <v>171</v>
      </c>
      <c r="R1595" t="s">
        <v>1604</v>
      </c>
      <c r="S1595" t="s">
        <v>2</v>
      </c>
      <c r="T1595" t="s">
        <v>2</v>
      </c>
      <c r="U1595" t="s">
        <v>238</v>
      </c>
      <c r="V1595" t="s">
        <v>160</v>
      </c>
      <c r="W1595" t="s">
        <v>182</v>
      </c>
      <c r="X1595" t="s">
        <v>162</v>
      </c>
      <c r="Y1595" t="s">
        <v>2</v>
      </c>
      <c r="Z1595">
        <v>2011</v>
      </c>
      <c r="AA1595" t="s">
        <v>164</v>
      </c>
      <c r="AB1595" t="s">
        <v>2</v>
      </c>
      <c r="AC1595" t="s">
        <v>2</v>
      </c>
      <c r="AD1595" t="s">
        <v>2</v>
      </c>
      <c r="AE1595" t="s">
        <v>2</v>
      </c>
      <c r="AF1595" t="s">
        <v>2</v>
      </c>
      <c r="AG1595" t="s">
        <v>165</v>
      </c>
      <c r="AH1595" t="s">
        <v>232</v>
      </c>
    </row>
    <row r="1596" spans="1:34">
      <c r="A1596">
        <v>7415</v>
      </c>
      <c r="B1596">
        <v>805226</v>
      </c>
      <c r="C1596" t="s">
        <v>183</v>
      </c>
      <c r="D1596" t="str">
        <f t="shared" ca="1" si="72"/>
        <v>XVNRUDDBJE</v>
      </c>
      <c r="E1596" t="str">
        <f t="shared" ca="1" si="73"/>
        <v>Kmswfkyspgbcu</v>
      </c>
      <c r="F1596" t="s">
        <v>150</v>
      </c>
      <c r="G1596" t="s">
        <v>167</v>
      </c>
      <c r="H1596" s="149" t="str">
        <f t="shared" ca="1" si="74"/>
        <v>19/5/1994</v>
      </c>
      <c r="I1596" t="s">
        <v>152</v>
      </c>
      <c r="J1596" t="s">
        <v>153</v>
      </c>
      <c r="K1596" t="s">
        <v>1602</v>
      </c>
      <c r="L1596" t="s">
        <v>1603</v>
      </c>
      <c r="M1596" t="s">
        <v>881</v>
      </c>
      <c r="N1596">
        <v>28</v>
      </c>
      <c r="O1596" t="s">
        <v>157</v>
      </c>
      <c r="P1596" t="s">
        <v>158</v>
      </c>
      <c r="Q1596" t="s">
        <v>194</v>
      </c>
      <c r="R1596" t="s">
        <v>1605</v>
      </c>
      <c r="S1596" t="s">
        <v>2</v>
      </c>
      <c r="T1596" t="s">
        <v>199</v>
      </c>
      <c r="U1596" t="s">
        <v>201</v>
      </c>
      <c r="V1596" t="s">
        <v>160</v>
      </c>
      <c r="W1596" t="s">
        <v>161</v>
      </c>
      <c r="X1596" t="s">
        <v>249</v>
      </c>
      <c r="Y1596" t="s">
        <v>2</v>
      </c>
      <c r="Z1596">
        <v>2011</v>
      </c>
      <c r="AA1596" t="s">
        <v>164</v>
      </c>
      <c r="AB1596" t="s">
        <v>2</v>
      </c>
      <c r="AC1596" t="s">
        <v>2</v>
      </c>
      <c r="AD1596" t="s">
        <v>2</v>
      </c>
      <c r="AE1596" t="s">
        <v>2</v>
      </c>
      <c r="AF1596" t="s">
        <v>2</v>
      </c>
      <c r="AG1596" t="s">
        <v>213</v>
      </c>
      <c r="AH1596" t="s">
        <v>166</v>
      </c>
    </row>
    <row r="1597" spans="1:34">
      <c r="A1597">
        <v>7415</v>
      </c>
      <c r="B1597">
        <v>805766</v>
      </c>
      <c r="C1597" t="s">
        <v>149</v>
      </c>
      <c r="D1597" t="str">
        <f t="shared" ca="1" si="72"/>
        <v>XKCEVPLKSL</v>
      </c>
      <c r="E1597" t="str">
        <f t="shared" ca="1" si="73"/>
        <v>Vqggylzjugxld</v>
      </c>
      <c r="F1597" t="s">
        <v>150</v>
      </c>
      <c r="G1597" t="s">
        <v>167</v>
      </c>
      <c r="H1597" s="149" t="str">
        <f t="shared" ca="1" si="74"/>
        <v>5/3/1997</v>
      </c>
      <c r="I1597" t="s">
        <v>152</v>
      </c>
      <c r="J1597" t="s">
        <v>153</v>
      </c>
      <c r="K1597" t="s">
        <v>1606</v>
      </c>
      <c r="L1597" t="s">
        <v>1259</v>
      </c>
      <c r="M1597" t="s">
        <v>1191</v>
      </c>
      <c r="N1597">
        <v>78</v>
      </c>
      <c r="O1597" t="s">
        <v>157</v>
      </c>
      <c r="P1597" t="s">
        <v>158</v>
      </c>
      <c r="Q1597" t="s">
        <v>194</v>
      </c>
      <c r="R1597" t="s">
        <v>210</v>
      </c>
      <c r="S1597" t="s">
        <v>2</v>
      </c>
      <c r="T1597" t="s">
        <v>196</v>
      </c>
      <c r="U1597" t="s">
        <v>224</v>
      </c>
      <c r="V1597" t="s">
        <v>160</v>
      </c>
      <c r="W1597" t="s">
        <v>182</v>
      </c>
      <c r="X1597" t="s">
        <v>249</v>
      </c>
      <c r="Y1597" t="s">
        <v>2</v>
      </c>
      <c r="Z1597">
        <v>2011</v>
      </c>
      <c r="AA1597" t="s">
        <v>164</v>
      </c>
      <c r="AB1597" t="s">
        <v>2</v>
      </c>
      <c r="AC1597" t="s">
        <v>2</v>
      </c>
      <c r="AD1597" t="s">
        <v>2</v>
      </c>
      <c r="AE1597" t="s">
        <v>2</v>
      </c>
      <c r="AF1597" t="s">
        <v>2</v>
      </c>
      <c r="AG1597" t="s">
        <v>213</v>
      </c>
      <c r="AH1597" t="s">
        <v>166</v>
      </c>
    </row>
    <row r="1598" spans="1:34">
      <c r="A1598">
        <v>7415</v>
      </c>
      <c r="B1598">
        <v>805854</v>
      </c>
      <c r="C1598" t="s">
        <v>149</v>
      </c>
      <c r="D1598" t="str">
        <f t="shared" ca="1" si="72"/>
        <v>UZNWJJUFBI</v>
      </c>
      <c r="E1598" t="str">
        <f t="shared" ca="1" si="73"/>
        <v>Uskikovozyqiz</v>
      </c>
      <c r="F1598" t="s">
        <v>150</v>
      </c>
      <c r="G1598" t="s">
        <v>167</v>
      </c>
      <c r="H1598" s="149" t="str">
        <f t="shared" ca="1" si="74"/>
        <v>24/8/1995</v>
      </c>
      <c r="I1598" t="s">
        <v>152</v>
      </c>
      <c r="J1598" t="s">
        <v>153</v>
      </c>
      <c r="K1598" t="s">
        <v>1606</v>
      </c>
      <c r="L1598" t="s">
        <v>1259</v>
      </c>
      <c r="M1598" t="s">
        <v>1191</v>
      </c>
      <c r="N1598">
        <v>78</v>
      </c>
      <c r="O1598" t="s">
        <v>157</v>
      </c>
      <c r="P1598" t="s">
        <v>158</v>
      </c>
      <c r="Q1598" t="s">
        <v>194</v>
      </c>
      <c r="R1598" t="s">
        <v>210</v>
      </c>
      <c r="S1598" t="s">
        <v>2</v>
      </c>
      <c r="T1598" t="s">
        <v>196</v>
      </c>
      <c r="U1598" t="s">
        <v>200</v>
      </c>
      <c r="V1598" t="s">
        <v>160</v>
      </c>
      <c r="W1598" t="s">
        <v>161</v>
      </c>
      <c r="X1598" t="s">
        <v>249</v>
      </c>
      <c r="Y1598" t="s">
        <v>2</v>
      </c>
      <c r="Z1598">
        <v>2011</v>
      </c>
      <c r="AA1598" t="s">
        <v>164</v>
      </c>
      <c r="AB1598" t="s">
        <v>2</v>
      </c>
      <c r="AC1598" t="s">
        <v>2</v>
      </c>
      <c r="AD1598" t="s">
        <v>2</v>
      </c>
      <c r="AE1598" t="s">
        <v>2</v>
      </c>
      <c r="AF1598" t="s">
        <v>2</v>
      </c>
      <c r="AG1598" t="s">
        <v>213</v>
      </c>
      <c r="AH1598" t="s">
        <v>166</v>
      </c>
    </row>
    <row r="1599" spans="1:34">
      <c r="A1599">
        <v>7415</v>
      </c>
      <c r="B1599">
        <v>805890</v>
      </c>
      <c r="C1599" t="s">
        <v>149</v>
      </c>
      <c r="D1599" t="str">
        <f t="shared" ca="1" si="72"/>
        <v>FEHBMHWNUU</v>
      </c>
      <c r="E1599" t="str">
        <f t="shared" ca="1" si="73"/>
        <v>Wwmrmhvvcxeql</v>
      </c>
      <c r="F1599" t="s">
        <v>150</v>
      </c>
      <c r="G1599" t="s">
        <v>167</v>
      </c>
      <c r="H1599" s="149" t="str">
        <f t="shared" ca="1" si="74"/>
        <v>22/7/1995</v>
      </c>
      <c r="I1599" t="s">
        <v>152</v>
      </c>
      <c r="J1599" t="s">
        <v>153</v>
      </c>
      <c r="K1599" t="s">
        <v>1606</v>
      </c>
      <c r="L1599" t="s">
        <v>1259</v>
      </c>
      <c r="M1599" t="s">
        <v>1191</v>
      </c>
      <c r="N1599">
        <v>78</v>
      </c>
      <c r="O1599" t="s">
        <v>157</v>
      </c>
      <c r="P1599" t="s">
        <v>158</v>
      </c>
      <c r="Q1599" t="s">
        <v>194</v>
      </c>
      <c r="R1599" t="s">
        <v>198</v>
      </c>
      <c r="S1599" t="s">
        <v>2</v>
      </c>
      <c r="T1599" t="s">
        <v>196</v>
      </c>
      <c r="U1599" t="s">
        <v>197</v>
      </c>
      <c r="V1599" t="s">
        <v>160</v>
      </c>
      <c r="W1599" t="s">
        <v>161</v>
      </c>
      <c r="X1599" t="s">
        <v>345</v>
      </c>
      <c r="Y1599" t="s">
        <v>2</v>
      </c>
      <c r="Z1599">
        <v>2011</v>
      </c>
      <c r="AA1599" t="s">
        <v>164</v>
      </c>
      <c r="AB1599" t="s">
        <v>2</v>
      </c>
      <c r="AC1599" t="s">
        <v>2</v>
      </c>
      <c r="AD1599" t="s">
        <v>2</v>
      </c>
      <c r="AE1599" t="s">
        <v>2</v>
      </c>
      <c r="AF1599" t="s">
        <v>2</v>
      </c>
      <c r="AG1599" t="s">
        <v>174</v>
      </c>
      <c r="AH1599" t="s">
        <v>175</v>
      </c>
    </row>
    <row r="1600" spans="1:34">
      <c r="A1600">
        <v>7415</v>
      </c>
      <c r="B1600">
        <v>805893</v>
      </c>
      <c r="C1600" t="s">
        <v>149</v>
      </c>
      <c r="D1600" t="str">
        <f t="shared" ca="1" si="72"/>
        <v>MTNUGJIFHV</v>
      </c>
      <c r="E1600" t="str">
        <f t="shared" ca="1" si="73"/>
        <v>Uwehpcpjudoyr</v>
      </c>
      <c r="F1600" t="s">
        <v>150</v>
      </c>
      <c r="G1600" t="s">
        <v>167</v>
      </c>
      <c r="H1600" s="149" t="str">
        <f t="shared" ca="1" si="74"/>
        <v>5/12/1996</v>
      </c>
      <c r="I1600" t="s">
        <v>152</v>
      </c>
      <c r="J1600" t="s">
        <v>153</v>
      </c>
      <c r="K1600" t="s">
        <v>1606</v>
      </c>
      <c r="L1600" t="s">
        <v>1259</v>
      </c>
      <c r="M1600" t="s">
        <v>1191</v>
      </c>
      <c r="N1600">
        <v>78</v>
      </c>
      <c r="O1600" t="s">
        <v>157</v>
      </c>
      <c r="P1600" t="s">
        <v>158</v>
      </c>
      <c r="Q1600" t="s">
        <v>194</v>
      </c>
      <c r="R1600" t="s">
        <v>195</v>
      </c>
      <c r="S1600" t="s">
        <v>2</v>
      </c>
      <c r="T1600" t="s">
        <v>196</v>
      </c>
      <c r="U1600" t="s">
        <v>224</v>
      </c>
      <c r="V1600" t="s">
        <v>160</v>
      </c>
      <c r="W1600" t="s">
        <v>182</v>
      </c>
      <c r="X1600" t="s">
        <v>249</v>
      </c>
      <c r="Y1600" t="s">
        <v>2</v>
      </c>
      <c r="Z1600">
        <v>2011</v>
      </c>
      <c r="AA1600" t="s">
        <v>164</v>
      </c>
      <c r="AB1600" t="s">
        <v>2</v>
      </c>
      <c r="AC1600" t="s">
        <v>2</v>
      </c>
      <c r="AD1600" t="s">
        <v>2</v>
      </c>
      <c r="AE1600" t="s">
        <v>2</v>
      </c>
      <c r="AF1600" t="s">
        <v>2</v>
      </c>
      <c r="AG1600" t="s">
        <v>213</v>
      </c>
      <c r="AH1600" t="s">
        <v>166</v>
      </c>
    </row>
    <row r="1601" spans="1:34">
      <c r="A1601">
        <v>7415</v>
      </c>
      <c r="B1601">
        <v>805900</v>
      </c>
      <c r="C1601" t="s">
        <v>149</v>
      </c>
      <c r="D1601" t="str">
        <f t="shared" ca="1" si="72"/>
        <v>TCKZILXNZO</v>
      </c>
      <c r="E1601" t="str">
        <f t="shared" ca="1" si="73"/>
        <v>Rbmrvwlzmqcsp</v>
      </c>
      <c r="F1601" t="s">
        <v>150</v>
      </c>
      <c r="G1601" t="s">
        <v>167</v>
      </c>
      <c r="H1601" s="149" t="str">
        <f t="shared" ca="1" si="74"/>
        <v>21/8/1997</v>
      </c>
      <c r="I1601" t="s">
        <v>152</v>
      </c>
      <c r="J1601" t="s">
        <v>153</v>
      </c>
      <c r="K1601" t="s">
        <v>1606</v>
      </c>
      <c r="L1601" t="s">
        <v>1259</v>
      </c>
      <c r="M1601" t="s">
        <v>1191</v>
      </c>
      <c r="N1601">
        <v>78</v>
      </c>
      <c r="O1601" t="s">
        <v>157</v>
      </c>
      <c r="P1601" t="s">
        <v>158</v>
      </c>
      <c r="Q1601" t="s">
        <v>194</v>
      </c>
      <c r="R1601" t="s">
        <v>195</v>
      </c>
      <c r="S1601" t="s">
        <v>2</v>
      </c>
      <c r="T1601" t="s">
        <v>196</v>
      </c>
      <c r="U1601" t="s">
        <v>200</v>
      </c>
      <c r="V1601" t="s">
        <v>160</v>
      </c>
      <c r="W1601" t="s">
        <v>161</v>
      </c>
      <c r="X1601" t="s">
        <v>249</v>
      </c>
      <c r="Y1601" t="s">
        <v>2</v>
      </c>
      <c r="Z1601">
        <v>2011</v>
      </c>
      <c r="AA1601" t="s">
        <v>164</v>
      </c>
      <c r="AB1601" t="s">
        <v>2</v>
      </c>
      <c r="AC1601" t="s">
        <v>2</v>
      </c>
      <c r="AD1601" t="s">
        <v>2</v>
      </c>
      <c r="AE1601" t="s">
        <v>2</v>
      </c>
      <c r="AF1601" t="s">
        <v>2</v>
      </c>
      <c r="AG1601" t="s">
        <v>213</v>
      </c>
      <c r="AH1601" t="s">
        <v>166</v>
      </c>
    </row>
    <row r="1602" spans="1:34">
      <c r="A1602">
        <v>7415</v>
      </c>
      <c r="B1602">
        <v>805911</v>
      </c>
      <c r="C1602" t="s">
        <v>149</v>
      </c>
      <c r="D1602" t="str">
        <f t="shared" ca="1" si="72"/>
        <v>PSWSYWOEDM</v>
      </c>
      <c r="E1602" t="str">
        <f t="shared" ca="1" si="73"/>
        <v>Ybravbilummjd</v>
      </c>
      <c r="F1602" t="s">
        <v>150</v>
      </c>
      <c r="G1602" t="s">
        <v>167</v>
      </c>
      <c r="H1602" s="149" t="str">
        <f t="shared" ca="1" si="74"/>
        <v>15/3/1995</v>
      </c>
      <c r="I1602" t="s">
        <v>152</v>
      </c>
      <c r="J1602" t="s">
        <v>153</v>
      </c>
      <c r="K1602" t="s">
        <v>1606</v>
      </c>
      <c r="L1602" t="s">
        <v>1259</v>
      </c>
      <c r="M1602" t="s">
        <v>1191</v>
      </c>
      <c r="N1602">
        <v>78</v>
      </c>
      <c r="O1602" t="s">
        <v>157</v>
      </c>
      <c r="P1602" t="s">
        <v>158</v>
      </c>
      <c r="Q1602" t="s">
        <v>194</v>
      </c>
      <c r="R1602" t="s">
        <v>195</v>
      </c>
      <c r="S1602" t="s">
        <v>2</v>
      </c>
      <c r="T1602" t="s">
        <v>196</v>
      </c>
      <c r="U1602" t="s">
        <v>200</v>
      </c>
      <c r="V1602" t="s">
        <v>160</v>
      </c>
      <c r="W1602" t="s">
        <v>182</v>
      </c>
      <c r="X1602" t="s">
        <v>2</v>
      </c>
      <c r="Y1602" t="s">
        <v>2</v>
      </c>
      <c r="Z1602">
        <v>2011</v>
      </c>
      <c r="AA1602" t="s">
        <v>164</v>
      </c>
      <c r="AB1602" t="s">
        <v>2</v>
      </c>
      <c r="AC1602" t="s">
        <v>2</v>
      </c>
      <c r="AD1602" t="s">
        <v>2</v>
      </c>
      <c r="AE1602" t="s">
        <v>2</v>
      </c>
      <c r="AF1602" t="s">
        <v>2</v>
      </c>
      <c r="AG1602" t="s">
        <v>213</v>
      </c>
      <c r="AH1602" t="s">
        <v>175</v>
      </c>
    </row>
    <row r="1603" spans="1:34">
      <c r="A1603">
        <v>7415</v>
      </c>
      <c r="B1603">
        <v>808111</v>
      </c>
      <c r="C1603" t="s">
        <v>149</v>
      </c>
      <c r="D1603" t="str">
        <f t="shared" ref="D1603:D1666" ca="1" si="75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ELDENTHSUF</v>
      </c>
      <c r="E1603" t="str">
        <f t="shared" ref="E1603:E1666" ca="1" si="76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Voptrdihgorqk</v>
      </c>
      <c r="F1603" t="s">
        <v>150</v>
      </c>
      <c r="G1603" t="s">
        <v>167</v>
      </c>
      <c r="H1603" s="149" t="str">
        <f t="shared" ref="H1603:H1666" ca="1" si="77">""&amp;RANDBETWEEN(1,28)&amp;"/"&amp;RANDBETWEEN(1,12)&amp;"/"&amp;RANDBETWEEN(1994,1997)</f>
        <v>21/7/1996</v>
      </c>
      <c r="I1603" t="s">
        <v>152</v>
      </c>
      <c r="J1603" t="s">
        <v>153</v>
      </c>
      <c r="K1603" t="s">
        <v>1607</v>
      </c>
      <c r="L1603" t="s">
        <v>363</v>
      </c>
      <c r="M1603" t="s">
        <v>1608</v>
      </c>
      <c r="N1603">
        <v>92</v>
      </c>
      <c r="O1603" t="s">
        <v>157</v>
      </c>
      <c r="P1603" t="s">
        <v>158</v>
      </c>
      <c r="Q1603" t="s">
        <v>194</v>
      </c>
      <c r="R1603" t="s">
        <v>210</v>
      </c>
      <c r="S1603" t="s">
        <v>2</v>
      </c>
      <c r="T1603" t="s">
        <v>196</v>
      </c>
      <c r="U1603" t="s">
        <v>197</v>
      </c>
      <c r="V1603" t="s">
        <v>160</v>
      </c>
      <c r="W1603" t="s">
        <v>161</v>
      </c>
      <c r="X1603" t="s">
        <v>2</v>
      </c>
      <c r="Y1603" t="s">
        <v>2</v>
      </c>
      <c r="Z1603">
        <v>2011</v>
      </c>
      <c r="AA1603" t="s">
        <v>164</v>
      </c>
      <c r="AB1603" t="s">
        <v>2</v>
      </c>
      <c r="AC1603" t="s">
        <v>2</v>
      </c>
      <c r="AD1603" t="s">
        <v>2</v>
      </c>
      <c r="AE1603" t="s">
        <v>2</v>
      </c>
      <c r="AF1603" t="s">
        <v>2</v>
      </c>
      <c r="AG1603" t="s">
        <v>165</v>
      </c>
      <c r="AH1603" t="s">
        <v>166</v>
      </c>
    </row>
    <row r="1604" spans="1:34">
      <c r="A1604">
        <v>7415</v>
      </c>
      <c r="B1604">
        <v>810600</v>
      </c>
      <c r="C1604" t="s">
        <v>149</v>
      </c>
      <c r="D1604" t="str">
        <f t="shared" ca="1" si="75"/>
        <v>CFGGASQFNL</v>
      </c>
      <c r="E1604" t="str">
        <f t="shared" ca="1" si="76"/>
        <v>Wdbldljmfqfvc</v>
      </c>
      <c r="F1604" t="s">
        <v>150</v>
      </c>
      <c r="G1604" t="s">
        <v>167</v>
      </c>
      <c r="H1604" s="149" t="str">
        <f t="shared" ca="1" si="77"/>
        <v>19/3/1997</v>
      </c>
      <c r="I1604" t="s">
        <v>152</v>
      </c>
      <c r="J1604" t="s">
        <v>153</v>
      </c>
      <c r="K1604" t="s">
        <v>1609</v>
      </c>
      <c r="L1604" t="s">
        <v>1610</v>
      </c>
      <c r="M1604" t="s">
        <v>1237</v>
      </c>
      <c r="N1604">
        <v>60</v>
      </c>
      <c r="O1604" t="s">
        <v>157</v>
      </c>
      <c r="P1604" t="s">
        <v>158</v>
      </c>
      <c r="Q1604" t="s">
        <v>187</v>
      </c>
      <c r="R1604" t="s">
        <v>1611</v>
      </c>
      <c r="S1604" t="s">
        <v>2</v>
      </c>
      <c r="T1604" t="s">
        <v>2</v>
      </c>
      <c r="U1604" t="s">
        <v>230</v>
      </c>
      <c r="V1604" t="s">
        <v>160</v>
      </c>
      <c r="W1604" t="s">
        <v>2</v>
      </c>
      <c r="X1604" t="s">
        <v>2</v>
      </c>
      <c r="Y1604" t="s">
        <v>2</v>
      </c>
      <c r="Z1604">
        <v>2011</v>
      </c>
      <c r="AA1604" t="s">
        <v>164</v>
      </c>
      <c r="AB1604" t="s">
        <v>2</v>
      </c>
      <c r="AC1604" t="s">
        <v>2</v>
      </c>
      <c r="AD1604" t="s">
        <v>2</v>
      </c>
      <c r="AE1604" t="s">
        <v>2</v>
      </c>
      <c r="AF1604" t="s">
        <v>2</v>
      </c>
      <c r="AG1604" t="s">
        <v>259</v>
      </c>
      <c r="AH1604" t="s">
        <v>190</v>
      </c>
    </row>
    <row r="1605" spans="1:34">
      <c r="A1605">
        <v>7415</v>
      </c>
      <c r="B1605">
        <v>813408</v>
      </c>
      <c r="C1605" t="s">
        <v>149</v>
      </c>
      <c r="D1605" t="str">
        <f t="shared" ca="1" si="75"/>
        <v>VTSKMSZWYC</v>
      </c>
      <c r="E1605" t="str">
        <f t="shared" ca="1" si="76"/>
        <v>Xwplfenxhleuq</v>
      </c>
      <c r="F1605" t="s">
        <v>150</v>
      </c>
      <c r="G1605" t="s">
        <v>167</v>
      </c>
      <c r="H1605" s="149" t="str">
        <f t="shared" ca="1" si="77"/>
        <v>11/6/1996</v>
      </c>
      <c r="I1605" t="s">
        <v>152</v>
      </c>
      <c r="J1605" t="s">
        <v>153</v>
      </c>
      <c r="K1605" t="s">
        <v>1612</v>
      </c>
      <c r="L1605" t="s">
        <v>1613</v>
      </c>
      <c r="M1605" t="s">
        <v>1614</v>
      </c>
      <c r="N1605">
        <v>61</v>
      </c>
      <c r="O1605" t="s">
        <v>157</v>
      </c>
      <c r="P1605" t="s">
        <v>158</v>
      </c>
      <c r="Q1605" t="s">
        <v>246</v>
      </c>
      <c r="R1605" t="s">
        <v>1314</v>
      </c>
      <c r="S1605" t="s">
        <v>2</v>
      </c>
      <c r="T1605" t="s">
        <v>2</v>
      </c>
      <c r="U1605" t="s">
        <v>224</v>
      </c>
      <c r="V1605" t="s">
        <v>160</v>
      </c>
      <c r="W1605" t="s">
        <v>161</v>
      </c>
      <c r="X1605" t="s">
        <v>2</v>
      </c>
      <c r="Y1605" t="s">
        <v>2</v>
      </c>
      <c r="Z1605">
        <v>2011</v>
      </c>
      <c r="AA1605" t="s">
        <v>164</v>
      </c>
      <c r="AB1605" t="s">
        <v>2</v>
      </c>
      <c r="AC1605" t="s">
        <v>2</v>
      </c>
      <c r="AD1605" t="s">
        <v>2</v>
      </c>
      <c r="AE1605" t="s">
        <v>2</v>
      </c>
      <c r="AF1605" t="s">
        <v>2</v>
      </c>
      <c r="AG1605" t="s">
        <v>165</v>
      </c>
      <c r="AH1605" t="s">
        <v>175</v>
      </c>
    </row>
    <row r="1606" spans="1:34">
      <c r="A1606">
        <v>7415</v>
      </c>
      <c r="B1606">
        <v>815100</v>
      </c>
      <c r="C1606" t="s">
        <v>149</v>
      </c>
      <c r="D1606" t="str">
        <f t="shared" ca="1" si="75"/>
        <v>ITIRPLMHYJ</v>
      </c>
      <c r="E1606" t="str">
        <f t="shared" ca="1" si="76"/>
        <v>Isxcqxhtklquq</v>
      </c>
      <c r="F1606" t="s">
        <v>150</v>
      </c>
      <c r="G1606" t="s">
        <v>167</v>
      </c>
      <c r="H1606" s="149" t="str">
        <f t="shared" ca="1" si="77"/>
        <v>26/4/1994</v>
      </c>
      <c r="I1606" t="s">
        <v>152</v>
      </c>
      <c r="J1606" t="s">
        <v>153</v>
      </c>
      <c r="K1606" t="s">
        <v>1615</v>
      </c>
      <c r="L1606" t="s">
        <v>1616</v>
      </c>
      <c r="M1606" t="s">
        <v>858</v>
      </c>
      <c r="N1606">
        <v>95</v>
      </c>
      <c r="O1606" t="s">
        <v>157</v>
      </c>
      <c r="P1606" t="s">
        <v>158</v>
      </c>
      <c r="Q1606" t="s">
        <v>194</v>
      </c>
      <c r="R1606" t="s">
        <v>255</v>
      </c>
      <c r="S1606" t="s">
        <v>2</v>
      </c>
      <c r="T1606" t="s">
        <v>196</v>
      </c>
      <c r="U1606" t="s">
        <v>211</v>
      </c>
      <c r="V1606" t="s">
        <v>160</v>
      </c>
      <c r="W1606" t="s">
        <v>161</v>
      </c>
      <c r="X1606" t="s">
        <v>2</v>
      </c>
      <c r="Y1606" t="s">
        <v>2</v>
      </c>
      <c r="Z1606">
        <v>2011</v>
      </c>
      <c r="AA1606" t="s">
        <v>164</v>
      </c>
      <c r="AB1606" t="s">
        <v>2</v>
      </c>
      <c r="AC1606" t="s">
        <v>2</v>
      </c>
      <c r="AD1606" t="s">
        <v>2</v>
      </c>
      <c r="AE1606" t="s">
        <v>2</v>
      </c>
      <c r="AF1606" t="s">
        <v>2</v>
      </c>
      <c r="AG1606" t="s">
        <v>213</v>
      </c>
      <c r="AH1606" t="s">
        <v>190</v>
      </c>
    </row>
    <row r="1607" spans="1:34">
      <c r="A1607">
        <v>7415</v>
      </c>
      <c r="B1607">
        <v>815108</v>
      </c>
      <c r="C1607" t="s">
        <v>149</v>
      </c>
      <c r="D1607" t="str">
        <f t="shared" ca="1" si="75"/>
        <v>JBPYHWZLOL</v>
      </c>
      <c r="E1607" t="str">
        <f t="shared" ca="1" si="76"/>
        <v>Cibngxxdxrlfl</v>
      </c>
      <c r="F1607" t="s">
        <v>150</v>
      </c>
      <c r="G1607" t="s">
        <v>167</v>
      </c>
      <c r="H1607" s="149" t="str">
        <f t="shared" ca="1" si="77"/>
        <v>23/7/1996</v>
      </c>
      <c r="I1607" t="s">
        <v>152</v>
      </c>
      <c r="J1607" t="s">
        <v>153</v>
      </c>
      <c r="K1607" t="s">
        <v>1615</v>
      </c>
      <c r="L1607" t="s">
        <v>1616</v>
      </c>
      <c r="M1607" t="s">
        <v>858</v>
      </c>
      <c r="N1607">
        <v>95</v>
      </c>
      <c r="O1607" t="s">
        <v>157</v>
      </c>
      <c r="P1607" t="s">
        <v>158</v>
      </c>
      <c r="Q1607" t="s">
        <v>194</v>
      </c>
      <c r="R1607" t="s">
        <v>255</v>
      </c>
      <c r="S1607" t="s">
        <v>2</v>
      </c>
      <c r="T1607" t="s">
        <v>196</v>
      </c>
      <c r="U1607" t="s">
        <v>224</v>
      </c>
      <c r="V1607" t="s">
        <v>160</v>
      </c>
      <c r="W1607" t="s">
        <v>161</v>
      </c>
      <c r="X1607" t="s">
        <v>2</v>
      </c>
      <c r="Y1607" t="s">
        <v>2</v>
      </c>
      <c r="Z1607">
        <v>2011</v>
      </c>
      <c r="AA1607" t="s">
        <v>164</v>
      </c>
      <c r="AB1607" t="s">
        <v>2</v>
      </c>
      <c r="AC1607" t="s">
        <v>2</v>
      </c>
      <c r="AD1607" t="s">
        <v>2</v>
      </c>
      <c r="AE1607" t="s">
        <v>2</v>
      </c>
      <c r="AF1607" t="s">
        <v>2</v>
      </c>
      <c r="AG1607" t="s">
        <v>213</v>
      </c>
      <c r="AH1607" t="s">
        <v>166</v>
      </c>
    </row>
    <row r="1608" spans="1:34">
      <c r="A1608">
        <v>7415</v>
      </c>
      <c r="B1608">
        <v>815116</v>
      </c>
      <c r="C1608" t="s">
        <v>149</v>
      </c>
      <c r="D1608" t="str">
        <f t="shared" ca="1" si="75"/>
        <v>WFMOZSDUHE</v>
      </c>
      <c r="E1608" t="str">
        <f t="shared" ca="1" si="76"/>
        <v>Lvepgtezbmgvk</v>
      </c>
      <c r="F1608" t="s">
        <v>150</v>
      </c>
      <c r="G1608" t="s">
        <v>167</v>
      </c>
      <c r="H1608" s="149" t="str">
        <f t="shared" ca="1" si="77"/>
        <v>1/11/1995</v>
      </c>
      <c r="I1608" t="s">
        <v>152</v>
      </c>
      <c r="J1608" t="s">
        <v>153</v>
      </c>
      <c r="K1608" t="s">
        <v>1615</v>
      </c>
      <c r="L1608" t="s">
        <v>1616</v>
      </c>
      <c r="M1608" t="s">
        <v>858</v>
      </c>
      <c r="N1608">
        <v>95</v>
      </c>
      <c r="O1608" t="s">
        <v>157</v>
      </c>
      <c r="P1608" t="s">
        <v>158</v>
      </c>
      <c r="Q1608" t="s">
        <v>194</v>
      </c>
      <c r="R1608" t="s">
        <v>344</v>
      </c>
      <c r="S1608" t="s">
        <v>2</v>
      </c>
      <c r="T1608" t="s">
        <v>196</v>
      </c>
      <c r="U1608" t="s">
        <v>211</v>
      </c>
      <c r="V1608" t="s">
        <v>160</v>
      </c>
      <c r="W1608" t="s">
        <v>161</v>
      </c>
      <c r="X1608" t="s">
        <v>2</v>
      </c>
      <c r="Y1608" t="s">
        <v>2</v>
      </c>
      <c r="Z1608">
        <v>2011</v>
      </c>
      <c r="AA1608" t="s">
        <v>164</v>
      </c>
      <c r="AB1608" t="s">
        <v>2</v>
      </c>
      <c r="AC1608" t="s">
        <v>2</v>
      </c>
      <c r="AD1608" t="s">
        <v>2</v>
      </c>
      <c r="AE1608" t="s">
        <v>2</v>
      </c>
      <c r="AF1608" t="s">
        <v>2</v>
      </c>
      <c r="AG1608" t="s">
        <v>174</v>
      </c>
      <c r="AH1608" t="s">
        <v>166</v>
      </c>
    </row>
    <row r="1609" spans="1:34">
      <c r="A1609">
        <v>7415</v>
      </c>
      <c r="B1609">
        <v>815162</v>
      </c>
      <c r="C1609" t="s">
        <v>149</v>
      </c>
      <c r="D1609" t="str">
        <f t="shared" ca="1" si="75"/>
        <v>MDBAYGTKMF</v>
      </c>
      <c r="E1609" t="str">
        <f t="shared" ca="1" si="76"/>
        <v>Ytybeujluwvuz</v>
      </c>
      <c r="F1609" t="s">
        <v>150</v>
      </c>
      <c r="G1609" t="s">
        <v>167</v>
      </c>
      <c r="H1609" s="149" t="str">
        <f t="shared" ca="1" si="77"/>
        <v>26/6/1994</v>
      </c>
      <c r="I1609" t="s">
        <v>152</v>
      </c>
      <c r="J1609" t="s">
        <v>153</v>
      </c>
      <c r="K1609" t="s">
        <v>1615</v>
      </c>
      <c r="L1609" t="s">
        <v>1616</v>
      </c>
      <c r="M1609" t="s">
        <v>858</v>
      </c>
      <c r="N1609">
        <v>95</v>
      </c>
      <c r="O1609" t="s">
        <v>157</v>
      </c>
      <c r="P1609" t="s">
        <v>158</v>
      </c>
      <c r="Q1609" t="s">
        <v>194</v>
      </c>
      <c r="R1609" t="s">
        <v>344</v>
      </c>
      <c r="S1609" t="s">
        <v>2</v>
      </c>
      <c r="T1609" t="s">
        <v>196</v>
      </c>
      <c r="U1609" t="s">
        <v>211</v>
      </c>
      <c r="V1609" t="s">
        <v>160</v>
      </c>
      <c r="W1609" t="s">
        <v>161</v>
      </c>
      <c r="X1609" t="s">
        <v>2</v>
      </c>
      <c r="Y1609" t="s">
        <v>2</v>
      </c>
      <c r="Z1609">
        <v>2011</v>
      </c>
      <c r="AA1609" t="s">
        <v>164</v>
      </c>
      <c r="AB1609" t="s">
        <v>2</v>
      </c>
      <c r="AC1609" t="s">
        <v>2</v>
      </c>
      <c r="AD1609" t="s">
        <v>2</v>
      </c>
      <c r="AE1609" t="s">
        <v>2</v>
      </c>
      <c r="AF1609" t="s">
        <v>2</v>
      </c>
      <c r="AG1609" t="s">
        <v>174</v>
      </c>
      <c r="AH1609" t="s">
        <v>166</v>
      </c>
    </row>
    <row r="1610" spans="1:34">
      <c r="A1610">
        <v>7415</v>
      </c>
      <c r="B1610">
        <v>815182</v>
      </c>
      <c r="C1610" t="s">
        <v>149</v>
      </c>
      <c r="D1610" t="str">
        <f t="shared" ca="1" si="75"/>
        <v>KCDSWBDIPM</v>
      </c>
      <c r="E1610" t="str">
        <f t="shared" ca="1" si="76"/>
        <v>Qdbmxhjsmyuun</v>
      </c>
      <c r="F1610" t="s">
        <v>150</v>
      </c>
      <c r="G1610" t="s">
        <v>167</v>
      </c>
      <c r="H1610" s="149" t="str">
        <f t="shared" ca="1" si="77"/>
        <v>25/6/1996</v>
      </c>
      <c r="I1610" t="s">
        <v>152</v>
      </c>
      <c r="J1610" t="s">
        <v>153</v>
      </c>
      <c r="K1610" t="s">
        <v>1615</v>
      </c>
      <c r="L1610" t="s">
        <v>1616</v>
      </c>
      <c r="M1610" t="s">
        <v>858</v>
      </c>
      <c r="N1610">
        <v>95</v>
      </c>
      <c r="O1610" t="s">
        <v>157</v>
      </c>
      <c r="P1610" t="s">
        <v>158</v>
      </c>
      <c r="Q1610" t="s">
        <v>194</v>
      </c>
      <c r="R1610" t="s">
        <v>344</v>
      </c>
      <c r="S1610" t="s">
        <v>2</v>
      </c>
      <c r="T1610" t="s">
        <v>196</v>
      </c>
      <c r="U1610" t="s">
        <v>197</v>
      </c>
      <c r="V1610" t="s">
        <v>160</v>
      </c>
      <c r="W1610" t="s">
        <v>161</v>
      </c>
      <c r="X1610" t="s">
        <v>2</v>
      </c>
      <c r="Y1610" t="s">
        <v>2</v>
      </c>
      <c r="Z1610">
        <v>2011</v>
      </c>
      <c r="AA1610" t="s">
        <v>164</v>
      </c>
      <c r="AB1610" t="s">
        <v>2</v>
      </c>
      <c r="AC1610" t="s">
        <v>2</v>
      </c>
      <c r="AD1610" t="s">
        <v>2</v>
      </c>
      <c r="AE1610" t="s">
        <v>2</v>
      </c>
      <c r="AF1610" t="s">
        <v>2</v>
      </c>
      <c r="AG1610" t="s">
        <v>174</v>
      </c>
      <c r="AH1610" t="s">
        <v>166</v>
      </c>
    </row>
    <row r="1611" spans="1:34">
      <c r="A1611">
        <v>7415</v>
      </c>
      <c r="B1611">
        <v>815183</v>
      </c>
      <c r="C1611" t="s">
        <v>149</v>
      </c>
      <c r="D1611" t="str">
        <f t="shared" ca="1" si="75"/>
        <v>DZKWPOPLTA</v>
      </c>
      <c r="E1611" t="str">
        <f t="shared" ca="1" si="76"/>
        <v>Vqddxalndnars</v>
      </c>
      <c r="F1611" t="s">
        <v>150</v>
      </c>
      <c r="G1611" t="s">
        <v>151</v>
      </c>
      <c r="H1611" s="149" t="str">
        <f t="shared" ca="1" si="77"/>
        <v>12/12/1996</v>
      </c>
      <c r="I1611" t="s">
        <v>152</v>
      </c>
      <c r="J1611" t="s">
        <v>153</v>
      </c>
      <c r="K1611" t="s">
        <v>1615</v>
      </c>
      <c r="L1611" t="s">
        <v>1616</v>
      </c>
      <c r="M1611" t="s">
        <v>858</v>
      </c>
      <c r="N1611">
        <v>95</v>
      </c>
      <c r="O1611" t="s">
        <v>157</v>
      </c>
      <c r="P1611" t="s">
        <v>158</v>
      </c>
      <c r="Q1611" t="s">
        <v>194</v>
      </c>
      <c r="R1611" t="s">
        <v>248</v>
      </c>
      <c r="S1611" t="s">
        <v>2</v>
      </c>
      <c r="T1611" t="s">
        <v>196</v>
      </c>
      <c r="U1611" t="s">
        <v>224</v>
      </c>
      <c r="V1611" t="s">
        <v>182</v>
      </c>
      <c r="W1611" t="s">
        <v>160</v>
      </c>
      <c r="X1611" t="s">
        <v>271</v>
      </c>
      <c r="Y1611" t="s">
        <v>2</v>
      </c>
      <c r="Z1611">
        <v>2011</v>
      </c>
      <c r="AA1611" t="s">
        <v>164</v>
      </c>
      <c r="AB1611" t="s">
        <v>2</v>
      </c>
      <c r="AC1611" t="s">
        <v>2</v>
      </c>
      <c r="AD1611" t="s">
        <v>2</v>
      </c>
      <c r="AE1611" t="s">
        <v>2</v>
      </c>
      <c r="AF1611" t="s">
        <v>2</v>
      </c>
      <c r="AG1611" t="s">
        <v>259</v>
      </c>
      <c r="AH1611" t="s">
        <v>166</v>
      </c>
    </row>
    <row r="1612" spans="1:34">
      <c r="A1612">
        <v>7415</v>
      </c>
      <c r="B1612">
        <v>816366</v>
      </c>
      <c r="C1612" t="s">
        <v>149</v>
      </c>
      <c r="D1612" t="str">
        <f t="shared" ca="1" si="75"/>
        <v>YFLGXIOMNZ</v>
      </c>
      <c r="E1612" t="str">
        <f t="shared" ca="1" si="76"/>
        <v>Vfadbauaoytbn</v>
      </c>
      <c r="F1612" t="s">
        <v>150</v>
      </c>
      <c r="G1612" t="s">
        <v>167</v>
      </c>
      <c r="H1612" s="149" t="str">
        <f t="shared" ca="1" si="77"/>
        <v>25/8/1996</v>
      </c>
      <c r="I1612" t="s">
        <v>152</v>
      </c>
      <c r="J1612" t="s">
        <v>153</v>
      </c>
      <c r="K1612" t="s">
        <v>1617</v>
      </c>
      <c r="L1612" t="s">
        <v>1618</v>
      </c>
      <c r="M1612" t="s">
        <v>1619</v>
      </c>
      <c r="N1612">
        <v>99</v>
      </c>
      <c r="O1612" t="s">
        <v>1620</v>
      </c>
      <c r="P1612" t="s">
        <v>158</v>
      </c>
      <c r="Q1612" t="s">
        <v>194</v>
      </c>
      <c r="R1612" t="s">
        <v>198</v>
      </c>
      <c r="S1612" t="s">
        <v>133</v>
      </c>
      <c r="T1612" t="s">
        <v>196</v>
      </c>
      <c r="U1612" t="s">
        <v>224</v>
      </c>
      <c r="V1612" t="s">
        <v>160</v>
      </c>
      <c r="W1612" t="s">
        <v>301</v>
      </c>
      <c r="X1612" t="s">
        <v>2</v>
      </c>
      <c r="Y1612" t="s">
        <v>2</v>
      </c>
      <c r="Z1612">
        <v>2010</v>
      </c>
      <c r="AA1612" t="s">
        <v>164</v>
      </c>
      <c r="AB1612" t="s">
        <v>2</v>
      </c>
      <c r="AC1612" t="s">
        <v>2</v>
      </c>
      <c r="AD1612" t="s">
        <v>2</v>
      </c>
      <c r="AE1612" t="s">
        <v>2</v>
      </c>
      <c r="AF1612" t="s">
        <v>2</v>
      </c>
      <c r="AG1612" t="s">
        <v>174</v>
      </c>
      <c r="AH1612" t="s">
        <v>190</v>
      </c>
    </row>
    <row r="1613" spans="1:34">
      <c r="A1613">
        <v>7415</v>
      </c>
      <c r="B1613">
        <v>817218</v>
      </c>
      <c r="C1613" t="s">
        <v>149</v>
      </c>
      <c r="D1613" t="str">
        <f t="shared" ca="1" si="75"/>
        <v>CTIOEIHYPK</v>
      </c>
      <c r="E1613" t="str">
        <f t="shared" ca="1" si="76"/>
        <v>Pcmbtodwbamoq</v>
      </c>
      <c r="F1613" t="s">
        <v>150</v>
      </c>
      <c r="G1613" t="s">
        <v>167</v>
      </c>
      <c r="H1613" s="149" t="str">
        <f t="shared" ca="1" si="77"/>
        <v>8/5/1997</v>
      </c>
      <c r="I1613" t="s">
        <v>152</v>
      </c>
      <c r="J1613" t="s">
        <v>153</v>
      </c>
      <c r="K1613" t="s">
        <v>1621</v>
      </c>
      <c r="L1613" t="s">
        <v>1622</v>
      </c>
      <c r="M1613" t="s">
        <v>501</v>
      </c>
      <c r="N1613">
        <v>95</v>
      </c>
      <c r="O1613" t="s">
        <v>157</v>
      </c>
      <c r="P1613" t="s">
        <v>158</v>
      </c>
      <c r="Q1613" t="s">
        <v>194</v>
      </c>
      <c r="R1613" t="s">
        <v>311</v>
      </c>
      <c r="S1613" t="s">
        <v>2</v>
      </c>
      <c r="T1613" t="s">
        <v>196</v>
      </c>
      <c r="U1613" t="s">
        <v>224</v>
      </c>
      <c r="V1613" t="s">
        <v>160</v>
      </c>
      <c r="W1613" t="s">
        <v>161</v>
      </c>
      <c r="X1613" t="s">
        <v>2</v>
      </c>
      <c r="Y1613" t="s">
        <v>2</v>
      </c>
      <c r="Z1613">
        <v>2011</v>
      </c>
      <c r="AA1613" t="s">
        <v>164</v>
      </c>
      <c r="AB1613" t="s">
        <v>2</v>
      </c>
      <c r="AC1613" t="s">
        <v>2</v>
      </c>
      <c r="AD1613" t="s">
        <v>2</v>
      </c>
      <c r="AE1613" t="s">
        <v>2</v>
      </c>
      <c r="AF1613" t="s">
        <v>2</v>
      </c>
      <c r="AG1613" t="s">
        <v>213</v>
      </c>
      <c r="AH1613" t="s">
        <v>166</v>
      </c>
    </row>
    <row r="1614" spans="1:34">
      <c r="A1614">
        <v>7415</v>
      </c>
      <c r="B1614">
        <v>819481</v>
      </c>
      <c r="C1614" t="s">
        <v>149</v>
      </c>
      <c r="D1614" t="str">
        <f t="shared" ca="1" si="75"/>
        <v>UHKECHHYPA</v>
      </c>
      <c r="E1614" t="str">
        <f t="shared" ca="1" si="76"/>
        <v>Ntarbkgsukviy</v>
      </c>
      <c r="F1614" t="s">
        <v>150</v>
      </c>
      <c r="G1614" t="s">
        <v>167</v>
      </c>
      <c r="H1614" s="149" t="str">
        <f t="shared" ca="1" si="77"/>
        <v>28/8/1994</v>
      </c>
      <c r="I1614" t="s">
        <v>152</v>
      </c>
      <c r="J1614" t="s">
        <v>153</v>
      </c>
      <c r="K1614" t="s">
        <v>1623</v>
      </c>
      <c r="L1614" t="s">
        <v>1624</v>
      </c>
      <c r="M1614" t="s">
        <v>1625</v>
      </c>
      <c r="N1614">
        <v>99</v>
      </c>
      <c r="O1614" t="s">
        <v>1626</v>
      </c>
      <c r="P1614" t="s">
        <v>158</v>
      </c>
      <c r="Q1614" t="s">
        <v>246</v>
      </c>
      <c r="R1614" t="s">
        <v>716</v>
      </c>
      <c r="S1614" t="s">
        <v>2</v>
      </c>
      <c r="T1614" t="s">
        <v>2</v>
      </c>
      <c r="U1614" t="s">
        <v>224</v>
      </c>
      <c r="V1614" t="s">
        <v>161</v>
      </c>
      <c r="W1614" t="s">
        <v>160</v>
      </c>
      <c r="X1614" t="s">
        <v>2</v>
      </c>
      <c r="Y1614" t="s">
        <v>2</v>
      </c>
      <c r="Z1614">
        <v>2011</v>
      </c>
      <c r="AA1614" t="s">
        <v>164</v>
      </c>
      <c r="AB1614" t="s">
        <v>2</v>
      </c>
      <c r="AC1614" t="s">
        <v>2</v>
      </c>
      <c r="AD1614" t="s">
        <v>2</v>
      </c>
      <c r="AE1614" t="s">
        <v>2</v>
      </c>
      <c r="AF1614" t="s">
        <v>2</v>
      </c>
      <c r="AG1614" t="s">
        <v>174</v>
      </c>
      <c r="AH1614" t="s">
        <v>190</v>
      </c>
    </row>
    <row r="1615" spans="1:34">
      <c r="A1615">
        <v>7415</v>
      </c>
      <c r="B1615">
        <v>821822</v>
      </c>
      <c r="C1615" t="s">
        <v>149</v>
      </c>
      <c r="D1615" t="str">
        <f t="shared" ca="1" si="75"/>
        <v>FFDJSGHWNQ</v>
      </c>
      <c r="E1615" t="str">
        <f t="shared" ca="1" si="76"/>
        <v>Nryhdpnearblb</v>
      </c>
      <c r="F1615" t="s">
        <v>150</v>
      </c>
      <c r="G1615" t="s">
        <v>167</v>
      </c>
      <c r="H1615" s="149" t="str">
        <f t="shared" ca="1" si="77"/>
        <v>18/1/1996</v>
      </c>
      <c r="I1615" t="s">
        <v>152</v>
      </c>
      <c r="J1615" t="s">
        <v>153</v>
      </c>
      <c r="K1615" t="s">
        <v>1627</v>
      </c>
      <c r="L1615" t="s">
        <v>1628</v>
      </c>
      <c r="M1615" t="s">
        <v>1629</v>
      </c>
      <c r="N1615">
        <v>92</v>
      </c>
      <c r="O1615" t="s">
        <v>157</v>
      </c>
      <c r="P1615" t="s">
        <v>158</v>
      </c>
      <c r="Q1615" t="s">
        <v>194</v>
      </c>
      <c r="R1615" t="s">
        <v>210</v>
      </c>
      <c r="S1615" t="s">
        <v>2</v>
      </c>
      <c r="T1615" t="s">
        <v>199</v>
      </c>
      <c r="U1615" t="s">
        <v>200</v>
      </c>
      <c r="V1615" t="s">
        <v>160</v>
      </c>
      <c r="W1615" t="s">
        <v>161</v>
      </c>
      <c r="X1615" t="s">
        <v>200</v>
      </c>
      <c r="Y1615" t="s">
        <v>2</v>
      </c>
      <c r="Z1615">
        <v>2010</v>
      </c>
      <c r="AA1615" t="s">
        <v>164</v>
      </c>
      <c r="AB1615" t="s">
        <v>2</v>
      </c>
      <c r="AC1615" t="s">
        <v>2</v>
      </c>
      <c r="AD1615" t="s">
        <v>2</v>
      </c>
      <c r="AE1615" t="s">
        <v>2</v>
      </c>
      <c r="AF1615" t="s">
        <v>2</v>
      </c>
      <c r="AG1615" t="s">
        <v>165</v>
      </c>
      <c r="AH1615" t="s">
        <v>175</v>
      </c>
    </row>
    <row r="1616" spans="1:34">
      <c r="A1616">
        <v>7415</v>
      </c>
      <c r="B1616">
        <v>821834</v>
      </c>
      <c r="C1616" t="s">
        <v>183</v>
      </c>
      <c r="D1616" t="str">
        <f t="shared" ca="1" si="75"/>
        <v>VPGKSTWUNW</v>
      </c>
      <c r="E1616" t="str">
        <f t="shared" ca="1" si="76"/>
        <v>Euzahazvsvzip</v>
      </c>
      <c r="F1616" t="s">
        <v>150</v>
      </c>
      <c r="G1616" t="s">
        <v>167</v>
      </c>
      <c r="H1616" s="149" t="str">
        <f t="shared" ca="1" si="77"/>
        <v>13/1/1997</v>
      </c>
      <c r="I1616" t="s">
        <v>152</v>
      </c>
      <c r="J1616" t="s">
        <v>153</v>
      </c>
      <c r="K1616" t="s">
        <v>1627</v>
      </c>
      <c r="L1616" t="s">
        <v>1628</v>
      </c>
      <c r="M1616" t="s">
        <v>1629</v>
      </c>
      <c r="N1616">
        <v>92</v>
      </c>
      <c r="O1616" t="s">
        <v>157</v>
      </c>
      <c r="P1616" t="s">
        <v>158</v>
      </c>
      <c r="Q1616" t="s">
        <v>171</v>
      </c>
      <c r="R1616" t="s">
        <v>775</v>
      </c>
      <c r="S1616" t="s">
        <v>2</v>
      </c>
      <c r="T1616" t="s">
        <v>2</v>
      </c>
      <c r="U1616" t="s">
        <v>251</v>
      </c>
      <c r="V1616" t="s">
        <v>160</v>
      </c>
      <c r="W1616" t="s">
        <v>2</v>
      </c>
      <c r="X1616" t="s">
        <v>2</v>
      </c>
      <c r="Y1616" t="s">
        <v>2</v>
      </c>
      <c r="Z1616">
        <v>2011</v>
      </c>
      <c r="AA1616" t="s">
        <v>164</v>
      </c>
      <c r="AB1616" t="s">
        <v>2</v>
      </c>
      <c r="AC1616" t="s">
        <v>2</v>
      </c>
      <c r="AD1616" t="s">
        <v>2</v>
      </c>
      <c r="AE1616" t="s">
        <v>2</v>
      </c>
      <c r="AF1616" t="s">
        <v>2</v>
      </c>
      <c r="AG1616" t="s">
        <v>174</v>
      </c>
      <c r="AH1616" t="s">
        <v>175</v>
      </c>
    </row>
    <row r="1617" spans="1:34">
      <c r="A1617">
        <v>7415</v>
      </c>
      <c r="B1617">
        <v>821864</v>
      </c>
      <c r="C1617" t="s">
        <v>183</v>
      </c>
      <c r="D1617" t="str">
        <f t="shared" ca="1" si="75"/>
        <v>YVCGIIGIFG</v>
      </c>
      <c r="E1617" t="str">
        <f t="shared" ca="1" si="76"/>
        <v>Akgoxmrwchwpt</v>
      </c>
      <c r="F1617" t="s">
        <v>150</v>
      </c>
      <c r="G1617" t="s">
        <v>167</v>
      </c>
      <c r="H1617" s="149" t="str">
        <f t="shared" ca="1" si="77"/>
        <v>4/10/1994</v>
      </c>
      <c r="I1617" t="s">
        <v>152</v>
      </c>
      <c r="J1617" t="s">
        <v>153</v>
      </c>
      <c r="K1617" t="s">
        <v>1627</v>
      </c>
      <c r="L1617" t="s">
        <v>1628</v>
      </c>
      <c r="M1617" t="s">
        <v>1629</v>
      </c>
      <c r="N1617">
        <v>92</v>
      </c>
      <c r="O1617" t="s">
        <v>157</v>
      </c>
      <c r="P1617" t="s">
        <v>158</v>
      </c>
      <c r="Q1617" t="s">
        <v>194</v>
      </c>
      <c r="R1617" t="s">
        <v>210</v>
      </c>
      <c r="S1617" t="s">
        <v>2</v>
      </c>
      <c r="T1617" t="s">
        <v>199</v>
      </c>
      <c r="U1617" t="s">
        <v>200</v>
      </c>
      <c r="V1617" t="s">
        <v>160</v>
      </c>
      <c r="W1617" t="s">
        <v>161</v>
      </c>
      <c r="X1617" t="s">
        <v>200</v>
      </c>
      <c r="Y1617" t="s">
        <v>2</v>
      </c>
      <c r="Z1617">
        <v>2011</v>
      </c>
      <c r="AA1617" t="s">
        <v>164</v>
      </c>
      <c r="AB1617" t="s">
        <v>2</v>
      </c>
      <c r="AC1617" t="s">
        <v>2</v>
      </c>
      <c r="AD1617" t="s">
        <v>2</v>
      </c>
      <c r="AE1617" t="s">
        <v>2</v>
      </c>
      <c r="AF1617" t="s">
        <v>2</v>
      </c>
      <c r="AG1617" t="s">
        <v>165</v>
      </c>
      <c r="AH1617" t="s">
        <v>166</v>
      </c>
    </row>
    <row r="1618" spans="1:34">
      <c r="A1618">
        <v>7415</v>
      </c>
      <c r="B1618">
        <v>821884</v>
      </c>
      <c r="C1618" t="s">
        <v>149</v>
      </c>
      <c r="D1618" t="str">
        <f t="shared" ca="1" si="75"/>
        <v>XUTJXHKHGV</v>
      </c>
      <c r="E1618" t="str">
        <f t="shared" ca="1" si="76"/>
        <v>Puthaioraavxx</v>
      </c>
      <c r="F1618" t="s">
        <v>150</v>
      </c>
      <c r="G1618" t="s">
        <v>167</v>
      </c>
      <c r="H1618" s="149" t="str">
        <f t="shared" ca="1" si="77"/>
        <v>1/8/1996</v>
      </c>
      <c r="I1618" t="s">
        <v>152</v>
      </c>
      <c r="J1618" t="s">
        <v>153</v>
      </c>
      <c r="K1618" t="s">
        <v>1627</v>
      </c>
      <c r="L1618" t="s">
        <v>1628</v>
      </c>
      <c r="M1618" t="s">
        <v>1629</v>
      </c>
      <c r="N1618">
        <v>92</v>
      </c>
      <c r="O1618" t="s">
        <v>157</v>
      </c>
      <c r="P1618" t="s">
        <v>158</v>
      </c>
      <c r="Q1618" t="s">
        <v>171</v>
      </c>
      <c r="R1618" t="s">
        <v>775</v>
      </c>
      <c r="S1618" t="s">
        <v>2</v>
      </c>
      <c r="T1618" t="s">
        <v>2</v>
      </c>
      <c r="U1618" t="s">
        <v>238</v>
      </c>
      <c r="V1618" t="s">
        <v>160</v>
      </c>
      <c r="W1618" t="s">
        <v>2</v>
      </c>
      <c r="X1618" t="s">
        <v>2</v>
      </c>
      <c r="Y1618" t="s">
        <v>2</v>
      </c>
      <c r="Z1618">
        <v>2011</v>
      </c>
      <c r="AA1618" t="s">
        <v>164</v>
      </c>
      <c r="AB1618" t="s">
        <v>2</v>
      </c>
      <c r="AC1618" t="s">
        <v>2</v>
      </c>
      <c r="AD1618" t="s">
        <v>2</v>
      </c>
      <c r="AE1618" t="s">
        <v>2</v>
      </c>
      <c r="AF1618" t="s">
        <v>2</v>
      </c>
      <c r="AG1618" t="s">
        <v>174</v>
      </c>
      <c r="AH1618" t="s">
        <v>232</v>
      </c>
    </row>
    <row r="1619" spans="1:34">
      <c r="A1619">
        <v>7415</v>
      </c>
      <c r="B1619">
        <v>821892</v>
      </c>
      <c r="C1619" t="s">
        <v>149</v>
      </c>
      <c r="D1619" t="str">
        <f t="shared" ca="1" si="75"/>
        <v>WFDFTBVYBY</v>
      </c>
      <c r="E1619" t="str">
        <f t="shared" ca="1" si="76"/>
        <v>Cclvaegrxolmn</v>
      </c>
      <c r="F1619" t="s">
        <v>150</v>
      </c>
      <c r="G1619" t="s">
        <v>167</v>
      </c>
      <c r="H1619" s="149" t="str">
        <f t="shared" ca="1" si="77"/>
        <v>26/2/1995</v>
      </c>
      <c r="I1619" t="s">
        <v>152</v>
      </c>
      <c r="J1619" t="s">
        <v>153</v>
      </c>
      <c r="K1619" t="s">
        <v>1627</v>
      </c>
      <c r="L1619" t="s">
        <v>1628</v>
      </c>
      <c r="M1619" t="s">
        <v>1629</v>
      </c>
      <c r="N1619">
        <v>92</v>
      </c>
      <c r="O1619" t="s">
        <v>157</v>
      </c>
      <c r="P1619" t="s">
        <v>158</v>
      </c>
      <c r="Q1619" t="s">
        <v>171</v>
      </c>
      <c r="R1619" t="s">
        <v>775</v>
      </c>
      <c r="S1619" t="s">
        <v>2</v>
      </c>
      <c r="T1619" t="s">
        <v>2</v>
      </c>
      <c r="U1619" t="s">
        <v>238</v>
      </c>
      <c r="V1619" t="s">
        <v>160</v>
      </c>
      <c r="W1619" t="s">
        <v>2</v>
      </c>
      <c r="X1619" t="s">
        <v>2</v>
      </c>
      <c r="Y1619" t="s">
        <v>2</v>
      </c>
      <c r="Z1619">
        <v>2011</v>
      </c>
      <c r="AA1619" t="s">
        <v>164</v>
      </c>
      <c r="AB1619" t="s">
        <v>2</v>
      </c>
      <c r="AC1619" t="s">
        <v>2</v>
      </c>
      <c r="AD1619" t="s">
        <v>2</v>
      </c>
      <c r="AE1619" t="s">
        <v>2</v>
      </c>
      <c r="AF1619" t="s">
        <v>2</v>
      </c>
      <c r="AG1619" t="s">
        <v>174</v>
      </c>
      <c r="AH1619" t="s">
        <v>175</v>
      </c>
    </row>
    <row r="1620" spans="1:34">
      <c r="A1620">
        <v>7415</v>
      </c>
      <c r="B1620">
        <v>821895</v>
      </c>
      <c r="C1620" t="s">
        <v>149</v>
      </c>
      <c r="D1620" t="str">
        <f t="shared" ca="1" si="75"/>
        <v>IJHSMUMQGV</v>
      </c>
      <c r="E1620" t="str">
        <f t="shared" ca="1" si="76"/>
        <v>Motcapqjnahgf</v>
      </c>
      <c r="F1620" t="s">
        <v>150</v>
      </c>
      <c r="G1620" t="s">
        <v>167</v>
      </c>
      <c r="H1620" s="149" t="str">
        <f t="shared" ca="1" si="77"/>
        <v>14/4/1997</v>
      </c>
      <c r="I1620" t="s">
        <v>152</v>
      </c>
      <c r="J1620" t="s">
        <v>153</v>
      </c>
      <c r="K1620" t="s">
        <v>1627</v>
      </c>
      <c r="L1620" t="s">
        <v>1628</v>
      </c>
      <c r="M1620" t="s">
        <v>1629</v>
      </c>
      <c r="N1620">
        <v>92</v>
      </c>
      <c r="O1620" t="s">
        <v>157</v>
      </c>
      <c r="P1620" t="s">
        <v>158</v>
      </c>
      <c r="Q1620" t="s">
        <v>171</v>
      </c>
      <c r="R1620" t="s">
        <v>775</v>
      </c>
      <c r="S1620" t="s">
        <v>2</v>
      </c>
      <c r="T1620" t="s">
        <v>2</v>
      </c>
      <c r="U1620" t="s">
        <v>238</v>
      </c>
      <c r="V1620" t="s">
        <v>160</v>
      </c>
      <c r="W1620" t="s">
        <v>2</v>
      </c>
      <c r="X1620" t="s">
        <v>2</v>
      </c>
      <c r="Y1620" t="s">
        <v>2</v>
      </c>
      <c r="Z1620">
        <v>2011</v>
      </c>
      <c r="AA1620" t="s">
        <v>164</v>
      </c>
      <c r="AB1620" t="s">
        <v>2</v>
      </c>
      <c r="AC1620" t="s">
        <v>2</v>
      </c>
      <c r="AD1620" t="s">
        <v>2</v>
      </c>
      <c r="AE1620" t="s">
        <v>2</v>
      </c>
      <c r="AF1620" t="s">
        <v>2</v>
      </c>
      <c r="AG1620" t="s">
        <v>174</v>
      </c>
      <c r="AH1620" t="s">
        <v>175</v>
      </c>
    </row>
    <row r="1621" spans="1:34">
      <c r="A1621">
        <v>7415</v>
      </c>
      <c r="B1621">
        <v>821911</v>
      </c>
      <c r="C1621" t="s">
        <v>149</v>
      </c>
      <c r="D1621" t="str">
        <f t="shared" ca="1" si="75"/>
        <v>YOUKMESBVN</v>
      </c>
      <c r="E1621" t="str">
        <f t="shared" ca="1" si="76"/>
        <v>Zwntixibbyvwm</v>
      </c>
      <c r="F1621" t="s">
        <v>150</v>
      </c>
      <c r="G1621" t="s">
        <v>167</v>
      </c>
      <c r="H1621" s="149" t="str">
        <f t="shared" ca="1" si="77"/>
        <v>5/1/1994</v>
      </c>
      <c r="I1621" t="s">
        <v>152</v>
      </c>
      <c r="J1621" t="s">
        <v>153</v>
      </c>
      <c r="K1621" t="s">
        <v>1627</v>
      </c>
      <c r="L1621" t="s">
        <v>1628</v>
      </c>
      <c r="M1621" t="s">
        <v>1629</v>
      </c>
      <c r="N1621">
        <v>92</v>
      </c>
      <c r="O1621" t="s">
        <v>157</v>
      </c>
      <c r="P1621" t="s">
        <v>158</v>
      </c>
      <c r="Q1621" t="s">
        <v>171</v>
      </c>
      <c r="R1621" t="s">
        <v>775</v>
      </c>
      <c r="S1621" t="s">
        <v>2</v>
      </c>
      <c r="T1621" t="s">
        <v>2</v>
      </c>
      <c r="U1621" t="s">
        <v>238</v>
      </c>
      <c r="V1621" t="s">
        <v>160</v>
      </c>
      <c r="W1621" t="s">
        <v>2</v>
      </c>
      <c r="X1621" t="s">
        <v>2</v>
      </c>
      <c r="Y1621" t="s">
        <v>2</v>
      </c>
      <c r="Z1621">
        <v>2011</v>
      </c>
      <c r="AA1621" t="s">
        <v>164</v>
      </c>
      <c r="AB1621" t="s">
        <v>2</v>
      </c>
      <c r="AC1621" t="s">
        <v>2</v>
      </c>
      <c r="AD1621" t="s">
        <v>2</v>
      </c>
      <c r="AE1621" t="s">
        <v>2</v>
      </c>
      <c r="AF1621" t="s">
        <v>2</v>
      </c>
      <c r="AG1621" t="s">
        <v>174</v>
      </c>
      <c r="AH1621" t="s">
        <v>175</v>
      </c>
    </row>
    <row r="1622" spans="1:34">
      <c r="A1622">
        <v>7415</v>
      </c>
      <c r="B1622">
        <v>821929</v>
      </c>
      <c r="C1622" t="s">
        <v>149</v>
      </c>
      <c r="D1622" t="str">
        <f t="shared" ca="1" si="75"/>
        <v>HWARPMOZBG</v>
      </c>
      <c r="E1622" t="str">
        <f t="shared" ca="1" si="76"/>
        <v>Vljumieisbnww</v>
      </c>
      <c r="F1622" t="s">
        <v>150</v>
      </c>
      <c r="G1622" t="s">
        <v>167</v>
      </c>
      <c r="H1622" s="149" t="str">
        <f t="shared" ca="1" si="77"/>
        <v>8/8/1996</v>
      </c>
      <c r="I1622" t="s">
        <v>152</v>
      </c>
      <c r="J1622" t="s">
        <v>153</v>
      </c>
      <c r="K1622" t="s">
        <v>1627</v>
      </c>
      <c r="L1622" t="s">
        <v>1628</v>
      </c>
      <c r="M1622" t="s">
        <v>1629</v>
      </c>
      <c r="N1622">
        <v>92</v>
      </c>
      <c r="O1622" t="s">
        <v>157</v>
      </c>
      <c r="P1622" t="s">
        <v>158</v>
      </c>
      <c r="Q1622" t="s">
        <v>171</v>
      </c>
      <c r="R1622" t="s">
        <v>245</v>
      </c>
      <c r="S1622" t="s">
        <v>2</v>
      </c>
      <c r="T1622" t="s">
        <v>2</v>
      </c>
      <c r="U1622" t="s">
        <v>238</v>
      </c>
      <c r="V1622" t="s">
        <v>160</v>
      </c>
      <c r="W1622" t="s">
        <v>2</v>
      </c>
      <c r="X1622" t="s">
        <v>2</v>
      </c>
      <c r="Y1622" t="s">
        <v>2</v>
      </c>
      <c r="Z1622">
        <v>2011</v>
      </c>
      <c r="AA1622" t="s">
        <v>164</v>
      </c>
      <c r="AB1622" t="s">
        <v>2</v>
      </c>
      <c r="AC1622" t="s">
        <v>2</v>
      </c>
      <c r="AD1622" t="s">
        <v>2</v>
      </c>
      <c r="AE1622" t="s">
        <v>2</v>
      </c>
      <c r="AF1622" t="s">
        <v>2</v>
      </c>
      <c r="AG1622" t="s">
        <v>213</v>
      </c>
      <c r="AH1622" t="s">
        <v>175</v>
      </c>
    </row>
    <row r="1623" spans="1:34">
      <c r="A1623">
        <v>7415</v>
      </c>
      <c r="B1623">
        <v>821936</v>
      </c>
      <c r="C1623" t="s">
        <v>149</v>
      </c>
      <c r="D1623" t="str">
        <f t="shared" ca="1" si="75"/>
        <v>HZNROEVXNR</v>
      </c>
      <c r="E1623" t="str">
        <f t="shared" ca="1" si="76"/>
        <v>Ttwaybghfadsq</v>
      </c>
      <c r="F1623" t="s">
        <v>150</v>
      </c>
      <c r="G1623" t="s">
        <v>167</v>
      </c>
      <c r="H1623" s="149" t="str">
        <f t="shared" ca="1" si="77"/>
        <v>27/1/1995</v>
      </c>
      <c r="I1623" t="s">
        <v>152</v>
      </c>
      <c r="J1623" t="s">
        <v>153</v>
      </c>
      <c r="K1623" t="s">
        <v>1627</v>
      </c>
      <c r="L1623" t="s">
        <v>1628</v>
      </c>
      <c r="M1623" t="s">
        <v>1629</v>
      </c>
      <c r="N1623">
        <v>92</v>
      </c>
      <c r="O1623" t="s">
        <v>157</v>
      </c>
      <c r="P1623" t="s">
        <v>158</v>
      </c>
      <c r="Q1623" t="s">
        <v>171</v>
      </c>
      <c r="R1623" t="s">
        <v>245</v>
      </c>
      <c r="S1623" t="s">
        <v>2</v>
      </c>
      <c r="T1623" t="s">
        <v>2</v>
      </c>
      <c r="U1623" t="s">
        <v>238</v>
      </c>
      <c r="V1623" t="s">
        <v>160</v>
      </c>
      <c r="W1623" t="s">
        <v>2</v>
      </c>
      <c r="X1623" t="s">
        <v>2</v>
      </c>
      <c r="Y1623" t="s">
        <v>2</v>
      </c>
      <c r="Z1623">
        <v>2011</v>
      </c>
      <c r="AA1623" t="s">
        <v>164</v>
      </c>
      <c r="AB1623" t="s">
        <v>2</v>
      </c>
      <c r="AC1623" t="s">
        <v>2</v>
      </c>
      <c r="AD1623" t="s">
        <v>2</v>
      </c>
      <c r="AE1623" t="s">
        <v>2</v>
      </c>
      <c r="AF1623" t="s">
        <v>2</v>
      </c>
      <c r="AG1623" t="s">
        <v>213</v>
      </c>
      <c r="AH1623" t="s">
        <v>166</v>
      </c>
    </row>
    <row r="1624" spans="1:34">
      <c r="A1624">
        <v>7415</v>
      </c>
      <c r="B1624">
        <v>821938</v>
      </c>
      <c r="C1624" t="s">
        <v>149</v>
      </c>
      <c r="D1624" t="str">
        <f t="shared" ca="1" si="75"/>
        <v>PHGNTTKGTE</v>
      </c>
      <c r="E1624" t="str">
        <f t="shared" ca="1" si="76"/>
        <v>Gxjzhcuvszrcy</v>
      </c>
      <c r="F1624" t="s">
        <v>150</v>
      </c>
      <c r="G1624" t="s">
        <v>167</v>
      </c>
      <c r="H1624" s="149" t="str">
        <f t="shared" ca="1" si="77"/>
        <v>24/10/1997</v>
      </c>
      <c r="I1624" t="s">
        <v>152</v>
      </c>
      <c r="J1624" t="s">
        <v>153</v>
      </c>
      <c r="K1624" t="s">
        <v>1627</v>
      </c>
      <c r="L1624" t="s">
        <v>1628</v>
      </c>
      <c r="M1624" t="s">
        <v>1629</v>
      </c>
      <c r="N1624">
        <v>92</v>
      </c>
      <c r="O1624" t="s">
        <v>157</v>
      </c>
      <c r="P1624" t="s">
        <v>158</v>
      </c>
      <c r="Q1624" t="s">
        <v>171</v>
      </c>
      <c r="R1624" t="s">
        <v>775</v>
      </c>
      <c r="S1624" t="s">
        <v>2</v>
      </c>
      <c r="T1624" t="s">
        <v>2</v>
      </c>
      <c r="U1624" t="s">
        <v>238</v>
      </c>
      <c r="V1624" t="s">
        <v>160</v>
      </c>
      <c r="W1624" t="s">
        <v>161</v>
      </c>
      <c r="X1624" t="s">
        <v>162</v>
      </c>
      <c r="Y1624" t="s">
        <v>2</v>
      </c>
      <c r="Z1624">
        <v>2011</v>
      </c>
      <c r="AA1624" t="s">
        <v>164</v>
      </c>
      <c r="AB1624" t="s">
        <v>2</v>
      </c>
      <c r="AC1624" t="s">
        <v>2</v>
      </c>
      <c r="AD1624" t="s">
        <v>2</v>
      </c>
      <c r="AE1624" t="s">
        <v>2</v>
      </c>
      <c r="AF1624" t="s">
        <v>2</v>
      </c>
      <c r="AG1624" t="s">
        <v>174</v>
      </c>
      <c r="AH1624" t="s">
        <v>166</v>
      </c>
    </row>
    <row r="1625" spans="1:34">
      <c r="A1625">
        <v>7415</v>
      </c>
      <c r="B1625">
        <v>821943</v>
      </c>
      <c r="C1625" t="s">
        <v>149</v>
      </c>
      <c r="D1625" t="str">
        <f t="shared" ca="1" si="75"/>
        <v>EYHJEJJKGC</v>
      </c>
      <c r="E1625" t="str">
        <f t="shared" ca="1" si="76"/>
        <v>Azicyqctbqnqp</v>
      </c>
      <c r="F1625" t="s">
        <v>150</v>
      </c>
      <c r="G1625" t="s">
        <v>167</v>
      </c>
      <c r="H1625" s="149" t="str">
        <f t="shared" ca="1" si="77"/>
        <v>6/3/1994</v>
      </c>
      <c r="I1625" t="s">
        <v>152</v>
      </c>
      <c r="J1625" t="s">
        <v>153</v>
      </c>
      <c r="K1625" t="s">
        <v>1627</v>
      </c>
      <c r="L1625" t="s">
        <v>1628</v>
      </c>
      <c r="M1625" t="s">
        <v>1629</v>
      </c>
      <c r="N1625">
        <v>92</v>
      </c>
      <c r="O1625" t="s">
        <v>157</v>
      </c>
      <c r="P1625" t="s">
        <v>158</v>
      </c>
      <c r="Q1625" t="s">
        <v>171</v>
      </c>
      <c r="R1625" t="s">
        <v>245</v>
      </c>
      <c r="S1625" t="s">
        <v>2</v>
      </c>
      <c r="T1625" t="s">
        <v>2</v>
      </c>
      <c r="U1625" t="s">
        <v>238</v>
      </c>
      <c r="V1625" t="s">
        <v>160</v>
      </c>
      <c r="W1625" t="s">
        <v>2</v>
      </c>
      <c r="X1625" t="s">
        <v>2</v>
      </c>
      <c r="Y1625" t="s">
        <v>2</v>
      </c>
      <c r="Z1625">
        <v>2011</v>
      </c>
      <c r="AA1625" t="s">
        <v>164</v>
      </c>
      <c r="AB1625" t="s">
        <v>2</v>
      </c>
      <c r="AC1625" t="s">
        <v>2</v>
      </c>
      <c r="AD1625" t="s">
        <v>2</v>
      </c>
      <c r="AE1625" t="s">
        <v>2</v>
      </c>
      <c r="AF1625" t="s">
        <v>2</v>
      </c>
      <c r="AG1625" t="s">
        <v>213</v>
      </c>
      <c r="AH1625" t="s">
        <v>175</v>
      </c>
    </row>
    <row r="1626" spans="1:34">
      <c r="A1626">
        <v>7415</v>
      </c>
      <c r="B1626">
        <v>821972</v>
      </c>
      <c r="C1626" t="s">
        <v>149</v>
      </c>
      <c r="D1626" t="str">
        <f t="shared" ca="1" si="75"/>
        <v>SQAKMTHAAW</v>
      </c>
      <c r="E1626" t="str">
        <f t="shared" ca="1" si="76"/>
        <v>Btyqytxrjhbia</v>
      </c>
      <c r="F1626" t="s">
        <v>150</v>
      </c>
      <c r="G1626" t="s">
        <v>167</v>
      </c>
      <c r="H1626" s="149" t="str">
        <f t="shared" ca="1" si="77"/>
        <v>6/9/1997</v>
      </c>
      <c r="I1626" t="s">
        <v>152</v>
      </c>
      <c r="J1626" t="s">
        <v>153</v>
      </c>
      <c r="K1626" t="s">
        <v>1627</v>
      </c>
      <c r="L1626" t="s">
        <v>1628</v>
      </c>
      <c r="M1626" t="s">
        <v>1629</v>
      </c>
      <c r="N1626">
        <v>92</v>
      </c>
      <c r="O1626" t="s">
        <v>157</v>
      </c>
      <c r="P1626" t="s">
        <v>158</v>
      </c>
      <c r="Q1626" t="s">
        <v>194</v>
      </c>
      <c r="R1626" t="s">
        <v>210</v>
      </c>
      <c r="S1626" t="s">
        <v>133</v>
      </c>
      <c r="T1626" t="s">
        <v>199</v>
      </c>
      <c r="U1626" t="s">
        <v>200</v>
      </c>
      <c r="V1626" t="s">
        <v>160</v>
      </c>
      <c r="W1626" t="s">
        <v>161</v>
      </c>
      <c r="X1626" t="s">
        <v>200</v>
      </c>
      <c r="Y1626" t="s">
        <v>2</v>
      </c>
      <c r="Z1626">
        <v>2011</v>
      </c>
      <c r="AA1626" t="s">
        <v>164</v>
      </c>
      <c r="AB1626" t="s">
        <v>2</v>
      </c>
      <c r="AC1626" t="s">
        <v>2</v>
      </c>
      <c r="AD1626" t="s">
        <v>2</v>
      </c>
      <c r="AE1626" t="s">
        <v>2</v>
      </c>
      <c r="AF1626" t="s">
        <v>2</v>
      </c>
      <c r="AG1626" t="s">
        <v>165</v>
      </c>
      <c r="AH1626" t="s">
        <v>166</v>
      </c>
    </row>
    <row r="1627" spans="1:34">
      <c r="A1627">
        <v>7415</v>
      </c>
      <c r="B1627">
        <v>821981</v>
      </c>
      <c r="C1627" t="s">
        <v>149</v>
      </c>
      <c r="D1627" t="str">
        <f t="shared" ca="1" si="75"/>
        <v>GUIJSNUVIF</v>
      </c>
      <c r="E1627" t="str">
        <f t="shared" ca="1" si="76"/>
        <v>Ouxxxkcszpuiu</v>
      </c>
      <c r="F1627" t="s">
        <v>150</v>
      </c>
      <c r="G1627" t="s">
        <v>167</v>
      </c>
      <c r="H1627" s="149" t="str">
        <f t="shared" ca="1" si="77"/>
        <v>8/12/1995</v>
      </c>
      <c r="I1627" t="s">
        <v>152</v>
      </c>
      <c r="J1627" t="s">
        <v>153</v>
      </c>
      <c r="K1627" t="s">
        <v>1627</v>
      </c>
      <c r="L1627" t="s">
        <v>1628</v>
      </c>
      <c r="M1627" t="s">
        <v>1629</v>
      </c>
      <c r="N1627">
        <v>92</v>
      </c>
      <c r="O1627" t="s">
        <v>157</v>
      </c>
      <c r="P1627" t="s">
        <v>158</v>
      </c>
      <c r="Q1627" t="s">
        <v>194</v>
      </c>
      <c r="R1627" t="s">
        <v>210</v>
      </c>
      <c r="S1627" t="s">
        <v>2</v>
      </c>
      <c r="T1627" t="s">
        <v>199</v>
      </c>
      <c r="U1627" t="s">
        <v>200</v>
      </c>
      <c r="V1627" t="s">
        <v>160</v>
      </c>
      <c r="W1627" t="s">
        <v>182</v>
      </c>
      <c r="X1627" t="s">
        <v>279</v>
      </c>
      <c r="Y1627" t="s">
        <v>200</v>
      </c>
      <c r="Z1627">
        <v>2011</v>
      </c>
      <c r="AA1627" t="s">
        <v>164</v>
      </c>
      <c r="AB1627" t="s">
        <v>2</v>
      </c>
      <c r="AC1627" t="s">
        <v>2</v>
      </c>
      <c r="AD1627" t="s">
        <v>2</v>
      </c>
      <c r="AE1627" t="s">
        <v>2</v>
      </c>
      <c r="AF1627" t="s">
        <v>2</v>
      </c>
      <c r="AG1627" t="s">
        <v>165</v>
      </c>
      <c r="AH1627" t="s">
        <v>166</v>
      </c>
    </row>
    <row r="1628" spans="1:34">
      <c r="A1628">
        <v>7415</v>
      </c>
      <c r="B1628">
        <v>821986</v>
      </c>
      <c r="C1628" t="s">
        <v>149</v>
      </c>
      <c r="D1628" t="str">
        <f t="shared" ca="1" si="75"/>
        <v>UBGWPHVNFZ</v>
      </c>
      <c r="E1628" t="str">
        <f t="shared" ca="1" si="76"/>
        <v>Uevqczdgzdfbo</v>
      </c>
      <c r="F1628" t="s">
        <v>150</v>
      </c>
      <c r="G1628" t="s">
        <v>167</v>
      </c>
      <c r="H1628" s="149" t="str">
        <f t="shared" ca="1" si="77"/>
        <v>6/3/1996</v>
      </c>
      <c r="I1628" t="s">
        <v>152</v>
      </c>
      <c r="J1628" t="s">
        <v>153</v>
      </c>
      <c r="K1628" t="s">
        <v>1627</v>
      </c>
      <c r="L1628" t="s">
        <v>1628</v>
      </c>
      <c r="M1628" t="s">
        <v>1629</v>
      </c>
      <c r="N1628">
        <v>92</v>
      </c>
      <c r="O1628" t="s">
        <v>157</v>
      </c>
      <c r="P1628" t="s">
        <v>158</v>
      </c>
      <c r="Q1628" t="s">
        <v>171</v>
      </c>
      <c r="R1628" t="s">
        <v>775</v>
      </c>
      <c r="S1628" t="s">
        <v>2</v>
      </c>
      <c r="T1628" t="s">
        <v>2</v>
      </c>
      <c r="U1628" t="s">
        <v>238</v>
      </c>
      <c r="V1628" t="s">
        <v>160</v>
      </c>
      <c r="W1628" t="s">
        <v>2</v>
      </c>
      <c r="X1628" t="s">
        <v>2</v>
      </c>
      <c r="Y1628" t="s">
        <v>2</v>
      </c>
      <c r="Z1628">
        <v>2011</v>
      </c>
      <c r="AA1628" t="s">
        <v>164</v>
      </c>
      <c r="AB1628" t="s">
        <v>2</v>
      </c>
      <c r="AC1628" t="s">
        <v>2</v>
      </c>
      <c r="AD1628" t="s">
        <v>2</v>
      </c>
      <c r="AE1628" t="s">
        <v>2</v>
      </c>
      <c r="AF1628" t="s">
        <v>2</v>
      </c>
      <c r="AG1628" t="s">
        <v>174</v>
      </c>
      <c r="AH1628" t="s">
        <v>166</v>
      </c>
    </row>
    <row r="1629" spans="1:34">
      <c r="A1629">
        <v>7415</v>
      </c>
      <c r="B1629">
        <v>821991</v>
      </c>
      <c r="C1629" t="s">
        <v>149</v>
      </c>
      <c r="D1629" t="str">
        <f t="shared" ca="1" si="75"/>
        <v>UAHCWASDWD</v>
      </c>
      <c r="E1629" t="str">
        <f t="shared" ca="1" si="76"/>
        <v>Ujdfywetdxoht</v>
      </c>
      <c r="F1629" t="s">
        <v>150</v>
      </c>
      <c r="G1629" t="s">
        <v>167</v>
      </c>
      <c r="H1629" s="149" t="str">
        <f t="shared" ca="1" si="77"/>
        <v>27/5/1996</v>
      </c>
      <c r="I1629" t="s">
        <v>152</v>
      </c>
      <c r="J1629" t="s">
        <v>153</v>
      </c>
      <c r="K1629" t="s">
        <v>1627</v>
      </c>
      <c r="L1629" t="s">
        <v>1628</v>
      </c>
      <c r="M1629" t="s">
        <v>1629</v>
      </c>
      <c r="N1629">
        <v>92</v>
      </c>
      <c r="O1629" t="s">
        <v>157</v>
      </c>
      <c r="P1629" t="s">
        <v>158</v>
      </c>
      <c r="Q1629" t="s">
        <v>171</v>
      </c>
      <c r="R1629" t="s">
        <v>245</v>
      </c>
      <c r="S1629" t="s">
        <v>2</v>
      </c>
      <c r="T1629" t="s">
        <v>2</v>
      </c>
      <c r="U1629" t="s">
        <v>238</v>
      </c>
      <c r="V1629" t="s">
        <v>160</v>
      </c>
      <c r="W1629" t="s">
        <v>2</v>
      </c>
      <c r="X1629" t="s">
        <v>2</v>
      </c>
      <c r="Y1629" t="s">
        <v>2</v>
      </c>
      <c r="Z1629">
        <v>2011</v>
      </c>
      <c r="AA1629" t="s">
        <v>164</v>
      </c>
      <c r="AB1629" t="s">
        <v>2</v>
      </c>
      <c r="AC1629" t="s">
        <v>2</v>
      </c>
      <c r="AD1629" t="s">
        <v>2</v>
      </c>
      <c r="AE1629" t="s">
        <v>2</v>
      </c>
      <c r="AF1629" t="s">
        <v>2</v>
      </c>
      <c r="AG1629" t="s">
        <v>213</v>
      </c>
      <c r="AH1629" t="s">
        <v>175</v>
      </c>
    </row>
    <row r="1630" spans="1:34">
      <c r="A1630">
        <v>7415</v>
      </c>
      <c r="B1630">
        <v>822001</v>
      </c>
      <c r="C1630" t="s">
        <v>149</v>
      </c>
      <c r="D1630" t="str">
        <f t="shared" ca="1" si="75"/>
        <v>FCFOAHDSPY</v>
      </c>
      <c r="E1630" t="str">
        <f t="shared" ca="1" si="76"/>
        <v>Ictnxsmccczmo</v>
      </c>
      <c r="F1630" t="s">
        <v>150</v>
      </c>
      <c r="G1630" t="s">
        <v>167</v>
      </c>
      <c r="H1630" s="149" t="str">
        <f t="shared" ca="1" si="77"/>
        <v>24/6/1994</v>
      </c>
      <c r="I1630" t="s">
        <v>152</v>
      </c>
      <c r="J1630" t="s">
        <v>153</v>
      </c>
      <c r="K1630" t="s">
        <v>1627</v>
      </c>
      <c r="L1630" t="s">
        <v>1628</v>
      </c>
      <c r="M1630" t="s">
        <v>1629</v>
      </c>
      <c r="N1630">
        <v>92</v>
      </c>
      <c r="O1630" t="s">
        <v>157</v>
      </c>
      <c r="P1630" t="s">
        <v>158</v>
      </c>
      <c r="Q1630" t="s">
        <v>171</v>
      </c>
      <c r="R1630" t="s">
        <v>245</v>
      </c>
      <c r="S1630" t="s">
        <v>2</v>
      </c>
      <c r="T1630" t="s">
        <v>2</v>
      </c>
      <c r="U1630" t="s">
        <v>238</v>
      </c>
      <c r="V1630" t="s">
        <v>160</v>
      </c>
      <c r="W1630" t="s">
        <v>2</v>
      </c>
      <c r="X1630" t="s">
        <v>2</v>
      </c>
      <c r="Y1630" t="s">
        <v>2</v>
      </c>
      <c r="Z1630">
        <v>2011</v>
      </c>
      <c r="AA1630" t="s">
        <v>164</v>
      </c>
      <c r="AB1630" t="s">
        <v>2</v>
      </c>
      <c r="AC1630" t="s">
        <v>2</v>
      </c>
      <c r="AD1630" t="s">
        <v>2</v>
      </c>
      <c r="AE1630" t="s">
        <v>2</v>
      </c>
      <c r="AF1630" t="s">
        <v>2</v>
      </c>
      <c r="AG1630" t="s">
        <v>213</v>
      </c>
      <c r="AH1630" t="s">
        <v>232</v>
      </c>
    </row>
    <row r="1631" spans="1:34">
      <c r="A1631">
        <v>7415</v>
      </c>
      <c r="B1631">
        <v>822008</v>
      </c>
      <c r="C1631" t="s">
        <v>149</v>
      </c>
      <c r="D1631" t="str">
        <f t="shared" ca="1" si="75"/>
        <v>BHKCRDKAGF</v>
      </c>
      <c r="E1631" t="str">
        <f t="shared" ca="1" si="76"/>
        <v>Gckmxturofyjz</v>
      </c>
      <c r="F1631" t="s">
        <v>150</v>
      </c>
      <c r="G1631" t="s">
        <v>167</v>
      </c>
      <c r="H1631" s="149" t="str">
        <f t="shared" ca="1" si="77"/>
        <v>28/2/1996</v>
      </c>
      <c r="I1631" t="s">
        <v>152</v>
      </c>
      <c r="J1631" t="s">
        <v>153</v>
      </c>
      <c r="K1631" t="s">
        <v>1627</v>
      </c>
      <c r="L1631" t="s">
        <v>1628</v>
      </c>
      <c r="M1631" t="s">
        <v>1629</v>
      </c>
      <c r="N1631">
        <v>92</v>
      </c>
      <c r="O1631" t="s">
        <v>157</v>
      </c>
      <c r="P1631" t="s">
        <v>158</v>
      </c>
      <c r="Q1631" t="s">
        <v>171</v>
      </c>
      <c r="R1631" t="s">
        <v>245</v>
      </c>
      <c r="S1631" t="s">
        <v>2</v>
      </c>
      <c r="T1631" t="s">
        <v>2</v>
      </c>
      <c r="U1631" t="s">
        <v>251</v>
      </c>
      <c r="V1631" t="s">
        <v>160</v>
      </c>
      <c r="W1631" t="s">
        <v>2</v>
      </c>
      <c r="X1631" t="s">
        <v>2</v>
      </c>
      <c r="Y1631" t="s">
        <v>2</v>
      </c>
      <c r="Z1631">
        <v>2011</v>
      </c>
      <c r="AA1631" t="s">
        <v>164</v>
      </c>
      <c r="AB1631" t="s">
        <v>2</v>
      </c>
      <c r="AC1631" t="s">
        <v>2</v>
      </c>
      <c r="AD1631" t="s">
        <v>2</v>
      </c>
      <c r="AE1631" t="s">
        <v>2</v>
      </c>
      <c r="AF1631" t="s">
        <v>2</v>
      </c>
      <c r="AG1631" t="s">
        <v>213</v>
      </c>
      <c r="AH1631" t="s">
        <v>175</v>
      </c>
    </row>
    <row r="1632" spans="1:34">
      <c r="A1632">
        <v>7415</v>
      </c>
      <c r="B1632">
        <v>822009</v>
      </c>
      <c r="C1632" t="s">
        <v>149</v>
      </c>
      <c r="D1632" t="str">
        <f t="shared" ca="1" si="75"/>
        <v>EROJELAGUC</v>
      </c>
      <c r="E1632" t="str">
        <f t="shared" ca="1" si="76"/>
        <v>Nhmvspxkywieq</v>
      </c>
      <c r="F1632" t="s">
        <v>150</v>
      </c>
      <c r="G1632" t="s">
        <v>167</v>
      </c>
      <c r="H1632" s="149" t="str">
        <f t="shared" ca="1" si="77"/>
        <v>28/3/1997</v>
      </c>
      <c r="I1632" t="s">
        <v>152</v>
      </c>
      <c r="J1632" t="s">
        <v>153</v>
      </c>
      <c r="K1632" t="s">
        <v>1627</v>
      </c>
      <c r="L1632" t="s">
        <v>1628</v>
      </c>
      <c r="M1632" t="s">
        <v>1629</v>
      </c>
      <c r="N1632">
        <v>92</v>
      </c>
      <c r="O1632" t="s">
        <v>157</v>
      </c>
      <c r="P1632" t="s">
        <v>158</v>
      </c>
      <c r="Q1632" t="s">
        <v>194</v>
      </c>
      <c r="R1632" t="s">
        <v>198</v>
      </c>
      <c r="S1632" t="s">
        <v>2</v>
      </c>
      <c r="T1632" t="s">
        <v>196</v>
      </c>
      <c r="U1632" t="s">
        <v>224</v>
      </c>
      <c r="V1632" t="s">
        <v>160</v>
      </c>
      <c r="W1632" t="s">
        <v>161</v>
      </c>
      <c r="X1632" t="s">
        <v>249</v>
      </c>
      <c r="Y1632" t="s">
        <v>2</v>
      </c>
      <c r="Z1632">
        <v>2011</v>
      </c>
      <c r="AA1632" t="s">
        <v>164</v>
      </c>
      <c r="AB1632" t="s">
        <v>2</v>
      </c>
      <c r="AC1632" t="s">
        <v>2</v>
      </c>
      <c r="AD1632" t="s">
        <v>2</v>
      </c>
      <c r="AE1632" t="s">
        <v>2</v>
      </c>
      <c r="AF1632" t="s">
        <v>2</v>
      </c>
      <c r="AG1632" t="s">
        <v>174</v>
      </c>
      <c r="AH1632" t="s">
        <v>166</v>
      </c>
    </row>
    <row r="1633" spans="1:34">
      <c r="A1633">
        <v>7415</v>
      </c>
      <c r="B1633">
        <v>822025</v>
      </c>
      <c r="C1633" t="s">
        <v>149</v>
      </c>
      <c r="D1633" t="str">
        <f t="shared" ca="1" si="75"/>
        <v>QUXUADJVUB</v>
      </c>
      <c r="E1633" t="str">
        <f t="shared" ca="1" si="76"/>
        <v>Vkyixjawmwnli</v>
      </c>
      <c r="F1633" t="s">
        <v>150</v>
      </c>
      <c r="G1633" t="s">
        <v>167</v>
      </c>
      <c r="H1633" s="149" t="str">
        <f t="shared" ca="1" si="77"/>
        <v>18/9/1994</v>
      </c>
      <c r="I1633" t="s">
        <v>152</v>
      </c>
      <c r="J1633" t="s">
        <v>153</v>
      </c>
      <c r="K1633" t="s">
        <v>1627</v>
      </c>
      <c r="L1633" t="s">
        <v>1628</v>
      </c>
      <c r="M1633" t="s">
        <v>1629</v>
      </c>
      <c r="N1633">
        <v>92</v>
      </c>
      <c r="O1633" t="s">
        <v>157</v>
      </c>
      <c r="P1633" t="s">
        <v>158</v>
      </c>
      <c r="Q1633" t="s">
        <v>171</v>
      </c>
      <c r="R1633" t="s">
        <v>775</v>
      </c>
      <c r="S1633" t="s">
        <v>2</v>
      </c>
      <c r="T1633" t="s">
        <v>2</v>
      </c>
      <c r="U1633" t="s">
        <v>238</v>
      </c>
      <c r="V1633" t="s">
        <v>160</v>
      </c>
      <c r="W1633" t="s">
        <v>2</v>
      </c>
      <c r="X1633" t="s">
        <v>2</v>
      </c>
      <c r="Y1633" t="s">
        <v>2</v>
      </c>
      <c r="Z1633">
        <v>2011</v>
      </c>
      <c r="AA1633" t="s">
        <v>164</v>
      </c>
      <c r="AB1633" t="s">
        <v>2</v>
      </c>
      <c r="AC1633" t="s">
        <v>2</v>
      </c>
      <c r="AD1633" t="s">
        <v>2</v>
      </c>
      <c r="AE1633" t="s">
        <v>2</v>
      </c>
      <c r="AF1633" t="s">
        <v>2</v>
      </c>
      <c r="AG1633" t="s">
        <v>174</v>
      </c>
      <c r="AH1633" t="s">
        <v>232</v>
      </c>
    </row>
    <row r="1634" spans="1:34">
      <c r="A1634">
        <v>7415</v>
      </c>
      <c r="B1634">
        <v>822026</v>
      </c>
      <c r="C1634" t="s">
        <v>149</v>
      </c>
      <c r="D1634" t="str">
        <f t="shared" ca="1" si="75"/>
        <v>DGDOXTYAZO</v>
      </c>
      <c r="E1634" t="str">
        <f t="shared" ca="1" si="76"/>
        <v>Xwteuvsmhmjcs</v>
      </c>
      <c r="F1634" t="s">
        <v>150</v>
      </c>
      <c r="G1634" t="s">
        <v>167</v>
      </c>
      <c r="H1634" s="149" t="str">
        <f t="shared" ca="1" si="77"/>
        <v>3/2/1995</v>
      </c>
      <c r="I1634" t="s">
        <v>152</v>
      </c>
      <c r="J1634" t="s">
        <v>153</v>
      </c>
      <c r="K1634" t="s">
        <v>1627</v>
      </c>
      <c r="L1634" t="s">
        <v>1628</v>
      </c>
      <c r="M1634" t="s">
        <v>1629</v>
      </c>
      <c r="N1634">
        <v>92</v>
      </c>
      <c r="O1634" t="s">
        <v>157</v>
      </c>
      <c r="P1634" t="s">
        <v>158</v>
      </c>
      <c r="Q1634" t="s">
        <v>171</v>
      </c>
      <c r="R1634" t="s">
        <v>245</v>
      </c>
      <c r="S1634" t="s">
        <v>2</v>
      </c>
      <c r="T1634" t="s">
        <v>2</v>
      </c>
      <c r="U1634" t="s">
        <v>238</v>
      </c>
      <c r="V1634" t="s">
        <v>160</v>
      </c>
      <c r="W1634" t="s">
        <v>2</v>
      </c>
      <c r="X1634" t="s">
        <v>2</v>
      </c>
      <c r="Y1634" t="s">
        <v>2</v>
      </c>
      <c r="Z1634">
        <v>2011</v>
      </c>
      <c r="AA1634" t="s">
        <v>164</v>
      </c>
      <c r="AB1634" t="s">
        <v>2</v>
      </c>
      <c r="AC1634" t="s">
        <v>2</v>
      </c>
      <c r="AD1634" t="s">
        <v>2</v>
      </c>
      <c r="AE1634" t="s">
        <v>2</v>
      </c>
      <c r="AF1634" t="s">
        <v>2</v>
      </c>
      <c r="AG1634" t="s">
        <v>213</v>
      </c>
      <c r="AH1634" t="s">
        <v>166</v>
      </c>
    </row>
    <row r="1635" spans="1:34">
      <c r="A1635">
        <v>7415</v>
      </c>
      <c r="B1635">
        <v>822039</v>
      </c>
      <c r="C1635" t="s">
        <v>149</v>
      </c>
      <c r="D1635" t="str">
        <f t="shared" ca="1" si="75"/>
        <v>YBNRMIURSE</v>
      </c>
      <c r="E1635" t="str">
        <f t="shared" ca="1" si="76"/>
        <v>Brgjahihvgqim</v>
      </c>
      <c r="F1635" t="s">
        <v>150</v>
      </c>
      <c r="G1635" t="s">
        <v>167</v>
      </c>
      <c r="H1635" s="149" t="str">
        <f t="shared" ca="1" si="77"/>
        <v>10/4/1995</v>
      </c>
      <c r="I1635" t="s">
        <v>152</v>
      </c>
      <c r="J1635" t="s">
        <v>153</v>
      </c>
      <c r="K1635" t="s">
        <v>1627</v>
      </c>
      <c r="L1635" t="s">
        <v>1628</v>
      </c>
      <c r="M1635" t="s">
        <v>1629</v>
      </c>
      <c r="N1635">
        <v>92</v>
      </c>
      <c r="O1635" t="s">
        <v>157</v>
      </c>
      <c r="P1635" t="s">
        <v>158</v>
      </c>
      <c r="Q1635" t="s">
        <v>187</v>
      </c>
      <c r="R1635" t="s">
        <v>1630</v>
      </c>
      <c r="S1635" t="s">
        <v>2</v>
      </c>
      <c r="T1635" t="s">
        <v>2</v>
      </c>
      <c r="U1635" t="s">
        <v>230</v>
      </c>
      <c r="V1635" t="s">
        <v>160</v>
      </c>
      <c r="W1635" t="s">
        <v>2</v>
      </c>
      <c r="X1635" t="s">
        <v>2</v>
      </c>
      <c r="Y1635" t="s">
        <v>2</v>
      </c>
      <c r="Z1635">
        <v>2011</v>
      </c>
      <c r="AA1635" t="s">
        <v>164</v>
      </c>
      <c r="AB1635" t="s">
        <v>2</v>
      </c>
      <c r="AC1635" t="s">
        <v>2</v>
      </c>
      <c r="AD1635" t="s">
        <v>2</v>
      </c>
      <c r="AE1635" t="s">
        <v>2</v>
      </c>
      <c r="AF1635" t="s">
        <v>2</v>
      </c>
      <c r="AG1635" t="s">
        <v>174</v>
      </c>
      <c r="AH1635" t="s">
        <v>232</v>
      </c>
    </row>
    <row r="1636" spans="1:34">
      <c r="A1636">
        <v>7415</v>
      </c>
      <c r="B1636">
        <v>822047</v>
      </c>
      <c r="C1636" t="s">
        <v>149</v>
      </c>
      <c r="D1636" t="str">
        <f t="shared" ca="1" si="75"/>
        <v>TYBVBUJKKH</v>
      </c>
      <c r="E1636" t="str">
        <f t="shared" ca="1" si="76"/>
        <v>Qeuebibjcgznw</v>
      </c>
      <c r="F1636" t="s">
        <v>150</v>
      </c>
      <c r="G1636" t="s">
        <v>167</v>
      </c>
      <c r="H1636" s="149" t="str">
        <f t="shared" ca="1" si="77"/>
        <v>25/2/1994</v>
      </c>
      <c r="I1636" t="s">
        <v>152</v>
      </c>
      <c r="J1636" t="s">
        <v>153</v>
      </c>
      <c r="K1636" t="s">
        <v>1627</v>
      </c>
      <c r="L1636" t="s">
        <v>1628</v>
      </c>
      <c r="M1636" t="s">
        <v>1629</v>
      </c>
      <c r="N1636">
        <v>92</v>
      </c>
      <c r="O1636" t="s">
        <v>157</v>
      </c>
      <c r="P1636" t="s">
        <v>158</v>
      </c>
      <c r="Q1636" t="s">
        <v>171</v>
      </c>
      <c r="R1636" t="s">
        <v>245</v>
      </c>
      <c r="S1636" t="s">
        <v>2</v>
      </c>
      <c r="T1636" t="s">
        <v>2</v>
      </c>
      <c r="U1636" t="s">
        <v>238</v>
      </c>
      <c r="V1636" t="s">
        <v>160</v>
      </c>
      <c r="W1636" t="s">
        <v>2</v>
      </c>
      <c r="X1636" t="s">
        <v>2</v>
      </c>
      <c r="Y1636" t="s">
        <v>2</v>
      </c>
      <c r="Z1636">
        <v>2011</v>
      </c>
      <c r="AA1636" t="s">
        <v>164</v>
      </c>
      <c r="AB1636" t="s">
        <v>2</v>
      </c>
      <c r="AC1636" t="s">
        <v>2</v>
      </c>
      <c r="AD1636" t="s">
        <v>2</v>
      </c>
      <c r="AE1636" t="s">
        <v>2</v>
      </c>
      <c r="AF1636" t="s">
        <v>2</v>
      </c>
      <c r="AG1636" t="s">
        <v>213</v>
      </c>
      <c r="AH1636" t="s">
        <v>166</v>
      </c>
    </row>
    <row r="1637" spans="1:34">
      <c r="A1637">
        <v>7415</v>
      </c>
      <c r="B1637">
        <v>824982</v>
      </c>
      <c r="C1637" t="s">
        <v>149</v>
      </c>
      <c r="D1637" t="str">
        <f t="shared" ca="1" si="75"/>
        <v>LYBUKQJUXB</v>
      </c>
      <c r="E1637" t="str">
        <f t="shared" ca="1" si="76"/>
        <v>Otppiwbxvjsnq</v>
      </c>
      <c r="F1637" t="s">
        <v>150</v>
      </c>
      <c r="G1637" t="s">
        <v>167</v>
      </c>
      <c r="H1637" s="149" t="str">
        <f t="shared" ca="1" si="77"/>
        <v>2/6/1996</v>
      </c>
      <c r="I1637" t="s">
        <v>152</v>
      </c>
      <c r="J1637" t="s">
        <v>153</v>
      </c>
      <c r="K1637" t="s">
        <v>1631</v>
      </c>
      <c r="L1637" t="s">
        <v>1632</v>
      </c>
      <c r="M1637" t="s">
        <v>1633</v>
      </c>
      <c r="N1637">
        <v>88</v>
      </c>
      <c r="O1637" t="s">
        <v>157</v>
      </c>
      <c r="P1637" t="s">
        <v>158</v>
      </c>
      <c r="Q1637" t="s">
        <v>179</v>
      </c>
      <c r="R1637" t="s">
        <v>1539</v>
      </c>
      <c r="S1637" t="s">
        <v>2</v>
      </c>
      <c r="T1637" t="s">
        <v>2</v>
      </c>
      <c r="U1637" t="s">
        <v>181</v>
      </c>
      <c r="V1637" t="s">
        <v>160</v>
      </c>
      <c r="W1637" t="s">
        <v>161</v>
      </c>
      <c r="X1637" t="s">
        <v>2</v>
      </c>
      <c r="Y1637" t="s">
        <v>2</v>
      </c>
      <c r="Z1637">
        <v>2011</v>
      </c>
      <c r="AA1637" t="s">
        <v>164</v>
      </c>
      <c r="AB1637" t="s">
        <v>2</v>
      </c>
      <c r="AC1637" t="s">
        <v>2</v>
      </c>
      <c r="AD1637" t="s">
        <v>2</v>
      </c>
      <c r="AE1637" t="s">
        <v>2</v>
      </c>
      <c r="AF1637" t="s">
        <v>2</v>
      </c>
      <c r="AG1637" t="s">
        <v>165</v>
      </c>
      <c r="AH1637" t="s">
        <v>166</v>
      </c>
    </row>
    <row r="1638" spans="1:34">
      <c r="A1638">
        <v>7415</v>
      </c>
      <c r="B1638">
        <v>825005</v>
      </c>
      <c r="C1638" t="s">
        <v>149</v>
      </c>
      <c r="D1638" t="str">
        <f t="shared" ca="1" si="75"/>
        <v>OZSCQFONRB</v>
      </c>
      <c r="E1638" t="str">
        <f t="shared" ca="1" si="76"/>
        <v>Cwokllrfarpoa</v>
      </c>
      <c r="F1638" t="s">
        <v>150</v>
      </c>
      <c r="G1638" t="s">
        <v>167</v>
      </c>
      <c r="H1638" s="149" t="str">
        <f t="shared" ca="1" si="77"/>
        <v>13/10/1995</v>
      </c>
      <c r="I1638" t="s">
        <v>152</v>
      </c>
      <c r="J1638" t="s">
        <v>153</v>
      </c>
      <c r="K1638" t="s">
        <v>1631</v>
      </c>
      <c r="L1638" t="s">
        <v>1632</v>
      </c>
      <c r="M1638" t="s">
        <v>1633</v>
      </c>
      <c r="N1638">
        <v>88</v>
      </c>
      <c r="O1638" t="s">
        <v>157</v>
      </c>
      <c r="P1638" t="s">
        <v>158</v>
      </c>
      <c r="Q1638" t="s">
        <v>179</v>
      </c>
      <c r="R1638" t="s">
        <v>1539</v>
      </c>
      <c r="S1638" t="s">
        <v>2</v>
      </c>
      <c r="T1638" t="s">
        <v>2</v>
      </c>
      <c r="U1638" t="s">
        <v>181</v>
      </c>
      <c r="V1638" t="s">
        <v>160</v>
      </c>
      <c r="W1638" t="s">
        <v>161</v>
      </c>
      <c r="X1638" t="s">
        <v>212</v>
      </c>
      <c r="Y1638" t="s">
        <v>2</v>
      </c>
      <c r="Z1638">
        <v>2011</v>
      </c>
      <c r="AA1638" t="s">
        <v>164</v>
      </c>
      <c r="AB1638" t="s">
        <v>2</v>
      </c>
      <c r="AC1638" t="s">
        <v>2</v>
      </c>
      <c r="AD1638" t="s">
        <v>2</v>
      </c>
      <c r="AE1638" t="s">
        <v>2</v>
      </c>
      <c r="AF1638" t="s">
        <v>2</v>
      </c>
      <c r="AG1638" t="s">
        <v>165</v>
      </c>
      <c r="AH1638" t="s">
        <v>166</v>
      </c>
    </row>
    <row r="1639" spans="1:34">
      <c r="A1639">
        <v>7415</v>
      </c>
      <c r="B1639">
        <v>828613</v>
      </c>
      <c r="C1639" t="s">
        <v>183</v>
      </c>
      <c r="D1639" t="str">
        <f t="shared" ca="1" si="75"/>
        <v>NLFYZHTNST</v>
      </c>
      <c r="E1639" t="str">
        <f t="shared" ca="1" si="76"/>
        <v>Utfgxdnaxsakj</v>
      </c>
      <c r="F1639" t="s">
        <v>150</v>
      </c>
      <c r="G1639" t="s">
        <v>167</v>
      </c>
      <c r="H1639" s="149" t="str">
        <f t="shared" ca="1" si="77"/>
        <v>10/10/1996</v>
      </c>
      <c r="I1639" t="s">
        <v>152</v>
      </c>
      <c r="J1639" t="s">
        <v>153</v>
      </c>
      <c r="K1639" t="s">
        <v>1634</v>
      </c>
      <c r="L1639" t="s">
        <v>1635</v>
      </c>
      <c r="M1639" t="s">
        <v>858</v>
      </c>
      <c r="N1639">
        <v>95</v>
      </c>
      <c r="O1639" t="s">
        <v>157</v>
      </c>
      <c r="P1639" t="s">
        <v>158</v>
      </c>
      <c r="Q1639" t="s">
        <v>187</v>
      </c>
      <c r="R1639" t="s">
        <v>1636</v>
      </c>
      <c r="S1639" t="s">
        <v>2</v>
      </c>
      <c r="T1639" t="s">
        <v>2</v>
      </c>
      <c r="U1639" t="s">
        <v>206</v>
      </c>
      <c r="V1639" t="s">
        <v>160</v>
      </c>
      <c r="W1639" t="s">
        <v>2</v>
      </c>
      <c r="X1639" t="s">
        <v>2</v>
      </c>
      <c r="Y1639" t="s">
        <v>2</v>
      </c>
      <c r="Z1639">
        <v>2011</v>
      </c>
      <c r="AA1639" t="s">
        <v>164</v>
      </c>
      <c r="AB1639" t="s">
        <v>2</v>
      </c>
      <c r="AC1639" t="s">
        <v>2</v>
      </c>
      <c r="AD1639" t="s">
        <v>2</v>
      </c>
      <c r="AE1639" t="s">
        <v>2</v>
      </c>
      <c r="AF1639" t="s">
        <v>2</v>
      </c>
      <c r="AG1639" t="s">
        <v>165</v>
      </c>
      <c r="AH1639" t="s">
        <v>232</v>
      </c>
    </row>
    <row r="1640" spans="1:34">
      <c r="A1640">
        <v>7415</v>
      </c>
      <c r="B1640">
        <v>833090</v>
      </c>
      <c r="C1640" t="s">
        <v>149</v>
      </c>
      <c r="D1640" t="str">
        <f t="shared" ca="1" si="75"/>
        <v>OTZLDXFWFE</v>
      </c>
      <c r="E1640" t="str">
        <f t="shared" ca="1" si="76"/>
        <v>Rjcbezhxcvcjh</v>
      </c>
      <c r="F1640" t="s">
        <v>150</v>
      </c>
      <c r="G1640" t="s">
        <v>151</v>
      </c>
      <c r="H1640" s="149" t="str">
        <f t="shared" ca="1" si="77"/>
        <v>5/6/1996</v>
      </c>
      <c r="I1640" t="s">
        <v>152</v>
      </c>
      <c r="J1640" t="s">
        <v>153</v>
      </c>
      <c r="K1640" t="s">
        <v>1637</v>
      </c>
      <c r="L1640" t="s">
        <v>1638</v>
      </c>
      <c r="M1640" t="s">
        <v>888</v>
      </c>
      <c r="N1640">
        <v>95</v>
      </c>
      <c r="O1640" t="s">
        <v>157</v>
      </c>
      <c r="P1640" t="s">
        <v>158</v>
      </c>
      <c r="Q1640" t="s">
        <v>187</v>
      </c>
      <c r="R1640" t="s">
        <v>1639</v>
      </c>
      <c r="S1640" t="s">
        <v>2</v>
      </c>
      <c r="T1640" t="s">
        <v>2</v>
      </c>
      <c r="U1640" t="s">
        <v>1640</v>
      </c>
      <c r="V1640" t="s">
        <v>160</v>
      </c>
      <c r="W1640" t="s">
        <v>2</v>
      </c>
      <c r="X1640" t="s">
        <v>2</v>
      </c>
      <c r="Y1640" t="s">
        <v>2</v>
      </c>
      <c r="Z1640">
        <v>2011</v>
      </c>
      <c r="AA1640" t="s">
        <v>164</v>
      </c>
      <c r="AB1640" t="s">
        <v>2</v>
      </c>
      <c r="AC1640" t="s">
        <v>2</v>
      </c>
      <c r="AD1640" t="s">
        <v>2</v>
      </c>
      <c r="AE1640" t="s">
        <v>2</v>
      </c>
      <c r="AF1640" t="s">
        <v>2</v>
      </c>
      <c r="AG1640" t="s">
        <v>213</v>
      </c>
      <c r="AH1640" t="s">
        <v>232</v>
      </c>
    </row>
    <row r="1641" spans="1:34">
      <c r="A1641">
        <v>7415</v>
      </c>
      <c r="B1641">
        <v>833162</v>
      </c>
      <c r="C1641" t="s">
        <v>149</v>
      </c>
      <c r="D1641" t="str">
        <f t="shared" ca="1" si="75"/>
        <v>LDBPBHAXWS</v>
      </c>
      <c r="E1641" t="str">
        <f t="shared" ca="1" si="76"/>
        <v>Rjcqdowruhfho</v>
      </c>
      <c r="F1641" t="s">
        <v>150</v>
      </c>
      <c r="G1641" t="s">
        <v>167</v>
      </c>
      <c r="H1641" s="149" t="str">
        <f t="shared" ca="1" si="77"/>
        <v>16/8/1997</v>
      </c>
      <c r="I1641" t="s">
        <v>152</v>
      </c>
      <c r="J1641" t="s">
        <v>153</v>
      </c>
      <c r="K1641" t="s">
        <v>1373</v>
      </c>
      <c r="L1641" t="s">
        <v>1374</v>
      </c>
      <c r="M1641" t="s">
        <v>204</v>
      </c>
      <c r="N1641">
        <v>93</v>
      </c>
      <c r="O1641" t="s">
        <v>157</v>
      </c>
      <c r="P1641" t="s">
        <v>158</v>
      </c>
      <c r="Q1641" t="s">
        <v>246</v>
      </c>
      <c r="R1641" t="s">
        <v>1641</v>
      </c>
      <c r="S1641" t="s">
        <v>2</v>
      </c>
      <c r="T1641" t="s">
        <v>2</v>
      </c>
      <c r="U1641" t="s">
        <v>224</v>
      </c>
      <c r="V1641" t="s">
        <v>160</v>
      </c>
      <c r="W1641" t="s">
        <v>161</v>
      </c>
      <c r="X1641" t="s">
        <v>2</v>
      </c>
      <c r="Y1641" t="s">
        <v>2</v>
      </c>
      <c r="Z1641">
        <v>2010</v>
      </c>
      <c r="AA1641" t="s">
        <v>164</v>
      </c>
      <c r="AB1641" t="s">
        <v>2</v>
      </c>
      <c r="AC1641" t="s">
        <v>2</v>
      </c>
      <c r="AD1641" t="s">
        <v>2</v>
      </c>
      <c r="AE1641" t="s">
        <v>2</v>
      </c>
      <c r="AF1641" t="s">
        <v>2</v>
      </c>
      <c r="AG1641" t="s">
        <v>174</v>
      </c>
      <c r="AH1641" t="s">
        <v>166</v>
      </c>
    </row>
    <row r="1642" spans="1:34">
      <c r="A1642">
        <v>7415</v>
      </c>
      <c r="B1642">
        <v>833167</v>
      </c>
      <c r="C1642" t="s">
        <v>149</v>
      </c>
      <c r="D1642" t="str">
        <f t="shared" ca="1" si="75"/>
        <v>LWNJKNTNEM</v>
      </c>
      <c r="E1642" t="str">
        <f t="shared" ca="1" si="76"/>
        <v>Xbioltwujzgcu</v>
      </c>
      <c r="F1642" t="s">
        <v>150</v>
      </c>
      <c r="G1642" t="s">
        <v>167</v>
      </c>
      <c r="H1642" s="149" t="str">
        <f t="shared" ca="1" si="77"/>
        <v>13/1/1996</v>
      </c>
      <c r="I1642" t="s">
        <v>152</v>
      </c>
      <c r="J1642" t="s">
        <v>153</v>
      </c>
      <c r="K1642" t="s">
        <v>1642</v>
      </c>
      <c r="L1642" t="s">
        <v>1643</v>
      </c>
      <c r="M1642" t="s">
        <v>590</v>
      </c>
      <c r="N1642">
        <v>94</v>
      </c>
      <c r="O1642" t="s">
        <v>157</v>
      </c>
      <c r="P1642" t="s">
        <v>158</v>
      </c>
      <c r="Q1642" t="s">
        <v>194</v>
      </c>
      <c r="R1642" t="s">
        <v>2</v>
      </c>
      <c r="S1642" t="s">
        <v>2</v>
      </c>
      <c r="T1642" t="s">
        <v>196</v>
      </c>
      <c r="U1642" t="s">
        <v>197</v>
      </c>
      <c r="V1642" t="s">
        <v>160</v>
      </c>
      <c r="W1642" t="s">
        <v>161</v>
      </c>
      <c r="X1642" t="s">
        <v>2</v>
      </c>
      <c r="Y1642" t="s">
        <v>2</v>
      </c>
      <c r="Z1642">
        <v>2011</v>
      </c>
      <c r="AA1642" t="s">
        <v>164</v>
      </c>
      <c r="AB1642" t="s">
        <v>2</v>
      </c>
      <c r="AC1642" t="s">
        <v>2</v>
      </c>
      <c r="AD1642" t="s">
        <v>2</v>
      </c>
      <c r="AE1642" t="s">
        <v>2</v>
      </c>
      <c r="AF1642" t="s">
        <v>2</v>
      </c>
      <c r="AG1642" t="s">
        <v>2</v>
      </c>
      <c r="AH1642" t="s">
        <v>2</v>
      </c>
    </row>
    <row r="1643" spans="1:34">
      <c r="A1643">
        <v>7415</v>
      </c>
      <c r="B1643">
        <v>1000241</v>
      </c>
      <c r="C1643" t="s">
        <v>149</v>
      </c>
      <c r="D1643" t="str">
        <f t="shared" ca="1" si="75"/>
        <v>JIRRAQZFNB</v>
      </c>
      <c r="E1643" t="str">
        <f t="shared" ca="1" si="76"/>
        <v>Ksalrmvsifzpt</v>
      </c>
      <c r="F1643" t="s">
        <v>150</v>
      </c>
      <c r="G1643" t="s">
        <v>167</v>
      </c>
      <c r="H1643" s="149" t="str">
        <f t="shared" ca="1" si="77"/>
        <v>18/9/1997</v>
      </c>
      <c r="I1643" t="s">
        <v>1644</v>
      </c>
      <c r="J1643" t="s">
        <v>2</v>
      </c>
      <c r="K1643" t="s">
        <v>2</v>
      </c>
      <c r="L1643" t="s">
        <v>2</v>
      </c>
      <c r="M1643" t="s">
        <v>2</v>
      </c>
      <c r="N1643" t="s">
        <v>2</v>
      </c>
      <c r="O1643" t="s">
        <v>2</v>
      </c>
      <c r="P1643" t="s">
        <v>2</v>
      </c>
      <c r="Q1643" t="s">
        <v>2</v>
      </c>
      <c r="R1643" t="s">
        <v>2</v>
      </c>
      <c r="S1643" t="s">
        <v>2</v>
      </c>
      <c r="T1643" t="s">
        <v>2</v>
      </c>
      <c r="U1643" t="s">
        <v>2</v>
      </c>
      <c r="V1643" t="s">
        <v>2</v>
      </c>
      <c r="W1643" t="s">
        <v>2</v>
      </c>
      <c r="X1643" t="s">
        <v>2</v>
      </c>
      <c r="Y1643" t="s">
        <v>2</v>
      </c>
      <c r="Z1643">
        <v>2010</v>
      </c>
      <c r="AA1643" t="s">
        <v>1488</v>
      </c>
      <c r="AB1643" t="s">
        <v>1645</v>
      </c>
      <c r="AC1643" t="s">
        <v>2</v>
      </c>
      <c r="AD1643" t="s">
        <v>238</v>
      </c>
      <c r="AE1643" t="s">
        <v>1490</v>
      </c>
      <c r="AF1643" t="s">
        <v>1491</v>
      </c>
      <c r="AG1643" t="s">
        <v>2</v>
      </c>
      <c r="AH1643" t="s">
        <v>2</v>
      </c>
    </row>
    <row r="1644" spans="1:34">
      <c r="A1644">
        <v>7415</v>
      </c>
      <c r="B1644">
        <v>1000277</v>
      </c>
      <c r="C1644" t="s">
        <v>183</v>
      </c>
      <c r="D1644" t="str">
        <f t="shared" ca="1" si="75"/>
        <v>ODYHMIMYQV</v>
      </c>
      <c r="E1644" t="str">
        <f t="shared" ca="1" si="76"/>
        <v>Prbgukocteqxj</v>
      </c>
      <c r="F1644" t="s">
        <v>150</v>
      </c>
      <c r="G1644" t="s">
        <v>167</v>
      </c>
      <c r="H1644" s="149" t="str">
        <f t="shared" ca="1" si="77"/>
        <v>1/8/1997</v>
      </c>
      <c r="I1644" t="s">
        <v>1644</v>
      </c>
      <c r="J1644" t="s">
        <v>2</v>
      </c>
      <c r="K1644" t="s">
        <v>1646</v>
      </c>
      <c r="L1644" t="s">
        <v>1647</v>
      </c>
      <c r="M1644" t="s">
        <v>1648</v>
      </c>
      <c r="N1644">
        <v>78</v>
      </c>
      <c r="O1644" t="s">
        <v>157</v>
      </c>
      <c r="P1644" t="s">
        <v>2</v>
      </c>
      <c r="Q1644" t="s">
        <v>2</v>
      </c>
      <c r="R1644" t="s">
        <v>2</v>
      </c>
      <c r="S1644" t="s">
        <v>2</v>
      </c>
      <c r="T1644" t="s">
        <v>2</v>
      </c>
      <c r="U1644" t="s">
        <v>2</v>
      </c>
      <c r="V1644" t="s">
        <v>2</v>
      </c>
      <c r="W1644" t="s">
        <v>2</v>
      </c>
      <c r="X1644" t="s">
        <v>2</v>
      </c>
      <c r="Y1644" t="s">
        <v>2</v>
      </c>
      <c r="Z1644">
        <v>2010</v>
      </c>
      <c r="AA1644" t="s">
        <v>1488</v>
      </c>
      <c r="AB1644" t="s">
        <v>1645</v>
      </c>
      <c r="AC1644" t="s">
        <v>2</v>
      </c>
      <c r="AD1644" t="s">
        <v>238</v>
      </c>
      <c r="AE1644" t="s">
        <v>1649</v>
      </c>
      <c r="AF1644" t="s">
        <v>1491</v>
      </c>
      <c r="AG1644" t="s">
        <v>2</v>
      </c>
      <c r="AH1644" t="s">
        <v>2</v>
      </c>
    </row>
    <row r="1645" spans="1:34">
      <c r="A1645">
        <v>7415</v>
      </c>
      <c r="B1645">
        <v>1000677</v>
      </c>
      <c r="C1645" t="s">
        <v>149</v>
      </c>
      <c r="D1645" t="str">
        <f t="shared" ca="1" si="75"/>
        <v>KGDCRZRMUS</v>
      </c>
      <c r="E1645" t="str">
        <f t="shared" ca="1" si="76"/>
        <v>Zfhzujajpviqm</v>
      </c>
      <c r="F1645" t="s">
        <v>150</v>
      </c>
      <c r="G1645" t="s">
        <v>167</v>
      </c>
      <c r="H1645" s="149" t="str">
        <f t="shared" ca="1" si="77"/>
        <v>13/12/1997</v>
      </c>
      <c r="I1645" t="s">
        <v>1650</v>
      </c>
      <c r="J1645" t="s">
        <v>2</v>
      </c>
      <c r="K1645" t="s">
        <v>1651</v>
      </c>
      <c r="L1645" t="s">
        <v>1652</v>
      </c>
      <c r="M1645" t="s">
        <v>223</v>
      </c>
      <c r="N1645">
        <v>75</v>
      </c>
      <c r="O1645" t="s">
        <v>157</v>
      </c>
      <c r="P1645" t="s">
        <v>2</v>
      </c>
      <c r="Q1645" t="s">
        <v>2</v>
      </c>
      <c r="R1645" t="s">
        <v>2</v>
      </c>
      <c r="S1645" t="s">
        <v>2</v>
      </c>
      <c r="T1645" t="s">
        <v>2</v>
      </c>
      <c r="U1645" t="s">
        <v>2</v>
      </c>
      <c r="V1645" t="s">
        <v>2</v>
      </c>
      <c r="W1645" t="s">
        <v>2</v>
      </c>
      <c r="X1645" t="s">
        <v>2</v>
      </c>
      <c r="Y1645" t="s">
        <v>2</v>
      </c>
      <c r="Z1645">
        <v>2010</v>
      </c>
      <c r="AA1645" t="s">
        <v>1488</v>
      </c>
      <c r="AB1645" t="s">
        <v>1645</v>
      </c>
      <c r="AC1645" t="s">
        <v>2</v>
      </c>
      <c r="AD1645" t="s">
        <v>251</v>
      </c>
      <c r="AE1645" t="s">
        <v>1490</v>
      </c>
      <c r="AF1645" t="s">
        <v>1491</v>
      </c>
      <c r="AG1645" t="s">
        <v>2</v>
      </c>
      <c r="AH1645" t="s">
        <v>2</v>
      </c>
    </row>
    <row r="1646" spans="1:34">
      <c r="A1646">
        <v>7415</v>
      </c>
      <c r="B1646">
        <v>1001416</v>
      </c>
      <c r="C1646" t="s">
        <v>149</v>
      </c>
      <c r="D1646" t="str">
        <f t="shared" ca="1" si="75"/>
        <v>QYABDAKDIS</v>
      </c>
      <c r="E1646" t="str">
        <f t="shared" ca="1" si="76"/>
        <v>Haztqsrmyjprf</v>
      </c>
      <c r="F1646" t="s">
        <v>150</v>
      </c>
      <c r="G1646" t="s">
        <v>167</v>
      </c>
      <c r="H1646" s="149" t="str">
        <f t="shared" ca="1" si="77"/>
        <v>14/8/1997</v>
      </c>
      <c r="I1646" t="s">
        <v>1644</v>
      </c>
      <c r="J1646" t="s">
        <v>2</v>
      </c>
      <c r="K1646" t="s">
        <v>2</v>
      </c>
      <c r="L1646" t="s">
        <v>2</v>
      </c>
      <c r="M1646" t="s">
        <v>2</v>
      </c>
      <c r="N1646" t="s">
        <v>2</v>
      </c>
      <c r="O1646" t="s">
        <v>2</v>
      </c>
      <c r="P1646" t="s">
        <v>2</v>
      </c>
      <c r="Q1646" t="s">
        <v>2</v>
      </c>
      <c r="R1646" t="s">
        <v>2</v>
      </c>
      <c r="S1646" t="s">
        <v>2</v>
      </c>
      <c r="T1646" t="s">
        <v>2</v>
      </c>
      <c r="U1646" t="s">
        <v>2</v>
      </c>
      <c r="V1646" t="s">
        <v>2</v>
      </c>
      <c r="W1646" t="s">
        <v>2</v>
      </c>
      <c r="X1646" t="s">
        <v>2</v>
      </c>
      <c r="Y1646" t="s">
        <v>2</v>
      </c>
      <c r="Z1646">
        <v>2010</v>
      </c>
      <c r="AA1646" t="s">
        <v>1488</v>
      </c>
      <c r="AB1646" t="s">
        <v>1653</v>
      </c>
      <c r="AC1646" t="s">
        <v>2</v>
      </c>
      <c r="AD1646" t="s">
        <v>1654</v>
      </c>
      <c r="AE1646" t="s">
        <v>1649</v>
      </c>
      <c r="AF1646" t="s">
        <v>1491</v>
      </c>
      <c r="AG1646" t="s">
        <v>2</v>
      </c>
      <c r="AH1646" t="s">
        <v>2</v>
      </c>
    </row>
    <row r="1647" spans="1:34">
      <c r="A1647">
        <v>7415</v>
      </c>
      <c r="B1647">
        <v>1001650</v>
      </c>
      <c r="C1647" t="s">
        <v>149</v>
      </c>
      <c r="D1647" t="str">
        <f t="shared" ca="1" si="75"/>
        <v>CCIYDFBXBU</v>
      </c>
      <c r="E1647" t="str">
        <f t="shared" ca="1" si="76"/>
        <v>Beyykbegcqcqt</v>
      </c>
      <c r="F1647" t="s">
        <v>150</v>
      </c>
      <c r="G1647" t="s">
        <v>167</v>
      </c>
      <c r="H1647" s="149" t="str">
        <f t="shared" ca="1" si="77"/>
        <v>3/1/1997</v>
      </c>
      <c r="I1647" t="s">
        <v>1644</v>
      </c>
      <c r="J1647" t="s">
        <v>2</v>
      </c>
      <c r="K1647" t="s">
        <v>2</v>
      </c>
      <c r="L1647" t="s">
        <v>2</v>
      </c>
      <c r="M1647" t="s">
        <v>2</v>
      </c>
      <c r="N1647" t="s">
        <v>2</v>
      </c>
      <c r="O1647" t="s">
        <v>2</v>
      </c>
      <c r="P1647" t="s">
        <v>2</v>
      </c>
      <c r="Q1647" t="s">
        <v>2</v>
      </c>
      <c r="R1647" t="s">
        <v>2</v>
      </c>
      <c r="S1647" t="s">
        <v>2</v>
      </c>
      <c r="T1647" t="s">
        <v>2</v>
      </c>
      <c r="U1647" t="s">
        <v>2</v>
      </c>
      <c r="V1647" t="s">
        <v>2</v>
      </c>
      <c r="W1647" t="s">
        <v>2</v>
      </c>
      <c r="X1647" t="s">
        <v>2</v>
      </c>
      <c r="Y1647" t="s">
        <v>2</v>
      </c>
      <c r="Z1647">
        <v>2010</v>
      </c>
      <c r="AA1647" t="s">
        <v>1488</v>
      </c>
      <c r="AB1647" t="s">
        <v>1489</v>
      </c>
      <c r="AC1647" t="s">
        <v>2</v>
      </c>
      <c r="AD1647" t="s">
        <v>230</v>
      </c>
      <c r="AE1647" t="s">
        <v>1490</v>
      </c>
      <c r="AF1647" t="s">
        <v>1491</v>
      </c>
      <c r="AG1647" t="s">
        <v>2</v>
      </c>
      <c r="AH1647" t="s">
        <v>2</v>
      </c>
    </row>
    <row r="1648" spans="1:34">
      <c r="A1648">
        <v>7415</v>
      </c>
      <c r="B1648">
        <v>1001851</v>
      </c>
      <c r="C1648" t="s">
        <v>149</v>
      </c>
      <c r="D1648" t="str">
        <f t="shared" ca="1" si="75"/>
        <v>CFCXQXTOJB</v>
      </c>
      <c r="E1648" t="str">
        <f t="shared" ca="1" si="76"/>
        <v>Grjivhemsxcvm</v>
      </c>
      <c r="F1648" t="s">
        <v>150</v>
      </c>
      <c r="G1648" t="s">
        <v>167</v>
      </c>
      <c r="H1648" s="149" t="str">
        <f t="shared" ca="1" si="77"/>
        <v>22/3/1997</v>
      </c>
      <c r="I1648" t="s">
        <v>1655</v>
      </c>
      <c r="J1648" t="s">
        <v>2</v>
      </c>
      <c r="K1648" t="s">
        <v>2</v>
      </c>
      <c r="L1648" t="s">
        <v>1656</v>
      </c>
      <c r="M1648" t="s">
        <v>1657</v>
      </c>
      <c r="N1648">
        <v>99</v>
      </c>
      <c r="O1648" t="s">
        <v>1658</v>
      </c>
      <c r="P1648" t="s">
        <v>1659</v>
      </c>
      <c r="Q1648" t="s">
        <v>2</v>
      </c>
      <c r="R1648" t="s">
        <v>1659</v>
      </c>
      <c r="S1648" t="s">
        <v>2</v>
      </c>
      <c r="T1648" t="s">
        <v>2</v>
      </c>
      <c r="U1648" t="s">
        <v>2</v>
      </c>
      <c r="V1648" t="s">
        <v>2</v>
      </c>
      <c r="W1648" t="s">
        <v>2</v>
      </c>
      <c r="X1648" t="s">
        <v>2</v>
      </c>
      <c r="Y1648" t="s">
        <v>2</v>
      </c>
      <c r="Z1648" t="s">
        <v>2</v>
      </c>
      <c r="AA1648" t="s">
        <v>1660</v>
      </c>
      <c r="AB1648" t="s">
        <v>2</v>
      </c>
      <c r="AC1648" t="s">
        <v>2</v>
      </c>
      <c r="AD1648" t="s">
        <v>2</v>
      </c>
      <c r="AE1648" t="s">
        <v>1661</v>
      </c>
      <c r="AF1648" t="s">
        <v>1662</v>
      </c>
      <c r="AG1648" t="s">
        <v>2</v>
      </c>
      <c r="AH1648" t="s">
        <v>2</v>
      </c>
    </row>
    <row r="1649" spans="1:34">
      <c r="A1649">
        <v>7415</v>
      </c>
      <c r="B1649">
        <v>1001928</v>
      </c>
      <c r="C1649" t="s">
        <v>183</v>
      </c>
      <c r="D1649" t="str">
        <f t="shared" ca="1" si="75"/>
        <v>BMVHUWHKXZ</v>
      </c>
      <c r="E1649" t="str">
        <f t="shared" ca="1" si="76"/>
        <v>Zufeijikvykoz</v>
      </c>
      <c r="F1649" t="s">
        <v>150</v>
      </c>
      <c r="G1649" t="s">
        <v>151</v>
      </c>
      <c r="H1649" s="149" t="str">
        <f t="shared" ca="1" si="77"/>
        <v>21/5/1995</v>
      </c>
      <c r="I1649" t="s">
        <v>1644</v>
      </c>
      <c r="J1649" t="s">
        <v>2</v>
      </c>
      <c r="K1649" t="s">
        <v>2</v>
      </c>
      <c r="L1649" t="s">
        <v>2</v>
      </c>
      <c r="M1649" t="s">
        <v>2</v>
      </c>
      <c r="N1649" t="s">
        <v>2</v>
      </c>
      <c r="O1649" t="s">
        <v>2</v>
      </c>
      <c r="P1649" t="s">
        <v>2</v>
      </c>
      <c r="Q1649" t="s">
        <v>2</v>
      </c>
      <c r="R1649" t="s">
        <v>2</v>
      </c>
      <c r="S1649" t="s">
        <v>2</v>
      </c>
      <c r="T1649" t="s">
        <v>2</v>
      </c>
      <c r="U1649" t="s">
        <v>2</v>
      </c>
      <c r="V1649" t="s">
        <v>2</v>
      </c>
      <c r="W1649" t="s">
        <v>2</v>
      </c>
      <c r="X1649" t="s">
        <v>2</v>
      </c>
      <c r="Y1649" t="s">
        <v>2</v>
      </c>
      <c r="Z1649" t="s">
        <v>2</v>
      </c>
      <c r="AA1649" t="s">
        <v>1660</v>
      </c>
      <c r="AB1649" t="s">
        <v>2</v>
      </c>
      <c r="AC1649" t="s">
        <v>2</v>
      </c>
      <c r="AD1649" t="s">
        <v>2</v>
      </c>
      <c r="AE1649" t="s">
        <v>1490</v>
      </c>
      <c r="AF1649" t="s">
        <v>1663</v>
      </c>
      <c r="AG1649" t="s">
        <v>2</v>
      </c>
      <c r="AH1649" t="s">
        <v>2</v>
      </c>
    </row>
    <row r="1650" spans="1:34">
      <c r="A1650">
        <v>7415</v>
      </c>
      <c r="B1650">
        <v>1002008</v>
      </c>
      <c r="C1650" t="s">
        <v>149</v>
      </c>
      <c r="D1650" t="str">
        <f t="shared" ca="1" si="75"/>
        <v>JUAUXZHYQV</v>
      </c>
      <c r="E1650" t="str">
        <f t="shared" ca="1" si="76"/>
        <v>Sofqahycmvcoz</v>
      </c>
      <c r="F1650" t="s">
        <v>150</v>
      </c>
      <c r="G1650" t="s">
        <v>167</v>
      </c>
      <c r="H1650" s="149" t="str">
        <f t="shared" ca="1" si="77"/>
        <v>20/1/1997</v>
      </c>
      <c r="I1650" t="s">
        <v>1650</v>
      </c>
      <c r="J1650" t="s">
        <v>2</v>
      </c>
      <c r="K1650" t="s">
        <v>1664</v>
      </c>
      <c r="L1650" t="s">
        <v>1665</v>
      </c>
      <c r="M1650" t="s">
        <v>1216</v>
      </c>
      <c r="N1650">
        <v>91</v>
      </c>
      <c r="O1650" t="s">
        <v>157</v>
      </c>
      <c r="P1650" t="s">
        <v>2</v>
      </c>
      <c r="Q1650" t="s">
        <v>2</v>
      </c>
      <c r="R1650" t="s">
        <v>2</v>
      </c>
      <c r="S1650" t="s">
        <v>2</v>
      </c>
      <c r="T1650" t="s">
        <v>2</v>
      </c>
      <c r="U1650" t="s">
        <v>2</v>
      </c>
      <c r="V1650" t="s">
        <v>2</v>
      </c>
      <c r="W1650" t="s">
        <v>2</v>
      </c>
      <c r="X1650" t="s">
        <v>2</v>
      </c>
      <c r="Y1650" t="s">
        <v>2</v>
      </c>
      <c r="Z1650">
        <v>2010</v>
      </c>
      <c r="AA1650" t="s">
        <v>1488</v>
      </c>
      <c r="AB1650" t="s">
        <v>1666</v>
      </c>
      <c r="AC1650" t="s">
        <v>196</v>
      </c>
      <c r="AD1650" t="s">
        <v>211</v>
      </c>
      <c r="AE1650" t="s">
        <v>1490</v>
      </c>
      <c r="AF1650" t="s">
        <v>1491</v>
      </c>
      <c r="AG1650" t="s">
        <v>2</v>
      </c>
      <c r="AH1650" t="s">
        <v>2</v>
      </c>
    </row>
    <row r="1651" spans="1:34">
      <c r="A1651">
        <v>7415</v>
      </c>
      <c r="B1651">
        <v>1002120</v>
      </c>
      <c r="C1651" t="s">
        <v>183</v>
      </c>
      <c r="D1651" t="str">
        <f t="shared" ca="1" si="75"/>
        <v>GBCKLNNVCU</v>
      </c>
      <c r="E1651" t="str">
        <f t="shared" ca="1" si="76"/>
        <v>Jmouagjtrvvep</v>
      </c>
      <c r="F1651" t="s">
        <v>150</v>
      </c>
      <c r="G1651" t="s">
        <v>167</v>
      </c>
      <c r="H1651" s="149" t="str">
        <f t="shared" ca="1" si="77"/>
        <v>8/12/1994</v>
      </c>
      <c r="I1651" t="s">
        <v>1644</v>
      </c>
      <c r="J1651" t="s">
        <v>2</v>
      </c>
      <c r="K1651" t="s">
        <v>2</v>
      </c>
      <c r="L1651" t="s">
        <v>2</v>
      </c>
      <c r="M1651" t="s">
        <v>2</v>
      </c>
      <c r="N1651" t="s">
        <v>2</v>
      </c>
      <c r="O1651" t="s">
        <v>2</v>
      </c>
      <c r="P1651" t="s">
        <v>2</v>
      </c>
      <c r="Q1651" t="s">
        <v>2</v>
      </c>
      <c r="R1651" t="s">
        <v>2</v>
      </c>
      <c r="S1651" t="s">
        <v>2</v>
      </c>
      <c r="T1651" t="s">
        <v>2</v>
      </c>
      <c r="U1651" t="s">
        <v>2</v>
      </c>
      <c r="V1651" t="s">
        <v>2</v>
      </c>
      <c r="W1651" t="s">
        <v>2</v>
      </c>
      <c r="X1651" t="s">
        <v>2</v>
      </c>
      <c r="Y1651" t="s">
        <v>2</v>
      </c>
      <c r="Z1651" t="s">
        <v>2</v>
      </c>
      <c r="AA1651" t="s">
        <v>1488</v>
      </c>
      <c r="AB1651" t="s">
        <v>1489</v>
      </c>
      <c r="AC1651" t="s">
        <v>2</v>
      </c>
      <c r="AD1651" t="s">
        <v>206</v>
      </c>
      <c r="AE1651" t="s">
        <v>1649</v>
      </c>
      <c r="AF1651" t="s">
        <v>1667</v>
      </c>
      <c r="AG1651" t="s">
        <v>2</v>
      </c>
      <c r="AH1651" t="s">
        <v>2</v>
      </c>
    </row>
    <row r="1652" spans="1:34">
      <c r="A1652">
        <v>7415</v>
      </c>
      <c r="B1652">
        <v>1002191</v>
      </c>
      <c r="C1652" t="s">
        <v>149</v>
      </c>
      <c r="D1652" t="str">
        <f t="shared" ca="1" si="75"/>
        <v>HCCEABSOHT</v>
      </c>
      <c r="E1652" t="str">
        <f t="shared" ca="1" si="76"/>
        <v>Jxcwkpbwajwsq</v>
      </c>
      <c r="F1652" t="s">
        <v>150</v>
      </c>
      <c r="G1652" t="s">
        <v>167</v>
      </c>
      <c r="H1652" s="149" t="str">
        <f t="shared" ca="1" si="77"/>
        <v>23/3/1997</v>
      </c>
      <c r="I1652" t="s">
        <v>1655</v>
      </c>
      <c r="J1652" t="s">
        <v>2</v>
      </c>
      <c r="K1652" t="s">
        <v>2</v>
      </c>
      <c r="L1652" t="s">
        <v>1668</v>
      </c>
      <c r="M1652" t="s">
        <v>1669</v>
      </c>
      <c r="N1652">
        <v>99</v>
      </c>
      <c r="O1652" t="s">
        <v>1658</v>
      </c>
      <c r="P1652" t="s">
        <v>1670</v>
      </c>
      <c r="Q1652" t="s">
        <v>2</v>
      </c>
      <c r="R1652" t="s">
        <v>1670</v>
      </c>
      <c r="S1652" t="s">
        <v>2</v>
      </c>
      <c r="T1652" t="s">
        <v>2</v>
      </c>
      <c r="U1652" t="s">
        <v>2</v>
      </c>
      <c r="V1652" t="s">
        <v>2</v>
      </c>
      <c r="W1652" t="s">
        <v>2</v>
      </c>
      <c r="X1652" t="s">
        <v>2</v>
      </c>
      <c r="Y1652" t="s">
        <v>2</v>
      </c>
      <c r="Z1652" t="s">
        <v>2</v>
      </c>
      <c r="AA1652" t="s">
        <v>1660</v>
      </c>
      <c r="AB1652" t="s">
        <v>2</v>
      </c>
      <c r="AC1652" t="s">
        <v>2</v>
      </c>
      <c r="AD1652" t="s">
        <v>2</v>
      </c>
      <c r="AE1652" t="s">
        <v>1661</v>
      </c>
      <c r="AF1652" t="s">
        <v>1671</v>
      </c>
      <c r="AG1652" t="s">
        <v>2</v>
      </c>
      <c r="AH1652" t="s">
        <v>2</v>
      </c>
    </row>
    <row r="1653" spans="1:34">
      <c r="A1653">
        <v>7415</v>
      </c>
      <c r="B1653">
        <v>1003437</v>
      </c>
      <c r="C1653" t="s">
        <v>149</v>
      </c>
      <c r="D1653" t="str">
        <f t="shared" ca="1" si="75"/>
        <v>NPYQREIDLY</v>
      </c>
      <c r="E1653" t="str">
        <f t="shared" ca="1" si="76"/>
        <v>Ocfyfvtyituwb</v>
      </c>
      <c r="F1653" t="s">
        <v>150</v>
      </c>
      <c r="G1653" t="s">
        <v>167</v>
      </c>
      <c r="H1653" s="149" t="str">
        <f t="shared" ca="1" si="77"/>
        <v>16/12/1996</v>
      </c>
      <c r="I1653" t="s">
        <v>1644</v>
      </c>
      <c r="J1653" t="s">
        <v>2</v>
      </c>
      <c r="K1653" t="s">
        <v>2</v>
      </c>
      <c r="L1653" t="s">
        <v>2</v>
      </c>
      <c r="M1653" t="s">
        <v>2</v>
      </c>
      <c r="N1653" t="s">
        <v>2</v>
      </c>
      <c r="O1653" t="s">
        <v>2</v>
      </c>
      <c r="P1653" t="s">
        <v>2</v>
      </c>
      <c r="Q1653" t="s">
        <v>2</v>
      </c>
      <c r="R1653" t="s">
        <v>2</v>
      </c>
      <c r="S1653" t="s">
        <v>2</v>
      </c>
      <c r="T1653" t="s">
        <v>2</v>
      </c>
      <c r="U1653" t="s">
        <v>2</v>
      </c>
      <c r="V1653" t="s">
        <v>2</v>
      </c>
      <c r="W1653" t="s">
        <v>2</v>
      </c>
      <c r="X1653" t="s">
        <v>2</v>
      </c>
      <c r="Y1653" t="s">
        <v>2</v>
      </c>
      <c r="Z1653">
        <v>2009</v>
      </c>
      <c r="AA1653" t="s">
        <v>1488</v>
      </c>
      <c r="AB1653" t="s">
        <v>1489</v>
      </c>
      <c r="AC1653" t="s">
        <v>2</v>
      </c>
      <c r="AD1653" t="s">
        <v>230</v>
      </c>
      <c r="AE1653" t="s">
        <v>1490</v>
      </c>
      <c r="AF1653" t="s">
        <v>1491</v>
      </c>
      <c r="AG1653" t="s">
        <v>2</v>
      </c>
      <c r="AH1653" t="s">
        <v>2</v>
      </c>
    </row>
    <row r="1654" spans="1:34">
      <c r="A1654">
        <v>7415</v>
      </c>
      <c r="B1654">
        <v>1004530</v>
      </c>
      <c r="C1654" t="s">
        <v>183</v>
      </c>
      <c r="D1654" t="str">
        <f t="shared" ca="1" si="75"/>
        <v>KOJRGQRQYL</v>
      </c>
      <c r="E1654" t="str">
        <f t="shared" ca="1" si="76"/>
        <v>Abaqcdysrljnv</v>
      </c>
      <c r="F1654" t="s">
        <v>150</v>
      </c>
      <c r="G1654" t="s">
        <v>167</v>
      </c>
      <c r="H1654" s="149" t="str">
        <f t="shared" ca="1" si="77"/>
        <v>15/8/1996</v>
      </c>
      <c r="I1654" t="s">
        <v>1650</v>
      </c>
      <c r="J1654" t="s">
        <v>2</v>
      </c>
      <c r="K1654" t="s">
        <v>1672</v>
      </c>
      <c r="L1654" t="s">
        <v>1673</v>
      </c>
      <c r="M1654" t="s">
        <v>1216</v>
      </c>
      <c r="N1654">
        <v>91</v>
      </c>
      <c r="O1654" t="s">
        <v>157</v>
      </c>
      <c r="P1654" t="s">
        <v>2</v>
      </c>
      <c r="Q1654" t="s">
        <v>2</v>
      </c>
      <c r="R1654" t="s">
        <v>2</v>
      </c>
      <c r="S1654" t="s">
        <v>2</v>
      </c>
      <c r="T1654" t="s">
        <v>2</v>
      </c>
      <c r="U1654" t="s">
        <v>2</v>
      </c>
      <c r="V1654" t="s">
        <v>2</v>
      </c>
      <c r="W1654" t="s">
        <v>2</v>
      </c>
      <c r="X1654" t="s">
        <v>2</v>
      </c>
      <c r="Y1654" t="s">
        <v>2</v>
      </c>
      <c r="Z1654">
        <v>2010</v>
      </c>
      <c r="AA1654" t="s">
        <v>1488</v>
      </c>
      <c r="AB1654" t="s">
        <v>1645</v>
      </c>
      <c r="AC1654" t="s">
        <v>2</v>
      </c>
      <c r="AD1654" t="s">
        <v>173</v>
      </c>
      <c r="AE1654" t="s">
        <v>1649</v>
      </c>
      <c r="AF1654" t="s">
        <v>1491</v>
      </c>
      <c r="AG1654" t="s">
        <v>2</v>
      </c>
      <c r="AH1654" t="s">
        <v>2</v>
      </c>
    </row>
    <row r="1655" spans="1:34">
      <c r="A1655">
        <v>7415</v>
      </c>
      <c r="B1655">
        <v>1005000</v>
      </c>
      <c r="C1655" t="s">
        <v>149</v>
      </c>
      <c r="D1655" t="str">
        <f t="shared" ca="1" si="75"/>
        <v>TPDLPNAPRT</v>
      </c>
      <c r="E1655" t="str">
        <f t="shared" ca="1" si="76"/>
        <v>Ftzurknpteusr</v>
      </c>
      <c r="F1655" t="s">
        <v>150</v>
      </c>
      <c r="G1655" t="s">
        <v>167</v>
      </c>
      <c r="H1655" s="149" t="str">
        <f t="shared" ca="1" si="77"/>
        <v>15/4/1997</v>
      </c>
      <c r="I1655" t="s">
        <v>1644</v>
      </c>
      <c r="J1655" t="s">
        <v>2</v>
      </c>
      <c r="K1655" t="s">
        <v>2</v>
      </c>
      <c r="L1655" t="s">
        <v>2</v>
      </c>
      <c r="M1655" t="s">
        <v>2</v>
      </c>
      <c r="N1655" t="s">
        <v>2</v>
      </c>
      <c r="O1655" t="s">
        <v>2</v>
      </c>
      <c r="P1655" t="s">
        <v>2</v>
      </c>
      <c r="Q1655" t="s">
        <v>2</v>
      </c>
      <c r="R1655" t="s">
        <v>2</v>
      </c>
      <c r="S1655" t="s">
        <v>2</v>
      </c>
      <c r="T1655" t="s">
        <v>2</v>
      </c>
      <c r="U1655" t="s">
        <v>2</v>
      </c>
      <c r="V1655" t="s">
        <v>2</v>
      </c>
      <c r="W1655" t="s">
        <v>2</v>
      </c>
      <c r="X1655" t="s">
        <v>2</v>
      </c>
      <c r="Y1655" t="s">
        <v>2</v>
      </c>
      <c r="Z1655">
        <v>2010</v>
      </c>
      <c r="AA1655" t="s">
        <v>1488</v>
      </c>
      <c r="AB1655" t="s">
        <v>1489</v>
      </c>
      <c r="AC1655" t="s">
        <v>2</v>
      </c>
      <c r="AD1655" t="s">
        <v>897</v>
      </c>
      <c r="AE1655" t="s">
        <v>1490</v>
      </c>
      <c r="AF1655" t="s">
        <v>1491</v>
      </c>
      <c r="AG1655" t="s">
        <v>2</v>
      </c>
      <c r="AH1655" t="s">
        <v>2</v>
      </c>
    </row>
    <row r="1656" spans="1:34">
      <c r="A1656">
        <v>7415</v>
      </c>
      <c r="B1656">
        <v>1005067</v>
      </c>
      <c r="C1656" t="s">
        <v>149</v>
      </c>
      <c r="D1656" t="str">
        <f t="shared" ca="1" si="75"/>
        <v>ARLLVRHOSJ</v>
      </c>
      <c r="E1656" t="str">
        <f t="shared" ca="1" si="76"/>
        <v>Pknssrdqlftwt</v>
      </c>
      <c r="F1656" t="s">
        <v>150</v>
      </c>
      <c r="G1656" t="s">
        <v>167</v>
      </c>
      <c r="H1656" s="149" t="str">
        <f t="shared" ca="1" si="77"/>
        <v>26/4/1994</v>
      </c>
      <c r="I1656" t="s">
        <v>1644</v>
      </c>
      <c r="J1656" t="s">
        <v>2</v>
      </c>
      <c r="K1656" t="s">
        <v>2</v>
      </c>
      <c r="L1656" t="s">
        <v>2</v>
      </c>
      <c r="M1656" t="s">
        <v>2</v>
      </c>
      <c r="N1656" t="s">
        <v>2</v>
      </c>
      <c r="O1656" t="s">
        <v>2</v>
      </c>
      <c r="P1656" t="s">
        <v>2</v>
      </c>
      <c r="Q1656" t="s">
        <v>2</v>
      </c>
      <c r="R1656" t="s">
        <v>2</v>
      </c>
      <c r="S1656" t="s">
        <v>2</v>
      </c>
      <c r="T1656" t="s">
        <v>2</v>
      </c>
      <c r="U1656" t="s">
        <v>2</v>
      </c>
      <c r="V1656" t="s">
        <v>2</v>
      </c>
      <c r="W1656" t="s">
        <v>2</v>
      </c>
      <c r="X1656" t="s">
        <v>2</v>
      </c>
      <c r="Y1656" t="s">
        <v>2</v>
      </c>
      <c r="Z1656">
        <v>2009</v>
      </c>
      <c r="AA1656" t="s">
        <v>1488</v>
      </c>
      <c r="AB1656" t="s">
        <v>1489</v>
      </c>
      <c r="AC1656" t="s">
        <v>2</v>
      </c>
      <c r="AD1656" t="s">
        <v>347</v>
      </c>
      <c r="AE1656" t="s">
        <v>1490</v>
      </c>
      <c r="AF1656" t="s">
        <v>1491</v>
      </c>
      <c r="AG1656" t="s">
        <v>2</v>
      </c>
      <c r="AH1656" t="s">
        <v>2</v>
      </c>
    </row>
    <row r="1657" spans="1:34">
      <c r="A1657">
        <v>7415</v>
      </c>
      <c r="B1657">
        <v>1005489</v>
      </c>
      <c r="C1657" t="s">
        <v>149</v>
      </c>
      <c r="D1657" t="str">
        <f t="shared" ca="1" si="75"/>
        <v>GBHNTLUXLA</v>
      </c>
      <c r="E1657" t="str">
        <f t="shared" ca="1" si="76"/>
        <v>Wzsljvlwnfyna</v>
      </c>
      <c r="F1657" t="s">
        <v>150</v>
      </c>
      <c r="G1657" t="s">
        <v>167</v>
      </c>
      <c r="H1657" s="149" t="str">
        <f t="shared" ca="1" si="77"/>
        <v>14/10/1994</v>
      </c>
      <c r="I1657" t="s">
        <v>1650</v>
      </c>
      <c r="J1657" t="s">
        <v>2</v>
      </c>
      <c r="K1657" t="s">
        <v>1674</v>
      </c>
      <c r="L1657" t="s">
        <v>1675</v>
      </c>
      <c r="M1657" t="s">
        <v>470</v>
      </c>
      <c r="N1657">
        <v>93</v>
      </c>
      <c r="O1657" t="s">
        <v>157</v>
      </c>
      <c r="P1657" t="s">
        <v>2</v>
      </c>
      <c r="Q1657" t="s">
        <v>2</v>
      </c>
      <c r="R1657" t="s">
        <v>2</v>
      </c>
      <c r="S1657" t="s">
        <v>2</v>
      </c>
      <c r="T1657" t="s">
        <v>2</v>
      </c>
      <c r="U1657" t="s">
        <v>2</v>
      </c>
      <c r="V1657" t="s">
        <v>2</v>
      </c>
      <c r="W1657" t="s">
        <v>2</v>
      </c>
      <c r="X1657" t="s">
        <v>2</v>
      </c>
      <c r="Y1657" t="s">
        <v>2</v>
      </c>
      <c r="Z1657">
        <v>2010</v>
      </c>
      <c r="AA1657" t="s">
        <v>1488</v>
      </c>
      <c r="AB1657" t="s">
        <v>1653</v>
      </c>
      <c r="AC1657" t="s">
        <v>2</v>
      </c>
      <c r="AD1657" t="s">
        <v>1676</v>
      </c>
      <c r="AE1657" t="s">
        <v>1490</v>
      </c>
      <c r="AF1657" t="s">
        <v>1491</v>
      </c>
      <c r="AG1657" t="s">
        <v>2</v>
      </c>
      <c r="AH1657" t="s">
        <v>2</v>
      </c>
    </row>
    <row r="1658" spans="1:34">
      <c r="A1658">
        <v>7415</v>
      </c>
      <c r="B1658">
        <v>1005563</v>
      </c>
      <c r="C1658" t="s">
        <v>183</v>
      </c>
      <c r="D1658" t="str">
        <f t="shared" ca="1" si="75"/>
        <v>FOUQTMIGFF</v>
      </c>
      <c r="E1658" t="str">
        <f t="shared" ca="1" si="76"/>
        <v>Fovqyqvoknxmm</v>
      </c>
      <c r="F1658" t="s">
        <v>150</v>
      </c>
      <c r="G1658" t="s">
        <v>167</v>
      </c>
      <c r="H1658" s="149" t="str">
        <f t="shared" ca="1" si="77"/>
        <v>3/2/1997</v>
      </c>
      <c r="I1658" t="s">
        <v>1644</v>
      </c>
      <c r="J1658" t="s">
        <v>2</v>
      </c>
      <c r="K1658" t="s">
        <v>2</v>
      </c>
      <c r="L1658" t="s">
        <v>2</v>
      </c>
      <c r="M1658" t="s">
        <v>2</v>
      </c>
      <c r="N1658" t="s">
        <v>2</v>
      </c>
      <c r="O1658" t="s">
        <v>2</v>
      </c>
      <c r="P1658" t="s">
        <v>2</v>
      </c>
      <c r="Q1658" t="s">
        <v>2</v>
      </c>
      <c r="R1658" t="s">
        <v>2</v>
      </c>
      <c r="S1658" t="s">
        <v>2</v>
      </c>
      <c r="T1658" t="s">
        <v>2</v>
      </c>
      <c r="U1658" t="s">
        <v>2</v>
      </c>
      <c r="V1658" t="s">
        <v>2</v>
      </c>
      <c r="W1658" t="s">
        <v>2</v>
      </c>
      <c r="X1658" t="s">
        <v>2</v>
      </c>
      <c r="Y1658" t="s">
        <v>2</v>
      </c>
      <c r="Z1658" t="s">
        <v>2</v>
      </c>
      <c r="AA1658" t="s">
        <v>1660</v>
      </c>
      <c r="AB1658" t="s">
        <v>2</v>
      </c>
      <c r="AC1658" t="s">
        <v>2</v>
      </c>
      <c r="AD1658" t="s">
        <v>2</v>
      </c>
      <c r="AE1658" t="s">
        <v>1490</v>
      </c>
      <c r="AF1658" t="s">
        <v>1671</v>
      </c>
      <c r="AG1658" t="s">
        <v>2</v>
      </c>
      <c r="AH1658" t="s">
        <v>2</v>
      </c>
    </row>
    <row r="1659" spans="1:34">
      <c r="A1659">
        <v>7415</v>
      </c>
      <c r="B1659">
        <v>1005645</v>
      </c>
      <c r="C1659" t="s">
        <v>149</v>
      </c>
      <c r="D1659" t="str">
        <f t="shared" ca="1" si="75"/>
        <v>HQQGMBEJZK</v>
      </c>
      <c r="E1659" t="str">
        <f t="shared" ca="1" si="76"/>
        <v>Byrkgyzqqqdgu</v>
      </c>
      <c r="F1659" t="s">
        <v>150</v>
      </c>
      <c r="G1659" t="s">
        <v>167</v>
      </c>
      <c r="H1659" s="149" t="str">
        <f t="shared" ca="1" si="77"/>
        <v>26/10/1994</v>
      </c>
      <c r="I1659" t="s">
        <v>1677</v>
      </c>
      <c r="J1659" t="s">
        <v>2</v>
      </c>
      <c r="K1659" t="s">
        <v>2</v>
      </c>
      <c r="L1659" t="s">
        <v>1678</v>
      </c>
      <c r="M1659" t="s">
        <v>1679</v>
      </c>
      <c r="N1659">
        <v>99</v>
      </c>
      <c r="O1659" t="s">
        <v>1680</v>
      </c>
      <c r="P1659" t="s">
        <v>1681</v>
      </c>
      <c r="Q1659" t="s">
        <v>2</v>
      </c>
      <c r="R1659" t="s">
        <v>1681</v>
      </c>
      <c r="S1659" t="s">
        <v>2</v>
      </c>
      <c r="T1659" t="s">
        <v>2</v>
      </c>
      <c r="U1659" t="s">
        <v>2</v>
      </c>
      <c r="V1659" t="s">
        <v>1682</v>
      </c>
      <c r="W1659" t="s">
        <v>160</v>
      </c>
      <c r="X1659" t="s">
        <v>2</v>
      </c>
      <c r="Y1659" t="s">
        <v>2</v>
      </c>
      <c r="Z1659">
        <v>2011</v>
      </c>
      <c r="AA1659" t="s">
        <v>1683</v>
      </c>
      <c r="AB1659" t="s">
        <v>2</v>
      </c>
      <c r="AC1659" t="s">
        <v>2</v>
      </c>
      <c r="AD1659" t="s">
        <v>2</v>
      </c>
      <c r="AE1659" t="s">
        <v>2</v>
      </c>
      <c r="AF1659" t="s">
        <v>2</v>
      </c>
      <c r="AG1659" t="s">
        <v>2</v>
      </c>
      <c r="AH1659" t="s">
        <v>2</v>
      </c>
    </row>
    <row r="1660" spans="1:34">
      <c r="A1660">
        <v>7415</v>
      </c>
      <c r="B1660">
        <v>1005655</v>
      </c>
      <c r="C1660" t="s">
        <v>149</v>
      </c>
      <c r="D1660" t="str">
        <f t="shared" ca="1" si="75"/>
        <v>VXDYTIONWM</v>
      </c>
      <c r="E1660" t="str">
        <f t="shared" ca="1" si="76"/>
        <v>Pqmozsckwclat</v>
      </c>
      <c r="F1660" t="s">
        <v>150</v>
      </c>
      <c r="G1660" t="s">
        <v>167</v>
      </c>
      <c r="H1660" s="149" t="str">
        <f t="shared" ca="1" si="77"/>
        <v>22/8/1994</v>
      </c>
      <c r="I1660" t="s">
        <v>1650</v>
      </c>
      <c r="J1660" t="s">
        <v>2</v>
      </c>
      <c r="K1660" t="s">
        <v>1684</v>
      </c>
      <c r="L1660" t="s">
        <v>1685</v>
      </c>
      <c r="M1660" t="s">
        <v>223</v>
      </c>
      <c r="N1660">
        <v>75</v>
      </c>
      <c r="O1660" t="s">
        <v>157</v>
      </c>
      <c r="P1660" t="s">
        <v>2</v>
      </c>
      <c r="Q1660" t="s">
        <v>2</v>
      </c>
      <c r="R1660" t="s">
        <v>2</v>
      </c>
      <c r="S1660" t="s">
        <v>2</v>
      </c>
      <c r="T1660" t="s">
        <v>2</v>
      </c>
      <c r="U1660" t="s">
        <v>2</v>
      </c>
      <c r="V1660" t="s">
        <v>2</v>
      </c>
      <c r="W1660" t="s">
        <v>2</v>
      </c>
      <c r="X1660" t="s">
        <v>2</v>
      </c>
      <c r="Y1660" t="s">
        <v>2</v>
      </c>
      <c r="Z1660">
        <v>2009</v>
      </c>
      <c r="AA1660" t="s">
        <v>1488</v>
      </c>
      <c r="AB1660" t="s">
        <v>1666</v>
      </c>
      <c r="AC1660" t="s">
        <v>196</v>
      </c>
      <c r="AD1660" t="s">
        <v>211</v>
      </c>
      <c r="AE1660" t="s">
        <v>1649</v>
      </c>
      <c r="AF1660" t="s">
        <v>1491</v>
      </c>
      <c r="AG1660" t="s">
        <v>2</v>
      </c>
      <c r="AH1660" t="s">
        <v>2</v>
      </c>
    </row>
    <row r="1661" spans="1:34">
      <c r="A1661">
        <v>7415</v>
      </c>
      <c r="B1661">
        <v>1005956</v>
      </c>
      <c r="C1661" t="s">
        <v>149</v>
      </c>
      <c r="D1661" t="str">
        <f t="shared" ca="1" si="75"/>
        <v>JAEQOJHCBS</v>
      </c>
      <c r="E1661" t="str">
        <f t="shared" ca="1" si="76"/>
        <v>Tcefcczkdysbx</v>
      </c>
      <c r="F1661" t="s">
        <v>150</v>
      </c>
      <c r="G1661" t="s">
        <v>167</v>
      </c>
      <c r="H1661" s="149" t="str">
        <f t="shared" ca="1" si="77"/>
        <v>7/3/1994</v>
      </c>
      <c r="I1661" t="s">
        <v>1655</v>
      </c>
      <c r="J1661" t="s">
        <v>2</v>
      </c>
      <c r="K1661" t="s">
        <v>2</v>
      </c>
      <c r="L1661" t="s">
        <v>2</v>
      </c>
      <c r="M1661" t="s">
        <v>2</v>
      </c>
      <c r="N1661" t="s">
        <v>2</v>
      </c>
      <c r="O1661" t="s">
        <v>2</v>
      </c>
      <c r="P1661" t="s">
        <v>2</v>
      </c>
      <c r="Q1661" t="s">
        <v>2</v>
      </c>
      <c r="R1661" t="s">
        <v>2</v>
      </c>
      <c r="S1661" t="s">
        <v>2</v>
      </c>
      <c r="T1661" t="s">
        <v>2</v>
      </c>
      <c r="U1661" t="s">
        <v>2</v>
      </c>
      <c r="V1661" t="s">
        <v>2</v>
      </c>
      <c r="W1661" t="s">
        <v>2</v>
      </c>
      <c r="X1661" t="s">
        <v>2</v>
      </c>
      <c r="Y1661" t="s">
        <v>2</v>
      </c>
      <c r="Z1661">
        <v>2009</v>
      </c>
      <c r="AA1661" t="s">
        <v>1660</v>
      </c>
      <c r="AB1661" t="s">
        <v>2</v>
      </c>
      <c r="AC1661" t="s">
        <v>2</v>
      </c>
      <c r="AD1661" t="s">
        <v>2</v>
      </c>
      <c r="AE1661" t="s">
        <v>1490</v>
      </c>
      <c r="AF1661" t="s">
        <v>1686</v>
      </c>
      <c r="AG1661" t="s">
        <v>2</v>
      </c>
      <c r="AH1661" t="s">
        <v>2</v>
      </c>
    </row>
    <row r="1662" spans="1:34">
      <c r="A1662">
        <v>7415</v>
      </c>
      <c r="B1662">
        <v>1006017</v>
      </c>
      <c r="C1662" t="s">
        <v>149</v>
      </c>
      <c r="D1662" t="str">
        <f t="shared" ca="1" si="75"/>
        <v>OZNFBFVPUE</v>
      </c>
      <c r="E1662" t="str">
        <f t="shared" ca="1" si="76"/>
        <v>Zuywpantvgelb</v>
      </c>
      <c r="F1662" t="s">
        <v>150</v>
      </c>
      <c r="G1662" t="s">
        <v>167</v>
      </c>
      <c r="H1662" s="149" t="str">
        <f t="shared" ca="1" si="77"/>
        <v>25/6/1997</v>
      </c>
      <c r="I1662" t="s">
        <v>1650</v>
      </c>
      <c r="J1662" t="s">
        <v>2</v>
      </c>
      <c r="K1662" t="s">
        <v>1687</v>
      </c>
      <c r="L1662" t="s">
        <v>1688</v>
      </c>
      <c r="M1662" t="s">
        <v>369</v>
      </c>
      <c r="N1662">
        <v>93</v>
      </c>
      <c r="O1662" t="s">
        <v>157</v>
      </c>
      <c r="P1662" t="s">
        <v>2</v>
      </c>
      <c r="Q1662" t="s">
        <v>2</v>
      </c>
      <c r="R1662" t="s">
        <v>2</v>
      </c>
      <c r="S1662" t="s">
        <v>2</v>
      </c>
      <c r="T1662" t="s">
        <v>2</v>
      </c>
      <c r="U1662" t="s">
        <v>2</v>
      </c>
      <c r="V1662" t="s">
        <v>2</v>
      </c>
      <c r="W1662" t="s">
        <v>2</v>
      </c>
      <c r="X1662" t="s">
        <v>2</v>
      </c>
      <c r="Y1662" t="s">
        <v>2</v>
      </c>
      <c r="Z1662">
        <v>2010</v>
      </c>
      <c r="AA1662" t="s">
        <v>1488</v>
      </c>
      <c r="AB1662" t="s">
        <v>1666</v>
      </c>
      <c r="AC1662" t="s">
        <v>199</v>
      </c>
      <c r="AD1662" t="s">
        <v>201</v>
      </c>
      <c r="AE1662" t="s">
        <v>1490</v>
      </c>
      <c r="AF1662" t="s">
        <v>1491</v>
      </c>
      <c r="AG1662" t="s">
        <v>2</v>
      </c>
      <c r="AH1662" t="s">
        <v>2</v>
      </c>
    </row>
    <row r="1663" spans="1:34">
      <c r="A1663">
        <v>7415</v>
      </c>
      <c r="B1663">
        <v>1006362</v>
      </c>
      <c r="C1663" t="s">
        <v>149</v>
      </c>
      <c r="D1663" t="str">
        <f t="shared" ca="1" si="75"/>
        <v>TETBOLDIAU</v>
      </c>
      <c r="E1663" t="str">
        <f t="shared" ca="1" si="76"/>
        <v>Lemdrarcbvwkz</v>
      </c>
      <c r="F1663" t="s">
        <v>150</v>
      </c>
      <c r="G1663" t="s">
        <v>167</v>
      </c>
      <c r="H1663" s="149" t="str">
        <f t="shared" ca="1" si="77"/>
        <v>24/2/1996</v>
      </c>
      <c r="I1663" t="s">
        <v>1650</v>
      </c>
      <c r="J1663" t="s">
        <v>2</v>
      </c>
      <c r="K1663" t="s">
        <v>1689</v>
      </c>
      <c r="L1663" t="s">
        <v>1690</v>
      </c>
      <c r="M1663" t="s">
        <v>470</v>
      </c>
      <c r="N1663">
        <v>93</v>
      </c>
      <c r="O1663" t="s">
        <v>157</v>
      </c>
      <c r="P1663" t="s">
        <v>2</v>
      </c>
      <c r="Q1663" t="s">
        <v>2</v>
      </c>
      <c r="R1663" t="s">
        <v>2</v>
      </c>
      <c r="S1663" t="s">
        <v>2</v>
      </c>
      <c r="T1663" t="s">
        <v>2</v>
      </c>
      <c r="U1663" t="s">
        <v>2</v>
      </c>
      <c r="V1663" t="s">
        <v>2</v>
      </c>
      <c r="W1663" t="s">
        <v>2</v>
      </c>
      <c r="X1663" t="s">
        <v>2</v>
      </c>
      <c r="Y1663" t="s">
        <v>2</v>
      </c>
      <c r="Z1663">
        <v>2010</v>
      </c>
      <c r="AA1663" t="s">
        <v>1488</v>
      </c>
      <c r="AB1663" t="s">
        <v>1645</v>
      </c>
      <c r="AC1663" t="s">
        <v>2</v>
      </c>
      <c r="AD1663" t="s">
        <v>251</v>
      </c>
      <c r="AE1663" t="s">
        <v>1649</v>
      </c>
      <c r="AF1663" t="s">
        <v>1491</v>
      </c>
      <c r="AG1663" t="s">
        <v>2</v>
      </c>
      <c r="AH1663" t="s">
        <v>2</v>
      </c>
    </row>
    <row r="1664" spans="1:34">
      <c r="A1664">
        <v>7415</v>
      </c>
      <c r="B1664">
        <v>1006624</v>
      </c>
      <c r="C1664" t="s">
        <v>183</v>
      </c>
      <c r="D1664" t="str">
        <f t="shared" ca="1" si="75"/>
        <v>ZQRUFRWQCH</v>
      </c>
      <c r="E1664" t="str">
        <f t="shared" ca="1" si="76"/>
        <v>Khsozsztboksa</v>
      </c>
      <c r="F1664" t="s">
        <v>150</v>
      </c>
      <c r="G1664" t="s">
        <v>167</v>
      </c>
      <c r="H1664" s="149" t="str">
        <f t="shared" ca="1" si="77"/>
        <v>21/9/1995</v>
      </c>
      <c r="I1664" t="s">
        <v>1650</v>
      </c>
      <c r="J1664" t="s">
        <v>2</v>
      </c>
      <c r="K1664" t="s">
        <v>1691</v>
      </c>
      <c r="L1664" t="s">
        <v>1692</v>
      </c>
      <c r="M1664" t="s">
        <v>350</v>
      </c>
      <c r="N1664">
        <v>95</v>
      </c>
      <c r="O1664" t="s">
        <v>157</v>
      </c>
      <c r="P1664" t="s">
        <v>2</v>
      </c>
      <c r="Q1664" t="s">
        <v>2</v>
      </c>
      <c r="R1664" t="s">
        <v>2</v>
      </c>
      <c r="S1664" t="s">
        <v>2</v>
      </c>
      <c r="T1664" t="s">
        <v>2</v>
      </c>
      <c r="U1664" t="s">
        <v>2</v>
      </c>
      <c r="V1664" t="s">
        <v>2</v>
      </c>
      <c r="W1664" t="s">
        <v>2</v>
      </c>
      <c r="X1664" t="s">
        <v>2</v>
      </c>
      <c r="Y1664" t="s">
        <v>2</v>
      </c>
      <c r="Z1664">
        <v>2010</v>
      </c>
      <c r="AA1664" t="s">
        <v>1488</v>
      </c>
      <c r="AB1664" t="s">
        <v>1645</v>
      </c>
      <c r="AC1664" t="s">
        <v>2</v>
      </c>
      <c r="AD1664" t="s">
        <v>440</v>
      </c>
      <c r="AE1664" t="s">
        <v>1649</v>
      </c>
      <c r="AF1664" t="s">
        <v>1491</v>
      </c>
      <c r="AG1664" t="s">
        <v>2</v>
      </c>
      <c r="AH1664" t="s">
        <v>2</v>
      </c>
    </row>
    <row r="1665" spans="1:34">
      <c r="A1665">
        <v>7415</v>
      </c>
      <c r="B1665">
        <v>1007439</v>
      </c>
      <c r="C1665" t="s">
        <v>183</v>
      </c>
      <c r="D1665" t="str">
        <f t="shared" ca="1" si="75"/>
        <v>BXBDCEQWSA</v>
      </c>
      <c r="E1665" t="str">
        <f t="shared" ca="1" si="76"/>
        <v>Sdedionddodrd</v>
      </c>
      <c r="F1665" t="s">
        <v>150</v>
      </c>
      <c r="G1665" t="s">
        <v>167</v>
      </c>
      <c r="H1665" s="149" t="str">
        <f t="shared" ca="1" si="77"/>
        <v>23/11/1996</v>
      </c>
      <c r="I1665" t="s">
        <v>1677</v>
      </c>
      <c r="J1665" t="s">
        <v>2</v>
      </c>
      <c r="K1665" t="s">
        <v>2</v>
      </c>
      <c r="L1665" t="s">
        <v>1693</v>
      </c>
      <c r="M1665" t="s">
        <v>1694</v>
      </c>
      <c r="N1665">
        <v>99</v>
      </c>
      <c r="O1665" t="s">
        <v>1680</v>
      </c>
      <c r="P1665" t="s">
        <v>1681</v>
      </c>
      <c r="Q1665" t="s">
        <v>2</v>
      </c>
      <c r="R1665" t="s">
        <v>1681</v>
      </c>
      <c r="S1665" t="s">
        <v>2</v>
      </c>
      <c r="T1665" t="s">
        <v>2</v>
      </c>
      <c r="U1665" t="s">
        <v>2</v>
      </c>
      <c r="V1665" t="s">
        <v>160</v>
      </c>
      <c r="W1665" t="s">
        <v>161</v>
      </c>
      <c r="X1665" t="s">
        <v>2</v>
      </c>
      <c r="Y1665" t="s">
        <v>2</v>
      </c>
      <c r="Z1665">
        <v>2011</v>
      </c>
      <c r="AA1665" t="s">
        <v>1683</v>
      </c>
      <c r="AB1665" t="s">
        <v>2</v>
      </c>
      <c r="AC1665" t="s">
        <v>2</v>
      </c>
      <c r="AD1665" t="s">
        <v>2</v>
      </c>
      <c r="AE1665" t="s">
        <v>2</v>
      </c>
      <c r="AF1665" t="s">
        <v>2</v>
      </c>
      <c r="AG1665" t="s">
        <v>2</v>
      </c>
      <c r="AH1665" t="s">
        <v>2</v>
      </c>
    </row>
    <row r="1666" spans="1:34">
      <c r="A1666">
        <v>7415</v>
      </c>
      <c r="B1666">
        <v>1007463</v>
      </c>
      <c r="C1666" t="s">
        <v>149</v>
      </c>
      <c r="D1666" t="str">
        <f t="shared" ca="1" si="75"/>
        <v>GBHADJHBOP</v>
      </c>
      <c r="E1666" t="str">
        <f t="shared" ca="1" si="76"/>
        <v>Wslzhgruoursm</v>
      </c>
      <c r="F1666" t="s">
        <v>150</v>
      </c>
      <c r="G1666" t="s">
        <v>167</v>
      </c>
      <c r="H1666" s="149" t="str">
        <f t="shared" ca="1" si="77"/>
        <v>22/2/1994</v>
      </c>
      <c r="I1666" t="s">
        <v>1650</v>
      </c>
      <c r="J1666" t="s">
        <v>2</v>
      </c>
      <c r="K1666" t="s">
        <v>1687</v>
      </c>
      <c r="L1666" t="s">
        <v>1688</v>
      </c>
      <c r="M1666" t="s">
        <v>369</v>
      </c>
      <c r="N1666">
        <v>93</v>
      </c>
      <c r="O1666" t="s">
        <v>157</v>
      </c>
      <c r="P1666" t="s">
        <v>2</v>
      </c>
      <c r="Q1666" t="s">
        <v>2</v>
      </c>
      <c r="R1666" t="s">
        <v>2</v>
      </c>
      <c r="S1666" t="s">
        <v>2</v>
      </c>
      <c r="T1666" t="s">
        <v>2</v>
      </c>
      <c r="U1666" t="s">
        <v>2</v>
      </c>
      <c r="V1666" t="s">
        <v>2</v>
      </c>
      <c r="W1666" t="s">
        <v>2</v>
      </c>
      <c r="X1666" t="s">
        <v>2</v>
      </c>
      <c r="Y1666" t="s">
        <v>2</v>
      </c>
      <c r="Z1666">
        <v>2009</v>
      </c>
      <c r="AA1666" t="s">
        <v>1488</v>
      </c>
      <c r="AB1666" t="s">
        <v>1666</v>
      </c>
      <c r="AC1666" t="s">
        <v>196</v>
      </c>
      <c r="AD1666" t="s">
        <v>197</v>
      </c>
      <c r="AE1666" t="s">
        <v>1490</v>
      </c>
      <c r="AF1666" t="s">
        <v>1491</v>
      </c>
      <c r="AG1666" t="s">
        <v>2</v>
      </c>
      <c r="AH1666" t="s">
        <v>2</v>
      </c>
    </row>
    <row r="1667" spans="1:34">
      <c r="A1667">
        <v>7415</v>
      </c>
      <c r="B1667">
        <v>1008295</v>
      </c>
      <c r="C1667" t="s">
        <v>149</v>
      </c>
      <c r="D1667" t="str">
        <f t="shared" ref="D1667:D1730" ca="1" si="78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WBJYWWJVSQ</v>
      </c>
      <c r="E1667" t="str">
        <f t="shared" ref="E1667:E1730" ca="1" si="79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Zshmxwyjfqflo</v>
      </c>
      <c r="F1667" t="s">
        <v>150</v>
      </c>
      <c r="G1667" t="s">
        <v>167</v>
      </c>
      <c r="H1667" s="149" t="str">
        <f t="shared" ref="H1667:H1730" ca="1" si="80">""&amp;RANDBETWEEN(1,28)&amp;"/"&amp;RANDBETWEEN(1,12)&amp;"/"&amp;RANDBETWEEN(1994,1997)</f>
        <v>5/1/1994</v>
      </c>
      <c r="I1667" t="s">
        <v>1677</v>
      </c>
      <c r="J1667" t="s">
        <v>2</v>
      </c>
      <c r="K1667" t="s">
        <v>2</v>
      </c>
      <c r="L1667" t="s">
        <v>1695</v>
      </c>
      <c r="M1667" t="s">
        <v>1696</v>
      </c>
      <c r="N1667">
        <v>99</v>
      </c>
      <c r="O1667" t="s">
        <v>1697</v>
      </c>
      <c r="P1667" t="s">
        <v>1681</v>
      </c>
      <c r="Q1667" t="s">
        <v>2</v>
      </c>
      <c r="R1667" t="s">
        <v>1681</v>
      </c>
      <c r="S1667" t="s">
        <v>2</v>
      </c>
      <c r="T1667" t="s">
        <v>2</v>
      </c>
      <c r="U1667" t="s">
        <v>2</v>
      </c>
      <c r="V1667" t="s">
        <v>160</v>
      </c>
      <c r="W1667" t="s">
        <v>161</v>
      </c>
      <c r="X1667" t="s">
        <v>2</v>
      </c>
      <c r="Y1667" t="s">
        <v>2</v>
      </c>
      <c r="Z1667">
        <v>2011</v>
      </c>
      <c r="AA1667" t="s">
        <v>1683</v>
      </c>
      <c r="AB1667" t="s">
        <v>2</v>
      </c>
      <c r="AC1667" t="s">
        <v>2</v>
      </c>
      <c r="AD1667" t="s">
        <v>2</v>
      </c>
      <c r="AE1667" t="s">
        <v>2</v>
      </c>
      <c r="AF1667" t="s">
        <v>2</v>
      </c>
      <c r="AG1667" t="s">
        <v>2</v>
      </c>
      <c r="AH1667" t="s">
        <v>2</v>
      </c>
    </row>
    <row r="1668" spans="1:34">
      <c r="A1668">
        <v>7415</v>
      </c>
      <c r="B1668">
        <v>1008955</v>
      </c>
      <c r="C1668" t="s">
        <v>149</v>
      </c>
      <c r="D1668" t="str">
        <f t="shared" ca="1" si="78"/>
        <v>UVTFLCDBET</v>
      </c>
      <c r="E1668" t="str">
        <f t="shared" ca="1" si="79"/>
        <v>Qqivtzjxsegcx</v>
      </c>
      <c r="F1668" t="s">
        <v>150</v>
      </c>
      <c r="G1668" t="s">
        <v>151</v>
      </c>
      <c r="H1668" s="149" t="str">
        <f t="shared" ca="1" si="80"/>
        <v>16/12/1995</v>
      </c>
      <c r="I1668" t="s">
        <v>1650</v>
      </c>
      <c r="J1668" t="s">
        <v>2</v>
      </c>
      <c r="K1668" t="s">
        <v>1437</v>
      </c>
      <c r="L1668" t="s">
        <v>1438</v>
      </c>
      <c r="M1668" t="s">
        <v>332</v>
      </c>
      <c r="N1668">
        <v>93</v>
      </c>
      <c r="O1668" t="s">
        <v>157</v>
      </c>
      <c r="P1668" t="s">
        <v>2</v>
      </c>
      <c r="Q1668" t="s">
        <v>2</v>
      </c>
      <c r="R1668" t="s">
        <v>2</v>
      </c>
      <c r="S1668" t="s">
        <v>2</v>
      </c>
      <c r="T1668" t="s">
        <v>2</v>
      </c>
      <c r="U1668" t="s">
        <v>2</v>
      </c>
      <c r="V1668" t="s">
        <v>2</v>
      </c>
      <c r="W1668" t="s">
        <v>2</v>
      </c>
      <c r="X1668" t="s">
        <v>2</v>
      </c>
      <c r="Y1668" t="s">
        <v>2</v>
      </c>
      <c r="Z1668">
        <v>2010</v>
      </c>
      <c r="AA1668" t="s">
        <v>1488</v>
      </c>
      <c r="AB1668" t="s">
        <v>1666</v>
      </c>
      <c r="AC1668" t="s">
        <v>196</v>
      </c>
      <c r="AD1668" t="s">
        <v>197</v>
      </c>
      <c r="AE1668" t="s">
        <v>1490</v>
      </c>
      <c r="AF1668" t="s">
        <v>1491</v>
      </c>
      <c r="AG1668" t="s">
        <v>2</v>
      </c>
      <c r="AH1668" t="s">
        <v>2</v>
      </c>
    </row>
    <row r="1669" spans="1:34">
      <c r="A1669">
        <v>7415</v>
      </c>
      <c r="B1669">
        <v>1009397</v>
      </c>
      <c r="C1669" t="s">
        <v>149</v>
      </c>
      <c r="D1669" t="str">
        <f t="shared" ca="1" si="78"/>
        <v>CJCLCUPVVY</v>
      </c>
      <c r="E1669" t="str">
        <f t="shared" ca="1" si="79"/>
        <v>Sdiehykuaeyag</v>
      </c>
      <c r="F1669" t="s">
        <v>150</v>
      </c>
      <c r="G1669" t="s">
        <v>151</v>
      </c>
      <c r="H1669" s="149" t="str">
        <f t="shared" ca="1" si="80"/>
        <v>19/4/1997</v>
      </c>
      <c r="I1669" t="s">
        <v>1650</v>
      </c>
      <c r="J1669" t="s">
        <v>2</v>
      </c>
      <c r="K1669" t="s">
        <v>1687</v>
      </c>
      <c r="L1669" t="s">
        <v>1688</v>
      </c>
      <c r="M1669" t="s">
        <v>369</v>
      </c>
      <c r="N1669">
        <v>93</v>
      </c>
      <c r="O1669" t="s">
        <v>157</v>
      </c>
      <c r="P1669" t="s">
        <v>2</v>
      </c>
      <c r="Q1669" t="s">
        <v>2</v>
      </c>
      <c r="R1669" t="s">
        <v>2</v>
      </c>
      <c r="S1669" t="s">
        <v>2</v>
      </c>
      <c r="T1669" t="s">
        <v>2</v>
      </c>
      <c r="U1669" t="s">
        <v>2</v>
      </c>
      <c r="V1669" t="s">
        <v>2</v>
      </c>
      <c r="W1669" t="s">
        <v>2</v>
      </c>
      <c r="X1669" t="s">
        <v>2</v>
      </c>
      <c r="Y1669" t="s">
        <v>2</v>
      </c>
      <c r="Z1669">
        <v>2010</v>
      </c>
      <c r="AA1669" t="s">
        <v>1488</v>
      </c>
      <c r="AB1669" t="s">
        <v>1666</v>
      </c>
      <c r="AC1669" t="s">
        <v>196</v>
      </c>
      <c r="AD1669" t="s">
        <v>197</v>
      </c>
      <c r="AE1669" t="s">
        <v>1649</v>
      </c>
      <c r="AF1669" t="s">
        <v>1491</v>
      </c>
      <c r="AG1669" t="s">
        <v>2</v>
      </c>
      <c r="AH1669" t="s">
        <v>2</v>
      </c>
    </row>
    <row r="1670" spans="1:34">
      <c r="A1670">
        <v>7415</v>
      </c>
      <c r="B1670">
        <v>1009418</v>
      </c>
      <c r="C1670" t="s">
        <v>149</v>
      </c>
      <c r="D1670" t="str">
        <f t="shared" ca="1" si="78"/>
        <v>KIIJKSGQQY</v>
      </c>
      <c r="E1670" t="str">
        <f t="shared" ca="1" si="79"/>
        <v>Joxggwxpvswdz</v>
      </c>
      <c r="F1670" t="s">
        <v>150</v>
      </c>
      <c r="G1670" t="s">
        <v>167</v>
      </c>
      <c r="H1670" s="149" t="str">
        <f t="shared" ca="1" si="80"/>
        <v>19/6/1995</v>
      </c>
      <c r="I1670" t="s">
        <v>1644</v>
      </c>
      <c r="J1670" t="s">
        <v>2</v>
      </c>
      <c r="K1670" t="s">
        <v>2</v>
      </c>
      <c r="L1670" t="s">
        <v>2</v>
      </c>
      <c r="M1670" t="s">
        <v>2</v>
      </c>
      <c r="N1670" t="s">
        <v>2</v>
      </c>
      <c r="O1670" t="s">
        <v>2</v>
      </c>
      <c r="P1670" t="s">
        <v>2</v>
      </c>
      <c r="Q1670" t="s">
        <v>2</v>
      </c>
      <c r="R1670" t="s">
        <v>2</v>
      </c>
      <c r="S1670" t="s">
        <v>2</v>
      </c>
      <c r="T1670" t="s">
        <v>2</v>
      </c>
      <c r="U1670" t="s">
        <v>2</v>
      </c>
      <c r="V1670" t="s">
        <v>2</v>
      </c>
      <c r="W1670" t="s">
        <v>2</v>
      </c>
      <c r="X1670" t="s">
        <v>2</v>
      </c>
      <c r="Y1670" t="s">
        <v>2</v>
      </c>
      <c r="Z1670">
        <v>2008</v>
      </c>
      <c r="AA1670" t="s">
        <v>1488</v>
      </c>
      <c r="AB1670" t="s">
        <v>1698</v>
      </c>
      <c r="AC1670" t="s">
        <v>2</v>
      </c>
      <c r="AD1670" t="s">
        <v>1699</v>
      </c>
      <c r="AE1670" t="s">
        <v>1490</v>
      </c>
      <c r="AF1670" t="s">
        <v>1700</v>
      </c>
      <c r="AG1670" t="s">
        <v>2</v>
      </c>
      <c r="AH1670" t="s">
        <v>2</v>
      </c>
    </row>
    <row r="1671" spans="1:34">
      <c r="A1671">
        <v>7415</v>
      </c>
      <c r="B1671">
        <v>1009910</v>
      </c>
      <c r="C1671" t="s">
        <v>149</v>
      </c>
      <c r="D1671" t="str">
        <f t="shared" ca="1" si="78"/>
        <v>AOFDXKLRMZ</v>
      </c>
      <c r="E1671" t="str">
        <f t="shared" ca="1" si="79"/>
        <v>Etjibnvnmnrpx</v>
      </c>
      <c r="F1671" t="s">
        <v>150</v>
      </c>
      <c r="G1671" t="s">
        <v>151</v>
      </c>
      <c r="H1671" s="149" t="str">
        <f t="shared" ca="1" si="80"/>
        <v>24/2/1996</v>
      </c>
      <c r="I1671" t="s">
        <v>1650</v>
      </c>
      <c r="J1671" t="s">
        <v>2</v>
      </c>
      <c r="K1671" t="s">
        <v>1687</v>
      </c>
      <c r="L1671" t="s">
        <v>1688</v>
      </c>
      <c r="M1671" t="s">
        <v>369</v>
      </c>
      <c r="N1671">
        <v>93</v>
      </c>
      <c r="O1671" t="s">
        <v>157</v>
      </c>
      <c r="P1671" t="s">
        <v>2</v>
      </c>
      <c r="Q1671" t="s">
        <v>2</v>
      </c>
      <c r="R1671" t="s">
        <v>2</v>
      </c>
      <c r="S1671" t="s">
        <v>2</v>
      </c>
      <c r="T1671" t="s">
        <v>2</v>
      </c>
      <c r="U1671" t="s">
        <v>2</v>
      </c>
      <c r="V1671" t="s">
        <v>2</v>
      </c>
      <c r="W1671" t="s">
        <v>2</v>
      </c>
      <c r="X1671" t="s">
        <v>2</v>
      </c>
      <c r="Y1671" t="s">
        <v>2</v>
      </c>
      <c r="Z1671">
        <v>2009</v>
      </c>
      <c r="AA1671" t="s">
        <v>1488</v>
      </c>
      <c r="AB1671" t="s">
        <v>1666</v>
      </c>
      <c r="AC1671" t="s">
        <v>196</v>
      </c>
      <c r="AD1671" t="s">
        <v>211</v>
      </c>
      <c r="AE1671" t="s">
        <v>1490</v>
      </c>
      <c r="AF1671" t="s">
        <v>1667</v>
      </c>
      <c r="AG1671" t="s">
        <v>2</v>
      </c>
      <c r="AH1671" t="s">
        <v>2</v>
      </c>
    </row>
    <row r="1672" spans="1:34">
      <c r="A1672">
        <v>7415</v>
      </c>
      <c r="B1672">
        <v>1010846</v>
      </c>
      <c r="C1672" t="s">
        <v>149</v>
      </c>
      <c r="D1672" t="str">
        <f t="shared" ca="1" si="78"/>
        <v>DDJQWZPMVH</v>
      </c>
      <c r="E1672" t="str">
        <f t="shared" ca="1" si="79"/>
        <v>Ffwgsekvhbebp</v>
      </c>
      <c r="F1672" t="s">
        <v>150</v>
      </c>
      <c r="G1672" t="s">
        <v>167</v>
      </c>
      <c r="H1672" s="149" t="str">
        <f t="shared" ca="1" si="80"/>
        <v>28/6/1996</v>
      </c>
      <c r="I1672" t="s">
        <v>1655</v>
      </c>
      <c r="J1672" t="s">
        <v>2</v>
      </c>
      <c r="K1672" t="s">
        <v>2</v>
      </c>
      <c r="L1672" t="s">
        <v>1701</v>
      </c>
      <c r="M1672" t="s">
        <v>1702</v>
      </c>
      <c r="N1672">
        <v>92</v>
      </c>
      <c r="O1672" t="s">
        <v>157</v>
      </c>
      <c r="P1672" t="s">
        <v>1670</v>
      </c>
      <c r="Q1672" t="s">
        <v>2</v>
      </c>
      <c r="R1672" t="s">
        <v>1670</v>
      </c>
      <c r="S1672" t="s">
        <v>2</v>
      </c>
      <c r="T1672" t="s">
        <v>2</v>
      </c>
      <c r="U1672" t="s">
        <v>2</v>
      </c>
      <c r="V1672" t="s">
        <v>2</v>
      </c>
      <c r="W1672" t="s">
        <v>2</v>
      </c>
      <c r="X1672" t="s">
        <v>2</v>
      </c>
      <c r="Y1672" t="s">
        <v>2</v>
      </c>
      <c r="Z1672">
        <v>2010</v>
      </c>
      <c r="AA1672" t="s">
        <v>1488</v>
      </c>
      <c r="AB1672" t="s">
        <v>1666</v>
      </c>
      <c r="AC1672" t="s">
        <v>196</v>
      </c>
      <c r="AD1672" t="s">
        <v>211</v>
      </c>
      <c r="AE1672" t="s">
        <v>1490</v>
      </c>
      <c r="AF1672" t="s">
        <v>1703</v>
      </c>
      <c r="AG1672" t="s">
        <v>2</v>
      </c>
      <c r="AH1672" t="s">
        <v>2</v>
      </c>
    </row>
    <row r="1673" spans="1:34">
      <c r="A1673">
        <v>7415</v>
      </c>
      <c r="B1673">
        <v>1010874</v>
      </c>
      <c r="C1673" t="s">
        <v>149</v>
      </c>
      <c r="D1673" t="str">
        <f t="shared" ca="1" si="78"/>
        <v>FOYSODWMWC</v>
      </c>
      <c r="E1673" t="str">
        <f t="shared" ca="1" si="79"/>
        <v>Autjjhbjrcffx</v>
      </c>
      <c r="F1673" t="s">
        <v>150</v>
      </c>
      <c r="G1673" t="s">
        <v>151</v>
      </c>
      <c r="H1673" s="149" t="str">
        <f t="shared" ca="1" si="80"/>
        <v>17/11/1997</v>
      </c>
      <c r="I1673" t="s">
        <v>1644</v>
      </c>
      <c r="J1673" t="s">
        <v>2</v>
      </c>
      <c r="K1673" t="s">
        <v>2</v>
      </c>
      <c r="L1673" t="s">
        <v>2</v>
      </c>
      <c r="M1673" t="s">
        <v>2</v>
      </c>
      <c r="N1673" t="s">
        <v>2</v>
      </c>
      <c r="O1673" t="s">
        <v>2</v>
      </c>
      <c r="P1673" t="s">
        <v>2</v>
      </c>
      <c r="Q1673" t="s">
        <v>2</v>
      </c>
      <c r="R1673" t="s">
        <v>2</v>
      </c>
      <c r="S1673" t="s">
        <v>2</v>
      </c>
      <c r="T1673" t="s">
        <v>2</v>
      </c>
      <c r="U1673" t="s">
        <v>2</v>
      </c>
      <c r="V1673" t="s">
        <v>2</v>
      </c>
      <c r="W1673" t="s">
        <v>2</v>
      </c>
      <c r="X1673" t="s">
        <v>2</v>
      </c>
      <c r="Y1673" t="s">
        <v>2</v>
      </c>
      <c r="Z1673" t="s">
        <v>2</v>
      </c>
      <c r="AA1673" t="s">
        <v>1488</v>
      </c>
      <c r="AB1673" t="s">
        <v>1666</v>
      </c>
      <c r="AC1673" t="s">
        <v>196</v>
      </c>
      <c r="AD1673" t="s">
        <v>224</v>
      </c>
      <c r="AE1673" t="s">
        <v>1490</v>
      </c>
      <c r="AF1673" t="s">
        <v>1704</v>
      </c>
      <c r="AG1673" t="s">
        <v>2</v>
      </c>
      <c r="AH1673" t="s">
        <v>2</v>
      </c>
    </row>
    <row r="1674" spans="1:34">
      <c r="A1674">
        <v>7415</v>
      </c>
      <c r="B1674">
        <v>1011483</v>
      </c>
      <c r="C1674" t="s">
        <v>149</v>
      </c>
      <c r="D1674" t="str">
        <f t="shared" ca="1" si="78"/>
        <v>BYWTWSTWET</v>
      </c>
      <c r="E1674" t="str">
        <f t="shared" ca="1" si="79"/>
        <v>Slgofbkgpakgn</v>
      </c>
      <c r="F1674" t="s">
        <v>150</v>
      </c>
      <c r="G1674" t="s">
        <v>167</v>
      </c>
      <c r="H1674" s="149" t="str">
        <f t="shared" ca="1" si="80"/>
        <v>5/9/1997</v>
      </c>
      <c r="I1674" t="s">
        <v>1677</v>
      </c>
      <c r="J1674" t="s">
        <v>2</v>
      </c>
      <c r="K1674" t="s">
        <v>2</v>
      </c>
      <c r="L1674" t="s">
        <v>1705</v>
      </c>
      <c r="M1674" t="s">
        <v>1706</v>
      </c>
      <c r="N1674">
        <v>99</v>
      </c>
      <c r="O1674" t="s">
        <v>1707</v>
      </c>
      <c r="P1674" t="s">
        <v>1681</v>
      </c>
      <c r="Q1674" t="s">
        <v>2</v>
      </c>
      <c r="R1674" t="s">
        <v>1681</v>
      </c>
      <c r="S1674" t="s">
        <v>2</v>
      </c>
      <c r="T1674" t="s">
        <v>2</v>
      </c>
      <c r="U1674" t="s">
        <v>2</v>
      </c>
      <c r="V1674" t="s">
        <v>160</v>
      </c>
      <c r="W1674" t="s">
        <v>1682</v>
      </c>
      <c r="X1674" t="s">
        <v>2</v>
      </c>
      <c r="Y1674" t="s">
        <v>2</v>
      </c>
      <c r="Z1674">
        <v>2011</v>
      </c>
      <c r="AA1674" t="s">
        <v>1683</v>
      </c>
      <c r="AB1674" t="s">
        <v>2</v>
      </c>
      <c r="AC1674" t="s">
        <v>2</v>
      </c>
      <c r="AD1674" t="s">
        <v>2</v>
      </c>
      <c r="AE1674" t="s">
        <v>2</v>
      </c>
      <c r="AF1674" t="s">
        <v>2</v>
      </c>
      <c r="AG1674" t="s">
        <v>2</v>
      </c>
      <c r="AH1674" t="s">
        <v>2</v>
      </c>
    </row>
    <row r="1675" spans="1:34">
      <c r="A1675">
        <v>7415</v>
      </c>
      <c r="B1675">
        <v>1011519</v>
      </c>
      <c r="C1675" t="s">
        <v>149</v>
      </c>
      <c r="D1675" t="str">
        <f t="shared" ca="1" si="78"/>
        <v>ULGPLCROPU</v>
      </c>
      <c r="E1675" t="str">
        <f t="shared" ca="1" si="79"/>
        <v>Pozzsitbzufwd</v>
      </c>
      <c r="F1675" t="s">
        <v>150</v>
      </c>
      <c r="G1675" t="s">
        <v>167</v>
      </c>
      <c r="H1675" s="149" t="str">
        <f t="shared" ca="1" si="80"/>
        <v>9/12/1994</v>
      </c>
      <c r="I1675" t="s">
        <v>1650</v>
      </c>
      <c r="J1675" t="s">
        <v>2</v>
      </c>
      <c r="K1675" t="s">
        <v>2</v>
      </c>
      <c r="L1675" t="s">
        <v>1708</v>
      </c>
      <c r="M1675" t="s">
        <v>1709</v>
      </c>
      <c r="N1675">
        <v>94</v>
      </c>
      <c r="O1675" t="s">
        <v>157</v>
      </c>
      <c r="P1675" t="s">
        <v>1681</v>
      </c>
      <c r="Q1675" t="s">
        <v>2</v>
      </c>
      <c r="R1675" t="s">
        <v>1681</v>
      </c>
      <c r="S1675" t="s">
        <v>2</v>
      </c>
      <c r="T1675" t="s">
        <v>2</v>
      </c>
      <c r="U1675" t="s">
        <v>2</v>
      </c>
      <c r="V1675" t="s">
        <v>2</v>
      </c>
      <c r="W1675" t="s">
        <v>2</v>
      </c>
      <c r="X1675" t="s">
        <v>2</v>
      </c>
      <c r="Y1675" t="s">
        <v>2</v>
      </c>
      <c r="Z1675">
        <v>2010</v>
      </c>
      <c r="AA1675" t="s">
        <v>1488</v>
      </c>
      <c r="AB1675" t="s">
        <v>1645</v>
      </c>
      <c r="AC1675" t="s">
        <v>2</v>
      </c>
      <c r="AD1675" t="s">
        <v>173</v>
      </c>
      <c r="AE1675" t="s">
        <v>1490</v>
      </c>
      <c r="AF1675" t="s">
        <v>1491</v>
      </c>
      <c r="AG1675" t="s">
        <v>2</v>
      </c>
      <c r="AH1675" t="s">
        <v>2</v>
      </c>
    </row>
    <row r="1676" spans="1:34">
      <c r="A1676">
        <v>7415</v>
      </c>
      <c r="B1676">
        <v>1012071</v>
      </c>
      <c r="C1676" t="s">
        <v>149</v>
      </c>
      <c r="D1676" t="str">
        <f t="shared" ca="1" si="78"/>
        <v>ZAQKQLKEEJ</v>
      </c>
      <c r="E1676" t="str">
        <f t="shared" ca="1" si="79"/>
        <v>Cmbtqqvudkgwo</v>
      </c>
      <c r="F1676" t="s">
        <v>150</v>
      </c>
      <c r="G1676" t="s">
        <v>167</v>
      </c>
      <c r="H1676" s="149" t="str">
        <f t="shared" ca="1" si="80"/>
        <v>10/8/1996</v>
      </c>
      <c r="I1676" t="s">
        <v>1644</v>
      </c>
      <c r="J1676" t="s">
        <v>2</v>
      </c>
      <c r="K1676" t="s">
        <v>2</v>
      </c>
      <c r="L1676" t="s">
        <v>2</v>
      </c>
      <c r="M1676" t="s">
        <v>2</v>
      </c>
      <c r="N1676" t="s">
        <v>2</v>
      </c>
      <c r="O1676" t="s">
        <v>2</v>
      </c>
      <c r="P1676" t="s">
        <v>2</v>
      </c>
      <c r="Q1676" t="s">
        <v>2</v>
      </c>
      <c r="R1676" t="s">
        <v>2</v>
      </c>
      <c r="S1676" t="s">
        <v>2</v>
      </c>
      <c r="T1676" t="s">
        <v>2</v>
      </c>
      <c r="U1676" t="s">
        <v>2</v>
      </c>
      <c r="V1676" t="s">
        <v>2</v>
      </c>
      <c r="W1676" t="s">
        <v>2</v>
      </c>
      <c r="X1676" t="s">
        <v>2</v>
      </c>
      <c r="Y1676" t="s">
        <v>2</v>
      </c>
      <c r="Z1676">
        <v>2010</v>
      </c>
      <c r="AA1676" t="s">
        <v>1660</v>
      </c>
      <c r="AB1676" t="s">
        <v>2</v>
      </c>
      <c r="AC1676" t="s">
        <v>2</v>
      </c>
      <c r="AD1676" t="s">
        <v>2</v>
      </c>
      <c r="AE1676" t="s">
        <v>1490</v>
      </c>
      <c r="AF1676" t="s">
        <v>1491</v>
      </c>
      <c r="AG1676" t="s">
        <v>2</v>
      </c>
      <c r="AH1676" t="s">
        <v>2</v>
      </c>
    </row>
    <row r="1677" spans="1:34">
      <c r="A1677">
        <v>7415</v>
      </c>
      <c r="B1677">
        <v>1012544</v>
      </c>
      <c r="C1677" t="s">
        <v>183</v>
      </c>
      <c r="D1677" t="str">
        <f t="shared" ca="1" si="78"/>
        <v>RDSAUACMXG</v>
      </c>
      <c r="E1677" t="str">
        <f t="shared" ca="1" si="79"/>
        <v>Lniuykyqwtonl</v>
      </c>
      <c r="F1677" t="s">
        <v>150</v>
      </c>
      <c r="G1677" t="s">
        <v>167</v>
      </c>
      <c r="H1677" s="149" t="str">
        <f t="shared" ca="1" si="80"/>
        <v>21/1/1995</v>
      </c>
      <c r="I1677" t="s">
        <v>1650</v>
      </c>
      <c r="J1677" t="s">
        <v>2</v>
      </c>
      <c r="K1677" t="s">
        <v>1710</v>
      </c>
      <c r="L1677" t="s">
        <v>1711</v>
      </c>
      <c r="M1677" t="s">
        <v>219</v>
      </c>
      <c r="N1677">
        <v>77</v>
      </c>
      <c r="O1677" t="s">
        <v>157</v>
      </c>
      <c r="P1677" t="s">
        <v>2</v>
      </c>
      <c r="Q1677" t="s">
        <v>2</v>
      </c>
      <c r="R1677" t="s">
        <v>2</v>
      </c>
      <c r="S1677" t="s">
        <v>2</v>
      </c>
      <c r="T1677" t="s">
        <v>2</v>
      </c>
      <c r="U1677" t="s">
        <v>2</v>
      </c>
      <c r="V1677" t="s">
        <v>2</v>
      </c>
      <c r="W1677" t="s">
        <v>2</v>
      </c>
      <c r="X1677" t="s">
        <v>2</v>
      </c>
      <c r="Y1677" t="s">
        <v>2</v>
      </c>
      <c r="Z1677">
        <v>2009</v>
      </c>
      <c r="AA1677" t="s">
        <v>1488</v>
      </c>
      <c r="AB1677" t="s">
        <v>1666</v>
      </c>
      <c r="AC1677" t="s">
        <v>196</v>
      </c>
      <c r="AD1677" t="s">
        <v>224</v>
      </c>
      <c r="AE1677" t="s">
        <v>1490</v>
      </c>
      <c r="AF1677" t="s">
        <v>1491</v>
      </c>
      <c r="AG1677" t="s">
        <v>2</v>
      </c>
      <c r="AH1677" t="s">
        <v>2</v>
      </c>
    </row>
    <row r="1678" spans="1:34">
      <c r="A1678">
        <v>7415</v>
      </c>
      <c r="B1678">
        <v>1012746</v>
      </c>
      <c r="C1678" t="s">
        <v>149</v>
      </c>
      <c r="D1678" t="str">
        <f t="shared" ca="1" si="78"/>
        <v>VFNHEFDMPC</v>
      </c>
      <c r="E1678" t="str">
        <f t="shared" ca="1" si="79"/>
        <v>Zohfedglaxazq</v>
      </c>
      <c r="F1678" t="s">
        <v>150</v>
      </c>
      <c r="G1678" t="s">
        <v>167</v>
      </c>
      <c r="H1678" s="149" t="str">
        <f t="shared" ca="1" si="80"/>
        <v>10/7/1997</v>
      </c>
      <c r="I1678" t="s">
        <v>1644</v>
      </c>
      <c r="J1678" t="s">
        <v>2</v>
      </c>
      <c r="K1678" t="s">
        <v>2</v>
      </c>
      <c r="L1678" t="s">
        <v>2</v>
      </c>
      <c r="M1678" t="s">
        <v>2</v>
      </c>
      <c r="N1678" t="s">
        <v>2</v>
      </c>
      <c r="O1678" t="s">
        <v>2</v>
      </c>
      <c r="P1678" t="s">
        <v>2</v>
      </c>
      <c r="Q1678" t="s">
        <v>2</v>
      </c>
      <c r="R1678" t="s">
        <v>2</v>
      </c>
      <c r="S1678" t="s">
        <v>2</v>
      </c>
      <c r="T1678" t="s">
        <v>2</v>
      </c>
      <c r="U1678" t="s">
        <v>2</v>
      </c>
      <c r="V1678" t="s">
        <v>2</v>
      </c>
      <c r="W1678" t="s">
        <v>2</v>
      </c>
      <c r="X1678" t="s">
        <v>2</v>
      </c>
      <c r="Y1678" t="s">
        <v>2</v>
      </c>
      <c r="Z1678" t="s">
        <v>2</v>
      </c>
      <c r="AA1678" t="s">
        <v>164</v>
      </c>
      <c r="AB1678" t="s">
        <v>2</v>
      </c>
      <c r="AC1678" t="s">
        <v>2</v>
      </c>
      <c r="AD1678" t="s">
        <v>2</v>
      </c>
      <c r="AE1678" t="s">
        <v>2</v>
      </c>
      <c r="AF1678" t="s">
        <v>2</v>
      </c>
      <c r="AG1678" t="s">
        <v>2</v>
      </c>
      <c r="AH1678" t="s">
        <v>2</v>
      </c>
    </row>
    <row r="1679" spans="1:34">
      <c r="A1679">
        <v>7415</v>
      </c>
      <c r="B1679">
        <v>1012872</v>
      </c>
      <c r="C1679" t="s">
        <v>183</v>
      </c>
      <c r="D1679" t="str">
        <f t="shared" ca="1" si="78"/>
        <v>CHEMZHKTDS</v>
      </c>
      <c r="E1679" t="str">
        <f t="shared" ca="1" si="79"/>
        <v>Artwrpbjwfzew</v>
      </c>
      <c r="F1679" t="s">
        <v>150</v>
      </c>
      <c r="G1679" t="s">
        <v>167</v>
      </c>
      <c r="H1679" s="149" t="str">
        <f t="shared" ca="1" si="80"/>
        <v>21/8/1995</v>
      </c>
      <c r="I1679" t="s">
        <v>1650</v>
      </c>
      <c r="J1679" t="s">
        <v>2</v>
      </c>
      <c r="K1679" t="s">
        <v>1712</v>
      </c>
      <c r="L1679" t="s">
        <v>1713</v>
      </c>
      <c r="M1679" t="s">
        <v>315</v>
      </c>
      <c r="N1679">
        <v>94</v>
      </c>
      <c r="O1679" t="s">
        <v>157</v>
      </c>
      <c r="P1679" t="s">
        <v>2</v>
      </c>
      <c r="Q1679" t="s">
        <v>2</v>
      </c>
      <c r="R1679" t="s">
        <v>2</v>
      </c>
      <c r="S1679" t="s">
        <v>2</v>
      </c>
      <c r="T1679" t="s">
        <v>2</v>
      </c>
      <c r="U1679" t="s">
        <v>2</v>
      </c>
      <c r="V1679" t="s">
        <v>2</v>
      </c>
      <c r="W1679" t="s">
        <v>2</v>
      </c>
      <c r="X1679" t="s">
        <v>2</v>
      </c>
      <c r="Y1679" t="s">
        <v>2</v>
      </c>
      <c r="Z1679">
        <v>2010</v>
      </c>
      <c r="AA1679" t="s">
        <v>1488</v>
      </c>
      <c r="AB1679" t="s">
        <v>1653</v>
      </c>
      <c r="AC1679" t="s">
        <v>2</v>
      </c>
      <c r="AD1679" t="s">
        <v>294</v>
      </c>
      <c r="AE1679" t="s">
        <v>1490</v>
      </c>
      <c r="AF1679" t="s">
        <v>1491</v>
      </c>
      <c r="AG1679" t="s">
        <v>2</v>
      </c>
      <c r="AH1679" t="s">
        <v>2</v>
      </c>
    </row>
    <row r="1680" spans="1:34">
      <c r="A1680">
        <v>7415</v>
      </c>
      <c r="B1680">
        <v>1012896</v>
      </c>
      <c r="C1680" t="s">
        <v>149</v>
      </c>
      <c r="D1680" t="str">
        <f t="shared" ca="1" si="78"/>
        <v>NSPDSJJFLN</v>
      </c>
      <c r="E1680" t="str">
        <f t="shared" ca="1" si="79"/>
        <v>Cmpimvdexfyel</v>
      </c>
      <c r="F1680" t="s">
        <v>150</v>
      </c>
      <c r="G1680" t="s">
        <v>167</v>
      </c>
      <c r="H1680" s="149" t="str">
        <f t="shared" ca="1" si="80"/>
        <v>7/4/1996</v>
      </c>
      <c r="I1680" t="s">
        <v>1644</v>
      </c>
      <c r="J1680" t="s">
        <v>2</v>
      </c>
      <c r="K1680" t="s">
        <v>2</v>
      </c>
      <c r="L1680" t="s">
        <v>2</v>
      </c>
      <c r="M1680" t="s">
        <v>2</v>
      </c>
      <c r="N1680" t="s">
        <v>2</v>
      </c>
      <c r="O1680" t="s">
        <v>2</v>
      </c>
      <c r="P1680" t="s">
        <v>2</v>
      </c>
      <c r="Q1680" t="s">
        <v>2</v>
      </c>
      <c r="R1680" t="s">
        <v>2</v>
      </c>
      <c r="S1680" t="s">
        <v>2</v>
      </c>
      <c r="T1680" t="s">
        <v>2</v>
      </c>
      <c r="U1680" t="s">
        <v>2</v>
      </c>
      <c r="V1680" t="s">
        <v>2</v>
      </c>
      <c r="W1680" t="s">
        <v>2</v>
      </c>
      <c r="X1680" t="s">
        <v>2</v>
      </c>
      <c r="Y1680" t="s">
        <v>2</v>
      </c>
      <c r="Z1680">
        <v>2008</v>
      </c>
      <c r="AA1680" t="s">
        <v>1488</v>
      </c>
      <c r="AB1680" t="s">
        <v>1666</v>
      </c>
      <c r="AC1680" t="s">
        <v>196</v>
      </c>
      <c r="AD1680" t="s">
        <v>211</v>
      </c>
      <c r="AE1680" t="s">
        <v>1649</v>
      </c>
      <c r="AF1680" t="s">
        <v>1667</v>
      </c>
      <c r="AG1680" t="s">
        <v>2</v>
      </c>
      <c r="AH1680" t="s">
        <v>2</v>
      </c>
    </row>
    <row r="1681" spans="1:34">
      <c r="A1681">
        <v>7415</v>
      </c>
      <c r="B1681">
        <v>1013550</v>
      </c>
      <c r="C1681" t="s">
        <v>149</v>
      </c>
      <c r="D1681" t="str">
        <f t="shared" ca="1" si="78"/>
        <v>JZEDLOOBVJ</v>
      </c>
      <c r="E1681" t="str">
        <f t="shared" ca="1" si="79"/>
        <v>Ewubrwgjacpgw</v>
      </c>
      <c r="F1681" t="s">
        <v>150</v>
      </c>
      <c r="G1681" t="s">
        <v>167</v>
      </c>
      <c r="H1681" s="149" t="str">
        <f t="shared" ca="1" si="80"/>
        <v>17/9/1997</v>
      </c>
      <c r="I1681" t="s">
        <v>1650</v>
      </c>
      <c r="J1681" t="s">
        <v>2</v>
      </c>
      <c r="K1681" t="s">
        <v>1545</v>
      </c>
      <c r="L1681" t="s">
        <v>1099</v>
      </c>
      <c r="M1681" t="s">
        <v>1546</v>
      </c>
      <c r="N1681">
        <v>92</v>
      </c>
      <c r="O1681" t="s">
        <v>157</v>
      </c>
      <c r="P1681" t="s">
        <v>2</v>
      </c>
      <c r="Q1681" t="s">
        <v>2</v>
      </c>
      <c r="R1681" t="s">
        <v>2</v>
      </c>
      <c r="S1681" t="s">
        <v>2</v>
      </c>
      <c r="T1681" t="s">
        <v>2</v>
      </c>
      <c r="U1681" t="s">
        <v>2</v>
      </c>
      <c r="V1681" t="s">
        <v>2</v>
      </c>
      <c r="W1681" t="s">
        <v>2</v>
      </c>
      <c r="X1681" t="s">
        <v>2</v>
      </c>
      <c r="Y1681" t="s">
        <v>2</v>
      </c>
      <c r="Z1681">
        <v>2010</v>
      </c>
      <c r="AA1681" t="s">
        <v>1488</v>
      </c>
      <c r="AB1681" t="s">
        <v>1714</v>
      </c>
      <c r="AC1681" t="s">
        <v>2</v>
      </c>
      <c r="AD1681" t="s">
        <v>300</v>
      </c>
      <c r="AE1681" t="s">
        <v>1490</v>
      </c>
      <c r="AF1681" t="s">
        <v>1491</v>
      </c>
      <c r="AG1681" t="s">
        <v>2</v>
      </c>
      <c r="AH1681" t="s">
        <v>2</v>
      </c>
    </row>
    <row r="1682" spans="1:34">
      <c r="A1682">
        <v>7415</v>
      </c>
      <c r="B1682">
        <v>1013770</v>
      </c>
      <c r="C1682" t="s">
        <v>149</v>
      </c>
      <c r="D1682" t="str">
        <f t="shared" ca="1" si="78"/>
        <v>GYATMQHYPD</v>
      </c>
      <c r="E1682" t="str">
        <f t="shared" ca="1" si="79"/>
        <v>Bubfcguowffyx</v>
      </c>
      <c r="F1682" t="s">
        <v>150</v>
      </c>
      <c r="G1682" t="s">
        <v>167</v>
      </c>
      <c r="H1682" s="149" t="str">
        <f t="shared" ca="1" si="80"/>
        <v>18/10/1996</v>
      </c>
      <c r="I1682" t="s">
        <v>1650</v>
      </c>
      <c r="J1682" t="s">
        <v>2</v>
      </c>
      <c r="K1682" t="s">
        <v>1715</v>
      </c>
      <c r="L1682" t="s">
        <v>1716</v>
      </c>
      <c r="M1682" t="s">
        <v>1717</v>
      </c>
      <c r="N1682">
        <v>42</v>
      </c>
      <c r="O1682" t="s">
        <v>157</v>
      </c>
      <c r="P1682" t="s">
        <v>2</v>
      </c>
      <c r="Q1682" t="s">
        <v>2</v>
      </c>
      <c r="R1682" t="s">
        <v>2</v>
      </c>
      <c r="S1682" t="s">
        <v>2</v>
      </c>
      <c r="T1682" t="s">
        <v>2</v>
      </c>
      <c r="U1682" t="s">
        <v>2</v>
      </c>
      <c r="V1682" t="s">
        <v>2</v>
      </c>
      <c r="W1682" t="s">
        <v>2</v>
      </c>
      <c r="X1682" t="s">
        <v>2</v>
      </c>
      <c r="Y1682" t="s">
        <v>2</v>
      </c>
      <c r="Z1682">
        <v>2009</v>
      </c>
      <c r="AA1682" t="s">
        <v>1488</v>
      </c>
      <c r="AB1682" t="s">
        <v>1666</v>
      </c>
      <c r="AC1682" t="s">
        <v>199</v>
      </c>
      <c r="AD1682" t="s">
        <v>201</v>
      </c>
      <c r="AE1682" t="s">
        <v>1718</v>
      </c>
      <c r="AF1682" t="s">
        <v>1491</v>
      </c>
      <c r="AG1682" t="s">
        <v>2</v>
      </c>
      <c r="AH1682" t="s">
        <v>2</v>
      </c>
    </row>
    <row r="1683" spans="1:34">
      <c r="A1683">
        <v>7415</v>
      </c>
      <c r="B1683">
        <v>1013989</v>
      </c>
      <c r="C1683" t="s">
        <v>149</v>
      </c>
      <c r="D1683" t="str">
        <f t="shared" ca="1" si="78"/>
        <v>YLRHCSRSRM</v>
      </c>
      <c r="E1683" t="str">
        <f t="shared" ca="1" si="79"/>
        <v>Gzfkzopoaubwt</v>
      </c>
      <c r="F1683" t="s">
        <v>150</v>
      </c>
      <c r="G1683" t="s">
        <v>167</v>
      </c>
      <c r="H1683" s="149" t="str">
        <f t="shared" ca="1" si="80"/>
        <v>19/4/1997</v>
      </c>
      <c r="I1683" t="s">
        <v>1644</v>
      </c>
      <c r="J1683" t="s">
        <v>2</v>
      </c>
      <c r="K1683" t="s">
        <v>2</v>
      </c>
      <c r="L1683" t="s">
        <v>2</v>
      </c>
      <c r="M1683" t="s">
        <v>2</v>
      </c>
      <c r="N1683" t="s">
        <v>2</v>
      </c>
      <c r="O1683" t="s">
        <v>2</v>
      </c>
      <c r="P1683" t="s">
        <v>2</v>
      </c>
      <c r="Q1683" t="s">
        <v>2</v>
      </c>
      <c r="R1683" t="s">
        <v>2</v>
      </c>
      <c r="S1683" t="s">
        <v>2</v>
      </c>
      <c r="T1683" t="s">
        <v>2</v>
      </c>
      <c r="U1683" t="s">
        <v>2</v>
      </c>
      <c r="V1683" t="s">
        <v>2</v>
      </c>
      <c r="W1683" t="s">
        <v>2</v>
      </c>
      <c r="X1683" t="s">
        <v>2</v>
      </c>
      <c r="Y1683" t="s">
        <v>2</v>
      </c>
      <c r="Z1683" t="s">
        <v>2</v>
      </c>
      <c r="AA1683" t="s">
        <v>1488</v>
      </c>
      <c r="AB1683" t="s">
        <v>1719</v>
      </c>
      <c r="AC1683" t="s">
        <v>2</v>
      </c>
      <c r="AD1683" t="s">
        <v>224</v>
      </c>
      <c r="AE1683" t="s">
        <v>1718</v>
      </c>
      <c r="AF1683" t="s">
        <v>1720</v>
      </c>
      <c r="AG1683" t="s">
        <v>2</v>
      </c>
      <c r="AH1683" t="s">
        <v>2</v>
      </c>
    </row>
    <row r="1684" spans="1:34">
      <c r="A1684">
        <v>7415</v>
      </c>
      <c r="B1684">
        <v>1014354</v>
      </c>
      <c r="C1684" t="s">
        <v>149</v>
      </c>
      <c r="D1684" t="str">
        <f t="shared" ca="1" si="78"/>
        <v>TCMYPSMTRS</v>
      </c>
      <c r="E1684" t="str">
        <f t="shared" ca="1" si="79"/>
        <v>Ewvfwzoycbaqv</v>
      </c>
      <c r="F1684" t="s">
        <v>150</v>
      </c>
      <c r="G1684" t="s">
        <v>167</v>
      </c>
      <c r="H1684" s="149" t="str">
        <f t="shared" ca="1" si="80"/>
        <v>21/8/1994</v>
      </c>
      <c r="I1684" t="s">
        <v>1650</v>
      </c>
      <c r="J1684" t="s">
        <v>2</v>
      </c>
      <c r="K1684" t="s">
        <v>1721</v>
      </c>
      <c r="L1684" t="s">
        <v>1722</v>
      </c>
      <c r="M1684" t="s">
        <v>223</v>
      </c>
      <c r="N1684">
        <v>75</v>
      </c>
      <c r="O1684" t="s">
        <v>157</v>
      </c>
      <c r="P1684" t="s">
        <v>2</v>
      </c>
      <c r="Q1684" t="s">
        <v>2</v>
      </c>
      <c r="R1684" t="s">
        <v>2</v>
      </c>
      <c r="S1684" t="s">
        <v>2</v>
      </c>
      <c r="T1684" t="s">
        <v>2</v>
      </c>
      <c r="U1684" t="s">
        <v>2</v>
      </c>
      <c r="V1684" t="s">
        <v>2</v>
      </c>
      <c r="W1684" t="s">
        <v>2</v>
      </c>
      <c r="X1684" t="s">
        <v>2</v>
      </c>
      <c r="Y1684" t="s">
        <v>2</v>
      </c>
      <c r="Z1684">
        <v>2009</v>
      </c>
      <c r="AA1684" t="s">
        <v>1488</v>
      </c>
      <c r="AB1684" t="s">
        <v>1698</v>
      </c>
      <c r="AC1684" t="s">
        <v>2</v>
      </c>
      <c r="AD1684" t="s">
        <v>253</v>
      </c>
      <c r="AE1684" t="s">
        <v>1490</v>
      </c>
      <c r="AF1684" t="s">
        <v>1491</v>
      </c>
      <c r="AG1684" t="s">
        <v>2</v>
      </c>
      <c r="AH1684" t="s">
        <v>2</v>
      </c>
    </row>
    <row r="1685" spans="1:34">
      <c r="A1685">
        <v>7415</v>
      </c>
      <c r="B1685">
        <v>1014483</v>
      </c>
      <c r="C1685" t="s">
        <v>183</v>
      </c>
      <c r="D1685" t="str">
        <f t="shared" ca="1" si="78"/>
        <v>PYVXPJZCLF</v>
      </c>
      <c r="E1685" t="str">
        <f t="shared" ca="1" si="79"/>
        <v>Riibwonhskwih</v>
      </c>
      <c r="F1685" t="s">
        <v>150</v>
      </c>
      <c r="G1685" t="s">
        <v>167</v>
      </c>
      <c r="H1685" s="149" t="str">
        <f t="shared" ca="1" si="80"/>
        <v>20/8/1997</v>
      </c>
      <c r="I1685" t="s">
        <v>1677</v>
      </c>
      <c r="J1685" t="s">
        <v>2</v>
      </c>
      <c r="K1685" t="s">
        <v>2</v>
      </c>
      <c r="L1685" t="s">
        <v>1723</v>
      </c>
      <c r="M1685" t="s">
        <v>1724</v>
      </c>
      <c r="N1685">
        <v>99</v>
      </c>
      <c r="O1685" t="s">
        <v>1680</v>
      </c>
      <c r="P1685" t="s">
        <v>1681</v>
      </c>
      <c r="Q1685" t="s">
        <v>2</v>
      </c>
      <c r="R1685" t="s">
        <v>1681</v>
      </c>
      <c r="S1685" t="s">
        <v>2</v>
      </c>
      <c r="T1685" t="s">
        <v>2</v>
      </c>
      <c r="U1685" t="s">
        <v>2</v>
      </c>
      <c r="V1685" t="s">
        <v>160</v>
      </c>
      <c r="W1685" t="s">
        <v>301</v>
      </c>
      <c r="X1685" t="s">
        <v>2</v>
      </c>
      <c r="Y1685" t="s">
        <v>2</v>
      </c>
      <c r="Z1685">
        <v>2011</v>
      </c>
      <c r="AA1685" t="s">
        <v>164</v>
      </c>
      <c r="AB1685" t="s">
        <v>2</v>
      </c>
      <c r="AC1685" t="s">
        <v>2</v>
      </c>
      <c r="AD1685" t="s">
        <v>2</v>
      </c>
      <c r="AE1685" t="s">
        <v>2</v>
      </c>
      <c r="AF1685" t="s">
        <v>2</v>
      </c>
      <c r="AG1685" t="s">
        <v>2</v>
      </c>
      <c r="AH1685" t="s">
        <v>2</v>
      </c>
    </row>
    <row r="1686" spans="1:34">
      <c r="A1686">
        <v>7415</v>
      </c>
      <c r="B1686">
        <v>1014758</v>
      </c>
      <c r="C1686" t="s">
        <v>149</v>
      </c>
      <c r="D1686" t="str">
        <f t="shared" ca="1" si="78"/>
        <v>UJCEOMFKLA</v>
      </c>
      <c r="E1686" t="str">
        <f t="shared" ca="1" si="79"/>
        <v>Bgpkncytsxewd</v>
      </c>
      <c r="F1686" t="s">
        <v>150</v>
      </c>
      <c r="G1686" t="s">
        <v>151</v>
      </c>
      <c r="H1686" s="149" t="str">
        <f t="shared" ca="1" si="80"/>
        <v>2/10/1996</v>
      </c>
      <c r="I1686" t="s">
        <v>1650</v>
      </c>
      <c r="J1686" t="s">
        <v>2</v>
      </c>
      <c r="K1686" t="s">
        <v>1687</v>
      </c>
      <c r="L1686" t="s">
        <v>1688</v>
      </c>
      <c r="M1686" t="s">
        <v>369</v>
      </c>
      <c r="N1686">
        <v>93</v>
      </c>
      <c r="O1686" t="s">
        <v>157</v>
      </c>
      <c r="P1686" t="s">
        <v>2</v>
      </c>
      <c r="Q1686" t="s">
        <v>2</v>
      </c>
      <c r="R1686" t="s">
        <v>2</v>
      </c>
      <c r="S1686" t="s">
        <v>2</v>
      </c>
      <c r="T1686" t="s">
        <v>2</v>
      </c>
      <c r="U1686" t="s">
        <v>2</v>
      </c>
      <c r="V1686" t="s">
        <v>2</v>
      </c>
      <c r="W1686" t="s">
        <v>2</v>
      </c>
      <c r="X1686" t="s">
        <v>2</v>
      </c>
      <c r="Y1686" t="s">
        <v>2</v>
      </c>
      <c r="Z1686">
        <v>2010</v>
      </c>
      <c r="AA1686" t="s">
        <v>1488</v>
      </c>
      <c r="AB1686" t="s">
        <v>1666</v>
      </c>
      <c r="AC1686" t="s">
        <v>196</v>
      </c>
      <c r="AD1686" t="s">
        <v>197</v>
      </c>
      <c r="AE1686" t="s">
        <v>1490</v>
      </c>
      <c r="AF1686" t="s">
        <v>1491</v>
      </c>
      <c r="AG1686" t="s">
        <v>2</v>
      </c>
      <c r="AH1686" t="s">
        <v>2</v>
      </c>
    </row>
    <row r="1687" spans="1:34">
      <c r="A1687">
        <v>7415</v>
      </c>
      <c r="B1687">
        <v>1015260</v>
      </c>
      <c r="C1687" t="s">
        <v>183</v>
      </c>
      <c r="D1687" t="str">
        <f t="shared" ca="1" si="78"/>
        <v>WMIEVQPLWQ</v>
      </c>
      <c r="E1687" t="str">
        <f t="shared" ca="1" si="79"/>
        <v>Koameagztdzpc</v>
      </c>
      <c r="F1687" t="s">
        <v>150</v>
      </c>
      <c r="G1687" t="s">
        <v>167</v>
      </c>
      <c r="H1687" s="149" t="str">
        <f t="shared" ca="1" si="80"/>
        <v>7/3/1995</v>
      </c>
      <c r="I1687" t="s">
        <v>1644</v>
      </c>
      <c r="J1687" t="s">
        <v>2</v>
      </c>
      <c r="K1687" t="s">
        <v>2</v>
      </c>
      <c r="L1687" t="s">
        <v>2</v>
      </c>
      <c r="M1687" t="s">
        <v>2</v>
      </c>
      <c r="N1687" t="s">
        <v>2</v>
      </c>
      <c r="O1687" t="s">
        <v>2</v>
      </c>
      <c r="P1687" t="s">
        <v>2</v>
      </c>
      <c r="Q1687" t="s">
        <v>2</v>
      </c>
      <c r="R1687" t="s">
        <v>2</v>
      </c>
      <c r="S1687" t="s">
        <v>2</v>
      </c>
      <c r="T1687" t="s">
        <v>2</v>
      </c>
      <c r="U1687" t="s">
        <v>2</v>
      </c>
      <c r="V1687" t="s">
        <v>2</v>
      </c>
      <c r="W1687" t="s">
        <v>2</v>
      </c>
      <c r="X1687" t="s">
        <v>2</v>
      </c>
      <c r="Y1687" t="s">
        <v>2</v>
      </c>
      <c r="Z1687">
        <v>2009</v>
      </c>
      <c r="AA1687" t="s">
        <v>164</v>
      </c>
      <c r="AB1687" t="s">
        <v>2</v>
      </c>
      <c r="AC1687" t="s">
        <v>2</v>
      </c>
      <c r="AD1687" t="s">
        <v>2</v>
      </c>
      <c r="AE1687" t="s">
        <v>2</v>
      </c>
      <c r="AF1687" t="s">
        <v>2</v>
      </c>
      <c r="AG1687" t="s">
        <v>2</v>
      </c>
      <c r="AH1687" t="s">
        <v>2</v>
      </c>
    </row>
    <row r="1688" spans="1:34">
      <c r="A1688">
        <v>7415</v>
      </c>
      <c r="B1688">
        <v>1015499</v>
      </c>
      <c r="C1688" t="s">
        <v>149</v>
      </c>
      <c r="D1688" t="str">
        <f t="shared" ca="1" si="78"/>
        <v>KWRULNMZFT</v>
      </c>
      <c r="E1688" t="str">
        <f t="shared" ca="1" si="79"/>
        <v>Yzlqikdugcdow</v>
      </c>
      <c r="F1688" t="s">
        <v>150</v>
      </c>
      <c r="G1688" t="s">
        <v>167</v>
      </c>
      <c r="H1688" s="149" t="str">
        <f t="shared" ca="1" si="80"/>
        <v>8/12/1995</v>
      </c>
      <c r="I1688" t="s">
        <v>1650</v>
      </c>
      <c r="J1688" t="s">
        <v>2</v>
      </c>
      <c r="K1688" t="s">
        <v>832</v>
      </c>
      <c r="L1688" t="s">
        <v>686</v>
      </c>
      <c r="M1688" t="s">
        <v>833</v>
      </c>
      <c r="N1688">
        <v>95</v>
      </c>
      <c r="O1688" t="s">
        <v>157</v>
      </c>
      <c r="P1688" t="s">
        <v>2</v>
      </c>
      <c r="Q1688" t="s">
        <v>2</v>
      </c>
      <c r="R1688" t="s">
        <v>2</v>
      </c>
      <c r="S1688" t="s">
        <v>2</v>
      </c>
      <c r="T1688" t="s">
        <v>2</v>
      </c>
      <c r="U1688" t="s">
        <v>2</v>
      </c>
      <c r="V1688" t="s">
        <v>2</v>
      </c>
      <c r="W1688" t="s">
        <v>2</v>
      </c>
      <c r="X1688" t="s">
        <v>2</v>
      </c>
      <c r="Y1688" t="s">
        <v>2</v>
      </c>
      <c r="Z1688">
        <v>2010</v>
      </c>
      <c r="AA1688" t="s">
        <v>1488</v>
      </c>
      <c r="AB1688" t="s">
        <v>1725</v>
      </c>
      <c r="AC1688" t="s">
        <v>2</v>
      </c>
      <c r="AD1688" t="s">
        <v>2</v>
      </c>
      <c r="AE1688" t="s">
        <v>1649</v>
      </c>
      <c r="AF1688" t="s">
        <v>1491</v>
      </c>
      <c r="AG1688" t="s">
        <v>2</v>
      </c>
      <c r="AH1688" t="s">
        <v>2</v>
      </c>
    </row>
    <row r="1689" spans="1:34">
      <c r="A1689">
        <v>7415</v>
      </c>
      <c r="B1689">
        <v>1015515</v>
      </c>
      <c r="C1689" t="s">
        <v>183</v>
      </c>
      <c r="D1689" t="str">
        <f t="shared" ca="1" si="78"/>
        <v>RTAYBQNSIX</v>
      </c>
      <c r="E1689" t="str">
        <f t="shared" ca="1" si="79"/>
        <v>Lzsuqudchbbvx</v>
      </c>
      <c r="F1689" t="s">
        <v>150</v>
      </c>
      <c r="G1689" t="s">
        <v>167</v>
      </c>
      <c r="H1689" s="149" t="str">
        <f t="shared" ca="1" si="80"/>
        <v>6/9/1996</v>
      </c>
      <c r="I1689" t="s">
        <v>1650</v>
      </c>
      <c r="J1689" t="s">
        <v>2</v>
      </c>
      <c r="K1689" t="s">
        <v>961</v>
      </c>
      <c r="L1689" t="s">
        <v>581</v>
      </c>
      <c r="M1689" t="s">
        <v>962</v>
      </c>
      <c r="N1689">
        <v>95</v>
      </c>
      <c r="O1689" t="s">
        <v>157</v>
      </c>
      <c r="P1689" t="s">
        <v>2</v>
      </c>
      <c r="Q1689" t="s">
        <v>2</v>
      </c>
      <c r="R1689" t="s">
        <v>2</v>
      </c>
      <c r="S1689" t="s">
        <v>2</v>
      </c>
      <c r="T1689" t="s">
        <v>2</v>
      </c>
      <c r="U1689" t="s">
        <v>2</v>
      </c>
      <c r="V1689" t="s">
        <v>2</v>
      </c>
      <c r="W1689" t="s">
        <v>2</v>
      </c>
      <c r="X1689" t="s">
        <v>2</v>
      </c>
      <c r="Y1689" t="s">
        <v>2</v>
      </c>
      <c r="Z1689">
        <v>2009</v>
      </c>
      <c r="AA1689" t="s">
        <v>1488</v>
      </c>
      <c r="AB1689" t="s">
        <v>1653</v>
      </c>
      <c r="AC1689" t="s">
        <v>2</v>
      </c>
      <c r="AD1689" t="s">
        <v>1676</v>
      </c>
      <c r="AE1689" t="s">
        <v>1490</v>
      </c>
      <c r="AF1689" t="s">
        <v>1491</v>
      </c>
      <c r="AG1689" t="s">
        <v>2</v>
      </c>
      <c r="AH1689" t="s">
        <v>2</v>
      </c>
    </row>
    <row r="1690" spans="1:34">
      <c r="A1690">
        <v>7415</v>
      </c>
      <c r="B1690">
        <v>1015613</v>
      </c>
      <c r="C1690" t="s">
        <v>149</v>
      </c>
      <c r="D1690" t="str">
        <f t="shared" ca="1" si="78"/>
        <v>GTKRIYNRZH</v>
      </c>
      <c r="E1690" t="str">
        <f t="shared" ca="1" si="79"/>
        <v>Iykqynciwnjdb</v>
      </c>
      <c r="F1690" t="s">
        <v>150</v>
      </c>
      <c r="G1690" t="s">
        <v>167</v>
      </c>
      <c r="H1690" s="149" t="str">
        <f t="shared" ca="1" si="80"/>
        <v>5/9/1994</v>
      </c>
      <c r="I1690" t="s">
        <v>1650</v>
      </c>
      <c r="J1690" t="s">
        <v>2</v>
      </c>
      <c r="K1690" t="s">
        <v>1651</v>
      </c>
      <c r="L1690" t="s">
        <v>1652</v>
      </c>
      <c r="M1690" t="s">
        <v>223</v>
      </c>
      <c r="N1690">
        <v>75</v>
      </c>
      <c r="O1690" t="s">
        <v>157</v>
      </c>
      <c r="P1690" t="s">
        <v>2</v>
      </c>
      <c r="Q1690" t="s">
        <v>2</v>
      </c>
      <c r="R1690" t="s">
        <v>2</v>
      </c>
      <c r="S1690" t="s">
        <v>2</v>
      </c>
      <c r="T1690" t="s">
        <v>2</v>
      </c>
      <c r="U1690" t="s">
        <v>2</v>
      </c>
      <c r="V1690" t="s">
        <v>2</v>
      </c>
      <c r="W1690" t="s">
        <v>2</v>
      </c>
      <c r="X1690" t="s">
        <v>2</v>
      </c>
      <c r="Y1690" t="s">
        <v>2</v>
      </c>
      <c r="Z1690">
        <v>2010</v>
      </c>
      <c r="AA1690" t="s">
        <v>1488</v>
      </c>
      <c r="AB1690" t="s">
        <v>1698</v>
      </c>
      <c r="AC1690" t="s">
        <v>2</v>
      </c>
      <c r="AD1690" t="s">
        <v>224</v>
      </c>
      <c r="AE1690" t="s">
        <v>1490</v>
      </c>
      <c r="AF1690" t="s">
        <v>1491</v>
      </c>
      <c r="AG1690" t="s">
        <v>2</v>
      </c>
      <c r="AH1690" t="s">
        <v>2</v>
      </c>
    </row>
    <row r="1691" spans="1:34">
      <c r="A1691">
        <v>7415</v>
      </c>
      <c r="B1691">
        <v>1015771</v>
      </c>
      <c r="C1691" t="s">
        <v>149</v>
      </c>
      <c r="D1691" t="str">
        <f t="shared" ca="1" si="78"/>
        <v>JUJJUXIXUU</v>
      </c>
      <c r="E1691" t="str">
        <f t="shared" ca="1" si="79"/>
        <v>Gyioljtmqzmcq</v>
      </c>
      <c r="F1691" t="s">
        <v>150</v>
      </c>
      <c r="G1691" t="s">
        <v>151</v>
      </c>
      <c r="H1691" s="149" t="str">
        <f t="shared" ca="1" si="80"/>
        <v>24/7/1997</v>
      </c>
      <c r="I1691" t="s">
        <v>1644</v>
      </c>
      <c r="J1691" t="s">
        <v>2</v>
      </c>
      <c r="K1691" t="s">
        <v>2</v>
      </c>
      <c r="L1691" t="s">
        <v>2</v>
      </c>
      <c r="M1691" t="s">
        <v>2</v>
      </c>
      <c r="N1691" t="s">
        <v>2</v>
      </c>
      <c r="O1691" t="s">
        <v>2</v>
      </c>
      <c r="P1691" t="s">
        <v>2</v>
      </c>
      <c r="Q1691" t="s">
        <v>2</v>
      </c>
      <c r="R1691" t="s">
        <v>2</v>
      </c>
      <c r="S1691" t="s">
        <v>2</v>
      </c>
      <c r="T1691" t="s">
        <v>2</v>
      </c>
      <c r="U1691" t="s">
        <v>2</v>
      </c>
      <c r="V1691" t="s">
        <v>2</v>
      </c>
      <c r="W1691" t="s">
        <v>2</v>
      </c>
      <c r="X1691" t="s">
        <v>2</v>
      </c>
      <c r="Y1691" t="s">
        <v>2</v>
      </c>
      <c r="Z1691">
        <v>2010</v>
      </c>
      <c r="AA1691" t="s">
        <v>1660</v>
      </c>
      <c r="AB1691" t="s">
        <v>2</v>
      </c>
      <c r="AC1691" t="s">
        <v>2</v>
      </c>
      <c r="AD1691" t="s">
        <v>2</v>
      </c>
      <c r="AE1691" t="s">
        <v>1490</v>
      </c>
      <c r="AF1691" t="s">
        <v>1491</v>
      </c>
      <c r="AG1691" t="s">
        <v>2</v>
      </c>
      <c r="AH1691" t="s">
        <v>2</v>
      </c>
    </row>
    <row r="1692" spans="1:34">
      <c r="A1692">
        <v>7415</v>
      </c>
      <c r="B1692">
        <v>1015969</v>
      </c>
      <c r="C1692" t="s">
        <v>149</v>
      </c>
      <c r="D1692" t="str">
        <f t="shared" ca="1" si="78"/>
        <v>YOCVRFKODE</v>
      </c>
      <c r="E1692" t="str">
        <f t="shared" ca="1" si="79"/>
        <v>Qvxamhvmmlcot</v>
      </c>
      <c r="F1692" t="s">
        <v>150</v>
      </c>
      <c r="G1692" t="s">
        <v>167</v>
      </c>
      <c r="H1692" s="149" t="str">
        <f t="shared" ca="1" si="80"/>
        <v>27/5/1995</v>
      </c>
      <c r="I1692" t="s">
        <v>1650</v>
      </c>
      <c r="J1692" t="s">
        <v>2</v>
      </c>
      <c r="K1692" t="s">
        <v>1684</v>
      </c>
      <c r="L1692" t="s">
        <v>1685</v>
      </c>
      <c r="M1692" t="s">
        <v>223</v>
      </c>
      <c r="N1692">
        <v>75</v>
      </c>
      <c r="O1692" t="s">
        <v>157</v>
      </c>
      <c r="P1692" t="s">
        <v>2</v>
      </c>
      <c r="Q1692" t="s">
        <v>2</v>
      </c>
      <c r="R1692" t="s">
        <v>2</v>
      </c>
      <c r="S1692" t="s">
        <v>2</v>
      </c>
      <c r="T1692" t="s">
        <v>2</v>
      </c>
      <c r="U1692" t="s">
        <v>2</v>
      </c>
      <c r="V1692" t="s">
        <v>2</v>
      </c>
      <c r="W1692" t="s">
        <v>2</v>
      </c>
      <c r="X1692" t="s">
        <v>2</v>
      </c>
      <c r="Y1692" t="s">
        <v>2</v>
      </c>
      <c r="Z1692">
        <v>2009</v>
      </c>
      <c r="AA1692" t="s">
        <v>1488</v>
      </c>
      <c r="AB1692" t="s">
        <v>1645</v>
      </c>
      <c r="AC1692" t="s">
        <v>2</v>
      </c>
      <c r="AD1692" t="s">
        <v>251</v>
      </c>
      <c r="AE1692" t="s">
        <v>1718</v>
      </c>
      <c r="AF1692" t="s">
        <v>1491</v>
      </c>
      <c r="AG1692" t="s">
        <v>2</v>
      </c>
      <c r="AH1692" t="s">
        <v>2</v>
      </c>
    </row>
    <row r="1693" spans="1:34">
      <c r="A1693">
        <v>7415</v>
      </c>
      <c r="B1693">
        <v>1016025</v>
      </c>
      <c r="C1693" t="s">
        <v>149</v>
      </c>
      <c r="D1693" t="str">
        <f t="shared" ca="1" si="78"/>
        <v>EFBTFKZIXT</v>
      </c>
      <c r="E1693" t="str">
        <f t="shared" ca="1" si="79"/>
        <v>Jqwqlagtdceri</v>
      </c>
      <c r="F1693" t="s">
        <v>150</v>
      </c>
      <c r="G1693" t="s">
        <v>167</v>
      </c>
      <c r="H1693" s="149" t="str">
        <f t="shared" ca="1" si="80"/>
        <v>7/12/1995</v>
      </c>
      <c r="I1693" t="s">
        <v>1650</v>
      </c>
      <c r="J1693" t="s">
        <v>2</v>
      </c>
      <c r="K1693" t="s">
        <v>1726</v>
      </c>
      <c r="L1693" t="s">
        <v>1727</v>
      </c>
      <c r="M1693" t="s">
        <v>768</v>
      </c>
      <c r="N1693">
        <v>94</v>
      </c>
      <c r="O1693" t="s">
        <v>157</v>
      </c>
      <c r="P1693" t="s">
        <v>2</v>
      </c>
      <c r="Q1693" t="s">
        <v>2</v>
      </c>
      <c r="R1693" t="s">
        <v>2</v>
      </c>
      <c r="S1693" t="s">
        <v>2</v>
      </c>
      <c r="T1693" t="s">
        <v>2</v>
      </c>
      <c r="U1693" t="s">
        <v>2</v>
      </c>
      <c r="V1693" t="s">
        <v>2</v>
      </c>
      <c r="W1693" t="s">
        <v>2</v>
      </c>
      <c r="X1693" t="s">
        <v>2</v>
      </c>
      <c r="Y1693" t="s">
        <v>2</v>
      </c>
      <c r="Z1693">
        <v>2010</v>
      </c>
      <c r="AA1693" t="s">
        <v>1488</v>
      </c>
      <c r="AB1693" t="s">
        <v>1645</v>
      </c>
      <c r="AC1693" t="s">
        <v>2</v>
      </c>
      <c r="AD1693" t="s">
        <v>251</v>
      </c>
      <c r="AE1693" t="s">
        <v>1490</v>
      </c>
      <c r="AF1693" t="s">
        <v>1491</v>
      </c>
      <c r="AG1693" t="s">
        <v>2</v>
      </c>
      <c r="AH1693" t="s">
        <v>2</v>
      </c>
    </row>
    <row r="1694" spans="1:34">
      <c r="A1694">
        <v>7415</v>
      </c>
      <c r="B1694">
        <v>1016182</v>
      </c>
      <c r="C1694" t="s">
        <v>149</v>
      </c>
      <c r="D1694" t="str">
        <f t="shared" ca="1" si="78"/>
        <v>JPMKTWUBZC</v>
      </c>
      <c r="E1694" t="str">
        <f t="shared" ca="1" si="79"/>
        <v>Cymasewgdqobp</v>
      </c>
      <c r="F1694" t="s">
        <v>150</v>
      </c>
      <c r="G1694" t="s">
        <v>167</v>
      </c>
      <c r="H1694" s="149" t="str">
        <f t="shared" ca="1" si="80"/>
        <v>18/1/1997</v>
      </c>
      <c r="I1694" t="s">
        <v>1644</v>
      </c>
      <c r="J1694" t="s">
        <v>2</v>
      </c>
      <c r="K1694" t="s">
        <v>2</v>
      </c>
      <c r="L1694" t="s">
        <v>2</v>
      </c>
      <c r="M1694" t="s">
        <v>2</v>
      </c>
      <c r="N1694" t="s">
        <v>2</v>
      </c>
      <c r="O1694" t="s">
        <v>2</v>
      </c>
      <c r="P1694" t="s">
        <v>2</v>
      </c>
      <c r="Q1694" t="s">
        <v>2</v>
      </c>
      <c r="R1694" t="s">
        <v>2</v>
      </c>
      <c r="S1694" t="s">
        <v>2</v>
      </c>
      <c r="T1694" t="s">
        <v>2</v>
      </c>
      <c r="U1694" t="s">
        <v>2</v>
      </c>
      <c r="V1694" t="s">
        <v>2</v>
      </c>
      <c r="W1694" t="s">
        <v>2</v>
      </c>
      <c r="X1694" t="s">
        <v>2</v>
      </c>
      <c r="Y1694" t="s">
        <v>2</v>
      </c>
      <c r="Z1694">
        <v>2009</v>
      </c>
      <c r="AA1694" t="s">
        <v>1660</v>
      </c>
      <c r="AB1694" t="s">
        <v>2</v>
      </c>
      <c r="AC1694" t="s">
        <v>2</v>
      </c>
      <c r="AD1694" t="s">
        <v>2</v>
      </c>
      <c r="AE1694" t="s">
        <v>1490</v>
      </c>
      <c r="AF1694" t="s">
        <v>1728</v>
      </c>
      <c r="AG1694" t="s">
        <v>2</v>
      </c>
      <c r="AH1694" t="s">
        <v>2</v>
      </c>
    </row>
    <row r="1695" spans="1:34">
      <c r="A1695">
        <v>7415</v>
      </c>
      <c r="B1695">
        <v>1016355</v>
      </c>
      <c r="C1695" t="s">
        <v>183</v>
      </c>
      <c r="D1695" t="str">
        <f t="shared" ca="1" si="78"/>
        <v>TAJSZAEUZY</v>
      </c>
      <c r="E1695" t="str">
        <f t="shared" ca="1" si="79"/>
        <v>Tsvjyhuuwucfb</v>
      </c>
      <c r="F1695" t="s">
        <v>150</v>
      </c>
      <c r="G1695" t="s">
        <v>167</v>
      </c>
      <c r="H1695" s="149" t="str">
        <f t="shared" ca="1" si="80"/>
        <v>9/11/1997</v>
      </c>
      <c r="I1695" t="s">
        <v>1644</v>
      </c>
      <c r="J1695" t="s">
        <v>2</v>
      </c>
      <c r="K1695" t="s">
        <v>2</v>
      </c>
      <c r="L1695" t="s">
        <v>2</v>
      </c>
      <c r="M1695" t="s">
        <v>2</v>
      </c>
      <c r="N1695" t="s">
        <v>2</v>
      </c>
      <c r="O1695" t="s">
        <v>2</v>
      </c>
      <c r="P1695" t="s">
        <v>2</v>
      </c>
      <c r="Q1695" t="s">
        <v>2</v>
      </c>
      <c r="R1695" t="s">
        <v>2</v>
      </c>
      <c r="S1695" t="s">
        <v>2</v>
      </c>
      <c r="T1695" t="s">
        <v>2</v>
      </c>
      <c r="U1695" t="s">
        <v>2</v>
      </c>
      <c r="V1695" t="s">
        <v>2</v>
      </c>
      <c r="W1695" t="s">
        <v>2</v>
      </c>
      <c r="X1695" t="s">
        <v>2</v>
      </c>
      <c r="Y1695" t="s">
        <v>2</v>
      </c>
      <c r="Z1695">
        <v>2010</v>
      </c>
      <c r="AA1695" t="s">
        <v>1488</v>
      </c>
      <c r="AB1695" t="s">
        <v>1666</v>
      </c>
      <c r="AC1695" t="s">
        <v>199</v>
      </c>
      <c r="AD1695" t="s">
        <v>201</v>
      </c>
      <c r="AE1695" t="s">
        <v>1490</v>
      </c>
      <c r="AF1695" t="s">
        <v>1491</v>
      </c>
      <c r="AG1695" t="s">
        <v>2</v>
      </c>
      <c r="AH1695" t="s">
        <v>2</v>
      </c>
    </row>
    <row r="1696" spans="1:34">
      <c r="A1696">
        <v>7415</v>
      </c>
      <c r="B1696">
        <v>1016730</v>
      </c>
      <c r="C1696" t="s">
        <v>149</v>
      </c>
      <c r="D1696" t="str">
        <f t="shared" ca="1" si="78"/>
        <v>PPYDJAELOD</v>
      </c>
      <c r="E1696" t="str">
        <f t="shared" ca="1" si="79"/>
        <v>Wlwmhxtvyvbfd</v>
      </c>
      <c r="F1696" t="s">
        <v>150</v>
      </c>
      <c r="G1696" t="s">
        <v>167</v>
      </c>
      <c r="H1696" s="149" t="str">
        <f t="shared" ca="1" si="80"/>
        <v>3/6/1994</v>
      </c>
      <c r="I1696" t="s">
        <v>1650</v>
      </c>
      <c r="J1696" t="s">
        <v>2</v>
      </c>
      <c r="K1696" t="s">
        <v>1691</v>
      </c>
      <c r="L1696" t="s">
        <v>1692</v>
      </c>
      <c r="M1696" t="s">
        <v>350</v>
      </c>
      <c r="N1696">
        <v>95</v>
      </c>
      <c r="O1696" t="s">
        <v>157</v>
      </c>
      <c r="P1696" t="s">
        <v>2</v>
      </c>
      <c r="Q1696" t="s">
        <v>2</v>
      </c>
      <c r="R1696" t="s">
        <v>2</v>
      </c>
      <c r="S1696" t="s">
        <v>2</v>
      </c>
      <c r="T1696" t="s">
        <v>2</v>
      </c>
      <c r="U1696" t="s">
        <v>2</v>
      </c>
      <c r="V1696" t="s">
        <v>2</v>
      </c>
      <c r="W1696" t="s">
        <v>2</v>
      </c>
      <c r="X1696" t="s">
        <v>2</v>
      </c>
      <c r="Y1696" t="s">
        <v>2</v>
      </c>
      <c r="Z1696">
        <v>2009</v>
      </c>
      <c r="AA1696" t="s">
        <v>1488</v>
      </c>
      <c r="AB1696" t="s">
        <v>1645</v>
      </c>
      <c r="AC1696" t="s">
        <v>2</v>
      </c>
      <c r="AD1696" t="s">
        <v>173</v>
      </c>
      <c r="AE1696" t="s">
        <v>1490</v>
      </c>
      <c r="AF1696" t="s">
        <v>1491</v>
      </c>
      <c r="AG1696" t="s">
        <v>2</v>
      </c>
      <c r="AH1696" t="s">
        <v>2</v>
      </c>
    </row>
    <row r="1697" spans="1:34">
      <c r="A1697">
        <v>7415</v>
      </c>
      <c r="B1697">
        <v>1016780</v>
      </c>
      <c r="C1697" t="s">
        <v>149</v>
      </c>
      <c r="D1697" t="str">
        <f t="shared" ca="1" si="78"/>
        <v>PUPAVBSAVP</v>
      </c>
      <c r="E1697" t="str">
        <f t="shared" ca="1" si="79"/>
        <v>Xpvcnlgtgtjgz</v>
      </c>
      <c r="F1697" t="s">
        <v>150</v>
      </c>
      <c r="G1697" t="s">
        <v>151</v>
      </c>
      <c r="H1697" s="149" t="str">
        <f t="shared" ca="1" si="80"/>
        <v>1/3/1996</v>
      </c>
      <c r="I1697" t="s">
        <v>1644</v>
      </c>
      <c r="J1697" t="s">
        <v>2</v>
      </c>
      <c r="K1697" t="s">
        <v>2</v>
      </c>
      <c r="L1697" t="s">
        <v>2</v>
      </c>
      <c r="M1697" t="s">
        <v>2</v>
      </c>
      <c r="N1697" t="s">
        <v>2</v>
      </c>
      <c r="O1697" t="s">
        <v>2</v>
      </c>
      <c r="P1697" t="s">
        <v>2</v>
      </c>
      <c r="Q1697" t="s">
        <v>2</v>
      </c>
      <c r="R1697" t="s">
        <v>2</v>
      </c>
      <c r="S1697" t="s">
        <v>2</v>
      </c>
      <c r="T1697" t="s">
        <v>2</v>
      </c>
      <c r="U1697" t="s">
        <v>2</v>
      </c>
      <c r="V1697" t="s">
        <v>2</v>
      </c>
      <c r="W1697" t="s">
        <v>2</v>
      </c>
      <c r="X1697" t="s">
        <v>2</v>
      </c>
      <c r="Y1697" t="s">
        <v>2</v>
      </c>
      <c r="Z1697">
        <v>2009</v>
      </c>
      <c r="AA1697" t="s">
        <v>1488</v>
      </c>
      <c r="AB1697" t="s">
        <v>1489</v>
      </c>
      <c r="AC1697" t="s">
        <v>2</v>
      </c>
      <c r="AD1697" t="s">
        <v>347</v>
      </c>
      <c r="AE1697" t="s">
        <v>1490</v>
      </c>
      <c r="AF1697" t="s">
        <v>1667</v>
      </c>
      <c r="AG1697" t="s">
        <v>2</v>
      </c>
      <c r="AH1697" t="s">
        <v>2</v>
      </c>
    </row>
    <row r="1698" spans="1:34">
      <c r="A1698">
        <v>7415</v>
      </c>
      <c r="B1698">
        <v>1017207</v>
      </c>
      <c r="C1698" t="s">
        <v>149</v>
      </c>
      <c r="D1698" t="str">
        <f t="shared" ca="1" si="78"/>
        <v>KITTRLDAWA</v>
      </c>
      <c r="E1698" t="str">
        <f t="shared" ca="1" si="79"/>
        <v>Fbfwczyrnulke</v>
      </c>
      <c r="F1698" t="s">
        <v>150</v>
      </c>
      <c r="G1698" t="s">
        <v>167</v>
      </c>
      <c r="H1698" s="149" t="str">
        <f t="shared" ca="1" si="80"/>
        <v>21/10/1997</v>
      </c>
      <c r="I1698" t="s">
        <v>1644</v>
      </c>
      <c r="J1698" t="s">
        <v>2</v>
      </c>
      <c r="K1698" t="s">
        <v>2</v>
      </c>
      <c r="L1698" t="s">
        <v>2</v>
      </c>
      <c r="M1698" t="s">
        <v>2</v>
      </c>
      <c r="N1698" t="s">
        <v>2</v>
      </c>
      <c r="O1698" t="s">
        <v>2</v>
      </c>
      <c r="P1698" t="s">
        <v>2</v>
      </c>
      <c r="Q1698" t="s">
        <v>2</v>
      </c>
      <c r="R1698" t="s">
        <v>2</v>
      </c>
      <c r="S1698" t="s">
        <v>2</v>
      </c>
      <c r="T1698" t="s">
        <v>2</v>
      </c>
      <c r="U1698" t="s">
        <v>2</v>
      </c>
      <c r="V1698" t="s">
        <v>2</v>
      </c>
      <c r="W1698" t="s">
        <v>2</v>
      </c>
      <c r="X1698" t="s">
        <v>2</v>
      </c>
      <c r="Y1698" t="s">
        <v>2</v>
      </c>
      <c r="Z1698">
        <v>2009</v>
      </c>
      <c r="AA1698" t="s">
        <v>1488</v>
      </c>
      <c r="AB1698" t="s">
        <v>1645</v>
      </c>
      <c r="AC1698" t="s">
        <v>2</v>
      </c>
      <c r="AD1698" t="s">
        <v>251</v>
      </c>
      <c r="AE1698" t="s">
        <v>1649</v>
      </c>
      <c r="AF1698" t="s">
        <v>1491</v>
      </c>
      <c r="AG1698" t="s">
        <v>2</v>
      </c>
      <c r="AH1698" t="s">
        <v>2</v>
      </c>
    </row>
    <row r="1699" spans="1:34">
      <c r="A1699">
        <v>7415</v>
      </c>
      <c r="B1699">
        <v>1017258</v>
      </c>
      <c r="C1699" t="s">
        <v>149</v>
      </c>
      <c r="D1699" t="str">
        <f t="shared" ca="1" si="78"/>
        <v>GVXVODPWCI</v>
      </c>
      <c r="E1699" t="str">
        <f t="shared" ca="1" si="79"/>
        <v>Hrcweszjeurfd</v>
      </c>
      <c r="F1699" t="s">
        <v>150</v>
      </c>
      <c r="G1699" t="s">
        <v>167</v>
      </c>
      <c r="H1699" s="149" t="str">
        <f t="shared" ca="1" si="80"/>
        <v>21/12/1997</v>
      </c>
      <c r="I1699" t="s">
        <v>1650</v>
      </c>
      <c r="J1699" t="s">
        <v>2</v>
      </c>
      <c r="K1699" t="s">
        <v>1729</v>
      </c>
      <c r="L1699" t="s">
        <v>1730</v>
      </c>
      <c r="M1699" t="s">
        <v>1165</v>
      </c>
      <c r="N1699">
        <v>94</v>
      </c>
      <c r="O1699" t="s">
        <v>157</v>
      </c>
      <c r="P1699" t="s">
        <v>2</v>
      </c>
      <c r="Q1699" t="s">
        <v>2</v>
      </c>
      <c r="R1699" t="s">
        <v>2</v>
      </c>
      <c r="S1699" t="s">
        <v>2</v>
      </c>
      <c r="T1699" t="s">
        <v>2</v>
      </c>
      <c r="U1699" t="s">
        <v>2</v>
      </c>
      <c r="V1699" t="s">
        <v>2</v>
      </c>
      <c r="W1699" t="s">
        <v>2</v>
      </c>
      <c r="X1699" t="s">
        <v>2</v>
      </c>
      <c r="Y1699" t="s">
        <v>2</v>
      </c>
      <c r="Z1699">
        <v>2010</v>
      </c>
      <c r="AA1699" t="s">
        <v>1488</v>
      </c>
      <c r="AB1699" t="s">
        <v>1666</v>
      </c>
      <c r="AC1699" t="s">
        <v>199</v>
      </c>
      <c r="AD1699" t="s">
        <v>201</v>
      </c>
      <c r="AE1699" t="s">
        <v>1649</v>
      </c>
      <c r="AF1699" t="s">
        <v>1491</v>
      </c>
      <c r="AG1699" t="s">
        <v>2</v>
      </c>
      <c r="AH1699" t="s">
        <v>2</v>
      </c>
    </row>
    <row r="1700" spans="1:34">
      <c r="A1700">
        <v>7415</v>
      </c>
      <c r="B1700">
        <v>1018798</v>
      </c>
      <c r="C1700" t="s">
        <v>149</v>
      </c>
      <c r="D1700" t="str">
        <f t="shared" ca="1" si="78"/>
        <v>IJZADIMQYY</v>
      </c>
      <c r="E1700" t="str">
        <f t="shared" ca="1" si="79"/>
        <v>Ttfzbalhbajta</v>
      </c>
      <c r="F1700" t="s">
        <v>150</v>
      </c>
      <c r="G1700" t="s">
        <v>151</v>
      </c>
      <c r="H1700" s="149" t="str">
        <f t="shared" ca="1" si="80"/>
        <v>26/11/1995</v>
      </c>
      <c r="I1700" t="s">
        <v>1650</v>
      </c>
      <c r="J1700" t="s">
        <v>2</v>
      </c>
      <c r="K1700" t="s">
        <v>1731</v>
      </c>
      <c r="L1700" t="s">
        <v>1732</v>
      </c>
      <c r="M1700" t="s">
        <v>740</v>
      </c>
      <c r="N1700">
        <v>92</v>
      </c>
      <c r="O1700" t="s">
        <v>157</v>
      </c>
      <c r="P1700" t="s">
        <v>2</v>
      </c>
      <c r="Q1700" t="s">
        <v>2</v>
      </c>
      <c r="R1700" t="s">
        <v>2</v>
      </c>
      <c r="S1700" t="s">
        <v>2</v>
      </c>
      <c r="T1700" t="s">
        <v>2</v>
      </c>
      <c r="U1700" t="s">
        <v>2</v>
      </c>
      <c r="V1700" t="s">
        <v>2</v>
      </c>
      <c r="W1700" t="s">
        <v>2</v>
      </c>
      <c r="X1700" t="s">
        <v>2</v>
      </c>
      <c r="Y1700" t="s">
        <v>2</v>
      </c>
      <c r="Z1700">
        <v>2010</v>
      </c>
      <c r="AA1700" t="s">
        <v>1488</v>
      </c>
      <c r="AB1700" t="s">
        <v>1666</v>
      </c>
      <c r="AC1700" t="s">
        <v>199</v>
      </c>
      <c r="AD1700" t="s">
        <v>201</v>
      </c>
      <c r="AE1700" t="s">
        <v>1490</v>
      </c>
      <c r="AF1700" t="s">
        <v>1491</v>
      </c>
      <c r="AG1700" t="s">
        <v>2</v>
      </c>
      <c r="AH1700" t="s">
        <v>2</v>
      </c>
    </row>
    <row r="1701" spans="1:34">
      <c r="A1701">
        <v>7415</v>
      </c>
      <c r="B1701">
        <v>1018873</v>
      </c>
      <c r="C1701" t="s">
        <v>183</v>
      </c>
      <c r="D1701" t="str">
        <f t="shared" ca="1" si="78"/>
        <v>RWFHQKHJXI</v>
      </c>
      <c r="E1701" t="str">
        <f t="shared" ca="1" si="79"/>
        <v>Yeezklsujlyrf</v>
      </c>
      <c r="F1701" t="s">
        <v>150</v>
      </c>
      <c r="G1701" t="s">
        <v>151</v>
      </c>
      <c r="H1701" s="149" t="str">
        <f t="shared" ca="1" si="80"/>
        <v>2/2/1997</v>
      </c>
      <c r="I1701" t="s">
        <v>1650</v>
      </c>
      <c r="J1701" t="s">
        <v>2</v>
      </c>
      <c r="K1701" t="s">
        <v>1687</v>
      </c>
      <c r="L1701" t="s">
        <v>1688</v>
      </c>
      <c r="M1701" t="s">
        <v>369</v>
      </c>
      <c r="N1701">
        <v>93</v>
      </c>
      <c r="O1701" t="s">
        <v>157</v>
      </c>
      <c r="P1701" t="s">
        <v>2</v>
      </c>
      <c r="Q1701" t="s">
        <v>2</v>
      </c>
      <c r="R1701" t="s">
        <v>2</v>
      </c>
      <c r="S1701" t="s">
        <v>2</v>
      </c>
      <c r="T1701" t="s">
        <v>2</v>
      </c>
      <c r="U1701" t="s">
        <v>2</v>
      </c>
      <c r="V1701" t="s">
        <v>2</v>
      </c>
      <c r="W1701" t="s">
        <v>2</v>
      </c>
      <c r="X1701" t="s">
        <v>2</v>
      </c>
      <c r="Y1701" t="s">
        <v>2</v>
      </c>
      <c r="Z1701">
        <v>2010</v>
      </c>
      <c r="AA1701" t="s">
        <v>1488</v>
      </c>
      <c r="AB1701" t="s">
        <v>1666</v>
      </c>
      <c r="AC1701" t="s">
        <v>196</v>
      </c>
      <c r="AD1701" t="s">
        <v>211</v>
      </c>
      <c r="AE1701" t="s">
        <v>1718</v>
      </c>
      <c r="AF1701" t="s">
        <v>1491</v>
      </c>
      <c r="AG1701" t="s">
        <v>2</v>
      </c>
      <c r="AH1701" t="s">
        <v>2</v>
      </c>
    </row>
    <row r="1702" spans="1:34">
      <c r="A1702">
        <v>7415</v>
      </c>
      <c r="B1702">
        <v>1018988</v>
      </c>
      <c r="C1702" t="s">
        <v>183</v>
      </c>
      <c r="D1702" t="str">
        <f t="shared" ca="1" si="78"/>
        <v>XYSUOXGNZK</v>
      </c>
      <c r="E1702" t="str">
        <f t="shared" ca="1" si="79"/>
        <v>Gktwyiygiueol</v>
      </c>
      <c r="F1702" t="s">
        <v>150</v>
      </c>
      <c r="G1702" t="s">
        <v>167</v>
      </c>
      <c r="H1702" s="149" t="str">
        <f t="shared" ca="1" si="80"/>
        <v>27/12/1996</v>
      </c>
      <c r="I1702" t="s">
        <v>1644</v>
      </c>
      <c r="J1702" t="s">
        <v>2</v>
      </c>
      <c r="K1702" t="s">
        <v>2</v>
      </c>
      <c r="L1702" t="s">
        <v>2</v>
      </c>
      <c r="M1702" t="s">
        <v>2</v>
      </c>
      <c r="N1702" t="s">
        <v>2</v>
      </c>
      <c r="O1702" t="s">
        <v>2</v>
      </c>
      <c r="P1702" t="s">
        <v>2</v>
      </c>
      <c r="Q1702" t="s">
        <v>2</v>
      </c>
      <c r="R1702" t="s">
        <v>2</v>
      </c>
      <c r="S1702" t="s">
        <v>2</v>
      </c>
      <c r="T1702" t="s">
        <v>2</v>
      </c>
      <c r="U1702" t="s">
        <v>2</v>
      </c>
      <c r="V1702" t="s">
        <v>2</v>
      </c>
      <c r="W1702" t="s">
        <v>2</v>
      </c>
      <c r="X1702" t="s">
        <v>2</v>
      </c>
      <c r="Y1702" t="s">
        <v>2</v>
      </c>
      <c r="Z1702">
        <v>2008</v>
      </c>
      <c r="AA1702" t="s">
        <v>1488</v>
      </c>
      <c r="AB1702" t="s">
        <v>1733</v>
      </c>
      <c r="AC1702" t="s">
        <v>2</v>
      </c>
      <c r="AD1702" t="s">
        <v>1734</v>
      </c>
      <c r="AE1702" t="s">
        <v>1490</v>
      </c>
      <c r="AF1702" t="s">
        <v>1667</v>
      </c>
      <c r="AG1702" t="s">
        <v>2</v>
      </c>
      <c r="AH1702" t="s">
        <v>2</v>
      </c>
    </row>
    <row r="1703" spans="1:34">
      <c r="A1703">
        <v>7415</v>
      </c>
      <c r="B1703">
        <v>1019269</v>
      </c>
      <c r="C1703" t="s">
        <v>149</v>
      </c>
      <c r="D1703" t="str">
        <f t="shared" ca="1" si="78"/>
        <v>UIVWNIGGYX</v>
      </c>
      <c r="E1703" t="str">
        <f t="shared" ca="1" si="79"/>
        <v>Pjzfwzsyjtteq</v>
      </c>
      <c r="F1703" t="s">
        <v>150</v>
      </c>
      <c r="G1703" t="s">
        <v>167</v>
      </c>
      <c r="H1703" s="149" t="str">
        <f t="shared" ca="1" si="80"/>
        <v>5/4/1996</v>
      </c>
      <c r="I1703" t="s">
        <v>1650</v>
      </c>
      <c r="J1703" t="s">
        <v>2</v>
      </c>
      <c r="K1703" t="s">
        <v>1731</v>
      </c>
      <c r="L1703" t="s">
        <v>1732</v>
      </c>
      <c r="M1703" t="s">
        <v>740</v>
      </c>
      <c r="N1703">
        <v>92</v>
      </c>
      <c r="O1703" t="s">
        <v>157</v>
      </c>
      <c r="P1703" t="s">
        <v>2</v>
      </c>
      <c r="Q1703" t="s">
        <v>2</v>
      </c>
      <c r="R1703" t="s">
        <v>2</v>
      </c>
      <c r="S1703" t="s">
        <v>2</v>
      </c>
      <c r="T1703" t="s">
        <v>2</v>
      </c>
      <c r="U1703" t="s">
        <v>2</v>
      </c>
      <c r="V1703" t="s">
        <v>2</v>
      </c>
      <c r="W1703" t="s">
        <v>2</v>
      </c>
      <c r="X1703" t="s">
        <v>2</v>
      </c>
      <c r="Y1703" t="s">
        <v>2</v>
      </c>
      <c r="Z1703">
        <v>2009</v>
      </c>
      <c r="AA1703" t="s">
        <v>1488</v>
      </c>
      <c r="AB1703" t="s">
        <v>1698</v>
      </c>
      <c r="AC1703" t="s">
        <v>2</v>
      </c>
      <c r="AD1703" t="s">
        <v>847</v>
      </c>
      <c r="AE1703" t="s">
        <v>1490</v>
      </c>
      <c r="AF1703" t="s">
        <v>1667</v>
      </c>
      <c r="AG1703" t="s">
        <v>2</v>
      </c>
      <c r="AH1703" t="s">
        <v>2</v>
      </c>
    </row>
    <row r="1704" spans="1:34">
      <c r="A1704">
        <v>7415</v>
      </c>
      <c r="B1704">
        <v>1019319</v>
      </c>
      <c r="C1704" t="s">
        <v>183</v>
      </c>
      <c r="D1704" t="str">
        <f t="shared" ca="1" si="78"/>
        <v>HOCAQHSARR</v>
      </c>
      <c r="E1704" t="str">
        <f t="shared" ca="1" si="79"/>
        <v>Xsyjaluvcrocw</v>
      </c>
      <c r="F1704" t="s">
        <v>150</v>
      </c>
      <c r="G1704" t="s">
        <v>151</v>
      </c>
      <c r="H1704" s="149" t="str">
        <f t="shared" ca="1" si="80"/>
        <v>7/8/1997</v>
      </c>
      <c r="I1704" t="s">
        <v>1644</v>
      </c>
      <c r="J1704" t="s">
        <v>2</v>
      </c>
      <c r="K1704" t="s">
        <v>2</v>
      </c>
      <c r="L1704" t="s">
        <v>2</v>
      </c>
      <c r="M1704" t="s">
        <v>2</v>
      </c>
      <c r="N1704" t="s">
        <v>2</v>
      </c>
      <c r="O1704" t="s">
        <v>2</v>
      </c>
      <c r="P1704" t="s">
        <v>2</v>
      </c>
      <c r="Q1704" t="s">
        <v>2</v>
      </c>
      <c r="R1704" t="s">
        <v>2</v>
      </c>
      <c r="S1704" t="s">
        <v>2</v>
      </c>
      <c r="T1704" t="s">
        <v>2</v>
      </c>
      <c r="U1704" t="s">
        <v>2</v>
      </c>
      <c r="V1704" t="s">
        <v>2</v>
      </c>
      <c r="W1704" t="s">
        <v>2</v>
      </c>
      <c r="X1704" t="s">
        <v>2</v>
      </c>
      <c r="Y1704" t="s">
        <v>2</v>
      </c>
      <c r="Z1704">
        <v>2010</v>
      </c>
      <c r="AA1704" t="s">
        <v>1488</v>
      </c>
      <c r="AB1704" t="s">
        <v>1653</v>
      </c>
      <c r="AC1704" t="s">
        <v>2</v>
      </c>
      <c r="AD1704" t="s">
        <v>1735</v>
      </c>
      <c r="AE1704" t="s">
        <v>1490</v>
      </c>
      <c r="AF1704" t="s">
        <v>1491</v>
      </c>
      <c r="AG1704" t="s">
        <v>2</v>
      </c>
      <c r="AH1704" t="s">
        <v>2</v>
      </c>
    </row>
    <row r="1705" spans="1:34">
      <c r="A1705">
        <v>7415</v>
      </c>
      <c r="B1705">
        <v>1019403</v>
      </c>
      <c r="C1705" t="s">
        <v>149</v>
      </c>
      <c r="D1705" t="str">
        <f t="shared" ca="1" si="78"/>
        <v>NZDPRAVJEL</v>
      </c>
      <c r="E1705" t="str">
        <f t="shared" ca="1" si="79"/>
        <v>Vajiadsotywat</v>
      </c>
      <c r="F1705" t="s">
        <v>150</v>
      </c>
      <c r="G1705" t="s">
        <v>167</v>
      </c>
      <c r="H1705" s="149" t="str">
        <f t="shared" ca="1" si="80"/>
        <v>14/10/1996</v>
      </c>
      <c r="I1705" t="s">
        <v>1650</v>
      </c>
      <c r="J1705" t="s">
        <v>2</v>
      </c>
      <c r="K1705" t="s">
        <v>1736</v>
      </c>
      <c r="L1705" t="s">
        <v>1737</v>
      </c>
      <c r="M1705" t="s">
        <v>223</v>
      </c>
      <c r="N1705">
        <v>75</v>
      </c>
      <c r="O1705" t="s">
        <v>157</v>
      </c>
      <c r="P1705" t="s">
        <v>2</v>
      </c>
      <c r="Q1705" t="s">
        <v>2</v>
      </c>
      <c r="R1705" t="s">
        <v>2</v>
      </c>
      <c r="S1705" t="s">
        <v>2</v>
      </c>
      <c r="T1705" t="s">
        <v>2</v>
      </c>
      <c r="U1705" t="s">
        <v>2</v>
      </c>
      <c r="V1705" t="s">
        <v>2</v>
      </c>
      <c r="W1705" t="s">
        <v>2</v>
      </c>
      <c r="X1705" t="s">
        <v>2</v>
      </c>
      <c r="Y1705" t="s">
        <v>2</v>
      </c>
      <c r="Z1705">
        <v>2010</v>
      </c>
      <c r="AA1705" t="s">
        <v>1488</v>
      </c>
      <c r="AB1705" t="s">
        <v>1653</v>
      </c>
      <c r="AC1705" t="s">
        <v>2</v>
      </c>
      <c r="AD1705" t="s">
        <v>1654</v>
      </c>
      <c r="AE1705" t="s">
        <v>1490</v>
      </c>
      <c r="AF1705" t="s">
        <v>1491</v>
      </c>
      <c r="AG1705" t="s">
        <v>2</v>
      </c>
      <c r="AH1705" t="s">
        <v>2</v>
      </c>
    </row>
    <row r="1706" spans="1:34">
      <c r="A1706">
        <v>7415</v>
      </c>
      <c r="B1706">
        <v>1020077</v>
      </c>
      <c r="C1706" t="s">
        <v>149</v>
      </c>
      <c r="D1706" t="str">
        <f t="shared" ca="1" si="78"/>
        <v>ASSOBTPANS</v>
      </c>
      <c r="E1706" t="str">
        <f t="shared" ca="1" si="79"/>
        <v>Tkmladuwvpxue</v>
      </c>
      <c r="F1706" t="s">
        <v>150</v>
      </c>
      <c r="G1706" t="s">
        <v>167</v>
      </c>
      <c r="H1706" s="149" t="str">
        <f t="shared" ca="1" si="80"/>
        <v>23/2/1997</v>
      </c>
      <c r="I1706" t="s">
        <v>1644</v>
      </c>
      <c r="J1706" t="s">
        <v>2</v>
      </c>
      <c r="K1706" t="s">
        <v>2</v>
      </c>
      <c r="L1706" t="s">
        <v>2</v>
      </c>
      <c r="M1706" t="s">
        <v>2</v>
      </c>
      <c r="N1706" t="s">
        <v>2</v>
      </c>
      <c r="O1706" t="s">
        <v>2</v>
      </c>
      <c r="P1706" t="s">
        <v>2</v>
      </c>
      <c r="Q1706" t="s">
        <v>2</v>
      </c>
      <c r="R1706" t="s">
        <v>2</v>
      </c>
      <c r="S1706" t="s">
        <v>2</v>
      </c>
      <c r="T1706" t="s">
        <v>2</v>
      </c>
      <c r="U1706" t="s">
        <v>2</v>
      </c>
      <c r="V1706" t="s">
        <v>2</v>
      </c>
      <c r="W1706" t="s">
        <v>2</v>
      </c>
      <c r="X1706" t="s">
        <v>2</v>
      </c>
      <c r="Y1706" t="s">
        <v>2</v>
      </c>
      <c r="Z1706">
        <v>2010</v>
      </c>
      <c r="AA1706" t="s">
        <v>1488</v>
      </c>
      <c r="AB1706" t="s">
        <v>1653</v>
      </c>
      <c r="AC1706" t="s">
        <v>2</v>
      </c>
      <c r="AD1706" t="s">
        <v>1654</v>
      </c>
      <c r="AE1706" t="s">
        <v>1490</v>
      </c>
      <c r="AF1706" t="s">
        <v>1491</v>
      </c>
      <c r="AG1706" t="s">
        <v>2</v>
      </c>
      <c r="AH1706" t="s">
        <v>2</v>
      </c>
    </row>
    <row r="1707" spans="1:34">
      <c r="A1707">
        <v>7415</v>
      </c>
      <c r="B1707">
        <v>1021206</v>
      </c>
      <c r="C1707" t="s">
        <v>149</v>
      </c>
      <c r="D1707" t="str">
        <f t="shared" ca="1" si="78"/>
        <v>QCTEQTHJXH</v>
      </c>
      <c r="E1707" t="str">
        <f t="shared" ca="1" si="79"/>
        <v>Toeoactjkqiew</v>
      </c>
      <c r="F1707" t="s">
        <v>150</v>
      </c>
      <c r="G1707" t="s">
        <v>167</v>
      </c>
      <c r="H1707" s="149" t="str">
        <f t="shared" ca="1" si="80"/>
        <v>5/12/1997</v>
      </c>
      <c r="I1707" t="s">
        <v>1650</v>
      </c>
      <c r="J1707" t="s">
        <v>2</v>
      </c>
      <c r="K1707" t="s">
        <v>1651</v>
      </c>
      <c r="L1707" t="s">
        <v>1652</v>
      </c>
      <c r="M1707" t="s">
        <v>223</v>
      </c>
      <c r="N1707">
        <v>75</v>
      </c>
      <c r="O1707" t="s">
        <v>157</v>
      </c>
      <c r="P1707" t="s">
        <v>2</v>
      </c>
      <c r="Q1707" t="s">
        <v>2</v>
      </c>
      <c r="R1707" t="s">
        <v>2</v>
      </c>
      <c r="S1707" t="s">
        <v>2</v>
      </c>
      <c r="T1707" t="s">
        <v>2</v>
      </c>
      <c r="U1707" t="s">
        <v>2</v>
      </c>
      <c r="V1707" t="s">
        <v>2</v>
      </c>
      <c r="W1707" t="s">
        <v>2</v>
      </c>
      <c r="X1707" t="s">
        <v>2</v>
      </c>
      <c r="Y1707" t="s">
        <v>2</v>
      </c>
      <c r="Z1707">
        <v>2010</v>
      </c>
      <c r="AA1707" t="s">
        <v>1488</v>
      </c>
      <c r="AB1707" t="s">
        <v>1666</v>
      </c>
      <c r="AC1707" t="s">
        <v>196</v>
      </c>
      <c r="AD1707" t="s">
        <v>211</v>
      </c>
      <c r="AE1707" t="s">
        <v>1490</v>
      </c>
      <c r="AF1707" t="s">
        <v>1491</v>
      </c>
      <c r="AG1707" t="s">
        <v>2</v>
      </c>
      <c r="AH1707" t="s">
        <v>2</v>
      </c>
    </row>
    <row r="1708" spans="1:34">
      <c r="A1708">
        <v>7415</v>
      </c>
      <c r="B1708">
        <v>1021420</v>
      </c>
      <c r="C1708" t="s">
        <v>149</v>
      </c>
      <c r="D1708" t="str">
        <f t="shared" ca="1" si="78"/>
        <v>JDTGRKGZKV</v>
      </c>
      <c r="E1708" t="str">
        <f t="shared" ca="1" si="79"/>
        <v>Oegmpxkxpyzhm</v>
      </c>
      <c r="F1708" t="s">
        <v>150</v>
      </c>
      <c r="G1708" t="s">
        <v>167</v>
      </c>
      <c r="H1708" s="149" t="str">
        <f t="shared" ca="1" si="80"/>
        <v>17/2/1995</v>
      </c>
      <c r="I1708" t="s">
        <v>1644</v>
      </c>
      <c r="J1708" t="s">
        <v>2</v>
      </c>
      <c r="K1708" t="s">
        <v>2</v>
      </c>
      <c r="L1708" t="s">
        <v>2</v>
      </c>
      <c r="M1708" t="s">
        <v>2</v>
      </c>
      <c r="N1708" t="s">
        <v>2</v>
      </c>
      <c r="O1708" t="s">
        <v>2</v>
      </c>
      <c r="P1708" t="s">
        <v>2</v>
      </c>
      <c r="Q1708" t="s">
        <v>2</v>
      </c>
      <c r="R1708" t="s">
        <v>2</v>
      </c>
      <c r="S1708" t="s">
        <v>2</v>
      </c>
      <c r="T1708" t="s">
        <v>2</v>
      </c>
      <c r="U1708" t="s">
        <v>2</v>
      </c>
      <c r="V1708" t="s">
        <v>2</v>
      </c>
      <c r="W1708" t="s">
        <v>2</v>
      </c>
      <c r="X1708" t="s">
        <v>2</v>
      </c>
      <c r="Y1708" t="s">
        <v>2</v>
      </c>
      <c r="Z1708">
        <v>2009</v>
      </c>
      <c r="AA1708" t="s">
        <v>1488</v>
      </c>
      <c r="AB1708" t="s">
        <v>1489</v>
      </c>
      <c r="AC1708" t="s">
        <v>2</v>
      </c>
      <c r="AD1708" t="s">
        <v>230</v>
      </c>
      <c r="AE1708" t="s">
        <v>1490</v>
      </c>
      <c r="AF1708" t="s">
        <v>1667</v>
      </c>
      <c r="AG1708" t="s">
        <v>2</v>
      </c>
      <c r="AH1708" t="s">
        <v>2</v>
      </c>
    </row>
    <row r="1709" spans="1:34">
      <c r="A1709">
        <v>7415</v>
      </c>
      <c r="B1709">
        <v>1021717</v>
      </c>
      <c r="C1709" t="s">
        <v>149</v>
      </c>
      <c r="D1709" t="str">
        <f t="shared" ca="1" si="78"/>
        <v>SKESTRKJQN</v>
      </c>
      <c r="E1709" t="str">
        <f t="shared" ca="1" si="79"/>
        <v>Xepwrulkbszst</v>
      </c>
      <c r="F1709" t="s">
        <v>150</v>
      </c>
      <c r="G1709" t="s">
        <v>167</v>
      </c>
      <c r="H1709" s="149" t="str">
        <f t="shared" ca="1" si="80"/>
        <v>7/2/1996</v>
      </c>
      <c r="I1709" t="s">
        <v>1650</v>
      </c>
      <c r="J1709" t="s">
        <v>2</v>
      </c>
      <c r="K1709" t="s">
        <v>1738</v>
      </c>
      <c r="L1709" t="s">
        <v>1739</v>
      </c>
      <c r="M1709" t="s">
        <v>1740</v>
      </c>
      <c r="N1709">
        <v>93</v>
      </c>
      <c r="O1709" t="s">
        <v>157</v>
      </c>
      <c r="P1709" t="s">
        <v>2</v>
      </c>
      <c r="Q1709" t="s">
        <v>2</v>
      </c>
      <c r="R1709" t="s">
        <v>2</v>
      </c>
      <c r="S1709" t="s">
        <v>2</v>
      </c>
      <c r="T1709" t="s">
        <v>2</v>
      </c>
      <c r="U1709" t="s">
        <v>2</v>
      </c>
      <c r="V1709" t="s">
        <v>2</v>
      </c>
      <c r="W1709" t="s">
        <v>2</v>
      </c>
      <c r="X1709" t="s">
        <v>2</v>
      </c>
      <c r="Y1709" t="s">
        <v>2</v>
      </c>
      <c r="Z1709">
        <v>2008</v>
      </c>
      <c r="AA1709" t="s">
        <v>1488</v>
      </c>
      <c r="AB1709" t="s">
        <v>1666</v>
      </c>
      <c r="AC1709" t="s">
        <v>199</v>
      </c>
      <c r="AD1709" t="s">
        <v>201</v>
      </c>
      <c r="AE1709" t="s">
        <v>1490</v>
      </c>
      <c r="AF1709" t="s">
        <v>1700</v>
      </c>
      <c r="AG1709" t="s">
        <v>2</v>
      </c>
      <c r="AH1709" t="s">
        <v>2</v>
      </c>
    </row>
    <row r="1710" spans="1:34">
      <c r="A1710">
        <v>7415</v>
      </c>
      <c r="B1710">
        <v>1021932</v>
      </c>
      <c r="C1710" t="s">
        <v>149</v>
      </c>
      <c r="D1710" t="str">
        <f t="shared" ca="1" si="78"/>
        <v>PDPVQIWMHM</v>
      </c>
      <c r="E1710" t="str">
        <f t="shared" ca="1" si="79"/>
        <v>Yiuncsitrecbw</v>
      </c>
      <c r="F1710" t="s">
        <v>150</v>
      </c>
      <c r="G1710" t="s">
        <v>167</v>
      </c>
      <c r="H1710" s="149" t="str">
        <f t="shared" ca="1" si="80"/>
        <v>14/9/1994</v>
      </c>
      <c r="I1710" t="s">
        <v>1655</v>
      </c>
      <c r="J1710" t="s">
        <v>2</v>
      </c>
      <c r="K1710" t="s">
        <v>2</v>
      </c>
      <c r="L1710" t="s">
        <v>1741</v>
      </c>
      <c r="M1710" t="s">
        <v>1741</v>
      </c>
      <c r="N1710">
        <v>99</v>
      </c>
      <c r="O1710" t="s">
        <v>1742</v>
      </c>
      <c r="P1710" t="s">
        <v>1743</v>
      </c>
      <c r="Q1710" t="s">
        <v>2</v>
      </c>
      <c r="R1710" t="s">
        <v>1743</v>
      </c>
      <c r="S1710" t="s">
        <v>2</v>
      </c>
      <c r="T1710" t="s">
        <v>2</v>
      </c>
      <c r="U1710" t="s">
        <v>2</v>
      </c>
      <c r="V1710" t="s">
        <v>2</v>
      </c>
      <c r="W1710" t="s">
        <v>2</v>
      </c>
      <c r="X1710" t="s">
        <v>2</v>
      </c>
      <c r="Y1710" t="s">
        <v>2</v>
      </c>
      <c r="Z1710">
        <v>2009</v>
      </c>
      <c r="AA1710" t="s">
        <v>1660</v>
      </c>
      <c r="AB1710" t="s">
        <v>2</v>
      </c>
      <c r="AC1710" t="s">
        <v>2</v>
      </c>
      <c r="AD1710" t="s">
        <v>2</v>
      </c>
      <c r="AE1710" t="s">
        <v>1490</v>
      </c>
      <c r="AF1710" t="s">
        <v>1667</v>
      </c>
      <c r="AG1710" t="s">
        <v>2</v>
      </c>
      <c r="AH1710" t="s">
        <v>2</v>
      </c>
    </row>
    <row r="1711" spans="1:34">
      <c r="A1711">
        <v>7415</v>
      </c>
      <c r="B1711">
        <v>1022700</v>
      </c>
      <c r="C1711" t="s">
        <v>149</v>
      </c>
      <c r="D1711" t="str">
        <f t="shared" ca="1" si="78"/>
        <v>SSCJKVEJGI</v>
      </c>
      <c r="E1711" t="str">
        <f t="shared" ca="1" si="79"/>
        <v>Ixengnzycidaa</v>
      </c>
      <c r="F1711" t="s">
        <v>150</v>
      </c>
      <c r="G1711" t="s">
        <v>167</v>
      </c>
      <c r="H1711" s="149" t="str">
        <f t="shared" ca="1" si="80"/>
        <v>7/2/1995</v>
      </c>
      <c r="I1711" t="s">
        <v>1644</v>
      </c>
      <c r="J1711" t="s">
        <v>2</v>
      </c>
      <c r="K1711" t="s">
        <v>2</v>
      </c>
      <c r="L1711" t="s">
        <v>2</v>
      </c>
      <c r="M1711" t="s">
        <v>2</v>
      </c>
      <c r="N1711" t="s">
        <v>2</v>
      </c>
      <c r="O1711" t="s">
        <v>2</v>
      </c>
      <c r="P1711" t="s">
        <v>2</v>
      </c>
      <c r="Q1711" t="s">
        <v>2</v>
      </c>
      <c r="R1711" t="s">
        <v>2</v>
      </c>
      <c r="S1711" t="s">
        <v>2</v>
      </c>
      <c r="T1711" t="s">
        <v>2</v>
      </c>
      <c r="U1711" t="s">
        <v>2</v>
      </c>
      <c r="V1711" t="s">
        <v>2</v>
      </c>
      <c r="W1711" t="s">
        <v>2</v>
      </c>
      <c r="X1711" t="s">
        <v>2</v>
      </c>
      <c r="Y1711" t="s">
        <v>2</v>
      </c>
      <c r="Z1711" t="s">
        <v>2</v>
      </c>
      <c r="AA1711" t="s">
        <v>1488</v>
      </c>
      <c r="AB1711" t="s">
        <v>1489</v>
      </c>
      <c r="AC1711" t="s">
        <v>2</v>
      </c>
      <c r="AD1711" t="s">
        <v>1744</v>
      </c>
      <c r="AE1711" t="s">
        <v>1649</v>
      </c>
      <c r="AF1711" t="s">
        <v>1671</v>
      </c>
      <c r="AG1711" t="s">
        <v>2</v>
      </c>
      <c r="AH1711" t="s">
        <v>2</v>
      </c>
    </row>
    <row r="1712" spans="1:34">
      <c r="A1712">
        <v>7415</v>
      </c>
      <c r="B1712">
        <v>1023207</v>
      </c>
      <c r="C1712" t="s">
        <v>149</v>
      </c>
      <c r="D1712" t="str">
        <f t="shared" ca="1" si="78"/>
        <v>PZSWSPIFJM</v>
      </c>
      <c r="E1712" t="str">
        <f t="shared" ca="1" si="79"/>
        <v>Viztavrsmtzoj</v>
      </c>
      <c r="F1712" t="s">
        <v>150</v>
      </c>
      <c r="G1712" t="s">
        <v>151</v>
      </c>
      <c r="H1712" s="149" t="str">
        <f t="shared" ca="1" si="80"/>
        <v>12/9/1994</v>
      </c>
      <c r="I1712" t="s">
        <v>1650</v>
      </c>
      <c r="J1712" t="s">
        <v>2</v>
      </c>
      <c r="K1712" t="s">
        <v>1250</v>
      </c>
      <c r="L1712" t="s">
        <v>1251</v>
      </c>
      <c r="M1712" t="s">
        <v>223</v>
      </c>
      <c r="N1712">
        <v>75</v>
      </c>
      <c r="O1712" t="s">
        <v>157</v>
      </c>
      <c r="P1712" t="s">
        <v>2</v>
      </c>
      <c r="Q1712" t="s">
        <v>2</v>
      </c>
      <c r="R1712" t="s">
        <v>2</v>
      </c>
      <c r="S1712" t="s">
        <v>2</v>
      </c>
      <c r="T1712" t="s">
        <v>2</v>
      </c>
      <c r="U1712" t="s">
        <v>2</v>
      </c>
      <c r="V1712" t="s">
        <v>2</v>
      </c>
      <c r="W1712" t="s">
        <v>2</v>
      </c>
      <c r="X1712" t="s">
        <v>2</v>
      </c>
      <c r="Y1712" t="s">
        <v>2</v>
      </c>
      <c r="Z1712">
        <v>2010</v>
      </c>
      <c r="AA1712" t="s">
        <v>1488</v>
      </c>
      <c r="AB1712" t="s">
        <v>1653</v>
      </c>
      <c r="AC1712" t="s">
        <v>2</v>
      </c>
      <c r="AD1712" t="s">
        <v>1735</v>
      </c>
      <c r="AE1712" t="s">
        <v>1649</v>
      </c>
      <c r="AF1712" t="s">
        <v>1491</v>
      </c>
      <c r="AG1712" t="s">
        <v>2</v>
      </c>
      <c r="AH1712" t="s">
        <v>2</v>
      </c>
    </row>
    <row r="1713" spans="1:34">
      <c r="A1713">
        <v>7415</v>
      </c>
      <c r="B1713">
        <v>1023550</v>
      </c>
      <c r="C1713" t="s">
        <v>183</v>
      </c>
      <c r="D1713" t="str">
        <f t="shared" ca="1" si="78"/>
        <v>BSDWGXLDWM</v>
      </c>
      <c r="E1713" t="str">
        <f t="shared" ca="1" si="79"/>
        <v>Fkptevrhximmo</v>
      </c>
      <c r="F1713" t="s">
        <v>150</v>
      </c>
      <c r="G1713" t="s">
        <v>167</v>
      </c>
      <c r="H1713" s="149" t="str">
        <f t="shared" ca="1" si="80"/>
        <v>20/12/1995</v>
      </c>
      <c r="I1713" t="s">
        <v>1644</v>
      </c>
      <c r="J1713" t="s">
        <v>2</v>
      </c>
      <c r="K1713" t="s">
        <v>2</v>
      </c>
      <c r="L1713" t="s">
        <v>2</v>
      </c>
      <c r="M1713" t="s">
        <v>2</v>
      </c>
      <c r="N1713" t="s">
        <v>2</v>
      </c>
      <c r="O1713" t="s">
        <v>2</v>
      </c>
      <c r="P1713" t="s">
        <v>2</v>
      </c>
      <c r="Q1713" t="s">
        <v>2</v>
      </c>
      <c r="R1713" t="s">
        <v>2</v>
      </c>
      <c r="S1713" t="s">
        <v>2</v>
      </c>
      <c r="T1713" t="s">
        <v>2</v>
      </c>
      <c r="U1713" t="s">
        <v>2</v>
      </c>
      <c r="V1713" t="s">
        <v>2</v>
      </c>
      <c r="W1713" t="s">
        <v>2</v>
      </c>
      <c r="X1713" t="s">
        <v>2</v>
      </c>
      <c r="Y1713" t="s">
        <v>2</v>
      </c>
      <c r="Z1713">
        <v>2008</v>
      </c>
      <c r="AA1713" t="s">
        <v>1488</v>
      </c>
      <c r="AB1713" t="s">
        <v>1666</v>
      </c>
      <c r="AC1713" t="s">
        <v>199</v>
      </c>
      <c r="AD1713" t="s">
        <v>201</v>
      </c>
      <c r="AE1713" t="s">
        <v>1490</v>
      </c>
      <c r="AF1713" t="s">
        <v>1491</v>
      </c>
      <c r="AG1713" t="s">
        <v>2</v>
      </c>
      <c r="AH1713" t="s">
        <v>2</v>
      </c>
    </row>
    <row r="1714" spans="1:34">
      <c r="A1714">
        <v>7415</v>
      </c>
      <c r="B1714">
        <v>1024053</v>
      </c>
      <c r="C1714" t="s">
        <v>149</v>
      </c>
      <c r="D1714" t="str">
        <f t="shared" ca="1" si="78"/>
        <v>CSRMEIZKEQ</v>
      </c>
      <c r="E1714" t="str">
        <f t="shared" ca="1" si="79"/>
        <v>Mjybsnapwexhc</v>
      </c>
      <c r="F1714" t="s">
        <v>150</v>
      </c>
      <c r="G1714" t="s">
        <v>167</v>
      </c>
      <c r="H1714" s="149" t="str">
        <f t="shared" ca="1" si="80"/>
        <v>11/6/1995</v>
      </c>
      <c r="I1714" t="s">
        <v>152</v>
      </c>
      <c r="J1714" t="s">
        <v>153</v>
      </c>
      <c r="K1714" t="s">
        <v>1745</v>
      </c>
      <c r="L1714" t="s">
        <v>1746</v>
      </c>
      <c r="M1714" t="s">
        <v>223</v>
      </c>
      <c r="N1714">
        <v>75</v>
      </c>
      <c r="O1714" t="s">
        <v>157</v>
      </c>
      <c r="P1714" t="s">
        <v>158</v>
      </c>
      <c r="Q1714" t="s">
        <v>187</v>
      </c>
      <c r="R1714" t="s">
        <v>1747</v>
      </c>
      <c r="S1714" t="s">
        <v>2</v>
      </c>
      <c r="T1714" t="s">
        <v>2</v>
      </c>
      <c r="U1714" t="s">
        <v>347</v>
      </c>
      <c r="V1714" t="s">
        <v>160</v>
      </c>
      <c r="W1714" t="s">
        <v>161</v>
      </c>
      <c r="X1714" t="s">
        <v>2</v>
      </c>
      <c r="Y1714" t="s">
        <v>2</v>
      </c>
      <c r="Z1714">
        <v>2010</v>
      </c>
      <c r="AA1714" t="s">
        <v>164</v>
      </c>
      <c r="AB1714" t="s">
        <v>2</v>
      </c>
      <c r="AC1714" t="s">
        <v>2</v>
      </c>
      <c r="AD1714" t="s">
        <v>2</v>
      </c>
      <c r="AE1714" t="s">
        <v>2</v>
      </c>
      <c r="AF1714" t="s">
        <v>2</v>
      </c>
      <c r="AG1714" t="s">
        <v>2</v>
      </c>
      <c r="AH1714" t="s">
        <v>2</v>
      </c>
    </row>
    <row r="1715" spans="1:34">
      <c r="A1715">
        <v>7415</v>
      </c>
      <c r="B1715">
        <v>1025578</v>
      </c>
      <c r="C1715" t="s">
        <v>149</v>
      </c>
      <c r="D1715" t="str">
        <f t="shared" ca="1" si="78"/>
        <v>VBLUYMXHQD</v>
      </c>
      <c r="E1715" t="str">
        <f t="shared" ca="1" si="79"/>
        <v>Hatotincuaezk</v>
      </c>
      <c r="F1715" t="s">
        <v>150</v>
      </c>
      <c r="G1715" t="s">
        <v>167</v>
      </c>
      <c r="H1715" s="149" t="str">
        <f t="shared" ca="1" si="80"/>
        <v>11/2/1996</v>
      </c>
      <c r="I1715" t="s">
        <v>1650</v>
      </c>
      <c r="J1715" t="s">
        <v>2</v>
      </c>
      <c r="K1715" t="s">
        <v>2</v>
      </c>
      <c r="L1715" t="s">
        <v>2</v>
      </c>
      <c r="M1715" t="s">
        <v>798</v>
      </c>
      <c r="N1715">
        <v>27</v>
      </c>
      <c r="O1715" t="s">
        <v>157</v>
      </c>
      <c r="P1715" t="s">
        <v>2</v>
      </c>
      <c r="Q1715" t="s">
        <v>2</v>
      </c>
      <c r="R1715" t="s">
        <v>2</v>
      </c>
      <c r="S1715" t="s">
        <v>2</v>
      </c>
      <c r="T1715" t="s">
        <v>2</v>
      </c>
      <c r="U1715" t="s">
        <v>2</v>
      </c>
      <c r="V1715" t="s">
        <v>2</v>
      </c>
      <c r="W1715" t="s">
        <v>2</v>
      </c>
      <c r="X1715" t="s">
        <v>2</v>
      </c>
      <c r="Y1715" t="s">
        <v>2</v>
      </c>
      <c r="Z1715" t="s">
        <v>2</v>
      </c>
      <c r="AA1715" t="s">
        <v>1488</v>
      </c>
      <c r="AB1715" t="s">
        <v>1698</v>
      </c>
      <c r="AC1715" t="s">
        <v>2</v>
      </c>
      <c r="AD1715" t="s">
        <v>717</v>
      </c>
      <c r="AE1715" t="s">
        <v>1490</v>
      </c>
      <c r="AF1715" t="s">
        <v>1728</v>
      </c>
      <c r="AG1715" t="s">
        <v>2</v>
      </c>
      <c r="AH1715" t="s">
        <v>2</v>
      </c>
    </row>
    <row r="1716" spans="1:34">
      <c r="A1716">
        <v>7415</v>
      </c>
      <c r="B1716">
        <v>1025601</v>
      </c>
      <c r="C1716" t="s">
        <v>149</v>
      </c>
      <c r="D1716" t="str">
        <f t="shared" ca="1" si="78"/>
        <v>ARKGKTLUZY</v>
      </c>
      <c r="E1716" t="str">
        <f t="shared" ca="1" si="79"/>
        <v>Cpbilamvnvnoa</v>
      </c>
      <c r="F1716" t="s">
        <v>150</v>
      </c>
      <c r="G1716" t="s">
        <v>151</v>
      </c>
      <c r="H1716" s="149" t="str">
        <f t="shared" ca="1" si="80"/>
        <v>20/1/1994</v>
      </c>
      <c r="I1716" t="s">
        <v>1644</v>
      </c>
      <c r="J1716" t="s">
        <v>2</v>
      </c>
      <c r="K1716" t="s">
        <v>2</v>
      </c>
      <c r="L1716" t="s">
        <v>2</v>
      </c>
      <c r="M1716" t="s">
        <v>2</v>
      </c>
      <c r="N1716" t="s">
        <v>2</v>
      </c>
      <c r="O1716" t="s">
        <v>2</v>
      </c>
      <c r="P1716" t="s">
        <v>2</v>
      </c>
      <c r="Q1716" t="s">
        <v>2</v>
      </c>
      <c r="R1716" t="s">
        <v>2</v>
      </c>
      <c r="S1716" t="s">
        <v>2</v>
      </c>
      <c r="T1716" t="s">
        <v>2</v>
      </c>
      <c r="U1716" t="s">
        <v>2</v>
      </c>
      <c r="V1716" t="s">
        <v>2</v>
      </c>
      <c r="W1716" t="s">
        <v>2</v>
      </c>
      <c r="X1716" t="s">
        <v>2</v>
      </c>
      <c r="Y1716" t="s">
        <v>2</v>
      </c>
      <c r="Z1716">
        <v>2009</v>
      </c>
      <c r="AA1716" t="s">
        <v>1488</v>
      </c>
      <c r="AB1716" t="s">
        <v>1489</v>
      </c>
      <c r="AC1716" t="s">
        <v>2</v>
      </c>
      <c r="AD1716" t="s">
        <v>347</v>
      </c>
      <c r="AE1716" t="s">
        <v>1718</v>
      </c>
      <c r="AF1716" t="s">
        <v>1667</v>
      </c>
      <c r="AG1716" t="s">
        <v>2</v>
      </c>
      <c r="AH1716" t="s">
        <v>2</v>
      </c>
    </row>
    <row r="1717" spans="1:34">
      <c r="A1717">
        <v>7415</v>
      </c>
      <c r="B1717">
        <v>1026688</v>
      </c>
      <c r="C1717" t="s">
        <v>149</v>
      </c>
      <c r="D1717" t="str">
        <f t="shared" ca="1" si="78"/>
        <v>KRXOZKHWGG</v>
      </c>
      <c r="E1717" t="str">
        <f t="shared" ca="1" si="79"/>
        <v>Urjhhyebwpejs</v>
      </c>
      <c r="F1717" t="s">
        <v>150</v>
      </c>
      <c r="G1717" t="s">
        <v>167</v>
      </c>
      <c r="H1717" s="149" t="str">
        <f t="shared" ca="1" si="80"/>
        <v>15/3/1996</v>
      </c>
      <c r="I1717" t="s">
        <v>1644</v>
      </c>
      <c r="J1717" t="s">
        <v>2</v>
      </c>
      <c r="K1717" t="s">
        <v>2</v>
      </c>
      <c r="L1717" t="s">
        <v>2</v>
      </c>
      <c r="M1717" t="s">
        <v>2</v>
      </c>
      <c r="N1717" t="s">
        <v>2</v>
      </c>
      <c r="O1717" t="s">
        <v>2</v>
      </c>
      <c r="P1717" t="s">
        <v>2</v>
      </c>
      <c r="Q1717" t="s">
        <v>2</v>
      </c>
      <c r="R1717" t="s">
        <v>2</v>
      </c>
      <c r="S1717" t="s">
        <v>2</v>
      </c>
      <c r="T1717" t="s">
        <v>2</v>
      </c>
      <c r="U1717" t="s">
        <v>2</v>
      </c>
      <c r="V1717" t="s">
        <v>2</v>
      </c>
      <c r="W1717" t="s">
        <v>2</v>
      </c>
      <c r="X1717" t="s">
        <v>2</v>
      </c>
      <c r="Y1717" t="s">
        <v>2</v>
      </c>
      <c r="Z1717">
        <v>2009</v>
      </c>
      <c r="AA1717" t="s">
        <v>1488</v>
      </c>
      <c r="AB1717" t="s">
        <v>1666</v>
      </c>
      <c r="AC1717" t="s">
        <v>196</v>
      </c>
      <c r="AD1717" t="s">
        <v>211</v>
      </c>
      <c r="AE1717" t="s">
        <v>1490</v>
      </c>
      <c r="AF1717" t="s">
        <v>1728</v>
      </c>
      <c r="AG1717" t="s">
        <v>2</v>
      </c>
      <c r="AH1717" t="s">
        <v>2</v>
      </c>
    </row>
    <row r="1718" spans="1:34">
      <c r="A1718">
        <v>7415</v>
      </c>
      <c r="B1718">
        <v>1026877</v>
      </c>
      <c r="C1718" t="s">
        <v>183</v>
      </c>
      <c r="D1718" t="str">
        <f t="shared" ca="1" si="78"/>
        <v>OESPJPMLHE</v>
      </c>
      <c r="E1718" t="str">
        <f t="shared" ca="1" si="79"/>
        <v>Stvujniadpish</v>
      </c>
      <c r="F1718" t="s">
        <v>150</v>
      </c>
      <c r="G1718" t="s">
        <v>167</v>
      </c>
      <c r="H1718" s="149" t="str">
        <f t="shared" ca="1" si="80"/>
        <v>15/4/1996</v>
      </c>
      <c r="I1718" t="s">
        <v>1650</v>
      </c>
      <c r="J1718" t="s">
        <v>2</v>
      </c>
      <c r="K1718" t="s">
        <v>1375</v>
      </c>
      <c r="L1718" t="s">
        <v>1376</v>
      </c>
      <c r="M1718" t="s">
        <v>1377</v>
      </c>
      <c r="N1718">
        <v>27</v>
      </c>
      <c r="O1718" t="s">
        <v>157</v>
      </c>
      <c r="P1718" t="s">
        <v>2</v>
      </c>
      <c r="Q1718" t="s">
        <v>2</v>
      </c>
      <c r="R1718" t="s">
        <v>2</v>
      </c>
      <c r="S1718" t="s">
        <v>2</v>
      </c>
      <c r="T1718" t="s">
        <v>2</v>
      </c>
      <c r="U1718" t="s">
        <v>2</v>
      </c>
      <c r="V1718" t="s">
        <v>2</v>
      </c>
      <c r="W1718" t="s">
        <v>2</v>
      </c>
      <c r="X1718" t="s">
        <v>2</v>
      </c>
      <c r="Y1718" t="s">
        <v>2</v>
      </c>
      <c r="Z1718">
        <v>2010</v>
      </c>
      <c r="AA1718" t="s">
        <v>1488</v>
      </c>
      <c r="AB1718" t="s">
        <v>1489</v>
      </c>
      <c r="AC1718" t="s">
        <v>2</v>
      </c>
      <c r="AD1718" t="s">
        <v>1301</v>
      </c>
      <c r="AE1718" t="s">
        <v>1649</v>
      </c>
      <c r="AF1718" t="s">
        <v>1703</v>
      </c>
      <c r="AG1718" t="s">
        <v>2</v>
      </c>
      <c r="AH1718" t="s">
        <v>2</v>
      </c>
    </row>
    <row r="1719" spans="1:34">
      <c r="A1719">
        <v>7415</v>
      </c>
      <c r="B1719">
        <v>1027002</v>
      </c>
      <c r="C1719" t="s">
        <v>149</v>
      </c>
      <c r="D1719" t="str">
        <f t="shared" ca="1" si="78"/>
        <v>QINFKZYTCR</v>
      </c>
      <c r="E1719" t="str">
        <f t="shared" ca="1" si="79"/>
        <v>Efxtzkjzhkpde</v>
      </c>
      <c r="F1719" t="s">
        <v>150</v>
      </c>
      <c r="G1719" t="s">
        <v>167</v>
      </c>
      <c r="H1719" s="149" t="str">
        <f t="shared" ca="1" si="80"/>
        <v>26/2/1995</v>
      </c>
      <c r="I1719" t="s">
        <v>1644</v>
      </c>
      <c r="J1719" t="s">
        <v>2</v>
      </c>
      <c r="K1719" t="s">
        <v>2</v>
      </c>
      <c r="L1719" t="s">
        <v>2</v>
      </c>
      <c r="M1719" t="s">
        <v>2</v>
      </c>
      <c r="N1719" t="s">
        <v>2</v>
      </c>
      <c r="O1719" t="s">
        <v>2</v>
      </c>
      <c r="P1719" t="s">
        <v>2</v>
      </c>
      <c r="Q1719" t="s">
        <v>2</v>
      </c>
      <c r="R1719" t="s">
        <v>2</v>
      </c>
      <c r="S1719" t="s">
        <v>2</v>
      </c>
      <c r="T1719" t="s">
        <v>2</v>
      </c>
      <c r="U1719" t="s">
        <v>2</v>
      </c>
      <c r="V1719" t="s">
        <v>2</v>
      </c>
      <c r="W1719" t="s">
        <v>2</v>
      </c>
      <c r="X1719" t="s">
        <v>2</v>
      </c>
      <c r="Y1719" t="s">
        <v>2</v>
      </c>
      <c r="Z1719">
        <v>2009</v>
      </c>
      <c r="AA1719" t="s">
        <v>1488</v>
      </c>
      <c r="AB1719" t="s">
        <v>1666</v>
      </c>
      <c r="AC1719" t="s">
        <v>196</v>
      </c>
      <c r="AD1719" t="s">
        <v>211</v>
      </c>
      <c r="AE1719" t="s">
        <v>1490</v>
      </c>
      <c r="AF1719" t="s">
        <v>1491</v>
      </c>
      <c r="AG1719" t="s">
        <v>2</v>
      </c>
      <c r="AH1719" t="s">
        <v>2</v>
      </c>
    </row>
    <row r="1720" spans="1:34">
      <c r="A1720">
        <v>7415</v>
      </c>
      <c r="B1720">
        <v>1027154</v>
      </c>
      <c r="C1720" t="s">
        <v>149</v>
      </c>
      <c r="D1720" t="str">
        <f t="shared" ca="1" si="78"/>
        <v>PTYEPKZNNK</v>
      </c>
      <c r="E1720" t="str">
        <f t="shared" ca="1" si="79"/>
        <v>Ydoycqwdjbbxv</v>
      </c>
      <c r="F1720" t="s">
        <v>150</v>
      </c>
      <c r="G1720" t="s">
        <v>167</v>
      </c>
      <c r="H1720" s="149" t="str">
        <f t="shared" ca="1" si="80"/>
        <v>19/5/1996</v>
      </c>
      <c r="I1720" t="s">
        <v>1644</v>
      </c>
      <c r="J1720" t="s">
        <v>2</v>
      </c>
      <c r="K1720" t="s">
        <v>1748</v>
      </c>
      <c r="L1720" t="s">
        <v>1749</v>
      </c>
      <c r="M1720" t="s">
        <v>2</v>
      </c>
      <c r="N1720">
        <v>86</v>
      </c>
      <c r="O1720" t="s">
        <v>157</v>
      </c>
      <c r="P1720" t="s">
        <v>2</v>
      </c>
      <c r="Q1720" t="s">
        <v>2</v>
      </c>
      <c r="R1720" t="s">
        <v>2</v>
      </c>
      <c r="S1720" t="s">
        <v>2</v>
      </c>
      <c r="T1720" t="s">
        <v>2</v>
      </c>
      <c r="U1720" t="s">
        <v>2</v>
      </c>
      <c r="V1720" t="s">
        <v>2</v>
      </c>
      <c r="W1720" t="s">
        <v>2</v>
      </c>
      <c r="X1720" t="s">
        <v>2</v>
      </c>
      <c r="Y1720" t="s">
        <v>2</v>
      </c>
      <c r="Z1720">
        <v>2010</v>
      </c>
      <c r="AA1720" t="s">
        <v>1488</v>
      </c>
      <c r="AB1720" t="s">
        <v>1489</v>
      </c>
      <c r="AC1720" t="s">
        <v>2</v>
      </c>
      <c r="AD1720" t="s">
        <v>206</v>
      </c>
      <c r="AE1720" t="s">
        <v>1490</v>
      </c>
      <c r="AF1720" t="s">
        <v>1491</v>
      </c>
      <c r="AG1720" t="s">
        <v>2</v>
      </c>
      <c r="AH1720" t="s">
        <v>2</v>
      </c>
    </row>
    <row r="1721" spans="1:34">
      <c r="A1721">
        <v>7415</v>
      </c>
      <c r="B1721">
        <v>1027741</v>
      </c>
      <c r="C1721" t="s">
        <v>149</v>
      </c>
      <c r="D1721" t="str">
        <f t="shared" ca="1" si="78"/>
        <v>JHAKQCCWLC</v>
      </c>
      <c r="E1721" t="str">
        <f t="shared" ca="1" si="79"/>
        <v>Zneoprsjsaokp</v>
      </c>
      <c r="F1721" t="s">
        <v>150</v>
      </c>
      <c r="G1721" t="s">
        <v>167</v>
      </c>
      <c r="H1721" s="149" t="str">
        <f t="shared" ca="1" si="80"/>
        <v>9/5/1997</v>
      </c>
      <c r="I1721" t="s">
        <v>1750</v>
      </c>
      <c r="J1721" t="s">
        <v>2</v>
      </c>
      <c r="K1721" t="s">
        <v>2</v>
      </c>
      <c r="L1721" t="s">
        <v>2</v>
      </c>
      <c r="M1721" t="s">
        <v>2</v>
      </c>
      <c r="N1721" t="s">
        <v>2</v>
      </c>
      <c r="O1721" t="s">
        <v>2</v>
      </c>
      <c r="P1721" t="s">
        <v>2</v>
      </c>
      <c r="Q1721" t="s">
        <v>2</v>
      </c>
      <c r="R1721" t="s">
        <v>2</v>
      </c>
      <c r="S1721" t="s">
        <v>2</v>
      </c>
      <c r="T1721" t="s">
        <v>2</v>
      </c>
      <c r="U1721" t="s">
        <v>2</v>
      </c>
      <c r="V1721" t="s">
        <v>2</v>
      </c>
      <c r="W1721" t="s">
        <v>2</v>
      </c>
      <c r="X1721" t="s">
        <v>2</v>
      </c>
      <c r="Y1721" t="s">
        <v>2</v>
      </c>
      <c r="Z1721">
        <v>2008</v>
      </c>
      <c r="AA1721" t="s">
        <v>1488</v>
      </c>
      <c r="AB1721" t="s">
        <v>1666</v>
      </c>
      <c r="AC1721" t="s">
        <v>196</v>
      </c>
      <c r="AD1721" t="s">
        <v>197</v>
      </c>
      <c r="AE1721" t="s">
        <v>1490</v>
      </c>
      <c r="AF1721" t="s">
        <v>1686</v>
      </c>
      <c r="AG1721" t="s">
        <v>2</v>
      </c>
      <c r="AH1721" t="s">
        <v>2</v>
      </c>
    </row>
    <row r="1722" spans="1:34">
      <c r="A1722">
        <v>7415</v>
      </c>
      <c r="B1722">
        <v>1027784</v>
      </c>
      <c r="C1722" t="s">
        <v>149</v>
      </c>
      <c r="D1722" t="str">
        <f t="shared" ca="1" si="78"/>
        <v>JMMOAFCIQJ</v>
      </c>
      <c r="E1722" t="str">
        <f t="shared" ca="1" si="79"/>
        <v>Szliyfylvuvby</v>
      </c>
      <c r="F1722" t="s">
        <v>150</v>
      </c>
      <c r="G1722" t="s">
        <v>167</v>
      </c>
      <c r="H1722" s="149" t="str">
        <f t="shared" ca="1" si="80"/>
        <v>24/8/1995</v>
      </c>
      <c r="I1722" t="s">
        <v>1644</v>
      </c>
      <c r="J1722" t="s">
        <v>2</v>
      </c>
      <c r="K1722" t="s">
        <v>2</v>
      </c>
      <c r="L1722" t="s">
        <v>2</v>
      </c>
      <c r="M1722" t="s">
        <v>2</v>
      </c>
      <c r="N1722" t="s">
        <v>2</v>
      </c>
      <c r="O1722" t="s">
        <v>2</v>
      </c>
      <c r="P1722" t="s">
        <v>2</v>
      </c>
      <c r="Q1722" t="s">
        <v>2</v>
      </c>
      <c r="R1722" t="s">
        <v>2</v>
      </c>
      <c r="S1722" t="s">
        <v>2</v>
      </c>
      <c r="T1722" t="s">
        <v>2</v>
      </c>
      <c r="U1722" t="s">
        <v>2</v>
      </c>
      <c r="V1722" t="s">
        <v>2</v>
      </c>
      <c r="W1722" t="s">
        <v>2</v>
      </c>
      <c r="X1722" t="s">
        <v>2</v>
      </c>
      <c r="Y1722" t="s">
        <v>2</v>
      </c>
      <c r="Z1722" t="s">
        <v>2</v>
      </c>
      <c r="AA1722" t="s">
        <v>1488</v>
      </c>
      <c r="AB1722" t="s">
        <v>1666</v>
      </c>
      <c r="AC1722" t="s">
        <v>196</v>
      </c>
      <c r="AD1722" t="s">
        <v>197</v>
      </c>
      <c r="AE1722" t="s">
        <v>1490</v>
      </c>
      <c r="AF1722" t="s">
        <v>1751</v>
      </c>
      <c r="AG1722" t="s">
        <v>2</v>
      </c>
      <c r="AH1722" t="s">
        <v>2</v>
      </c>
    </row>
    <row r="1723" spans="1:34">
      <c r="A1723">
        <v>7415</v>
      </c>
      <c r="B1723">
        <v>1028094</v>
      </c>
      <c r="C1723" t="s">
        <v>183</v>
      </c>
      <c r="D1723" t="str">
        <f t="shared" ca="1" si="78"/>
        <v>HDNIOWOWBW</v>
      </c>
      <c r="E1723" t="str">
        <f t="shared" ca="1" si="79"/>
        <v>Scckltxcjemkz</v>
      </c>
      <c r="F1723" t="s">
        <v>150</v>
      </c>
      <c r="G1723" t="s">
        <v>167</v>
      </c>
      <c r="H1723" s="149" t="str">
        <f t="shared" ca="1" si="80"/>
        <v>26/11/1997</v>
      </c>
      <c r="I1723" t="s">
        <v>1650</v>
      </c>
      <c r="J1723" t="s">
        <v>2</v>
      </c>
      <c r="K1723" t="s">
        <v>658</v>
      </c>
      <c r="L1723" t="s">
        <v>659</v>
      </c>
      <c r="M1723" t="s">
        <v>392</v>
      </c>
      <c r="N1723">
        <v>93</v>
      </c>
      <c r="O1723" t="s">
        <v>157</v>
      </c>
      <c r="P1723" t="s">
        <v>2</v>
      </c>
      <c r="Q1723" t="s">
        <v>2</v>
      </c>
      <c r="R1723" t="s">
        <v>2</v>
      </c>
      <c r="S1723" t="s">
        <v>2</v>
      </c>
      <c r="T1723" t="s">
        <v>2</v>
      </c>
      <c r="U1723" t="s">
        <v>2</v>
      </c>
      <c r="V1723" t="s">
        <v>2</v>
      </c>
      <c r="W1723" t="s">
        <v>2</v>
      </c>
      <c r="X1723" t="s">
        <v>2</v>
      </c>
      <c r="Y1723" t="s">
        <v>2</v>
      </c>
      <c r="Z1723">
        <v>2010</v>
      </c>
      <c r="AA1723" t="s">
        <v>1488</v>
      </c>
      <c r="AB1723" t="s">
        <v>1698</v>
      </c>
      <c r="AC1723" t="s">
        <v>2</v>
      </c>
      <c r="AD1723" t="s">
        <v>224</v>
      </c>
      <c r="AE1723" t="s">
        <v>1490</v>
      </c>
      <c r="AF1723" t="s">
        <v>1491</v>
      </c>
      <c r="AG1723" t="s">
        <v>2</v>
      </c>
      <c r="AH1723" t="s">
        <v>2</v>
      </c>
    </row>
    <row r="1724" spans="1:34">
      <c r="A1724">
        <v>7415</v>
      </c>
      <c r="B1724">
        <v>1029593</v>
      </c>
      <c r="C1724" t="s">
        <v>149</v>
      </c>
      <c r="D1724" t="str">
        <f t="shared" ca="1" si="78"/>
        <v>AMIKOLUHWV</v>
      </c>
      <c r="E1724" t="str">
        <f t="shared" ca="1" si="79"/>
        <v>Gkegpasxjxxeo</v>
      </c>
      <c r="F1724" t="s">
        <v>150</v>
      </c>
      <c r="G1724" t="s">
        <v>167</v>
      </c>
      <c r="H1724" s="149" t="str">
        <f t="shared" ca="1" si="80"/>
        <v>22/1/1994</v>
      </c>
      <c r="I1724" t="s">
        <v>1644</v>
      </c>
      <c r="J1724" t="s">
        <v>2</v>
      </c>
      <c r="K1724" t="s">
        <v>2</v>
      </c>
      <c r="L1724" t="s">
        <v>2</v>
      </c>
      <c r="M1724" t="s">
        <v>2</v>
      </c>
      <c r="N1724" t="s">
        <v>2</v>
      </c>
      <c r="O1724" t="s">
        <v>2</v>
      </c>
      <c r="P1724" t="s">
        <v>2</v>
      </c>
      <c r="Q1724" t="s">
        <v>2</v>
      </c>
      <c r="R1724" t="s">
        <v>2</v>
      </c>
      <c r="S1724" t="s">
        <v>2</v>
      </c>
      <c r="T1724" t="s">
        <v>2</v>
      </c>
      <c r="U1724" t="s">
        <v>2</v>
      </c>
      <c r="V1724" t="s">
        <v>2</v>
      </c>
      <c r="W1724" t="s">
        <v>2</v>
      </c>
      <c r="X1724" t="s">
        <v>2</v>
      </c>
      <c r="Y1724" t="s">
        <v>2</v>
      </c>
      <c r="Z1724">
        <v>2010</v>
      </c>
      <c r="AA1724" t="s">
        <v>1488</v>
      </c>
      <c r="AB1724" t="s">
        <v>1653</v>
      </c>
      <c r="AC1724" t="s">
        <v>2</v>
      </c>
      <c r="AD1724" t="s">
        <v>1676</v>
      </c>
      <c r="AE1724" t="s">
        <v>1490</v>
      </c>
      <c r="AF1724" t="s">
        <v>1491</v>
      </c>
      <c r="AG1724" t="s">
        <v>2</v>
      </c>
      <c r="AH1724" t="s">
        <v>2</v>
      </c>
    </row>
    <row r="1725" spans="1:34">
      <c r="A1725">
        <v>7415</v>
      </c>
      <c r="B1725">
        <v>1029919</v>
      </c>
      <c r="C1725" t="s">
        <v>149</v>
      </c>
      <c r="D1725" t="str">
        <f t="shared" ca="1" si="78"/>
        <v>YJNKNKNCLP</v>
      </c>
      <c r="E1725" t="str">
        <f t="shared" ca="1" si="79"/>
        <v>Tdmjgxkwclkdz</v>
      </c>
      <c r="F1725" t="s">
        <v>150</v>
      </c>
      <c r="G1725" t="s">
        <v>167</v>
      </c>
      <c r="H1725" s="149" t="str">
        <f t="shared" ca="1" si="80"/>
        <v>6/3/1994</v>
      </c>
      <c r="I1725" t="s">
        <v>1650</v>
      </c>
      <c r="J1725" t="s">
        <v>2</v>
      </c>
      <c r="K1725" t="s">
        <v>1752</v>
      </c>
      <c r="L1725" t="s">
        <v>1753</v>
      </c>
      <c r="M1725" t="s">
        <v>1754</v>
      </c>
      <c r="N1725">
        <v>971</v>
      </c>
      <c r="O1725" t="s">
        <v>157</v>
      </c>
      <c r="P1725" t="s">
        <v>2</v>
      </c>
      <c r="Q1725" t="s">
        <v>2</v>
      </c>
      <c r="R1725" t="s">
        <v>2</v>
      </c>
      <c r="S1725" t="s">
        <v>2</v>
      </c>
      <c r="T1725" t="s">
        <v>2</v>
      </c>
      <c r="U1725" t="s">
        <v>2</v>
      </c>
      <c r="V1725" t="s">
        <v>2</v>
      </c>
      <c r="W1725" t="s">
        <v>2</v>
      </c>
      <c r="X1725" t="s">
        <v>2</v>
      </c>
      <c r="Y1725" t="s">
        <v>2</v>
      </c>
      <c r="Z1725">
        <v>2009</v>
      </c>
      <c r="AA1725" t="s">
        <v>1488</v>
      </c>
      <c r="AB1725" t="s">
        <v>1489</v>
      </c>
      <c r="AC1725" t="s">
        <v>2</v>
      </c>
      <c r="AD1725" t="s">
        <v>206</v>
      </c>
      <c r="AE1725" t="s">
        <v>1490</v>
      </c>
      <c r="AF1725" t="s">
        <v>1667</v>
      </c>
      <c r="AG1725" t="s">
        <v>2</v>
      </c>
      <c r="AH1725" t="s">
        <v>2</v>
      </c>
    </row>
    <row r="1726" spans="1:34">
      <c r="A1726">
        <v>7415</v>
      </c>
      <c r="B1726">
        <v>1029946</v>
      </c>
      <c r="C1726" t="s">
        <v>149</v>
      </c>
      <c r="D1726" t="str">
        <f t="shared" ca="1" si="78"/>
        <v>JHTFOEVUVX</v>
      </c>
      <c r="E1726" t="str">
        <f t="shared" ca="1" si="79"/>
        <v>Vnodcuwppybah</v>
      </c>
      <c r="F1726" t="s">
        <v>150</v>
      </c>
      <c r="G1726" t="s">
        <v>151</v>
      </c>
      <c r="H1726" s="149" t="str">
        <f t="shared" ca="1" si="80"/>
        <v>19/11/1997</v>
      </c>
      <c r="I1726" t="s">
        <v>1650</v>
      </c>
      <c r="J1726" t="s">
        <v>2</v>
      </c>
      <c r="K1726" t="s">
        <v>762</v>
      </c>
      <c r="L1726" t="s">
        <v>763</v>
      </c>
      <c r="M1726" t="s">
        <v>223</v>
      </c>
      <c r="N1726">
        <v>75</v>
      </c>
      <c r="O1726" t="s">
        <v>157</v>
      </c>
      <c r="P1726" t="s">
        <v>2</v>
      </c>
      <c r="Q1726" t="s">
        <v>2</v>
      </c>
      <c r="R1726" t="s">
        <v>2</v>
      </c>
      <c r="S1726" t="s">
        <v>2</v>
      </c>
      <c r="T1726" t="s">
        <v>2</v>
      </c>
      <c r="U1726" t="s">
        <v>2</v>
      </c>
      <c r="V1726" t="s">
        <v>2</v>
      </c>
      <c r="W1726" t="s">
        <v>2</v>
      </c>
      <c r="X1726" t="s">
        <v>2</v>
      </c>
      <c r="Y1726" t="s">
        <v>2</v>
      </c>
      <c r="Z1726">
        <v>2010</v>
      </c>
      <c r="AA1726" t="s">
        <v>1488</v>
      </c>
      <c r="AB1726" t="s">
        <v>1666</v>
      </c>
      <c r="AC1726" t="s">
        <v>199</v>
      </c>
      <c r="AD1726" t="s">
        <v>200</v>
      </c>
      <c r="AE1726" t="s">
        <v>1490</v>
      </c>
      <c r="AF1726" t="s">
        <v>1491</v>
      </c>
      <c r="AG1726" t="s">
        <v>2</v>
      </c>
      <c r="AH1726" t="s">
        <v>2</v>
      </c>
    </row>
    <row r="1727" spans="1:34">
      <c r="A1727">
        <v>7415</v>
      </c>
      <c r="B1727">
        <v>1030332</v>
      </c>
      <c r="C1727" t="s">
        <v>149</v>
      </c>
      <c r="D1727" t="str">
        <f t="shared" ca="1" si="78"/>
        <v>IHVNYKPAHO</v>
      </c>
      <c r="E1727" t="str">
        <f t="shared" ca="1" si="79"/>
        <v>Wtnsyixtcpvkh</v>
      </c>
      <c r="F1727" t="s">
        <v>150</v>
      </c>
      <c r="G1727" t="s">
        <v>167</v>
      </c>
      <c r="H1727" s="149" t="str">
        <f t="shared" ca="1" si="80"/>
        <v>20/3/1997</v>
      </c>
      <c r="I1727" t="s">
        <v>1650</v>
      </c>
      <c r="J1727" t="s">
        <v>2</v>
      </c>
      <c r="K1727" t="s">
        <v>1047</v>
      </c>
      <c r="L1727" t="s">
        <v>1048</v>
      </c>
      <c r="M1727" t="s">
        <v>223</v>
      </c>
      <c r="N1727">
        <v>75</v>
      </c>
      <c r="O1727" t="s">
        <v>157</v>
      </c>
      <c r="P1727" t="s">
        <v>2</v>
      </c>
      <c r="Q1727" t="s">
        <v>2</v>
      </c>
      <c r="R1727" t="s">
        <v>2</v>
      </c>
      <c r="S1727" t="s">
        <v>2</v>
      </c>
      <c r="T1727" t="s">
        <v>2</v>
      </c>
      <c r="U1727" t="s">
        <v>2</v>
      </c>
      <c r="V1727" t="s">
        <v>2</v>
      </c>
      <c r="W1727" t="s">
        <v>2</v>
      </c>
      <c r="X1727" t="s">
        <v>2</v>
      </c>
      <c r="Y1727" t="s">
        <v>2</v>
      </c>
      <c r="Z1727">
        <v>2010</v>
      </c>
      <c r="AA1727" t="s">
        <v>1488</v>
      </c>
      <c r="AB1727" t="s">
        <v>1666</v>
      </c>
      <c r="AC1727" t="s">
        <v>196</v>
      </c>
      <c r="AD1727" t="s">
        <v>197</v>
      </c>
      <c r="AE1727" t="s">
        <v>1490</v>
      </c>
      <c r="AF1727" t="s">
        <v>1491</v>
      </c>
      <c r="AG1727" t="s">
        <v>2</v>
      </c>
      <c r="AH1727" t="s">
        <v>2</v>
      </c>
    </row>
    <row r="1728" spans="1:34">
      <c r="A1728">
        <v>7415</v>
      </c>
      <c r="B1728">
        <v>1030633</v>
      </c>
      <c r="C1728" t="s">
        <v>149</v>
      </c>
      <c r="D1728" t="str">
        <f t="shared" ca="1" si="78"/>
        <v>QSIRQNIYCB</v>
      </c>
      <c r="E1728" t="str">
        <f t="shared" ca="1" si="79"/>
        <v>Zeqtbsslguran</v>
      </c>
      <c r="F1728" t="s">
        <v>150</v>
      </c>
      <c r="G1728" t="s">
        <v>167</v>
      </c>
      <c r="H1728" s="149" t="str">
        <f t="shared" ca="1" si="80"/>
        <v>12/7/1997</v>
      </c>
      <c r="I1728" t="s">
        <v>1644</v>
      </c>
      <c r="J1728" t="s">
        <v>2</v>
      </c>
      <c r="K1728" t="s">
        <v>2</v>
      </c>
      <c r="L1728" t="s">
        <v>2</v>
      </c>
      <c r="M1728" t="s">
        <v>2</v>
      </c>
      <c r="N1728" t="s">
        <v>2</v>
      </c>
      <c r="O1728" t="s">
        <v>2</v>
      </c>
      <c r="P1728" t="s">
        <v>2</v>
      </c>
      <c r="Q1728" t="s">
        <v>2</v>
      </c>
      <c r="R1728" t="s">
        <v>2</v>
      </c>
      <c r="S1728" t="s">
        <v>2</v>
      </c>
      <c r="T1728" t="s">
        <v>2</v>
      </c>
      <c r="U1728" t="s">
        <v>2</v>
      </c>
      <c r="V1728" t="s">
        <v>2</v>
      </c>
      <c r="W1728" t="s">
        <v>2</v>
      </c>
      <c r="X1728" t="s">
        <v>2</v>
      </c>
      <c r="Y1728" t="s">
        <v>2</v>
      </c>
      <c r="Z1728">
        <v>2010</v>
      </c>
      <c r="AA1728" t="s">
        <v>1488</v>
      </c>
      <c r="AB1728" t="s">
        <v>1666</v>
      </c>
      <c r="AC1728" t="s">
        <v>196</v>
      </c>
      <c r="AD1728" t="s">
        <v>197</v>
      </c>
      <c r="AE1728" t="s">
        <v>1490</v>
      </c>
      <c r="AF1728" t="s">
        <v>1491</v>
      </c>
      <c r="AG1728" t="s">
        <v>2</v>
      </c>
      <c r="AH1728" t="s">
        <v>2</v>
      </c>
    </row>
    <row r="1729" spans="1:34">
      <c r="A1729">
        <v>7415</v>
      </c>
      <c r="B1729">
        <v>1031426</v>
      </c>
      <c r="C1729" t="s">
        <v>149</v>
      </c>
      <c r="D1729" t="str">
        <f t="shared" ca="1" si="78"/>
        <v>VRZXVROFMV</v>
      </c>
      <c r="E1729" t="str">
        <f t="shared" ca="1" si="79"/>
        <v>Dfxrseayslern</v>
      </c>
      <c r="F1729" t="s">
        <v>150</v>
      </c>
      <c r="G1729" t="s">
        <v>151</v>
      </c>
      <c r="H1729" s="149" t="str">
        <f t="shared" ca="1" si="80"/>
        <v>3/9/1994</v>
      </c>
      <c r="I1729" t="s">
        <v>1644</v>
      </c>
      <c r="J1729" t="s">
        <v>2</v>
      </c>
      <c r="K1729" t="s">
        <v>2</v>
      </c>
      <c r="L1729" t="s">
        <v>2</v>
      </c>
      <c r="M1729" t="s">
        <v>2</v>
      </c>
      <c r="N1729" t="s">
        <v>2</v>
      </c>
      <c r="O1729" t="s">
        <v>2</v>
      </c>
      <c r="P1729" t="s">
        <v>2</v>
      </c>
      <c r="Q1729" t="s">
        <v>2</v>
      </c>
      <c r="R1729" t="s">
        <v>2</v>
      </c>
      <c r="S1729" t="s">
        <v>2</v>
      </c>
      <c r="T1729" t="s">
        <v>2</v>
      </c>
      <c r="U1729" t="s">
        <v>2</v>
      </c>
      <c r="V1729" t="s">
        <v>2</v>
      </c>
      <c r="W1729" t="s">
        <v>2</v>
      </c>
      <c r="X1729" t="s">
        <v>2</v>
      </c>
      <c r="Y1729" t="s">
        <v>2</v>
      </c>
      <c r="Z1729">
        <v>2009</v>
      </c>
      <c r="AA1729" t="s">
        <v>1488</v>
      </c>
      <c r="AB1729" t="s">
        <v>1489</v>
      </c>
      <c r="AC1729" t="s">
        <v>2</v>
      </c>
      <c r="AD1729" t="s">
        <v>1156</v>
      </c>
      <c r="AE1729" t="s">
        <v>1490</v>
      </c>
      <c r="AF1729" t="s">
        <v>1728</v>
      </c>
      <c r="AG1729" t="s">
        <v>2</v>
      </c>
      <c r="AH1729" t="s">
        <v>2</v>
      </c>
    </row>
    <row r="1730" spans="1:34">
      <c r="A1730">
        <v>7415</v>
      </c>
      <c r="B1730">
        <v>1031685</v>
      </c>
      <c r="C1730" t="s">
        <v>149</v>
      </c>
      <c r="D1730" t="str">
        <f t="shared" ca="1" si="78"/>
        <v>UZXYTYSIQQ</v>
      </c>
      <c r="E1730" t="str">
        <f t="shared" ca="1" si="79"/>
        <v>Rsxxanjannuqu</v>
      </c>
      <c r="F1730" t="s">
        <v>150</v>
      </c>
      <c r="G1730" t="s">
        <v>167</v>
      </c>
      <c r="H1730" s="149" t="str">
        <f t="shared" ca="1" si="80"/>
        <v>13/5/1995</v>
      </c>
      <c r="I1730" t="s">
        <v>1650</v>
      </c>
      <c r="J1730" t="s">
        <v>2</v>
      </c>
      <c r="K1730" t="s">
        <v>1755</v>
      </c>
      <c r="L1730" t="s">
        <v>1756</v>
      </c>
      <c r="M1730" t="s">
        <v>223</v>
      </c>
      <c r="N1730">
        <v>75</v>
      </c>
      <c r="O1730" t="s">
        <v>157</v>
      </c>
      <c r="P1730" t="s">
        <v>2</v>
      </c>
      <c r="Q1730" t="s">
        <v>2</v>
      </c>
      <c r="R1730" t="s">
        <v>2</v>
      </c>
      <c r="S1730" t="s">
        <v>2</v>
      </c>
      <c r="T1730" t="s">
        <v>2</v>
      </c>
      <c r="U1730" t="s">
        <v>2</v>
      </c>
      <c r="V1730" t="s">
        <v>2</v>
      </c>
      <c r="W1730" t="s">
        <v>2</v>
      </c>
      <c r="X1730" t="s">
        <v>2</v>
      </c>
      <c r="Y1730" t="s">
        <v>2</v>
      </c>
      <c r="Z1730">
        <v>2010</v>
      </c>
      <c r="AA1730" t="s">
        <v>1488</v>
      </c>
      <c r="AB1730" t="s">
        <v>1666</v>
      </c>
      <c r="AC1730" t="s">
        <v>196</v>
      </c>
      <c r="AD1730" t="s">
        <v>224</v>
      </c>
      <c r="AE1730" t="s">
        <v>1490</v>
      </c>
      <c r="AF1730" t="s">
        <v>1491</v>
      </c>
      <c r="AG1730" t="s">
        <v>2</v>
      </c>
      <c r="AH1730" t="s">
        <v>2</v>
      </c>
    </row>
    <row r="1731" spans="1:34">
      <c r="A1731">
        <v>7415</v>
      </c>
      <c r="B1731">
        <v>1032266</v>
      </c>
      <c r="C1731" t="s">
        <v>149</v>
      </c>
      <c r="D1731" t="str">
        <f t="shared" ref="D1731:D1794" ca="1" si="81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QYAHACLCNP</v>
      </c>
      <c r="E1731" t="str">
        <f t="shared" ref="E1731:E1794" ca="1" si="82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Azlqaspwxfamn</v>
      </c>
      <c r="F1731" t="s">
        <v>150</v>
      </c>
      <c r="G1731" t="s">
        <v>167</v>
      </c>
      <c r="H1731" s="149" t="str">
        <f t="shared" ref="H1731:H1794" ca="1" si="83">""&amp;RANDBETWEEN(1,28)&amp;"/"&amp;RANDBETWEEN(1,12)&amp;"/"&amp;RANDBETWEEN(1994,1997)</f>
        <v>16/12/1997</v>
      </c>
      <c r="I1731" t="s">
        <v>1644</v>
      </c>
      <c r="J1731" t="s">
        <v>2</v>
      </c>
      <c r="K1731" t="s">
        <v>2</v>
      </c>
      <c r="L1731" t="s">
        <v>2</v>
      </c>
      <c r="M1731" t="s">
        <v>2</v>
      </c>
      <c r="N1731" t="s">
        <v>2</v>
      </c>
      <c r="O1731" t="s">
        <v>2</v>
      </c>
      <c r="P1731" t="s">
        <v>2</v>
      </c>
      <c r="Q1731" t="s">
        <v>2</v>
      </c>
      <c r="R1731" t="s">
        <v>2</v>
      </c>
      <c r="S1731" t="s">
        <v>2</v>
      </c>
      <c r="T1731" t="s">
        <v>2</v>
      </c>
      <c r="U1731" t="s">
        <v>2</v>
      </c>
      <c r="V1731" t="s">
        <v>2</v>
      </c>
      <c r="W1731" t="s">
        <v>2</v>
      </c>
      <c r="X1731" t="s">
        <v>2</v>
      </c>
      <c r="Y1731" t="s">
        <v>2</v>
      </c>
      <c r="Z1731">
        <v>2008</v>
      </c>
      <c r="AA1731" t="s">
        <v>1488</v>
      </c>
      <c r="AB1731" t="s">
        <v>1698</v>
      </c>
      <c r="AC1731" t="s">
        <v>2</v>
      </c>
      <c r="AD1731" t="s">
        <v>847</v>
      </c>
      <c r="AE1731" t="s">
        <v>1490</v>
      </c>
      <c r="AF1731" t="s">
        <v>1667</v>
      </c>
      <c r="AG1731" t="s">
        <v>2</v>
      </c>
      <c r="AH1731" t="s">
        <v>2</v>
      </c>
    </row>
    <row r="1732" spans="1:34">
      <c r="A1732">
        <v>7415</v>
      </c>
      <c r="B1732">
        <v>1032692</v>
      </c>
      <c r="C1732" t="s">
        <v>183</v>
      </c>
      <c r="D1732" t="str">
        <f t="shared" ca="1" si="81"/>
        <v>IYZPUYEIGC</v>
      </c>
      <c r="E1732" t="str">
        <f t="shared" ca="1" si="82"/>
        <v>Osqihkeohamtn</v>
      </c>
      <c r="F1732" t="s">
        <v>150</v>
      </c>
      <c r="G1732" t="s">
        <v>167</v>
      </c>
      <c r="H1732" s="149" t="str">
        <f t="shared" ca="1" si="83"/>
        <v>27/1/1996</v>
      </c>
      <c r="I1732" t="s">
        <v>1650</v>
      </c>
      <c r="J1732" t="s">
        <v>2</v>
      </c>
      <c r="K1732" t="s">
        <v>1757</v>
      </c>
      <c r="L1732" t="s">
        <v>1758</v>
      </c>
      <c r="M1732" t="s">
        <v>1717</v>
      </c>
      <c r="N1732">
        <v>42</v>
      </c>
      <c r="O1732" t="s">
        <v>157</v>
      </c>
      <c r="P1732" t="s">
        <v>2</v>
      </c>
      <c r="Q1732" t="s">
        <v>2</v>
      </c>
      <c r="R1732" t="s">
        <v>2</v>
      </c>
      <c r="S1732" t="s">
        <v>2</v>
      </c>
      <c r="T1732" t="s">
        <v>2</v>
      </c>
      <c r="U1732" t="s">
        <v>2</v>
      </c>
      <c r="V1732" t="s">
        <v>2</v>
      </c>
      <c r="W1732" t="s">
        <v>2</v>
      </c>
      <c r="X1732" t="s">
        <v>2</v>
      </c>
      <c r="Y1732" t="s">
        <v>2</v>
      </c>
      <c r="Z1732">
        <v>2010</v>
      </c>
      <c r="AA1732" t="s">
        <v>1660</v>
      </c>
      <c r="AB1732" t="s">
        <v>2</v>
      </c>
      <c r="AC1732" t="s">
        <v>2</v>
      </c>
      <c r="AD1732" t="s">
        <v>2</v>
      </c>
      <c r="AE1732" t="s">
        <v>1490</v>
      </c>
      <c r="AF1732" t="s">
        <v>1491</v>
      </c>
      <c r="AG1732" t="s">
        <v>2</v>
      </c>
      <c r="AH1732" t="s">
        <v>2</v>
      </c>
    </row>
    <row r="1733" spans="1:34">
      <c r="A1733">
        <v>7415</v>
      </c>
      <c r="B1733">
        <v>1032797</v>
      </c>
      <c r="C1733" t="s">
        <v>149</v>
      </c>
      <c r="D1733" t="str">
        <f t="shared" ca="1" si="81"/>
        <v>DGAUNFRUHI</v>
      </c>
      <c r="E1733" t="str">
        <f t="shared" ca="1" si="82"/>
        <v>Iklkbvbhrmaqj</v>
      </c>
      <c r="F1733" t="s">
        <v>150</v>
      </c>
      <c r="G1733" t="s">
        <v>167</v>
      </c>
      <c r="H1733" s="149" t="str">
        <f t="shared" ca="1" si="83"/>
        <v>24/12/1994</v>
      </c>
      <c r="I1733" t="s">
        <v>1750</v>
      </c>
      <c r="J1733" t="s">
        <v>2</v>
      </c>
      <c r="K1733" t="s">
        <v>1759</v>
      </c>
      <c r="L1733" t="s">
        <v>1760</v>
      </c>
      <c r="M1733" t="s">
        <v>350</v>
      </c>
      <c r="N1733">
        <v>95</v>
      </c>
      <c r="O1733" t="s">
        <v>157</v>
      </c>
      <c r="P1733" t="s">
        <v>2</v>
      </c>
      <c r="Q1733" t="s">
        <v>2</v>
      </c>
      <c r="R1733" t="s">
        <v>2</v>
      </c>
      <c r="S1733" t="s">
        <v>2</v>
      </c>
      <c r="T1733" t="s">
        <v>2</v>
      </c>
      <c r="U1733" t="s">
        <v>2</v>
      </c>
      <c r="V1733" t="s">
        <v>2</v>
      </c>
      <c r="W1733" t="s">
        <v>2</v>
      </c>
      <c r="X1733" t="s">
        <v>2</v>
      </c>
      <c r="Y1733" t="s">
        <v>2</v>
      </c>
      <c r="Z1733" t="s">
        <v>2</v>
      </c>
      <c r="AA1733" t="s">
        <v>2</v>
      </c>
      <c r="AB1733" t="s">
        <v>2</v>
      </c>
      <c r="AC1733" t="s">
        <v>2</v>
      </c>
      <c r="AD1733" t="s">
        <v>2</v>
      </c>
      <c r="AE1733" t="s">
        <v>2</v>
      </c>
      <c r="AF1733" t="s">
        <v>2</v>
      </c>
      <c r="AG1733" t="s">
        <v>2</v>
      </c>
      <c r="AH1733" t="s">
        <v>2</v>
      </c>
    </row>
    <row r="1734" spans="1:34">
      <c r="A1734">
        <v>7415</v>
      </c>
      <c r="B1734">
        <v>1033289</v>
      </c>
      <c r="C1734" t="s">
        <v>183</v>
      </c>
      <c r="D1734" t="str">
        <f t="shared" ca="1" si="81"/>
        <v>IPNFAGUCQL</v>
      </c>
      <c r="E1734" t="str">
        <f t="shared" ca="1" si="82"/>
        <v>Onudvhvsouztm</v>
      </c>
      <c r="F1734" t="s">
        <v>150</v>
      </c>
      <c r="G1734" t="s">
        <v>167</v>
      </c>
      <c r="H1734" s="149" t="str">
        <f t="shared" ca="1" si="83"/>
        <v>3/10/1996</v>
      </c>
      <c r="I1734" t="s">
        <v>1650</v>
      </c>
      <c r="J1734" t="s">
        <v>2</v>
      </c>
      <c r="K1734" t="s">
        <v>1729</v>
      </c>
      <c r="L1734" t="s">
        <v>1730</v>
      </c>
      <c r="M1734" t="s">
        <v>1165</v>
      </c>
      <c r="N1734">
        <v>94</v>
      </c>
      <c r="O1734" t="s">
        <v>157</v>
      </c>
      <c r="P1734" t="s">
        <v>2</v>
      </c>
      <c r="Q1734" t="s">
        <v>2</v>
      </c>
      <c r="R1734" t="s">
        <v>2</v>
      </c>
      <c r="S1734" t="s">
        <v>2</v>
      </c>
      <c r="T1734" t="s">
        <v>2</v>
      </c>
      <c r="U1734" t="s">
        <v>2</v>
      </c>
      <c r="V1734" t="s">
        <v>2</v>
      </c>
      <c r="W1734" t="s">
        <v>2</v>
      </c>
      <c r="X1734" t="s">
        <v>2</v>
      </c>
      <c r="Y1734" t="s">
        <v>2</v>
      </c>
      <c r="Z1734">
        <v>2009</v>
      </c>
      <c r="AA1734" t="s">
        <v>1488</v>
      </c>
      <c r="AB1734" t="s">
        <v>1666</v>
      </c>
      <c r="AC1734" t="s">
        <v>199</v>
      </c>
      <c r="AD1734" t="s">
        <v>224</v>
      </c>
      <c r="AE1734" t="s">
        <v>1490</v>
      </c>
      <c r="AF1734" t="s">
        <v>1667</v>
      </c>
      <c r="AG1734" t="s">
        <v>2</v>
      </c>
      <c r="AH1734" t="s">
        <v>2</v>
      </c>
    </row>
    <row r="1735" spans="1:34">
      <c r="A1735">
        <v>7415</v>
      </c>
      <c r="B1735">
        <v>1034068</v>
      </c>
      <c r="C1735" t="s">
        <v>149</v>
      </c>
      <c r="D1735" t="str">
        <f t="shared" ca="1" si="81"/>
        <v>BDTEMKWYUU</v>
      </c>
      <c r="E1735" t="str">
        <f t="shared" ca="1" si="82"/>
        <v>Vpiyizshkxnij</v>
      </c>
      <c r="F1735" t="s">
        <v>150</v>
      </c>
      <c r="G1735" t="s">
        <v>167</v>
      </c>
      <c r="H1735" s="149" t="str">
        <f t="shared" ca="1" si="83"/>
        <v>11/9/1995</v>
      </c>
      <c r="I1735" t="s">
        <v>1644</v>
      </c>
      <c r="J1735" t="s">
        <v>2</v>
      </c>
      <c r="K1735" t="s">
        <v>2</v>
      </c>
      <c r="L1735" t="s">
        <v>2</v>
      </c>
      <c r="M1735" t="s">
        <v>2</v>
      </c>
      <c r="N1735" t="s">
        <v>2</v>
      </c>
      <c r="O1735" t="s">
        <v>2</v>
      </c>
      <c r="P1735" t="s">
        <v>2</v>
      </c>
      <c r="Q1735" t="s">
        <v>2</v>
      </c>
      <c r="R1735" t="s">
        <v>2</v>
      </c>
      <c r="S1735" t="s">
        <v>2</v>
      </c>
      <c r="T1735" t="s">
        <v>2</v>
      </c>
      <c r="U1735" t="s">
        <v>2</v>
      </c>
      <c r="V1735" t="s">
        <v>2</v>
      </c>
      <c r="W1735" t="s">
        <v>2</v>
      </c>
      <c r="X1735" t="s">
        <v>2</v>
      </c>
      <c r="Y1735" t="s">
        <v>2</v>
      </c>
      <c r="Z1735">
        <v>2008</v>
      </c>
      <c r="AA1735" t="s">
        <v>1488</v>
      </c>
      <c r="AB1735" t="s">
        <v>1653</v>
      </c>
      <c r="AC1735" t="s">
        <v>2</v>
      </c>
      <c r="AD1735" t="s">
        <v>1676</v>
      </c>
      <c r="AE1735" t="s">
        <v>1490</v>
      </c>
      <c r="AF1735" t="s">
        <v>1667</v>
      </c>
      <c r="AG1735" t="s">
        <v>2</v>
      </c>
      <c r="AH1735" t="s">
        <v>2</v>
      </c>
    </row>
    <row r="1736" spans="1:34">
      <c r="A1736">
        <v>7415</v>
      </c>
      <c r="B1736">
        <v>1034141</v>
      </c>
      <c r="C1736" t="s">
        <v>183</v>
      </c>
      <c r="D1736" t="str">
        <f t="shared" ca="1" si="81"/>
        <v>OHOYSOFNIH</v>
      </c>
      <c r="E1736" t="str">
        <f t="shared" ca="1" si="82"/>
        <v>Qvzoquronlagj</v>
      </c>
      <c r="F1736" t="s">
        <v>150</v>
      </c>
      <c r="G1736" t="s">
        <v>167</v>
      </c>
      <c r="H1736" s="149" t="str">
        <f t="shared" ca="1" si="83"/>
        <v>22/11/1995</v>
      </c>
      <c r="I1736" t="s">
        <v>1650</v>
      </c>
      <c r="J1736" t="s">
        <v>2</v>
      </c>
      <c r="K1736" t="s">
        <v>2</v>
      </c>
      <c r="L1736" t="s">
        <v>1761</v>
      </c>
      <c r="M1736" t="s">
        <v>1762</v>
      </c>
      <c r="N1736">
        <v>92</v>
      </c>
      <c r="O1736" t="s">
        <v>157</v>
      </c>
      <c r="P1736" t="s">
        <v>1681</v>
      </c>
      <c r="Q1736" t="s">
        <v>2</v>
      </c>
      <c r="R1736" t="s">
        <v>1681</v>
      </c>
      <c r="S1736" t="s">
        <v>2</v>
      </c>
      <c r="T1736" t="s">
        <v>2</v>
      </c>
      <c r="U1736" t="s">
        <v>2</v>
      </c>
      <c r="V1736" t="s">
        <v>2</v>
      </c>
      <c r="W1736" t="s">
        <v>2</v>
      </c>
      <c r="X1736" t="s">
        <v>2</v>
      </c>
      <c r="Y1736" t="s">
        <v>2</v>
      </c>
      <c r="Z1736">
        <v>2010</v>
      </c>
      <c r="AA1736" t="s">
        <v>1488</v>
      </c>
      <c r="AB1736" t="s">
        <v>1645</v>
      </c>
      <c r="AC1736" t="s">
        <v>2</v>
      </c>
      <c r="AD1736" t="s">
        <v>238</v>
      </c>
      <c r="AE1736" t="s">
        <v>1490</v>
      </c>
      <c r="AF1736" t="s">
        <v>1491</v>
      </c>
      <c r="AG1736" t="s">
        <v>2</v>
      </c>
      <c r="AH1736" t="s">
        <v>2</v>
      </c>
    </row>
    <row r="1737" spans="1:34">
      <c r="A1737">
        <v>7415</v>
      </c>
      <c r="B1737">
        <v>1034463</v>
      </c>
      <c r="C1737" t="s">
        <v>149</v>
      </c>
      <c r="D1737" t="str">
        <f t="shared" ca="1" si="81"/>
        <v>UBTRKYHQQX</v>
      </c>
      <c r="E1737" t="str">
        <f t="shared" ca="1" si="82"/>
        <v>Tkehfgyvgkhxf</v>
      </c>
      <c r="F1737" t="s">
        <v>150</v>
      </c>
      <c r="G1737" t="s">
        <v>167</v>
      </c>
      <c r="H1737" s="149" t="str">
        <f t="shared" ca="1" si="83"/>
        <v>23/1/1997</v>
      </c>
      <c r="I1737" t="s">
        <v>1644</v>
      </c>
      <c r="J1737" t="s">
        <v>2</v>
      </c>
      <c r="K1737" t="s">
        <v>2</v>
      </c>
      <c r="L1737" t="s">
        <v>2</v>
      </c>
      <c r="M1737" t="s">
        <v>2</v>
      </c>
      <c r="N1737" t="s">
        <v>2</v>
      </c>
      <c r="O1737" t="s">
        <v>2</v>
      </c>
      <c r="P1737" t="s">
        <v>2</v>
      </c>
      <c r="Q1737" t="s">
        <v>2</v>
      </c>
      <c r="R1737" t="s">
        <v>2</v>
      </c>
      <c r="S1737" t="s">
        <v>2</v>
      </c>
      <c r="T1737" t="s">
        <v>2</v>
      </c>
      <c r="U1737" t="s">
        <v>2</v>
      </c>
      <c r="V1737" t="s">
        <v>2</v>
      </c>
      <c r="W1737" t="s">
        <v>2</v>
      </c>
      <c r="X1737" t="s">
        <v>2</v>
      </c>
      <c r="Y1737" t="s">
        <v>2</v>
      </c>
      <c r="Z1737">
        <v>2010</v>
      </c>
      <c r="AA1737" t="s">
        <v>1488</v>
      </c>
      <c r="AB1737" t="s">
        <v>1489</v>
      </c>
      <c r="AC1737" t="s">
        <v>2</v>
      </c>
      <c r="AD1737" t="s">
        <v>347</v>
      </c>
      <c r="AE1737" t="s">
        <v>1490</v>
      </c>
      <c r="AF1737" t="s">
        <v>1491</v>
      </c>
      <c r="AG1737" t="s">
        <v>2</v>
      </c>
      <c r="AH1737" t="s">
        <v>2</v>
      </c>
    </row>
    <row r="1738" spans="1:34">
      <c r="A1738">
        <v>7415</v>
      </c>
      <c r="B1738">
        <v>1034709</v>
      </c>
      <c r="C1738" t="s">
        <v>149</v>
      </c>
      <c r="D1738" t="str">
        <f t="shared" ca="1" si="81"/>
        <v>CRGJEDLKDB</v>
      </c>
      <c r="E1738" t="str">
        <f t="shared" ca="1" si="82"/>
        <v>Buhnsefynxfju</v>
      </c>
      <c r="F1738" t="s">
        <v>150</v>
      </c>
      <c r="G1738" t="s">
        <v>167</v>
      </c>
      <c r="H1738" s="149" t="str">
        <f t="shared" ca="1" si="83"/>
        <v>16/6/1997</v>
      </c>
      <c r="I1738" t="s">
        <v>1677</v>
      </c>
      <c r="J1738" t="s">
        <v>2</v>
      </c>
      <c r="K1738" t="s">
        <v>2</v>
      </c>
      <c r="L1738" t="s">
        <v>1763</v>
      </c>
      <c r="M1738" t="s">
        <v>1764</v>
      </c>
      <c r="N1738">
        <v>99</v>
      </c>
      <c r="O1738" t="s">
        <v>427</v>
      </c>
      <c r="P1738" t="s">
        <v>1681</v>
      </c>
      <c r="Q1738" t="s">
        <v>2</v>
      </c>
      <c r="R1738" t="s">
        <v>1681</v>
      </c>
      <c r="S1738" t="s">
        <v>2</v>
      </c>
      <c r="T1738" t="s">
        <v>2</v>
      </c>
      <c r="U1738" t="s">
        <v>2</v>
      </c>
      <c r="V1738" t="s">
        <v>1682</v>
      </c>
      <c r="W1738" t="s">
        <v>160</v>
      </c>
      <c r="X1738" t="s">
        <v>2</v>
      </c>
      <c r="Y1738" t="s">
        <v>2</v>
      </c>
      <c r="Z1738">
        <v>2010</v>
      </c>
      <c r="AA1738" t="s">
        <v>1683</v>
      </c>
      <c r="AB1738" t="s">
        <v>2</v>
      </c>
      <c r="AC1738" t="s">
        <v>2</v>
      </c>
      <c r="AD1738" t="s">
        <v>2</v>
      </c>
      <c r="AE1738" t="s">
        <v>2</v>
      </c>
      <c r="AF1738" t="s">
        <v>2</v>
      </c>
      <c r="AG1738" t="s">
        <v>2</v>
      </c>
      <c r="AH1738" t="s">
        <v>2</v>
      </c>
    </row>
    <row r="1739" spans="1:34">
      <c r="A1739">
        <v>7415</v>
      </c>
      <c r="B1739">
        <v>1034934</v>
      </c>
      <c r="C1739" t="s">
        <v>149</v>
      </c>
      <c r="D1739" t="str">
        <f t="shared" ca="1" si="81"/>
        <v>ZBVKVDSVHA</v>
      </c>
      <c r="E1739" t="str">
        <f t="shared" ca="1" si="82"/>
        <v>Hgiowwwrcbnap</v>
      </c>
      <c r="F1739" t="s">
        <v>150</v>
      </c>
      <c r="G1739" t="s">
        <v>167</v>
      </c>
      <c r="H1739" s="149" t="str">
        <f t="shared" ca="1" si="83"/>
        <v>13/3/1997</v>
      </c>
      <c r="I1739" t="s">
        <v>1644</v>
      </c>
      <c r="J1739" t="s">
        <v>2</v>
      </c>
      <c r="K1739" t="s">
        <v>2</v>
      </c>
      <c r="L1739" t="s">
        <v>2</v>
      </c>
      <c r="M1739" t="s">
        <v>2</v>
      </c>
      <c r="N1739" t="s">
        <v>2</v>
      </c>
      <c r="O1739" t="s">
        <v>2</v>
      </c>
      <c r="P1739" t="s">
        <v>2</v>
      </c>
      <c r="Q1739" t="s">
        <v>2</v>
      </c>
      <c r="R1739" t="s">
        <v>2</v>
      </c>
      <c r="S1739" t="s">
        <v>2</v>
      </c>
      <c r="T1739" t="s">
        <v>2</v>
      </c>
      <c r="U1739" t="s">
        <v>2</v>
      </c>
      <c r="V1739" t="s">
        <v>2</v>
      </c>
      <c r="W1739" t="s">
        <v>2</v>
      </c>
      <c r="X1739" t="s">
        <v>2</v>
      </c>
      <c r="Y1739" t="s">
        <v>2</v>
      </c>
      <c r="Z1739" t="s">
        <v>2</v>
      </c>
      <c r="AA1739" t="s">
        <v>1488</v>
      </c>
      <c r="AB1739" t="s">
        <v>1698</v>
      </c>
      <c r="AC1739" t="s">
        <v>2</v>
      </c>
      <c r="AD1739" t="s">
        <v>224</v>
      </c>
      <c r="AE1739" t="s">
        <v>1490</v>
      </c>
      <c r="AF1739" t="s">
        <v>1704</v>
      </c>
      <c r="AG1739" t="s">
        <v>2</v>
      </c>
      <c r="AH1739" t="s">
        <v>2</v>
      </c>
    </row>
    <row r="1740" spans="1:34">
      <c r="A1740">
        <v>7415</v>
      </c>
      <c r="B1740">
        <v>1035392</v>
      </c>
      <c r="C1740" t="s">
        <v>149</v>
      </c>
      <c r="D1740" t="str">
        <f t="shared" ca="1" si="81"/>
        <v>IELGLZHQUV</v>
      </c>
      <c r="E1740" t="str">
        <f t="shared" ca="1" si="82"/>
        <v>Gofcfctbszmoe</v>
      </c>
      <c r="F1740" t="s">
        <v>150</v>
      </c>
      <c r="G1740" t="s">
        <v>167</v>
      </c>
      <c r="H1740" s="149" t="str">
        <f t="shared" ca="1" si="83"/>
        <v>6/1/1995</v>
      </c>
      <c r="I1740" t="s">
        <v>1650</v>
      </c>
      <c r="J1740" t="s">
        <v>2</v>
      </c>
      <c r="K1740" t="s">
        <v>1731</v>
      </c>
      <c r="L1740" t="s">
        <v>1732</v>
      </c>
      <c r="M1740" t="s">
        <v>740</v>
      </c>
      <c r="N1740">
        <v>92</v>
      </c>
      <c r="O1740" t="s">
        <v>157</v>
      </c>
      <c r="P1740" t="s">
        <v>2</v>
      </c>
      <c r="Q1740" t="s">
        <v>2</v>
      </c>
      <c r="R1740" t="s">
        <v>2</v>
      </c>
      <c r="S1740" t="s">
        <v>2</v>
      </c>
      <c r="T1740" t="s">
        <v>2</v>
      </c>
      <c r="U1740" t="s">
        <v>2</v>
      </c>
      <c r="V1740" t="s">
        <v>2</v>
      </c>
      <c r="W1740" t="s">
        <v>2</v>
      </c>
      <c r="X1740" t="s">
        <v>2</v>
      </c>
      <c r="Y1740" t="s">
        <v>2</v>
      </c>
      <c r="Z1740">
        <v>2009</v>
      </c>
      <c r="AA1740" t="s">
        <v>1488</v>
      </c>
      <c r="AB1740" t="s">
        <v>1698</v>
      </c>
      <c r="AC1740" t="s">
        <v>2</v>
      </c>
      <c r="AD1740" t="s">
        <v>847</v>
      </c>
      <c r="AE1740" t="s">
        <v>1490</v>
      </c>
      <c r="AF1740" t="s">
        <v>1667</v>
      </c>
      <c r="AG1740" t="s">
        <v>2</v>
      </c>
      <c r="AH1740" t="s">
        <v>2</v>
      </c>
    </row>
    <row r="1741" spans="1:34">
      <c r="A1741">
        <v>7415</v>
      </c>
      <c r="B1741">
        <v>1035786</v>
      </c>
      <c r="C1741" t="s">
        <v>149</v>
      </c>
      <c r="D1741" t="str">
        <f t="shared" ca="1" si="81"/>
        <v>LURAGCRBSU</v>
      </c>
      <c r="E1741" t="str">
        <f t="shared" ca="1" si="82"/>
        <v>Btaftqysltkmv</v>
      </c>
      <c r="F1741" t="s">
        <v>150</v>
      </c>
      <c r="G1741" t="s">
        <v>167</v>
      </c>
      <c r="H1741" s="149" t="str">
        <f t="shared" ca="1" si="83"/>
        <v>22/1/1997</v>
      </c>
      <c r="I1741" t="s">
        <v>1644</v>
      </c>
      <c r="J1741" t="s">
        <v>2</v>
      </c>
      <c r="K1741" t="s">
        <v>2</v>
      </c>
      <c r="L1741" t="s">
        <v>2</v>
      </c>
      <c r="M1741" t="s">
        <v>2</v>
      </c>
      <c r="N1741" t="s">
        <v>2</v>
      </c>
      <c r="O1741" t="s">
        <v>2</v>
      </c>
      <c r="P1741" t="s">
        <v>2</v>
      </c>
      <c r="Q1741" t="s">
        <v>2</v>
      </c>
      <c r="R1741" t="s">
        <v>2</v>
      </c>
      <c r="S1741" t="s">
        <v>2</v>
      </c>
      <c r="T1741" t="s">
        <v>2</v>
      </c>
      <c r="U1741" t="s">
        <v>2</v>
      </c>
      <c r="V1741" t="s">
        <v>2</v>
      </c>
      <c r="W1741" t="s">
        <v>2</v>
      </c>
      <c r="X1741" t="s">
        <v>2</v>
      </c>
      <c r="Y1741" t="s">
        <v>2</v>
      </c>
      <c r="Z1741">
        <v>2010</v>
      </c>
      <c r="AA1741" t="s">
        <v>1488</v>
      </c>
      <c r="AB1741" t="s">
        <v>1489</v>
      </c>
      <c r="AC1741" t="s">
        <v>2</v>
      </c>
      <c r="AD1741" t="s">
        <v>230</v>
      </c>
      <c r="AE1741" t="s">
        <v>1490</v>
      </c>
      <c r="AF1741" t="s">
        <v>1491</v>
      </c>
      <c r="AG1741" t="s">
        <v>2</v>
      </c>
      <c r="AH1741" t="s">
        <v>2</v>
      </c>
    </row>
    <row r="1742" spans="1:34">
      <c r="A1742">
        <v>7415</v>
      </c>
      <c r="B1742">
        <v>1035814</v>
      </c>
      <c r="C1742" t="s">
        <v>149</v>
      </c>
      <c r="D1742" t="str">
        <f t="shared" ca="1" si="81"/>
        <v>YNNCWQZRNU</v>
      </c>
      <c r="E1742" t="str">
        <f t="shared" ca="1" si="82"/>
        <v>Pnjjfjeytzdtj</v>
      </c>
      <c r="F1742" t="s">
        <v>150</v>
      </c>
      <c r="G1742" t="s">
        <v>167</v>
      </c>
      <c r="H1742" s="149" t="str">
        <f t="shared" ca="1" si="83"/>
        <v>26/7/1997</v>
      </c>
      <c r="I1742" t="s">
        <v>1650</v>
      </c>
      <c r="J1742" t="s">
        <v>2</v>
      </c>
      <c r="K1742" t="s">
        <v>2</v>
      </c>
      <c r="L1742" t="s">
        <v>1765</v>
      </c>
      <c r="M1742" t="s">
        <v>223</v>
      </c>
      <c r="N1742">
        <v>75</v>
      </c>
      <c r="O1742" t="s">
        <v>157</v>
      </c>
      <c r="P1742" t="s">
        <v>1766</v>
      </c>
      <c r="Q1742" t="s">
        <v>2</v>
      </c>
      <c r="R1742" t="s">
        <v>1766</v>
      </c>
      <c r="S1742" t="s">
        <v>2</v>
      </c>
      <c r="T1742" t="s">
        <v>2</v>
      </c>
      <c r="U1742" t="s">
        <v>2</v>
      </c>
      <c r="V1742" t="s">
        <v>2</v>
      </c>
      <c r="W1742" t="s">
        <v>2</v>
      </c>
      <c r="X1742" t="s">
        <v>2</v>
      </c>
      <c r="Y1742" t="s">
        <v>2</v>
      </c>
      <c r="Z1742" t="s">
        <v>2</v>
      </c>
      <c r="AA1742" t="s">
        <v>1488</v>
      </c>
      <c r="AB1742" t="s">
        <v>1698</v>
      </c>
      <c r="AC1742" t="s">
        <v>2</v>
      </c>
      <c r="AD1742" t="s">
        <v>847</v>
      </c>
      <c r="AE1742" t="s">
        <v>1490</v>
      </c>
      <c r="AF1742" t="s">
        <v>1700</v>
      </c>
      <c r="AG1742" t="s">
        <v>2</v>
      </c>
      <c r="AH1742" t="s">
        <v>2</v>
      </c>
    </row>
    <row r="1743" spans="1:34">
      <c r="A1743">
        <v>7415</v>
      </c>
      <c r="B1743">
        <v>1035821</v>
      </c>
      <c r="C1743" t="s">
        <v>149</v>
      </c>
      <c r="D1743" t="str">
        <f t="shared" ca="1" si="81"/>
        <v>PBWPKTJZPG</v>
      </c>
      <c r="E1743" t="str">
        <f t="shared" ca="1" si="82"/>
        <v>Nxxnrlihzojpg</v>
      </c>
      <c r="F1743" t="s">
        <v>150</v>
      </c>
      <c r="G1743" t="s">
        <v>167</v>
      </c>
      <c r="H1743" s="149" t="str">
        <f t="shared" ca="1" si="83"/>
        <v>14/8/1995</v>
      </c>
      <c r="I1743" t="s">
        <v>1650</v>
      </c>
      <c r="J1743" t="s">
        <v>2</v>
      </c>
      <c r="K1743" t="s">
        <v>1767</v>
      </c>
      <c r="L1743" t="s">
        <v>1768</v>
      </c>
      <c r="M1743" t="s">
        <v>350</v>
      </c>
      <c r="N1743">
        <v>95</v>
      </c>
      <c r="O1743" t="s">
        <v>157</v>
      </c>
      <c r="P1743" t="s">
        <v>2</v>
      </c>
      <c r="Q1743" t="s">
        <v>2</v>
      </c>
      <c r="R1743" t="s">
        <v>2</v>
      </c>
      <c r="S1743" t="s">
        <v>2</v>
      </c>
      <c r="T1743" t="s">
        <v>2</v>
      </c>
      <c r="U1743" t="s">
        <v>2</v>
      </c>
      <c r="V1743" t="s">
        <v>2</v>
      </c>
      <c r="W1743" t="s">
        <v>2</v>
      </c>
      <c r="X1743" t="s">
        <v>2</v>
      </c>
      <c r="Y1743" t="s">
        <v>2</v>
      </c>
      <c r="Z1743">
        <v>2010</v>
      </c>
      <c r="AA1743" t="s">
        <v>1488</v>
      </c>
      <c r="AB1743" t="s">
        <v>1666</v>
      </c>
      <c r="AC1743" t="s">
        <v>196</v>
      </c>
      <c r="AD1743" t="s">
        <v>200</v>
      </c>
      <c r="AE1743" t="s">
        <v>1490</v>
      </c>
      <c r="AF1743" t="s">
        <v>1491</v>
      </c>
      <c r="AG1743" t="s">
        <v>2</v>
      </c>
      <c r="AH1743" t="s">
        <v>2</v>
      </c>
    </row>
    <row r="1744" spans="1:34">
      <c r="A1744">
        <v>7415</v>
      </c>
      <c r="B1744">
        <v>1036915</v>
      </c>
      <c r="C1744" t="s">
        <v>183</v>
      </c>
      <c r="D1744" t="str">
        <f t="shared" ca="1" si="81"/>
        <v>WPJGBFQWPR</v>
      </c>
      <c r="E1744" t="str">
        <f t="shared" ca="1" si="82"/>
        <v>Ejofcpulwhcaj</v>
      </c>
      <c r="F1744" t="s">
        <v>150</v>
      </c>
      <c r="G1744" t="s">
        <v>167</v>
      </c>
      <c r="H1744" s="149" t="str">
        <f t="shared" ca="1" si="83"/>
        <v>16/12/1994</v>
      </c>
      <c r="I1744" t="s">
        <v>1644</v>
      </c>
      <c r="J1744" t="s">
        <v>2</v>
      </c>
      <c r="K1744" t="s">
        <v>1759</v>
      </c>
      <c r="L1744" t="s">
        <v>1760</v>
      </c>
      <c r="M1744" t="s">
        <v>350</v>
      </c>
      <c r="N1744">
        <v>95</v>
      </c>
      <c r="O1744" t="s">
        <v>157</v>
      </c>
      <c r="P1744" t="s">
        <v>2</v>
      </c>
      <c r="Q1744" t="s">
        <v>2</v>
      </c>
      <c r="R1744" t="s">
        <v>2</v>
      </c>
      <c r="S1744" t="s">
        <v>2</v>
      </c>
      <c r="T1744" t="s">
        <v>2</v>
      </c>
      <c r="U1744" t="s">
        <v>2</v>
      </c>
      <c r="V1744" t="s">
        <v>2</v>
      </c>
      <c r="W1744" t="s">
        <v>2</v>
      </c>
      <c r="X1744" t="s">
        <v>2</v>
      </c>
      <c r="Y1744" t="s">
        <v>2</v>
      </c>
      <c r="Z1744">
        <v>2008</v>
      </c>
      <c r="AA1744" t="s">
        <v>1488</v>
      </c>
      <c r="AB1744" t="s">
        <v>1698</v>
      </c>
      <c r="AC1744" t="s">
        <v>2</v>
      </c>
      <c r="AD1744" t="s">
        <v>253</v>
      </c>
      <c r="AE1744" t="s">
        <v>1490</v>
      </c>
      <c r="AF1744" t="s">
        <v>1491</v>
      </c>
      <c r="AG1744" t="s">
        <v>2</v>
      </c>
      <c r="AH1744" t="s">
        <v>2</v>
      </c>
    </row>
    <row r="1745" spans="1:34">
      <c r="A1745">
        <v>7415</v>
      </c>
      <c r="B1745">
        <v>1036949</v>
      </c>
      <c r="C1745" t="s">
        <v>149</v>
      </c>
      <c r="D1745" t="str">
        <f t="shared" ca="1" si="81"/>
        <v>VDFUKUSEWR</v>
      </c>
      <c r="E1745" t="str">
        <f t="shared" ca="1" si="82"/>
        <v>Rodhdvxjwjgwq</v>
      </c>
      <c r="F1745" t="s">
        <v>150</v>
      </c>
      <c r="G1745" t="s">
        <v>167</v>
      </c>
      <c r="H1745" s="149" t="str">
        <f t="shared" ca="1" si="83"/>
        <v>19/6/1995</v>
      </c>
      <c r="I1745" t="s">
        <v>1650</v>
      </c>
      <c r="J1745" t="s">
        <v>2</v>
      </c>
      <c r="K1745" t="s">
        <v>1726</v>
      </c>
      <c r="L1745" t="s">
        <v>1727</v>
      </c>
      <c r="M1745" t="s">
        <v>768</v>
      </c>
      <c r="N1745">
        <v>94</v>
      </c>
      <c r="O1745" t="s">
        <v>157</v>
      </c>
      <c r="P1745" t="s">
        <v>2</v>
      </c>
      <c r="Q1745" t="s">
        <v>2</v>
      </c>
      <c r="R1745" t="s">
        <v>2</v>
      </c>
      <c r="S1745" t="s">
        <v>2</v>
      </c>
      <c r="T1745" t="s">
        <v>2</v>
      </c>
      <c r="U1745" t="s">
        <v>2</v>
      </c>
      <c r="V1745" t="s">
        <v>2</v>
      </c>
      <c r="W1745" t="s">
        <v>2</v>
      </c>
      <c r="X1745" t="s">
        <v>2</v>
      </c>
      <c r="Y1745" t="s">
        <v>2</v>
      </c>
      <c r="Z1745">
        <v>2010</v>
      </c>
      <c r="AA1745" t="s">
        <v>1488</v>
      </c>
      <c r="AB1745" t="s">
        <v>1645</v>
      </c>
      <c r="AC1745" t="s">
        <v>2</v>
      </c>
      <c r="AD1745" t="s">
        <v>238</v>
      </c>
      <c r="AE1745" t="s">
        <v>1718</v>
      </c>
      <c r="AF1745" t="s">
        <v>1491</v>
      </c>
      <c r="AG1745" t="s">
        <v>2</v>
      </c>
      <c r="AH1745" t="s">
        <v>2</v>
      </c>
    </row>
    <row r="1746" spans="1:34">
      <c r="A1746">
        <v>7415</v>
      </c>
      <c r="B1746">
        <v>1037754</v>
      </c>
      <c r="C1746" t="s">
        <v>149</v>
      </c>
      <c r="D1746" t="str">
        <f t="shared" ca="1" si="81"/>
        <v>ERBXLBMHPK</v>
      </c>
      <c r="E1746" t="str">
        <f t="shared" ca="1" si="82"/>
        <v>Ejstbgsxfblxx</v>
      </c>
      <c r="F1746" t="s">
        <v>150</v>
      </c>
      <c r="G1746" t="s">
        <v>167</v>
      </c>
      <c r="H1746" s="149" t="str">
        <f t="shared" ca="1" si="83"/>
        <v>4/5/1994</v>
      </c>
      <c r="I1746" t="s">
        <v>1644</v>
      </c>
      <c r="J1746" t="s">
        <v>2</v>
      </c>
      <c r="K1746" t="s">
        <v>2</v>
      </c>
      <c r="L1746" t="s">
        <v>2</v>
      </c>
      <c r="M1746" t="s">
        <v>2</v>
      </c>
      <c r="N1746" t="s">
        <v>2</v>
      </c>
      <c r="O1746" t="s">
        <v>2</v>
      </c>
      <c r="P1746" t="s">
        <v>2</v>
      </c>
      <c r="Q1746" t="s">
        <v>2</v>
      </c>
      <c r="R1746" t="s">
        <v>2</v>
      </c>
      <c r="S1746" t="s">
        <v>2</v>
      </c>
      <c r="T1746" t="s">
        <v>2</v>
      </c>
      <c r="U1746" t="s">
        <v>2</v>
      </c>
      <c r="V1746" t="s">
        <v>2</v>
      </c>
      <c r="W1746" t="s">
        <v>2</v>
      </c>
      <c r="X1746" t="s">
        <v>2</v>
      </c>
      <c r="Y1746" t="s">
        <v>2</v>
      </c>
      <c r="Z1746" t="s">
        <v>2</v>
      </c>
      <c r="AA1746" t="s">
        <v>1488</v>
      </c>
      <c r="AB1746" t="s">
        <v>1666</v>
      </c>
      <c r="AC1746" t="s">
        <v>196</v>
      </c>
      <c r="AD1746" t="s">
        <v>211</v>
      </c>
      <c r="AE1746" t="s">
        <v>1490</v>
      </c>
      <c r="AF1746" t="s">
        <v>1671</v>
      </c>
      <c r="AG1746" t="s">
        <v>2</v>
      </c>
      <c r="AH1746" t="s">
        <v>2</v>
      </c>
    </row>
    <row r="1747" spans="1:34">
      <c r="A1747">
        <v>7415</v>
      </c>
      <c r="B1747">
        <v>1038002</v>
      </c>
      <c r="C1747" t="s">
        <v>149</v>
      </c>
      <c r="D1747" t="str">
        <f t="shared" ca="1" si="81"/>
        <v>DJZHJZVGUL</v>
      </c>
      <c r="E1747" t="str">
        <f t="shared" ca="1" si="82"/>
        <v>Fnbxpgohzloxn</v>
      </c>
      <c r="F1747" t="s">
        <v>150</v>
      </c>
      <c r="G1747" t="s">
        <v>167</v>
      </c>
      <c r="H1747" s="149" t="str">
        <f t="shared" ca="1" si="83"/>
        <v>15/4/1996</v>
      </c>
      <c r="I1747" t="s">
        <v>1644</v>
      </c>
      <c r="J1747" t="s">
        <v>2</v>
      </c>
      <c r="K1747" t="s">
        <v>2</v>
      </c>
      <c r="L1747" t="s">
        <v>2</v>
      </c>
      <c r="M1747" t="s">
        <v>2</v>
      </c>
      <c r="N1747" t="s">
        <v>2</v>
      </c>
      <c r="O1747" t="s">
        <v>2</v>
      </c>
      <c r="P1747" t="s">
        <v>2</v>
      </c>
      <c r="Q1747" t="s">
        <v>2</v>
      </c>
      <c r="R1747" t="s">
        <v>2</v>
      </c>
      <c r="S1747" t="s">
        <v>2</v>
      </c>
      <c r="T1747" t="s">
        <v>2</v>
      </c>
      <c r="U1747" t="s">
        <v>2</v>
      </c>
      <c r="V1747" t="s">
        <v>2</v>
      </c>
      <c r="W1747" t="s">
        <v>2</v>
      </c>
      <c r="X1747" t="s">
        <v>2</v>
      </c>
      <c r="Y1747" t="s">
        <v>2</v>
      </c>
      <c r="Z1747" t="s">
        <v>2</v>
      </c>
      <c r="AA1747" t="s">
        <v>1488</v>
      </c>
      <c r="AB1747" t="s">
        <v>1698</v>
      </c>
      <c r="AC1747" t="s">
        <v>2</v>
      </c>
      <c r="AD1747" t="s">
        <v>1699</v>
      </c>
      <c r="AE1747" t="s">
        <v>1490</v>
      </c>
      <c r="AF1747" t="s">
        <v>1700</v>
      </c>
      <c r="AG1747" t="s">
        <v>2</v>
      </c>
      <c r="AH1747" t="s">
        <v>2</v>
      </c>
    </row>
    <row r="1748" spans="1:34">
      <c r="A1748">
        <v>7415</v>
      </c>
      <c r="B1748">
        <v>1038235</v>
      </c>
      <c r="C1748" t="s">
        <v>183</v>
      </c>
      <c r="D1748" t="str">
        <f t="shared" ca="1" si="81"/>
        <v>LVNFXVBTJT</v>
      </c>
      <c r="E1748" t="str">
        <f t="shared" ca="1" si="82"/>
        <v>Onvliezurulwo</v>
      </c>
      <c r="F1748" t="s">
        <v>150</v>
      </c>
      <c r="G1748" t="s">
        <v>151</v>
      </c>
      <c r="H1748" s="149" t="str">
        <f t="shared" ca="1" si="83"/>
        <v>1/1/1995</v>
      </c>
      <c r="I1748" t="s">
        <v>1677</v>
      </c>
      <c r="J1748" t="s">
        <v>2</v>
      </c>
      <c r="K1748" t="s">
        <v>2</v>
      </c>
      <c r="L1748" t="s">
        <v>1769</v>
      </c>
      <c r="M1748" t="s">
        <v>1770</v>
      </c>
      <c r="N1748">
        <v>99</v>
      </c>
      <c r="O1748" t="s">
        <v>1680</v>
      </c>
      <c r="P1748" t="s">
        <v>1681</v>
      </c>
      <c r="Q1748" t="s">
        <v>2</v>
      </c>
      <c r="R1748" t="s">
        <v>1681</v>
      </c>
      <c r="S1748" t="s">
        <v>2</v>
      </c>
      <c r="T1748" t="s">
        <v>2</v>
      </c>
      <c r="U1748" t="s">
        <v>2</v>
      </c>
      <c r="V1748" t="s">
        <v>301</v>
      </c>
      <c r="W1748" t="s">
        <v>160</v>
      </c>
      <c r="X1748" t="s">
        <v>2</v>
      </c>
      <c r="Y1748" t="s">
        <v>2</v>
      </c>
      <c r="Z1748">
        <v>2011</v>
      </c>
      <c r="AA1748" t="s">
        <v>164</v>
      </c>
      <c r="AB1748" t="s">
        <v>2</v>
      </c>
      <c r="AC1748" t="s">
        <v>2</v>
      </c>
      <c r="AD1748" t="s">
        <v>2</v>
      </c>
      <c r="AE1748" t="s">
        <v>2</v>
      </c>
      <c r="AF1748" t="s">
        <v>2</v>
      </c>
      <c r="AG1748" t="s">
        <v>2</v>
      </c>
      <c r="AH1748" t="s">
        <v>2</v>
      </c>
    </row>
    <row r="1749" spans="1:34">
      <c r="A1749">
        <v>7415</v>
      </c>
      <c r="B1749">
        <v>1038283</v>
      </c>
      <c r="C1749" t="s">
        <v>149</v>
      </c>
      <c r="D1749" t="str">
        <f t="shared" ca="1" si="81"/>
        <v>FVWKBEUGUT</v>
      </c>
      <c r="E1749" t="str">
        <f t="shared" ca="1" si="82"/>
        <v>Dawrmlpjjynqy</v>
      </c>
      <c r="F1749" t="s">
        <v>150</v>
      </c>
      <c r="G1749" t="s">
        <v>167</v>
      </c>
      <c r="H1749" s="149" t="str">
        <f t="shared" ca="1" si="83"/>
        <v>3/9/1995</v>
      </c>
      <c r="I1749" t="s">
        <v>1644</v>
      </c>
      <c r="J1749" t="s">
        <v>2</v>
      </c>
      <c r="K1749" t="s">
        <v>2</v>
      </c>
      <c r="L1749" t="s">
        <v>2</v>
      </c>
      <c r="M1749" t="s">
        <v>2</v>
      </c>
      <c r="N1749" t="s">
        <v>2</v>
      </c>
      <c r="O1749" t="s">
        <v>2</v>
      </c>
      <c r="P1749" t="s">
        <v>2</v>
      </c>
      <c r="Q1749" t="s">
        <v>2</v>
      </c>
      <c r="R1749" t="s">
        <v>2</v>
      </c>
      <c r="S1749" t="s">
        <v>2</v>
      </c>
      <c r="T1749" t="s">
        <v>2</v>
      </c>
      <c r="U1749" t="s">
        <v>2</v>
      </c>
      <c r="V1749" t="s">
        <v>2</v>
      </c>
      <c r="W1749" t="s">
        <v>2</v>
      </c>
      <c r="X1749" t="s">
        <v>2</v>
      </c>
      <c r="Y1749" t="s">
        <v>2</v>
      </c>
      <c r="Z1749" t="s">
        <v>2</v>
      </c>
      <c r="AA1749" t="s">
        <v>1488</v>
      </c>
      <c r="AB1749" t="s">
        <v>1666</v>
      </c>
      <c r="AC1749" t="s">
        <v>196</v>
      </c>
      <c r="AD1749" t="s">
        <v>197</v>
      </c>
      <c r="AE1749" t="s">
        <v>1490</v>
      </c>
      <c r="AF1749" t="s">
        <v>1700</v>
      </c>
      <c r="AG1749" t="s">
        <v>2</v>
      </c>
      <c r="AH1749" t="s">
        <v>2</v>
      </c>
    </row>
    <row r="1750" spans="1:34">
      <c r="A1750">
        <v>7415</v>
      </c>
      <c r="B1750">
        <v>1038733</v>
      </c>
      <c r="C1750" t="s">
        <v>183</v>
      </c>
      <c r="D1750" t="str">
        <f t="shared" ca="1" si="81"/>
        <v>XUSOPBAEDV</v>
      </c>
      <c r="E1750" t="str">
        <f t="shared" ca="1" si="82"/>
        <v>Dimgzxelmgzny</v>
      </c>
      <c r="F1750" t="s">
        <v>150</v>
      </c>
      <c r="G1750" t="s">
        <v>167</v>
      </c>
      <c r="H1750" s="149" t="str">
        <f t="shared" ca="1" si="83"/>
        <v>15/2/1996</v>
      </c>
      <c r="I1750" t="s">
        <v>1644</v>
      </c>
      <c r="J1750" t="s">
        <v>2</v>
      </c>
      <c r="K1750" t="s">
        <v>2</v>
      </c>
      <c r="L1750" t="s">
        <v>2</v>
      </c>
      <c r="M1750" t="s">
        <v>2</v>
      </c>
      <c r="N1750" t="s">
        <v>2</v>
      </c>
      <c r="O1750" t="s">
        <v>2</v>
      </c>
      <c r="P1750" t="s">
        <v>2</v>
      </c>
      <c r="Q1750" t="s">
        <v>2</v>
      </c>
      <c r="R1750" t="s">
        <v>2</v>
      </c>
      <c r="S1750" t="s">
        <v>2</v>
      </c>
      <c r="T1750" t="s">
        <v>2</v>
      </c>
      <c r="U1750" t="s">
        <v>2</v>
      </c>
      <c r="V1750" t="s">
        <v>2</v>
      </c>
      <c r="W1750" t="s">
        <v>2</v>
      </c>
      <c r="X1750" t="s">
        <v>2</v>
      </c>
      <c r="Y1750" t="s">
        <v>2</v>
      </c>
      <c r="Z1750" t="s">
        <v>2</v>
      </c>
      <c r="AA1750" t="s">
        <v>1660</v>
      </c>
      <c r="AB1750" t="s">
        <v>2</v>
      </c>
      <c r="AC1750" t="s">
        <v>2</v>
      </c>
      <c r="AD1750" t="s">
        <v>2</v>
      </c>
      <c r="AE1750" t="s">
        <v>1649</v>
      </c>
      <c r="AF1750" t="s">
        <v>1663</v>
      </c>
      <c r="AG1750" t="s">
        <v>2</v>
      </c>
      <c r="AH1750" t="s">
        <v>2</v>
      </c>
    </row>
    <row r="1751" spans="1:34">
      <c r="A1751">
        <v>7415</v>
      </c>
      <c r="B1751">
        <v>1039048</v>
      </c>
      <c r="C1751" t="s">
        <v>149</v>
      </c>
      <c r="D1751" t="str">
        <f t="shared" ca="1" si="81"/>
        <v>QZAZCYAGFC</v>
      </c>
      <c r="E1751" t="str">
        <f t="shared" ca="1" si="82"/>
        <v>Blspbtscxibsq</v>
      </c>
      <c r="F1751" t="s">
        <v>150</v>
      </c>
      <c r="G1751" t="s">
        <v>167</v>
      </c>
      <c r="H1751" s="149" t="str">
        <f t="shared" ca="1" si="83"/>
        <v>9/3/1997</v>
      </c>
      <c r="I1751" t="s">
        <v>1644</v>
      </c>
      <c r="J1751" t="s">
        <v>2</v>
      </c>
      <c r="K1751" t="s">
        <v>2</v>
      </c>
      <c r="L1751" t="s">
        <v>2</v>
      </c>
      <c r="M1751" t="s">
        <v>2</v>
      </c>
      <c r="N1751" t="s">
        <v>2</v>
      </c>
      <c r="O1751" t="s">
        <v>2</v>
      </c>
      <c r="P1751" t="s">
        <v>2</v>
      </c>
      <c r="Q1751" t="s">
        <v>2</v>
      </c>
      <c r="R1751" t="s">
        <v>2</v>
      </c>
      <c r="S1751" t="s">
        <v>2</v>
      </c>
      <c r="T1751" t="s">
        <v>2</v>
      </c>
      <c r="U1751" t="s">
        <v>2</v>
      </c>
      <c r="V1751" t="s">
        <v>2</v>
      </c>
      <c r="W1751" t="s">
        <v>2</v>
      </c>
      <c r="X1751" t="s">
        <v>2</v>
      </c>
      <c r="Y1751" t="s">
        <v>2</v>
      </c>
      <c r="Z1751">
        <v>2009</v>
      </c>
      <c r="AA1751" t="s">
        <v>1488</v>
      </c>
      <c r="AB1751" t="s">
        <v>1666</v>
      </c>
      <c r="AC1751" t="s">
        <v>196</v>
      </c>
      <c r="AD1751" t="s">
        <v>197</v>
      </c>
      <c r="AE1751" t="s">
        <v>1490</v>
      </c>
      <c r="AF1751" t="s">
        <v>1491</v>
      </c>
      <c r="AG1751" t="s">
        <v>2</v>
      </c>
      <c r="AH1751" t="s">
        <v>2</v>
      </c>
    </row>
    <row r="1752" spans="1:34">
      <c r="A1752">
        <v>7415</v>
      </c>
      <c r="B1752">
        <v>1039124</v>
      </c>
      <c r="C1752" t="s">
        <v>183</v>
      </c>
      <c r="D1752" t="str">
        <f t="shared" ca="1" si="81"/>
        <v>PDPNFEHDLL</v>
      </c>
      <c r="E1752" t="str">
        <f t="shared" ca="1" si="82"/>
        <v>Fcydmnwykguqk</v>
      </c>
      <c r="F1752" t="s">
        <v>150</v>
      </c>
      <c r="G1752" t="s">
        <v>151</v>
      </c>
      <c r="H1752" s="149" t="str">
        <f t="shared" ca="1" si="83"/>
        <v>13/7/1995</v>
      </c>
      <c r="I1752" t="s">
        <v>1644</v>
      </c>
      <c r="J1752" t="s">
        <v>2</v>
      </c>
      <c r="K1752" t="s">
        <v>2</v>
      </c>
      <c r="L1752" t="s">
        <v>2</v>
      </c>
      <c r="M1752" t="s">
        <v>2</v>
      </c>
      <c r="N1752" t="s">
        <v>2</v>
      </c>
      <c r="O1752" t="s">
        <v>2</v>
      </c>
      <c r="P1752" t="s">
        <v>2</v>
      </c>
      <c r="Q1752" t="s">
        <v>2</v>
      </c>
      <c r="R1752" t="s">
        <v>2</v>
      </c>
      <c r="S1752" t="s">
        <v>2</v>
      </c>
      <c r="T1752" t="s">
        <v>2</v>
      </c>
      <c r="U1752" t="s">
        <v>2</v>
      </c>
      <c r="V1752" t="s">
        <v>2</v>
      </c>
      <c r="W1752" t="s">
        <v>2</v>
      </c>
      <c r="X1752" t="s">
        <v>2</v>
      </c>
      <c r="Y1752" t="s">
        <v>2</v>
      </c>
      <c r="Z1752" t="s">
        <v>2</v>
      </c>
      <c r="AA1752" t="s">
        <v>1660</v>
      </c>
      <c r="AB1752" t="s">
        <v>2</v>
      </c>
      <c r="AC1752" t="s">
        <v>2</v>
      </c>
      <c r="AD1752" t="s">
        <v>2</v>
      </c>
      <c r="AE1752" t="s">
        <v>1490</v>
      </c>
      <c r="AF1752" t="s">
        <v>1771</v>
      </c>
      <c r="AG1752" t="s">
        <v>2</v>
      </c>
      <c r="AH1752" t="s">
        <v>2</v>
      </c>
    </row>
    <row r="1753" spans="1:34">
      <c r="A1753">
        <v>7415</v>
      </c>
      <c r="B1753">
        <v>1039381</v>
      </c>
      <c r="C1753" t="s">
        <v>149</v>
      </c>
      <c r="D1753" t="str">
        <f t="shared" ca="1" si="81"/>
        <v>DOPOGCAOHD</v>
      </c>
      <c r="E1753" t="str">
        <f t="shared" ca="1" si="82"/>
        <v>Ricyyxalyyofg</v>
      </c>
      <c r="F1753" t="s">
        <v>150</v>
      </c>
      <c r="G1753" t="s">
        <v>167</v>
      </c>
      <c r="H1753" s="149" t="str">
        <f t="shared" ca="1" si="83"/>
        <v>23/6/1997</v>
      </c>
      <c r="I1753" t="s">
        <v>1644</v>
      </c>
      <c r="J1753" t="s">
        <v>2</v>
      </c>
      <c r="K1753" t="s">
        <v>2</v>
      </c>
      <c r="L1753" t="s">
        <v>2</v>
      </c>
      <c r="M1753" t="s">
        <v>2</v>
      </c>
      <c r="N1753" t="s">
        <v>2</v>
      </c>
      <c r="O1753" t="s">
        <v>2</v>
      </c>
      <c r="P1753" t="s">
        <v>2</v>
      </c>
      <c r="Q1753" t="s">
        <v>2</v>
      </c>
      <c r="R1753" t="s">
        <v>2</v>
      </c>
      <c r="S1753" t="s">
        <v>2</v>
      </c>
      <c r="T1753" t="s">
        <v>2</v>
      </c>
      <c r="U1753" t="s">
        <v>2</v>
      </c>
      <c r="V1753" t="s">
        <v>2</v>
      </c>
      <c r="W1753" t="s">
        <v>2</v>
      </c>
      <c r="X1753" t="s">
        <v>2</v>
      </c>
      <c r="Y1753" t="s">
        <v>2</v>
      </c>
      <c r="Z1753" t="s">
        <v>2</v>
      </c>
      <c r="AA1753" t="s">
        <v>1488</v>
      </c>
      <c r="AB1753" t="s">
        <v>1666</v>
      </c>
      <c r="AC1753" t="s">
        <v>196</v>
      </c>
      <c r="AD1753" t="s">
        <v>211</v>
      </c>
      <c r="AE1753" t="s">
        <v>1490</v>
      </c>
      <c r="AF1753" t="s">
        <v>1671</v>
      </c>
      <c r="AG1753" t="s">
        <v>2</v>
      </c>
      <c r="AH1753" t="s">
        <v>2</v>
      </c>
    </row>
    <row r="1754" spans="1:34">
      <c r="A1754">
        <v>7415</v>
      </c>
      <c r="B1754">
        <v>1039566</v>
      </c>
      <c r="C1754" t="s">
        <v>149</v>
      </c>
      <c r="D1754" t="str">
        <f t="shared" ca="1" si="81"/>
        <v>XRZZOSCNLB</v>
      </c>
      <c r="E1754" t="str">
        <f t="shared" ca="1" si="82"/>
        <v>Agjdqlplifurm</v>
      </c>
      <c r="F1754" t="s">
        <v>150</v>
      </c>
      <c r="G1754" t="s">
        <v>151</v>
      </c>
      <c r="H1754" s="149" t="str">
        <f t="shared" ca="1" si="83"/>
        <v>11/5/1995</v>
      </c>
      <c r="I1754" t="s">
        <v>1650</v>
      </c>
      <c r="J1754" t="s">
        <v>2</v>
      </c>
      <c r="K1754" t="s">
        <v>1687</v>
      </c>
      <c r="L1754" t="s">
        <v>1688</v>
      </c>
      <c r="M1754" t="s">
        <v>369</v>
      </c>
      <c r="N1754">
        <v>93</v>
      </c>
      <c r="O1754" t="s">
        <v>157</v>
      </c>
      <c r="P1754" t="s">
        <v>2</v>
      </c>
      <c r="Q1754" t="s">
        <v>2</v>
      </c>
      <c r="R1754" t="s">
        <v>2</v>
      </c>
      <c r="S1754" t="s">
        <v>2</v>
      </c>
      <c r="T1754" t="s">
        <v>2</v>
      </c>
      <c r="U1754" t="s">
        <v>2</v>
      </c>
      <c r="V1754" t="s">
        <v>2</v>
      </c>
      <c r="W1754" t="s">
        <v>2</v>
      </c>
      <c r="X1754" t="s">
        <v>2</v>
      </c>
      <c r="Y1754" t="s">
        <v>2</v>
      </c>
      <c r="Z1754">
        <v>2010</v>
      </c>
      <c r="AA1754" t="s">
        <v>1488</v>
      </c>
      <c r="AB1754" t="s">
        <v>1666</v>
      </c>
      <c r="AC1754" t="s">
        <v>196</v>
      </c>
      <c r="AD1754" t="s">
        <v>197</v>
      </c>
      <c r="AE1754" t="s">
        <v>1649</v>
      </c>
      <c r="AF1754" t="s">
        <v>1491</v>
      </c>
      <c r="AG1754" t="s">
        <v>2</v>
      </c>
      <c r="AH1754" t="s">
        <v>2</v>
      </c>
    </row>
    <row r="1755" spans="1:34">
      <c r="A1755">
        <v>7415</v>
      </c>
      <c r="B1755">
        <v>1040033</v>
      </c>
      <c r="C1755" t="s">
        <v>149</v>
      </c>
      <c r="D1755" t="str">
        <f t="shared" ca="1" si="81"/>
        <v>BCBGIYFSKK</v>
      </c>
      <c r="E1755" t="str">
        <f t="shared" ca="1" si="82"/>
        <v>Xeepsjlumuuuk</v>
      </c>
      <c r="F1755" t="s">
        <v>150</v>
      </c>
      <c r="G1755" t="s">
        <v>167</v>
      </c>
      <c r="H1755" s="149" t="str">
        <f t="shared" ca="1" si="83"/>
        <v>10/5/1996</v>
      </c>
      <c r="I1755" t="s">
        <v>1650</v>
      </c>
      <c r="J1755" t="s">
        <v>2</v>
      </c>
      <c r="K1755" t="s">
        <v>577</v>
      </c>
      <c r="L1755" t="s">
        <v>578</v>
      </c>
      <c r="M1755" t="s">
        <v>369</v>
      </c>
      <c r="N1755">
        <v>93</v>
      </c>
      <c r="O1755" t="s">
        <v>157</v>
      </c>
      <c r="P1755" t="s">
        <v>2</v>
      </c>
      <c r="Q1755" t="s">
        <v>2</v>
      </c>
      <c r="R1755" t="s">
        <v>2</v>
      </c>
      <c r="S1755" t="s">
        <v>2</v>
      </c>
      <c r="T1755" t="s">
        <v>2</v>
      </c>
      <c r="U1755" t="s">
        <v>2</v>
      </c>
      <c r="V1755" t="s">
        <v>2</v>
      </c>
      <c r="W1755" t="s">
        <v>2</v>
      </c>
      <c r="X1755" t="s">
        <v>2</v>
      </c>
      <c r="Y1755" t="s">
        <v>2</v>
      </c>
      <c r="Z1755">
        <v>2010</v>
      </c>
      <c r="AA1755" t="s">
        <v>1488</v>
      </c>
      <c r="AB1755" t="s">
        <v>1653</v>
      </c>
      <c r="AC1755" t="s">
        <v>2</v>
      </c>
      <c r="AD1755" t="s">
        <v>1676</v>
      </c>
      <c r="AE1755" t="s">
        <v>1490</v>
      </c>
      <c r="AF1755" t="s">
        <v>1491</v>
      </c>
      <c r="AG1755" t="s">
        <v>2</v>
      </c>
      <c r="AH1755" t="s">
        <v>2</v>
      </c>
    </row>
    <row r="1756" spans="1:34">
      <c r="A1756">
        <v>7415</v>
      </c>
      <c r="B1756">
        <v>1040424</v>
      </c>
      <c r="C1756" t="s">
        <v>149</v>
      </c>
      <c r="D1756" t="str">
        <f t="shared" ca="1" si="81"/>
        <v>HNUSVCQOAJ</v>
      </c>
      <c r="E1756" t="str">
        <f t="shared" ca="1" si="82"/>
        <v>Xpczodkawrzsn</v>
      </c>
      <c r="F1756" t="s">
        <v>150</v>
      </c>
      <c r="G1756" t="s">
        <v>167</v>
      </c>
      <c r="H1756" s="149" t="str">
        <f t="shared" ca="1" si="83"/>
        <v>21/2/1995</v>
      </c>
      <c r="I1756" t="s">
        <v>1650</v>
      </c>
      <c r="J1756" t="s">
        <v>2</v>
      </c>
      <c r="K1756" t="s">
        <v>1738</v>
      </c>
      <c r="L1756" t="s">
        <v>1739</v>
      </c>
      <c r="M1756" t="s">
        <v>1740</v>
      </c>
      <c r="N1756">
        <v>93</v>
      </c>
      <c r="O1756" t="s">
        <v>157</v>
      </c>
      <c r="P1756" t="s">
        <v>2</v>
      </c>
      <c r="Q1756" t="s">
        <v>2</v>
      </c>
      <c r="R1756" t="s">
        <v>2</v>
      </c>
      <c r="S1756" t="s">
        <v>2</v>
      </c>
      <c r="T1756" t="s">
        <v>2</v>
      </c>
      <c r="U1756" t="s">
        <v>2</v>
      </c>
      <c r="V1756" t="s">
        <v>2</v>
      </c>
      <c r="W1756" t="s">
        <v>2</v>
      </c>
      <c r="X1756" t="s">
        <v>2</v>
      </c>
      <c r="Y1756" t="s">
        <v>2</v>
      </c>
      <c r="Z1756">
        <v>2009</v>
      </c>
      <c r="AA1756" t="s">
        <v>1488</v>
      </c>
      <c r="AB1756" t="s">
        <v>1666</v>
      </c>
      <c r="AC1756" t="s">
        <v>196</v>
      </c>
      <c r="AD1756" t="s">
        <v>200</v>
      </c>
      <c r="AE1756" t="s">
        <v>1490</v>
      </c>
      <c r="AF1756" t="s">
        <v>1491</v>
      </c>
      <c r="AG1756" t="s">
        <v>2</v>
      </c>
      <c r="AH1756" t="s">
        <v>2</v>
      </c>
    </row>
    <row r="1757" spans="1:34">
      <c r="A1757">
        <v>7415</v>
      </c>
      <c r="B1757">
        <v>1040506</v>
      </c>
      <c r="C1757" t="s">
        <v>149</v>
      </c>
      <c r="D1757" t="str">
        <f t="shared" ca="1" si="81"/>
        <v>BVSMXTFVNK</v>
      </c>
      <c r="E1757" t="str">
        <f t="shared" ca="1" si="82"/>
        <v>Lggavjscfidyu</v>
      </c>
      <c r="F1757" t="s">
        <v>150</v>
      </c>
      <c r="G1757" t="s">
        <v>167</v>
      </c>
      <c r="H1757" s="149" t="str">
        <f t="shared" ca="1" si="83"/>
        <v>14/3/1994</v>
      </c>
      <c r="I1757" t="s">
        <v>1750</v>
      </c>
      <c r="J1757" t="s">
        <v>2</v>
      </c>
      <c r="K1757" t="s">
        <v>2</v>
      </c>
      <c r="L1757" t="s">
        <v>2</v>
      </c>
      <c r="M1757" t="s">
        <v>2</v>
      </c>
      <c r="N1757" t="s">
        <v>2</v>
      </c>
      <c r="O1757" t="s">
        <v>2</v>
      </c>
      <c r="P1757" t="s">
        <v>2</v>
      </c>
      <c r="Q1757" t="s">
        <v>2</v>
      </c>
      <c r="R1757" t="s">
        <v>2</v>
      </c>
      <c r="S1757" t="s">
        <v>2</v>
      </c>
      <c r="T1757" t="s">
        <v>2</v>
      </c>
      <c r="U1757" t="s">
        <v>2</v>
      </c>
      <c r="V1757" t="s">
        <v>2</v>
      </c>
      <c r="W1757" t="s">
        <v>2</v>
      </c>
      <c r="X1757" t="s">
        <v>2</v>
      </c>
      <c r="Y1757" t="s">
        <v>2</v>
      </c>
      <c r="Z1757">
        <v>2010</v>
      </c>
      <c r="AA1757" t="s">
        <v>1660</v>
      </c>
      <c r="AB1757" t="s">
        <v>2</v>
      </c>
      <c r="AC1757" t="s">
        <v>2</v>
      </c>
      <c r="AD1757" t="s">
        <v>2</v>
      </c>
      <c r="AE1757" t="s">
        <v>1490</v>
      </c>
      <c r="AF1757" t="s">
        <v>1491</v>
      </c>
      <c r="AG1757" t="s">
        <v>2</v>
      </c>
      <c r="AH1757" t="s">
        <v>2</v>
      </c>
    </row>
    <row r="1758" spans="1:34">
      <c r="A1758">
        <v>7415</v>
      </c>
      <c r="B1758">
        <v>1041134</v>
      </c>
      <c r="C1758" t="s">
        <v>149</v>
      </c>
      <c r="D1758" t="str">
        <f t="shared" ca="1" si="81"/>
        <v>PEWOQHONLC</v>
      </c>
      <c r="E1758" t="str">
        <f t="shared" ca="1" si="82"/>
        <v>Yhcvrgplshrog</v>
      </c>
      <c r="F1758" t="s">
        <v>150</v>
      </c>
      <c r="G1758" t="s">
        <v>167</v>
      </c>
      <c r="H1758" s="149" t="str">
        <f t="shared" ca="1" si="83"/>
        <v>7/8/1995</v>
      </c>
      <c r="I1758" t="s">
        <v>1644</v>
      </c>
      <c r="J1758" t="s">
        <v>2</v>
      </c>
      <c r="K1758" t="s">
        <v>2</v>
      </c>
      <c r="L1758" t="s">
        <v>2</v>
      </c>
      <c r="M1758" t="s">
        <v>2</v>
      </c>
      <c r="N1758" t="s">
        <v>2</v>
      </c>
      <c r="O1758" t="s">
        <v>2</v>
      </c>
      <c r="P1758" t="s">
        <v>2</v>
      </c>
      <c r="Q1758" t="s">
        <v>2</v>
      </c>
      <c r="R1758" t="s">
        <v>2</v>
      </c>
      <c r="S1758" t="s">
        <v>2</v>
      </c>
      <c r="T1758" t="s">
        <v>2</v>
      </c>
      <c r="U1758" t="s">
        <v>2</v>
      </c>
      <c r="V1758" t="s">
        <v>2</v>
      </c>
      <c r="W1758" t="s">
        <v>2</v>
      </c>
      <c r="X1758" t="s">
        <v>2</v>
      </c>
      <c r="Y1758" t="s">
        <v>2</v>
      </c>
      <c r="Z1758">
        <v>2010</v>
      </c>
      <c r="AA1758" t="s">
        <v>1488</v>
      </c>
      <c r="AB1758" t="s">
        <v>1666</v>
      </c>
      <c r="AC1758" t="s">
        <v>196</v>
      </c>
      <c r="AD1758" t="s">
        <v>211</v>
      </c>
      <c r="AE1758" t="s">
        <v>1649</v>
      </c>
      <c r="AF1758" t="s">
        <v>1491</v>
      </c>
      <c r="AG1758" t="s">
        <v>2</v>
      </c>
      <c r="AH1758" t="s">
        <v>2</v>
      </c>
    </row>
    <row r="1759" spans="1:34">
      <c r="A1759">
        <v>7415</v>
      </c>
      <c r="B1759">
        <v>1042056</v>
      </c>
      <c r="C1759" t="s">
        <v>149</v>
      </c>
      <c r="D1759" t="str">
        <f t="shared" ca="1" si="81"/>
        <v>UUMCMKQIAA</v>
      </c>
      <c r="E1759" t="str">
        <f t="shared" ca="1" si="82"/>
        <v>Mjfqaoltqgmte</v>
      </c>
      <c r="F1759" t="s">
        <v>150</v>
      </c>
      <c r="G1759" t="s">
        <v>167</v>
      </c>
      <c r="H1759" s="149" t="str">
        <f t="shared" ca="1" si="83"/>
        <v>14/4/1996</v>
      </c>
      <c r="I1759" t="s">
        <v>1750</v>
      </c>
      <c r="J1759" t="s">
        <v>2</v>
      </c>
      <c r="K1759" t="s">
        <v>2</v>
      </c>
      <c r="L1759" t="s">
        <v>2</v>
      </c>
      <c r="M1759" t="s">
        <v>2</v>
      </c>
      <c r="N1759" t="s">
        <v>2</v>
      </c>
      <c r="O1759" t="s">
        <v>2</v>
      </c>
      <c r="P1759" t="s">
        <v>2</v>
      </c>
      <c r="Q1759" t="s">
        <v>2</v>
      </c>
      <c r="R1759" t="s">
        <v>2</v>
      </c>
      <c r="S1759" t="s">
        <v>2</v>
      </c>
      <c r="T1759" t="s">
        <v>2</v>
      </c>
      <c r="U1759" t="s">
        <v>2</v>
      </c>
      <c r="V1759" t="s">
        <v>2</v>
      </c>
      <c r="W1759" t="s">
        <v>2</v>
      </c>
      <c r="X1759" t="s">
        <v>2</v>
      </c>
      <c r="Y1759" t="s">
        <v>2</v>
      </c>
      <c r="Z1759" t="s">
        <v>2</v>
      </c>
      <c r="AA1759" t="s">
        <v>2</v>
      </c>
      <c r="AB1759" t="s">
        <v>2</v>
      </c>
      <c r="AC1759" t="s">
        <v>2</v>
      </c>
      <c r="AD1759" t="s">
        <v>2</v>
      </c>
      <c r="AE1759" t="s">
        <v>2</v>
      </c>
      <c r="AF1759" t="s">
        <v>2</v>
      </c>
      <c r="AG1759" t="s">
        <v>2</v>
      </c>
      <c r="AH1759" t="s">
        <v>2</v>
      </c>
    </row>
    <row r="1760" spans="1:34">
      <c r="A1760">
        <v>7415</v>
      </c>
      <c r="B1760">
        <v>1043762</v>
      </c>
      <c r="C1760" t="s">
        <v>149</v>
      </c>
      <c r="D1760" t="str">
        <f t="shared" ca="1" si="81"/>
        <v>CRNXCXIVBL</v>
      </c>
      <c r="E1760" t="str">
        <f t="shared" ca="1" si="82"/>
        <v>Akkyjwzivquqp</v>
      </c>
      <c r="F1760" t="s">
        <v>150</v>
      </c>
      <c r="G1760" t="s">
        <v>167</v>
      </c>
      <c r="H1760" s="149" t="str">
        <f t="shared" ca="1" si="83"/>
        <v>26/1/1997</v>
      </c>
      <c r="I1760" t="s">
        <v>1650</v>
      </c>
      <c r="J1760" t="s">
        <v>2</v>
      </c>
      <c r="K1760" t="s">
        <v>1646</v>
      </c>
      <c r="L1760" t="s">
        <v>1647</v>
      </c>
      <c r="M1760" t="s">
        <v>1648</v>
      </c>
      <c r="N1760">
        <v>78</v>
      </c>
      <c r="O1760" t="s">
        <v>157</v>
      </c>
      <c r="P1760" t="s">
        <v>2</v>
      </c>
      <c r="Q1760" t="s">
        <v>2</v>
      </c>
      <c r="R1760" t="s">
        <v>2</v>
      </c>
      <c r="S1760" t="s">
        <v>2</v>
      </c>
      <c r="T1760" t="s">
        <v>2</v>
      </c>
      <c r="U1760" t="s">
        <v>2</v>
      </c>
      <c r="V1760" t="s">
        <v>2</v>
      </c>
      <c r="W1760" t="s">
        <v>2</v>
      </c>
      <c r="X1760" t="s">
        <v>2</v>
      </c>
      <c r="Y1760" t="s">
        <v>2</v>
      </c>
      <c r="Z1760">
        <v>2010</v>
      </c>
      <c r="AA1760" t="s">
        <v>1488</v>
      </c>
      <c r="AB1760" t="s">
        <v>1645</v>
      </c>
      <c r="AC1760" t="s">
        <v>2</v>
      </c>
      <c r="AD1760" t="s">
        <v>238</v>
      </c>
      <c r="AE1760" t="s">
        <v>1649</v>
      </c>
      <c r="AF1760" t="s">
        <v>1491</v>
      </c>
      <c r="AG1760" t="s">
        <v>2</v>
      </c>
      <c r="AH1760" t="s">
        <v>2</v>
      </c>
    </row>
    <row r="1761" spans="1:34">
      <c r="A1761">
        <v>7415</v>
      </c>
      <c r="B1761">
        <v>1044977</v>
      </c>
      <c r="C1761" t="s">
        <v>149</v>
      </c>
      <c r="D1761" t="str">
        <f t="shared" ca="1" si="81"/>
        <v>DBXTPVIXCT</v>
      </c>
      <c r="E1761" t="str">
        <f t="shared" ca="1" si="82"/>
        <v>Vvbpyykjaxcwe</v>
      </c>
      <c r="F1761" t="s">
        <v>150</v>
      </c>
      <c r="G1761" t="s">
        <v>167</v>
      </c>
      <c r="H1761" s="149" t="str">
        <f t="shared" ca="1" si="83"/>
        <v>10/3/1996</v>
      </c>
      <c r="I1761" t="s">
        <v>1644</v>
      </c>
      <c r="J1761" t="s">
        <v>2</v>
      </c>
      <c r="K1761" t="s">
        <v>2</v>
      </c>
      <c r="L1761" t="s">
        <v>2</v>
      </c>
      <c r="M1761" t="s">
        <v>2</v>
      </c>
      <c r="N1761" t="s">
        <v>2</v>
      </c>
      <c r="O1761" t="s">
        <v>2</v>
      </c>
      <c r="P1761" t="s">
        <v>2</v>
      </c>
      <c r="Q1761" t="s">
        <v>2</v>
      </c>
      <c r="R1761" t="s">
        <v>2</v>
      </c>
      <c r="S1761" t="s">
        <v>2</v>
      </c>
      <c r="T1761" t="s">
        <v>2</v>
      </c>
      <c r="U1761" t="s">
        <v>2</v>
      </c>
      <c r="V1761" t="s">
        <v>2</v>
      </c>
      <c r="W1761" t="s">
        <v>2</v>
      </c>
      <c r="X1761" t="s">
        <v>2</v>
      </c>
      <c r="Y1761" t="s">
        <v>2</v>
      </c>
      <c r="Z1761">
        <v>2008</v>
      </c>
      <c r="AA1761" t="s">
        <v>1488</v>
      </c>
      <c r="AB1761" t="s">
        <v>1645</v>
      </c>
      <c r="AC1761" t="s">
        <v>2</v>
      </c>
      <c r="AD1761" t="s">
        <v>440</v>
      </c>
      <c r="AE1761" t="s">
        <v>1490</v>
      </c>
      <c r="AF1761" t="s">
        <v>1491</v>
      </c>
      <c r="AG1761" t="s">
        <v>2</v>
      </c>
      <c r="AH1761" t="s">
        <v>2</v>
      </c>
    </row>
    <row r="1762" spans="1:34">
      <c r="A1762">
        <v>7415</v>
      </c>
      <c r="B1762">
        <v>1045269</v>
      </c>
      <c r="C1762" t="s">
        <v>149</v>
      </c>
      <c r="D1762" t="str">
        <f t="shared" ca="1" si="81"/>
        <v>FGPYAYGDFK</v>
      </c>
      <c r="E1762" t="str">
        <f t="shared" ca="1" si="82"/>
        <v>Wcuarupbictix</v>
      </c>
      <c r="F1762" t="s">
        <v>150</v>
      </c>
      <c r="G1762" t="s">
        <v>167</v>
      </c>
      <c r="H1762" s="149" t="str">
        <f t="shared" ca="1" si="83"/>
        <v>19/12/1994</v>
      </c>
      <c r="I1762" t="s">
        <v>1650</v>
      </c>
      <c r="J1762" t="s">
        <v>2</v>
      </c>
      <c r="K1762" t="s">
        <v>1772</v>
      </c>
      <c r="L1762" t="s">
        <v>1773</v>
      </c>
      <c r="M1762" t="s">
        <v>223</v>
      </c>
      <c r="N1762">
        <v>75</v>
      </c>
      <c r="O1762" t="s">
        <v>157</v>
      </c>
      <c r="P1762" t="s">
        <v>2</v>
      </c>
      <c r="Q1762" t="s">
        <v>2</v>
      </c>
      <c r="R1762" t="s">
        <v>2</v>
      </c>
      <c r="S1762" t="s">
        <v>2</v>
      </c>
      <c r="T1762" t="s">
        <v>2</v>
      </c>
      <c r="U1762" t="s">
        <v>2</v>
      </c>
      <c r="V1762" t="s">
        <v>2</v>
      </c>
      <c r="W1762" t="s">
        <v>2</v>
      </c>
      <c r="X1762" t="s">
        <v>2</v>
      </c>
      <c r="Y1762" t="s">
        <v>2</v>
      </c>
      <c r="Z1762">
        <v>2009</v>
      </c>
      <c r="AA1762" t="s">
        <v>1488</v>
      </c>
      <c r="AB1762" t="s">
        <v>1666</v>
      </c>
      <c r="AC1762" t="s">
        <v>196</v>
      </c>
      <c r="AD1762" t="s">
        <v>197</v>
      </c>
      <c r="AE1762" t="s">
        <v>1490</v>
      </c>
      <c r="AF1762" t="s">
        <v>1491</v>
      </c>
      <c r="AG1762" t="s">
        <v>2</v>
      </c>
      <c r="AH1762" t="s">
        <v>2</v>
      </c>
    </row>
    <row r="1763" spans="1:34">
      <c r="A1763">
        <v>7415</v>
      </c>
      <c r="B1763">
        <v>1045920</v>
      </c>
      <c r="C1763" t="s">
        <v>149</v>
      </c>
      <c r="D1763" t="str">
        <f t="shared" ca="1" si="81"/>
        <v>VVPARMPEGS</v>
      </c>
      <c r="E1763" t="str">
        <f t="shared" ca="1" si="82"/>
        <v>Numygzytbvzyt</v>
      </c>
      <c r="F1763" t="s">
        <v>150</v>
      </c>
      <c r="G1763" t="s">
        <v>167</v>
      </c>
      <c r="H1763" s="149" t="str">
        <f t="shared" ca="1" si="83"/>
        <v>11/7/1997</v>
      </c>
      <c r="I1763" t="s">
        <v>1644</v>
      </c>
      <c r="J1763" t="s">
        <v>2</v>
      </c>
      <c r="K1763" t="s">
        <v>2</v>
      </c>
      <c r="L1763" t="s">
        <v>2</v>
      </c>
      <c r="M1763" t="s">
        <v>2</v>
      </c>
      <c r="N1763" t="s">
        <v>2</v>
      </c>
      <c r="O1763" t="s">
        <v>2</v>
      </c>
      <c r="P1763" t="s">
        <v>2</v>
      </c>
      <c r="Q1763" t="s">
        <v>2</v>
      </c>
      <c r="R1763" t="s">
        <v>2</v>
      </c>
      <c r="S1763" t="s">
        <v>2</v>
      </c>
      <c r="T1763" t="s">
        <v>2</v>
      </c>
      <c r="U1763" t="s">
        <v>2</v>
      </c>
      <c r="V1763" t="s">
        <v>2</v>
      </c>
      <c r="W1763" t="s">
        <v>2</v>
      </c>
      <c r="X1763" t="s">
        <v>2</v>
      </c>
      <c r="Y1763" t="s">
        <v>2</v>
      </c>
      <c r="Z1763">
        <v>2008</v>
      </c>
      <c r="AA1763" t="s">
        <v>1488</v>
      </c>
      <c r="AB1763" t="s">
        <v>1733</v>
      </c>
      <c r="AC1763" t="s">
        <v>2</v>
      </c>
      <c r="AD1763" t="s">
        <v>1774</v>
      </c>
      <c r="AE1763" t="s">
        <v>1490</v>
      </c>
      <c r="AF1763" t="s">
        <v>1667</v>
      </c>
      <c r="AG1763" t="s">
        <v>2</v>
      </c>
      <c r="AH1763" t="s">
        <v>2</v>
      </c>
    </row>
    <row r="1764" spans="1:34">
      <c r="A1764">
        <v>7415</v>
      </c>
      <c r="B1764">
        <v>1046115</v>
      </c>
      <c r="C1764" t="s">
        <v>183</v>
      </c>
      <c r="D1764" t="str">
        <f t="shared" ca="1" si="81"/>
        <v>JCTSZLGVKR</v>
      </c>
      <c r="E1764" t="str">
        <f t="shared" ca="1" si="82"/>
        <v>Roozyinymyees</v>
      </c>
      <c r="F1764" t="s">
        <v>150</v>
      </c>
      <c r="G1764" t="s">
        <v>167</v>
      </c>
      <c r="H1764" s="149" t="str">
        <f t="shared" ca="1" si="83"/>
        <v>28/6/1996</v>
      </c>
      <c r="I1764" t="s">
        <v>1677</v>
      </c>
      <c r="J1764" t="s">
        <v>2</v>
      </c>
      <c r="K1764" t="s">
        <v>2</v>
      </c>
      <c r="L1764" t="s">
        <v>1775</v>
      </c>
      <c r="M1764" t="s">
        <v>1776</v>
      </c>
      <c r="N1764">
        <v>99</v>
      </c>
      <c r="O1764" t="s">
        <v>1777</v>
      </c>
      <c r="P1764" t="s">
        <v>1681</v>
      </c>
      <c r="Q1764" t="s">
        <v>2</v>
      </c>
      <c r="R1764" t="s">
        <v>1681</v>
      </c>
      <c r="S1764" t="s">
        <v>2</v>
      </c>
      <c r="T1764" t="s">
        <v>2</v>
      </c>
      <c r="U1764" t="s">
        <v>2</v>
      </c>
      <c r="V1764" t="s">
        <v>160</v>
      </c>
      <c r="W1764" t="s">
        <v>2</v>
      </c>
      <c r="X1764" t="s">
        <v>2</v>
      </c>
      <c r="Y1764" t="s">
        <v>2</v>
      </c>
      <c r="Z1764">
        <v>2011</v>
      </c>
      <c r="AA1764" t="s">
        <v>1683</v>
      </c>
      <c r="AB1764" t="s">
        <v>2</v>
      </c>
      <c r="AC1764" t="s">
        <v>2</v>
      </c>
      <c r="AD1764" t="s">
        <v>2</v>
      </c>
      <c r="AE1764" t="s">
        <v>2</v>
      </c>
      <c r="AF1764" t="s">
        <v>2</v>
      </c>
      <c r="AG1764" t="s">
        <v>2</v>
      </c>
      <c r="AH1764" t="s">
        <v>2</v>
      </c>
    </row>
    <row r="1765" spans="1:34">
      <c r="A1765">
        <v>7415</v>
      </c>
      <c r="B1765">
        <v>1046262</v>
      </c>
      <c r="C1765" t="s">
        <v>149</v>
      </c>
      <c r="D1765" t="str">
        <f t="shared" ca="1" si="81"/>
        <v>YYQNUTNZXR</v>
      </c>
      <c r="E1765" t="str">
        <f t="shared" ca="1" si="82"/>
        <v>Xrefagfvmwlfw</v>
      </c>
      <c r="F1765" t="s">
        <v>150</v>
      </c>
      <c r="G1765" t="s">
        <v>167</v>
      </c>
      <c r="H1765" s="149" t="str">
        <f t="shared" ca="1" si="83"/>
        <v>11/7/1997</v>
      </c>
      <c r="I1765" t="s">
        <v>1677</v>
      </c>
      <c r="J1765" t="s">
        <v>2</v>
      </c>
      <c r="K1765" t="s">
        <v>2</v>
      </c>
      <c r="L1765" t="s">
        <v>1778</v>
      </c>
      <c r="M1765" t="s">
        <v>1779</v>
      </c>
      <c r="N1765">
        <v>99</v>
      </c>
      <c r="O1765" t="s">
        <v>1780</v>
      </c>
      <c r="P1765" t="s">
        <v>1681</v>
      </c>
      <c r="Q1765" t="s">
        <v>2</v>
      </c>
      <c r="R1765" t="s">
        <v>1681</v>
      </c>
      <c r="S1765" t="s">
        <v>2</v>
      </c>
      <c r="T1765" t="s">
        <v>2</v>
      </c>
      <c r="U1765" t="s">
        <v>2</v>
      </c>
      <c r="V1765" t="s">
        <v>160</v>
      </c>
      <c r="W1765" t="s">
        <v>1682</v>
      </c>
      <c r="X1765" t="s">
        <v>2</v>
      </c>
      <c r="Y1765" t="s">
        <v>2</v>
      </c>
      <c r="Z1765">
        <v>2011</v>
      </c>
      <c r="AA1765" t="s">
        <v>1683</v>
      </c>
      <c r="AB1765" t="s">
        <v>2</v>
      </c>
      <c r="AC1765" t="s">
        <v>2</v>
      </c>
      <c r="AD1765" t="s">
        <v>2</v>
      </c>
      <c r="AE1765" t="s">
        <v>2</v>
      </c>
      <c r="AF1765" t="s">
        <v>2</v>
      </c>
      <c r="AG1765" t="s">
        <v>2</v>
      </c>
      <c r="AH1765" t="s">
        <v>2</v>
      </c>
    </row>
    <row r="1766" spans="1:34">
      <c r="A1766">
        <v>7415</v>
      </c>
      <c r="B1766">
        <v>1046988</v>
      </c>
      <c r="C1766" t="s">
        <v>149</v>
      </c>
      <c r="D1766" t="str">
        <f t="shared" ca="1" si="81"/>
        <v>XLLLNMRFBR</v>
      </c>
      <c r="E1766" t="str">
        <f t="shared" ca="1" si="82"/>
        <v>Kdohvnqfrdbbf</v>
      </c>
      <c r="F1766" t="s">
        <v>150</v>
      </c>
      <c r="G1766" t="s">
        <v>167</v>
      </c>
      <c r="H1766" s="149" t="str">
        <f t="shared" ca="1" si="83"/>
        <v>15/4/1994</v>
      </c>
      <c r="I1766" t="s">
        <v>1650</v>
      </c>
      <c r="J1766" t="s">
        <v>2</v>
      </c>
      <c r="K1766" t="s">
        <v>1781</v>
      </c>
      <c r="L1766" t="s">
        <v>1782</v>
      </c>
      <c r="M1766" t="s">
        <v>1740</v>
      </c>
      <c r="N1766">
        <v>93</v>
      </c>
      <c r="O1766" t="s">
        <v>157</v>
      </c>
      <c r="P1766" t="s">
        <v>2</v>
      </c>
      <c r="Q1766" t="s">
        <v>2</v>
      </c>
      <c r="R1766" t="s">
        <v>2</v>
      </c>
      <c r="S1766" t="s">
        <v>2</v>
      </c>
      <c r="T1766" t="s">
        <v>2</v>
      </c>
      <c r="U1766" t="s">
        <v>2</v>
      </c>
      <c r="V1766" t="s">
        <v>2</v>
      </c>
      <c r="W1766" t="s">
        <v>2</v>
      </c>
      <c r="X1766" t="s">
        <v>2</v>
      </c>
      <c r="Y1766" t="s">
        <v>2</v>
      </c>
      <c r="Z1766">
        <v>2009</v>
      </c>
      <c r="AA1766" t="s">
        <v>1488</v>
      </c>
      <c r="AB1766" t="s">
        <v>1653</v>
      </c>
      <c r="AC1766" t="s">
        <v>2</v>
      </c>
      <c r="AD1766" t="s">
        <v>294</v>
      </c>
      <c r="AE1766" t="s">
        <v>1490</v>
      </c>
      <c r="AF1766" t="s">
        <v>1491</v>
      </c>
      <c r="AG1766" t="s">
        <v>2</v>
      </c>
      <c r="AH1766" t="s">
        <v>2</v>
      </c>
    </row>
    <row r="1767" spans="1:34">
      <c r="A1767">
        <v>7415</v>
      </c>
      <c r="B1767">
        <v>1047184</v>
      </c>
      <c r="C1767" t="s">
        <v>149</v>
      </c>
      <c r="D1767" t="str">
        <f t="shared" ca="1" si="81"/>
        <v>LAIUOYVPMR</v>
      </c>
      <c r="E1767" t="str">
        <f t="shared" ca="1" si="82"/>
        <v>Ycansbbraivqe</v>
      </c>
      <c r="F1767" t="s">
        <v>150</v>
      </c>
      <c r="G1767" t="s">
        <v>167</v>
      </c>
      <c r="H1767" s="149" t="str">
        <f t="shared" ca="1" si="83"/>
        <v>22/7/1995</v>
      </c>
      <c r="I1767" t="s">
        <v>1650</v>
      </c>
      <c r="J1767" t="s">
        <v>2</v>
      </c>
      <c r="K1767" t="s">
        <v>1781</v>
      </c>
      <c r="L1767" t="s">
        <v>1782</v>
      </c>
      <c r="M1767" t="s">
        <v>1740</v>
      </c>
      <c r="N1767">
        <v>93</v>
      </c>
      <c r="O1767" t="s">
        <v>157</v>
      </c>
      <c r="P1767" t="s">
        <v>2</v>
      </c>
      <c r="Q1767" t="s">
        <v>2</v>
      </c>
      <c r="R1767" t="s">
        <v>2</v>
      </c>
      <c r="S1767" t="s">
        <v>2</v>
      </c>
      <c r="T1767" t="s">
        <v>2</v>
      </c>
      <c r="U1767" t="s">
        <v>2</v>
      </c>
      <c r="V1767" t="s">
        <v>2</v>
      </c>
      <c r="W1767" t="s">
        <v>2</v>
      </c>
      <c r="X1767" t="s">
        <v>2</v>
      </c>
      <c r="Y1767" t="s">
        <v>2</v>
      </c>
      <c r="Z1767">
        <v>2008</v>
      </c>
      <c r="AA1767" t="s">
        <v>1488</v>
      </c>
      <c r="AB1767" t="s">
        <v>1698</v>
      </c>
      <c r="AC1767" t="s">
        <v>2</v>
      </c>
      <c r="AD1767" t="s">
        <v>847</v>
      </c>
      <c r="AE1767" t="s">
        <v>1490</v>
      </c>
      <c r="AF1767" t="s">
        <v>1667</v>
      </c>
      <c r="AG1767" t="s">
        <v>2</v>
      </c>
      <c r="AH1767" t="s">
        <v>2</v>
      </c>
    </row>
    <row r="1768" spans="1:34">
      <c r="A1768">
        <v>7415</v>
      </c>
      <c r="B1768">
        <v>1047351</v>
      </c>
      <c r="C1768" t="s">
        <v>149</v>
      </c>
      <c r="D1768" t="str">
        <f t="shared" ca="1" si="81"/>
        <v>MBVICSDFJL</v>
      </c>
      <c r="E1768" t="str">
        <f t="shared" ca="1" si="82"/>
        <v>Ofqcirackephy</v>
      </c>
      <c r="F1768" t="s">
        <v>150</v>
      </c>
      <c r="G1768" t="s">
        <v>167</v>
      </c>
      <c r="H1768" s="149" t="str">
        <f t="shared" ca="1" si="83"/>
        <v>14/9/1995</v>
      </c>
      <c r="I1768" t="s">
        <v>1650</v>
      </c>
      <c r="J1768" t="s">
        <v>2</v>
      </c>
      <c r="K1768" t="s">
        <v>1646</v>
      </c>
      <c r="L1768" t="s">
        <v>1647</v>
      </c>
      <c r="M1768" t="s">
        <v>1648</v>
      </c>
      <c r="N1768">
        <v>78</v>
      </c>
      <c r="O1768" t="s">
        <v>157</v>
      </c>
      <c r="P1768" t="s">
        <v>2</v>
      </c>
      <c r="Q1768" t="s">
        <v>2</v>
      </c>
      <c r="R1768" t="s">
        <v>2</v>
      </c>
      <c r="S1768" t="s">
        <v>2</v>
      </c>
      <c r="T1768" t="s">
        <v>2</v>
      </c>
      <c r="U1768" t="s">
        <v>2</v>
      </c>
      <c r="V1768" t="s">
        <v>2</v>
      </c>
      <c r="W1768" t="s">
        <v>2</v>
      </c>
      <c r="X1768" t="s">
        <v>2</v>
      </c>
      <c r="Y1768" t="s">
        <v>2</v>
      </c>
      <c r="Z1768">
        <v>2010</v>
      </c>
      <c r="AA1768" t="s">
        <v>1488</v>
      </c>
      <c r="AB1768" t="s">
        <v>1645</v>
      </c>
      <c r="AC1768" t="s">
        <v>2</v>
      </c>
      <c r="AD1768" t="s">
        <v>173</v>
      </c>
      <c r="AE1768" t="s">
        <v>1490</v>
      </c>
      <c r="AF1768" t="s">
        <v>1491</v>
      </c>
      <c r="AG1768" t="s">
        <v>2</v>
      </c>
      <c r="AH1768" t="s">
        <v>2</v>
      </c>
    </row>
    <row r="1769" spans="1:34">
      <c r="A1769">
        <v>7415</v>
      </c>
      <c r="B1769">
        <v>1047897</v>
      </c>
      <c r="C1769" t="s">
        <v>149</v>
      </c>
      <c r="D1769" t="str">
        <f t="shared" ca="1" si="81"/>
        <v>LHKXZQGJKI</v>
      </c>
      <c r="E1769" t="str">
        <f t="shared" ca="1" si="82"/>
        <v>Zofbuwuuvygun</v>
      </c>
      <c r="F1769" t="s">
        <v>150</v>
      </c>
      <c r="G1769" t="s">
        <v>167</v>
      </c>
      <c r="H1769" s="149" t="str">
        <f t="shared" ca="1" si="83"/>
        <v>23/8/1994</v>
      </c>
      <c r="I1769" t="s">
        <v>1644</v>
      </c>
      <c r="J1769" t="s">
        <v>2</v>
      </c>
      <c r="K1769" t="s">
        <v>2</v>
      </c>
      <c r="L1769" t="s">
        <v>2</v>
      </c>
      <c r="M1769" t="s">
        <v>2</v>
      </c>
      <c r="N1769" t="s">
        <v>2</v>
      </c>
      <c r="O1769" t="s">
        <v>2</v>
      </c>
      <c r="P1769" t="s">
        <v>2</v>
      </c>
      <c r="Q1769" t="s">
        <v>2</v>
      </c>
      <c r="R1769" t="s">
        <v>2</v>
      </c>
      <c r="S1769" t="s">
        <v>2</v>
      </c>
      <c r="T1769" t="s">
        <v>2</v>
      </c>
      <c r="U1769" t="s">
        <v>2</v>
      </c>
      <c r="V1769" t="s">
        <v>2</v>
      </c>
      <c r="W1769" t="s">
        <v>2</v>
      </c>
      <c r="X1769" t="s">
        <v>2</v>
      </c>
      <c r="Y1769" t="s">
        <v>2</v>
      </c>
      <c r="Z1769">
        <v>2010</v>
      </c>
      <c r="AA1769" t="s">
        <v>1488</v>
      </c>
      <c r="AB1769" t="s">
        <v>1489</v>
      </c>
      <c r="AC1769" t="s">
        <v>2</v>
      </c>
      <c r="AD1769" t="s">
        <v>206</v>
      </c>
      <c r="AE1769" t="s">
        <v>1490</v>
      </c>
      <c r="AF1769" t="s">
        <v>1491</v>
      </c>
      <c r="AG1769" t="s">
        <v>2</v>
      </c>
      <c r="AH1769" t="s">
        <v>2</v>
      </c>
    </row>
    <row r="1770" spans="1:34">
      <c r="A1770">
        <v>7415</v>
      </c>
      <c r="B1770">
        <v>1048519</v>
      </c>
      <c r="C1770" t="s">
        <v>149</v>
      </c>
      <c r="D1770" t="str">
        <f t="shared" ca="1" si="81"/>
        <v>ACYCXYGADH</v>
      </c>
      <c r="E1770" t="str">
        <f t="shared" ca="1" si="82"/>
        <v>Wyulqdbkspuye</v>
      </c>
      <c r="F1770" t="s">
        <v>150</v>
      </c>
      <c r="G1770" t="s">
        <v>167</v>
      </c>
      <c r="H1770" s="149" t="str">
        <f t="shared" ca="1" si="83"/>
        <v>23/6/1997</v>
      </c>
      <c r="I1770" t="s">
        <v>1677</v>
      </c>
      <c r="J1770" t="s">
        <v>2</v>
      </c>
      <c r="K1770" t="s">
        <v>2</v>
      </c>
      <c r="L1770" t="s">
        <v>1783</v>
      </c>
      <c r="M1770" t="s">
        <v>1784</v>
      </c>
      <c r="N1770">
        <v>99</v>
      </c>
      <c r="O1770" t="s">
        <v>1785</v>
      </c>
      <c r="P1770" t="s">
        <v>1681</v>
      </c>
      <c r="Q1770" t="s">
        <v>2</v>
      </c>
      <c r="R1770" t="s">
        <v>1681</v>
      </c>
      <c r="S1770" t="s">
        <v>2</v>
      </c>
      <c r="T1770" t="s">
        <v>2</v>
      </c>
      <c r="U1770" t="s">
        <v>2</v>
      </c>
      <c r="V1770" t="s">
        <v>160</v>
      </c>
      <c r="W1770" t="s">
        <v>161</v>
      </c>
      <c r="X1770" t="s">
        <v>2</v>
      </c>
      <c r="Y1770" t="s">
        <v>2</v>
      </c>
      <c r="Z1770">
        <v>2011</v>
      </c>
      <c r="AA1770" t="s">
        <v>164</v>
      </c>
      <c r="AB1770" t="s">
        <v>2</v>
      </c>
      <c r="AC1770" t="s">
        <v>2</v>
      </c>
      <c r="AD1770" t="s">
        <v>2</v>
      </c>
      <c r="AE1770" t="s">
        <v>2</v>
      </c>
      <c r="AF1770" t="s">
        <v>2</v>
      </c>
      <c r="AG1770" t="s">
        <v>2</v>
      </c>
      <c r="AH1770" t="s">
        <v>2</v>
      </c>
    </row>
    <row r="1771" spans="1:34">
      <c r="A1771">
        <v>7415</v>
      </c>
      <c r="B1771">
        <v>1049858</v>
      </c>
      <c r="C1771" t="s">
        <v>149</v>
      </c>
      <c r="D1771" t="str">
        <f t="shared" ca="1" si="81"/>
        <v>EKCKDHWAER</v>
      </c>
      <c r="E1771" t="str">
        <f t="shared" ca="1" si="82"/>
        <v>Avfrxwlhrhoxr</v>
      </c>
      <c r="F1771" t="s">
        <v>150</v>
      </c>
      <c r="G1771" t="s">
        <v>167</v>
      </c>
      <c r="H1771" s="149" t="str">
        <f t="shared" ca="1" si="83"/>
        <v>28/3/1995</v>
      </c>
      <c r="I1771" t="s">
        <v>1677</v>
      </c>
      <c r="J1771" t="s">
        <v>2</v>
      </c>
      <c r="K1771" t="s">
        <v>2</v>
      </c>
      <c r="L1771" t="s">
        <v>1786</v>
      </c>
      <c r="M1771" t="s">
        <v>1787</v>
      </c>
      <c r="N1771">
        <v>99</v>
      </c>
      <c r="O1771" t="s">
        <v>1680</v>
      </c>
      <c r="P1771" t="s">
        <v>1681</v>
      </c>
      <c r="Q1771" t="s">
        <v>2</v>
      </c>
      <c r="R1771" t="s">
        <v>1681</v>
      </c>
      <c r="S1771" t="s">
        <v>2</v>
      </c>
      <c r="T1771" t="s">
        <v>2</v>
      </c>
      <c r="U1771" t="s">
        <v>2</v>
      </c>
      <c r="V1771" t="s">
        <v>301</v>
      </c>
      <c r="W1771" t="s">
        <v>160</v>
      </c>
      <c r="X1771" t="s">
        <v>2</v>
      </c>
      <c r="Y1771" t="s">
        <v>2</v>
      </c>
      <c r="Z1771">
        <v>2011</v>
      </c>
      <c r="AA1771" t="s">
        <v>1683</v>
      </c>
      <c r="AB1771" t="s">
        <v>2</v>
      </c>
      <c r="AC1771" t="s">
        <v>2</v>
      </c>
      <c r="AD1771" t="s">
        <v>2</v>
      </c>
      <c r="AE1771" t="s">
        <v>2</v>
      </c>
      <c r="AF1771" t="s">
        <v>2</v>
      </c>
      <c r="AG1771" t="s">
        <v>2</v>
      </c>
      <c r="AH1771" t="s">
        <v>2</v>
      </c>
    </row>
    <row r="1772" spans="1:34">
      <c r="A1772">
        <v>7415</v>
      </c>
      <c r="B1772">
        <v>1050440</v>
      </c>
      <c r="C1772" t="s">
        <v>149</v>
      </c>
      <c r="D1772" t="str">
        <f t="shared" ca="1" si="81"/>
        <v>OOGDTINKRH</v>
      </c>
      <c r="E1772" t="str">
        <f t="shared" ca="1" si="82"/>
        <v>Avrwqyjowdfxf</v>
      </c>
      <c r="F1772" t="s">
        <v>150</v>
      </c>
      <c r="G1772" t="s">
        <v>167</v>
      </c>
      <c r="H1772" s="149" t="str">
        <f t="shared" ca="1" si="83"/>
        <v>10/11/1996</v>
      </c>
      <c r="I1772" t="s">
        <v>1650</v>
      </c>
      <c r="J1772" t="s">
        <v>2</v>
      </c>
      <c r="K1772" t="s">
        <v>1759</v>
      </c>
      <c r="L1772" t="s">
        <v>1760</v>
      </c>
      <c r="M1772" t="s">
        <v>350</v>
      </c>
      <c r="N1772">
        <v>95</v>
      </c>
      <c r="O1772" t="s">
        <v>157</v>
      </c>
      <c r="P1772" t="s">
        <v>2</v>
      </c>
      <c r="Q1772" t="s">
        <v>2</v>
      </c>
      <c r="R1772" t="s">
        <v>2</v>
      </c>
      <c r="S1772" t="s">
        <v>2</v>
      </c>
      <c r="T1772" t="s">
        <v>2</v>
      </c>
      <c r="U1772" t="s">
        <v>2</v>
      </c>
      <c r="V1772" t="s">
        <v>2</v>
      </c>
      <c r="W1772" t="s">
        <v>2</v>
      </c>
      <c r="X1772" t="s">
        <v>2</v>
      </c>
      <c r="Y1772" t="s">
        <v>2</v>
      </c>
      <c r="Z1772">
        <v>2010</v>
      </c>
      <c r="AA1772" t="s">
        <v>1488</v>
      </c>
      <c r="AB1772" t="s">
        <v>1653</v>
      </c>
      <c r="AC1772" t="s">
        <v>2</v>
      </c>
      <c r="AD1772" t="s">
        <v>1654</v>
      </c>
      <c r="AE1772" t="s">
        <v>1649</v>
      </c>
      <c r="AF1772" t="s">
        <v>1491</v>
      </c>
      <c r="AG1772" t="s">
        <v>2</v>
      </c>
      <c r="AH1772" t="s">
        <v>2</v>
      </c>
    </row>
    <row r="1773" spans="1:34">
      <c r="A1773">
        <v>7415</v>
      </c>
      <c r="B1773">
        <v>1050795</v>
      </c>
      <c r="C1773" t="s">
        <v>183</v>
      </c>
      <c r="D1773" t="str">
        <f t="shared" ca="1" si="81"/>
        <v>YLAZVBLHQZ</v>
      </c>
      <c r="E1773" t="str">
        <f t="shared" ca="1" si="82"/>
        <v>Dgdvbslppuoxu</v>
      </c>
      <c r="F1773" t="s">
        <v>150</v>
      </c>
      <c r="G1773" t="s">
        <v>167</v>
      </c>
      <c r="H1773" s="149" t="str">
        <f t="shared" ca="1" si="83"/>
        <v>20/12/1995</v>
      </c>
      <c r="I1773" t="s">
        <v>1644</v>
      </c>
      <c r="J1773" t="s">
        <v>2</v>
      </c>
      <c r="K1773" t="s">
        <v>2</v>
      </c>
      <c r="L1773" t="s">
        <v>1788</v>
      </c>
      <c r="M1773" t="s">
        <v>1789</v>
      </c>
      <c r="N1773">
        <v>99</v>
      </c>
      <c r="O1773" t="s">
        <v>1680</v>
      </c>
      <c r="P1773" t="s">
        <v>1681</v>
      </c>
      <c r="Q1773" t="s">
        <v>2</v>
      </c>
      <c r="R1773" t="s">
        <v>1681</v>
      </c>
      <c r="S1773" t="s">
        <v>2</v>
      </c>
      <c r="T1773" t="s">
        <v>2</v>
      </c>
      <c r="U1773" t="s">
        <v>2</v>
      </c>
      <c r="V1773" t="s">
        <v>301</v>
      </c>
      <c r="W1773" t="s">
        <v>160</v>
      </c>
      <c r="X1773" t="s">
        <v>2</v>
      </c>
      <c r="Y1773" t="s">
        <v>2</v>
      </c>
      <c r="Z1773">
        <v>2011</v>
      </c>
      <c r="AA1773" t="s">
        <v>164</v>
      </c>
      <c r="AB1773" t="s">
        <v>2</v>
      </c>
      <c r="AC1773" t="s">
        <v>2</v>
      </c>
      <c r="AD1773" t="s">
        <v>2</v>
      </c>
      <c r="AE1773" t="s">
        <v>2</v>
      </c>
      <c r="AF1773" t="s">
        <v>2</v>
      </c>
      <c r="AG1773" t="s">
        <v>2</v>
      </c>
      <c r="AH1773" t="s">
        <v>2</v>
      </c>
    </row>
    <row r="1774" spans="1:34">
      <c r="A1774">
        <v>7415</v>
      </c>
      <c r="B1774">
        <v>1050969</v>
      </c>
      <c r="C1774" t="s">
        <v>183</v>
      </c>
      <c r="D1774" t="str">
        <f t="shared" ca="1" si="81"/>
        <v>OWHMYXYELD</v>
      </c>
      <c r="E1774" t="str">
        <f t="shared" ca="1" si="82"/>
        <v>Tqstnnjbzlmka</v>
      </c>
      <c r="F1774" t="s">
        <v>150</v>
      </c>
      <c r="G1774" t="s">
        <v>167</v>
      </c>
      <c r="H1774" s="149" t="str">
        <f t="shared" ca="1" si="83"/>
        <v>6/9/1995</v>
      </c>
      <c r="I1774" t="s">
        <v>1650</v>
      </c>
      <c r="J1774" t="s">
        <v>2</v>
      </c>
      <c r="K1774" t="s">
        <v>1684</v>
      </c>
      <c r="L1774" t="s">
        <v>1685</v>
      </c>
      <c r="M1774" t="s">
        <v>223</v>
      </c>
      <c r="N1774">
        <v>75</v>
      </c>
      <c r="O1774" t="s">
        <v>157</v>
      </c>
      <c r="P1774" t="s">
        <v>2</v>
      </c>
      <c r="Q1774" t="s">
        <v>2</v>
      </c>
      <c r="R1774" t="s">
        <v>2</v>
      </c>
      <c r="S1774" t="s">
        <v>2</v>
      </c>
      <c r="T1774" t="s">
        <v>2</v>
      </c>
      <c r="U1774" t="s">
        <v>2</v>
      </c>
      <c r="V1774" t="s">
        <v>2</v>
      </c>
      <c r="W1774" t="s">
        <v>2</v>
      </c>
      <c r="X1774" t="s">
        <v>2</v>
      </c>
      <c r="Y1774" t="s">
        <v>2</v>
      </c>
      <c r="Z1774">
        <v>2009</v>
      </c>
      <c r="AA1774" t="s">
        <v>1488</v>
      </c>
      <c r="AB1774" t="s">
        <v>1645</v>
      </c>
      <c r="AC1774" t="s">
        <v>2</v>
      </c>
      <c r="AD1774" t="s">
        <v>238</v>
      </c>
      <c r="AE1774" t="s">
        <v>1490</v>
      </c>
      <c r="AF1774" t="s">
        <v>1491</v>
      </c>
      <c r="AG1774" t="s">
        <v>2</v>
      </c>
      <c r="AH1774" t="s">
        <v>2</v>
      </c>
    </row>
    <row r="1775" spans="1:34">
      <c r="A1775">
        <v>7415</v>
      </c>
      <c r="B1775">
        <v>1051176</v>
      </c>
      <c r="C1775" t="s">
        <v>149</v>
      </c>
      <c r="D1775" t="str">
        <f t="shared" ca="1" si="81"/>
        <v>EPIYDMJMLM</v>
      </c>
      <c r="E1775" t="str">
        <f t="shared" ca="1" si="82"/>
        <v>Rxuiwurcfrgos</v>
      </c>
      <c r="F1775" t="s">
        <v>150</v>
      </c>
      <c r="G1775" t="s">
        <v>167</v>
      </c>
      <c r="H1775" s="149" t="str">
        <f t="shared" ca="1" si="83"/>
        <v>16/5/1997</v>
      </c>
      <c r="I1775" t="s">
        <v>1650</v>
      </c>
      <c r="J1775" t="s">
        <v>2</v>
      </c>
      <c r="K1775" t="s">
        <v>1790</v>
      </c>
      <c r="L1775" t="s">
        <v>1791</v>
      </c>
      <c r="M1775" t="s">
        <v>513</v>
      </c>
      <c r="N1775">
        <v>93</v>
      </c>
      <c r="O1775" t="s">
        <v>157</v>
      </c>
      <c r="P1775" t="s">
        <v>2</v>
      </c>
      <c r="Q1775" t="s">
        <v>2</v>
      </c>
      <c r="R1775" t="s">
        <v>2</v>
      </c>
      <c r="S1775" t="s">
        <v>2</v>
      </c>
      <c r="T1775" t="s">
        <v>2</v>
      </c>
      <c r="U1775" t="s">
        <v>2</v>
      </c>
      <c r="V1775" t="s">
        <v>2</v>
      </c>
      <c r="W1775" t="s">
        <v>2</v>
      </c>
      <c r="X1775" t="s">
        <v>2</v>
      </c>
      <c r="Y1775" t="s">
        <v>2</v>
      </c>
      <c r="Z1775">
        <v>2008</v>
      </c>
      <c r="AA1775" t="s">
        <v>1488</v>
      </c>
      <c r="AB1775" t="s">
        <v>1666</v>
      </c>
      <c r="AC1775" t="s">
        <v>196</v>
      </c>
      <c r="AD1775" t="s">
        <v>211</v>
      </c>
      <c r="AE1775" t="s">
        <v>1649</v>
      </c>
      <c r="AF1775" t="s">
        <v>1667</v>
      </c>
      <c r="AG1775" t="s">
        <v>2</v>
      </c>
      <c r="AH1775" t="s">
        <v>2</v>
      </c>
    </row>
    <row r="1776" spans="1:34">
      <c r="A1776">
        <v>7415</v>
      </c>
      <c r="B1776">
        <v>1052150</v>
      </c>
      <c r="C1776" t="s">
        <v>149</v>
      </c>
      <c r="D1776" t="str">
        <f t="shared" ca="1" si="81"/>
        <v>VEFFVFNULP</v>
      </c>
      <c r="E1776" t="str">
        <f t="shared" ca="1" si="82"/>
        <v>Yfepenrpebrbq</v>
      </c>
      <c r="F1776" t="s">
        <v>150</v>
      </c>
      <c r="G1776" t="s">
        <v>151</v>
      </c>
      <c r="H1776" s="149" t="str">
        <f t="shared" ca="1" si="83"/>
        <v>11/9/1994</v>
      </c>
      <c r="I1776" t="s">
        <v>1650</v>
      </c>
      <c r="J1776" t="s">
        <v>2</v>
      </c>
      <c r="K1776" t="s">
        <v>1689</v>
      </c>
      <c r="L1776" t="s">
        <v>1690</v>
      </c>
      <c r="M1776" t="s">
        <v>470</v>
      </c>
      <c r="N1776">
        <v>93</v>
      </c>
      <c r="O1776" t="s">
        <v>157</v>
      </c>
      <c r="P1776" t="s">
        <v>2</v>
      </c>
      <c r="Q1776" t="s">
        <v>2</v>
      </c>
      <c r="R1776" t="s">
        <v>2</v>
      </c>
      <c r="S1776" t="s">
        <v>2</v>
      </c>
      <c r="T1776" t="s">
        <v>2</v>
      </c>
      <c r="U1776" t="s">
        <v>2</v>
      </c>
      <c r="V1776" t="s">
        <v>2</v>
      </c>
      <c r="W1776" t="s">
        <v>2</v>
      </c>
      <c r="X1776" t="s">
        <v>2</v>
      </c>
      <c r="Y1776" t="s">
        <v>2</v>
      </c>
      <c r="Z1776">
        <v>2010</v>
      </c>
      <c r="AA1776" t="s">
        <v>1488</v>
      </c>
      <c r="AB1776" t="s">
        <v>1666</v>
      </c>
      <c r="AC1776" t="s">
        <v>196</v>
      </c>
      <c r="AD1776" t="s">
        <v>200</v>
      </c>
      <c r="AE1776" t="s">
        <v>1490</v>
      </c>
      <c r="AF1776" t="s">
        <v>1491</v>
      </c>
      <c r="AG1776" t="s">
        <v>2</v>
      </c>
      <c r="AH1776" t="s">
        <v>2</v>
      </c>
    </row>
    <row r="1777" spans="1:34">
      <c r="A1777">
        <v>7415</v>
      </c>
      <c r="B1777">
        <v>1052393</v>
      </c>
      <c r="C1777" t="s">
        <v>149</v>
      </c>
      <c r="D1777" t="str">
        <f t="shared" ca="1" si="81"/>
        <v>JCBBBPBFBR</v>
      </c>
      <c r="E1777" t="str">
        <f t="shared" ca="1" si="82"/>
        <v>Yddosrunyxsap</v>
      </c>
      <c r="F1777" t="s">
        <v>150</v>
      </c>
      <c r="G1777" t="s">
        <v>167</v>
      </c>
      <c r="H1777" s="149" t="str">
        <f t="shared" ca="1" si="83"/>
        <v>20/5/1996</v>
      </c>
      <c r="I1777" t="s">
        <v>1650</v>
      </c>
      <c r="J1777" t="s">
        <v>2</v>
      </c>
      <c r="K1777" t="s">
        <v>1792</v>
      </c>
      <c r="L1777" t="s">
        <v>1793</v>
      </c>
      <c r="M1777" t="s">
        <v>995</v>
      </c>
      <c r="N1777">
        <v>77</v>
      </c>
      <c r="O1777" t="s">
        <v>157</v>
      </c>
      <c r="P1777" t="s">
        <v>2</v>
      </c>
      <c r="Q1777" t="s">
        <v>2</v>
      </c>
      <c r="R1777" t="s">
        <v>2</v>
      </c>
      <c r="S1777" t="s">
        <v>2</v>
      </c>
      <c r="T1777" t="s">
        <v>2</v>
      </c>
      <c r="U1777" t="s">
        <v>2</v>
      </c>
      <c r="V1777" t="s">
        <v>2</v>
      </c>
      <c r="W1777" t="s">
        <v>2</v>
      </c>
      <c r="X1777" t="s">
        <v>2</v>
      </c>
      <c r="Y1777" t="s">
        <v>2</v>
      </c>
      <c r="Z1777">
        <v>2008</v>
      </c>
      <c r="AA1777" t="s">
        <v>1660</v>
      </c>
      <c r="AB1777" t="s">
        <v>2</v>
      </c>
      <c r="AC1777" t="s">
        <v>2</v>
      </c>
      <c r="AD1777" t="s">
        <v>2</v>
      </c>
      <c r="AE1777" t="s">
        <v>1490</v>
      </c>
      <c r="AF1777" t="s">
        <v>1700</v>
      </c>
      <c r="AG1777" t="s">
        <v>2</v>
      </c>
      <c r="AH1777" t="s">
        <v>2</v>
      </c>
    </row>
    <row r="1778" spans="1:34">
      <c r="A1778">
        <v>7415</v>
      </c>
      <c r="B1778">
        <v>1053189</v>
      </c>
      <c r="C1778" t="s">
        <v>149</v>
      </c>
      <c r="D1778" t="str">
        <f t="shared" ca="1" si="81"/>
        <v>KJWOWKFPAR</v>
      </c>
      <c r="E1778" t="str">
        <f t="shared" ca="1" si="82"/>
        <v>Uxhilbikecdzz</v>
      </c>
      <c r="F1778" t="s">
        <v>150</v>
      </c>
      <c r="G1778" t="s">
        <v>167</v>
      </c>
      <c r="H1778" s="149" t="str">
        <f t="shared" ca="1" si="83"/>
        <v>6/3/1997</v>
      </c>
      <c r="I1778" t="s">
        <v>1650</v>
      </c>
      <c r="J1778" t="s">
        <v>2</v>
      </c>
      <c r="K1778" t="s">
        <v>2</v>
      </c>
      <c r="L1778" t="s">
        <v>1794</v>
      </c>
      <c r="M1778" t="s">
        <v>223</v>
      </c>
      <c r="N1778">
        <v>75</v>
      </c>
      <c r="O1778" t="s">
        <v>157</v>
      </c>
      <c r="P1778" t="s">
        <v>1681</v>
      </c>
      <c r="Q1778" t="s">
        <v>2</v>
      </c>
      <c r="R1778" t="s">
        <v>1681</v>
      </c>
      <c r="S1778" t="s">
        <v>2</v>
      </c>
      <c r="T1778" t="s">
        <v>2</v>
      </c>
      <c r="U1778" t="s">
        <v>2</v>
      </c>
      <c r="V1778" t="s">
        <v>2</v>
      </c>
      <c r="W1778" t="s">
        <v>2</v>
      </c>
      <c r="X1778" t="s">
        <v>2</v>
      </c>
      <c r="Y1778" t="s">
        <v>2</v>
      </c>
      <c r="Z1778">
        <v>2010</v>
      </c>
      <c r="AA1778" t="s">
        <v>1488</v>
      </c>
      <c r="AB1778" t="s">
        <v>1653</v>
      </c>
      <c r="AC1778" t="s">
        <v>2</v>
      </c>
      <c r="AD1778" t="s">
        <v>1676</v>
      </c>
      <c r="AE1778" t="s">
        <v>1649</v>
      </c>
      <c r="AF1778" t="s">
        <v>1491</v>
      </c>
      <c r="AG1778" t="s">
        <v>2</v>
      </c>
      <c r="AH1778" t="s">
        <v>2</v>
      </c>
    </row>
    <row r="1779" spans="1:34">
      <c r="A1779">
        <v>7415</v>
      </c>
      <c r="B1779">
        <v>1053584</v>
      </c>
      <c r="C1779" t="s">
        <v>149</v>
      </c>
      <c r="D1779" t="str">
        <f t="shared" ca="1" si="81"/>
        <v>PPQIYQOOYY</v>
      </c>
      <c r="E1779" t="str">
        <f t="shared" ca="1" si="82"/>
        <v>Jdyjjdelhsful</v>
      </c>
      <c r="F1779" t="s">
        <v>150</v>
      </c>
      <c r="G1779" t="s">
        <v>167</v>
      </c>
      <c r="H1779" s="149" t="str">
        <f t="shared" ca="1" si="83"/>
        <v>26/1/1996</v>
      </c>
      <c r="I1779" t="s">
        <v>1650</v>
      </c>
      <c r="J1779" t="s">
        <v>2</v>
      </c>
      <c r="K1779" t="s">
        <v>1712</v>
      </c>
      <c r="L1779" t="s">
        <v>1713</v>
      </c>
      <c r="M1779" t="s">
        <v>315</v>
      </c>
      <c r="N1779">
        <v>94</v>
      </c>
      <c r="O1779" t="s">
        <v>157</v>
      </c>
      <c r="P1779" t="s">
        <v>2</v>
      </c>
      <c r="Q1779" t="s">
        <v>2</v>
      </c>
      <c r="R1779" t="s">
        <v>2</v>
      </c>
      <c r="S1779" t="s">
        <v>2</v>
      </c>
      <c r="T1779" t="s">
        <v>2</v>
      </c>
      <c r="U1779" t="s">
        <v>2</v>
      </c>
      <c r="V1779" t="s">
        <v>2</v>
      </c>
      <c r="W1779" t="s">
        <v>2</v>
      </c>
      <c r="X1779" t="s">
        <v>2</v>
      </c>
      <c r="Y1779" t="s">
        <v>2</v>
      </c>
      <c r="Z1779">
        <v>2009</v>
      </c>
      <c r="AA1779" t="s">
        <v>1488</v>
      </c>
      <c r="AB1779" t="s">
        <v>1666</v>
      </c>
      <c r="AC1779" t="s">
        <v>196</v>
      </c>
      <c r="AD1779" t="s">
        <v>197</v>
      </c>
      <c r="AE1779" t="s">
        <v>1490</v>
      </c>
      <c r="AF1779" t="s">
        <v>1667</v>
      </c>
      <c r="AG1779" t="s">
        <v>2</v>
      </c>
      <c r="AH1779" t="s">
        <v>2</v>
      </c>
    </row>
    <row r="1780" spans="1:34">
      <c r="A1780">
        <v>7415</v>
      </c>
      <c r="B1780">
        <v>1053837</v>
      </c>
      <c r="C1780" t="s">
        <v>149</v>
      </c>
      <c r="D1780" t="str">
        <f t="shared" ca="1" si="81"/>
        <v>HKHIGNJHZM</v>
      </c>
      <c r="E1780" t="str">
        <f t="shared" ca="1" si="82"/>
        <v>Ydtbnaabusmca</v>
      </c>
      <c r="F1780" t="s">
        <v>150</v>
      </c>
      <c r="G1780" t="s">
        <v>151</v>
      </c>
      <c r="H1780" s="149" t="str">
        <f t="shared" ca="1" si="83"/>
        <v>10/11/1997</v>
      </c>
      <c r="I1780" t="s">
        <v>1644</v>
      </c>
      <c r="J1780" t="s">
        <v>2</v>
      </c>
      <c r="K1780" t="s">
        <v>2</v>
      </c>
      <c r="L1780" t="s">
        <v>2</v>
      </c>
      <c r="M1780" t="s">
        <v>2</v>
      </c>
      <c r="N1780" t="s">
        <v>2</v>
      </c>
      <c r="O1780" t="s">
        <v>2</v>
      </c>
      <c r="P1780" t="s">
        <v>2</v>
      </c>
      <c r="Q1780" t="s">
        <v>2</v>
      </c>
      <c r="R1780" t="s">
        <v>2</v>
      </c>
      <c r="S1780" t="s">
        <v>2</v>
      </c>
      <c r="T1780" t="s">
        <v>2</v>
      </c>
      <c r="U1780" t="s">
        <v>2</v>
      </c>
      <c r="V1780" t="s">
        <v>2</v>
      </c>
      <c r="W1780" t="s">
        <v>2</v>
      </c>
      <c r="X1780" t="s">
        <v>2</v>
      </c>
      <c r="Y1780" t="s">
        <v>2</v>
      </c>
      <c r="Z1780">
        <v>2009</v>
      </c>
      <c r="AA1780" t="s">
        <v>1660</v>
      </c>
      <c r="AB1780" t="s">
        <v>2</v>
      </c>
      <c r="AC1780" t="s">
        <v>2</v>
      </c>
      <c r="AD1780" t="s">
        <v>2</v>
      </c>
      <c r="AE1780" t="s">
        <v>1649</v>
      </c>
      <c r="AF1780" t="s">
        <v>1667</v>
      </c>
      <c r="AG1780" t="s">
        <v>2</v>
      </c>
      <c r="AH1780" t="s">
        <v>2</v>
      </c>
    </row>
    <row r="1781" spans="1:34">
      <c r="A1781">
        <v>7415</v>
      </c>
      <c r="B1781">
        <v>1053983</v>
      </c>
      <c r="C1781" t="s">
        <v>149</v>
      </c>
      <c r="D1781" t="str">
        <f t="shared" ca="1" si="81"/>
        <v>SHHMBZGQJS</v>
      </c>
      <c r="E1781" t="str">
        <f t="shared" ca="1" si="82"/>
        <v>Zgzfmfiajheie</v>
      </c>
      <c r="F1781" t="s">
        <v>150</v>
      </c>
      <c r="G1781" t="s">
        <v>167</v>
      </c>
      <c r="H1781" s="149" t="str">
        <f t="shared" ca="1" si="83"/>
        <v>24/1/1996</v>
      </c>
      <c r="I1781" t="s">
        <v>1650</v>
      </c>
      <c r="J1781" t="s">
        <v>2</v>
      </c>
      <c r="K1781" t="s">
        <v>1674</v>
      </c>
      <c r="L1781" t="s">
        <v>1675</v>
      </c>
      <c r="M1781" t="s">
        <v>470</v>
      </c>
      <c r="N1781">
        <v>93</v>
      </c>
      <c r="O1781" t="s">
        <v>157</v>
      </c>
      <c r="P1781" t="s">
        <v>2</v>
      </c>
      <c r="Q1781" t="s">
        <v>2</v>
      </c>
      <c r="R1781" t="s">
        <v>2</v>
      </c>
      <c r="S1781" t="s">
        <v>2</v>
      </c>
      <c r="T1781" t="s">
        <v>2</v>
      </c>
      <c r="U1781" t="s">
        <v>2</v>
      </c>
      <c r="V1781" t="s">
        <v>2</v>
      </c>
      <c r="W1781" t="s">
        <v>2</v>
      </c>
      <c r="X1781" t="s">
        <v>2</v>
      </c>
      <c r="Y1781" t="s">
        <v>2</v>
      </c>
      <c r="Z1781">
        <v>2010</v>
      </c>
      <c r="AA1781" t="s">
        <v>1488</v>
      </c>
      <c r="AB1781" t="s">
        <v>1666</v>
      </c>
      <c r="AC1781" t="s">
        <v>196</v>
      </c>
      <c r="AD1781" t="s">
        <v>197</v>
      </c>
      <c r="AE1781" t="s">
        <v>1490</v>
      </c>
      <c r="AF1781" t="s">
        <v>1491</v>
      </c>
      <c r="AG1781" t="s">
        <v>2</v>
      </c>
      <c r="AH1781" t="s">
        <v>2</v>
      </c>
    </row>
    <row r="1782" spans="1:34">
      <c r="A1782">
        <v>7415</v>
      </c>
      <c r="B1782">
        <v>1054492</v>
      </c>
      <c r="C1782" t="s">
        <v>149</v>
      </c>
      <c r="D1782" t="str">
        <f t="shared" ca="1" si="81"/>
        <v>CELECJIJWB</v>
      </c>
      <c r="E1782" t="str">
        <f t="shared" ca="1" si="82"/>
        <v>Losjfsvvuyezb</v>
      </c>
      <c r="F1782" t="s">
        <v>150</v>
      </c>
      <c r="G1782" t="s">
        <v>151</v>
      </c>
      <c r="H1782" s="149" t="str">
        <f t="shared" ca="1" si="83"/>
        <v>27/6/1996</v>
      </c>
      <c r="I1782" t="s">
        <v>1650</v>
      </c>
      <c r="J1782" t="s">
        <v>2</v>
      </c>
      <c r="K1782" t="s">
        <v>1795</v>
      </c>
      <c r="L1782" t="s">
        <v>1796</v>
      </c>
      <c r="M1782" t="s">
        <v>1740</v>
      </c>
      <c r="N1782">
        <v>93</v>
      </c>
      <c r="O1782" t="s">
        <v>157</v>
      </c>
      <c r="P1782" t="s">
        <v>2</v>
      </c>
      <c r="Q1782" t="s">
        <v>2</v>
      </c>
      <c r="R1782" t="s">
        <v>2</v>
      </c>
      <c r="S1782" t="s">
        <v>2</v>
      </c>
      <c r="T1782" t="s">
        <v>2</v>
      </c>
      <c r="U1782" t="s">
        <v>2</v>
      </c>
      <c r="V1782" t="s">
        <v>2</v>
      </c>
      <c r="W1782" t="s">
        <v>2</v>
      </c>
      <c r="X1782" t="s">
        <v>2</v>
      </c>
      <c r="Y1782" t="s">
        <v>2</v>
      </c>
      <c r="Z1782">
        <v>2010</v>
      </c>
      <c r="AA1782" t="s">
        <v>1488</v>
      </c>
      <c r="AB1782" t="s">
        <v>1666</v>
      </c>
      <c r="AC1782" t="s">
        <v>196</v>
      </c>
      <c r="AD1782" t="s">
        <v>224</v>
      </c>
      <c r="AE1782" t="s">
        <v>1649</v>
      </c>
      <c r="AF1782" t="s">
        <v>1491</v>
      </c>
      <c r="AG1782" t="s">
        <v>2</v>
      </c>
      <c r="AH1782" t="s">
        <v>2</v>
      </c>
    </row>
    <row r="1783" spans="1:34">
      <c r="A1783">
        <v>7415</v>
      </c>
      <c r="B1783">
        <v>1054756</v>
      </c>
      <c r="C1783" t="s">
        <v>183</v>
      </c>
      <c r="D1783" t="str">
        <f t="shared" ca="1" si="81"/>
        <v>KSUFEETIOG</v>
      </c>
      <c r="E1783" t="str">
        <f t="shared" ca="1" si="82"/>
        <v>Poqowjzfiwlsi</v>
      </c>
      <c r="F1783" t="s">
        <v>150</v>
      </c>
      <c r="G1783" t="s">
        <v>167</v>
      </c>
      <c r="H1783" s="149" t="str">
        <f t="shared" ca="1" si="83"/>
        <v>10/1/1996</v>
      </c>
      <c r="I1783" t="s">
        <v>1644</v>
      </c>
      <c r="J1783" t="s">
        <v>2</v>
      </c>
      <c r="K1783" t="s">
        <v>2</v>
      </c>
      <c r="L1783" t="s">
        <v>2</v>
      </c>
      <c r="M1783" t="s">
        <v>2</v>
      </c>
      <c r="N1783" t="s">
        <v>2</v>
      </c>
      <c r="O1783" t="s">
        <v>2</v>
      </c>
      <c r="P1783" t="s">
        <v>2</v>
      </c>
      <c r="Q1783" t="s">
        <v>2</v>
      </c>
      <c r="R1783" t="s">
        <v>2</v>
      </c>
      <c r="S1783" t="s">
        <v>2</v>
      </c>
      <c r="T1783" t="s">
        <v>2</v>
      </c>
      <c r="U1783" t="s">
        <v>2</v>
      </c>
      <c r="V1783" t="s">
        <v>2</v>
      </c>
      <c r="W1783" t="s">
        <v>2</v>
      </c>
      <c r="X1783" t="s">
        <v>2</v>
      </c>
      <c r="Y1783" t="s">
        <v>2</v>
      </c>
      <c r="Z1783" t="s">
        <v>2</v>
      </c>
      <c r="AA1783" t="s">
        <v>164</v>
      </c>
      <c r="AB1783" t="s">
        <v>2</v>
      </c>
      <c r="AC1783" t="s">
        <v>2</v>
      </c>
      <c r="AD1783" t="s">
        <v>2</v>
      </c>
      <c r="AE1783" t="s">
        <v>2</v>
      </c>
      <c r="AF1783" t="s">
        <v>2</v>
      </c>
      <c r="AG1783" t="s">
        <v>2</v>
      </c>
      <c r="AH1783" t="s">
        <v>2</v>
      </c>
    </row>
    <row r="1784" spans="1:34">
      <c r="A1784">
        <v>7415</v>
      </c>
      <c r="B1784">
        <v>1055148</v>
      </c>
      <c r="C1784" t="s">
        <v>149</v>
      </c>
      <c r="D1784" t="str">
        <f t="shared" ca="1" si="81"/>
        <v>HKWOSCWWYZ</v>
      </c>
      <c r="E1784" t="str">
        <f t="shared" ca="1" si="82"/>
        <v>Lroixwpoexoqw</v>
      </c>
      <c r="F1784" t="s">
        <v>150</v>
      </c>
      <c r="G1784" t="s">
        <v>167</v>
      </c>
      <c r="H1784" s="149" t="str">
        <f t="shared" ca="1" si="83"/>
        <v>5/6/1996</v>
      </c>
      <c r="I1784" t="s">
        <v>1644</v>
      </c>
      <c r="J1784" t="s">
        <v>2</v>
      </c>
      <c r="K1784" t="s">
        <v>1759</v>
      </c>
      <c r="L1784" t="s">
        <v>1760</v>
      </c>
      <c r="M1784" t="s">
        <v>350</v>
      </c>
      <c r="N1784">
        <v>95</v>
      </c>
      <c r="O1784" t="s">
        <v>157</v>
      </c>
      <c r="P1784" t="s">
        <v>2</v>
      </c>
      <c r="Q1784" t="s">
        <v>2</v>
      </c>
      <c r="R1784" t="s">
        <v>2</v>
      </c>
      <c r="S1784" t="s">
        <v>2</v>
      </c>
      <c r="T1784" t="s">
        <v>2</v>
      </c>
      <c r="U1784" t="s">
        <v>2</v>
      </c>
      <c r="V1784" t="s">
        <v>2</v>
      </c>
      <c r="W1784" t="s">
        <v>2</v>
      </c>
      <c r="X1784" t="s">
        <v>2</v>
      </c>
      <c r="Y1784" t="s">
        <v>2</v>
      </c>
      <c r="Z1784">
        <v>2010</v>
      </c>
      <c r="AA1784" t="s">
        <v>1488</v>
      </c>
      <c r="AB1784" t="s">
        <v>1645</v>
      </c>
      <c r="AC1784" t="s">
        <v>2</v>
      </c>
      <c r="AD1784" t="s">
        <v>238</v>
      </c>
      <c r="AE1784" t="s">
        <v>1490</v>
      </c>
      <c r="AF1784" t="s">
        <v>1491</v>
      </c>
      <c r="AG1784" t="s">
        <v>2</v>
      </c>
      <c r="AH1784" t="s">
        <v>2</v>
      </c>
    </row>
    <row r="1785" spans="1:34">
      <c r="A1785">
        <v>7415</v>
      </c>
      <c r="B1785">
        <v>1055195</v>
      </c>
      <c r="C1785" t="s">
        <v>149</v>
      </c>
      <c r="D1785" t="str">
        <f t="shared" ca="1" si="81"/>
        <v>QRGOQALGKJ</v>
      </c>
      <c r="E1785" t="str">
        <f t="shared" ca="1" si="82"/>
        <v>Upghduetjrhts</v>
      </c>
      <c r="F1785" t="s">
        <v>150</v>
      </c>
      <c r="G1785" t="s">
        <v>167</v>
      </c>
      <c r="H1785" s="149" t="str">
        <f t="shared" ca="1" si="83"/>
        <v>8/6/1997</v>
      </c>
      <c r="I1785" t="s">
        <v>1650</v>
      </c>
      <c r="J1785" t="s">
        <v>2</v>
      </c>
      <c r="K1785" t="s">
        <v>1797</v>
      </c>
      <c r="L1785" t="s">
        <v>1798</v>
      </c>
      <c r="M1785" t="s">
        <v>378</v>
      </c>
      <c r="N1785">
        <v>30</v>
      </c>
      <c r="O1785" t="s">
        <v>157</v>
      </c>
      <c r="P1785" t="s">
        <v>2</v>
      </c>
      <c r="Q1785" t="s">
        <v>2</v>
      </c>
      <c r="R1785" t="s">
        <v>2</v>
      </c>
      <c r="S1785" t="s">
        <v>2</v>
      </c>
      <c r="T1785" t="s">
        <v>2</v>
      </c>
      <c r="U1785" t="s">
        <v>2</v>
      </c>
      <c r="V1785" t="s">
        <v>2</v>
      </c>
      <c r="W1785" t="s">
        <v>2</v>
      </c>
      <c r="X1785" t="s">
        <v>2</v>
      </c>
      <c r="Y1785" t="s">
        <v>2</v>
      </c>
      <c r="Z1785">
        <v>2010</v>
      </c>
      <c r="AA1785" t="s">
        <v>1660</v>
      </c>
      <c r="AB1785" t="s">
        <v>2</v>
      </c>
      <c r="AC1785" t="s">
        <v>2</v>
      </c>
      <c r="AD1785" t="s">
        <v>2</v>
      </c>
      <c r="AE1785" t="s">
        <v>1490</v>
      </c>
      <c r="AF1785" t="s">
        <v>1703</v>
      </c>
      <c r="AG1785" t="s">
        <v>2</v>
      </c>
      <c r="AH1785" t="s">
        <v>2</v>
      </c>
    </row>
    <row r="1786" spans="1:34">
      <c r="A1786">
        <v>7415</v>
      </c>
      <c r="B1786">
        <v>1055369</v>
      </c>
      <c r="C1786" t="s">
        <v>183</v>
      </c>
      <c r="D1786" t="str">
        <f t="shared" ca="1" si="81"/>
        <v>JPMPTHHAOB</v>
      </c>
      <c r="E1786" t="str">
        <f t="shared" ca="1" si="82"/>
        <v>Kfwzxfyzjiaif</v>
      </c>
      <c r="F1786" t="s">
        <v>150</v>
      </c>
      <c r="G1786" t="s">
        <v>167</v>
      </c>
      <c r="H1786" s="149" t="str">
        <f t="shared" ca="1" si="83"/>
        <v>18/12/1995</v>
      </c>
      <c r="I1786" t="s">
        <v>1650</v>
      </c>
      <c r="J1786" t="s">
        <v>2</v>
      </c>
      <c r="K1786" t="s">
        <v>1781</v>
      </c>
      <c r="L1786" t="s">
        <v>1782</v>
      </c>
      <c r="M1786" t="s">
        <v>1740</v>
      </c>
      <c r="N1786">
        <v>93</v>
      </c>
      <c r="O1786" t="s">
        <v>157</v>
      </c>
      <c r="P1786" t="s">
        <v>2</v>
      </c>
      <c r="Q1786" t="s">
        <v>2</v>
      </c>
      <c r="R1786" t="s">
        <v>2</v>
      </c>
      <c r="S1786" t="s">
        <v>2</v>
      </c>
      <c r="T1786" t="s">
        <v>2</v>
      </c>
      <c r="U1786" t="s">
        <v>2</v>
      </c>
      <c r="V1786" t="s">
        <v>2</v>
      </c>
      <c r="W1786" t="s">
        <v>2</v>
      </c>
      <c r="X1786" t="s">
        <v>2</v>
      </c>
      <c r="Y1786" t="s">
        <v>2</v>
      </c>
      <c r="Z1786">
        <v>2009</v>
      </c>
      <c r="AA1786" t="s">
        <v>1488</v>
      </c>
      <c r="AB1786" t="s">
        <v>1666</v>
      </c>
      <c r="AC1786" t="s">
        <v>199</v>
      </c>
      <c r="AD1786" t="s">
        <v>200</v>
      </c>
      <c r="AE1786" t="s">
        <v>1490</v>
      </c>
      <c r="AF1786" t="s">
        <v>1491</v>
      </c>
      <c r="AG1786" t="s">
        <v>2</v>
      </c>
      <c r="AH1786" t="s">
        <v>2</v>
      </c>
    </row>
    <row r="1787" spans="1:34">
      <c r="A1787">
        <v>7415</v>
      </c>
      <c r="B1787">
        <v>1056013</v>
      </c>
      <c r="C1787" t="s">
        <v>149</v>
      </c>
      <c r="D1787" t="str">
        <f t="shared" ca="1" si="81"/>
        <v>KWMGHHUFYZ</v>
      </c>
      <c r="E1787" t="str">
        <f t="shared" ca="1" si="82"/>
        <v>Ujpnpyfazkfiu</v>
      </c>
      <c r="F1787" t="s">
        <v>150</v>
      </c>
      <c r="G1787" t="s">
        <v>151</v>
      </c>
      <c r="H1787" s="149" t="str">
        <f t="shared" ca="1" si="83"/>
        <v>15/2/1995</v>
      </c>
      <c r="I1787" t="s">
        <v>1644</v>
      </c>
      <c r="J1787" t="s">
        <v>2</v>
      </c>
      <c r="K1787" t="s">
        <v>2</v>
      </c>
      <c r="L1787" t="s">
        <v>2</v>
      </c>
      <c r="M1787" t="s">
        <v>2</v>
      </c>
      <c r="N1787" t="s">
        <v>2</v>
      </c>
      <c r="O1787" t="s">
        <v>2</v>
      </c>
      <c r="P1787" t="s">
        <v>2</v>
      </c>
      <c r="Q1787" t="s">
        <v>2</v>
      </c>
      <c r="R1787" t="s">
        <v>2</v>
      </c>
      <c r="S1787" t="s">
        <v>2</v>
      </c>
      <c r="T1787" t="s">
        <v>2</v>
      </c>
      <c r="U1787" t="s">
        <v>2</v>
      </c>
      <c r="V1787" t="s">
        <v>2</v>
      </c>
      <c r="W1787" t="s">
        <v>2</v>
      </c>
      <c r="X1787" t="s">
        <v>2</v>
      </c>
      <c r="Y1787" t="s">
        <v>2</v>
      </c>
      <c r="Z1787">
        <v>2009</v>
      </c>
      <c r="AA1787" t="s">
        <v>1488</v>
      </c>
      <c r="AB1787" t="s">
        <v>1719</v>
      </c>
      <c r="AC1787" t="s">
        <v>2</v>
      </c>
      <c r="AD1787" t="s">
        <v>317</v>
      </c>
      <c r="AE1787" t="s">
        <v>1490</v>
      </c>
      <c r="AF1787" t="s">
        <v>1667</v>
      </c>
      <c r="AG1787" t="s">
        <v>2</v>
      </c>
      <c r="AH1787" t="s">
        <v>2</v>
      </c>
    </row>
    <row r="1788" spans="1:34">
      <c r="A1788">
        <v>7415</v>
      </c>
      <c r="B1788">
        <v>1056376</v>
      </c>
      <c r="C1788" t="s">
        <v>149</v>
      </c>
      <c r="D1788" t="str">
        <f t="shared" ca="1" si="81"/>
        <v>MDVZUUHLWN</v>
      </c>
      <c r="E1788" t="str">
        <f t="shared" ca="1" si="82"/>
        <v>Zzaiopmxcepnv</v>
      </c>
      <c r="F1788" t="s">
        <v>150</v>
      </c>
      <c r="G1788" t="s">
        <v>167</v>
      </c>
      <c r="H1788" s="149" t="str">
        <f t="shared" ca="1" si="83"/>
        <v>24/11/1994</v>
      </c>
      <c r="I1788" t="s">
        <v>1644</v>
      </c>
      <c r="J1788" t="s">
        <v>2</v>
      </c>
      <c r="K1788" t="s">
        <v>2</v>
      </c>
      <c r="L1788" t="s">
        <v>2</v>
      </c>
      <c r="M1788" t="s">
        <v>2</v>
      </c>
      <c r="N1788" t="s">
        <v>2</v>
      </c>
      <c r="O1788" t="s">
        <v>2</v>
      </c>
      <c r="P1788" t="s">
        <v>2</v>
      </c>
      <c r="Q1788" t="s">
        <v>2</v>
      </c>
      <c r="R1788" t="s">
        <v>2</v>
      </c>
      <c r="S1788" t="s">
        <v>2</v>
      </c>
      <c r="T1788" t="s">
        <v>2</v>
      </c>
      <c r="U1788" t="s">
        <v>2</v>
      </c>
      <c r="V1788" t="s">
        <v>2</v>
      </c>
      <c r="W1788" t="s">
        <v>2</v>
      </c>
      <c r="X1788" t="s">
        <v>2</v>
      </c>
      <c r="Y1788" t="s">
        <v>2</v>
      </c>
      <c r="Z1788">
        <v>2008</v>
      </c>
      <c r="AA1788" t="s">
        <v>1660</v>
      </c>
      <c r="AB1788" t="s">
        <v>2</v>
      </c>
      <c r="AC1788" t="s">
        <v>2</v>
      </c>
      <c r="AD1788" t="s">
        <v>2</v>
      </c>
      <c r="AE1788" t="s">
        <v>1661</v>
      </c>
      <c r="AF1788" t="s">
        <v>1799</v>
      </c>
      <c r="AG1788" t="s">
        <v>2</v>
      </c>
      <c r="AH1788" t="s">
        <v>2</v>
      </c>
    </row>
    <row r="1789" spans="1:34">
      <c r="A1789">
        <v>7415</v>
      </c>
      <c r="B1789">
        <v>1056462</v>
      </c>
      <c r="C1789" t="s">
        <v>183</v>
      </c>
      <c r="D1789" t="str">
        <f t="shared" ca="1" si="81"/>
        <v>TGHRYIJDEL</v>
      </c>
      <c r="E1789" t="str">
        <f t="shared" ca="1" si="82"/>
        <v>Afrqcbjwmarix</v>
      </c>
      <c r="F1789" t="s">
        <v>150</v>
      </c>
      <c r="G1789" t="s">
        <v>151</v>
      </c>
      <c r="H1789" s="149" t="str">
        <f t="shared" ca="1" si="83"/>
        <v>24/1/1996</v>
      </c>
      <c r="I1789" t="s">
        <v>1644</v>
      </c>
      <c r="J1789" t="s">
        <v>2</v>
      </c>
      <c r="K1789" t="s">
        <v>2</v>
      </c>
      <c r="L1789" t="s">
        <v>2</v>
      </c>
      <c r="M1789" t="s">
        <v>2</v>
      </c>
      <c r="N1789" t="s">
        <v>2</v>
      </c>
      <c r="O1789" t="s">
        <v>2</v>
      </c>
      <c r="P1789" t="s">
        <v>2</v>
      </c>
      <c r="Q1789" t="s">
        <v>2</v>
      </c>
      <c r="R1789" t="s">
        <v>2</v>
      </c>
      <c r="S1789" t="s">
        <v>2</v>
      </c>
      <c r="T1789" t="s">
        <v>2</v>
      </c>
      <c r="U1789" t="s">
        <v>2</v>
      </c>
      <c r="V1789" t="s">
        <v>2</v>
      </c>
      <c r="W1789" t="s">
        <v>2</v>
      </c>
      <c r="X1789" t="s">
        <v>2</v>
      </c>
      <c r="Y1789" t="s">
        <v>2</v>
      </c>
      <c r="Z1789" t="s">
        <v>2</v>
      </c>
      <c r="AA1789" t="s">
        <v>1488</v>
      </c>
      <c r="AB1789" t="s">
        <v>1489</v>
      </c>
      <c r="AC1789" t="s">
        <v>2</v>
      </c>
      <c r="AD1789" t="s">
        <v>347</v>
      </c>
      <c r="AE1789" t="s">
        <v>1649</v>
      </c>
      <c r="AF1789" t="s">
        <v>1667</v>
      </c>
      <c r="AG1789" t="s">
        <v>2</v>
      </c>
      <c r="AH1789" t="s">
        <v>2</v>
      </c>
    </row>
    <row r="1790" spans="1:34">
      <c r="A1790">
        <v>7415</v>
      </c>
      <c r="B1790">
        <v>1056541</v>
      </c>
      <c r="C1790" t="s">
        <v>183</v>
      </c>
      <c r="D1790" t="str">
        <f t="shared" ca="1" si="81"/>
        <v>IVSTGPKPBR</v>
      </c>
      <c r="E1790" t="str">
        <f t="shared" ca="1" si="82"/>
        <v>Ujgqjztgowcjj</v>
      </c>
      <c r="F1790" t="s">
        <v>150</v>
      </c>
      <c r="G1790" t="s">
        <v>167</v>
      </c>
      <c r="H1790" s="149" t="str">
        <f t="shared" ca="1" si="83"/>
        <v>13/4/1996</v>
      </c>
      <c r="I1790" t="s">
        <v>1644</v>
      </c>
      <c r="J1790" t="s">
        <v>2</v>
      </c>
      <c r="K1790" t="s">
        <v>2</v>
      </c>
      <c r="L1790" t="s">
        <v>2</v>
      </c>
      <c r="M1790" t="s">
        <v>2</v>
      </c>
      <c r="N1790" t="s">
        <v>2</v>
      </c>
      <c r="O1790" t="s">
        <v>2</v>
      </c>
      <c r="P1790" t="s">
        <v>2</v>
      </c>
      <c r="Q1790" t="s">
        <v>2</v>
      </c>
      <c r="R1790" t="s">
        <v>2</v>
      </c>
      <c r="S1790" t="s">
        <v>2</v>
      </c>
      <c r="T1790" t="s">
        <v>2</v>
      </c>
      <c r="U1790" t="s">
        <v>2</v>
      </c>
      <c r="V1790" t="s">
        <v>2</v>
      </c>
      <c r="W1790" t="s">
        <v>2</v>
      </c>
      <c r="X1790" t="s">
        <v>2</v>
      </c>
      <c r="Y1790" t="s">
        <v>2</v>
      </c>
      <c r="Z1790">
        <v>2009</v>
      </c>
      <c r="AA1790" t="s">
        <v>1660</v>
      </c>
      <c r="AB1790" t="s">
        <v>2</v>
      </c>
      <c r="AC1790" t="s">
        <v>2</v>
      </c>
      <c r="AD1790" t="s">
        <v>2</v>
      </c>
      <c r="AE1790" t="s">
        <v>1718</v>
      </c>
      <c r="AF1790" t="s">
        <v>1728</v>
      </c>
      <c r="AG1790" t="s">
        <v>2</v>
      </c>
      <c r="AH1790" t="s">
        <v>2</v>
      </c>
    </row>
    <row r="1791" spans="1:34">
      <c r="A1791">
        <v>7415</v>
      </c>
      <c r="B1791">
        <v>1056551</v>
      </c>
      <c r="C1791" t="s">
        <v>149</v>
      </c>
      <c r="D1791" t="str">
        <f t="shared" ca="1" si="81"/>
        <v>TQIAVLHQLV</v>
      </c>
      <c r="E1791" t="str">
        <f t="shared" ca="1" si="82"/>
        <v>Tpfsgdtbldahy</v>
      </c>
      <c r="F1791" t="s">
        <v>150</v>
      </c>
      <c r="G1791" t="s">
        <v>167</v>
      </c>
      <c r="H1791" s="149" t="str">
        <f t="shared" ca="1" si="83"/>
        <v>7/4/1996</v>
      </c>
      <c r="I1791" t="s">
        <v>1650</v>
      </c>
      <c r="J1791" t="s">
        <v>2</v>
      </c>
      <c r="K1791" t="s">
        <v>1781</v>
      </c>
      <c r="L1791" t="s">
        <v>1782</v>
      </c>
      <c r="M1791" t="s">
        <v>1740</v>
      </c>
      <c r="N1791">
        <v>93</v>
      </c>
      <c r="O1791" t="s">
        <v>157</v>
      </c>
      <c r="P1791" t="s">
        <v>2</v>
      </c>
      <c r="Q1791" t="s">
        <v>2</v>
      </c>
      <c r="R1791" t="s">
        <v>2</v>
      </c>
      <c r="S1791" t="s">
        <v>2</v>
      </c>
      <c r="T1791" t="s">
        <v>2</v>
      </c>
      <c r="U1791" t="s">
        <v>2</v>
      </c>
      <c r="V1791" t="s">
        <v>2</v>
      </c>
      <c r="W1791" t="s">
        <v>2</v>
      </c>
      <c r="X1791" t="s">
        <v>2</v>
      </c>
      <c r="Y1791" t="s">
        <v>2</v>
      </c>
      <c r="Z1791">
        <v>2008</v>
      </c>
      <c r="AA1791" t="s">
        <v>1488</v>
      </c>
      <c r="AB1791" t="s">
        <v>1666</v>
      </c>
      <c r="AC1791" t="s">
        <v>196</v>
      </c>
      <c r="AD1791" t="s">
        <v>197</v>
      </c>
      <c r="AE1791" t="s">
        <v>1490</v>
      </c>
      <c r="AF1791" t="s">
        <v>1700</v>
      </c>
      <c r="AG1791" t="s">
        <v>2</v>
      </c>
      <c r="AH1791" t="s">
        <v>2</v>
      </c>
    </row>
    <row r="1792" spans="1:34">
      <c r="A1792">
        <v>7415</v>
      </c>
      <c r="B1792">
        <v>1056605</v>
      </c>
      <c r="C1792" t="s">
        <v>183</v>
      </c>
      <c r="D1792" t="str">
        <f t="shared" ca="1" si="81"/>
        <v>ZFUWSVFSPT</v>
      </c>
      <c r="E1792" t="str">
        <f t="shared" ca="1" si="82"/>
        <v>Tmwwzsfqdhkau</v>
      </c>
      <c r="F1792" t="s">
        <v>150</v>
      </c>
      <c r="G1792" t="s">
        <v>151</v>
      </c>
      <c r="H1792" s="149" t="str">
        <f t="shared" ca="1" si="83"/>
        <v>16/11/1995</v>
      </c>
      <c r="I1792" t="s">
        <v>1644</v>
      </c>
      <c r="J1792" t="s">
        <v>2</v>
      </c>
      <c r="K1792" t="s">
        <v>2</v>
      </c>
      <c r="L1792" t="s">
        <v>2</v>
      </c>
      <c r="M1792" t="s">
        <v>2</v>
      </c>
      <c r="N1792" t="s">
        <v>2</v>
      </c>
      <c r="O1792" t="s">
        <v>2</v>
      </c>
      <c r="P1792" t="s">
        <v>2</v>
      </c>
      <c r="Q1792" t="s">
        <v>2</v>
      </c>
      <c r="R1792" t="s">
        <v>2</v>
      </c>
      <c r="S1792" t="s">
        <v>2</v>
      </c>
      <c r="T1792" t="s">
        <v>2</v>
      </c>
      <c r="U1792" t="s">
        <v>2</v>
      </c>
      <c r="V1792" t="s">
        <v>2</v>
      </c>
      <c r="W1792" t="s">
        <v>2</v>
      </c>
      <c r="X1792" t="s">
        <v>2</v>
      </c>
      <c r="Y1792" t="s">
        <v>2</v>
      </c>
      <c r="Z1792">
        <v>2009</v>
      </c>
      <c r="AA1792" t="s">
        <v>1488</v>
      </c>
      <c r="AB1792" t="s">
        <v>1698</v>
      </c>
      <c r="AC1792" t="s">
        <v>2</v>
      </c>
      <c r="AD1792" t="s">
        <v>224</v>
      </c>
      <c r="AE1792" t="s">
        <v>1490</v>
      </c>
      <c r="AF1792" t="s">
        <v>1667</v>
      </c>
      <c r="AG1792" t="s">
        <v>2</v>
      </c>
      <c r="AH1792" t="s">
        <v>2</v>
      </c>
    </row>
    <row r="1793" spans="1:34">
      <c r="A1793">
        <v>7415</v>
      </c>
      <c r="B1793">
        <v>1056835</v>
      </c>
      <c r="C1793" t="s">
        <v>149</v>
      </c>
      <c r="D1793" t="str">
        <f t="shared" ca="1" si="81"/>
        <v>OYXPUPHVBL</v>
      </c>
      <c r="E1793" t="str">
        <f t="shared" ca="1" si="82"/>
        <v>Dgpgdmeqtbcuj</v>
      </c>
      <c r="F1793" t="s">
        <v>150</v>
      </c>
      <c r="G1793" t="s">
        <v>167</v>
      </c>
      <c r="H1793" s="149" t="str">
        <f t="shared" ca="1" si="83"/>
        <v>25/9/1996</v>
      </c>
      <c r="I1793" t="s">
        <v>1650</v>
      </c>
      <c r="J1793" t="s">
        <v>2</v>
      </c>
      <c r="K1793" t="s">
        <v>1755</v>
      </c>
      <c r="L1793" t="s">
        <v>1756</v>
      </c>
      <c r="M1793" t="s">
        <v>223</v>
      </c>
      <c r="N1793">
        <v>75</v>
      </c>
      <c r="O1793" t="s">
        <v>157</v>
      </c>
      <c r="P1793" t="s">
        <v>2</v>
      </c>
      <c r="Q1793" t="s">
        <v>2</v>
      </c>
      <c r="R1793" t="s">
        <v>2</v>
      </c>
      <c r="S1793" t="s">
        <v>2</v>
      </c>
      <c r="T1793" t="s">
        <v>2</v>
      </c>
      <c r="U1793" t="s">
        <v>2</v>
      </c>
      <c r="V1793" t="s">
        <v>2</v>
      </c>
      <c r="W1793" t="s">
        <v>2</v>
      </c>
      <c r="X1793" t="s">
        <v>2</v>
      </c>
      <c r="Y1793" t="s">
        <v>2</v>
      </c>
      <c r="Z1793">
        <v>2010</v>
      </c>
      <c r="AA1793" t="s">
        <v>1488</v>
      </c>
      <c r="AB1793" t="s">
        <v>1645</v>
      </c>
      <c r="AC1793" t="s">
        <v>2</v>
      </c>
      <c r="AD1793" t="s">
        <v>238</v>
      </c>
      <c r="AE1793" t="s">
        <v>1490</v>
      </c>
      <c r="AF1793" t="s">
        <v>1491</v>
      </c>
      <c r="AG1793" t="s">
        <v>2</v>
      </c>
      <c r="AH1793" t="s">
        <v>2</v>
      </c>
    </row>
    <row r="1794" spans="1:34">
      <c r="A1794">
        <v>7415</v>
      </c>
      <c r="B1794">
        <v>1056863</v>
      </c>
      <c r="C1794" t="s">
        <v>149</v>
      </c>
      <c r="D1794" t="str">
        <f t="shared" ca="1" si="81"/>
        <v>HRMBBUHMFQ</v>
      </c>
      <c r="E1794" t="str">
        <f t="shared" ca="1" si="82"/>
        <v>Optlrnbpziiur</v>
      </c>
      <c r="F1794" t="s">
        <v>150</v>
      </c>
      <c r="G1794" t="s">
        <v>167</v>
      </c>
      <c r="H1794" s="149" t="str">
        <f t="shared" ca="1" si="83"/>
        <v>9/5/1997</v>
      </c>
      <c r="I1794" t="s">
        <v>1650</v>
      </c>
      <c r="J1794" t="s">
        <v>2</v>
      </c>
      <c r="K1794" t="s">
        <v>1684</v>
      </c>
      <c r="L1794" t="s">
        <v>1685</v>
      </c>
      <c r="M1794" t="s">
        <v>223</v>
      </c>
      <c r="N1794">
        <v>75</v>
      </c>
      <c r="O1794" t="s">
        <v>157</v>
      </c>
      <c r="P1794" t="s">
        <v>2</v>
      </c>
      <c r="Q1794" t="s">
        <v>2</v>
      </c>
      <c r="R1794" t="s">
        <v>2</v>
      </c>
      <c r="S1794" t="s">
        <v>2</v>
      </c>
      <c r="T1794" t="s">
        <v>2</v>
      </c>
      <c r="U1794" t="s">
        <v>2</v>
      </c>
      <c r="V1794" t="s">
        <v>2</v>
      </c>
      <c r="W1794" t="s">
        <v>2</v>
      </c>
      <c r="X1794" t="s">
        <v>2</v>
      </c>
      <c r="Y1794" t="s">
        <v>2</v>
      </c>
      <c r="Z1794">
        <v>2009</v>
      </c>
      <c r="AA1794" t="s">
        <v>1488</v>
      </c>
      <c r="AB1794" t="s">
        <v>1666</v>
      </c>
      <c r="AC1794" t="s">
        <v>196</v>
      </c>
      <c r="AD1794" t="s">
        <v>211</v>
      </c>
      <c r="AE1794" t="s">
        <v>1490</v>
      </c>
      <c r="AF1794" t="s">
        <v>1491</v>
      </c>
      <c r="AG1794" t="s">
        <v>2</v>
      </c>
      <c r="AH1794" t="s">
        <v>2</v>
      </c>
    </row>
    <row r="1795" spans="1:34">
      <c r="A1795">
        <v>7415</v>
      </c>
      <c r="B1795">
        <v>1056940</v>
      </c>
      <c r="C1795" t="s">
        <v>149</v>
      </c>
      <c r="D1795" t="str">
        <f t="shared" ref="D1795:D1858" ca="1" si="84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JYWEMSYLDE</v>
      </c>
      <c r="E1795" t="str">
        <f t="shared" ref="E1795:E1858" ca="1" si="85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Etfcrelafrouy</v>
      </c>
      <c r="F1795" t="s">
        <v>150</v>
      </c>
      <c r="G1795" t="s">
        <v>167</v>
      </c>
      <c r="H1795" s="149" t="str">
        <f t="shared" ref="H1795:H1858" ca="1" si="86">""&amp;RANDBETWEEN(1,28)&amp;"/"&amp;RANDBETWEEN(1,12)&amp;"/"&amp;RANDBETWEEN(1994,1997)</f>
        <v>9/10/1995</v>
      </c>
      <c r="I1795" t="s">
        <v>1650</v>
      </c>
      <c r="J1795" t="s">
        <v>2</v>
      </c>
      <c r="K1795" t="s">
        <v>1687</v>
      </c>
      <c r="L1795" t="s">
        <v>1688</v>
      </c>
      <c r="M1795" t="s">
        <v>369</v>
      </c>
      <c r="N1795">
        <v>93</v>
      </c>
      <c r="O1795" t="s">
        <v>157</v>
      </c>
      <c r="P1795" t="s">
        <v>2</v>
      </c>
      <c r="Q1795" t="s">
        <v>2</v>
      </c>
      <c r="R1795" t="s">
        <v>2</v>
      </c>
      <c r="S1795" t="s">
        <v>2</v>
      </c>
      <c r="T1795" t="s">
        <v>2</v>
      </c>
      <c r="U1795" t="s">
        <v>2</v>
      </c>
      <c r="V1795" t="s">
        <v>2</v>
      </c>
      <c r="W1795" t="s">
        <v>2</v>
      </c>
      <c r="X1795" t="s">
        <v>2</v>
      </c>
      <c r="Y1795" t="s">
        <v>2</v>
      </c>
      <c r="Z1795">
        <v>2010</v>
      </c>
      <c r="AA1795" t="s">
        <v>1488</v>
      </c>
      <c r="AB1795" t="s">
        <v>1666</v>
      </c>
      <c r="AC1795" t="s">
        <v>196</v>
      </c>
      <c r="AD1795" t="s">
        <v>197</v>
      </c>
      <c r="AE1795" t="s">
        <v>1490</v>
      </c>
      <c r="AF1795" t="s">
        <v>1491</v>
      </c>
      <c r="AG1795" t="s">
        <v>2</v>
      </c>
      <c r="AH1795" t="s">
        <v>2</v>
      </c>
    </row>
    <row r="1796" spans="1:34">
      <c r="A1796">
        <v>7415</v>
      </c>
      <c r="B1796">
        <v>1057128</v>
      </c>
      <c r="C1796" t="s">
        <v>149</v>
      </c>
      <c r="D1796" t="str">
        <f t="shared" ca="1" si="84"/>
        <v>TEZYAMWBAL</v>
      </c>
      <c r="E1796" t="str">
        <f t="shared" ca="1" si="85"/>
        <v>Tstwufrzrqwts</v>
      </c>
      <c r="F1796" t="s">
        <v>150</v>
      </c>
      <c r="G1796" t="s">
        <v>167</v>
      </c>
      <c r="H1796" s="149" t="str">
        <f t="shared" ca="1" si="86"/>
        <v>25/9/1994</v>
      </c>
      <c r="I1796" t="s">
        <v>1650</v>
      </c>
      <c r="J1796" t="s">
        <v>2</v>
      </c>
      <c r="K1796" t="s">
        <v>1674</v>
      </c>
      <c r="L1796" t="s">
        <v>1675</v>
      </c>
      <c r="M1796" t="s">
        <v>470</v>
      </c>
      <c r="N1796">
        <v>93</v>
      </c>
      <c r="O1796" t="s">
        <v>157</v>
      </c>
      <c r="P1796" t="s">
        <v>2</v>
      </c>
      <c r="Q1796" t="s">
        <v>2</v>
      </c>
      <c r="R1796" t="s">
        <v>2</v>
      </c>
      <c r="S1796" t="s">
        <v>2</v>
      </c>
      <c r="T1796" t="s">
        <v>2</v>
      </c>
      <c r="U1796" t="s">
        <v>2</v>
      </c>
      <c r="V1796" t="s">
        <v>2</v>
      </c>
      <c r="W1796" t="s">
        <v>2</v>
      </c>
      <c r="X1796" t="s">
        <v>2</v>
      </c>
      <c r="Y1796" t="s">
        <v>2</v>
      </c>
      <c r="Z1796">
        <v>2010</v>
      </c>
      <c r="AA1796" t="s">
        <v>1488</v>
      </c>
      <c r="AB1796" t="s">
        <v>1653</v>
      </c>
      <c r="AC1796" t="s">
        <v>2</v>
      </c>
      <c r="AD1796" t="s">
        <v>1676</v>
      </c>
      <c r="AE1796" t="s">
        <v>1490</v>
      </c>
      <c r="AF1796" t="s">
        <v>1491</v>
      </c>
      <c r="AG1796" t="s">
        <v>2</v>
      </c>
      <c r="AH1796" t="s">
        <v>2</v>
      </c>
    </row>
    <row r="1797" spans="1:34">
      <c r="A1797">
        <v>7415</v>
      </c>
      <c r="B1797">
        <v>1058764</v>
      </c>
      <c r="C1797" t="s">
        <v>149</v>
      </c>
      <c r="D1797" t="str">
        <f t="shared" ca="1" si="84"/>
        <v>TVBEJOWVAW</v>
      </c>
      <c r="E1797" t="str">
        <f t="shared" ca="1" si="85"/>
        <v>Qtnkiioqltzxo</v>
      </c>
      <c r="F1797" t="s">
        <v>150</v>
      </c>
      <c r="G1797" t="s">
        <v>167</v>
      </c>
      <c r="H1797" s="149" t="str">
        <f t="shared" ca="1" si="86"/>
        <v>12/11/1995</v>
      </c>
      <c r="I1797" t="s">
        <v>1650</v>
      </c>
      <c r="J1797" t="s">
        <v>2</v>
      </c>
      <c r="K1797" t="s">
        <v>1712</v>
      </c>
      <c r="L1797" t="s">
        <v>1713</v>
      </c>
      <c r="M1797" t="s">
        <v>315</v>
      </c>
      <c r="N1797">
        <v>94</v>
      </c>
      <c r="O1797" t="s">
        <v>157</v>
      </c>
      <c r="P1797" t="s">
        <v>2</v>
      </c>
      <c r="Q1797" t="s">
        <v>2</v>
      </c>
      <c r="R1797" t="s">
        <v>2</v>
      </c>
      <c r="S1797" t="s">
        <v>2</v>
      </c>
      <c r="T1797" t="s">
        <v>2</v>
      </c>
      <c r="U1797" t="s">
        <v>2</v>
      </c>
      <c r="V1797" t="s">
        <v>2</v>
      </c>
      <c r="W1797" t="s">
        <v>2</v>
      </c>
      <c r="X1797" t="s">
        <v>2</v>
      </c>
      <c r="Y1797" t="s">
        <v>2</v>
      </c>
      <c r="Z1797">
        <v>2010</v>
      </c>
      <c r="AA1797" t="s">
        <v>1488</v>
      </c>
      <c r="AB1797" t="s">
        <v>1653</v>
      </c>
      <c r="AC1797" t="s">
        <v>2</v>
      </c>
      <c r="AD1797" t="s">
        <v>1654</v>
      </c>
      <c r="AE1797" t="s">
        <v>1490</v>
      </c>
      <c r="AF1797" t="s">
        <v>1491</v>
      </c>
      <c r="AG1797" t="s">
        <v>2</v>
      </c>
      <c r="AH1797" t="s">
        <v>2</v>
      </c>
    </row>
    <row r="1798" spans="1:34">
      <c r="A1798">
        <v>7415</v>
      </c>
      <c r="B1798">
        <v>1058887</v>
      </c>
      <c r="C1798" t="s">
        <v>149</v>
      </c>
      <c r="D1798" t="str">
        <f t="shared" ca="1" si="84"/>
        <v>VKJYJIGNGO</v>
      </c>
      <c r="E1798" t="str">
        <f t="shared" ca="1" si="85"/>
        <v>Ovgtefeztbewe</v>
      </c>
      <c r="F1798" t="s">
        <v>150</v>
      </c>
      <c r="G1798" t="s">
        <v>167</v>
      </c>
      <c r="H1798" s="149" t="str">
        <f t="shared" ca="1" si="86"/>
        <v>1/8/1994</v>
      </c>
      <c r="I1798" t="s">
        <v>1650</v>
      </c>
      <c r="J1798" t="s">
        <v>2</v>
      </c>
      <c r="K1798" t="s">
        <v>1800</v>
      </c>
      <c r="L1798" t="s">
        <v>1801</v>
      </c>
      <c r="M1798" t="s">
        <v>315</v>
      </c>
      <c r="N1798">
        <v>94</v>
      </c>
      <c r="O1798" t="s">
        <v>157</v>
      </c>
      <c r="P1798" t="s">
        <v>2</v>
      </c>
      <c r="Q1798" t="s">
        <v>2</v>
      </c>
      <c r="R1798" t="s">
        <v>2</v>
      </c>
      <c r="S1798" t="s">
        <v>2</v>
      </c>
      <c r="T1798" t="s">
        <v>2</v>
      </c>
      <c r="U1798" t="s">
        <v>2</v>
      </c>
      <c r="V1798" t="s">
        <v>2</v>
      </c>
      <c r="W1798" t="s">
        <v>2</v>
      </c>
      <c r="X1798" t="s">
        <v>2</v>
      </c>
      <c r="Y1798" t="s">
        <v>2</v>
      </c>
      <c r="Z1798">
        <v>2010</v>
      </c>
      <c r="AA1798" t="s">
        <v>1488</v>
      </c>
      <c r="AB1798" t="s">
        <v>1666</v>
      </c>
      <c r="AC1798" t="s">
        <v>199</v>
      </c>
      <c r="AD1798" t="s">
        <v>200</v>
      </c>
      <c r="AE1798" t="s">
        <v>1718</v>
      </c>
      <c r="AF1798" t="s">
        <v>1491</v>
      </c>
      <c r="AG1798" t="s">
        <v>2</v>
      </c>
      <c r="AH1798" t="s">
        <v>2</v>
      </c>
    </row>
    <row r="1799" spans="1:34">
      <c r="A1799">
        <v>7415</v>
      </c>
      <c r="B1799">
        <v>1058966</v>
      </c>
      <c r="C1799" t="s">
        <v>149</v>
      </c>
      <c r="D1799" t="str">
        <f t="shared" ca="1" si="84"/>
        <v>CZDRPQHVFP</v>
      </c>
      <c r="E1799" t="str">
        <f t="shared" ca="1" si="85"/>
        <v>Jrhpraxbmnqpl</v>
      </c>
      <c r="F1799" t="s">
        <v>150</v>
      </c>
      <c r="G1799" t="s">
        <v>167</v>
      </c>
      <c r="H1799" s="149" t="str">
        <f t="shared" ca="1" si="86"/>
        <v>18/5/1995</v>
      </c>
      <c r="I1799" t="s">
        <v>1677</v>
      </c>
      <c r="J1799" t="s">
        <v>2</v>
      </c>
      <c r="K1799" t="s">
        <v>2</v>
      </c>
      <c r="L1799" t="s">
        <v>1802</v>
      </c>
      <c r="M1799" t="s">
        <v>1803</v>
      </c>
      <c r="N1799">
        <v>99</v>
      </c>
      <c r="O1799" t="s">
        <v>1680</v>
      </c>
      <c r="P1799" t="s">
        <v>1681</v>
      </c>
      <c r="Q1799" t="s">
        <v>2</v>
      </c>
      <c r="R1799" t="s">
        <v>1681</v>
      </c>
      <c r="S1799" t="s">
        <v>2</v>
      </c>
      <c r="T1799" t="s">
        <v>2</v>
      </c>
      <c r="U1799" t="s">
        <v>2</v>
      </c>
      <c r="V1799" t="s">
        <v>160</v>
      </c>
      <c r="W1799" t="s">
        <v>2</v>
      </c>
      <c r="X1799" t="s">
        <v>2</v>
      </c>
      <c r="Y1799" t="s">
        <v>2</v>
      </c>
      <c r="Z1799">
        <v>2011</v>
      </c>
      <c r="AA1799" t="s">
        <v>1683</v>
      </c>
      <c r="AB1799" t="s">
        <v>2</v>
      </c>
      <c r="AC1799" t="s">
        <v>2</v>
      </c>
      <c r="AD1799" t="s">
        <v>2</v>
      </c>
      <c r="AE1799" t="s">
        <v>2</v>
      </c>
      <c r="AF1799" t="s">
        <v>2</v>
      </c>
      <c r="AG1799" t="s">
        <v>2</v>
      </c>
      <c r="AH1799" t="s">
        <v>2</v>
      </c>
    </row>
    <row r="1800" spans="1:34">
      <c r="A1800">
        <v>7415</v>
      </c>
      <c r="B1800">
        <v>1059349</v>
      </c>
      <c r="C1800" t="s">
        <v>149</v>
      </c>
      <c r="D1800" t="str">
        <f t="shared" ca="1" si="84"/>
        <v>YMUUPWIZIL</v>
      </c>
      <c r="E1800" t="str">
        <f t="shared" ca="1" si="85"/>
        <v>Adsbnmxreipsw</v>
      </c>
      <c r="F1800" t="s">
        <v>150</v>
      </c>
      <c r="G1800" t="s">
        <v>151</v>
      </c>
      <c r="H1800" s="149" t="str">
        <f t="shared" ca="1" si="86"/>
        <v>11/9/1996</v>
      </c>
      <c r="I1800" t="s">
        <v>1650</v>
      </c>
      <c r="J1800" t="s">
        <v>2</v>
      </c>
      <c r="K1800" t="s">
        <v>1712</v>
      </c>
      <c r="L1800" t="s">
        <v>1713</v>
      </c>
      <c r="M1800" t="s">
        <v>315</v>
      </c>
      <c r="N1800">
        <v>94</v>
      </c>
      <c r="O1800" t="s">
        <v>157</v>
      </c>
      <c r="P1800" t="s">
        <v>2</v>
      </c>
      <c r="Q1800" t="s">
        <v>2</v>
      </c>
      <c r="R1800" t="s">
        <v>2</v>
      </c>
      <c r="S1800" t="s">
        <v>2</v>
      </c>
      <c r="T1800" t="s">
        <v>2</v>
      </c>
      <c r="U1800" t="s">
        <v>2</v>
      </c>
      <c r="V1800" t="s">
        <v>2</v>
      </c>
      <c r="W1800" t="s">
        <v>2</v>
      </c>
      <c r="X1800" t="s">
        <v>2</v>
      </c>
      <c r="Y1800" t="s">
        <v>2</v>
      </c>
      <c r="Z1800">
        <v>2009</v>
      </c>
      <c r="AA1800" t="s">
        <v>1488</v>
      </c>
      <c r="AB1800" t="s">
        <v>1698</v>
      </c>
      <c r="AC1800" t="s">
        <v>2</v>
      </c>
      <c r="AD1800" t="s">
        <v>717</v>
      </c>
      <c r="AE1800" t="s">
        <v>1490</v>
      </c>
      <c r="AF1800" t="s">
        <v>1491</v>
      </c>
      <c r="AG1800" t="s">
        <v>2</v>
      </c>
      <c r="AH1800" t="s">
        <v>2</v>
      </c>
    </row>
    <row r="1801" spans="1:34">
      <c r="A1801">
        <v>7415</v>
      </c>
      <c r="B1801">
        <v>1059373</v>
      </c>
      <c r="C1801" t="s">
        <v>149</v>
      </c>
      <c r="D1801" t="str">
        <f t="shared" ca="1" si="84"/>
        <v>LWKBPYUGSA</v>
      </c>
      <c r="E1801" t="str">
        <f t="shared" ca="1" si="85"/>
        <v>Ycqzrrvhwcfgc</v>
      </c>
      <c r="F1801" t="s">
        <v>150</v>
      </c>
      <c r="G1801" t="s">
        <v>167</v>
      </c>
      <c r="H1801" s="149" t="str">
        <f t="shared" ca="1" si="86"/>
        <v>14/8/1996</v>
      </c>
      <c r="I1801" t="s">
        <v>1644</v>
      </c>
      <c r="J1801" t="s">
        <v>2</v>
      </c>
      <c r="K1801" t="s">
        <v>2</v>
      </c>
      <c r="L1801" t="s">
        <v>2</v>
      </c>
      <c r="M1801" t="s">
        <v>2</v>
      </c>
      <c r="N1801" t="s">
        <v>2</v>
      </c>
      <c r="O1801" t="s">
        <v>2</v>
      </c>
      <c r="P1801" t="s">
        <v>2</v>
      </c>
      <c r="Q1801" t="s">
        <v>2</v>
      </c>
      <c r="R1801" t="s">
        <v>2</v>
      </c>
      <c r="S1801" t="s">
        <v>2</v>
      </c>
      <c r="T1801" t="s">
        <v>2</v>
      </c>
      <c r="U1801" t="s">
        <v>2</v>
      </c>
      <c r="V1801" t="s">
        <v>2</v>
      </c>
      <c r="W1801" t="s">
        <v>2</v>
      </c>
      <c r="X1801" t="s">
        <v>2</v>
      </c>
      <c r="Y1801" t="s">
        <v>2</v>
      </c>
      <c r="Z1801" t="s">
        <v>2</v>
      </c>
      <c r="AA1801" t="s">
        <v>1660</v>
      </c>
      <c r="AB1801" t="s">
        <v>2</v>
      </c>
      <c r="AC1801" t="s">
        <v>2</v>
      </c>
      <c r="AD1801" t="s">
        <v>2</v>
      </c>
      <c r="AE1801" t="s">
        <v>1718</v>
      </c>
      <c r="AF1801" t="s">
        <v>1804</v>
      </c>
      <c r="AG1801" t="s">
        <v>2</v>
      </c>
      <c r="AH1801" t="s">
        <v>2</v>
      </c>
    </row>
    <row r="1802" spans="1:34">
      <c r="A1802">
        <v>7415</v>
      </c>
      <c r="B1802">
        <v>1059709</v>
      </c>
      <c r="C1802" t="s">
        <v>183</v>
      </c>
      <c r="D1802" t="str">
        <f t="shared" ca="1" si="84"/>
        <v>VNYAMTJYJF</v>
      </c>
      <c r="E1802" t="str">
        <f t="shared" ca="1" si="85"/>
        <v>Ntbjzzsrgciwn</v>
      </c>
      <c r="F1802" t="s">
        <v>150</v>
      </c>
      <c r="G1802" t="s">
        <v>167</v>
      </c>
      <c r="H1802" s="149" t="str">
        <f t="shared" ca="1" si="86"/>
        <v>25/4/1995</v>
      </c>
      <c r="I1802" t="s">
        <v>1650</v>
      </c>
      <c r="J1802" t="s">
        <v>2</v>
      </c>
      <c r="K1802" t="s">
        <v>1684</v>
      </c>
      <c r="L1802" t="s">
        <v>1685</v>
      </c>
      <c r="M1802" t="s">
        <v>223</v>
      </c>
      <c r="N1802">
        <v>75</v>
      </c>
      <c r="O1802" t="s">
        <v>157</v>
      </c>
      <c r="P1802" t="s">
        <v>2</v>
      </c>
      <c r="Q1802" t="s">
        <v>2</v>
      </c>
      <c r="R1802" t="s">
        <v>2</v>
      </c>
      <c r="S1802" t="s">
        <v>2</v>
      </c>
      <c r="T1802" t="s">
        <v>2</v>
      </c>
      <c r="U1802" t="s">
        <v>2</v>
      </c>
      <c r="V1802" t="s">
        <v>2</v>
      </c>
      <c r="W1802" t="s">
        <v>2</v>
      </c>
      <c r="X1802" t="s">
        <v>2</v>
      </c>
      <c r="Y1802" t="s">
        <v>2</v>
      </c>
      <c r="Z1802">
        <v>2010</v>
      </c>
      <c r="AA1802" t="s">
        <v>1488</v>
      </c>
      <c r="AB1802" t="s">
        <v>1666</v>
      </c>
      <c r="AC1802" t="s">
        <v>196</v>
      </c>
      <c r="AD1802" t="s">
        <v>197</v>
      </c>
      <c r="AE1802" t="s">
        <v>1490</v>
      </c>
      <c r="AF1802" t="s">
        <v>1491</v>
      </c>
      <c r="AG1802" t="s">
        <v>2</v>
      </c>
      <c r="AH1802" t="s">
        <v>2</v>
      </c>
    </row>
    <row r="1803" spans="1:34">
      <c r="A1803">
        <v>7415</v>
      </c>
      <c r="B1803">
        <v>1060366</v>
      </c>
      <c r="C1803" t="s">
        <v>149</v>
      </c>
      <c r="D1803" t="str">
        <f t="shared" ca="1" si="84"/>
        <v>JXYVNOTWQH</v>
      </c>
      <c r="E1803" t="str">
        <f t="shared" ca="1" si="85"/>
        <v>Errlsvvtgvjmo</v>
      </c>
      <c r="F1803" t="s">
        <v>150</v>
      </c>
      <c r="G1803" t="s">
        <v>151</v>
      </c>
      <c r="H1803" s="149" t="str">
        <f t="shared" ca="1" si="86"/>
        <v>13/6/1994</v>
      </c>
      <c r="I1803" t="s">
        <v>1650</v>
      </c>
      <c r="J1803" t="s">
        <v>2</v>
      </c>
      <c r="K1803" t="s">
        <v>1781</v>
      </c>
      <c r="L1803" t="s">
        <v>1782</v>
      </c>
      <c r="M1803" t="s">
        <v>1740</v>
      </c>
      <c r="N1803">
        <v>93</v>
      </c>
      <c r="O1803" t="s">
        <v>157</v>
      </c>
      <c r="P1803" t="s">
        <v>2</v>
      </c>
      <c r="Q1803" t="s">
        <v>2</v>
      </c>
      <c r="R1803" t="s">
        <v>2</v>
      </c>
      <c r="S1803" t="s">
        <v>2</v>
      </c>
      <c r="T1803" t="s">
        <v>2</v>
      </c>
      <c r="U1803" t="s">
        <v>2</v>
      </c>
      <c r="V1803" t="s">
        <v>2</v>
      </c>
      <c r="W1803" t="s">
        <v>2</v>
      </c>
      <c r="X1803" t="s">
        <v>2</v>
      </c>
      <c r="Y1803" t="s">
        <v>2</v>
      </c>
      <c r="Z1803">
        <v>2008</v>
      </c>
      <c r="AA1803" t="s">
        <v>1488</v>
      </c>
      <c r="AB1803" t="s">
        <v>1666</v>
      </c>
      <c r="AC1803" t="s">
        <v>196</v>
      </c>
      <c r="AD1803" t="s">
        <v>224</v>
      </c>
      <c r="AE1803" t="s">
        <v>1490</v>
      </c>
      <c r="AF1803" t="s">
        <v>1700</v>
      </c>
      <c r="AG1803" t="s">
        <v>2</v>
      </c>
      <c r="AH1803" t="s">
        <v>2</v>
      </c>
    </row>
    <row r="1804" spans="1:34">
      <c r="A1804">
        <v>7415</v>
      </c>
      <c r="B1804">
        <v>1060561</v>
      </c>
      <c r="C1804" t="s">
        <v>149</v>
      </c>
      <c r="D1804" t="str">
        <f t="shared" ca="1" si="84"/>
        <v>WRUMLVFLVD</v>
      </c>
      <c r="E1804" t="str">
        <f t="shared" ca="1" si="85"/>
        <v>Vmgmsmxrclzts</v>
      </c>
      <c r="F1804" t="s">
        <v>150</v>
      </c>
      <c r="G1804" t="s">
        <v>151</v>
      </c>
      <c r="H1804" s="149" t="str">
        <f t="shared" ca="1" si="86"/>
        <v>28/7/1996</v>
      </c>
      <c r="I1804" t="s">
        <v>1650</v>
      </c>
      <c r="J1804" t="s">
        <v>2</v>
      </c>
      <c r="K1804" t="s">
        <v>1805</v>
      </c>
      <c r="L1804" t="s">
        <v>864</v>
      </c>
      <c r="M1804" t="s">
        <v>223</v>
      </c>
      <c r="N1804">
        <v>75</v>
      </c>
      <c r="O1804" t="s">
        <v>157</v>
      </c>
      <c r="P1804" t="s">
        <v>2</v>
      </c>
      <c r="Q1804" t="s">
        <v>2</v>
      </c>
      <c r="R1804" t="s">
        <v>2</v>
      </c>
      <c r="S1804" t="s">
        <v>2</v>
      </c>
      <c r="T1804" t="s">
        <v>2</v>
      </c>
      <c r="U1804" t="s">
        <v>2</v>
      </c>
      <c r="V1804" t="s">
        <v>2</v>
      </c>
      <c r="W1804" t="s">
        <v>2</v>
      </c>
      <c r="X1804" t="s">
        <v>2</v>
      </c>
      <c r="Y1804" t="s">
        <v>2</v>
      </c>
      <c r="Z1804">
        <v>2010</v>
      </c>
      <c r="AA1804" t="s">
        <v>1488</v>
      </c>
      <c r="AB1804" t="s">
        <v>1666</v>
      </c>
      <c r="AC1804" t="s">
        <v>196</v>
      </c>
      <c r="AD1804" t="s">
        <v>197</v>
      </c>
      <c r="AE1804" t="s">
        <v>1649</v>
      </c>
      <c r="AF1804" t="s">
        <v>1491</v>
      </c>
      <c r="AG1804" t="s">
        <v>2</v>
      </c>
      <c r="AH1804" t="s">
        <v>2</v>
      </c>
    </row>
    <row r="1805" spans="1:34">
      <c r="A1805">
        <v>7415</v>
      </c>
      <c r="B1805">
        <v>1060886</v>
      </c>
      <c r="C1805" t="s">
        <v>183</v>
      </c>
      <c r="D1805" t="str">
        <f t="shared" ca="1" si="84"/>
        <v>XCCTJQIOJN</v>
      </c>
      <c r="E1805" t="str">
        <f t="shared" ca="1" si="85"/>
        <v>Nzqgffeqklvse</v>
      </c>
      <c r="F1805" t="s">
        <v>150</v>
      </c>
      <c r="G1805" t="s">
        <v>167</v>
      </c>
      <c r="H1805" s="149" t="str">
        <f t="shared" ca="1" si="86"/>
        <v>15/1/1995</v>
      </c>
      <c r="I1805" t="s">
        <v>1650</v>
      </c>
      <c r="J1805" t="s">
        <v>2</v>
      </c>
      <c r="K1805" t="s">
        <v>348</v>
      </c>
      <c r="L1805" t="s">
        <v>349</v>
      </c>
      <c r="M1805" t="s">
        <v>350</v>
      </c>
      <c r="N1805">
        <v>95</v>
      </c>
      <c r="O1805" t="s">
        <v>157</v>
      </c>
      <c r="P1805" t="s">
        <v>2</v>
      </c>
      <c r="Q1805" t="s">
        <v>2</v>
      </c>
      <c r="R1805" t="s">
        <v>2</v>
      </c>
      <c r="S1805" t="s">
        <v>2</v>
      </c>
      <c r="T1805" t="s">
        <v>2</v>
      </c>
      <c r="U1805" t="s">
        <v>2</v>
      </c>
      <c r="V1805" t="s">
        <v>2</v>
      </c>
      <c r="W1805" t="s">
        <v>2</v>
      </c>
      <c r="X1805" t="s">
        <v>2</v>
      </c>
      <c r="Y1805" t="s">
        <v>2</v>
      </c>
      <c r="Z1805">
        <v>2010</v>
      </c>
      <c r="AA1805" t="s">
        <v>1488</v>
      </c>
      <c r="AB1805" t="s">
        <v>1698</v>
      </c>
      <c r="AC1805" t="s">
        <v>2</v>
      </c>
      <c r="AD1805" t="s">
        <v>224</v>
      </c>
      <c r="AE1805" t="s">
        <v>1718</v>
      </c>
      <c r="AF1805" t="s">
        <v>1491</v>
      </c>
      <c r="AG1805" t="s">
        <v>2</v>
      </c>
      <c r="AH1805" t="s">
        <v>2</v>
      </c>
    </row>
    <row r="1806" spans="1:34">
      <c r="A1806">
        <v>7415</v>
      </c>
      <c r="B1806">
        <v>1061722</v>
      </c>
      <c r="C1806" t="s">
        <v>149</v>
      </c>
      <c r="D1806" t="str">
        <f t="shared" ca="1" si="84"/>
        <v>RRRAUCUGUV</v>
      </c>
      <c r="E1806" t="str">
        <f t="shared" ca="1" si="85"/>
        <v>Ajmhbotkjayyd</v>
      </c>
      <c r="F1806" t="s">
        <v>150</v>
      </c>
      <c r="G1806" t="s">
        <v>167</v>
      </c>
      <c r="H1806" s="149" t="str">
        <f t="shared" ca="1" si="86"/>
        <v>27/1/1994</v>
      </c>
      <c r="I1806" t="s">
        <v>1650</v>
      </c>
      <c r="J1806" t="s">
        <v>2</v>
      </c>
      <c r="K1806" t="s">
        <v>2</v>
      </c>
      <c r="L1806" t="s">
        <v>1806</v>
      </c>
      <c r="M1806" t="s">
        <v>223</v>
      </c>
      <c r="N1806">
        <v>75</v>
      </c>
      <c r="O1806" t="s">
        <v>157</v>
      </c>
      <c r="P1806" t="s">
        <v>1681</v>
      </c>
      <c r="Q1806" t="s">
        <v>2</v>
      </c>
      <c r="R1806" t="s">
        <v>1681</v>
      </c>
      <c r="S1806" t="s">
        <v>2</v>
      </c>
      <c r="T1806" t="s">
        <v>2</v>
      </c>
      <c r="U1806" t="s">
        <v>2</v>
      </c>
      <c r="V1806" t="s">
        <v>2</v>
      </c>
      <c r="W1806" t="s">
        <v>2</v>
      </c>
      <c r="X1806" t="s">
        <v>2</v>
      </c>
      <c r="Y1806" t="s">
        <v>2</v>
      </c>
      <c r="Z1806">
        <v>2009</v>
      </c>
      <c r="AA1806" t="s">
        <v>1488</v>
      </c>
      <c r="AB1806" t="s">
        <v>1645</v>
      </c>
      <c r="AC1806" t="s">
        <v>2</v>
      </c>
      <c r="AD1806" t="s">
        <v>251</v>
      </c>
      <c r="AE1806" t="s">
        <v>1490</v>
      </c>
      <c r="AF1806" t="s">
        <v>1491</v>
      </c>
      <c r="AG1806" t="s">
        <v>2</v>
      </c>
      <c r="AH1806" t="s">
        <v>2</v>
      </c>
    </row>
    <row r="1807" spans="1:34">
      <c r="A1807">
        <v>7415</v>
      </c>
      <c r="B1807">
        <v>1062245</v>
      </c>
      <c r="C1807" t="s">
        <v>149</v>
      </c>
      <c r="D1807" t="str">
        <f t="shared" ca="1" si="84"/>
        <v>OLBKRJDIMY</v>
      </c>
      <c r="E1807" t="str">
        <f t="shared" ca="1" si="85"/>
        <v>Omolhyrjsltfa</v>
      </c>
      <c r="F1807" t="s">
        <v>150</v>
      </c>
      <c r="G1807" t="s">
        <v>167</v>
      </c>
      <c r="H1807" s="149" t="str">
        <f t="shared" ca="1" si="86"/>
        <v>18/9/1995</v>
      </c>
      <c r="I1807" t="s">
        <v>1650</v>
      </c>
      <c r="J1807" t="s">
        <v>2</v>
      </c>
      <c r="K1807" t="s">
        <v>1807</v>
      </c>
      <c r="L1807" t="s">
        <v>1808</v>
      </c>
      <c r="M1807" t="s">
        <v>223</v>
      </c>
      <c r="N1807">
        <v>75</v>
      </c>
      <c r="O1807" t="s">
        <v>157</v>
      </c>
      <c r="P1807" t="s">
        <v>2</v>
      </c>
      <c r="Q1807" t="s">
        <v>2</v>
      </c>
      <c r="R1807" t="s">
        <v>2</v>
      </c>
      <c r="S1807" t="s">
        <v>2</v>
      </c>
      <c r="T1807" t="s">
        <v>2</v>
      </c>
      <c r="U1807" t="s">
        <v>2</v>
      </c>
      <c r="V1807" t="s">
        <v>2</v>
      </c>
      <c r="W1807" t="s">
        <v>2</v>
      </c>
      <c r="X1807" t="s">
        <v>2</v>
      </c>
      <c r="Y1807" t="s">
        <v>2</v>
      </c>
      <c r="Z1807">
        <v>2010</v>
      </c>
      <c r="AA1807" t="s">
        <v>1488</v>
      </c>
      <c r="AB1807" t="s">
        <v>1645</v>
      </c>
      <c r="AC1807" t="s">
        <v>2</v>
      </c>
      <c r="AD1807" t="s">
        <v>238</v>
      </c>
      <c r="AE1807" t="s">
        <v>1718</v>
      </c>
      <c r="AF1807" t="s">
        <v>1491</v>
      </c>
      <c r="AG1807" t="s">
        <v>2</v>
      </c>
      <c r="AH1807" t="s">
        <v>2</v>
      </c>
    </row>
    <row r="1808" spans="1:34">
      <c r="A1808">
        <v>7415</v>
      </c>
      <c r="B1808">
        <v>1062614</v>
      </c>
      <c r="C1808" t="s">
        <v>149</v>
      </c>
      <c r="D1808" t="str">
        <f t="shared" ca="1" si="84"/>
        <v>TXMPICSLWY</v>
      </c>
      <c r="E1808" t="str">
        <f t="shared" ca="1" si="85"/>
        <v>Nfjqzsyroylva</v>
      </c>
      <c r="F1808" t="s">
        <v>150</v>
      </c>
      <c r="G1808" t="s">
        <v>167</v>
      </c>
      <c r="H1808" s="149" t="str">
        <f t="shared" ca="1" si="86"/>
        <v>16/1/1994</v>
      </c>
      <c r="I1808" t="s">
        <v>1650</v>
      </c>
      <c r="J1808" t="s">
        <v>2</v>
      </c>
      <c r="K1808" t="s">
        <v>1809</v>
      </c>
      <c r="L1808" t="s">
        <v>1810</v>
      </c>
      <c r="M1808" t="s">
        <v>219</v>
      </c>
      <c r="N1808">
        <v>77</v>
      </c>
      <c r="O1808" t="s">
        <v>157</v>
      </c>
      <c r="P1808" t="s">
        <v>2</v>
      </c>
      <c r="Q1808" t="s">
        <v>2</v>
      </c>
      <c r="R1808" t="s">
        <v>2</v>
      </c>
      <c r="S1808" t="s">
        <v>2</v>
      </c>
      <c r="T1808" t="s">
        <v>2</v>
      </c>
      <c r="U1808" t="s">
        <v>2</v>
      </c>
      <c r="V1808" t="s">
        <v>2</v>
      </c>
      <c r="W1808" t="s">
        <v>2</v>
      </c>
      <c r="X1808" t="s">
        <v>2</v>
      </c>
      <c r="Y1808" t="s">
        <v>2</v>
      </c>
      <c r="Z1808">
        <v>2010</v>
      </c>
      <c r="AA1808" t="s">
        <v>1488</v>
      </c>
      <c r="AB1808" t="s">
        <v>1666</v>
      </c>
      <c r="AC1808" t="s">
        <v>199</v>
      </c>
      <c r="AD1808" t="s">
        <v>201</v>
      </c>
      <c r="AE1808" t="s">
        <v>1490</v>
      </c>
      <c r="AF1808" t="s">
        <v>1491</v>
      </c>
      <c r="AG1808" t="s">
        <v>2</v>
      </c>
      <c r="AH1808" t="s">
        <v>2</v>
      </c>
    </row>
    <row r="1809" spans="1:34">
      <c r="A1809">
        <v>7415</v>
      </c>
      <c r="B1809">
        <v>1063419</v>
      </c>
      <c r="C1809" t="s">
        <v>149</v>
      </c>
      <c r="D1809" t="str">
        <f t="shared" ca="1" si="84"/>
        <v>CQHAKDKSBM</v>
      </c>
      <c r="E1809" t="str">
        <f t="shared" ca="1" si="85"/>
        <v>Cftrhxcvuwyyf</v>
      </c>
      <c r="F1809" t="s">
        <v>150</v>
      </c>
      <c r="G1809" t="s">
        <v>151</v>
      </c>
      <c r="H1809" s="149" t="str">
        <f t="shared" ca="1" si="86"/>
        <v>4/6/1995</v>
      </c>
      <c r="I1809" t="s">
        <v>1650</v>
      </c>
      <c r="J1809" t="s">
        <v>2</v>
      </c>
      <c r="K1809" t="s">
        <v>1811</v>
      </c>
      <c r="L1809" t="s">
        <v>1812</v>
      </c>
      <c r="M1809" t="s">
        <v>223</v>
      </c>
      <c r="N1809">
        <v>75</v>
      </c>
      <c r="O1809" t="s">
        <v>157</v>
      </c>
      <c r="P1809" t="s">
        <v>2</v>
      </c>
      <c r="Q1809" t="s">
        <v>2</v>
      </c>
      <c r="R1809" t="s">
        <v>2</v>
      </c>
      <c r="S1809" t="s">
        <v>2</v>
      </c>
      <c r="T1809" t="s">
        <v>2</v>
      </c>
      <c r="U1809" t="s">
        <v>2</v>
      </c>
      <c r="V1809" t="s">
        <v>2</v>
      </c>
      <c r="W1809" t="s">
        <v>2</v>
      </c>
      <c r="X1809" t="s">
        <v>2</v>
      </c>
      <c r="Y1809" t="s">
        <v>2</v>
      </c>
      <c r="Z1809">
        <v>2010</v>
      </c>
      <c r="AA1809" t="s">
        <v>1660</v>
      </c>
      <c r="AB1809" t="s">
        <v>2</v>
      </c>
      <c r="AC1809" t="s">
        <v>2</v>
      </c>
      <c r="AD1809" t="s">
        <v>2</v>
      </c>
      <c r="AE1809" t="s">
        <v>1490</v>
      </c>
      <c r="AF1809" t="s">
        <v>1491</v>
      </c>
      <c r="AG1809" t="s">
        <v>2</v>
      </c>
      <c r="AH1809" t="s">
        <v>2</v>
      </c>
    </row>
    <row r="1810" spans="1:34">
      <c r="A1810">
        <v>7415</v>
      </c>
      <c r="B1810">
        <v>1064304</v>
      </c>
      <c r="C1810" t="s">
        <v>183</v>
      </c>
      <c r="D1810" t="str">
        <f t="shared" ca="1" si="84"/>
        <v>LVTBPIDXIO</v>
      </c>
      <c r="E1810" t="str">
        <f t="shared" ca="1" si="85"/>
        <v>Xbhsmaeqomqce</v>
      </c>
      <c r="F1810" t="s">
        <v>150</v>
      </c>
      <c r="G1810" t="s">
        <v>167</v>
      </c>
      <c r="H1810" s="149" t="str">
        <f t="shared" ca="1" si="86"/>
        <v>26/3/1997</v>
      </c>
      <c r="I1810" t="s">
        <v>1650</v>
      </c>
      <c r="J1810" t="s">
        <v>2</v>
      </c>
      <c r="K1810" t="s">
        <v>1339</v>
      </c>
      <c r="L1810" t="s">
        <v>1340</v>
      </c>
      <c r="M1810" t="s">
        <v>1341</v>
      </c>
      <c r="N1810">
        <v>93</v>
      </c>
      <c r="O1810" t="s">
        <v>157</v>
      </c>
      <c r="P1810" t="s">
        <v>2</v>
      </c>
      <c r="Q1810" t="s">
        <v>2</v>
      </c>
      <c r="R1810" t="s">
        <v>2</v>
      </c>
      <c r="S1810" t="s">
        <v>2</v>
      </c>
      <c r="T1810" t="s">
        <v>2</v>
      </c>
      <c r="U1810" t="s">
        <v>2</v>
      </c>
      <c r="V1810" t="s">
        <v>2</v>
      </c>
      <c r="W1810" t="s">
        <v>2</v>
      </c>
      <c r="X1810" t="s">
        <v>2</v>
      </c>
      <c r="Y1810" t="s">
        <v>2</v>
      </c>
      <c r="Z1810">
        <v>2009</v>
      </c>
      <c r="AA1810" t="s">
        <v>1488</v>
      </c>
      <c r="AB1810" t="s">
        <v>1666</v>
      </c>
      <c r="AC1810" t="s">
        <v>196</v>
      </c>
      <c r="AD1810" t="s">
        <v>211</v>
      </c>
      <c r="AE1810" t="s">
        <v>1490</v>
      </c>
      <c r="AF1810" t="s">
        <v>1491</v>
      </c>
      <c r="AG1810" t="s">
        <v>2</v>
      </c>
      <c r="AH1810" t="s">
        <v>2</v>
      </c>
    </row>
    <row r="1811" spans="1:34">
      <c r="A1811">
        <v>7415</v>
      </c>
      <c r="B1811">
        <v>1064387</v>
      </c>
      <c r="C1811" t="s">
        <v>149</v>
      </c>
      <c r="D1811" t="str">
        <f t="shared" ca="1" si="84"/>
        <v>QVVPZHIIBZ</v>
      </c>
      <c r="E1811" t="str">
        <f t="shared" ca="1" si="85"/>
        <v>Zjibhrnqczgnd</v>
      </c>
      <c r="F1811" t="s">
        <v>150</v>
      </c>
      <c r="G1811" t="s">
        <v>167</v>
      </c>
      <c r="H1811" s="149" t="str">
        <f t="shared" ca="1" si="86"/>
        <v>4/12/1997</v>
      </c>
      <c r="I1811" t="s">
        <v>1650</v>
      </c>
      <c r="J1811" t="s">
        <v>2</v>
      </c>
      <c r="K1811" t="s">
        <v>1759</v>
      </c>
      <c r="L1811" t="s">
        <v>1760</v>
      </c>
      <c r="M1811" t="s">
        <v>350</v>
      </c>
      <c r="N1811">
        <v>95</v>
      </c>
      <c r="O1811" t="s">
        <v>157</v>
      </c>
      <c r="P1811" t="s">
        <v>2</v>
      </c>
      <c r="Q1811" t="s">
        <v>2</v>
      </c>
      <c r="R1811" t="s">
        <v>2</v>
      </c>
      <c r="S1811" t="s">
        <v>2</v>
      </c>
      <c r="T1811" t="s">
        <v>2</v>
      </c>
      <c r="U1811" t="s">
        <v>2</v>
      </c>
      <c r="V1811" t="s">
        <v>2</v>
      </c>
      <c r="W1811" t="s">
        <v>2</v>
      </c>
      <c r="X1811" t="s">
        <v>2</v>
      </c>
      <c r="Y1811" t="s">
        <v>2</v>
      </c>
      <c r="Z1811">
        <v>2010</v>
      </c>
      <c r="AA1811" t="s">
        <v>1488</v>
      </c>
      <c r="AB1811" t="s">
        <v>1645</v>
      </c>
      <c r="AC1811" t="s">
        <v>2</v>
      </c>
      <c r="AD1811" t="s">
        <v>238</v>
      </c>
      <c r="AE1811" t="s">
        <v>1490</v>
      </c>
      <c r="AF1811" t="s">
        <v>1491</v>
      </c>
      <c r="AG1811" t="s">
        <v>2</v>
      </c>
      <c r="AH1811" t="s">
        <v>2</v>
      </c>
    </row>
    <row r="1812" spans="1:34">
      <c r="A1812">
        <v>7415</v>
      </c>
      <c r="B1812">
        <v>1064549</v>
      </c>
      <c r="C1812" t="s">
        <v>149</v>
      </c>
      <c r="D1812" t="str">
        <f t="shared" ca="1" si="84"/>
        <v>PCRJSFTQHI</v>
      </c>
      <c r="E1812" t="str">
        <f t="shared" ca="1" si="85"/>
        <v>Aqbcbmrvbgynn</v>
      </c>
      <c r="F1812" t="s">
        <v>150</v>
      </c>
      <c r="G1812" t="s">
        <v>167</v>
      </c>
      <c r="H1812" s="149" t="str">
        <f t="shared" ca="1" si="86"/>
        <v>19/1/1994</v>
      </c>
      <c r="I1812" t="s">
        <v>1650</v>
      </c>
      <c r="J1812" t="s">
        <v>2</v>
      </c>
      <c r="K1812" t="s">
        <v>1807</v>
      </c>
      <c r="L1812" t="s">
        <v>1808</v>
      </c>
      <c r="M1812" t="s">
        <v>223</v>
      </c>
      <c r="N1812">
        <v>75</v>
      </c>
      <c r="O1812" t="s">
        <v>157</v>
      </c>
      <c r="P1812" t="s">
        <v>2</v>
      </c>
      <c r="Q1812" t="s">
        <v>2</v>
      </c>
      <c r="R1812" t="s">
        <v>2</v>
      </c>
      <c r="S1812" t="s">
        <v>2</v>
      </c>
      <c r="T1812" t="s">
        <v>2</v>
      </c>
      <c r="U1812" t="s">
        <v>2</v>
      </c>
      <c r="V1812" t="s">
        <v>2</v>
      </c>
      <c r="W1812" t="s">
        <v>2</v>
      </c>
      <c r="X1812" t="s">
        <v>2</v>
      </c>
      <c r="Y1812" t="s">
        <v>2</v>
      </c>
      <c r="Z1812">
        <v>2010</v>
      </c>
      <c r="AA1812" t="s">
        <v>1488</v>
      </c>
      <c r="AB1812" t="s">
        <v>1698</v>
      </c>
      <c r="AC1812" t="s">
        <v>2</v>
      </c>
      <c r="AD1812" t="s">
        <v>224</v>
      </c>
      <c r="AE1812" t="s">
        <v>1490</v>
      </c>
      <c r="AF1812" t="s">
        <v>1491</v>
      </c>
      <c r="AG1812" t="s">
        <v>2</v>
      </c>
      <c r="AH1812" t="s">
        <v>2</v>
      </c>
    </row>
    <row r="1813" spans="1:34">
      <c r="A1813">
        <v>7415</v>
      </c>
      <c r="B1813">
        <v>1065099</v>
      </c>
      <c r="C1813" t="s">
        <v>183</v>
      </c>
      <c r="D1813" t="str">
        <f t="shared" ca="1" si="84"/>
        <v>PLWSXMXVEB</v>
      </c>
      <c r="E1813" t="str">
        <f t="shared" ca="1" si="85"/>
        <v>Ymfvpapfekqry</v>
      </c>
      <c r="F1813" t="s">
        <v>150</v>
      </c>
      <c r="G1813" t="s">
        <v>167</v>
      </c>
      <c r="H1813" s="149" t="str">
        <f t="shared" ca="1" si="86"/>
        <v>24/12/1997</v>
      </c>
      <c r="I1813" t="s">
        <v>1650</v>
      </c>
      <c r="J1813" t="s">
        <v>2</v>
      </c>
      <c r="K1813" t="s">
        <v>1781</v>
      </c>
      <c r="L1813" t="s">
        <v>1782</v>
      </c>
      <c r="M1813" t="s">
        <v>1740</v>
      </c>
      <c r="N1813">
        <v>93</v>
      </c>
      <c r="O1813" t="s">
        <v>157</v>
      </c>
      <c r="P1813" t="s">
        <v>2</v>
      </c>
      <c r="Q1813" t="s">
        <v>2</v>
      </c>
      <c r="R1813" t="s">
        <v>2</v>
      </c>
      <c r="S1813" t="s">
        <v>2</v>
      </c>
      <c r="T1813" t="s">
        <v>2</v>
      </c>
      <c r="U1813" t="s">
        <v>2</v>
      </c>
      <c r="V1813" t="s">
        <v>2</v>
      </c>
      <c r="W1813" t="s">
        <v>2</v>
      </c>
      <c r="X1813" t="s">
        <v>2</v>
      </c>
      <c r="Y1813" t="s">
        <v>2</v>
      </c>
      <c r="Z1813">
        <v>2010</v>
      </c>
      <c r="AA1813" t="s">
        <v>1488</v>
      </c>
      <c r="AB1813" t="s">
        <v>1489</v>
      </c>
      <c r="AC1813" t="s">
        <v>2</v>
      </c>
      <c r="AD1813" t="s">
        <v>230</v>
      </c>
      <c r="AE1813" t="s">
        <v>1490</v>
      </c>
      <c r="AF1813" t="s">
        <v>1491</v>
      </c>
      <c r="AG1813" t="s">
        <v>2</v>
      </c>
      <c r="AH1813" t="s">
        <v>2</v>
      </c>
    </row>
    <row r="1814" spans="1:34">
      <c r="A1814">
        <v>7415</v>
      </c>
      <c r="B1814">
        <v>1065206</v>
      </c>
      <c r="C1814" t="s">
        <v>183</v>
      </c>
      <c r="D1814" t="str">
        <f t="shared" ca="1" si="84"/>
        <v>MELWODEZEE</v>
      </c>
      <c r="E1814" t="str">
        <f t="shared" ca="1" si="85"/>
        <v>Ekyuuocmmghns</v>
      </c>
      <c r="F1814" t="s">
        <v>150</v>
      </c>
      <c r="G1814" t="s">
        <v>167</v>
      </c>
      <c r="H1814" s="149" t="str">
        <f t="shared" ca="1" si="86"/>
        <v>13/11/1997</v>
      </c>
      <c r="I1814" t="s">
        <v>1750</v>
      </c>
      <c r="J1814" t="s">
        <v>2</v>
      </c>
      <c r="K1814" t="s">
        <v>2</v>
      </c>
      <c r="L1814" t="s">
        <v>1813</v>
      </c>
      <c r="M1814" t="s">
        <v>495</v>
      </c>
      <c r="N1814">
        <v>93</v>
      </c>
      <c r="O1814" t="s">
        <v>157</v>
      </c>
      <c r="P1814" t="s">
        <v>1766</v>
      </c>
      <c r="Q1814" t="s">
        <v>2</v>
      </c>
      <c r="R1814" t="s">
        <v>1766</v>
      </c>
      <c r="S1814" t="s">
        <v>2</v>
      </c>
      <c r="T1814" t="s">
        <v>2</v>
      </c>
      <c r="U1814" t="s">
        <v>2</v>
      </c>
      <c r="V1814" t="s">
        <v>2</v>
      </c>
      <c r="W1814" t="s">
        <v>2</v>
      </c>
      <c r="X1814" t="s">
        <v>2</v>
      </c>
      <c r="Y1814" t="s">
        <v>2</v>
      </c>
      <c r="Z1814">
        <v>2010</v>
      </c>
      <c r="AA1814" t="s">
        <v>1488</v>
      </c>
      <c r="AB1814" t="s">
        <v>1698</v>
      </c>
      <c r="AC1814" t="s">
        <v>2</v>
      </c>
      <c r="AD1814" t="s">
        <v>224</v>
      </c>
      <c r="AE1814" t="s">
        <v>1490</v>
      </c>
      <c r="AF1814" t="s">
        <v>1491</v>
      </c>
      <c r="AG1814" t="s">
        <v>2</v>
      </c>
      <c r="AH1814" t="s">
        <v>2</v>
      </c>
    </row>
    <row r="1815" spans="1:34">
      <c r="A1815">
        <v>7415</v>
      </c>
      <c r="B1815">
        <v>1065317</v>
      </c>
      <c r="C1815" t="s">
        <v>149</v>
      </c>
      <c r="D1815" t="str">
        <f t="shared" ca="1" si="84"/>
        <v>TKSDGONYUU</v>
      </c>
      <c r="E1815" t="str">
        <f t="shared" ca="1" si="85"/>
        <v>Gfgtynfugyeik</v>
      </c>
      <c r="F1815" t="s">
        <v>150</v>
      </c>
      <c r="G1815" t="s">
        <v>151</v>
      </c>
      <c r="H1815" s="149" t="str">
        <f t="shared" ca="1" si="86"/>
        <v>19/3/1994</v>
      </c>
      <c r="I1815" t="s">
        <v>1650</v>
      </c>
      <c r="J1815" t="s">
        <v>2</v>
      </c>
      <c r="K1815" t="s">
        <v>1814</v>
      </c>
      <c r="L1815" t="s">
        <v>1815</v>
      </c>
      <c r="M1815" t="s">
        <v>223</v>
      </c>
      <c r="N1815">
        <v>75</v>
      </c>
      <c r="O1815" t="s">
        <v>157</v>
      </c>
      <c r="P1815" t="s">
        <v>2</v>
      </c>
      <c r="Q1815" t="s">
        <v>2</v>
      </c>
      <c r="R1815" t="s">
        <v>2</v>
      </c>
      <c r="S1815" t="s">
        <v>2</v>
      </c>
      <c r="T1815" t="s">
        <v>2</v>
      </c>
      <c r="U1815" t="s">
        <v>2</v>
      </c>
      <c r="V1815" t="s">
        <v>2</v>
      </c>
      <c r="W1815" t="s">
        <v>2</v>
      </c>
      <c r="X1815" t="s">
        <v>2</v>
      </c>
      <c r="Y1815" t="s">
        <v>2</v>
      </c>
      <c r="Z1815">
        <v>2010</v>
      </c>
      <c r="AA1815" t="s">
        <v>1660</v>
      </c>
      <c r="AB1815" t="s">
        <v>2</v>
      </c>
      <c r="AC1815" t="s">
        <v>2</v>
      </c>
      <c r="AD1815" t="s">
        <v>2</v>
      </c>
      <c r="AE1815" t="s">
        <v>1649</v>
      </c>
      <c r="AF1815" t="s">
        <v>1491</v>
      </c>
      <c r="AG1815" t="s">
        <v>2</v>
      </c>
      <c r="AH1815" t="s">
        <v>2</v>
      </c>
    </row>
    <row r="1816" spans="1:34">
      <c r="A1816">
        <v>7415</v>
      </c>
      <c r="B1816">
        <v>1066650</v>
      </c>
      <c r="C1816" t="s">
        <v>149</v>
      </c>
      <c r="D1816" t="str">
        <f t="shared" ca="1" si="84"/>
        <v>VPUUWVWBYC</v>
      </c>
      <c r="E1816" t="str">
        <f t="shared" ca="1" si="85"/>
        <v>Kbqqubcvexjto</v>
      </c>
      <c r="F1816" t="s">
        <v>150</v>
      </c>
      <c r="G1816" t="s">
        <v>167</v>
      </c>
      <c r="H1816" s="149" t="str">
        <f t="shared" ca="1" si="86"/>
        <v>27/9/1996</v>
      </c>
      <c r="I1816" t="s">
        <v>1650</v>
      </c>
      <c r="J1816" t="s">
        <v>2</v>
      </c>
      <c r="K1816" t="s">
        <v>1691</v>
      </c>
      <c r="L1816" t="s">
        <v>1692</v>
      </c>
      <c r="M1816" t="s">
        <v>350</v>
      </c>
      <c r="N1816">
        <v>95</v>
      </c>
      <c r="O1816" t="s">
        <v>157</v>
      </c>
      <c r="P1816" t="s">
        <v>2</v>
      </c>
      <c r="Q1816" t="s">
        <v>2</v>
      </c>
      <c r="R1816" t="s">
        <v>2</v>
      </c>
      <c r="S1816" t="s">
        <v>2</v>
      </c>
      <c r="T1816" t="s">
        <v>2</v>
      </c>
      <c r="U1816" t="s">
        <v>2</v>
      </c>
      <c r="V1816" t="s">
        <v>2</v>
      </c>
      <c r="W1816" t="s">
        <v>2</v>
      </c>
      <c r="X1816" t="s">
        <v>2</v>
      </c>
      <c r="Y1816" t="s">
        <v>2</v>
      </c>
      <c r="Z1816">
        <v>2010</v>
      </c>
      <c r="AA1816" t="s">
        <v>1488</v>
      </c>
      <c r="AB1816" t="s">
        <v>1645</v>
      </c>
      <c r="AC1816" t="s">
        <v>2</v>
      </c>
      <c r="AD1816" t="s">
        <v>440</v>
      </c>
      <c r="AE1816" t="s">
        <v>1490</v>
      </c>
      <c r="AF1816" t="s">
        <v>1491</v>
      </c>
      <c r="AG1816" t="s">
        <v>2</v>
      </c>
      <c r="AH1816" t="s">
        <v>2</v>
      </c>
    </row>
    <row r="1817" spans="1:34">
      <c r="A1817">
        <v>7415</v>
      </c>
      <c r="B1817">
        <v>1067202</v>
      </c>
      <c r="C1817" t="s">
        <v>149</v>
      </c>
      <c r="D1817" t="str">
        <f t="shared" ca="1" si="84"/>
        <v>MCGMFWSYIF</v>
      </c>
      <c r="E1817" t="str">
        <f t="shared" ca="1" si="85"/>
        <v>Iofuahlbovecr</v>
      </c>
      <c r="F1817" t="s">
        <v>150</v>
      </c>
      <c r="G1817" t="s">
        <v>167</v>
      </c>
      <c r="H1817" s="149" t="str">
        <f t="shared" ca="1" si="86"/>
        <v>1/7/1995</v>
      </c>
      <c r="I1817" t="s">
        <v>1644</v>
      </c>
      <c r="J1817" t="s">
        <v>2</v>
      </c>
      <c r="K1817" t="s">
        <v>2</v>
      </c>
      <c r="L1817" t="s">
        <v>2</v>
      </c>
      <c r="M1817" t="s">
        <v>2</v>
      </c>
      <c r="N1817" t="s">
        <v>2</v>
      </c>
      <c r="O1817" t="s">
        <v>2</v>
      </c>
      <c r="P1817" t="s">
        <v>2</v>
      </c>
      <c r="Q1817" t="s">
        <v>2</v>
      </c>
      <c r="R1817" t="s">
        <v>2</v>
      </c>
      <c r="S1817" t="s">
        <v>2</v>
      </c>
      <c r="T1817" t="s">
        <v>2</v>
      </c>
      <c r="U1817" t="s">
        <v>2</v>
      </c>
      <c r="V1817" t="s">
        <v>2</v>
      </c>
      <c r="W1817" t="s">
        <v>2</v>
      </c>
      <c r="X1817" t="s">
        <v>2</v>
      </c>
      <c r="Y1817" t="s">
        <v>2</v>
      </c>
      <c r="Z1817">
        <v>2010</v>
      </c>
      <c r="AA1817" t="s">
        <v>1660</v>
      </c>
      <c r="AB1817" t="s">
        <v>2</v>
      </c>
      <c r="AC1817" t="s">
        <v>2</v>
      </c>
      <c r="AD1817" t="s">
        <v>2</v>
      </c>
      <c r="AE1817" t="s">
        <v>1490</v>
      </c>
      <c r="AF1817" t="s">
        <v>1703</v>
      </c>
      <c r="AG1817" t="s">
        <v>2</v>
      </c>
      <c r="AH1817" t="s">
        <v>2</v>
      </c>
    </row>
    <row r="1818" spans="1:34">
      <c r="A1818">
        <v>7415</v>
      </c>
      <c r="B1818">
        <v>1067835</v>
      </c>
      <c r="C1818" t="s">
        <v>149</v>
      </c>
      <c r="D1818" t="str">
        <f t="shared" ca="1" si="84"/>
        <v>OUHBREUYIP</v>
      </c>
      <c r="E1818" t="str">
        <f t="shared" ca="1" si="85"/>
        <v>Qgfbqciefnkse</v>
      </c>
      <c r="F1818" t="s">
        <v>150</v>
      </c>
      <c r="G1818" t="s">
        <v>167</v>
      </c>
      <c r="H1818" s="149" t="str">
        <f t="shared" ca="1" si="86"/>
        <v>13/5/1997</v>
      </c>
      <c r="I1818" t="s">
        <v>1644</v>
      </c>
      <c r="J1818" t="s">
        <v>2</v>
      </c>
      <c r="K1818" t="s">
        <v>2</v>
      </c>
      <c r="L1818" t="s">
        <v>2</v>
      </c>
      <c r="M1818" t="s">
        <v>2</v>
      </c>
      <c r="N1818" t="s">
        <v>2</v>
      </c>
      <c r="O1818" t="s">
        <v>2</v>
      </c>
      <c r="P1818" t="s">
        <v>2</v>
      </c>
      <c r="Q1818" t="s">
        <v>2</v>
      </c>
      <c r="R1818" t="s">
        <v>2</v>
      </c>
      <c r="S1818" t="s">
        <v>2</v>
      </c>
      <c r="T1818" t="s">
        <v>2</v>
      </c>
      <c r="U1818" t="s">
        <v>2</v>
      </c>
      <c r="V1818" t="s">
        <v>2</v>
      </c>
      <c r="W1818" t="s">
        <v>2</v>
      </c>
      <c r="X1818" t="s">
        <v>2</v>
      </c>
      <c r="Y1818" t="s">
        <v>2</v>
      </c>
      <c r="Z1818">
        <v>2010</v>
      </c>
      <c r="AA1818" t="s">
        <v>1488</v>
      </c>
      <c r="AB1818" t="s">
        <v>1489</v>
      </c>
      <c r="AC1818" t="s">
        <v>2</v>
      </c>
      <c r="AD1818" t="s">
        <v>347</v>
      </c>
      <c r="AE1818" t="s">
        <v>1490</v>
      </c>
      <c r="AF1818" t="s">
        <v>1491</v>
      </c>
      <c r="AG1818" t="s">
        <v>2</v>
      </c>
      <c r="AH1818" t="s">
        <v>2</v>
      </c>
    </row>
    <row r="1819" spans="1:34">
      <c r="A1819">
        <v>7415</v>
      </c>
      <c r="B1819">
        <v>1067887</v>
      </c>
      <c r="C1819" t="s">
        <v>149</v>
      </c>
      <c r="D1819" t="str">
        <f t="shared" ca="1" si="84"/>
        <v>HDDOYEVVXR</v>
      </c>
      <c r="E1819" t="str">
        <f t="shared" ca="1" si="85"/>
        <v>Wqhlgsslithpg</v>
      </c>
      <c r="F1819" t="s">
        <v>150</v>
      </c>
      <c r="G1819" t="s">
        <v>167</v>
      </c>
      <c r="H1819" s="149" t="str">
        <f t="shared" ca="1" si="86"/>
        <v>12/4/1996</v>
      </c>
      <c r="I1819" t="s">
        <v>1650</v>
      </c>
      <c r="J1819" t="s">
        <v>2</v>
      </c>
      <c r="K1819" t="s">
        <v>1816</v>
      </c>
      <c r="L1819" t="s">
        <v>1817</v>
      </c>
      <c r="M1819" t="s">
        <v>1165</v>
      </c>
      <c r="N1819">
        <v>94</v>
      </c>
      <c r="O1819" t="s">
        <v>157</v>
      </c>
      <c r="P1819" t="s">
        <v>2</v>
      </c>
      <c r="Q1819" t="s">
        <v>2</v>
      </c>
      <c r="R1819" t="s">
        <v>2</v>
      </c>
      <c r="S1819" t="s">
        <v>2</v>
      </c>
      <c r="T1819" t="s">
        <v>2</v>
      </c>
      <c r="U1819" t="s">
        <v>2</v>
      </c>
      <c r="V1819" t="s">
        <v>2</v>
      </c>
      <c r="W1819" t="s">
        <v>2</v>
      </c>
      <c r="X1819" t="s">
        <v>2</v>
      </c>
      <c r="Y1819" t="s">
        <v>2</v>
      </c>
      <c r="Z1819">
        <v>2010</v>
      </c>
      <c r="AA1819" t="s">
        <v>1488</v>
      </c>
      <c r="AB1819" t="s">
        <v>1666</v>
      </c>
      <c r="AC1819" t="s">
        <v>199</v>
      </c>
      <c r="AD1819" t="s">
        <v>200</v>
      </c>
      <c r="AE1819" t="s">
        <v>1490</v>
      </c>
      <c r="AF1819" t="s">
        <v>1491</v>
      </c>
      <c r="AG1819" t="s">
        <v>2</v>
      </c>
      <c r="AH1819" t="s">
        <v>2</v>
      </c>
    </row>
    <row r="1820" spans="1:34">
      <c r="A1820">
        <v>7415</v>
      </c>
      <c r="B1820">
        <v>1067988</v>
      </c>
      <c r="C1820" t="s">
        <v>149</v>
      </c>
      <c r="D1820" t="str">
        <f t="shared" ca="1" si="84"/>
        <v>BWYHRZXJDU</v>
      </c>
      <c r="E1820" t="str">
        <f t="shared" ca="1" si="85"/>
        <v>Xgvpssgkspqcb</v>
      </c>
      <c r="F1820" t="s">
        <v>150</v>
      </c>
      <c r="G1820" t="s">
        <v>151</v>
      </c>
      <c r="H1820" s="149" t="str">
        <f t="shared" ca="1" si="86"/>
        <v>8/7/1995</v>
      </c>
      <c r="I1820" t="s">
        <v>1650</v>
      </c>
      <c r="J1820" t="s">
        <v>2</v>
      </c>
      <c r="K1820" t="s">
        <v>1275</v>
      </c>
      <c r="L1820" t="s">
        <v>1276</v>
      </c>
      <c r="M1820" t="s">
        <v>397</v>
      </c>
      <c r="N1820">
        <v>93</v>
      </c>
      <c r="O1820" t="s">
        <v>157</v>
      </c>
      <c r="P1820" t="s">
        <v>2</v>
      </c>
      <c r="Q1820" t="s">
        <v>2</v>
      </c>
      <c r="R1820" t="s">
        <v>2</v>
      </c>
      <c r="S1820" t="s">
        <v>2</v>
      </c>
      <c r="T1820" t="s">
        <v>2</v>
      </c>
      <c r="U1820" t="s">
        <v>2</v>
      </c>
      <c r="V1820" t="s">
        <v>2</v>
      </c>
      <c r="W1820" t="s">
        <v>2</v>
      </c>
      <c r="X1820" t="s">
        <v>2</v>
      </c>
      <c r="Y1820" t="s">
        <v>2</v>
      </c>
      <c r="Z1820">
        <v>2010</v>
      </c>
      <c r="AA1820" t="s">
        <v>1488</v>
      </c>
      <c r="AB1820" t="s">
        <v>1666</v>
      </c>
      <c r="AC1820" t="s">
        <v>196</v>
      </c>
      <c r="AD1820" t="s">
        <v>200</v>
      </c>
      <c r="AE1820" t="s">
        <v>1649</v>
      </c>
      <c r="AF1820" t="s">
        <v>1491</v>
      </c>
      <c r="AG1820" t="s">
        <v>2</v>
      </c>
      <c r="AH1820" t="s">
        <v>2</v>
      </c>
    </row>
    <row r="1821" spans="1:34">
      <c r="A1821">
        <v>7415</v>
      </c>
      <c r="B1821">
        <v>1068001</v>
      </c>
      <c r="C1821" t="s">
        <v>183</v>
      </c>
      <c r="D1821" t="str">
        <f t="shared" ca="1" si="84"/>
        <v>EKJABCUDWI</v>
      </c>
      <c r="E1821" t="str">
        <f t="shared" ca="1" si="85"/>
        <v>Ahyheyblstzlq</v>
      </c>
      <c r="F1821" t="s">
        <v>150</v>
      </c>
      <c r="G1821" t="s">
        <v>167</v>
      </c>
      <c r="H1821" s="149" t="str">
        <f t="shared" ca="1" si="86"/>
        <v>16/6/1994</v>
      </c>
      <c r="I1821" t="s">
        <v>1750</v>
      </c>
      <c r="J1821" t="s">
        <v>2</v>
      </c>
      <c r="K1821" t="s">
        <v>2</v>
      </c>
      <c r="L1821" t="s">
        <v>1818</v>
      </c>
      <c r="M1821" t="s">
        <v>223</v>
      </c>
      <c r="N1821">
        <v>75</v>
      </c>
      <c r="O1821" t="s">
        <v>157</v>
      </c>
      <c r="P1821" t="s">
        <v>1766</v>
      </c>
      <c r="Q1821" t="s">
        <v>2</v>
      </c>
      <c r="R1821" t="s">
        <v>1766</v>
      </c>
      <c r="S1821" t="s">
        <v>2</v>
      </c>
      <c r="T1821" t="s">
        <v>2</v>
      </c>
      <c r="U1821" t="s">
        <v>2</v>
      </c>
      <c r="V1821" t="s">
        <v>2</v>
      </c>
      <c r="W1821" t="s">
        <v>2</v>
      </c>
      <c r="X1821" t="s">
        <v>2</v>
      </c>
      <c r="Y1821" t="s">
        <v>2</v>
      </c>
      <c r="Z1821">
        <v>2010</v>
      </c>
      <c r="AA1821" t="s">
        <v>1488</v>
      </c>
      <c r="AB1821" t="s">
        <v>1666</v>
      </c>
      <c r="AC1821" t="s">
        <v>196</v>
      </c>
      <c r="AD1821" t="s">
        <v>224</v>
      </c>
      <c r="AE1821" t="s">
        <v>1649</v>
      </c>
      <c r="AF1821" t="s">
        <v>1491</v>
      </c>
      <c r="AG1821" t="s">
        <v>2</v>
      </c>
      <c r="AH1821" t="s">
        <v>2</v>
      </c>
    </row>
    <row r="1822" spans="1:34">
      <c r="A1822">
        <v>7415</v>
      </c>
      <c r="B1822">
        <v>1068986</v>
      </c>
      <c r="C1822" t="s">
        <v>149</v>
      </c>
      <c r="D1822" t="str">
        <f t="shared" ca="1" si="84"/>
        <v>DWIOPYTWAW</v>
      </c>
      <c r="E1822" t="str">
        <f t="shared" ca="1" si="85"/>
        <v>Mgsvsnowruvjf</v>
      </c>
      <c r="F1822" t="s">
        <v>150</v>
      </c>
      <c r="G1822" t="s">
        <v>167</v>
      </c>
      <c r="H1822" s="149" t="str">
        <f t="shared" ca="1" si="86"/>
        <v>20/3/1996</v>
      </c>
      <c r="I1822" t="s">
        <v>1644</v>
      </c>
      <c r="J1822" t="s">
        <v>2</v>
      </c>
      <c r="K1822" t="s">
        <v>2</v>
      </c>
      <c r="L1822" t="s">
        <v>2</v>
      </c>
      <c r="M1822" t="s">
        <v>2</v>
      </c>
      <c r="N1822" t="s">
        <v>2</v>
      </c>
      <c r="O1822" t="s">
        <v>2</v>
      </c>
      <c r="P1822" t="s">
        <v>2</v>
      </c>
      <c r="Q1822" t="s">
        <v>2</v>
      </c>
      <c r="R1822" t="s">
        <v>2</v>
      </c>
      <c r="S1822" t="s">
        <v>2</v>
      </c>
      <c r="T1822" t="s">
        <v>2</v>
      </c>
      <c r="U1822" t="s">
        <v>2</v>
      </c>
      <c r="V1822" t="s">
        <v>2</v>
      </c>
      <c r="W1822" t="s">
        <v>2</v>
      </c>
      <c r="X1822" t="s">
        <v>2</v>
      </c>
      <c r="Y1822" t="s">
        <v>2</v>
      </c>
      <c r="Z1822">
        <v>2009</v>
      </c>
      <c r="AA1822" t="s">
        <v>1488</v>
      </c>
      <c r="AB1822" t="s">
        <v>1666</v>
      </c>
      <c r="AC1822" t="s">
        <v>196</v>
      </c>
      <c r="AD1822" t="s">
        <v>197</v>
      </c>
      <c r="AE1822" t="s">
        <v>1649</v>
      </c>
      <c r="AF1822" t="s">
        <v>1667</v>
      </c>
      <c r="AG1822" t="s">
        <v>2</v>
      </c>
      <c r="AH1822" t="s">
        <v>2</v>
      </c>
    </row>
    <row r="1823" spans="1:34">
      <c r="A1823">
        <v>7415</v>
      </c>
      <c r="B1823">
        <v>1069167</v>
      </c>
      <c r="C1823" t="s">
        <v>183</v>
      </c>
      <c r="D1823" t="str">
        <f t="shared" ca="1" si="84"/>
        <v>MGPTQRMJEQ</v>
      </c>
      <c r="E1823" t="str">
        <f t="shared" ca="1" si="85"/>
        <v>Zezqbefrmjygn</v>
      </c>
      <c r="F1823" t="s">
        <v>150</v>
      </c>
      <c r="G1823" t="s">
        <v>167</v>
      </c>
      <c r="H1823" s="149" t="str">
        <f t="shared" ca="1" si="86"/>
        <v>16/5/1997</v>
      </c>
      <c r="I1823" t="s">
        <v>1650</v>
      </c>
      <c r="J1823" t="s">
        <v>2</v>
      </c>
      <c r="K1823" t="s">
        <v>2</v>
      </c>
      <c r="L1823" t="s">
        <v>1819</v>
      </c>
      <c r="M1823" t="s">
        <v>1820</v>
      </c>
      <c r="N1823">
        <v>95</v>
      </c>
      <c r="O1823" t="s">
        <v>157</v>
      </c>
      <c r="P1823" t="s">
        <v>1821</v>
      </c>
      <c r="Q1823" t="s">
        <v>2</v>
      </c>
      <c r="R1823" t="s">
        <v>1821</v>
      </c>
      <c r="S1823" t="s">
        <v>2</v>
      </c>
      <c r="T1823" t="s">
        <v>2</v>
      </c>
      <c r="U1823" t="s">
        <v>2</v>
      </c>
      <c r="V1823" t="s">
        <v>2</v>
      </c>
      <c r="W1823" t="s">
        <v>2</v>
      </c>
      <c r="X1823" t="s">
        <v>2</v>
      </c>
      <c r="Y1823" t="s">
        <v>2</v>
      </c>
      <c r="Z1823">
        <v>2010</v>
      </c>
      <c r="AA1823" t="s">
        <v>1660</v>
      </c>
      <c r="AB1823" t="s">
        <v>2</v>
      </c>
      <c r="AC1823" t="s">
        <v>2</v>
      </c>
      <c r="AD1823" t="s">
        <v>2</v>
      </c>
      <c r="AE1823" t="s">
        <v>1649</v>
      </c>
      <c r="AF1823" t="s">
        <v>1703</v>
      </c>
      <c r="AG1823" t="s">
        <v>2</v>
      </c>
      <c r="AH1823" t="s">
        <v>2</v>
      </c>
    </row>
    <row r="1824" spans="1:34">
      <c r="A1824">
        <v>7415</v>
      </c>
      <c r="B1824">
        <v>1070098</v>
      </c>
      <c r="C1824" t="s">
        <v>183</v>
      </c>
      <c r="D1824" t="str">
        <f t="shared" ca="1" si="84"/>
        <v>HBAZIRXEKZ</v>
      </c>
      <c r="E1824" t="str">
        <f t="shared" ca="1" si="85"/>
        <v>Dqazrwahfjzre</v>
      </c>
      <c r="F1824" t="s">
        <v>150</v>
      </c>
      <c r="G1824" t="s">
        <v>151</v>
      </c>
      <c r="H1824" s="149" t="str">
        <f t="shared" ca="1" si="86"/>
        <v>10/2/1996</v>
      </c>
      <c r="I1824" t="s">
        <v>1644</v>
      </c>
      <c r="J1824" t="s">
        <v>2</v>
      </c>
      <c r="K1824" t="s">
        <v>1822</v>
      </c>
      <c r="L1824" t="s">
        <v>1823</v>
      </c>
      <c r="M1824" t="s">
        <v>223</v>
      </c>
      <c r="N1824">
        <v>75</v>
      </c>
      <c r="O1824" t="s">
        <v>157</v>
      </c>
      <c r="P1824" t="s">
        <v>2</v>
      </c>
      <c r="Q1824" t="s">
        <v>2</v>
      </c>
      <c r="R1824" t="s">
        <v>2</v>
      </c>
      <c r="S1824" t="s">
        <v>2</v>
      </c>
      <c r="T1824" t="s">
        <v>2</v>
      </c>
      <c r="U1824" t="s">
        <v>2</v>
      </c>
      <c r="V1824" t="s">
        <v>2</v>
      </c>
      <c r="W1824" t="s">
        <v>2</v>
      </c>
      <c r="X1824" t="s">
        <v>2</v>
      </c>
      <c r="Y1824" t="s">
        <v>2</v>
      </c>
      <c r="Z1824">
        <v>2010</v>
      </c>
      <c r="AA1824" t="s">
        <v>1488</v>
      </c>
      <c r="AB1824" t="s">
        <v>1725</v>
      </c>
      <c r="AC1824" t="s">
        <v>2</v>
      </c>
      <c r="AD1824" t="s">
        <v>2</v>
      </c>
      <c r="AE1824" t="s">
        <v>1490</v>
      </c>
      <c r="AF1824" t="s">
        <v>1491</v>
      </c>
      <c r="AG1824" t="s">
        <v>2</v>
      </c>
      <c r="AH1824" t="s">
        <v>2</v>
      </c>
    </row>
    <row r="1825" spans="1:34">
      <c r="A1825">
        <v>7415</v>
      </c>
      <c r="B1825">
        <v>1070150</v>
      </c>
      <c r="C1825" t="s">
        <v>183</v>
      </c>
      <c r="D1825" t="str">
        <f t="shared" ca="1" si="84"/>
        <v>YEKPZBHHXW</v>
      </c>
      <c r="E1825" t="str">
        <f t="shared" ca="1" si="85"/>
        <v>Ymonfpvzigoch</v>
      </c>
      <c r="F1825" t="s">
        <v>150</v>
      </c>
      <c r="G1825" t="s">
        <v>167</v>
      </c>
      <c r="H1825" s="149" t="str">
        <f t="shared" ca="1" si="86"/>
        <v>18/5/1994</v>
      </c>
      <c r="I1825" t="s">
        <v>1650</v>
      </c>
      <c r="J1825" t="s">
        <v>2</v>
      </c>
      <c r="K1825" t="s">
        <v>1809</v>
      </c>
      <c r="L1825" t="s">
        <v>1810</v>
      </c>
      <c r="M1825" t="s">
        <v>219</v>
      </c>
      <c r="N1825">
        <v>77</v>
      </c>
      <c r="O1825" t="s">
        <v>157</v>
      </c>
      <c r="P1825" t="s">
        <v>2</v>
      </c>
      <c r="Q1825" t="s">
        <v>2</v>
      </c>
      <c r="R1825" t="s">
        <v>2</v>
      </c>
      <c r="S1825" t="s">
        <v>2</v>
      </c>
      <c r="T1825" t="s">
        <v>2</v>
      </c>
      <c r="U1825" t="s">
        <v>2</v>
      </c>
      <c r="V1825" t="s">
        <v>2</v>
      </c>
      <c r="W1825" t="s">
        <v>2</v>
      </c>
      <c r="X1825" t="s">
        <v>2</v>
      </c>
      <c r="Y1825" t="s">
        <v>2</v>
      </c>
      <c r="Z1825">
        <v>2009</v>
      </c>
      <c r="AA1825" t="s">
        <v>1488</v>
      </c>
      <c r="AB1825" t="s">
        <v>1666</v>
      </c>
      <c r="AC1825" t="s">
        <v>196</v>
      </c>
      <c r="AD1825" t="s">
        <v>211</v>
      </c>
      <c r="AE1825" t="s">
        <v>1649</v>
      </c>
      <c r="AF1825" t="s">
        <v>1667</v>
      </c>
      <c r="AG1825" t="s">
        <v>2</v>
      </c>
      <c r="AH1825" t="s">
        <v>2</v>
      </c>
    </row>
    <row r="1826" spans="1:34">
      <c r="A1826">
        <v>7415</v>
      </c>
      <c r="B1826">
        <v>1070877</v>
      </c>
      <c r="C1826" t="s">
        <v>149</v>
      </c>
      <c r="D1826" t="str">
        <f t="shared" ca="1" si="84"/>
        <v>GKXNEFGMIS</v>
      </c>
      <c r="E1826" t="str">
        <f t="shared" ca="1" si="85"/>
        <v>Fhfbcgbybtvwg</v>
      </c>
      <c r="F1826" t="s">
        <v>150</v>
      </c>
      <c r="G1826" t="s">
        <v>167</v>
      </c>
      <c r="H1826" s="149" t="str">
        <f t="shared" ca="1" si="86"/>
        <v>28/1/1996</v>
      </c>
      <c r="I1826" t="s">
        <v>1650</v>
      </c>
      <c r="J1826" t="s">
        <v>2</v>
      </c>
      <c r="K1826" t="s">
        <v>2</v>
      </c>
      <c r="L1826" t="s">
        <v>1824</v>
      </c>
      <c r="M1826" t="s">
        <v>223</v>
      </c>
      <c r="N1826">
        <v>75</v>
      </c>
      <c r="O1826" t="s">
        <v>157</v>
      </c>
      <c r="P1826" t="s">
        <v>1821</v>
      </c>
      <c r="Q1826" t="s">
        <v>2</v>
      </c>
      <c r="R1826" t="s">
        <v>1821</v>
      </c>
      <c r="S1826" t="s">
        <v>2</v>
      </c>
      <c r="T1826" t="s">
        <v>2</v>
      </c>
      <c r="U1826" t="s">
        <v>2</v>
      </c>
      <c r="V1826" t="s">
        <v>2</v>
      </c>
      <c r="W1826" t="s">
        <v>2</v>
      </c>
      <c r="X1826" t="s">
        <v>2</v>
      </c>
      <c r="Y1826" t="s">
        <v>2</v>
      </c>
      <c r="Z1826">
        <v>2010</v>
      </c>
      <c r="AA1826" t="s">
        <v>1488</v>
      </c>
      <c r="AB1826" t="s">
        <v>1666</v>
      </c>
      <c r="AC1826" t="s">
        <v>196</v>
      </c>
      <c r="AD1826" t="s">
        <v>211</v>
      </c>
      <c r="AE1826" t="s">
        <v>1490</v>
      </c>
      <c r="AF1826" t="s">
        <v>1491</v>
      </c>
      <c r="AG1826" t="s">
        <v>2</v>
      </c>
      <c r="AH1826" t="s">
        <v>2</v>
      </c>
    </row>
    <row r="1827" spans="1:34">
      <c r="A1827">
        <v>7415</v>
      </c>
      <c r="B1827">
        <v>1071042</v>
      </c>
      <c r="C1827" t="s">
        <v>149</v>
      </c>
      <c r="D1827" t="str">
        <f t="shared" ca="1" si="84"/>
        <v>DZVJXIOYFQ</v>
      </c>
      <c r="E1827" t="str">
        <f t="shared" ca="1" si="85"/>
        <v>Ajsmwbpalwuvr</v>
      </c>
      <c r="F1827" t="s">
        <v>150</v>
      </c>
      <c r="G1827" t="s">
        <v>167</v>
      </c>
      <c r="H1827" s="149" t="str">
        <f t="shared" ca="1" si="86"/>
        <v>20/11/1994</v>
      </c>
      <c r="I1827" t="s">
        <v>1644</v>
      </c>
      <c r="J1827" t="s">
        <v>2</v>
      </c>
      <c r="K1827" t="s">
        <v>1825</v>
      </c>
      <c r="L1827" t="s">
        <v>1826</v>
      </c>
      <c r="M1827" t="s">
        <v>1413</v>
      </c>
      <c r="N1827">
        <v>94</v>
      </c>
      <c r="O1827" t="s">
        <v>157</v>
      </c>
      <c r="P1827" t="s">
        <v>2</v>
      </c>
      <c r="Q1827" t="s">
        <v>2</v>
      </c>
      <c r="R1827" t="s">
        <v>2</v>
      </c>
      <c r="S1827" t="s">
        <v>2</v>
      </c>
      <c r="T1827" t="s">
        <v>2</v>
      </c>
      <c r="U1827" t="s">
        <v>2</v>
      </c>
      <c r="V1827" t="s">
        <v>2</v>
      </c>
      <c r="W1827" t="s">
        <v>2</v>
      </c>
      <c r="X1827" t="s">
        <v>2</v>
      </c>
      <c r="Y1827" t="s">
        <v>2</v>
      </c>
      <c r="Z1827">
        <v>2010</v>
      </c>
      <c r="AA1827" t="s">
        <v>1488</v>
      </c>
      <c r="AB1827" t="s">
        <v>1666</v>
      </c>
      <c r="AC1827" t="s">
        <v>196</v>
      </c>
      <c r="AD1827" t="s">
        <v>200</v>
      </c>
      <c r="AE1827" t="s">
        <v>1490</v>
      </c>
      <c r="AF1827" t="s">
        <v>1491</v>
      </c>
      <c r="AG1827" t="s">
        <v>2</v>
      </c>
      <c r="AH1827" t="s">
        <v>2</v>
      </c>
    </row>
    <row r="1828" spans="1:34">
      <c r="A1828">
        <v>7415</v>
      </c>
      <c r="B1828">
        <v>1071105</v>
      </c>
      <c r="C1828" t="s">
        <v>149</v>
      </c>
      <c r="D1828" t="str">
        <f t="shared" ca="1" si="84"/>
        <v>MVOPLPPYQN</v>
      </c>
      <c r="E1828" t="str">
        <f t="shared" ca="1" si="85"/>
        <v>Zpqxwcdeqggyl</v>
      </c>
      <c r="F1828" t="s">
        <v>150</v>
      </c>
      <c r="G1828" t="s">
        <v>167</v>
      </c>
      <c r="H1828" s="149" t="str">
        <f t="shared" ca="1" si="86"/>
        <v>1/12/1995</v>
      </c>
      <c r="I1828" t="s">
        <v>1650</v>
      </c>
      <c r="J1828" t="s">
        <v>2</v>
      </c>
      <c r="K1828" t="s">
        <v>1827</v>
      </c>
      <c r="L1828" t="s">
        <v>1828</v>
      </c>
      <c r="M1828" t="s">
        <v>1139</v>
      </c>
      <c r="N1828">
        <v>78</v>
      </c>
      <c r="O1828" t="s">
        <v>157</v>
      </c>
      <c r="P1828" t="s">
        <v>2</v>
      </c>
      <c r="Q1828" t="s">
        <v>2</v>
      </c>
      <c r="R1828" t="s">
        <v>2</v>
      </c>
      <c r="S1828" t="s">
        <v>2</v>
      </c>
      <c r="T1828" t="s">
        <v>2</v>
      </c>
      <c r="U1828" t="s">
        <v>2</v>
      </c>
      <c r="V1828" t="s">
        <v>2</v>
      </c>
      <c r="W1828" t="s">
        <v>2</v>
      </c>
      <c r="X1828" t="s">
        <v>2</v>
      </c>
      <c r="Y1828" t="s">
        <v>2</v>
      </c>
      <c r="Z1828">
        <v>2008</v>
      </c>
      <c r="AA1828" t="s">
        <v>1488</v>
      </c>
      <c r="AB1828" t="s">
        <v>1489</v>
      </c>
      <c r="AC1828" t="s">
        <v>2</v>
      </c>
      <c r="AD1828" t="s">
        <v>230</v>
      </c>
      <c r="AE1828" t="s">
        <v>1490</v>
      </c>
      <c r="AF1828" t="s">
        <v>1700</v>
      </c>
      <c r="AG1828" t="s">
        <v>2</v>
      </c>
      <c r="AH1828" t="s">
        <v>2</v>
      </c>
    </row>
    <row r="1829" spans="1:34">
      <c r="A1829">
        <v>7415</v>
      </c>
      <c r="B1829">
        <v>1071111</v>
      </c>
      <c r="C1829" t="s">
        <v>149</v>
      </c>
      <c r="D1829" t="str">
        <f t="shared" ca="1" si="84"/>
        <v>JNCAOIMYMY</v>
      </c>
      <c r="E1829" t="str">
        <f t="shared" ca="1" si="85"/>
        <v>Cghkghiswymne</v>
      </c>
      <c r="F1829" t="s">
        <v>150</v>
      </c>
      <c r="G1829" t="s">
        <v>167</v>
      </c>
      <c r="H1829" s="149" t="str">
        <f t="shared" ca="1" si="86"/>
        <v>28/12/1996</v>
      </c>
      <c r="I1829" t="s">
        <v>1650</v>
      </c>
      <c r="J1829" t="s">
        <v>2</v>
      </c>
      <c r="K1829" t="s">
        <v>1684</v>
      </c>
      <c r="L1829" t="s">
        <v>1685</v>
      </c>
      <c r="M1829" t="s">
        <v>223</v>
      </c>
      <c r="N1829">
        <v>75</v>
      </c>
      <c r="O1829" t="s">
        <v>157</v>
      </c>
      <c r="P1829" t="s">
        <v>2</v>
      </c>
      <c r="Q1829" t="s">
        <v>2</v>
      </c>
      <c r="R1829" t="s">
        <v>2</v>
      </c>
      <c r="S1829" t="s">
        <v>2</v>
      </c>
      <c r="T1829" t="s">
        <v>2</v>
      </c>
      <c r="U1829" t="s">
        <v>2</v>
      </c>
      <c r="V1829" t="s">
        <v>2</v>
      </c>
      <c r="W1829" t="s">
        <v>2</v>
      </c>
      <c r="X1829" t="s">
        <v>2</v>
      </c>
      <c r="Y1829" t="s">
        <v>2</v>
      </c>
      <c r="Z1829">
        <v>2010</v>
      </c>
      <c r="AA1829" t="s">
        <v>1488</v>
      </c>
      <c r="AB1829" t="s">
        <v>1666</v>
      </c>
      <c r="AC1829" t="s">
        <v>199</v>
      </c>
      <c r="AD1829" t="s">
        <v>201</v>
      </c>
      <c r="AE1829" t="s">
        <v>1718</v>
      </c>
      <c r="AF1829" t="s">
        <v>1491</v>
      </c>
      <c r="AG1829" t="s">
        <v>2</v>
      </c>
      <c r="AH1829" t="s">
        <v>2</v>
      </c>
    </row>
    <row r="1830" spans="1:34">
      <c r="A1830">
        <v>7415</v>
      </c>
      <c r="B1830">
        <v>1071305</v>
      </c>
      <c r="C1830" t="s">
        <v>149</v>
      </c>
      <c r="D1830" t="str">
        <f t="shared" ca="1" si="84"/>
        <v>ETTERIKKRK</v>
      </c>
      <c r="E1830" t="str">
        <f t="shared" ca="1" si="85"/>
        <v>Xwktjfwkepjbn</v>
      </c>
      <c r="F1830" t="s">
        <v>150</v>
      </c>
      <c r="G1830" t="s">
        <v>167</v>
      </c>
      <c r="H1830" s="149" t="str">
        <f t="shared" ca="1" si="86"/>
        <v>6/12/1995</v>
      </c>
      <c r="I1830" t="s">
        <v>1650</v>
      </c>
      <c r="J1830" t="s">
        <v>2</v>
      </c>
      <c r="K1830" t="s">
        <v>1781</v>
      </c>
      <c r="L1830" t="s">
        <v>1782</v>
      </c>
      <c r="M1830" t="s">
        <v>1740</v>
      </c>
      <c r="N1830">
        <v>93</v>
      </c>
      <c r="O1830" t="s">
        <v>157</v>
      </c>
      <c r="P1830" t="s">
        <v>2</v>
      </c>
      <c r="Q1830" t="s">
        <v>2</v>
      </c>
      <c r="R1830" t="s">
        <v>2</v>
      </c>
      <c r="S1830" t="s">
        <v>2</v>
      </c>
      <c r="T1830" t="s">
        <v>2</v>
      </c>
      <c r="U1830" t="s">
        <v>2</v>
      </c>
      <c r="V1830" t="s">
        <v>2</v>
      </c>
      <c r="W1830" t="s">
        <v>2</v>
      </c>
      <c r="X1830" t="s">
        <v>2</v>
      </c>
      <c r="Y1830" t="s">
        <v>2</v>
      </c>
      <c r="Z1830">
        <v>2010</v>
      </c>
      <c r="AA1830" t="s">
        <v>1488</v>
      </c>
      <c r="AB1830" t="s">
        <v>1666</v>
      </c>
      <c r="AC1830" t="s">
        <v>196</v>
      </c>
      <c r="AD1830" t="s">
        <v>224</v>
      </c>
      <c r="AE1830" t="s">
        <v>1718</v>
      </c>
      <c r="AF1830" t="s">
        <v>1491</v>
      </c>
      <c r="AG1830" t="s">
        <v>2</v>
      </c>
      <c r="AH1830" t="s">
        <v>2</v>
      </c>
    </row>
    <row r="1831" spans="1:34">
      <c r="A1831">
        <v>7415</v>
      </c>
      <c r="B1831">
        <v>1072094</v>
      </c>
      <c r="C1831" t="s">
        <v>149</v>
      </c>
      <c r="D1831" t="str">
        <f t="shared" ca="1" si="84"/>
        <v>LWTWOFJXXP</v>
      </c>
      <c r="E1831" t="str">
        <f t="shared" ca="1" si="85"/>
        <v>Byvtxzpahdwup</v>
      </c>
      <c r="F1831" t="s">
        <v>150</v>
      </c>
      <c r="G1831" t="s">
        <v>167</v>
      </c>
      <c r="H1831" s="149" t="str">
        <f t="shared" ca="1" si="86"/>
        <v>6/9/1997</v>
      </c>
      <c r="I1831" t="s">
        <v>1644</v>
      </c>
      <c r="J1831" t="s">
        <v>2</v>
      </c>
      <c r="K1831" t="s">
        <v>2</v>
      </c>
      <c r="L1831" t="s">
        <v>2</v>
      </c>
      <c r="M1831" t="s">
        <v>2</v>
      </c>
      <c r="N1831" t="s">
        <v>2</v>
      </c>
      <c r="O1831" t="s">
        <v>2</v>
      </c>
      <c r="P1831" t="s">
        <v>2</v>
      </c>
      <c r="Q1831" t="s">
        <v>2</v>
      </c>
      <c r="R1831" t="s">
        <v>2</v>
      </c>
      <c r="S1831" t="s">
        <v>2</v>
      </c>
      <c r="T1831" t="s">
        <v>2</v>
      </c>
      <c r="U1831" t="s">
        <v>2</v>
      </c>
      <c r="V1831" t="s">
        <v>2</v>
      </c>
      <c r="W1831" t="s">
        <v>2</v>
      </c>
      <c r="X1831" t="s">
        <v>2</v>
      </c>
      <c r="Y1831" t="s">
        <v>2</v>
      </c>
      <c r="Z1831">
        <v>2009</v>
      </c>
      <c r="AA1831" t="s">
        <v>1488</v>
      </c>
      <c r="AB1831" t="s">
        <v>1666</v>
      </c>
      <c r="AC1831" t="s">
        <v>196</v>
      </c>
      <c r="AD1831" t="s">
        <v>200</v>
      </c>
      <c r="AE1831" t="s">
        <v>1490</v>
      </c>
      <c r="AF1831" t="s">
        <v>1491</v>
      </c>
      <c r="AG1831" t="s">
        <v>2</v>
      </c>
      <c r="AH1831" t="s">
        <v>2</v>
      </c>
    </row>
    <row r="1832" spans="1:34">
      <c r="A1832">
        <v>7415</v>
      </c>
      <c r="B1832">
        <v>1073279</v>
      </c>
      <c r="C1832" t="s">
        <v>149</v>
      </c>
      <c r="D1832" t="str">
        <f t="shared" ca="1" si="84"/>
        <v>ELSXJFRJCX</v>
      </c>
      <c r="E1832" t="str">
        <f t="shared" ca="1" si="85"/>
        <v>Wymvyzzdsvgoa</v>
      </c>
      <c r="F1832" t="s">
        <v>150</v>
      </c>
      <c r="G1832" t="s">
        <v>167</v>
      </c>
      <c r="H1832" s="149" t="str">
        <f t="shared" ca="1" si="86"/>
        <v>22/6/1996</v>
      </c>
      <c r="I1832" t="s">
        <v>1650</v>
      </c>
      <c r="J1832" t="s">
        <v>2</v>
      </c>
      <c r="K1832" t="s">
        <v>1829</v>
      </c>
      <c r="L1832" t="s">
        <v>1830</v>
      </c>
      <c r="M1832" t="s">
        <v>1281</v>
      </c>
      <c r="N1832">
        <v>60</v>
      </c>
      <c r="O1832" t="s">
        <v>157</v>
      </c>
      <c r="P1832" t="s">
        <v>2</v>
      </c>
      <c r="Q1832" t="s">
        <v>2</v>
      </c>
      <c r="R1832" t="s">
        <v>2</v>
      </c>
      <c r="S1832" t="s">
        <v>2</v>
      </c>
      <c r="T1832" t="s">
        <v>2</v>
      </c>
      <c r="U1832" t="s">
        <v>2</v>
      </c>
      <c r="V1832" t="s">
        <v>2</v>
      </c>
      <c r="W1832" t="s">
        <v>2</v>
      </c>
      <c r="X1832" t="s">
        <v>2</v>
      </c>
      <c r="Y1832" t="s">
        <v>2</v>
      </c>
      <c r="Z1832">
        <v>2010</v>
      </c>
      <c r="AA1832" t="s">
        <v>1488</v>
      </c>
      <c r="AB1832" t="s">
        <v>1666</v>
      </c>
      <c r="AC1832" t="s">
        <v>196</v>
      </c>
      <c r="AD1832" t="s">
        <v>224</v>
      </c>
      <c r="AE1832" t="s">
        <v>1661</v>
      </c>
      <c r="AF1832" t="s">
        <v>1491</v>
      </c>
      <c r="AG1832" t="s">
        <v>2</v>
      </c>
      <c r="AH1832" t="s">
        <v>2</v>
      </c>
    </row>
    <row r="1833" spans="1:34">
      <c r="A1833">
        <v>7415</v>
      </c>
      <c r="B1833">
        <v>1073669</v>
      </c>
      <c r="C1833" t="s">
        <v>149</v>
      </c>
      <c r="D1833" t="str">
        <f t="shared" ca="1" si="84"/>
        <v>YCQSUZOZMO</v>
      </c>
      <c r="E1833" t="str">
        <f t="shared" ca="1" si="85"/>
        <v>Zffmrbryyrbee</v>
      </c>
      <c r="F1833" t="s">
        <v>150</v>
      </c>
      <c r="G1833" t="s">
        <v>167</v>
      </c>
      <c r="H1833" s="149" t="str">
        <f t="shared" ca="1" si="86"/>
        <v>25/12/1996</v>
      </c>
      <c r="I1833" t="s">
        <v>1650</v>
      </c>
      <c r="J1833" t="s">
        <v>2</v>
      </c>
      <c r="K1833" t="s">
        <v>1831</v>
      </c>
      <c r="L1833" t="s">
        <v>1832</v>
      </c>
      <c r="M1833" t="s">
        <v>223</v>
      </c>
      <c r="N1833">
        <v>75</v>
      </c>
      <c r="O1833" t="s">
        <v>157</v>
      </c>
      <c r="P1833" t="s">
        <v>2</v>
      </c>
      <c r="Q1833" t="s">
        <v>2</v>
      </c>
      <c r="R1833" t="s">
        <v>2</v>
      </c>
      <c r="S1833" t="s">
        <v>2</v>
      </c>
      <c r="T1833" t="s">
        <v>2</v>
      </c>
      <c r="U1833" t="s">
        <v>2</v>
      </c>
      <c r="V1833" t="s">
        <v>2</v>
      </c>
      <c r="W1833" t="s">
        <v>2</v>
      </c>
      <c r="X1833" t="s">
        <v>2</v>
      </c>
      <c r="Y1833" t="s">
        <v>2</v>
      </c>
      <c r="Z1833">
        <v>2010</v>
      </c>
      <c r="AA1833" t="s">
        <v>1488</v>
      </c>
      <c r="AB1833" t="s">
        <v>1666</v>
      </c>
      <c r="AC1833" t="s">
        <v>196</v>
      </c>
      <c r="AD1833" t="s">
        <v>211</v>
      </c>
      <c r="AE1833" t="s">
        <v>1490</v>
      </c>
      <c r="AF1833" t="s">
        <v>1491</v>
      </c>
      <c r="AG1833" t="s">
        <v>2</v>
      </c>
      <c r="AH1833" t="s">
        <v>2</v>
      </c>
    </row>
    <row r="1834" spans="1:34">
      <c r="A1834">
        <v>7415</v>
      </c>
      <c r="B1834">
        <v>1073847</v>
      </c>
      <c r="C1834" t="s">
        <v>149</v>
      </c>
      <c r="D1834" t="str">
        <f t="shared" ca="1" si="84"/>
        <v>IUHQFTZYQX</v>
      </c>
      <c r="E1834" t="str">
        <f t="shared" ca="1" si="85"/>
        <v>Ojhfqomkdqetr</v>
      </c>
      <c r="F1834" t="s">
        <v>150</v>
      </c>
      <c r="G1834" t="s">
        <v>167</v>
      </c>
      <c r="H1834" s="149" t="str">
        <f t="shared" ca="1" si="86"/>
        <v>25/10/1996</v>
      </c>
      <c r="I1834" t="s">
        <v>1650</v>
      </c>
      <c r="J1834" t="s">
        <v>2</v>
      </c>
      <c r="K1834" t="s">
        <v>1684</v>
      </c>
      <c r="L1834" t="s">
        <v>1685</v>
      </c>
      <c r="M1834" t="s">
        <v>223</v>
      </c>
      <c r="N1834">
        <v>75</v>
      </c>
      <c r="O1834" t="s">
        <v>157</v>
      </c>
      <c r="P1834" t="s">
        <v>2</v>
      </c>
      <c r="Q1834" t="s">
        <v>2</v>
      </c>
      <c r="R1834" t="s">
        <v>2</v>
      </c>
      <c r="S1834" t="s">
        <v>2</v>
      </c>
      <c r="T1834" t="s">
        <v>2</v>
      </c>
      <c r="U1834" t="s">
        <v>2</v>
      </c>
      <c r="V1834" t="s">
        <v>2</v>
      </c>
      <c r="W1834" t="s">
        <v>2</v>
      </c>
      <c r="X1834" t="s">
        <v>2</v>
      </c>
      <c r="Y1834" t="s">
        <v>2</v>
      </c>
      <c r="Z1834">
        <v>2009</v>
      </c>
      <c r="AA1834" t="s">
        <v>1488</v>
      </c>
      <c r="AB1834" t="s">
        <v>1666</v>
      </c>
      <c r="AC1834" t="s">
        <v>199</v>
      </c>
      <c r="AD1834" t="s">
        <v>201</v>
      </c>
      <c r="AE1834" t="s">
        <v>1490</v>
      </c>
      <c r="AF1834" t="s">
        <v>1491</v>
      </c>
      <c r="AG1834" t="s">
        <v>2</v>
      </c>
      <c r="AH1834" t="s">
        <v>2</v>
      </c>
    </row>
    <row r="1835" spans="1:34">
      <c r="A1835">
        <v>7415</v>
      </c>
      <c r="B1835">
        <v>1074209</v>
      </c>
      <c r="C1835" t="s">
        <v>183</v>
      </c>
      <c r="D1835" t="str">
        <f t="shared" ca="1" si="84"/>
        <v>ZAHEMZDVJO</v>
      </c>
      <c r="E1835" t="str">
        <f t="shared" ca="1" si="85"/>
        <v>Glncgewslqvru</v>
      </c>
      <c r="F1835" t="s">
        <v>150</v>
      </c>
      <c r="G1835" t="s">
        <v>167</v>
      </c>
      <c r="H1835" s="149" t="str">
        <f t="shared" ca="1" si="86"/>
        <v>17/6/1994</v>
      </c>
      <c r="I1835" t="s">
        <v>1644</v>
      </c>
      <c r="J1835" t="s">
        <v>2</v>
      </c>
      <c r="K1835" t="s">
        <v>2</v>
      </c>
      <c r="L1835" t="s">
        <v>2</v>
      </c>
      <c r="M1835" t="s">
        <v>2</v>
      </c>
      <c r="N1835" t="s">
        <v>2</v>
      </c>
      <c r="O1835" t="s">
        <v>2</v>
      </c>
      <c r="P1835" t="s">
        <v>2</v>
      </c>
      <c r="Q1835" t="s">
        <v>2</v>
      </c>
      <c r="R1835" t="s">
        <v>2</v>
      </c>
      <c r="S1835" t="s">
        <v>2</v>
      </c>
      <c r="T1835" t="s">
        <v>2</v>
      </c>
      <c r="U1835" t="s">
        <v>2</v>
      </c>
      <c r="V1835" t="s">
        <v>2</v>
      </c>
      <c r="W1835" t="s">
        <v>2</v>
      </c>
      <c r="X1835" t="s">
        <v>2</v>
      </c>
      <c r="Y1835" t="s">
        <v>2</v>
      </c>
      <c r="Z1835">
        <v>2008</v>
      </c>
      <c r="AA1835" t="s">
        <v>1488</v>
      </c>
      <c r="AB1835" t="s">
        <v>1653</v>
      </c>
      <c r="AC1835" t="s">
        <v>2</v>
      </c>
      <c r="AD1835" t="s">
        <v>1676</v>
      </c>
      <c r="AE1835" t="s">
        <v>1490</v>
      </c>
      <c r="AF1835" t="s">
        <v>1491</v>
      </c>
      <c r="AG1835" t="s">
        <v>2</v>
      </c>
      <c r="AH1835" t="s">
        <v>2</v>
      </c>
    </row>
    <row r="1836" spans="1:34">
      <c r="A1836">
        <v>7415</v>
      </c>
      <c r="B1836">
        <v>1075567</v>
      </c>
      <c r="C1836" t="s">
        <v>149</v>
      </c>
      <c r="D1836" t="str">
        <f t="shared" ca="1" si="84"/>
        <v>BTUKMOFXVP</v>
      </c>
      <c r="E1836" t="str">
        <f t="shared" ca="1" si="85"/>
        <v>Fmdqcrzwwkccv</v>
      </c>
      <c r="F1836" t="s">
        <v>150</v>
      </c>
      <c r="G1836" t="s">
        <v>167</v>
      </c>
      <c r="H1836" s="149" t="str">
        <f t="shared" ca="1" si="86"/>
        <v>14/2/1995</v>
      </c>
      <c r="I1836" t="s">
        <v>1644</v>
      </c>
      <c r="J1836" t="s">
        <v>2</v>
      </c>
      <c r="K1836" t="s">
        <v>1833</v>
      </c>
      <c r="L1836" t="s">
        <v>1834</v>
      </c>
      <c r="M1836" t="s">
        <v>1835</v>
      </c>
      <c r="N1836">
        <v>77</v>
      </c>
      <c r="O1836" t="s">
        <v>157</v>
      </c>
      <c r="P1836" t="s">
        <v>2</v>
      </c>
      <c r="Q1836" t="s">
        <v>2</v>
      </c>
      <c r="R1836" t="s">
        <v>2</v>
      </c>
      <c r="S1836" t="s">
        <v>2</v>
      </c>
      <c r="T1836" t="s">
        <v>2</v>
      </c>
      <c r="U1836" t="s">
        <v>2</v>
      </c>
      <c r="V1836" t="s">
        <v>2</v>
      </c>
      <c r="W1836" t="s">
        <v>2</v>
      </c>
      <c r="X1836" t="s">
        <v>2</v>
      </c>
      <c r="Y1836" t="s">
        <v>2</v>
      </c>
      <c r="Z1836">
        <v>2010</v>
      </c>
      <c r="AA1836" t="s">
        <v>1488</v>
      </c>
      <c r="AB1836" t="s">
        <v>1645</v>
      </c>
      <c r="AC1836" t="s">
        <v>2</v>
      </c>
      <c r="AD1836" t="s">
        <v>251</v>
      </c>
      <c r="AE1836" t="s">
        <v>1649</v>
      </c>
      <c r="AF1836" t="s">
        <v>1491</v>
      </c>
      <c r="AG1836" t="s">
        <v>2</v>
      </c>
      <c r="AH1836" t="s">
        <v>2</v>
      </c>
    </row>
    <row r="1837" spans="1:34">
      <c r="A1837">
        <v>7415</v>
      </c>
      <c r="B1837">
        <v>1075775</v>
      </c>
      <c r="C1837" t="s">
        <v>183</v>
      </c>
      <c r="D1837" t="str">
        <f t="shared" ca="1" si="84"/>
        <v>CZJZKMXEVN</v>
      </c>
      <c r="E1837" t="str">
        <f t="shared" ca="1" si="85"/>
        <v>Qyxdyrultydbs</v>
      </c>
      <c r="F1837" t="s">
        <v>150</v>
      </c>
      <c r="G1837" t="s">
        <v>167</v>
      </c>
      <c r="H1837" s="149" t="str">
        <f t="shared" ca="1" si="86"/>
        <v>10/5/1996</v>
      </c>
      <c r="I1837" t="s">
        <v>1650</v>
      </c>
      <c r="J1837" t="s">
        <v>2</v>
      </c>
      <c r="K1837" t="s">
        <v>1712</v>
      </c>
      <c r="L1837" t="s">
        <v>1713</v>
      </c>
      <c r="M1837" t="s">
        <v>315</v>
      </c>
      <c r="N1837">
        <v>94</v>
      </c>
      <c r="O1837" t="s">
        <v>157</v>
      </c>
      <c r="P1837" t="s">
        <v>2</v>
      </c>
      <c r="Q1837" t="s">
        <v>2</v>
      </c>
      <c r="R1837" t="s">
        <v>2</v>
      </c>
      <c r="S1837" t="s">
        <v>2</v>
      </c>
      <c r="T1837" t="s">
        <v>2</v>
      </c>
      <c r="U1837" t="s">
        <v>2</v>
      </c>
      <c r="V1837" t="s">
        <v>2</v>
      </c>
      <c r="W1837" t="s">
        <v>2</v>
      </c>
      <c r="X1837" t="s">
        <v>2</v>
      </c>
      <c r="Y1837" t="s">
        <v>2</v>
      </c>
      <c r="Z1837">
        <v>2010</v>
      </c>
      <c r="AA1837" t="s">
        <v>1488</v>
      </c>
      <c r="AB1837" t="s">
        <v>1698</v>
      </c>
      <c r="AC1837" t="s">
        <v>2</v>
      </c>
      <c r="AD1837" t="s">
        <v>717</v>
      </c>
      <c r="AE1837" t="s">
        <v>1490</v>
      </c>
      <c r="AF1837" t="s">
        <v>1491</v>
      </c>
      <c r="AG1837" t="s">
        <v>2</v>
      </c>
      <c r="AH1837" t="s">
        <v>2</v>
      </c>
    </row>
    <row r="1838" spans="1:34">
      <c r="A1838">
        <v>7415</v>
      </c>
      <c r="B1838">
        <v>1075945</v>
      </c>
      <c r="C1838" t="s">
        <v>149</v>
      </c>
      <c r="D1838" t="str">
        <f t="shared" ca="1" si="84"/>
        <v>QQDWTZQBCU</v>
      </c>
      <c r="E1838" t="str">
        <f t="shared" ca="1" si="85"/>
        <v>Qexqxtdbxurcf</v>
      </c>
      <c r="F1838" t="s">
        <v>150</v>
      </c>
      <c r="G1838" t="s">
        <v>167</v>
      </c>
      <c r="H1838" s="149" t="str">
        <f t="shared" ca="1" si="86"/>
        <v>27/9/1994</v>
      </c>
      <c r="I1838" t="s">
        <v>1750</v>
      </c>
      <c r="J1838" t="s">
        <v>2</v>
      </c>
      <c r="K1838" t="s">
        <v>2</v>
      </c>
      <c r="L1838" t="s">
        <v>2</v>
      </c>
      <c r="M1838" t="s">
        <v>2</v>
      </c>
      <c r="N1838" t="s">
        <v>2</v>
      </c>
      <c r="O1838" t="s">
        <v>2</v>
      </c>
      <c r="P1838" t="s">
        <v>2</v>
      </c>
      <c r="Q1838" t="s">
        <v>2</v>
      </c>
      <c r="R1838" t="s">
        <v>2</v>
      </c>
      <c r="S1838" t="s">
        <v>2</v>
      </c>
      <c r="T1838" t="s">
        <v>2</v>
      </c>
      <c r="U1838" t="s">
        <v>2</v>
      </c>
      <c r="V1838" t="s">
        <v>2</v>
      </c>
      <c r="W1838" t="s">
        <v>2</v>
      </c>
      <c r="X1838" t="s">
        <v>2</v>
      </c>
      <c r="Y1838" t="s">
        <v>2</v>
      </c>
      <c r="Z1838" t="s">
        <v>2</v>
      </c>
      <c r="AA1838" t="s">
        <v>2</v>
      </c>
      <c r="AB1838" t="s">
        <v>2</v>
      </c>
      <c r="AC1838" t="s">
        <v>2</v>
      </c>
      <c r="AD1838" t="s">
        <v>2</v>
      </c>
      <c r="AE1838" t="s">
        <v>2</v>
      </c>
      <c r="AF1838" t="s">
        <v>2</v>
      </c>
      <c r="AG1838" t="s">
        <v>2</v>
      </c>
      <c r="AH1838" t="s">
        <v>2</v>
      </c>
    </row>
    <row r="1839" spans="1:34">
      <c r="A1839">
        <v>7415</v>
      </c>
      <c r="B1839">
        <v>1076698</v>
      </c>
      <c r="C1839" t="s">
        <v>149</v>
      </c>
      <c r="D1839" t="str">
        <f t="shared" ca="1" si="84"/>
        <v>TMYVTIOGQC</v>
      </c>
      <c r="E1839" t="str">
        <f t="shared" ca="1" si="85"/>
        <v>Iushypinwfpjj</v>
      </c>
      <c r="F1839" t="s">
        <v>150</v>
      </c>
      <c r="G1839" t="s">
        <v>167</v>
      </c>
      <c r="H1839" s="149" t="str">
        <f t="shared" ca="1" si="86"/>
        <v>13/10/1997</v>
      </c>
      <c r="I1839" t="s">
        <v>1650</v>
      </c>
      <c r="J1839" t="s">
        <v>2</v>
      </c>
      <c r="K1839" t="s">
        <v>1781</v>
      </c>
      <c r="L1839" t="s">
        <v>1782</v>
      </c>
      <c r="M1839" t="s">
        <v>1740</v>
      </c>
      <c r="N1839">
        <v>93</v>
      </c>
      <c r="O1839" t="s">
        <v>157</v>
      </c>
      <c r="P1839" t="s">
        <v>2</v>
      </c>
      <c r="Q1839" t="s">
        <v>2</v>
      </c>
      <c r="R1839" t="s">
        <v>2</v>
      </c>
      <c r="S1839" t="s">
        <v>2</v>
      </c>
      <c r="T1839" t="s">
        <v>2</v>
      </c>
      <c r="U1839" t="s">
        <v>2</v>
      </c>
      <c r="V1839" t="s">
        <v>2</v>
      </c>
      <c r="W1839" t="s">
        <v>2</v>
      </c>
      <c r="X1839" t="s">
        <v>2</v>
      </c>
      <c r="Y1839" t="s">
        <v>2</v>
      </c>
      <c r="Z1839">
        <v>2010</v>
      </c>
      <c r="AA1839" t="s">
        <v>1488</v>
      </c>
      <c r="AB1839" t="s">
        <v>1666</v>
      </c>
      <c r="AC1839" t="s">
        <v>196</v>
      </c>
      <c r="AD1839" t="s">
        <v>224</v>
      </c>
      <c r="AE1839" t="s">
        <v>1490</v>
      </c>
      <c r="AF1839" t="s">
        <v>1491</v>
      </c>
      <c r="AG1839" t="s">
        <v>2</v>
      </c>
      <c r="AH1839" t="s">
        <v>2</v>
      </c>
    </row>
    <row r="1840" spans="1:34">
      <c r="A1840">
        <v>7415</v>
      </c>
      <c r="B1840">
        <v>1077248</v>
      </c>
      <c r="C1840" t="s">
        <v>149</v>
      </c>
      <c r="D1840" t="str">
        <f t="shared" ca="1" si="84"/>
        <v>VXNPXNATIU</v>
      </c>
      <c r="E1840" t="str">
        <f t="shared" ca="1" si="85"/>
        <v>Bbsrjcumugehb</v>
      </c>
      <c r="F1840" t="s">
        <v>150</v>
      </c>
      <c r="G1840" t="s">
        <v>167</v>
      </c>
      <c r="H1840" s="149" t="str">
        <f t="shared" ca="1" si="86"/>
        <v>5/7/1996</v>
      </c>
      <c r="I1840" t="s">
        <v>1650</v>
      </c>
      <c r="J1840" t="s">
        <v>2</v>
      </c>
      <c r="K1840" t="s">
        <v>1836</v>
      </c>
      <c r="L1840" t="s">
        <v>1837</v>
      </c>
      <c r="M1840" t="s">
        <v>1838</v>
      </c>
      <c r="N1840">
        <v>10</v>
      </c>
      <c r="O1840" t="s">
        <v>157</v>
      </c>
      <c r="P1840" t="s">
        <v>2</v>
      </c>
      <c r="Q1840" t="s">
        <v>2</v>
      </c>
      <c r="R1840" t="s">
        <v>2</v>
      </c>
      <c r="S1840" t="s">
        <v>2</v>
      </c>
      <c r="T1840" t="s">
        <v>2</v>
      </c>
      <c r="U1840" t="s">
        <v>2</v>
      </c>
      <c r="V1840" t="s">
        <v>2</v>
      </c>
      <c r="W1840" t="s">
        <v>2</v>
      </c>
      <c r="X1840" t="s">
        <v>2</v>
      </c>
      <c r="Y1840" t="s">
        <v>2</v>
      </c>
      <c r="Z1840">
        <v>2008</v>
      </c>
      <c r="AA1840" t="s">
        <v>1488</v>
      </c>
      <c r="AB1840" t="s">
        <v>1666</v>
      </c>
      <c r="AC1840" t="s">
        <v>199</v>
      </c>
      <c r="AD1840" t="s">
        <v>201</v>
      </c>
      <c r="AE1840" t="s">
        <v>1649</v>
      </c>
      <c r="AF1840" t="s">
        <v>1700</v>
      </c>
      <c r="AG1840" t="s">
        <v>2</v>
      </c>
      <c r="AH1840" t="s">
        <v>2</v>
      </c>
    </row>
    <row r="1841" spans="1:34">
      <c r="A1841">
        <v>7415</v>
      </c>
      <c r="B1841">
        <v>1077367</v>
      </c>
      <c r="C1841" t="s">
        <v>149</v>
      </c>
      <c r="D1841" t="str">
        <f t="shared" ca="1" si="84"/>
        <v>VOXCRPPCIE</v>
      </c>
      <c r="E1841" t="str">
        <f t="shared" ca="1" si="85"/>
        <v>Qumgmhdagrnbz</v>
      </c>
      <c r="F1841" t="s">
        <v>150</v>
      </c>
      <c r="G1841" t="s">
        <v>167</v>
      </c>
      <c r="H1841" s="149" t="str">
        <f t="shared" ca="1" si="86"/>
        <v>14/7/1997</v>
      </c>
      <c r="I1841" t="s">
        <v>1650</v>
      </c>
      <c r="J1841" t="s">
        <v>2</v>
      </c>
      <c r="K1841" t="s">
        <v>1687</v>
      </c>
      <c r="L1841" t="s">
        <v>1688</v>
      </c>
      <c r="M1841" t="s">
        <v>369</v>
      </c>
      <c r="N1841">
        <v>93</v>
      </c>
      <c r="O1841" t="s">
        <v>157</v>
      </c>
      <c r="P1841" t="s">
        <v>2</v>
      </c>
      <c r="Q1841" t="s">
        <v>2</v>
      </c>
      <c r="R1841" t="s">
        <v>2</v>
      </c>
      <c r="S1841" t="s">
        <v>2</v>
      </c>
      <c r="T1841" t="s">
        <v>2</v>
      </c>
      <c r="U1841" t="s">
        <v>2</v>
      </c>
      <c r="V1841" t="s">
        <v>2</v>
      </c>
      <c r="W1841" t="s">
        <v>2</v>
      </c>
      <c r="X1841" t="s">
        <v>2</v>
      </c>
      <c r="Y1841" t="s">
        <v>2</v>
      </c>
      <c r="Z1841">
        <v>2010</v>
      </c>
      <c r="AA1841" t="s">
        <v>1488</v>
      </c>
      <c r="AB1841" t="s">
        <v>1666</v>
      </c>
      <c r="AC1841" t="s">
        <v>196</v>
      </c>
      <c r="AD1841" t="s">
        <v>211</v>
      </c>
      <c r="AE1841" t="s">
        <v>1490</v>
      </c>
      <c r="AF1841" t="s">
        <v>1491</v>
      </c>
      <c r="AG1841" t="s">
        <v>2</v>
      </c>
      <c r="AH1841" t="s">
        <v>2</v>
      </c>
    </row>
    <row r="1842" spans="1:34">
      <c r="A1842">
        <v>7415</v>
      </c>
      <c r="B1842">
        <v>1077606</v>
      </c>
      <c r="C1842" t="s">
        <v>149</v>
      </c>
      <c r="D1842" t="str">
        <f t="shared" ca="1" si="84"/>
        <v>KCLRSLYHRH</v>
      </c>
      <c r="E1842" t="str">
        <f t="shared" ca="1" si="85"/>
        <v>Eqczskbapdxym</v>
      </c>
      <c r="F1842" t="s">
        <v>150</v>
      </c>
      <c r="G1842" t="s">
        <v>167</v>
      </c>
      <c r="H1842" s="149" t="str">
        <f t="shared" ca="1" si="86"/>
        <v>5/11/1996</v>
      </c>
      <c r="I1842" t="s">
        <v>1650</v>
      </c>
      <c r="J1842" t="s">
        <v>2</v>
      </c>
      <c r="K1842" t="s">
        <v>1738</v>
      </c>
      <c r="L1842" t="s">
        <v>1739</v>
      </c>
      <c r="M1842" t="s">
        <v>1740</v>
      </c>
      <c r="N1842">
        <v>93</v>
      </c>
      <c r="O1842" t="s">
        <v>157</v>
      </c>
      <c r="P1842" t="s">
        <v>2</v>
      </c>
      <c r="Q1842" t="s">
        <v>2</v>
      </c>
      <c r="R1842" t="s">
        <v>2</v>
      </c>
      <c r="S1842" t="s">
        <v>2</v>
      </c>
      <c r="T1842" t="s">
        <v>2</v>
      </c>
      <c r="U1842" t="s">
        <v>2</v>
      </c>
      <c r="V1842" t="s">
        <v>2</v>
      </c>
      <c r="W1842" t="s">
        <v>2</v>
      </c>
      <c r="X1842" t="s">
        <v>2</v>
      </c>
      <c r="Y1842" t="s">
        <v>2</v>
      </c>
      <c r="Z1842">
        <v>2008</v>
      </c>
      <c r="AA1842" t="s">
        <v>1488</v>
      </c>
      <c r="AB1842" t="s">
        <v>1666</v>
      </c>
      <c r="AC1842" t="s">
        <v>199</v>
      </c>
      <c r="AD1842" t="s">
        <v>201</v>
      </c>
      <c r="AE1842" t="s">
        <v>1490</v>
      </c>
      <c r="AF1842" t="s">
        <v>1728</v>
      </c>
      <c r="AG1842" t="s">
        <v>2</v>
      </c>
      <c r="AH1842" t="s">
        <v>2</v>
      </c>
    </row>
    <row r="1843" spans="1:34">
      <c r="A1843">
        <v>7415</v>
      </c>
      <c r="B1843">
        <v>1077847</v>
      </c>
      <c r="C1843" t="s">
        <v>183</v>
      </c>
      <c r="D1843" t="str">
        <f t="shared" ca="1" si="84"/>
        <v>XAWSLATGEI</v>
      </c>
      <c r="E1843" t="str">
        <f t="shared" ca="1" si="85"/>
        <v>Lnwisrrilbwmu</v>
      </c>
      <c r="F1843" t="s">
        <v>150</v>
      </c>
      <c r="G1843" t="s">
        <v>151</v>
      </c>
      <c r="H1843" s="149" t="str">
        <f t="shared" ca="1" si="86"/>
        <v>3/9/1996</v>
      </c>
      <c r="I1843" t="s">
        <v>1750</v>
      </c>
      <c r="J1843" t="s">
        <v>2</v>
      </c>
      <c r="K1843" t="s">
        <v>2</v>
      </c>
      <c r="L1843" t="s">
        <v>2</v>
      </c>
      <c r="M1843" t="s">
        <v>2</v>
      </c>
      <c r="N1843" t="s">
        <v>2</v>
      </c>
      <c r="O1843" t="s">
        <v>2</v>
      </c>
      <c r="P1843" t="s">
        <v>2</v>
      </c>
      <c r="Q1843" t="s">
        <v>2</v>
      </c>
      <c r="R1843" t="s">
        <v>2</v>
      </c>
      <c r="S1843" t="s">
        <v>2</v>
      </c>
      <c r="T1843" t="s">
        <v>2</v>
      </c>
      <c r="U1843" t="s">
        <v>2</v>
      </c>
      <c r="V1843" t="s">
        <v>2</v>
      </c>
      <c r="W1843" t="s">
        <v>2</v>
      </c>
      <c r="X1843" t="s">
        <v>2</v>
      </c>
      <c r="Y1843" t="s">
        <v>2</v>
      </c>
      <c r="Z1843" t="s">
        <v>2</v>
      </c>
      <c r="AA1843" t="s">
        <v>1660</v>
      </c>
      <c r="AB1843" t="s">
        <v>2</v>
      </c>
      <c r="AC1843" t="s">
        <v>2</v>
      </c>
      <c r="AD1843" t="s">
        <v>2</v>
      </c>
      <c r="AE1843" t="s">
        <v>1490</v>
      </c>
      <c r="AF1843" t="s">
        <v>1839</v>
      </c>
      <c r="AG1843" t="s">
        <v>2</v>
      </c>
      <c r="AH1843" t="s">
        <v>2</v>
      </c>
    </row>
    <row r="1844" spans="1:34">
      <c r="A1844">
        <v>7415</v>
      </c>
      <c r="B1844">
        <v>1077907</v>
      </c>
      <c r="C1844" t="s">
        <v>149</v>
      </c>
      <c r="D1844" t="str">
        <f t="shared" ca="1" si="84"/>
        <v>VWVXLMGXSO</v>
      </c>
      <c r="E1844" t="str">
        <f t="shared" ca="1" si="85"/>
        <v>Vxocaeymhtkfr</v>
      </c>
      <c r="F1844" t="s">
        <v>150</v>
      </c>
      <c r="G1844" t="s">
        <v>167</v>
      </c>
      <c r="H1844" s="149" t="str">
        <f t="shared" ca="1" si="86"/>
        <v>4/8/1995</v>
      </c>
      <c r="I1844" t="s">
        <v>1650</v>
      </c>
      <c r="J1844" t="s">
        <v>2</v>
      </c>
      <c r="K1844" t="s">
        <v>1687</v>
      </c>
      <c r="L1844" t="s">
        <v>1688</v>
      </c>
      <c r="M1844" t="s">
        <v>369</v>
      </c>
      <c r="N1844">
        <v>93</v>
      </c>
      <c r="O1844" t="s">
        <v>157</v>
      </c>
      <c r="P1844" t="s">
        <v>2</v>
      </c>
      <c r="Q1844" t="s">
        <v>2</v>
      </c>
      <c r="R1844" t="s">
        <v>2</v>
      </c>
      <c r="S1844" t="s">
        <v>2</v>
      </c>
      <c r="T1844" t="s">
        <v>2</v>
      </c>
      <c r="U1844" t="s">
        <v>2</v>
      </c>
      <c r="V1844" t="s">
        <v>2</v>
      </c>
      <c r="W1844" t="s">
        <v>2</v>
      </c>
      <c r="X1844" t="s">
        <v>2</v>
      </c>
      <c r="Y1844" t="s">
        <v>2</v>
      </c>
      <c r="Z1844">
        <v>2010</v>
      </c>
      <c r="AA1844" t="s">
        <v>1488</v>
      </c>
      <c r="AB1844" t="s">
        <v>1666</v>
      </c>
      <c r="AC1844" t="s">
        <v>196</v>
      </c>
      <c r="AD1844" t="s">
        <v>224</v>
      </c>
      <c r="AE1844" t="s">
        <v>1718</v>
      </c>
      <c r="AF1844" t="s">
        <v>1491</v>
      </c>
      <c r="AG1844" t="s">
        <v>2</v>
      </c>
      <c r="AH1844" t="s">
        <v>2</v>
      </c>
    </row>
    <row r="1845" spans="1:34">
      <c r="A1845">
        <v>7415</v>
      </c>
      <c r="B1845">
        <v>1078160</v>
      </c>
      <c r="C1845" t="s">
        <v>149</v>
      </c>
      <c r="D1845" t="str">
        <f t="shared" ca="1" si="84"/>
        <v>JHFENEBHPO</v>
      </c>
      <c r="E1845" t="str">
        <f t="shared" ca="1" si="85"/>
        <v>Nabooztzeayjj</v>
      </c>
      <c r="F1845" t="s">
        <v>150</v>
      </c>
      <c r="G1845" t="s">
        <v>167</v>
      </c>
      <c r="H1845" s="149" t="str">
        <f t="shared" ca="1" si="86"/>
        <v>12/1/1996</v>
      </c>
      <c r="I1845" t="s">
        <v>1650</v>
      </c>
      <c r="J1845" t="s">
        <v>2</v>
      </c>
      <c r="K1845" t="s">
        <v>1687</v>
      </c>
      <c r="L1845" t="s">
        <v>1688</v>
      </c>
      <c r="M1845" t="s">
        <v>369</v>
      </c>
      <c r="N1845">
        <v>93</v>
      </c>
      <c r="O1845" t="s">
        <v>157</v>
      </c>
      <c r="P1845" t="s">
        <v>2</v>
      </c>
      <c r="Q1845" t="s">
        <v>2</v>
      </c>
      <c r="R1845" t="s">
        <v>2</v>
      </c>
      <c r="S1845" t="s">
        <v>2</v>
      </c>
      <c r="T1845" t="s">
        <v>2</v>
      </c>
      <c r="U1845" t="s">
        <v>2</v>
      </c>
      <c r="V1845" t="s">
        <v>2</v>
      </c>
      <c r="W1845" t="s">
        <v>2</v>
      </c>
      <c r="X1845" t="s">
        <v>2</v>
      </c>
      <c r="Y1845" t="s">
        <v>2</v>
      </c>
      <c r="Z1845">
        <v>2010</v>
      </c>
      <c r="AA1845" t="s">
        <v>1488</v>
      </c>
      <c r="AB1845" t="s">
        <v>1666</v>
      </c>
      <c r="AC1845" t="s">
        <v>196</v>
      </c>
      <c r="AD1845" t="s">
        <v>211</v>
      </c>
      <c r="AE1845" t="s">
        <v>1649</v>
      </c>
      <c r="AF1845" t="s">
        <v>1491</v>
      </c>
      <c r="AG1845" t="s">
        <v>2</v>
      </c>
      <c r="AH1845" t="s">
        <v>2</v>
      </c>
    </row>
    <row r="1846" spans="1:34">
      <c r="A1846">
        <v>7415</v>
      </c>
      <c r="B1846">
        <v>1079783</v>
      </c>
      <c r="C1846" t="s">
        <v>149</v>
      </c>
      <c r="D1846" t="str">
        <f t="shared" ca="1" si="84"/>
        <v>NAXSNQTYKJ</v>
      </c>
      <c r="E1846" t="str">
        <f t="shared" ca="1" si="85"/>
        <v>Ybggjggesiiob</v>
      </c>
      <c r="F1846" t="s">
        <v>150</v>
      </c>
      <c r="G1846" t="s">
        <v>167</v>
      </c>
      <c r="H1846" s="149" t="str">
        <f t="shared" ca="1" si="86"/>
        <v>7/8/1997</v>
      </c>
      <c r="I1846" t="s">
        <v>1650</v>
      </c>
      <c r="J1846" t="s">
        <v>2</v>
      </c>
      <c r="K1846" t="s">
        <v>1731</v>
      </c>
      <c r="L1846" t="s">
        <v>1732</v>
      </c>
      <c r="M1846" t="s">
        <v>740</v>
      </c>
      <c r="N1846">
        <v>92</v>
      </c>
      <c r="O1846" t="s">
        <v>157</v>
      </c>
      <c r="P1846" t="s">
        <v>2</v>
      </c>
      <c r="Q1846" t="s">
        <v>2</v>
      </c>
      <c r="R1846" t="s">
        <v>2</v>
      </c>
      <c r="S1846" t="s">
        <v>2</v>
      </c>
      <c r="T1846" t="s">
        <v>2</v>
      </c>
      <c r="U1846" t="s">
        <v>2</v>
      </c>
      <c r="V1846" t="s">
        <v>2</v>
      </c>
      <c r="W1846" t="s">
        <v>2</v>
      </c>
      <c r="X1846" t="s">
        <v>2</v>
      </c>
      <c r="Y1846" t="s">
        <v>2</v>
      </c>
      <c r="Z1846">
        <v>2009</v>
      </c>
      <c r="AA1846" t="s">
        <v>1488</v>
      </c>
      <c r="AB1846" t="s">
        <v>1698</v>
      </c>
      <c r="AC1846" t="s">
        <v>2</v>
      </c>
      <c r="AD1846" t="s">
        <v>847</v>
      </c>
      <c r="AE1846" t="s">
        <v>1490</v>
      </c>
      <c r="AF1846" t="s">
        <v>1667</v>
      </c>
      <c r="AG1846" t="s">
        <v>2</v>
      </c>
      <c r="AH1846" t="s">
        <v>2</v>
      </c>
    </row>
    <row r="1847" spans="1:34">
      <c r="A1847">
        <v>7415</v>
      </c>
      <c r="B1847">
        <v>1080415</v>
      </c>
      <c r="C1847" t="s">
        <v>149</v>
      </c>
      <c r="D1847" t="str">
        <f t="shared" ca="1" si="84"/>
        <v>NKWBAXUPFP</v>
      </c>
      <c r="E1847" t="str">
        <f t="shared" ca="1" si="85"/>
        <v>Elcwlrarfuvmf</v>
      </c>
      <c r="F1847" t="s">
        <v>150</v>
      </c>
      <c r="G1847" t="s">
        <v>167</v>
      </c>
      <c r="H1847" s="149" t="str">
        <f t="shared" ca="1" si="86"/>
        <v>4/2/1994</v>
      </c>
      <c r="I1847" t="s">
        <v>1644</v>
      </c>
      <c r="J1847" t="s">
        <v>2</v>
      </c>
      <c r="K1847" t="s">
        <v>2</v>
      </c>
      <c r="L1847" t="s">
        <v>2</v>
      </c>
      <c r="M1847" t="s">
        <v>2</v>
      </c>
      <c r="N1847" t="s">
        <v>2</v>
      </c>
      <c r="O1847" t="s">
        <v>2</v>
      </c>
      <c r="P1847" t="s">
        <v>2</v>
      </c>
      <c r="Q1847" t="s">
        <v>2</v>
      </c>
      <c r="R1847" t="s">
        <v>2</v>
      </c>
      <c r="S1847" t="s">
        <v>2</v>
      </c>
      <c r="T1847" t="s">
        <v>2</v>
      </c>
      <c r="U1847" t="s">
        <v>2</v>
      </c>
      <c r="V1847" t="s">
        <v>2</v>
      </c>
      <c r="W1847" t="s">
        <v>2</v>
      </c>
      <c r="X1847" t="s">
        <v>2</v>
      </c>
      <c r="Y1847" t="s">
        <v>2</v>
      </c>
      <c r="Z1847">
        <v>2010</v>
      </c>
      <c r="AA1847" t="s">
        <v>1488</v>
      </c>
      <c r="AB1847" t="s">
        <v>1653</v>
      </c>
      <c r="AC1847" t="s">
        <v>2</v>
      </c>
      <c r="AD1847" t="s">
        <v>1676</v>
      </c>
      <c r="AE1847" t="s">
        <v>1490</v>
      </c>
      <c r="AF1847" t="s">
        <v>1491</v>
      </c>
      <c r="AG1847" t="s">
        <v>2</v>
      </c>
      <c r="AH1847" t="s">
        <v>2</v>
      </c>
    </row>
    <row r="1848" spans="1:34">
      <c r="A1848">
        <v>7415</v>
      </c>
      <c r="B1848">
        <v>1080674</v>
      </c>
      <c r="C1848" t="s">
        <v>149</v>
      </c>
      <c r="D1848" t="str">
        <f t="shared" ca="1" si="84"/>
        <v>RKMFTOEUIK</v>
      </c>
      <c r="E1848" t="str">
        <f t="shared" ca="1" si="85"/>
        <v>Nlsnzhguqnbqr</v>
      </c>
      <c r="F1848" t="s">
        <v>150</v>
      </c>
      <c r="G1848" t="s">
        <v>167</v>
      </c>
      <c r="H1848" s="149" t="str">
        <f t="shared" ca="1" si="86"/>
        <v>15/6/1997</v>
      </c>
      <c r="I1848" t="s">
        <v>1644</v>
      </c>
      <c r="J1848" t="s">
        <v>2</v>
      </c>
      <c r="K1848" t="s">
        <v>1840</v>
      </c>
      <c r="L1848" t="s">
        <v>1841</v>
      </c>
      <c r="M1848" t="s">
        <v>768</v>
      </c>
      <c r="N1848">
        <v>94</v>
      </c>
      <c r="O1848" t="s">
        <v>157</v>
      </c>
      <c r="P1848" t="s">
        <v>2</v>
      </c>
      <c r="Q1848" t="s">
        <v>2</v>
      </c>
      <c r="R1848" t="s">
        <v>2</v>
      </c>
      <c r="S1848" t="s">
        <v>2</v>
      </c>
      <c r="T1848" t="s">
        <v>2</v>
      </c>
      <c r="U1848" t="s">
        <v>2</v>
      </c>
      <c r="V1848" t="s">
        <v>2</v>
      </c>
      <c r="W1848" t="s">
        <v>2</v>
      </c>
      <c r="X1848" t="s">
        <v>2</v>
      </c>
      <c r="Y1848" t="s">
        <v>2</v>
      </c>
      <c r="Z1848" t="s">
        <v>2</v>
      </c>
      <c r="AA1848" t="s">
        <v>1660</v>
      </c>
      <c r="AB1848" t="s">
        <v>2</v>
      </c>
      <c r="AC1848" t="s">
        <v>2</v>
      </c>
      <c r="AD1848" t="s">
        <v>2</v>
      </c>
      <c r="AE1848" t="s">
        <v>1649</v>
      </c>
      <c r="AF1848" t="s">
        <v>1842</v>
      </c>
      <c r="AG1848" t="s">
        <v>2</v>
      </c>
      <c r="AH1848" t="s">
        <v>2</v>
      </c>
    </row>
    <row r="1849" spans="1:34">
      <c r="A1849">
        <v>7415</v>
      </c>
      <c r="B1849">
        <v>1080721</v>
      </c>
      <c r="C1849" t="s">
        <v>183</v>
      </c>
      <c r="D1849" t="str">
        <f t="shared" ca="1" si="84"/>
        <v>PZEOESULOT</v>
      </c>
      <c r="E1849" t="str">
        <f t="shared" ca="1" si="85"/>
        <v>Urvsoopyunrug</v>
      </c>
      <c r="F1849" t="s">
        <v>150</v>
      </c>
      <c r="G1849" t="s">
        <v>167</v>
      </c>
      <c r="H1849" s="149" t="str">
        <f t="shared" ca="1" si="86"/>
        <v>25/3/1996</v>
      </c>
      <c r="I1849" t="s">
        <v>1644</v>
      </c>
      <c r="J1849" t="s">
        <v>2</v>
      </c>
      <c r="K1849" t="s">
        <v>2</v>
      </c>
      <c r="L1849" t="s">
        <v>2</v>
      </c>
      <c r="M1849" t="s">
        <v>2</v>
      </c>
      <c r="N1849" t="s">
        <v>2</v>
      </c>
      <c r="O1849" t="s">
        <v>2</v>
      </c>
      <c r="P1849" t="s">
        <v>2</v>
      </c>
      <c r="Q1849" t="s">
        <v>2</v>
      </c>
      <c r="R1849" t="s">
        <v>2</v>
      </c>
      <c r="S1849" t="s">
        <v>2</v>
      </c>
      <c r="T1849" t="s">
        <v>2</v>
      </c>
      <c r="U1849" t="s">
        <v>2</v>
      </c>
      <c r="V1849" t="s">
        <v>2</v>
      </c>
      <c r="W1849" t="s">
        <v>2</v>
      </c>
      <c r="X1849" t="s">
        <v>2</v>
      </c>
      <c r="Y1849" t="s">
        <v>2</v>
      </c>
      <c r="Z1849">
        <v>2010</v>
      </c>
      <c r="AA1849" t="s">
        <v>164</v>
      </c>
      <c r="AB1849" t="s">
        <v>2</v>
      </c>
      <c r="AC1849" t="s">
        <v>2</v>
      </c>
      <c r="AD1849" t="s">
        <v>2</v>
      </c>
      <c r="AE1849" t="s">
        <v>2</v>
      </c>
      <c r="AF1849" t="s">
        <v>2</v>
      </c>
      <c r="AG1849" t="s">
        <v>2</v>
      </c>
      <c r="AH1849" t="s">
        <v>2</v>
      </c>
    </row>
    <row r="1850" spans="1:34">
      <c r="A1850">
        <v>7415</v>
      </c>
      <c r="B1850">
        <v>1080763</v>
      </c>
      <c r="C1850" t="s">
        <v>149</v>
      </c>
      <c r="D1850" t="str">
        <f t="shared" ca="1" si="84"/>
        <v>HZHZRRGFZK</v>
      </c>
      <c r="E1850" t="str">
        <f t="shared" ca="1" si="85"/>
        <v>Qympnbwcchilq</v>
      </c>
      <c r="F1850" t="s">
        <v>150</v>
      </c>
      <c r="G1850" t="s">
        <v>167</v>
      </c>
      <c r="H1850" s="149" t="str">
        <f t="shared" ca="1" si="86"/>
        <v>4/12/1996</v>
      </c>
      <c r="I1850" t="s">
        <v>1650</v>
      </c>
      <c r="J1850" t="s">
        <v>2</v>
      </c>
      <c r="K1850" t="s">
        <v>1370</v>
      </c>
      <c r="L1850" t="s">
        <v>1303</v>
      </c>
      <c r="M1850" t="s">
        <v>768</v>
      </c>
      <c r="N1850">
        <v>94</v>
      </c>
      <c r="O1850" t="s">
        <v>157</v>
      </c>
      <c r="P1850" t="s">
        <v>2</v>
      </c>
      <c r="Q1850" t="s">
        <v>2</v>
      </c>
      <c r="R1850" t="s">
        <v>2</v>
      </c>
      <c r="S1850" t="s">
        <v>2</v>
      </c>
      <c r="T1850" t="s">
        <v>2</v>
      </c>
      <c r="U1850" t="s">
        <v>2</v>
      </c>
      <c r="V1850" t="s">
        <v>2</v>
      </c>
      <c r="W1850" t="s">
        <v>2</v>
      </c>
      <c r="X1850" t="s">
        <v>2</v>
      </c>
      <c r="Y1850" t="s">
        <v>2</v>
      </c>
      <c r="Z1850">
        <v>2010</v>
      </c>
      <c r="AA1850" t="s">
        <v>1488</v>
      </c>
      <c r="AB1850" t="s">
        <v>1645</v>
      </c>
      <c r="AC1850" t="s">
        <v>2</v>
      </c>
      <c r="AD1850" t="s">
        <v>238</v>
      </c>
      <c r="AE1850" t="s">
        <v>1718</v>
      </c>
      <c r="AF1850" t="s">
        <v>1491</v>
      </c>
      <c r="AG1850" t="s">
        <v>2</v>
      </c>
      <c r="AH1850" t="s">
        <v>2</v>
      </c>
    </row>
    <row r="1851" spans="1:34">
      <c r="A1851">
        <v>7415</v>
      </c>
      <c r="B1851">
        <v>1081131</v>
      </c>
      <c r="C1851" t="s">
        <v>183</v>
      </c>
      <c r="D1851" t="str">
        <f t="shared" ca="1" si="84"/>
        <v>KFHJCXQZNZ</v>
      </c>
      <c r="E1851" t="str">
        <f t="shared" ca="1" si="85"/>
        <v>Fxwhfzyzulxwm</v>
      </c>
      <c r="F1851" t="s">
        <v>150</v>
      </c>
      <c r="G1851" t="s">
        <v>167</v>
      </c>
      <c r="H1851" s="149" t="str">
        <f t="shared" ca="1" si="86"/>
        <v>15/2/1994</v>
      </c>
      <c r="I1851" t="s">
        <v>1644</v>
      </c>
      <c r="J1851" t="s">
        <v>2</v>
      </c>
      <c r="K1851" t="s">
        <v>2</v>
      </c>
      <c r="L1851" t="s">
        <v>2</v>
      </c>
      <c r="M1851" t="s">
        <v>2</v>
      </c>
      <c r="N1851" t="s">
        <v>2</v>
      </c>
      <c r="O1851" t="s">
        <v>2</v>
      </c>
      <c r="P1851" t="s">
        <v>2</v>
      </c>
      <c r="Q1851" t="s">
        <v>2</v>
      </c>
      <c r="R1851" t="s">
        <v>2</v>
      </c>
      <c r="S1851" t="s">
        <v>2</v>
      </c>
      <c r="T1851" t="s">
        <v>2</v>
      </c>
      <c r="U1851" t="s">
        <v>2</v>
      </c>
      <c r="V1851" t="s">
        <v>2</v>
      </c>
      <c r="W1851" t="s">
        <v>2</v>
      </c>
      <c r="X1851" t="s">
        <v>2</v>
      </c>
      <c r="Y1851" t="s">
        <v>2</v>
      </c>
      <c r="Z1851">
        <v>2010</v>
      </c>
      <c r="AA1851" t="s">
        <v>1488</v>
      </c>
      <c r="AB1851" t="s">
        <v>1698</v>
      </c>
      <c r="AC1851" t="s">
        <v>2</v>
      </c>
      <c r="AD1851" t="s">
        <v>224</v>
      </c>
      <c r="AE1851" t="s">
        <v>1490</v>
      </c>
      <c r="AF1851" t="s">
        <v>1491</v>
      </c>
      <c r="AG1851" t="s">
        <v>2</v>
      </c>
      <c r="AH1851" t="s">
        <v>2</v>
      </c>
    </row>
    <row r="1852" spans="1:34">
      <c r="A1852">
        <v>7415</v>
      </c>
      <c r="B1852">
        <v>1081303</v>
      </c>
      <c r="C1852" t="s">
        <v>149</v>
      </c>
      <c r="D1852" t="str">
        <f t="shared" ca="1" si="84"/>
        <v>LVIVSUKJNX</v>
      </c>
      <c r="E1852" t="str">
        <f t="shared" ca="1" si="85"/>
        <v>Bjqlceimzfwew</v>
      </c>
      <c r="F1852" t="s">
        <v>150</v>
      </c>
      <c r="G1852" t="s">
        <v>167</v>
      </c>
      <c r="H1852" s="149" t="str">
        <f t="shared" ca="1" si="86"/>
        <v>18/12/1994</v>
      </c>
      <c r="I1852" t="s">
        <v>1650</v>
      </c>
      <c r="J1852" t="s">
        <v>2</v>
      </c>
      <c r="K1852" t="s">
        <v>1829</v>
      </c>
      <c r="L1852" t="s">
        <v>1830</v>
      </c>
      <c r="M1852" t="s">
        <v>1281</v>
      </c>
      <c r="N1852">
        <v>60</v>
      </c>
      <c r="O1852" t="s">
        <v>157</v>
      </c>
      <c r="P1852" t="s">
        <v>2</v>
      </c>
      <c r="Q1852" t="s">
        <v>2</v>
      </c>
      <c r="R1852" t="s">
        <v>2</v>
      </c>
      <c r="S1852" t="s">
        <v>2</v>
      </c>
      <c r="T1852" t="s">
        <v>2</v>
      </c>
      <c r="U1852" t="s">
        <v>2</v>
      </c>
      <c r="V1852" t="s">
        <v>2</v>
      </c>
      <c r="W1852" t="s">
        <v>2</v>
      </c>
      <c r="X1852" t="s">
        <v>2</v>
      </c>
      <c r="Y1852" t="s">
        <v>2</v>
      </c>
      <c r="Z1852">
        <v>2010</v>
      </c>
      <c r="AA1852" t="s">
        <v>1488</v>
      </c>
      <c r="AB1852" t="s">
        <v>1666</v>
      </c>
      <c r="AC1852" t="s">
        <v>196</v>
      </c>
      <c r="AD1852" t="s">
        <v>224</v>
      </c>
      <c r="AE1852" t="s">
        <v>1718</v>
      </c>
      <c r="AF1852" t="s">
        <v>1491</v>
      </c>
      <c r="AG1852" t="s">
        <v>2</v>
      </c>
      <c r="AH1852" t="s">
        <v>2</v>
      </c>
    </row>
    <row r="1853" spans="1:34">
      <c r="A1853">
        <v>7415</v>
      </c>
      <c r="B1853">
        <v>1081375</v>
      </c>
      <c r="C1853" t="s">
        <v>149</v>
      </c>
      <c r="D1853" t="str">
        <f t="shared" ca="1" si="84"/>
        <v>EOACAVXMNM</v>
      </c>
      <c r="E1853" t="str">
        <f t="shared" ca="1" si="85"/>
        <v>Wxiystgkcnnqp</v>
      </c>
      <c r="F1853" t="s">
        <v>150</v>
      </c>
      <c r="G1853" t="s">
        <v>167</v>
      </c>
      <c r="H1853" s="149" t="str">
        <f t="shared" ca="1" si="86"/>
        <v>23/5/1995</v>
      </c>
      <c r="I1853" t="s">
        <v>1644</v>
      </c>
      <c r="J1853" t="s">
        <v>2</v>
      </c>
      <c r="K1853" t="s">
        <v>2</v>
      </c>
      <c r="L1853" t="s">
        <v>2</v>
      </c>
      <c r="M1853" t="s">
        <v>2</v>
      </c>
      <c r="N1853" t="s">
        <v>2</v>
      </c>
      <c r="O1853" t="s">
        <v>2</v>
      </c>
      <c r="P1853" t="s">
        <v>2</v>
      </c>
      <c r="Q1853" t="s">
        <v>2</v>
      </c>
      <c r="R1853" t="s">
        <v>2</v>
      </c>
      <c r="S1853" t="s">
        <v>2</v>
      </c>
      <c r="T1853" t="s">
        <v>2</v>
      </c>
      <c r="U1853" t="s">
        <v>2</v>
      </c>
      <c r="V1853" t="s">
        <v>2</v>
      </c>
      <c r="W1853" t="s">
        <v>2</v>
      </c>
      <c r="X1853" t="s">
        <v>2</v>
      </c>
      <c r="Y1853" t="s">
        <v>2</v>
      </c>
      <c r="Z1853">
        <v>2010</v>
      </c>
      <c r="AA1853" t="s">
        <v>1660</v>
      </c>
      <c r="AB1853" t="s">
        <v>2</v>
      </c>
      <c r="AC1853" t="s">
        <v>2</v>
      </c>
      <c r="AD1853" t="s">
        <v>2</v>
      </c>
      <c r="AE1853" t="s">
        <v>1490</v>
      </c>
      <c r="AF1853" t="s">
        <v>1843</v>
      </c>
      <c r="AG1853" t="s">
        <v>2</v>
      </c>
      <c r="AH1853" t="s">
        <v>2</v>
      </c>
    </row>
    <row r="1854" spans="1:34">
      <c r="A1854">
        <v>7415</v>
      </c>
      <c r="B1854">
        <v>1081740</v>
      </c>
      <c r="C1854" t="s">
        <v>149</v>
      </c>
      <c r="D1854" t="str">
        <f t="shared" ca="1" si="84"/>
        <v>DFKQFULDFX</v>
      </c>
      <c r="E1854" t="str">
        <f t="shared" ca="1" si="85"/>
        <v>Knsdbnhanozne</v>
      </c>
      <c r="F1854" t="s">
        <v>150</v>
      </c>
      <c r="G1854" t="s">
        <v>167</v>
      </c>
      <c r="H1854" s="149" t="str">
        <f t="shared" ca="1" si="86"/>
        <v>18/7/1995</v>
      </c>
      <c r="I1854" t="s">
        <v>1644</v>
      </c>
      <c r="J1854" t="s">
        <v>2</v>
      </c>
      <c r="K1854" t="s">
        <v>2</v>
      </c>
      <c r="L1854" t="s">
        <v>2</v>
      </c>
      <c r="M1854" t="s">
        <v>2</v>
      </c>
      <c r="N1854" t="s">
        <v>2</v>
      </c>
      <c r="O1854" t="s">
        <v>2</v>
      </c>
      <c r="P1854" t="s">
        <v>2</v>
      </c>
      <c r="Q1854" t="s">
        <v>2</v>
      </c>
      <c r="R1854" t="s">
        <v>2</v>
      </c>
      <c r="S1854" t="s">
        <v>2</v>
      </c>
      <c r="T1854" t="s">
        <v>2</v>
      </c>
      <c r="U1854" t="s">
        <v>2</v>
      </c>
      <c r="V1854" t="s">
        <v>2</v>
      </c>
      <c r="W1854" t="s">
        <v>2</v>
      </c>
      <c r="X1854" t="s">
        <v>2</v>
      </c>
      <c r="Y1854" t="s">
        <v>2</v>
      </c>
      <c r="Z1854">
        <v>2010</v>
      </c>
      <c r="AA1854" t="s">
        <v>1488</v>
      </c>
      <c r="AB1854" t="s">
        <v>1666</v>
      </c>
      <c r="AC1854" t="s">
        <v>196</v>
      </c>
      <c r="AD1854" t="s">
        <v>211</v>
      </c>
      <c r="AE1854" t="s">
        <v>1649</v>
      </c>
      <c r="AF1854" t="s">
        <v>1491</v>
      </c>
      <c r="AG1854" t="s">
        <v>2</v>
      </c>
      <c r="AH1854" t="s">
        <v>2</v>
      </c>
    </row>
    <row r="1855" spans="1:34">
      <c r="A1855">
        <v>7415</v>
      </c>
      <c r="B1855">
        <v>1082922</v>
      </c>
      <c r="C1855" t="s">
        <v>149</v>
      </c>
      <c r="D1855" t="str">
        <f t="shared" ca="1" si="84"/>
        <v>YYCIODTZBO</v>
      </c>
      <c r="E1855" t="str">
        <f t="shared" ca="1" si="85"/>
        <v>Rzxmhvnuhmswm</v>
      </c>
      <c r="F1855" t="s">
        <v>150</v>
      </c>
      <c r="G1855" t="s">
        <v>151</v>
      </c>
      <c r="H1855" s="149" t="str">
        <f t="shared" ca="1" si="86"/>
        <v>2/5/1994</v>
      </c>
      <c r="I1855" t="s">
        <v>1650</v>
      </c>
      <c r="J1855" t="s">
        <v>2</v>
      </c>
      <c r="K1855" t="s">
        <v>1684</v>
      </c>
      <c r="L1855" t="s">
        <v>1685</v>
      </c>
      <c r="M1855" t="s">
        <v>223</v>
      </c>
      <c r="N1855">
        <v>75</v>
      </c>
      <c r="O1855" t="s">
        <v>157</v>
      </c>
      <c r="P1855" t="s">
        <v>2</v>
      </c>
      <c r="Q1855" t="s">
        <v>2</v>
      </c>
      <c r="R1855" t="s">
        <v>2</v>
      </c>
      <c r="S1855" t="s">
        <v>2</v>
      </c>
      <c r="T1855" t="s">
        <v>2</v>
      </c>
      <c r="U1855" t="s">
        <v>2</v>
      </c>
      <c r="V1855" t="s">
        <v>2</v>
      </c>
      <c r="W1855" t="s">
        <v>2</v>
      </c>
      <c r="X1855" t="s">
        <v>2</v>
      </c>
      <c r="Y1855" t="s">
        <v>2</v>
      </c>
      <c r="Z1855" t="s">
        <v>2</v>
      </c>
      <c r="AA1855" t="s">
        <v>1660</v>
      </c>
      <c r="AB1855" t="s">
        <v>2</v>
      </c>
      <c r="AC1855" t="s">
        <v>2</v>
      </c>
      <c r="AD1855" t="s">
        <v>2</v>
      </c>
      <c r="AE1855" t="s">
        <v>1649</v>
      </c>
      <c r="AF1855" t="s">
        <v>1844</v>
      </c>
      <c r="AG1855" t="s">
        <v>2</v>
      </c>
      <c r="AH1855" t="s">
        <v>2</v>
      </c>
    </row>
    <row r="1856" spans="1:34">
      <c r="A1856">
        <v>7415</v>
      </c>
      <c r="B1856">
        <v>1083914</v>
      </c>
      <c r="C1856" t="s">
        <v>149</v>
      </c>
      <c r="D1856" t="str">
        <f t="shared" ca="1" si="84"/>
        <v>OXTQRCJFRI</v>
      </c>
      <c r="E1856" t="str">
        <f t="shared" ca="1" si="85"/>
        <v>Lkplaulovowti</v>
      </c>
      <c r="F1856" t="s">
        <v>150</v>
      </c>
      <c r="G1856" t="s">
        <v>167</v>
      </c>
      <c r="H1856" s="149" t="str">
        <f t="shared" ca="1" si="86"/>
        <v>7/9/1995</v>
      </c>
      <c r="I1856" t="s">
        <v>1650</v>
      </c>
      <c r="J1856" t="s">
        <v>2</v>
      </c>
      <c r="K1856" t="s">
        <v>1767</v>
      </c>
      <c r="L1856" t="s">
        <v>1768</v>
      </c>
      <c r="M1856" t="s">
        <v>350</v>
      </c>
      <c r="N1856">
        <v>95</v>
      </c>
      <c r="O1856" t="s">
        <v>157</v>
      </c>
      <c r="P1856" t="s">
        <v>2</v>
      </c>
      <c r="Q1856" t="s">
        <v>2</v>
      </c>
      <c r="R1856" t="s">
        <v>2</v>
      </c>
      <c r="S1856" t="s">
        <v>2</v>
      </c>
      <c r="T1856" t="s">
        <v>2</v>
      </c>
      <c r="U1856" t="s">
        <v>2</v>
      </c>
      <c r="V1856" t="s">
        <v>2</v>
      </c>
      <c r="W1856" t="s">
        <v>2</v>
      </c>
      <c r="X1856" t="s">
        <v>2</v>
      </c>
      <c r="Y1856" t="s">
        <v>2</v>
      </c>
      <c r="Z1856">
        <v>2010</v>
      </c>
      <c r="AA1856" t="s">
        <v>1488</v>
      </c>
      <c r="AB1856" t="s">
        <v>1645</v>
      </c>
      <c r="AC1856" t="s">
        <v>2</v>
      </c>
      <c r="AD1856" t="s">
        <v>173</v>
      </c>
      <c r="AE1856" t="s">
        <v>1490</v>
      </c>
      <c r="AF1856" t="s">
        <v>1491</v>
      </c>
      <c r="AG1856" t="s">
        <v>2</v>
      </c>
      <c r="AH1856" t="s">
        <v>2</v>
      </c>
    </row>
    <row r="1857" spans="1:34">
      <c r="A1857">
        <v>7415</v>
      </c>
      <c r="B1857">
        <v>1084169</v>
      </c>
      <c r="C1857" t="s">
        <v>149</v>
      </c>
      <c r="D1857" t="str">
        <f t="shared" ca="1" si="84"/>
        <v>YSJXJUSOAV</v>
      </c>
      <c r="E1857" t="str">
        <f t="shared" ca="1" si="85"/>
        <v>Vhvxskpudncro</v>
      </c>
      <c r="F1857" t="s">
        <v>150</v>
      </c>
      <c r="G1857" t="s">
        <v>151</v>
      </c>
      <c r="H1857" s="149" t="str">
        <f t="shared" ca="1" si="86"/>
        <v>11/1/1994</v>
      </c>
      <c r="I1857" t="s">
        <v>1650</v>
      </c>
      <c r="J1857" t="s">
        <v>2</v>
      </c>
      <c r="K1857" t="s">
        <v>1845</v>
      </c>
      <c r="L1857" t="s">
        <v>1846</v>
      </c>
      <c r="M1857" t="s">
        <v>1847</v>
      </c>
      <c r="N1857">
        <v>41</v>
      </c>
      <c r="O1857" t="s">
        <v>157</v>
      </c>
      <c r="P1857" t="s">
        <v>2</v>
      </c>
      <c r="Q1857" t="s">
        <v>2</v>
      </c>
      <c r="R1857" t="s">
        <v>2</v>
      </c>
      <c r="S1857" t="s">
        <v>2</v>
      </c>
      <c r="T1857" t="s">
        <v>2</v>
      </c>
      <c r="U1857" t="s">
        <v>2</v>
      </c>
      <c r="V1857" t="s">
        <v>2</v>
      </c>
      <c r="W1857" t="s">
        <v>2</v>
      </c>
      <c r="X1857" t="s">
        <v>2</v>
      </c>
      <c r="Y1857" t="s">
        <v>2</v>
      </c>
      <c r="Z1857">
        <v>2010</v>
      </c>
      <c r="AA1857" t="s">
        <v>1488</v>
      </c>
      <c r="AB1857" t="s">
        <v>1666</v>
      </c>
      <c r="AC1857" t="s">
        <v>196</v>
      </c>
      <c r="AD1857" t="s">
        <v>224</v>
      </c>
      <c r="AE1857" t="s">
        <v>1649</v>
      </c>
      <c r="AF1857" t="s">
        <v>1491</v>
      </c>
      <c r="AG1857" t="s">
        <v>2</v>
      </c>
      <c r="AH1857" t="s">
        <v>2</v>
      </c>
    </row>
    <row r="1858" spans="1:34">
      <c r="A1858">
        <v>7415</v>
      </c>
      <c r="B1858">
        <v>1084227</v>
      </c>
      <c r="C1858" t="s">
        <v>183</v>
      </c>
      <c r="D1858" t="str">
        <f t="shared" ca="1" si="84"/>
        <v>IIMFZMJHTY</v>
      </c>
      <c r="E1858" t="str">
        <f t="shared" ca="1" si="85"/>
        <v>Umuvyffwkjdyp</v>
      </c>
      <c r="F1858" t="s">
        <v>150</v>
      </c>
      <c r="G1858" t="s">
        <v>167</v>
      </c>
      <c r="H1858" s="149" t="str">
        <f t="shared" ca="1" si="86"/>
        <v>20/4/1997</v>
      </c>
      <c r="I1858" t="s">
        <v>1644</v>
      </c>
      <c r="J1858" t="s">
        <v>2</v>
      </c>
      <c r="K1858" t="s">
        <v>2</v>
      </c>
      <c r="L1858" t="s">
        <v>2</v>
      </c>
      <c r="M1858" t="s">
        <v>2</v>
      </c>
      <c r="N1858" t="s">
        <v>2</v>
      </c>
      <c r="O1858" t="s">
        <v>2</v>
      </c>
      <c r="P1858" t="s">
        <v>2</v>
      </c>
      <c r="Q1858" t="s">
        <v>2</v>
      </c>
      <c r="R1858" t="s">
        <v>2</v>
      </c>
      <c r="S1858" t="s">
        <v>2</v>
      </c>
      <c r="T1858" t="s">
        <v>2</v>
      </c>
      <c r="U1858" t="s">
        <v>2</v>
      </c>
      <c r="V1858" t="s">
        <v>2</v>
      </c>
      <c r="W1858" t="s">
        <v>2</v>
      </c>
      <c r="X1858" t="s">
        <v>2</v>
      </c>
      <c r="Y1858" t="s">
        <v>2</v>
      </c>
      <c r="Z1858">
        <v>2010</v>
      </c>
      <c r="AA1858" t="s">
        <v>1488</v>
      </c>
      <c r="AB1858" t="s">
        <v>1666</v>
      </c>
      <c r="AC1858" t="s">
        <v>199</v>
      </c>
      <c r="AD1858" t="s">
        <v>201</v>
      </c>
      <c r="AE1858" t="s">
        <v>1649</v>
      </c>
      <c r="AF1858" t="s">
        <v>1491</v>
      </c>
      <c r="AG1858" t="s">
        <v>2</v>
      </c>
      <c r="AH1858" t="s">
        <v>2</v>
      </c>
    </row>
    <row r="1859" spans="1:34">
      <c r="A1859">
        <v>7415</v>
      </c>
      <c r="B1859">
        <v>1084267</v>
      </c>
      <c r="C1859" t="s">
        <v>149</v>
      </c>
      <c r="D1859" t="str">
        <f t="shared" ref="D1859:D1922" ca="1" si="87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NEXIXVMCNJ</v>
      </c>
      <c r="E1859" t="str">
        <f t="shared" ref="E1859:E1922" ca="1" si="88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Mmrxyxdevslfz</v>
      </c>
      <c r="F1859" t="s">
        <v>150</v>
      </c>
      <c r="G1859" t="s">
        <v>167</v>
      </c>
      <c r="H1859" s="149" t="str">
        <f t="shared" ref="H1859:H1922" ca="1" si="89">""&amp;RANDBETWEEN(1,28)&amp;"/"&amp;RANDBETWEEN(1,12)&amp;"/"&amp;RANDBETWEEN(1994,1997)</f>
        <v>7/4/1996</v>
      </c>
      <c r="I1859" t="s">
        <v>1650</v>
      </c>
      <c r="J1859" t="s">
        <v>2</v>
      </c>
      <c r="K1859" t="s">
        <v>1848</v>
      </c>
      <c r="L1859" t="s">
        <v>1849</v>
      </c>
      <c r="M1859" t="s">
        <v>1850</v>
      </c>
      <c r="N1859">
        <v>2</v>
      </c>
      <c r="O1859" t="s">
        <v>157</v>
      </c>
      <c r="P1859" t="s">
        <v>2</v>
      </c>
      <c r="Q1859" t="s">
        <v>2</v>
      </c>
      <c r="R1859" t="s">
        <v>2</v>
      </c>
      <c r="S1859" t="s">
        <v>2</v>
      </c>
      <c r="T1859" t="s">
        <v>2</v>
      </c>
      <c r="U1859" t="s">
        <v>2</v>
      </c>
      <c r="V1859" t="s">
        <v>2</v>
      </c>
      <c r="W1859" t="s">
        <v>2</v>
      </c>
      <c r="X1859" t="s">
        <v>2</v>
      </c>
      <c r="Y1859" t="s">
        <v>2</v>
      </c>
      <c r="Z1859">
        <v>2010</v>
      </c>
      <c r="AA1859" t="s">
        <v>1488</v>
      </c>
      <c r="AB1859" t="s">
        <v>1666</v>
      </c>
      <c r="AC1859" t="s">
        <v>199</v>
      </c>
      <c r="AD1859" t="s">
        <v>201</v>
      </c>
      <c r="AE1859" t="s">
        <v>1490</v>
      </c>
      <c r="AF1859" t="s">
        <v>1491</v>
      </c>
      <c r="AG1859" t="s">
        <v>2</v>
      </c>
      <c r="AH1859" t="s">
        <v>2</v>
      </c>
    </row>
    <row r="1860" spans="1:34">
      <c r="A1860">
        <v>7415</v>
      </c>
      <c r="B1860">
        <v>1085178</v>
      </c>
      <c r="C1860" t="s">
        <v>149</v>
      </c>
      <c r="D1860" t="str">
        <f t="shared" ca="1" si="87"/>
        <v>XCJGLWOJDZ</v>
      </c>
      <c r="E1860" t="str">
        <f t="shared" ca="1" si="88"/>
        <v>Euvkrzzxwcrdg</v>
      </c>
      <c r="F1860" t="s">
        <v>150</v>
      </c>
      <c r="G1860" t="s">
        <v>167</v>
      </c>
      <c r="H1860" s="149" t="str">
        <f t="shared" ca="1" si="89"/>
        <v>1/6/1996</v>
      </c>
      <c r="I1860" t="s">
        <v>1650</v>
      </c>
      <c r="J1860" t="s">
        <v>2</v>
      </c>
      <c r="K1860" t="s">
        <v>1726</v>
      </c>
      <c r="L1860" t="s">
        <v>1727</v>
      </c>
      <c r="M1860" t="s">
        <v>768</v>
      </c>
      <c r="N1860">
        <v>94</v>
      </c>
      <c r="O1860" t="s">
        <v>157</v>
      </c>
      <c r="P1860" t="s">
        <v>2</v>
      </c>
      <c r="Q1860" t="s">
        <v>2</v>
      </c>
      <c r="R1860" t="s">
        <v>2</v>
      </c>
      <c r="S1860" t="s">
        <v>2</v>
      </c>
      <c r="T1860" t="s">
        <v>2</v>
      </c>
      <c r="U1860" t="s">
        <v>2</v>
      </c>
      <c r="V1860" t="s">
        <v>2</v>
      </c>
      <c r="W1860" t="s">
        <v>2</v>
      </c>
      <c r="X1860" t="s">
        <v>2</v>
      </c>
      <c r="Y1860" t="s">
        <v>2</v>
      </c>
      <c r="Z1860">
        <v>2010</v>
      </c>
      <c r="AA1860" t="s">
        <v>1488</v>
      </c>
      <c r="AB1860" t="s">
        <v>1666</v>
      </c>
      <c r="AC1860" t="s">
        <v>196</v>
      </c>
      <c r="AD1860" t="s">
        <v>197</v>
      </c>
      <c r="AE1860" t="s">
        <v>1490</v>
      </c>
      <c r="AF1860" t="s">
        <v>1491</v>
      </c>
      <c r="AG1860" t="s">
        <v>2</v>
      </c>
      <c r="AH1860" t="s">
        <v>2</v>
      </c>
    </row>
    <row r="1861" spans="1:34">
      <c r="A1861">
        <v>7415</v>
      </c>
      <c r="B1861">
        <v>1085612</v>
      </c>
      <c r="C1861" t="s">
        <v>149</v>
      </c>
      <c r="D1861" t="str">
        <f t="shared" ca="1" si="87"/>
        <v>JVWOLSTKBD</v>
      </c>
      <c r="E1861" t="str">
        <f t="shared" ca="1" si="88"/>
        <v>Aaottirvmbcel</v>
      </c>
      <c r="F1861" t="s">
        <v>150</v>
      </c>
      <c r="G1861" t="s">
        <v>167</v>
      </c>
      <c r="H1861" s="149" t="str">
        <f t="shared" ca="1" si="89"/>
        <v>11/9/1997</v>
      </c>
      <c r="I1861" t="s">
        <v>1644</v>
      </c>
      <c r="J1861" t="s">
        <v>2</v>
      </c>
      <c r="K1861" t="s">
        <v>2</v>
      </c>
      <c r="L1861" t="s">
        <v>2</v>
      </c>
      <c r="M1861" t="s">
        <v>2</v>
      </c>
      <c r="N1861" t="s">
        <v>2</v>
      </c>
      <c r="O1861" t="s">
        <v>2</v>
      </c>
      <c r="P1861" t="s">
        <v>2</v>
      </c>
      <c r="Q1861" t="s">
        <v>2</v>
      </c>
      <c r="R1861" t="s">
        <v>2</v>
      </c>
      <c r="S1861" t="s">
        <v>2</v>
      </c>
      <c r="T1861" t="s">
        <v>2</v>
      </c>
      <c r="U1861" t="s">
        <v>2</v>
      </c>
      <c r="V1861" t="s">
        <v>2</v>
      </c>
      <c r="W1861" t="s">
        <v>2</v>
      </c>
      <c r="X1861" t="s">
        <v>2</v>
      </c>
      <c r="Y1861" t="s">
        <v>2</v>
      </c>
      <c r="Z1861">
        <v>2008</v>
      </c>
      <c r="AA1861" t="s">
        <v>1488</v>
      </c>
      <c r="AB1861" t="s">
        <v>1489</v>
      </c>
      <c r="AC1861" t="s">
        <v>2</v>
      </c>
      <c r="AD1861" t="s">
        <v>347</v>
      </c>
      <c r="AE1861" t="s">
        <v>1490</v>
      </c>
      <c r="AF1861" t="s">
        <v>1700</v>
      </c>
      <c r="AG1861" t="s">
        <v>2</v>
      </c>
      <c r="AH1861" t="s">
        <v>2</v>
      </c>
    </row>
    <row r="1862" spans="1:34">
      <c r="A1862">
        <v>7415</v>
      </c>
      <c r="B1862">
        <v>1085674</v>
      </c>
      <c r="C1862" t="s">
        <v>149</v>
      </c>
      <c r="D1862" t="str">
        <f t="shared" ca="1" si="87"/>
        <v>FJYGFTDMBE</v>
      </c>
      <c r="E1862" t="str">
        <f t="shared" ca="1" si="88"/>
        <v>Mglgdrbtdtcfw</v>
      </c>
      <c r="F1862" t="s">
        <v>150</v>
      </c>
      <c r="G1862" t="s">
        <v>167</v>
      </c>
      <c r="H1862" s="149" t="str">
        <f t="shared" ca="1" si="89"/>
        <v>14/2/1997</v>
      </c>
      <c r="I1862" t="s">
        <v>1644</v>
      </c>
      <c r="J1862" t="s">
        <v>2</v>
      </c>
      <c r="K1862" t="s">
        <v>2</v>
      </c>
      <c r="L1862" t="s">
        <v>2</v>
      </c>
      <c r="M1862" t="s">
        <v>2</v>
      </c>
      <c r="N1862" t="s">
        <v>2</v>
      </c>
      <c r="O1862" t="s">
        <v>2</v>
      </c>
      <c r="P1862" t="s">
        <v>2</v>
      </c>
      <c r="Q1862" t="s">
        <v>2</v>
      </c>
      <c r="R1862" t="s">
        <v>2</v>
      </c>
      <c r="S1862" t="s">
        <v>2</v>
      </c>
      <c r="T1862" t="s">
        <v>2</v>
      </c>
      <c r="U1862" t="s">
        <v>2</v>
      </c>
      <c r="V1862" t="s">
        <v>2</v>
      </c>
      <c r="W1862" t="s">
        <v>2</v>
      </c>
      <c r="X1862" t="s">
        <v>2</v>
      </c>
      <c r="Y1862" t="s">
        <v>2</v>
      </c>
      <c r="Z1862">
        <v>2008</v>
      </c>
      <c r="AA1862" t="s">
        <v>164</v>
      </c>
      <c r="AB1862" t="s">
        <v>2</v>
      </c>
      <c r="AC1862" t="s">
        <v>2</v>
      </c>
      <c r="AD1862" t="s">
        <v>2</v>
      </c>
      <c r="AE1862" t="s">
        <v>2</v>
      </c>
      <c r="AF1862" t="s">
        <v>2</v>
      </c>
      <c r="AG1862" t="s">
        <v>2</v>
      </c>
      <c r="AH1862" t="s">
        <v>2</v>
      </c>
    </row>
    <row r="1863" spans="1:34">
      <c r="A1863">
        <v>7415</v>
      </c>
      <c r="B1863">
        <v>1085750</v>
      </c>
      <c r="C1863" t="s">
        <v>149</v>
      </c>
      <c r="D1863" t="str">
        <f t="shared" ca="1" si="87"/>
        <v>RNTVJJTNYI</v>
      </c>
      <c r="E1863" t="str">
        <f t="shared" ca="1" si="88"/>
        <v>Lbyuxwyiwnpma</v>
      </c>
      <c r="F1863" t="s">
        <v>150</v>
      </c>
      <c r="G1863" t="s">
        <v>167</v>
      </c>
      <c r="H1863" s="149" t="str">
        <f t="shared" ca="1" si="89"/>
        <v>9/9/1996</v>
      </c>
      <c r="I1863" t="s">
        <v>1650</v>
      </c>
      <c r="J1863" t="s">
        <v>2</v>
      </c>
      <c r="K1863" t="s">
        <v>1684</v>
      </c>
      <c r="L1863" t="s">
        <v>1685</v>
      </c>
      <c r="M1863" t="s">
        <v>223</v>
      </c>
      <c r="N1863">
        <v>75</v>
      </c>
      <c r="O1863" t="s">
        <v>157</v>
      </c>
      <c r="P1863" t="s">
        <v>2</v>
      </c>
      <c r="Q1863" t="s">
        <v>2</v>
      </c>
      <c r="R1863" t="s">
        <v>2</v>
      </c>
      <c r="S1863" t="s">
        <v>2</v>
      </c>
      <c r="T1863" t="s">
        <v>2</v>
      </c>
      <c r="U1863" t="s">
        <v>2</v>
      </c>
      <c r="V1863" t="s">
        <v>2</v>
      </c>
      <c r="W1863" t="s">
        <v>2</v>
      </c>
      <c r="X1863" t="s">
        <v>2</v>
      </c>
      <c r="Y1863" t="s">
        <v>2</v>
      </c>
      <c r="Z1863">
        <v>2010</v>
      </c>
      <c r="AA1863" t="s">
        <v>1488</v>
      </c>
      <c r="AB1863" t="s">
        <v>1666</v>
      </c>
      <c r="AC1863" t="s">
        <v>196</v>
      </c>
      <c r="AD1863" t="s">
        <v>200</v>
      </c>
      <c r="AE1863" t="s">
        <v>1490</v>
      </c>
      <c r="AF1863" t="s">
        <v>1491</v>
      </c>
      <c r="AG1863" t="s">
        <v>2</v>
      </c>
      <c r="AH1863" t="s">
        <v>2</v>
      </c>
    </row>
    <row r="1864" spans="1:34">
      <c r="A1864">
        <v>7415</v>
      </c>
      <c r="B1864">
        <v>1086220</v>
      </c>
      <c r="C1864" t="s">
        <v>149</v>
      </c>
      <c r="D1864" t="str">
        <f t="shared" ca="1" si="87"/>
        <v>PHZEXUDOYJ</v>
      </c>
      <c r="E1864" t="str">
        <f t="shared" ca="1" si="88"/>
        <v>Ntycsbueisiuz</v>
      </c>
      <c r="F1864" t="s">
        <v>150</v>
      </c>
      <c r="G1864" t="s">
        <v>167</v>
      </c>
      <c r="H1864" s="149" t="str">
        <f t="shared" ca="1" si="89"/>
        <v>11/11/1994</v>
      </c>
      <c r="I1864" t="s">
        <v>1644</v>
      </c>
      <c r="J1864" t="s">
        <v>2</v>
      </c>
      <c r="K1864" t="s">
        <v>2</v>
      </c>
      <c r="L1864" t="s">
        <v>2</v>
      </c>
      <c r="M1864" t="s">
        <v>2</v>
      </c>
      <c r="N1864" t="s">
        <v>2</v>
      </c>
      <c r="O1864" t="s">
        <v>2</v>
      </c>
      <c r="P1864" t="s">
        <v>2</v>
      </c>
      <c r="Q1864" t="s">
        <v>2</v>
      </c>
      <c r="R1864" t="s">
        <v>2</v>
      </c>
      <c r="S1864" t="s">
        <v>2</v>
      </c>
      <c r="T1864" t="s">
        <v>2</v>
      </c>
      <c r="U1864" t="s">
        <v>2</v>
      </c>
      <c r="V1864" t="s">
        <v>2</v>
      </c>
      <c r="W1864" t="s">
        <v>2</v>
      </c>
      <c r="X1864" t="s">
        <v>2</v>
      </c>
      <c r="Y1864" t="s">
        <v>2</v>
      </c>
      <c r="Z1864" t="s">
        <v>2</v>
      </c>
      <c r="AA1864" t="s">
        <v>1488</v>
      </c>
      <c r="AB1864" t="s">
        <v>1666</v>
      </c>
      <c r="AC1864" t="s">
        <v>196</v>
      </c>
      <c r="AD1864" t="s">
        <v>197</v>
      </c>
      <c r="AE1864" t="s">
        <v>1490</v>
      </c>
      <c r="AF1864" t="s">
        <v>1703</v>
      </c>
      <c r="AG1864" t="s">
        <v>2</v>
      </c>
      <c r="AH1864" t="s">
        <v>2</v>
      </c>
    </row>
    <row r="1865" spans="1:34">
      <c r="A1865">
        <v>7415</v>
      </c>
      <c r="B1865">
        <v>1086436</v>
      </c>
      <c r="C1865" t="s">
        <v>149</v>
      </c>
      <c r="D1865" t="str">
        <f t="shared" ca="1" si="87"/>
        <v>JSRPJXKJBU</v>
      </c>
      <c r="E1865" t="str">
        <f t="shared" ca="1" si="88"/>
        <v>Afxcaxblesxrn</v>
      </c>
      <c r="F1865" t="s">
        <v>150</v>
      </c>
      <c r="G1865" t="s">
        <v>151</v>
      </c>
      <c r="H1865" s="149" t="str">
        <f t="shared" ca="1" si="89"/>
        <v>4/2/1996</v>
      </c>
      <c r="I1865" t="s">
        <v>1644</v>
      </c>
      <c r="J1865" t="s">
        <v>2</v>
      </c>
      <c r="K1865" t="s">
        <v>2</v>
      </c>
      <c r="L1865" t="s">
        <v>2</v>
      </c>
      <c r="M1865" t="s">
        <v>2</v>
      </c>
      <c r="N1865" t="s">
        <v>2</v>
      </c>
      <c r="O1865" t="s">
        <v>2</v>
      </c>
      <c r="P1865" t="s">
        <v>2</v>
      </c>
      <c r="Q1865" t="s">
        <v>2</v>
      </c>
      <c r="R1865" t="s">
        <v>2</v>
      </c>
      <c r="S1865" t="s">
        <v>2</v>
      </c>
      <c r="T1865" t="s">
        <v>2</v>
      </c>
      <c r="U1865" t="s">
        <v>2</v>
      </c>
      <c r="V1865" t="s">
        <v>2</v>
      </c>
      <c r="W1865" t="s">
        <v>2</v>
      </c>
      <c r="X1865" t="s">
        <v>2</v>
      </c>
      <c r="Y1865" t="s">
        <v>2</v>
      </c>
      <c r="Z1865" t="s">
        <v>2</v>
      </c>
      <c r="AA1865" t="s">
        <v>1660</v>
      </c>
      <c r="AB1865" t="s">
        <v>2</v>
      </c>
      <c r="AC1865" t="s">
        <v>2</v>
      </c>
      <c r="AD1865" t="s">
        <v>2</v>
      </c>
      <c r="AE1865" t="s">
        <v>1718</v>
      </c>
      <c r="AF1865" t="s">
        <v>1771</v>
      </c>
      <c r="AG1865" t="s">
        <v>2</v>
      </c>
      <c r="AH1865" t="s">
        <v>2</v>
      </c>
    </row>
    <row r="1866" spans="1:34">
      <c r="A1866">
        <v>7415</v>
      </c>
      <c r="B1866">
        <v>1087153</v>
      </c>
      <c r="C1866" t="s">
        <v>149</v>
      </c>
      <c r="D1866" t="str">
        <f t="shared" ca="1" si="87"/>
        <v>LHIEBCBMGQ</v>
      </c>
      <c r="E1866" t="str">
        <f t="shared" ca="1" si="88"/>
        <v>Gxlmvvwjwrdwe</v>
      </c>
      <c r="F1866" t="s">
        <v>150</v>
      </c>
      <c r="G1866" t="s">
        <v>167</v>
      </c>
      <c r="H1866" s="149" t="str">
        <f t="shared" ca="1" si="89"/>
        <v>2/4/1995</v>
      </c>
      <c r="I1866" t="s">
        <v>1650</v>
      </c>
      <c r="J1866" t="s">
        <v>2</v>
      </c>
      <c r="K1866" t="s">
        <v>577</v>
      </c>
      <c r="L1866" t="s">
        <v>578</v>
      </c>
      <c r="M1866" t="s">
        <v>369</v>
      </c>
      <c r="N1866">
        <v>93</v>
      </c>
      <c r="O1866" t="s">
        <v>157</v>
      </c>
      <c r="P1866" t="s">
        <v>2</v>
      </c>
      <c r="Q1866" t="s">
        <v>2</v>
      </c>
      <c r="R1866" t="s">
        <v>2</v>
      </c>
      <c r="S1866" t="s">
        <v>2</v>
      </c>
      <c r="T1866" t="s">
        <v>2</v>
      </c>
      <c r="U1866" t="s">
        <v>2</v>
      </c>
      <c r="V1866" t="s">
        <v>2</v>
      </c>
      <c r="W1866" t="s">
        <v>2</v>
      </c>
      <c r="X1866" t="s">
        <v>2</v>
      </c>
      <c r="Y1866" t="s">
        <v>2</v>
      </c>
      <c r="Z1866">
        <v>2010</v>
      </c>
      <c r="AA1866" t="s">
        <v>1488</v>
      </c>
      <c r="AB1866" t="s">
        <v>1645</v>
      </c>
      <c r="AC1866" t="s">
        <v>2</v>
      </c>
      <c r="AD1866" t="s">
        <v>251</v>
      </c>
      <c r="AE1866" t="s">
        <v>1490</v>
      </c>
      <c r="AF1866" t="s">
        <v>1491</v>
      </c>
      <c r="AG1866" t="s">
        <v>2</v>
      </c>
      <c r="AH1866" t="s">
        <v>2</v>
      </c>
    </row>
    <row r="1867" spans="1:34">
      <c r="A1867">
        <v>7415</v>
      </c>
      <c r="B1867">
        <v>1087449</v>
      </c>
      <c r="C1867" t="s">
        <v>149</v>
      </c>
      <c r="D1867" t="str">
        <f t="shared" ca="1" si="87"/>
        <v>OVSMFHMKWJ</v>
      </c>
      <c r="E1867" t="str">
        <f t="shared" ca="1" si="88"/>
        <v>Mdysshdiqhihc</v>
      </c>
      <c r="F1867" t="s">
        <v>150</v>
      </c>
      <c r="G1867" t="s">
        <v>167</v>
      </c>
      <c r="H1867" s="149" t="str">
        <f t="shared" ca="1" si="89"/>
        <v>21/8/1996</v>
      </c>
      <c r="I1867" t="s">
        <v>1650</v>
      </c>
      <c r="J1867" t="s">
        <v>2</v>
      </c>
      <c r="K1867" t="s">
        <v>1736</v>
      </c>
      <c r="L1867" t="s">
        <v>1737</v>
      </c>
      <c r="M1867" t="s">
        <v>223</v>
      </c>
      <c r="N1867">
        <v>75</v>
      </c>
      <c r="O1867" t="s">
        <v>157</v>
      </c>
      <c r="P1867" t="s">
        <v>2</v>
      </c>
      <c r="Q1867" t="s">
        <v>2</v>
      </c>
      <c r="R1867" t="s">
        <v>2</v>
      </c>
      <c r="S1867" t="s">
        <v>2</v>
      </c>
      <c r="T1867" t="s">
        <v>2</v>
      </c>
      <c r="U1867" t="s">
        <v>2</v>
      </c>
      <c r="V1867" t="s">
        <v>2</v>
      </c>
      <c r="W1867" t="s">
        <v>2</v>
      </c>
      <c r="X1867" t="s">
        <v>2</v>
      </c>
      <c r="Y1867" t="s">
        <v>2</v>
      </c>
      <c r="Z1867">
        <v>2010</v>
      </c>
      <c r="AA1867" t="s">
        <v>1488</v>
      </c>
      <c r="AB1867" t="s">
        <v>1653</v>
      </c>
      <c r="AC1867" t="s">
        <v>2</v>
      </c>
      <c r="AD1867" t="s">
        <v>294</v>
      </c>
      <c r="AE1867" t="s">
        <v>1490</v>
      </c>
      <c r="AF1867" t="s">
        <v>1491</v>
      </c>
      <c r="AG1867" t="s">
        <v>2</v>
      </c>
      <c r="AH1867" t="s">
        <v>2</v>
      </c>
    </row>
    <row r="1868" spans="1:34">
      <c r="A1868">
        <v>7415</v>
      </c>
      <c r="B1868">
        <v>1087451</v>
      </c>
      <c r="C1868" t="s">
        <v>149</v>
      </c>
      <c r="D1868" t="str">
        <f t="shared" ca="1" si="87"/>
        <v>PSALJVIPGQ</v>
      </c>
      <c r="E1868" t="str">
        <f t="shared" ca="1" si="88"/>
        <v>Xdqobrjsenbrx</v>
      </c>
      <c r="F1868" t="s">
        <v>150</v>
      </c>
      <c r="G1868" t="s">
        <v>167</v>
      </c>
      <c r="H1868" s="149" t="str">
        <f t="shared" ca="1" si="89"/>
        <v>2/11/1997</v>
      </c>
      <c r="I1868" t="s">
        <v>1677</v>
      </c>
      <c r="J1868" t="s">
        <v>2</v>
      </c>
      <c r="K1868" t="s">
        <v>2</v>
      </c>
      <c r="L1868" t="s">
        <v>1851</v>
      </c>
      <c r="M1868" t="s">
        <v>223</v>
      </c>
      <c r="N1868">
        <v>75</v>
      </c>
      <c r="O1868" t="s">
        <v>157</v>
      </c>
      <c r="P1868" t="s">
        <v>1681</v>
      </c>
      <c r="Q1868" t="s">
        <v>2</v>
      </c>
      <c r="R1868" t="s">
        <v>1681</v>
      </c>
      <c r="S1868" t="s">
        <v>2</v>
      </c>
      <c r="T1868" t="s">
        <v>2</v>
      </c>
      <c r="U1868" t="s">
        <v>2</v>
      </c>
      <c r="V1868" t="s">
        <v>160</v>
      </c>
      <c r="W1868" t="s">
        <v>1682</v>
      </c>
      <c r="X1868" t="s">
        <v>2</v>
      </c>
      <c r="Y1868" t="s">
        <v>2</v>
      </c>
      <c r="Z1868">
        <v>2010</v>
      </c>
      <c r="AA1868" t="s">
        <v>1683</v>
      </c>
      <c r="AB1868" t="s">
        <v>2</v>
      </c>
      <c r="AC1868" t="s">
        <v>2</v>
      </c>
      <c r="AD1868" t="s">
        <v>2</v>
      </c>
      <c r="AE1868" t="s">
        <v>2</v>
      </c>
      <c r="AF1868" t="s">
        <v>2</v>
      </c>
      <c r="AG1868" t="s">
        <v>2</v>
      </c>
      <c r="AH1868" t="s">
        <v>2</v>
      </c>
    </row>
    <row r="1869" spans="1:34">
      <c r="A1869">
        <v>7415</v>
      </c>
      <c r="B1869">
        <v>1087747</v>
      </c>
      <c r="C1869" t="s">
        <v>149</v>
      </c>
      <c r="D1869" t="str">
        <f t="shared" ca="1" si="87"/>
        <v>WFYXWJYRDN</v>
      </c>
      <c r="E1869" t="str">
        <f t="shared" ca="1" si="88"/>
        <v>Yjbbquuqhyrea</v>
      </c>
      <c r="F1869" t="s">
        <v>150</v>
      </c>
      <c r="G1869" t="s">
        <v>167</v>
      </c>
      <c r="H1869" s="149" t="str">
        <f t="shared" ca="1" si="89"/>
        <v>4/4/1997</v>
      </c>
      <c r="I1869" t="s">
        <v>1650</v>
      </c>
      <c r="J1869" t="s">
        <v>2</v>
      </c>
      <c r="K1869" t="s">
        <v>1809</v>
      </c>
      <c r="L1869" t="s">
        <v>1810</v>
      </c>
      <c r="M1869" t="s">
        <v>219</v>
      </c>
      <c r="N1869">
        <v>77</v>
      </c>
      <c r="O1869" t="s">
        <v>157</v>
      </c>
      <c r="P1869" t="s">
        <v>2</v>
      </c>
      <c r="Q1869" t="s">
        <v>2</v>
      </c>
      <c r="R1869" t="s">
        <v>2</v>
      </c>
      <c r="S1869" t="s">
        <v>2</v>
      </c>
      <c r="T1869" t="s">
        <v>2</v>
      </c>
      <c r="U1869" t="s">
        <v>2</v>
      </c>
      <c r="V1869" t="s">
        <v>2</v>
      </c>
      <c r="W1869" t="s">
        <v>2</v>
      </c>
      <c r="X1869" t="s">
        <v>2</v>
      </c>
      <c r="Y1869" t="s">
        <v>2</v>
      </c>
      <c r="Z1869">
        <v>2009</v>
      </c>
      <c r="AA1869" t="s">
        <v>1488</v>
      </c>
      <c r="AB1869" t="s">
        <v>1653</v>
      </c>
      <c r="AC1869" t="s">
        <v>2</v>
      </c>
      <c r="AD1869" t="s">
        <v>1676</v>
      </c>
      <c r="AE1869" t="s">
        <v>1649</v>
      </c>
      <c r="AF1869" t="s">
        <v>1667</v>
      </c>
      <c r="AG1869" t="s">
        <v>2</v>
      </c>
      <c r="AH1869" t="s">
        <v>2</v>
      </c>
    </row>
    <row r="1870" spans="1:34">
      <c r="A1870">
        <v>7415</v>
      </c>
      <c r="B1870">
        <v>1088326</v>
      </c>
      <c r="C1870" t="s">
        <v>149</v>
      </c>
      <c r="D1870" t="str">
        <f t="shared" ca="1" si="87"/>
        <v>PEIBJFANUD</v>
      </c>
      <c r="E1870" t="str">
        <f t="shared" ca="1" si="88"/>
        <v>Ygcqmqjasbvum</v>
      </c>
      <c r="F1870" t="s">
        <v>150</v>
      </c>
      <c r="G1870" t="s">
        <v>151</v>
      </c>
      <c r="H1870" s="149" t="str">
        <f t="shared" ca="1" si="89"/>
        <v>24/8/1997</v>
      </c>
      <c r="I1870" t="s">
        <v>1650</v>
      </c>
      <c r="J1870" t="s">
        <v>2</v>
      </c>
      <c r="K1870" t="s">
        <v>1809</v>
      </c>
      <c r="L1870" t="s">
        <v>1810</v>
      </c>
      <c r="M1870" t="s">
        <v>219</v>
      </c>
      <c r="N1870">
        <v>77</v>
      </c>
      <c r="O1870" t="s">
        <v>157</v>
      </c>
      <c r="P1870" t="s">
        <v>2</v>
      </c>
      <c r="Q1870" t="s">
        <v>2</v>
      </c>
      <c r="R1870" t="s">
        <v>2</v>
      </c>
      <c r="S1870" t="s">
        <v>2</v>
      </c>
      <c r="T1870" t="s">
        <v>2</v>
      </c>
      <c r="U1870" t="s">
        <v>2</v>
      </c>
      <c r="V1870" t="s">
        <v>2</v>
      </c>
      <c r="W1870" t="s">
        <v>2</v>
      </c>
      <c r="X1870" t="s">
        <v>2</v>
      </c>
      <c r="Y1870" t="s">
        <v>2</v>
      </c>
      <c r="Z1870">
        <v>2009</v>
      </c>
      <c r="AA1870" t="s">
        <v>1488</v>
      </c>
      <c r="AB1870" t="s">
        <v>1666</v>
      </c>
      <c r="AC1870" t="s">
        <v>196</v>
      </c>
      <c r="AD1870" t="s">
        <v>211</v>
      </c>
      <c r="AE1870" t="s">
        <v>1490</v>
      </c>
      <c r="AF1870" t="s">
        <v>1667</v>
      </c>
      <c r="AG1870" t="s">
        <v>2</v>
      </c>
      <c r="AH1870" t="s">
        <v>2</v>
      </c>
    </row>
    <row r="1871" spans="1:34">
      <c r="A1871">
        <v>7415</v>
      </c>
      <c r="B1871">
        <v>1088592</v>
      </c>
      <c r="C1871" t="s">
        <v>149</v>
      </c>
      <c r="D1871" t="str">
        <f t="shared" ca="1" si="87"/>
        <v>UGYCHZGWEJ</v>
      </c>
      <c r="E1871" t="str">
        <f t="shared" ca="1" si="88"/>
        <v>Pbutdhnnjnpwb</v>
      </c>
      <c r="F1871" t="s">
        <v>150</v>
      </c>
      <c r="G1871" t="s">
        <v>167</v>
      </c>
      <c r="H1871" s="149" t="str">
        <f t="shared" ca="1" si="89"/>
        <v>1/1/1996</v>
      </c>
      <c r="I1871" t="s">
        <v>1650</v>
      </c>
      <c r="J1871" t="s">
        <v>2</v>
      </c>
      <c r="K1871" t="s">
        <v>1781</v>
      </c>
      <c r="L1871" t="s">
        <v>1782</v>
      </c>
      <c r="M1871" t="s">
        <v>1740</v>
      </c>
      <c r="N1871">
        <v>93</v>
      </c>
      <c r="O1871" t="s">
        <v>157</v>
      </c>
      <c r="P1871" t="s">
        <v>2</v>
      </c>
      <c r="Q1871" t="s">
        <v>2</v>
      </c>
      <c r="R1871" t="s">
        <v>2</v>
      </c>
      <c r="S1871" t="s">
        <v>2</v>
      </c>
      <c r="T1871" t="s">
        <v>2</v>
      </c>
      <c r="U1871" t="s">
        <v>2</v>
      </c>
      <c r="V1871" t="s">
        <v>2</v>
      </c>
      <c r="W1871" t="s">
        <v>2</v>
      </c>
      <c r="X1871" t="s">
        <v>2</v>
      </c>
      <c r="Y1871" t="s">
        <v>2</v>
      </c>
      <c r="Z1871">
        <v>2010</v>
      </c>
      <c r="AA1871" t="s">
        <v>1488</v>
      </c>
      <c r="AB1871" t="s">
        <v>1666</v>
      </c>
      <c r="AC1871" t="s">
        <v>196</v>
      </c>
      <c r="AD1871" t="s">
        <v>224</v>
      </c>
      <c r="AE1871" t="s">
        <v>1490</v>
      </c>
      <c r="AF1871" t="s">
        <v>1491</v>
      </c>
      <c r="AG1871" t="s">
        <v>2</v>
      </c>
      <c r="AH1871" t="s">
        <v>2</v>
      </c>
    </row>
    <row r="1872" spans="1:34">
      <c r="A1872">
        <v>7415</v>
      </c>
      <c r="B1872">
        <v>1089250</v>
      </c>
      <c r="C1872" t="s">
        <v>149</v>
      </c>
      <c r="D1872" t="str">
        <f t="shared" ca="1" si="87"/>
        <v>HYJYXQZVMJ</v>
      </c>
      <c r="E1872" t="str">
        <f t="shared" ca="1" si="88"/>
        <v>Badqxeowmzflx</v>
      </c>
      <c r="F1872" t="s">
        <v>150</v>
      </c>
      <c r="G1872" t="s">
        <v>167</v>
      </c>
      <c r="H1872" s="149" t="str">
        <f t="shared" ca="1" si="89"/>
        <v>25/4/1995</v>
      </c>
      <c r="I1872" t="s">
        <v>1650</v>
      </c>
      <c r="J1872" t="s">
        <v>2</v>
      </c>
      <c r="K1872" t="s">
        <v>1687</v>
      </c>
      <c r="L1872" t="s">
        <v>1688</v>
      </c>
      <c r="M1872" t="s">
        <v>369</v>
      </c>
      <c r="N1872">
        <v>93</v>
      </c>
      <c r="O1872" t="s">
        <v>157</v>
      </c>
      <c r="P1872" t="s">
        <v>2</v>
      </c>
      <c r="Q1872" t="s">
        <v>2</v>
      </c>
      <c r="R1872" t="s">
        <v>2</v>
      </c>
      <c r="S1872" t="s">
        <v>2</v>
      </c>
      <c r="T1872" t="s">
        <v>2</v>
      </c>
      <c r="U1872" t="s">
        <v>2</v>
      </c>
      <c r="V1872" t="s">
        <v>2</v>
      </c>
      <c r="W1872" t="s">
        <v>2</v>
      </c>
      <c r="X1872" t="s">
        <v>2</v>
      </c>
      <c r="Y1872" t="s">
        <v>2</v>
      </c>
      <c r="Z1872">
        <v>2010</v>
      </c>
      <c r="AA1872" t="s">
        <v>1488</v>
      </c>
      <c r="AB1872" t="s">
        <v>1666</v>
      </c>
      <c r="AC1872" t="s">
        <v>199</v>
      </c>
      <c r="AD1872" t="s">
        <v>201</v>
      </c>
      <c r="AE1872" t="s">
        <v>1649</v>
      </c>
      <c r="AF1872" t="s">
        <v>1491</v>
      </c>
      <c r="AG1872" t="s">
        <v>2</v>
      </c>
      <c r="AH1872" t="s">
        <v>2</v>
      </c>
    </row>
    <row r="1873" spans="1:34">
      <c r="A1873">
        <v>7415</v>
      </c>
      <c r="B1873">
        <v>1089420</v>
      </c>
      <c r="C1873" t="s">
        <v>149</v>
      </c>
      <c r="D1873" t="str">
        <f t="shared" ca="1" si="87"/>
        <v>TDOFTATTJB</v>
      </c>
      <c r="E1873" t="str">
        <f t="shared" ca="1" si="88"/>
        <v>Azgsadqzfakok</v>
      </c>
      <c r="F1873" t="s">
        <v>150</v>
      </c>
      <c r="G1873" t="s">
        <v>167</v>
      </c>
      <c r="H1873" s="149" t="str">
        <f t="shared" ca="1" si="89"/>
        <v>10/9/1996</v>
      </c>
      <c r="I1873" t="s">
        <v>1650</v>
      </c>
      <c r="J1873" t="s">
        <v>2</v>
      </c>
      <c r="K1873" t="s">
        <v>1795</v>
      </c>
      <c r="L1873" t="s">
        <v>1796</v>
      </c>
      <c r="M1873" t="s">
        <v>1740</v>
      </c>
      <c r="N1873">
        <v>93</v>
      </c>
      <c r="O1873" t="s">
        <v>157</v>
      </c>
      <c r="P1873" t="s">
        <v>2</v>
      </c>
      <c r="Q1873" t="s">
        <v>2</v>
      </c>
      <c r="R1873" t="s">
        <v>2</v>
      </c>
      <c r="S1873" t="s">
        <v>2</v>
      </c>
      <c r="T1873" t="s">
        <v>2</v>
      </c>
      <c r="U1873" t="s">
        <v>2</v>
      </c>
      <c r="V1873" t="s">
        <v>2</v>
      </c>
      <c r="W1873" t="s">
        <v>2</v>
      </c>
      <c r="X1873" t="s">
        <v>2</v>
      </c>
      <c r="Y1873" t="s">
        <v>2</v>
      </c>
      <c r="Z1873">
        <v>2010</v>
      </c>
      <c r="AA1873" t="s">
        <v>1488</v>
      </c>
      <c r="AB1873" t="s">
        <v>1666</v>
      </c>
      <c r="AC1873" t="s">
        <v>199</v>
      </c>
      <c r="AD1873" t="s">
        <v>201</v>
      </c>
      <c r="AE1873" t="s">
        <v>1649</v>
      </c>
      <c r="AF1873" t="s">
        <v>1491</v>
      </c>
      <c r="AG1873" t="s">
        <v>2</v>
      </c>
      <c r="AH1873" t="s">
        <v>2</v>
      </c>
    </row>
    <row r="1874" spans="1:34">
      <c r="A1874">
        <v>7415</v>
      </c>
      <c r="B1874">
        <v>1089878</v>
      </c>
      <c r="C1874" t="s">
        <v>149</v>
      </c>
      <c r="D1874" t="str">
        <f t="shared" ca="1" si="87"/>
        <v>RUZZVONJUI</v>
      </c>
      <c r="E1874" t="str">
        <f t="shared" ca="1" si="88"/>
        <v>Gfvcexleyycmk</v>
      </c>
      <c r="F1874" t="s">
        <v>150</v>
      </c>
      <c r="G1874" t="s">
        <v>167</v>
      </c>
      <c r="H1874" s="149" t="str">
        <f t="shared" ca="1" si="89"/>
        <v>26/5/1995</v>
      </c>
      <c r="I1874" t="s">
        <v>1644</v>
      </c>
      <c r="J1874" t="s">
        <v>2</v>
      </c>
      <c r="K1874" t="s">
        <v>580</v>
      </c>
      <c r="L1874" t="s">
        <v>581</v>
      </c>
      <c r="M1874" t="s">
        <v>582</v>
      </c>
      <c r="N1874">
        <v>95</v>
      </c>
      <c r="O1874" t="s">
        <v>157</v>
      </c>
      <c r="P1874" t="s">
        <v>2</v>
      </c>
      <c r="Q1874" t="s">
        <v>2</v>
      </c>
      <c r="R1874" t="s">
        <v>2</v>
      </c>
      <c r="S1874" t="s">
        <v>2</v>
      </c>
      <c r="T1874" t="s">
        <v>196</v>
      </c>
      <c r="U1874" t="s">
        <v>197</v>
      </c>
      <c r="V1874" t="s">
        <v>160</v>
      </c>
      <c r="W1874" t="s">
        <v>161</v>
      </c>
      <c r="X1874" t="s">
        <v>2</v>
      </c>
      <c r="Y1874" t="s">
        <v>2</v>
      </c>
      <c r="Z1874">
        <v>2009</v>
      </c>
      <c r="AA1874" t="s">
        <v>1488</v>
      </c>
      <c r="AB1874" t="s">
        <v>1666</v>
      </c>
      <c r="AC1874" t="s">
        <v>196</v>
      </c>
      <c r="AD1874" t="s">
        <v>197</v>
      </c>
      <c r="AE1874" t="s">
        <v>1490</v>
      </c>
      <c r="AF1874" t="s">
        <v>1491</v>
      </c>
      <c r="AG1874" t="s">
        <v>2</v>
      </c>
      <c r="AH1874" t="s">
        <v>2</v>
      </c>
    </row>
    <row r="1875" spans="1:34">
      <c r="A1875">
        <v>7415</v>
      </c>
      <c r="B1875">
        <v>1089986</v>
      </c>
      <c r="C1875" t="s">
        <v>183</v>
      </c>
      <c r="D1875" t="str">
        <f t="shared" ca="1" si="87"/>
        <v>JZRLFFVOOI</v>
      </c>
      <c r="E1875" t="str">
        <f t="shared" ca="1" si="88"/>
        <v>Ovfazsgkpdxrg</v>
      </c>
      <c r="F1875" t="s">
        <v>150</v>
      </c>
      <c r="G1875" t="s">
        <v>167</v>
      </c>
      <c r="H1875" s="149" t="str">
        <f t="shared" ca="1" si="89"/>
        <v>27/10/1996</v>
      </c>
      <c r="I1875" t="s">
        <v>1750</v>
      </c>
      <c r="J1875" t="s">
        <v>2</v>
      </c>
      <c r="K1875" t="s">
        <v>2</v>
      </c>
      <c r="L1875" t="s">
        <v>2</v>
      </c>
      <c r="M1875" t="s">
        <v>2</v>
      </c>
      <c r="N1875" t="s">
        <v>2</v>
      </c>
      <c r="O1875" t="s">
        <v>2</v>
      </c>
      <c r="P1875" t="s">
        <v>2</v>
      </c>
      <c r="Q1875" t="s">
        <v>2</v>
      </c>
      <c r="R1875" t="s">
        <v>2</v>
      </c>
      <c r="S1875" t="s">
        <v>2</v>
      </c>
      <c r="T1875" t="s">
        <v>2</v>
      </c>
      <c r="U1875" t="s">
        <v>2</v>
      </c>
      <c r="V1875" t="s">
        <v>2</v>
      </c>
      <c r="W1875" t="s">
        <v>2</v>
      </c>
      <c r="X1875" t="s">
        <v>2</v>
      </c>
      <c r="Y1875" t="s">
        <v>2</v>
      </c>
      <c r="Z1875">
        <v>2009</v>
      </c>
      <c r="AA1875" t="s">
        <v>164</v>
      </c>
      <c r="AB1875" t="s">
        <v>2</v>
      </c>
      <c r="AC1875" t="s">
        <v>2</v>
      </c>
      <c r="AD1875" t="s">
        <v>2</v>
      </c>
      <c r="AE1875" t="s">
        <v>2</v>
      </c>
      <c r="AF1875" t="s">
        <v>2</v>
      </c>
      <c r="AG1875" t="s">
        <v>2</v>
      </c>
      <c r="AH1875" t="s">
        <v>2</v>
      </c>
    </row>
    <row r="1876" spans="1:34">
      <c r="A1876">
        <v>7415</v>
      </c>
      <c r="B1876">
        <v>1090277</v>
      </c>
      <c r="C1876" t="s">
        <v>149</v>
      </c>
      <c r="D1876" t="str">
        <f t="shared" ca="1" si="87"/>
        <v>BJCPNPNVVW</v>
      </c>
      <c r="E1876" t="str">
        <f t="shared" ca="1" si="88"/>
        <v>Szljbdpvwronz</v>
      </c>
      <c r="F1876" t="s">
        <v>150</v>
      </c>
      <c r="G1876" t="s">
        <v>167</v>
      </c>
      <c r="H1876" s="149" t="str">
        <f t="shared" ca="1" si="89"/>
        <v>10/11/1996</v>
      </c>
      <c r="I1876" t="s">
        <v>1644</v>
      </c>
      <c r="J1876" t="s">
        <v>2</v>
      </c>
      <c r="K1876" t="s">
        <v>607</v>
      </c>
      <c r="L1876" t="s">
        <v>608</v>
      </c>
      <c r="M1876" t="s">
        <v>470</v>
      </c>
      <c r="N1876">
        <v>93</v>
      </c>
      <c r="O1876" t="s">
        <v>157</v>
      </c>
      <c r="P1876" t="s">
        <v>2</v>
      </c>
      <c r="Q1876" t="s">
        <v>2</v>
      </c>
      <c r="R1876" t="s">
        <v>2</v>
      </c>
      <c r="S1876" t="s">
        <v>2</v>
      </c>
      <c r="T1876" t="s">
        <v>2</v>
      </c>
      <c r="U1876" t="s">
        <v>2</v>
      </c>
      <c r="V1876" t="s">
        <v>2</v>
      </c>
      <c r="W1876" t="s">
        <v>2</v>
      </c>
      <c r="X1876" t="s">
        <v>2</v>
      </c>
      <c r="Y1876" t="s">
        <v>2</v>
      </c>
      <c r="Z1876">
        <v>2008</v>
      </c>
      <c r="AA1876" t="s">
        <v>1488</v>
      </c>
      <c r="AB1876" t="s">
        <v>1733</v>
      </c>
      <c r="AC1876" t="s">
        <v>2</v>
      </c>
      <c r="AD1876" t="s">
        <v>1774</v>
      </c>
      <c r="AE1876" t="s">
        <v>1490</v>
      </c>
      <c r="AF1876" t="s">
        <v>1667</v>
      </c>
      <c r="AG1876" t="s">
        <v>2</v>
      </c>
      <c r="AH1876" t="s">
        <v>2</v>
      </c>
    </row>
    <row r="1877" spans="1:34">
      <c r="A1877">
        <v>7415</v>
      </c>
      <c r="B1877">
        <v>1090352</v>
      </c>
      <c r="C1877" t="s">
        <v>183</v>
      </c>
      <c r="D1877" t="str">
        <f t="shared" ca="1" si="87"/>
        <v>YJSEBVWJBC</v>
      </c>
      <c r="E1877" t="str">
        <f t="shared" ca="1" si="88"/>
        <v>Dgwkhcmachinf</v>
      </c>
      <c r="F1877" t="s">
        <v>150</v>
      </c>
      <c r="G1877" t="s">
        <v>167</v>
      </c>
      <c r="H1877" s="149" t="str">
        <f t="shared" ca="1" si="89"/>
        <v>1/1/1997</v>
      </c>
      <c r="I1877" t="s">
        <v>1650</v>
      </c>
      <c r="J1877" t="s">
        <v>2</v>
      </c>
      <c r="K1877" t="s">
        <v>1672</v>
      </c>
      <c r="L1877" t="s">
        <v>1673</v>
      </c>
      <c r="M1877" t="s">
        <v>1216</v>
      </c>
      <c r="N1877">
        <v>91</v>
      </c>
      <c r="O1877" t="s">
        <v>157</v>
      </c>
      <c r="P1877" t="s">
        <v>2</v>
      </c>
      <c r="Q1877" t="s">
        <v>2</v>
      </c>
      <c r="R1877" t="s">
        <v>2</v>
      </c>
      <c r="S1877" t="s">
        <v>2</v>
      </c>
      <c r="T1877" t="s">
        <v>2</v>
      </c>
      <c r="U1877" t="s">
        <v>2</v>
      </c>
      <c r="V1877" t="s">
        <v>2</v>
      </c>
      <c r="W1877" t="s">
        <v>2</v>
      </c>
      <c r="X1877" t="s">
        <v>2</v>
      </c>
      <c r="Y1877" t="s">
        <v>2</v>
      </c>
      <c r="Z1877">
        <v>2010</v>
      </c>
      <c r="AA1877" t="s">
        <v>1488</v>
      </c>
      <c r="AB1877" t="s">
        <v>1666</v>
      </c>
      <c r="AC1877" t="s">
        <v>196</v>
      </c>
      <c r="AD1877" t="s">
        <v>211</v>
      </c>
      <c r="AE1877" t="s">
        <v>1490</v>
      </c>
      <c r="AF1877" t="s">
        <v>1491</v>
      </c>
      <c r="AG1877" t="s">
        <v>2</v>
      </c>
      <c r="AH1877" t="s">
        <v>2</v>
      </c>
    </row>
    <row r="1878" spans="1:34">
      <c r="A1878">
        <v>7415</v>
      </c>
      <c r="B1878">
        <v>1090930</v>
      </c>
      <c r="C1878" t="s">
        <v>149</v>
      </c>
      <c r="D1878" t="str">
        <f t="shared" ca="1" si="87"/>
        <v>VGLDDPWECQ</v>
      </c>
      <c r="E1878" t="str">
        <f t="shared" ca="1" si="88"/>
        <v>Iqdsxzfiklxse</v>
      </c>
      <c r="F1878" t="s">
        <v>150</v>
      </c>
      <c r="G1878" t="s">
        <v>167</v>
      </c>
      <c r="H1878" s="149" t="str">
        <f t="shared" ca="1" si="89"/>
        <v>10/5/1996</v>
      </c>
      <c r="I1878" t="s">
        <v>1650</v>
      </c>
      <c r="J1878" t="s">
        <v>2</v>
      </c>
      <c r="K1878" t="s">
        <v>1731</v>
      </c>
      <c r="L1878" t="s">
        <v>1732</v>
      </c>
      <c r="M1878" t="s">
        <v>740</v>
      </c>
      <c r="N1878">
        <v>92</v>
      </c>
      <c r="O1878" t="s">
        <v>157</v>
      </c>
      <c r="P1878" t="s">
        <v>2</v>
      </c>
      <c r="Q1878" t="s">
        <v>2</v>
      </c>
      <c r="R1878" t="s">
        <v>2</v>
      </c>
      <c r="S1878" t="s">
        <v>2</v>
      </c>
      <c r="T1878" t="s">
        <v>2</v>
      </c>
      <c r="U1878" t="s">
        <v>2</v>
      </c>
      <c r="V1878" t="s">
        <v>2</v>
      </c>
      <c r="W1878" t="s">
        <v>2</v>
      </c>
      <c r="X1878" t="s">
        <v>2</v>
      </c>
      <c r="Y1878" t="s">
        <v>2</v>
      </c>
      <c r="Z1878">
        <v>2010</v>
      </c>
      <c r="AA1878" t="s">
        <v>1488</v>
      </c>
      <c r="AB1878" t="s">
        <v>1666</v>
      </c>
      <c r="AC1878" t="s">
        <v>196</v>
      </c>
      <c r="AD1878" t="s">
        <v>224</v>
      </c>
      <c r="AE1878" t="s">
        <v>1490</v>
      </c>
      <c r="AF1878" t="s">
        <v>1491</v>
      </c>
      <c r="AG1878" t="s">
        <v>2</v>
      </c>
      <c r="AH1878" t="s">
        <v>2</v>
      </c>
    </row>
    <row r="1879" spans="1:34">
      <c r="A1879">
        <v>7415</v>
      </c>
      <c r="B1879">
        <v>1091119</v>
      </c>
      <c r="C1879" t="s">
        <v>149</v>
      </c>
      <c r="D1879" t="str">
        <f t="shared" ca="1" si="87"/>
        <v>HNFVXVFIDV</v>
      </c>
      <c r="E1879" t="str">
        <f t="shared" ca="1" si="88"/>
        <v>Lkhdpouebtgji</v>
      </c>
      <c r="F1879" t="s">
        <v>150</v>
      </c>
      <c r="G1879" t="s">
        <v>167</v>
      </c>
      <c r="H1879" s="149" t="str">
        <f t="shared" ca="1" si="89"/>
        <v>18/11/1997</v>
      </c>
      <c r="I1879" t="s">
        <v>1650</v>
      </c>
      <c r="J1879" t="s">
        <v>2</v>
      </c>
      <c r="K1879" t="s">
        <v>1577</v>
      </c>
      <c r="L1879" t="s">
        <v>1578</v>
      </c>
      <c r="M1879" t="s">
        <v>1435</v>
      </c>
      <c r="N1879">
        <v>971</v>
      </c>
      <c r="O1879" t="s">
        <v>157</v>
      </c>
      <c r="P1879" t="s">
        <v>2</v>
      </c>
      <c r="Q1879" t="s">
        <v>2</v>
      </c>
      <c r="R1879" t="s">
        <v>2</v>
      </c>
      <c r="S1879" t="s">
        <v>2</v>
      </c>
      <c r="T1879" t="s">
        <v>2</v>
      </c>
      <c r="U1879" t="s">
        <v>2</v>
      </c>
      <c r="V1879" t="s">
        <v>2</v>
      </c>
      <c r="W1879" t="s">
        <v>2</v>
      </c>
      <c r="X1879" t="s">
        <v>2</v>
      </c>
      <c r="Y1879" t="s">
        <v>2</v>
      </c>
      <c r="Z1879">
        <v>2010</v>
      </c>
      <c r="AA1879" t="s">
        <v>1488</v>
      </c>
      <c r="AB1879" t="s">
        <v>1666</v>
      </c>
      <c r="AC1879" t="s">
        <v>196</v>
      </c>
      <c r="AD1879" t="s">
        <v>197</v>
      </c>
      <c r="AE1879" t="s">
        <v>1490</v>
      </c>
      <c r="AF1879" t="s">
        <v>1491</v>
      </c>
      <c r="AG1879" t="s">
        <v>2</v>
      </c>
      <c r="AH1879" t="s">
        <v>2</v>
      </c>
    </row>
    <row r="1880" spans="1:34">
      <c r="A1880">
        <v>7415</v>
      </c>
      <c r="B1880">
        <v>1091366</v>
      </c>
      <c r="C1880" t="s">
        <v>149</v>
      </c>
      <c r="D1880" t="str">
        <f t="shared" ca="1" si="87"/>
        <v>UUNOYYTIHI</v>
      </c>
      <c r="E1880" t="str">
        <f t="shared" ca="1" si="88"/>
        <v>Fergymmhjegha</v>
      </c>
      <c r="F1880" t="s">
        <v>150</v>
      </c>
      <c r="G1880" t="s">
        <v>167</v>
      </c>
      <c r="H1880" s="149" t="str">
        <f t="shared" ca="1" si="89"/>
        <v>14/8/1994</v>
      </c>
      <c r="I1880" t="s">
        <v>1644</v>
      </c>
      <c r="J1880" t="s">
        <v>2</v>
      </c>
      <c r="K1880" t="s">
        <v>2</v>
      </c>
      <c r="L1880" t="s">
        <v>2</v>
      </c>
      <c r="M1880" t="s">
        <v>2</v>
      </c>
      <c r="N1880" t="s">
        <v>2</v>
      </c>
      <c r="O1880" t="s">
        <v>2</v>
      </c>
      <c r="P1880" t="s">
        <v>2</v>
      </c>
      <c r="Q1880" t="s">
        <v>2</v>
      </c>
      <c r="R1880" t="s">
        <v>2</v>
      </c>
      <c r="S1880" t="s">
        <v>2</v>
      </c>
      <c r="T1880" t="s">
        <v>2</v>
      </c>
      <c r="U1880" t="s">
        <v>2</v>
      </c>
      <c r="V1880" t="s">
        <v>2</v>
      </c>
      <c r="W1880" t="s">
        <v>2</v>
      </c>
      <c r="X1880" t="s">
        <v>2</v>
      </c>
      <c r="Y1880" t="s">
        <v>2</v>
      </c>
      <c r="Z1880">
        <v>2007</v>
      </c>
      <c r="AA1880" t="s">
        <v>1488</v>
      </c>
      <c r="AB1880" t="s">
        <v>1666</v>
      </c>
      <c r="AC1880" t="s">
        <v>196</v>
      </c>
      <c r="AD1880" t="s">
        <v>211</v>
      </c>
      <c r="AE1880" t="s">
        <v>1490</v>
      </c>
      <c r="AF1880" t="s">
        <v>1667</v>
      </c>
      <c r="AG1880" t="s">
        <v>2</v>
      </c>
      <c r="AH1880" t="s">
        <v>2</v>
      </c>
    </row>
    <row r="1881" spans="1:34">
      <c r="A1881">
        <v>7415</v>
      </c>
      <c r="B1881">
        <v>1091421</v>
      </c>
      <c r="C1881" t="s">
        <v>149</v>
      </c>
      <c r="D1881" t="str">
        <f t="shared" ca="1" si="87"/>
        <v>VHOUSLNWTY</v>
      </c>
      <c r="E1881" t="str">
        <f t="shared" ca="1" si="88"/>
        <v>Tboyvyccmqwvs</v>
      </c>
      <c r="F1881" t="s">
        <v>150</v>
      </c>
      <c r="G1881" t="s">
        <v>167</v>
      </c>
      <c r="H1881" s="149" t="str">
        <f t="shared" ca="1" si="89"/>
        <v>22/7/1995</v>
      </c>
      <c r="I1881" t="s">
        <v>1650</v>
      </c>
      <c r="J1881" t="s">
        <v>2</v>
      </c>
      <c r="K1881" t="s">
        <v>1687</v>
      </c>
      <c r="L1881" t="s">
        <v>1688</v>
      </c>
      <c r="M1881" t="s">
        <v>369</v>
      </c>
      <c r="N1881">
        <v>93</v>
      </c>
      <c r="O1881" t="s">
        <v>157</v>
      </c>
      <c r="P1881" t="s">
        <v>2</v>
      </c>
      <c r="Q1881" t="s">
        <v>2</v>
      </c>
      <c r="R1881" t="s">
        <v>2</v>
      </c>
      <c r="S1881" t="s">
        <v>2</v>
      </c>
      <c r="T1881" t="s">
        <v>2</v>
      </c>
      <c r="U1881" t="s">
        <v>2</v>
      </c>
      <c r="V1881" t="s">
        <v>2</v>
      </c>
      <c r="W1881" t="s">
        <v>2</v>
      </c>
      <c r="X1881" t="s">
        <v>2</v>
      </c>
      <c r="Y1881" t="s">
        <v>2</v>
      </c>
      <c r="Z1881">
        <v>2009</v>
      </c>
      <c r="AA1881" t="s">
        <v>1488</v>
      </c>
      <c r="AB1881" t="s">
        <v>1666</v>
      </c>
      <c r="AC1881" t="s">
        <v>196</v>
      </c>
      <c r="AD1881" t="s">
        <v>211</v>
      </c>
      <c r="AE1881" t="s">
        <v>1490</v>
      </c>
      <c r="AF1881" t="s">
        <v>1667</v>
      </c>
      <c r="AG1881" t="s">
        <v>2</v>
      </c>
      <c r="AH1881" t="s">
        <v>2</v>
      </c>
    </row>
    <row r="1882" spans="1:34">
      <c r="A1882">
        <v>7415</v>
      </c>
      <c r="B1882">
        <v>1091629</v>
      </c>
      <c r="C1882" t="s">
        <v>149</v>
      </c>
      <c r="D1882" t="str">
        <f t="shared" ca="1" si="87"/>
        <v>GXOHHIQUNB</v>
      </c>
      <c r="E1882" t="str">
        <f t="shared" ca="1" si="88"/>
        <v>Rliyzcpogcojn</v>
      </c>
      <c r="F1882" t="s">
        <v>150</v>
      </c>
      <c r="G1882" t="s">
        <v>167</v>
      </c>
      <c r="H1882" s="149" t="str">
        <f t="shared" ca="1" si="89"/>
        <v>14/8/1994</v>
      </c>
      <c r="I1882" t="s">
        <v>1644</v>
      </c>
      <c r="J1882" t="s">
        <v>2</v>
      </c>
      <c r="K1882" t="s">
        <v>2</v>
      </c>
      <c r="L1882" t="s">
        <v>2</v>
      </c>
      <c r="M1882" t="s">
        <v>2</v>
      </c>
      <c r="N1882" t="s">
        <v>2</v>
      </c>
      <c r="O1882" t="s">
        <v>2</v>
      </c>
      <c r="P1882" t="s">
        <v>2</v>
      </c>
      <c r="Q1882" t="s">
        <v>2</v>
      </c>
      <c r="R1882" t="s">
        <v>2</v>
      </c>
      <c r="S1882" t="s">
        <v>2</v>
      </c>
      <c r="T1882" t="s">
        <v>2</v>
      </c>
      <c r="U1882" t="s">
        <v>2</v>
      </c>
      <c r="V1882" t="s">
        <v>2</v>
      </c>
      <c r="W1882" t="s">
        <v>2</v>
      </c>
      <c r="X1882" t="s">
        <v>2</v>
      </c>
      <c r="Y1882" t="s">
        <v>2</v>
      </c>
      <c r="Z1882">
        <v>2010</v>
      </c>
      <c r="AA1882" t="s">
        <v>1488</v>
      </c>
      <c r="AB1882" t="s">
        <v>1653</v>
      </c>
      <c r="AC1882" t="s">
        <v>2</v>
      </c>
      <c r="AD1882" t="s">
        <v>1676</v>
      </c>
      <c r="AE1882" t="s">
        <v>1490</v>
      </c>
      <c r="AF1882" t="s">
        <v>1491</v>
      </c>
      <c r="AG1882" t="s">
        <v>2</v>
      </c>
      <c r="AH1882" t="s">
        <v>2</v>
      </c>
    </row>
    <row r="1883" spans="1:34">
      <c r="A1883">
        <v>7415</v>
      </c>
      <c r="B1883">
        <v>1091990</v>
      </c>
      <c r="C1883" t="s">
        <v>149</v>
      </c>
      <c r="D1883" t="str">
        <f t="shared" ca="1" si="87"/>
        <v>FFXTPKNMFV</v>
      </c>
      <c r="E1883" t="str">
        <f t="shared" ca="1" si="88"/>
        <v>Udgnpxnbixxut</v>
      </c>
      <c r="F1883" t="s">
        <v>150</v>
      </c>
      <c r="G1883" t="s">
        <v>167</v>
      </c>
      <c r="H1883" s="149" t="str">
        <f t="shared" ca="1" si="89"/>
        <v>13/5/1995</v>
      </c>
      <c r="I1883" t="s">
        <v>1644</v>
      </c>
      <c r="J1883" t="s">
        <v>2</v>
      </c>
      <c r="K1883" t="s">
        <v>2</v>
      </c>
      <c r="L1883" t="s">
        <v>2</v>
      </c>
      <c r="M1883" t="s">
        <v>2</v>
      </c>
      <c r="N1883" t="s">
        <v>2</v>
      </c>
      <c r="O1883" t="s">
        <v>2</v>
      </c>
      <c r="P1883" t="s">
        <v>2</v>
      </c>
      <c r="Q1883" t="s">
        <v>2</v>
      </c>
      <c r="R1883" t="s">
        <v>2</v>
      </c>
      <c r="S1883" t="s">
        <v>2</v>
      </c>
      <c r="T1883" t="s">
        <v>2</v>
      </c>
      <c r="U1883" t="s">
        <v>2</v>
      </c>
      <c r="V1883" t="s">
        <v>2</v>
      </c>
      <c r="W1883" t="s">
        <v>2</v>
      </c>
      <c r="X1883" t="s">
        <v>2</v>
      </c>
      <c r="Y1883" t="s">
        <v>2</v>
      </c>
      <c r="Z1883">
        <v>2009</v>
      </c>
      <c r="AA1883" t="s">
        <v>1488</v>
      </c>
      <c r="AB1883" t="s">
        <v>1666</v>
      </c>
      <c r="AC1883" t="s">
        <v>196</v>
      </c>
      <c r="AD1883" t="s">
        <v>197</v>
      </c>
      <c r="AE1883" t="s">
        <v>1490</v>
      </c>
      <c r="AF1883" t="s">
        <v>1667</v>
      </c>
      <c r="AG1883" t="s">
        <v>2</v>
      </c>
      <c r="AH1883" t="s">
        <v>2</v>
      </c>
    </row>
    <row r="1884" spans="1:34">
      <c r="A1884">
        <v>7415</v>
      </c>
      <c r="B1884">
        <v>1092655</v>
      </c>
      <c r="C1884" t="s">
        <v>149</v>
      </c>
      <c r="D1884" t="str">
        <f t="shared" ca="1" si="87"/>
        <v>IDUSOYMQZC</v>
      </c>
      <c r="E1884" t="str">
        <f t="shared" ca="1" si="88"/>
        <v>Mxagrkonkjckv</v>
      </c>
      <c r="F1884" t="s">
        <v>150</v>
      </c>
      <c r="G1884" t="s">
        <v>167</v>
      </c>
      <c r="H1884" s="149" t="str">
        <f t="shared" ca="1" si="89"/>
        <v>27/11/1995</v>
      </c>
      <c r="I1884" t="s">
        <v>1650</v>
      </c>
      <c r="J1884" t="s">
        <v>2</v>
      </c>
      <c r="K1884" t="s">
        <v>1738</v>
      </c>
      <c r="L1884" t="s">
        <v>1739</v>
      </c>
      <c r="M1884" t="s">
        <v>1740</v>
      </c>
      <c r="N1884">
        <v>93</v>
      </c>
      <c r="O1884" t="s">
        <v>157</v>
      </c>
      <c r="P1884" t="s">
        <v>2</v>
      </c>
      <c r="Q1884" t="s">
        <v>2</v>
      </c>
      <c r="R1884" t="s">
        <v>2</v>
      </c>
      <c r="S1884" t="s">
        <v>2</v>
      </c>
      <c r="T1884" t="s">
        <v>2</v>
      </c>
      <c r="U1884" t="s">
        <v>2</v>
      </c>
      <c r="V1884" t="s">
        <v>2</v>
      </c>
      <c r="W1884" t="s">
        <v>2</v>
      </c>
      <c r="X1884" t="s">
        <v>2</v>
      </c>
      <c r="Y1884" t="s">
        <v>2</v>
      </c>
      <c r="Z1884">
        <v>2010</v>
      </c>
      <c r="AA1884" t="s">
        <v>1488</v>
      </c>
      <c r="AB1884" t="s">
        <v>1666</v>
      </c>
      <c r="AC1884" t="s">
        <v>199</v>
      </c>
      <c r="AD1884" t="s">
        <v>211</v>
      </c>
      <c r="AE1884" t="s">
        <v>1490</v>
      </c>
      <c r="AF1884" t="s">
        <v>1491</v>
      </c>
      <c r="AG1884" t="s">
        <v>2</v>
      </c>
      <c r="AH1884" t="s">
        <v>2</v>
      </c>
    </row>
    <row r="1885" spans="1:34">
      <c r="A1885">
        <v>7415</v>
      </c>
      <c r="B1885">
        <v>1093057</v>
      </c>
      <c r="C1885" t="s">
        <v>149</v>
      </c>
      <c r="D1885" t="str">
        <f t="shared" ca="1" si="87"/>
        <v>LGHDUUSHWH</v>
      </c>
      <c r="E1885" t="str">
        <f t="shared" ca="1" si="88"/>
        <v>Vdbklahvcykvc</v>
      </c>
      <c r="F1885" t="s">
        <v>150</v>
      </c>
      <c r="G1885" t="s">
        <v>167</v>
      </c>
      <c r="H1885" s="149" t="str">
        <f t="shared" ca="1" si="89"/>
        <v>2/7/1994</v>
      </c>
      <c r="I1885" t="s">
        <v>1650</v>
      </c>
      <c r="J1885" t="s">
        <v>2</v>
      </c>
      <c r="K1885" t="s">
        <v>1651</v>
      </c>
      <c r="L1885" t="s">
        <v>1652</v>
      </c>
      <c r="M1885" t="s">
        <v>223</v>
      </c>
      <c r="N1885">
        <v>75</v>
      </c>
      <c r="O1885" t="s">
        <v>157</v>
      </c>
      <c r="P1885" t="s">
        <v>2</v>
      </c>
      <c r="Q1885" t="s">
        <v>2</v>
      </c>
      <c r="R1885" t="s">
        <v>2</v>
      </c>
      <c r="S1885" t="s">
        <v>2</v>
      </c>
      <c r="T1885" t="s">
        <v>2</v>
      </c>
      <c r="U1885" t="s">
        <v>2</v>
      </c>
      <c r="V1885" t="s">
        <v>2</v>
      </c>
      <c r="W1885" t="s">
        <v>2</v>
      </c>
      <c r="X1885" t="s">
        <v>2</v>
      </c>
      <c r="Y1885" t="s">
        <v>2</v>
      </c>
      <c r="Z1885">
        <v>2010</v>
      </c>
      <c r="AA1885" t="s">
        <v>1488</v>
      </c>
      <c r="AB1885" t="s">
        <v>1645</v>
      </c>
      <c r="AC1885" t="s">
        <v>2</v>
      </c>
      <c r="AD1885" t="s">
        <v>251</v>
      </c>
      <c r="AE1885" t="s">
        <v>1490</v>
      </c>
      <c r="AF1885" t="s">
        <v>1491</v>
      </c>
      <c r="AG1885" t="s">
        <v>2</v>
      </c>
      <c r="AH1885" t="s">
        <v>2</v>
      </c>
    </row>
    <row r="1886" spans="1:34">
      <c r="A1886">
        <v>7415</v>
      </c>
      <c r="B1886">
        <v>1094944</v>
      </c>
      <c r="C1886" t="s">
        <v>149</v>
      </c>
      <c r="D1886" t="str">
        <f t="shared" ca="1" si="87"/>
        <v>BVNEYINTKZ</v>
      </c>
      <c r="E1886" t="str">
        <f t="shared" ca="1" si="88"/>
        <v>Anjrqbucvfrjh</v>
      </c>
      <c r="F1886" t="s">
        <v>150</v>
      </c>
      <c r="G1886" t="s">
        <v>167</v>
      </c>
      <c r="H1886" s="149" t="str">
        <f t="shared" ca="1" si="89"/>
        <v>11/5/1994</v>
      </c>
      <c r="I1886" t="s">
        <v>1650</v>
      </c>
      <c r="J1886" t="s">
        <v>2</v>
      </c>
      <c r="K1886" t="s">
        <v>1729</v>
      </c>
      <c r="L1886" t="s">
        <v>1730</v>
      </c>
      <c r="M1886" t="s">
        <v>1165</v>
      </c>
      <c r="N1886">
        <v>94</v>
      </c>
      <c r="O1886" t="s">
        <v>157</v>
      </c>
      <c r="P1886" t="s">
        <v>2</v>
      </c>
      <c r="Q1886" t="s">
        <v>2</v>
      </c>
      <c r="R1886" t="s">
        <v>2</v>
      </c>
      <c r="S1886" t="s">
        <v>2</v>
      </c>
      <c r="T1886" t="s">
        <v>2</v>
      </c>
      <c r="U1886" t="s">
        <v>2</v>
      </c>
      <c r="V1886" t="s">
        <v>2</v>
      </c>
      <c r="W1886" t="s">
        <v>2</v>
      </c>
      <c r="X1886" t="s">
        <v>2</v>
      </c>
      <c r="Y1886" t="s">
        <v>2</v>
      </c>
      <c r="Z1886">
        <v>2010</v>
      </c>
      <c r="AA1886" t="s">
        <v>1488</v>
      </c>
      <c r="AB1886" t="s">
        <v>1666</v>
      </c>
      <c r="AC1886" t="s">
        <v>196</v>
      </c>
      <c r="AD1886" t="s">
        <v>211</v>
      </c>
      <c r="AE1886" t="s">
        <v>1490</v>
      </c>
      <c r="AF1886" t="s">
        <v>1491</v>
      </c>
      <c r="AG1886" t="s">
        <v>2</v>
      </c>
      <c r="AH1886" t="s">
        <v>2</v>
      </c>
    </row>
    <row r="1887" spans="1:34">
      <c r="A1887">
        <v>7415</v>
      </c>
      <c r="B1887">
        <v>1095209</v>
      </c>
      <c r="C1887" t="s">
        <v>183</v>
      </c>
      <c r="D1887" t="str">
        <f t="shared" ca="1" si="87"/>
        <v>SUGJQUFGUL</v>
      </c>
      <c r="E1887" t="str">
        <f t="shared" ca="1" si="88"/>
        <v>Qxybrbkxgrllc</v>
      </c>
      <c r="F1887" t="s">
        <v>150</v>
      </c>
      <c r="G1887" t="s">
        <v>167</v>
      </c>
      <c r="H1887" s="149" t="str">
        <f t="shared" ca="1" si="89"/>
        <v>2/7/1996</v>
      </c>
      <c r="I1887" t="s">
        <v>1644</v>
      </c>
      <c r="J1887" t="s">
        <v>2</v>
      </c>
      <c r="K1887" t="s">
        <v>2</v>
      </c>
      <c r="L1887" t="s">
        <v>2</v>
      </c>
      <c r="M1887" t="s">
        <v>2</v>
      </c>
      <c r="N1887" t="s">
        <v>2</v>
      </c>
      <c r="O1887" t="s">
        <v>2</v>
      </c>
      <c r="P1887" t="s">
        <v>2</v>
      </c>
      <c r="Q1887" t="s">
        <v>2</v>
      </c>
      <c r="R1887" t="s">
        <v>2</v>
      </c>
      <c r="S1887" t="s">
        <v>2</v>
      </c>
      <c r="T1887" t="s">
        <v>2</v>
      </c>
      <c r="U1887" t="s">
        <v>2</v>
      </c>
      <c r="V1887" t="s">
        <v>2</v>
      </c>
      <c r="W1887" t="s">
        <v>2</v>
      </c>
      <c r="X1887" t="s">
        <v>2</v>
      </c>
      <c r="Y1887" t="s">
        <v>2</v>
      </c>
      <c r="Z1887" t="s">
        <v>2</v>
      </c>
      <c r="AA1887" t="s">
        <v>1488</v>
      </c>
      <c r="AB1887" t="s">
        <v>1653</v>
      </c>
      <c r="AC1887" t="s">
        <v>2</v>
      </c>
      <c r="AD1887" t="s">
        <v>1654</v>
      </c>
      <c r="AE1887" t="s">
        <v>1490</v>
      </c>
      <c r="AF1887" t="s">
        <v>1704</v>
      </c>
      <c r="AG1887" t="s">
        <v>2</v>
      </c>
      <c r="AH1887" t="s">
        <v>2</v>
      </c>
    </row>
    <row r="1888" spans="1:34">
      <c r="A1888">
        <v>7415</v>
      </c>
      <c r="B1888">
        <v>1095372</v>
      </c>
      <c r="C1888" t="s">
        <v>183</v>
      </c>
      <c r="D1888" t="str">
        <f t="shared" ca="1" si="87"/>
        <v>OEJYRESHJD</v>
      </c>
      <c r="E1888" t="str">
        <f t="shared" ca="1" si="88"/>
        <v>Ccxibvgagdsvw</v>
      </c>
      <c r="F1888" t="s">
        <v>150</v>
      </c>
      <c r="G1888" t="s">
        <v>167</v>
      </c>
      <c r="H1888" s="149" t="str">
        <f t="shared" ca="1" si="89"/>
        <v>12/1/1996</v>
      </c>
      <c r="I1888" t="s">
        <v>1750</v>
      </c>
      <c r="J1888" t="s">
        <v>2</v>
      </c>
      <c r="K1888" t="s">
        <v>2</v>
      </c>
      <c r="L1888" t="s">
        <v>1852</v>
      </c>
      <c r="M1888" t="s">
        <v>1853</v>
      </c>
      <c r="N1888">
        <v>21</v>
      </c>
      <c r="O1888" t="s">
        <v>157</v>
      </c>
      <c r="P1888" t="s">
        <v>1766</v>
      </c>
      <c r="Q1888" t="s">
        <v>2</v>
      </c>
      <c r="R1888" t="s">
        <v>1766</v>
      </c>
      <c r="S1888" t="s">
        <v>2</v>
      </c>
      <c r="T1888" t="s">
        <v>2</v>
      </c>
      <c r="U1888" t="s">
        <v>2</v>
      </c>
      <c r="V1888" t="s">
        <v>2</v>
      </c>
      <c r="W1888" t="s">
        <v>2</v>
      </c>
      <c r="X1888" t="s">
        <v>2</v>
      </c>
      <c r="Y1888" t="s">
        <v>2</v>
      </c>
      <c r="Z1888" t="s">
        <v>2</v>
      </c>
      <c r="AA1888" t="s">
        <v>2</v>
      </c>
      <c r="AB1888" t="s">
        <v>2</v>
      </c>
      <c r="AC1888" t="s">
        <v>2</v>
      </c>
      <c r="AD1888" t="s">
        <v>2</v>
      </c>
      <c r="AE1888" t="s">
        <v>2</v>
      </c>
      <c r="AF1888" t="s">
        <v>2</v>
      </c>
      <c r="AG1888" t="s">
        <v>2</v>
      </c>
      <c r="AH1888" t="s">
        <v>2</v>
      </c>
    </row>
    <row r="1889" spans="1:34">
      <c r="A1889">
        <v>7415</v>
      </c>
      <c r="B1889">
        <v>1096306</v>
      </c>
      <c r="C1889" t="s">
        <v>149</v>
      </c>
      <c r="D1889" t="str">
        <f t="shared" ca="1" si="87"/>
        <v>GIFSAFZITE</v>
      </c>
      <c r="E1889" t="str">
        <f t="shared" ca="1" si="88"/>
        <v>Aommuwldwymll</v>
      </c>
      <c r="F1889" t="s">
        <v>150</v>
      </c>
      <c r="G1889" t="s">
        <v>167</v>
      </c>
      <c r="H1889" s="149" t="str">
        <f t="shared" ca="1" si="89"/>
        <v>26/11/1997</v>
      </c>
      <c r="I1889" t="s">
        <v>1650</v>
      </c>
      <c r="J1889" t="s">
        <v>2</v>
      </c>
      <c r="K1889" t="s">
        <v>1854</v>
      </c>
      <c r="L1889" t="s">
        <v>1855</v>
      </c>
      <c r="M1889" t="s">
        <v>582</v>
      </c>
      <c r="N1889">
        <v>95</v>
      </c>
      <c r="O1889" t="s">
        <v>157</v>
      </c>
      <c r="P1889" t="s">
        <v>2</v>
      </c>
      <c r="Q1889" t="s">
        <v>2</v>
      </c>
      <c r="R1889" t="s">
        <v>2</v>
      </c>
      <c r="S1889" t="s">
        <v>2</v>
      </c>
      <c r="T1889" t="s">
        <v>2</v>
      </c>
      <c r="U1889" t="s">
        <v>2</v>
      </c>
      <c r="V1889" t="s">
        <v>2</v>
      </c>
      <c r="W1889" t="s">
        <v>2</v>
      </c>
      <c r="X1889" t="s">
        <v>2</v>
      </c>
      <c r="Y1889" t="s">
        <v>2</v>
      </c>
      <c r="Z1889">
        <v>2009</v>
      </c>
      <c r="AA1889" t="s">
        <v>1488</v>
      </c>
      <c r="AB1889" t="s">
        <v>1645</v>
      </c>
      <c r="AC1889" t="s">
        <v>2</v>
      </c>
      <c r="AD1889" t="s">
        <v>238</v>
      </c>
      <c r="AE1889" t="s">
        <v>1649</v>
      </c>
      <c r="AF1889" t="s">
        <v>1491</v>
      </c>
      <c r="AG1889" t="s">
        <v>2</v>
      </c>
      <c r="AH1889" t="s">
        <v>2</v>
      </c>
    </row>
    <row r="1890" spans="1:34">
      <c r="A1890">
        <v>7415</v>
      </c>
      <c r="B1890">
        <v>1096874</v>
      </c>
      <c r="C1890" t="s">
        <v>149</v>
      </c>
      <c r="D1890" t="str">
        <f t="shared" ca="1" si="87"/>
        <v>PBEQEPYWIJ</v>
      </c>
      <c r="E1890" t="str">
        <f t="shared" ca="1" si="88"/>
        <v>Uagjpawmocvpu</v>
      </c>
      <c r="F1890" t="s">
        <v>150</v>
      </c>
      <c r="G1890" t="s">
        <v>167</v>
      </c>
      <c r="H1890" s="149" t="str">
        <f t="shared" ca="1" si="89"/>
        <v>20/2/1997</v>
      </c>
      <c r="I1890" t="s">
        <v>1650</v>
      </c>
      <c r="J1890" t="s">
        <v>2</v>
      </c>
      <c r="K1890" t="s">
        <v>1731</v>
      </c>
      <c r="L1890" t="s">
        <v>1732</v>
      </c>
      <c r="M1890" t="s">
        <v>740</v>
      </c>
      <c r="N1890">
        <v>92</v>
      </c>
      <c r="O1890" t="s">
        <v>157</v>
      </c>
      <c r="P1890" t="s">
        <v>2</v>
      </c>
      <c r="Q1890" t="s">
        <v>2</v>
      </c>
      <c r="R1890" t="s">
        <v>2</v>
      </c>
      <c r="S1890" t="s">
        <v>2</v>
      </c>
      <c r="T1890" t="s">
        <v>2</v>
      </c>
      <c r="U1890" t="s">
        <v>2</v>
      </c>
      <c r="V1890" t="s">
        <v>2</v>
      </c>
      <c r="W1890" t="s">
        <v>2</v>
      </c>
      <c r="X1890" t="s">
        <v>2</v>
      </c>
      <c r="Y1890" t="s">
        <v>2</v>
      </c>
      <c r="Z1890">
        <v>2008</v>
      </c>
      <c r="AA1890" t="s">
        <v>1660</v>
      </c>
      <c r="AB1890" t="s">
        <v>2</v>
      </c>
      <c r="AC1890" t="s">
        <v>2</v>
      </c>
      <c r="AD1890" t="s">
        <v>2</v>
      </c>
      <c r="AE1890" t="s">
        <v>1649</v>
      </c>
      <c r="AF1890" t="s">
        <v>1856</v>
      </c>
      <c r="AG1890" t="s">
        <v>2</v>
      </c>
      <c r="AH1890" t="s">
        <v>2</v>
      </c>
    </row>
    <row r="1891" spans="1:34">
      <c r="A1891">
        <v>7415</v>
      </c>
      <c r="B1891">
        <v>1098722</v>
      </c>
      <c r="C1891" t="s">
        <v>183</v>
      </c>
      <c r="D1891" t="str">
        <f t="shared" ca="1" si="87"/>
        <v>PTXYCLPFSS</v>
      </c>
      <c r="E1891" t="str">
        <f t="shared" ca="1" si="88"/>
        <v>Djjiscaojrpdb</v>
      </c>
      <c r="F1891" t="s">
        <v>150</v>
      </c>
      <c r="G1891" t="s">
        <v>167</v>
      </c>
      <c r="H1891" s="149" t="str">
        <f t="shared" ca="1" si="89"/>
        <v>1/9/1996</v>
      </c>
      <c r="I1891" t="s">
        <v>1644</v>
      </c>
      <c r="J1891" t="s">
        <v>2</v>
      </c>
      <c r="K1891" t="s">
        <v>869</v>
      </c>
      <c r="L1891" t="s">
        <v>870</v>
      </c>
      <c r="M1891" t="s">
        <v>513</v>
      </c>
      <c r="N1891">
        <v>93</v>
      </c>
      <c r="O1891" t="s">
        <v>157</v>
      </c>
      <c r="P1891" t="s">
        <v>2</v>
      </c>
      <c r="Q1891" t="s">
        <v>2</v>
      </c>
      <c r="R1891" t="s">
        <v>2</v>
      </c>
      <c r="S1891" t="s">
        <v>2</v>
      </c>
      <c r="T1891" t="s">
        <v>2</v>
      </c>
      <c r="U1891" t="s">
        <v>2</v>
      </c>
      <c r="V1891" t="s">
        <v>2</v>
      </c>
      <c r="W1891" t="s">
        <v>2</v>
      </c>
      <c r="X1891" t="s">
        <v>2</v>
      </c>
      <c r="Y1891" t="s">
        <v>2</v>
      </c>
      <c r="Z1891">
        <v>2010</v>
      </c>
      <c r="AA1891" t="s">
        <v>1488</v>
      </c>
      <c r="AB1891" t="s">
        <v>1489</v>
      </c>
      <c r="AC1891" t="s">
        <v>2</v>
      </c>
      <c r="AD1891" t="s">
        <v>1857</v>
      </c>
      <c r="AE1891" t="s">
        <v>1490</v>
      </c>
      <c r="AF1891" t="s">
        <v>1491</v>
      </c>
      <c r="AG1891" t="s">
        <v>2</v>
      </c>
      <c r="AH1891" t="s">
        <v>2</v>
      </c>
    </row>
    <row r="1892" spans="1:34">
      <c r="A1892">
        <v>7415</v>
      </c>
      <c r="B1892">
        <v>1098825</v>
      </c>
      <c r="C1892" t="s">
        <v>149</v>
      </c>
      <c r="D1892" t="str">
        <f t="shared" ca="1" si="87"/>
        <v>JZNMQCULTY</v>
      </c>
      <c r="E1892" t="str">
        <f t="shared" ca="1" si="88"/>
        <v>Jdlnwmgqwjnwv</v>
      </c>
      <c r="F1892" t="s">
        <v>150</v>
      </c>
      <c r="G1892" t="s">
        <v>167</v>
      </c>
      <c r="H1892" s="149" t="str">
        <f t="shared" ca="1" si="89"/>
        <v>5/5/1995</v>
      </c>
      <c r="I1892" t="s">
        <v>1650</v>
      </c>
      <c r="J1892" t="s">
        <v>2</v>
      </c>
      <c r="K1892" t="s">
        <v>1736</v>
      </c>
      <c r="L1892" t="s">
        <v>1737</v>
      </c>
      <c r="M1892" t="s">
        <v>223</v>
      </c>
      <c r="N1892">
        <v>75</v>
      </c>
      <c r="O1892" t="s">
        <v>157</v>
      </c>
      <c r="P1892" t="s">
        <v>2</v>
      </c>
      <c r="Q1892" t="s">
        <v>2</v>
      </c>
      <c r="R1892" t="s">
        <v>2</v>
      </c>
      <c r="S1892" t="s">
        <v>2</v>
      </c>
      <c r="T1892" t="s">
        <v>2</v>
      </c>
      <c r="U1892" t="s">
        <v>2</v>
      </c>
      <c r="V1892" t="s">
        <v>2</v>
      </c>
      <c r="W1892" t="s">
        <v>2</v>
      </c>
      <c r="X1892" t="s">
        <v>2</v>
      </c>
      <c r="Y1892" t="s">
        <v>2</v>
      </c>
      <c r="Z1892">
        <v>2010</v>
      </c>
      <c r="AA1892" t="s">
        <v>1488</v>
      </c>
      <c r="AB1892" t="s">
        <v>1653</v>
      </c>
      <c r="AC1892" t="s">
        <v>2</v>
      </c>
      <c r="AD1892" t="s">
        <v>1676</v>
      </c>
      <c r="AE1892" t="s">
        <v>1490</v>
      </c>
      <c r="AF1892" t="s">
        <v>1491</v>
      </c>
      <c r="AG1892" t="s">
        <v>2</v>
      </c>
      <c r="AH1892" t="s">
        <v>2</v>
      </c>
    </row>
    <row r="1893" spans="1:34">
      <c r="A1893">
        <v>7415</v>
      </c>
      <c r="B1893">
        <v>1099022</v>
      </c>
      <c r="C1893" t="s">
        <v>149</v>
      </c>
      <c r="D1893" t="str">
        <f t="shared" ca="1" si="87"/>
        <v>WXYUVJHXSK</v>
      </c>
      <c r="E1893" t="str">
        <f t="shared" ca="1" si="88"/>
        <v>Owxyghygtxzkt</v>
      </c>
      <c r="F1893" t="s">
        <v>150</v>
      </c>
      <c r="G1893" t="s">
        <v>167</v>
      </c>
      <c r="H1893" s="149" t="str">
        <f t="shared" ca="1" si="89"/>
        <v>4/12/1996</v>
      </c>
      <c r="I1893" t="s">
        <v>1650</v>
      </c>
      <c r="J1893" t="s">
        <v>2</v>
      </c>
      <c r="K1893" t="s">
        <v>1712</v>
      </c>
      <c r="L1893" t="s">
        <v>1713</v>
      </c>
      <c r="M1893" t="s">
        <v>315</v>
      </c>
      <c r="N1893">
        <v>94</v>
      </c>
      <c r="O1893" t="s">
        <v>157</v>
      </c>
      <c r="P1893" t="s">
        <v>2</v>
      </c>
      <c r="Q1893" t="s">
        <v>2</v>
      </c>
      <c r="R1893" t="s">
        <v>2</v>
      </c>
      <c r="S1893" t="s">
        <v>2</v>
      </c>
      <c r="T1893" t="s">
        <v>2</v>
      </c>
      <c r="U1893" t="s">
        <v>2</v>
      </c>
      <c r="V1893" t="s">
        <v>2</v>
      </c>
      <c r="W1893" t="s">
        <v>2</v>
      </c>
      <c r="X1893" t="s">
        <v>2</v>
      </c>
      <c r="Y1893" t="s">
        <v>2</v>
      </c>
      <c r="Z1893">
        <v>2009</v>
      </c>
      <c r="AA1893" t="s">
        <v>1488</v>
      </c>
      <c r="AB1893" t="s">
        <v>1645</v>
      </c>
      <c r="AC1893" t="s">
        <v>2</v>
      </c>
      <c r="AD1893" t="s">
        <v>173</v>
      </c>
      <c r="AE1893" t="s">
        <v>1490</v>
      </c>
      <c r="AF1893" t="s">
        <v>1491</v>
      </c>
      <c r="AG1893" t="s">
        <v>2</v>
      </c>
      <c r="AH1893" t="s">
        <v>2</v>
      </c>
    </row>
    <row r="1894" spans="1:34">
      <c r="A1894">
        <v>7415</v>
      </c>
      <c r="B1894">
        <v>1099167</v>
      </c>
      <c r="C1894" t="s">
        <v>149</v>
      </c>
      <c r="D1894" t="str">
        <f t="shared" ca="1" si="87"/>
        <v>RGEVKYFCWW</v>
      </c>
      <c r="E1894" t="str">
        <f t="shared" ca="1" si="88"/>
        <v>Pjwrnckskjdic</v>
      </c>
      <c r="F1894" t="s">
        <v>150</v>
      </c>
      <c r="G1894" t="s">
        <v>167</v>
      </c>
      <c r="H1894" s="149" t="str">
        <f t="shared" ca="1" si="89"/>
        <v>14/6/1996</v>
      </c>
      <c r="I1894" t="s">
        <v>1677</v>
      </c>
      <c r="J1894" t="s">
        <v>2</v>
      </c>
      <c r="K1894" t="s">
        <v>2</v>
      </c>
      <c r="L1894" t="s">
        <v>1858</v>
      </c>
      <c r="M1894" t="s">
        <v>1859</v>
      </c>
      <c r="N1894">
        <v>99</v>
      </c>
      <c r="O1894" t="s">
        <v>1697</v>
      </c>
      <c r="P1894" t="s">
        <v>1681</v>
      </c>
      <c r="Q1894" t="s">
        <v>2</v>
      </c>
      <c r="R1894" t="s">
        <v>1681</v>
      </c>
      <c r="S1894" t="s">
        <v>2</v>
      </c>
      <c r="T1894" t="s">
        <v>2</v>
      </c>
      <c r="U1894" t="s">
        <v>2</v>
      </c>
      <c r="V1894" t="s">
        <v>160</v>
      </c>
      <c r="W1894" t="s">
        <v>182</v>
      </c>
      <c r="X1894" t="s">
        <v>2</v>
      </c>
      <c r="Y1894" t="s">
        <v>2</v>
      </c>
      <c r="Z1894">
        <v>2011</v>
      </c>
      <c r="AA1894" t="s">
        <v>164</v>
      </c>
      <c r="AB1894" t="s">
        <v>2</v>
      </c>
      <c r="AC1894" t="s">
        <v>2</v>
      </c>
      <c r="AD1894" t="s">
        <v>2</v>
      </c>
      <c r="AE1894" t="s">
        <v>2</v>
      </c>
      <c r="AF1894" t="s">
        <v>2</v>
      </c>
      <c r="AG1894" t="s">
        <v>2</v>
      </c>
      <c r="AH1894" t="s">
        <v>2</v>
      </c>
    </row>
    <row r="1895" spans="1:34">
      <c r="A1895">
        <v>7415</v>
      </c>
      <c r="B1895">
        <v>1099434</v>
      </c>
      <c r="C1895" t="s">
        <v>183</v>
      </c>
      <c r="D1895" t="str">
        <f t="shared" ca="1" si="87"/>
        <v>WSSVXYMGGX</v>
      </c>
      <c r="E1895" t="str">
        <f t="shared" ca="1" si="88"/>
        <v>Tcgejjgscbyct</v>
      </c>
      <c r="F1895" t="s">
        <v>150</v>
      </c>
      <c r="G1895" t="s">
        <v>167</v>
      </c>
      <c r="H1895" s="149" t="str">
        <f t="shared" ca="1" si="89"/>
        <v>17/5/1997</v>
      </c>
      <c r="I1895" t="s">
        <v>1644</v>
      </c>
      <c r="J1895" t="s">
        <v>2</v>
      </c>
      <c r="K1895" t="s">
        <v>2</v>
      </c>
      <c r="L1895" t="s">
        <v>2</v>
      </c>
      <c r="M1895" t="s">
        <v>2</v>
      </c>
      <c r="N1895" t="s">
        <v>2</v>
      </c>
      <c r="O1895" t="s">
        <v>2</v>
      </c>
      <c r="P1895" t="s">
        <v>2</v>
      </c>
      <c r="Q1895" t="s">
        <v>2</v>
      </c>
      <c r="R1895" t="s">
        <v>2</v>
      </c>
      <c r="S1895" t="s">
        <v>2</v>
      </c>
      <c r="T1895" t="s">
        <v>2</v>
      </c>
      <c r="U1895" t="s">
        <v>2</v>
      </c>
      <c r="V1895" t="s">
        <v>2</v>
      </c>
      <c r="W1895" t="s">
        <v>2</v>
      </c>
      <c r="X1895" t="s">
        <v>2</v>
      </c>
      <c r="Y1895" t="s">
        <v>2</v>
      </c>
      <c r="Z1895">
        <v>2008</v>
      </c>
      <c r="AA1895" t="s">
        <v>1488</v>
      </c>
      <c r="AB1895" t="s">
        <v>1666</v>
      </c>
      <c r="AC1895" t="s">
        <v>196</v>
      </c>
      <c r="AD1895" t="s">
        <v>224</v>
      </c>
      <c r="AE1895" t="s">
        <v>1490</v>
      </c>
      <c r="AF1895" t="s">
        <v>1700</v>
      </c>
      <c r="AG1895" t="s">
        <v>2</v>
      </c>
      <c r="AH1895" t="s">
        <v>2</v>
      </c>
    </row>
    <row r="1896" spans="1:34">
      <c r="A1896">
        <v>7415</v>
      </c>
      <c r="B1896">
        <v>1101225</v>
      </c>
      <c r="C1896" t="s">
        <v>149</v>
      </c>
      <c r="D1896" t="str">
        <f t="shared" ca="1" si="87"/>
        <v>DTTPHJDBCI</v>
      </c>
      <c r="E1896" t="str">
        <f t="shared" ca="1" si="88"/>
        <v>Eptjqcciecdyd</v>
      </c>
      <c r="F1896" t="s">
        <v>150</v>
      </c>
      <c r="G1896" t="s">
        <v>167</v>
      </c>
      <c r="H1896" s="149" t="str">
        <f t="shared" ca="1" si="89"/>
        <v>21/7/1995</v>
      </c>
      <c r="I1896" t="s">
        <v>1650</v>
      </c>
      <c r="J1896" t="s">
        <v>2</v>
      </c>
      <c r="K1896" t="s">
        <v>1726</v>
      </c>
      <c r="L1896" t="s">
        <v>1727</v>
      </c>
      <c r="M1896" t="s">
        <v>768</v>
      </c>
      <c r="N1896">
        <v>94</v>
      </c>
      <c r="O1896" t="s">
        <v>157</v>
      </c>
      <c r="P1896" t="s">
        <v>2</v>
      </c>
      <c r="Q1896" t="s">
        <v>2</v>
      </c>
      <c r="R1896" t="s">
        <v>2</v>
      </c>
      <c r="S1896" t="s">
        <v>2</v>
      </c>
      <c r="T1896" t="s">
        <v>2</v>
      </c>
      <c r="U1896" t="s">
        <v>2</v>
      </c>
      <c r="V1896" t="s">
        <v>2</v>
      </c>
      <c r="W1896" t="s">
        <v>2</v>
      </c>
      <c r="X1896" t="s">
        <v>2</v>
      </c>
      <c r="Y1896" t="s">
        <v>2</v>
      </c>
      <c r="Z1896">
        <v>2010</v>
      </c>
      <c r="AA1896" t="s">
        <v>1488</v>
      </c>
      <c r="AB1896" t="s">
        <v>1645</v>
      </c>
      <c r="AC1896" t="s">
        <v>2</v>
      </c>
      <c r="AD1896" t="s">
        <v>238</v>
      </c>
      <c r="AE1896" t="s">
        <v>1490</v>
      </c>
      <c r="AF1896" t="s">
        <v>1491</v>
      </c>
      <c r="AG1896" t="s">
        <v>2</v>
      </c>
      <c r="AH1896" t="s">
        <v>2</v>
      </c>
    </row>
    <row r="1897" spans="1:34">
      <c r="A1897">
        <v>7415</v>
      </c>
      <c r="B1897">
        <v>1101822</v>
      </c>
      <c r="C1897" t="s">
        <v>149</v>
      </c>
      <c r="D1897" t="str">
        <f t="shared" ca="1" si="87"/>
        <v>JMHWOLNNPV</v>
      </c>
      <c r="E1897" t="str">
        <f t="shared" ca="1" si="88"/>
        <v>Acggwjyifvzio</v>
      </c>
      <c r="F1897" t="s">
        <v>150</v>
      </c>
      <c r="G1897" t="s">
        <v>167</v>
      </c>
      <c r="H1897" s="149" t="str">
        <f t="shared" ca="1" si="89"/>
        <v>8/7/1997</v>
      </c>
      <c r="I1897" t="s">
        <v>1650</v>
      </c>
      <c r="J1897" t="s">
        <v>2</v>
      </c>
      <c r="K1897" t="s">
        <v>1860</v>
      </c>
      <c r="L1897" t="s">
        <v>1861</v>
      </c>
      <c r="M1897" t="s">
        <v>216</v>
      </c>
      <c r="N1897">
        <v>93</v>
      </c>
      <c r="O1897" t="s">
        <v>157</v>
      </c>
      <c r="P1897" t="s">
        <v>2</v>
      </c>
      <c r="Q1897" t="s">
        <v>2</v>
      </c>
      <c r="R1897" t="s">
        <v>2</v>
      </c>
      <c r="S1897" t="s">
        <v>2</v>
      </c>
      <c r="T1897" t="s">
        <v>2</v>
      </c>
      <c r="U1897" t="s">
        <v>2</v>
      </c>
      <c r="V1897" t="s">
        <v>2</v>
      </c>
      <c r="W1897" t="s">
        <v>2</v>
      </c>
      <c r="X1897" t="s">
        <v>2</v>
      </c>
      <c r="Y1897" t="s">
        <v>2</v>
      </c>
      <c r="Z1897">
        <v>2009</v>
      </c>
      <c r="AA1897" t="s">
        <v>1488</v>
      </c>
      <c r="AB1897" t="s">
        <v>1666</v>
      </c>
      <c r="AC1897" t="s">
        <v>199</v>
      </c>
      <c r="AD1897" t="s">
        <v>224</v>
      </c>
      <c r="AE1897" t="s">
        <v>1490</v>
      </c>
      <c r="AF1897" t="s">
        <v>1667</v>
      </c>
      <c r="AG1897" t="s">
        <v>2</v>
      </c>
      <c r="AH1897" t="s">
        <v>2</v>
      </c>
    </row>
    <row r="1898" spans="1:34">
      <c r="A1898">
        <v>7415</v>
      </c>
      <c r="B1898">
        <v>1102118</v>
      </c>
      <c r="C1898" t="s">
        <v>149</v>
      </c>
      <c r="D1898" t="str">
        <f t="shared" ca="1" si="87"/>
        <v>TLZDVBZAML</v>
      </c>
      <c r="E1898" t="str">
        <f t="shared" ca="1" si="88"/>
        <v>Rirzxbmeialik</v>
      </c>
      <c r="F1898" t="s">
        <v>150</v>
      </c>
      <c r="G1898" t="s">
        <v>167</v>
      </c>
      <c r="H1898" s="149" t="str">
        <f t="shared" ca="1" si="89"/>
        <v>23/2/1995</v>
      </c>
      <c r="I1898" t="s">
        <v>1644</v>
      </c>
      <c r="J1898" t="s">
        <v>2</v>
      </c>
      <c r="K1898" t="s">
        <v>2</v>
      </c>
      <c r="L1898" t="s">
        <v>2</v>
      </c>
      <c r="M1898" t="s">
        <v>2</v>
      </c>
      <c r="N1898" t="s">
        <v>2</v>
      </c>
      <c r="O1898" t="s">
        <v>2</v>
      </c>
      <c r="P1898" t="s">
        <v>2</v>
      </c>
      <c r="Q1898" t="s">
        <v>2</v>
      </c>
      <c r="R1898" t="s">
        <v>2</v>
      </c>
      <c r="S1898" t="s">
        <v>2</v>
      </c>
      <c r="T1898" t="s">
        <v>2</v>
      </c>
      <c r="U1898" t="s">
        <v>2</v>
      </c>
      <c r="V1898" t="s">
        <v>2</v>
      </c>
      <c r="W1898" t="s">
        <v>2</v>
      </c>
      <c r="X1898" t="s">
        <v>2</v>
      </c>
      <c r="Y1898" t="s">
        <v>2</v>
      </c>
      <c r="Z1898">
        <v>2009</v>
      </c>
      <c r="AA1898" t="s">
        <v>1488</v>
      </c>
      <c r="AB1898" t="s">
        <v>1666</v>
      </c>
      <c r="AC1898" t="s">
        <v>196</v>
      </c>
      <c r="AD1898" t="s">
        <v>224</v>
      </c>
      <c r="AE1898" t="s">
        <v>1490</v>
      </c>
      <c r="AF1898" t="s">
        <v>1667</v>
      </c>
      <c r="AG1898" t="s">
        <v>2</v>
      </c>
      <c r="AH1898" t="s">
        <v>2</v>
      </c>
    </row>
    <row r="1899" spans="1:34">
      <c r="A1899">
        <v>7415</v>
      </c>
      <c r="B1899">
        <v>1103711</v>
      </c>
      <c r="C1899" t="s">
        <v>149</v>
      </c>
      <c r="D1899" t="str">
        <f t="shared" ca="1" si="87"/>
        <v>DSVNGCBDEU</v>
      </c>
      <c r="E1899" t="str">
        <f t="shared" ca="1" si="88"/>
        <v>Yrbfuzotywhwl</v>
      </c>
      <c r="F1899" t="s">
        <v>150</v>
      </c>
      <c r="G1899" t="s">
        <v>167</v>
      </c>
      <c r="H1899" s="149" t="str">
        <f t="shared" ca="1" si="89"/>
        <v>28/1/1995</v>
      </c>
      <c r="I1899" t="s">
        <v>1644</v>
      </c>
      <c r="J1899" t="s">
        <v>2</v>
      </c>
      <c r="K1899" t="s">
        <v>1836</v>
      </c>
      <c r="L1899" t="s">
        <v>1837</v>
      </c>
      <c r="M1899" t="s">
        <v>1838</v>
      </c>
      <c r="N1899">
        <v>10</v>
      </c>
      <c r="O1899" t="s">
        <v>157</v>
      </c>
      <c r="P1899" t="s">
        <v>2</v>
      </c>
      <c r="Q1899" t="s">
        <v>2</v>
      </c>
      <c r="R1899" t="s">
        <v>2</v>
      </c>
      <c r="S1899" t="s">
        <v>2</v>
      </c>
      <c r="T1899" t="s">
        <v>2</v>
      </c>
      <c r="U1899" t="s">
        <v>2</v>
      </c>
      <c r="V1899" t="s">
        <v>2</v>
      </c>
      <c r="W1899" t="s">
        <v>2</v>
      </c>
      <c r="X1899" t="s">
        <v>2</v>
      </c>
      <c r="Y1899" t="s">
        <v>2</v>
      </c>
      <c r="Z1899">
        <v>2010</v>
      </c>
      <c r="AA1899" t="s">
        <v>1488</v>
      </c>
      <c r="AB1899" t="s">
        <v>1666</v>
      </c>
      <c r="AC1899" t="s">
        <v>196</v>
      </c>
      <c r="AD1899" t="s">
        <v>197</v>
      </c>
      <c r="AE1899" t="s">
        <v>1718</v>
      </c>
      <c r="AF1899" t="s">
        <v>1491</v>
      </c>
      <c r="AG1899" t="s">
        <v>2</v>
      </c>
      <c r="AH1899" t="s">
        <v>2</v>
      </c>
    </row>
    <row r="1900" spans="1:34">
      <c r="A1900">
        <v>7415</v>
      </c>
      <c r="B1900">
        <v>1103725</v>
      </c>
      <c r="C1900" t="s">
        <v>149</v>
      </c>
      <c r="D1900" t="str">
        <f t="shared" ca="1" si="87"/>
        <v>FRUYWFVVQQ</v>
      </c>
      <c r="E1900" t="str">
        <f t="shared" ca="1" si="88"/>
        <v>Ojzjtdlmvbtim</v>
      </c>
      <c r="F1900" t="s">
        <v>150</v>
      </c>
      <c r="G1900" t="s">
        <v>167</v>
      </c>
      <c r="H1900" s="149" t="str">
        <f t="shared" ca="1" si="89"/>
        <v>6/8/1997</v>
      </c>
      <c r="I1900" t="s">
        <v>1650</v>
      </c>
      <c r="J1900" t="s">
        <v>2</v>
      </c>
      <c r="K1900" t="s">
        <v>1755</v>
      </c>
      <c r="L1900" t="s">
        <v>1756</v>
      </c>
      <c r="M1900" t="s">
        <v>223</v>
      </c>
      <c r="N1900">
        <v>75</v>
      </c>
      <c r="O1900" t="s">
        <v>157</v>
      </c>
      <c r="P1900" t="s">
        <v>2</v>
      </c>
      <c r="Q1900" t="s">
        <v>2</v>
      </c>
      <c r="R1900" t="s">
        <v>2</v>
      </c>
      <c r="S1900" t="s">
        <v>2</v>
      </c>
      <c r="T1900" t="s">
        <v>2</v>
      </c>
      <c r="U1900" t="s">
        <v>2</v>
      </c>
      <c r="V1900" t="s">
        <v>2</v>
      </c>
      <c r="W1900" t="s">
        <v>2</v>
      </c>
      <c r="X1900" t="s">
        <v>2</v>
      </c>
      <c r="Y1900" t="s">
        <v>2</v>
      </c>
      <c r="Z1900">
        <v>2009</v>
      </c>
      <c r="AA1900" t="s">
        <v>1488</v>
      </c>
      <c r="AB1900" t="s">
        <v>1666</v>
      </c>
      <c r="AC1900" t="s">
        <v>196</v>
      </c>
      <c r="AD1900" t="s">
        <v>197</v>
      </c>
      <c r="AE1900" t="s">
        <v>1649</v>
      </c>
      <c r="AF1900" t="s">
        <v>1667</v>
      </c>
      <c r="AG1900" t="s">
        <v>2</v>
      </c>
      <c r="AH1900" t="s">
        <v>2</v>
      </c>
    </row>
    <row r="1901" spans="1:34">
      <c r="A1901">
        <v>7415</v>
      </c>
      <c r="B1901">
        <v>1103747</v>
      </c>
      <c r="C1901" t="s">
        <v>149</v>
      </c>
      <c r="D1901" t="str">
        <f t="shared" ca="1" si="87"/>
        <v>THSEITKFZL</v>
      </c>
      <c r="E1901" t="str">
        <f t="shared" ca="1" si="88"/>
        <v>Mvbyzlitfkfpg</v>
      </c>
      <c r="F1901" t="s">
        <v>150</v>
      </c>
      <c r="G1901" t="s">
        <v>167</v>
      </c>
      <c r="H1901" s="149" t="str">
        <f t="shared" ca="1" si="89"/>
        <v>23/4/1994</v>
      </c>
      <c r="I1901" t="s">
        <v>1650</v>
      </c>
      <c r="J1901" t="s">
        <v>2</v>
      </c>
      <c r="K1901" t="s">
        <v>1807</v>
      </c>
      <c r="L1901" t="s">
        <v>1808</v>
      </c>
      <c r="M1901" t="s">
        <v>223</v>
      </c>
      <c r="N1901">
        <v>75</v>
      </c>
      <c r="O1901" t="s">
        <v>157</v>
      </c>
      <c r="P1901" t="s">
        <v>2</v>
      </c>
      <c r="Q1901" t="s">
        <v>2</v>
      </c>
      <c r="R1901" t="s">
        <v>2</v>
      </c>
      <c r="S1901" t="s">
        <v>2</v>
      </c>
      <c r="T1901" t="s">
        <v>2</v>
      </c>
      <c r="U1901" t="s">
        <v>2</v>
      </c>
      <c r="V1901" t="s">
        <v>2</v>
      </c>
      <c r="W1901" t="s">
        <v>2</v>
      </c>
      <c r="X1901" t="s">
        <v>2</v>
      </c>
      <c r="Y1901" t="s">
        <v>2</v>
      </c>
      <c r="Z1901">
        <v>2010</v>
      </c>
      <c r="AA1901" t="s">
        <v>1488</v>
      </c>
      <c r="AB1901" t="s">
        <v>1645</v>
      </c>
      <c r="AC1901" t="s">
        <v>2</v>
      </c>
      <c r="AD1901" t="s">
        <v>238</v>
      </c>
      <c r="AE1901" t="s">
        <v>1490</v>
      </c>
      <c r="AF1901" t="s">
        <v>1491</v>
      </c>
      <c r="AG1901" t="s">
        <v>2</v>
      </c>
      <c r="AH1901" t="s">
        <v>2</v>
      </c>
    </row>
    <row r="1902" spans="1:34">
      <c r="A1902">
        <v>7415</v>
      </c>
      <c r="B1902">
        <v>1103995</v>
      </c>
      <c r="C1902" t="s">
        <v>183</v>
      </c>
      <c r="D1902" t="str">
        <f t="shared" ca="1" si="87"/>
        <v>ZIIANRERNE</v>
      </c>
      <c r="E1902" t="str">
        <f t="shared" ca="1" si="88"/>
        <v>Unnlivwsbnicy</v>
      </c>
      <c r="F1902" t="s">
        <v>150</v>
      </c>
      <c r="G1902" t="s">
        <v>167</v>
      </c>
      <c r="H1902" s="149" t="str">
        <f t="shared" ca="1" si="89"/>
        <v>15/2/1996</v>
      </c>
      <c r="I1902" t="s">
        <v>1644</v>
      </c>
      <c r="J1902" t="s">
        <v>2</v>
      </c>
      <c r="K1902" t="s">
        <v>2</v>
      </c>
      <c r="L1902" t="s">
        <v>2</v>
      </c>
      <c r="M1902" t="s">
        <v>2</v>
      </c>
      <c r="N1902" t="s">
        <v>2</v>
      </c>
      <c r="O1902" t="s">
        <v>2</v>
      </c>
      <c r="P1902" t="s">
        <v>2</v>
      </c>
      <c r="Q1902" t="s">
        <v>2</v>
      </c>
      <c r="R1902" t="s">
        <v>2</v>
      </c>
      <c r="S1902" t="s">
        <v>2</v>
      </c>
      <c r="T1902" t="s">
        <v>2</v>
      </c>
      <c r="U1902" t="s">
        <v>2</v>
      </c>
      <c r="V1902" t="s">
        <v>2</v>
      </c>
      <c r="W1902" t="s">
        <v>2</v>
      </c>
      <c r="X1902" t="s">
        <v>2</v>
      </c>
      <c r="Y1902" t="s">
        <v>2</v>
      </c>
      <c r="Z1902">
        <v>2010</v>
      </c>
      <c r="AA1902" t="s">
        <v>1488</v>
      </c>
      <c r="AB1902" t="s">
        <v>1489</v>
      </c>
      <c r="AC1902" t="s">
        <v>2</v>
      </c>
      <c r="AD1902" t="s">
        <v>347</v>
      </c>
      <c r="AE1902" t="s">
        <v>1490</v>
      </c>
      <c r="AF1902" t="s">
        <v>1491</v>
      </c>
      <c r="AG1902" t="s">
        <v>2</v>
      </c>
      <c r="AH1902" t="s">
        <v>2</v>
      </c>
    </row>
    <row r="1903" spans="1:34">
      <c r="A1903">
        <v>7415</v>
      </c>
      <c r="B1903">
        <v>1105024</v>
      </c>
      <c r="C1903" t="s">
        <v>183</v>
      </c>
      <c r="D1903" t="str">
        <f t="shared" ca="1" si="87"/>
        <v>FMCRUEJTJO</v>
      </c>
      <c r="E1903" t="str">
        <f t="shared" ca="1" si="88"/>
        <v>Iwxgltxoxcjtm</v>
      </c>
      <c r="F1903" t="s">
        <v>150</v>
      </c>
      <c r="G1903" t="s">
        <v>167</v>
      </c>
      <c r="H1903" s="149" t="str">
        <f t="shared" ca="1" si="89"/>
        <v>7/9/1994</v>
      </c>
      <c r="I1903" t="s">
        <v>1644</v>
      </c>
      <c r="J1903" t="s">
        <v>2</v>
      </c>
      <c r="K1903" t="s">
        <v>2</v>
      </c>
      <c r="L1903" t="s">
        <v>2</v>
      </c>
      <c r="M1903" t="s">
        <v>2</v>
      </c>
      <c r="N1903" t="s">
        <v>2</v>
      </c>
      <c r="O1903" t="s">
        <v>2</v>
      </c>
      <c r="P1903" t="s">
        <v>2</v>
      </c>
      <c r="Q1903" t="s">
        <v>2</v>
      </c>
      <c r="R1903" t="s">
        <v>2</v>
      </c>
      <c r="S1903" t="s">
        <v>2</v>
      </c>
      <c r="T1903" t="s">
        <v>2</v>
      </c>
      <c r="U1903" t="s">
        <v>2</v>
      </c>
      <c r="V1903" t="s">
        <v>2</v>
      </c>
      <c r="W1903" t="s">
        <v>2</v>
      </c>
      <c r="X1903" t="s">
        <v>2</v>
      </c>
      <c r="Y1903" t="s">
        <v>2</v>
      </c>
      <c r="Z1903" t="s">
        <v>2</v>
      </c>
      <c r="AA1903" t="s">
        <v>1488</v>
      </c>
      <c r="AB1903" t="s">
        <v>1489</v>
      </c>
      <c r="AC1903" t="s">
        <v>2</v>
      </c>
      <c r="AD1903" t="s">
        <v>189</v>
      </c>
      <c r="AE1903" t="s">
        <v>1490</v>
      </c>
      <c r="AF1903" t="s">
        <v>1667</v>
      </c>
      <c r="AG1903" t="s">
        <v>2</v>
      </c>
      <c r="AH1903" t="s">
        <v>2</v>
      </c>
    </row>
    <row r="1904" spans="1:34">
      <c r="A1904">
        <v>7415</v>
      </c>
      <c r="B1904">
        <v>1106014</v>
      </c>
      <c r="C1904" t="s">
        <v>149</v>
      </c>
      <c r="D1904" t="str">
        <f t="shared" ca="1" si="87"/>
        <v>MQULGSHYNJ</v>
      </c>
      <c r="E1904" t="str">
        <f t="shared" ca="1" si="88"/>
        <v>Ftlmrawijqxbb</v>
      </c>
      <c r="F1904" t="s">
        <v>150</v>
      </c>
      <c r="G1904" t="s">
        <v>167</v>
      </c>
      <c r="H1904" s="149" t="str">
        <f t="shared" ca="1" si="89"/>
        <v>26/7/1997</v>
      </c>
      <c r="I1904" t="s">
        <v>1650</v>
      </c>
      <c r="J1904" t="s">
        <v>2</v>
      </c>
      <c r="K1904" t="s">
        <v>1862</v>
      </c>
      <c r="L1904" t="s">
        <v>1863</v>
      </c>
      <c r="M1904" t="s">
        <v>1864</v>
      </c>
      <c r="N1904">
        <v>18</v>
      </c>
      <c r="O1904" t="s">
        <v>157</v>
      </c>
      <c r="P1904" t="s">
        <v>2</v>
      </c>
      <c r="Q1904" t="s">
        <v>2</v>
      </c>
      <c r="R1904" t="s">
        <v>2</v>
      </c>
      <c r="S1904" t="s">
        <v>2</v>
      </c>
      <c r="T1904" t="s">
        <v>2</v>
      </c>
      <c r="U1904" t="s">
        <v>2</v>
      </c>
      <c r="V1904" t="s">
        <v>2</v>
      </c>
      <c r="W1904" t="s">
        <v>2</v>
      </c>
      <c r="X1904" t="s">
        <v>2</v>
      </c>
      <c r="Y1904" t="s">
        <v>2</v>
      </c>
      <c r="Z1904">
        <v>2009</v>
      </c>
      <c r="AA1904" t="s">
        <v>1488</v>
      </c>
      <c r="AB1904" t="s">
        <v>1666</v>
      </c>
      <c r="AC1904" t="s">
        <v>196</v>
      </c>
      <c r="AD1904" t="s">
        <v>200</v>
      </c>
      <c r="AE1904" t="s">
        <v>1718</v>
      </c>
      <c r="AF1904" t="s">
        <v>1491</v>
      </c>
      <c r="AG1904" t="s">
        <v>2</v>
      </c>
      <c r="AH1904" t="s">
        <v>2</v>
      </c>
    </row>
    <row r="1905" spans="1:34">
      <c r="A1905">
        <v>7415</v>
      </c>
      <c r="B1905">
        <v>1107294</v>
      </c>
      <c r="C1905" t="s">
        <v>149</v>
      </c>
      <c r="D1905" t="str">
        <f t="shared" ca="1" si="87"/>
        <v>JQQGJXGUOH</v>
      </c>
      <c r="E1905" t="str">
        <f t="shared" ca="1" si="88"/>
        <v>Lalexcknwsqmm</v>
      </c>
      <c r="F1905" t="s">
        <v>150</v>
      </c>
      <c r="G1905" t="s">
        <v>151</v>
      </c>
      <c r="H1905" s="149" t="str">
        <f t="shared" ca="1" si="89"/>
        <v>24/9/1995</v>
      </c>
      <c r="I1905" t="s">
        <v>1650</v>
      </c>
      <c r="J1905" t="s">
        <v>2</v>
      </c>
      <c r="K1905" t="s">
        <v>1646</v>
      </c>
      <c r="L1905" t="s">
        <v>1647</v>
      </c>
      <c r="M1905" t="s">
        <v>1648</v>
      </c>
      <c r="N1905">
        <v>78</v>
      </c>
      <c r="O1905" t="s">
        <v>157</v>
      </c>
      <c r="P1905" t="s">
        <v>2</v>
      </c>
      <c r="Q1905" t="s">
        <v>2</v>
      </c>
      <c r="R1905" t="s">
        <v>2</v>
      </c>
      <c r="S1905" t="s">
        <v>2</v>
      </c>
      <c r="T1905" t="s">
        <v>2</v>
      </c>
      <c r="U1905" t="s">
        <v>2</v>
      </c>
      <c r="V1905" t="s">
        <v>2</v>
      </c>
      <c r="W1905" t="s">
        <v>2</v>
      </c>
      <c r="X1905" t="s">
        <v>2</v>
      </c>
      <c r="Y1905" t="s">
        <v>2</v>
      </c>
      <c r="Z1905">
        <v>2010</v>
      </c>
      <c r="AA1905" t="s">
        <v>1488</v>
      </c>
      <c r="AB1905" t="s">
        <v>1698</v>
      </c>
      <c r="AC1905" t="s">
        <v>2</v>
      </c>
      <c r="AD1905" t="s">
        <v>224</v>
      </c>
      <c r="AE1905" t="s">
        <v>1490</v>
      </c>
      <c r="AF1905" t="s">
        <v>1491</v>
      </c>
      <c r="AG1905" t="s">
        <v>2</v>
      </c>
      <c r="AH1905" t="s">
        <v>2</v>
      </c>
    </row>
    <row r="1906" spans="1:34">
      <c r="A1906">
        <v>7415</v>
      </c>
      <c r="B1906">
        <v>1107560</v>
      </c>
      <c r="C1906" t="s">
        <v>183</v>
      </c>
      <c r="D1906" t="str">
        <f t="shared" ca="1" si="87"/>
        <v>NCSKHBICOA</v>
      </c>
      <c r="E1906" t="str">
        <f t="shared" ca="1" si="88"/>
        <v>Pmcakjnrvfpfx</v>
      </c>
      <c r="F1906" t="s">
        <v>150</v>
      </c>
      <c r="G1906" t="s">
        <v>151</v>
      </c>
      <c r="H1906" s="149" t="str">
        <f t="shared" ca="1" si="89"/>
        <v>24/1/1994</v>
      </c>
      <c r="I1906" t="s">
        <v>1650</v>
      </c>
      <c r="J1906" t="s">
        <v>2</v>
      </c>
      <c r="K1906" t="s">
        <v>1651</v>
      </c>
      <c r="L1906" t="s">
        <v>1652</v>
      </c>
      <c r="M1906" t="s">
        <v>223</v>
      </c>
      <c r="N1906">
        <v>75</v>
      </c>
      <c r="O1906" t="s">
        <v>157</v>
      </c>
      <c r="P1906" t="s">
        <v>2</v>
      </c>
      <c r="Q1906" t="s">
        <v>2</v>
      </c>
      <c r="R1906" t="s">
        <v>2</v>
      </c>
      <c r="S1906" t="s">
        <v>2</v>
      </c>
      <c r="T1906" t="s">
        <v>2</v>
      </c>
      <c r="U1906" t="s">
        <v>2</v>
      </c>
      <c r="V1906" t="s">
        <v>2</v>
      </c>
      <c r="W1906" t="s">
        <v>2</v>
      </c>
      <c r="X1906" t="s">
        <v>2</v>
      </c>
      <c r="Y1906" t="s">
        <v>2</v>
      </c>
      <c r="Z1906">
        <v>2010</v>
      </c>
      <c r="AA1906" t="s">
        <v>1488</v>
      </c>
      <c r="AB1906" t="s">
        <v>1666</v>
      </c>
      <c r="AC1906" t="s">
        <v>196</v>
      </c>
      <c r="AD1906" t="s">
        <v>197</v>
      </c>
      <c r="AE1906" t="s">
        <v>1490</v>
      </c>
      <c r="AF1906" t="s">
        <v>1491</v>
      </c>
      <c r="AG1906" t="s">
        <v>2</v>
      </c>
      <c r="AH1906" t="s">
        <v>2</v>
      </c>
    </row>
    <row r="1907" spans="1:34">
      <c r="A1907">
        <v>7415</v>
      </c>
      <c r="B1907">
        <v>1107793</v>
      </c>
      <c r="C1907" t="s">
        <v>149</v>
      </c>
      <c r="D1907" t="str">
        <f t="shared" ca="1" si="87"/>
        <v>TEOTMXXCZM</v>
      </c>
      <c r="E1907" t="str">
        <f t="shared" ca="1" si="88"/>
        <v>Coooplegdxryj</v>
      </c>
      <c r="F1907" t="s">
        <v>150</v>
      </c>
      <c r="G1907" t="s">
        <v>167</v>
      </c>
      <c r="H1907" s="149" t="str">
        <f t="shared" ca="1" si="89"/>
        <v>23/3/1994</v>
      </c>
      <c r="I1907" t="s">
        <v>1750</v>
      </c>
      <c r="J1907" t="s">
        <v>2</v>
      </c>
      <c r="K1907" t="s">
        <v>2</v>
      </c>
      <c r="L1907" t="s">
        <v>2</v>
      </c>
      <c r="M1907" t="s">
        <v>2</v>
      </c>
      <c r="N1907" t="s">
        <v>2</v>
      </c>
      <c r="O1907" t="s">
        <v>2</v>
      </c>
      <c r="P1907" t="s">
        <v>2</v>
      </c>
      <c r="Q1907" t="s">
        <v>2</v>
      </c>
      <c r="R1907" t="s">
        <v>2</v>
      </c>
      <c r="S1907" t="s">
        <v>2</v>
      </c>
      <c r="T1907" t="s">
        <v>2</v>
      </c>
      <c r="U1907" t="s">
        <v>2</v>
      </c>
      <c r="V1907" t="s">
        <v>2</v>
      </c>
      <c r="W1907" t="s">
        <v>2</v>
      </c>
      <c r="X1907" t="s">
        <v>2</v>
      </c>
      <c r="Y1907" t="s">
        <v>2</v>
      </c>
      <c r="Z1907">
        <v>2008</v>
      </c>
      <c r="AA1907" t="s">
        <v>1488</v>
      </c>
      <c r="AB1907" t="s">
        <v>1666</v>
      </c>
      <c r="AC1907" t="s">
        <v>196</v>
      </c>
      <c r="AD1907" t="s">
        <v>224</v>
      </c>
      <c r="AE1907" t="s">
        <v>1490</v>
      </c>
      <c r="AF1907" t="s">
        <v>1667</v>
      </c>
      <c r="AG1907" t="s">
        <v>2</v>
      </c>
      <c r="AH1907" t="s">
        <v>2</v>
      </c>
    </row>
    <row r="1908" spans="1:34">
      <c r="A1908">
        <v>7415</v>
      </c>
      <c r="B1908">
        <v>1108512</v>
      </c>
      <c r="C1908" t="s">
        <v>149</v>
      </c>
      <c r="D1908" t="str">
        <f t="shared" ca="1" si="87"/>
        <v>JNRIQCOOJU</v>
      </c>
      <c r="E1908" t="str">
        <f t="shared" ca="1" si="88"/>
        <v>Fzfxgcgieolws</v>
      </c>
      <c r="F1908" t="s">
        <v>150</v>
      </c>
      <c r="G1908" t="s">
        <v>151</v>
      </c>
      <c r="H1908" s="149" t="str">
        <f t="shared" ca="1" si="89"/>
        <v>5/6/1995</v>
      </c>
      <c r="I1908" t="s">
        <v>1650</v>
      </c>
      <c r="J1908" t="s">
        <v>2</v>
      </c>
      <c r="K1908" t="s">
        <v>1736</v>
      </c>
      <c r="L1908" t="s">
        <v>1737</v>
      </c>
      <c r="M1908" t="s">
        <v>223</v>
      </c>
      <c r="N1908">
        <v>75</v>
      </c>
      <c r="O1908" t="s">
        <v>157</v>
      </c>
      <c r="P1908" t="s">
        <v>2</v>
      </c>
      <c r="Q1908" t="s">
        <v>2</v>
      </c>
      <c r="R1908" t="s">
        <v>2</v>
      </c>
      <c r="S1908" t="s">
        <v>2</v>
      </c>
      <c r="T1908" t="s">
        <v>2</v>
      </c>
      <c r="U1908" t="s">
        <v>2</v>
      </c>
      <c r="V1908" t="s">
        <v>2</v>
      </c>
      <c r="W1908" t="s">
        <v>2</v>
      </c>
      <c r="X1908" t="s">
        <v>2</v>
      </c>
      <c r="Y1908" t="s">
        <v>2</v>
      </c>
      <c r="Z1908">
        <v>2009</v>
      </c>
      <c r="AA1908" t="s">
        <v>1488</v>
      </c>
      <c r="AB1908" t="s">
        <v>1719</v>
      </c>
      <c r="AC1908" t="s">
        <v>2</v>
      </c>
      <c r="AD1908" t="s">
        <v>847</v>
      </c>
      <c r="AE1908" t="s">
        <v>1718</v>
      </c>
      <c r="AF1908" t="s">
        <v>1667</v>
      </c>
      <c r="AG1908" t="s">
        <v>2</v>
      </c>
      <c r="AH1908" t="s">
        <v>2</v>
      </c>
    </row>
    <row r="1909" spans="1:34">
      <c r="A1909">
        <v>7415</v>
      </c>
      <c r="B1909">
        <v>1108632</v>
      </c>
      <c r="C1909" t="s">
        <v>183</v>
      </c>
      <c r="D1909" t="str">
        <f t="shared" ca="1" si="87"/>
        <v>WTMTDLBCOV</v>
      </c>
      <c r="E1909" t="str">
        <f t="shared" ca="1" si="88"/>
        <v>Qzhrdlxyfigyw</v>
      </c>
      <c r="F1909" t="s">
        <v>150</v>
      </c>
      <c r="G1909" t="s">
        <v>167</v>
      </c>
      <c r="H1909" s="149" t="str">
        <f t="shared" ca="1" si="89"/>
        <v>7/12/1996</v>
      </c>
      <c r="I1909" t="s">
        <v>1650</v>
      </c>
      <c r="J1909" t="s">
        <v>2</v>
      </c>
      <c r="K1909" t="s">
        <v>1738</v>
      </c>
      <c r="L1909" t="s">
        <v>1739</v>
      </c>
      <c r="M1909" t="s">
        <v>1740</v>
      </c>
      <c r="N1909">
        <v>93</v>
      </c>
      <c r="O1909" t="s">
        <v>157</v>
      </c>
      <c r="P1909" t="s">
        <v>2</v>
      </c>
      <c r="Q1909" t="s">
        <v>2</v>
      </c>
      <c r="R1909" t="s">
        <v>2</v>
      </c>
      <c r="S1909" t="s">
        <v>2</v>
      </c>
      <c r="T1909" t="s">
        <v>2</v>
      </c>
      <c r="U1909" t="s">
        <v>2</v>
      </c>
      <c r="V1909" t="s">
        <v>2</v>
      </c>
      <c r="W1909" t="s">
        <v>2</v>
      </c>
      <c r="X1909" t="s">
        <v>2</v>
      </c>
      <c r="Y1909" t="s">
        <v>2</v>
      </c>
      <c r="Z1909">
        <v>2010</v>
      </c>
      <c r="AA1909" t="s">
        <v>1488</v>
      </c>
      <c r="AB1909" t="s">
        <v>1666</v>
      </c>
      <c r="AC1909" t="s">
        <v>199</v>
      </c>
      <c r="AD1909" t="s">
        <v>201</v>
      </c>
      <c r="AE1909" t="s">
        <v>1490</v>
      </c>
      <c r="AF1909" t="s">
        <v>1491</v>
      </c>
      <c r="AG1909" t="s">
        <v>2</v>
      </c>
      <c r="AH1909" t="s">
        <v>2</v>
      </c>
    </row>
    <row r="1910" spans="1:34">
      <c r="A1910">
        <v>7415</v>
      </c>
      <c r="B1910">
        <v>1109645</v>
      </c>
      <c r="C1910" t="s">
        <v>183</v>
      </c>
      <c r="D1910" t="str">
        <f t="shared" ca="1" si="87"/>
        <v>VAQESQBOQJ</v>
      </c>
      <c r="E1910" t="str">
        <f t="shared" ca="1" si="88"/>
        <v>Yhabesehjprej</v>
      </c>
      <c r="F1910" t="s">
        <v>150</v>
      </c>
      <c r="G1910" t="s">
        <v>167</v>
      </c>
      <c r="H1910" s="149" t="str">
        <f t="shared" ca="1" si="89"/>
        <v>6/3/1997</v>
      </c>
      <c r="I1910" t="s">
        <v>1644</v>
      </c>
      <c r="J1910" t="s">
        <v>2</v>
      </c>
      <c r="K1910" t="s">
        <v>2</v>
      </c>
      <c r="L1910" t="s">
        <v>2</v>
      </c>
      <c r="M1910" t="s">
        <v>2</v>
      </c>
      <c r="N1910" t="s">
        <v>2</v>
      </c>
      <c r="O1910" t="s">
        <v>2</v>
      </c>
      <c r="P1910" t="s">
        <v>2</v>
      </c>
      <c r="Q1910" t="s">
        <v>2</v>
      </c>
      <c r="R1910" t="s">
        <v>2</v>
      </c>
      <c r="S1910" t="s">
        <v>2</v>
      </c>
      <c r="T1910" t="s">
        <v>2</v>
      </c>
      <c r="U1910" t="s">
        <v>2</v>
      </c>
      <c r="V1910" t="s">
        <v>2</v>
      </c>
      <c r="W1910" t="s">
        <v>2</v>
      </c>
      <c r="X1910" t="s">
        <v>2</v>
      </c>
      <c r="Y1910" t="s">
        <v>2</v>
      </c>
      <c r="Z1910" t="s">
        <v>2</v>
      </c>
      <c r="AA1910" t="s">
        <v>1660</v>
      </c>
      <c r="AB1910" t="s">
        <v>2</v>
      </c>
      <c r="AC1910" t="s">
        <v>2</v>
      </c>
      <c r="AD1910" t="s">
        <v>2</v>
      </c>
      <c r="AE1910" t="s">
        <v>1490</v>
      </c>
      <c r="AF1910" t="s">
        <v>1663</v>
      </c>
      <c r="AG1910" t="s">
        <v>2</v>
      </c>
      <c r="AH1910" t="s">
        <v>2</v>
      </c>
    </row>
    <row r="1911" spans="1:34">
      <c r="A1911">
        <v>7415</v>
      </c>
      <c r="B1911">
        <v>1109849</v>
      </c>
      <c r="C1911" t="s">
        <v>149</v>
      </c>
      <c r="D1911" t="str">
        <f t="shared" ca="1" si="87"/>
        <v>ZKDFOYVHVK</v>
      </c>
      <c r="E1911" t="str">
        <f t="shared" ca="1" si="88"/>
        <v>Mxxioobvjykoh</v>
      </c>
      <c r="F1911" t="s">
        <v>150</v>
      </c>
      <c r="G1911" t="s">
        <v>151</v>
      </c>
      <c r="H1911" s="149" t="str">
        <f t="shared" ca="1" si="89"/>
        <v>11/12/1994</v>
      </c>
      <c r="I1911" t="s">
        <v>1750</v>
      </c>
      <c r="J1911" t="s">
        <v>2</v>
      </c>
      <c r="K1911" t="s">
        <v>2</v>
      </c>
      <c r="L1911" t="s">
        <v>2</v>
      </c>
      <c r="M1911" t="s">
        <v>2</v>
      </c>
      <c r="N1911" t="s">
        <v>2</v>
      </c>
      <c r="O1911" t="s">
        <v>2</v>
      </c>
      <c r="P1911" t="s">
        <v>2</v>
      </c>
      <c r="Q1911" t="s">
        <v>2</v>
      </c>
      <c r="R1911" t="s">
        <v>2</v>
      </c>
      <c r="S1911" t="s">
        <v>2</v>
      </c>
      <c r="T1911" t="s">
        <v>2</v>
      </c>
      <c r="U1911" t="s">
        <v>2</v>
      </c>
      <c r="V1911" t="s">
        <v>2</v>
      </c>
      <c r="W1911" t="s">
        <v>2</v>
      </c>
      <c r="X1911" t="s">
        <v>2</v>
      </c>
      <c r="Y1911" t="s">
        <v>2</v>
      </c>
      <c r="Z1911" t="s">
        <v>2</v>
      </c>
      <c r="AA1911" t="s">
        <v>2</v>
      </c>
      <c r="AB1911" t="s">
        <v>2</v>
      </c>
      <c r="AC1911" t="s">
        <v>2</v>
      </c>
      <c r="AD1911" t="s">
        <v>2</v>
      </c>
      <c r="AE1911" t="s">
        <v>2</v>
      </c>
      <c r="AF1911" t="s">
        <v>2</v>
      </c>
      <c r="AG1911" t="s">
        <v>2</v>
      </c>
      <c r="AH1911" t="s">
        <v>2</v>
      </c>
    </row>
    <row r="1912" spans="1:34">
      <c r="A1912">
        <v>7415</v>
      </c>
      <c r="B1912">
        <v>1110667</v>
      </c>
      <c r="C1912" t="s">
        <v>183</v>
      </c>
      <c r="D1912" t="str">
        <f t="shared" ca="1" si="87"/>
        <v>FGHGVNYJGY</v>
      </c>
      <c r="E1912" t="str">
        <f t="shared" ca="1" si="88"/>
        <v>Hwmziowwqekkx</v>
      </c>
      <c r="F1912" t="s">
        <v>150</v>
      </c>
      <c r="G1912" t="s">
        <v>167</v>
      </c>
      <c r="H1912" s="149" t="str">
        <f t="shared" ca="1" si="89"/>
        <v>4/2/1994</v>
      </c>
      <c r="I1912" t="s">
        <v>1650</v>
      </c>
      <c r="J1912" t="s">
        <v>2</v>
      </c>
      <c r="K1912" t="s">
        <v>1781</v>
      </c>
      <c r="L1912" t="s">
        <v>1782</v>
      </c>
      <c r="M1912" t="s">
        <v>1740</v>
      </c>
      <c r="N1912">
        <v>93</v>
      </c>
      <c r="O1912" t="s">
        <v>157</v>
      </c>
      <c r="P1912" t="s">
        <v>2</v>
      </c>
      <c r="Q1912" t="s">
        <v>2</v>
      </c>
      <c r="R1912" t="s">
        <v>2</v>
      </c>
      <c r="S1912" t="s">
        <v>2</v>
      </c>
      <c r="T1912" t="s">
        <v>2</v>
      </c>
      <c r="U1912" t="s">
        <v>2</v>
      </c>
      <c r="V1912" t="s">
        <v>2</v>
      </c>
      <c r="W1912" t="s">
        <v>2</v>
      </c>
      <c r="X1912" t="s">
        <v>2</v>
      </c>
      <c r="Y1912" t="s">
        <v>2</v>
      </c>
      <c r="Z1912">
        <v>2009</v>
      </c>
      <c r="AA1912" t="s">
        <v>1488</v>
      </c>
      <c r="AB1912" t="s">
        <v>1698</v>
      </c>
      <c r="AC1912" t="s">
        <v>2</v>
      </c>
      <c r="AD1912" t="s">
        <v>717</v>
      </c>
      <c r="AE1912" t="s">
        <v>1490</v>
      </c>
      <c r="AF1912" t="s">
        <v>1491</v>
      </c>
      <c r="AG1912" t="s">
        <v>2</v>
      </c>
      <c r="AH1912" t="s">
        <v>2</v>
      </c>
    </row>
    <row r="1913" spans="1:34">
      <c r="A1913">
        <v>7415</v>
      </c>
      <c r="B1913">
        <v>1113175</v>
      </c>
      <c r="C1913" t="s">
        <v>149</v>
      </c>
      <c r="D1913" t="str">
        <f t="shared" ca="1" si="87"/>
        <v>DPZUBBEGHX</v>
      </c>
      <c r="E1913" t="str">
        <f t="shared" ca="1" si="88"/>
        <v>Acodiwuylpsvn</v>
      </c>
      <c r="F1913" t="s">
        <v>150</v>
      </c>
      <c r="G1913" t="s">
        <v>167</v>
      </c>
      <c r="H1913" s="149" t="str">
        <f t="shared" ca="1" si="89"/>
        <v>1/1/1997</v>
      </c>
      <c r="I1913" t="s">
        <v>1650</v>
      </c>
      <c r="J1913" t="s">
        <v>2</v>
      </c>
      <c r="K1913" t="s">
        <v>859</v>
      </c>
      <c r="L1913" t="s">
        <v>860</v>
      </c>
      <c r="M1913" t="s">
        <v>223</v>
      </c>
      <c r="N1913">
        <v>75</v>
      </c>
      <c r="O1913" t="s">
        <v>157</v>
      </c>
      <c r="P1913" t="s">
        <v>2</v>
      </c>
      <c r="Q1913" t="s">
        <v>2</v>
      </c>
      <c r="R1913" t="s">
        <v>2</v>
      </c>
      <c r="S1913" t="s">
        <v>2</v>
      </c>
      <c r="T1913" t="s">
        <v>2</v>
      </c>
      <c r="U1913" t="s">
        <v>2</v>
      </c>
      <c r="V1913" t="s">
        <v>2</v>
      </c>
      <c r="W1913" t="s">
        <v>2</v>
      </c>
      <c r="X1913" t="s">
        <v>2</v>
      </c>
      <c r="Y1913" t="s">
        <v>2</v>
      </c>
      <c r="Z1913">
        <v>2010</v>
      </c>
      <c r="AA1913" t="s">
        <v>1488</v>
      </c>
      <c r="AB1913" t="s">
        <v>1666</v>
      </c>
      <c r="AC1913" t="s">
        <v>196</v>
      </c>
      <c r="AD1913" t="s">
        <v>211</v>
      </c>
      <c r="AE1913" t="s">
        <v>1649</v>
      </c>
      <c r="AF1913" t="s">
        <v>1491</v>
      </c>
      <c r="AG1913" t="s">
        <v>2</v>
      </c>
      <c r="AH1913" t="s">
        <v>2</v>
      </c>
    </row>
    <row r="1914" spans="1:34">
      <c r="A1914">
        <v>7415</v>
      </c>
      <c r="B1914">
        <v>1116484</v>
      </c>
      <c r="C1914" t="s">
        <v>149</v>
      </c>
      <c r="D1914" t="str">
        <f t="shared" ca="1" si="87"/>
        <v>TCLAGQQIOI</v>
      </c>
      <c r="E1914" t="str">
        <f t="shared" ca="1" si="88"/>
        <v>Kdygsjjkylkqv</v>
      </c>
      <c r="F1914" t="s">
        <v>150</v>
      </c>
      <c r="G1914" t="s">
        <v>167</v>
      </c>
      <c r="H1914" s="149" t="str">
        <f t="shared" ca="1" si="89"/>
        <v>21/5/1994</v>
      </c>
      <c r="I1914" t="s">
        <v>1650</v>
      </c>
      <c r="J1914" t="s">
        <v>2</v>
      </c>
      <c r="K1914" t="s">
        <v>1825</v>
      </c>
      <c r="L1914" t="s">
        <v>1826</v>
      </c>
      <c r="M1914" t="s">
        <v>1413</v>
      </c>
      <c r="N1914">
        <v>94</v>
      </c>
      <c r="O1914" t="s">
        <v>157</v>
      </c>
      <c r="P1914" t="s">
        <v>2</v>
      </c>
      <c r="Q1914" t="s">
        <v>2</v>
      </c>
      <c r="R1914" t="s">
        <v>2</v>
      </c>
      <c r="S1914" t="s">
        <v>2</v>
      </c>
      <c r="T1914" t="s">
        <v>2</v>
      </c>
      <c r="U1914" t="s">
        <v>2</v>
      </c>
      <c r="V1914" t="s">
        <v>2</v>
      </c>
      <c r="W1914" t="s">
        <v>2</v>
      </c>
      <c r="X1914" t="s">
        <v>2</v>
      </c>
      <c r="Y1914" t="s">
        <v>2</v>
      </c>
      <c r="Z1914" t="s">
        <v>2</v>
      </c>
      <c r="AA1914" t="s">
        <v>1488</v>
      </c>
      <c r="AB1914" t="s">
        <v>1666</v>
      </c>
      <c r="AC1914" t="s">
        <v>196</v>
      </c>
      <c r="AD1914" t="s">
        <v>197</v>
      </c>
      <c r="AE1914" t="s">
        <v>1649</v>
      </c>
      <c r="AF1914" t="s">
        <v>1844</v>
      </c>
      <c r="AG1914" t="s">
        <v>2</v>
      </c>
      <c r="AH1914" t="s">
        <v>2</v>
      </c>
    </row>
    <row r="1915" spans="1:34">
      <c r="A1915">
        <v>7415</v>
      </c>
      <c r="B1915">
        <v>1117446</v>
      </c>
      <c r="C1915" t="s">
        <v>149</v>
      </c>
      <c r="D1915" t="str">
        <f t="shared" ca="1" si="87"/>
        <v>BZDRKPXIJJ</v>
      </c>
      <c r="E1915" t="str">
        <f t="shared" ca="1" si="88"/>
        <v>Gfnhwpppzeysh</v>
      </c>
      <c r="F1915" t="s">
        <v>150</v>
      </c>
      <c r="G1915" t="s">
        <v>167</v>
      </c>
      <c r="H1915" s="149" t="str">
        <f t="shared" ca="1" si="89"/>
        <v>1/3/1994</v>
      </c>
      <c r="I1915" t="s">
        <v>1650</v>
      </c>
      <c r="J1915" t="s">
        <v>2</v>
      </c>
      <c r="K1915" t="s">
        <v>1691</v>
      </c>
      <c r="L1915" t="s">
        <v>1692</v>
      </c>
      <c r="M1915" t="s">
        <v>350</v>
      </c>
      <c r="N1915">
        <v>95</v>
      </c>
      <c r="O1915" t="s">
        <v>157</v>
      </c>
      <c r="P1915" t="s">
        <v>2</v>
      </c>
      <c r="Q1915" t="s">
        <v>2</v>
      </c>
      <c r="R1915" t="s">
        <v>2</v>
      </c>
      <c r="S1915" t="s">
        <v>2</v>
      </c>
      <c r="T1915" t="s">
        <v>2</v>
      </c>
      <c r="U1915" t="s">
        <v>2</v>
      </c>
      <c r="V1915" t="s">
        <v>2</v>
      </c>
      <c r="W1915" t="s">
        <v>2</v>
      </c>
      <c r="X1915" t="s">
        <v>2</v>
      </c>
      <c r="Y1915" t="s">
        <v>2</v>
      </c>
      <c r="Z1915">
        <v>2010</v>
      </c>
      <c r="AA1915" t="s">
        <v>1488</v>
      </c>
      <c r="AB1915" t="s">
        <v>1645</v>
      </c>
      <c r="AC1915" t="s">
        <v>2</v>
      </c>
      <c r="AD1915" t="s">
        <v>440</v>
      </c>
      <c r="AE1915" t="s">
        <v>1718</v>
      </c>
      <c r="AF1915" t="s">
        <v>1491</v>
      </c>
      <c r="AG1915" t="s">
        <v>2</v>
      </c>
      <c r="AH1915" t="s">
        <v>2</v>
      </c>
    </row>
    <row r="1916" spans="1:34">
      <c r="A1916">
        <v>7415</v>
      </c>
      <c r="B1916">
        <v>1117684</v>
      </c>
      <c r="C1916" t="s">
        <v>149</v>
      </c>
      <c r="D1916" t="str">
        <f t="shared" ca="1" si="87"/>
        <v>UFWVHJTEIB</v>
      </c>
      <c r="E1916" t="str">
        <f t="shared" ca="1" si="88"/>
        <v>Miqjvsydvbjll</v>
      </c>
      <c r="F1916" t="s">
        <v>150</v>
      </c>
      <c r="G1916" t="s">
        <v>167</v>
      </c>
      <c r="H1916" s="149" t="str">
        <f t="shared" ca="1" si="89"/>
        <v>25/9/1995</v>
      </c>
      <c r="I1916" t="s">
        <v>1650</v>
      </c>
      <c r="J1916" t="s">
        <v>2</v>
      </c>
      <c r="K1916" t="s">
        <v>1865</v>
      </c>
      <c r="L1916" t="s">
        <v>1866</v>
      </c>
      <c r="M1916" t="s">
        <v>942</v>
      </c>
      <c r="N1916">
        <v>35</v>
      </c>
      <c r="O1916" t="s">
        <v>157</v>
      </c>
      <c r="P1916" t="s">
        <v>2</v>
      </c>
      <c r="Q1916" t="s">
        <v>2</v>
      </c>
      <c r="R1916" t="s">
        <v>2</v>
      </c>
      <c r="S1916" t="s">
        <v>2</v>
      </c>
      <c r="T1916" t="s">
        <v>2</v>
      </c>
      <c r="U1916" t="s">
        <v>2</v>
      </c>
      <c r="V1916" t="s">
        <v>2</v>
      </c>
      <c r="W1916" t="s">
        <v>2</v>
      </c>
      <c r="X1916" t="s">
        <v>2</v>
      </c>
      <c r="Y1916" t="s">
        <v>2</v>
      </c>
      <c r="Z1916">
        <v>2010</v>
      </c>
      <c r="AA1916" t="s">
        <v>1488</v>
      </c>
      <c r="AB1916" t="s">
        <v>1666</v>
      </c>
      <c r="AC1916" t="s">
        <v>196</v>
      </c>
      <c r="AD1916" t="s">
        <v>224</v>
      </c>
      <c r="AE1916" t="s">
        <v>1649</v>
      </c>
      <c r="AF1916" t="s">
        <v>1491</v>
      </c>
      <c r="AG1916" t="s">
        <v>2</v>
      </c>
      <c r="AH1916" t="s">
        <v>2</v>
      </c>
    </row>
    <row r="1917" spans="1:34">
      <c r="A1917">
        <v>7415</v>
      </c>
      <c r="B1917">
        <v>1119149</v>
      </c>
      <c r="C1917" t="s">
        <v>183</v>
      </c>
      <c r="D1917" t="str">
        <f t="shared" ca="1" si="87"/>
        <v>WQDZKQXUAR</v>
      </c>
      <c r="E1917" t="str">
        <f t="shared" ca="1" si="88"/>
        <v>Pwdctoknocsxk</v>
      </c>
      <c r="F1917" t="s">
        <v>150</v>
      </c>
      <c r="G1917" t="s">
        <v>167</v>
      </c>
      <c r="H1917" s="149" t="str">
        <f t="shared" ca="1" si="89"/>
        <v>24/8/1996</v>
      </c>
      <c r="I1917" t="s">
        <v>1750</v>
      </c>
      <c r="J1917" t="s">
        <v>2</v>
      </c>
      <c r="K1917" t="s">
        <v>1755</v>
      </c>
      <c r="L1917" t="s">
        <v>1756</v>
      </c>
      <c r="M1917" t="s">
        <v>223</v>
      </c>
      <c r="N1917">
        <v>75</v>
      </c>
      <c r="O1917" t="s">
        <v>157</v>
      </c>
      <c r="P1917" t="s">
        <v>2</v>
      </c>
      <c r="Q1917" t="s">
        <v>2</v>
      </c>
      <c r="R1917" t="s">
        <v>2</v>
      </c>
      <c r="S1917" t="s">
        <v>2</v>
      </c>
      <c r="T1917" t="s">
        <v>2</v>
      </c>
      <c r="U1917" t="s">
        <v>2</v>
      </c>
      <c r="V1917" t="s">
        <v>2</v>
      </c>
      <c r="W1917" t="s">
        <v>2</v>
      </c>
      <c r="X1917" t="s">
        <v>2</v>
      </c>
      <c r="Y1917" t="s">
        <v>2</v>
      </c>
      <c r="Z1917" t="s">
        <v>2</v>
      </c>
      <c r="AA1917" t="s">
        <v>2</v>
      </c>
      <c r="AB1917" t="s">
        <v>2</v>
      </c>
      <c r="AC1917" t="s">
        <v>2</v>
      </c>
      <c r="AD1917" t="s">
        <v>2</v>
      </c>
      <c r="AE1917" t="s">
        <v>2</v>
      </c>
      <c r="AF1917" t="s">
        <v>2</v>
      </c>
      <c r="AG1917" t="s">
        <v>2</v>
      </c>
      <c r="AH1917" t="s">
        <v>2</v>
      </c>
    </row>
    <row r="1918" spans="1:34">
      <c r="A1918">
        <v>7415</v>
      </c>
      <c r="B1918">
        <v>1119313</v>
      </c>
      <c r="C1918" t="s">
        <v>149</v>
      </c>
      <c r="D1918" t="str">
        <f t="shared" ca="1" si="87"/>
        <v>BLJQKENARM</v>
      </c>
      <c r="E1918" t="str">
        <f t="shared" ca="1" si="88"/>
        <v>Efpiqjktqrmxj</v>
      </c>
      <c r="F1918" t="s">
        <v>150</v>
      </c>
      <c r="G1918" t="s">
        <v>151</v>
      </c>
      <c r="H1918" s="149" t="str">
        <f t="shared" ca="1" si="89"/>
        <v>21/11/1994</v>
      </c>
      <c r="I1918" t="s">
        <v>1650</v>
      </c>
      <c r="J1918" t="s">
        <v>2</v>
      </c>
      <c r="K1918" t="s">
        <v>1672</v>
      </c>
      <c r="L1918" t="s">
        <v>1673</v>
      </c>
      <c r="M1918" t="s">
        <v>1216</v>
      </c>
      <c r="N1918">
        <v>91</v>
      </c>
      <c r="O1918" t="s">
        <v>157</v>
      </c>
      <c r="P1918" t="s">
        <v>2</v>
      </c>
      <c r="Q1918" t="s">
        <v>2</v>
      </c>
      <c r="R1918" t="s">
        <v>2</v>
      </c>
      <c r="S1918" t="s">
        <v>2</v>
      </c>
      <c r="T1918" t="s">
        <v>2</v>
      </c>
      <c r="U1918" t="s">
        <v>2</v>
      </c>
      <c r="V1918" t="s">
        <v>2</v>
      </c>
      <c r="W1918" t="s">
        <v>2</v>
      </c>
      <c r="X1918" t="s">
        <v>2</v>
      </c>
      <c r="Y1918" t="s">
        <v>2</v>
      </c>
      <c r="Z1918">
        <v>2009</v>
      </c>
      <c r="AA1918" t="s">
        <v>1488</v>
      </c>
      <c r="AB1918" t="s">
        <v>1666</v>
      </c>
      <c r="AC1918" t="s">
        <v>196</v>
      </c>
      <c r="AD1918" t="s">
        <v>211</v>
      </c>
      <c r="AE1918" t="s">
        <v>1490</v>
      </c>
      <c r="AF1918" t="s">
        <v>1491</v>
      </c>
      <c r="AG1918" t="s">
        <v>2</v>
      </c>
      <c r="AH1918" t="s">
        <v>2</v>
      </c>
    </row>
    <row r="1919" spans="1:34">
      <c r="A1919">
        <v>7415</v>
      </c>
      <c r="B1919">
        <v>1119364</v>
      </c>
      <c r="C1919" t="s">
        <v>183</v>
      </c>
      <c r="D1919" t="str">
        <f t="shared" ca="1" si="87"/>
        <v>ATSFQQNMCU</v>
      </c>
      <c r="E1919" t="str">
        <f t="shared" ca="1" si="88"/>
        <v>Pvroetqypcjuq</v>
      </c>
      <c r="F1919" t="s">
        <v>150</v>
      </c>
      <c r="G1919" t="s">
        <v>167</v>
      </c>
      <c r="H1919" s="149" t="str">
        <f t="shared" ca="1" si="89"/>
        <v>6/8/1997</v>
      </c>
      <c r="I1919" t="s">
        <v>1644</v>
      </c>
      <c r="J1919" t="s">
        <v>2</v>
      </c>
      <c r="K1919" t="s">
        <v>607</v>
      </c>
      <c r="L1919" t="s">
        <v>608</v>
      </c>
      <c r="M1919" t="s">
        <v>470</v>
      </c>
      <c r="N1919">
        <v>93</v>
      </c>
      <c r="O1919" t="s">
        <v>157</v>
      </c>
      <c r="P1919" t="s">
        <v>2</v>
      </c>
      <c r="Q1919" t="s">
        <v>2</v>
      </c>
      <c r="R1919" t="s">
        <v>2</v>
      </c>
      <c r="S1919" t="s">
        <v>2</v>
      </c>
      <c r="T1919" t="s">
        <v>2</v>
      </c>
      <c r="U1919" t="s">
        <v>294</v>
      </c>
      <c r="V1919" t="s">
        <v>160</v>
      </c>
      <c r="W1919" t="s">
        <v>182</v>
      </c>
      <c r="X1919" t="s">
        <v>2</v>
      </c>
      <c r="Y1919" t="s">
        <v>2</v>
      </c>
      <c r="Z1919">
        <v>2009</v>
      </c>
      <c r="AA1919" t="s">
        <v>1488</v>
      </c>
      <c r="AB1919" t="s">
        <v>1653</v>
      </c>
      <c r="AC1919" t="s">
        <v>2</v>
      </c>
      <c r="AD1919" t="s">
        <v>294</v>
      </c>
      <c r="AE1919" t="s">
        <v>1490</v>
      </c>
      <c r="AF1919" t="s">
        <v>1667</v>
      </c>
      <c r="AG1919" t="s">
        <v>2</v>
      </c>
      <c r="AH1919" t="s">
        <v>2</v>
      </c>
    </row>
    <row r="1920" spans="1:34">
      <c r="A1920">
        <v>7415</v>
      </c>
      <c r="B1920">
        <v>1119844</v>
      </c>
      <c r="C1920" t="s">
        <v>149</v>
      </c>
      <c r="D1920" t="str">
        <f t="shared" ca="1" si="87"/>
        <v>LETFYCXEKQ</v>
      </c>
      <c r="E1920" t="str">
        <f t="shared" ca="1" si="88"/>
        <v>Fqzzkmshrpttl</v>
      </c>
      <c r="F1920" t="s">
        <v>150</v>
      </c>
      <c r="G1920" t="s">
        <v>167</v>
      </c>
      <c r="H1920" s="149" t="str">
        <f t="shared" ca="1" si="89"/>
        <v>9/2/1996</v>
      </c>
      <c r="I1920" t="s">
        <v>1650</v>
      </c>
      <c r="J1920" t="s">
        <v>2</v>
      </c>
      <c r="K1920" t="s">
        <v>1729</v>
      </c>
      <c r="L1920" t="s">
        <v>1730</v>
      </c>
      <c r="M1920" t="s">
        <v>1165</v>
      </c>
      <c r="N1920">
        <v>94</v>
      </c>
      <c r="O1920" t="s">
        <v>157</v>
      </c>
      <c r="P1920" t="s">
        <v>2</v>
      </c>
      <c r="Q1920" t="s">
        <v>2</v>
      </c>
      <c r="R1920" t="s">
        <v>2</v>
      </c>
      <c r="S1920" t="s">
        <v>2</v>
      </c>
      <c r="T1920" t="s">
        <v>2</v>
      </c>
      <c r="U1920" t="s">
        <v>2</v>
      </c>
      <c r="V1920" t="s">
        <v>2</v>
      </c>
      <c r="W1920" t="s">
        <v>2</v>
      </c>
      <c r="X1920" t="s">
        <v>2</v>
      </c>
      <c r="Y1920" t="s">
        <v>2</v>
      </c>
      <c r="Z1920">
        <v>2010</v>
      </c>
      <c r="AA1920" t="s">
        <v>1488</v>
      </c>
      <c r="AB1920" t="s">
        <v>1666</v>
      </c>
      <c r="AC1920" t="s">
        <v>196</v>
      </c>
      <c r="AD1920" t="s">
        <v>200</v>
      </c>
      <c r="AE1920" t="s">
        <v>1490</v>
      </c>
      <c r="AF1920" t="s">
        <v>1491</v>
      </c>
      <c r="AG1920" t="s">
        <v>2</v>
      </c>
      <c r="AH1920" t="s">
        <v>2</v>
      </c>
    </row>
    <row r="1921" spans="1:34">
      <c r="A1921">
        <v>7415</v>
      </c>
      <c r="B1921">
        <v>1119951</v>
      </c>
      <c r="C1921" t="s">
        <v>149</v>
      </c>
      <c r="D1921" t="str">
        <f t="shared" ca="1" si="87"/>
        <v>OVDEPSWEBU</v>
      </c>
      <c r="E1921" t="str">
        <f t="shared" ca="1" si="88"/>
        <v>Mtgpsydyfddml</v>
      </c>
      <c r="F1921" t="s">
        <v>150</v>
      </c>
      <c r="G1921" t="s">
        <v>167</v>
      </c>
      <c r="H1921" s="149" t="str">
        <f t="shared" ca="1" si="89"/>
        <v>15/6/1996</v>
      </c>
      <c r="I1921" t="s">
        <v>1644</v>
      </c>
      <c r="J1921" t="s">
        <v>2</v>
      </c>
      <c r="K1921" t="s">
        <v>1674</v>
      </c>
      <c r="L1921" t="s">
        <v>1675</v>
      </c>
      <c r="M1921" t="s">
        <v>470</v>
      </c>
      <c r="N1921">
        <v>93</v>
      </c>
      <c r="O1921" t="s">
        <v>157</v>
      </c>
      <c r="P1921" t="s">
        <v>2</v>
      </c>
      <c r="Q1921" t="s">
        <v>2</v>
      </c>
      <c r="R1921" t="s">
        <v>2</v>
      </c>
      <c r="S1921" t="s">
        <v>2</v>
      </c>
      <c r="T1921" t="s">
        <v>2</v>
      </c>
      <c r="U1921" t="s">
        <v>2</v>
      </c>
      <c r="V1921" t="s">
        <v>2</v>
      </c>
      <c r="W1921" t="s">
        <v>2</v>
      </c>
      <c r="X1921" t="s">
        <v>2</v>
      </c>
      <c r="Y1921" t="s">
        <v>2</v>
      </c>
      <c r="Z1921">
        <v>2009</v>
      </c>
      <c r="AA1921" t="s">
        <v>1488</v>
      </c>
      <c r="AB1921" t="s">
        <v>1653</v>
      </c>
      <c r="AC1921" t="s">
        <v>2</v>
      </c>
      <c r="AD1921" t="s">
        <v>1676</v>
      </c>
      <c r="AE1921" t="s">
        <v>1649</v>
      </c>
      <c r="AF1921" t="s">
        <v>1491</v>
      </c>
      <c r="AG1921" t="s">
        <v>2</v>
      </c>
      <c r="AH1921" t="s">
        <v>2</v>
      </c>
    </row>
    <row r="1922" spans="1:34">
      <c r="A1922">
        <v>7415</v>
      </c>
      <c r="B1922">
        <v>1120386</v>
      </c>
      <c r="C1922" t="s">
        <v>149</v>
      </c>
      <c r="D1922" t="str">
        <f t="shared" ca="1" si="87"/>
        <v>KAVEJDYCDX</v>
      </c>
      <c r="E1922" t="str">
        <f t="shared" ca="1" si="88"/>
        <v>Rxdlobsfzflta</v>
      </c>
      <c r="F1922" t="s">
        <v>150</v>
      </c>
      <c r="G1922" t="s">
        <v>167</v>
      </c>
      <c r="H1922" s="149" t="str">
        <f t="shared" ca="1" si="89"/>
        <v>13/7/1994</v>
      </c>
      <c r="I1922" t="s">
        <v>1650</v>
      </c>
      <c r="J1922" t="s">
        <v>2</v>
      </c>
      <c r="K1922" t="s">
        <v>1811</v>
      </c>
      <c r="L1922" t="s">
        <v>1812</v>
      </c>
      <c r="M1922" t="s">
        <v>223</v>
      </c>
      <c r="N1922">
        <v>75</v>
      </c>
      <c r="O1922" t="s">
        <v>157</v>
      </c>
      <c r="P1922" t="s">
        <v>2</v>
      </c>
      <c r="Q1922" t="s">
        <v>2</v>
      </c>
      <c r="R1922" t="s">
        <v>2</v>
      </c>
      <c r="S1922" t="s">
        <v>2</v>
      </c>
      <c r="T1922" t="s">
        <v>2</v>
      </c>
      <c r="U1922" t="s">
        <v>2</v>
      </c>
      <c r="V1922" t="s">
        <v>2</v>
      </c>
      <c r="W1922" t="s">
        <v>2</v>
      </c>
      <c r="X1922" t="s">
        <v>2</v>
      </c>
      <c r="Y1922" t="s">
        <v>2</v>
      </c>
      <c r="Z1922" t="s">
        <v>2</v>
      </c>
      <c r="AA1922" t="s">
        <v>1660</v>
      </c>
      <c r="AB1922" t="s">
        <v>2</v>
      </c>
      <c r="AC1922" t="s">
        <v>2</v>
      </c>
      <c r="AD1922" t="s">
        <v>2</v>
      </c>
      <c r="AE1922" t="s">
        <v>1490</v>
      </c>
      <c r="AF1922" t="s">
        <v>1671</v>
      </c>
      <c r="AG1922" t="s">
        <v>2</v>
      </c>
      <c r="AH1922" t="s">
        <v>2</v>
      </c>
    </row>
    <row r="1923" spans="1:34">
      <c r="A1923">
        <v>7415</v>
      </c>
      <c r="B1923">
        <v>1122077</v>
      </c>
      <c r="C1923" t="s">
        <v>149</v>
      </c>
      <c r="D1923" t="str">
        <f t="shared" ref="D1923:D1986" ca="1" si="90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MTRDPQJZBH</v>
      </c>
      <c r="E1923" t="str">
        <f t="shared" ref="E1923:E1986" ca="1" si="91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Mehuaqqlpdxwy</v>
      </c>
      <c r="F1923" t="s">
        <v>150</v>
      </c>
      <c r="G1923" t="s">
        <v>167</v>
      </c>
      <c r="H1923" s="149" t="str">
        <f t="shared" ref="H1923:H1986" ca="1" si="92">""&amp;RANDBETWEEN(1,28)&amp;"/"&amp;RANDBETWEEN(1,12)&amp;"/"&amp;RANDBETWEEN(1994,1997)</f>
        <v>11/8/1995</v>
      </c>
      <c r="I1923" t="s">
        <v>1644</v>
      </c>
      <c r="J1923" t="s">
        <v>2</v>
      </c>
      <c r="K1923" t="s">
        <v>2</v>
      </c>
      <c r="L1923" t="s">
        <v>2</v>
      </c>
      <c r="M1923" t="s">
        <v>2</v>
      </c>
      <c r="N1923" t="s">
        <v>2</v>
      </c>
      <c r="O1923" t="s">
        <v>2</v>
      </c>
      <c r="P1923" t="s">
        <v>2</v>
      </c>
      <c r="Q1923" t="s">
        <v>2</v>
      </c>
      <c r="R1923" t="s">
        <v>2</v>
      </c>
      <c r="S1923" t="s">
        <v>2</v>
      </c>
      <c r="T1923" t="s">
        <v>2</v>
      </c>
      <c r="U1923" t="s">
        <v>2</v>
      </c>
      <c r="V1923" t="s">
        <v>2</v>
      </c>
      <c r="W1923" t="s">
        <v>2</v>
      </c>
      <c r="X1923" t="s">
        <v>2</v>
      </c>
      <c r="Y1923" t="s">
        <v>2</v>
      </c>
      <c r="Z1923">
        <v>2010</v>
      </c>
      <c r="AA1923" t="s">
        <v>164</v>
      </c>
      <c r="AB1923" t="s">
        <v>2</v>
      </c>
      <c r="AC1923" t="s">
        <v>2</v>
      </c>
      <c r="AD1923" t="s">
        <v>2</v>
      </c>
      <c r="AE1923" t="s">
        <v>2</v>
      </c>
      <c r="AF1923" t="s">
        <v>2</v>
      </c>
      <c r="AG1923" t="s">
        <v>2</v>
      </c>
      <c r="AH1923" t="s">
        <v>2</v>
      </c>
    </row>
    <row r="1924" spans="1:34">
      <c r="A1924">
        <v>7415</v>
      </c>
      <c r="B1924">
        <v>1122136</v>
      </c>
      <c r="C1924" t="s">
        <v>149</v>
      </c>
      <c r="D1924" t="str">
        <f t="shared" ca="1" si="90"/>
        <v>DWVQTDHWJU</v>
      </c>
      <c r="E1924" t="str">
        <f t="shared" ca="1" si="91"/>
        <v>Zuzngwhohwwcp</v>
      </c>
      <c r="F1924" t="s">
        <v>150</v>
      </c>
      <c r="G1924" t="s">
        <v>167</v>
      </c>
      <c r="H1924" s="149" t="str">
        <f t="shared" ca="1" si="92"/>
        <v>3/5/1995</v>
      </c>
      <c r="I1924" t="s">
        <v>1644</v>
      </c>
      <c r="J1924" t="s">
        <v>2</v>
      </c>
      <c r="K1924" t="s">
        <v>2</v>
      </c>
      <c r="L1924" t="s">
        <v>2</v>
      </c>
      <c r="M1924" t="s">
        <v>2</v>
      </c>
      <c r="N1924" t="s">
        <v>2</v>
      </c>
      <c r="O1924" t="s">
        <v>2</v>
      </c>
      <c r="P1924" t="s">
        <v>2</v>
      </c>
      <c r="Q1924" t="s">
        <v>2</v>
      </c>
      <c r="R1924" t="s">
        <v>2</v>
      </c>
      <c r="S1924" t="s">
        <v>2</v>
      </c>
      <c r="T1924" t="s">
        <v>2</v>
      </c>
      <c r="U1924" t="s">
        <v>2</v>
      </c>
      <c r="V1924" t="s">
        <v>2</v>
      </c>
      <c r="W1924" t="s">
        <v>2</v>
      </c>
      <c r="X1924" t="s">
        <v>2</v>
      </c>
      <c r="Y1924" t="s">
        <v>2</v>
      </c>
      <c r="Z1924">
        <v>2009</v>
      </c>
      <c r="AA1924" t="s">
        <v>1660</v>
      </c>
      <c r="AB1924" t="s">
        <v>2</v>
      </c>
      <c r="AC1924" t="s">
        <v>2</v>
      </c>
      <c r="AD1924" t="s">
        <v>2</v>
      </c>
      <c r="AE1924" t="s">
        <v>1490</v>
      </c>
      <c r="AF1924" t="s">
        <v>1843</v>
      </c>
      <c r="AG1924" t="s">
        <v>2</v>
      </c>
      <c r="AH1924" t="s">
        <v>2</v>
      </c>
    </row>
    <row r="1925" spans="1:34">
      <c r="A1925">
        <v>7415</v>
      </c>
      <c r="B1925">
        <v>1122382</v>
      </c>
      <c r="C1925" t="s">
        <v>149</v>
      </c>
      <c r="D1925" t="str">
        <f t="shared" ca="1" si="90"/>
        <v>IMKKLPKOVD</v>
      </c>
      <c r="E1925" t="str">
        <f t="shared" ca="1" si="91"/>
        <v>Jchfukthkexzr</v>
      </c>
      <c r="F1925" t="s">
        <v>150</v>
      </c>
      <c r="G1925" t="s">
        <v>167</v>
      </c>
      <c r="H1925" s="149" t="str">
        <f t="shared" ca="1" si="92"/>
        <v>26/9/1997</v>
      </c>
      <c r="I1925" t="s">
        <v>1650</v>
      </c>
      <c r="J1925" t="s">
        <v>2</v>
      </c>
      <c r="K1925" t="s">
        <v>2</v>
      </c>
      <c r="L1925" t="s">
        <v>1867</v>
      </c>
      <c r="M1925" t="s">
        <v>1868</v>
      </c>
      <c r="N1925">
        <v>94</v>
      </c>
      <c r="O1925" t="s">
        <v>157</v>
      </c>
      <c r="P1925" t="s">
        <v>1670</v>
      </c>
      <c r="Q1925" t="s">
        <v>2</v>
      </c>
      <c r="R1925" t="s">
        <v>1670</v>
      </c>
      <c r="S1925" t="s">
        <v>2</v>
      </c>
      <c r="T1925" t="s">
        <v>2</v>
      </c>
      <c r="U1925" t="s">
        <v>2</v>
      </c>
      <c r="V1925" t="s">
        <v>2</v>
      </c>
      <c r="W1925" t="s">
        <v>2</v>
      </c>
      <c r="X1925" t="s">
        <v>2</v>
      </c>
      <c r="Y1925" t="s">
        <v>2</v>
      </c>
      <c r="Z1925">
        <v>2009</v>
      </c>
      <c r="AA1925" t="s">
        <v>1488</v>
      </c>
      <c r="AB1925" t="s">
        <v>1645</v>
      </c>
      <c r="AC1925" t="s">
        <v>2</v>
      </c>
      <c r="AD1925" t="s">
        <v>238</v>
      </c>
      <c r="AE1925" t="s">
        <v>1649</v>
      </c>
      <c r="AF1925" t="s">
        <v>1491</v>
      </c>
      <c r="AG1925" t="s">
        <v>2</v>
      </c>
      <c r="AH1925" t="s">
        <v>2</v>
      </c>
    </row>
    <row r="1926" spans="1:34">
      <c r="A1926">
        <v>7415</v>
      </c>
      <c r="B1926">
        <v>1122519</v>
      </c>
      <c r="C1926" t="s">
        <v>149</v>
      </c>
      <c r="D1926" t="str">
        <f t="shared" ca="1" si="90"/>
        <v>UKQTRJPHUR</v>
      </c>
      <c r="E1926" t="str">
        <f t="shared" ca="1" si="91"/>
        <v>Fgfvovhxsdcwt</v>
      </c>
      <c r="F1926" t="s">
        <v>150</v>
      </c>
      <c r="G1926" t="s">
        <v>167</v>
      </c>
      <c r="H1926" s="149" t="str">
        <f t="shared" ca="1" si="92"/>
        <v>11/12/1997</v>
      </c>
      <c r="I1926" t="s">
        <v>1644</v>
      </c>
      <c r="J1926" t="s">
        <v>2</v>
      </c>
      <c r="K1926" t="s">
        <v>2</v>
      </c>
      <c r="L1926" t="s">
        <v>2</v>
      </c>
      <c r="M1926" t="s">
        <v>2</v>
      </c>
      <c r="N1926" t="s">
        <v>2</v>
      </c>
      <c r="O1926" t="s">
        <v>2</v>
      </c>
      <c r="P1926" t="s">
        <v>2</v>
      </c>
      <c r="Q1926" t="s">
        <v>2</v>
      </c>
      <c r="R1926" t="s">
        <v>2</v>
      </c>
      <c r="S1926" t="s">
        <v>2</v>
      </c>
      <c r="T1926" t="s">
        <v>2</v>
      </c>
      <c r="U1926" t="s">
        <v>2</v>
      </c>
      <c r="V1926" t="s">
        <v>2</v>
      </c>
      <c r="W1926" t="s">
        <v>2</v>
      </c>
      <c r="X1926" t="s">
        <v>2</v>
      </c>
      <c r="Y1926" t="s">
        <v>2</v>
      </c>
      <c r="Z1926">
        <v>2010</v>
      </c>
      <c r="AA1926" t="s">
        <v>1488</v>
      </c>
      <c r="AB1926" t="s">
        <v>1489</v>
      </c>
      <c r="AC1926" t="s">
        <v>2</v>
      </c>
      <c r="AD1926" t="s">
        <v>347</v>
      </c>
      <c r="AE1926" t="s">
        <v>1490</v>
      </c>
      <c r="AF1926" t="s">
        <v>1491</v>
      </c>
      <c r="AG1926" t="s">
        <v>2</v>
      </c>
      <c r="AH1926" t="s">
        <v>2</v>
      </c>
    </row>
    <row r="1927" spans="1:34">
      <c r="A1927">
        <v>7415</v>
      </c>
      <c r="B1927">
        <v>1123294</v>
      </c>
      <c r="C1927" t="s">
        <v>183</v>
      </c>
      <c r="D1927" t="str">
        <f t="shared" ca="1" si="90"/>
        <v>ZATXQRXCIC</v>
      </c>
      <c r="E1927" t="str">
        <f t="shared" ca="1" si="91"/>
        <v>Nxqbcocunrous</v>
      </c>
      <c r="F1927" t="s">
        <v>150</v>
      </c>
      <c r="G1927" t="s">
        <v>167</v>
      </c>
      <c r="H1927" s="149" t="str">
        <f t="shared" ca="1" si="92"/>
        <v>6/4/1997</v>
      </c>
      <c r="I1927" t="s">
        <v>1650</v>
      </c>
      <c r="J1927" t="s">
        <v>2</v>
      </c>
      <c r="K1927" t="s">
        <v>1275</v>
      </c>
      <c r="L1927" t="s">
        <v>1276</v>
      </c>
      <c r="M1927" t="s">
        <v>397</v>
      </c>
      <c r="N1927">
        <v>93</v>
      </c>
      <c r="O1927" t="s">
        <v>157</v>
      </c>
      <c r="P1927" t="s">
        <v>2</v>
      </c>
      <c r="Q1927" t="s">
        <v>2</v>
      </c>
      <c r="R1927" t="s">
        <v>2</v>
      </c>
      <c r="S1927" t="s">
        <v>2</v>
      </c>
      <c r="T1927" t="s">
        <v>2</v>
      </c>
      <c r="U1927" t="s">
        <v>2</v>
      </c>
      <c r="V1927" t="s">
        <v>2</v>
      </c>
      <c r="W1927" t="s">
        <v>2</v>
      </c>
      <c r="X1927" t="s">
        <v>2</v>
      </c>
      <c r="Y1927" t="s">
        <v>2</v>
      </c>
      <c r="Z1927">
        <v>2010</v>
      </c>
      <c r="AA1927" t="s">
        <v>1488</v>
      </c>
      <c r="AB1927" t="s">
        <v>1666</v>
      </c>
      <c r="AC1927" t="s">
        <v>196</v>
      </c>
      <c r="AD1927" t="s">
        <v>224</v>
      </c>
      <c r="AE1927" t="s">
        <v>1649</v>
      </c>
      <c r="AF1927" t="s">
        <v>1491</v>
      </c>
      <c r="AG1927" t="s">
        <v>2</v>
      </c>
      <c r="AH1927" t="s">
        <v>2</v>
      </c>
    </row>
    <row r="1928" spans="1:34">
      <c r="A1928">
        <v>7415</v>
      </c>
      <c r="B1928">
        <v>1123378</v>
      </c>
      <c r="C1928" t="s">
        <v>149</v>
      </c>
      <c r="D1928" t="str">
        <f t="shared" ca="1" si="90"/>
        <v>ZBSFWDHBLF</v>
      </c>
      <c r="E1928" t="str">
        <f t="shared" ca="1" si="91"/>
        <v>Fabxfepxcnywk</v>
      </c>
      <c r="F1928" t="s">
        <v>150</v>
      </c>
      <c r="G1928" t="s">
        <v>167</v>
      </c>
      <c r="H1928" s="149" t="str">
        <f t="shared" ca="1" si="92"/>
        <v>17/7/1997</v>
      </c>
      <c r="I1928" t="s">
        <v>1650</v>
      </c>
      <c r="J1928" t="s">
        <v>2</v>
      </c>
      <c r="K1928" t="s">
        <v>1759</v>
      </c>
      <c r="L1928" t="s">
        <v>1760</v>
      </c>
      <c r="M1928" t="s">
        <v>350</v>
      </c>
      <c r="N1928">
        <v>95</v>
      </c>
      <c r="O1928" t="s">
        <v>157</v>
      </c>
      <c r="P1928" t="s">
        <v>2</v>
      </c>
      <c r="Q1928" t="s">
        <v>2</v>
      </c>
      <c r="R1928" t="s">
        <v>2</v>
      </c>
      <c r="S1928" t="s">
        <v>2</v>
      </c>
      <c r="T1928" t="s">
        <v>2</v>
      </c>
      <c r="U1928" t="s">
        <v>2</v>
      </c>
      <c r="V1928" t="s">
        <v>2</v>
      </c>
      <c r="W1928" t="s">
        <v>2</v>
      </c>
      <c r="X1928" t="s">
        <v>2</v>
      </c>
      <c r="Y1928" t="s">
        <v>2</v>
      </c>
      <c r="Z1928">
        <v>2010</v>
      </c>
      <c r="AA1928" t="s">
        <v>1488</v>
      </c>
      <c r="AB1928" t="s">
        <v>1489</v>
      </c>
      <c r="AC1928" t="s">
        <v>2</v>
      </c>
      <c r="AD1928" t="s">
        <v>206</v>
      </c>
      <c r="AE1928" t="s">
        <v>1490</v>
      </c>
      <c r="AF1928" t="s">
        <v>1491</v>
      </c>
      <c r="AG1928" t="s">
        <v>2</v>
      </c>
      <c r="AH1928" t="s">
        <v>2</v>
      </c>
    </row>
    <row r="1929" spans="1:34">
      <c r="A1929">
        <v>7415</v>
      </c>
      <c r="B1929">
        <v>1123600</v>
      </c>
      <c r="C1929" t="s">
        <v>149</v>
      </c>
      <c r="D1929" t="str">
        <f t="shared" ca="1" si="90"/>
        <v>PTRCWDWJDM</v>
      </c>
      <c r="E1929" t="str">
        <f t="shared" ca="1" si="91"/>
        <v>Jqdmnotcwjbti</v>
      </c>
      <c r="F1929" t="s">
        <v>150</v>
      </c>
      <c r="G1929" t="s">
        <v>167</v>
      </c>
      <c r="H1929" s="149" t="str">
        <f t="shared" ca="1" si="92"/>
        <v>17/2/1994</v>
      </c>
      <c r="I1929" t="s">
        <v>1650</v>
      </c>
      <c r="J1929" t="s">
        <v>2</v>
      </c>
      <c r="K1929" t="s">
        <v>1869</v>
      </c>
      <c r="L1929" t="s">
        <v>1870</v>
      </c>
      <c r="M1929" t="s">
        <v>378</v>
      </c>
      <c r="N1929">
        <v>30</v>
      </c>
      <c r="O1929" t="s">
        <v>157</v>
      </c>
      <c r="P1929" t="s">
        <v>2</v>
      </c>
      <c r="Q1929" t="s">
        <v>2</v>
      </c>
      <c r="R1929" t="s">
        <v>2</v>
      </c>
      <c r="S1929" t="s">
        <v>2</v>
      </c>
      <c r="T1929" t="s">
        <v>2</v>
      </c>
      <c r="U1929" t="s">
        <v>2</v>
      </c>
      <c r="V1929" t="s">
        <v>2</v>
      </c>
      <c r="W1929" t="s">
        <v>2</v>
      </c>
      <c r="X1929" t="s">
        <v>2</v>
      </c>
      <c r="Y1929" t="s">
        <v>2</v>
      </c>
      <c r="Z1929">
        <v>2009</v>
      </c>
      <c r="AA1929" t="s">
        <v>1660</v>
      </c>
      <c r="AB1929" t="s">
        <v>2</v>
      </c>
      <c r="AC1929" t="s">
        <v>2</v>
      </c>
      <c r="AD1929" t="s">
        <v>2</v>
      </c>
      <c r="AE1929" t="s">
        <v>1490</v>
      </c>
      <c r="AF1929" t="s">
        <v>1667</v>
      </c>
      <c r="AG1929" t="s">
        <v>2</v>
      </c>
      <c r="AH1929" t="s">
        <v>2</v>
      </c>
    </row>
    <row r="1930" spans="1:34">
      <c r="A1930">
        <v>7415</v>
      </c>
      <c r="B1930">
        <v>1124024</v>
      </c>
      <c r="C1930" t="s">
        <v>183</v>
      </c>
      <c r="D1930" t="str">
        <f t="shared" ca="1" si="90"/>
        <v>DORGNDXMHC</v>
      </c>
      <c r="E1930" t="str">
        <f t="shared" ca="1" si="91"/>
        <v>Umxqcoqsiiukm</v>
      </c>
      <c r="F1930" t="s">
        <v>150</v>
      </c>
      <c r="G1930" t="s">
        <v>167</v>
      </c>
      <c r="H1930" s="149" t="str">
        <f t="shared" ca="1" si="92"/>
        <v>20/5/1994</v>
      </c>
      <c r="I1930" t="s">
        <v>1644</v>
      </c>
      <c r="J1930" t="s">
        <v>2</v>
      </c>
      <c r="K1930" t="s">
        <v>2</v>
      </c>
      <c r="L1930" t="s">
        <v>2</v>
      </c>
      <c r="M1930" t="s">
        <v>2</v>
      </c>
      <c r="N1930" t="s">
        <v>2</v>
      </c>
      <c r="O1930" t="s">
        <v>2</v>
      </c>
      <c r="P1930" t="s">
        <v>2</v>
      </c>
      <c r="Q1930" t="s">
        <v>2</v>
      </c>
      <c r="R1930" t="s">
        <v>2</v>
      </c>
      <c r="S1930" t="s">
        <v>2</v>
      </c>
      <c r="T1930" t="s">
        <v>2</v>
      </c>
      <c r="U1930" t="s">
        <v>2</v>
      </c>
      <c r="V1930" t="s">
        <v>2</v>
      </c>
      <c r="W1930" t="s">
        <v>2</v>
      </c>
      <c r="X1930" t="s">
        <v>2</v>
      </c>
      <c r="Y1930" t="s">
        <v>2</v>
      </c>
      <c r="Z1930">
        <v>2008</v>
      </c>
      <c r="AA1930" t="s">
        <v>1488</v>
      </c>
      <c r="AB1930" t="s">
        <v>1666</v>
      </c>
      <c r="AC1930" t="s">
        <v>196</v>
      </c>
      <c r="AD1930" t="s">
        <v>197</v>
      </c>
      <c r="AE1930" t="s">
        <v>1490</v>
      </c>
      <c r="AF1930" t="s">
        <v>1700</v>
      </c>
      <c r="AG1930" t="s">
        <v>2</v>
      </c>
      <c r="AH1930" t="s">
        <v>2</v>
      </c>
    </row>
    <row r="1931" spans="1:34">
      <c r="A1931">
        <v>7415</v>
      </c>
      <c r="B1931">
        <v>1124439</v>
      </c>
      <c r="C1931" t="s">
        <v>149</v>
      </c>
      <c r="D1931" t="str">
        <f t="shared" ca="1" si="90"/>
        <v>XYGTWWZPHM</v>
      </c>
      <c r="E1931" t="str">
        <f t="shared" ca="1" si="91"/>
        <v>Wxtovdzzpzayc</v>
      </c>
      <c r="F1931" t="s">
        <v>150</v>
      </c>
      <c r="G1931" t="s">
        <v>167</v>
      </c>
      <c r="H1931" s="149" t="str">
        <f t="shared" ca="1" si="92"/>
        <v>18/12/1994</v>
      </c>
      <c r="I1931" t="s">
        <v>1650</v>
      </c>
      <c r="J1931" t="s">
        <v>2</v>
      </c>
      <c r="K1931" t="s">
        <v>607</v>
      </c>
      <c r="L1931" t="s">
        <v>608</v>
      </c>
      <c r="M1931" t="s">
        <v>470</v>
      </c>
      <c r="N1931">
        <v>93</v>
      </c>
      <c r="O1931" t="s">
        <v>157</v>
      </c>
      <c r="P1931" t="s">
        <v>2</v>
      </c>
      <c r="Q1931" t="s">
        <v>2</v>
      </c>
      <c r="R1931" t="s">
        <v>2</v>
      </c>
      <c r="S1931" t="s">
        <v>2</v>
      </c>
      <c r="T1931" t="s">
        <v>2</v>
      </c>
      <c r="U1931" t="s">
        <v>2</v>
      </c>
      <c r="V1931" t="s">
        <v>2</v>
      </c>
      <c r="W1931" t="s">
        <v>2</v>
      </c>
      <c r="X1931" t="s">
        <v>2</v>
      </c>
      <c r="Y1931" t="s">
        <v>2</v>
      </c>
      <c r="Z1931">
        <v>2010</v>
      </c>
      <c r="AA1931" t="s">
        <v>1488</v>
      </c>
      <c r="AB1931" t="s">
        <v>1666</v>
      </c>
      <c r="AC1931" t="s">
        <v>196</v>
      </c>
      <c r="AD1931" t="s">
        <v>200</v>
      </c>
      <c r="AE1931" t="s">
        <v>1649</v>
      </c>
      <c r="AF1931" t="s">
        <v>1491</v>
      </c>
      <c r="AG1931" t="s">
        <v>2</v>
      </c>
      <c r="AH1931" t="s">
        <v>2</v>
      </c>
    </row>
    <row r="1932" spans="1:34">
      <c r="A1932">
        <v>7415</v>
      </c>
      <c r="B1932">
        <v>1125055</v>
      </c>
      <c r="C1932" t="s">
        <v>149</v>
      </c>
      <c r="D1932" t="str">
        <f t="shared" ca="1" si="90"/>
        <v>HYMNFYHHXL</v>
      </c>
      <c r="E1932" t="str">
        <f t="shared" ca="1" si="91"/>
        <v>Urcipebenhllk</v>
      </c>
      <c r="F1932" t="s">
        <v>150</v>
      </c>
      <c r="G1932" t="s">
        <v>167</v>
      </c>
      <c r="H1932" s="149" t="str">
        <f t="shared" ca="1" si="92"/>
        <v>5/11/1995</v>
      </c>
      <c r="I1932" t="s">
        <v>1650</v>
      </c>
      <c r="J1932" t="s">
        <v>2</v>
      </c>
      <c r="K1932" t="s">
        <v>1871</v>
      </c>
      <c r="L1932" t="s">
        <v>1872</v>
      </c>
      <c r="M1932" t="s">
        <v>1873</v>
      </c>
      <c r="N1932">
        <v>6</v>
      </c>
      <c r="O1932" t="s">
        <v>157</v>
      </c>
      <c r="P1932" t="s">
        <v>2</v>
      </c>
      <c r="Q1932" t="s">
        <v>2</v>
      </c>
      <c r="R1932" t="s">
        <v>2</v>
      </c>
      <c r="S1932" t="s">
        <v>2</v>
      </c>
      <c r="T1932" t="s">
        <v>2</v>
      </c>
      <c r="U1932" t="s">
        <v>2</v>
      </c>
      <c r="V1932" t="s">
        <v>2</v>
      </c>
      <c r="W1932" t="s">
        <v>2</v>
      </c>
      <c r="X1932" t="s">
        <v>2</v>
      </c>
      <c r="Y1932" t="s">
        <v>2</v>
      </c>
      <c r="Z1932">
        <v>2010</v>
      </c>
      <c r="AA1932" t="s">
        <v>1660</v>
      </c>
      <c r="AB1932" t="s">
        <v>2</v>
      </c>
      <c r="AC1932" t="s">
        <v>2</v>
      </c>
      <c r="AD1932" t="s">
        <v>2</v>
      </c>
      <c r="AE1932" t="s">
        <v>1718</v>
      </c>
      <c r="AF1932" t="s">
        <v>1703</v>
      </c>
      <c r="AG1932" t="s">
        <v>2</v>
      </c>
      <c r="AH1932" t="s">
        <v>2</v>
      </c>
    </row>
    <row r="1933" spans="1:34">
      <c r="A1933">
        <v>7415</v>
      </c>
      <c r="B1933">
        <v>1125640</v>
      </c>
      <c r="C1933" t="s">
        <v>183</v>
      </c>
      <c r="D1933" t="str">
        <f t="shared" ca="1" si="90"/>
        <v>QMRFGCDKFN</v>
      </c>
      <c r="E1933" t="str">
        <f t="shared" ca="1" si="91"/>
        <v>Bfivdfhjsrqun</v>
      </c>
      <c r="F1933" t="s">
        <v>150</v>
      </c>
      <c r="G1933" t="s">
        <v>151</v>
      </c>
      <c r="H1933" s="149" t="str">
        <f t="shared" ca="1" si="92"/>
        <v>1/4/1996</v>
      </c>
      <c r="I1933" t="s">
        <v>1650</v>
      </c>
      <c r="J1933" t="s">
        <v>2</v>
      </c>
      <c r="K1933" t="s">
        <v>1755</v>
      </c>
      <c r="L1933" t="s">
        <v>1756</v>
      </c>
      <c r="M1933" t="s">
        <v>223</v>
      </c>
      <c r="N1933">
        <v>75</v>
      </c>
      <c r="O1933" t="s">
        <v>157</v>
      </c>
      <c r="P1933" t="s">
        <v>2</v>
      </c>
      <c r="Q1933" t="s">
        <v>2</v>
      </c>
      <c r="R1933" t="s">
        <v>2</v>
      </c>
      <c r="S1933" t="s">
        <v>2</v>
      </c>
      <c r="T1933" t="s">
        <v>2</v>
      </c>
      <c r="U1933" t="s">
        <v>2</v>
      </c>
      <c r="V1933" t="s">
        <v>2</v>
      </c>
      <c r="W1933" t="s">
        <v>2</v>
      </c>
      <c r="X1933" t="s">
        <v>2</v>
      </c>
      <c r="Y1933" t="s">
        <v>2</v>
      </c>
      <c r="Z1933">
        <v>2009</v>
      </c>
      <c r="AA1933" t="s">
        <v>1488</v>
      </c>
      <c r="AB1933" t="s">
        <v>1666</v>
      </c>
      <c r="AC1933" t="s">
        <v>196</v>
      </c>
      <c r="AD1933" t="s">
        <v>197</v>
      </c>
      <c r="AE1933" t="s">
        <v>1490</v>
      </c>
      <c r="AF1933" t="s">
        <v>1491</v>
      </c>
      <c r="AG1933" t="s">
        <v>2</v>
      </c>
      <c r="AH1933" t="s">
        <v>2</v>
      </c>
    </row>
    <row r="1934" spans="1:34">
      <c r="A1934">
        <v>7415</v>
      </c>
      <c r="B1934">
        <v>1126529</v>
      </c>
      <c r="C1934" t="s">
        <v>149</v>
      </c>
      <c r="D1934" t="str">
        <f t="shared" ca="1" si="90"/>
        <v>SFDZPVWNAO</v>
      </c>
      <c r="E1934" t="str">
        <f t="shared" ca="1" si="91"/>
        <v>Vbukumdhpyurx</v>
      </c>
      <c r="F1934" t="s">
        <v>150</v>
      </c>
      <c r="G1934" t="s">
        <v>167</v>
      </c>
      <c r="H1934" s="149" t="str">
        <f t="shared" ca="1" si="92"/>
        <v>6/9/1997</v>
      </c>
      <c r="I1934" t="s">
        <v>1650</v>
      </c>
      <c r="J1934" t="s">
        <v>2</v>
      </c>
      <c r="K1934" t="s">
        <v>974</v>
      </c>
      <c r="L1934" t="s">
        <v>975</v>
      </c>
      <c r="M1934" t="s">
        <v>337</v>
      </c>
      <c r="N1934">
        <v>95</v>
      </c>
      <c r="O1934" t="s">
        <v>157</v>
      </c>
      <c r="P1934" t="s">
        <v>2</v>
      </c>
      <c r="Q1934" t="s">
        <v>2</v>
      </c>
      <c r="R1934" t="s">
        <v>2</v>
      </c>
      <c r="S1934" t="s">
        <v>2</v>
      </c>
      <c r="T1934" t="s">
        <v>2</v>
      </c>
      <c r="U1934" t="s">
        <v>2</v>
      </c>
      <c r="V1934" t="s">
        <v>2</v>
      </c>
      <c r="W1934" t="s">
        <v>2</v>
      </c>
      <c r="X1934" t="s">
        <v>2</v>
      </c>
      <c r="Y1934" t="s">
        <v>2</v>
      </c>
      <c r="Z1934">
        <v>2010</v>
      </c>
      <c r="AA1934" t="s">
        <v>1488</v>
      </c>
      <c r="AB1934" t="s">
        <v>1645</v>
      </c>
      <c r="AC1934" t="s">
        <v>2</v>
      </c>
      <c r="AD1934" t="s">
        <v>238</v>
      </c>
      <c r="AE1934" t="s">
        <v>1718</v>
      </c>
      <c r="AF1934" t="s">
        <v>1491</v>
      </c>
      <c r="AG1934" t="s">
        <v>2</v>
      </c>
      <c r="AH1934" t="s">
        <v>2</v>
      </c>
    </row>
    <row r="1935" spans="1:34">
      <c r="A1935">
        <v>7415</v>
      </c>
      <c r="B1935">
        <v>1127082</v>
      </c>
      <c r="C1935" t="s">
        <v>149</v>
      </c>
      <c r="D1935" t="str">
        <f t="shared" ca="1" si="90"/>
        <v>SVGGJUANXD</v>
      </c>
      <c r="E1935" t="str">
        <f t="shared" ca="1" si="91"/>
        <v>Qcquledxlzqld</v>
      </c>
      <c r="F1935" t="s">
        <v>150</v>
      </c>
      <c r="G1935" t="s">
        <v>151</v>
      </c>
      <c r="H1935" s="149" t="str">
        <f t="shared" ca="1" si="92"/>
        <v>21/4/1997</v>
      </c>
      <c r="I1935" t="s">
        <v>1644</v>
      </c>
      <c r="J1935" t="s">
        <v>2</v>
      </c>
      <c r="K1935" t="s">
        <v>2</v>
      </c>
      <c r="L1935" t="s">
        <v>2</v>
      </c>
      <c r="M1935" t="s">
        <v>2</v>
      </c>
      <c r="N1935" t="s">
        <v>2</v>
      </c>
      <c r="O1935" t="s">
        <v>2</v>
      </c>
      <c r="P1935" t="s">
        <v>2</v>
      </c>
      <c r="Q1935" t="s">
        <v>2</v>
      </c>
      <c r="R1935" t="s">
        <v>2</v>
      </c>
      <c r="S1935" t="s">
        <v>2</v>
      </c>
      <c r="T1935" t="s">
        <v>2</v>
      </c>
      <c r="U1935" t="s">
        <v>2</v>
      </c>
      <c r="V1935" t="s">
        <v>2</v>
      </c>
      <c r="W1935" t="s">
        <v>2</v>
      </c>
      <c r="X1935" t="s">
        <v>2</v>
      </c>
      <c r="Y1935" t="s">
        <v>2</v>
      </c>
      <c r="Z1935">
        <v>2010</v>
      </c>
      <c r="AA1935" t="s">
        <v>1488</v>
      </c>
      <c r="AB1935" t="s">
        <v>1489</v>
      </c>
      <c r="AC1935" t="s">
        <v>2</v>
      </c>
      <c r="AD1935" t="s">
        <v>347</v>
      </c>
      <c r="AE1935" t="s">
        <v>1490</v>
      </c>
      <c r="AF1935" t="s">
        <v>1491</v>
      </c>
      <c r="AG1935" t="s">
        <v>2</v>
      </c>
      <c r="AH1935" t="s">
        <v>2</v>
      </c>
    </row>
    <row r="1936" spans="1:34">
      <c r="A1936">
        <v>7415</v>
      </c>
      <c r="B1936">
        <v>1128049</v>
      </c>
      <c r="C1936" t="s">
        <v>149</v>
      </c>
      <c r="D1936" t="str">
        <f t="shared" ca="1" si="90"/>
        <v>ZJGMKVFFLL</v>
      </c>
      <c r="E1936" t="str">
        <f t="shared" ca="1" si="91"/>
        <v>Unnkwyhxaydyr</v>
      </c>
      <c r="F1936" t="s">
        <v>150</v>
      </c>
      <c r="G1936" t="s">
        <v>167</v>
      </c>
      <c r="H1936" s="149" t="str">
        <f t="shared" ca="1" si="92"/>
        <v>20/10/1996</v>
      </c>
      <c r="I1936" t="s">
        <v>1650</v>
      </c>
      <c r="J1936" t="s">
        <v>2</v>
      </c>
      <c r="K1936" t="s">
        <v>1829</v>
      </c>
      <c r="L1936" t="s">
        <v>1830</v>
      </c>
      <c r="M1936" t="s">
        <v>1281</v>
      </c>
      <c r="N1936">
        <v>60</v>
      </c>
      <c r="O1936" t="s">
        <v>157</v>
      </c>
      <c r="P1936" t="s">
        <v>2</v>
      </c>
      <c r="Q1936" t="s">
        <v>2</v>
      </c>
      <c r="R1936" t="s">
        <v>2</v>
      </c>
      <c r="S1936" t="s">
        <v>2</v>
      </c>
      <c r="T1936" t="s">
        <v>2</v>
      </c>
      <c r="U1936" t="s">
        <v>2</v>
      </c>
      <c r="V1936" t="s">
        <v>2</v>
      </c>
      <c r="W1936" t="s">
        <v>2</v>
      </c>
      <c r="X1936" t="s">
        <v>2</v>
      </c>
      <c r="Y1936" t="s">
        <v>2</v>
      </c>
      <c r="Z1936">
        <v>2009</v>
      </c>
      <c r="AA1936" t="s">
        <v>1488</v>
      </c>
      <c r="AB1936" t="s">
        <v>1666</v>
      </c>
      <c r="AC1936" t="s">
        <v>199</v>
      </c>
      <c r="AD1936" t="s">
        <v>201</v>
      </c>
      <c r="AE1936" t="s">
        <v>1718</v>
      </c>
      <c r="AF1936" t="s">
        <v>1667</v>
      </c>
      <c r="AG1936" t="s">
        <v>2</v>
      </c>
      <c r="AH1936" t="s">
        <v>2</v>
      </c>
    </row>
    <row r="1937" spans="1:34">
      <c r="A1937">
        <v>7415</v>
      </c>
      <c r="B1937">
        <v>1128364</v>
      </c>
      <c r="C1937" t="s">
        <v>183</v>
      </c>
      <c r="D1937" t="str">
        <f t="shared" ca="1" si="90"/>
        <v>IOASYBQQMY</v>
      </c>
      <c r="E1937" t="str">
        <f t="shared" ca="1" si="91"/>
        <v>Bkzjxkklcvpxb</v>
      </c>
      <c r="F1937" t="s">
        <v>150</v>
      </c>
      <c r="G1937" t="s">
        <v>167</v>
      </c>
      <c r="H1937" s="149" t="str">
        <f t="shared" ca="1" si="92"/>
        <v>10/6/1996</v>
      </c>
      <c r="I1937" t="s">
        <v>1644</v>
      </c>
      <c r="J1937" t="s">
        <v>2</v>
      </c>
      <c r="K1937" t="s">
        <v>2</v>
      </c>
      <c r="L1937" t="s">
        <v>2</v>
      </c>
      <c r="M1937" t="s">
        <v>2</v>
      </c>
      <c r="N1937" t="s">
        <v>2</v>
      </c>
      <c r="O1937" t="s">
        <v>2</v>
      </c>
      <c r="P1937" t="s">
        <v>2</v>
      </c>
      <c r="Q1937" t="s">
        <v>2</v>
      </c>
      <c r="R1937" t="s">
        <v>2</v>
      </c>
      <c r="S1937" t="s">
        <v>2</v>
      </c>
      <c r="T1937" t="s">
        <v>2</v>
      </c>
      <c r="U1937" t="s">
        <v>2</v>
      </c>
      <c r="V1937" t="s">
        <v>2</v>
      </c>
      <c r="W1937" t="s">
        <v>2</v>
      </c>
      <c r="X1937" t="s">
        <v>2</v>
      </c>
      <c r="Y1937" t="s">
        <v>2</v>
      </c>
      <c r="Z1937">
        <v>2008</v>
      </c>
      <c r="AA1937" t="s">
        <v>1488</v>
      </c>
      <c r="AB1937" t="s">
        <v>1489</v>
      </c>
      <c r="AC1937" t="s">
        <v>2</v>
      </c>
      <c r="AD1937" t="s">
        <v>189</v>
      </c>
      <c r="AE1937" t="s">
        <v>1490</v>
      </c>
      <c r="AF1937" t="s">
        <v>1667</v>
      </c>
      <c r="AG1937" t="s">
        <v>2</v>
      </c>
      <c r="AH1937" t="s">
        <v>2</v>
      </c>
    </row>
    <row r="1938" spans="1:34">
      <c r="A1938">
        <v>7415</v>
      </c>
      <c r="B1938">
        <v>1128533</v>
      </c>
      <c r="C1938" t="s">
        <v>149</v>
      </c>
      <c r="D1938" t="str">
        <f t="shared" ca="1" si="90"/>
        <v>FACSPPNYDN</v>
      </c>
      <c r="E1938" t="str">
        <f t="shared" ca="1" si="91"/>
        <v>Lwjnusklsjmik</v>
      </c>
      <c r="F1938" t="s">
        <v>150</v>
      </c>
      <c r="G1938" t="s">
        <v>167</v>
      </c>
      <c r="H1938" s="149" t="str">
        <f t="shared" ca="1" si="92"/>
        <v>21/7/1995</v>
      </c>
      <c r="I1938" t="s">
        <v>1650</v>
      </c>
      <c r="J1938" t="s">
        <v>2</v>
      </c>
      <c r="K1938" t="s">
        <v>1874</v>
      </c>
      <c r="L1938" t="s">
        <v>1875</v>
      </c>
      <c r="M1938" t="s">
        <v>1876</v>
      </c>
      <c r="N1938">
        <v>67</v>
      </c>
      <c r="O1938" t="s">
        <v>157</v>
      </c>
      <c r="P1938" t="s">
        <v>2</v>
      </c>
      <c r="Q1938" t="s">
        <v>2</v>
      </c>
      <c r="R1938" t="s">
        <v>2</v>
      </c>
      <c r="S1938" t="s">
        <v>2</v>
      </c>
      <c r="T1938" t="s">
        <v>2</v>
      </c>
      <c r="U1938" t="s">
        <v>2</v>
      </c>
      <c r="V1938" t="s">
        <v>2</v>
      </c>
      <c r="W1938" t="s">
        <v>2</v>
      </c>
      <c r="X1938" t="s">
        <v>2</v>
      </c>
      <c r="Y1938" t="s">
        <v>2</v>
      </c>
      <c r="Z1938">
        <v>2010</v>
      </c>
      <c r="AA1938" t="s">
        <v>1488</v>
      </c>
      <c r="AB1938" t="s">
        <v>1666</v>
      </c>
      <c r="AC1938" t="s">
        <v>196</v>
      </c>
      <c r="AD1938" t="s">
        <v>197</v>
      </c>
      <c r="AE1938" t="s">
        <v>1490</v>
      </c>
      <c r="AF1938" t="s">
        <v>1491</v>
      </c>
      <c r="AG1938" t="s">
        <v>2</v>
      </c>
      <c r="AH1938" t="s">
        <v>2</v>
      </c>
    </row>
    <row r="1939" spans="1:34">
      <c r="A1939">
        <v>7415</v>
      </c>
      <c r="B1939">
        <v>1128903</v>
      </c>
      <c r="C1939" t="s">
        <v>149</v>
      </c>
      <c r="D1939" t="str">
        <f t="shared" ca="1" si="90"/>
        <v>QIQIROVFJY</v>
      </c>
      <c r="E1939" t="str">
        <f t="shared" ca="1" si="91"/>
        <v>Qmyqbjbfrbidy</v>
      </c>
      <c r="F1939" t="s">
        <v>150</v>
      </c>
      <c r="G1939" t="s">
        <v>167</v>
      </c>
      <c r="H1939" s="149" t="str">
        <f t="shared" ca="1" si="92"/>
        <v>23/2/1994</v>
      </c>
      <c r="I1939" t="s">
        <v>1650</v>
      </c>
      <c r="J1939" t="s">
        <v>2</v>
      </c>
      <c r="K1939" t="s">
        <v>856</v>
      </c>
      <c r="L1939" t="s">
        <v>857</v>
      </c>
      <c r="M1939" t="s">
        <v>858</v>
      </c>
      <c r="N1939">
        <v>95</v>
      </c>
      <c r="O1939" t="s">
        <v>157</v>
      </c>
      <c r="P1939" t="s">
        <v>2</v>
      </c>
      <c r="Q1939" t="s">
        <v>2</v>
      </c>
      <c r="R1939" t="s">
        <v>2</v>
      </c>
      <c r="S1939" t="s">
        <v>2</v>
      </c>
      <c r="T1939" t="s">
        <v>2</v>
      </c>
      <c r="U1939" t="s">
        <v>2</v>
      </c>
      <c r="V1939" t="s">
        <v>2</v>
      </c>
      <c r="W1939" t="s">
        <v>2</v>
      </c>
      <c r="X1939" t="s">
        <v>2</v>
      </c>
      <c r="Y1939" t="s">
        <v>2</v>
      </c>
      <c r="Z1939">
        <v>2010</v>
      </c>
      <c r="AA1939" t="s">
        <v>1488</v>
      </c>
      <c r="AB1939" t="s">
        <v>1666</v>
      </c>
      <c r="AC1939" t="s">
        <v>199</v>
      </c>
      <c r="AD1939" t="s">
        <v>200</v>
      </c>
      <c r="AE1939" t="s">
        <v>1649</v>
      </c>
      <c r="AF1939" t="s">
        <v>1491</v>
      </c>
      <c r="AG1939" t="s">
        <v>2</v>
      </c>
      <c r="AH1939" t="s">
        <v>2</v>
      </c>
    </row>
    <row r="1940" spans="1:34">
      <c r="A1940">
        <v>7415</v>
      </c>
      <c r="B1940">
        <v>1129221</v>
      </c>
      <c r="C1940" t="s">
        <v>149</v>
      </c>
      <c r="D1940" t="str">
        <f t="shared" ca="1" si="90"/>
        <v>DRYUJYGITD</v>
      </c>
      <c r="E1940" t="str">
        <f t="shared" ca="1" si="91"/>
        <v>Whinprwvjokgg</v>
      </c>
      <c r="F1940" t="s">
        <v>150</v>
      </c>
      <c r="G1940" t="s">
        <v>151</v>
      </c>
      <c r="H1940" s="149" t="str">
        <f t="shared" ca="1" si="92"/>
        <v>23/9/1995</v>
      </c>
      <c r="I1940" t="s">
        <v>1644</v>
      </c>
      <c r="J1940" t="s">
        <v>2</v>
      </c>
      <c r="K1940" t="s">
        <v>2</v>
      </c>
      <c r="L1940" t="s">
        <v>2</v>
      </c>
      <c r="M1940" t="s">
        <v>2</v>
      </c>
      <c r="N1940" t="s">
        <v>2</v>
      </c>
      <c r="O1940" t="s">
        <v>2</v>
      </c>
      <c r="P1940" t="s">
        <v>2</v>
      </c>
      <c r="Q1940" t="s">
        <v>2</v>
      </c>
      <c r="R1940" t="s">
        <v>2</v>
      </c>
      <c r="S1940" t="s">
        <v>2</v>
      </c>
      <c r="T1940" t="s">
        <v>2</v>
      </c>
      <c r="U1940" t="s">
        <v>2</v>
      </c>
      <c r="V1940" t="s">
        <v>2</v>
      </c>
      <c r="W1940" t="s">
        <v>2</v>
      </c>
      <c r="X1940" t="s">
        <v>2</v>
      </c>
      <c r="Y1940" t="s">
        <v>2</v>
      </c>
      <c r="Z1940" t="s">
        <v>2</v>
      </c>
      <c r="AA1940" t="s">
        <v>1488</v>
      </c>
      <c r="AB1940" t="s">
        <v>1666</v>
      </c>
      <c r="AC1940" t="s">
        <v>196</v>
      </c>
      <c r="AD1940" t="s">
        <v>197</v>
      </c>
      <c r="AE1940" t="s">
        <v>1718</v>
      </c>
      <c r="AF1940" t="s">
        <v>1720</v>
      </c>
      <c r="AG1940" t="s">
        <v>2</v>
      </c>
      <c r="AH1940" t="s">
        <v>2</v>
      </c>
    </row>
    <row r="1941" spans="1:34">
      <c r="A1941">
        <v>7415</v>
      </c>
      <c r="B1941">
        <v>1129422</v>
      </c>
      <c r="C1941" t="s">
        <v>149</v>
      </c>
      <c r="D1941" t="str">
        <f t="shared" ca="1" si="90"/>
        <v>UOOVAYPUZM</v>
      </c>
      <c r="E1941" t="str">
        <f t="shared" ca="1" si="91"/>
        <v>Lexujwbkwewlv</v>
      </c>
      <c r="F1941" t="s">
        <v>150</v>
      </c>
      <c r="G1941" t="s">
        <v>167</v>
      </c>
      <c r="H1941" s="149" t="str">
        <f t="shared" ca="1" si="92"/>
        <v>13/12/1994</v>
      </c>
      <c r="I1941" t="s">
        <v>1650</v>
      </c>
      <c r="J1941" t="s">
        <v>2</v>
      </c>
      <c r="K1941" t="s">
        <v>1877</v>
      </c>
      <c r="L1941" t="s">
        <v>1878</v>
      </c>
      <c r="M1941" t="s">
        <v>1879</v>
      </c>
      <c r="N1941">
        <v>14</v>
      </c>
      <c r="O1941" t="s">
        <v>157</v>
      </c>
      <c r="P1941" t="s">
        <v>2</v>
      </c>
      <c r="Q1941" t="s">
        <v>2</v>
      </c>
      <c r="R1941" t="s">
        <v>2</v>
      </c>
      <c r="S1941" t="s">
        <v>2</v>
      </c>
      <c r="T1941" t="s">
        <v>2</v>
      </c>
      <c r="U1941" t="s">
        <v>2</v>
      </c>
      <c r="V1941" t="s">
        <v>2</v>
      </c>
      <c r="W1941" t="s">
        <v>2</v>
      </c>
      <c r="X1941" t="s">
        <v>2</v>
      </c>
      <c r="Y1941" t="s">
        <v>2</v>
      </c>
      <c r="Z1941">
        <v>2009</v>
      </c>
      <c r="AA1941" t="s">
        <v>1488</v>
      </c>
      <c r="AB1941" t="s">
        <v>1719</v>
      </c>
      <c r="AC1941" t="s">
        <v>2</v>
      </c>
      <c r="AD1941" t="s">
        <v>224</v>
      </c>
      <c r="AE1941" t="s">
        <v>1490</v>
      </c>
      <c r="AF1941" t="s">
        <v>1667</v>
      </c>
      <c r="AG1941" t="s">
        <v>2</v>
      </c>
      <c r="AH1941" t="s">
        <v>2</v>
      </c>
    </row>
    <row r="1942" spans="1:34">
      <c r="A1942">
        <v>7415</v>
      </c>
      <c r="B1942">
        <v>1130290</v>
      </c>
      <c r="C1942" t="s">
        <v>149</v>
      </c>
      <c r="D1942" t="str">
        <f t="shared" ca="1" si="90"/>
        <v>YMSPGTKZQY</v>
      </c>
      <c r="E1942" t="str">
        <f t="shared" ca="1" si="91"/>
        <v>Dbevdbbbxhgzq</v>
      </c>
      <c r="F1942" t="s">
        <v>150</v>
      </c>
      <c r="G1942" t="s">
        <v>167</v>
      </c>
      <c r="H1942" s="149" t="str">
        <f t="shared" ca="1" si="92"/>
        <v>23/2/1994</v>
      </c>
      <c r="I1942" t="s">
        <v>1655</v>
      </c>
      <c r="J1942" t="s">
        <v>2</v>
      </c>
      <c r="K1942" t="s">
        <v>2</v>
      </c>
      <c r="L1942" t="s">
        <v>1880</v>
      </c>
      <c r="M1942" t="s">
        <v>1881</v>
      </c>
      <c r="N1942">
        <v>29</v>
      </c>
      <c r="O1942" t="s">
        <v>157</v>
      </c>
      <c r="P1942" t="s">
        <v>1821</v>
      </c>
      <c r="Q1942" t="s">
        <v>2</v>
      </c>
      <c r="R1942" t="s">
        <v>1821</v>
      </c>
      <c r="S1942" t="s">
        <v>2</v>
      </c>
      <c r="T1942" t="s">
        <v>2</v>
      </c>
      <c r="U1942" t="s">
        <v>2</v>
      </c>
      <c r="V1942" t="s">
        <v>2</v>
      </c>
      <c r="W1942" t="s">
        <v>2</v>
      </c>
      <c r="X1942" t="s">
        <v>2</v>
      </c>
      <c r="Y1942" t="s">
        <v>2</v>
      </c>
      <c r="Z1942">
        <v>2010</v>
      </c>
      <c r="AA1942" t="s">
        <v>1660</v>
      </c>
      <c r="AB1942" t="s">
        <v>2</v>
      </c>
      <c r="AC1942" t="s">
        <v>2</v>
      </c>
      <c r="AD1942" t="s">
        <v>2</v>
      </c>
      <c r="AE1942" t="s">
        <v>1718</v>
      </c>
      <c r="AF1942" t="s">
        <v>1491</v>
      </c>
      <c r="AG1942" t="s">
        <v>2</v>
      </c>
      <c r="AH1942" t="s">
        <v>2</v>
      </c>
    </row>
    <row r="1943" spans="1:34">
      <c r="A1943">
        <v>7415</v>
      </c>
      <c r="B1943">
        <v>1130482</v>
      </c>
      <c r="C1943" t="s">
        <v>149</v>
      </c>
      <c r="D1943" t="str">
        <f t="shared" ca="1" si="90"/>
        <v>WDAKITTUEU</v>
      </c>
      <c r="E1943" t="str">
        <f t="shared" ca="1" si="91"/>
        <v>Hexieynwinrge</v>
      </c>
      <c r="F1943" t="s">
        <v>150</v>
      </c>
      <c r="G1943" t="s">
        <v>167</v>
      </c>
      <c r="H1943" s="149" t="str">
        <f t="shared" ca="1" si="92"/>
        <v>13/1/1994</v>
      </c>
      <c r="I1943" t="s">
        <v>1644</v>
      </c>
      <c r="J1943" t="s">
        <v>2</v>
      </c>
      <c r="K1943" t="s">
        <v>2</v>
      </c>
      <c r="L1943" t="s">
        <v>2</v>
      </c>
      <c r="M1943" t="s">
        <v>2</v>
      </c>
      <c r="N1943" t="s">
        <v>2</v>
      </c>
      <c r="O1943" t="s">
        <v>2</v>
      </c>
      <c r="P1943" t="s">
        <v>2</v>
      </c>
      <c r="Q1943" t="s">
        <v>2</v>
      </c>
      <c r="R1943" t="s">
        <v>2</v>
      </c>
      <c r="S1943" t="s">
        <v>2</v>
      </c>
      <c r="T1943" t="s">
        <v>2</v>
      </c>
      <c r="U1943" t="s">
        <v>2</v>
      </c>
      <c r="V1943" t="s">
        <v>2</v>
      </c>
      <c r="W1943" t="s">
        <v>2</v>
      </c>
      <c r="X1943" t="s">
        <v>2</v>
      </c>
      <c r="Y1943" t="s">
        <v>2</v>
      </c>
      <c r="Z1943">
        <v>2009</v>
      </c>
      <c r="AA1943" t="s">
        <v>1488</v>
      </c>
      <c r="AB1943" t="s">
        <v>1666</v>
      </c>
      <c r="AC1943" t="s">
        <v>199</v>
      </c>
      <c r="AD1943" t="s">
        <v>201</v>
      </c>
      <c r="AE1943" t="s">
        <v>1490</v>
      </c>
      <c r="AF1943" t="s">
        <v>1491</v>
      </c>
      <c r="AG1943" t="s">
        <v>2</v>
      </c>
      <c r="AH1943" t="s">
        <v>2</v>
      </c>
    </row>
    <row r="1944" spans="1:34">
      <c r="A1944">
        <v>7415</v>
      </c>
      <c r="B1944">
        <v>1130851</v>
      </c>
      <c r="C1944" t="s">
        <v>183</v>
      </c>
      <c r="D1944" t="str">
        <f t="shared" ca="1" si="90"/>
        <v>HKUVQNRDTL</v>
      </c>
      <c r="E1944" t="str">
        <f t="shared" ca="1" si="91"/>
        <v>Wjxshginhdfau</v>
      </c>
      <c r="F1944" t="s">
        <v>150</v>
      </c>
      <c r="G1944" t="s">
        <v>167</v>
      </c>
      <c r="H1944" s="149" t="str">
        <f t="shared" ca="1" si="92"/>
        <v>26/12/1996</v>
      </c>
      <c r="I1944" t="s">
        <v>1650</v>
      </c>
      <c r="J1944" t="s">
        <v>2</v>
      </c>
      <c r="K1944" t="s">
        <v>1800</v>
      </c>
      <c r="L1944" t="s">
        <v>1801</v>
      </c>
      <c r="M1944" t="s">
        <v>315</v>
      </c>
      <c r="N1944">
        <v>94</v>
      </c>
      <c r="O1944" t="s">
        <v>157</v>
      </c>
      <c r="P1944" t="s">
        <v>2</v>
      </c>
      <c r="Q1944" t="s">
        <v>2</v>
      </c>
      <c r="R1944" t="s">
        <v>2</v>
      </c>
      <c r="S1944" t="s">
        <v>2</v>
      </c>
      <c r="T1944" t="s">
        <v>2</v>
      </c>
      <c r="U1944" t="s">
        <v>2</v>
      </c>
      <c r="V1944" t="s">
        <v>2</v>
      </c>
      <c r="W1944" t="s">
        <v>2</v>
      </c>
      <c r="X1944" t="s">
        <v>2</v>
      </c>
      <c r="Y1944" t="s">
        <v>2</v>
      </c>
      <c r="Z1944">
        <v>2010</v>
      </c>
      <c r="AA1944" t="s">
        <v>1488</v>
      </c>
      <c r="AB1944" t="s">
        <v>1666</v>
      </c>
      <c r="AC1944" t="s">
        <v>196</v>
      </c>
      <c r="AD1944" t="s">
        <v>197</v>
      </c>
      <c r="AE1944" t="s">
        <v>1490</v>
      </c>
      <c r="AF1944" t="s">
        <v>1491</v>
      </c>
      <c r="AG1944" t="s">
        <v>2</v>
      </c>
      <c r="AH1944" t="s">
        <v>2</v>
      </c>
    </row>
    <row r="1945" spans="1:34">
      <c r="A1945">
        <v>7415</v>
      </c>
      <c r="B1945">
        <v>1131534</v>
      </c>
      <c r="C1945" t="s">
        <v>149</v>
      </c>
      <c r="D1945" t="str">
        <f t="shared" ca="1" si="90"/>
        <v>HKQZBNHVTZ</v>
      </c>
      <c r="E1945" t="str">
        <f t="shared" ca="1" si="91"/>
        <v>Kxgdjmyakwsxr</v>
      </c>
      <c r="F1945" t="s">
        <v>150</v>
      </c>
      <c r="G1945" t="s">
        <v>167</v>
      </c>
      <c r="H1945" s="149" t="str">
        <f t="shared" ca="1" si="92"/>
        <v>12/9/1995</v>
      </c>
      <c r="I1945" t="s">
        <v>1650</v>
      </c>
      <c r="J1945" t="s">
        <v>2</v>
      </c>
      <c r="K1945" t="s">
        <v>1829</v>
      </c>
      <c r="L1945" t="s">
        <v>1830</v>
      </c>
      <c r="M1945" t="s">
        <v>1281</v>
      </c>
      <c r="N1945">
        <v>60</v>
      </c>
      <c r="O1945" t="s">
        <v>157</v>
      </c>
      <c r="P1945" t="s">
        <v>2</v>
      </c>
      <c r="Q1945" t="s">
        <v>2</v>
      </c>
      <c r="R1945" t="s">
        <v>2</v>
      </c>
      <c r="S1945" t="s">
        <v>2</v>
      </c>
      <c r="T1945" t="s">
        <v>2</v>
      </c>
      <c r="U1945" t="s">
        <v>2</v>
      </c>
      <c r="V1945" t="s">
        <v>2</v>
      </c>
      <c r="W1945" t="s">
        <v>2</v>
      </c>
      <c r="X1945" t="s">
        <v>2</v>
      </c>
      <c r="Y1945" t="s">
        <v>2</v>
      </c>
      <c r="Z1945">
        <v>2009</v>
      </c>
      <c r="AA1945" t="s">
        <v>1488</v>
      </c>
      <c r="AB1945" t="s">
        <v>1666</v>
      </c>
      <c r="AC1945" t="s">
        <v>196</v>
      </c>
      <c r="AD1945" t="s">
        <v>211</v>
      </c>
      <c r="AE1945" t="s">
        <v>1718</v>
      </c>
      <c r="AF1945" t="s">
        <v>1667</v>
      </c>
      <c r="AG1945" t="s">
        <v>2</v>
      </c>
      <c r="AH1945" t="s">
        <v>2</v>
      </c>
    </row>
    <row r="1946" spans="1:34">
      <c r="A1946">
        <v>7415</v>
      </c>
      <c r="B1946">
        <v>1132346</v>
      </c>
      <c r="C1946" t="s">
        <v>149</v>
      </c>
      <c r="D1946" t="str">
        <f t="shared" ca="1" si="90"/>
        <v>TDVQORLNIF</v>
      </c>
      <c r="E1946" t="str">
        <f t="shared" ca="1" si="91"/>
        <v>Slxnktercauql</v>
      </c>
      <c r="F1946" t="s">
        <v>150</v>
      </c>
      <c r="G1946" t="s">
        <v>167</v>
      </c>
      <c r="H1946" s="149" t="str">
        <f t="shared" ca="1" si="92"/>
        <v>18/12/1994</v>
      </c>
      <c r="I1946" t="s">
        <v>1644</v>
      </c>
      <c r="J1946" t="s">
        <v>2</v>
      </c>
      <c r="K1946" t="s">
        <v>2</v>
      </c>
      <c r="L1946" t="s">
        <v>2</v>
      </c>
      <c r="M1946" t="s">
        <v>2</v>
      </c>
      <c r="N1946" t="s">
        <v>2</v>
      </c>
      <c r="O1946" t="s">
        <v>2</v>
      </c>
      <c r="P1946" t="s">
        <v>2</v>
      </c>
      <c r="Q1946" t="s">
        <v>2</v>
      </c>
      <c r="R1946" t="s">
        <v>2</v>
      </c>
      <c r="S1946" t="s">
        <v>2</v>
      </c>
      <c r="T1946" t="s">
        <v>2</v>
      </c>
      <c r="U1946" t="s">
        <v>2</v>
      </c>
      <c r="V1946" t="s">
        <v>2</v>
      </c>
      <c r="W1946" t="s">
        <v>2</v>
      </c>
      <c r="X1946" t="s">
        <v>2</v>
      </c>
      <c r="Y1946" t="s">
        <v>2</v>
      </c>
      <c r="Z1946">
        <v>2010</v>
      </c>
      <c r="AA1946" t="s">
        <v>1488</v>
      </c>
      <c r="AB1946" t="s">
        <v>1645</v>
      </c>
      <c r="AC1946" t="s">
        <v>2</v>
      </c>
      <c r="AD1946" t="s">
        <v>238</v>
      </c>
      <c r="AE1946" t="s">
        <v>1490</v>
      </c>
      <c r="AF1946" t="s">
        <v>1491</v>
      </c>
      <c r="AG1946" t="s">
        <v>2</v>
      </c>
      <c r="AH1946" t="s">
        <v>2</v>
      </c>
    </row>
    <row r="1947" spans="1:34">
      <c r="A1947">
        <v>7415</v>
      </c>
      <c r="B1947">
        <v>1132549</v>
      </c>
      <c r="C1947" t="s">
        <v>149</v>
      </c>
      <c r="D1947" t="str">
        <f t="shared" ca="1" si="90"/>
        <v>BISESNGRNH</v>
      </c>
      <c r="E1947" t="str">
        <f t="shared" ca="1" si="91"/>
        <v>Xpdzohyfxojnb</v>
      </c>
      <c r="F1947" t="s">
        <v>150</v>
      </c>
      <c r="G1947" t="s">
        <v>167</v>
      </c>
      <c r="H1947" s="149" t="str">
        <f t="shared" ca="1" si="92"/>
        <v>1/12/1994</v>
      </c>
      <c r="I1947" t="s">
        <v>1650</v>
      </c>
      <c r="J1947" t="s">
        <v>2</v>
      </c>
      <c r="K1947" t="s">
        <v>1684</v>
      </c>
      <c r="L1947" t="s">
        <v>1685</v>
      </c>
      <c r="M1947" t="s">
        <v>223</v>
      </c>
      <c r="N1947">
        <v>75</v>
      </c>
      <c r="O1947" t="s">
        <v>157</v>
      </c>
      <c r="P1947" t="s">
        <v>2</v>
      </c>
      <c r="Q1947" t="s">
        <v>2</v>
      </c>
      <c r="R1947" t="s">
        <v>2</v>
      </c>
      <c r="S1947" t="s">
        <v>2</v>
      </c>
      <c r="T1947" t="s">
        <v>2</v>
      </c>
      <c r="U1947" t="s">
        <v>2</v>
      </c>
      <c r="V1947" t="s">
        <v>2</v>
      </c>
      <c r="W1947" t="s">
        <v>2</v>
      </c>
      <c r="X1947" t="s">
        <v>2</v>
      </c>
      <c r="Y1947" t="s">
        <v>2</v>
      </c>
      <c r="Z1947">
        <v>2010</v>
      </c>
      <c r="AA1947" t="s">
        <v>1488</v>
      </c>
      <c r="AB1947" t="s">
        <v>1653</v>
      </c>
      <c r="AC1947" t="s">
        <v>2</v>
      </c>
      <c r="AD1947" t="s">
        <v>1676</v>
      </c>
      <c r="AE1947" t="s">
        <v>1490</v>
      </c>
      <c r="AF1947" t="s">
        <v>1491</v>
      </c>
      <c r="AG1947" t="s">
        <v>2</v>
      </c>
      <c r="AH1947" t="s">
        <v>2</v>
      </c>
    </row>
    <row r="1948" spans="1:34">
      <c r="A1948">
        <v>7415</v>
      </c>
      <c r="B1948">
        <v>1133907</v>
      </c>
      <c r="C1948" t="s">
        <v>149</v>
      </c>
      <c r="D1948" t="str">
        <f t="shared" ca="1" si="90"/>
        <v>GBRNJAABID</v>
      </c>
      <c r="E1948" t="str">
        <f t="shared" ca="1" si="91"/>
        <v>Ztebkexnnscer</v>
      </c>
      <c r="F1948" t="s">
        <v>150</v>
      </c>
      <c r="G1948" t="s">
        <v>167</v>
      </c>
      <c r="H1948" s="149" t="str">
        <f t="shared" ca="1" si="92"/>
        <v>14/10/1994</v>
      </c>
      <c r="I1948" t="s">
        <v>1650</v>
      </c>
      <c r="J1948" t="s">
        <v>2</v>
      </c>
      <c r="K1948" t="s">
        <v>2</v>
      </c>
      <c r="L1948" t="s">
        <v>1882</v>
      </c>
      <c r="M1948" t="s">
        <v>1883</v>
      </c>
      <c r="N1948">
        <v>75</v>
      </c>
      <c r="O1948" t="s">
        <v>157</v>
      </c>
      <c r="P1948" t="s">
        <v>1681</v>
      </c>
      <c r="Q1948" t="s">
        <v>2</v>
      </c>
      <c r="R1948" t="s">
        <v>1681</v>
      </c>
      <c r="S1948" t="s">
        <v>2</v>
      </c>
      <c r="T1948" t="s">
        <v>2</v>
      </c>
      <c r="U1948" t="s">
        <v>2</v>
      </c>
      <c r="V1948" t="s">
        <v>2</v>
      </c>
      <c r="W1948" t="s">
        <v>2</v>
      </c>
      <c r="X1948" t="s">
        <v>2</v>
      </c>
      <c r="Y1948" t="s">
        <v>2</v>
      </c>
      <c r="Z1948">
        <v>2010</v>
      </c>
      <c r="AA1948" t="s">
        <v>1488</v>
      </c>
      <c r="AB1948" t="s">
        <v>1645</v>
      </c>
      <c r="AC1948" t="s">
        <v>2</v>
      </c>
      <c r="AD1948" t="s">
        <v>251</v>
      </c>
      <c r="AE1948" t="s">
        <v>1490</v>
      </c>
      <c r="AF1948" t="s">
        <v>1491</v>
      </c>
      <c r="AG1948" t="s">
        <v>2</v>
      </c>
      <c r="AH1948" t="s">
        <v>2</v>
      </c>
    </row>
    <row r="1949" spans="1:34">
      <c r="A1949">
        <v>7415</v>
      </c>
      <c r="B1949">
        <v>1134123</v>
      </c>
      <c r="C1949" t="s">
        <v>149</v>
      </c>
      <c r="D1949" t="str">
        <f t="shared" ca="1" si="90"/>
        <v>HHTHPUGJNN</v>
      </c>
      <c r="E1949" t="str">
        <f t="shared" ca="1" si="91"/>
        <v>Ctaoldijqarnv</v>
      </c>
      <c r="F1949" t="s">
        <v>150</v>
      </c>
      <c r="G1949" t="s">
        <v>167</v>
      </c>
      <c r="H1949" s="149" t="str">
        <f t="shared" ca="1" si="92"/>
        <v>11/7/1995</v>
      </c>
      <c r="I1949" t="s">
        <v>1650</v>
      </c>
      <c r="J1949" t="s">
        <v>2</v>
      </c>
      <c r="K1949" t="s">
        <v>1726</v>
      </c>
      <c r="L1949" t="s">
        <v>1727</v>
      </c>
      <c r="M1949" t="s">
        <v>768</v>
      </c>
      <c r="N1949">
        <v>94</v>
      </c>
      <c r="O1949" t="s">
        <v>157</v>
      </c>
      <c r="P1949" t="s">
        <v>2</v>
      </c>
      <c r="Q1949" t="s">
        <v>2</v>
      </c>
      <c r="R1949" t="s">
        <v>2</v>
      </c>
      <c r="S1949" t="s">
        <v>2</v>
      </c>
      <c r="T1949" t="s">
        <v>2</v>
      </c>
      <c r="U1949" t="s">
        <v>2</v>
      </c>
      <c r="V1949" t="s">
        <v>2</v>
      </c>
      <c r="W1949" t="s">
        <v>2</v>
      </c>
      <c r="X1949" t="s">
        <v>2</v>
      </c>
      <c r="Y1949" t="s">
        <v>2</v>
      </c>
      <c r="Z1949">
        <v>2009</v>
      </c>
      <c r="AA1949" t="s">
        <v>1488</v>
      </c>
      <c r="AB1949" t="s">
        <v>1645</v>
      </c>
      <c r="AC1949" t="s">
        <v>2</v>
      </c>
      <c r="AD1949" t="s">
        <v>238</v>
      </c>
      <c r="AE1949" t="s">
        <v>1490</v>
      </c>
      <c r="AF1949" t="s">
        <v>1491</v>
      </c>
      <c r="AG1949" t="s">
        <v>2</v>
      </c>
      <c r="AH1949" t="s">
        <v>2</v>
      </c>
    </row>
    <row r="1950" spans="1:34">
      <c r="A1950">
        <v>7415</v>
      </c>
      <c r="B1950">
        <v>1134311</v>
      </c>
      <c r="C1950" t="s">
        <v>183</v>
      </c>
      <c r="D1950" t="str">
        <f t="shared" ca="1" si="90"/>
        <v>KJXUEEFLTR</v>
      </c>
      <c r="E1950" t="str">
        <f t="shared" ca="1" si="91"/>
        <v>Jmjbpqpcsgclj</v>
      </c>
      <c r="F1950" t="s">
        <v>150</v>
      </c>
      <c r="G1950" t="s">
        <v>151</v>
      </c>
      <c r="H1950" s="149" t="str">
        <f t="shared" ca="1" si="92"/>
        <v>11/9/1997</v>
      </c>
      <c r="I1950" t="s">
        <v>1650</v>
      </c>
      <c r="J1950" t="s">
        <v>2</v>
      </c>
      <c r="K1950" t="s">
        <v>1884</v>
      </c>
      <c r="L1950" t="s">
        <v>1405</v>
      </c>
      <c r="M1950" t="s">
        <v>798</v>
      </c>
      <c r="N1950">
        <v>27</v>
      </c>
      <c r="O1950" t="s">
        <v>157</v>
      </c>
      <c r="P1950" t="s">
        <v>2</v>
      </c>
      <c r="Q1950" t="s">
        <v>2</v>
      </c>
      <c r="R1950" t="s">
        <v>2</v>
      </c>
      <c r="S1950" t="s">
        <v>2</v>
      </c>
      <c r="T1950" t="s">
        <v>2</v>
      </c>
      <c r="U1950" t="s">
        <v>2</v>
      </c>
      <c r="V1950" t="s">
        <v>2</v>
      </c>
      <c r="W1950" t="s">
        <v>2</v>
      </c>
      <c r="X1950" t="s">
        <v>2</v>
      </c>
      <c r="Y1950" t="s">
        <v>2</v>
      </c>
      <c r="Z1950">
        <v>2010</v>
      </c>
      <c r="AA1950" t="s">
        <v>1660</v>
      </c>
      <c r="AB1950" t="s">
        <v>2</v>
      </c>
      <c r="AC1950" t="s">
        <v>2</v>
      </c>
      <c r="AD1950" t="s">
        <v>2</v>
      </c>
      <c r="AE1950" t="s">
        <v>1490</v>
      </c>
      <c r="AF1950" t="s">
        <v>1667</v>
      </c>
      <c r="AG1950" t="s">
        <v>2</v>
      </c>
      <c r="AH1950" t="s">
        <v>2</v>
      </c>
    </row>
    <row r="1951" spans="1:34">
      <c r="A1951">
        <v>7415</v>
      </c>
      <c r="B1951">
        <v>1135083</v>
      </c>
      <c r="C1951" t="s">
        <v>149</v>
      </c>
      <c r="D1951" t="str">
        <f t="shared" ca="1" si="90"/>
        <v>RHKKZDDTTB</v>
      </c>
      <c r="E1951" t="str">
        <f t="shared" ca="1" si="91"/>
        <v>Qmhsskatmmlcd</v>
      </c>
      <c r="F1951" t="s">
        <v>150</v>
      </c>
      <c r="G1951" t="s">
        <v>167</v>
      </c>
      <c r="H1951" s="149" t="str">
        <f t="shared" ca="1" si="92"/>
        <v>11/4/1995</v>
      </c>
      <c r="I1951" t="s">
        <v>1644</v>
      </c>
      <c r="J1951" t="s">
        <v>2</v>
      </c>
      <c r="K1951" t="s">
        <v>348</v>
      </c>
      <c r="L1951" t="s">
        <v>349</v>
      </c>
      <c r="M1951" t="s">
        <v>350</v>
      </c>
      <c r="N1951">
        <v>95</v>
      </c>
      <c r="O1951" t="s">
        <v>157</v>
      </c>
      <c r="P1951" t="s">
        <v>2</v>
      </c>
      <c r="Q1951" t="s">
        <v>2</v>
      </c>
      <c r="R1951" t="s">
        <v>2</v>
      </c>
      <c r="S1951" t="s">
        <v>2</v>
      </c>
      <c r="T1951" t="s">
        <v>2</v>
      </c>
      <c r="U1951" t="s">
        <v>2</v>
      </c>
      <c r="V1951" t="s">
        <v>2</v>
      </c>
      <c r="W1951" t="s">
        <v>2</v>
      </c>
      <c r="X1951" t="s">
        <v>2</v>
      </c>
      <c r="Y1951" t="s">
        <v>2</v>
      </c>
      <c r="Z1951">
        <v>2010</v>
      </c>
      <c r="AA1951" t="s">
        <v>1488</v>
      </c>
      <c r="AB1951" t="s">
        <v>1666</v>
      </c>
      <c r="AC1951" t="s">
        <v>199</v>
      </c>
      <c r="AD1951" t="s">
        <v>201</v>
      </c>
      <c r="AE1951" t="s">
        <v>1490</v>
      </c>
      <c r="AF1951" t="s">
        <v>1491</v>
      </c>
      <c r="AG1951" t="s">
        <v>2</v>
      </c>
      <c r="AH1951" t="s">
        <v>2</v>
      </c>
    </row>
    <row r="1952" spans="1:34">
      <c r="A1952">
        <v>7415</v>
      </c>
      <c r="B1952">
        <v>1136235</v>
      </c>
      <c r="C1952" t="s">
        <v>149</v>
      </c>
      <c r="D1952" t="str">
        <f t="shared" ca="1" si="90"/>
        <v>JBHMLTBTML</v>
      </c>
      <c r="E1952" t="str">
        <f t="shared" ca="1" si="91"/>
        <v>Evubznnhdfcyq</v>
      </c>
      <c r="F1952" t="s">
        <v>150</v>
      </c>
      <c r="G1952" t="s">
        <v>167</v>
      </c>
      <c r="H1952" s="149" t="str">
        <f t="shared" ca="1" si="92"/>
        <v>6/12/1995</v>
      </c>
      <c r="I1952" t="s">
        <v>1650</v>
      </c>
      <c r="J1952" t="s">
        <v>2</v>
      </c>
      <c r="K1952" t="s">
        <v>1885</v>
      </c>
      <c r="L1952" t="s">
        <v>1886</v>
      </c>
      <c r="M1952" t="s">
        <v>470</v>
      </c>
      <c r="N1952">
        <v>93</v>
      </c>
      <c r="O1952" t="s">
        <v>157</v>
      </c>
      <c r="P1952" t="s">
        <v>2</v>
      </c>
      <c r="Q1952" t="s">
        <v>2</v>
      </c>
      <c r="R1952" t="s">
        <v>2</v>
      </c>
      <c r="S1952" t="s">
        <v>2</v>
      </c>
      <c r="T1952" t="s">
        <v>2</v>
      </c>
      <c r="U1952" t="s">
        <v>2</v>
      </c>
      <c r="V1952" t="s">
        <v>2</v>
      </c>
      <c r="W1952" t="s">
        <v>2</v>
      </c>
      <c r="X1952" t="s">
        <v>2</v>
      </c>
      <c r="Y1952" t="s">
        <v>2</v>
      </c>
      <c r="Z1952">
        <v>2010</v>
      </c>
      <c r="AA1952" t="s">
        <v>1488</v>
      </c>
      <c r="AB1952" t="s">
        <v>1653</v>
      </c>
      <c r="AC1952" t="s">
        <v>2</v>
      </c>
      <c r="AD1952" t="s">
        <v>1735</v>
      </c>
      <c r="AE1952" t="s">
        <v>1649</v>
      </c>
      <c r="AF1952" t="s">
        <v>1491</v>
      </c>
      <c r="AG1952" t="s">
        <v>2</v>
      </c>
      <c r="AH1952" t="s">
        <v>2</v>
      </c>
    </row>
    <row r="1953" spans="1:34">
      <c r="A1953">
        <v>7415</v>
      </c>
      <c r="B1953">
        <v>1136239</v>
      </c>
      <c r="C1953" t="s">
        <v>183</v>
      </c>
      <c r="D1953" t="str">
        <f t="shared" ca="1" si="90"/>
        <v>LZRBHJQIKF</v>
      </c>
      <c r="E1953" t="str">
        <f t="shared" ca="1" si="91"/>
        <v>Svzfyvouqggsb</v>
      </c>
      <c r="F1953" t="s">
        <v>150</v>
      </c>
      <c r="G1953" t="s">
        <v>167</v>
      </c>
      <c r="H1953" s="149" t="str">
        <f t="shared" ca="1" si="92"/>
        <v>12/8/1995</v>
      </c>
      <c r="I1953" t="s">
        <v>1650</v>
      </c>
      <c r="J1953" t="s">
        <v>2</v>
      </c>
      <c r="K1953" t="s">
        <v>2</v>
      </c>
      <c r="L1953" t="s">
        <v>2</v>
      </c>
      <c r="M1953" t="s">
        <v>2</v>
      </c>
      <c r="N1953" t="s">
        <v>2</v>
      </c>
      <c r="O1953" t="s">
        <v>2</v>
      </c>
      <c r="P1953" t="s">
        <v>2</v>
      </c>
      <c r="Q1953" t="s">
        <v>2</v>
      </c>
      <c r="R1953" t="s">
        <v>2</v>
      </c>
      <c r="S1953" t="s">
        <v>2</v>
      </c>
      <c r="T1953" t="s">
        <v>2</v>
      </c>
      <c r="U1953" t="s">
        <v>2</v>
      </c>
      <c r="V1953" t="s">
        <v>2</v>
      </c>
      <c r="W1953" t="s">
        <v>2</v>
      </c>
      <c r="X1953" t="s">
        <v>2</v>
      </c>
      <c r="Y1953" t="s">
        <v>2</v>
      </c>
      <c r="Z1953">
        <v>2008</v>
      </c>
      <c r="AA1953" t="s">
        <v>1660</v>
      </c>
      <c r="AB1953" t="s">
        <v>2</v>
      </c>
      <c r="AC1953" t="s">
        <v>2</v>
      </c>
      <c r="AD1953" t="s">
        <v>2</v>
      </c>
      <c r="AE1953" t="s">
        <v>1718</v>
      </c>
      <c r="AF1953" t="s">
        <v>1887</v>
      </c>
      <c r="AG1953" t="s">
        <v>2</v>
      </c>
      <c r="AH1953" t="s">
        <v>2</v>
      </c>
    </row>
    <row r="1954" spans="1:34">
      <c r="A1954">
        <v>7415</v>
      </c>
      <c r="B1954">
        <v>1137348</v>
      </c>
      <c r="C1954" t="s">
        <v>149</v>
      </c>
      <c r="D1954" t="str">
        <f t="shared" ca="1" si="90"/>
        <v>WRRMPJCPNB</v>
      </c>
      <c r="E1954" t="str">
        <f t="shared" ca="1" si="91"/>
        <v>Zxncqjepspdlu</v>
      </c>
      <c r="F1954" t="s">
        <v>150</v>
      </c>
      <c r="G1954" t="s">
        <v>167</v>
      </c>
      <c r="H1954" s="149" t="str">
        <f t="shared" ca="1" si="92"/>
        <v>16/3/1996</v>
      </c>
      <c r="I1954" t="s">
        <v>1650</v>
      </c>
      <c r="J1954" t="s">
        <v>2</v>
      </c>
      <c r="K1954" t="s">
        <v>1691</v>
      </c>
      <c r="L1954" t="s">
        <v>1692</v>
      </c>
      <c r="M1954" t="s">
        <v>350</v>
      </c>
      <c r="N1954">
        <v>95</v>
      </c>
      <c r="O1954" t="s">
        <v>157</v>
      </c>
      <c r="P1954" t="s">
        <v>2</v>
      </c>
      <c r="Q1954" t="s">
        <v>2</v>
      </c>
      <c r="R1954" t="s">
        <v>2</v>
      </c>
      <c r="S1954" t="s">
        <v>2</v>
      </c>
      <c r="T1954" t="s">
        <v>2</v>
      </c>
      <c r="U1954" t="s">
        <v>2</v>
      </c>
      <c r="V1954" t="s">
        <v>2</v>
      </c>
      <c r="W1954" t="s">
        <v>2</v>
      </c>
      <c r="X1954" t="s">
        <v>2</v>
      </c>
      <c r="Y1954" t="s">
        <v>2</v>
      </c>
      <c r="Z1954">
        <v>2010</v>
      </c>
      <c r="AA1954" t="s">
        <v>1488</v>
      </c>
      <c r="AB1954" t="s">
        <v>1645</v>
      </c>
      <c r="AC1954" t="s">
        <v>2</v>
      </c>
      <c r="AD1954" t="s">
        <v>173</v>
      </c>
      <c r="AE1954" t="s">
        <v>1649</v>
      </c>
      <c r="AF1954" t="s">
        <v>1491</v>
      </c>
      <c r="AG1954" t="s">
        <v>2</v>
      </c>
      <c r="AH1954" t="s">
        <v>2</v>
      </c>
    </row>
    <row r="1955" spans="1:34">
      <c r="A1955">
        <v>7415</v>
      </c>
      <c r="B1955">
        <v>1137656</v>
      </c>
      <c r="C1955" t="s">
        <v>149</v>
      </c>
      <c r="D1955" t="str">
        <f t="shared" ca="1" si="90"/>
        <v>EMELOSTZXB</v>
      </c>
      <c r="E1955" t="str">
        <f t="shared" ca="1" si="91"/>
        <v>Ajlijwdyvljeq</v>
      </c>
      <c r="F1955" t="s">
        <v>150</v>
      </c>
      <c r="G1955" t="s">
        <v>167</v>
      </c>
      <c r="H1955" s="149" t="str">
        <f t="shared" ca="1" si="92"/>
        <v>24/11/1996</v>
      </c>
      <c r="I1955" t="s">
        <v>1750</v>
      </c>
      <c r="J1955" t="s">
        <v>2</v>
      </c>
      <c r="K1955" t="s">
        <v>2</v>
      </c>
      <c r="L1955" t="s">
        <v>2</v>
      </c>
      <c r="M1955" t="s">
        <v>2</v>
      </c>
      <c r="N1955" t="s">
        <v>2</v>
      </c>
      <c r="O1955" t="s">
        <v>2</v>
      </c>
      <c r="P1955" t="s">
        <v>2</v>
      </c>
      <c r="Q1955" t="s">
        <v>2</v>
      </c>
      <c r="R1955" t="s">
        <v>2</v>
      </c>
      <c r="S1955" t="s">
        <v>2</v>
      </c>
      <c r="T1955" t="s">
        <v>2</v>
      </c>
      <c r="U1955" t="s">
        <v>2</v>
      </c>
      <c r="V1955" t="s">
        <v>2</v>
      </c>
      <c r="W1955" t="s">
        <v>2</v>
      </c>
      <c r="X1955" t="s">
        <v>2</v>
      </c>
      <c r="Y1955" t="s">
        <v>2</v>
      </c>
      <c r="Z1955" t="s">
        <v>2</v>
      </c>
      <c r="AA1955" t="s">
        <v>2</v>
      </c>
      <c r="AB1955" t="s">
        <v>2</v>
      </c>
      <c r="AC1955" t="s">
        <v>2</v>
      </c>
      <c r="AD1955" t="s">
        <v>2</v>
      </c>
      <c r="AE1955" t="s">
        <v>2</v>
      </c>
      <c r="AF1955" t="s">
        <v>2</v>
      </c>
      <c r="AG1955" t="s">
        <v>2</v>
      </c>
      <c r="AH1955" t="s">
        <v>2</v>
      </c>
    </row>
    <row r="1956" spans="1:34">
      <c r="A1956">
        <v>7415</v>
      </c>
      <c r="B1956">
        <v>1137987</v>
      </c>
      <c r="C1956" t="s">
        <v>149</v>
      </c>
      <c r="D1956" t="str">
        <f t="shared" ca="1" si="90"/>
        <v>CUEDMEUIWV</v>
      </c>
      <c r="E1956" t="str">
        <f t="shared" ca="1" si="91"/>
        <v>Avgwmrmydezid</v>
      </c>
      <c r="F1956" t="s">
        <v>150</v>
      </c>
      <c r="G1956" t="s">
        <v>151</v>
      </c>
      <c r="H1956" s="149" t="str">
        <f t="shared" ca="1" si="92"/>
        <v>18/4/1997</v>
      </c>
      <c r="I1956" t="s">
        <v>1650</v>
      </c>
      <c r="J1956" t="s">
        <v>2</v>
      </c>
      <c r="K1956" t="s">
        <v>1370</v>
      </c>
      <c r="L1956" t="s">
        <v>1303</v>
      </c>
      <c r="M1956" t="s">
        <v>768</v>
      </c>
      <c r="N1956">
        <v>94</v>
      </c>
      <c r="O1956" t="s">
        <v>157</v>
      </c>
      <c r="P1956" t="s">
        <v>2</v>
      </c>
      <c r="Q1956" t="s">
        <v>2</v>
      </c>
      <c r="R1956" t="s">
        <v>2</v>
      </c>
      <c r="S1956" t="s">
        <v>2</v>
      </c>
      <c r="T1956" t="s">
        <v>2</v>
      </c>
      <c r="U1956" t="s">
        <v>2</v>
      </c>
      <c r="V1956" t="s">
        <v>2</v>
      </c>
      <c r="W1956" t="s">
        <v>2</v>
      </c>
      <c r="X1956" t="s">
        <v>2</v>
      </c>
      <c r="Y1956" t="s">
        <v>2</v>
      </c>
      <c r="Z1956">
        <v>2010</v>
      </c>
      <c r="AA1956" t="s">
        <v>1488</v>
      </c>
      <c r="AB1956" t="s">
        <v>1645</v>
      </c>
      <c r="AC1956" t="s">
        <v>2</v>
      </c>
      <c r="AD1956" t="s">
        <v>173</v>
      </c>
      <c r="AE1956" t="s">
        <v>1490</v>
      </c>
      <c r="AF1956" t="s">
        <v>1491</v>
      </c>
      <c r="AG1956" t="s">
        <v>2</v>
      </c>
      <c r="AH1956" t="s">
        <v>2</v>
      </c>
    </row>
    <row r="1957" spans="1:34">
      <c r="A1957">
        <v>7415</v>
      </c>
      <c r="B1957">
        <v>1139404</v>
      </c>
      <c r="C1957" t="s">
        <v>183</v>
      </c>
      <c r="D1957" t="str">
        <f t="shared" ca="1" si="90"/>
        <v>KVNGAELCHQ</v>
      </c>
      <c r="E1957" t="str">
        <f t="shared" ca="1" si="91"/>
        <v>Nyoygljoufoes</v>
      </c>
      <c r="F1957" t="s">
        <v>150</v>
      </c>
      <c r="G1957" t="s">
        <v>167</v>
      </c>
      <c r="H1957" s="149" t="str">
        <f t="shared" ca="1" si="92"/>
        <v>5/2/1997</v>
      </c>
      <c r="I1957" t="s">
        <v>1650</v>
      </c>
      <c r="J1957" t="s">
        <v>2</v>
      </c>
      <c r="K1957" t="s">
        <v>1684</v>
      </c>
      <c r="L1957" t="s">
        <v>1685</v>
      </c>
      <c r="M1957" t="s">
        <v>223</v>
      </c>
      <c r="N1957">
        <v>75</v>
      </c>
      <c r="O1957" t="s">
        <v>157</v>
      </c>
      <c r="P1957" t="s">
        <v>2</v>
      </c>
      <c r="Q1957" t="s">
        <v>2</v>
      </c>
      <c r="R1957" t="s">
        <v>2</v>
      </c>
      <c r="S1957" t="s">
        <v>2</v>
      </c>
      <c r="T1957" t="s">
        <v>2</v>
      </c>
      <c r="U1957" t="s">
        <v>2</v>
      </c>
      <c r="V1957" t="s">
        <v>2</v>
      </c>
      <c r="W1957" t="s">
        <v>2</v>
      </c>
      <c r="X1957" t="s">
        <v>2</v>
      </c>
      <c r="Y1957" t="s">
        <v>2</v>
      </c>
      <c r="Z1957">
        <v>2009</v>
      </c>
      <c r="AA1957" t="s">
        <v>1488</v>
      </c>
      <c r="AB1957" t="s">
        <v>1698</v>
      </c>
      <c r="AC1957" t="s">
        <v>2</v>
      </c>
      <c r="AD1957" t="s">
        <v>1699</v>
      </c>
      <c r="AE1957" t="s">
        <v>1490</v>
      </c>
      <c r="AF1957" t="s">
        <v>1667</v>
      </c>
      <c r="AG1957" t="s">
        <v>2</v>
      </c>
      <c r="AH1957" t="s">
        <v>2</v>
      </c>
    </row>
    <row r="1958" spans="1:34">
      <c r="A1958">
        <v>7415</v>
      </c>
      <c r="B1958">
        <v>1139528</v>
      </c>
      <c r="C1958" t="s">
        <v>149</v>
      </c>
      <c r="D1958" t="str">
        <f t="shared" ca="1" si="90"/>
        <v>WKLPHSTHVY</v>
      </c>
      <c r="E1958" t="str">
        <f t="shared" ca="1" si="91"/>
        <v>Kajtiyltoigen</v>
      </c>
      <c r="F1958" t="s">
        <v>150</v>
      </c>
      <c r="G1958" t="s">
        <v>167</v>
      </c>
      <c r="H1958" s="149" t="str">
        <f t="shared" ca="1" si="92"/>
        <v>17/9/1994</v>
      </c>
      <c r="I1958" t="s">
        <v>1650</v>
      </c>
      <c r="J1958" t="s">
        <v>2</v>
      </c>
      <c r="K1958" t="s">
        <v>1800</v>
      </c>
      <c r="L1958" t="s">
        <v>1801</v>
      </c>
      <c r="M1958" t="s">
        <v>315</v>
      </c>
      <c r="N1958">
        <v>94</v>
      </c>
      <c r="O1958" t="s">
        <v>157</v>
      </c>
      <c r="P1958" t="s">
        <v>2</v>
      </c>
      <c r="Q1958" t="s">
        <v>2</v>
      </c>
      <c r="R1958" t="s">
        <v>2</v>
      </c>
      <c r="S1958" t="s">
        <v>2</v>
      </c>
      <c r="T1958" t="s">
        <v>2</v>
      </c>
      <c r="U1958" t="s">
        <v>2</v>
      </c>
      <c r="V1958" t="s">
        <v>2</v>
      </c>
      <c r="W1958" t="s">
        <v>2</v>
      </c>
      <c r="X1958" t="s">
        <v>2</v>
      </c>
      <c r="Y1958" t="s">
        <v>2</v>
      </c>
      <c r="Z1958">
        <v>2008</v>
      </c>
      <c r="AA1958" t="s">
        <v>1488</v>
      </c>
      <c r="AB1958" t="s">
        <v>1645</v>
      </c>
      <c r="AC1958" t="s">
        <v>2</v>
      </c>
      <c r="AD1958" t="s">
        <v>238</v>
      </c>
      <c r="AE1958" t="s">
        <v>1490</v>
      </c>
      <c r="AF1958" t="s">
        <v>1491</v>
      </c>
      <c r="AG1958" t="s">
        <v>2</v>
      </c>
      <c r="AH1958" t="s">
        <v>2</v>
      </c>
    </row>
    <row r="1959" spans="1:34">
      <c r="A1959">
        <v>7415</v>
      </c>
      <c r="B1959">
        <v>1139600</v>
      </c>
      <c r="C1959" t="s">
        <v>149</v>
      </c>
      <c r="D1959" t="str">
        <f t="shared" ca="1" si="90"/>
        <v>DEOFPUVBWB</v>
      </c>
      <c r="E1959" t="str">
        <f t="shared" ca="1" si="91"/>
        <v>Mdkvmdeycvdor</v>
      </c>
      <c r="F1959" t="s">
        <v>150</v>
      </c>
      <c r="G1959" t="s">
        <v>167</v>
      </c>
      <c r="H1959" s="149" t="str">
        <f t="shared" ca="1" si="92"/>
        <v>2/10/1995</v>
      </c>
      <c r="I1959" t="s">
        <v>1650</v>
      </c>
      <c r="J1959" t="s">
        <v>2</v>
      </c>
      <c r="K1959" t="s">
        <v>1721</v>
      </c>
      <c r="L1959" t="s">
        <v>1722</v>
      </c>
      <c r="M1959" t="s">
        <v>223</v>
      </c>
      <c r="N1959">
        <v>75</v>
      </c>
      <c r="O1959" t="s">
        <v>157</v>
      </c>
      <c r="P1959" t="s">
        <v>2</v>
      </c>
      <c r="Q1959" t="s">
        <v>2</v>
      </c>
      <c r="R1959" t="s">
        <v>2</v>
      </c>
      <c r="S1959" t="s">
        <v>2</v>
      </c>
      <c r="T1959" t="s">
        <v>2</v>
      </c>
      <c r="U1959" t="s">
        <v>2</v>
      </c>
      <c r="V1959" t="s">
        <v>2</v>
      </c>
      <c r="W1959" t="s">
        <v>2</v>
      </c>
      <c r="X1959" t="s">
        <v>2</v>
      </c>
      <c r="Y1959" t="s">
        <v>2</v>
      </c>
      <c r="Z1959">
        <v>2008</v>
      </c>
      <c r="AA1959" t="s">
        <v>1488</v>
      </c>
      <c r="AB1959" t="s">
        <v>1698</v>
      </c>
      <c r="AC1959" t="s">
        <v>2</v>
      </c>
      <c r="AD1959" t="s">
        <v>224</v>
      </c>
      <c r="AE1959" t="s">
        <v>1490</v>
      </c>
      <c r="AF1959" t="s">
        <v>1491</v>
      </c>
      <c r="AG1959" t="s">
        <v>2</v>
      </c>
      <c r="AH1959" t="s">
        <v>2</v>
      </c>
    </row>
    <row r="1960" spans="1:34">
      <c r="A1960">
        <v>7415</v>
      </c>
      <c r="B1960">
        <v>1139889</v>
      </c>
      <c r="C1960" t="s">
        <v>149</v>
      </c>
      <c r="D1960" t="str">
        <f t="shared" ca="1" si="90"/>
        <v>RSFKYDENAI</v>
      </c>
      <c r="E1960" t="str">
        <f t="shared" ca="1" si="91"/>
        <v>Rvgqibybofepu</v>
      </c>
      <c r="F1960" t="s">
        <v>150</v>
      </c>
      <c r="G1960" t="s">
        <v>167</v>
      </c>
      <c r="H1960" s="149" t="str">
        <f t="shared" ca="1" si="92"/>
        <v>24/11/1995</v>
      </c>
      <c r="I1960" t="s">
        <v>1644</v>
      </c>
      <c r="J1960" t="s">
        <v>2</v>
      </c>
      <c r="K1960" t="s">
        <v>2</v>
      </c>
      <c r="L1960" t="s">
        <v>2</v>
      </c>
      <c r="M1960" t="s">
        <v>2</v>
      </c>
      <c r="N1960" t="s">
        <v>2</v>
      </c>
      <c r="O1960" t="s">
        <v>2</v>
      </c>
      <c r="P1960" t="s">
        <v>2</v>
      </c>
      <c r="Q1960" t="s">
        <v>2</v>
      </c>
      <c r="R1960" t="s">
        <v>2</v>
      </c>
      <c r="S1960" t="s">
        <v>2</v>
      </c>
      <c r="T1960" t="s">
        <v>2</v>
      </c>
      <c r="U1960" t="s">
        <v>2</v>
      </c>
      <c r="V1960" t="s">
        <v>2</v>
      </c>
      <c r="W1960" t="s">
        <v>2</v>
      </c>
      <c r="X1960" t="s">
        <v>2</v>
      </c>
      <c r="Y1960" t="s">
        <v>2</v>
      </c>
      <c r="Z1960" t="s">
        <v>2</v>
      </c>
      <c r="AA1960" t="s">
        <v>1488</v>
      </c>
      <c r="AB1960" t="s">
        <v>1666</v>
      </c>
      <c r="AC1960" t="s">
        <v>196</v>
      </c>
      <c r="AD1960" t="s">
        <v>211</v>
      </c>
      <c r="AE1960" t="s">
        <v>1490</v>
      </c>
      <c r="AF1960" t="s">
        <v>1671</v>
      </c>
      <c r="AG1960" t="s">
        <v>2</v>
      </c>
      <c r="AH1960" t="s">
        <v>2</v>
      </c>
    </row>
    <row r="1961" spans="1:34">
      <c r="A1961">
        <v>7415</v>
      </c>
      <c r="B1961">
        <v>1140228</v>
      </c>
      <c r="C1961" t="s">
        <v>149</v>
      </c>
      <c r="D1961" t="str">
        <f t="shared" ca="1" si="90"/>
        <v>RNQFGZLHQO</v>
      </c>
      <c r="E1961" t="str">
        <f t="shared" ca="1" si="91"/>
        <v>Ijhshibtsyoxk</v>
      </c>
      <c r="F1961" t="s">
        <v>150</v>
      </c>
      <c r="G1961" t="s">
        <v>167</v>
      </c>
      <c r="H1961" s="149" t="str">
        <f t="shared" ca="1" si="92"/>
        <v>21/8/1994</v>
      </c>
      <c r="I1961" t="s">
        <v>1650</v>
      </c>
      <c r="J1961" t="s">
        <v>2</v>
      </c>
      <c r="K1961" t="s">
        <v>1865</v>
      </c>
      <c r="L1961" t="s">
        <v>1866</v>
      </c>
      <c r="M1961" t="s">
        <v>942</v>
      </c>
      <c r="N1961">
        <v>35</v>
      </c>
      <c r="O1961" t="s">
        <v>157</v>
      </c>
      <c r="P1961" t="s">
        <v>2</v>
      </c>
      <c r="Q1961" t="s">
        <v>2</v>
      </c>
      <c r="R1961" t="s">
        <v>2</v>
      </c>
      <c r="S1961" t="s">
        <v>2</v>
      </c>
      <c r="T1961" t="s">
        <v>2</v>
      </c>
      <c r="U1961" t="s">
        <v>2</v>
      </c>
      <c r="V1961" t="s">
        <v>2</v>
      </c>
      <c r="W1961" t="s">
        <v>2</v>
      </c>
      <c r="X1961" t="s">
        <v>2</v>
      </c>
      <c r="Y1961" t="s">
        <v>2</v>
      </c>
      <c r="Z1961">
        <v>2010</v>
      </c>
      <c r="AA1961" t="s">
        <v>1488</v>
      </c>
      <c r="AB1961" t="s">
        <v>1666</v>
      </c>
      <c r="AC1961" t="s">
        <v>196</v>
      </c>
      <c r="AD1961" t="s">
        <v>200</v>
      </c>
      <c r="AE1961" t="s">
        <v>1718</v>
      </c>
      <c r="AF1961" t="s">
        <v>1491</v>
      </c>
      <c r="AG1961" t="s">
        <v>2</v>
      </c>
      <c r="AH1961" t="s">
        <v>2</v>
      </c>
    </row>
    <row r="1962" spans="1:34">
      <c r="A1962">
        <v>7415</v>
      </c>
      <c r="B1962">
        <v>1140271</v>
      </c>
      <c r="C1962" t="s">
        <v>149</v>
      </c>
      <c r="D1962" t="str">
        <f t="shared" ca="1" si="90"/>
        <v>TKGZRWHPWY</v>
      </c>
      <c r="E1962" t="str">
        <f t="shared" ca="1" si="91"/>
        <v>Opyosawykhajw</v>
      </c>
      <c r="F1962" t="s">
        <v>150</v>
      </c>
      <c r="G1962" t="s">
        <v>167</v>
      </c>
      <c r="H1962" s="149" t="str">
        <f t="shared" ca="1" si="92"/>
        <v>2/3/1995</v>
      </c>
      <c r="I1962" t="s">
        <v>1650</v>
      </c>
      <c r="J1962" t="s">
        <v>2</v>
      </c>
      <c r="K1962" t="s">
        <v>1140</v>
      </c>
      <c r="L1962" t="s">
        <v>1141</v>
      </c>
      <c r="M1962" t="s">
        <v>582</v>
      </c>
      <c r="N1962">
        <v>95</v>
      </c>
      <c r="O1962" t="s">
        <v>157</v>
      </c>
      <c r="P1962" t="s">
        <v>2</v>
      </c>
      <c r="Q1962" t="s">
        <v>2</v>
      </c>
      <c r="R1962" t="s">
        <v>2</v>
      </c>
      <c r="S1962" t="s">
        <v>2</v>
      </c>
      <c r="T1962" t="s">
        <v>2</v>
      </c>
      <c r="U1962" t="s">
        <v>2</v>
      </c>
      <c r="V1962" t="s">
        <v>2</v>
      </c>
      <c r="W1962" t="s">
        <v>2</v>
      </c>
      <c r="X1962" t="s">
        <v>2</v>
      </c>
      <c r="Y1962" t="s">
        <v>2</v>
      </c>
      <c r="Z1962">
        <v>2009</v>
      </c>
      <c r="AA1962" t="s">
        <v>1488</v>
      </c>
      <c r="AB1962" t="s">
        <v>1733</v>
      </c>
      <c r="AC1962" t="s">
        <v>2</v>
      </c>
      <c r="AD1962" t="s">
        <v>1888</v>
      </c>
      <c r="AE1962" t="s">
        <v>1649</v>
      </c>
      <c r="AF1962" t="s">
        <v>1667</v>
      </c>
      <c r="AG1962" t="s">
        <v>2</v>
      </c>
      <c r="AH1962" t="s">
        <v>2</v>
      </c>
    </row>
    <row r="1963" spans="1:34">
      <c r="A1963">
        <v>7415</v>
      </c>
      <c r="B1963">
        <v>1141052</v>
      </c>
      <c r="C1963" t="s">
        <v>183</v>
      </c>
      <c r="D1963" t="str">
        <f t="shared" ca="1" si="90"/>
        <v>EEJYYSVECV</v>
      </c>
      <c r="E1963" t="str">
        <f t="shared" ca="1" si="91"/>
        <v>Wekyyangeuogk</v>
      </c>
      <c r="F1963" t="s">
        <v>150</v>
      </c>
      <c r="G1963" t="s">
        <v>167</v>
      </c>
      <c r="H1963" s="149" t="str">
        <f t="shared" ca="1" si="92"/>
        <v>14/6/1996</v>
      </c>
      <c r="I1963" t="s">
        <v>1650</v>
      </c>
      <c r="J1963" t="s">
        <v>2</v>
      </c>
      <c r="K1963" t="s">
        <v>1795</v>
      </c>
      <c r="L1963" t="s">
        <v>1796</v>
      </c>
      <c r="M1963" t="s">
        <v>1740</v>
      </c>
      <c r="N1963">
        <v>93</v>
      </c>
      <c r="O1963" t="s">
        <v>157</v>
      </c>
      <c r="P1963" t="s">
        <v>2</v>
      </c>
      <c r="Q1963" t="s">
        <v>2</v>
      </c>
      <c r="R1963" t="s">
        <v>2</v>
      </c>
      <c r="S1963" t="s">
        <v>2</v>
      </c>
      <c r="T1963" t="s">
        <v>2</v>
      </c>
      <c r="U1963" t="s">
        <v>2</v>
      </c>
      <c r="V1963" t="s">
        <v>2</v>
      </c>
      <c r="W1963" t="s">
        <v>2</v>
      </c>
      <c r="X1963" t="s">
        <v>2</v>
      </c>
      <c r="Y1963" t="s">
        <v>2</v>
      </c>
      <c r="Z1963">
        <v>2010</v>
      </c>
      <c r="AA1963" t="s">
        <v>1488</v>
      </c>
      <c r="AB1963" t="s">
        <v>1666</v>
      </c>
      <c r="AC1963" t="s">
        <v>196</v>
      </c>
      <c r="AD1963" t="s">
        <v>224</v>
      </c>
      <c r="AE1963" t="s">
        <v>1649</v>
      </c>
      <c r="AF1963" t="s">
        <v>1491</v>
      </c>
      <c r="AG1963" t="s">
        <v>2</v>
      </c>
      <c r="AH1963" t="s">
        <v>2</v>
      </c>
    </row>
    <row r="1964" spans="1:34">
      <c r="A1964">
        <v>7415</v>
      </c>
      <c r="B1964">
        <v>1141938</v>
      </c>
      <c r="C1964" t="s">
        <v>149</v>
      </c>
      <c r="D1964" t="str">
        <f t="shared" ca="1" si="90"/>
        <v>YYNFZTMWGH</v>
      </c>
      <c r="E1964" t="str">
        <f t="shared" ca="1" si="91"/>
        <v>Dtxrvlmcijlmc</v>
      </c>
      <c r="F1964" t="s">
        <v>150</v>
      </c>
      <c r="G1964" t="s">
        <v>167</v>
      </c>
      <c r="H1964" s="149" t="str">
        <f t="shared" ca="1" si="92"/>
        <v>3/7/1997</v>
      </c>
      <c r="I1964" t="s">
        <v>1650</v>
      </c>
      <c r="J1964" t="s">
        <v>2</v>
      </c>
      <c r="K1964" t="s">
        <v>1370</v>
      </c>
      <c r="L1964" t="s">
        <v>1303</v>
      </c>
      <c r="M1964" t="s">
        <v>768</v>
      </c>
      <c r="N1964">
        <v>94</v>
      </c>
      <c r="O1964" t="s">
        <v>157</v>
      </c>
      <c r="P1964" t="s">
        <v>2</v>
      </c>
      <c r="Q1964" t="s">
        <v>2</v>
      </c>
      <c r="R1964" t="s">
        <v>2</v>
      </c>
      <c r="S1964" t="s">
        <v>2</v>
      </c>
      <c r="T1964" t="s">
        <v>2</v>
      </c>
      <c r="U1964" t="s">
        <v>2</v>
      </c>
      <c r="V1964" t="s">
        <v>2</v>
      </c>
      <c r="W1964" t="s">
        <v>2</v>
      </c>
      <c r="X1964" t="s">
        <v>2</v>
      </c>
      <c r="Y1964" t="s">
        <v>2</v>
      </c>
      <c r="Z1964">
        <v>2010</v>
      </c>
      <c r="AA1964" t="s">
        <v>1488</v>
      </c>
      <c r="AB1964" t="s">
        <v>1645</v>
      </c>
      <c r="AC1964" t="s">
        <v>2</v>
      </c>
      <c r="AD1964" t="s">
        <v>238</v>
      </c>
      <c r="AE1964" t="s">
        <v>1649</v>
      </c>
      <c r="AF1964" t="s">
        <v>1491</v>
      </c>
      <c r="AG1964" t="s">
        <v>2</v>
      </c>
      <c r="AH1964" t="s">
        <v>2</v>
      </c>
    </row>
    <row r="1965" spans="1:34">
      <c r="A1965">
        <v>7415</v>
      </c>
      <c r="B1965">
        <v>1142325</v>
      </c>
      <c r="C1965" t="s">
        <v>149</v>
      </c>
      <c r="D1965" t="str">
        <f t="shared" ca="1" si="90"/>
        <v>BEYNYRFETV</v>
      </c>
      <c r="E1965" t="str">
        <f t="shared" ca="1" si="91"/>
        <v>Kufxpschietii</v>
      </c>
      <c r="F1965" t="s">
        <v>150</v>
      </c>
      <c r="G1965" t="s">
        <v>151</v>
      </c>
      <c r="H1965" s="149" t="str">
        <f t="shared" ca="1" si="92"/>
        <v>27/6/1995</v>
      </c>
      <c r="I1965" t="s">
        <v>1650</v>
      </c>
      <c r="J1965" t="s">
        <v>2</v>
      </c>
      <c r="K1965" t="s">
        <v>1889</v>
      </c>
      <c r="L1965" t="s">
        <v>1890</v>
      </c>
      <c r="M1965" t="s">
        <v>223</v>
      </c>
      <c r="N1965">
        <v>75</v>
      </c>
      <c r="O1965" t="s">
        <v>157</v>
      </c>
      <c r="P1965" t="s">
        <v>2</v>
      </c>
      <c r="Q1965" t="s">
        <v>2</v>
      </c>
      <c r="R1965" t="s">
        <v>2</v>
      </c>
      <c r="S1965" t="s">
        <v>2</v>
      </c>
      <c r="T1965" t="s">
        <v>2</v>
      </c>
      <c r="U1965" t="s">
        <v>2</v>
      </c>
      <c r="V1965" t="s">
        <v>2</v>
      </c>
      <c r="W1965" t="s">
        <v>2</v>
      </c>
      <c r="X1965" t="s">
        <v>2</v>
      </c>
      <c r="Y1965" t="s">
        <v>2</v>
      </c>
      <c r="Z1965">
        <v>2009</v>
      </c>
      <c r="AA1965" t="s">
        <v>1488</v>
      </c>
      <c r="AB1965" t="s">
        <v>1489</v>
      </c>
      <c r="AC1965" t="s">
        <v>2</v>
      </c>
      <c r="AD1965" t="s">
        <v>1301</v>
      </c>
      <c r="AE1965" t="s">
        <v>1490</v>
      </c>
      <c r="AF1965" t="s">
        <v>1667</v>
      </c>
      <c r="AG1965" t="s">
        <v>2</v>
      </c>
      <c r="AH1965" t="s">
        <v>2</v>
      </c>
    </row>
    <row r="1966" spans="1:34">
      <c r="A1966">
        <v>7415</v>
      </c>
      <c r="B1966">
        <v>1143263</v>
      </c>
      <c r="C1966" t="s">
        <v>149</v>
      </c>
      <c r="D1966" t="str">
        <f t="shared" ca="1" si="90"/>
        <v>NYTTLAHRPJ</v>
      </c>
      <c r="E1966" t="str">
        <f t="shared" ca="1" si="91"/>
        <v>Dkfzfgkcbbumj</v>
      </c>
      <c r="F1966" t="s">
        <v>150</v>
      </c>
      <c r="G1966" t="s">
        <v>151</v>
      </c>
      <c r="H1966" s="149" t="str">
        <f t="shared" ca="1" si="92"/>
        <v>2/6/1995</v>
      </c>
      <c r="I1966" t="s">
        <v>1677</v>
      </c>
      <c r="J1966" t="s">
        <v>2</v>
      </c>
      <c r="K1966" t="s">
        <v>2</v>
      </c>
      <c r="L1966" t="s">
        <v>1891</v>
      </c>
      <c r="M1966" t="s">
        <v>1892</v>
      </c>
      <c r="N1966">
        <v>99</v>
      </c>
      <c r="O1966" t="s">
        <v>1680</v>
      </c>
      <c r="P1966" t="s">
        <v>1681</v>
      </c>
      <c r="Q1966" t="s">
        <v>2</v>
      </c>
      <c r="R1966" t="s">
        <v>1681</v>
      </c>
      <c r="S1966" t="s">
        <v>2</v>
      </c>
      <c r="T1966" t="s">
        <v>2</v>
      </c>
      <c r="U1966" t="s">
        <v>2</v>
      </c>
      <c r="V1966" t="s">
        <v>301</v>
      </c>
      <c r="W1966" t="s">
        <v>160</v>
      </c>
      <c r="X1966" t="s">
        <v>2</v>
      </c>
      <c r="Y1966" t="s">
        <v>2</v>
      </c>
      <c r="Z1966">
        <v>2011</v>
      </c>
      <c r="AA1966" t="s">
        <v>164</v>
      </c>
      <c r="AB1966" t="s">
        <v>2</v>
      </c>
      <c r="AC1966" t="s">
        <v>2</v>
      </c>
      <c r="AD1966" t="s">
        <v>2</v>
      </c>
      <c r="AE1966" t="s">
        <v>2</v>
      </c>
      <c r="AF1966" t="s">
        <v>2</v>
      </c>
      <c r="AG1966" t="s">
        <v>2</v>
      </c>
      <c r="AH1966" t="s">
        <v>2</v>
      </c>
    </row>
    <row r="1967" spans="1:34">
      <c r="A1967">
        <v>7415</v>
      </c>
      <c r="B1967">
        <v>1143741</v>
      </c>
      <c r="C1967" t="s">
        <v>149</v>
      </c>
      <c r="D1967" t="str">
        <f t="shared" ca="1" si="90"/>
        <v>CYSOTTSJMT</v>
      </c>
      <c r="E1967" t="str">
        <f t="shared" ca="1" si="91"/>
        <v>Uuhoocijscjbo</v>
      </c>
      <c r="F1967" t="s">
        <v>150</v>
      </c>
      <c r="G1967" t="s">
        <v>167</v>
      </c>
      <c r="H1967" s="149" t="str">
        <f t="shared" ca="1" si="92"/>
        <v>27/5/1996</v>
      </c>
      <c r="I1967" t="s">
        <v>1650</v>
      </c>
      <c r="J1967" t="s">
        <v>2</v>
      </c>
      <c r="K1967" t="s">
        <v>1795</v>
      </c>
      <c r="L1967" t="s">
        <v>1796</v>
      </c>
      <c r="M1967" t="s">
        <v>1740</v>
      </c>
      <c r="N1967">
        <v>93</v>
      </c>
      <c r="O1967" t="s">
        <v>157</v>
      </c>
      <c r="P1967" t="s">
        <v>2</v>
      </c>
      <c r="Q1967" t="s">
        <v>2</v>
      </c>
      <c r="R1967" t="s">
        <v>2</v>
      </c>
      <c r="S1967" t="s">
        <v>2</v>
      </c>
      <c r="T1967" t="s">
        <v>2</v>
      </c>
      <c r="U1967" t="s">
        <v>2</v>
      </c>
      <c r="V1967" t="s">
        <v>2</v>
      </c>
      <c r="W1967" t="s">
        <v>2</v>
      </c>
      <c r="X1967" t="s">
        <v>2</v>
      </c>
      <c r="Y1967" t="s">
        <v>2</v>
      </c>
      <c r="Z1967">
        <v>2010</v>
      </c>
      <c r="AA1967" t="s">
        <v>1488</v>
      </c>
      <c r="AB1967" t="s">
        <v>1666</v>
      </c>
      <c r="AC1967" t="s">
        <v>196</v>
      </c>
      <c r="AD1967" t="s">
        <v>224</v>
      </c>
      <c r="AE1967" t="s">
        <v>1649</v>
      </c>
      <c r="AF1967" t="s">
        <v>1491</v>
      </c>
      <c r="AG1967" t="s">
        <v>2</v>
      </c>
      <c r="AH1967" t="s">
        <v>2</v>
      </c>
    </row>
    <row r="1968" spans="1:34">
      <c r="A1968">
        <v>7415</v>
      </c>
      <c r="B1968">
        <v>1143855</v>
      </c>
      <c r="C1968" t="s">
        <v>183</v>
      </c>
      <c r="D1968" t="str">
        <f t="shared" ca="1" si="90"/>
        <v>KMVNPZPTAM</v>
      </c>
      <c r="E1968" t="str">
        <f t="shared" ca="1" si="91"/>
        <v>Ruhtppsfgmaex</v>
      </c>
      <c r="F1968" t="s">
        <v>150</v>
      </c>
      <c r="G1968" t="s">
        <v>167</v>
      </c>
      <c r="H1968" s="149" t="str">
        <f t="shared" ca="1" si="92"/>
        <v>17/6/1995</v>
      </c>
      <c r="I1968" t="s">
        <v>1650</v>
      </c>
      <c r="J1968" t="s">
        <v>2</v>
      </c>
      <c r="K1968" t="s">
        <v>1684</v>
      </c>
      <c r="L1968" t="s">
        <v>1685</v>
      </c>
      <c r="M1968" t="s">
        <v>223</v>
      </c>
      <c r="N1968">
        <v>75</v>
      </c>
      <c r="O1968" t="s">
        <v>157</v>
      </c>
      <c r="P1968" t="s">
        <v>2</v>
      </c>
      <c r="Q1968" t="s">
        <v>2</v>
      </c>
      <c r="R1968" t="s">
        <v>2</v>
      </c>
      <c r="S1968" t="s">
        <v>2</v>
      </c>
      <c r="T1968" t="s">
        <v>2</v>
      </c>
      <c r="U1968" t="s">
        <v>2</v>
      </c>
      <c r="V1968" t="s">
        <v>2</v>
      </c>
      <c r="W1968" t="s">
        <v>2</v>
      </c>
      <c r="X1968" t="s">
        <v>2</v>
      </c>
      <c r="Y1968" t="s">
        <v>2</v>
      </c>
      <c r="Z1968">
        <v>2010</v>
      </c>
      <c r="AA1968" t="s">
        <v>1488</v>
      </c>
      <c r="AB1968" t="s">
        <v>1666</v>
      </c>
      <c r="AC1968" t="s">
        <v>196</v>
      </c>
      <c r="AD1968" t="s">
        <v>197</v>
      </c>
      <c r="AE1968" t="s">
        <v>1649</v>
      </c>
      <c r="AF1968" t="s">
        <v>1491</v>
      </c>
      <c r="AG1968" t="s">
        <v>2</v>
      </c>
      <c r="AH1968" t="s">
        <v>2</v>
      </c>
    </row>
    <row r="1969" spans="1:34">
      <c r="A1969">
        <v>7415</v>
      </c>
      <c r="B1969">
        <v>1144000</v>
      </c>
      <c r="C1969" t="s">
        <v>149</v>
      </c>
      <c r="D1969" t="str">
        <f t="shared" ca="1" si="90"/>
        <v>XDKWAZUTOT</v>
      </c>
      <c r="E1969" t="str">
        <f t="shared" ca="1" si="91"/>
        <v>Dwnrvccyowhqv</v>
      </c>
      <c r="F1969" t="s">
        <v>150</v>
      </c>
      <c r="G1969" t="s">
        <v>167</v>
      </c>
      <c r="H1969" s="149" t="str">
        <f t="shared" ca="1" si="92"/>
        <v>11/6/1997</v>
      </c>
      <c r="I1969" t="s">
        <v>1644</v>
      </c>
      <c r="J1969" t="s">
        <v>2</v>
      </c>
      <c r="K1969" t="s">
        <v>1729</v>
      </c>
      <c r="L1969" t="s">
        <v>1730</v>
      </c>
      <c r="M1969" t="s">
        <v>1165</v>
      </c>
      <c r="N1969">
        <v>94</v>
      </c>
      <c r="O1969" t="s">
        <v>157</v>
      </c>
      <c r="P1969" t="s">
        <v>2</v>
      </c>
      <c r="Q1969" t="s">
        <v>2</v>
      </c>
      <c r="R1969" t="s">
        <v>2</v>
      </c>
      <c r="S1969" t="s">
        <v>2</v>
      </c>
      <c r="T1969" t="s">
        <v>2</v>
      </c>
      <c r="U1969" t="s">
        <v>2</v>
      </c>
      <c r="V1969" t="s">
        <v>2</v>
      </c>
      <c r="W1969" t="s">
        <v>2</v>
      </c>
      <c r="X1969" t="s">
        <v>2</v>
      </c>
      <c r="Y1969" t="s">
        <v>2</v>
      </c>
      <c r="Z1969">
        <v>2008</v>
      </c>
      <c r="AA1969" t="s">
        <v>1488</v>
      </c>
      <c r="AB1969" t="s">
        <v>1666</v>
      </c>
      <c r="AC1969" t="s">
        <v>199</v>
      </c>
      <c r="AD1969" t="s">
        <v>224</v>
      </c>
      <c r="AE1969" t="s">
        <v>1490</v>
      </c>
      <c r="AF1969" t="s">
        <v>1667</v>
      </c>
      <c r="AG1969" t="s">
        <v>2</v>
      </c>
      <c r="AH1969" t="s">
        <v>2</v>
      </c>
    </row>
    <row r="1970" spans="1:34">
      <c r="A1970">
        <v>7415</v>
      </c>
      <c r="B1970">
        <v>1144221</v>
      </c>
      <c r="C1970" t="s">
        <v>149</v>
      </c>
      <c r="D1970" t="str">
        <f t="shared" ca="1" si="90"/>
        <v>WOXVJSSGJX</v>
      </c>
      <c r="E1970" t="str">
        <f t="shared" ca="1" si="91"/>
        <v>Cnzdjysooobvr</v>
      </c>
      <c r="F1970" t="s">
        <v>150</v>
      </c>
      <c r="G1970" t="s">
        <v>167</v>
      </c>
      <c r="H1970" s="149" t="str">
        <f t="shared" ca="1" si="92"/>
        <v>6/11/1996</v>
      </c>
      <c r="I1970" t="s">
        <v>1644</v>
      </c>
      <c r="J1970" t="s">
        <v>2</v>
      </c>
      <c r="K1970" t="s">
        <v>1893</v>
      </c>
      <c r="L1970" t="s">
        <v>1894</v>
      </c>
      <c r="M1970" t="s">
        <v>1895</v>
      </c>
      <c r="N1970">
        <v>13</v>
      </c>
      <c r="O1970" t="s">
        <v>157</v>
      </c>
      <c r="P1970" t="s">
        <v>2</v>
      </c>
      <c r="Q1970" t="s">
        <v>2</v>
      </c>
      <c r="R1970" t="s">
        <v>2</v>
      </c>
      <c r="S1970" t="s">
        <v>2</v>
      </c>
      <c r="T1970" t="s">
        <v>2</v>
      </c>
      <c r="U1970" t="s">
        <v>2</v>
      </c>
      <c r="V1970" t="s">
        <v>2</v>
      </c>
      <c r="W1970" t="s">
        <v>2</v>
      </c>
      <c r="X1970" t="s">
        <v>2</v>
      </c>
      <c r="Y1970" t="s">
        <v>2</v>
      </c>
      <c r="Z1970">
        <v>2010</v>
      </c>
      <c r="AA1970" t="s">
        <v>1488</v>
      </c>
      <c r="AB1970" t="s">
        <v>1666</v>
      </c>
      <c r="AC1970" t="s">
        <v>196</v>
      </c>
      <c r="AD1970" t="s">
        <v>224</v>
      </c>
      <c r="AE1970" t="s">
        <v>1490</v>
      </c>
      <c r="AF1970" t="s">
        <v>1491</v>
      </c>
      <c r="AG1970" t="s">
        <v>2</v>
      </c>
      <c r="AH1970" t="s">
        <v>2</v>
      </c>
    </row>
    <row r="1971" spans="1:34">
      <c r="A1971">
        <v>7415</v>
      </c>
      <c r="B1971">
        <v>1145779</v>
      </c>
      <c r="C1971" t="s">
        <v>149</v>
      </c>
      <c r="D1971" t="str">
        <f t="shared" ca="1" si="90"/>
        <v>JOARTPYBBA</v>
      </c>
      <c r="E1971" t="str">
        <f t="shared" ca="1" si="91"/>
        <v>Lxuhwscuptkdc</v>
      </c>
      <c r="F1971" t="s">
        <v>150</v>
      </c>
      <c r="G1971" t="s">
        <v>151</v>
      </c>
      <c r="H1971" s="149" t="str">
        <f t="shared" ca="1" si="92"/>
        <v>7/8/1996</v>
      </c>
      <c r="I1971" t="s">
        <v>1650</v>
      </c>
      <c r="J1971" t="s">
        <v>2</v>
      </c>
      <c r="K1971" t="s">
        <v>2</v>
      </c>
      <c r="L1971" t="s">
        <v>1896</v>
      </c>
      <c r="M1971" t="s">
        <v>1897</v>
      </c>
      <c r="N1971">
        <v>29</v>
      </c>
      <c r="O1971" t="s">
        <v>157</v>
      </c>
      <c r="P1971" t="s">
        <v>1821</v>
      </c>
      <c r="Q1971" t="s">
        <v>2</v>
      </c>
      <c r="R1971" t="s">
        <v>1821</v>
      </c>
      <c r="S1971" t="s">
        <v>2</v>
      </c>
      <c r="T1971" t="s">
        <v>2</v>
      </c>
      <c r="U1971" t="s">
        <v>2</v>
      </c>
      <c r="V1971" t="s">
        <v>2</v>
      </c>
      <c r="W1971" t="s">
        <v>2</v>
      </c>
      <c r="X1971" t="s">
        <v>2</v>
      </c>
      <c r="Y1971" t="s">
        <v>2</v>
      </c>
      <c r="Z1971">
        <v>2010</v>
      </c>
      <c r="AA1971" t="s">
        <v>1488</v>
      </c>
      <c r="AB1971" t="s">
        <v>1666</v>
      </c>
      <c r="AC1971" t="s">
        <v>196</v>
      </c>
      <c r="AD1971" t="s">
        <v>197</v>
      </c>
      <c r="AE1971" t="s">
        <v>1490</v>
      </c>
      <c r="AF1971" t="s">
        <v>1491</v>
      </c>
      <c r="AG1971" t="s">
        <v>2</v>
      </c>
      <c r="AH1971" t="s">
        <v>2</v>
      </c>
    </row>
    <row r="1972" spans="1:34">
      <c r="A1972">
        <v>7415</v>
      </c>
      <c r="B1972">
        <v>1145941</v>
      </c>
      <c r="C1972" t="s">
        <v>149</v>
      </c>
      <c r="D1972" t="str">
        <f t="shared" ca="1" si="90"/>
        <v>OOHWEVZYLF</v>
      </c>
      <c r="E1972" t="str">
        <f t="shared" ca="1" si="91"/>
        <v>Hjlfworwllayw</v>
      </c>
      <c r="F1972" t="s">
        <v>150</v>
      </c>
      <c r="G1972" t="s">
        <v>167</v>
      </c>
      <c r="H1972" s="149" t="str">
        <f t="shared" ca="1" si="92"/>
        <v>2/4/1997</v>
      </c>
      <c r="I1972" t="s">
        <v>1650</v>
      </c>
      <c r="J1972" t="s">
        <v>2</v>
      </c>
      <c r="K1972" t="s">
        <v>1687</v>
      </c>
      <c r="L1972" t="s">
        <v>1688</v>
      </c>
      <c r="M1972" t="s">
        <v>369</v>
      </c>
      <c r="N1972">
        <v>93</v>
      </c>
      <c r="O1972" t="s">
        <v>157</v>
      </c>
      <c r="P1972" t="s">
        <v>2</v>
      </c>
      <c r="Q1972" t="s">
        <v>2</v>
      </c>
      <c r="R1972" t="s">
        <v>2</v>
      </c>
      <c r="S1972" t="s">
        <v>2</v>
      </c>
      <c r="T1972" t="s">
        <v>2</v>
      </c>
      <c r="U1972" t="s">
        <v>2</v>
      </c>
      <c r="V1972" t="s">
        <v>2</v>
      </c>
      <c r="W1972" t="s">
        <v>2</v>
      </c>
      <c r="X1972" t="s">
        <v>2</v>
      </c>
      <c r="Y1972" t="s">
        <v>2</v>
      </c>
      <c r="Z1972">
        <v>2010</v>
      </c>
      <c r="AA1972" t="s">
        <v>1488</v>
      </c>
      <c r="AB1972" t="s">
        <v>1666</v>
      </c>
      <c r="AC1972" t="s">
        <v>199</v>
      </c>
      <c r="AD1972" t="s">
        <v>201</v>
      </c>
      <c r="AE1972" t="s">
        <v>1649</v>
      </c>
      <c r="AF1972" t="s">
        <v>1491</v>
      </c>
      <c r="AG1972" t="s">
        <v>2</v>
      </c>
      <c r="AH1972" t="s">
        <v>2</v>
      </c>
    </row>
    <row r="1973" spans="1:34">
      <c r="A1973">
        <v>7415</v>
      </c>
      <c r="B1973">
        <v>1146349</v>
      </c>
      <c r="C1973" t="s">
        <v>149</v>
      </c>
      <c r="D1973" t="str">
        <f t="shared" ca="1" si="90"/>
        <v>QVOWSQGKLW</v>
      </c>
      <c r="E1973" t="str">
        <f t="shared" ca="1" si="91"/>
        <v>Yuwioktejokhx</v>
      </c>
      <c r="F1973" t="s">
        <v>150</v>
      </c>
      <c r="G1973" t="s">
        <v>167</v>
      </c>
      <c r="H1973" s="149" t="str">
        <f t="shared" ca="1" si="92"/>
        <v>24/2/1994</v>
      </c>
      <c r="I1973" t="s">
        <v>1650</v>
      </c>
      <c r="J1973" t="s">
        <v>2</v>
      </c>
      <c r="K1973" t="s">
        <v>1854</v>
      </c>
      <c r="L1973" t="s">
        <v>1855</v>
      </c>
      <c r="M1973" t="s">
        <v>582</v>
      </c>
      <c r="N1973">
        <v>95</v>
      </c>
      <c r="O1973" t="s">
        <v>157</v>
      </c>
      <c r="P1973" t="s">
        <v>2</v>
      </c>
      <c r="Q1973" t="s">
        <v>2</v>
      </c>
      <c r="R1973" t="s">
        <v>2</v>
      </c>
      <c r="S1973" t="s">
        <v>2</v>
      </c>
      <c r="T1973" t="s">
        <v>2</v>
      </c>
      <c r="U1973" t="s">
        <v>2</v>
      </c>
      <c r="V1973" t="s">
        <v>2</v>
      </c>
      <c r="W1973" t="s">
        <v>2</v>
      </c>
      <c r="X1973" t="s">
        <v>2</v>
      </c>
      <c r="Y1973" t="s">
        <v>2</v>
      </c>
      <c r="Z1973">
        <v>2010</v>
      </c>
      <c r="AA1973" t="s">
        <v>1488</v>
      </c>
      <c r="AB1973" t="s">
        <v>1645</v>
      </c>
      <c r="AC1973" t="s">
        <v>2</v>
      </c>
      <c r="AD1973" t="s">
        <v>251</v>
      </c>
      <c r="AE1973" t="s">
        <v>1649</v>
      </c>
      <c r="AF1973" t="s">
        <v>1491</v>
      </c>
      <c r="AG1973" t="s">
        <v>2</v>
      </c>
      <c r="AH1973" t="s">
        <v>2</v>
      </c>
    </row>
    <row r="1974" spans="1:34">
      <c r="A1974">
        <v>7415</v>
      </c>
      <c r="B1974">
        <v>1147196</v>
      </c>
      <c r="C1974" t="s">
        <v>149</v>
      </c>
      <c r="D1974" t="str">
        <f t="shared" ca="1" si="90"/>
        <v>KOIVPXNMRB</v>
      </c>
      <c r="E1974" t="str">
        <f t="shared" ca="1" si="91"/>
        <v>Mztnqlvbdwzew</v>
      </c>
      <c r="F1974" t="s">
        <v>150</v>
      </c>
      <c r="G1974" t="s">
        <v>167</v>
      </c>
      <c r="H1974" s="149" t="str">
        <f t="shared" ca="1" si="92"/>
        <v>25/9/1997</v>
      </c>
      <c r="I1974" t="s">
        <v>1650</v>
      </c>
      <c r="J1974" t="s">
        <v>2</v>
      </c>
      <c r="K1974" t="s">
        <v>607</v>
      </c>
      <c r="L1974" t="s">
        <v>608</v>
      </c>
      <c r="M1974" t="s">
        <v>470</v>
      </c>
      <c r="N1974">
        <v>93</v>
      </c>
      <c r="O1974" t="s">
        <v>157</v>
      </c>
      <c r="P1974" t="s">
        <v>2</v>
      </c>
      <c r="Q1974" t="s">
        <v>2</v>
      </c>
      <c r="R1974" t="s">
        <v>2</v>
      </c>
      <c r="S1974" t="s">
        <v>2</v>
      </c>
      <c r="T1974" t="s">
        <v>2</v>
      </c>
      <c r="U1974" t="s">
        <v>2</v>
      </c>
      <c r="V1974" t="s">
        <v>2</v>
      </c>
      <c r="W1974" t="s">
        <v>2</v>
      </c>
      <c r="X1974" t="s">
        <v>2</v>
      </c>
      <c r="Y1974" t="s">
        <v>2</v>
      </c>
      <c r="Z1974">
        <v>2008</v>
      </c>
      <c r="AA1974" t="s">
        <v>1488</v>
      </c>
      <c r="AB1974" t="s">
        <v>1666</v>
      </c>
      <c r="AC1974" t="s">
        <v>196</v>
      </c>
      <c r="AD1974" t="s">
        <v>224</v>
      </c>
      <c r="AE1974" t="s">
        <v>1490</v>
      </c>
      <c r="AF1974" t="s">
        <v>1491</v>
      </c>
      <c r="AG1974" t="s">
        <v>2</v>
      </c>
      <c r="AH1974" t="s">
        <v>2</v>
      </c>
    </row>
    <row r="1975" spans="1:34">
      <c r="A1975">
        <v>7415</v>
      </c>
      <c r="B1975">
        <v>1147944</v>
      </c>
      <c r="C1975" t="s">
        <v>149</v>
      </c>
      <c r="D1975" t="str">
        <f t="shared" ca="1" si="90"/>
        <v>ADRIKWTIYT</v>
      </c>
      <c r="E1975" t="str">
        <f t="shared" ca="1" si="91"/>
        <v>Eqjsdrhqpbxst</v>
      </c>
      <c r="F1975" t="s">
        <v>150</v>
      </c>
      <c r="G1975" t="s">
        <v>167</v>
      </c>
      <c r="H1975" s="149" t="str">
        <f t="shared" ca="1" si="92"/>
        <v>28/12/1994</v>
      </c>
      <c r="I1975" t="s">
        <v>1650</v>
      </c>
      <c r="J1975" t="s">
        <v>2</v>
      </c>
      <c r="K1975" t="s">
        <v>1646</v>
      </c>
      <c r="L1975" t="s">
        <v>1647</v>
      </c>
      <c r="M1975" t="s">
        <v>1648</v>
      </c>
      <c r="N1975">
        <v>78</v>
      </c>
      <c r="O1975" t="s">
        <v>157</v>
      </c>
      <c r="P1975" t="s">
        <v>2</v>
      </c>
      <c r="Q1975" t="s">
        <v>2</v>
      </c>
      <c r="R1975" t="s">
        <v>2</v>
      </c>
      <c r="S1975" t="s">
        <v>2</v>
      </c>
      <c r="T1975" t="s">
        <v>2</v>
      </c>
      <c r="U1975" t="s">
        <v>2</v>
      </c>
      <c r="V1975" t="s">
        <v>2</v>
      </c>
      <c r="W1975" t="s">
        <v>2</v>
      </c>
      <c r="X1975" t="s">
        <v>2</v>
      </c>
      <c r="Y1975" t="s">
        <v>2</v>
      </c>
      <c r="Z1975">
        <v>2010</v>
      </c>
      <c r="AA1975" t="s">
        <v>1660</v>
      </c>
      <c r="AB1975" t="s">
        <v>2</v>
      </c>
      <c r="AC1975" t="s">
        <v>2</v>
      </c>
      <c r="AD1975" t="s">
        <v>2</v>
      </c>
      <c r="AE1975" t="s">
        <v>1649</v>
      </c>
      <c r="AF1975" t="s">
        <v>1491</v>
      </c>
      <c r="AG1975" t="s">
        <v>2</v>
      </c>
      <c r="AH1975" t="s">
        <v>2</v>
      </c>
    </row>
    <row r="1976" spans="1:34">
      <c r="A1976">
        <v>7415</v>
      </c>
      <c r="B1976">
        <v>1148305</v>
      </c>
      <c r="C1976" t="s">
        <v>183</v>
      </c>
      <c r="D1976" t="str">
        <f t="shared" ca="1" si="90"/>
        <v>RUPOFNTITB</v>
      </c>
      <c r="E1976" t="str">
        <f t="shared" ca="1" si="91"/>
        <v>Lthpnmcylpecq</v>
      </c>
      <c r="F1976" t="s">
        <v>150</v>
      </c>
      <c r="G1976" t="s">
        <v>167</v>
      </c>
      <c r="H1976" s="149" t="str">
        <f t="shared" ca="1" si="92"/>
        <v>23/11/1997</v>
      </c>
      <c r="I1976" t="s">
        <v>1650</v>
      </c>
      <c r="J1976" t="s">
        <v>2</v>
      </c>
      <c r="K1976" t="s">
        <v>1691</v>
      </c>
      <c r="L1976" t="s">
        <v>1692</v>
      </c>
      <c r="M1976" t="s">
        <v>350</v>
      </c>
      <c r="N1976">
        <v>95</v>
      </c>
      <c r="O1976" t="s">
        <v>157</v>
      </c>
      <c r="P1976" t="s">
        <v>2</v>
      </c>
      <c r="Q1976" t="s">
        <v>2</v>
      </c>
      <c r="R1976" t="s">
        <v>2</v>
      </c>
      <c r="S1976" t="s">
        <v>2</v>
      </c>
      <c r="T1976" t="s">
        <v>2</v>
      </c>
      <c r="U1976" t="s">
        <v>2</v>
      </c>
      <c r="V1976" t="s">
        <v>2</v>
      </c>
      <c r="W1976" t="s">
        <v>2</v>
      </c>
      <c r="X1976" t="s">
        <v>2</v>
      </c>
      <c r="Y1976" t="s">
        <v>2</v>
      </c>
      <c r="Z1976">
        <v>2010</v>
      </c>
      <c r="AA1976" t="s">
        <v>1488</v>
      </c>
      <c r="AB1976" t="s">
        <v>1666</v>
      </c>
      <c r="AC1976" t="s">
        <v>199</v>
      </c>
      <c r="AD1976" t="s">
        <v>200</v>
      </c>
      <c r="AE1976" t="s">
        <v>1490</v>
      </c>
      <c r="AF1976" t="s">
        <v>1491</v>
      </c>
      <c r="AG1976" t="s">
        <v>2</v>
      </c>
      <c r="AH1976" t="s">
        <v>2</v>
      </c>
    </row>
    <row r="1977" spans="1:34">
      <c r="A1977">
        <v>7415</v>
      </c>
      <c r="B1977">
        <v>1148602</v>
      </c>
      <c r="C1977" t="s">
        <v>183</v>
      </c>
      <c r="D1977" t="str">
        <f t="shared" ca="1" si="90"/>
        <v>BVLRIDFFVH</v>
      </c>
      <c r="E1977" t="str">
        <f t="shared" ca="1" si="91"/>
        <v>Jzlagwtskssrc</v>
      </c>
      <c r="F1977" t="s">
        <v>150</v>
      </c>
      <c r="G1977" t="s">
        <v>167</v>
      </c>
      <c r="H1977" s="149" t="str">
        <f t="shared" ca="1" si="92"/>
        <v>17/10/1997</v>
      </c>
      <c r="I1977" t="s">
        <v>1644</v>
      </c>
      <c r="J1977" t="s">
        <v>2</v>
      </c>
      <c r="K1977" t="s">
        <v>2</v>
      </c>
      <c r="L1977" t="s">
        <v>2</v>
      </c>
      <c r="M1977" t="s">
        <v>2</v>
      </c>
      <c r="N1977" t="s">
        <v>2</v>
      </c>
      <c r="O1977" t="s">
        <v>2</v>
      </c>
      <c r="P1977" t="s">
        <v>2</v>
      </c>
      <c r="Q1977" t="s">
        <v>2</v>
      </c>
      <c r="R1977" t="s">
        <v>2</v>
      </c>
      <c r="S1977" t="s">
        <v>2</v>
      </c>
      <c r="T1977" t="s">
        <v>2</v>
      </c>
      <c r="U1977" t="s">
        <v>2</v>
      </c>
      <c r="V1977" t="s">
        <v>2</v>
      </c>
      <c r="W1977" t="s">
        <v>2</v>
      </c>
      <c r="X1977" t="s">
        <v>2</v>
      </c>
      <c r="Y1977" t="s">
        <v>2</v>
      </c>
      <c r="Z1977">
        <v>2011</v>
      </c>
      <c r="AA1977" t="s">
        <v>164</v>
      </c>
      <c r="AB1977" t="s">
        <v>2</v>
      </c>
      <c r="AC1977" t="s">
        <v>2</v>
      </c>
      <c r="AD1977" t="s">
        <v>2</v>
      </c>
      <c r="AE1977" t="s">
        <v>2</v>
      </c>
      <c r="AF1977" t="s">
        <v>2</v>
      </c>
      <c r="AG1977" t="s">
        <v>2</v>
      </c>
      <c r="AH1977" t="s">
        <v>2</v>
      </c>
    </row>
    <row r="1978" spans="1:34">
      <c r="A1978">
        <v>7415</v>
      </c>
      <c r="B1978">
        <v>1148963</v>
      </c>
      <c r="C1978" t="s">
        <v>149</v>
      </c>
      <c r="D1978" t="str">
        <f t="shared" ca="1" si="90"/>
        <v>KNTCZWHQFF</v>
      </c>
      <c r="E1978" t="str">
        <f t="shared" ca="1" si="91"/>
        <v>Xnkackxklsyea</v>
      </c>
      <c r="F1978" t="s">
        <v>150</v>
      </c>
      <c r="G1978" t="s">
        <v>167</v>
      </c>
      <c r="H1978" s="149" t="str">
        <f t="shared" ca="1" si="92"/>
        <v>14/8/1997</v>
      </c>
      <c r="I1978" t="s">
        <v>1650</v>
      </c>
      <c r="J1978" t="s">
        <v>2</v>
      </c>
      <c r="K1978" t="s">
        <v>1275</v>
      </c>
      <c r="L1978" t="s">
        <v>1276</v>
      </c>
      <c r="M1978" t="s">
        <v>397</v>
      </c>
      <c r="N1978">
        <v>93</v>
      </c>
      <c r="O1978" t="s">
        <v>157</v>
      </c>
      <c r="P1978" t="s">
        <v>2</v>
      </c>
      <c r="Q1978" t="s">
        <v>2</v>
      </c>
      <c r="R1978" t="s">
        <v>2</v>
      </c>
      <c r="S1978" t="s">
        <v>2</v>
      </c>
      <c r="T1978" t="s">
        <v>2</v>
      </c>
      <c r="U1978" t="s">
        <v>2</v>
      </c>
      <c r="V1978" t="s">
        <v>2</v>
      </c>
      <c r="W1978" t="s">
        <v>2</v>
      </c>
      <c r="X1978" t="s">
        <v>2</v>
      </c>
      <c r="Y1978" t="s">
        <v>2</v>
      </c>
      <c r="Z1978">
        <v>2010</v>
      </c>
      <c r="AA1978" t="s">
        <v>1488</v>
      </c>
      <c r="AB1978" t="s">
        <v>1666</v>
      </c>
      <c r="AC1978" t="s">
        <v>196</v>
      </c>
      <c r="AD1978" t="s">
        <v>200</v>
      </c>
      <c r="AE1978" t="s">
        <v>1490</v>
      </c>
      <c r="AF1978" t="s">
        <v>1491</v>
      </c>
      <c r="AG1978" t="s">
        <v>2</v>
      </c>
      <c r="AH1978" t="s">
        <v>2</v>
      </c>
    </row>
    <row r="1979" spans="1:34">
      <c r="A1979">
        <v>7415</v>
      </c>
      <c r="B1979">
        <v>1149283</v>
      </c>
      <c r="C1979" t="s">
        <v>183</v>
      </c>
      <c r="D1979" t="str">
        <f t="shared" ca="1" si="90"/>
        <v>QPPLLUQQDT</v>
      </c>
      <c r="E1979" t="str">
        <f t="shared" ca="1" si="91"/>
        <v>Liijjireuqump</v>
      </c>
      <c r="F1979" t="s">
        <v>150</v>
      </c>
      <c r="G1979" t="s">
        <v>167</v>
      </c>
      <c r="H1979" s="149" t="str">
        <f t="shared" ca="1" si="92"/>
        <v>16/3/1997</v>
      </c>
      <c r="I1979" t="s">
        <v>1650</v>
      </c>
      <c r="J1979" t="s">
        <v>2</v>
      </c>
      <c r="K1979" t="s">
        <v>1729</v>
      </c>
      <c r="L1979" t="s">
        <v>1730</v>
      </c>
      <c r="M1979" t="s">
        <v>1165</v>
      </c>
      <c r="N1979">
        <v>94</v>
      </c>
      <c r="O1979" t="s">
        <v>157</v>
      </c>
      <c r="P1979" t="s">
        <v>2</v>
      </c>
      <c r="Q1979" t="s">
        <v>2</v>
      </c>
      <c r="R1979" t="s">
        <v>2</v>
      </c>
      <c r="S1979" t="s">
        <v>2</v>
      </c>
      <c r="T1979" t="s">
        <v>2</v>
      </c>
      <c r="U1979" t="s">
        <v>2</v>
      </c>
      <c r="V1979" t="s">
        <v>2</v>
      </c>
      <c r="W1979" t="s">
        <v>2</v>
      </c>
      <c r="X1979" t="s">
        <v>2</v>
      </c>
      <c r="Y1979" t="s">
        <v>2</v>
      </c>
      <c r="Z1979">
        <v>2010</v>
      </c>
      <c r="AA1979" t="s">
        <v>1488</v>
      </c>
      <c r="AB1979" t="s">
        <v>1645</v>
      </c>
      <c r="AC1979" t="s">
        <v>2</v>
      </c>
      <c r="AD1979" t="s">
        <v>238</v>
      </c>
      <c r="AE1979" t="s">
        <v>1718</v>
      </c>
      <c r="AF1979" t="s">
        <v>1491</v>
      </c>
      <c r="AG1979" t="s">
        <v>2</v>
      </c>
      <c r="AH1979" t="s">
        <v>2</v>
      </c>
    </row>
    <row r="1980" spans="1:34">
      <c r="A1980">
        <v>7415</v>
      </c>
      <c r="B1980">
        <v>1149536</v>
      </c>
      <c r="C1980" t="s">
        <v>183</v>
      </c>
      <c r="D1980" t="str">
        <f t="shared" ca="1" si="90"/>
        <v>QUAWKQEVMY</v>
      </c>
      <c r="E1980" t="str">
        <f t="shared" ca="1" si="91"/>
        <v>Paxwpihhnqxgs</v>
      </c>
      <c r="F1980" t="s">
        <v>150</v>
      </c>
      <c r="G1980" t="s">
        <v>167</v>
      </c>
      <c r="H1980" s="149" t="str">
        <f t="shared" ca="1" si="92"/>
        <v>19/8/1996</v>
      </c>
      <c r="I1980" t="s">
        <v>1644</v>
      </c>
      <c r="J1980" t="s">
        <v>2</v>
      </c>
      <c r="K1980" t="s">
        <v>2</v>
      </c>
      <c r="L1980" t="s">
        <v>2</v>
      </c>
      <c r="M1980" t="s">
        <v>2</v>
      </c>
      <c r="N1980" t="s">
        <v>2</v>
      </c>
      <c r="O1980" t="s">
        <v>2</v>
      </c>
      <c r="P1980" t="s">
        <v>2</v>
      </c>
      <c r="Q1980" t="s">
        <v>2</v>
      </c>
      <c r="R1980" t="s">
        <v>2</v>
      </c>
      <c r="S1980" t="s">
        <v>2</v>
      </c>
      <c r="T1980" t="s">
        <v>2</v>
      </c>
      <c r="U1980" t="s">
        <v>2</v>
      </c>
      <c r="V1980" t="s">
        <v>2</v>
      </c>
      <c r="W1980" t="s">
        <v>2</v>
      </c>
      <c r="X1980" t="s">
        <v>2</v>
      </c>
      <c r="Y1980" t="s">
        <v>2</v>
      </c>
      <c r="Z1980">
        <v>2010</v>
      </c>
      <c r="AA1980" t="s">
        <v>164</v>
      </c>
      <c r="AB1980" t="s">
        <v>2</v>
      </c>
      <c r="AC1980" t="s">
        <v>2</v>
      </c>
      <c r="AD1980" t="s">
        <v>2</v>
      </c>
      <c r="AE1980" t="s">
        <v>2</v>
      </c>
      <c r="AF1980" t="s">
        <v>2</v>
      </c>
      <c r="AG1980" t="s">
        <v>2</v>
      </c>
      <c r="AH1980" t="s">
        <v>2</v>
      </c>
    </row>
    <row r="1981" spans="1:34">
      <c r="A1981">
        <v>7415</v>
      </c>
      <c r="B1981">
        <v>1149973</v>
      </c>
      <c r="C1981" t="s">
        <v>149</v>
      </c>
      <c r="D1981" t="str">
        <f t="shared" ca="1" si="90"/>
        <v>RRZZKSHMTP</v>
      </c>
      <c r="E1981" t="str">
        <f t="shared" ca="1" si="91"/>
        <v>Efckhqfetxkmf</v>
      </c>
      <c r="F1981" t="s">
        <v>150</v>
      </c>
      <c r="G1981" t="s">
        <v>167</v>
      </c>
      <c r="H1981" s="149" t="str">
        <f t="shared" ca="1" si="92"/>
        <v>28/5/1994</v>
      </c>
      <c r="I1981" t="s">
        <v>1650</v>
      </c>
      <c r="J1981" t="s">
        <v>2</v>
      </c>
      <c r="K1981" t="s">
        <v>1755</v>
      </c>
      <c r="L1981" t="s">
        <v>1756</v>
      </c>
      <c r="M1981" t="s">
        <v>223</v>
      </c>
      <c r="N1981">
        <v>75</v>
      </c>
      <c r="O1981" t="s">
        <v>157</v>
      </c>
      <c r="P1981" t="s">
        <v>2</v>
      </c>
      <c r="Q1981" t="s">
        <v>2</v>
      </c>
      <c r="R1981" t="s">
        <v>2</v>
      </c>
      <c r="S1981" t="s">
        <v>2</v>
      </c>
      <c r="T1981" t="s">
        <v>2</v>
      </c>
      <c r="U1981" t="s">
        <v>2</v>
      </c>
      <c r="V1981" t="s">
        <v>2</v>
      </c>
      <c r="W1981" t="s">
        <v>2</v>
      </c>
      <c r="X1981" t="s">
        <v>2</v>
      </c>
      <c r="Y1981" t="s">
        <v>2</v>
      </c>
      <c r="Z1981">
        <v>2009</v>
      </c>
      <c r="AA1981" t="s">
        <v>1488</v>
      </c>
      <c r="AB1981" t="s">
        <v>1666</v>
      </c>
      <c r="AC1981" t="s">
        <v>196</v>
      </c>
      <c r="AD1981" t="s">
        <v>211</v>
      </c>
      <c r="AE1981" t="s">
        <v>1490</v>
      </c>
      <c r="AF1981" t="s">
        <v>1667</v>
      </c>
      <c r="AG1981" t="s">
        <v>2</v>
      </c>
      <c r="AH1981" t="s">
        <v>2</v>
      </c>
    </row>
    <row r="1982" spans="1:34">
      <c r="A1982">
        <v>7415</v>
      </c>
      <c r="B1982">
        <v>1150921</v>
      </c>
      <c r="C1982" t="s">
        <v>149</v>
      </c>
      <c r="D1982" t="str">
        <f t="shared" ca="1" si="90"/>
        <v>DWGZHWHSRA</v>
      </c>
      <c r="E1982" t="str">
        <f t="shared" ca="1" si="91"/>
        <v>Sbwfsrnbcbdqn</v>
      </c>
      <c r="F1982" t="s">
        <v>150</v>
      </c>
      <c r="G1982" t="s">
        <v>167</v>
      </c>
      <c r="H1982" s="149" t="str">
        <f t="shared" ca="1" si="92"/>
        <v>28/7/1995</v>
      </c>
      <c r="I1982" t="s">
        <v>1650</v>
      </c>
      <c r="J1982" t="s">
        <v>2</v>
      </c>
      <c r="K1982" t="s">
        <v>1474</v>
      </c>
      <c r="L1982" t="s">
        <v>1475</v>
      </c>
      <c r="M1982" t="s">
        <v>888</v>
      </c>
      <c r="N1982">
        <v>95</v>
      </c>
      <c r="O1982" t="s">
        <v>157</v>
      </c>
      <c r="P1982" t="s">
        <v>2</v>
      </c>
      <c r="Q1982" t="s">
        <v>2</v>
      </c>
      <c r="R1982" t="s">
        <v>2</v>
      </c>
      <c r="S1982" t="s">
        <v>2</v>
      </c>
      <c r="T1982" t="s">
        <v>2</v>
      </c>
      <c r="U1982" t="s">
        <v>2</v>
      </c>
      <c r="V1982" t="s">
        <v>2</v>
      </c>
      <c r="W1982" t="s">
        <v>2</v>
      </c>
      <c r="X1982" t="s">
        <v>2</v>
      </c>
      <c r="Y1982" t="s">
        <v>2</v>
      </c>
      <c r="Z1982">
        <v>2010</v>
      </c>
      <c r="AA1982" t="s">
        <v>1488</v>
      </c>
      <c r="AB1982" t="s">
        <v>1666</v>
      </c>
      <c r="AC1982" t="s">
        <v>196</v>
      </c>
      <c r="AD1982" t="s">
        <v>200</v>
      </c>
      <c r="AE1982" t="s">
        <v>1490</v>
      </c>
      <c r="AF1982" t="s">
        <v>1491</v>
      </c>
      <c r="AG1982" t="s">
        <v>2</v>
      </c>
      <c r="AH1982" t="s">
        <v>2</v>
      </c>
    </row>
    <row r="1983" spans="1:34">
      <c r="A1983">
        <v>7415</v>
      </c>
      <c r="B1983">
        <v>1151826</v>
      </c>
      <c r="C1983" t="s">
        <v>149</v>
      </c>
      <c r="D1983" t="str">
        <f t="shared" ca="1" si="90"/>
        <v>LUTEASJWNL</v>
      </c>
      <c r="E1983" t="str">
        <f t="shared" ca="1" si="91"/>
        <v>Opejhjszgyqwg</v>
      </c>
      <c r="F1983" t="s">
        <v>150</v>
      </c>
      <c r="G1983" t="s">
        <v>167</v>
      </c>
      <c r="H1983" s="149" t="str">
        <f t="shared" ca="1" si="92"/>
        <v>18/4/1997</v>
      </c>
      <c r="I1983" t="s">
        <v>1650</v>
      </c>
      <c r="J1983" t="s">
        <v>2</v>
      </c>
      <c r="K1983" t="s">
        <v>1684</v>
      </c>
      <c r="L1983" t="s">
        <v>1685</v>
      </c>
      <c r="M1983" t="s">
        <v>223</v>
      </c>
      <c r="N1983">
        <v>75</v>
      </c>
      <c r="O1983" t="s">
        <v>157</v>
      </c>
      <c r="P1983" t="s">
        <v>2</v>
      </c>
      <c r="Q1983" t="s">
        <v>2</v>
      </c>
      <c r="R1983" t="s">
        <v>2</v>
      </c>
      <c r="S1983" t="s">
        <v>2</v>
      </c>
      <c r="T1983" t="s">
        <v>2</v>
      </c>
      <c r="U1983" t="s">
        <v>2</v>
      </c>
      <c r="V1983" t="s">
        <v>2</v>
      </c>
      <c r="W1983" t="s">
        <v>2</v>
      </c>
      <c r="X1983" t="s">
        <v>2</v>
      </c>
      <c r="Y1983" t="s">
        <v>2</v>
      </c>
      <c r="Z1983">
        <v>2010</v>
      </c>
      <c r="AA1983" t="s">
        <v>1488</v>
      </c>
      <c r="AB1983" t="s">
        <v>1666</v>
      </c>
      <c r="AC1983" t="s">
        <v>196</v>
      </c>
      <c r="AD1983" t="s">
        <v>211</v>
      </c>
      <c r="AE1983" t="s">
        <v>1490</v>
      </c>
      <c r="AF1983" t="s">
        <v>1491</v>
      </c>
      <c r="AG1983" t="s">
        <v>2</v>
      </c>
      <c r="AH1983" t="s">
        <v>2</v>
      </c>
    </row>
    <row r="1984" spans="1:34">
      <c r="A1984">
        <v>7415</v>
      </c>
      <c r="B1984">
        <v>1151997</v>
      </c>
      <c r="C1984" t="s">
        <v>149</v>
      </c>
      <c r="D1984" t="str">
        <f t="shared" ca="1" si="90"/>
        <v>DLWHLIGWSV</v>
      </c>
      <c r="E1984" t="str">
        <f t="shared" ca="1" si="91"/>
        <v>Stakqsingtcjp</v>
      </c>
      <c r="F1984" t="s">
        <v>150</v>
      </c>
      <c r="G1984" t="s">
        <v>167</v>
      </c>
      <c r="H1984" s="149" t="str">
        <f t="shared" ca="1" si="92"/>
        <v>10/10/1995</v>
      </c>
      <c r="I1984" t="s">
        <v>1650</v>
      </c>
      <c r="J1984" t="s">
        <v>2</v>
      </c>
      <c r="K1984" t="s">
        <v>1860</v>
      </c>
      <c r="L1984" t="s">
        <v>1861</v>
      </c>
      <c r="M1984" t="s">
        <v>216</v>
      </c>
      <c r="N1984">
        <v>93</v>
      </c>
      <c r="O1984" t="s">
        <v>157</v>
      </c>
      <c r="P1984" t="s">
        <v>2</v>
      </c>
      <c r="Q1984" t="s">
        <v>2</v>
      </c>
      <c r="R1984" t="s">
        <v>2</v>
      </c>
      <c r="S1984" t="s">
        <v>2</v>
      </c>
      <c r="T1984" t="s">
        <v>2</v>
      </c>
      <c r="U1984" t="s">
        <v>2</v>
      </c>
      <c r="V1984" t="s">
        <v>2</v>
      </c>
      <c r="W1984" t="s">
        <v>2</v>
      </c>
      <c r="X1984" t="s">
        <v>2</v>
      </c>
      <c r="Y1984" t="s">
        <v>2</v>
      </c>
      <c r="Z1984">
        <v>2009</v>
      </c>
      <c r="AA1984" t="s">
        <v>1488</v>
      </c>
      <c r="AB1984" t="s">
        <v>1666</v>
      </c>
      <c r="AC1984" t="s">
        <v>196</v>
      </c>
      <c r="AD1984" t="s">
        <v>197</v>
      </c>
      <c r="AE1984" t="s">
        <v>1649</v>
      </c>
      <c r="AF1984" t="s">
        <v>1667</v>
      </c>
      <c r="AG1984" t="s">
        <v>2</v>
      </c>
      <c r="AH1984" t="s">
        <v>2</v>
      </c>
    </row>
    <row r="1985" spans="1:34">
      <c r="A1985">
        <v>7415</v>
      </c>
      <c r="B1985">
        <v>1152445</v>
      </c>
      <c r="C1985" t="s">
        <v>183</v>
      </c>
      <c r="D1985" t="str">
        <f t="shared" ca="1" si="90"/>
        <v>QMMHEDPVLB</v>
      </c>
      <c r="E1985" t="str">
        <f t="shared" ca="1" si="91"/>
        <v>Tnqhmaccxwxas</v>
      </c>
      <c r="F1985" t="s">
        <v>150</v>
      </c>
      <c r="G1985" t="s">
        <v>167</v>
      </c>
      <c r="H1985" s="149" t="str">
        <f t="shared" ca="1" si="92"/>
        <v>10/7/1994</v>
      </c>
      <c r="I1985" t="s">
        <v>1650</v>
      </c>
      <c r="J1985" t="s">
        <v>2</v>
      </c>
      <c r="K1985" t="s">
        <v>434</v>
      </c>
      <c r="L1985" t="s">
        <v>435</v>
      </c>
      <c r="M1985" t="s">
        <v>223</v>
      </c>
      <c r="N1985">
        <v>75</v>
      </c>
      <c r="O1985" t="s">
        <v>157</v>
      </c>
      <c r="P1985" t="s">
        <v>2</v>
      </c>
      <c r="Q1985" t="s">
        <v>2</v>
      </c>
      <c r="R1985" t="s">
        <v>2</v>
      </c>
      <c r="S1985" t="s">
        <v>2</v>
      </c>
      <c r="T1985" t="s">
        <v>2</v>
      </c>
      <c r="U1985" t="s">
        <v>2</v>
      </c>
      <c r="V1985" t="s">
        <v>2</v>
      </c>
      <c r="W1985" t="s">
        <v>2</v>
      </c>
      <c r="X1985" t="s">
        <v>2</v>
      </c>
      <c r="Y1985" t="s">
        <v>2</v>
      </c>
      <c r="Z1985">
        <v>2007</v>
      </c>
      <c r="AA1985" t="s">
        <v>1488</v>
      </c>
      <c r="AB1985" t="s">
        <v>1489</v>
      </c>
      <c r="AC1985" t="s">
        <v>2</v>
      </c>
      <c r="AD1985" t="s">
        <v>347</v>
      </c>
      <c r="AE1985" t="s">
        <v>1490</v>
      </c>
      <c r="AF1985" t="s">
        <v>1700</v>
      </c>
      <c r="AG1985" t="s">
        <v>2</v>
      </c>
      <c r="AH1985" t="s">
        <v>2</v>
      </c>
    </row>
    <row r="1986" spans="1:34">
      <c r="A1986">
        <v>7415</v>
      </c>
      <c r="B1986">
        <v>1152766</v>
      </c>
      <c r="C1986" t="s">
        <v>183</v>
      </c>
      <c r="D1986" t="str">
        <f t="shared" ca="1" si="90"/>
        <v>RDWNHFQSSR</v>
      </c>
      <c r="E1986" t="str">
        <f t="shared" ca="1" si="91"/>
        <v>Wmsmtapxqdsgp</v>
      </c>
      <c r="F1986" t="s">
        <v>150</v>
      </c>
      <c r="G1986" t="s">
        <v>167</v>
      </c>
      <c r="H1986" s="149" t="str">
        <f t="shared" ca="1" si="92"/>
        <v>25/1/1995</v>
      </c>
      <c r="I1986" t="s">
        <v>1644</v>
      </c>
      <c r="J1986" t="s">
        <v>2</v>
      </c>
      <c r="K1986" t="s">
        <v>2</v>
      </c>
      <c r="L1986" t="s">
        <v>2</v>
      </c>
      <c r="M1986" t="s">
        <v>2</v>
      </c>
      <c r="N1986" t="s">
        <v>2</v>
      </c>
      <c r="O1986" t="s">
        <v>2</v>
      </c>
      <c r="P1986" t="s">
        <v>2</v>
      </c>
      <c r="Q1986" t="s">
        <v>2</v>
      </c>
      <c r="R1986" t="s">
        <v>2</v>
      </c>
      <c r="S1986" t="s">
        <v>2</v>
      </c>
      <c r="T1986" t="s">
        <v>2</v>
      </c>
      <c r="U1986" t="s">
        <v>2</v>
      </c>
      <c r="V1986" t="s">
        <v>2</v>
      </c>
      <c r="W1986" t="s">
        <v>2</v>
      </c>
      <c r="X1986" t="s">
        <v>2</v>
      </c>
      <c r="Y1986" t="s">
        <v>2</v>
      </c>
      <c r="Z1986" t="s">
        <v>2</v>
      </c>
      <c r="AA1986" t="s">
        <v>1488</v>
      </c>
      <c r="AB1986" t="s">
        <v>1489</v>
      </c>
      <c r="AC1986" t="s">
        <v>2</v>
      </c>
      <c r="AD1986" t="s">
        <v>1898</v>
      </c>
      <c r="AE1986" t="s">
        <v>1490</v>
      </c>
      <c r="AF1986" t="s">
        <v>1703</v>
      </c>
      <c r="AG1986" t="s">
        <v>2</v>
      </c>
      <c r="AH1986" t="s">
        <v>2</v>
      </c>
    </row>
    <row r="1987" spans="1:34">
      <c r="A1987">
        <v>7415</v>
      </c>
      <c r="B1987">
        <v>1152879</v>
      </c>
      <c r="C1987" t="s">
        <v>149</v>
      </c>
      <c r="D1987" t="str">
        <f t="shared" ref="D1987:D2050" ca="1" si="93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XYLBHSCQQY</v>
      </c>
      <c r="E1987" t="str">
        <f t="shared" ref="E1987:E2050" ca="1" si="94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Yemmsadezrrwa</v>
      </c>
      <c r="F1987" t="s">
        <v>150</v>
      </c>
      <c r="G1987" t="s">
        <v>151</v>
      </c>
      <c r="H1987" s="149" t="str">
        <f t="shared" ref="H1987:H2050" ca="1" si="95">""&amp;RANDBETWEEN(1,28)&amp;"/"&amp;RANDBETWEEN(1,12)&amp;"/"&amp;RANDBETWEEN(1994,1997)</f>
        <v>6/8/1995</v>
      </c>
      <c r="I1987" t="s">
        <v>1650</v>
      </c>
      <c r="J1987" t="s">
        <v>2</v>
      </c>
      <c r="K1987" t="s">
        <v>1689</v>
      </c>
      <c r="L1987" t="s">
        <v>1690</v>
      </c>
      <c r="M1987" t="s">
        <v>470</v>
      </c>
      <c r="N1987">
        <v>93</v>
      </c>
      <c r="O1987" t="s">
        <v>157</v>
      </c>
      <c r="P1987" t="s">
        <v>2</v>
      </c>
      <c r="Q1987" t="s">
        <v>2</v>
      </c>
      <c r="R1987" t="s">
        <v>2</v>
      </c>
      <c r="S1987" t="s">
        <v>2</v>
      </c>
      <c r="T1987" t="s">
        <v>2</v>
      </c>
      <c r="U1987" t="s">
        <v>2</v>
      </c>
      <c r="V1987" t="s">
        <v>2</v>
      </c>
      <c r="W1987" t="s">
        <v>2</v>
      </c>
      <c r="X1987" t="s">
        <v>2</v>
      </c>
      <c r="Y1987" t="s">
        <v>2</v>
      </c>
      <c r="Z1987">
        <v>2009</v>
      </c>
      <c r="AA1987" t="s">
        <v>1488</v>
      </c>
      <c r="AB1987" t="s">
        <v>1666</v>
      </c>
      <c r="AC1987" t="s">
        <v>196</v>
      </c>
      <c r="AD1987" t="s">
        <v>211</v>
      </c>
      <c r="AE1987" t="s">
        <v>1490</v>
      </c>
      <c r="AF1987" t="s">
        <v>1667</v>
      </c>
      <c r="AG1987" t="s">
        <v>2</v>
      </c>
      <c r="AH1987" t="s">
        <v>2</v>
      </c>
    </row>
    <row r="1988" spans="1:34">
      <c r="A1988">
        <v>7415</v>
      </c>
      <c r="B1988">
        <v>1153584</v>
      </c>
      <c r="C1988" t="s">
        <v>149</v>
      </c>
      <c r="D1988" t="str">
        <f t="shared" ca="1" si="93"/>
        <v>KFFWXOUELR</v>
      </c>
      <c r="E1988" t="str">
        <f t="shared" ca="1" si="94"/>
        <v>Sfrhzjjaaeyny</v>
      </c>
      <c r="F1988" t="s">
        <v>150</v>
      </c>
      <c r="G1988" t="s">
        <v>167</v>
      </c>
      <c r="H1988" s="149" t="str">
        <f t="shared" ca="1" si="95"/>
        <v>23/3/1995</v>
      </c>
      <c r="I1988" t="s">
        <v>1644</v>
      </c>
      <c r="J1988" t="s">
        <v>2</v>
      </c>
      <c r="K1988" t="s">
        <v>580</v>
      </c>
      <c r="L1988" t="s">
        <v>581</v>
      </c>
      <c r="M1988" t="s">
        <v>582</v>
      </c>
      <c r="N1988">
        <v>95</v>
      </c>
      <c r="O1988" t="s">
        <v>157</v>
      </c>
      <c r="P1988" t="s">
        <v>2</v>
      </c>
      <c r="Q1988" t="s">
        <v>2</v>
      </c>
      <c r="R1988" t="s">
        <v>2</v>
      </c>
      <c r="S1988" t="s">
        <v>2</v>
      </c>
      <c r="T1988" t="s">
        <v>2</v>
      </c>
      <c r="U1988" t="s">
        <v>2</v>
      </c>
      <c r="V1988" t="s">
        <v>2</v>
      </c>
      <c r="W1988" t="s">
        <v>2</v>
      </c>
      <c r="X1988" t="s">
        <v>2</v>
      </c>
      <c r="Y1988" t="s">
        <v>2</v>
      </c>
      <c r="Z1988">
        <v>2010</v>
      </c>
      <c r="AA1988" t="s">
        <v>1488</v>
      </c>
      <c r="AB1988" t="s">
        <v>1698</v>
      </c>
      <c r="AC1988" t="s">
        <v>2</v>
      </c>
      <c r="AD1988" t="s">
        <v>717</v>
      </c>
      <c r="AE1988" t="s">
        <v>1490</v>
      </c>
      <c r="AF1988" t="s">
        <v>1491</v>
      </c>
      <c r="AG1988" t="s">
        <v>2</v>
      </c>
      <c r="AH1988" t="s">
        <v>2</v>
      </c>
    </row>
    <row r="1989" spans="1:34">
      <c r="A1989">
        <v>7415</v>
      </c>
      <c r="B1989">
        <v>1154856</v>
      </c>
      <c r="C1989" t="s">
        <v>149</v>
      </c>
      <c r="D1989" t="str">
        <f t="shared" ca="1" si="93"/>
        <v>LAPSPKFRSC</v>
      </c>
      <c r="E1989" t="str">
        <f t="shared" ca="1" si="94"/>
        <v>Cryewdfpirujs</v>
      </c>
      <c r="F1989" t="s">
        <v>150</v>
      </c>
      <c r="G1989" t="s">
        <v>167</v>
      </c>
      <c r="H1989" s="149" t="str">
        <f t="shared" ca="1" si="95"/>
        <v>10/6/1994</v>
      </c>
      <c r="I1989" t="s">
        <v>1650</v>
      </c>
      <c r="J1989" t="s">
        <v>2</v>
      </c>
      <c r="K1989" t="s">
        <v>1899</v>
      </c>
      <c r="L1989" t="s">
        <v>1900</v>
      </c>
      <c r="M1989" t="s">
        <v>1901</v>
      </c>
      <c r="N1989">
        <v>65</v>
      </c>
      <c r="O1989" t="s">
        <v>157</v>
      </c>
      <c r="P1989" t="s">
        <v>2</v>
      </c>
      <c r="Q1989" t="s">
        <v>2</v>
      </c>
      <c r="R1989" t="s">
        <v>2</v>
      </c>
      <c r="S1989" t="s">
        <v>2</v>
      </c>
      <c r="T1989" t="s">
        <v>2</v>
      </c>
      <c r="U1989" t="s">
        <v>2</v>
      </c>
      <c r="V1989" t="s">
        <v>2</v>
      </c>
      <c r="W1989" t="s">
        <v>2</v>
      </c>
      <c r="X1989" t="s">
        <v>2</v>
      </c>
      <c r="Y1989" t="s">
        <v>2</v>
      </c>
      <c r="Z1989">
        <v>2009</v>
      </c>
      <c r="AA1989" t="s">
        <v>1660</v>
      </c>
      <c r="AB1989" t="s">
        <v>2</v>
      </c>
      <c r="AC1989" t="s">
        <v>2</v>
      </c>
      <c r="AD1989" t="s">
        <v>2</v>
      </c>
      <c r="AE1989" t="s">
        <v>1649</v>
      </c>
      <c r="AF1989" t="s">
        <v>1491</v>
      </c>
      <c r="AG1989" t="s">
        <v>2</v>
      </c>
      <c r="AH1989" t="s">
        <v>2</v>
      </c>
    </row>
    <row r="1990" spans="1:34">
      <c r="A1990">
        <v>7415</v>
      </c>
      <c r="B1990">
        <v>1155302</v>
      </c>
      <c r="C1990" t="s">
        <v>149</v>
      </c>
      <c r="D1990" t="str">
        <f t="shared" ca="1" si="93"/>
        <v>OEYQCRTZYY</v>
      </c>
      <c r="E1990" t="str">
        <f t="shared" ca="1" si="94"/>
        <v>Nxmkaogeoqlvz</v>
      </c>
      <c r="F1990" t="s">
        <v>150</v>
      </c>
      <c r="G1990" t="s">
        <v>167</v>
      </c>
      <c r="H1990" s="149" t="str">
        <f t="shared" ca="1" si="95"/>
        <v>16/6/1996</v>
      </c>
      <c r="I1990" t="s">
        <v>1644</v>
      </c>
      <c r="J1990" t="s">
        <v>2</v>
      </c>
      <c r="K1990" t="s">
        <v>2</v>
      </c>
      <c r="L1990" t="s">
        <v>2</v>
      </c>
      <c r="M1990" t="s">
        <v>2</v>
      </c>
      <c r="N1990" t="s">
        <v>2</v>
      </c>
      <c r="O1990" t="s">
        <v>2</v>
      </c>
      <c r="P1990" t="s">
        <v>2</v>
      </c>
      <c r="Q1990" t="s">
        <v>2</v>
      </c>
      <c r="R1990" t="s">
        <v>2</v>
      </c>
      <c r="S1990" t="s">
        <v>2</v>
      </c>
      <c r="T1990" t="s">
        <v>2</v>
      </c>
      <c r="U1990" t="s">
        <v>2</v>
      </c>
      <c r="V1990" t="s">
        <v>2</v>
      </c>
      <c r="W1990" t="s">
        <v>2</v>
      </c>
      <c r="X1990" t="s">
        <v>2</v>
      </c>
      <c r="Y1990" t="s">
        <v>2</v>
      </c>
      <c r="Z1990" t="s">
        <v>2</v>
      </c>
      <c r="AA1990" t="s">
        <v>2</v>
      </c>
      <c r="AB1990" t="s">
        <v>2</v>
      </c>
      <c r="AC1990" t="s">
        <v>2</v>
      </c>
      <c r="AD1990" t="s">
        <v>2</v>
      </c>
      <c r="AE1990" t="s">
        <v>2</v>
      </c>
      <c r="AF1990" t="s">
        <v>1491</v>
      </c>
      <c r="AG1990" t="s">
        <v>2</v>
      </c>
      <c r="AH1990" t="s">
        <v>2</v>
      </c>
    </row>
    <row r="1991" spans="1:34">
      <c r="A1991">
        <v>7415</v>
      </c>
      <c r="B1991">
        <v>1157277</v>
      </c>
      <c r="C1991" t="s">
        <v>149</v>
      </c>
      <c r="D1991" t="str">
        <f t="shared" ca="1" si="93"/>
        <v>XWZNTBXQCO</v>
      </c>
      <c r="E1991" t="str">
        <f t="shared" ca="1" si="94"/>
        <v>Qigxkmedzizwc</v>
      </c>
      <c r="F1991" t="s">
        <v>150</v>
      </c>
      <c r="G1991" t="s">
        <v>167</v>
      </c>
      <c r="H1991" s="149" t="str">
        <f t="shared" ca="1" si="95"/>
        <v>7/3/1995</v>
      </c>
      <c r="I1991" t="s">
        <v>1644</v>
      </c>
      <c r="J1991" t="s">
        <v>2</v>
      </c>
      <c r="K1991" t="s">
        <v>2</v>
      </c>
      <c r="L1991" t="s">
        <v>2</v>
      </c>
      <c r="M1991" t="s">
        <v>2</v>
      </c>
      <c r="N1991" t="s">
        <v>2</v>
      </c>
      <c r="O1991" t="s">
        <v>2</v>
      </c>
      <c r="P1991" t="s">
        <v>2</v>
      </c>
      <c r="Q1991" t="s">
        <v>2</v>
      </c>
      <c r="R1991" t="s">
        <v>2</v>
      </c>
      <c r="S1991" t="s">
        <v>2</v>
      </c>
      <c r="T1991" t="s">
        <v>2</v>
      </c>
      <c r="U1991" t="s">
        <v>2</v>
      </c>
      <c r="V1991" t="s">
        <v>2</v>
      </c>
      <c r="W1991" t="s">
        <v>2</v>
      </c>
      <c r="X1991" t="s">
        <v>2</v>
      </c>
      <c r="Y1991" t="s">
        <v>2</v>
      </c>
      <c r="Z1991">
        <v>2010</v>
      </c>
      <c r="AA1991" t="s">
        <v>1488</v>
      </c>
      <c r="AB1991" t="s">
        <v>1489</v>
      </c>
      <c r="AC1991" t="s">
        <v>2</v>
      </c>
      <c r="AD1991" t="s">
        <v>206</v>
      </c>
      <c r="AE1991" t="s">
        <v>1490</v>
      </c>
      <c r="AF1991" t="s">
        <v>1491</v>
      </c>
      <c r="AG1991" t="s">
        <v>2</v>
      </c>
      <c r="AH1991" t="s">
        <v>2</v>
      </c>
    </row>
    <row r="1992" spans="1:34">
      <c r="A1992">
        <v>7415</v>
      </c>
      <c r="B1992">
        <v>1157405</v>
      </c>
      <c r="C1992" t="s">
        <v>149</v>
      </c>
      <c r="D1992" t="str">
        <f t="shared" ca="1" si="93"/>
        <v>HUIRMFHEHG</v>
      </c>
      <c r="E1992" t="str">
        <f t="shared" ca="1" si="94"/>
        <v>Edpkezeocgicq</v>
      </c>
      <c r="F1992" t="s">
        <v>150</v>
      </c>
      <c r="G1992" t="s">
        <v>167</v>
      </c>
      <c r="H1992" s="149" t="str">
        <f t="shared" ca="1" si="95"/>
        <v>20/3/1994</v>
      </c>
      <c r="I1992" t="s">
        <v>1644</v>
      </c>
      <c r="J1992" t="s">
        <v>2</v>
      </c>
      <c r="K1992" t="s">
        <v>2</v>
      </c>
      <c r="L1992" t="s">
        <v>2</v>
      </c>
      <c r="M1992" t="s">
        <v>2</v>
      </c>
      <c r="N1992" t="s">
        <v>2</v>
      </c>
      <c r="O1992" t="s">
        <v>2</v>
      </c>
      <c r="P1992" t="s">
        <v>2</v>
      </c>
      <c r="Q1992" t="s">
        <v>2</v>
      </c>
      <c r="R1992" t="s">
        <v>2</v>
      </c>
      <c r="S1992" t="s">
        <v>2</v>
      </c>
      <c r="T1992" t="s">
        <v>2</v>
      </c>
      <c r="U1992" t="s">
        <v>2</v>
      </c>
      <c r="V1992" t="s">
        <v>2</v>
      </c>
      <c r="W1992" t="s">
        <v>2</v>
      </c>
      <c r="X1992" t="s">
        <v>2</v>
      </c>
      <c r="Y1992" t="s">
        <v>2</v>
      </c>
      <c r="Z1992" t="s">
        <v>2</v>
      </c>
      <c r="AA1992" t="s">
        <v>1488</v>
      </c>
      <c r="AB1992" t="s">
        <v>1902</v>
      </c>
      <c r="AC1992" t="s">
        <v>2</v>
      </c>
      <c r="AD1992" t="s">
        <v>1903</v>
      </c>
      <c r="AE1992" t="s">
        <v>1649</v>
      </c>
      <c r="AF1992" t="s">
        <v>1844</v>
      </c>
      <c r="AG1992" t="s">
        <v>2</v>
      </c>
      <c r="AH1992" t="s">
        <v>2</v>
      </c>
    </row>
    <row r="1993" spans="1:34">
      <c r="A1993">
        <v>7415</v>
      </c>
      <c r="B1993">
        <v>1157526</v>
      </c>
      <c r="C1993" t="s">
        <v>149</v>
      </c>
      <c r="D1993" t="str">
        <f t="shared" ca="1" si="93"/>
        <v>BXUIQEQBQQ</v>
      </c>
      <c r="E1993" t="str">
        <f t="shared" ca="1" si="94"/>
        <v>Qmibxfcvzhlqu</v>
      </c>
      <c r="F1993" t="s">
        <v>150</v>
      </c>
      <c r="G1993" t="s">
        <v>167</v>
      </c>
      <c r="H1993" s="149" t="str">
        <f t="shared" ca="1" si="95"/>
        <v>17/4/1996</v>
      </c>
      <c r="I1993" t="s">
        <v>1644</v>
      </c>
      <c r="J1993" t="s">
        <v>2</v>
      </c>
      <c r="K1993" t="s">
        <v>2</v>
      </c>
      <c r="L1993" t="s">
        <v>2</v>
      </c>
      <c r="M1993" t="s">
        <v>2</v>
      </c>
      <c r="N1993" t="s">
        <v>2</v>
      </c>
      <c r="O1993" t="s">
        <v>2</v>
      </c>
      <c r="P1993" t="s">
        <v>2</v>
      </c>
      <c r="Q1993" t="s">
        <v>2</v>
      </c>
      <c r="R1993" t="s">
        <v>2</v>
      </c>
      <c r="S1993" t="s">
        <v>2</v>
      </c>
      <c r="T1993" t="s">
        <v>2</v>
      </c>
      <c r="U1993" t="s">
        <v>2</v>
      </c>
      <c r="V1993" t="s">
        <v>2</v>
      </c>
      <c r="W1993" t="s">
        <v>2</v>
      </c>
      <c r="X1993" t="s">
        <v>2</v>
      </c>
      <c r="Y1993" t="s">
        <v>2</v>
      </c>
      <c r="Z1993">
        <v>2008</v>
      </c>
      <c r="AA1993" t="s">
        <v>1488</v>
      </c>
      <c r="AB1993" t="s">
        <v>1666</v>
      </c>
      <c r="AC1993" t="s">
        <v>196</v>
      </c>
      <c r="AD1993" t="s">
        <v>197</v>
      </c>
      <c r="AE1993" t="s">
        <v>1490</v>
      </c>
      <c r="AF1993" t="s">
        <v>1700</v>
      </c>
      <c r="AG1993" t="s">
        <v>2</v>
      </c>
      <c r="AH1993" t="s">
        <v>2</v>
      </c>
    </row>
    <row r="1994" spans="1:34">
      <c r="A1994">
        <v>7415</v>
      </c>
      <c r="B1994">
        <v>1158629</v>
      </c>
      <c r="C1994" t="s">
        <v>149</v>
      </c>
      <c r="D1994" t="str">
        <f t="shared" ca="1" si="93"/>
        <v>ERRMMXATIB</v>
      </c>
      <c r="E1994" t="str">
        <f t="shared" ca="1" si="94"/>
        <v>Kwrwhbsufhxsf</v>
      </c>
      <c r="F1994" t="s">
        <v>150</v>
      </c>
      <c r="G1994" t="s">
        <v>167</v>
      </c>
      <c r="H1994" s="149" t="str">
        <f t="shared" ca="1" si="95"/>
        <v>14/10/1994</v>
      </c>
      <c r="I1994" t="s">
        <v>1650</v>
      </c>
      <c r="J1994" t="s">
        <v>2</v>
      </c>
      <c r="K1994" t="s">
        <v>766</v>
      </c>
      <c r="L1994" t="s">
        <v>767</v>
      </c>
      <c r="M1994" t="s">
        <v>768</v>
      </c>
      <c r="N1994">
        <v>94</v>
      </c>
      <c r="O1994" t="s">
        <v>157</v>
      </c>
      <c r="P1994" t="s">
        <v>2</v>
      </c>
      <c r="Q1994" t="s">
        <v>2</v>
      </c>
      <c r="R1994" t="s">
        <v>2</v>
      </c>
      <c r="S1994" t="s">
        <v>2</v>
      </c>
      <c r="T1994" t="s">
        <v>2</v>
      </c>
      <c r="U1994" t="s">
        <v>2</v>
      </c>
      <c r="V1994" t="s">
        <v>2</v>
      </c>
      <c r="W1994" t="s">
        <v>2</v>
      </c>
      <c r="X1994" t="s">
        <v>2</v>
      </c>
      <c r="Y1994" t="s">
        <v>2</v>
      </c>
      <c r="Z1994">
        <v>2009</v>
      </c>
      <c r="AA1994" t="s">
        <v>1660</v>
      </c>
      <c r="AB1994" t="s">
        <v>2</v>
      </c>
      <c r="AC1994" t="s">
        <v>2</v>
      </c>
      <c r="AD1994" t="s">
        <v>2</v>
      </c>
      <c r="AE1994" t="s">
        <v>1490</v>
      </c>
      <c r="AF1994" t="s">
        <v>1667</v>
      </c>
      <c r="AG1994" t="s">
        <v>2</v>
      </c>
      <c r="AH1994" t="s">
        <v>2</v>
      </c>
    </row>
    <row r="1995" spans="1:34">
      <c r="A1995">
        <v>7415</v>
      </c>
      <c r="B1995">
        <v>1158846</v>
      </c>
      <c r="C1995" t="s">
        <v>183</v>
      </c>
      <c r="D1995" t="str">
        <f t="shared" ca="1" si="93"/>
        <v>VMNGXQDLBU</v>
      </c>
      <c r="E1995" t="str">
        <f t="shared" ca="1" si="94"/>
        <v>Octxsjqpfjdnn</v>
      </c>
      <c r="F1995" t="s">
        <v>150</v>
      </c>
      <c r="G1995" t="s">
        <v>167</v>
      </c>
      <c r="H1995" s="149" t="str">
        <f t="shared" ca="1" si="95"/>
        <v>1/1/1994</v>
      </c>
      <c r="I1995" t="s">
        <v>1650</v>
      </c>
      <c r="J1995" t="s">
        <v>2</v>
      </c>
      <c r="K1995" t="s">
        <v>1731</v>
      </c>
      <c r="L1995" t="s">
        <v>1732</v>
      </c>
      <c r="M1995" t="s">
        <v>740</v>
      </c>
      <c r="N1995">
        <v>92</v>
      </c>
      <c r="O1995" t="s">
        <v>157</v>
      </c>
      <c r="P1995" t="s">
        <v>2</v>
      </c>
      <c r="Q1995" t="s">
        <v>2</v>
      </c>
      <c r="R1995" t="s">
        <v>2</v>
      </c>
      <c r="S1995" t="s">
        <v>2</v>
      </c>
      <c r="T1995" t="s">
        <v>2</v>
      </c>
      <c r="U1995" t="s">
        <v>2</v>
      </c>
      <c r="V1995" t="s">
        <v>2</v>
      </c>
      <c r="W1995" t="s">
        <v>2</v>
      </c>
      <c r="X1995" t="s">
        <v>2</v>
      </c>
      <c r="Y1995" t="s">
        <v>2</v>
      </c>
      <c r="Z1995" t="s">
        <v>2</v>
      </c>
      <c r="AA1995" t="s">
        <v>1488</v>
      </c>
      <c r="AB1995" t="s">
        <v>1666</v>
      </c>
      <c r="AC1995" t="s">
        <v>196</v>
      </c>
      <c r="AD1995" t="s">
        <v>211</v>
      </c>
      <c r="AE1995" t="s">
        <v>1490</v>
      </c>
      <c r="AF1995" t="s">
        <v>1671</v>
      </c>
      <c r="AG1995" t="s">
        <v>2</v>
      </c>
      <c r="AH1995" t="s">
        <v>2</v>
      </c>
    </row>
    <row r="1996" spans="1:34">
      <c r="A1996">
        <v>7415</v>
      </c>
      <c r="B1996">
        <v>1158969</v>
      </c>
      <c r="C1996" t="s">
        <v>149</v>
      </c>
      <c r="D1996" t="str">
        <f t="shared" ca="1" si="93"/>
        <v>MUDKUMUNPS</v>
      </c>
      <c r="E1996" t="str">
        <f t="shared" ca="1" si="94"/>
        <v>Zdvqsviczfcli</v>
      </c>
      <c r="F1996" t="s">
        <v>150</v>
      </c>
      <c r="G1996" t="s">
        <v>167</v>
      </c>
      <c r="H1996" s="149" t="str">
        <f t="shared" ca="1" si="95"/>
        <v>19/7/1996</v>
      </c>
      <c r="I1996" t="s">
        <v>1650</v>
      </c>
      <c r="J1996" t="s">
        <v>2</v>
      </c>
      <c r="K1996" t="s">
        <v>1904</v>
      </c>
      <c r="L1996" t="s">
        <v>1905</v>
      </c>
      <c r="M1996" t="s">
        <v>223</v>
      </c>
      <c r="N1996">
        <v>75</v>
      </c>
      <c r="O1996" t="s">
        <v>157</v>
      </c>
      <c r="P1996" t="s">
        <v>2</v>
      </c>
      <c r="Q1996" t="s">
        <v>2</v>
      </c>
      <c r="R1996" t="s">
        <v>2</v>
      </c>
      <c r="S1996" t="s">
        <v>2</v>
      </c>
      <c r="T1996" t="s">
        <v>2</v>
      </c>
      <c r="U1996" t="s">
        <v>2</v>
      </c>
      <c r="V1996" t="s">
        <v>2</v>
      </c>
      <c r="W1996" t="s">
        <v>2</v>
      </c>
      <c r="X1996" t="s">
        <v>2</v>
      </c>
      <c r="Y1996" t="s">
        <v>2</v>
      </c>
      <c r="Z1996">
        <v>2009</v>
      </c>
      <c r="AA1996" t="s">
        <v>1488</v>
      </c>
      <c r="AB1996" t="s">
        <v>1666</v>
      </c>
      <c r="AC1996" t="s">
        <v>196</v>
      </c>
      <c r="AD1996" t="s">
        <v>211</v>
      </c>
      <c r="AE1996" t="s">
        <v>1490</v>
      </c>
      <c r="AF1996" t="s">
        <v>1491</v>
      </c>
      <c r="AG1996" t="s">
        <v>2</v>
      </c>
      <c r="AH1996" t="s">
        <v>2</v>
      </c>
    </row>
    <row r="1997" spans="1:34">
      <c r="A1997">
        <v>7415</v>
      </c>
      <c r="B1997">
        <v>1159305</v>
      </c>
      <c r="C1997" t="s">
        <v>149</v>
      </c>
      <c r="D1997" t="str">
        <f t="shared" ca="1" si="93"/>
        <v>GCRKYZBLJY</v>
      </c>
      <c r="E1997" t="str">
        <f t="shared" ca="1" si="94"/>
        <v>Lfljqwzbtuubh</v>
      </c>
      <c r="F1997" t="s">
        <v>150</v>
      </c>
      <c r="G1997" t="s">
        <v>167</v>
      </c>
      <c r="H1997" s="149" t="str">
        <f t="shared" ca="1" si="95"/>
        <v>13/1/1995</v>
      </c>
      <c r="I1997" t="s">
        <v>1650</v>
      </c>
      <c r="J1997" t="s">
        <v>2</v>
      </c>
      <c r="K1997" t="s">
        <v>1731</v>
      </c>
      <c r="L1997" t="s">
        <v>1732</v>
      </c>
      <c r="M1997" t="s">
        <v>740</v>
      </c>
      <c r="N1997">
        <v>92</v>
      </c>
      <c r="O1997" t="s">
        <v>157</v>
      </c>
      <c r="P1997" t="s">
        <v>2</v>
      </c>
      <c r="Q1997" t="s">
        <v>2</v>
      </c>
      <c r="R1997" t="s">
        <v>2</v>
      </c>
      <c r="S1997" t="s">
        <v>2</v>
      </c>
      <c r="T1997" t="s">
        <v>2</v>
      </c>
      <c r="U1997" t="s">
        <v>2</v>
      </c>
      <c r="V1997" t="s">
        <v>2</v>
      </c>
      <c r="W1997" t="s">
        <v>2</v>
      </c>
      <c r="X1997" t="s">
        <v>2</v>
      </c>
      <c r="Y1997" t="s">
        <v>2</v>
      </c>
      <c r="Z1997">
        <v>2009</v>
      </c>
      <c r="AA1997" t="s">
        <v>1488</v>
      </c>
      <c r="AB1997" t="s">
        <v>1666</v>
      </c>
      <c r="AC1997" t="s">
        <v>196</v>
      </c>
      <c r="AD1997" t="s">
        <v>211</v>
      </c>
      <c r="AE1997" t="s">
        <v>1490</v>
      </c>
      <c r="AF1997" t="s">
        <v>1667</v>
      </c>
      <c r="AG1997" t="s">
        <v>2</v>
      </c>
      <c r="AH1997" t="s">
        <v>2</v>
      </c>
    </row>
    <row r="1998" spans="1:34">
      <c r="A1998">
        <v>7415</v>
      </c>
      <c r="B1998">
        <v>1160191</v>
      </c>
      <c r="C1998" t="s">
        <v>149</v>
      </c>
      <c r="D1998" t="str">
        <f t="shared" ca="1" si="93"/>
        <v>IXJAGUZPOA</v>
      </c>
      <c r="E1998" t="str">
        <f t="shared" ca="1" si="94"/>
        <v>Ofcxfysoqbsbo</v>
      </c>
      <c r="F1998" t="s">
        <v>150</v>
      </c>
      <c r="G1998" t="s">
        <v>167</v>
      </c>
      <c r="H1998" s="149" t="str">
        <f t="shared" ca="1" si="95"/>
        <v>12/12/1996</v>
      </c>
      <c r="I1998" t="s">
        <v>1644</v>
      </c>
      <c r="J1998" t="s">
        <v>2</v>
      </c>
      <c r="K1998" t="s">
        <v>1689</v>
      </c>
      <c r="L1998" t="s">
        <v>1690</v>
      </c>
      <c r="M1998" t="s">
        <v>470</v>
      </c>
      <c r="N1998">
        <v>93</v>
      </c>
      <c r="O1998" t="s">
        <v>157</v>
      </c>
      <c r="P1998" t="s">
        <v>2</v>
      </c>
      <c r="Q1998" t="s">
        <v>2</v>
      </c>
      <c r="R1998" t="s">
        <v>2</v>
      </c>
      <c r="S1998" t="s">
        <v>2</v>
      </c>
      <c r="T1998" t="s">
        <v>2</v>
      </c>
      <c r="U1998" t="s">
        <v>2</v>
      </c>
      <c r="V1998" t="s">
        <v>2</v>
      </c>
      <c r="W1998" t="s">
        <v>2</v>
      </c>
      <c r="X1998" t="s">
        <v>2</v>
      </c>
      <c r="Y1998" t="s">
        <v>2</v>
      </c>
      <c r="Z1998">
        <v>2009</v>
      </c>
      <c r="AA1998" t="s">
        <v>1488</v>
      </c>
      <c r="AB1998" t="s">
        <v>1698</v>
      </c>
      <c r="AC1998" t="s">
        <v>2</v>
      </c>
      <c r="AD1998" t="s">
        <v>253</v>
      </c>
      <c r="AE1998" t="s">
        <v>1490</v>
      </c>
      <c r="AF1998" t="s">
        <v>1491</v>
      </c>
      <c r="AG1998" t="s">
        <v>2</v>
      </c>
      <c r="AH1998" t="s">
        <v>2</v>
      </c>
    </row>
    <row r="1999" spans="1:34">
      <c r="A1999">
        <v>7415</v>
      </c>
      <c r="B1999">
        <v>1160331</v>
      </c>
      <c r="C1999" t="s">
        <v>149</v>
      </c>
      <c r="D1999" t="str">
        <f t="shared" ca="1" si="93"/>
        <v>WSTSGLPCCC</v>
      </c>
      <c r="E1999" t="str">
        <f t="shared" ca="1" si="94"/>
        <v>Gswgvdclntuig</v>
      </c>
      <c r="F1999" t="s">
        <v>150</v>
      </c>
      <c r="G1999" t="s">
        <v>167</v>
      </c>
      <c r="H1999" s="149" t="str">
        <f t="shared" ca="1" si="95"/>
        <v>18/12/1997</v>
      </c>
      <c r="I1999" t="s">
        <v>1650</v>
      </c>
      <c r="J1999" t="s">
        <v>2</v>
      </c>
      <c r="K1999" t="s">
        <v>1731</v>
      </c>
      <c r="L1999" t="s">
        <v>1732</v>
      </c>
      <c r="M1999" t="s">
        <v>740</v>
      </c>
      <c r="N1999">
        <v>92</v>
      </c>
      <c r="O1999" t="s">
        <v>157</v>
      </c>
      <c r="P1999" t="s">
        <v>2</v>
      </c>
      <c r="Q1999" t="s">
        <v>2</v>
      </c>
      <c r="R1999" t="s">
        <v>2</v>
      </c>
      <c r="S1999" t="s">
        <v>2</v>
      </c>
      <c r="T1999" t="s">
        <v>2</v>
      </c>
      <c r="U1999" t="s">
        <v>2</v>
      </c>
      <c r="V1999" t="s">
        <v>2</v>
      </c>
      <c r="W1999" t="s">
        <v>2</v>
      </c>
      <c r="X1999" t="s">
        <v>2</v>
      </c>
      <c r="Y1999" t="s">
        <v>2</v>
      </c>
      <c r="Z1999">
        <v>2010</v>
      </c>
      <c r="AA1999" t="s">
        <v>1488</v>
      </c>
      <c r="AB1999" t="s">
        <v>1645</v>
      </c>
      <c r="AC1999" t="s">
        <v>2</v>
      </c>
      <c r="AD1999" t="s">
        <v>238</v>
      </c>
      <c r="AE1999" t="s">
        <v>1490</v>
      </c>
      <c r="AF1999" t="s">
        <v>1491</v>
      </c>
      <c r="AG1999" t="s">
        <v>2</v>
      </c>
      <c r="AH1999" t="s">
        <v>2</v>
      </c>
    </row>
    <row r="2000" spans="1:34">
      <c r="A2000">
        <v>7415</v>
      </c>
      <c r="B2000">
        <v>1160451</v>
      </c>
      <c r="C2000" t="s">
        <v>183</v>
      </c>
      <c r="D2000" t="str">
        <f t="shared" ca="1" si="93"/>
        <v>URZNWEEQGU</v>
      </c>
      <c r="E2000" t="str">
        <f t="shared" ca="1" si="94"/>
        <v>Mlaqmatshbozn</v>
      </c>
      <c r="F2000" t="s">
        <v>150</v>
      </c>
      <c r="G2000" t="s">
        <v>167</v>
      </c>
      <c r="H2000" s="149" t="str">
        <f t="shared" ca="1" si="95"/>
        <v>3/12/1997</v>
      </c>
      <c r="I2000" t="s">
        <v>1650</v>
      </c>
      <c r="J2000" t="s">
        <v>2</v>
      </c>
      <c r="K2000" t="s">
        <v>2</v>
      </c>
      <c r="L2000" t="s">
        <v>1906</v>
      </c>
      <c r="M2000" t="s">
        <v>1907</v>
      </c>
      <c r="N2000">
        <v>94</v>
      </c>
      <c r="O2000" t="s">
        <v>157</v>
      </c>
      <c r="P2000" t="s">
        <v>1821</v>
      </c>
      <c r="Q2000" t="s">
        <v>2</v>
      </c>
      <c r="R2000" t="s">
        <v>1821</v>
      </c>
      <c r="S2000" t="s">
        <v>2</v>
      </c>
      <c r="T2000" t="s">
        <v>2</v>
      </c>
      <c r="U2000" t="s">
        <v>2</v>
      </c>
      <c r="V2000" t="s">
        <v>2</v>
      </c>
      <c r="W2000" t="s">
        <v>2</v>
      </c>
      <c r="X2000" t="s">
        <v>2</v>
      </c>
      <c r="Y2000" t="s">
        <v>2</v>
      </c>
      <c r="Z2000" t="s">
        <v>2</v>
      </c>
      <c r="AA2000" t="s">
        <v>1660</v>
      </c>
      <c r="AB2000" t="s">
        <v>2</v>
      </c>
      <c r="AC2000" t="s">
        <v>2</v>
      </c>
      <c r="AD2000" t="s">
        <v>2</v>
      </c>
      <c r="AE2000" t="s">
        <v>1490</v>
      </c>
      <c r="AF2000" t="s">
        <v>1671</v>
      </c>
      <c r="AG2000" t="s">
        <v>2</v>
      </c>
      <c r="AH2000" t="s">
        <v>2</v>
      </c>
    </row>
    <row r="2001" spans="1:34">
      <c r="A2001">
        <v>7415</v>
      </c>
      <c r="B2001">
        <v>1161402</v>
      </c>
      <c r="C2001" t="s">
        <v>149</v>
      </c>
      <c r="D2001" t="str">
        <f t="shared" ca="1" si="93"/>
        <v>WCINQGOJNJ</v>
      </c>
      <c r="E2001" t="str">
        <f t="shared" ca="1" si="94"/>
        <v>Tuwezeudofwou</v>
      </c>
      <c r="F2001" t="s">
        <v>150</v>
      </c>
      <c r="G2001" t="s">
        <v>167</v>
      </c>
      <c r="H2001" s="149" t="str">
        <f t="shared" ca="1" si="95"/>
        <v>12/9/1997</v>
      </c>
      <c r="I2001" t="s">
        <v>1644</v>
      </c>
      <c r="J2001" t="s">
        <v>2</v>
      </c>
      <c r="K2001" t="s">
        <v>2</v>
      </c>
      <c r="L2001" t="s">
        <v>2</v>
      </c>
      <c r="M2001" t="s">
        <v>2</v>
      </c>
      <c r="N2001" t="s">
        <v>2</v>
      </c>
      <c r="O2001" t="s">
        <v>2</v>
      </c>
      <c r="P2001" t="s">
        <v>2</v>
      </c>
      <c r="Q2001" t="s">
        <v>2</v>
      </c>
      <c r="R2001" t="s">
        <v>2</v>
      </c>
      <c r="S2001" t="s">
        <v>2</v>
      </c>
      <c r="T2001" t="s">
        <v>2</v>
      </c>
      <c r="U2001" t="s">
        <v>2</v>
      </c>
      <c r="V2001" t="s">
        <v>2</v>
      </c>
      <c r="W2001" t="s">
        <v>2</v>
      </c>
      <c r="X2001" t="s">
        <v>2</v>
      </c>
      <c r="Y2001" t="s">
        <v>2</v>
      </c>
      <c r="Z2001">
        <v>2008</v>
      </c>
      <c r="AA2001" t="s">
        <v>1488</v>
      </c>
      <c r="AB2001" t="s">
        <v>1653</v>
      </c>
      <c r="AC2001" t="s">
        <v>2</v>
      </c>
      <c r="AD2001" t="s">
        <v>1654</v>
      </c>
      <c r="AE2001" t="s">
        <v>1490</v>
      </c>
      <c r="AF2001" t="s">
        <v>1700</v>
      </c>
      <c r="AG2001" t="s">
        <v>2</v>
      </c>
      <c r="AH2001" t="s">
        <v>2</v>
      </c>
    </row>
    <row r="2002" spans="1:34">
      <c r="A2002">
        <v>7415</v>
      </c>
      <c r="B2002">
        <v>1162468</v>
      </c>
      <c r="C2002" t="s">
        <v>183</v>
      </c>
      <c r="D2002" t="str">
        <f t="shared" ca="1" si="93"/>
        <v>SPVLZSNHWF</v>
      </c>
      <c r="E2002" t="str">
        <f t="shared" ca="1" si="94"/>
        <v>Zjqacetdlwidm</v>
      </c>
      <c r="F2002" t="s">
        <v>150</v>
      </c>
      <c r="G2002" t="s">
        <v>167</v>
      </c>
      <c r="H2002" s="149" t="str">
        <f t="shared" ca="1" si="95"/>
        <v>21/4/1997</v>
      </c>
      <c r="I2002" t="s">
        <v>1644</v>
      </c>
      <c r="J2002" t="s">
        <v>2</v>
      </c>
      <c r="K2002" t="s">
        <v>2</v>
      </c>
      <c r="L2002" t="s">
        <v>2</v>
      </c>
      <c r="M2002" t="s">
        <v>2</v>
      </c>
      <c r="N2002" t="s">
        <v>2</v>
      </c>
      <c r="O2002" t="s">
        <v>2</v>
      </c>
      <c r="P2002" t="s">
        <v>2</v>
      </c>
      <c r="Q2002" t="s">
        <v>2</v>
      </c>
      <c r="R2002" t="s">
        <v>2</v>
      </c>
      <c r="S2002" t="s">
        <v>2</v>
      </c>
      <c r="T2002" t="s">
        <v>2</v>
      </c>
      <c r="U2002" t="s">
        <v>2</v>
      </c>
      <c r="V2002" t="s">
        <v>2</v>
      </c>
      <c r="W2002" t="s">
        <v>2</v>
      </c>
      <c r="X2002" t="s">
        <v>2</v>
      </c>
      <c r="Y2002" t="s">
        <v>2</v>
      </c>
      <c r="Z2002">
        <v>2010</v>
      </c>
      <c r="AA2002" t="s">
        <v>1488</v>
      </c>
      <c r="AB2002" t="s">
        <v>1489</v>
      </c>
      <c r="AC2002" t="s">
        <v>2</v>
      </c>
      <c r="AD2002" t="s">
        <v>1908</v>
      </c>
      <c r="AE2002" t="s">
        <v>1490</v>
      </c>
      <c r="AF2002" t="s">
        <v>1491</v>
      </c>
      <c r="AG2002" t="s">
        <v>2</v>
      </c>
      <c r="AH2002" t="s">
        <v>2</v>
      </c>
    </row>
    <row r="2003" spans="1:34">
      <c r="A2003">
        <v>7415</v>
      </c>
      <c r="B2003">
        <v>1162620</v>
      </c>
      <c r="C2003" t="s">
        <v>149</v>
      </c>
      <c r="D2003" t="str">
        <f t="shared" ca="1" si="93"/>
        <v>FYPEECYCMI</v>
      </c>
      <c r="E2003" t="str">
        <f t="shared" ca="1" si="94"/>
        <v>Gafvatladhtgp</v>
      </c>
      <c r="F2003" t="s">
        <v>150</v>
      </c>
      <c r="G2003" t="s">
        <v>167</v>
      </c>
      <c r="H2003" s="149" t="str">
        <f t="shared" ca="1" si="95"/>
        <v>8/11/1995</v>
      </c>
      <c r="I2003" t="s">
        <v>1650</v>
      </c>
      <c r="J2003" t="s">
        <v>2</v>
      </c>
      <c r="K2003" t="s">
        <v>1909</v>
      </c>
      <c r="L2003" t="s">
        <v>1910</v>
      </c>
      <c r="M2003" t="s">
        <v>1216</v>
      </c>
      <c r="N2003">
        <v>91</v>
      </c>
      <c r="O2003" t="s">
        <v>157</v>
      </c>
      <c r="P2003" t="s">
        <v>2</v>
      </c>
      <c r="Q2003" t="s">
        <v>2</v>
      </c>
      <c r="R2003" t="s">
        <v>2</v>
      </c>
      <c r="S2003" t="s">
        <v>2</v>
      </c>
      <c r="T2003" t="s">
        <v>2</v>
      </c>
      <c r="U2003" t="s">
        <v>2</v>
      </c>
      <c r="V2003" t="s">
        <v>2</v>
      </c>
      <c r="W2003" t="s">
        <v>2</v>
      </c>
      <c r="X2003" t="s">
        <v>2</v>
      </c>
      <c r="Y2003" t="s">
        <v>2</v>
      </c>
      <c r="Z2003">
        <v>2010</v>
      </c>
      <c r="AA2003" t="s">
        <v>1488</v>
      </c>
      <c r="AB2003" t="s">
        <v>1666</v>
      </c>
      <c r="AC2003" t="s">
        <v>196</v>
      </c>
      <c r="AD2003" t="s">
        <v>211</v>
      </c>
      <c r="AE2003" t="s">
        <v>1661</v>
      </c>
      <c r="AF2003" t="s">
        <v>1491</v>
      </c>
      <c r="AG2003" t="s">
        <v>2</v>
      </c>
      <c r="AH2003" t="s">
        <v>2</v>
      </c>
    </row>
    <row r="2004" spans="1:34">
      <c r="A2004">
        <v>7415</v>
      </c>
      <c r="B2004">
        <v>1162712</v>
      </c>
      <c r="C2004" t="s">
        <v>149</v>
      </c>
      <c r="D2004" t="str">
        <f t="shared" ca="1" si="93"/>
        <v>WHALAAIKPK</v>
      </c>
      <c r="E2004" t="str">
        <f t="shared" ca="1" si="94"/>
        <v>Ucgcidoogjrch</v>
      </c>
      <c r="F2004" t="s">
        <v>150</v>
      </c>
      <c r="G2004" t="s">
        <v>167</v>
      </c>
      <c r="H2004" s="149" t="str">
        <f t="shared" ca="1" si="95"/>
        <v>22/9/1997</v>
      </c>
      <c r="I2004" t="s">
        <v>1650</v>
      </c>
      <c r="J2004" t="s">
        <v>2</v>
      </c>
      <c r="K2004" t="s">
        <v>1809</v>
      </c>
      <c r="L2004" t="s">
        <v>1810</v>
      </c>
      <c r="M2004" t="s">
        <v>219</v>
      </c>
      <c r="N2004">
        <v>77</v>
      </c>
      <c r="O2004" t="s">
        <v>157</v>
      </c>
      <c r="P2004" t="s">
        <v>2</v>
      </c>
      <c r="Q2004" t="s">
        <v>2</v>
      </c>
      <c r="R2004" t="s">
        <v>2</v>
      </c>
      <c r="S2004" t="s">
        <v>2</v>
      </c>
      <c r="T2004" t="s">
        <v>2</v>
      </c>
      <c r="U2004" t="s">
        <v>2</v>
      </c>
      <c r="V2004" t="s">
        <v>2</v>
      </c>
      <c r="W2004" t="s">
        <v>2</v>
      </c>
      <c r="X2004" t="s">
        <v>2</v>
      </c>
      <c r="Y2004" t="s">
        <v>2</v>
      </c>
      <c r="Z2004">
        <v>2010</v>
      </c>
      <c r="AA2004" t="s">
        <v>1488</v>
      </c>
      <c r="AB2004" t="s">
        <v>1666</v>
      </c>
      <c r="AC2004" t="s">
        <v>196</v>
      </c>
      <c r="AD2004" t="s">
        <v>211</v>
      </c>
      <c r="AE2004" t="s">
        <v>1490</v>
      </c>
      <c r="AF2004" t="s">
        <v>1491</v>
      </c>
      <c r="AG2004" t="s">
        <v>2</v>
      </c>
      <c r="AH2004" t="s">
        <v>2</v>
      </c>
    </row>
    <row r="2005" spans="1:34">
      <c r="A2005">
        <v>7415</v>
      </c>
      <c r="B2005">
        <v>1162731</v>
      </c>
      <c r="C2005" t="s">
        <v>149</v>
      </c>
      <c r="D2005" t="str">
        <f t="shared" ca="1" si="93"/>
        <v>OXFLTCBBED</v>
      </c>
      <c r="E2005" t="str">
        <f t="shared" ca="1" si="94"/>
        <v>Wfjuebtflyore</v>
      </c>
      <c r="F2005" t="s">
        <v>150</v>
      </c>
      <c r="G2005" t="s">
        <v>167</v>
      </c>
      <c r="H2005" s="149" t="str">
        <f t="shared" ca="1" si="95"/>
        <v>6/3/1996</v>
      </c>
      <c r="I2005" t="s">
        <v>1650</v>
      </c>
      <c r="J2005" t="s">
        <v>2</v>
      </c>
      <c r="K2005" t="s">
        <v>1809</v>
      </c>
      <c r="L2005" t="s">
        <v>1810</v>
      </c>
      <c r="M2005" t="s">
        <v>219</v>
      </c>
      <c r="N2005">
        <v>77</v>
      </c>
      <c r="O2005" t="s">
        <v>157</v>
      </c>
      <c r="P2005" t="s">
        <v>2</v>
      </c>
      <c r="Q2005" t="s">
        <v>2</v>
      </c>
      <c r="R2005" t="s">
        <v>2</v>
      </c>
      <c r="S2005" t="s">
        <v>2</v>
      </c>
      <c r="T2005" t="s">
        <v>2</v>
      </c>
      <c r="U2005" t="s">
        <v>2</v>
      </c>
      <c r="V2005" t="s">
        <v>2</v>
      </c>
      <c r="W2005" t="s">
        <v>2</v>
      </c>
      <c r="X2005" t="s">
        <v>2</v>
      </c>
      <c r="Y2005" t="s">
        <v>2</v>
      </c>
      <c r="Z2005">
        <v>2009</v>
      </c>
      <c r="AA2005" t="s">
        <v>1488</v>
      </c>
      <c r="AB2005" t="s">
        <v>1733</v>
      </c>
      <c r="AC2005" t="s">
        <v>2</v>
      </c>
      <c r="AD2005" t="s">
        <v>1774</v>
      </c>
      <c r="AE2005" t="s">
        <v>1490</v>
      </c>
      <c r="AF2005" t="s">
        <v>1667</v>
      </c>
      <c r="AG2005" t="s">
        <v>2</v>
      </c>
      <c r="AH2005" t="s">
        <v>2</v>
      </c>
    </row>
    <row r="2006" spans="1:34">
      <c r="A2006">
        <v>7415</v>
      </c>
      <c r="B2006">
        <v>1162954</v>
      </c>
      <c r="C2006" t="s">
        <v>149</v>
      </c>
      <c r="D2006" t="str">
        <f t="shared" ca="1" si="93"/>
        <v>ZHMBFUZBZJ</v>
      </c>
      <c r="E2006" t="str">
        <f t="shared" ca="1" si="94"/>
        <v>Rzgvrwiapvxcc</v>
      </c>
      <c r="F2006" t="s">
        <v>150</v>
      </c>
      <c r="G2006" t="s">
        <v>167</v>
      </c>
      <c r="H2006" s="149" t="str">
        <f t="shared" ca="1" si="95"/>
        <v>7/7/1996</v>
      </c>
      <c r="I2006" t="s">
        <v>1644</v>
      </c>
      <c r="J2006" t="s">
        <v>2</v>
      </c>
      <c r="K2006" t="s">
        <v>2</v>
      </c>
      <c r="L2006" t="s">
        <v>2</v>
      </c>
      <c r="M2006" t="s">
        <v>2</v>
      </c>
      <c r="N2006" t="s">
        <v>2</v>
      </c>
      <c r="O2006" t="s">
        <v>2</v>
      </c>
      <c r="P2006" t="s">
        <v>2</v>
      </c>
      <c r="Q2006" t="s">
        <v>2</v>
      </c>
      <c r="R2006" t="s">
        <v>2</v>
      </c>
      <c r="S2006" t="s">
        <v>2</v>
      </c>
      <c r="T2006" t="s">
        <v>2</v>
      </c>
      <c r="U2006" t="s">
        <v>2</v>
      </c>
      <c r="V2006" t="s">
        <v>2</v>
      </c>
      <c r="W2006" t="s">
        <v>2</v>
      </c>
      <c r="X2006" t="s">
        <v>2</v>
      </c>
      <c r="Y2006" t="s">
        <v>2</v>
      </c>
      <c r="Z2006">
        <v>2007</v>
      </c>
      <c r="AA2006" t="s">
        <v>1488</v>
      </c>
      <c r="AB2006" t="s">
        <v>1666</v>
      </c>
      <c r="AC2006" t="s">
        <v>199</v>
      </c>
      <c r="AD2006" t="s">
        <v>201</v>
      </c>
      <c r="AE2006" t="s">
        <v>1490</v>
      </c>
      <c r="AF2006" t="s">
        <v>1700</v>
      </c>
      <c r="AG2006" t="s">
        <v>2</v>
      </c>
      <c r="AH2006" t="s">
        <v>2</v>
      </c>
    </row>
    <row r="2007" spans="1:34">
      <c r="A2007">
        <v>7415</v>
      </c>
      <c r="B2007">
        <v>1163132</v>
      </c>
      <c r="C2007" t="s">
        <v>183</v>
      </c>
      <c r="D2007" t="str">
        <f t="shared" ca="1" si="93"/>
        <v>TAKITONGOW</v>
      </c>
      <c r="E2007" t="str">
        <f t="shared" ca="1" si="94"/>
        <v>Dzzuxqkntmtwc</v>
      </c>
      <c r="F2007" t="s">
        <v>150</v>
      </c>
      <c r="G2007" t="s">
        <v>151</v>
      </c>
      <c r="H2007" s="149" t="str">
        <f t="shared" ca="1" si="95"/>
        <v>28/11/1997</v>
      </c>
      <c r="I2007" t="s">
        <v>1644</v>
      </c>
      <c r="J2007" t="s">
        <v>2</v>
      </c>
      <c r="K2007" t="s">
        <v>2</v>
      </c>
      <c r="L2007" t="s">
        <v>2</v>
      </c>
      <c r="M2007" t="s">
        <v>2</v>
      </c>
      <c r="N2007" t="s">
        <v>2</v>
      </c>
      <c r="O2007" t="s">
        <v>2</v>
      </c>
      <c r="P2007" t="s">
        <v>2</v>
      </c>
      <c r="Q2007" t="s">
        <v>2</v>
      </c>
      <c r="R2007" t="s">
        <v>2</v>
      </c>
      <c r="S2007" t="s">
        <v>2</v>
      </c>
      <c r="T2007" t="s">
        <v>2</v>
      </c>
      <c r="U2007" t="s">
        <v>2</v>
      </c>
      <c r="V2007" t="s">
        <v>2</v>
      </c>
      <c r="W2007" t="s">
        <v>2</v>
      </c>
      <c r="X2007" t="s">
        <v>2</v>
      </c>
      <c r="Y2007" t="s">
        <v>2</v>
      </c>
      <c r="Z2007">
        <v>2008</v>
      </c>
      <c r="AA2007" t="s">
        <v>1660</v>
      </c>
      <c r="AB2007" t="s">
        <v>2</v>
      </c>
      <c r="AC2007" t="s">
        <v>2</v>
      </c>
      <c r="AD2007" t="s">
        <v>2</v>
      </c>
      <c r="AE2007" t="s">
        <v>1661</v>
      </c>
      <c r="AF2007" t="s">
        <v>1728</v>
      </c>
      <c r="AG2007" t="s">
        <v>2</v>
      </c>
      <c r="AH2007" t="s">
        <v>2</v>
      </c>
    </row>
    <row r="2008" spans="1:34">
      <c r="A2008">
        <v>7415</v>
      </c>
      <c r="B2008">
        <v>1164082</v>
      </c>
      <c r="C2008" t="s">
        <v>149</v>
      </c>
      <c r="D2008" t="str">
        <f t="shared" ca="1" si="93"/>
        <v>ZJDZGVBTLS</v>
      </c>
      <c r="E2008" t="str">
        <f t="shared" ca="1" si="94"/>
        <v>Iwqghmwwrvnkr</v>
      </c>
      <c r="F2008" t="s">
        <v>150</v>
      </c>
      <c r="G2008" t="s">
        <v>167</v>
      </c>
      <c r="H2008" s="149" t="str">
        <f t="shared" ca="1" si="95"/>
        <v>13/10/1996</v>
      </c>
      <c r="I2008" t="s">
        <v>1650</v>
      </c>
      <c r="J2008" t="s">
        <v>2</v>
      </c>
      <c r="K2008" t="s">
        <v>1911</v>
      </c>
      <c r="L2008" t="s">
        <v>1912</v>
      </c>
      <c r="M2008" t="s">
        <v>1913</v>
      </c>
      <c r="N2008">
        <v>972</v>
      </c>
      <c r="O2008" t="s">
        <v>157</v>
      </c>
      <c r="P2008" t="s">
        <v>2</v>
      </c>
      <c r="Q2008" t="s">
        <v>2</v>
      </c>
      <c r="R2008" t="s">
        <v>2</v>
      </c>
      <c r="S2008" t="s">
        <v>2</v>
      </c>
      <c r="T2008" t="s">
        <v>2</v>
      </c>
      <c r="U2008" t="s">
        <v>2</v>
      </c>
      <c r="V2008" t="s">
        <v>2</v>
      </c>
      <c r="W2008" t="s">
        <v>2</v>
      </c>
      <c r="X2008" t="s">
        <v>2</v>
      </c>
      <c r="Y2008" t="s">
        <v>2</v>
      </c>
      <c r="Z2008" t="s">
        <v>2</v>
      </c>
      <c r="AA2008" t="s">
        <v>1488</v>
      </c>
      <c r="AB2008" t="s">
        <v>1666</v>
      </c>
      <c r="AC2008" t="s">
        <v>199</v>
      </c>
      <c r="AD2008" t="s">
        <v>201</v>
      </c>
      <c r="AE2008" t="s">
        <v>1490</v>
      </c>
      <c r="AF2008" t="s">
        <v>1671</v>
      </c>
      <c r="AG2008" t="s">
        <v>2</v>
      </c>
      <c r="AH2008" t="s">
        <v>2</v>
      </c>
    </row>
    <row r="2009" spans="1:34">
      <c r="A2009">
        <v>7415</v>
      </c>
      <c r="B2009">
        <v>1164175</v>
      </c>
      <c r="C2009" t="s">
        <v>149</v>
      </c>
      <c r="D2009" t="str">
        <f t="shared" ca="1" si="93"/>
        <v>GUZMUBKVTQ</v>
      </c>
      <c r="E2009" t="str">
        <f t="shared" ca="1" si="94"/>
        <v>Uqpcxtzvmjzag</v>
      </c>
      <c r="F2009" t="s">
        <v>150</v>
      </c>
      <c r="G2009" t="s">
        <v>167</v>
      </c>
      <c r="H2009" s="149" t="str">
        <f t="shared" ca="1" si="95"/>
        <v>28/8/1996</v>
      </c>
      <c r="I2009" t="s">
        <v>1650</v>
      </c>
      <c r="J2009" t="s">
        <v>2</v>
      </c>
      <c r="K2009" t="s">
        <v>1684</v>
      </c>
      <c r="L2009" t="s">
        <v>1685</v>
      </c>
      <c r="M2009" t="s">
        <v>223</v>
      </c>
      <c r="N2009">
        <v>75</v>
      </c>
      <c r="O2009" t="s">
        <v>157</v>
      </c>
      <c r="P2009" t="s">
        <v>2</v>
      </c>
      <c r="Q2009" t="s">
        <v>2</v>
      </c>
      <c r="R2009" t="s">
        <v>2</v>
      </c>
      <c r="S2009" t="s">
        <v>2</v>
      </c>
      <c r="T2009" t="s">
        <v>2</v>
      </c>
      <c r="U2009" t="s">
        <v>2</v>
      </c>
      <c r="V2009" t="s">
        <v>2</v>
      </c>
      <c r="W2009" t="s">
        <v>2</v>
      </c>
      <c r="X2009" t="s">
        <v>2</v>
      </c>
      <c r="Y2009" t="s">
        <v>2</v>
      </c>
      <c r="Z2009">
        <v>2009</v>
      </c>
      <c r="AA2009" t="s">
        <v>1488</v>
      </c>
      <c r="AB2009" t="s">
        <v>1666</v>
      </c>
      <c r="AC2009" t="s">
        <v>196</v>
      </c>
      <c r="AD2009" t="s">
        <v>211</v>
      </c>
      <c r="AE2009" t="s">
        <v>1718</v>
      </c>
      <c r="AF2009" t="s">
        <v>1667</v>
      </c>
      <c r="AG2009" t="s">
        <v>2</v>
      </c>
      <c r="AH2009" t="s">
        <v>2</v>
      </c>
    </row>
    <row r="2010" spans="1:34">
      <c r="A2010">
        <v>7415</v>
      </c>
      <c r="B2010">
        <v>1164671</v>
      </c>
      <c r="C2010" t="s">
        <v>149</v>
      </c>
      <c r="D2010" t="str">
        <f t="shared" ca="1" si="93"/>
        <v>HKZOLRBDKA</v>
      </c>
      <c r="E2010" t="str">
        <f t="shared" ca="1" si="94"/>
        <v>Mgunwxsfnmspj</v>
      </c>
      <c r="F2010" t="s">
        <v>150</v>
      </c>
      <c r="G2010" t="s">
        <v>167</v>
      </c>
      <c r="H2010" s="149" t="str">
        <f t="shared" ca="1" si="95"/>
        <v>5/7/1996</v>
      </c>
      <c r="I2010" t="s">
        <v>1650</v>
      </c>
      <c r="J2010" t="s">
        <v>2</v>
      </c>
      <c r="K2010" t="s">
        <v>1687</v>
      </c>
      <c r="L2010" t="s">
        <v>1688</v>
      </c>
      <c r="M2010" t="s">
        <v>369</v>
      </c>
      <c r="N2010">
        <v>93</v>
      </c>
      <c r="O2010" t="s">
        <v>157</v>
      </c>
      <c r="P2010" t="s">
        <v>2</v>
      </c>
      <c r="Q2010" t="s">
        <v>2</v>
      </c>
      <c r="R2010" t="s">
        <v>2</v>
      </c>
      <c r="S2010" t="s">
        <v>2</v>
      </c>
      <c r="T2010" t="s">
        <v>2</v>
      </c>
      <c r="U2010" t="s">
        <v>2</v>
      </c>
      <c r="V2010" t="s">
        <v>2</v>
      </c>
      <c r="W2010" t="s">
        <v>2</v>
      </c>
      <c r="X2010" t="s">
        <v>2</v>
      </c>
      <c r="Y2010" t="s">
        <v>2</v>
      </c>
      <c r="Z2010">
        <v>2009</v>
      </c>
      <c r="AA2010" t="s">
        <v>1488</v>
      </c>
      <c r="AB2010" t="s">
        <v>1666</v>
      </c>
      <c r="AC2010" t="s">
        <v>196</v>
      </c>
      <c r="AD2010" t="s">
        <v>197</v>
      </c>
      <c r="AE2010" t="s">
        <v>1490</v>
      </c>
      <c r="AF2010" t="s">
        <v>1491</v>
      </c>
      <c r="AG2010" t="s">
        <v>2</v>
      </c>
      <c r="AH2010" t="s">
        <v>2</v>
      </c>
    </row>
    <row r="2011" spans="1:34">
      <c r="A2011">
        <v>7415</v>
      </c>
      <c r="B2011">
        <v>1165203</v>
      </c>
      <c r="C2011" t="s">
        <v>149</v>
      </c>
      <c r="D2011" t="str">
        <f t="shared" ca="1" si="93"/>
        <v>IRHXJOOZSC</v>
      </c>
      <c r="E2011" t="str">
        <f t="shared" ca="1" si="94"/>
        <v>Tulqyivvizeto</v>
      </c>
      <c r="F2011" t="s">
        <v>150</v>
      </c>
      <c r="G2011" t="s">
        <v>167</v>
      </c>
      <c r="H2011" s="149" t="str">
        <f t="shared" ca="1" si="95"/>
        <v>17/6/1996</v>
      </c>
      <c r="I2011" t="s">
        <v>1644</v>
      </c>
      <c r="J2011" t="s">
        <v>2</v>
      </c>
      <c r="K2011" t="s">
        <v>2</v>
      </c>
      <c r="L2011" t="s">
        <v>2</v>
      </c>
      <c r="M2011" t="s">
        <v>2</v>
      </c>
      <c r="N2011" t="s">
        <v>2</v>
      </c>
      <c r="O2011" t="s">
        <v>2</v>
      </c>
      <c r="P2011" t="s">
        <v>2</v>
      </c>
      <c r="Q2011" t="s">
        <v>2</v>
      </c>
      <c r="R2011" t="s">
        <v>2</v>
      </c>
      <c r="S2011" t="s">
        <v>2</v>
      </c>
      <c r="T2011" t="s">
        <v>2</v>
      </c>
      <c r="U2011" t="s">
        <v>2</v>
      </c>
      <c r="V2011" t="s">
        <v>2</v>
      </c>
      <c r="W2011" t="s">
        <v>2</v>
      </c>
      <c r="X2011" t="s">
        <v>2</v>
      </c>
      <c r="Y2011" t="s">
        <v>2</v>
      </c>
      <c r="Z2011" t="s">
        <v>2</v>
      </c>
      <c r="AA2011" t="s">
        <v>1488</v>
      </c>
      <c r="AB2011" t="s">
        <v>1489</v>
      </c>
      <c r="AC2011" t="s">
        <v>2</v>
      </c>
      <c r="AD2011" t="s">
        <v>206</v>
      </c>
      <c r="AE2011" t="s">
        <v>1490</v>
      </c>
      <c r="AF2011" t="s">
        <v>1491</v>
      </c>
      <c r="AG2011" t="s">
        <v>2</v>
      </c>
      <c r="AH2011" t="s">
        <v>2</v>
      </c>
    </row>
    <row r="2012" spans="1:34">
      <c r="A2012">
        <v>7415</v>
      </c>
      <c r="B2012">
        <v>1165317</v>
      </c>
      <c r="C2012" t="s">
        <v>149</v>
      </c>
      <c r="D2012" t="str">
        <f t="shared" ca="1" si="93"/>
        <v>JHQRXANQHS</v>
      </c>
      <c r="E2012" t="str">
        <f t="shared" ca="1" si="94"/>
        <v>Aosrovtpkjcfb</v>
      </c>
      <c r="F2012" t="s">
        <v>150</v>
      </c>
      <c r="G2012" t="s">
        <v>167</v>
      </c>
      <c r="H2012" s="149" t="str">
        <f t="shared" ca="1" si="95"/>
        <v>20/1/1996</v>
      </c>
      <c r="I2012" t="s">
        <v>1650</v>
      </c>
      <c r="J2012" t="s">
        <v>2</v>
      </c>
      <c r="K2012" t="s">
        <v>1759</v>
      </c>
      <c r="L2012" t="s">
        <v>1760</v>
      </c>
      <c r="M2012" t="s">
        <v>350</v>
      </c>
      <c r="N2012">
        <v>95</v>
      </c>
      <c r="O2012" t="s">
        <v>157</v>
      </c>
      <c r="P2012" t="s">
        <v>2</v>
      </c>
      <c r="Q2012" t="s">
        <v>2</v>
      </c>
      <c r="R2012" t="s">
        <v>2</v>
      </c>
      <c r="S2012" t="s">
        <v>2</v>
      </c>
      <c r="T2012" t="s">
        <v>2</v>
      </c>
      <c r="U2012" t="s">
        <v>2</v>
      </c>
      <c r="V2012" t="s">
        <v>2</v>
      </c>
      <c r="W2012" t="s">
        <v>2</v>
      </c>
      <c r="X2012" t="s">
        <v>2</v>
      </c>
      <c r="Y2012" t="s">
        <v>2</v>
      </c>
      <c r="Z2012">
        <v>2010</v>
      </c>
      <c r="AA2012" t="s">
        <v>1488</v>
      </c>
      <c r="AB2012" t="s">
        <v>1666</v>
      </c>
      <c r="AC2012" t="s">
        <v>199</v>
      </c>
      <c r="AD2012" t="s">
        <v>200</v>
      </c>
      <c r="AE2012" t="s">
        <v>1490</v>
      </c>
      <c r="AF2012" t="s">
        <v>1491</v>
      </c>
      <c r="AG2012" t="s">
        <v>2</v>
      </c>
      <c r="AH2012" t="s">
        <v>2</v>
      </c>
    </row>
    <row r="2013" spans="1:34">
      <c r="A2013">
        <v>7415</v>
      </c>
      <c r="B2013">
        <v>1165369</v>
      </c>
      <c r="C2013" t="s">
        <v>183</v>
      </c>
      <c r="D2013" t="str">
        <f t="shared" ca="1" si="93"/>
        <v>CNNRQCPQEE</v>
      </c>
      <c r="E2013" t="str">
        <f t="shared" ca="1" si="94"/>
        <v>Ergtftnxkqeij</v>
      </c>
      <c r="F2013" t="s">
        <v>150</v>
      </c>
      <c r="G2013" t="s">
        <v>167</v>
      </c>
      <c r="H2013" s="149" t="str">
        <f t="shared" ca="1" si="95"/>
        <v>5/7/1996</v>
      </c>
      <c r="I2013" t="s">
        <v>1650</v>
      </c>
      <c r="J2013" t="s">
        <v>2</v>
      </c>
      <c r="K2013" t="s">
        <v>1651</v>
      </c>
      <c r="L2013" t="s">
        <v>1652</v>
      </c>
      <c r="M2013" t="s">
        <v>223</v>
      </c>
      <c r="N2013">
        <v>75</v>
      </c>
      <c r="O2013" t="s">
        <v>157</v>
      </c>
      <c r="P2013" t="s">
        <v>2</v>
      </c>
      <c r="Q2013" t="s">
        <v>2</v>
      </c>
      <c r="R2013" t="s">
        <v>2</v>
      </c>
      <c r="S2013" t="s">
        <v>2</v>
      </c>
      <c r="T2013" t="s">
        <v>2</v>
      </c>
      <c r="U2013" t="s">
        <v>2</v>
      </c>
      <c r="V2013" t="s">
        <v>2</v>
      </c>
      <c r="W2013" t="s">
        <v>2</v>
      </c>
      <c r="X2013" t="s">
        <v>2</v>
      </c>
      <c r="Y2013" t="s">
        <v>2</v>
      </c>
      <c r="Z2013">
        <v>2010</v>
      </c>
      <c r="AA2013" t="s">
        <v>1488</v>
      </c>
      <c r="AB2013" t="s">
        <v>1666</v>
      </c>
      <c r="AC2013" t="s">
        <v>196</v>
      </c>
      <c r="AD2013" t="s">
        <v>197</v>
      </c>
      <c r="AE2013" t="s">
        <v>1649</v>
      </c>
      <c r="AF2013" t="s">
        <v>1491</v>
      </c>
      <c r="AG2013" t="s">
        <v>2</v>
      </c>
      <c r="AH2013" t="s">
        <v>2</v>
      </c>
    </row>
    <row r="2014" spans="1:34">
      <c r="A2014">
        <v>7415</v>
      </c>
      <c r="B2014">
        <v>1166029</v>
      </c>
      <c r="C2014" t="s">
        <v>149</v>
      </c>
      <c r="D2014" t="str">
        <f t="shared" ca="1" si="93"/>
        <v>IBZOVNJRHR</v>
      </c>
      <c r="E2014" t="str">
        <f t="shared" ca="1" si="94"/>
        <v>Rwxlpbhgnpsay</v>
      </c>
      <c r="F2014" t="s">
        <v>150</v>
      </c>
      <c r="G2014" t="s">
        <v>167</v>
      </c>
      <c r="H2014" s="149" t="str">
        <f t="shared" ca="1" si="95"/>
        <v>21/4/1994</v>
      </c>
      <c r="I2014" t="s">
        <v>1650</v>
      </c>
      <c r="J2014" t="s">
        <v>2</v>
      </c>
      <c r="K2014" t="s">
        <v>1726</v>
      </c>
      <c r="L2014" t="s">
        <v>1727</v>
      </c>
      <c r="M2014" t="s">
        <v>768</v>
      </c>
      <c r="N2014">
        <v>94</v>
      </c>
      <c r="O2014" t="s">
        <v>157</v>
      </c>
      <c r="P2014" t="s">
        <v>2</v>
      </c>
      <c r="Q2014" t="s">
        <v>2</v>
      </c>
      <c r="R2014" t="s">
        <v>2</v>
      </c>
      <c r="S2014" t="s">
        <v>2</v>
      </c>
      <c r="T2014" t="s">
        <v>2</v>
      </c>
      <c r="U2014" t="s">
        <v>2</v>
      </c>
      <c r="V2014" t="s">
        <v>2</v>
      </c>
      <c r="W2014" t="s">
        <v>2</v>
      </c>
      <c r="X2014" t="s">
        <v>2</v>
      </c>
      <c r="Y2014" t="s">
        <v>2</v>
      </c>
      <c r="Z2014">
        <v>2009</v>
      </c>
      <c r="AA2014" t="s">
        <v>1488</v>
      </c>
      <c r="AB2014" t="s">
        <v>1666</v>
      </c>
      <c r="AC2014" t="s">
        <v>199</v>
      </c>
      <c r="AD2014" t="s">
        <v>200</v>
      </c>
      <c r="AE2014" t="s">
        <v>1490</v>
      </c>
      <c r="AF2014" t="s">
        <v>1491</v>
      </c>
      <c r="AG2014" t="s">
        <v>2</v>
      </c>
      <c r="AH2014" t="s">
        <v>2</v>
      </c>
    </row>
    <row r="2015" spans="1:34">
      <c r="A2015">
        <v>7415</v>
      </c>
      <c r="B2015">
        <v>1166358</v>
      </c>
      <c r="C2015" t="s">
        <v>149</v>
      </c>
      <c r="D2015" t="str">
        <f t="shared" ca="1" si="93"/>
        <v>NEVWSBGMTI</v>
      </c>
      <c r="E2015" t="str">
        <f t="shared" ca="1" si="94"/>
        <v>Zyaihvwvkfmho</v>
      </c>
      <c r="F2015" t="s">
        <v>150</v>
      </c>
      <c r="G2015" t="s">
        <v>151</v>
      </c>
      <c r="H2015" s="149" t="str">
        <f t="shared" ca="1" si="95"/>
        <v>11/11/1994</v>
      </c>
      <c r="I2015" t="s">
        <v>1650</v>
      </c>
      <c r="J2015" t="s">
        <v>2</v>
      </c>
      <c r="K2015" t="s">
        <v>1755</v>
      </c>
      <c r="L2015" t="s">
        <v>1756</v>
      </c>
      <c r="M2015" t="s">
        <v>223</v>
      </c>
      <c r="N2015">
        <v>75</v>
      </c>
      <c r="O2015" t="s">
        <v>157</v>
      </c>
      <c r="P2015" t="s">
        <v>2</v>
      </c>
      <c r="Q2015" t="s">
        <v>2</v>
      </c>
      <c r="R2015" t="s">
        <v>2</v>
      </c>
      <c r="S2015" t="s">
        <v>2</v>
      </c>
      <c r="T2015" t="s">
        <v>2</v>
      </c>
      <c r="U2015" t="s">
        <v>2</v>
      </c>
      <c r="V2015" t="s">
        <v>2</v>
      </c>
      <c r="W2015" t="s">
        <v>2</v>
      </c>
      <c r="X2015" t="s">
        <v>2</v>
      </c>
      <c r="Y2015" t="s">
        <v>2</v>
      </c>
      <c r="Z2015">
        <v>2009</v>
      </c>
      <c r="AA2015" t="s">
        <v>1488</v>
      </c>
      <c r="AB2015" t="s">
        <v>1666</v>
      </c>
      <c r="AC2015" t="s">
        <v>196</v>
      </c>
      <c r="AD2015" t="s">
        <v>211</v>
      </c>
      <c r="AE2015" t="s">
        <v>1490</v>
      </c>
      <c r="AF2015" t="s">
        <v>1667</v>
      </c>
      <c r="AG2015" t="s">
        <v>2</v>
      </c>
      <c r="AH2015" t="s">
        <v>2</v>
      </c>
    </row>
    <row r="2016" spans="1:34">
      <c r="A2016">
        <v>7415</v>
      </c>
      <c r="B2016">
        <v>1166404</v>
      </c>
      <c r="C2016" t="s">
        <v>183</v>
      </c>
      <c r="D2016" t="str">
        <f t="shared" ca="1" si="93"/>
        <v>TMCFMYZJVJ</v>
      </c>
      <c r="E2016" t="str">
        <f t="shared" ca="1" si="94"/>
        <v>Frrnmxfvboxza</v>
      </c>
      <c r="F2016" t="s">
        <v>150</v>
      </c>
      <c r="G2016" t="s">
        <v>167</v>
      </c>
      <c r="H2016" s="149" t="str">
        <f t="shared" ca="1" si="95"/>
        <v>12/9/1994</v>
      </c>
      <c r="I2016" t="s">
        <v>1650</v>
      </c>
      <c r="J2016" t="s">
        <v>2</v>
      </c>
      <c r="K2016" t="s">
        <v>1726</v>
      </c>
      <c r="L2016" t="s">
        <v>1727</v>
      </c>
      <c r="M2016" t="s">
        <v>768</v>
      </c>
      <c r="N2016">
        <v>94</v>
      </c>
      <c r="O2016" t="s">
        <v>157</v>
      </c>
      <c r="P2016" t="s">
        <v>2</v>
      </c>
      <c r="Q2016" t="s">
        <v>2</v>
      </c>
      <c r="R2016" t="s">
        <v>2</v>
      </c>
      <c r="S2016" t="s">
        <v>2</v>
      </c>
      <c r="T2016" t="s">
        <v>2</v>
      </c>
      <c r="U2016" t="s">
        <v>2</v>
      </c>
      <c r="V2016" t="s">
        <v>2</v>
      </c>
      <c r="W2016" t="s">
        <v>2</v>
      </c>
      <c r="X2016" t="s">
        <v>2</v>
      </c>
      <c r="Y2016" t="s">
        <v>2</v>
      </c>
      <c r="Z2016" t="s">
        <v>2</v>
      </c>
      <c r="AA2016" t="s">
        <v>1488</v>
      </c>
      <c r="AB2016" t="s">
        <v>1645</v>
      </c>
      <c r="AC2016" t="s">
        <v>2</v>
      </c>
      <c r="AD2016" t="s">
        <v>238</v>
      </c>
      <c r="AE2016" t="s">
        <v>1490</v>
      </c>
      <c r="AF2016" t="s">
        <v>1491</v>
      </c>
      <c r="AG2016" t="s">
        <v>2</v>
      </c>
      <c r="AH2016" t="s">
        <v>2</v>
      </c>
    </row>
    <row r="2017" spans="1:34">
      <c r="A2017">
        <v>7415</v>
      </c>
      <c r="B2017">
        <v>1166661</v>
      </c>
      <c r="C2017" t="s">
        <v>149</v>
      </c>
      <c r="D2017" t="str">
        <f t="shared" ca="1" si="93"/>
        <v>UZRJNBLYUK</v>
      </c>
      <c r="E2017" t="str">
        <f t="shared" ca="1" si="94"/>
        <v>Hiqsekreqcfpk</v>
      </c>
      <c r="F2017" t="s">
        <v>150</v>
      </c>
      <c r="G2017" t="s">
        <v>167</v>
      </c>
      <c r="H2017" s="149" t="str">
        <f t="shared" ca="1" si="95"/>
        <v>16/3/1996</v>
      </c>
      <c r="I2017" t="s">
        <v>1644</v>
      </c>
      <c r="J2017" t="s">
        <v>2</v>
      </c>
      <c r="K2017" t="s">
        <v>1674</v>
      </c>
      <c r="L2017" t="s">
        <v>1675</v>
      </c>
      <c r="M2017" t="s">
        <v>470</v>
      </c>
      <c r="N2017">
        <v>93</v>
      </c>
      <c r="O2017" t="s">
        <v>157</v>
      </c>
      <c r="P2017" t="s">
        <v>2</v>
      </c>
      <c r="Q2017" t="s">
        <v>2</v>
      </c>
      <c r="R2017" t="s">
        <v>2</v>
      </c>
      <c r="S2017" t="s">
        <v>2</v>
      </c>
      <c r="T2017" t="s">
        <v>2</v>
      </c>
      <c r="U2017" t="s">
        <v>2</v>
      </c>
      <c r="V2017" t="s">
        <v>2</v>
      </c>
      <c r="W2017" t="s">
        <v>2</v>
      </c>
      <c r="X2017" t="s">
        <v>2</v>
      </c>
      <c r="Y2017" t="s">
        <v>2</v>
      </c>
      <c r="Z2017">
        <v>2010</v>
      </c>
      <c r="AA2017" t="s">
        <v>1488</v>
      </c>
      <c r="AB2017" t="s">
        <v>1489</v>
      </c>
      <c r="AC2017" t="s">
        <v>2</v>
      </c>
      <c r="AD2017" t="s">
        <v>1156</v>
      </c>
      <c r="AE2017" t="s">
        <v>1649</v>
      </c>
      <c r="AF2017" t="s">
        <v>1491</v>
      </c>
      <c r="AG2017" t="s">
        <v>2</v>
      </c>
      <c r="AH2017" t="s">
        <v>2</v>
      </c>
    </row>
    <row r="2018" spans="1:34">
      <c r="A2018">
        <v>7415</v>
      </c>
      <c r="B2018">
        <v>1167223</v>
      </c>
      <c r="C2018" t="s">
        <v>149</v>
      </c>
      <c r="D2018" t="str">
        <f t="shared" ca="1" si="93"/>
        <v>HRJOETVITH</v>
      </c>
      <c r="E2018" t="str">
        <f t="shared" ca="1" si="94"/>
        <v>Ubaloaefxvdwr</v>
      </c>
      <c r="F2018" t="s">
        <v>150</v>
      </c>
      <c r="G2018" t="s">
        <v>151</v>
      </c>
      <c r="H2018" s="149" t="str">
        <f t="shared" ca="1" si="95"/>
        <v>15/5/1996</v>
      </c>
      <c r="I2018" t="s">
        <v>1750</v>
      </c>
      <c r="J2018" t="s">
        <v>2</v>
      </c>
      <c r="K2018" t="s">
        <v>1712</v>
      </c>
      <c r="L2018" t="s">
        <v>1713</v>
      </c>
      <c r="M2018" t="s">
        <v>315</v>
      </c>
      <c r="N2018">
        <v>94</v>
      </c>
      <c r="O2018" t="s">
        <v>157</v>
      </c>
      <c r="P2018" t="s">
        <v>2</v>
      </c>
      <c r="Q2018" t="s">
        <v>2</v>
      </c>
      <c r="R2018" t="s">
        <v>2</v>
      </c>
      <c r="S2018" t="s">
        <v>2</v>
      </c>
      <c r="T2018" t="s">
        <v>2</v>
      </c>
      <c r="U2018" t="s">
        <v>2</v>
      </c>
      <c r="V2018" t="s">
        <v>2</v>
      </c>
      <c r="W2018" t="s">
        <v>2</v>
      </c>
      <c r="X2018" t="s">
        <v>2</v>
      </c>
      <c r="Y2018" t="s">
        <v>2</v>
      </c>
      <c r="Z2018">
        <v>2010</v>
      </c>
      <c r="AA2018" t="s">
        <v>164</v>
      </c>
      <c r="AB2018" t="s">
        <v>2</v>
      </c>
      <c r="AC2018" t="s">
        <v>2</v>
      </c>
      <c r="AD2018" t="s">
        <v>2</v>
      </c>
      <c r="AE2018" t="s">
        <v>2</v>
      </c>
      <c r="AF2018" t="s">
        <v>2</v>
      </c>
      <c r="AG2018" t="s">
        <v>2</v>
      </c>
      <c r="AH2018" t="s">
        <v>2</v>
      </c>
    </row>
    <row r="2019" spans="1:34">
      <c r="A2019">
        <v>7415</v>
      </c>
      <c r="B2019">
        <v>1167491</v>
      </c>
      <c r="C2019" t="s">
        <v>149</v>
      </c>
      <c r="D2019" t="str">
        <f t="shared" ca="1" si="93"/>
        <v>RCWUIGHHHK</v>
      </c>
      <c r="E2019" t="str">
        <f t="shared" ca="1" si="94"/>
        <v>Jgqskozkdejlj</v>
      </c>
      <c r="F2019" t="s">
        <v>150</v>
      </c>
      <c r="G2019" t="s">
        <v>167</v>
      </c>
      <c r="H2019" s="149" t="str">
        <f t="shared" ca="1" si="95"/>
        <v>24/2/1996</v>
      </c>
      <c r="I2019" t="s">
        <v>1650</v>
      </c>
      <c r="J2019" t="s">
        <v>2</v>
      </c>
      <c r="K2019" t="s">
        <v>1646</v>
      </c>
      <c r="L2019" t="s">
        <v>1647</v>
      </c>
      <c r="M2019" t="s">
        <v>1648</v>
      </c>
      <c r="N2019">
        <v>78</v>
      </c>
      <c r="O2019" t="s">
        <v>157</v>
      </c>
      <c r="P2019" t="s">
        <v>2</v>
      </c>
      <c r="Q2019" t="s">
        <v>2</v>
      </c>
      <c r="R2019" t="s">
        <v>2</v>
      </c>
      <c r="S2019" t="s">
        <v>2</v>
      </c>
      <c r="T2019" t="s">
        <v>2</v>
      </c>
      <c r="U2019" t="s">
        <v>2</v>
      </c>
      <c r="V2019" t="s">
        <v>2</v>
      </c>
      <c r="W2019" t="s">
        <v>2</v>
      </c>
      <c r="X2019" t="s">
        <v>2</v>
      </c>
      <c r="Y2019" t="s">
        <v>2</v>
      </c>
      <c r="Z2019">
        <v>2009</v>
      </c>
      <c r="AA2019" t="s">
        <v>1488</v>
      </c>
      <c r="AB2019" t="s">
        <v>1489</v>
      </c>
      <c r="AC2019" t="s">
        <v>2</v>
      </c>
      <c r="AD2019" t="s">
        <v>206</v>
      </c>
      <c r="AE2019" t="s">
        <v>1490</v>
      </c>
      <c r="AF2019" t="s">
        <v>1667</v>
      </c>
      <c r="AG2019" t="s">
        <v>2</v>
      </c>
      <c r="AH2019" t="s">
        <v>2</v>
      </c>
    </row>
    <row r="2020" spans="1:34">
      <c r="A2020">
        <v>7415</v>
      </c>
      <c r="B2020">
        <v>1168472</v>
      </c>
      <c r="C2020" t="s">
        <v>183</v>
      </c>
      <c r="D2020" t="str">
        <f t="shared" ca="1" si="93"/>
        <v>TRJSHCYLLF</v>
      </c>
      <c r="E2020" t="str">
        <f t="shared" ca="1" si="94"/>
        <v>Yduwhzolgskxi</v>
      </c>
      <c r="F2020" t="s">
        <v>150</v>
      </c>
      <c r="G2020" t="s">
        <v>167</v>
      </c>
      <c r="H2020" s="149" t="str">
        <f t="shared" ca="1" si="95"/>
        <v>24/7/1997</v>
      </c>
      <c r="I2020" t="s">
        <v>1650</v>
      </c>
      <c r="J2020" t="s">
        <v>2</v>
      </c>
      <c r="K2020" t="s">
        <v>1914</v>
      </c>
      <c r="L2020" t="s">
        <v>1915</v>
      </c>
      <c r="M2020" t="s">
        <v>1916</v>
      </c>
      <c r="N2020">
        <v>62</v>
      </c>
      <c r="O2020" t="s">
        <v>157</v>
      </c>
      <c r="P2020" t="s">
        <v>2</v>
      </c>
      <c r="Q2020" t="s">
        <v>2</v>
      </c>
      <c r="R2020" t="s">
        <v>2</v>
      </c>
      <c r="S2020" t="s">
        <v>2</v>
      </c>
      <c r="T2020" t="s">
        <v>2</v>
      </c>
      <c r="U2020" t="s">
        <v>2</v>
      </c>
      <c r="V2020" t="s">
        <v>2</v>
      </c>
      <c r="W2020" t="s">
        <v>2</v>
      </c>
      <c r="X2020" t="s">
        <v>2</v>
      </c>
      <c r="Y2020" t="s">
        <v>2</v>
      </c>
      <c r="Z2020">
        <v>2010</v>
      </c>
      <c r="AA2020" t="s">
        <v>1660</v>
      </c>
      <c r="AB2020" t="s">
        <v>2</v>
      </c>
      <c r="AC2020" t="s">
        <v>2</v>
      </c>
      <c r="AD2020" t="s">
        <v>2</v>
      </c>
      <c r="AE2020" t="s">
        <v>1649</v>
      </c>
      <c r="AF2020" t="s">
        <v>1491</v>
      </c>
      <c r="AG2020" t="s">
        <v>2</v>
      </c>
      <c r="AH2020" t="s">
        <v>2</v>
      </c>
    </row>
    <row r="2021" spans="1:34">
      <c r="A2021">
        <v>7415</v>
      </c>
      <c r="B2021">
        <v>1169736</v>
      </c>
      <c r="C2021" t="s">
        <v>149</v>
      </c>
      <c r="D2021" t="str">
        <f t="shared" ca="1" si="93"/>
        <v>LVTUCVNXCK</v>
      </c>
      <c r="E2021" t="str">
        <f t="shared" ca="1" si="94"/>
        <v>Crjvzxfvmydkc</v>
      </c>
      <c r="F2021" t="s">
        <v>150</v>
      </c>
      <c r="G2021" t="s">
        <v>151</v>
      </c>
      <c r="H2021" s="149" t="str">
        <f t="shared" ca="1" si="95"/>
        <v>2/2/1996</v>
      </c>
      <c r="I2021" t="s">
        <v>1677</v>
      </c>
      <c r="J2021" t="s">
        <v>2</v>
      </c>
      <c r="K2021" t="s">
        <v>2</v>
      </c>
      <c r="L2021" t="s">
        <v>1917</v>
      </c>
      <c r="M2021" t="s">
        <v>942</v>
      </c>
      <c r="N2021">
        <v>35</v>
      </c>
      <c r="O2021" t="s">
        <v>157</v>
      </c>
      <c r="P2021" t="s">
        <v>1918</v>
      </c>
      <c r="Q2021" t="s">
        <v>2</v>
      </c>
      <c r="R2021" t="s">
        <v>1918</v>
      </c>
      <c r="S2021" t="s">
        <v>2</v>
      </c>
      <c r="T2021" t="s">
        <v>2</v>
      </c>
      <c r="U2021" t="s">
        <v>2</v>
      </c>
      <c r="V2021" t="s">
        <v>160</v>
      </c>
      <c r="W2021" t="s">
        <v>161</v>
      </c>
      <c r="X2021" t="s">
        <v>2</v>
      </c>
      <c r="Y2021" t="s">
        <v>2</v>
      </c>
      <c r="Z2021">
        <v>2010</v>
      </c>
      <c r="AA2021" t="s">
        <v>164</v>
      </c>
      <c r="AB2021" t="s">
        <v>2</v>
      </c>
      <c r="AC2021" t="s">
        <v>2</v>
      </c>
      <c r="AD2021" t="s">
        <v>2</v>
      </c>
      <c r="AE2021" t="s">
        <v>2</v>
      </c>
      <c r="AF2021" t="s">
        <v>2</v>
      </c>
      <c r="AG2021" t="s">
        <v>2</v>
      </c>
      <c r="AH2021" t="s">
        <v>2</v>
      </c>
    </row>
    <row r="2022" spans="1:34">
      <c r="A2022">
        <v>7415</v>
      </c>
      <c r="B2022">
        <v>1171074</v>
      </c>
      <c r="C2022" t="s">
        <v>183</v>
      </c>
      <c r="D2022" t="str">
        <f t="shared" ca="1" si="93"/>
        <v>XVCCERQAIQ</v>
      </c>
      <c r="E2022" t="str">
        <f t="shared" ca="1" si="94"/>
        <v>Lqxmmalqomjnx</v>
      </c>
      <c r="F2022" t="s">
        <v>150</v>
      </c>
      <c r="G2022" t="s">
        <v>167</v>
      </c>
      <c r="H2022" s="149" t="str">
        <f t="shared" ca="1" si="95"/>
        <v>14/1/1994</v>
      </c>
      <c r="I2022" t="s">
        <v>1644</v>
      </c>
      <c r="J2022" t="s">
        <v>2</v>
      </c>
      <c r="K2022" t="s">
        <v>2</v>
      </c>
      <c r="L2022" t="s">
        <v>2</v>
      </c>
      <c r="M2022" t="s">
        <v>2</v>
      </c>
      <c r="N2022" t="s">
        <v>2</v>
      </c>
      <c r="O2022" t="s">
        <v>2</v>
      </c>
      <c r="P2022" t="s">
        <v>2</v>
      </c>
      <c r="Q2022" t="s">
        <v>2</v>
      </c>
      <c r="R2022" t="s">
        <v>2</v>
      </c>
      <c r="S2022" t="s">
        <v>2</v>
      </c>
      <c r="T2022" t="s">
        <v>2</v>
      </c>
      <c r="U2022" t="s">
        <v>2</v>
      </c>
      <c r="V2022" t="s">
        <v>2</v>
      </c>
      <c r="W2022" t="s">
        <v>2</v>
      </c>
      <c r="X2022" t="s">
        <v>2</v>
      </c>
      <c r="Y2022" t="s">
        <v>2</v>
      </c>
      <c r="Z2022">
        <v>2009</v>
      </c>
      <c r="AA2022" t="s">
        <v>164</v>
      </c>
      <c r="AB2022" t="s">
        <v>2</v>
      </c>
      <c r="AC2022" t="s">
        <v>2</v>
      </c>
      <c r="AD2022" t="s">
        <v>2</v>
      </c>
      <c r="AE2022" t="s">
        <v>2</v>
      </c>
      <c r="AF2022" t="s">
        <v>2</v>
      </c>
      <c r="AG2022" t="s">
        <v>2</v>
      </c>
      <c r="AH2022" t="s">
        <v>2</v>
      </c>
    </row>
    <row r="2023" spans="1:34">
      <c r="A2023">
        <v>7415</v>
      </c>
      <c r="B2023">
        <v>1171112</v>
      </c>
      <c r="C2023" t="s">
        <v>149</v>
      </c>
      <c r="D2023" t="str">
        <f t="shared" ca="1" si="93"/>
        <v>SKXITGFMTJ</v>
      </c>
      <c r="E2023" t="str">
        <f t="shared" ca="1" si="94"/>
        <v>Fofyvpcsotqrj</v>
      </c>
      <c r="F2023" t="s">
        <v>150</v>
      </c>
      <c r="G2023" t="s">
        <v>167</v>
      </c>
      <c r="H2023" s="149" t="str">
        <f t="shared" ca="1" si="95"/>
        <v>15/5/1995</v>
      </c>
      <c r="I2023" t="s">
        <v>1650</v>
      </c>
      <c r="J2023" t="s">
        <v>2</v>
      </c>
      <c r="K2023" t="s">
        <v>1919</v>
      </c>
      <c r="L2023" t="s">
        <v>1920</v>
      </c>
      <c r="M2023" t="s">
        <v>1113</v>
      </c>
      <c r="N2023">
        <v>80</v>
      </c>
      <c r="O2023" t="s">
        <v>157</v>
      </c>
      <c r="P2023" t="s">
        <v>2</v>
      </c>
      <c r="Q2023" t="s">
        <v>2</v>
      </c>
      <c r="R2023" t="s">
        <v>2</v>
      </c>
      <c r="S2023" t="s">
        <v>2</v>
      </c>
      <c r="T2023" t="s">
        <v>2</v>
      </c>
      <c r="U2023" t="s">
        <v>2</v>
      </c>
      <c r="V2023" t="s">
        <v>2</v>
      </c>
      <c r="W2023" t="s">
        <v>2</v>
      </c>
      <c r="X2023" t="s">
        <v>2</v>
      </c>
      <c r="Y2023" t="s">
        <v>2</v>
      </c>
      <c r="Z2023">
        <v>2009</v>
      </c>
      <c r="AA2023" t="s">
        <v>1488</v>
      </c>
      <c r="AB2023" t="s">
        <v>1698</v>
      </c>
      <c r="AC2023" t="s">
        <v>2</v>
      </c>
      <c r="AD2023" t="s">
        <v>253</v>
      </c>
      <c r="AE2023" t="s">
        <v>1490</v>
      </c>
      <c r="AF2023" t="s">
        <v>1491</v>
      </c>
      <c r="AG2023" t="s">
        <v>2</v>
      </c>
      <c r="AH2023" t="s">
        <v>2</v>
      </c>
    </row>
    <row r="2024" spans="1:34">
      <c r="A2024">
        <v>7415</v>
      </c>
      <c r="B2024">
        <v>1172291</v>
      </c>
      <c r="C2024" t="s">
        <v>149</v>
      </c>
      <c r="D2024" t="str">
        <f t="shared" ca="1" si="93"/>
        <v>ZLSRDQSPBY</v>
      </c>
      <c r="E2024" t="str">
        <f t="shared" ca="1" si="94"/>
        <v>Vvinyqxrmneqt</v>
      </c>
      <c r="F2024" t="s">
        <v>150</v>
      </c>
      <c r="G2024" t="s">
        <v>167</v>
      </c>
      <c r="H2024" s="149" t="str">
        <f t="shared" ca="1" si="95"/>
        <v>1/7/1994</v>
      </c>
      <c r="I2024" t="s">
        <v>1650</v>
      </c>
      <c r="J2024" t="s">
        <v>2</v>
      </c>
      <c r="K2024" t="s">
        <v>1781</v>
      </c>
      <c r="L2024" t="s">
        <v>1782</v>
      </c>
      <c r="M2024" t="s">
        <v>1740</v>
      </c>
      <c r="N2024">
        <v>93</v>
      </c>
      <c r="O2024" t="s">
        <v>157</v>
      </c>
      <c r="P2024" t="s">
        <v>2</v>
      </c>
      <c r="Q2024" t="s">
        <v>2</v>
      </c>
      <c r="R2024" t="s">
        <v>2</v>
      </c>
      <c r="S2024" t="s">
        <v>2</v>
      </c>
      <c r="T2024" t="s">
        <v>2</v>
      </c>
      <c r="U2024" t="s">
        <v>2</v>
      </c>
      <c r="V2024" t="s">
        <v>2</v>
      </c>
      <c r="W2024" t="s">
        <v>2</v>
      </c>
      <c r="X2024" t="s">
        <v>2</v>
      </c>
      <c r="Y2024" t="s">
        <v>2</v>
      </c>
      <c r="Z2024">
        <v>2008</v>
      </c>
      <c r="AA2024" t="s">
        <v>1488</v>
      </c>
      <c r="AB2024" t="s">
        <v>1666</v>
      </c>
      <c r="AC2024" t="s">
        <v>199</v>
      </c>
      <c r="AD2024" t="s">
        <v>201</v>
      </c>
      <c r="AE2024" t="s">
        <v>1490</v>
      </c>
      <c r="AF2024" t="s">
        <v>1667</v>
      </c>
      <c r="AG2024" t="s">
        <v>2</v>
      </c>
      <c r="AH2024" t="s">
        <v>2</v>
      </c>
    </row>
    <row r="2025" spans="1:34">
      <c r="A2025">
        <v>7415</v>
      </c>
      <c r="B2025">
        <v>1172852</v>
      </c>
      <c r="C2025" t="s">
        <v>149</v>
      </c>
      <c r="D2025" t="str">
        <f t="shared" ca="1" si="93"/>
        <v>YOFUZQXHBQ</v>
      </c>
      <c r="E2025" t="str">
        <f t="shared" ca="1" si="94"/>
        <v>Xnrixlekeaypn</v>
      </c>
      <c r="F2025" t="s">
        <v>150</v>
      </c>
      <c r="G2025" t="s">
        <v>167</v>
      </c>
      <c r="H2025" s="149" t="str">
        <f t="shared" ca="1" si="95"/>
        <v>5/5/1997</v>
      </c>
      <c r="I2025" t="s">
        <v>1650</v>
      </c>
      <c r="J2025" t="s">
        <v>2</v>
      </c>
      <c r="K2025" t="s">
        <v>1921</v>
      </c>
      <c r="L2025" t="s">
        <v>1922</v>
      </c>
      <c r="M2025" t="s">
        <v>1873</v>
      </c>
      <c r="N2025">
        <v>6</v>
      </c>
      <c r="O2025" t="s">
        <v>157</v>
      </c>
      <c r="P2025" t="s">
        <v>2</v>
      </c>
      <c r="Q2025" t="s">
        <v>2</v>
      </c>
      <c r="R2025" t="s">
        <v>2</v>
      </c>
      <c r="S2025" t="s">
        <v>2</v>
      </c>
      <c r="T2025" t="s">
        <v>2</v>
      </c>
      <c r="U2025" t="s">
        <v>2</v>
      </c>
      <c r="V2025" t="s">
        <v>2</v>
      </c>
      <c r="W2025" t="s">
        <v>2</v>
      </c>
      <c r="X2025" t="s">
        <v>2</v>
      </c>
      <c r="Y2025" t="s">
        <v>2</v>
      </c>
      <c r="Z2025">
        <v>2010</v>
      </c>
      <c r="AA2025" t="s">
        <v>1488</v>
      </c>
      <c r="AB2025" t="s">
        <v>1666</v>
      </c>
      <c r="AC2025" t="s">
        <v>196</v>
      </c>
      <c r="AD2025" t="s">
        <v>211</v>
      </c>
      <c r="AE2025" t="s">
        <v>1649</v>
      </c>
      <c r="AF2025" t="s">
        <v>1491</v>
      </c>
      <c r="AG2025" t="s">
        <v>2</v>
      </c>
      <c r="AH2025" t="s">
        <v>2</v>
      </c>
    </row>
    <row r="2026" spans="1:34">
      <c r="A2026">
        <v>7415</v>
      </c>
      <c r="B2026">
        <v>1173722</v>
      </c>
      <c r="C2026" t="s">
        <v>149</v>
      </c>
      <c r="D2026" t="str">
        <f t="shared" ca="1" si="93"/>
        <v>HGHQORQRGJ</v>
      </c>
      <c r="E2026" t="str">
        <f t="shared" ca="1" si="94"/>
        <v>Yprpfznfwlqto</v>
      </c>
      <c r="F2026" t="s">
        <v>150</v>
      </c>
      <c r="G2026" t="s">
        <v>167</v>
      </c>
      <c r="H2026" s="149" t="str">
        <f t="shared" ca="1" si="95"/>
        <v>18/10/1997</v>
      </c>
      <c r="I2026" t="s">
        <v>1650</v>
      </c>
      <c r="J2026" t="s">
        <v>2</v>
      </c>
      <c r="K2026" t="s">
        <v>1809</v>
      </c>
      <c r="L2026" t="s">
        <v>1810</v>
      </c>
      <c r="M2026" t="s">
        <v>219</v>
      </c>
      <c r="N2026">
        <v>77</v>
      </c>
      <c r="O2026" t="s">
        <v>157</v>
      </c>
      <c r="P2026" t="s">
        <v>2</v>
      </c>
      <c r="Q2026" t="s">
        <v>2</v>
      </c>
      <c r="R2026" t="s">
        <v>2</v>
      </c>
      <c r="S2026" t="s">
        <v>2</v>
      </c>
      <c r="T2026" t="s">
        <v>2</v>
      </c>
      <c r="U2026" t="s">
        <v>2</v>
      </c>
      <c r="V2026" t="s">
        <v>2</v>
      </c>
      <c r="W2026" t="s">
        <v>2</v>
      </c>
      <c r="X2026" t="s">
        <v>2</v>
      </c>
      <c r="Y2026" t="s">
        <v>2</v>
      </c>
      <c r="Z2026">
        <v>2009</v>
      </c>
      <c r="AA2026" t="s">
        <v>1488</v>
      </c>
      <c r="AB2026" t="s">
        <v>1666</v>
      </c>
      <c r="AC2026" t="s">
        <v>196</v>
      </c>
      <c r="AD2026" t="s">
        <v>197</v>
      </c>
      <c r="AE2026" t="s">
        <v>1490</v>
      </c>
      <c r="AF2026" t="s">
        <v>1491</v>
      </c>
      <c r="AG2026" t="s">
        <v>2</v>
      </c>
      <c r="AH2026" t="s">
        <v>2</v>
      </c>
    </row>
    <row r="2027" spans="1:34">
      <c r="A2027">
        <v>7415</v>
      </c>
      <c r="B2027">
        <v>1174432</v>
      </c>
      <c r="C2027" t="s">
        <v>183</v>
      </c>
      <c r="D2027" t="str">
        <f t="shared" ca="1" si="93"/>
        <v>DLGFZLPLWL</v>
      </c>
      <c r="E2027" t="str">
        <f t="shared" ca="1" si="94"/>
        <v>Dslvcdzjbwyiq</v>
      </c>
      <c r="F2027" t="s">
        <v>150</v>
      </c>
      <c r="G2027" t="s">
        <v>167</v>
      </c>
      <c r="H2027" s="149" t="str">
        <f t="shared" ca="1" si="95"/>
        <v>28/8/1994</v>
      </c>
      <c r="I2027" t="s">
        <v>1644</v>
      </c>
      <c r="J2027" t="s">
        <v>2</v>
      </c>
      <c r="K2027" t="s">
        <v>1684</v>
      </c>
      <c r="L2027" t="s">
        <v>1685</v>
      </c>
      <c r="M2027" t="s">
        <v>223</v>
      </c>
      <c r="N2027">
        <v>75</v>
      </c>
      <c r="O2027" t="s">
        <v>157</v>
      </c>
      <c r="P2027" t="s">
        <v>2</v>
      </c>
      <c r="Q2027" t="s">
        <v>2</v>
      </c>
      <c r="R2027" t="s">
        <v>2</v>
      </c>
      <c r="S2027" t="s">
        <v>2</v>
      </c>
      <c r="T2027" t="s">
        <v>2</v>
      </c>
      <c r="U2027" t="s">
        <v>2</v>
      </c>
      <c r="V2027" t="s">
        <v>2</v>
      </c>
      <c r="W2027" t="s">
        <v>2</v>
      </c>
      <c r="X2027" t="s">
        <v>2</v>
      </c>
      <c r="Y2027" t="s">
        <v>2</v>
      </c>
      <c r="Z2027">
        <v>2010</v>
      </c>
      <c r="AA2027" t="s">
        <v>1488</v>
      </c>
      <c r="AB2027" t="s">
        <v>1666</v>
      </c>
      <c r="AC2027" t="s">
        <v>196</v>
      </c>
      <c r="AD2027" t="s">
        <v>197</v>
      </c>
      <c r="AE2027" t="s">
        <v>1490</v>
      </c>
      <c r="AF2027" t="s">
        <v>1491</v>
      </c>
      <c r="AG2027" t="s">
        <v>2</v>
      </c>
      <c r="AH2027" t="s">
        <v>2</v>
      </c>
    </row>
    <row r="2028" spans="1:34">
      <c r="A2028">
        <v>7415</v>
      </c>
      <c r="B2028">
        <v>1174908</v>
      </c>
      <c r="C2028" t="s">
        <v>149</v>
      </c>
      <c r="D2028" t="str">
        <f t="shared" ca="1" si="93"/>
        <v>JIBMIXUXSL</v>
      </c>
      <c r="E2028" t="str">
        <f t="shared" ca="1" si="94"/>
        <v>Ndvaaauryxwqr</v>
      </c>
      <c r="F2028" t="s">
        <v>150</v>
      </c>
      <c r="G2028" t="s">
        <v>167</v>
      </c>
      <c r="H2028" s="149" t="str">
        <f t="shared" ca="1" si="95"/>
        <v>4/4/1994</v>
      </c>
      <c r="I2028" t="s">
        <v>1650</v>
      </c>
      <c r="J2028" t="s">
        <v>2</v>
      </c>
      <c r="K2028" t="s">
        <v>1736</v>
      </c>
      <c r="L2028" t="s">
        <v>1737</v>
      </c>
      <c r="M2028" t="s">
        <v>223</v>
      </c>
      <c r="N2028">
        <v>75</v>
      </c>
      <c r="O2028" t="s">
        <v>157</v>
      </c>
      <c r="P2028" t="s">
        <v>2</v>
      </c>
      <c r="Q2028" t="s">
        <v>2</v>
      </c>
      <c r="R2028" t="s">
        <v>2</v>
      </c>
      <c r="S2028" t="s">
        <v>2</v>
      </c>
      <c r="T2028" t="s">
        <v>2</v>
      </c>
      <c r="U2028" t="s">
        <v>2</v>
      </c>
      <c r="V2028" t="s">
        <v>2</v>
      </c>
      <c r="W2028" t="s">
        <v>2</v>
      </c>
      <c r="X2028" t="s">
        <v>2</v>
      </c>
      <c r="Y2028" t="s">
        <v>2</v>
      </c>
      <c r="Z2028">
        <v>2009</v>
      </c>
      <c r="AA2028" t="s">
        <v>1488</v>
      </c>
      <c r="AB2028" t="s">
        <v>1645</v>
      </c>
      <c r="AC2028" t="s">
        <v>2</v>
      </c>
      <c r="AD2028" t="s">
        <v>238</v>
      </c>
      <c r="AE2028" t="s">
        <v>1490</v>
      </c>
      <c r="AF2028" t="s">
        <v>1491</v>
      </c>
      <c r="AG2028" t="s">
        <v>2</v>
      </c>
      <c r="AH2028" t="s">
        <v>2</v>
      </c>
    </row>
    <row r="2029" spans="1:34">
      <c r="A2029">
        <v>7415</v>
      </c>
      <c r="B2029">
        <v>1175518</v>
      </c>
      <c r="C2029" t="s">
        <v>149</v>
      </c>
      <c r="D2029" t="str">
        <f t="shared" ca="1" si="93"/>
        <v>GYULPOWKVK</v>
      </c>
      <c r="E2029" t="str">
        <f t="shared" ca="1" si="94"/>
        <v>Qcfenkjhjannf</v>
      </c>
      <c r="F2029" t="s">
        <v>150</v>
      </c>
      <c r="G2029" t="s">
        <v>167</v>
      </c>
      <c r="H2029" s="149" t="str">
        <f t="shared" ca="1" si="95"/>
        <v>1/5/1997</v>
      </c>
      <c r="I2029" t="s">
        <v>1650</v>
      </c>
      <c r="J2029" t="s">
        <v>2</v>
      </c>
      <c r="K2029" t="s">
        <v>1691</v>
      </c>
      <c r="L2029" t="s">
        <v>1692</v>
      </c>
      <c r="M2029" t="s">
        <v>350</v>
      </c>
      <c r="N2029">
        <v>95</v>
      </c>
      <c r="O2029" t="s">
        <v>157</v>
      </c>
      <c r="P2029" t="s">
        <v>2</v>
      </c>
      <c r="Q2029" t="s">
        <v>2</v>
      </c>
      <c r="R2029" t="s">
        <v>2</v>
      </c>
      <c r="S2029" t="s">
        <v>2</v>
      </c>
      <c r="T2029" t="s">
        <v>2</v>
      </c>
      <c r="U2029" t="s">
        <v>2</v>
      </c>
      <c r="V2029" t="s">
        <v>2</v>
      </c>
      <c r="W2029" t="s">
        <v>2</v>
      </c>
      <c r="X2029" t="s">
        <v>2</v>
      </c>
      <c r="Y2029" t="s">
        <v>2</v>
      </c>
      <c r="Z2029">
        <v>2010</v>
      </c>
      <c r="AA2029" t="s">
        <v>1488</v>
      </c>
      <c r="AB2029" t="s">
        <v>1645</v>
      </c>
      <c r="AC2029" t="s">
        <v>2</v>
      </c>
      <c r="AD2029" t="s">
        <v>440</v>
      </c>
      <c r="AE2029" t="s">
        <v>1649</v>
      </c>
      <c r="AF2029" t="s">
        <v>1491</v>
      </c>
      <c r="AG2029" t="s">
        <v>2</v>
      </c>
      <c r="AH2029" t="s">
        <v>2</v>
      </c>
    </row>
    <row r="2030" spans="1:34">
      <c r="A2030">
        <v>7415</v>
      </c>
      <c r="B2030">
        <v>1175525</v>
      </c>
      <c r="C2030" t="s">
        <v>183</v>
      </c>
      <c r="D2030" t="str">
        <f t="shared" ca="1" si="93"/>
        <v>ZGTAIAYQCO</v>
      </c>
      <c r="E2030" t="str">
        <f t="shared" ca="1" si="94"/>
        <v>Vaohtewlsxkeu</v>
      </c>
      <c r="F2030" t="s">
        <v>150</v>
      </c>
      <c r="G2030" t="s">
        <v>167</v>
      </c>
      <c r="H2030" s="149" t="str">
        <f t="shared" ca="1" si="95"/>
        <v>20/6/1995</v>
      </c>
      <c r="I2030" t="s">
        <v>1650</v>
      </c>
      <c r="J2030" t="s">
        <v>2</v>
      </c>
      <c r="K2030" t="s">
        <v>1923</v>
      </c>
      <c r="L2030" t="s">
        <v>1924</v>
      </c>
      <c r="M2030" t="s">
        <v>223</v>
      </c>
      <c r="N2030">
        <v>75</v>
      </c>
      <c r="O2030" t="s">
        <v>157</v>
      </c>
      <c r="P2030" t="s">
        <v>2</v>
      </c>
      <c r="Q2030" t="s">
        <v>2</v>
      </c>
      <c r="R2030" t="s">
        <v>2</v>
      </c>
      <c r="S2030" t="s">
        <v>2</v>
      </c>
      <c r="T2030" t="s">
        <v>2</v>
      </c>
      <c r="U2030" t="s">
        <v>2</v>
      </c>
      <c r="V2030" t="s">
        <v>2</v>
      </c>
      <c r="W2030" t="s">
        <v>2</v>
      </c>
      <c r="X2030" t="s">
        <v>2</v>
      </c>
      <c r="Y2030" t="s">
        <v>2</v>
      </c>
      <c r="Z2030">
        <v>2010</v>
      </c>
      <c r="AA2030" t="s">
        <v>1488</v>
      </c>
      <c r="AB2030" t="s">
        <v>1645</v>
      </c>
      <c r="AC2030" t="s">
        <v>2</v>
      </c>
      <c r="AD2030" t="s">
        <v>238</v>
      </c>
      <c r="AE2030" t="s">
        <v>1649</v>
      </c>
      <c r="AF2030" t="s">
        <v>1491</v>
      </c>
      <c r="AG2030" t="s">
        <v>2</v>
      </c>
      <c r="AH2030" t="s">
        <v>2</v>
      </c>
    </row>
    <row r="2031" spans="1:34">
      <c r="A2031">
        <v>7415</v>
      </c>
      <c r="B2031">
        <v>1176115</v>
      </c>
      <c r="C2031" t="s">
        <v>149</v>
      </c>
      <c r="D2031" t="str">
        <f t="shared" ca="1" si="93"/>
        <v>LQBRFVQJDY</v>
      </c>
      <c r="E2031" t="str">
        <f t="shared" ca="1" si="94"/>
        <v>Jokrmlyyefjpl</v>
      </c>
      <c r="F2031" t="s">
        <v>150</v>
      </c>
      <c r="G2031" t="s">
        <v>167</v>
      </c>
      <c r="H2031" s="149" t="str">
        <f t="shared" ca="1" si="95"/>
        <v>28/12/1996</v>
      </c>
      <c r="I2031" t="s">
        <v>1650</v>
      </c>
      <c r="J2031" t="s">
        <v>2</v>
      </c>
      <c r="K2031" t="s">
        <v>1627</v>
      </c>
      <c r="L2031" t="s">
        <v>1628</v>
      </c>
      <c r="M2031" t="s">
        <v>1629</v>
      </c>
      <c r="N2031">
        <v>92</v>
      </c>
      <c r="O2031" t="s">
        <v>157</v>
      </c>
      <c r="P2031" t="s">
        <v>2</v>
      </c>
      <c r="Q2031" t="s">
        <v>2</v>
      </c>
      <c r="R2031" t="s">
        <v>2</v>
      </c>
      <c r="S2031" t="s">
        <v>2</v>
      </c>
      <c r="T2031" t="s">
        <v>2</v>
      </c>
      <c r="U2031" t="s">
        <v>2</v>
      </c>
      <c r="V2031" t="s">
        <v>2</v>
      </c>
      <c r="W2031" t="s">
        <v>2</v>
      </c>
      <c r="X2031" t="s">
        <v>2</v>
      </c>
      <c r="Y2031" t="s">
        <v>2</v>
      </c>
      <c r="Z2031">
        <v>2009</v>
      </c>
      <c r="AA2031" t="s">
        <v>1488</v>
      </c>
      <c r="AB2031" t="s">
        <v>1666</v>
      </c>
      <c r="AC2031" t="s">
        <v>199</v>
      </c>
      <c r="AD2031" t="s">
        <v>201</v>
      </c>
      <c r="AE2031" t="s">
        <v>1649</v>
      </c>
      <c r="AF2031" t="s">
        <v>1491</v>
      </c>
      <c r="AG2031" t="s">
        <v>2</v>
      </c>
      <c r="AH2031" t="s">
        <v>2</v>
      </c>
    </row>
    <row r="2032" spans="1:34">
      <c r="A2032">
        <v>7415</v>
      </c>
      <c r="B2032">
        <v>1176783</v>
      </c>
      <c r="C2032" t="s">
        <v>149</v>
      </c>
      <c r="D2032" t="str">
        <f t="shared" ca="1" si="93"/>
        <v>JFDFFASGGY</v>
      </c>
      <c r="E2032" t="str">
        <f t="shared" ca="1" si="94"/>
        <v>Tsrubdziihncm</v>
      </c>
      <c r="F2032" t="s">
        <v>150</v>
      </c>
      <c r="G2032" t="s">
        <v>167</v>
      </c>
      <c r="H2032" s="149" t="str">
        <f t="shared" ca="1" si="95"/>
        <v>21/4/1996</v>
      </c>
      <c r="I2032" t="s">
        <v>1644</v>
      </c>
      <c r="J2032" t="s">
        <v>2</v>
      </c>
      <c r="K2032" t="s">
        <v>2</v>
      </c>
      <c r="L2032" t="s">
        <v>2</v>
      </c>
      <c r="M2032" t="s">
        <v>2</v>
      </c>
      <c r="N2032" t="s">
        <v>2</v>
      </c>
      <c r="O2032" t="s">
        <v>2</v>
      </c>
      <c r="P2032" t="s">
        <v>2</v>
      </c>
      <c r="Q2032" t="s">
        <v>2</v>
      </c>
      <c r="R2032" t="s">
        <v>2</v>
      </c>
      <c r="S2032" t="s">
        <v>2</v>
      </c>
      <c r="T2032" t="s">
        <v>2</v>
      </c>
      <c r="U2032" t="s">
        <v>2</v>
      </c>
      <c r="V2032" t="s">
        <v>2</v>
      </c>
      <c r="W2032" t="s">
        <v>2</v>
      </c>
      <c r="X2032" t="s">
        <v>2</v>
      </c>
      <c r="Y2032" t="s">
        <v>2</v>
      </c>
      <c r="Z2032">
        <v>2008</v>
      </c>
      <c r="AA2032" t="s">
        <v>1488</v>
      </c>
      <c r="AB2032" t="s">
        <v>1698</v>
      </c>
      <c r="AC2032" t="s">
        <v>2</v>
      </c>
      <c r="AD2032" t="s">
        <v>224</v>
      </c>
      <c r="AE2032" t="s">
        <v>1490</v>
      </c>
      <c r="AF2032" t="s">
        <v>1700</v>
      </c>
      <c r="AG2032" t="s">
        <v>2</v>
      </c>
      <c r="AH2032" t="s">
        <v>2</v>
      </c>
    </row>
    <row r="2033" spans="1:34">
      <c r="A2033">
        <v>7415</v>
      </c>
      <c r="B2033">
        <v>1176867</v>
      </c>
      <c r="C2033" t="s">
        <v>149</v>
      </c>
      <c r="D2033" t="str">
        <f t="shared" ca="1" si="93"/>
        <v>QIBUQTBNHV</v>
      </c>
      <c r="E2033" t="str">
        <f t="shared" ca="1" si="94"/>
        <v>Pxxlnobwlwbpn</v>
      </c>
      <c r="F2033" t="s">
        <v>150</v>
      </c>
      <c r="G2033" t="s">
        <v>167</v>
      </c>
      <c r="H2033" s="149" t="str">
        <f t="shared" ca="1" si="95"/>
        <v>15/5/1997</v>
      </c>
      <c r="I2033" t="s">
        <v>1644</v>
      </c>
      <c r="J2033" t="s">
        <v>2</v>
      </c>
      <c r="K2033" t="s">
        <v>2</v>
      </c>
      <c r="L2033" t="s">
        <v>2</v>
      </c>
      <c r="M2033" t="s">
        <v>2</v>
      </c>
      <c r="N2033" t="s">
        <v>2</v>
      </c>
      <c r="O2033" t="s">
        <v>2</v>
      </c>
      <c r="P2033" t="s">
        <v>2</v>
      </c>
      <c r="Q2033" t="s">
        <v>2</v>
      </c>
      <c r="R2033" t="s">
        <v>2</v>
      </c>
      <c r="S2033" t="s">
        <v>2</v>
      </c>
      <c r="T2033" t="s">
        <v>2</v>
      </c>
      <c r="U2033" t="s">
        <v>2</v>
      </c>
      <c r="V2033" t="s">
        <v>2</v>
      </c>
      <c r="W2033" t="s">
        <v>2</v>
      </c>
      <c r="X2033" t="s">
        <v>2</v>
      </c>
      <c r="Y2033" t="s">
        <v>2</v>
      </c>
      <c r="Z2033" t="s">
        <v>2</v>
      </c>
      <c r="AA2033" t="s">
        <v>1488</v>
      </c>
      <c r="AB2033" t="s">
        <v>1653</v>
      </c>
      <c r="AC2033" t="s">
        <v>2</v>
      </c>
      <c r="AD2033" t="s">
        <v>294</v>
      </c>
      <c r="AE2033" t="s">
        <v>1490</v>
      </c>
      <c r="AF2033" t="s">
        <v>1700</v>
      </c>
      <c r="AG2033" t="s">
        <v>2</v>
      </c>
      <c r="AH2033" t="s">
        <v>2</v>
      </c>
    </row>
    <row r="2034" spans="1:34">
      <c r="A2034">
        <v>7415</v>
      </c>
      <c r="B2034">
        <v>1177379</v>
      </c>
      <c r="C2034" t="s">
        <v>183</v>
      </c>
      <c r="D2034" t="str">
        <f t="shared" ca="1" si="93"/>
        <v>BYTRKDKDYS</v>
      </c>
      <c r="E2034" t="str">
        <f t="shared" ca="1" si="94"/>
        <v>Oxtpebsqqheir</v>
      </c>
      <c r="F2034" t="s">
        <v>150</v>
      </c>
      <c r="G2034" t="s">
        <v>167</v>
      </c>
      <c r="H2034" s="149" t="str">
        <f t="shared" ca="1" si="95"/>
        <v>6/11/1996</v>
      </c>
      <c r="I2034" t="s">
        <v>1650</v>
      </c>
      <c r="J2034" t="s">
        <v>2</v>
      </c>
      <c r="K2034" t="s">
        <v>1925</v>
      </c>
      <c r="L2034" t="s">
        <v>1926</v>
      </c>
      <c r="M2034" t="s">
        <v>1456</v>
      </c>
      <c r="N2034">
        <v>91</v>
      </c>
      <c r="O2034" t="s">
        <v>157</v>
      </c>
      <c r="P2034" t="s">
        <v>2</v>
      </c>
      <c r="Q2034" t="s">
        <v>2</v>
      </c>
      <c r="R2034" t="s">
        <v>2</v>
      </c>
      <c r="S2034" t="s">
        <v>2</v>
      </c>
      <c r="T2034" t="s">
        <v>2</v>
      </c>
      <c r="U2034" t="s">
        <v>2</v>
      </c>
      <c r="V2034" t="s">
        <v>2</v>
      </c>
      <c r="W2034" t="s">
        <v>2</v>
      </c>
      <c r="X2034" t="s">
        <v>2</v>
      </c>
      <c r="Y2034" t="s">
        <v>2</v>
      </c>
      <c r="Z2034">
        <v>2009</v>
      </c>
      <c r="AA2034" t="s">
        <v>1488</v>
      </c>
      <c r="AB2034" t="s">
        <v>1698</v>
      </c>
      <c r="AC2034" t="s">
        <v>2</v>
      </c>
      <c r="AD2034" t="s">
        <v>717</v>
      </c>
      <c r="AE2034" t="s">
        <v>1718</v>
      </c>
      <c r="AF2034" t="s">
        <v>1491</v>
      </c>
      <c r="AG2034" t="s">
        <v>2</v>
      </c>
      <c r="AH2034" t="s">
        <v>2</v>
      </c>
    </row>
    <row r="2035" spans="1:34">
      <c r="A2035">
        <v>7415</v>
      </c>
      <c r="B2035">
        <v>1177707</v>
      </c>
      <c r="C2035" t="s">
        <v>149</v>
      </c>
      <c r="D2035" t="str">
        <f t="shared" ca="1" si="93"/>
        <v>ECYHQFLSUO</v>
      </c>
      <c r="E2035" t="str">
        <f t="shared" ca="1" si="94"/>
        <v>Yhsvwnlapaatx</v>
      </c>
      <c r="F2035" t="s">
        <v>150</v>
      </c>
      <c r="G2035" t="s">
        <v>167</v>
      </c>
      <c r="H2035" s="149" t="str">
        <f t="shared" ca="1" si="95"/>
        <v>15/12/1995</v>
      </c>
      <c r="I2035" t="s">
        <v>1650</v>
      </c>
      <c r="J2035" t="s">
        <v>2</v>
      </c>
      <c r="K2035" t="s">
        <v>1674</v>
      </c>
      <c r="L2035" t="s">
        <v>1675</v>
      </c>
      <c r="M2035" t="s">
        <v>470</v>
      </c>
      <c r="N2035">
        <v>93</v>
      </c>
      <c r="O2035" t="s">
        <v>157</v>
      </c>
      <c r="P2035" t="s">
        <v>2</v>
      </c>
      <c r="Q2035" t="s">
        <v>2</v>
      </c>
      <c r="R2035" t="s">
        <v>2</v>
      </c>
      <c r="S2035" t="s">
        <v>2</v>
      </c>
      <c r="T2035" t="s">
        <v>2</v>
      </c>
      <c r="U2035" t="s">
        <v>2</v>
      </c>
      <c r="V2035" t="s">
        <v>2</v>
      </c>
      <c r="W2035" t="s">
        <v>2</v>
      </c>
      <c r="X2035" t="s">
        <v>2</v>
      </c>
      <c r="Y2035" t="s">
        <v>2</v>
      </c>
      <c r="Z2035">
        <v>2008</v>
      </c>
      <c r="AA2035" t="s">
        <v>1488</v>
      </c>
      <c r="AB2035" t="s">
        <v>1698</v>
      </c>
      <c r="AC2035" t="s">
        <v>2</v>
      </c>
      <c r="AD2035" t="s">
        <v>847</v>
      </c>
      <c r="AE2035" t="s">
        <v>1490</v>
      </c>
      <c r="AF2035" t="s">
        <v>1667</v>
      </c>
      <c r="AG2035" t="s">
        <v>2</v>
      </c>
      <c r="AH2035" t="s">
        <v>2</v>
      </c>
    </row>
    <row r="2036" spans="1:34">
      <c r="A2036">
        <v>7415</v>
      </c>
      <c r="B2036">
        <v>1178479</v>
      </c>
      <c r="C2036" t="s">
        <v>183</v>
      </c>
      <c r="D2036" t="str">
        <f t="shared" ca="1" si="93"/>
        <v>XBIMMZKPNT</v>
      </c>
      <c r="E2036" t="str">
        <f t="shared" ca="1" si="94"/>
        <v>Qyrkqpqckburz</v>
      </c>
      <c r="F2036" t="s">
        <v>150</v>
      </c>
      <c r="G2036" t="s">
        <v>167</v>
      </c>
      <c r="H2036" s="149" t="str">
        <f t="shared" ca="1" si="95"/>
        <v>4/3/1996</v>
      </c>
      <c r="I2036" t="s">
        <v>1644</v>
      </c>
      <c r="J2036" t="s">
        <v>2</v>
      </c>
      <c r="K2036" t="s">
        <v>2</v>
      </c>
      <c r="L2036" t="s">
        <v>2</v>
      </c>
      <c r="M2036" t="s">
        <v>2</v>
      </c>
      <c r="N2036" t="s">
        <v>2</v>
      </c>
      <c r="O2036" t="s">
        <v>2</v>
      </c>
      <c r="P2036" t="s">
        <v>2</v>
      </c>
      <c r="Q2036" t="s">
        <v>2</v>
      </c>
      <c r="R2036" t="s">
        <v>2</v>
      </c>
      <c r="S2036" t="s">
        <v>2</v>
      </c>
      <c r="T2036" t="s">
        <v>2</v>
      </c>
      <c r="U2036" t="s">
        <v>2</v>
      </c>
      <c r="V2036" t="s">
        <v>2</v>
      </c>
      <c r="W2036" t="s">
        <v>2</v>
      </c>
      <c r="X2036" t="s">
        <v>2</v>
      </c>
      <c r="Y2036" t="s">
        <v>2</v>
      </c>
      <c r="Z2036" t="s">
        <v>2</v>
      </c>
      <c r="AA2036" t="s">
        <v>1488</v>
      </c>
      <c r="AB2036" t="s">
        <v>1666</v>
      </c>
      <c r="AC2036" t="s">
        <v>196</v>
      </c>
      <c r="AD2036" t="s">
        <v>197</v>
      </c>
      <c r="AE2036" t="s">
        <v>1490</v>
      </c>
      <c r="AF2036" t="s">
        <v>1671</v>
      </c>
      <c r="AG2036" t="s">
        <v>2</v>
      </c>
      <c r="AH2036" t="s">
        <v>2</v>
      </c>
    </row>
    <row r="2037" spans="1:34">
      <c r="A2037">
        <v>7415</v>
      </c>
      <c r="B2037">
        <v>1178500</v>
      </c>
      <c r="C2037" t="s">
        <v>183</v>
      </c>
      <c r="D2037" t="str">
        <f t="shared" ca="1" si="93"/>
        <v>CWIXRQZMVK</v>
      </c>
      <c r="E2037" t="str">
        <f t="shared" ca="1" si="94"/>
        <v>Dklwvmjxqlrut</v>
      </c>
      <c r="F2037" t="s">
        <v>150</v>
      </c>
      <c r="G2037" t="s">
        <v>167</v>
      </c>
      <c r="H2037" s="149" t="str">
        <f t="shared" ca="1" si="95"/>
        <v>7/9/1995</v>
      </c>
      <c r="I2037" t="s">
        <v>1650</v>
      </c>
      <c r="J2037" t="s">
        <v>2</v>
      </c>
      <c r="K2037" t="s">
        <v>1927</v>
      </c>
      <c r="L2037" t="s">
        <v>1928</v>
      </c>
      <c r="M2037" t="s">
        <v>1929</v>
      </c>
      <c r="N2037">
        <v>93</v>
      </c>
      <c r="O2037" t="s">
        <v>157</v>
      </c>
      <c r="P2037" t="s">
        <v>2</v>
      </c>
      <c r="Q2037" t="s">
        <v>2</v>
      </c>
      <c r="R2037" t="s">
        <v>2</v>
      </c>
      <c r="S2037" t="s">
        <v>2</v>
      </c>
      <c r="T2037" t="s">
        <v>2</v>
      </c>
      <c r="U2037" t="s">
        <v>2</v>
      </c>
      <c r="V2037" t="s">
        <v>2</v>
      </c>
      <c r="W2037" t="s">
        <v>2</v>
      </c>
      <c r="X2037" t="s">
        <v>2</v>
      </c>
      <c r="Y2037" t="s">
        <v>2</v>
      </c>
      <c r="Z2037" t="s">
        <v>2</v>
      </c>
      <c r="AA2037" t="s">
        <v>1488</v>
      </c>
      <c r="AB2037" t="s">
        <v>1489</v>
      </c>
      <c r="AC2037" t="s">
        <v>2</v>
      </c>
      <c r="AD2037" t="s">
        <v>230</v>
      </c>
      <c r="AE2037" t="s">
        <v>1649</v>
      </c>
      <c r="AF2037" t="s">
        <v>1667</v>
      </c>
      <c r="AG2037" t="s">
        <v>2</v>
      </c>
      <c r="AH2037" t="s">
        <v>2</v>
      </c>
    </row>
    <row r="2038" spans="1:34">
      <c r="A2038">
        <v>7415</v>
      </c>
      <c r="B2038">
        <v>1178767</v>
      </c>
      <c r="C2038" t="s">
        <v>183</v>
      </c>
      <c r="D2038" t="str">
        <f t="shared" ca="1" si="93"/>
        <v>DEOGEVZDVF</v>
      </c>
      <c r="E2038" t="str">
        <f t="shared" ca="1" si="94"/>
        <v>Jdraosxbntjks</v>
      </c>
      <c r="F2038" t="s">
        <v>150</v>
      </c>
      <c r="G2038" t="s">
        <v>151</v>
      </c>
      <c r="H2038" s="149" t="str">
        <f t="shared" ca="1" si="95"/>
        <v>2/11/1997</v>
      </c>
      <c r="I2038" t="s">
        <v>1650</v>
      </c>
      <c r="J2038" t="s">
        <v>2</v>
      </c>
      <c r="K2038" t="s">
        <v>1811</v>
      </c>
      <c r="L2038" t="s">
        <v>1812</v>
      </c>
      <c r="M2038" t="s">
        <v>223</v>
      </c>
      <c r="N2038">
        <v>75</v>
      </c>
      <c r="O2038" t="s">
        <v>157</v>
      </c>
      <c r="P2038" t="s">
        <v>2</v>
      </c>
      <c r="Q2038" t="s">
        <v>2</v>
      </c>
      <c r="R2038" t="s">
        <v>2</v>
      </c>
      <c r="S2038" t="s">
        <v>2</v>
      </c>
      <c r="T2038" t="s">
        <v>2</v>
      </c>
      <c r="U2038" t="s">
        <v>2</v>
      </c>
      <c r="V2038" t="s">
        <v>2</v>
      </c>
      <c r="W2038" t="s">
        <v>2</v>
      </c>
      <c r="X2038" t="s">
        <v>2</v>
      </c>
      <c r="Y2038" t="s">
        <v>2</v>
      </c>
      <c r="Z2038">
        <v>2007</v>
      </c>
      <c r="AA2038" t="s">
        <v>2</v>
      </c>
      <c r="AB2038" t="s">
        <v>2</v>
      </c>
      <c r="AC2038" t="s">
        <v>2</v>
      </c>
      <c r="AD2038" t="s">
        <v>2</v>
      </c>
      <c r="AE2038" t="s">
        <v>2</v>
      </c>
      <c r="AF2038" t="s">
        <v>1703</v>
      </c>
      <c r="AG2038" t="s">
        <v>2</v>
      </c>
      <c r="AH2038" t="s">
        <v>2</v>
      </c>
    </row>
    <row r="2039" spans="1:34">
      <c r="A2039">
        <v>7415</v>
      </c>
      <c r="B2039">
        <v>1178938</v>
      </c>
      <c r="C2039" t="s">
        <v>149</v>
      </c>
      <c r="D2039" t="str">
        <f t="shared" ca="1" si="93"/>
        <v>LPYYQKXRHB</v>
      </c>
      <c r="E2039" t="str">
        <f t="shared" ca="1" si="94"/>
        <v>Pxvnapjjmwuem</v>
      </c>
      <c r="F2039" t="s">
        <v>150</v>
      </c>
      <c r="G2039" t="s">
        <v>151</v>
      </c>
      <c r="H2039" s="149" t="str">
        <f t="shared" ca="1" si="95"/>
        <v>23/4/1997</v>
      </c>
      <c r="I2039" t="s">
        <v>1650</v>
      </c>
      <c r="J2039" t="s">
        <v>2</v>
      </c>
      <c r="K2039" t="s">
        <v>2</v>
      </c>
      <c r="L2039" t="s">
        <v>2</v>
      </c>
      <c r="M2039" t="s">
        <v>2</v>
      </c>
      <c r="N2039" t="s">
        <v>2</v>
      </c>
      <c r="O2039" t="s">
        <v>2</v>
      </c>
      <c r="P2039" t="s">
        <v>2</v>
      </c>
      <c r="Q2039" t="s">
        <v>2</v>
      </c>
      <c r="R2039" t="s">
        <v>2</v>
      </c>
      <c r="S2039" t="s">
        <v>2</v>
      </c>
      <c r="T2039" t="s">
        <v>2</v>
      </c>
      <c r="U2039" t="s">
        <v>2</v>
      </c>
      <c r="V2039" t="s">
        <v>2</v>
      </c>
      <c r="W2039" t="s">
        <v>2</v>
      </c>
      <c r="X2039" t="s">
        <v>2</v>
      </c>
      <c r="Y2039" t="s">
        <v>2</v>
      </c>
      <c r="Z2039">
        <v>2009</v>
      </c>
      <c r="AA2039" t="s">
        <v>1660</v>
      </c>
      <c r="AB2039" t="s">
        <v>2</v>
      </c>
      <c r="AC2039" t="s">
        <v>2</v>
      </c>
      <c r="AD2039" t="s">
        <v>2</v>
      </c>
      <c r="AE2039" t="s">
        <v>1649</v>
      </c>
      <c r="AF2039" t="s">
        <v>1887</v>
      </c>
      <c r="AG2039" t="s">
        <v>2</v>
      </c>
      <c r="AH2039" t="s">
        <v>2</v>
      </c>
    </row>
    <row r="2040" spans="1:34">
      <c r="A2040">
        <v>7415</v>
      </c>
      <c r="B2040">
        <v>1178978</v>
      </c>
      <c r="C2040" t="s">
        <v>183</v>
      </c>
      <c r="D2040" t="str">
        <f t="shared" ca="1" si="93"/>
        <v>EGRMFCTAOS</v>
      </c>
      <c r="E2040" t="str">
        <f t="shared" ca="1" si="94"/>
        <v>Ltsvficbcadxi</v>
      </c>
      <c r="F2040" t="s">
        <v>150</v>
      </c>
      <c r="G2040" t="s">
        <v>167</v>
      </c>
      <c r="H2040" s="149" t="str">
        <f t="shared" ca="1" si="95"/>
        <v>9/1/1996</v>
      </c>
      <c r="I2040" t="s">
        <v>1650</v>
      </c>
      <c r="J2040" t="s">
        <v>2</v>
      </c>
      <c r="K2040" t="s">
        <v>1755</v>
      </c>
      <c r="L2040" t="s">
        <v>1756</v>
      </c>
      <c r="M2040" t="s">
        <v>223</v>
      </c>
      <c r="N2040">
        <v>75</v>
      </c>
      <c r="O2040" t="s">
        <v>157</v>
      </c>
      <c r="P2040" t="s">
        <v>2</v>
      </c>
      <c r="Q2040" t="s">
        <v>2</v>
      </c>
      <c r="R2040" t="s">
        <v>2</v>
      </c>
      <c r="S2040" t="s">
        <v>2</v>
      </c>
      <c r="T2040" t="s">
        <v>2</v>
      </c>
      <c r="U2040" t="s">
        <v>2</v>
      </c>
      <c r="V2040" t="s">
        <v>2</v>
      </c>
      <c r="W2040" t="s">
        <v>2</v>
      </c>
      <c r="X2040" t="s">
        <v>2</v>
      </c>
      <c r="Y2040" t="s">
        <v>2</v>
      </c>
      <c r="Z2040">
        <v>2009</v>
      </c>
      <c r="AA2040" t="s">
        <v>1488</v>
      </c>
      <c r="AB2040" t="s">
        <v>1666</v>
      </c>
      <c r="AC2040" t="s">
        <v>196</v>
      </c>
      <c r="AD2040" t="s">
        <v>197</v>
      </c>
      <c r="AE2040" t="s">
        <v>1649</v>
      </c>
      <c r="AF2040" t="s">
        <v>1667</v>
      </c>
      <c r="AG2040" t="s">
        <v>2</v>
      </c>
      <c r="AH2040" t="s">
        <v>2</v>
      </c>
    </row>
    <row r="2041" spans="1:34">
      <c r="A2041">
        <v>7415</v>
      </c>
      <c r="B2041">
        <v>1180476</v>
      </c>
      <c r="C2041" t="s">
        <v>149</v>
      </c>
      <c r="D2041" t="str">
        <f t="shared" ca="1" si="93"/>
        <v>ESGKZJYOWF</v>
      </c>
      <c r="E2041" t="str">
        <f t="shared" ca="1" si="94"/>
        <v>Azxxxzkzhebrx</v>
      </c>
      <c r="F2041" t="s">
        <v>150</v>
      </c>
      <c r="G2041" t="s">
        <v>167</v>
      </c>
      <c r="H2041" s="149" t="str">
        <f t="shared" ca="1" si="95"/>
        <v>9/7/1997</v>
      </c>
      <c r="I2041" t="s">
        <v>1650</v>
      </c>
      <c r="J2041" t="s">
        <v>2</v>
      </c>
      <c r="K2041" t="s">
        <v>1736</v>
      </c>
      <c r="L2041" t="s">
        <v>1737</v>
      </c>
      <c r="M2041" t="s">
        <v>223</v>
      </c>
      <c r="N2041">
        <v>75</v>
      </c>
      <c r="O2041" t="s">
        <v>157</v>
      </c>
      <c r="P2041" t="s">
        <v>2</v>
      </c>
      <c r="Q2041" t="s">
        <v>2</v>
      </c>
      <c r="R2041" t="s">
        <v>2</v>
      </c>
      <c r="S2041" t="s">
        <v>2</v>
      </c>
      <c r="T2041" t="s">
        <v>2</v>
      </c>
      <c r="U2041" t="s">
        <v>2</v>
      </c>
      <c r="V2041" t="s">
        <v>2</v>
      </c>
      <c r="W2041" t="s">
        <v>2</v>
      </c>
      <c r="X2041" t="s">
        <v>2</v>
      </c>
      <c r="Y2041" t="s">
        <v>2</v>
      </c>
      <c r="Z2041">
        <v>2010</v>
      </c>
      <c r="AA2041" t="s">
        <v>1488</v>
      </c>
      <c r="AB2041" t="s">
        <v>1666</v>
      </c>
      <c r="AC2041" t="s">
        <v>199</v>
      </c>
      <c r="AD2041" t="s">
        <v>211</v>
      </c>
      <c r="AE2041" t="s">
        <v>1649</v>
      </c>
      <c r="AF2041" t="s">
        <v>1491</v>
      </c>
      <c r="AG2041" t="s">
        <v>2</v>
      </c>
      <c r="AH2041" t="s">
        <v>2</v>
      </c>
    </row>
    <row r="2042" spans="1:34">
      <c r="A2042">
        <v>7415</v>
      </c>
      <c r="B2042">
        <v>1181394</v>
      </c>
      <c r="C2042" t="s">
        <v>149</v>
      </c>
      <c r="D2042" t="str">
        <f t="shared" ca="1" si="93"/>
        <v>WCEKHHVBVP</v>
      </c>
      <c r="E2042" t="str">
        <f t="shared" ca="1" si="94"/>
        <v>Muijsffycemkv</v>
      </c>
      <c r="F2042" t="s">
        <v>150</v>
      </c>
      <c r="G2042" t="s">
        <v>151</v>
      </c>
      <c r="H2042" s="149" t="str">
        <f t="shared" ca="1" si="95"/>
        <v>17/12/1997</v>
      </c>
      <c r="I2042" t="s">
        <v>1655</v>
      </c>
      <c r="J2042" t="s">
        <v>2</v>
      </c>
      <c r="K2042" t="s">
        <v>2</v>
      </c>
      <c r="L2042" t="s">
        <v>1930</v>
      </c>
      <c r="M2042" t="s">
        <v>1931</v>
      </c>
      <c r="N2042">
        <v>99</v>
      </c>
      <c r="O2042" t="s">
        <v>1932</v>
      </c>
      <c r="P2042" t="s">
        <v>1743</v>
      </c>
      <c r="Q2042" t="s">
        <v>2</v>
      </c>
      <c r="R2042" t="s">
        <v>1743</v>
      </c>
      <c r="S2042" t="s">
        <v>2</v>
      </c>
      <c r="T2042" t="s">
        <v>2</v>
      </c>
      <c r="U2042" t="s">
        <v>2</v>
      </c>
      <c r="V2042" t="s">
        <v>2</v>
      </c>
      <c r="W2042" t="s">
        <v>2</v>
      </c>
      <c r="X2042" t="s">
        <v>2</v>
      </c>
      <c r="Y2042" t="s">
        <v>2</v>
      </c>
      <c r="Z2042">
        <v>2009</v>
      </c>
      <c r="AA2042" t="s">
        <v>1488</v>
      </c>
      <c r="AB2042" t="s">
        <v>1666</v>
      </c>
      <c r="AC2042" t="s">
        <v>196</v>
      </c>
      <c r="AD2042" t="s">
        <v>211</v>
      </c>
      <c r="AE2042" t="s">
        <v>1490</v>
      </c>
      <c r="AF2042" t="s">
        <v>1667</v>
      </c>
      <c r="AG2042" t="s">
        <v>2</v>
      </c>
      <c r="AH2042" t="s">
        <v>2</v>
      </c>
    </row>
    <row r="2043" spans="1:34">
      <c r="A2043">
        <v>7415</v>
      </c>
      <c r="B2043">
        <v>1182721</v>
      </c>
      <c r="C2043" t="s">
        <v>149</v>
      </c>
      <c r="D2043" t="str">
        <f t="shared" ca="1" si="93"/>
        <v>CEJNCRVBXY</v>
      </c>
      <c r="E2043" t="str">
        <f t="shared" ca="1" si="94"/>
        <v>Pllyxsadkpimr</v>
      </c>
      <c r="F2043" t="s">
        <v>150</v>
      </c>
      <c r="G2043" t="s">
        <v>167</v>
      </c>
      <c r="H2043" s="149" t="str">
        <f t="shared" ca="1" si="95"/>
        <v>26/7/1997</v>
      </c>
      <c r="I2043" t="s">
        <v>1650</v>
      </c>
      <c r="J2043" t="s">
        <v>2</v>
      </c>
      <c r="K2043" t="s">
        <v>1933</v>
      </c>
      <c r="L2043" t="s">
        <v>1934</v>
      </c>
      <c r="M2043" t="s">
        <v>1608</v>
      </c>
      <c r="N2043">
        <v>92</v>
      </c>
      <c r="O2043" t="s">
        <v>157</v>
      </c>
      <c r="P2043" t="s">
        <v>2</v>
      </c>
      <c r="Q2043" t="s">
        <v>2</v>
      </c>
      <c r="R2043" t="s">
        <v>2</v>
      </c>
      <c r="S2043" t="s">
        <v>2</v>
      </c>
      <c r="T2043" t="s">
        <v>2</v>
      </c>
      <c r="U2043" t="s">
        <v>2</v>
      </c>
      <c r="V2043" t="s">
        <v>2</v>
      </c>
      <c r="W2043" t="s">
        <v>2</v>
      </c>
      <c r="X2043" t="s">
        <v>2</v>
      </c>
      <c r="Y2043" t="s">
        <v>2</v>
      </c>
      <c r="Z2043">
        <v>2010</v>
      </c>
      <c r="AA2043" t="s">
        <v>1488</v>
      </c>
      <c r="AB2043" t="s">
        <v>1653</v>
      </c>
      <c r="AC2043" t="s">
        <v>2</v>
      </c>
      <c r="AD2043" t="s">
        <v>294</v>
      </c>
      <c r="AE2043" t="s">
        <v>1490</v>
      </c>
      <c r="AF2043" t="s">
        <v>1491</v>
      </c>
      <c r="AG2043" t="s">
        <v>2</v>
      </c>
      <c r="AH2043" t="s">
        <v>2</v>
      </c>
    </row>
    <row r="2044" spans="1:34">
      <c r="A2044">
        <v>7415</v>
      </c>
      <c r="B2044">
        <v>1184091</v>
      </c>
      <c r="C2044" t="s">
        <v>149</v>
      </c>
      <c r="D2044" t="str">
        <f t="shared" ca="1" si="93"/>
        <v>WHHVQNOVNF</v>
      </c>
      <c r="E2044" t="str">
        <f t="shared" ca="1" si="94"/>
        <v>Uqogjtxtonkox</v>
      </c>
      <c r="F2044" t="s">
        <v>150</v>
      </c>
      <c r="G2044" t="s">
        <v>167</v>
      </c>
      <c r="H2044" s="149" t="str">
        <f t="shared" ca="1" si="95"/>
        <v>5/6/1994</v>
      </c>
      <c r="I2044" t="s">
        <v>1650</v>
      </c>
      <c r="J2044" t="s">
        <v>2</v>
      </c>
      <c r="K2044" t="s">
        <v>1781</v>
      </c>
      <c r="L2044" t="s">
        <v>1782</v>
      </c>
      <c r="M2044" t="s">
        <v>1740</v>
      </c>
      <c r="N2044">
        <v>93</v>
      </c>
      <c r="O2044" t="s">
        <v>157</v>
      </c>
      <c r="P2044" t="s">
        <v>2</v>
      </c>
      <c r="Q2044" t="s">
        <v>2</v>
      </c>
      <c r="R2044" t="s">
        <v>2</v>
      </c>
      <c r="S2044" t="s">
        <v>2</v>
      </c>
      <c r="T2044" t="s">
        <v>2</v>
      </c>
      <c r="U2044" t="s">
        <v>2</v>
      </c>
      <c r="V2044" t="s">
        <v>2</v>
      </c>
      <c r="W2044" t="s">
        <v>2</v>
      </c>
      <c r="X2044" t="s">
        <v>2</v>
      </c>
      <c r="Y2044" t="s">
        <v>2</v>
      </c>
      <c r="Z2044">
        <v>2010</v>
      </c>
      <c r="AA2044" t="s">
        <v>1488</v>
      </c>
      <c r="AB2044" t="s">
        <v>1489</v>
      </c>
      <c r="AC2044" t="s">
        <v>2</v>
      </c>
      <c r="AD2044" t="s">
        <v>206</v>
      </c>
      <c r="AE2044" t="s">
        <v>1490</v>
      </c>
      <c r="AF2044" t="s">
        <v>1491</v>
      </c>
      <c r="AG2044" t="s">
        <v>2</v>
      </c>
      <c r="AH2044" t="s">
        <v>2</v>
      </c>
    </row>
    <row r="2045" spans="1:34">
      <c r="A2045">
        <v>7415</v>
      </c>
      <c r="B2045">
        <v>1184196</v>
      </c>
      <c r="C2045" t="s">
        <v>149</v>
      </c>
      <c r="D2045" t="str">
        <f t="shared" ca="1" si="93"/>
        <v>DEFJSAUJKZ</v>
      </c>
      <c r="E2045" t="str">
        <f t="shared" ca="1" si="94"/>
        <v>Otlpegtjmfoqw</v>
      </c>
      <c r="F2045" t="s">
        <v>150</v>
      </c>
      <c r="G2045" t="s">
        <v>167</v>
      </c>
      <c r="H2045" s="149" t="str">
        <f t="shared" ca="1" si="95"/>
        <v>7/2/1996</v>
      </c>
      <c r="I2045" t="s">
        <v>1650</v>
      </c>
      <c r="J2045" t="s">
        <v>2</v>
      </c>
      <c r="K2045" t="s">
        <v>1664</v>
      </c>
      <c r="L2045" t="s">
        <v>1665</v>
      </c>
      <c r="M2045" t="s">
        <v>1216</v>
      </c>
      <c r="N2045">
        <v>91</v>
      </c>
      <c r="O2045" t="s">
        <v>157</v>
      </c>
      <c r="P2045" t="s">
        <v>2</v>
      </c>
      <c r="Q2045" t="s">
        <v>2</v>
      </c>
      <c r="R2045" t="s">
        <v>2</v>
      </c>
      <c r="S2045" t="s">
        <v>2</v>
      </c>
      <c r="T2045" t="s">
        <v>2</v>
      </c>
      <c r="U2045" t="s">
        <v>2</v>
      </c>
      <c r="V2045" t="s">
        <v>2</v>
      </c>
      <c r="W2045" t="s">
        <v>2</v>
      </c>
      <c r="X2045" t="s">
        <v>2</v>
      </c>
      <c r="Y2045" t="s">
        <v>2</v>
      </c>
      <c r="Z2045">
        <v>2010</v>
      </c>
      <c r="AA2045" t="s">
        <v>1488</v>
      </c>
      <c r="AB2045" t="s">
        <v>1666</v>
      </c>
      <c r="AC2045" t="s">
        <v>196</v>
      </c>
      <c r="AD2045" t="s">
        <v>224</v>
      </c>
      <c r="AE2045" t="s">
        <v>1649</v>
      </c>
      <c r="AF2045" t="s">
        <v>1491</v>
      </c>
      <c r="AG2045" t="s">
        <v>2</v>
      </c>
      <c r="AH2045" t="s">
        <v>2</v>
      </c>
    </row>
    <row r="2046" spans="1:34">
      <c r="A2046">
        <v>7415</v>
      </c>
      <c r="B2046">
        <v>1184314</v>
      </c>
      <c r="C2046" t="s">
        <v>183</v>
      </c>
      <c r="D2046" t="str">
        <f t="shared" ca="1" si="93"/>
        <v>VSJAMPGYOT</v>
      </c>
      <c r="E2046" t="str">
        <f t="shared" ca="1" si="94"/>
        <v>Hgecciduwfwht</v>
      </c>
      <c r="F2046" t="s">
        <v>150</v>
      </c>
      <c r="G2046" t="s">
        <v>151</v>
      </c>
      <c r="H2046" s="149" t="str">
        <f t="shared" ca="1" si="95"/>
        <v>23/1/1995</v>
      </c>
      <c r="I2046" t="s">
        <v>1650</v>
      </c>
      <c r="J2046" t="s">
        <v>2</v>
      </c>
      <c r="K2046" t="s">
        <v>1781</v>
      </c>
      <c r="L2046" t="s">
        <v>1782</v>
      </c>
      <c r="M2046" t="s">
        <v>1740</v>
      </c>
      <c r="N2046">
        <v>93</v>
      </c>
      <c r="O2046" t="s">
        <v>157</v>
      </c>
      <c r="P2046" t="s">
        <v>2</v>
      </c>
      <c r="Q2046" t="s">
        <v>2</v>
      </c>
      <c r="R2046" t="s">
        <v>2</v>
      </c>
      <c r="S2046" t="s">
        <v>2</v>
      </c>
      <c r="T2046" t="s">
        <v>2</v>
      </c>
      <c r="U2046" t="s">
        <v>2</v>
      </c>
      <c r="V2046" t="s">
        <v>2</v>
      </c>
      <c r="W2046" t="s">
        <v>2</v>
      </c>
      <c r="X2046" t="s">
        <v>2</v>
      </c>
      <c r="Y2046" t="s">
        <v>2</v>
      </c>
      <c r="Z2046">
        <v>2009</v>
      </c>
      <c r="AA2046" t="s">
        <v>1488</v>
      </c>
      <c r="AB2046" t="s">
        <v>1698</v>
      </c>
      <c r="AC2046" t="s">
        <v>2</v>
      </c>
      <c r="AD2046" t="s">
        <v>224</v>
      </c>
      <c r="AE2046" t="s">
        <v>1490</v>
      </c>
      <c r="AF2046" t="s">
        <v>1491</v>
      </c>
      <c r="AG2046" t="s">
        <v>2</v>
      </c>
      <c r="AH2046" t="s">
        <v>2</v>
      </c>
    </row>
    <row r="2047" spans="1:34">
      <c r="A2047">
        <v>7415</v>
      </c>
      <c r="B2047">
        <v>1184482</v>
      </c>
      <c r="C2047" t="s">
        <v>149</v>
      </c>
      <c r="D2047" t="str">
        <f t="shared" ca="1" si="93"/>
        <v>FHAIFFXLNJ</v>
      </c>
      <c r="E2047" t="str">
        <f t="shared" ca="1" si="94"/>
        <v>Pfkfxykumjxyx</v>
      </c>
      <c r="F2047" t="s">
        <v>150</v>
      </c>
      <c r="G2047" t="s">
        <v>167</v>
      </c>
      <c r="H2047" s="149" t="str">
        <f t="shared" ca="1" si="95"/>
        <v>2/5/1994</v>
      </c>
      <c r="I2047" t="s">
        <v>1650</v>
      </c>
      <c r="J2047" t="s">
        <v>2</v>
      </c>
      <c r="K2047" t="s">
        <v>1684</v>
      </c>
      <c r="L2047" t="s">
        <v>1685</v>
      </c>
      <c r="M2047" t="s">
        <v>223</v>
      </c>
      <c r="N2047">
        <v>75</v>
      </c>
      <c r="O2047" t="s">
        <v>157</v>
      </c>
      <c r="P2047" t="s">
        <v>2</v>
      </c>
      <c r="Q2047" t="s">
        <v>2</v>
      </c>
      <c r="R2047" t="s">
        <v>2</v>
      </c>
      <c r="S2047" t="s">
        <v>2</v>
      </c>
      <c r="T2047" t="s">
        <v>2</v>
      </c>
      <c r="U2047" t="s">
        <v>2</v>
      </c>
      <c r="V2047" t="s">
        <v>2</v>
      </c>
      <c r="W2047" t="s">
        <v>2</v>
      </c>
      <c r="X2047" t="s">
        <v>2</v>
      </c>
      <c r="Y2047" t="s">
        <v>2</v>
      </c>
      <c r="Z2047">
        <v>2008</v>
      </c>
      <c r="AA2047" t="s">
        <v>1488</v>
      </c>
      <c r="AB2047" t="s">
        <v>1666</v>
      </c>
      <c r="AC2047" t="s">
        <v>196</v>
      </c>
      <c r="AD2047" t="s">
        <v>224</v>
      </c>
      <c r="AE2047" t="s">
        <v>1490</v>
      </c>
      <c r="AF2047" t="s">
        <v>1491</v>
      </c>
      <c r="AG2047" t="s">
        <v>2</v>
      </c>
      <c r="AH2047" t="s">
        <v>2</v>
      </c>
    </row>
    <row r="2048" spans="1:34">
      <c r="A2048">
        <v>7415</v>
      </c>
      <c r="B2048">
        <v>1185123</v>
      </c>
      <c r="C2048" t="s">
        <v>183</v>
      </c>
      <c r="D2048" t="str">
        <f t="shared" ca="1" si="93"/>
        <v>BBIFKNFLDA</v>
      </c>
      <c r="E2048" t="str">
        <f t="shared" ca="1" si="94"/>
        <v>Lengipyhspsyy</v>
      </c>
      <c r="F2048" t="s">
        <v>150</v>
      </c>
      <c r="G2048" t="s">
        <v>167</v>
      </c>
      <c r="H2048" s="149" t="str">
        <f t="shared" ca="1" si="95"/>
        <v>24/3/1996</v>
      </c>
      <c r="I2048" t="s">
        <v>1650</v>
      </c>
      <c r="J2048" t="s">
        <v>2</v>
      </c>
      <c r="K2048" t="s">
        <v>1781</v>
      </c>
      <c r="L2048" t="s">
        <v>1782</v>
      </c>
      <c r="M2048" t="s">
        <v>1740</v>
      </c>
      <c r="N2048">
        <v>93</v>
      </c>
      <c r="O2048" t="s">
        <v>157</v>
      </c>
      <c r="P2048" t="s">
        <v>2</v>
      </c>
      <c r="Q2048" t="s">
        <v>2</v>
      </c>
      <c r="R2048" t="s">
        <v>2</v>
      </c>
      <c r="S2048" t="s">
        <v>2</v>
      </c>
      <c r="T2048" t="s">
        <v>2</v>
      </c>
      <c r="U2048" t="s">
        <v>2</v>
      </c>
      <c r="V2048" t="s">
        <v>2</v>
      </c>
      <c r="W2048" t="s">
        <v>2</v>
      </c>
      <c r="X2048" t="s">
        <v>2</v>
      </c>
      <c r="Y2048" t="s">
        <v>2</v>
      </c>
      <c r="Z2048">
        <v>2010</v>
      </c>
      <c r="AA2048" t="s">
        <v>1488</v>
      </c>
      <c r="AB2048" t="s">
        <v>1645</v>
      </c>
      <c r="AC2048" t="s">
        <v>2</v>
      </c>
      <c r="AD2048" t="s">
        <v>173</v>
      </c>
      <c r="AE2048" t="s">
        <v>1490</v>
      </c>
      <c r="AF2048" t="s">
        <v>1491</v>
      </c>
      <c r="AG2048" t="s">
        <v>2</v>
      </c>
      <c r="AH2048" t="s">
        <v>2</v>
      </c>
    </row>
    <row r="2049" spans="1:34">
      <c r="A2049">
        <v>7415</v>
      </c>
      <c r="B2049">
        <v>1186660</v>
      </c>
      <c r="C2049" t="s">
        <v>149</v>
      </c>
      <c r="D2049" t="str">
        <f t="shared" ca="1" si="93"/>
        <v>YBBRSGIZWM</v>
      </c>
      <c r="E2049" t="str">
        <f t="shared" ca="1" si="94"/>
        <v>Csrexefmhasjh</v>
      </c>
      <c r="F2049" t="s">
        <v>150</v>
      </c>
      <c r="G2049" t="s">
        <v>167</v>
      </c>
      <c r="H2049" s="149" t="str">
        <f t="shared" ca="1" si="95"/>
        <v>27/11/1995</v>
      </c>
      <c r="I2049" t="s">
        <v>1644</v>
      </c>
      <c r="J2049" t="s">
        <v>2</v>
      </c>
      <c r="K2049" t="s">
        <v>2</v>
      </c>
      <c r="L2049" t="s">
        <v>2</v>
      </c>
      <c r="M2049" t="s">
        <v>2</v>
      </c>
      <c r="N2049" t="s">
        <v>2</v>
      </c>
      <c r="O2049" t="s">
        <v>2</v>
      </c>
      <c r="P2049" t="s">
        <v>2</v>
      </c>
      <c r="Q2049" t="s">
        <v>2</v>
      </c>
      <c r="R2049" t="s">
        <v>2</v>
      </c>
      <c r="S2049" t="s">
        <v>2</v>
      </c>
      <c r="T2049" t="s">
        <v>2</v>
      </c>
      <c r="U2049" t="s">
        <v>2</v>
      </c>
      <c r="V2049" t="s">
        <v>2</v>
      </c>
      <c r="W2049" t="s">
        <v>2</v>
      </c>
      <c r="X2049" t="s">
        <v>2</v>
      </c>
      <c r="Y2049" t="s">
        <v>2</v>
      </c>
      <c r="Z2049">
        <v>2008</v>
      </c>
      <c r="AA2049" t="s">
        <v>1488</v>
      </c>
      <c r="AB2049" t="s">
        <v>1666</v>
      </c>
      <c r="AC2049" t="s">
        <v>199</v>
      </c>
      <c r="AD2049" t="s">
        <v>224</v>
      </c>
      <c r="AE2049" t="s">
        <v>1490</v>
      </c>
      <c r="AF2049" t="s">
        <v>1700</v>
      </c>
      <c r="AG2049" t="s">
        <v>2</v>
      </c>
      <c r="AH2049" t="s">
        <v>2</v>
      </c>
    </row>
    <row r="2050" spans="1:34">
      <c r="A2050">
        <v>7415</v>
      </c>
      <c r="B2050">
        <v>1186912</v>
      </c>
      <c r="C2050" t="s">
        <v>149</v>
      </c>
      <c r="D2050" t="str">
        <f t="shared" ca="1" si="93"/>
        <v>AODYWGXEMP</v>
      </c>
      <c r="E2050" t="str">
        <f t="shared" ca="1" si="94"/>
        <v>Enfoeymzcsqlz</v>
      </c>
      <c r="F2050" t="s">
        <v>150</v>
      </c>
      <c r="G2050" t="s">
        <v>167</v>
      </c>
      <c r="H2050" s="149" t="str">
        <f t="shared" ca="1" si="95"/>
        <v>15/8/1995</v>
      </c>
      <c r="I2050" t="s">
        <v>1650</v>
      </c>
      <c r="J2050" t="s">
        <v>2</v>
      </c>
      <c r="K2050" t="s">
        <v>399</v>
      </c>
      <c r="L2050" t="s">
        <v>400</v>
      </c>
      <c r="M2050" t="s">
        <v>401</v>
      </c>
      <c r="N2050">
        <v>60</v>
      </c>
      <c r="O2050" t="s">
        <v>157</v>
      </c>
      <c r="P2050" t="s">
        <v>2</v>
      </c>
      <c r="Q2050" t="s">
        <v>2</v>
      </c>
      <c r="R2050" t="s">
        <v>2</v>
      </c>
      <c r="S2050" t="s">
        <v>2</v>
      </c>
      <c r="T2050" t="s">
        <v>2</v>
      </c>
      <c r="U2050" t="s">
        <v>2</v>
      </c>
      <c r="V2050" t="s">
        <v>2</v>
      </c>
      <c r="W2050" t="s">
        <v>2</v>
      </c>
      <c r="X2050" t="s">
        <v>2</v>
      </c>
      <c r="Y2050" t="s">
        <v>2</v>
      </c>
      <c r="Z2050">
        <v>2010</v>
      </c>
      <c r="AA2050" t="s">
        <v>1488</v>
      </c>
      <c r="AB2050" t="s">
        <v>1666</v>
      </c>
      <c r="AC2050" t="s">
        <v>199</v>
      </c>
      <c r="AD2050" t="s">
        <v>200</v>
      </c>
      <c r="AE2050" t="s">
        <v>1490</v>
      </c>
      <c r="AF2050" t="s">
        <v>1491</v>
      </c>
      <c r="AG2050" t="s">
        <v>2</v>
      </c>
      <c r="AH2050" t="s">
        <v>2</v>
      </c>
    </row>
    <row r="2051" spans="1:34">
      <c r="A2051">
        <v>7415</v>
      </c>
      <c r="B2051">
        <v>1187901</v>
      </c>
      <c r="C2051" t="s">
        <v>149</v>
      </c>
      <c r="D2051" t="str">
        <f t="shared" ref="D2051:D2098" ca="1" si="96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RPLKOMDBBY</v>
      </c>
      <c r="E2051" t="str">
        <f t="shared" ref="E2051:E2098" ca="1" si="97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Zhdzmjswyrszq</v>
      </c>
      <c r="F2051" t="s">
        <v>150</v>
      </c>
      <c r="G2051" t="s">
        <v>167</v>
      </c>
      <c r="H2051" s="149" t="str">
        <f t="shared" ref="H2051:H2098" ca="1" si="98">""&amp;RANDBETWEEN(1,28)&amp;"/"&amp;RANDBETWEEN(1,12)&amp;"/"&amp;RANDBETWEEN(1994,1997)</f>
        <v>6/6/1997</v>
      </c>
      <c r="I2051" t="s">
        <v>1650</v>
      </c>
      <c r="J2051" t="s">
        <v>2</v>
      </c>
      <c r="K2051" t="s">
        <v>1755</v>
      </c>
      <c r="L2051" t="s">
        <v>1756</v>
      </c>
      <c r="M2051" t="s">
        <v>223</v>
      </c>
      <c r="N2051">
        <v>75</v>
      </c>
      <c r="O2051" t="s">
        <v>157</v>
      </c>
      <c r="P2051" t="s">
        <v>2</v>
      </c>
      <c r="Q2051" t="s">
        <v>2</v>
      </c>
      <c r="R2051" t="s">
        <v>2</v>
      </c>
      <c r="S2051" t="s">
        <v>2</v>
      </c>
      <c r="T2051" t="s">
        <v>2</v>
      </c>
      <c r="U2051" t="s">
        <v>2</v>
      </c>
      <c r="V2051" t="s">
        <v>2</v>
      </c>
      <c r="W2051" t="s">
        <v>2</v>
      </c>
      <c r="X2051" t="s">
        <v>2</v>
      </c>
      <c r="Y2051" t="s">
        <v>2</v>
      </c>
      <c r="Z2051">
        <v>2009</v>
      </c>
      <c r="AA2051" t="s">
        <v>1488</v>
      </c>
      <c r="AB2051" t="s">
        <v>1666</v>
      </c>
      <c r="AC2051" t="s">
        <v>196</v>
      </c>
      <c r="AD2051" t="s">
        <v>197</v>
      </c>
      <c r="AE2051" t="s">
        <v>1490</v>
      </c>
      <c r="AF2051" t="s">
        <v>1667</v>
      </c>
      <c r="AG2051" t="s">
        <v>2</v>
      </c>
      <c r="AH2051" t="s">
        <v>2</v>
      </c>
    </row>
    <row r="2052" spans="1:34">
      <c r="A2052">
        <v>7415</v>
      </c>
      <c r="B2052">
        <v>1188389</v>
      </c>
      <c r="C2052" t="s">
        <v>183</v>
      </c>
      <c r="D2052" t="str">
        <f t="shared" ca="1" si="96"/>
        <v>BTTHPIPJPE</v>
      </c>
      <c r="E2052" t="str">
        <f t="shared" ca="1" si="97"/>
        <v>Welvvoahjjoce</v>
      </c>
      <c r="F2052" t="s">
        <v>150</v>
      </c>
      <c r="G2052" t="s">
        <v>167</v>
      </c>
      <c r="H2052" s="149" t="str">
        <f t="shared" ca="1" si="98"/>
        <v>20/6/1994</v>
      </c>
      <c r="I2052" t="s">
        <v>1644</v>
      </c>
      <c r="J2052" t="s">
        <v>2</v>
      </c>
      <c r="K2052" t="s">
        <v>2</v>
      </c>
      <c r="L2052" t="s">
        <v>2</v>
      </c>
      <c r="M2052" t="s">
        <v>2</v>
      </c>
      <c r="N2052" t="s">
        <v>2</v>
      </c>
      <c r="O2052" t="s">
        <v>2</v>
      </c>
      <c r="P2052" t="s">
        <v>2</v>
      </c>
      <c r="Q2052" t="s">
        <v>2</v>
      </c>
      <c r="R2052" t="s">
        <v>2</v>
      </c>
      <c r="S2052" t="s">
        <v>2</v>
      </c>
      <c r="T2052" t="s">
        <v>2</v>
      </c>
      <c r="U2052" t="s">
        <v>2</v>
      </c>
      <c r="V2052" t="s">
        <v>2</v>
      </c>
      <c r="W2052" t="s">
        <v>2</v>
      </c>
      <c r="X2052" t="s">
        <v>2</v>
      </c>
      <c r="Y2052" t="s">
        <v>2</v>
      </c>
      <c r="Z2052">
        <v>2010</v>
      </c>
      <c r="AA2052" t="s">
        <v>1488</v>
      </c>
      <c r="AB2052" t="s">
        <v>1645</v>
      </c>
      <c r="AC2052" t="s">
        <v>2</v>
      </c>
      <c r="AD2052" t="s">
        <v>238</v>
      </c>
      <c r="AE2052" t="s">
        <v>1490</v>
      </c>
      <c r="AF2052" t="s">
        <v>1491</v>
      </c>
      <c r="AG2052" t="s">
        <v>2</v>
      </c>
      <c r="AH2052" t="s">
        <v>2</v>
      </c>
    </row>
    <row r="2053" spans="1:34">
      <c r="A2053">
        <v>7415</v>
      </c>
      <c r="B2053">
        <v>1188860</v>
      </c>
      <c r="C2053" t="s">
        <v>183</v>
      </c>
      <c r="D2053" t="str">
        <f t="shared" ca="1" si="96"/>
        <v>IVPULQMVDG</v>
      </c>
      <c r="E2053" t="str">
        <f t="shared" ca="1" si="97"/>
        <v>Eynzeqipgedgm</v>
      </c>
      <c r="F2053" t="s">
        <v>150</v>
      </c>
      <c r="G2053" t="s">
        <v>167</v>
      </c>
      <c r="H2053" s="149" t="str">
        <f t="shared" ca="1" si="98"/>
        <v>4/5/1994</v>
      </c>
      <c r="I2053" t="s">
        <v>1650</v>
      </c>
      <c r="J2053" t="s">
        <v>2</v>
      </c>
      <c r="K2053" t="s">
        <v>1790</v>
      </c>
      <c r="L2053" t="s">
        <v>1791</v>
      </c>
      <c r="M2053" t="s">
        <v>513</v>
      </c>
      <c r="N2053">
        <v>93</v>
      </c>
      <c r="O2053" t="s">
        <v>157</v>
      </c>
      <c r="P2053" t="s">
        <v>2</v>
      </c>
      <c r="Q2053" t="s">
        <v>2</v>
      </c>
      <c r="R2053" t="s">
        <v>2</v>
      </c>
      <c r="S2053" t="s">
        <v>2</v>
      </c>
      <c r="T2053" t="s">
        <v>2</v>
      </c>
      <c r="U2053" t="s">
        <v>2</v>
      </c>
      <c r="V2053" t="s">
        <v>2</v>
      </c>
      <c r="W2053" t="s">
        <v>2</v>
      </c>
      <c r="X2053" t="s">
        <v>2</v>
      </c>
      <c r="Y2053" t="s">
        <v>2</v>
      </c>
      <c r="Z2053">
        <v>2009</v>
      </c>
      <c r="AA2053" t="s">
        <v>1488</v>
      </c>
      <c r="AB2053" t="s">
        <v>1666</v>
      </c>
      <c r="AC2053" t="s">
        <v>196</v>
      </c>
      <c r="AD2053" t="s">
        <v>197</v>
      </c>
      <c r="AE2053" t="s">
        <v>1490</v>
      </c>
      <c r="AF2053" t="s">
        <v>1491</v>
      </c>
      <c r="AG2053" t="s">
        <v>2</v>
      </c>
      <c r="AH2053" t="s">
        <v>2</v>
      </c>
    </row>
    <row r="2054" spans="1:34">
      <c r="A2054">
        <v>7415</v>
      </c>
      <c r="B2054">
        <v>1189231</v>
      </c>
      <c r="C2054" t="s">
        <v>149</v>
      </c>
      <c r="D2054" t="str">
        <f t="shared" ca="1" si="96"/>
        <v>AZSTVKYHBE</v>
      </c>
      <c r="E2054" t="str">
        <f t="shared" ca="1" si="97"/>
        <v>Ncymrdgwplngj</v>
      </c>
      <c r="F2054" t="s">
        <v>150</v>
      </c>
      <c r="G2054" t="s">
        <v>167</v>
      </c>
      <c r="H2054" s="149" t="str">
        <f t="shared" ca="1" si="98"/>
        <v>15/9/1994</v>
      </c>
      <c r="I2054" t="s">
        <v>1644</v>
      </c>
      <c r="J2054" t="s">
        <v>2</v>
      </c>
      <c r="K2054" t="s">
        <v>2</v>
      </c>
      <c r="L2054" t="s">
        <v>2</v>
      </c>
      <c r="M2054" t="s">
        <v>2</v>
      </c>
      <c r="N2054" t="s">
        <v>2</v>
      </c>
      <c r="O2054" t="s">
        <v>2</v>
      </c>
      <c r="P2054" t="s">
        <v>2</v>
      </c>
      <c r="Q2054" t="s">
        <v>2</v>
      </c>
      <c r="R2054" t="s">
        <v>2</v>
      </c>
      <c r="S2054" t="s">
        <v>2</v>
      </c>
      <c r="T2054" t="s">
        <v>2</v>
      </c>
      <c r="U2054" t="s">
        <v>2</v>
      </c>
      <c r="V2054" t="s">
        <v>2</v>
      </c>
      <c r="W2054" t="s">
        <v>2</v>
      </c>
      <c r="X2054" t="s">
        <v>2</v>
      </c>
      <c r="Y2054" t="s">
        <v>2</v>
      </c>
      <c r="Z2054" t="s">
        <v>2</v>
      </c>
      <c r="AA2054" t="s">
        <v>1488</v>
      </c>
      <c r="AB2054" t="s">
        <v>1666</v>
      </c>
      <c r="AC2054" t="s">
        <v>196</v>
      </c>
      <c r="AD2054" t="s">
        <v>211</v>
      </c>
      <c r="AE2054" t="s">
        <v>1490</v>
      </c>
      <c r="AF2054" t="s">
        <v>1751</v>
      </c>
      <c r="AG2054" t="s">
        <v>2</v>
      </c>
      <c r="AH2054" t="s">
        <v>2</v>
      </c>
    </row>
    <row r="2055" spans="1:34">
      <c r="A2055">
        <v>7415</v>
      </c>
      <c r="B2055">
        <v>1189586</v>
      </c>
      <c r="C2055" t="s">
        <v>149</v>
      </c>
      <c r="D2055" t="str">
        <f t="shared" ca="1" si="96"/>
        <v>YVNILIYPKB</v>
      </c>
      <c r="E2055" t="str">
        <f t="shared" ca="1" si="97"/>
        <v>Vsodjjqbbtymg</v>
      </c>
      <c r="F2055" t="s">
        <v>150</v>
      </c>
      <c r="G2055" t="s">
        <v>167</v>
      </c>
      <c r="H2055" s="149" t="str">
        <f t="shared" ca="1" si="98"/>
        <v>8/9/1997</v>
      </c>
      <c r="I2055" t="s">
        <v>1650</v>
      </c>
      <c r="J2055" t="s">
        <v>2</v>
      </c>
      <c r="K2055" t="s">
        <v>607</v>
      </c>
      <c r="L2055" t="s">
        <v>608</v>
      </c>
      <c r="M2055" t="s">
        <v>470</v>
      </c>
      <c r="N2055">
        <v>93</v>
      </c>
      <c r="O2055" t="s">
        <v>157</v>
      </c>
      <c r="P2055" t="s">
        <v>2</v>
      </c>
      <c r="Q2055" t="s">
        <v>2</v>
      </c>
      <c r="R2055" t="s">
        <v>2</v>
      </c>
      <c r="S2055" t="s">
        <v>2</v>
      </c>
      <c r="T2055" t="s">
        <v>2</v>
      </c>
      <c r="U2055" t="s">
        <v>2</v>
      </c>
      <c r="V2055" t="s">
        <v>2</v>
      </c>
      <c r="W2055" t="s">
        <v>2</v>
      </c>
      <c r="X2055" t="s">
        <v>2</v>
      </c>
      <c r="Y2055" t="s">
        <v>2</v>
      </c>
      <c r="Z2055">
        <v>2010</v>
      </c>
      <c r="AA2055" t="s">
        <v>1488</v>
      </c>
      <c r="AB2055" t="s">
        <v>1489</v>
      </c>
      <c r="AC2055" t="s">
        <v>2</v>
      </c>
      <c r="AD2055" t="s">
        <v>206</v>
      </c>
      <c r="AE2055" t="s">
        <v>1649</v>
      </c>
      <c r="AF2055" t="s">
        <v>1491</v>
      </c>
      <c r="AG2055" t="s">
        <v>2</v>
      </c>
      <c r="AH2055" t="s">
        <v>2</v>
      </c>
    </row>
    <row r="2056" spans="1:34">
      <c r="A2056">
        <v>7415</v>
      </c>
      <c r="B2056">
        <v>1189625</v>
      </c>
      <c r="C2056" t="s">
        <v>183</v>
      </c>
      <c r="D2056" t="str">
        <f t="shared" ca="1" si="96"/>
        <v>YIEWDDNTFS</v>
      </c>
      <c r="E2056" t="str">
        <f t="shared" ca="1" si="97"/>
        <v>Kprwhhlqohfxv</v>
      </c>
      <c r="F2056" t="s">
        <v>150</v>
      </c>
      <c r="G2056" t="s">
        <v>167</v>
      </c>
      <c r="H2056" s="149" t="str">
        <f t="shared" ca="1" si="98"/>
        <v>13/12/1995</v>
      </c>
      <c r="I2056" t="s">
        <v>1650</v>
      </c>
      <c r="J2056" t="s">
        <v>2</v>
      </c>
      <c r="K2056" t="s">
        <v>1738</v>
      </c>
      <c r="L2056" t="s">
        <v>1739</v>
      </c>
      <c r="M2056" t="s">
        <v>1740</v>
      </c>
      <c r="N2056">
        <v>93</v>
      </c>
      <c r="O2056" t="s">
        <v>157</v>
      </c>
      <c r="P2056" t="s">
        <v>2</v>
      </c>
      <c r="Q2056" t="s">
        <v>2</v>
      </c>
      <c r="R2056" t="s">
        <v>2</v>
      </c>
      <c r="S2056" t="s">
        <v>2</v>
      </c>
      <c r="T2056" t="s">
        <v>2</v>
      </c>
      <c r="U2056" t="s">
        <v>2</v>
      </c>
      <c r="V2056" t="s">
        <v>2</v>
      </c>
      <c r="W2056" t="s">
        <v>2</v>
      </c>
      <c r="X2056" t="s">
        <v>2</v>
      </c>
      <c r="Y2056" t="s">
        <v>2</v>
      </c>
      <c r="Z2056">
        <v>2009</v>
      </c>
      <c r="AA2056" t="s">
        <v>1488</v>
      </c>
      <c r="AB2056" t="s">
        <v>1645</v>
      </c>
      <c r="AC2056" t="s">
        <v>2</v>
      </c>
      <c r="AD2056" t="s">
        <v>238</v>
      </c>
      <c r="AE2056" t="s">
        <v>1649</v>
      </c>
      <c r="AF2056" t="s">
        <v>1491</v>
      </c>
      <c r="AG2056" t="s">
        <v>2</v>
      </c>
      <c r="AH2056" t="s">
        <v>2</v>
      </c>
    </row>
    <row r="2057" spans="1:34">
      <c r="A2057">
        <v>7415</v>
      </c>
      <c r="B2057">
        <v>1189724</v>
      </c>
      <c r="C2057" t="s">
        <v>183</v>
      </c>
      <c r="D2057" t="str">
        <f t="shared" ca="1" si="96"/>
        <v>WOHTWBURYP</v>
      </c>
      <c r="E2057" t="str">
        <f t="shared" ca="1" si="97"/>
        <v>Zgkenrahiedmr</v>
      </c>
      <c r="F2057" t="s">
        <v>150</v>
      </c>
      <c r="G2057" t="s">
        <v>167</v>
      </c>
      <c r="H2057" s="149" t="str">
        <f t="shared" ca="1" si="98"/>
        <v>2/9/1997</v>
      </c>
      <c r="I2057" t="s">
        <v>1650</v>
      </c>
      <c r="J2057" t="s">
        <v>2</v>
      </c>
      <c r="K2057" t="s">
        <v>1646</v>
      </c>
      <c r="L2057" t="s">
        <v>1647</v>
      </c>
      <c r="M2057" t="s">
        <v>1648</v>
      </c>
      <c r="N2057">
        <v>78</v>
      </c>
      <c r="O2057" t="s">
        <v>157</v>
      </c>
      <c r="P2057" t="s">
        <v>2</v>
      </c>
      <c r="Q2057" t="s">
        <v>2</v>
      </c>
      <c r="R2057" t="s">
        <v>2</v>
      </c>
      <c r="S2057" t="s">
        <v>2</v>
      </c>
      <c r="T2057" t="s">
        <v>2</v>
      </c>
      <c r="U2057" t="s">
        <v>2</v>
      </c>
      <c r="V2057" t="s">
        <v>2</v>
      </c>
      <c r="W2057" t="s">
        <v>2</v>
      </c>
      <c r="X2057" t="s">
        <v>2</v>
      </c>
      <c r="Y2057" t="s">
        <v>2</v>
      </c>
      <c r="Z2057" t="s">
        <v>2</v>
      </c>
      <c r="AA2057" t="s">
        <v>1488</v>
      </c>
      <c r="AB2057" t="s">
        <v>1666</v>
      </c>
      <c r="AC2057" t="s">
        <v>196</v>
      </c>
      <c r="AD2057" t="s">
        <v>197</v>
      </c>
      <c r="AE2057" t="s">
        <v>1490</v>
      </c>
      <c r="AF2057" t="s">
        <v>1704</v>
      </c>
      <c r="AG2057" t="s">
        <v>2</v>
      </c>
      <c r="AH2057" t="s">
        <v>2</v>
      </c>
    </row>
    <row r="2058" spans="1:34">
      <c r="A2058">
        <v>7415</v>
      </c>
      <c r="B2058">
        <v>1189801</v>
      </c>
      <c r="C2058" t="s">
        <v>149</v>
      </c>
      <c r="D2058" t="str">
        <f t="shared" ca="1" si="96"/>
        <v>RHFZPCYATA</v>
      </c>
      <c r="E2058" t="str">
        <f t="shared" ca="1" si="97"/>
        <v>Wzhixknlaxgeb</v>
      </c>
      <c r="F2058" t="s">
        <v>150</v>
      </c>
      <c r="G2058" t="s">
        <v>167</v>
      </c>
      <c r="H2058" s="149" t="str">
        <f t="shared" ca="1" si="98"/>
        <v>26/10/1994</v>
      </c>
      <c r="I2058" t="s">
        <v>1650</v>
      </c>
      <c r="J2058" t="s">
        <v>2</v>
      </c>
      <c r="K2058" t="s">
        <v>1627</v>
      </c>
      <c r="L2058" t="s">
        <v>1628</v>
      </c>
      <c r="M2058" t="s">
        <v>1629</v>
      </c>
      <c r="N2058">
        <v>92</v>
      </c>
      <c r="O2058" t="s">
        <v>157</v>
      </c>
      <c r="P2058" t="s">
        <v>2</v>
      </c>
      <c r="Q2058" t="s">
        <v>2</v>
      </c>
      <c r="R2058" t="s">
        <v>2</v>
      </c>
      <c r="S2058" t="s">
        <v>2</v>
      </c>
      <c r="T2058" t="s">
        <v>2</v>
      </c>
      <c r="U2058" t="s">
        <v>2</v>
      </c>
      <c r="V2058" t="s">
        <v>2</v>
      </c>
      <c r="W2058" t="s">
        <v>2</v>
      </c>
      <c r="X2058" t="s">
        <v>2</v>
      </c>
      <c r="Y2058" t="s">
        <v>2</v>
      </c>
      <c r="Z2058">
        <v>2009</v>
      </c>
      <c r="AA2058" t="s">
        <v>1488</v>
      </c>
      <c r="AB2058" t="s">
        <v>1666</v>
      </c>
      <c r="AC2058" t="s">
        <v>199</v>
      </c>
      <c r="AD2058" t="s">
        <v>201</v>
      </c>
      <c r="AE2058" t="s">
        <v>1490</v>
      </c>
      <c r="AF2058" t="s">
        <v>1491</v>
      </c>
      <c r="AG2058" t="s">
        <v>2</v>
      </c>
      <c r="AH2058" t="s">
        <v>2</v>
      </c>
    </row>
    <row r="2059" spans="1:34">
      <c r="A2059">
        <v>7415</v>
      </c>
      <c r="B2059">
        <v>1190310</v>
      </c>
      <c r="C2059" t="s">
        <v>183</v>
      </c>
      <c r="D2059" t="str">
        <f t="shared" ca="1" si="96"/>
        <v>EITYGCQNGT</v>
      </c>
      <c r="E2059" t="str">
        <f t="shared" ca="1" si="97"/>
        <v>Jjbqsnjoxkdjw</v>
      </c>
      <c r="F2059" t="s">
        <v>150</v>
      </c>
      <c r="G2059" t="s">
        <v>167</v>
      </c>
      <c r="H2059" s="149" t="str">
        <f t="shared" ca="1" si="98"/>
        <v>25/6/1996</v>
      </c>
      <c r="I2059" t="s">
        <v>1650</v>
      </c>
      <c r="J2059" t="s">
        <v>2</v>
      </c>
      <c r="K2059" t="s">
        <v>834</v>
      </c>
      <c r="L2059" t="s">
        <v>835</v>
      </c>
      <c r="M2059" t="s">
        <v>223</v>
      </c>
      <c r="N2059">
        <v>75</v>
      </c>
      <c r="O2059" t="s">
        <v>157</v>
      </c>
      <c r="P2059" t="s">
        <v>2</v>
      </c>
      <c r="Q2059" t="s">
        <v>2</v>
      </c>
      <c r="R2059" t="s">
        <v>2</v>
      </c>
      <c r="S2059" t="s">
        <v>2</v>
      </c>
      <c r="T2059" t="s">
        <v>2</v>
      </c>
      <c r="U2059" t="s">
        <v>2</v>
      </c>
      <c r="V2059" t="s">
        <v>2</v>
      </c>
      <c r="W2059" t="s">
        <v>2</v>
      </c>
      <c r="X2059" t="s">
        <v>2</v>
      </c>
      <c r="Y2059" t="s">
        <v>2</v>
      </c>
      <c r="Z2059">
        <v>2010</v>
      </c>
      <c r="AA2059" t="s">
        <v>1488</v>
      </c>
      <c r="AB2059" t="s">
        <v>1666</v>
      </c>
      <c r="AC2059" t="s">
        <v>196</v>
      </c>
      <c r="AD2059" t="s">
        <v>211</v>
      </c>
      <c r="AE2059" t="s">
        <v>1649</v>
      </c>
      <c r="AF2059" t="s">
        <v>1491</v>
      </c>
      <c r="AG2059" t="s">
        <v>2</v>
      </c>
      <c r="AH2059" t="s">
        <v>2</v>
      </c>
    </row>
    <row r="2060" spans="1:34">
      <c r="A2060">
        <v>7415</v>
      </c>
      <c r="B2060">
        <v>1190445</v>
      </c>
      <c r="C2060" t="s">
        <v>149</v>
      </c>
      <c r="D2060" t="str">
        <f t="shared" ca="1" si="96"/>
        <v>NHLWEXPALR</v>
      </c>
      <c r="E2060" t="str">
        <f t="shared" ca="1" si="97"/>
        <v>Yvmbopcwffvog</v>
      </c>
      <c r="F2060" t="s">
        <v>150</v>
      </c>
      <c r="G2060" t="s">
        <v>167</v>
      </c>
      <c r="H2060" s="149" t="str">
        <f t="shared" ca="1" si="98"/>
        <v>14/7/1994</v>
      </c>
      <c r="I2060" t="s">
        <v>1650</v>
      </c>
      <c r="J2060" t="s">
        <v>2</v>
      </c>
      <c r="K2060" t="s">
        <v>1781</v>
      </c>
      <c r="L2060" t="s">
        <v>1782</v>
      </c>
      <c r="M2060" t="s">
        <v>1740</v>
      </c>
      <c r="N2060">
        <v>93</v>
      </c>
      <c r="O2060" t="s">
        <v>157</v>
      </c>
      <c r="P2060" t="s">
        <v>2</v>
      </c>
      <c r="Q2060" t="s">
        <v>2</v>
      </c>
      <c r="R2060" t="s">
        <v>2</v>
      </c>
      <c r="S2060" t="s">
        <v>2</v>
      </c>
      <c r="T2060" t="s">
        <v>2</v>
      </c>
      <c r="U2060" t="s">
        <v>2</v>
      </c>
      <c r="V2060" t="s">
        <v>2</v>
      </c>
      <c r="W2060" t="s">
        <v>2</v>
      </c>
      <c r="X2060" t="s">
        <v>2</v>
      </c>
      <c r="Y2060" t="s">
        <v>2</v>
      </c>
      <c r="Z2060">
        <v>2010</v>
      </c>
      <c r="AA2060" t="s">
        <v>1488</v>
      </c>
      <c r="AB2060" t="s">
        <v>1666</v>
      </c>
      <c r="AC2060" t="s">
        <v>199</v>
      </c>
      <c r="AD2060" t="s">
        <v>201</v>
      </c>
      <c r="AE2060" t="s">
        <v>1490</v>
      </c>
      <c r="AF2060" t="s">
        <v>1491</v>
      </c>
      <c r="AG2060" t="s">
        <v>2</v>
      </c>
      <c r="AH2060" t="s">
        <v>2</v>
      </c>
    </row>
    <row r="2061" spans="1:34">
      <c r="A2061">
        <v>7415</v>
      </c>
      <c r="B2061">
        <v>1190542</v>
      </c>
      <c r="C2061" t="s">
        <v>183</v>
      </c>
      <c r="D2061" t="str">
        <f t="shared" ca="1" si="96"/>
        <v>PBLDEAKPSJ</v>
      </c>
      <c r="E2061" t="str">
        <f t="shared" ca="1" si="97"/>
        <v>Klzzsmavivjqh</v>
      </c>
      <c r="F2061" t="s">
        <v>150</v>
      </c>
      <c r="G2061" t="s">
        <v>167</v>
      </c>
      <c r="H2061" s="149" t="str">
        <f t="shared" ca="1" si="98"/>
        <v>8/9/1995</v>
      </c>
      <c r="I2061" t="s">
        <v>1650</v>
      </c>
      <c r="J2061" t="s">
        <v>2</v>
      </c>
      <c r="K2061" t="s">
        <v>1689</v>
      </c>
      <c r="L2061" t="s">
        <v>1690</v>
      </c>
      <c r="M2061" t="s">
        <v>470</v>
      </c>
      <c r="N2061">
        <v>93</v>
      </c>
      <c r="O2061" t="s">
        <v>157</v>
      </c>
      <c r="P2061" t="s">
        <v>2</v>
      </c>
      <c r="Q2061" t="s">
        <v>2</v>
      </c>
      <c r="R2061" t="s">
        <v>2</v>
      </c>
      <c r="S2061" t="s">
        <v>2</v>
      </c>
      <c r="T2061" t="s">
        <v>2</v>
      </c>
      <c r="U2061" t="s">
        <v>2</v>
      </c>
      <c r="V2061" t="s">
        <v>2</v>
      </c>
      <c r="W2061" t="s">
        <v>2</v>
      </c>
      <c r="X2061" t="s">
        <v>2</v>
      </c>
      <c r="Y2061" t="s">
        <v>2</v>
      </c>
      <c r="Z2061">
        <v>2009</v>
      </c>
      <c r="AA2061" t="s">
        <v>1488</v>
      </c>
      <c r="AB2061" t="s">
        <v>1666</v>
      </c>
      <c r="AC2061" t="s">
        <v>196</v>
      </c>
      <c r="AD2061" t="s">
        <v>197</v>
      </c>
      <c r="AE2061" t="s">
        <v>1649</v>
      </c>
      <c r="AF2061" t="s">
        <v>1667</v>
      </c>
      <c r="AG2061" t="s">
        <v>2</v>
      </c>
      <c r="AH2061" t="s">
        <v>2</v>
      </c>
    </row>
    <row r="2062" spans="1:34">
      <c r="A2062">
        <v>7415</v>
      </c>
      <c r="B2062">
        <v>1190718</v>
      </c>
      <c r="C2062" t="s">
        <v>183</v>
      </c>
      <c r="D2062" t="str">
        <f t="shared" ca="1" si="96"/>
        <v>WKBNVDCONC</v>
      </c>
      <c r="E2062" t="str">
        <f t="shared" ca="1" si="97"/>
        <v>Umjywwsepnvln</v>
      </c>
      <c r="F2062" t="s">
        <v>150</v>
      </c>
      <c r="G2062" t="s">
        <v>167</v>
      </c>
      <c r="H2062" s="149" t="str">
        <f t="shared" ca="1" si="98"/>
        <v>4/5/1995</v>
      </c>
      <c r="I2062" t="s">
        <v>1650</v>
      </c>
      <c r="J2062" t="s">
        <v>2</v>
      </c>
      <c r="K2062" t="s">
        <v>1738</v>
      </c>
      <c r="L2062" t="s">
        <v>1739</v>
      </c>
      <c r="M2062" t="s">
        <v>1740</v>
      </c>
      <c r="N2062">
        <v>93</v>
      </c>
      <c r="O2062" t="s">
        <v>157</v>
      </c>
      <c r="P2062" t="s">
        <v>2</v>
      </c>
      <c r="Q2062" t="s">
        <v>2</v>
      </c>
      <c r="R2062" t="s">
        <v>2</v>
      </c>
      <c r="S2062" t="s">
        <v>2</v>
      </c>
      <c r="T2062" t="s">
        <v>2</v>
      </c>
      <c r="U2062" t="s">
        <v>2</v>
      </c>
      <c r="V2062" t="s">
        <v>2</v>
      </c>
      <c r="W2062" t="s">
        <v>2</v>
      </c>
      <c r="X2062" t="s">
        <v>2</v>
      </c>
      <c r="Y2062" t="s">
        <v>2</v>
      </c>
      <c r="Z2062">
        <v>2009</v>
      </c>
      <c r="AA2062" t="s">
        <v>1488</v>
      </c>
      <c r="AB2062" t="s">
        <v>1645</v>
      </c>
      <c r="AC2062" t="s">
        <v>2</v>
      </c>
      <c r="AD2062" t="s">
        <v>238</v>
      </c>
      <c r="AE2062" t="s">
        <v>1490</v>
      </c>
      <c r="AF2062" t="s">
        <v>1491</v>
      </c>
      <c r="AG2062" t="s">
        <v>2</v>
      </c>
      <c r="AH2062" t="s">
        <v>2</v>
      </c>
    </row>
    <row r="2063" spans="1:34">
      <c r="A2063">
        <v>7415</v>
      </c>
      <c r="B2063">
        <v>1191786</v>
      </c>
      <c r="C2063" t="s">
        <v>183</v>
      </c>
      <c r="D2063" t="str">
        <f t="shared" ca="1" si="96"/>
        <v>ADTEIBBMQC</v>
      </c>
      <c r="E2063" t="str">
        <f t="shared" ca="1" si="97"/>
        <v>Pyowpueaimwrn</v>
      </c>
      <c r="F2063" t="s">
        <v>150</v>
      </c>
      <c r="G2063" t="s">
        <v>167</v>
      </c>
      <c r="H2063" s="149" t="str">
        <f t="shared" ca="1" si="98"/>
        <v>16/12/1997</v>
      </c>
      <c r="I2063" t="s">
        <v>1650</v>
      </c>
      <c r="J2063" t="s">
        <v>2</v>
      </c>
      <c r="K2063" t="s">
        <v>607</v>
      </c>
      <c r="L2063" t="s">
        <v>608</v>
      </c>
      <c r="M2063" t="s">
        <v>470</v>
      </c>
      <c r="N2063">
        <v>93</v>
      </c>
      <c r="O2063" t="s">
        <v>157</v>
      </c>
      <c r="P2063" t="s">
        <v>2</v>
      </c>
      <c r="Q2063" t="s">
        <v>2</v>
      </c>
      <c r="R2063" t="s">
        <v>2</v>
      </c>
      <c r="S2063" t="s">
        <v>2</v>
      </c>
      <c r="T2063" t="s">
        <v>2</v>
      </c>
      <c r="U2063" t="s">
        <v>2</v>
      </c>
      <c r="V2063" t="s">
        <v>2</v>
      </c>
      <c r="W2063" t="s">
        <v>2</v>
      </c>
      <c r="X2063" t="s">
        <v>2</v>
      </c>
      <c r="Y2063" t="s">
        <v>2</v>
      </c>
      <c r="Z2063">
        <v>2009</v>
      </c>
      <c r="AA2063" t="s">
        <v>1488</v>
      </c>
      <c r="AB2063" t="s">
        <v>1666</v>
      </c>
      <c r="AC2063" t="s">
        <v>199</v>
      </c>
      <c r="AD2063" t="s">
        <v>201</v>
      </c>
      <c r="AE2063" t="s">
        <v>1490</v>
      </c>
      <c r="AF2063" t="s">
        <v>1667</v>
      </c>
      <c r="AG2063" t="s">
        <v>2</v>
      </c>
      <c r="AH2063" t="s">
        <v>2</v>
      </c>
    </row>
    <row r="2064" spans="1:34">
      <c r="A2064">
        <v>7415</v>
      </c>
      <c r="B2064">
        <v>1191797</v>
      </c>
      <c r="C2064" t="s">
        <v>183</v>
      </c>
      <c r="D2064" t="str">
        <f t="shared" ca="1" si="96"/>
        <v>QVGURLBOMI</v>
      </c>
      <c r="E2064" t="str">
        <f t="shared" ca="1" si="97"/>
        <v>Bcsgfszgnjsov</v>
      </c>
      <c r="F2064" t="s">
        <v>150</v>
      </c>
      <c r="G2064" t="s">
        <v>167</v>
      </c>
      <c r="H2064" s="149" t="str">
        <f t="shared" ca="1" si="98"/>
        <v>13/2/1994</v>
      </c>
      <c r="I2064" t="s">
        <v>1650</v>
      </c>
      <c r="J2064" t="s">
        <v>2</v>
      </c>
      <c r="K2064" t="s">
        <v>1738</v>
      </c>
      <c r="L2064" t="s">
        <v>1739</v>
      </c>
      <c r="M2064" t="s">
        <v>1740</v>
      </c>
      <c r="N2064">
        <v>93</v>
      </c>
      <c r="O2064" t="s">
        <v>157</v>
      </c>
      <c r="P2064" t="s">
        <v>2</v>
      </c>
      <c r="Q2064" t="s">
        <v>2</v>
      </c>
      <c r="R2064" t="s">
        <v>2</v>
      </c>
      <c r="S2064" t="s">
        <v>2</v>
      </c>
      <c r="T2064" t="s">
        <v>2</v>
      </c>
      <c r="U2064" t="s">
        <v>2</v>
      </c>
      <c r="V2064" t="s">
        <v>2</v>
      </c>
      <c r="W2064" t="s">
        <v>2</v>
      </c>
      <c r="X2064" t="s">
        <v>2</v>
      </c>
      <c r="Y2064" t="s">
        <v>2</v>
      </c>
      <c r="Z2064">
        <v>2010</v>
      </c>
      <c r="AA2064" t="s">
        <v>1488</v>
      </c>
      <c r="AB2064" t="s">
        <v>1666</v>
      </c>
      <c r="AC2064" t="s">
        <v>199</v>
      </c>
      <c r="AD2064" t="s">
        <v>200</v>
      </c>
      <c r="AE2064" t="s">
        <v>1649</v>
      </c>
      <c r="AF2064" t="s">
        <v>1491</v>
      </c>
      <c r="AG2064" t="s">
        <v>2</v>
      </c>
      <c r="AH2064" t="s">
        <v>2</v>
      </c>
    </row>
    <row r="2065" spans="1:34">
      <c r="A2065">
        <v>7415</v>
      </c>
      <c r="B2065">
        <v>1191833</v>
      </c>
      <c r="C2065" t="s">
        <v>183</v>
      </c>
      <c r="D2065" t="str">
        <f t="shared" ca="1" si="96"/>
        <v>IUZTWUXAJY</v>
      </c>
      <c r="E2065" t="str">
        <f t="shared" ca="1" si="97"/>
        <v>Xtnjlqnbvagkp</v>
      </c>
      <c r="F2065" t="s">
        <v>150</v>
      </c>
      <c r="G2065" t="s">
        <v>167</v>
      </c>
      <c r="H2065" s="149" t="str">
        <f t="shared" ca="1" si="98"/>
        <v>13/10/1997</v>
      </c>
      <c r="I2065" t="s">
        <v>1650</v>
      </c>
      <c r="J2065" t="s">
        <v>2</v>
      </c>
      <c r="K2065" t="s">
        <v>1738</v>
      </c>
      <c r="L2065" t="s">
        <v>1739</v>
      </c>
      <c r="M2065" t="s">
        <v>1740</v>
      </c>
      <c r="N2065">
        <v>93</v>
      </c>
      <c r="O2065" t="s">
        <v>157</v>
      </c>
      <c r="P2065" t="s">
        <v>2</v>
      </c>
      <c r="Q2065" t="s">
        <v>2</v>
      </c>
      <c r="R2065" t="s">
        <v>2</v>
      </c>
      <c r="S2065" t="s">
        <v>2</v>
      </c>
      <c r="T2065" t="s">
        <v>2</v>
      </c>
      <c r="U2065" t="s">
        <v>2</v>
      </c>
      <c r="V2065" t="s">
        <v>2</v>
      </c>
      <c r="W2065" t="s">
        <v>2</v>
      </c>
      <c r="X2065" t="s">
        <v>2</v>
      </c>
      <c r="Y2065" t="s">
        <v>2</v>
      </c>
      <c r="Z2065">
        <v>2010</v>
      </c>
      <c r="AA2065" t="s">
        <v>1488</v>
      </c>
      <c r="AB2065" t="s">
        <v>1645</v>
      </c>
      <c r="AC2065" t="s">
        <v>2</v>
      </c>
      <c r="AD2065" t="s">
        <v>238</v>
      </c>
      <c r="AE2065" t="s">
        <v>1490</v>
      </c>
      <c r="AF2065" t="s">
        <v>1491</v>
      </c>
      <c r="AG2065" t="s">
        <v>2</v>
      </c>
      <c r="AH2065" t="s">
        <v>2</v>
      </c>
    </row>
    <row r="2066" spans="1:34">
      <c r="A2066">
        <v>7415</v>
      </c>
      <c r="B2066">
        <v>1191836</v>
      </c>
      <c r="C2066" t="s">
        <v>149</v>
      </c>
      <c r="D2066" t="str">
        <f t="shared" ca="1" si="96"/>
        <v>IAKTYLKINF</v>
      </c>
      <c r="E2066" t="str">
        <f t="shared" ca="1" si="97"/>
        <v>Jbevsqfadexps</v>
      </c>
      <c r="F2066" t="s">
        <v>150</v>
      </c>
      <c r="G2066" t="s">
        <v>167</v>
      </c>
      <c r="H2066" s="149" t="str">
        <f t="shared" ca="1" si="98"/>
        <v>7/11/1995</v>
      </c>
      <c r="I2066" t="s">
        <v>1644</v>
      </c>
      <c r="J2066" t="s">
        <v>2</v>
      </c>
      <c r="K2066" t="s">
        <v>2</v>
      </c>
      <c r="L2066" t="s">
        <v>2</v>
      </c>
      <c r="M2066" t="s">
        <v>2</v>
      </c>
      <c r="N2066" t="s">
        <v>2</v>
      </c>
      <c r="O2066" t="s">
        <v>2</v>
      </c>
      <c r="P2066" t="s">
        <v>2</v>
      </c>
      <c r="Q2066" t="s">
        <v>2</v>
      </c>
      <c r="R2066" t="s">
        <v>2</v>
      </c>
      <c r="S2066" t="s">
        <v>2</v>
      </c>
      <c r="T2066" t="s">
        <v>2</v>
      </c>
      <c r="U2066" t="s">
        <v>2</v>
      </c>
      <c r="V2066" t="s">
        <v>2</v>
      </c>
      <c r="W2066" t="s">
        <v>2</v>
      </c>
      <c r="X2066" t="s">
        <v>2</v>
      </c>
      <c r="Y2066" t="s">
        <v>2</v>
      </c>
      <c r="Z2066">
        <v>2009</v>
      </c>
      <c r="AA2066" t="s">
        <v>1488</v>
      </c>
      <c r="AB2066" t="s">
        <v>1666</v>
      </c>
      <c r="AC2066" t="s">
        <v>196</v>
      </c>
      <c r="AD2066" t="s">
        <v>211</v>
      </c>
      <c r="AE2066" t="s">
        <v>1490</v>
      </c>
      <c r="AF2066" t="s">
        <v>1667</v>
      </c>
      <c r="AG2066" t="s">
        <v>2</v>
      </c>
      <c r="AH2066" t="s">
        <v>2</v>
      </c>
    </row>
    <row r="2067" spans="1:34">
      <c r="A2067">
        <v>7415</v>
      </c>
      <c r="B2067">
        <v>1191932</v>
      </c>
      <c r="C2067" t="s">
        <v>183</v>
      </c>
      <c r="D2067" t="str">
        <f t="shared" ca="1" si="96"/>
        <v>ALGAZCZZAF</v>
      </c>
      <c r="E2067" t="str">
        <f t="shared" ca="1" si="97"/>
        <v>Euifcwrfbkggj</v>
      </c>
      <c r="F2067" t="s">
        <v>150</v>
      </c>
      <c r="G2067" t="s">
        <v>167</v>
      </c>
      <c r="H2067" s="149" t="str">
        <f t="shared" ca="1" si="98"/>
        <v>22/11/1995</v>
      </c>
      <c r="I2067" t="s">
        <v>1644</v>
      </c>
      <c r="J2067" t="s">
        <v>2</v>
      </c>
      <c r="K2067" t="s">
        <v>2</v>
      </c>
      <c r="L2067" t="s">
        <v>2</v>
      </c>
      <c r="M2067" t="s">
        <v>2</v>
      </c>
      <c r="N2067" t="s">
        <v>2</v>
      </c>
      <c r="O2067" t="s">
        <v>2</v>
      </c>
      <c r="P2067" t="s">
        <v>2</v>
      </c>
      <c r="Q2067" t="s">
        <v>2</v>
      </c>
      <c r="R2067" t="s">
        <v>2</v>
      </c>
      <c r="S2067" t="s">
        <v>2</v>
      </c>
      <c r="T2067" t="s">
        <v>2</v>
      </c>
      <c r="U2067" t="s">
        <v>2</v>
      </c>
      <c r="V2067" t="s">
        <v>2</v>
      </c>
      <c r="W2067" t="s">
        <v>2</v>
      </c>
      <c r="X2067" t="s">
        <v>2</v>
      </c>
      <c r="Y2067" t="s">
        <v>2</v>
      </c>
      <c r="Z2067" t="s">
        <v>2</v>
      </c>
      <c r="AA2067" t="s">
        <v>1488</v>
      </c>
      <c r="AB2067" t="s">
        <v>1489</v>
      </c>
      <c r="AC2067" t="s">
        <v>2</v>
      </c>
      <c r="AD2067" t="s">
        <v>230</v>
      </c>
      <c r="AE2067" t="s">
        <v>1490</v>
      </c>
      <c r="AF2067" t="s">
        <v>1667</v>
      </c>
      <c r="AG2067" t="s">
        <v>2</v>
      </c>
      <c r="AH2067" t="s">
        <v>2</v>
      </c>
    </row>
    <row r="2068" spans="1:34">
      <c r="A2068">
        <v>7415</v>
      </c>
      <c r="B2068">
        <v>1192486</v>
      </c>
      <c r="C2068" t="s">
        <v>183</v>
      </c>
      <c r="D2068" t="str">
        <f t="shared" ca="1" si="96"/>
        <v>QLAZLFADFH</v>
      </c>
      <c r="E2068" t="str">
        <f t="shared" ca="1" si="97"/>
        <v>Filgyjyxnqgou</v>
      </c>
      <c r="F2068" t="s">
        <v>150</v>
      </c>
      <c r="G2068" t="s">
        <v>167</v>
      </c>
      <c r="H2068" s="149" t="str">
        <f t="shared" ca="1" si="98"/>
        <v>27/1/1996</v>
      </c>
      <c r="I2068" t="s">
        <v>1650</v>
      </c>
      <c r="J2068" t="s">
        <v>2</v>
      </c>
      <c r="K2068" t="s">
        <v>1935</v>
      </c>
      <c r="L2068" t="s">
        <v>1936</v>
      </c>
      <c r="M2068" t="s">
        <v>1937</v>
      </c>
      <c r="N2068">
        <v>92</v>
      </c>
      <c r="O2068" t="s">
        <v>157</v>
      </c>
      <c r="P2068" t="s">
        <v>2</v>
      </c>
      <c r="Q2068" t="s">
        <v>2</v>
      </c>
      <c r="R2068" t="s">
        <v>2</v>
      </c>
      <c r="S2068" t="s">
        <v>2</v>
      </c>
      <c r="T2068" t="s">
        <v>2</v>
      </c>
      <c r="U2068" t="s">
        <v>2</v>
      </c>
      <c r="V2068" t="s">
        <v>2</v>
      </c>
      <c r="W2068" t="s">
        <v>2</v>
      </c>
      <c r="X2068" t="s">
        <v>2</v>
      </c>
      <c r="Y2068" t="s">
        <v>2</v>
      </c>
      <c r="Z2068" t="s">
        <v>2</v>
      </c>
      <c r="AA2068" t="s">
        <v>1488</v>
      </c>
      <c r="AB2068" t="s">
        <v>1666</v>
      </c>
      <c r="AC2068" t="s">
        <v>196</v>
      </c>
      <c r="AD2068" t="s">
        <v>197</v>
      </c>
      <c r="AE2068" t="s">
        <v>1718</v>
      </c>
      <c r="AF2068" t="s">
        <v>1704</v>
      </c>
      <c r="AG2068" t="s">
        <v>2</v>
      </c>
      <c r="AH2068" t="s">
        <v>2</v>
      </c>
    </row>
    <row r="2069" spans="1:34">
      <c r="A2069">
        <v>7415</v>
      </c>
      <c r="B2069">
        <v>1192522</v>
      </c>
      <c r="C2069" t="s">
        <v>149</v>
      </c>
      <c r="D2069" t="str">
        <f t="shared" ca="1" si="96"/>
        <v>BJTKFWCFUL</v>
      </c>
      <c r="E2069" t="str">
        <f t="shared" ca="1" si="97"/>
        <v>Frxkifvqytvon</v>
      </c>
      <c r="F2069" t="s">
        <v>150</v>
      </c>
      <c r="G2069" t="s">
        <v>167</v>
      </c>
      <c r="H2069" s="149" t="str">
        <f t="shared" ca="1" si="98"/>
        <v>5/11/1995</v>
      </c>
      <c r="I2069" t="s">
        <v>1644</v>
      </c>
      <c r="J2069" t="s">
        <v>2</v>
      </c>
      <c r="K2069" t="s">
        <v>2</v>
      </c>
      <c r="L2069" t="s">
        <v>2</v>
      </c>
      <c r="M2069" t="s">
        <v>2</v>
      </c>
      <c r="N2069" t="s">
        <v>2</v>
      </c>
      <c r="O2069" t="s">
        <v>2</v>
      </c>
      <c r="P2069" t="s">
        <v>2</v>
      </c>
      <c r="Q2069" t="s">
        <v>2</v>
      </c>
      <c r="R2069" t="s">
        <v>2</v>
      </c>
      <c r="S2069" t="s">
        <v>2</v>
      </c>
      <c r="T2069" t="s">
        <v>2</v>
      </c>
      <c r="U2069" t="s">
        <v>2</v>
      </c>
      <c r="V2069" t="s">
        <v>2</v>
      </c>
      <c r="W2069" t="s">
        <v>2</v>
      </c>
      <c r="X2069" t="s">
        <v>2</v>
      </c>
      <c r="Y2069" t="s">
        <v>2</v>
      </c>
      <c r="Z2069" t="s">
        <v>2</v>
      </c>
      <c r="AA2069" t="s">
        <v>1488</v>
      </c>
      <c r="AB2069" t="s">
        <v>1698</v>
      </c>
      <c r="AC2069" t="s">
        <v>2</v>
      </c>
      <c r="AD2069" t="s">
        <v>1699</v>
      </c>
      <c r="AE2069" t="s">
        <v>1490</v>
      </c>
      <c r="AF2069" t="s">
        <v>1671</v>
      </c>
      <c r="AG2069" t="s">
        <v>2</v>
      </c>
      <c r="AH2069" t="s">
        <v>2</v>
      </c>
    </row>
    <row r="2070" spans="1:34">
      <c r="A2070">
        <v>7415</v>
      </c>
      <c r="B2070">
        <v>1193097</v>
      </c>
      <c r="C2070" t="s">
        <v>183</v>
      </c>
      <c r="D2070" t="str">
        <f t="shared" ca="1" si="96"/>
        <v>KTKXFZXCLF</v>
      </c>
      <c r="E2070" t="str">
        <f t="shared" ca="1" si="97"/>
        <v>Ponlpryfxlisr</v>
      </c>
      <c r="F2070" t="s">
        <v>150</v>
      </c>
      <c r="G2070" t="s">
        <v>167</v>
      </c>
      <c r="H2070" s="149" t="str">
        <f t="shared" ca="1" si="98"/>
        <v>2/10/1997</v>
      </c>
      <c r="I2070" t="s">
        <v>1650</v>
      </c>
      <c r="J2070" t="s">
        <v>2</v>
      </c>
      <c r="K2070" t="s">
        <v>1738</v>
      </c>
      <c r="L2070" t="s">
        <v>1739</v>
      </c>
      <c r="M2070" t="s">
        <v>1740</v>
      </c>
      <c r="N2070">
        <v>93</v>
      </c>
      <c r="O2070" t="s">
        <v>157</v>
      </c>
      <c r="P2070" t="s">
        <v>2</v>
      </c>
      <c r="Q2070" t="s">
        <v>2</v>
      </c>
      <c r="R2070" t="s">
        <v>2</v>
      </c>
      <c r="S2070" t="s">
        <v>2</v>
      </c>
      <c r="T2070" t="s">
        <v>2</v>
      </c>
      <c r="U2070" t="s">
        <v>2</v>
      </c>
      <c r="V2070" t="s">
        <v>2</v>
      </c>
      <c r="W2070" t="s">
        <v>2</v>
      </c>
      <c r="X2070" t="s">
        <v>2</v>
      </c>
      <c r="Y2070" t="s">
        <v>2</v>
      </c>
      <c r="Z2070">
        <v>2009</v>
      </c>
      <c r="AA2070" t="s">
        <v>1488</v>
      </c>
      <c r="AB2070" t="s">
        <v>1666</v>
      </c>
      <c r="AC2070" t="s">
        <v>196</v>
      </c>
      <c r="AD2070" t="s">
        <v>200</v>
      </c>
      <c r="AE2070" t="s">
        <v>1649</v>
      </c>
      <c r="AF2070" t="s">
        <v>1491</v>
      </c>
      <c r="AG2070" t="s">
        <v>2</v>
      </c>
      <c r="AH2070" t="s">
        <v>2</v>
      </c>
    </row>
    <row r="2071" spans="1:34">
      <c r="A2071">
        <v>7415</v>
      </c>
      <c r="B2071">
        <v>1193875</v>
      </c>
      <c r="C2071" t="s">
        <v>149</v>
      </c>
      <c r="D2071" t="str">
        <f t="shared" ca="1" si="96"/>
        <v>UQNWNVFLFR</v>
      </c>
      <c r="E2071" t="str">
        <f t="shared" ca="1" si="97"/>
        <v>Qlulleeyafxje</v>
      </c>
      <c r="F2071" t="s">
        <v>150</v>
      </c>
      <c r="G2071" t="s">
        <v>167</v>
      </c>
      <c r="H2071" s="149" t="str">
        <f t="shared" ca="1" si="98"/>
        <v>11/8/1995</v>
      </c>
      <c r="I2071" t="s">
        <v>1650</v>
      </c>
      <c r="J2071" t="s">
        <v>2</v>
      </c>
      <c r="K2071" t="s">
        <v>1807</v>
      </c>
      <c r="L2071" t="s">
        <v>1808</v>
      </c>
      <c r="M2071" t="s">
        <v>223</v>
      </c>
      <c r="N2071">
        <v>75</v>
      </c>
      <c r="O2071" t="s">
        <v>157</v>
      </c>
      <c r="P2071" t="s">
        <v>2</v>
      </c>
      <c r="Q2071" t="s">
        <v>2</v>
      </c>
      <c r="R2071" t="s">
        <v>2</v>
      </c>
      <c r="S2071" t="s">
        <v>2</v>
      </c>
      <c r="T2071" t="s">
        <v>2</v>
      </c>
      <c r="U2071" t="s">
        <v>2</v>
      </c>
      <c r="V2071" t="s">
        <v>2</v>
      </c>
      <c r="W2071" t="s">
        <v>2</v>
      </c>
      <c r="X2071" t="s">
        <v>2</v>
      </c>
      <c r="Y2071" t="s">
        <v>2</v>
      </c>
      <c r="Z2071">
        <v>2010</v>
      </c>
      <c r="AA2071" t="s">
        <v>1488</v>
      </c>
      <c r="AB2071" t="s">
        <v>1645</v>
      </c>
      <c r="AC2071" t="s">
        <v>2</v>
      </c>
      <c r="AD2071" t="s">
        <v>238</v>
      </c>
      <c r="AE2071" t="s">
        <v>1490</v>
      </c>
      <c r="AF2071" t="s">
        <v>1491</v>
      </c>
      <c r="AG2071" t="s">
        <v>2</v>
      </c>
      <c r="AH2071" t="s">
        <v>2</v>
      </c>
    </row>
    <row r="2072" spans="1:34">
      <c r="A2072">
        <v>7415</v>
      </c>
      <c r="B2072">
        <v>1195678</v>
      </c>
      <c r="C2072" t="s">
        <v>183</v>
      </c>
      <c r="D2072" t="str">
        <f t="shared" ca="1" si="96"/>
        <v>SNISYTWEZP</v>
      </c>
      <c r="E2072" t="str">
        <f t="shared" ca="1" si="97"/>
        <v>Qsnnfcbxhnpca</v>
      </c>
      <c r="F2072" t="s">
        <v>150</v>
      </c>
      <c r="G2072" t="s">
        <v>167</v>
      </c>
      <c r="H2072" s="149" t="str">
        <f t="shared" ca="1" si="98"/>
        <v>1/5/1994</v>
      </c>
      <c r="I2072" t="s">
        <v>1650</v>
      </c>
      <c r="J2072" t="s">
        <v>2</v>
      </c>
      <c r="K2072" t="s">
        <v>1738</v>
      </c>
      <c r="L2072" t="s">
        <v>1739</v>
      </c>
      <c r="M2072" t="s">
        <v>1740</v>
      </c>
      <c r="N2072">
        <v>93</v>
      </c>
      <c r="O2072" t="s">
        <v>157</v>
      </c>
      <c r="P2072" t="s">
        <v>2</v>
      </c>
      <c r="Q2072" t="s">
        <v>2</v>
      </c>
      <c r="R2072" t="s">
        <v>2</v>
      </c>
      <c r="S2072" t="s">
        <v>2</v>
      </c>
      <c r="T2072" t="s">
        <v>2</v>
      </c>
      <c r="U2072" t="s">
        <v>2</v>
      </c>
      <c r="V2072" t="s">
        <v>2</v>
      </c>
      <c r="W2072" t="s">
        <v>2</v>
      </c>
      <c r="X2072" t="s">
        <v>2</v>
      </c>
      <c r="Y2072" t="s">
        <v>2</v>
      </c>
      <c r="Z2072">
        <v>2010</v>
      </c>
      <c r="AA2072" t="s">
        <v>1488</v>
      </c>
      <c r="AB2072" t="s">
        <v>1698</v>
      </c>
      <c r="AC2072" t="s">
        <v>2</v>
      </c>
      <c r="AD2072" t="s">
        <v>224</v>
      </c>
      <c r="AE2072" t="s">
        <v>1718</v>
      </c>
      <c r="AF2072" t="s">
        <v>1491</v>
      </c>
      <c r="AG2072" t="s">
        <v>2</v>
      </c>
      <c r="AH2072" t="s">
        <v>2</v>
      </c>
    </row>
    <row r="2073" spans="1:34">
      <c r="A2073">
        <v>7415</v>
      </c>
      <c r="B2073">
        <v>1196271</v>
      </c>
      <c r="C2073" t="s">
        <v>183</v>
      </c>
      <c r="D2073" t="str">
        <f t="shared" ca="1" si="96"/>
        <v>ECQKPYUSDF</v>
      </c>
      <c r="E2073" t="str">
        <f t="shared" ca="1" si="97"/>
        <v>Fkrfebeeqxnan</v>
      </c>
      <c r="F2073" t="s">
        <v>150</v>
      </c>
      <c r="G2073" t="s">
        <v>167</v>
      </c>
      <c r="H2073" s="149" t="str">
        <f t="shared" ca="1" si="98"/>
        <v>13/4/1996</v>
      </c>
      <c r="I2073" t="s">
        <v>1644</v>
      </c>
      <c r="J2073" t="s">
        <v>2</v>
      </c>
      <c r="K2073" t="s">
        <v>2</v>
      </c>
      <c r="L2073" t="s">
        <v>2</v>
      </c>
      <c r="M2073" t="s">
        <v>2</v>
      </c>
      <c r="N2073" t="s">
        <v>2</v>
      </c>
      <c r="O2073" t="s">
        <v>2</v>
      </c>
      <c r="P2073" t="s">
        <v>2</v>
      </c>
      <c r="Q2073" t="s">
        <v>2</v>
      </c>
      <c r="R2073" t="s">
        <v>2</v>
      </c>
      <c r="S2073" t="s">
        <v>2</v>
      </c>
      <c r="T2073" t="s">
        <v>2</v>
      </c>
      <c r="U2073" t="s">
        <v>2</v>
      </c>
      <c r="V2073" t="s">
        <v>2</v>
      </c>
      <c r="W2073" t="s">
        <v>2</v>
      </c>
      <c r="X2073" t="s">
        <v>2</v>
      </c>
      <c r="Y2073" t="s">
        <v>2</v>
      </c>
      <c r="Z2073" t="s">
        <v>2</v>
      </c>
      <c r="AA2073" t="s">
        <v>1488</v>
      </c>
      <c r="AB2073" t="s">
        <v>1653</v>
      </c>
      <c r="AC2073" t="s">
        <v>2</v>
      </c>
      <c r="AD2073" t="s">
        <v>1654</v>
      </c>
      <c r="AE2073" t="s">
        <v>1490</v>
      </c>
      <c r="AF2073" t="s">
        <v>1671</v>
      </c>
      <c r="AG2073" t="s">
        <v>2</v>
      </c>
      <c r="AH2073" t="s">
        <v>2</v>
      </c>
    </row>
    <row r="2074" spans="1:34">
      <c r="A2074">
        <v>7415</v>
      </c>
      <c r="B2074">
        <v>1196323</v>
      </c>
      <c r="C2074" t="s">
        <v>149</v>
      </c>
      <c r="D2074" t="str">
        <f t="shared" ca="1" si="96"/>
        <v>LBZXPXMSBF</v>
      </c>
      <c r="E2074" t="str">
        <f t="shared" ca="1" si="97"/>
        <v>Owbjwdygtdfyz</v>
      </c>
      <c r="F2074" t="s">
        <v>150</v>
      </c>
      <c r="G2074" t="s">
        <v>167</v>
      </c>
      <c r="H2074" s="149" t="str">
        <f t="shared" ca="1" si="98"/>
        <v>25/1/1994</v>
      </c>
      <c r="I2074" t="s">
        <v>1650</v>
      </c>
      <c r="J2074" t="s">
        <v>2</v>
      </c>
      <c r="K2074" t="s">
        <v>1781</v>
      </c>
      <c r="L2074" t="s">
        <v>1782</v>
      </c>
      <c r="M2074" t="s">
        <v>1740</v>
      </c>
      <c r="N2074">
        <v>93</v>
      </c>
      <c r="O2074" t="s">
        <v>157</v>
      </c>
      <c r="P2074" t="s">
        <v>2</v>
      </c>
      <c r="Q2074" t="s">
        <v>2</v>
      </c>
      <c r="R2074" t="s">
        <v>2</v>
      </c>
      <c r="S2074" t="s">
        <v>2</v>
      </c>
      <c r="T2074" t="s">
        <v>2</v>
      </c>
      <c r="U2074" t="s">
        <v>2</v>
      </c>
      <c r="V2074" t="s">
        <v>2</v>
      </c>
      <c r="W2074" t="s">
        <v>2</v>
      </c>
      <c r="X2074" t="s">
        <v>2</v>
      </c>
      <c r="Y2074" t="s">
        <v>2</v>
      </c>
      <c r="Z2074">
        <v>2009</v>
      </c>
      <c r="AA2074" t="s">
        <v>1488</v>
      </c>
      <c r="AB2074" t="s">
        <v>1645</v>
      </c>
      <c r="AC2074" t="s">
        <v>2</v>
      </c>
      <c r="AD2074" t="s">
        <v>238</v>
      </c>
      <c r="AE2074" t="s">
        <v>1490</v>
      </c>
      <c r="AF2074" t="s">
        <v>1491</v>
      </c>
      <c r="AG2074" t="s">
        <v>2</v>
      </c>
      <c r="AH2074" t="s">
        <v>2</v>
      </c>
    </row>
    <row r="2075" spans="1:34">
      <c r="A2075">
        <v>7415</v>
      </c>
      <c r="B2075">
        <v>1197487</v>
      </c>
      <c r="C2075" t="s">
        <v>183</v>
      </c>
      <c r="D2075" t="str">
        <f t="shared" ca="1" si="96"/>
        <v>OKKDZTAHBZ</v>
      </c>
      <c r="E2075" t="str">
        <f t="shared" ca="1" si="97"/>
        <v>Swchgcysynkjm</v>
      </c>
      <c r="F2075" t="s">
        <v>150</v>
      </c>
      <c r="G2075" t="s">
        <v>151</v>
      </c>
      <c r="H2075" s="149" t="str">
        <f t="shared" ca="1" si="98"/>
        <v>21/12/1997</v>
      </c>
      <c r="I2075" t="s">
        <v>1650</v>
      </c>
      <c r="J2075" t="s">
        <v>2</v>
      </c>
      <c r="K2075" t="s">
        <v>1807</v>
      </c>
      <c r="L2075" t="s">
        <v>1808</v>
      </c>
      <c r="M2075" t="s">
        <v>223</v>
      </c>
      <c r="N2075">
        <v>75</v>
      </c>
      <c r="O2075" t="s">
        <v>157</v>
      </c>
      <c r="P2075" t="s">
        <v>2</v>
      </c>
      <c r="Q2075" t="s">
        <v>2</v>
      </c>
      <c r="R2075" t="s">
        <v>2</v>
      </c>
      <c r="S2075" t="s">
        <v>2</v>
      </c>
      <c r="T2075" t="s">
        <v>2</v>
      </c>
      <c r="U2075" t="s">
        <v>2</v>
      </c>
      <c r="V2075" t="s">
        <v>2</v>
      </c>
      <c r="W2075" t="s">
        <v>2</v>
      </c>
      <c r="X2075" t="s">
        <v>2</v>
      </c>
      <c r="Y2075" t="s">
        <v>2</v>
      </c>
      <c r="Z2075">
        <v>2010</v>
      </c>
      <c r="AA2075" t="s">
        <v>1488</v>
      </c>
      <c r="AB2075" t="s">
        <v>1698</v>
      </c>
      <c r="AC2075" t="s">
        <v>2</v>
      </c>
      <c r="AD2075" t="s">
        <v>224</v>
      </c>
      <c r="AE2075" t="s">
        <v>1490</v>
      </c>
      <c r="AF2075" t="s">
        <v>1491</v>
      </c>
      <c r="AG2075" t="s">
        <v>2</v>
      </c>
      <c r="AH2075" t="s">
        <v>2</v>
      </c>
    </row>
    <row r="2076" spans="1:34">
      <c r="A2076">
        <v>7415</v>
      </c>
      <c r="B2076">
        <v>1199192</v>
      </c>
      <c r="C2076" t="s">
        <v>149</v>
      </c>
      <c r="D2076" t="str">
        <f t="shared" ca="1" si="96"/>
        <v>QKBTUZHWKC</v>
      </c>
      <c r="E2076" t="str">
        <f t="shared" ca="1" si="97"/>
        <v>Xyflnetnkywur</v>
      </c>
      <c r="F2076" t="s">
        <v>150</v>
      </c>
      <c r="G2076" t="s">
        <v>167</v>
      </c>
      <c r="H2076" s="149" t="str">
        <f t="shared" ca="1" si="98"/>
        <v>2/8/1996</v>
      </c>
      <c r="I2076" t="s">
        <v>1650</v>
      </c>
      <c r="J2076" t="s">
        <v>2</v>
      </c>
      <c r="K2076" t="s">
        <v>1269</v>
      </c>
      <c r="L2076" t="s">
        <v>1182</v>
      </c>
      <c r="M2076" t="s">
        <v>223</v>
      </c>
      <c r="N2076">
        <v>75</v>
      </c>
      <c r="O2076" t="s">
        <v>157</v>
      </c>
      <c r="P2076" t="s">
        <v>2</v>
      </c>
      <c r="Q2076" t="s">
        <v>2</v>
      </c>
      <c r="R2076" t="s">
        <v>2</v>
      </c>
      <c r="S2076" t="s">
        <v>2</v>
      </c>
      <c r="T2076" t="s">
        <v>2</v>
      </c>
      <c r="U2076" t="s">
        <v>2</v>
      </c>
      <c r="V2076" t="s">
        <v>2</v>
      </c>
      <c r="W2076" t="s">
        <v>2</v>
      </c>
      <c r="X2076" t="s">
        <v>2</v>
      </c>
      <c r="Y2076" t="s">
        <v>2</v>
      </c>
      <c r="Z2076">
        <v>2010</v>
      </c>
      <c r="AA2076" t="s">
        <v>1488</v>
      </c>
      <c r="AB2076" t="s">
        <v>1489</v>
      </c>
      <c r="AC2076" t="s">
        <v>2</v>
      </c>
      <c r="AD2076" t="s">
        <v>230</v>
      </c>
      <c r="AE2076" t="s">
        <v>1490</v>
      </c>
      <c r="AF2076" t="s">
        <v>1491</v>
      </c>
      <c r="AG2076" t="s">
        <v>2</v>
      </c>
      <c r="AH2076" t="s">
        <v>2</v>
      </c>
    </row>
    <row r="2077" spans="1:34">
      <c r="A2077">
        <v>7415</v>
      </c>
      <c r="B2077">
        <v>1199449</v>
      </c>
      <c r="C2077" t="s">
        <v>149</v>
      </c>
      <c r="D2077" t="str">
        <f t="shared" ca="1" si="96"/>
        <v>ZDGVNSTTBQ</v>
      </c>
      <c r="E2077" t="str">
        <f t="shared" ca="1" si="97"/>
        <v>Ookslofarkzgg</v>
      </c>
      <c r="F2077" t="s">
        <v>150</v>
      </c>
      <c r="G2077" t="s">
        <v>167</v>
      </c>
      <c r="H2077" s="149" t="str">
        <f t="shared" ca="1" si="98"/>
        <v>13/1/1997</v>
      </c>
      <c r="I2077" t="s">
        <v>1650</v>
      </c>
      <c r="J2077" t="s">
        <v>2</v>
      </c>
      <c r="K2077" t="s">
        <v>856</v>
      </c>
      <c r="L2077" t="s">
        <v>857</v>
      </c>
      <c r="M2077" t="s">
        <v>858</v>
      </c>
      <c r="N2077">
        <v>95</v>
      </c>
      <c r="O2077" t="s">
        <v>157</v>
      </c>
      <c r="P2077" t="s">
        <v>2</v>
      </c>
      <c r="Q2077" t="s">
        <v>2</v>
      </c>
      <c r="R2077" t="s">
        <v>2</v>
      </c>
      <c r="S2077" t="s">
        <v>2</v>
      </c>
      <c r="T2077" t="s">
        <v>2</v>
      </c>
      <c r="U2077" t="s">
        <v>2</v>
      </c>
      <c r="V2077" t="s">
        <v>2</v>
      </c>
      <c r="W2077" t="s">
        <v>2</v>
      </c>
      <c r="X2077" t="s">
        <v>2</v>
      </c>
      <c r="Y2077" t="s">
        <v>2</v>
      </c>
      <c r="Z2077">
        <v>2010</v>
      </c>
      <c r="AA2077" t="s">
        <v>1488</v>
      </c>
      <c r="AB2077" t="s">
        <v>1666</v>
      </c>
      <c r="AC2077" t="s">
        <v>199</v>
      </c>
      <c r="AD2077" t="s">
        <v>201</v>
      </c>
      <c r="AE2077" t="s">
        <v>1649</v>
      </c>
      <c r="AF2077" t="s">
        <v>1491</v>
      </c>
      <c r="AG2077" t="s">
        <v>2</v>
      </c>
      <c r="AH2077" t="s">
        <v>2</v>
      </c>
    </row>
    <row r="2078" spans="1:34">
      <c r="A2078">
        <v>7415</v>
      </c>
      <c r="B2078">
        <v>1200005</v>
      </c>
      <c r="C2078" t="s">
        <v>183</v>
      </c>
      <c r="D2078" t="str">
        <f t="shared" ca="1" si="96"/>
        <v>EYZTIYYXKW</v>
      </c>
      <c r="E2078" t="str">
        <f t="shared" ca="1" si="97"/>
        <v>Ddkzjzexrdcjd</v>
      </c>
      <c r="F2078" t="s">
        <v>150</v>
      </c>
      <c r="G2078" t="s">
        <v>167</v>
      </c>
      <c r="H2078" s="149" t="str">
        <f t="shared" ca="1" si="98"/>
        <v>20/1/1996</v>
      </c>
      <c r="I2078" t="s">
        <v>1644</v>
      </c>
      <c r="J2078" t="s">
        <v>2</v>
      </c>
      <c r="K2078" t="s">
        <v>2</v>
      </c>
      <c r="L2078" t="s">
        <v>2</v>
      </c>
      <c r="M2078" t="s">
        <v>2</v>
      </c>
      <c r="N2078" t="s">
        <v>2</v>
      </c>
      <c r="O2078" t="s">
        <v>2</v>
      </c>
      <c r="P2078" t="s">
        <v>2</v>
      </c>
      <c r="Q2078" t="s">
        <v>2</v>
      </c>
      <c r="R2078" t="s">
        <v>2</v>
      </c>
      <c r="S2078" t="s">
        <v>2</v>
      </c>
      <c r="T2078" t="s">
        <v>2</v>
      </c>
      <c r="U2078" t="s">
        <v>2</v>
      </c>
      <c r="V2078" t="s">
        <v>2</v>
      </c>
      <c r="W2078" t="s">
        <v>2</v>
      </c>
      <c r="X2078" t="s">
        <v>2</v>
      </c>
      <c r="Y2078" t="s">
        <v>2</v>
      </c>
      <c r="Z2078" t="s">
        <v>2</v>
      </c>
      <c r="AA2078" t="s">
        <v>164</v>
      </c>
      <c r="AB2078" t="s">
        <v>2</v>
      </c>
      <c r="AC2078" t="s">
        <v>2</v>
      </c>
      <c r="AD2078" t="s">
        <v>2</v>
      </c>
      <c r="AE2078" t="s">
        <v>2</v>
      </c>
      <c r="AF2078" t="s">
        <v>2</v>
      </c>
      <c r="AG2078" t="s">
        <v>2</v>
      </c>
      <c r="AH2078" t="s">
        <v>2</v>
      </c>
    </row>
    <row r="2079" spans="1:34">
      <c r="A2079">
        <v>7415</v>
      </c>
      <c r="B2079">
        <v>1201094</v>
      </c>
      <c r="C2079" t="s">
        <v>183</v>
      </c>
      <c r="D2079" t="str">
        <f t="shared" ca="1" si="96"/>
        <v>BXTQRUAXFE</v>
      </c>
      <c r="E2079" t="str">
        <f t="shared" ca="1" si="97"/>
        <v>Jsgfskedcxdak</v>
      </c>
      <c r="F2079" t="s">
        <v>150</v>
      </c>
      <c r="G2079" t="s">
        <v>167</v>
      </c>
      <c r="H2079" s="149" t="str">
        <f t="shared" ca="1" si="98"/>
        <v>26/5/1995</v>
      </c>
      <c r="I2079" t="s">
        <v>1650</v>
      </c>
      <c r="J2079" t="s">
        <v>2</v>
      </c>
      <c r="K2079" t="s">
        <v>1938</v>
      </c>
      <c r="L2079" t="s">
        <v>1939</v>
      </c>
      <c r="M2079" t="s">
        <v>369</v>
      </c>
      <c r="N2079">
        <v>93</v>
      </c>
      <c r="O2079" t="s">
        <v>157</v>
      </c>
      <c r="P2079" t="s">
        <v>2</v>
      </c>
      <c r="Q2079" t="s">
        <v>2</v>
      </c>
      <c r="R2079" t="s">
        <v>2</v>
      </c>
      <c r="S2079" t="s">
        <v>2</v>
      </c>
      <c r="T2079" t="s">
        <v>2</v>
      </c>
      <c r="U2079" t="s">
        <v>2</v>
      </c>
      <c r="V2079" t="s">
        <v>2</v>
      </c>
      <c r="W2079" t="s">
        <v>2</v>
      </c>
      <c r="X2079" t="s">
        <v>2</v>
      </c>
      <c r="Y2079" t="s">
        <v>2</v>
      </c>
      <c r="Z2079" t="s">
        <v>2</v>
      </c>
      <c r="AA2079" t="s">
        <v>1488</v>
      </c>
      <c r="AB2079" t="s">
        <v>1489</v>
      </c>
      <c r="AC2079" t="s">
        <v>2</v>
      </c>
      <c r="AD2079" t="s">
        <v>1940</v>
      </c>
      <c r="AE2079" t="s">
        <v>1490</v>
      </c>
      <c r="AF2079" t="s">
        <v>1491</v>
      </c>
      <c r="AG2079" t="s">
        <v>2</v>
      </c>
      <c r="AH2079" t="s">
        <v>2</v>
      </c>
    </row>
    <row r="2080" spans="1:34">
      <c r="A2080">
        <v>7415</v>
      </c>
      <c r="B2080">
        <v>1201464</v>
      </c>
      <c r="C2080" t="s">
        <v>183</v>
      </c>
      <c r="D2080" t="str">
        <f t="shared" ca="1" si="96"/>
        <v>EIONLTLBCV</v>
      </c>
      <c r="E2080" t="str">
        <f t="shared" ca="1" si="97"/>
        <v>Mybwokjpdusjr</v>
      </c>
      <c r="F2080" t="s">
        <v>150</v>
      </c>
      <c r="G2080" t="s">
        <v>167</v>
      </c>
      <c r="H2080" s="149" t="str">
        <f t="shared" ca="1" si="98"/>
        <v>23/10/1994</v>
      </c>
      <c r="I2080" t="s">
        <v>1650</v>
      </c>
      <c r="J2080" t="s">
        <v>2</v>
      </c>
      <c r="K2080" t="s">
        <v>1941</v>
      </c>
      <c r="L2080" t="s">
        <v>1942</v>
      </c>
      <c r="M2080" t="s">
        <v>1943</v>
      </c>
      <c r="N2080">
        <v>38</v>
      </c>
      <c r="O2080" t="s">
        <v>157</v>
      </c>
      <c r="P2080" t="s">
        <v>2</v>
      </c>
      <c r="Q2080" t="s">
        <v>2</v>
      </c>
      <c r="R2080" t="s">
        <v>2</v>
      </c>
      <c r="S2080" t="s">
        <v>2</v>
      </c>
      <c r="T2080" t="s">
        <v>2</v>
      </c>
      <c r="U2080" t="s">
        <v>2</v>
      </c>
      <c r="V2080" t="s">
        <v>2</v>
      </c>
      <c r="W2080" t="s">
        <v>2</v>
      </c>
      <c r="X2080" t="s">
        <v>2</v>
      </c>
      <c r="Y2080" t="s">
        <v>2</v>
      </c>
      <c r="Z2080">
        <v>2008</v>
      </c>
      <c r="AA2080" t="s">
        <v>1660</v>
      </c>
      <c r="AB2080" t="s">
        <v>2</v>
      </c>
      <c r="AC2080" t="s">
        <v>2</v>
      </c>
      <c r="AD2080" t="s">
        <v>2</v>
      </c>
      <c r="AE2080" t="s">
        <v>1490</v>
      </c>
      <c r="AF2080" t="s">
        <v>1667</v>
      </c>
      <c r="AG2080" t="s">
        <v>2</v>
      </c>
      <c r="AH2080" t="s">
        <v>2</v>
      </c>
    </row>
    <row r="2081" spans="1:34">
      <c r="A2081">
        <v>7415</v>
      </c>
      <c r="B2081">
        <v>1202231</v>
      </c>
      <c r="C2081" t="s">
        <v>149</v>
      </c>
      <c r="D2081" t="str">
        <f t="shared" ca="1" si="96"/>
        <v>DTCVURSTBI</v>
      </c>
      <c r="E2081" t="str">
        <f t="shared" ca="1" si="97"/>
        <v>Albbjmiwywccn</v>
      </c>
      <c r="F2081" t="s">
        <v>150</v>
      </c>
      <c r="G2081" t="s">
        <v>167</v>
      </c>
      <c r="H2081" s="149" t="str">
        <f t="shared" ca="1" si="98"/>
        <v>12/4/1997</v>
      </c>
      <c r="I2081" t="s">
        <v>1650</v>
      </c>
      <c r="J2081" t="s">
        <v>2</v>
      </c>
      <c r="K2081" t="s">
        <v>1664</v>
      </c>
      <c r="L2081" t="s">
        <v>1665</v>
      </c>
      <c r="M2081" t="s">
        <v>1216</v>
      </c>
      <c r="N2081">
        <v>91</v>
      </c>
      <c r="O2081" t="s">
        <v>157</v>
      </c>
      <c r="P2081" t="s">
        <v>2</v>
      </c>
      <c r="Q2081" t="s">
        <v>2</v>
      </c>
      <c r="R2081" t="s">
        <v>2</v>
      </c>
      <c r="S2081" t="s">
        <v>2</v>
      </c>
      <c r="T2081" t="s">
        <v>2</v>
      </c>
      <c r="U2081" t="s">
        <v>2</v>
      </c>
      <c r="V2081" t="s">
        <v>2</v>
      </c>
      <c r="W2081" t="s">
        <v>2</v>
      </c>
      <c r="X2081" t="s">
        <v>2</v>
      </c>
      <c r="Y2081" t="s">
        <v>2</v>
      </c>
      <c r="Z2081">
        <v>2009</v>
      </c>
      <c r="AA2081" t="s">
        <v>1488</v>
      </c>
      <c r="AB2081" t="s">
        <v>1666</v>
      </c>
      <c r="AC2081" t="s">
        <v>199</v>
      </c>
      <c r="AD2081" t="s">
        <v>200</v>
      </c>
      <c r="AE2081" t="s">
        <v>1649</v>
      </c>
      <c r="AF2081" t="s">
        <v>1491</v>
      </c>
      <c r="AG2081" t="s">
        <v>2</v>
      </c>
      <c r="AH2081" t="s">
        <v>2</v>
      </c>
    </row>
    <row r="2082" spans="1:34">
      <c r="A2082">
        <v>7415</v>
      </c>
      <c r="B2082">
        <v>1202286</v>
      </c>
      <c r="C2082" t="s">
        <v>149</v>
      </c>
      <c r="D2082" t="str">
        <f t="shared" ca="1" si="96"/>
        <v>GWMGYXZDGQ</v>
      </c>
      <c r="E2082" t="str">
        <f t="shared" ca="1" si="97"/>
        <v>Axxtytlqieavj</v>
      </c>
      <c r="F2082" t="s">
        <v>150</v>
      </c>
      <c r="G2082" t="s">
        <v>167</v>
      </c>
      <c r="H2082" s="149" t="str">
        <f t="shared" ca="1" si="98"/>
        <v>1/11/1995</v>
      </c>
      <c r="I2082" t="s">
        <v>1650</v>
      </c>
      <c r="J2082" t="s">
        <v>2</v>
      </c>
      <c r="K2082" t="s">
        <v>1394</v>
      </c>
      <c r="L2082" t="s">
        <v>1395</v>
      </c>
      <c r="M2082" t="s">
        <v>269</v>
      </c>
      <c r="N2082">
        <v>77</v>
      </c>
      <c r="O2082" t="s">
        <v>157</v>
      </c>
      <c r="P2082" t="s">
        <v>2</v>
      </c>
      <c r="Q2082" t="s">
        <v>2</v>
      </c>
      <c r="R2082" t="s">
        <v>2</v>
      </c>
      <c r="S2082" t="s">
        <v>2</v>
      </c>
      <c r="T2082" t="s">
        <v>2</v>
      </c>
      <c r="U2082" t="s">
        <v>2</v>
      </c>
      <c r="V2082" t="s">
        <v>2</v>
      </c>
      <c r="W2082" t="s">
        <v>2</v>
      </c>
      <c r="X2082" t="s">
        <v>2</v>
      </c>
      <c r="Y2082" t="s">
        <v>2</v>
      </c>
      <c r="Z2082">
        <v>2009</v>
      </c>
      <c r="AA2082" t="s">
        <v>1488</v>
      </c>
      <c r="AB2082" t="s">
        <v>1653</v>
      </c>
      <c r="AC2082" t="s">
        <v>2</v>
      </c>
      <c r="AD2082" t="s">
        <v>1654</v>
      </c>
      <c r="AE2082" t="s">
        <v>1490</v>
      </c>
      <c r="AF2082" t="s">
        <v>1667</v>
      </c>
      <c r="AG2082" t="s">
        <v>2</v>
      </c>
      <c r="AH2082" t="s">
        <v>2</v>
      </c>
    </row>
    <row r="2083" spans="1:34">
      <c r="A2083">
        <v>7415</v>
      </c>
      <c r="B2083">
        <v>1202625</v>
      </c>
      <c r="C2083" t="s">
        <v>149</v>
      </c>
      <c r="D2083" t="str">
        <f t="shared" ca="1" si="96"/>
        <v>VRCQHOGLIJ</v>
      </c>
      <c r="E2083" t="str">
        <f t="shared" ca="1" si="97"/>
        <v>Iellycfreoghd</v>
      </c>
      <c r="F2083" t="s">
        <v>150</v>
      </c>
      <c r="G2083" t="s">
        <v>167</v>
      </c>
      <c r="H2083" s="149" t="str">
        <f t="shared" ca="1" si="98"/>
        <v>17/5/1994</v>
      </c>
      <c r="I2083" t="s">
        <v>1644</v>
      </c>
      <c r="J2083" t="s">
        <v>2</v>
      </c>
      <c r="K2083" t="s">
        <v>2</v>
      </c>
      <c r="L2083" t="s">
        <v>2</v>
      </c>
      <c r="M2083" t="s">
        <v>2</v>
      </c>
      <c r="N2083" t="s">
        <v>2</v>
      </c>
      <c r="O2083" t="s">
        <v>2</v>
      </c>
      <c r="P2083" t="s">
        <v>2</v>
      </c>
      <c r="Q2083" t="s">
        <v>2</v>
      </c>
      <c r="R2083" t="s">
        <v>2</v>
      </c>
      <c r="S2083" t="s">
        <v>2</v>
      </c>
      <c r="T2083" t="s">
        <v>2</v>
      </c>
      <c r="U2083" t="s">
        <v>2</v>
      </c>
      <c r="V2083" t="s">
        <v>2</v>
      </c>
      <c r="W2083" t="s">
        <v>2</v>
      </c>
      <c r="X2083" t="s">
        <v>2</v>
      </c>
      <c r="Y2083" t="s">
        <v>2</v>
      </c>
      <c r="Z2083">
        <v>2008</v>
      </c>
      <c r="AA2083" t="s">
        <v>1488</v>
      </c>
      <c r="AB2083" t="s">
        <v>1666</v>
      </c>
      <c r="AC2083" t="s">
        <v>199</v>
      </c>
      <c r="AD2083" t="s">
        <v>201</v>
      </c>
      <c r="AE2083" t="s">
        <v>1490</v>
      </c>
      <c r="AF2083" t="s">
        <v>1728</v>
      </c>
      <c r="AG2083" t="s">
        <v>2</v>
      </c>
      <c r="AH2083" t="s">
        <v>2</v>
      </c>
    </row>
    <row r="2084" spans="1:34">
      <c r="A2084">
        <v>7415</v>
      </c>
      <c r="B2084">
        <v>1202813</v>
      </c>
      <c r="C2084" t="s">
        <v>183</v>
      </c>
      <c r="D2084" t="str">
        <f t="shared" ca="1" si="96"/>
        <v>BITEKVKPVV</v>
      </c>
      <c r="E2084" t="str">
        <f t="shared" ca="1" si="97"/>
        <v>Wkxtzcrzcecpv</v>
      </c>
      <c r="F2084" t="s">
        <v>150</v>
      </c>
      <c r="G2084" t="s">
        <v>151</v>
      </c>
      <c r="H2084" s="149" t="str">
        <f t="shared" ca="1" si="98"/>
        <v>20/10/1995</v>
      </c>
      <c r="I2084" t="s">
        <v>1644</v>
      </c>
      <c r="J2084" t="s">
        <v>2</v>
      </c>
      <c r="K2084" t="s">
        <v>1684</v>
      </c>
      <c r="L2084" t="s">
        <v>1685</v>
      </c>
      <c r="M2084" t="s">
        <v>223</v>
      </c>
      <c r="N2084">
        <v>75</v>
      </c>
      <c r="O2084" t="s">
        <v>157</v>
      </c>
      <c r="P2084" t="s">
        <v>2</v>
      </c>
      <c r="Q2084" t="s">
        <v>2</v>
      </c>
      <c r="R2084" t="s">
        <v>2</v>
      </c>
      <c r="S2084" t="s">
        <v>2</v>
      </c>
      <c r="T2084" t="s">
        <v>2</v>
      </c>
      <c r="U2084" t="s">
        <v>2</v>
      </c>
      <c r="V2084" t="s">
        <v>2</v>
      </c>
      <c r="W2084" t="s">
        <v>2</v>
      </c>
      <c r="X2084" t="s">
        <v>2</v>
      </c>
      <c r="Y2084" t="s">
        <v>2</v>
      </c>
      <c r="Z2084">
        <v>2010</v>
      </c>
      <c r="AA2084" t="s">
        <v>1488</v>
      </c>
      <c r="AB2084" t="s">
        <v>1725</v>
      </c>
      <c r="AC2084" t="s">
        <v>2</v>
      </c>
      <c r="AD2084" t="s">
        <v>2</v>
      </c>
      <c r="AE2084" t="s">
        <v>1490</v>
      </c>
      <c r="AF2084" t="s">
        <v>1491</v>
      </c>
      <c r="AG2084" t="s">
        <v>2</v>
      </c>
      <c r="AH2084" t="s">
        <v>2</v>
      </c>
    </row>
    <row r="2085" spans="1:34">
      <c r="A2085">
        <v>7415</v>
      </c>
      <c r="B2085">
        <v>1203145</v>
      </c>
      <c r="C2085" t="s">
        <v>149</v>
      </c>
      <c r="D2085" t="str">
        <f t="shared" ca="1" si="96"/>
        <v>ZBSKCQJJCG</v>
      </c>
      <c r="E2085" t="str">
        <f t="shared" ca="1" si="97"/>
        <v>Ghnqriegzxfqc</v>
      </c>
      <c r="F2085" t="s">
        <v>150</v>
      </c>
      <c r="G2085" t="s">
        <v>151</v>
      </c>
      <c r="H2085" s="149" t="str">
        <f t="shared" ca="1" si="98"/>
        <v>7/2/1997</v>
      </c>
      <c r="I2085" t="s">
        <v>1650</v>
      </c>
      <c r="J2085" t="s">
        <v>2</v>
      </c>
      <c r="K2085" t="s">
        <v>1731</v>
      </c>
      <c r="L2085" t="s">
        <v>1732</v>
      </c>
      <c r="M2085" t="s">
        <v>740</v>
      </c>
      <c r="N2085">
        <v>92</v>
      </c>
      <c r="O2085" t="s">
        <v>157</v>
      </c>
      <c r="P2085" t="s">
        <v>2</v>
      </c>
      <c r="Q2085" t="s">
        <v>2</v>
      </c>
      <c r="R2085" t="s">
        <v>2</v>
      </c>
      <c r="S2085" t="s">
        <v>2</v>
      </c>
      <c r="T2085" t="s">
        <v>2</v>
      </c>
      <c r="U2085" t="s">
        <v>2</v>
      </c>
      <c r="V2085" t="s">
        <v>2</v>
      </c>
      <c r="W2085" t="s">
        <v>2</v>
      </c>
      <c r="X2085" t="s">
        <v>2</v>
      </c>
      <c r="Y2085" t="s">
        <v>2</v>
      </c>
      <c r="Z2085">
        <v>2008</v>
      </c>
      <c r="AA2085" t="s">
        <v>1488</v>
      </c>
      <c r="AB2085" t="s">
        <v>1666</v>
      </c>
      <c r="AC2085" t="s">
        <v>196</v>
      </c>
      <c r="AD2085" t="s">
        <v>197</v>
      </c>
      <c r="AE2085" t="s">
        <v>1649</v>
      </c>
      <c r="AF2085" t="s">
        <v>1667</v>
      </c>
      <c r="AG2085" t="s">
        <v>2</v>
      </c>
      <c r="AH2085" t="s">
        <v>2</v>
      </c>
    </row>
    <row r="2086" spans="1:34">
      <c r="A2086">
        <v>7415</v>
      </c>
      <c r="B2086">
        <v>1203419</v>
      </c>
      <c r="C2086" t="s">
        <v>183</v>
      </c>
      <c r="D2086" t="str">
        <f t="shared" ca="1" si="96"/>
        <v>NDBYFSLKUK</v>
      </c>
      <c r="E2086" t="str">
        <f t="shared" ca="1" si="97"/>
        <v>Cgjvegrhdpgfs</v>
      </c>
      <c r="F2086" t="s">
        <v>150</v>
      </c>
      <c r="G2086" t="s">
        <v>167</v>
      </c>
      <c r="H2086" s="149" t="str">
        <f t="shared" ca="1" si="98"/>
        <v>15/6/1997</v>
      </c>
      <c r="I2086" t="s">
        <v>1644</v>
      </c>
      <c r="J2086" t="s">
        <v>2</v>
      </c>
      <c r="K2086" t="s">
        <v>2</v>
      </c>
      <c r="L2086" t="s">
        <v>2</v>
      </c>
      <c r="M2086" t="s">
        <v>2</v>
      </c>
      <c r="N2086" t="s">
        <v>2</v>
      </c>
      <c r="O2086" t="s">
        <v>2</v>
      </c>
      <c r="P2086" t="s">
        <v>2</v>
      </c>
      <c r="Q2086" t="s">
        <v>2</v>
      </c>
      <c r="R2086" t="s">
        <v>2</v>
      </c>
      <c r="S2086" t="s">
        <v>2</v>
      </c>
      <c r="T2086" t="s">
        <v>2</v>
      </c>
      <c r="U2086" t="s">
        <v>2</v>
      </c>
      <c r="V2086" t="s">
        <v>2</v>
      </c>
      <c r="W2086" t="s">
        <v>2</v>
      </c>
      <c r="X2086" t="s">
        <v>2</v>
      </c>
      <c r="Y2086" t="s">
        <v>2</v>
      </c>
      <c r="Z2086" t="s">
        <v>2</v>
      </c>
      <c r="AA2086" t="s">
        <v>164</v>
      </c>
      <c r="AB2086" t="s">
        <v>2</v>
      </c>
      <c r="AC2086" t="s">
        <v>2</v>
      </c>
      <c r="AD2086" t="s">
        <v>2</v>
      </c>
      <c r="AE2086" t="s">
        <v>2</v>
      </c>
      <c r="AF2086" t="s">
        <v>2</v>
      </c>
      <c r="AG2086" t="s">
        <v>2</v>
      </c>
      <c r="AH2086" t="s">
        <v>2</v>
      </c>
    </row>
    <row r="2087" spans="1:34">
      <c r="A2087">
        <v>7415</v>
      </c>
      <c r="B2087">
        <v>1203708</v>
      </c>
      <c r="C2087" t="s">
        <v>183</v>
      </c>
      <c r="D2087" t="str">
        <f t="shared" ca="1" si="96"/>
        <v>YHAYHZUADI</v>
      </c>
      <c r="E2087" t="str">
        <f t="shared" ca="1" si="97"/>
        <v>Zmtiqvhibbufc</v>
      </c>
      <c r="F2087" t="s">
        <v>150</v>
      </c>
      <c r="G2087" t="s">
        <v>167</v>
      </c>
      <c r="H2087" s="149" t="str">
        <f t="shared" ca="1" si="98"/>
        <v>26/12/1996</v>
      </c>
      <c r="I2087" t="s">
        <v>1650</v>
      </c>
      <c r="J2087" t="s">
        <v>2</v>
      </c>
      <c r="K2087" t="s">
        <v>2</v>
      </c>
      <c r="L2087" t="s">
        <v>2</v>
      </c>
      <c r="M2087" t="s">
        <v>2</v>
      </c>
      <c r="N2087" t="s">
        <v>2</v>
      </c>
      <c r="O2087" t="s">
        <v>2</v>
      </c>
      <c r="P2087" t="s">
        <v>2</v>
      </c>
      <c r="Q2087" t="s">
        <v>2</v>
      </c>
      <c r="R2087" t="s">
        <v>2</v>
      </c>
      <c r="S2087" t="s">
        <v>2</v>
      </c>
      <c r="T2087" t="s">
        <v>2</v>
      </c>
      <c r="U2087" t="s">
        <v>2</v>
      </c>
      <c r="V2087" t="s">
        <v>2</v>
      </c>
      <c r="W2087" t="s">
        <v>2</v>
      </c>
      <c r="X2087" t="s">
        <v>2</v>
      </c>
      <c r="Y2087" t="s">
        <v>2</v>
      </c>
      <c r="Z2087">
        <v>2010</v>
      </c>
      <c r="AA2087" t="s">
        <v>1488</v>
      </c>
      <c r="AB2087" t="s">
        <v>1645</v>
      </c>
      <c r="AC2087" t="s">
        <v>2</v>
      </c>
      <c r="AD2087" t="s">
        <v>238</v>
      </c>
      <c r="AE2087" t="s">
        <v>1490</v>
      </c>
      <c r="AF2087" t="s">
        <v>1491</v>
      </c>
      <c r="AG2087" t="s">
        <v>2</v>
      </c>
      <c r="AH2087" t="s">
        <v>2</v>
      </c>
    </row>
    <row r="2088" spans="1:34">
      <c r="A2088">
        <v>7415</v>
      </c>
      <c r="B2088">
        <v>1204434</v>
      </c>
      <c r="C2088" t="s">
        <v>149</v>
      </c>
      <c r="D2088" t="str">
        <f t="shared" ca="1" si="96"/>
        <v>ELMFRHCKKV</v>
      </c>
      <c r="E2088" t="str">
        <f t="shared" ca="1" si="97"/>
        <v>Ysrahkdhjlzla</v>
      </c>
      <c r="F2088" t="s">
        <v>150</v>
      </c>
      <c r="G2088" t="s">
        <v>167</v>
      </c>
      <c r="H2088" s="149" t="str">
        <f t="shared" ca="1" si="98"/>
        <v>3/4/1994</v>
      </c>
      <c r="I2088" t="s">
        <v>1644</v>
      </c>
      <c r="J2088" t="s">
        <v>2</v>
      </c>
      <c r="K2088" t="s">
        <v>2</v>
      </c>
      <c r="L2088" t="s">
        <v>2</v>
      </c>
      <c r="M2088" t="s">
        <v>2</v>
      </c>
      <c r="N2088" t="s">
        <v>2</v>
      </c>
      <c r="O2088" t="s">
        <v>2</v>
      </c>
      <c r="P2088" t="s">
        <v>2</v>
      </c>
      <c r="Q2088" t="s">
        <v>2</v>
      </c>
      <c r="R2088" t="s">
        <v>2</v>
      </c>
      <c r="S2088" t="s">
        <v>2</v>
      </c>
      <c r="T2088" t="s">
        <v>2</v>
      </c>
      <c r="U2088" t="s">
        <v>2</v>
      </c>
      <c r="V2088" t="s">
        <v>2</v>
      </c>
      <c r="W2088" t="s">
        <v>2</v>
      </c>
      <c r="X2088" t="s">
        <v>2</v>
      </c>
      <c r="Y2088" t="s">
        <v>2</v>
      </c>
      <c r="Z2088">
        <v>2008</v>
      </c>
      <c r="AA2088" t="s">
        <v>1488</v>
      </c>
      <c r="AB2088" t="s">
        <v>1666</v>
      </c>
      <c r="AC2088" t="s">
        <v>196</v>
      </c>
      <c r="AD2088" t="s">
        <v>197</v>
      </c>
      <c r="AE2088" t="s">
        <v>1490</v>
      </c>
      <c r="AF2088" t="s">
        <v>1700</v>
      </c>
      <c r="AG2088" t="s">
        <v>2</v>
      </c>
      <c r="AH2088" t="s">
        <v>2</v>
      </c>
    </row>
    <row r="2089" spans="1:34">
      <c r="A2089">
        <v>7415</v>
      </c>
      <c r="B2089">
        <v>1205850</v>
      </c>
      <c r="C2089" t="s">
        <v>183</v>
      </c>
      <c r="D2089" t="str">
        <f t="shared" ca="1" si="96"/>
        <v>XOSNKCECRK</v>
      </c>
      <c r="E2089" t="str">
        <f t="shared" ca="1" si="97"/>
        <v>Ijohytxnveumw</v>
      </c>
      <c r="F2089" t="s">
        <v>150</v>
      </c>
      <c r="G2089" t="s">
        <v>167</v>
      </c>
      <c r="H2089" s="149" t="str">
        <f t="shared" ca="1" si="98"/>
        <v>7/2/1997</v>
      </c>
      <c r="I2089" t="s">
        <v>1650</v>
      </c>
      <c r="J2089" t="s">
        <v>2</v>
      </c>
      <c r="K2089" t="s">
        <v>1781</v>
      </c>
      <c r="L2089" t="s">
        <v>1782</v>
      </c>
      <c r="M2089" t="s">
        <v>1740</v>
      </c>
      <c r="N2089">
        <v>93</v>
      </c>
      <c r="O2089" t="s">
        <v>157</v>
      </c>
      <c r="P2089" t="s">
        <v>2</v>
      </c>
      <c r="Q2089" t="s">
        <v>2</v>
      </c>
      <c r="R2089" t="s">
        <v>2</v>
      </c>
      <c r="S2089" t="s">
        <v>2</v>
      </c>
      <c r="T2089" t="s">
        <v>2</v>
      </c>
      <c r="U2089" t="s">
        <v>2</v>
      </c>
      <c r="V2089" t="s">
        <v>2</v>
      </c>
      <c r="W2089" t="s">
        <v>2</v>
      </c>
      <c r="X2089" t="s">
        <v>2</v>
      </c>
      <c r="Y2089" t="s">
        <v>2</v>
      </c>
      <c r="Z2089">
        <v>2008</v>
      </c>
      <c r="AA2089" t="s">
        <v>1488</v>
      </c>
      <c r="AB2089" t="s">
        <v>1666</v>
      </c>
      <c r="AC2089" t="s">
        <v>199</v>
      </c>
      <c r="AD2089" t="s">
        <v>201</v>
      </c>
      <c r="AE2089" t="s">
        <v>1490</v>
      </c>
      <c r="AF2089" t="s">
        <v>1667</v>
      </c>
      <c r="AG2089" t="s">
        <v>2</v>
      </c>
      <c r="AH2089" t="s">
        <v>2</v>
      </c>
    </row>
    <row r="2090" spans="1:34">
      <c r="A2090">
        <v>7415</v>
      </c>
      <c r="B2090">
        <v>1205896</v>
      </c>
      <c r="C2090" t="s">
        <v>149</v>
      </c>
      <c r="D2090" t="str">
        <f t="shared" ca="1" si="96"/>
        <v>FVXCOUPLEU</v>
      </c>
      <c r="E2090" t="str">
        <f t="shared" ca="1" si="97"/>
        <v>Nbrwrirqgqarl</v>
      </c>
      <c r="F2090" t="s">
        <v>150</v>
      </c>
      <c r="G2090" t="s">
        <v>167</v>
      </c>
      <c r="H2090" s="149" t="str">
        <f t="shared" ca="1" si="98"/>
        <v>11/12/1996</v>
      </c>
      <c r="I2090" t="s">
        <v>1644</v>
      </c>
      <c r="J2090" t="s">
        <v>2</v>
      </c>
      <c r="K2090" t="s">
        <v>1275</v>
      </c>
      <c r="L2090" t="s">
        <v>1276</v>
      </c>
      <c r="M2090" t="s">
        <v>397</v>
      </c>
      <c r="N2090">
        <v>93</v>
      </c>
      <c r="O2090" t="s">
        <v>157</v>
      </c>
      <c r="P2090" t="s">
        <v>2</v>
      </c>
      <c r="Q2090" t="s">
        <v>2</v>
      </c>
      <c r="R2090" t="s">
        <v>2</v>
      </c>
      <c r="S2090" t="s">
        <v>2</v>
      </c>
      <c r="T2090" t="s">
        <v>2</v>
      </c>
      <c r="U2090" t="s">
        <v>2</v>
      </c>
      <c r="V2090" t="s">
        <v>2</v>
      </c>
      <c r="W2090" t="s">
        <v>2</v>
      </c>
      <c r="X2090" t="s">
        <v>2</v>
      </c>
      <c r="Y2090" t="s">
        <v>2</v>
      </c>
      <c r="Z2090">
        <v>2010</v>
      </c>
      <c r="AA2090" t="s">
        <v>1488</v>
      </c>
      <c r="AB2090" t="s">
        <v>1666</v>
      </c>
      <c r="AC2090" t="s">
        <v>196</v>
      </c>
      <c r="AD2090" t="s">
        <v>197</v>
      </c>
      <c r="AE2090" t="s">
        <v>1490</v>
      </c>
      <c r="AF2090" t="s">
        <v>1491</v>
      </c>
      <c r="AG2090" t="s">
        <v>2</v>
      </c>
      <c r="AH2090" t="s">
        <v>2</v>
      </c>
    </row>
    <row r="2091" spans="1:34">
      <c r="A2091">
        <v>7415</v>
      </c>
      <c r="B2091">
        <v>1206227</v>
      </c>
      <c r="C2091" t="s">
        <v>183</v>
      </c>
      <c r="D2091" t="str">
        <f t="shared" ca="1" si="96"/>
        <v>QPLREUECKK</v>
      </c>
      <c r="E2091" t="str">
        <f t="shared" ca="1" si="97"/>
        <v>Dckscxeypbbxc</v>
      </c>
      <c r="F2091" t="s">
        <v>150</v>
      </c>
      <c r="G2091" t="s">
        <v>167</v>
      </c>
      <c r="H2091" s="149" t="str">
        <f t="shared" ca="1" si="98"/>
        <v>22/6/1997</v>
      </c>
      <c r="I2091" t="s">
        <v>1650</v>
      </c>
      <c r="J2091" t="s">
        <v>2</v>
      </c>
      <c r="K2091" t="s">
        <v>1651</v>
      </c>
      <c r="L2091" t="s">
        <v>1652</v>
      </c>
      <c r="M2091" t="s">
        <v>223</v>
      </c>
      <c r="N2091">
        <v>75</v>
      </c>
      <c r="O2091" t="s">
        <v>157</v>
      </c>
      <c r="P2091" t="s">
        <v>2</v>
      </c>
      <c r="Q2091" t="s">
        <v>2</v>
      </c>
      <c r="R2091" t="s">
        <v>2</v>
      </c>
      <c r="S2091" t="s">
        <v>2</v>
      </c>
      <c r="T2091" t="s">
        <v>2</v>
      </c>
      <c r="U2091" t="s">
        <v>2</v>
      </c>
      <c r="V2091" t="s">
        <v>2</v>
      </c>
      <c r="W2091" t="s">
        <v>2</v>
      </c>
      <c r="X2091" t="s">
        <v>2</v>
      </c>
      <c r="Y2091" t="s">
        <v>2</v>
      </c>
      <c r="Z2091">
        <v>2010</v>
      </c>
      <c r="AA2091" t="s">
        <v>1488</v>
      </c>
      <c r="AB2091" t="s">
        <v>1666</v>
      </c>
      <c r="AC2091" t="s">
        <v>196</v>
      </c>
      <c r="AD2091" t="s">
        <v>224</v>
      </c>
      <c r="AE2091" t="s">
        <v>1490</v>
      </c>
      <c r="AF2091" t="s">
        <v>1491</v>
      </c>
      <c r="AG2091" t="s">
        <v>2</v>
      </c>
      <c r="AH2091" t="s">
        <v>2</v>
      </c>
    </row>
    <row r="2092" spans="1:34">
      <c r="A2092">
        <v>7415</v>
      </c>
      <c r="B2092">
        <v>1206966</v>
      </c>
      <c r="C2092" t="s">
        <v>183</v>
      </c>
      <c r="D2092" t="str">
        <f t="shared" ca="1" si="96"/>
        <v>QTYIZTIHFW</v>
      </c>
      <c r="E2092" t="str">
        <f t="shared" ca="1" si="97"/>
        <v>Ybthdnjyoknsf</v>
      </c>
      <c r="F2092" t="s">
        <v>150</v>
      </c>
      <c r="G2092" t="s">
        <v>167</v>
      </c>
      <c r="H2092" s="149" t="str">
        <f t="shared" ca="1" si="98"/>
        <v>19/2/1996</v>
      </c>
      <c r="I2092" t="s">
        <v>1650</v>
      </c>
      <c r="J2092" t="s">
        <v>2</v>
      </c>
      <c r="K2092" t="s">
        <v>1738</v>
      </c>
      <c r="L2092" t="s">
        <v>1739</v>
      </c>
      <c r="M2092" t="s">
        <v>1740</v>
      </c>
      <c r="N2092">
        <v>93</v>
      </c>
      <c r="O2092" t="s">
        <v>157</v>
      </c>
      <c r="P2092" t="s">
        <v>2</v>
      </c>
      <c r="Q2092" t="s">
        <v>2</v>
      </c>
      <c r="R2092" t="s">
        <v>2</v>
      </c>
      <c r="S2092" t="s">
        <v>2</v>
      </c>
      <c r="T2092" t="s">
        <v>2</v>
      </c>
      <c r="U2092" t="s">
        <v>2</v>
      </c>
      <c r="V2092" t="s">
        <v>2</v>
      </c>
      <c r="W2092" t="s">
        <v>2</v>
      </c>
      <c r="X2092" t="s">
        <v>2</v>
      </c>
      <c r="Y2092" t="s">
        <v>2</v>
      </c>
      <c r="Z2092">
        <v>2009</v>
      </c>
      <c r="AA2092" t="s">
        <v>1488</v>
      </c>
      <c r="AB2092" t="s">
        <v>1666</v>
      </c>
      <c r="AC2092" t="s">
        <v>196</v>
      </c>
      <c r="AD2092" t="s">
        <v>211</v>
      </c>
      <c r="AE2092" t="s">
        <v>1649</v>
      </c>
      <c r="AF2092" t="s">
        <v>1667</v>
      </c>
      <c r="AG2092" t="s">
        <v>2</v>
      </c>
      <c r="AH2092" t="s">
        <v>2</v>
      </c>
    </row>
    <row r="2093" spans="1:34">
      <c r="A2093">
        <v>7415</v>
      </c>
      <c r="B2093">
        <v>1207223</v>
      </c>
      <c r="C2093" t="s">
        <v>149</v>
      </c>
      <c r="D2093" t="str">
        <f t="shared" ca="1" si="96"/>
        <v>JRDAUSDIGA</v>
      </c>
      <c r="E2093" t="str">
        <f t="shared" ca="1" si="97"/>
        <v>Oarbjpcapmhex</v>
      </c>
      <c r="F2093" t="s">
        <v>150</v>
      </c>
      <c r="G2093" t="s">
        <v>167</v>
      </c>
      <c r="H2093" s="149" t="str">
        <f t="shared" ca="1" si="98"/>
        <v>11/8/1995</v>
      </c>
      <c r="I2093" t="s">
        <v>1644</v>
      </c>
      <c r="J2093" t="s">
        <v>2</v>
      </c>
      <c r="K2093" t="s">
        <v>2</v>
      </c>
      <c r="L2093" t="s">
        <v>2</v>
      </c>
      <c r="M2093" t="s">
        <v>2</v>
      </c>
      <c r="N2093" t="s">
        <v>2</v>
      </c>
      <c r="O2093" t="s">
        <v>2</v>
      </c>
      <c r="P2093" t="s">
        <v>2</v>
      </c>
      <c r="Q2093" t="s">
        <v>2</v>
      </c>
      <c r="R2093" t="s">
        <v>2</v>
      </c>
      <c r="S2093" t="s">
        <v>2</v>
      </c>
      <c r="T2093" t="s">
        <v>2</v>
      </c>
      <c r="U2093" t="s">
        <v>2</v>
      </c>
      <c r="V2093" t="s">
        <v>2</v>
      </c>
      <c r="W2093" t="s">
        <v>2</v>
      </c>
      <c r="X2093" t="s">
        <v>2</v>
      </c>
      <c r="Y2093" t="s">
        <v>2</v>
      </c>
      <c r="Z2093">
        <v>2008</v>
      </c>
      <c r="AA2093" t="s">
        <v>1488</v>
      </c>
      <c r="AB2093" t="s">
        <v>1698</v>
      </c>
      <c r="AC2093" t="s">
        <v>2</v>
      </c>
      <c r="AD2093" t="s">
        <v>847</v>
      </c>
      <c r="AE2093" t="s">
        <v>1490</v>
      </c>
      <c r="AF2093" t="s">
        <v>1700</v>
      </c>
      <c r="AG2093" t="s">
        <v>2</v>
      </c>
      <c r="AH2093" t="s">
        <v>2</v>
      </c>
    </row>
    <row r="2094" spans="1:34">
      <c r="A2094">
        <v>7415</v>
      </c>
      <c r="B2094">
        <v>1207482</v>
      </c>
      <c r="C2094" t="s">
        <v>149</v>
      </c>
      <c r="D2094" t="str">
        <f t="shared" ca="1" si="96"/>
        <v>RUGVNQCEQW</v>
      </c>
      <c r="E2094" t="str">
        <f t="shared" ca="1" si="97"/>
        <v>Yxqtbiptvgjto</v>
      </c>
      <c r="F2094" t="s">
        <v>150</v>
      </c>
      <c r="G2094" t="s">
        <v>167</v>
      </c>
      <c r="H2094" s="149" t="str">
        <f t="shared" ca="1" si="98"/>
        <v>27/4/1996</v>
      </c>
      <c r="I2094" t="s">
        <v>1650</v>
      </c>
      <c r="J2094" t="s">
        <v>2</v>
      </c>
      <c r="K2094" t="s">
        <v>1923</v>
      </c>
      <c r="L2094" t="s">
        <v>1924</v>
      </c>
      <c r="M2094" t="s">
        <v>223</v>
      </c>
      <c r="N2094">
        <v>75</v>
      </c>
      <c r="O2094" t="s">
        <v>157</v>
      </c>
      <c r="P2094" t="s">
        <v>2</v>
      </c>
      <c r="Q2094" t="s">
        <v>2</v>
      </c>
      <c r="R2094" t="s">
        <v>2</v>
      </c>
      <c r="S2094" t="s">
        <v>2</v>
      </c>
      <c r="T2094" t="s">
        <v>2</v>
      </c>
      <c r="U2094" t="s">
        <v>2</v>
      </c>
      <c r="V2094" t="s">
        <v>2</v>
      </c>
      <c r="W2094" t="s">
        <v>2</v>
      </c>
      <c r="X2094" t="s">
        <v>2</v>
      </c>
      <c r="Y2094" t="s">
        <v>2</v>
      </c>
      <c r="Z2094">
        <v>2009</v>
      </c>
      <c r="AA2094" t="s">
        <v>1488</v>
      </c>
      <c r="AB2094" t="s">
        <v>1645</v>
      </c>
      <c r="AC2094" t="s">
        <v>2</v>
      </c>
      <c r="AD2094" t="s">
        <v>238</v>
      </c>
      <c r="AE2094" t="s">
        <v>1490</v>
      </c>
      <c r="AF2094" t="s">
        <v>1491</v>
      </c>
      <c r="AG2094" t="s">
        <v>2</v>
      </c>
      <c r="AH2094" t="s">
        <v>2</v>
      </c>
    </row>
    <row r="2095" spans="1:34">
      <c r="A2095">
        <v>7415</v>
      </c>
      <c r="B2095">
        <v>1208115</v>
      </c>
      <c r="C2095" t="s">
        <v>149</v>
      </c>
      <c r="D2095" t="str">
        <f t="shared" ca="1" si="96"/>
        <v>PCOBLZHBON</v>
      </c>
      <c r="E2095" t="str">
        <f t="shared" ca="1" si="97"/>
        <v>Alyorfkxurcwp</v>
      </c>
      <c r="F2095" t="s">
        <v>150</v>
      </c>
      <c r="G2095" t="s">
        <v>167</v>
      </c>
      <c r="H2095" s="149" t="str">
        <f t="shared" ca="1" si="98"/>
        <v>8/3/1995</v>
      </c>
      <c r="I2095" t="s">
        <v>1650</v>
      </c>
      <c r="J2095" t="s">
        <v>2</v>
      </c>
      <c r="K2095" t="s">
        <v>2</v>
      </c>
      <c r="L2095" t="s">
        <v>1906</v>
      </c>
      <c r="M2095" t="s">
        <v>1944</v>
      </c>
      <c r="N2095">
        <v>94</v>
      </c>
      <c r="O2095" t="s">
        <v>157</v>
      </c>
      <c r="P2095" t="s">
        <v>1821</v>
      </c>
      <c r="Q2095" t="s">
        <v>2</v>
      </c>
      <c r="R2095" t="s">
        <v>1821</v>
      </c>
      <c r="S2095" t="s">
        <v>2</v>
      </c>
      <c r="T2095" t="s">
        <v>2</v>
      </c>
      <c r="U2095" t="s">
        <v>2</v>
      </c>
      <c r="V2095" t="s">
        <v>2</v>
      </c>
      <c r="W2095" t="s">
        <v>2</v>
      </c>
      <c r="X2095" t="s">
        <v>2</v>
      </c>
      <c r="Y2095" t="s">
        <v>2</v>
      </c>
      <c r="Z2095">
        <v>2008</v>
      </c>
      <c r="AA2095" t="s">
        <v>1488</v>
      </c>
      <c r="AB2095" t="s">
        <v>1666</v>
      </c>
      <c r="AC2095" t="s">
        <v>1945</v>
      </c>
      <c r="AD2095" t="s">
        <v>224</v>
      </c>
      <c r="AE2095" t="s">
        <v>1490</v>
      </c>
      <c r="AF2095" t="s">
        <v>1700</v>
      </c>
      <c r="AG2095" t="s">
        <v>2</v>
      </c>
      <c r="AH2095" t="s">
        <v>2</v>
      </c>
    </row>
    <row r="2096" spans="1:34">
      <c r="A2096">
        <v>7415</v>
      </c>
      <c r="B2096">
        <v>1208268</v>
      </c>
      <c r="C2096" t="s">
        <v>183</v>
      </c>
      <c r="D2096" t="str">
        <f t="shared" ca="1" si="96"/>
        <v>BZPMQCQOKB</v>
      </c>
      <c r="E2096" t="str">
        <f t="shared" ca="1" si="97"/>
        <v>Daslarbhsyrir</v>
      </c>
      <c r="F2096" t="s">
        <v>150</v>
      </c>
      <c r="G2096" t="s">
        <v>167</v>
      </c>
      <c r="H2096" s="149" t="str">
        <f t="shared" ca="1" si="98"/>
        <v>8/8/1997</v>
      </c>
      <c r="I2096" t="s">
        <v>1650</v>
      </c>
      <c r="J2096" t="s">
        <v>2</v>
      </c>
      <c r="K2096" t="s">
        <v>1946</v>
      </c>
      <c r="L2096" t="s">
        <v>1947</v>
      </c>
      <c r="M2096" t="s">
        <v>223</v>
      </c>
      <c r="N2096">
        <v>75</v>
      </c>
      <c r="O2096" t="s">
        <v>157</v>
      </c>
      <c r="P2096" t="s">
        <v>2</v>
      </c>
      <c r="Q2096" t="s">
        <v>2</v>
      </c>
      <c r="R2096" t="s">
        <v>2</v>
      </c>
      <c r="S2096" t="s">
        <v>2</v>
      </c>
      <c r="T2096" t="s">
        <v>2</v>
      </c>
      <c r="U2096" t="s">
        <v>2</v>
      </c>
      <c r="V2096" t="s">
        <v>2</v>
      </c>
      <c r="W2096" t="s">
        <v>2</v>
      </c>
      <c r="X2096" t="s">
        <v>2</v>
      </c>
      <c r="Y2096" t="s">
        <v>2</v>
      </c>
      <c r="Z2096">
        <v>2010</v>
      </c>
      <c r="AA2096" t="s">
        <v>1488</v>
      </c>
      <c r="AB2096" t="s">
        <v>1645</v>
      </c>
      <c r="AC2096" t="s">
        <v>2</v>
      </c>
      <c r="AD2096" t="s">
        <v>238</v>
      </c>
      <c r="AE2096" t="s">
        <v>1718</v>
      </c>
      <c r="AF2096" t="s">
        <v>1491</v>
      </c>
      <c r="AG2096" t="s">
        <v>2</v>
      </c>
      <c r="AH2096" t="s">
        <v>2</v>
      </c>
    </row>
    <row r="2097" spans="1:34">
      <c r="A2097">
        <v>7415</v>
      </c>
      <c r="B2097">
        <v>1209397</v>
      </c>
      <c r="C2097" t="s">
        <v>183</v>
      </c>
      <c r="D2097" t="str">
        <f t="shared" ca="1" si="96"/>
        <v>BTVWSHPLAY</v>
      </c>
      <c r="E2097" t="str">
        <f t="shared" ca="1" si="97"/>
        <v>Wnohdwvxubdmj</v>
      </c>
      <c r="F2097" t="s">
        <v>150</v>
      </c>
      <c r="G2097" t="s">
        <v>167</v>
      </c>
      <c r="H2097" s="149" t="str">
        <f t="shared" ca="1" si="98"/>
        <v>26/1/1996</v>
      </c>
      <c r="I2097" t="s">
        <v>1650</v>
      </c>
      <c r="J2097" t="s">
        <v>2</v>
      </c>
      <c r="K2097" t="s">
        <v>1781</v>
      </c>
      <c r="L2097" t="s">
        <v>1782</v>
      </c>
      <c r="M2097" t="s">
        <v>1740</v>
      </c>
      <c r="N2097">
        <v>93</v>
      </c>
      <c r="O2097" t="s">
        <v>157</v>
      </c>
      <c r="P2097" t="s">
        <v>2</v>
      </c>
      <c r="Q2097" t="s">
        <v>2</v>
      </c>
      <c r="R2097" t="s">
        <v>2</v>
      </c>
      <c r="S2097" t="s">
        <v>2</v>
      </c>
      <c r="T2097" t="s">
        <v>2</v>
      </c>
      <c r="U2097" t="s">
        <v>2</v>
      </c>
      <c r="V2097" t="s">
        <v>2</v>
      </c>
      <c r="W2097" t="s">
        <v>2</v>
      </c>
      <c r="X2097" t="s">
        <v>2</v>
      </c>
      <c r="Y2097" t="s">
        <v>2</v>
      </c>
      <c r="Z2097">
        <v>2010</v>
      </c>
      <c r="AA2097" t="s">
        <v>1488</v>
      </c>
      <c r="AB2097" t="s">
        <v>1666</v>
      </c>
      <c r="AC2097" t="s">
        <v>199</v>
      </c>
      <c r="AD2097" t="s">
        <v>200</v>
      </c>
      <c r="AE2097" t="s">
        <v>1490</v>
      </c>
      <c r="AF2097" t="s">
        <v>1491</v>
      </c>
      <c r="AG2097" t="s">
        <v>2</v>
      </c>
      <c r="AH2097" t="s">
        <v>2</v>
      </c>
    </row>
    <row r="2098" spans="1:34">
      <c r="A2098">
        <v>7415</v>
      </c>
      <c r="B2098">
        <v>1209416</v>
      </c>
      <c r="C2098" t="s">
        <v>183</v>
      </c>
      <c r="D2098" t="str">
        <f t="shared" ca="1" si="96"/>
        <v>SIUZUATDYE</v>
      </c>
      <c r="E2098" t="str">
        <f t="shared" ca="1" si="97"/>
        <v>Vmlzuhehqmbmk</v>
      </c>
      <c r="F2098" t="s">
        <v>150</v>
      </c>
      <c r="G2098" t="s">
        <v>151</v>
      </c>
      <c r="H2098" s="149" t="str">
        <f t="shared" ca="1" si="98"/>
        <v>11/4/1997</v>
      </c>
      <c r="I2098" t="s">
        <v>1644</v>
      </c>
      <c r="J2098" t="s">
        <v>2</v>
      </c>
      <c r="K2098" t="s">
        <v>2</v>
      </c>
      <c r="L2098" t="s">
        <v>2</v>
      </c>
      <c r="M2098" t="s">
        <v>2</v>
      </c>
      <c r="N2098" t="s">
        <v>2</v>
      </c>
      <c r="O2098" t="s">
        <v>2</v>
      </c>
      <c r="P2098" t="s">
        <v>2</v>
      </c>
      <c r="Q2098" t="s">
        <v>2</v>
      </c>
      <c r="R2098" t="s">
        <v>2</v>
      </c>
      <c r="S2098" t="s">
        <v>2</v>
      </c>
      <c r="T2098" t="s">
        <v>2</v>
      </c>
      <c r="U2098" t="s">
        <v>2</v>
      </c>
      <c r="V2098" t="s">
        <v>2</v>
      </c>
      <c r="W2098" t="s">
        <v>2</v>
      </c>
      <c r="X2098" t="s">
        <v>2</v>
      </c>
      <c r="Y2098" t="s">
        <v>2</v>
      </c>
      <c r="Z2098">
        <v>2010</v>
      </c>
      <c r="AA2098" t="s">
        <v>164</v>
      </c>
      <c r="AB2098" t="s">
        <v>2</v>
      </c>
      <c r="AC2098" t="s">
        <v>2</v>
      </c>
      <c r="AD2098" t="s">
        <v>2</v>
      </c>
      <c r="AE2098" t="s">
        <v>2</v>
      </c>
      <c r="AF2098" t="s">
        <v>2</v>
      </c>
      <c r="AG2098" t="s">
        <v>2</v>
      </c>
      <c r="AH2098" t="s">
        <v>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66"/>
  <sheetViews>
    <sheetView workbookViewId="0">
      <selection activeCell="B1" sqref="B1:B1048576"/>
    </sheetView>
  </sheetViews>
  <sheetFormatPr baseColWidth="10" defaultColWidth="8.83203125" defaultRowHeight="15" x14ac:dyDescent="0"/>
  <cols>
    <col min="1" max="5" width="15.6640625" customWidth="1"/>
    <col min="6" max="6" width="25.33203125" customWidth="1"/>
    <col min="7" max="8" width="15.6640625" customWidth="1"/>
    <col min="9" max="9" width="16.83203125" customWidth="1"/>
    <col min="10" max="10" width="19.6640625" customWidth="1"/>
    <col min="11" max="11" width="15.6640625" customWidth="1"/>
    <col min="12" max="12" width="42.1640625" customWidth="1"/>
    <col min="13" max="17" width="15.6640625" customWidth="1"/>
    <col min="18" max="18" width="25.33203125" customWidth="1"/>
    <col min="19" max="19" width="15.6640625" customWidth="1"/>
    <col min="20" max="20" width="47.83203125" customWidth="1"/>
    <col min="21" max="21" width="46.33203125" customWidth="1"/>
    <col min="22" max="26" width="15.6640625" customWidth="1"/>
    <col min="27" max="27" width="38" customWidth="1"/>
    <col min="28" max="34" width="15.6640625" customWidth="1"/>
  </cols>
  <sheetData>
    <row r="1" spans="1:34">
      <c r="A1" s="4" t="s">
        <v>116</v>
      </c>
      <c r="B1" s="4" t="s">
        <v>118</v>
      </c>
      <c r="C1" s="4" t="s">
        <v>117</v>
      </c>
      <c r="D1" s="4" t="s">
        <v>119</v>
      </c>
      <c r="E1" s="4" t="s">
        <v>105</v>
      </c>
      <c r="F1" s="4" t="s">
        <v>120</v>
      </c>
      <c r="G1" s="4" t="s">
        <v>121</v>
      </c>
      <c r="H1" s="4" t="s">
        <v>122</v>
      </c>
      <c r="I1" s="4" t="s">
        <v>123</v>
      </c>
      <c r="J1" s="4" t="s">
        <v>124</v>
      </c>
      <c r="K1" s="4" t="s">
        <v>125</v>
      </c>
      <c r="L1" s="4" t="s">
        <v>126</v>
      </c>
      <c r="M1" s="4" t="s">
        <v>127</v>
      </c>
      <c r="N1" s="4" t="s">
        <v>128</v>
      </c>
      <c r="O1" s="4" t="s">
        <v>129</v>
      </c>
      <c r="P1" s="4" t="s">
        <v>130</v>
      </c>
      <c r="Q1" s="4" t="s">
        <v>131</v>
      </c>
      <c r="R1" s="4" t="s">
        <v>132</v>
      </c>
      <c r="S1" s="4" t="s">
        <v>133</v>
      </c>
      <c r="T1" s="4" t="s">
        <v>134</v>
      </c>
      <c r="U1" s="4" t="s">
        <v>135</v>
      </c>
      <c r="V1" s="4" t="s">
        <v>136</v>
      </c>
      <c r="W1" s="4" t="s">
        <v>137</v>
      </c>
      <c r="X1" s="4" t="s">
        <v>138</v>
      </c>
      <c r="Y1" s="4" t="s">
        <v>139</v>
      </c>
      <c r="Z1" s="4" t="s">
        <v>140</v>
      </c>
      <c r="AA1" s="4" t="s">
        <v>141</v>
      </c>
      <c r="AB1" s="4" t="s">
        <v>142</v>
      </c>
      <c r="AC1" s="4" t="s">
        <v>143</v>
      </c>
      <c r="AD1" s="4" t="s">
        <v>144</v>
      </c>
      <c r="AE1" s="4" t="s">
        <v>145</v>
      </c>
      <c r="AF1" s="4" t="s">
        <v>146</v>
      </c>
      <c r="AG1" s="4" t="s">
        <v>147</v>
      </c>
      <c r="AH1" s="4" t="s">
        <v>148</v>
      </c>
    </row>
    <row r="2" spans="1:34">
      <c r="A2">
        <v>10012</v>
      </c>
      <c r="B2">
        <v>139950</v>
      </c>
      <c r="C2" t="s">
        <v>149</v>
      </c>
      <c r="D2" t="str">
        <f ca="1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PXPXSZAWEY</v>
      </c>
      <c r="E2" t="str">
        <f ca="1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Sbrpweyqyagan</v>
      </c>
      <c r="F2" t="s">
        <v>150</v>
      </c>
      <c r="G2" t="s">
        <v>167</v>
      </c>
      <c r="H2" t="str">
        <f ca="1">""&amp;RANDBETWEEN(1,28)&amp;"/"&amp;RANDBETWEEN(1,12)&amp;"/"&amp;RANDBETWEEN(1994,1997)</f>
        <v>4/12/1995</v>
      </c>
      <c r="I2" t="s">
        <v>152</v>
      </c>
      <c r="J2" t="s">
        <v>153</v>
      </c>
      <c r="K2" t="s">
        <v>1948</v>
      </c>
      <c r="L2" t="s">
        <v>1949</v>
      </c>
      <c r="M2" t="s">
        <v>1950</v>
      </c>
      <c r="N2">
        <v>41</v>
      </c>
      <c r="O2" t="s">
        <v>157</v>
      </c>
      <c r="P2" t="s">
        <v>158</v>
      </c>
      <c r="Q2" t="s">
        <v>194</v>
      </c>
      <c r="R2" t="s">
        <v>1951</v>
      </c>
      <c r="S2" t="s">
        <v>2</v>
      </c>
      <c r="T2" t="s">
        <v>1952</v>
      </c>
      <c r="U2" t="s">
        <v>1953</v>
      </c>
      <c r="V2" t="s">
        <v>160</v>
      </c>
      <c r="W2" t="s">
        <v>161</v>
      </c>
      <c r="X2" t="s">
        <v>2</v>
      </c>
      <c r="Y2" t="s">
        <v>2</v>
      </c>
      <c r="Z2">
        <v>2010</v>
      </c>
      <c r="AA2" t="s">
        <v>164</v>
      </c>
      <c r="AB2" t="s">
        <v>2</v>
      </c>
      <c r="AC2" t="s">
        <v>2</v>
      </c>
      <c r="AD2" t="s">
        <v>2</v>
      </c>
      <c r="AE2" t="s">
        <v>2</v>
      </c>
      <c r="AF2" t="s">
        <v>2</v>
      </c>
      <c r="AG2" t="s">
        <v>165</v>
      </c>
      <c r="AH2" t="s">
        <v>232</v>
      </c>
    </row>
    <row r="3" spans="1:34">
      <c r="A3">
        <v>10012</v>
      </c>
      <c r="B3">
        <v>140506</v>
      </c>
      <c r="C3" t="s">
        <v>183</v>
      </c>
      <c r="D3" t="str">
        <f t="shared" ref="D3:D66" ca="1" si="0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IWERVCXSNL</v>
      </c>
      <c r="E3" t="str">
        <f t="shared" ref="E3:E66" ca="1" si="1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Qemivrjhcaqot</v>
      </c>
      <c r="F3" t="s">
        <v>150</v>
      </c>
      <c r="G3" t="s">
        <v>167</v>
      </c>
      <c r="H3" t="str">
        <f t="shared" ref="H3:H66" ca="1" si="2">""&amp;RANDBETWEEN(1,28)&amp;"/"&amp;RANDBETWEEN(1,12)&amp;"/"&amp;RANDBETWEEN(1994,1997)</f>
        <v>16/4/1996</v>
      </c>
      <c r="I3" t="s">
        <v>152</v>
      </c>
      <c r="J3" t="s">
        <v>153</v>
      </c>
      <c r="K3" t="s">
        <v>1954</v>
      </c>
      <c r="L3" t="s">
        <v>1955</v>
      </c>
      <c r="M3" t="s">
        <v>1956</v>
      </c>
      <c r="N3">
        <v>91</v>
      </c>
      <c r="O3" t="s">
        <v>157</v>
      </c>
      <c r="P3" t="s">
        <v>158</v>
      </c>
      <c r="Q3" t="s">
        <v>194</v>
      </c>
      <c r="R3" t="s">
        <v>1951</v>
      </c>
      <c r="S3" t="s">
        <v>2</v>
      </c>
      <c r="T3" t="s">
        <v>1952</v>
      </c>
      <c r="U3" t="s">
        <v>211</v>
      </c>
      <c r="V3" t="s">
        <v>160</v>
      </c>
      <c r="W3" t="s">
        <v>161</v>
      </c>
      <c r="X3" t="s">
        <v>2</v>
      </c>
      <c r="Y3" t="s">
        <v>2</v>
      </c>
      <c r="Z3">
        <v>2011</v>
      </c>
      <c r="AA3" t="s">
        <v>164</v>
      </c>
      <c r="AB3" t="s">
        <v>2</v>
      </c>
      <c r="AC3" t="s">
        <v>2</v>
      </c>
      <c r="AD3" t="s">
        <v>2</v>
      </c>
      <c r="AE3" t="s">
        <v>2</v>
      </c>
      <c r="AF3" t="s">
        <v>2</v>
      </c>
      <c r="AG3" t="s">
        <v>174</v>
      </c>
      <c r="AH3" t="s">
        <v>175</v>
      </c>
    </row>
    <row r="4" spans="1:34">
      <c r="A4">
        <v>10012</v>
      </c>
      <c r="B4">
        <v>143555</v>
      </c>
      <c r="C4" t="s">
        <v>149</v>
      </c>
      <c r="D4" t="str">
        <f t="shared" ca="1" si="0"/>
        <v>TJPBDHNNRR</v>
      </c>
      <c r="E4" t="str">
        <f t="shared" ca="1" si="1"/>
        <v>Ajkpgykgkfxzu</v>
      </c>
      <c r="F4" t="s">
        <v>150</v>
      </c>
      <c r="G4" t="s">
        <v>151</v>
      </c>
      <c r="H4" t="str">
        <f t="shared" ca="1" si="2"/>
        <v>21/8/1995</v>
      </c>
      <c r="I4" t="s">
        <v>152</v>
      </c>
      <c r="J4" t="s">
        <v>153</v>
      </c>
      <c r="K4" t="s">
        <v>176</v>
      </c>
      <c r="L4" t="s">
        <v>177</v>
      </c>
      <c r="M4" t="s">
        <v>178</v>
      </c>
      <c r="N4">
        <v>78</v>
      </c>
      <c r="O4" t="s">
        <v>157</v>
      </c>
      <c r="P4" t="s">
        <v>158</v>
      </c>
      <c r="Q4" t="s">
        <v>179</v>
      </c>
      <c r="R4" t="s">
        <v>180</v>
      </c>
      <c r="S4" t="s">
        <v>2</v>
      </c>
      <c r="T4" t="s">
        <v>2</v>
      </c>
      <c r="U4" t="s">
        <v>181</v>
      </c>
      <c r="V4" t="s">
        <v>160</v>
      </c>
      <c r="W4" t="s">
        <v>161</v>
      </c>
      <c r="X4" t="s">
        <v>2</v>
      </c>
      <c r="Y4" t="s">
        <v>2</v>
      </c>
      <c r="Z4">
        <v>2011</v>
      </c>
      <c r="AA4" t="s">
        <v>164</v>
      </c>
      <c r="AB4" t="s">
        <v>2</v>
      </c>
      <c r="AC4" t="s">
        <v>2</v>
      </c>
      <c r="AD4" t="s">
        <v>2</v>
      </c>
      <c r="AE4" t="s">
        <v>2</v>
      </c>
      <c r="AF4" t="s">
        <v>2</v>
      </c>
      <c r="AG4" t="s">
        <v>165</v>
      </c>
      <c r="AH4" t="s">
        <v>175</v>
      </c>
    </row>
    <row r="5" spans="1:34">
      <c r="A5">
        <v>10012</v>
      </c>
      <c r="B5">
        <v>144616</v>
      </c>
      <c r="C5" t="s">
        <v>183</v>
      </c>
      <c r="D5" t="str">
        <f t="shared" ca="1" si="0"/>
        <v>FRHRSICOGJ</v>
      </c>
      <c r="E5" t="str">
        <f t="shared" ca="1" si="1"/>
        <v>Hkpvxekormbfv</v>
      </c>
      <c r="F5" t="s">
        <v>150</v>
      </c>
      <c r="G5" t="s">
        <v>167</v>
      </c>
      <c r="H5" t="str">
        <f t="shared" ca="1" si="2"/>
        <v>27/1/1997</v>
      </c>
      <c r="I5" t="s">
        <v>152</v>
      </c>
      <c r="J5" t="s">
        <v>153</v>
      </c>
      <c r="K5" t="s">
        <v>191</v>
      </c>
      <c r="L5" t="s">
        <v>192</v>
      </c>
      <c r="M5" t="s">
        <v>193</v>
      </c>
      <c r="N5">
        <v>77</v>
      </c>
      <c r="O5" t="s">
        <v>157</v>
      </c>
      <c r="P5" t="s">
        <v>158</v>
      </c>
      <c r="Q5" t="s">
        <v>194</v>
      </c>
      <c r="R5" t="s">
        <v>198</v>
      </c>
      <c r="S5" t="s">
        <v>2</v>
      </c>
      <c r="T5" t="s">
        <v>199</v>
      </c>
      <c r="U5" t="s">
        <v>201</v>
      </c>
      <c r="V5" t="s">
        <v>160</v>
      </c>
      <c r="W5" t="s">
        <v>161</v>
      </c>
      <c r="X5" t="s">
        <v>2</v>
      </c>
      <c r="Y5" t="s">
        <v>2</v>
      </c>
      <c r="Z5">
        <v>2011</v>
      </c>
      <c r="AA5" t="s">
        <v>164</v>
      </c>
      <c r="AB5" t="s">
        <v>2</v>
      </c>
      <c r="AC5" t="s">
        <v>2</v>
      </c>
      <c r="AD5" t="s">
        <v>2</v>
      </c>
      <c r="AE5" t="s">
        <v>2</v>
      </c>
      <c r="AF5" t="s">
        <v>2</v>
      </c>
      <c r="AG5" t="s">
        <v>165</v>
      </c>
      <c r="AH5" t="s">
        <v>166</v>
      </c>
    </row>
    <row r="6" spans="1:34">
      <c r="A6">
        <v>10012</v>
      </c>
      <c r="B6">
        <v>144756</v>
      </c>
      <c r="C6" t="s">
        <v>183</v>
      </c>
      <c r="D6" t="str">
        <f t="shared" ca="1" si="0"/>
        <v>ESHKQMONLH</v>
      </c>
      <c r="E6" t="str">
        <f t="shared" ca="1" si="1"/>
        <v>Rvfhjbwytmpua</v>
      </c>
      <c r="F6" t="s">
        <v>150</v>
      </c>
      <c r="G6" t="s">
        <v>167</v>
      </c>
      <c r="H6" t="str">
        <f t="shared" ca="1" si="2"/>
        <v>28/3/1996</v>
      </c>
      <c r="I6" t="s">
        <v>152</v>
      </c>
      <c r="J6" t="s">
        <v>153</v>
      </c>
      <c r="K6" t="s">
        <v>202</v>
      </c>
      <c r="L6" t="s">
        <v>203</v>
      </c>
      <c r="M6" t="s">
        <v>204</v>
      </c>
      <c r="N6">
        <v>93</v>
      </c>
      <c r="O6" t="s">
        <v>157</v>
      </c>
      <c r="P6" t="s">
        <v>158</v>
      </c>
      <c r="Q6" t="s">
        <v>187</v>
      </c>
      <c r="R6" t="s">
        <v>205</v>
      </c>
      <c r="S6" t="s">
        <v>2</v>
      </c>
      <c r="T6" t="s">
        <v>2</v>
      </c>
      <c r="U6" t="s">
        <v>206</v>
      </c>
      <c r="V6" t="s">
        <v>160</v>
      </c>
      <c r="W6" t="s">
        <v>2</v>
      </c>
      <c r="X6" t="s">
        <v>2</v>
      </c>
      <c r="Y6" t="s">
        <v>2</v>
      </c>
      <c r="Z6">
        <v>2011</v>
      </c>
      <c r="AA6" t="s">
        <v>164</v>
      </c>
      <c r="AB6" t="s">
        <v>2</v>
      </c>
      <c r="AC6" t="s">
        <v>2</v>
      </c>
      <c r="AD6" t="s">
        <v>2</v>
      </c>
      <c r="AE6" t="s">
        <v>2</v>
      </c>
      <c r="AF6" t="s">
        <v>2</v>
      </c>
      <c r="AG6" t="s">
        <v>2</v>
      </c>
      <c r="AH6" t="s">
        <v>2</v>
      </c>
    </row>
    <row r="7" spans="1:34">
      <c r="A7">
        <v>10012</v>
      </c>
      <c r="B7">
        <v>147176</v>
      </c>
      <c r="C7" t="s">
        <v>149</v>
      </c>
      <c r="D7" t="str">
        <f t="shared" ca="1" si="0"/>
        <v>CVPVONUUTB</v>
      </c>
      <c r="E7" t="str">
        <f t="shared" ca="1" si="1"/>
        <v>Cntcgfoegvmtu</v>
      </c>
      <c r="F7" t="s">
        <v>150</v>
      </c>
      <c r="G7" t="s">
        <v>167</v>
      </c>
      <c r="H7" t="str">
        <f t="shared" ca="1" si="2"/>
        <v>10/6/1997</v>
      </c>
      <c r="I7" t="s">
        <v>152</v>
      </c>
      <c r="J7" t="s">
        <v>153</v>
      </c>
      <c r="K7" t="s">
        <v>207</v>
      </c>
      <c r="L7" t="s">
        <v>208</v>
      </c>
      <c r="M7" t="s">
        <v>209</v>
      </c>
      <c r="N7">
        <v>78</v>
      </c>
      <c r="O7" t="s">
        <v>157</v>
      </c>
      <c r="P7" t="s">
        <v>158</v>
      </c>
      <c r="Q7" t="s">
        <v>194</v>
      </c>
      <c r="R7" t="s">
        <v>210</v>
      </c>
      <c r="S7" t="s">
        <v>2</v>
      </c>
      <c r="T7" t="s">
        <v>196</v>
      </c>
      <c r="U7" t="s">
        <v>211</v>
      </c>
      <c r="V7" t="s">
        <v>160</v>
      </c>
      <c r="W7" t="s">
        <v>161</v>
      </c>
      <c r="X7" t="s">
        <v>212</v>
      </c>
      <c r="Y7" t="s">
        <v>2</v>
      </c>
      <c r="Z7">
        <v>2011</v>
      </c>
      <c r="AA7" t="s">
        <v>164</v>
      </c>
      <c r="AB7" t="s">
        <v>2</v>
      </c>
      <c r="AC7" t="s">
        <v>2</v>
      </c>
      <c r="AD7" t="s">
        <v>2</v>
      </c>
      <c r="AE7" t="s">
        <v>2</v>
      </c>
      <c r="AF7" t="s">
        <v>2</v>
      </c>
      <c r="AG7" t="s">
        <v>213</v>
      </c>
      <c r="AH7" t="s">
        <v>190</v>
      </c>
    </row>
    <row r="8" spans="1:34">
      <c r="A8">
        <v>10012</v>
      </c>
      <c r="B8">
        <v>147186</v>
      </c>
      <c r="C8" t="s">
        <v>149</v>
      </c>
      <c r="D8" t="str">
        <f t="shared" ca="1" si="0"/>
        <v>OJACOSKEYJ</v>
      </c>
      <c r="E8" t="str">
        <f t="shared" ca="1" si="1"/>
        <v>Qbzdijnznoeij</v>
      </c>
      <c r="F8" t="s">
        <v>150</v>
      </c>
      <c r="G8" t="s">
        <v>167</v>
      </c>
      <c r="H8" t="str">
        <f t="shared" ca="1" si="2"/>
        <v>18/8/1995</v>
      </c>
      <c r="I8" t="s">
        <v>152</v>
      </c>
      <c r="J8" t="s">
        <v>153</v>
      </c>
      <c r="K8" t="s">
        <v>214</v>
      </c>
      <c r="L8" t="s">
        <v>215</v>
      </c>
      <c r="M8" t="s">
        <v>216</v>
      </c>
      <c r="N8">
        <v>93</v>
      </c>
      <c r="O8" t="s">
        <v>157</v>
      </c>
      <c r="P8" t="s">
        <v>158</v>
      </c>
      <c r="Q8" t="s">
        <v>194</v>
      </c>
      <c r="R8" t="s">
        <v>195</v>
      </c>
      <c r="S8" t="s">
        <v>2</v>
      </c>
      <c r="T8" t="s">
        <v>199</v>
      </c>
      <c r="U8" t="s">
        <v>201</v>
      </c>
      <c r="V8" t="s">
        <v>160</v>
      </c>
      <c r="W8" t="s">
        <v>161</v>
      </c>
      <c r="X8" t="s">
        <v>2</v>
      </c>
      <c r="Y8" t="s">
        <v>2</v>
      </c>
      <c r="Z8">
        <v>2010</v>
      </c>
      <c r="AA8" t="s">
        <v>164</v>
      </c>
      <c r="AB8" t="s">
        <v>2</v>
      </c>
      <c r="AC8" t="s">
        <v>2</v>
      </c>
      <c r="AD8" t="s">
        <v>2</v>
      </c>
      <c r="AE8" t="s">
        <v>2</v>
      </c>
      <c r="AF8" t="s">
        <v>2</v>
      </c>
      <c r="AG8" t="s">
        <v>165</v>
      </c>
      <c r="AH8" t="s">
        <v>175</v>
      </c>
    </row>
    <row r="9" spans="1:34">
      <c r="A9">
        <v>10012</v>
      </c>
      <c r="B9">
        <v>147340</v>
      </c>
      <c r="C9" t="s">
        <v>149</v>
      </c>
      <c r="D9" t="str">
        <f t="shared" ca="1" si="0"/>
        <v>ABCEXDRZID</v>
      </c>
      <c r="E9" t="str">
        <f t="shared" ca="1" si="1"/>
        <v>Htvdtdpouwvjo</v>
      </c>
      <c r="F9" t="s">
        <v>150</v>
      </c>
      <c r="G9" t="s">
        <v>167</v>
      </c>
      <c r="H9" t="str">
        <f t="shared" ca="1" si="2"/>
        <v>4/9/1994</v>
      </c>
      <c r="I9" t="s">
        <v>152</v>
      </c>
      <c r="J9" t="s">
        <v>153</v>
      </c>
      <c r="K9" t="s">
        <v>214</v>
      </c>
      <c r="L9" t="s">
        <v>215</v>
      </c>
      <c r="M9" t="s">
        <v>216</v>
      </c>
      <c r="N9">
        <v>93</v>
      </c>
      <c r="O9" t="s">
        <v>157</v>
      </c>
      <c r="P9" t="s">
        <v>158</v>
      </c>
      <c r="Q9" t="s">
        <v>194</v>
      </c>
      <c r="R9" t="s">
        <v>210</v>
      </c>
      <c r="S9" t="s">
        <v>2</v>
      </c>
      <c r="T9" t="s">
        <v>196</v>
      </c>
      <c r="U9" t="s">
        <v>200</v>
      </c>
      <c r="V9" t="s">
        <v>160</v>
      </c>
      <c r="W9" t="s">
        <v>182</v>
      </c>
      <c r="X9" t="s">
        <v>2</v>
      </c>
      <c r="Y9" t="s">
        <v>2</v>
      </c>
      <c r="Z9">
        <v>2011</v>
      </c>
      <c r="AA9" t="s">
        <v>164</v>
      </c>
      <c r="AB9" t="s">
        <v>2</v>
      </c>
      <c r="AC9" t="s">
        <v>2</v>
      </c>
      <c r="AD9" t="s">
        <v>2</v>
      </c>
      <c r="AE9" t="s">
        <v>2</v>
      </c>
      <c r="AF9" t="s">
        <v>2</v>
      </c>
      <c r="AG9" t="s">
        <v>165</v>
      </c>
      <c r="AH9" t="s">
        <v>232</v>
      </c>
    </row>
    <row r="10" spans="1:34">
      <c r="A10">
        <v>10012</v>
      </c>
      <c r="B10">
        <v>147373</v>
      </c>
      <c r="C10" t="s">
        <v>149</v>
      </c>
      <c r="D10" t="str">
        <f t="shared" ca="1" si="0"/>
        <v>NWYVIROONZ</v>
      </c>
      <c r="E10" t="str">
        <f t="shared" ca="1" si="1"/>
        <v>Mmlkjbqatetnz</v>
      </c>
      <c r="F10" t="s">
        <v>150</v>
      </c>
      <c r="G10" t="s">
        <v>167</v>
      </c>
      <c r="H10" t="str">
        <f t="shared" ca="1" si="2"/>
        <v>3/7/1996</v>
      </c>
      <c r="I10" t="s">
        <v>152</v>
      </c>
      <c r="J10" t="s">
        <v>153</v>
      </c>
      <c r="K10" t="s">
        <v>214</v>
      </c>
      <c r="L10" t="s">
        <v>215</v>
      </c>
      <c r="M10" t="s">
        <v>216</v>
      </c>
      <c r="N10">
        <v>93</v>
      </c>
      <c r="O10" t="s">
        <v>157</v>
      </c>
      <c r="P10" t="s">
        <v>158</v>
      </c>
      <c r="Q10" t="s">
        <v>194</v>
      </c>
      <c r="R10" t="s">
        <v>195</v>
      </c>
      <c r="S10" t="s">
        <v>2</v>
      </c>
      <c r="T10" t="s">
        <v>199</v>
      </c>
      <c r="U10" t="s">
        <v>200</v>
      </c>
      <c r="V10" t="s">
        <v>160</v>
      </c>
      <c r="W10" t="s">
        <v>182</v>
      </c>
      <c r="X10" t="s">
        <v>200</v>
      </c>
      <c r="Y10" t="s">
        <v>2</v>
      </c>
      <c r="Z10">
        <v>2011</v>
      </c>
      <c r="AA10" t="s">
        <v>164</v>
      </c>
      <c r="AB10" t="s">
        <v>2</v>
      </c>
      <c r="AC10" t="s">
        <v>2</v>
      </c>
      <c r="AD10" t="s">
        <v>2</v>
      </c>
      <c r="AE10" t="s">
        <v>2</v>
      </c>
      <c r="AF10" t="s">
        <v>2</v>
      </c>
      <c r="AG10" t="s">
        <v>165</v>
      </c>
      <c r="AH10" t="s">
        <v>175</v>
      </c>
    </row>
    <row r="11" spans="1:34">
      <c r="A11">
        <v>10012</v>
      </c>
      <c r="B11">
        <v>148873</v>
      </c>
      <c r="C11" t="s">
        <v>183</v>
      </c>
      <c r="D11" t="str">
        <f t="shared" ca="1" si="0"/>
        <v>ZTDGKFQMRS</v>
      </c>
      <c r="E11" t="str">
        <f t="shared" ca="1" si="1"/>
        <v>Tgjzdhvwklegb</v>
      </c>
      <c r="F11" t="s">
        <v>150</v>
      </c>
      <c r="G11" t="s">
        <v>167</v>
      </c>
      <c r="H11" t="str">
        <f t="shared" ca="1" si="2"/>
        <v>24/10/1997</v>
      </c>
      <c r="I11" t="s">
        <v>152</v>
      </c>
      <c r="J11" t="s">
        <v>153</v>
      </c>
      <c r="K11" t="s">
        <v>221</v>
      </c>
      <c r="L11" t="s">
        <v>222</v>
      </c>
      <c r="M11" t="s">
        <v>223</v>
      </c>
      <c r="N11">
        <v>75</v>
      </c>
      <c r="O11" t="s">
        <v>157</v>
      </c>
      <c r="P11" t="s">
        <v>158</v>
      </c>
      <c r="Q11" t="s">
        <v>194</v>
      </c>
      <c r="R11" t="s">
        <v>210</v>
      </c>
      <c r="S11" t="s">
        <v>2</v>
      </c>
      <c r="T11" t="s">
        <v>196</v>
      </c>
      <c r="U11" t="s">
        <v>211</v>
      </c>
      <c r="V11" t="s">
        <v>160</v>
      </c>
      <c r="W11" t="s">
        <v>161</v>
      </c>
      <c r="X11" t="s">
        <v>2</v>
      </c>
      <c r="Y11" t="s">
        <v>2</v>
      </c>
      <c r="Z11">
        <v>2011</v>
      </c>
      <c r="AA11" t="s">
        <v>164</v>
      </c>
      <c r="AB11" t="s">
        <v>2</v>
      </c>
      <c r="AC11" t="s">
        <v>2</v>
      </c>
      <c r="AD11" t="s">
        <v>2</v>
      </c>
      <c r="AE11" t="s">
        <v>2</v>
      </c>
      <c r="AF11" t="s">
        <v>2</v>
      </c>
      <c r="AG11" t="s">
        <v>165</v>
      </c>
      <c r="AH11" t="s">
        <v>175</v>
      </c>
    </row>
    <row r="12" spans="1:34">
      <c r="A12">
        <v>10012</v>
      </c>
      <c r="B12">
        <v>148908</v>
      </c>
      <c r="C12" t="s">
        <v>183</v>
      </c>
      <c r="D12" t="str">
        <f t="shared" ca="1" si="0"/>
        <v>IJZPXMIEWK</v>
      </c>
      <c r="E12" t="str">
        <f t="shared" ca="1" si="1"/>
        <v>Ostcihzvcvtfc</v>
      </c>
      <c r="F12" t="s">
        <v>150</v>
      </c>
      <c r="G12" t="s">
        <v>167</v>
      </c>
      <c r="H12" t="str">
        <f t="shared" ca="1" si="2"/>
        <v>13/12/1996</v>
      </c>
      <c r="I12" t="s">
        <v>152</v>
      </c>
      <c r="J12" t="s">
        <v>153</v>
      </c>
      <c r="K12" t="s">
        <v>221</v>
      </c>
      <c r="L12" t="s">
        <v>222</v>
      </c>
      <c r="M12" t="s">
        <v>223</v>
      </c>
      <c r="N12">
        <v>75</v>
      </c>
      <c r="O12" t="s">
        <v>157</v>
      </c>
      <c r="P12" t="s">
        <v>158</v>
      </c>
      <c r="Q12" t="s">
        <v>246</v>
      </c>
      <c r="R12" t="s">
        <v>1957</v>
      </c>
      <c r="S12" t="s">
        <v>2</v>
      </c>
      <c r="T12" t="s">
        <v>2</v>
      </c>
      <c r="U12" t="s">
        <v>224</v>
      </c>
      <c r="V12" t="s">
        <v>160</v>
      </c>
      <c r="W12" t="s">
        <v>161</v>
      </c>
      <c r="X12" t="s">
        <v>2</v>
      </c>
      <c r="Y12" t="s">
        <v>2</v>
      </c>
      <c r="Z12" t="s">
        <v>2</v>
      </c>
      <c r="AA12" t="s">
        <v>164</v>
      </c>
      <c r="AB12" t="s">
        <v>2</v>
      </c>
      <c r="AC12" t="s">
        <v>2</v>
      </c>
      <c r="AD12" t="s">
        <v>2</v>
      </c>
      <c r="AE12" t="s">
        <v>2</v>
      </c>
      <c r="AF12" t="s">
        <v>2</v>
      </c>
      <c r="AG12" t="s">
        <v>284</v>
      </c>
      <c r="AH12" t="s">
        <v>190</v>
      </c>
    </row>
    <row r="13" spans="1:34">
      <c r="A13">
        <v>10012</v>
      </c>
      <c r="B13">
        <v>149402</v>
      </c>
      <c r="C13" t="s">
        <v>149</v>
      </c>
      <c r="D13" t="str">
        <f t="shared" ca="1" si="0"/>
        <v>XUAMVNZEMI</v>
      </c>
      <c r="E13" t="str">
        <f t="shared" ca="1" si="1"/>
        <v>Hygshtwsgrwsi</v>
      </c>
      <c r="F13" t="s">
        <v>150</v>
      </c>
      <c r="G13" t="s">
        <v>167</v>
      </c>
      <c r="H13" t="str">
        <f t="shared" ca="1" si="2"/>
        <v>10/5/1996</v>
      </c>
      <c r="I13" t="s">
        <v>152</v>
      </c>
      <c r="J13" t="s">
        <v>153</v>
      </c>
      <c r="K13" t="s">
        <v>233</v>
      </c>
      <c r="L13" t="s">
        <v>234</v>
      </c>
      <c r="M13" t="s">
        <v>235</v>
      </c>
      <c r="N13">
        <v>91</v>
      </c>
      <c r="O13" t="s">
        <v>157</v>
      </c>
      <c r="P13" t="s">
        <v>158</v>
      </c>
      <c r="Q13" t="s">
        <v>171</v>
      </c>
      <c r="R13" t="s">
        <v>328</v>
      </c>
      <c r="S13" t="s">
        <v>2</v>
      </c>
      <c r="T13" t="s">
        <v>2</v>
      </c>
      <c r="U13" t="s">
        <v>173</v>
      </c>
      <c r="V13" t="s">
        <v>160</v>
      </c>
      <c r="W13" t="s">
        <v>161</v>
      </c>
      <c r="X13" t="s">
        <v>162</v>
      </c>
      <c r="Y13" t="s">
        <v>2</v>
      </c>
      <c r="Z13">
        <v>2011</v>
      </c>
      <c r="AA13" t="s">
        <v>164</v>
      </c>
      <c r="AB13" t="s">
        <v>2</v>
      </c>
      <c r="AC13" t="s">
        <v>2</v>
      </c>
      <c r="AD13" t="s">
        <v>2</v>
      </c>
      <c r="AE13" t="s">
        <v>2</v>
      </c>
      <c r="AF13" t="s">
        <v>2</v>
      </c>
      <c r="AG13" t="s">
        <v>165</v>
      </c>
      <c r="AH13" t="s">
        <v>175</v>
      </c>
    </row>
    <row r="14" spans="1:34">
      <c r="A14">
        <v>10012</v>
      </c>
      <c r="B14">
        <v>149470</v>
      </c>
      <c r="C14" t="s">
        <v>149</v>
      </c>
      <c r="D14" t="str">
        <f t="shared" ca="1" si="0"/>
        <v>AWTHUBTWEU</v>
      </c>
      <c r="E14" t="str">
        <f t="shared" ca="1" si="1"/>
        <v>Mclaodpsbsqke</v>
      </c>
      <c r="F14" t="s">
        <v>150</v>
      </c>
      <c r="G14" t="s">
        <v>167</v>
      </c>
      <c r="H14" t="str">
        <f t="shared" ca="1" si="2"/>
        <v>5/2/1996</v>
      </c>
      <c r="I14" t="s">
        <v>152</v>
      </c>
      <c r="J14" t="s">
        <v>153</v>
      </c>
      <c r="K14" t="s">
        <v>233</v>
      </c>
      <c r="L14" t="s">
        <v>234</v>
      </c>
      <c r="M14" t="s">
        <v>235</v>
      </c>
      <c r="N14">
        <v>91</v>
      </c>
      <c r="O14" t="s">
        <v>157</v>
      </c>
      <c r="P14" t="s">
        <v>158</v>
      </c>
      <c r="Q14" t="s">
        <v>171</v>
      </c>
      <c r="R14" t="s">
        <v>237</v>
      </c>
      <c r="S14" t="s">
        <v>2</v>
      </c>
      <c r="T14" t="s">
        <v>2</v>
      </c>
      <c r="U14" t="s">
        <v>238</v>
      </c>
      <c r="V14" t="s">
        <v>160</v>
      </c>
      <c r="W14" t="s">
        <v>182</v>
      </c>
      <c r="X14" t="s">
        <v>162</v>
      </c>
      <c r="Y14" t="s">
        <v>2</v>
      </c>
      <c r="Z14">
        <v>2011</v>
      </c>
      <c r="AA14" t="s">
        <v>164</v>
      </c>
      <c r="AB14" t="s">
        <v>2</v>
      </c>
      <c r="AC14" t="s">
        <v>2</v>
      </c>
      <c r="AD14" t="s">
        <v>2</v>
      </c>
      <c r="AE14" t="s">
        <v>2</v>
      </c>
      <c r="AF14" t="s">
        <v>2</v>
      </c>
      <c r="AG14" t="s">
        <v>165</v>
      </c>
      <c r="AH14" t="s">
        <v>175</v>
      </c>
    </row>
    <row r="15" spans="1:34">
      <c r="A15">
        <v>10012</v>
      </c>
      <c r="B15">
        <v>149542</v>
      </c>
      <c r="C15" t="s">
        <v>149</v>
      </c>
      <c r="D15" t="str">
        <f t="shared" ca="1" si="0"/>
        <v>WBQQESYTAF</v>
      </c>
      <c r="E15" t="str">
        <f t="shared" ca="1" si="1"/>
        <v>Qvasrqvwjbmpj</v>
      </c>
      <c r="F15" t="s">
        <v>150</v>
      </c>
      <c r="G15" t="s">
        <v>167</v>
      </c>
      <c r="H15" t="str">
        <f t="shared" ca="1" si="2"/>
        <v>3/10/1994</v>
      </c>
      <c r="I15" t="s">
        <v>152</v>
      </c>
      <c r="J15" t="s">
        <v>153</v>
      </c>
      <c r="K15" t="s">
        <v>233</v>
      </c>
      <c r="L15" t="s">
        <v>234</v>
      </c>
      <c r="M15" t="s">
        <v>235</v>
      </c>
      <c r="N15">
        <v>91</v>
      </c>
      <c r="O15" t="s">
        <v>157</v>
      </c>
      <c r="P15" t="s">
        <v>158</v>
      </c>
      <c r="Q15" t="s">
        <v>171</v>
      </c>
      <c r="R15" t="s">
        <v>237</v>
      </c>
      <c r="S15" t="s">
        <v>2</v>
      </c>
      <c r="T15" t="s">
        <v>2</v>
      </c>
      <c r="U15" t="s">
        <v>238</v>
      </c>
      <c r="V15" t="s">
        <v>160</v>
      </c>
      <c r="W15" t="s">
        <v>182</v>
      </c>
      <c r="X15" t="s">
        <v>162</v>
      </c>
      <c r="Y15" t="s">
        <v>2</v>
      </c>
      <c r="Z15">
        <v>2011</v>
      </c>
      <c r="AA15" t="s">
        <v>164</v>
      </c>
      <c r="AB15" t="s">
        <v>2</v>
      </c>
      <c r="AC15" t="s">
        <v>2</v>
      </c>
      <c r="AD15" t="s">
        <v>2</v>
      </c>
      <c r="AE15" t="s">
        <v>2</v>
      </c>
      <c r="AF15" t="s">
        <v>2</v>
      </c>
      <c r="AG15" t="s">
        <v>165</v>
      </c>
      <c r="AH15" t="s">
        <v>190</v>
      </c>
    </row>
    <row r="16" spans="1:34">
      <c r="A16">
        <v>10012</v>
      </c>
      <c r="B16">
        <v>150026</v>
      </c>
      <c r="C16" t="s">
        <v>183</v>
      </c>
      <c r="D16" t="str">
        <f t="shared" ca="1" si="0"/>
        <v>XNWNWOJIEM</v>
      </c>
      <c r="E16" t="str">
        <f t="shared" ca="1" si="1"/>
        <v>Nrptdqcwevdrr</v>
      </c>
      <c r="F16" t="s">
        <v>150</v>
      </c>
      <c r="G16" t="s">
        <v>167</v>
      </c>
      <c r="H16" t="str">
        <f t="shared" ca="1" si="2"/>
        <v>24/10/1996</v>
      </c>
      <c r="I16" t="s">
        <v>152</v>
      </c>
      <c r="J16" t="s">
        <v>153</v>
      </c>
      <c r="K16" t="s">
        <v>239</v>
      </c>
      <c r="L16" t="s">
        <v>240</v>
      </c>
      <c r="M16" t="s">
        <v>241</v>
      </c>
      <c r="N16">
        <v>77</v>
      </c>
      <c r="O16" t="s">
        <v>157</v>
      </c>
      <c r="P16" t="s">
        <v>158</v>
      </c>
      <c r="Q16" t="s">
        <v>194</v>
      </c>
      <c r="R16" t="s">
        <v>236</v>
      </c>
      <c r="S16" t="s">
        <v>2</v>
      </c>
      <c r="T16" t="s">
        <v>196</v>
      </c>
      <c r="U16" t="s">
        <v>211</v>
      </c>
      <c r="V16" t="s">
        <v>160</v>
      </c>
      <c r="W16" t="s">
        <v>161</v>
      </c>
      <c r="X16" t="s">
        <v>249</v>
      </c>
      <c r="Y16" t="s">
        <v>2</v>
      </c>
      <c r="Z16">
        <v>2011</v>
      </c>
      <c r="AA16" t="s">
        <v>164</v>
      </c>
      <c r="AB16" t="s">
        <v>2</v>
      </c>
      <c r="AC16" t="s">
        <v>2</v>
      </c>
      <c r="AD16" t="s">
        <v>2</v>
      </c>
      <c r="AE16" t="s">
        <v>2</v>
      </c>
      <c r="AF16" t="s">
        <v>2</v>
      </c>
      <c r="AG16" t="s">
        <v>284</v>
      </c>
      <c r="AH16" t="s">
        <v>175</v>
      </c>
    </row>
    <row r="17" spans="1:34">
      <c r="A17">
        <v>10012</v>
      </c>
      <c r="B17">
        <v>151890</v>
      </c>
      <c r="C17" t="s">
        <v>183</v>
      </c>
      <c r="D17" t="str">
        <f t="shared" ca="1" si="0"/>
        <v>BNWOERMWJH</v>
      </c>
      <c r="E17" t="str">
        <f t="shared" ca="1" si="1"/>
        <v>Alhpxdezrbjts</v>
      </c>
      <c r="F17" t="s">
        <v>150</v>
      </c>
      <c r="G17" t="s">
        <v>167</v>
      </c>
      <c r="H17" t="str">
        <f t="shared" ca="1" si="2"/>
        <v>16/7/1997</v>
      </c>
      <c r="I17" t="s">
        <v>152</v>
      </c>
      <c r="J17" t="s">
        <v>153</v>
      </c>
      <c r="K17" t="s">
        <v>242</v>
      </c>
      <c r="L17" t="s">
        <v>243</v>
      </c>
      <c r="M17" t="s">
        <v>244</v>
      </c>
      <c r="N17">
        <v>94</v>
      </c>
      <c r="O17" t="s">
        <v>157</v>
      </c>
      <c r="P17" t="s">
        <v>158</v>
      </c>
      <c r="Q17" t="s">
        <v>171</v>
      </c>
      <c r="R17" t="s">
        <v>245</v>
      </c>
      <c r="S17" t="s">
        <v>2</v>
      </c>
      <c r="T17" t="s">
        <v>2</v>
      </c>
      <c r="U17" t="s">
        <v>251</v>
      </c>
      <c r="V17" t="s">
        <v>160</v>
      </c>
      <c r="W17" t="s">
        <v>161</v>
      </c>
      <c r="X17" t="s">
        <v>162</v>
      </c>
      <c r="Y17" t="s">
        <v>2</v>
      </c>
      <c r="Z17">
        <v>2011</v>
      </c>
      <c r="AA17" t="s">
        <v>164</v>
      </c>
      <c r="AB17" t="s">
        <v>2</v>
      </c>
      <c r="AC17" t="s">
        <v>2</v>
      </c>
      <c r="AD17" t="s">
        <v>2</v>
      </c>
      <c r="AE17" t="s">
        <v>2</v>
      </c>
      <c r="AF17" t="s">
        <v>2</v>
      </c>
      <c r="AG17" t="s">
        <v>165</v>
      </c>
      <c r="AH17" t="s">
        <v>175</v>
      </c>
    </row>
    <row r="18" spans="1:34">
      <c r="A18">
        <v>10012</v>
      </c>
      <c r="B18">
        <v>151981</v>
      </c>
      <c r="C18" t="s">
        <v>149</v>
      </c>
      <c r="D18" t="str">
        <f t="shared" ca="1" si="0"/>
        <v>YAQIVAMYMA</v>
      </c>
      <c r="E18" t="str">
        <f t="shared" ca="1" si="1"/>
        <v>Trmkcptrjibpa</v>
      </c>
      <c r="F18" t="s">
        <v>150</v>
      </c>
      <c r="G18" t="s">
        <v>167</v>
      </c>
      <c r="H18" t="str">
        <f t="shared" ca="1" si="2"/>
        <v>23/5/1997</v>
      </c>
      <c r="I18" t="s">
        <v>152</v>
      </c>
      <c r="J18" t="s">
        <v>153</v>
      </c>
      <c r="K18" t="s">
        <v>242</v>
      </c>
      <c r="L18" t="s">
        <v>243</v>
      </c>
      <c r="M18" t="s">
        <v>244</v>
      </c>
      <c r="N18">
        <v>94</v>
      </c>
      <c r="O18" t="s">
        <v>157</v>
      </c>
      <c r="P18" t="s">
        <v>158</v>
      </c>
      <c r="Q18" t="s">
        <v>194</v>
      </c>
      <c r="R18" t="s">
        <v>250</v>
      </c>
      <c r="S18" t="s">
        <v>2</v>
      </c>
      <c r="T18" t="s">
        <v>199</v>
      </c>
      <c r="U18" t="s">
        <v>201</v>
      </c>
      <c r="V18" t="s">
        <v>160</v>
      </c>
      <c r="W18" t="s">
        <v>161</v>
      </c>
      <c r="X18" t="s">
        <v>254</v>
      </c>
      <c r="Y18" t="s">
        <v>2</v>
      </c>
      <c r="Z18">
        <v>2011</v>
      </c>
      <c r="AA18" t="s">
        <v>164</v>
      </c>
      <c r="AB18" t="s">
        <v>2</v>
      </c>
      <c r="AC18" t="s">
        <v>2</v>
      </c>
      <c r="AD18" t="s">
        <v>2</v>
      </c>
      <c r="AE18" t="s">
        <v>2</v>
      </c>
      <c r="AF18" t="s">
        <v>2</v>
      </c>
      <c r="AG18" t="s">
        <v>174</v>
      </c>
      <c r="AH18" t="s">
        <v>190</v>
      </c>
    </row>
    <row r="19" spans="1:34">
      <c r="A19">
        <v>10012</v>
      </c>
      <c r="B19">
        <v>152407</v>
      </c>
      <c r="C19" t="s">
        <v>149</v>
      </c>
      <c r="D19" t="str">
        <f t="shared" ca="1" si="0"/>
        <v>BILOLEVWNB</v>
      </c>
      <c r="E19" t="str">
        <f t="shared" ca="1" si="1"/>
        <v>Stxaflabnjmqk</v>
      </c>
      <c r="F19" t="s">
        <v>150</v>
      </c>
      <c r="G19" t="s">
        <v>167</v>
      </c>
      <c r="H19" t="str">
        <f t="shared" ca="1" si="2"/>
        <v>26/2/1997</v>
      </c>
      <c r="I19" t="s">
        <v>152</v>
      </c>
      <c r="J19" t="s">
        <v>153</v>
      </c>
      <c r="K19" t="s">
        <v>260</v>
      </c>
      <c r="L19" t="s">
        <v>261</v>
      </c>
      <c r="M19" t="s">
        <v>223</v>
      </c>
      <c r="N19">
        <v>75</v>
      </c>
      <c r="O19" t="s">
        <v>157</v>
      </c>
      <c r="P19" t="s">
        <v>158</v>
      </c>
      <c r="Q19" t="s">
        <v>171</v>
      </c>
      <c r="R19" t="s">
        <v>1426</v>
      </c>
      <c r="S19" t="s">
        <v>2</v>
      </c>
      <c r="T19" t="s">
        <v>2</v>
      </c>
      <c r="U19" t="s">
        <v>238</v>
      </c>
      <c r="V19" t="s">
        <v>160</v>
      </c>
      <c r="W19" t="s">
        <v>161</v>
      </c>
      <c r="X19" t="s">
        <v>162</v>
      </c>
      <c r="Y19" t="s">
        <v>2</v>
      </c>
      <c r="Z19">
        <v>2011</v>
      </c>
      <c r="AA19" t="s">
        <v>164</v>
      </c>
      <c r="AB19" t="s">
        <v>2</v>
      </c>
      <c r="AC19" t="s">
        <v>2</v>
      </c>
      <c r="AD19" t="s">
        <v>2</v>
      </c>
      <c r="AE19" t="s">
        <v>2</v>
      </c>
      <c r="AF19" t="s">
        <v>2</v>
      </c>
      <c r="AG19" t="s">
        <v>284</v>
      </c>
      <c r="AH19" t="s">
        <v>175</v>
      </c>
    </row>
    <row r="20" spans="1:34">
      <c r="A20">
        <v>10012</v>
      </c>
      <c r="B20">
        <v>156937</v>
      </c>
      <c r="C20" t="s">
        <v>149</v>
      </c>
      <c r="D20" t="str">
        <f t="shared" ca="1" si="0"/>
        <v>PUMDIOHYCD</v>
      </c>
      <c r="E20" t="str">
        <f t="shared" ca="1" si="1"/>
        <v>Xhvzmuvccbcuy</v>
      </c>
      <c r="F20" t="s">
        <v>150</v>
      </c>
      <c r="G20" t="s">
        <v>167</v>
      </c>
      <c r="H20" t="str">
        <f t="shared" ca="1" si="2"/>
        <v>11/10/1995</v>
      </c>
      <c r="I20" t="s">
        <v>152</v>
      </c>
      <c r="J20" t="s">
        <v>153</v>
      </c>
      <c r="K20" t="s">
        <v>272</v>
      </c>
      <c r="L20" t="s">
        <v>273</v>
      </c>
      <c r="M20" t="s">
        <v>274</v>
      </c>
      <c r="N20">
        <v>77</v>
      </c>
      <c r="O20" t="s">
        <v>157</v>
      </c>
      <c r="P20" t="s">
        <v>158</v>
      </c>
      <c r="Q20" t="s">
        <v>246</v>
      </c>
      <c r="R20" t="s">
        <v>297</v>
      </c>
      <c r="S20" t="s">
        <v>2</v>
      </c>
      <c r="T20" t="s">
        <v>2</v>
      </c>
      <c r="U20" t="s">
        <v>224</v>
      </c>
      <c r="V20" t="s">
        <v>160</v>
      </c>
      <c r="W20" t="s">
        <v>161</v>
      </c>
      <c r="X20" t="s">
        <v>279</v>
      </c>
      <c r="Y20" t="s">
        <v>2</v>
      </c>
      <c r="Z20">
        <v>2010</v>
      </c>
      <c r="AA20" t="s">
        <v>164</v>
      </c>
      <c r="AB20" t="s">
        <v>2</v>
      </c>
      <c r="AC20" t="s">
        <v>2</v>
      </c>
      <c r="AD20" t="s">
        <v>2</v>
      </c>
      <c r="AE20" t="s">
        <v>2</v>
      </c>
      <c r="AF20" t="s">
        <v>2</v>
      </c>
      <c r="AG20" t="s">
        <v>174</v>
      </c>
      <c r="AH20" t="s">
        <v>166</v>
      </c>
    </row>
    <row r="21" spans="1:34">
      <c r="A21">
        <v>10012</v>
      </c>
      <c r="B21">
        <v>157074</v>
      </c>
      <c r="C21" t="s">
        <v>149</v>
      </c>
      <c r="D21" t="str">
        <f t="shared" ca="1" si="0"/>
        <v>TSXISVIAHL</v>
      </c>
      <c r="E21" t="str">
        <f t="shared" ca="1" si="1"/>
        <v>Gcudtuxucsffw</v>
      </c>
      <c r="F21" t="s">
        <v>150</v>
      </c>
      <c r="G21" t="s">
        <v>167</v>
      </c>
      <c r="H21" t="str">
        <f t="shared" ca="1" si="2"/>
        <v>9/10/1994</v>
      </c>
      <c r="I21" t="s">
        <v>152</v>
      </c>
      <c r="J21" t="s">
        <v>153</v>
      </c>
      <c r="K21" t="s">
        <v>272</v>
      </c>
      <c r="L21" t="s">
        <v>273</v>
      </c>
      <c r="M21" t="s">
        <v>274</v>
      </c>
      <c r="N21">
        <v>77</v>
      </c>
      <c r="O21" t="s">
        <v>157</v>
      </c>
      <c r="P21" t="s">
        <v>158</v>
      </c>
      <c r="Q21" t="s">
        <v>179</v>
      </c>
      <c r="R21" t="s">
        <v>1539</v>
      </c>
      <c r="S21" t="s">
        <v>2</v>
      </c>
      <c r="T21" t="s">
        <v>2</v>
      </c>
      <c r="U21" t="s">
        <v>294</v>
      </c>
      <c r="V21" t="s">
        <v>160</v>
      </c>
      <c r="W21" t="s">
        <v>161</v>
      </c>
      <c r="X21" t="s">
        <v>2</v>
      </c>
      <c r="Y21" t="s">
        <v>2</v>
      </c>
      <c r="Z21">
        <v>2011</v>
      </c>
      <c r="AA21" t="s">
        <v>164</v>
      </c>
      <c r="AB21" t="s">
        <v>2</v>
      </c>
      <c r="AC21" t="s">
        <v>2</v>
      </c>
      <c r="AD21" t="s">
        <v>2</v>
      </c>
      <c r="AE21" t="s">
        <v>2</v>
      </c>
      <c r="AF21" t="s">
        <v>2</v>
      </c>
      <c r="AG21" t="s">
        <v>174</v>
      </c>
      <c r="AH21" t="s">
        <v>190</v>
      </c>
    </row>
    <row r="22" spans="1:34">
      <c r="A22">
        <v>10012</v>
      </c>
      <c r="B22">
        <v>161068</v>
      </c>
      <c r="C22" t="s">
        <v>149</v>
      </c>
      <c r="D22" t="str">
        <f t="shared" ca="1" si="0"/>
        <v>BDHHRTZVCG</v>
      </c>
      <c r="E22" t="str">
        <f t="shared" ca="1" si="1"/>
        <v>Xmjjmzvkccifo</v>
      </c>
      <c r="F22" t="s">
        <v>150</v>
      </c>
      <c r="G22" t="s">
        <v>167</v>
      </c>
      <c r="H22" t="str">
        <f t="shared" ca="1" si="2"/>
        <v>25/3/1996</v>
      </c>
      <c r="I22" t="s">
        <v>152</v>
      </c>
      <c r="J22" t="s">
        <v>153</v>
      </c>
      <c r="K22" t="s">
        <v>286</v>
      </c>
      <c r="L22" t="s">
        <v>287</v>
      </c>
      <c r="M22" t="s">
        <v>223</v>
      </c>
      <c r="N22">
        <v>75</v>
      </c>
      <c r="O22" t="s">
        <v>157</v>
      </c>
      <c r="P22" t="s">
        <v>158</v>
      </c>
      <c r="Q22" t="s">
        <v>194</v>
      </c>
      <c r="R22" t="s">
        <v>288</v>
      </c>
      <c r="S22" t="s">
        <v>2</v>
      </c>
      <c r="T22" t="s">
        <v>196</v>
      </c>
      <c r="U22" t="s">
        <v>224</v>
      </c>
      <c r="V22" t="s">
        <v>160</v>
      </c>
      <c r="W22" t="s">
        <v>161</v>
      </c>
      <c r="X22" t="s">
        <v>289</v>
      </c>
      <c r="Y22" t="s">
        <v>2</v>
      </c>
      <c r="Z22">
        <v>2011</v>
      </c>
      <c r="AA22" t="s">
        <v>164</v>
      </c>
      <c r="AB22" t="s">
        <v>2</v>
      </c>
      <c r="AC22" t="s">
        <v>2</v>
      </c>
      <c r="AD22" t="s">
        <v>2</v>
      </c>
      <c r="AE22" t="s">
        <v>2</v>
      </c>
      <c r="AF22" t="s">
        <v>2</v>
      </c>
      <c r="AG22" t="s">
        <v>174</v>
      </c>
      <c r="AH22" t="s">
        <v>190</v>
      </c>
    </row>
    <row r="23" spans="1:34">
      <c r="A23">
        <v>10012</v>
      </c>
      <c r="B23">
        <v>163758</v>
      </c>
      <c r="C23" t="s">
        <v>149</v>
      </c>
      <c r="D23" t="str">
        <f t="shared" ca="1" si="0"/>
        <v>YJVPVBBPOB</v>
      </c>
      <c r="E23" t="str">
        <f t="shared" ca="1" si="1"/>
        <v>Eflsvhrglnmuw</v>
      </c>
      <c r="F23" t="s">
        <v>150</v>
      </c>
      <c r="G23" t="s">
        <v>167</v>
      </c>
      <c r="H23" t="str">
        <f t="shared" ca="1" si="2"/>
        <v>20/5/1994</v>
      </c>
      <c r="I23" t="s">
        <v>152</v>
      </c>
      <c r="J23" t="s">
        <v>153</v>
      </c>
      <c r="K23" t="s">
        <v>290</v>
      </c>
      <c r="L23" t="s">
        <v>291</v>
      </c>
      <c r="M23" t="s">
        <v>292</v>
      </c>
      <c r="N23">
        <v>93</v>
      </c>
      <c r="O23" t="s">
        <v>157</v>
      </c>
      <c r="P23" t="s">
        <v>158</v>
      </c>
      <c r="Q23" t="s">
        <v>194</v>
      </c>
      <c r="R23" t="s">
        <v>210</v>
      </c>
      <c r="S23" t="s">
        <v>2</v>
      </c>
      <c r="T23" t="s">
        <v>196</v>
      </c>
      <c r="U23" t="s">
        <v>200</v>
      </c>
      <c r="V23" t="s">
        <v>160</v>
      </c>
      <c r="W23" t="s">
        <v>182</v>
      </c>
      <c r="X23" t="s">
        <v>2</v>
      </c>
      <c r="Y23" t="s">
        <v>2</v>
      </c>
      <c r="Z23">
        <v>2010</v>
      </c>
      <c r="AA23" t="s">
        <v>164</v>
      </c>
      <c r="AB23" t="s">
        <v>2</v>
      </c>
      <c r="AC23" t="s">
        <v>2</v>
      </c>
      <c r="AD23" t="s">
        <v>2</v>
      </c>
      <c r="AE23" t="s">
        <v>2</v>
      </c>
      <c r="AF23" t="s">
        <v>2</v>
      </c>
      <c r="AG23" t="s">
        <v>174</v>
      </c>
      <c r="AH23" t="s">
        <v>190</v>
      </c>
    </row>
    <row r="24" spans="1:34">
      <c r="A24">
        <v>10012</v>
      </c>
      <c r="B24">
        <v>163771</v>
      </c>
      <c r="C24" t="s">
        <v>149</v>
      </c>
      <c r="D24" t="str">
        <f t="shared" ca="1" si="0"/>
        <v>CGWQGEWKJV</v>
      </c>
      <c r="E24" t="str">
        <f t="shared" ca="1" si="1"/>
        <v>Saufzocvvnokp</v>
      </c>
      <c r="F24" t="s">
        <v>150</v>
      </c>
      <c r="G24" t="s">
        <v>167</v>
      </c>
      <c r="H24" t="str">
        <f t="shared" ca="1" si="2"/>
        <v>9/2/1994</v>
      </c>
      <c r="I24" t="s">
        <v>152</v>
      </c>
      <c r="J24" t="s">
        <v>153</v>
      </c>
      <c r="K24" t="s">
        <v>290</v>
      </c>
      <c r="L24" t="s">
        <v>291</v>
      </c>
      <c r="M24" t="s">
        <v>292</v>
      </c>
      <c r="N24">
        <v>93</v>
      </c>
      <c r="O24" t="s">
        <v>157</v>
      </c>
      <c r="P24" t="s">
        <v>158</v>
      </c>
      <c r="Q24" t="s">
        <v>246</v>
      </c>
      <c r="R24" t="s">
        <v>297</v>
      </c>
      <c r="S24" t="s">
        <v>2</v>
      </c>
      <c r="T24" t="s">
        <v>2</v>
      </c>
      <c r="U24" t="s">
        <v>253</v>
      </c>
      <c r="V24" t="s">
        <v>160</v>
      </c>
      <c r="W24" t="s">
        <v>161</v>
      </c>
      <c r="X24" t="s">
        <v>2</v>
      </c>
      <c r="Y24" t="s">
        <v>2</v>
      </c>
      <c r="Z24">
        <v>2011</v>
      </c>
      <c r="AA24" t="s">
        <v>164</v>
      </c>
      <c r="AB24" t="s">
        <v>2</v>
      </c>
      <c r="AC24" t="s">
        <v>2</v>
      </c>
      <c r="AD24" t="s">
        <v>2</v>
      </c>
      <c r="AE24" t="s">
        <v>2</v>
      </c>
      <c r="AF24" t="s">
        <v>2</v>
      </c>
      <c r="AG24" t="s">
        <v>174</v>
      </c>
      <c r="AH24" t="s">
        <v>166</v>
      </c>
    </row>
    <row r="25" spans="1:34">
      <c r="A25">
        <v>10012</v>
      </c>
      <c r="B25">
        <v>163778</v>
      </c>
      <c r="C25" t="s">
        <v>149</v>
      </c>
      <c r="D25" t="str">
        <f t="shared" ca="1" si="0"/>
        <v>CVRNZRWMTG</v>
      </c>
      <c r="E25" t="str">
        <f t="shared" ca="1" si="1"/>
        <v>Sugiqkaqqkddu</v>
      </c>
      <c r="F25" t="s">
        <v>150</v>
      </c>
      <c r="G25" t="s">
        <v>167</v>
      </c>
      <c r="H25" t="str">
        <f t="shared" ca="1" si="2"/>
        <v>17/7/1996</v>
      </c>
      <c r="I25" t="s">
        <v>152</v>
      </c>
      <c r="J25" t="s">
        <v>153</v>
      </c>
      <c r="K25" t="s">
        <v>290</v>
      </c>
      <c r="L25" t="s">
        <v>291</v>
      </c>
      <c r="M25" t="s">
        <v>292</v>
      </c>
      <c r="N25">
        <v>93</v>
      </c>
      <c r="O25" t="s">
        <v>157</v>
      </c>
      <c r="P25" t="s">
        <v>158</v>
      </c>
      <c r="Q25" t="s">
        <v>179</v>
      </c>
      <c r="R25" t="s">
        <v>295</v>
      </c>
      <c r="S25" t="s">
        <v>2</v>
      </c>
      <c r="T25" t="s">
        <v>2</v>
      </c>
      <c r="U25" t="s">
        <v>296</v>
      </c>
      <c r="V25" t="s">
        <v>160</v>
      </c>
      <c r="W25" t="s">
        <v>182</v>
      </c>
      <c r="X25" t="s">
        <v>2</v>
      </c>
      <c r="Y25" t="s">
        <v>2</v>
      </c>
      <c r="Z25">
        <v>2010</v>
      </c>
      <c r="AA25" t="s">
        <v>164</v>
      </c>
      <c r="AB25" t="s">
        <v>2</v>
      </c>
      <c r="AC25" t="s">
        <v>2</v>
      </c>
      <c r="AD25" t="s">
        <v>2</v>
      </c>
      <c r="AE25" t="s">
        <v>2</v>
      </c>
      <c r="AF25" t="s">
        <v>2</v>
      </c>
      <c r="AG25" t="s">
        <v>174</v>
      </c>
      <c r="AH25" t="s">
        <v>175</v>
      </c>
    </row>
    <row r="26" spans="1:34">
      <c r="A26">
        <v>10012</v>
      </c>
      <c r="B26">
        <v>163827</v>
      </c>
      <c r="C26" t="s">
        <v>149</v>
      </c>
      <c r="D26" t="str">
        <f t="shared" ca="1" si="0"/>
        <v>FLDCHXDDEO</v>
      </c>
      <c r="E26" t="str">
        <f t="shared" ca="1" si="1"/>
        <v>Jdjtjalktgtwt</v>
      </c>
      <c r="F26" t="s">
        <v>150</v>
      </c>
      <c r="G26" t="s">
        <v>167</v>
      </c>
      <c r="H26" t="str">
        <f t="shared" ca="1" si="2"/>
        <v>26/1/1994</v>
      </c>
      <c r="I26" t="s">
        <v>152</v>
      </c>
      <c r="J26" t="s">
        <v>153</v>
      </c>
      <c r="K26" t="s">
        <v>290</v>
      </c>
      <c r="L26" t="s">
        <v>291</v>
      </c>
      <c r="M26" t="s">
        <v>292</v>
      </c>
      <c r="N26">
        <v>93</v>
      </c>
      <c r="O26" t="s">
        <v>157</v>
      </c>
      <c r="P26" t="s">
        <v>158</v>
      </c>
      <c r="Q26" t="s">
        <v>246</v>
      </c>
      <c r="R26" t="s">
        <v>297</v>
      </c>
      <c r="S26" t="s">
        <v>2</v>
      </c>
      <c r="T26" t="s">
        <v>2</v>
      </c>
      <c r="U26" t="s">
        <v>253</v>
      </c>
      <c r="V26" t="s">
        <v>160</v>
      </c>
      <c r="W26" t="s">
        <v>161</v>
      </c>
      <c r="X26" t="s">
        <v>2</v>
      </c>
      <c r="Y26" t="s">
        <v>2</v>
      </c>
      <c r="Z26">
        <v>2011</v>
      </c>
      <c r="AA26" t="s">
        <v>164</v>
      </c>
      <c r="AB26" t="s">
        <v>2</v>
      </c>
      <c r="AC26" t="s">
        <v>2</v>
      </c>
      <c r="AD26" t="s">
        <v>2</v>
      </c>
      <c r="AE26" t="s">
        <v>2</v>
      </c>
      <c r="AF26" t="s">
        <v>2</v>
      </c>
      <c r="AG26" t="s">
        <v>174</v>
      </c>
      <c r="AH26" t="s">
        <v>166</v>
      </c>
    </row>
    <row r="27" spans="1:34">
      <c r="A27">
        <v>10012</v>
      </c>
      <c r="B27">
        <v>163855</v>
      </c>
      <c r="C27" t="s">
        <v>149</v>
      </c>
      <c r="D27" t="str">
        <f t="shared" ca="1" si="0"/>
        <v>FHPSWFAPSS</v>
      </c>
      <c r="E27" t="str">
        <f t="shared" ca="1" si="1"/>
        <v>Hhjdmvqserheu</v>
      </c>
      <c r="F27" t="s">
        <v>150</v>
      </c>
      <c r="G27" t="s">
        <v>151</v>
      </c>
      <c r="H27" t="str">
        <f t="shared" ca="1" si="2"/>
        <v>10/4/1995</v>
      </c>
      <c r="I27" t="s">
        <v>152</v>
      </c>
      <c r="J27" t="s">
        <v>153</v>
      </c>
      <c r="K27" t="s">
        <v>290</v>
      </c>
      <c r="L27" t="s">
        <v>291</v>
      </c>
      <c r="M27" t="s">
        <v>292</v>
      </c>
      <c r="N27">
        <v>93</v>
      </c>
      <c r="O27" t="s">
        <v>157</v>
      </c>
      <c r="P27" t="s">
        <v>158</v>
      </c>
      <c r="Q27" t="s">
        <v>179</v>
      </c>
      <c r="R27" t="s">
        <v>295</v>
      </c>
      <c r="S27" t="s">
        <v>2</v>
      </c>
      <c r="T27" t="s">
        <v>2</v>
      </c>
      <c r="U27" t="s">
        <v>296</v>
      </c>
      <c r="V27" t="s">
        <v>160</v>
      </c>
      <c r="W27" t="s">
        <v>161</v>
      </c>
      <c r="X27" t="s">
        <v>2</v>
      </c>
      <c r="Y27" t="s">
        <v>2</v>
      </c>
      <c r="Z27">
        <v>2011</v>
      </c>
      <c r="AA27" t="s">
        <v>164</v>
      </c>
      <c r="AB27" t="s">
        <v>2</v>
      </c>
      <c r="AC27" t="s">
        <v>2</v>
      </c>
      <c r="AD27" t="s">
        <v>2</v>
      </c>
      <c r="AE27" t="s">
        <v>2</v>
      </c>
      <c r="AF27" t="s">
        <v>2</v>
      </c>
      <c r="AG27" t="s">
        <v>174</v>
      </c>
      <c r="AH27" t="s">
        <v>175</v>
      </c>
    </row>
    <row r="28" spans="1:34">
      <c r="A28">
        <v>10012</v>
      </c>
      <c r="B28">
        <v>167065</v>
      </c>
      <c r="C28" t="s">
        <v>183</v>
      </c>
      <c r="D28" t="str">
        <f t="shared" ca="1" si="0"/>
        <v>BIRTYGZFAE</v>
      </c>
      <c r="E28" t="str">
        <f t="shared" ca="1" si="1"/>
        <v>Owfqqmvehwhpf</v>
      </c>
      <c r="F28" t="s">
        <v>150</v>
      </c>
      <c r="G28" t="s">
        <v>167</v>
      </c>
      <c r="H28" t="str">
        <f t="shared" ca="1" si="2"/>
        <v>8/8/1994</v>
      </c>
      <c r="I28" t="s">
        <v>152</v>
      </c>
      <c r="J28" t="s">
        <v>153</v>
      </c>
      <c r="K28" t="s">
        <v>313</v>
      </c>
      <c r="L28" t="s">
        <v>314</v>
      </c>
      <c r="M28" t="s">
        <v>315</v>
      </c>
      <c r="N28">
        <v>94</v>
      </c>
      <c r="O28" t="s">
        <v>157</v>
      </c>
      <c r="P28" t="s">
        <v>158</v>
      </c>
      <c r="Q28" t="s">
        <v>194</v>
      </c>
      <c r="R28" t="s">
        <v>316</v>
      </c>
      <c r="S28" t="s">
        <v>2</v>
      </c>
      <c r="T28" t="s">
        <v>196</v>
      </c>
      <c r="U28" t="s">
        <v>224</v>
      </c>
      <c r="V28" t="s">
        <v>160</v>
      </c>
      <c r="W28" t="s">
        <v>161</v>
      </c>
      <c r="X28" t="s">
        <v>249</v>
      </c>
      <c r="Y28" t="s">
        <v>2</v>
      </c>
      <c r="Z28">
        <v>2009</v>
      </c>
      <c r="AA28" t="s">
        <v>164</v>
      </c>
      <c r="AB28" t="s">
        <v>2</v>
      </c>
      <c r="AC28" t="s">
        <v>2</v>
      </c>
      <c r="AD28" t="s">
        <v>2</v>
      </c>
      <c r="AE28" t="s">
        <v>2</v>
      </c>
      <c r="AF28" t="s">
        <v>2</v>
      </c>
      <c r="AG28" t="s">
        <v>213</v>
      </c>
      <c r="AH28" t="s">
        <v>166</v>
      </c>
    </row>
    <row r="29" spans="1:34">
      <c r="A29">
        <v>10012</v>
      </c>
      <c r="B29">
        <v>168865</v>
      </c>
      <c r="C29" t="s">
        <v>149</v>
      </c>
      <c r="D29" t="str">
        <f t="shared" ca="1" si="0"/>
        <v>UQOKSPMSCO</v>
      </c>
      <c r="E29" t="str">
        <f t="shared" ca="1" si="1"/>
        <v>Mywzoywugaqvw</v>
      </c>
      <c r="F29" t="s">
        <v>150</v>
      </c>
      <c r="G29" t="s">
        <v>167</v>
      </c>
      <c r="H29" t="str">
        <f t="shared" ca="1" si="2"/>
        <v>1/1/1994</v>
      </c>
      <c r="I29" t="s">
        <v>152</v>
      </c>
      <c r="J29" t="s">
        <v>153</v>
      </c>
      <c r="K29" t="s">
        <v>322</v>
      </c>
      <c r="L29" t="s">
        <v>323</v>
      </c>
      <c r="M29" t="s">
        <v>324</v>
      </c>
      <c r="N29">
        <v>78</v>
      </c>
      <c r="O29" t="s">
        <v>157</v>
      </c>
      <c r="P29" t="s">
        <v>158</v>
      </c>
      <c r="Q29" t="s">
        <v>194</v>
      </c>
      <c r="R29" t="s">
        <v>195</v>
      </c>
      <c r="S29" t="s">
        <v>2</v>
      </c>
      <c r="T29" t="s">
        <v>196</v>
      </c>
      <c r="U29" t="s">
        <v>200</v>
      </c>
      <c r="V29" t="s">
        <v>160</v>
      </c>
      <c r="W29" t="s">
        <v>161</v>
      </c>
      <c r="X29" t="s">
        <v>2</v>
      </c>
      <c r="Y29" t="s">
        <v>2</v>
      </c>
      <c r="Z29">
        <v>2011</v>
      </c>
      <c r="AA29" t="s">
        <v>164</v>
      </c>
      <c r="AB29" t="s">
        <v>2</v>
      </c>
      <c r="AC29" t="s">
        <v>2</v>
      </c>
      <c r="AD29" t="s">
        <v>2</v>
      </c>
      <c r="AE29" t="s">
        <v>2</v>
      </c>
      <c r="AF29" t="s">
        <v>2</v>
      </c>
      <c r="AG29" t="s">
        <v>165</v>
      </c>
      <c r="AH29" t="s">
        <v>166</v>
      </c>
    </row>
    <row r="30" spans="1:34">
      <c r="A30">
        <v>10012</v>
      </c>
      <c r="B30">
        <v>169895</v>
      </c>
      <c r="C30" t="s">
        <v>149</v>
      </c>
      <c r="D30" t="str">
        <f t="shared" ca="1" si="0"/>
        <v>SJYTEQWBQS</v>
      </c>
      <c r="E30" t="str">
        <f t="shared" ca="1" si="1"/>
        <v>Fvvpqortnfizo</v>
      </c>
      <c r="F30" t="s">
        <v>150</v>
      </c>
      <c r="G30" t="s">
        <v>167</v>
      </c>
      <c r="H30" t="str">
        <f t="shared" ca="1" si="2"/>
        <v>17/5/1994</v>
      </c>
      <c r="I30" t="s">
        <v>152</v>
      </c>
      <c r="J30" t="s">
        <v>153</v>
      </c>
      <c r="K30" t="s">
        <v>325</v>
      </c>
      <c r="L30" t="s">
        <v>326</v>
      </c>
      <c r="M30" t="s">
        <v>327</v>
      </c>
      <c r="N30">
        <v>94</v>
      </c>
      <c r="O30" t="s">
        <v>157</v>
      </c>
      <c r="P30" t="s">
        <v>158</v>
      </c>
      <c r="Q30" t="s">
        <v>171</v>
      </c>
      <c r="R30" t="s">
        <v>328</v>
      </c>
      <c r="S30" t="s">
        <v>133</v>
      </c>
      <c r="T30" t="s">
        <v>2</v>
      </c>
      <c r="U30" t="s">
        <v>238</v>
      </c>
      <c r="V30" t="s">
        <v>160</v>
      </c>
      <c r="W30" t="s">
        <v>161</v>
      </c>
      <c r="X30" t="s">
        <v>162</v>
      </c>
      <c r="Y30" t="s">
        <v>2</v>
      </c>
      <c r="Z30">
        <v>2011</v>
      </c>
      <c r="AA30" t="s">
        <v>164</v>
      </c>
      <c r="AB30" t="s">
        <v>2</v>
      </c>
      <c r="AC30" t="s">
        <v>2</v>
      </c>
      <c r="AD30" t="s">
        <v>2</v>
      </c>
      <c r="AE30" t="s">
        <v>2</v>
      </c>
      <c r="AF30" t="s">
        <v>2</v>
      </c>
      <c r="AG30" t="s">
        <v>165</v>
      </c>
      <c r="AH30" t="s">
        <v>232</v>
      </c>
    </row>
    <row r="31" spans="1:34">
      <c r="A31">
        <v>10012</v>
      </c>
      <c r="B31">
        <v>170495</v>
      </c>
      <c r="C31" t="s">
        <v>149</v>
      </c>
      <c r="D31" t="str">
        <f t="shared" ca="1" si="0"/>
        <v>NSSUXLUOFS</v>
      </c>
      <c r="E31" t="str">
        <f t="shared" ca="1" si="1"/>
        <v>Jdtvxvxanhtwo</v>
      </c>
      <c r="F31" t="s">
        <v>150</v>
      </c>
      <c r="G31" t="s">
        <v>167</v>
      </c>
      <c r="H31" t="str">
        <f t="shared" ca="1" si="2"/>
        <v>1/1/1997</v>
      </c>
      <c r="I31" t="s">
        <v>152</v>
      </c>
      <c r="J31" t="s">
        <v>153</v>
      </c>
      <c r="K31" t="s">
        <v>330</v>
      </c>
      <c r="L31" t="s">
        <v>331</v>
      </c>
      <c r="M31" t="s">
        <v>332</v>
      </c>
      <c r="N31">
        <v>93</v>
      </c>
      <c r="O31" t="s">
        <v>157</v>
      </c>
      <c r="P31" t="s">
        <v>158</v>
      </c>
      <c r="Q31" t="s">
        <v>179</v>
      </c>
      <c r="R31" t="s">
        <v>180</v>
      </c>
      <c r="S31" t="s">
        <v>2</v>
      </c>
      <c r="T31" t="s">
        <v>2</v>
      </c>
      <c r="U31" t="s">
        <v>294</v>
      </c>
      <c r="V31" t="s">
        <v>160</v>
      </c>
      <c r="W31" t="s">
        <v>161</v>
      </c>
      <c r="X31" t="s">
        <v>2</v>
      </c>
      <c r="Y31" t="s">
        <v>2</v>
      </c>
      <c r="Z31">
        <v>2010</v>
      </c>
      <c r="AA31" t="s">
        <v>164</v>
      </c>
      <c r="AB31" t="s">
        <v>2</v>
      </c>
      <c r="AC31" t="s">
        <v>2</v>
      </c>
      <c r="AD31" t="s">
        <v>2</v>
      </c>
      <c r="AE31" t="s">
        <v>2</v>
      </c>
      <c r="AF31" t="s">
        <v>2</v>
      </c>
      <c r="AG31" t="s">
        <v>174</v>
      </c>
      <c r="AH31" t="s">
        <v>166</v>
      </c>
    </row>
    <row r="32" spans="1:34">
      <c r="A32">
        <v>10012</v>
      </c>
      <c r="B32">
        <v>170514</v>
      </c>
      <c r="C32" t="s">
        <v>149</v>
      </c>
      <c r="D32" t="str">
        <f t="shared" ca="1" si="0"/>
        <v>XFZXXQSFSB</v>
      </c>
      <c r="E32" t="str">
        <f t="shared" ca="1" si="1"/>
        <v>Kdxfcxwwadcah</v>
      </c>
      <c r="F32" t="s">
        <v>150</v>
      </c>
      <c r="G32" t="s">
        <v>167</v>
      </c>
      <c r="H32" t="str">
        <f t="shared" ca="1" si="2"/>
        <v>26/8/1994</v>
      </c>
      <c r="I32" t="s">
        <v>152</v>
      </c>
      <c r="J32" t="s">
        <v>153</v>
      </c>
      <c r="K32" t="s">
        <v>330</v>
      </c>
      <c r="L32" t="s">
        <v>331</v>
      </c>
      <c r="M32" t="s">
        <v>332</v>
      </c>
      <c r="N32">
        <v>93</v>
      </c>
      <c r="O32" t="s">
        <v>157</v>
      </c>
      <c r="P32" t="s">
        <v>158</v>
      </c>
      <c r="Q32" t="s">
        <v>194</v>
      </c>
      <c r="R32" t="s">
        <v>236</v>
      </c>
      <c r="S32" t="s">
        <v>2</v>
      </c>
      <c r="T32" t="s">
        <v>196</v>
      </c>
      <c r="U32" t="s">
        <v>211</v>
      </c>
      <c r="V32" t="s">
        <v>182</v>
      </c>
      <c r="W32" t="s">
        <v>160</v>
      </c>
      <c r="X32" t="s">
        <v>249</v>
      </c>
      <c r="Y32" t="s">
        <v>2</v>
      </c>
      <c r="Z32">
        <v>2010</v>
      </c>
      <c r="AA32" t="s">
        <v>164</v>
      </c>
      <c r="AB32" t="s">
        <v>2</v>
      </c>
      <c r="AC32" t="s">
        <v>2</v>
      </c>
      <c r="AD32" t="s">
        <v>2</v>
      </c>
      <c r="AE32" t="s">
        <v>2</v>
      </c>
      <c r="AF32" t="s">
        <v>2</v>
      </c>
      <c r="AG32" t="s">
        <v>174</v>
      </c>
      <c r="AH32" t="s">
        <v>166</v>
      </c>
    </row>
    <row r="33" spans="1:34">
      <c r="A33">
        <v>10012</v>
      </c>
      <c r="B33">
        <v>170571</v>
      </c>
      <c r="C33" t="s">
        <v>183</v>
      </c>
      <c r="D33" t="str">
        <f t="shared" ca="1" si="0"/>
        <v>CROOCNBJQS</v>
      </c>
      <c r="E33" t="str">
        <f t="shared" ca="1" si="1"/>
        <v>Mnqtemnrrkukl</v>
      </c>
      <c r="F33" t="s">
        <v>150</v>
      </c>
      <c r="G33" t="s">
        <v>151</v>
      </c>
      <c r="H33" t="str">
        <f t="shared" ca="1" si="2"/>
        <v>5/12/1995</v>
      </c>
      <c r="I33" t="s">
        <v>152</v>
      </c>
      <c r="J33" t="s">
        <v>153</v>
      </c>
      <c r="K33" t="s">
        <v>330</v>
      </c>
      <c r="L33" t="s">
        <v>331</v>
      </c>
      <c r="M33" t="s">
        <v>332</v>
      </c>
      <c r="N33">
        <v>93</v>
      </c>
      <c r="O33" t="s">
        <v>157</v>
      </c>
      <c r="P33" t="s">
        <v>158</v>
      </c>
      <c r="Q33" t="s">
        <v>194</v>
      </c>
      <c r="R33" t="s">
        <v>210</v>
      </c>
      <c r="S33" t="s">
        <v>2</v>
      </c>
      <c r="T33" t="s">
        <v>196</v>
      </c>
      <c r="U33" t="s">
        <v>211</v>
      </c>
      <c r="V33" t="s">
        <v>160</v>
      </c>
      <c r="W33" t="s">
        <v>161</v>
      </c>
      <c r="X33" t="s">
        <v>2</v>
      </c>
      <c r="Y33" t="s">
        <v>2</v>
      </c>
      <c r="Z33">
        <v>2011</v>
      </c>
      <c r="AA33" t="s">
        <v>164</v>
      </c>
      <c r="AB33" t="s">
        <v>2</v>
      </c>
      <c r="AC33" t="s">
        <v>2</v>
      </c>
      <c r="AD33" t="s">
        <v>2</v>
      </c>
      <c r="AE33" t="s">
        <v>2</v>
      </c>
      <c r="AF33" t="s">
        <v>2</v>
      </c>
      <c r="AG33" t="s">
        <v>174</v>
      </c>
      <c r="AH33" t="s">
        <v>166</v>
      </c>
    </row>
    <row r="34" spans="1:34">
      <c r="A34">
        <v>10012</v>
      </c>
      <c r="B34">
        <v>170932</v>
      </c>
      <c r="C34" t="s">
        <v>183</v>
      </c>
      <c r="D34" t="str">
        <f t="shared" ca="1" si="0"/>
        <v>UTEPBTDKLA</v>
      </c>
      <c r="E34" t="str">
        <f t="shared" ca="1" si="1"/>
        <v>Tfmnyawavunnz</v>
      </c>
      <c r="F34" t="s">
        <v>150</v>
      </c>
      <c r="G34" t="s">
        <v>167</v>
      </c>
      <c r="H34" t="str">
        <f t="shared" ca="1" si="2"/>
        <v>20/5/1994</v>
      </c>
      <c r="I34" t="s">
        <v>152</v>
      </c>
      <c r="J34" t="s">
        <v>153</v>
      </c>
      <c r="K34" t="s">
        <v>335</v>
      </c>
      <c r="L34" t="s">
        <v>336</v>
      </c>
      <c r="M34" t="s">
        <v>337</v>
      </c>
      <c r="N34">
        <v>95</v>
      </c>
      <c r="O34" t="s">
        <v>157</v>
      </c>
      <c r="P34" t="s">
        <v>158</v>
      </c>
      <c r="Q34" t="s">
        <v>179</v>
      </c>
      <c r="R34" t="s">
        <v>295</v>
      </c>
      <c r="S34" t="s">
        <v>2</v>
      </c>
      <c r="T34" t="s">
        <v>2</v>
      </c>
      <c r="U34" t="s">
        <v>294</v>
      </c>
      <c r="V34" t="s">
        <v>160</v>
      </c>
      <c r="W34" t="s">
        <v>161</v>
      </c>
      <c r="X34" t="s">
        <v>2</v>
      </c>
      <c r="Y34" t="s">
        <v>2</v>
      </c>
      <c r="Z34">
        <v>2011</v>
      </c>
      <c r="AA34" t="s">
        <v>164</v>
      </c>
      <c r="AB34" t="s">
        <v>2</v>
      </c>
      <c r="AC34" t="s">
        <v>2</v>
      </c>
      <c r="AD34" t="s">
        <v>2</v>
      </c>
      <c r="AE34" t="s">
        <v>2</v>
      </c>
      <c r="AF34" t="s">
        <v>2</v>
      </c>
      <c r="AG34" t="s">
        <v>165</v>
      </c>
      <c r="AH34" t="s">
        <v>232</v>
      </c>
    </row>
    <row r="35" spans="1:34">
      <c r="A35">
        <v>10012</v>
      </c>
      <c r="B35">
        <v>176300</v>
      </c>
      <c r="C35" t="s">
        <v>149</v>
      </c>
      <c r="D35" t="str">
        <f t="shared" ca="1" si="0"/>
        <v>UXGAYTSDWV</v>
      </c>
      <c r="E35" t="str">
        <f t="shared" ca="1" si="1"/>
        <v>Jcldchupdbjgk</v>
      </c>
      <c r="F35" t="s">
        <v>150</v>
      </c>
      <c r="G35" t="s">
        <v>167</v>
      </c>
      <c r="H35" t="str">
        <f t="shared" ca="1" si="2"/>
        <v>12/6/1994</v>
      </c>
      <c r="I35" t="s">
        <v>152</v>
      </c>
      <c r="J35" t="s">
        <v>153</v>
      </c>
      <c r="K35" t="s">
        <v>352</v>
      </c>
      <c r="L35" t="s">
        <v>353</v>
      </c>
      <c r="M35" t="s">
        <v>223</v>
      </c>
      <c r="N35">
        <v>75</v>
      </c>
      <c r="O35" t="s">
        <v>157</v>
      </c>
      <c r="P35" t="s">
        <v>158</v>
      </c>
      <c r="Q35" t="s">
        <v>171</v>
      </c>
      <c r="R35" t="s">
        <v>355</v>
      </c>
      <c r="S35" t="s">
        <v>2</v>
      </c>
      <c r="T35" t="s">
        <v>2</v>
      </c>
      <c r="U35" t="s">
        <v>238</v>
      </c>
      <c r="V35" t="s">
        <v>160</v>
      </c>
      <c r="W35" t="s">
        <v>161</v>
      </c>
      <c r="X35" t="s">
        <v>162</v>
      </c>
      <c r="Y35" t="s">
        <v>2</v>
      </c>
      <c r="Z35">
        <v>2011</v>
      </c>
      <c r="AA35" t="s">
        <v>164</v>
      </c>
      <c r="AB35" t="s">
        <v>2</v>
      </c>
      <c r="AC35" t="s">
        <v>2</v>
      </c>
      <c r="AD35" t="s">
        <v>2</v>
      </c>
      <c r="AE35" t="s">
        <v>2</v>
      </c>
      <c r="AF35" t="s">
        <v>2</v>
      </c>
      <c r="AG35" t="s">
        <v>213</v>
      </c>
      <c r="AH35" t="s">
        <v>166</v>
      </c>
    </row>
    <row r="36" spans="1:34">
      <c r="A36">
        <v>10012</v>
      </c>
      <c r="B36">
        <v>176343</v>
      </c>
      <c r="C36" t="s">
        <v>149</v>
      </c>
      <c r="D36" t="str">
        <f t="shared" ca="1" si="0"/>
        <v>ZDMIVYQWJD</v>
      </c>
      <c r="E36" t="str">
        <f t="shared" ca="1" si="1"/>
        <v>Yvgtdrbbalfes</v>
      </c>
      <c r="F36" t="s">
        <v>150</v>
      </c>
      <c r="G36" t="s">
        <v>167</v>
      </c>
      <c r="H36" t="str">
        <f t="shared" ca="1" si="2"/>
        <v>19/9/1994</v>
      </c>
      <c r="I36" t="s">
        <v>152</v>
      </c>
      <c r="J36" t="s">
        <v>153</v>
      </c>
      <c r="K36" t="s">
        <v>352</v>
      </c>
      <c r="L36" t="s">
        <v>353</v>
      </c>
      <c r="M36" t="s">
        <v>223</v>
      </c>
      <c r="N36">
        <v>75</v>
      </c>
      <c r="O36" t="s">
        <v>157</v>
      </c>
      <c r="P36" t="s">
        <v>158</v>
      </c>
      <c r="Q36" t="s">
        <v>171</v>
      </c>
      <c r="R36" t="s">
        <v>355</v>
      </c>
      <c r="S36" t="s">
        <v>2</v>
      </c>
      <c r="T36" t="s">
        <v>2</v>
      </c>
      <c r="U36" t="s">
        <v>238</v>
      </c>
      <c r="V36" t="s">
        <v>160</v>
      </c>
      <c r="W36" t="s">
        <v>161</v>
      </c>
      <c r="X36" t="s">
        <v>162</v>
      </c>
      <c r="Y36" t="s">
        <v>2</v>
      </c>
      <c r="Z36">
        <v>2011</v>
      </c>
      <c r="AA36" t="s">
        <v>164</v>
      </c>
      <c r="AB36" t="s">
        <v>2</v>
      </c>
      <c r="AC36" t="s">
        <v>2</v>
      </c>
      <c r="AD36" t="s">
        <v>2</v>
      </c>
      <c r="AE36" t="s">
        <v>2</v>
      </c>
      <c r="AF36" t="s">
        <v>2</v>
      </c>
      <c r="AG36" t="s">
        <v>213</v>
      </c>
      <c r="AH36" t="s">
        <v>175</v>
      </c>
    </row>
    <row r="37" spans="1:34">
      <c r="A37">
        <v>10012</v>
      </c>
      <c r="B37">
        <v>176373</v>
      </c>
      <c r="C37" t="s">
        <v>149</v>
      </c>
      <c r="D37" t="str">
        <f t="shared" ca="1" si="0"/>
        <v>RUQNILPJJT</v>
      </c>
      <c r="E37" t="str">
        <f t="shared" ca="1" si="1"/>
        <v>Jxgyqxawaheyg</v>
      </c>
      <c r="F37" t="s">
        <v>150</v>
      </c>
      <c r="G37" t="s">
        <v>167</v>
      </c>
      <c r="H37" t="str">
        <f t="shared" ca="1" si="2"/>
        <v>24/1/1997</v>
      </c>
      <c r="I37" t="s">
        <v>152</v>
      </c>
      <c r="J37" t="s">
        <v>153</v>
      </c>
      <c r="K37" t="s">
        <v>352</v>
      </c>
      <c r="L37" t="s">
        <v>353</v>
      </c>
      <c r="M37" t="s">
        <v>223</v>
      </c>
      <c r="N37">
        <v>75</v>
      </c>
      <c r="O37" t="s">
        <v>157</v>
      </c>
      <c r="P37" t="s">
        <v>158</v>
      </c>
      <c r="Q37" t="s">
        <v>171</v>
      </c>
      <c r="R37" t="s">
        <v>355</v>
      </c>
      <c r="S37" t="s">
        <v>2</v>
      </c>
      <c r="T37" t="s">
        <v>2</v>
      </c>
      <c r="U37" t="s">
        <v>238</v>
      </c>
      <c r="V37" t="s">
        <v>160</v>
      </c>
      <c r="W37" t="s">
        <v>182</v>
      </c>
      <c r="X37" t="s">
        <v>162</v>
      </c>
      <c r="Y37" t="s">
        <v>357</v>
      </c>
      <c r="Z37">
        <v>2010</v>
      </c>
      <c r="AA37" t="s">
        <v>164</v>
      </c>
      <c r="AB37" t="s">
        <v>2</v>
      </c>
      <c r="AC37" t="s">
        <v>2</v>
      </c>
      <c r="AD37" t="s">
        <v>2</v>
      </c>
      <c r="AE37" t="s">
        <v>2</v>
      </c>
      <c r="AF37" t="s">
        <v>2</v>
      </c>
      <c r="AG37" t="s">
        <v>213</v>
      </c>
      <c r="AH37" t="s">
        <v>166</v>
      </c>
    </row>
    <row r="38" spans="1:34">
      <c r="A38">
        <v>10012</v>
      </c>
      <c r="B38">
        <v>176387</v>
      </c>
      <c r="C38" t="s">
        <v>149</v>
      </c>
      <c r="D38" t="str">
        <f t="shared" ca="1" si="0"/>
        <v>KELUYOEDFO</v>
      </c>
      <c r="E38" t="str">
        <f t="shared" ca="1" si="1"/>
        <v>Tghgnshsmzyke</v>
      </c>
      <c r="F38" t="s">
        <v>150</v>
      </c>
      <c r="G38" t="s">
        <v>151</v>
      </c>
      <c r="H38" t="str">
        <f t="shared" ca="1" si="2"/>
        <v>22/9/1994</v>
      </c>
      <c r="I38" t="s">
        <v>152</v>
      </c>
      <c r="J38" t="s">
        <v>153</v>
      </c>
      <c r="K38" t="s">
        <v>352</v>
      </c>
      <c r="L38" t="s">
        <v>353</v>
      </c>
      <c r="M38" t="s">
        <v>223</v>
      </c>
      <c r="N38">
        <v>75</v>
      </c>
      <c r="O38" t="s">
        <v>157</v>
      </c>
      <c r="P38" t="s">
        <v>158</v>
      </c>
      <c r="Q38" t="s">
        <v>171</v>
      </c>
      <c r="R38" t="s">
        <v>359</v>
      </c>
      <c r="S38" t="s">
        <v>2</v>
      </c>
      <c r="T38" t="s">
        <v>2</v>
      </c>
      <c r="U38" t="s">
        <v>238</v>
      </c>
      <c r="V38" t="s">
        <v>160</v>
      </c>
      <c r="W38" t="s">
        <v>161</v>
      </c>
      <c r="X38" t="s">
        <v>162</v>
      </c>
      <c r="Y38" t="s">
        <v>2</v>
      </c>
      <c r="Z38">
        <v>2011</v>
      </c>
      <c r="AA38" t="s">
        <v>164</v>
      </c>
      <c r="AB38" t="s">
        <v>2</v>
      </c>
      <c r="AC38" t="s">
        <v>2</v>
      </c>
      <c r="AD38" t="s">
        <v>2</v>
      </c>
      <c r="AE38" t="s">
        <v>2</v>
      </c>
      <c r="AF38" t="s">
        <v>2</v>
      </c>
      <c r="AG38" t="s">
        <v>174</v>
      </c>
      <c r="AH38" t="s">
        <v>190</v>
      </c>
    </row>
    <row r="39" spans="1:34">
      <c r="A39">
        <v>10012</v>
      </c>
      <c r="B39">
        <v>176403</v>
      </c>
      <c r="C39" t="s">
        <v>183</v>
      </c>
      <c r="D39" t="str">
        <f t="shared" ca="1" si="0"/>
        <v>UCSSMGEJYX</v>
      </c>
      <c r="E39" t="str">
        <f t="shared" ca="1" si="1"/>
        <v>Zidnijlqcamvl</v>
      </c>
      <c r="F39" t="s">
        <v>150</v>
      </c>
      <c r="G39" t="s">
        <v>167</v>
      </c>
      <c r="H39" t="str">
        <f t="shared" ca="1" si="2"/>
        <v>5/8/1997</v>
      </c>
      <c r="I39" t="s">
        <v>152</v>
      </c>
      <c r="J39" t="s">
        <v>153</v>
      </c>
      <c r="K39" t="s">
        <v>352</v>
      </c>
      <c r="L39" t="s">
        <v>353</v>
      </c>
      <c r="M39" t="s">
        <v>223</v>
      </c>
      <c r="N39">
        <v>75</v>
      </c>
      <c r="O39" t="s">
        <v>157</v>
      </c>
      <c r="P39" t="s">
        <v>158</v>
      </c>
      <c r="Q39" t="s">
        <v>171</v>
      </c>
      <c r="R39" t="s">
        <v>354</v>
      </c>
      <c r="S39" t="s">
        <v>2</v>
      </c>
      <c r="T39" t="s">
        <v>2</v>
      </c>
      <c r="U39" t="s">
        <v>173</v>
      </c>
      <c r="V39" t="s">
        <v>160</v>
      </c>
      <c r="W39" t="s">
        <v>161</v>
      </c>
      <c r="X39" t="s">
        <v>162</v>
      </c>
      <c r="Y39" t="s">
        <v>2</v>
      </c>
      <c r="Z39">
        <v>2011</v>
      </c>
      <c r="AA39" t="s">
        <v>164</v>
      </c>
      <c r="AB39" t="s">
        <v>2</v>
      </c>
      <c r="AC39" t="s">
        <v>2</v>
      </c>
      <c r="AD39" t="s">
        <v>2</v>
      </c>
      <c r="AE39" t="s">
        <v>2</v>
      </c>
      <c r="AF39" t="s">
        <v>2</v>
      </c>
      <c r="AG39" t="s">
        <v>213</v>
      </c>
      <c r="AH39" t="s">
        <v>166</v>
      </c>
    </row>
    <row r="40" spans="1:34">
      <c r="A40">
        <v>10012</v>
      </c>
      <c r="B40">
        <v>176701</v>
      </c>
      <c r="C40" t="s">
        <v>183</v>
      </c>
      <c r="D40" t="str">
        <f t="shared" ca="1" si="0"/>
        <v>DLYXBAQWGT</v>
      </c>
      <c r="E40" t="str">
        <f t="shared" ca="1" si="1"/>
        <v>Yudddibgzczha</v>
      </c>
      <c r="F40" t="s">
        <v>150</v>
      </c>
      <c r="G40" t="s">
        <v>167</v>
      </c>
      <c r="H40" t="str">
        <f t="shared" ca="1" si="2"/>
        <v>9/8/1995</v>
      </c>
      <c r="I40" t="s">
        <v>152</v>
      </c>
      <c r="J40" t="s">
        <v>153</v>
      </c>
      <c r="K40" t="s">
        <v>360</v>
      </c>
      <c r="L40" t="s">
        <v>361</v>
      </c>
      <c r="M40" t="s">
        <v>274</v>
      </c>
      <c r="N40">
        <v>77</v>
      </c>
      <c r="O40" t="s">
        <v>157</v>
      </c>
      <c r="P40" t="s">
        <v>158</v>
      </c>
      <c r="Q40" t="s">
        <v>194</v>
      </c>
      <c r="R40" t="s">
        <v>248</v>
      </c>
      <c r="S40" t="s">
        <v>2</v>
      </c>
      <c r="T40" t="s">
        <v>199</v>
      </c>
      <c r="U40" t="s">
        <v>200</v>
      </c>
      <c r="V40" t="s">
        <v>160</v>
      </c>
      <c r="W40" t="s">
        <v>161</v>
      </c>
      <c r="X40" t="s">
        <v>249</v>
      </c>
      <c r="Y40" t="s">
        <v>200</v>
      </c>
      <c r="Z40">
        <v>2011</v>
      </c>
      <c r="AA40" t="s">
        <v>164</v>
      </c>
      <c r="AB40" t="s">
        <v>2</v>
      </c>
      <c r="AC40" t="s">
        <v>2</v>
      </c>
      <c r="AD40" t="s">
        <v>2</v>
      </c>
      <c r="AE40" t="s">
        <v>2</v>
      </c>
      <c r="AF40" t="s">
        <v>2</v>
      </c>
      <c r="AG40" t="s">
        <v>174</v>
      </c>
      <c r="AH40" t="s">
        <v>166</v>
      </c>
    </row>
    <row r="41" spans="1:34">
      <c r="A41">
        <v>10012</v>
      </c>
      <c r="B41">
        <v>178181</v>
      </c>
      <c r="C41" t="s">
        <v>149</v>
      </c>
      <c r="D41" t="str">
        <f t="shared" ca="1" si="0"/>
        <v>KXVZCGLJWN</v>
      </c>
      <c r="E41" t="str">
        <f t="shared" ca="1" si="1"/>
        <v>Vhramvghefmem</v>
      </c>
      <c r="F41" t="s">
        <v>150</v>
      </c>
      <c r="G41" t="s">
        <v>167</v>
      </c>
      <c r="H41" t="str">
        <f t="shared" ca="1" si="2"/>
        <v>20/9/1995</v>
      </c>
      <c r="I41" t="s">
        <v>152</v>
      </c>
      <c r="J41" t="s">
        <v>153</v>
      </c>
      <c r="K41" t="s">
        <v>362</v>
      </c>
      <c r="L41" t="s">
        <v>363</v>
      </c>
      <c r="M41" t="s">
        <v>364</v>
      </c>
      <c r="N41">
        <v>93</v>
      </c>
      <c r="O41" t="s">
        <v>157</v>
      </c>
      <c r="P41" t="s">
        <v>158</v>
      </c>
      <c r="Q41" t="s">
        <v>187</v>
      </c>
      <c r="R41" t="s">
        <v>365</v>
      </c>
      <c r="S41" t="s">
        <v>2</v>
      </c>
      <c r="T41" t="s">
        <v>2</v>
      </c>
      <c r="U41" t="s">
        <v>206</v>
      </c>
      <c r="V41" t="s">
        <v>160</v>
      </c>
      <c r="W41" t="s">
        <v>2</v>
      </c>
      <c r="X41" t="s">
        <v>2</v>
      </c>
      <c r="Y41" t="s">
        <v>2</v>
      </c>
      <c r="Z41">
        <v>2011</v>
      </c>
      <c r="AA41" t="s">
        <v>164</v>
      </c>
      <c r="AB41" t="s">
        <v>2</v>
      </c>
      <c r="AC41" t="s">
        <v>2</v>
      </c>
      <c r="AD41" t="s">
        <v>2</v>
      </c>
      <c r="AE41" t="s">
        <v>2</v>
      </c>
      <c r="AF41" t="s">
        <v>2</v>
      </c>
      <c r="AG41" t="s">
        <v>165</v>
      </c>
      <c r="AH41" t="s">
        <v>232</v>
      </c>
    </row>
    <row r="42" spans="1:34">
      <c r="A42">
        <v>10012</v>
      </c>
      <c r="B42">
        <v>178707</v>
      </c>
      <c r="C42" t="s">
        <v>183</v>
      </c>
      <c r="D42" t="str">
        <f t="shared" ca="1" si="0"/>
        <v>CKCXOOFPLG</v>
      </c>
      <c r="E42" t="str">
        <f t="shared" ca="1" si="1"/>
        <v>Edrweszopqmzx</v>
      </c>
      <c r="F42" t="s">
        <v>150</v>
      </c>
      <c r="G42" t="s">
        <v>167</v>
      </c>
      <c r="H42" t="str">
        <f t="shared" ca="1" si="2"/>
        <v>8/1/1994</v>
      </c>
      <c r="I42" t="s">
        <v>152</v>
      </c>
      <c r="J42" t="s">
        <v>153</v>
      </c>
      <c r="K42" t="s">
        <v>367</v>
      </c>
      <c r="L42" t="s">
        <v>368</v>
      </c>
      <c r="M42" t="s">
        <v>369</v>
      </c>
      <c r="N42">
        <v>93</v>
      </c>
      <c r="O42" t="s">
        <v>157</v>
      </c>
      <c r="P42" t="s">
        <v>158</v>
      </c>
      <c r="Q42" t="s">
        <v>187</v>
      </c>
      <c r="R42" t="s">
        <v>372</v>
      </c>
      <c r="S42" t="s">
        <v>2</v>
      </c>
      <c r="T42" t="s">
        <v>2</v>
      </c>
      <c r="U42" t="s">
        <v>230</v>
      </c>
      <c r="V42" t="s">
        <v>160</v>
      </c>
      <c r="W42" t="s">
        <v>2</v>
      </c>
      <c r="X42" t="s">
        <v>2</v>
      </c>
      <c r="Y42" t="s">
        <v>2</v>
      </c>
      <c r="Z42">
        <v>2011</v>
      </c>
      <c r="AA42" t="s">
        <v>164</v>
      </c>
      <c r="AB42" t="s">
        <v>2</v>
      </c>
      <c r="AC42" t="s">
        <v>2</v>
      </c>
      <c r="AD42" t="s">
        <v>2</v>
      </c>
      <c r="AE42" t="s">
        <v>2</v>
      </c>
      <c r="AF42" t="s">
        <v>2</v>
      </c>
      <c r="AG42" t="s">
        <v>165</v>
      </c>
      <c r="AH42" t="s">
        <v>190</v>
      </c>
    </row>
    <row r="43" spans="1:34">
      <c r="A43">
        <v>10012</v>
      </c>
      <c r="B43">
        <v>178738</v>
      </c>
      <c r="C43" t="s">
        <v>149</v>
      </c>
      <c r="D43" t="str">
        <f t="shared" ca="1" si="0"/>
        <v>NQJRPVRDRP</v>
      </c>
      <c r="E43" t="str">
        <f t="shared" ca="1" si="1"/>
        <v>Wjhoiojayqhva</v>
      </c>
      <c r="F43" t="s">
        <v>150</v>
      </c>
      <c r="G43" t="s">
        <v>167</v>
      </c>
      <c r="H43" t="str">
        <f t="shared" ca="1" si="2"/>
        <v>21/5/1997</v>
      </c>
      <c r="I43" t="s">
        <v>152</v>
      </c>
      <c r="J43" t="s">
        <v>153</v>
      </c>
      <c r="K43" t="s">
        <v>367</v>
      </c>
      <c r="L43" t="s">
        <v>368</v>
      </c>
      <c r="M43" t="s">
        <v>369</v>
      </c>
      <c r="N43">
        <v>93</v>
      </c>
      <c r="O43" t="s">
        <v>157</v>
      </c>
      <c r="P43" t="s">
        <v>158</v>
      </c>
      <c r="Q43" t="s">
        <v>187</v>
      </c>
      <c r="R43" t="s">
        <v>1958</v>
      </c>
      <c r="S43" t="s">
        <v>2</v>
      </c>
      <c r="T43" t="s">
        <v>2</v>
      </c>
      <c r="U43" t="s">
        <v>1299</v>
      </c>
      <c r="V43" t="s">
        <v>160</v>
      </c>
      <c r="W43" t="s">
        <v>2</v>
      </c>
      <c r="X43" t="s">
        <v>2</v>
      </c>
      <c r="Y43" t="s">
        <v>2</v>
      </c>
      <c r="Z43">
        <v>2011</v>
      </c>
      <c r="AA43" t="s">
        <v>164</v>
      </c>
      <c r="AB43" t="s">
        <v>2</v>
      </c>
      <c r="AC43" t="s">
        <v>2</v>
      </c>
      <c r="AD43" t="s">
        <v>2</v>
      </c>
      <c r="AE43" t="s">
        <v>2</v>
      </c>
      <c r="AF43" t="s">
        <v>2</v>
      </c>
      <c r="AG43" t="s">
        <v>213</v>
      </c>
      <c r="AH43" t="s">
        <v>190</v>
      </c>
    </row>
    <row r="44" spans="1:34">
      <c r="A44">
        <v>10012</v>
      </c>
      <c r="B44">
        <v>181312</v>
      </c>
      <c r="C44" t="s">
        <v>149</v>
      </c>
      <c r="D44" t="str">
        <f t="shared" ca="1" si="0"/>
        <v>LRNZKTSECR</v>
      </c>
      <c r="E44" t="str">
        <f t="shared" ca="1" si="1"/>
        <v>Hlhlrnvedrskl</v>
      </c>
      <c r="F44" t="s">
        <v>150</v>
      </c>
      <c r="G44" t="s">
        <v>167</v>
      </c>
      <c r="H44" t="str">
        <f t="shared" ca="1" si="2"/>
        <v>7/6/1995</v>
      </c>
      <c r="I44" t="s">
        <v>152</v>
      </c>
      <c r="J44" t="s">
        <v>153</v>
      </c>
      <c r="K44" t="s">
        <v>380</v>
      </c>
      <c r="L44" t="s">
        <v>381</v>
      </c>
      <c r="M44" t="s">
        <v>382</v>
      </c>
      <c r="N44">
        <v>93</v>
      </c>
      <c r="O44" t="s">
        <v>157</v>
      </c>
      <c r="P44" t="s">
        <v>158</v>
      </c>
      <c r="Q44" t="s">
        <v>194</v>
      </c>
      <c r="R44" t="s">
        <v>195</v>
      </c>
      <c r="S44" t="s">
        <v>2</v>
      </c>
      <c r="T44" t="s">
        <v>196</v>
      </c>
      <c r="U44" t="s">
        <v>200</v>
      </c>
      <c r="V44" t="s">
        <v>160</v>
      </c>
      <c r="W44" t="s">
        <v>161</v>
      </c>
      <c r="X44" t="s">
        <v>2</v>
      </c>
      <c r="Y44" t="s">
        <v>2</v>
      </c>
      <c r="Z44">
        <v>2009</v>
      </c>
      <c r="AA44" t="s">
        <v>164</v>
      </c>
      <c r="AB44" t="s">
        <v>2</v>
      </c>
      <c r="AC44" t="s">
        <v>2</v>
      </c>
      <c r="AD44" t="s">
        <v>2</v>
      </c>
      <c r="AE44" t="s">
        <v>2</v>
      </c>
      <c r="AF44" t="s">
        <v>2</v>
      </c>
      <c r="AG44" t="s">
        <v>213</v>
      </c>
      <c r="AH44" t="s">
        <v>175</v>
      </c>
    </row>
    <row r="45" spans="1:34">
      <c r="A45">
        <v>10012</v>
      </c>
      <c r="B45">
        <v>181330</v>
      </c>
      <c r="C45" t="s">
        <v>183</v>
      </c>
      <c r="D45" t="str">
        <f t="shared" ca="1" si="0"/>
        <v>YVUVBAUECV</v>
      </c>
      <c r="E45" t="str">
        <f t="shared" ca="1" si="1"/>
        <v>Wcqmsvcfjyanv</v>
      </c>
      <c r="F45" t="s">
        <v>150</v>
      </c>
      <c r="G45" t="s">
        <v>151</v>
      </c>
      <c r="H45" t="str">
        <f t="shared" ca="1" si="2"/>
        <v>5/8/1994</v>
      </c>
      <c r="I45" t="s">
        <v>152</v>
      </c>
      <c r="J45" t="s">
        <v>153</v>
      </c>
      <c r="K45" t="s">
        <v>380</v>
      </c>
      <c r="L45" t="s">
        <v>381</v>
      </c>
      <c r="M45" t="s">
        <v>382</v>
      </c>
      <c r="N45">
        <v>93</v>
      </c>
      <c r="O45" t="s">
        <v>157</v>
      </c>
      <c r="P45" t="s">
        <v>158</v>
      </c>
      <c r="Q45" t="s">
        <v>187</v>
      </c>
      <c r="R45" t="s">
        <v>389</v>
      </c>
      <c r="S45" t="s">
        <v>2</v>
      </c>
      <c r="T45" t="s">
        <v>2</v>
      </c>
      <c r="U45" t="s">
        <v>347</v>
      </c>
      <c r="V45" t="s">
        <v>160</v>
      </c>
      <c r="W45" t="s">
        <v>161</v>
      </c>
      <c r="X45" t="s">
        <v>2</v>
      </c>
      <c r="Y45" t="s">
        <v>2</v>
      </c>
      <c r="Z45">
        <v>2010</v>
      </c>
      <c r="AA45" t="s">
        <v>164</v>
      </c>
      <c r="AB45" t="s">
        <v>2</v>
      </c>
      <c r="AC45" t="s">
        <v>2</v>
      </c>
      <c r="AD45" t="s">
        <v>2</v>
      </c>
      <c r="AE45" t="s">
        <v>2</v>
      </c>
      <c r="AF45" t="s">
        <v>2</v>
      </c>
      <c r="AG45" t="s">
        <v>165</v>
      </c>
      <c r="AH45" t="s">
        <v>175</v>
      </c>
    </row>
    <row r="46" spans="1:34">
      <c r="A46">
        <v>10012</v>
      </c>
      <c r="B46">
        <v>181388</v>
      </c>
      <c r="C46" t="s">
        <v>149</v>
      </c>
      <c r="D46" t="str">
        <f t="shared" ca="1" si="0"/>
        <v>JBBZMOUCLR</v>
      </c>
      <c r="E46" t="str">
        <f t="shared" ca="1" si="1"/>
        <v>Lvbqhmahfnnzm</v>
      </c>
      <c r="F46" t="s">
        <v>150</v>
      </c>
      <c r="G46" t="s">
        <v>167</v>
      </c>
      <c r="H46" t="str">
        <f t="shared" ca="1" si="2"/>
        <v>3/11/1996</v>
      </c>
      <c r="I46" t="s">
        <v>152</v>
      </c>
      <c r="J46" t="s">
        <v>153</v>
      </c>
      <c r="K46" t="s">
        <v>380</v>
      </c>
      <c r="L46" t="s">
        <v>381</v>
      </c>
      <c r="M46" t="s">
        <v>382</v>
      </c>
      <c r="N46">
        <v>93</v>
      </c>
      <c r="O46" t="s">
        <v>157</v>
      </c>
      <c r="P46" t="s">
        <v>158</v>
      </c>
      <c r="Q46" t="s">
        <v>179</v>
      </c>
      <c r="R46" t="s">
        <v>385</v>
      </c>
      <c r="S46" t="s">
        <v>2</v>
      </c>
      <c r="T46" t="s">
        <v>2</v>
      </c>
      <c r="U46" t="s">
        <v>294</v>
      </c>
      <c r="V46" t="s">
        <v>160</v>
      </c>
      <c r="W46" t="s">
        <v>161</v>
      </c>
      <c r="X46" t="s">
        <v>2</v>
      </c>
      <c r="Y46" t="s">
        <v>2</v>
      </c>
      <c r="Z46">
        <v>2011</v>
      </c>
      <c r="AA46" t="s">
        <v>164</v>
      </c>
      <c r="AB46" t="s">
        <v>2</v>
      </c>
      <c r="AC46" t="s">
        <v>2</v>
      </c>
      <c r="AD46" t="s">
        <v>2</v>
      </c>
      <c r="AE46" t="s">
        <v>2</v>
      </c>
      <c r="AF46" t="s">
        <v>2</v>
      </c>
      <c r="AG46" t="s">
        <v>174</v>
      </c>
      <c r="AH46" t="s">
        <v>190</v>
      </c>
    </row>
    <row r="47" spans="1:34">
      <c r="A47">
        <v>10012</v>
      </c>
      <c r="B47">
        <v>181472</v>
      </c>
      <c r="C47" t="s">
        <v>183</v>
      </c>
      <c r="D47" t="str">
        <f t="shared" ca="1" si="0"/>
        <v>XFPYLQWZTH</v>
      </c>
      <c r="E47" t="str">
        <f t="shared" ca="1" si="1"/>
        <v>Qensnfphjheaw</v>
      </c>
      <c r="F47" t="s">
        <v>150</v>
      </c>
      <c r="G47" t="s">
        <v>167</v>
      </c>
      <c r="H47" t="str">
        <f t="shared" ca="1" si="2"/>
        <v>2/8/1997</v>
      </c>
      <c r="I47" t="s">
        <v>152</v>
      </c>
      <c r="J47" t="s">
        <v>153</v>
      </c>
      <c r="K47" t="s">
        <v>380</v>
      </c>
      <c r="L47" t="s">
        <v>381</v>
      </c>
      <c r="M47" t="s">
        <v>382</v>
      </c>
      <c r="N47">
        <v>93</v>
      </c>
      <c r="O47" t="s">
        <v>157</v>
      </c>
      <c r="P47" t="s">
        <v>158</v>
      </c>
      <c r="Q47" t="s">
        <v>194</v>
      </c>
      <c r="R47" t="s">
        <v>195</v>
      </c>
      <c r="S47" t="s">
        <v>2</v>
      </c>
      <c r="T47" t="s">
        <v>196</v>
      </c>
      <c r="U47" t="s">
        <v>200</v>
      </c>
      <c r="V47" t="s">
        <v>160</v>
      </c>
      <c r="W47" t="s">
        <v>161</v>
      </c>
      <c r="X47" t="s">
        <v>2</v>
      </c>
      <c r="Y47" t="s">
        <v>2</v>
      </c>
      <c r="Z47">
        <v>2011</v>
      </c>
      <c r="AA47" t="s">
        <v>164</v>
      </c>
      <c r="AB47" t="s">
        <v>2</v>
      </c>
      <c r="AC47" t="s">
        <v>2</v>
      </c>
      <c r="AD47" t="s">
        <v>2</v>
      </c>
      <c r="AE47" t="s">
        <v>2</v>
      </c>
      <c r="AF47" t="s">
        <v>2</v>
      </c>
      <c r="AG47" t="s">
        <v>213</v>
      </c>
      <c r="AH47" t="s">
        <v>166</v>
      </c>
    </row>
    <row r="48" spans="1:34">
      <c r="A48">
        <v>10012</v>
      </c>
      <c r="B48">
        <v>181577</v>
      </c>
      <c r="C48" t="s">
        <v>149</v>
      </c>
      <c r="D48" t="str">
        <f t="shared" ca="1" si="0"/>
        <v>BFETAJGKHA</v>
      </c>
      <c r="E48" t="str">
        <f t="shared" ca="1" si="1"/>
        <v>Oxnujzqhovomy</v>
      </c>
      <c r="F48" t="s">
        <v>150</v>
      </c>
      <c r="G48" t="s">
        <v>167</v>
      </c>
      <c r="H48" t="str">
        <f t="shared" ca="1" si="2"/>
        <v>21/4/1997</v>
      </c>
      <c r="I48" t="s">
        <v>152</v>
      </c>
      <c r="J48" t="s">
        <v>153</v>
      </c>
      <c r="K48" t="s">
        <v>380</v>
      </c>
      <c r="L48" t="s">
        <v>381</v>
      </c>
      <c r="M48" t="s">
        <v>382</v>
      </c>
      <c r="N48">
        <v>93</v>
      </c>
      <c r="O48" t="s">
        <v>157</v>
      </c>
      <c r="P48" t="s">
        <v>158</v>
      </c>
      <c r="Q48" t="s">
        <v>187</v>
      </c>
      <c r="R48" t="s">
        <v>346</v>
      </c>
      <c r="S48" t="s">
        <v>2</v>
      </c>
      <c r="T48" t="s">
        <v>2</v>
      </c>
      <c r="U48" t="s">
        <v>347</v>
      </c>
      <c r="V48" t="s">
        <v>160</v>
      </c>
      <c r="W48" t="s">
        <v>161</v>
      </c>
      <c r="X48" t="s">
        <v>2</v>
      </c>
      <c r="Y48" t="s">
        <v>2</v>
      </c>
      <c r="Z48">
        <v>2011</v>
      </c>
      <c r="AA48" t="s">
        <v>164</v>
      </c>
      <c r="AB48" t="s">
        <v>2</v>
      </c>
      <c r="AC48" t="s">
        <v>2</v>
      </c>
      <c r="AD48" t="s">
        <v>2</v>
      </c>
      <c r="AE48" t="s">
        <v>2</v>
      </c>
      <c r="AF48" t="s">
        <v>2</v>
      </c>
      <c r="AG48" t="s">
        <v>165</v>
      </c>
      <c r="AH48" t="s">
        <v>166</v>
      </c>
    </row>
    <row r="49" spans="1:34">
      <c r="A49">
        <v>10012</v>
      </c>
      <c r="B49">
        <v>184219</v>
      </c>
      <c r="C49" t="s">
        <v>149</v>
      </c>
      <c r="D49" t="str">
        <f t="shared" ca="1" si="0"/>
        <v>ASLAXSYXRF</v>
      </c>
      <c r="E49" t="str">
        <f t="shared" ca="1" si="1"/>
        <v>Ablusrpfslxfe</v>
      </c>
      <c r="F49" t="s">
        <v>150</v>
      </c>
      <c r="G49" t="s">
        <v>167</v>
      </c>
      <c r="H49" t="str">
        <f t="shared" ca="1" si="2"/>
        <v>19/11/1997</v>
      </c>
      <c r="I49" t="s">
        <v>152</v>
      </c>
      <c r="J49" t="s">
        <v>153</v>
      </c>
      <c r="K49" t="s">
        <v>1959</v>
      </c>
      <c r="L49" t="s">
        <v>1960</v>
      </c>
      <c r="M49" t="s">
        <v>595</v>
      </c>
      <c r="N49">
        <v>77</v>
      </c>
      <c r="O49" t="s">
        <v>157</v>
      </c>
      <c r="P49" t="s">
        <v>158</v>
      </c>
      <c r="Q49" t="s">
        <v>194</v>
      </c>
      <c r="R49" t="s">
        <v>210</v>
      </c>
      <c r="S49" t="s">
        <v>2</v>
      </c>
      <c r="T49" t="s">
        <v>196</v>
      </c>
      <c r="U49" t="s">
        <v>224</v>
      </c>
      <c r="V49" t="s">
        <v>160</v>
      </c>
      <c r="W49" t="s">
        <v>182</v>
      </c>
      <c r="X49" t="s">
        <v>2</v>
      </c>
      <c r="Y49" t="s">
        <v>2</v>
      </c>
      <c r="Z49">
        <v>2010</v>
      </c>
      <c r="AA49" t="s">
        <v>164</v>
      </c>
      <c r="AB49" t="s">
        <v>2</v>
      </c>
      <c r="AC49" t="s">
        <v>2</v>
      </c>
      <c r="AD49" t="s">
        <v>2</v>
      </c>
      <c r="AE49" t="s">
        <v>2</v>
      </c>
      <c r="AF49" t="s">
        <v>2</v>
      </c>
      <c r="AG49" t="s">
        <v>165</v>
      </c>
      <c r="AH49" t="s">
        <v>166</v>
      </c>
    </row>
    <row r="50" spans="1:34">
      <c r="A50">
        <v>10012</v>
      </c>
      <c r="B50">
        <v>187935</v>
      </c>
      <c r="C50" t="s">
        <v>149</v>
      </c>
      <c r="D50" t="str">
        <f t="shared" ca="1" si="0"/>
        <v>EPEYYHKWWQ</v>
      </c>
      <c r="E50" t="str">
        <f t="shared" ca="1" si="1"/>
        <v>Zqzlclqbkthwi</v>
      </c>
      <c r="F50" t="s">
        <v>150</v>
      </c>
      <c r="G50" t="s">
        <v>167</v>
      </c>
      <c r="H50" t="str">
        <f t="shared" ca="1" si="2"/>
        <v>16/2/1996</v>
      </c>
      <c r="I50" t="s">
        <v>152</v>
      </c>
      <c r="J50" t="s">
        <v>153</v>
      </c>
      <c r="K50" t="s">
        <v>395</v>
      </c>
      <c r="L50" t="s">
        <v>396</v>
      </c>
      <c r="M50" t="s">
        <v>397</v>
      </c>
      <c r="N50">
        <v>93</v>
      </c>
      <c r="O50" t="s">
        <v>157</v>
      </c>
      <c r="P50" t="s">
        <v>158</v>
      </c>
      <c r="Q50" t="s">
        <v>171</v>
      </c>
      <c r="R50" t="s">
        <v>172</v>
      </c>
      <c r="S50" t="s">
        <v>2</v>
      </c>
      <c r="T50" t="s">
        <v>2</v>
      </c>
      <c r="U50" t="s">
        <v>238</v>
      </c>
      <c r="V50" t="s">
        <v>160</v>
      </c>
      <c r="W50" t="s">
        <v>161</v>
      </c>
      <c r="X50" t="s">
        <v>162</v>
      </c>
      <c r="Y50" t="s">
        <v>2</v>
      </c>
      <c r="Z50">
        <v>2010</v>
      </c>
      <c r="AA50" t="s">
        <v>164</v>
      </c>
      <c r="AB50" t="s">
        <v>2</v>
      </c>
      <c r="AC50" t="s">
        <v>2</v>
      </c>
      <c r="AD50" t="s">
        <v>2</v>
      </c>
      <c r="AE50" t="s">
        <v>2</v>
      </c>
      <c r="AF50" t="s">
        <v>2</v>
      </c>
      <c r="AG50" t="s">
        <v>165</v>
      </c>
      <c r="AH50" t="s">
        <v>166</v>
      </c>
    </row>
    <row r="51" spans="1:34">
      <c r="A51">
        <v>10012</v>
      </c>
      <c r="B51">
        <v>187953</v>
      </c>
      <c r="C51" t="s">
        <v>149</v>
      </c>
      <c r="D51" t="str">
        <f t="shared" ca="1" si="0"/>
        <v>RYTUKFAWWH</v>
      </c>
      <c r="E51" t="str">
        <f t="shared" ca="1" si="1"/>
        <v>Kukdjjyfokalf</v>
      </c>
      <c r="F51" t="s">
        <v>150</v>
      </c>
      <c r="G51" t="s">
        <v>167</v>
      </c>
      <c r="H51" t="str">
        <f t="shared" ca="1" si="2"/>
        <v>23/4/1995</v>
      </c>
      <c r="I51" t="s">
        <v>152</v>
      </c>
      <c r="J51" t="s">
        <v>153</v>
      </c>
      <c r="K51" t="s">
        <v>395</v>
      </c>
      <c r="L51" t="s">
        <v>396</v>
      </c>
      <c r="M51" t="s">
        <v>397</v>
      </c>
      <c r="N51">
        <v>93</v>
      </c>
      <c r="O51" t="s">
        <v>157</v>
      </c>
      <c r="P51" t="s">
        <v>158</v>
      </c>
      <c r="Q51" t="s">
        <v>187</v>
      </c>
      <c r="R51" t="s">
        <v>398</v>
      </c>
      <c r="S51" t="s">
        <v>2</v>
      </c>
      <c r="T51" t="s">
        <v>2</v>
      </c>
      <c r="U51" t="s">
        <v>206</v>
      </c>
      <c r="V51" t="s">
        <v>160</v>
      </c>
      <c r="W51" t="s">
        <v>2</v>
      </c>
      <c r="X51" t="s">
        <v>2</v>
      </c>
      <c r="Y51" t="s">
        <v>2</v>
      </c>
      <c r="Z51">
        <v>2011</v>
      </c>
      <c r="AA51" t="s">
        <v>164</v>
      </c>
      <c r="AB51" t="s">
        <v>2</v>
      </c>
      <c r="AC51" t="s">
        <v>2</v>
      </c>
      <c r="AD51" t="s">
        <v>2</v>
      </c>
      <c r="AE51" t="s">
        <v>2</v>
      </c>
      <c r="AF51" t="s">
        <v>2</v>
      </c>
      <c r="AG51" t="s">
        <v>174</v>
      </c>
      <c r="AH51" t="s">
        <v>166</v>
      </c>
    </row>
    <row r="52" spans="1:34">
      <c r="A52">
        <v>10012</v>
      </c>
      <c r="B52">
        <v>192390</v>
      </c>
      <c r="C52" t="s">
        <v>183</v>
      </c>
      <c r="D52" t="str">
        <f t="shared" ca="1" si="0"/>
        <v>XYWFSUHZPJ</v>
      </c>
      <c r="E52" t="str">
        <f t="shared" ca="1" si="1"/>
        <v>Qcyuoaqiuqvrx</v>
      </c>
      <c r="F52" t="s">
        <v>150</v>
      </c>
      <c r="G52" t="s">
        <v>167</v>
      </c>
      <c r="H52" t="str">
        <f t="shared" ca="1" si="2"/>
        <v>7/7/1994</v>
      </c>
      <c r="I52" t="s">
        <v>152</v>
      </c>
      <c r="J52" t="s">
        <v>153</v>
      </c>
      <c r="K52" t="s">
        <v>402</v>
      </c>
      <c r="L52" t="s">
        <v>403</v>
      </c>
      <c r="M52" t="s">
        <v>404</v>
      </c>
      <c r="N52">
        <v>93</v>
      </c>
      <c r="O52" t="s">
        <v>157</v>
      </c>
      <c r="P52" t="s">
        <v>158</v>
      </c>
      <c r="Q52" t="s">
        <v>187</v>
      </c>
      <c r="R52" t="s">
        <v>405</v>
      </c>
      <c r="S52" t="s">
        <v>2</v>
      </c>
      <c r="T52" t="s">
        <v>2</v>
      </c>
      <c r="U52" t="s">
        <v>206</v>
      </c>
      <c r="V52" t="s">
        <v>160</v>
      </c>
      <c r="W52" t="s">
        <v>2</v>
      </c>
      <c r="X52" t="s">
        <v>2</v>
      </c>
      <c r="Y52" t="s">
        <v>2</v>
      </c>
      <c r="Z52">
        <v>2010</v>
      </c>
      <c r="AA52" t="s">
        <v>164</v>
      </c>
      <c r="AB52" t="s">
        <v>2</v>
      </c>
      <c r="AC52" t="s">
        <v>2</v>
      </c>
      <c r="AD52" t="s">
        <v>2</v>
      </c>
      <c r="AE52" t="s">
        <v>2</v>
      </c>
      <c r="AF52" t="s">
        <v>2</v>
      </c>
      <c r="AG52" t="s">
        <v>165</v>
      </c>
      <c r="AH52" t="s">
        <v>175</v>
      </c>
    </row>
    <row r="53" spans="1:34">
      <c r="A53">
        <v>10012</v>
      </c>
      <c r="B53">
        <v>192422</v>
      </c>
      <c r="C53" t="s">
        <v>149</v>
      </c>
      <c r="D53" t="str">
        <f t="shared" ca="1" si="0"/>
        <v>MZBUPLYRSB</v>
      </c>
      <c r="E53" t="str">
        <f t="shared" ca="1" si="1"/>
        <v>Puswevjmxivmr</v>
      </c>
      <c r="F53" t="s">
        <v>150</v>
      </c>
      <c r="G53" t="s">
        <v>167</v>
      </c>
      <c r="H53" t="str">
        <f t="shared" ca="1" si="2"/>
        <v>6/6/1997</v>
      </c>
      <c r="I53" t="s">
        <v>152</v>
      </c>
      <c r="J53" t="s">
        <v>153</v>
      </c>
      <c r="K53" t="s">
        <v>402</v>
      </c>
      <c r="L53" t="s">
        <v>403</v>
      </c>
      <c r="M53" t="s">
        <v>404</v>
      </c>
      <c r="N53">
        <v>93</v>
      </c>
      <c r="O53" t="s">
        <v>157</v>
      </c>
      <c r="P53" t="s">
        <v>158</v>
      </c>
      <c r="Q53" t="s">
        <v>194</v>
      </c>
      <c r="R53" t="s">
        <v>198</v>
      </c>
      <c r="S53" t="s">
        <v>2</v>
      </c>
      <c r="T53" t="s">
        <v>196</v>
      </c>
      <c r="U53" t="s">
        <v>197</v>
      </c>
      <c r="V53" t="s">
        <v>160</v>
      </c>
      <c r="W53" t="s">
        <v>161</v>
      </c>
      <c r="X53" t="s">
        <v>2</v>
      </c>
      <c r="Y53" t="s">
        <v>2</v>
      </c>
      <c r="Z53">
        <v>2010</v>
      </c>
      <c r="AA53" t="s">
        <v>164</v>
      </c>
      <c r="AB53" t="s">
        <v>2</v>
      </c>
      <c r="AC53" t="s">
        <v>2</v>
      </c>
      <c r="AD53" t="s">
        <v>2</v>
      </c>
      <c r="AE53" t="s">
        <v>2</v>
      </c>
      <c r="AF53" t="s">
        <v>2</v>
      </c>
      <c r="AG53" t="s">
        <v>174</v>
      </c>
      <c r="AH53" t="s">
        <v>166</v>
      </c>
    </row>
    <row r="54" spans="1:34">
      <c r="A54">
        <v>10012</v>
      </c>
      <c r="B54">
        <v>192570</v>
      </c>
      <c r="C54" t="s">
        <v>149</v>
      </c>
      <c r="D54" t="str">
        <f t="shared" ca="1" si="0"/>
        <v>OXFUQNYMDI</v>
      </c>
      <c r="E54" t="str">
        <f t="shared" ca="1" si="1"/>
        <v>Bbvkvrbsqwcrl</v>
      </c>
      <c r="F54" t="s">
        <v>150</v>
      </c>
      <c r="G54" t="s">
        <v>167</v>
      </c>
      <c r="H54" t="str">
        <f t="shared" ca="1" si="2"/>
        <v>6/7/1997</v>
      </c>
      <c r="I54" t="s">
        <v>152</v>
      </c>
      <c r="J54" t="s">
        <v>153</v>
      </c>
      <c r="K54" t="s">
        <v>402</v>
      </c>
      <c r="L54" t="s">
        <v>403</v>
      </c>
      <c r="M54" t="s">
        <v>404</v>
      </c>
      <c r="N54">
        <v>93</v>
      </c>
      <c r="O54" t="s">
        <v>157</v>
      </c>
      <c r="P54" t="s">
        <v>158</v>
      </c>
      <c r="Q54" t="s">
        <v>187</v>
      </c>
      <c r="R54" t="s">
        <v>407</v>
      </c>
      <c r="S54" t="s">
        <v>2</v>
      </c>
      <c r="T54" t="s">
        <v>2</v>
      </c>
      <c r="U54" t="s">
        <v>206</v>
      </c>
      <c r="V54" t="s">
        <v>160</v>
      </c>
      <c r="W54" t="s">
        <v>2</v>
      </c>
      <c r="X54" t="s">
        <v>2</v>
      </c>
      <c r="Y54" t="s">
        <v>2</v>
      </c>
      <c r="Z54">
        <v>2011</v>
      </c>
      <c r="AA54" t="s">
        <v>164</v>
      </c>
      <c r="AB54" t="s">
        <v>2</v>
      </c>
      <c r="AC54" t="s">
        <v>2</v>
      </c>
      <c r="AD54" t="s">
        <v>2</v>
      </c>
      <c r="AE54" t="s">
        <v>2</v>
      </c>
      <c r="AF54" t="s">
        <v>2</v>
      </c>
      <c r="AG54" t="s">
        <v>213</v>
      </c>
      <c r="AH54" t="s">
        <v>190</v>
      </c>
    </row>
    <row r="55" spans="1:34">
      <c r="A55">
        <v>10012</v>
      </c>
      <c r="B55">
        <v>194032</v>
      </c>
      <c r="C55" t="s">
        <v>183</v>
      </c>
      <c r="D55" t="str">
        <f t="shared" ca="1" si="0"/>
        <v>KDKWYMXOXH</v>
      </c>
      <c r="E55" t="str">
        <f t="shared" ca="1" si="1"/>
        <v>Yjfqmktmmysch</v>
      </c>
      <c r="F55" t="s">
        <v>150</v>
      </c>
      <c r="G55" t="s">
        <v>167</v>
      </c>
      <c r="H55" t="str">
        <f t="shared" ca="1" si="2"/>
        <v>13/1/1997</v>
      </c>
      <c r="I55" t="s">
        <v>152</v>
      </c>
      <c r="J55" t="s">
        <v>153</v>
      </c>
      <c r="K55" t="s">
        <v>408</v>
      </c>
      <c r="L55" t="s">
        <v>409</v>
      </c>
      <c r="M55" t="s">
        <v>410</v>
      </c>
      <c r="N55">
        <v>94</v>
      </c>
      <c r="O55" t="s">
        <v>157</v>
      </c>
      <c r="P55" t="s">
        <v>158</v>
      </c>
      <c r="Q55" t="s">
        <v>194</v>
      </c>
      <c r="R55" t="s">
        <v>411</v>
      </c>
      <c r="S55" t="s">
        <v>2</v>
      </c>
      <c r="T55" t="s">
        <v>199</v>
      </c>
      <c r="U55" t="s">
        <v>200</v>
      </c>
      <c r="V55" t="s">
        <v>182</v>
      </c>
      <c r="W55" t="s">
        <v>160</v>
      </c>
      <c r="X55" t="s">
        <v>200</v>
      </c>
      <c r="Y55" t="s">
        <v>2</v>
      </c>
      <c r="Z55">
        <v>2011</v>
      </c>
      <c r="AA55" t="s">
        <v>164</v>
      </c>
      <c r="AB55" t="s">
        <v>2</v>
      </c>
      <c r="AC55" t="s">
        <v>2</v>
      </c>
      <c r="AD55" t="s">
        <v>2</v>
      </c>
      <c r="AE55" t="s">
        <v>2</v>
      </c>
      <c r="AF55" t="s">
        <v>2</v>
      </c>
      <c r="AG55" t="s">
        <v>213</v>
      </c>
      <c r="AH55" t="s">
        <v>166</v>
      </c>
    </row>
    <row r="56" spans="1:34">
      <c r="A56">
        <v>10012</v>
      </c>
      <c r="B56">
        <v>200697</v>
      </c>
      <c r="C56" t="s">
        <v>149</v>
      </c>
      <c r="D56" t="str">
        <f t="shared" ca="1" si="0"/>
        <v>CBYUPOECQH</v>
      </c>
      <c r="E56" t="str">
        <f t="shared" ca="1" si="1"/>
        <v>Asuxwumycaztk</v>
      </c>
      <c r="F56" t="s">
        <v>150</v>
      </c>
      <c r="G56" t="s">
        <v>167</v>
      </c>
      <c r="H56" t="str">
        <f t="shared" ca="1" si="2"/>
        <v>14/3/1994</v>
      </c>
      <c r="I56" t="s">
        <v>152</v>
      </c>
      <c r="J56" t="s">
        <v>153</v>
      </c>
      <c r="K56" t="s">
        <v>1961</v>
      </c>
      <c r="L56" t="s">
        <v>1962</v>
      </c>
      <c r="M56" t="s">
        <v>216</v>
      </c>
      <c r="N56">
        <v>93</v>
      </c>
      <c r="O56" t="s">
        <v>157</v>
      </c>
      <c r="P56" t="s">
        <v>158</v>
      </c>
      <c r="Q56" t="s">
        <v>171</v>
      </c>
      <c r="R56" t="s">
        <v>172</v>
      </c>
      <c r="S56" t="s">
        <v>2</v>
      </c>
      <c r="T56" t="s">
        <v>2</v>
      </c>
      <c r="U56" t="s">
        <v>238</v>
      </c>
      <c r="V56" t="s">
        <v>160</v>
      </c>
      <c r="W56" t="s">
        <v>182</v>
      </c>
      <c r="X56" t="s">
        <v>162</v>
      </c>
      <c r="Y56" t="s">
        <v>2</v>
      </c>
      <c r="Z56">
        <v>2011</v>
      </c>
      <c r="AA56" t="s">
        <v>164</v>
      </c>
      <c r="AB56" t="s">
        <v>2</v>
      </c>
      <c r="AC56" t="s">
        <v>2</v>
      </c>
      <c r="AD56" t="s">
        <v>2</v>
      </c>
      <c r="AE56" t="s">
        <v>2</v>
      </c>
      <c r="AF56" t="s">
        <v>2</v>
      </c>
      <c r="AG56" t="s">
        <v>213</v>
      </c>
      <c r="AH56" t="s">
        <v>166</v>
      </c>
    </row>
    <row r="57" spans="1:34">
      <c r="A57">
        <v>10012</v>
      </c>
      <c r="B57">
        <v>202227</v>
      </c>
      <c r="C57" t="s">
        <v>183</v>
      </c>
      <c r="D57" t="str">
        <f t="shared" ca="1" si="0"/>
        <v>FUREMMVNPL</v>
      </c>
      <c r="E57" t="str">
        <f t="shared" ca="1" si="1"/>
        <v>Sdnsxezpeftdn</v>
      </c>
      <c r="F57" t="s">
        <v>150</v>
      </c>
      <c r="G57" t="s">
        <v>167</v>
      </c>
      <c r="H57" t="str">
        <f t="shared" ca="1" si="2"/>
        <v>8/5/1995</v>
      </c>
      <c r="I57" t="s">
        <v>152</v>
      </c>
      <c r="J57" t="s">
        <v>153</v>
      </c>
      <c r="K57" t="s">
        <v>430</v>
      </c>
      <c r="L57" t="s">
        <v>431</v>
      </c>
      <c r="M57" t="s">
        <v>432</v>
      </c>
      <c r="N57">
        <v>93</v>
      </c>
      <c r="O57" t="s">
        <v>157</v>
      </c>
      <c r="P57" t="s">
        <v>158</v>
      </c>
      <c r="Q57" t="s">
        <v>179</v>
      </c>
      <c r="R57" t="s">
        <v>433</v>
      </c>
      <c r="S57" t="s">
        <v>2</v>
      </c>
      <c r="T57" t="s">
        <v>2</v>
      </c>
      <c r="U57" t="s">
        <v>334</v>
      </c>
      <c r="V57" t="s">
        <v>160</v>
      </c>
      <c r="W57" t="s">
        <v>161</v>
      </c>
      <c r="X57" t="s">
        <v>2</v>
      </c>
      <c r="Y57" t="s">
        <v>2</v>
      </c>
      <c r="Z57">
        <v>2011</v>
      </c>
      <c r="AA57" t="s">
        <v>164</v>
      </c>
      <c r="AB57" t="s">
        <v>2</v>
      </c>
      <c r="AC57" t="s">
        <v>2</v>
      </c>
      <c r="AD57" t="s">
        <v>2</v>
      </c>
      <c r="AE57" t="s">
        <v>2</v>
      </c>
      <c r="AF57" t="s">
        <v>2</v>
      </c>
      <c r="AG57" t="s">
        <v>174</v>
      </c>
      <c r="AH57" t="s">
        <v>166</v>
      </c>
    </row>
    <row r="58" spans="1:34">
      <c r="A58">
        <v>10012</v>
      </c>
      <c r="B58">
        <v>202242</v>
      </c>
      <c r="C58" t="s">
        <v>183</v>
      </c>
      <c r="D58" t="str">
        <f t="shared" ca="1" si="0"/>
        <v>XRMTSCVVUF</v>
      </c>
      <c r="E58" t="str">
        <f t="shared" ca="1" si="1"/>
        <v>Bguaugjxlbfyj</v>
      </c>
      <c r="F58" t="s">
        <v>150</v>
      </c>
      <c r="G58" t="s">
        <v>167</v>
      </c>
      <c r="H58" t="str">
        <f t="shared" ca="1" si="2"/>
        <v>3/3/1994</v>
      </c>
      <c r="I58" t="s">
        <v>152</v>
      </c>
      <c r="J58" t="s">
        <v>153</v>
      </c>
      <c r="K58" t="s">
        <v>430</v>
      </c>
      <c r="L58" t="s">
        <v>431</v>
      </c>
      <c r="M58" t="s">
        <v>432</v>
      </c>
      <c r="N58">
        <v>93</v>
      </c>
      <c r="O58" t="s">
        <v>157</v>
      </c>
      <c r="P58" t="s">
        <v>158</v>
      </c>
      <c r="Q58" t="s">
        <v>179</v>
      </c>
      <c r="R58" t="s">
        <v>1100</v>
      </c>
      <c r="S58" t="s">
        <v>133</v>
      </c>
      <c r="T58" t="s">
        <v>2</v>
      </c>
      <c r="U58" t="s">
        <v>334</v>
      </c>
      <c r="V58" t="s">
        <v>160</v>
      </c>
      <c r="W58" t="s">
        <v>161</v>
      </c>
      <c r="X58" t="s">
        <v>2</v>
      </c>
      <c r="Y58" t="s">
        <v>2</v>
      </c>
      <c r="Z58">
        <v>2011</v>
      </c>
      <c r="AA58" t="s">
        <v>164</v>
      </c>
      <c r="AB58" t="s">
        <v>2</v>
      </c>
      <c r="AC58" t="s">
        <v>2</v>
      </c>
      <c r="AD58" t="s">
        <v>2</v>
      </c>
      <c r="AE58" t="s">
        <v>2</v>
      </c>
      <c r="AF58" t="s">
        <v>2</v>
      </c>
      <c r="AG58" t="s">
        <v>165</v>
      </c>
      <c r="AH58" t="s">
        <v>175</v>
      </c>
    </row>
    <row r="59" spans="1:34">
      <c r="A59">
        <v>10012</v>
      </c>
      <c r="B59">
        <v>210964</v>
      </c>
      <c r="C59" t="s">
        <v>183</v>
      </c>
      <c r="D59" t="str">
        <f t="shared" ca="1" si="0"/>
        <v>DWSZNWVQHG</v>
      </c>
      <c r="E59" t="str">
        <f t="shared" ca="1" si="1"/>
        <v>Pddvexwwbubmn</v>
      </c>
      <c r="F59" t="s">
        <v>150</v>
      </c>
      <c r="G59" t="s">
        <v>167</v>
      </c>
      <c r="H59" t="str">
        <f t="shared" ca="1" si="2"/>
        <v>5/11/1997</v>
      </c>
      <c r="I59" t="s">
        <v>152</v>
      </c>
      <c r="J59" t="s">
        <v>153</v>
      </c>
      <c r="K59" t="s">
        <v>444</v>
      </c>
      <c r="L59" t="s">
        <v>445</v>
      </c>
      <c r="M59" t="s">
        <v>446</v>
      </c>
      <c r="N59">
        <v>976</v>
      </c>
      <c r="O59" t="s">
        <v>157</v>
      </c>
      <c r="P59" t="s">
        <v>158</v>
      </c>
      <c r="Q59" t="s">
        <v>179</v>
      </c>
      <c r="R59" t="s">
        <v>1963</v>
      </c>
      <c r="S59" t="s">
        <v>2</v>
      </c>
      <c r="T59" t="s">
        <v>2</v>
      </c>
      <c r="U59" t="s">
        <v>181</v>
      </c>
      <c r="V59" t="s">
        <v>160</v>
      </c>
      <c r="W59" t="s">
        <v>161</v>
      </c>
      <c r="X59" t="s">
        <v>468</v>
      </c>
      <c r="Y59" t="s">
        <v>2</v>
      </c>
      <c r="Z59">
        <v>2011</v>
      </c>
      <c r="AA59" t="s">
        <v>164</v>
      </c>
      <c r="AB59" t="s">
        <v>2</v>
      </c>
      <c r="AC59" t="s">
        <v>2</v>
      </c>
      <c r="AD59" t="s">
        <v>2</v>
      </c>
      <c r="AE59" t="s">
        <v>2</v>
      </c>
      <c r="AF59" t="s">
        <v>2</v>
      </c>
      <c r="AG59" t="s">
        <v>284</v>
      </c>
      <c r="AH59" t="s">
        <v>175</v>
      </c>
    </row>
    <row r="60" spans="1:34">
      <c r="A60">
        <v>10012</v>
      </c>
      <c r="B60">
        <v>211665</v>
      </c>
      <c r="C60" t="s">
        <v>149</v>
      </c>
      <c r="D60" t="str">
        <f t="shared" ca="1" si="0"/>
        <v>BVWWPZPYYH</v>
      </c>
      <c r="E60" t="str">
        <f t="shared" ca="1" si="1"/>
        <v>Mwomvdhojlipo</v>
      </c>
      <c r="F60" t="s">
        <v>150</v>
      </c>
      <c r="G60" t="s">
        <v>167</v>
      </c>
      <c r="H60" t="str">
        <f t="shared" ca="1" si="2"/>
        <v>4/9/1994</v>
      </c>
      <c r="I60" t="s">
        <v>152</v>
      </c>
      <c r="J60" t="s">
        <v>153</v>
      </c>
      <c r="K60" t="s">
        <v>449</v>
      </c>
      <c r="L60" t="s">
        <v>450</v>
      </c>
      <c r="M60" t="s">
        <v>315</v>
      </c>
      <c r="N60">
        <v>94</v>
      </c>
      <c r="O60" t="s">
        <v>157</v>
      </c>
      <c r="P60" t="s">
        <v>158</v>
      </c>
      <c r="Q60" t="s">
        <v>194</v>
      </c>
      <c r="R60" t="s">
        <v>311</v>
      </c>
      <c r="S60" t="s">
        <v>2</v>
      </c>
      <c r="T60" t="s">
        <v>199</v>
      </c>
      <c r="U60" t="s">
        <v>200</v>
      </c>
      <c r="V60" t="s">
        <v>160</v>
      </c>
      <c r="W60" t="s">
        <v>161</v>
      </c>
      <c r="X60" t="s">
        <v>200</v>
      </c>
      <c r="Y60" t="s">
        <v>2</v>
      </c>
      <c r="Z60">
        <v>2010</v>
      </c>
      <c r="AA60" t="s">
        <v>164</v>
      </c>
      <c r="AB60" t="s">
        <v>2</v>
      </c>
      <c r="AC60" t="s">
        <v>2</v>
      </c>
      <c r="AD60" t="s">
        <v>2</v>
      </c>
      <c r="AE60" t="s">
        <v>2</v>
      </c>
      <c r="AF60" t="s">
        <v>2</v>
      </c>
      <c r="AG60" t="s">
        <v>165</v>
      </c>
      <c r="AH60" t="s">
        <v>175</v>
      </c>
    </row>
    <row r="61" spans="1:34">
      <c r="A61">
        <v>10012</v>
      </c>
      <c r="B61">
        <v>211770</v>
      </c>
      <c r="C61" t="s">
        <v>183</v>
      </c>
      <c r="D61" t="str">
        <f t="shared" ca="1" si="0"/>
        <v>DFTWXFPJLD</v>
      </c>
      <c r="E61" t="str">
        <f t="shared" ca="1" si="1"/>
        <v>Kxmgmybqdpoaf</v>
      </c>
      <c r="F61" t="s">
        <v>150</v>
      </c>
      <c r="G61" t="s">
        <v>167</v>
      </c>
      <c r="H61" t="str">
        <f t="shared" ca="1" si="2"/>
        <v>5/12/1994</v>
      </c>
      <c r="I61" t="s">
        <v>152</v>
      </c>
      <c r="J61" t="s">
        <v>153</v>
      </c>
      <c r="K61" t="s">
        <v>449</v>
      </c>
      <c r="L61" t="s">
        <v>450</v>
      </c>
      <c r="M61" t="s">
        <v>315</v>
      </c>
      <c r="N61">
        <v>94</v>
      </c>
      <c r="O61" t="s">
        <v>157</v>
      </c>
      <c r="P61" t="s">
        <v>158</v>
      </c>
      <c r="Q61" t="s">
        <v>194</v>
      </c>
      <c r="R61" t="s">
        <v>311</v>
      </c>
      <c r="S61" t="s">
        <v>2</v>
      </c>
      <c r="T61" t="s">
        <v>199</v>
      </c>
      <c r="U61" t="s">
        <v>200</v>
      </c>
      <c r="V61" t="s">
        <v>160</v>
      </c>
      <c r="W61" t="s">
        <v>182</v>
      </c>
      <c r="X61" t="s">
        <v>200</v>
      </c>
      <c r="Y61" t="s">
        <v>2</v>
      </c>
      <c r="Z61">
        <v>2011</v>
      </c>
      <c r="AA61" t="s">
        <v>164</v>
      </c>
      <c r="AB61" t="s">
        <v>2</v>
      </c>
      <c r="AC61" t="s">
        <v>2</v>
      </c>
      <c r="AD61" t="s">
        <v>2</v>
      </c>
      <c r="AE61" t="s">
        <v>2</v>
      </c>
      <c r="AF61" t="s">
        <v>2</v>
      </c>
      <c r="AG61" t="s">
        <v>165</v>
      </c>
      <c r="AH61" t="s">
        <v>166</v>
      </c>
    </row>
    <row r="62" spans="1:34">
      <c r="A62">
        <v>10012</v>
      </c>
      <c r="B62">
        <v>213197</v>
      </c>
      <c r="C62" t="s">
        <v>149</v>
      </c>
      <c r="D62" t="str">
        <f t="shared" ca="1" si="0"/>
        <v>ARKKNDWBUJ</v>
      </c>
      <c r="E62" t="str">
        <f t="shared" ca="1" si="1"/>
        <v>Wqyrokqjjahcf</v>
      </c>
      <c r="F62" t="s">
        <v>150</v>
      </c>
      <c r="G62" t="s">
        <v>167</v>
      </c>
      <c r="H62" t="str">
        <f t="shared" ca="1" si="2"/>
        <v>12/11/1997</v>
      </c>
      <c r="I62" t="s">
        <v>152</v>
      </c>
      <c r="J62" t="s">
        <v>153</v>
      </c>
      <c r="K62" t="s">
        <v>451</v>
      </c>
      <c r="L62" t="s">
        <v>452</v>
      </c>
      <c r="M62" t="s">
        <v>453</v>
      </c>
      <c r="N62">
        <v>99</v>
      </c>
      <c r="O62" t="s">
        <v>454</v>
      </c>
      <c r="P62" t="s">
        <v>158</v>
      </c>
      <c r="Q62" t="s">
        <v>194</v>
      </c>
      <c r="R62" t="s">
        <v>455</v>
      </c>
      <c r="S62" t="s">
        <v>2</v>
      </c>
      <c r="T62" t="s">
        <v>196</v>
      </c>
      <c r="U62" t="s">
        <v>224</v>
      </c>
      <c r="V62" t="s">
        <v>160</v>
      </c>
      <c r="W62" t="s">
        <v>161</v>
      </c>
      <c r="X62" t="s">
        <v>271</v>
      </c>
      <c r="Y62" t="s">
        <v>2</v>
      </c>
      <c r="Z62">
        <v>2011</v>
      </c>
      <c r="AA62" t="s">
        <v>164</v>
      </c>
      <c r="AB62" t="s">
        <v>2</v>
      </c>
      <c r="AC62" t="s">
        <v>2</v>
      </c>
      <c r="AD62" t="s">
        <v>2</v>
      </c>
      <c r="AE62" t="s">
        <v>2</v>
      </c>
      <c r="AF62" t="s">
        <v>2</v>
      </c>
      <c r="AG62" t="s">
        <v>259</v>
      </c>
      <c r="AH62" t="s">
        <v>190</v>
      </c>
    </row>
    <row r="63" spans="1:34">
      <c r="A63">
        <v>10012</v>
      </c>
      <c r="B63">
        <v>214007</v>
      </c>
      <c r="C63" t="s">
        <v>149</v>
      </c>
      <c r="D63" t="str">
        <f t="shared" ca="1" si="0"/>
        <v>QYAMROOHCU</v>
      </c>
      <c r="E63" t="str">
        <f t="shared" ca="1" si="1"/>
        <v>Cjbfennbtbgom</v>
      </c>
      <c r="F63" t="s">
        <v>150</v>
      </c>
      <c r="G63" t="s">
        <v>167</v>
      </c>
      <c r="H63" t="str">
        <f t="shared" ca="1" si="2"/>
        <v>6/10/1994</v>
      </c>
      <c r="I63" t="s">
        <v>152</v>
      </c>
      <c r="J63" t="s">
        <v>153</v>
      </c>
      <c r="K63" t="s">
        <v>456</v>
      </c>
      <c r="L63" t="s">
        <v>457</v>
      </c>
      <c r="M63" t="s">
        <v>178</v>
      </c>
      <c r="N63">
        <v>78</v>
      </c>
      <c r="O63" t="s">
        <v>157</v>
      </c>
      <c r="P63" t="s">
        <v>158</v>
      </c>
      <c r="Q63" t="s">
        <v>171</v>
      </c>
      <c r="R63" t="s">
        <v>459</v>
      </c>
      <c r="S63" t="s">
        <v>2</v>
      </c>
      <c r="T63" t="s">
        <v>2</v>
      </c>
      <c r="U63" t="s">
        <v>251</v>
      </c>
      <c r="V63" t="s">
        <v>160</v>
      </c>
      <c r="W63" t="s">
        <v>161</v>
      </c>
      <c r="X63" t="s">
        <v>162</v>
      </c>
      <c r="Y63" t="s">
        <v>2</v>
      </c>
      <c r="Z63">
        <v>2011</v>
      </c>
      <c r="AA63" t="s">
        <v>164</v>
      </c>
      <c r="AB63" t="s">
        <v>2</v>
      </c>
      <c r="AC63" t="s">
        <v>2</v>
      </c>
      <c r="AD63" t="s">
        <v>2</v>
      </c>
      <c r="AE63" t="s">
        <v>2</v>
      </c>
      <c r="AF63" t="s">
        <v>2</v>
      </c>
      <c r="AG63" t="s">
        <v>165</v>
      </c>
      <c r="AH63" t="s">
        <v>175</v>
      </c>
    </row>
    <row r="64" spans="1:34">
      <c r="A64">
        <v>10012</v>
      </c>
      <c r="B64">
        <v>214202</v>
      </c>
      <c r="C64" t="s">
        <v>149</v>
      </c>
      <c r="D64" t="str">
        <f t="shared" ca="1" si="0"/>
        <v>MKQVWCBYXT</v>
      </c>
      <c r="E64" t="str">
        <f t="shared" ca="1" si="1"/>
        <v>Aviljxcmcsvvc</v>
      </c>
      <c r="F64" t="s">
        <v>150</v>
      </c>
      <c r="G64" t="s">
        <v>167</v>
      </c>
      <c r="H64" t="str">
        <f t="shared" ca="1" si="2"/>
        <v>26/11/1995</v>
      </c>
      <c r="I64" t="s">
        <v>152</v>
      </c>
      <c r="J64" t="s">
        <v>153</v>
      </c>
      <c r="K64" t="s">
        <v>460</v>
      </c>
      <c r="L64" t="s">
        <v>461</v>
      </c>
      <c r="M64" t="s">
        <v>462</v>
      </c>
      <c r="N64">
        <v>93</v>
      </c>
      <c r="O64" t="s">
        <v>157</v>
      </c>
      <c r="P64" t="s">
        <v>158</v>
      </c>
      <c r="Q64" t="s">
        <v>179</v>
      </c>
      <c r="R64" t="s">
        <v>463</v>
      </c>
      <c r="S64" t="s">
        <v>2</v>
      </c>
      <c r="T64" t="s">
        <v>2</v>
      </c>
      <c r="U64" t="s">
        <v>181</v>
      </c>
      <c r="V64" t="s">
        <v>160</v>
      </c>
      <c r="W64" t="s">
        <v>161</v>
      </c>
      <c r="X64" t="s">
        <v>2</v>
      </c>
      <c r="Y64" t="s">
        <v>2</v>
      </c>
      <c r="Z64">
        <v>2011</v>
      </c>
      <c r="AA64" t="s">
        <v>164</v>
      </c>
      <c r="AB64" t="s">
        <v>2</v>
      </c>
      <c r="AC64" t="s">
        <v>2</v>
      </c>
      <c r="AD64" t="s">
        <v>2</v>
      </c>
      <c r="AE64" t="s">
        <v>2</v>
      </c>
      <c r="AF64" t="s">
        <v>2</v>
      </c>
      <c r="AG64" t="s">
        <v>165</v>
      </c>
      <c r="AH64" t="s">
        <v>175</v>
      </c>
    </row>
    <row r="65" spans="1:34">
      <c r="A65">
        <v>10012</v>
      </c>
      <c r="B65">
        <v>214229</v>
      </c>
      <c r="C65" t="s">
        <v>149</v>
      </c>
      <c r="D65" t="str">
        <f t="shared" ca="1" si="0"/>
        <v>RJRQZURGRB</v>
      </c>
      <c r="E65" t="str">
        <f t="shared" ca="1" si="1"/>
        <v>Aodcwwbinissg</v>
      </c>
      <c r="F65" t="s">
        <v>150</v>
      </c>
      <c r="G65" t="s">
        <v>167</v>
      </c>
      <c r="H65" t="str">
        <f t="shared" ca="1" si="2"/>
        <v>2/9/1997</v>
      </c>
      <c r="I65" t="s">
        <v>152</v>
      </c>
      <c r="J65" t="s">
        <v>153</v>
      </c>
      <c r="K65" t="s">
        <v>460</v>
      </c>
      <c r="L65" t="s">
        <v>461</v>
      </c>
      <c r="M65" t="s">
        <v>462</v>
      </c>
      <c r="N65">
        <v>93</v>
      </c>
      <c r="O65" t="s">
        <v>157</v>
      </c>
      <c r="P65" t="s">
        <v>158</v>
      </c>
      <c r="Q65" t="s">
        <v>179</v>
      </c>
      <c r="R65" t="s">
        <v>463</v>
      </c>
      <c r="S65" t="s">
        <v>2</v>
      </c>
      <c r="T65" t="s">
        <v>2</v>
      </c>
      <c r="U65" t="s">
        <v>181</v>
      </c>
      <c r="V65" t="s">
        <v>160</v>
      </c>
      <c r="W65" t="s">
        <v>161</v>
      </c>
      <c r="X65" t="s">
        <v>358</v>
      </c>
      <c r="Y65" t="s">
        <v>2</v>
      </c>
      <c r="Z65">
        <v>2011</v>
      </c>
      <c r="AA65" t="s">
        <v>164</v>
      </c>
      <c r="AB65" t="s">
        <v>2</v>
      </c>
      <c r="AC65" t="s">
        <v>2</v>
      </c>
      <c r="AD65" t="s">
        <v>2</v>
      </c>
      <c r="AE65" t="s">
        <v>2</v>
      </c>
      <c r="AF65" t="s">
        <v>2</v>
      </c>
      <c r="AG65" t="s">
        <v>165</v>
      </c>
      <c r="AH65" t="s">
        <v>175</v>
      </c>
    </row>
    <row r="66" spans="1:34">
      <c r="A66">
        <v>10012</v>
      </c>
      <c r="B66">
        <v>214237</v>
      </c>
      <c r="C66" t="s">
        <v>149</v>
      </c>
      <c r="D66" t="str">
        <f t="shared" ca="1" si="0"/>
        <v>VINGWYDMPA</v>
      </c>
      <c r="E66" t="str">
        <f t="shared" ca="1" si="1"/>
        <v>Wsnualgoqhnmj</v>
      </c>
      <c r="F66" t="s">
        <v>150</v>
      </c>
      <c r="G66" t="s">
        <v>167</v>
      </c>
      <c r="H66" t="str">
        <f t="shared" ca="1" si="2"/>
        <v>19/11/1996</v>
      </c>
      <c r="I66" t="s">
        <v>152</v>
      </c>
      <c r="J66" t="s">
        <v>153</v>
      </c>
      <c r="K66" t="s">
        <v>460</v>
      </c>
      <c r="L66" t="s">
        <v>461</v>
      </c>
      <c r="M66" t="s">
        <v>462</v>
      </c>
      <c r="N66">
        <v>93</v>
      </c>
      <c r="O66" t="s">
        <v>157</v>
      </c>
      <c r="P66" t="s">
        <v>158</v>
      </c>
      <c r="Q66" t="s">
        <v>194</v>
      </c>
      <c r="R66" t="s">
        <v>344</v>
      </c>
      <c r="S66" t="s">
        <v>2</v>
      </c>
      <c r="T66" t="s">
        <v>196</v>
      </c>
      <c r="U66" t="s">
        <v>211</v>
      </c>
      <c r="V66" t="s">
        <v>160</v>
      </c>
      <c r="W66" t="s">
        <v>161</v>
      </c>
      <c r="X66" t="s">
        <v>271</v>
      </c>
      <c r="Y66" t="s">
        <v>2</v>
      </c>
      <c r="Z66">
        <v>2010</v>
      </c>
      <c r="AA66" t="s">
        <v>164</v>
      </c>
      <c r="AB66" t="s">
        <v>2</v>
      </c>
      <c r="AC66" t="s">
        <v>2</v>
      </c>
      <c r="AD66" t="s">
        <v>2</v>
      </c>
      <c r="AE66" t="s">
        <v>2</v>
      </c>
      <c r="AF66" t="s">
        <v>2</v>
      </c>
      <c r="AG66" t="s">
        <v>165</v>
      </c>
      <c r="AH66" t="s">
        <v>175</v>
      </c>
    </row>
    <row r="67" spans="1:34">
      <c r="A67">
        <v>10012</v>
      </c>
      <c r="B67">
        <v>214271</v>
      </c>
      <c r="C67" t="s">
        <v>149</v>
      </c>
      <c r="D67" t="str">
        <f t="shared" ref="D67:D130" ca="1" si="3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DKDRQETAVK</v>
      </c>
      <c r="E67" t="str">
        <f t="shared" ref="E67:E130" ca="1" si="4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Feygowobkzyrz</v>
      </c>
      <c r="F67" t="s">
        <v>150</v>
      </c>
      <c r="G67" t="s">
        <v>151</v>
      </c>
      <c r="H67" t="str">
        <f t="shared" ref="H67:H130" ca="1" si="5">""&amp;RANDBETWEEN(1,28)&amp;"/"&amp;RANDBETWEEN(1,12)&amp;"/"&amp;RANDBETWEEN(1994,1997)</f>
        <v>6/12/1995</v>
      </c>
      <c r="I67" t="s">
        <v>152</v>
      </c>
      <c r="J67" t="s">
        <v>153</v>
      </c>
      <c r="K67" t="s">
        <v>460</v>
      </c>
      <c r="L67" t="s">
        <v>461</v>
      </c>
      <c r="M67" t="s">
        <v>462</v>
      </c>
      <c r="N67">
        <v>93</v>
      </c>
      <c r="O67" t="s">
        <v>157</v>
      </c>
      <c r="P67" t="s">
        <v>158</v>
      </c>
      <c r="Q67" t="s">
        <v>179</v>
      </c>
      <c r="R67" t="s">
        <v>463</v>
      </c>
      <c r="S67" t="s">
        <v>2</v>
      </c>
      <c r="T67" t="s">
        <v>2</v>
      </c>
      <c r="U67" t="s">
        <v>181</v>
      </c>
      <c r="V67" t="s">
        <v>160</v>
      </c>
      <c r="W67" t="s">
        <v>161</v>
      </c>
      <c r="X67" t="s">
        <v>2</v>
      </c>
      <c r="Y67" t="s">
        <v>2</v>
      </c>
      <c r="Z67">
        <v>2010</v>
      </c>
      <c r="AA67" t="s">
        <v>164</v>
      </c>
      <c r="AB67" t="s">
        <v>2</v>
      </c>
      <c r="AC67" t="s">
        <v>2</v>
      </c>
      <c r="AD67" t="s">
        <v>2</v>
      </c>
      <c r="AE67" t="s">
        <v>2</v>
      </c>
      <c r="AF67" t="s">
        <v>2</v>
      </c>
      <c r="AG67" t="s">
        <v>165</v>
      </c>
      <c r="AH67" t="s">
        <v>166</v>
      </c>
    </row>
    <row r="68" spans="1:34">
      <c r="A68">
        <v>10012</v>
      </c>
      <c r="B68">
        <v>214285</v>
      </c>
      <c r="C68" t="s">
        <v>149</v>
      </c>
      <c r="D68" t="str">
        <f t="shared" ca="1" si="3"/>
        <v>QTMXZIMKNF</v>
      </c>
      <c r="E68" t="str">
        <f t="shared" ca="1" si="4"/>
        <v>Dcnppkvraaipq</v>
      </c>
      <c r="F68" t="s">
        <v>150</v>
      </c>
      <c r="G68" t="s">
        <v>167</v>
      </c>
      <c r="H68" t="str">
        <f t="shared" ca="1" si="5"/>
        <v>16/5/1995</v>
      </c>
      <c r="I68" t="s">
        <v>152</v>
      </c>
      <c r="J68" t="s">
        <v>153</v>
      </c>
      <c r="K68" t="s">
        <v>460</v>
      </c>
      <c r="L68" t="s">
        <v>461</v>
      </c>
      <c r="M68" t="s">
        <v>462</v>
      </c>
      <c r="N68">
        <v>93</v>
      </c>
      <c r="O68" t="s">
        <v>157</v>
      </c>
      <c r="P68" t="s">
        <v>158</v>
      </c>
      <c r="Q68" t="s">
        <v>194</v>
      </c>
      <c r="R68" t="s">
        <v>344</v>
      </c>
      <c r="S68" t="s">
        <v>2</v>
      </c>
      <c r="T68" t="s">
        <v>196</v>
      </c>
      <c r="U68" t="s">
        <v>197</v>
      </c>
      <c r="V68" t="s">
        <v>160</v>
      </c>
      <c r="W68" t="s">
        <v>161</v>
      </c>
      <c r="X68" t="s">
        <v>2</v>
      </c>
      <c r="Y68" t="s">
        <v>2</v>
      </c>
      <c r="Z68">
        <v>2010</v>
      </c>
      <c r="AA68" t="s">
        <v>164</v>
      </c>
      <c r="AB68" t="s">
        <v>2</v>
      </c>
      <c r="AC68" t="s">
        <v>2</v>
      </c>
      <c r="AD68" t="s">
        <v>2</v>
      </c>
      <c r="AE68" t="s">
        <v>2</v>
      </c>
      <c r="AF68" t="s">
        <v>2</v>
      </c>
      <c r="AG68" t="s">
        <v>165</v>
      </c>
      <c r="AH68" t="s">
        <v>175</v>
      </c>
    </row>
    <row r="69" spans="1:34">
      <c r="A69">
        <v>10012</v>
      </c>
      <c r="B69">
        <v>214289</v>
      </c>
      <c r="C69" t="s">
        <v>149</v>
      </c>
      <c r="D69" t="str">
        <f t="shared" ca="1" si="3"/>
        <v>CWEAWEPTRR</v>
      </c>
      <c r="E69" t="str">
        <f t="shared" ca="1" si="4"/>
        <v>Uobqgzjwopvlx</v>
      </c>
      <c r="F69" t="s">
        <v>150</v>
      </c>
      <c r="G69" t="s">
        <v>167</v>
      </c>
      <c r="H69" t="str">
        <f t="shared" ca="1" si="5"/>
        <v>19/7/1997</v>
      </c>
      <c r="I69" t="s">
        <v>152</v>
      </c>
      <c r="J69" t="s">
        <v>153</v>
      </c>
      <c r="K69" t="s">
        <v>460</v>
      </c>
      <c r="L69" t="s">
        <v>461</v>
      </c>
      <c r="M69" t="s">
        <v>462</v>
      </c>
      <c r="N69">
        <v>93</v>
      </c>
      <c r="O69" t="s">
        <v>157</v>
      </c>
      <c r="P69" t="s">
        <v>158</v>
      </c>
      <c r="Q69" t="s">
        <v>179</v>
      </c>
      <c r="R69" t="s">
        <v>463</v>
      </c>
      <c r="S69" t="s">
        <v>2</v>
      </c>
      <c r="T69" t="s">
        <v>2</v>
      </c>
      <c r="U69" t="s">
        <v>181</v>
      </c>
      <c r="V69" t="s">
        <v>160</v>
      </c>
      <c r="W69" t="s">
        <v>161</v>
      </c>
      <c r="X69" t="s">
        <v>2</v>
      </c>
      <c r="Y69" t="s">
        <v>2</v>
      </c>
      <c r="Z69">
        <v>2011</v>
      </c>
      <c r="AA69" t="s">
        <v>164</v>
      </c>
      <c r="AB69" t="s">
        <v>2</v>
      </c>
      <c r="AC69" t="s">
        <v>2</v>
      </c>
      <c r="AD69" t="s">
        <v>2</v>
      </c>
      <c r="AE69" t="s">
        <v>2</v>
      </c>
      <c r="AF69" t="s">
        <v>2</v>
      </c>
      <c r="AG69" t="s">
        <v>165</v>
      </c>
      <c r="AH69" t="s">
        <v>175</v>
      </c>
    </row>
    <row r="70" spans="1:34">
      <c r="A70">
        <v>10012</v>
      </c>
      <c r="B70">
        <v>214309</v>
      </c>
      <c r="C70" t="s">
        <v>183</v>
      </c>
      <c r="D70" t="str">
        <f t="shared" ca="1" si="3"/>
        <v>ZLVLWTWADG</v>
      </c>
      <c r="E70" t="str">
        <f t="shared" ca="1" si="4"/>
        <v>Feibajalidrti</v>
      </c>
      <c r="F70" t="s">
        <v>150</v>
      </c>
      <c r="G70" t="s">
        <v>167</v>
      </c>
      <c r="H70" t="str">
        <f t="shared" ca="1" si="5"/>
        <v>17/11/1994</v>
      </c>
      <c r="I70" t="s">
        <v>152</v>
      </c>
      <c r="J70" t="s">
        <v>153</v>
      </c>
      <c r="K70" t="s">
        <v>460</v>
      </c>
      <c r="L70" t="s">
        <v>461</v>
      </c>
      <c r="M70" t="s">
        <v>462</v>
      </c>
      <c r="N70">
        <v>93</v>
      </c>
      <c r="O70" t="s">
        <v>157</v>
      </c>
      <c r="P70" t="s">
        <v>158</v>
      </c>
      <c r="Q70" t="s">
        <v>194</v>
      </c>
      <c r="R70" t="s">
        <v>250</v>
      </c>
      <c r="S70" t="s">
        <v>2</v>
      </c>
      <c r="T70" t="s">
        <v>199</v>
      </c>
      <c r="U70" t="s">
        <v>211</v>
      </c>
      <c r="V70" t="s">
        <v>160</v>
      </c>
      <c r="W70" t="s">
        <v>161</v>
      </c>
      <c r="X70" t="s">
        <v>465</v>
      </c>
      <c r="Y70" t="s">
        <v>2</v>
      </c>
      <c r="Z70">
        <v>2011</v>
      </c>
      <c r="AA70" t="s">
        <v>164</v>
      </c>
      <c r="AB70" t="s">
        <v>2</v>
      </c>
      <c r="AC70" t="s">
        <v>2</v>
      </c>
      <c r="AD70" t="s">
        <v>2</v>
      </c>
      <c r="AE70" t="s">
        <v>2</v>
      </c>
      <c r="AF70" t="s">
        <v>2</v>
      </c>
      <c r="AG70" t="s">
        <v>165</v>
      </c>
      <c r="AH70" t="s">
        <v>175</v>
      </c>
    </row>
    <row r="71" spans="1:34">
      <c r="A71">
        <v>10012</v>
      </c>
      <c r="B71">
        <v>214346</v>
      </c>
      <c r="C71" t="s">
        <v>149</v>
      </c>
      <c r="D71" t="str">
        <f t="shared" ca="1" si="3"/>
        <v>LBPPXXDNIY</v>
      </c>
      <c r="E71" t="str">
        <f t="shared" ca="1" si="4"/>
        <v>Swijxqxhwtrms</v>
      </c>
      <c r="F71" t="s">
        <v>150</v>
      </c>
      <c r="G71" t="s">
        <v>167</v>
      </c>
      <c r="H71" t="str">
        <f t="shared" ca="1" si="5"/>
        <v>25/1/1996</v>
      </c>
      <c r="I71" t="s">
        <v>152</v>
      </c>
      <c r="J71" t="s">
        <v>153</v>
      </c>
      <c r="K71" t="s">
        <v>460</v>
      </c>
      <c r="L71" t="s">
        <v>461</v>
      </c>
      <c r="M71" t="s">
        <v>462</v>
      </c>
      <c r="N71">
        <v>93</v>
      </c>
      <c r="O71" t="s">
        <v>157</v>
      </c>
      <c r="P71" t="s">
        <v>158</v>
      </c>
      <c r="Q71" t="s">
        <v>179</v>
      </c>
      <c r="R71" t="s">
        <v>463</v>
      </c>
      <c r="S71" t="s">
        <v>2</v>
      </c>
      <c r="T71" t="s">
        <v>2</v>
      </c>
      <c r="U71" t="s">
        <v>181</v>
      </c>
      <c r="V71" t="s">
        <v>160</v>
      </c>
      <c r="W71" t="s">
        <v>161</v>
      </c>
      <c r="X71" t="s">
        <v>2</v>
      </c>
      <c r="Y71" t="s">
        <v>2</v>
      </c>
      <c r="Z71">
        <v>2011</v>
      </c>
      <c r="AA71" t="s">
        <v>164</v>
      </c>
      <c r="AB71" t="s">
        <v>2</v>
      </c>
      <c r="AC71" t="s">
        <v>2</v>
      </c>
      <c r="AD71" t="s">
        <v>2</v>
      </c>
      <c r="AE71" t="s">
        <v>2</v>
      </c>
      <c r="AF71" t="s">
        <v>2</v>
      </c>
      <c r="AG71" t="s">
        <v>165</v>
      </c>
      <c r="AH71" t="s">
        <v>166</v>
      </c>
    </row>
    <row r="72" spans="1:34">
      <c r="A72">
        <v>10012</v>
      </c>
      <c r="B72">
        <v>214358</v>
      </c>
      <c r="C72" t="s">
        <v>149</v>
      </c>
      <c r="D72" t="str">
        <f t="shared" ca="1" si="3"/>
        <v>QIRTBVILBM</v>
      </c>
      <c r="E72" t="str">
        <f t="shared" ca="1" si="4"/>
        <v>Ymzhukpnwgaug</v>
      </c>
      <c r="F72" t="s">
        <v>150</v>
      </c>
      <c r="G72" t="s">
        <v>151</v>
      </c>
      <c r="H72" t="str">
        <f t="shared" ca="1" si="5"/>
        <v>17/9/1997</v>
      </c>
      <c r="I72" t="s">
        <v>152</v>
      </c>
      <c r="J72" t="s">
        <v>153</v>
      </c>
      <c r="K72" t="s">
        <v>460</v>
      </c>
      <c r="L72" t="s">
        <v>461</v>
      </c>
      <c r="M72" t="s">
        <v>462</v>
      </c>
      <c r="N72">
        <v>93</v>
      </c>
      <c r="O72" t="s">
        <v>157</v>
      </c>
      <c r="P72" t="s">
        <v>158</v>
      </c>
      <c r="Q72" t="s">
        <v>179</v>
      </c>
      <c r="R72" t="s">
        <v>463</v>
      </c>
      <c r="S72" t="s">
        <v>2</v>
      </c>
      <c r="T72" t="s">
        <v>2</v>
      </c>
      <c r="U72" t="s">
        <v>181</v>
      </c>
      <c r="V72" t="s">
        <v>160</v>
      </c>
      <c r="W72" t="s">
        <v>182</v>
      </c>
      <c r="X72" t="s">
        <v>2</v>
      </c>
      <c r="Y72" t="s">
        <v>2</v>
      </c>
      <c r="Z72">
        <v>2011</v>
      </c>
      <c r="AA72" t="s">
        <v>164</v>
      </c>
      <c r="AB72" t="s">
        <v>2</v>
      </c>
      <c r="AC72" t="s">
        <v>2</v>
      </c>
      <c r="AD72" t="s">
        <v>2</v>
      </c>
      <c r="AE72" t="s">
        <v>2</v>
      </c>
      <c r="AF72" t="s">
        <v>2</v>
      </c>
      <c r="AG72" t="s">
        <v>165</v>
      </c>
      <c r="AH72" t="s">
        <v>175</v>
      </c>
    </row>
    <row r="73" spans="1:34">
      <c r="A73">
        <v>10012</v>
      </c>
      <c r="B73">
        <v>214389</v>
      </c>
      <c r="C73" t="s">
        <v>149</v>
      </c>
      <c r="D73" t="str">
        <f t="shared" ca="1" si="3"/>
        <v>TKTWCLCBBA</v>
      </c>
      <c r="E73" t="str">
        <f t="shared" ca="1" si="4"/>
        <v>Fqfphnhoahlht</v>
      </c>
      <c r="F73" t="s">
        <v>150</v>
      </c>
      <c r="G73" t="s">
        <v>151</v>
      </c>
      <c r="H73" t="str">
        <f t="shared" ca="1" si="5"/>
        <v>7/3/1994</v>
      </c>
      <c r="I73" t="s">
        <v>152</v>
      </c>
      <c r="J73" t="s">
        <v>153</v>
      </c>
      <c r="K73" t="s">
        <v>460</v>
      </c>
      <c r="L73" t="s">
        <v>461</v>
      </c>
      <c r="M73" t="s">
        <v>462</v>
      </c>
      <c r="N73">
        <v>93</v>
      </c>
      <c r="O73" t="s">
        <v>157</v>
      </c>
      <c r="P73" t="s">
        <v>158</v>
      </c>
      <c r="Q73" t="s">
        <v>194</v>
      </c>
      <c r="R73" t="s">
        <v>250</v>
      </c>
      <c r="S73" t="s">
        <v>2</v>
      </c>
      <c r="T73" t="s">
        <v>199</v>
      </c>
      <c r="U73" t="s">
        <v>224</v>
      </c>
      <c r="V73" t="s">
        <v>160</v>
      </c>
      <c r="W73" t="s">
        <v>161</v>
      </c>
      <c r="X73" t="s">
        <v>329</v>
      </c>
      <c r="Y73" t="s">
        <v>2</v>
      </c>
      <c r="Z73">
        <v>2011</v>
      </c>
      <c r="AA73" t="s">
        <v>164</v>
      </c>
      <c r="AB73" t="s">
        <v>2</v>
      </c>
      <c r="AC73" t="s">
        <v>2</v>
      </c>
      <c r="AD73" t="s">
        <v>2</v>
      </c>
      <c r="AE73" t="s">
        <v>2</v>
      </c>
      <c r="AF73" t="s">
        <v>2</v>
      </c>
      <c r="AG73" t="s">
        <v>165</v>
      </c>
      <c r="AH73" t="s">
        <v>190</v>
      </c>
    </row>
    <row r="74" spans="1:34">
      <c r="A74">
        <v>10012</v>
      </c>
      <c r="B74">
        <v>214433</v>
      </c>
      <c r="C74" t="s">
        <v>149</v>
      </c>
      <c r="D74" t="str">
        <f t="shared" ca="1" si="3"/>
        <v>CXACGTABEQ</v>
      </c>
      <c r="E74" t="str">
        <f t="shared" ca="1" si="4"/>
        <v>Yaipjrjfeckyu</v>
      </c>
      <c r="F74" t="s">
        <v>150</v>
      </c>
      <c r="G74" t="s">
        <v>167</v>
      </c>
      <c r="H74" t="str">
        <f t="shared" ca="1" si="5"/>
        <v>27/5/1997</v>
      </c>
      <c r="I74" t="s">
        <v>152</v>
      </c>
      <c r="J74" t="s">
        <v>153</v>
      </c>
      <c r="K74" t="s">
        <v>460</v>
      </c>
      <c r="L74" t="s">
        <v>461</v>
      </c>
      <c r="M74" t="s">
        <v>462</v>
      </c>
      <c r="N74">
        <v>93</v>
      </c>
      <c r="O74" t="s">
        <v>157</v>
      </c>
      <c r="P74" t="s">
        <v>158</v>
      </c>
      <c r="Q74" t="s">
        <v>179</v>
      </c>
      <c r="R74" t="s">
        <v>463</v>
      </c>
      <c r="S74" t="s">
        <v>2</v>
      </c>
      <c r="T74" t="s">
        <v>2</v>
      </c>
      <c r="U74" t="s">
        <v>181</v>
      </c>
      <c r="V74" t="s">
        <v>160</v>
      </c>
      <c r="W74" t="s">
        <v>161</v>
      </c>
      <c r="X74" t="s">
        <v>2</v>
      </c>
      <c r="Y74" t="s">
        <v>2</v>
      </c>
      <c r="Z74">
        <v>2011</v>
      </c>
      <c r="AA74" t="s">
        <v>164</v>
      </c>
      <c r="AB74" t="s">
        <v>2</v>
      </c>
      <c r="AC74" t="s">
        <v>2</v>
      </c>
      <c r="AD74" t="s">
        <v>2</v>
      </c>
      <c r="AE74" t="s">
        <v>2</v>
      </c>
      <c r="AF74" t="s">
        <v>2</v>
      </c>
      <c r="AG74" t="s">
        <v>165</v>
      </c>
      <c r="AH74" t="s">
        <v>166</v>
      </c>
    </row>
    <row r="75" spans="1:34">
      <c r="A75">
        <v>10012</v>
      </c>
      <c r="B75">
        <v>214451</v>
      </c>
      <c r="C75" t="s">
        <v>149</v>
      </c>
      <c r="D75" t="str">
        <f t="shared" ca="1" si="3"/>
        <v>AEIRRJUXRF</v>
      </c>
      <c r="E75" t="str">
        <f t="shared" ca="1" si="4"/>
        <v>Lswuhtznqjmom</v>
      </c>
      <c r="F75" t="s">
        <v>150</v>
      </c>
      <c r="G75" t="s">
        <v>151</v>
      </c>
      <c r="H75" t="str">
        <f t="shared" ca="1" si="5"/>
        <v>8/3/1994</v>
      </c>
      <c r="I75" t="s">
        <v>152</v>
      </c>
      <c r="J75" t="s">
        <v>153</v>
      </c>
      <c r="K75" t="s">
        <v>460</v>
      </c>
      <c r="L75" t="s">
        <v>461</v>
      </c>
      <c r="M75" t="s">
        <v>462</v>
      </c>
      <c r="N75">
        <v>93</v>
      </c>
      <c r="O75" t="s">
        <v>157</v>
      </c>
      <c r="P75" t="s">
        <v>158</v>
      </c>
      <c r="Q75" t="s">
        <v>194</v>
      </c>
      <c r="R75" t="s">
        <v>250</v>
      </c>
      <c r="S75" t="s">
        <v>2</v>
      </c>
      <c r="T75" t="s">
        <v>199</v>
      </c>
      <c r="U75" t="s">
        <v>211</v>
      </c>
      <c r="V75" t="s">
        <v>182</v>
      </c>
      <c r="W75" t="s">
        <v>160</v>
      </c>
      <c r="X75" t="s">
        <v>212</v>
      </c>
      <c r="Y75" t="s">
        <v>465</v>
      </c>
      <c r="Z75">
        <v>2010</v>
      </c>
      <c r="AA75" t="s">
        <v>164</v>
      </c>
      <c r="AB75" t="s">
        <v>2</v>
      </c>
      <c r="AC75" t="s">
        <v>2</v>
      </c>
      <c r="AD75" t="s">
        <v>2</v>
      </c>
      <c r="AE75" t="s">
        <v>2</v>
      </c>
      <c r="AF75" t="s">
        <v>2</v>
      </c>
      <c r="AG75" t="s">
        <v>165</v>
      </c>
      <c r="AH75" t="s">
        <v>166</v>
      </c>
    </row>
    <row r="76" spans="1:34">
      <c r="A76">
        <v>10012</v>
      </c>
      <c r="B76">
        <v>214473</v>
      </c>
      <c r="C76" t="s">
        <v>149</v>
      </c>
      <c r="D76" t="str">
        <f t="shared" ca="1" si="3"/>
        <v>XEHCEDVSLQ</v>
      </c>
      <c r="E76" t="str">
        <f t="shared" ca="1" si="4"/>
        <v>Qtqzzafznlbow</v>
      </c>
      <c r="F76" t="s">
        <v>150</v>
      </c>
      <c r="G76" t="s">
        <v>167</v>
      </c>
      <c r="H76" t="str">
        <f t="shared" ca="1" si="5"/>
        <v>10/4/1997</v>
      </c>
      <c r="I76" t="s">
        <v>152</v>
      </c>
      <c r="J76" t="s">
        <v>153</v>
      </c>
      <c r="K76" t="s">
        <v>460</v>
      </c>
      <c r="L76" t="s">
        <v>461</v>
      </c>
      <c r="M76" t="s">
        <v>462</v>
      </c>
      <c r="N76">
        <v>93</v>
      </c>
      <c r="O76" t="s">
        <v>157</v>
      </c>
      <c r="P76" t="s">
        <v>158</v>
      </c>
      <c r="Q76" t="s">
        <v>194</v>
      </c>
      <c r="R76" t="s">
        <v>248</v>
      </c>
      <c r="S76" t="s">
        <v>2</v>
      </c>
      <c r="T76" t="s">
        <v>196</v>
      </c>
      <c r="U76" t="s">
        <v>197</v>
      </c>
      <c r="V76" t="s">
        <v>160</v>
      </c>
      <c r="W76" t="s">
        <v>161</v>
      </c>
      <c r="X76" t="s">
        <v>2</v>
      </c>
      <c r="Y76" t="s">
        <v>2</v>
      </c>
      <c r="Z76">
        <v>2011</v>
      </c>
      <c r="AA76" t="s">
        <v>164</v>
      </c>
      <c r="AB76" t="s">
        <v>2</v>
      </c>
      <c r="AC76" t="s">
        <v>2</v>
      </c>
      <c r="AD76" t="s">
        <v>2</v>
      </c>
      <c r="AE76" t="s">
        <v>2</v>
      </c>
      <c r="AF76" t="s">
        <v>2</v>
      </c>
      <c r="AG76" t="s">
        <v>165</v>
      </c>
      <c r="AH76" t="s">
        <v>175</v>
      </c>
    </row>
    <row r="77" spans="1:34">
      <c r="A77">
        <v>10012</v>
      </c>
      <c r="B77">
        <v>214474</v>
      </c>
      <c r="C77" t="s">
        <v>149</v>
      </c>
      <c r="D77" t="str">
        <f t="shared" ca="1" si="3"/>
        <v>OAOVQHAZHV</v>
      </c>
      <c r="E77" t="str">
        <f t="shared" ca="1" si="4"/>
        <v>Yelaipcodlnyg</v>
      </c>
      <c r="F77" t="s">
        <v>150</v>
      </c>
      <c r="G77" t="s">
        <v>167</v>
      </c>
      <c r="H77" t="str">
        <f t="shared" ca="1" si="5"/>
        <v>17/1/1995</v>
      </c>
      <c r="I77" t="s">
        <v>152</v>
      </c>
      <c r="J77" t="s">
        <v>153</v>
      </c>
      <c r="K77" t="s">
        <v>460</v>
      </c>
      <c r="L77" t="s">
        <v>461</v>
      </c>
      <c r="M77" t="s">
        <v>462</v>
      </c>
      <c r="N77">
        <v>93</v>
      </c>
      <c r="O77" t="s">
        <v>157</v>
      </c>
      <c r="P77" t="s">
        <v>158</v>
      </c>
      <c r="Q77" t="s">
        <v>179</v>
      </c>
      <c r="R77" t="s">
        <v>463</v>
      </c>
      <c r="S77" t="s">
        <v>2</v>
      </c>
      <c r="T77" t="s">
        <v>2</v>
      </c>
      <c r="U77" t="s">
        <v>181</v>
      </c>
      <c r="V77" t="s">
        <v>160</v>
      </c>
      <c r="W77" t="s">
        <v>161</v>
      </c>
      <c r="X77" t="s">
        <v>2</v>
      </c>
      <c r="Y77" t="s">
        <v>2</v>
      </c>
      <c r="Z77">
        <v>2011</v>
      </c>
      <c r="AA77" t="s">
        <v>164</v>
      </c>
      <c r="AB77" t="s">
        <v>2</v>
      </c>
      <c r="AC77" t="s">
        <v>2</v>
      </c>
      <c r="AD77" t="s">
        <v>2</v>
      </c>
      <c r="AE77" t="s">
        <v>2</v>
      </c>
      <c r="AF77" t="s">
        <v>2</v>
      </c>
      <c r="AG77" t="s">
        <v>165</v>
      </c>
      <c r="AH77" t="s">
        <v>166</v>
      </c>
    </row>
    <row r="78" spans="1:34">
      <c r="A78">
        <v>10012</v>
      </c>
      <c r="B78">
        <v>214528</v>
      </c>
      <c r="C78" t="s">
        <v>149</v>
      </c>
      <c r="D78" t="str">
        <f t="shared" ca="1" si="3"/>
        <v>PMWQDSJIDR</v>
      </c>
      <c r="E78" t="str">
        <f t="shared" ca="1" si="4"/>
        <v>Cvhnhobapewkc</v>
      </c>
      <c r="F78" t="s">
        <v>150</v>
      </c>
      <c r="G78" t="s">
        <v>167</v>
      </c>
      <c r="H78" t="str">
        <f t="shared" ca="1" si="5"/>
        <v>21/9/1996</v>
      </c>
      <c r="I78" t="s">
        <v>152</v>
      </c>
      <c r="J78" t="s">
        <v>153</v>
      </c>
      <c r="K78" t="s">
        <v>460</v>
      </c>
      <c r="L78" t="s">
        <v>461</v>
      </c>
      <c r="M78" t="s">
        <v>462</v>
      </c>
      <c r="N78">
        <v>93</v>
      </c>
      <c r="O78" t="s">
        <v>157</v>
      </c>
      <c r="P78" t="s">
        <v>158</v>
      </c>
      <c r="Q78" t="s">
        <v>194</v>
      </c>
      <c r="R78" t="s">
        <v>248</v>
      </c>
      <c r="S78" t="s">
        <v>2</v>
      </c>
      <c r="T78" t="s">
        <v>196</v>
      </c>
      <c r="U78" t="s">
        <v>197</v>
      </c>
      <c r="V78" t="s">
        <v>160</v>
      </c>
      <c r="W78" t="s">
        <v>161</v>
      </c>
      <c r="X78" t="s">
        <v>2</v>
      </c>
      <c r="Y78" t="s">
        <v>2</v>
      </c>
      <c r="Z78">
        <v>2011</v>
      </c>
      <c r="AA78" t="s">
        <v>164</v>
      </c>
      <c r="AB78" t="s">
        <v>2</v>
      </c>
      <c r="AC78" t="s">
        <v>2</v>
      </c>
      <c r="AD78" t="s">
        <v>2</v>
      </c>
      <c r="AE78" t="s">
        <v>2</v>
      </c>
      <c r="AF78" t="s">
        <v>2</v>
      </c>
      <c r="AG78" t="s">
        <v>165</v>
      </c>
      <c r="AH78" t="s">
        <v>175</v>
      </c>
    </row>
    <row r="79" spans="1:34">
      <c r="A79">
        <v>10012</v>
      </c>
      <c r="B79">
        <v>216394</v>
      </c>
      <c r="C79" t="s">
        <v>149</v>
      </c>
      <c r="D79" t="str">
        <f t="shared" ca="1" si="3"/>
        <v>REQUEJRWYK</v>
      </c>
      <c r="E79" t="str">
        <f t="shared" ca="1" si="4"/>
        <v>Lbdxdbayrpkys</v>
      </c>
      <c r="F79" t="s">
        <v>150</v>
      </c>
      <c r="G79" t="s">
        <v>151</v>
      </c>
      <c r="H79" t="str">
        <f t="shared" ca="1" si="5"/>
        <v>17/5/1997</v>
      </c>
      <c r="I79" t="s">
        <v>152</v>
      </c>
      <c r="J79" t="s">
        <v>153</v>
      </c>
      <c r="K79" t="s">
        <v>472</v>
      </c>
      <c r="L79" t="s">
        <v>473</v>
      </c>
      <c r="M79" t="s">
        <v>315</v>
      </c>
      <c r="N79">
        <v>94</v>
      </c>
      <c r="O79" t="s">
        <v>157</v>
      </c>
      <c r="P79" t="s">
        <v>158</v>
      </c>
      <c r="Q79" t="s">
        <v>194</v>
      </c>
      <c r="R79" t="s">
        <v>210</v>
      </c>
      <c r="S79" t="s">
        <v>2</v>
      </c>
      <c r="T79" t="s">
        <v>196</v>
      </c>
      <c r="U79" t="s">
        <v>224</v>
      </c>
      <c r="V79" t="s">
        <v>160</v>
      </c>
      <c r="W79" t="s">
        <v>161</v>
      </c>
      <c r="X79" t="s">
        <v>2</v>
      </c>
      <c r="Y79" t="s">
        <v>2</v>
      </c>
      <c r="Z79">
        <v>2011</v>
      </c>
      <c r="AA79" t="s">
        <v>164</v>
      </c>
      <c r="AB79" t="s">
        <v>2</v>
      </c>
      <c r="AC79" t="s">
        <v>2</v>
      </c>
      <c r="AD79" t="s">
        <v>2</v>
      </c>
      <c r="AE79" t="s">
        <v>2</v>
      </c>
      <c r="AF79" t="s">
        <v>2</v>
      </c>
      <c r="AG79" t="s">
        <v>165</v>
      </c>
      <c r="AH79" t="s">
        <v>166</v>
      </c>
    </row>
    <row r="80" spans="1:34">
      <c r="A80">
        <v>10012</v>
      </c>
      <c r="B80">
        <v>216499</v>
      </c>
      <c r="C80" t="s">
        <v>183</v>
      </c>
      <c r="D80" t="str">
        <f t="shared" ca="1" si="3"/>
        <v>XIXUCCOUUG</v>
      </c>
      <c r="E80" t="str">
        <f t="shared" ca="1" si="4"/>
        <v>Zocanfghaufhj</v>
      </c>
      <c r="F80" t="s">
        <v>150</v>
      </c>
      <c r="G80" t="s">
        <v>167</v>
      </c>
      <c r="H80" t="str">
        <f t="shared" ca="1" si="5"/>
        <v>26/2/1996</v>
      </c>
      <c r="I80" t="s">
        <v>152</v>
      </c>
      <c r="J80" t="s">
        <v>153</v>
      </c>
      <c r="K80" t="s">
        <v>472</v>
      </c>
      <c r="L80" t="s">
        <v>473</v>
      </c>
      <c r="M80" t="s">
        <v>315</v>
      </c>
      <c r="N80">
        <v>94</v>
      </c>
      <c r="O80" t="s">
        <v>157</v>
      </c>
      <c r="P80" t="s">
        <v>158</v>
      </c>
      <c r="Q80" t="s">
        <v>179</v>
      </c>
      <c r="R80" t="s">
        <v>1964</v>
      </c>
      <c r="S80" t="s">
        <v>2</v>
      </c>
      <c r="T80" t="s">
        <v>2</v>
      </c>
      <c r="U80" t="s">
        <v>296</v>
      </c>
      <c r="V80" t="s">
        <v>160</v>
      </c>
      <c r="W80" t="s">
        <v>161</v>
      </c>
      <c r="X80" t="s">
        <v>2</v>
      </c>
      <c r="Y80" t="s">
        <v>2</v>
      </c>
      <c r="Z80">
        <v>2009</v>
      </c>
      <c r="AA80" t="s">
        <v>164</v>
      </c>
      <c r="AB80" t="s">
        <v>2</v>
      </c>
      <c r="AC80" t="s">
        <v>2</v>
      </c>
      <c r="AD80" t="s">
        <v>2</v>
      </c>
      <c r="AE80" t="s">
        <v>2</v>
      </c>
      <c r="AF80" t="s">
        <v>2</v>
      </c>
      <c r="AG80" t="s">
        <v>284</v>
      </c>
      <c r="AH80" t="s">
        <v>175</v>
      </c>
    </row>
    <row r="81" spans="1:34">
      <c r="A81">
        <v>10012</v>
      </c>
      <c r="B81">
        <v>221619</v>
      </c>
      <c r="C81" t="s">
        <v>149</v>
      </c>
      <c r="D81" t="str">
        <f t="shared" ca="1" si="3"/>
        <v>YZZGIFUTFO</v>
      </c>
      <c r="E81" t="str">
        <f t="shared" ca="1" si="4"/>
        <v>Qygkmbsfwfkwu</v>
      </c>
      <c r="F81" t="s">
        <v>150</v>
      </c>
      <c r="G81" t="s">
        <v>167</v>
      </c>
      <c r="H81" t="str">
        <f t="shared" ca="1" si="5"/>
        <v>18/12/1994</v>
      </c>
      <c r="I81" t="s">
        <v>152</v>
      </c>
      <c r="J81" t="s">
        <v>153</v>
      </c>
      <c r="K81" t="s">
        <v>481</v>
      </c>
      <c r="L81" t="s">
        <v>482</v>
      </c>
      <c r="M81" t="s">
        <v>483</v>
      </c>
      <c r="N81">
        <v>77</v>
      </c>
      <c r="O81" t="s">
        <v>157</v>
      </c>
      <c r="P81" t="s">
        <v>158</v>
      </c>
      <c r="Q81" t="s">
        <v>194</v>
      </c>
      <c r="R81" t="s">
        <v>195</v>
      </c>
      <c r="S81" t="s">
        <v>2</v>
      </c>
      <c r="T81" t="s">
        <v>196</v>
      </c>
      <c r="U81" t="s">
        <v>224</v>
      </c>
      <c r="V81" t="s">
        <v>160</v>
      </c>
      <c r="W81" t="s">
        <v>161</v>
      </c>
      <c r="X81" t="s">
        <v>2</v>
      </c>
      <c r="Y81" t="s">
        <v>2</v>
      </c>
      <c r="Z81">
        <v>2011</v>
      </c>
      <c r="AA81" t="s">
        <v>164</v>
      </c>
      <c r="AB81" t="s">
        <v>2</v>
      </c>
      <c r="AC81" t="s">
        <v>2</v>
      </c>
      <c r="AD81" t="s">
        <v>2</v>
      </c>
      <c r="AE81" t="s">
        <v>2</v>
      </c>
      <c r="AF81" t="s">
        <v>2</v>
      </c>
      <c r="AG81" t="s">
        <v>213</v>
      </c>
      <c r="AH81" t="s">
        <v>166</v>
      </c>
    </row>
    <row r="82" spans="1:34">
      <c r="A82">
        <v>10012</v>
      </c>
      <c r="B82">
        <v>222297</v>
      </c>
      <c r="C82" t="s">
        <v>149</v>
      </c>
      <c r="D82" t="str">
        <f t="shared" ca="1" si="3"/>
        <v>RMSTYXDSFC</v>
      </c>
      <c r="E82" t="str">
        <f t="shared" ca="1" si="4"/>
        <v>Zwstjjjaznqyq</v>
      </c>
      <c r="F82" t="s">
        <v>150</v>
      </c>
      <c r="G82" t="s">
        <v>167</v>
      </c>
      <c r="H82" t="str">
        <f t="shared" ca="1" si="5"/>
        <v>28/2/1996</v>
      </c>
      <c r="I82" t="s">
        <v>152</v>
      </c>
      <c r="J82" t="s">
        <v>153</v>
      </c>
      <c r="K82" t="s">
        <v>489</v>
      </c>
      <c r="L82" t="s">
        <v>490</v>
      </c>
      <c r="M82" t="s">
        <v>491</v>
      </c>
      <c r="N82">
        <v>93</v>
      </c>
      <c r="O82" t="s">
        <v>157</v>
      </c>
      <c r="P82" t="s">
        <v>158</v>
      </c>
      <c r="Q82" t="s">
        <v>179</v>
      </c>
      <c r="R82" t="s">
        <v>492</v>
      </c>
      <c r="S82" t="s">
        <v>2</v>
      </c>
      <c r="T82" t="s">
        <v>2</v>
      </c>
      <c r="U82" t="s">
        <v>296</v>
      </c>
      <c r="V82" t="s">
        <v>160</v>
      </c>
      <c r="W82" t="s">
        <v>161</v>
      </c>
      <c r="X82" t="s">
        <v>279</v>
      </c>
      <c r="Y82" t="s">
        <v>2</v>
      </c>
      <c r="Z82">
        <v>2011</v>
      </c>
      <c r="AA82" t="s">
        <v>164</v>
      </c>
      <c r="AB82" t="s">
        <v>2</v>
      </c>
      <c r="AC82" t="s">
        <v>2</v>
      </c>
      <c r="AD82" t="s">
        <v>2</v>
      </c>
      <c r="AE82" t="s">
        <v>2</v>
      </c>
      <c r="AF82" t="s">
        <v>2</v>
      </c>
      <c r="AG82" t="s">
        <v>165</v>
      </c>
      <c r="AH82" t="s">
        <v>175</v>
      </c>
    </row>
    <row r="83" spans="1:34">
      <c r="A83">
        <v>10012</v>
      </c>
      <c r="B83">
        <v>222991</v>
      </c>
      <c r="C83" t="s">
        <v>183</v>
      </c>
      <c r="D83" t="str">
        <f t="shared" ca="1" si="3"/>
        <v>GALRFHPZXP</v>
      </c>
      <c r="E83" t="str">
        <f t="shared" ca="1" si="4"/>
        <v>Tdayrgwtrttpb</v>
      </c>
      <c r="F83" t="s">
        <v>150</v>
      </c>
      <c r="G83" t="s">
        <v>167</v>
      </c>
      <c r="H83" t="str">
        <f t="shared" ca="1" si="5"/>
        <v>12/7/1997</v>
      </c>
      <c r="I83" t="s">
        <v>152</v>
      </c>
      <c r="J83" t="s">
        <v>153</v>
      </c>
      <c r="K83" t="s">
        <v>493</v>
      </c>
      <c r="L83" t="s">
        <v>494</v>
      </c>
      <c r="M83" t="s">
        <v>495</v>
      </c>
      <c r="N83">
        <v>93</v>
      </c>
      <c r="O83" t="s">
        <v>157</v>
      </c>
      <c r="P83" t="s">
        <v>158</v>
      </c>
      <c r="Q83" t="s">
        <v>187</v>
      </c>
      <c r="R83" t="s">
        <v>1965</v>
      </c>
      <c r="S83" t="s">
        <v>2</v>
      </c>
      <c r="T83" t="s">
        <v>2</v>
      </c>
      <c r="U83" t="s">
        <v>897</v>
      </c>
      <c r="V83" t="s">
        <v>160</v>
      </c>
      <c r="W83" t="s">
        <v>2</v>
      </c>
      <c r="X83" t="s">
        <v>2</v>
      </c>
      <c r="Y83" t="s">
        <v>2</v>
      </c>
      <c r="Z83">
        <v>2010</v>
      </c>
      <c r="AA83" t="s">
        <v>164</v>
      </c>
      <c r="AB83" t="s">
        <v>2</v>
      </c>
      <c r="AC83" t="s">
        <v>2</v>
      </c>
      <c r="AD83" t="s">
        <v>2</v>
      </c>
      <c r="AE83" t="s">
        <v>2</v>
      </c>
      <c r="AF83" t="s">
        <v>2</v>
      </c>
      <c r="AG83" t="s">
        <v>165</v>
      </c>
      <c r="AH83" t="s">
        <v>175</v>
      </c>
    </row>
    <row r="84" spans="1:34">
      <c r="A84">
        <v>10012</v>
      </c>
      <c r="B84">
        <v>223109</v>
      </c>
      <c r="C84" t="s">
        <v>149</v>
      </c>
      <c r="D84" t="str">
        <f t="shared" ca="1" si="3"/>
        <v>XXKKANGXJH</v>
      </c>
      <c r="E84" t="str">
        <f t="shared" ca="1" si="4"/>
        <v>Udrzdsywzlnob</v>
      </c>
      <c r="F84" t="s">
        <v>150</v>
      </c>
      <c r="G84" t="s">
        <v>167</v>
      </c>
      <c r="H84" t="str">
        <f t="shared" ca="1" si="5"/>
        <v>22/12/1996</v>
      </c>
      <c r="I84" t="s">
        <v>152</v>
      </c>
      <c r="J84" t="s">
        <v>153</v>
      </c>
      <c r="K84" t="s">
        <v>493</v>
      </c>
      <c r="L84" t="s">
        <v>494</v>
      </c>
      <c r="M84" t="s">
        <v>495</v>
      </c>
      <c r="N84">
        <v>93</v>
      </c>
      <c r="O84" t="s">
        <v>157</v>
      </c>
      <c r="P84" t="s">
        <v>158</v>
      </c>
      <c r="Q84" t="s">
        <v>171</v>
      </c>
      <c r="R84" t="s">
        <v>172</v>
      </c>
      <c r="S84" t="s">
        <v>2</v>
      </c>
      <c r="T84" t="s">
        <v>2</v>
      </c>
      <c r="U84" t="s">
        <v>440</v>
      </c>
      <c r="V84" t="s">
        <v>160</v>
      </c>
      <c r="W84" t="s">
        <v>161</v>
      </c>
      <c r="X84" t="s">
        <v>162</v>
      </c>
      <c r="Y84" t="s">
        <v>2</v>
      </c>
      <c r="Z84">
        <v>2011</v>
      </c>
      <c r="AA84" t="s">
        <v>164</v>
      </c>
      <c r="AB84" t="s">
        <v>2</v>
      </c>
      <c r="AC84" t="s">
        <v>2</v>
      </c>
      <c r="AD84" t="s">
        <v>2</v>
      </c>
      <c r="AE84" t="s">
        <v>2</v>
      </c>
      <c r="AF84" t="s">
        <v>2</v>
      </c>
      <c r="AG84" t="s">
        <v>165</v>
      </c>
      <c r="AH84" t="s">
        <v>190</v>
      </c>
    </row>
    <row r="85" spans="1:34">
      <c r="A85">
        <v>10012</v>
      </c>
      <c r="B85">
        <v>239273</v>
      </c>
      <c r="C85" t="s">
        <v>149</v>
      </c>
      <c r="D85" t="str">
        <f t="shared" ca="1" si="3"/>
        <v>UGFOWRWEVM</v>
      </c>
      <c r="E85" t="str">
        <f t="shared" ca="1" si="4"/>
        <v>Xutqzgbrfueme</v>
      </c>
      <c r="F85" t="s">
        <v>150</v>
      </c>
      <c r="G85" t="s">
        <v>167</v>
      </c>
      <c r="H85" t="str">
        <f t="shared" ca="1" si="5"/>
        <v>26/7/1996</v>
      </c>
      <c r="I85" t="s">
        <v>152</v>
      </c>
      <c r="J85" t="s">
        <v>153</v>
      </c>
      <c r="K85" t="s">
        <v>1966</v>
      </c>
      <c r="L85" t="s">
        <v>1967</v>
      </c>
      <c r="M85" t="s">
        <v>1968</v>
      </c>
      <c r="N85">
        <v>976</v>
      </c>
      <c r="O85" t="s">
        <v>157</v>
      </c>
      <c r="P85" t="s">
        <v>158</v>
      </c>
      <c r="Q85" t="s">
        <v>194</v>
      </c>
      <c r="R85" t="s">
        <v>586</v>
      </c>
      <c r="S85" t="s">
        <v>2</v>
      </c>
      <c r="T85" t="s">
        <v>196</v>
      </c>
      <c r="U85" t="s">
        <v>200</v>
      </c>
      <c r="V85" t="s">
        <v>160</v>
      </c>
      <c r="W85" t="s">
        <v>301</v>
      </c>
      <c r="X85" t="s">
        <v>249</v>
      </c>
      <c r="Y85" t="s">
        <v>2</v>
      </c>
      <c r="Z85">
        <v>2011</v>
      </c>
      <c r="AA85" t="s">
        <v>164</v>
      </c>
      <c r="AB85" t="s">
        <v>2</v>
      </c>
      <c r="AC85" t="s">
        <v>2</v>
      </c>
      <c r="AD85" t="s">
        <v>2</v>
      </c>
      <c r="AE85" t="s">
        <v>2</v>
      </c>
      <c r="AF85" t="s">
        <v>2</v>
      </c>
      <c r="AG85" t="s">
        <v>284</v>
      </c>
      <c r="AH85" t="s">
        <v>166</v>
      </c>
    </row>
    <row r="86" spans="1:34">
      <c r="A86">
        <v>10012</v>
      </c>
      <c r="B86">
        <v>241376</v>
      </c>
      <c r="C86" t="s">
        <v>149</v>
      </c>
      <c r="D86" t="str">
        <f t="shared" ca="1" si="3"/>
        <v>IVVBRDCTZK</v>
      </c>
      <c r="E86" t="str">
        <f t="shared" ca="1" si="4"/>
        <v>Nhgvgangpyhpe</v>
      </c>
      <c r="F86" t="s">
        <v>150</v>
      </c>
      <c r="G86" t="s">
        <v>167</v>
      </c>
      <c r="H86" t="str">
        <f t="shared" ca="1" si="5"/>
        <v>28/8/1995</v>
      </c>
      <c r="I86" t="s">
        <v>152</v>
      </c>
      <c r="J86" t="s">
        <v>153</v>
      </c>
      <c r="K86" t="s">
        <v>511</v>
      </c>
      <c r="L86" t="s">
        <v>512</v>
      </c>
      <c r="M86" t="s">
        <v>513</v>
      </c>
      <c r="N86">
        <v>93</v>
      </c>
      <c r="O86" t="s">
        <v>157</v>
      </c>
      <c r="P86" t="s">
        <v>158</v>
      </c>
      <c r="Q86" t="s">
        <v>246</v>
      </c>
      <c r="R86" t="s">
        <v>297</v>
      </c>
      <c r="S86" t="s">
        <v>2</v>
      </c>
      <c r="T86" t="s">
        <v>2</v>
      </c>
      <c r="U86" t="s">
        <v>717</v>
      </c>
      <c r="V86" t="s">
        <v>160</v>
      </c>
      <c r="W86" t="s">
        <v>161</v>
      </c>
      <c r="X86" t="s">
        <v>2</v>
      </c>
      <c r="Y86" t="s">
        <v>2</v>
      </c>
      <c r="Z86">
        <v>2011</v>
      </c>
      <c r="AA86" t="s">
        <v>164</v>
      </c>
      <c r="AB86" t="s">
        <v>2</v>
      </c>
      <c r="AC86" t="s">
        <v>2</v>
      </c>
      <c r="AD86" t="s">
        <v>2</v>
      </c>
      <c r="AE86" t="s">
        <v>2</v>
      </c>
      <c r="AF86" t="s">
        <v>2</v>
      </c>
      <c r="AG86" t="s">
        <v>165</v>
      </c>
      <c r="AH86" t="s">
        <v>175</v>
      </c>
    </row>
    <row r="87" spans="1:34">
      <c r="A87">
        <v>10012</v>
      </c>
      <c r="B87">
        <v>241385</v>
      </c>
      <c r="C87" t="s">
        <v>149</v>
      </c>
      <c r="D87" t="str">
        <f t="shared" ca="1" si="3"/>
        <v>QURHVRSQJS</v>
      </c>
      <c r="E87" t="str">
        <f t="shared" ca="1" si="4"/>
        <v>Edggrtqsguwym</v>
      </c>
      <c r="F87" t="s">
        <v>150</v>
      </c>
      <c r="G87" t="s">
        <v>167</v>
      </c>
      <c r="H87" t="str">
        <f t="shared" ca="1" si="5"/>
        <v>2/9/1995</v>
      </c>
      <c r="I87" t="s">
        <v>152</v>
      </c>
      <c r="J87" t="s">
        <v>153</v>
      </c>
      <c r="K87" t="s">
        <v>511</v>
      </c>
      <c r="L87" t="s">
        <v>512</v>
      </c>
      <c r="M87" t="s">
        <v>513</v>
      </c>
      <c r="N87">
        <v>93</v>
      </c>
      <c r="O87" t="s">
        <v>157</v>
      </c>
      <c r="P87" t="s">
        <v>158</v>
      </c>
      <c r="Q87" t="s">
        <v>179</v>
      </c>
      <c r="R87" t="s">
        <v>180</v>
      </c>
      <c r="S87" t="s">
        <v>2</v>
      </c>
      <c r="T87" t="s">
        <v>2</v>
      </c>
      <c r="U87" t="s">
        <v>181</v>
      </c>
      <c r="V87" t="s">
        <v>160</v>
      </c>
      <c r="W87" t="s">
        <v>161</v>
      </c>
      <c r="X87" t="s">
        <v>2</v>
      </c>
      <c r="Y87" t="s">
        <v>2</v>
      </c>
      <c r="Z87">
        <v>2011</v>
      </c>
      <c r="AA87" t="s">
        <v>164</v>
      </c>
      <c r="AB87" t="s">
        <v>2</v>
      </c>
      <c r="AC87" t="s">
        <v>2</v>
      </c>
      <c r="AD87" t="s">
        <v>2</v>
      </c>
      <c r="AE87" t="s">
        <v>2</v>
      </c>
      <c r="AF87" t="s">
        <v>2</v>
      </c>
      <c r="AG87" t="s">
        <v>174</v>
      </c>
      <c r="AH87" t="s">
        <v>166</v>
      </c>
    </row>
    <row r="88" spans="1:34">
      <c r="A88">
        <v>10012</v>
      </c>
      <c r="B88">
        <v>241410</v>
      </c>
      <c r="C88" t="s">
        <v>149</v>
      </c>
      <c r="D88" t="str">
        <f t="shared" ca="1" si="3"/>
        <v>VYQGXLAAYK</v>
      </c>
      <c r="E88" t="str">
        <f t="shared" ca="1" si="4"/>
        <v>Mnbdwqaqmbgts</v>
      </c>
      <c r="F88" t="s">
        <v>150</v>
      </c>
      <c r="G88" t="s">
        <v>167</v>
      </c>
      <c r="H88" t="str">
        <f t="shared" ca="1" si="5"/>
        <v>24/11/1997</v>
      </c>
      <c r="I88" t="s">
        <v>152</v>
      </c>
      <c r="J88" t="s">
        <v>153</v>
      </c>
      <c r="K88" t="s">
        <v>511</v>
      </c>
      <c r="L88" t="s">
        <v>512</v>
      </c>
      <c r="M88" t="s">
        <v>513</v>
      </c>
      <c r="N88">
        <v>93</v>
      </c>
      <c r="O88" t="s">
        <v>157</v>
      </c>
      <c r="P88" t="s">
        <v>158</v>
      </c>
      <c r="Q88" t="s">
        <v>246</v>
      </c>
      <c r="R88" t="s">
        <v>321</v>
      </c>
      <c r="S88" t="s">
        <v>2</v>
      </c>
      <c r="T88" t="s">
        <v>2</v>
      </c>
      <c r="U88" t="s">
        <v>224</v>
      </c>
      <c r="V88" t="s">
        <v>160</v>
      </c>
      <c r="W88" t="s">
        <v>161</v>
      </c>
      <c r="X88" t="s">
        <v>2</v>
      </c>
      <c r="Y88" t="s">
        <v>2</v>
      </c>
      <c r="Z88">
        <v>2011</v>
      </c>
      <c r="AA88" t="s">
        <v>164</v>
      </c>
      <c r="AB88" t="s">
        <v>2</v>
      </c>
      <c r="AC88" t="s">
        <v>2</v>
      </c>
      <c r="AD88" t="s">
        <v>2</v>
      </c>
      <c r="AE88" t="s">
        <v>2</v>
      </c>
      <c r="AF88" t="s">
        <v>2</v>
      </c>
      <c r="AG88" t="s">
        <v>165</v>
      </c>
      <c r="AH88" t="s">
        <v>166</v>
      </c>
    </row>
    <row r="89" spans="1:34">
      <c r="A89">
        <v>10012</v>
      </c>
      <c r="B89">
        <v>244744</v>
      </c>
      <c r="C89" t="s">
        <v>149</v>
      </c>
      <c r="D89" t="str">
        <f t="shared" ca="1" si="3"/>
        <v>BQYQYGAKFK</v>
      </c>
      <c r="E89" t="str">
        <f t="shared" ca="1" si="4"/>
        <v>Tmezwyinvjidi</v>
      </c>
      <c r="F89" t="s">
        <v>150</v>
      </c>
      <c r="G89" t="s">
        <v>167</v>
      </c>
      <c r="H89" t="str">
        <f t="shared" ca="1" si="5"/>
        <v>14/3/1994</v>
      </c>
      <c r="I89" t="s">
        <v>152</v>
      </c>
      <c r="J89" t="s">
        <v>153</v>
      </c>
      <c r="K89" t="s">
        <v>518</v>
      </c>
      <c r="L89" t="s">
        <v>519</v>
      </c>
      <c r="M89" t="s">
        <v>520</v>
      </c>
      <c r="N89">
        <v>45</v>
      </c>
      <c r="O89" t="s">
        <v>157</v>
      </c>
      <c r="P89" t="s">
        <v>158</v>
      </c>
      <c r="Q89" t="s">
        <v>194</v>
      </c>
      <c r="R89" t="s">
        <v>248</v>
      </c>
      <c r="S89" t="s">
        <v>2</v>
      </c>
      <c r="T89" t="s">
        <v>196</v>
      </c>
      <c r="U89" t="s">
        <v>200</v>
      </c>
      <c r="V89" t="s">
        <v>160</v>
      </c>
      <c r="W89" t="s">
        <v>182</v>
      </c>
      <c r="X89" t="s">
        <v>2</v>
      </c>
      <c r="Y89" t="s">
        <v>2</v>
      </c>
      <c r="Z89">
        <v>2011</v>
      </c>
      <c r="AA89" t="s">
        <v>164</v>
      </c>
      <c r="AB89" t="s">
        <v>2</v>
      </c>
      <c r="AC89" t="s">
        <v>2</v>
      </c>
      <c r="AD89" t="s">
        <v>2</v>
      </c>
      <c r="AE89" t="s">
        <v>2</v>
      </c>
      <c r="AF89" t="s">
        <v>2</v>
      </c>
      <c r="AG89" t="s">
        <v>174</v>
      </c>
      <c r="AH89" t="s">
        <v>166</v>
      </c>
    </row>
    <row r="90" spans="1:34">
      <c r="A90">
        <v>10012</v>
      </c>
      <c r="B90">
        <v>247652</v>
      </c>
      <c r="C90" t="s">
        <v>149</v>
      </c>
      <c r="D90" t="str">
        <f t="shared" ca="1" si="3"/>
        <v>SCGHNJHSNP</v>
      </c>
      <c r="E90" t="str">
        <f t="shared" ca="1" si="4"/>
        <v>Vjyhyaxpebouz</v>
      </c>
      <c r="F90" t="s">
        <v>150</v>
      </c>
      <c r="G90" t="s">
        <v>167</v>
      </c>
      <c r="H90" t="str">
        <f t="shared" ca="1" si="5"/>
        <v>20/7/1996</v>
      </c>
      <c r="I90" t="s">
        <v>152</v>
      </c>
      <c r="J90" t="s">
        <v>153</v>
      </c>
      <c r="K90" t="s">
        <v>526</v>
      </c>
      <c r="L90" t="s">
        <v>527</v>
      </c>
      <c r="M90" t="s">
        <v>528</v>
      </c>
      <c r="N90">
        <v>93</v>
      </c>
      <c r="O90" t="s">
        <v>157</v>
      </c>
      <c r="P90" t="s">
        <v>158</v>
      </c>
      <c r="Q90" t="s">
        <v>194</v>
      </c>
      <c r="R90" t="s">
        <v>248</v>
      </c>
      <c r="S90" t="s">
        <v>2</v>
      </c>
      <c r="T90" t="s">
        <v>196</v>
      </c>
      <c r="U90" t="s">
        <v>224</v>
      </c>
      <c r="V90" t="s">
        <v>160</v>
      </c>
      <c r="W90" t="s">
        <v>161</v>
      </c>
      <c r="X90" t="s">
        <v>468</v>
      </c>
      <c r="Y90" t="s">
        <v>2</v>
      </c>
      <c r="Z90">
        <v>2011</v>
      </c>
      <c r="AA90" t="s">
        <v>164</v>
      </c>
      <c r="AB90" t="s">
        <v>2</v>
      </c>
      <c r="AC90" t="s">
        <v>2</v>
      </c>
      <c r="AD90" t="s">
        <v>2</v>
      </c>
      <c r="AE90" t="s">
        <v>2</v>
      </c>
      <c r="AF90" t="s">
        <v>2</v>
      </c>
      <c r="AG90" t="s">
        <v>213</v>
      </c>
      <c r="AH90" t="s">
        <v>166</v>
      </c>
    </row>
    <row r="91" spans="1:34">
      <c r="A91">
        <v>10012</v>
      </c>
      <c r="B91">
        <v>247654</v>
      </c>
      <c r="C91" t="s">
        <v>149</v>
      </c>
      <c r="D91" t="str">
        <f t="shared" ca="1" si="3"/>
        <v>GNMWEYGFKM</v>
      </c>
      <c r="E91" t="str">
        <f t="shared" ca="1" si="4"/>
        <v>Wrbugkltbzjcn</v>
      </c>
      <c r="F91" t="s">
        <v>150</v>
      </c>
      <c r="G91" t="s">
        <v>167</v>
      </c>
      <c r="H91" t="str">
        <f t="shared" ca="1" si="5"/>
        <v>5/6/1997</v>
      </c>
      <c r="I91" t="s">
        <v>152</v>
      </c>
      <c r="J91" t="s">
        <v>153</v>
      </c>
      <c r="K91" t="s">
        <v>526</v>
      </c>
      <c r="L91" t="s">
        <v>527</v>
      </c>
      <c r="M91" t="s">
        <v>528</v>
      </c>
      <c r="N91">
        <v>93</v>
      </c>
      <c r="O91" t="s">
        <v>157</v>
      </c>
      <c r="P91" t="s">
        <v>158</v>
      </c>
      <c r="Q91" t="s">
        <v>194</v>
      </c>
      <c r="R91" t="s">
        <v>344</v>
      </c>
      <c r="S91" t="s">
        <v>2</v>
      </c>
      <c r="T91" t="s">
        <v>196</v>
      </c>
      <c r="U91" t="s">
        <v>197</v>
      </c>
      <c r="V91" t="s">
        <v>160</v>
      </c>
      <c r="W91" t="s">
        <v>182</v>
      </c>
      <c r="X91" t="s">
        <v>468</v>
      </c>
      <c r="Y91" t="s">
        <v>2</v>
      </c>
      <c r="Z91">
        <v>2010</v>
      </c>
      <c r="AA91" t="s">
        <v>164</v>
      </c>
      <c r="AB91" t="s">
        <v>2</v>
      </c>
      <c r="AC91" t="s">
        <v>2</v>
      </c>
      <c r="AD91" t="s">
        <v>2</v>
      </c>
      <c r="AE91" t="s">
        <v>2</v>
      </c>
      <c r="AF91" t="s">
        <v>2</v>
      </c>
      <c r="AG91" t="s">
        <v>213</v>
      </c>
      <c r="AH91" t="s">
        <v>190</v>
      </c>
    </row>
    <row r="92" spans="1:34">
      <c r="A92">
        <v>10012</v>
      </c>
      <c r="B92">
        <v>247676</v>
      </c>
      <c r="C92" t="s">
        <v>183</v>
      </c>
      <c r="D92" t="str">
        <f t="shared" ca="1" si="3"/>
        <v>XGVNNNRZSF</v>
      </c>
      <c r="E92" t="str">
        <f t="shared" ca="1" si="4"/>
        <v>Paruwyvbpfsgt</v>
      </c>
      <c r="F92" t="s">
        <v>150</v>
      </c>
      <c r="G92" t="s">
        <v>167</v>
      </c>
      <c r="H92" t="str">
        <f t="shared" ca="1" si="5"/>
        <v>25/4/1997</v>
      </c>
      <c r="I92" t="s">
        <v>152</v>
      </c>
      <c r="J92" t="s">
        <v>153</v>
      </c>
      <c r="K92" t="s">
        <v>526</v>
      </c>
      <c r="L92" t="s">
        <v>527</v>
      </c>
      <c r="M92" t="s">
        <v>528</v>
      </c>
      <c r="N92">
        <v>93</v>
      </c>
      <c r="O92" t="s">
        <v>157</v>
      </c>
      <c r="P92" t="s">
        <v>158</v>
      </c>
      <c r="Q92" t="s">
        <v>246</v>
      </c>
      <c r="R92" t="s">
        <v>252</v>
      </c>
      <c r="S92" t="s">
        <v>2</v>
      </c>
      <c r="T92" t="s">
        <v>2</v>
      </c>
      <c r="U92" t="s">
        <v>224</v>
      </c>
      <c r="V92" t="s">
        <v>160</v>
      </c>
      <c r="W92" t="s">
        <v>161</v>
      </c>
      <c r="X92" t="s">
        <v>2</v>
      </c>
      <c r="Y92" t="s">
        <v>2</v>
      </c>
      <c r="Z92">
        <v>2011</v>
      </c>
      <c r="AA92" t="s">
        <v>164</v>
      </c>
      <c r="AB92" t="s">
        <v>2</v>
      </c>
      <c r="AC92" t="s">
        <v>2</v>
      </c>
      <c r="AD92" t="s">
        <v>2</v>
      </c>
      <c r="AE92" t="s">
        <v>2</v>
      </c>
      <c r="AF92" t="s">
        <v>2</v>
      </c>
      <c r="AG92" t="s">
        <v>165</v>
      </c>
      <c r="AH92" t="s">
        <v>166</v>
      </c>
    </row>
    <row r="93" spans="1:34">
      <c r="A93">
        <v>10012</v>
      </c>
      <c r="B93">
        <v>247677</v>
      </c>
      <c r="C93" t="s">
        <v>149</v>
      </c>
      <c r="D93" t="str">
        <f t="shared" ca="1" si="3"/>
        <v>XSAGJCQQLZ</v>
      </c>
      <c r="E93" t="str">
        <f t="shared" ca="1" si="4"/>
        <v>Lyqeepzxhsegf</v>
      </c>
      <c r="F93" t="s">
        <v>150</v>
      </c>
      <c r="G93" t="s">
        <v>167</v>
      </c>
      <c r="H93" t="str">
        <f t="shared" ca="1" si="5"/>
        <v>12/3/1997</v>
      </c>
      <c r="I93" t="s">
        <v>152</v>
      </c>
      <c r="J93" t="s">
        <v>153</v>
      </c>
      <c r="K93" t="s">
        <v>526</v>
      </c>
      <c r="L93" t="s">
        <v>527</v>
      </c>
      <c r="M93" t="s">
        <v>528</v>
      </c>
      <c r="N93">
        <v>93</v>
      </c>
      <c r="O93" t="s">
        <v>157</v>
      </c>
      <c r="P93" t="s">
        <v>158</v>
      </c>
      <c r="Q93" t="s">
        <v>194</v>
      </c>
      <c r="R93" t="s">
        <v>255</v>
      </c>
      <c r="S93" t="s">
        <v>2</v>
      </c>
      <c r="T93" t="s">
        <v>196</v>
      </c>
      <c r="U93" t="s">
        <v>211</v>
      </c>
      <c r="V93" t="s">
        <v>160</v>
      </c>
      <c r="W93" t="s">
        <v>161</v>
      </c>
      <c r="X93" t="s">
        <v>2</v>
      </c>
      <c r="Y93" t="s">
        <v>2</v>
      </c>
      <c r="Z93">
        <v>2011</v>
      </c>
      <c r="AA93" t="s">
        <v>164</v>
      </c>
      <c r="AB93" t="s">
        <v>2</v>
      </c>
      <c r="AC93" t="s">
        <v>2</v>
      </c>
      <c r="AD93" t="s">
        <v>2</v>
      </c>
      <c r="AE93" t="s">
        <v>2</v>
      </c>
      <c r="AF93" t="s">
        <v>2</v>
      </c>
      <c r="AG93" t="s">
        <v>213</v>
      </c>
      <c r="AH93" t="s">
        <v>190</v>
      </c>
    </row>
    <row r="94" spans="1:34">
      <c r="A94">
        <v>10012</v>
      </c>
      <c r="B94">
        <v>251790</v>
      </c>
      <c r="C94" t="s">
        <v>149</v>
      </c>
      <c r="D94" t="str">
        <f t="shared" ca="1" si="3"/>
        <v>DLYNONMHML</v>
      </c>
      <c r="E94" t="str">
        <f t="shared" ca="1" si="4"/>
        <v>Vkemniawnmbuq</v>
      </c>
      <c r="F94" t="s">
        <v>150</v>
      </c>
      <c r="G94" t="s">
        <v>167</v>
      </c>
      <c r="H94" t="str">
        <f t="shared" ca="1" si="5"/>
        <v>9/3/1997</v>
      </c>
      <c r="I94" t="s">
        <v>152</v>
      </c>
      <c r="J94" t="s">
        <v>153</v>
      </c>
      <c r="K94" t="s">
        <v>532</v>
      </c>
      <c r="L94" t="s">
        <v>533</v>
      </c>
      <c r="M94" t="s">
        <v>332</v>
      </c>
      <c r="N94">
        <v>93</v>
      </c>
      <c r="O94" t="s">
        <v>157</v>
      </c>
      <c r="P94" t="s">
        <v>158</v>
      </c>
      <c r="Q94" t="s">
        <v>194</v>
      </c>
      <c r="R94">
        <v>3</v>
      </c>
      <c r="S94" t="s">
        <v>2</v>
      </c>
      <c r="T94" t="s">
        <v>196</v>
      </c>
      <c r="U94" t="s">
        <v>224</v>
      </c>
      <c r="V94" t="s">
        <v>160</v>
      </c>
      <c r="W94" t="s">
        <v>161</v>
      </c>
      <c r="X94" t="s">
        <v>2</v>
      </c>
      <c r="Y94" t="s">
        <v>2</v>
      </c>
      <c r="Z94">
        <v>2011</v>
      </c>
      <c r="AA94" t="s">
        <v>164</v>
      </c>
      <c r="AB94" t="s">
        <v>2</v>
      </c>
      <c r="AC94" t="s">
        <v>2</v>
      </c>
      <c r="AD94" t="s">
        <v>2</v>
      </c>
      <c r="AE94" t="s">
        <v>2</v>
      </c>
      <c r="AF94" t="s">
        <v>2</v>
      </c>
      <c r="AG94" t="s">
        <v>213</v>
      </c>
      <c r="AH94" t="s">
        <v>166</v>
      </c>
    </row>
    <row r="95" spans="1:34">
      <c r="A95">
        <v>10012</v>
      </c>
      <c r="B95">
        <v>251806</v>
      </c>
      <c r="C95" t="s">
        <v>149</v>
      </c>
      <c r="D95" t="str">
        <f t="shared" ca="1" si="3"/>
        <v>XHEQMRKANE</v>
      </c>
      <c r="E95" t="str">
        <f t="shared" ca="1" si="4"/>
        <v>Qssngjxoxcxbf</v>
      </c>
      <c r="F95" t="s">
        <v>150</v>
      </c>
      <c r="G95" t="s">
        <v>167</v>
      </c>
      <c r="H95" t="str">
        <f t="shared" ca="1" si="5"/>
        <v>28/9/1995</v>
      </c>
      <c r="I95" t="s">
        <v>152</v>
      </c>
      <c r="J95" t="s">
        <v>153</v>
      </c>
      <c r="K95" t="s">
        <v>532</v>
      </c>
      <c r="L95" t="s">
        <v>533</v>
      </c>
      <c r="M95" t="s">
        <v>332</v>
      </c>
      <c r="N95">
        <v>93</v>
      </c>
      <c r="O95" t="s">
        <v>157</v>
      </c>
      <c r="P95" t="s">
        <v>158</v>
      </c>
      <c r="Q95" t="s">
        <v>194</v>
      </c>
      <c r="R95">
        <v>2</v>
      </c>
      <c r="S95" t="s">
        <v>2</v>
      </c>
      <c r="T95" t="s">
        <v>196</v>
      </c>
      <c r="U95" t="s">
        <v>211</v>
      </c>
      <c r="V95" t="s">
        <v>160</v>
      </c>
      <c r="W95" t="s">
        <v>182</v>
      </c>
      <c r="X95" t="s">
        <v>249</v>
      </c>
      <c r="Y95" t="s">
        <v>2</v>
      </c>
      <c r="Z95">
        <v>2011</v>
      </c>
      <c r="AA95" t="s">
        <v>164</v>
      </c>
      <c r="AB95" t="s">
        <v>2</v>
      </c>
      <c r="AC95" t="s">
        <v>2</v>
      </c>
      <c r="AD95" t="s">
        <v>2</v>
      </c>
      <c r="AE95" t="s">
        <v>2</v>
      </c>
      <c r="AF95" t="s">
        <v>2</v>
      </c>
      <c r="AG95" t="s">
        <v>213</v>
      </c>
      <c r="AH95" t="s">
        <v>166</v>
      </c>
    </row>
    <row r="96" spans="1:34">
      <c r="A96">
        <v>10012</v>
      </c>
      <c r="B96">
        <v>251903</v>
      </c>
      <c r="C96" t="s">
        <v>183</v>
      </c>
      <c r="D96" t="str">
        <f t="shared" ca="1" si="3"/>
        <v>GVDQFEVBOM</v>
      </c>
      <c r="E96" t="str">
        <f t="shared" ca="1" si="4"/>
        <v>Ireropknhqxms</v>
      </c>
      <c r="F96" t="s">
        <v>150</v>
      </c>
      <c r="G96" t="s">
        <v>151</v>
      </c>
      <c r="H96" t="str">
        <f t="shared" ca="1" si="5"/>
        <v>8/2/1994</v>
      </c>
      <c r="I96" t="s">
        <v>152</v>
      </c>
      <c r="J96" t="s">
        <v>153</v>
      </c>
      <c r="K96" t="s">
        <v>532</v>
      </c>
      <c r="L96" t="s">
        <v>533</v>
      </c>
      <c r="M96" t="s">
        <v>332</v>
      </c>
      <c r="N96">
        <v>93</v>
      </c>
      <c r="O96" t="s">
        <v>157</v>
      </c>
      <c r="P96" t="s">
        <v>158</v>
      </c>
      <c r="Q96" t="s">
        <v>194</v>
      </c>
      <c r="R96">
        <v>2</v>
      </c>
      <c r="S96" t="s">
        <v>2</v>
      </c>
      <c r="T96" t="s">
        <v>196</v>
      </c>
      <c r="U96" t="s">
        <v>211</v>
      </c>
      <c r="V96" t="s">
        <v>160</v>
      </c>
      <c r="W96" t="s">
        <v>161</v>
      </c>
      <c r="X96" t="s">
        <v>271</v>
      </c>
      <c r="Y96" t="s">
        <v>2</v>
      </c>
      <c r="Z96">
        <v>2011</v>
      </c>
      <c r="AA96" t="s">
        <v>164</v>
      </c>
      <c r="AB96" t="s">
        <v>2</v>
      </c>
      <c r="AC96" t="s">
        <v>2</v>
      </c>
      <c r="AD96" t="s">
        <v>2</v>
      </c>
      <c r="AE96" t="s">
        <v>2</v>
      </c>
      <c r="AF96" t="s">
        <v>2</v>
      </c>
      <c r="AG96" t="s">
        <v>213</v>
      </c>
      <c r="AH96" t="s">
        <v>190</v>
      </c>
    </row>
    <row r="97" spans="1:34">
      <c r="A97">
        <v>10012</v>
      </c>
      <c r="B97">
        <v>252582</v>
      </c>
      <c r="C97" t="s">
        <v>183</v>
      </c>
      <c r="D97" t="str">
        <f t="shared" ca="1" si="3"/>
        <v>FPUWEKRDGD</v>
      </c>
      <c r="E97" t="str">
        <f t="shared" ca="1" si="4"/>
        <v>Ocjihvajkvvwp</v>
      </c>
      <c r="F97" t="s">
        <v>150</v>
      </c>
      <c r="G97" t="s">
        <v>167</v>
      </c>
      <c r="H97" t="str">
        <f t="shared" ca="1" si="5"/>
        <v>22/11/1995</v>
      </c>
      <c r="I97" t="s">
        <v>152</v>
      </c>
      <c r="J97" t="s">
        <v>153</v>
      </c>
      <c r="K97" t="s">
        <v>534</v>
      </c>
      <c r="L97" t="s">
        <v>535</v>
      </c>
      <c r="M97" t="s">
        <v>536</v>
      </c>
      <c r="N97">
        <v>77</v>
      </c>
      <c r="O97" t="s">
        <v>157</v>
      </c>
      <c r="P97" t="s">
        <v>158</v>
      </c>
      <c r="Q97" t="s">
        <v>194</v>
      </c>
      <c r="R97" t="s">
        <v>210</v>
      </c>
      <c r="S97" t="s">
        <v>2</v>
      </c>
      <c r="T97" t="s">
        <v>196</v>
      </c>
      <c r="U97" t="s">
        <v>197</v>
      </c>
      <c r="V97" t="s">
        <v>160</v>
      </c>
      <c r="W97" t="s">
        <v>182</v>
      </c>
      <c r="X97" t="s">
        <v>2</v>
      </c>
      <c r="Y97" t="s">
        <v>2</v>
      </c>
      <c r="Z97">
        <v>2011</v>
      </c>
      <c r="AA97" t="s">
        <v>164</v>
      </c>
      <c r="AB97" t="s">
        <v>2</v>
      </c>
      <c r="AC97" t="s">
        <v>2</v>
      </c>
      <c r="AD97" t="s">
        <v>2</v>
      </c>
      <c r="AE97" t="s">
        <v>2</v>
      </c>
      <c r="AF97" t="s">
        <v>2</v>
      </c>
      <c r="AG97" t="s">
        <v>174</v>
      </c>
      <c r="AH97" t="s">
        <v>175</v>
      </c>
    </row>
    <row r="98" spans="1:34">
      <c r="A98">
        <v>10012</v>
      </c>
      <c r="B98">
        <v>255240</v>
      </c>
      <c r="C98" t="s">
        <v>149</v>
      </c>
      <c r="D98" t="str">
        <f t="shared" ca="1" si="3"/>
        <v>CDHFSKFHXC</v>
      </c>
      <c r="E98" t="str">
        <f t="shared" ca="1" si="4"/>
        <v>Rlzxkbuvfbwej</v>
      </c>
      <c r="F98" t="s">
        <v>150</v>
      </c>
      <c r="G98" t="s">
        <v>167</v>
      </c>
      <c r="H98" t="str">
        <f t="shared" ca="1" si="5"/>
        <v>8/2/1995</v>
      </c>
      <c r="I98" t="s">
        <v>152</v>
      </c>
      <c r="J98" t="s">
        <v>153</v>
      </c>
      <c r="K98" t="s">
        <v>543</v>
      </c>
      <c r="L98" t="s">
        <v>544</v>
      </c>
      <c r="M98" t="s">
        <v>545</v>
      </c>
      <c r="N98">
        <v>92</v>
      </c>
      <c r="O98" t="s">
        <v>157</v>
      </c>
      <c r="P98" t="s">
        <v>158</v>
      </c>
      <c r="Q98" t="s">
        <v>194</v>
      </c>
      <c r="R98" t="s">
        <v>248</v>
      </c>
      <c r="S98" t="s">
        <v>2</v>
      </c>
      <c r="T98" t="s">
        <v>196</v>
      </c>
      <c r="U98" t="s">
        <v>224</v>
      </c>
      <c r="V98" t="s">
        <v>160</v>
      </c>
      <c r="W98" t="s">
        <v>161</v>
      </c>
      <c r="X98" t="s">
        <v>271</v>
      </c>
      <c r="Y98" t="s">
        <v>2</v>
      </c>
      <c r="Z98">
        <v>2011</v>
      </c>
      <c r="AA98" t="s">
        <v>164</v>
      </c>
      <c r="AB98" t="s">
        <v>2</v>
      </c>
      <c r="AC98" t="s">
        <v>2</v>
      </c>
      <c r="AD98" t="s">
        <v>2</v>
      </c>
      <c r="AE98" t="s">
        <v>2</v>
      </c>
      <c r="AF98" t="s">
        <v>2</v>
      </c>
      <c r="AG98" t="s">
        <v>174</v>
      </c>
      <c r="AH98" t="s">
        <v>166</v>
      </c>
    </row>
    <row r="99" spans="1:34">
      <c r="A99">
        <v>10012</v>
      </c>
      <c r="B99">
        <v>259590</v>
      </c>
      <c r="C99" t="s">
        <v>149</v>
      </c>
      <c r="D99" t="str">
        <f t="shared" ca="1" si="3"/>
        <v>PKCMIBFIEH</v>
      </c>
      <c r="E99" t="str">
        <f t="shared" ca="1" si="4"/>
        <v>Suhavsozhpivf</v>
      </c>
      <c r="F99" t="s">
        <v>150</v>
      </c>
      <c r="G99" t="s">
        <v>167</v>
      </c>
      <c r="H99" t="str">
        <f t="shared" ca="1" si="5"/>
        <v>4/7/1996</v>
      </c>
      <c r="I99" t="s">
        <v>152</v>
      </c>
      <c r="J99" t="s">
        <v>153</v>
      </c>
      <c r="K99" t="s">
        <v>551</v>
      </c>
      <c r="L99" t="s">
        <v>552</v>
      </c>
      <c r="M99" t="s">
        <v>553</v>
      </c>
      <c r="N99">
        <v>92</v>
      </c>
      <c r="O99" t="s">
        <v>157</v>
      </c>
      <c r="P99" t="s">
        <v>158</v>
      </c>
      <c r="Q99" t="s">
        <v>171</v>
      </c>
      <c r="R99" t="s">
        <v>328</v>
      </c>
      <c r="S99" t="s">
        <v>2</v>
      </c>
      <c r="T99" t="s">
        <v>2</v>
      </c>
      <c r="U99" t="s">
        <v>251</v>
      </c>
      <c r="V99" t="s">
        <v>160</v>
      </c>
      <c r="W99" t="s">
        <v>161</v>
      </c>
      <c r="X99" t="s">
        <v>162</v>
      </c>
      <c r="Y99" t="s">
        <v>2</v>
      </c>
      <c r="Z99">
        <v>2011</v>
      </c>
      <c r="AA99" t="s">
        <v>164</v>
      </c>
      <c r="AB99" t="s">
        <v>2</v>
      </c>
      <c r="AC99" t="s">
        <v>2</v>
      </c>
      <c r="AD99" t="s">
        <v>2</v>
      </c>
      <c r="AE99" t="s">
        <v>2</v>
      </c>
      <c r="AF99" t="s">
        <v>2</v>
      </c>
      <c r="AG99" t="s">
        <v>165</v>
      </c>
      <c r="AH99" t="s">
        <v>175</v>
      </c>
    </row>
    <row r="100" spans="1:34">
      <c r="A100">
        <v>10012</v>
      </c>
      <c r="B100">
        <v>263234</v>
      </c>
      <c r="C100" t="s">
        <v>149</v>
      </c>
      <c r="D100" t="str">
        <f t="shared" ca="1" si="3"/>
        <v>MSEZEDTZNU</v>
      </c>
      <c r="E100" t="str">
        <f t="shared" ca="1" si="4"/>
        <v>Rfmladfdamyat</v>
      </c>
      <c r="F100" t="s">
        <v>150</v>
      </c>
      <c r="G100" t="s">
        <v>167</v>
      </c>
      <c r="H100" t="str">
        <f t="shared" ca="1" si="5"/>
        <v>21/9/1997</v>
      </c>
      <c r="I100" t="s">
        <v>152</v>
      </c>
      <c r="J100" t="s">
        <v>153</v>
      </c>
      <c r="K100" t="s">
        <v>563</v>
      </c>
      <c r="L100" t="s">
        <v>564</v>
      </c>
      <c r="M100" t="s">
        <v>565</v>
      </c>
      <c r="N100">
        <v>974</v>
      </c>
      <c r="O100" t="s">
        <v>157</v>
      </c>
      <c r="P100" t="s">
        <v>158</v>
      </c>
      <c r="Q100" t="s">
        <v>194</v>
      </c>
      <c r="R100" t="s">
        <v>210</v>
      </c>
      <c r="S100" t="s">
        <v>2</v>
      </c>
      <c r="T100" t="s">
        <v>199</v>
      </c>
      <c r="U100" t="s">
        <v>200</v>
      </c>
      <c r="V100" t="s">
        <v>160</v>
      </c>
      <c r="W100" t="s">
        <v>161</v>
      </c>
      <c r="X100" t="s">
        <v>200</v>
      </c>
      <c r="Y100" t="s">
        <v>2</v>
      </c>
      <c r="Z100">
        <v>2011</v>
      </c>
      <c r="AA100" t="s">
        <v>164</v>
      </c>
      <c r="AB100" t="s">
        <v>2</v>
      </c>
      <c r="AC100" t="s">
        <v>2</v>
      </c>
      <c r="AD100" t="s">
        <v>2</v>
      </c>
      <c r="AE100" t="s">
        <v>2</v>
      </c>
      <c r="AF100" t="s">
        <v>2</v>
      </c>
      <c r="AG100" t="s">
        <v>2</v>
      </c>
      <c r="AH100" t="s">
        <v>2</v>
      </c>
    </row>
    <row r="101" spans="1:34">
      <c r="A101">
        <v>10012</v>
      </c>
      <c r="B101">
        <v>263397</v>
      </c>
      <c r="C101" t="s">
        <v>149</v>
      </c>
      <c r="D101" t="str">
        <f t="shared" ca="1" si="3"/>
        <v>PSXNRQPXJH</v>
      </c>
      <c r="E101" t="str">
        <f t="shared" ca="1" si="4"/>
        <v>Ylmnbdlkrampd</v>
      </c>
      <c r="F101" t="s">
        <v>150</v>
      </c>
      <c r="G101" t="s">
        <v>167</v>
      </c>
      <c r="H101" t="str">
        <f t="shared" ca="1" si="5"/>
        <v>23/3/1996</v>
      </c>
      <c r="I101" t="s">
        <v>152</v>
      </c>
      <c r="J101" t="s">
        <v>153</v>
      </c>
      <c r="K101" t="s">
        <v>566</v>
      </c>
      <c r="L101" t="s">
        <v>567</v>
      </c>
      <c r="M101" t="s">
        <v>568</v>
      </c>
      <c r="N101">
        <v>95</v>
      </c>
      <c r="O101" t="s">
        <v>157</v>
      </c>
      <c r="P101" t="s">
        <v>158</v>
      </c>
      <c r="Q101" t="s">
        <v>194</v>
      </c>
      <c r="R101" t="s">
        <v>198</v>
      </c>
      <c r="S101" t="s">
        <v>2</v>
      </c>
      <c r="T101" t="s">
        <v>199</v>
      </c>
      <c r="U101" t="s">
        <v>200</v>
      </c>
      <c r="V101" t="s">
        <v>160</v>
      </c>
      <c r="W101" t="s">
        <v>161</v>
      </c>
      <c r="X101" t="s">
        <v>200</v>
      </c>
      <c r="Y101" t="s">
        <v>2</v>
      </c>
      <c r="Z101">
        <v>2011</v>
      </c>
      <c r="AA101" t="s">
        <v>164</v>
      </c>
      <c r="AB101" t="s">
        <v>2</v>
      </c>
      <c r="AC101" t="s">
        <v>2</v>
      </c>
      <c r="AD101" t="s">
        <v>2</v>
      </c>
      <c r="AE101" t="s">
        <v>2</v>
      </c>
      <c r="AF101" t="s">
        <v>2</v>
      </c>
      <c r="AG101" t="s">
        <v>165</v>
      </c>
      <c r="AH101" t="s">
        <v>190</v>
      </c>
    </row>
    <row r="102" spans="1:34">
      <c r="A102">
        <v>10012</v>
      </c>
      <c r="B102">
        <v>267403</v>
      </c>
      <c r="C102" t="s">
        <v>149</v>
      </c>
      <c r="D102" t="str">
        <f t="shared" ca="1" si="3"/>
        <v>TDCWUHDFQF</v>
      </c>
      <c r="E102" t="str">
        <f t="shared" ca="1" si="4"/>
        <v>Tuzyjtikbyvkp</v>
      </c>
      <c r="F102" t="s">
        <v>150</v>
      </c>
      <c r="G102" t="s">
        <v>167</v>
      </c>
      <c r="H102" t="str">
        <f t="shared" ca="1" si="5"/>
        <v>28/10/1994</v>
      </c>
      <c r="I102" t="s">
        <v>152</v>
      </c>
      <c r="J102" t="s">
        <v>153</v>
      </c>
      <c r="K102" t="s">
        <v>572</v>
      </c>
      <c r="L102" t="s">
        <v>573</v>
      </c>
      <c r="M102" t="s">
        <v>223</v>
      </c>
      <c r="N102">
        <v>75</v>
      </c>
      <c r="O102" t="s">
        <v>157</v>
      </c>
      <c r="P102" t="s">
        <v>158</v>
      </c>
      <c r="Q102" t="s">
        <v>194</v>
      </c>
      <c r="R102">
        <v>4</v>
      </c>
      <c r="S102" t="s">
        <v>2</v>
      </c>
      <c r="T102" t="s">
        <v>196</v>
      </c>
      <c r="U102" t="s">
        <v>224</v>
      </c>
      <c r="V102" t="s">
        <v>160</v>
      </c>
      <c r="W102" t="s">
        <v>161</v>
      </c>
      <c r="X102" t="s">
        <v>2</v>
      </c>
      <c r="Y102" t="s">
        <v>2</v>
      </c>
      <c r="Z102">
        <v>2011</v>
      </c>
      <c r="AA102" t="s">
        <v>164</v>
      </c>
      <c r="AB102" t="s">
        <v>2</v>
      </c>
      <c r="AC102" t="s">
        <v>2</v>
      </c>
      <c r="AD102" t="s">
        <v>2</v>
      </c>
      <c r="AE102" t="s">
        <v>2</v>
      </c>
      <c r="AF102" t="s">
        <v>2</v>
      </c>
      <c r="AG102" t="s">
        <v>213</v>
      </c>
      <c r="AH102" t="s">
        <v>166</v>
      </c>
    </row>
    <row r="103" spans="1:34">
      <c r="A103">
        <v>10012</v>
      </c>
      <c r="B103">
        <v>267465</v>
      </c>
      <c r="C103" t="s">
        <v>149</v>
      </c>
      <c r="D103" t="str">
        <f t="shared" ca="1" si="3"/>
        <v>ZRYZYMEASK</v>
      </c>
      <c r="E103" t="str">
        <f t="shared" ca="1" si="4"/>
        <v>Hesvbgtenzbyx</v>
      </c>
      <c r="F103" t="s">
        <v>150</v>
      </c>
      <c r="G103" t="s">
        <v>167</v>
      </c>
      <c r="H103" t="str">
        <f t="shared" ca="1" si="5"/>
        <v>14/7/1996</v>
      </c>
      <c r="I103" t="s">
        <v>152</v>
      </c>
      <c r="J103" t="s">
        <v>153</v>
      </c>
      <c r="K103" t="s">
        <v>572</v>
      </c>
      <c r="L103" t="s">
        <v>573</v>
      </c>
      <c r="M103" t="s">
        <v>223</v>
      </c>
      <c r="N103">
        <v>75</v>
      </c>
      <c r="O103" t="s">
        <v>157</v>
      </c>
      <c r="P103" t="s">
        <v>158</v>
      </c>
      <c r="Q103" t="s">
        <v>194</v>
      </c>
      <c r="R103">
        <v>3</v>
      </c>
      <c r="S103" t="s">
        <v>2</v>
      </c>
      <c r="T103" t="s">
        <v>196</v>
      </c>
      <c r="U103" t="s">
        <v>197</v>
      </c>
      <c r="V103" t="s">
        <v>160</v>
      </c>
      <c r="W103" t="s">
        <v>161</v>
      </c>
      <c r="X103" t="s">
        <v>2</v>
      </c>
      <c r="Y103" t="s">
        <v>2</v>
      </c>
      <c r="Z103">
        <v>2011</v>
      </c>
      <c r="AA103" t="s">
        <v>164</v>
      </c>
      <c r="AB103" t="s">
        <v>2</v>
      </c>
      <c r="AC103" t="s">
        <v>2</v>
      </c>
      <c r="AD103" t="s">
        <v>2</v>
      </c>
      <c r="AE103" t="s">
        <v>2</v>
      </c>
      <c r="AF103" t="s">
        <v>2</v>
      </c>
      <c r="AG103" t="s">
        <v>213</v>
      </c>
      <c r="AH103" t="s">
        <v>166</v>
      </c>
    </row>
    <row r="104" spans="1:34">
      <c r="A104">
        <v>10012</v>
      </c>
      <c r="B104">
        <v>268205</v>
      </c>
      <c r="C104" t="s">
        <v>149</v>
      </c>
      <c r="D104" t="str">
        <f t="shared" ca="1" si="3"/>
        <v>QYTFMLBHEE</v>
      </c>
      <c r="E104" t="str">
        <f t="shared" ca="1" si="4"/>
        <v>Tzpakswulqmxb</v>
      </c>
      <c r="F104" t="s">
        <v>150</v>
      </c>
      <c r="G104" t="s">
        <v>167</v>
      </c>
      <c r="H104" t="str">
        <f t="shared" ca="1" si="5"/>
        <v>16/12/1995</v>
      </c>
      <c r="I104" t="s">
        <v>152</v>
      </c>
      <c r="J104" t="s">
        <v>153</v>
      </c>
      <c r="K104" t="s">
        <v>577</v>
      </c>
      <c r="L104" t="s">
        <v>578</v>
      </c>
      <c r="M104" t="s">
        <v>369</v>
      </c>
      <c r="N104">
        <v>93</v>
      </c>
      <c r="O104" t="s">
        <v>157</v>
      </c>
      <c r="P104" t="s">
        <v>158</v>
      </c>
      <c r="Q104" t="s">
        <v>179</v>
      </c>
      <c r="R104" t="s">
        <v>579</v>
      </c>
      <c r="S104" t="s">
        <v>2</v>
      </c>
      <c r="T104" t="s">
        <v>2</v>
      </c>
      <c r="U104" t="s">
        <v>181</v>
      </c>
      <c r="V104" t="s">
        <v>160</v>
      </c>
      <c r="W104" t="s">
        <v>182</v>
      </c>
      <c r="X104" t="s">
        <v>2</v>
      </c>
      <c r="Y104" t="s">
        <v>2</v>
      </c>
      <c r="Z104">
        <v>2011</v>
      </c>
      <c r="AA104" t="s">
        <v>164</v>
      </c>
      <c r="AB104" t="s">
        <v>2</v>
      </c>
      <c r="AC104" t="s">
        <v>2</v>
      </c>
      <c r="AD104" t="s">
        <v>2</v>
      </c>
      <c r="AE104" t="s">
        <v>2</v>
      </c>
      <c r="AF104" t="s">
        <v>2</v>
      </c>
      <c r="AG104" t="s">
        <v>165</v>
      </c>
      <c r="AH104" t="s">
        <v>166</v>
      </c>
    </row>
    <row r="105" spans="1:34">
      <c r="A105">
        <v>10012</v>
      </c>
      <c r="B105">
        <v>268211</v>
      </c>
      <c r="C105" t="s">
        <v>149</v>
      </c>
      <c r="D105" t="str">
        <f t="shared" ca="1" si="3"/>
        <v>BZOZIRQSRV</v>
      </c>
      <c r="E105" t="str">
        <f t="shared" ca="1" si="4"/>
        <v>Ygrdaexifwzjm</v>
      </c>
      <c r="F105" t="s">
        <v>150</v>
      </c>
      <c r="G105" t="s">
        <v>167</v>
      </c>
      <c r="H105" t="str">
        <f t="shared" ca="1" si="5"/>
        <v>27/4/1995</v>
      </c>
      <c r="I105" t="s">
        <v>152</v>
      </c>
      <c r="J105" t="s">
        <v>153</v>
      </c>
      <c r="K105" t="s">
        <v>577</v>
      </c>
      <c r="L105" t="s">
        <v>578</v>
      </c>
      <c r="M105" t="s">
        <v>369</v>
      </c>
      <c r="N105">
        <v>93</v>
      </c>
      <c r="O105" t="s">
        <v>157</v>
      </c>
      <c r="P105" t="s">
        <v>158</v>
      </c>
      <c r="Q105" t="s">
        <v>194</v>
      </c>
      <c r="R105" t="s">
        <v>198</v>
      </c>
      <c r="S105" t="s">
        <v>2</v>
      </c>
      <c r="T105" t="s">
        <v>196</v>
      </c>
      <c r="U105" t="s">
        <v>197</v>
      </c>
      <c r="V105" t="s">
        <v>160</v>
      </c>
      <c r="W105" t="s">
        <v>161</v>
      </c>
      <c r="X105" t="s">
        <v>2</v>
      </c>
      <c r="Y105" t="s">
        <v>2</v>
      </c>
      <c r="Z105">
        <v>2011</v>
      </c>
      <c r="AA105" t="s">
        <v>164</v>
      </c>
      <c r="AB105" t="s">
        <v>2</v>
      </c>
      <c r="AC105" t="s">
        <v>2</v>
      </c>
      <c r="AD105" t="s">
        <v>2</v>
      </c>
      <c r="AE105" t="s">
        <v>2</v>
      </c>
      <c r="AF105" t="s">
        <v>2</v>
      </c>
      <c r="AG105" t="s">
        <v>174</v>
      </c>
      <c r="AH105" t="s">
        <v>232</v>
      </c>
    </row>
    <row r="106" spans="1:34">
      <c r="A106">
        <v>10012</v>
      </c>
      <c r="B106">
        <v>268227</v>
      </c>
      <c r="C106" t="s">
        <v>183</v>
      </c>
      <c r="D106" t="str">
        <f t="shared" ca="1" si="3"/>
        <v>ALSCZOZFUN</v>
      </c>
      <c r="E106" t="str">
        <f t="shared" ca="1" si="4"/>
        <v>Psgmbdstoxuoe</v>
      </c>
      <c r="F106" t="s">
        <v>150</v>
      </c>
      <c r="G106" t="s">
        <v>167</v>
      </c>
      <c r="H106" t="str">
        <f t="shared" ca="1" si="5"/>
        <v>21/7/1994</v>
      </c>
      <c r="I106" t="s">
        <v>152</v>
      </c>
      <c r="J106" t="s">
        <v>153</v>
      </c>
      <c r="K106" t="s">
        <v>577</v>
      </c>
      <c r="L106" t="s">
        <v>578</v>
      </c>
      <c r="M106" t="s">
        <v>369</v>
      </c>
      <c r="N106">
        <v>93</v>
      </c>
      <c r="O106" t="s">
        <v>157</v>
      </c>
      <c r="P106" t="s">
        <v>158</v>
      </c>
      <c r="Q106" t="s">
        <v>194</v>
      </c>
      <c r="R106" t="s">
        <v>210</v>
      </c>
      <c r="S106" t="s">
        <v>2</v>
      </c>
      <c r="T106" t="s">
        <v>196</v>
      </c>
      <c r="U106" t="s">
        <v>224</v>
      </c>
      <c r="V106" t="s">
        <v>160</v>
      </c>
      <c r="W106" t="s">
        <v>182</v>
      </c>
      <c r="X106" t="s">
        <v>249</v>
      </c>
      <c r="Y106" t="s">
        <v>2</v>
      </c>
      <c r="Z106">
        <v>2011</v>
      </c>
      <c r="AA106" t="s">
        <v>164</v>
      </c>
      <c r="AB106" t="s">
        <v>2</v>
      </c>
      <c r="AC106" t="s">
        <v>2</v>
      </c>
      <c r="AD106" t="s">
        <v>2</v>
      </c>
      <c r="AE106" t="s">
        <v>2</v>
      </c>
      <c r="AF106" t="s">
        <v>2</v>
      </c>
      <c r="AG106" t="s">
        <v>174</v>
      </c>
      <c r="AH106" t="s">
        <v>190</v>
      </c>
    </row>
    <row r="107" spans="1:34">
      <c r="A107">
        <v>10012</v>
      </c>
      <c r="B107">
        <v>268244</v>
      </c>
      <c r="C107" t="s">
        <v>149</v>
      </c>
      <c r="D107" t="str">
        <f t="shared" ca="1" si="3"/>
        <v>KECWWYXSYK</v>
      </c>
      <c r="E107" t="str">
        <f t="shared" ca="1" si="4"/>
        <v>Lwxrdscnfntbe</v>
      </c>
      <c r="F107" t="s">
        <v>150</v>
      </c>
      <c r="G107" t="s">
        <v>167</v>
      </c>
      <c r="H107" t="str">
        <f t="shared" ca="1" si="5"/>
        <v>11/11/1995</v>
      </c>
      <c r="I107" t="s">
        <v>152</v>
      </c>
      <c r="J107" t="s">
        <v>153</v>
      </c>
      <c r="K107" t="s">
        <v>577</v>
      </c>
      <c r="L107" t="s">
        <v>578</v>
      </c>
      <c r="M107" t="s">
        <v>369</v>
      </c>
      <c r="N107">
        <v>93</v>
      </c>
      <c r="O107" t="s">
        <v>157</v>
      </c>
      <c r="P107" t="s">
        <v>158</v>
      </c>
      <c r="Q107" t="s">
        <v>194</v>
      </c>
      <c r="R107" t="s">
        <v>198</v>
      </c>
      <c r="S107" t="s">
        <v>2</v>
      </c>
      <c r="T107" t="s">
        <v>196</v>
      </c>
      <c r="U107" t="s">
        <v>224</v>
      </c>
      <c r="V107" t="s">
        <v>160</v>
      </c>
      <c r="W107" t="s">
        <v>161</v>
      </c>
      <c r="X107" t="s">
        <v>249</v>
      </c>
      <c r="Y107" t="s">
        <v>357</v>
      </c>
      <c r="Z107">
        <v>2011</v>
      </c>
      <c r="AA107" t="s">
        <v>164</v>
      </c>
      <c r="AB107" t="s">
        <v>2</v>
      </c>
      <c r="AC107" t="s">
        <v>2</v>
      </c>
      <c r="AD107" t="s">
        <v>2</v>
      </c>
      <c r="AE107" t="s">
        <v>2</v>
      </c>
      <c r="AF107" t="s">
        <v>2</v>
      </c>
      <c r="AG107" t="s">
        <v>174</v>
      </c>
      <c r="AH107" t="s">
        <v>232</v>
      </c>
    </row>
    <row r="108" spans="1:34">
      <c r="A108">
        <v>10012</v>
      </c>
      <c r="B108">
        <v>268346</v>
      </c>
      <c r="C108" t="s">
        <v>149</v>
      </c>
      <c r="D108" t="str">
        <f t="shared" ca="1" si="3"/>
        <v>OUPAWMKMWT</v>
      </c>
      <c r="E108" t="str">
        <f t="shared" ca="1" si="4"/>
        <v>Ggxunzaawijbg</v>
      </c>
      <c r="F108" t="s">
        <v>150</v>
      </c>
      <c r="G108" t="s">
        <v>167</v>
      </c>
      <c r="H108" t="str">
        <f t="shared" ca="1" si="5"/>
        <v>28/11/1996</v>
      </c>
      <c r="I108" t="s">
        <v>152</v>
      </c>
      <c r="J108" t="s">
        <v>153</v>
      </c>
      <c r="K108" t="s">
        <v>577</v>
      </c>
      <c r="L108" t="s">
        <v>578</v>
      </c>
      <c r="M108" t="s">
        <v>369</v>
      </c>
      <c r="N108">
        <v>93</v>
      </c>
      <c r="O108" t="s">
        <v>157</v>
      </c>
      <c r="P108" t="s">
        <v>158</v>
      </c>
      <c r="Q108" t="s">
        <v>179</v>
      </c>
      <c r="R108" t="s">
        <v>579</v>
      </c>
      <c r="S108" t="s">
        <v>2</v>
      </c>
      <c r="T108" t="s">
        <v>2</v>
      </c>
      <c r="U108" t="s">
        <v>181</v>
      </c>
      <c r="V108" t="s">
        <v>160</v>
      </c>
      <c r="W108" t="s">
        <v>182</v>
      </c>
      <c r="X108" t="s">
        <v>2</v>
      </c>
      <c r="Y108" t="s">
        <v>2</v>
      </c>
      <c r="Z108">
        <v>2011</v>
      </c>
      <c r="AA108" t="s">
        <v>164</v>
      </c>
      <c r="AB108" t="s">
        <v>2</v>
      </c>
      <c r="AC108" t="s">
        <v>2</v>
      </c>
      <c r="AD108" t="s">
        <v>2</v>
      </c>
      <c r="AE108" t="s">
        <v>2</v>
      </c>
      <c r="AF108" t="s">
        <v>2</v>
      </c>
      <c r="AG108" t="s">
        <v>165</v>
      </c>
      <c r="AH108" t="s">
        <v>166</v>
      </c>
    </row>
    <row r="109" spans="1:34">
      <c r="A109">
        <v>10012</v>
      </c>
      <c r="B109">
        <v>268391</v>
      </c>
      <c r="C109" t="s">
        <v>149</v>
      </c>
      <c r="D109" t="str">
        <f t="shared" ca="1" si="3"/>
        <v>XVZAHCTUIJ</v>
      </c>
      <c r="E109" t="str">
        <f t="shared" ca="1" si="4"/>
        <v>Nvfuyzyierguo</v>
      </c>
      <c r="F109" t="s">
        <v>150</v>
      </c>
      <c r="G109" t="s">
        <v>167</v>
      </c>
      <c r="H109" t="str">
        <f t="shared" ca="1" si="5"/>
        <v>23/5/1997</v>
      </c>
      <c r="I109" t="s">
        <v>152</v>
      </c>
      <c r="J109" t="s">
        <v>153</v>
      </c>
      <c r="K109" t="s">
        <v>577</v>
      </c>
      <c r="L109" t="s">
        <v>578</v>
      </c>
      <c r="M109" t="s">
        <v>369</v>
      </c>
      <c r="N109">
        <v>93</v>
      </c>
      <c r="O109" t="s">
        <v>157</v>
      </c>
      <c r="P109" t="s">
        <v>158</v>
      </c>
      <c r="Q109" t="s">
        <v>194</v>
      </c>
      <c r="R109" t="s">
        <v>210</v>
      </c>
      <c r="S109" t="s">
        <v>2</v>
      </c>
      <c r="T109" t="s">
        <v>196</v>
      </c>
      <c r="U109" t="s">
        <v>211</v>
      </c>
      <c r="V109" t="s">
        <v>160</v>
      </c>
      <c r="W109" t="s">
        <v>182</v>
      </c>
      <c r="X109" t="s">
        <v>293</v>
      </c>
      <c r="Y109" t="s">
        <v>2</v>
      </c>
      <c r="Z109">
        <v>2011</v>
      </c>
      <c r="AA109" t="s">
        <v>164</v>
      </c>
      <c r="AB109" t="s">
        <v>2</v>
      </c>
      <c r="AC109" t="s">
        <v>2</v>
      </c>
      <c r="AD109" t="s">
        <v>2</v>
      </c>
      <c r="AE109" t="s">
        <v>2</v>
      </c>
      <c r="AF109" t="s">
        <v>2</v>
      </c>
      <c r="AG109" t="s">
        <v>174</v>
      </c>
      <c r="AH109" t="s">
        <v>232</v>
      </c>
    </row>
    <row r="110" spans="1:34">
      <c r="A110">
        <v>10012</v>
      </c>
      <c r="B110">
        <v>268393</v>
      </c>
      <c r="C110" t="s">
        <v>149</v>
      </c>
      <c r="D110" t="str">
        <f t="shared" ca="1" si="3"/>
        <v>OWFBNCHIGN</v>
      </c>
      <c r="E110" t="str">
        <f t="shared" ca="1" si="4"/>
        <v>Raterqgonrgtj</v>
      </c>
      <c r="F110" t="s">
        <v>150</v>
      </c>
      <c r="G110" t="s">
        <v>167</v>
      </c>
      <c r="H110" t="str">
        <f t="shared" ca="1" si="5"/>
        <v>23/2/1996</v>
      </c>
      <c r="I110" t="s">
        <v>152</v>
      </c>
      <c r="J110" t="s">
        <v>153</v>
      </c>
      <c r="K110" t="s">
        <v>577</v>
      </c>
      <c r="L110" t="s">
        <v>578</v>
      </c>
      <c r="M110" t="s">
        <v>369</v>
      </c>
      <c r="N110">
        <v>93</v>
      </c>
      <c r="O110" t="s">
        <v>157</v>
      </c>
      <c r="P110" t="s">
        <v>158</v>
      </c>
      <c r="Q110" t="s">
        <v>179</v>
      </c>
      <c r="R110" t="s">
        <v>579</v>
      </c>
      <c r="S110" t="s">
        <v>2</v>
      </c>
      <c r="T110" t="s">
        <v>2</v>
      </c>
      <c r="U110" t="s">
        <v>181</v>
      </c>
      <c r="V110" t="s">
        <v>160</v>
      </c>
      <c r="W110" t="s">
        <v>161</v>
      </c>
      <c r="X110" t="s">
        <v>2</v>
      </c>
      <c r="Y110" t="s">
        <v>2</v>
      </c>
      <c r="Z110">
        <v>2011</v>
      </c>
      <c r="AA110" t="s">
        <v>164</v>
      </c>
      <c r="AB110" t="s">
        <v>2</v>
      </c>
      <c r="AC110" t="s">
        <v>2</v>
      </c>
      <c r="AD110" t="s">
        <v>2</v>
      </c>
      <c r="AE110" t="s">
        <v>2</v>
      </c>
      <c r="AF110" t="s">
        <v>2</v>
      </c>
      <c r="AG110" t="s">
        <v>165</v>
      </c>
      <c r="AH110" t="s">
        <v>166</v>
      </c>
    </row>
    <row r="111" spans="1:34">
      <c r="A111">
        <v>10012</v>
      </c>
      <c r="B111">
        <v>268402</v>
      </c>
      <c r="C111" t="s">
        <v>149</v>
      </c>
      <c r="D111" t="str">
        <f t="shared" ca="1" si="3"/>
        <v>IVQFFICXOA</v>
      </c>
      <c r="E111" t="str">
        <f t="shared" ca="1" si="4"/>
        <v>Xaiwseksayrtk</v>
      </c>
      <c r="F111" t="s">
        <v>150</v>
      </c>
      <c r="G111" t="s">
        <v>167</v>
      </c>
      <c r="H111" t="str">
        <f t="shared" ca="1" si="5"/>
        <v>25/9/1995</v>
      </c>
      <c r="I111" t="s">
        <v>152</v>
      </c>
      <c r="J111" t="s">
        <v>153</v>
      </c>
      <c r="K111" t="s">
        <v>577</v>
      </c>
      <c r="L111" t="s">
        <v>578</v>
      </c>
      <c r="M111" t="s">
        <v>369</v>
      </c>
      <c r="N111">
        <v>93</v>
      </c>
      <c r="O111" t="s">
        <v>157</v>
      </c>
      <c r="P111" t="s">
        <v>158</v>
      </c>
      <c r="Q111" t="s">
        <v>179</v>
      </c>
      <c r="R111" t="s">
        <v>579</v>
      </c>
      <c r="S111" t="s">
        <v>2</v>
      </c>
      <c r="T111" t="s">
        <v>2</v>
      </c>
      <c r="U111" t="s">
        <v>181</v>
      </c>
      <c r="V111" t="s">
        <v>160</v>
      </c>
      <c r="W111" t="s">
        <v>161</v>
      </c>
      <c r="X111" t="s">
        <v>2</v>
      </c>
      <c r="Y111" t="s">
        <v>2</v>
      </c>
      <c r="Z111">
        <v>2011</v>
      </c>
      <c r="AA111" t="s">
        <v>164</v>
      </c>
      <c r="AB111" t="s">
        <v>2</v>
      </c>
      <c r="AC111" t="s">
        <v>2</v>
      </c>
      <c r="AD111" t="s">
        <v>2</v>
      </c>
      <c r="AE111" t="s">
        <v>2</v>
      </c>
      <c r="AF111" t="s">
        <v>2</v>
      </c>
      <c r="AG111" t="s">
        <v>165</v>
      </c>
      <c r="AH111" t="s">
        <v>190</v>
      </c>
    </row>
    <row r="112" spans="1:34">
      <c r="A112">
        <v>10012</v>
      </c>
      <c r="B112">
        <v>268416</v>
      </c>
      <c r="C112" t="s">
        <v>149</v>
      </c>
      <c r="D112" t="str">
        <f t="shared" ca="1" si="3"/>
        <v>APQWOLOFLL</v>
      </c>
      <c r="E112" t="str">
        <f t="shared" ca="1" si="4"/>
        <v>Pitssuwhttqcq</v>
      </c>
      <c r="F112" t="s">
        <v>150</v>
      </c>
      <c r="G112" t="s">
        <v>167</v>
      </c>
      <c r="H112" t="str">
        <f t="shared" ca="1" si="5"/>
        <v>5/3/1996</v>
      </c>
      <c r="I112" t="s">
        <v>152</v>
      </c>
      <c r="J112" t="s">
        <v>153</v>
      </c>
      <c r="K112" t="s">
        <v>577</v>
      </c>
      <c r="L112" t="s">
        <v>578</v>
      </c>
      <c r="M112" t="s">
        <v>369</v>
      </c>
      <c r="N112">
        <v>93</v>
      </c>
      <c r="O112" t="s">
        <v>157</v>
      </c>
      <c r="P112" t="s">
        <v>158</v>
      </c>
      <c r="Q112" t="s">
        <v>194</v>
      </c>
      <c r="R112" t="s">
        <v>198</v>
      </c>
      <c r="S112" t="s">
        <v>2</v>
      </c>
      <c r="T112" t="s">
        <v>196</v>
      </c>
      <c r="U112" t="s">
        <v>224</v>
      </c>
      <c r="V112" t="s">
        <v>160</v>
      </c>
      <c r="W112" t="s">
        <v>161</v>
      </c>
      <c r="X112" t="s">
        <v>249</v>
      </c>
      <c r="Y112" t="s">
        <v>2</v>
      </c>
      <c r="Z112">
        <v>2011</v>
      </c>
      <c r="AA112" t="s">
        <v>164</v>
      </c>
      <c r="AB112" t="s">
        <v>2</v>
      </c>
      <c r="AC112" t="s">
        <v>2</v>
      </c>
      <c r="AD112" t="s">
        <v>2</v>
      </c>
      <c r="AE112" t="s">
        <v>2</v>
      </c>
      <c r="AF112" t="s">
        <v>2</v>
      </c>
      <c r="AG112" t="s">
        <v>174</v>
      </c>
      <c r="AH112" t="s">
        <v>232</v>
      </c>
    </row>
    <row r="113" spans="1:34">
      <c r="A113">
        <v>10012</v>
      </c>
      <c r="B113">
        <v>269076</v>
      </c>
      <c r="C113" t="s">
        <v>149</v>
      </c>
      <c r="D113" t="str">
        <f t="shared" ca="1" si="3"/>
        <v>FRNTESTNJB</v>
      </c>
      <c r="E113" t="str">
        <f t="shared" ca="1" si="4"/>
        <v>Fpqwknmzucvsp</v>
      </c>
      <c r="F113" t="s">
        <v>150</v>
      </c>
      <c r="G113" t="s">
        <v>151</v>
      </c>
      <c r="H113" t="str">
        <f t="shared" ca="1" si="5"/>
        <v>14/12/1997</v>
      </c>
      <c r="I113" t="s">
        <v>152</v>
      </c>
      <c r="J113" t="s">
        <v>153</v>
      </c>
      <c r="K113" t="s">
        <v>580</v>
      </c>
      <c r="L113" t="s">
        <v>581</v>
      </c>
      <c r="M113" t="s">
        <v>582</v>
      </c>
      <c r="N113">
        <v>95</v>
      </c>
      <c r="O113" t="s">
        <v>157</v>
      </c>
      <c r="P113" t="s">
        <v>158</v>
      </c>
      <c r="Q113" t="s">
        <v>179</v>
      </c>
      <c r="R113" t="s">
        <v>584</v>
      </c>
      <c r="S113" t="s">
        <v>2</v>
      </c>
      <c r="T113" t="s">
        <v>2</v>
      </c>
      <c r="U113" t="s">
        <v>181</v>
      </c>
      <c r="V113" t="s">
        <v>160</v>
      </c>
      <c r="W113" t="s">
        <v>161</v>
      </c>
      <c r="X113" t="s">
        <v>2</v>
      </c>
      <c r="Y113" t="s">
        <v>2</v>
      </c>
      <c r="Z113">
        <v>2010</v>
      </c>
      <c r="AA113" t="s">
        <v>164</v>
      </c>
      <c r="AB113" t="s">
        <v>2</v>
      </c>
      <c r="AC113" t="s">
        <v>2</v>
      </c>
      <c r="AD113" t="s">
        <v>2</v>
      </c>
      <c r="AE113" t="s">
        <v>2</v>
      </c>
      <c r="AF113" t="s">
        <v>2</v>
      </c>
      <c r="AG113" t="s">
        <v>284</v>
      </c>
      <c r="AH113" t="s">
        <v>175</v>
      </c>
    </row>
    <row r="114" spans="1:34">
      <c r="A114">
        <v>10012</v>
      </c>
      <c r="B114">
        <v>269103</v>
      </c>
      <c r="C114" t="s">
        <v>149</v>
      </c>
      <c r="D114" t="str">
        <f t="shared" ca="1" si="3"/>
        <v>JJFLGIZMFV</v>
      </c>
      <c r="E114" t="str">
        <f t="shared" ca="1" si="4"/>
        <v>Vtxaxqnoufoyj</v>
      </c>
      <c r="F114" t="s">
        <v>150</v>
      </c>
      <c r="G114" t="s">
        <v>167</v>
      </c>
      <c r="H114" t="str">
        <f t="shared" ca="1" si="5"/>
        <v>15/3/1997</v>
      </c>
      <c r="I114" t="s">
        <v>152</v>
      </c>
      <c r="J114" t="s">
        <v>153</v>
      </c>
      <c r="K114" t="s">
        <v>580</v>
      </c>
      <c r="L114" t="s">
        <v>581</v>
      </c>
      <c r="M114" t="s">
        <v>582</v>
      </c>
      <c r="N114">
        <v>95</v>
      </c>
      <c r="O114" t="s">
        <v>157</v>
      </c>
      <c r="P114" t="s">
        <v>158</v>
      </c>
      <c r="Q114" t="s">
        <v>194</v>
      </c>
      <c r="R114" t="s">
        <v>220</v>
      </c>
      <c r="S114" t="s">
        <v>2</v>
      </c>
      <c r="T114" t="s">
        <v>196</v>
      </c>
      <c r="U114" t="s">
        <v>197</v>
      </c>
      <c r="V114" t="s">
        <v>160</v>
      </c>
      <c r="W114" t="s">
        <v>161</v>
      </c>
      <c r="X114" t="s">
        <v>2</v>
      </c>
      <c r="Y114" t="s">
        <v>2</v>
      </c>
      <c r="Z114">
        <v>2010</v>
      </c>
      <c r="AA114" t="s">
        <v>164</v>
      </c>
      <c r="AB114" t="s">
        <v>2</v>
      </c>
      <c r="AC114" t="s">
        <v>2</v>
      </c>
      <c r="AD114" t="s">
        <v>2</v>
      </c>
      <c r="AE114" t="s">
        <v>2</v>
      </c>
      <c r="AF114" t="s">
        <v>2</v>
      </c>
      <c r="AG114" t="s">
        <v>165</v>
      </c>
      <c r="AH114" t="s">
        <v>166</v>
      </c>
    </row>
    <row r="115" spans="1:34">
      <c r="A115">
        <v>10012</v>
      </c>
      <c r="B115">
        <v>269129</v>
      </c>
      <c r="C115" t="s">
        <v>149</v>
      </c>
      <c r="D115" t="str">
        <f t="shared" ca="1" si="3"/>
        <v>TYZDLONBJO</v>
      </c>
      <c r="E115" t="str">
        <f t="shared" ca="1" si="4"/>
        <v>Ejgcagubugjvs</v>
      </c>
      <c r="F115" t="s">
        <v>150</v>
      </c>
      <c r="G115" t="s">
        <v>167</v>
      </c>
      <c r="H115" t="str">
        <f t="shared" ca="1" si="5"/>
        <v>8/5/1994</v>
      </c>
      <c r="I115" t="s">
        <v>152</v>
      </c>
      <c r="J115" t="s">
        <v>153</v>
      </c>
      <c r="K115" t="s">
        <v>580</v>
      </c>
      <c r="L115" t="s">
        <v>581</v>
      </c>
      <c r="M115" t="s">
        <v>582</v>
      </c>
      <c r="N115">
        <v>95</v>
      </c>
      <c r="O115" t="s">
        <v>157</v>
      </c>
      <c r="P115" t="s">
        <v>158</v>
      </c>
      <c r="Q115" t="s">
        <v>179</v>
      </c>
      <c r="R115" t="s">
        <v>584</v>
      </c>
      <c r="S115" t="s">
        <v>2</v>
      </c>
      <c r="T115" t="s">
        <v>2</v>
      </c>
      <c r="U115" t="s">
        <v>181</v>
      </c>
      <c r="V115" t="s">
        <v>160</v>
      </c>
      <c r="W115" t="s">
        <v>161</v>
      </c>
      <c r="X115" t="s">
        <v>2</v>
      </c>
      <c r="Y115" t="s">
        <v>2</v>
      </c>
      <c r="Z115">
        <v>2010</v>
      </c>
      <c r="AA115" t="s">
        <v>164</v>
      </c>
      <c r="AB115" t="s">
        <v>2</v>
      </c>
      <c r="AC115" t="s">
        <v>2</v>
      </c>
      <c r="AD115" t="s">
        <v>2</v>
      </c>
      <c r="AE115" t="s">
        <v>2</v>
      </c>
      <c r="AF115" t="s">
        <v>2</v>
      </c>
      <c r="AG115" t="s">
        <v>284</v>
      </c>
      <c r="AH115" t="s">
        <v>175</v>
      </c>
    </row>
    <row r="116" spans="1:34">
      <c r="A116">
        <v>10012</v>
      </c>
      <c r="B116">
        <v>269303</v>
      </c>
      <c r="C116" t="s">
        <v>149</v>
      </c>
      <c r="D116" t="str">
        <f t="shared" ca="1" si="3"/>
        <v>IQKMCVEVWN</v>
      </c>
      <c r="E116" t="str">
        <f t="shared" ca="1" si="4"/>
        <v>Zjlscnhodsyyl</v>
      </c>
      <c r="F116" t="s">
        <v>150</v>
      </c>
      <c r="G116" t="s">
        <v>167</v>
      </c>
      <c r="H116" t="str">
        <f t="shared" ca="1" si="5"/>
        <v>15/10/1997</v>
      </c>
      <c r="I116" t="s">
        <v>152</v>
      </c>
      <c r="J116" t="s">
        <v>153</v>
      </c>
      <c r="K116" t="s">
        <v>580</v>
      </c>
      <c r="L116" t="s">
        <v>581</v>
      </c>
      <c r="M116" t="s">
        <v>582</v>
      </c>
      <c r="N116">
        <v>95</v>
      </c>
      <c r="O116" t="s">
        <v>157</v>
      </c>
      <c r="P116" t="s">
        <v>158</v>
      </c>
      <c r="Q116" t="s">
        <v>179</v>
      </c>
      <c r="R116" t="s">
        <v>587</v>
      </c>
      <c r="S116" t="s">
        <v>2</v>
      </c>
      <c r="T116" t="s">
        <v>2</v>
      </c>
      <c r="U116" t="s">
        <v>296</v>
      </c>
      <c r="V116" t="s">
        <v>160</v>
      </c>
      <c r="W116" t="s">
        <v>161</v>
      </c>
      <c r="X116" t="s">
        <v>2</v>
      </c>
      <c r="Y116" t="s">
        <v>2</v>
      </c>
      <c r="Z116">
        <v>2011</v>
      </c>
      <c r="AA116" t="s">
        <v>164</v>
      </c>
      <c r="AB116" t="s">
        <v>2</v>
      </c>
      <c r="AC116" t="s">
        <v>2</v>
      </c>
      <c r="AD116" t="s">
        <v>2</v>
      </c>
      <c r="AE116" t="s">
        <v>2</v>
      </c>
      <c r="AF116" t="s">
        <v>2</v>
      </c>
      <c r="AG116" t="s">
        <v>174</v>
      </c>
      <c r="AH116" t="s">
        <v>175</v>
      </c>
    </row>
    <row r="117" spans="1:34">
      <c r="A117">
        <v>10012</v>
      </c>
      <c r="B117">
        <v>269440</v>
      </c>
      <c r="C117" t="s">
        <v>183</v>
      </c>
      <c r="D117" t="str">
        <f t="shared" ca="1" si="3"/>
        <v>CKMOQZWOMK</v>
      </c>
      <c r="E117" t="str">
        <f t="shared" ca="1" si="4"/>
        <v>Wubtvctgtvzhs</v>
      </c>
      <c r="F117" t="s">
        <v>150</v>
      </c>
      <c r="G117" t="s">
        <v>167</v>
      </c>
      <c r="H117" t="str">
        <f t="shared" ca="1" si="5"/>
        <v>13/1/1996</v>
      </c>
      <c r="I117" t="s">
        <v>152</v>
      </c>
      <c r="J117" t="s">
        <v>153</v>
      </c>
      <c r="K117" t="s">
        <v>580</v>
      </c>
      <c r="L117" t="s">
        <v>581</v>
      </c>
      <c r="M117" t="s">
        <v>582</v>
      </c>
      <c r="N117">
        <v>95</v>
      </c>
      <c r="O117" t="s">
        <v>157</v>
      </c>
      <c r="P117" t="s">
        <v>158</v>
      </c>
      <c r="Q117" t="s">
        <v>246</v>
      </c>
      <c r="R117" t="s">
        <v>588</v>
      </c>
      <c r="S117" t="s">
        <v>2</v>
      </c>
      <c r="T117" t="s">
        <v>2</v>
      </c>
      <c r="U117" t="s">
        <v>224</v>
      </c>
      <c r="V117" t="s">
        <v>160</v>
      </c>
      <c r="W117" t="s">
        <v>161</v>
      </c>
      <c r="X117" t="s">
        <v>2</v>
      </c>
      <c r="Y117" t="s">
        <v>2</v>
      </c>
      <c r="Z117">
        <v>2011</v>
      </c>
      <c r="AA117" t="s">
        <v>164</v>
      </c>
      <c r="AB117" t="s">
        <v>2</v>
      </c>
      <c r="AC117" t="s">
        <v>2</v>
      </c>
      <c r="AD117" t="s">
        <v>2</v>
      </c>
      <c r="AE117" t="s">
        <v>2</v>
      </c>
      <c r="AF117" t="s">
        <v>2</v>
      </c>
      <c r="AG117" t="s">
        <v>174</v>
      </c>
      <c r="AH117" t="s">
        <v>166</v>
      </c>
    </row>
    <row r="118" spans="1:34">
      <c r="A118">
        <v>10012</v>
      </c>
      <c r="B118">
        <v>270710</v>
      </c>
      <c r="C118" t="s">
        <v>149</v>
      </c>
      <c r="D118" t="str">
        <f t="shared" ca="1" si="3"/>
        <v>SYEHLJGRFY</v>
      </c>
      <c r="E118" t="str">
        <f t="shared" ca="1" si="4"/>
        <v>Samydhsqsvqfn</v>
      </c>
      <c r="F118" t="s">
        <v>150</v>
      </c>
      <c r="G118" t="s">
        <v>167</v>
      </c>
      <c r="H118" t="str">
        <f t="shared" ca="1" si="5"/>
        <v>11/12/1994</v>
      </c>
      <c r="I118" t="s">
        <v>152</v>
      </c>
      <c r="J118" t="s">
        <v>153</v>
      </c>
      <c r="K118" t="s">
        <v>1969</v>
      </c>
      <c r="L118" t="s">
        <v>1970</v>
      </c>
      <c r="M118" t="s">
        <v>1971</v>
      </c>
      <c r="N118">
        <v>64</v>
      </c>
      <c r="O118" t="s">
        <v>157</v>
      </c>
      <c r="P118" t="s">
        <v>158</v>
      </c>
      <c r="Q118" t="s">
        <v>194</v>
      </c>
      <c r="R118" t="s">
        <v>1972</v>
      </c>
      <c r="S118" t="s">
        <v>133</v>
      </c>
      <c r="T118" t="s">
        <v>196</v>
      </c>
      <c r="U118" t="s">
        <v>197</v>
      </c>
      <c r="V118" t="s">
        <v>160</v>
      </c>
      <c r="W118" t="s">
        <v>161</v>
      </c>
      <c r="X118" t="s">
        <v>2</v>
      </c>
      <c r="Y118" t="s">
        <v>2</v>
      </c>
      <c r="Z118">
        <v>2010</v>
      </c>
      <c r="AA118" t="s">
        <v>164</v>
      </c>
      <c r="AB118" t="s">
        <v>2</v>
      </c>
      <c r="AC118" t="s">
        <v>2</v>
      </c>
      <c r="AD118" t="s">
        <v>2</v>
      </c>
      <c r="AE118" t="s">
        <v>2</v>
      </c>
      <c r="AF118" t="s">
        <v>2</v>
      </c>
      <c r="AG118" t="s">
        <v>213</v>
      </c>
      <c r="AH118" t="s">
        <v>166</v>
      </c>
    </row>
    <row r="119" spans="1:34">
      <c r="A119">
        <v>10012</v>
      </c>
      <c r="B119">
        <v>272394</v>
      </c>
      <c r="C119" t="s">
        <v>149</v>
      </c>
      <c r="D119" t="str">
        <f t="shared" ca="1" si="3"/>
        <v>OXWTGUTZZC</v>
      </c>
      <c r="E119" t="str">
        <f t="shared" ca="1" si="4"/>
        <v>Rqnqrcfoiavkn</v>
      </c>
      <c r="F119" t="s">
        <v>150</v>
      </c>
      <c r="G119" t="s">
        <v>167</v>
      </c>
      <c r="H119" t="str">
        <f t="shared" ca="1" si="5"/>
        <v>22/9/1997</v>
      </c>
      <c r="I119" t="s">
        <v>152</v>
      </c>
      <c r="J119" t="s">
        <v>153</v>
      </c>
      <c r="K119" t="s">
        <v>591</v>
      </c>
      <c r="L119" t="s">
        <v>215</v>
      </c>
      <c r="M119" t="s">
        <v>592</v>
      </c>
      <c r="N119">
        <v>95</v>
      </c>
      <c r="O119" t="s">
        <v>157</v>
      </c>
      <c r="P119" t="s">
        <v>158</v>
      </c>
      <c r="Q119" t="s">
        <v>194</v>
      </c>
      <c r="R119">
        <v>755</v>
      </c>
      <c r="S119" t="s">
        <v>2</v>
      </c>
      <c r="T119" t="s">
        <v>196</v>
      </c>
      <c r="U119" t="s">
        <v>211</v>
      </c>
      <c r="V119" t="s">
        <v>160</v>
      </c>
      <c r="W119" t="s">
        <v>161</v>
      </c>
      <c r="X119" t="s">
        <v>2</v>
      </c>
      <c r="Y119" t="s">
        <v>2</v>
      </c>
      <c r="Z119">
        <v>2010</v>
      </c>
      <c r="AA119" t="s">
        <v>164</v>
      </c>
      <c r="AB119" t="s">
        <v>2</v>
      </c>
      <c r="AC119" t="s">
        <v>2</v>
      </c>
      <c r="AD119" t="s">
        <v>2</v>
      </c>
      <c r="AE119" t="s">
        <v>2</v>
      </c>
      <c r="AF119" t="s">
        <v>2</v>
      </c>
      <c r="AG119" t="s">
        <v>213</v>
      </c>
      <c r="AH119" t="s">
        <v>175</v>
      </c>
    </row>
    <row r="120" spans="1:34">
      <c r="A120">
        <v>10012</v>
      </c>
      <c r="B120">
        <v>278427</v>
      </c>
      <c r="C120" t="s">
        <v>149</v>
      </c>
      <c r="D120" t="str">
        <f t="shared" ca="1" si="3"/>
        <v>DCECHRULEF</v>
      </c>
      <c r="E120" t="str">
        <f t="shared" ca="1" si="4"/>
        <v>Sxiumxqtkhuzl</v>
      </c>
      <c r="F120" t="s">
        <v>150</v>
      </c>
      <c r="G120" t="s">
        <v>167</v>
      </c>
      <c r="H120" t="str">
        <f t="shared" ca="1" si="5"/>
        <v>11/8/1996</v>
      </c>
      <c r="I120" t="s">
        <v>152</v>
      </c>
      <c r="J120" t="s">
        <v>153</v>
      </c>
      <c r="K120" t="s">
        <v>1973</v>
      </c>
      <c r="L120" t="s">
        <v>1974</v>
      </c>
      <c r="M120" t="s">
        <v>1975</v>
      </c>
      <c r="N120">
        <v>974</v>
      </c>
      <c r="O120" t="s">
        <v>157</v>
      </c>
      <c r="P120" t="s">
        <v>158</v>
      </c>
      <c r="Q120" t="s">
        <v>179</v>
      </c>
      <c r="R120" t="s">
        <v>295</v>
      </c>
      <c r="S120" t="s">
        <v>2</v>
      </c>
      <c r="T120" t="s">
        <v>2</v>
      </c>
      <c r="U120" t="s">
        <v>294</v>
      </c>
      <c r="V120" t="s">
        <v>160</v>
      </c>
      <c r="W120" t="s">
        <v>161</v>
      </c>
      <c r="X120" t="s">
        <v>2</v>
      </c>
      <c r="Y120" t="s">
        <v>2</v>
      </c>
      <c r="Z120">
        <v>2011</v>
      </c>
      <c r="AA120" t="s">
        <v>164</v>
      </c>
      <c r="AB120" t="s">
        <v>2</v>
      </c>
      <c r="AC120" t="s">
        <v>2</v>
      </c>
      <c r="AD120" t="s">
        <v>2</v>
      </c>
      <c r="AE120" t="s">
        <v>2</v>
      </c>
      <c r="AF120" t="s">
        <v>2</v>
      </c>
      <c r="AG120" t="s">
        <v>165</v>
      </c>
      <c r="AH120" t="s">
        <v>166</v>
      </c>
    </row>
    <row r="121" spans="1:34">
      <c r="A121">
        <v>10012</v>
      </c>
      <c r="B121">
        <v>280678</v>
      </c>
      <c r="C121" t="s">
        <v>149</v>
      </c>
      <c r="D121" t="str">
        <f t="shared" ca="1" si="3"/>
        <v>MWVBRIQAJD</v>
      </c>
      <c r="E121" t="str">
        <f t="shared" ca="1" si="4"/>
        <v>Ontdupgibzdsm</v>
      </c>
      <c r="F121" t="s">
        <v>150</v>
      </c>
      <c r="G121" t="s">
        <v>167</v>
      </c>
      <c r="H121" t="str">
        <f t="shared" ca="1" si="5"/>
        <v>24/12/1994</v>
      </c>
      <c r="I121" t="s">
        <v>152</v>
      </c>
      <c r="J121" t="s">
        <v>153</v>
      </c>
      <c r="K121" t="s">
        <v>598</v>
      </c>
      <c r="L121" t="s">
        <v>599</v>
      </c>
      <c r="M121" t="s">
        <v>600</v>
      </c>
      <c r="N121">
        <v>92</v>
      </c>
      <c r="O121" t="s">
        <v>157</v>
      </c>
      <c r="P121" t="s">
        <v>158</v>
      </c>
      <c r="Q121" t="s">
        <v>246</v>
      </c>
      <c r="R121" t="s">
        <v>601</v>
      </c>
      <c r="S121" t="s">
        <v>2</v>
      </c>
      <c r="T121" t="s">
        <v>2</v>
      </c>
      <c r="U121" t="s">
        <v>224</v>
      </c>
      <c r="V121" t="s">
        <v>160</v>
      </c>
      <c r="W121" t="s">
        <v>161</v>
      </c>
      <c r="X121" t="s">
        <v>2</v>
      </c>
      <c r="Y121" t="s">
        <v>2</v>
      </c>
      <c r="Z121">
        <v>2011</v>
      </c>
      <c r="AA121" t="s">
        <v>164</v>
      </c>
      <c r="AB121" t="s">
        <v>2</v>
      </c>
      <c r="AC121" t="s">
        <v>2</v>
      </c>
      <c r="AD121" t="s">
        <v>2</v>
      </c>
      <c r="AE121" t="s">
        <v>2</v>
      </c>
      <c r="AF121" t="s">
        <v>2</v>
      </c>
      <c r="AG121" t="s">
        <v>213</v>
      </c>
      <c r="AH121" t="s">
        <v>166</v>
      </c>
    </row>
    <row r="122" spans="1:34">
      <c r="A122">
        <v>10012</v>
      </c>
      <c r="B122">
        <v>280690</v>
      </c>
      <c r="C122" t="s">
        <v>183</v>
      </c>
      <c r="D122" t="str">
        <f t="shared" ca="1" si="3"/>
        <v>RMNEHAPNNU</v>
      </c>
      <c r="E122" t="str">
        <f t="shared" ca="1" si="4"/>
        <v>Syaymrthkywii</v>
      </c>
      <c r="F122" t="s">
        <v>150</v>
      </c>
      <c r="G122" t="s">
        <v>167</v>
      </c>
      <c r="H122" t="str">
        <f t="shared" ca="1" si="5"/>
        <v>27/10/1995</v>
      </c>
      <c r="I122" t="s">
        <v>152</v>
      </c>
      <c r="J122" t="s">
        <v>153</v>
      </c>
      <c r="K122" t="s">
        <v>598</v>
      </c>
      <c r="L122" t="s">
        <v>599</v>
      </c>
      <c r="M122" t="s">
        <v>600</v>
      </c>
      <c r="N122">
        <v>92</v>
      </c>
      <c r="O122" t="s">
        <v>157</v>
      </c>
      <c r="P122" t="s">
        <v>158</v>
      </c>
      <c r="Q122" t="s">
        <v>246</v>
      </c>
      <c r="R122" t="s">
        <v>1180</v>
      </c>
      <c r="S122" t="s">
        <v>2</v>
      </c>
      <c r="T122" t="s">
        <v>2</v>
      </c>
      <c r="U122" t="s">
        <v>253</v>
      </c>
      <c r="V122" t="s">
        <v>160</v>
      </c>
      <c r="W122" t="s">
        <v>182</v>
      </c>
      <c r="X122" t="s">
        <v>2</v>
      </c>
      <c r="Y122" t="s">
        <v>2</v>
      </c>
      <c r="Z122">
        <v>2010</v>
      </c>
      <c r="AA122" t="s">
        <v>164</v>
      </c>
      <c r="AB122" t="s">
        <v>2</v>
      </c>
      <c r="AC122" t="s">
        <v>2</v>
      </c>
      <c r="AD122" t="s">
        <v>2</v>
      </c>
      <c r="AE122" t="s">
        <v>2</v>
      </c>
      <c r="AF122" t="s">
        <v>2</v>
      </c>
      <c r="AG122" t="s">
        <v>174</v>
      </c>
      <c r="AH122" t="s">
        <v>232</v>
      </c>
    </row>
    <row r="123" spans="1:34">
      <c r="A123">
        <v>10012</v>
      </c>
      <c r="B123">
        <v>283250</v>
      </c>
      <c r="C123" t="s">
        <v>183</v>
      </c>
      <c r="D123" t="str">
        <f t="shared" ca="1" si="3"/>
        <v>ABMEUZJOCE</v>
      </c>
      <c r="E123" t="str">
        <f t="shared" ca="1" si="4"/>
        <v>Sbziwvmgufvri</v>
      </c>
      <c r="F123" t="s">
        <v>150</v>
      </c>
      <c r="G123" t="s">
        <v>167</v>
      </c>
      <c r="H123" t="str">
        <f t="shared" ca="1" si="5"/>
        <v>4/5/1995</v>
      </c>
      <c r="I123" t="s">
        <v>152</v>
      </c>
      <c r="J123" t="s">
        <v>153</v>
      </c>
      <c r="K123" t="s">
        <v>602</v>
      </c>
      <c r="L123" t="s">
        <v>603</v>
      </c>
      <c r="M123" t="s">
        <v>604</v>
      </c>
      <c r="N123">
        <v>60</v>
      </c>
      <c r="O123" t="s">
        <v>157</v>
      </c>
      <c r="P123" t="s">
        <v>158</v>
      </c>
      <c r="Q123" t="s">
        <v>194</v>
      </c>
      <c r="R123" t="s">
        <v>606</v>
      </c>
      <c r="S123" t="s">
        <v>2</v>
      </c>
      <c r="T123" t="s">
        <v>196</v>
      </c>
      <c r="U123" t="s">
        <v>224</v>
      </c>
      <c r="V123" t="s">
        <v>160</v>
      </c>
      <c r="W123" t="s">
        <v>161</v>
      </c>
      <c r="X123" t="s">
        <v>345</v>
      </c>
      <c r="Y123" t="s">
        <v>468</v>
      </c>
      <c r="Z123">
        <v>2011</v>
      </c>
      <c r="AA123" t="s">
        <v>164</v>
      </c>
      <c r="AB123" t="s">
        <v>2</v>
      </c>
      <c r="AC123" t="s">
        <v>2</v>
      </c>
      <c r="AD123" t="s">
        <v>2</v>
      </c>
      <c r="AE123" t="s">
        <v>2</v>
      </c>
      <c r="AF123" t="s">
        <v>2</v>
      </c>
      <c r="AG123" t="s">
        <v>213</v>
      </c>
      <c r="AH123" t="s">
        <v>190</v>
      </c>
    </row>
    <row r="124" spans="1:34">
      <c r="A124">
        <v>10012</v>
      </c>
      <c r="B124">
        <v>284604</v>
      </c>
      <c r="C124" t="s">
        <v>149</v>
      </c>
      <c r="D124" t="str">
        <f t="shared" ca="1" si="3"/>
        <v>EUNKQVLTHJ</v>
      </c>
      <c r="E124" t="str">
        <f t="shared" ca="1" si="4"/>
        <v>Fhsmvwmtsnpcl</v>
      </c>
      <c r="F124" t="s">
        <v>150</v>
      </c>
      <c r="G124" t="s">
        <v>151</v>
      </c>
      <c r="H124" t="str">
        <f t="shared" ca="1" si="5"/>
        <v>27/12/1996</v>
      </c>
      <c r="I124" t="s">
        <v>152</v>
      </c>
      <c r="J124" t="s">
        <v>153</v>
      </c>
      <c r="K124" t="s">
        <v>1976</v>
      </c>
      <c r="L124" t="s">
        <v>1977</v>
      </c>
      <c r="M124" t="s">
        <v>1978</v>
      </c>
      <c r="N124">
        <v>77</v>
      </c>
      <c r="O124" t="s">
        <v>157</v>
      </c>
      <c r="P124" t="s">
        <v>158</v>
      </c>
      <c r="Q124" t="s">
        <v>246</v>
      </c>
      <c r="R124" t="s">
        <v>1979</v>
      </c>
      <c r="S124" t="s">
        <v>2</v>
      </c>
      <c r="T124" t="s">
        <v>2</v>
      </c>
      <c r="U124" t="s">
        <v>717</v>
      </c>
      <c r="V124" t="s">
        <v>160</v>
      </c>
      <c r="W124" t="s">
        <v>161</v>
      </c>
      <c r="X124" t="s">
        <v>2</v>
      </c>
      <c r="Y124" t="s">
        <v>2</v>
      </c>
      <c r="Z124">
        <v>2010</v>
      </c>
      <c r="AA124" t="s">
        <v>164</v>
      </c>
      <c r="AB124" t="s">
        <v>2</v>
      </c>
      <c r="AC124" t="s">
        <v>2</v>
      </c>
      <c r="AD124" t="s">
        <v>2</v>
      </c>
      <c r="AE124" t="s">
        <v>2</v>
      </c>
      <c r="AF124" t="s">
        <v>2</v>
      </c>
      <c r="AG124" t="s">
        <v>2</v>
      </c>
      <c r="AH124" t="s">
        <v>2</v>
      </c>
    </row>
    <row r="125" spans="1:34">
      <c r="A125">
        <v>10012</v>
      </c>
      <c r="B125">
        <v>284846</v>
      </c>
      <c r="C125" t="s">
        <v>183</v>
      </c>
      <c r="D125" t="str">
        <f t="shared" ca="1" si="3"/>
        <v>RXCNOVIBVH</v>
      </c>
      <c r="E125" t="str">
        <f t="shared" ca="1" si="4"/>
        <v>Pcqkkhhkgvdvs</v>
      </c>
      <c r="F125" t="s">
        <v>150</v>
      </c>
      <c r="G125" t="s">
        <v>167</v>
      </c>
      <c r="H125" t="str">
        <f t="shared" ca="1" si="5"/>
        <v>12/9/1994</v>
      </c>
      <c r="I125" t="s">
        <v>152</v>
      </c>
      <c r="J125" t="s">
        <v>153</v>
      </c>
      <c r="K125" t="s">
        <v>607</v>
      </c>
      <c r="L125" t="s">
        <v>608</v>
      </c>
      <c r="M125" t="s">
        <v>470</v>
      </c>
      <c r="N125">
        <v>93</v>
      </c>
      <c r="O125" t="s">
        <v>157</v>
      </c>
      <c r="P125" t="s">
        <v>158</v>
      </c>
      <c r="Q125" t="s">
        <v>171</v>
      </c>
      <c r="R125" t="s">
        <v>328</v>
      </c>
      <c r="S125" t="s">
        <v>2</v>
      </c>
      <c r="T125" t="s">
        <v>2</v>
      </c>
      <c r="U125" t="s">
        <v>238</v>
      </c>
      <c r="V125" t="s">
        <v>160</v>
      </c>
      <c r="W125" t="s">
        <v>161</v>
      </c>
      <c r="X125" t="s">
        <v>162</v>
      </c>
      <c r="Y125" t="s">
        <v>2</v>
      </c>
      <c r="Z125">
        <v>2010</v>
      </c>
      <c r="AA125" t="s">
        <v>164</v>
      </c>
      <c r="AB125" t="s">
        <v>2</v>
      </c>
      <c r="AC125" t="s">
        <v>2</v>
      </c>
      <c r="AD125" t="s">
        <v>2</v>
      </c>
      <c r="AE125" t="s">
        <v>2</v>
      </c>
      <c r="AF125" t="s">
        <v>2</v>
      </c>
      <c r="AG125" t="s">
        <v>165</v>
      </c>
      <c r="AH125" t="s">
        <v>175</v>
      </c>
    </row>
    <row r="126" spans="1:34">
      <c r="A126">
        <v>10012</v>
      </c>
      <c r="B126">
        <v>284861</v>
      </c>
      <c r="C126" t="s">
        <v>149</v>
      </c>
      <c r="D126" t="str">
        <f t="shared" ca="1" si="3"/>
        <v>DPHRDCFZWF</v>
      </c>
      <c r="E126" t="str">
        <f t="shared" ca="1" si="4"/>
        <v>Kbhligpbvewar</v>
      </c>
      <c r="F126" t="s">
        <v>150</v>
      </c>
      <c r="G126" t="s">
        <v>167</v>
      </c>
      <c r="H126" t="str">
        <f t="shared" ca="1" si="5"/>
        <v>5/1/1997</v>
      </c>
      <c r="I126" t="s">
        <v>152</v>
      </c>
      <c r="J126" t="s">
        <v>153</v>
      </c>
      <c r="K126" t="s">
        <v>607</v>
      </c>
      <c r="L126" t="s">
        <v>608</v>
      </c>
      <c r="M126" t="s">
        <v>470</v>
      </c>
      <c r="N126">
        <v>93</v>
      </c>
      <c r="O126" t="s">
        <v>157</v>
      </c>
      <c r="P126" t="s">
        <v>158</v>
      </c>
      <c r="Q126" t="s">
        <v>298</v>
      </c>
      <c r="R126" t="s">
        <v>609</v>
      </c>
      <c r="S126" t="s">
        <v>2</v>
      </c>
      <c r="T126" t="s">
        <v>2</v>
      </c>
      <c r="U126" t="s">
        <v>610</v>
      </c>
      <c r="V126" t="s">
        <v>160</v>
      </c>
      <c r="W126" t="s">
        <v>161</v>
      </c>
      <c r="X126" t="s">
        <v>162</v>
      </c>
      <c r="Y126" t="s">
        <v>2</v>
      </c>
      <c r="Z126">
        <v>2010</v>
      </c>
      <c r="AA126" t="s">
        <v>164</v>
      </c>
      <c r="AB126" t="s">
        <v>2</v>
      </c>
      <c r="AC126" t="s">
        <v>2</v>
      </c>
      <c r="AD126" t="s">
        <v>2</v>
      </c>
      <c r="AE126" t="s">
        <v>2</v>
      </c>
      <c r="AF126" t="s">
        <v>2</v>
      </c>
      <c r="AG126" t="s">
        <v>165</v>
      </c>
      <c r="AH126" t="s">
        <v>166</v>
      </c>
    </row>
    <row r="127" spans="1:34">
      <c r="A127">
        <v>10012</v>
      </c>
      <c r="B127">
        <v>284917</v>
      </c>
      <c r="C127" t="s">
        <v>149</v>
      </c>
      <c r="D127" t="str">
        <f t="shared" ca="1" si="3"/>
        <v>AJIOLVQCOD</v>
      </c>
      <c r="E127" t="str">
        <f t="shared" ca="1" si="4"/>
        <v>Raymvmnbvwcqe</v>
      </c>
      <c r="F127" t="s">
        <v>150</v>
      </c>
      <c r="G127" t="s">
        <v>151</v>
      </c>
      <c r="H127" t="str">
        <f t="shared" ca="1" si="5"/>
        <v>26/12/1997</v>
      </c>
      <c r="I127" t="s">
        <v>152</v>
      </c>
      <c r="J127" t="s">
        <v>153</v>
      </c>
      <c r="K127" t="s">
        <v>607</v>
      </c>
      <c r="L127" t="s">
        <v>608</v>
      </c>
      <c r="M127" t="s">
        <v>470</v>
      </c>
      <c r="N127">
        <v>93</v>
      </c>
      <c r="O127" t="s">
        <v>157</v>
      </c>
      <c r="P127" t="s">
        <v>158</v>
      </c>
      <c r="Q127" t="s">
        <v>179</v>
      </c>
      <c r="R127" t="s">
        <v>333</v>
      </c>
      <c r="S127" t="s">
        <v>2</v>
      </c>
      <c r="T127" t="s">
        <v>2</v>
      </c>
      <c r="U127" t="s">
        <v>181</v>
      </c>
      <c r="V127" t="s">
        <v>160</v>
      </c>
      <c r="W127" t="s">
        <v>161</v>
      </c>
      <c r="X127" t="s">
        <v>2</v>
      </c>
      <c r="Y127" t="s">
        <v>2</v>
      </c>
      <c r="Z127">
        <v>2010</v>
      </c>
      <c r="AA127" t="s">
        <v>164</v>
      </c>
      <c r="AB127" t="s">
        <v>2</v>
      </c>
      <c r="AC127" t="s">
        <v>2</v>
      </c>
      <c r="AD127" t="s">
        <v>2</v>
      </c>
      <c r="AE127" t="s">
        <v>2</v>
      </c>
      <c r="AF127" t="s">
        <v>2</v>
      </c>
      <c r="AG127" t="s">
        <v>284</v>
      </c>
      <c r="AH127" t="s">
        <v>175</v>
      </c>
    </row>
    <row r="128" spans="1:34">
      <c r="A128">
        <v>10012</v>
      </c>
      <c r="B128">
        <v>284944</v>
      </c>
      <c r="C128" t="s">
        <v>149</v>
      </c>
      <c r="D128" t="str">
        <f t="shared" ca="1" si="3"/>
        <v>XBHNKSLXBJ</v>
      </c>
      <c r="E128" t="str">
        <f t="shared" ca="1" si="4"/>
        <v>Exuhcsfmyftjo</v>
      </c>
      <c r="F128" t="s">
        <v>150</v>
      </c>
      <c r="G128" t="s">
        <v>167</v>
      </c>
      <c r="H128" t="str">
        <f t="shared" ca="1" si="5"/>
        <v>9/7/1996</v>
      </c>
      <c r="I128" t="s">
        <v>152</v>
      </c>
      <c r="J128" t="s">
        <v>153</v>
      </c>
      <c r="K128" t="s">
        <v>607</v>
      </c>
      <c r="L128" t="s">
        <v>608</v>
      </c>
      <c r="M128" t="s">
        <v>470</v>
      </c>
      <c r="N128">
        <v>93</v>
      </c>
      <c r="O128" t="s">
        <v>157</v>
      </c>
      <c r="P128" t="s">
        <v>158</v>
      </c>
      <c r="Q128" t="s">
        <v>171</v>
      </c>
      <c r="R128" t="s">
        <v>237</v>
      </c>
      <c r="S128" t="s">
        <v>2</v>
      </c>
      <c r="T128" t="s">
        <v>2</v>
      </c>
      <c r="U128" t="s">
        <v>238</v>
      </c>
      <c r="V128" t="s">
        <v>160</v>
      </c>
      <c r="W128" t="s">
        <v>161</v>
      </c>
      <c r="X128" t="s">
        <v>162</v>
      </c>
      <c r="Y128" t="s">
        <v>2</v>
      </c>
      <c r="Z128">
        <v>2011</v>
      </c>
      <c r="AA128" t="s">
        <v>164</v>
      </c>
      <c r="AB128" t="s">
        <v>2</v>
      </c>
      <c r="AC128" t="s">
        <v>2</v>
      </c>
      <c r="AD128" t="s">
        <v>2</v>
      </c>
      <c r="AE128" t="s">
        <v>2</v>
      </c>
      <c r="AF128" t="s">
        <v>2</v>
      </c>
      <c r="AG128" t="s">
        <v>165</v>
      </c>
      <c r="AH128" t="s">
        <v>190</v>
      </c>
    </row>
    <row r="129" spans="1:34">
      <c r="A129">
        <v>10012</v>
      </c>
      <c r="B129">
        <v>284978</v>
      </c>
      <c r="C129" t="s">
        <v>149</v>
      </c>
      <c r="D129" t="str">
        <f t="shared" ca="1" si="3"/>
        <v>PYZPXOMNZB</v>
      </c>
      <c r="E129" t="str">
        <f t="shared" ca="1" si="4"/>
        <v>Bfiftstwobvst</v>
      </c>
      <c r="F129" t="s">
        <v>150</v>
      </c>
      <c r="G129" t="s">
        <v>167</v>
      </c>
      <c r="H129" t="str">
        <f t="shared" ca="1" si="5"/>
        <v>3/9/1996</v>
      </c>
      <c r="I129" t="s">
        <v>152</v>
      </c>
      <c r="J129" t="s">
        <v>153</v>
      </c>
      <c r="K129" t="s">
        <v>607</v>
      </c>
      <c r="L129" t="s">
        <v>608</v>
      </c>
      <c r="M129" t="s">
        <v>470</v>
      </c>
      <c r="N129">
        <v>93</v>
      </c>
      <c r="O129" t="s">
        <v>157</v>
      </c>
      <c r="P129" t="s">
        <v>158</v>
      </c>
      <c r="Q129" t="s">
        <v>194</v>
      </c>
      <c r="R129" t="s">
        <v>210</v>
      </c>
      <c r="S129" t="s">
        <v>2</v>
      </c>
      <c r="T129" t="s">
        <v>196</v>
      </c>
      <c r="U129" t="s">
        <v>224</v>
      </c>
      <c r="V129" t="s">
        <v>160</v>
      </c>
      <c r="W129" t="s">
        <v>161</v>
      </c>
      <c r="X129" t="s">
        <v>2</v>
      </c>
      <c r="Y129" t="s">
        <v>2</v>
      </c>
      <c r="Z129">
        <v>2011</v>
      </c>
      <c r="AA129" t="s">
        <v>164</v>
      </c>
      <c r="AB129" t="s">
        <v>2</v>
      </c>
      <c r="AC129" t="s">
        <v>2</v>
      </c>
      <c r="AD129" t="s">
        <v>2</v>
      </c>
      <c r="AE129" t="s">
        <v>2</v>
      </c>
      <c r="AF129" t="s">
        <v>2</v>
      </c>
      <c r="AG129" t="s">
        <v>165</v>
      </c>
      <c r="AH129" t="s">
        <v>166</v>
      </c>
    </row>
    <row r="130" spans="1:34">
      <c r="A130">
        <v>10012</v>
      </c>
      <c r="B130">
        <v>284984</v>
      </c>
      <c r="C130" t="s">
        <v>149</v>
      </c>
      <c r="D130" t="str">
        <f t="shared" ca="1" si="3"/>
        <v>WLTIKUVOJW</v>
      </c>
      <c r="E130" t="str">
        <f t="shared" ca="1" si="4"/>
        <v>Awghdsxyodudm</v>
      </c>
      <c r="F130" t="s">
        <v>150</v>
      </c>
      <c r="G130" t="s">
        <v>167</v>
      </c>
      <c r="H130" t="str">
        <f t="shared" ca="1" si="5"/>
        <v>12/5/1994</v>
      </c>
      <c r="I130" t="s">
        <v>152</v>
      </c>
      <c r="J130" t="s">
        <v>153</v>
      </c>
      <c r="K130" t="s">
        <v>607</v>
      </c>
      <c r="L130" t="s">
        <v>608</v>
      </c>
      <c r="M130" t="s">
        <v>470</v>
      </c>
      <c r="N130">
        <v>93</v>
      </c>
      <c r="O130" t="s">
        <v>157</v>
      </c>
      <c r="P130" t="s">
        <v>158</v>
      </c>
      <c r="Q130" t="s">
        <v>194</v>
      </c>
      <c r="R130" t="s">
        <v>236</v>
      </c>
      <c r="S130" t="s">
        <v>2</v>
      </c>
      <c r="T130" t="s">
        <v>199</v>
      </c>
      <c r="U130" t="s">
        <v>201</v>
      </c>
      <c r="V130" t="s">
        <v>160</v>
      </c>
      <c r="W130" t="s">
        <v>182</v>
      </c>
      <c r="X130" t="s">
        <v>254</v>
      </c>
      <c r="Y130" t="s">
        <v>2</v>
      </c>
      <c r="Z130">
        <v>2011</v>
      </c>
      <c r="AA130" t="s">
        <v>164</v>
      </c>
      <c r="AB130" t="s">
        <v>2</v>
      </c>
      <c r="AC130" t="s">
        <v>2</v>
      </c>
      <c r="AD130" t="s">
        <v>2</v>
      </c>
      <c r="AE130" t="s">
        <v>2</v>
      </c>
      <c r="AF130" t="s">
        <v>2</v>
      </c>
      <c r="AG130" t="s">
        <v>213</v>
      </c>
      <c r="AH130" t="s">
        <v>166</v>
      </c>
    </row>
    <row r="131" spans="1:34">
      <c r="A131">
        <v>10012</v>
      </c>
      <c r="B131">
        <v>284991</v>
      </c>
      <c r="C131" t="s">
        <v>183</v>
      </c>
      <c r="D131" t="str">
        <f t="shared" ref="D131:D194" ca="1" si="6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UPJDXXTWNC</v>
      </c>
      <c r="E131" t="str">
        <f t="shared" ref="E131:E194" ca="1" si="7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Rrrcxnppgqhzm</v>
      </c>
      <c r="F131" t="s">
        <v>150</v>
      </c>
      <c r="G131" t="s">
        <v>167</v>
      </c>
      <c r="H131" t="str">
        <f t="shared" ref="H131:H194" ca="1" si="8">""&amp;RANDBETWEEN(1,28)&amp;"/"&amp;RANDBETWEEN(1,12)&amp;"/"&amp;RANDBETWEEN(1994,1997)</f>
        <v>28/10/1994</v>
      </c>
      <c r="I131" t="s">
        <v>152</v>
      </c>
      <c r="J131" t="s">
        <v>153</v>
      </c>
      <c r="K131" t="s">
        <v>607</v>
      </c>
      <c r="L131" t="s">
        <v>608</v>
      </c>
      <c r="M131" t="s">
        <v>470</v>
      </c>
      <c r="N131">
        <v>93</v>
      </c>
      <c r="O131" t="s">
        <v>157</v>
      </c>
      <c r="P131" t="s">
        <v>158</v>
      </c>
      <c r="Q131" t="s">
        <v>194</v>
      </c>
      <c r="R131" t="s">
        <v>198</v>
      </c>
      <c r="S131" t="s">
        <v>2</v>
      </c>
      <c r="T131" t="s">
        <v>196</v>
      </c>
      <c r="U131" t="s">
        <v>224</v>
      </c>
      <c r="V131" t="s">
        <v>160</v>
      </c>
      <c r="W131" t="s">
        <v>182</v>
      </c>
      <c r="X131" t="s">
        <v>2</v>
      </c>
      <c r="Y131" t="s">
        <v>2</v>
      </c>
      <c r="Z131">
        <v>2011</v>
      </c>
      <c r="AA131" t="s">
        <v>164</v>
      </c>
      <c r="AB131" t="s">
        <v>2</v>
      </c>
      <c r="AC131" t="s">
        <v>2</v>
      </c>
      <c r="AD131" t="s">
        <v>2</v>
      </c>
      <c r="AE131" t="s">
        <v>2</v>
      </c>
      <c r="AF131" t="s">
        <v>2</v>
      </c>
      <c r="AG131" t="s">
        <v>284</v>
      </c>
      <c r="AH131" t="s">
        <v>175</v>
      </c>
    </row>
    <row r="132" spans="1:34">
      <c r="A132">
        <v>10012</v>
      </c>
      <c r="B132">
        <v>285041</v>
      </c>
      <c r="C132" t="s">
        <v>149</v>
      </c>
      <c r="D132" t="str">
        <f t="shared" ca="1" si="6"/>
        <v>IXQDVKIIYC</v>
      </c>
      <c r="E132" t="str">
        <f t="shared" ca="1" si="7"/>
        <v>Vvgogtljwmhgz</v>
      </c>
      <c r="F132" t="s">
        <v>150</v>
      </c>
      <c r="G132" t="s">
        <v>167</v>
      </c>
      <c r="H132" t="str">
        <f t="shared" ca="1" si="8"/>
        <v>14/1/1997</v>
      </c>
      <c r="I132" t="s">
        <v>152</v>
      </c>
      <c r="J132" t="s">
        <v>153</v>
      </c>
      <c r="K132" t="s">
        <v>607</v>
      </c>
      <c r="L132" t="s">
        <v>608</v>
      </c>
      <c r="M132" t="s">
        <v>470</v>
      </c>
      <c r="N132">
        <v>93</v>
      </c>
      <c r="O132" t="s">
        <v>157</v>
      </c>
      <c r="P132" t="s">
        <v>158</v>
      </c>
      <c r="Q132" t="s">
        <v>171</v>
      </c>
      <c r="R132" t="s">
        <v>237</v>
      </c>
      <c r="S132" t="s">
        <v>2</v>
      </c>
      <c r="T132" t="s">
        <v>2</v>
      </c>
      <c r="U132" t="s">
        <v>238</v>
      </c>
      <c r="V132" t="s">
        <v>160</v>
      </c>
      <c r="W132" t="s">
        <v>161</v>
      </c>
      <c r="X132" t="s">
        <v>162</v>
      </c>
      <c r="Y132" t="s">
        <v>2</v>
      </c>
      <c r="Z132">
        <v>2011</v>
      </c>
      <c r="AA132" t="s">
        <v>164</v>
      </c>
      <c r="AB132" t="s">
        <v>2</v>
      </c>
      <c r="AC132" t="s">
        <v>2</v>
      </c>
      <c r="AD132" t="s">
        <v>2</v>
      </c>
      <c r="AE132" t="s">
        <v>2</v>
      </c>
      <c r="AF132" t="s">
        <v>2</v>
      </c>
      <c r="AG132" t="s">
        <v>165</v>
      </c>
      <c r="AH132" t="s">
        <v>166</v>
      </c>
    </row>
    <row r="133" spans="1:34">
      <c r="A133">
        <v>10012</v>
      </c>
      <c r="B133">
        <v>285063</v>
      </c>
      <c r="C133" t="s">
        <v>149</v>
      </c>
      <c r="D133" t="str">
        <f t="shared" ca="1" si="6"/>
        <v>FYLPHSGVBR</v>
      </c>
      <c r="E133" t="str">
        <f t="shared" ca="1" si="7"/>
        <v>Ynnbarpqpkppf</v>
      </c>
      <c r="F133" t="s">
        <v>150</v>
      </c>
      <c r="G133" t="s">
        <v>151</v>
      </c>
      <c r="H133" t="str">
        <f t="shared" ca="1" si="8"/>
        <v>10/6/1994</v>
      </c>
      <c r="I133" t="s">
        <v>152</v>
      </c>
      <c r="J133" t="s">
        <v>153</v>
      </c>
      <c r="K133" t="s">
        <v>607</v>
      </c>
      <c r="L133" t="s">
        <v>608</v>
      </c>
      <c r="M133" t="s">
        <v>470</v>
      </c>
      <c r="N133">
        <v>93</v>
      </c>
      <c r="O133" t="s">
        <v>157</v>
      </c>
      <c r="P133" t="s">
        <v>158</v>
      </c>
      <c r="Q133" t="s">
        <v>179</v>
      </c>
      <c r="R133" t="s">
        <v>333</v>
      </c>
      <c r="S133" t="s">
        <v>2</v>
      </c>
      <c r="T133" t="s">
        <v>2</v>
      </c>
      <c r="U133" t="s">
        <v>181</v>
      </c>
      <c r="V133" t="s">
        <v>161</v>
      </c>
      <c r="W133" t="s">
        <v>160</v>
      </c>
      <c r="X133" t="s">
        <v>2</v>
      </c>
      <c r="Y133" t="s">
        <v>2</v>
      </c>
      <c r="Z133">
        <v>2011</v>
      </c>
      <c r="AA133" t="s">
        <v>164</v>
      </c>
      <c r="AB133" t="s">
        <v>2</v>
      </c>
      <c r="AC133" t="s">
        <v>2</v>
      </c>
      <c r="AD133" t="s">
        <v>2</v>
      </c>
      <c r="AE133" t="s">
        <v>2</v>
      </c>
      <c r="AF133" t="s">
        <v>2</v>
      </c>
      <c r="AG133" t="s">
        <v>284</v>
      </c>
      <c r="AH133" t="s">
        <v>166</v>
      </c>
    </row>
    <row r="134" spans="1:34">
      <c r="A134">
        <v>10012</v>
      </c>
      <c r="B134">
        <v>285150</v>
      </c>
      <c r="C134" t="s">
        <v>149</v>
      </c>
      <c r="D134" t="str">
        <f t="shared" ca="1" si="6"/>
        <v>PWWTUSPHST</v>
      </c>
      <c r="E134" t="str">
        <f t="shared" ca="1" si="7"/>
        <v>Fdznwojecxzce</v>
      </c>
      <c r="F134" t="s">
        <v>150</v>
      </c>
      <c r="G134" t="s">
        <v>167</v>
      </c>
      <c r="H134" t="str">
        <f t="shared" ca="1" si="8"/>
        <v>5/5/1997</v>
      </c>
      <c r="I134" t="s">
        <v>152</v>
      </c>
      <c r="J134" t="s">
        <v>153</v>
      </c>
      <c r="K134" t="s">
        <v>607</v>
      </c>
      <c r="L134" t="s">
        <v>608</v>
      </c>
      <c r="M134" t="s">
        <v>470</v>
      </c>
      <c r="N134">
        <v>93</v>
      </c>
      <c r="O134" t="s">
        <v>157</v>
      </c>
      <c r="P134" t="s">
        <v>158</v>
      </c>
      <c r="Q134" t="s">
        <v>194</v>
      </c>
      <c r="R134" t="s">
        <v>236</v>
      </c>
      <c r="S134" t="s">
        <v>2</v>
      </c>
      <c r="T134" t="s">
        <v>199</v>
      </c>
      <c r="U134" t="s">
        <v>201</v>
      </c>
      <c r="V134" t="s">
        <v>160</v>
      </c>
      <c r="W134" t="s">
        <v>161</v>
      </c>
      <c r="X134" t="s">
        <v>279</v>
      </c>
      <c r="Y134" t="s">
        <v>2</v>
      </c>
      <c r="Z134">
        <v>2011</v>
      </c>
      <c r="AA134" t="s">
        <v>164</v>
      </c>
      <c r="AB134" t="s">
        <v>2</v>
      </c>
      <c r="AC134" t="s">
        <v>2</v>
      </c>
      <c r="AD134" t="s">
        <v>2</v>
      </c>
      <c r="AE134" t="s">
        <v>2</v>
      </c>
      <c r="AF134" t="s">
        <v>2</v>
      </c>
      <c r="AG134" t="s">
        <v>213</v>
      </c>
      <c r="AH134" t="s">
        <v>166</v>
      </c>
    </row>
    <row r="135" spans="1:34">
      <c r="A135">
        <v>10012</v>
      </c>
      <c r="B135">
        <v>285157</v>
      </c>
      <c r="C135" t="s">
        <v>149</v>
      </c>
      <c r="D135" t="str">
        <f t="shared" ca="1" si="6"/>
        <v>ZSTXVXTBZU</v>
      </c>
      <c r="E135" t="str">
        <f t="shared" ca="1" si="7"/>
        <v>Dxdlyweqzihsx</v>
      </c>
      <c r="F135" t="s">
        <v>150</v>
      </c>
      <c r="G135" t="s">
        <v>167</v>
      </c>
      <c r="H135" t="str">
        <f t="shared" ca="1" si="8"/>
        <v>7/7/1995</v>
      </c>
      <c r="I135" t="s">
        <v>152</v>
      </c>
      <c r="J135" t="s">
        <v>153</v>
      </c>
      <c r="K135" t="s">
        <v>607</v>
      </c>
      <c r="L135" t="s">
        <v>608</v>
      </c>
      <c r="M135" t="s">
        <v>470</v>
      </c>
      <c r="N135">
        <v>93</v>
      </c>
      <c r="O135" t="s">
        <v>157</v>
      </c>
      <c r="P135" t="s">
        <v>158</v>
      </c>
      <c r="Q135" t="s">
        <v>171</v>
      </c>
      <c r="R135" t="s">
        <v>550</v>
      </c>
      <c r="S135" t="s">
        <v>2</v>
      </c>
      <c r="T135" t="s">
        <v>2</v>
      </c>
      <c r="U135" t="s">
        <v>238</v>
      </c>
      <c r="V135" t="s">
        <v>160</v>
      </c>
      <c r="W135" t="s">
        <v>182</v>
      </c>
      <c r="X135" t="s">
        <v>162</v>
      </c>
      <c r="Y135" t="s">
        <v>2</v>
      </c>
      <c r="Z135">
        <v>2011</v>
      </c>
      <c r="AA135" t="s">
        <v>164</v>
      </c>
      <c r="AB135" t="s">
        <v>2</v>
      </c>
      <c r="AC135" t="s">
        <v>2</v>
      </c>
      <c r="AD135" t="s">
        <v>2</v>
      </c>
      <c r="AE135" t="s">
        <v>2</v>
      </c>
      <c r="AF135" t="s">
        <v>2</v>
      </c>
      <c r="AG135" t="s">
        <v>165</v>
      </c>
      <c r="AH135" t="s">
        <v>175</v>
      </c>
    </row>
    <row r="136" spans="1:34">
      <c r="A136">
        <v>10012</v>
      </c>
      <c r="B136">
        <v>285158</v>
      </c>
      <c r="C136" t="s">
        <v>149</v>
      </c>
      <c r="D136" t="str">
        <f t="shared" ca="1" si="6"/>
        <v>EXITYYPKSC</v>
      </c>
      <c r="E136" t="str">
        <f t="shared" ca="1" si="7"/>
        <v>Lpoxpvwelcezy</v>
      </c>
      <c r="F136" t="s">
        <v>150</v>
      </c>
      <c r="G136" t="s">
        <v>167</v>
      </c>
      <c r="H136" t="str">
        <f t="shared" ca="1" si="8"/>
        <v>18/5/1995</v>
      </c>
      <c r="I136" t="s">
        <v>152</v>
      </c>
      <c r="J136" t="s">
        <v>153</v>
      </c>
      <c r="K136" t="s">
        <v>607</v>
      </c>
      <c r="L136" t="s">
        <v>608</v>
      </c>
      <c r="M136" t="s">
        <v>470</v>
      </c>
      <c r="N136">
        <v>93</v>
      </c>
      <c r="O136" t="s">
        <v>157</v>
      </c>
      <c r="P136" t="s">
        <v>158</v>
      </c>
      <c r="Q136" t="s">
        <v>194</v>
      </c>
      <c r="R136" t="s">
        <v>210</v>
      </c>
      <c r="S136" t="s">
        <v>2</v>
      </c>
      <c r="T136" t="s">
        <v>196</v>
      </c>
      <c r="U136" t="s">
        <v>211</v>
      </c>
      <c r="V136" t="s">
        <v>160</v>
      </c>
      <c r="W136" t="s">
        <v>161</v>
      </c>
      <c r="X136" t="s">
        <v>249</v>
      </c>
      <c r="Y136" t="s">
        <v>2</v>
      </c>
      <c r="Z136">
        <v>2011</v>
      </c>
      <c r="AA136" t="s">
        <v>164</v>
      </c>
      <c r="AB136" t="s">
        <v>2</v>
      </c>
      <c r="AC136" t="s">
        <v>2</v>
      </c>
      <c r="AD136" t="s">
        <v>2</v>
      </c>
      <c r="AE136" t="s">
        <v>2</v>
      </c>
      <c r="AF136" t="s">
        <v>2</v>
      </c>
      <c r="AG136" t="s">
        <v>165</v>
      </c>
      <c r="AH136" t="s">
        <v>232</v>
      </c>
    </row>
    <row r="137" spans="1:34">
      <c r="A137">
        <v>10012</v>
      </c>
      <c r="B137">
        <v>285192</v>
      </c>
      <c r="C137" t="s">
        <v>149</v>
      </c>
      <c r="D137" t="str">
        <f t="shared" ca="1" si="6"/>
        <v>AQEATLSIYE</v>
      </c>
      <c r="E137" t="str">
        <f t="shared" ca="1" si="7"/>
        <v>Dssbqosardgme</v>
      </c>
      <c r="F137" t="s">
        <v>150</v>
      </c>
      <c r="G137" t="s">
        <v>167</v>
      </c>
      <c r="H137" t="str">
        <f t="shared" ca="1" si="8"/>
        <v>15/1/1995</v>
      </c>
      <c r="I137" t="s">
        <v>152</v>
      </c>
      <c r="J137" t="s">
        <v>153</v>
      </c>
      <c r="K137" t="s">
        <v>607</v>
      </c>
      <c r="L137" t="s">
        <v>608</v>
      </c>
      <c r="M137" t="s">
        <v>470</v>
      </c>
      <c r="N137">
        <v>93</v>
      </c>
      <c r="O137" t="s">
        <v>157</v>
      </c>
      <c r="P137" t="s">
        <v>158</v>
      </c>
      <c r="Q137" t="s">
        <v>171</v>
      </c>
      <c r="R137" t="s">
        <v>237</v>
      </c>
      <c r="S137" t="s">
        <v>2</v>
      </c>
      <c r="T137" t="s">
        <v>2</v>
      </c>
      <c r="U137" t="s">
        <v>238</v>
      </c>
      <c r="V137" t="s">
        <v>160</v>
      </c>
      <c r="W137" t="s">
        <v>161</v>
      </c>
      <c r="X137" t="s">
        <v>162</v>
      </c>
      <c r="Y137" t="s">
        <v>2</v>
      </c>
      <c r="Z137">
        <v>2011</v>
      </c>
      <c r="AA137" t="s">
        <v>164</v>
      </c>
      <c r="AB137" t="s">
        <v>2</v>
      </c>
      <c r="AC137" t="s">
        <v>2</v>
      </c>
      <c r="AD137" t="s">
        <v>2</v>
      </c>
      <c r="AE137" t="s">
        <v>2</v>
      </c>
      <c r="AF137" t="s">
        <v>2</v>
      </c>
      <c r="AG137" t="s">
        <v>165</v>
      </c>
      <c r="AH137" t="s">
        <v>175</v>
      </c>
    </row>
    <row r="138" spans="1:34">
      <c r="A138">
        <v>10012</v>
      </c>
      <c r="B138">
        <v>285200</v>
      </c>
      <c r="C138" t="s">
        <v>183</v>
      </c>
      <c r="D138" t="str">
        <f t="shared" ca="1" si="6"/>
        <v>OOZGATOGRK</v>
      </c>
      <c r="E138" t="str">
        <f t="shared" ca="1" si="7"/>
        <v>Sgkgujiynxczz</v>
      </c>
      <c r="F138" t="s">
        <v>150</v>
      </c>
      <c r="G138" t="s">
        <v>167</v>
      </c>
      <c r="H138" t="str">
        <f t="shared" ca="1" si="8"/>
        <v>25/8/1997</v>
      </c>
      <c r="I138" t="s">
        <v>152</v>
      </c>
      <c r="J138" t="s">
        <v>153</v>
      </c>
      <c r="K138" t="s">
        <v>607</v>
      </c>
      <c r="L138" t="s">
        <v>608</v>
      </c>
      <c r="M138" t="s">
        <v>470</v>
      </c>
      <c r="N138">
        <v>93</v>
      </c>
      <c r="O138" t="s">
        <v>157</v>
      </c>
      <c r="P138" t="s">
        <v>158</v>
      </c>
      <c r="Q138" t="s">
        <v>194</v>
      </c>
      <c r="R138" t="s">
        <v>195</v>
      </c>
      <c r="S138" t="s">
        <v>2</v>
      </c>
      <c r="T138" t="s">
        <v>196</v>
      </c>
      <c r="U138" t="s">
        <v>197</v>
      </c>
      <c r="V138" t="s">
        <v>160</v>
      </c>
      <c r="W138" t="s">
        <v>182</v>
      </c>
      <c r="X138" t="s">
        <v>293</v>
      </c>
      <c r="Y138" t="s">
        <v>2</v>
      </c>
      <c r="Z138">
        <v>2011</v>
      </c>
      <c r="AA138" t="s">
        <v>164</v>
      </c>
      <c r="AB138" t="s">
        <v>2</v>
      </c>
      <c r="AC138" t="s">
        <v>2</v>
      </c>
      <c r="AD138" t="s">
        <v>2</v>
      </c>
      <c r="AE138" t="s">
        <v>2</v>
      </c>
      <c r="AF138" t="s">
        <v>2</v>
      </c>
      <c r="AG138" t="s">
        <v>284</v>
      </c>
      <c r="AH138" t="s">
        <v>166</v>
      </c>
    </row>
    <row r="139" spans="1:34">
      <c r="A139">
        <v>10012</v>
      </c>
      <c r="B139">
        <v>285228</v>
      </c>
      <c r="C139" t="s">
        <v>149</v>
      </c>
      <c r="D139" t="str">
        <f t="shared" ca="1" si="6"/>
        <v>HIXSQLLBCD</v>
      </c>
      <c r="E139" t="str">
        <f t="shared" ca="1" si="7"/>
        <v>Qszyqpdzkasqq</v>
      </c>
      <c r="F139" t="s">
        <v>150</v>
      </c>
      <c r="G139" t="s">
        <v>151</v>
      </c>
      <c r="H139" t="str">
        <f t="shared" ca="1" si="8"/>
        <v>10/1/1997</v>
      </c>
      <c r="I139" t="s">
        <v>152</v>
      </c>
      <c r="J139" t="s">
        <v>153</v>
      </c>
      <c r="K139" t="s">
        <v>607</v>
      </c>
      <c r="L139" t="s">
        <v>608</v>
      </c>
      <c r="M139" t="s">
        <v>470</v>
      </c>
      <c r="N139">
        <v>93</v>
      </c>
      <c r="O139" t="s">
        <v>157</v>
      </c>
      <c r="P139" t="s">
        <v>158</v>
      </c>
      <c r="Q139" t="s">
        <v>194</v>
      </c>
      <c r="R139" t="s">
        <v>198</v>
      </c>
      <c r="S139" t="s">
        <v>2</v>
      </c>
      <c r="T139" t="s">
        <v>196</v>
      </c>
      <c r="U139" t="s">
        <v>224</v>
      </c>
      <c r="V139" t="s">
        <v>160</v>
      </c>
      <c r="W139" t="s">
        <v>161</v>
      </c>
      <c r="X139" t="s">
        <v>271</v>
      </c>
      <c r="Y139" t="s">
        <v>2</v>
      </c>
      <c r="Z139">
        <v>2011</v>
      </c>
      <c r="AA139" t="s">
        <v>164</v>
      </c>
      <c r="AB139" t="s">
        <v>2</v>
      </c>
      <c r="AC139" t="s">
        <v>2</v>
      </c>
      <c r="AD139" t="s">
        <v>2</v>
      </c>
      <c r="AE139" t="s">
        <v>2</v>
      </c>
      <c r="AF139" t="s">
        <v>2</v>
      </c>
      <c r="AG139" t="s">
        <v>284</v>
      </c>
      <c r="AH139" t="s">
        <v>166</v>
      </c>
    </row>
    <row r="140" spans="1:34">
      <c r="A140">
        <v>10012</v>
      </c>
      <c r="B140">
        <v>287412</v>
      </c>
      <c r="C140" t="s">
        <v>149</v>
      </c>
      <c r="D140" t="str">
        <f t="shared" ca="1" si="6"/>
        <v>EWWBWBZUQK</v>
      </c>
      <c r="E140" t="str">
        <f t="shared" ca="1" si="7"/>
        <v>Nydzppatnfktp</v>
      </c>
      <c r="F140" t="s">
        <v>150</v>
      </c>
      <c r="G140" t="s">
        <v>167</v>
      </c>
      <c r="H140" t="str">
        <f t="shared" ca="1" si="8"/>
        <v>15/11/1995</v>
      </c>
      <c r="I140" t="s">
        <v>152</v>
      </c>
      <c r="J140" t="s">
        <v>153</v>
      </c>
      <c r="K140" t="s">
        <v>612</v>
      </c>
      <c r="L140" t="s">
        <v>613</v>
      </c>
      <c r="M140" t="s">
        <v>614</v>
      </c>
      <c r="N140">
        <v>99</v>
      </c>
      <c r="O140" t="s">
        <v>615</v>
      </c>
      <c r="P140" t="s">
        <v>158</v>
      </c>
      <c r="Q140" t="s">
        <v>194</v>
      </c>
      <c r="R140" t="s">
        <v>210</v>
      </c>
      <c r="S140" t="s">
        <v>2</v>
      </c>
      <c r="T140" t="s">
        <v>196</v>
      </c>
      <c r="U140" t="s">
        <v>224</v>
      </c>
      <c r="V140" t="s">
        <v>161</v>
      </c>
      <c r="W140" t="s">
        <v>160</v>
      </c>
      <c r="X140" t="s">
        <v>2</v>
      </c>
      <c r="Y140" t="s">
        <v>2</v>
      </c>
      <c r="Z140">
        <v>2011</v>
      </c>
      <c r="AA140" t="s">
        <v>164</v>
      </c>
      <c r="AB140" t="s">
        <v>2</v>
      </c>
      <c r="AC140" t="s">
        <v>2</v>
      </c>
      <c r="AD140" t="s">
        <v>2</v>
      </c>
      <c r="AE140" t="s">
        <v>2</v>
      </c>
      <c r="AF140" t="s">
        <v>2</v>
      </c>
      <c r="AG140" t="s">
        <v>213</v>
      </c>
      <c r="AH140" t="s">
        <v>190</v>
      </c>
    </row>
    <row r="141" spans="1:34">
      <c r="A141">
        <v>10012</v>
      </c>
      <c r="B141">
        <v>287492</v>
      </c>
      <c r="C141" t="s">
        <v>149</v>
      </c>
      <c r="D141" t="str">
        <f t="shared" ca="1" si="6"/>
        <v>EJSEEPZSSU</v>
      </c>
      <c r="E141" t="str">
        <f t="shared" ca="1" si="7"/>
        <v>Xtwkjhpmkbmns</v>
      </c>
      <c r="F141" t="s">
        <v>150</v>
      </c>
      <c r="G141" t="s">
        <v>167</v>
      </c>
      <c r="H141" t="str">
        <f t="shared" ca="1" si="8"/>
        <v>15/12/1997</v>
      </c>
      <c r="I141" t="s">
        <v>152</v>
      </c>
      <c r="J141" t="s">
        <v>153</v>
      </c>
      <c r="K141" t="s">
        <v>1980</v>
      </c>
      <c r="L141" t="s">
        <v>1981</v>
      </c>
      <c r="M141" t="s">
        <v>565</v>
      </c>
      <c r="N141">
        <v>974</v>
      </c>
      <c r="O141" t="s">
        <v>157</v>
      </c>
      <c r="P141" t="s">
        <v>158</v>
      </c>
      <c r="Q141" t="s">
        <v>187</v>
      </c>
      <c r="R141" t="s">
        <v>1982</v>
      </c>
      <c r="S141" t="s">
        <v>2</v>
      </c>
      <c r="T141" t="s">
        <v>2</v>
      </c>
      <c r="U141" t="s">
        <v>230</v>
      </c>
      <c r="V141" t="s">
        <v>160</v>
      </c>
      <c r="W141" t="s">
        <v>2</v>
      </c>
      <c r="X141" t="s">
        <v>2</v>
      </c>
      <c r="Y141" t="s">
        <v>2</v>
      </c>
      <c r="Z141">
        <v>2011</v>
      </c>
      <c r="AA141" t="s">
        <v>164</v>
      </c>
      <c r="AB141" t="s">
        <v>2</v>
      </c>
      <c r="AC141" t="s">
        <v>2</v>
      </c>
      <c r="AD141" t="s">
        <v>2</v>
      </c>
      <c r="AE141" t="s">
        <v>2</v>
      </c>
      <c r="AF141" t="s">
        <v>2</v>
      </c>
      <c r="AG141" t="s">
        <v>213</v>
      </c>
      <c r="AH141" t="s">
        <v>190</v>
      </c>
    </row>
    <row r="142" spans="1:34">
      <c r="A142">
        <v>10012</v>
      </c>
      <c r="B142">
        <v>291633</v>
      </c>
      <c r="C142" t="s">
        <v>183</v>
      </c>
      <c r="D142" t="str">
        <f t="shared" ca="1" si="6"/>
        <v>GDXQVBVJZG</v>
      </c>
      <c r="E142" t="str">
        <f t="shared" ca="1" si="7"/>
        <v>Caevpzdqlbtet</v>
      </c>
      <c r="F142" t="s">
        <v>150</v>
      </c>
      <c r="G142" t="s">
        <v>167</v>
      </c>
      <c r="H142" t="str">
        <f t="shared" ca="1" si="8"/>
        <v>14/8/1996</v>
      </c>
      <c r="I142" t="s">
        <v>152</v>
      </c>
      <c r="J142" t="s">
        <v>153</v>
      </c>
      <c r="K142" t="s">
        <v>618</v>
      </c>
      <c r="L142" t="s">
        <v>619</v>
      </c>
      <c r="M142" t="s">
        <v>620</v>
      </c>
      <c r="N142">
        <v>78</v>
      </c>
      <c r="O142" t="s">
        <v>157</v>
      </c>
      <c r="P142" t="s">
        <v>158</v>
      </c>
      <c r="Q142" t="s">
        <v>179</v>
      </c>
      <c r="R142" t="s">
        <v>436</v>
      </c>
      <c r="S142" t="s">
        <v>2</v>
      </c>
      <c r="T142" t="s">
        <v>2</v>
      </c>
      <c r="U142" t="s">
        <v>181</v>
      </c>
      <c r="V142" t="s">
        <v>160</v>
      </c>
      <c r="W142" t="s">
        <v>225</v>
      </c>
      <c r="X142" t="s">
        <v>2</v>
      </c>
      <c r="Y142" t="s">
        <v>2</v>
      </c>
      <c r="Z142">
        <v>2011</v>
      </c>
      <c r="AA142" t="s">
        <v>164</v>
      </c>
      <c r="AB142" t="s">
        <v>2</v>
      </c>
      <c r="AC142" t="s">
        <v>2</v>
      </c>
      <c r="AD142" t="s">
        <v>2</v>
      </c>
      <c r="AE142" t="s">
        <v>2</v>
      </c>
      <c r="AF142" t="s">
        <v>2</v>
      </c>
      <c r="AG142" t="s">
        <v>165</v>
      </c>
      <c r="AH142" t="s">
        <v>166</v>
      </c>
    </row>
    <row r="143" spans="1:34">
      <c r="A143">
        <v>10012</v>
      </c>
      <c r="B143">
        <v>296852</v>
      </c>
      <c r="C143" t="s">
        <v>149</v>
      </c>
      <c r="D143" t="str">
        <f t="shared" ca="1" si="6"/>
        <v>MRJGKSHSFC</v>
      </c>
      <c r="E143" t="str">
        <f t="shared" ca="1" si="7"/>
        <v>Atcvlnqcltvcl</v>
      </c>
      <c r="F143" t="s">
        <v>150</v>
      </c>
      <c r="G143" t="s">
        <v>167</v>
      </c>
      <c r="H143" t="str">
        <f t="shared" ca="1" si="8"/>
        <v>27/3/1994</v>
      </c>
      <c r="I143" t="s">
        <v>152</v>
      </c>
      <c r="J143" t="s">
        <v>153</v>
      </c>
      <c r="K143" t="s">
        <v>621</v>
      </c>
      <c r="L143" t="s">
        <v>622</v>
      </c>
      <c r="M143" t="s">
        <v>623</v>
      </c>
      <c r="N143">
        <v>51</v>
      </c>
      <c r="O143" t="s">
        <v>157</v>
      </c>
      <c r="P143" t="s">
        <v>158</v>
      </c>
      <c r="Q143" t="s">
        <v>194</v>
      </c>
      <c r="R143" t="s">
        <v>198</v>
      </c>
      <c r="S143" t="s">
        <v>2</v>
      </c>
      <c r="T143" t="s">
        <v>196</v>
      </c>
      <c r="U143" t="s">
        <v>200</v>
      </c>
      <c r="V143" t="s">
        <v>160</v>
      </c>
      <c r="W143" t="s">
        <v>161</v>
      </c>
      <c r="X143" t="s">
        <v>2</v>
      </c>
      <c r="Y143" t="s">
        <v>2</v>
      </c>
      <c r="Z143">
        <v>2011</v>
      </c>
      <c r="AA143" t="s">
        <v>164</v>
      </c>
      <c r="AB143" t="s">
        <v>2</v>
      </c>
      <c r="AC143" t="s">
        <v>2</v>
      </c>
      <c r="AD143" t="s">
        <v>2</v>
      </c>
      <c r="AE143" t="s">
        <v>2</v>
      </c>
      <c r="AF143" t="s">
        <v>2</v>
      </c>
      <c r="AG143" t="s">
        <v>259</v>
      </c>
      <c r="AH143" t="s">
        <v>166</v>
      </c>
    </row>
    <row r="144" spans="1:34">
      <c r="A144">
        <v>10012</v>
      </c>
      <c r="B144">
        <v>297973</v>
      </c>
      <c r="C144" t="s">
        <v>149</v>
      </c>
      <c r="D144" t="str">
        <f t="shared" ca="1" si="6"/>
        <v>UBHESSXGWW</v>
      </c>
      <c r="E144" t="str">
        <f t="shared" ca="1" si="7"/>
        <v>Yjlivbwezzggn</v>
      </c>
      <c r="F144" t="s">
        <v>150</v>
      </c>
      <c r="G144" t="s">
        <v>151</v>
      </c>
      <c r="H144" t="str">
        <f t="shared" ca="1" si="8"/>
        <v>3/10/1995</v>
      </c>
      <c r="I144" t="s">
        <v>152</v>
      </c>
      <c r="J144" t="s">
        <v>153</v>
      </c>
      <c r="K144" t="s">
        <v>625</v>
      </c>
      <c r="L144" t="s">
        <v>626</v>
      </c>
      <c r="M144" t="s">
        <v>627</v>
      </c>
      <c r="N144">
        <v>78</v>
      </c>
      <c r="O144" t="s">
        <v>157</v>
      </c>
      <c r="P144" t="s">
        <v>158</v>
      </c>
      <c r="Q144" t="s">
        <v>171</v>
      </c>
      <c r="R144" t="s">
        <v>628</v>
      </c>
      <c r="S144" t="s">
        <v>2</v>
      </c>
      <c r="T144" t="s">
        <v>2</v>
      </c>
      <c r="U144" t="s">
        <v>251</v>
      </c>
      <c r="V144" t="s">
        <v>160</v>
      </c>
      <c r="W144" t="s">
        <v>161</v>
      </c>
      <c r="X144" t="s">
        <v>162</v>
      </c>
      <c r="Y144" t="s">
        <v>2</v>
      </c>
      <c r="Z144">
        <v>2011</v>
      </c>
      <c r="AA144" t="s">
        <v>164</v>
      </c>
      <c r="AB144" t="s">
        <v>2</v>
      </c>
      <c r="AC144" t="s">
        <v>2</v>
      </c>
      <c r="AD144" t="s">
        <v>2</v>
      </c>
      <c r="AE144" t="s">
        <v>2</v>
      </c>
      <c r="AF144" t="s">
        <v>2</v>
      </c>
      <c r="AG144" t="s">
        <v>174</v>
      </c>
      <c r="AH144" t="s">
        <v>190</v>
      </c>
    </row>
    <row r="145" spans="1:34">
      <c r="A145">
        <v>10012</v>
      </c>
      <c r="B145">
        <v>298568</v>
      </c>
      <c r="C145" t="s">
        <v>149</v>
      </c>
      <c r="D145" t="str">
        <f t="shared" ca="1" si="6"/>
        <v>MZWVBOAJPT</v>
      </c>
      <c r="E145" t="str">
        <f t="shared" ca="1" si="7"/>
        <v>Wkjzvlqjgwppi</v>
      </c>
      <c r="F145" t="s">
        <v>150</v>
      </c>
      <c r="G145" t="s">
        <v>167</v>
      </c>
      <c r="H145" t="str">
        <f t="shared" ca="1" si="8"/>
        <v>4/12/1995</v>
      </c>
      <c r="I145" t="s">
        <v>152</v>
      </c>
      <c r="J145" t="s">
        <v>153</v>
      </c>
      <c r="K145" t="s">
        <v>632</v>
      </c>
      <c r="L145" t="s">
        <v>633</v>
      </c>
      <c r="M145" t="s">
        <v>634</v>
      </c>
      <c r="N145">
        <v>92</v>
      </c>
      <c r="O145" t="s">
        <v>157</v>
      </c>
      <c r="P145" t="s">
        <v>158</v>
      </c>
      <c r="Q145" t="s">
        <v>194</v>
      </c>
      <c r="R145" t="s">
        <v>236</v>
      </c>
      <c r="S145" t="s">
        <v>2</v>
      </c>
      <c r="T145" t="s">
        <v>196</v>
      </c>
      <c r="U145" t="s">
        <v>200</v>
      </c>
      <c r="V145" t="s">
        <v>624</v>
      </c>
      <c r="W145" t="s">
        <v>160</v>
      </c>
      <c r="X145" t="s">
        <v>2</v>
      </c>
      <c r="Y145" t="s">
        <v>2</v>
      </c>
      <c r="Z145">
        <v>2009</v>
      </c>
      <c r="AA145" t="s">
        <v>164</v>
      </c>
      <c r="AB145" t="s">
        <v>2</v>
      </c>
      <c r="AC145" t="s">
        <v>2</v>
      </c>
      <c r="AD145" t="s">
        <v>2</v>
      </c>
      <c r="AE145" t="s">
        <v>2</v>
      </c>
      <c r="AF145" t="s">
        <v>2</v>
      </c>
      <c r="AG145" t="s">
        <v>213</v>
      </c>
      <c r="AH145" t="s">
        <v>166</v>
      </c>
    </row>
    <row r="146" spans="1:34">
      <c r="A146">
        <v>10012</v>
      </c>
      <c r="B146">
        <v>299520</v>
      </c>
      <c r="C146" t="s">
        <v>149</v>
      </c>
      <c r="D146" t="str">
        <f t="shared" ca="1" si="6"/>
        <v>FXAFBJLKDJ</v>
      </c>
      <c r="E146" t="str">
        <f t="shared" ca="1" si="7"/>
        <v>Orgtxqbcafzmg</v>
      </c>
      <c r="F146" t="s">
        <v>150</v>
      </c>
      <c r="G146" t="s">
        <v>167</v>
      </c>
      <c r="H146" t="str">
        <f t="shared" ca="1" si="8"/>
        <v>7/10/1994</v>
      </c>
      <c r="I146" t="s">
        <v>152</v>
      </c>
      <c r="J146" t="s">
        <v>153</v>
      </c>
      <c r="K146" t="s">
        <v>635</v>
      </c>
      <c r="L146" t="s">
        <v>636</v>
      </c>
      <c r="M146" t="s">
        <v>637</v>
      </c>
      <c r="N146">
        <v>92</v>
      </c>
      <c r="O146" t="s">
        <v>157</v>
      </c>
      <c r="P146" t="s">
        <v>158</v>
      </c>
      <c r="Q146" t="s">
        <v>171</v>
      </c>
      <c r="R146" t="s">
        <v>638</v>
      </c>
      <c r="S146" t="s">
        <v>2</v>
      </c>
      <c r="T146" t="s">
        <v>2</v>
      </c>
      <c r="U146" t="s">
        <v>251</v>
      </c>
      <c r="V146" t="s">
        <v>160</v>
      </c>
      <c r="W146" t="s">
        <v>161</v>
      </c>
      <c r="X146" t="s">
        <v>162</v>
      </c>
      <c r="Y146" t="s">
        <v>2</v>
      </c>
      <c r="Z146">
        <v>2010</v>
      </c>
      <c r="AA146" t="s">
        <v>164</v>
      </c>
      <c r="AB146" t="s">
        <v>2</v>
      </c>
      <c r="AC146" t="s">
        <v>2</v>
      </c>
      <c r="AD146" t="s">
        <v>2</v>
      </c>
      <c r="AE146" t="s">
        <v>2</v>
      </c>
      <c r="AF146" t="s">
        <v>2</v>
      </c>
      <c r="AG146" t="s">
        <v>174</v>
      </c>
      <c r="AH146" t="s">
        <v>232</v>
      </c>
    </row>
    <row r="147" spans="1:34">
      <c r="A147">
        <v>10012</v>
      </c>
      <c r="B147">
        <v>299552</v>
      </c>
      <c r="C147" t="s">
        <v>149</v>
      </c>
      <c r="D147" t="str">
        <f t="shared" ca="1" si="6"/>
        <v>DQYJCGOHYH</v>
      </c>
      <c r="E147" t="str">
        <f t="shared" ca="1" si="7"/>
        <v>Ijdfxefmfvhcl</v>
      </c>
      <c r="F147" t="s">
        <v>150</v>
      </c>
      <c r="G147" t="s">
        <v>167</v>
      </c>
      <c r="H147" t="str">
        <f t="shared" ca="1" si="8"/>
        <v>15/2/1996</v>
      </c>
      <c r="I147" t="s">
        <v>152</v>
      </c>
      <c r="J147" t="s">
        <v>153</v>
      </c>
      <c r="K147" t="s">
        <v>635</v>
      </c>
      <c r="L147" t="s">
        <v>636</v>
      </c>
      <c r="M147" t="s">
        <v>637</v>
      </c>
      <c r="N147">
        <v>92</v>
      </c>
      <c r="O147" t="s">
        <v>157</v>
      </c>
      <c r="P147" t="s">
        <v>158</v>
      </c>
      <c r="Q147" t="s">
        <v>171</v>
      </c>
      <c r="R147" t="s">
        <v>1983</v>
      </c>
      <c r="S147" t="s">
        <v>2</v>
      </c>
      <c r="T147" t="s">
        <v>2</v>
      </c>
      <c r="U147" t="s">
        <v>251</v>
      </c>
      <c r="V147" t="s">
        <v>160</v>
      </c>
      <c r="W147" t="s">
        <v>161</v>
      </c>
      <c r="X147" t="s">
        <v>162</v>
      </c>
      <c r="Y147" t="s">
        <v>2</v>
      </c>
      <c r="Z147">
        <v>2010</v>
      </c>
      <c r="AA147" t="s">
        <v>164</v>
      </c>
      <c r="AB147" t="s">
        <v>2</v>
      </c>
      <c r="AC147" t="s">
        <v>2</v>
      </c>
      <c r="AD147" t="s">
        <v>2</v>
      </c>
      <c r="AE147" t="s">
        <v>2</v>
      </c>
      <c r="AF147" t="s">
        <v>2</v>
      </c>
      <c r="AG147" t="s">
        <v>174</v>
      </c>
      <c r="AH147" t="s">
        <v>166</v>
      </c>
    </row>
    <row r="148" spans="1:34">
      <c r="A148">
        <v>10012</v>
      </c>
      <c r="B148">
        <v>300985</v>
      </c>
      <c r="C148" t="s">
        <v>149</v>
      </c>
      <c r="D148" t="str">
        <f t="shared" ca="1" si="6"/>
        <v>QTSIOXRAGB</v>
      </c>
      <c r="E148" t="str">
        <f t="shared" ca="1" si="7"/>
        <v>Udobulveivntq</v>
      </c>
      <c r="F148" t="s">
        <v>150</v>
      </c>
      <c r="G148" t="s">
        <v>167</v>
      </c>
      <c r="H148" t="str">
        <f t="shared" ca="1" si="8"/>
        <v>19/2/1996</v>
      </c>
      <c r="I148" t="s">
        <v>152</v>
      </c>
      <c r="J148" t="s">
        <v>153</v>
      </c>
      <c r="K148" t="s">
        <v>639</v>
      </c>
      <c r="L148" t="s">
        <v>640</v>
      </c>
      <c r="M148" t="s">
        <v>223</v>
      </c>
      <c r="N148">
        <v>75</v>
      </c>
      <c r="O148" t="s">
        <v>157</v>
      </c>
      <c r="P148" t="s">
        <v>158</v>
      </c>
      <c r="Q148" t="s">
        <v>194</v>
      </c>
      <c r="R148" t="s">
        <v>198</v>
      </c>
      <c r="S148" t="s">
        <v>2</v>
      </c>
      <c r="T148" t="s">
        <v>199</v>
      </c>
      <c r="U148" t="s">
        <v>200</v>
      </c>
      <c r="V148" t="s">
        <v>160</v>
      </c>
      <c r="W148" t="s">
        <v>182</v>
      </c>
      <c r="X148" t="s">
        <v>200</v>
      </c>
      <c r="Y148" t="s">
        <v>2</v>
      </c>
      <c r="Z148">
        <v>2010</v>
      </c>
      <c r="AA148" t="s">
        <v>164</v>
      </c>
      <c r="AB148" t="s">
        <v>2</v>
      </c>
      <c r="AC148" t="s">
        <v>2</v>
      </c>
      <c r="AD148" t="s">
        <v>2</v>
      </c>
      <c r="AE148" t="s">
        <v>2</v>
      </c>
      <c r="AF148" t="s">
        <v>2</v>
      </c>
      <c r="AG148" t="s">
        <v>174</v>
      </c>
      <c r="AH148" t="s">
        <v>166</v>
      </c>
    </row>
    <row r="149" spans="1:34">
      <c r="A149">
        <v>10012</v>
      </c>
      <c r="B149">
        <v>301030</v>
      </c>
      <c r="C149" t="s">
        <v>149</v>
      </c>
      <c r="D149" t="str">
        <f t="shared" ca="1" si="6"/>
        <v>AFSGOEWMFM</v>
      </c>
      <c r="E149" t="str">
        <f t="shared" ca="1" si="7"/>
        <v>Mwwrdphwfxxhj</v>
      </c>
      <c r="F149" t="s">
        <v>150</v>
      </c>
      <c r="G149" t="s">
        <v>167</v>
      </c>
      <c r="H149" t="str">
        <f t="shared" ca="1" si="8"/>
        <v>26/8/1994</v>
      </c>
      <c r="I149" t="s">
        <v>152</v>
      </c>
      <c r="J149" t="s">
        <v>153</v>
      </c>
      <c r="K149" t="s">
        <v>639</v>
      </c>
      <c r="L149" t="s">
        <v>640</v>
      </c>
      <c r="M149" t="s">
        <v>223</v>
      </c>
      <c r="N149">
        <v>75</v>
      </c>
      <c r="O149" t="s">
        <v>157</v>
      </c>
      <c r="P149" t="s">
        <v>158</v>
      </c>
      <c r="Q149" t="s">
        <v>179</v>
      </c>
      <c r="R149" t="s">
        <v>384</v>
      </c>
      <c r="S149" t="s">
        <v>2</v>
      </c>
      <c r="T149" t="s">
        <v>2</v>
      </c>
      <c r="U149" t="s">
        <v>334</v>
      </c>
      <c r="V149" t="s">
        <v>160</v>
      </c>
      <c r="W149" t="s">
        <v>182</v>
      </c>
      <c r="X149" t="s">
        <v>2</v>
      </c>
      <c r="Y149" t="s">
        <v>2</v>
      </c>
      <c r="Z149">
        <v>2011</v>
      </c>
      <c r="AA149" t="s">
        <v>164</v>
      </c>
      <c r="AB149" t="s">
        <v>2</v>
      </c>
      <c r="AC149" t="s">
        <v>2</v>
      </c>
      <c r="AD149" t="s">
        <v>2</v>
      </c>
      <c r="AE149" t="s">
        <v>2</v>
      </c>
      <c r="AF149" t="s">
        <v>2</v>
      </c>
      <c r="AG149" t="s">
        <v>165</v>
      </c>
      <c r="AH149" t="s">
        <v>190</v>
      </c>
    </row>
    <row r="150" spans="1:34">
      <c r="A150">
        <v>10012</v>
      </c>
      <c r="B150">
        <v>301965</v>
      </c>
      <c r="C150" t="s">
        <v>149</v>
      </c>
      <c r="D150" t="str">
        <f t="shared" ca="1" si="6"/>
        <v>RUWDRKGELJ</v>
      </c>
      <c r="E150" t="str">
        <f t="shared" ca="1" si="7"/>
        <v>Kwcgtozvugzov</v>
      </c>
      <c r="F150" t="s">
        <v>150</v>
      </c>
      <c r="G150" t="s">
        <v>167</v>
      </c>
      <c r="H150" t="str">
        <f t="shared" ca="1" si="8"/>
        <v>18/4/1997</v>
      </c>
      <c r="I150" t="s">
        <v>152</v>
      </c>
      <c r="J150" t="s">
        <v>153</v>
      </c>
      <c r="K150" t="s">
        <v>1984</v>
      </c>
      <c r="L150" t="s">
        <v>1985</v>
      </c>
      <c r="M150" t="s">
        <v>1986</v>
      </c>
      <c r="N150">
        <v>99</v>
      </c>
      <c r="O150" t="s">
        <v>1987</v>
      </c>
      <c r="P150" t="s">
        <v>158</v>
      </c>
      <c r="Q150" t="s">
        <v>171</v>
      </c>
      <c r="R150" t="s">
        <v>775</v>
      </c>
      <c r="S150" t="s">
        <v>2</v>
      </c>
      <c r="T150" t="s">
        <v>2</v>
      </c>
      <c r="U150" t="s">
        <v>173</v>
      </c>
      <c r="V150" t="s">
        <v>160</v>
      </c>
      <c r="W150" t="s">
        <v>2</v>
      </c>
      <c r="X150" t="s">
        <v>2</v>
      </c>
      <c r="Y150" t="s">
        <v>2</v>
      </c>
      <c r="Z150">
        <v>2011</v>
      </c>
      <c r="AA150" t="s">
        <v>164</v>
      </c>
      <c r="AB150" t="s">
        <v>2</v>
      </c>
      <c r="AC150" t="s">
        <v>2</v>
      </c>
      <c r="AD150" t="s">
        <v>2</v>
      </c>
      <c r="AE150" t="s">
        <v>2</v>
      </c>
      <c r="AF150" t="s">
        <v>2</v>
      </c>
      <c r="AG150" t="s">
        <v>213</v>
      </c>
      <c r="AH150" t="s">
        <v>166</v>
      </c>
    </row>
    <row r="151" spans="1:34">
      <c r="A151">
        <v>10012</v>
      </c>
      <c r="B151">
        <v>302219</v>
      </c>
      <c r="C151" t="s">
        <v>149</v>
      </c>
      <c r="D151" t="str">
        <f t="shared" ca="1" si="6"/>
        <v>GCTATWYWFG</v>
      </c>
      <c r="E151" t="str">
        <f t="shared" ca="1" si="7"/>
        <v>Vqdchbntzzwtj</v>
      </c>
      <c r="F151" t="s">
        <v>150</v>
      </c>
      <c r="G151" t="s">
        <v>167</v>
      </c>
      <c r="H151" t="str">
        <f t="shared" ca="1" si="8"/>
        <v>2/1/1996</v>
      </c>
      <c r="I151" t="s">
        <v>152</v>
      </c>
      <c r="J151" t="s">
        <v>153</v>
      </c>
      <c r="K151" t="s">
        <v>1988</v>
      </c>
      <c r="L151" t="s">
        <v>1989</v>
      </c>
      <c r="M151" t="s">
        <v>1990</v>
      </c>
      <c r="N151">
        <v>974</v>
      </c>
      <c r="O151" t="s">
        <v>157</v>
      </c>
      <c r="P151" t="s">
        <v>158</v>
      </c>
      <c r="Q151" t="s">
        <v>194</v>
      </c>
      <c r="R151" t="s">
        <v>210</v>
      </c>
      <c r="S151" t="s">
        <v>2</v>
      </c>
      <c r="T151" t="s">
        <v>196</v>
      </c>
      <c r="U151" t="s">
        <v>197</v>
      </c>
      <c r="V151" t="s">
        <v>160</v>
      </c>
      <c r="W151" t="s">
        <v>182</v>
      </c>
      <c r="X151" t="s">
        <v>249</v>
      </c>
      <c r="Y151" t="s">
        <v>212</v>
      </c>
      <c r="Z151">
        <v>2011</v>
      </c>
      <c r="AA151" t="s">
        <v>164</v>
      </c>
      <c r="AB151" t="s">
        <v>2</v>
      </c>
      <c r="AC151" t="s">
        <v>2</v>
      </c>
      <c r="AD151" t="s">
        <v>2</v>
      </c>
      <c r="AE151" t="s">
        <v>2</v>
      </c>
      <c r="AF151" t="s">
        <v>2</v>
      </c>
      <c r="AG151" t="s">
        <v>174</v>
      </c>
      <c r="AH151" t="s">
        <v>166</v>
      </c>
    </row>
    <row r="152" spans="1:34">
      <c r="A152">
        <v>10012</v>
      </c>
      <c r="B152">
        <v>304704</v>
      </c>
      <c r="C152" t="s">
        <v>149</v>
      </c>
      <c r="D152" t="str">
        <f t="shared" ca="1" si="6"/>
        <v>WGUUYDUUTY</v>
      </c>
      <c r="E152" t="str">
        <f t="shared" ca="1" si="7"/>
        <v>Lhuvqipcwnpfm</v>
      </c>
      <c r="F152" t="s">
        <v>150</v>
      </c>
      <c r="G152" t="s">
        <v>167</v>
      </c>
      <c r="H152" t="str">
        <f t="shared" ca="1" si="8"/>
        <v>10/1/1996</v>
      </c>
      <c r="I152" t="s">
        <v>152</v>
      </c>
      <c r="J152" t="s">
        <v>153</v>
      </c>
      <c r="K152" t="s">
        <v>641</v>
      </c>
      <c r="L152" t="s">
        <v>578</v>
      </c>
      <c r="M152" t="s">
        <v>642</v>
      </c>
      <c r="N152">
        <v>27</v>
      </c>
      <c r="O152" t="s">
        <v>157</v>
      </c>
      <c r="P152" t="s">
        <v>158</v>
      </c>
      <c r="Q152" t="s">
        <v>194</v>
      </c>
      <c r="R152" t="s">
        <v>195</v>
      </c>
      <c r="S152" t="s">
        <v>133</v>
      </c>
      <c r="T152" t="s">
        <v>196</v>
      </c>
      <c r="U152" t="s">
        <v>197</v>
      </c>
      <c r="V152" t="s">
        <v>160</v>
      </c>
      <c r="W152" t="s">
        <v>182</v>
      </c>
      <c r="X152" t="s">
        <v>249</v>
      </c>
      <c r="Y152" t="s">
        <v>2</v>
      </c>
      <c r="Z152">
        <v>2011</v>
      </c>
      <c r="AA152" t="s">
        <v>164</v>
      </c>
      <c r="AB152" t="s">
        <v>2</v>
      </c>
      <c r="AC152" t="s">
        <v>2</v>
      </c>
      <c r="AD152" t="s">
        <v>2</v>
      </c>
      <c r="AE152" t="s">
        <v>2</v>
      </c>
      <c r="AF152" t="s">
        <v>2</v>
      </c>
      <c r="AG152" t="s">
        <v>174</v>
      </c>
      <c r="AH152" t="s">
        <v>166</v>
      </c>
    </row>
    <row r="153" spans="1:34">
      <c r="A153">
        <v>10012</v>
      </c>
      <c r="B153">
        <v>305346</v>
      </c>
      <c r="C153" t="s">
        <v>149</v>
      </c>
      <c r="D153" t="str">
        <f t="shared" ca="1" si="6"/>
        <v>MHVDRRIYVS</v>
      </c>
      <c r="E153" t="str">
        <f t="shared" ca="1" si="7"/>
        <v>Sfdypzxayjjta</v>
      </c>
      <c r="F153" t="s">
        <v>150</v>
      </c>
      <c r="G153" t="s">
        <v>167</v>
      </c>
      <c r="H153" t="str">
        <f t="shared" ca="1" si="8"/>
        <v>17/11/1994</v>
      </c>
      <c r="I153" t="s">
        <v>152</v>
      </c>
      <c r="J153" t="s">
        <v>153</v>
      </c>
      <c r="K153" t="s">
        <v>643</v>
      </c>
      <c r="L153" t="s">
        <v>644</v>
      </c>
      <c r="M153" t="s">
        <v>645</v>
      </c>
      <c r="N153">
        <v>91</v>
      </c>
      <c r="O153" t="s">
        <v>157</v>
      </c>
      <c r="P153" t="s">
        <v>158</v>
      </c>
      <c r="Q153" t="s">
        <v>194</v>
      </c>
      <c r="R153" t="s">
        <v>198</v>
      </c>
      <c r="S153" t="s">
        <v>2</v>
      </c>
      <c r="T153" t="s">
        <v>196</v>
      </c>
      <c r="U153" t="s">
        <v>197</v>
      </c>
      <c r="V153" t="s">
        <v>160</v>
      </c>
      <c r="W153" t="s">
        <v>161</v>
      </c>
      <c r="X153" t="s">
        <v>2</v>
      </c>
      <c r="Y153" t="s">
        <v>2</v>
      </c>
      <c r="Z153">
        <v>2011</v>
      </c>
      <c r="AA153" t="s">
        <v>164</v>
      </c>
      <c r="AB153" t="s">
        <v>2</v>
      </c>
      <c r="AC153" t="s">
        <v>2</v>
      </c>
      <c r="AD153" t="s">
        <v>2</v>
      </c>
      <c r="AE153" t="s">
        <v>2</v>
      </c>
      <c r="AF153" t="s">
        <v>2</v>
      </c>
      <c r="AG153" t="s">
        <v>284</v>
      </c>
      <c r="AH153" t="s">
        <v>175</v>
      </c>
    </row>
    <row r="154" spans="1:34">
      <c r="A154">
        <v>10012</v>
      </c>
      <c r="B154">
        <v>305476</v>
      </c>
      <c r="C154" t="s">
        <v>149</v>
      </c>
      <c r="D154" t="str">
        <f t="shared" ca="1" si="6"/>
        <v>ANQOBWVKEW</v>
      </c>
      <c r="E154" t="str">
        <f t="shared" ca="1" si="7"/>
        <v>Jyiyhptqfyggn</v>
      </c>
      <c r="F154" t="s">
        <v>150</v>
      </c>
      <c r="G154" t="s">
        <v>167</v>
      </c>
      <c r="H154" t="str">
        <f t="shared" ca="1" si="8"/>
        <v>25/6/1996</v>
      </c>
      <c r="I154" t="s">
        <v>152</v>
      </c>
      <c r="J154" t="s">
        <v>153</v>
      </c>
      <c r="K154" t="s">
        <v>643</v>
      </c>
      <c r="L154" t="s">
        <v>644</v>
      </c>
      <c r="M154" t="s">
        <v>645</v>
      </c>
      <c r="N154">
        <v>91</v>
      </c>
      <c r="O154" t="s">
        <v>157</v>
      </c>
      <c r="P154" t="s">
        <v>158</v>
      </c>
      <c r="Q154" t="s">
        <v>194</v>
      </c>
      <c r="R154" t="s">
        <v>236</v>
      </c>
      <c r="S154" t="s">
        <v>2</v>
      </c>
      <c r="T154" t="s">
        <v>199</v>
      </c>
      <c r="U154" t="s">
        <v>200</v>
      </c>
      <c r="V154" t="s">
        <v>160</v>
      </c>
      <c r="W154" t="s">
        <v>161</v>
      </c>
      <c r="X154" t="s">
        <v>212</v>
      </c>
      <c r="Y154" t="s">
        <v>200</v>
      </c>
      <c r="Z154">
        <v>2011</v>
      </c>
      <c r="AA154" t="s">
        <v>164</v>
      </c>
      <c r="AB154" t="s">
        <v>2</v>
      </c>
      <c r="AC154" t="s">
        <v>2</v>
      </c>
      <c r="AD154" t="s">
        <v>2</v>
      </c>
      <c r="AE154" t="s">
        <v>2</v>
      </c>
      <c r="AF154" t="s">
        <v>2</v>
      </c>
      <c r="AG154" t="s">
        <v>174</v>
      </c>
      <c r="AH154" t="s">
        <v>190</v>
      </c>
    </row>
    <row r="155" spans="1:34">
      <c r="A155">
        <v>10012</v>
      </c>
      <c r="B155">
        <v>308638</v>
      </c>
      <c r="C155" t="s">
        <v>149</v>
      </c>
      <c r="D155" t="str">
        <f t="shared" ca="1" si="6"/>
        <v>QKSNSTKZWI</v>
      </c>
      <c r="E155" t="str">
        <f t="shared" ca="1" si="7"/>
        <v>Cpjqivhgawxft</v>
      </c>
      <c r="F155" t="s">
        <v>150</v>
      </c>
      <c r="G155" t="s">
        <v>167</v>
      </c>
      <c r="H155" t="str">
        <f t="shared" ca="1" si="8"/>
        <v>25/1/1996</v>
      </c>
      <c r="I155" t="s">
        <v>152</v>
      </c>
      <c r="J155" t="s">
        <v>153</v>
      </c>
      <c r="K155" t="s">
        <v>649</v>
      </c>
      <c r="L155" t="s">
        <v>650</v>
      </c>
      <c r="M155" t="s">
        <v>470</v>
      </c>
      <c r="N155">
        <v>93</v>
      </c>
      <c r="O155" t="s">
        <v>157</v>
      </c>
      <c r="P155" t="s">
        <v>158</v>
      </c>
      <c r="Q155" t="s">
        <v>187</v>
      </c>
      <c r="R155" t="s">
        <v>653</v>
      </c>
      <c r="S155" t="s">
        <v>2</v>
      </c>
      <c r="T155" t="s">
        <v>2</v>
      </c>
      <c r="U155" t="s">
        <v>206</v>
      </c>
      <c r="V155" t="s">
        <v>160</v>
      </c>
      <c r="W155" t="s">
        <v>2</v>
      </c>
      <c r="X155" t="s">
        <v>2</v>
      </c>
      <c r="Y155" t="s">
        <v>2</v>
      </c>
      <c r="Z155">
        <v>2011</v>
      </c>
      <c r="AA155" t="s">
        <v>164</v>
      </c>
      <c r="AB155" t="s">
        <v>2</v>
      </c>
      <c r="AC155" t="s">
        <v>2</v>
      </c>
      <c r="AD155" t="s">
        <v>2</v>
      </c>
      <c r="AE155" t="s">
        <v>2</v>
      </c>
      <c r="AF155" t="s">
        <v>2</v>
      </c>
      <c r="AG155" t="s">
        <v>165</v>
      </c>
      <c r="AH155" t="s">
        <v>166</v>
      </c>
    </row>
    <row r="156" spans="1:34">
      <c r="A156">
        <v>10012</v>
      </c>
      <c r="B156">
        <v>308642</v>
      </c>
      <c r="C156" t="s">
        <v>149</v>
      </c>
      <c r="D156" t="str">
        <f t="shared" ca="1" si="6"/>
        <v>HBOFKDVTLL</v>
      </c>
      <c r="E156" t="str">
        <f t="shared" ca="1" si="7"/>
        <v>Iqkhmhxtpekci</v>
      </c>
      <c r="F156" t="s">
        <v>150</v>
      </c>
      <c r="G156" t="s">
        <v>167</v>
      </c>
      <c r="H156" t="str">
        <f t="shared" ca="1" si="8"/>
        <v>26/5/1994</v>
      </c>
      <c r="I156" t="s">
        <v>152</v>
      </c>
      <c r="J156" t="s">
        <v>153</v>
      </c>
      <c r="K156" t="s">
        <v>649</v>
      </c>
      <c r="L156" t="s">
        <v>650</v>
      </c>
      <c r="M156" t="s">
        <v>470</v>
      </c>
      <c r="N156">
        <v>93</v>
      </c>
      <c r="O156" t="s">
        <v>157</v>
      </c>
      <c r="P156" t="s">
        <v>158</v>
      </c>
      <c r="Q156" t="s">
        <v>187</v>
      </c>
      <c r="R156" t="s">
        <v>652</v>
      </c>
      <c r="S156" t="s">
        <v>2</v>
      </c>
      <c r="T156" t="s">
        <v>2</v>
      </c>
      <c r="U156" t="s">
        <v>230</v>
      </c>
      <c r="V156" t="s">
        <v>160</v>
      </c>
      <c r="W156" t="s">
        <v>2</v>
      </c>
      <c r="X156" t="s">
        <v>2</v>
      </c>
      <c r="Y156" t="s">
        <v>2</v>
      </c>
      <c r="Z156">
        <v>2011</v>
      </c>
      <c r="AA156" t="s">
        <v>164</v>
      </c>
      <c r="AB156" t="s">
        <v>2</v>
      </c>
      <c r="AC156" t="s">
        <v>2</v>
      </c>
      <c r="AD156" t="s">
        <v>2</v>
      </c>
      <c r="AE156" t="s">
        <v>2</v>
      </c>
      <c r="AF156" t="s">
        <v>2</v>
      </c>
      <c r="AG156" t="s">
        <v>165</v>
      </c>
      <c r="AH156" t="s">
        <v>175</v>
      </c>
    </row>
    <row r="157" spans="1:34">
      <c r="A157">
        <v>10012</v>
      </c>
      <c r="B157">
        <v>308659</v>
      </c>
      <c r="C157" t="s">
        <v>149</v>
      </c>
      <c r="D157" t="str">
        <f t="shared" ca="1" si="6"/>
        <v>BAMSBLLWAL</v>
      </c>
      <c r="E157" t="str">
        <f t="shared" ca="1" si="7"/>
        <v>Kgiigqnjoyyoj</v>
      </c>
      <c r="F157" t="s">
        <v>150</v>
      </c>
      <c r="G157" t="s">
        <v>167</v>
      </c>
      <c r="H157" t="str">
        <f t="shared" ca="1" si="8"/>
        <v>11/1/1997</v>
      </c>
      <c r="I157" t="s">
        <v>152</v>
      </c>
      <c r="J157" t="s">
        <v>153</v>
      </c>
      <c r="K157" t="s">
        <v>649</v>
      </c>
      <c r="L157" t="s">
        <v>650</v>
      </c>
      <c r="M157" t="s">
        <v>470</v>
      </c>
      <c r="N157">
        <v>93</v>
      </c>
      <c r="O157" t="s">
        <v>157</v>
      </c>
      <c r="P157" t="s">
        <v>158</v>
      </c>
      <c r="Q157" t="s">
        <v>187</v>
      </c>
      <c r="R157" t="s">
        <v>652</v>
      </c>
      <c r="S157" t="s">
        <v>2</v>
      </c>
      <c r="T157" t="s">
        <v>2</v>
      </c>
      <c r="U157" t="s">
        <v>230</v>
      </c>
      <c r="V157" t="s">
        <v>160</v>
      </c>
      <c r="W157" t="s">
        <v>2</v>
      </c>
      <c r="X157" t="s">
        <v>2</v>
      </c>
      <c r="Y157" t="s">
        <v>2</v>
      </c>
      <c r="Z157">
        <v>2011</v>
      </c>
      <c r="AA157" t="s">
        <v>164</v>
      </c>
      <c r="AB157" t="s">
        <v>2</v>
      </c>
      <c r="AC157" t="s">
        <v>2</v>
      </c>
      <c r="AD157" t="s">
        <v>2</v>
      </c>
      <c r="AE157" t="s">
        <v>2</v>
      </c>
      <c r="AF157" t="s">
        <v>2</v>
      </c>
      <c r="AG157" t="s">
        <v>165</v>
      </c>
      <c r="AH157" t="s">
        <v>166</v>
      </c>
    </row>
    <row r="158" spans="1:34">
      <c r="A158">
        <v>10012</v>
      </c>
      <c r="B158">
        <v>308671</v>
      </c>
      <c r="C158" t="s">
        <v>183</v>
      </c>
      <c r="D158" t="str">
        <f t="shared" ca="1" si="6"/>
        <v>LECFMRIYKR</v>
      </c>
      <c r="E158" t="str">
        <f t="shared" ca="1" si="7"/>
        <v>Jqyowzpwuevgr</v>
      </c>
      <c r="F158" t="s">
        <v>150</v>
      </c>
      <c r="G158" t="s">
        <v>167</v>
      </c>
      <c r="H158" t="str">
        <f t="shared" ca="1" si="8"/>
        <v>15/5/1995</v>
      </c>
      <c r="I158" t="s">
        <v>152</v>
      </c>
      <c r="J158" t="s">
        <v>153</v>
      </c>
      <c r="K158" t="s">
        <v>649</v>
      </c>
      <c r="L158" t="s">
        <v>650</v>
      </c>
      <c r="M158" t="s">
        <v>470</v>
      </c>
      <c r="N158">
        <v>93</v>
      </c>
      <c r="O158" t="s">
        <v>157</v>
      </c>
      <c r="P158" t="s">
        <v>158</v>
      </c>
      <c r="Q158" t="s">
        <v>187</v>
      </c>
      <c r="R158" t="s">
        <v>1991</v>
      </c>
      <c r="S158" t="s">
        <v>2</v>
      </c>
      <c r="T158" t="s">
        <v>2</v>
      </c>
      <c r="U158" t="s">
        <v>206</v>
      </c>
      <c r="V158" t="s">
        <v>160</v>
      </c>
      <c r="W158" t="s">
        <v>2</v>
      </c>
      <c r="X158" t="s">
        <v>2</v>
      </c>
      <c r="Y158" t="s">
        <v>2</v>
      </c>
      <c r="Z158">
        <v>2010</v>
      </c>
      <c r="AA158" t="s">
        <v>164</v>
      </c>
      <c r="AB158" t="s">
        <v>2</v>
      </c>
      <c r="AC158" t="s">
        <v>2</v>
      </c>
      <c r="AD158" t="s">
        <v>2</v>
      </c>
      <c r="AE158" t="s">
        <v>2</v>
      </c>
      <c r="AF158" t="s">
        <v>2</v>
      </c>
      <c r="AG158" t="s">
        <v>165</v>
      </c>
      <c r="AH158" t="s">
        <v>166</v>
      </c>
    </row>
    <row r="159" spans="1:34">
      <c r="A159">
        <v>10012</v>
      </c>
      <c r="B159">
        <v>308679</v>
      </c>
      <c r="C159" t="s">
        <v>149</v>
      </c>
      <c r="D159" t="str">
        <f t="shared" ca="1" si="6"/>
        <v>SAZUNOTSVW</v>
      </c>
      <c r="E159" t="str">
        <f t="shared" ca="1" si="7"/>
        <v>Lpnmpynpfehmc</v>
      </c>
      <c r="F159" t="s">
        <v>150</v>
      </c>
      <c r="G159" t="s">
        <v>167</v>
      </c>
      <c r="H159" t="str">
        <f t="shared" ca="1" si="8"/>
        <v>3/10/1995</v>
      </c>
      <c r="I159" t="s">
        <v>152</v>
      </c>
      <c r="J159" t="s">
        <v>153</v>
      </c>
      <c r="K159" t="s">
        <v>649</v>
      </c>
      <c r="L159" t="s">
        <v>650</v>
      </c>
      <c r="M159" t="s">
        <v>470</v>
      </c>
      <c r="N159">
        <v>93</v>
      </c>
      <c r="O159" t="s">
        <v>157</v>
      </c>
      <c r="P159" t="s">
        <v>158</v>
      </c>
      <c r="Q159" t="s">
        <v>187</v>
      </c>
      <c r="R159" t="s">
        <v>653</v>
      </c>
      <c r="S159" t="s">
        <v>2</v>
      </c>
      <c r="T159" t="s">
        <v>2</v>
      </c>
      <c r="U159" t="s">
        <v>206</v>
      </c>
      <c r="V159" t="s">
        <v>160</v>
      </c>
      <c r="W159" t="s">
        <v>2</v>
      </c>
      <c r="X159" t="s">
        <v>2</v>
      </c>
      <c r="Y159" t="s">
        <v>2</v>
      </c>
      <c r="Z159">
        <v>2011</v>
      </c>
      <c r="AA159" t="s">
        <v>164</v>
      </c>
      <c r="AB159" t="s">
        <v>2</v>
      </c>
      <c r="AC159" t="s">
        <v>2</v>
      </c>
      <c r="AD159" t="s">
        <v>2</v>
      </c>
      <c r="AE159" t="s">
        <v>2</v>
      </c>
      <c r="AF159" t="s">
        <v>2</v>
      </c>
      <c r="AG159" t="s">
        <v>165</v>
      </c>
      <c r="AH159" t="s">
        <v>166</v>
      </c>
    </row>
    <row r="160" spans="1:34">
      <c r="A160">
        <v>10012</v>
      </c>
      <c r="B160">
        <v>308682</v>
      </c>
      <c r="C160" t="s">
        <v>149</v>
      </c>
      <c r="D160" t="str">
        <f t="shared" ca="1" si="6"/>
        <v>LYCQYELPOE</v>
      </c>
      <c r="E160" t="str">
        <f t="shared" ca="1" si="7"/>
        <v>Bmzzurtzzzmlx</v>
      </c>
      <c r="F160" t="s">
        <v>150</v>
      </c>
      <c r="G160" t="s">
        <v>167</v>
      </c>
      <c r="H160" t="str">
        <f t="shared" ca="1" si="8"/>
        <v>28/3/1996</v>
      </c>
      <c r="I160" t="s">
        <v>152</v>
      </c>
      <c r="J160" t="s">
        <v>153</v>
      </c>
      <c r="K160" t="s">
        <v>649</v>
      </c>
      <c r="L160" t="s">
        <v>650</v>
      </c>
      <c r="M160" t="s">
        <v>470</v>
      </c>
      <c r="N160">
        <v>93</v>
      </c>
      <c r="O160" t="s">
        <v>157</v>
      </c>
      <c r="P160" t="s">
        <v>158</v>
      </c>
      <c r="Q160" t="s">
        <v>187</v>
      </c>
      <c r="R160" t="s">
        <v>652</v>
      </c>
      <c r="S160" t="s">
        <v>2</v>
      </c>
      <c r="T160" t="s">
        <v>2</v>
      </c>
      <c r="U160" t="s">
        <v>230</v>
      </c>
      <c r="V160" t="s">
        <v>160</v>
      </c>
      <c r="W160" t="s">
        <v>2</v>
      </c>
      <c r="X160" t="s">
        <v>2</v>
      </c>
      <c r="Y160" t="s">
        <v>2</v>
      </c>
      <c r="Z160">
        <v>2011</v>
      </c>
      <c r="AA160" t="s">
        <v>164</v>
      </c>
      <c r="AB160" t="s">
        <v>2</v>
      </c>
      <c r="AC160" t="s">
        <v>2</v>
      </c>
      <c r="AD160" t="s">
        <v>2</v>
      </c>
      <c r="AE160" t="s">
        <v>2</v>
      </c>
      <c r="AF160" t="s">
        <v>2</v>
      </c>
      <c r="AG160" t="s">
        <v>165</v>
      </c>
      <c r="AH160" t="s">
        <v>190</v>
      </c>
    </row>
    <row r="161" spans="1:34">
      <c r="A161">
        <v>10012</v>
      </c>
      <c r="B161">
        <v>308685</v>
      </c>
      <c r="C161" t="s">
        <v>149</v>
      </c>
      <c r="D161" t="str">
        <f t="shared" ca="1" si="6"/>
        <v>SZLOXYYZHA</v>
      </c>
      <c r="E161" t="str">
        <f t="shared" ca="1" si="7"/>
        <v>Fhrgwplhhetfq</v>
      </c>
      <c r="F161" t="s">
        <v>150</v>
      </c>
      <c r="G161" t="s">
        <v>167</v>
      </c>
      <c r="H161" t="str">
        <f t="shared" ca="1" si="8"/>
        <v>28/12/1995</v>
      </c>
      <c r="I161" t="s">
        <v>152</v>
      </c>
      <c r="J161" t="s">
        <v>153</v>
      </c>
      <c r="K161" t="s">
        <v>649</v>
      </c>
      <c r="L161" t="s">
        <v>650</v>
      </c>
      <c r="M161" t="s">
        <v>470</v>
      </c>
      <c r="N161">
        <v>93</v>
      </c>
      <c r="O161" t="s">
        <v>157</v>
      </c>
      <c r="P161" t="s">
        <v>158</v>
      </c>
      <c r="Q161" t="s">
        <v>187</v>
      </c>
      <c r="R161" t="s">
        <v>653</v>
      </c>
      <c r="S161" t="s">
        <v>2</v>
      </c>
      <c r="T161" t="s">
        <v>2</v>
      </c>
      <c r="U161" t="s">
        <v>206</v>
      </c>
      <c r="V161" t="s">
        <v>160</v>
      </c>
      <c r="W161" t="s">
        <v>2</v>
      </c>
      <c r="X161" t="s">
        <v>2</v>
      </c>
      <c r="Y161" t="s">
        <v>2</v>
      </c>
      <c r="Z161">
        <v>2011</v>
      </c>
      <c r="AA161" t="s">
        <v>164</v>
      </c>
      <c r="AB161" t="s">
        <v>2</v>
      </c>
      <c r="AC161" t="s">
        <v>2</v>
      </c>
      <c r="AD161" t="s">
        <v>2</v>
      </c>
      <c r="AE161" t="s">
        <v>2</v>
      </c>
      <c r="AF161" t="s">
        <v>2</v>
      </c>
      <c r="AG161" t="s">
        <v>165</v>
      </c>
      <c r="AH161" t="s">
        <v>166</v>
      </c>
    </row>
    <row r="162" spans="1:34">
      <c r="A162">
        <v>10012</v>
      </c>
      <c r="B162">
        <v>308705</v>
      </c>
      <c r="C162" t="s">
        <v>149</v>
      </c>
      <c r="D162" t="str">
        <f t="shared" ca="1" si="6"/>
        <v>YEFAMRAIVQ</v>
      </c>
      <c r="E162" t="str">
        <f t="shared" ca="1" si="7"/>
        <v>Oqoevlctgjgct</v>
      </c>
      <c r="F162" t="s">
        <v>150</v>
      </c>
      <c r="G162" t="s">
        <v>167</v>
      </c>
      <c r="H162" t="str">
        <f t="shared" ca="1" si="8"/>
        <v>11/7/1996</v>
      </c>
      <c r="I162" t="s">
        <v>152</v>
      </c>
      <c r="J162" t="s">
        <v>153</v>
      </c>
      <c r="K162" t="s">
        <v>649</v>
      </c>
      <c r="L162" t="s">
        <v>650</v>
      </c>
      <c r="M162" t="s">
        <v>470</v>
      </c>
      <c r="N162">
        <v>93</v>
      </c>
      <c r="O162" t="s">
        <v>157</v>
      </c>
      <c r="P162" t="s">
        <v>158</v>
      </c>
      <c r="Q162" t="s">
        <v>187</v>
      </c>
      <c r="R162" t="s">
        <v>651</v>
      </c>
      <c r="S162" t="s">
        <v>2</v>
      </c>
      <c r="T162" t="s">
        <v>2</v>
      </c>
      <c r="U162" t="s">
        <v>230</v>
      </c>
      <c r="V162" t="s">
        <v>160</v>
      </c>
      <c r="W162" t="s">
        <v>2</v>
      </c>
      <c r="X162" t="s">
        <v>2</v>
      </c>
      <c r="Y162" t="s">
        <v>2</v>
      </c>
      <c r="Z162">
        <v>2011</v>
      </c>
      <c r="AA162" t="s">
        <v>164</v>
      </c>
      <c r="AB162" t="s">
        <v>2</v>
      </c>
      <c r="AC162" t="s">
        <v>2</v>
      </c>
      <c r="AD162" t="s">
        <v>2</v>
      </c>
      <c r="AE162" t="s">
        <v>2</v>
      </c>
      <c r="AF162" t="s">
        <v>2</v>
      </c>
      <c r="AG162" t="s">
        <v>165</v>
      </c>
      <c r="AH162" t="s">
        <v>175</v>
      </c>
    </row>
    <row r="163" spans="1:34">
      <c r="A163">
        <v>10012</v>
      </c>
      <c r="B163">
        <v>319133</v>
      </c>
      <c r="C163" t="s">
        <v>149</v>
      </c>
      <c r="D163" t="str">
        <f t="shared" ca="1" si="6"/>
        <v>MMKQHZCKGV</v>
      </c>
      <c r="E163" t="str">
        <f t="shared" ca="1" si="7"/>
        <v>Hmttglyggyepe</v>
      </c>
      <c r="F163" t="s">
        <v>150</v>
      </c>
      <c r="G163" t="s">
        <v>167</v>
      </c>
      <c r="H163" t="str">
        <f t="shared" ca="1" si="8"/>
        <v>7/7/1997</v>
      </c>
      <c r="I163" t="s">
        <v>152</v>
      </c>
      <c r="J163" t="s">
        <v>153</v>
      </c>
      <c r="K163" t="s">
        <v>658</v>
      </c>
      <c r="L163" t="s">
        <v>659</v>
      </c>
      <c r="M163" t="s">
        <v>392</v>
      </c>
      <c r="N163">
        <v>93</v>
      </c>
      <c r="O163" t="s">
        <v>157</v>
      </c>
      <c r="P163" t="s">
        <v>158</v>
      </c>
      <c r="Q163" t="s">
        <v>179</v>
      </c>
      <c r="R163" t="s">
        <v>295</v>
      </c>
      <c r="S163" t="s">
        <v>2</v>
      </c>
      <c r="T163" t="s">
        <v>2</v>
      </c>
      <c r="U163" t="s">
        <v>181</v>
      </c>
      <c r="V163" t="s">
        <v>160</v>
      </c>
      <c r="W163" t="s">
        <v>161</v>
      </c>
      <c r="X163" t="s">
        <v>2</v>
      </c>
      <c r="Y163" t="s">
        <v>2</v>
      </c>
      <c r="Z163">
        <v>2011</v>
      </c>
      <c r="AA163" t="s">
        <v>164</v>
      </c>
      <c r="AB163" t="s">
        <v>2</v>
      </c>
      <c r="AC163" t="s">
        <v>2</v>
      </c>
      <c r="AD163" t="s">
        <v>2</v>
      </c>
      <c r="AE163" t="s">
        <v>2</v>
      </c>
      <c r="AF163" t="s">
        <v>2</v>
      </c>
      <c r="AG163" t="s">
        <v>213</v>
      </c>
      <c r="AH163" t="s">
        <v>175</v>
      </c>
    </row>
    <row r="164" spans="1:34">
      <c r="A164">
        <v>10012</v>
      </c>
      <c r="B164">
        <v>319139</v>
      </c>
      <c r="C164" t="s">
        <v>149</v>
      </c>
      <c r="D164" t="str">
        <f t="shared" ca="1" si="6"/>
        <v>RXYFLPMRJV</v>
      </c>
      <c r="E164" t="str">
        <f t="shared" ca="1" si="7"/>
        <v>Nqmbkojlooqsi</v>
      </c>
      <c r="F164" t="s">
        <v>150</v>
      </c>
      <c r="G164" t="s">
        <v>167</v>
      </c>
      <c r="H164" t="str">
        <f t="shared" ca="1" si="8"/>
        <v>7/10/1997</v>
      </c>
      <c r="I164" t="s">
        <v>152</v>
      </c>
      <c r="J164" t="s">
        <v>153</v>
      </c>
      <c r="K164" t="s">
        <v>658</v>
      </c>
      <c r="L164" t="s">
        <v>659</v>
      </c>
      <c r="M164" t="s">
        <v>392</v>
      </c>
      <c r="N164">
        <v>93</v>
      </c>
      <c r="O164" t="s">
        <v>157</v>
      </c>
      <c r="P164" t="s">
        <v>158</v>
      </c>
      <c r="Q164" t="s">
        <v>194</v>
      </c>
      <c r="R164" t="s">
        <v>198</v>
      </c>
      <c r="S164" t="s">
        <v>2</v>
      </c>
      <c r="T164" t="s">
        <v>196</v>
      </c>
      <c r="U164" t="s">
        <v>224</v>
      </c>
      <c r="V164" t="s">
        <v>160</v>
      </c>
      <c r="W164" t="s">
        <v>161</v>
      </c>
      <c r="X164" t="s">
        <v>2</v>
      </c>
      <c r="Y164" t="s">
        <v>2</v>
      </c>
      <c r="Z164">
        <v>2011</v>
      </c>
      <c r="AA164" t="s">
        <v>164</v>
      </c>
      <c r="AB164" t="s">
        <v>2</v>
      </c>
      <c r="AC164" t="s">
        <v>2</v>
      </c>
      <c r="AD164" t="s">
        <v>2</v>
      </c>
      <c r="AE164" t="s">
        <v>2</v>
      </c>
      <c r="AF164" t="s">
        <v>2</v>
      </c>
      <c r="AG164" t="s">
        <v>165</v>
      </c>
      <c r="AH164" t="s">
        <v>232</v>
      </c>
    </row>
    <row r="165" spans="1:34">
      <c r="A165">
        <v>10012</v>
      </c>
      <c r="B165">
        <v>319205</v>
      </c>
      <c r="C165" t="s">
        <v>149</v>
      </c>
      <c r="D165" t="str">
        <f t="shared" ca="1" si="6"/>
        <v>XRPKZEHXAC</v>
      </c>
      <c r="E165" t="str">
        <f t="shared" ca="1" si="7"/>
        <v>Fvauxyuruozln</v>
      </c>
      <c r="F165" t="s">
        <v>150</v>
      </c>
      <c r="G165" t="s">
        <v>167</v>
      </c>
      <c r="H165" t="str">
        <f t="shared" ca="1" si="8"/>
        <v>26/7/1995</v>
      </c>
      <c r="I165" t="s">
        <v>152</v>
      </c>
      <c r="J165" t="s">
        <v>153</v>
      </c>
      <c r="K165" t="s">
        <v>658</v>
      </c>
      <c r="L165" t="s">
        <v>659</v>
      </c>
      <c r="M165" t="s">
        <v>392</v>
      </c>
      <c r="N165">
        <v>93</v>
      </c>
      <c r="O165" t="s">
        <v>157</v>
      </c>
      <c r="P165" t="s">
        <v>158</v>
      </c>
      <c r="Q165" t="s">
        <v>179</v>
      </c>
      <c r="R165" t="s">
        <v>295</v>
      </c>
      <c r="S165" t="s">
        <v>2</v>
      </c>
      <c r="T165" t="s">
        <v>2</v>
      </c>
      <c r="U165" t="s">
        <v>181</v>
      </c>
      <c r="V165" t="s">
        <v>160</v>
      </c>
      <c r="W165" t="s">
        <v>161</v>
      </c>
      <c r="X165" t="s">
        <v>2</v>
      </c>
      <c r="Y165" t="s">
        <v>2</v>
      </c>
      <c r="Z165">
        <v>2011</v>
      </c>
      <c r="AA165" t="s">
        <v>164</v>
      </c>
      <c r="AB165" t="s">
        <v>2</v>
      </c>
      <c r="AC165" t="s">
        <v>2</v>
      </c>
      <c r="AD165" t="s">
        <v>2</v>
      </c>
      <c r="AE165" t="s">
        <v>2</v>
      </c>
      <c r="AF165" t="s">
        <v>2</v>
      </c>
      <c r="AG165" t="s">
        <v>213</v>
      </c>
      <c r="AH165" t="s">
        <v>190</v>
      </c>
    </row>
    <row r="166" spans="1:34">
      <c r="A166">
        <v>10012</v>
      </c>
      <c r="B166">
        <v>319210</v>
      </c>
      <c r="C166" t="s">
        <v>149</v>
      </c>
      <c r="D166" t="str">
        <f t="shared" ca="1" si="6"/>
        <v>TLQPWPAJAD</v>
      </c>
      <c r="E166" t="str">
        <f t="shared" ca="1" si="7"/>
        <v>Getsjgebugekd</v>
      </c>
      <c r="F166" t="s">
        <v>150</v>
      </c>
      <c r="G166" t="s">
        <v>167</v>
      </c>
      <c r="H166" t="str">
        <f t="shared" ca="1" si="8"/>
        <v>28/8/1997</v>
      </c>
      <c r="I166" t="s">
        <v>152</v>
      </c>
      <c r="J166" t="s">
        <v>153</v>
      </c>
      <c r="K166" t="s">
        <v>658</v>
      </c>
      <c r="L166" t="s">
        <v>659</v>
      </c>
      <c r="M166" t="s">
        <v>392</v>
      </c>
      <c r="N166">
        <v>93</v>
      </c>
      <c r="O166" t="s">
        <v>157</v>
      </c>
      <c r="P166" t="s">
        <v>158</v>
      </c>
      <c r="Q166" t="s">
        <v>194</v>
      </c>
      <c r="R166" t="s">
        <v>198</v>
      </c>
      <c r="S166" t="s">
        <v>2</v>
      </c>
      <c r="T166" t="s">
        <v>196</v>
      </c>
      <c r="U166" t="s">
        <v>200</v>
      </c>
      <c r="V166" t="s">
        <v>160</v>
      </c>
      <c r="W166" t="s">
        <v>161</v>
      </c>
      <c r="X166" t="s">
        <v>249</v>
      </c>
      <c r="Y166" t="s">
        <v>2</v>
      </c>
      <c r="Z166">
        <v>2011</v>
      </c>
      <c r="AA166" t="s">
        <v>164</v>
      </c>
      <c r="AB166" t="s">
        <v>2</v>
      </c>
      <c r="AC166" t="s">
        <v>2</v>
      </c>
      <c r="AD166" t="s">
        <v>2</v>
      </c>
      <c r="AE166" t="s">
        <v>2</v>
      </c>
      <c r="AF166" t="s">
        <v>2</v>
      </c>
      <c r="AG166" t="s">
        <v>165</v>
      </c>
      <c r="AH166" t="s">
        <v>190</v>
      </c>
    </row>
    <row r="167" spans="1:34">
      <c r="A167">
        <v>10012</v>
      </c>
      <c r="B167">
        <v>319218</v>
      </c>
      <c r="C167" t="s">
        <v>149</v>
      </c>
      <c r="D167" t="str">
        <f t="shared" ca="1" si="6"/>
        <v>HBTXHBBKJD</v>
      </c>
      <c r="E167" t="str">
        <f t="shared" ca="1" si="7"/>
        <v>Skpfekgwelnvn</v>
      </c>
      <c r="F167" t="s">
        <v>150</v>
      </c>
      <c r="G167" t="s">
        <v>167</v>
      </c>
      <c r="H167" t="str">
        <f t="shared" ca="1" si="8"/>
        <v>4/4/1995</v>
      </c>
      <c r="I167" t="s">
        <v>152</v>
      </c>
      <c r="J167" t="s">
        <v>153</v>
      </c>
      <c r="K167" t="s">
        <v>658</v>
      </c>
      <c r="L167" t="s">
        <v>659</v>
      </c>
      <c r="M167" t="s">
        <v>392</v>
      </c>
      <c r="N167">
        <v>93</v>
      </c>
      <c r="O167" t="s">
        <v>157</v>
      </c>
      <c r="P167" t="s">
        <v>158</v>
      </c>
      <c r="Q167" t="s">
        <v>194</v>
      </c>
      <c r="R167" t="s">
        <v>210</v>
      </c>
      <c r="S167" t="s">
        <v>2</v>
      </c>
      <c r="T167" t="s">
        <v>196</v>
      </c>
      <c r="U167" t="s">
        <v>200</v>
      </c>
      <c r="V167" t="s">
        <v>160</v>
      </c>
      <c r="W167" t="s">
        <v>161</v>
      </c>
      <c r="X167" t="s">
        <v>249</v>
      </c>
      <c r="Y167" t="s">
        <v>2</v>
      </c>
      <c r="Z167">
        <v>2011</v>
      </c>
      <c r="AA167" t="s">
        <v>164</v>
      </c>
      <c r="AB167" t="s">
        <v>2</v>
      </c>
      <c r="AC167" t="s">
        <v>2</v>
      </c>
      <c r="AD167" t="s">
        <v>2</v>
      </c>
      <c r="AE167" t="s">
        <v>2</v>
      </c>
      <c r="AF167" t="s">
        <v>2</v>
      </c>
      <c r="AG167" t="s">
        <v>213</v>
      </c>
      <c r="AH167" t="s">
        <v>190</v>
      </c>
    </row>
    <row r="168" spans="1:34">
      <c r="A168">
        <v>10012</v>
      </c>
      <c r="B168">
        <v>319261</v>
      </c>
      <c r="C168" t="s">
        <v>149</v>
      </c>
      <c r="D168" t="str">
        <f t="shared" ca="1" si="6"/>
        <v>GWYXADXNZN</v>
      </c>
      <c r="E168" t="str">
        <f t="shared" ca="1" si="7"/>
        <v>Qadcgsrksdvze</v>
      </c>
      <c r="F168" t="s">
        <v>150</v>
      </c>
      <c r="G168" t="s">
        <v>167</v>
      </c>
      <c r="H168" t="str">
        <f t="shared" ca="1" si="8"/>
        <v>19/8/1994</v>
      </c>
      <c r="I168" t="s">
        <v>152</v>
      </c>
      <c r="J168" t="s">
        <v>153</v>
      </c>
      <c r="K168" t="s">
        <v>658</v>
      </c>
      <c r="L168" t="s">
        <v>659</v>
      </c>
      <c r="M168" t="s">
        <v>392</v>
      </c>
      <c r="N168">
        <v>93</v>
      </c>
      <c r="O168" t="s">
        <v>157</v>
      </c>
      <c r="P168" t="s">
        <v>158</v>
      </c>
      <c r="Q168" t="s">
        <v>194</v>
      </c>
      <c r="R168" t="s">
        <v>198</v>
      </c>
      <c r="S168" t="s">
        <v>2</v>
      </c>
      <c r="T168" t="s">
        <v>196</v>
      </c>
      <c r="U168" t="s">
        <v>200</v>
      </c>
      <c r="V168" t="s">
        <v>160</v>
      </c>
      <c r="W168" t="s">
        <v>161</v>
      </c>
      <c r="X168" t="s">
        <v>249</v>
      </c>
      <c r="Y168" t="s">
        <v>2</v>
      </c>
      <c r="Z168">
        <v>2011</v>
      </c>
      <c r="AA168" t="s">
        <v>164</v>
      </c>
      <c r="AB168" t="s">
        <v>2</v>
      </c>
      <c r="AC168" t="s">
        <v>2</v>
      </c>
      <c r="AD168" t="s">
        <v>2</v>
      </c>
      <c r="AE168" t="s">
        <v>2</v>
      </c>
      <c r="AF168" t="s">
        <v>2</v>
      </c>
      <c r="AG168" t="s">
        <v>165</v>
      </c>
      <c r="AH168" t="s">
        <v>175</v>
      </c>
    </row>
    <row r="169" spans="1:34">
      <c r="A169">
        <v>10012</v>
      </c>
      <c r="B169">
        <v>321922</v>
      </c>
      <c r="C169" t="s">
        <v>149</v>
      </c>
      <c r="D169" t="str">
        <f t="shared" ca="1" si="6"/>
        <v>ZTKGVESBAZ</v>
      </c>
      <c r="E169" t="str">
        <f t="shared" ca="1" si="7"/>
        <v>Gowkdoiwbzecg</v>
      </c>
      <c r="F169" t="s">
        <v>150</v>
      </c>
      <c r="G169" t="s">
        <v>167</v>
      </c>
      <c r="H169" t="str">
        <f t="shared" ca="1" si="8"/>
        <v>4/12/1994</v>
      </c>
      <c r="I169" t="s">
        <v>152</v>
      </c>
      <c r="J169" t="s">
        <v>153</v>
      </c>
      <c r="K169" t="s">
        <v>660</v>
      </c>
      <c r="L169" t="s">
        <v>661</v>
      </c>
      <c r="M169" t="s">
        <v>662</v>
      </c>
      <c r="N169">
        <v>91</v>
      </c>
      <c r="O169" t="s">
        <v>157</v>
      </c>
      <c r="P169" t="s">
        <v>158</v>
      </c>
      <c r="Q169" t="s">
        <v>194</v>
      </c>
      <c r="R169" t="s">
        <v>198</v>
      </c>
      <c r="S169" t="s">
        <v>2</v>
      </c>
      <c r="T169" t="s">
        <v>196</v>
      </c>
      <c r="U169" t="s">
        <v>211</v>
      </c>
      <c r="V169" t="s">
        <v>160</v>
      </c>
      <c r="W169" t="s">
        <v>161</v>
      </c>
      <c r="X169" t="s">
        <v>249</v>
      </c>
      <c r="Y169" t="s">
        <v>212</v>
      </c>
      <c r="Z169">
        <v>2011</v>
      </c>
      <c r="AA169" t="s">
        <v>164</v>
      </c>
      <c r="AB169" t="s">
        <v>2</v>
      </c>
      <c r="AC169" t="s">
        <v>2</v>
      </c>
      <c r="AD169" t="s">
        <v>2</v>
      </c>
      <c r="AE169" t="s">
        <v>2</v>
      </c>
      <c r="AF169" t="s">
        <v>2</v>
      </c>
      <c r="AG169" t="s">
        <v>165</v>
      </c>
      <c r="AH169" t="s">
        <v>166</v>
      </c>
    </row>
    <row r="170" spans="1:34">
      <c r="A170">
        <v>10012</v>
      </c>
      <c r="B170">
        <v>325153</v>
      </c>
      <c r="C170" t="s">
        <v>149</v>
      </c>
      <c r="D170" t="str">
        <f t="shared" ca="1" si="6"/>
        <v>NWIYHYXSHH</v>
      </c>
      <c r="E170" t="str">
        <f t="shared" ca="1" si="7"/>
        <v>Aelfjsohwvbqj</v>
      </c>
      <c r="F170" t="s">
        <v>150</v>
      </c>
      <c r="G170" t="s">
        <v>167</v>
      </c>
      <c r="H170" t="str">
        <f t="shared" ca="1" si="8"/>
        <v>19/5/1997</v>
      </c>
      <c r="I170" t="s">
        <v>152</v>
      </c>
      <c r="J170" t="s">
        <v>153</v>
      </c>
      <c r="K170" t="s">
        <v>663</v>
      </c>
      <c r="L170" t="s">
        <v>664</v>
      </c>
      <c r="M170" t="s">
        <v>665</v>
      </c>
      <c r="N170">
        <v>77</v>
      </c>
      <c r="O170" t="s">
        <v>157</v>
      </c>
      <c r="P170" t="s">
        <v>158</v>
      </c>
      <c r="Q170" t="s">
        <v>171</v>
      </c>
      <c r="R170" t="s">
        <v>245</v>
      </c>
      <c r="S170" t="s">
        <v>2</v>
      </c>
      <c r="T170" t="s">
        <v>2</v>
      </c>
      <c r="U170" t="s">
        <v>238</v>
      </c>
      <c r="V170" t="s">
        <v>160</v>
      </c>
      <c r="W170" t="s">
        <v>161</v>
      </c>
      <c r="X170" t="s">
        <v>162</v>
      </c>
      <c r="Y170" t="s">
        <v>2</v>
      </c>
      <c r="Z170">
        <v>2011</v>
      </c>
      <c r="AA170" t="s">
        <v>164</v>
      </c>
      <c r="AB170" t="s">
        <v>2</v>
      </c>
      <c r="AC170" t="s">
        <v>2</v>
      </c>
      <c r="AD170" t="s">
        <v>2</v>
      </c>
      <c r="AE170" t="s">
        <v>2</v>
      </c>
      <c r="AF170" t="s">
        <v>2</v>
      </c>
      <c r="AG170" t="s">
        <v>165</v>
      </c>
      <c r="AH170" t="s">
        <v>175</v>
      </c>
    </row>
    <row r="171" spans="1:34">
      <c r="A171">
        <v>10012</v>
      </c>
      <c r="B171">
        <v>325211</v>
      </c>
      <c r="C171" t="s">
        <v>183</v>
      </c>
      <c r="D171" t="str">
        <f t="shared" ca="1" si="6"/>
        <v>UTOSNQPOPW</v>
      </c>
      <c r="E171" t="str">
        <f t="shared" ca="1" si="7"/>
        <v>Lqvrcspqjqkhj</v>
      </c>
      <c r="F171" t="s">
        <v>150</v>
      </c>
      <c r="G171" t="s">
        <v>167</v>
      </c>
      <c r="H171" t="str">
        <f t="shared" ca="1" si="8"/>
        <v>13/9/1994</v>
      </c>
      <c r="I171" t="s">
        <v>152</v>
      </c>
      <c r="J171" t="s">
        <v>153</v>
      </c>
      <c r="K171" t="s">
        <v>663</v>
      </c>
      <c r="L171" t="s">
        <v>664</v>
      </c>
      <c r="M171" t="s">
        <v>665</v>
      </c>
      <c r="N171">
        <v>77</v>
      </c>
      <c r="O171" t="s">
        <v>157</v>
      </c>
      <c r="P171" t="s">
        <v>158</v>
      </c>
      <c r="Q171" t="s">
        <v>171</v>
      </c>
      <c r="R171" t="s">
        <v>245</v>
      </c>
      <c r="S171" t="s">
        <v>2</v>
      </c>
      <c r="T171" t="s">
        <v>2</v>
      </c>
      <c r="U171" t="s">
        <v>238</v>
      </c>
      <c r="V171" t="s">
        <v>160</v>
      </c>
      <c r="W171" t="s">
        <v>182</v>
      </c>
      <c r="X171" t="s">
        <v>162</v>
      </c>
      <c r="Y171" t="s">
        <v>2</v>
      </c>
      <c r="Z171">
        <v>2011</v>
      </c>
      <c r="AA171" t="s">
        <v>164</v>
      </c>
      <c r="AB171" t="s">
        <v>2</v>
      </c>
      <c r="AC171" t="s">
        <v>2</v>
      </c>
      <c r="AD171" t="s">
        <v>2</v>
      </c>
      <c r="AE171" t="s">
        <v>2</v>
      </c>
      <c r="AF171" t="s">
        <v>2</v>
      </c>
      <c r="AG171" t="s">
        <v>165</v>
      </c>
      <c r="AH171" t="s">
        <v>175</v>
      </c>
    </row>
    <row r="172" spans="1:34">
      <c r="A172">
        <v>10012</v>
      </c>
      <c r="B172">
        <v>332092</v>
      </c>
      <c r="C172" t="s">
        <v>149</v>
      </c>
      <c r="D172" t="str">
        <f t="shared" ca="1" si="6"/>
        <v>CWVCBCHTPR</v>
      </c>
      <c r="E172" t="str">
        <f t="shared" ca="1" si="7"/>
        <v>Tbnhuwzxojjda</v>
      </c>
      <c r="F172" t="s">
        <v>150</v>
      </c>
      <c r="G172" t="s">
        <v>167</v>
      </c>
      <c r="H172" t="str">
        <f t="shared" ca="1" si="8"/>
        <v>26/12/1996</v>
      </c>
      <c r="I172" t="s">
        <v>152</v>
      </c>
      <c r="J172" t="s">
        <v>153</v>
      </c>
      <c r="K172" t="s">
        <v>674</v>
      </c>
      <c r="L172" t="s">
        <v>675</v>
      </c>
      <c r="M172" t="s">
        <v>241</v>
      </c>
      <c r="N172">
        <v>77</v>
      </c>
      <c r="O172" t="s">
        <v>157</v>
      </c>
      <c r="P172" t="s">
        <v>158</v>
      </c>
      <c r="Q172" t="s">
        <v>171</v>
      </c>
      <c r="R172" t="s">
        <v>676</v>
      </c>
      <c r="S172" t="s">
        <v>2</v>
      </c>
      <c r="T172" t="s">
        <v>2</v>
      </c>
      <c r="U172" t="s">
        <v>238</v>
      </c>
      <c r="V172" t="s">
        <v>160</v>
      </c>
      <c r="W172" t="s">
        <v>182</v>
      </c>
      <c r="X172" t="s">
        <v>162</v>
      </c>
      <c r="Y172" t="s">
        <v>2</v>
      </c>
      <c r="Z172">
        <v>2011</v>
      </c>
      <c r="AA172" t="s">
        <v>164</v>
      </c>
      <c r="AB172" t="s">
        <v>2</v>
      </c>
      <c r="AC172" t="s">
        <v>2</v>
      </c>
      <c r="AD172" t="s">
        <v>2</v>
      </c>
      <c r="AE172" t="s">
        <v>2</v>
      </c>
      <c r="AF172" t="s">
        <v>2</v>
      </c>
      <c r="AG172" t="s">
        <v>174</v>
      </c>
      <c r="AH172" t="s">
        <v>166</v>
      </c>
    </row>
    <row r="173" spans="1:34">
      <c r="A173">
        <v>10012</v>
      </c>
      <c r="B173">
        <v>332207</v>
      </c>
      <c r="C173" t="s">
        <v>149</v>
      </c>
      <c r="D173" t="str">
        <f t="shared" ca="1" si="6"/>
        <v>NLNXNUFZQM</v>
      </c>
      <c r="E173" t="str">
        <f t="shared" ca="1" si="7"/>
        <v>Cjcvlurbsvqit</v>
      </c>
      <c r="F173" t="s">
        <v>150</v>
      </c>
      <c r="G173" t="s">
        <v>167</v>
      </c>
      <c r="H173" t="str">
        <f t="shared" ca="1" si="8"/>
        <v>25/1/1997</v>
      </c>
      <c r="I173" t="s">
        <v>152</v>
      </c>
      <c r="J173" t="s">
        <v>153</v>
      </c>
      <c r="K173" t="s">
        <v>674</v>
      </c>
      <c r="L173" t="s">
        <v>675</v>
      </c>
      <c r="M173" t="s">
        <v>241</v>
      </c>
      <c r="N173">
        <v>77</v>
      </c>
      <c r="O173" t="s">
        <v>157</v>
      </c>
      <c r="P173" t="s">
        <v>158</v>
      </c>
      <c r="Q173" t="s">
        <v>171</v>
      </c>
      <c r="R173" t="s">
        <v>677</v>
      </c>
      <c r="S173" t="s">
        <v>2</v>
      </c>
      <c r="T173" t="s">
        <v>2</v>
      </c>
      <c r="U173" t="s">
        <v>238</v>
      </c>
      <c r="V173" t="s">
        <v>160</v>
      </c>
      <c r="W173" t="s">
        <v>161</v>
      </c>
      <c r="X173" t="s">
        <v>162</v>
      </c>
      <c r="Y173" t="s">
        <v>2</v>
      </c>
      <c r="Z173">
        <v>2010</v>
      </c>
      <c r="AA173" t="s">
        <v>164</v>
      </c>
      <c r="AB173" t="s">
        <v>2</v>
      </c>
      <c r="AC173" t="s">
        <v>2</v>
      </c>
      <c r="AD173" t="s">
        <v>2</v>
      </c>
      <c r="AE173" t="s">
        <v>2</v>
      </c>
      <c r="AF173" t="s">
        <v>2</v>
      </c>
      <c r="AG173" t="s">
        <v>165</v>
      </c>
      <c r="AH173" t="s">
        <v>175</v>
      </c>
    </row>
    <row r="174" spans="1:34">
      <c r="A174">
        <v>10012</v>
      </c>
      <c r="B174">
        <v>332210</v>
      </c>
      <c r="C174" t="s">
        <v>183</v>
      </c>
      <c r="D174" t="str">
        <f t="shared" ca="1" si="6"/>
        <v>QJBCHNSYLA</v>
      </c>
      <c r="E174" t="str">
        <f t="shared" ca="1" si="7"/>
        <v>Dcqlzqzfgjuwo</v>
      </c>
      <c r="F174" t="s">
        <v>150</v>
      </c>
      <c r="G174" t="s">
        <v>167</v>
      </c>
      <c r="H174" t="str">
        <f t="shared" ca="1" si="8"/>
        <v>22/11/1997</v>
      </c>
      <c r="I174" t="s">
        <v>152</v>
      </c>
      <c r="J174" t="s">
        <v>153</v>
      </c>
      <c r="K174" t="s">
        <v>674</v>
      </c>
      <c r="L174" t="s">
        <v>675</v>
      </c>
      <c r="M174" t="s">
        <v>241</v>
      </c>
      <c r="N174">
        <v>77</v>
      </c>
      <c r="O174" t="s">
        <v>157</v>
      </c>
      <c r="P174" t="s">
        <v>158</v>
      </c>
      <c r="Q174" t="s">
        <v>171</v>
      </c>
      <c r="R174" t="s">
        <v>676</v>
      </c>
      <c r="S174" t="s">
        <v>2</v>
      </c>
      <c r="T174" t="s">
        <v>2</v>
      </c>
      <c r="U174" t="s">
        <v>238</v>
      </c>
      <c r="V174" t="s">
        <v>160</v>
      </c>
      <c r="W174" t="s">
        <v>182</v>
      </c>
      <c r="X174" t="s">
        <v>162</v>
      </c>
      <c r="Y174" t="s">
        <v>2</v>
      </c>
      <c r="Z174">
        <v>2011</v>
      </c>
      <c r="AA174" t="s">
        <v>164</v>
      </c>
      <c r="AB174" t="s">
        <v>2</v>
      </c>
      <c r="AC174" t="s">
        <v>2</v>
      </c>
      <c r="AD174" t="s">
        <v>2</v>
      </c>
      <c r="AE174" t="s">
        <v>2</v>
      </c>
      <c r="AF174" t="s">
        <v>2</v>
      </c>
      <c r="AG174" t="s">
        <v>174</v>
      </c>
      <c r="AH174" t="s">
        <v>175</v>
      </c>
    </row>
    <row r="175" spans="1:34">
      <c r="A175">
        <v>10012</v>
      </c>
      <c r="B175">
        <v>332251</v>
      </c>
      <c r="C175" t="s">
        <v>149</v>
      </c>
      <c r="D175" t="str">
        <f t="shared" ca="1" si="6"/>
        <v>GQTZMSHCHB</v>
      </c>
      <c r="E175" t="str">
        <f t="shared" ca="1" si="7"/>
        <v>Umxvmwqpwkixp</v>
      </c>
      <c r="F175" t="s">
        <v>150</v>
      </c>
      <c r="G175" t="s">
        <v>167</v>
      </c>
      <c r="H175" t="str">
        <f t="shared" ca="1" si="8"/>
        <v>4/5/1994</v>
      </c>
      <c r="I175" t="s">
        <v>152</v>
      </c>
      <c r="J175" t="s">
        <v>153</v>
      </c>
      <c r="K175" t="s">
        <v>674</v>
      </c>
      <c r="L175" t="s">
        <v>675</v>
      </c>
      <c r="M175" t="s">
        <v>241</v>
      </c>
      <c r="N175">
        <v>77</v>
      </c>
      <c r="O175" t="s">
        <v>157</v>
      </c>
      <c r="P175" t="s">
        <v>158</v>
      </c>
      <c r="Q175" t="s">
        <v>171</v>
      </c>
      <c r="R175" t="s">
        <v>1992</v>
      </c>
      <c r="S175" t="s">
        <v>2</v>
      </c>
      <c r="T175" t="s">
        <v>2</v>
      </c>
      <c r="U175" t="s">
        <v>238</v>
      </c>
      <c r="V175" t="s">
        <v>160</v>
      </c>
      <c r="W175" t="s">
        <v>161</v>
      </c>
      <c r="X175" t="s">
        <v>162</v>
      </c>
      <c r="Y175" t="s">
        <v>2</v>
      </c>
      <c r="Z175">
        <v>2011</v>
      </c>
      <c r="AA175" t="s">
        <v>164</v>
      </c>
      <c r="AB175" t="s">
        <v>2</v>
      </c>
      <c r="AC175" t="s">
        <v>2</v>
      </c>
      <c r="AD175" t="s">
        <v>2</v>
      </c>
      <c r="AE175" t="s">
        <v>2</v>
      </c>
      <c r="AF175" t="s">
        <v>2</v>
      </c>
      <c r="AG175" t="s">
        <v>213</v>
      </c>
      <c r="AH175" t="s">
        <v>166</v>
      </c>
    </row>
    <row r="176" spans="1:34">
      <c r="A176">
        <v>10012</v>
      </c>
      <c r="B176">
        <v>332360</v>
      </c>
      <c r="C176" t="s">
        <v>183</v>
      </c>
      <c r="D176" t="str">
        <f t="shared" ca="1" si="6"/>
        <v>GRHWSXBYHZ</v>
      </c>
      <c r="E176" t="str">
        <f t="shared" ca="1" si="7"/>
        <v>Zxrsirpjcmjbi</v>
      </c>
      <c r="F176" t="s">
        <v>150</v>
      </c>
      <c r="G176" t="s">
        <v>167</v>
      </c>
      <c r="H176" t="str">
        <f t="shared" ca="1" si="8"/>
        <v>8/5/1997</v>
      </c>
      <c r="I176" t="s">
        <v>152</v>
      </c>
      <c r="J176" t="s">
        <v>153</v>
      </c>
      <c r="K176" t="s">
        <v>674</v>
      </c>
      <c r="L176" t="s">
        <v>675</v>
      </c>
      <c r="M176" t="s">
        <v>241</v>
      </c>
      <c r="N176">
        <v>77</v>
      </c>
      <c r="O176" t="s">
        <v>157</v>
      </c>
      <c r="P176" t="s">
        <v>158</v>
      </c>
      <c r="Q176" t="s">
        <v>194</v>
      </c>
      <c r="R176" t="s">
        <v>255</v>
      </c>
      <c r="S176" t="s">
        <v>2</v>
      </c>
      <c r="T176" t="s">
        <v>199</v>
      </c>
      <c r="U176" t="s">
        <v>211</v>
      </c>
      <c r="V176" t="s">
        <v>160</v>
      </c>
      <c r="W176" t="s">
        <v>161</v>
      </c>
      <c r="X176" t="s">
        <v>465</v>
      </c>
      <c r="Y176" t="s">
        <v>2</v>
      </c>
      <c r="Z176">
        <v>2011</v>
      </c>
      <c r="AA176" t="s">
        <v>164</v>
      </c>
      <c r="AB176" t="s">
        <v>2</v>
      </c>
      <c r="AC176" t="s">
        <v>2</v>
      </c>
      <c r="AD176" t="s">
        <v>2</v>
      </c>
      <c r="AE176" t="s">
        <v>2</v>
      </c>
      <c r="AF176" t="s">
        <v>2</v>
      </c>
      <c r="AG176" t="s">
        <v>174</v>
      </c>
      <c r="AH176" t="s">
        <v>166</v>
      </c>
    </row>
    <row r="177" spans="1:34">
      <c r="A177">
        <v>10012</v>
      </c>
      <c r="B177">
        <v>332421</v>
      </c>
      <c r="C177" t="s">
        <v>149</v>
      </c>
      <c r="D177" t="str">
        <f t="shared" ca="1" si="6"/>
        <v>JXFCTSWMJH</v>
      </c>
      <c r="E177" t="str">
        <f t="shared" ca="1" si="7"/>
        <v>Fqrxgmbvpfbfc</v>
      </c>
      <c r="F177" t="s">
        <v>150</v>
      </c>
      <c r="G177" t="s">
        <v>167</v>
      </c>
      <c r="H177" t="str">
        <f t="shared" ca="1" si="8"/>
        <v>28/10/1997</v>
      </c>
      <c r="I177" t="s">
        <v>152</v>
      </c>
      <c r="J177" t="s">
        <v>153</v>
      </c>
      <c r="K177" t="s">
        <v>674</v>
      </c>
      <c r="L177" t="s">
        <v>675</v>
      </c>
      <c r="M177" t="s">
        <v>241</v>
      </c>
      <c r="N177">
        <v>77</v>
      </c>
      <c r="O177" t="s">
        <v>157</v>
      </c>
      <c r="P177" t="s">
        <v>158</v>
      </c>
      <c r="Q177" t="s">
        <v>171</v>
      </c>
      <c r="R177" t="s">
        <v>677</v>
      </c>
      <c r="S177" t="s">
        <v>2</v>
      </c>
      <c r="T177" t="s">
        <v>2</v>
      </c>
      <c r="U177" t="s">
        <v>238</v>
      </c>
      <c r="V177" t="s">
        <v>160</v>
      </c>
      <c r="W177" t="s">
        <v>182</v>
      </c>
      <c r="X177" t="s">
        <v>162</v>
      </c>
      <c r="Y177" t="s">
        <v>2</v>
      </c>
      <c r="Z177">
        <v>2011</v>
      </c>
      <c r="AA177" t="s">
        <v>164</v>
      </c>
      <c r="AB177" t="s">
        <v>2</v>
      </c>
      <c r="AC177" t="s">
        <v>2</v>
      </c>
      <c r="AD177" t="s">
        <v>2</v>
      </c>
      <c r="AE177" t="s">
        <v>2</v>
      </c>
      <c r="AF177" t="s">
        <v>2</v>
      </c>
      <c r="AG177" t="s">
        <v>165</v>
      </c>
      <c r="AH177" t="s">
        <v>166</v>
      </c>
    </row>
    <row r="178" spans="1:34">
      <c r="A178">
        <v>10012</v>
      </c>
      <c r="B178">
        <v>332453</v>
      </c>
      <c r="C178" t="s">
        <v>149</v>
      </c>
      <c r="D178" t="str">
        <f t="shared" ca="1" si="6"/>
        <v>LVTPPUXDBK</v>
      </c>
      <c r="E178" t="str">
        <f t="shared" ca="1" si="7"/>
        <v>Lauipurquosoz</v>
      </c>
      <c r="F178" t="s">
        <v>150</v>
      </c>
      <c r="G178" t="s">
        <v>167</v>
      </c>
      <c r="H178" t="str">
        <f t="shared" ca="1" si="8"/>
        <v>9/9/1997</v>
      </c>
      <c r="I178" t="s">
        <v>152</v>
      </c>
      <c r="J178" t="s">
        <v>153</v>
      </c>
      <c r="K178" t="s">
        <v>674</v>
      </c>
      <c r="L178" t="s">
        <v>675</v>
      </c>
      <c r="M178" t="s">
        <v>241</v>
      </c>
      <c r="N178">
        <v>77</v>
      </c>
      <c r="O178" t="s">
        <v>157</v>
      </c>
      <c r="P178" t="s">
        <v>158</v>
      </c>
      <c r="Q178" t="s">
        <v>171</v>
      </c>
      <c r="R178" t="s">
        <v>677</v>
      </c>
      <c r="S178" t="s">
        <v>2</v>
      </c>
      <c r="T178" t="s">
        <v>2</v>
      </c>
      <c r="U178" t="s">
        <v>173</v>
      </c>
      <c r="V178" t="s">
        <v>160</v>
      </c>
      <c r="W178" t="s">
        <v>161</v>
      </c>
      <c r="X178" t="s">
        <v>162</v>
      </c>
      <c r="Y178" t="s">
        <v>2</v>
      </c>
      <c r="Z178">
        <v>2011</v>
      </c>
      <c r="AA178" t="s">
        <v>164</v>
      </c>
      <c r="AB178" t="s">
        <v>2</v>
      </c>
      <c r="AC178" t="s">
        <v>2</v>
      </c>
      <c r="AD178" t="s">
        <v>2</v>
      </c>
      <c r="AE178" t="s">
        <v>2</v>
      </c>
      <c r="AF178" t="s">
        <v>2</v>
      </c>
      <c r="AG178" t="s">
        <v>165</v>
      </c>
      <c r="AH178" t="s">
        <v>166</v>
      </c>
    </row>
    <row r="179" spans="1:34">
      <c r="A179">
        <v>10012</v>
      </c>
      <c r="B179">
        <v>334665</v>
      </c>
      <c r="C179" t="s">
        <v>149</v>
      </c>
      <c r="D179" t="str">
        <f t="shared" ca="1" si="6"/>
        <v>LDNCIAGHFQ</v>
      </c>
      <c r="E179" t="str">
        <f t="shared" ca="1" si="7"/>
        <v>Cfggkakevuzzp</v>
      </c>
      <c r="F179" t="s">
        <v>150</v>
      </c>
      <c r="G179" t="s">
        <v>167</v>
      </c>
      <c r="H179" t="str">
        <f t="shared" ca="1" si="8"/>
        <v>18/4/1995</v>
      </c>
      <c r="I179" t="s">
        <v>152</v>
      </c>
      <c r="J179" t="s">
        <v>153</v>
      </c>
      <c r="K179" t="s">
        <v>681</v>
      </c>
      <c r="L179" t="s">
        <v>682</v>
      </c>
      <c r="M179" t="s">
        <v>683</v>
      </c>
      <c r="N179">
        <v>94</v>
      </c>
      <c r="O179" t="s">
        <v>157</v>
      </c>
      <c r="P179" t="s">
        <v>158</v>
      </c>
      <c r="Q179" t="s">
        <v>194</v>
      </c>
      <c r="R179" t="s">
        <v>210</v>
      </c>
      <c r="S179" t="s">
        <v>2</v>
      </c>
      <c r="T179" t="s">
        <v>196</v>
      </c>
      <c r="U179" t="s">
        <v>200</v>
      </c>
      <c r="V179" t="s">
        <v>160</v>
      </c>
      <c r="W179" t="s">
        <v>161</v>
      </c>
      <c r="X179" t="s">
        <v>2</v>
      </c>
      <c r="Y179" t="s">
        <v>2</v>
      </c>
      <c r="Z179">
        <v>2010</v>
      </c>
      <c r="AA179" t="s">
        <v>164</v>
      </c>
      <c r="AB179" t="s">
        <v>2</v>
      </c>
      <c r="AC179" t="s">
        <v>2</v>
      </c>
      <c r="AD179" t="s">
        <v>2</v>
      </c>
      <c r="AE179" t="s">
        <v>2</v>
      </c>
      <c r="AF179" t="s">
        <v>2</v>
      </c>
      <c r="AG179" t="s">
        <v>174</v>
      </c>
      <c r="AH179" t="s">
        <v>166</v>
      </c>
    </row>
    <row r="180" spans="1:34">
      <c r="A180">
        <v>10012</v>
      </c>
      <c r="B180">
        <v>334993</v>
      </c>
      <c r="C180" t="s">
        <v>149</v>
      </c>
      <c r="D180" t="str">
        <f t="shared" ca="1" si="6"/>
        <v>BQEQXBHBAN</v>
      </c>
      <c r="E180" t="str">
        <f t="shared" ca="1" si="7"/>
        <v>Qetzeafmklemx</v>
      </c>
      <c r="F180" t="s">
        <v>150</v>
      </c>
      <c r="G180" t="s">
        <v>167</v>
      </c>
      <c r="H180" t="str">
        <f t="shared" ca="1" si="8"/>
        <v>12/1/1995</v>
      </c>
      <c r="I180" t="s">
        <v>152</v>
      </c>
      <c r="J180" t="s">
        <v>153</v>
      </c>
      <c r="K180" t="s">
        <v>681</v>
      </c>
      <c r="L180" t="s">
        <v>682</v>
      </c>
      <c r="M180" t="s">
        <v>683</v>
      </c>
      <c r="N180">
        <v>94</v>
      </c>
      <c r="O180" t="s">
        <v>157</v>
      </c>
      <c r="P180" t="s">
        <v>158</v>
      </c>
      <c r="Q180" t="s">
        <v>171</v>
      </c>
      <c r="R180" t="s">
        <v>328</v>
      </c>
      <c r="S180" t="s">
        <v>2</v>
      </c>
      <c r="T180" t="s">
        <v>2</v>
      </c>
      <c r="U180" t="s">
        <v>238</v>
      </c>
      <c r="V180" t="s">
        <v>160</v>
      </c>
      <c r="W180" t="s">
        <v>2</v>
      </c>
      <c r="X180" t="s">
        <v>2</v>
      </c>
      <c r="Y180" t="s">
        <v>2</v>
      </c>
      <c r="Z180">
        <v>2011</v>
      </c>
      <c r="AA180" t="s">
        <v>164</v>
      </c>
      <c r="AB180" t="s">
        <v>2</v>
      </c>
      <c r="AC180" t="s">
        <v>2</v>
      </c>
      <c r="AD180" t="s">
        <v>2</v>
      </c>
      <c r="AE180" t="s">
        <v>2</v>
      </c>
      <c r="AF180" t="s">
        <v>2</v>
      </c>
      <c r="AG180" t="s">
        <v>174</v>
      </c>
      <c r="AH180" t="s">
        <v>166</v>
      </c>
    </row>
    <row r="181" spans="1:34">
      <c r="A181">
        <v>10012</v>
      </c>
      <c r="B181">
        <v>335422</v>
      </c>
      <c r="C181" t="s">
        <v>149</v>
      </c>
      <c r="D181" t="str">
        <f t="shared" ca="1" si="6"/>
        <v>FBQWIPQVUJ</v>
      </c>
      <c r="E181" t="str">
        <f t="shared" ca="1" si="7"/>
        <v>Ymlgkmjlzqtjy</v>
      </c>
      <c r="F181" t="s">
        <v>150</v>
      </c>
      <c r="G181" t="s">
        <v>167</v>
      </c>
      <c r="H181" t="str">
        <f t="shared" ca="1" si="8"/>
        <v>12/9/1995</v>
      </c>
      <c r="I181" t="s">
        <v>152</v>
      </c>
      <c r="J181" t="s">
        <v>153</v>
      </c>
      <c r="K181" t="s">
        <v>1993</v>
      </c>
      <c r="L181" t="s">
        <v>1106</v>
      </c>
      <c r="M181" t="s">
        <v>590</v>
      </c>
      <c r="N181">
        <v>94</v>
      </c>
      <c r="O181" t="s">
        <v>157</v>
      </c>
      <c r="P181" t="s">
        <v>158</v>
      </c>
      <c r="Q181" t="s">
        <v>194</v>
      </c>
      <c r="R181" t="s">
        <v>236</v>
      </c>
      <c r="S181" t="s">
        <v>2</v>
      </c>
      <c r="T181" t="s">
        <v>196</v>
      </c>
      <c r="U181" t="s">
        <v>211</v>
      </c>
      <c r="V181" t="s">
        <v>160</v>
      </c>
      <c r="W181" t="s">
        <v>256</v>
      </c>
      <c r="X181" t="s">
        <v>249</v>
      </c>
      <c r="Y181" t="s">
        <v>2</v>
      </c>
      <c r="Z181">
        <v>2010</v>
      </c>
      <c r="AA181" t="s">
        <v>164</v>
      </c>
      <c r="AB181" t="s">
        <v>2</v>
      </c>
      <c r="AC181" t="s">
        <v>2</v>
      </c>
      <c r="AD181" t="s">
        <v>2</v>
      </c>
      <c r="AE181" t="s">
        <v>2</v>
      </c>
      <c r="AF181" t="s">
        <v>2</v>
      </c>
      <c r="AG181" t="s">
        <v>165</v>
      </c>
      <c r="AH181" t="s">
        <v>232</v>
      </c>
    </row>
    <row r="182" spans="1:34">
      <c r="A182">
        <v>10012</v>
      </c>
      <c r="B182">
        <v>337395</v>
      </c>
      <c r="C182" t="s">
        <v>149</v>
      </c>
      <c r="D182" t="str">
        <f t="shared" ca="1" si="6"/>
        <v>KUNXFLBYMM</v>
      </c>
      <c r="E182" t="str">
        <f t="shared" ca="1" si="7"/>
        <v>Zakwatvtwjxgd</v>
      </c>
      <c r="F182" t="s">
        <v>150</v>
      </c>
      <c r="G182" t="s">
        <v>167</v>
      </c>
      <c r="H182" t="str">
        <f t="shared" ca="1" si="8"/>
        <v>24/1/1996</v>
      </c>
      <c r="I182" t="s">
        <v>152</v>
      </c>
      <c r="J182" t="s">
        <v>153</v>
      </c>
      <c r="K182" t="s">
        <v>1994</v>
      </c>
      <c r="L182" t="s">
        <v>1995</v>
      </c>
      <c r="M182" t="s">
        <v>1996</v>
      </c>
      <c r="N182">
        <v>16</v>
      </c>
      <c r="O182" t="s">
        <v>157</v>
      </c>
      <c r="P182" t="s">
        <v>158</v>
      </c>
      <c r="Q182" t="s">
        <v>194</v>
      </c>
      <c r="R182" t="s">
        <v>1338</v>
      </c>
      <c r="S182" t="s">
        <v>2</v>
      </c>
      <c r="T182" t="s">
        <v>199</v>
      </c>
      <c r="U182" t="s">
        <v>201</v>
      </c>
      <c r="V182" t="s">
        <v>160</v>
      </c>
      <c r="W182" t="s">
        <v>161</v>
      </c>
      <c r="X182" t="s">
        <v>2</v>
      </c>
      <c r="Y182" t="s">
        <v>2</v>
      </c>
      <c r="Z182">
        <v>2011</v>
      </c>
      <c r="AA182" t="s">
        <v>164</v>
      </c>
      <c r="AB182" t="s">
        <v>2</v>
      </c>
      <c r="AC182" t="s">
        <v>2</v>
      </c>
      <c r="AD182" t="s">
        <v>2</v>
      </c>
      <c r="AE182" t="s">
        <v>2</v>
      </c>
      <c r="AF182" t="s">
        <v>2</v>
      </c>
      <c r="AG182" t="s">
        <v>174</v>
      </c>
      <c r="AH182" t="s">
        <v>175</v>
      </c>
    </row>
    <row r="183" spans="1:34">
      <c r="A183">
        <v>10012</v>
      </c>
      <c r="B183">
        <v>338690</v>
      </c>
      <c r="C183" t="s">
        <v>183</v>
      </c>
      <c r="D183" t="str">
        <f t="shared" ca="1" si="6"/>
        <v>SYXGADHXZE</v>
      </c>
      <c r="E183" t="str">
        <f t="shared" ca="1" si="7"/>
        <v>Gfhuphitornfv</v>
      </c>
      <c r="F183" t="s">
        <v>150</v>
      </c>
      <c r="G183" t="s">
        <v>167</v>
      </c>
      <c r="H183" t="str">
        <f t="shared" ca="1" si="8"/>
        <v>24/3/1995</v>
      </c>
      <c r="I183" t="s">
        <v>152</v>
      </c>
      <c r="J183" t="s">
        <v>153</v>
      </c>
      <c r="K183" t="s">
        <v>684</v>
      </c>
      <c r="L183" t="s">
        <v>374</v>
      </c>
      <c r="M183" t="s">
        <v>364</v>
      </c>
      <c r="N183">
        <v>93</v>
      </c>
      <c r="O183" t="s">
        <v>157</v>
      </c>
      <c r="P183" t="s">
        <v>158</v>
      </c>
      <c r="Q183" t="s">
        <v>194</v>
      </c>
      <c r="R183" t="s">
        <v>198</v>
      </c>
      <c r="S183" t="s">
        <v>2</v>
      </c>
      <c r="T183" t="s">
        <v>196</v>
      </c>
      <c r="U183" t="s">
        <v>197</v>
      </c>
      <c r="V183" t="s">
        <v>160</v>
      </c>
      <c r="W183" t="s">
        <v>161</v>
      </c>
      <c r="X183" t="s">
        <v>2</v>
      </c>
      <c r="Y183" t="s">
        <v>2</v>
      </c>
      <c r="Z183">
        <v>2010</v>
      </c>
      <c r="AA183" t="s">
        <v>164</v>
      </c>
      <c r="AB183" t="s">
        <v>2</v>
      </c>
      <c r="AC183" t="s">
        <v>2</v>
      </c>
      <c r="AD183" t="s">
        <v>2</v>
      </c>
      <c r="AE183" t="s">
        <v>2</v>
      </c>
      <c r="AF183" t="s">
        <v>2</v>
      </c>
      <c r="AG183" t="s">
        <v>165</v>
      </c>
      <c r="AH183" t="s">
        <v>166</v>
      </c>
    </row>
    <row r="184" spans="1:34">
      <c r="A184">
        <v>10012</v>
      </c>
      <c r="B184">
        <v>338721</v>
      </c>
      <c r="C184" t="s">
        <v>183</v>
      </c>
      <c r="D184" t="str">
        <f t="shared" ca="1" si="6"/>
        <v>NVCEDGFCPV</v>
      </c>
      <c r="E184" t="str">
        <f t="shared" ca="1" si="7"/>
        <v>Amjnsjldrgbyo</v>
      </c>
      <c r="F184" t="s">
        <v>150</v>
      </c>
      <c r="G184" t="s">
        <v>151</v>
      </c>
      <c r="H184" t="str">
        <f t="shared" ca="1" si="8"/>
        <v>23/9/1995</v>
      </c>
      <c r="I184" t="s">
        <v>152</v>
      </c>
      <c r="J184" t="s">
        <v>153</v>
      </c>
      <c r="K184" t="s">
        <v>684</v>
      </c>
      <c r="L184" t="s">
        <v>374</v>
      </c>
      <c r="M184" t="s">
        <v>364</v>
      </c>
      <c r="N184">
        <v>93</v>
      </c>
      <c r="O184" t="s">
        <v>157</v>
      </c>
      <c r="P184" t="s">
        <v>158</v>
      </c>
      <c r="Q184" t="s">
        <v>194</v>
      </c>
      <c r="R184" t="s">
        <v>210</v>
      </c>
      <c r="S184" t="s">
        <v>2</v>
      </c>
      <c r="T184" t="s">
        <v>196</v>
      </c>
      <c r="U184" t="s">
        <v>197</v>
      </c>
      <c r="V184" t="s">
        <v>160</v>
      </c>
      <c r="W184" t="s">
        <v>161</v>
      </c>
      <c r="X184" t="s">
        <v>2</v>
      </c>
      <c r="Y184" t="s">
        <v>2</v>
      </c>
      <c r="Z184">
        <v>2011</v>
      </c>
      <c r="AA184" t="s">
        <v>164</v>
      </c>
      <c r="AB184" t="s">
        <v>2</v>
      </c>
      <c r="AC184" t="s">
        <v>2</v>
      </c>
      <c r="AD184" t="s">
        <v>2</v>
      </c>
      <c r="AE184" t="s">
        <v>2</v>
      </c>
      <c r="AF184" t="s">
        <v>2</v>
      </c>
      <c r="AG184" t="s">
        <v>284</v>
      </c>
      <c r="AH184" t="s">
        <v>166</v>
      </c>
    </row>
    <row r="185" spans="1:34">
      <c r="A185">
        <v>10012</v>
      </c>
      <c r="B185">
        <v>338730</v>
      </c>
      <c r="C185" t="s">
        <v>149</v>
      </c>
      <c r="D185" t="str">
        <f t="shared" ca="1" si="6"/>
        <v>HGWTUNKTTL</v>
      </c>
      <c r="E185" t="str">
        <f t="shared" ca="1" si="7"/>
        <v>Iuirjwuesieje</v>
      </c>
      <c r="F185" t="s">
        <v>150</v>
      </c>
      <c r="G185" t="s">
        <v>167</v>
      </c>
      <c r="H185" t="str">
        <f t="shared" ca="1" si="8"/>
        <v>20/10/1995</v>
      </c>
      <c r="I185" t="s">
        <v>152</v>
      </c>
      <c r="J185" t="s">
        <v>153</v>
      </c>
      <c r="K185" t="s">
        <v>684</v>
      </c>
      <c r="L185" t="s">
        <v>374</v>
      </c>
      <c r="M185" t="s">
        <v>364</v>
      </c>
      <c r="N185">
        <v>93</v>
      </c>
      <c r="O185" t="s">
        <v>157</v>
      </c>
      <c r="P185" t="s">
        <v>158</v>
      </c>
      <c r="Q185" t="s">
        <v>194</v>
      </c>
      <c r="R185" t="s">
        <v>210</v>
      </c>
      <c r="S185" t="s">
        <v>2</v>
      </c>
      <c r="T185" t="s">
        <v>196</v>
      </c>
      <c r="U185" t="s">
        <v>211</v>
      </c>
      <c r="V185" t="s">
        <v>160</v>
      </c>
      <c r="W185" t="s">
        <v>161</v>
      </c>
      <c r="X185" t="s">
        <v>2</v>
      </c>
      <c r="Y185" t="s">
        <v>2</v>
      </c>
      <c r="Z185">
        <v>2011</v>
      </c>
      <c r="AA185" t="s">
        <v>164</v>
      </c>
      <c r="AB185" t="s">
        <v>2</v>
      </c>
      <c r="AC185" t="s">
        <v>2</v>
      </c>
      <c r="AD185" t="s">
        <v>2</v>
      </c>
      <c r="AE185" t="s">
        <v>2</v>
      </c>
      <c r="AF185" t="s">
        <v>2</v>
      </c>
      <c r="AG185" t="s">
        <v>284</v>
      </c>
      <c r="AH185" t="s">
        <v>166</v>
      </c>
    </row>
    <row r="186" spans="1:34">
      <c r="A186">
        <v>10012</v>
      </c>
      <c r="B186">
        <v>338762</v>
      </c>
      <c r="C186" t="s">
        <v>183</v>
      </c>
      <c r="D186" t="str">
        <f t="shared" ca="1" si="6"/>
        <v>IAXQPSWWOC</v>
      </c>
      <c r="E186" t="str">
        <f t="shared" ca="1" si="7"/>
        <v>Aubozwyrxhdkz</v>
      </c>
      <c r="F186" t="s">
        <v>150</v>
      </c>
      <c r="G186" t="s">
        <v>151</v>
      </c>
      <c r="H186" t="str">
        <f t="shared" ca="1" si="8"/>
        <v>21/10/1995</v>
      </c>
      <c r="I186" t="s">
        <v>152</v>
      </c>
      <c r="J186" t="s">
        <v>153</v>
      </c>
      <c r="K186" t="s">
        <v>684</v>
      </c>
      <c r="L186" t="s">
        <v>374</v>
      </c>
      <c r="M186" t="s">
        <v>364</v>
      </c>
      <c r="N186">
        <v>93</v>
      </c>
      <c r="O186" t="s">
        <v>157</v>
      </c>
      <c r="P186" t="s">
        <v>158</v>
      </c>
      <c r="Q186" t="s">
        <v>194</v>
      </c>
      <c r="R186" t="s">
        <v>198</v>
      </c>
      <c r="S186" t="s">
        <v>2</v>
      </c>
      <c r="T186" t="s">
        <v>196</v>
      </c>
      <c r="U186" t="s">
        <v>211</v>
      </c>
      <c r="V186" t="s">
        <v>160</v>
      </c>
      <c r="W186" t="s">
        <v>225</v>
      </c>
      <c r="X186" t="s">
        <v>279</v>
      </c>
      <c r="Y186" t="s">
        <v>2</v>
      </c>
      <c r="Z186">
        <v>2011</v>
      </c>
      <c r="AA186" t="s">
        <v>164</v>
      </c>
      <c r="AB186" t="s">
        <v>2</v>
      </c>
      <c r="AC186" t="s">
        <v>2</v>
      </c>
      <c r="AD186" t="s">
        <v>2</v>
      </c>
      <c r="AE186" t="s">
        <v>2</v>
      </c>
      <c r="AF186" t="s">
        <v>2</v>
      </c>
      <c r="AG186" t="s">
        <v>165</v>
      </c>
      <c r="AH186" t="s">
        <v>166</v>
      </c>
    </row>
    <row r="187" spans="1:34">
      <c r="A187">
        <v>10012</v>
      </c>
      <c r="B187">
        <v>340433</v>
      </c>
      <c r="C187" t="s">
        <v>149</v>
      </c>
      <c r="D187" t="str">
        <f t="shared" ca="1" si="6"/>
        <v>KCCSYZTOSE</v>
      </c>
      <c r="E187" t="str">
        <f t="shared" ca="1" si="7"/>
        <v>Tvajjwepqbykq</v>
      </c>
      <c r="F187" t="s">
        <v>150</v>
      </c>
      <c r="G187" t="s">
        <v>167</v>
      </c>
      <c r="H187" t="str">
        <f t="shared" ca="1" si="8"/>
        <v>6/7/1995</v>
      </c>
      <c r="I187" t="s">
        <v>152</v>
      </c>
      <c r="J187" t="s">
        <v>153</v>
      </c>
      <c r="K187" t="s">
        <v>685</v>
      </c>
      <c r="L187" t="s">
        <v>686</v>
      </c>
      <c r="M187" t="s">
        <v>687</v>
      </c>
      <c r="N187">
        <v>60</v>
      </c>
      <c r="O187" t="s">
        <v>157</v>
      </c>
      <c r="P187" t="s">
        <v>158</v>
      </c>
      <c r="Q187" t="s">
        <v>171</v>
      </c>
      <c r="R187" t="s">
        <v>237</v>
      </c>
      <c r="S187" t="s">
        <v>2</v>
      </c>
      <c r="T187" t="s">
        <v>2</v>
      </c>
      <c r="U187" t="s">
        <v>238</v>
      </c>
      <c r="V187" t="s">
        <v>160</v>
      </c>
      <c r="W187" t="s">
        <v>161</v>
      </c>
      <c r="X187" t="s">
        <v>162</v>
      </c>
      <c r="Y187" t="s">
        <v>2</v>
      </c>
      <c r="Z187">
        <v>2010</v>
      </c>
      <c r="AA187" t="s">
        <v>164</v>
      </c>
      <c r="AB187" t="s">
        <v>2</v>
      </c>
      <c r="AC187" t="s">
        <v>2</v>
      </c>
      <c r="AD187" t="s">
        <v>2</v>
      </c>
      <c r="AE187" t="s">
        <v>2</v>
      </c>
      <c r="AF187" t="s">
        <v>2</v>
      </c>
      <c r="AG187" t="s">
        <v>165</v>
      </c>
      <c r="AH187" t="s">
        <v>166</v>
      </c>
    </row>
    <row r="188" spans="1:34">
      <c r="A188">
        <v>10012</v>
      </c>
      <c r="B188">
        <v>340489</v>
      </c>
      <c r="C188" t="s">
        <v>149</v>
      </c>
      <c r="D188" t="str">
        <f t="shared" ca="1" si="6"/>
        <v>OHDLHXTGXL</v>
      </c>
      <c r="E188" t="str">
        <f t="shared" ca="1" si="7"/>
        <v>Icaowkrismlhf</v>
      </c>
      <c r="F188" t="s">
        <v>150</v>
      </c>
      <c r="G188" t="s">
        <v>167</v>
      </c>
      <c r="H188" t="str">
        <f t="shared" ca="1" si="8"/>
        <v>21/4/1995</v>
      </c>
      <c r="I188" t="s">
        <v>152</v>
      </c>
      <c r="J188" t="s">
        <v>153</v>
      </c>
      <c r="K188" t="s">
        <v>685</v>
      </c>
      <c r="L188" t="s">
        <v>686</v>
      </c>
      <c r="M188" t="s">
        <v>687</v>
      </c>
      <c r="N188">
        <v>60</v>
      </c>
      <c r="O188" t="s">
        <v>157</v>
      </c>
      <c r="P188" t="s">
        <v>158</v>
      </c>
      <c r="Q188" t="s">
        <v>194</v>
      </c>
      <c r="R188" t="s">
        <v>210</v>
      </c>
      <c r="S188" t="s">
        <v>2</v>
      </c>
      <c r="T188" t="s">
        <v>196</v>
      </c>
      <c r="U188" t="s">
        <v>200</v>
      </c>
      <c r="V188" t="s">
        <v>160</v>
      </c>
      <c r="W188" t="s">
        <v>161</v>
      </c>
      <c r="X188" t="s">
        <v>2</v>
      </c>
      <c r="Y188" t="s">
        <v>2</v>
      </c>
      <c r="Z188">
        <v>2011</v>
      </c>
      <c r="AA188" t="s">
        <v>164</v>
      </c>
      <c r="AB188" t="s">
        <v>2</v>
      </c>
      <c r="AC188" t="s">
        <v>2</v>
      </c>
      <c r="AD188" t="s">
        <v>2</v>
      </c>
      <c r="AE188" t="s">
        <v>2</v>
      </c>
      <c r="AF188" t="s">
        <v>2</v>
      </c>
      <c r="AG188" t="s">
        <v>259</v>
      </c>
      <c r="AH188" t="s">
        <v>190</v>
      </c>
    </row>
    <row r="189" spans="1:34">
      <c r="A189">
        <v>10012</v>
      </c>
      <c r="B189">
        <v>344284</v>
      </c>
      <c r="C189" t="s">
        <v>149</v>
      </c>
      <c r="D189" t="str">
        <f t="shared" ca="1" si="6"/>
        <v>DVDTRTDAED</v>
      </c>
      <c r="E189" t="str">
        <f t="shared" ca="1" si="7"/>
        <v>Udideoydfteqd</v>
      </c>
      <c r="F189" t="s">
        <v>150</v>
      </c>
      <c r="G189" t="s">
        <v>167</v>
      </c>
      <c r="H189" t="str">
        <f t="shared" ca="1" si="8"/>
        <v>25/11/1997</v>
      </c>
      <c r="I189" t="s">
        <v>152</v>
      </c>
      <c r="J189" t="s">
        <v>153</v>
      </c>
      <c r="K189" t="s">
        <v>691</v>
      </c>
      <c r="L189" t="s">
        <v>692</v>
      </c>
      <c r="M189" t="s">
        <v>693</v>
      </c>
      <c r="N189">
        <v>91</v>
      </c>
      <c r="O189" t="s">
        <v>157</v>
      </c>
      <c r="P189" t="s">
        <v>158</v>
      </c>
      <c r="Q189" t="s">
        <v>194</v>
      </c>
      <c r="R189" t="s">
        <v>195</v>
      </c>
      <c r="S189" t="s">
        <v>2</v>
      </c>
      <c r="T189" t="s">
        <v>196</v>
      </c>
      <c r="U189" t="s">
        <v>200</v>
      </c>
      <c r="V189" t="s">
        <v>160</v>
      </c>
      <c r="W189" t="s">
        <v>161</v>
      </c>
      <c r="X189" t="s">
        <v>249</v>
      </c>
      <c r="Y189" t="s">
        <v>2</v>
      </c>
      <c r="Z189">
        <v>2011</v>
      </c>
      <c r="AA189" t="s">
        <v>164</v>
      </c>
      <c r="AB189" t="s">
        <v>2</v>
      </c>
      <c r="AC189" t="s">
        <v>2</v>
      </c>
      <c r="AD189" t="s">
        <v>2</v>
      </c>
      <c r="AE189" t="s">
        <v>2</v>
      </c>
      <c r="AF189" t="s">
        <v>2</v>
      </c>
      <c r="AG189" t="s">
        <v>213</v>
      </c>
      <c r="AH189" t="s">
        <v>166</v>
      </c>
    </row>
    <row r="190" spans="1:34">
      <c r="A190">
        <v>10012</v>
      </c>
      <c r="B190">
        <v>350602</v>
      </c>
      <c r="C190" t="s">
        <v>149</v>
      </c>
      <c r="D190" t="str">
        <f t="shared" ca="1" si="6"/>
        <v>RQCPXSFJAX</v>
      </c>
      <c r="E190" t="str">
        <f t="shared" ca="1" si="7"/>
        <v>Kbqivxbcgmdai</v>
      </c>
      <c r="F190" t="s">
        <v>150</v>
      </c>
      <c r="G190" t="s">
        <v>167</v>
      </c>
      <c r="H190" t="str">
        <f t="shared" ca="1" si="8"/>
        <v>5/9/1994</v>
      </c>
      <c r="I190" t="s">
        <v>152</v>
      </c>
      <c r="J190" t="s">
        <v>153</v>
      </c>
      <c r="K190" t="s">
        <v>1997</v>
      </c>
      <c r="L190" t="s">
        <v>1998</v>
      </c>
      <c r="M190" t="s">
        <v>1999</v>
      </c>
      <c r="N190">
        <v>14</v>
      </c>
      <c r="O190" t="s">
        <v>157</v>
      </c>
      <c r="P190" t="s">
        <v>158</v>
      </c>
      <c r="Q190" t="s">
        <v>194</v>
      </c>
      <c r="R190" t="s">
        <v>210</v>
      </c>
      <c r="S190" t="s">
        <v>2</v>
      </c>
      <c r="T190" t="s">
        <v>196</v>
      </c>
      <c r="U190" t="s">
        <v>200</v>
      </c>
      <c r="V190" t="s">
        <v>160</v>
      </c>
      <c r="W190" t="s">
        <v>182</v>
      </c>
      <c r="X190" t="s">
        <v>212</v>
      </c>
      <c r="Y190" t="s">
        <v>2</v>
      </c>
      <c r="Z190">
        <v>2011</v>
      </c>
      <c r="AA190" t="s">
        <v>164</v>
      </c>
      <c r="AB190" t="s">
        <v>2</v>
      </c>
      <c r="AC190" t="s">
        <v>2</v>
      </c>
      <c r="AD190" t="s">
        <v>2</v>
      </c>
      <c r="AE190" t="s">
        <v>2</v>
      </c>
      <c r="AF190" t="s">
        <v>2</v>
      </c>
      <c r="AG190" t="s">
        <v>165</v>
      </c>
      <c r="AH190" t="s">
        <v>175</v>
      </c>
    </row>
    <row r="191" spans="1:34">
      <c r="A191">
        <v>10012</v>
      </c>
      <c r="B191">
        <v>361751</v>
      </c>
      <c r="C191" t="s">
        <v>149</v>
      </c>
      <c r="D191" t="str">
        <f t="shared" ca="1" si="6"/>
        <v>IRMJCHNGGH</v>
      </c>
      <c r="E191" t="str">
        <f t="shared" ca="1" si="7"/>
        <v>Aupxgiyotyzte</v>
      </c>
      <c r="F191" t="s">
        <v>150</v>
      </c>
      <c r="G191" t="s">
        <v>167</v>
      </c>
      <c r="H191" t="str">
        <f t="shared" ca="1" si="8"/>
        <v>3/1/1997</v>
      </c>
      <c r="I191" t="s">
        <v>152</v>
      </c>
      <c r="J191" t="s">
        <v>153</v>
      </c>
      <c r="K191" t="s">
        <v>710</v>
      </c>
      <c r="L191" t="s">
        <v>711</v>
      </c>
      <c r="M191" t="s">
        <v>178</v>
      </c>
      <c r="N191">
        <v>78</v>
      </c>
      <c r="O191" t="s">
        <v>157</v>
      </c>
      <c r="P191" t="s">
        <v>158</v>
      </c>
      <c r="Q191" t="s">
        <v>194</v>
      </c>
      <c r="R191" t="s">
        <v>195</v>
      </c>
      <c r="S191" t="s">
        <v>2</v>
      </c>
      <c r="T191" t="s">
        <v>196</v>
      </c>
      <c r="U191" t="s">
        <v>211</v>
      </c>
      <c r="V191" t="s">
        <v>160</v>
      </c>
      <c r="W191" t="s">
        <v>161</v>
      </c>
      <c r="X191" t="s">
        <v>2</v>
      </c>
      <c r="Y191" t="s">
        <v>2</v>
      </c>
      <c r="Z191">
        <v>2010</v>
      </c>
      <c r="AA191" t="s">
        <v>164</v>
      </c>
      <c r="AB191" t="s">
        <v>2</v>
      </c>
      <c r="AC191" t="s">
        <v>2</v>
      </c>
      <c r="AD191" t="s">
        <v>2</v>
      </c>
      <c r="AE191" t="s">
        <v>2</v>
      </c>
      <c r="AF191" t="s">
        <v>2</v>
      </c>
      <c r="AG191" t="s">
        <v>213</v>
      </c>
      <c r="AH191" t="s">
        <v>175</v>
      </c>
    </row>
    <row r="192" spans="1:34">
      <c r="A192">
        <v>10012</v>
      </c>
      <c r="B192">
        <v>369198</v>
      </c>
      <c r="C192" t="s">
        <v>183</v>
      </c>
      <c r="D192" t="str">
        <f t="shared" ca="1" si="6"/>
        <v>AWVDSTAAYY</v>
      </c>
      <c r="E192" t="str">
        <f t="shared" ca="1" si="7"/>
        <v>Adfraicnzyyjr</v>
      </c>
      <c r="F192" t="s">
        <v>150</v>
      </c>
      <c r="G192" t="s">
        <v>167</v>
      </c>
      <c r="H192" t="str">
        <f t="shared" ca="1" si="8"/>
        <v>17/6/1997</v>
      </c>
      <c r="I192" t="s">
        <v>152</v>
      </c>
      <c r="J192" t="s">
        <v>153</v>
      </c>
      <c r="K192" t="s">
        <v>2000</v>
      </c>
      <c r="L192" t="s">
        <v>2001</v>
      </c>
      <c r="M192" t="s">
        <v>2002</v>
      </c>
      <c r="N192">
        <v>971</v>
      </c>
      <c r="O192" t="s">
        <v>157</v>
      </c>
      <c r="P192" t="s">
        <v>158</v>
      </c>
      <c r="Q192" t="s">
        <v>194</v>
      </c>
      <c r="R192" t="s">
        <v>198</v>
      </c>
      <c r="S192" t="s">
        <v>2</v>
      </c>
      <c r="T192" t="s">
        <v>196</v>
      </c>
      <c r="U192" t="s">
        <v>211</v>
      </c>
      <c r="V192" t="s">
        <v>160</v>
      </c>
      <c r="W192" t="s">
        <v>161</v>
      </c>
      <c r="X192" t="s">
        <v>2</v>
      </c>
      <c r="Y192" t="s">
        <v>2</v>
      </c>
      <c r="Z192">
        <v>2010</v>
      </c>
      <c r="AA192" t="s">
        <v>164</v>
      </c>
      <c r="AB192" t="s">
        <v>2</v>
      </c>
      <c r="AC192" t="s">
        <v>2</v>
      </c>
      <c r="AD192" t="s">
        <v>2</v>
      </c>
      <c r="AE192" t="s">
        <v>2</v>
      </c>
      <c r="AF192" t="s">
        <v>2</v>
      </c>
      <c r="AG192" t="s">
        <v>165</v>
      </c>
      <c r="AH192" t="s">
        <v>166</v>
      </c>
    </row>
    <row r="193" spans="1:34">
      <c r="A193">
        <v>10012</v>
      </c>
      <c r="B193">
        <v>369678</v>
      </c>
      <c r="C193" t="s">
        <v>149</v>
      </c>
      <c r="D193" t="str">
        <f t="shared" ca="1" si="6"/>
        <v>VZHKGJQKJY</v>
      </c>
      <c r="E193" t="str">
        <f t="shared" ca="1" si="7"/>
        <v>Zcykrrzhkyyuf</v>
      </c>
      <c r="F193" t="s">
        <v>150</v>
      </c>
      <c r="G193" t="s">
        <v>167</v>
      </c>
      <c r="H193" t="str">
        <f t="shared" ca="1" si="8"/>
        <v>12/10/1997</v>
      </c>
      <c r="I193" t="s">
        <v>152</v>
      </c>
      <c r="J193" t="s">
        <v>153</v>
      </c>
      <c r="K193" t="s">
        <v>723</v>
      </c>
      <c r="L193" t="s">
        <v>724</v>
      </c>
      <c r="M193" t="s">
        <v>725</v>
      </c>
      <c r="N193">
        <v>971</v>
      </c>
      <c r="O193" t="s">
        <v>157</v>
      </c>
      <c r="P193" t="s">
        <v>158</v>
      </c>
      <c r="Q193" t="s">
        <v>194</v>
      </c>
      <c r="R193" t="s">
        <v>236</v>
      </c>
      <c r="S193" t="s">
        <v>2</v>
      </c>
      <c r="T193" t="s">
        <v>199</v>
      </c>
      <c r="U193" t="s">
        <v>200</v>
      </c>
      <c r="V193" t="s">
        <v>160</v>
      </c>
      <c r="W193" t="s">
        <v>161</v>
      </c>
      <c r="X193" t="s">
        <v>254</v>
      </c>
      <c r="Y193" t="s">
        <v>200</v>
      </c>
      <c r="Z193">
        <v>2011</v>
      </c>
      <c r="AA193" t="s">
        <v>164</v>
      </c>
      <c r="AB193" t="s">
        <v>2</v>
      </c>
      <c r="AC193" t="s">
        <v>2</v>
      </c>
      <c r="AD193" t="s">
        <v>2</v>
      </c>
      <c r="AE193" t="s">
        <v>2</v>
      </c>
      <c r="AF193" t="s">
        <v>2</v>
      </c>
      <c r="AG193" t="s">
        <v>2</v>
      </c>
      <c r="AH193" t="s">
        <v>2</v>
      </c>
    </row>
    <row r="194" spans="1:34">
      <c r="A194">
        <v>10012</v>
      </c>
      <c r="B194">
        <v>376844</v>
      </c>
      <c r="C194" t="s">
        <v>183</v>
      </c>
      <c r="D194" t="str">
        <f t="shared" ca="1" si="6"/>
        <v>OLYCJHDYMX</v>
      </c>
      <c r="E194" t="str">
        <f t="shared" ca="1" si="7"/>
        <v>Pfqtffjaytoau</v>
      </c>
      <c r="F194" t="s">
        <v>150</v>
      </c>
      <c r="G194" t="s">
        <v>167</v>
      </c>
      <c r="H194" t="str">
        <f t="shared" ca="1" si="8"/>
        <v>2/11/1997</v>
      </c>
      <c r="I194" t="s">
        <v>152</v>
      </c>
      <c r="J194" t="s">
        <v>153</v>
      </c>
      <c r="K194" t="s">
        <v>732</v>
      </c>
      <c r="L194" t="s">
        <v>733</v>
      </c>
      <c r="M194" t="s">
        <v>734</v>
      </c>
      <c r="N194">
        <v>93</v>
      </c>
      <c r="O194" t="s">
        <v>157</v>
      </c>
      <c r="P194" t="s">
        <v>158</v>
      </c>
      <c r="Q194" t="s">
        <v>194</v>
      </c>
      <c r="R194" t="s">
        <v>210</v>
      </c>
      <c r="S194" t="s">
        <v>2</v>
      </c>
      <c r="T194" t="s">
        <v>196</v>
      </c>
      <c r="U194" t="s">
        <v>200</v>
      </c>
      <c r="V194" t="s">
        <v>160</v>
      </c>
      <c r="W194" t="s">
        <v>161</v>
      </c>
      <c r="X194" t="s">
        <v>271</v>
      </c>
      <c r="Y194" t="s">
        <v>2</v>
      </c>
      <c r="Z194">
        <v>2011</v>
      </c>
      <c r="AA194" t="s">
        <v>164</v>
      </c>
      <c r="AB194" t="s">
        <v>2</v>
      </c>
      <c r="AC194" t="s">
        <v>2</v>
      </c>
      <c r="AD194" t="s">
        <v>2</v>
      </c>
      <c r="AE194" t="s">
        <v>2</v>
      </c>
      <c r="AF194" t="s">
        <v>2</v>
      </c>
      <c r="AG194" t="s">
        <v>213</v>
      </c>
      <c r="AH194" t="s">
        <v>166</v>
      </c>
    </row>
    <row r="195" spans="1:34">
      <c r="A195">
        <v>10012</v>
      </c>
      <c r="B195">
        <v>376909</v>
      </c>
      <c r="C195" t="s">
        <v>149</v>
      </c>
      <c r="D195" t="str">
        <f t="shared" ref="D195:D258" ca="1" si="9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MNHZOINNUQ</v>
      </c>
      <c r="E195" t="str">
        <f t="shared" ref="E195:E258" ca="1" si="10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Kllxqedhdsdft</v>
      </c>
      <c r="F195" t="s">
        <v>150</v>
      </c>
      <c r="G195" t="s">
        <v>167</v>
      </c>
      <c r="H195" t="str">
        <f t="shared" ref="H195:H258" ca="1" si="11">""&amp;RANDBETWEEN(1,28)&amp;"/"&amp;RANDBETWEEN(1,12)&amp;"/"&amp;RANDBETWEEN(1994,1997)</f>
        <v>6/5/1994</v>
      </c>
      <c r="I195" t="s">
        <v>152</v>
      </c>
      <c r="J195" t="s">
        <v>153</v>
      </c>
      <c r="K195" t="s">
        <v>732</v>
      </c>
      <c r="L195" t="s">
        <v>733</v>
      </c>
      <c r="M195" t="s">
        <v>734</v>
      </c>
      <c r="N195">
        <v>93</v>
      </c>
      <c r="O195" t="s">
        <v>157</v>
      </c>
      <c r="P195" t="s">
        <v>158</v>
      </c>
      <c r="Q195" t="s">
        <v>194</v>
      </c>
      <c r="R195" t="s">
        <v>198</v>
      </c>
      <c r="S195" t="s">
        <v>2</v>
      </c>
      <c r="T195" t="s">
        <v>196</v>
      </c>
      <c r="U195" t="s">
        <v>200</v>
      </c>
      <c r="V195" t="s">
        <v>160</v>
      </c>
      <c r="W195" t="s">
        <v>161</v>
      </c>
      <c r="X195" t="s">
        <v>2</v>
      </c>
      <c r="Y195" t="s">
        <v>2</v>
      </c>
      <c r="Z195">
        <v>2011</v>
      </c>
      <c r="AA195" t="s">
        <v>164</v>
      </c>
      <c r="AB195" t="s">
        <v>2</v>
      </c>
      <c r="AC195" t="s">
        <v>2</v>
      </c>
      <c r="AD195" t="s">
        <v>2</v>
      </c>
      <c r="AE195" t="s">
        <v>2</v>
      </c>
      <c r="AF195" t="s">
        <v>2</v>
      </c>
      <c r="AG195" t="s">
        <v>174</v>
      </c>
      <c r="AH195" t="s">
        <v>175</v>
      </c>
    </row>
    <row r="196" spans="1:34">
      <c r="A196">
        <v>10012</v>
      </c>
      <c r="B196">
        <v>376955</v>
      </c>
      <c r="C196" t="s">
        <v>149</v>
      </c>
      <c r="D196" t="str">
        <f t="shared" ca="1" si="9"/>
        <v>DZOOCAAZTN</v>
      </c>
      <c r="E196" t="str">
        <f t="shared" ca="1" si="10"/>
        <v>Prawgzykcfmru</v>
      </c>
      <c r="F196" t="s">
        <v>150</v>
      </c>
      <c r="G196" t="s">
        <v>167</v>
      </c>
      <c r="H196" t="str">
        <f t="shared" ca="1" si="11"/>
        <v>12/1/1997</v>
      </c>
      <c r="I196" t="s">
        <v>152</v>
      </c>
      <c r="J196" t="s">
        <v>153</v>
      </c>
      <c r="K196" t="s">
        <v>732</v>
      </c>
      <c r="L196" t="s">
        <v>733</v>
      </c>
      <c r="M196" t="s">
        <v>734</v>
      </c>
      <c r="N196">
        <v>93</v>
      </c>
      <c r="O196" t="s">
        <v>157</v>
      </c>
      <c r="P196" t="s">
        <v>158</v>
      </c>
      <c r="Q196" t="s">
        <v>194</v>
      </c>
      <c r="R196" t="s">
        <v>198</v>
      </c>
      <c r="S196" t="s">
        <v>2</v>
      </c>
      <c r="T196" t="s">
        <v>196</v>
      </c>
      <c r="U196" t="s">
        <v>200</v>
      </c>
      <c r="V196" t="s">
        <v>160</v>
      </c>
      <c r="W196" t="s">
        <v>161</v>
      </c>
      <c r="X196" t="s">
        <v>2</v>
      </c>
      <c r="Y196" t="s">
        <v>2</v>
      </c>
      <c r="Z196">
        <v>2011</v>
      </c>
      <c r="AA196" t="s">
        <v>164</v>
      </c>
      <c r="AB196" t="s">
        <v>2</v>
      </c>
      <c r="AC196" t="s">
        <v>2</v>
      </c>
      <c r="AD196" t="s">
        <v>2</v>
      </c>
      <c r="AE196" t="s">
        <v>2</v>
      </c>
      <c r="AF196" t="s">
        <v>2</v>
      </c>
      <c r="AG196" t="s">
        <v>174</v>
      </c>
      <c r="AH196" t="s">
        <v>175</v>
      </c>
    </row>
    <row r="197" spans="1:34">
      <c r="A197">
        <v>10012</v>
      </c>
      <c r="B197">
        <v>377194</v>
      </c>
      <c r="C197" t="s">
        <v>149</v>
      </c>
      <c r="D197" t="str">
        <f t="shared" ca="1" si="9"/>
        <v>RJIOVKLWJQ</v>
      </c>
      <c r="E197" t="str">
        <f t="shared" ca="1" si="10"/>
        <v>Fsxnvlzhpxzzo</v>
      </c>
      <c r="F197" t="s">
        <v>150</v>
      </c>
      <c r="G197" t="s">
        <v>167</v>
      </c>
      <c r="H197" t="str">
        <f t="shared" ca="1" si="11"/>
        <v>23/6/1996</v>
      </c>
      <c r="I197" t="s">
        <v>152</v>
      </c>
      <c r="J197" t="s">
        <v>153</v>
      </c>
      <c r="K197" t="s">
        <v>736</v>
      </c>
      <c r="L197" t="s">
        <v>737</v>
      </c>
      <c r="M197" t="s">
        <v>582</v>
      </c>
      <c r="N197">
        <v>95</v>
      </c>
      <c r="O197" t="s">
        <v>157</v>
      </c>
      <c r="P197" t="s">
        <v>158</v>
      </c>
      <c r="Q197" t="s">
        <v>194</v>
      </c>
      <c r="R197" t="s">
        <v>210</v>
      </c>
      <c r="S197" t="s">
        <v>2</v>
      </c>
      <c r="T197" t="s">
        <v>196</v>
      </c>
      <c r="U197" t="s">
        <v>224</v>
      </c>
      <c r="V197" t="s">
        <v>160</v>
      </c>
      <c r="W197" t="s">
        <v>161</v>
      </c>
      <c r="X197" t="s">
        <v>2</v>
      </c>
      <c r="Y197" t="s">
        <v>2</v>
      </c>
      <c r="Z197">
        <v>2009</v>
      </c>
      <c r="AA197" t="s">
        <v>164</v>
      </c>
      <c r="AB197" t="s">
        <v>2</v>
      </c>
      <c r="AC197" t="s">
        <v>2</v>
      </c>
      <c r="AD197" t="s">
        <v>2</v>
      </c>
      <c r="AE197" t="s">
        <v>2</v>
      </c>
      <c r="AF197" t="s">
        <v>2</v>
      </c>
      <c r="AG197" t="s">
        <v>174</v>
      </c>
      <c r="AH197" t="s">
        <v>166</v>
      </c>
    </row>
    <row r="198" spans="1:34">
      <c r="A198">
        <v>10012</v>
      </c>
      <c r="B198">
        <v>377196</v>
      </c>
      <c r="C198" t="s">
        <v>149</v>
      </c>
      <c r="D198" t="str">
        <f t="shared" ca="1" si="9"/>
        <v>BNZRUAUSPJ</v>
      </c>
      <c r="E198" t="str">
        <f t="shared" ca="1" si="10"/>
        <v>Lqmwhmuqativa</v>
      </c>
      <c r="F198" t="s">
        <v>150</v>
      </c>
      <c r="G198" t="s">
        <v>167</v>
      </c>
      <c r="H198" t="str">
        <f t="shared" ca="1" si="11"/>
        <v>6/12/1994</v>
      </c>
      <c r="I198" t="s">
        <v>152</v>
      </c>
      <c r="J198" t="s">
        <v>153</v>
      </c>
      <c r="K198" t="s">
        <v>736</v>
      </c>
      <c r="L198" t="s">
        <v>737</v>
      </c>
      <c r="M198" t="s">
        <v>582</v>
      </c>
      <c r="N198">
        <v>95</v>
      </c>
      <c r="O198" t="s">
        <v>157</v>
      </c>
      <c r="P198" t="s">
        <v>158</v>
      </c>
      <c r="Q198" t="s">
        <v>179</v>
      </c>
      <c r="R198" t="s">
        <v>2003</v>
      </c>
      <c r="S198" t="s">
        <v>2</v>
      </c>
      <c r="T198" t="s">
        <v>2</v>
      </c>
      <c r="U198" t="s">
        <v>294</v>
      </c>
      <c r="V198" t="s">
        <v>160</v>
      </c>
      <c r="W198" t="s">
        <v>161</v>
      </c>
      <c r="X198" t="s">
        <v>2</v>
      </c>
      <c r="Y198" t="s">
        <v>2</v>
      </c>
      <c r="Z198">
        <v>2011</v>
      </c>
      <c r="AA198" t="s">
        <v>164</v>
      </c>
      <c r="AB198" t="s">
        <v>2</v>
      </c>
      <c r="AC198" t="s">
        <v>2</v>
      </c>
      <c r="AD198" t="s">
        <v>2</v>
      </c>
      <c r="AE198" t="s">
        <v>2</v>
      </c>
      <c r="AF198" t="s">
        <v>2</v>
      </c>
      <c r="AG198" t="s">
        <v>165</v>
      </c>
      <c r="AH198" t="s">
        <v>175</v>
      </c>
    </row>
    <row r="199" spans="1:34">
      <c r="A199">
        <v>10012</v>
      </c>
      <c r="B199">
        <v>377208</v>
      </c>
      <c r="C199" t="s">
        <v>149</v>
      </c>
      <c r="D199" t="str">
        <f t="shared" ca="1" si="9"/>
        <v>CYMQGBKWZR</v>
      </c>
      <c r="E199" t="str">
        <f t="shared" ca="1" si="10"/>
        <v>Gcidbutgzozcq</v>
      </c>
      <c r="F199" t="s">
        <v>150</v>
      </c>
      <c r="G199" t="s">
        <v>167</v>
      </c>
      <c r="H199" t="str">
        <f t="shared" ca="1" si="11"/>
        <v>24/3/1997</v>
      </c>
      <c r="I199" t="s">
        <v>152</v>
      </c>
      <c r="J199" t="s">
        <v>153</v>
      </c>
      <c r="K199" t="s">
        <v>736</v>
      </c>
      <c r="L199" t="s">
        <v>737</v>
      </c>
      <c r="M199" t="s">
        <v>582</v>
      </c>
      <c r="N199">
        <v>95</v>
      </c>
      <c r="O199" t="s">
        <v>157</v>
      </c>
      <c r="P199" t="s">
        <v>158</v>
      </c>
      <c r="Q199" t="s">
        <v>179</v>
      </c>
      <c r="R199" t="s">
        <v>2004</v>
      </c>
      <c r="S199" t="s">
        <v>2</v>
      </c>
      <c r="T199" t="s">
        <v>2</v>
      </c>
      <c r="U199" t="s">
        <v>334</v>
      </c>
      <c r="V199" t="s">
        <v>182</v>
      </c>
      <c r="W199" t="s">
        <v>160</v>
      </c>
      <c r="X199" t="s">
        <v>2</v>
      </c>
      <c r="Y199" t="s">
        <v>2</v>
      </c>
      <c r="Z199">
        <v>2011</v>
      </c>
      <c r="AA199" t="s">
        <v>164</v>
      </c>
      <c r="AB199" t="s">
        <v>2</v>
      </c>
      <c r="AC199" t="s">
        <v>2</v>
      </c>
      <c r="AD199" t="s">
        <v>2</v>
      </c>
      <c r="AE199" t="s">
        <v>2</v>
      </c>
      <c r="AF199" t="s">
        <v>2</v>
      </c>
      <c r="AG199" t="s">
        <v>174</v>
      </c>
      <c r="AH199" t="s">
        <v>166</v>
      </c>
    </row>
    <row r="200" spans="1:34">
      <c r="A200">
        <v>10012</v>
      </c>
      <c r="B200">
        <v>377286</v>
      </c>
      <c r="C200" t="s">
        <v>149</v>
      </c>
      <c r="D200" t="str">
        <f t="shared" ca="1" si="9"/>
        <v>VSSEAISQLK</v>
      </c>
      <c r="E200" t="str">
        <f t="shared" ca="1" si="10"/>
        <v>Zulhebmjnzqnj</v>
      </c>
      <c r="F200" t="s">
        <v>150</v>
      </c>
      <c r="G200" t="s">
        <v>151</v>
      </c>
      <c r="H200" t="str">
        <f t="shared" ca="1" si="11"/>
        <v>24/4/1996</v>
      </c>
      <c r="I200" t="s">
        <v>152</v>
      </c>
      <c r="J200" t="s">
        <v>153</v>
      </c>
      <c r="K200" t="s">
        <v>736</v>
      </c>
      <c r="L200" t="s">
        <v>737</v>
      </c>
      <c r="M200" t="s">
        <v>582</v>
      </c>
      <c r="N200">
        <v>95</v>
      </c>
      <c r="O200" t="s">
        <v>157</v>
      </c>
      <c r="P200" t="s">
        <v>158</v>
      </c>
      <c r="Q200" t="s">
        <v>194</v>
      </c>
      <c r="R200" t="s">
        <v>210</v>
      </c>
      <c r="S200" t="s">
        <v>2</v>
      </c>
      <c r="T200" t="s">
        <v>196</v>
      </c>
      <c r="U200" t="s">
        <v>224</v>
      </c>
      <c r="V200" t="s">
        <v>160</v>
      </c>
      <c r="W200" t="s">
        <v>161</v>
      </c>
      <c r="X200" t="s">
        <v>2</v>
      </c>
      <c r="Y200" t="s">
        <v>2</v>
      </c>
      <c r="Z200">
        <v>2011</v>
      </c>
      <c r="AA200" t="s">
        <v>164</v>
      </c>
      <c r="AB200" t="s">
        <v>2</v>
      </c>
      <c r="AC200" t="s">
        <v>2</v>
      </c>
      <c r="AD200" t="s">
        <v>2</v>
      </c>
      <c r="AE200" t="s">
        <v>2</v>
      </c>
      <c r="AF200" t="s">
        <v>2</v>
      </c>
      <c r="AG200" t="s">
        <v>174</v>
      </c>
      <c r="AH200" t="s">
        <v>166</v>
      </c>
    </row>
    <row r="201" spans="1:34">
      <c r="A201">
        <v>10012</v>
      </c>
      <c r="B201">
        <v>377453</v>
      </c>
      <c r="C201" t="s">
        <v>183</v>
      </c>
      <c r="D201" t="str">
        <f t="shared" ca="1" si="9"/>
        <v>ICJESBSOXP</v>
      </c>
      <c r="E201" t="str">
        <f t="shared" ca="1" si="10"/>
        <v>Rcjefxadbnivr</v>
      </c>
      <c r="F201" t="s">
        <v>150</v>
      </c>
      <c r="G201" t="s">
        <v>167</v>
      </c>
      <c r="H201" t="str">
        <f t="shared" ca="1" si="11"/>
        <v>9/6/1995</v>
      </c>
      <c r="I201" t="s">
        <v>152</v>
      </c>
      <c r="J201" t="s">
        <v>153</v>
      </c>
      <c r="K201" t="s">
        <v>738</v>
      </c>
      <c r="L201" t="s">
        <v>739</v>
      </c>
      <c r="M201" t="s">
        <v>740</v>
      </c>
      <c r="N201">
        <v>92</v>
      </c>
      <c r="O201" t="s">
        <v>157</v>
      </c>
      <c r="P201" t="s">
        <v>158</v>
      </c>
      <c r="Q201" t="s">
        <v>194</v>
      </c>
      <c r="R201" t="s">
        <v>198</v>
      </c>
      <c r="S201" t="s">
        <v>2</v>
      </c>
      <c r="T201" t="s">
        <v>196</v>
      </c>
      <c r="U201" t="s">
        <v>197</v>
      </c>
      <c r="V201" t="s">
        <v>160</v>
      </c>
      <c r="W201" t="s">
        <v>182</v>
      </c>
      <c r="X201" t="s">
        <v>2</v>
      </c>
      <c r="Y201" t="s">
        <v>2</v>
      </c>
      <c r="Z201">
        <v>2010</v>
      </c>
      <c r="AA201" t="s">
        <v>164</v>
      </c>
      <c r="AB201" t="s">
        <v>2</v>
      </c>
      <c r="AC201" t="s">
        <v>2</v>
      </c>
      <c r="AD201" t="s">
        <v>2</v>
      </c>
      <c r="AE201" t="s">
        <v>2</v>
      </c>
      <c r="AF201" t="s">
        <v>2</v>
      </c>
      <c r="AG201" t="s">
        <v>174</v>
      </c>
      <c r="AH201" t="s">
        <v>166</v>
      </c>
    </row>
    <row r="202" spans="1:34">
      <c r="A202">
        <v>10012</v>
      </c>
      <c r="B202">
        <v>377832</v>
      </c>
      <c r="C202" t="s">
        <v>149</v>
      </c>
      <c r="D202" t="str">
        <f t="shared" ca="1" si="9"/>
        <v>NIDDLGHUPK</v>
      </c>
      <c r="E202" t="str">
        <f t="shared" ca="1" si="10"/>
        <v>Okqlpgnspxxlg</v>
      </c>
      <c r="F202" t="s">
        <v>150</v>
      </c>
      <c r="G202" t="s">
        <v>167</v>
      </c>
      <c r="H202" t="str">
        <f t="shared" ca="1" si="11"/>
        <v>28/6/1996</v>
      </c>
      <c r="I202" t="s">
        <v>152</v>
      </c>
      <c r="J202" t="s">
        <v>153</v>
      </c>
      <c r="K202" t="s">
        <v>742</v>
      </c>
      <c r="L202" t="s">
        <v>743</v>
      </c>
      <c r="M202" t="s">
        <v>423</v>
      </c>
      <c r="N202">
        <v>91</v>
      </c>
      <c r="O202" t="s">
        <v>157</v>
      </c>
      <c r="P202" t="s">
        <v>158</v>
      </c>
      <c r="Q202" t="s">
        <v>194</v>
      </c>
      <c r="R202" t="s">
        <v>198</v>
      </c>
      <c r="S202" t="s">
        <v>133</v>
      </c>
      <c r="T202" t="s">
        <v>196</v>
      </c>
      <c r="U202" t="s">
        <v>200</v>
      </c>
      <c r="V202" t="s">
        <v>160</v>
      </c>
      <c r="W202" t="s">
        <v>161</v>
      </c>
      <c r="X202" t="s">
        <v>279</v>
      </c>
      <c r="Y202" t="s">
        <v>2</v>
      </c>
      <c r="Z202">
        <v>2011</v>
      </c>
      <c r="AA202" t="s">
        <v>164</v>
      </c>
      <c r="AB202" t="s">
        <v>2</v>
      </c>
      <c r="AC202" t="s">
        <v>2</v>
      </c>
      <c r="AD202" t="s">
        <v>2</v>
      </c>
      <c r="AE202" t="s">
        <v>2</v>
      </c>
      <c r="AF202" t="s">
        <v>2</v>
      </c>
      <c r="AG202" t="s">
        <v>174</v>
      </c>
      <c r="AH202" t="s">
        <v>190</v>
      </c>
    </row>
    <row r="203" spans="1:34">
      <c r="A203">
        <v>10012</v>
      </c>
      <c r="B203">
        <v>378760</v>
      </c>
      <c r="C203" t="s">
        <v>149</v>
      </c>
      <c r="D203" t="str">
        <f t="shared" ca="1" si="9"/>
        <v>TORCUXCCGS</v>
      </c>
      <c r="E203" t="str">
        <f t="shared" ca="1" si="10"/>
        <v>Rodhotjxxkjwj</v>
      </c>
      <c r="F203" t="s">
        <v>150</v>
      </c>
      <c r="G203" t="s">
        <v>167</v>
      </c>
      <c r="H203" t="str">
        <f t="shared" ca="1" si="11"/>
        <v>18/1/1997</v>
      </c>
      <c r="I203" t="s">
        <v>152</v>
      </c>
      <c r="J203" t="s">
        <v>153</v>
      </c>
      <c r="K203" t="s">
        <v>2005</v>
      </c>
      <c r="L203" t="s">
        <v>2006</v>
      </c>
      <c r="M203" t="s">
        <v>223</v>
      </c>
      <c r="N203">
        <v>75</v>
      </c>
      <c r="O203" t="s">
        <v>157</v>
      </c>
      <c r="P203" t="s">
        <v>158</v>
      </c>
      <c r="Q203" t="s">
        <v>194</v>
      </c>
      <c r="R203" t="s">
        <v>195</v>
      </c>
      <c r="S203" t="s">
        <v>2</v>
      </c>
      <c r="T203" t="s">
        <v>196</v>
      </c>
      <c r="U203" t="s">
        <v>224</v>
      </c>
      <c r="V203" t="s">
        <v>160</v>
      </c>
      <c r="W203" t="s">
        <v>161</v>
      </c>
      <c r="X203" t="s">
        <v>249</v>
      </c>
      <c r="Y203" t="s">
        <v>254</v>
      </c>
      <c r="Z203">
        <v>2011</v>
      </c>
      <c r="AA203" t="s">
        <v>164</v>
      </c>
      <c r="AB203" t="s">
        <v>2</v>
      </c>
      <c r="AC203" t="s">
        <v>2</v>
      </c>
      <c r="AD203" t="s">
        <v>2</v>
      </c>
      <c r="AE203" t="s">
        <v>2</v>
      </c>
      <c r="AF203" t="s">
        <v>2</v>
      </c>
      <c r="AG203" t="s">
        <v>259</v>
      </c>
      <c r="AH203" t="s">
        <v>190</v>
      </c>
    </row>
    <row r="204" spans="1:34">
      <c r="A204">
        <v>10012</v>
      </c>
      <c r="B204">
        <v>378991</v>
      </c>
      <c r="C204" t="s">
        <v>149</v>
      </c>
      <c r="D204" t="str">
        <f t="shared" ca="1" si="9"/>
        <v>EERZUDBRES</v>
      </c>
      <c r="E204" t="str">
        <f t="shared" ca="1" si="10"/>
        <v>Ivqhwgutayevc</v>
      </c>
      <c r="F204" t="s">
        <v>150</v>
      </c>
      <c r="G204" t="s">
        <v>167</v>
      </c>
      <c r="H204" t="str">
        <f t="shared" ca="1" si="11"/>
        <v>25/6/1997</v>
      </c>
      <c r="I204" t="s">
        <v>152</v>
      </c>
      <c r="J204" t="s">
        <v>153</v>
      </c>
      <c r="K204" t="s">
        <v>746</v>
      </c>
      <c r="L204" t="s">
        <v>747</v>
      </c>
      <c r="M204" t="s">
        <v>648</v>
      </c>
      <c r="N204">
        <v>59</v>
      </c>
      <c r="O204" t="s">
        <v>157</v>
      </c>
      <c r="P204" t="s">
        <v>158</v>
      </c>
      <c r="Q204" t="s">
        <v>194</v>
      </c>
      <c r="R204" t="s">
        <v>210</v>
      </c>
      <c r="S204" t="s">
        <v>2</v>
      </c>
      <c r="T204" t="s">
        <v>196</v>
      </c>
      <c r="U204" t="s">
        <v>200</v>
      </c>
      <c r="V204" t="s">
        <v>160</v>
      </c>
      <c r="W204" t="s">
        <v>161</v>
      </c>
      <c r="X204" t="s">
        <v>249</v>
      </c>
      <c r="Y204" t="s">
        <v>2</v>
      </c>
      <c r="Z204">
        <v>2010</v>
      </c>
      <c r="AA204" t="s">
        <v>164</v>
      </c>
      <c r="AB204" t="s">
        <v>2</v>
      </c>
      <c r="AC204" t="s">
        <v>2</v>
      </c>
      <c r="AD204" t="s">
        <v>2</v>
      </c>
      <c r="AE204" t="s">
        <v>2</v>
      </c>
      <c r="AF204" t="s">
        <v>2</v>
      </c>
      <c r="AG204" t="s">
        <v>284</v>
      </c>
      <c r="AH204" t="s">
        <v>175</v>
      </c>
    </row>
    <row r="205" spans="1:34">
      <c r="A205">
        <v>10012</v>
      </c>
      <c r="B205">
        <v>382244</v>
      </c>
      <c r="C205" t="s">
        <v>149</v>
      </c>
      <c r="D205" t="str">
        <f t="shared" ca="1" si="9"/>
        <v>CGEFNPQIUC</v>
      </c>
      <c r="E205" t="str">
        <f t="shared" ca="1" si="10"/>
        <v>Dodvymspvaonm</v>
      </c>
      <c r="F205" t="s">
        <v>150</v>
      </c>
      <c r="G205" t="s">
        <v>167</v>
      </c>
      <c r="H205" t="str">
        <f t="shared" ca="1" si="11"/>
        <v>6/10/1996</v>
      </c>
      <c r="I205" t="s">
        <v>152</v>
      </c>
      <c r="J205" t="s">
        <v>153</v>
      </c>
      <c r="K205" t="s">
        <v>748</v>
      </c>
      <c r="L205" t="s">
        <v>749</v>
      </c>
      <c r="M205" t="s">
        <v>750</v>
      </c>
      <c r="N205">
        <v>27</v>
      </c>
      <c r="O205" t="s">
        <v>157</v>
      </c>
      <c r="P205" t="s">
        <v>158</v>
      </c>
      <c r="Q205" t="s">
        <v>194</v>
      </c>
      <c r="R205" t="s">
        <v>198</v>
      </c>
      <c r="S205" t="s">
        <v>2</v>
      </c>
      <c r="T205" t="s">
        <v>196</v>
      </c>
      <c r="U205" t="s">
        <v>211</v>
      </c>
      <c r="V205" t="s">
        <v>160</v>
      </c>
      <c r="W205" t="s">
        <v>182</v>
      </c>
      <c r="X205" t="s">
        <v>254</v>
      </c>
      <c r="Y205" t="s">
        <v>345</v>
      </c>
      <c r="Z205">
        <v>2010</v>
      </c>
      <c r="AA205" t="s">
        <v>164</v>
      </c>
      <c r="AB205" t="s">
        <v>2</v>
      </c>
      <c r="AC205" t="s">
        <v>2</v>
      </c>
      <c r="AD205" t="s">
        <v>2</v>
      </c>
      <c r="AE205" t="s">
        <v>2</v>
      </c>
      <c r="AF205" t="s">
        <v>2</v>
      </c>
      <c r="AG205" t="s">
        <v>213</v>
      </c>
      <c r="AH205" t="s">
        <v>166</v>
      </c>
    </row>
    <row r="206" spans="1:34">
      <c r="A206">
        <v>10012</v>
      </c>
      <c r="B206">
        <v>382891</v>
      </c>
      <c r="C206" t="s">
        <v>149</v>
      </c>
      <c r="D206" t="str">
        <f t="shared" ca="1" si="9"/>
        <v>KRHCJIBXDR</v>
      </c>
      <c r="E206" t="str">
        <f t="shared" ca="1" si="10"/>
        <v>Kzjbuawmkfbmp</v>
      </c>
      <c r="F206" t="s">
        <v>150</v>
      </c>
      <c r="G206" t="s">
        <v>151</v>
      </c>
      <c r="H206" t="str">
        <f t="shared" ca="1" si="11"/>
        <v>7/2/1997</v>
      </c>
      <c r="I206" t="s">
        <v>152</v>
      </c>
      <c r="J206" t="s">
        <v>153</v>
      </c>
      <c r="K206" t="s">
        <v>1805</v>
      </c>
      <c r="L206" t="s">
        <v>864</v>
      </c>
      <c r="M206" t="s">
        <v>223</v>
      </c>
      <c r="N206">
        <v>75</v>
      </c>
      <c r="O206" t="s">
        <v>157</v>
      </c>
      <c r="P206" t="s">
        <v>158</v>
      </c>
      <c r="Q206" t="s">
        <v>194</v>
      </c>
      <c r="R206" t="s">
        <v>288</v>
      </c>
      <c r="S206" t="s">
        <v>2</v>
      </c>
      <c r="T206" t="s">
        <v>196</v>
      </c>
      <c r="U206" t="s">
        <v>200</v>
      </c>
      <c r="V206" t="s">
        <v>160</v>
      </c>
      <c r="W206" t="s">
        <v>182</v>
      </c>
      <c r="X206" t="s">
        <v>2</v>
      </c>
      <c r="Y206" t="s">
        <v>2</v>
      </c>
      <c r="Z206">
        <v>2010</v>
      </c>
      <c r="AA206" t="s">
        <v>164</v>
      </c>
      <c r="AB206" t="s">
        <v>2</v>
      </c>
      <c r="AC206" t="s">
        <v>2</v>
      </c>
      <c r="AD206" t="s">
        <v>2</v>
      </c>
      <c r="AE206" t="s">
        <v>2</v>
      </c>
      <c r="AF206" t="s">
        <v>2</v>
      </c>
      <c r="AG206" t="s">
        <v>174</v>
      </c>
      <c r="AH206" t="s">
        <v>190</v>
      </c>
    </row>
    <row r="207" spans="1:34">
      <c r="A207">
        <v>10012</v>
      </c>
      <c r="B207">
        <v>384426</v>
      </c>
      <c r="C207" t="s">
        <v>149</v>
      </c>
      <c r="D207" t="str">
        <f t="shared" ca="1" si="9"/>
        <v>DNUDJLZSTW</v>
      </c>
      <c r="E207" t="str">
        <f t="shared" ca="1" si="10"/>
        <v>Xaocsqvjfcfrt</v>
      </c>
      <c r="F207" t="s">
        <v>150</v>
      </c>
      <c r="G207" t="s">
        <v>167</v>
      </c>
      <c r="H207" t="str">
        <f t="shared" ca="1" si="11"/>
        <v>16/11/1996</v>
      </c>
      <c r="I207" t="s">
        <v>152</v>
      </c>
      <c r="J207" t="s">
        <v>153</v>
      </c>
      <c r="K207" t="s">
        <v>755</v>
      </c>
      <c r="L207" t="s">
        <v>519</v>
      </c>
      <c r="M207" t="s">
        <v>223</v>
      </c>
      <c r="N207">
        <v>75</v>
      </c>
      <c r="O207" t="s">
        <v>157</v>
      </c>
      <c r="P207" t="s">
        <v>158</v>
      </c>
      <c r="Q207" t="s">
        <v>194</v>
      </c>
      <c r="R207" t="s">
        <v>756</v>
      </c>
      <c r="S207" t="s">
        <v>2</v>
      </c>
      <c r="T207" t="s">
        <v>196</v>
      </c>
      <c r="U207" t="s">
        <v>224</v>
      </c>
      <c r="V207" t="s">
        <v>160</v>
      </c>
      <c r="W207" t="s">
        <v>161</v>
      </c>
      <c r="X207" t="s">
        <v>2</v>
      </c>
      <c r="Y207" t="s">
        <v>2</v>
      </c>
      <c r="Z207">
        <v>2011</v>
      </c>
      <c r="AA207" t="s">
        <v>164</v>
      </c>
      <c r="AB207" t="s">
        <v>2</v>
      </c>
      <c r="AC207" t="s">
        <v>2</v>
      </c>
      <c r="AD207" t="s">
        <v>2</v>
      </c>
      <c r="AE207" t="s">
        <v>2</v>
      </c>
      <c r="AF207" t="s">
        <v>2</v>
      </c>
      <c r="AG207" t="s">
        <v>174</v>
      </c>
      <c r="AH207" t="s">
        <v>190</v>
      </c>
    </row>
    <row r="208" spans="1:34">
      <c r="A208">
        <v>10012</v>
      </c>
      <c r="B208">
        <v>387325</v>
      </c>
      <c r="C208" t="s">
        <v>149</v>
      </c>
      <c r="D208" t="str">
        <f t="shared" ca="1" si="9"/>
        <v>DDBNMJVKWN</v>
      </c>
      <c r="E208" t="str">
        <f t="shared" ca="1" si="10"/>
        <v>Lghrqqoxqaeai</v>
      </c>
      <c r="F208" t="s">
        <v>150</v>
      </c>
      <c r="G208" t="s">
        <v>167</v>
      </c>
      <c r="H208" t="str">
        <f t="shared" ca="1" si="11"/>
        <v>19/8/1994</v>
      </c>
      <c r="I208" t="s">
        <v>152</v>
      </c>
      <c r="J208" t="s">
        <v>153</v>
      </c>
      <c r="K208" t="s">
        <v>2007</v>
      </c>
      <c r="L208" t="s">
        <v>2008</v>
      </c>
      <c r="M208" t="s">
        <v>223</v>
      </c>
      <c r="N208">
        <v>75</v>
      </c>
      <c r="O208" t="s">
        <v>157</v>
      </c>
      <c r="P208" t="s">
        <v>158</v>
      </c>
      <c r="Q208" t="s">
        <v>171</v>
      </c>
      <c r="R208" t="s">
        <v>172</v>
      </c>
      <c r="S208" t="s">
        <v>2</v>
      </c>
      <c r="T208" t="s">
        <v>2</v>
      </c>
      <c r="U208" t="s">
        <v>173</v>
      </c>
      <c r="V208" t="s">
        <v>160</v>
      </c>
      <c r="W208" t="s">
        <v>2</v>
      </c>
      <c r="X208" t="s">
        <v>2</v>
      </c>
      <c r="Y208" t="s">
        <v>2</v>
      </c>
      <c r="Z208">
        <v>2011</v>
      </c>
      <c r="AA208" t="s">
        <v>164</v>
      </c>
      <c r="AB208" t="s">
        <v>2</v>
      </c>
      <c r="AC208" t="s">
        <v>2</v>
      </c>
      <c r="AD208" t="s">
        <v>2</v>
      </c>
      <c r="AE208" t="s">
        <v>2</v>
      </c>
      <c r="AF208" t="s">
        <v>2</v>
      </c>
      <c r="AG208" t="s">
        <v>174</v>
      </c>
      <c r="AH208" t="s">
        <v>166</v>
      </c>
    </row>
    <row r="209" spans="1:34">
      <c r="A209">
        <v>10012</v>
      </c>
      <c r="B209">
        <v>390794</v>
      </c>
      <c r="C209" t="s">
        <v>183</v>
      </c>
      <c r="D209" t="str">
        <f t="shared" ca="1" si="9"/>
        <v>IVUUBKNRQK</v>
      </c>
      <c r="E209" t="str">
        <f t="shared" ca="1" si="10"/>
        <v>Bnhaohulnhchw</v>
      </c>
      <c r="F209" t="s">
        <v>150</v>
      </c>
      <c r="G209" t="s">
        <v>167</v>
      </c>
      <c r="H209" t="str">
        <f t="shared" ca="1" si="11"/>
        <v>4/7/1994</v>
      </c>
      <c r="I209" t="s">
        <v>152</v>
      </c>
      <c r="J209" t="s">
        <v>153</v>
      </c>
      <c r="K209" t="s">
        <v>762</v>
      </c>
      <c r="L209" t="s">
        <v>763</v>
      </c>
      <c r="M209" t="s">
        <v>223</v>
      </c>
      <c r="N209">
        <v>75</v>
      </c>
      <c r="O209" t="s">
        <v>157</v>
      </c>
      <c r="P209" t="s">
        <v>158</v>
      </c>
      <c r="Q209" t="s">
        <v>171</v>
      </c>
      <c r="R209" t="s">
        <v>237</v>
      </c>
      <c r="S209" t="s">
        <v>2</v>
      </c>
      <c r="T209" t="s">
        <v>2</v>
      </c>
      <c r="U209" t="s">
        <v>238</v>
      </c>
      <c r="V209" t="s">
        <v>160</v>
      </c>
      <c r="W209" t="s">
        <v>161</v>
      </c>
      <c r="X209" t="s">
        <v>162</v>
      </c>
      <c r="Y209" t="s">
        <v>2</v>
      </c>
      <c r="Z209">
        <v>2011</v>
      </c>
      <c r="AA209" t="s">
        <v>164</v>
      </c>
      <c r="AB209" t="s">
        <v>2</v>
      </c>
      <c r="AC209" t="s">
        <v>2</v>
      </c>
      <c r="AD209" t="s">
        <v>2</v>
      </c>
      <c r="AE209" t="s">
        <v>2</v>
      </c>
      <c r="AF209" t="s">
        <v>2</v>
      </c>
      <c r="AG209" t="s">
        <v>213</v>
      </c>
      <c r="AH209" t="s">
        <v>166</v>
      </c>
    </row>
    <row r="210" spans="1:34">
      <c r="A210">
        <v>10012</v>
      </c>
      <c r="B210">
        <v>391758</v>
      </c>
      <c r="C210" t="s">
        <v>149</v>
      </c>
      <c r="D210" t="str">
        <f t="shared" ca="1" si="9"/>
        <v>YMMRTLFIRW</v>
      </c>
      <c r="E210" t="str">
        <f t="shared" ca="1" si="10"/>
        <v>Vnbldrbfzncsd</v>
      </c>
      <c r="F210" t="s">
        <v>150</v>
      </c>
      <c r="G210" t="s">
        <v>167</v>
      </c>
      <c r="H210" t="str">
        <f t="shared" ca="1" si="11"/>
        <v>8/1/1996</v>
      </c>
      <c r="I210" t="s">
        <v>152</v>
      </c>
      <c r="J210" t="s">
        <v>153</v>
      </c>
      <c r="K210" t="s">
        <v>1831</v>
      </c>
      <c r="L210" t="s">
        <v>1832</v>
      </c>
      <c r="M210" t="s">
        <v>223</v>
      </c>
      <c r="N210">
        <v>75</v>
      </c>
      <c r="O210" t="s">
        <v>157</v>
      </c>
      <c r="P210" t="s">
        <v>158</v>
      </c>
      <c r="Q210" t="s">
        <v>171</v>
      </c>
      <c r="R210" t="s">
        <v>2009</v>
      </c>
      <c r="S210" t="s">
        <v>2</v>
      </c>
      <c r="T210" t="s">
        <v>2</v>
      </c>
      <c r="U210" t="s">
        <v>238</v>
      </c>
      <c r="V210" t="s">
        <v>160</v>
      </c>
      <c r="W210" t="s">
        <v>2</v>
      </c>
      <c r="X210" t="s">
        <v>2</v>
      </c>
      <c r="Y210" t="s">
        <v>2</v>
      </c>
      <c r="Z210">
        <v>2009</v>
      </c>
      <c r="AA210" t="s">
        <v>164</v>
      </c>
      <c r="AB210" t="s">
        <v>2</v>
      </c>
      <c r="AC210" t="s">
        <v>2</v>
      </c>
      <c r="AD210" t="s">
        <v>2</v>
      </c>
      <c r="AE210" t="s">
        <v>2</v>
      </c>
      <c r="AF210" t="s">
        <v>2</v>
      </c>
      <c r="AG210" t="s">
        <v>165</v>
      </c>
      <c r="AH210" t="s">
        <v>190</v>
      </c>
    </row>
    <row r="211" spans="1:34">
      <c r="A211">
        <v>10012</v>
      </c>
      <c r="B211">
        <v>393617</v>
      </c>
      <c r="C211" t="s">
        <v>149</v>
      </c>
      <c r="D211" t="str">
        <f t="shared" ca="1" si="9"/>
        <v>VKOQARFRNQ</v>
      </c>
      <c r="E211" t="str">
        <f t="shared" ca="1" si="10"/>
        <v>Jsjfbyascwtyb</v>
      </c>
      <c r="F211" t="s">
        <v>150</v>
      </c>
      <c r="G211" t="s">
        <v>167</v>
      </c>
      <c r="H211" t="str">
        <f t="shared" ca="1" si="11"/>
        <v>24/2/1994</v>
      </c>
      <c r="I211" t="s">
        <v>152</v>
      </c>
      <c r="J211" t="s">
        <v>153</v>
      </c>
      <c r="K211" t="s">
        <v>766</v>
      </c>
      <c r="L211" t="s">
        <v>767</v>
      </c>
      <c r="M211" t="s">
        <v>768</v>
      </c>
      <c r="N211">
        <v>94</v>
      </c>
      <c r="O211" t="s">
        <v>157</v>
      </c>
      <c r="P211" t="s">
        <v>158</v>
      </c>
      <c r="Q211" t="s">
        <v>179</v>
      </c>
      <c r="R211" t="s">
        <v>333</v>
      </c>
      <c r="S211" t="s">
        <v>2</v>
      </c>
      <c r="T211" t="s">
        <v>2</v>
      </c>
      <c r="U211" t="s">
        <v>181</v>
      </c>
      <c r="V211" t="s">
        <v>160</v>
      </c>
      <c r="W211" t="s">
        <v>161</v>
      </c>
      <c r="X211" t="s">
        <v>2</v>
      </c>
      <c r="Y211" t="s">
        <v>2</v>
      </c>
      <c r="Z211">
        <v>2011</v>
      </c>
      <c r="AA211" t="s">
        <v>164</v>
      </c>
      <c r="AB211" t="s">
        <v>2</v>
      </c>
      <c r="AC211" t="s">
        <v>2</v>
      </c>
      <c r="AD211" t="s">
        <v>2</v>
      </c>
      <c r="AE211" t="s">
        <v>2</v>
      </c>
      <c r="AF211" t="s">
        <v>2</v>
      </c>
      <c r="AG211" t="s">
        <v>2</v>
      </c>
      <c r="AH211" t="s">
        <v>2</v>
      </c>
    </row>
    <row r="212" spans="1:34">
      <c r="A212">
        <v>10012</v>
      </c>
      <c r="B212">
        <v>396951</v>
      </c>
      <c r="C212" t="s">
        <v>149</v>
      </c>
      <c r="D212" t="str">
        <f t="shared" ca="1" si="9"/>
        <v>ULVIHDMXRF</v>
      </c>
      <c r="E212" t="str">
        <f t="shared" ca="1" si="10"/>
        <v>Aihacodinubkp</v>
      </c>
      <c r="F212" t="s">
        <v>150</v>
      </c>
      <c r="G212" t="s">
        <v>167</v>
      </c>
      <c r="H212" t="str">
        <f t="shared" ca="1" si="11"/>
        <v>13/3/1995</v>
      </c>
      <c r="I212" t="s">
        <v>152</v>
      </c>
      <c r="J212" t="s">
        <v>153</v>
      </c>
      <c r="K212" t="s">
        <v>2010</v>
      </c>
      <c r="L212" t="s">
        <v>2011</v>
      </c>
      <c r="M212" t="s">
        <v>364</v>
      </c>
      <c r="N212">
        <v>93</v>
      </c>
      <c r="O212" t="s">
        <v>157</v>
      </c>
      <c r="P212" t="s">
        <v>158</v>
      </c>
      <c r="Q212" t="s">
        <v>187</v>
      </c>
      <c r="R212" t="s">
        <v>2012</v>
      </c>
      <c r="S212" t="s">
        <v>2</v>
      </c>
      <c r="T212" t="s">
        <v>2</v>
      </c>
      <c r="U212" t="s">
        <v>347</v>
      </c>
      <c r="V212" t="s">
        <v>160</v>
      </c>
      <c r="W212" t="s">
        <v>161</v>
      </c>
      <c r="X212" t="s">
        <v>2</v>
      </c>
      <c r="Y212" t="s">
        <v>2</v>
      </c>
      <c r="Z212">
        <v>2010</v>
      </c>
      <c r="AA212" t="s">
        <v>164</v>
      </c>
      <c r="AB212" t="s">
        <v>2</v>
      </c>
      <c r="AC212" t="s">
        <v>2</v>
      </c>
      <c r="AD212" t="s">
        <v>2</v>
      </c>
      <c r="AE212" t="s">
        <v>2</v>
      </c>
      <c r="AF212" t="s">
        <v>2</v>
      </c>
      <c r="AG212" t="s">
        <v>174</v>
      </c>
      <c r="AH212" t="s">
        <v>175</v>
      </c>
    </row>
    <row r="213" spans="1:34">
      <c r="A213">
        <v>10012</v>
      </c>
      <c r="B213">
        <v>396960</v>
      </c>
      <c r="C213" t="s">
        <v>183</v>
      </c>
      <c r="D213" t="str">
        <f t="shared" ca="1" si="9"/>
        <v>KRDWJSYPKW</v>
      </c>
      <c r="E213" t="str">
        <f t="shared" ca="1" si="10"/>
        <v>Pjxqbvthtildn</v>
      </c>
      <c r="F213" t="s">
        <v>150</v>
      </c>
      <c r="G213" t="s">
        <v>167</v>
      </c>
      <c r="H213" t="str">
        <f t="shared" ca="1" si="11"/>
        <v>21/10/1995</v>
      </c>
      <c r="I213" t="s">
        <v>152</v>
      </c>
      <c r="J213" t="s">
        <v>153</v>
      </c>
      <c r="K213" t="s">
        <v>2010</v>
      </c>
      <c r="L213" t="s">
        <v>2011</v>
      </c>
      <c r="M213" t="s">
        <v>364</v>
      </c>
      <c r="N213">
        <v>93</v>
      </c>
      <c r="O213" t="s">
        <v>157</v>
      </c>
      <c r="P213" t="s">
        <v>158</v>
      </c>
      <c r="Q213" t="s">
        <v>187</v>
      </c>
      <c r="R213" t="s">
        <v>783</v>
      </c>
      <c r="S213" t="s">
        <v>2</v>
      </c>
      <c r="T213" t="s">
        <v>2</v>
      </c>
      <c r="U213" t="s">
        <v>189</v>
      </c>
      <c r="V213" t="s">
        <v>160</v>
      </c>
      <c r="W213" t="s">
        <v>161</v>
      </c>
      <c r="X213" t="s">
        <v>2</v>
      </c>
      <c r="Y213" t="s">
        <v>2</v>
      </c>
      <c r="Z213">
        <v>2011</v>
      </c>
      <c r="AA213" t="s">
        <v>164</v>
      </c>
      <c r="AB213" t="s">
        <v>2</v>
      </c>
      <c r="AC213" t="s">
        <v>2</v>
      </c>
      <c r="AD213" t="s">
        <v>2</v>
      </c>
      <c r="AE213" t="s">
        <v>2</v>
      </c>
      <c r="AF213" t="s">
        <v>2</v>
      </c>
      <c r="AG213" t="s">
        <v>165</v>
      </c>
      <c r="AH213" t="s">
        <v>232</v>
      </c>
    </row>
    <row r="214" spans="1:34">
      <c r="A214">
        <v>10012</v>
      </c>
      <c r="B214">
        <v>401733</v>
      </c>
      <c r="C214" t="s">
        <v>149</v>
      </c>
      <c r="D214" t="str">
        <f t="shared" ca="1" si="9"/>
        <v>LHBZIZVFJV</v>
      </c>
      <c r="E214" t="str">
        <f t="shared" ca="1" si="10"/>
        <v>Qxgrlszzwpzlh</v>
      </c>
      <c r="F214" t="s">
        <v>150</v>
      </c>
      <c r="G214" t="s">
        <v>167</v>
      </c>
      <c r="H214" t="str">
        <f t="shared" ca="1" si="11"/>
        <v>20/6/1997</v>
      </c>
      <c r="I214" t="s">
        <v>152</v>
      </c>
      <c r="J214" t="s">
        <v>153</v>
      </c>
      <c r="K214" t="s">
        <v>776</v>
      </c>
      <c r="L214" t="s">
        <v>777</v>
      </c>
      <c r="M214" t="s">
        <v>332</v>
      </c>
      <c r="N214">
        <v>93</v>
      </c>
      <c r="O214" t="s">
        <v>157</v>
      </c>
      <c r="P214" t="s">
        <v>158</v>
      </c>
      <c r="Q214" t="s">
        <v>179</v>
      </c>
      <c r="R214" t="s">
        <v>778</v>
      </c>
      <c r="S214" t="s">
        <v>2</v>
      </c>
      <c r="T214" t="s">
        <v>2</v>
      </c>
      <c r="U214" t="s">
        <v>181</v>
      </c>
      <c r="V214" t="s">
        <v>160</v>
      </c>
      <c r="W214" t="s">
        <v>161</v>
      </c>
      <c r="X214" t="s">
        <v>279</v>
      </c>
      <c r="Y214" t="s">
        <v>2</v>
      </c>
      <c r="Z214">
        <v>2010</v>
      </c>
      <c r="AA214" t="s">
        <v>164</v>
      </c>
      <c r="AB214" t="s">
        <v>2</v>
      </c>
      <c r="AC214" t="s">
        <v>2</v>
      </c>
      <c r="AD214" t="s">
        <v>2</v>
      </c>
      <c r="AE214" t="s">
        <v>2</v>
      </c>
      <c r="AF214" t="s">
        <v>2</v>
      </c>
      <c r="AG214" t="s">
        <v>2</v>
      </c>
      <c r="AH214" t="s">
        <v>2</v>
      </c>
    </row>
    <row r="215" spans="1:34">
      <c r="A215">
        <v>10012</v>
      </c>
      <c r="B215">
        <v>401907</v>
      </c>
      <c r="C215" t="s">
        <v>149</v>
      </c>
      <c r="D215" t="str">
        <f t="shared" ca="1" si="9"/>
        <v>AVNDEUQASO</v>
      </c>
      <c r="E215" t="str">
        <f t="shared" ca="1" si="10"/>
        <v>Lqgfgcuefhwfx</v>
      </c>
      <c r="F215" t="s">
        <v>150</v>
      </c>
      <c r="G215" t="s">
        <v>167</v>
      </c>
      <c r="H215" t="str">
        <f t="shared" ca="1" si="11"/>
        <v>1/6/1994</v>
      </c>
      <c r="I215" t="s">
        <v>152</v>
      </c>
      <c r="J215" t="s">
        <v>153</v>
      </c>
      <c r="K215" t="s">
        <v>779</v>
      </c>
      <c r="L215" t="s">
        <v>780</v>
      </c>
      <c r="M215" t="s">
        <v>223</v>
      </c>
      <c r="N215">
        <v>75</v>
      </c>
      <c r="O215" t="s">
        <v>157</v>
      </c>
      <c r="P215" t="s">
        <v>158</v>
      </c>
      <c r="Q215" t="s">
        <v>194</v>
      </c>
      <c r="R215" t="s">
        <v>198</v>
      </c>
      <c r="S215" t="s">
        <v>2</v>
      </c>
      <c r="T215" t="s">
        <v>196</v>
      </c>
      <c r="U215" t="s">
        <v>224</v>
      </c>
      <c r="V215" t="s">
        <v>160</v>
      </c>
      <c r="W215" t="s">
        <v>161</v>
      </c>
      <c r="X215" t="s">
        <v>2</v>
      </c>
      <c r="Y215" t="s">
        <v>2</v>
      </c>
      <c r="Z215">
        <v>2010</v>
      </c>
      <c r="AA215" t="s">
        <v>164</v>
      </c>
      <c r="AB215" t="s">
        <v>2</v>
      </c>
      <c r="AC215" t="s">
        <v>2</v>
      </c>
      <c r="AD215" t="s">
        <v>2</v>
      </c>
      <c r="AE215" t="s">
        <v>2</v>
      </c>
      <c r="AF215" t="s">
        <v>2</v>
      </c>
      <c r="AG215" t="s">
        <v>213</v>
      </c>
      <c r="AH215" t="s">
        <v>166</v>
      </c>
    </row>
    <row r="216" spans="1:34">
      <c r="A216">
        <v>10012</v>
      </c>
      <c r="B216">
        <v>404034</v>
      </c>
      <c r="C216" t="s">
        <v>149</v>
      </c>
      <c r="D216" t="str">
        <f t="shared" ca="1" si="9"/>
        <v>WQCQXLGTJU</v>
      </c>
      <c r="E216" t="str">
        <f t="shared" ca="1" si="10"/>
        <v>Hgdvpsofrxqer</v>
      </c>
      <c r="F216" t="s">
        <v>150</v>
      </c>
      <c r="G216" t="s">
        <v>167</v>
      </c>
      <c r="H216" t="str">
        <f t="shared" ca="1" si="11"/>
        <v>23/7/1996</v>
      </c>
      <c r="I216" t="s">
        <v>152</v>
      </c>
      <c r="J216" t="s">
        <v>153</v>
      </c>
      <c r="K216" t="s">
        <v>784</v>
      </c>
      <c r="L216" t="s">
        <v>785</v>
      </c>
      <c r="M216" t="s">
        <v>786</v>
      </c>
      <c r="N216">
        <v>95</v>
      </c>
      <c r="O216" t="s">
        <v>157</v>
      </c>
      <c r="P216" t="s">
        <v>158</v>
      </c>
      <c r="Q216" t="s">
        <v>194</v>
      </c>
      <c r="R216" t="s">
        <v>210</v>
      </c>
      <c r="S216" t="s">
        <v>2</v>
      </c>
      <c r="T216" t="s">
        <v>196</v>
      </c>
      <c r="U216" t="s">
        <v>224</v>
      </c>
      <c r="V216" t="s">
        <v>160</v>
      </c>
      <c r="W216" t="s">
        <v>182</v>
      </c>
      <c r="X216" t="s">
        <v>249</v>
      </c>
      <c r="Y216" t="s">
        <v>2</v>
      </c>
      <c r="Z216">
        <v>2011</v>
      </c>
      <c r="AA216" t="s">
        <v>164</v>
      </c>
      <c r="AB216" t="s">
        <v>2</v>
      </c>
      <c r="AC216" t="s">
        <v>2</v>
      </c>
      <c r="AD216" t="s">
        <v>2</v>
      </c>
      <c r="AE216" t="s">
        <v>2</v>
      </c>
      <c r="AF216" t="s">
        <v>2</v>
      </c>
      <c r="AG216" t="s">
        <v>213</v>
      </c>
      <c r="AH216" t="s">
        <v>190</v>
      </c>
    </row>
    <row r="217" spans="1:34">
      <c r="A217">
        <v>10012</v>
      </c>
      <c r="B217">
        <v>404215</v>
      </c>
      <c r="C217" t="s">
        <v>149</v>
      </c>
      <c r="D217" t="str">
        <f t="shared" ca="1" si="9"/>
        <v>PEUDWUTTKT</v>
      </c>
      <c r="E217" t="str">
        <f t="shared" ca="1" si="10"/>
        <v>Orcdwbvxuhvdg</v>
      </c>
      <c r="F217" t="s">
        <v>150</v>
      </c>
      <c r="G217" t="s">
        <v>167</v>
      </c>
      <c r="H217" t="str">
        <f t="shared" ca="1" si="11"/>
        <v>1/6/1997</v>
      </c>
      <c r="I217" t="s">
        <v>152</v>
      </c>
      <c r="J217" t="s">
        <v>153</v>
      </c>
      <c r="K217" t="s">
        <v>784</v>
      </c>
      <c r="L217" t="s">
        <v>785</v>
      </c>
      <c r="M217" t="s">
        <v>786</v>
      </c>
      <c r="N217">
        <v>95</v>
      </c>
      <c r="O217" t="s">
        <v>157</v>
      </c>
      <c r="P217" t="s">
        <v>158</v>
      </c>
      <c r="Q217" t="s">
        <v>194</v>
      </c>
      <c r="R217" t="s">
        <v>236</v>
      </c>
      <c r="S217" t="s">
        <v>2</v>
      </c>
      <c r="T217" t="s">
        <v>196</v>
      </c>
      <c r="U217" t="s">
        <v>211</v>
      </c>
      <c r="V217" t="s">
        <v>160</v>
      </c>
      <c r="W217" t="s">
        <v>301</v>
      </c>
      <c r="X217" t="s">
        <v>2</v>
      </c>
      <c r="Y217" t="s">
        <v>2</v>
      </c>
      <c r="Z217">
        <v>2010</v>
      </c>
      <c r="AA217" t="s">
        <v>164</v>
      </c>
      <c r="AB217" t="s">
        <v>2</v>
      </c>
      <c r="AC217" t="s">
        <v>2</v>
      </c>
      <c r="AD217" t="s">
        <v>2</v>
      </c>
      <c r="AE217" t="s">
        <v>2</v>
      </c>
      <c r="AF217" t="s">
        <v>2</v>
      </c>
      <c r="AG217" t="s">
        <v>174</v>
      </c>
      <c r="AH217" t="s">
        <v>166</v>
      </c>
    </row>
    <row r="218" spans="1:34">
      <c r="A218">
        <v>10012</v>
      </c>
      <c r="B218">
        <v>405390</v>
      </c>
      <c r="C218" t="s">
        <v>149</v>
      </c>
      <c r="D218" t="str">
        <f t="shared" ca="1" si="9"/>
        <v>KJJYNYYDAB</v>
      </c>
      <c r="E218" t="str">
        <f t="shared" ca="1" si="10"/>
        <v>Kspdowihutxpl</v>
      </c>
      <c r="F218" t="s">
        <v>150</v>
      </c>
      <c r="G218" t="s">
        <v>167</v>
      </c>
      <c r="H218" t="str">
        <f t="shared" ca="1" si="11"/>
        <v>25/4/1996</v>
      </c>
      <c r="I218" t="s">
        <v>152</v>
      </c>
      <c r="J218" t="s">
        <v>153</v>
      </c>
      <c r="K218" t="s">
        <v>788</v>
      </c>
      <c r="L218" t="s">
        <v>789</v>
      </c>
      <c r="M218" t="s">
        <v>223</v>
      </c>
      <c r="N218">
        <v>75</v>
      </c>
      <c r="O218" t="s">
        <v>157</v>
      </c>
      <c r="P218" t="s">
        <v>158</v>
      </c>
      <c r="Q218" t="s">
        <v>194</v>
      </c>
      <c r="R218" t="s">
        <v>198</v>
      </c>
      <c r="S218" t="s">
        <v>2</v>
      </c>
      <c r="T218" t="s">
        <v>196</v>
      </c>
      <c r="U218" t="s">
        <v>200</v>
      </c>
      <c r="V218" t="s">
        <v>160</v>
      </c>
      <c r="W218" t="s">
        <v>161</v>
      </c>
      <c r="X218" t="s">
        <v>2</v>
      </c>
      <c r="Y218" t="s">
        <v>2</v>
      </c>
      <c r="Z218">
        <v>2011</v>
      </c>
      <c r="AA218" t="s">
        <v>164</v>
      </c>
      <c r="AB218" t="s">
        <v>2</v>
      </c>
      <c r="AC218" t="s">
        <v>2</v>
      </c>
      <c r="AD218" t="s">
        <v>2</v>
      </c>
      <c r="AE218" t="s">
        <v>2</v>
      </c>
      <c r="AF218" t="s">
        <v>2</v>
      </c>
      <c r="AG218" t="s">
        <v>165</v>
      </c>
      <c r="AH218" t="s">
        <v>166</v>
      </c>
    </row>
    <row r="219" spans="1:34">
      <c r="A219">
        <v>10012</v>
      </c>
      <c r="B219">
        <v>405449</v>
      </c>
      <c r="C219" t="s">
        <v>183</v>
      </c>
      <c r="D219" t="str">
        <f t="shared" ca="1" si="9"/>
        <v>BPSCVCXRKA</v>
      </c>
      <c r="E219" t="str">
        <f t="shared" ca="1" si="10"/>
        <v>Lvyyfwpcobkbo</v>
      </c>
      <c r="F219" t="s">
        <v>150</v>
      </c>
      <c r="G219" t="s">
        <v>151</v>
      </c>
      <c r="H219" t="str">
        <f t="shared" ca="1" si="11"/>
        <v>27/3/1995</v>
      </c>
      <c r="I219" t="s">
        <v>152</v>
      </c>
      <c r="J219" t="s">
        <v>153</v>
      </c>
      <c r="K219" t="s">
        <v>788</v>
      </c>
      <c r="L219" t="s">
        <v>789</v>
      </c>
      <c r="M219" t="s">
        <v>223</v>
      </c>
      <c r="N219">
        <v>75</v>
      </c>
      <c r="O219" t="s">
        <v>157</v>
      </c>
      <c r="P219" t="s">
        <v>158</v>
      </c>
      <c r="Q219" t="s">
        <v>194</v>
      </c>
      <c r="R219" t="s">
        <v>210</v>
      </c>
      <c r="S219" t="s">
        <v>2</v>
      </c>
      <c r="T219" t="s">
        <v>196</v>
      </c>
      <c r="U219" t="s">
        <v>200</v>
      </c>
      <c r="V219" t="s">
        <v>160</v>
      </c>
      <c r="W219" t="s">
        <v>161</v>
      </c>
      <c r="X219" t="s">
        <v>2</v>
      </c>
      <c r="Y219" t="s">
        <v>2</v>
      </c>
      <c r="Z219">
        <v>2011</v>
      </c>
      <c r="AA219" t="s">
        <v>164</v>
      </c>
      <c r="AB219" t="s">
        <v>2</v>
      </c>
      <c r="AC219" t="s">
        <v>2</v>
      </c>
      <c r="AD219" t="s">
        <v>2</v>
      </c>
      <c r="AE219" t="s">
        <v>2</v>
      </c>
      <c r="AF219" t="s">
        <v>2</v>
      </c>
      <c r="AG219" t="s">
        <v>165</v>
      </c>
      <c r="AH219" t="s">
        <v>166</v>
      </c>
    </row>
    <row r="220" spans="1:34">
      <c r="A220">
        <v>10012</v>
      </c>
      <c r="B220">
        <v>405474</v>
      </c>
      <c r="C220" t="s">
        <v>183</v>
      </c>
      <c r="D220" t="str">
        <f t="shared" ca="1" si="9"/>
        <v>IEXGIZEORY</v>
      </c>
      <c r="E220" t="str">
        <f t="shared" ca="1" si="10"/>
        <v>Qpbxsybgpfigb</v>
      </c>
      <c r="F220" t="s">
        <v>150</v>
      </c>
      <c r="G220" t="s">
        <v>167</v>
      </c>
      <c r="H220" t="str">
        <f t="shared" ca="1" si="11"/>
        <v>7/9/1997</v>
      </c>
      <c r="I220" t="s">
        <v>152</v>
      </c>
      <c r="J220" t="s">
        <v>153</v>
      </c>
      <c r="K220" t="s">
        <v>788</v>
      </c>
      <c r="L220" t="s">
        <v>789</v>
      </c>
      <c r="M220" t="s">
        <v>223</v>
      </c>
      <c r="N220">
        <v>75</v>
      </c>
      <c r="O220" t="s">
        <v>157</v>
      </c>
      <c r="P220" t="s">
        <v>158</v>
      </c>
      <c r="Q220" t="s">
        <v>194</v>
      </c>
      <c r="R220" t="s">
        <v>198</v>
      </c>
      <c r="S220" t="s">
        <v>2</v>
      </c>
      <c r="T220" t="s">
        <v>196</v>
      </c>
      <c r="U220" t="s">
        <v>200</v>
      </c>
      <c r="V220" t="s">
        <v>160</v>
      </c>
      <c r="W220" t="s">
        <v>161</v>
      </c>
      <c r="X220" t="s">
        <v>358</v>
      </c>
      <c r="Y220" t="s">
        <v>2</v>
      </c>
      <c r="Z220">
        <v>2011</v>
      </c>
      <c r="AA220" t="s">
        <v>164</v>
      </c>
      <c r="AB220" t="s">
        <v>2</v>
      </c>
      <c r="AC220" t="s">
        <v>2</v>
      </c>
      <c r="AD220" t="s">
        <v>2</v>
      </c>
      <c r="AE220" t="s">
        <v>2</v>
      </c>
      <c r="AF220" t="s">
        <v>2</v>
      </c>
      <c r="AG220" t="s">
        <v>165</v>
      </c>
      <c r="AH220" t="s">
        <v>175</v>
      </c>
    </row>
    <row r="221" spans="1:34">
      <c r="A221">
        <v>10012</v>
      </c>
      <c r="B221">
        <v>407420</v>
      </c>
      <c r="C221" t="s">
        <v>183</v>
      </c>
      <c r="D221" t="str">
        <f t="shared" ca="1" si="9"/>
        <v>AHSCTPCGUH</v>
      </c>
      <c r="E221" t="str">
        <f t="shared" ca="1" si="10"/>
        <v>Ofhcdzhvrtcwq</v>
      </c>
      <c r="F221" t="s">
        <v>150</v>
      </c>
      <c r="G221" t="s">
        <v>151</v>
      </c>
      <c r="H221" t="str">
        <f t="shared" ca="1" si="11"/>
        <v>24/8/1994</v>
      </c>
      <c r="I221" t="s">
        <v>152</v>
      </c>
      <c r="J221" t="s">
        <v>153</v>
      </c>
      <c r="K221" t="s">
        <v>792</v>
      </c>
      <c r="L221" t="s">
        <v>793</v>
      </c>
      <c r="M221" t="s">
        <v>794</v>
      </c>
      <c r="N221">
        <v>99</v>
      </c>
      <c r="O221" t="s">
        <v>795</v>
      </c>
      <c r="P221" t="s">
        <v>158</v>
      </c>
      <c r="Q221" t="s">
        <v>194</v>
      </c>
      <c r="R221" t="s">
        <v>210</v>
      </c>
      <c r="S221" t="s">
        <v>2</v>
      </c>
      <c r="T221" t="s">
        <v>196</v>
      </c>
      <c r="U221" t="s">
        <v>211</v>
      </c>
      <c r="V221" t="s">
        <v>160</v>
      </c>
      <c r="W221" t="s">
        <v>301</v>
      </c>
      <c r="X221" t="s">
        <v>2</v>
      </c>
      <c r="Y221" t="s">
        <v>2</v>
      </c>
      <c r="Z221">
        <v>2011</v>
      </c>
      <c r="AA221" t="s">
        <v>164</v>
      </c>
      <c r="AB221" t="s">
        <v>2</v>
      </c>
      <c r="AC221" t="s">
        <v>2</v>
      </c>
      <c r="AD221" t="s">
        <v>2</v>
      </c>
      <c r="AE221" t="s">
        <v>2</v>
      </c>
      <c r="AF221" t="s">
        <v>2</v>
      </c>
      <c r="AG221" t="s">
        <v>213</v>
      </c>
      <c r="AH221" t="s">
        <v>166</v>
      </c>
    </row>
    <row r="222" spans="1:34">
      <c r="A222">
        <v>10012</v>
      </c>
      <c r="B222">
        <v>411465</v>
      </c>
      <c r="C222" t="s">
        <v>149</v>
      </c>
      <c r="D222" t="str">
        <f t="shared" ca="1" si="9"/>
        <v>ELOTFVXXAL</v>
      </c>
      <c r="E222" t="str">
        <f t="shared" ca="1" si="10"/>
        <v>Eqkqjlrfgqior</v>
      </c>
      <c r="F222" t="s">
        <v>150</v>
      </c>
      <c r="G222" t="s">
        <v>167</v>
      </c>
      <c r="H222" t="str">
        <f t="shared" ca="1" si="11"/>
        <v>8/11/1996</v>
      </c>
      <c r="I222" t="s">
        <v>152</v>
      </c>
      <c r="J222" t="s">
        <v>153</v>
      </c>
      <c r="K222" t="s">
        <v>806</v>
      </c>
      <c r="L222" t="s">
        <v>807</v>
      </c>
      <c r="M222" t="s">
        <v>808</v>
      </c>
      <c r="N222">
        <v>973</v>
      </c>
      <c r="O222" t="s">
        <v>157</v>
      </c>
      <c r="P222" t="s">
        <v>158</v>
      </c>
      <c r="Q222" t="s">
        <v>171</v>
      </c>
      <c r="R222" t="s">
        <v>328</v>
      </c>
      <c r="S222" t="s">
        <v>2</v>
      </c>
      <c r="T222" t="s">
        <v>2</v>
      </c>
      <c r="U222" t="s">
        <v>238</v>
      </c>
      <c r="V222" t="s">
        <v>160</v>
      </c>
      <c r="W222" t="s">
        <v>741</v>
      </c>
      <c r="X222" t="s">
        <v>162</v>
      </c>
      <c r="Y222" t="s">
        <v>2</v>
      </c>
      <c r="Z222">
        <v>2011</v>
      </c>
      <c r="AA222" t="s">
        <v>164</v>
      </c>
      <c r="AB222" t="s">
        <v>2</v>
      </c>
      <c r="AC222" t="s">
        <v>2</v>
      </c>
      <c r="AD222" t="s">
        <v>2</v>
      </c>
      <c r="AE222" t="s">
        <v>2</v>
      </c>
      <c r="AF222" t="s">
        <v>2</v>
      </c>
      <c r="AG222" t="s">
        <v>165</v>
      </c>
      <c r="AH222" t="s">
        <v>190</v>
      </c>
    </row>
    <row r="223" spans="1:34">
      <c r="A223">
        <v>10012</v>
      </c>
      <c r="B223">
        <v>411566</v>
      </c>
      <c r="C223" t="s">
        <v>149</v>
      </c>
      <c r="D223" t="str">
        <f t="shared" ca="1" si="9"/>
        <v>FDDIWCLJNT</v>
      </c>
      <c r="E223" t="str">
        <f t="shared" ca="1" si="10"/>
        <v>Qwodjzghrifof</v>
      </c>
      <c r="F223" t="s">
        <v>150</v>
      </c>
      <c r="G223" t="s">
        <v>167</v>
      </c>
      <c r="H223" t="str">
        <f t="shared" ca="1" si="11"/>
        <v>10/9/1994</v>
      </c>
      <c r="I223" t="s">
        <v>152</v>
      </c>
      <c r="J223" t="s">
        <v>153</v>
      </c>
      <c r="K223" t="s">
        <v>806</v>
      </c>
      <c r="L223" t="s">
        <v>807</v>
      </c>
      <c r="M223" t="s">
        <v>808</v>
      </c>
      <c r="N223">
        <v>973</v>
      </c>
      <c r="O223" t="s">
        <v>157</v>
      </c>
      <c r="P223" t="s">
        <v>158</v>
      </c>
      <c r="Q223" t="s">
        <v>171</v>
      </c>
      <c r="R223" t="s">
        <v>328</v>
      </c>
      <c r="S223" t="s">
        <v>2</v>
      </c>
      <c r="T223" t="s">
        <v>2</v>
      </c>
      <c r="U223" t="s">
        <v>238</v>
      </c>
      <c r="V223" t="s">
        <v>160</v>
      </c>
      <c r="W223" t="s">
        <v>741</v>
      </c>
      <c r="X223" t="s">
        <v>162</v>
      </c>
      <c r="Y223" t="s">
        <v>2</v>
      </c>
      <c r="Z223">
        <v>2011</v>
      </c>
      <c r="AA223" t="s">
        <v>164</v>
      </c>
      <c r="AB223" t="s">
        <v>2</v>
      </c>
      <c r="AC223" t="s">
        <v>2</v>
      </c>
      <c r="AD223" t="s">
        <v>2</v>
      </c>
      <c r="AE223" t="s">
        <v>2</v>
      </c>
      <c r="AF223" t="s">
        <v>2</v>
      </c>
      <c r="AG223" t="s">
        <v>165</v>
      </c>
      <c r="AH223" t="s">
        <v>166</v>
      </c>
    </row>
    <row r="224" spans="1:34">
      <c r="A224">
        <v>10012</v>
      </c>
      <c r="B224">
        <v>411585</v>
      </c>
      <c r="C224" t="s">
        <v>149</v>
      </c>
      <c r="D224" t="str">
        <f t="shared" ca="1" si="9"/>
        <v>UGLNHMBXUO</v>
      </c>
      <c r="E224" t="str">
        <f t="shared" ca="1" si="10"/>
        <v>Dnbdxutoaewzb</v>
      </c>
      <c r="F224" t="s">
        <v>150</v>
      </c>
      <c r="G224" t="s">
        <v>167</v>
      </c>
      <c r="H224" t="str">
        <f t="shared" ca="1" si="11"/>
        <v>12/11/1997</v>
      </c>
      <c r="I224" t="s">
        <v>152</v>
      </c>
      <c r="J224" t="s">
        <v>153</v>
      </c>
      <c r="K224" t="s">
        <v>806</v>
      </c>
      <c r="L224" t="s">
        <v>807</v>
      </c>
      <c r="M224" t="s">
        <v>808</v>
      </c>
      <c r="N224">
        <v>973</v>
      </c>
      <c r="O224" t="s">
        <v>157</v>
      </c>
      <c r="P224" t="s">
        <v>158</v>
      </c>
      <c r="Q224" t="s">
        <v>171</v>
      </c>
      <c r="R224" t="s">
        <v>237</v>
      </c>
      <c r="S224" t="s">
        <v>2</v>
      </c>
      <c r="T224" t="s">
        <v>2</v>
      </c>
      <c r="U224" t="s">
        <v>238</v>
      </c>
      <c r="V224" t="s">
        <v>160</v>
      </c>
      <c r="W224" t="s">
        <v>161</v>
      </c>
      <c r="X224" t="s">
        <v>162</v>
      </c>
      <c r="Y224" t="s">
        <v>2</v>
      </c>
      <c r="Z224">
        <v>2011</v>
      </c>
      <c r="AA224" t="s">
        <v>164</v>
      </c>
      <c r="AB224" t="s">
        <v>2</v>
      </c>
      <c r="AC224" t="s">
        <v>2</v>
      </c>
      <c r="AD224" t="s">
        <v>2</v>
      </c>
      <c r="AE224" t="s">
        <v>2</v>
      </c>
      <c r="AF224" t="s">
        <v>2</v>
      </c>
      <c r="AG224" t="s">
        <v>165</v>
      </c>
      <c r="AH224" t="s">
        <v>166</v>
      </c>
    </row>
    <row r="225" spans="1:34">
      <c r="A225">
        <v>10012</v>
      </c>
      <c r="B225">
        <v>411866</v>
      </c>
      <c r="C225" t="s">
        <v>149</v>
      </c>
      <c r="D225" t="str">
        <f t="shared" ca="1" si="9"/>
        <v>OTUBOHOFPK</v>
      </c>
      <c r="E225" t="str">
        <f t="shared" ca="1" si="10"/>
        <v>Qyjgridfjbtll</v>
      </c>
      <c r="F225" t="s">
        <v>150</v>
      </c>
      <c r="G225" t="s">
        <v>167</v>
      </c>
      <c r="H225" t="str">
        <f t="shared" ca="1" si="11"/>
        <v>20/2/1995</v>
      </c>
      <c r="I225" t="s">
        <v>152</v>
      </c>
      <c r="J225" t="s">
        <v>153</v>
      </c>
      <c r="K225" t="s">
        <v>809</v>
      </c>
      <c r="L225" t="s">
        <v>810</v>
      </c>
      <c r="M225" t="s">
        <v>811</v>
      </c>
      <c r="N225">
        <v>972</v>
      </c>
      <c r="O225" t="s">
        <v>157</v>
      </c>
      <c r="P225" t="s">
        <v>158</v>
      </c>
      <c r="Q225" t="s">
        <v>194</v>
      </c>
      <c r="R225" t="s">
        <v>311</v>
      </c>
      <c r="S225" t="s">
        <v>2</v>
      </c>
      <c r="T225" t="s">
        <v>196</v>
      </c>
      <c r="U225" t="s">
        <v>197</v>
      </c>
      <c r="V225" t="s">
        <v>160</v>
      </c>
      <c r="W225" t="s">
        <v>161</v>
      </c>
      <c r="X225" t="s">
        <v>2</v>
      </c>
      <c r="Y225" t="s">
        <v>2</v>
      </c>
      <c r="Z225">
        <v>2011</v>
      </c>
      <c r="AA225" t="s">
        <v>164</v>
      </c>
      <c r="AB225" t="s">
        <v>2</v>
      </c>
      <c r="AC225" t="s">
        <v>2</v>
      </c>
      <c r="AD225" t="s">
        <v>2</v>
      </c>
      <c r="AE225" t="s">
        <v>2</v>
      </c>
      <c r="AF225" t="s">
        <v>2</v>
      </c>
      <c r="AG225" t="s">
        <v>213</v>
      </c>
      <c r="AH225" t="s">
        <v>166</v>
      </c>
    </row>
    <row r="226" spans="1:34">
      <c r="A226">
        <v>10012</v>
      </c>
      <c r="B226">
        <v>416235</v>
      </c>
      <c r="C226" t="s">
        <v>149</v>
      </c>
      <c r="D226" t="str">
        <f t="shared" ca="1" si="9"/>
        <v>CXLVSCVWRI</v>
      </c>
      <c r="E226" t="str">
        <f t="shared" ca="1" si="10"/>
        <v>Yovzyysqzjbie</v>
      </c>
      <c r="F226" t="s">
        <v>150</v>
      </c>
      <c r="G226" t="s">
        <v>167</v>
      </c>
      <c r="H226" t="str">
        <f t="shared" ca="1" si="11"/>
        <v>13/9/1997</v>
      </c>
      <c r="I226" t="s">
        <v>152</v>
      </c>
      <c r="J226" t="s">
        <v>153</v>
      </c>
      <c r="K226" t="s">
        <v>815</v>
      </c>
      <c r="L226" t="s">
        <v>816</v>
      </c>
      <c r="M226" t="s">
        <v>223</v>
      </c>
      <c r="N226">
        <v>75</v>
      </c>
      <c r="O226" t="s">
        <v>157</v>
      </c>
      <c r="P226" t="s">
        <v>158</v>
      </c>
      <c r="Q226" t="s">
        <v>194</v>
      </c>
      <c r="R226" t="s">
        <v>198</v>
      </c>
      <c r="S226" t="s">
        <v>2</v>
      </c>
      <c r="T226" t="s">
        <v>196</v>
      </c>
      <c r="U226" t="s">
        <v>200</v>
      </c>
      <c r="V226" t="s">
        <v>160</v>
      </c>
      <c r="W226" t="s">
        <v>161</v>
      </c>
      <c r="X226" t="s">
        <v>2</v>
      </c>
      <c r="Y226" t="s">
        <v>2</v>
      </c>
      <c r="Z226">
        <v>2010</v>
      </c>
      <c r="AA226" t="s">
        <v>164</v>
      </c>
      <c r="AB226" t="s">
        <v>2</v>
      </c>
      <c r="AC226" t="s">
        <v>2</v>
      </c>
      <c r="AD226" t="s">
        <v>2</v>
      </c>
      <c r="AE226" t="s">
        <v>2</v>
      </c>
      <c r="AF226" t="s">
        <v>2</v>
      </c>
      <c r="AG226" t="s">
        <v>165</v>
      </c>
      <c r="AH226" t="s">
        <v>190</v>
      </c>
    </row>
    <row r="227" spans="1:34">
      <c r="A227">
        <v>10012</v>
      </c>
      <c r="B227">
        <v>416254</v>
      </c>
      <c r="C227" t="s">
        <v>149</v>
      </c>
      <c r="D227" t="str">
        <f t="shared" ca="1" si="9"/>
        <v>BSCPOHFCBX</v>
      </c>
      <c r="E227" t="str">
        <f t="shared" ca="1" si="10"/>
        <v>Zazevhqmhtzcj</v>
      </c>
      <c r="F227" t="s">
        <v>150</v>
      </c>
      <c r="G227" t="s">
        <v>167</v>
      </c>
      <c r="H227" t="str">
        <f t="shared" ca="1" si="11"/>
        <v>17/8/1996</v>
      </c>
      <c r="I227" t="s">
        <v>152</v>
      </c>
      <c r="J227" t="s">
        <v>153</v>
      </c>
      <c r="K227" t="s">
        <v>815</v>
      </c>
      <c r="L227" t="s">
        <v>816</v>
      </c>
      <c r="M227" t="s">
        <v>223</v>
      </c>
      <c r="N227">
        <v>75</v>
      </c>
      <c r="O227" t="s">
        <v>157</v>
      </c>
      <c r="P227" t="s">
        <v>158</v>
      </c>
      <c r="Q227" t="s">
        <v>194</v>
      </c>
      <c r="R227" t="s">
        <v>210</v>
      </c>
      <c r="S227" t="s">
        <v>2</v>
      </c>
      <c r="T227" t="s">
        <v>196</v>
      </c>
      <c r="U227" t="s">
        <v>197</v>
      </c>
      <c r="V227" t="s">
        <v>160</v>
      </c>
      <c r="W227" t="s">
        <v>161</v>
      </c>
      <c r="X227" t="s">
        <v>249</v>
      </c>
      <c r="Y227" t="s">
        <v>2</v>
      </c>
      <c r="Z227">
        <v>2010</v>
      </c>
      <c r="AA227" t="s">
        <v>164</v>
      </c>
      <c r="AB227" t="s">
        <v>2</v>
      </c>
      <c r="AC227" t="s">
        <v>2</v>
      </c>
      <c r="AD227" t="s">
        <v>2</v>
      </c>
      <c r="AE227" t="s">
        <v>2</v>
      </c>
      <c r="AF227" t="s">
        <v>2</v>
      </c>
      <c r="AG227" t="s">
        <v>165</v>
      </c>
      <c r="AH227" t="s">
        <v>166</v>
      </c>
    </row>
    <row r="228" spans="1:34">
      <c r="A228">
        <v>10012</v>
      </c>
      <c r="B228">
        <v>418275</v>
      </c>
      <c r="C228" t="s">
        <v>183</v>
      </c>
      <c r="D228" t="str">
        <f t="shared" ca="1" si="9"/>
        <v>XSLAJIIZXO</v>
      </c>
      <c r="E228" t="str">
        <f t="shared" ca="1" si="10"/>
        <v>Htnaxsessuzvo</v>
      </c>
      <c r="F228" t="s">
        <v>150</v>
      </c>
      <c r="G228" t="s">
        <v>167</v>
      </c>
      <c r="H228" t="str">
        <f t="shared" ca="1" si="11"/>
        <v>7/3/1994</v>
      </c>
      <c r="I228" t="s">
        <v>152</v>
      </c>
      <c r="J228" t="s">
        <v>153</v>
      </c>
      <c r="K228" t="s">
        <v>817</v>
      </c>
      <c r="L228" t="s">
        <v>818</v>
      </c>
      <c r="M228" t="s">
        <v>223</v>
      </c>
      <c r="N228">
        <v>75</v>
      </c>
      <c r="O228" t="s">
        <v>157</v>
      </c>
      <c r="P228" t="s">
        <v>158</v>
      </c>
      <c r="Q228" t="s">
        <v>194</v>
      </c>
      <c r="R228" t="s">
        <v>236</v>
      </c>
      <c r="S228" t="s">
        <v>2</v>
      </c>
      <c r="T228" t="s">
        <v>196</v>
      </c>
      <c r="U228" t="s">
        <v>197</v>
      </c>
      <c r="V228" t="s">
        <v>160</v>
      </c>
      <c r="W228" t="s">
        <v>161</v>
      </c>
      <c r="X228" t="s">
        <v>2</v>
      </c>
      <c r="Y228" t="s">
        <v>2</v>
      </c>
      <c r="Z228">
        <v>2011</v>
      </c>
      <c r="AA228" t="s">
        <v>164</v>
      </c>
      <c r="AB228" t="s">
        <v>2</v>
      </c>
      <c r="AC228" t="s">
        <v>2</v>
      </c>
      <c r="AD228" t="s">
        <v>2</v>
      </c>
      <c r="AE228" t="s">
        <v>2</v>
      </c>
      <c r="AF228" t="s">
        <v>2</v>
      </c>
      <c r="AG228" t="s">
        <v>213</v>
      </c>
      <c r="AH228" t="s">
        <v>232</v>
      </c>
    </row>
    <row r="229" spans="1:34">
      <c r="A229">
        <v>10012</v>
      </c>
      <c r="B229">
        <v>419088</v>
      </c>
      <c r="C229" t="s">
        <v>183</v>
      </c>
      <c r="D229" t="str">
        <f t="shared" ca="1" si="9"/>
        <v>NCAVTOYONY</v>
      </c>
      <c r="E229" t="str">
        <f t="shared" ca="1" si="10"/>
        <v>Buppehlhmdxaz</v>
      </c>
      <c r="F229" t="s">
        <v>150</v>
      </c>
      <c r="G229" t="s">
        <v>167</v>
      </c>
      <c r="H229" t="str">
        <f t="shared" ca="1" si="11"/>
        <v>1/9/1996</v>
      </c>
      <c r="I229" t="s">
        <v>152</v>
      </c>
      <c r="J229" t="s">
        <v>153</v>
      </c>
      <c r="K229" t="s">
        <v>2013</v>
      </c>
      <c r="L229" t="s">
        <v>2014</v>
      </c>
      <c r="M229" t="s">
        <v>1136</v>
      </c>
      <c r="N229">
        <v>89</v>
      </c>
      <c r="O229" t="s">
        <v>157</v>
      </c>
      <c r="P229" t="s">
        <v>158</v>
      </c>
      <c r="Q229" t="s">
        <v>187</v>
      </c>
      <c r="R229" t="s">
        <v>2015</v>
      </c>
      <c r="S229" t="s">
        <v>2</v>
      </c>
      <c r="T229" t="s">
        <v>2</v>
      </c>
      <c r="U229" t="s">
        <v>206</v>
      </c>
      <c r="V229" t="s">
        <v>160</v>
      </c>
      <c r="W229" t="s">
        <v>2</v>
      </c>
      <c r="X229" t="s">
        <v>2</v>
      </c>
      <c r="Y229" t="s">
        <v>2</v>
      </c>
      <c r="Z229">
        <v>2008</v>
      </c>
      <c r="AA229" t="s">
        <v>164</v>
      </c>
      <c r="AB229" t="s">
        <v>2</v>
      </c>
      <c r="AC229" t="s">
        <v>2</v>
      </c>
      <c r="AD229" t="s">
        <v>2</v>
      </c>
      <c r="AE229" t="s">
        <v>2</v>
      </c>
      <c r="AF229" t="s">
        <v>2</v>
      </c>
      <c r="AG229" t="s">
        <v>2</v>
      </c>
      <c r="AH229" t="s">
        <v>2</v>
      </c>
    </row>
    <row r="230" spans="1:34">
      <c r="A230">
        <v>10012</v>
      </c>
      <c r="B230">
        <v>420349</v>
      </c>
      <c r="C230" t="s">
        <v>183</v>
      </c>
      <c r="D230" t="str">
        <f t="shared" ca="1" si="9"/>
        <v>OTAYNJDMJH</v>
      </c>
      <c r="E230" t="str">
        <f t="shared" ca="1" si="10"/>
        <v>Ocbkahsamhkpx</v>
      </c>
      <c r="F230" t="s">
        <v>150</v>
      </c>
      <c r="G230" t="s">
        <v>167</v>
      </c>
      <c r="H230" t="str">
        <f t="shared" ca="1" si="11"/>
        <v>8/10/1996</v>
      </c>
      <c r="I230" t="s">
        <v>152</v>
      </c>
      <c r="J230" t="s">
        <v>153</v>
      </c>
      <c r="K230" t="s">
        <v>821</v>
      </c>
      <c r="L230" t="s">
        <v>822</v>
      </c>
      <c r="M230" t="s">
        <v>823</v>
      </c>
      <c r="N230">
        <v>60</v>
      </c>
      <c r="O230" t="s">
        <v>157</v>
      </c>
      <c r="P230" t="s">
        <v>158</v>
      </c>
      <c r="Q230" t="s">
        <v>179</v>
      </c>
      <c r="R230" t="s">
        <v>295</v>
      </c>
      <c r="S230" t="s">
        <v>2</v>
      </c>
      <c r="T230" t="s">
        <v>2</v>
      </c>
      <c r="U230" t="s">
        <v>181</v>
      </c>
      <c r="V230" t="s">
        <v>160</v>
      </c>
      <c r="W230" t="s">
        <v>161</v>
      </c>
      <c r="X230" t="s">
        <v>2</v>
      </c>
      <c r="Y230" t="s">
        <v>2</v>
      </c>
      <c r="Z230">
        <v>2011</v>
      </c>
      <c r="AA230" t="s">
        <v>164</v>
      </c>
      <c r="AB230" t="s">
        <v>2</v>
      </c>
      <c r="AC230" t="s">
        <v>2</v>
      </c>
      <c r="AD230" t="s">
        <v>2</v>
      </c>
      <c r="AE230" t="s">
        <v>2</v>
      </c>
      <c r="AF230" t="s">
        <v>2</v>
      </c>
      <c r="AG230" t="s">
        <v>165</v>
      </c>
      <c r="AH230" t="s">
        <v>175</v>
      </c>
    </row>
    <row r="231" spans="1:34">
      <c r="A231">
        <v>10012</v>
      </c>
      <c r="B231">
        <v>421435</v>
      </c>
      <c r="C231" t="s">
        <v>149</v>
      </c>
      <c r="D231" t="str">
        <f t="shared" ca="1" si="9"/>
        <v>QXDCNVMEVC</v>
      </c>
      <c r="E231" t="str">
        <f t="shared" ca="1" si="10"/>
        <v>Baxsdcfwdosxj</v>
      </c>
      <c r="F231" t="s">
        <v>150</v>
      </c>
      <c r="G231" t="s">
        <v>167</v>
      </c>
      <c r="H231" t="str">
        <f t="shared" ca="1" si="11"/>
        <v>12/11/1994</v>
      </c>
      <c r="I231" t="s">
        <v>152</v>
      </c>
      <c r="J231" t="s">
        <v>153</v>
      </c>
      <c r="K231" t="s">
        <v>824</v>
      </c>
      <c r="L231" t="s">
        <v>825</v>
      </c>
      <c r="M231" t="s">
        <v>826</v>
      </c>
      <c r="N231">
        <v>77</v>
      </c>
      <c r="O231" t="s">
        <v>157</v>
      </c>
      <c r="P231" t="s">
        <v>158</v>
      </c>
      <c r="Q231" t="s">
        <v>194</v>
      </c>
      <c r="R231" t="s">
        <v>827</v>
      </c>
      <c r="S231" t="s">
        <v>2</v>
      </c>
      <c r="T231" t="s">
        <v>196</v>
      </c>
      <c r="U231" t="s">
        <v>211</v>
      </c>
      <c r="V231" t="s">
        <v>160</v>
      </c>
      <c r="W231" t="s">
        <v>161</v>
      </c>
      <c r="X231" t="s">
        <v>2</v>
      </c>
      <c r="Y231" t="s">
        <v>2</v>
      </c>
      <c r="Z231">
        <v>2010</v>
      </c>
      <c r="AA231" t="s">
        <v>164</v>
      </c>
      <c r="AB231" t="s">
        <v>2</v>
      </c>
      <c r="AC231" t="s">
        <v>2</v>
      </c>
      <c r="AD231" t="s">
        <v>2</v>
      </c>
      <c r="AE231" t="s">
        <v>2</v>
      </c>
      <c r="AF231" t="s">
        <v>2</v>
      </c>
      <c r="AG231" t="s">
        <v>174</v>
      </c>
      <c r="AH231" t="s">
        <v>190</v>
      </c>
    </row>
    <row r="232" spans="1:34">
      <c r="A232">
        <v>10012</v>
      </c>
      <c r="B232">
        <v>421794</v>
      </c>
      <c r="C232" t="s">
        <v>183</v>
      </c>
      <c r="D232" t="str">
        <f t="shared" ca="1" si="9"/>
        <v>EERVPLXZNI</v>
      </c>
      <c r="E232" t="str">
        <f t="shared" ca="1" si="10"/>
        <v>Fzeluyeiauuqw</v>
      </c>
      <c r="F232" t="s">
        <v>150</v>
      </c>
      <c r="G232" t="s">
        <v>167</v>
      </c>
      <c r="H232" t="str">
        <f t="shared" ca="1" si="11"/>
        <v>20/6/1994</v>
      </c>
      <c r="I232" t="s">
        <v>152</v>
      </c>
      <c r="J232" t="s">
        <v>153</v>
      </c>
      <c r="K232" t="s">
        <v>824</v>
      </c>
      <c r="L232" t="s">
        <v>825</v>
      </c>
      <c r="M232" t="s">
        <v>826</v>
      </c>
      <c r="N232">
        <v>77</v>
      </c>
      <c r="O232" t="s">
        <v>157</v>
      </c>
      <c r="P232" t="s">
        <v>158</v>
      </c>
      <c r="Q232" t="s">
        <v>246</v>
      </c>
      <c r="R232" t="s">
        <v>2016</v>
      </c>
      <c r="S232" t="s">
        <v>2</v>
      </c>
      <c r="T232" t="s">
        <v>2</v>
      </c>
      <c r="U232" t="s">
        <v>253</v>
      </c>
      <c r="V232" t="s">
        <v>160</v>
      </c>
      <c r="W232" t="s">
        <v>161</v>
      </c>
      <c r="X232" t="s">
        <v>2</v>
      </c>
      <c r="Y232" t="s">
        <v>2</v>
      </c>
      <c r="Z232">
        <v>2011</v>
      </c>
      <c r="AA232" t="s">
        <v>164</v>
      </c>
      <c r="AB232" t="s">
        <v>2</v>
      </c>
      <c r="AC232" t="s">
        <v>2</v>
      </c>
      <c r="AD232" t="s">
        <v>2</v>
      </c>
      <c r="AE232" t="s">
        <v>2</v>
      </c>
      <c r="AF232" t="s">
        <v>2</v>
      </c>
      <c r="AG232" t="s">
        <v>174</v>
      </c>
      <c r="AH232" t="s">
        <v>175</v>
      </c>
    </row>
    <row r="233" spans="1:34">
      <c r="A233">
        <v>10012</v>
      </c>
      <c r="B233">
        <v>422521</v>
      </c>
      <c r="C233" t="s">
        <v>149</v>
      </c>
      <c r="D233" t="str">
        <f t="shared" ca="1" si="9"/>
        <v>CLTIIPXXZH</v>
      </c>
      <c r="E233" t="str">
        <f t="shared" ca="1" si="10"/>
        <v>Odppdkchrfsgy</v>
      </c>
      <c r="F233" t="s">
        <v>150</v>
      </c>
      <c r="G233" t="s">
        <v>167</v>
      </c>
      <c r="H233" t="str">
        <f t="shared" ca="1" si="11"/>
        <v>19/11/1994</v>
      </c>
      <c r="I233" t="s">
        <v>152</v>
      </c>
      <c r="J233" t="s">
        <v>153</v>
      </c>
      <c r="K233" t="s">
        <v>1923</v>
      </c>
      <c r="L233" t="s">
        <v>1924</v>
      </c>
      <c r="M233" t="s">
        <v>223</v>
      </c>
      <c r="N233">
        <v>75</v>
      </c>
      <c r="O233" t="s">
        <v>157</v>
      </c>
      <c r="P233" t="s">
        <v>158</v>
      </c>
      <c r="Q233" t="s">
        <v>187</v>
      </c>
      <c r="R233" t="s">
        <v>2017</v>
      </c>
      <c r="S233" t="s">
        <v>2</v>
      </c>
      <c r="T233" t="s">
        <v>2</v>
      </c>
      <c r="U233" t="s">
        <v>2018</v>
      </c>
      <c r="V233" t="s">
        <v>160</v>
      </c>
      <c r="W233" t="s">
        <v>2</v>
      </c>
      <c r="X233" t="s">
        <v>2</v>
      </c>
      <c r="Y233" t="s">
        <v>2</v>
      </c>
      <c r="Z233">
        <v>2011</v>
      </c>
      <c r="AA233" t="s">
        <v>164</v>
      </c>
      <c r="AB233" t="s">
        <v>2</v>
      </c>
      <c r="AC233" t="s">
        <v>2</v>
      </c>
      <c r="AD233" t="s">
        <v>2</v>
      </c>
      <c r="AE233" t="s">
        <v>2</v>
      </c>
      <c r="AF233" t="s">
        <v>2</v>
      </c>
      <c r="AG233" t="s">
        <v>165</v>
      </c>
      <c r="AH233" t="s">
        <v>166</v>
      </c>
    </row>
    <row r="234" spans="1:34">
      <c r="A234">
        <v>10012</v>
      </c>
      <c r="B234">
        <v>424572</v>
      </c>
      <c r="C234" t="s">
        <v>149</v>
      </c>
      <c r="D234" t="str">
        <f t="shared" ca="1" si="9"/>
        <v>RQAAYVHQTC</v>
      </c>
      <c r="E234" t="str">
        <f t="shared" ca="1" si="10"/>
        <v>Cghvlqklncrvy</v>
      </c>
      <c r="F234" t="s">
        <v>150</v>
      </c>
      <c r="G234" t="s">
        <v>167</v>
      </c>
      <c r="H234" t="str">
        <f t="shared" ca="1" si="11"/>
        <v>27/7/1995</v>
      </c>
      <c r="I234" t="s">
        <v>152</v>
      </c>
      <c r="J234" t="s">
        <v>153</v>
      </c>
      <c r="K234" t="s">
        <v>832</v>
      </c>
      <c r="L234" t="s">
        <v>686</v>
      </c>
      <c r="M234" t="s">
        <v>833</v>
      </c>
      <c r="N234">
        <v>95</v>
      </c>
      <c r="O234" t="s">
        <v>157</v>
      </c>
      <c r="P234" t="s">
        <v>158</v>
      </c>
      <c r="Q234" t="s">
        <v>194</v>
      </c>
      <c r="R234" t="s">
        <v>198</v>
      </c>
      <c r="S234" t="s">
        <v>2</v>
      </c>
      <c r="T234" t="s">
        <v>196</v>
      </c>
      <c r="U234" t="s">
        <v>211</v>
      </c>
      <c r="V234" t="s">
        <v>160</v>
      </c>
      <c r="W234" t="s">
        <v>161</v>
      </c>
      <c r="X234" t="s">
        <v>2</v>
      </c>
      <c r="Y234" t="s">
        <v>2</v>
      </c>
      <c r="Z234">
        <v>2010</v>
      </c>
      <c r="AA234" t="s">
        <v>164</v>
      </c>
      <c r="AB234" t="s">
        <v>2</v>
      </c>
      <c r="AC234" t="s">
        <v>2</v>
      </c>
      <c r="AD234" t="s">
        <v>2</v>
      </c>
      <c r="AE234" t="s">
        <v>2</v>
      </c>
      <c r="AF234" t="s">
        <v>2</v>
      </c>
      <c r="AG234" t="s">
        <v>165</v>
      </c>
      <c r="AH234" t="s">
        <v>232</v>
      </c>
    </row>
    <row r="235" spans="1:34">
      <c r="A235">
        <v>10012</v>
      </c>
      <c r="B235">
        <v>434276</v>
      </c>
      <c r="C235" t="s">
        <v>149</v>
      </c>
      <c r="D235" t="str">
        <f t="shared" ca="1" si="9"/>
        <v>XYJPPXOCGS</v>
      </c>
      <c r="E235" t="str">
        <f t="shared" ca="1" si="10"/>
        <v>Nvrpblkdfirni</v>
      </c>
      <c r="F235" t="s">
        <v>150</v>
      </c>
      <c r="G235" t="s">
        <v>167</v>
      </c>
      <c r="H235" t="str">
        <f t="shared" ca="1" si="11"/>
        <v>23/12/1995</v>
      </c>
      <c r="I235" t="s">
        <v>152</v>
      </c>
      <c r="J235" t="s">
        <v>153</v>
      </c>
      <c r="K235" t="s">
        <v>842</v>
      </c>
      <c r="L235" t="s">
        <v>843</v>
      </c>
      <c r="M235" t="s">
        <v>844</v>
      </c>
      <c r="N235">
        <v>94</v>
      </c>
      <c r="O235" t="s">
        <v>157</v>
      </c>
      <c r="P235" t="s">
        <v>158</v>
      </c>
      <c r="Q235" t="s">
        <v>246</v>
      </c>
      <c r="R235" t="s">
        <v>716</v>
      </c>
      <c r="S235" t="s">
        <v>2</v>
      </c>
      <c r="T235" t="s">
        <v>2</v>
      </c>
      <c r="U235" t="s">
        <v>224</v>
      </c>
      <c r="V235" t="s">
        <v>160</v>
      </c>
      <c r="W235" t="s">
        <v>161</v>
      </c>
      <c r="X235" t="s">
        <v>2</v>
      </c>
      <c r="Y235" t="s">
        <v>2</v>
      </c>
      <c r="Z235">
        <v>2011</v>
      </c>
      <c r="AA235" t="s">
        <v>164</v>
      </c>
      <c r="AB235" t="s">
        <v>2</v>
      </c>
      <c r="AC235" t="s">
        <v>2</v>
      </c>
      <c r="AD235" t="s">
        <v>2</v>
      </c>
      <c r="AE235" t="s">
        <v>2</v>
      </c>
      <c r="AF235" t="s">
        <v>2</v>
      </c>
      <c r="AG235" t="s">
        <v>174</v>
      </c>
      <c r="AH235" t="s">
        <v>166</v>
      </c>
    </row>
    <row r="236" spans="1:34">
      <c r="A236">
        <v>10012</v>
      </c>
      <c r="B236">
        <v>434589</v>
      </c>
      <c r="C236" t="s">
        <v>149</v>
      </c>
      <c r="D236" t="str">
        <f t="shared" ca="1" si="9"/>
        <v>TJVDABNNPK</v>
      </c>
      <c r="E236" t="str">
        <f t="shared" ca="1" si="10"/>
        <v>Acfykrzowomoh</v>
      </c>
      <c r="F236" t="s">
        <v>150</v>
      </c>
      <c r="G236" t="s">
        <v>167</v>
      </c>
      <c r="H236" t="str">
        <f t="shared" ca="1" si="11"/>
        <v>2/4/1996</v>
      </c>
      <c r="I236" t="s">
        <v>152</v>
      </c>
      <c r="J236" t="s">
        <v>153</v>
      </c>
      <c r="K236" t="s">
        <v>848</v>
      </c>
      <c r="L236" t="s">
        <v>849</v>
      </c>
      <c r="M236" t="s">
        <v>850</v>
      </c>
      <c r="N236">
        <v>94</v>
      </c>
      <c r="O236" t="s">
        <v>157</v>
      </c>
      <c r="P236" t="s">
        <v>158</v>
      </c>
      <c r="Q236" t="s">
        <v>194</v>
      </c>
      <c r="R236" t="s">
        <v>198</v>
      </c>
      <c r="S236" t="s">
        <v>2</v>
      </c>
      <c r="T236" t="s">
        <v>199</v>
      </c>
      <c r="U236" t="s">
        <v>201</v>
      </c>
      <c r="V236" t="s">
        <v>160</v>
      </c>
      <c r="W236" t="s">
        <v>182</v>
      </c>
      <c r="X236" t="s">
        <v>2</v>
      </c>
      <c r="Y236" t="s">
        <v>2</v>
      </c>
      <c r="Z236">
        <v>2010</v>
      </c>
      <c r="AA236" t="s">
        <v>164</v>
      </c>
      <c r="AB236" t="s">
        <v>2</v>
      </c>
      <c r="AC236" t="s">
        <v>2</v>
      </c>
      <c r="AD236" t="s">
        <v>2</v>
      </c>
      <c r="AE236" t="s">
        <v>2</v>
      </c>
      <c r="AF236" t="s">
        <v>2</v>
      </c>
      <c r="AG236" t="s">
        <v>165</v>
      </c>
      <c r="AH236" t="s">
        <v>232</v>
      </c>
    </row>
    <row r="237" spans="1:34">
      <c r="A237">
        <v>10012</v>
      </c>
      <c r="B237">
        <v>435673</v>
      </c>
      <c r="C237" t="s">
        <v>149</v>
      </c>
      <c r="D237" t="str">
        <f t="shared" ca="1" si="9"/>
        <v>CBOCXOWFKW</v>
      </c>
      <c r="E237" t="str">
        <f t="shared" ca="1" si="10"/>
        <v>Yyzcmzpdxcwkb</v>
      </c>
      <c r="F237" t="s">
        <v>150</v>
      </c>
      <c r="G237" t="s">
        <v>151</v>
      </c>
      <c r="H237" t="str">
        <f t="shared" ca="1" si="11"/>
        <v>27/7/1995</v>
      </c>
      <c r="I237" t="s">
        <v>152</v>
      </c>
      <c r="J237" t="s">
        <v>153</v>
      </c>
      <c r="K237" t="s">
        <v>2019</v>
      </c>
      <c r="L237" t="s">
        <v>2020</v>
      </c>
      <c r="M237" t="s">
        <v>223</v>
      </c>
      <c r="N237">
        <v>75</v>
      </c>
      <c r="O237" t="s">
        <v>157</v>
      </c>
      <c r="P237" t="s">
        <v>158</v>
      </c>
      <c r="Q237" t="s">
        <v>187</v>
      </c>
      <c r="R237" t="s">
        <v>2021</v>
      </c>
      <c r="S237" t="s">
        <v>2</v>
      </c>
      <c r="T237" t="s">
        <v>2</v>
      </c>
      <c r="U237" t="s">
        <v>1301</v>
      </c>
      <c r="V237" t="s">
        <v>160</v>
      </c>
      <c r="W237" t="s">
        <v>161</v>
      </c>
      <c r="X237" t="s">
        <v>2</v>
      </c>
      <c r="Y237" t="s">
        <v>2</v>
      </c>
      <c r="Z237">
        <v>2011</v>
      </c>
      <c r="AA237" t="s">
        <v>164</v>
      </c>
      <c r="AB237" t="s">
        <v>2</v>
      </c>
      <c r="AC237" t="s">
        <v>2</v>
      </c>
      <c r="AD237" t="s">
        <v>2</v>
      </c>
      <c r="AE237" t="s">
        <v>2</v>
      </c>
      <c r="AF237" t="s">
        <v>2</v>
      </c>
      <c r="AG237" t="s">
        <v>165</v>
      </c>
      <c r="AH237" t="s">
        <v>175</v>
      </c>
    </row>
    <row r="238" spans="1:34">
      <c r="A238">
        <v>10012</v>
      </c>
      <c r="B238">
        <v>437103</v>
      </c>
      <c r="C238" t="s">
        <v>183</v>
      </c>
      <c r="D238" t="str">
        <f t="shared" ca="1" si="9"/>
        <v>NCXZZQUXES</v>
      </c>
      <c r="E238" t="str">
        <f t="shared" ca="1" si="10"/>
        <v>Bywvxulmyyojv</v>
      </c>
      <c r="F238" t="s">
        <v>150</v>
      </c>
      <c r="G238" t="s">
        <v>167</v>
      </c>
      <c r="H238" t="str">
        <f t="shared" ca="1" si="11"/>
        <v>19/5/1995</v>
      </c>
      <c r="I238" t="s">
        <v>152</v>
      </c>
      <c r="J238" t="s">
        <v>153</v>
      </c>
      <c r="K238" t="s">
        <v>856</v>
      </c>
      <c r="L238" t="s">
        <v>857</v>
      </c>
      <c r="M238" t="s">
        <v>858</v>
      </c>
      <c r="N238">
        <v>95</v>
      </c>
      <c r="O238" t="s">
        <v>157</v>
      </c>
      <c r="P238" t="s">
        <v>158</v>
      </c>
      <c r="Q238" t="s">
        <v>171</v>
      </c>
      <c r="R238" t="s">
        <v>328</v>
      </c>
      <c r="S238" t="s">
        <v>2</v>
      </c>
      <c r="T238" t="s">
        <v>2</v>
      </c>
      <c r="U238" t="s">
        <v>173</v>
      </c>
      <c r="V238" t="s">
        <v>160</v>
      </c>
      <c r="W238" t="s">
        <v>182</v>
      </c>
      <c r="X238" t="s">
        <v>162</v>
      </c>
      <c r="Y238" t="s">
        <v>2</v>
      </c>
      <c r="Z238">
        <v>2011</v>
      </c>
      <c r="AA238" t="s">
        <v>164</v>
      </c>
      <c r="AB238" t="s">
        <v>2</v>
      </c>
      <c r="AC238" t="s">
        <v>2</v>
      </c>
      <c r="AD238" t="s">
        <v>2</v>
      </c>
      <c r="AE238" t="s">
        <v>2</v>
      </c>
      <c r="AF238" t="s">
        <v>2</v>
      </c>
      <c r="AG238" t="s">
        <v>174</v>
      </c>
      <c r="AH238" t="s">
        <v>166</v>
      </c>
    </row>
    <row r="239" spans="1:34">
      <c r="A239">
        <v>10012</v>
      </c>
      <c r="B239">
        <v>437108</v>
      </c>
      <c r="C239" t="s">
        <v>149</v>
      </c>
      <c r="D239" t="str">
        <f t="shared" ca="1" si="9"/>
        <v>WBZLKXOZWN</v>
      </c>
      <c r="E239" t="str">
        <f t="shared" ca="1" si="10"/>
        <v>Fbpakgmqglptj</v>
      </c>
      <c r="F239" t="s">
        <v>150</v>
      </c>
      <c r="G239" t="s">
        <v>167</v>
      </c>
      <c r="H239" t="str">
        <f t="shared" ca="1" si="11"/>
        <v>15/1/1995</v>
      </c>
      <c r="I239" t="s">
        <v>152</v>
      </c>
      <c r="J239" t="s">
        <v>153</v>
      </c>
      <c r="K239" t="s">
        <v>856</v>
      </c>
      <c r="L239" t="s">
        <v>857</v>
      </c>
      <c r="M239" t="s">
        <v>858</v>
      </c>
      <c r="N239">
        <v>95</v>
      </c>
      <c r="O239" t="s">
        <v>157</v>
      </c>
      <c r="P239" t="s">
        <v>158</v>
      </c>
      <c r="Q239" t="s">
        <v>171</v>
      </c>
      <c r="R239" t="s">
        <v>237</v>
      </c>
      <c r="S239" t="s">
        <v>2</v>
      </c>
      <c r="T239" t="s">
        <v>2</v>
      </c>
      <c r="U239" t="s">
        <v>251</v>
      </c>
      <c r="V239" t="s">
        <v>160</v>
      </c>
      <c r="W239" t="s">
        <v>161</v>
      </c>
      <c r="X239" t="s">
        <v>162</v>
      </c>
      <c r="Y239" t="s">
        <v>2</v>
      </c>
      <c r="Z239">
        <v>2011</v>
      </c>
      <c r="AA239" t="s">
        <v>164</v>
      </c>
      <c r="AB239" t="s">
        <v>2</v>
      </c>
      <c r="AC239" t="s">
        <v>2</v>
      </c>
      <c r="AD239" t="s">
        <v>2</v>
      </c>
      <c r="AE239" t="s">
        <v>2</v>
      </c>
      <c r="AF239" t="s">
        <v>2</v>
      </c>
      <c r="AG239" t="s">
        <v>165</v>
      </c>
      <c r="AH239" t="s">
        <v>175</v>
      </c>
    </row>
    <row r="240" spans="1:34">
      <c r="A240">
        <v>10012</v>
      </c>
      <c r="B240">
        <v>437163</v>
      </c>
      <c r="C240" t="s">
        <v>183</v>
      </c>
      <c r="D240" t="str">
        <f t="shared" ca="1" si="9"/>
        <v>DQWZOKGCCD</v>
      </c>
      <c r="E240" t="str">
        <f t="shared" ca="1" si="10"/>
        <v>Ydpmxcygwjtzi</v>
      </c>
      <c r="F240" t="s">
        <v>150</v>
      </c>
      <c r="G240" t="s">
        <v>167</v>
      </c>
      <c r="H240" t="str">
        <f t="shared" ca="1" si="11"/>
        <v>18/10/1995</v>
      </c>
      <c r="I240" t="s">
        <v>152</v>
      </c>
      <c r="J240" t="s">
        <v>153</v>
      </c>
      <c r="K240" t="s">
        <v>856</v>
      </c>
      <c r="L240" t="s">
        <v>857</v>
      </c>
      <c r="M240" t="s">
        <v>858</v>
      </c>
      <c r="N240">
        <v>95</v>
      </c>
      <c r="O240" t="s">
        <v>157</v>
      </c>
      <c r="P240" t="s">
        <v>158</v>
      </c>
      <c r="Q240" t="s">
        <v>171</v>
      </c>
      <c r="R240" t="s">
        <v>237</v>
      </c>
      <c r="S240" t="s">
        <v>2</v>
      </c>
      <c r="T240" t="s">
        <v>2</v>
      </c>
      <c r="U240" t="s">
        <v>251</v>
      </c>
      <c r="V240" t="s">
        <v>160</v>
      </c>
      <c r="W240" t="s">
        <v>161</v>
      </c>
      <c r="X240" t="s">
        <v>162</v>
      </c>
      <c r="Y240" t="s">
        <v>2</v>
      </c>
      <c r="Z240">
        <v>2011</v>
      </c>
      <c r="AA240" t="s">
        <v>164</v>
      </c>
      <c r="AB240" t="s">
        <v>2</v>
      </c>
      <c r="AC240" t="s">
        <v>2</v>
      </c>
      <c r="AD240" t="s">
        <v>2</v>
      </c>
      <c r="AE240" t="s">
        <v>2</v>
      </c>
      <c r="AF240" t="s">
        <v>2</v>
      </c>
      <c r="AG240" t="s">
        <v>165</v>
      </c>
      <c r="AH240" t="s">
        <v>175</v>
      </c>
    </row>
    <row r="241" spans="1:34">
      <c r="A241">
        <v>10012</v>
      </c>
      <c r="B241">
        <v>437247</v>
      </c>
      <c r="C241" t="s">
        <v>149</v>
      </c>
      <c r="D241" t="str">
        <f t="shared" ca="1" si="9"/>
        <v>ILJZOBSOVV</v>
      </c>
      <c r="E241" t="str">
        <f t="shared" ca="1" si="10"/>
        <v>Daolqkjknepjq</v>
      </c>
      <c r="F241" t="s">
        <v>150</v>
      </c>
      <c r="G241" t="s">
        <v>167</v>
      </c>
      <c r="H241" t="str">
        <f t="shared" ca="1" si="11"/>
        <v>13/11/1997</v>
      </c>
      <c r="I241" t="s">
        <v>152</v>
      </c>
      <c r="J241" t="s">
        <v>153</v>
      </c>
      <c r="K241" t="s">
        <v>856</v>
      </c>
      <c r="L241" t="s">
        <v>857</v>
      </c>
      <c r="M241" t="s">
        <v>858</v>
      </c>
      <c r="N241">
        <v>95</v>
      </c>
      <c r="O241" t="s">
        <v>157</v>
      </c>
      <c r="P241" t="s">
        <v>158</v>
      </c>
      <c r="Q241" t="s">
        <v>171</v>
      </c>
      <c r="R241" t="s">
        <v>237</v>
      </c>
      <c r="S241" t="s">
        <v>2</v>
      </c>
      <c r="T241" t="s">
        <v>2</v>
      </c>
      <c r="U241" t="s">
        <v>251</v>
      </c>
      <c r="V241" t="s">
        <v>160</v>
      </c>
      <c r="W241" t="s">
        <v>741</v>
      </c>
      <c r="X241" t="s">
        <v>162</v>
      </c>
      <c r="Y241" t="s">
        <v>2</v>
      </c>
      <c r="Z241">
        <v>2011</v>
      </c>
      <c r="AA241" t="s">
        <v>164</v>
      </c>
      <c r="AB241" t="s">
        <v>2</v>
      </c>
      <c r="AC241" t="s">
        <v>2</v>
      </c>
      <c r="AD241" t="s">
        <v>2</v>
      </c>
      <c r="AE241" t="s">
        <v>2</v>
      </c>
      <c r="AF241" t="s">
        <v>2</v>
      </c>
      <c r="AG241" t="s">
        <v>165</v>
      </c>
      <c r="AH241" t="s">
        <v>175</v>
      </c>
    </row>
    <row r="242" spans="1:34">
      <c r="A242">
        <v>10012</v>
      </c>
      <c r="B242">
        <v>437876</v>
      </c>
      <c r="C242" t="s">
        <v>183</v>
      </c>
      <c r="D242" t="str">
        <f t="shared" ca="1" si="9"/>
        <v>RQFOHDHENF</v>
      </c>
      <c r="E242" t="str">
        <f t="shared" ca="1" si="10"/>
        <v>Kmeendvwxcfek</v>
      </c>
      <c r="F242" t="s">
        <v>150</v>
      </c>
      <c r="G242" t="s">
        <v>167</v>
      </c>
      <c r="H242" t="str">
        <f t="shared" ca="1" si="11"/>
        <v>14/4/1994</v>
      </c>
      <c r="I242" t="s">
        <v>152</v>
      </c>
      <c r="J242" t="s">
        <v>153</v>
      </c>
      <c r="K242" t="s">
        <v>859</v>
      </c>
      <c r="L242" t="s">
        <v>860</v>
      </c>
      <c r="M242" t="s">
        <v>223</v>
      </c>
      <c r="N242">
        <v>75</v>
      </c>
      <c r="O242" t="s">
        <v>157</v>
      </c>
      <c r="P242" t="s">
        <v>158</v>
      </c>
      <c r="Q242" t="s">
        <v>194</v>
      </c>
      <c r="R242" t="s">
        <v>862</v>
      </c>
      <c r="S242" t="s">
        <v>2</v>
      </c>
      <c r="T242" t="s">
        <v>199</v>
      </c>
      <c r="U242" t="s">
        <v>200</v>
      </c>
      <c r="V242" t="s">
        <v>160</v>
      </c>
      <c r="W242" t="s">
        <v>256</v>
      </c>
      <c r="X242" t="s">
        <v>249</v>
      </c>
      <c r="Y242" t="s">
        <v>200</v>
      </c>
      <c r="Z242">
        <v>2011</v>
      </c>
      <c r="AA242" t="s">
        <v>164</v>
      </c>
      <c r="AB242" t="s">
        <v>2</v>
      </c>
      <c r="AC242" t="s">
        <v>2</v>
      </c>
      <c r="AD242" t="s">
        <v>2</v>
      </c>
      <c r="AE242" t="s">
        <v>2</v>
      </c>
      <c r="AF242" t="s">
        <v>2</v>
      </c>
      <c r="AG242" t="s">
        <v>165</v>
      </c>
      <c r="AH242" t="s">
        <v>166</v>
      </c>
    </row>
    <row r="243" spans="1:34">
      <c r="A243">
        <v>10012</v>
      </c>
      <c r="B243">
        <v>438190</v>
      </c>
      <c r="C243" t="s">
        <v>149</v>
      </c>
      <c r="D243" t="str">
        <f t="shared" ca="1" si="9"/>
        <v>LNVHTKJACC</v>
      </c>
      <c r="E243" t="str">
        <f t="shared" ca="1" si="10"/>
        <v>Iblbevszrhkvf</v>
      </c>
      <c r="F243" t="s">
        <v>150</v>
      </c>
      <c r="G243" t="s">
        <v>167</v>
      </c>
      <c r="H243" t="str">
        <f t="shared" ca="1" si="11"/>
        <v>27/4/1996</v>
      </c>
      <c r="I243" t="s">
        <v>152</v>
      </c>
      <c r="J243" t="s">
        <v>153</v>
      </c>
      <c r="K243" t="s">
        <v>863</v>
      </c>
      <c r="L243" t="s">
        <v>864</v>
      </c>
      <c r="M243" t="s">
        <v>865</v>
      </c>
      <c r="N243">
        <v>1</v>
      </c>
      <c r="O243" t="s">
        <v>157</v>
      </c>
      <c r="P243" t="s">
        <v>158</v>
      </c>
      <c r="Q243" t="s">
        <v>194</v>
      </c>
      <c r="R243" t="s">
        <v>195</v>
      </c>
      <c r="S243" t="s">
        <v>2</v>
      </c>
      <c r="T243" t="s">
        <v>196</v>
      </c>
      <c r="U243" t="s">
        <v>200</v>
      </c>
      <c r="V243" t="s">
        <v>160</v>
      </c>
      <c r="W243" t="s">
        <v>182</v>
      </c>
      <c r="X243" t="s">
        <v>468</v>
      </c>
      <c r="Y243" t="s">
        <v>2</v>
      </c>
      <c r="Z243">
        <v>2011</v>
      </c>
      <c r="AA243" t="s">
        <v>164</v>
      </c>
      <c r="AB243" t="s">
        <v>2</v>
      </c>
      <c r="AC243" t="s">
        <v>2</v>
      </c>
      <c r="AD243" t="s">
        <v>2</v>
      </c>
      <c r="AE243" t="s">
        <v>2</v>
      </c>
      <c r="AF243" t="s">
        <v>2</v>
      </c>
      <c r="AG243" t="s">
        <v>174</v>
      </c>
      <c r="AH243" t="s">
        <v>175</v>
      </c>
    </row>
    <row r="244" spans="1:34">
      <c r="A244">
        <v>10012</v>
      </c>
      <c r="B244">
        <v>438343</v>
      </c>
      <c r="C244" t="s">
        <v>149</v>
      </c>
      <c r="D244" t="str">
        <f t="shared" ca="1" si="9"/>
        <v>QCEKMCBJME</v>
      </c>
      <c r="E244" t="str">
        <f t="shared" ca="1" si="10"/>
        <v>Mrfrzeghnutjb</v>
      </c>
      <c r="F244" t="s">
        <v>150</v>
      </c>
      <c r="G244" t="s">
        <v>167</v>
      </c>
      <c r="H244" t="str">
        <f t="shared" ca="1" si="11"/>
        <v>6/9/1996</v>
      </c>
      <c r="I244" t="s">
        <v>152</v>
      </c>
      <c r="J244" t="s">
        <v>153</v>
      </c>
      <c r="K244" t="s">
        <v>866</v>
      </c>
      <c r="L244" t="s">
        <v>867</v>
      </c>
      <c r="M244" t="s">
        <v>513</v>
      </c>
      <c r="N244">
        <v>93</v>
      </c>
      <c r="O244" t="s">
        <v>157</v>
      </c>
      <c r="P244" t="s">
        <v>158</v>
      </c>
      <c r="Q244" t="s">
        <v>171</v>
      </c>
      <c r="R244" t="s">
        <v>868</v>
      </c>
      <c r="S244" t="s">
        <v>2</v>
      </c>
      <c r="T244" t="s">
        <v>2</v>
      </c>
      <c r="U244" t="s">
        <v>238</v>
      </c>
      <c r="V244" t="s">
        <v>160</v>
      </c>
      <c r="W244" t="s">
        <v>182</v>
      </c>
      <c r="X244" t="s">
        <v>162</v>
      </c>
      <c r="Y244" t="s">
        <v>2</v>
      </c>
      <c r="Z244">
        <v>2009</v>
      </c>
      <c r="AA244" t="s">
        <v>164</v>
      </c>
      <c r="AB244" t="s">
        <v>2</v>
      </c>
      <c r="AC244" t="s">
        <v>2</v>
      </c>
      <c r="AD244" t="s">
        <v>2</v>
      </c>
      <c r="AE244" t="s">
        <v>2</v>
      </c>
      <c r="AF244" t="s">
        <v>2</v>
      </c>
      <c r="AG244" t="s">
        <v>165</v>
      </c>
      <c r="AH244" t="s">
        <v>190</v>
      </c>
    </row>
    <row r="245" spans="1:34">
      <c r="A245">
        <v>10012</v>
      </c>
      <c r="B245">
        <v>438381</v>
      </c>
      <c r="C245" t="s">
        <v>183</v>
      </c>
      <c r="D245" t="str">
        <f t="shared" ca="1" si="9"/>
        <v>JAMZQDOULE</v>
      </c>
      <c r="E245" t="str">
        <f t="shared" ca="1" si="10"/>
        <v>Jppjbtiyqkgiz</v>
      </c>
      <c r="F245" t="s">
        <v>150</v>
      </c>
      <c r="G245" t="s">
        <v>167</v>
      </c>
      <c r="H245" t="str">
        <f t="shared" ca="1" si="11"/>
        <v>19/12/1994</v>
      </c>
      <c r="I245" t="s">
        <v>152</v>
      </c>
      <c r="J245" t="s">
        <v>153</v>
      </c>
      <c r="K245" t="s">
        <v>866</v>
      </c>
      <c r="L245" t="s">
        <v>867</v>
      </c>
      <c r="M245" t="s">
        <v>513</v>
      </c>
      <c r="N245">
        <v>93</v>
      </c>
      <c r="O245" t="s">
        <v>157</v>
      </c>
      <c r="P245" t="s">
        <v>158</v>
      </c>
      <c r="Q245" t="s">
        <v>171</v>
      </c>
      <c r="R245" t="s">
        <v>868</v>
      </c>
      <c r="S245" t="s">
        <v>2</v>
      </c>
      <c r="T245" t="s">
        <v>2</v>
      </c>
      <c r="U245" t="s">
        <v>238</v>
      </c>
      <c r="V245" t="s">
        <v>160</v>
      </c>
      <c r="W245" t="s">
        <v>225</v>
      </c>
      <c r="X245" t="s">
        <v>162</v>
      </c>
      <c r="Y245" t="s">
        <v>2</v>
      </c>
      <c r="Z245">
        <v>2011</v>
      </c>
      <c r="AA245" t="s">
        <v>164</v>
      </c>
      <c r="AB245" t="s">
        <v>2</v>
      </c>
      <c r="AC245" t="s">
        <v>2</v>
      </c>
      <c r="AD245" t="s">
        <v>2</v>
      </c>
      <c r="AE245" t="s">
        <v>2</v>
      </c>
      <c r="AF245" t="s">
        <v>2</v>
      </c>
      <c r="AG245" t="s">
        <v>165</v>
      </c>
      <c r="AH245" t="s">
        <v>190</v>
      </c>
    </row>
    <row r="246" spans="1:34">
      <c r="A246">
        <v>10012</v>
      </c>
      <c r="B246">
        <v>438403</v>
      </c>
      <c r="C246" t="s">
        <v>149</v>
      </c>
      <c r="D246" t="str">
        <f t="shared" ca="1" si="9"/>
        <v>ASIICXRSSX</v>
      </c>
      <c r="E246" t="str">
        <f t="shared" ca="1" si="10"/>
        <v>Uyjuynboaarem</v>
      </c>
      <c r="F246" t="s">
        <v>150</v>
      </c>
      <c r="G246" t="s">
        <v>167</v>
      </c>
      <c r="H246" t="str">
        <f t="shared" ca="1" si="11"/>
        <v>19/4/1997</v>
      </c>
      <c r="I246" t="s">
        <v>152</v>
      </c>
      <c r="J246" t="s">
        <v>153</v>
      </c>
      <c r="K246" t="s">
        <v>866</v>
      </c>
      <c r="L246" t="s">
        <v>867</v>
      </c>
      <c r="M246" t="s">
        <v>513</v>
      </c>
      <c r="N246">
        <v>93</v>
      </c>
      <c r="O246" t="s">
        <v>157</v>
      </c>
      <c r="P246" t="s">
        <v>158</v>
      </c>
      <c r="Q246" t="s">
        <v>171</v>
      </c>
      <c r="R246" t="s">
        <v>868</v>
      </c>
      <c r="S246" t="s">
        <v>2</v>
      </c>
      <c r="T246" t="s">
        <v>2</v>
      </c>
      <c r="U246" t="s">
        <v>238</v>
      </c>
      <c r="V246" t="s">
        <v>182</v>
      </c>
      <c r="W246" t="s">
        <v>160</v>
      </c>
      <c r="X246" t="s">
        <v>162</v>
      </c>
      <c r="Y246" t="s">
        <v>212</v>
      </c>
      <c r="Z246">
        <v>2011</v>
      </c>
      <c r="AA246" t="s">
        <v>164</v>
      </c>
      <c r="AB246" t="s">
        <v>2</v>
      </c>
      <c r="AC246" t="s">
        <v>2</v>
      </c>
      <c r="AD246" t="s">
        <v>2</v>
      </c>
      <c r="AE246" t="s">
        <v>2</v>
      </c>
      <c r="AF246" t="s">
        <v>2</v>
      </c>
      <c r="AG246" t="s">
        <v>165</v>
      </c>
      <c r="AH246" t="s">
        <v>175</v>
      </c>
    </row>
    <row r="247" spans="1:34">
      <c r="A247">
        <v>10012</v>
      </c>
      <c r="B247">
        <v>438408</v>
      </c>
      <c r="C247" t="s">
        <v>183</v>
      </c>
      <c r="D247" t="str">
        <f t="shared" ca="1" si="9"/>
        <v>YXKMZYWVJH</v>
      </c>
      <c r="E247" t="str">
        <f t="shared" ca="1" si="10"/>
        <v>Enybgvdxgwktb</v>
      </c>
      <c r="F247" t="s">
        <v>150</v>
      </c>
      <c r="G247" t="s">
        <v>167</v>
      </c>
      <c r="H247" t="str">
        <f t="shared" ca="1" si="11"/>
        <v>3/4/1994</v>
      </c>
      <c r="I247" t="s">
        <v>152</v>
      </c>
      <c r="J247" t="s">
        <v>153</v>
      </c>
      <c r="K247" t="s">
        <v>866</v>
      </c>
      <c r="L247" t="s">
        <v>867</v>
      </c>
      <c r="M247" t="s">
        <v>513</v>
      </c>
      <c r="N247">
        <v>93</v>
      </c>
      <c r="O247" t="s">
        <v>157</v>
      </c>
      <c r="P247" t="s">
        <v>158</v>
      </c>
      <c r="Q247" t="s">
        <v>171</v>
      </c>
      <c r="R247" t="s">
        <v>471</v>
      </c>
      <c r="S247" t="s">
        <v>2</v>
      </c>
      <c r="T247" t="s">
        <v>2</v>
      </c>
      <c r="U247" t="s">
        <v>173</v>
      </c>
      <c r="V247" t="s">
        <v>160</v>
      </c>
      <c r="W247" t="s">
        <v>161</v>
      </c>
      <c r="X247" t="s">
        <v>162</v>
      </c>
      <c r="Y247" t="s">
        <v>2</v>
      </c>
      <c r="Z247">
        <v>2011</v>
      </c>
      <c r="AA247" t="s">
        <v>164</v>
      </c>
      <c r="AB247" t="s">
        <v>2</v>
      </c>
      <c r="AC247" t="s">
        <v>2</v>
      </c>
      <c r="AD247" t="s">
        <v>2</v>
      </c>
      <c r="AE247" t="s">
        <v>2</v>
      </c>
      <c r="AF247" t="s">
        <v>2</v>
      </c>
      <c r="AG247" t="s">
        <v>165</v>
      </c>
      <c r="AH247" t="s">
        <v>175</v>
      </c>
    </row>
    <row r="248" spans="1:34">
      <c r="A248">
        <v>10012</v>
      </c>
      <c r="B248">
        <v>438432</v>
      </c>
      <c r="C248" t="s">
        <v>149</v>
      </c>
      <c r="D248" t="str">
        <f t="shared" ca="1" si="9"/>
        <v>WNMTHXBNKJ</v>
      </c>
      <c r="E248" t="str">
        <f t="shared" ca="1" si="10"/>
        <v>Zpldybspfdlhk</v>
      </c>
      <c r="F248" t="s">
        <v>150</v>
      </c>
      <c r="G248" t="s">
        <v>167</v>
      </c>
      <c r="H248" t="str">
        <f t="shared" ca="1" si="11"/>
        <v>28/7/1996</v>
      </c>
      <c r="I248" t="s">
        <v>152</v>
      </c>
      <c r="J248" t="s">
        <v>153</v>
      </c>
      <c r="K248" t="s">
        <v>866</v>
      </c>
      <c r="L248" t="s">
        <v>867</v>
      </c>
      <c r="M248" t="s">
        <v>513</v>
      </c>
      <c r="N248">
        <v>93</v>
      </c>
      <c r="O248" t="s">
        <v>157</v>
      </c>
      <c r="P248" t="s">
        <v>158</v>
      </c>
      <c r="Q248" t="s">
        <v>194</v>
      </c>
      <c r="R248" t="s">
        <v>198</v>
      </c>
      <c r="S248" t="s">
        <v>2</v>
      </c>
      <c r="T248" t="s">
        <v>199</v>
      </c>
      <c r="U248" t="s">
        <v>200</v>
      </c>
      <c r="V248" t="s">
        <v>160</v>
      </c>
      <c r="W248" t="s">
        <v>182</v>
      </c>
      <c r="X248" t="s">
        <v>249</v>
      </c>
      <c r="Y248" t="s">
        <v>212</v>
      </c>
      <c r="Z248">
        <v>2011</v>
      </c>
      <c r="AA248" t="s">
        <v>164</v>
      </c>
      <c r="AB248" t="s">
        <v>2</v>
      </c>
      <c r="AC248" t="s">
        <v>2</v>
      </c>
      <c r="AD248" t="s">
        <v>2</v>
      </c>
      <c r="AE248" t="s">
        <v>2</v>
      </c>
      <c r="AF248" t="s">
        <v>2</v>
      </c>
      <c r="AG248" t="s">
        <v>174</v>
      </c>
      <c r="AH248" t="s">
        <v>166</v>
      </c>
    </row>
    <row r="249" spans="1:34">
      <c r="A249">
        <v>10012</v>
      </c>
      <c r="B249">
        <v>438437</v>
      </c>
      <c r="C249" t="s">
        <v>149</v>
      </c>
      <c r="D249" t="str">
        <f t="shared" ca="1" si="9"/>
        <v>NDHIYRFKJU</v>
      </c>
      <c r="E249" t="str">
        <f t="shared" ca="1" si="10"/>
        <v>Uqkvlcijavfoy</v>
      </c>
      <c r="F249" t="s">
        <v>150</v>
      </c>
      <c r="G249" t="s">
        <v>167</v>
      </c>
      <c r="H249" t="str">
        <f t="shared" ca="1" si="11"/>
        <v>21/12/1995</v>
      </c>
      <c r="I249" t="s">
        <v>152</v>
      </c>
      <c r="J249" t="s">
        <v>153</v>
      </c>
      <c r="K249" t="s">
        <v>866</v>
      </c>
      <c r="L249" t="s">
        <v>867</v>
      </c>
      <c r="M249" t="s">
        <v>513</v>
      </c>
      <c r="N249">
        <v>93</v>
      </c>
      <c r="O249" t="s">
        <v>157</v>
      </c>
      <c r="P249" t="s">
        <v>158</v>
      </c>
      <c r="Q249" t="s">
        <v>194</v>
      </c>
      <c r="R249" t="s">
        <v>198</v>
      </c>
      <c r="S249" t="s">
        <v>2</v>
      </c>
      <c r="T249" t="s">
        <v>199</v>
      </c>
      <c r="U249" t="s">
        <v>200</v>
      </c>
      <c r="V249" t="s">
        <v>160</v>
      </c>
      <c r="W249" t="s">
        <v>161</v>
      </c>
      <c r="X249" t="s">
        <v>249</v>
      </c>
      <c r="Y249" t="s">
        <v>212</v>
      </c>
      <c r="Z249">
        <v>2011</v>
      </c>
      <c r="AA249" t="s">
        <v>164</v>
      </c>
      <c r="AB249" t="s">
        <v>2</v>
      </c>
      <c r="AC249" t="s">
        <v>2</v>
      </c>
      <c r="AD249" t="s">
        <v>2</v>
      </c>
      <c r="AE249" t="s">
        <v>2</v>
      </c>
      <c r="AF249" t="s">
        <v>2</v>
      </c>
      <c r="AG249" t="s">
        <v>174</v>
      </c>
      <c r="AH249" t="s">
        <v>166</v>
      </c>
    </row>
    <row r="250" spans="1:34">
      <c r="A250">
        <v>10012</v>
      </c>
      <c r="B250">
        <v>438446</v>
      </c>
      <c r="C250" t="s">
        <v>149</v>
      </c>
      <c r="D250" t="str">
        <f t="shared" ca="1" si="9"/>
        <v>UQMVHZOLYA</v>
      </c>
      <c r="E250" t="str">
        <f t="shared" ca="1" si="10"/>
        <v>Cenzajowobetj</v>
      </c>
      <c r="F250" t="s">
        <v>150</v>
      </c>
      <c r="G250" t="s">
        <v>167</v>
      </c>
      <c r="H250" t="str">
        <f t="shared" ca="1" si="11"/>
        <v>23/7/1994</v>
      </c>
      <c r="I250" t="s">
        <v>152</v>
      </c>
      <c r="J250" t="s">
        <v>153</v>
      </c>
      <c r="K250" t="s">
        <v>866</v>
      </c>
      <c r="L250" t="s">
        <v>867</v>
      </c>
      <c r="M250" t="s">
        <v>513</v>
      </c>
      <c r="N250">
        <v>93</v>
      </c>
      <c r="O250" t="s">
        <v>157</v>
      </c>
      <c r="P250" t="s">
        <v>158</v>
      </c>
      <c r="Q250" t="s">
        <v>194</v>
      </c>
      <c r="R250" t="s">
        <v>198</v>
      </c>
      <c r="S250" t="s">
        <v>2</v>
      </c>
      <c r="T250" t="s">
        <v>199</v>
      </c>
      <c r="U250" t="s">
        <v>200</v>
      </c>
      <c r="V250" t="s">
        <v>160</v>
      </c>
      <c r="W250" t="s">
        <v>182</v>
      </c>
      <c r="X250" t="s">
        <v>212</v>
      </c>
      <c r="Y250" t="s">
        <v>200</v>
      </c>
      <c r="Z250">
        <v>2011</v>
      </c>
      <c r="AA250" t="s">
        <v>164</v>
      </c>
      <c r="AB250" t="s">
        <v>2</v>
      </c>
      <c r="AC250" t="s">
        <v>2</v>
      </c>
      <c r="AD250" t="s">
        <v>2</v>
      </c>
      <c r="AE250" t="s">
        <v>2</v>
      </c>
      <c r="AF250" t="s">
        <v>2</v>
      </c>
      <c r="AG250" t="s">
        <v>174</v>
      </c>
      <c r="AH250" t="s">
        <v>175</v>
      </c>
    </row>
    <row r="251" spans="1:34">
      <c r="A251">
        <v>10012</v>
      </c>
      <c r="B251">
        <v>438448</v>
      </c>
      <c r="C251" t="s">
        <v>149</v>
      </c>
      <c r="D251" t="str">
        <f t="shared" ca="1" si="9"/>
        <v>SUKXIDGAIX</v>
      </c>
      <c r="E251" t="str">
        <f t="shared" ca="1" si="10"/>
        <v>Tosoirpagvdqh</v>
      </c>
      <c r="F251" t="s">
        <v>150</v>
      </c>
      <c r="G251" t="s">
        <v>167</v>
      </c>
      <c r="H251" t="str">
        <f t="shared" ca="1" si="11"/>
        <v>2/7/1997</v>
      </c>
      <c r="I251" t="s">
        <v>152</v>
      </c>
      <c r="J251" t="s">
        <v>153</v>
      </c>
      <c r="K251" t="s">
        <v>866</v>
      </c>
      <c r="L251" t="s">
        <v>867</v>
      </c>
      <c r="M251" t="s">
        <v>513</v>
      </c>
      <c r="N251">
        <v>93</v>
      </c>
      <c r="O251" t="s">
        <v>157</v>
      </c>
      <c r="P251" t="s">
        <v>158</v>
      </c>
      <c r="Q251" t="s">
        <v>194</v>
      </c>
      <c r="R251" t="s">
        <v>198</v>
      </c>
      <c r="S251" t="s">
        <v>2</v>
      </c>
      <c r="T251" t="s">
        <v>199</v>
      </c>
      <c r="U251" t="s">
        <v>201</v>
      </c>
      <c r="V251" t="s">
        <v>160</v>
      </c>
      <c r="W251" t="s">
        <v>161</v>
      </c>
      <c r="X251" t="s">
        <v>249</v>
      </c>
      <c r="Y251" t="s">
        <v>2</v>
      </c>
      <c r="Z251">
        <v>2011</v>
      </c>
      <c r="AA251" t="s">
        <v>164</v>
      </c>
      <c r="AB251" t="s">
        <v>2</v>
      </c>
      <c r="AC251" t="s">
        <v>2</v>
      </c>
      <c r="AD251" t="s">
        <v>2</v>
      </c>
      <c r="AE251" t="s">
        <v>2</v>
      </c>
      <c r="AF251" t="s">
        <v>2</v>
      </c>
      <c r="AG251" t="s">
        <v>174</v>
      </c>
      <c r="AH251" t="s">
        <v>166</v>
      </c>
    </row>
    <row r="252" spans="1:34">
      <c r="A252">
        <v>10012</v>
      </c>
      <c r="B252">
        <v>438457</v>
      </c>
      <c r="C252" t="s">
        <v>149</v>
      </c>
      <c r="D252" t="str">
        <f t="shared" ca="1" si="9"/>
        <v>MPOQRZVXNA</v>
      </c>
      <c r="E252" t="str">
        <f t="shared" ca="1" si="10"/>
        <v>Vmmyoipdjkcia</v>
      </c>
      <c r="F252" t="s">
        <v>150</v>
      </c>
      <c r="G252" t="s">
        <v>167</v>
      </c>
      <c r="H252" t="str">
        <f t="shared" ca="1" si="11"/>
        <v>19/9/1995</v>
      </c>
      <c r="I252" t="s">
        <v>152</v>
      </c>
      <c r="J252" t="s">
        <v>153</v>
      </c>
      <c r="K252" t="s">
        <v>866</v>
      </c>
      <c r="L252" t="s">
        <v>867</v>
      </c>
      <c r="M252" t="s">
        <v>513</v>
      </c>
      <c r="N252">
        <v>93</v>
      </c>
      <c r="O252" t="s">
        <v>157</v>
      </c>
      <c r="P252" t="s">
        <v>158</v>
      </c>
      <c r="Q252" t="s">
        <v>171</v>
      </c>
      <c r="R252" t="s">
        <v>868</v>
      </c>
      <c r="S252" t="s">
        <v>2</v>
      </c>
      <c r="T252" t="s">
        <v>2</v>
      </c>
      <c r="U252" t="s">
        <v>238</v>
      </c>
      <c r="V252" t="s">
        <v>160</v>
      </c>
      <c r="W252" t="s">
        <v>161</v>
      </c>
      <c r="X252" t="s">
        <v>162</v>
      </c>
      <c r="Y252" t="s">
        <v>212</v>
      </c>
      <c r="Z252">
        <v>2010</v>
      </c>
      <c r="AA252" t="s">
        <v>164</v>
      </c>
      <c r="AB252" t="s">
        <v>2</v>
      </c>
      <c r="AC252" t="s">
        <v>2</v>
      </c>
      <c r="AD252" t="s">
        <v>2</v>
      </c>
      <c r="AE252" t="s">
        <v>2</v>
      </c>
      <c r="AF252" t="s">
        <v>2</v>
      </c>
      <c r="AG252" t="s">
        <v>165</v>
      </c>
      <c r="AH252" t="s">
        <v>190</v>
      </c>
    </row>
    <row r="253" spans="1:34">
      <c r="A253">
        <v>10012</v>
      </c>
      <c r="B253">
        <v>438459</v>
      </c>
      <c r="C253" t="s">
        <v>149</v>
      </c>
      <c r="D253" t="str">
        <f t="shared" ca="1" si="9"/>
        <v>XNXUIIXHUR</v>
      </c>
      <c r="E253" t="str">
        <f t="shared" ca="1" si="10"/>
        <v>Hkutlmfhwqiah</v>
      </c>
      <c r="F253" t="s">
        <v>150</v>
      </c>
      <c r="G253" t="s">
        <v>167</v>
      </c>
      <c r="H253" t="str">
        <f t="shared" ca="1" si="11"/>
        <v>28/9/1994</v>
      </c>
      <c r="I253" t="s">
        <v>152</v>
      </c>
      <c r="J253" t="s">
        <v>153</v>
      </c>
      <c r="K253" t="s">
        <v>866</v>
      </c>
      <c r="L253" t="s">
        <v>867</v>
      </c>
      <c r="M253" t="s">
        <v>513</v>
      </c>
      <c r="N253">
        <v>93</v>
      </c>
      <c r="O253" t="s">
        <v>157</v>
      </c>
      <c r="P253" t="s">
        <v>158</v>
      </c>
      <c r="Q253" t="s">
        <v>171</v>
      </c>
      <c r="R253" t="s">
        <v>471</v>
      </c>
      <c r="S253" t="s">
        <v>2</v>
      </c>
      <c r="T253" t="s">
        <v>2</v>
      </c>
      <c r="U253" t="s">
        <v>173</v>
      </c>
      <c r="V253" t="s">
        <v>160</v>
      </c>
      <c r="W253" t="s">
        <v>161</v>
      </c>
      <c r="X253" t="s">
        <v>162</v>
      </c>
      <c r="Y253" t="s">
        <v>2</v>
      </c>
      <c r="Z253">
        <v>2010</v>
      </c>
      <c r="AA253" t="s">
        <v>164</v>
      </c>
      <c r="AB253" t="s">
        <v>2</v>
      </c>
      <c r="AC253" t="s">
        <v>2</v>
      </c>
      <c r="AD253" t="s">
        <v>2</v>
      </c>
      <c r="AE253" t="s">
        <v>2</v>
      </c>
      <c r="AF253" t="s">
        <v>2</v>
      </c>
      <c r="AG253" t="s">
        <v>165</v>
      </c>
      <c r="AH253" t="s">
        <v>232</v>
      </c>
    </row>
    <row r="254" spans="1:34">
      <c r="A254">
        <v>10012</v>
      </c>
      <c r="B254">
        <v>438927</v>
      </c>
      <c r="C254" t="s">
        <v>149</v>
      </c>
      <c r="D254" t="str">
        <f t="shared" ca="1" si="9"/>
        <v>ONSDOSMJER</v>
      </c>
      <c r="E254" t="str">
        <f t="shared" ca="1" si="10"/>
        <v>Axzqvjslcfikv</v>
      </c>
      <c r="F254" t="s">
        <v>150</v>
      </c>
      <c r="G254" t="s">
        <v>167</v>
      </c>
      <c r="H254" t="str">
        <f t="shared" ca="1" si="11"/>
        <v>28/11/1997</v>
      </c>
      <c r="I254" t="s">
        <v>152</v>
      </c>
      <c r="J254" t="s">
        <v>153</v>
      </c>
      <c r="K254" t="s">
        <v>869</v>
      </c>
      <c r="L254" t="s">
        <v>870</v>
      </c>
      <c r="M254" t="s">
        <v>513</v>
      </c>
      <c r="N254">
        <v>93</v>
      </c>
      <c r="O254" t="s">
        <v>157</v>
      </c>
      <c r="P254" t="s">
        <v>158</v>
      </c>
      <c r="Q254" t="s">
        <v>187</v>
      </c>
      <c r="R254" t="s">
        <v>372</v>
      </c>
      <c r="S254" t="s">
        <v>2</v>
      </c>
      <c r="T254" t="s">
        <v>2</v>
      </c>
      <c r="U254" t="s">
        <v>230</v>
      </c>
      <c r="V254" t="s">
        <v>160</v>
      </c>
      <c r="W254" t="s">
        <v>2</v>
      </c>
      <c r="X254" t="s">
        <v>2</v>
      </c>
      <c r="Y254" t="s">
        <v>2</v>
      </c>
      <c r="Z254">
        <v>2010</v>
      </c>
      <c r="AA254" t="s">
        <v>164</v>
      </c>
      <c r="AB254" t="s">
        <v>2</v>
      </c>
      <c r="AC254" t="s">
        <v>2</v>
      </c>
      <c r="AD254" t="s">
        <v>2</v>
      </c>
      <c r="AE254" t="s">
        <v>2</v>
      </c>
      <c r="AF254" t="s">
        <v>2</v>
      </c>
      <c r="AG254" t="s">
        <v>174</v>
      </c>
      <c r="AH254" t="s">
        <v>166</v>
      </c>
    </row>
    <row r="255" spans="1:34">
      <c r="A255">
        <v>10012</v>
      </c>
      <c r="B255">
        <v>442231</v>
      </c>
      <c r="C255" t="s">
        <v>183</v>
      </c>
      <c r="D255" t="str">
        <f t="shared" ca="1" si="9"/>
        <v>VVJXJXCPCB</v>
      </c>
      <c r="E255" t="str">
        <f t="shared" ca="1" si="10"/>
        <v>Vbkxcmhdrseoy</v>
      </c>
      <c r="F255" t="s">
        <v>150</v>
      </c>
      <c r="G255" t="s">
        <v>167</v>
      </c>
      <c r="H255" t="str">
        <f t="shared" ca="1" si="11"/>
        <v>12/12/1997</v>
      </c>
      <c r="I255" t="s">
        <v>152</v>
      </c>
      <c r="J255" t="s">
        <v>153</v>
      </c>
      <c r="K255" t="s">
        <v>871</v>
      </c>
      <c r="L255" t="s">
        <v>872</v>
      </c>
      <c r="M255" t="s">
        <v>223</v>
      </c>
      <c r="N255">
        <v>75</v>
      </c>
      <c r="O255" t="s">
        <v>157</v>
      </c>
      <c r="P255" t="s">
        <v>158</v>
      </c>
      <c r="Q255" t="s">
        <v>246</v>
      </c>
      <c r="R255" t="s">
        <v>937</v>
      </c>
      <c r="S255" t="s">
        <v>133</v>
      </c>
      <c r="T255" t="s">
        <v>2</v>
      </c>
      <c r="U255" t="s">
        <v>253</v>
      </c>
      <c r="V255" t="s">
        <v>160</v>
      </c>
      <c r="W255" t="s">
        <v>161</v>
      </c>
      <c r="X255" t="s">
        <v>2</v>
      </c>
      <c r="Y255" t="s">
        <v>2</v>
      </c>
      <c r="Z255">
        <v>2011</v>
      </c>
      <c r="AA255" t="s">
        <v>164</v>
      </c>
      <c r="AB255" t="s">
        <v>2</v>
      </c>
      <c r="AC255" t="s">
        <v>2</v>
      </c>
      <c r="AD255" t="s">
        <v>2</v>
      </c>
      <c r="AE255" t="s">
        <v>2</v>
      </c>
      <c r="AF255" t="s">
        <v>2</v>
      </c>
      <c r="AG255" t="s">
        <v>213</v>
      </c>
      <c r="AH255" t="s">
        <v>166</v>
      </c>
    </row>
    <row r="256" spans="1:34">
      <c r="A256">
        <v>10012</v>
      </c>
      <c r="B256">
        <v>442309</v>
      </c>
      <c r="C256" t="s">
        <v>183</v>
      </c>
      <c r="D256" t="str">
        <f t="shared" ca="1" si="9"/>
        <v>DMIGKXTAKQ</v>
      </c>
      <c r="E256" t="str">
        <f t="shared" ca="1" si="10"/>
        <v>Jkrlkuwhvxfxm</v>
      </c>
      <c r="F256" t="s">
        <v>150</v>
      </c>
      <c r="G256" t="s">
        <v>151</v>
      </c>
      <c r="H256" t="str">
        <f t="shared" ca="1" si="11"/>
        <v>19/10/1997</v>
      </c>
      <c r="I256" t="s">
        <v>152</v>
      </c>
      <c r="J256" t="s">
        <v>153</v>
      </c>
      <c r="K256" t="s">
        <v>871</v>
      </c>
      <c r="L256" t="s">
        <v>872</v>
      </c>
      <c r="M256" t="s">
        <v>223</v>
      </c>
      <c r="N256">
        <v>75</v>
      </c>
      <c r="O256" t="s">
        <v>157</v>
      </c>
      <c r="P256" t="s">
        <v>158</v>
      </c>
      <c r="Q256" t="s">
        <v>179</v>
      </c>
      <c r="R256" t="s">
        <v>873</v>
      </c>
      <c r="S256" t="s">
        <v>2</v>
      </c>
      <c r="T256" t="s">
        <v>2</v>
      </c>
      <c r="U256" t="s">
        <v>181</v>
      </c>
      <c r="V256" t="s">
        <v>160</v>
      </c>
      <c r="W256" t="s">
        <v>182</v>
      </c>
      <c r="X256" t="s">
        <v>2</v>
      </c>
      <c r="Y256" t="s">
        <v>2</v>
      </c>
      <c r="Z256">
        <v>2011</v>
      </c>
      <c r="AA256" t="s">
        <v>164</v>
      </c>
      <c r="AB256" t="s">
        <v>2</v>
      </c>
      <c r="AC256" t="s">
        <v>2</v>
      </c>
      <c r="AD256" t="s">
        <v>2</v>
      </c>
      <c r="AE256" t="s">
        <v>2</v>
      </c>
      <c r="AF256" t="s">
        <v>2</v>
      </c>
      <c r="AG256" t="s">
        <v>165</v>
      </c>
      <c r="AH256" t="s">
        <v>166</v>
      </c>
    </row>
    <row r="257" spans="1:34">
      <c r="A257">
        <v>10012</v>
      </c>
      <c r="B257">
        <v>447831</v>
      </c>
      <c r="C257" t="s">
        <v>149</v>
      </c>
      <c r="D257" t="str">
        <f t="shared" ca="1" si="9"/>
        <v>VXYFXRMBPM</v>
      </c>
      <c r="E257" t="str">
        <f t="shared" ca="1" si="10"/>
        <v>Rwjcrszmnztgl</v>
      </c>
      <c r="F257" t="s">
        <v>150</v>
      </c>
      <c r="G257" t="s">
        <v>151</v>
      </c>
      <c r="H257" t="str">
        <f t="shared" ca="1" si="11"/>
        <v>2/8/1996</v>
      </c>
      <c r="I257" t="s">
        <v>152</v>
      </c>
      <c r="J257" t="s">
        <v>153</v>
      </c>
      <c r="K257" t="s">
        <v>882</v>
      </c>
      <c r="L257" t="s">
        <v>883</v>
      </c>
      <c r="M257" t="s">
        <v>884</v>
      </c>
      <c r="N257">
        <v>78</v>
      </c>
      <c r="O257" t="s">
        <v>157</v>
      </c>
      <c r="P257" t="s">
        <v>158</v>
      </c>
      <c r="Q257" t="s">
        <v>194</v>
      </c>
      <c r="R257" t="s">
        <v>885</v>
      </c>
      <c r="S257" t="s">
        <v>2</v>
      </c>
      <c r="T257" t="s">
        <v>199</v>
      </c>
      <c r="U257" t="s">
        <v>200</v>
      </c>
      <c r="V257" t="s">
        <v>160</v>
      </c>
      <c r="W257" t="s">
        <v>161</v>
      </c>
      <c r="X257" t="s">
        <v>249</v>
      </c>
      <c r="Y257" t="s">
        <v>200</v>
      </c>
      <c r="Z257">
        <v>2011</v>
      </c>
      <c r="AA257" t="s">
        <v>164</v>
      </c>
      <c r="AB257" t="s">
        <v>2</v>
      </c>
      <c r="AC257" t="s">
        <v>2</v>
      </c>
      <c r="AD257" t="s">
        <v>2</v>
      </c>
      <c r="AE257" t="s">
        <v>2</v>
      </c>
      <c r="AF257" t="s">
        <v>2</v>
      </c>
      <c r="AG257" t="s">
        <v>165</v>
      </c>
      <c r="AH257" t="s">
        <v>166</v>
      </c>
    </row>
    <row r="258" spans="1:34">
      <c r="A258">
        <v>10012</v>
      </c>
      <c r="B258">
        <v>450422</v>
      </c>
      <c r="C258" t="s">
        <v>183</v>
      </c>
      <c r="D258" t="str">
        <f t="shared" ca="1" si="9"/>
        <v>ALCEZFJSNS</v>
      </c>
      <c r="E258" t="str">
        <f t="shared" ca="1" si="10"/>
        <v>Aifsyimujbxdr</v>
      </c>
      <c r="F258" t="s">
        <v>150</v>
      </c>
      <c r="G258" t="s">
        <v>167</v>
      </c>
      <c r="H258" t="str">
        <f t="shared" ca="1" si="11"/>
        <v>4/2/1997</v>
      </c>
      <c r="I258" t="s">
        <v>152</v>
      </c>
      <c r="J258" t="s">
        <v>153</v>
      </c>
      <c r="K258" t="s">
        <v>886</v>
      </c>
      <c r="L258" t="s">
        <v>887</v>
      </c>
      <c r="M258" t="s">
        <v>888</v>
      </c>
      <c r="N258">
        <v>95</v>
      </c>
      <c r="O258" t="s">
        <v>157</v>
      </c>
      <c r="P258" t="s">
        <v>158</v>
      </c>
      <c r="Q258" t="s">
        <v>194</v>
      </c>
      <c r="R258" t="s">
        <v>195</v>
      </c>
      <c r="S258" t="s">
        <v>2</v>
      </c>
      <c r="T258" t="s">
        <v>196</v>
      </c>
      <c r="U258" t="s">
        <v>211</v>
      </c>
      <c r="V258" t="s">
        <v>160</v>
      </c>
      <c r="W258" t="s">
        <v>182</v>
      </c>
      <c r="X258" t="s">
        <v>2</v>
      </c>
      <c r="Y258" t="s">
        <v>2</v>
      </c>
      <c r="Z258">
        <v>2010</v>
      </c>
      <c r="AA258" t="s">
        <v>164</v>
      </c>
      <c r="AB258" t="s">
        <v>2</v>
      </c>
      <c r="AC258" t="s">
        <v>2</v>
      </c>
      <c r="AD258" t="s">
        <v>2</v>
      </c>
      <c r="AE258" t="s">
        <v>2</v>
      </c>
      <c r="AF258" t="s">
        <v>2</v>
      </c>
      <c r="AG258" t="s">
        <v>165</v>
      </c>
      <c r="AH258" t="s">
        <v>166</v>
      </c>
    </row>
    <row r="259" spans="1:34">
      <c r="A259">
        <v>10012</v>
      </c>
      <c r="B259">
        <v>450423</v>
      </c>
      <c r="C259" t="s">
        <v>149</v>
      </c>
      <c r="D259" t="str">
        <f t="shared" ref="D259:D322" ca="1" si="12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RNHFWKRBRG</v>
      </c>
      <c r="E259" t="str">
        <f t="shared" ref="E259:E322" ca="1" si="13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Atxprhdzxxqzr</v>
      </c>
      <c r="F259" t="s">
        <v>150</v>
      </c>
      <c r="G259" t="s">
        <v>167</v>
      </c>
      <c r="H259" t="str">
        <f t="shared" ref="H259:H322" ca="1" si="14">""&amp;RANDBETWEEN(1,28)&amp;"/"&amp;RANDBETWEEN(1,12)&amp;"/"&amp;RANDBETWEEN(1994,1997)</f>
        <v>10/11/1995</v>
      </c>
      <c r="I259" t="s">
        <v>152</v>
      </c>
      <c r="J259" t="s">
        <v>153</v>
      </c>
      <c r="K259" t="s">
        <v>886</v>
      </c>
      <c r="L259" t="s">
        <v>887</v>
      </c>
      <c r="M259" t="s">
        <v>888</v>
      </c>
      <c r="N259">
        <v>95</v>
      </c>
      <c r="O259" t="s">
        <v>157</v>
      </c>
      <c r="P259" t="s">
        <v>158</v>
      </c>
      <c r="Q259" t="s">
        <v>194</v>
      </c>
      <c r="R259" t="s">
        <v>195</v>
      </c>
      <c r="S259" t="s">
        <v>2</v>
      </c>
      <c r="T259" t="s">
        <v>196</v>
      </c>
      <c r="U259" t="s">
        <v>211</v>
      </c>
      <c r="V259" t="s">
        <v>161</v>
      </c>
      <c r="W259" t="s">
        <v>160</v>
      </c>
      <c r="X259" t="s">
        <v>2</v>
      </c>
      <c r="Y259" t="s">
        <v>2</v>
      </c>
      <c r="Z259">
        <v>2010</v>
      </c>
      <c r="AA259" t="s">
        <v>164</v>
      </c>
      <c r="AB259" t="s">
        <v>2</v>
      </c>
      <c r="AC259" t="s">
        <v>2</v>
      </c>
      <c r="AD259" t="s">
        <v>2</v>
      </c>
      <c r="AE259" t="s">
        <v>2</v>
      </c>
      <c r="AF259" t="s">
        <v>2</v>
      </c>
      <c r="AG259" t="s">
        <v>165</v>
      </c>
      <c r="AH259" t="s">
        <v>175</v>
      </c>
    </row>
    <row r="260" spans="1:34">
      <c r="A260">
        <v>10012</v>
      </c>
      <c r="B260">
        <v>450424</v>
      </c>
      <c r="C260" t="s">
        <v>149</v>
      </c>
      <c r="D260" t="str">
        <f t="shared" ca="1" si="12"/>
        <v>DQNFROJFJO</v>
      </c>
      <c r="E260" t="str">
        <f t="shared" ca="1" si="13"/>
        <v>Xcbbduxywozrw</v>
      </c>
      <c r="F260" t="s">
        <v>150</v>
      </c>
      <c r="G260" t="s">
        <v>167</v>
      </c>
      <c r="H260" t="str">
        <f t="shared" ca="1" si="14"/>
        <v>15/9/1994</v>
      </c>
      <c r="I260" t="s">
        <v>152</v>
      </c>
      <c r="J260" t="s">
        <v>153</v>
      </c>
      <c r="K260" t="s">
        <v>886</v>
      </c>
      <c r="L260" t="s">
        <v>887</v>
      </c>
      <c r="M260" t="s">
        <v>888</v>
      </c>
      <c r="N260">
        <v>95</v>
      </c>
      <c r="O260" t="s">
        <v>157</v>
      </c>
      <c r="P260" t="s">
        <v>158</v>
      </c>
      <c r="Q260" t="s">
        <v>194</v>
      </c>
      <c r="R260" t="s">
        <v>195</v>
      </c>
      <c r="S260" t="s">
        <v>2</v>
      </c>
      <c r="T260" t="s">
        <v>196</v>
      </c>
      <c r="U260" t="s">
        <v>211</v>
      </c>
      <c r="V260" t="s">
        <v>160</v>
      </c>
      <c r="W260" t="s">
        <v>161</v>
      </c>
      <c r="X260" t="s">
        <v>2</v>
      </c>
      <c r="Y260" t="s">
        <v>2</v>
      </c>
      <c r="Z260">
        <v>2010</v>
      </c>
      <c r="AA260" t="s">
        <v>164</v>
      </c>
      <c r="AB260" t="s">
        <v>2</v>
      </c>
      <c r="AC260" t="s">
        <v>2</v>
      </c>
      <c r="AD260" t="s">
        <v>2</v>
      </c>
      <c r="AE260" t="s">
        <v>2</v>
      </c>
      <c r="AF260" t="s">
        <v>2</v>
      </c>
      <c r="AG260" t="s">
        <v>165</v>
      </c>
      <c r="AH260" t="s">
        <v>175</v>
      </c>
    </row>
    <row r="261" spans="1:34">
      <c r="A261">
        <v>10012</v>
      </c>
      <c r="B261">
        <v>450880</v>
      </c>
      <c r="C261" t="s">
        <v>149</v>
      </c>
      <c r="D261" t="str">
        <f t="shared" ca="1" si="12"/>
        <v>JDALRHYPZY</v>
      </c>
      <c r="E261" t="str">
        <f t="shared" ca="1" si="13"/>
        <v>Rclapzuglvhmh</v>
      </c>
      <c r="F261" t="s">
        <v>150</v>
      </c>
      <c r="G261" t="s">
        <v>151</v>
      </c>
      <c r="H261" t="str">
        <f t="shared" ca="1" si="14"/>
        <v>9/4/1997</v>
      </c>
      <c r="I261" t="s">
        <v>152</v>
      </c>
      <c r="J261" t="s">
        <v>153</v>
      </c>
      <c r="K261" t="s">
        <v>890</v>
      </c>
      <c r="L261" t="s">
        <v>891</v>
      </c>
      <c r="M261" t="s">
        <v>892</v>
      </c>
      <c r="N261">
        <v>95</v>
      </c>
      <c r="O261" t="s">
        <v>157</v>
      </c>
      <c r="P261" t="s">
        <v>158</v>
      </c>
      <c r="Q261" t="s">
        <v>179</v>
      </c>
      <c r="R261" t="s">
        <v>333</v>
      </c>
      <c r="S261" t="s">
        <v>2</v>
      </c>
      <c r="T261" t="s">
        <v>2</v>
      </c>
      <c r="U261" t="s">
        <v>181</v>
      </c>
      <c r="V261" t="s">
        <v>160</v>
      </c>
      <c r="W261" t="s">
        <v>182</v>
      </c>
      <c r="X261" t="s">
        <v>2</v>
      </c>
      <c r="Y261" t="s">
        <v>2</v>
      </c>
      <c r="Z261">
        <v>2010</v>
      </c>
      <c r="AA261" t="s">
        <v>164</v>
      </c>
      <c r="AB261" t="s">
        <v>2</v>
      </c>
      <c r="AC261" t="s">
        <v>2</v>
      </c>
      <c r="AD261" t="s">
        <v>2</v>
      </c>
      <c r="AE261" t="s">
        <v>2</v>
      </c>
      <c r="AF261" t="s">
        <v>2</v>
      </c>
      <c r="AG261" t="s">
        <v>165</v>
      </c>
      <c r="AH261" t="s">
        <v>232</v>
      </c>
    </row>
    <row r="262" spans="1:34">
      <c r="A262">
        <v>10012</v>
      </c>
      <c r="B262">
        <v>450892</v>
      </c>
      <c r="C262" t="s">
        <v>183</v>
      </c>
      <c r="D262" t="str">
        <f t="shared" ca="1" si="12"/>
        <v>TDAVRPLZYR</v>
      </c>
      <c r="E262" t="str">
        <f t="shared" ca="1" si="13"/>
        <v>Jbusvptxeoiag</v>
      </c>
      <c r="F262" t="s">
        <v>150</v>
      </c>
      <c r="G262" t="s">
        <v>167</v>
      </c>
      <c r="H262" t="str">
        <f t="shared" ca="1" si="14"/>
        <v>12/7/1996</v>
      </c>
      <c r="I262" t="s">
        <v>152</v>
      </c>
      <c r="J262" t="s">
        <v>153</v>
      </c>
      <c r="K262" t="s">
        <v>890</v>
      </c>
      <c r="L262" t="s">
        <v>891</v>
      </c>
      <c r="M262" t="s">
        <v>892</v>
      </c>
      <c r="N262">
        <v>95</v>
      </c>
      <c r="O262" t="s">
        <v>157</v>
      </c>
      <c r="P262" t="s">
        <v>158</v>
      </c>
      <c r="Q262" t="s">
        <v>171</v>
      </c>
      <c r="R262" t="s">
        <v>237</v>
      </c>
      <c r="S262" t="s">
        <v>2</v>
      </c>
      <c r="T262" t="s">
        <v>2</v>
      </c>
      <c r="U262" t="s">
        <v>251</v>
      </c>
      <c r="V262" t="s">
        <v>160</v>
      </c>
      <c r="W262" t="s">
        <v>161</v>
      </c>
      <c r="X262" t="s">
        <v>162</v>
      </c>
      <c r="Y262" t="s">
        <v>2</v>
      </c>
      <c r="Z262">
        <v>2011</v>
      </c>
      <c r="AA262" t="s">
        <v>164</v>
      </c>
      <c r="AB262" t="s">
        <v>2</v>
      </c>
      <c r="AC262" t="s">
        <v>2</v>
      </c>
      <c r="AD262" t="s">
        <v>2</v>
      </c>
      <c r="AE262" t="s">
        <v>2</v>
      </c>
      <c r="AF262" t="s">
        <v>2</v>
      </c>
      <c r="AG262" t="s">
        <v>165</v>
      </c>
      <c r="AH262" t="s">
        <v>166</v>
      </c>
    </row>
    <row r="263" spans="1:34">
      <c r="A263">
        <v>10012</v>
      </c>
      <c r="B263">
        <v>450911</v>
      </c>
      <c r="C263" t="s">
        <v>149</v>
      </c>
      <c r="D263" t="str">
        <f t="shared" ca="1" si="12"/>
        <v>NVUYKQWKXU</v>
      </c>
      <c r="E263" t="str">
        <f t="shared" ca="1" si="13"/>
        <v>Cvqjecbkyvpok</v>
      </c>
      <c r="F263" t="s">
        <v>150</v>
      </c>
      <c r="G263" t="s">
        <v>167</v>
      </c>
      <c r="H263" t="str">
        <f t="shared" ca="1" si="14"/>
        <v>28/1/1994</v>
      </c>
      <c r="I263" t="s">
        <v>152</v>
      </c>
      <c r="J263" t="s">
        <v>153</v>
      </c>
      <c r="K263" t="s">
        <v>890</v>
      </c>
      <c r="L263" t="s">
        <v>891</v>
      </c>
      <c r="M263" t="s">
        <v>892</v>
      </c>
      <c r="N263">
        <v>95</v>
      </c>
      <c r="O263" t="s">
        <v>157</v>
      </c>
      <c r="P263" t="s">
        <v>158</v>
      </c>
      <c r="Q263" t="s">
        <v>171</v>
      </c>
      <c r="R263" t="s">
        <v>237</v>
      </c>
      <c r="S263" t="s">
        <v>2</v>
      </c>
      <c r="T263" t="s">
        <v>2</v>
      </c>
      <c r="U263" t="s">
        <v>251</v>
      </c>
      <c r="V263" t="s">
        <v>182</v>
      </c>
      <c r="W263" t="s">
        <v>160</v>
      </c>
      <c r="X263" t="s">
        <v>162</v>
      </c>
      <c r="Y263" t="s">
        <v>2</v>
      </c>
      <c r="Z263">
        <v>2011</v>
      </c>
      <c r="AA263" t="s">
        <v>164</v>
      </c>
      <c r="AB263" t="s">
        <v>2</v>
      </c>
      <c r="AC263" t="s">
        <v>2</v>
      </c>
      <c r="AD263" t="s">
        <v>2</v>
      </c>
      <c r="AE263" t="s">
        <v>2</v>
      </c>
      <c r="AF263" t="s">
        <v>2</v>
      </c>
      <c r="AG263" t="s">
        <v>165</v>
      </c>
      <c r="AH263" t="s">
        <v>166</v>
      </c>
    </row>
    <row r="264" spans="1:34">
      <c r="A264">
        <v>10012</v>
      </c>
      <c r="B264">
        <v>450914</v>
      </c>
      <c r="C264" t="s">
        <v>149</v>
      </c>
      <c r="D264" t="str">
        <f t="shared" ca="1" si="12"/>
        <v>BZIWTMENIJ</v>
      </c>
      <c r="E264" t="str">
        <f t="shared" ca="1" si="13"/>
        <v>Jyvdcvbhmcjmy</v>
      </c>
      <c r="F264" t="s">
        <v>150</v>
      </c>
      <c r="G264" t="s">
        <v>167</v>
      </c>
      <c r="H264" t="str">
        <f t="shared" ca="1" si="14"/>
        <v>24/3/1996</v>
      </c>
      <c r="I264" t="s">
        <v>152</v>
      </c>
      <c r="J264" t="s">
        <v>153</v>
      </c>
      <c r="K264" t="s">
        <v>890</v>
      </c>
      <c r="L264" t="s">
        <v>891</v>
      </c>
      <c r="M264" t="s">
        <v>892</v>
      </c>
      <c r="N264">
        <v>95</v>
      </c>
      <c r="O264" t="s">
        <v>157</v>
      </c>
      <c r="P264" t="s">
        <v>158</v>
      </c>
      <c r="Q264" t="s">
        <v>179</v>
      </c>
      <c r="R264" t="s">
        <v>333</v>
      </c>
      <c r="S264" t="s">
        <v>2</v>
      </c>
      <c r="T264" t="s">
        <v>2</v>
      </c>
      <c r="U264" t="s">
        <v>181</v>
      </c>
      <c r="V264" t="s">
        <v>160</v>
      </c>
      <c r="W264" t="s">
        <v>182</v>
      </c>
      <c r="X264" t="s">
        <v>2</v>
      </c>
      <c r="Y264" t="s">
        <v>2</v>
      </c>
      <c r="Z264">
        <v>2011</v>
      </c>
      <c r="AA264" t="s">
        <v>164</v>
      </c>
      <c r="AB264" t="s">
        <v>2</v>
      </c>
      <c r="AC264" t="s">
        <v>2</v>
      </c>
      <c r="AD264" t="s">
        <v>2</v>
      </c>
      <c r="AE264" t="s">
        <v>2</v>
      </c>
      <c r="AF264" t="s">
        <v>2</v>
      </c>
      <c r="AG264" t="s">
        <v>165</v>
      </c>
      <c r="AH264" t="s">
        <v>166</v>
      </c>
    </row>
    <row r="265" spans="1:34">
      <c r="A265">
        <v>10012</v>
      </c>
      <c r="B265">
        <v>450952</v>
      </c>
      <c r="C265" t="s">
        <v>149</v>
      </c>
      <c r="D265" t="str">
        <f t="shared" ca="1" si="12"/>
        <v>JOIALWRQSI</v>
      </c>
      <c r="E265" t="str">
        <f t="shared" ca="1" si="13"/>
        <v>Grysqpkihzrni</v>
      </c>
      <c r="F265" t="s">
        <v>150</v>
      </c>
      <c r="G265" t="s">
        <v>151</v>
      </c>
      <c r="H265" t="str">
        <f t="shared" ca="1" si="14"/>
        <v>6/9/1995</v>
      </c>
      <c r="I265" t="s">
        <v>152</v>
      </c>
      <c r="J265" t="s">
        <v>153</v>
      </c>
      <c r="K265" t="s">
        <v>890</v>
      </c>
      <c r="L265" t="s">
        <v>891</v>
      </c>
      <c r="M265" t="s">
        <v>892</v>
      </c>
      <c r="N265">
        <v>95</v>
      </c>
      <c r="O265" t="s">
        <v>157</v>
      </c>
      <c r="P265" t="s">
        <v>158</v>
      </c>
      <c r="Q265" t="s">
        <v>171</v>
      </c>
      <c r="R265" t="s">
        <v>328</v>
      </c>
      <c r="S265" t="s">
        <v>2</v>
      </c>
      <c r="T265" t="s">
        <v>2</v>
      </c>
      <c r="U265" t="s">
        <v>238</v>
      </c>
      <c r="V265" t="s">
        <v>160</v>
      </c>
      <c r="W265" t="s">
        <v>2</v>
      </c>
      <c r="X265" t="s">
        <v>2</v>
      </c>
      <c r="Y265" t="s">
        <v>2</v>
      </c>
      <c r="Z265">
        <v>2011</v>
      </c>
      <c r="AA265" t="s">
        <v>164</v>
      </c>
      <c r="AB265" t="s">
        <v>2</v>
      </c>
      <c r="AC265" t="s">
        <v>2</v>
      </c>
      <c r="AD265" t="s">
        <v>2</v>
      </c>
      <c r="AE265" t="s">
        <v>2</v>
      </c>
      <c r="AF265" t="s">
        <v>2</v>
      </c>
      <c r="AG265" t="s">
        <v>165</v>
      </c>
      <c r="AH265" t="s">
        <v>175</v>
      </c>
    </row>
    <row r="266" spans="1:34">
      <c r="A266">
        <v>10012</v>
      </c>
      <c r="B266">
        <v>450954</v>
      </c>
      <c r="C266" t="s">
        <v>149</v>
      </c>
      <c r="D266" t="str">
        <f t="shared" ca="1" si="12"/>
        <v>AGTRUOCBPB</v>
      </c>
      <c r="E266" t="str">
        <f t="shared" ca="1" si="13"/>
        <v>Zjnjqxrqkvboj</v>
      </c>
      <c r="F266" t="s">
        <v>150</v>
      </c>
      <c r="G266" t="s">
        <v>167</v>
      </c>
      <c r="H266" t="str">
        <f t="shared" ca="1" si="14"/>
        <v>17/9/1995</v>
      </c>
      <c r="I266" t="s">
        <v>152</v>
      </c>
      <c r="J266" t="s">
        <v>153</v>
      </c>
      <c r="K266" t="s">
        <v>890</v>
      </c>
      <c r="L266" t="s">
        <v>891</v>
      </c>
      <c r="M266" t="s">
        <v>892</v>
      </c>
      <c r="N266">
        <v>95</v>
      </c>
      <c r="O266" t="s">
        <v>157</v>
      </c>
      <c r="P266" t="s">
        <v>158</v>
      </c>
      <c r="Q266" t="s">
        <v>194</v>
      </c>
      <c r="R266" t="s">
        <v>198</v>
      </c>
      <c r="S266" t="s">
        <v>2</v>
      </c>
      <c r="T266" t="s">
        <v>196</v>
      </c>
      <c r="U266" t="s">
        <v>197</v>
      </c>
      <c r="V266" t="s">
        <v>160</v>
      </c>
      <c r="W266" t="s">
        <v>161</v>
      </c>
      <c r="X266" t="s">
        <v>2</v>
      </c>
      <c r="Y266" t="s">
        <v>2</v>
      </c>
      <c r="Z266">
        <v>2011</v>
      </c>
      <c r="AA266" t="s">
        <v>164</v>
      </c>
      <c r="AB266" t="s">
        <v>2</v>
      </c>
      <c r="AC266" t="s">
        <v>2</v>
      </c>
      <c r="AD266" t="s">
        <v>2</v>
      </c>
      <c r="AE266" t="s">
        <v>2</v>
      </c>
      <c r="AF266" t="s">
        <v>2</v>
      </c>
      <c r="AG266" t="s">
        <v>213</v>
      </c>
      <c r="AH266" t="s">
        <v>232</v>
      </c>
    </row>
    <row r="267" spans="1:34">
      <c r="A267">
        <v>10012</v>
      </c>
      <c r="B267">
        <v>451015</v>
      </c>
      <c r="C267" t="s">
        <v>149</v>
      </c>
      <c r="D267" t="str">
        <f t="shared" ca="1" si="12"/>
        <v>YIUKJNTPUO</v>
      </c>
      <c r="E267" t="str">
        <f t="shared" ca="1" si="13"/>
        <v>Lkhrjgxzmvzkb</v>
      </c>
      <c r="F267" t="s">
        <v>150</v>
      </c>
      <c r="G267" t="s">
        <v>167</v>
      </c>
      <c r="H267" t="str">
        <f t="shared" ca="1" si="14"/>
        <v>1/10/1996</v>
      </c>
      <c r="I267" t="s">
        <v>152</v>
      </c>
      <c r="J267" t="s">
        <v>153</v>
      </c>
      <c r="K267" t="s">
        <v>890</v>
      </c>
      <c r="L267" t="s">
        <v>891</v>
      </c>
      <c r="M267" t="s">
        <v>892</v>
      </c>
      <c r="N267">
        <v>95</v>
      </c>
      <c r="O267" t="s">
        <v>157</v>
      </c>
      <c r="P267" t="s">
        <v>158</v>
      </c>
      <c r="Q267" t="s">
        <v>194</v>
      </c>
      <c r="R267" t="s">
        <v>198</v>
      </c>
      <c r="S267" t="s">
        <v>2</v>
      </c>
      <c r="T267" t="s">
        <v>196</v>
      </c>
      <c r="U267" t="s">
        <v>197</v>
      </c>
      <c r="V267" t="s">
        <v>160</v>
      </c>
      <c r="W267" t="s">
        <v>161</v>
      </c>
      <c r="X267" t="s">
        <v>2</v>
      </c>
      <c r="Y267" t="s">
        <v>2</v>
      </c>
      <c r="Z267">
        <v>2011</v>
      </c>
      <c r="AA267" t="s">
        <v>164</v>
      </c>
      <c r="AB267" t="s">
        <v>2</v>
      </c>
      <c r="AC267" t="s">
        <v>2</v>
      </c>
      <c r="AD267" t="s">
        <v>2</v>
      </c>
      <c r="AE267" t="s">
        <v>2</v>
      </c>
      <c r="AF267" t="s">
        <v>2</v>
      </c>
      <c r="AG267" t="s">
        <v>213</v>
      </c>
      <c r="AH267" t="s">
        <v>232</v>
      </c>
    </row>
    <row r="268" spans="1:34">
      <c r="A268">
        <v>10012</v>
      </c>
      <c r="B268">
        <v>451083</v>
      </c>
      <c r="C268" t="s">
        <v>149</v>
      </c>
      <c r="D268" t="str">
        <f t="shared" ca="1" si="12"/>
        <v>XTZURSFOMH</v>
      </c>
      <c r="E268" t="str">
        <f t="shared" ca="1" si="13"/>
        <v>Tccniltlkjfcu</v>
      </c>
      <c r="F268" t="s">
        <v>150</v>
      </c>
      <c r="G268" t="s">
        <v>167</v>
      </c>
      <c r="H268" t="str">
        <f t="shared" ca="1" si="14"/>
        <v>8/4/1994</v>
      </c>
      <c r="I268" t="s">
        <v>152</v>
      </c>
      <c r="J268" t="s">
        <v>153</v>
      </c>
      <c r="K268" t="s">
        <v>890</v>
      </c>
      <c r="L268" t="s">
        <v>891</v>
      </c>
      <c r="M268" t="s">
        <v>892</v>
      </c>
      <c r="N268">
        <v>95</v>
      </c>
      <c r="O268" t="s">
        <v>157</v>
      </c>
      <c r="P268" t="s">
        <v>158</v>
      </c>
      <c r="Q268" t="s">
        <v>194</v>
      </c>
      <c r="R268" t="s">
        <v>210</v>
      </c>
      <c r="S268" t="s">
        <v>2</v>
      </c>
      <c r="T268" t="s">
        <v>196</v>
      </c>
      <c r="U268" t="s">
        <v>197</v>
      </c>
      <c r="V268" t="s">
        <v>160</v>
      </c>
      <c r="W268" t="s">
        <v>161</v>
      </c>
      <c r="X268" t="s">
        <v>249</v>
      </c>
      <c r="Y268" t="s">
        <v>2</v>
      </c>
      <c r="Z268">
        <v>2011</v>
      </c>
      <c r="AA268" t="s">
        <v>164</v>
      </c>
      <c r="AB268" t="s">
        <v>2</v>
      </c>
      <c r="AC268" t="s">
        <v>2</v>
      </c>
      <c r="AD268" t="s">
        <v>2</v>
      </c>
      <c r="AE268" t="s">
        <v>2</v>
      </c>
      <c r="AF268" t="s">
        <v>2</v>
      </c>
      <c r="AG268" t="s">
        <v>213</v>
      </c>
      <c r="AH268" t="s">
        <v>166</v>
      </c>
    </row>
    <row r="269" spans="1:34">
      <c r="A269">
        <v>10012</v>
      </c>
      <c r="B269">
        <v>452302</v>
      </c>
      <c r="C269" t="s">
        <v>149</v>
      </c>
      <c r="D269" t="str">
        <f t="shared" ca="1" si="12"/>
        <v>JKTTPIUTPX</v>
      </c>
      <c r="E269" t="str">
        <f t="shared" ca="1" si="13"/>
        <v>Phslcyfxzyeqw</v>
      </c>
      <c r="F269" t="s">
        <v>150</v>
      </c>
      <c r="G269" t="s">
        <v>167</v>
      </c>
      <c r="H269" t="str">
        <f t="shared" ca="1" si="14"/>
        <v>12/1/1997</v>
      </c>
      <c r="I269" t="s">
        <v>152</v>
      </c>
      <c r="J269" t="s">
        <v>153</v>
      </c>
      <c r="K269" t="s">
        <v>2022</v>
      </c>
      <c r="L269" t="s">
        <v>2023</v>
      </c>
      <c r="M269" t="s">
        <v>2024</v>
      </c>
      <c r="N269">
        <v>51</v>
      </c>
      <c r="O269" t="s">
        <v>157</v>
      </c>
      <c r="P269" t="s">
        <v>158</v>
      </c>
      <c r="Q269" t="s">
        <v>194</v>
      </c>
      <c r="R269" t="s">
        <v>198</v>
      </c>
      <c r="S269" t="s">
        <v>2</v>
      </c>
      <c r="T269" t="s">
        <v>196</v>
      </c>
      <c r="U269" t="s">
        <v>211</v>
      </c>
      <c r="V269" t="s">
        <v>160</v>
      </c>
      <c r="W269" t="s">
        <v>161</v>
      </c>
      <c r="X269" t="s">
        <v>2</v>
      </c>
      <c r="Y269" t="s">
        <v>2</v>
      </c>
      <c r="Z269">
        <v>2011</v>
      </c>
      <c r="AA269" t="s">
        <v>164</v>
      </c>
      <c r="AB269" t="s">
        <v>2</v>
      </c>
      <c r="AC269" t="s">
        <v>2</v>
      </c>
      <c r="AD269" t="s">
        <v>2</v>
      </c>
      <c r="AE269" t="s">
        <v>2</v>
      </c>
      <c r="AF269" t="s">
        <v>2</v>
      </c>
      <c r="AG269" t="s">
        <v>174</v>
      </c>
      <c r="AH269" t="s">
        <v>190</v>
      </c>
    </row>
    <row r="270" spans="1:34">
      <c r="A270">
        <v>10012</v>
      </c>
      <c r="B270">
        <v>453704</v>
      </c>
      <c r="C270" t="s">
        <v>149</v>
      </c>
      <c r="D270" t="str">
        <f t="shared" ca="1" si="12"/>
        <v>HZVIMDBHSC</v>
      </c>
      <c r="E270" t="str">
        <f t="shared" ca="1" si="13"/>
        <v>Cdgqiltvicgyg</v>
      </c>
      <c r="F270" t="s">
        <v>150</v>
      </c>
      <c r="G270" t="s">
        <v>167</v>
      </c>
      <c r="H270" t="str">
        <f t="shared" ca="1" si="14"/>
        <v>16/6/1996</v>
      </c>
      <c r="I270" t="s">
        <v>152</v>
      </c>
      <c r="J270" t="s">
        <v>153</v>
      </c>
      <c r="K270" t="s">
        <v>893</v>
      </c>
      <c r="L270" t="s">
        <v>894</v>
      </c>
      <c r="M270" t="s">
        <v>895</v>
      </c>
      <c r="N270">
        <v>78</v>
      </c>
      <c r="O270" t="s">
        <v>157</v>
      </c>
      <c r="P270" t="s">
        <v>158</v>
      </c>
      <c r="Q270" t="s">
        <v>171</v>
      </c>
      <c r="R270" t="s">
        <v>898</v>
      </c>
      <c r="S270" t="s">
        <v>2</v>
      </c>
      <c r="T270" t="s">
        <v>2</v>
      </c>
      <c r="U270" t="s">
        <v>440</v>
      </c>
      <c r="V270" t="s">
        <v>160</v>
      </c>
      <c r="W270" t="s">
        <v>182</v>
      </c>
      <c r="X270" t="s">
        <v>162</v>
      </c>
      <c r="Y270" t="s">
        <v>2</v>
      </c>
      <c r="Z270">
        <v>2011</v>
      </c>
      <c r="AA270" t="s">
        <v>164</v>
      </c>
      <c r="AB270" t="s">
        <v>2</v>
      </c>
      <c r="AC270" t="s">
        <v>2</v>
      </c>
      <c r="AD270" t="s">
        <v>2</v>
      </c>
      <c r="AE270" t="s">
        <v>2</v>
      </c>
      <c r="AF270" t="s">
        <v>2</v>
      </c>
      <c r="AG270" t="s">
        <v>174</v>
      </c>
      <c r="AH270" t="s">
        <v>175</v>
      </c>
    </row>
    <row r="271" spans="1:34">
      <c r="A271">
        <v>10012</v>
      </c>
      <c r="B271">
        <v>453920</v>
      </c>
      <c r="C271" t="s">
        <v>149</v>
      </c>
      <c r="D271" t="str">
        <f t="shared" ca="1" si="12"/>
        <v>TORJOIREDJ</v>
      </c>
      <c r="E271" t="str">
        <f t="shared" ca="1" si="13"/>
        <v>Dtysokhtrhdtt</v>
      </c>
      <c r="F271" t="s">
        <v>150</v>
      </c>
      <c r="G271" t="s">
        <v>167</v>
      </c>
      <c r="H271" t="str">
        <f t="shared" ca="1" si="14"/>
        <v>16/7/1995</v>
      </c>
      <c r="I271" t="s">
        <v>152</v>
      </c>
      <c r="J271" t="s">
        <v>153</v>
      </c>
      <c r="K271" t="s">
        <v>899</v>
      </c>
      <c r="L271" t="s">
        <v>900</v>
      </c>
      <c r="M271" t="s">
        <v>901</v>
      </c>
      <c r="N271">
        <v>91</v>
      </c>
      <c r="O271" t="s">
        <v>157</v>
      </c>
      <c r="P271" t="s">
        <v>158</v>
      </c>
      <c r="Q271" t="s">
        <v>194</v>
      </c>
      <c r="R271" t="s">
        <v>236</v>
      </c>
      <c r="S271" t="s">
        <v>2</v>
      </c>
      <c r="T271" t="s">
        <v>196</v>
      </c>
      <c r="U271" t="s">
        <v>211</v>
      </c>
      <c r="V271" t="s">
        <v>160</v>
      </c>
      <c r="W271" t="s">
        <v>182</v>
      </c>
      <c r="X271" t="s">
        <v>2</v>
      </c>
      <c r="Y271" t="s">
        <v>2</v>
      </c>
      <c r="Z271">
        <v>2010</v>
      </c>
      <c r="AA271" t="s">
        <v>164</v>
      </c>
      <c r="AB271" t="s">
        <v>2</v>
      </c>
      <c r="AC271" t="s">
        <v>2</v>
      </c>
      <c r="AD271" t="s">
        <v>2</v>
      </c>
      <c r="AE271" t="s">
        <v>2</v>
      </c>
      <c r="AF271" t="s">
        <v>2</v>
      </c>
      <c r="AG271" t="s">
        <v>174</v>
      </c>
      <c r="AH271" t="s">
        <v>166</v>
      </c>
    </row>
    <row r="272" spans="1:34">
      <c r="A272">
        <v>10012</v>
      </c>
      <c r="B272">
        <v>456786</v>
      </c>
      <c r="C272" t="s">
        <v>149</v>
      </c>
      <c r="D272" t="str">
        <f t="shared" ca="1" si="12"/>
        <v>HNPYQQMFVB</v>
      </c>
      <c r="E272" t="str">
        <f t="shared" ca="1" si="13"/>
        <v>Memythnzehcah</v>
      </c>
      <c r="F272" t="s">
        <v>150</v>
      </c>
      <c r="G272" t="s">
        <v>167</v>
      </c>
      <c r="H272" t="str">
        <f t="shared" ca="1" si="14"/>
        <v>18/4/1996</v>
      </c>
      <c r="I272" t="s">
        <v>152</v>
      </c>
      <c r="J272" t="s">
        <v>153</v>
      </c>
      <c r="K272" t="s">
        <v>2025</v>
      </c>
      <c r="L272" t="s">
        <v>2026</v>
      </c>
      <c r="M272" t="s">
        <v>2027</v>
      </c>
      <c r="N272">
        <v>66</v>
      </c>
      <c r="O272" t="s">
        <v>157</v>
      </c>
      <c r="P272" t="s">
        <v>158</v>
      </c>
      <c r="Q272" t="s">
        <v>246</v>
      </c>
      <c r="R272" t="s">
        <v>297</v>
      </c>
      <c r="S272" t="s">
        <v>2</v>
      </c>
      <c r="T272" t="s">
        <v>2</v>
      </c>
      <c r="U272" t="s">
        <v>717</v>
      </c>
      <c r="V272" t="s">
        <v>160</v>
      </c>
      <c r="W272" t="s">
        <v>161</v>
      </c>
      <c r="X272" t="s">
        <v>2</v>
      </c>
      <c r="Y272" t="s">
        <v>2</v>
      </c>
      <c r="Z272">
        <v>2011</v>
      </c>
      <c r="AA272" t="s">
        <v>164</v>
      </c>
      <c r="AB272" t="s">
        <v>2</v>
      </c>
      <c r="AC272" t="s">
        <v>2</v>
      </c>
      <c r="AD272" t="s">
        <v>2</v>
      </c>
      <c r="AE272" t="s">
        <v>2</v>
      </c>
      <c r="AF272" t="s">
        <v>2</v>
      </c>
      <c r="AG272" t="s">
        <v>165</v>
      </c>
      <c r="AH272" t="s">
        <v>166</v>
      </c>
    </row>
    <row r="273" spans="1:34">
      <c r="A273">
        <v>10012</v>
      </c>
      <c r="B273">
        <v>460182</v>
      </c>
      <c r="C273" t="s">
        <v>149</v>
      </c>
      <c r="D273" t="str">
        <f t="shared" ca="1" si="12"/>
        <v>QIRWFWJSZF</v>
      </c>
      <c r="E273" t="str">
        <f t="shared" ca="1" si="13"/>
        <v>Gxmpkdtcyqovn</v>
      </c>
      <c r="F273" t="s">
        <v>150</v>
      </c>
      <c r="G273" t="s">
        <v>167</v>
      </c>
      <c r="H273" t="str">
        <f t="shared" ca="1" si="14"/>
        <v>10/10/1996</v>
      </c>
      <c r="I273" t="s">
        <v>152</v>
      </c>
      <c r="J273" t="s">
        <v>153</v>
      </c>
      <c r="K273" t="s">
        <v>905</v>
      </c>
      <c r="L273" t="s">
        <v>906</v>
      </c>
      <c r="M273" t="s">
        <v>216</v>
      </c>
      <c r="N273">
        <v>93</v>
      </c>
      <c r="O273" t="s">
        <v>157</v>
      </c>
      <c r="P273" t="s">
        <v>158</v>
      </c>
      <c r="Q273" t="s">
        <v>194</v>
      </c>
      <c r="R273" t="s">
        <v>195</v>
      </c>
      <c r="S273" t="s">
        <v>2</v>
      </c>
      <c r="T273" t="s">
        <v>196</v>
      </c>
      <c r="U273" t="s">
        <v>197</v>
      </c>
      <c r="V273" t="s">
        <v>160</v>
      </c>
      <c r="W273" t="s">
        <v>161</v>
      </c>
      <c r="X273" t="s">
        <v>2</v>
      </c>
      <c r="Y273" t="s">
        <v>2</v>
      </c>
      <c r="Z273">
        <v>2011</v>
      </c>
      <c r="AA273" t="s">
        <v>164</v>
      </c>
      <c r="AB273" t="s">
        <v>2</v>
      </c>
      <c r="AC273" t="s">
        <v>2</v>
      </c>
      <c r="AD273" t="s">
        <v>2</v>
      </c>
      <c r="AE273" t="s">
        <v>2</v>
      </c>
      <c r="AF273" t="s">
        <v>2</v>
      </c>
      <c r="AG273" t="s">
        <v>174</v>
      </c>
      <c r="AH273" t="s">
        <v>232</v>
      </c>
    </row>
    <row r="274" spans="1:34">
      <c r="A274">
        <v>10012</v>
      </c>
      <c r="B274">
        <v>464438</v>
      </c>
      <c r="C274" t="s">
        <v>149</v>
      </c>
      <c r="D274" t="str">
        <f t="shared" ca="1" si="12"/>
        <v>OXWQQTQYYJ</v>
      </c>
      <c r="E274" t="str">
        <f t="shared" ca="1" si="13"/>
        <v>Iowvhlhybmzgy</v>
      </c>
      <c r="F274" t="s">
        <v>150</v>
      </c>
      <c r="G274" t="s">
        <v>167</v>
      </c>
      <c r="H274" t="str">
        <f t="shared" ca="1" si="14"/>
        <v>26/12/1997</v>
      </c>
      <c r="I274" t="s">
        <v>152</v>
      </c>
      <c r="J274" t="s">
        <v>153</v>
      </c>
      <c r="K274" t="s">
        <v>2028</v>
      </c>
      <c r="L274" t="s">
        <v>2029</v>
      </c>
      <c r="M274" t="s">
        <v>223</v>
      </c>
      <c r="N274">
        <v>75</v>
      </c>
      <c r="O274" t="s">
        <v>157</v>
      </c>
      <c r="P274" t="s">
        <v>158</v>
      </c>
      <c r="Q274" t="s">
        <v>171</v>
      </c>
      <c r="R274" t="s">
        <v>1560</v>
      </c>
      <c r="S274" t="s">
        <v>2</v>
      </c>
      <c r="T274" t="s">
        <v>2</v>
      </c>
      <c r="U274" t="s">
        <v>238</v>
      </c>
      <c r="V274" t="s">
        <v>160</v>
      </c>
      <c r="W274" t="s">
        <v>161</v>
      </c>
      <c r="X274" t="s">
        <v>162</v>
      </c>
      <c r="Y274" t="s">
        <v>2</v>
      </c>
      <c r="Z274">
        <v>2011</v>
      </c>
      <c r="AA274" t="s">
        <v>164</v>
      </c>
      <c r="AB274" t="s">
        <v>2</v>
      </c>
      <c r="AC274" t="s">
        <v>2</v>
      </c>
      <c r="AD274" t="s">
        <v>2</v>
      </c>
      <c r="AE274" t="s">
        <v>2</v>
      </c>
      <c r="AF274" t="s">
        <v>2</v>
      </c>
      <c r="AG274" t="s">
        <v>174</v>
      </c>
      <c r="AH274" t="s">
        <v>166</v>
      </c>
    </row>
    <row r="275" spans="1:34">
      <c r="A275">
        <v>10012</v>
      </c>
      <c r="B275">
        <v>465215</v>
      </c>
      <c r="C275" t="s">
        <v>149</v>
      </c>
      <c r="D275" t="str">
        <f t="shared" ca="1" si="12"/>
        <v>DUEEMIUZTL</v>
      </c>
      <c r="E275" t="str">
        <f t="shared" ca="1" si="13"/>
        <v>Fcwszzjjiykyb</v>
      </c>
      <c r="F275" t="s">
        <v>150</v>
      </c>
      <c r="G275" t="s">
        <v>167</v>
      </c>
      <c r="H275" t="str">
        <f t="shared" ca="1" si="14"/>
        <v>22/2/1997</v>
      </c>
      <c r="I275" t="s">
        <v>152</v>
      </c>
      <c r="J275" t="s">
        <v>153</v>
      </c>
      <c r="K275" t="s">
        <v>907</v>
      </c>
      <c r="L275" t="s">
        <v>908</v>
      </c>
      <c r="M275" t="s">
        <v>909</v>
      </c>
      <c r="N275">
        <v>92</v>
      </c>
      <c r="O275" t="s">
        <v>157</v>
      </c>
      <c r="P275" t="s">
        <v>158</v>
      </c>
      <c r="Q275" t="s">
        <v>187</v>
      </c>
      <c r="R275" t="s">
        <v>910</v>
      </c>
      <c r="S275" t="s">
        <v>2</v>
      </c>
      <c r="T275" t="s">
        <v>2</v>
      </c>
      <c r="U275" t="s">
        <v>230</v>
      </c>
      <c r="V275" t="s">
        <v>160</v>
      </c>
      <c r="W275" t="s">
        <v>2</v>
      </c>
      <c r="X275" t="s">
        <v>2</v>
      </c>
      <c r="Y275" t="s">
        <v>2</v>
      </c>
      <c r="Z275">
        <v>2009</v>
      </c>
      <c r="AA275" t="s">
        <v>164</v>
      </c>
      <c r="AB275" t="s">
        <v>2</v>
      </c>
      <c r="AC275" t="s">
        <v>2</v>
      </c>
      <c r="AD275" t="s">
        <v>2</v>
      </c>
      <c r="AE275" t="s">
        <v>2</v>
      </c>
      <c r="AF275" t="s">
        <v>2</v>
      </c>
      <c r="AG275" t="s">
        <v>284</v>
      </c>
      <c r="AH275" t="s">
        <v>175</v>
      </c>
    </row>
    <row r="276" spans="1:34">
      <c r="A276">
        <v>10012</v>
      </c>
      <c r="B276">
        <v>470733</v>
      </c>
      <c r="C276" t="s">
        <v>149</v>
      </c>
      <c r="D276" t="str">
        <f t="shared" ca="1" si="12"/>
        <v>UJROSSXWZO</v>
      </c>
      <c r="E276" t="str">
        <f t="shared" ca="1" si="13"/>
        <v>Guapbfogihbnj</v>
      </c>
      <c r="F276" t="s">
        <v>150</v>
      </c>
      <c r="G276" t="s">
        <v>167</v>
      </c>
      <c r="H276" t="str">
        <f t="shared" ca="1" si="14"/>
        <v>24/4/1997</v>
      </c>
      <c r="I276" t="s">
        <v>152</v>
      </c>
      <c r="J276" t="s">
        <v>153</v>
      </c>
      <c r="K276" t="s">
        <v>916</v>
      </c>
      <c r="L276" t="s">
        <v>917</v>
      </c>
      <c r="M276" t="s">
        <v>350</v>
      </c>
      <c r="N276">
        <v>95</v>
      </c>
      <c r="O276" t="s">
        <v>157</v>
      </c>
      <c r="P276" t="s">
        <v>158</v>
      </c>
      <c r="Q276" t="s">
        <v>171</v>
      </c>
      <c r="R276" t="s">
        <v>919</v>
      </c>
      <c r="S276" t="s">
        <v>2</v>
      </c>
      <c r="T276" t="s">
        <v>2</v>
      </c>
      <c r="U276" t="s">
        <v>251</v>
      </c>
      <c r="V276" t="s">
        <v>160</v>
      </c>
      <c r="W276" t="s">
        <v>2</v>
      </c>
      <c r="X276" t="s">
        <v>2</v>
      </c>
      <c r="Y276" t="s">
        <v>2</v>
      </c>
      <c r="Z276">
        <v>2010</v>
      </c>
      <c r="AA276" t="s">
        <v>164</v>
      </c>
      <c r="AB276" t="s">
        <v>2</v>
      </c>
      <c r="AC276" t="s">
        <v>2</v>
      </c>
      <c r="AD276" t="s">
        <v>2</v>
      </c>
      <c r="AE276" t="s">
        <v>2</v>
      </c>
      <c r="AF276" t="s">
        <v>2</v>
      </c>
      <c r="AG276" t="s">
        <v>165</v>
      </c>
      <c r="AH276" t="s">
        <v>190</v>
      </c>
    </row>
    <row r="277" spans="1:34">
      <c r="A277">
        <v>10012</v>
      </c>
      <c r="B277">
        <v>470751</v>
      </c>
      <c r="C277" t="s">
        <v>149</v>
      </c>
      <c r="D277" t="str">
        <f t="shared" ca="1" si="12"/>
        <v>OADSHVDLSN</v>
      </c>
      <c r="E277" t="str">
        <f t="shared" ca="1" si="13"/>
        <v>Ysvgsvcmtoxfh</v>
      </c>
      <c r="F277" t="s">
        <v>150</v>
      </c>
      <c r="G277" t="s">
        <v>167</v>
      </c>
      <c r="H277" t="str">
        <f t="shared" ca="1" si="14"/>
        <v>22/1/1997</v>
      </c>
      <c r="I277" t="s">
        <v>152</v>
      </c>
      <c r="J277" t="s">
        <v>153</v>
      </c>
      <c r="K277" t="s">
        <v>916</v>
      </c>
      <c r="L277" t="s">
        <v>917</v>
      </c>
      <c r="M277" t="s">
        <v>350</v>
      </c>
      <c r="N277">
        <v>95</v>
      </c>
      <c r="O277" t="s">
        <v>157</v>
      </c>
      <c r="P277" t="s">
        <v>158</v>
      </c>
      <c r="Q277" t="s">
        <v>171</v>
      </c>
      <c r="R277" t="s">
        <v>918</v>
      </c>
      <c r="S277" t="s">
        <v>2</v>
      </c>
      <c r="T277" t="s">
        <v>2</v>
      </c>
      <c r="U277" t="s">
        <v>173</v>
      </c>
      <c r="V277" t="s">
        <v>160</v>
      </c>
      <c r="W277" t="s">
        <v>2</v>
      </c>
      <c r="X277" t="s">
        <v>2</v>
      </c>
      <c r="Y277" t="s">
        <v>2</v>
      </c>
      <c r="Z277">
        <v>2010</v>
      </c>
      <c r="AA277" t="s">
        <v>164</v>
      </c>
      <c r="AB277" t="s">
        <v>2</v>
      </c>
      <c r="AC277" t="s">
        <v>2</v>
      </c>
      <c r="AD277" t="s">
        <v>2</v>
      </c>
      <c r="AE277" t="s">
        <v>2</v>
      </c>
      <c r="AF277" t="s">
        <v>2</v>
      </c>
      <c r="AG277" t="s">
        <v>174</v>
      </c>
      <c r="AH277" t="s">
        <v>166</v>
      </c>
    </row>
    <row r="278" spans="1:34">
      <c r="A278">
        <v>10012</v>
      </c>
      <c r="B278">
        <v>470906</v>
      </c>
      <c r="C278" t="s">
        <v>183</v>
      </c>
      <c r="D278" t="str">
        <f t="shared" ca="1" si="12"/>
        <v>XAVIBLKQRO</v>
      </c>
      <c r="E278" t="str">
        <f t="shared" ca="1" si="13"/>
        <v>Txrnpjlgfgqqd</v>
      </c>
      <c r="F278" t="s">
        <v>150</v>
      </c>
      <c r="G278" t="s">
        <v>167</v>
      </c>
      <c r="H278" t="str">
        <f t="shared" ca="1" si="14"/>
        <v>14/4/1994</v>
      </c>
      <c r="I278" t="s">
        <v>152</v>
      </c>
      <c r="J278" t="s">
        <v>153</v>
      </c>
      <c r="K278" t="s">
        <v>916</v>
      </c>
      <c r="L278" t="s">
        <v>917</v>
      </c>
      <c r="M278" t="s">
        <v>350</v>
      </c>
      <c r="N278">
        <v>95</v>
      </c>
      <c r="O278" t="s">
        <v>157</v>
      </c>
      <c r="P278" t="s">
        <v>158</v>
      </c>
      <c r="Q278" t="s">
        <v>171</v>
      </c>
      <c r="R278" t="s">
        <v>919</v>
      </c>
      <c r="S278" t="s">
        <v>2</v>
      </c>
      <c r="T278" t="s">
        <v>2</v>
      </c>
      <c r="U278" t="s">
        <v>173</v>
      </c>
      <c r="V278" t="s">
        <v>160</v>
      </c>
      <c r="W278" t="s">
        <v>161</v>
      </c>
      <c r="X278" t="s">
        <v>162</v>
      </c>
      <c r="Y278" t="s">
        <v>2</v>
      </c>
      <c r="Z278">
        <v>2011</v>
      </c>
      <c r="AA278" t="s">
        <v>164</v>
      </c>
      <c r="AB278" t="s">
        <v>2</v>
      </c>
      <c r="AC278" t="s">
        <v>2</v>
      </c>
      <c r="AD278" t="s">
        <v>2</v>
      </c>
      <c r="AE278" t="s">
        <v>2</v>
      </c>
      <c r="AF278" t="s">
        <v>2</v>
      </c>
      <c r="AG278" t="s">
        <v>165</v>
      </c>
      <c r="AH278" t="s">
        <v>190</v>
      </c>
    </row>
    <row r="279" spans="1:34">
      <c r="A279">
        <v>10012</v>
      </c>
      <c r="B279">
        <v>477767</v>
      </c>
      <c r="C279" t="s">
        <v>183</v>
      </c>
      <c r="D279" t="str">
        <f t="shared" ca="1" si="12"/>
        <v>JPWADHXKOU</v>
      </c>
      <c r="E279" t="str">
        <f t="shared" ca="1" si="13"/>
        <v>Etpjwdguilyuh</v>
      </c>
      <c r="F279" t="s">
        <v>150</v>
      </c>
      <c r="G279" t="s">
        <v>151</v>
      </c>
      <c r="H279" t="str">
        <f t="shared" ca="1" si="14"/>
        <v>12/1/1996</v>
      </c>
      <c r="I279" t="s">
        <v>152</v>
      </c>
      <c r="J279" t="s">
        <v>153</v>
      </c>
      <c r="K279" t="s">
        <v>920</v>
      </c>
      <c r="L279" t="s">
        <v>921</v>
      </c>
      <c r="M279" t="s">
        <v>922</v>
      </c>
      <c r="N279">
        <v>92</v>
      </c>
      <c r="O279" t="s">
        <v>157</v>
      </c>
      <c r="P279" t="s">
        <v>158</v>
      </c>
      <c r="Q279" t="s">
        <v>194</v>
      </c>
      <c r="R279" t="s">
        <v>923</v>
      </c>
      <c r="S279" t="s">
        <v>2</v>
      </c>
      <c r="T279" t="s">
        <v>196</v>
      </c>
      <c r="U279" t="s">
        <v>224</v>
      </c>
      <c r="V279" t="s">
        <v>160</v>
      </c>
      <c r="W279" t="s">
        <v>182</v>
      </c>
      <c r="X279" t="s">
        <v>2</v>
      </c>
      <c r="Y279" t="s">
        <v>2</v>
      </c>
      <c r="Z279">
        <v>2011</v>
      </c>
      <c r="AA279" t="s">
        <v>164</v>
      </c>
      <c r="AB279" t="s">
        <v>2</v>
      </c>
      <c r="AC279" t="s">
        <v>2</v>
      </c>
      <c r="AD279" t="s">
        <v>2</v>
      </c>
      <c r="AE279" t="s">
        <v>2</v>
      </c>
      <c r="AF279" t="s">
        <v>2</v>
      </c>
      <c r="AG279" t="s">
        <v>165</v>
      </c>
      <c r="AH279" t="s">
        <v>190</v>
      </c>
    </row>
    <row r="280" spans="1:34">
      <c r="A280">
        <v>10012</v>
      </c>
      <c r="B280">
        <v>478636</v>
      </c>
      <c r="C280" t="s">
        <v>149</v>
      </c>
      <c r="D280" t="str">
        <f t="shared" ca="1" si="12"/>
        <v>HXOKFOXLGK</v>
      </c>
      <c r="E280" t="str">
        <f t="shared" ca="1" si="13"/>
        <v>Omfjtlyddhcvh</v>
      </c>
      <c r="F280" t="s">
        <v>150</v>
      </c>
      <c r="G280" t="s">
        <v>151</v>
      </c>
      <c r="H280" t="str">
        <f t="shared" ca="1" si="14"/>
        <v>17/6/1994</v>
      </c>
      <c r="I280" t="s">
        <v>152</v>
      </c>
      <c r="J280" t="s">
        <v>153</v>
      </c>
      <c r="K280" t="s">
        <v>924</v>
      </c>
      <c r="L280" t="s">
        <v>925</v>
      </c>
      <c r="M280" t="s">
        <v>223</v>
      </c>
      <c r="N280">
        <v>75</v>
      </c>
      <c r="O280" t="s">
        <v>157</v>
      </c>
      <c r="P280" t="s">
        <v>158</v>
      </c>
      <c r="Q280" t="s">
        <v>194</v>
      </c>
      <c r="R280" t="s">
        <v>236</v>
      </c>
      <c r="S280" t="s">
        <v>2</v>
      </c>
      <c r="T280" t="s">
        <v>196</v>
      </c>
      <c r="U280" t="s">
        <v>197</v>
      </c>
      <c r="V280" t="s">
        <v>160</v>
      </c>
      <c r="W280" t="s">
        <v>161</v>
      </c>
      <c r="X280" t="s">
        <v>271</v>
      </c>
      <c r="Y280" t="s">
        <v>2</v>
      </c>
      <c r="Z280">
        <v>2011</v>
      </c>
      <c r="AA280" t="s">
        <v>164</v>
      </c>
      <c r="AB280" t="s">
        <v>2</v>
      </c>
      <c r="AC280" t="s">
        <v>2</v>
      </c>
      <c r="AD280" t="s">
        <v>2</v>
      </c>
      <c r="AE280" t="s">
        <v>2</v>
      </c>
      <c r="AF280" t="s">
        <v>2</v>
      </c>
      <c r="AG280" t="s">
        <v>174</v>
      </c>
      <c r="AH280" t="s">
        <v>166</v>
      </c>
    </row>
    <row r="281" spans="1:34">
      <c r="A281">
        <v>10012</v>
      </c>
      <c r="B281">
        <v>478695</v>
      </c>
      <c r="C281" t="s">
        <v>149</v>
      </c>
      <c r="D281" t="str">
        <f t="shared" ca="1" si="12"/>
        <v>DWKUCGDVXB</v>
      </c>
      <c r="E281" t="str">
        <f t="shared" ca="1" si="13"/>
        <v>Zzodwrqfdsnnj</v>
      </c>
      <c r="F281" t="s">
        <v>150</v>
      </c>
      <c r="G281" t="s">
        <v>167</v>
      </c>
      <c r="H281" t="str">
        <f t="shared" ca="1" si="14"/>
        <v>26/3/1995</v>
      </c>
      <c r="I281" t="s">
        <v>152</v>
      </c>
      <c r="J281" t="s">
        <v>153</v>
      </c>
      <c r="K281" t="s">
        <v>924</v>
      </c>
      <c r="L281" t="s">
        <v>925</v>
      </c>
      <c r="M281" t="s">
        <v>223</v>
      </c>
      <c r="N281">
        <v>75</v>
      </c>
      <c r="O281" t="s">
        <v>157</v>
      </c>
      <c r="P281" t="s">
        <v>158</v>
      </c>
      <c r="Q281" t="s">
        <v>194</v>
      </c>
      <c r="R281" t="s">
        <v>236</v>
      </c>
      <c r="S281" t="s">
        <v>2</v>
      </c>
      <c r="T281" t="s">
        <v>196</v>
      </c>
      <c r="U281" t="s">
        <v>197</v>
      </c>
      <c r="V281" t="s">
        <v>160</v>
      </c>
      <c r="W281" t="s">
        <v>256</v>
      </c>
      <c r="X281" t="s">
        <v>2</v>
      </c>
      <c r="Y281" t="s">
        <v>2</v>
      </c>
      <c r="Z281">
        <v>2011</v>
      </c>
      <c r="AA281" t="s">
        <v>164</v>
      </c>
      <c r="AB281" t="s">
        <v>2</v>
      </c>
      <c r="AC281" t="s">
        <v>2</v>
      </c>
      <c r="AD281" t="s">
        <v>2</v>
      </c>
      <c r="AE281" t="s">
        <v>2</v>
      </c>
      <c r="AF281" t="s">
        <v>2</v>
      </c>
      <c r="AG281" t="s">
        <v>174</v>
      </c>
      <c r="AH281" t="s">
        <v>175</v>
      </c>
    </row>
    <row r="282" spans="1:34">
      <c r="A282">
        <v>10012</v>
      </c>
      <c r="B282">
        <v>480657</v>
      </c>
      <c r="C282" t="s">
        <v>183</v>
      </c>
      <c r="D282" t="str">
        <f t="shared" ca="1" si="12"/>
        <v>SPGZBXYEGL</v>
      </c>
      <c r="E282" t="str">
        <f t="shared" ca="1" si="13"/>
        <v>Qrqhlwmcynrva</v>
      </c>
      <c r="F282" t="s">
        <v>150</v>
      </c>
      <c r="G282" t="s">
        <v>167</v>
      </c>
      <c r="H282" t="str">
        <f t="shared" ca="1" si="14"/>
        <v>20/1/1996</v>
      </c>
      <c r="I282" t="s">
        <v>152</v>
      </c>
      <c r="J282" t="s">
        <v>153</v>
      </c>
      <c r="K282" t="s">
        <v>928</v>
      </c>
      <c r="L282" t="s">
        <v>929</v>
      </c>
      <c r="M282" t="s">
        <v>549</v>
      </c>
      <c r="N282">
        <v>91</v>
      </c>
      <c r="O282" t="s">
        <v>157</v>
      </c>
      <c r="P282" t="s">
        <v>158</v>
      </c>
      <c r="Q282" t="s">
        <v>187</v>
      </c>
      <c r="R282" t="s">
        <v>930</v>
      </c>
      <c r="S282" t="s">
        <v>2</v>
      </c>
      <c r="T282" t="s">
        <v>2</v>
      </c>
      <c r="U282" t="s">
        <v>189</v>
      </c>
      <c r="V282" t="s">
        <v>160</v>
      </c>
      <c r="W282" t="s">
        <v>161</v>
      </c>
      <c r="X282" t="s">
        <v>2</v>
      </c>
      <c r="Y282" t="s">
        <v>2</v>
      </c>
      <c r="Z282" t="s">
        <v>2</v>
      </c>
      <c r="AA282" t="s">
        <v>164</v>
      </c>
      <c r="AB282" t="s">
        <v>2</v>
      </c>
      <c r="AC282" t="s">
        <v>2</v>
      </c>
      <c r="AD282" t="s">
        <v>2</v>
      </c>
      <c r="AE282" t="s">
        <v>2</v>
      </c>
      <c r="AF282" t="s">
        <v>2</v>
      </c>
      <c r="AG282" t="s">
        <v>174</v>
      </c>
      <c r="AH282" t="s">
        <v>232</v>
      </c>
    </row>
    <row r="283" spans="1:34">
      <c r="A283">
        <v>10012</v>
      </c>
      <c r="B283">
        <v>482750</v>
      </c>
      <c r="C283" t="s">
        <v>149</v>
      </c>
      <c r="D283" t="str">
        <f t="shared" ca="1" si="12"/>
        <v>OPZATYASDS</v>
      </c>
      <c r="E283" t="str">
        <f t="shared" ca="1" si="13"/>
        <v>Iisndyulnpxbu</v>
      </c>
      <c r="F283" t="s">
        <v>150</v>
      </c>
      <c r="G283" t="s">
        <v>167</v>
      </c>
      <c r="H283" t="str">
        <f t="shared" ca="1" si="14"/>
        <v>23/6/1994</v>
      </c>
      <c r="I283" t="s">
        <v>152</v>
      </c>
      <c r="J283" t="s">
        <v>153</v>
      </c>
      <c r="K283" t="s">
        <v>2030</v>
      </c>
      <c r="L283" t="s">
        <v>1207</v>
      </c>
      <c r="M283" t="s">
        <v>2031</v>
      </c>
      <c r="N283">
        <v>91</v>
      </c>
      <c r="O283" t="s">
        <v>157</v>
      </c>
      <c r="P283" t="s">
        <v>158</v>
      </c>
      <c r="Q283" t="s">
        <v>194</v>
      </c>
      <c r="R283" t="s">
        <v>210</v>
      </c>
      <c r="S283" t="s">
        <v>2</v>
      </c>
      <c r="T283" t="s">
        <v>196</v>
      </c>
      <c r="U283" t="s">
        <v>211</v>
      </c>
      <c r="V283" t="s">
        <v>160</v>
      </c>
      <c r="W283" t="s">
        <v>161</v>
      </c>
      <c r="X283" t="s">
        <v>2</v>
      </c>
      <c r="Y283" t="s">
        <v>2</v>
      </c>
      <c r="Z283">
        <v>2010</v>
      </c>
      <c r="AA283" t="s">
        <v>164</v>
      </c>
      <c r="AB283" t="s">
        <v>2</v>
      </c>
      <c r="AC283" t="s">
        <v>2</v>
      </c>
      <c r="AD283" t="s">
        <v>2</v>
      </c>
      <c r="AE283" t="s">
        <v>2</v>
      </c>
      <c r="AF283" t="s">
        <v>2</v>
      </c>
      <c r="AG283" t="s">
        <v>174</v>
      </c>
      <c r="AH283" t="s">
        <v>175</v>
      </c>
    </row>
    <row r="284" spans="1:34">
      <c r="A284">
        <v>10012</v>
      </c>
      <c r="B284">
        <v>484986</v>
      </c>
      <c r="C284" t="s">
        <v>183</v>
      </c>
      <c r="D284" t="str">
        <f t="shared" ca="1" si="12"/>
        <v>CEQKRCUDTT</v>
      </c>
      <c r="E284" t="str">
        <f t="shared" ca="1" si="13"/>
        <v>Iteocrfmalmui</v>
      </c>
      <c r="F284" t="s">
        <v>150</v>
      </c>
      <c r="G284" t="s">
        <v>167</v>
      </c>
      <c r="H284" t="str">
        <f t="shared" ca="1" si="14"/>
        <v>7/5/1997</v>
      </c>
      <c r="I284" t="s">
        <v>152</v>
      </c>
      <c r="J284" t="s">
        <v>153</v>
      </c>
      <c r="K284" t="s">
        <v>934</v>
      </c>
      <c r="L284" t="s">
        <v>935</v>
      </c>
      <c r="M284" t="s">
        <v>936</v>
      </c>
      <c r="N284">
        <v>92</v>
      </c>
      <c r="O284" t="s">
        <v>157</v>
      </c>
      <c r="P284" t="s">
        <v>158</v>
      </c>
      <c r="Q284" t="s">
        <v>194</v>
      </c>
      <c r="R284" t="s">
        <v>311</v>
      </c>
      <c r="S284" t="s">
        <v>2</v>
      </c>
      <c r="T284" t="s">
        <v>196</v>
      </c>
      <c r="U284" t="s">
        <v>224</v>
      </c>
      <c r="V284" t="s">
        <v>160</v>
      </c>
      <c r="W284" t="s">
        <v>161</v>
      </c>
      <c r="X284" t="s">
        <v>2</v>
      </c>
      <c r="Y284" t="s">
        <v>2</v>
      </c>
      <c r="Z284">
        <v>2011</v>
      </c>
      <c r="AA284" t="s">
        <v>164</v>
      </c>
      <c r="AB284" t="s">
        <v>2</v>
      </c>
      <c r="AC284" t="s">
        <v>2</v>
      </c>
      <c r="AD284" t="s">
        <v>2</v>
      </c>
      <c r="AE284" t="s">
        <v>2</v>
      </c>
      <c r="AF284" t="s">
        <v>2</v>
      </c>
      <c r="AG284" t="s">
        <v>2</v>
      </c>
      <c r="AH284" t="s">
        <v>2</v>
      </c>
    </row>
    <row r="285" spans="1:34">
      <c r="A285">
        <v>10012</v>
      </c>
      <c r="B285">
        <v>488474</v>
      </c>
      <c r="C285" t="s">
        <v>149</v>
      </c>
      <c r="D285" t="str">
        <f t="shared" ca="1" si="12"/>
        <v>GCWDVXQEVF</v>
      </c>
      <c r="E285" t="str">
        <f t="shared" ca="1" si="13"/>
        <v>Epahyeymrkwvp</v>
      </c>
      <c r="F285" t="s">
        <v>150</v>
      </c>
      <c r="G285" t="s">
        <v>167</v>
      </c>
      <c r="H285" t="str">
        <f t="shared" ca="1" si="14"/>
        <v>24/7/1994</v>
      </c>
      <c r="I285" t="s">
        <v>152</v>
      </c>
      <c r="J285" t="s">
        <v>153</v>
      </c>
      <c r="K285" t="s">
        <v>2032</v>
      </c>
      <c r="L285" t="s">
        <v>2033</v>
      </c>
      <c r="M285" t="s">
        <v>223</v>
      </c>
      <c r="N285">
        <v>75</v>
      </c>
      <c r="O285" t="s">
        <v>157</v>
      </c>
      <c r="P285" t="s">
        <v>158</v>
      </c>
      <c r="Q285" t="s">
        <v>194</v>
      </c>
      <c r="R285" t="s">
        <v>210</v>
      </c>
      <c r="S285" t="s">
        <v>2</v>
      </c>
      <c r="T285" t="s">
        <v>196</v>
      </c>
      <c r="U285" t="s">
        <v>200</v>
      </c>
      <c r="V285" t="s">
        <v>160</v>
      </c>
      <c r="W285" t="s">
        <v>161</v>
      </c>
      <c r="X285" t="s">
        <v>2</v>
      </c>
      <c r="Y285" t="s">
        <v>2</v>
      </c>
      <c r="Z285">
        <v>2011</v>
      </c>
      <c r="AA285" t="s">
        <v>164</v>
      </c>
      <c r="AB285" t="s">
        <v>2</v>
      </c>
      <c r="AC285" t="s">
        <v>2</v>
      </c>
      <c r="AD285" t="s">
        <v>2</v>
      </c>
      <c r="AE285" t="s">
        <v>2</v>
      </c>
      <c r="AF285" t="s">
        <v>2</v>
      </c>
      <c r="AG285" t="s">
        <v>213</v>
      </c>
      <c r="AH285" t="s">
        <v>175</v>
      </c>
    </row>
    <row r="286" spans="1:34">
      <c r="A286">
        <v>10012</v>
      </c>
      <c r="B286">
        <v>490086</v>
      </c>
      <c r="C286" t="s">
        <v>183</v>
      </c>
      <c r="D286" t="str">
        <f t="shared" ca="1" si="12"/>
        <v>UTAGWRLVRE</v>
      </c>
      <c r="E286" t="str">
        <f t="shared" ca="1" si="13"/>
        <v>Hwdnhjnqxwumi</v>
      </c>
      <c r="F286" t="s">
        <v>150</v>
      </c>
      <c r="G286" t="s">
        <v>167</v>
      </c>
      <c r="H286" t="str">
        <f t="shared" ca="1" si="14"/>
        <v>13/6/1994</v>
      </c>
      <c r="I286" t="s">
        <v>152</v>
      </c>
      <c r="J286" t="s">
        <v>153</v>
      </c>
      <c r="K286" t="s">
        <v>941</v>
      </c>
      <c r="L286" t="s">
        <v>739</v>
      </c>
      <c r="M286" t="s">
        <v>942</v>
      </c>
      <c r="N286">
        <v>35</v>
      </c>
      <c r="O286" t="s">
        <v>157</v>
      </c>
      <c r="P286" t="s">
        <v>158</v>
      </c>
      <c r="Q286" t="s">
        <v>171</v>
      </c>
      <c r="R286" t="s">
        <v>550</v>
      </c>
      <c r="S286" t="s">
        <v>2</v>
      </c>
      <c r="T286" t="s">
        <v>2</v>
      </c>
      <c r="U286" t="s">
        <v>238</v>
      </c>
      <c r="V286" t="s">
        <v>160</v>
      </c>
      <c r="W286" t="s">
        <v>161</v>
      </c>
      <c r="X286" t="s">
        <v>162</v>
      </c>
      <c r="Y286" t="s">
        <v>2</v>
      </c>
      <c r="Z286">
        <v>2011</v>
      </c>
      <c r="AA286" t="s">
        <v>164</v>
      </c>
      <c r="AB286" t="s">
        <v>2</v>
      </c>
      <c r="AC286" t="s">
        <v>2</v>
      </c>
      <c r="AD286" t="s">
        <v>2</v>
      </c>
      <c r="AE286" t="s">
        <v>2</v>
      </c>
      <c r="AF286" t="s">
        <v>2</v>
      </c>
      <c r="AG286" t="s">
        <v>165</v>
      </c>
      <c r="AH286" t="s">
        <v>190</v>
      </c>
    </row>
    <row r="287" spans="1:34">
      <c r="A287">
        <v>10012</v>
      </c>
      <c r="B287">
        <v>494045</v>
      </c>
      <c r="C287" t="s">
        <v>149</v>
      </c>
      <c r="D287" t="str">
        <f t="shared" ca="1" si="12"/>
        <v>HGHWHTDAYX</v>
      </c>
      <c r="E287" t="str">
        <f t="shared" ca="1" si="13"/>
        <v>Bdfvepelimprm</v>
      </c>
      <c r="F287" t="s">
        <v>150</v>
      </c>
      <c r="G287" t="s">
        <v>167</v>
      </c>
      <c r="H287" t="str">
        <f t="shared" ca="1" si="14"/>
        <v>13/2/1996</v>
      </c>
      <c r="I287" t="s">
        <v>152</v>
      </c>
      <c r="J287" t="s">
        <v>153</v>
      </c>
      <c r="K287" t="s">
        <v>943</v>
      </c>
      <c r="L287" t="s">
        <v>944</v>
      </c>
      <c r="M287" t="s">
        <v>945</v>
      </c>
      <c r="N287">
        <v>76</v>
      </c>
      <c r="O287" t="s">
        <v>157</v>
      </c>
      <c r="P287" t="s">
        <v>158</v>
      </c>
      <c r="Q287" t="s">
        <v>246</v>
      </c>
      <c r="R287" t="s">
        <v>946</v>
      </c>
      <c r="S287" t="s">
        <v>2</v>
      </c>
      <c r="T287" t="s">
        <v>2</v>
      </c>
      <c r="U287" t="s">
        <v>224</v>
      </c>
      <c r="V287" t="s">
        <v>160</v>
      </c>
      <c r="W287" t="s">
        <v>161</v>
      </c>
      <c r="X287" t="s">
        <v>2</v>
      </c>
      <c r="Y287" t="s">
        <v>2</v>
      </c>
      <c r="Z287">
        <v>2011</v>
      </c>
      <c r="AA287" t="s">
        <v>164</v>
      </c>
      <c r="AB287" t="s">
        <v>2</v>
      </c>
      <c r="AC287" t="s">
        <v>2</v>
      </c>
      <c r="AD287" t="s">
        <v>2</v>
      </c>
      <c r="AE287" t="s">
        <v>2</v>
      </c>
      <c r="AF287" t="s">
        <v>2</v>
      </c>
      <c r="AG287" t="s">
        <v>174</v>
      </c>
      <c r="AH287" t="s">
        <v>166</v>
      </c>
    </row>
    <row r="288" spans="1:34">
      <c r="A288">
        <v>10012</v>
      </c>
      <c r="B288">
        <v>494373</v>
      </c>
      <c r="C288" t="s">
        <v>149</v>
      </c>
      <c r="D288" t="str">
        <f t="shared" ca="1" si="12"/>
        <v>NMWCWBTSHB</v>
      </c>
      <c r="E288" t="str">
        <f t="shared" ca="1" si="13"/>
        <v>Rxfwbyzlucxnl</v>
      </c>
      <c r="F288" t="s">
        <v>150</v>
      </c>
      <c r="G288" t="s">
        <v>167</v>
      </c>
      <c r="H288" t="str">
        <f t="shared" ca="1" si="14"/>
        <v>19/3/1996</v>
      </c>
      <c r="I288" t="s">
        <v>152</v>
      </c>
      <c r="J288" t="s">
        <v>153</v>
      </c>
      <c r="K288" t="s">
        <v>2034</v>
      </c>
      <c r="L288" t="s">
        <v>2035</v>
      </c>
      <c r="M288" t="s">
        <v>2036</v>
      </c>
      <c r="N288">
        <v>38</v>
      </c>
      <c r="O288" t="s">
        <v>157</v>
      </c>
      <c r="P288" t="s">
        <v>158</v>
      </c>
      <c r="Q288" t="s">
        <v>187</v>
      </c>
      <c r="R288" t="s">
        <v>2037</v>
      </c>
      <c r="S288" t="s">
        <v>2</v>
      </c>
      <c r="T288" t="s">
        <v>2</v>
      </c>
      <c r="U288" t="s">
        <v>230</v>
      </c>
      <c r="V288" t="s">
        <v>160</v>
      </c>
      <c r="W288" t="s">
        <v>2</v>
      </c>
      <c r="X288" t="s">
        <v>2</v>
      </c>
      <c r="Y288" t="s">
        <v>2</v>
      </c>
      <c r="Z288">
        <v>2011</v>
      </c>
      <c r="AA288" t="s">
        <v>164</v>
      </c>
      <c r="AB288" t="s">
        <v>2</v>
      </c>
      <c r="AC288" t="s">
        <v>2</v>
      </c>
      <c r="AD288" t="s">
        <v>2</v>
      </c>
      <c r="AE288" t="s">
        <v>2</v>
      </c>
      <c r="AF288" t="s">
        <v>2</v>
      </c>
      <c r="AG288" t="s">
        <v>213</v>
      </c>
      <c r="AH288" t="s">
        <v>175</v>
      </c>
    </row>
    <row r="289" spans="1:34">
      <c r="A289">
        <v>10012</v>
      </c>
      <c r="B289">
        <v>494774</v>
      </c>
      <c r="C289" t="s">
        <v>149</v>
      </c>
      <c r="D289" t="str">
        <f t="shared" ca="1" si="12"/>
        <v>KLNHIABGBP</v>
      </c>
      <c r="E289" t="str">
        <f t="shared" ca="1" si="13"/>
        <v>Yztmcsmyhjtwa</v>
      </c>
      <c r="F289" t="s">
        <v>150</v>
      </c>
      <c r="G289" t="s">
        <v>167</v>
      </c>
      <c r="H289" t="str">
        <f t="shared" ca="1" si="14"/>
        <v>13/3/1997</v>
      </c>
      <c r="I289" t="s">
        <v>152</v>
      </c>
      <c r="J289" t="s">
        <v>153</v>
      </c>
      <c r="K289" t="s">
        <v>947</v>
      </c>
      <c r="L289" t="s">
        <v>948</v>
      </c>
      <c r="M289" t="s">
        <v>949</v>
      </c>
      <c r="N289">
        <v>60</v>
      </c>
      <c r="O289" t="s">
        <v>157</v>
      </c>
      <c r="P289" t="s">
        <v>158</v>
      </c>
      <c r="Q289" t="s">
        <v>171</v>
      </c>
      <c r="R289" t="s">
        <v>237</v>
      </c>
      <c r="S289" t="s">
        <v>2</v>
      </c>
      <c r="T289" t="s">
        <v>2</v>
      </c>
      <c r="U289" t="s">
        <v>173</v>
      </c>
      <c r="V289" t="s">
        <v>160</v>
      </c>
      <c r="W289" t="s">
        <v>182</v>
      </c>
      <c r="X289" t="s">
        <v>162</v>
      </c>
      <c r="Y289" t="s">
        <v>2</v>
      </c>
      <c r="Z289">
        <v>2011</v>
      </c>
      <c r="AA289" t="s">
        <v>164</v>
      </c>
      <c r="AB289" t="s">
        <v>2</v>
      </c>
      <c r="AC289" t="s">
        <v>2</v>
      </c>
      <c r="AD289" t="s">
        <v>2</v>
      </c>
      <c r="AE289" t="s">
        <v>2</v>
      </c>
      <c r="AF289" t="s">
        <v>2</v>
      </c>
      <c r="AG289" t="s">
        <v>165</v>
      </c>
      <c r="AH289" t="s">
        <v>175</v>
      </c>
    </row>
    <row r="290" spans="1:34">
      <c r="A290">
        <v>10012</v>
      </c>
      <c r="B290">
        <v>495587</v>
      </c>
      <c r="C290" t="s">
        <v>149</v>
      </c>
      <c r="D290" t="str">
        <f t="shared" ca="1" si="12"/>
        <v>GWFIUTLFSW</v>
      </c>
      <c r="E290" t="str">
        <f t="shared" ca="1" si="13"/>
        <v>Qdyojtertnrah</v>
      </c>
      <c r="F290" t="s">
        <v>150</v>
      </c>
      <c r="G290" t="s">
        <v>167</v>
      </c>
      <c r="H290" t="str">
        <f t="shared" ca="1" si="14"/>
        <v>4/2/1995</v>
      </c>
      <c r="I290" t="s">
        <v>152</v>
      </c>
      <c r="J290" t="s">
        <v>153</v>
      </c>
      <c r="K290" t="s">
        <v>950</v>
      </c>
      <c r="L290" t="s">
        <v>951</v>
      </c>
      <c r="M290" t="s">
        <v>952</v>
      </c>
      <c r="N290">
        <v>91</v>
      </c>
      <c r="O290" t="s">
        <v>157</v>
      </c>
      <c r="P290" t="s">
        <v>158</v>
      </c>
      <c r="Q290" t="s">
        <v>171</v>
      </c>
      <c r="R290" t="s">
        <v>245</v>
      </c>
      <c r="S290" t="s">
        <v>2</v>
      </c>
      <c r="T290" t="s">
        <v>2</v>
      </c>
      <c r="U290" t="s">
        <v>238</v>
      </c>
      <c r="V290" t="s">
        <v>160</v>
      </c>
      <c r="W290" t="s">
        <v>161</v>
      </c>
      <c r="X290" t="s">
        <v>162</v>
      </c>
      <c r="Y290" t="s">
        <v>212</v>
      </c>
      <c r="Z290">
        <v>2010</v>
      </c>
      <c r="AA290" t="s">
        <v>164</v>
      </c>
      <c r="AB290" t="s">
        <v>2</v>
      </c>
      <c r="AC290" t="s">
        <v>2</v>
      </c>
      <c r="AD290" t="s">
        <v>2</v>
      </c>
      <c r="AE290" t="s">
        <v>2</v>
      </c>
      <c r="AF290" t="s">
        <v>2</v>
      </c>
      <c r="AG290" t="s">
        <v>174</v>
      </c>
      <c r="AH290" t="s">
        <v>175</v>
      </c>
    </row>
    <row r="291" spans="1:34">
      <c r="A291">
        <v>10012</v>
      </c>
      <c r="B291">
        <v>502696</v>
      </c>
      <c r="C291" t="s">
        <v>149</v>
      </c>
      <c r="D291" t="str">
        <f t="shared" ca="1" si="12"/>
        <v>RTAYPGIADW</v>
      </c>
      <c r="E291" t="str">
        <f t="shared" ca="1" si="13"/>
        <v>Mdglykmmhmywc</v>
      </c>
      <c r="F291" t="s">
        <v>150</v>
      </c>
      <c r="G291" t="s">
        <v>167</v>
      </c>
      <c r="H291" t="str">
        <f t="shared" ca="1" si="14"/>
        <v>14/10/1997</v>
      </c>
      <c r="I291" t="s">
        <v>152</v>
      </c>
      <c r="J291" t="s">
        <v>153</v>
      </c>
      <c r="K291" t="s">
        <v>961</v>
      </c>
      <c r="L291" t="s">
        <v>581</v>
      </c>
      <c r="M291" t="s">
        <v>962</v>
      </c>
      <c r="N291">
        <v>95</v>
      </c>
      <c r="O291" t="s">
        <v>157</v>
      </c>
      <c r="P291" t="s">
        <v>158</v>
      </c>
      <c r="Q291" t="s">
        <v>194</v>
      </c>
      <c r="R291" t="s">
        <v>963</v>
      </c>
      <c r="S291" t="s">
        <v>133</v>
      </c>
      <c r="T291" t="s">
        <v>196</v>
      </c>
      <c r="U291" t="s">
        <v>224</v>
      </c>
      <c r="V291" t="s">
        <v>160</v>
      </c>
      <c r="W291" t="s">
        <v>161</v>
      </c>
      <c r="X291" t="s">
        <v>2</v>
      </c>
      <c r="Y291" t="s">
        <v>2</v>
      </c>
      <c r="Z291">
        <v>2010</v>
      </c>
      <c r="AA291" t="s">
        <v>164</v>
      </c>
      <c r="AB291" t="s">
        <v>2</v>
      </c>
      <c r="AC291" t="s">
        <v>2</v>
      </c>
      <c r="AD291" t="s">
        <v>2</v>
      </c>
      <c r="AE291" t="s">
        <v>2</v>
      </c>
      <c r="AF291" t="s">
        <v>2</v>
      </c>
      <c r="AG291" t="s">
        <v>213</v>
      </c>
      <c r="AH291" t="s">
        <v>166</v>
      </c>
    </row>
    <row r="292" spans="1:34">
      <c r="A292">
        <v>10012</v>
      </c>
      <c r="B292">
        <v>502732</v>
      </c>
      <c r="C292" t="s">
        <v>149</v>
      </c>
      <c r="D292" t="str">
        <f t="shared" ca="1" si="12"/>
        <v>XMEAHDQOQB</v>
      </c>
      <c r="E292" t="str">
        <f t="shared" ca="1" si="13"/>
        <v>Kjdzpvrvchytm</v>
      </c>
      <c r="F292" t="s">
        <v>150</v>
      </c>
      <c r="G292" t="s">
        <v>167</v>
      </c>
      <c r="H292" t="str">
        <f t="shared" ca="1" si="14"/>
        <v>15/6/1995</v>
      </c>
      <c r="I292" t="s">
        <v>152</v>
      </c>
      <c r="J292" t="s">
        <v>153</v>
      </c>
      <c r="K292" t="s">
        <v>961</v>
      </c>
      <c r="L292" t="s">
        <v>581</v>
      </c>
      <c r="M292" t="s">
        <v>962</v>
      </c>
      <c r="N292">
        <v>95</v>
      </c>
      <c r="O292" t="s">
        <v>157</v>
      </c>
      <c r="P292" t="s">
        <v>158</v>
      </c>
      <c r="Q292" t="s">
        <v>194</v>
      </c>
      <c r="R292" t="s">
        <v>964</v>
      </c>
      <c r="S292" t="s">
        <v>2</v>
      </c>
      <c r="T292" t="s">
        <v>196</v>
      </c>
      <c r="U292" t="s">
        <v>197</v>
      </c>
      <c r="V292" t="s">
        <v>160</v>
      </c>
      <c r="W292" t="s">
        <v>161</v>
      </c>
      <c r="X292" t="s">
        <v>2</v>
      </c>
      <c r="Y292" t="s">
        <v>2</v>
      </c>
      <c r="Z292">
        <v>2011</v>
      </c>
      <c r="AA292" t="s">
        <v>164</v>
      </c>
      <c r="AB292" t="s">
        <v>2</v>
      </c>
      <c r="AC292" t="s">
        <v>2</v>
      </c>
      <c r="AD292" t="s">
        <v>2</v>
      </c>
      <c r="AE292" t="s">
        <v>2</v>
      </c>
      <c r="AF292" t="s">
        <v>2</v>
      </c>
      <c r="AG292" t="s">
        <v>165</v>
      </c>
      <c r="AH292" t="s">
        <v>190</v>
      </c>
    </row>
    <row r="293" spans="1:34">
      <c r="A293">
        <v>10012</v>
      </c>
      <c r="B293">
        <v>503172</v>
      </c>
      <c r="C293" t="s">
        <v>149</v>
      </c>
      <c r="D293" t="str">
        <f t="shared" ca="1" si="12"/>
        <v>ORWOWKEZGA</v>
      </c>
      <c r="E293" t="str">
        <f t="shared" ca="1" si="13"/>
        <v>Tbgrqtqknyfnx</v>
      </c>
      <c r="F293" t="s">
        <v>150</v>
      </c>
      <c r="G293" t="s">
        <v>167</v>
      </c>
      <c r="H293" t="str">
        <f t="shared" ca="1" si="14"/>
        <v>21/9/1996</v>
      </c>
      <c r="I293" t="s">
        <v>152</v>
      </c>
      <c r="J293" t="s">
        <v>153</v>
      </c>
      <c r="K293" t="s">
        <v>966</v>
      </c>
      <c r="L293" t="s">
        <v>967</v>
      </c>
      <c r="M293" t="s">
        <v>244</v>
      </c>
      <c r="N293">
        <v>94</v>
      </c>
      <c r="O293" t="s">
        <v>157</v>
      </c>
      <c r="P293" t="s">
        <v>158</v>
      </c>
      <c r="Q293" t="s">
        <v>194</v>
      </c>
      <c r="R293" t="s">
        <v>968</v>
      </c>
      <c r="S293" t="s">
        <v>2</v>
      </c>
      <c r="T293" t="s">
        <v>199</v>
      </c>
      <c r="U293" t="s">
        <v>224</v>
      </c>
      <c r="V293" t="s">
        <v>160</v>
      </c>
      <c r="W293" t="s">
        <v>161</v>
      </c>
      <c r="X293" t="s">
        <v>249</v>
      </c>
      <c r="Y293" t="s">
        <v>329</v>
      </c>
      <c r="Z293">
        <v>2011</v>
      </c>
      <c r="AA293" t="s">
        <v>164</v>
      </c>
      <c r="AB293" t="s">
        <v>2</v>
      </c>
      <c r="AC293" t="s">
        <v>2</v>
      </c>
      <c r="AD293" t="s">
        <v>2</v>
      </c>
      <c r="AE293" t="s">
        <v>2</v>
      </c>
      <c r="AF293" t="s">
        <v>2</v>
      </c>
      <c r="AG293" t="s">
        <v>165</v>
      </c>
      <c r="AH293" t="s">
        <v>166</v>
      </c>
    </row>
    <row r="294" spans="1:34">
      <c r="A294">
        <v>10012</v>
      </c>
      <c r="B294">
        <v>503370</v>
      </c>
      <c r="C294" t="s">
        <v>149</v>
      </c>
      <c r="D294" t="str">
        <f t="shared" ca="1" si="12"/>
        <v>BXBKDLTVNC</v>
      </c>
      <c r="E294" t="str">
        <f t="shared" ca="1" si="13"/>
        <v>Uujkaqesuhpbi</v>
      </c>
      <c r="F294" t="s">
        <v>150</v>
      </c>
      <c r="G294" t="s">
        <v>167</v>
      </c>
      <c r="H294" t="str">
        <f t="shared" ca="1" si="14"/>
        <v>5/11/1996</v>
      </c>
      <c r="I294" t="s">
        <v>152</v>
      </c>
      <c r="J294" t="s">
        <v>153</v>
      </c>
      <c r="K294" t="s">
        <v>966</v>
      </c>
      <c r="L294" t="s">
        <v>967</v>
      </c>
      <c r="M294" t="s">
        <v>244</v>
      </c>
      <c r="N294">
        <v>94</v>
      </c>
      <c r="O294" t="s">
        <v>157</v>
      </c>
      <c r="P294" t="s">
        <v>158</v>
      </c>
      <c r="Q294" t="s">
        <v>171</v>
      </c>
      <c r="R294" t="s">
        <v>2038</v>
      </c>
      <c r="S294" t="s">
        <v>2</v>
      </c>
      <c r="T294" t="s">
        <v>2</v>
      </c>
      <c r="U294" t="s">
        <v>251</v>
      </c>
      <c r="V294" t="s">
        <v>160</v>
      </c>
      <c r="W294" t="s">
        <v>161</v>
      </c>
      <c r="X294" t="s">
        <v>162</v>
      </c>
      <c r="Y294" t="s">
        <v>2</v>
      </c>
      <c r="Z294">
        <v>2011</v>
      </c>
      <c r="AA294" t="s">
        <v>164</v>
      </c>
      <c r="AB294" t="s">
        <v>2</v>
      </c>
      <c r="AC294" t="s">
        <v>2</v>
      </c>
      <c r="AD294" t="s">
        <v>2</v>
      </c>
      <c r="AE294" t="s">
        <v>2</v>
      </c>
      <c r="AF294" t="s">
        <v>2</v>
      </c>
      <c r="AG294" t="s">
        <v>165</v>
      </c>
      <c r="AH294" t="s">
        <v>190</v>
      </c>
    </row>
    <row r="295" spans="1:34">
      <c r="A295">
        <v>10012</v>
      </c>
      <c r="B295">
        <v>503428</v>
      </c>
      <c r="C295" t="s">
        <v>149</v>
      </c>
      <c r="D295" t="str">
        <f t="shared" ca="1" si="12"/>
        <v>RRRYQVQXXG</v>
      </c>
      <c r="E295" t="str">
        <f t="shared" ca="1" si="13"/>
        <v>Wffnippwdsyuz</v>
      </c>
      <c r="F295" t="s">
        <v>150</v>
      </c>
      <c r="G295" t="s">
        <v>167</v>
      </c>
      <c r="H295" t="str">
        <f t="shared" ca="1" si="14"/>
        <v>14/4/1995</v>
      </c>
      <c r="I295" t="s">
        <v>152</v>
      </c>
      <c r="J295" t="s">
        <v>153</v>
      </c>
      <c r="K295" t="s">
        <v>966</v>
      </c>
      <c r="L295" t="s">
        <v>967</v>
      </c>
      <c r="M295" t="s">
        <v>244</v>
      </c>
      <c r="N295">
        <v>94</v>
      </c>
      <c r="O295" t="s">
        <v>157</v>
      </c>
      <c r="P295" t="s">
        <v>158</v>
      </c>
      <c r="Q295" t="s">
        <v>171</v>
      </c>
      <c r="R295" t="s">
        <v>2038</v>
      </c>
      <c r="S295" t="s">
        <v>2</v>
      </c>
      <c r="T295" t="s">
        <v>2</v>
      </c>
      <c r="U295" t="s">
        <v>440</v>
      </c>
      <c r="V295" t="s">
        <v>160</v>
      </c>
      <c r="W295" t="s">
        <v>182</v>
      </c>
      <c r="X295" t="s">
        <v>162</v>
      </c>
      <c r="Y295" t="s">
        <v>2</v>
      </c>
      <c r="Z295">
        <v>2011</v>
      </c>
      <c r="AA295" t="s">
        <v>164</v>
      </c>
      <c r="AB295" t="s">
        <v>2</v>
      </c>
      <c r="AC295" t="s">
        <v>2</v>
      </c>
      <c r="AD295" t="s">
        <v>2</v>
      </c>
      <c r="AE295" t="s">
        <v>2</v>
      </c>
      <c r="AF295" t="s">
        <v>2</v>
      </c>
      <c r="AG295" t="s">
        <v>165</v>
      </c>
      <c r="AH295" t="s">
        <v>166</v>
      </c>
    </row>
    <row r="296" spans="1:34">
      <c r="A296">
        <v>10012</v>
      </c>
      <c r="B296">
        <v>504477</v>
      </c>
      <c r="C296" t="s">
        <v>183</v>
      </c>
      <c r="D296" t="str">
        <f t="shared" ca="1" si="12"/>
        <v>YIQPGDKAZH</v>
      </c>
      <c r="E296" t="str">
        <f t="shared" ca="1" si="13"/>
        <v>Inuycriivdgws</v>
      </c>
      <c r="F296" t="s">
        <v>150</v>
      </c>
      <c r="G296" t="s">
        <v>167</v>
      </c>
      <c r="H296" t="str">
        <f t="shared" ca="1" si="14"/>
        <v>20/12/1994</v>
      </c>
      <c r="I296" t="s">
        <v>152</v>
      </c>
      <c r="J296" t="s">
        <v>153</v>
      </c>
      <c r="K296" t="s">
        <v>974</v>
      </c>
      <c r="L296" t="s">
        <v>975</v>
      </c>
      <c r="M296" t="s">
        <v>337</v>
      </c>
      <c r="N296">
        <v>95</v>
      </c>
      <c r="O296" t="s">
        <v>157</v>
      </c>
      <c r="P296" t="s">
        <v>158</v>
      </c>
      <c r="Q296" t="s">
        <v>171</v>
      </c>
      <c r="R296" t="s">
        <v>978</v>
      </c>
      <c r="S296" t="s">
        <v>2</v>
      </c>
      <c r="T296" t="s">
        <v>2</v>
      </c>
      <c r="U296" t="s">
        <v>238</v>
      </c>
      <c r="V296" t="s">
        <v>160</v>
      </c>
      <c r="W296" t="s">
        <v>161</v>
      </c>
      <c r="X296" t="s">
        <v>162</v>
      </c>
      <c r="Y296" t="s">
        <v>2</v>
      </c>
      <c r="Z296">
        <v>2011</v>
      </c>
      <c r="AA296" t="s">
        <v>164</v>
      </c>
      <c r="AB296" t="s">
        <v>2</v>
      </c>
      <c r="AC296" t="s">
        <v>2</v>
      </c>
      <c r="AD296" t="s">
        <v>2</v>
      </c>
      <c r="AE296" t="s">
        <v>2</v>
      </c>
      <c r="AF296" t="s">
        <v>2</v>
      </c>
      <c r="AG296" t="s">
        <v>165</v>
      </c>
      <c r="AH296" t="s">
        <v>232</v>
      </c>
    </row>
    <row r="297" spans="1:34">
      <c r="A297">
        <v>10012</v>
      </c>
      <c r="B297">
        <v>504512</v>
      </c>
      <c r="C297" t="s">
        <v>149</v>
      </c>
      <c r="D297" t="str">
        <f t="shared" ca="1" si="12"/>
        <v>FUHJUYUHHH</v>
      </c>
      <c r="E297" t="str">
        <f t="shared" ca="1" si="13"/>
        <v>Jwcuoakpqgdtk</v>
      </c>
      <c r="F297" t="s">
        <v>150</v>
      </c>
      <c r="G297" t="s">
        <v>167</v>
      </c>
      <c r="H297" t="str">
        <f t="shared" ca="1" si="14"/>
        <v>1/6/1996</v>
      </c>
      <c r="I297" t="s">
        <v>152</v>
      </c>
      <c r="J297" t="s">
        <v>153</v>
      </c>
      <c r="K297" t="s">
        <v>974</v>
      </c>
      <c r="L297" t="s">
        <v>975</v>
      </c>
      <c r="M297" t="s">
        <v>337</v>
      </c>
      <c r="N297">
        <v>95</v>
      </c>
      <c r="O297" t="s">
        <v>157</v>
      </c>
      <c r="P297" t="s">
        <v>158</v>
      </c>
      <c r="Q297" t="s">
        <v>171</v>
      </c>
      <c r="R297" t="s">
        <v>977</v>
      </c>
      <c r="S297" t="s">
        <v>2</v>
      </c>
      <c r="T297" t="s">
        <v>2</v>
      </c>
      <c r="U297" t="s">
        <v>238</v>
      </c>
      <c r="V297" t="s">
        <v>160</v>
      </c>
      <c r="W297" t="s">
        <v>161</v>
      </c>
      <c r="X297" t="s">
        <v>162</v>
      </c>
      <c r="Y297" t="s">
        <v>2</v>
      </c>
      <c r="Z297">
        <v>2011</v>
      </c>
      <c r="AA297" t="s">
        <v>164</v>
      </c>
      <c r="AB297" t="s">
        <v>2</v>
      </c>
      <c r="AC297" t="s">
        <v>2</v>
      </c>
      <c r="AD297" t="s">
        <v>2</v>
      </c>
      <c r="AE297" t="s">
        <v>2</v>
      </c>
      <c r="AF297" t="s">
        <v>2</v>
      </c>
      <c r="AG297" t="s">
        <v>165</v>
      </c>
      <c r="AH297" t="s">
        <v>166</v>
      </c>
    </row>
    <row r="298" spans="1:34">
      <c r="A298">
        <v>10012</v>
      </c>
      <c r="B298">
        <v>504546</v>
      </c>
      <c r="C298" t="s">
        <v>149</v>
      </c>
      <c r="D298" t="str">
        <f t="shared" ca="1" si="12"/>
        <v>KMRSTSQWYZ</v>
      </c>
      <c r="E298" t="str">
        <f t="shared" ca="1" si="13"/>
        <v>Laeqzogqhkzwv</v>
      </c>
      <c r="F298" t="s">
        <v>150</v>
      </c>
      <c r="G298" t="s">
        <v>167</v>
      </c>
      <c r="H298" t="str">
        <f t="shared" ca="1" si="14"/>
        <v>24/8/1997</v>
      </c>
      <c r="I298" t="s">
        <v>152</v>
      </c>
      <c r="J298" t="s">
        <v>153</v>
      </c>
      <c r="K298" t="s">
        <v>974</v>
      </c>
      <c r="L298" t="s">
        <v>975</v>
      </c>
      <c r="M298" t="s">
        <v>337</v>
      </c>
      <c r="N298">
        <v>95</v>
      </c>
      <c r="O298" t="s">
        <v>157</v>
      </c>
      <c r="P298" t="s">
        <v>158</v>
      </c>
      <c r="Q298" t="s">
        <v>171</v>
      </c>
      <c r="R298" t="s">
        <v>977</v>
      </c>
      <c r="S298" t="s">
        <v>2</v>
      </c>
      <c r="T298" t="s">
        <v>2</v>
      </c>
      <c r="U298" t="s">
        <v>238</v>
      </c>
      <c r="V298" t="s">
        <v>160</v>
      </c>
      <c r="W298" t="s">
        <v>161</v>
      </c>
      <c r="X298" t="s">
        <v>162</v>
      </c>
      <c r="Y298" t="s">
        <v>2</v>
      </c>
      <c r="Z298">
        <v>2011</v>
      </c>
      <c r="AA298" t="s">
        <v>164</v>
      </c>
      <c r="AB298" t="s">
        <v>2</v>
      </c>
      <c r="AC298" t="s">
        <v>2</v>
      </c>
      <c r="AD298" t="s">
        <v>2</v>
      </c>
      <c r="AE298" t="s">
        <v>2</v>
      </c>
      <c r="AF298" t="s">
        <v>2</v>
      </c>
      <c r="AG298" t="s">
        <v>165</v>
      </c>
      <c r="AH298" t="s">
        <v>166</v>
      </c>
    </row>
    <row r="299" spans="1:34">
      <c r="A299">
        <v>10012</v>
      </c>
      <c r="B299">
        <v>504558</v>
      </c>
      <c r="C299" t="s">
        <v>149</v>
      </c>
      <c r="D299" t="str">
        <f t="shared" ca="1" si="12"/>
        <v>VQIZSOWVVC</v>
      </c>
      <c r="E299" t="str">
        <f t="shared" ca="1" si="13"/>
        <v>Ausclhggeeevq</v>
      </c>
      <c r="F299" t="s">
        <v>150</v>
      </c>
      <c r="G299" t="s">
        <v>167</v>
      </c>
      <c r="H299" t="str">
        <f t="shared" ca="1" si="14"/>
        <v>24/6/1996</v>
      </c>
      <c r="I299" t="s">
        <v>152</v>
      </c>
      <c r="J299" t="s">
        <v>153</v>
      </c>
      <c r="K299" t="s">
        <v>974</v>
      </c>
      <c r="L299" t="s">
        <v>975</v>
      </c>
      <c r="M299" t="s">
        <v>337</v>
      </c>
      <c r="N299">
        <v>95</v>
      </c>
      <c r="O299" t="s">
        <v>157</v>
      </c>
      <c r="P299" t="s">
        <v>158</v>
      </c>
      <c r="Q299" t="s">
        <v>171</v>
      </c>
      <c r="R299" t="s">
        <v>978</v>
      </c>
      <c r="S299" t="s">
        <v>2</v>
      </c>
      <c r="T299" t="s">
        <v>2</v>
      </c>
      <c r="U299" t="s">
        <v>238</v>
      </c>
      <c r="V299" t="s">
        <v>160</v>
      </c>
      <c r="W299" t="s">
        <v>161</v>
      </c>
      <c r="X299" t="s">
        <v>162</v>
      </c>
      <c r="Y299" t="s">
        <v>2</v>
      </c>
      <c r="Z299">
        <v>2011</v>
      </c>
      <c r="AA299" t="s">
        <v>164</v>
      </c>
      <c r="AB299" t="s">
        <v>2</v>
      </c>
      <c r="AC299" t="s">
        <v>2</v>
      </c>
      <c r="AD299" t="s">
        <v>2</v>
      </c>
      <c r="AE299" t="s">
        <v>2</v>
      </c>
      <c r="AF299" t="s">
        <v>2</v>
      </c>
      <c r="AG299" t="s">
        <v>165</v>
      </c>
      <c r="AH299" t="s">
        <v>166</v>
      </c>
    </row>
    <row r="300" spans="1:34">
      <c r="A300">
        <v>10012</v>
      </c>
      <c r="B300">
        <v>504568</v>
      </c>
      <c r="C300" t="s">
        <v>149</v>
      </c>
      <c r="D300" t="str">
        <f t="shared" ca="1" si="12"/>
        <v>PFWPYANPTG</v>
      </c>
      <c r="E300" t="str">
        <f t="shared" ca="1" si="13"/>
        <v>Swomnqkytyizl</v>
      </c>
      <c r="F300" t="s">
        <v>150</v>
      </c>
      <c r="G300" t="s">
        <v>167</v>
      </c>
      <c r="H300" t="str">
        <f t="shared" ca="1" si="14"/>
        <v>2/5/1996</v>
      </c>
      <c r="I300" t="s">
        <v>152</v>
      </c>
      <c r="J300" t="s">
        <v>153</v>
      </c>
      <c r="K300" t="s">
        <v>974</v>
      </c>
      <c r="L300" t="s">
        <v>975</v>
      </c>
      <c r="M300" t="s">
        <v>337</v>
      </c>
      <c r="N300">
        <v>95</v>
      </c>
      <c r="O300" t="s">
        <v>157</v>
      </c>
      <c r="P300" t="s">
        <v>158</v>
      </c>
      <c r="Q300" t="s">
        <v>171</v>
      </c>
      <c r="R300" t="s">
        <v>977</v>
      </c>
      <c r="S300" t="s">
        <v>2</v>
      </c>
      <c r="T300" t="s">
        <v>2</v>
      </c>
      <c r="U300" t="s">
        <v>238</v>
      </c>
      <c r="V300" t="s">
        <v>160</v>
      </c>
      <c r="W300" t="s">
        <v>161</v>
      </c>
      <c r="X300" t="s">
        <v>162</v>
      </c>
      <c r="Y300" t="s">
        <v>2</v>
      </c>
      <c r="Z300">
        <v>2011</v>
      </c>
      <c r="AA300" t="s">
        <v>164</v>
      </c>
      <c r="AB300" t="s">
        <v>2</v>
      </c>
      <c r="AC300" t="s">
        <v>2</v>
      </c>
      <c r="AD300" t="s">
        <v>2</v>
      </c>
      <c r="AE300" t="s">
        <v>2</v>
      </c>
      <c r="AF300" t="s">
        <v>2</v>
      </c>
      <c r="AG300" t="s">
        <v>165</v>
      </c>
      <c r="AH300" t="s">
        <v>166</v>
      </c>
    </row>
    <row r="301" spans="1:34">
      <c r="A301">
        <v>10012</v>
      </c>
      <c r="B301">
        <v>504583</v>
      </c>
      <c r="C301" t="s">
        <v>149</v>
      </c>
      <c r="D301" t="str">
        <f t="shared" ca="1" si="12"/>
        <v>SACIGGPPAQ</v>
      </c>
      <c r="E301" t="str">
        <f t="shared" ca="1" si="13"/>
        <v>Fbtimucyppota</v>
      </c>
      <c r="F301" t="s">
        <v>150</v>
      </c>
      <c r="G301" t="s">
        <v>167</v>
      </c>
      <c r="H301" t="str">
        <f t="shared" ca="1" si="14"/>
        <v>2/7/1997</v>
      </c>
      <c r="I301" t="s">
        <v>152</v>
      </c>
      <c r="J301" t="s">
        <v>153</v>
      </c>
      <c r="K301" t="s">
        <v>974</v>
      </c>
      <c r="L301" t="s">
        <v>975</v>
      </c>
      <c r="M301" t="s">
        <v>337</v>
      </c>
      <c r="N301">
        <v>95</v>
      </c>
      <c r="O301" t="s">
        <v>157</v>
      </c>
      <c r="P301" t="s">
        <v>158</v>
      </c>
      <c r="Q301" t="s">
        <v>171</v>
      </c>
      <c r="R301" t="s">
        <v>980</v>
      </c>
      <c r="S301" t="s">
        <v>2</v>
      </c>
      <c r="T301" t="s">
        <v>2</v>
      </c>
      <c r="U301" t="s">
        <v>173</v>
      </c>
      <c r="V301" t="s">
        <v>160</v>
      </c>
      <c r="W301" t="s">
        <v>161</v>
      </c>
      <c r="X301" t="s">
        <v>162</v>
      </c>
      <c r="Y301" t="s">
        <v>2</v>
      </c>
      <c r="Z301">
        <v>2011</v>
      </c>
      <c r="AA301" t="s">
        <v>164</v>
      </c>
      <c r="AB301" t="s">
        <v>2</v>
      </c>
      <c r="AC301" t="s">
        <v>2</v>
      </c>
      <c r="AD301" t="s">
        <v>2</v>
      </c>
      <c r="AE301" t="s">
        <v>2</v>
      </c>
      <c r="AF301" t="s">
        <v>2</v>
      </c>
      <c r="AG301" t="s">
        <v>213</v>
      </c>
      <c r="AH301" t="s">
        <v>166</v>
      </c>
    </row>
    <row r="302" spans="1:34">
      <c r="A302">
        <v>10012</v>
      </c>
      <c r="B302">
        <v>505722</v>
      </c>
      <c r="C302" t="s">
        <v>183</v>
      </c>
      <c r="D302" t="str">
        <f t="shared" ca="1" si="12"/>
        <v>JBSYJMAHBV</v>
      </c>
      <c r="E302" t="str">
        <f t="shared" ca="1" si="13"/>
        <v>Hrsvilynxpgxj</v>
      </c>
      <c r="F302" t="s">
        <v>150</v>
      </c>
      <c r="G302" t="s">
        <v>167</v>
      </c>
      <c r="H302" t="str">
        <f t="shared" ca="1" si="14"/>
        <v>8/7/1997</v>
      </c>
      <c r="I302" t="s">
        <v>152</v>
      </c>
      <c r="J302" t="s">
        <v>153</v>
      </c>
      <c r="K302" t="s">
        <v>981</v>
      </c>
      <c r="L302" t="s">
        <v>982</v>
      </c>
      <c r="M302" t="s">
        <v>983</v>
      </c>
      <c r="N302">
        <v>92</v>
      </c>
      <c r="O302" t="s">
        <v>157</v>
      </c>
      <c r="P302" t="s">
        <v>158</v>
      </c>
      <c r="Q302" t="s">
        <v>246</v>
      </c>
      <c r="R302" t="s">
        <v>297</v>
      </c>
      <c r="S302" t="s">
        <v>2</v>
      </c>
      <c r="T302" t="s">
        <v>2</v>
      </c>
      <c r="U302" t="s">
        <v>253</v>
      </c>
      <c r="V302" t="s">
        <v>160</v>
      </c>
      <c r="W302" t="s">
        <v>161</v>
      </c>
      <c r="X302" t="s">
        <v>2</v>
      </c>
      <c r="Y302" t="s">
        <v>2</v>
      </c>
      <c r="Z302">
        <v>2010</v>
      </c>
      <c r="AA302" t="s">
        <v>164</v>
      </c>
      <c r="AB302" t="s">
        <v>2</v>
      </c>
      <c r="AC302" t="s">
        <v>2</v>
      </c>
      <c r="AD302" t="s">
        <v>2</v>
      </c>
      <c r="AE302" t="s">
        <v>2</v>
      </c>
      <c r="AF302" t="s">
        <v>2</v>
      </c>
      <c r="AG302" t="s">
        <v>213</v>
      </c>
      <c r="AH302" t="s">
        <v>190</v>
      </c>
    </row>
    <row r="303" spans="1:34">
      <c r="A303">
        <v>10012</v>
      </c>
      <c r="B303">
        <v>508561</v>
      </c>
      <c r="C303" t="s">
        <v>149</v>
      </c>
      <c r="D303" t="str">
        <f t="shared" ca="1" si="12"/>
        <v>KHSZFRTNUN</v>
      </c>
      <c r="E303" t="str">
        <f t="shared" ca="1" si="13"/>
        <v>Fhswmvxddoqkl</v>
      </c>
      <c r="F303" t="s">
        <v>150</v>
      </c>
      <c r="G303" t="s">
        <v>167</v>
      </c>
      <c r="H303" t="str">
        <f t="shared" ca="1" si="14"/>
        <v>15/4/1997</v>
      </c>
      <c r="I303" t="s">
        <v>152</v>
      </c>
      <c r="J303" t="s">
        <v>153</v>
      </c>
      <c r="K303" t="s">
        <v>985</v>
      </c>
      <c r="L303" t="s">
        <v>986</v>
      </c>
      <c r="M303" t="s">
        <v>987</v>
      </c>
      <c r="N303">
        <v>92</v>
      </c>
      <c r="O303" t="s">
        <v>157</v>
      </c>
      <c r="P303" t="s">
        <v>158</v>
      </c>
      <c r="Q303" t="s">
        <v>179</v>
      </c>
      <c r="R303" t="s">
        <v>2039</v>
      </c>
      <c r="S303" t="s">
        <v>2</v>
      </c>
      <c r="T303" t="s">
        <v>2</v>
      </c>
      <c r="U303" t="s">
        <v>296</v>
      </c>
      <c r="V303" t="s">
        <v>160</v>
      </c>
      <c r="W303" t="s">
        <v>161</v>
      </c>
      <c r="X303" t="s">
        <v>2</v>
      </c>
      <c r="Y303" t="s">
        <v>2</v>
      </c>
      <c r="Z303">
        <v>2011</v>
      </c>
      <c r="AA303" t="s">
        <v>164</v>
      </c>
      <c r="AB303" t="s">
        <v>2</v>
      </c>
      <c r="AC303" t="s">
        <v>2</v>
      </c>
      <c r="AD303" t="s">
        <v>2</v>
      </c>
      <c r="AE303" t="s">
        <v>2</v>
      </c>
      <c r="AF303" t="s">
        <v>2</v>
      </c>
      <c r="AG303" t="s">
        <v>165</v>
      </c>
      <c r="AH303" t="s">
        <v>166</v>
      </c>
    </row>
    <row r="304" spans="1:34">
      <c r="A304">
        <v>10012</v>
      </c>
      <c r="B304">
        <v>508838</v>
      </c>
      <c r="C304" t="s">
        <v>149</v>
      </c>
      <c r="D304" t="str">
        <f t="shared" ca="1" si="12"/>
        <v>JHFWGUTLQH</v>
      </c>
      <c r="E304" t="str">
        <f t="shared" ca="1" si="13"/>
        <v>Ldpwwjabirqwf</v>
      </c>
      <c r="F304" t="s">
        <v>150</v>
      </c>
      <c r="G304" t="s">
        <v>167</v>
      </c>
      <c r="H304" t="str">
        <f t="shared" ca="1" si="14"/>
        <v>27/1/1995</v>
      </c>
      <c r="I304" t="s">
        <v>152</v>
      </c>
      <c r="J304" t="s">
        <v>153</v>
      </c>
      <c r="K304" t="s">
        <v>990</v>
      </c>
      <c r="L304" t="s">
        <v>619</v>
      </c>
      <c r="M304" t="s">
        <v>991</v>
      </c>
      <c r="N304">
        <v>77</v>
      </c>
      <c r="O304" t="s">
        <v>157</v>
      </c>
      <c r="P304" t="s">
        <v>158</v>
      </c>
      <c r="Q304" t="s">
        <v>179</v>
      </c>
      <c r="R304" t="s">
        <v>992</v>
      </c>
      <c r="S304" t="s">
        <v>2</v>
      </c>
      <c r="T304" t="s">
        <v>2</v>
      </c>
      <c r="U304" t="s">
        <v>181</v>
      </c>
      <c r="V304" t="s">
        <v>160</v>
      </c>
      <c r="W304" t="s">
        <v>161</v>
      </c>
      <c r="X304" t="s">
        <v>2</v>
      </c>
      <c r="Y304" t="s">
        <v>2</v>
      </c>
      <c r="Z304">
        <v>2011</v>
      </c>
      <c r="AA304" t="s">
        <v>164</v>
      </c>
      <c r="AB304" t="s">
        <v>2</v>
      </c>
      <c r="AC304" t="s">
        <v>2</v>
      </c>
      <c r="AD304" t="s">
        <v>2</v>
      </c>
      <c r="AE304" t="s">
        <v>2</v>
      </c>
      <c r="AF304" t="s">
        <v>2</v>
      </c>
      <c r="AG304" t="s">
        <v>2</v>
      </c>
      <c r="AH304" t="s">
        <v>166</v>
      </c>
    </row>
    <row r="305" spans="1:34">
      <c r="A305">
        <v>10012</v>
      </c>
      <c r="B305">
        <v>510222</v>
      </c>
      <c r="C305" t="s">
        <v>149</v>
      </c>
      <c r="D305" t="str">
        <f t="shared" ca="1" si="12"/>
        <v>MSJHBLPIMD</v>
      </c>
      <c r="E305" t="str">
        <f t="shared" ca="1" si="13"/>
        <v>Akhhovqvasdga</v>
      </c>
      <c r="F305" t="s">
        <v>150</v>
      </c>
      <c r="G305" t="s">
        <v>167</v>
      </c>
      <c r="H305" t="str">
        <f t="shared" ca="1" si="14"/>
        <v>25/4/1996</v>
      </c>
      <c r="I305" t="s">
        <v>152</v>
      </c>
      <c r="J305" t="s">
        <v>153</v>
      </c>
      <c r="K305" t="s">
        <v>998</v>
      </c>
      <c r="L305" t="s">
        <v>999</v>
      </c>
      <c r="M305" t="s">
        <v>888</v>
      </c>
      <c r="N305">
        <v>95</v>
      </c>
      <c r="O305" t="s">
        <v>157</v>
      </c>
      <c r="P305" t="s">
        <v>158</v>
      </c>
      <c r="Q305" t="s">
        <v>179</v>
      </c>
      <c r="R305" t="s">
        <v>1000</v>
      </c>
      <c r="S305" t="s">
        <v>2</v>
      </c>
      <c r="T305" t="s">
        <v>2</v>
      </c>
      <c r="U305" t="s">
        <v>334</v>
      </c>
      <c r="V305" t="s">
        <v>160</v>
      </c>
      <c r="W305" t="s">
        <v>161</v>
      </c>
      <c r="X305" t="s">
        <v>2</v>
      </c>
      <c r="Y305" t="s">
        <v>2</v>
      </c>
      <c r="Z305">
        <v>2011</v>
      </c>
      <c r="AA305" t="s">
        <v>164</v>
      </c>
      <c r="AB305" t="s">
        <v>2</v>
      </c>
      <c r="AC305" t="s">
        <v>2</v>
      </c>
      <c r="AD305" t="s">
        <v>2</v>
      </c>
      <c r="AE305" t="s">
        <v>2</v>
      </c>
      <c r="AF305" t="s">
        <v>2</v>
      </c>
      <c r="AG305" t="s">
        <v>165</v>
      </c>
      <c r="AH305" t="s">
        <v>175</v>
      </c>
    </row>
    <row r="306" spans="1:34">
      <c r="A306">
        <v>10012</v>
      </c>
      <c r="B306">
        <v>510259</v>
      </c>
      <c r="C306" t="s">
        <v>149</v>
      </c>
      <c r="D306" t="str">
        <f t="shared" ca="1" si="12"/>
        <v>ZTOTNEMJWC</v>
      </c>
      <c r="E306" t="str">
        <f t="shared" ca="1" si="13"/>
        <v>Oesdwjlzbwlie</v>
      </c>
      <c r="F306" t="s">
        <v>150</v>
      </c>
      <c r="G306" t="s">
        <v>167</v>
      </c>
      <c r="H306" t="str">
        <f t="shared" ca="1" si="14"/>
        <v>18/7/1997</v>
      </c>
      <c r="I306" t="s">
        <v>152</v>
      </c>
      <c r="J306" t="s">
        <v>153</v>
      </c>
      <c r="K306" t="s">
        <v>998</v>
      </c>
      <c r="L306" t="s">
        <v>999</v>
      </c>
      <c r="M306" t="s">
        <v>888</v>
      </c>
      <c r="N306">
        <v>95</v>
      </c>
      <c r="O306" t="s">
        <v>157</v>
      </c>
      <c r="P306" t="s">
        <v>158</v>
      </c>
      <c r="Q306" t="s">
        <v>194</v>
      </c>
      <c r="R306" t="s">
        <v>195</v>
      </c>
      <c r="S306" t="s">
        <v>2</v>
      </c>
      <c r="T306" t="s">
        <v>196</v>
      </c>
      <c r="U306" t="s">
        <v>200</v>
      </c>
      <c r="V306" t="s">
        <v>160</v>
      </c>
      <c r="W306" t="s">
        <v>161</v>
      </c>
      <c r="X306" t="s">
        <v>2</v>
      </c>
      <c r="Y306" t="s">
        <v>2</v>
      </c>
      <c r="Z306">
        <v>2010</v>
      </c>
      <c r="AA306" t="s">
        <v>164</v>
      </c>
      <c r="AB306" t="s">
        <v>2</v>
      </c>
      <c r="AC306" t="s">
        <v>2</v>
      </c>
      <c r="AD306" t="s">
        <v>2</v>
      </c>
      <c r="AE306" t="s">
        <v>2</v>
      </c>
      <c r="AF306" t="s">
        <v>2</v>
      </c>
      <c r="AG306" t="s">
        <v>174</v>
      </c>
      <c r="AH306" t="s">
        <v>190</v>
      </c>
    </row>
    <row r="307" spans="1:34">
      <c r="A307">
        <v>10012</v>
      </c>
      <c r="B307">
        <v>510368</v>
      </c>
      <c r="C307" t="s">
        <v>183</v>
      </c>
      <c r="D307" t="str">
        <f t="shared" ca="1" si="12"/>
        <v>BPXVQNCWNF</v>
      </c>
      <c r="E307" t="str">
        <f t="shared" ca="1" si="13"/>
        <v>Wptqhmkecgjsx</v>
      </c>
      <c r="F307" t="s">
        <v>150</v>
      </c>
      <c r="G307" t="s">
        <v>151</v>
      </c>
      <c r="H307" t="str">
        <f t="shared" ca="1" si="14"/>
        <v>26/9/1997</v>
      </c>
      <c r="I307" t="s">
        <v>152</v>
      </c>
      <c r="J307" t="s">
        <v>153</v>
      </c>
      <c r="K307" t="s">
        <v>998</v>
      </c>
      <c r="L307" t="s">
        <v>999</v>
      </c>
      <c r="M307" t="s">
        <v>888</v>
      </c>
      <c r="N307">
        <v>95</v>
      </c>
      <c r="O307" t="s">
        <v>157</v>
      </c>
      <c r="P307" t="s">
        <v>158</v>
      </c>
      <c r="Q307" t="s">
        <v>246</v>
      </c>
      <c r="R307" t="s">
        <v>297</v>
      </c>
      <c r="S307" t="s">
        <v>133</v>
      </c>
      <c r="T307" t="s">
        <v>2</v>
      </c>
      <c r="U307" t="s">
        <v>253</v>
      </c>
      <c r="V307" t="s">
        <v>160</v>
      </c>
      <c r="W307" t="s">
        <v>161</v>
      </c>
      <c r="X307" t="s">
        <v>2</v>
      </c>
      <c r="Y307" t="s">
        <v>2</v>
      </c>
      <c r="Z307">
        <v>2011</v>
      </c>
      <c r="AA307" t="s">
        <v>164</v>
      </c>
      <c r="AB307" t="s">
        <v>2</v>
      </c>
      <c r="AC307" t="s">
        <v>2</v>
      </c>
      <c r="AD307" t="s">
        <v>2</v>
      </c>
      <c r="AE307" t="s">
        <v>2</v>
      </c>
      <c r="AF307" t="s">
        <v>2</v>
      </c>
      <c r="AG307" t="s">
        <v>174</v>
      </c>
      <c r="AH307" t="s">
        <v>166</v>
      </c>
    </row>
    <row r="308" spans="1:34">
      <c r="A308">
        <v>10012</v>
      </c>
      <c r="B308">
        <v>510592</v>
      </c>
      <c r="C308" t="s">
        <v>183</v>
      </c>
      <c r="D308" t="str">
        <f t="shared" ca="1" si="12"/>
        <v>QDQZJFPFQV</v>
      </c>
      <c r="E308" t="str">
        <f t="shared" ca="1" si="13"/>
        <v>Adzkojizjdffr</v>
      </c>
      <c r="F308" t="s">
        <v>150</v>
      </c>
      <c r="G308" t="s">
        <v>167</v>
      </c>
      <c r="H308" t="str">
        <f t="shared" ca="1" si="14"/>
        <v>21/3/1995</v>
      </c>
      <c r="I308" t="s">
        <v>152</v>
      </c>
      <c r="J308" t="s">
        <v>153</v>
      </c>
      <c r="K308" t="s">
        <v>1001</v>
      </c>
      <c r="L308" t="s">
        <v>431</v>
      </c>
      <c r="M308" t="s">
        <v>1002</v>
      </c>
      <c r="N308">
        <v>77</v>
      </c>
      <c r="O308" t="s">
        <v>157</v>
      </c>
      <c r="P308" t="s">
        <v>158</v>
      </c>
      <c r="Q308" t="s">
        <v>194</v>
      </c>
      <c r="R308" t="s">
        <v>195</v>
      </c>
      <c r="S308" t="s">
        <v>2</v>
      </c>
      <c r="T308" t="s">
        <v>199</v>
      </c>
      <c r="U308" t="s">
        <v>201</v>
      </c>
      <c r="V308" t="s">
        <v>160</v>
      </c>
      <c r="W308" t="s">
        <v>161</v>
      </c>
      <c r="X308" t="s">
        <v>2</v>
      </c>
      <c r="Y308" t="s">
        <v>2</v>
      </c>
      <c r="Z308">
        <v>2010</v>
      </c>
      <c r="AA308" t="s">
        <v>164</v>
      </c>
      <c r="AB308" t="s">
        <v>2</v>
      </c>
      <c r="AC308" t="s">
        <v>2</v>
      </c>
      <c r="AD308" t="s">
        <v>2</v>
      </c>
      <c r="AE308" t="s">
        <v>2</v>
      </c>
      <c r="AF308" t="s">
        <v>2</v>
      </c>
      <c r="AG308" t="s">
        <v>213</v>
      </c>
      <c r="AH308" t="s">
        <v>166</v>
      </c>
    </row>
    <row r="309" spans="1:34">
      <c r="A309">
        <v>10012</v>
      </c>
      <c r="B309">
        <v>510736</v>
      </c>
      <c r="C309" t="s">
        <v>149</v>
      </c>
      <c r="D309" t="str">
        <f t="shared" ca="1" si="12"/>
        <v>BNFXZYAPHX</v>
      </c>
      <c r="E309" t="str">
        <f t="shared" ca="1" si="13"/>
        <v>Nykozdlljzqnd</v>
      </c>
      <c r="F309" t="s">
        <v>150</v>
      </c>
      <c r="G309" t="s">
        <v>167</v>
      </c>
      <c r="H309" t="str">
        <f t="shared" ca="1" si="14"/>
        <v>26/7/1994</v>
      </c>
      <c r="I309" t="s">
        <v>152</v>
      </c>
      <c r="J309" t="s">
        <v>153</v>
      </c>
      <c r="K309" t="s">
        <v>1001</v>
      </c>
      <c r="L309" t="s">
        <v>431</v>
      </c>
      <c r="M309" t="s">
        <v>1002</v>
      </c>
      <c r="N309">
        <v>77</v>
      </c>
      <c r="O309" t="s">
        <v>157</v>
      </c>
      <c r="P309" t="s">
        <v>158</v>
      </c>
      <c r="Q309" t="s">
        <v>194</v>
      </c>
      <c r="R309" t="s">
        <v>195</v>
      </c>
      <c r="S309" t="s">
        <v>2</v>
      </c>
      <c r="T309" t="s">
        <v>199</v>
      </c>
      <c r="U309" t="s">
        <v>200</v>
      </c>
      <c r="V309" t="s">
        <v>160</v>
      </c>
      <c r="W309" t="s">
        <v>161</v>
      </c>
      <c r="X309" t="s">
        <v>212</v>
      </c>
      <c r="Y309" t="s">
        <v>200</v>
      </c>
      <c r="Z309">
        <v>2011</v>
      </c>
      <c r="AA309" t="s">
        <v>164</v>
      </c>
      <c r="AB309" t="s">
        <v>2</v>
      </c>
      <c r="AC309" t="s">
        <v>2</v>
      </c>
      <c r="AD309" t="s">
        <v>2</v>
      </c>
      <c r="AE309" t="s">
        <v>2</v>
      </c>
      <c r="AF309" t="s">
        <v>2</v>
      </c>
      <c r="AG309" t="s">
        <v>213</v>
      </c>
      <c r="AH309" t="s">
        <v>166</v>
      </c>
    </row>
    <row r="310" spans="1:34">
      <c r="A310">
        <v>10012</v>
      </c>
      <c r="B310">
        <v>511760</v>
      </c>
      <c r="C310" t="s">
        <v>149</v>
      </c>
      <c r="D310" t="str">
        <f t="shared" ca="1" si="12"/>
        <v>SVGKANZOHI</v>
      </c>
      <c r="E310" t="str">
        <f t="shared" ca="1" si="13"/>
        <v>Gzydotgucyere</v>
      </c>
      <c r="F310" t="s">
        <v>150</v>
      </c>
      <c r="G310" t="s">
        <v>167</v>
      </c>
      <c r="H310" t="str">
        <f t="shared" ca="1" si="14"/>
        <v>4/12/1994</v>
      </c>
      <c r="I310" t="s">
        <v>152</v>
      </c>
      <c r="J310" t="s">
        <v>153</v>
      </c>
      <c r="K310" t="s">
        <v>1007</v>
      </c>
      <c r="L310" t="s">
        <v>1008</v>
      </c>
      <c r="M310" t="s">
        <v>1009</v>
      </c>
      <c r="N310">
        <v>93</v>
      </c>
      <c r="O310" t="s">
        <v>157</v>
      </c>
      <c r="P310" t="s">
        <v>158</v>
      </c>
      <c r="Q310" t="s">
        <v>179</v>
      </c>
      <c r="R310" t="s">
        <v>333</v>
      </c>
      <c r="S310" t="s">
        <v>2</v>
      </c>
      <c r="T310" t="s">
        <v>2</v>
      </c>
      <c r="U310" t="s">
        <v>181</v>
      </c>
      <c r="V310" t="s">
        <v>160</v>
      </c>
      <c r="W310" t="s">
        <v>161</v>
      </c>
      <c r="X310" t="s">
        <v>2</v>
      </c>
      <c r="Y310" t="s">
        <v>2</v>
      </c>
      <c r="Z310">
        <v>2010</v>
      </c>
      <c r="AA310" t="s">
        <v>164</v>
      </c>
      <c r="AB310" t="s">
        <v>2</v>
      </c>
      <c r="AC310" t="s">
        <v>2</v>
      </c>
      <c r="AD310" t="s">
        <v>2</v>
      </c>
      <c r="AE310" t="s">
        <v>2</v>
      </c>
      <c r="AF310" t="s">
        <v>2</v>
      </c>
      <c r="AG310" t="s">
        <v>165</v>
      </c>
      <c r="AH310" t="s">
        <v>166</v>
      </c>
    </row>
    <row r="311" spans="1:34">
      <c r="A311">
        <v>10012</v>
      </c>
      <c r="B311">
        <v>512152</v>
      </c>
      <c r="C311" t="s">
        <v>149</v>
      </c>
      <c r="D311" t="str">
        <f t="shared" ca="1" si="12"/>
        <v>HFVHWNOKGR</v>
      </c>
      <c r="E311" t="str">
        <f t="shared" ca="1" si="13"/>
        <v>Cfngavvswdmks</v>
      </c>
      <c r="F311" t="s">
        <v>150</v>
      </c>
      <c r="G311" t="s">
        <v>167</v>
      </c>
      <c r="H311" t="str">
        <f t="shared" ca="1" si="14"/>
        <v>28/7/1996</v>
      </c>
      <c r="I311" t="s">
        <v>152</v>
      </c>
      <c r="J311" t="s">
        <v>153</v>
      </c>
      <c r="K311" t="s">
        <v>1010</v>
      </c>
      <c r="L311" t="s">
        <v>1011</v>
      </c>
      <c r="M311" t="s">
        <v>1012</v>
      </c>
      <c r="N311">
        <v>94</v>
      </c>
      <c r="O311" t="s">
        <v>157</v>
      </c>
      <c r="P311" t="s">
        <v>158</v>
      </c>
      <c r="Q311" t="s">
        <v>171</v>
      </c>
      <c r="R311" t="s">
        <v>172</v>
      </c>
      <c r="S311" t="s">
        <v>2</v>
      </c>
      <c r="T311" t="s">
        <v>2</v>
      </c>
      <c r="U311" t="s">
        <v>251</v>
      </c>
      <c r="V311" t="s">
        <v>160</v>
      </c>
      <c r="W311" t="s">
        <v>161</v>
      </c>
      <c r="X311" t="s">
        <v>162</v>
      </c>
      <c r="Y311" t="s">
        <v>2</v>
      </c>
      <c r="Z311">
        <v>2011</v>
      </c>
      <c r="AA311" t="s">
        <v>164</v>
      </c>
      <c r="AB311" t="s">
        <v>2</v>
      </c>
      <c r="AC311" t="s">
        <v>2</v>
      </c>
      <c r="AD311" t="s">
        <v>2</v>
      </c>
      <c r="AE311" t="s">
        <v>2</v>
      </c>
      <c r="AF311" t="s">
        <v>2</v>
      </c>
      <c r="AG311" t="s">
        <v>165</v>
      </c>
      <c r="AH311" t="s">
        <v>175</v>
      </c>
    </row>
    <row r="312" spans="1:34">
      <c r="A312">
        <v>10012</v>
      </c>
      <c r="B312">
        <v>512804</v>
      </c>
      <c r="C312" t="s">
        <v>149</v>
      </c>
      <c r="D312" t="str">
        <f t="shared" ca="1" si="12"/>
        <v>NMXDMNOQUQ</v>
      </c>
      <c r="E312" t="str">
        <f t="shared" ca="1" si="13"/>
        <v>Ettopkpvempvv</v>
      </c>
      <c r="F312" t="s">
        <v>150</v>
      </c>
      <c r="G312" t="s">
        <v>167</v>
      </c>
      <c r="H312" t="str">
        <f t="shared" ca="1" si="14"/>
        <v>11/10/1995</v>
      </c>
      <c r="I312" t="s">
        <v>152</v>
      </c>
      <c r="J312" t="s">
        <v>153</v>
      </c>
      <c r="K312" t="s">
        <v>1013</v>
      </c>
      <c r="L312" t="s">
        <v>822</v>
      </c>
      <c r="M312" t="s">
        <v>1014</v>
      </c>
      <c r="N312">
        <v>78</v>
      </c>
      <c r="O312" t="s">
        <v>157</v>
      </c>
      <c r="P312" t="s">
        <v>158</v>
      </c>
      <c r="Q312" t="s">
        <v>171</v>
      </c>
      <c r="R312" t="s">
        <v>1016</v>
      </c>
      <c r="S312" t="s">
        <v>2</v>
      </c>
      <c r="T312" t="s">
        <v>2</v>
      </c>
      <c r="U312" t="s">
        <v>173</v>
      </c>
      <c r="V312" t="s">
        <v>160</v>
      </c>
      <c r="W312" t="s">
        <v>182</v>
      </c>
      <c r="X312" t="s">
        <v>162</v>
      </c>
      <c r="Y312" t="s">
        <v>2</v>
      </c>
      <c r="Z312">
        <v>2010</v>
      </c>
      <c r="AA312" t="s">
        <v>164</v>
      </c>
      <c r="AB312" t="s">
        <v>2</v>
      </c>
      <c r="AC312" t="s">
        <v>2</v>
      </c>
      <c r="AD312" t="s">
        <v>2</v>
      </c>
      <c r="AE312" t="s">
        <v>2</v>
      </c>
      <c r="AF312" t="s">
        <v>2</v>
      </c>
      <c r="AG312" t="s">
        <v>174</v>
      </c>
      <c r="AH312" t="s">
        <v>166</v>
      </c>
    </row>
    <row r="313" spans="1:34">
      <c r="A313">
        <v>10012</v>
      </c>
      <c r="B313">
        <v>512889</v>
      </c>
      <c r="C313" t="s">
        <v>149</v>
      </c>
      <c r="D313" t="str">
        <f t="shared" ca="1" si="12"/>
        <v>TPMZGZWIJR</v>
      </c>
      <c r="E313" t="str">
        <f t="shared" ca="1" si="13"/>
        <v>Ycdhmxukscccl</v>
      </c>
      <c r="F313" t="s">
        <v>150</v>
      </c>
      <c r="G313" t="s">
        <v>167</v>
      </c>
      <c r="H313" t="str">
        <f t="shared" ca="1" si="14"/>
        <v>10/3/1994</v>
      </c>
      <c r="I313" t="s">
        <v>152</v>
      </c>
      <c r="J313" t="s">
        <v>153</v>
      </c>
      <c r="K313" t="s">
        <v>1013</v>
      </c>
      <c r="L313" t="s">
        <v>822</v>
      </c>
      <c r="M313" t="s">
        <v>1014</v>
      </c>
      <c r="N313">
        <v>78</v>
      </c>
      <c r="O313" t="s">
        <v>157</v>
      </c>
      <c r="P313" t="s">
        <v>158</v>
      </c>
      <c r="Q313" t="s">
        <v>171</v>
      </c>
      <c r="R313" t="s">
        <v>1015</v>
      </c>
      <c r="S313" t="s">
        <v>2</v>
      </c>
      <c r="T313" t="s">
        <v>2</v>
      </c>
      <c r="U313" t="s">
        <v>251</v>
      </c>
      <c r="V313" t="s">
        <v>160</v>
      </c>
      <c r="W313" t="s">
        <v>2</v>
      </c>
      <c r="X313" t="s">
        <v>2</v>
      </c>
      <c r="Y313" t="s">
        <v>2</v>
      </c>
      <c r="Z313">
        <v>2011</v>
      </c>
      <c r="AA313" t="s">
        <v>164</v>
      </c>
      <c r="AB313" t="s">
        <v>2</v>
      </c>
      <c r="AC313" t="s">
        <v>2</v>
      </c>
      <c r="AD313" t="s">
        <v>2</v>
      </c>
      <c r="AE313" t="s">
        <v>2</v>
      </c>
      <c r="AF313" t="s">
        <v>2</v>
      </c>
      <c r="AG313" t="s">
        <v>174</v>
      </c>
      <c r="AH313" t="s">
        <v>166</v>
      </c>
    </row>
    <row r="314" spans="1:34">
      <c r="A314">
        <v>10012</v>
      </c>
      <c r="B314">
        <v>512897</v>
      </c>
      <c r="C314" t="s">
        <v>183</v>
      </c>
      <c r="D314" t="str">
        <f t="shared" ca="1" si="12"/>
        <v>SPJZMEDPNL</v>
      </c>
      <c r="E314" t="str">
        <f t="shared" ca="1" si="13"/>
        <v>Fgguwpupzihzt</v>
      </c>
      <c r="F314" t="s">
        <v>150</v>
      </c>
      <c r="G314" t="s">
        <v>167</v>
      </c>
      <c r="H314" t="str">
        <f t="shared" ca="1" si="14"/>
        <v>6/1/1994</v>
      </c>
      <c r="I314" t="s">
        <v>152</v>
      </c>
      <c r="J314" t="s">
        <v>153</v>
      </c>
      <c r="K314" t="s">
        <v>1013</v>
      </c>
      <c r="L314" t="s">
        <v>822</v>
      </c>
      <c r="M314" t="s">
        <v>1014</v>
      </c>
      <c r="N314">
        <v>78</v>
      </c>
      <c r="O314" t="s">
        <v>157</v>
      </c>
      <c r="P314" t="s">
        <v>158</v>
      </c>
      <c r="Q314" t="s">
        <v>171</v>
      </c>
      <c r="R314" t="s">
        <v>1016</v>
      </c>
      <c r="S314" t="s">
        <v>2</v>
      </c>
      <c r="T314" t="s">
        <v>2</v>
      </c>
      <c r="U314" t="s">
        <v>173</v>
      </c>
      <c r="V314" t="s">
        <v>160</v>
      </c>
      <c r="W314" t="s">
        <v>161</v>
      </c>
      <c r="X314" t="s">
        <v>162</v>
      </c>
      <c r="Y314" t="s">
        <v>2</v>
      </c>
      <c r="Z314">
        <v>2011</v>
      </c>
      <c r="AA314" t="s">
        <v>164</v>
      </c>
      <c r="AB314" t="s">
        <v>2</v>
      </c>
      <c r="AC314" t="s">
        <v>2</v>
      </c>
      <c r="AD314" t="s">
        <v>2</v>
      </c>
      <c r="AE314" t="s">
        <v>2</v>
      </c>
      <c r="AF314" t="s">
        <v>2</v>
      </c>
      <c r="AG314" t="s">
        <v>174</v>
      </c>
      <c r="AH314" t="s">
        <v>166</v>
      </c>
    </row>
    <row r="315" spans="1:34">
      <c r="A315">
        <v>10012</v>
      </c>
      <c r="B315">
        <v>521948</v>
      </c>
      <c r="C315" t="s">
        <v>149</v>
      </c>
      <c r="D315" t="str">
        <f t="shared" ca="1" si="12"/>
        <v>XWDLQTDPYN</v>
      </c>
      <c r="E315" t="str">
        <f t="shared" ca="1" si="13"/>
        <v>Ueuifpzkvocvv</v>
      </c>
      <c r="F315" t="s">
        <v>150</v>
      </c>
      <c r="G315" t="s">
        <v>167</v>
      </c>
      <c r="H315" t="str">
        <f t="shared" ca="1" si="14"/>
        <v>28/10/1996</v>
      </c>
      <c r="I315" t="s">
        <v>152</v>
      </c>
      <c r="J315" t="s">
        <v>153</v>
      </c>
      <c r="K315" t="s">
        <v>1044</v>
      </c>
      <c r="L315" t="s">
        <v>1045</v>
      </c>
      <c r="M315" t="s">
        <v>315</v>
      </c>
      <c r="N315">
        <v>94</v>
      </c>
      <c r="O315" t="s">
        <v>157</v>
      </c>
      <c r="P315" t="s">
        <v>158</v>
      </c>
      <c r="Q315" t="s">
        <v>194</v>
      </c>
      <c r="R315" t="s">
        <v>198</v>
      </c>
      <c r="S315" t="s">
        <v>2</v>
      </c>
      <c r="T315" t="s">
        <v>196</v>
      </c>
      <c r="U315" t="s">
        <v>197</v>
      </c>
      <c r="V315" t="s">
        <v>160</v>
      </c>
      <c r="W315" t="s">
        <v>182</v>
      </c>
      <c r="X315" t="s">
        <v>2</v>
      </c>
      <c r="Y315" t="s">
        <v>2</v>
      </c>
      <c r="Z315">
        <v>2010</v>
      </c>
      <c r="AA315" t="s">
        <v>164</v>
      </c>
      <c r="AB315" t="s">
        <v>2</v>
      </c>
      <c r="AC315" t="s">
        <v>2</v>
      </c>
      <c r="AD315" t="s">
        <v>2</v>
      </c>
      <c r="AE315" t="s">
        <v>2</v>
      </c>
      <c r="AF315" t="s">
        <v>2</v>
      </c>
      <c r="AG315" t="s">
        <v>174</v>
      </c>
      <c r="AH315" t="s">
        <v>190</v>
      </c>
    </row>
    <row r="316" spans="1:34">
      <c r="A316">
        <v>10012</v>
      </c>
      <c r="B316">
        <v>522200</v>
      </c>
      <c r="C316" t="s">
        <v>183</v>
      </c>
      <c r="D316" t="str">
        <f t="shared" ca="1" si="12"/>
        <v>KFLPDUGYXS</v>
      </c>
      <c r="E316" t="str">
        <f t="shared" ca="1" si="13"/>
        <v>Gheowpvxltgnm</v>
      </c>
      <c r="F316" t="s">
        <v>150</v>
      </c>
      <c r="G316" t="s">
        <v>167</v>
      </c>
      <c r="H316" t="str">
        <f t="shared" ca="1" si="14"/>
        <v>6/1/1997</v>
      </c>
      <c r="I316" t="s">
        <v>152</v>
      </c>
      <c r="J316" t="s">
        <v>153</v>
      </c>
      <c r="K316" t="s">
        <v>1044</v>
      </c>
      <c r="L316" t="s">
        <v>1045</v>
      </c>
      <c r="M316" t="s">
        <v>315</v>
      </c>
      <c r="N316">
        <v>94</v>
      </c>
      <c r="O316" t="s">
        <v>157</v>
      </c>
      <c r="P316" t="s">
        <v>158</v>
      </c>
      <c r="Q316" t="s">
        <v>194</v>
      </c>
      <c r="R316" t="s">
        <v>195</v>
      </c>
      <c r="S316" t="s">
        <v>2</v>
      </c>
      <c r="T316" t="s">
        <v>196</v>
      </c>
      <c r="U316" t="s">
        <v>224</v>
      </c>
      <c r="V316" t="s">
        <v>160</v>
      </c>
      <c r="W316" t="s">
        <v>161</v>
      </c>
      <c r="X316" t="s">
        <v>249</v>
      </c>
      <c r="Y316" t="s">
        <v>2</v>
      </c>
      <c r="Z316">
        <v>2011</v>
      </c>
      <c r="AA316" t="s">
        <v>164</v>
      </c>
      <c r="AB316" t="s">
        <v>2</v>
      </c>
      <c r="AC316" t="s">
        <v>2</v>
      </c>
      <c r="AD316" t="s">
        <v>2</v>
      </c>
      <c r="AE316" t="s">
        <v>2</v>
      </c>
      <c r="AF316" t="s">
        <v>2</v>
      </c>
      <c r="AG316" t="s">
        <v>213</v>
      </c>
      <c r="AH316" t="s">
        <v>175</v>
      </c>
    </row>
    <row r="317" spans="1:34">
      <c r="A317">
        <v>10012</v>
      </c>
      <c r="B317">
        <v>524266</v>
      </c>
      <c r="C317" t="s">
        <v>149</v>
      </c>
      <c r="D317" t="str">
        <f t="shared" ca="1" si="12"/>
        <v>MYMLKMBFIP</v>
      </c>
      <c r="E317" t="str">
        <f t="shared" ca="1" si="13"/>
        <v>Kczaqyyvkftcz</v>
      </c>
      <c r="F317" t="s">
        <v>150</v>
      </c>
      <c r="G317" t="s">
        <v>167</v>
      </c>
      <c r="H317" t="str">
        <f t="shared" ca="1" si="14"/>
        <v>7/10/1994</v>
      </c>
      <c r="I317" t="s">
        <v>152</v>
      </c>
      <c r="J317" t="s">
        <v>153</v>
      </c>
      <c r="K317" t="s">
        <v>1047</v>
      </c>
      <c r="L317" t="s">
        <v>1048</v>
      </c>
      <c r="M317" t="s">
        <v>223</v>
      </c>
      <c r="N317">
        <v>75</v>
      </c>
      <c r="O317" t="s">
        <v>157</v>
      </c>
      <c r="P317" t="s">
        <v>158</v>
      </c>
      <c r="Q317" t="s">
        <v>194</v>
      </c>
      <c r="R317" t="s">
        <v>1050</v>
      </c>
      <c r="S317" t="s">
        <v>2</v>
      </c>
      <c r="T317" t="s">
        <v>196</v>
      </c>
      <c r="U317" t="s">
        <v>211</v>
      </c>
      <c r="V317" t="s">
        <v>160</v>
      </c>
      <c r="W317" t="s">
        <v>161</v>
      </c>
      <c r="X317" t="s">
        <v>2</v>
      </c>
      <c r="Y317" t="s">
        <v>2</v>
      </c>
      <c r="Z317">
        <v>2010</v>
      </c>
      <c r="AA317" t="s">
        <v>164</v>
      </c>
      <c r="AB317" t="s">
        <v>2</v>
      </c>
      <c r="AC317" t="s">
        <v>2</v>
      </c>
      <c r="AD317" t="s">
        <v>2</v>
      </c>
      <c r="AE317" t="s">
        <v>2</v>
      </c>
      <c r="AF317" t="s">
        <v>2</v>
      </c>
      <c r="AG317" t="s">
        <v>165</v>
      </c>
      <c r="AH317" t="s">
        <v>175</v>
      </c>
    </row>
    <row r="318" spans="1:34">
      <c r="A318">
        <v>10012</v>
      </c>
      <c r="B318">
        <v>524331</v>
      </c>
      <c r="C318" t="s">
        <v>149</v>
      </c>
      <c r="D318" t="str">
        <f t="shared" ca="1" si="12"/>
        <v>FIEZATNAGX</v>
      </c>
      <c r="E318" t="str">
        <f t="shared" ca="1" si="13"/>
        <v>Pffhoqvpydldu</v>
      </c>
      <c r="F318" t="s">
        <v>150</v>
      </c>
      <c r="G318" t="s">
        <v>167</v>
      </c>
      <c r="H318" t="str">
        <f t="shared" ca="1" si="14"/>
        <v>25/10/1997</v>
      </c>
      <c r="I318" t="s">
        <v>152</v>
      </c>
      <c r="J318" t="s">
        <v>153</v>
      </c>
      <c r="K318" t="s">
        <v>1047</v>
      </c>
      <c r="L318" t="s">
        <v>1048</v>
      </c>
      <c r="M318" t="s">
        <v>223</v>
      </c>
      <c r="N318">
        <v>75</v>
      </c>
      <c r="O318" t="s">
        <v>157</v>
      </c>
      <c r="P318" t="s">
        <v>158</v>
      </c>
      <c r="Q318" t="s">
        <v>194</v>
      </c>
      <c r="R318" t="s">
        <v>1050</v>
      </c>
      <c r="S318" t="s">
        <v>2</v>
      </c>
      <c r="T318" t="s">
        <v>196</v>
      </c>
      <c r="U318" t="s">
        <v>211</v>
      </c>
      <c r="V318" t="s">
        <v>160</v>
      </c>
      <c r="W318" t="s">
        <v>161</v>
      </c>
      <c r="X318" t="s">
        <v>2</v>
      </c>
      <c r="Y318" t="s">
        <v>2</v>
      </c>
      <c r="Z318">
        <v>2011</v>
      </c>
      <c r="AA318" t="s">
        <v>164</v>
      </c>
      <c r="AB318" t="s">
        <v>2</v>
      </c>
      <c r="AC318" t="s">
        <v>2</v>
      </c>
      <c r="AD318" t="s">
        <v>2</v>
      </c>
      <c r="AE318" t="s">
        <v>2</v>
      </c>
      <c r="AF318" t="s">
        <v>2</v>
      </c>
      <c r="AG318" t="s">
        <v>165</v>
      </c>
      <c r="AH318" t="s">
        <v>175</v>
      </c>
    </row>
    <row r="319" spans="1:34">
      <c r="A319">
        <v>10012</v>
      </c>
      <c r="B319">
        <v>524405</v>
      </c>
      <c r="C319" t="s">
        <v>149</v>
      </c>
      <c r="D319" t="str">
        <f t="shared" ca="1" si="12"/>
        <v>ORGWJKACNM</v>
      </c>
      <c r="E319" t="str">
        <f t="shared" ca="1" si="13"/>
        <v>Qgxvcchwjldtc</v>
      </c>
      <c r="F319" t="s">
        <v>150</v>
      </c>
      <c r="G319" t="s">
        <v>151</v>
      </c>
      <c r="H319" t="str">
        <f t="shared" ca="1" si="14"/>
        <v>12/9/1994</v>
      </c>
      <c r="I319" t="s">
        <v>152</v>
      </c>
      <c r="J319" t="s">
        <v>153</v>
      </c>
      <c r="K319" t="s">
        <v>1047</v>
      </c>
      <c r="L319" t="s">
        <v>1048</v>
      </c>
      <c r="M319" t="s">
        <v>223</v>
      </c>
      <c r="N319">
        <v>75</v>
      </c>
      <c r="O319" t="s">
        <v>157</v>
      </c>
      <c r="P319" t="s">
        <v>158</v>
      </c>
      <c r="Q319" t="s">
        <v>194</v>
      </c>
      <c r="R319" t="s">
        <v>1050</v>
      </c>
      <c r="S319" t="s">
        <v>2</v>
      </c>
      <c r="T319" t="s">
        <v>196</v>
      </c>
      <c r="U319" t="s">
        <v>224</v>
      </c>
      <c r="V319" t="s">
        <v>160</v>
      </c>
      <c r="W319" t="s">
        <v>225</v>
      </c>
      <c r="X319" t="s">
        <v>2</v>
      </c>
      <c r="Y319" t="s">
        <v>2</v>
      </c>
      <c r="Z319">
        <v>2011</v>
      </c>
      <c r="AA319" t="s">
        <v>164</v>
      </c>
      <c r="AB319" t="s">
        <v>2</v>
      </c>
      <c r="AC319" t="s">
        <v>2</v>
      </c>
      <c r="AD319" t="s">
        <v>2</v>
      </c>
      <c r="AE319" t="s">
        <v>2</v>
      </c>
      <c r="AF319" t="s">
        <v>2</v>
      </c>
      <c r="AG319" t="s">
        <v>165</v>
      </c>
      <c r="AH319" t="s">
        <v>166</v>
      </c>
    </row>
    <row r="320" spans="1:34">
      <c r="A320">
        <v>10012</v>
      </c>
      <c r="B320">
        <v>524408</v>
      </c>
      <c r="C320" t="s">
        <v>149</v>
      </c>
      <c r="D320" t="str">
        <f t="shared" ca="1" si="12"/>
        <v>QSVAAPYWZA</v>
      </c>
      <c r="E320" t="str">
        <f t="shared" ca="1" si="13"/>
        <v>Scgioelbksehg</v>
      </c>
      <c r="F320" t="s">
        <v>150</v>
      </c>
      <c r="G320" t="s">
        <v>167</v>
      </c>
      <c r="H320" t="str">
        <f t="shared" ca="1" si="14"/>
        <v>1/6/1995</v>
      </c>
      <c r="I320" t="s">
        <v>152</v>
      </c>
      <c r="J320" t="s">
        <v>153</v>
      </c>
      <c r="K320" t="s">
        <v>1047</v>
      </c>
      <c r="L320" t="s">
        <v>1048</v>
      </c>
      <c r="M320" t="s">
        <v>223</v>
      </c>
      <c r="N320">
        <v>75</v>
      </c>
      <c r="O320" t="s">
        <v>157</v>
      </c>
      <c r="P320" t="s">
        <v>158</v>
      </c>
      <c r="Q320" t="s">
        <v>194</v>
      </c>
      <c r="R320" t="s">
        <v>316</v>
      </c>
      <c r="S320" t="s">
        <v>2</v>
      </c>
      <c r="T320" t="s">
        <v>196</v>
      </c>
      <c r="U320" t="s">
        <v>211</v>
      </c>
      <c r="V320" t="s">
        <v>160</v>
      </c>
      <c r="W320" t="s">
        <v>225</v>
      </c>
      <c r="X320" t="s">
        <v>2</v>
      </c>
      <c r="Y320" t="s">
        <v>2</v>
      </c>
      <c r="Z320">
        <v>2011</v>
      </c>
      <c r="AA320" t="s">
        <v>164</v>
      </c>
      <c r="AB320" t="s">
        <v>2</v>
      </c>
      <c r="AC320" t="s">
        <v>2</v>
      </c>
      <c r="AD320" t="s">
        <v>2</v>
      </c>
      <c r="AE320" t="s">
        <v>2</v>
      </c>
      <c r="AF320" t="s">
        <v>2</v>
      </c>
      <c r="AG320" t="s">
        <v>165</v>
      </c>
      <c r="AH320" t="s">
        <v>166</v>
      </c>
    </row>
    <row r="321" spans="1:34">
      <c r="A321">
        <v>10012</v>
      </c>
      <c r="B321">
        <v>526883</v>
      </c>
      <c r="C321" t="s">
        <v>149</v>
      </c>
      <c r="D321" t="str">
        <f t="shared" ca="1" si="12"/>
        <v>XIGISHRNTS</v>
      </c>
      <c r="E321" t="str">
        <f t="shared" ca="1" si="13"/>
        <v>Bwtyybkctmcsv</v>
      </c>
      <c r="F321" t="s">
        <v>150</v>
      </c>
      <c r="G321" t="s">
        <v>167</v>
      </c>
      <c r="H321" t="str">
        <f t="shared" ca="1" si="14"/>
        <v>7/8/1996</v>
      </c>
      <c r="I321" t="s">
        <v>152</v>
      </c>
      <c r="J321" t="s">
        <v>153</v>
      </c>
      <c r="K321" t="s">
        <v>1051</v>
      </c>
      <c r="L321" t="s">
        <v>1052</v>
      </c>
      <c r="M321" t="s">
        <v>1053</v>
      </c>
      <c r="N321">
        <v>95</v>
      </c>
      <c r="O321" t="s">
        <v>157</v>
      </c>
      <c r="P321" t="s">
        <v>158</v>
      </c>
      <c r="Q321" t="s">
        <v>171</v>
      </c>
      <c r="R321">
        <v>708</v>
      </c>
      <c r="S321" t="s">
        <v>2</v>
      </c>
      <c r="T321" t="s">
        <v>2</v>
      </c>
      <c r="U321" t="s">
        <v>173</v>
      </c>
      <c r="V321" t="s">
        <v>160</v>
      </c>
      <c r="W321" t="s">
        <v>161</v>
      </c>
      <c r="X321" t="s">
        <v>162</v>
      </c>
      <c r="Y321" t="s">
        <v>2</v>
      </c>
      <c r="Z321">
        <v>2010</v>
      </c>
      <c r="AA321" t="s">
        <v>164</v>
      </c>
      <c r="AB321" t="s">
        <v>2</v>
      </c>
      <c r="AC321" t="s">
        <v>2</v>
      </c>
      <c r="AD321" t="s">
        <v>2</v>
      </c>
      <c r="AE321" t="s">
        <v>2</v>
      </c>
      <c r="AF321" t="s">
        <v>2</v>
      </c>
      <c r="AG321" t="s">
        <v>174</v>
      </c>
      <c r="AH321" t="s">
        <v>175</v>
      </c>
    </row>
    <row r="322" spans="1:34">
      <c r="A322">
        <v>10012</v>
      </c>
      <c r="B322">
        <v>526906</v>
      </c>
      <c r="C322" t="s">
        <v>149</v>
      </c>
      <c r="D322" t="str">
        <f t="shared" ca="1" si="12"/>
        <v>VJBUGJTWQK</v>
      </c>
      <c r="E322" t="str">
        <f t="shared" ca="1" si="13"/>
        <v>Laytlkpeguwbp</v>
      </c>
      <c r="F322" t="s">
        <v>150</v>
      </c>
      <c r="G322" t="s">
        <v>151</v>
      </c>
      <c r="H322" t="str">
        <f t="shared" ca="1" si="14"/>
        <v>9/8/1994</v>
      </c>
      <c r="I322" t="s">
        <v>152</v>
      </c>
      <c r="J322" t="s">
        <v>153</v>
      </c>
      <c r="K322" t="s">
        <v>1051</v>
      </c>
      <c r="L322" t="s">
        <v>1052</v>
      </c>
      <c r="M322" t="s">
        <v>1053</v>
      </c>
      <c r="N322">
        <v>95</v>
      </c>
      <c r="O322" t="s">
        <v>157</v>
      </c>
      <c r="P322" t="s">
        <v>158</v>
      </c>
      <c r="Q322" t="s">
        <v>246</v>
      </c>
      <c r="R322">
        <v>702</v>
      </c>
      <c r="S322" t="s">
        <v>2</v>
      </c>
      <c r="T322" t="s">
        <v>2</v>
      </c>
      <c r="U322" t="s">
        <v>224</v>
      </c>
      <c r="V322" t="s">
        <v>160</v>
      </c>
      <c r="W322" t="s">
        <v>161</v>
      </c>
      <c r="X322" t="s">
        <v>2</v>
      </c>
      <c r="Y322" t="s">
        <v>2</v>
      </c>
      <c r="Z322">
        <v>2011</v>
      </c>
      <c r="AA322" t="s">
        <v>164</v>
      </c>
      <c r="AB322" t="s">
        <v>2</v>
      </c>
      <c r="AC322" t="s">
        <v>2</v>
      </c>
      <c r="AD322" t="s">
        <v>2</v>
      </c>
      <c r="AE322" t="s">
        <v>2</v>
      </c>
      <c r="AF322" t="s">
        <v>2</v>
      </c>
      <c r="AG322" t="s">
        <v>165</v>
      </c>
      <c r="AH322" t="s">
        <v>232</v>
      </c>
    </row>
    <row r="323" spans="1:34">
      <c r="A323">
        <v>10012</v>
      </c>
      <c r="B323">
        <v>526918</v>
      </c>
      <c r="C323" t="s">
        <v>149</v>
      </c>
      <c r="D323" t="str">
        <f t="shared" ref="D323:D386" ca="1" si="15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ZZJPNYFAFD</v>
      </c>
      <c r="E323" t="str">
        <f t="shared" ref="E323:E386" ca="1" si="16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Sbqkaqeggojdt</v>
      </c>
      <c r="F323" t="s">
        <v>150</v>
      </c>
      <c r="G323" t="s">
        <v>167</v>
      </c>
      <c r="H323" t="str">
        <f t="shared" ref="H323:H386" ca="1" si="17">""&amp;RANDBETWEEN(1,28)&amp;"/"&amp;RANDBETWEEN(1,12)&amp;"/"&amp;RANDBETWEEN(1994,1997)</f>
        <v>25/10/1997</v>
      </c>
      <c r="I323" t="s">
        <v>152</v>
      </c>
      <c r="J323" t="s">
        <v>153</v>
      </c>
      <c r="K323" t="s">
        <v>1051</v>
      </c>
      <c r="L323" t="s">
        <v>1052</v>
      </c>
      <c r="M323" t="s">
        <v>1053</v>
      </c>
      <c r="N323">
        <v>95</v>
      </c>
      <c r="O323" t="s">
        <v>157</v>
      </c>
      <c r="P323" t="s">
        <v>158</v>
      </c>
      <c r="Q323" t="s">
        <v>171</v>
      </c>
      <c r="R323">
        <v>708</v>
      </c>
      <c r="S323" t="s">
        <v>2</v>
      </c>
      <c r="T323" t="s">
        <v>2</v>
      </c>
      <c r="U323" t="s">
        <v>173</v>
      </c>
      <c r="V323" t="s">
        <v>160</v>
      </c>
      <c r="W323" t="s">
        <v>182</v>
      </c>
      <c r="X323" t="s">
        <v>162</v>
      </c>
      <c r="Y323" t="s">
        <v>2</v>
      </c>
      <c r="Z323">
        <v>2010</v>
      </c>
      <c r="AA323" t="s">
        <v>164</v>
      </c>
      <c r="AB323" t="s">
        <v>2</v>
      </c>
      <c r="AC323" t="s">
        <v>2</v>
      </c>
      <c r="AD323" t="s">
        <v>2</v>
      </c>
      <c r="AE323" t="s">
        <v>2</v>
      </c>
      <c r="AF323" t="s">
        <v>2</v>
      </c>
      <c r="AG323" t="s">
        <v>174</v>
      </c>
      <c r="AH323" t="s">
        <v>166</v>
      </c>
    </row>
    <row r="324" spans="1:34">
      <c r="A324">
        <v>10012</v>
      </c>
      <c r="B324">
        <v>527034</v>
      </c>
      <c r="C324" t="s">
        <v>149</v>
      </c>
      <c r="D324" t="str">
        <f t="shared" ca="1" si="15"/>
        <v>HPEKJPUUAC</v>
      </c>
      <c r="E324" t="str">
        <f t="shared" ca="1" si="16"/>
        <v>Tblzherstrikn</v>
      </c>
      <c r="F324" t="s">
        <v>150</v>
      </c>
      <c r="G324" t="s">
        <v>151</v>
      </c>
      <c r="H324" t="str">
        <f t="shared" ca="1" si="17"/>
        <v>26/3/1997</v>
      </c>
      <c r="I324" t="s">
        <v>152</v>
      </c>
      <c r="J324" t="s">
        <v>153</v>
      </c>
      <c r="K324" t="s">
        <v>1051</v>
      </c>
      <c r="L324" t="s">
        <v>1052</v>
      </c>
      <c r="M324" t="s">
        <v>1053</v>
      </c>
      <c r="N324">
        <v>95</v>
      </c>
      <c r="O324" t="s">
        <v>157</v>
      </c>
      <c r="P324" t="s">
        <v>158</v>
      </c>
      <c r="Q324" t="s">
        <v>194</v>
      </c>
      <c r="R324">
        <v>703</v>
      </c>
      <c r="S324" t="s">
        <v>2</v>
      </c>
      <c r="T324" t="s">
        <v>199</v>
      </c>
      <c r="U324" t="s">
        <v>224</v>
      </c>
      <c r="V324" t="s">
        <v>160</v>
      </c>
      <c r="W324" t="s">
        <v>182</v>
      </c>
      <c r="X324" t="s">
        <v>271</v>
      </c>
      <c r="Y324" t="s">
        <v>254</v>
      </c>
      <c r="Z324">
        <v>2011</v>
      </c>
      <c r="AA324" t="s">
        <v>164</v>
      </c>
      <c r="AB324" t="s">
        <v>2</v>
      </c>
      <c r="AC324" t="s">
        <v>2</v>
      </c>
      <c r="AD324" t="s">
        <v>2</v>
      </c>
      <c r="AE324" t="s">
        <v>2</v>
      </c>
      <c r="AF324" t="s">
        <v>2</v>
      </c>
      <c r="AG324" t="s">
        <v>165</v>
      </c>
      <c r="AH324" t="s">
        <v>190</v>
      </c>
    </row>
    <row r="325" spans="1:34">
      <c r="A325">
        <v>10012</v>
      </c>
      <c r="B325">
        <v>527156</v>
      </c>
      <c r="C325" t="s">
        <v>149</v>
      </c>
      <c r="D325" t="str">
        <f t="shared" ca="1" si="15"/>
        <v>KURJLHSLQI</v>
      </c>
      <c r="E325" t="str">
        <f t="shared" ca="1" si="16"/>
        <v>Alnsmrgltetre</v>
      </c>
      <c r="F325" t="s">
        <v>150</v>
      </c>
      <c r="G325" t="s">
        <v>167</v>
      </c>
      <c r="H325" t="str">
        <f t="shared" ca="1" si="17"/>
        <v>15/9/1994</v>
      </c>
      <c r="I325" t="s">
        <v>152</v>
      </c>
      <c r="J325" t="s">
        <v>153</v>
      </c>
      <c r="K325" t="s">
        <v>1051</v>
      </c>
      <c r="L325" t="s">
        <v>1052</v>
      </c>
      <c r="M325" t="s">
        <v>1053</v>
      </c>
      <c r="N325">
        <v>95</v>
      </c>
      <c r="O325" t="s">
        <v>157</v>
      </c>
      <c r="P325" t="s">
        <v>158</v>
      </c>
      <c r="Q325" t="s">
        <v>171</v>
      </c>
      <c r="R325">
        <v>708</v>
      </c>
      <c r="S325" t="s">
        <v>2</v>
      </c>
      <c r="T325" t="s">
        <v>2</v>
      </c>
      <c r="U325" t="s">
        <v>173</v>
      </c>
      <c r="V325" t="s">
        <v>160</v>
      </c>
      <c r="W325" t="s">
        <v>161</v>
      </c>
      <c r="X325" t="s">
        <v>162</v>
      </c>
      <c r="Y325" t="s">
        <v>2</v>
      </c>
      <c r="Z325">
        <v>2011</v>
      </c>
      <c r="AA325" t="s">
        <v>164</v>
      </c>
      <c r="AB325" t="s">
        <v>2</v>
      </c>
      <c r="AC325" t="s">
        <v>2</v>
      </c>
      <c r="AD325" t="s">
        <v>2</v>
      </c>
      <c r="AE325" t="s">
        <v>2</v>
      </c>
      <c r="AF325" t="s">
        <v>2</v>
      </c>
      <c r="AG325" t="s">
        <v>174</v>
      </c>
      <c r="AH325" t="s">
        <v>166</v>
      </c>
    </row>
    <row r="326" spans="1:34">
      <c r="A326">
        <v>10012</v>
      </c>
      <c r="B326">
        <v>527157</v>
      </c>
      <c r="C326" t="s">
        <v>183</v>
      </c>
      <c r="D326" t="str">
        <f t="shared" ca="1" si="15"/>
        <v>ZUSQOJKVRX</v>
      </c>
      <c r="E326" t="str">
        <f t="shared" ca="1" si="16"/>
        <v>Tdvgbfnqjutmd</v>
      </c>
      <c r="F326" t="s">
        <v>150</v>
      </c>
      <c r="G326" t="s">
        <v>151</v>
      </c>
      <c r="H326" t="str">
        <f t="shared" ca="1" si="17"/>
        <v>25/8/1996</v>
      </c>
      <c r="I326" t="s">
        <v>152</v>
      </c>
      <c r="J326" t="s">
        <v>153</v>
      </c>
      <c r="K326" t="s">
        <v>1051</v>
      </c>
      <c r="L326" t="s">
        <v>1052</v>
      </c>
      <c r="M326" t="s">
        <v>1053</v>
      </c>
      <c r="N326">
        <v>95</v>
      </c>
      <c r="O326" t="s">
        <v>157</v>
      </c>
      <c r="P326" t="s">
        <v>158</v>
      </c>
      <c r="Q326" t="s">
        <v>171</v>
      </c>
      <c r="R326">
        <v>708</v>
      </c>
      <c r="S326" t="s">
        <v>2</v>
      </c>
      <c r="T326" t="s">
        <v>2</v>
      </c>
      <c r="U326" t="s">
        <v>173</v>
      </c>
      <c r="V326" t="s">
        <v>160</v>
      </c>
      <c r="W326" t="s">
        <v>161</v>
      </c>
      <c r="X326" t="s">
        <v>162</v>
      </c>
      <c r="Y326" t="s">
        <v>2</v>
      </c>
      <c r="Z326">
        <v>2011</v>
      </c>
      <c r="AA326" t="s">
        <v>164</v>
      </c>
      <c r="AB326" t="s">
        <v>2</v>
      </c>
      <c r="AC326" t="s">
        <v>2</v>
      </c>
      <c r="AD326" t="s">
        <v>2</v>
      </c>
      <c r="AE326" t="s">
        <v>2</v>
      </c>
      <c r="AF326" t="s">
        <v>2</v>
      </c>
      <c r="AG326" t="s">
        <v>174</v>
      </c>
      <c r="AH326" t="s">
        <v>175</v>
      </c>
    </row>
    <row r="327" spans="1:34">
      <c r="A327">
        <v>10012</v>
      </c>
      <c r="B327">
        <v>528322</v>
      </c>
      <c r="C327" t="s">
        <v>149</v>
      </c>
      <c r="D327" t="str">
        <f t="shared" ca="1" si="15"/>
        <v>AUNRNVGPBU</v>
      </c>
      <c r="E327" t="str">
        <f t="shared" ca="1" si="16"/>
        <v>Qzifuhxokluku</v>
      </c>
      <c r="F327" t="s">
        <v>150</v>
      </c>
      <c r="G327" t="s">
        <v>167</v>
      </c>
      <c r="H327" t="str">
        <f t="shared" ca="1" si="17"/>
        <v>18/12/1995</v>
      </c>
      <c r="I327" t="s">
        <v>152</v>
      </c>
      <c r="J327" t="s">
        <v>153</v>
      </c>
      <c r="K327" t="s">
        <v>1057</v>
      </c>
      <c r="L327" t="s">
        <v>1058</v>
      </c>
      <c r="M327" t="s">
        <v>1009</v>
      </c>
      <c r="N327">
        <v>93</v>
      </c>
      <c r="O327" t="s">
        <v>157</v>
      </c>
      <c r="P327" t="s">
        <v>158</v>
      </c>
      <c r="Q327" t="s">
        <v>194</v>
      </c>
      <c r="R327" t="s">
        <v>198</v>
      </c>
      <c r="S327" t="s">
        <v>2</v>
      </c>
      <c r="T327" t="s">
        <v>196</v>
      </c>
      <c r="U327" t="s">
        <v>197</v>
      </c>
      <c r="V327" t="s">
        <v>160</v>
      </c>
      <c r="W327" t="s">
        <v>161</v>
      </c>
      <c r="X327" t="s">
        <v>2</v>
      </c>
      <c r="Y327" t="s">
        <v>2</v>
      </c>
      <c r="Z327">
        <v>2010</v>
      </c>
      <c r="AA327" t="s">
        <v>164</v>
      </c>
      <c r="AB327" t="s">
        <v>2</v>
      </c>
      <c r="AC327" t="s">
        <v>2</v>
      </c>
      <c r="AD327" t="s">
        <v>2</v>
      </c>
      <c r="AE327" t="s">
        <v>2</v>
      </c>
      <c r="AF327" t="s">
        <v>2</v>
      </c>
      <c r="AG327" t="s">
        <v>165</v>
      </c>
      <c r="AH327" t="s">
        <v>190</v>
      </c>
    </row>
    <row r="328" spans="1:34">
      <c r="A328">
        <v>10012</v>
      </c>
      <c r="B328">
        <v>528345</v>
      </c>
      <c r="C328" t="s">
        <v>149</v>
      </c>
      <c r="D328" t="str">
        <f t="shared" ca="1" si="15"/>
        <v>PLXALFQIQO</v>
      </c>
      <c r="E328" t="str">
        <f t="shared" ca="1" si="16"/>
        <v>Pjppsylrhdimj</v>
      </c>
      <c r="F328" t="s">
        <v>150</v>
      </c>
      <c r="G328" t="s">
        <v>167</v>
      </c>
      <c r="H328" t="str">
        <f t="shared" ca="1" si="17"/>
        <v>1/9/1997</v>
      </c>
      <c r="I328" t="s">
        <v>152</v>
      </c>
      <c r="J328" t="s">
        <v>153</v>
      </c>
      <c r="K328" t="s">
        <v>1057</v>
      </c>
      <c r="L328" t="s">
        <v>1058</v>
      </c>
      <c r="M328" t="s">
        <v>1009</v>
      </c>
      <c r="N328">
        <v>93</v>
      </c>
      <c r="O328" t="s">
        <v>157</v>
      </c>
      <c r="P328" t="s">
        <v>158</v>
      </c>
      <c r="Q328" t="s">
        <v>194</v>
      </c>
      <c r="R328" t="s">
        <v>236</v>
      </c>
      <c r="S328" t="s">
        <v>2</v>
      </c>
      <c r="T328" t="s">
        <v>196</v>
      </c>
      <c r="U328" t="s">
        <v>197</v>
      </c>
      <c r="V328" t="s">
        <v>160</v>
      </c>
      <c r="W328" t="s">
        <v>161</v>
      </c>
      <c r="X328" t="s">
        <v>2</v>
      </c>
      <c r="Y328" t="s">
        <v>2</v>
      </c>
      <c r="Z328">
        <v>2010</v>
      </c>
      <c r="AA328" t="s">
        <v>164</v>
      </c>
      <c r="AB328" t="s">
        <v>2</v>
      </c>
      <c r="AC328" t="s">
        <v>2</v>
      </c>
      <c r="AD328" t="s">
        <v>2</v>
      </c>
      <c r="AE328" t="s">
        <v>2</v>
      </c>
      <c r="AF328" t="s">
        <v>2</v>
      </c>
      <c r="AG328" t="s">
        <v>174</v>
      </c>
      <c r="AH328" t="s">
        <v>166</v>
      </c>
    </row>
    <row r="329" spans="1:34">
      <c r="A329">
        <v>10012</v>
      </c>
      <c r="B329">
        <v>528367</v>
      </c>
      <c r="C329" t="s">
        <v>183</v>
      </c>
      <c r="D329" t="str">
        <f t="shared" ca="1" si="15"/>
        <v>NUNWBTAPSP</v>
      </c>
      <c r="E329" t="str">
        <f t="shared" ca="1" si="16"/>
        <v>Tgsfiykerxbko</v>
      </c>
      <c r="F329" t="s">
        <v>150</v>
      </c>
      <c r="G329" t="s">
        <v>167</v>
      </c>
      <c r="H329" t="str">
        <f t="shared" ca="1" si="17"/>
        <v>15/1/1995</v>
      </c>
      <c r="I329" t="s">
        <v>152</v>
      </c>
      <c r="J329" t="s">
        <v>153</v>
      </c>
      <c r="K329" t="s">
        <v>1057</v>
      </c>
      <c r="L329" t="s">
        <v>1058</v>
      </c>
      <c r="M329" t="s">
        <v>1009</v>
      </c>
      <c r="N329">
        <v>93</v>
      </c>
      <c r="O329" t="s">
        <v>157</v>
      </c>
      <c r="P329" t="s">
        <v>158</v>
      </c>
      <c r="Q329" t="s">
        <v>179</v>
      </c>
      <c r="R329" t="s">
        <v>333</v>
      </c>
      <c r="S329" t="s">
        <v>2</v>
      </c>
      <c r="T329" t="s">
        <v>2</v>
      </c>
      <c r="U329" t="s">
        <v>294</v>
      </c>
      <c r="V329" t="s">
        <v>160</v>
      </c>
      <c r="W329" t="s">
        <v>161</v>
      </c>
      <c r="X329" t="s">
        <v>2</v>
      </c>
      <c r="Y329" t="s">
        <v>2</v>
      </c>
      <c r="Z329">
        <v>2011</v>
      </c>
      <c r="AA329" t="s">
        <v>164</v>
      </c>
      <c r="AB329" t="s">
        <v>2</v>
      </c>
      <c r="AC329" t="s">
        <v>2</v>
      </c>
      <c r="AD329" t="s">
        <v>2</v>
      </c>
      <c r="AE329" t="s">
        <v>2</v>
      </c>
      <c r="AF329" t="s">
        <v>2</v>
      </c>
      <c r="AG329" t="s">
        <v>213</v>
      </c>
      <c r="AH329" t="s">
        <v>175</v>
      </c>
    </row>
    <row r="330" spans="1:34">
      <c r="A330">
        <v>10012</v>
      </c>
      <c r="B330">
        <v>528572</v>
      </c>
      <c r="C330" t="s">
        <v>149</v>
      </c>
      <c r="D330" t="str">
        <f t="shared" ca="1" si="15"/>
        <v>DWAJRVEZPA</v>
      </c>
      <c r="E330" t="str">
        <f t="shared" ca="1" si="16"/>
        <v>Zuxrtbknweuwl</v>
      </c>
      <c r="F330" t="s">
        <v>150</v>
      </c>
      <c r="G330" t="s">
        <v>167</v>
      </c>
      <c r="H330" t="str">
        <f t="shared" ca="1" si="17"/>
        <v>27/1/1997</v>
      </c>
      <c r="I330" t="s">
        <v>152</v>
      </c>
      <c r="J330" t="s">
        <v>153</v>
      </c>
      <c r="K330" t="s">
        <v>1057</v>
      </c>
      <c r="L330" t="s">
        <v>1058</v>
      </c>
      <c r="M330" t="s">
        <v>1009</v>
      </c>
      <c r="N330">
        <v>93</v>
      </c>
      <c r="O330" t="s">
        <v>157</v>
      </c>
      <c r="P330" t="s">
        <v>158</v>
      </c>
      <c r="Q330" t="s">
        <v>194</v>
      </c>
      <c r="R330" t="s">
        <v>195</v>
      </c>
      <c r="S330" t="s">
        <v>2</v>
      </c>
      <c r="T330" t="s">
        <v>196</v>
      </c>
      <c r="U330" t="s">
        <v>197</v>
      </c>
      <c r="V330" t="s">
        <v>182</v>
      </c>
      <c r="W330" t="s">
        <v>160</v>
      </c>
      <c r="X330" t="s">
        <v>2</v>
      </c>
      <c r="Y330" t="s">
        <v>2</v>
      </c>
      <c r="Z330">
        <v>2011</v>
      </c>
      <c r="AA330" t="s">
        <v>164</v>
      </c>
      <c r="AB330" t="s">
        <v>2</v>
      </c>
      <c r="AC330" t="s">
        <v>2</v>
      </c>
      <c r="AD330" t="s">
        <v>2</v>
      </c>
      <c r="AE330" t="s">
        <v>2</v>
      </c>
      <c r="AF330" t="s">
        <v>2</v>
      </c>
      <c r="AG330" t="s">
        <v>213</v>
      </c>
      <c r="AH330" t="s">
        <v>175</v>
      </c>
    </row>
    <row r="331" spans="1:34">
      <c r="A331">
        <v>10012</v>
      </c>
      <c r="B331">
        <v>528651</v>
      </c>
      <c r="C331" t="s">
        <v>183</v>
      </c>
      <c r="D331" t="str">
        <f t="shared" ca="1" si="15"/>
        <v>UJADGCFJPA</v>
      </c>
      <c r="E331" t="str">
        <f t="shared" ca="1" si="16"/>
        <v>Bwqnjglynuitw</v>
      </c>
      <c r="F331" t="s">
        <v>150</v>
      </c>
      <c r="G331" t="s">
        <v>167</v>
      </c>
      <c r="H331" t="str">
        <f t="shared" ca="1" si="17"/>
        <v>22/4/1996</v>
      </c>
      <c r="I331" t="s">
        <v>152</v>
      </c>
      <c r="J331" t="s">
        <v>153</v>
      </c>
      <c r="K331" t="s">
        <v>1057</v>
      </c>
      <c r="L331" t="s">
        <v>1058</v>
      </c>
      <c r="M331" t="s">
        <v>1009</v>
      </c>
      <c r="N331">
        <v>93</v>
      </c>
      <c r="O331" t="s">
        <v>157</v>
      </c>
      <c r="P331" t="s">
        <v>158</v>
      </c>
      <c r="Q331" t="s">
        <v>194</v>
      </c>
      <c r="R331" t="s">
        <v>236</v>
      </c>
      <c r="S331" t="s">
        <v>2</v>
      </c>
      <c r="T331" t="s">
        <v>196</v>
      </c>
      <c r="U331" t="s">
        <v>197</v>
      </c>
      <c r="V331" t="s">
        <v>160</v>
      </c>
      <c r="W331" t="s">
        <v>161</v>
      </c>
      <c r="X331" t="s">
        <v>2</v>
      </c>
      <c r="Y331" t="s">
        <v>2</v>
      </c>
      <c r="Z331">
        <v>2011</v>
      </c>
      <c r="AA331" t="s">
        <v>164</v>
      </c>
      <c r="AB331" t="s">
        <v>2</v>
      </c>
      <c r="AC331" t="s">
        <v>2</v>
      </c>
      <c r="AD331" t="s">
        <v>2</v>
      </c>
      <c r="AE331" t="s">
        <v>2</v>
      </c>
      <c r="AF331" t="s">
        <v>2</v>
      </c>
      <c r="AG331" t="s">
        <v>174</v>
      </c>
      <c r="AH331" t="s">
        <v>175</v>
      </c>
    </row>
    <row r="332" spans="1:34">
      <c r="A332">
        <v>10012</v>
      </c>
      <c r="B332">
        <v>529160</v>
      </c>
      <c r="C332" t="s">
        <v>149</v>
      </c>
      <c r="D332" t="str">
        <f t="shared" ca="1" si="15"/>
        <v>IHSJUPZELR</v>
      </c>
      <c r="E332" t="str">
        <f t="shared" ca="1" si="16"/>
        <v>Uoykmnoeergug</v>
      </c>
      <c r="F332" t="s">
        <v>150</v>
      </c>
      <c r="G332" t="s">
        <v>167</v>
      </c>
      <c r="H332" t="str">
        <f t="shared" ca="1" si="17"/>
        <v>12/1/1995</v>
      </c>
      <c r="I332" t="s">
        <v>152</v>
      </c>
      <c r="J332" t="s">
        <v>153</v>
      </c>
      <c r="K332" t="s">
        <v>1059</v>
      </c>
      <c r="L332" t="s">
        <v>1060</v>
      </c>
      <c r="M332" t="s">
        <v>223</v>
      </c>
      <c r="N332">
        <v>75</v>
      </c>
      <c r="O332" t="s">
        <v>157</v>
      </c>
      <c r="P332" t="s">
        <v>158</v>
      </c>
      <c r="Q332" t="s">
        <v>194</v>
      </c>
      <c r="R332" t="s">
        <v>198</v>
      </c>
      <c r="S332" t="s">
        <v>1031</v>
      </c>
      <c r="T332" t="s">
        <v>196</v>
      </c>
      <c r="U332" t="s">
        <v>224</v>
      </c>
      <c r="V332" t="s">
        <v>161</v>
      </c>
      <c r="W332" t="s">
        <v>160</v>
      </c>
      <c r="X332" t="s">
        <v>271</v>
      </c>
      <c r="Y332" t="s">
        <v>2</v>
      </c>
      <c r="Z332">
        <v>2011</v>
      </c>
      <c r="AA332" t="s">
        <v>164</v>
      </c>
      <c r="AB332" t="s">
        <v>2</v>
      </c>
      <c r="AC332" t="s">
        <v>2</v>
      </c>
      <c r="AD332" t="s">
        <v>2</v>
      </c>
      <c r="AE332" t="s">
        <v>2</v>
      </c>
      <c r="AF332" t="s">
        <v>2</v>
      </c>
      <c r="AG332" t="s">
        <v>259</v>
      </c>
      <c r="AH332" t="s">
        <v>190</v>
      </c>
    </row>
    <row r="333" spans="1:34">
      <c r="A333">
        <v>10012</v>
      </c>
      <c r="B333">
        <v>532050</v>
      </c>
      <c r="C333" t="s">
        <v>149</v>
      </c>
      <c r="D333" t="str">
        <f t="shared" ca="1" si="15"/>
        <v>UCFBGDWHOW</v>
      </c>
      <c r="E333" t="str">
        <f t="shared" ca="1" si="16"/>
        <v>Emmoljebgdovl</v>
      </c>
      <c r="F333" t="s">
        <v>150</v>
      </c>
      <c r="G333" t="s">
        <v>167</v>
      </c>
      <c r="H333" t="str">
        <f t="shared" ca="1" si="17"/>
        <v>15/8/1997</v>
      </c>
      <c r="I333" t="s">
        <v>152</v>
      </c>
      <c r="J333" t="s">
        <v>153</v>
      </c>
      <c r="K333" t="s">
        <v>1061</v>
      </c>
      <c r="L333" t="s">
        <v>1062</v>
      </c>
      <c r="M333" t="s">
        <v>1063</v>
      </c>
      <c r="N333">
        <v>92</v>
      </c>
      <c r="O333" t="s">
        <v>157</v>
      </c>
      <c r="P333" t="s">
        <v>158</v>
      </c>
      <c r="Q333" t="s">
        <v>187</v>
      </c>
      <c r="R333" t="s">
        <v>1064</v>
      </c>
      <c r="S333" t="s">
        <v>2</v>
      </c>
      <c r="T333" t="s">
        <v>2</v>
      </c>
      <c r="U333" t="s">
        <v>230</v>
      </c>
      <c r="V333" t="s">
        <v>160</v>
      </c>
      <c r="W333" t="s">
        <v>2</v>
      </c>
      <c r="X333" t="s">
        <v>2</v>
      </c>
      <c r="Y333" t="s">
        <v>2</v>
      </c>
      <c r="Z333">
        <v>2011</v>
      </c>
      <c r="AA333" t="s">
        <v>164</v>
      </c>
      <c r="AB333" t="s">
        <v>2</v>
      </c>
      <c r="AC333" t="s">
        <v>2</v>
      </c>
      <c r="AD333" t="s">
        <v>2</v>
      </c>
      <c r="AE333" t="s">
        <v>2</v>
      </c>
      <c r="AF333" t="s">
        <v>2</v>
      </c>
      <c r="AG333" t="s">
        <v>213</v>
      </c>
      <c r="AH333" t="s">
        <v>232</v>
      </c>
    </row>
    <row r="334" spans="1:34">
      <c r="A334">
        <v>10012</v>
      </c>
      <c r="B334">
        <v>532082</v>
      </c>
      <c r="C334" t="s">
        <v>183</v>
      </c>
      <c r="D334" t="str">
        <f t="shared" ca="1" si="15"/>
        <v>KFDXJBTNXN</v>
      </c>
      <c r="E334" t="str">
        <f t="shared" ca="1" si="16"/>
        <v>Detgmdrtghzjd</v>
      </c>
      <c r="F334" t="s">
        <v>150</v>
      </c>
      <c r="G334" t="s">
        <v>167</v>
      </c>
      <c r="H334" t="str">
        <f t="shared" ca="1" si="17"/>
        <v>3/9/1994</v>
      </c>
      <c r="I334" t="s">
        <v>152</v>
      </c>
      <c r="J334" t="s">
        <v>153</v>
      </c>
      <c r="K334" t="s">
        <v>1061</v>
      </c>
      <c r="L334" t="s">
        <v>1062</v>
      </c>
      <c r="M334" t="s">
        <v>1063</v>
      </c>
      <c r="N334">
        <v>92</v>
      </c>
      <c r="O334" t="s">
        <v>157</v>
      </c>
      <c r="P334" t="s">
        <v>158</v>
      </c>
      <c r="Q334" t="s">
        <v>187</v>
      </c>
      <c r="R334" t="s">
        <v>1064</v>
      </c>
      <c r="S334" t="s">
        <v>2</v>
      </c>
      <c r="T334" t="s">
        <v>2</v>
      </c>
      <c r="U334" t="s">
        <v>230</v>
      </c>
      <c r="V334" t="s">
        <v>160</v>
      </c>
      <c r="W334" t="s">
        <v>2</v>
      </c>
      <c r="X334" t="s">
        <v>2</v>
      </c>
      <c r="Y334" t="s">
        <v>2</v>
      </c>
      <c r="Z334">
        <v>2010</v>
      </c>
      <c r="AA334" t="s">
        <v>164</v>
      </c>
      <c r="AB334" t="s">
        <v>2</v>
      </c>
      <c r="AC334" t="s">
        <v>2</v>
      </c>
      <c r="AD334" t="s">
        <v>2</v>
      </c>
      <c r="AE334" t="s">
        <v>2</v>
      </c>
      <c r="AF334" t="s">
        <v>2</v>
      </c>
      <c r="AG334" t="s">
        <v>213</v>
      </c>
      <c r="AH334" t="s">
        <v>232</v>
      </c>
    </row>
    <row r="335" spans="1:34">
      <c r="A335">
        <v>10012</v>
      </c>
      <c r="B335">
        <v>532094</v>
      </c>
      <c r="C335" t="s">
        <v>183</v>
      </c>
      <c r="D335" t="str">
        <f t="shared" ca="1" si="15"/>
        <v>MNDPIXUGXP</v>
      </c>
      <c r="E335" t="str">
        <f t="shared" ca="1" si="16"/>
        <v>Ynbeohzoccumw</v>
      </c>
      <c r="F335" t="s">
        <v>150</v>
      </c>
      <c r="G335" t="s">
        <v>167</v>
      </c>
      <c r="H335" t="str">
        <f t="shared" ca="1" si="17"/>
        <v>2/5/1997</v>
      </c>
      <c r="I335" t="s">
        <v>152</v>
      </c>
      <c r="J335" t="s">
        <v>153</v>
      </c>
      <c r="K335" t="s">
        <v>1061</v>
      </c>
      <c r="L335" t="s">
        <v>1062</v>
      </c>
      <c r="M335" t="s">
        <v>1063</v>
      </c>
      <c r="N335">
        <v>92</v>
      </c>
      <c r="O335" t="s">
        <v>157</v>
      </c>
      <c r="P335" t="s">
        <v>158</v>
      </c>
      <c r="Q335" t="s">
        <v>187</v>
      </c>
      <c r="R335" t="s">
        <v>1064</v>
      </c>
      <c r="S335" t="s">
        <v>2</v>
      </c>
      <c r="T335" t="s">
        <v>2</v>
      </c>
      <c r="U335" t="s">
        <v>230</v>
      </c>
      <c r="V335" t="s">
        <v>160</v>
      </c>
      <c r="W335" t="s">
        <v>2</v>
      </c>
      <c r="X335" t="s">
        <v>2</v>
      </c>
      <c r="Y335" t="s">
        <v>2</v>
      </c>
      <c r="Z335">
        <v>2009</v>
      </c>
      <c r="AA335" t="s">
        <v>164</v>
      </c>
      <c r="AB335" t="s">
        <v>2</v>
      </c>
      <c r="AC335" t="s">
        <v>2</v>
      </c>
      <c r="AD335" t="s">
        <v>2</v>
      </c>
      <c r="AE335" t="s">
        <v>2</v>
      </c>
      <c r="AF335" t="s">
        <v>2</v>
      </c>
      <c r="AG335" t="s">
        <v>213</v>
      </c>
      <c r="AH335" t="s">
        <v>166</v>
      </c>
    </row>
    <row r="336" spans="1:34">
      <c r="A336">
        <v>10012</v>
      </c>
      <c r="B336">
        <v>533646</v>
      </c>
      <c r="C336" t="s">
        <v>149</v>
      </c>
      <c r="D336" t="str">
        <f t="shared" ca="1" si="15"/>
        <v>NCHGLAPJVT</v>
      </c>
      <c r="E336" t="str">
        <f t="shared" ca="1" si="16"/>
        <v>Nbrnqjnoxsuha</v>
      </c>
      <c r="F336" t="s">
        <v>150</v>
      </c>
      <c r="G336" t="s">
        <v>167</v>
      </c>
      <c r="H336" t="str">
        <f t="shared" ca="1" si="17"/>
        <v>17/12/1995</v>
      </c>
      <c r="I336" t="s">
        <v>152</v>
      </c>
      <c r="J336" t="s">
        <v>153</v>
      </c>
      <c r="K336" t="s">
        <v>2040</v>
      </c>
      <c r="L336" t="s">
        <v>2041</v>
      </c>
      <c r="M336" t="s">
        <v>2042</v>
      </c>
      <c r="N336">
        <v>1</v>
      </c>
      <c r="O336" t="s">
        <v>157</v>
      </c>
      <c r="P336" t="s">
        <v>158</v>
      </c>
      <c r="Q336" t="s">
        <v>194</v>
      </c>
      <c r="R336" t="s">
        <v>507</v>
      </c>
      <c r="S336" t="s">
        <v>2</v>
      </c>
      <c r="T336" t="s">
        <v>199</v>
      </c>
      <c r="U336" t="s">
        <v>200</v>
      </c>
      <c r="V336" t="s">
        <v>160</v>
      </c>
      <c r="W336" t="s">
        <v>182</v>
      </c>
      <c r="X336" t="s">
        <v>200</v>
      </c>
      <c r="Y336" t="s">
        <v>2</v>
      </c>
      <c r="Z336">
        <v>2011</v>
      </c>
      <c r="AA336" t="s">
        <v>164</v>
      </c>
      <c r="AB336" t="s">
        <v>2</v>
      </c>
      <c r="AC336" t="s">
        <v>2</v>
      </c>
      <c r="AD336" t="s">
        <v>2</v>
      </c>
      <c r="AE336" t="s">
        <v>2</v>
      </c>
      <c r="AF336" t="s">
        <v>2</v>
      </c>
      <c r="AG336" t="s">
        <v>213</v>
      </c>
      <c r="AH336" t="s">
        <v>175</v>
      </c>
    </row>
    <row r="337" spans="1:34">
      <c r="A337">
        <v>10012</v>
      </c>
      <c r="B337">
        <v>533804</v>
      </c>
      <c r="C337" t="s">
        <v>149</v>
      </c>
      <c r="D337" t="str">
        <f t="shared" ca="1" si="15"/>
        <v>VCHJIHYBEY</v>
      </c>
      <c r="E337" t="str">
        <f t="shared" ca="1" si="16"/>
        <v>Rrwqwfmvtziui</v>
      </c>
      <c r="F337" t="s">
        <v>150</v>
      </c>
      <c r="G337" t="s">
        <v>167</v>
      </c>
      <c r="H337" t="str">
        <f t="shared" ca="1" si="17"/>
        <v>18/3/1994</v>
      </c>
      <c r="I337" t="s">
        <v>152</v>
      </c>
      <c r="J337" t="s">
        <v>153</v>
      </c>
      <c r="K337" t="s">
        <v>1065</v>
      </c>
      <c r="L337" t="s">
        <v>1066</v>
      </c>
      <c r="M337" t="s">
        <v>470</v>
      </c>
      <c r="N337">
        <v>93</v>
      </c>
      <c r="O337" t="s">
        <v>157</v>
      </c>
      <c r="P337" t="s">
        <v>158</v>
      </c>
      <c r="Q337" t="s">
        <v>194</v>
      </c>
      <c r="R337" t="s">
        <v>601</v>
      </c>
      <c r="S337" t="s">
        <v>2</v>
      </c>
      <c r="T337" t="s">
        <v>196</v>
      </c>
      <c r="U337" t="s">
        <v>200</v>
      </c>
      <c r="V337" t="s">
        <v>160</v>
      </c>
      <c r="W337" t="s">
        <v>161</v>
      </c>
      <c r="X337" t="s">
        <v>2</v>
      </c>
      <c r="Y337" t="s">
        <v>2</v>
      </c>
      <c r="Z337">
        <v>2010</v>
      </c>
      <c r="AA337" t="s">
        <v>164</v>
      </c>
      <c r="AB337" t="s">
        <v>2</v>
      </c>
      <c r="AC337" t="s">
        <v>2</v>
      </c>
      <c r="AD337" t="s">
        <v>2</v>
      </c>
      <c r="AE337" t="s">
        <v>2</v>
      </c>
      <c r="AF337" t="s">
        <v>2</v>
      </c>
      <c r="AG337" t="s">
        <v>174</v>
      </c>
      <c r="AH337" t="s">
        <v>166</v>
      </c>
    </row>
    <row r="338" spans="1:34">
      <c r="A338">
        <v>10012</v>
      </c>
      <c r="B338">
        <v>533877</v>
      </c>
      <c r="C338" t="s">
        <v>149</v>
      </c>
      <c r="D338" t="str">
        <f t="shared" ca="1" si="15"/>
        <v>RFSLEYIJMC</v>
      </c>
      <c r="E338" t="str">
        <f t="shared" ca="1" si="16"/>
        <v>Xhtpafhbtbkfo</v>
      </c>
      <c r="F338" t="s">
        <v>150</v>
      </c>
      <c r="G338" t="s">
        <v>151</v>
      </c>
      <c r="H338" t="str">
        <f t="shared" ca="1" si="17"/>
        <v>23/5/1995</v>
      </c>
      <c r="I338" t="s">
        <v>152</v>
      </c>
      <c r="J338" t="s">
        <v>153</v>
      </c>
      <c r="K338" t="s">
        <v>1065</v>
      </c>
      <c r="L338" t="s">
        <v>1066</v>
      </c>
      <c r="M338" t="s">
        <v>470</v>
      </c>
      <c r="N338">
        <v>93</v>
      </c>
      <c r="O338" t="s">
        <v>157</v>
      </c>
      <c r="P338" t="s">
        <v>158</v>
      </c>
      <c r="Q338" t="s">
        <v>187</v>
      </c>
      <c r="R338" t="s">
        <v>2043</v>
      </c>
      <c r="S338" t="s">
        <v>2</v>
      </c>
      <c r="T338" t="s">
        <v>2</v>
      </c>
      <c r="U338" t="s">
        <v>1156</v>
      </c>
      <c r="V338" t="s">
        <v>160</v>
      </c>
      <c r="W338" t="s">
        <v>161</v>
      </c>
      <c r="X338" t="s">
        <v>2</v>
      </c>
      <c r="Y338" t="s">
        <v>2</v>
      </c>
      <c r="Z338">
        <v>2011</v>
      </c>
      <c r="AA338" t="s">
        <v>164</v>
      </c>
      <c r="AB338" t="s">
        <v>2</v>
      </c>
      <c r="AC338" t="s">
        <v>2</v>
      </c>
      <c r="AD338" t="s">
        <v>2</v>
      </c>
      <c r="AE338" t="s">
        <v>2</v>
      </c>
      <c r="AF338" t="s">
        <v>2</v>
      </c>
      <c r="AG338" t="s">
        <v>174</v>
      </c>
      <c r="AH338" t="s">
        <v>232</v>
      </c>
    </row>
    <row r="339" spans="1:34">
      <c r="A339">
        <v>10012</v>
      </c>
      <c r="B339">
        <v>533929</v>
      </c>
      <c r="C339" t="s">
        <v>183</v>
      </c>
      <c r="D339" t="str">
        <f t="shared" ca="1" si="15"/>
        <v>JXJFVGWPCC</v>
      </c>
      <c r="E339" t="str">
        <f t="shared" ca="1" si="16"/>
        <v>Hgtuvetuaklrq</v>
      </c>
      <c r="F339" t="s">
        <v>150</v>
      </c>
      <c r="G339" t="s">
        <v>167</v>
      </c>
      <c r="H339" t="str">
        <f t="shared" ca="1" si="17"/>
        <v>25/5/1996</v>
      </c>
      <c r="I339" t="s">
        <v>152</v>
      </c>
      <c r="J339" t="s">
        <v>153</v>
      </c>
      <c r="K339" t="s">
        <v>1065</v>
      </c>
      <c r="L339" t="s">
        <v>1066</v>
      </c>
      <c r="M339" t="s">
        <v>470</v>
      </c>
      <c r="N339">
        <v>93</v>
      </c>
      <c r="O339" t="s">
        <v>157</v>
      </c>
      <c r="P339" t="s">
        <v>158</v>
      </c>
      <c r="Q339" t="s">
        <v>194</v>
      </c>
      <c r="R339" t="s">
        <v>1069</v>
      </c>
      <c r="S339" t="s">
        <v>2</v>
      </c>
      <c r="T339" t="s">
        <v>196</v>
      </c>
      <c r="U339" t="s">
        <v>197</v>
      </c>
      <c r="V339" t="s">
        <v>160</v>
      </c>
      <c r="W339" t="s">
        <v>161</v>
      </c>
      <c r="X339" t="s">
        <v>2</v>
      </c>
      <c r="Y339" t="s">
        <v>2</v>
      </c>
      <c r="Z339">
        <v>2008</v>
      </c>
      <c r="AA339" t="s">
        <v>164</v>
      </c>
      <c r="AB339" t="s">
        <v>2</v>
      </c>
      <c r="AC339" t="s">
        <v>2</v>
      </c>
      <c r="AD339" t="s">
        <v>2</v>
      </c>
      <c r="AE339" t="s">
        <v>2</v>
      </c>
      <c r="AF339" t="s">
        <v>2</v>
      </c>
      <c r="AG339" t="s">
        <v>174</v>
      </c>
      <c r="AH339" t="s">
        <v>166</v>
      </c>
    </row>
    <row r="340" spans="1:34">
      <c r="A340">
        <v>10012</v>
      </c>
      <c r="B340">
        <v>533937</v>
      </c>
      <c r="C340" t="s">
        <v>149</v>
      </c>
      <c r="D340" t="str">
        <f t="shared" ca="1" si="15"/>
        <v>YIMWZKPHDA</v>
      </c>
      <c r="E340" t="str">
        <f t="shared" ca="1" si="16"/>
        <v>Khkanlejfculc</v>
      </c>
      <c r="F340" t="s">
        <v>150</v>
      </c>
      <c r="G340" t="s">
        <v>151</v>
      </c>
      <c r="H340" t="str">
        <f t="shared" ca="1" si="17"/>
        <v>8/5/1996</v>
      </c>
      <c r="I340" t="s">
        <v>152</v>
      </c>
      <c r="J340" t="s">
        <v>153</v>
      </c>
      <c r="K340" t="s">
        <v>1065</v>
      </c>
      <c r="L340" t="s">
        <v>1066</v>
      </c>
      <c r="M340" t="s">
        <v>470</v>
      </c>
      <c r="N340">
        <v>93</v>
      </c>
      <c r="O340" t="s">
        <v>157</v>
      </c>
      <c r="P340" t="s">
        <v>158</v>
      </c>
      <c r="Q340" t="s">
        <v>194</v>
      </c>
      <c r="R340" t="s">
        <v>311</v>
      </c>
      <c r="S340" t="s">
        <v>2</v>
      </c>
      <c r="T340" t="s">
        <v>196</v>
      </c>
      <c r="U340" t="s">
        <v>200</v>
      </c>
      <c r="V340" t="s">
        <v>160</v>
      </c>
      <c r="W340" t="s">
        <v>182</v>
      </c>
      <c r="X340" t="s">
        <v>2</v>
      </c>
      <c r="Y340" t="s">
        <v>2</v>
      </c>
      <c r="Z340">
        <v>2011</v>
      </c>
      <c r="AA340" t="s">
        <v>164</v>
      </c>
      <c r="AB340" t="s">
        <v>2</v>
      </c>
      <c r="AC340" t="s">
        <v>2</v>
      </c>
      <c r="AD340" t="s">
        <v>2</v>
      </c>
      <c r="AE340" t="s">
        <v>2</v>
      </c>
      <c r="AF340" t="s">
        <v>2</v>
      </c>
      <c r="AG340" t="s">
        <v>165</v>
      </c>
      <c r="AH340" t="s">
        <v>175</v>
      </c>
    </row>
    <row r="341" spans="1:34">
      <c r="A341">
        <v>10012</v>
      </c>
      <c r="B341">
        <v>533967</v>
      </c>
      <c r="C341" t="s">
        <v>149</v>
      </c>
      <c r="D341" t="str">
        <f t="shared" ca="1" si="15"/>
        <v>BLXKJMRQTJ</v>
      </c>
      <c r="E341" t="str">
        <f t="shared" ca="1" si="16"/>
        <v>Jnuskxgjjddsv</v>
      </c>
      <c r="F341" t="s">
        <v>150</v>
      </c>
      <c r="G341" t="s">
        <v>167</v>
      </c>
      <c r="H341" t="str">
        <f t="shared" ca="1" si="17"/>
        <v>2/12/1997</v>
      </c>
      <c r="I341" t="s">
        <v>152</v>
      </c>
      <c r="J341" t="s">
        <v>153</v>
      </c>
      <c r="K341" t="s">
        <v>1065</v>
      </c>
      <c r="L341" t="s">
        <v>1066</v>
      </c>
      <c r="M341" t="s">
        <v>470</v>
      </c>
      <c r="N341">
        <v>93</v>
      </c>
      <c r="O341" t="s">
        <v>157</v>
      </c>
      <c r="P341" t="s">
        <v>158</v>
      </c>
      <c r="Q341" t="s">
        <v>194</v>
      </c>
      <c r="R341" t="s">
        <v>311</v>
      </c>
      <c r="S341" t="s">
        <v>2</v>
      </c>
      <c r="T341" t="s">
        <v>196</v>
      </c>
      <c r="U341" t="s">
        <v>200</v>
      </c>
      <c r="V341" t="s">
        <v>160</v>
      </c>
      <c r="W341" t="s">
        <v>161</v>
      </c>
      <c r="X341" t="s">
        <v>2</v>
      </c>
      <c r="Y341" t="s">
        <v>2</v>
      </c>
      <c r="Z341">
        <v>2011</v>
      </c>
      <c r="AA341" t="s">
        <v>164</v>
      </c>
      <c r="AB341" t="s">
        <v>2</v>
      </c>
      <c r="AC341" t="s">
        <v>2</v>
      </c>
      <c r="AD341" t="s">
        <v>2</v>
      </c>
      <c r="AE341" t="s">
        <v>2</v>
      </c>
      <c r="AF341" t="s">
        <v>2</v>
      </c>
      <c r="AG341" t="s">
        <v>165</v>
      </c>
      <c r="AH341" t="s">
        <v>175</v>
      </c>
    </row>
    <row r="342" spans="1:34">
      <c r="A342">
        <v>10012</v>
      </c>
      <c r="B342">
        <v>533982</v>
      </c>
      <c r="C342" t="s">
        <v>183</v>
      </c>
      <c r="D342" t="str">
        <f t="shared" ca="1" si="15"/>
        <v>YYZKANYLQA</v>
      </c>
      <c r="E342" t="str">
        <f t="shared" ca="1" si="16"/>
        <v>Zcwhfljjjozpq</v>
      </c>
      <c r="F342" t="s">
        <v>150</v>
      </c>
      <c r="G342" t="s">
        <v>167</v>
      </c>
      <c r="H342" t="str">
        <f t="shared" ca="1" si="17"/>
        <v>26/9/1996</v>
      </c>
      <c r="I342" t="s">
        <v>152</v>
      </c>
      <c r="J342" t="s">
        <v>153</v>
      </c>
      <c r="K342" t="s">
        <v>1065</v>
      </c>
      <c r="L342" t="s">
        <v>1066</v>
      </c>
      <c r="M342" t="s">
        <v>470</v>
      </c>
      <c r="N342">
        <v>93</v>
      </c>
      <c r="O342" t="s">
        <v>157</v>
      </c>
      <c r="P342" t="s">
        <v>158</v>
      </c>
      <c r="Q342" t="s">
        <v>194</v>
      </c>
      <c r="R342" t="s">
        <v>311</v>
      </c>
      <c r="S342" t="s">
        <v>2</v>
      </c>
      <c r="T342" t="s">
        <v>196</v>
      </c>
      <c r="U342" t="s">
        <v>197</v>
      </c>
      <c r="V342" t="s">
        <v>160</v>
      </c>
      <c r="W342" t="s">
        <v>161</v>
      </c>
      <c r="X342" t="s">
        <v>2</v>
      </c>
      <c r="Y342" t="s">
        <v>2</v>
      </c>
      <c r="Z342">
        <v>2011</v>
      </c>
      <c r="AA342" t="s">
        <v>164</v>
      </c>
      <c r="AB342" t="s">
        <v>2</v>
      </c>
      <c r="AC342" t="s">
        <v>2</v>
      </c>
      <c r="AD342" t="s">
        <v>2</v>
      </c>
      <c r="AE342" t="s">
        <v>2</v>
      </c>
      <c r="AF342" t="s">
        <v>2</v>
      </c>
      <c r="AG342" t="s">
        <v>165</v>
      </c>
      <c r="AH342" t="s">
        <v>190</v>
      </c>
    </row>
    <row r="343" spans="1:34">
      <c r="A343">
        <v>10012</v>
      </c>
      <c r="B343">
        <v>533997</v>
      </c>
      <c r="C343" t="s">
        <v>183</v>
      </c>
      <c r="D343" t="str">
        <f t="shared" ca="1" si="15"/>
        <v>LVOUPDDJSJ</v>
      </c>
      <c r="E343" t="str">
        <f t="shared" ca="1" si="16"/>
        <v>Kuugrajcdizsg</v>
      </c>
      <c r="F343" t="s">
        <v>150</v>
      </c>
      <c r="G343" t="s">
        <v>167</v>
      </c>
      <c r="H343" t="str">
        <f t="shared" ca="1" si="17"/>
        <v>12/11/1995</v>
      </c>
      <c r="I343" t="s">
        <v>152</v>
      </c>
      <c r="J343" t="s">
        <v>153</v>
      </c>
      <c r="K343" t="s">
        <v>1065</v>
      </c>
      <c r="L343" t="s">
        <v>1066</v>
      </c>
      <c r="M343" t="s">
        <v>470</v>
      </c>
      <c r="N343">
        <v>93</v>
      </c>
      <c r="O343" t="s">
        <v>157</v>
      </c>
      <c r="P343" t="s">
        <v>158</v>
      </c>
      <c r="Q343" t="s">
        <v>194</v>
      </c>
      <c r="R343" t="s">
        <v>601</v>
      </c>
      <c r="S343" t="s">
        <v>2</v>
      </c>
      <c r="T343" t="s">
        <v>196</v>
      </c>
      <c r="U343" t="s">
        <v>200</v>
      </c>
      <c r="V343" t="s">
        <v>256</v>
      </c>
      <c r="W343" t="s">
        <v>160</v>
      </c>
      <c r="X343" t="s">
        <v>2</v>
      </c>
      <c r="Y343" t="s">
        <v>2</v>
      </c>
      <c r="Z343">
        <v>2011</v>
      </c>
      <c r="AA343" t="s">
        <v>164</v>
      </c>
      <c r="AB343" t="s">
        <v>2</v>
      </c>
      <c r="AC343" t="s">
        <v>2</v>
      </c>
      <c r="AD343" t="s">
        <v>2</v>
      </c>
      <c r="AE343" t="s">
        <v>2</v>
      </c>
      <c r="AF343" t="s">
        <v>2</v>
      </c>
      <c r="AG343" t="s">
        <v>174</v>
      </c>
      <c r="AH343" t="s">
        <v>166</v>
      </c>
    </row>
    <row r="344" spans="1:34">
      <c r="A344">
        <v>10012</v>
      </c>
      <c r="B344">
        <v>534019</v>
      </c>
      <c r="C344" t="s">
        <v>149</v>
      </c>
      <c r="D344" t="str">
        <f t="shared" ca="1" si="15"/>
        <v>YKIWKZCBSI</v>
      </c>
      <c r="E344" t="str">
        <f t="shared" ca="1" si="16"/>
        <v>Ccjnudowthcxk</v>
      </c>
      <c r="F344" t="s">
        <v>150</v>
      </c>
      <c r="G344" t="s">
        <v>151</v>
      </c>
      <c r="H344" t="str">
        <f t="shared" ca="1" si="17"/>
        <v>13/8/1996</v>
      </c>
      <c r="I344" t="s">
        <v>152</v>
      </c>
      <c r="J344" t="s">
        <v>153</v>
      </c>
      <c r="K344" t="s">
        <v>1065</v>
      </c>
      <c r="L344" t="s">
        <v>1066</v>
      </c>
      <c r="M344" t="s">
        <v>470</v>
      </c>
      <c r="N344">
        <v>93</v>
      </c>
      <c r="O344" t="s">
        <v>157</v>
      </c>
      <c r="P344" t="s">
        <v>158</v>
      </c>
      <c r="Q344" t="s">
        <v>194</v>
      </c>
      <c r="R344" t="s">
        <v>311</v>
      </c>
      <c r="S344" t="s">
        <v>2</v>
      </c>
      <c r="T344" t="s">
        <v>196</v>
      </c>
      <c r="U344" t="s">
        <v>200</v>
      </c>
      <c r="V344" t="s">
        <v>160</v>
      </c>
      <c r="W344" t="s">
        <v>161</v>
      </c>
      <c r="X344" t="s">
        <v>249</v>
      </c>
      <c r="Y344" t="s">
        <v>2</v>
      </c>
      <c r="Z344">
        <v>2011</v>
      </c>
      <c r="AA344" t="s">
        <v>164</v>
      </c>
      <c r="AB344" t="s">
        <v>2</v>
      </c>
      <c r="AC344" t="s">
        <v>2</v>
      </c>
      <c r="AD344" t="s">
        <v>2</v>
      </c>
      <c r="AE344" t="s">
        <v>2</v>
      </c>
      <c r="AF344" t="s">
        <v>2</v>
      </c>
      <c r="AG344" t="s">
        <v>165</v>
      </c>
      <c r="AH344" t="s">
        <v>175</v>
      </c>
    </row>
    <row r="345" spans="1:34">
      <c r="A345">
        <v>10012</v>
      </c>
      <c r="B345">
        <v>534031</v>
      </c>
      <c r="C345" t="s">
        <v>183</v>
      </c>
      <c r="D345" t="str">
        <f t="shared" ca="1" si="15"/>
        <v>ENLREWPDVC</v>
      </c>
      <c r="E345" t="str">
        <f t="shared" ca="1" si="16"/>
        <v>Wryfpdkjgrgmz</v>
      </c>
      <c r="F345" t="s">
        <v>150</v>
      </c>
      <c r="G345" t="s">
        <v>167</v>
      </c>
      <c r="H345" t="str">
        <f t="shared" ca="1" si="17"/>
        <v>15/9/1996</v>
      </c>
      <c r="I345" t="s">
        <v>152</v>
      </c>
      <c r="J345" t="s">
        <v>153</v>
      </c>
      <c r="K345" t="s">
        <v>1065</v>
      </c>
      <c r="L345" t="s">
        <v>1066</v>
      </c>
      <c r="M345" t="s">
        <v>470</v>
      </c>
      <c r="N345">
        <v>93</v>
      </c>
      <c r="O345" t="s">
        <v>157</v>
      </c>
      <c r="P345" t="s">
        <v>158</v>
      </c>
      <c r="Q345" t="s">
        <v>194</v>
      </c>
      <c r="R345" t="s">
        <v>311</v>
      </c>
      <c r="S345" t="s">
        <v>2</v>
      </c>
      <c r="T345" t="s">
        <v>196</v>
      </c>
      <c r="U345" t="s">
        <v>197</v>
      </c>
      <c r="V345" t="s">
        <v>160</v>
      </c>
      <c r="W345" t="s">
        <v>161</v>
      </c>
      <c r="X345" t="s">
        <v>2</v>
      </c>
      <c r="Y345" t="s">
        <v>2</v>
      </c>
      <c r="Z345">
        <v>2011</v>
      </c>
      <c r="AA345" t="s">
        <v>164</v>
      </c>
      <c r="AB345" t="s">
        <v>2</v>
      </c>
      <c r="AC345" t="s">
        <v>2</v>
      </c>
      <c r="AD345" t="s">
        <v>2</v>
      </c>
      <c r="AE345" t="s">
        <v>2</v>
      </c>
      <c r="AF345" t="s">
        <v>2</v>
      </c>
      <c r="AG345" t="s">
        <v>165</v>
      </c>
      <c r="AH345" t="s">
        <v>166</v>
      </c>
    </row>
    <row r="346" spans="1:34">
      <c r="A346">
        <v>10012</v>
      </c>
      <c r="B346">
        <v>534112</v>
      </c>
      <c r="C346" t="s">
        <v>183</v>
      </c>
      <c r="D346" t="str">
        <f t="shared" ca="1" si="15"/>
        <v>NLUYHYOPBC</v>
      </c>
      <c r="E346" t="str">
        <f t="shared" ca="1" si="16"/>
        <v>Dvzzljbhkkmcc</v>
      </c>
      <c r="F346" t="s">
        <v>150</v>
      </c>
      <c r="G346" t="s">
        <v>167</v>
      </c>
      <c r="H346" t="str">
        <f t="shared" ca="1" si="17"/>
        <v>3/4/1996</v>
      </c>
      <c r="I346" t="s">
        <v>152</v>
      </c>
      <c r="J346" t="s">
        <v>153</v>
      </c>
      <c r="K346" t="s">
        <v>1065</v>
      </c>
      <c r="L346" t="s">
        <v>1066</v>
      </c>
      <c r="M346" t="s">
        <v>470</v>
      </c>
      <c r="N346">
        <v>93</v>
      </c>
      <c r="O346" t="s">
        <v>157</v>
      </c>
      <c r="P346" t="s">
        <v>158</v>
      </c>
      <c r="Q346" t="s">
        <v>194</v>
      </c>
      <c r="R346" t="s">
        <v>311</v>
      </c>
      <c r="S346" t="s">
        <v>2</v>
      </c>
      <c r="T346" t="s">
        <v>196</v>
      </c>
      <c r="U346" t="s">
        <v>224</v>
      </c>
      <c r="V346" t="s">
        <v>160</v>
      </c>
      <c r="W346" t="s">
        <v>161</v>
      </c>
      <c r="X346" t="s">
        <v>271</v>
      </c>
      <c r="Y346" t="s">
        <v>2</v>
      </c>
      <c r="Z346">
        <v>2011</v>
      </c>
      <c r="AA346" t="s">
        <v>164</v>
      </c>
      <c r="AB346" t="s">
        <v>2</v>
      </c>
      <c r="AC346" t="s">
        <v>2</v>
      </c>
      <c r="AD346" t="s">
        <v>2</v>
      </c>
      <c r="AE346" t="s">
        <v>2</v>
      </c>
      <c r="AF346" t="s">
        <v>2</v>
      </c>
      <c r="AG346" t="s">
        <v>165</v>
      </c>
      <c r="AH346" t="s">
        <v>166</v>
      </c>
    </row>
    <row r="347" spans="1:34">
      <c r="A347">
        <v>10012</v>
      </c>
      <c r="B347">
        <v>537388</v>
      </c>
      <c r="C347" t="s">
        <v>183</v>
      </c>
      <c r="D347" t="str">
        <f t="shared" ca="1" si="15"/>
        <v>DVTXRGAGMH</v>
      </c>
      <c r="E347" t="str">
        <f t="shared" ca="1" si="16"/>
        <v>Whdvidcphjwhu</v>
      </c>
      <c r="F347" t="s">
        <v>150</v>
      </c>
      <c r="G347" t="s">
        <v>167</v>
      </c>
      <c r="H347" t="str">
        <f t="shared" ca="1" si="17"/>
        <v>14/11/1996</v>
      </c>
      <c r="I347" t="s">
        <v>152</v>
      </c>
      <c r="J347" t="s">
        <v>153</v>
      </c>
      <c r="K347" t="s">
        <v>1070</v>
      </c>
      <c r="L347" t="s">
        <v>1071</v>
      </c>
      <c r="M347" t="s">
        <v>1072</v>
      </c>
      <c r="N347">
        <v>973</v>
      </c>
      <c r="O347" t="s">
        <v>157</v>
      </c>
      <c r="P347" t="s">
        <v>158</v>
      </c>
      <c r="Q347" t="s">
        <v>171</v>
      </c>
      <c r="R347" t="s">
        <v>328</v>
      </c>
      <c r="S347" t="s">
        <v>2</v>
      </c>
      <c r="T347" t="s">
        <v>2</v>
      </c>
      <c r="U347" t="s">
        <v>173</v>
      </c>
      <c r="V347" t="s">
        <v>160</v>
      </c>
      <c r="W347" t="s">
        <v>161</v>
      </c>
      <c r="X347" t="s">
        <v>162</v>
      </c>
      <c r="Y347" t="s">
        <v>2</v>
      </c>
      <c r="Z347">
        <v>2011</v>
      </c>
      <c r="AA347" t="s">
        <v>164</v>
      </c>
      <c r="AB347" t="s">
        <v>2</v>
      </c>
      <c r="AC347" t="s">
        <v>2</v>
      </c>
      <c r="AD347" t="s">
        <v>2</v>
      </c>
      <c r="AE347" t="s">
        <v>2</v>
      </c>
      <c r="AF347" t="s">
        <v>2</v>
      </c>
      <c r="AG347" t="s">
        <v>174</v>
      </c>
      <c r="AH347" t="s">
        <v>175</v>
      </c>
    </row>
    <row r="348" spans="1:34">
      <c r="A348">
        <v>10012</v>
      </c>
      <c r="B348">
        <v>537795</v>
      </c>
      <c r="C348" t="s">
        <v>149</v>
      </c>
      <c r="D348" t="str">
        <f t="shared" ca="1" si="15"/>
        <v>VBBTEWEALW</v>
      </c>
      <c r="E348" t="str">
        <f t="shared" ca="1" si="16"/>
        <v>Yxmqnxucbopuo</v>
      </c>
      <c r="F348" t="s">
        <v>150</v>
      </c>
      <c r="G348" t="s">
        <v>167</v>
      </c>
      <c r="H348" t="str">
        <f t="shared" ca="1" si="17"/>
        <v>13/8/1996</v>
      </c>
      <c r="I348" t="s">
        <v>152</v>
      </c>
      <c r="J348" t="s">
        <v>153</v>
      </c>
      <c r="K348" t="s">
        <v>1073</v>
      </c>
      <c r="L348" t="s">
        <v>1074</v>
      </c>
      <c r="M348" t="s">
        <v>1075</v>
      </c>
      <c r="N348">
        <v>971</v>
      </c>
      <c r="O348" t="s">
        <v>157</v>
      </c>
      <c r="P348" t="s">
        <v>158</v>
      </c>
      <c r="Q348" t="s">
        <v>171</v>
      </c>
      <c r="R348" t="s">
        <v>328</v>
      </c>
      <c r="S348" t="s">
        <v>2</v>
      </c>
      <c r="T348" t="s">
        <v>2</v>
      </c>
      <c r="U348" t="s">
        <v>238</v>
      </c>
      <c r="V348" t="s">
        <v>160</v>
      </c>
      <c r="W348" t="s">
        <v>161</v>
      </c>
      <c r="X348" t="s">
        <v>162</v>
      </c>
      <c r="Y348" t="s">
        <v>2</v>
      </c>
      <c r="Z348">
        <v>2011</v>
      </c>
      <c r="AA348" t="s">
        <v>164</v>
      </c>
      <c r="AB348" t="s">
        <v>2</v>
      </c>
      <c r="AC348" t="s">
        <v>2</v>
      </c>
      <c r="AD348" t="s">
        <v>2</v>
      </c>
      <c r="AE348" t="s">
        <v>2</v>
      </c>
      <c r="AF348" t="s">
        <v>2</v>
      </c>
      <c r="AG348" t="s">
        <v>174</v>
      </c>
      <c r="AH348" t="s">
        <v>190</v>
      </c>
    </row>
    <row r="349" spans="1:34">
      <c r="A349">
        <v>10012</v>
      </c>
      <c r="B349">
        <v>539164</v>
      </c>
      <c r="C349" t="s">
        <v>149</v>
      </c>
      <c r="D349" t="str">
        <f t="shared" ca="1" si="15"/>
        <v>PYELEUMAEQ</v>
      </c>
      <c r="E349" t="str">
        <f t="shared" ca="1" si="16"/>
        <v>Uppvczwlhvulz</v>
      </c>
      <c r="F349" t="s">
        <v>150</v>
      </c>
      <c r="G349" t="s">
        <v>167</v>
      </c>
      <c r="H349" t="str">
        <f t="shared" ca="1" si="17"/>
        <v>9/10/1996</v>
      </c>
      <c r="I349" t="s">
        <v>152</v>
      </c>
      <c r="J349" t="s">
        <v>153</v>
      </c>
      <c r="K349" t="s">
        <v>1079</v>
      </c>
      <c r="L349" t="s">
        <v>1080</v>
      </c>
      <c r="M349" t="s">
        <v>513</v>
      </c>
      <c r="N349">
        <v>93</v>
      </c>
      <c r="O349" t="s">
        <v>157</v>
      </c>
      <c r="P349" t="s">
        <v>158</v>
      </c>
      <c r="Q349" t="s">
        <v>171</v>
      </c>
      <c r="R349" t="s">
        <v>671</v>
      </c>
      <c r="S349" t="s">
        <v>2</v>
      </c>
      <c r="T349" t="s">
        <v>2</v>
      </c>
      <c r="U349" t="s">
        <v>238</v>
      </c>
      <c r="V349" t="s">
        <v>160</v>
      </c>
      <c r="W349" t="s">
        <v>2</v>
      </c>
      <c r="X349" t="s">
        <v>2</v>
      </c>
      <c r="Y349" t="s">
        <v>2</v>
      </c>
      <c r="Z349">
        <v>2010</v>
      </c>
      <c r="AA349" t="s">
        <v>164</v>
      </c>
      <c r="AB349" t="s">
        <v>2</v>
      </c>
      <c r="AC349" t="s">
        <v>2</v>
      </c>
      <c r="AD349" t="s">
        <v>2</v>
      </c>
      <c r="AE349" t="s">
        <v>2</v>
      </c>
      <c r="AF349" t="s">
        <v>2</v>
      </c>
      <c r="AG349" t="s">
        <v>284</v>
      </c>
      <c r="AH349" t="s">
        <v>175</v>
      </c>
    </row>
    <row r="350" spans="1:34">
      <c r="A350">
        <v>10012</v>
      </c>
      <c r="B350">
        <v>539545</v>
      </c>
      <c r="C350" t="s">
        <v>149</v>
      </c>
      <c r="D350" t="str">
        <f t="shared" ca="1" si="15"/>
        <v>OCMTGYCGDN</v>
      </c>
      <c r="E350" t="str">
        <f t="shared" ca="1" si="16"/>
        <v>Qqpvopaobnmvs</v>
      </c>
      <c r="F350" t="s">
        <v>150</v>
      </c>
      <c r="G350" t="s">
        <v>167</v>
      </c>
      <c r="H350" t="str">
        <f t="shared" ca="1" si="17"/>
        <v>21/2/1994</v>
      </c>
      <c r="I350" t="s">
        <v>152</v>
      </c>
      <c r="J350" t="s">
        <v>153</v>
      </c>
      <c r="K350" t="s">
        <v>1081</v>
      </c>
      <c r="L350" t="s">
        <v>1082</v>
      </c>
      <c r="M350" t="s">
        <v>1083</v>
      </c>
      <c r="N350">
        <v>77</v>
      </c>
      <c r="O350" t="s">
        <v>157</v>
      </c>
      <c r="P350" t="s">
        <v>158</v>
      </c>
      <c r="Q350" t="s">
        <v>194</v>
      </c>
      <c r="R350" t="s">
        <v>210</v>
      </c>
      <c r="S350" t="s">
        <v>2</v>
      </c>
      <c r="T350" t="s">
        <v>196</v>
      </c>
      <c r="U350" t="s">
        <v>211</v>
      </c>
      <c r="V350" t="s">
        <v>160</v>
      </c>
      <c r="W350" t="s">
        <v>182</v>
      </c>
      <c r="X350" t="s">
        <v>249</v>
      </c>
      <c r="Y350" t="s">
        <v>2</v>
      </c>
      <c r="Z350">
        <v>2011</v>
      </c>
      <c r="AA350" t="s">
        <v>164</v>
      </c>
      <c r="AB350" t="s">
        <v>2</v>
      </c>
      <c r="AC350" t="s">
        <v>2</v>
      </c>
      <c r="AD350" t="s">
        <v>2</v>
      </c>
      <c r="AE350" t="s">
        <v>2</v>
      </c>
      <c r="AF350" t="s">
        <v>2</v>
      </c>
      <c r="AG350" t="s">
        <v>174</v>
      </c>
      <c r="AH350" t="s">
        <v>190</v>
      </c>
    </row>
    <row r="351" spans="1:34">
      <c r="A351">
        <v>10012</v>
      </c>
      <c r="B351">
        <v>542092</v>
      </c>
      <c r="C351" t="s">
        <v>149</v>
      </c>
      <c r="D351" t="str">
        <f t="shared" ca="1" si="15"/>
        <v>IVGURCMFON</v>
      </c>
      <c r="E351" t="str">
        <f t="shared" ca="1" si="16"/>
        <v>Ekgheqfdqznla</v>
      </c>
      <c r="F351" t="s">
        <v>150</v>
      </c>
      <c r="G351" t="s">
        <v>167</v>
      </c>
      <c r="H351" t="str">
        <f t="shared" ca="1" si="17"/>
        <v>4/12/1994</v>
      </c>
      <c r="I351" t="s">
        <v>152</v>
      </c>
      <c r="J351" t="s">
        <v>153</v>
      </c>
      <c r="K351" t="s">
        <v>1086</v>
      </c>
      <c r="L351" t="s">
        <v>1087</v>
      </c>
      <c r="M351" t="s">
        <v>1088</v>
      </c>
      <c r="N351">
        <v>78</v>
      </c>
      <c r="O351" t="s">
        <v>157</v>
      </c>
      <c r="P351" t="s">
        <v>158</v>
      </c>
      <c r="Q351" t="s">
        <v>246</v>
      </c>
      <c r="R351" t="s">
        <v>321</v>
      </c>
      <c r="S351" t="s">
        <v>2</v>
      </c>
      <c r="T351" t="s">
        <v>2</v>
      </c>
      <c r="U351" t="s">
        <v>224</v>
      </c>
      <c r="V351" t="s">
        <v>160</v>
      </c>
      <c r="W351" t="s">
        <v>161</v>
      </c>
      <c r="X351" t="s">
        <v>2</v>
      </c>
      <c r="Y351" t="s">
        <v>2</v>
      </c>
      <c r="Z351">
        <v>2011</v>
      </c>
      <c r="AA351" t="s">
        <v>164</v>
      </c>
      <c r="AB351" t="s">
        <v>2</v>
      </c>
      <c r="AC351" t="s">
        <v>2</v>
      </c>
      <c r="AD351" t="s">
        <v>2</v>
      </c>
      <c r="AE351" t="s">
        <v>2</v>
      </c>
      <c r="AF351" t="s">
        <v>2</v>
      </c>
      <c r="AG351" t="s">
        <v>174</v>
      </c>
      <c r="AH351" t="s">
        <v>175</v>
      </c>
    </row>
    <row r="352" spans="1:34">
      <c r="A352">
        <v>10012</v>
      </c>
      <c r="B352">
        <v>542721</v>
      </c>
      <c r="C352" t="s">
        <v>149</v>
      </c>
      <c r="D352" t="str">
        <f t="shared" ca="1" si="15"/>
        <v>CXUGWYSUEM</v>
      </c>
      <c r="E352" t="str">
        <f t="shared" ca="1" si="16"/>
        <v>Zhmawxbvnibuq</v>
      </c>
      <c r="F352" t="s">
        <v>150</v>
      </c>
      <c r="G352" t="s">
        <v>167</v>
      </c>
      <c r="H352" t="str">
        <f t="shared" ca="1" si="17"/>
        <v>9/7/1997</v>
      </c>
      <c r="I352" t="s">
        <v>152</v>
      </c>
      <c r="J352" t="s">
        <v>153</v>
      </c>
      <c r="K352" t="s">
        <v>1089</v>
      </c>
      <c r="L352" t="s">
        <v>1090</v>
      </c>
      <c r="M352" t="s">
        <v>1091</v>
      </c>
      <c r="N352">
        <v>95</v>
      </c>
      <c r="O352" t="s">
        <v>157</v>
      </c>
      <c r="P352" t="s">
        <v>158</v>
      </c>
      <c r="Q352" t="s">
        <v>194</v>
      </c>
      <c r="R352" t="s">
        <v>311</v>
      </c>
      <c r="S352" t="s">
        <v>2</v>
      </c>
      <c r="T352" t="s">
        <v>196</v>
      </c>
      <c r="U352" t="s">
        <v>224</v>
      </c>
      <c r="V352" t="s">
        <v>160</v>
      </c>
      <c r="W352" t="s">
        <v>161</v>
      </c>
      <c r="X352" t="s">
        <v>271</v>
      </c>
      <c r="Y352" t="s">
        <v>2</v>
      </c>
      <c r="Z352">
        <v>2011</v>
      </c>
      <c r="AA352" t="s">
        <v>164</v>
      </c>
      <c r="AB352" t="s">
        <v>2</v>
      </c>
      <c r="AC352" t="s">
        <v>2</v>
      </c>
      <c r="AD352" t="s">
        <v>2</v>
      </c>
      <c r="AE352" t="s">
        <v>2</v>
      </c>
      <c r="AF352" t="s">
        <v>2</v>
      </c>
      <c r="AG352" t="s">
        <v>259</v>
      </c>
      <c r="AH352" t="s">
        <v>190</v>
      </c>
    </row>
    <row r="353" spans="1:34">
      <c r="A353">
        <v>10012</v>
      </c>
      <c r="B353">
        <v>546048</v>
      </c>
      <c r="C353" t="s">
        <v>149</v>
      </c>
      <c r="D353" t="str">
        <f t="shared" ca="1" si="15"/>
        <v>XZGRNOBLVK</v>
      </c>
      <c r="E353" t="str">
        <f t="shared" ca="1" si="16"/>
        <v>Jxwxcdlnqnwea</v>
      </c>
      <c r="F353" t="s">
        <v>150</v>
      </c>
      <c r="G353" t="s">
        <v>167</v>
      </c>
      <c r="H353" t="str">
        <f t="shared" ca="1" si="17"/>
        <v>4/3/1997</v>
      </c>
      <c r="I353" t="s">
        <v>152</v>
      </c>
      <c r="J353" t="s">
        <v>153</v>
      </c>
      <c r="K353" t="s">
        <v>2044</v>
      </c>
      <c r="L353" t="s">
        <v>2045</v>
      </c>
      <c r="M353" t="s">
        <v>1139</v>
      </c>
      <c r="N353">
        <v>78</v>
      </c>
      <c r="O353" t="s">
        <v>157</v>
      </c>
      <c r="P353" t="s">
        <v>158</v>
      </c>
      <c r="Q353" t="s">
        <v>839</v>
      </c>
      <c r="R353" t="s">
        <v>2046</v>
      </c>
      <c r="S353" t="s">
        <v>2</v>
      </c>
      <c r="T353" t="s">
        <v>2</v>
      </c>
      <c r="U353" t="s">
        <v>224</v>
      </c>
      <c r="V353" t="s">
        <v>160</v>
      </c>
      <c r="W353" t="s">
        <v>161</v>
      </c>
      <c r="X353" t="s">
        <v>279</v>
      </c>
      <c r="Y353" t="s">
        <v>2</v>
      </c>
      <c r="Z353">
        <v>2011</v>
      </c>
      <c r="AA353" t="s">
        <v>164</v>
      </c>
      <c r="AB353" t="s">
        <v>2</v>
      </c>
      <c r="AC353" t="s">
        <v>2</v>
      </c>
      <c r="AD353" t="s">
        <v>2</v>
      </c>
      <c r="AE353" t="s">
        <v>2</v>
      </c>
      <c r="AF353" t="s">
        <v>2</v>
      </c>
      <c r="AG353" t="s">
        <v>259</v>
      </c>
      <c r="AH353" t="s">
        <v>166</v>
      </c>
    </row>
    <row r="354" spans="1:34">
      <c r="A354">
        <v>10012</v>
      </c>
      <c r="B354">
        <v>547994</v>
      </c>
      <c r="C354" t="s">
        <v>149</v>
      </c>
      <c r="D354" t="str">
        <f t="shared" ca="1" si="15"/>
        <v>NXEJXPDTVX</v>
      </c>
      <c r="E354" t="str">
        <f t="shared" ca="1" si="16"/>
        <v>Gagptbwfmqqih</v>
      </c>
      <c r="F354" t="s">
        <v>150</v>
      </c>
      <c r="G354" t="s">
        <v>167</v>
      </c>
      <c r="H354" t="str">
        <f t="shared" ca="1" si="17"/>
        <v>12/6/1994</v>
      </c>
      <c r="I354" t="s">
        <v>152</v>
      </c>
      <c r="J354" t="s">
        <v>153</v>
      </c>
      <c r="K354" t="s">
        <v>1098</v>
      </c>
      <c r="L354" t="s">
        <v>1099</v>
      </c>
      <c r="M354" t="s">
        <v>350</v>
      </c>
      <c r="N354">
        <v>95</v>
      </c>
      <c r="O354" t="s">
        <v>157</v>
      </c>
      <c r="P354" t="s">
        <v>158</v>
      </c>
      <c r="Q354" t="s">
        <v>171</v>
      </c>
      <c r="R354" t="s">
        <v>550</v>
      </c>
      <c r="S354" t="s">
        <v>2</v>
      </c>
      <c r="T354" t="s">
        <v>2</v>
      </c>
      <c r="U354" t="s">
        <v>238</v>
      </c>
      <c r="V354" t="s">
        <v>160</v>
      </c>
      <c r="W354" t="s">
        <v>2</v>
      </c>
      <c r="X354" t="s">
        <v>2</v>
      </c>
      <c r="Y354" t="s">
        <v>2</v>
      </c>
      <c r="Z354">
        <v>2011</v>
      </c>
      <c r="AA354" t="s">
        <v>164</v>
      </c>
      <c r="AB354" t="s">
        <v>2</v>
      </c>
      <c r="AC354" t="s">
        <v>2</v>
      </c>
      <c r="AD354" t="s">
        <v>2</v>
      </c>
      <c r="AE354" t="s">
        <v>2</v>
      </c>
      <c r="AF354" t="s">
        <v>2</v>
      </c>
      <c r="AG354" t="s">
        <v>165</v>
      </c>
      <c r="AH354" t="s">
        <v>166</v>
      </c>
    </row>
    <row r="355" spans="1:34">
      <c r="A355">
        <v>10012</v>
      </c>
      <c r="B355">
        <v>548086</v>
      </c>
      <c r="C355" t="s">
        <v>149</v>
      </c>
      <c r="D355" t="str">
        <f t="shared" ca="1" si="15"/>
        <v>MQHYDFRHLG</v>
      </c>
      <c r="E355" t="str">
        <f t="shared" ca="1" si="16"/>
        <v>Vmgxrrszlsshq</v>
      </c>
      <c r="F355" t="s">
        <v>150</v>
      </c>
      <c r="G355" t="s">
        <v>167</v>
      </c>
      <c r="H355" t="str">
        <f t="shared" ca="1" si="17"/>
        <v>8/9/1994</v>
      </c>
      <c r="I355" t="s">
        <v>152</v>
      </c>
      <c r="J355" t="s">
        <v>153</v>
      </c>
      <c r="K355" t="s">
        <v>1098</v>
      </c>
      <c r="L355" t="s">
        <v>1099</v>
      </c>
      <c r="M355" t="s">
        <v>350</v>
      </c>
      <c r="N355">
        <v>95</v>
      </c>
      <c r="O355" t="s">
        <v>157</v>
      </c>
      <c r="P355" t="s">
        <v>158</v>
      </c>
      <c r="Q355" t="s">
        <v>179</v>
      </c>
      <c r="R355" t="s">
        <v>1100</v>
      </c>
      <c r="S355" t="s">
        <v>2</v>
      </c>
      <c r="T355" t="s">
        <v>2</v>
      </c>
      <c r="U355" t="s">
        <v>334</v>
      </c>
      <c r="V355" t="s">
        <v>160</v>
      </c>
      <c r="W355" t="s">
        <v>161</v>
      </c>
      <c r="X355" t="s">
        <v>2</v>
      </c>
      <c r="Y355" t="s">
        <v>2</v>
      </c>
      <c r="Z355">
        <v>2011</v>
      </c>
      <c r="AA355" t="s">
        <v>164</v>
      </c>
      <c r="AB355" t="s">
        <v>2</v>
      </c>
      <c r="AC355" t="s">
        <v>2</v>
      </c>
      <c r="AD355" t="s">
        <v>2</v>
      </c>
      <c r="AE355" t="s">
        <v>2</v>
      </c>
      <c r="AF355" t="s">
        <v>2</v>
      </c>
      <c r="AG355" t="s">
        <v>165</v>
      </c>
      <c r="AH355" t="s">
        <v>175</v>
      </c>
    </row>
    <row r="356" spans="1:34">
      <c r="A356">
        <v>10012</v>
      </c>
      <c r="B356">
        <v>548148</v>
      </c>
      <c r="C356" t="s">
        <v>149</v>
      </c>
      <c r="D356" t="str">
        <f t="shared" ca="1" si="15"/>
        <v>SRQUQCOATX</v>
      </c>
      <c r="E356" t="str">
        <f t="shared" ca="1" si="16"/>
        <v>Gpxqgahyeqloe</v>
      </c>
      <c r="F356" t="s">
        <v>150</v>
      </c>
      <c r="G356" t="s">
        <v>167</v>
      </c>
      <c r="H356" t="str">
        <f t="shared" ca="1" si="17"/>
        <v>4/9/1994</v>
      </c>
      <c r="I356" t="s">
        <v>152</v>
      </c>
      <c r="J356" t="s">
        <v>153</v>
      </c>
      <c r="K356" t="s">
        <v>1098</v>
      </c>
      <c r="L356" t="s">
        <v>1099</v>
      </c>
      <c r="M356" t="s">
        <v>350</v>
      </c>
      <c r="N356">
        <v>95</v>
      </c>
      <c r="O356" t="s">
        <v>157</v>
      </c>
      <c r="P356" t="s">
        <v>158</v>
      </c>
      <c r="Q356" t="s">
        <v>171</v>
      </c>
      <c r="R356" t="s">
        <v>550</v>
      </c>
      <c r="S356" t="s">
        <v>2</v>
      </c>
      <c r="T356" t="s">
        <v>2</v>
      </c>
      <c r="U356" t="s">
        <v>238</v>
      </c>
      <c r="V356" t="s">
        <v>160</v>
      </c>
      <c r="W356" t="s">
        <v>2</v>
      </c>
      <c r="X356" t="s">
        <v>2</v>
      </c>
      <c r="Y356" t="s">
        <v>2</v>
      </c>
      <c r="Z356">
        <v>2011</v>
      </c>
      <c r="AA356" t="s">
        <v>164</v>
      </c>
      <c r="AB356" t="s">
        <v>2</v>
      </c>
      <c r="AC356" t="s">
        <v>2</v>
      </c>
      <c r="AD356" t="s">
        <v>2</v>
      </c>
      <c r="AE356" t="s">
        <v>2</v>
      </c>
      <c r="AF356" t="s">
        <v>2</v>
      </c>
      <c r="AG356" t="s">
        <v>165</v>
      </c>
      <c r="AH356" t="s">
        <v>190</v>
      </c>
    </row>
    <row r="357" spans="1:34">
      <c r="A357">
        <v>10012</v>
      </c>
      <c r="B357">
        <v>553973</v>
      </c>
      <c r="C357" t="s">
        <v>149</v>
      </c>
      <c r="D357" t="str">
        <f t="shared" ca="1" si="15"/>
        <v>ZMCKRQILQN</v>
      </c>
      <c r="E357" t="str">
        <f t="shared" ca="1" si="16"/>
        <v>Ytbswgytxnnnl</v>
      </c>
      <c r="F357" t="s">
        <v>150</v>
      </c>
      <c r="G357" t="s">
        <v>167</v>
      </c>
      <c r="H357" t="str">
        <f t="shared" ca="1" si="17"/>
        <v>10/9/1997</v>
      </c>
      <c r="I357" t="s">
        <v>152</v>
      </c>
      <c r="J357" t="s">
        <v>153</v>
      </c>
      <c r="K357" t="s">
        <v>1104</v>
      </c>
      <c r="L357" t="s">
        <v>664</v>
      </c>
      <c r="M357" t="s">
        <v>901</v>
      </c>
      <c r="N357">
        <v>91</v>
      </c>
      <c r="O357" t="s">
        <v>157</v>
      </c>
      <c r="P357" t="s">
        <v>158</v>
      </c>
      <c r="Q357" t="s">
        <v>194</v>
      </c>
      <c r="R357" t="s">
        <v>586</v>
      </c>
      <c r="S357" t="s">
        <v>2</v>
      </c>
      <c r="T357" t="s">
        <v>199</v>
      </c>
      <c r="U357" t="s">
        <v>224</v>
      </c>
      <c r="V357" t="s">
        <v>160</v>
      </c>
      <c r="W357" t="s">
        <v>161</v>
      </c>
      <c r="X357" t="s">
        <v>249</v>
      </c>
      <c r="Y357" t="s">
        <v>329</v>
      </c>
      <c r="Z357">
        <v>2011</v>
      </c>
      <c r="AA357" t="s">
        <v>164</v>
      </c>
      <c r="AB357" t="s">
        <v>2</v>
      </c>
      <c r="AC357" t="s">
        <v>2</v>
      </c>
      <c r="AD357" t="s">
        <v>2</v>
      </c>
      <c r="AE357" t="s">
        <v>2</v>
      </c>
      <c r="AF357" t="s">
        <v>2</v>
      </c>
      <c r="AG357" t="s">
        <v>174</v>
      </c>
      <c r="AH357" t="s">
        <v>190</v>
      </c>
    </row>
    <row r="358" spans="1:34">
      <c r="A358">
        <v>10012</v>
      </c>
      <c r="B358">
        <v>554032</v>
      </c>
      <c r="C358" t="s">
        <v>149</v>
      </c>
      <c r="D358" t="str">
        <f t="shared" ca="1" si="15"/>
        <v>SWOAIFXJMJ</v>
      </c>
      <c r="E358" t="str">
        <f t="shared" ca="1" si="16"/>
        <v>Kurajidcittlj</v>
      </c>
      <c r="F358" t="s">
        <v>150</v>
      </c>
      <c r="G358" t="s">
        <v>167</v>
      </c>
      <c r="H358" t="str">
        <f t="shared" ca="1" si="17"/>
        <v>27/4/1995</v>
      </c>
      <c r="I358" t="s">
        <v>152</v>
      </c>
      <c r="J358" t="s">
        <v>153</v>
      </c>
      <c r="K358" t="s">
        <v>1104</v>
      </c>
      <c r="L358" t="s">
        <v>664</v>
      </c>
      <c r="M358" t="s">
        <v>901</v>
      </c>
      <c r="N358">
        <v>91</v>
      </c>
      <c r="O358" t="s">
        <v>157</v>
      </c>
      <c r="P358" t="s">
        <v>158</v>
      </c>
      <c r="Q358" t="s">
        <v>194</v>
      </c>
      <c r="R358" t="s">
        <v>586</v>
      </c>
      <c r="S358" t="s">
        <v>2</v>
      </c>
      <c r="T358" t="s">
        <v>196</v>
      </c>
      <c r="U358" t="s">
        <v>197</v>
      </c>
      <c r="V358" t="s">
        <v>160</v>
      </c>
      <c r="W358" t="s">
        <v>161</v>
      </c>
      <c r="X358" t="s">
        <v>249</v>
      </c>
      <c r="Y358" t="s">
        <v>2</v>
      </c>
      <c r="Z358">
        <v>2009</v>
      </c>
      <c r="AA358" t="s">
        <v>164</v>
      </c>
      <c r="AB358" t="s">
        <v>2</v>
      </c>
      <c r="AC358" t="s">
        <v>2</v>
      </c>
      <c r="AD358" t="s">
        <v>2</v>
      </c>
      <c r="AE358" t="s">
        <v>2</v>
      </c>
      <c r="AF358" t="s">
        <v>2</v>
      </c>
      <c r="AG358" t="s">
        <v>174</v>
      </c>
      <c r="AH358" t="s">
        <v>166</v>
      </c>
    </row>
    <row r="359" spans="1:34">
      <c r="A359">
        <v>10012</v>
      </c>
      <c r="B359">
        <v>554472</v>
      </c>
      <c r="C359" t="s">
        <v>149</v>
      </c>
      <c r="D359" t="str">
        <f t="shared" ca="1" si="15"/>
        <v>SZOVKGVXLH</v>
      </c>
      <c r="E359" t="str">
        <f t="shared" ca="1" si="16"/>
        <v>Kjnwieeboynnw</v>
      </c>
      <c r="F359" t="s">
        <v>150</v>
      </c>
      <c r="G359" t="s">
        <v>167</v>
      </c>
      <c r="H359" t="str">
        <f t="shared" ca="1" si="17"/>
        <v>19/4/1994</v>
      </c>
      <c r="I359" t="s">
        <v>152</v>
      </c>
      <c r="J359" t="s">
        <v>153</v>
      </c>
      <c r="K359" t="s">
        <v>1105</v>
      </c>
      <c r="L359" t="s">
        <v>1106</v>
      </c>
      <c r="M359" t="s">
        <v>1107</v>
      </c>
      <c r="N359">
        <v>78</v>
      </c>
      <c r="O359" t="s">
        <v>157</v>
      </c>
      <c r="P359" t="s">
        <v>158</v>
      </c>
      <c r="Q359" t="s">
        <v>194</v>
      </c>
      <c r="R359" t="s">
        <v>198</v>
      </c>
      <c r="S359" t="s">
        <v>2</v>
      </c>
      <c r="T359" t="s">
        <v>196</v>
      </c>
      <c r="U359" t="s">
        <v>211</v>
      </c>
      <c r="V359" t="s">
        <v>160</v>
      </c>
      <c r="W359" t="s">
        <v>161</v>
      </c>
      <c r="X359" t="s">
        <v>357</v>
      </c>
      <c r="Y359" t="s">
        <v>2</v>
      </c>
      <c r="Z359">
        <v>2010</v>
      </c>
      <c r="AA359" t="s">
        <v>164</v>
      </c>
      <c r="AB359" t="s">
        <v>2</v>
      </c>
      <c r="AC359" t="s">
        <v>2</v>
      </c>
      <c r="AD359" t="s">
        <v>2</v>
      </c>
      <c r="AE359" t="s">
        <v>2</v>
      </c>
      <c r="AF359" t="s">
        <v>2</v>
      </c>
      <c r="AG359" t="s">
        <v>165</v>
      </c>
      <c r="AH359" t="s">
        <v>190</v>
      </c>
    </row>
    <row r="360" spans="1:34">
      <c r="A360">
        <v>10012</v>
      </c>
      <c r="B360">
        <v>558285</v>
      </c>
      <c r="C360" t="s">
        <v>183</v>
      </c>
      <c r="D360" t="str">
        <f t="shared" ca="1" si="15"/>
        <v>ZXHMOWLUTC</v>
      </c>
      <c r="E360" t="str">
        <f t="shared" ca="1" si="16"/>
        <v>Dmqumfyhpowjk</v>
      </c>
      <c r="F360" t="s">
        <v>150</v>
      </c>
      <c r="G360" t="s">
        <v>167</v>
      </c>
      <c r="H360" t="str">
        <f t="shared" ca="1" si="17"/>
        <v>25/12/1995</v>
      </c>
      <c r="I360" t="s">
        <v>152</v>
      </c>
      <c r="J360" t="s">
        <v>153</v>
      </c>
      <c r="K360" t="s">
        <v>2047</v>
      </c>
      <c r="L360" t="s">
        <v>2048</v>
      </c>
      <c r="M360" t="s">
        <v>223</v>
      </c>
      <c r="N360">
        <v>75</v>
      </c>
      <c r="O360" t="s">
        <v>157</v>
      </c>
      <c r="P360" t="s">
        <v>158</v>
      </c>
      <c r="Q360" t="s">
        <v>194</v>
      </c>
      <c r="R360" t="s">
        <v>198</v>
      </c>
      <c r="S360" t="s">
        <v>2</v>
      </c>
      <c r="T360" t="s">
        <v>196</v>
      </c>
      <c r="U360" t="s">
        <v>197</v>
      </c>
      <c r="V360" t="s">
        <v>160</v>
      </c>
      <c r="W360" t="s">
        <v>182</v>
      </c>
      <c r="X360" t="s">
        <v>2</v>
      </c>
      <c r="Y360" t="s">
        <v>2</v>
      </c>
      <c r="Z360">
        <v>2011</v>
      </c>
      <c r="AA360" t="s">
        <v>164</v>
      </c>
      <c r="AB360" t="s">
        <v>2</v>
      </c>
      <c r="AC360" t="s">
        <v>2</v>
      </c>
      <c r="AD360" t="s">
        <v>2</v>
      </c>
      <c r="AE360" t="s">
        <v>2</v>
      </c>
      <c r="AF360" t="s">
        <v>2</v>
      </c>
      <c r="AG360" t="s">
        <v>174</v>
      </c>
      <c r="AH360" t="s">
        <v>166</v>
      </c>
    </row>
    <row r="361" spans="1:34">
      <c r="A361">
        <v>10012</v>
      </c>
      <c r="B361">
        <v>564542</v>
      </c>
      <c r="C361" t="s">
        <v>183</v>
      </c>
      <c r="D361" t="str">
        <f t="shared" ca="1" si="15"/>
        <v>GYYQRPDLPX</v>
      </c>
      <c r="E361" t="str">
        <f t="shared" ca="1" si="16"/>
        <v>Notniqeglapmc</v>
      </c>
      <c r="F361" t="s">
        <v>150</v>
      </c>
      <c r="G361" t="s">
        <v>167</v>
      </c>
      <c r="H361" t="str">
        <f t="shared" ca="1" si="17"/>
        <v>1/9/1997</v>
      </c>
      <c r="I361" t="s">
        <v>152</v>
      </c>
      <c r="J361" t="s">
        <v>153</v>
      </c>
      <c r="K361" t="s">
        <v>1123</v>
      </c>
      <c r="L361" t="s">
        <v>192</v>
      </c>
      <c r="M361" t="s">
        <v>1124</v>
      </c>
      <c r="N361">
        <v>78</v>
      </c>
      <c r="O361" t="s">
        <v>157</v>
      </c>
      <c r="P361" t="s">
        <v>158</v>
      </c>
      <c r="Q361" t="s">
        <v>187</v>
      </c>
      <c r="R361" t="s">
        <v>1125</v>
      </c>
      <c r="S361" t="s">
        <v>2</v>
      </c>
      <c r="T361" t="s">
        <v>2</v>
      </c>
      <c r="U361" t="s">
        <v>347</v>
      </c>
      <c r="V361" t="s">
        <v>160</v>
      </c>
      <c r="W361" t="s">
        <v>161</v>
      </c>
      <c r="X361" t="s">
        <v>2</v>
      </c>
      <c r="Y361" t="s">
        <v>2</v>
      </c>
      <c r="Z361" t="s">
        <v>2</v>
      </c>
      <c r="AA361" t="s">
        <v>164</v>
      </c>
      <c r="AB361" t="s">
        <v>2</v>
      </c>
      <c r="AC361" t="s">
        <v>2</v>
      </c>
      <c r="AD361" t="s">
        <v>2</v>
      </c>
      <c r="AE361" t="s">
        <v>2</v>
      </c>
      <c r="AF361" t="s">
        <v>2</v>
      </c>
      <c r="AG361" t="s">
        <v>165</v>
      </c>
      <c r="AH361" t="s">
        <v>175</v>
      </c>
    </row>
    <row r="362" spans="1:34">
      <c r="A362">
        <v>10012</v>
      </c>
      <c r="B362">
        <v>565570</v>
      </c>
      <c r="C362" t="s">
        <v>149</v>
      </c>
      <c r="D362" t="str">
        <f t="shared" ca="1" si="15"/>
        <v>IDCCFRZDWY</v>
      </c>
      <c r="E362" t="str">
        <f t="shared" ca="1" si="16"/>
        <v>Vjphxkcsnsysv</v>
      </c>
      <c r="F362" t="s">
        <v>150</v>
      </c>
      <c r="G362" t="s">
        <v>167</v>
      </c>
      <c r="H362" t="str">
        <f t="shared" ca="1" si="17"/>
        <v>8/8/1996</v>
      </c>
      <c r="I362" t="s">
        <v>152</v>
      </c>
      <c r="J362" t="s">
        <v>153</v>
      </c>
      <c r="K362" t="s">
        <v>1126</v>
      </c>
      <c r="L362" t="s">
        <v>1127</v>
      </c>
      <c r="M362" t="s">
        <v>1128</v>
      </c>
      <c r="N362">
        <v>92</v>
      </c>
      <c r="O362" t="s">
        <v>157</v>
      </c>
      <c r="P362" t="s">
        <v>158</v>
      </c>
      <c r="Q362" t="s">
        <v>194</v>
      </c>
      <c r="R362" t="s">
        <v>195</v>
      </c>
      <c r="S362" t="s">
        <v>2</v>
      </c>
      <c r="T362" t="s">
        <v>196</v>
      </c>
      <c r="U362" t="s">
        <v>197</v>
      </c>
      <c r="V362" t="s">
        <v>160</v>
      </c>
      <c r="W362" t="s">
        <v>161</v>
      </c>
      <c r="X362" t="s">
        <v>249</v>
      </c>
      <c r="Y362" t="s">
        <v>2</v>
      </c>
      <c r="Z362">
        <v>2010</v>
      </c>
      <c r="AA362" t="s">
        <v>164</v>
      </c>
      <c r="AB362" t="s">
        <v>2</v>
      </c>
      <c r="AC362" t="s">
        <v>2</v>
      </c>
      <c r="AD362" t="s">
        <v>2</v>
      </c>
      <c r="AE362" t="s">
        <v>2</v>
      </c>
      <c r="AF362" t="s">
        <v>2</v>
      </c>
      <c r="AG362" t="s">
        <v>174</v>
      </c>
      <c r="AH362" t="s">
        <v>166</v>
      </c>
    </row>
    <row r="363" spans="1:34">
      <c r="A363">
        <v>10012</v>
      </c>
      <c r="B363">
        <v>565612</v>
      </c>
      <c r="C363" t="s">
        <v>149</v>
      </c>
      <c r="D363" t="str">
        <f t="shared" ca="1" si="15"/>
        <v>MUDZVUKVIU</v>
      </c>
      <c r="E363" t="str">
        <f t="shared" ca="1" si="16"/>
        <v>Cjkmluqfyutwr</v>
      </c>
      <c r="F363" t="s">
        <v>150</v>
      </c>
      <c r="G363" t="s">
        <v>167</v>
      </c>
      <c r="H363" t="str">
        <f t="shared" ca="1" si="17"/>
        <v>10/6/1997</v>
      </c>
      <c r="I363" t="s">
        <v>152</v>
      </c>
      <c r="J363" t="s">
        <v>153</v>
      </c>
      <c r="K363" t="s">
        <v>1126</v>
      </c>
      <c r="L363" t="s">
        <v>1127</v>
      </c>
      <c r="M363" t="s">
        <v>1128</v>
      </c>
      <c r="N363">
        <v>92</v>
      </c>
      <c r="O363" t="s">
        <v>157</v>
      </c>
      <c r="P363" t="s">
        <v>158</v>
      </c>
      <c r="Q363" t="s">
        <v>194</v>
      </c>
      <c r="R363" t="s">
        <v>236</v>
      </c>
      <c r="S363" t="s">
        <v>133</v>
      </c>
      <c r="T363" t="s">
        <v>196</v>
      </c>
      <c r="U363" t="s">
        <v>200</v>
      </c>
      <c r="V363" t="s">
        <v>160</v>
      </c>
      <c r="W363" t="s">
        <v>161</v>
      </c>
      <c r="X363" t="s">
        <v>2</v>
      </c>
      <c r="Y363" t="s">
        <v>2</v>
      </c>
      <c r="Z363">
        <v>2011</v>
      </c>
      <c r="AA363" t="s">
        <v>164</v>
      </c>
      <c r="AB363" t="s">
        <v>2</v>
      </c>
      <c r="AC363" t="s">
        <v>2</v>
      </c>
      <c r="AD363" t="s">
        <v>2</v>
      </c>
      <c r="AE363" t="s">
        <v>2</v>
      </c>
      <c r="AF363" t="s">
        <v>2</v>
      </c>
      <c r="AG363" t="s">
        <v>174</v>
      </c>
      <c r="AH363" t="s">
        <v>190</v>
      </c>
    </row>
    <row r="364" spans="1:34">
      <c r="A364">
        <v>10012</v>
      </c>
      <c r="B364">
        <v>565771</v>
      </c>
      <c r="C364" t="s">
        <v>149</v>
      </c>
      <c r="D364" t="str">
        <f t="shared" ca="1" si="15"/>
        <v>HYSXRIXYSJ</v>
      </c>
      <c r="E364" t="str">
        <f t="shared" ca="1" si="16"/>
        <v>Zibrwakhsytpp</v>
      </c>
      <c r="F364" t="s">
        <v>150</v>
      </c>
      <c r="G364" t="s">
        <v>167</v>
      </c>
      <c r="H364" t="str">
        <f t="shared" ca="1" si="17"/>
        <v>11/8/1994</v>
      </c>
      <c r="I364" t="s">
        <v>152</v>
      </c>
      <c r="J364" t="s">
        <v>153</v>
      </c>
      <c r="K364" t="s">
        <v>1126</v>
      </c>
      <c r="L364" t="s">
        <v>1127</v>
      </c>
      <c r="M364" t="s">
        <v>1128</v>
      </c>
      <c r="N364">
        <v>92</v>
      </c>
      <c r="O364" t="s">
        <v>157</v>
      </c>
      <c r="P364" t="s">
        <v>158</v>
      </c>
      <c r="Q364" t="s">
        <v>194</v>
      </c>
      <c r="R364" t="s">
        <v>198</v>
      </c>
      <c r="S364" t="s">
        <v>2</v>
      </c>
      <c r="T364" t="s">
        <v>196</v>
      </c>
      <c r="U364" t="s">
        <v>200</v>
      </c>
      <c r="V364" t="s">
        <v>160</v>
      </c>
      <c r="W364" t="s">
        <v>161</v>
      </c>
      <c r="X364" t="s">
        <v>2</v>
      </c>
      <c r="Y364" t="s">
        <v>2</v>
      </c>
      <c r="Z364">
        <v>2011</v>
      </c>
      <c r="AA364" t="s">
        <v>164</v>
      </c>
      <c r="AB364" t="s">
        <v>2</v>
      </c>
      <c r="AC364" t="s">
        <v>2</v>
      </c>
      <c r="AD364" t="s">
        <v>2</v>
      </c>
      <c r="AE364" t="s">
        <v>2</v>
      </c>
      <c r="AF364" t="s">
        <v>2</v>
      </c>
      <c r="AG364" t="s">
        <v>165</v>
      </c>
      <c r="AH364" t="s">
        <v>166</v>
      </c>
    </row>
    <row r="365" spans="1:34">
      <c r="A365">
        <v>10012</v>
      </c>
      <c r="B365">
        <v>565805</v>
      </c>
      <c r="C365" t="s">
        <v>149</v>
      </c>
      <c r="D365" t="str">
        <f t="shared" ca="1" si="15"/>
        <v>WSIOUPRGMR</v>
      </c>
      <c r="E365" t="str">
        <f t="shared" ca="1" si="16"/>
        <v>Ujnymofbgcdwb</v>
      </c>
      <c r="F365" t="s">
        <v>150</v>
      </c>
      <c r="G365" t="s">
        <v>151</v>
      </c>
      <c r="H365" t="str">
        <f t="shared" ca="1" si="17"/>
        <v>21/4/1996</v>
      </c>
      <c r="I365" t="s">
        <v>152</v>
      </c>
      <c r="J365" t="s">
        <v>153</v>
      </c>
      <c r="K365" t="s">
        <v>1126</v>
      </c>
      <c r="L365" t="s">
        <v>1127</v>
      </c>
      <c r="M365" t="s">
        <v>1128</v>
      </c>
      <c r="N365">
        <v>92</v>
      </c>
      <c r="O365" t="s">
        <v>157</v>
      </c>
      <c r="P365" t="s">
        <v>158</v>
      </c>
      <c r="Q365" t="s">
        <v>194</v>
      </c>
      <c r="R365" t="s">
        <v>198</v>
      </c>
      <c r="S365" t="s">
        <v>2</v>
      </c>
      <c r="T365" t="s">
        <v>196</v>
      </c>
      <c r="U365" t="s">
        <v>200</v>
      </c>
      <c r="V365" t="s">
        <v>160</v>
      </c>
      <c r="W365" t="s">
        <v>182</v>
      </c>
      <c r="X365" t="s">
        <v>271</v>
      </c>
      <c r="Y365" t="s">
        <v>249</v>
      </c>
      <c r="Z365">
        <v>2011</v>
      </c>
      <c r="AA365" t="s">
        <v>164</v>
      </c>
      <c r="AB365" t="s">
        <v>2</v>
      </c>
      <c r="AC365" t="s">
        <v>2</v>
      </c>
      <c r="AD365" t="s">
        <v>2</v>
      </c>
      <c r="AE365" t="s">
        <v>2</v>
      </c>
      <c r="AF365" t="s">
        <v>2</v>
      </c>
      <c r="AG365" t="s">
        <v>165</v>
      </c>
      <c r="AH365" t="s">
        <v>175</v>
      </c>
    </row>
    <row r="366" spans="1:34">
      <c r="A366">
        <v>10012</v>
      </c>
      <c r="B366">
        <v>575121</v>
      </c>
      <c r="C366" t="s">
        <v>183</v>
      </c>
      <c r="D366" t="str">
        <f t="shared" ca="1" si="15"/>
        <v>BSIXYKIQHM</v>
      </c>
      <c r="E366" t="str">
        <f t="shared" ca="1" si="16"/>
        <v>Xkxzibpojoeib</v>
      </c>
      <c r="F366" t="s">
        <v>150</v>
      </c>
      <c r="G366" t="s">
        <v>167</v>
      </c>
      <c r="H366" t="str">
        <f t="shared" ca="1" si="17"/>
        <v>16/6/1996</v>
      </c>
      <c r="I366" t="s">
        <v>152</v>
      </c>
      <c r="J366" t="s">
        <v>153</v>
      </c>
      <c r="K366" t="s">
        <v>2049</v>
      </c>
      <c r="L366" t="s">
        <v>2050</v>
      </c>
      <c r="M366" t="s">
        <v>2051</v>
      </c>
      <c r="N366">
        <v>20</v>
      </c>
      <c r="O366" t="s">
        <v>157</v>
      </c>
      <c r="P366" t="s">
        <v>158</v>
      </c>
      <c r="Q366" t="s">
        <v>171</v>
      </c>
      <c r="R366" t="s">
        <v>172</v>
      </c>
      <c r="S366" t="s">
        <v>2</v>
      </c>
      <c r="T366" t="s">
        <v>2</v>
      </c>
      <c r="U366" t="s">
        <v>238</v>
      </c>
      <c r="V366" t="s">
        <v>160</v>
      </c>
      <c r="W366" t="s">
        <v>161</v>
      </c>
      <c r="X366" t="s">
        <v>162</v>
      </c>
      <c r="Y366" t="s">
        <v>2</v>
      </c>
      <c r="Z366">
        <v>2011</v>
      </c>
      <c r="AA366" t="s">
        <v>164</v>
      </c>
      <c r="AB366" t="s">
        <v>2</v>
      </c>
      <c r="AC366" t="s">
        <v>2</v>
      </c>
      <c r="AD366" t="s">
        <v>2</v>
      </c>
      <c r="AE366" t="s">
        <v>2</v>
      </c>
      <c r="AF366" t="s">
        <v>2</v>
      </c>
      <c r="AG366" t="s">
        <v>165</v>
      </c>
      <c r="AH366" t="s">
        <v>175</v>
      </c>
    </row>
    <row r="367" spans="1:34">
      <c r="A367">
        <v>10012</v>
      </c>
      <c r="B367">
        <v>575963</v>
      </c>
      <c r="C367" t="s">
        <v>149</v>
      </c>
      <c r="D367" t="str">
        <f t="shared" ca="1" si="15"/>
        <v>HPQHYNFXAN</v>
      </c>
      <c r="E367" t="str">
        <f t="shared" ca="1" si="16"/>
        <v>Igpddqbzqcjmb</v>
      </c>
      <c r="F367" t="s">
        <v>150</v>
      </c>
      <c r="G367" t="s">
        <v>167</v>
      </c>
      <c r="H367" t="str">
        <f t="shared" ca="1" si="17"/>
        <v>14/1/1994</v>
      </c>
      <c r="I367" t="s">
        <v>152</v>
      </c>
      <c r="J367" t="s">
        <v>153</v>
      </c>
      <c r="K367" t="s">
        <v>1140</v>
      </c>
      <c r="L367" t="s">
        <v>1141</v>
      </c>
      <c r="M367" t="s">
        <v>582</v>
      </c>
      <c r="N367">
        <v>95</v>
      </c>
      <c r="O367" t="s">
        <v>157</v>
      </c>
      <c r="P367" t="s">
        <v>158</v>
      </c>
      <c r="Q367" t="s">
        <v>171</v>
      </c>
      <c r="R367" t="s">
        <v>328</v>
      </c>
      <c r="S367" t="s">
        <v>2</v>
      </c>
      <c r="T367" t="s">
        <v>2</v>
      </c>
      <c r="U367" t="s">
        <v>238</v>
      </c>
      <c r="V367" t="s">
        <v>160</v>
      </c>
      <c r="W367" t="s">
        <v>161</v>
      </c>
      <c r="X367" t="s">
        <v>162</v>
      </c>
      <c r="Y367" t="s">
        <v>2</v>
      </c>
      <c r="Z367">
        <v>2009</v>
      </c>
      <c r="AA367" t="s">
        <v>164</v>
      </c>
      <c r="AB367" t="s">
        <v>2</v>
      </c>
      <c r="AC367" t="s">
        <v>2</v>
      </c>
      <c r="AD367" t="s">
        <v>2</v>
      </c>
      <c r="AE367" t="s">
        <v>2</v>
      </c>
      <c r="AF367" t="s">
        <v>2</v>
      </c>
      <c r="AG367" t="s">
        <v>165</v>
      </c>
      <c r="AH367" t="s">
        <v>232</v>
      </c>
    </row>
    <row r="368" spans="1:34">
      <c r="A368">
        <v>10012</v>
      </c>
      <c r="B368">
        <v>575968</v>
      </c>
      <c r="C368" t="s">
        <v>149</v>
      </c>
      <c r="D368" t="str">
        <f t="shared" ca="1" si="15"/>
        <v>QMXOKYIEOC</v>
      </c>
      <c r="E368" t="str">
        <f t="shared" ca="1" si="16"/>
        <v>Kahgsoxxidihf</v>
      </c>
      <c r="F368" t="s">
        <v>150</v>
      </c>
      <c r="G368" t="s">
        <v>167</v>
      </c>
      <c r="H368" t="str">
        <f t="shared" ca="1" si="17"/>
        <v>14/8/1996</v>
      </c>
      <c r="I368" t="s">
        <v>152</v>
      </c>
      <c r="J368" t="s">
        <v>153</v>
      </c>
      <c r="K368" t="s">
        <v>1140</v>
      </c>
      <c r="L368" t="s">
        <v>1141</v>
      </c>
      <c r="M368" t="s">
        <v>582</v>
      </c>
      <c r="N368">
        <v>95</v>
      </c>
      <c r="O368" t="s">
        <v>157</v>
      </c>
      <c r="P368" t="s">
        <v>158</v>
      </c>
      <c r="Q368" t="s">
        <v>194</v>
      </c>
      <c r="R368" t="s">
        <v>1143</v>
      </c>
      <c r="S368" t="s">
        <v>2</v>
      </c>
      <c r="T368" t="s">
        <v>196</v>
      </c>
      <c r="U368" t="s">
        <v>197</v>
      </c>
      <c r="V368" t="s">
        <v>160</v>
      </c>
      <c r="W368" t="s">
        <v>182</v>
      </c>
      <c r="X368" t="s">
        <v>2</v>
      </c>
      <c r="Y368" t="s">
        <v>2</v>
      </c>
      <c r="Z368">
        <v>2009</v>
      </c>
      <c r="AA368" t="s">
        <v>164</v>
      </c>
      <c r="AB368" t="s">
        <v>2</v>
      </c>
      <c r="AC368" t="s">
        <v>2</v>
      </c>
      <c r="AD368" t="s">
        <v>2</v>
      </c>
      <c r="AE368" t="s">
        <v>2</v>
      </c>
      <c r="AF368" t="s">
        <v>2</v>
      </c>
      <c r="AG368" t="s">
        <v>174</v>
      </c>
      <c r="AH368" t="s">
        <v>175</v>
      </c>
    </row>
    <row r="369" spans="1:34">
      <c r="A369">
        <v>10012</v>
      </c>
      <c r="B369">
        <v>575970</v>
      </c>
      <c r="C369" t="s">
        <v>183</v>
      </c>
      <c r="D369" t="str">
        <f t="shared" ca="1" si="15"/>
        <v>KVJXRCGRNF</v>
      </c>
      <c r="E369" t="str">
        <f t="shared" ca="1" si="16"/>
        <v>Bqwtwfdqsaxpc</v>
      </c>
      <c r="F369" t="s">
        <v>150</v>
      </c>
      <c r="G369" t="s">
        <v>167</v>
      </c>
      <c r="H369" t="str">
        <f t="shared" ca="1" si="17"/>
        <v>27/9/1997</v>
      </c>
      <c r="I369" t="s">
        <v>152</v>
      </c>
      <c r="J369" t="s">
        <v>153</v>
      </c>
      <c r="K369" t="s">
        <v>1140</v>
      </c>
      <c r="L369" t="s">
        <v>1141</v>
      </c>
      <c r="M369" t="s">
        <v>582</v>
      </c>
      <c r="N369">
        <v>95</v>
      </c>
      <c r="O369" t="s">
        <v>157</v>
      </c>
      <c r="P369" t="s">
        <v>158</v>
      </c>
      <c r="Q369" t="s">
        <v>187</v>
      </c>
      <c r="R369" t="s">
        <v>1144</v>
      </c>
      <c r="S369" t="s">
        <v>2</v>
      </c>
      <c r="T369" t="s">
        <v>2</v>
      </c>
      <c r="U369" t="s">
        <v>230</v>
      </c>
      <c r="V369" t="s">
        <v>160</v>
      </c>
      <c r="W369" t="s">
        <v>2</v>
      </c>
      <c r="X369" t="s">
        <v>2</v>
      </c>
      <c r="Y369" t="s">
        <v>2</v>
      </c>
      <c r="Z369">
        <v>2010</v>
      </c>
      <c r="AA369" t="s">
        <v>164</v>
      </c>
      <c r="AB369" t="s">
        <v>2</v>
      </c>
      <c r="AC369" t="s">
        <v>2</v>
      </c>
      <c r="AD369" t="s">
        <v>2</v>
      </c>
      <c r="AE369" t="s">
        <v>2</v>
      </c>
      <c r="AF369" t="s">
        <v>2</v>
      </c>
      <c r="AG369" t="s">
        <v>165</v>
      </c>
      <c r="AH369" t="s">
        <v>175</v>
      </c>
    </row>
    <row r="370" spans="1:34">
      <c r="A370">
        <v>10012</v>
      </c>
      <c r="B370">
        <v>576112</v>
      </c>
      <c r="C370" t="s">
        <v>183</v>
      </c>
      <c r="D370" t="str">
        <f t="shared" ca="1" si="15"/>
        <v>LAEQWHKFGQ</v>
      </c>
      <c r="E370" t="str">
        <f t="shared" ca="1" si="16"/>
        <v>Yuuvkzrlskfnl</v>
      </c>
      <c r="F370" t="s">
        <v>150</v>
      </c>
      <c r="G370" t="s">
        <v>151</v>
      </c>
      <c r="H370" t="str">
        <f t="shared" ca="1" si="17"/>
        <v>24/5/1995</v>
      </c>
      <c r="I370" t="s">
        <v>152</v>
      </c>
      <c r="J370" t="s">
        <v>153</v>
      </c>
      <c r="K370" t="s">
        <v>1140</v>
      </c>
      <c r="L370" t="s">
        <v>1141</v>
      </c>
      <c r="M370" t="s">
        <v>582</v>
      </c>
      <c r="N370">
        <v>95</v>
      </c>
      <c r="O370" t="s">
        <v>157</v>
      </c>
      <c r="P370" t="s">
        <v>158</v>
      </c>
      <c r="Q370" t="s">
        <v>171</v>
      </c>
      <c r="R370" t="s">
        <v>237</v>
      </c>
      <c r="S370" t="s">
        <v>2</v>
      </c>
      <c r="T370" t="s">
        <v>2</v>
      </c>
      <c r="U370" t="s">
        <v>251</v>
      </c>
      <c r="V370" t="s">
        <v>161</v>
      </c>
      <c r="W370" t="s">
        <v>2052</v>
      </c>
      <c r="X370" t="s">
        <v>162</v>
      </c>
      <c r="Y370" t="s">
        <v>2</v>
      </c>
      <c r="Z370">
        <v>2010</v>
      </c>
      <c r="AA370" t="s">
        <v>164</v>
      </c>
      <c r="AB370" t="s">
        <v>2</v>
      </c>
      <c r="AC370" t="s">
        <v>2</v>
      </c>
      <c r="AD370" t="s">
        <v>2</v>
      </c>
      <c r="AE370" t="s">
        <v>2</v>
      </c>
      <c r="AF370" t="s">
        <v>2</v>
      </c>
      <c r="AG370" t="s">
        <v>165</v>
      </c>
      <c r="AH370" t="s">
        <v>175</v>
      </c>
    </row>
    <row r="371" spans="1:34">
      <c r="A371">
        <v>10012</v>
      </c>
      <c r="B371">
        <v>576125</v>
      </c>
      <c r="C371" t="s">
        <v>149</v>
      </c>
      <c r="D371" t="str">
        <f t="shared" ca="1" si="15"/>
        <v>ESVOTSHWFQ</v>
      </c>
      <c r="E371" t="str">
        <f t="shared" ca="1" si="16"/>
        <v>Juwqpxnrndrkx</v>
      </c>
      <c r="F371" t="s">
        <v>150</v>
      </c>
      <c r="G371" t="s">
        <v>167</v>
      </c>
      <c r="H371" t="str">
        <f t="shared" ca="1" si="17"/>
        <v>11/2/1994</v>
      </c>
      <c r="I371" t="s">
        <v>152</v>
      </c>
      <c r="J371" t="s">
        <v>153</v>
      </c>
      <c r="K371" t="s">
        <v>1140</v>
      </c>
      <c r="L371" t="s">
        <v>1141</v>
      </c>
      <c r="M371" t="s">
        <v>582</v>
      </c>
      <c r="N371">
        <v>95</v>
      </c>
      <c r="O371" t="s">
        <v>157</v>
      </c>
      <c r="P371" t="s">
        <v>158</v>
      </c>
      <c r="Q371" t="s">
        <v>194</v>
      </c>
      <c r="R371" t="s">
        <v>1143</v>
      </c>
      <c r="S371" t="s">
        <v>2</v>
      </c>
      <c r="T371" t="s">
        <v>196</v>
      </c>
      <c r="U371" t="s">
        <v>197</v>
      </c>
      <c r="V371" t="s">
        <v>160</v>
      </c>
      <c r="W371" t="s">
        <v>161</v>
      </c>
      <c r="X371" t="s">
        <v>2</v>
      </c>
      <c r="Y371" t="s">
        <v>2</v>
      </c>
      <c r="Z371">
        <v>2011</v>
      </c>
      <c r="AA371" t="s">
        <v>164</v>
      </c>
      <c r="AB371" t="s">
        <v>2</v>
      </c>
      <c r="AC371" t="s">
        <v>2</v>
      </c>
      <c r="AD371" t="s">
        <v>2</v>
      </c>
      <c r="AE371" t="s">
        <v>2</v>
      </c>
      <c r="AF371" t="s">
        <v>2</v>
      </c>
      <c r="AG371" t="s">
        <v>174</v>
      </c>
      <c r="AH371" t="s">
        <v>166</v>
      </c>
    </row>
    <row r="372" spans="1:34">
      <c r="A372">
        <v>10012</v>
      </c>
      <c r="B372">
        <v>576169</v>
      </c>
      <c r="C372" t="s">
        <v>149</v>
      </c>
      <c r="D372" t="str">
        <f t="shared" ca="1" si="15"/>
        <v>GOTITBMOMG</v>
      </c>
      <c r="E372" t="str">
        <f t="shared" ca="1" si="16"/>
        <v>Yanjmeuaeaogh</v>
      </c>
      <c r="F372" t="s">
        <v>150</v>
      </c>
      <c r="G372" t="s">
        <v>167</v>
      </c>
      <c r="H372" t="str">
        <f t="shared" ca="1" si="17"/>
        <v>21/4/1997</v>
      </c>
      <c r="I372" t="s">
        <v>152</v>
      </c>
      <c r="J372" t="s">
        <v>153</v>
      </c>
      <c r="K372" t="s">
        <v>1140</v>
      </c>
      <c r="L372" t="s">
        <v>1141</v>
      </c>
      <c r="M372" t="s">
        <v>582</v>
      </c>
      <c r="N372">
        <v>95</v>
      </c>
      <c r="O372" t="s">
        <v>157</v>
      </c>
      <c r="P372" t="s">
        <v>158</v>
      </c>
      <c r="Q372" t="s">
        <v>171</v>
      </c>
      <c r="R372" t="s">
        <v>237</v>
      </c>
      <c r="S372" t="s">
        <v>2</v>
      </c>
      <c r="T372" t="s">
        <v>2</v>
      </c>
      <c r="U372" t="s">
        <v>238</v>
      </c>
      <c r="V372" t="s">
        <v>160</v>
      </c>
      <c r="W372" t="s">
        <v>161</v>
      </c>
      <c r="X372" t="s">
        <v>162</v>
      </c>
      <c r="Y372" t="s">
        <v>2</v>
      </c>
      <c r="Z372">
        <v>2011</v>
      </c>
      <c r="AA372" t="s">
        <v>164</v>
      </c>
      <c r="AB372" t="s">
        <v>2</v>
      </c>
      <c r="AC372" t="s">
        <v>2</v>
      </c>
      <c r="AD372" t="s">
        <v>2</v>
      </c>
      <c r="AE372" t="s">
        <v>2</v>
      </c>
      <c r="AF372" t="s">
        <v>2</v>
      </c>
      <c r="AG372" t="s">
        <v>165</v>
      </c>
      <c r="AH372" t="s">
        <v>166</v>
      </c>
    </row>
    <row r="373" spans="1:34">
      <c r="A373">
        <v>10012</v>
      </c>
      <c r="B373">
        <v>576205</v>
      </c>
      <c r="C373" t="s">
        <v>183</v>
      </c>
      <c r="D373" t="str">
        <f t="shared" ca="1" si="15"/>
        <v>YEAWFFVUOB</v>
      </c>
      <c r="E373" t="str">
        <f t="shared" ca="1" si="16"/>
        <v>Nyzxeioynzkco</v>
      </c>
      <c r="F373" t="s">
        <v>150</v>
      </c>
      <c r="G373" t="s">
        <v>167</v>
      </c>
      <c r="H373" t="str">
        <f t="shared" ca="1" si="17"/>
        <v>17/12/1995</v>
      </c>
      <c r="I373" t="s">
        <v>152</v>
      </c>
      <c r="J373" t="s">
        <v>153</v>
      </c>
      <c r="K373" t="s">
        <v>1140</v>
      </c>
      <c r="L373" t="s">
        <v>1141</v>
      </c>
      <c r="M373" t="s">
        <v>582</v>
      </c>
      <c r="N373">
        <v>95</v>
      </c>
      <c r="O373" t="s">
        <v>157</v>
      </c>
      <c r="P373" t="s">
        <v>158</v>
      </c>
      <c r="Q373" t="s">
        <v>171</v>
      </c>
      <c r="R373" t="s">
        <v>1142</v>
      </c>
      <c r="S373" t="s">
        <v>2</v>
      </c>
      <c r="T373" t="s">
        <v>2</v>
      </c>
      <c r="U373" t="s">
        <v>238</v>
      </c>
      <c r="V373" t="s">
        <v>160</v>
      </c>
      <c r="W373" t="s">
        <v>161</v>
      </c>
      <c r="X373" t="s">
        <v>162</v>
      </c>
      <c r="Y373" t="s">
        <v>2</v>
      </c>
      <c r="Z373">
        <v>2009</v>
      </c>
      <c r="AA373" t="s">
        <v>164</v>
      </c>
      <c r="AB373" t="s">
        <v>2</v>
      </c>
      <c r="AC373" t="s">
        <v>2</v>
      </c>
      <c r="AD373" t="s">
        <v>2</v>
      </c>
      <c r="AE373" t="s">
        <v>2</v>
      </c>
      <c r="AF373" t="s">
        <v>2</v>
      </c>
      <c r="AG373" t="s">
        <v>165</v>
      </c>
      <c r="AH373" t="s">
        <v>232</v>
      </c>
    </row>
    <row r="374" spans="1:34">
      <c r="A374">
        <v>10012</v>
      </c>
      <c r="B374">
        <v>576210</v>
      </c>
      <c r="C374" t="s">
        <v>149</v>
      </c>
      <c r="D374" t="str">
        <f t="shared" ca="1" si="15"/>
        <v>FOZBUTLQKC</v>
      </c>
      <c r="E374" t="str">
        <f t="shared" ca="1" si="16"/>
        <v>Quaxpmnkjtapc</v>
      </c>
      <c r="F374" t="s">
        <v>150</v>
      </c>
      <c r="G374" t="s">
        <v>167</v>
      </c>
      <c r="H374" t="str">
        <f t="shared" ca="1" si="17"/>
        <v>2/1/1994</v>
      </c>
      <c r="I374" t="s">
        <v>152</v>
      </c>
      <c r="J374" t="s">
        <v>153</v>
      </c>
      <c r="K374" t="s">
        <v>1140</v>
      </c>
      <c r="L374" t="s">
        <v>1141</v>
      </c>
      <c r="M374" t="s">
        <v>582</v>
      </c>
      <c r="N374">
        <v>95</v>
      </c>
      <c r="O374" t="s">
        <v>157</v>
      </c>
      <c r="P374" t="s">
        <v>158</v>
      </c>
      <c r="Q374" t="s">
        <v>187</v>
      </c>
      <c r="R374" t="s">
        <v>1147</v>
      </c>
      <c r="S374" t="s">
        <v>2</v>
      </c>
      <c r="T374" t="s">
        <v>2</v>
      </c>
      <c r="U374" t="s">
        <v>1148</v>
      </c>
      <c r="V374" t="s">
        <v>160</v>
      </c>
      <c r="W374" t="s">
        <v>2</v>
      </c>
      <c r="X374" t="s">
        <v>2</v>
      </c>
      <c r="Y374" t="s">
        <v>2</v>
      </c>
      <c r="Z374">
        <v>2011</v>
      </c>
      <c r="AA374" t="s">
        <v>164</v>
      </c>
      <c r="AB374" t="s">
        <v>2</v>
      </c>
      <c r="AC374" t="s">
        <v>2</v>
      </c>
      <c r="AD374" t="s">
        <v>2</v>
      </c>
      <c r="AE374" t="s">
        <v>2</v>
      </c>
      <c r="AF374" t="s">
        <v>2</v>
      </c>
      <c r="AG374" t="s">
        <v>284</v>
      </c>
      <c r="AH374" t="s">
        <v>175</v>
      </c>
    </row>
    <row r="375" spans="1:34">
      <c r="A375">
        <v>10012</v>
      </c>
      <c r="B375">
        <v>576234</v>
      </c>
      <c r="C375" t="s">
        <v>183</v>
      </c>
      <c r="D375" t="str">
        <f t="shared" ca="1" si="15"/>
        <v>FISCTXMKKE</v>
      </c>
      <c r="E375" t="str">
        <f t="shared" ca="1" si="16"/>
        <v>Ficfodmywzllb</v>
      </c>
      <c r="F375" t="s">
        <v>150</v>
      </c>
      <c r="G375" t="s">
        <v>167</v>
      </c>
      <c r="H375" t="str">
        <f t="shared" ca="1" si="17"/>
        <v>20/3/1997</v>
      </c>
      <c r="I375" t="s">
        <v>152</v>
      </c>
      <c r="J375" t="s">
        <v>153</v>
      </c>
      <c r="K375" t="s">
        <v>1140</v>
      </c>
      <c r="L375" t="s">
        <v>1141</v>
      </c>
      <c r="M375" t="s">
        <v>582</v>
      </c>
      <c r="N375">
        <v>95</v>
      </c>
      <c r="O375" t="s">
        <v>157</v>
      </c>
      <c r="P375" t="s">
        <v>158</v>
      </c>
      <c r="Q375" t="s">
        <v>171</v>
      </c>
      <c r="R375" t="s">
        <v>328</v>
      </c>
      <c r="S375" t="s">
        <v>2</v>
      </c>
      <c r="T375" t="s">
        <v>2</v>
      </c>
      <c r="U375" t="s">
        <v>238</v>
      </c>
      <c r="V375" t="s">
        <v>160</v>
      </c>
      <c r="W375" t="s">
        <v>161</v>
      </c>
      <c r="X375" t="s">
        <v>162</v>
      </c>
      <c r="Y375" t="s">
        <v>2</v>
      </c>
      <c r="Z375">
        <v>2011</v>
      </c>
      <c r="AA375" t="s">
        <v>164</v>
      </c>
      <c r="AB375" t="s">
        <v>2</v>
      </c>
      <c r="AC375" t="s">
        <v>2</v>
      </c>
      <c r="AD375" t="s">
        <v>2</v>
      </c>
      <c r="AE375" t="s">
        <v>2</v>
      </c>
      <c r="AF375" t="s">
        <v>2</v>
      </c>
      <c r="AG375" t="s">
        <v>165</v>
      </c>
      <c r="AH375" t="s">
        <v>232</v>
      </c>
    </row>
    <row r="376" spans="1:34">
      <c r="A376">
        <v>10012</v>
      </c>
      <c r="B376">
        <v>576244</v>
      </c>
      <c r="C376" t="s">
        <v>149</v>
      </c>
      <c r="D376" t="str">
        <f t="shared" ca="1" si="15"/>
        <v>MSMQRLYSRN</v>
      </c>
      <c r="E376" t="str">
        <f t="shared" ca="1" si="16"/>
        <v>Qmpijyygqwfad</v>
      </c>
      <c r="F376" t="s">
        <v>150</v>
      </c>
      <c r="G376" t="s">
        <v>167</v>
      </c>
      <c r="H376" t="str">
        <f t="shared" ca="1" si="17"/>
        <v>12/7/1997</v>
      </c>
      <c r="I376" t="s">
        <v>152</v>
      </c>
      <c r="J376" t="s">
        <v>153</v>
      </c>
      <c r="K376" t="s">
        <v>1140</v>
      </c>
      <c r="L376" t="s">
        <v>1141</v>
      </c>
      <c r="M376" t="s">
        <v>582</v>
      </c>
      <c r="N376">
        <v>95</v>
      </c>
      <c r="O376" t="s">
        <v>157</v>
      </c>
      <c r="P376" t="s">
        <v>158</v>
      </c>
      <c r="Q376" t="s">
        <v>171</v>
      </c>
      <c r="R376" t="s">
        <v>328</v>
      </c>
      <c r="S376" t="s">
        <v>2</v>
      </c>
      <c r="T376" t="s">
        <v>2</v>
      </c>
      <c r="U376" t="s">
        <v>238</v>
      </c>
      <c r="V376" t="s">
        <v>160</v>
      </c>
      <c r="W376" t="s">
        <v>161</v>
      </c>
      <c r="X376" t="s">
        <v>162</v>
      </c>
      <c r="Y376" t="s">
        <v>2</v>
      </c>
      <c r="Z376">
        <v>2011</v>
      </c>
      <c r="AA376" t="s">
        <v>164</v>
      </c>
      <c r="AB376" t="s">
        <v>2</v>
      </c>
      <c r="AC376" t="s">
        <v>2</v>
      </c>
      <c r="AD376" t="s">
        <v>2</v>
      </c>
      <c r="AE376" t="s">
        <v>2</v>
      </c>
      <c r="AF376" t="s">
        <v>2</v>
      </c>
      <c r="AG376" t="s">
        <v>165</v>
      </c>
      <c r="AH376" t="s">
        <v>232</v>
      </c>
    </row>
    <row r="377" spans="1:34">
      <c r="A377">
        <v>10012</v>
      </c>
      <c r="B377">
        <v>576256</v>
      </c>
      <c r="C377" t="s">
        <v>149</v>
      </c>
      <c r="D377" t="str">
        <f t="shared" ca="1" si="15"/>
        <v>HPVUPBMCGF</v>
      </c>
      <c r="E377" t="str">
        <f t="shared" ca="1" si="16"/>
        <v>Wnazaxansgqss</v>
      </c>
      <c r="F377" t="s">
        <v>150</v>
      </c>
      <c r="G377" t="s">
        <v>167</v>
      </c>
      <c r="H377" t="str">
        <f t="shared" ca="1" si="17"/>
        <v>17/9/1996</v>
      </c>
      <c r="I377" t="s">
        <v>152</v>
      </c>
      <c r="J377" t="s">
        <v>153</v>
      </c>
      <c r="K377" t="s">
        <v>1140</v>
      </c>
      <c r="L377" t="s">
        <v>1141</v>
      </c>
      <c r="M377" t="s">
        <v>582</v>
      </c>
      <c r="N377">
        <v>95</v>
      </c>
      <c r="O377" t="s">
        <v>157</v>
      </c>
      <c r="P377" t="s">
        <v>158</v>
      </c>
      <c r="Q377" t="s">
        <v>171</v>
      </c>
      <c r="R377" t="s">
        <v>1142</v>
      </c>
      <c r="S377" t="s">
        <v>2</v>
      </c>
      <c r="T377" t="s">
        <v>2</v>
      </c>
      <c r="U377" t="s">
        <v>238</v>
      </c>
      <c r="V377" t="s">
        <v>160</v>
      </c>
      <c r="W377" t="s">
        <v>161</v>
      </c>
      <c r="X377" t="s">
        <v>162</v>
      </c>
      <c r="Y377" t="s">
        <v>2</v>
      </c>
      <c r="Z377">
        <v>2011</v>
      </c>
      <c r="AA377" t="s">
        <v>164</v>
      </c>
      <c r="AB377" t="s">
        <v>2</v>
      </c>
      <c r="AC377" t="s">
        <v>2</v>
      </c>
      <c r="AD377" t="s">
        <v>2</v>
      </c>
      <c r="AE377" t="s">
        <v>2</v>
      </c>
      <c r="AF377" t="s">
        <v>2</v>
      </c>
      <c r="AG377" t="s">
        <v>165</v>
      </c>
      <c r="AH377" t="s">
        <v>175</v>
      </c>
    </row>
    <row r="378" spans="1:34">
      <c r="A378">
        <v>10012</v>
      </c>
      <c r="B378">
        <v>576367</v>
      </c>
      <c r="C378" t="s">
        <v>149</v>
      </c>
      <c r="D378" t="str">
        <f t="shared" ca="1" si="15"/>
        <v>VXDHUYJBFZ</v>
      </c>
      <c r="E378" t="str">
        <f t="shared" ca="1" si="16"/>
        <v>Zyeldjigrlvph</v>
      </c>
      <c r="F378" t="s">
        <v>150</v>
      </c>
      <c r="G378" t="s">
        <v>167</v>
      </c>
      <c r="H378" t="str">
        <f t="shared" ca="1" si="17"/>
        <v>17/8/1996</v>
      </c>
      <c r="I378" t="s">
        <v>152</v>
      </c>
      <c r="J378" t="s">
        <v>153</v>
      </c>
      <c r="K378" t="s">
        <v>1140</v>
      </c>
      <c r="L378" t="s">
        <v>1141</v>
      </c>
      <c r="M378" t="s">
        <v>582</v>
      </c>
      <c r="N378">
        <v>95</v>
      </c>
      <c r="O378" t="s">
        <v>157</v>
      </c>
      <c r="P378" t="s">
        <v>158</v>
      </c>
      <c r="Q378" t="s">
        <v>171</v>
      </c>
      <c r="R378" t="s">
        <v>1142</v>
      </c>
      <c r="S378" t="s">
        <v>2</v>
      </c>
      <c r="T378" t="s">
        <v>2</v>
      </c>
      <c r="U378" t="s">
        <v>238</v>
      </c>
      <c r="V378" t="s">
        <v>160</v>
      </c>
      <c r="W378" t="s">
        <v>161</v>
      </c>
      <c r="X378" t="s">
        <v>162</v>
      </c>
      <c r="Y378" t="s">
        <v>2</v>
      </c>
      <c r="Z378">
        <v>2011</v>
      </c>
      <c r="AA378" t="s">
        <v>164</v>
      </c>
      <c r="AB378" t="s">
        <v>2</v>
      </c>
      <c r="AC378" t="s">
        <v>2</v>
      </c>
      <c r="AD378" t="s">
        <v>2</v>
      </c>
      <c r="AE378" t="s">
        <v>2</v>
      </c>
      <c r="AF378" t="s">
        <v>2</v>
      </c>
      <c r="AG378" t="s">
        <v>165</v>
      </c>
      <c r="AH378" t="s">
        <v>175</v>
      </c>
    </row>
    <row r="379" spans="1:34">
      <c r="A379">
        <v>10012</v>
      </c>
      <c r="B379">
        <v>576372</v>
      </c>
      <c r="C379" t="s">
        <v>149</v>
      </c>
      <c r="D379" t="str">
        <f t="shared" ca="1" si="15"/>
        <v>TKGUFAIQPS</v>
      </c>
      <c r="E379" t="str">
        <f t="shared" ca="1" si="16"/>
        <v>Haukitprxembt</v>
      </c>
      <c r="F379" t="s">
        <v>150</v>
      </c>
      <c r="G379" t="s">
        <v>167</v>
      </c>
      <c r="H379" t="str">
        <f t="shared" ca="1" si="17"/>
        <v>26/1/1996</v>
      </c>
      <c r="I379" t="s">
        <v>152</v>
      </c>
      <c r="J379" t="s">
        <v>153</v>
      </c>
      <c r="K379" t="s">
        <v>1140</v>
      </c>
      <c r="L379" t="s">
        <v>1141</v>
      </c>
      <c r="M379" t="s">
        <v>582</v>
      </c>
      <c r="N379">
        <v>95</v>
      </c>
      <c r="O379" t="s">
        <v>157</v>
      </c>
      <c r="P379" t="s">
        <v>158</v>
      </c>
      <c r="Q379" t="s">
        <v>194</v>
      </c>
      <c r="R379" t="s">
        <v>1146</v>
      </c>
      <c r="S379" t="s">
        <v>2</v>
      </c>
      <c r="T379" t="s">
        <v>199</v>
      </c>
      <c r="U379" t="s">
        <v>200</v>
      </c>
      <c r="V379" t="s">
        <v>160</v>
      </c>
      <c r="W379" t="s">
        <v>161</v>
      </c>
      <c r="X379" t="s">
        <v>200</v>
      </c>
      <c r="Y379" t="s">
        <v>2</v>
      </c>
      <c r="Z379">
        <v>2011</v>
      </c>
      <c r="AA379" t="s">
        <v>164</v>
      </c>
      <c r="AB379" t="s">
        <v>2</v>
      </c>
      <c r="AC379" t="s">
        <v>2</v>
      </c>
      <c r="AD379" t="s">
        <v>2</v>
      </c>
      <c r="AE379" t="s">
        <v>2</v>
      </c>
      <c r="AF379" t="s">
        <v>2</v>
      </c>
      <c r="AG379" t="s">
        <v>165</v>
      </c>
      <c r="AH379" t="s">
        <v>175</v>
      </c>
    </row>
    <row r="380" spans="1:34">
      <c r="A380">
        <v>10012</v>
      </c>
      <c r="B380">
        <v>576383</v>
      </c>
      <c r="C380" t="s">
        <v>149</v>
      </c>
      <c r="D380" t="str">
        <f t="shared" ca="1" si="15"/>
        <v>ESZSIUWHXP</v>
      </c>
      <c r="E380" t="str">
        <f t="shared" ca="1" si="16"/>
        <v>Wjitzmskxgpse</v>
      </c>
      <c r="F380" t="s">
        <v>150</v>
      </c>
      <c r="G380" t="s">
        <v>167</v>
      </c>
      <c r="H380" t="str">
        <f t="shared" ca="1" si="17"/>
        <v>16/12/1997</v>
      </c>
      <c r="I380" t="s">
        <v>152</v>
      </c>
      <c r="J380" t="s">
        <v>153</v>
      </c>
      <c r="K380" t="s">
        <v>1140</v>
      </c>
      <c r="L380" t="s">
        <v>1141</v>
      </c>
      <c r="M380" t="s">
        <v>582</v>
      </c>
      <c r="N380">
        <v>95</v>
      </c>
      <c r="O380" t="s">
        <v>157</v>
      </c>
      <c r="P380" t="s">
        <v>158</v>
      </c>
      <c r="Q380" t="s">
        <v>171</v>
      </c>
      <c r="R380" t="s">
        <v>550</v>
      </c>
      <c r="S380" t="s">
        <v>2</v>
      </c>
      <c r="T380" t="s">
        <v>2</v>
      </c>
      <c r="U380" t="s">
        <v>173</v>
      </c>
      <c r="V380" t="s">
        <v>160</v>
      </c>
      <c r="W380" t="s">
        <v>161</v>
      </c>
      <c r="X380" t="s">
        <v>162</v>
      </c>
      <c r="Y380" t="s">
        <v>2</v>
      </c>
      <c r="Z380">
        <v>2011</v>
      </c>
      <c r="AA380" t="s">
        <v>164</v>
      </c>
      <c r="AB380" t="s">
        <v>2</v>
      </c>
      <c r="AC380" t="s">
        <v>2</v>
      </c>
      <c r="AD380" t="s">
        <v>2</v>
      </c>
      <c r="AE380" t="s">
        <v>2</v>
      </c>
      <c r="AF380" t="s">
        <v>2</v>
      </c>
      <c r="AG380" t="s">
        <v>165</v>
      </c>
      <c r="AH380" t="s">
        <v>175</v>
      </c>
    </row>
    <row r="381" spans="1:34">
      <c r="A381">
        <v>10012</v>
      </c>
      <c r="B381">
        <v>579085</v>
      </c>
      <c r="C381" t="s">
        <v>149</v>
      </c>
      <c r="D381" t="str">
        <f t="shared" ca="1" si="15"/>
        <v>YQPAKNMJZA</v>
      </c>
      <c r="E381" t="str">
        <f t="shared" ca="1" si="16"/>
        <v>Vqkhhwenxgogy</v>
      </c>
      <c r="F381" t="s">
        <v>150</v>
      </c>
      <c r="G381" t="s">
        <v>167</v>
      </c>
      <c r="H381" t="str">
        <f t="shared" ca="1" si="17"/>
        <v>15/12/1997</v>
      </c>
      <c r="I381" t="s">
        <v>152</v>
      </c>
      <c r="J381" t="s">
        <v>153</v>
      </c>
      <c r="K381" t="s">
        <v>1152</v>
      </c>
      <c r="L381" t="s">
        <v>1153</v>
      </c>
      <c r="M381" t="s">
        <v>1154</v>
      </c>
      <c r="N381">
        <v>93</v>
      </c>
      <c r="O381" t="s">
        <v>157</v>
      </c>
      <c r="P381" t="s">
        <v>158</v>
      </c>
      <c r="Q381" t="s">
        <v>194</v>
      </c>
      <c r="R381" t="s">
        <v>195</v>
      </c>
      <c r="S381" t="s">
        <v>2</v>
      </c>
      <c r="T381" t="s">
        <v>196</v>
      </c>
      <c r="U381" t="s">
        <v>211</v>
      </c>
      <c r="V381" t="s">
        <v>160</v>
      </c>
      <c r="W381" t="s">
        <v>161</v>
      </c>
      <c r="X381" t="s">
        <v>249</v>
      </c>
      <c r="Y381" t="s">
        <v>2</v>
      </c>
      <c r="Z381">
        <v>2010</v>
      </c>
      <c r="AA381" t="s">
        <v>164</v>
      </c>
      <c r="AB381" t="s">
        <v>2</v>
      </c>
      <c r="AC381" t="s">
        <v>2</v>
      </c>
      <c r="AD381" t="s">
        <v>2</v>
      </c>
      <c r="AE381" t="s">
        <v>2</v>
      </c>
      <c r="AF381" t="s">
        <v>2</v>
      </c>
      <c r="AG381" t="s">
        <v>165</v>
      </c>
      <c r="AH381" t="s">
        <v>166</v>
      </c>
    </row>
    <row r="382" spans="1:34">
      <c r="A382">
        <v>10012</v>
      </c>
      <c r="B382">
        <v>579097</v>
      </c>
      <c r="C382" t="s">
        <v>183</v>
      </c>
      <c r="D382" t="str">
        <f t="shared" ca="1" si="15"/>
        <v>MILHCMWGZW</v>
      </c>
      <c r="E382" t="str">
        <f t="shared" ca="1" si="16"/>
        <v>Mnudxweqwwmxc</v>
      </c>
      <c r="F382" t="s">
        <v>150</v>
      </c>
      <c r="G382" t="s">
        <v>167</v>
      </c>
      <c r="H382" t="str">
        <f t="shared" ca="1" si="17"/>
        <v>22/3/1995</v>
      </c>
      <c r="I382" t="s">
        <v>152</v>
      </c>
      <c r="J382" t="s">
        <v>153</v>
      </c>
      <c r="K382" t="s">
        <v>1152</v>
      </c>
      <c r="L382" t="s">
        <v>1153</v>
      </c>
      <c r="M382" t="s">
        <v>1154</v>
      </c>
      <c r="N382">
        <v>93</v>
      </c>
      <c r="O382" t="s">
        <v>157</v>
      </c>
      <c r="P382" t="s">
        <v>158</v>
      </c>
      <c r="Q382" t="s">
        <v>194</v>
      </c>
      <c r="R382" t="s">
        <v>195</v>
      </c>
      <c r="S382" t="s">
        <v>2</v>
      </c>
      <c r="T382" t="s">
        <v>196</v>
      </c>
      <c r="U382" t="s">
        <v>211</v>
      </c>
      <c r="V382" t="s">
        <v>160</v>
      </c>
      <c r="W382" t="s">
        <v>161</v>
      </c>
      <c r="X382" t="s">
        <v>2</v>
      </c>
      <c r="Y382" t="s">
        <v>2</v>
      </c>
      <c r="Z382">
        <v>2010</v>
      </c>
      <c r="AA382" t="s">
        <v>164</v>
      </c>
      <c r="AB382" t="s">
        <v>2</v>
      </c>
      <c r="AC382" t="s">
        <v>2</v>
      </c>
      <c r="AD382" t="s">
        <v>2</v>
      </c>
      <c r="AE382" t="s">
        <v>2</v>
      </c>
      <c r="AF382" t="s">
        <v>2</v>
      </c>
      <c r="AG382" t="s">
        <v>165</v>
      </c>
      <c r="AH382" t="s">
        <v>166</v>
      </c>
    </row>
    <row r="383" spans="1:34">
      <c r="A383">
        <v>10012</v>
      </c>
      <c r="B383">
        <v>579328</v>
      </c>
      <c r="C383" t="s">
        <v>183</v>
      </c>
      <c r="D383" t="str">
        <f t="shared" ca="1" si="15"/>
        <v>LCGQSYQAWB</v>
      </c>
      <c r="E383" t="str">
        <f t="shared" ca="1" si="16"/>
        <v>Rjcxmzymkazya</v>
      </c>
      <c r="F383" t="s">
        <v>150</v>
      </c>
      <c r="G383" t="s">
        <v>151</v>
      </c>
      <c r="H383" t="str">
        <f t="shared" ca="1" si="17"/>
        <v>8/2/1996</v>
      </c>
      <c r="I383" t="s">
        <v>152</v>
      </c>
      <c r="J383" t="s">
        <v>153</v>
      </c>
      <c r="K383" t="s">
        <v>1152</v>
      </c>
      <c r="L383" t="s">
        <v>1153</v>
      </c>
      <c r="M383" t="s">
        <v>1154</v>
      </c>
      <c r="N383">
        <v>93</v>
      </c>
      <c r="O383" t="s">
        <v>157</v>
      </c>
      <c r="P383" t="s">
        <v>158</v>
      </c>
      <c r="Q383" t="s">
        <v>179</v>
      </c>
      <c r="R383" t="s">
        <v>1159</v>
      </c>
      <c r="S383" t="s">
        <v>2</v>
      </c>
      <c r="T383" t="s">
        <v>2</v>
      </c>
      <c r="U383" t="s">
        <v>294</v>
      </c>
      <c r="V383" t="s">
        <v>160</v>
      </c>
      <c r="W383" t="s">
        <v>161</v>
      </c>
      <c r="X383" t="s">
        <v>212</v>
      </c>
      <c r="Y383" t="s">
        <v>2</v>
      </c>
      <c r="Z383">
        <v>2011</v>
      </c>
      <c r="AA383" t="s">
        <v>164</v>
      </c>
      <c r="AB383" t="s">
        <v>2</v>
      </c>
      <c r="AC383" t="s">
        <v>2</v>
      </c>
      <c r="AD383" t="s">
        <v>2</v>
      </c>
      <c r="AE383" t="s">
        <v>2</v>
      </c>
      <c r="AF383" t="s">
        <v>2</v>
      </c>
      <c r="AG383" t="s">
        <v>284</v>
      </c>
      <c r="AH383" t="s">
        <v>166</v>
      </c>
    </row>
    <row r="384" spans="1:34">
      <c r="A384">
        <v>10012</v>
      </c>
      <c r="B384">
        <v>579364</v>
      </c>
      <c r="C384" t="s">
        <v>149</v>
      </c>
      <c r="D384" t="str">
        <f t="shared" ca="1" si="15"/>
        <v>XVDWSPJHVW</v>
      </c>
      <c r="E384" t="str">
        <f t="shared" ca="1" si="16"/>
        <v>Julalnwbhnrth</v>
      </c>
      <c r="F384" t="s">
        <v>150</v>
      </c>
      <c r="G384" t="s">
        <v>167</v>
      </c>
      <c r="H384" t="str">
        <f t="shared" ca="1" si="17"/>
        <v>24/4/1994</v>
      </c>
      <c r="I384" t="s">
        <v>152</v>
      </c>
      <c r="J384" t="s">
        <v>153</v>
      </c>
      <c r="K384" t="s">
        <v>1152</v>
      </c>
      <c r="L384" t="s">
        <v>1153</v>
      </c>
      <c r="M384" t="s">
        <v>1154</v>
      </c>
      <c r="N384">
        <v>93</v>
      </c>
      <c r="O384" t="s">
        <v>157</v>
      </c>
      <c r="P384" t="s">
        <v>158</v>
      </c>
      <c r="Q384" t="s">
        <v>187</v>
      </c>
      <c r="R384" t="s">
        <v>1157</v>
      </c>
      <c r="S384" t="s">
        <v>2</v>
      </c>
      <c r="T384" t="s">
        <v>2</v>
      </c>
      <c r="U384" t="s">
        <v>347</v>
      </c>
      <c r="V384" t="s">
        <v>160</v>
      </c>
      <c r="W384" t="s">
        <v>161</v>
      </c>
      <c r="X384" t="s">
        <v>2</v>
      </c>
      <c r="Y384" t="s">
        <v>2</v>
      </c>
      <c r="Z384">
        <v>2011</v>
      </c>
      <c r="AA384" t="s">
        <v>164</v>
      </c>
      <c r="AB384" t="s">
        <v>2</v>
      </c>
      <c r="AC384" t="s">
        <v>2</v>
      </c>
      <c r="AD384" t="s">
        <v>2</v>
      </c>
      <c r="AE384" t="s">
        <v>2</v>
      </c>
      <c r="AF384" t="s">
        <v>2</v>
      </c>
      <c r="AG384" t="s">
        <v>174</v>
      </c>
      <c r="AH384" t="s">
        <v>232</v>
      </c>
    </row>
    <row r="385" spans="1:34">
      <c r="A385">
        <v>10012</v>
      </c>
      <c r="B385">
        <v>579443</v>
      </c>
      <c r="C385" t="s">
        <v>149</v>
      </c>
      <c r="D385" t="str">
        <f t="shared" ca="1" si="15"/>
        <v>WEVRCMNOXM</v>
      </c>
      <c r="E385" t="str">
        <f t="shared" ca="1" si="16"/>
        <v>Lrwxiglnajfcf</v>
      </c>
      <c r="F385" t="s">
        <v>150</v>
      </c>
      <c r="G385" t="s">
        <v>167</v>
      </c>
      <c r="H385" t="str">
        <f t="shared" ca="1" si="17"/>
        <v>3/10/1995</v>
      </c>
      <c r="I385" t="s">
        <v>152</v>
      </c>
      <c r="J385" t="s">
        <v>153</v>
      </c>
      <c r="K385" t="s">
        <v>1152</v>
      </c>
      <c r="L385" t="s">
        <v>1153</v>
      </c>
      <c r="M385" t="s">
        <v>1154</v>
      </c>
      <c r="N385">
        <v>93</v>
      </c>
      <c r="O385" t="s">
        <v>157</v>
      </c>
      <c r="P385" t="s">
        <v>158</v>
      </c>
      <c r="Q385" t="s">
        <v>194</v>
      </c>
      <c r="R385" t="s">
        <v>210</v>
      </c>
      <c r="S385" t="s">
        <v>2</v>
      </c>
      <c r="T385" t="s">
        <v>196</v>
      </c>
      <c r="U385" t="s">
        <v>197</v>
      </c>
      <c r="V385" t="s">
        <v>160</v>
      </c>
      <c r="W385" t="s">
        <v>161</v>
      </c>
      <c r="X385" t="s">
        <v>2</v>
      </c>
      <c r="Y385" t="s">
        <v>2</v>
      </c>
      <c r="Z385">
        <v>2011</v>
      </c>
      <c r="AA385" t="s">
        <v>164</v>
      </c>
      <c r="AB385" t="s">
        <v>2</v>
      </c>
      <c r="AC385" t="s">
        <v>2</v>
      </c>
      <c r="AD385" t="s">
        <v>2</v>
      </c>
      <c r="AE385" t="s">
        <v>2</v>
      </c>
      <c r="AF385" t="s">
        <v>2</v>
      </c>
      <c r="AG385" t="s">
        <v>165</v>
      </c>
      <c r="AH385" t="s">
        <v>175</v>
      </c>
    </row>
    <row r="386" spans="1:34">
      <c r="A386">
        <v>10012</v>
      </c>
      <c r="B386">
        <v>579456</v>
      </c>
      <c r="C386" t="s">
        <v>183</v>
      </c>
      <c r="D386" t="str">
        <f t="shared" ca="1" si="15"/>
        <v>IIUQZYIRSX</v>
      </c>
      <c r="E386" t="str">
        <f t="shared" ca="1" si="16"/>
        <v>Zodipmbrzbyiy</v>
      </c>
      <c r="F386" t="s">
        <v>150</v>
      </c>
      <c r="G386" t="s">
        <v>167</v>
      </c>
      <c r="H386" t="str">
        <f t="shared" ca="1" si="17"/>
        <v>18/5/1995</v>
      </c>
      <c r="I386" t="s">
        <v>152</v>
      </c>
      <c r="J386" t="s">
        <v>153</v>
      </c>
      <c r="K386" t="s">
        <v>1152</v>
      </c>
      <c r="L386" t="s">
        <v>1153</v>
      </c>
      <c r="M386" t="s">
        <v>1154</v>
      </c>
      <c r="N386">
        <v>93</v>
      </c>
      <c r="O386" t="s">
        <v>157</v>
      </c>
      <c r="P386" t="s">
        <v>158</v>
      </c>
      <c r="Q386" t="s">
        <v>194</v>
      </c>
      <c r="R386" t="s">
        <v>195</v>
      </c>
      <c r="S386" t="s">
        <v>2</v>
      </c>
      <c r="T386" t="s">
        <v>196</v>
      </c>
      <c r="U386" t="s">
        <v>211</v>
      </c>
      <c r="V386" t="s">
        <v>160</v>
      </c>
      <c r="W386" t="s">
        <v>741</v>
      </c>
      <c r="X386" t="s">
        <v>2</v>
      </c>
      <c r="Y386" t="s">
        <v>2</v>
      </c>
      <c r="Z386">
        <v>2011</v>
      </c>
      <c r="AA386" t="s">
        <v>164</v>
      </c>
      <c r="AB386" t="s">
        <v>2</v>
      </c>
      <c r="AC386" t="s">
        <v>2</v>
      </c>
      <c r="AD386" t="s">
        <v>2</v>
      </c>
      <c r="AE386" t="s">
        <v>2</v>
      </c>
      <c r="AF386" t="s">
        <v>2</v>
      </c>
      <c r="AG386" t="s">
        <v>165</v>
      </c>
      <c r="AH386" t="s">
        <v>175</v>
      </c>
    </row>
    <row r="387" spans="1:34">
      <c r="A387">
        <v>10012</v>
      </c>
      <c r="B387">
        <v>579738</v>
      </c>
      <c r="C387" t="s">
        <v>149</v>
      </c>
      <c r="D387" t="str">
        <f t="shared" ref="D387:D450" ca="1" si="18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QTBGOZQINZ</v>
      </c>
      <c r="E387" t="str">
        <f t="shared" ref="E387:E450" ca="1" si="19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Nhjdffqcqttol</v>
      </c>
      <c r="F387" t="s">
        <v>150</v>
      </c>
      <c r="G387" t="s">
        <v>167</v>
      </c>
      <c r="H387" t="str">
        <f t="shared" ref="H387:H450" ca="1" si="20">""&amp;RANDBETWEEN(1,28)&amp;"/"&amp;RANDBETWEEN(1,12)&amp;"/"&amp;RANDBETWEEN(1994,1997)</f>
        <v>24/8/1997</v>
      </c>
      <c r="I387" t="s">
        <v>152</v>
      </c>
      <c r="J387" t="s">
        <v>153</v>
      </c>
      <c r="K387" t="s">
        <v>1160</v>
      </c>
      <c r="L387" t="s">
        <v>1161</v>
      </c>
      <c r="M387" t="s">
        <v>1162</v>
      </c>
      <c r="N387">
        <v>95</v>
      </c>
      <c r="O387" t="s">
        <v>157</v>
      </c>
      <c r="P387" t="s">
        <v>158</v>
      </c>
      <c r="Q387" t="s">
        <v>179</v>
      </c>
      <c r="R387" t="s">
        <v>384</v>
      </c>
      <c r="S387" t="s">
        <v>2</v>
      </c>
      <c r="T387" t="s">
        <v>2</v>
      </c>
      <c r="U387" t="s">
        <v>334</v>
      </c>
      <c r="V387" t="s">
        <v>160</v>
      </c>
      <c r="W387" t="s">
        <v>161</v>
      </c>
      <c r="X387" t="s">
        <v>2</v>
      </c>
      <c r="Y387" t="s">
        <v>2</v>
      </c>
      <c r="Z387">
        <v>2009</v>
      </c>
      <c r="AA387" t="s">
        <v>164</v>
      </c>
      <c r="AB387" t="s">
        <v>2</v>
      </c>
      <c r="AC387" t="s">
        <v>2</v>
      </c>
      <c r="AD387" t="s">
        <v>2</v>
      </c>
      <c r="AE387" t="s">
        <v>2</v>
      </c>
      <c r="AF387" t="s">
        <v>2</v>
      </c>
      <c r="AG387" t="s">
        <v>284</v>
      </c>
      <c r="AH387" t="s">
        <v>232</v>
      </c>
    </row>
    <row r="388" spans="1:34">
      <c r="A388">
        <v>10012</v>
      </c>
      <c r="B388">
        <v>579757</v>
      </c>
      <c r="C388" t="s">
        <v>149</v>
      </c>
      <c r="D388" t="str">
        <f t="shared" ca="1" si="18"/>
        <v>USKXJINUUA</v>
      </c>
      <c r="E388" t="str">
        <f t="shared" ca="1" si="19"/>
        <v>Kcwwwumhxplst</v>
      </c>
      <c r="F388" t="s">
        <v>150</v>
      </c>
      <c r="G388" t="s">
        <v>167</v>
      </c>
      <c r="H388" t="str">
        <f t="shared" ca="1" si="20"/>
        <v>20/12/1997</v>
      </c>
      <c r="I388" t="s">
        <v>152</v>
      </c>
      <c r="J388" t="s">
        <v>153</v>
      </c>
      <c r="K388" t="s">
        <v>1160</v>
      </c>
      <c r="L388" t="s">
        <v>1161</v>
      </c>
      <c r="M388" t="s">
        <v>1162</v>
      </c>
      <c r="N388">
        <v>95</v>
      </c>
      <c r="O388" t="s">
        <v>157</v>
      </c>
      <c r="P388" t="s">
        <v>158</v>
      </c>
      <c r="Q388" t="s">
        <v>194</v>
      </c>
      <c r="R388" t="s">
        <v>210</v>
      </c>
      <c r="S388" t="s">
        <v>2</v>
      </c>
      <c r="T388" t="s">
        <v>196</v>
      </c>
      <c r="U388" t="s">
        <v>200</v>
      </c>
      <c r="V388" t="s">
        <v>160</v>
      </c>
      <c r="W388" t="s">
        <v>161</v>
      </c>
      <c r="X388" t="s">
        <v>249</v>
      </c>
      <c r="Y388" t="s">
        <v>279</v>
      </c>
      <c r="Z388">
        <v>2009</v>
      </c>
      <c r="AA388" t="s">
        <v>164</v>
      </c>
      <c r="AB388" t="s">
        <v>2</v>
      </c>
      <c r="AC388" t="s">
        <v>2</v>
      </c>
      <c r="AD388" t="s">
        <v>2</v>
      </c>
      <c r="AE388" t="s">
        <v>2</v>
      </c>
      <c r="AF388" t="s">
        <v>2</v>
      </c>
      <c r="AG388" t="s">
        <v>165</v>
      </c>
      <c r="AH388" t="s">
        <v>166</v>
      </c>
    </row>
    <row r="389" spans="1:34">
      <c r="A389">
        <v>10012</v>
      </c>
      <c r="B389">
        <v>579910</v>
      </c>
      <c r="C389" t="s">
        <v>149</v>
      </c>
      <c r="D389" t="str">
        <f t="shared" ca="1" si="18"/>
        <v>JRMAJSGXYM</v>
      </c>
      <c r="E389" t="str">
        <f t="shared" ca="1" si="19"/>
        <v>Qvrhkpgjqdxvi</v>
      </c>
      <c r="F389" t="s">
        <v>150</v>
      </c>
      <c r="G389" t="s">
        <v>167</v>
      </c>
      <c r="H389" t="str">
        <f t="shared" ca="1" si="20"/>
        <v>18/8/1995</v>
      </c>
      <c r="I389" t="s">
        <v>152</v>
      </c>
      <c r="J389" t="s">
        <v>153</v>
      </c>
      <c r="K389" t="s">
        <v>1160</v>
      </c>
      <c r="L389" t="s">
        <v>1161</v>
      </c>
      <c r="M389" t="s">
        <v>1162</v>
      </c>
      <c r="N389">
        <v>95</v>
      </c>
      <c r="O389" t="s">
        <v>157</v>
      </c>
      <c r="P389" t="s">
        <v>158</v>
      </c>
      <c r="Q389" t="s">
        <v>179</v>
      </c>
      <c r="R389" t="s">
        <v>384</v>
      </c>
      <c r="S389" t="s">
        <v>2</v>
      </c>
      <c r="T389" t="s">
        <v>2</v>
      </c>
      <c r="U389" t="s">
        <v>334</v>
      </c>
      <c r="V389" t="s">
        <v>182</v>
      </c>
      <c r="W389" t="s">
        <v>160</v>
      </c>
      <c r="X389" t="s">
        <v>2</v>
      </c>
      <c r="Y389" t="s">
        <v>2</v>
      </c>
      <c r="Z389">
        <v>2011</v>
      </c>
      <c r="AA389" t="s">
        <v>164</v>
      </c>
      <c r="AB389" t="s">
        <v>2</v>
      </c>
      <c r="AC389" t="s">
        <v>2</v>
      </c>
      <c r="AD389" t="s">
        <v>2</v>
      </c>
      <c r="AE389" t="s">
        <v>2</v>
      </c>
      <c r="AF389" t="s">
        <v>2</v>
      </c>
      <c r="AG389" t="s">
        <v>284</v>
      </c>
      <c r="AH389" t="s">
        <v>175</v>
      </c>
    </row>
    <row r="390" spans="1:34">
      <c r="A390">
        <v>10012</v>
      </c>
      <c r="B390">
        <v>589022</v>
      </c>
      <c r="C390" t="s">
        <v>149</v>
      </c>
      <c r="D390" t="str">
        <f t="shared" ca="1" si="18"/>
        <v>CSMMCRKNOQ</v>
      </c>
      <c r="E390" t="str">
        <f t="shared" ca="1" si="19"/>
        <v>Rejkfqfeomclp</v>
      </c>
      <c r="F390" t="s">
        <v>150</v>
      </c>
      <c r="G390" t="s">
        <v>167</v>
      </c>
      <c r="H390" t="str">
        <f t="shared" ca="1" si="20"/>
        <v>14/5/1997</v>
      </c>
      <c r="I390" t="s">
        <v>152</v>
      </c>
      <c r="J390" t="s">
        <v>153</v>
      </c>
      <c r="K390" t="s">
        <v>1170</v>
      </c>
      <c r="L390" t="s">
        <v>1171</v>
      </c>
      <c r="M390" t="s">
        <v>209</v>
      </c>
      <c r="N390">
        <v>78</v>
      </c>
      <c r="O390" t="s">
        <v>157</v>
      </c>
      <c r="P390" t="s">
        <v>158</v>
      </c>
      <c r="Q390" t="s">
        <v>194</v>
      </c>
      <c r="R390" t="s">
        <v>198</v>
      </c>
      <c r="S390" t="s">
        <v>2</v>
      </c>
      <c r="T390" t="s">
        <v>196</v>
      </c>
      <c r="U390" t="s">
        <v>200</v>
      </c>
      <c r="V390" t="s">
        <v>160</v>
      </c>
      <c r="W390" t="s">
        <v>161</v>
      </c>
      <c r="X390" t="s">
        <v>2</v>
      </c>
      <c r="Y390" t="s">
        <v>2</v>
      </c>
      <c r="Z390">
        <v>2011</v>
      </c>
      <c r="AA390" t="s">
        <v>164</v>
      </c>
      <c r="AB390" t="s">
        <v>2</v>
      </c>
      <c r="AC390" t="s">
        <v>2</v>
      </c>
      <c r="AD390" t="s">
        <v>2</v>
      </c>
      <c r="AE390" t="s">
        <v>2</v>
      </c>
      <c r="AF390" t="s">
        <v>2</v>
      </c>
      <c r="AG390" t="s">
        <v>213</v>
      </c>
      <c r="AH390" t="s">
        <v>175</v>
      </c>
    </row>
    <row r="391" spans="1:34">
      <c r="A391">
        <v>10012</v>
      </c>
      <c r="B391">
        <v>590382</v>
      </c>
      <c r="C391" t="s">
        <v>183</v>
      </c>
      <c r="D391" t="str">
        <f t="shared" ca="1" si="18"/>
        <v>LMOYWTLRVG</v>
      </c>
      <c r="E391" t="str">
        <f t="shared" ca="1" si="19"/>
        <v>Rhvwggnwpjlug</v>
      </c>
      <c r="F391" t="s">
        <v>150</v>
      </c>
      <c r="G391" t="s">
        <v>167</v>
      </c>
      <c r="H391" t="str">
        <f t="shared" ca="1" si="20"/>
        <v>21/10/1997</v>
      </c>
      <c r="I391" t="s">
        <v>152</v>
      </c>
      <c r="J391" t="s">
        <v>153</v>
      </c>
      <c r="K391" t="s">
        <v>1172</v>
      </c>
      <c r="L391" t="s">
        <v>1173</v>
      </c>
      <c r="M391" t="s">
        <v>223</v>
      </c>
      <c r="N391">
        <v>75</v>
      </c>
      <c r="O391" t="s">
        <v>157</v>
      </c>
      <c r="P391" t="s">
        <v>158</v>
      </c>
      <c r="Q391" t="s">
        <v>246</v>
      </c>
      <c r="R391" t="s">
        <v>321</v>
      </c>
      <c r="S391" t="s">
        <v>2</v>
      </c>
      <c r="T391" t="s">
        <v>2</v>
      </c>
      <c r="U391" t="s">
        <v>224</v>
      </c>
      <c r="V391" t="s">
        <v>160</v>
      </c>
      <c r="W391" t="s">
        <v>161</v>
      </c>
      <c r="X391" t="s">
        <v>2</v>
      </c>
      <c r="Y391" t="s">
        <v>2</v>
      </c>
      <c r="Z391">
        <v>2011</v>
      </c>
      <c r="AA391" t="s">
        <v>164</v>
      </c>
      <c r="AB391" t="s">
        <v>2</v>
      </c>
      <c r="AC391" t="s">
        <v>2</v>
      </c>
      <c r="AD391" t="s">
        <v>2</v>
      </c>
      <c r="AE391" t="s">
        <v>2</v>
      </c>
      <c r="AF391" t="s">
        <v>2</v>
      </c>
      <c r="AG391" t="s">
        <v>213</v>
      </c>
      <c r="AH391" t="s">
        <v>232</v>
      </c>
    </row>
    <row r="392" spans="1:34">
      <c r="A392">
        <v>10012</v>
      </c>
      <c r="B392">
        <v>590389</v>
      </c>
      <c r="C392" t="s">
        <v>183</v>
      </c>
      <c r="D392" t="str">
        <f t="shared" ca="1" si="18"/>
        <v>IYPVPDDDWK</v>
      </c>
      <c r="E392" t="str">
        <f t="shared" ca="1" si="19"/>
        <v>Swjyfazxaaxhf</v>
      </c>
      <c r="F392" t="s">
        <v>150</v>
      </c>
      <c r="G392" t="s">
        <v>167</v>
      </c>
      <c r="H392" t="str">
        <f t="shared" ca="1" si="20"/>
        <v>18/4/1997</v>
      </c>
      <c r="I392" t="s">
        <v>152</v>
      </c>
      <c r="J392" t="s">
        <v>153</v>
      </c>
      <c r="K392" t="s">
        <v>1172</v>
      </c>
      <c r="L392" t="s">
        <v>1173</v>
      </c>
      <c r="M392" t="s">
        <v>223</v>
      </c>
      <c r="N392">
        <v>75</v>
      </c>
      <c r="O392" t="s">
        <v>157</v>
      </c>
      <c r="P392" t="s">
        <v>158</v>
      </c>
      <c r="Q392" t="s">
        <v>246</v>
      </c>
      <c r="R392" t="s">
        <v>297</v>
      </c>
      <c r="S392" t="s">
        <v>2</v>
      </c>
      <c r="T392" t="s">
        <v>2</v>
      </c>
      <c r="U392" t="s">
        <v>717</v>
      </c>
      <c r="V392" t="s">
        <v>160</v>
      </c>
      <c r="W392" t="s">
        <v>161</v>
      </c>
      <c r="X392" t="s">
        <v>2</v>
      </c>
      <c r="Y392" t="s">
        <v>2</v>
      </c>
      <c r="Z392">
        <v>2011</v>
      </c>
      <c r="AA392" t="s">
        <v>164</v>
      </c>
      <c r="AB392" t="s">
        <v>2</v>
      </c>
      <c r="AC392" t="s">
        <v>2</v>
      </c>
      <c r="AD392" t="s">
        <v>2</v>
      </c>
      <c r="AE392" t="s">
        <v>2</v>
      </c>
      <c r="AF392" t="s">
        <v>2</v>
      </c>
      <c r="AG392" t="s">
        <v>213</v>
      </c>
      <c r="AH392" t="s">
        <v>175</v>
      </c>
    </row>
    <row r="393" spans="1:34">
      <c r="A393">
        <v>10012</v>
      </c>
      <c r="B393">
        <v>590509</v>
      </c>
      <c r="C393" t="s">
        <v>149</v>
      </c>
      <c r="D393" t="str">
        <f t="shared" ca="1" si="18"/>
        <v>IQHQRABQTE</v>
      </c>
      <c r="E393" t="str">
        <f t="shared" ca="1" si="19"/>
        <v>Uzkbtqlhwyjdi</v>
      </c>
      <c r="F393" t="s">
        <v>150</v>
      </c>
      <c r="G393" t="s">
        <v>167</v>
      </c>
      <c r="H393" t="str">
        <f t="shared" ca="1" si="20"/>
        <v>9/5/1994</v>
      </c>
      <c r="I393" t="s">
        <v>152</v>
      </c>
      <c r="J393" t="s">
        <v>153</v>
      </c>
      <c r="K393" t="s">
        <v>1174</v>
      </c>
      <c r="L393" t="s">
        <v>1175</v>
      </c>
      <c r="M393" t="s">
        <v>1176</v>
      </c>
      <c r="N393">
        <v>95</v>
      </c>
      <c r="O393" t="s">
        <v>157</v>
      </c>
      <c r="P393" t="s">
        <v>158</v>
      </c>
      <c r="Q393" t="s">
        <v>194</v>
      </c>
      <c r="R393" t="s">
        <v>210</v>
      </c>
      <c r="S393" t="s">
        <v>2</v>
      </c>
      <c r="T393" t="s">
        <v>196</v>
      </c>
      <c r="U393" t="s">
        <v>224</v>
      </c>
      <c r="V393" t="s">
        <v>160</v>
      </c>
      <c r="W393" t="s">
        <v>161</v>
      </c>
      <c r="X393" t="s">
        <v>2</v>
      </c>
      <c r="Y393" t="s">
        <v>2</v>
      </c>
      <c r="Z393">
        <v>2010</v>
      </c>
      <c r="AA393" t="s">
        <v>164</v>
      </c>
      <c r="AB393" t="s">
        <v>2</v>
      </c>
      <c r="AC393" t="s">
        <v>2</v>
      </c>
      <c r="AD393" t="s">
        <v>2</v>
      </c>
      <c r="AE393" t="s">
        <v>2</v>
      </c>
      <c r="AF393" t="s">
        <v>2</v>
      </c>
      <c r="AG393" t="s">
        <v>174</v>
      </c>
      <c r="AH393" t="s">
        <v>175</v>
      </c>
    </row>
    <row r="394" spans="1:34">
      <c r="A394">
        <v>10012</v>
      </c>
      <c r="B394">
        <v>590546</v>
      </c>
      <c r="C394" t="s">
        <v>149</v>
      </c>
      <c r="D394" t="str">
        <f t="shared" ca="1" si="18"/>
        <v>XVHWJMCCKJ</v>
      </c>
      <c r="E394" t="str">
        <f t="shared" ca="1" si="19"/>
        <v>Gpwnmdflbddas</v>
      </c>
      <c r="F394" t="s">
        <v>150</v>
      </c>
      <c r="G394" t="s">
        <v>167</v>
      </c>
      <c r="H394" t="str">
        <f t="shared" ca="1" si="20"/>
        <v>4/3/1994</v>
      </c>
      <c r="I394" t="s">
        <v>152</v>
      </c>
      <c r="J394" t="s">
        <v>153</v>
      </c>
      <c r="K394" t="s">
        <v>1174</v>
      </c>
      <c r="L394" t="s">
        <v>1175</v>
      </c>
      <c r="M394" t="s">
        <v>1176</v>
      </c>
      <c r="N394">
        <v>95</v>
      </c>
      <c r="O394" t="s">
        <v>157</v>
      </c>
      <c r="P394" t="s">
        <v>158</v>
      </c>
      <c r="Q394" t="s">
        <v>179</v>
      </c>
      <c r="R394" t="s">
        <v>295</v>
      </c>
      <c r="S394" t="s">
        <v>2</v>
      </c>
      <c r="T394" t="s">
        <v>2</v>
      </c>
      <c r="U394" t="s">
        <v>181</v>
      </c>
      <c r="V394" t="s">
        <v>160</v>
      </c>
      <c r="W394" t="s">
        <v>182</v>
      </c>
      <c r="X394" t="s">
        <v>2</v>
      </c>
      <c r="Y394" t="s">
        <v>2</v>
      </c>
      <c r="Z394">
        <v>2010</v>
      </c>
      <c r="AA394" t="s">
        <v>164</v>
      </c>
      <c r="AB394" t="s">
        <v>2</v>
      </c>
      <c r="AC394" t="s">
        <v>2</v>
      </c>
      <c r="AD394" t="s">
        <v>2</v>
      </c>
      <c r="AE394" t="s">
        <v>2</v>
      </c>
      <c r="AF394" t="s">
        <v>2</v>
      </c>
      <c r="AG394" t="s">
        <v>165</v>
      </c>
      <c r="AH394" t="s">
        <v>190</v>
      </c>
    </row>
    <row r="395" spans="1:34">
      <c r="A395">
        <v>10012</v>
      </c>
      <c r="B395">
        <v>594061</v>
      </c>
      <c r="C395" t="s">
        <v>149</v>
      </c>
      <c r="D395" t="str">
        <f t="shared" ca="1" si="18"/>
        <v>MPIDFLPDLA</v>
      </c>
      <c r="E395" t="str">
        <f t="shared" ca="1" si="19"/>
        <v>Uynksvmypdrhq</v>
      </c>
      <c r="F395" t="s">
        <v>150</v>
      </c>
      <c r="G395" t="s">
        <v>167</v>
      </c>
      <c r="H395" t="str">
        <f t="shared" ca="1" si="20"/>
        <v>1/9/1995</v>
      </c>
      <c r="I395" t="s">
        <v>152</v>
      </c>
      <c r="J395" t="s">
        <v>153</v>
      </c>
      <c r="K395" t="s">
        <v>1177</v>
      </c>
      <c r="L395" t="s">
        <v>1178</v>
      </c>
      <c r="M395" t="s">
        <v>1179</v>
      </c>
      <c r="N395">
        <v>2</v>
      </c>
      <c r="O395" t="s">
        <v>157</v>
      </c>
      <c r="P395" t="s">
        <v>158</v>
      </c>
      <c r="Q395" t="s">
        <v>194</v>
      </c>
      <c r="R395" t="s">
        <v>198</v>
      </c>
      <c r="S395" t="s">
        <v>133</v>
      </c>
      <c r="T395" t="s">
        <v>196</v>
      </c>
      <c r="U395" t="s">
        <v>211</v>
      </c>
      <c r="V395" t="s">
        <v>160</v>
      </c>
      <c r="W395" t="s">
        <v>161</v>
      </c>
      <c r="X395" t="s">
        <v>2</v>
      </c>
      <c r="Y395" t="s">
        <v>2</v>
      </c>
      <c r="Z395">
        <v>2011</v>
      </c>
      <c r="AA395" t="s">
        <v>164</v>
      </c>
      <c r="AB395" t="s">
        <v>2</v>
      </c>
      <c r="AC395" t="s">
        <v>2</v>
      </c>
      <c r="AD395" t="s">
        <v>2</v>
      </c>
      <c r="AE395" t="s">
        <v>2</v>
      </c>
      <c r="AF395" t="s">
        <v>2</v>
      </c>
      <c r="AG395" t="s">
        <v>174</v>
      </c>
      <c r="AH395" t="s">
        <v>190</v>
      </c>
    </row>
    <row r="396" spans="1:34">
      <c r="A396">
        <v>10012</v>
      </c>
      <c r="B396">
        <v>594174</v>
      </c>
      <c r="C396" t="s">
        <v>183</v>
      </c>
      <c r="D396" t="str">
        <f t="shared" ca="1" si="18"/>
        <v>PUKDYWRFVA</v>
      </c>
      <c r="E396" t="str">
        <f t="shared" ca="1" si="19"/>
        <v>Xmjqajriotazi</v>
      </c>
      <c r="F396" t="s">
        <v>150</v>
      </c>
      <c r="G396" t="s">
        <v>167</v>
      </c>
      <c r="H396" t="str">
        <f t="shared" ca="1" si="20"/>
        <v>26/5/1997</v>
      </c>
      <c r="I396" t="s">
        <v>152</v>
      </c>
      <c r="J396" t="s">
        <v>153</v>
      </c>
      <c r="K396" t="s">
        <v>1177</v>
      </c>
      <c r="L396" t="s">
        <v>1178</v>
      </c>
      <c r="M396" t="s">
        <v>1179</v>
      </c>
      <c r="N396">
        <v>2</v>
      </c>
      <c r="O396" t="s">
        <v>157</v>
      </c>
      <c r="P396" t="s">
        <v>158</v>
      </c>
      <c r="Q396" t="s">
        <v>194</v>
      </c>
      <c r="R396" t="s">
        <v>198</v>
      </c>
      <c r="S396" t="s">
        <v>2</v>
      </c>
      <c r="T396" t="s">
        <v>196</v>
      </c>
      <c r="U396" t="s">
        <v>211</v>
      </c>
      <c r="V396" t="s">
        <v>160</v>
      </c>
      <c r="W396" t="s">
        <v>161</v>
      </c>
      <c r="X396" t="s">
        <v>2</v>
      </c>
      <c r="Y396" t="s">
        <v>2</v>
      </c>
      <c r="Z396">
        <v>2010</v>
      </c>
      <c r="AA396" t="s">
        <v>164</v>
      </c>
      <c r="AB396" t="s">
        <v>2</v>
      </c>
      <c r="AC396" t="s">
        <v>2</v>
      </c>
      <c r="AD396" t="s">
        <v>2</v>
      </c>
      <c r="AE396" t="s">
        <v>2</v>
      </c>
      <c r="AF396" t="s">
        <v>2</v>
      </c>
      <c r="AG396" t="s">
        <v>174</v>
      </c>
      <c r="AH396" t="s">
        <v>190</v>
      </c>
    </row>
    <row r="397" spans="1:34">
      <c r="A397">
        <v>10012</v>
      </c>
      <c r="B397">
        <v>598187</v>
      </c>
      <c r="C397" t="s">
        <v>149</v>
      </c>
      <c r="D397" t="str">
        <f t="shared" ca="1" si="18"/>
        <v>THXILVUPOS</v>
      </c>
      <c r="E397" t="str">
        <f t="shared" ca="1" si="19"/>
        <v>Ihchrrufgxggi</v>
      </c>
      <c r="F397" t="s">
        <v>150</v>
      </c>
      <c r="G397" t="s">
        <v>167</v>
      </c>
      <c r="H397" t="str">
        <f t="shared" ca="1" si="20"/>
        <v>24/12/1996</v>
      </c>
      <c r="I397" t="s">
        <v>152</v>
      </c>
      <c r="J397" t="s">
        <v>153</v>
      </c>
      <c r="K397" t="s">
        <v>1181</v>
      </c>
      <c r="L397" t="s">
        <v>1182</v>
      </c>
      <c r="M397" t="s">
        <v>1183</v>
      </c>
      <c r="N397">
        <v>95</v>
      </c>
      <c r="O397" t="s">
        <v>157</v>
      </c>
      <c r="P397" t="s">
        <v>158</v>
      </c>
      <c r="Q397" t="s">
        <v>194</v>
      </c>
      <c r="R397" t="s">
        <v>195</v>
      </c>
      <c r="S397" t="s">
        <v>2</v>
      </c>
      <c r="T397" t="s">
        <v>199</v>
      </c>
      <c r="U397" t="s">
        <v>200</v>
      </c>
      <c r="V397" t="s">
        <v>160</v>
      </c>
      <c r="W397" t="s">
        <v>182</v>
      </c>
      <c r="X397" t="s">
        <v>249</v>
      </c>
      <c r="Y397" t="s">
        <v>200</v>
      </c>
      <c r="Z397">
        <v>2010</v>
      </c>
      <c r="AA397" t="s">
        <v>164</v>
      </c>
      <c r="AB397" t="s">
        <v>2</v>
      </c>
      <c r="AC397" t="s">
        <v>2</v>
      </c>
      <c r="AD397" t="s">
        <v>2</v>
      </c>
      <c r="AE397" t="s">
        <v>2</v>
      </c>
      <c r="AF397" t="s">
        <v>2</v>
      </c>
      <c r="AG397" t="s">
        <v>213</v>
      </c>
      <c r="AH397" t="s">
        <v>175</v>
      </c>
    </row>
    <row r="398" spans="1:34">
      <c r="A398">
        <v>10012</v>
      </c>
      <c r="B398">
        <v>598363</v>
      </c>
      <c r="C398" t="s">
        <v>149</v>
      </c>
      <c r="D398" t="str">
        <f t="shared" ca="1" si="18"/>
        <v>SNGKGDALGT</v>
      </c>
      <c r="E398" t="str">
        <f t="shared" ca="1" si="19"/>
        <v>Pzkpcrtulpkej</v>
      </c>
      <c r="F398" t="s">
        <v>150</v>
      </c>
      <c r="G398" t="s">
        <v>167</v>
      </c>
      <c r="H398" t="str">
        <f t="shared" ca="1" si="20"/>
        <v>5/6/1996</v>
      </c>
      <c r="I398" t="s">
        <v>152</v>
      </c>
      <c r="J398" t="s">
        <v>153</v>
      </c>
      <c r="K398" t="s">
        <v>1181</v>
      </c>
      <c r="L398" t="s">
        <v>1182</v>
      </c>
      <c r="M398" t="s">
        <v>1183</v>
      </c>
      <c r="N398">
        <v>95</v>
      </c>
      <c r="O398" t="s">
        <v>157</v>
      </c>
      <c r="P398" t="s">
        <v>158</v>
      </c>
      <c r="Q398" t="s">
        <v>194</v>
      </c>
      <c r="R398" t="s">
        <v>195</v>
      </c>
      <c r="S398" t="s">
        <v>2</v>
      </c>
      <c r="T398" t="s">
        <v>199</v>
      </c>
      <c r="U398" t="s">
        <v>200</v>
      </c>
      <c r="V398" t="s">
        <v>160</v>
      </c>
      <c r="W398" t="s">
        <v>161</v>
      </c>
      <c r="X398" t="s">
        <v>249</v>
      </c>
      <c r="Y398" t="s">
        <v>200</v>
      </c>
      <c r="Z398">
        <v>2011</v>
      </c>
      <c r="AA398" t="s">
        <v>164</v>
      </c>
      <c r="AB398" t="s">
        <v>2</v>
      </c>
      <c r="AC398" t="s">
        <v>2</v>
      </c>
      <c r="AD398" t="s">
        <v>2</v>
      </c>
      <c r="AE398" t="s">
        <v>2</v>
      </c>
      <c r="AF398" t="s">
        <v>2</v>
      </c>
      <c r="AG398" t="s">
        <v>213</v>
      </c>
      <c r="AH398" t="s">
        <v>166</v>
      </c>
    </row>
    <row r="399" spans="1:34">
      <c r="A399">
        <v>10012</v>
      </c>
      <c r="B399">
        <v>604518</v>
      </c>
      <c r="C399" t="s">
        <v>149</v>
      </c>
      <c r="D399" t="str">
        <f t="shared" ca="1" si="18"/>
        <v>PXINVMYPPV</v>
      </c>
      <c r="E399" t="str">
        <f t="shared" ca="1" si="19"/>
        <v>Rxnrhdywcfuqx</v>
      </c>
      <c r="F399" t="s">
        <v>150</v>
      </c>
      <c r="G399" t="s">
        <v>167</v>
      </c>
      <c r="H399" t="str">
        <f t="shared" ca="1" si="20"/>
        <v>16/7/1995</v>
      </c>
      <c r="I399" t="s">
        <v>152</v>
      </c>
      <c r="J399" t="s">
        <v>153</v>
      </c>
      <c r="K399" t="s">
        <v>1198</v>
      </c>
      <c r="L399" t="s">
        <v>1199</v>
      </c>
      <c r="M399" t="s">
        <v>1200</v>
      </c>
      <c r="N399">
        <v>77</v>
      </c>
      <c r="O399" t="s">
        <v>157</v>
      </c>
      <c r="P399" t="s">
        <v>158</v>
      </c>
      <c r="Q399" t="s">
        <v>194</v>
      </c>
      <c r="R399" t="s">
        <v>198</v>
      </c>
      <c r="S399" t="s">
        <v>2</v>
      </c>
      <c r="T399" t="s">
        <v>199</v>
      </c>
      <c r="U399" t="s">
        <v>200</v>
      </c>
      <c r="V399" t="s">
        <v>160</v>
      </c>
      <c r="W399" t="s">
        <v>161</v>
      </c>
      <c r="X399" t="s">
        <v>468</v>
      </c>
      <c r="Y399" t="s">
        <v>200</v>
      </c>
      <c r="Z399">
        <v>2010</v>
      </c>
      <c r="AA399" t="s">
        <v>164</v>
      </c>
      <c r="AB399" t="s">
        <v>2</v>
      </c>
      <c r="AC399" t="s">
        <v>2</v>
      </c>
      <c r="AD399" t="s">
        <v>2</v>
      </c>
      <c r="AE399" t="s">
        <v>2</v>
      </c>
      <c r="AF399" t="s">
        <v>2</v>
      </c>
      <c r="AG399" t="s">
        <v>213</v>
      </c>
      <c r="AH399" t="s">
        <v>166</v>
      </c>
    </row>
    <row r="400" spans="1:34">
      <c r="A400">
        <v>10012</v>
      </c>
      <c r="B400">
        <v>605849</v>
      </c>
      <c r="C400" t="s">
        <v>149</v>
      </c>
      <c r="D400" t="str">
        <f t="shared" ca="1" si="18"/>
        <v>VUWXTJXEWE</v>
      </c>
      <c r="E400" t="str">
        <f t="shared" ca="1" si="19"/>
        <v>Qnnjefhlmvqdf</v>
      </c>
      <c r="F400" t="s">
        <v>150</v>
      </c>
      <c r="G400" t="s">
        <v>167</v>
      </c>
      <c r="H400" t="str">
        <f t="shared" ca="1" si="20"/>
        <v>27/1/1994</v>
      </c>
      <c r="I400" t="s">
        <v>152</v>
      </c>
      <c r="J400" t="s">
        <v>153</v>
      </c>
      <c r="K400" t="s">
        <v>1201</v>
      </c>
      <c r="L400" t="s">
        <v>1202</v>
      </c>
      <c r="M400" t="s">
        <v>223</v>
      </c>
      <c r="N400">
        <v>75</v>
      </c>
      <c r="O400" t="s">
        <v>157</v>
      </c>
      <c r="P400" t="s">
        <v>158</v>
      </c>
      <c r="Q400" t="s">
        <v>246</v>
      </c>
      <c r="R400" t="s">
        <v>297</v>
      </c>
      <c r="S400" t="s">
        <v>2</v>
      </c>
      <c r="T400" t="s">
        <v>2</v>
      </c>
      <c r="U400" t="s">
        <v>253</v>
      </c>
      <c r="V400" t="s">
        <v>182</v>
      </c>
      <c r="W400" t="s">
        <v>160</v>
      </c>
      <c r="X400" t="s">
        <v>2</v>
      </c>
      <c r="Y400" t="s">
        <v>2</v>
      </c>
      <c r="Z400">
        <v>2011</v>
      </c>
      <c r="AA400" t="s">
        <v>164</v>
      </c>
      <c r="AB400" t="s">
        <v>2</v>
      </c>
      <c r="AC400" t="s">
        <v>2</v>
      </c>
      <c r="AD400" t="s">
        <v>2</v>
      </c>
      <c r="AE400" t="s">
        <v>2</v>
      </c>
      <c r="AF400" t="s">
        <v>2</v>
      </c>
      <c r="AG400" t="s">
        <v>213</v>
      </c>
      <c r="AH400" t="s">
        <v>190</v>
      </c>
    </row>
    <row r="401" spans="1:34">
      <c r="A401">
        <v>10012</v>
      </c>
      <c r="B401">
        <v>607416</v>
      </c>
      <c r="C401" t="s">
        <v>149</v>
      </c>
      <c r="D401" t="str">
        <f t="shared" ca="1" si="18"/>
        <v>URQNABFZNM</v>
      </c>
      <c r="E401" t="str">
        <f t="shared" ca="1" si="19"/>
        <v>Kkigaadoczxih</v>
      </c>
      <c r="F401" t="s">
        <v>150</v>
      </c>
      <c r="G401" t="s">
        <v>167</v>
      </c>
      <c r="H401" t="str">
        <f t="shared" ca="1" si="20"/>
        <v>11/9/1996</v>
      </c>
      <c r="I401" t="s">
        <v>152</v>
      </c>
      <c r="J401" t="s">
        <v>153</v>
      </c>
      <c r="K401" t="s">
        <v>1203</v>
      </c>
      <c r="L401" t="s">
        <v>1204</v>
      </c>
      <c r="M401" t="s">
        <v>942</v>
      </c>
      <c r="N401">
        <v>35</v>
      </c>
      <c r="O401" t="s">
        <v>157</v>
      </c>
      <c r="P401" t="s">
        <v>158</v>
      </c>
      <c r="Q401" t="s">
        <v>194</v>
      </c>
      <c r="R401" t="s">
        <v>2053</v>
      </c>
      <c r="S401" t="s">
        <v>2</v>
      </c>
      <c r="T401" t="s">
        <v>196</v>
      </c>
      <c r="U401" t="s">
        <v>224</v>
      </c>
      <c r="V401" t="s">
        <v>161</v>
      </c>
      <c r="W401" t="s">
        <v>160</v>
      </c>
      <c r="X401" t="s">
        <v>2</v>
      </c>
      <c r="Y401" t="s">
        <v>2</v>
      </c>
      <c r="Z401">
        <v>2009</v>
      </c>
      <c r="AA401" t="s">
        <v>164</v>
      </c>
      <c r="AB401" t="s">
        <v>2</v>
      </c>
      <c r="AC401" t="s">
        <v>2</v>
      </c>
      <c r="AD401" t="s">
        <v>2</v>
      </c>
      <c r="AE401" t="s">
        <v>2</v>
      </c>
      <c r="AF401" t="s">
        <v>2</v>
      </c>
      <c r="AG401" t="s">
        <v>165</v>
      </c>
      <c r="AH401" t="s">
        <v>175</v>
      </c>
    </row>
    <row r="402" spans="1:34">
      <c r="A402">
        <v>10012</v>
      </c>
      <c r="B402">
        <v>609716</v>
      </c>
      <c r="C402" t="s">
        <v>183</v>
      </c>
      <c r="D402" t="str">
        <f t="shared" ca="1" si="18"/>
        <v>CHGIABYESS</v>
      </c>
      <c r="E402" t="str">
        <f t="shared" ca="1" si="19"/>
        <v>Ddechfoidiflo</v>
      </c>
      <c r="F402" t="s">
        <v>150</v>
      </c>
      <c r="G402" t="s">
        <v>151</v>
      </c>
      <c r="H402" t="str">
        <f t="shared" ca="1" si="20"/>
        <v>9/9/1996</v>
      </c>
      <c r="I402" t="s">
        <v>152</v>
      </c>
      <c r="J402" t="s">
        <v>153</v>
      </c>
      <c r="K402" t="s">
        <v>1206</v>
      </c>
      <c r="L402" t="s">
        <v>1207</v>
      </c>
      <c r="M402" t="s">
        <v>1208</v>
      </c>
      <c r="N402">
        <v>95</v>
      </c>
      <c r="O402" t="s">
        <v>157</v>
      </c>
      <c r="P402" t="s">
        <v>158</v>
      </c>
      <c r="Q402" t="s">
        <v>179</v>
      </c>
      <c r="R402" t="s">
        <v>1209</v>
      </c>
      <c r="S402" t="s">
        <v>2</v>
      </c>
      <c r="T402" t="s">
        <v>2</v>
      </c>
      <c r="U402" t="s">
        <v>294</v>
      </c>
      <c r="V402" t="s">
        <v>160</v>
      </c>
      <c r="W402" t="s">
        <v>161</v>
      </c>
      <c r="X402" t="s">
        <v>2</v>
      </c>
      <c r="Y402" t="s">
        <v>2</v>
      </c>
      <c r="Z402">
        <v>2011</v>
      </c>
      <c r="AA402" t="s">
        <v>164</v>
      </c>
      <c r="AB402" t="s">
        <v>2</v>
      </c>
      <c r="AC402" t="s">
        <v>2</v>
      </c>
      <c r="AD402" t="s">
        <v>2</v>
      </c>
      <c r="AE402" t="s">
        <v>2</v>
      </c>
      <c r="AF402" t="s">
        <v>2</v>
      </c>
      <c r="AG402" t="s">
        <v>165</v>
      </c>
      <c r="AH402" t="s">
        <v>175</v>
      </c>
    </row>
    <row r="403" spans="1:34">
      <c r="A403">
        <v>10012</v>
      </c>
      <c r="B403">
        <v>609913</v>
      </c>
      <c r="C403" t="s">
        <v>149</v>
      </c>
      <c r="D403" t="str">
        <f t="shared" ca="1" si="18"/>
        <v>ANYEZOJDZE</v>
      </c>
      <c r="E403" t="str">
        <f t="shared" ca="1" si="19"/>
        <v>Eoccmdnslpsfa</v>
      </c>
      <c r="F403" t="s">
        <v>150</v>
      </c>
      <c r="G403" t="s">
        <v>151</v>
      </c>
      <c r="H403" t="str">
        <f t="shared" ca="1" si="20"/>
        <v>19/7/1995</v>
      </c>
      <c r="I403" t="s">
        <v>152</v>
      </c>
      <c r="J403" t="s">
        <v>153</v>
      </c>
      <c r="K403" t="s">
        <v>1206</v>
      </c>
      <c r="L403" t="s">
        <v>1207</v>
      </c>
      <c r="M403" t="s">
        <v>1208</v>
      </c>
      <c r="N403">
        <v>95</v>
      </c>
      <c r="O403" t="s">
        <v>157</v>
      </c>
      <c r="P403" t="s">
        <v>158</v>
      </c>
      <c r="Q403" t="s">
        <v>194</v>
      </c>
      <c r="R403" t="s">
        <v>1213</v>
      </c>
      <c r="S403" t="s">
        <v>2</v>
      </c>
      <c r="T403" t="s">
        <v>196</v>
      </c>
      <c r="U403" t="s">
        <v>200</v>
      </c>
      <c r="V403" t="s">
        <v>160</v>
      </c>
      <c r="W403" t="s">
        <v>182</v>
      </c>
      <c r="X403" t="s">
        <v>249</v>
      </c>
      <c r="Y403" t="s">
        <v>2</v>
      </c>
      <c r="Z403">
        <v>2011</v>
      </c>
      <c r="AA403" t="s">
        <v>164</v>
      </c>
      <c r="AB403" t="s">
        <v>2</v>
      </c>
      <c r="AC403" t="s">
        <v>2</v>
      </c>
      <c r="AD403" t="s">
        <v>2</v>
      </c>
      <c r="AE403" t="s">
        <v>2</v>
      </c>
      <c r="AF403" t="s">
        <v>2</v>
      </c>
      <c r="AG403" t="s">
        <v>174</v>
      </c>
      <c r="AH403" t="s">
        <v>190</v>
      </c>
    </row>
    <row r="404" spans="1:34">
      <c r="A404">
        <v>10012</v>
      </c>
      <c r="B404">
        <v>618199</v>
      </c>
      <c r="C404" t="s">
        <v>149</v>
      </c>
      <c r="D404" t="str">
        <f t="shared" ca="1" si="18"/>
        <v>BRYWYJQAAR</v>
      </c>
      <c r="E404" t="str">
        <f t="shared" ca="1" si="19"/>
        <v>Wbcvuvcwboppv</v>
      </c>
      <c r="F404" t="s">
        <v>150</v>
      </c>
      <c r="G404" t="s">
        <v>167</v>
      </c>
      <c r="H404" t="str">
        <f t="shared" ca="1" si="20"/>
        <v>11/5/1997</v>
      </c>
      <c r="I404" t="s">
        <v>152</v>
      </c>
      <c r="J404" t="s">
        <v>153</v>
      </c>
      <c r="K404" t="s">
        <v>1229</v>
      </c>
      <c r="L404" t="s">
        <v>1230</v>
      </c>
      <c r="M404" t="s">
        <v>1231</v>
      </c>
      <c r="N404">
        <v>6</v>
      </c>
      <c r="O404" t="s">
        <v>157</v>
      </c>
      <c r="P404" t="s">
        <v>158</v>
      </c>
      <c r="Q404" t="s">
        <v>194</v>
      </c>
      <c r="R404" t="s">
        <v>198</v>
      </c>
      <c r="S404" t="s">
        <v>2</v>
      </c>
      <c r="T404" t="s">
        <v>196</v>
      </c>
      <c r="U404" t="s">
        <v>211</v>
      </c>
      <c r="V404" t="s">
        <v>160</v>
      </c>
      <c r="W404" t="s">
        <v>256</v>
      </c>
      <c r="X404" t="s">
        <v>2</v>
      </c>
      <c r="Y404" t="s">
        <v>2</v>
      </c>
      <c r="Z404">
        <v>2011</v>
      </c>
      <c r="AA404" t="s">
        <v>164</v>
      </c>
      <c r="AB404" t="s">
        <v>2</v>
      </c>
      <c r="AC404" t="s">
        <v>2</v>
      </c>
      <c r="AD404" t="s">
        <v>2</v>
      </c>
      <c r="AE404" t="s">
        <v>2</v>
      </c>
      <c r="AF404" t="s">
        <v>2</v>
      </c>
      <c r="AG404" t="s">
        <v>165</v>
      </c>
      <c r="AH404" t="s">
        <v>175</v>
      </c>
    </row>
    <row r="405" spans="1:34">
      <c r="A405">
        <v>10012</v>
      </c>
      <c r="B405">
        <v>626229</v>
      </c>
      <c r="C405" t="s">
        <v>149</v>
      </c>
      <c r="D405" t="str">
        <f t="shared" ca="1" si="18"/>
        <v>JYPQWXAMFF</v>
      </c>
      <c r="E405" t="str">
        <f t="shared" ca="1" si="19"/>
        <v>Htwodxubxaizf</v>
      </c>
      <c r="F405" t="s">
        <v>150</v>
      </c>
      <c r="G405" t="s">
        <v>167</v>
      </c>
      <c r="H405" t="str">
        <f t="shared" ca="1" si="20"/>
        <v>17/5/1997</v>
      </c>
      <c r="I405" t="s">
        <v>152</v>
      </c>
      <c r="J405" t="s">
        <v>153</v>
      </c>
      <c r="K405" t="s">
        <v>1243</v>
      </c>
      <c r="L405" t="s">
        <v>1244</v>
      </c>
      <c r="M405" t="s">
        <v>1245</v>
      </c>
      <c r="N405">
        <v>91</v>
      </c>
      <c r="O405" t="s">
        <v>157</v>
      </c>
      <c r="P405" t="s">
        <v>158</v>
      </c>
      <c r="Q405" t="s">
        <v>194</v>
      </c>
      <c r="R405" t="s">
        <v>1246</v>
      </c>
      <c r="S405" t="s">
        <v>2</v>
      </c>
      <c r="T405" t="s">
        <v>196</v>
      </c>
      <c r="U405" t="s">
        <v>200</v>
      </c>
      <c r="V405" t="s">
        <v>160</v>
      </c>
      <c r="W405" t="s">
        <v>161</v>
      </c>
      <c r="X405" t="s">
        <v>468</v>
      </c>
      <c r="Y405" t="s">
        <v>2</v>
      </c>
      <c r="Z405">
        <v>2011</v>
      </c>
      <c r="AA405" t="s">
        <v>164</v>
      </c>
      <c r="AB405" t="s">
        <v>2</v>
      </c>
      <c r="AC405" t="s">
        <v>2</v>
      </c>
      <c r="AD405" t="s">
        <v>2</v>
      </c>
      <c r="AE405" t="s">
        <v>2</v>
      </c>
      <c r="AF405" t="s">
        <v>2</v>
      </c>
      <c r="AG405" t="s">
        <v>213</v>
      </c>
      <c r="AH405" t="s">
        <v>175</v>
      </c>
    </row>
    <row r="406" spans="1:34">
      <c r="A406">
        <v>10012</v>
      </c>
      <c r="B406">
        <v>626549</v>
      </c>
      <c r="C406" t="s">
        <v>149</v>
      </c>
      <c r="D406" t="str">
        <f t="shared" ca="1" si="18"/>
        <v>RADMWPUHNI</v>
      </c>
      <c r="E406" t="str">
        <f t="shared" ca="1" si="19"/>
        <v>Siqmqxxgjijfx</v>
      </c>
      <c r="F406" t="s">
        <v>150</v>
      </c>
      <c r="G406" t="s">
        <v>167</v>
      </c>
      <c r="H406" t="str">
        <f t="shared" ca="1" si="20"/>
        <v>26/11/1997</v>
      </c>
      <c r="I406" t="s">
        <v>152</v>
      </c>
      <c r="J406" t="s">
        <v>153</v>
      </c>
      <c r="K406" t="s">
        <v>1243</v>
      </c>
      <c r="L406" t="s">
        <v>1244</v>
      </c>
      <c r="M406" t="s">
        <v>1245</v>
      </c>
      <c r="N406">
        <v>91</v>
      </c>
      <c r="O406" t="s">
        <v>157</v>
      </c>
      <c r="P406" t="s">
        <v>158</v>
      </c>
      <c r="Q406" t="s">
        <v>179</v>
      </c>
      <c r="R406" t="s">
        <v>584</v>
      </c>
      <c r="S406" t="s">
        <v>133</v>
      </c>
      <c r="T406" t="s">
        <v>2</v>
      </c>
      <c r="U406" t="s">
        <v>181</v>
      </c>
      <c r="V406" t="s">
        <v>160</v>
      </c>
      <c r="W406" t="s">
        <v>161</v>
      </c>
      <c r="X406" t="s">
        <v>2</v>
      </c>
      <c r="Y406" t="s">
        <v>2</v>
      </c>
      <c r="Z406">
        <v>2011</v>
      </c>
      <c r="AA406" t="s">
        <v>164</v>
      </c>
      <c r="AB406" t="s">
        <v>2</v>
      </c>
      <c r="AC406" t="s">
        <v>2</v>
      </c>
      <c r="AD406" t="s">
        <v>2</v>
      </c>
      <c r="AE406" t="s">
        <v>2</v>
      </c>
      <c r="AF406" t="s">
        <v>2</v>
      </c>
      <c r="AG406" t="s">
        <v>174</v>
      </c>
      <c r="AH406" t="s">
        <v>166</v>
      </c>
    </row>
    <row r="407" spans="1:34">
      <c r="A407">
        <v>10012</v>
      </c>
      <c r="B407">
        <v>628661</v>
      </c>
      <c r="C407" t="s">
        <v>149</v>
      </c>
      <c r="D407" t="str">
        <f t="shared" ca="1" si="18"/>
        <v>MGZWFVZRAU</v>
      </c>
      <c r="E407" t="str">
        <f t="shared" ca="1" si="19"/>
        <v>Rjqgsiegfotof</v>
      </c>
      <c r="F407" t="s">
        <v>150</v>
      </c>
      <c r="G407" t="s">
        <v>167</v>
      </c>
      <c r="H407" t="str">
        <f t="shared" ca="1" si="20"/>
        <v>13/12/1997</v>
      </c>
      <c r="I407" t="s">
        <v>152</v>
      </c>
      <c r="J407" t="s">
        <v>153</v>
      </c>
      <c r="K407" t="s">
        <v>1247</v>
      </c>
      <c r="L407" t="s">
        <v>1248</v>
      </c>
      <c r="M407" t="s">
        <v>637</v>
      </c>
      <c r="N407">
        <v>92</v>
      </c>
      <c r="O407" t="s">
        <v>157</v>
      </c>
      <c r="P407" t="s">
        <v>158</v>
      </c>
      <c r="Q407" t="s">
        <v>194</v>
      </c>
      <c r="R407" t="s">
        <v>195</v>
      </c>
      <c r="S407" t="s">
        <v>2</v>
      </c>
      <c r="T407" t="s">
        <v>199</v>
      </c>
      <c r="U407" t="s">
        <v>201</v>
      </c>
      <c r="V407" t="s">
        <v>160</v>
      </c>
      <c r="W407" t="s">
        <v>161</v>
      </c>
      <c r="X407" t="s">
        <v>2</v>
      </c>
      <c r="Y407" t="s">
        <v>2</v>
      </c>
      <c r="Z407">
        <v>2010</v>
      </c>
      <c r="AA407" t="s">
        <v>164</v>
      </c>
      <c r="AB407" t="s">
        <v>2</v>
      </c>
      <c r="AC407" t="s">
        <v>2</v>
      </c>
      <c r="AD407" t="s">
        <v>2</v>
      </c>
      <c r="AE407" t="s">
        <v>2</v>
      </c>
      <c r="AF407" t="s">
        <v>2</v>
      </c>
      <c r="AG407" t="s">
        <v>165</v>
      </c>
      <c r="AH407" t="s">
        <v>232</v>
      </c>
    </row>
    <row r="408" spans="1:34">
      <c r="A408">
        <v>10012</v>
      </c>
      <c r="B408">
        <v>629957</v>
      </c>
      <c r="C408" t="s">
        <v>149</v>
      </c>
      <c r="D408" t="str">
        <f t="shared" ca="1" si="18"/>
        <v>GGJCNFTBBR</v>
      </c>
      <c r="E408" t="str">
        <f t="shared" ca="1" si="19"/>
        <v>Ulnwvccxjenon</v>
      </c>
      <c r="F408" t="s">
        <v>150</v>
      </c>
      <c r="G408" t="s">
        <v>167</v>
      </c>
      <c r="H408" t="str">
        <f t="shared" ca="1" si="20"/>
        <v>7/9/1996</v>
      </c>
      <c r="I408" t="s">
        <v>152</v>
      </c>
      <c r="J408" t="s">
        <v>153</v>
      </c>
      <c r="K408" t="s">
        <v>1250</v>
      </c>
      <c r="L408" t="s">
        <v>1251</v>
      </c>
      <c r="M408" t="s">
        <v>223</v>
      </c>
      <c r="N408">
        <v>75</v>
      </c>
      <c r="O408" t="s">
        <v>157</v>
      </c>
      <c r="P408" t="s">
        <v>158</v>
      </c>
      <c r="Q408" t="s">
        <v>194</v>
      </c>
      <c r="R408" t="s">
        <v>1252</v>
      </c>
      <c r="S408" t="s">
        <v>2</v>
      </c>
      <c r="T408" t="s">
        <v>196</v>
      </c>
      <c r="U408" t="s">
        <v>197</v>
      </c>
      <c r="V408" t="s">
        <v>160</v>
      </c>
      <c r="W408" t="s">
        <v>182</v>
      </c>
      <c r="X408" t="s">
        <v>2</v>
      </c>
      <c r="Y408" t="s">
        <v>2</v>
      </c>
      <c r="Z408">
        <v>2011</v>
      </c>
      <c r="AA408" t="s">
        <v>164</v>
      </c>
      <c r="AB408" t="s">
        <v>2</v>
      </c>
      <c r="AC408" t="s">
        <v>2</v>
      </c>
      <c r="AD408" t="s">
        <v>2</v>
      </c>
      <c r="AE408" t="s">
        <v>2</v>
      </c>
      <c r="AF408" t="s">
        <v>2</v>
      </c>
      <c r="AG408" t="s">
        <v>174</v>
      </c>
      <c r="AH408" t="s">
        <v>166</v>
      </c>
    </row>
    <row r="409" spans="1:34">
      <c r="A409">
        <v>10012</v>
      </c>
      <c r="B409">
        <v>629988</v>
      </c>
      <c r="C409" t="s">
        <v>149</v>
      </c>
      <c r="D409" t="str">
        <f t="shared" ca="1" si="18"/>
        <v>NPNMBKOTEH</v>
      </c>
      <c r="E409" t="str">
        <f t="shared" ca="1" si="19"/>
        <v>Kvyejatjzxgfl</v>
      </c>
      <c r="F409" t="s">
        <v>150</v>
      </c>
      <c r="G409" t="s">
        <v>151</v>
      </c>
      <c r="H409" t="str">
        <f t="shared" ca="1" si="20"/>
        <v>8/6/1995</v>
      </c>
      <c r="I409" t="s">
        <v>152</v>
      </c>
      <c r="J409" t="s">
        <v>153</v>
      </c>
      <c r="K409" t="s">
        <v>1250</v>
      </c>
      <c r="L409" t="s">
        <v>1251</v>
      </c>
      <c r="M409" t="s">
        <v>223</v>
      </c>
      <c r="N409">
        <v>75</v>
      </c>
      <c r="O409" t="s">
        <v>157</v>
      </c>
      <c r="P409" t="s">
        <v>158</v>
      </c>
      <c r="Q409" t="s">
        <v>194</v>
      </c>
      <c r="R409" t="s">
        <v>2054</v>
      </c>
      <c r="S409" t="s">
        <v>2</v>
      </c>
      <c r="T409" t="s">
        <v>196</v>
      </c>
      <c r="U409" t="s">
        <v>200</v>
      </c>
      <c r="V409" t="s">
        <v>160</v>
      </c>
      <c r="W409" t="s">
        <v>225</v>
      </c>
      <c r="X409" t="s">
        <v>2</v>
      </c>
      <c r="Y409" t="s">
        <v>2</v>
      </c>
      <c r="Z409">
        <v>2011</v>
      </c>
      <c r="AA409" t="s">
        <v>164</v>
      </c>
      <c r="AB409" t="s">
        <v>2</v>
      </c>
      <c r="AC409" t="s">
        <v>2</v>
      </c>
      <c r="AD409" t="s">
        <v>2</v>
      </c>
      <c r="AE409" t="s">
        <v>2</v>
      </c>
      <c r="AF409" t="s">
        <v>2</v>
      </c>
      <c r="AG409" t="s">
        <v>174</v>
      </c>
      <c r="AH409" t="s">
        <v>166</v>
      </c>
    </row>
    <row r="410" spans="1:34">
      <c r="A410">
        <v>10012</v>
      </c>
      <c r="B410">
        <v>630956</v>
      </c>
      <c r="C410" t="s">
        <v>149</v>
      </c>
      <c r="D410" t="str">
        <f t="shared" ca="1" si="18"/>
        <v>XHGJRFJYHX</v>
      </c>
      <c r="E410" t="str">
        <f t="shared" ca="1" si="19"/>
        <v>Lfzwjwdebliic</v>
      </c>
      <c r="F410" t="s">
        <v>150</v>
      </c>
      <c r="G410" t="s">
        <v>167</v>
      </c>
      <c r="H410" t="str">
        <f t="shared" ca="1" si="20"/>
        <v>4/4/1996</v>
      </c>
      <c r="I410" t="s">
        <v>152</v>
      </c>
      <c r="J410" t="s">
        <v>153</v>
      </c>
      <c r="K410" t="s">
        <v>1256</v>
      </c>
      <c r="L410" t="s">
        <v>1242</v>
      </c>
      <c r="M410" t="s">
        <v>1257</v>
      </c>
      <c r="N410">
        <v>93</v>
      </c>
      <c r="O410" t="s">
        <v>157</v>
      </c>
      <c r="P410" t="s">
        <v>158</v>
      </c>
      <c r="Q410" t="s">
        <v>194</v>
      </c>
      <c r="R410" t="s">
        <v>198</v>
      </c>
      <c r="S410" t="s">
        <v>2</v>
      </c>
      <c r="T410" t="s">
        <v>196</v>
      </c>
      <c r="U410" t="s">
        <v>200</v>
      </c>
      <c r="V410" t="s">
        <v>160</v>
      </c>
      <c r="W410" t="s">
        <v>161</v>
      </c>
      <c r="X410" t="s">
        <v>2</v>
      </c>
      <c r="Y410" t="s">
        <v>2</v>
      </c>
      <c r="Z410">
        <v>2011</v>
      </c>
      <c r="AA410" t="s">
        <v>164</v>
      </c>
      <c r="AB410" t="s">
        <v>2</v>
      </c>
      <c r="AC410" t="s">
        <v>2</v>
      </c>
      <c r="AD410" t="s">
        <v>2</v>
      </c>
      <c r="AE410" t="s">
        <v>2</v>
      </c>
      <c r="AF410" t="s">
        <v>2</v>
      </c>
      <c r="AG410" t="s">
        <v>174</v>
      </c>
      <c r="AH410" t="s">
        <v>190</v>
      </c>
    </row>
    <row r="411" spans="1:34">
      <c r="A411">
        <v>10012</v>
      </c>
      <c r="B411">
        <v>631031</v>
      </c>
      <c r="C411" t="s">
        <v>149</v>
      </c>
      <c r="D411" t="str">
        <f t="shared" ca="1" si="18"/>
        <v>EATCGJLJQX</v>
      </c>
      <c r="E411" t="str">
        <f t="shared" ca="1" si="19"/>
        <v>Cnxlxlshoyfbo</v>
      </c>
      <c r="F411" t="s">
        <v>150</v>
      </c>
      <c r="G411" t="s">
        <v>167</v>
      </c>
      <c r="H411" t="str">
        <f t="shared" ca="1" si="20"/>
        <v>24/2/1994</v>
      </c>
      <c r="I411" t="s">
        <v>152</v>
      </c>
      <c r="J411" t="s">
        <v>153</v>
      </c>
      <c r="K411" t="s">
        <v>1256</v>
      </c>
      <c r="L411" t="s">
        <v>1242</v>
      </c>
      <c r="M411" t="s">
        <v>1257</v>
      </c>
      <c r="N411">
        <v>93</v>
      </c>
      <c r="O411" t="s">
        <v>157</v>
      </c>
      <c r="P411" t="s">
        <v>158</v>
      </c>
      <c r="Q411" t="s">
        <v>194</v>
      </c>
      <c r="R411" t="s">
        <v>210</v>
      </c>
      <c r="S411" t="s">
        <v>2</v>
      </c>
      <c r="T411" t="s">
        <v>196</v>
      </c>
      <c r="U411" t="s">
        <v>224</v>
      </c>
      <c r="V411" t="s">
        <v>160</v>
      </c>
      <c r="W411" t="s">
        <v>161</v>
      </c>
      <c r="X411" t="s">
        <v>2</v>
      </c>
      <c r="Y411" t="s">
        <v>2</v>
      </c>
      <c r="Z411">
        <v>2011</v>
      </c>
      <c r="AA411" t="s">
        <v>164</v>
      </c>
      <c r="AB411" t="s">
        <v>2</v>
      </c>
      <c r="AC411" t="s">
        <v>2</v>
      </c>
      <c r="AD411" t="s">
        <v>2</v>
      </c>
      <c r="AE411" t="s">
        <v>2</v>
      </c>
      <c r="AF411" t="s">
        <v>2</v>
      </c>
      <c r="AG411" t="s">
        <v>174</v>
      </c>
      <c r="AH411" t="s">
        <v>166</v>
      </c>
    </row>
    <row r="412" spans="1:34">
      <c r="A412">
        <v>10012</v>
      </c>
      <c r="B412">
        <v>631063</v>
      </c>
      <c r="C412" t="s">
        <v>183</v>
      </c>
      <c r="D412" t="str">
        <f t="shared" ca="1" si="18"/>
        <v>OKCETQILEI</v>
      </c>
      <c r="E412" t="str">
        <f t="shared" ca="1" si="19"/>
        <v>Keawtulronbtf</v>
      </c>
      <c r="F412" t="s">
        <v>150</v>
      </c>
      <c r="G412" t="s">
        <v>167</v>
      </c>
      <c r="H412" t="str">
        <f t="shared" ca="1" si="20"/>
        <v>26/9/1995</v>
      </c>
      <c r="I412" t="s">
        <v>152</v>
      </c>
      <c r="J412" t="s">
        <v>153</v>
      </c>
      <c r="K412" t="s">
        <v>1256</v>
      </c>
      <c r="L412" t="s">
        <v>1242</v>
      </c>
      <c r="M412" t="s">
        <v>1257</v>
      </c>
      <c r="N412">
        <v>93</v>
      </c>
      <c r="O412" t="s">
        <v>157</v>
      </c>
      <c r="P412" t="s">
        <v>158</v>
      </c>
      <c r="Q412" t="s">
        <v>194</v>
      </c>
      <c r="R412" t="s">
        <v>198</v>
      </c>
      <c r="S412" t="s">
        <v>2</v>
      </c>
      <c r="T412" t="s">
        <v>196</v>
      </c>
      <c r="U412" t="s">
        <v>200</v>
      </c>
      <c r="V412" t="s">
        <v>160</v>
      </c>
      <c r="W412" t="s">
        <v>161</v>
      </c>
      <c r="X412" t="s">
        <v>2</v>
      </c>
      <c r="Y412" t="s">
        <v>2</v>
      </c>
      <c r="Z412">
        <v>2011</v>
      </c>
      <c r="AA412" t="s">
        <v>164</v>
      </c>
      <c r="AB412" t="s">
        <v>2</v>
      </c>
      <c r="AC412" t="s">
        <v>2</v>
      </c>
      <c r="AD412" t="s">
        <v>2</v>
      </c>
      <c r="AE412" t="s">
        <v>2</v>
      </c>
      <c r="AF412" t="s">
        <v>2</v>
      </c>
      <c r="AG412" t="s">
        <v>174</v>
      </c>
      <c r="AH412" t="s">
        <v>175</v>
      </c>
    </row>
    <row r="413" spans="1:34">
      <c r="A413">
        <v>10012</v>
      </c>
      <c r="B413">
        <v>632481</v>
      </c>
      <c r="C413" t="s">
        <v>183</v>
      </c>
      <c r="D413" t="str">
        <f t="shared" ca="1" si="18"/>
        <v>ZBDMWTIZUV</v>
      </c>
      <c r="E413" t="str">
        <f t="shared" ca="1" si="19"/>
        <v>Wibbtockbgshq</v>
      </c>
      <c r="F413" t="s">
        <v>150</v>
      </c>
      <c r="G413" t="s">
        <v>167</v>
      </c>
      <c r="H413" t="str">
        <f t="shared" ca="1" si="20"/>
        <v>19/2/1994</v>
      </c>
      <c r="I413" t="s">
        <v>152</v>
      </c>
      <c r="J413" t="s">
        <v>153</v>
      </c>
      <c r="K413" t="s">
        <v>1258</v>
      </c>
      <c r="L413" t="s">
        <v>1259</v>
      </c>
      <c r="M413" t="s">
        <v>292</v>
      </c>
      <c r="N413">
        <v>93</v>
      </c>
      <c r="O413" t="s">
        <v>157</v>
      </c>
      <c r="P413" t="s">
        <v>158</v>
      </c>
      <c r="Q413" t="s">
        <v>194</v>
      </c>
      <c r="R413" t="s">
        <v>195</v>
      </c>
      <c r="S413" t="s">
        <v>2</v>
      </c>
      <c r="T413" t="s">
        <v>199</v>
      </c>
      <c r="U413" t="s">
        <v>211</v>
      </c>
      <c r="V413" t="s">
        <v>160</v>
      </c>
      <c r="W413" t="s">
        <v>161</v>
      </c>
      <c r="X413" t="s">
        <v>249</v>
      </c>
      <c r="Y413" t="s">
        <v>465</v>
      </c>
      <c r="Z413">
        <v>2010</v>
      </c>
      <c r="AA413" t="s">
        <v>164</v>
      </c>
      <c r="AB413" t="s">
        <v>2</v>
      </c>
      <c r="AC413" t="s">
        <v>2</v>
      </c>
      <c r="AD413" t="s">
        <v>2</v>
      </c>
      <c r="AE413" t="s">
        <v>2</v>
      </c>
      <c r="AF413" t="s">
        <v>2</v>
      </c>
      <c r="AG413" t="s">
        <v>174</v>
      </c>
      <c r="AH413" t="s">
        <v>232</v>
      </c>
    </row>
    <row r="414" spans="1:34">
      <c r="A414">
        <v>10012</v>
      </c>
      <c r="B414">
        <v>632555</v>
      </c>
      <c r="C414" t="s">
        <v>183</v>
      </c>
      <c r="D414" t="str">
        <f t="shared" ca="1" si="18"/>
        <v>IUESAYLYHN</v>
      </c>
      <c r="E414" t="str">
        <f t="shared" ca="1" si="19"/>
        <v>Zgpkrzbfuknhv</v>
      </c>
      <c r="F414" t="s">
        <v>150</v>
      </c>
      <c r="G414" t="s">
        <v>167</v>
      </c>
      <c r="H414" t="str">
        <f t="shared" ca="1" si="20"/>
        <v>16/9/1994</v>
      </c>
      <c r="I414" t="s">
        <v>152</v>
      </c>
      <c r="J414" t="s">
        <v>153</v>
      </c>
      <c r="K414" t="s">
        <v>1258</v>
      </c>
      <c r="L414" t="s">
        <v>1259</v>
      </c>
      <c r="M414" t="s">
        <v>292</v>
      </c>
      <c r="N414">
        <v>93</v>
      </c>
      <c r="O414" t="s">
        <v>157</v>
      </c>
      <c r="P414" t="s">
        <v>158</v>
      </c>
      <c r="Q414" t="s">
        <v>171</v>
      </c>
      <c r="R414" t="s">
        <v>1261</v>
      </c>
      <c r="S414" t="s">
        <v>2</v>
      </c>
      <c r="T414" t="s">
        <v>2</v>
      </c>
      <c r="U414" t="s">
        <v>173</v>
      </c>
      <c r="V414" t="s">
        <v>160</v>
      </c>
      <c r="W414" t="s">
        <v>161</v>
      </c>
      <c r="X414" t="s">
        <v>162</v>
      </c>
      <c r="Y414" t="s">
        <v>2</v>
      </c>
      <c r="Z414">
        <v>2010</v>
      </c>
      <c r="AA414" t="s">
        <v>164</v>
      </c>
      <c r="AB414" t="s">
        <v>2</v>
      </c>
      <c r="AC414" t="s">
        <v>2</v>
      </c>
      <c r="AD414" t="s">
        <v>2</v>
      </c>
      <c r="AE414" t="s">
        <v>2</v>
      </c>
      <c r="AF414" t="s">
        <v>2</v>
      </c>
      <c r="AG414" t="s">
        <v>165</v>
      </c>
      <c r="AH414" t="s">
        <v>175</v>
      </c>
    </row>
    <row r="415" spans="1:34">
      <c r="A415">
        <v>10012</v>
      </c>
      <c r="B415">
        <v>632589</v>
      </c>
      <c r="C415" t="s">
        <v>183</v>
      </c>
      <c r="D415" t="str">
        <f t="shared" ca="1" si="18"/>
        <v>EPUFKCGLOZ</v>
      </c>
      <c r="E415" t="str">
        <f t="shared" ca="1" si="19"/>
        <v>Jsgedxphyzzlp</v>
      </c>
      <c r="F415" t="s">
        <v>150</v>
      </c>
      <c r="G415" t="s">
        <v>167</v>
      </c>
      <c r="H415" t="str">
        <f t="shared" ca="1" si="20"/>
        <v>6/9/1995</v>
      </c>
      <c r="I415" t="s">
        <v>152</v>
      </c>
      <c r="J415" t="s">
        <v>153</v>
      </c>
      <c r="K415" t="s">
        <v>1258</v>
      </c>
      <c r="L415" t="s">
        <v>1259</v>
      </c>
      <c r="M415" t="s">
        <v>292</v>
      </c>
      <c r="N415">
        <v>93</v>
      </c>
      <c r="O415" t="s">
        <v>157</v>
      </c>
      <c r="P415" t="s">
        <v>158</v>
      </c>
      <c r="Q415" t="s">
        <v>171</v>
      </c>
      <c r="R415" t="s">
        <v>1262</v>
      </c>
      <c r="S415" t="s">
        <v>2</v>
      </c>
      <c r="T415" t="s">
        <v>2</v>
      </c>
      <c r="U415" t="s">
        <v>238</v>
      </c>
      <c r="V415" t="s">
        <v>160</v>
      </c>
      <c r="W415" t="s">
        <v>182</v>
      </c>
      <c r="X415" t="s">
        <v>162</v>
      </c>
      <c r="Y415" t="s">
        <v>2</v>
      </c>
      <c r="Z415">
        <v>2011</v>
      </c>
      <c r="AA415" t="s">
        <v>164</v>
      </c>
      <c r="AB415" t="s">
        <v>2</v>
      </c>
      <c r="AC415" t="s">
        <v>2</v>
      </c>
      <c r="AD415" t="s">
        <v>2</v>
      </c>
      <c r="AE415" t="s">
        <v>2</v>
      </c>
      <c r="AF415" t="s">
        <v>2</v>
      </c>
      <c r="AG415" t="s">
        <v>165</v>
      </c>
      <c r="AH415" t="s">
        <v>190</v>
      </c>
    </row>
    <row r="416" spans="1:34">
      <c r="A416">
        <v>10012</v>
      </c>
      <c r="B416">
        <v>632640</v>
      </c>
      <c r="C416" t="s">
        <v>149</v>
      </c>
      <c r="D416" t="str">
        <f t="shared" ca="1" si="18"/>
        <v>JTNRKDKXOZ</v>
      </c>
      <c r="E416" t="str">
        <f t="shared" ca="1" si="19"/>
        <v>Xeihmyovzoznx</v>
      </c>
      <c r="F416" t="s">
        <v>150</v>
      </c>
      <c r="G416" t="s">
        <v>151</v>
      </c>
      <c r="H416" t="str">
        <f t="shared" ca="1" si="20"/>
        <v>12/3/1995</v>
      </c>
      <c r="I416" t="s">
        <v>152</v>
      </c>
      <c r="J416" t="s">
        <v>153</v>
      </c>
      <c r="K416" t="s">
        <v>1258</v>
      </c>
      <c r="L416" t="s">
        <v>1259</v>
      </c>
      <c r="M416" t="s">
        <v>292</v>
      </c>
      <c r="N416">
        <v>93</v>
      </c>
      <c r="O416" t="s">
        <v>157</v>
      </c>
      <c r="P416" t="s">
        <v>158</v>
      </c>
      <c r="Q416" t="s">
        <v>171</v>
      </c>
      <c r="R416" t="s">
        <v>1262</v>
      </c>
      <c r="S416" t="s">
        <v>2</v>
      </c>
      <c r="T416" t="s">
        <v>2</v>
      </c>
      <c r="U416" t="s">
        <v>173</v>
      </c>
      <c r="V416" t="s">
        <v>160</v>
      </c>
      <c r="W416" t="s">
        <v>161</v>
      </c>
      <c r="X416" t="s">
        <v>162</v>
      </c>
      <c r="Y416" t="s">
        <v>2</v>
      </c>
      <c r="Z416">
        <v>2010</v>
      </c>
      <c r="AA416" t="s">
        <v>164</v>
      </c>
      <c r="AB416" t="s">
        <v>2</v>
      </c>
      <c r="AC416" t="s">
        <v>2</v>
      </c>
      <c r="AD416" t="s">
        <v>2</v>
      </c>
      <c r="AE416" t="s">
        <v>2</v>
      </c>
      <c r="AF416" t="s">
        <v>2</v>
      </c>
      <c r="AG416" t="s">
        <v>165</v>
      </c>
      <c r="AH416" t="s">
        <v>166</v>
      </c>
    </row>
    <row r="417" spans="1:34">
      <c r="A417">
        <v>10012</v>
      </c>
      <c r="B417">
        <v>632711</v>
      </c>
      <c r="C417" t="s">
        <v>183</v>
      </c>
      <c r="D417" t="str">
        <f t="shared" ca="1" si="18"/>
        <v>VECUXXJUCO</v>
      </c>
      <c r="E417" t="str">
        <f t="shared" ca="1" si="19"/>
        <v>Wbybhkosyzect</v>
      </c>
      <c r="F417" t="s">
        <v>150</v>
      </c>
      <c r="G417" t="s">
        <v>167</v>
      </c>
      <c r="H417" t="str">
        <f t="shared" ca="1" si="20"/>
        <v>17/6/1997</v>
      </c>
      <c r="I417" t="s">
        <v>152</v>
      </c>
      <c r="J417" t="s">
        <v>153</v>
      </c>
      <c r="K417" t="s">
        <v>1258</v>
      </c>
      <c r="L417" t="s">
        <v>1259</v>
      </c>
      <c r="M417" t="s">
        <v>292</v>
      </c>
      <c r="N417">
        <v>93</v>
      </c>
      <c r="O417" t="s">
        <v>157</v>
      </c>
      <c r="P417" t="s">
        <v>158</v>
      </c>
      <c r="Q417" t="s">
        <v>171</v>
      </c>
      <c r="R417" t="s">
        <v>1262</v>
      </c>
      <c r="S417" t="s">
        <v>133</v>
      </c>
      <c r="T417" t="s">
        <v>2</v>
      </c>
      <c r="U417" t="s">
        <v>238</v>
      </c>
      <c r="V417" t="s">
        <v>160</v>
      </c>
      <c r="W417" t="s">
        <v>2</v>
      </c>
      <c r="X417" t="s">
        <v>2</v>
      </c>
      <c r="Y417" t="s">
        <v>2</v>
      </c>
      <c r="Z417">
        <v>2011</v>
      </c>
      <c r="AA417" t="s">
        <v>164</v>
      </c>
      <c r="AB417" t="s">
        <v>2</v>
      </c>
      <c r="AC417" t="s">
        <v>2</v>
      </c>
      <c r="AD417" t="s">
        <v>2</v>
      </c>
      <c r="AE417" t="s">
        <v>2</v>
      </c>
      <c r="AF417" t="s">
        <v>2</v>
      </c>
      <c r="AG417" t="s">
        <v>165</v>
      </c>
      <c r="AH417" t="s">
        <v>166</v>
      </c>
    </row>
    <row r="418" spans="1:34">
      <c r="A418">
        <v>10012</v>
      </c>
      <c r="B418">
        <v>632757</v>
      </c>
      <c r="C418" t="s">
        <v>149</v>
      </c>
      <c r="D418" t="str">
        <f t="shared" ca="1" si="18"/>
        <v>TWSZIPLFTQ</v>
      </c>
      <c r="E418" t="str">
        <f t="shared" ca="1" si="19"/>
        <v>Bxbirirodvfgh</v>
      </c>
      <c r="F418" t="s">
        <v>150</v>
      </c>
      <c r="G418" t="s">
        <v>151</v>
      </c>
      <c r="H418" t="str">
        <f t="shared" ca="1" si="20"/>
        <v>21/3/1994</v>
      </c>
      <c r="I418" t="s">
        <v>152</v>
      </c>
      <c r="J418" t="s">
        <v>153</v>
      </c>
      <c r="K418" t="s">
        <v>1258</v>
      </c>
      <c r="L418" t="s">
        <v>1259</v>
      </c>
      <c r="M418" t="s">
        <v>292</v>
      </c>
      <c r="N418">
        <v>93</v>
      </c>
      <c r="O418" t="s">
        <v>157</v>
      </c>
      <c r="P418" t="s">
        <v>158</v>
      </c>
      <c r="Q418" t="s">
        <v>194</v>
      </c>
      <c r="R418" t="s">
        <v>195</v>
      </c>
      <c r="S418" t="s">
        <v>2</v>
      </c>
      <c r="T418" t="s">
        <v>196</v>
      </c>
      <c r="U418" t="s">
        <v>224</v>
      </c>
      <c r="V418" t="s">
        <v>160</v>
      </c>
      <c r="W418" t="s">
        <v>182</v>
      </c>
      <c r="X418" t="s">
        <v>2</v>
      </c>
      <c r="Y418" t="s">
        <v>2</v>
      </c>
      <c r="Z418">
        <v>2011</v>
      </c>
      <c r="AA418" t="s">
        <v>164</v>
      </c>
      <c r="AB418" t="s">
        <v>2</v>
      </c>
      <c r="AC418" t="s">
        <v>2</v>
      </c>
      <c r="AD418" t="s">
        <v>2</v>
      </c>
      <c r="AE418" t="s">
        <v>2</v>
      </c>
      <c r="AF418" t="s">
        <v>2</v>
      </c>
      <c r="AG418" t="s">
        <v>174</v>
      </c>
      <c r="AH418" t="s">
        <v>190</v>
      </c>
    </row>
    <row r="419" spans="1:34">
      <c r="A419">
        <v>10012</v>
      </c>
      <c r="B419">
        <v>632763</v>
      </c>
      <c r="C419" t="s">
        <v>149</v>
      </c>
      <c r="D419" t="str">
        <f t="shared" ca="1" si="18"/>
        <v>DAQUBJSMFO</v>
      </c>
      <c r="E419" t="str">
        <f t="shared" ca="1" si="19"/>
        <v>Cjadpftqzbloi</v>
      </c>
      <c r="F419" t="s">
        <v>150</v>
      </c>
      <c r="G419" t="s">
        <v>167</v>
      </c>
      <c r="H419" t="str">
        <f t="shared" ca="1" si="20"/>
        <v>22/1/1996</v>
      </c>
      <c r="I419" t="s">
        <v>152</v>
      </c>
      <c r="J419" t="s">
        <v>153</v>
      </c>
      <c r="K419" t="s">
        <v>1258</v>
      </c>
      <c r="L419" t="s">
        <v>1259</v>
      </c>
      <c r="M419" t="s">
        <v>292</v>
      </c>
      <c r="N419">
        <v>93</v>
      </c>
      <c r="O419" t="s">
        <v>157</v>
      </c>
      <c r="P419" t="s">
        <v>158</v>
      </c>
      <c r="Q419" t="s">
        <v>171</v>
      </c>
      <c r="R419" t="s">
        <v>1260</v>
      </c>
      <c r="S419" t="s">
        <v>2</v>
      </c>
      <c r="T419" t="s">
        <v>2</v>
      </c>
      <c r="U419" t="s">
        <v>238</v>
      </c>
      <c r="V419" t="s">
        <v>160</v>
      </c>
      <c r="W419" t="s">
        <v>161</v>
      </c>
      <c r="X419" t="s">
        <v>162</v>
      </c>
      <c r="Y419" t="s">
        <v>2</v>
      </c>
      <c r="Z419">
        <v>2011</v>
      </c>
      <c r="AA419" t="s">
        <v>164</v>
      </c>
      <c r="AB419" t="s">
        <v>2</v>
      </c>
      <c r="AC419" t="s">
        <v>2</v>
      </c>
      <c r="AD419" t="s">
        <v>2</v>
      </c>
      <c r="AE419" t="s">
        <v>2</v>
      </c>
      <c r="AF419" t="s">
        <v>2</v>
      </c>
      <c r="AG419" t="s">
        <v>165</v>
      </c>
      <c r="AH419" t="s">
        <v>232</v>
      </c>
    </row>
    <row r="420" spans="1:34">
      <c r="A420">
        <v>10012</v>
      </c>
      <c r="B420">
        <v>633463</v>
      </c>
      <c r="C420" t="s">
        <v>149</v>
      </c>
      <c r="D420" t="str">
        <f t="shared" ca="1" si="18"/>
        <v>YSKPSDIWEX</v>
      </c>
      <c r="E420" t="str">
        <f t="shared" ca="1" si="19"/>
        <v>Ljgmknvvdxotu</v>
      </c>
      <c r="F420" t="s">
        <v>150</v>
      </c>
      <c r="G420" t="s">
        <v>167</v>
      </c>
      <c r="H420" t="str">
        <f t="shared" ca="1" si="20"/>
        <v>26/5/1995</v>
      </c>
      <c r="I420" t="s">
        <v>152</v>
      </c>
      <c r="J420" t="s">
        <v>153</v>
      </c>
      <c r="K420" t="s">
        <v>1263</v>
      </c>
      <c r="L420" t="s">
        <v>749</v>
      </c>
      <c r="M420" t="s">
        <v>1264</v>
      </c>
      <c r="N420">
        <v>77</v>
      </c>
      <c r="O420" t="s">
        <v>157</v>
      </c>
      <c r="P420" t="s">
        <v>158</v>
      </c>
      <c r="Q420" t="s">
        <v>171</v>
      </c>
      <c r="R420" t="s">
        <v>172</v>
      </c>
      <c r="S420" t="s">
        <v>2</v>
      </c>
      <c r="T420" t="s">
        <v>2</v>
      </c>
      <c r="U420" t="s">
        <v>173</v>
      </c>
      <c r="V420" t="s">
        <v>160</v>
      </c>
      <c r="W420" t="s">
        <v>161</v>
      </c>
      <c r="X420" t="s">
        <v>162</v>
      </c>
      <c r="Y420" t="s">
        <v>2</v>
      </c>
      <c r="Z420">
        <v>2011</v>
      </c>
      <c r="AA420" t="s">
        <v>164</v>
      </c>
      <c r="AB420" t="s">
        <v>2</v>
      </c>
      <c r="AC420" t="s">
        <v>2</v>
      </c>
      <c r="AD420" t="s">
        <v>2</v>
      </c>
      <c r="AE420" t="s">
        <v>2</v>
      </c>
      <c r="AF420" t="s">
        <v>2</v>
      </c>
      <c r="AG420" t="s">
        <v>174</v>
      </c>
      <c r="AH420" t="s">
        <v>190</v>
      </c>
    </row>
    <row r="421" spans="1:34">
      <c r="A421">
        <v>10012</v>
      </c>
      <c r="B421">
        <v>633717</v>
      </c>
      <c r="C421" t="s">
        <v>149</v>
      </c>
      <c r="D421" t="str">
        <f t="shared" ca="1" si="18"/>
        <v>NXXVVZVHFR</v>
      </c>
      <c r="E421" t="str">
        <f t="shared" ca="1" si="19"/>
        <v>Kacgjqxrdcsbr</v>
      </c>
      <c r="F421" t="s">
        <v>150</v>
      </c>
      <c r="G421" t="s">
        <v>167</v>
      </c>
      <c r="H421" t="str">
        <f t="shared" ca="1" si="20"/>
        <v>24/12/1996</v>
      </c>
      <c r="I421" t="s">
        <v>152</v>
      </c>
      <c r="J421" t="s">
        <v>153</v>
      </c>
      <c r="K421" t="s">
        <v>1263</v>
      </c>
      <c r="L421" t="s">
        <v>749</v>
      </c>
      <c r="M421" t="s">
        <v>1264</v>
      </c>
      <c r="N421">
        <v>77</v>
      </c>
      <c r="O421" t="s">
        <v>157</v>
      </c>
      <c r="P421" t="s">
        <v>158</v>
      </c>
      <c r="Q421" t="s">
        <v>171</v>
      </c>
      <c r="R421" t="s">
        <v>172</v>
      </c>
      <c r="S421" t="s">
        <v>2</v>
      </c>
      <c r="T421" t="s">
        <v>2</v>
      </c>
      <c r="U421" t="s">
        <v>173</v>
      </c>
      <c r="V421" t="s">
        <v>160</v>
      </c>
      <c r="W421" t="s">
        <v>161</v>
      </c>
      <c r="X421" t="s">
        <v>162</v>
      </c>
      <c r="Y421" t="s">
        <v>2</v>
      </c>
      <c r="Z421">
        <v>2011</v>
      </c>
      <c r="AA421" t="s">
        <v>164</v>
      </c>
      <c r="AB421" t="s">
        <v>2</v>
      </c>
      <c r="AC421" t="s">
        <v>2</v>
      </c>
      <c r="AD421" t="s">
        <v>2</v>
      </c>
      <c r="AE421" t="s">
        <v>2</v>
      </c>
      <c r="AF421" t="s">
        <v>2</v>
      </c>
      <c r="AG421" t="s">
        <v>174</v>
      </c>
      <c r="AH421" t="s">
        <v>190</v>
      </c>
    </row>
    <row r="422" spans="1:34">
      <c r="A422">
        <v>10012</v>
      </c>
      <c r="B422">
        <v>633736</v>
      </c>
      <c r="C422" t="s">
        <v>149</v>
      </c>
      <c r="D422" t="str">
        <f t="shared" ca="1" si="18"/>
        <v>ZOKKQNEISU</v>
      </c>
      <c r="E422" t="str">
        <f t="shared" ca="1" si="19"/>
        <v>Spspkcrzcdnoa</v>
      </c>
      <c r="F422" t="s">
        <v>150</v>
      </c>
      <c r="G422" t="s">
        <v>167</v>
      </c>
      <c r="H422" t="str">
        <f t="shared" ca="1" si="20"/>
        <v>16/5/1996</v>
      </c>
      <c r="I422" t="s">
        <v>152</v>
      </c>
      <c r="J422" t="s">
        <v>153</v>
      </c>
      <c r="K422" t="s">
        <v>1263</v>
      </c>
      <c r="L422" t="s">
        <v>749</v>
      </c>
      <c r="M422" t="s">
        <v>1264</v>
      </c>
      <c r="N422">
        <v>77</v>
      </c>
      <c r="O422" t="s">
        <v>157</v>
      </c>
      <c r="P422" t="s">
        <v>158</v>
      </c>
      <c r="Q422" t="s">
        <v>171</v>
      </c>
      <c r="R422" t="s">
        <v>172</v>
      </c>
      <c r="S422" t="s">
        <v>2</v>
      </c>
      <c r="T422" t="s">
        <v>2</v>
      </c>
      <c r="U422" t="s">
        <v>173</v>
      </c>
      <c r="V422" t="s">
        <v>160</v>
      </c>
      <c r="W422" t="s">
        <v>161</v>
      </c>
      <c r="X422" t="s">
        <v>162</v>
      </c>
      <c r="Y422" t="s">
        <v>2</v>
      </c>
      <c r="Z422">
        <v>2011</v>
      </c>
      <c r="AA422" t="s">
        <v>164</v>
      </c>
      <c r="AB422" t="s">
        <v>2</v>
      </c>
      <c r="AC422" t="s">
        <v>2</v>
      </c>
      <c r="AD422" t="s">
        <v>2</v>
      </c>
      <c r="AE422" t="s">
        <v>2</v>
      </c>
      <c r="AF422" t="s">
        <v>2</v>
      </c>
      <c r="AG422" t="s">
        <v>174</v>
      </c>
      <c r="AH422" t="s">
        <v>166</v>
      </c>
    </row>
    <row r="423" spans="1:34">
      <c r="A423">
        <v>10012</v>
      </c>
      <c r="B423">
        <v>636455</v>
      </c>
      <c r="C423" t="s">
        <v>149</v>
      </c>
      <c r="D423" t="str">
        <f t="shared" ca="1" si="18"/>
        <v>TOCDWHQUFK</v>
      </c>
      <c r="E423" t="str">
        <f t="shared" ca="1" si="19"/>
        <v>Ieuxztxbifagk</v>
      </c>
      <c r="F423" t="s">
        <v>150</v>
      </c>
      <c r="G423" t="s">
        <v>167</v>
      </c>
      <c r="H423" t="str">
        <f t="shared" ca="1" si="20"/>
        <v>15/3/1997</v>
      </c>
      <c r="I423" t="s">
        <v>152</v>
      </c>
      <c r="J423" t="s">
        <v>153</v>
      </c>
      <c r="K423" t="s">
        <v>1269</v>
      </c>
      <c r="L423" t="s">
        <v>1182</v>
      </c>
      <c r="M423" t="s">
        <v>223</v>
      </c>
      <c r="N423">
        <v>75</v>
      </c>
      <c r="O423" t="s">
        <v>157</v>
      </c>
      <c r="P423" t="s">
        <v>158</v>
      </c>
      <c r="Q423" t="s">
        <v>171</v>
      </c>
      <c r="R423" t="s">
        <v>471</v>
      </c>
      <c r="S423" t="s">
        <v>2</v>
      </c>
      <c r="T423" t="s">
        <v>2</v>
      </c>
      <c r="U423" t="s">
        <v>173</v>
      </c>
      <c r="V423" t="s">
        <v>160</v>
      </c>
      <c r="W423" t="s">
        <v>161</v>
      </c>
      <c r="X423" t="s">
        <v>162</v>
      </c>
      <c r="Y423" t="s">
        <v>2</v>
      </c>
      <c r="Z423">
        <v>2011</v>
      </c>
      <c r="AA423" t="s">
        <v>164</v>
      </c>
      <c r="AB423" t="s">
        <v>2</v>
      </c>
      <c r="AC423" t="s">
        <v>2</v>
      </c>
      <c r="AD423" t="s">
        <v>2</v>
      </c>
      <c r="AE423" t="s">
        <v>2</v>
      </c>
      <c r="AF423" t="s">
        <v>2</v>
      </c>
      <c r="AG423" t="s">
        <v>174</v>
      </c>
      <c r="AH423" t="s">
        <v>175</v>
      </c>
    </row>
    <row r="424" spans="1:34">
      <c r="A424">
        <v>10012</v>
      </c>
      <c r="B424">
        <v>636697</v>
      </c>
      <c r="C424" t="s">
        <v>149</v>
      </c>
      <c r="D424" t="str">
        <f t="shared" ca="1" si="18"/>
        <v>NOSOHFZNXG</v>
      </c>
      <c r="E424" t="str">
        <f t="shared" ca="1" si="19"/>
        <v>Ipbrluobhqpir</v>
      </c>
      <c r="F424" t="s">
        <v>150</v>
      </c>
      <c r="G424" t="s">
        <v>167</v>
      </c>
      <c r="H424" t="str">
        <f t="shared" ca="1" si="20"/>
        <v>1/7/1997</v>
      </c>
      <c r="I424" t="s">
        <v>152</v>
      </c>
      <c r="J424" t="s">
        <v>153</v>
      </c>
      <c r="K424" t="s">
        <v>1273</v>
      </c>
      <c r="L424" t="s">
        <v>1274</v>
      </c>
      <c r="M424" t="s">
        <v>959</v>
      </c>
      <c r="N424">
        <v>91</v>
      </c>
      <c r="O424" t="s">
        <v>157</v>
      </c>
      <c r="P424" t="s">
        <v>158</v>
      </c>
      <c r="Q424" t="s">
        <v>194</v>
      </c>
      <c r="R424" t="s">
        <v>236</v>
      </c>
      <c r="S424" t="s">
        <v>2</v>
      </c>
      <c r="T424" t="s">
        <v>196</v>
      </c>
      <c r="U424" t="s">
        <v>200</v>
      </c>
      <c r="V424" t="s">
        <v>160</v>
      </c>
      <c r="W424" t="s">
        <v>161</v>
      </c>
      <c r="X424" t="s">
        <v>357</v>
      </c>
      <c r="Y424" t="s">
        <v>2</v>
      </c>
      <c r="Z424">
        <v>2011</v>
      </c>
      <c r="AA424" t="s">
        <v>164</v>
      </c>
      <c r="AB424" t="s">
        <v>2</v>
      </c>
      <c r="AC424" t="s">
        <v>2</v>
      </c>
      <c r="AD424" t="s">
        <v>2</v>
      </c>
      <c r="AE424" t="s">
        <v>2</v>
      </c>
      <c r="AF424" t="s">
        <v>2</v>
      </c>
      <c r="AG424" t="s">
        <v>174</v>
      </c>
      <c r="AH424" t="s">
        <v>175</v>
      </c>
    </row>
    <row r="425" spans="1:34">
      <c r="A425">
        <v>10012</v>
      </c>
      <c r="B425">
        <v>638209</v>
      </c>
      <c r="C425" t="s">
        <v>149</v>
      </c>
      <c r="D425" t="str">
        <f t="shared" ca="1" si="18"/>
        <v>KMCMGQZLOW</v>
      </c>
      <c r="E425" t="str">
        <f t="shared" ca="1" si="19"/>
        <v>Dxrhlmffhvemv</v>
      </c>
      <c r="F425" t="s">
        <v>150</v>
      </c>
      <c r="G425" t="s">
        <v>167</v>
      </c>
      <c r="H425" t="str">
        <f t="shared" ca="1" si="20"/>
        <v>10/9/1997</v>
      </c>
      <c r="I425" t="s">
        <v>152</v>
      </c>
      <c r="J425" t="s">
        <v>153</v>
      </c>
      <c r="K425" t="s">
        <v>1275</v>
      </c>
      <c r="L425" t="s">
        <v>1276</v>
      </c>
      <c r="M425" t="s">
        <v>397</v>
      </c>
      <c r="N425">
        <v>93</v>
      </c>
      <c r="O425" t="s">
        <v>157</v>
      </c>
      <c r="P425" t="s">
        <v>158</v>
      </c>
      <c r="Q425" t="s">
        <v>194</v>
      </c>
      <c r="R425" t="s">
        <v>236</v>
      </c>
      <c r="S425" t="s">
        <v>2</v>
      </c>
      <c r="T425" t="s">
        <v>196</v>
      </c>
      <c r="U425" t="s">
        <v>200</v>
      </c>
      <c r="V425" t="s">
        <v>160</v>
      </c>
      <c r="W425" t="s">
        <v>161</v>
      </c>
      <c r="X425" t="s">
        <v>2</v>
      </c>
      <c r="Y425" t="s">
        <v>2</v>
      </c>
      <c r="Z425">
        <v>2011</v>
      </c>
      <c r="AA425" t="s">
        <v>164</v>
      </c>
      <c r="AB425" t="s">
        <v>2</v>
      </c>
      <c r="AC425" t="s">
        <v>2</v>
      </c>
      <c r="AD425" t="s">
        <v>2</v>
      </c>
      <c r="AE425" t="s">
        <v>2</v>
      </c>
      <c r="AF425" t="s">
        <v>2</v>
      </c>
      <c r="AG425" t="s">
        <v>213</v>
      </c>
      <c r="AH425" t="s">
        <v>190</v>
      </c>
    </row>
    <row r="426" spans="1:34">
      <c r="A426">
        <v>10012</v>
      </c>
      <c r="B426">
        <v>639105</v>
      </c>
      <c r="C426" t="s">
        <v>149</v>
      </c>
      <c r="D426" t="str">
        <f t="shared" ca="1" si="18"/>
        <v>KQOYZRNDLI</v>
      </c>
      <c r="E426" t="str">
        <f t="shared" ca="1" si="19"/>
        <v>Jkajclmyqyrkr</v>
      </c>
      <c r="F426" t="s">
        <v>150</v>
      </c>
      <c r="G426" t="s">
        <v>167</v>
      </c>
      <c r="H426" t="str">
        <f t="shared" ca="1" si="20"/>
        <v>15/9/1995</v>
      </c>
      <c r="I426" t="s">
        <v>152</v>
      </c>
      <c r="J426" t="s">
        <v>153</v>
      </c>
      <c r="K426" t="s">
        <v>1279</v>
      </c>
      <c r="L426" t="s">
        <v>1280</v>
      </c>
      <c r="M426" t="s">
        <v>1281</v>
      </c>
      <c r="N426">
        <v>60</v>
      </c>
      <c r="O426" t="s">
        <v>157</v>
      </c>
      <c r="P426" t="s">
        <v>158</v>
      </c>
      <c r="Q426" t="s">
        <v>171</v>
      </c>
      <c r="R426" t="s">
        <v>328</v>
      </c>
      <c r="S426" t="s">
        <v>2</v>
      </c>
      <c r="T426" t="s">
        <v>2</v>
      </c>
      <c r="U426" t="s">
        <v>238</v>
      </c>
      <c r="V426" t="s">
        <v>160</v>
      </c>
      <c r="W426" t="s">
        <v>182</v>
      </c>
      <c r="X426" t="s">
        <v>162</v>
      </c>
      <c r="Y426" t="s">
        <v>212</v>
      </c>
      <c r="Z426">
        <v>2009</v>
      </c>
      <c r="AA426" t="s">
        <v>164</v>
      </c>
      <c r="AB426" t="s">
        <v>2</v>
      </c>
      <c r="AC426" t="s">
        <v>2</v>
      </c>
      <c r="AD426" t="s">
        <v>2</v>
      </c>
      <c r="AE426" t="s">
        <v>2</v>
      </c>
      <c r="AF426" t="s">
        <v>2</v>
      </c>
      <c r="AG426" t="s">
        <v>174</v>
      </c>
      <c r="AH426" t="s">
        <v>166</v>
      </c>
    </row>
    <row r="427" spans="1:34">
      <c r="A427">
        <v>10012</v>
      </c>
      <c r="B427">
        <v>639696</v>
      </c>
      <c r="C427" t="s">
        <v>149</v>
      </c>
      <c r="D427" t="str">
        <f t="shared" ca="1" si="18"/>
        <v>KEVCBGVTCB</v>
      </c>
      <c r="E427" t="str">
        <f t="shared" ca="1" si="19"/>
        <v>Uhqulbihovouk</v>
      </c>
      <c r="F427" t="s">
        <v>150</v>
      </c>
      <c r="G427" t="s">
        <v>167</v>
      </c>
      <c r="H427" t="str">
        <f t="shared" ca="1" si="20"/>
        <v>13/11/1994</v>
      </c>
      <c r="I427" t="s">
        <v>152</v>
      </c>
      <c r="J427" t="s">
        <v>153</v>
      </c>
      <c r="K427" t="s">
        <v>1283</v>
      </c>
      <c r="L427" t="s">
        <v>1284</v>
      </c>
      <c r="M427" t="s">
        <v>1285</v>
      </c>
      <c r="N427">
        <v>78</v>
      </c>
      <c r="O427" t="s">
        <v>157</v>
      </c>
      <c r="P427" t="s">
        <v>158</v>
      </c>
      <c r="Q427" t="s">
        <v>194</v>
      </c>
      <c r="R427" t="s">
        <v>195</v>
      </c>
      <c r="S427" t="s">
        <v>133</v>
      </c>
      <c r="T427" t="s">
        <v>196</v>
      </c>
      <c r="U427" t="s">
        <v>200</v>
      </c>
      <c r="V427" t="s">
        <v>160</v>
      </c>
      <c r="W427" t="s">
        <v>161</v>
      </c>
      <c r="X427" t="s">
        <v>2</v>
      </c>
      <c r="Y427" t="s">
        <v>2</v>
      </c>
      <c r="Z427">
        <v>2011</v>
      </c>
      <c r="AA427" t="s">
        <v>164</v>
      </c>
      <c r="AB427" t="s">
        <v>2</v>
      </c>
      <c r="AC427" t="s">
        <v>2</v>
      </c>
      <c r="AD427" t="s">
        <v>2</v>
      </c>
      <c r="AE427" t="s">
        <v>2</v>
      </c>
      <c r="AF427" t="s">
        <v>2</v>
      </c>
      <c r="AG427" t="s">
        <v>213</v>
      </c>
      <c r="AH427" t="s">
        <v>166</v>
      </c>
    </row>
    <row r="428" spans="1:34">
      <c r="A428">
        <v>10012</v>
      </c>
      <c r="B428">
        <v>639871</v>
      </c>
      <c r="C428" t="s">
        <v>183</v>
      </c>
      <c r="D428" t="str">
        <f t="shared" ca="1" si="18"/>
        <v>SFDSKEWIGM</v>
      </c>
      <c r="E428" t="str">
        <f t="shared" ca="1" si="19"/>
        <v>Rhatlcxyldqmf</v>
      </c>
      <c r="F428" t="s">
        <v>150</v>
      </c>
      <c r="G428" t="s">
        <v>167</v>
      </c>
      <c r="H428" t="str">
        <f t="shared" ca="1" si="20"/>
        <v>26/2/1996</v>
      </c>
      <c r="I428" t="s">
        <v>152</v>
      </c>
      <c r="J428" t="s">
        <v>153</v>
      </c>
      <c r="K428" t="s">
        <v>1286</v>
      </c>
      <c r="L428" t="s">
        <v>1287</v>
      </c>
      <c r="M428" t="s">
        <v>277</v>
      </c>
      <c r="N428">
        <v>60</v>
      </c>
      <c r="O428" t="s">
        <v>157</v>
      </c>
      <c r="P428" t="s">
        <v>158</v>
      </c>
      <c r="Q428" t="s">
        <v>187</v>
      </c>
      <c r="R428" t="s">
        <v>1288</v>
      </c>
      <c r="S428" t="s">
        <v>2</v>
      </c>
      <c r="T428" t="s">
        <v>2</v>
      </c>
      <c r="U428" t="s">
        <v>206</v>
      </c>
      <c r="V428" t="s">
        <v>160</v>
      </c>
      <c r="W428" t="s">
        <v>2</v>
      </c>
      <c r="X428" t="s">
        <v>2</v>
      </c>
      <c r="Y428" t="s">
        <v>2</v>
      </c>
      <c r="Z428" t="s">
        <v>2</v>
      </c>
      <c r="AA428" t="s">
        <v>164</v>
      </c>
      <c r="AB428" t="s">
        <v>2</v>
      </c>
      <c r="AC428" t="s">
        <v>2</v>
      </c>
      <c r="AD428" t="s">
        <v>2</v>
      </c>
      <c r="AE428" t="s">
        <v>2</v>
      </c>
      <c r="AF428" t="s">
        <v>2</v>
      </c>
      <c r="AG428" t="s">
        <v>213</v>
      </c>
      <c r="AH428" t="s">
        <v>190</v>
      </c>
    </row>
    <row r="429" spans="1:34">
      <c r="A429">
        <v>10012</v>
      </c>
      <c r="B429">
        <v>640487</v>
      </c>
      <c r="C429" t="s">
        <v>183</v>
      </c>
      <c r="D429" t="str">
        <f t="shared" ca="1" si="18"/>
        <v>IRDDFQTIJS</v>
      </c>
      <c r="E429" t="str">
        <f t="shared" ca="1" si="19"/>
        <v>Evrqniieamdya</v>
      </c>
      <c r="F429" t="s">
        <v>150</v>
      </c>
      <c r="G429" t="s">
        <v>167</v>
      </c>
      <c r="H429" t="str">
        <f t="shared" ca="1" si="20"/>
        <v>18/2/1997</v>
      </c>
      <c r="I429" t="s">
        <v>152</v>
      </c>
      <c r="J429" t="s">
        <v>153</v>
      </c>
      <c r="K429" t="s">
        <v>1289</v>
      </c>
      <c r="L429" t="s">
        <v>538</v>
      </c>
      <c r="M429" t="s">
        <v>1290</v>
      </c>
      <c r="N429">
        <v>92</v>
      </c>
      <c r="O429" t="s">
        <v>157</v>
      </c>
      <c r="P429" t="s">
        <v>158</v>
      </c>
      <c r="Q429" t="s">
        <v>194</v>
      </c>
      <c r="R429" t="s">
        <v>198</v>
      </c>
      <c r="S429" t="s">
        <v>2</v>
      </c>
      <c r="T429" t="s">
        <v>196</v>
      </c>
      <c r="U429" t="s">
        <v>211</v>
      </c>
      <c r="V429" t="s">
        <v>160</v>
      </c>
      <c r="W429" t="s">
        <v>161</v>
      </c>
      <c r="X429" t="s">
        <v>2</v>
      </c>
      <c r="Y429" t="s">
        <v>2</v>
      </c>
      <c r="Z429">
        <v>2010</v>
      </c>
      <c r="AA429" t="s">
        <v>164</v>
      </c>
      <c r="AB429" t="s">
        <v>2</v>
      </c>
      <c r="AC429" t="s">
        <v>2</v>
      </c>
      <c r="AD429" t="s">
        <v>2</v>
      </c>
      <c r="AE429" t="s">
        <v>2</v>
      </c>
      <c r="AF429" t="s">
        <v>2</v>
      </c>
      <c r="AG429" t="s">
        <v>213</v>
      </c>
      <c r="AH429" t="s">
        <v>175</v>
      </c>
    </row>
    <row r="430" spans="1:34">
      <c r="A430">
        <v>10012</v>
      </c>
      <c r="B430">
        <v>643548</v>
      </c>
      <c r="C430" t="s">
        <v>149</v>
      </c>
      <c r="D430" t="str">
        <f t="shared" ca="1" si="18"/>
        <v>LHVXHKOIKY</v>
      </c>
      <c r="E430" t="str">
        <f t="shared" ca="1" si="19"/>
        <v>Pvalammpaxdoo</v>
      </c>
      <c r="F430" t="s">
        <v>150</v>
      </c>
      <c r="G430" t="s">
        <v>167</v>
      </c>
      <c r="H430" t="str">
        <f t="shared" ca="1" si="20"/>
        <v>10/5/1994</v>
      </c>
      <c r="I430" t="s">
        <v>152</v>
      </c>
      <c r="J430" t="s">
        <v>153</v>
      </c>
      <c r="K430" t="s">
        <v>1304</v>
      </c>
      <c r="L430" t="s">
        <v>1305</v>
      </c>
      <c r="M430" t="s">
        <v>228</v>
      </c>
      <c r="N430">
        <v>95</v>
      </c>
      <c r="O430" t="s">
        <v>157</v>
      </c>
      <c r="P430" t="s">
        <v>158</v>
      </c>
      <c r="Q430" t="s">
        <v>179</v>
      </c>
      <c r="R430" t="s">
        <v>1306</v>
      </c>
      <c r="S430" t="s">
        <v>2</v>
      </c>
      <c r="T430" t="s">
        <v>2</v>
      </c>
      <c r="U430" t="s">
        <v>181</v>
      </c>
      <c r="V430" t="s">
        <v>160</v>
      </c>
      <c r="W430" t="s">
        <v>161</v>
      </c>
      <c r="X430" t="s">
        <v>2</v>
      </c>
      <c r="Y430" t="s">
        <v>2</v>
      </c>
      <c r="Z430">
        <v>2011</v>
      </c>
      <c r="AA430" t="s">
        <v>164</v>
      </c>
      <c r="AB430" t="s">
        <v>2</v>
      </c>
      <c r="AC430" t="s">
        <v>2</v>
      </c>
      <c r="AD430" t="s">
        <v>2</v>
      </c>
      <c r="AE430" t="s">
        <v>2</v>
      </c>
      <c r="AF430" t="s">
        <v>2</v>
      </c>
      <c r="AG430" t="s">
        <v>165</v>
      </c>
      <c r="AH430" t="s">
        <v>175</v>
      </c>
    </row>
    <row r="431" spans="1:34">
      <c r="A431">
        <v>10012</v>
      </c>
      <c r="B431">
        <v>643589</v>
      </c>
      <c r="C431" t="s">
        <v>149</v>
      </c>
      <c r="D431" t="str">
        <f t="shared" ca="1" si="18"/>
        <v>FJJQTSFVFU</v>
      </c>
      <c r="E431" t="str">
        <f t="shared" ca="1" si="19"/>
        <v>Aeqfmptvortas</v>
      </c>
      <c r="F431" t="s">
        <v>150</v>
      </c>
      <c r="G431" t="s">
        <v>167</v>
      </c>
      <c r="H431" t="str">
        <f t="shared" ca="1" si="20"/>
        <v>24/5/1995</v>
      </c>
      <c r="I431" t="s">
        <v>152</v>
      </c>
      <c r="J431" t="s">
        <v>153</v>
      </c>
      <c r="K431" t="s">
        <v>1304</v>
      </c>
      <c r="L431" t="s">
        <v>1305</v>
      </c>
      <c r="M431" t="s">
        <v>228</v>
      </c>
      <c r="N431">
        <v>95</v>
      </c>
      <c r="O431" t="s">
        <v>157</v>
      </c>
      <c r="P431" t="s">
        <v>158</v>
      </c>
      <c r="Q431" t="s">
        <v>179</v>
      </c>
      <c r="R431" t="s">
        <v>1306</v>
      </c>
      <c r="S431" t="s">
        <v>2</v>
      </c>
      <c r="T431" t="s">
        <v>2</v>
      </c>
      <c r="U431" t="s">
        <v>181</v>
      </c>
      <c r="V431" t="s">
        <v>160</v>
      </c>
      <c r="W431" t="s">
        <v>161</v>
      </c>
      <c r="X431" t="s">
        <v>468</v>
      </c>
      <c r="Y431" t="s">
        <v>2</v>
      </c>
      <c r="Z431">
        <v>2010</v>
      </c>
      <c r="AA431" t="s">
        <v>164</v>
      </c>
      <c r="AB431" t="s">
        <v>2</v>
      </c>
      <c r="AC431" t="s">
        <v>2</v>
      </c>
      <c r="AD431" t="s">
        <v>2</v>
      </c>
      <c r="AE431" t="s">
        <v>2</v>
      </c>
      <c r="AF431" t="s">
        <v>2</v>
      </c>
      <c r="AG431" t="s">
        <v>165</v>
      </c>
      <c r="AH431" t="s">
        <v>175</v>
      </c>
    </row>
    <row r="432" spans="1:34">
      <c r="A432">
        <v>10012</v>
      </c>
      <c r="B432">
        <v>643624</v>
      </c>
      <c r="C432" t="s">
        <v>183</v>
      </c>
      <c r="D432" t="str">
        <f t="shared" ca="1" si="18"/>
        <v>WBTPRACMBH</v>
      </c>
      <c r="E432" t="str">
        <f t="shared" ca="1" si="19"/>
        <v>Rzzaqoenpuxjt</v>
      </c>
      <c r="F432" t="s">
        <v>150</v>
      </c>
      <c r="G432" t="s">
        <v>167</v>
      </c>
      <c r="H432" t="str">
        <f t="shared" ca="1" si="20"/>
        <v>14/3/1996</v>
      </c>
      <c r="I432" t="s">
        <v>152</v>
      </c>
      <c r="J432" t="s">
        <v>153</v>
      </c>
      <c r="K432" t="s">
        <v>1304</v>
      </c>
      <c r="L432" t="s">
        <v>1305</v>
      </c>
      <c r="M432" t="s">
        <v>228</v>
      </c>
      <c r="N432">
        <v>95</v>
      </c>
      <c r="O432" t="s">
        <v>157</v>
      </c>
      <c r="P432" t="s">
        <v>158</v>
      </c>
      <c r="Q432" t="s">
        <v>194</v>
      </c>
      <c r="R432" t="s">
        <v>210</v>
      </c>
      <c r="S432" t="s">
        <v>2</v>
      </c>
      <c r="T432" t="s">
        <v>196</v>
      </c>
      <c r="U432" t="s">
        <v>224</v>
      </c>
      <c r="V432" t="s">
        <v>160</v>
      </c>
      <c r="W432" t="s">
        <v>161</v>
      </c>
      <c r="X432" t="s">
        <v>271</v>
      </c>
      <c r="Y432" t="s">
        <v>2</v>
      </c>
      <c r="Z432">
        <v>2010</v>
      </c>
      <c r="AA432" t="s">
        <v>164</v>
      </c>
      <c r="AB432" t="s">
        <v>2</v>
      </c>
      <c r="AC432" t="s">
        <v>2</v>
      </c>
      <c r="AD432" t="s">
        <v>2</v>
      </c>
      <c r="AE432" t="s">
        <v>2</v>
      </c>
      <c r="AF432" t="s">
        <v>2</v>
      </c>
      <c r="AG432" t="s">
        <v>259</v>
      </c>
      <c r="AH432" t="s">
        <v>175</v>
      </c>
    </row>
    <row r="433" spans="1:34">
      <c r="A433">
        <v>10012</v>
      </c>
      <c r="B433">
        <v>643765</v>
      </c>
      <c r="C433" t="s">
        <v>183</v>
      </c>
      <c r="D433" t="str">
        <f t="shared" ca="1" si="18"/>
        <v>PCTTFUWTQU</v>
      </c>
      <c r="E433" t="str">
        <f t="shared" ca="1" si="19"/>
        <v>Docqcpohhyqua</v>
      </c>
      <c r="F433" t="s">
        <v>150</v>
      </c>
      <c r="G433" t="s">
        <v>167</v>
      </c>
      <c r="H433" t="str">
        <f t="shared" ca="1" si="20"/>
        <v>1/8/1997</v>
      </c>
      <c r="I433" t="s">
        <v>152</v>
      </c>
      <c r="J433" t="s">
        <v>153</v>
      </c>
      <c r="K433" t="s">
        <v>1304</v>
      </c>
      <c r="L433" t="s">
        <v>1305</v>
      </c>
      <c r="M433" t="s">
        <v>228</v>
      </c>
      <c r="N433">
        <v>95</v>
      </c>
      <c r="O433" t="s">
        <v>157</v>
      </c>
      <c r="P433" t="s">
        <v>158</v>
      </c>
      <c r="Q433" t="s">
        <v>194</v>
      </c>
      <c r="R433" t="s">
        <v>210</v>
      </c>
      <c r="S433" t="s">
        <v>2</v>
      </c>
      <c r="T433" t="s">
        <v>196</v>
      </c>
      <c r="U433" t="s">
        <v>211</v>
      </c>
      <c r="V433" t="s">
        <v>160</v>
      </c>
      <c r="W433" t="s">
        <v>161</v>
      </c>
      <c r="X433" t="s">
        <v>271</v>
      </c>
      <c r="Y433" t="s">
        <v>468</v>
      </c>
      <c r="Z433">
        <v>2011</v>
      </c>
      <c r="AA433" t="s">
        <v>164</v>
      </c>
      <c r="AB433" t="s">
        <v>2</v>
      </c>
      <c r="AC433" t="s">
        <v>2</v>
      </c>
      <c r="AD433" t="s">
        <v>2</v>
      </c>
      <c r="AE433" t="s">
        <v>2</v>
      </c>
      <c r="AF433" t="s">
        <v>2</v>
      </c>
      <c r="AG433" t="s">
        <v>259</v>
      </c>
      <c r="AH433" t="s">
        <v>166</v>
      </c>
    </row>
    <row r="434" spans="1:34">
      <c r="A434">
        <v>10012</v>
      </c>
      <c r="B434">
        <v>643772</v>
      </c>
      <c r="C434" t="s">
        <v>149</v>
      </c>
      <c r="D434" t="str">
        <f t="shared" ca="1" si="18"/>
        <v>YBHUULTSRC</v>
      </c>
      <c r="E434" t="str">
        <f t="shared" ca="1" si="19"/>
        <v>Zqrtjwboordln</v>
      </c>
      <c r="F434" t="s">
        <v>150</v>
      </c>
      <c r="G434" t="s">
        <v>167</v>
      </c>
      <c r="H434" t="str">
        <f t="shared" ca="1" si="20"/>
        <v>20/7/1994</v>
      </c>
      <c r="I434" t="s">
        <v>152</v>
      </c>
      <c r="J434" t="s">
        <v>153</v>
      </c>
      <c r="K434" t="s">
        <v>1304</v>
      </c>
      <c r="L434" t="s">
        <v>1305</v>
      </c>
      <c r="M434" t="s">
        <v>228</v>
      </c>
      <c r="N434">
        <v>95</v>
      </c>
      <c r="O434" t="s">
        <v>157</v>
      </c>
      <c r="P434" t="s">
        <v>158</v>
      </c>
      <c r="Q434" t="s">
        <v>194</v>
      </c>
      <c r="R434" t="s">
        <v>210</v>
      </c>
      <c r="S434" t="s">
        <v>2</v>
      </c>
      <c r="T434" t="s">
        <v>196</v>
      </c>
      <c r="U434" t="s">
        <v>211</v>
      </c>
      <c r="V434" t="s">
        <v>160</v>
      </c>
      <c r="W434" t="s">
        <v>161</v>
      </c>
      <c r="X434" t="s">
        <v>249</v>
      </c>
      <c r="Y434" t="s">
        <v>2</v>
      </c>
      <c r="Z434">
        <v>2011</v>
      </c>
      <c r="AA434" t="s">
        <v>164</v>
      </c>
      <c r="AB434" t="s">
        <v>2</v>
      </c>
      <c r="AC434" t="s">
        <v>2</v>
      </c>
      <c r="AD434" t="s">
        <v>2</v>
      </c>
      <c r="AE434" t="s">
        <v>2</v>
      </c>
      <c r="AF434" t="s">
        <v>2</v>
      </c>
      <c r="AG434" t="s">
        <v>259</v>
      </c>
      <c r="AH434" t="s">
        <v>175</v>
      </c>
    </row>
    <row r="435" spans="1:34">
      <c r="A435">
        <v>10012</v>
      </c>
      <c r="B435">
        <v>643893</v>
      </c>
      <c r="C435" t="s">
        <v>149</v>
      </c>
      <c r="D435" t="str">
        <f t="shared" ca="1" si="18"/>
        <v>QNDKCJCSBK</v>
      </c>
      <c r="E435" t="str">
        <f t="shared" ca="1" si="19"/>
        <v>Cjgvyuqnhhmwe</v>
      </c>
      <c r="F435" t="s">
        <v>150</v>
      </c>
      <c r="G435" t="s">
        <v>167</v>
      </c>
      <c r="H435" t="str">
        <f t="shared" ca="1" si="20"/>
        <v>12/12/1997</v>
      </c>
      <c r="I435" t="s">
        <v>152</v>
      </c>
      <c r="J435" t="s">
        <v>153</v>
      </c>
      <c r="K435" t="s">
        <v>1304</v>
      </c>
      <c r="L435" t="s">
        <v>1305</v>
      </c>
      <c r="M435" t="s">
        <v>228</v>
      </c>
      <c r="N435">
        <v>95</v>
      </c>
      <c r="O435" t="s">
        <v>157</v>
      </c>
      <c r="P435" t="s">
        <v>158</v>
      </c>
      <c r="Q435" t="s">
        <v>179</v>
      </c>
      <c r="R435" t="s">
        <v>1306</v>
      </c>
      <c r="S435" t="s">
        <v>2</v>
      </c>
      <c r="T435" t="s">
        <v>2</v>
      </c>
      <c r="U435" t="s">
        <v>181</v>
      </c>
      <c r="V435" t="s">
        <v>160</v>
      </c>
      <c r="W435" t="s">
        <v>182</v>
      </c>
      <c r="X435" t="s">
        <v>2</v>
      </c>
      <c r="Y435" t="s">
        <v>2</v>
      </c>
      <c r="Z435">
        <v>2011</v>
      </c>
      <c r="AA435" t="s">
        <v>164</v>
      </c>
      <c r="AB435" t="s">
        <v>2</v>
      </c>
      <c r="AC435" t="s">
        <v>2</v>
      </c>
      <c r="AD435" t="s">
        <v>2</v>
      </c>
      <c r="AE435" t="s">
        <v>2</v>
      </c>
      <c r="AF435" t="s">
        <v>2</v>
      </c>
      <c r="AG435" t="s">
        <v>165</v>
      </c>
      <c r="AH435" t="s">
        <v>166</v>
      </c>
    </row>
    <row r="436" spans="1:34">
      <c r="A436">
        <v>10012</v>
      </c>
      <c r="B436">
        <v>643898</v>
      </c>
      <c r="C436" t="s">
        <v>149</v>
      </c>
      <c r="D436" t="str">
        <f t="shared" ca="1" si="18"/>
        <v>VXRNSXONLW</v>
      </c>
      <c r="E436" t="str">
        <f t="shared" ca="1" si="19"/>
        <v>Pohqfkhvlvdmu</v>
      </c>
      <c r="F436" t="s">
        <v>150</v>
      </c>
      <c r="G436" t="s">
        <v>167</v>
      </c>
      <c r="H436" t="str">
        <f t="shared" ca="1" si="20"/>
        <v>8/3/1995</v>
      </c>
      <c r="I436" t="s">
        <v>152</v>
      </c>
      <c r="J436" t="s">
        <v>153</v>
      </c>
      <c r="K436" t="s">
        <v>1304</v>
      </c>
      <c r="L436" t="s">
        <v>1305</v>
      </c>
      <c r="M436" t="s">
        <v>228</v>
      </c>
      <c r="N436">
        <v>95</v>
      </c>
      <c r="O436" t="s">
        <v>157</v>
      </c>
      <c r="P436" t="s">
        <v>158</v>
      </c>
      <c r="Q436" t="s">
        <v>194</v>
      </c>
      <c r="R436" t="s">
        <v>236</v>
      </c>
      <c r="S436" t="s">
        <v>2</v>
      </c>
      <c r="T436" t="s">
        <v>196</v>
      </c>
      <c r="U436" t="s">
        <v>211</v>
      </c>
      <c r="V436" t="s">
        <v>160</v>
      </c>
      <c r="W436" t="s">
        <v>161</v>
      </c>
      <c r="X436" t="s">
        <v>249</v>
      </c>
      <c r="Y436" t="s">
        <v>2</v>
      </c>
      <c r="Z436">
        <v>2011</v>
      </c>
      <c r="AA436" t="s">
        <v>164</v>
      </c>
      <c r="AB436" t="s">
        <v>2</v>
      </c>
      <c r="AC436" t="s">
        <v>2</v>
      </c>
      <c r="AD436" t="s">
        <v>2</v>
      </c>
      <c r="AE436" t="s">
        <v>2</v>
      </c>
      <c r="AF436" t="s">
        <v>2</v>
      </c>
      <c r="AG436" t="s">
        <v>174</v>
      </c>
      <c r="AH436" t="s">
        <v>175</v>
      </c>
    </row>
    <row r="437" spans="1:34">
      <c r="A437">
        <v>10012</v>
      </c>
      <c r="B437">
        <v>643936</v>
      </c>
      <c r="C437" t="s">
        <v>149</v>
      </c>
      <c r="D437" t="str">
        <f t="shared" ca="1" si="18"/>
        <v>DTDMBZVITM</v>
      </c>
      <c r="E437" t="str">
        <f t="shared" ca="1" si="19"/>
        <v>Djorrxhibpnun</v>
      </c>
      <c r="F437" t="s">
        <v>150</v>
      </c>
      <c r="G437" t="s">
        <v>167</v>
      </c>
      <c r="H437" t="str">
        <f t="shared" ca="1" si="20"/>
        <v>2/4/1996</v>
      </c>
      <c r="I437" t="s">
        <v>152</v>
      </c>
      <c r="J437" t="s">
        <v>153</v>
      </c>
      <c r="K437" t="s">
        <v>1304</v>
      </c>
      <c r="L437" t="s">
        <v>1305</v>
      </c>
      <c r="M437" t="s">
        <v>228</v>
      </c>
      <c r="N437">
        <v>95</v>
      </c>
      <c r="O437" t="s">
        <v>157</v>
      </c>
      <c r="P437" t="s">
        <v>158</v>
      </c>
      <c r="Q437" t="s">
        <v>179</v>
      </c>
      <c r="R437" t="s">
        <v>889</v>
      </c>
      <c r="S437" t="s">
        <v>2</v>
      </c>
      <c r="T437" t="s">
        <v>2</v>
      </c>
      <c r="U437" t="s">
        <v>296</v>
      </c>
      <c r="V437" t="s">
        <v>160</v>
      </c>
      <c r="W437" t="s">
        <v>161</v>
      </c>
      <c r="X437" t="s">
        <v>2</v>
      </c>
      <c r="Y437" t="s">
        <v>2</v>
      </c>
      <c r="Z437">
        <v>2010</v>
      </c>
      <c r="AA437" t="s">
        <v>164</v>
      </c>
      <c r="AB437" t="s">
        <v>2</v>
      </c>
      <c r="AC437" t="s">
        <v>2</v>
      </c>
      <c r="AD437" t="s">
        <v>2</v>
      </c>
      <c r="AE437" t="s">
        <v>2</v>
      </c>
      <c r="AF437" t="s">
        <v>2</v>
      </c>
      <c r="AG437" t="s">
        <v>165</v>
      </c>
      <c r="AH437" t="s">
        <v>175</v>
      </c>
    </row>
    <row r="438" spans="1:34">
      <c r="A438">
        <v>10012</v>
      </c>
      <c r="B438">
        <v>646617</v>
      </c>
      <c r="C438" t="s">
        <v>149</v>
      </c>
      <c r="D438" t="str">
        <f t="shared" ca="1" si="18"/>
        <v>UBKZHQFEWT</v>
      </c>
      <c r="E438" t="str">
        <f t="shared" ca="1" si="19"/>
        <v>Onrdhlimcsthc</v>
      </c>
      <c r="F438" t="s">
        <v>150</v>
      </c>
      <c r="G438" t="s">
        <v>167</v>
      </c>
      <c r="H438" t="str">
        <f t="shared" ca="1" si="20"/>
        <v>19/1/1996</v>
      </c>
      <c r="I438" t="s">
        <v>152</v>
      </c>
      <c r="J438" t="s">
        <v>153</v>
      </c>
      <c r="K438" t="s">
        <v>1320</v>
      </c>
      <c r="L438" t="s">
        <v>215</v>
      </c>
      <c r="M438" t="s">
        <v>1321</v>
      </c>
      <c r="N438">
        <v>78</v>
      </c>
      <c r="O438" t="s">
        <v>157</v>
      </c>
      <c r="P438" t="s">
        <v>158</v>
      </c>
      <c r="Q438" t="s">
        <v>194</v>
      </c>
      <c r="R438">
        <v>722</v>
      </c>
      <c r="S438" t="s">
        <v>2</v>
      </c>
      <c r="T438" t="s">
        <v>196</v>
      </c>
      <c r="U438" t="s">
        <v>200</v>
      </c>
      <c r="V438" t="s">
        <v>160</v>
      </c>
      <c r="W438" t="s">
        <v>161</v>
      </c>
      <c r="X438" t="s">
        <v>2</v>
      </c>
      <c r="Y438" t="s">
        <v>2</v>
      </c>
      <c r="Z438">
        <v>2010</v>
      </c>
      <c r="AA438" t="s">
        <v>164</v>
      </c>
      <c r="AB438" t="s">
        <v>2</v>
      </c>
      <c r="AC438" t="s">
        <v>2</v>
      </c>
      <c r="AD438" t="s">
        <v>2</v>
      </c>
      <c r="AE438" t="s">
        <v>2</v>
      </c>
      <c r="AF438" t="s">
        <v>2</v>
      </c>
      <c r="AG438" t="s">
        <v>259</v>
      </c>
      <c r="AH438" t="s">
        <v>190</v>
      </c>
    </row>
    <row r="439" spans="1:34">
      <c r="A439">
        <v>10012</v>
      </c>
      <c r="B439">
        <v>646766</v>
      </c>
      <c r="C439" t="s">
        <v>149</v>
      </c>
      <c r="D439" t="str">
        <f t="shared" ca="1" si="18"/>
        <v>GMVFMVOFRE</v>
      </c>
      <c r="E439" t="str">
        <f t="shared" ca="1" si="19"/>
        <v>Cbwlbvpfckiiv</v>
      </c>
      <c r="F439" t="s">
        <v>150</v>
      </c>
      <c r="G439" t="s">
        <v>167</v>
      </c>
      <c r="H439" t="str">
        <f t="shared" ca="1" si="20"/>
        <v>11/7/1995</v>
      </c>
      <c r="I439" t="s">
        <v>152</v>
      </c>
      <c r="J439" t="s">
        <v>153</v>
      </c>
      <c r="K439" t="s">
        <v>1320</v>
      </c>
      <c r="L439" t="s">
        <v>215</v>
      </c>
      <c r="M439" t="s">
        <v>1321</v>
      </c>
      <c r="N439">
        <v>78</v>
      </c>
      <c r="O439" t="s">
        <v>157</v>
      </c>
      <c r="P439" t="s">
        <v>158</v>
      </c>
      <c r="Q439" t="s">
        <v>194</v>
      </c>
      <c r="R439">
        <v>724</v>
      </c>
      <c r="S439" t="s">
        <v>133</v>
      </c>
      <c r="T439" t="s">
        <v>196</v>
      </c>
      <c r="U439" t="s">
        <v>200</v>
      </c>
      <c r="V439" t="s">
        <v>160</v>
      </c>
      <c r="W439" t="s">
        <v>161</v>
      </c>
      <c r="X439" t="s">
        <v>2</v>
      </c>
      <c r="Y439" t="s">
        <v>2</v>
      </c>
      <c r="Z439">
        <v>2011</v>
      </c>
      <c r="AA439" t="s">
        <v>164</v>
      </c>
      <c r="AB439" t="s">
        <v>2</v>
      </c>
      <c r="AC439" t="s">
        <v>2</v>
      </c>
      <c r="AD439" t="s">
        <v>2</v>
      </c>
      <c r="AE439" t="s">
        <v>2</v>
      </c>
      <c r="AF439" t="s">
        <v>2</v>
      </c>
      <c r="AG439" t="s">
        <v>213</v>
      </c>
      <c r="AH439" t="s">
        <v>166</v>
      </c>
    </row>
    <row r="440" spans="1:34">
      <c r="A440">
        <v>10012</v>
      </c>
      <c r="B440">
        <v>649851</v>
      </c>
      <c r="C440" t="s">
        <v>149</v>
      </c>
      <c r="D440" t="str">
        <f t="shared" ca="1" si="18"/>
        <v>YQLPSFXWMS</v>
      </c>
      <c r="E440" t="str">
        <f t="shared" ca="1" si="19"/>
        <v>Kmqrkydmaqscj</v>
      </c>
      <c r="F440" t="s">
        <v>150</v>
      </c>
      <c r="G440" t="s">
        <v>167</v>
      </c>
      <c r="H440" t="str">
        <f t="shared" ca="1" si="20"/>
        <v>8/1/1994</v>
      </c>
      <c r="I440" t="s">
        <v>152</v>
      </c>
      <c r="J440" t="s">
        <v>153</v>
      </c>
      <c r="K440" t="s">
        <v>1322</v>
      </c>
      <c r="L440" t="s">
        <v>1323</v>
      </c>
      <c r="M440" t="s">
        <v>582</v>
      </c>
      <c r="N440">
        <v>95</v>
      </c>
      <c r="O440" t="s">
        <v>157</v>
      </c>
      <c r="P440" t="s">
        <v>158</v>
      </c>
      <c r="Q440" t="s">
        <v>246</v>
      </c>
      <c r="R440" t="s">
        <v>1324</v>
      </c>
      <c r="S440" t="s">
        <v>2</v>
      </c>
      <c r="T440" t="s">
        <v>2</v>
      </c>
      <c r="U440" t="s">
        <v>224</v>
      </c>
      <c r="V440" t="s">
        <v>160</v>
      </c>
      <c r="W440" t="s">
        <v>525</v>
      </c>
      <c r="X440" t="s">
        <v>2</v>
      </c>
      <c r="Y440" t="s">
        <v>2</v>
      </c>
      <c r="Z440">
        <v>2011</v>
      </c>
      <c r="AA440" t="s">
        <v>164</v>
      </c>
      <c r="AB440" t="s">
        <v>2</v>
      </c>
      <c r="AC440" t="s">
        <v>2</v>
      </c>
      <c r="AD440" t="s">
        <v>2</v>
      </c>
      <c r="AE440" t="s">
        <v>2</v>
      </c>
      <c r="AF440" t="s">
        <v>2</v>
      </c>
      <c r="AG440" t="s">
        <v>2</v>
      </c>
      <c r="AH440" t="s">
        <v>2</v>
      </c>
    </row>
    <row r="441" spans="1:34">
      <c r="A441">
        <v>10012</v>
      </c>
      <c r="B441">
        <v>649852</v>
      </c>
      <c r="C441" t="s">
        <v>149</v>
      </c>
      <c r="D441" t="str">
        <f t="shared" ca="1" si="18"/>
        <v>HDKOYGYHKH</v>
      </c>
      <c r="E441" t="str">
        <f t="shared" ca="1" si="19"/>
        <v>Nurhtehqlwnbi</v>
      </c>
      <c r="F441" t="s">
        <v>150</v>
      </c>
      <c r="G441" t="s">
        <v>167</v>
      </c>
      <c r="H441" t="str">
        <f t="shared" ca="1" si="20"/>
        <v>12/10/1997</v>
      </c>
      <c r="I441" t="s">
        <v>152</v>
      </c>
      <c r="J441" t="s">
        <v>153</v>
      </c>
      <c r="K441" t="s">
        <v>1322</v>
      </c>
      <c r="L441" t="s">
        <v>1323</v>
      </c>
      <c r="M441" t="s">
        <v>582</v>
      </c>
      <c r="N441">
        <v>95</v>
      </c>
      <c r="O441" t="s">
        <v>157</v>
      </c>
      <c r="P441" t="s">
        <v>158</v>
      </c>
      <c r="Q441" t="s">
        <v>246</v>
      </c>
      <c r="R441" t="s">
        <v>1324</v>
      </c>
      <c r="S441" t="s">
        <v>2</v>
      </c>
      <c r="T441" t="s">
        <v>2</v>
      </c>
      <c r="U441" t="s">
        <v>224</v>
      </c>
      <c r="V441" t="s">
        <v>160</v>
      </c>
      <c r="W441" t="s">
        <v>525</v>
      </c>
      <c r="X441" t="s">
        <v>2</v>
      </c>
      <c r="Y441" t="s">
        <v>2</v>
      </c>
      <c r="Z441">
        <v>2011</v>
      </c>
      <c r="AA441" t="s">
        <v>164</v>
      </c>
      <c r="AB441" t="s">
        <v>2</v>
      </c>
      <c r="AC441" t="s">
        <v>2</v>
      </c>
      <c r="AD441" t="s">
        <v>2</v>
      </c>
      <c r="AE441" t="s">
        <v>2</v>
      </c>
      <c r="AF441" t="s">
        <v>2</v>
      </c>
      <c r="AG441" t="s">
        <v>2</v>
      </c>
      <c r="AH441" t="s">
        <v>2</v>
      </c>
    </row>
    <row r="442" spans="1:34">
      <c r="A442">
        <v>10012</v>
      </c>
      <c r="B442">
        <v>651432</v>
      </c>
      <c r="C442" t="s">
        <v>149</v>
      </c>
      <c r="D442" t="str">
        <f t="shared" ca="1" si="18"/>
        <v>KVYPZNJXIJ</v>
      </c>
      <c r="E442" t="str">
        <f t="shared" ca="1" si="19"/>
        <v>Pzjkrhnmgguzp</v>
      </c>
      <c r="F442" t="s">
        <v>150</v>
      </c>
      <c r="G442" t="s">
        <v>167</v>
      </c>
      <c r="H442" t="str">
        <f t="shared" ca="1" si="20"/>
        <v>16/7/1996</v>
      </c>
      <c r="I442" t="s">
        <v>152</v>
      </c>
      <c r="J442" t="s">
        <v>153</v>
      </c>
      <c r="K442" t="s">
        <v>1325</v>
      </c>
      <c r="L442" t="s">
        <v>1326</v>
      </c>
      <c r="M442" t="s">
        <v>1327</v>
      </c>
      <c r="N442">
        <v>91</v>
      </c>
      <c r="O442" t="s">
        <v>157</v>
      </c>
      <c r="P442" t="s">
        <v>158</v>
      </c>
      <c r="Q442" t="s">
        <v>194</v>
      </c>
      <c r="R442" t="s">
        <v>1329</v>
      </c>
      <c r="S442" t="s">
        <v>2</v>
      </c>
      <c r="T442" t="s">
        <v>196</v>
      </c>
      <c r="U442" t="s">
        <v>200</v>
      </c>
      <c r="V442" t="s">
        <v>160</v>
      </c>
      <c r="W442" t="s">
        <v>182</v>
      </c>
      <c r="X442" t="s">
        <v>2</v>
      </c>
      <c r="Y442" t="s">
        <v>2</v>
      </c>
      <c r="Z442">
        <v>2010</v>
      </c>
      <c r="AA442" t="s">
        <v>164</v>
      </c>
      <c r="AB442" t="s">
        <v>2</v>
      </c>
      <c r="AC442" t="s">
        <v>2</v>
      </c>
      <c r="AD442" t="s">
        <v>2</v>
      </c>
      <c r="AE442" t="s">
        <v>2</v>
      </c>
      <c r="AF442" t="s">
        <v>2</v>
      </c>
      <c r="AG442" t="s">
        <v>165</v>
      </c>
      <c r="AH442" t="s">
        <v>175</v>
      </c>
    </row>
    <row r="443" spans="1:34">
      <c r="A443">
        <v>10012</v>
      </c>
      <c r="B443">
        <v>651556</v>
      </c>
      <c r="C443" t="s">
        <v>149</v>
      </c>
      <c r="D443" t="str">
        <f t="shared" ca="1" si="18"/>
        <v>PRQZEXJMGQ</v>
      </c>
      <c r="E443" t="str">
        <f t="shared" ca="1" si="19"/>
        <v>Sdlewqzwhiqpf</v>
      </c>
      <c r="F443" t="s">
        <v>150</v>
      </c>
      <c r="G443" t="s">
        <v>151</v>
      </c>
      <c r="H443" t="str">
        <f t="shared" ca="1" si="20"/>
        <v>9/11/1996</v>
      </c>
      <c r="I443" t="s">
        <v>152</v>
      </c>
      <c r="J443" t="s">
        <v>153</v>
      </c>
      <c r="K443" t="s">
        <v>1325</v>
      </c>
      <c r="L443" t="s">
        <v>1326</v>
      </c>
      <c r="M443" t="s">
        <v>1327</v>
      </c>
      <c r="N443">
        <v>91</v>
      </c>
      <c r="O443" t="s">
        <v>157</v>
      </c>
      <c r="P443" t="s">
        <v>158</v>
      </c>
      <c r="Q443" t="s">
        <v>194</v>
      </c>
      <c r="R443" t="s">
        <v>1329</v>
      </c>
      <c r="S443" t="s">
        <v>2</v>
      </c>
      <c r="T443" t="s">
        <v>196</v>
      </c>
      <c r="U443" t="s">
        <v>200</v>
      </c>
      <c r="V443" t="s">
        <v>160</v>
      </c>
      <c r="W443" t="s">
        <v>182</v>
      </c>
      <c r="X443" t="s">
        <v>2</v>
      </c>
      <c r="Y443" t="s">
        <v>2</v>
      </c>
      <c r="Z443">
        <v>2011</v>
      </c>
      <c r="AA443" t="s">
        <v>164</v>
      </c>
      <c r="AB443" t="s">
        <v>2</v>
      </c>
      <c r="AC443" t="s">
        <v>2</v>
      </c>
      <c r="AD443" t="s">
        <v>2</v>
      </c>
      <c r="AE443" t="s">
        <v>2</v>
      </c>
      <c r="AF443" t="s">
        <v>2</v>
      </c>
      <c r="AG443" t="s">
        <v>165</v>
      </c>
      <c r="AH443" t="s">
        <v>175</v>
      </c>
    </row>
    <row r="444" spans="1:34">
      <c r="A444">
        <v>10012</v>
      </c>
      <c r="B444">
        <v>651666</v>
      </c>
      <c r="C444" t="s">
        <v>149</v>
      </c>
      <c r="D444" t="str">
        <f t="shared" ca="1" si="18"/>
        <v>GGZSDSUYMN</v>
      </c>
      <c r="E444" t="str">
        <f t="shared" ca="1" si="19"/>
        <v>Yaetbbobuhbog</v>
      </c>
      <c r="F444" t="s">
        <v>150</v>
      </c>
      <c r="G444" t="s">
        <v>167</v>
      </c>
      <c r="H444" t="str">
        <f t="shared" ca="1" si="20"/>
        <v>27/12/1994</v>
      </c>
      <c r="I444" t="s">
        <v>152</v>
      </c>
      <c r="J444" t="s">
        <v>153</v>
      </c>
      <c r="K444" t="s">
        <v>1325</v>
      </c>
      <c r="L444" t="s">
        <v>1326</v>
      </c>
      <c r="M444" t="s">
        <v>1327</v>
      </c>
      <c r="N444">
        <v>91</v>
      </c>
      <c r="O444" t="s">
        <v>157</v>
      </c>
      <c r="P444" t="s">
        <v>158</v>
      </c>
      <c r="Q444" t="s">
        <v>194</v>
      </c>
      <c r="R444" t="s">
        <v>1329</v>
      </c>
      <c r="S444" t="s">
        <v>2</v>
      </c>
      <c r="T444" t="s">
        <v>196</v>
      </c>
      <c r="U444" t="s">
        <v>200</v>
      </c>
      <c r="V444" t="s">
        <v>160</v>
      </c>
      <c r="W444" t="s">
        <v>161</v>
      </c>
      <c r="X444" t="s">
        <v>2</v>
      </c>
      <c r="Y444" t="s">
        <v>2</v>
      </c>
      <c r="Z444">
        <v>2011</v>
      </c>
      <c r="AA444" t="s">
        <v>164</v>
      </c>
      <c r="AB444" t="s">
        <v>2</v>
      </c>
      <c r="AC444" t="s">
        <v>2</v>
      </c>
      <c r="AD444" t="s">
        <v>2</v>
      </c>
      <c r="AE444" t="s">
        <v>2</v>
      </c>
      <c r="AF444" t="s">
        <v>2</v>
      </c>
      <c r="AG444" t="s">
        <v>165</v>
      </c>
      <c r="AH444" t="s">
        <v>166</v>
      </c>
    </row>
    <row r="445" spans="1:34">
      <c r="A445">
        <v>10012</v>
      </c>
      <c r="B445">
        <v>651808</v>
      </c>
      <c r="C445" t="s">
        <v>149</v>
      </c>
      <c r="D445" t="str">
        <f t="shared" ca="1" si="18"/>
        <v>PCJTHKPBDV</v>
      </c>
      <c r="E445" t="str">
        <f t="shared" ca="1" si="19"/>
        <v>Aynsbhoxcodda</v>
      </c>
      <c r="F445" t="s">
        <v>150</v>
      </c>
      <c r="G445" t="s">
        <v>167</v>
      </c>
      <c r="H445" t="str">
        <f t="shared" ca="1" si="20"/>
        <v>18/1/1994</v>
      </c>
      <c r="I445" t="s">
        <v>152</v>
      </c>
      <c r="J445" t="s">
        <v>153</v>
      </c>
      <c r="K445" t="s">
        <v>1325</v>
      </c>
      <c r="L445" t="s">
        <v>1326</v>
      </c>
      <c r="M445" t="s">
        <v>1327</v>
      </c>
      <c r="N445">
        <v>91</v>
      </c>
      <c r="O445" t="s">
        <v>157</v>
      </c>
      <c r="P445" t="s">
        <v>158</v>
      </c>
      <c r="Q445" t="s">
        <v>171</v>
      </c>
      <c r="R445" t="s">
        <v>1330</v>
      </c>
      <c r="S445" t="s">
        <v>2</v>
      </c>
      <c r="T445" t="s">
        <v>2</v>
      </c>
      <c r="U445" t="s">
        <v>238</v>
      </c>
      <c r="V445" t="s">
        <v>160</v>
      </c>
      <c r="W445" t="s">
        <v>161</v>
      </c>
      <c r="X445" t="s">
        <v>162</v>
      </c>
      <c r="Y445" t="s">
        <v>2</v>
      </c>
      <c r="Z445">
        <v>2011</v>
      </c>
      <c r="AA445" t="s">
        <v>164</v>
      </c>
      <c r="AB445" t="s">
        <v>2</v>
      </c>
      <c r="AC445" t="s">
        <v>2</v>
      </c>
      <c r="AD445" t="s">
        <v>2</v>
      </c>
      <c r="AE445" t="s">
        <v>2</v>
      </c>
      <c r="AF445" t="s">
        <v>2</v>
      </c>
      <c r="AG445" t="s">
        <v>284</v>
      </c>
      <c r="AH445" t="s">
        <v>166</v>
      </c>
    </row>
    <row r="446" spans="1:34">
      <c r="A446">
        <v>10012</v>
      </c>
      <c r="B446">
        <v>651845</v>
      </c>
      <c r="C446" t="s">
        <v>149</v>
      </c>
      <c r="D446" t="str">
        <f t="shared" ca="1" si="18"/>
        <v>HQKKCQKUOS</v>
      </c>
      <c r="E446" t="str">
        <f t="shared" ca="1" si="19"/>
        <v>Ewuajiepfcsks</v>
      </c>
      <c r="F446" t="s">
        <v>150</v>
      </c>
      <c r="G446" t="s">
        <v>167</v>
      </c>
      <c r="H446" t="str">
        <f t="shared" ca="1" si="20"/>
        <v>19/7/1994</v>
      </c>
      <c r="I446" t="s">
        <v>152</v>
      </c>
      <c r="J446" t="s">
        <v>153</v>
      </c>
      <c r="K446" t="s">
        <v>1325</v>
      </c>
      <c r="L446" t="s">
        <v>1326</v>
      </c>
      <c r="M446" t="s">
        <v>1327</v>
      </c>
      <c r="N446">
        <v>91</v>
      </c>
      <c r="O446" t="s">
        <v>157</v>
      </c>
      <c r="P446" t="s">
        <v>158</v>
      </c>
      <c r="Q446" t="s">
        <v>179</v>
      </c>
      <c r="R446" t="s">
        <v>1332</v>
      </c>
      <c r="S446" t="s">
        <v>2</v>
      </c>
      <c r="T446" t="s">
        <v>2</v>
      </c>
      <c r="U446" t="s">
        <v>334</v>
      </c>
      <c r="V446" t="s">
        <v>160</v>
      </c>
      <c r="W446" t="s">
        <v>161</v>
      </c>
      <c r="X446" t="s">
        <v>2</v>
      </c>
      <c r="Y446" t="s">
        <v>2</v>
      </c>
      <c r="Z446">
        <v>2011</v>
      </c>
      <c r="AA446" t="s">
        <v>164</v>
      </c>
      <c r="AB446" t="s">
        <v>2</v>
      </c>
      <c r="AC446" t="s">
        <v>2</v>
      </c>
      <c r="AD446" t="s">
        <v>2</v>
      </c>
      <c r="AE446" t="s">
        <v>2</v>
      </c>
      <c r="AF446" t="s">
        <v>2</v>
      </c>
      <c r="AG446" t="s">
        <v>165</v>
      </c>
      <c r="AH446" t="s">
        <v>175</v>
      </c>
    </row>
    <row r="447" spans="1:34">
      <c r="A447">
        <v>10012</v>
      </c>
      <c r="B447">
        <v>656066</v>
      </c>
      <c r="C447" t="s">
        <v>149</v>
      </c>
      <c r="D447" t="str">
        <f t="shared" ca="1" si="18"/>
        <v>XHXGZSBRHG</v>
      </c>
      <c r="E447" t="str">
        <f t="shared" ca="1" si="19"/>
        <v>Xeopprjruupnv</v>
      </c>
      <c r="F447" t="s">
        <v>150</v>
      </c>
      <c r="G447" t="s">
        <v>167</v>
      </c>
      <c r="H447" t="str">
        <f t="shared" ca="1" si="20"/>
        <v>17/3/1995</v>
      </c>
      <c r="I447" t="s">
        <v>152</v>
      </c>
      <c r="J447" t="s">
        <v>153</v>
      </c>
      <c r="K447" t="s">
        <v>1339</v>
      </c>
      <c r="L447" t="s">
        <v>1340</v>
      </c>
      <c r="M447" t="s">
        <v>1341</v>
      </c>
      <c r="N447">
        <v>93</v>
      </c>
      <c r="O447" t="s">
        <v>157</v>
      </c>
      <c r="P447" t="s">
        <v>158</v>
      </c>
      <c r="Q447" t="s">
        <v>171</v>
      </c>
      <c r="R447" t="s">
        <v>1343</v>
      </c>
      <c r="S447" t="s">
        <v>2</v>
      </c>
      <c r="T447" t="s">
        <v>2</v>
      </c>
      <c r="U447" t="s">
        <v>238</v>
      </c>
      <c r="V447" t="s">
        <v>160</v>
      </c>
      <c r="W447" t="s">
        <v>161</v>
      </c>
      <c r="X447" t="s">
        <v>162</v>
      </c>
      <c r="Y447" t="s">
        <v>2</v>
      </c>
      <c r="Z447">
        <v>2011</v>
      </c>
      <c r="AA447" t="s">
        <v>164</v>
      </c>
      <c r="AB447" t="s">
        <v>2</v>
      </c>
      <c r="AC447" t="s">
        <v>2</v>
      </c>
      <c r="AD447" t="s">
        <v>2</v>
      </c>
      <c r="AE447" t="s">
        <v>2</v>
      </c>
      <c r="AF447" t="s">
        <v>2</v>
      </c>
      <c r="AG447" t="s">
        <v>174</v>
      </c>
      <c r="AH447" t="s">
        <v>175</v>
      </c>
    </row>
    <row r="448" spans="1:34">
      <c r="A448">
        <v>10012</v>
      </c>
      <c r="B448">
        <v>656167</v>
      </c>
      <c r="C448" t="s">
        <v>149</v>
      </c>
      <c r="D448" t="str">
        <f t="shared" ca="1" si="18"/>
        <v>VXEGZGOJEE</v>
      </c>
      <c r="E448" t="str">
        <f t="shared" ca="1" si="19"/>
        <v>Atzhlehrdlosk</v>
      </c>
      <c r="F448" t="s">
        <v>150</v>
      </c>
      <c r="G448" t="s">
        <v>167</v>
      </c>
      <c r="H448" t="str">
        <f t="shared" ca="1" si="20"/>
        <v>23/5/1995</v>
      </c>
      <c r="I448" t="s">
        <v>152</v>
      </c>
      <c r="J448" t="s">
        <v>153</v>
      </c>
      <c r="K448" t="s">
        <v>1339</v>
      </c>
      <c r="L448" t="s">
        <v>1340</v>
      </c>
      <c r="M448" t="s">
        <v>1341</v>
      </c>
      <c r="N448">
        <v>93</v>
      </c>
      <c r="O448" t="s">
        <v>157</v>
      </c>
      <c r="P448" t="s">
        <v>158</v>
      </c>
      <c r="Q448" t="s">
        <v>171</v>
      </c>
      <c r="R448" t="s">
        <v>1343</v>
      </c>
      <c r="S448" t="s">
        <v>2</v>
      </c>
      <c r="T448" t="s">
        <v>2</v>
      </c>
      <c r="U448" t="s">
        <v>238</v>
      </c>
      <c r="V448" t="s">
        <v>160</v>
      </c>
      <c r="W448" t="s">
        <v>2</v>
      </c>
      <c r="X448" t="s">
        <v>2</v>
      </c>
      <c r="Y448" t="s">
        <v>2</v>
      </c>
      <c r="Z448">
        <v>2011</v>
      </c>
      <c r="AA448" t="s">
        <v>164</v>
      </c>
      <c r="AB448" t="s">
        <v>2</v>
      </c>
      <c r="AC448" t="s">
        <v>2</v>
      </c>
      <c r="AD448" t="s">
        <v>2</v>
      </c>
      <c r="AE448" t="s">
        <v>2</v>
      </c>
      <c r="AF448" t="s">
        <v>2</v>
      </c>
      <c r="AG448" t="s">
        <v>174</v>
      </c>
      <c r="AH448" t="s">
        <v>190</v>
      </c>
    </row>
    <row r="449" spans="1:34">
      <c r="A449">
        <v>10012</v>
      </c>
      <c r="B449">
        <v>656278</v>
      </c>
      <c r="C449" t="s">
        <v>149</v>
      </c>
      <c r="D449" t="str">
        <f t="shared" ca="1" si="18"/>
        <v>ZKENVWBHBL</v>
      </c>
      <c r="E449" t="str">
        <f t="shared" ca="1" si="19"/>
        <v>Tcmnwtqcxioyh</v>
      </c>
      <c r="F449" t="s">
        <v>150</v>
      </c>
      <c r="G449" t="s">
        <v>167</v>
      </c>
      <c r="H449" t="str">
        <f t="shared" ca="1" si="20"/>
        <v>10/9/1997</v>
      </c>
      <c r="I449" t="s">
        <v>152</v>
      </c>
      <c r="J449" t="s">
        <v>153</v>
      </c>
      <c r="K449" t="s">
        <v>1339</v>
      </c>
      <c r="L449" t="s">
        <v>1340</v>
      </c>
      <c r="M449" t="s">
        <v>1341</v>
      </c>
      <c r="N449">
        <v>93</v>
      </c>
      <c r="O449" t="s">
        <v>157</v>
      </c>
      <c r="P449" t="s">
        <v>158</v>
      </c>
      <c r="Q449" t="s">
        <v>171</v>
      </c>
      <c r="R449" t="s">
        <v>1343</v>
      </c>
      <c r="S449" t="s">
        <v>2</v>
      </c>
      <c r="T449" t="s">
        <v>2</v>
      </c>
      <c r="U449" t="s">
        <v>238</v>
      </c>
      <c r="V449" t="s">
        <v>160</v>
      </c>
      <c r="W449" t="s">
        <v>2</v>
      </c>
      <c r="X449" t="s">
        <v>279</v>
      </c>
      <c r="Y449" t="s">
        <v>2</v>
      </c>
      <c r="Z449">
        <v>2010</v>
      </c>
      <c r="AA449" t="s">
        <v>164</v>
      </c>
      <c r="AB449" t="s">
        <v>2</v>
      </c>
      <c r="AC449" t="s">
        <v>2</v>
      </c>
      <c r="AD449" t="s">
        <v>2</v>
      </c>
      <c r="AE449" t="s">
        <v>2</v>
      </c>
      <c r="AF449" t="s">
        <v>2</v>
      </c>
      <c r="AG449" t="s">
        <v>174</v>
      </c>
      <c r="AH449" t="s">
        <v>175</v>
      </c>
    </row>
    <row r="450" spans="1:34">
      <c r="A450">
        <v>10012</v>
      </c>
      <c r="B450">
        <v>659456</v>
      </c>
      <c r="C450" t="s">
        <v>183</v>
      </c>
      <c r="D450" t="str">
        <f t="shared" ca="1" si="18"/>
        <v>BBBORXNTZS</v>
      </c>
      <c r="E450" t="str">
        <f t="shared" ca="1" si="19"/>
        <v>Edesfcmbeelsw</v>
      </c>
      <c r="F450" t="s">
        <v>150</v>
      </c>
      <c r="G450" t="s">
        <v>167</v>
      </c>
      <c r="H450" t="str">
        <f t="shared" ca="1" si="20"/>
        <v>24/1/1996</v>
      </c>
      <c r="I450" t="s">
        <v>152</v>
      </c>
      <c r="J450" t="s">
        <v>153</v>
      </c>
      <c r="K450" t="s">
        <v>1347</v>
      </c>
      <c r="L450" t="s">
        <v>450</v>
      </c>
      <c r="M450" t="s">
        <v>1348</v>
      </c>
      <c r="N450">
        <v>94</v>
      </c>
      <c r="O450" t="s">
        <v>157</v>
      </c>
      <c r="P450" t="s">
        <v>158</v>
      </c>
      <c r="Q450" t="s">
        <v>194</v>
      </c>
      <c r="R450" t="s">
        <v>210</v>
      </c>
      <c r="S450" t="s">
        <v>2</v>
      </c>
      <c r="T450" t="s">
        <v>196</v>
      </c>
      <c r="U450" t="s">
        <v>197</v>
      </c>
      <c r="V450" t="s">
        <v>160</v>
      </c>
      <c r="W450" t="s">
        <v>161</v>
      </c>
      <c r="X450" t="s">
        <v>2</v>
      </c>
      <c r="Y450" t="s">
        <v>2</v>
      </c>
      <c r="Z450">
        <v>2011</v>
      </c>
      <c r="AA450" t="s">
        <v>164</v>
      </c>
      <c r="AB450" t="s">
        <v>2</v>
      </c>
      <c r="AC450" t="s">
        <v>2</v>
      </c>
      <c r="AD450" t="s">
        <v>2</v>
      </c>
      <c r="AE450" t="s">
        <v>2</v>
      </c>
      <c r="AF450" t="s">
        <v>2</v>
      </c>
      <c r="AG450" t="s">
        <v>174</v>
      </c>
      <c r="AH450" t="s">
        <v>175</v>
      </c>
    </row>
    <row r="451" spans="1:34">
      <c r="A451">
        <v>10012</v>
      </c>
      <c r="B451">
        <v>659459</v>
      </c>
      <c r="C451" t="s">
        <v>149</v>
      </c>
      <c r="D451" t="str">
        <f t="shared" ref="D451:D514" ca="1" si="21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PLDQGGCOMH</v>
      </c>
      <c r="E451" t="str">
        <f t="shared" ref="E451:E514" ca="1" si="22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Ngcgmvptjblbc</v>
      </c>
      <c r="F451" t="s">
        <v>150</v>
      </c>
      <c r="G451" t="s">
        <v>167</v>
      </c>
      <c r="H451" t="str">
        <f t="shared" ref="H451:H514" ca="1" si="23">""&amp;RANDBETWEEN(1,28)&amp;"/"&amp;RANDBETWEEN(1,12)&amp;"/"&amp;RANDBETWEEN(1994,1997)</f>
        <v>7/1/1996</v>
      </c>
      <c r="I451" t="s">
        <v>152</v>
      </c>
      <c r="J451" t="s">
        <v>153</v>
      </c>
      <c r="K451" t="s">
        <v>1347</v>
      </c>
      <c r="L451" t="s">
        <v>450</v>
      </c>
      <c r="M451" t="s">
        <v>1348</v>
      </c>
      <c r="N451">
        <v>94</v>
      </c>
      <c r="O451" t="s">
        <v>157</v>
      </c>
      <c r="P451" t="s">
        <v>158</v>
      </c>
      <c r="Q451" t="s">
        <v>194</v>
      </c>
      <c r="R451" t="s">
        <v>198</v>
      </c>
      <c r="S451" t="s">
        <v>2</v>
      </c>
      <c r="T451" t="s">
        <v>196</v>
      </c>
      <c r="U451" t="s">
        <v>197</v>
      </c>
      <c r="V451" t="s">
        <v>160</v>
      </c>
      <c r="W451" t="s">
        <v>161</v>
      </c>
      <c r="X451" t="s">
        <v>2</v>
      </c>
      <c r="Y451" t="s">
        <v>2</v>
      </c>
      <c r="Z451">
        <v>2011</v>
      </c>
      <c r="AA451" t="s">
        <v>164</v>
      </c>
      <c r="AB451" t="s">
        <v>2</v>
      </c>
      <c r="AC451" t="s">
        <v>2</v>
      </c>
      <c r="AD451" t="s">
        <v>2</v>
      </c>
      <c r="AE451" t="s">
        <v>2</v>
      </c>
      <c r="AF451" t="s">
        <v>2</v>
      </c>
      <c r="AG451" t="s">
        <v>174</v>
      </c>
      <c r="AH451" t="s">
        <v>166</v>
      </c>
    </row>
    <row r="452" spans="1:34">
      <c r="A452">
        <v>10012</v>
      </c>
      <c r="B452">
        <v>660642</v>
      </c>
      <c r="C452" t="s">
        <v>149</v>
      </c>
      <c r="D452" t="str">
        <f t="shared" ca="1" si="21"/>
        <v>BNZBGGUCIO</v>
      </c>
      <c r="E452" t="str">
        <f t="shared" ca="1" si="22"/>
        <v>Hentopoguzxtf</v>
      </c>
      <c r="F452" t="s">
        <v>150</v>
      </c>
      <c r="G452" t="s">
        <v>167</v>
      </c>
      <c r="H452" t="str">
        <f t="shared" ca="1" si="23"/>
        <v>13/7/1994</v>
      </c>
      <c r="I452" t="s">
        <v>152</v>
      </c>
      <c r="J452" t="s">
        <v>153</v>
      </c>
      <c r="K452" t="s">
        <v>1349</v>
      </c>
      <c r="L452" t="s">
        <v>1350</v>
      </c>
      <c r="M452" t="s">
        <v>223</v>
      </c>
      <c r="N452">
        <v>75</v>
      </c>
      <c r="O452" t="s">
        <v>157</v>
      </c>
      <c r="P452" t="s">
        <v>158</v>
      </c>
      <c r="Q452" t="s">
        <v>171</v>
      </c>
      <c r="R452" t="s">
        <v>1351</v>
      </c>
      <c r="S452" t="s">
        <v>2</v>
      </c>
      <c r="T452" t="s">
        <v>2</v>
      </c>
      <c r="U452" t="s">
        <v>173</v>
      </c>
      <c r="V452" t="s">
        <v>160</v>
      </c>
      <c r="W452" t="s">
        <v>161</v>
      </c>
      <c r="X452" t="s">
        <v>162</v>
      </c>
      <c r="Y452" t="s">
        <v>2</v>
      </c>
      <c r="Z452">
        <v>2009</v>
      </c>
      <c r="AA452" t="s">
        <v>164</v>
      </c>
      <c r="AB452" t="s">
        <v>2</v>
      </c>
      <c r="AC452" t="s">
        <v>2</v>
      </c>
      <c r="AD452" t="s">
        <v>2</v>
      </c>
      <c r="AE452" t="s">
        <v>2</v>
      </c>
      <c r="AF452" t="s">
        <v>2</v>
      </c>
      <c r="AG452" t="s">
        <v>213</v>
      </c>
      <c r="AH452" t="s">
        <v>232</v>
      </c>
    </row>
    <row r="453" spans="1:34">
      <c r="A453">
        <v>10012</v>
      </c>
      <c r="B453">
        <v>661484</v>
      </c>
      <c r="C453" t="s">
        <v>149</v>
      </c>
      <c r="D453" t="str">
        <f t="shared" ca="1" si="21"/>
        <v>PGXMVOYIWW</v>
      </c>
      <c r="E453" t="str">
        <f t="shared" ca="1" si="22"/>
        <v>Ktoietlkrznmf</v>
      </c>
      <c r="F453" t="s">
        <v>150</v>
      </c>
      <c r="G453" t="s">
        <v>167</v>
      </c>
      <c r="H453" t="str">
        <f t="shared" ca="1" si="23"/>
        <v>12/3/1997</v>
      </c>
      <c r="I453" t="s">
        <v>152</v>
      </c>
      <c r="J453" t="s">
        <v>153</v>
      </c>
      <c r="K453" t="s">
        <v>2055</v>
      </c>
      <c r="L453" t="s">
        <v>2056</v>
      </c>
      <c r="M453" t="s">
        <v>1943</v>
      </c>
      <c r="N453">
        <v>38</v>
      </c>
      <c r="O453" t="s">
        <v>157</v>
      </c>
      <c r="P453" t="s">
        <v>158</v>
      </c>
      <c r="Q453" t="s">
        <v>194</v>
      </c>
      <c r="R453" t="s">
        <v>195</v>
      </c>
      <c r="S453" t="s">
        <v>2</v>
      </c>
      <c r="T453" t="s">
        <v>199</v>
      </c>
      <c r="U453" t="s">
        <v>201</v>
      </c>
      <c r="V453" t="s">
        <v>160</v>
      </c>
      <c r="W453" t="s">
        <v>256</v>
      </c>
      <c r="X453" t="s">
        <v>2</v>
      </c>
      <c r="Y453" t="s">
        <v>2</v>
      </c>
      <c r="Z453">
        <v>2011</v>
      </c>
      <c r="AA453" t="s">
        <v>164</v>
      </c>
      <c r="AB453" t="s">
        <v>2</v>
      </c>
      <c r="AC453" t="s">
        <v>2</v>
      </c>
      <c r="AD453" t="s">
        <v>2</v>
      </c>
      <c r="AE453" t="s">
        <v>2</v>
      </c>
      <c r="AF453" t="s">
        <v>2</v>
      </c>
      <c r="AG453" t="s">
        <v>174</v>
      </c>
      <c r="AH453" t="s">
        <v>190</v>
      </c>
    </row>
    <row r="454" spans="1:34">
      <c r="A454">
        <v>10012</v>
      </c>
      <c r="B454">
        <v>667938</v>
      </c>
      <c r="C454" t="s">
        <v>183</v>
      </c>
      <c r="D454" t="str">
        <f t="shared" ca="1" si="21"/>
        <v>QBRSKJWQTG</v>
      </c>
      <c r="E454" t="str">
        <f t="shared" ca="1" si="22"/>
        <v>Oceqjbmuomugu</v>
      </c>
      <c r="F454" t="s">
        <v>150</v>
      </c>
      <c r="G454" t="s">
        <v>151</v>
      </c>
      <c r="H454" t="str">
        <f t="shared" ca="1" si="23"/>
        <v>10/10/1997</v>
      </c>
      <c r="I454" t="s">
        <v>152</v>
      </c>
      <c r="J454" t="s">
        <v>153</v>
      </c>
      <c r="K454" t="s">
        <v>1353</v>
      </c>
      <c r="L454" t="s">
        <v>519</v>
      </c>
      <c r="M454" t="s">
        <v>369</v>
      </c>
      <c r="N454">
        <v>93</v>
      </c>
      <c r="O454" t="s">
        <v>157</v>
      </c>
      <c r="P454" t="s">
        <v>158</v>
      </c>
      <c r="Q454" t="s">
        <v>194</v>
      </c>
      <c r="R454" t="s">
        <v>288</v>
      </c>
      <c r="S454" t="s">
        <v>2</v>
      </c>
      <c r="T454" t="s">
        <v>196</v>
      </c>
      <c r="U454" t="s">
        <v>197</v>
      </c>
      <c r="V454" t="s">
        <v>160</v>
      </c>
      <c r="W454" t="s">
        <v>182</v>
      </c>
      <c r="X454" t="s">
        <v>254</v>
      </c>
      <c r="Y454" t="s">
        <v>2</v>
      </c>
      <c r="Z454">
        <v>2011</v>
      </c>
      <c r="AA454" t="s">
        <v>164</v>
      </c>
      <c r="AB454" t="s">
        <v>2</v>
      </c>
      <c r="AC454" t="s">
        <v>2</v>
      </c>
      <c r="AD454" t="s">
        <v>2</v>
      </c>
      <c r="AE454" t="s">
        <v>2</v>
      </c>
      <c r="AF454" t="s">
        <v>2</v>
      </c>
      <c r="AG454" t="s">
        <v>174</v>
      </c>
      <c r="AH454" t="s">
        <v>190</v>
      </c>
    </row>
    <row r="455" spans="1:34">
      <c r="A455">
        <v>10012</v>
      </c>
      <c r="B455">
        <v>668047</v>
      </c>
      <c r="C455" t="s">
        <v>183</v>
      </c>
      <c r="D455" t="str">
        <f t="shared" ca="1" si="21"/>
        <v>HQORGKUMFA</v>
      </c>
      <c r="E455" t="str">
        <f t="shared" ca="1" si="22"/>
        <v>Cfjpsbfpwdyyl</v>
      </c>
      <c r="F455" t="s">
        <v>150</v>
      </c>
      <c r="G455" t="s">
        <v>167</v>
      </c>
      <c r="H455" t="str">
        <f t="shared" ca="1" si="23"/>
        <v>3/9/1997</v>
      </c>
      <c r="I455" t="s">
        <v>152</v>
      </c>
      <c r="J455" t="s">
        <v>153</v>
      </c>
      <c r="K455" t="s">
        <v>1354</v>
      </c>
      <c r="L455" t="s">
        <v>822</v>
      </c>
      <c r="M455" t="s">
        <v>475</v>
      </c>
      <c r="N455">
        <v>93</v>
      </c>
      <c r="O455" t="s">
        <v>157</v>
      </c>
      <c r="P455" t="s">
        <v>158</v>
      </c>
      <c r="Q455" t="s">
        <v>194</v>
      </c>
      <c r="R455" t="s">
        <v>195</v>
      </c>
      <c r="S455" t="s">
        <v>2</v>
      </c>
      <c r="T455" t="s">
        <v>199</v>
      </c>
      <c r="U455" t="s">
        <v>200</v>
      </c>
      <c r="V455" t="s">
        <v>160</v>
      </c>
      <c r="W455" t="s">
        <v>182</v>
      </c>
      <c r="X455" t="s">
        <v>200</v>
      </c>
      <c r="Y455" t="s">
        <v>2</v>
      </c>
      <c r="Z455">
        <v>2011</v>
      </c>
      <c r="AA455" t="s">
        <v>164</v>
      </c>
      <c r="AB455" t="s">
        <v>2</v>
      </c>
      <c r="AC455" t="s">
        <v>2</v>
      </c>
      <c r="AD455" t="s">
        <v>2</v>
      </c>
      <c r="AE455" t="s">
        <v>2</v>
      </c>
      <c r="AF455" t="s">
        <v>2</v>
      </c>
      <c r="AG455" t="s">
        <v>174</v>
      </c>
      <c r="AH455" t="s">
        <v>166</v>
      </c>
    </row>
    <row r="456" spans="1:34">
      <c r="A456">
        <v>10012</v>
      </c>
      <c r="B456">
        <v>668173</v>
      </c>
      <c r="C456" t="s">
        <v>149</v>
      </c>
      <c r="D456" t="str">
        <f t="shared" ca="1" si="21"/>
        <v>PSCJPPJLAP</v>
      </c>
      <c r="E456" t="str">
        <f t="shared" ca="1" si="22"/>
        <v>Ybtastfkdrfkg</v>
      </c>
      <c r="F456" t="s">
        <v>150</v>
      </c>
      <c r="G456" t="s">
        <v>167</v>
      </c>
      <c r="H456" t="str">
        <f t="shared" ca="1" si="23"/>
        <v>4/1/1995</v>
      </c>
      <c r="I456" t="s">
        <v>152</v>
      </c>
      <c r="J456" t="s">
        <v>153</v>
      </c>
      <c r="K456" t="s">
        <v>1354</v>
      </c>
      <c r="L456" t="s">
        <v>822</v>
      </c>
      <c r="M456" t="s">
        <v>475</v>
      </c>
      <c r="N456">
        <v>93</v>
      </c>
      <c r="O456" t="s">
        <v>157</v>
      </c>
      <c r="P456" t="s">
        <v>158</v>
      </c>
      <c r="Q456" t="s">
        <v>187</v>
      </c>
      <c r="R456" t="s">
        <v>1355</v>
      </c>
      <c r="S456" t="s">
        <v>2</v>
      </c>
      <c r="T456" t="s">
        <v>2</v>
      </c>
      <c r="U456" t="s">
        <v>1028</v>
      </c>
      <c r="V456" t="s">
        <v>160</v>
      </c>
      <c r="W456" t="s">
        <v>2</v>
      </c>
      <c r="X456" t="s">
        <v>2</v>
      </c>
      <c r="Y456" t="s">
        <v>2</v>
      </c>
      <c r="Z456">
        <v>2011</v>
      </c>
      <c r="AA456" t="s">
        <v>164</v>
      </c>
      <c r="AB456" t="s">
        <v>2</v>
      </c>
      <c r="AC456" t="s">
        <v>2</v>
      </c>
      <c r="AD456" t="s">
        <v>2</v>
      </c>
      <c r="AE456" t="s">
        <v>2</v>
      </c>
      <c r="AF456" t="s">
        <v>2</v>
      </c>
      <c r="AG456" t="s">
        <v>2</v>
      </c>
      <c r="AH456" t="s">
        <v>2</v>
      </c>
    </row>
    <row r="457" spans="1:34">
      <c r="A457">
        <v>10012</v>
      </c>
      <c r="B457">
        <v>668302</v>
      </c>
      <c r="C457" t="s">
        <v>149</v>
      </c>
      <c r="D457" t="str">
        <f t="shared" ca="1" si="21"/>
        <v>FALUDGGVXH</v>
      </c>
      <c r="E457" t="str">
        <f t="shared" ca="1" si="22"/>
        <v>Sruvpfscqigfy</v>
      </c>
      <c r="F457" t="s">
        <v>150</v>
      </c>
      <c r="G457" t="s">
        <v>167</v>
      </c>
      <c r="H457" t="str">
        <f t="shared" ca="1" si="23"/>
        <v>23/5/1994</v>
      </c>
      <c r="I457" t="s">
        <v>152</v>
      </c>
      <c r="J457" t="s">
        <v>153</v>
      </c>
      <c r="K457" t="s">
        <v>1354</v>
      </c>
      <c r="L457" t="s">
        <v>822</v>
      </c>
      <c r="M457" t="s">
        <v>475</v>
      </c>
      <c r="N457">
        <v>93</v>
      </c>
      <c r="O457" t="s">
        <v>157</v>
      </c>
      <c r="P457" t="s">
        <v>158</v>
      </c>
      <c r="Q457" t="s">
        <v>171</v>
      </c>
      <c r="R457" t="s">
        <v>328</v>
      </c>
      <c r="S457" t="s">
        <v>2</v>
      </c>
      <c r="T457" t="s">
        <v>2</v>
      </c>
      <c r="U457" t="s">
        <v>238</v>
      </c>
      <c r="V457" t="s">
        <v>160</v>
      </c>
      <c r="W457" t="s">
        <v>161</v>
      </c>
      <c r="X457" t="s">
        <v>162</v>
      </c>
      <c r="Y457" t="s">
        <v>2</v>
      </c>
      <c r="Z457">
        <v>2011</v>
      </c>
      <c r="AA457" t="s">
        <v>164</v>
      </c>
      <c r="AB457" t="s">
        <v>2</v>
      </c>
      <c r="AC457" t="s">
        <v>2</v>
      </c>
      <c r="AD457" t="s">
        <v>2</v>
      </c>
      <c r="AE457" t="s">
        <v>2</v>
      </c>
      <c r="AF457" t="s">
        <v>2</v>
      </c>
      <c r="AG457" t="s">
        <v>165</v>
      </c>
      <c r="AH457" t="s">
        <v>166</v>
      </c>
    </row>
    <row r="458" spans="1:34">
      <c r="A458">
        <v>10012</v>
      </c>
      <c r="B458">
        <v>669211</v>
      </c>
      <c r="C458" t="s">
        <v>149</v>
      </c>
      <c r="D458" t="str">
        <f t="shared" ca="1" si="21"/>
        <v>CAUADDIABR</v>
      </c>
      <c r="E458" t="str">
        <f t="shared" ca="1" si="22"/>
        <v>Pizhwxeeysfmi</v>
      </c>
      <c r="F458" t="s">
        <v>150</v>
      </c>
      <c r="G458" t="s">
        <v>167</v>
      </c>
      <c r="H458" t="str">
        <f t="shared" ca="1" si="23"/>
        <v>9/8/1994</v>
      </c>
      <c r="I458" t="s">
        <v>152</v>
      </c>
      <c r="J458" t="s">
        <v>153</v>
      </c>
      <c r="K458" t="s">
        <v>1357</v>
      </c>
      <c r="L458" t="s">
        <v>1358</v>
      </c>
      <c r="M458" t="s">
        <v>223</v>
      </c>
      <c r="N458">
        <v>75</v>
      </c>
      <c r="O458" t="s">
        <v>157</v>
      </c>
      <c r="P458" t="s">
        <v>158</v>
      </c>
      <c r="Q458" t="s">
        <v>194</v>
      </c>
      <c r="R458" t="s">
        <v>198</v>
      </c>
      <c r="S458" t="s">
        <v>2</v>
      </c>
      <c r="T458" t="s">
        <v>196</v>
      </c>
      <c r="U458" t="s">
        <v>211</v>
      </c>
      <c r="V458" t="s">
        <v>160</v>
      </c>
      <c r="W458" t="s">
        <v>161</v>
      </c>
      <c r="X458" t="s">
        <v>2</v>
      </c>
      <c r="Y458" t="s">
        <v>2</v>
      </c>
      <c r="Z458">
        <v>2011</v>
      </c>
      <c r="AA458" t="s">
        <v>164</v>
      </c>
      <c r="AB458" t="s">
        <v>2</v>
      </c>
      <c r="AC458" t="s">
        <v>2</v>
      </c>
      <c r="AD458" t="s">
        <v>2</v>
      </c>
      <c r="AE458" t="s">
        <v>2</v>
      </c>
      <c r="AF458" t="s">
        <v>2</v>
      </c>
      <c r="AG458" t="s">
        <v>284</v>
      </c>
      <c r="AH458" t="s">
        <v>166</v>
      </c>
    </row>
    <row r="459" spans="1:34">
      <c r="A459">
        <v>10012</v>
      </c>
      <c r="B459">
        <v>672621</v>
      </c>
      <c r="C459" t="s">
        <v>149</v>
      </c>
      <c r="D459" t="str">
        <f t="shared" ca="1" si="21"/>
        <v>YMLPIPDDVR</v>
      </c>
      <c r="E459" t="str">
        <f t="shared" ca="1" si="22"/>
        <v>Qrivhqfmdfccd</v>
      </c>
      <c r="F459" t="s">
        <v>150</v>
      </c>
      <c r="G459" t="s">
        <v>167</v>
      </c>
      <c r="H459" t="str">
        <f t="shared" ca="1" si="23"/>
        <v>10/4/1996</v>
      </c>
      <c r="I459" t="s">
        <v>152</v>
      </c>
      <c r="J459" t="s">
        <v>153</v>
      </c>
      <c r="K459" t="s">
        <v>1365</v>
      </c>
      <c r="L459" t="s">
        <v>1366</v>
      </c>
      <c r="M459" t="s">
        <v>1367</v>
      </c>
      <c r="N459">
        <v>95</v>
      </c>
      <c r="O459" t="s">
        <v>157</v>
      </c>
      <c r="P459" t="s">
        <v>158</v>
      </c>
      <c r="Q459" t="s">
        <v>246</v>
      </c>
      <c r="R459" t="s">
        <v>297</v>
      </c>
      <c r="S459" t="s">
        <v>2</v>
      </c>
      <c r="T459" t="s">
        <v>2</v>
      </c>
      <c r="U459" t="s">
        <v>224</v>
      </c>
      <c r="V459" t="s">
        <v>160</v>
      </c>
      <c r="W459" t="s">
        <v>182</v>
      </c>
      <c r="X459" t="s">
        <v>279</v>
      </c>
      <c r="Y459" t="s">
        <v>2</v>
      </c>
      <c r="Z459">
        <v>2011</v>
      </c>
      <c r="AA459" t="s">
        <v>164</v>
      </c>
      <c r="AB459" t="s">
        <v>2</v>
      </c>
      <c r="AC459" t="s">
        <v>2</v>
      </c>
      <c r="AD459" t="s">
        <v>2</v>
      </c>
      <c r="AE459" t="s">
        <v>2</v>
      </c>
      <c r="AF459" t="s">
        <v>2</v>
      </c>
      <c r="AG459" t="s">
        <v>213</v>
      </c>
      <c r="AH459" t="s">
        <v>166</v>
      </c>
    </row>
    <row r="460" spans="1:34">
      <c r="A460">
        <v>10012</v>
      </c>
      <c r="B460">
        <v>673311</v>
      </c>
      <c r="C460" t="s">
        <v>149</v>
      </c>
      <c r="D460" t="str">
        <f t="shared" ca="1" si="21"/>
        <v>PIUBMUXXRJ</v>
      </c>
      <c r="E460" t="str">
        <f t="shared" ca="1" si="22"/>
        <v>Nhtwlplmtmmjr</v>
      </c>
      <c r="F460" t="s">
        <v>150</v>
      </c>
      <c r="G460" t="s">
        <v>167</v>
      </c>
      <c r="H460" t="str">
        <f t="shared" ca="1" si="23"/>
        <v>1/8/1994</v>
      </c>
      <c r="I460" t="s">
        <v>152</v>
      </c>
      <c r="J460" t="s">
        <v>153</v>
      </c>
      <c r="K460" t="s">
        <v>1368</v>
      </c>
      <c r="L460" t="s">
        <v>1369</v>
      </c>
      <c r="M460" t="s">
        <v>1245</v>
      </c>
      <c r="N460">
        <v>91</v>
      </c>
      <c r="O460" t="s">
        <v>157</v>
      </c>
      <c r="P460" t="s">
        <v>158</v>
      </c>
      <c r="Q460" t="s">
        <v>187</v>
      </c>
      <c r="R460" t="s">
        <v>2057</v>
      </c>
      <c r="S460" t="s">
        <v>2</v>
      </c>
      <c r="T460" t="s">
        <v>2</v>
      </c>
      <c r="U460" t="s">
        <v>2058</v>
      </c>
      <c r="V460" t="s">
        <v>160</v>
      </c>
      <c r="W460" t="s">
        <v>161</v>
      </c>
      <c r="X460" t="s">
        <v>2</v>
      </c>
      <c r="Y460" t="s">
        <v>2</v>
      </c>
      <c r="Z460">
        <v>2011</v>
      </c>
      <c r="AA460" t="s">
        <v>164</v>
      </c>
      <c r="AB460" t="s">
        <v>2</v>
      </c>
      <c r="AC460" t="s">
        <v>2</v>
      </c>
      <c r="AD460" t="s">
        <v>2</v>
      </c>
      <c r="AE460" t="s">
        <v>2</v>
      </c>
      <c r="AF460" t="s">
        <v>2</v>
      </c>
      <c r="AG460" t="s">
        <v>165</v>
      </c>
      <c r="AH460" t="s">
        <v>175</v>
      </c>
    </row>
    <row r="461" spans="1:34">
      <c r="A461">
        <v>10012</v>
      </c>
      <c r="B461">
        <v>673329</v>
      </c>
      <c r="C461" t="s">
        <v>183</v>
      </c>
      <c r="D461" t="str">
        <f t="shared" ca="1" si="21"/>
        <v>VQFICKXLXQ</v>
      </c>
      <c r="E461" t="str">
        <f t="shared" ca="1" si="22"/>
        <v>Rpiwtkpjqbcfn</v>
      </c>
      <c r="F461" t="s">
        <v>150</v>
      </c>
      <c r="G461" t="s">
        <v>167</v>
      </c>
      <c r="H461" t="str">
        <f t="shared" ca="1" si="23"/>
        <v>21/4/1994</v>
      </c>
      <c r="I461" t="s">
        <v>152</v>
      </c>
      <c r="J461" t="s">
        <v>153</v>
      </c>
      <c r="K461" t="s">
        <v>1368</v>
      </c>
      <c r="L461" t="s">
        <v>1369</v>
      </c>
      <c r="M461" t="s">
        <v>1245</v>
      </c>
      <c r="N461">
        <v>91</v>
      </c>
      <c r="O461" t="s">
        <v>157</v>
      </c>
      <c r="P461" t="s">
        <v>158</v>
      </c>
      <c r="Q461" t="s">
        <v>246</v>
      </c>
      <c r="R461" t="s">
        <v>716</v>
      </c>
      <c r="S461" t="s">
        <v>2</v>
      </c>
      <c r="T461" t="s">
        <v>2</v>
      </c>
      <c r="U461" t="s">
        <v>224</v>
      </c>
      <c r="V461" t="s">
        <v>160</v>
      </c>
      <c r="W461" t="s">
        <v>161</v>
      </c>
      <c r="X461" t="s">
        <v>2</v>
      </c>
      <c r="Y461" t="s">
        <v>2</v>
      </c>
      <c r="Z461">
        <v>2011</v>
      </c>
      <c r="AA461" t="s">
        <v>164</v>
      </c>
      <c r="AB461" t="s">
        <v>2</v>
      </c>
      <c r="AC461" t="s">
        <v>2</v>
      </c>
      <c r="AD461" t="s">
        <v>2</v>
      </c>
      <c r="AE461" t="s">
        <v>2</v>
      </c>
      <c r="AF461" t="s">
        <v>2</v>
      </c>
      <c r="AG461" t="s">
        <v>174</v>
      </c>
      <c r="AH461" t="s">
        <v>175</v>
      </c>
    </row>
    <row r="462" spans="1:34">
      <c r="A462">
        <v>10012</v>
      </c>
      <c r="B462">
        <v>677901</v>
      </c>
      <c r="C462" t="s">
        <v>183</v>
      </c>
      <c r="D462" t="str">
        <f t="shared" ca="1" si="21"/>
        <v>ANFHMDZFFZ</v>
      </c>
      <c r="E462" t="str">
        <f t="shared" ca="1" si="22"/>
        <v>Lnwstzoledysr</v>
      </c>
      <c r="F462" t="s">
        <v>150</v>
      </c>
      <c r="G462" t="s">
        <v>151</v>
      </c>
      <c r="H462" t="str">
        <f t="shared" ca="1" si="23"/>
        <v>25/7/1996</v>
      </c>
      <c r="I462" t="s">
        <v>152</v>
      </c>
      <c r="J462" t="s">
        <v>153</v>
      </c>
      <c r="K462" t="s">
        <v>1373</v>
      </c>
      <c r="L462" t="s">
        <v>1374</v>
      </c>
      <c r="M462" t="s">
        <v>204</v>
      </c>
      <c r="N462">
        <v>93</v>
      </c>
      <c r="O462" t="s">
        <v>157</v>
      </c>
      <c r="P462" t="s">
        <v>158</v>
      </c>
      <c r="Q462" t="s">
        <v>246</v>
      </c>
      <c r="R462" t="s">
        <v>321</v>
      </c>
      <c r="S462" t="s">
        <v>2</v>
      </c>
      <c r="T462" t="s">
        <v>2</v>
      </c>
      <c r="U462" t="s">
        <v>717</v>
      </c>
      <c r="V462" t="s">
        <v>160</v>
      </c>
      <c r="W462" t="s">
        <v>161</v>
      </c>
      <c r="X462" t="s">
        <v>2</v>
      </c>
      <c r="Y462" t="s">
        <v>2</v>
      </c>
      <c r="Z462">
        <v>2010</v>
      </c>
      <c r="AA462" t="s">
        <v>164</v>
      </c>
      <c r="AB462" t="s">
        <v>2</v>
      </c>
      <c r="AC462" t="s">
        <v>2</v>
      </c>
      <c r="AD462" t="s">
        <v>2</v>
      </c>
      <c r="AE462" t="s">
        <v>2</v>
      </c>
      <c r="AF462" t="s">
        <v>2</v>
      </c>
      <c r="AG462" t="s">
        <v>165</v>
      </c>
      <c r="AH462" t="s">
        <v>166</v>
      </c>
    </row>
    <row r="463" spans="1:34">
      <c r="A463">
        <v>10012</v>
      </c>
      <c r="B463">
        <v>677942</v>
      </c>
      <c r="C463" t="s">
        <v>149</v>
      </c>
      <c r="D463" t="str">
        <f t="shared" ca="1" si="21"/>
        <v>SAOOUXMQQO</v>
      </c>
      <c r="E463" t="str">
        <f t="shared" ca="1" si="22"/>
        <v>Ifmbiyagunyop</v>
      </c>
      <c r="F463" t="s">
        <v>150</v>
      </c>
      <c r="G463" t="s">
        <v>167</v>
      </c>
      <c r="H463" t="str">
        <f t="shared" ca="1" si="23"/>
        <v>27/4/1996</v>
      </c>
      <c r="I463" t="s">
        <v>152</v>
      </c>
      <c r="J463" t="s">
        <v>153</v>
      </c>
      <c r="K463" t="s">
        <v>1373</v>
      </c>
      <c r="L463" t="s">
        <v>1374</v>
      </c>
      <c r="M463" t="s">
        <v>204</v>
      </c>
      <c r="N463">
        <v>93</v>
      </c>
      <c r="O463" t="s">
        <v>157</v>
      </c>
      <c r="P463" t="s">
        <v>158</v>
      </c>
      <c r="Q463" t="s">
        <v>194</v>
      </c>
      <c r="R463" t="s">
        <v>210</v>
      </c>
      <c r="S463" t="s">
        <v>2</v>
      </c>
      <c r="T463" t="s">
        <v>196</v>
      </c>
      <c r="U463" t="s">
        <v>211</v>
      </c>
      <c r="V463" t="s">
        <v>160</v>
      </c>
      <c r="W463" t="s">
        <v>161</v>
      </c>
      <c r="X463" t="s">
        <v>2</v>
      </c>
      <c r="Y463" t="s">
        <v>2</v>
      </c>
      <c r="Z463">
        <v>2011</v>
      </c>
      <c r="AA463" t="s">
        <v>164</v>
      </c>
      <c r="AB463" t="s">
        <v>2</v>
      </c>
      <c r="AC463" t="s">
        <v>2</v>
      </c>
      <c r="AD463" t="s">
        <v>2</v>
      </c>
      <c r="AE463" t="s">
        <v>2</v>
      </c>
      <c r="AF463" t="s">
        <v>2</v>
      </c>
      <c r="AG463" t="s">
        <v>2</v>
      </c>
      <c r="AH463" t="s">
        <v>2</v>
      </c>
    </row>
    <row r="464" spans="1:34">
      <c r="A464">
        <v>10012</v>
      </c>
      <c r="B464">
        <v>677972</v>
      </c>
      <c r="C464" t="s">
        <v>149</v>
      </c>
      <c r="D464" t="str">
        <f t="shared" ca="1" si="21"/>
        <v>AIJAUFIVMF</v>
      </c>
      <c r="E464" t="str">
        <f t="shared" ca="1" si="22"/>
        <v>Kkuivuzriidsz</v>
      </c>
      <c r="F464" t="s">
        <v>150</v>
      </c>
      <c r="G464" t="s">
        <v>167</v>
      </c>
      <c r="H464" t="str">
        <f t="shared" ca="1" si="23"/>
        <v>11/1/1995</v>
      </c>
      <c r="I464" t="s">
        <v>152</v>
      </c>
      <c r="J464" t="s">
        <v>153</v>
      </c>
      <c r="K464" t="s">
        <v>1373</v>
      </c>
      <c r="L464" t="s">
        <v>1374</v>
      </c>
      <c r="M464" t="s">
        <v>204</v>
      </c>
      <c r="N464">
        <v>93</v>
      </c>
      <c r="O464" t="s">
        <v>157</v>
      </c>
      <c r="P464" t="s">
        <v>158</v>
      </c>
      <c r="Q464" t="s">
        <v>194</v>
      </c>
      <c r="R464" t="s">
        <v>198</v>
      </c>
      <c r="S464" t="s">
        <v>2</v>
      </c>
      <c r="T464" t="s">
        <v>196</v>
      </c>
      <c r="U464" t="s">
        <v>224</v>
      </c>
      <c r="V464" t="s">
        <v>160</v>
      </c>
      <c r="W464" t="s">
        <v>161</v>
      </c>
      <c r="X464" t="s">
        <v>2</v>
      </c>
      <c r="Y464" t="s">
        <v>2</v>
      </c>
      <c r="Z464">
        <v>2011</v>
      </c>
      <c r="AA464" t="s">
        <v>164</v>
      </c>
      <c r="AB464" t="s">
        <v>2</v>
      </c>
      <c r="AC464" t="s">
        <v>2</v>
      </c>
      <c r="AD464" t="s">
        <v>2</v>
      </c>
      <c r="AE464" t="s">
        <v>2</v>
      </c>
      <c r="AF464" t="s">
        <v>2</v>
      </c>
      <c r="AG464" t="s">
        <v>2</v>
      </c>
      <c r="AH464" t="s">
        <v>2</v>
      </c>
    </row>
    <row r="465" spans="1:34">
      <c r="A465">
        <v>10012</v>
      </c>
      <c r="B465">
        <v>677974</v>
      </c>
      <c r="C465" t="s">
        <v>149</v>
      </c>
      <c r="D465" t="str">
        <f t="shared" ca="1" si="21"/>
        <v>VFCDGITLWQ</v>
      </c>
      <c r="E465" t="str">
        <f t="shared" ca="1" si="22"/>
        <v>Tvdxqtwoonqoe</v>
      </c>
      <c r="F465" t="s">
        <v>150</v>
      </c>
      <c r="G465" t="s">
        <v>151</v>
      </c>
      <c r="H465" t="str">
        <f t="shared" ca="1" si="23"/>
        <v>15/11/1994</v>
      </c>
      <c r="I465" t="s">
        <v>152</v>
      </c>
      <c r="J465" t="s">
        <v>153</v>
      </c>
      <c r="K465" t="s">
        <v>1373</v>
      </c>
      <c r="L465" t="s">
        <v>1374</v>
      </c>
      <c r="M465" t="s">
        <v>204</v>
      </c>
      <c r="N465">
        <v>93</v>
      </c>
      <c r="O465" t="s">
        <v>157</v>
      </c>
      <c r="P465" t="s">
        <v>158</v>
      </c>
      <c r="Q465" t="s">
        <v>194</v>
      </c>
      <c r="R465" t="s">
        <v>195</v>
      </c>
      <c r="S465" t="s">
        <v>2</v>
      </c>
      <c r="T465" t="s">
        <v>196</v>
      </c>
      <c r="U465" t="s">
        <v>211</v>
      </c>
      <c r="V465" t="s">
        <v>160</v>
      </c>
      <c r="W465" t="s">
        <v>161</v>
      </c>
      <c r="X465" t="s">
        <v>2</v>
      </c>
      <c r="Y465" t="s">
        <v>2</v>
      </c>
      <c r="Z465">
        <v>2011</v>
      </c>
      <c r="AA465" t="s">
        <v>164</v>
      </c>
      <c r="AB465" t="s">
        <v>2</v>
      </c>
      <c r="AC465" t="s">
        <v>2</v>
      </c>
      <c r="AD465" t="s">
        <v>2</v>
      </c>
      <c r="AE465" t="s">
        <v>2</v>
      </c>
      <c r="AF465" t="s">
        <v>2</v>
      </c>
      <c r="AG465" t="s">
        <v>2</v>
      </c>
      <c r="AH465" t="s">
        <v>2</v>
      </c>
    </row>
    <row r="466" spans="1:34">
      <c r="A466">
        <v>10012</v>
      </c>
      <c r="B466">
        <v>677990</v>
      </c>
      <c r="C466" t="s">
        <v>149</v>
      </c>
      <c r="D466" t="str">
        <f t="shared" ca="1" si="21"/>
        <v>WYMRGRJFUD</v>
      </c>
      <c r="E466" t="str">
        <f t="shared" ca="1" si="22"/>
        <v>Rwulmfgkfgqsa</v>
      </c>
      <c r="F466" t="s">
        <v>150</v>
      </c>
      <c r="G466" t="s">
        <v>167</v>
      </c>
      <c r="H466" t="str">
        <f t="shared" ca="1" si="23"/>
        <v>20/11/1996</v>
      </c>
      <c r="I466" t="s">
        <v>152</v>
      </c>
      <c r="J466" t="s">
        <v>153</v>
      </c>
      <c r="K466" t="s">
        <v>1373</v>
      </c>
      <c r="L466" t="s">
        <v>1374</v>
      </c>
      <c r="M466" t="s">
        <v>204</v>
      </c>
      <c r="N466">
        <v>93</v>
      </c>
      <c r="O466" t="s">
        <v>157</v>
      </c>
      <c r="P466" t="s">
        <v>158</v>
      </c>
      <c r="Q466" t="s">
        <v>194</v>
      </c>
      <c r="R466" t="s">
        <v>195</v>
      </c>
      <c r="S466" t="s">
        <v>2</v>
      </c>
      <c r="T466" t="s">
        <v>196</v>
      </c>
      <c r="U466" t="s">
        <v>200</v>
      </c>
      <c r="V466" t="s">
        <v>160</v>
      </c>
      <c r="W466" t="s">
        <v>301</v>
      </c>
      <c r="X466" t="s">
        <v>249</v>
      </c>
      <c r="Y466" t="s">
        <v>2</v>
      </c>
      <c r="Z466">
        <v>2011</v>
      </c>
      <c r="AA466" t="s">
        <v>164</v>
      </c>
      <c r="AB466" t="s">
        <v>2</v>
      </c>
      <c r="AC466" t="s">
        <v>2</v>
      </c>
      <c r="AD466" t="s">
        <v>2</v>
      </c>
      <c r="AE466" t="s">
        <v>2</v>
      </c>
      <c r="AF466" t="s">
        <v>2</v>
      </c>
      <c r="AG466" t="s">
        <v>2</v>
      </c>
      <c r="AH466" t="s">
        <v>2</v>
      </c>
    </row>
    <row r="467" spans="1:34">
      <c r="A467">
        <v>10012</v>
      </c>
      <c r="B467">
        <v>678059</v>
      </c>
      <c r="C467" t="s">
        <v>149</v>
      </c>
      <c r="D467" t="str">
        <f t="shared" ca="1" si="21"/>
        <v>TQFFWZQZGS</v>
      </c>
      <c r="E467" t="str">
        <f t="shared" ca="1" si="22"/>
        <v>Qzofzvyrkzzql</v>
      </c>
      <c r="F467" t="s">
        <v>150</v>
      </c>
      <c r="G467" t="s">
        <v>167</v>
      </c>
      <c r="H467" t="str">
        <f t="shared" ca="1" si="23"/>
        <v>13/10/1997</v>
      </c>
      <c r="I467" t="s">
        <v>152</v>
      </c>
      <c r="J467" t="s">
        <v>153</v>
      </c>
      <c r="K467" t="s">
        <v>1373</v>
      </c>
      <c r="L467" t="s">
        <v>1374</v>
      </c>
      <c r="M467" t="s">
        <v>204</v>
      </c>
      <c r="N467">
        <v>93</v>
      </c>
      <c r="O467" t="s">
        <v>157</v>
      </c>
      <c r="P467" t="s">
        <v>158</v>
      </c>
      <c r="Q467" t="s">
        <v>194</v>
      </c>
      <c r="R467" t="s">
        <v>210</v>
      </c>
      <c r="S467" t="s">
        <v>2</v>
      </c>
      <c r="T467" t="s">
        <v>196</v>
      </c>
      <c r="U467" t="s">
        <v>211</v>
      </c>
      <c r="V467" t="s">
        <v>160</v>
      </c>
      <c r="W467" t="s">
        <v>161</v>
      </c>
      <c r="X467" t="s">
        <v>249</v>
      </c>
      <c r="Y467" t="s">
        <v>2</v>
      </c>
      <c r="Z467">
        <v>2011</v>
      </c>
      <c r="AA467" t="s">
        <v>164</v>
      </c>
      <c r="AB467" t="s">
        <v>2</v>
      </c>
      <c r="AC467" t="s">
        <v>2</v>
      </c>
      <c r="AD467" t="s">
        <v>2</v>
      </c>
      <c r="AE467" t="s">
        <v>2</v>
      </c>
      <c r="AF467" t="s">
        <v>2</v>
      </c>
      <c r="AG467" t="s">
        <v>2</v>
      </c>
      <c r="AH467" t="s">
        <v>2</v>
      </c>
    </row>
    <row r="468" spans="1:34">
      <c r="A468">
        <v>10012</v>
      </c>
      <c r="B468">
        <v>678083</v>
      </c>
      <c r="C468" t="s">
        <v>149</v>
      </c>
      <c r="D468" t="str">
        <f t="shared" ca="1" si="21"/>
        <v>WULMICHAOQ</v>
      </c>
      <c r="E468" t="str">
        <f t="shared" ca="1" si="22"/>
        <v>Bbpscclsvobpp</v>
      </c>
      <c r="F468" t="s">
        <v>150</v>
      </c>
      <c r="G468" t="s">
        <v>167</v>
      </c>
      <c r="H468" t="str">
        <f t="shared" ca="1" si="23"/>
        <v>1/7/1994</v>
      </c>
      <c r="I468" t="s">
        <v>152</v>
      </c>
      <c r="J468" t="s">
        <v>153</v>
      </c>
      <c r="K468" t="s">
        <v>1373</v>
      </c>
      <c r="L468" t="s">
        <v>1374</v>
      </c>
      <c r="M468" t="s">
        <v>204</v>
      </c>
      <c r="N468">
        <v>93</v>
      </c>
      <c r="O468" t="s">
        <v>157</v>
      </c>
      <c r="P468" t="s">
        <v>158</v>
      </c>
      <c r="Q468" t="s">
        <v>194</v>
      </c>
      <c r="R468" t="s">
        <v>210</v>
      </c>
      <c r="S468" t="s">
        <v>2</v>
      </c>
      <c r="T468" t="s">
        <v>196</v>
      </c>
      <c r="U468" t="s">
        <v>211</v>
      </c>
      <c r="V468" t="s">
        <v>160</v>
      </c>
      <c r="W468" t="s">
        <v>161</v>
      </c>
      <c r="X468" t="s">
        <v>2</v>
      </c>
      <c r="Y468" t="s">
        <v>2</v>
      </c>
      <c r="Z468">
        <v>2011</v>
      </c>
      <c r="AA468" t="s">
        <v>164</v>
      </c>
      <c r="AB468" t="s">
        <v>2</v>
      </c>
      <c r="AC468" t="s">
        <v>2</v>
      </c>
      <c r="AD468" t="s">
        <v>2</v>
      </c>
      <c r="AE468" t="s">
        <v>2</v>
      </c>
      <c r="AF468" t="s">
        <v>2</v>
      </c>
      <c r="AG468" t="s">
        <v>2</v>
      </c>
      <c r="AH468" t="s">
        <v>2</v>
      </c>
    </row>
    <row r="469" spans="1:34">
      <c r="A469">
        <v>10012</v>
      </c>
      <c r="B469">
        <v>682286</v>
      </c>
      <c r="C469" t="s">
        <v>183</v>
      </c>
      <c r="D469" t="str">
        <f t="shared" ca="1" si="21"/>
        <v>YABOECOWYE</v>
      </c>
      <c r="E469" t="str">
        <f t="shared" ca="1" si="22"/>
        <v>Vilrouaixkgbe</v>
      </c>
      <c r="F469" t="s">
        <v>150</v>
      </c>
      <c r="G469" t="s">
        <v>167</v>
      </c>
      <c r="H469" t="str">
        <f t="shared" ca="1" si="23"/>
        <v>2/12/1994</v>
      </c>
      <c r="I469" t="s">
        <v>152</v>
      </c>
      <c r="J469" t="s">
        <v>153</v>
      </c>
      <c r="K469" t="s">
        <v>1375</v>
      </c>
      <c r="L469" t="s">
        <v>1376</v>
      </c>
      <c r="M469" t="s">
        <v>1377</v>
      </c>
      <c r="N469">
        <v>27</v>
      </c>
      <c r="O469" t="s">
        <v>157</v>
      </c>
      <c r="P469" t="s">
        <v>158</v>
      </c>
      <c r="Q469" t="s">
        <v>194</v>
      </c>
      <c r="R469" t="s">
        <v>255</v>
      </c>
      <c r="S469" t="s">
        <v>2</v>
      </c>
      <c r="T469" t="s">
        <v>196</v>
      </c>
      <c r="U469" t="s">
        <v>211</v>
      </c>
      <c r="V469" t="s">
        <v>160</v>
      </c>
      <c r="W469" t="s">
        <v>161</v>
      </c>
      <c r="X469" t="s">
        <v>2</v>
      </c>
      <c r="Y469" t="s">
        <v>2</v>
      </c>
      <c r="Z469">
        <v>2011</v>
      </c>
      <c r="AA469" t="s">
        <v>164</v>
      </c>
      <c r="AB469" t="s">
        <v>2</v>
      </c>
      <c r="AC469" t="s">
        <v>2</v>
      </c>
      <c r="AD469" t="s">
        <v>2</v>
      </c>
      <c r="AE469" t="s">
        <v>2</v>
      </c>
      <c r="AF469" t="s">
        <v>2</v>
      </c>
      <c r="AG469" t="s">
        <v>165</v>
      </c>
      <c r="AH469" t="s">
        <v>166</v>
      </c>
    </row>
    <row r="470" spans="1:34">
      <c r="A470">
        <v>10012</v>
      </c>
      <c r="B470">
        <v>682302</v>
      </c>
      <c r="C470" t="s">
        <v>149</v>
      </c>
      <c r="D470" t="str">
        <f t="shared" ca="1" si="21"/>
        <v>UYENTUTGBZ</v>
      </c>
      <c r="E470" t="str">
        <f t="shared" ca="1" si="22"/>
        <v>Fkoyncorjcyhh</v>
      </c>
      <c r="F470" t="s">
        <v>150</v>
      </c>
      <c r="G470" t="s">
        <v>167</v>
      </c>
      <c r="H470" t="str">
        <f t="shared" ca="1" si="23"/>
        <v>24/3/1994</v>
      </c>
      <c r="I470" t="s">
        <v>152</v>
      </c>
      <c r="J470" t="s">
        <v>153</v>
      </c>
      <c r="K470" t="s">
        <v>1375</v>
      </c>
      <c r="L470" t="s">
        <v>1376</v>
      </c>
      <c r="M470" t="s">
        <v>1377</v>
      </c>
      <c r="N470">
        <v>27</v>
      </c>
      <c r="O470" t="s">
        <v>157</v>
      </c>
      <c r="P470" t="s">
        <v>158</v>
      </c>
      <c r="Q470" t="s">
        <v>194</v>
      </c>
      <c r="R470" t="s">
        <v>344</v>
      </c>
      <c r="S470" t="s">
        <v>2</v>
      </c>
      <c r="T470" t="s">
        <v>196</v>
      </c>
      <c r="U470" t="s">
        <v>197</v>
      </c>
      <c r="V470" t="s">
        <v>160</v>
      </c>
      <c r="W470" t="s">
        <v>161</v>
      </c>
      <c r="X470" t="s">
        <v>2</v>
      </c>
      <c r="Y470" t="s">
        <v>2</v>
      </c>
      <c r="Z470">
        <v>2011</v>
      </c>
      <c r="AA470" t="s">
        <v>164</v>
      </c>
      <c r="AB470" t="s">
        <v>2</v>
      </c>
      <c r="AC470" t="s">
        <v>2</v>
      </c>
      <c r="AD470" t="s">
        <v>2</v>
      </c>
      <c r="AE470" t="s">
        <v>2</v>
      </c>
      <c r="AF470" t="s">
        <v>2</v>
      </c>
      <c r="AG470" t="s">
        <v>174</v>
      </c>
      <c r="AH470" t="s">
        <v>175</v>
      </c>
    </row>
    <row r="471" spans="1:34">
      <c r="A471">
        <v>10012</v>
      </c>
      <c r="B471">
        <v>682305</v>
      </c>
      <c r="C471" t="s">
        <v>149</v>
      </c>
      <c r="D471" t="str">
        <f t="shared" ca="1" si="21"/>
        <v>YUMPLIICQU</v>
      </c>
      <c r="E471" t="str">
        <f t="shared" ca="1" si="22"/>
        <v>Zbinqzlmzshsf</v>
      </c>
      <c r="F471" t="s">
        <v>150</v>
      </c>
      <c r="G471" t="s">
        <v>151</v>
      </c>
      <c r="H471" t="str">
        <f t="shared" ca="1" si="23"/>
        <v>28/5/1997</v>
      </c>
      <c r="I471" t="s">
        <v>152</v>
      </c>
      <c r="J471" t="s">
        <v>153</v>
      </c>
      <c r="K471" t="s">
        <v>1375</v>
      </c>
      <c r="L471" t="s">
        <v>1376</v>
      </c>
      <c r="M471" t="s">
        <v>1377</v>
      </c>
      <c r="N471">
        <v>27</v>
      </c>
      <c r="O471" t="s">
        <v>157</v>
      </c>
      <c r="P471" t="s">
        <v>158</v>
      </c>
      <c r="Q471" t="s">
        <v>194</v>
      </c>
      <c r="R471" t="s">
        <v>1378</v>
      </c>
      <c r="S471" t="s">
        <v>2</v>
      </c>
      <c r="T471" t="s">
        <v>199</v>
      </c>
      <c r="U471" t="s">
        <v>200</v>
      </c>
      <c r="V471" t="s">
        <v>160</v>
      </c>
      <c r="W471" t="s">
        <v>182</v>
      </c>
      <c r="X471" t="s">
        <v>249</v>
      </c>
      <c r="Y471" t="s">
        <v>200</v>
      </c>
      <c r="Z471">
        <v>2011</v>
      </c>
      <c r="AA471" t="s">
        <v>164</v>
      </c>
      <c r="AB471" t="s">
        <v>2</v>
      </c>
      <c r="AC471" t="s">
        <v>2</v>
      </c>
      <c r="AD471" t="s">
        <v>2</v>
      </c>
      <c r="AE471" t="s">
        <v>2</v>
      </c>
      <c r="AF471" t="s">
        <v>2</v>
      </c>
      <c r="AG471" t="s">
        <v>213</v>
      </c>
      <c r="AH471" t="s">
        <v>166</v>
      </c>
    </row>
    <row r="472" spans="1:34">
      <c r="A472">
        <v>10012</v>
      </c>
      <c r="B472">
        <v>685637</v>
      </c>
      <c r="C472" t="s">
        <v>149</v>
      </c>
      <c r="D472" t="str">
        <f t="shared" ca="1" si="21"/>
        <v>OXVEGUKMWZ</v>
      </c>
      <c r="E472" t="str">
        <f t="shared" ca="1" si="22"/>
        <v>Bdpfisetejdvm</v>
      </c>
      <c r="F472" t="s">
        <v>150</v>
      </c>
      <c r="G472" t="s">
        <v>167</v>
      </c>
      <c r="H472" t="str">
        <f t="shared" ca="1" si="23"/>
        <v>11/2/1995</v>
      </c>
      <c r="I472" t="s">
        <v>152</v>
      </c>
      <c r="J472" t="s">
        <v>153</v>
      </c>
      <c r="K472" t="s">
        <v>2059</v>
      </c>
      <c r="L472" t="s">
        <v>2060</v>
      </c>
      <c r="M472" t="s">
        <v>2061</v>
      </c>
      <c r="N472">
        <v>35</v>
      </c>
      <c r="O472" t="s">
        <v>157</v>
      </c>
      <c r="P472" t="s">
        <v>158</v>
      </c>
      <c r="Q472" t="s">
        <v>194</v>
      </c>
      <c r="R472" t="s">
        <v>2062</v>
      </c>
      <c r="S472" t="s">
        <v>2</v>
      </c>
      <c r="T472" t="s">
        <v>199</v>
      </c>
      <c r="U472" t="s">
        <v>201</v>
      </c>
      <c r="V472" t="s">
        <v>160</v>
      </c>
      <c r="W472" t="s">
        <v>161</v>
      </c>
      <c r="X472" t="s">
        <v>2</v>
      </c>
      <c r="Y472" t="s">
        <v>2</v>
      </c>
      <c r="Z472">
        <v>2011</v>
      </c>
      <c r="AA472" t="s">
        <v>164</v>
      </c>
      <c r="AB472" t="s">
        <v>2</v>
      </c>
      <c r="AC472" t="s">
        <v>2</v>
      </c>
      <c r="AD472" t="s">
        <v>2</v>
      </c>
      <c r="AE472" t="s">
        <v>2</v>
      </c>
      <c r="AF472" t="s">
        <v>2</v>
      </c>
      <c r="AG472" t="s">
        <v>213</v>
      </c>
      <c r="AH472" t="s">
        <v>175</v>
      </c>
    </row>
    <row r="473" spans="1:34">
      <c r="A473">
        <v>10012</v>
      </c>
      <c r="B473">
        <v>688430</v>
      </c>
      <c r="C473" t="s">
        <v>149</v>
      </c>
      <c r="D473" t="str">
        <f t="shared" ca="1" si="21"/>
        <v>PTETNXJMBI</v>
      </c>
      <c r="E473" t="str">
        <f t="shared" ca="1" si="22"/>
        <v>Hgxaypiofkdfu</v>
      </c>
      <c r="F473" t="s">
        <v>150</v>
      </c>
      <c r="G473" t="s">
        <v>167</v>
      </c>
      <c r="H473" t="str">
        <f t="shared" ca="1" si="23"/>
        <v>26/6/1997</v>
      </c>
      <c r="I473" t="s">
        <v>152</v>
      </c>
      <c r="J473" t="s">
        <v>153</v>
      </c>
      <c r="K473" t="s">
        <v>1383</v>
      </c>
      <c r="L473" t="s">
        <v>1384</v>
      </c>
      <c r="M473" t="s">
        <v>1208</v>
      </c>
      <c r="N473">
        <v>95</v>
      </c>
      <c r="O473" t="s">
        <v>157</v>
      </c>
      <c r="P473" t="s">
        <v>158</v>
      </c>
      <c r="Q473" t="s">
        <v>246</v>
      </c>
      <c r="R473" t="s">
        <v>716</v>
      </c>
      <c r="S473" t="s">
        <v>2</v>
      </c>
      <c r="T473" t="s">
        <v>2</v>
      </c>
      <c r="U473" t="s">
        <v>253</v>
      </c>
      <c r="V473" t="s">
        <v>160</v>
      </c>
      <c r="W473" t="s">
        <v>161</v>
      </c>
      <c r="X473" t="s">
        <v>2</v>
      </c>
      <c r="Y473" t="s">
        <v>2</v>
      </c>
      <c r="Z473">
        <v>2010</v>
      </c>
      <c r="AA473" t="s">
        <v>164</v>
      </c>
      <c r="AB473" t="s">
        <v>2</v>
      </c>
      <c r="AC473" t="s">
        <v>2</v>
      </c>
      <c r="AD473" t="s">
        <v>2</v>
      </c>
      <c r="AE473" t="s">
        <v>2</v>
      </c>
      <c r="AF473" t="s">
        <v>2</v>
      </c>
      <c r="AG473" t="s">
        <v>165</v>
      </c>
      <c r="AH473" t="s">
        <v>166</v>
      </c>
    </row>
    <row r="474" spans="1:34">
      <c r="A474">
        <v>10012</v>
      </c>
      <c r="B474">
        <v>688634</v>
      </c>
      <c r="C474" t="s">
        <v>183</v>
      </c>
      <c r="D474" t="str">
        <f t="shared" ca="1" si="21"/>
        <v>QGUZZYKHMB</v>
      </c>
      <c r="E474" t="str">
        <f t="shared" ca="1" si="22"/>
        <v>Eindseoqueauo</v>
      </c>
      <c r="F474" t="s">
        <v>150</v>
      </c>
      <c r="G474" t="s">
        <v>167</v>
      </c>
      <c r="H474" t="str">
        <f t="shared" ca="1" si="23"/>
        <v>9/6/1995</v>
      </c>
      <c r="I474" t="s">
        <v>152</v>
      </c>
      <c r="J474" t="s">
        <v>153</v>
      </c>
      <c r="K474" t="s">
        <v>1383</v>
      </c>
      <c r="L474" t="s">
        <v>1384</v>
      </c>
      <c r="M474" t="s">
        <v>1208</v>
      </c>
      <c r="N474">
        <v>95</v>
      </c>
      <c r="O474" t="s">
        <v>157</v>
      </c>
      <c r="P474" t="s">
        <v>158</v>
      </c>
      <c r="Q474" t="s">
        <v>171</v>
      </c>
      <c r="R474" t="s">
        <v>1385</v>
      </c>
      <c r="S474" t="s">
        <v>2</v>
      </c>
      <c r="T474" t="s">
        <v>2</v>
      </c>
      <c r="U474" t="s">
        <v>251</v>
      </c>
      <c r="V474" t="s">
        <v>160</v>
      </c>
      <c r="W474" t="s">
        <v>161</v>
      </c>
      <c r="X474" t="s">
        <v>162</v>
      </c>
      <c r="Y474" t="s">
        <v>2</v>
      </c>
      <c r="Z474">
        <v>2011</v>
      </c>
      <c r="AA474" t="s">
        <v>164</v>
      </c>
      <c r="AB474" t="s">
        <v>2</v>
      </c>
      <c r="AC474" t="s">
        <v>2</v>
      </c>
      <c r="AD474" t="s">
        <v>2</v>
      </c>
      <c r="AE474" t="s">
        <v>2</v>
      </c>
      <c r="AF474" t="s">
        <v>2</v>
      </c>
      <c r="AG474" t="s">
        <v>165</v>
      </c>
      <c r="AH474" t="s">
        <v>166</v>
      </c>
    </row>
    <row r="475" spans="1:34">
      <c r="A475">
        <v>10012</v>
      </c>
      <c r="B475">
        <v>688640</v>
      </c>
      <c r="C475" t="s">
        <v>149</v>
      </c>
      <c r="D475" t="str">
        <f t="shared" ca="1" si="21"/>
        <v>YQGGLEQCMT</v>
      </c>
      <c r="E475" t="str">
        <f t="shared" ca="1" si="22"/>
        <v>Vustdpmxytxyl</v>
      </c>
      <c r="F475" t="s">
        <v>150</v>
      </c>
      <c r="G475" t="s">
        <v>167</v>
      </c>
      <c r="H475" t="str">
        <f t="shared" ca="1" si="23"/>
        <v>5/7/1994</v>
      </c>
      <c r="I475" t="s">
        <v>152</v>
      </c>
      <c r="J475" t="s">
        <v>153</v>
      </c>
      <c r="K475" t="s">
        <v>1383</v>
      </c>
      <c r="L475" t="s">
        <v>1384</v>
      </c>
      <c r="M475" t="s">
        <v>1208</v>
      </c>
      <c r="N475">
        <v>95</v>
      </c>
      <c r="O475" t="s">
        <v>157</v>
      </c>
      <c r="P475" t="s">
        <v>158</v>
      </c>
      <c r="Q475" t="s">
        <v>171</v>
      </c>
      <c r="R475" t="s">
        <v>1385</v>
      </c>
      <c r="S475" t="s">
        <v>2</v>
      </c>
      <c r="T475" t="s">
        <v>2</v>
      </c>
      <c r="U475" t="s">
        <v>251</v>
      </c>
      <c r="V475" t="s">
        <v>160</v>
      </c>
      <c r="W475" t="s">
        <v>2</v>
      </c>
      <c r="X475" t="s">
        <v>2</v>
      </c>
      <c r="Y475" t="s">
        <v>2</v>
      </c>
      <c r="Z475">
        <v>2011</v>
      </c>
      <c r="AA475" t="s">
        <v>164</v>
      </c>
      <c r="AB475" t="s">
        <v>2</v>
      </c>
      <c r="AC475" t="s">
        <v>2</v>
      </c>
      <c r="AD475" t="s">
        <v>2</v>
      </c>
      <c r="AE475" t="s">
        <v>2</v>
      </c>
      <c r="AF475" t="s">
        <v>2</v>
      </c>
      <c r="AG475" t="s">
        <v>165</v>
      </c>
      <c r="AH475" t="s">
        <v>166</v>
      </c>
    </row>
    <row r="476" spans="1:34">
      <c r="A476">
        <v>10012</v>
      </c>
      <c r="B476">
        <v>688656</v>
      </c>
      <c r="C476" t="s">
        <v>149</v>
      </c>
      <c r="D476" t="str">
        <f t="shared" ca="1" si="21"/>
        <v>WEJDEVVIMS</v>
      </c>
      <c r="E476" t="str">
        <f t="shared" ca="1" si="22"/>
        <v>Cypqstuqdnioc</v>
      </c>
      <c r="F476" t="s">
        <v>150</v>
      </c>
      <c r="G476" t="s">
        <v>167</v>
      </c>
      <c r="H476" t="str">
        <f t="shared" ca="1" si="23"/>
        <v>11/10/1994</v>
      </c>
      <c r="I476" t="s">
        <v>152</v>
      </c>
      <c r="J476" t="s">
        <v>153</v>
      </c>
      <c r="K476" t="s">
        <v>1383</v>
      </c>
      <c r="L476" t="s">
        <v>1384</v>
      </c>
      <c r="M476" t="s">
        <v>1208</v>
      </c>
      <c r="N476">
        <v>95</v>
      </c>
      <c r="O476" t="s">
        <v>157</v>
      </c>
      <c r="P476" t="s">
        <v>158</v>
      </c>
      <c r="Q476" t="s">
        <v>171</v>
      </c>
      <c r="R476" t="s">
        <v>868</v>
      </c>
      <c r="S476" t="s">
        <v>2</v>
      </c>
      <c r="T476" t="s">
        <v>2</v>
      </c>
      <c r="U476" t="s">
        <v>238</v>
      </c>
      <c r="V476" t="s">
        <v>160</v>
      </c>
      <c r="W476" t="s">
        <v>161</v>
      </c>
      <c r="X476" t="s">
        <v>162</v>
      </c>
      <c r="Y476" t="s">
        <v>2</v>
      </c>
      <c r="Z476">
        <v>2011</v>
      </c>
      <c r="AA476" t="s">
        <v>164</v>
      </c>
      <c r="AB476" t="s">
        <v>2</v>
      </c>
      <c r="AC476" t="s">
        <v>2</v>
      </c>
      <c r="AD476" t="s">
        <v>2</v>
      </c>
      <c r="AE476" t="s">
        <v>2</v>
      </c>
      <c r="AF476" t="s">
        <v>2</v>
      </c>
      <c r="AG476" t="s">
        <v>174</v>
      </c>
      <c r="AH476" t="s">
        <v>190</v>
      </c>
    </row>
    <row r="477" spans="1:34">
      <c r="A477">
        <v>10012</v>
      </c>
      <c r="B477">
        <v>688704</v>
      </c>
      <c r="C477" t="s">
        <v>149</v>
      </c>
      <c r="D477" t="str">
        <f t="shared" ca="1" si="21"/>
        <v>PPZLPAAEOR</v>
      </c>
      <c r="E477" t="str">
        <f t="shared" ca="1" si="22"/>
        <v>Oaotrulvlynyy</v>
      </c>
      <c r="F477" t="s">
        <v>150</v>
      </c>
      <c r="G477" t="s">
        <v>167</v>
      </c>
      <c r="H477" t="str">
        <f t="shared" ca="1" si="23"/>
        <v>8/2/1995</v>
      </c>
      <c r="I477" t="s">
        <v>152</v>
      </c>
      <c r="J477" t="s">
        <v>153</v>
      </c>
      <c r="K477" t="s">
        <v>1383</v>
      </c>
      <c r="L477" t="s">
        <v>1384</v>
      </c>
      <c r="M477" t="s">
        <v>1208</v>
      </c>
      <c r="N477">
        <v>95</v>
      </c>
      <c r="O477" t="s">
        <v>157</v>
      </c>
      <c r="P477" t="s">
        <v>158</v>
      </c>
      <c r="Q477" t="s">
        <v>194</v>
      </c>
      <c r="R477" t="s">
        <v>195</v>
      </c>
      <c r="S477" t="s">
        <v>2</v>
      </c>
      <c r="T477" t="s">
        <v>199</v>
      </c>
      <c r="U477" t="s">
        <v>200</v>
      </c>
      <c r="V477" t="s">
        <v>160</v>
      </c>
      <c r="W477" t="s">
        <v>161</v>
      </c>
      <c r="X477" t="s">
        <v>200</v>
      </c>
      <c r="Y477" t="s">
        <v>2</v>
      </c>
      <c r="Z477">
        <v>2011</v>
      </c>
      <c r="AA477" t="s">
        <v>164</v>
      </c>
      <c r="AB477" t="s">
        <v>2</v>
      </c>
      <c r="AC477" t="s">
        <v>2</v>
      </c>
      <c r="AD477" t="s">
        <v>2</v>
      </c>
      <c r="AE477" t="s">
        <v>2</v>
      </c>
      <c r="AF477" t="s">
        <v>2</v>
      </c>
      <c r="AG477" t="s">
        <v>165</v>
      </c>
      <c r="AH477" t="s">
        <v>166</v>
      </c>
    </row>
    <row r="478" spans="1:34">
      <c r="A478">
        <v>10012</v>
      </c>
      <c r="B478">
        <v>688708</v>
      </c>
      <c r="C478" t="s">
        <v>149</v>
      </c>
      <c r="D478" t="str">
        <f t="shared" ca="1" si="21"/>
        <v>LPMILBGAEE</v>
      </c>
      <c r="E478" t="str">
        <f t="shared" ca="1" si="22"/>
        <v>Dgiphufgwrzmh</v>
      </c>
      <c r="F478" t="s">
        <v>150</v>
      </c>
      <c r="G478" t="s">
        <v>167</v>
      </c>
      <c r="H478" t="str">
        <f t="shared" ca="1" si="23"/>
        <v>20/12/1995</v>
      </c>
      <c r="I478" t="s">
        <v>152</v>
      </c>
      <c r="J478" t="s">
        <v>153</v>
      </c>
      <c r="K478" t="s">
        <v>1383</v>
      </c>
      <c r="L478" t="s">
        <v>1384</v>
      </c>
      <c r="M478" t="s">
        <v>1208</v>
      </c>
      <c r="N478">
        <v>95</v>
      </c>
      <c r="O478" t="s">
        <v>157</v>
      </c>
      <c r="P478" t="s">
        <v>158</v>
      </c>
      <c r="Q478" t="s">
        <v>194</v>
      </c>
      <c r="R478" t="s">
        <v>195</v>
      </c>
      <c r="S478" t="s">
        <v>2</v>
      </c>
      <c r="T478" t="s">
        <v>199</v>
      </c>
      <c r="U478" t="s">
        <v>200</v>
      </c>
      <c r="V478" t="s">
        <v>160</v>
      </c>
      <c r="W478" t="s">
        <v>161</v>
      </c>
      <c r="X478" t="s">
        <v>200</v>
      </c>
      <c r="Y478" t="s">
        <v>2</v>
      </c>
      <c r="Z478">
        <v>2011</v>
      </c>
      <c r="AA478" t="s">
        <v>164</v>
      </c>
      <c r="AB478" t="s">
        <v>2</v>
      </c>
      <c r="AC478" t="s">
        <v>2</v>
      </c>
      <c r="AD478" t="s">
        <v>2</v>
      </c>
      <c r="AE478" t="s">
        <v>2</v>
      </c>
      <c r="AF478" t="s">
        <v>2</v>
      </c>
      <c r="AG478" t="s">
        <v>165</v>
      </c>
      <c r="AH478" t="s">
        <v>166</v>
      </c>
    </row>
    <row r="479" spans="1:34">
      <c r="A479">
        <v>10012</v>
      </c>
      <c r="B479">
        <v>690130</v>
      </c>
      <c r="C479" t="s">
        <v>149</v>
      </c>
      <c r="D479" t="str">
        <f t="shared" ca="1" si="21"/>
        <v>XNSFZLFHOH</v>
      </c>
      <c r="E479" t="str">
        <f t="shared" ca="1" si="22"/>
        <v>Icekgffrxpdpw</v>
      </c>
      <c r="F479" t="s">
        <v>150</v>
      </c>
      <c r="G479" t="s">
        <v>167</v>
      </c>
      <c r="H479" t="str">
        <f t="shared" ca="1" si="23"/>
        <v>13/2/1995</v>
      </c>
      <c r="I479" t="s">
        <v>152</v>
      </c>
      <c r="J479" t="s">
        <v>153</v>
      </c>
      <c r="K479" t="s">
        <v>1386</v>
      </c>
      <c r="L479" t="s">
        <v>1387</v>
      </c>
      <c r="M479" t="s">
        <v>1290</v>
      </c>
      <c r="N479">
        <v>92</v>
      </c>
      <c r="O479" t="s">
        <v>157</v>
      </c>
      <c r="P479" t="s">
        <v>158</v>
      </c>
      <c r="Q479" t="s">
        <v>246</v>
      </c>
      <c r="R479" t="s">
        <v>297</v>
      </c>
      <c r="S479" t="s">
        <v>2</v>
      </c>
      <c r="T479" t="s">
        <v>2</v>
      </c>
      <c r="U479" t="s">
        <v>224</v>
      </c>
      <c r="V479" t="s">
        <v>160</v>
      </c>
      <c r="W479" t="s">
        <v>161</v>
      </c>
      <c r="X479" t="s">
        <v>2</v>
      </c>
      <c r="Y479" t="s">
        <v>2</v>
      </c>
      <c r="Z479">
        <v>2011</v>
      </c>
      <c r="AA479" t="s">
        <v>164</v>
      </c>
      <c r="AB479" t="s">
        <v>2</v>
      </c>
      <c r="AC479" t="s">
        <v>2</v>
      </c>
      <c r="AD479" t="s">
        <v>2</v>
      </c>
      <c r="AE479" t="s">
        <v>2</v>
      </c>
      <c r="AF479" t="s">
        <v>2</v>
      </c>
      <c r="AG479" t="s">
        <v>174</v>
      </c>
      <c r="AH479" t="s">
        <v>166</v>
      </c>
    </row>
    <row r="480" spans="1:34">
      <c r="A480">
        <v>10012</v>
      </c>
      <c r="B480">
        <v>690399</v>
      </c>
      <c r="C480" t="s">
        <v>149</v>
      </c>
      <c r="D480" t="str">
        <f t="shared" ca="1" si="21"/>
        <v>NITEKGQEMK</v>
      </c>
      <c r="E480" t="str">
        <f t="shared" ca="1" si="22"/>
        <v>Gntgdnltinaez</v>
      </c>
      <c r="F480" t="s">
        <v>150</v>
      </c>
      <c r="G480" t="s">
        <v>151</v>
      </c>
      <c r="H480" t="str">
        <f t="shared" ca="1" si="23"/>
        <v>27/6/1996</v>
      </c>
      <c r="I480" t="s">
        <v>152</v>
      </c>
      <c r="J480" t="s">
        <v>153</v>
      </c>
      <c r="K480" t="s">
        <v>1388</v>
      </c>
      <c r="L480" t="s">
        <v>1389</v>
      </c>
      <c r="M480" t="s">
        <v>1390</v>
      </c>
      <c r="N480">
        <v>95</v>
      </c>
      <c r="O480" t="s">
        <v>157</v>
      </c>
      <c r="P480" t="s">
        <v>158</v>
      </c>
      <c r="Q480" t="s">
        <v>194</v>
      </c>
      <c r="R480" t="s">
        <v>198</v>
      </c>
      <c r="S480" t="s">
        <v>2</v>
      </c>
      <c r="T480" t="s">
        <v>196</v>
      </c>
      <c r="U480" t="s">
        <v>224</v>
      </c>
      <c r="V480" t="s">
        <v>160</v>
      </c>
      <c r="W480" t="s">
        <v>182</v>
      </c>
      <c r="X480" t="s">
        <v>2</v>
      </c>
      <c r="Y480" t="s">
        <v>2</v>
      </c>
      <c r="Z480">
        <v>2010</v>
      </c>
      <c r="AA480" t="s">
        <v>164</v>
      </c>
      <c r="AB480" t="s">
        <v>2</v>
      </c>
      <c r="AC480" t="s">
        <v>2</v>
      </c>
      <c r="AD480" t="s">
        <v>2</v>
      </c>
      <c r="AE480" t="s">
        <v>2</v>
      </c>
      <c r="AF480" t="s">
        <v>2</v>
      </c>
      <c r="AG480" t="s">
        <v>213</v>
      </c>
      <c r="AH480" t="s">
        <v>175</v>
      </c>
    </row>
    <row r="481" spans="1:34">
      <c r="A481">
        <v>10012</v>
      </c>
      <c r="B481">
        <v>690406</v>
      </c>
      <c r="C481" t="s">
        <v>149</v>
      </c>
      <c r="D481" t="str">
        <f t="shared" ca="1" si="21"/>
        <v>LXVMGIOZVG</v>
      </c>
      <c r="E481" t="str">
        <f t="shared" ca="1" si="22"/>
        <v>Dceuhllnsanii</v>
      </c>
      <c r="F481" t="s">
        <v>150</v>
      </c>
      <c r="G481" t="s">
        <v>167</v>
      </c>
      <c r="H481" t="str">
        <f t="shared" ca="1" si="23"/>
        <v>16/3/1997</v>
      </c>
      <c r="I481" t="s">
        <v>152</v>
      </c>
      <c r="J481" t="s">
        <v>153</v>
      </c>
      <c r="K481" t="s">
        <v>1388</v>
      </c>
      <c r="L481" t="s">
        <v>1389</v>
      </c>
      <c r="M481" t="s">
        <v>1390</v>
      </c>
      <c r="N481">
        <v>95</v>
      </c>
      <c r="O481" t="s">
        <v>157</v>
      </c>
      <c r="P481" t="s">
        <v>158</v>
      </c>
      <c r="Q481" t="s">
        <v>194</v>
      </c>
      <c r="R481" t="s">
        <v>210</v>
      </c>
      <c r="S481" t="s">
        <v>2</v>
      </c>
      <c r="T481" t="s">
        <v>196</v>
      </c>
      <c r="U481" t="s">
        <v>211</v>
      </c>
      <c r="V481" t="s">
        <v>160</v>
      </c>
      <c r="W481" t="s">
        <v>161</v>
      </c>
      <c r="X481" t="s">
        <v>2</v>
      </c>
      <c r="Y481" t="s">
        <v>2</v>
      </c>
      <c r="Z481">
        <v>2010</v>
      </c>
      <c r="AA481" t="s">
        <v>164</v>
      </c>
      <c r="AB481" t="s">
        <v>2</v>
      </c>
      <c r="AC481" t="s">
        <v>2</v>
      </c>
      <c r="AD481" t="s">
        <v>2</v>
      </c>
      <c r="AE481" t="s">
        <v>2</v>
      </c>
      <c r="AF481" t="s">
        <v>2</v>
      </c>
      <c r="AG481" t="s">
        <v>165</v>
      </c>
      <c r="AH481" t="s">
        <v>166</v>
      </c>
    </row>
    <row r="482" spans="1:34">
      <c r="A482">
        <v>10012</v>
      </c>
      <c r="B482">
        <v>690700</v>
      </c>
      <c r="C482" t="s">
        <v>183</v>
      </c>
      <c r="D482" t="str">
        <f t="shared" ca="1" si="21"/>
        <v>YNNOWTKQCD</v>
      </c>
      <c r="E482" t="str">
        <f t="shared" ca="1" si="22"/>
        <v>Usveruiqomlsk</v>
      </c>
      <c r="F482" t="s">
        <v>150</v>
      </c>
      <c r="G482" t="s">
        <v>151</v>
      </c>
      <c r="H482" t="str">
        <f t="shared" ca="1" si="23"/>
        <v>5/2/1997</v>
      </c>
      <c r="I482" t="s">
        <v>152</v>
      </c>
      <c r="J482" t="s">
        <v>153</v>
      </c>
      <c r="K482" t="s">
        <v>2063</v>
      </c>
      <c r="L482" t="s">
        <v>2064</v>
      </c>
      <c r="M482" t="s">
        <v>2065</v>
      </c>
      <c r="N482">
        <v>69</v>
      </c>
      <c r="O482" t="s">
        <v>157</v>
      </c>
      <c r="P482" t="s">
        <v>158</v>
      </c>
      <c r="Q482" t="s">
        <v>246</v>
      </c>
      <c r="R482" t="s">
        <v>2066</v>
      </c>
      <c r="S482" t="s">
        <v>2</v>
      </c>
      <c r="T482" t="s">
        <v>2</v>
      </c>
      <c r="U482" t="s">
        <v>224</v>
      </c>
      <c r="V482" t="s">
        <v>160</v>
      </c>
      <c r="W482" t="s">
        <v>182</v>
      </c>
      <c r="X482" t="s">
        <v>271</v>
      </c>
      <c r="Y482" t="s">
        <v>2</v>
      </c>
      <c r="Z482">
        <v>2011</v>
      </c>
      <c r="AA482" t="s">
        <v>164</v>
      </c>
      <c r="AB482" t="s">
        <v>2</v>
      </c>
      <c r="AC482" t="s">
        <v>2</v>
      </c>
      <c r="AD482" t="s">
        <v>2</v>
      </c>
      <c r="AE482" t="s">
        <v>2</v>
      </c>
      <c r="AF482" t="s">
        <v>2</v>
      </c>
      <c r="AG482" t="s">
        <v>284</v>
      </c>
      <c r="AH482" t="s">
        <v>166</v>
      </c>
    </row>
    <row r="483" spans="1:34">
      <c r="A483">
        <v>10012</v>
      </c>
      <c r="B483">
        <v>691123</v>
      </c>
      <c r="C483" t="s">
        <v>149</v>
      </c>
      <c r="D483" t="str">
        <f t="shared" ca="1" si="21"/>
        <v>QUVHVAFXIE</v>
      </c>
      <c r="E483" t="str">
        <f t="shared" ca="1" si="22"/>
        <v>Vicifgrqxtrgk</v>
      </c>
      <c r="F483" t="s">
        <v>150</v>
      </c>
      <c r="G483" t="s">
        <v>167</v>
      </c>
      <c r="H483" t="str">
        <f t="shared" ca="1" si="23"/>
        <v>8/5/1995</v>
      </c>
      <c r="I483" t="s">
        <v>152</v>
      </c>
      <c r="J483" t="s">
        <v>153</v>
      </c>
      <c r="K483" t="s">
        <v>1391</v>
      </c>
      <c r="L483" t="s">
        <v>1392</v>
      </c>
      <c r="M483" t="s">
        <v>1393</v>
      </c>
      <c r="N483">
        <v>77</v>
      </c>
      <c r="O483" t="s">
        <v>157</v>
      </c>
      <c r="P483" t="s">
        <v>158</v>
      </c>
      <c r="Q483" t="s">
        <v>194</v>
      </c>
      <c r="R483" t="s">
        <v>210</v>
      </c>
      <c r="S483" t="s">
        <v>2</v>
      </c>
      <c r="T483" t="s">
        <v>196</v>
      </c>
      <c r="U483" t="s">
        <v>211</v>
      </c>
      <c r="V483" t="s">
        <v>160</v>
      </c>
      <c r="W483" t="s">
        <v>182</v>
      </c>
      <c r="X483" t="s">
        <v>2</v>
      </c>
      <c r="Y483" t="s">
        <v>2</v>
      </c>
      <c r="Z483">
        <v>2011</v>
      </c>
      <c r="AA483" t="s">
        <v>164</v>
      </c>
      <c r="AB483" t="s">
        <v>2</v>
      </c>
      <c r="AC483" t="s">
        <v>2</v>
      </c>
      <c r="AD483" t="s">
        <v>2</v>
      </c>
      <c r="AE483" t="s">
        <v>2</v>
      </c>
      <c r="AF483" t="s">
        <v>2</v>
      </c>
      <c r="AG483" t="s">
        <v>165</v>
      </c>
      <c r="AH483" t="s">
        <v>175</v>
      </c>
    </row>
    <row r="484" spans="1:34">
      <c r="A484">
        <v>10012</v>
      </c>
      <c r="B484">
        <v>694599</v>
      </c>
      <c r="C484" t="s">
        <v>183</v>
      </c>
      <c r="D484" t="str">
        <f t="shared" ca="1" si="21"/>
        <v>CJPZEGIOLJ</v>
      </c>
      <c r="E484" t="str">
        <f t="shared" ca="1" si="22"/>
        <v>Pmqsnglvuhsdy</v>
      </c>
      <c r="F484" t="s">
        <v>150</v>
      </c>
      <c r="G484" t="s">
        <v>167</v>
      </c>
      <c r="H484" t="str">
        <f t="shared" ca="1" si="23"/>
        <v>28/1/1997</v>
      </c>
      <c r="I484" t="s">
        <v>152</v>
      </c>
      <c r="J484" t="s">
        <v>153</v>
      </c>
      <c r="K484" t="s">
        <v>1398</v>
      </c>
      <c r="L484" t="s">
        <v>1399</v>
      </c>
      <c r="M484" t="s">
        <v>811</v>
      </c>
      <c r="N484">
        <v>972</v>
      </c>
      <c r="O484" t="s">
        <v>157</v>
      </c>
      <c r="P484" t="s">
        <v>158</v>
      </c>
      <c r="Q484" t="s">
        <v>187</v>
      </c>
      <c r="R484" t="s">
        <v>1400</v>
      </c>
      <c r="S484" t="s">
        <v>2</v>
      </c>
      <c r="T484" t="s">
        <v>2</v>
      </c>
      <c r="U484" t="s">
        <v>230</v>
      </c>
      <c r="V484" t="s">
        <v>160</v>
      </c>
      <c r="W484" t="s">
        <v>2</v>
      </c>
      <c r="X484" t="s">
        <v>2</v>
      </c>
      <c r="Y484" t="s">
        <v>2</v>
      </c>
      <c r="Z484">
        <v>2011</v>
      </c>
      <c r="AA484" t="s">
        <v>164</v>
      </c>
      <c r="AB484" t="s">
        <v>2</v>
      </c>
      <c r="AC484" t="s">
        <v>2</v>
      </c>
      <c r="AD484" t="s">
        <v>2</v>
      </c>
      <c r="AE484" t="s">
        <v>2</v>
      </c>
      <c r="AF484" t="s">
        <v>2</v>
      </c>
      <c r="AG484" t="s">
        <v>165</v>
      </c>
      <c r="AH484" t="s">
        <v>166</v>
      </c>
    </row>
    <row r="485" spans="1:34">
      <c r="A485">
        <v>10012</v>
      </c>
      <c r="B485">
        <v>695161</v>
      </c>
      <c r="C485" t="s">
        <v>149</v>
      </c>
      <c r="D485" t="str">
        <f t="shared" ca="1" si="21"/>
        <v>KHDRZVHCHV</v>
      </c>
      <c r="E485" t="str">
        <f t="shared" ca="1" si="22"/>
        <v>Sjnfijsfeyqds</v>
      </c>
      <c r="F485" t="s">
        <v>150</v>
      </c>
      <c r="G485" t="s">
        <v>167</v>
      </c>
      <c r="H485" t="str">
        <f t="shared" ca="1" si="23"/>
        <v>21/3/1995</v>
      </c>
      <c r="I485" t="s">
        <v>152</v>
      </c>
      <c r="J485" t="s">
        <v>153</v>
      </c>
      <c r="K485" t="s">
        <v>1401</v>
      </c>
      <c r="L485" t="s">
        <v>982</v>
      </c>
      <c r="M485" t="s">
        <v>277</v>
      </c>
      <c r="N485">
        <v>60</v>
      </c>
      <c r="O485" t="s">
        <v>157</v>
      </c>
      <c r="P485" t="s">
        <v>158</v>
      </c>
      <c r="Q485" t="s">
        <v>171</v>
      </c>
      <c r="R485" t="s">
        <v>328</v>
      </c>
      <c r="S485" t="s">
        <v>2</v>
      </c>
      <c r="T485" t="s">
        <v>2</v>
      </c>
      <c r="U485" t="s">
        <v>238</v>
      </c>
      <c r="V485" t="s">
        <v>182</v>
      </c>
      <c r="W485" t="s">
        <v>160</v>
      </c>
      <c r="X485" t="s">
        <v>162</v>
      </c>
      <c r="Y485" t="s">
        <v>212</v>
      </c>
      <c r="Z485">
        <v>2011</v>
      </c>
      <c r="AA485" t="s">
        <v>164</v>
      </c>
      <c r="AB485" t="s">
        <v>2</v>
      </c>
      <c r="AC485" t="s">
        <v>2</v>
      </c>
      <c r="AD485" t="s">
        <v>2</v>
      </c>
      <c r="AE485" t="s">
        <v>2</v>
      </c>
      <c r="AF485" t="s">
        <v>2</v>
      </c>
      <c r="AG485" t="s">
        <v>174</v>
      </c>
      <c r="AH485" t="s">
        <v>166</v>
      </c>
    </row>
    <row r="486" spans="1:34">
      <c r="A486">
        <v>10012</v>
      </c>
      <c r="B486">
        <v>697592</v>
      </c>
      <c r="C486" t="s">
        <v>149</v>
      </c>
      <c r="D486" t="str">
        <f t="shared" ca="1" si="21"/>
        <v>GXXXZGSDYM</v>
      </c>
      <c r="E486" t="str">
        <f t="shared" ca="1" si="22"/>
        <v>Arnuxmlktauix</v>
      </c>
      <c r="F486" t="s">
        <v>150</v>
      </c>
      <c r="G486" t="s">
        <v>167</v>
      </c>
      <c r="H486" t="str">
        <f t="shared" ca="1" si="23"/>
        <v>23/12/1995</v>
      </c>
      <c r="I486" t="s">
        <v>152</v>
      </c>
      <c r="J486" t="s">
        <v>153</v>
      </c>
      <c r="K486" t="s">
        <v>1404</v>
      </c>
      <c r="L486" t="s">
        <v>1405</v>
      </c>
      <c r="M486" t="s">
        <v>528</v>
      </c>
      <c r="N486">
        <v>93</v>
      </c>
      <c r="O486" t="s">
        <v>157</v>
      </c>
      <c r="P486" t="s">
        <v>158</v>
      </c>
      <c r="Q486" t="s">
        <v>187</v>
      </c>
      <c r="R486" t="s">
        <v>1406</v>
      </c>
      <c r="S486" t="s">
        <v>2</v>
      </c>
      <c r="T486" t="s">
        <v>2</v>
      </c>
      <c r="U486" t="s">
        <v>206</v>
      </c>
      <c r="V486" t="s">
        <v>160</v>
      </c>
      <c r="W486" t="s">
        <v>2</v>
      </c>
      <c r="X486" t="s">
        <v>2</v>
      </c>
      <c r="Y486" t="s">
        <v>2</v>
      </c>
      <c r="Z486">
        <v>2010</v>
      </c>
      <c r="AA486" t="s">
        <v>164</v>
      </c>
      <c r="AB486" t="s">
        <v>2</v>
      </c>
      <c r="AC486" t="s">
        <v>2</v>
      </c>
      <c r="AD486" t="s">
        <v>2</v>
      </c>
      <c r="AE486" t="s">
        <v>2</v>
      </c>
      <c r="AF486" t="s">
        <v>2</v>
      </c>
      <c r="AG486" t="s">
        <v>174</v>
      </c>
      <c r="AH486" t="s">
        <v>190</v>
      </c>
    </row>
    <row r="487" spans="1:34">
      <c r="A487">
        <v>10012</v>
      </c>
      <c r="B487">
        <v>698473</v>
      </c>
      <c r="C487" t="s">
        <v>149</v>
      </c>
      <c r="D487" t="str">
        <f t="shared" ca="1" si="21"/>
        <v>PUBYHPLXYC</v>
      </c>
      <c r="E487" t="str">
        <f t="shared" ca="1" si="22"/>
        <v>Ygedkvcxsxzsy</v>
      </c>
      <c r="F487" t="s">
        <v>150</v>
      </c>
      <c r="G487" t="s">
        <v>167</v>
      </c>
      <c r="H487" t="str">
        <f t="shared" ca="1" si="23"/>
        <v>16/8/1996</v>
      </c>
      <c r="I487" t="s">
        <v>152</v>
      </c>
      <c r="J487" t="s">
        <v>153</v>
      </c>
      <c r="K487" t="s">
        <v>1407</v>
      </c>
      <c r="L487" t="s">
        <v>1408</v>
      </c>
      <c r="M487" t="s">
        <v>1409</v>
      </c>
      <c r="N487">
        <v>77</v>
      </c>
      <c r="O487" t="s">
        <v>157</v>
      </c>
      <c r="P487" t="s">
        <v>158</v>
      </c>
      <c r="Q487" t="s">
        <v>187</v>
      </c>
      <c r="R487" t="s">
        <v>1410</v>
      </c>
      <c r="S487" t="s">
        <v>2</v>
      </c>
      <c r="T487" t="s">
        <v>2</v>
      </c>
      <c r="U487" t="s">
        <v>230</v>
      </c>
      <c r="V487" t="s">
        <v>160</v>
      </c>
      <c r="W487" t="s">
        <v>2</v>
      </c>
      <c r="X487" t="s">
        <v>2</v>
      </c>
      <c r="Y487" t="s">
        <v>2</v>
      </c>
      <c r="Z487">
        <v>2011</v>
      </c>
      <c r="AA487" t="s">
        <v>164</v>
      </c>
      <c r="AB487" t="s">
        <v>2</v>
      </c>
      <c r="AC487" t="s">
        <v>2</v>
      </c>
      <c r="AD487" t="s">
        <v>2</v>
      </c>
      <c r="AE487" t="s">
        <v>2</v>
      </c>
      <c r="AF487" t="s">
        <v>2</v>
      </c>
      <c r="AG487" t="s">
        <v>174</v>
      </c>
      <c r="AH487" t="s">
        <v>232</v>
      </c>
    </row>
    <row r="488" spans="1:34">
      <c r="A488">
        <v>10012</v>
      </c>
      <c r="B488">
        <v>699775</v>
      </c>
      <c r="C488" t="s">
        <v>183</v>
      </c>
      <c r="D488" t="str">
        <f t="shared" ca="1" si="21"/>
        <v>GACYGQULSK</v>
      </c>
      <c r="E488" t="str">
        <f t="shared" ca="1" si="22"/>
        <v>Znnqscrphrbbj</v>
      </c>
      <c r="F488" t="s">
        <v>150</v>
      </c>
      <c r="G488" t="s">
        <v>167</v>
      </c>
      <c r="H488" t="str">
        <f t="shared" ca="1" si="23"/>
        <v>22/5/1996</v>
      </c>
      <c r="I488" t="s">
        <v>152</v>
      </c>
      <c r="J488" t="s">
        <v>153</v>
      </c>
      <c r="K488" t="s">
        <v>1414</v>
      </c>
      <c r="L488" t="s">
        <v>1415</v>
      </c>
      <c r="M488" t="s">
        <v>1416</v>
      </c>
      <c r="N488">
        <v>77</v>
      </c>
      <c r="O488" t="s">
        <v>157</v>
      </c>
      <c r="P488" t="s">
        <v>158</v>
      </c>
      <c r="Q488" t="s">
        <v>179</v>
      </c>
      <c r="R488" t="s">
        <v>1417</v>
      </c>
      <c r="S488" t="s">
        <v>2</v>
      </c>
      <c r="T488" t="s">
        <v>2</v>
      </c>
      <c r="U488" t="s">
        <v>334</v>
      </c>
      <c r="V488" t="s">
        <v>160</v>
      </c>
      <c r="W488" t="s">
        <v>161</v>
      </c>
      <c r="X488" t="s">
        <v>2</v>
      </c>
      <c r="Y488" t="s">
        <v>2</v>
      </c>
      <c r="Z488">
        <v>2011</v>
      </c>
      <c r="AA488" t="s">
        <v>164</v>
      </c>
      <c r="AB488" t="s">
        <v>2</v>
      </c>
      <c r="AC488" t="s">
        <v>2</v>
      </c>
      <c r="AD488" t="s">
        <v>2</v>
      </c>
      <c r="AE488" t="s">
        <v>2</v>
      </c>
      <c r="AF488" t="s">
        <v>2</v>
      </c>
      <c r="AG488" t="s">
        <v>165</v>
      </c>
      <c r="AH488" t="s">
        <v>175</v>
      </c>
    </row>
    <row r="489" spans="1:34">
      <c r="A489">
        <v>10012</v>
      </c>
      <c r="B489">
        <v>699790</v>
      </c>
      <c r="C489" t="s">
        <v>183</v>
      </c>
      <c r="D489" t="str">
        <f t="shared" ca="1" si="21"/>
        <v>ZVAJEVTPND</v>
      </c>
      <c r="E489" t="str">
        <f t="shared" ca="1" si="22"/>
        <v>Eehxyesvrunwm</v>
      </c>
      <c r="F489" t="s">
        <v>150</v>
      </c>
      <c r="G489" t="s">
        <v>151</v>
      </c>
      <c r="H489" t="str">
        <f t="shared" ca="1" si="23"/>
        <v>16/11/1995</v>
      </c>
      <c r="I489" t="s">
        <v>152</v>
      </c>
      <c r="J489" t="s">
        <v>153</v>
      </c>
      <c r="K489" t="s">
        <v>1414</v>
      </c>
      <c r="L489" t="s">
        <v>1415</v>
      </c>
      <c r="M489" t="s">
        <v>1416</v>
      </c>
      <c r="N489">
        <v>77</v>
      </c>
      <c r="O489" t="s">
        <v>157</v>
      </c>
      <c r="P489" t="s">
        <v>158</v>
      </c>
      <c r="Q489" t="s">
        <v>194</v>
      </c>
      <c r="R489" t="s">
        <v>198</v>
      </c>
      <c r="S489" t="s">
        <v>2</v>
      </c>
      <c r="T489" t="s">
        <v>196</v>
      </c>
      <c r="U489" t="s">
        <v>211</v>
      </c>
      <c r="V489" t="s">
        <v>160</v>
      </c>
      <c r="W489" t="s">
        <v>161</v>
      </c>
      <c r="X489" t="s">
        <v>2</v>
      </c>
      <c r="Y489" t="s">
        <v>2</v>
      </c>
      <c r="Z489">
        <v>2011</v>
      </c>
      <c r="AA489" t="s">
        <v>164</v>
      </c>
      <c r="AB489" t="s">
        <v>2</v>
      </c>
      <c r="AC489" t="s">
        <v>2</v>
      </c>
      <c r="AD489" t="s">
        <v>2</v>
      </c>
      <c r="AE489" t="s">
        <v>2</v>
      </c>
      <c r="AF489" t="s">
        <v>2</v>
      </c>
      <c r="AG489" t="s">
        <v>213</v>
      </c>
      <c r="AH489" t="s">
        <v>166</v>
      </c>
    </row>
    <row r="490" spans="1:34">
      <c r="A490">
        <v>10012</v>
      </c>
      <c r="B490">
        <v>703872</v>
      </c>
      <c r="C490" t="s">
        <v>149</v>
      </c>
      <c r="D490" t="str">
        <f t="shared" ca="1" si="21"/>
        <v>XKHTIVRPMX</v>
      </c>
      <c r="E490" t="str">
        <f t="shared" ca="1" si="22"/>
        <v>Intkzsrcwdwgi</v>
      </c>
      <c r="F490" t="s">
        <v>150</v>
      </c>
      <c r="G490" t="s">
        <v>167</v>
      </c>
      <c r="H490" t="str">
        <f t="shared" ca="1" si="23"/>
        <v>14/5/1996</v>
      </c>
      <c r="I490" t="s">
        <v>152</v>
      </c>
      <c r="J490" t="s">
        <v>153</v>
      </c>
      <c r="K490" t="s">
        <v>1420</v>
      </c>
      <c r="L490" t="s">
        <v>1421</v>
      </c>
      <c r="M490" t="s">
        <v>539</v>
      </c>
      <c r="N490">
        <v>78</v>
      </c>
      <c r="O490" t="s">
        <v>157</v>
      </c>
      <c r="P490" t="s">
        <v>158</v>
      </c>
      <c r="Q490" t="s">
        <v>171</v>
      </c>
      <c r="R490" t="s">
        <v>172</v>
      </c>
      <c r="S490" t="s">
        <v>2</v>
      </c>
      <c r="T490" t="s">
        <v>2</v>
      </c>
      <c r="U490" t="s">
        <v>251</v>
      </c>
      <c r="V490" t="s">
        <v>160</v>
      </c>
      <c r="W490" t="s">
        <v>161</v>
      </c>
      <c r="X490" t="s">
        <v>162</v>
      </c>
      <c r="Y490" t="s">
        <v>2</v>
      </c>
      <c r="Z490">
        <v>2011</v>
      </c>
      <c r="AA490" t="s">
        <v>164</v>
      </c>
      <c r="AB490" t="s">
        <v>2</v>
      </c>
      <c r="AC490" t="s">
        <v>2</v>
      </c>
      <c r="AD490" t="s">
        <v>2</v>
      </c>
      <c r="AE490" t="s">
        <v>2</v>
      </c>
      <c r="AF490" t="s">
        <v>2</v>
      </c>
      <c r="AG490" t="s">
        <v>174</v>
      </c>
      <c r="AH490" t="s">
        <v>166</v>
      </c>
    </row>
    <row r="491" spans="1:34">
      <c r="A491">
        <v>10012</v>
      </c>
      <c r="B491">
        <v>709608</v>
      </c>
      <c r="C491" t="s">
        <v>149</v>
      </c>
      <c r="D491" t="str">
        <f t="shared" ca="1" si="21"/>
        <v>VUOVTSYOVV</v>
      </c>
      <c r="E491" t="str">
        <f t="shared" ca="1" si="22"/>
        <v>Ojfgswtzsgsir</v>
      </c>
      <c r="F491" t="s">
        <v>150</v>
      </c>
      <c r="G491" t="s">
        <v>167</v>
      </c>
      <c r="H491" t="str">
        <f t="shared" ca="1" si="23"/>
        <v>14/7/1995</v>
      </c>
      <c r="I491" t="s">
        <v>152</v>
      </c>
      <c r="J491" t="s">
        <v>153</v>
      </c>
      <c r="K491" t="s">
        <v>1428</v>
      </c>
      <c r="L491" t="s">
        <v>1429</v>
      </c>
      <c r="M491" t="s">
        <v>501</v>
      </c>
      <c r="N491">
        <v>95</v>
      </c>
      <c r="O491" t="s">
        <v>157</v>
      </c>
      <c r="P491" t="s">
        <v>158</v>
      </c>
      <c r="Q491" t="s">
        <v>194</v>
      </c>
      <c r="R491" t="s">
        <v>2067</v>
      </c>
      <c r="S491" t="s">
        <v>2</v>
      </c>
      <c r="T491" t="s">
        <v>196</v>
      </c>
      <c r="U491" t="s">
        <v>211</v>
      </c>
      <c r="V491" t="s">
        <v>160</v>
      </c>
      <c r="W491" t="s">
        <v>182</v>
      </c>
      <c r="X491" t="s">
        <v>2</v>
      </c>
      <c r="Y491" t="s">
        <v>2</v>
      </c>
      <c r="Z491">
        <v>2010</v>
      </c>
      <c r="AA491" t="s">
        <v>164</v>
      </c>
      <c r="AB491" t="s">
        <v>2</v>
      </c>
      <c r="AC491" t="s">
        <v>2</v>
      </c>
      <c r="AD491" t="s">
        <v>2</v>
      </c>
      <c r="AE491" t="s">
        <v>2</v>
      </c>
      <c r="AF491" t="s">
        <v>2</v>
      </c>
      <c r="AG491" t="s">
        <v>165</v>
      </c>
      <c r="AH491" t="s">
        <v>175</v>
      </c>
    </row>
    <row r="492" spans="1:34">
      <c r="A492">
        <v>10012</v>
      </c>
      <c r="B492">
        <v>709637</v>
      </c>
      <c r="C492" t="s">
        <v>183</v>
      </c>
      <c r="D492" t="str">
        <f t="shared" ca="1" si="21"/>
        <v>IPRFRSMVJZ</v>
      </c>
      <c r="E492" t="str">
        <f t="shared" ca="1" si="22"/>
        <v>Nccnimhbxaxin</v>
      </c>
      <c r="F492" t="s">
        <v>150</v>
      </c>
      <c r="G492" t="s">
        <v>167</v>
      </c>
      <c r="H492" t="str">
        <f t="shared" ca="1" si="23"/>
        <v>10/3/1997</v>
      </c>
      <c r="I492" t="s">
        <v>152</v>
      </c>
      <c r="J492" t="s">
        <v>153</v>
      </c>
      <c r="K492" t="s">
        <v>1428</v>
      </c>
      <c r="L492" t="s">
        <v>1429</v>
      </c>
      <c r="M492" t="s">
        <v>501</v>
      </c>
      <c r="N492">
        <v>95</v>
      </c>
      <c r="O492" t="s">
        <v>157</v>
      </c>
      <c r="P492" t="s">
        <v>158</v>
      </c>
      <c r="Q492" t="s">
        <v>194</v>
      </c>
      <c r="R492" t="s">
        <v>1430</v>
      </c>
      <c r="S492" t="s">
        <v>2</v>
      </c>
      <c r="T492" t="s">
        <v>196</v>
      </c>
      <c r="U492" t="s">
        <v>224</v>
      </c>
      <c r="V492" t="s">
        <v>160</v>
      </c>
      <c r="W492" t="s">
        <v>182</v>
      </c>
      <c r="X492" t="s">
        <v>2</v>
      </c>
      <c r="Y492" t="s">
        <v>2</v>
      </c>
      <c r="Z492">
        <v>2011</v>
      </c>
      <c r="AA492" t="s">
        <v>164</v>
      </c>
      <c r="AB492" t="s">
        <v>2</v>
      </c>
      <c r="AC492" t="s">
        <v>2</v>
      </c>
      <c r="AD492" t="s">
        <v>2</v>
      </c>
      <c r="AE492" t="s">
        <v>2</v>
      </c>
      <c r="AF492" t="s">
        <v>2</v>
      </c>
      <c r="AG492" t="s">
        <v>174</v>
      </c>
      <c r="AH492" t="s">
        <v>232</v>
      </c>
    </row>
    <row r="493" spans="1:34">
      <c r="A493">
        <v>10012</v>
      </c>
      <c r="B493">
        <v>709862</v>
      </c>
      <c r="C493" t="s">
        <v>149</v>
      </c>
      <c r="D493" t="str">
        <f t="shared" ca="1" si="21"/>
        <v>LPERMVRPSC</v>
      </c>
      <c r="E493" t="str">
        <f t="shared" ca="1" si="22"/>
        <v>Ndicaqthxtomr</v>
      </c>
      <c r="F493" t="s">
        <v>150</v>
      </c>
      <c r="G493" t="s">
        <v>167</v>
      </c>
      <c r="H493" t="str">
        <f t="shared" ca="1" si="23"/>
        <v>11/1/1995</v>
      </c>
      <c r="I493" t="s">
        <v>152</v>
      </c>
      <c r="J493" t="s">
        <v>153</v>
      </c>
      <c r="K493" t="s">
        <v>1428</v>
      </c>
      <c r="L493" t="s">
        <v>1429</v>
      </c>
      <c r="M493" t="s">
        <v>501</v>
      </c>
      <c r="N493">
        <v>95</v>
      </c>
      <c r="O493" t="s">
        <v>157</v>
      </c>
      <c r="P493" t="s">
        <v>158</v>
      </c>
      <c r="Q493" t="s">
        <v>246</v>
      </c>
      <c r="R493" t="s">
        <v>1432</v>
      </c>
      <c r="S493" t="s">
        <v>2</v>
      </c>
      <c r="T493" t="s">
        <v>2</v>
      </c>
      <c r="U493" t="s">
        <v>224</v>
      </c>
      <c r="V493" t="s">
        <v>160</v>
      </c>
      <c r="W493" t="s">
        <v>182</v>
      </c>
      <c r="X493" t="s">
        <v>271</v>
      </c>
      <c r="Y493" t="s">
        <v>2</v>
      </c>
      <c r="Z493">
        <v>2011</v>
      </c>
      <c r="AA493" t="s">
        <v>164</v>
      </c>
      <c r="AB493" t="s">
        <v>2</v>
      </c>
      <c r="AC493" t="s">
        <v>2</v>
      </c>
      <c r="AD493" t="s">
        <v>2</v>
      </c>
      <c r="AE493" t="s">
        <v>2</v>
      </c>
      <c r="AF493" t="s">
        <v>2</v>
      </c>
      <c r="AG493" t="s">
        <v>213</v>
      </c>
      <c r="AH493" t="s">
        <v>175</v>
      </c>
    </row>
    <row r="494" spans="1:34">
      <c r="A494">
        <v>10012</v>
      </c>
      <c r="B494">
        <v>710607</v>
      </c>
      <c r="C494" t="s">
        <v>149</v>
      </c>
      <c r="D494" t="str">
        <f t="shared" ca="1" si="21"/>
        <v>UWHURLHEFQ</v>
      </c>
      <c r="E494" t="str">
        <f t="shared" ca="1" si="22"/>
        <v>Cevffajtjngka</v>
      </c>
      <c r="F494" t="s">
        <v>150</v>
      </c>
      <c r="G494" t="s">
        <v>167</v>
      </c>
      <c r="H494" t="str">
        <f t="shared" ca="1" si="23"/>
        <v>21/7/1997</v>
      </c>
      <c r="I494" t="s">
        <v>152</v>
      </c>
      <c r="J494" t="s">
        <v>153</v>
      </c>
      <c r="K494" t="s">
        <v>2068</v>
      </c>
      <c r="L494" t="s">
        <v>2069</v>
      </c>
      <c r="M494" t="s">
        <v>2070</v>
      </c>
      <c r="N494">
        <v>99</v>
      </c>
      <c r="O494" t="s">
        <v>2071</v>
      </c>
      <c r="P494" t="s">
        <v>158</v>
      </c>
      <c r="Q494" t="s">
        <v>194</v>
      </c>
      <c r="R494" t="s">
        <v>2072</v>
      </c>
      <c r="S494" t="s">
        <v>133</v>
      </c>
      <c r="T494" t="s">
        <v>196</v>
      </c>
      <c r="U494" t="s">
        <v>224</v>
      </c>
      <c r="V494" t="s">
        <v>160</v>
      </c>
      <c r="W494" t="s">
        <v>182</v>
      </c>
      <c r="X494" t="s">
        <v>2</v>
      </c>
      <c r="Y494" t="s">
        <v>2</v>
      </c>
      <c r="Z494">
        <v>2010</v>
      </c>
      <c r="AA494" t="s">
        <v>164</v>
      </c>
      <c r="AB494" t="s">
        <v>2</v>
      </c>
      <c r="AC494" t="s">
        <v>2</v>
      </c>
      <c r="AD494" t="s">
        <v>2</v>
      </c>
      <c r="AE494" t="s">
        <v>2</v>
      </c>
      <c r="AF494" t="s">
        <v>2</v>
      </c>
      <c r="AG494" t="s">
        <v>213</v>
      </c>
      <c r="AH494" t="s">
        <v>166</v>
      </c>
    </row>
    <row r="495" spans="1:34">
      <c r="A495">
        <v>10012</v>
      </c>
      <c r="B495">
        <v>713432</v>
      </c>
      <c r="C495" t="s">
        <v>149</v>
      </c>
      <c r="D495" t="str">
        <f t="shared" ca="1" si="21"/>
        <v>OFTFLPCHVF</v>
      </c>
      <c r="E495" t="str">
        <f t="shared" ca="1" si="22"/>
        <v>Onyqudfhviehw</v>
      </c>
      <c r="F495" t="s">
        <v>150</v>
      </c>
      <c r="G495" t="s">
        <v>167</v>
      </c>
      <c r="H495" t="str">
        <f t="shared" ca="1" si="23"/>
        <v>17/11/1994</v>
      </c>
      <c r="I495" t="s">
        <v>152</v>
      </c>
      <c r="J495" t="s">
        <v>153</v>
      </c>
      <c r="K495" t="s">
        <v>1437</v>
      </c>
      <c r="L495" t="s">
        <v>1438</v>
      </c>
      <c r="M495" t="s">
        <v>332</v>
      </c>
      <c r="N495">
        <v>93</v>
      </c>
      <c r="O495" t="s">
        <v>157</v>
      </c>
      <c r="P495" t="s">
        <v>158</v>
      </c>
      <c r="Q495" t="s">
        <v>194</v>
      </c>
      <c r="R495" t="s">
        <v>210</v>
      </c>
      <c r="S495" t="s">
        <v>2</v>
      </c>
      <c r="T495" t="s">
        <v>199</v>
      </c>
      <c r="U495" t="s">
        <v>200</v>
      </c>
      <c r="V495" t="s">
        <v>160</v>
      </c>
      <c r="W495" t="s">
        <v>161</v>
      </c>
      <c r="X495" t="s">
        <v>200</v>
      </c>
      <c r="Y495" t="s">
        <v>2</v>
      </c>
      <c r="Z495">
        <v>2011</v>
      </c>
      <c r="AA495" t="s">
        <v>164</v>
      </c>
      <c r="AB495" t="s">
        <v>2</v>
      </c>
      <c r="AC495" t="s">
        <v>2</v>
      </c>
      <c r="AD495" t="s">
        <v>2</v>
      </c>
      <c r="AE495" t="s">
        <v>2</v>
      </c>
      <c r="AF495" t="s">
        <v>2</v>
      </c>
      <c r="AG495" t="s">
        <v>213</v>
      </c>
      <c r="AH495" t="s">
        <v>175</v>
      </c>
    </row>
    <row r="496" spans="1:34">
      <c r="A496">
        <v>10012</v>
      </c>
      <c r="B496">
        <v>713613</v>
      </c>
      <c r="C496" t="s">
        <v>149</v>
      </c>
      <c r="D496" t="str">
        <f t="shared" ca="1" si="21"/>
        <v>DVXTIILOLW</v>
      </c>
      <c r="E496" t="str">
        <f t="shared" ca="1" si="22"/>
        <v>Rkfdzjpsskiym</v>
      </c>
      <c r="F496" t="s">
        <v>150</v>
      </c>
      <c r="G496" t="s">
        <v>167</v>
      </c>
      <c r="H496" t="str">
        <f t="shared" ca="1" si="23"/>
        <v>15/5/1997</v>
      </c>
      <c r="I496" t="s">
        <v>152</v>
      </c>
      <c r="J496" t="s">
        <v>153</v>
      </c>
      <c r="K496" t="s">
        <v>1437</v>
      </c>
      <c r="L496" t="s">
        <v>1438</v>
      </c>
      <c r="M496" t="s">
        <v>332</v>
      </c>
      <c r="N496">
        <v>93</v>
      </c>
      <c r="O496" t="s">
        <v>157</v>
      </c>
      <c r="P496" t="s">
        <v>158</v>
      </c>
      <c r="Q496" t="s">
        <v>194</v>
      </c>
      <c r="R496" t="s">
        <v>195</v>
      </c>
      <c r="S496" t="s">
        <v>2</v>
      </c>
      <c r="T496" t="s">
        <v>196</v>
      </c>
      <c r="U496" t="s">
        <v>200</v>
      </c>
      <c r="V496" t="s">
        <v>160</v>
      </c>
      <c r="W496" t="s">
        <v>161</v>
      </c>
      <c r="X496" t="s">
        <v>2</v>
      </c>
      <c r="Y496" t="s">
        <v>2</v>
      </c>
      <c r="Z496">
        <v>2011</v>
      </c>
      <c r="AA496" t="s">
        <v>164</v>
      </c>
      <c r="AB496" t="s">
        <v>2</v>
      </c>
      <c r="AC496" t="s">
        <v>2</v>
      </c>
      <c r="AD496" t="s">
        <v>2</v>
      </c>
      <c r="AE496" t="s">
        <v>2</v>
      </c>
      <c r="AF496" t="s">
        <v>2</v>
      </c>
      <c r="AG496" t="s">
        <v>213</v>
      </c>
      <c r="AH496" t="s">
        <v>190</v>
      </c>
    </row>
    <row r="497" spans="1:34">
      <c r="A497">
        <v>10012</v>
      </c>
      <c r="B497">
        <v>713614</v>
      </c>
      <c r="C497" t="s">
        <v>183</v>
      </c>
      <c r="D497" t="str">
        <f t="shared" ca="1" si="21"/>
        <v>LRFZCCMKIA</v>
      </c>
      <c r="E497" t="str">
        <f t="shared" ca="1" si="22"/>
        <v>Imprxnujzxyuu</v>
      </c>
      <c r="F497" t="s">
        <v>150</v>
      </c>
      <c r="G497" t="s">
        <v>167</v>
      </c>
      <c r="H497" t="str">
        <f t="shared" ca="1" si="23"/>
        <v>1/7/1995</v>
      </c>
      <c r="I497" t="s">
        <v>152</v>
      </c>
      <c r="J497" t="s">
        <v>153</v>
      </c>
      <c r="K497" t="s">
        <v>1437</v>
      </c>
      <c r="L497" t="s">
        <v>1438</v>
      </c>
      <c r="M497" t="s">
        <v>332</v>
      </c>
      <c r="N497">
        <v>93</v>
      </c>
      <c r="O497" t="s">
        <v>157</v>
      </c>
      <c r="P497" t="s">
        <v>158</v>
      </c>
      <c r="Q497" t="s">
        <v>171</v>
      </c>
      <c r="R497" t="s">
        <v>237</v>
      </c>
      <c r="S497" t="s">
        <v>2</v>
      </c>
      <c r="T497" t="s">
        <v>2</v>
      </c>
      <c r="U497" t="s">
        <v>173</v>
      </c>
      <c r="V497" t="s">
        <v>160</v>
      </c>
      <c r="W497" t="s">
        <v>182</v>
      </c>
      <c r="X497" t="s">
        <v>162</v>
      </c>
      <c r="Y497" t="s">
        <v>2</v>
      </c>
      <c r="Z497">
        <v>2011</v>
      </c>
      <c r="AA497" t="s">
        <v>164</v>
      </c>
      <c r="AB497" t="s">
        <v>2</v>
      </c>
      <c r="AC497" t="s">
        <v>2</v>
      </c>
      <c r="AD497" t="s">
        <v>2</v>
      </c>
      <c r="AE497" t="s">
        <v>2</v>
      </c>
      <c r="AF497" t="s">
        <v>2</v>
      </c>
      <c r="AG497" t="s">
        <v>213</v>
      </c>
      <c r="AH497" t="s">
        <v>190</v>
      </c>
    </row>
    <row r="498" spans="1:34">
      <c r="A498">
        <v>10012</v>
      </c>
      <c r="B498">
        <v>718049</v>
      </c>
      <c r="C498" t="s">
        <v>183</v>
      </c>
      <c r="D498" t="str">
        <f t="shared" ca="1" si="21"/>
        <v>UJONWLRHFR</v>
      </c>
      <c r="E498" t="str">
        <f t="shared" ca="1" si="22"/>
        <v>Pevvgvnpqyutu</v>
      </c>
      <c r="F498" t="s">
        <v>150</v>
      </c>
      <c r="G498" t="s">
        <v>167</v>
      </c>
      <c r="H498" t="str">
        <f t="shared" ca="1" si="23"/>
        <v>13/3/1994</v>
      </c>
      <c r="I498" t="s">
        <v>152</v>
      </c>
      <c r="J498" t="s">
        <v>153</v>
      </c>
      <c r="K498" t="s">
        <v>1445</v>
      </c>
      <c r="L498" t="s">
        <v>1446</v>
      </c>
      <c r="M498" t="s">
        <v>332</v>
      </c>
      <c r="N498">
        <v>93</v>
      </c>
      <c r="O498" t="s">
        <v>157</v>
      </c>
      <c r="P498" t="s">
        <v>158</v>
      </c>
      <c r="Q498" t="s">
        <v>187</v>
      </c>
      <c r="R498" t="s">
        <v>1447</v>
      </c>
      <c r="S498" t="s">
        <v>2</v>
      </c>
      <c r="T498" t="s">
        <v>2</v>
      </c>
      <c r="U498" t="s">
        <v>1299</v>
      </c>
      <c r="V498" t="s">
        <v>160</v>
      </c>
      <c r="W498" t="s">
        <v>2</v>
      </c>
      <c r="X498" t="s">
        <v>2</v>
      </c>
      <c r="Y498" t="s">
        <v>2</v>
      </c>
      <c r="Z498">
        <v>2010</v>
      </c>
      <c r="AA498" t="s">
        <v>164</v>
      </c>
      <c r="AB498" t="s">
        <v>2</v>
      </c>
      <c r="AC498" t="s">
        <v>2</v>
      </c>
      <c r="AD498" t="s">
        <v>2</v>
      </c>
      <c r="AE498" t="s">
        <v>2</v>
      </c>
      <c r="AF498" t="s">
        <v>2</v>
      </c>
      <c r="AG498" t="s">
        <v>174</v>
      </c>
      <c r="AH498" t="s">
        <v>175</v>
      </c>
    </row>
    <row r="499" spans="1:34">
      <c r="A499">
        <v>10012</v>
      </c>
      <c r="B499">
        <v>718102</v>
      </c>
      <c r="C499" t="s">
        <v>183</v>
      </c>
      <c r="D499" t="str">
        <f t="shared" ca="1" si="21"/>
        <v>QZUGWNBNZW</v>
      </c>
      <c r="E499" t="str">
        <f t="shared" ca="1" si="22"/>
        <v>Miwulivlzosbw</v>
      </c>
      <c r="F499" t="s">
        <v>150</v>
      </c>
      <c r="G499" t="s">
        <v>167</v>
      </c>
      <c r="H499" t="str">
        <f t="shared" ca="1" si="23"/>
        <v>17/9/1997</v>
      </c>
      <c r="I499" t="s">
        <v>152</v>
      </c>
      <c r="J499" t="s">
        <v>153</v>
      </c>
      <c r="K499" t="s">
        <v>1445</v>
      </c>
      <c r="L499" t="s">
        <v>1446</v>
      </c>
      <c r="M499" t="s">
        <v>332</v>
      </c>
      <c r="N499">
        <v>93</v>
      </c>
      <c r="O499" t="s">
        <v>157</v>
      </c>
      <c r="P499" t="s">
        <v>158</v>
      </c>
      <c r="Q499" t="s">
        <v>187</v>
      </c>
      <c r="R499" t="s">
        <v>910</v>
      </c>
      <c r="S499" t="s">
        <v>2</v>
      </c>
      <c r="T499" t="s">
        <v>2</v>
      </c>
      <c r="U499" t="s">
        <v>230</v>
      </c>
      <c r="V499" t="s">
        <v>160</v>
      </c>
      <c r="W499" t="s">
        <v>2</v>
      </c>
      <c r="X499" t="s">
        <v>2</v>
      </c>
      <c r="Y499" t="s">
        <v>2</v>
      </c>
      <c r="Z499">
        <v>2011</v>
      </c>
      <c r="AA499" t="s">
        <v>164</v>
      </c>
      <c r="AB499" t="s">
        <v>2</v>
      </c>
      <c r="AC499" t="s">
        <v>2</v>
      </c>
      <c r="AD499" t="s">
        <v>2</v>
      </c>
      <c r="AE499" t="s">
        <v>2</v>
      </c>
      <c r="AF499" t="s">
        <v>2</v>
      </c>
      <c r="AG499" t="s">
        <v>165</v>
      </c>
      <c r="AH499" t="s">
        <v>175</v>
      </c>
    </row>
    <row r="500" spans="1:34">
      <c r="A500">
        <v>10012</v>
      </c>
      <c r="B500">
        <v>721662</v>
      </c>
      <c r="C500" t="s">
        <v>149</v>
      </c>
      <c r="D500" t="str">
        <f t="shared" ca="1" si="21"/>
        <v>QDEOFISOWP</v>
      </c>
      <c r="E500" t="str">
        <f t="shared" ca="1" si="22"/>
        <v>Hiyolfpwgyngg</v>
      </c>
      <c r="F500" t="s">
        <v>150</v>
      </c>
      <c r="G500" t="s">
        <v>167</v>
      </c>
      <c r="H500" t="str">
        <f t="shared" ca="1" si="23"/>
        <v>27/11/1997</v>
      </c>
      <c r="I500" t="s">
        <v>152</v>
      </c>
      <c r="J500" t="s">
        <v>153</v>
      </c>
      <c r="K500" t="s">
        <v>1452</v>
      </c>
      <c r="L500" t="s">
        <v>846</v>
      </c>
      <c r="M500" t="s">
        <v>1453</v>
      </c>
      <c r="N500">
        <v>93</v>
      </c>
      <c r="O500" t="s">
        <v>157</v>
      </c>
      <c r="P500" t="s">
        <v>158</v>
      </c>
      <c r="Q500" t="s">
        <v>194</v>
      </c>
      <c r="R500" t="s">
        <v>198</v>
      </c>
      <c r="S500" t="s">
        <v>2</v>
      </c>
      <c r="T500" t="s">
        <v>199</v>
      </c>
      <c r="U500" t="s">
        <v>224</v>
      </c>
      <c r="V500" t="s">
        <v>160</v>
      </c>
      <c r="W500" t="s">
        <v>161</v>
      </c>
      <c r="X500" t="s">
        <v>329</v>
      </c>
      <c r="Y500" t="s">
        <v>2</v>
      </c>
      <c r="Z500">
        <v>2011</v>
      </c>
      <c r="AA500" t="s">
        <v>164</v>
      </c>
      <c r="AB500" t="s">
        <v>2</v>
      </c>
      <c r="AC500" t="s">
        <v>2</v>
      </c>
      <c r="AD500" t="s">
        <v>2</v>
      </c>
      <c r="AE500" t="s">
        <v>2</v>
      </c>
      <c r="AF500" t="s">
        <v>2</v>
      </c>
      <c r="AG500" t="s">
        <v>174</v>
      </c>
      <c r="AH500" t="s">
        <v>232</v>
      </c>
    </row>
    <row r="501" spans="1:34">
      <c r="A501">
        <v>10012</v>
      </c>
      <c r="B501">
        <v>721740</v>
      </c>
      <c r="C501" t="s">
        <v>149</v>
      </c>
      <c r="D501" t="str">
        <f t="shared" ca="1" si="21"/>
        <v>TOVFJITBXF</v>
      </c>
      <c r="E501" t="str">
        <f t="shared" ca="1" si="22"/>
        <v>Hmdgpjcdmipvo</v>
      </c>
      <c r="F501" t="s">
        <v>150</v>
      </c>
      <c r="G501" t="s">
        <v>167</v>
      </c>
      <c r="H501" t="str">
        <f t="shared" ca="1" si="23"/>
        <v>25/12/1994</v>
      </c>
      <c r="I501" t="s">
        <v>152</v>
      </c>
      <c r="J501" t="s">
        <v>153</v>
      </c>
      <c r="K501" t="s">
        <v>1452</v>
      </c>
      <c r="L501" t="s">
        <v>846</v>
      </c>
      <c r="M501" t="s">
        <v>1453</v>
      </c>
      <c r="N501">
        <v>93</v>
      </c>
      <c r="O501" t="s">
        <v>157</v>
      </c>
      <c r="P501" t="s">
        <v>158</v>
      </c>
      <c r="Q501" t="s">
        <v>194</v>
      </c>
      <c r="R501" t="s">
        <v>198</v>
      </c>
      <c r="S501" t="s">
        <v>2</v>
      </c>
      <c r="T501" t="s">
        <v>199</v>
      </c>
      <c r="U501" t="s">
        <v>224</v>
      </c>
      <c r="V501" t="s">
        <v>160</v>
      </c>
      <c r="W501" t="s">
        <v>161</v>
      </c>
      <c r="X501" t="s">
        <v>329</v>
      </c>
      <c r="Y501" t="s">
        <v>2</v>
      </c>
      <c r="Z501">
        <v>2011</v>
      </c>
      <c r="AA501" t="s">
        <v>164</v>
      </c>
      <c r="AB501" t="s">
        <v>2</v>
      </c>
      <c r="AC501" t="s">
        <v>2</v>
      </c>
      <c r="AD501" t="s">
        <v>2</v>
      </c>
      <c r="AE501" t="s">
        <v>2</v>
      </c>
      <c r="AF501" t="s">
        <v>2</v>
      </c>
      <c r="AG501" t="s">
        <v>174</v>
      </c>
      <c r="AH501" t="s">
        <v>232</v>
      </c>
    </row>
    <row r="502" spans="1:34">
      <c r="A502">
        <v>10012</v>
      </c>
      <c r="B502">
        <v>721775</v>
      </c>
      <c r="C502" t="s">
        <v>149</v>
      </c>
      <c r="D502" t="str">
        <f t="shared" ca="1" si="21"/>
        <v>WSCYYDDWNC</v>
      </c>
      <c r="E502" t="str">
        <f t="shared" ca="1" si="22"/>
        <v>Axwvmuwrgdwsx</v>
      </c>
      <c r="F502" t="s">
        <v>150</v>
      </c>
      <c r="G502" t="s">
        <v>167</v>
      </c>
      <c r="H502" t="str">
        <f t="shared" ca="1" si="23"/>
        <v>18/8/1996</v>
      </c>
      <c r="I502" t="s">
        <v>152</v>
      </c>
      <c r="J502" t="s">
        <v>153</v>
      </c>
      <c r="K502" t="s">
        <v>1452</v>
      </c>
      <c r="L502" t="s">
        <v>846</v>
      </c>
      <c r="M502" t="s">
        <v>1453</v>
      </c>
      <c r="N502">
        <v>93</v>
      </c>
      <c r="O502" t="s">
        <v>157</v>
      </c>
      <c r="P502" t="s">
        <v>158</v>
      </c>
      <c r="Q502" t="s">
        <v>194</v>
      </c>
      <c r="R502" t="s">
        <v>198</v>
      </c>
      <c r="S502" t="s">
        <v>2</v>
      </c>
      <c r="T502" t="s">
        <v>199</v>
      </c>
      <c r="U502" t="s">
        <v>201</v>
      </c>
      <c r="V502" t="s">
        <v>160</v>
      </c>
      <c r="W502" t="s">
        <v>161</v>
      </c>
      <c r="X502" t="s">
        <v>2</v>
      </c>
      <c r="Y502" t="s">
        <v>2</v>
      </c>
      <c r="Z502">
        <v>2011</v>
      </c>
      <c r="AA502" t="s">
        <v>164</v>
      </c>
      <c r="AB502" t="s">
        <v>2</v>
      </c>
      <c r="AC502" t="s">
        <v>2</v>
      </c>
      <c r="AD502" t="s">
        <v>2</v>
      </c>
      <c r="AE502" t="s">
        <v>2</v>
      </c>
      <c r="AF502" t="s">
        <v>2</v>
      </c>
      <c r="AG502" t="s">
        <v>174</v>
      </c>
      <c r="AH502" t="s">
        <v>175</v>
      </c>
    </row>
    <row r="503" spans="1:34">
      <c r="A503">
        <v>10012</v>
      </c>
      <c r="B503">
        <v>721820</v>
      </c>
      <c r="C503" t="s">
        <v>149</v>
      </c>
      <c r="D503" t="str">
        <f t="shared" ca="1" si="21"/>
        <v>YNCGYPBWBC</v>
      </c>
      <c r="E503" t="str">
        <f t="shared" ca="1" si="22"/>
        <v>Caabydkamnmsv</v>
      </c>
      <c r="F503" t="s">
        <v>150</v>
      </c>
      <c r="G503" t="s">
        <v>167</v>
      </c>
      <c r="H503" t="str">
        <f t="shared" ca="1" si="23"/>
        <v>16/5/1997</v>
      </c>
      <c r="I503" t="s">
        <v>152</v>
      </c>
      <c r="J503" t="s">
        <v>153</v>
      </c>
      <c r="K503" t="s">
        <v>1452</v>
      </c>
      <c r="L503" t="s">
        <v>846</v>
      </c>
      <c r="M503" t="s">
        <v>1453</v>
      </c>
      <c r="N503">
        <v>93</v>
      </c>
      <c r="O503" t="s">
        <v>157</v>
      </c>
      <c r="P503" t="s">
        <v>158</v>
      </c>
      <c r="Q503" t="s">
        <v>194</v>
      </c>
      <c r="R503" t="s">
        <v>198</v>
      </c>
      <c r="S503" t="s">
        <v>2</v>
      </c>
      <c r="T503" t="s">
        <v>199</v>
      </c>
      <c r="U503" t="s">
        <v>211</v>
      </c>
      <c r="V503" t="s">
        <v>160</v>
      </c>
      <c r="W503" t="s">
        <v>161</v>
      </c>
      <c r="X503" t="s">
        <v>465</v>
      </c>
      <c r="Y503" t="s">
        <v>2</v>
      </c>
      <c r="Z503">
        <v>2011</v>
      </c>
      <c r="AA503" t="s">
        <v>164</v>
      </c>
      <c r="AB503" t="s">
        <v>2</v>
      </c>
      <c r="AC503" t="s">
        <v>2</v>
      </c>
      <c r="AD503" t="s">
        <v>2</v>
      </c>
      <c r="AE503" t="s">
        <v>2</v>
      </c>
      <c r="AF503" t="s">
        <v>2</v>
      </c>
      <c r="AG503" t="s">
        <v>174</v>
      </c>
      <c r="AH503" t="s">
        <v>166</v>
      </c>
    </row>
    <row r="504" spans="1:34">
      <c r="A504">
        <v>10012</v>
      </c>
      <c r="B504">
        <v>723548</v>
      </c>
      <c r="C504" t="s">
        <v>183</v>
      </c>
      <c r="D504" t="str">
        <f t="shared" ca="1" si="21"/>
        <v>OFAOUVDTYB</v>
      </c>
      <c r="E504" t="str">
        <f t="shared" ca="1" si="22"/>
        <v>Cjwtdpbbclovm</v>
      </c>
      <c r="F504" t="s">
        <v>150</v>
      </c>
      <c r="G504" t="s">
        <v>167</v>
      </c>
      <c r="H504" t="str">
        <f t="shared" ca="1" si="23"/>
        <v>6/10/1996</v>
      </c>
      <c r="I504" t="s">
        <v>152</v>
      </c>
      <c r="J504" t="s">
        <v>153</v>
      </c>
      <c r="K504" t="s">
        <v>1454</v>
      </c>
      <c r="L504" t="s">
        <v>1455</v>
      </c>
      <c r="M504" t="s">
        <v>1456</v>
      </c>
      <c r="N504">
        <v>91</v>
      </c>
      <c r="O504" t="s">
        <v>157</v>
      </c>
      <c r="P504" t="s">
        <v>158</v>
      </c>
      <c r="Q504" t="s">
        <v>194</v>
      </c>
      <c r="R504" t="s">
        <v>968</v>
      </c>
      <c r="S504" t="s">
        <v>2</v>
      </c>
      <c r="T504" t="s">
        <v>199</v>
      </c>
      <c r="U504" t="s">
        <v>200</v>
      </c>
      <c r="V504" t="s">
        <v>160</v>
      </c>
      <c r="W504" t="s">
        <v>182</v>
      </c>
      <c r="X504" t="s">
        <v>249</v>
      </c>
      <c r="Y504" t="s">
        <v>200</v>
      </c>
      <c r="Z504">
        <v>2011</v>
      </c>
      <c r="AA504" t="s">
        <v>164</v>
      </c>
      <c r="AB504" t="s">
        <v>2</v>
      </c>
      <c r="AC504" t="s">
        <v>2</v>
      </c>
      <c r="AD504" t="s">
        <v>2</v>
      </c>
      <c r="AE504" t="s">
        <v>2</v>
      </c>
      <c r="AF504" t="s">
        <v>2</v>
      </c>
      <c r="AG504" t="s">
        <v>174</v>
      </c>
      <c r="AH504" t="s">
        <v>190</v>
      </c>
    </row>
    <row r="505" spans="1:34">
      <c r="A505">
        <v>10012</v>
      </c>
      <c r="B505">
        <v>727684</v>
      </c>
      <c r="C505" t="s">
        <v>149</v>
      </c>
      <c r="D505" t="str">
        <f t="shared" ca="1" si="21"/>
        <v>JPBOMDZVNH</v>
      </c>
      <c r="E505" t="str">
        <f t="shared" ca="1" si="22"/>
        <v>Erunwzciwajcx</v>
      </c>
      <c r="F505" t="s">
        <v>150</v>
      </c>
      <c r="G505" t="s">
        <v>167</v>
      </c>
      <c r="H505" t="str">
        <f t="shared" ca="1" si="23"/>
        <v>6/5/1996</v>
      </c>
      <c r="I505" t="s">
        <v>152</v>
      </c>
      <c r="J505" t="s">
        <v>153</v>
      </c>
      <c r="K505" t="s">
        <v>1468</v>
      </c>
      <c r="L505" t="s">
        <v>1469</v>
      </c>
      <c r="M505" t="s">
        <v>223</v>
      </c>
      <c r="N505">
        <v>75</v>
      </c>
      <c r="O505" t="s">
        <v>157</v>
      </c>
      <c r="P505" t="s">
        <v>158</v>
      </c>
      <c r="Q505" t="s">
        <v>194</v>
      </c>
      <c r="R505" t="s">
        <v>210</v>
      </c>
      <c r="S505" t="s">
        <v>2</v>
      </c>
      <c r="T505" t="s">
        <v>196</v>
      </c>
      <c r="U505" t="s">
        <v>200</v>
      </c>
      <c r="V505" t="s">
        <v>160</v>
      </c>
      <c r="W505" t="s">
        <v>161</v>
      </c>
      <c r="X505" t="s">
        <v>2</v>
      </c>
      <c r="Y505" t="s">
        <v>2</v>
      </c>
      <c r="Z505">
        <v>2010</v>
      </c>
      <c r="AA505" t="s">
        <v>164</v>
      </c>
      <c r="AB505" t="s">
        <v>2</v>
      </c>
      <c r="AC505" t="s">
        <v>2</v>
      </c>
      <c r="AD505" t="s">
        <v>2</v>
      </c>
      <c r="AE505" t="s">
        <v>2</v>
      </c>
      <c r="AF505" t="s">
        <v>2</v>
      </c>
      <c r="AG505" t="s">
        <v>174</v>
      </c>
      <c r="AH505" t="s">
        <v>175</v>
      </c>
    </row>
    <row r="506" spans="1:34">
      <c r="A506">
        <v>10012</v>
      </c>
      <c r="B506">
        <v>731004</v>
      </c>
      <c r="C506" t="s">
        <v>149</v>
      </c>
      <c r="D506" t="str">
        <f t="shared" ca="1" si="21"/>
        <v>URSXEJKJXR</v>
      </c>
      <c r="E506" t="str">
        <f t="shared" ca="1" si="22"/>
        <v>Izrccfahglwzz</v>
      </c>
      <c r="F506" t="s">
        <v>150</v>
      </c>
      <c r="G506" t="s">
        <v>167</v>
      </c>
      <c r="H506" t="str">
        <f t="shared" ca="1" si="23"/>
        <v>28/12/1996</v>
      </c>
      <c r="I506" t="s">
        <v>152</v>
      </c>
      <c r="J506" t="s">
        <v>153</v>
      </c>
      <c r="K506" t="s">
        <v>1474</v>
      </c>
      <c r="L506" t="s">
        <v>1475</v>
      </c>
      <c r="M506" t="s">
        <v>888</v>
      </c>
      <c r="N506">
        <v>95</v>
      </c>
      <c r="O506" t="s">
        <v>157</v>
      </c>
      <c r="P506" t="s">
        <v>158</v>
      </c>
      <c r="Q506" t="s">
        <v>171</v>
      </c>
      <c r="R506" t="s">
        <v>1249</v>
      </c>
      <c r="S506" t="s">
        <v>2</v>
      </c>
      <c r="T506" t="s">
        <v>2</v>
      </c>
      <c r="U506" t="s">
        <v>238</v>
      </c>
      <c r="V506" t="s">
        <v>160</v>
      </c>
      <c r="W506" t="s">
        <v>161</v>
      </c>
      <c r="X506" t="s">
        <v>162</v>
      </c>
      <c r="Y506" t="s">
        <v>2</v>
      </c>
      <c r="Z506">
        <v>2011</v>
      </c>
      <c r="AA506" t="s">
        <v>164</v>
      </c>
      <c r="AB506" t="s">
        <v>2</v>
      </c>
      <c r="AC506" t="s">
        <v>2</v>
      </c>
      <c r="AD506" t="s">
        <v>2</v>
      </c>
      <c r="AE506" t="s">
        <v>2</v>
      </c>
      <c r="AF506" t="s">
        <v>2</v>
      </c>
      <c r="AG506" t="s">
        <v>165</v>
      </c>
      <c r="AH506" t="s">
        <v>166</v>
      </c>
    </row>
    <row r="507" spans="1:34">
      <c r="A507">
        <v>10012</v>
      </c>
      <c r="B507">
        <v>731085</v>
      </c>
      <c r="C507" t="s">
        <v>149</v>
      </c>
      <c r="D507" t="str">
        <f t="shared" ca="1" si="21"/>
        <v>GHNKUCFKBM</v>
      </c>
      <c r="E507" t="str">
        <f t="shared" ca="1" si="22"/>
        <v>Unyvwxyedpaur</v>
      </c>
      <c r="F507" t="s">
        <v>150</v>
      </c>
      <c r="G507" t="s">
        <v>167</v>
      </c>
      <c r="H507" t="str">
        <f t="shared" ca="1" si="23"/>
        <v>17/1/1996</v>
      </c>
      <c r="I507" t="s">
        <v>152</v>
      </c>
      <c r="J507" t="s">
        <v>153</v>
      </c>
      <c r="K507" t="s">
        <v>1474</v>
      </c>
      <c r="L507" t="s">
        <v>1475</v>
      </c>
      <c r="M507" t="s">
        <v>888</v>
      </c>
      <c r="N507">
        <v>95</v>
      </c>
      <c r="O507" t="s">
        <v>157</v>
      </c>
      <c r="P507" t="s">
        <v>158</v>
      </c>
      <c r="Q507" t="s">
        <v>194</v>
      </c>
      <c r="R507" t="s">
        <v>236</v>
      </c>
      <c r="S507" t="s">
        <v>2</v>
      </c>
      <c r="T507" t="s">
        <v>199</v>
      </c>
      <c r="U507" t="s">
        <v>200</v>
      </c>
      <c r="V507" t="s">
        <v>160</v>
      </c>
      <c r="W507" t="s">
        <v>161</v>
      </c>
      <c r="X507" t="s">
        <v>200</v>
      </c>
      <c r="Y507" t="s">
        <v>2</v>
      </c>
      <c r="Z507">
        <v>2011</v>
      </c>
      <c r="AA507" t="s">
        <v>164</v>
      </c>
      <c r="AB507" t="s">
        <v>2</v>
      </c>
      <c r="AC507" t="s">
        <v>2</v>
      </c>
      <c r="AD507" t="s">
        <v>2</v>
      </c>
      <c r="AE507" t="s">
        <v>2</v>
      </c>
      <c r="AF507" t="s">
        <v>2</v>
      </c>
      <c r="AG507" t="s">
        <v>284</v>
      </c>
      <c r="AH507" t="s">
        <v>175</v>
      </c>
    </row>
    <row r="508" spans="1:34">
      <c r="A508">
        <v>10012</v>
      </c>
      <c r="B508">
        <v>731103</v>
      </c>
      <c r="C508" t="s">
        <v>149</v>
      </c>
      <c r="D508" t="str">
        <f t="shared" ca="1" si="21"/>
        <v>CXGTMBHXCN</v>
      </c>
      <c r="E508" t="str">
        <f t="shared" ca="1" si="22"/>
        <v>Ajgdqjbhrijqh</v>
      </c>
      <c r="F508" t="s">
        <v>150</v>
      </c>
      <c r="G508" t="s">
        <v>167</v>
      </c>
      <c r="H508" t="str">
        <f t="shared" ca="1" si="23"/>
        <v>19/5/1995</v>
      </c>
      <c r="I508" t="s">
        <v>152</v>
      </c>
      <c r="J508" t="s">
        <v>153</v>
      </c>
      <c r="K508" t="s">
        <v>1474</v>
      </c>
      <c r="L508" t="s">
        <v>1475</v>
      </c>
      <c r="M508" t="s">
        <v>888</v>
      </c>
      <c r="N508">
        <v>95</v>
      </c>
      <c r="O508" t="s">
        <v>157</v>
      </c>
      <c r="P508" t="s">
        <v>158</v>
      </c>
      <c r="Q508" t="s">
        <v>171</v>
      </c>
      <c r="R508" t="s">
        <v>1476</v>
      </c>
      <c r="S508" t="s">
        <v>2</v>
      </c>
      <c r="T508" t="s">
        <v>2</v>
      </c>
      <c r="U508" t="s">
        <v>238</v>
      </c>
      <c r="V508" t="s">
        <v>160</v>
      </c>
      <c r="W508" t="s">
        <v>182</v>
      </c>
      <c r="X508" t="s">
        <v>162</v>
      </c>
      <c r="Y508" t="s">
        <v>2</v>
      </c>
      <c r="Z508">
        <v>2011</v>
      </c>
      <c r="AA508" t="s">
        <v>164</v>
      </c>
      <c r="AB508" t="s">
        <v>2</v>
      </c>
      <c r="AC508" t="s">
        <v>2</v>
      </c>
      <c r="AD508" t="s">
        <v>2</v>
      </c>
      <c r="AE508" t="s">
        <v>2</v>
      </c>
      <c r="AF508" t="s">
        <v>2</v>
      </c>
      <c r="AG508" t="s">
        <v>165</v>
      </c>
      <c r="AH508" t="s">
        <v>190</v>
      </c>
    </row>
    <row r="509" spans="1:34">
      <c r="A509">
        <v>10012</v>
      </c>
      <c r="B509">
        <v>734868</v>
      </c>
      <c r="C509" t="s">
        <v>149</v>
      </c>
      <c r="D509" t="str">
        <f t="shared" ca="1" si="21"/>
        <v>LVARWLXWEB</v>
      </c>
      <c r="E509" t="str">
        <f t="shared" ca="1" si="22"/>
        <v>Yazrwakeumxiv</v>
      </c>
      <c r="F509" t="s">
        <v>150</v>
      </c>
      <c r="G509" t="s">
        <v>167</v>
      </c>
      <c r="H509" t="str">
        <f t="shared" ca="1" si="23"/>
        <v>17/4/1994</v>
      </c>
      <c r="I509" t="s">
        <v>152</v>
      </c>
      <c r="J509" t="s">
        <v>153</v>
      </c>
      <c r="K509" t="s">
        <v>1484</v>
      </c>
      <c r="L509" t="s">
        <v>1485</v>
      </c>
      <c r="M509" t="s">
        <v>470</v>
      </c>
      <c r="N509">
        <v>93</v>
      </c>
      <c r="O509" t="s">
        <v>157</v>
      </c>
      <c r="P509" t="s">
        <v>158</v>
      </c>
      <c r="Q509" t="s">
        <v>187</v>
      </c>
      <c r="R509" t="s">
        <v>1958</v>
      </c>
      <c r="S509" t="s">
        <v>2</v>
      </c>
      <c r="T509" t="s">
        <v>2</v>
      </c>
      <c r="U509" t="s">
        <v>1299</v>
      </c>
      <c r="V509" t="s">
        <v>160</v>
      </c>
      <c r="W509" t="s">
        <v>2</v>
      </c>
      <c r="X509" t="s">
        <v>2</v>
      </c>
      <c r="Y509" t="s">
        <v>2</v>
      </c>
      <c r="Z509">
        <v>2011</v>
      </c>
      <c r="AA509" t="s">
        <v>164</v>
      </c>
      <c r="AB509" t="s">
        <v>2</v>
      </c>
      <c r="AC509" t="s">
        <v>2</v>
      </c>
      <c r="AD509" t="s">
        <v>2</v>
      </c>
      <c r="AE509" t="s">
        <v>2</v>
      </c>
      <c r="AF509" t="s">
        <v>2</v>
      </c>
      <c r="AG509" t="s">
        <v>174</v>
      </c>
      <c r="AH509" t="s">
        <v>166</v>
      </c>
    </row>
    <row r="510" spans="1:34">
      <c r="A510">
        <v>10012</v>
      </c>
      <c r="B510">
        <v>734925</v>
      </c>
      <c r="C510" t="s">
        <v>183</v>
      </c>
      <c r="D510" t="str">
        <f t="shared" ca="1" si="21"/>
        <v>FUMOBOQBGY</v>
      </c>
      <c r="E510" t="str">
        <f t="shared" ca="1" si="22"/>
        <v>Lojkrxvdszrfh</v>
      </c>
      <c r="F510" t="s">
        <v>150</v>
      </c>
      <c r="G510" t="s">
        <v>167</v>
      </c>
      <c r="H510" t="str">
        <f t="shared" ca="1" si="23"/>
        <v>4/10/1994</v>
      </c>
      <c r="I510" t="s">
        <v>152</v>
      </c>
      <c r="J510" t="s">
        <v>153</v>
      </c>
      <c r="K510" t="s">
        <v>1484</v>
      </c>
      <c r="L510" t="s">
        <v>1485</v>
      </c>
      <c r="M510" t="s">
        <v>470</v>
      </c>
      <c r="N510">
        <v>93</v>
      </c>
      <c r="O510" t="s">
        <v>157</v>
      </c>
      <c r="P510" t="s">
        <v>158</v>
      </c>
      <c r="Q510" t="s">
        <v>171</v>
      </c>
      <c r="R510" t="s">
        <v>1426</v>
      </c>
      <c r="S510" t="s">
        <v>2</v>
      </c>
      <c r="T510" t="s">
        <v>2</v>
      </c>
      <c r="U510" t="s">
        <v>251</v>
      </c>
      <c r="V510" t="s">
        <v>160</v>
      </c>
      <c r="W510" t="s">
        <v>161</v>
      </c>
      <c r="X510" t="s">
        <v>162</v>
      </c>
      <c r="Y510" t="s">
        <v>2</v>
      </c>
      <c r="Z510">
        <v>2010</v>
      </c>
      <c r="AA510" t="s">
        <v>164</v>
      </c>
      <c r="AB510" t="s">
        <v>2</v>
      </c>
      <c r="AC510" t="s">
        <v>2</v>
      </c>
      <c r="AD510" t="s">
        <v>2</v>
      </c>
      <c r="AE510" t="s">
        <v>2</v>
      </c>
      <c r="AF510" t="s">
        <v>2</v>
      </c>
      <c r="AG510" t="s">
        <v>213</v>
      </c>
      <c r="AH510" t="s">
        <v>190</v>
      </c>
    </row>
    <row r="511" spans="1:34">
      <c r="A511">
        <v>10012</v>
      </c>
      <c r="B511">
        <v>734933</v>
      </c>
      <c r="C511" t="s">
        <v>149</v>
      </c>
      <c r="D511" t="str">
        <f t="shared" ca="1" si="21"/>
        <v>YPXAGTFRJA</v>
      </c>
      <c r="E511" t="str">
        <f t="shared" ca="1" si="22"/>
        <v>Fvwcaznvegkwe</v>
      </c>
      <c r="F511" t="s">
        <v>150</v>
      </c>
      <c r="G511" t="s">
        <v>167</v>
      </c>
      <c r="H511" t="str">
        <f t="shared" ca="1" si="23"/>
        <v>3/7/1996</v>
      </c>
      <c r="I511" t="s">
        <v>152</v>
      </c>
      <c r="J511" t="s">
        <v>153</v>
      </c>
      <c r="K511" t="s">
        <v>1484</v>
      </c>
      <c r="L511" t="s">
        <v>1485</v>
      </c>
      <c r="M511" t="s">
        <v>470</v>
      </c>
      <c r="N511">
        <v>93</v>
      </c>
      <c r="O511" t="s">
        <v>157</v>
      </c>
      <c r="P511" t="s">
        <v>158</v>
      </c>
      <c r="Q511" t="s">
        <v>171</v>
      </c>
      <c r="R511" t="s">
        <v>1427</v>
      </c>
      <c r="S511" t="s">
        <v>2</v>
      </c>
      <c r="T511" t="s">
        <v>2</v>
      </c>
      <c r="U511" t="s">
        <v>238</v>
      </c>
      <c r="V511" t="s">
        <v>160</v>
      </c>
      <c r="W511" t="s">
        <v>182</v>
      </c>
      <c r="X511" t="s">
        <v>162</v>
      </c>
      <c r="Y511" t="s">
        <v>2</v>
      </c>
      <c r="Z511">
        <v>2011</v>
      </c>
      <c r="AA511" t="s">
        <v>164</v>
      </c>
      <c r="AB511" t="s">
        <v>2</v>
      </c>
      <c r="AC511" t="s">
        <v>2</v>
      </c>
      <c r="AD511" t="s">
        <v>2</v>
      </c>
      <c r="AE511" t="s">
        <v>2</v>
      </c>
      <c r="AF511" t="s">
        <v>2</v>
      </c>
      <c r="AG511" t="s">
        <v>174</v>
      </c>
      <c r="AH511" t="s">
        <v>232</v>
      </c>
    </row>
    <row r="512" spans="1:34">
      <c r="A512">
        <v>10012</v>
      </c>
      <c r="B512">
        <v>739376</v>
      </c>
      <c r="C512" t="s">
        <v>183</v>
      </c>
      <c r="D512" t="str">
        <f t="shared" ca="1" si="21"/>
        <v>QMCJXLJNCP</v>
      </c>
      <c r="E512" t="str">
        <f t="shared" ca="1" si="22"/>
        <v>Tlymzfvvtyaan</v>
      </c>
      <c r="F512" t="s">
        <v>150</v>
      </c>
      <c r="G512" t="s">
        <v>167</v>
      </c>
      <c r="H512" t="str">
        <f t="shared" ca="1" si="23"/>
        <v>5/5/1997</v>
      </c>
      <c r="I512" t="s">
        <v>152</v>
      </c>
      <c r="J512" t="s">
        <v>153</v>
      </c>
      <c r="K512" t="s">
        <v>1503</v>
      </c>
      <c r="L512" t="s">
        <v>1504</v>
      </c>
      <c r="M512" t="s">
        <v>942</v>
      </c>
      <c r="N512">
        <v>35</v>
      </c>
      <c r="O512" t="s">
        <v>157</v>
      </c>
      <c r="P512" t="s">
        <v>158</v>
      </c>
      <c r="Q512" t="s">
        <v>179</v>
      </c>
      <c r="R512" t="s">
        <v>1505</v>
      </c>
      <c r="S512" t="s">
        <v>2</v>
      </c>
      <c r="T512" t="s">
        <v>2</v>
      </c>
      <c r="U512" t="s">
        <v>181</v>
      </c>
      <c r="V512" t="s">
        <v>160</v>
      </c>
      <c r="W512" t="s">
        <v>161</v>
      </c>
      <c r="X512" t="s">
        <v>2</v>
      </c>
      <c r="Y512" t="s">
        <v>2</v>
      </c>
      <c r="Z512">
        <v>2009</v>
      </c>
      <c r="AA512" t="s">
        <v>164</v>
      </c>
      <c r="AB512" t="s">
        <v>2</v>
      </c>
      <c r="AC512" t="s">
        <v>2</v>
      </c>
      <c r="AD512" t="s">
        <v>2</v>
      </c>
      <c r="AE512" t="s">
        <v>2</v>
      </c>
      <c r="AF512" t="s">
        <v>2</v>
      </c>
      <c r="AG512" t="s">
        <v>174</v>
      </c>
      <c r="AH512" t="s">
        <v>175</v>
      </c>
    </row>
    <row r="513" spans="1:34">
      <c r="A513">
        <v>10012</v>
      </c>
      <c r="B513">
        <v>740297</v>
      </c>
      <c r="C513" t="s">
        <v>149</v>
      </c>
      <c r="D513" t="str">
        <f t="shared" ca="1" si="21"/>
        <v>KQJPOBLHKD</v>
      </c>
      <c r="E513" t="str">
        <f t="shared" ca="1" si="22"/>
        <v>Khyujungrmejj</v>
      </c>
      <c r="F513" t="s">
        <v>150</v>
      </c>
      <c r="G513" t="s">
        <v>167</v>
      </c>
      <c r="H513" t="str">
        <f t="shared" ca="1" si="23"/>
        <v>4/1/1994</v>
      </c>
      <c r="I513" t="s">
        <v>152</v>
      </c>
      <c r="J513" t="s">
        <v>153</v>
      </c>
      <c r="K513" t="s">
        <v>1514</v>
      </c>
      <c r="L513" t="s">
        <v>1515</v>
      </c>
      <c r="M513" t="s">
        <v>223</v>
      </c>
      <c r="N513">
        <v>75</v>
      </c>
      <c r="O513" t="s">
        <v>157</v>
      </c>
      <c r="P513" t="s">
        <v>158</v>
      </c>
      <c r="Q513" t="s">
        <v>187</v>
      </c>
      <c r="R513" t="s">
        <v>2073</v>
      </c>
      <c r="S513" t="s">
        <v>2</v>
      </c>
      <c r="T513" t="s">
        <v>2</v>
      </c>
      <c r="U513" t="s">
        <v>230</v>
      </c>
      <c r="V513" t="s">
        <v>160</v>
      </c>
      <c r="W513" t="s">
        <v>2</v>
      </c>
      <c r="X513" t="s">
        <v>2</v>
      </c>
      <c r="Y513" t="s">
        <v>2</v>
      </c>
      <c r="Z513">
        <v>2011</v>
      </c>
      <c r="AA513" t="s">
        <v>164</v>
      </c>
      <c r="AB513" t="s">
        <v>2</v>
      </c>
      <c r="AC513" t="s">
        <v>2</v>
      </c>
      <c r="AD513" t="s">
        <v>2</v>
      </c>
      <c r="AE513" t="s">
        <v>2</v>
      </c>
      <c r="AF513" t="s">
        <v>2</v>
      </c>
      <c r="AG513" t="s">
        <v>165</v>
      </c>
      <c r="AH513" t="s">
        <v>166</v>
      </c>
    </row>
    <row r="514" spans="1:34">
      <c r="A514">
        <v>10012</v>
      </c>
      <c r="B514">
        <v>741428</v>
      </c>
      <c r="C514" t="s">
        <v>149</v>
      </c>
      <c r="D514" t="str">
        <f t="shared" ca="1" si="21"/>
        <v>IDCHOTIPJG</v>
      </c>
      <c r="E514" t="str">
        <f t="shared" ca="1" si="22"/>
        <v>Oqcsgsnqyyyym</v>
      </c>
      <c r="F514" t="s">
        <v>150</v>
      </c>
      <c r="G514" t="s">
        <v>167</v>
      </c>
      <c r="H514" t="str">
        <f t="shared" ca="1" si="23"/>
        <v>11/12/1994</v>
      </c>
      <c r="I514" t="s">
        <v>152</v>
      </c>
      <c r="J514" t="s">
        <v>153</v>
      </c>
      <c r="K514" t="s">
        <v>1933</v>
      </c>
      <c r="L514" t="s">
        <v>1934</v>
      </c>
      <c r="M514" t="s">
        <v>1608</v>
      </c>
      <c r="N514">
        <v>92</v>
      </c>
      <c r="O514" t="s">
        <v>157</v>
      </c>
      <c r="P514" t="s">
        <v>158</v>
      </c>
      <c r="Q514" t="s">
        <v>179</v>
      </c>
      <c r="R514" t="s">
        <v>2074</v>
      </c>
      <c r="S514" t="s">
        <v>2</v>
      </c>
      <c r="T514" t="s">
        <v>2</v>
      </c>
      <c r="U514" t="s">
        <v>181</v>
      </c>
      <c r="V514" t="s">
        <v>160</v>
      </c>
      <c r="W514" t="s">
        <v>161</v>
      </c>
      <c r="X514" t="s">
        <v>2</v>
      </c>
      <c r="Y514" t="s">
        <v>2</v>
      </c>
      <c r="Z514">
        <v>2011</v>
      </c>
      <c r="AA514" t="s">
        <v>164</v>
      </c>
      <c r="AB514" t="s">
        <v>2</v>
      </c>
      <c r="AC514" t="s">
        <v>2</v>
      </c>
      <c r="AD514" t="s">
        <v>2</v>
      </c>
      <c r="AE514" t="s">
        <v>2</v>
      </c>
      <c r="AF514" t="s">
        <v>2</v>
      </c>
      <c r="AG514" t="s">
        <v>213</v>
      </c>
      <c r="AH514" t="s">
        <v>166</v>
      </c>
    </row>
    <row r="515" spans="1:34">
      <c r="A515">
        <v>10012</v>
      </c>
      <c r="B515">
        <v>745835</v>
      </c>
      <c r="C515" t="s">
        <v>183</v>
      </c>
      <c r="D515" t="str">
        <f t="shared" ref="D515:D578" ca="1" si="24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EFNIIOYXMH</v>
      </c>
      <c r="E515" t="str">
        <f t="shared" ref="E515:E578" ca="1" si="25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Sozzoestyztgc</v>
      </c>
      <c r="F515" t="s">
        <v>150</v>
      </c>
      <c r="G515" t="s">
        <v>167</v>
      </c>
      <c r="H515" t="str">
        <f t="shared" ref="H515:H578" ca="1" si="26">""&amp;RANDBETWEEN(1,28)&amp;"/"&amp;RANDBETWEEN(1,12)&amp;"/"&amp;RANDBETWEEN(1994,1997)</f>
        <v>12/4/1994</v>
      </c>
      <c r="I515" t="s">
        <v>152</v>
      </c>
      <c r="J515" t="s">
        <v>153</v>
      </c>
      <c r="K515" t="s">
        <v>1520</v>
      </c>
      <c r="L515" t="s">
        <v>1521</v>
      </c>
      <c r="M515" t="s">
        <v>901</v>
      </c>
      <c r="N515">
        <v>91</v>
      </c>
      <c r="O515" t="s">
        <v>157</v>
      </c>
      <c r="P515" t="s">
        <v>158</v>
      </c>
      <c r="Q515" t="s">
        <v>194</v>
      </c>
      <c r="R515" t="s">
        <v>210</v>
      </c>
      <c r="S515" t="s">
        <v>133</v>
      </c>
      <c r="T515" t="s">
        <v>196</v>
      </c>
      <c r="U515" t="s">
        <v>224</v>
      </c>
      <c r="V515" t="s">
        <v>160</v>
      </c>
      <c r="W515" t="s">
        <v>182</v>
      </c>
      <c r="X515" t="s">
        <v>249</v>
      </c>
      <c r="Y515" t="s">
        <v>2</v>
      </c>
      <c r="Z515">
        <v>2011</v>
      </c>
      <c r="AA515" t="s">
        <v>164</v>
      </c>
      <c r="AB515" t="s">
        <v>2</v>
      </c>
      <c r="AC515" t="s">
        <v>2</v>
      </c>
      <c r="AD515" t="s">
        <v>2</v>
      </c>
      <c r="AE515" t="s">
        <v>2</v>
      </c>
      <c r="AF515" t="s">
        <v>2</v>
      </c>
      <c r="AG515" t="s">
        <v>259</v>
      </c>
      <c r="AH515" t="s">
        <v>190</v>
      </c>
    </row>
    <row r="516" spans="1:34">
      <c r="A516">
        <v>10012</v>
      </c>
      <c r="B516">
        <v>750494</v>
      </c>
      <c r="C516" t="s">
        <v>149</v>
      </c>
      <c r="D516" t="str">
        <f t="shared" ca="1" si="24"/>
        <v>BIBCACMHUB</v>
      </c>
      <c r="E516" t="str">
        <f t="shared" ca="1" si="25"/>
        <v>Twrmvgrqlpkun</v>
      </c>
      <c r="F516" t="s">
        <v>150</v>
      </c>
      <c r="G516" t="s">
        <v>167</v>
      </c>
      <c r="H516" t="str">
        <f t="shared" ca="1" si="26"/>
        <v>24/12/1996</v>
      </c>
      <c r="I516" t="s">
        <v>152</v>
      </c>
      <c r="J516" t="s">
        <v>153</v>
      </c>
      <c r="K516" t="s">
        <v>1525</v>
      </c>
      <c r="L516" t="s">
        <v>1526</v>
      </c>
      <c r="M516" t="s">
        <v>1527</v>
      </c>
      <c r="N516">
        <v>973</v>
      </c>
      <c r="O516" t="s">
        <v>157</v>
      </c>
      <c r="P516" t="s">
        <v>158</v>
      </c>
      <c r="Q516" t="s">
        <v>194</v>
      </c>
      <c r="R516" t="s">
        <v>248</v>
      </c>
      <c r="S516" t="s">
        <v>2</v>
      </c>
      <c r="T516" t="s">
        <v>196</v>
      </c>
      <c r="U516" t="s">
        <v>200</v>
      </c>
      <c r="V516" t="s">
        <v>160</v>
      </c>
      <c r="W516" t="s">
        <v>161</v>
      </c>
      <c r="X516" t="s">
        <v>2</v>
      </c>
      <c r="Y516" t="s">
        <v>2</v>
      </c>
      <c r="Z516">
        <v>2011</v>
      </c>
      <c r="AA516" t="s">
        <v>164</v>
      </c>
      <c r="AB516" t="s">
        <v>2</v>
      </c>
      <c r="AC516" t="s">
        <v>2</v>
      </c>
      <c r="AD516" t="s">
        <v>2</v>
      </c>
      <c r="AE516" t="s">
        <v>2</v>
      </c>
      <c r="AF516" t="s">
        <v>2</v>
      </c>
      <c r="AG516" t="s">
        <v>174</v>
      </c>
      <c r="AH516" t="s">
        <v>166</v>
      </c>
    </row>
    <row r="517" spans="1:34">
      <c r="A517">
        <v>10012</v>
      </c>
      <c r="B517">
        <v>758942</v>
      </c>
      <c r="C517" t="s">
        <v>149</v>
      </c>
      <c r="D517" t="str">
        <f t="shared" ca="1" si="24"/>
        <v>GMKVYZQEGJ</v>
      </c>
      <c r="E517" t="str">
        <f t="shared" ca="1" si="25"/>
        <v>Yiseupfuyzppz</v>
      </c>
      <c r="F517" t="s">
        <v>150</v>
      </c>
      <c r="G517" t="s">
        <v>167</v>
      </c>
      <c r="H517" t="str">
        <f t="shared" ca="1" si="26"/>
        <v>5/3/1996</v>
      </c>
      <c r="I517" t="s">
        <v>152</v>
      </c>
      <c r="J517" t="s">
        <v>153</v>
      </c>
      <c r="K517" t="s">
        <v>2075</v>
      </c>
      <c r="L517" t="s">
        <v>743</v>
      </c>
      <c r="M517" t="s">
        <v>2076</v>
      </c>
      <c r="N517">
        <v>80</v>
      </c>
      <c r="O517" t="s">
        <v>157</v>
      </c>
      <c r="P517" t="s">
        <v>158</v>
      </c>
      <c r="Q517" t="s">
        <v>179</v>
      </c>
      <c r="R517" t="s">
        <v>1539</v>
      </c>
      <c r="S517" t="s">
        <v>2</v>
      </c>
      <c r="T517" t="s">
        <v>2</v>
      </c>
      <c r="U517" t="s">
        <v>334</v>
      </c>
      <c r="V517" t="s">
        <v>160</v>
      </c>
      <c r="W517" t="s">
        <v>161</v>
      </c>
      <c r="X517" t="s">
        <v>2</v>
      </c>
      <c r="Y517" t="s">
        <v>2</v>
      </c>
      <c r="Z517">
        <v>2011</v>
      </c>
      <c r="AA517" t="s">
        <v>164</v>
      </c>
      <c r="AB517" t="s">
        <v>2</v>
      </c>
      <c r="AC517" t="s">
        <v>2</v>
      </c>
      <c r="AD517" t="s">
        <v>2</v>
      </c>
      <c r="AE517" t="s">
        <v>2</v>
      </c>
      <c r="AF517" t="s">
        <v>2</v>
      </c>
      <c r="AG517" t="s">
        <v>165</v>
      </c>
      <c r="AH517" t="s">
        <v>175</v>
      </c>
    </row>
    <row r="518" spans="1:34">
      <c r="A518">
        <v>10012</v>
      </c>
      <c r="B518">
        <v>765246</v>
      </c>
      <c r="C518" t="s">
        <v>149</v>
      </c>
      <c r="D518" t="str">
        <f t="shared" ca="1" si="24"/>
        <v>CFAEZOHWYD</v>
      </c>
      <c r="E518" t="str">
        <f t="shared" ca="1" si="25"/>
        <v>Oxozkctfqbtlx</v>
      </c>
      <c r="F518" t="s">
        <v>150</v>
      </c>
      <c r="G518" t="s">
        <v>167</v>
      </c>
      <c r="H518" t="str">
        <f t="shared" ca="1" si="26"/>
        <v>5/8/1994</v>
      </c>
      <c r="I518" t="s">
        <v>152</v>
      </c>
      <c r="J518" t="s">
        <v>153</v>
      </c>
      <c r="K518" t="s">
        <v>1545</v>
      </c>
      <c r="L518" t="s">
        <v>1099</v>
      </c>
      <c r="M518" t="s">
        <v>1546</v>
      </c>
      <c r="N518">
        <v>92</v>
      </c>
      <c r="O518" t="s">
        <v>157</v>
      </c>
      <c r="P518" t="s">
        <v>158</v>
      </c>
      <c r="Q518" t="s">
        <v>298</v>
      </c>
      <c r="R518" t="s">
        <v>2077</v>
      </c>
      <c r="S518" t="s">
        <v>2</v>
      </c>
      <c r="T518" t="s">
        <v>2</v>
      </c>
      <c r="U518" t="s">
        <v>610</v>
      </c>
      <c r="V518" t="s">
        <v>160</v>
      </c>
      <c r="W518" t="s">
        <v>2</v>
      </c>
      <c r="X518" t="s">
        <v>2</v>
      </c>
      <c r="Y518" t="s">
        <v>2</v>
      </c>
      <c r="Z518">
        <v>2011</v>
      </c>
      <c r="AA518" t="s">
        <v>164</v>
      </c>
      <c r="AB518" t="s">
        <v>2</v>
      </c>
      <c r="AC518" t="s">
        <v>2</v>
      </c>
      <c r="AD518" t="s">
        <v>2</v>
      </c>
      <c r="AE518" t="s">
        <v>2</v>
      </c>
      <c r="AF518" t="s">
        <v>2</v>
      </c>
      <c r="AG518" t="s">
        <v>165</v>
      </c>
      <c r="AH518" t="s">
        <v>175</v>
      </c>
    </row>
    <row r="519" spans="1:34">
      <c r="A519">
        <v>10012</v>
      </c>
      <c r="B519">
        <v>765250</v>
      </c>
      <c r="C519" t="s">
        <v>149</v>
      </c>
      <c r="D519" t="str">
        <f t="shared" ca="1" si="24"/>
        <v>IRXVQEZQMT</v>
      </c>
      <c r="E519" t="str">
        <f t="shared" ca="1" si="25"/>
        <v>Czvmolgttdhkx</v>
      </c>
      <c r="F519" t="s">
        <v>150</v>
      </c>
      <c r="G519" t="s">
        <v>167</v>
      </c>
      <c r="H519" t="str">
        <f t="shared" ca="1" si="26"/>
        <v>27/9/1995</v>
      </c>
      <c r="I519" t="s">
        <v>152</v>
      </c>
      <c r="J519" t="s">
        <v>153</v>
      </c>
      <c r="K519" t="s">
        <v>1545</v>
      </c>
      <c r="L519" t="s">
        <v>1099</v>
      </c>
      <c r="M519" t="s">
        <v>1546</v>
      </c>
      <c r="N519">
        <v>92</v>
      </c>
      <c r="O519" t="s">
        <v>157</v>
      </c>
      <c r="P519" t="s">
        <v>158</v>
      </c>
      <c r="Q519" t="s">
        <v>171</v>
      </c>
      <c r="R519" t="s">
        <v>1547</v>
      </c>
      <c r="S519" t="s">
        <v>2</v>
      </c>
      <c r="T519" t="s">
        <v>2</v>
      </c>
      <c r="U519" t="s">
        <v>440</v>
      </c>
      <c r="V519" t="s">
        <v>160</v>
      </c>
      <c r="W519" t="s">
        <v>161</v>
      </c>
      <c r="X519" t="s">
        <v>162</v>
      </c>
      <c r="Y519" t="s">
        <v>2</v>
      </c>
      <c r="Z519">
        <v>2011</v>
      </c>
      <c r="AA519" t="s">
        <v>164</v>
      </c>
      <c r="AB519" t="s">
        <v>2</v>
      </c>
      <c r="AC519" t="s">
        <v>2</v>
      </c>
      <c r="AD519" t="s">
        <v>2</v>
      </c>
      <c r="AE519" t="s">
        <v>2</v>
      </c>
      <c r="AF519" t="s">
        <v>2</v>
      </c>
      <c r="AG519" t="s">
        <v>165</v>
      </c>
      <c r="AH519" t="s">
        <v>166</v>
      </c>
    </row>
    <row r="520" spans="1:34">
      <c r="A520">
        <v>10012</v>
      </c>
      <c r="B520">
        <v>769380</v>
      </c>
      <c r="C520" t="s">
        <v>149</v>
      </c>
      <c r="D520" t="str">
        <f t="shared" ca="1" si="24"/>
        <v>HWSXQJXGAB</v>
      </c>
      <c r="E520" t="str">
        <f t="shared" ca="1" si="25"/>
        <v>Awglobkqmnkjy</v>
      </c>
      <c r="F520" t="s">
        <v>150</v>
      </c>
      <c r="G520" t="s">
        <v>167</v>
      </c>
      <c r="H520" t="str">
        <f t="shared" ca="1" si="26"/>
        <v>16/5/1994</v>
      </c>
      <c r="I520" t="s">
        <v>152</v>
      </c>
      <c r="J520" t="s">
        <v>153</v>
      </c>
      <c r="K520" t="s">
        <v>1550</v>
      </c>
      <c r="L520" t="s">
        <v>1551</v>
      </c>
      <c r="M520" t="s">
        <v>1552</v>
      </c>
      <c r="N520">
        <v>99</v>
      </c>
      <c r="O520" t="s">
        <v>1553</v>
      </c>
      <c r="P520" t="s">
        <v>158</v>
      </c>
      <c r="Q520" t="s">
        <v>246</v>
      </c>
      <c r="R520" t="s">
        <v>1554</v>
      </c>
      <c r="S520" t="s">
        <v>2</v>
      </c>
      <c r="T520" t="s">
        <v>2</v>
      </c>
      <c r="U520" t="s">
        <v>224</v>
      </c>
      <c r="V520" t="s">
        <v>160</v>
      </c>
      <c r="W520" t="s">
        <v>301</v>
      </c>
      <c r="X520" t="s">
        <v>293</v>
      </c>
      <c r="Y520" t="s">
        <v>2</v>
      </c>
      <c r="Z520">
        <v>2011</v>
      </c>
      <c r="AA520" t="s">
        <v>164</v>
      </c>
      <c r="AB520" t="s">
        <v>2</v>
      </c>
      <c r="AC520" t="s">
        <v>2</v>
      </c>
      <c r="AD520" t="s">
        <v>2</v>
      </c>
      <c r="AE520" t="s">
        <v>2</v>
      </c>
      <c r="AF520" t="s">
        <v>2</v>
      </c>
      <c r="AG520" t="s">
        <v>213</v>
      </c>
      <c r="AH520" t="s">
        <v>175</v>
      </c>
    </row>
    <row r="521" spans="1:34">
      <c r="A521">
        <v>10012</v>
      </c>
      <c r="B521">
        <v>772586</v>
      </c>
      <c r="C521" t="s">
        <v>149</v>
      </c>
      <c r="D521" t="str">
        <f t="shared" ca="1" si="24"/>
        <v>WABZYZUJLN</v>
      </c>
      <c r="E521" t="str">
        <f t="shared" ca="1" si="25"/>
        <v>Uocrcqchswmkn</v>
      </c>
      <c r="F521" t="s">
        <v>150</v>
      </c>
      <c r="G521" t="s">
        <v>151</v>
      </c>
      <c r="H521" t="str">
        <f t="shared" ca="1" si="26"/>
        <v>7/2/1997</v>
      </c>
      <c r="I521" t="s">
        <v>152</v>
      </c>
      <c r="J521" t="s">
        <v>153</v>
      </c>
      <c r="K521" t="s">
        <v>1561</v>
      </c>
      <c r="L521" t="s">
        <v>1562</v>
      </c>
      <c r="M521" t="s">
        <v>1563</v>
      </c>
      <c r="N521">
        <v>77</v>
      </c>
      <c r="O521" t="s">
        <v>157</v>
      </c>
      <c r="P521" t="s">
        <v>158</v>
      </c>
      <c r="Q521" t="s">
        <v>194</v>
      </c>
      <c r="R521" t="s">
        <v>198</v>
      </c>
      <c r="S521" t="s">
        <v>2</v>
      </c>
      <c r="T521" t="s">
        <v>199</v>
      </c>
      <c r="U521" t="s">
        <v>200</v>
      </c>
      <c r="V521" t="s">
        <v>160</v>
      </c>
      <c r="W521" t="s">
        <v>182</v>
      </c>
      <c r="X521" t="s">
        <v>249</v>
      </c>
      <c r="Y521" t="s">
        <v>200</v>
      </c>
      <c r="Z521">
        <v>2011</v>
      </c>
      <c r="AA521" t="s">
        <v>164</v>
      </c>
      <c r="AB521" t="s">
        <v>2</v>
      </c>
      <c r="AC521" t="s">
        <v>2</v>
      </c>
      <c r="AD521" t="s">
        <v>2</v>
      </c>
      <c r="AE521" t="s">
        <v>2</v>
      </c>
      <c r="AF521" t="s">
        <v>2</v>
      </c>
      <c r="AG521" t="s">
        <v>213</v>
      </c>
      <c r="AH521" t="s">
        <v>166</v>
      </c>
    </row>
    <row r="522" spans="1:34">
      <c r="A522">
        <v>10012</v>
      </c>
      <c r="B522">
        <v>772710</v>
      </c>
      <c r="C522" t="s">
        <v>149</v>
      </c>
      <c r="D522" t="str">
        <f t="shared" ca="1" si="24"/>
        <v>WRROOOLCUZ</v>
      </c>
      <c r="E522" t="str">
        <f t="shared" ca="1" si="25"/>
        <v>Svjmrhydmkqtb</v>
      </c>
      <c r="F522" t="s">
        <v>150</v>
      </c>
      <c r="G522" t="s">
        <v>167</v>
      </c>
      <c r="H522" t="str">
        <f t="shared" ca="1" si="26"/>
        <v>8/7/1997</v>
      </c>
      <c r="I522" t="s">
        <v>152</v>
      </c>
      <c r="J522" t="s">
        <v>153</v>
      </c>
      <c r="K522" t="s">
        <v>1561</v>
      </c>
      <c r="L522" t="s">
        <v>1562</v>
      </c>
      <c r="M522" t="s">
        <v>1563</v>
      </c>
      <c r="N522">
        <v>77</v>
      </c>
      <c r="O522" t="s">
        <v>157</v>
      </c>
      <c r="P522" t="s">
        <v>158</v>
      </c>
      <c r="Q522" t="s">
        <v>171</v>
      </c>
      <c r="R522" t="s">
        <v>245</v>
      </c>
      <c r="S522" t="s">
        <v>2</v>
      </c>
      <c r="T522" t="s">
        <v>2</v>
      </c>
      <c r="U522" t="s">
        <v>238</v>
      </c>
      <c r="V522" t="s">
        <v>160</v>
      </c>
      <c r="W522" t="s">
        <v>161</v>
      </c>
      <c r="X522" t="s">
        <v>162</v>
      </c>
      <c r="Y522" t="s">
        <v>2</v>
      </c>
      <c r="Z522">
        <v>2011</v>
      </c>
      <c r="AA522" t="s">
        <v>164</v>
      </c>
      <c r="AB522" t="s">
        <v>2</v>
      </c>
      <c r="AC522" t="s">
        <v>2</v>
      </c>
      <c r="AD522" t="s">
        <v>2</v>
      </c>
      <c r="AE522" t="s">
        <v>2</v>
      </c>
      <c r="AF522" t="s">
        <v>2</v>
      </c>
      <c r="AG522" t="s">
        <v>213</v>
      </c>
      <c r="AH522" t="s">
        <v>190</v>
      </c>
    </row>
    <row r="523" spans="1:34">
      <c r="A523">
        <v>10012</v>
      </c>
      <c r="B523">
        <v>772713</v>
      </c>
      <c r="C523" t="s">
        <v>183</v>
      </c>
      <c r="D523" t="str">
        <f t="shared" ca="1" si="24"/>
        <v>UFMABNKAIP</v>
      </c>
      <c r="E523" t="str">
        <f t="shared" ca="1" si="25"/>
        <v>Ktuqufieqoesv</v>
      </c>
      <c r="F523" t="s">
        <v>150</v>
      </c>
      <c r="G523" t="s">
        <v>167</v>
      </c>
      <c r="H523" t="str">
        <f t="shared" ca="1" si="26"/>
        <v>1/1/1996</v>
      </c>
      <c r="I523" t="s">
        <v>152</v>
      </c>
      <c r="J523" t="s">
        <v>153</v>
      </c>
      <c r="K523" t="s">
        <v>1561</v>
      </c>
      <c r="L523" t="s">
        <v>1562</v>
      </c>
      <c r="M523" t="s">
        <v>1563</v>
      </c>
      <c r="N523">
        <v>77</v>
      </c>
      <c r="O523" t="s">
        <v>157</v>
      </c>
      <c r="P523" t="s">
        <v>158</v>
      </c>
      <c r="Q523" t="s">
        <v>194</v>
      </c>
      <c r="R523" t="s">
        <v>198</v>
      </c>
      <c r="S523" t="s">
        <v>2</v>
      </c>
      <c r="T523" t="s">
        <v>199</v>
      </c>
      <c r="U523" t="s">
        <v>200</v>
      </c>
      <c r="V523" t="s">
        <v>160</v>
      </c>
      <c r="W523" t="s">
        <v>182</v>
      </c>
      <c r="X523" t="s">
        <v>249</v>
      </c>
      <c r="Y523" t="s">
        <v>200</v>
      </c>
      <c r="Z523">
        <v>2011</v>
      </c>
      <c r="AA523" t="s">
        <v>164</v>
      </c>
      <c r="AB523" t="s">
        <v>2</v>
      </c>
      <c r="AC523" t="s">
        <v>2</v>
      </c>
      <c r="AD523" t="s">
        <v>2</v>
      </c>
      <c r="AE523" t="s">
        <v>2</v>
      </c>
      <c r="AF523" t="s">
        <v>2</v>
      </c>
      <c r="AG523" t="s">
        <v>213</v>
      </c>
      <c r="AH523" t="s">
        <v>166</v>
      </c>
    </row>
    <row r="524" spans="1:34">
      <c r="A524">
        <v>10012</v>
      </c>
      <c r="B524">
        <v>773610</v>
      </c>
      <c r="C524" t="s">
        <v>149</v>
      </c>
      <c r="D524" t="str">
        <f t="shared" ca="1" si="24"/>
        <v>ZABZIESXRD</v>
      </c>
      <c r="E524" t="str">
        <f t="shared" ca="1" si="25"/>
        <v>Qngadpqrugbng</v>
      </c>
      <c r="F524" t="s">
        <v>150</v>
      </c>
      <c r="G524" t="s">
        <v>167</v>
      </c>
      <c r="H524" t="str">
        <f t="shared" ca="1" si="26"/>
        <v>14/2/1997</v>
      </c>
      <c r="I524" t="s">
        <v>152</v>
      </c>
      <c r="J524" t="s">
        <v>153</v>
      </c>
      <c r="K524" t="s">
        <v>1564</v>
      </c>
      <c r="L524" t="s">
        <v>1565</v>
      </c>
      <c r="M524" t="s">
        <v>1566</v>
      </c>
      <c r="N524">
        <v>91</v>
      </c>
      <c r="O524" t="s">
        <v>157</v>
      </c>
      <c r="P524" t="s">
        <v>158</v>
      </c>
      <c r="Q524" t="s">
        <v>194</v>
      </c>
      <c r="R524" t="s">
        <v>195</v>
      </c>
      <c r="S524" t="s">
        <v>133</v>
      </c>
      <c r="T524" t="s">
        <v>196</v>
      </c>
      <c r="U524" t="s">
        <v>200</v>
      </c>
      <c r="V524" t="s">
        <v>160</v>
      </c>
      <c r="W524" t="s">
        <v>161</v>
      </c>
      <c r="X524" t="s">
        <v>2</v>
      </c>
      <c r="Y524" t="s">
        <v>2</v>
      </c>
      <c r="Z524">
        <v>2011</v>
      </c>
      <c r="AA524" t="s">
        <v>164</v>
      </c>
      <c r="AB524" t="s">
        <v>2</v>
      </c>
      <c r="AC524" t="s">
        <v>2</v>
      </c>
      <c r="AD524" t="s">
        <v>2</v>
      </c>
      <c r="AE524" t="s">
        <v>2</v>
      </c>
      <c r="AF524" t="s">
        <v>2</v>
      </c>
      <c r="AG524" t="s">
        <v>165</v>
      </c>
      <c r="AH524" t="s">
        <v>190</v>
      </c>
    </row>
    <row r="525" spans="1:34">
      <c r="A525">
        <v>10012</v>
      </c>
      <c r="B525">
        <v>776200</v>
      </c>
      <c r="C525" t="s">
        <v>149</v>
      </c>
      <c r="D525" t="str">
        <f t="shared" ca="1" si="24"/>
        <v>TKRMACOKNR</v>
      </c>
      <c r="E525" t="str">
        <f t="shared" ca="1" si="25"/>
        <v>Wzxhytbgkhmhk</v>
      </c>
      <c r="F525" t="s">
        <v>150</v>
      </c>
      <c r="G525" t="s">
        <v>167</v>
      </c>
      <c r="H525" t="str">
        <f t="shared" ca="1" si="26"/>
        <v>1/11/1995</v>
      </c>
      <c r="I525" t="s">
        <v>152</v>
      </c>
      <c r="J525" t="s">
        <v>153</v>
      </c>
      <c r="K525" t="s">
        <v>2078</v>
      </c>
      <c r="L525" t="s">
        <v>2079</v>
      </c>
      <c r="M525" t="s">
        <v>590</v>
      </c>
      <c r="N525">
        <v>94</v>
      </c>
      <c r="O525" t="s">
        <v>157</v>
      </c>
      <c r="P525" t="s">
        <v>158</v>
      </c>
      <c r="Q525" t="s">
        <v>187</v>
      </c>
      <c r="R525" t="s">
        <v>2080</v>
      </c>
      <c r="S525" t="s">
        <v>2</v>
      </c>
      <c r="T525" t="s">
        <v>2</v>
      </c>
      <c r="U525" t="s">
        <v>230</v>
      </c>
      <c r="V525" t="s">
        <v>160</v>
      </c>
      <c r="W525" t="s">
        <v>2</v>
      </c>
      <c r="X525" t="s">
        <v>2</v>
      </c>
      <c r="Y525" t="s">
        <v>2</v>
      </c>
      <c r="Z525">
        <v>2011</v>
      </c>
      <c r="AA525" t="s">
        <v>164</v>
      </c>
      <c r="AB525" t="s">
        <v>2</v>
      </c>
      <c r="AC525" t="s">
        <v>2</v>
      </c>
      <c r="AD525" t="s">
        <v>2</v>
      </c>
      <c r="AE525" t="s">
        <v>2</v>
      </c>
      <c r="AF525" t="s">
        <v>2</v>
      </c>
      <c r="AG525" t="s">
        <v>165</v>
      </c>
      <c r="AH525" t="s">
        <v>175</v>
      </c>
    </row>
    <row r="526" spans="1:34">
      <c r="A526">
        <v>10012</v>
      </c>
      <c r="B526">
        <v>778148</v>
      </c>
      <c r="C526" t="s">
        <v>183</v>
      </c>
      <c r="D526" t="str">
        <f t="shared" ca="1" si="24"/>
        <v>KZDONNPOLW</v>
      </c>
      <c r="E526" t="str">
        <f t="shared" ca="1" si="25"/>
        <v>Teqatnngnkmaz</v>
      </c>
      <c r="F526" t="s">
        <v>150</v>
      </c>
      <c r="G526" t="s">
        <v>167</v>
      </c>
      <c r="H526" t="str">
        <f t="shared" ca="1" si="26"/>
        <v>25/5/1997</v>
      </c>
      <c r="I526" t="s">
        <v>152</v>
      </c>
      <c r="J526" t="s">
        <v>153</v>
      </c>
      <c r="K526" t="s">
        <v>1570</v>
      </c>
      <c r="L526" t="s">
        <v>1571</v>
      </c>
      <c r="M526" t="s">
        <v>838</v>
      </c>
      <c r="N526">
        <v>93</v>
      </c>
      <c r="O526" t="s">
        <v>157</v>
      </c>
      <c r="P526" t="s">
        <v>158</v>
      </c>
      <c r="Q526" t="s">
        <v>194</v>
      </c>
      <c r="R526" t="s">
        <v>311</v>
      </c>
      <c r="S526" t="s">
        <v>2</v>
      </c>
      <c r="T526" t="s">
        <v>199</v>
      </c>
      <c r="U526" t="s">
        <v>201</v>
      </c>
      <c r="V526" t="s">
        <v>160</v>
      </c>
      <c r="W526" t="s">
        <v>161</v>
      </c>
      <c r="X526" t="s">
        <v>2</v>
      </c>
      <c r="Y526" t="s">
        <v>2</v>
      </c>
      <c r="Z526">
        <v>2010</v>
      </c>
      <c r="AA526" t="s">
        <v>164</v>
      </c>
      <c r="AB526" t="s">
        <v>2</v>
      </c>
      <c r="AC526" t="s">
        <v>2</v>
      </c>
      <c r="AD526" t="s">
        <v>2</v>
      </c>
      <c r="AE526" t="s">
        <v>2</v>
      </c>
      <c r="AF526" t="s">
        <v>2</v>
      </c>
      <c r="AG526" t="s">
        <v>174</v>
      </c>
      <c r="AH526" t="s">
        <v>190</v>
      </c>
    </row>
    <row r="527" spans="1:34">
      <c r="A527">
        <v>10012</v>
      </c>
      <c r="B527">
        <v>778149</v>
      </c>
      <c r="C527" t="s">
        <v>183</v>
      </c>
      <c r="D527" t="str">
        <f t="shared" ca="1" si="24"/>
        <v>NJAOOFGQYC</v>
      </c>
      <c r="E527" t="str">
        <f t="shared" ca="1" si="25"/>
        <v>Ktdydhwsqmifc</v>
      </c>
      <c r="F527" t="s">
        <v>150</v>
      </c>
      <c r="G527" t="s">
        <v>167</v>
      </c>
      <c r="H527" t="str">
        <f t="shared" ca="1" si="26"/>
        <v>7/2/1995</v>
      </c>
      <c r="I527" t="s">
        <v>152</v>
      </c>
      <c r="J527" t="s">
        <v>153</v>
      </c>
      <c r="K527" t="s">
        <v>1570</v>
      </c>
      <c r="L527" t="s">
        <v>1571</v>
      </c>
      <c r="M527" t="s">
        <v>838</v>
      </c>
      <c r="N527">
        <v>93</v>
      </c>
      <c r="O527" t="s">
        <v>157</v>
      </c>
      <c r="P527" t="s">
        <v>158</v>
      </c>
      <c r="Q527" t="s">
        <v>194</v>
      </c>
      <c r="R527" t="s">
        <v>311</v>
      </c>
      <c r="S527" t="s">
        <v>2</v>
      </c>
      <c r="T527" t="s">
        <v>199</v>
      </c>
      <c r="U527" t="s">
        <v>201</v>
      </c>
      <c r="V527" t="s">
        <v>160</v>
      </c>
      <c r="W527" t="s">
        <v>161</v>
      </c>
      <c r="X527" t="s">
        <v>2</v>
      </c>
      <c r="Y527" t="s">
        <v>2</v>
      </c>
      <c r="Z527">
        <v>2010</v>
      </c>
      <c r="AA527" t="s">
        <v>164</v>
      </c>
      <c r="AB527" t="s">
        <v>2</v>
      </c>
      <c r="AC527" t="s">
        <v>2</v>
      </c>
      <c r="AD527" t="s">
        <v>2</v>
      </c>
      <c r="AE527" t="s">
        <v>2</v>
      </c>
      <c r="AF527" t="s">
        <v>2</v>
      </c>
      <c r="AG527" t="s">
        <v>174</v>
      </c>
      <c r="AH527" t="s">
        <v>166</v>
      </c>
    </row>
    <row r="528" spans="1:34">
      <c r="A528">
        <v>10012</v>
      </c>
      <c r="B528">
        <v>778169</v>
      </c>
      <c r="C528" t="s">
        <v>149</v>
      </c>
      <c r="D528" t="str">
        <f t="shared" ca="1" si="24"/>
        <v>VIFIPZPYVS</v>
      </c>
      <c r="E528" t="str">
        <f t="shared" ca="1" si="25"/>
        <v>Nislygfvuflne</v>
      </c>
      <c r="F528" t="s">
        <v>150</v>
      </c>
      <c r="G528" t="s">
        <v>167</v>
      </c>
      <c r="H528" t="str">
        <f t="shared" ca="1" si="26"/>
        <v>26/3/1995</v>
      </c>
      <c r="I528" t="s">
        <v>152</v>
      </c>
      <c r="J528" t="s">
        <v>153</v>
      </c>
      <c r="K528" t="s">
        <v>1570</v>
      </c>
      <c r="L528" t="s">
        <v>1571</v>
      </c>
      <c r="M528" t="s">
        <v>838</v>
      </c>
      <c r="N528">
        <v>93</v>
      </c>
      <c r="O528" t="s">
        <v>157</v>
      </c>
      <c r="P528" t="s">
        <v>158</v>
      </c>
      <c r="Q528" t="s">
        <v>194</v>
      </c>
      <c r="R528" t="s">
        <v>311</v>
      </c>
      <c r="S528" t="s">
        <v>2</v>
      </c>
      <c r="T528" t="s">
        <v>199</v>
      </c>
      <c r="U528" t="s">
        <v>201</v>
      </c>
      <c r="V528" t="s">
        <v>160</v>
      </c>
      <c r="W528" t="s">
        <v>161</v>
      </c>
      <c r="X528" t="s">
        <v>2</v>
      </c>
      <c r="Y528" t="s">
        <v>2</v>
      </c>
      <c r="Z528">
        <v>2010</v>
      </c>
      <c r="AA528" t="s">
        <v>164</v>
      </c>
      <c r="AB528" t="s">
        <v>2</v>
      </c>
      <c r="AC528" t="s">
        <v>2</v>
      </c>
      <c r="AD528" t="s">
        <v>2</v>
      </c>
      <c r="AE528" t="s">
        <v>2</v>
      </c>
      <c r="AF528" t="s">
        <v>2</v>
      </c>
      <c r="AG528" t="s">
        <v>174</v>
      </c>
      <c r="AH528" t="s">
        <v>190</v>
      </c>
    </row>
    <row r="529" spans="1:34">
      <c r="A529">
        <v>10012</v>
      </c>
      <c r="B529">
        <v>778223</v>
      </c>
      <c r="C529" t="s">
        <v>149</v>
      </c>
      <c r="D529" t="str">
        <f t="shared" ca="1" si="24"/>
        <v>TQRUPDDWOT</v>
      </c>
      <c r="E529" t="str">
        <f t="shared" ca="1" si="25"/>
        <v>Nhugyslaqikfa</v>
      </c>
      <c r="F529" t="s">
        <v>150</v>
      </c>
      <c r="G529" t="s">
        <v>167</v>
      </c>
      <c r="H529" t="str">
        <f t="shared" ca="1" si="26"/>
        <v>20/5/1995</v>
      </c>
      <c r="I529" t="s">
        <v>152</v>
      </c>
      <c r="J529" t="s">
        <v>153</v>
      </c>
      <c r="K529" t="s">
        <v>1570</v>
      </c>
      <c r="L529" t="s">
        <v>1571</v>
      </c>
      <c r="M529" t="s">
        <v>838</v>
      </c>
      <c r="N529">
        <v>93</v>
      </c>
      <c r="O529" t="s">
        <v>157</v>
      </c>
      <c r="P529" t="s">
        <v>158</v>
      </c>
      <c r="Q529" t="s">
        <v>171</v>
      </c>
      <c r="R529" t="s">
        <v>172</v>
      </c>
      <c r="S529" t="s">
        <v>2</v>
      </c>
      <c r="T529" t="s">
        <v>2</v>
      </c>
      <c r="U529" t="s">
        <v>238</v>
      </c>
      <c r="V529" t="s">
        <v>160</v>
      </c>
      <c r="W529" t="s">
        <v>161</v>
      </c>
      <c r="X529" t="s">
        <v>162</v>
      </c>
      <c r="Y529" t="s">
        <v>2</v>
      </c>
      <c r="Z529">
        <v>2011</v>
      </c>
      <c r="AA529" t="s">
        <v>164</v>
      </c>
      <c r="AB529" t="s">
        <v>2</v>
      </c>
      <c r="AC529" t="s">
        <v>2</v>
      </c>
      <c r="AD529" t="s">
        <v>2</v>
      </c>
      <c r="AE529" t="s">
        <v>2</v>
      </c>
      <c r="AF529" t="s">
        <v>2</v>
      </c>
      <c r="AG529" t="s">
        <v>174</v>
      </c>
      <c r="AH529" t="s">
        <v>166</v>
      </c>
    </row>
    <row r="530" spans="1:34">
      <c r="A530">
        <v>10012</v>
      </c>
      <c r="B530">
        <v>778249</v>
      </c>
      <c r="C530" t="s">
        <v>183</v>
      </c>
      <c r="D530" t="str">
        <f t="shared" ca="1" si="24"/>
        <v>SNMMJRXDEC</v>
      </c>
      <c r="E530" t="str">
        <f t="shared" ca="1" si="25"/>
        <v>Mqibmgwkjtwed</v>
      </c>
      <c r="F530" t="s">
        <v>150</v>
      </c>
      <c r="G530" t="s">
        <v>167</v>
      </c>
      <c r="H530" t="str">
        <f t="shared" ca="1" si="26"/>
        <v>10/7/1994</v>
      </c>
      <c r="I530" t="s">
        <v>152</v>
      </c>
      <c r="J530" t="s">
        <v>153</v>
      </c>
      <c r="K530" t="s">
        <v>1570</v>
      </c>
      <c r="L530" t="s">
        <v>1571</v>
      </c>
      <c r="M530" t="s">
        <v>838</v>
      </c>
      <c r="N530">
        <v>93</v>
      </c>
      <c r="O530" t="s">
        <v>157</v>
      </c>
      <c r="P530" t="s">
        <v>158</v>
      </c>
      <c r="Q530" t="s">
        <v>171</v>
      </c>
      <c r="R530" t="s">
        <v>172</v>
      </c>
      <c r="S530" t="s">
        <v>2</v>
      </c>
      <c r="T530" t="s">
        <v>2</v>
      </c>
      <c r="U530" t="s">
        <v>238</v>
      </c>
      <c r="V530" t="s">
        <v>160</v>
      </c>
      <c r="W530" t="s">
        <v>161</v>
      </c>
      <c r="X530" t="s">
        <v>162</v>
      </c>
      <c r="Y530" t="s">
        <v>2</v>
      </c>
      <c r="Z530">
        <v>2011</v>
      </c>
      <c r="AA530" t="s">
        <v>164</v>
      </c>
      <c r="AB530" t="s">
        <v>2</v>
      </c>
      <c r="AC530" t="s">
        <v>2</v>
      </c>
      <c r="AD530" t="s">
        <v>2</v>
      </c>
      <c r="AE530" t="s">
        <v>2</v>
      </c>
      <c r="AF530" t="s">
        <v>2</v>
      </c>
      <c r="AG530" t="s">
        <v>174</v>
      </c>
      <c r="AH530" t="s">
        <v>175</v>
      </c>
    </row>
    <row r="531" spans="1:34">
      <c r="A531">
        <v>10012</v>
      </c>
      <c r="B531">
        <v>778257</v>
      </c>
      <c r="C531" t="s">
        <v>149</v>
      </c>
      <c r="D531" t="str">
        <f t="shared" ca="1" si="24"/>
        <v>JTJBFOKIWG</v>
      </c>
      <c r="E531" t="str">
        <f t="shared" ca="1" si="25"/>
        <v>Bamoejvbudbar</v>
      </c>
      <c r="F531" t="s">
        <v>150</v>
      </c>
      <c r="G531" t="s">
        <v>167</v>
      </c>
      <c r="H531" t="str">
        <f t="shared" ca="1" si="26"/>
        <v>10/4/1995</v>
      </c>
      <c r="I531" t="s">
        <v>152</v>
      </c>
      <c r="J531" t="s">
        <v>153</v>
      </c>
      <c r="K531" t="s">
        <v>1570</v>
      </c>
      <c r="L531" t="s">
        <v>1571</v>
      </c>
      <c r="M531" t="s">
        <v>838</v>
      </c>
      <c r="N531">
        <v>93</v>
      </c>
      <c r="O531" t="s">
        <v>157</v>
      </c>
      <c r="P531" t="s">
        <v>158</v>
      </c>
      <c r="Q531" t="s">
        <v>171</v>
      </c>
      <c r="R531" t="s">
        <v>172</v>
      </c>
      <c r="S531" t="s">
        <v>2</v>
      </c>
      <c r="T531" t="s">
        <v>2</v>
      </c>
      <c r="U531" t="s">
        <v>238</v>
      </c>
      <c r="V531" t="s">
        <v>160</v>
      </c>
      <c r="W531" t="s">
        <v>161</v>
      </c>
      <c r="X531" t="s">
        <v>162</v>
      </c>
      <c r="Y531" t="s">
        <v>2</v>
      </c>
      <c r="Z531">
        <v>2011</v>
      </c>
      <c r="AA531" t="s">
        <v>164</v>
      </c>
      <c r="AB531" t="s">
        <v>2</v>
      </c>
      <c r="AC531" t="s">
        <v>2</v>
      </c>
      <c r="AD531" t="s">
        <v>2</v>
      </c>
      <c r="AE531" t="s">
        <v>2</v>
      </c>
      <c r="AF531" t="s">
        <v>2</v>
      </c>
      <c r="AG531" t="s">
        <v>174</v>
      </c>
      <c r="AH531" t="s">
        <v>166</v>
      </c>
    </row>
    <row r="532" spans="1:34">
      <c r="A532">
        <v>10012</v>
      </c>
      <c r="B532">
        <v>778268</v>
      </c>
      <c r="C532" t="s">
        <v>149</v>
      </c>
      <c r="D532" t="str">
        <f t="shared" ca="1" si="24"/>
        <v>EMCCOXCTPV</v>
      </c>
      <c r="E532" t="str">
        <f t="shared" ca="1" si="25"/>
        <v>Ddsfagrgxxeep</v>
      </c>
      <c r="F532" t="s">
        <v>150</v>
      </c>
      <c r="G532" t="s">
        <v>167</v>
      </c>
      <c r="H532" t="str">
        <f t="shared" ca="1" si="26"/>
        <v>5/6/1996</v>
      </c>
      <c r="I532" t="s">
        <v>152</v>
      </c>
      <c r="J532" t="s">
        <v>153</v>
      </c>
      <c r="K532" t="s">
        <v>1570</v>
      </c>
      <c r="L532" t="s">
        <v>1571</v>
      </c>
      <c r="M532" t="s">
        <v>838</v>
      </c>
      <c r="N532">
        <v>93</v>
      </c>
      <c r="O532" t="s">
        <v>157</v>
      </c>
      <c r="P532" t="s">
        <v>158</v>
      </c>
      <c r="Q532" t="s">
        <v>194</v>
      </c>
      <c r="R532" t="s">
        <v>311</v>
      </c>
      <c r="S532" t="s">
        <v>2</v>
      </c>
      <c r="T532" t="s">
        <v>199</v>
      </c>
      <c r="U532" t="s">
        <v>201</v>
      </c>
      <c r="V532" t="s">
        <v>160</v>
      </c>
      <c r="W532" t="s">
        <v>161</v>
      </c>
      <c r="X532" t="s">
        <v>2</v>
      </c>
      <c r="Y532" t="s">
        <v>2</v>
      </c>
      <c r="Z532">
        <v>2011</v>
      </c>
      <c r="AA532" t="s">
        <v>164</v>
      </c>
      <c r="AB532" t="s">
        <v>2</v>
      </c>
      <c r="AC532" t="s">
        <v>2</v>
      </c>
      <c r="AD532" t="s">
        <v>2</v>
      </c>
      <c r="AE532" t="s">
        <v>2</v>
      </c>
      <c r="AF532" t="s">
        <v>2</v>
      </c>
      <c r="AG532" t="s">
        <v>174</v>
      </c>
      <c r="AH532" t="s">
        <v>190</v>
      </c>
    </row>
    <row r="533" spans="1:34">
      <c r="A533">
        <v>10012</v>
      </c>
      <c r="B533">
        <v>778294</v>
      </c>
      <c r="C533" t="s">
        <v>149</v>
      </c>
      <c r="D533" t="str">
        <f t="shared" ca="1" si="24"/>
        <v>HPNZWLBJCO</v>
      </c>
      <c r="E533" t="str">
        <f t="shared" ca="1" si="25"/>
        <v>Cbskfmcrtjqpb</v>
      </c>
      <c r="F533" t="s">
        <v>150</v>
      </c>
      <c r="G533" t="s">
        <v>167</v>
      </c>
      <c r="H533" t="str">
        <f t="shared" ca="1" si="26"/>
        <v>26/2/1996</v>
      </c>
      <c r="I533" t="s">
        <v>152</v>
      </c>
      <c r="J533" t="s">
        <v>153</v>
      </c>
      <c r="K533" t="s">
        <v>1570</v>
      </c>
      <c r="L533" t="s">
        <v>1571</v>
      </c>
      <c r="M533" t="s">
        <v>838</v>
      </c>
      <c r="N533">
        <v>93</v>
      </c>
      <c r="O533" t="s">
        <v>157</v>
      </c>
      <c r="P533" t="s">
        <v>158</v>
      </c>
      <c r="Q533" t="s">
        <v>194</v>
      </c>
      <c r="R533" t="s">
        <v>311</v>
      </c>
      <c r="S533" t="s">
        <v>2</v>
      </c>
      <c r="T533" t="s">
        <v>199</v>
      </c>
      <c r="U533" t="s">
        <v>201</v>
      </c>
      <c r="V533" t="s">
        <v>160</v>
      </c>
      <c r="W533" t="s">
        <v>161</v>
      </c>
      <c r="X533" t="s">
        <v>2</v>
      </c>
      <c r="Y533" t="s">
        <v>2</v>
      </c>
      <c r="Z533">
        <v>2011</v>
      </c>
      <c r="AA533" t="s">
        <v>164</v>
      </c>
      <c r="AB533" t="s">
        <v>2</v>
      </c>
      <c r="AC533" t="s">
        <v>2</v>
      </c>
      <c r="AD533" t="s">
        <v>2</v>
      </c>
      <c r="AE533" t="s">
        <v>2</v>
      </c>
      <c r="AF533" t="s">
        <v>2</v>
      </c>
      <c r="AG533" t="s">
        <v>174</v>
      </c>
      <c r="AH533" t="s">
        <v>190</v>
      </c>
    </row>
    <row r="534" spans="1:34">
      <c r="A534">
        <v>10012</v>
      </c>
      <c r="B534">
        <v>780979</v>
      </c>
      <c r="C534" t="s">
        <v>149</v>
      </c>
      <c r="D534" t="str">
        <f t="shared" ca="1" si="24"/>
        <v>PKKKHWGEFW</v>
      </c>
      <c r="E534" t="str">
        <f t="shared" ca="1" si="25"/>
        <v>Zbwjhmtvbfhxk</v>
      </c>
      <c r="F534" t="s">
        <v>150</v>
      </c>
      <c r="G534" t="s">
        <v>167</v>
      </c>
      <c r="H534" t="str">
        <f t="shared" ca="1" si="26"/>
        <v>20/2/1994</v>
      </c>
      <c r="I534" t="s">
        <v>152</v>
      </c>
      <c r="J534" t="s">
        <v>153</v>
      </c>
      <c r="K534" t="s">
        <v>1572</v>
      </c>
      <c r="L534" t="s">
        <v>846</v>
      </c>
      <c r="M534" t="s">
        <v>1573</v>
      </c>
      <c r="N534">
        <v>92</v>
      </c>
      <c r="O534" t="s">
        <v>157</v>
      </c>
      <c r="P534" t="s">
        <v>158</v>
      </c>
      <c r="Q534" t="s">
        <v>194</v>
      </c>
      <c r="R534" t="s">
        <v>236</v>
      </c>
      <c r="S534" t="s">
        <v>2</v>
      </c>
      <c r="T534" t="s">
        <v>196</v>
      </c>
      <c r="U534" t="s">
        <v>200</v>
      </c>
      <c r="V534" t="s">
        <v>160</v>
      </c>
      <c r="W534" t="s">
        <v>161</v>
      </c>
      <c r="X534" t="s">
        <v>212</v>
      </c>
      <c r="Y534" t="s">
        <v>2</v>
      </c>
      <c r="Z534">
        <v>2011</v>
      </c>
      <c r="AA534" t="s">
        <v>164</v>
      </c>
      <c r="AB534" t="s">
        <v>2</v>
      </c>
      <c r="AC534" t="s">
        <v>2</v>
      </c>
      <c r="AD534" t="s">
        <v>2</v>
      </c>
      <c r="AE534" t="s">
        <v>2</v>
      </c>
      <c r="AF534" t="s">
        <v>2</v>
      </c>
      <c r="AG534" t="s">
        <v>165</v>
      </c>
      <c r="AH534" t="s">
        <v>166</v>
      </c>
    </row>
    <row r="535" spans="1:34">
      <c r="A535">
        <v>10012</v>
      </c>
      <c r="B535">
        <v>781050</v>
      </c>
      <c r="C535" t="s">
        <v>149</v>
      </c>
      <c r="D535" t="str">
        <f t="shared" ca="1" si="24"/>
        <v>JOKGNIHOGS</v>
      </c>
      <c r="E535" t="str">
        <f t="shared" ca="1" si="25"/>
        <v>Epsshgrmwqxhn</v>
      </c>
      <c r="F535" t="s">
        <v>150</v>
      </c>
      <c r="G535" t="s">
        <v>167</v>
      </c>
      <c r="H535" t="str">
        <f t="shared" ca="1" si="26"/>
        <v>3/2/1996</v>
      </c>
      <c r="I535" t="s">
        <v>152</v>
      </c>
      <c r="J535" t="s">
        <v>153</v>
      </c>
      <c r="K535" t="s">
        <v>1572</v>
      </c>
      <c r="L535" t="s">
        <v>846</v>
      </c>
      <c r="M535" t="s">
        <v>1573</v>
      </c>
      <c r="N535">
        <v>92</v>
      </c>
      <c r="O535" t="s">
        <v>157</v>
      </c>
      <c r="P535" t="s">
        <v>158</v>
      </c>
      <c r="Q535" t="s">
        <v>194</v>
      </c>
      <c r="R535" t="s">
        <v>198</v>
      </c>
      <c r="S535" t="s">
        <v>2</v>
      </c>
      <c r="T535" t="s">
        <v>199</v>
      </c>
      <c r="U535" t="s">
        <v>201</v>
      </c>
      <c r="V535" t="s">
        <v>160</v>
      </c>
      <c r="W535" t="s">
        <v>161</v>
      </c>
      <c r="X535" t="s">
        <v>2</v>
      </c>
      <c r="Y535" t="s">
        <v>2</v>
      </c>
      <c r="Z535">
        <v>2010</v>
      </c>
      <c r="AA535" t="s">
        <v>164</v>
      </c>
      <c r="AB535" t="s">
        <v>2</v>
      </c>
      <c r="AC535" t="s">
        <v>2</v>
      </c>
      <c r="AD535" t="s">
        <v>2</v>
      </c>
      <c r="AE535" t="s">
        <v>2</v>
      </c>
      <c r="AF535" t="s">
        <v>2</v>
      </c>
      <c r="AG535" t="s">
        <v>165</v>
      </c>
      <c r="AH535" t="s">
        <v>175</v>
      </c>
    </row>
    <row r="536" spans="1:34">
      <c r="A536">
        <v>10012</v>
      </c>
      <c r="B536">
        <v>781193</v>
      </c>
      <c r="C536" t="s">
        <v>149</v>
      </c>
      <c r="D536" t="str">
        <f t="shared" ca="1" si="24"/>
        <v>ZATUISBGPP</v>
      </c>
      <c r="E536" t="str">
        <f t="shared" ca="1" si="25"/>
        <v>Nfuiaufcegqrs</v>
      </c>
      <c r="F536" t="s">
        <v>150</v>
      </c>
      <c r="G536" t="s">
        <v>167</v>
      </c>
      <c r="H536" t="str">
        <f t="shared" ca="1" si="26"/>
        <v>19/10/1996</v>
      </c>
      <c r="I536" t="s">
        <v>152</v>
      </c>
      <c r="J536" t="s">
        <v>153</v>
      </c>
      <c r="K536" t="s">
        <v>1572</v>
      </c>
      <c r="L536" t="s">
        <v>846</v>
      </c>
      <c r="M536" t="s">
        <v>1573</v>
      </c>
      <c r="N536">
        <v>92</v>
      </c>
      <c r="O536" t="s">
        <v>157</v>
      </c>
      <c r="P536" t="s">
        <v>158</v>
      </c>
      <c r="Q536" t="s">
        <v>171</v>
      </c>
      <c r="R536" t="s">
        <v>328</v>
      </c>
      <c r="S536" t="s">
        <v>2</v>
      </c>
      <c r="T536" t="s">
        <v>2</v>
      </c>
      <c r="U536" t="s">
        <v>238</v>
      </c>
      <c r="V536" t="s">
        <v>160</v>
      </c>
      <c r="W536" t="s">
        <v>161</v>
      </c>
      <c r="X536" t="s">
        <v>162</v>
      </c>
      <c r="Y536" t="s">
        <v>2</v>
      </c>
      <c r="Z536">
        <v>2011</v>
      </c>
      <c r="AA536" t="s">
        <v>164</v>
      </c>
      <c r="AB536" t="s">
        <v>2</v>
      </c>
      <c r="AC536" t="s">
        <v>2</v>
      </c>
      <c r="AD536" t="s">
        <v>2</v>
      </c>
      <c r="AE536" t="s">
        <v>2</v>
      </c>
      <c r="AF536" t="s">
        <v>2</v>
      </c>
      <c r="AG536" t="s">
        <v>165</v>
      </c>
      <c r="AH536" t="s">
        <v>175</v>
      </c>
    </row>
    <row r="537" spans="1:34">
      <c r="A537">
        <v>10012</v>
      </c>
      <c r="B537">
        <v>781411</v>
      </c>
      <c r="C537" t="s">
        <v>149</v>
      </c>
      <c r="D537" t="str">
        <f t="shared" ca="1" si="24"/>
        <v>SMFDCZZKQG</v>
      </c>
      <c r="E537" t="str">
        <f t="shared" ca="1" si="25"/>
        <v>Tggrvualqeawn</v>
      </c>
      <c r="F537" t="s">
        <v>150</v>
      </c>
      <c r="G537" t="s">
        <v>167</v>
      </c>
      <c r="H537" t="str">
        <f t="shared" ca="1" si="26"/>
        <v>15/10/1994</v>
      </c>
      <c r="I537" t="s">
        <v>152</v>
      </c>
      <c r="J537" t="s">
        <v>153</v>
      </c>
      <c r="K537" t="s">
        <v>1572</v>
      </c>
      <c r="L537" t="s">
        <v>846</v>
      </c>
      <c r="M537" t="s">
        <v>1573</v>
      </c>
      <c r="N537">
        <v>92</v>
      </c>
      <c r="O537" t="s">
        <v>157</v>
      </c>
      <c r="P537" t="s">
        <v>158</v>
      </c>
      <c r="Q537" t="s">
        <v>171</v>
      </c>
      <c r="R537" t="s">
        <v>237</v>
      </c>
      <c r="S537" t="s">
        <v>2</v>
      </c>
      <c r="T537" t="s">
        <v>2</v>
      </c>
      <c r="U537" t="s">
        <v>173</v>
      </c>
      <c r="V537" t="s">
        <v>160</v>
      </c>
      <c r="W537" t="s">
        <v>2</v>
      </c>
      <c r="X537" t="s">
        <v>2</v>
      </c>
      <c r="Y537" t="s">
        <v>2</v>
      </c>
      <c r="Z537">
        <v>2010</v>
      </c>
      <c r="AA537" t="s">
        <v>164</v>
      </c>
      <c r="AB537" t="s">
        <v>2</v>
      </c>
      <c r="AC537" t="s">
        <v>2</v>
      </c>
      <c r="AD537" t="s">
        <v>2</v>
      </c>
      <c r="AE537" t="s">
        <v>2</v>
      </c>
      <c r="AF537" t="s">
        <v>2</v>
      </c>
      <c r="AG537" t="s">
        <v>165</v>
      </c>
      <c r="AH537" t="s">
        <v>166</v>
      </c>
    </row>
    <row r="538" spans="1:34">
      <c r="A538">
        <v>10012</v>
      </c>
      <c r="B538">
        <v>783181</v>
      </c>
      <c r="C538" t="s">
        <v>183</v>
      </c>
      <c r="D538" t="str">
        <f t="shared" ca="1" si="24"/>
        <v>DGWUIGHURX</v>
      </c>
      <c r="E538" t="str">
        <f t="shared" ca="1" si="25"/>
        <v>Zlqnhsupertji</v>
      </c>
      <c r="F538" t="s">
        <v>150</v>
      </c>
      <c r="G538" t="s">
        <v>151</v>
      </c>
      <c r="H538" t="str">
        <f t="shared" ca="1" si="26"/>
        <v>5/6/1994</v>
      </c>
      <c r="I538" t="s">
        <v>152</v>
      </c>
      <c r="J538" t="s">
        <v>153</v>
      </c>
      <c r="K538" t="s">
        <v>2081</v>
      </c>
      <c r="L538" t="s">
        <v>2082</v>
      </c>
      <c r="M538" t="s">
        <v>2083</v>
      </c>
      <c r="N538">
        <v>64</v>
      </c>
      <c r="O538" t="s">
        <v>157</v>
      </c>
      <c r="P538" t="s">
        <v>158</v>
      </c>
      <c r="Q538" t="s">
        <v>194</v>
      </c>
      <c r="R538" t="s">
        <v>2084</v>
      </c>
      <c r="S538" t="s">
        <v>2</v>
      </c>
      <c r="T538" t="s">
        <v>199</v>
      </c>
      <c r="U538" t="s">
        <v>201</v>
      </c>
      <c r="V538" t="s">
        <v>160</v>
      </c>
      <c r="W538" t="s">
        <v>161</v>
      </c>
      <c r="X538" t="s">
        <v>2</v>
      </c>
      <c r="Y538" t="s">
        <v>2</v>
      </c>
      <c r="Z538">
        <v>2011</v>
      </c>
      <c r="AA538" t="s">
        <v>164</v>
      </c>
      <c r="AB538" t="s">
        <v>2</v>
      </c>
      <c r="AC538" t="s">
        <v>2</v>
      </c>
      <c r="AD538" t="s">
        <v>2</v>
      </c>
      <c r="AE538" t="s">
        <v>2</v>
      </c>
      <c r="AF538" t="s">
        <v>2</v>
      </c>
      <c r="AG538" t="s">
        <v>174</v>
      </c>
      <c r="AH538" t="s">
        <v>166</v>
      </c>
    </row>
    <row r="539" spans="1:34">
      <c r="A539">
        <v>10012</v>
      </c>
      <c r="B539">
        <v>785198</v>
      </c>
      <c r="C539" t="s">
        <v>149</v>
      </c>
      <c r="D539" t="str">
        <f t="shared" ca="1" si="24"/>
        <v>NZKEPDGXEL</v>
      </c>
      <c r="E539" t="str">
        <f t="shared" ca="1" si="25"/>
        <v>Yclgduraqueoc</v>
      </c>
      <c r="F539" t="s">
        <v>150</v>
      </c>
      <c r="G539" t="s">
        <v>167</v>
      </c>
      <c r="H539" t="str">
        <f t="shared" ca="1" si="26"/>
        <v>2/2/1995</v>
      </c>
      <c r="I539" t="s">
        <v>152</v>
      </c>
      <c r="J539" t="s">
        <v>153</v>
      </c>
      <c r="K539" t="s">
        <v>367</v>
      </c>
      <c r="L539" t="s">
        <v>368</v>
      </c>
      <c r="M539" t="s">
        <v>369</v>
      </c>
      <c r="N539">
        <v>93</v>
      </c>
      <c r="O539" t="s">
        <v>157</v>
      </c>
      <c r="P539" t="s">
        <v>158</v>
      </c>
      <c r="Q539" t="s">
        <v>187</v>
      </c>
      <c r="R539" t="s">
        <v>383</v>
      </c>
      <c r="S539" t="s">
        <v>2</v>
      </c>
      <c r="T539" t="s">
        <v>2</v>
      </c>
      <c r="U539" t="s">
        <v>2085</v>
      </c>
      <c r="V539" t="s">
        <v>160</v>
      </c>
      <c r="W539" t="s">
        <v>2</v>
      </c>
      <c r="X539" t="s">
        <v>2</v>
      </c>
      <c r="Y539" t="s">
        <v>2</v>
      </c>
      <c r="Z539" t="s">
        <v>2</v>
      </c>
      <c r="AA539" t="s">
        <v>164</v>
      </c>
      <c r="AB539" t="s">
        <v>2</v>
      </c>
      <c r="AC539" t="s">
        <v>2</v>
      </c>
      <c r="AD539" t="s">
        <v>2</v>
      </c>
      <c r="AE539" t="s">
        <v>2</v>
      </c>
      <c r="AF539" t="s">
        <v>2</v>
      </c>
      <c r="AG539" t="s">
        <v>165</v>
      </c>
      <c r="AH539" t="s">
        <v>175</v>
      </c>
    </row>
    <row r="540" spans="1:34">
      <c r="A540">
        <v>10012</v>
      </c>
      <c r="B540">
        <v>791265</v>
      </c>
      <c r="C540" t="s">
        <v>183</v>
      </c>
      <c r="D540" t="str">
        <f t="shared" ca="1" si="24"/>
        <v>XRZASRYBMI</v>
      </c>
      <c r="E540" t="str">
        <f t="shared" ca="1" si="25"/>
        <v>Uwqxtgorpsqcn</v>
      </c>
      <c r="F540" t="s">
        <v>150</v>
      </c>
      <c r="G540" t="s">
        <v>167</v>
      </c>
      <c r="H540" t="str">
        <f t="shared" ca="1" si="26"/>
        <v>8/8/1995</v>
      </c>
      <c r="I540" t="s">
        <v>152</v>
      </c>
      <c r="J540" t="s">
        <v>153</v>
      </c>
      <c r="K540" t="s">
        <v>1583</v>
      </c>
      <c r="L540" t="s">
        <v>1584</v>
      </c>
      <c r="M540" t="s">
        <v>1585</v>
      </c>
      <c r="N540">
        <v>95</v>
      </c>
      <c r="O540" t="s">
        <v>157</v>
      </c>
      <c r="P540" t="s">
        <v>158</v>
      </c>
      <c r="Q540" t="s">
        <v>179</v>
      </c>
      <c r="R540" t="s">
        <v>2086</v>
      </c>
      <c r="S540" t="s">
        <v>2</v>
      </c>
      <c r="T540" t="s">
        <v>2</v>
      </c>
      <c r="U540" t="s">
        <v>294</v>
      </c>
      <c r="V540" t="s">
        <v>160</v>
      </c>
      <c r="W540" t="s">
        <v>161</v>
      </c>
      <c r="X540" t="s">
        <v>2</v>
      </c>
      <c r="Y540" t="s">
        <v>2</v>
      </c>
      <c r="Z540">
        <v>2010</v>
      </c>
      <c r="AA540" t="s">
        <v>164</v>
      </c>
      <c r="AB540" t="s">
        <v>2</v>
      </c>
      <c r="AC540" t="s">
        <v>2</v>
      </c>
      <c r="AD540" t="s">
        <v>2</v>
      </c>
      <c r="AE540" t="s">
        <v>2</v>
      </c>
      <c r="AF540" t="s">
        <v>2</v>
      </c>
      <c r="AG540" t="s">
        <v>284</v>
      </c>
      <c r="AH540" t="s">
        <v>175</v>
      </c>
    </row>
    <row r="541" spans="1:34">
      <c r="A541">
        <v>10012</v>
      </c>
      <c r="B541">
        <v>793791</v>
      </c>
      <c r="C541" t="s">
        <v>149</v>
      </c>
      <c r="D541" t="str">
        <f t="shared" ca="1" si="24"/>
        <v>BHMLUXQEYK</v>
      </c>
      <c r="E541" t="str">
        <f t="shared" ca="1" si="25"/>
        <v>Nsjqoluronxip</v>
      </c>
      <c r="F541" t="s">
        <v>150</v>
      </c>
      <c r="G541" t="s">
        <v>167</v>
      </c>
      <c r="H541" t="str">
        <f t="shared" ca="1" si="26"/>
        <v>3/5/1994</v>
      </c>
      <c r="I541" t="s">
        <v>152</v>
      </c>
      <c r="J541" t="s">
        <v>153</v>
      </c>
      <c r="K541" t="s">
        <v>1589</v>
      </c>
      <c r="L541" t="s">
        <v>1590</v>
      </c>
      <c r="M541" t="s">
        <v>1591</v>
      </c>
      <c r="N541">
        <v>95</v>
      </c>
      <c r="O541" t="s">
        <v>157</v>
      </c>
      <c r="P541" t="s">
        <v>158</v>
      </c>
      <c r="Q541" t="s">
        <v>187</v>
      </c>
      <c r="R541" t="s">
        <v>1592</v>
      </c>
      <c r="S541" t="s">
        <v>2</v>
      </c>
      <c r="T541" t="s">
        <v>2</v>
      </c>
      <c r="U541" t="s">
        <v>1513</v>
      </c>
      <c r="V541" t="s">
        <v>160</v>
      </c>
      <c r="W541" t="s">
        <v>161</v>
      </c>
      <c r="X541" t="s">
        <v>2</v>
      </c>
      <c r="Y541" t="s">
        <v>2</v>
      </c>
      <c r="Z541">
        <v>2011</v>
      </c>
      <c r="AA541" t="s">
        <v>164</v>
      </c>
      <c r="AB541" t="s">
        <v>2</v>
      </c>
      <c r="AC541" t="s">
        <v>2</v>
      </c>
      <c r="AD541" t="s">
        <v>2</v>
      </c>
      <c r="AE541" t="s">
        <v>2</v>
      </c>
      <c r="AF541" t="s">
        <v>2</v>
      </c>
      <c r="AG541" t="s">
        <v>165</v>
      </c>
      <c r="AH541" t="s">
        <v>166</v>
      </c>
    </row>
    <row r="542" spans="1:34">
      <c r="A542">
        <v>10012</v>
      </c>
      <c r="B542">
        <v>798256</v>
      </c>
      <c r="C542" t="s">
        <v>183</v>
      </c>
      <c r="D542" t="str">
        <f t="shared" ca="1" si="24"/>
        <v>ZIQPWESVBX</v>
      </c>
      <c r="E542" t="str">
        <f t="shared" ca="1" si="25"/>
        <v>Oinramzvhabtu</v>
      </c>
      <c r="F542" t="s">
        <v>150</v>
      </c>
      <c r="G542" t="s">
        <v>167</v>
      </c>
      <c r="H542" t="str">
        <f t="shared" ca="1" si="26"/>
        <v>15/1/1994</v>
      </c>
      <c r="I542" t="s">
        <v>152</v>
      </c>
      <c r="J542" t="s">
        <v>153</v>
      </c>
      <c r="K542" t="s">
        <v>2087</v>
      </c>
      <c r="L542" t="s">
        <v>2088</v>
      </c>
      <c r="M542" t="s">
        <v>690</v>
      </c>
      <c r="N542">
        <v>44</v>
      </c>
      <c r="O542" t="s">
        <v>157</v>
      </c>
      <c r="P542" t="s">
        <v>158</v>
      </c>
      <c r="Q542" t="s">
        <v>194</v>
      </c>
      <c r="R542" t="s">
        <v>2089</v>
      </c>
      <c r="S542" t="s">
        <v>2</v>
      </c>
      <c r="T542" t="s">
        <v>196</v>
      </c>
      <c r="U542" t="s">
        <v>200</v>
      </c>
      <c r="V542" t="s">
        <v>160</v>
      </c>
      <c r="W542" t="s">
        <v>161</v>
      </c>
      <c r="X542" t="s">
        <v>2</v>
      </c>
      <c r="Y542" t="s">
        <v>2</v>
      </c>
      <c r="Z542">
        <v>2011</v>
      </c>
      <c r="AA542" t="s">
        <v>164</v>
      </c>
      <c r="AB542" t="s">
        <v>2</v>
      </c>
      <c r="AC542" t="s">
        <v>2</v>
      </c>
      <c r="AD542" t="s">
        <v>2</v>
      </c>
      <c r="AE542" t="s">
        <v>2</v>
      </c>
      <c r="AF542" t="s">
        <v>2</v>
      </c>
      <c r="AG542" t="s">
        <v>174</v>
      </c>
      <c r="AH542" t="s">
        <v>175</v>
      </c>
    </row>
    <row r="543" spans="1:34">
      <c r="A543">
        <v>10012</v>
      </c>
      <c r="B543">
        <v>801832</v>
      </c>
      <c r="C543" t="s">
        <v>149</v>
      </c>
      <c r="D543" t="str">
        <f t="shared" ca="1" si="24"/>
        <v>MJVAIRSLCP</v>
      </c>
      <c r="E543" t="str">
        <f t="shared" ca="1" si="25"/>
        <v>Gokrrsybvjpse</v>
      </c>
      <c r="F543" t="s">
        <v>150</v>
      </c>
      <c r="G543" t="s">
        <v>167</v>
      </c>
      <c r="H543" t="str">
        <f t="shared" ca="1" si="26"/>
        <v>3/10/1997</v>
      </c>
      <c r="I543" t="s">
        <v>152</v>
      </c>
      <c r="J543" t="s">
        <v>153</v>
      </c>
      <c r="K543" t="s">
        <v>2090</v>
      </c>
      <c r="L543" t="s">
        <v>2091</v>
      </c>
      <c r="M543" t="s">
        <v>223</v>
      </c>
      <c r="N543">
        <v>75</v>
      </c>
      <c r="O543" t="s">
        <v>157</v>
      </c>
      <c r="P543" t="s">
        <v>158</v>
      </c>
      <c r="Q543" t="s">
        <v>179</v>
      </c>
      <c r="R543" t="s">
        <v>2092</v>
      </c>
      <c r="S543" t="s">
        <v>2</v>
      </c>
      <c r="T543" t="s">
        <v>2</v>
      </c>
      <c r="U543" t="s">
        <v>334</v>
      </c>
      <c r="V543" t="s">
        <v>160</v>
      </c>
      <c r="W543" t="s">
        <v>161</v>
      </c>
      <c r="X543" t="s">
        <v>2</v>
      </c>
      <c r="Y543" t="s">
        <v>2</v>
      </c>
      <c r="Z543">
        <v>2011</v>
      </c>
      <c r="AA543" t="s">
        <v>164</v>
      </c>
      <c r="AB543" t="s">
        <v>2</v>
      </c>
      <c r="AC543" t="s">
        <v>2</v>
      </c>
      <c r="AD543" t="s">
        <v>2</v>
      </c>
      <c r="AE543" t="s">
        <v>2</v>
      </c>
      <c r="AF543" t="s">
        <v>2</v>
      </c>
      <c r="AG543" t="s">
        <v>2</v>
      </c>
      <c r="AH543" t="s">
        <v>2</v>
      </c>
    </row>
    <row r="544" spans="1:34">
      <c r="A544">
        <v>10012</v>
      </c>
      <c r="B544">
        <v>803315</v>
      </c>
      <c r="C544" t="s">
        <v>183</v>
      </c>
      <c r="D544" t="str">
        <f t="shared" ca="1" si="24"/>
        <v>RMNXOVVNLS</v>
      </c>
      <c r="E544" t="str">
        <f t="shared" ca="1" si="25"/>
        <v>Tphprkaowyjlk</v>
      </c>
      <c r="F544" t="s">
        <v>150</v>
      </c>
      <c r="G544" t="s">
        <v>167</v>
      </c>
      <c r="H544" t="str">
        <f t="shared" ca="1" si="26"/>
        <v>24/8/1994</v>
      </c>
      <c r="I544" t="s">
        <v>152</v>
      </c>
      <c r="J544" t="s">
        <v>153</v>
      </c>
      <c r="K544" t="s">
        <v>2093</v>
      </c>
      <c r="L544" t="s">
        <v>2094</v>
      </c>
      <c r="M544" t="s">
        <v>811</v>
      </c>
      <c r="N544">
        <v>972</v>
      </c>
      <c r="O544" t="s">
        <v>157</v>
      </c>
      <c r="P544" t="s">
        <v>158</v>
      </c>
      <c r="Q544" t="s">
        <v>187</v>
      </c>
      <c r="R544" t="s">
        <v>2095</v>
      </c>
      <c r="S544" t="s">
        <v>2</v>
      </c>
      <c r="T544" t="s">
        <v>2</v>
      </c>
      <c r="U544" t="s">
        <v>206</v>
      </c>
      <c r="V544" t="s">
        <v>160</v>
      </c>
      <c r="W544" t="s">
        <v>2</v>
      </c>
      <c r="X544" t="s">
        <v>2</v>
      </c>
      <c r="Y544" t="s">
        <v>2</v>
      </c>
      <c r="Z544" t="s">
        <v>2</v>
      </c>
      <c r="AA544" t="s">
        <v>164</v>
      </c>
      <c r="AB544" t="s">
        <v>2</v>
      </c>
      <c r="AC544" t="s">
        <v>2</v>
      </c>
      <c r="AD544" t="s">
        <v>2</v>
      </c>
      <c r="AE544" t="s">
        <v>2</v>
      </c>
      <c r="AF544" t="s">
        <v>2</v>
      </c>
      <c r="AG544" t="s">
        <v>165</v>
      </c>
      <c r="AH544" t="s">
        <v>175</v>
      </c>
    </row>
    <row r="545" spans="1:34">
      <c r="A545">
        <v>10012</v>
      </c>
      <c r="B545">
        <v>803799</v>
      </c>
      <c r="C545" t="s">
        <v>149</v>
      </c>
      <c r="D545" t="str">
        <f t="shared" ca="1" si="24"/>
        <v>SSZHWDVDGB</v>
      </c>
      <c r="E545" t="str">
        <f t="shared" ca="1" si="25"/>
        <v>Zbuctqpoyvmdy</v>
      </c>
      <c r="F545" t="s">
        <v>150</v>
      </c>
      <c r="G545" t="s">
        <v>167</v>
      </c>
      <c r="H545" t="str">
        <f t="shared" ca="1" si="26"/>
        <v>4/11/1994</v>
      </c>
      <c r="I545" t="s">
        <v>152</v>
      </c>
      <c r="J545" t="s">
        <v>153</v>
      </c>
      <c r="K545" t="s">
        <v>2096</v>
      </c>
      <c r="L545" t="s">
        <v>2097</v>
      </c>
      <c r="M545" t="s">
        <v>2098</v>
      </c>
      <c r="N545">
        <v>99</v>
      </c>
      <c r="O545" t="s">
        <v>2099</v>
      </c>
      <c r="P545" t="s">
        <v>158</v>
      </c>
      <c r="Q545" t="s">
        <v>194</v>
      </c>
      <c r="R545" t="s">
        <v>2100</v>
      </c>
      <c r="S545" t="s">
        <v>2</v>
      </c>
      <c r="T545" t="s">
        <v>196</v>
      </c>
      <c r="U545" t="s">
        <v>197</v>
      </c>
      <c r="V545" t="s">
        <v>160</v>
      </c>
      <c r="W545" t="s">
        <v>161</v>
      </c>
      <c r="X545" t="s">
        <v>249</v>
      </c>
      <c r="Y545" t="s">
        <v>212</v>
      </c>
      <c r="Z545">
        <v>2011</v>
      </c>
      <c r="AA545" t="s">
        <v>164</v>
      </c>
      <c r="AB545" t="s">
        <v>2</v>
      </c>
      <c r="AC545" t="s">
        <v>2</v>
      </c>
      <c r="AD545" t="s">
        <v>2</v>
      </c>
      <c r="AE545" t="s">
        <v>2</v>
      </c>
      <c r="AF545" t="s">
        <v>2</v>
      </c>
      <c r="AG545" t="s">
        <v>213</v>
      </c>
      <c r="AH545" t="s">
        <v>190</v>
      </c>
    </row>
    <row r="546" spans="1:34">
      <c r="A546">
        <v>10012</v>
      </c>
      <c r="B546">
        <v>805147</v>
      </c>
      <c r="C546" t="s">
        <v>183</v>
      </c>
      <c r="D546" t="str">
        <f t="shared" ca="1" si="24"/>
        <v>WVBKMILBZE</v>
      </c>
      <c r="E546" t="str">
        <f t="shared" ca="1" si="25"/>
        <v>Mdlxknjvrtzox</v>
      </c>
      <c r="F546" t="s">
        <v>150</v>
      </c>
      <c r="G546" t="s">
        <v>167</v>
      </c>
      <c r="H546" t="str">
        <f t="shared" ca="1" si="26"/>
        <v>28/2/1994</v>
      </c>
      <c r="I546" t="s">
        <v>152</v>
      </c>
      <c r="J546" t="s">
        <v>153</v>
      </c>
      <c r="K546" t="s">
        <v>1602</v>
      </c>
      <c r="L546" t="s">
        <v>1603</v>
      </c>
      <c r="M546" t="s">
        <v>881</v>
      </c>
      <c r="N546">
        <v>28</v>
      </c>
      <c r="O546" t="s">
        <v>157</v>
      </c>
      <c r="P546" t="s">
        <v>158</v>
      </c>
      <c r="Q546" t="s">
        <v>171</v>
      </c>
      <c r="R546" t="s">
        <v>1604</v>
      </c>
      <c r="S546" t="s">
        <v>2</v>
      </c>
      <c r="T546" t="s">
        <v>2</v>
      </c>
      <c r="U546" t="s">
        <v>238</v>
      </c>
      <c r="V546" t="s">
        <v>160</v>
      </c>
      <c r="W546" t="s">
        <v>182</v>
      </c>
      <c r="X546" t="s">
        <v>162</v>
      </c>
      <c r="Y546" t="s">
        <v>2</v>
      </c>
      <c r="Z546">
        <v>2011</v>
      </c>
      <c r="AA546" t="s">
        <v>164</v>
      </c>
      <c r="AB546" t="s">
        <v>2</v>
      </c>
      <c r="AC546" t="s">
        <v>2</v>
      </c>
      <c r="AD546" t="s">
        <v>2</v>
      </c>
      <c r="AE546" t="s">
        <v>2</v>
      </c>
      <c r="AF546" t="s">
        <v>2</v>
      </c>
      <c r="AG546" t="s">
        <v>165</v>
      </c>
      <c r="AH546" t="s">
        <v>232</v>
      </c>
    </row>
    <row r="547" spans="1:34">
      <c r="A547">
        <v>10012</v>
      </c>
      <c r="B547">
        <v>805226</v>
      </c>
      <c r="C547" t="s">
        <v>183</v>
      </c>
      <c r="D547" t="str">
        <f t="shared" ca="1" si="24"/>
        <v>XGSSANHORF</v>
      </c>
      <c r="E547" t="str">
        <f t="shared" ca="1" si="25"/>
        <v>Dawpgokwbafbq</v>
      </c>
      <c r="F547" t="s">
        <v>150</v>
      </c>
      <c r="G547" t="s">
        <v>167</v>
      </c>
      <c r="H547" t="str">
        <f t="shared" ca="1" si="26"/>
        <v>17/11/1994</v>
      </c>
      <c r="I547" t="s">
        <v>152</v>
      </c>
      <c r="J547" t="s">
        <v>153</v>
      </c>
      <c r="K547" t="s">
        <v>1602</v>
      </c>
      <c r="L547" t="s">
        <v>1603</v>
      </c>
      <c r="M547" t="s">
        <v>881</v>
      </c>
      <c r="N547">
        <v>28</v>
      </c>
      <c r="O547" t="s">
        <v>157</v>
      </c>
      <c r="P547" t="s">
        <v>158</v>
      </c>
      <c r="Q547" t="s">
        <v>194</v>
      </c>
      <c r="R547" t="s">
        <v>1605</v>
      </c>
      <c r="S547" t="s">
        <v>2</v>
      </c>
      <c r="T547" t="s">
        <v>199</v>
      </c>
      <c r="U547" t="s">
        <v>201</v>
      </c>
      <c r="V547" t="s">
        <v>160</v>
      </c>
      <c r="W547" t="s">
        <v>161</v>
      </c>
      <c r="X547" t="s">
        <v>249</v>
      </c>
      <c r="Y547" t="s">
        <v>2</v>
      </c>
      <c r="Z547">
        <v>2011</v>
      </c>
      <c r="AA547" t="s">
        <v>164</v>
      </c>
      <c r="AB547" t="s">
        <v>2</v>
      </c>
      <c r="AC547" t="s">
        <v>2</v>
      </c>
      <c r="AD547" t="s">
        <v>2</v>
      </c>
      <c r="AE547" t="s">
        <v>2</v>
      </c>
      <c r="AF547" t="s">
        <v>2</v>
      </c>
      <c r="AG547" t="s">
        <v>213</v>
      </c>
      <c r="AH547" t="s">
        <v>166</v>
      </c>
    </row>
    <row r="548" spans="1:34">
      <c r="A548">
        <v>10012</v>
      </c>
      <c r="B548">
        <v>805911</v>
      </c>
      <c r="C548" t="s">
        <v>149</v>
      </c>
      <c r="D548" t="str">
        <f t="shared" ca="1" si="24"/>
        <v>VPPBVNQVRB</v>
      </c>
      <c r="E548" t="str">
        <f t="shared" ca="1" si="25"/>
        <v>Cwjejdrzloyth</v>
      </c>
      <c r="F548" t="s">
        <v>150</v>
      </c>
      <c r="G548" t="s">
        <v>167</v>
      </c>
      <c r="H548" t="str">
        <f t="shared" ca="1" si="26"/>
        <v>21/8/1996</v>
      </c>
      <c r="I548" t="s">
        <v>152</v>
      </c>
      <c r="J548" t="s">
        <v>153</v>
      </c>
      <c r="K548" t="s">
        <v>1606</v>
      </c>
      <c r="L548" t="s">
        <v>1259</v>
      </c>
      <c r="M548" t="s">
        <v>1191</v>
      </c>
      <c r="N548">
        <v>78</v>
      </c>
      <c r="O548" t="s">
        <v>157</v>
      </c>
      <c r="P548" t="s">
        <v>158</v>
      </c>
      <c r="Q548" t="s">
        <v>194</v>
      </c>
      <c r="R548" t="s">
        <v>195</v>
      </c>
      <c r="S548" t="s">
        <v>2</v>
      </c>
      <c r="T548" t="s">
        <v>196</v>
      </c>
      <c r="U548" t="s">
        <v>200</v>
      </c>
      <c r="V548" t="s">
        <v>160</v>
      </c>
      <c r="W548" t="s">
        <v>182</v>
      </c>
      <c r="X548" t="s">
        <v>2</v>
      </c>
      <c r="Y548" t="s">
        <v>2</v>
      </c>
      <c r="Z548">
        <v>2011</v>
      </c>
      <c r="AA548" t="s">
        <v>164</v>
      </c>
      <c r="AB548" t="s">
        <v>2</v>
      </c>
      <c r="AC548" t="s">
        <v>2</v>
      </c>
      <c r="AD548" t="s">
        <v>2</v>
      </c>
      <c r="AE548" t="s">
        <v>2</v>
      </c>
      <c r="AF548" t="s">
        <v>2</v>
      </c>
      <c r="AG548" t="s">
        <v>213</v>
      </c>
      <c r="AH548" t="s">
        <v>175</v>
      </c>
    </row>
    <row r="549" spans="1:34">
      <c r="A549">
        <v>10012</v>
      </c>
      <c r="B549">
        <v>809112</v>
      </c>
      <c r="C549" t="s">
        <v>149</v>
      </c>
      <c r="D549" t="str">
        <f t="shared" ca="1" si="24"/>
        <v>WJSVTVBVHF</v>
      </c>
      <c r="E549" t="str">
        <f t="shared" ca="1" si="25"/>
        <v>Ctnqvbjoknkug</v>
      </c>
      <c r="F549" t="s">
        <v>150</v>
      </c>
      <c r="G549" t="s">
        <v>167</v>
      </c>
      <c r="H549" t="str">
        <f t="shared" ca="1" si="26"/>
        <v>20/1/1996</v>
      </c>
      <c r="I549" t="s">
        <v>152</v>
      </c>
      <c r="J549" t="s">
        <v>153</v>
      </c>
      <c r="K549" t="s">
        <v>2101</v>
      </c>
      <c r="L549" t="s">
        <v>2102</v>
      </c>
      <c r="M549" t="s">
        <v>855</v>
      </c>
      <c r="N549">
        <v>92</v>
      </c>
      <c r="O549" t="s">
        <v>157</v>
      </c>
      <c r="P549" t="s">
        <v>158</v>
      </c>
      <c r="Q549" t="s">
        <v>171</v>
      </c>
      <c r="R549" t="s">
        <v>2009</v>
      </c>
      <c r="S549" t="s">
        <v>2</v>
      </c>
      <c r="T549" t="s">
        <v>2</v>
      </c>
      <c r="U549" t="s">
        <v>173</v>
      </c>
      <c r="V549" t="s">
        <v>160</v>
      </c>
      <c r="W549" t="s">
        <v>161</v>
      </c>
      <c r="X549" t="s">
        <v>162</v>
      </c>
      <c r="Y549" t="s">
        <v>2</v>
      </c>
      <c r="Z549">
        <v>2011</v>
      </c>
      <c r="AA549" t="s">
        <v>164</v>
      </c>
      <c r="AB549" t="s">
        <v>2</v>
      </c>
      <c r="AC549" t="s">
        <v>2</v>
      </c>
      <c r="AD549" t="s">
        <v>2</v>
      </c>
      <c r="AE549" t="s">
        <v>2</v>
      </c>
      <c r="AF549" t="s">
        <v>2</v>
      </c>
      <c r="AG549" t="s">
        <v>165</v>
      </c>
      <c r="AH549" t="s">
        <v>166</v>
      </c>
    </row>
    <row r="550" spans="1:34">
      <c r="A550">
        <v>10012</v>
      </c>
      <c r="B550">
        <v>810620</v>
      </c>
      <c r="C550" t="s">
        <v>183</v>
      </c>
      <c r="D550" t="str">
        <f t="shared" ca="1" si="24"/>
        <v>SVFRUTFQGQ</v>
      </c>
      <c r="E550" t="str">
        <f t="shared" ca="1" si="25"/>
        <v>Wxdudkglmhfau</v>
      </c>
      <c r="F550" t="s">
        <v>150</v>
      </c>
      <c r="G550" t="s">
        <v>167</v>
      </c>
      <c r="H550" t="str">
        <f t="shared" ca="1" si="26"/>
        <v>21/3/1995</v>
      </c>
      <c r="I550" t="s">
        <v>152</v>
      </c>
      <c r="J550" t="s">
        <v>153</v>
      </c>
      <c r="K550" t="s">
        <v>1609</v>
      </c>
      <c r="L550" t="s">
        <v>1610</v>
      </c>
      <c r="M550" t="s">
        <v>1237</v>
      </c>
      <c r="N550">
        <v>60</v>
      </c>
      <c r="O550" t="s">
        <v>157</v>
      </c>
      <c r="P550" t="s">
        <v>158</v>
      </c>
      <c r="Q550" t="s">
        <v>187</v>
      </c>
      <c r="R550" t="s">
        <v>1400</v>
      </c>
      <c r="S550" t="s">
        <v>2</v>
      </c>
      <c r="T550" t="s">
        <v>2</v>
      </c>
      <c r="U550" t="s">
        <v>230</v>
      </c>
      <c r="V550" t="s">
        <v>160</v>
      </c>
      <c r="W550" t="s">
        <v>2</v>
      </c>
      <c r="X550" t="s">
        <v>2</v>
      </c>
      <c r="Y550" t="s">
        <v>2</v>
      </c>
      <c r="Z550">
        <v>2011</v>
      </c>
      <c r="AA550" t="s">
        <v>164</v>
      </c>
      <c r="AB550" t="s">
        <v>2</v>
      </c>
      <c r="AC550" t="s">
        <v>2</v>
      </c>
      <c r="AD550" t="s">
        <v>2</v>
      </c>
      <c r="AE550" t="s">
        <v>2</v>
      </c>
      <c r="AF550" t="s">
        <v>2</v>
      </c>
      <c r="AG550" t="s">
        <v>213</v>
      </c>
      <c r="AH550" t="s">
        <v>166</v>
      </c>
    </row>
    <row r="551" spans="1:34">
      <c r="A551">
        <v>10012</v>
      </c>
      <c r="B551">
        <v>812917</v>
      </c>
      <c r="C551" t="s">
        <v>149</v>
      </c>
      <c r="D551" t="str">
        <f t="shared" ca="1" si="24"/>
        <v>BBRPURAECL</v>
      </c>
      <c r="E551" t="str">
        <f t="shared" ca="1" si="25"/>
        <v>Rkirecdlvjsei</v>
      </c>
      <c r="F551" t="s">
        <v>150</v>
      </c>
      <c r="G551" t="s">
        <v>167</v>
      </c>
      <c r="H551" t="str">
        <f t="shared" ca="1" si="26"/>
        <v>10/12/1994</v>
      </c>
      <c r="I551" t="s">
        <v>152</v>
      </c>
      <c r="J551" t="s">
        <v>153</v>
      </c>
      <c r="K551" t="s">
        <v>2103</v>
      </c>
      <c r="L551" t="s">
        <v>1112</v>
      </c>
      <c r="M551" t="s">
        <v>1847</v>
      </c>
      <c r="N551">
        <v>41</v>
      </c>
      <c r="O551" t="s">
        <v>157</v>
      </c>
      <c r="P551" t="s">
        <v>158</v>
      </c>
      <c r="Q551" t="s">
        <v>171</v>
      </c>
      <c r="R551" t="s">
        <v>775</v>
      </c>
      <c r="S551" t="s">
        <v>2</v>
      </c>
      <c r="T551" t="s">
        <v>2</v>
      </c>
      <c r="U551" t="s">
        <v>238</v>
      </c>
      <c r="V551" t="s">
        <v>160</v>
      </c>
      <c r="W551" t="s">
        <v>161</v>
      </c>
      <c r="X551" t="s">
        <v>162</v>
      </c>
      <c r="Y551" t="s">
        <v>2</v>
      </c>
      <c r="Z551">
        <v>2011</v>
      </c>
      <c r="AA551" t="s">
        <v>164</v>
      </c>
      <c r="AB551" t="s">
        <v>2</v>
      </c>
      <c r="AC551" t="s">
        <v>2</v>
      </c>
      <c r="AD551" t="s">
        <v>2</v>
      </c>
      <c r="AE551" t="s">
        <v>2</v>
      </c>
      <c r="AF551" t="s">
        <v>2</v>
      </c>
      <c r="AG551" t="s">
        <v>174</v>
      </c>
      <c r="AH551" t="s">
        <v>166</v>
      </c>
    </row>
    <row r="552" spans="1:34">
      <c r="A552">
        <v>10012</v>
      </c>
      <c r="B552">
        <v>817218</v>
      </c>
      <c r="C552" t="s">
        <v>149</v>
      </c>
      <c r="D552" t="str">
        <f t="shared" ca="1" si="24"/>
        <v>UNHWHYDNVA</v>
      </c>
      <c r="E552" t="str">
        <f t="shared" ca="1" si="25"/>
        <v>Jviouuggiemfc</v>
      </c>
      <c r="F552" t="s">
        <v>150</v>
      </c>
      <c r="G552" t="s">
        <v>167</v>
      </c>
      <c r="H552" t="str">
        <f t="shared" ca="1" si="26"/>
        <v>11/1/1996</v>
      </c>
      <c r="I552" t="s">
        <v>152</v>
      </c>
      <c r="J552" t="s">
        <v>153</v>
      </c>
      <c r="K552" t="s">
        <v>1621</v>
      </c>
      <c r="L552" t="s">
        <v>1622</v>
      </c>
      <c r="M552" t="s">
        <v>501</v>
      </c>
      <c r="N552">
        <v>95</v>
      </c>
      <c r="O552" t="s">
        <v>157</v>
      </c>
      <c r="P552" t="s">
        <v>158</v>
      </c>
      <c r="Q552" t="s">
        <v>194</v>
      </c>
      <c r="R552" t="s">
        <v>311</v>
      </c>
      <c r="S552" t="s">
        <v>2</v>
      </c>
      <c r="T552" t="s">
        <v>196</v>
      </c>
      <c r="U552" t="s">
        <v>224</v>
      </c>
      <c r="V552" t="s">
        <v>160</v>
      </c>
      <c r="W552" t="s">
        <v>161</v>
      </c>
      <c r="X552" t="s">
        <v>2</v>
      </c>
      <c r="Y552" t="s">
        <v>2</v>
      </c>
      <c r="Z552">
        <v>2011</v>
      </c>
      <c r="AA552" t="s">
        <v>164</v>
      </c>
      <c r="AB552" t="s">
        <v>2</v>
      </c>
      <c r="AC552" t="s">
        <v>2</v>
      </c>
      <c r="AD552" t="s">
        <v>2</v>
      </c>
      <c r="AE552" t="s">
        <v>2</v>
      </c>
      <c r="AF552" t="s">
        <v>2</v>
      </c>
      <c r="AG552" t="s">
        <v>213</v>
      </c>
      <c r="AH552" t="s">
        <v>166</v>
      </c>
    </row>
    <row r="553" spans="1:34">
      <c r="A553">
        <v>10012</v>
      </c>
      <c r="B553">
        <v>821864</v>
      </c>
      <c r="C553" t="s">
        <v>183</v>
      </c>
      <c r="D553" t="str">
        <f t="shared" ca="1" si="24"/>
        <v>NNVESIMYSV</v>
      </c>
      <c r="E553" t="str">
        <f t="shared" ca="1" si="25"/>
        <v>Nuafwpvctpyqx</v>
      </c>
      <c r="F553" t="s">
        <v>150</v>
      </c>
      <c r="G553" t="s">
        <v>167</v>
      </c>
      <c r="H553" t="str">
        <f t="shared" ca="1" si="26"/>
        <v>27/10/1997</v>
      </c>
      <c r="I553" t="s">
        <v>152</v>
      </c>
      <c r="J553" t="s">
        <v>153</v>
      </c>
      <c r="K553" t="s">
        <v>1627</v>
      </c>
      <c r="L553" t="s">
        <v>1628</v>
      </c>
      <c r="M553" t="s">
        <v>1629</v>
      </c>
      <c r="N553">
        <v>92</v>
      </c>
      <c r="O553" t="s">
        <v>157</v>
      </c>
      <c r="P553" t="s">
        <v>158</v>
      </c>
      <c r="Q553" t="s">
        <v>194</v>
      </c>
      <c r="R553" t="s">
        <v>210</v>
      </c>
      <c r="S553" t="s">
        <v>2</v>
      </c>
      <c r="T553" t="s">
        <v>199</v>
      </c>
      <c r="U553" t="s">
        <v>200</v>
      </c>
      <c r="V553" t="s">
        <v>160</v>
      </c>
      <c r="W553" t="s">
        <v>161</v>
      </c>
      <c r="X553" t="s">
        <v>200</v>
      </c>
      <c r="Y553" t="s">
        <v>2</v>
      </c>
      <c r="Z553">
        <v>2011</v>
      </c>
      <c r="AA553" t="s">
        <v>164</v>
      </c>
      <c r="AB553" t="s">
        <v>2</v>
      </c>
      <c r="AC553" t="s">
        <v>2</v>
      </c>
      <c r="AD553" t="s">
        <v>2</v>
      </c>
      <c r="AE553" t="s">
        <v>2</v>
      </c>
      <c r="AF553" t="s">
        <v>2</v>
      </c>
      <c r="AG553" t="s">
        <v>165</v>
      </c>
      <c r="AH553" t="s">
        <v>166</v>
      </c>
    </row>
    <row r="554" spans="1:34">
      <c r="A554">
        <v>10012</v>
      </c>
      <c r="B554">
        <v>821884</v>
      </c>
      <c r="C554" t="s">
        <v>149</v>
      </c>
      <c r="D554" t="str">
        <f t="shared" ca="1" si="24"/>
        <v>LKEMHUGJQB</v>
      </c>
      <c r="E554" t="str">
        <f t="shared" ca="1" si="25"/>
        <v>Qoougripwftug</v>
      </c>
      <c r="F554" t="s">
        <v>150</v>
      </c>
      <c r="G554" t="s">
        <v>167</v>
      </c>
      <c r="H554" t="str">
        <f t="shared" ca="1" si="26"/>
        <v>22/11/1997</v>
      </c>
      <c r="I554" t="s">
        <v>152</v>
      </c>
      <c r="J554" t="s">
        <v>153</v>
      </c>
      <c r="K554" t="s">
        <v>1627</v>
      </c>
      <c r="L554" t="s">
        <v>1628</v>
      </c>
      <c r="M554" t="s">
        <v>1629</v>
      </c>
      <c r="N554">
        <v>92</v>
      </c>
      <c r="O554" t="s">
        <v>157</v>
      </c>
      <c r="P554" t="s">
        <v>158</v>
      </c>
      <c r="Q554" t="s">
        <v>171</v>
      </c>
      <c r="R554" t="s">
        <v>775</v>
      </c>
      <c r="S554" t="s">
        <v>2</v>
      </c>
      <c r="T554" t="s">
        <v>2</v>
      </c>
      <c r="U554" t="s">
        <v>238</v>
      </c>
      <c r="V554" t="s">
        <v>160</v>
      </c>
      <c r="W554" t="s">
        <v>2</v>
      </c>
      <c r="X554" t="s">
        <v>2</v>
      </c>
      <c r="Y554" t="s">
        <v>2</v>
      </c>
      <c r="Z554">
        <v>2011</v>
      </c>
      <c r="AA554" t="s">
        <v>164</v>
      </c>
      <c r="AB554" t="s">
        <v>2</v>
      </c>
      <c r="AC554" t="s">
        <v>2</v>
      </c>
      <c r="AD554" t="s">
        <v>2</v>
      </c>
      <c r="AE554" t="s">
        <v>2</v>
      </c>
      <c r="AF554" t="s">
        <v>2</v>
      </c>
      <c r="AG554" t="s">
        <v>174</v>
      </c>
      <c r="AH554" t="s">
        <v>232</v>
      </c>
    </row>
    <row r="555" spans="1:34">
      <c r="A555">
        <v>10012</v>
      </c>
      <c r="B555">
        <v>821892</v>
      </c>
      <c r="C555" t="s">
        <v>183</v>
      </c>
      <c r="D555" t="str">
        <f t="shared" ca="1" si="24"/>
        <v>NBRQBPJFKW</v>
      </c>
      <c r="E555" t="str">
        <f t="shared" ca="1" si="25"/>
        <v>Xdkzlzufcilep</v>
      </c>
      <c r="F555" t="s">
        <v>150</v>
      </c>
      <c r="G555" t="s">
        <v>167</v>
      </c>
      <c r="H555" t="str">
        <f t="shared" ca="1" si="26"/>
        <v>13/12/1996</v>
      </c>
      <c r="I555" t="s">
        <v>152</v>
      </c>
      <c r="J555" t="s">
        <v>153</v>
      </c>
      <c r="K555" t="s">
        <v>1627</v>
      </c>
      <c r="L555" t="s">
        <v>1628</v>
      </c>
      <c r="M555" t="s">
        <v>1629</v>
      </c>
      <c r="N555">
        <v>92</v>
      </c>
      <c r="O555" t="s">
        <v>157</v>
      </c>
      <c r="P555" t="s">
        <v>158</v>
      </c>
      <c r="Q555" t="s">
        <v>171</v>
      </c>
      <c r="R555" t="s">
        <v>775</v>
      </c>
      <c r="S555" t="s">
        <v>2</v>
      </c>
      <c r="T555" t="s">
        <v>2</v>
      </c>
      <c r="U555" t="s">
        <v>238</v>
      </c>
      <c r="V555" t="s">
        <v>160</v>
      </c>
      <c r="W555" t="s">
        <v>2</v>
      </c>
      <c r="X555" t="s">
        <v>2</v>
      </c>
      <c r="Y555" t="s">
        <v>2</v>
      </c>
      <c r="Z555">
        <v>2011</v>
      </c>
      <c r="AA555" t="s">
        <v>164</v>
      </c>
      <c r="AB555" t="s">
        <v>2</v>
      </c>
      <c r="AC555" t="s">
        <v>2</v>
      </c>
      <c r="AD555" t="s">
        <v>2</v>
      </c>
      <c r="AE555" t="s">
        <v>2</v>
      </c>
      <c r="AF555" t="s">
        <v>2</v>
      </c>
      <c r="AG555" t="s">
        <v>174</v>
      </c>
      <c r="AH555" t="s">
        <v>175</v>
      </c>
    </row>
    <row r="556" spans="1:34">
      <c r="A556">
        <v>10012</v>
      </c>
      <c r="B556">
        <v>821896</v>
      </c>
      <c r="C556" t="s">
        <v>149</v>
      </c>
      <c r="D556" t="str">
        <f t="shared" ca="1" si="24"/>
        <v>UBADSPBSJP</v>
      </c>
      <c r="E556" t="str">
        <f t="shared" ca="1" si="25"/>
        <v>Yftfzkgkcgxol</v>
      </c>
      <c r="F556" t="s">
        <v>150</v>
      </c>
      <c r="G556" t="s">
        <v>167</v>
      </c>
      <c r="H556" t="str">
        <f t="shared" ca="1" si="26"/>
        <v>12/12/1997</v>
      </c>
      <c r="I556" t="s">
        <v>152</v>
      </c>
      <c r="J556" t="s">
        <v>153</v>
      </c>
      <c r="K556" t="s">
        <v>1627</v>
      </c>
      <c r="L556" t="s">
        <v>1628</v>
      </c>
      <c r="M556" t="s">
        <v>1629</v>
      </c>
      <c r="N556">
        <v>92</v>
      </c>
      <c r="O556" t="s">
        <v>157</v>
      </c>
      <c r="P556" t="s">
        <v>158</v>
      </c>
      <c r="Q556" t="s">
        <v>171</v>
      </c>
      <c r="R556" t="s">
        <v>775</v>
      </c>
      <c r="S556" t="s">
        <v>2</v>
      </c>
      <c r="T556" t="s">
        <v>2</v>
      </c>
      <c r="U556" t="s">
        <v>238</v>
      </c>
      <c r="V556" t="s">
        <v>160</v>
      </c>
      <c r="W556" t="s">
        <v>2</v>
      </c>
      <c r="X556" t="s">
        <v>2</v>
      </c>
      <c r="Y556" t="s">
        <v>2</v>
      </c>
      <c r="Z556">
        <v>2011</v>
      </c>
      <c r="AA556" t="s">
        <v>164</v>
      </c>
      <c r="AB556" t="s">
        <v>2</v>
      </c>
      <c r="AC556" t="s">
        <v>2</v>
      </c>
      <c r="AD556" t="s">
        <v>2</v>
      </c>
      <c r="AE556" t="s">
        <v>2</v>
      </c>
      <c r="AF556" t="s">
        <v>2</v>
      </c>
      <c r="AG556" t="s">
        <v>174</v>
      </c>
      <c r="AH556" t="s">
        <v>232</v>
      </c>
    </row>
    <row r="557" spans="1:34">
      <c r="A557">
        <v>10012</v>
      </c>
      <c r="B557">
        <v>821911</v>
      </c>
      <c r="C557" t="s">
        <v>149</v>
      </c>
      <c r="D557" t="str">
        <f t="shared" ca="1" si="24"/>
        <v>KGKYUNHBQT</v>
      </c>
      <c r="E557" t="str">
        <f t="shared" ca="1" si="25"/>
        <v>Hzsozrkcalgph</v>
      </c>
      <c r="F557" t="s">
        <v>150</v>
      </c>
      <c r="G557" t="s">
        <v>167</v>
      </c>
      <c r="H557" t="str">
        <f t="shared" ca="1" si="26"/>
        <v>23/8/1994</v>
      </c>
      <c r="I557" t="s">
        <v>152</v>
      </c>
      <c r="J557" t="s">
        <v>153</v>
      </c>
      <c r="K557" t="s">
        <v>1627</v>
      </c>
      <c r="L557" t="s">
        <v>1628</v>
      </c>
      <c r="M557" t="s">
        <v>1629</v>
      </c>
      <c r="N557">
        <v>92</v>
      </c>
      <c r="O557" t="s">
        <v>157</v>
      </c>
      <c r="P557" t="s">
        <v>158</v>
      </c>
      <c r="Q557" t="s">
        <v>171</v>
      </c>
      <c r="R557" t="s">
        <v>775</v>
      </c>
      <c r="S557" t="s">
        <v>2</v>
      </c>
      <c r="T557" t="s">
        <v>2</v>
      </c>
      <c r="U557" t="s">
        <v>238</v>
      </c>
      <c r="V557" t="s">
        <v>160</v>
      </c>
      <c r="W557" t="s">
        <v>2</v>
      </c>
      <c r="X557" t="s">
        <v>2</v>
      </c>
      <c r="Y557" t="s">
        <v>2</v>
      </c>
      <c r="Z557">
        <v>2011</v>
      </c>
      <c r="AA557" t="s">
        <v>164</v>
      </c>
      <c r="AB557" t="s">
        <v>2</v>
      </c>
      <c r="AC557" t="s">
        <v>2</v>
      </c>
      <c r="AD557" t="s">
        <v>2</v>
      </c>
      <c r="AE557" t="s">
        <v>2</v>
      </c>
      <c r="AF557" t="s">
        <v>2</v>
      </c>
      <c r="AG557" t="s">
        <v>174</v>
      </c>
      <c r="AH557" t="s">
        <v>175</v>
      </c>
    </row>
    <row r="558" spans="1:34">
      <c r="A558">
        <v>10012</v>
      </c>
      <c r="B558">
        <v>821943</v>
      </c>
      <c r="C558" t="s">
        <v>149</v>
      </c>
      <c r="D558" t="str">
        <f t="shared" ca="1" si="24"/>
        <v>QZBJMLFPUU</v>
      </c>
      <c r="E558" t="str">
        <f t="shared" ca="1" si="25"/>
        <v>Xjddeseowobhf</v>
      </c>
      <c r="F558" t="s">
        <v>150</v>
      </c>
      <c r="G558" t="s">
        <v>167</v>
      </c>
      <c r="H558" t="str">
        <f t="shared" ca="1" si="26"/>
        <v>26/4/1996</v>
      </c>
      <c r="I558" t="s">
        <v>152</v>
      </c>
      <c r="J558" t="s">
        <v>153</v>
      </c>
      <c r="K558" t="s">
        <v>1627</v>
      </c>
      <c r="L558" t="s">
        <v>1628</v>
      </c>
      <c r="M558" t="s">
        <v>1629</v>
      </c>
      <c r="N558">
        <v>92</v>
      </c>
      <c r="O558" t="s">
        <v>157</v>
      </c>
      <c r="P558" t="s">
        <v>158</v>
      </c>
      <c r="Q558" t="s">
        <v>171</v>
      </c>
      <c r="R558" t="s">
        <v>245</v>
      </c>
      <c r="S558" t="s">
        <v>2</v>
      </c>
      <c r="T558" t="s">
        <v>2</v>
      </c>
      <c r="U558" t="s">
        <v>238</v>
      </c>
      <c r="V558" t="s">
        <v>160</v>
      </c>
      <c r="W558" t="s">
        <v>2</v>
      </c>
      <c r="X558" t="s">
        <v>2</v>
      </c>
      <c r="Y558" t="s">
        <v>2</v>
      </c>
      <c r="Z558">
        <v>2011</v>
      </c>
      <c r="AA558" t="s">
        <v>164</v>
      </c>
      <c r="AB558" t="s">
        <v>2</v>
      </c>
      <c r="AC558" t="s">
        <v>2</v>
      </c>
      <c r="AD558" t="s">
        <v>2</v>
      </c>
      <c r="AE558" t="s">
        <v>2</v>
      </c>
      <c r="AF558" t="s">
        <v>2</v>
      </c>
      <c r="AG558" t="s">
        <v>213</v>
      </c>
      <c r="AH558" t="s">
        <v>175</v>
      </c>
    </row>
    <row r="559" spans="1:34">
      <c r="A559">
        <v>10012</v>
      </c>
      <c r="B559">
        <v>821986</v>
      </c>
      <c r="C559" t="s">
        <v>149</v>
      </c>
      <c r="D559" t="str">
        <f t="shared" ca="1" si="24"/>
        <v>EKQSNBIOAD</v>
      </c>
      <c r="E559" t="str">
        <f t="shared" ca="1" si="25"/>
        <v>Ilpbzdgoupuoc</v>
      </c>
      <c r="F559" t="s">
        <v>150</v>
      </c>
      <c r="G559" t="s">
        <v>167</v>
      </c>
      <c r="H559" t="str">
        <f t="shared" ca="1" si="26"/>
        <v>19/1/1997</v>
      </c>
      <c r="I559" t="s">
        <v>152</v>
      </c>
      <c r="J559" t="s">
        <v>153</v>
      </c>
      <c r="K559" t="s">
        <v>1627</v>
      </c>
      <c r="L559" t="s">
        <v>1628</v>
      </c>
      <c r="M559" t="s">
        <v>1629</v>
      </c>
      <c r="N559">
        <v>92</v>
      </c>
      <c r="O559" t="s">
        <v>157</v>
      </c>
      <c r="P559" t="s">
        <v>158</v>
      </c>
      <c r="Q559" t="s">
        <v>171</v>
      </c>
      <c r="R559" t="s">
        <v>775</v>
      </c>
      <c r="S559" t="s">
        <v>2</v>
      </c>
      <c r="T559" t="s">
        <v>2</v>
      </c>
      <c r="U559" t="s">
        <v>238</v>
      </c>
      <c r="V559" t="s">
        <v>160</v>
      </c>
      <c r="W559" t="s">
        <v>2</v>
      </c>
      <c r="X559" t="s">
        <v>2</v>
      </c>
      <c r="Y559" t="s">
        <v>2</v>
      </c>
      <c r="Z559">
        <v>2011</v>
      </c>
      <c r="AA559" t="s">
        <v>164</v>
      </c>
      <c r="AB559" t="s">
        <v>2</v>
      </c>
      <c r="AC559" t="s">
        <v>2</v>
      </c>
      <c r="AD559" t="s">
        <v>2</v>
      </c>
      <c r="AE559" t="s">
        <v>2</v>
      </c>
      <c r="AF559" t="s">
        <v>2</v>
      </c>
      <c r="AG559" t="s">
        <v>174</v>
      </c>
      <c r="AH559" t="s">
        <v>166</v>
      </c>
    </row>
    <row r="560" spans="1:34">
      <c r="A560">
        <v>10012</v>
      </c>
      <c r="B560">
        <v>821991</v>
      </c>
      <c r="C560" t="s">
        <v>149</v>
      </c>
      <c r="D560" t="str">
        <f t="shared" ca="1" si="24"/>
        <v>VWOEMCGHFE</v>
      </c>
      <c r="E560" t="str">
        <f t="shared" ca="1" si="25"/>
        <v>Ltbpdsfpgujgj</v>
      </c>
      <c r="F560" t="s">
        <v>150</v>
      </c>
      <c r="G560" t="s">
        <v>167</v>
      </c>
      <c r="H560" t="str">
        <f t="shared" ca="1" si="26"/>
        <v>15/9/1996</v>
      </c>
      <c r="I560" t="s">
        <v>152</v>
      </c>
      <c r="J560" t="s">
        <v>153</v>
      </c>
      <c r="K560" t="s">
        <v>1627</v>
      </c>
      <c r="L560" t="s">
        <v>1628</v>
      </c>
      <c r="M560" t="s">
        <v>1629</v>
      </c>
      <c r="N560">
        <v>92</v>
      </c>
      <c r="O560" t="s">
        <v>157</v>
      </c>
      <c r="P560" t="s">
        <v>158</v>
      </c>
      <c r="Q560" t="s">
        <v>171</v>
      </c>
      <c r="R560" t="s">
        <v>245</v>
      </c>
      <c r="S560" t="s">
        <v>2</v>
      </c>
      <c r="T560" t="s">
        <v>2</v>
      </c>
      <c r="U560" t="s">
        <v>238</v>
      </c>
      <c r="V560" t="s">
        <v>160</v>
      </c>
      <c r="W560" t="s">
        <v>2</v>
      </c>
      <c r="X560" t="s">
        <v>2</v>
      </c>
      <c r="Y560" t="s">
        <v>2</v>
      </c>
      <c r="Z560">
        <v>2011</v>
      </c>
      <c r="AA560" t="s">
        <v>164</v>
      </c>
      <c r="AB560" t="s">
        <v>2</v>
      </c>
      <c r="AC560" t="s">
        <v>2</v>
      </c>
      <c r="AD560" t="s">
        <v>2</v>
      </c>
      <c r="AE560" t="s">
        <v>2</v>
      </c>
      <c r="AF560" t="s">
        <v>2</v>
      </c>
      <c r="AG560" t="s">
        <v>213</v>
      </c>
      <c r="AH560" t="s">
        <v>175</v>
      </c>
    </row>
    <row r="561" spans="1:34">
      <c r="A561">
        <v>10012</v>
      </c>
      <c r="B561">
        <v>822039</v>
      </c>
      <c r="C561" t="s">
        <v>149</v>
      </c>
      <c r="D561" t="str">
        <f t="shared" ca="1" si="24"/>
        <v>WMMCTHOMVI</v>
      </c>
      <c r="E561" t="str">
        <f t="shared" ca="1" si="25"/>
        <v>Mbcdvjzhjsrun</v>
      </c>
      <c r="F561" t="s">
        <v>150</v>
      </c>
      <c r="G561" t="s">
        <v>167</v>
      </c>
      <c r="H561" t="str">
        <f t="shared" ca="1" si="26"/>
        <v>28/7/1994</v>
      </c>
      <c r="I561" t="s">
        <v>152</v>
      </c>
      <c r="J561" t="s">
        <v>153</v>
      </c>
      <c r="K561" t="s">
        <v>1627</v>
      </c>
      <c r="L561" t="s">
        <v>1628</v>
      </c>
      <c r="M561" t="s">
        <v>1629</v>
      </c>
      <c r="N561">
        <v>92</v>
      </c>
      <c r="O561" t="s">
        <v>157</v>
      </c>
      <c r="P561" t="s">
        <v>158</v>
      </c>
      <c r="Q561" t="s">
        <v>187</v>
      </c>
      <c r="R561" t="s">
        <v>1630</v>
      </c>
      <c r="S561" t="s">
        <v>2</v>
      </c>
      <c r="T561" t="s">
        <v>2</v>
      </c>
      <c r="U561" t="s">
        <v>230</v>
      </c>
      <c r="V561" t="s">
        <v>160</v>
      </c>
      <c r="W561" t="s">
        <v>2</v>
      </c>
      <c r="X561" t="s">
        <v>2</v>
      </c>
      <c r="Y561" t="s">
        <v>2</v>
      </c>
      <c r="Z561">
        <v>2011</v>
      </c>
      <c r="AA561" t="s">
        <v>164</v>
      </c>
      <c r="AB561" t="s">
        <v>2</v>
      </c>
      <c r="AC561" t="s">
        <v>2</v>
      </c>
      <c r="AD561" t="s">
        <v>2</v>
      </c>
      <c r="AE561" t="s">
        <v>2</v>
      </c>
      <c r="AF561" t="s">
        <v>2</v>
      </c>
      <c r="AG561" t="s">
        <v>174</v>
      </c>
      <c r="AH561" t="s">
        <v>232</v>
      </c>
    </row>
    <row r="562" spans="1:34">
      <c r="A562">
        <v>10012</v>
      </c>
      <c r="B562">
        <v>833162</v>
      </c>
      <c r="C562" t="s">
        <v>149</v>
      </c>
      <c r="D562" t="str">
        <f t="shared" ca="1" si="24"/>
        <v>JZRKBTATYS</v>
      </c>
      <c r="E562" t="str">
        <f t="shared" ca="1" si="25"/>
        <v>Yjepwwuueihej</v>
      </c>
      <c r="F562" t="s">
        <v>150</v>
      </c>
      <c r="G562" t="s">
        <v>167</v>
      </c>
      <c r="H562" t="str">
        <f t="shared" ca="1" si="26"/>
        <v>1/7/1994</v>
      </c>
      <c r="I562" t="s">
        <v>152</v>
      </c>
      <c r="J562" t="s">
        <v>153</v>
      </c>
      <c r="K562" t="s">
        <v>1373</v>
      </c>
      <c r="L562" t="s">
        <v>1374</v>
      </c>
      <c r="M562" t="s">
        <v>204</v>
      </c>
      <c r="N562">
        <v>93</v>
      </c>
      <c r="O562" t="s">
        <v>157</v>
      </c>
      <c r="P562" t="s">
        <v>158</v>
      </c>
      <c r="Q562" t="s">
        <v>246</v>
      </c>
      <c r="R562" t="s">
        <v>1641</v>
      </c>
      <c r="S562" t="s">
        <v>2</v>
      </c>
      <c r="T562" t="s">
        <v>2</v>
      </c>
      <c r="U562" t="s">
        <v>224</v>
      </c>
      <c r="V562" t="s">
        <v>160</v>
      </c>
      <c r="W562" t="s">
        <v>161</v>
      </c>
      <c r="X562" t="s">
        <v>2</v>
      </c>
      <c r="Y562" t="s">
        <v>2</v>
      </c>
      <c r="Z562">
        <v>2010</v>
      </c>
      <c r="AA562" t="s">
        <v>164</v>
      </c>
      <c r="AB562" t="s">
        <v>2</v>
      </c>
      <c r="AC562" t="s">
        <v>2</v>
      </c>
      <c r="AD562" t="s">
        <v>2</v>
      </c>
      <c r="AE562" t="s">
        <v>2</v>
      </c>
      <c r="AF562" t="s">
        <v>2</v>
      </c>
      <c r="AG562" t="s">
        <v>174</v>
      </c>
      <c r="AH562" t="s">
        <v>166</v>
      </c>
    </row>
    <row r="563" spans="1:34">
      <c r="A563">
        <v>10012</v>
      </c>
      <c r="B563">
        <v>833167</v>
      </c>
      <c r="C563" t="s">
        <v>149</v>
      </c>
      <c r="D563" t="str">
        <f t="shared" ca="1" si="24"/>
        <v>HRJMADHAPG</v>
      </c>
      <c r="E563" t="str">
        <f t="shared" ca="1" si="25"/>
        <v>Qsxesyqxdjjxe</v>
      </c>
      <c r="F563" t="s">
        <v>150</v>
      </c>
      <c r="G563" t="s">
        <v>167</v>
      </c>
      <c r="H563" t="str">
        <f t="shared" ca="1" si="26"/>
        <v>16/11/1995</v>
      </c>
      <c r="I563" t="s">
        <v>152</v>
      </c>
      <c r="J563" t="s">
        <v>153</v>
      </c>
      <c r="K563" t="s">
        <v>1642</v>
      </c>
      <c r="L563" t="s">
        <v>1643</v>
      </c>
      <c r="M563" t="s">
        <v>590</v>
      </c>
      <c r="N563">
        <v>94</v>
      </c>
      <c r="O563" t="s">
        <v>157</v>
      </c>
      <c r="P563" t="s">
        <v>158</v>
      </c>
      <c r="Q563" t="s">
        <v>194</v>
      </c>
      <c r="R563" t="s">
        <v>2</v>
      </c>
      <c r="S563" t="s">
        <v>2</v>
      </c>
      <c r="T563" t="s">
        <v>196</v>
      </c>
      <c r="U563" t="s">
        <v>197</v>
      </c>
      <c r="V563" t="s">
        <v>160</v>
      </c>
      <c r="W563" t="s">
        <v>161</v>
      </c>
      <c r="X563" t="s">
        <v>2</v>
      </c>
      <c r="Y563" t="s">
        <v>2</v>
      </c>
      <c r="Z563">
        <v>2011</v>
      </c>
      <c r="AA563" t="s">
        <v>164</v>
      </c>
      <c r="AB563" t="s">
        <v>2</v>
      </c>
      <c r="AC563" t="s">
        <v>2</v>
      </c>
      <c r="AD563" t="s">
        <v>2</v>
      </c>
      <c r="AE563" t="s">
        <v>2</v>
      </c>
      <c r="AF563" t="s">
        <v>2</v>
      </c>
      <c r="AG563" t="s">
        <v>2</v>
      </c>
      <c r="AH563" t="s">
        <v>2</v>
      </c>
    </row>
    <row r="564" spans="1:34">
      <c r="A564">
        <v>10012</v>
      </c>
      <c r="B564">
        <v>1000520</v>
      </c>
      <c r="C564" t="s">
        <v>149</v>
      </c>
      <c r="D564" t="str">
        <f t="shared" ca="1" si="24"/>
        <v>RGIBDQTOXA</v>
      </c>
      <c r="E564" t="str">
        <f t="shared" ca="1" si="25"/>
        <v>Aibuwnbqpoqtj</v>
      </c>
      <c r="F564" t="s">
        <v>150</v>
      </c>
      <c r="G564" t="s">
        <v>167</v>
      </c>
      <c r="H564" t="str">
        <f t="shared" ca="1" si="26"/>
        <v>8/4/1995</v>
      </c>
      <c r="I564" t="s">
        <v>1644</v>
      </c>
      <c r="J564" t="s">
        <v>2</v>
      </c>
      <c r="K564" t="s">
        <v>2</v>
      </c>
      <c r="L564" t="s">
        <v>2</v>
      </c>
      <c r="M564" t="s">
        <v>2</v>
      </c>
      <c r="N564" t="s">
        <v>2</v>
      </c>
      <c r="O564" t="s">
        <v>2</v>
      </c>
      <c r="P564" t="s">
        <v>2</v>
      </c>
      <c r="Q564" t="s">
        <v>2</v>
      </c>
      <c r="R564" t="s">
        <v>2</v>
      </c>
      <c r="S564" t="s">
        <v>2</v>
      </c>
      <c r="T564" t="s">
        <v>2</v>
      </c>
      <c r="U564" t="s">
        <v>2</v>
      </c>
      <c r="V564" t="s">
        <v>2</v>
      </c>
      <c r="W564" t="s">
        <v>2</v>
      </c>
      <c r="X564" t="s">
        <v>2</v>
      </c>
      <c r="Y564" t="s">
        <v>2</v>
      </c>
      <c r="Z564">
        <v>2008</v>
      </c>
      <c r="AA564" t="s">
        <v>1488</v>
      </c>
      <c r="AB564" t="s">
        <v>1489</v>
      </c>
      <c r="AC564" t="s">
        <v>2</v>
      </c>
      <c r="AD564" t="s">
        <v>1299</v>
      </c>
      <c r="AE564" t="s">
        <v>1649</v>
      </c>
      <c r="AF564" t="s">
        <v>1728</v>
      </c>
      <c r="AG564" t="s">
        <v>2</v>
      </c>
      <c r="AH564" t="s">
        <v>2</v>
      </c>
    </row>
    <row r="565" spans="1:34">
      <c r="A565">
        <v>10012</v>
      </c>
      <c r="B565">
        <v>1001416</v>
      </c>
      <c r="C565" t="s">
        <v>183</v>
      </c>
      <c r="D565" t="str">
        <f t="shared" ca="1" si="24"/>
        <v>VENADZDCPQ</v>
      </c>
      <c r="E565" t="str">
        <f t="shared" ca="1" si="25"/>
        <v>Ygqosfdgilggl</v>
      </c>
      <c r="F565" t="s">
        <v>150</v>
      </c>
      <c r="G565" t="s">
        <v>167</v>
      </c>
      <c r="H565" t="str">
        <f t="shared" ca="1" si="26"/>
        <v>6/9/1994</v>
      </c>
      <c r="I565" t="s">
        <v>1644</v>
      </c>
      <c r="J565" t="s">
        <v>2</v>
      </c>
      <c r="K565" t="s">
        <v>2</v>
      </c>
      <c r="L565" t="s">
        <v>2</v>
      </c>
      <c r="M565" t="s">
        <v>2</v>
      </c>
      <c r="N565" t="s">
        <v>2</v>
      </c>
      <c r="O565" t="s">
        <v>2</v>
      </c>
      <c r="P565" t="s">
        <v>2</v>
      </c>
      <c r="Q565" t="s">
        <v>2</v>
      </c>
      <c r="R565" t="s">
        <v>2</v>
      </c>
      <c r="S565" t="s">
        <v>2</v>
      </c>
      <c r="T565" t="s">
        <v>2</v>
      </c>
      <c r="U565" t="s">
        <v>2</v>
      </c>
      <c r="V565" t="s">
        <v>2</v>
      </c>
      <c r="W565" t="s">
        <v>2</v>
      </c>
      <c r="X565" t="s">
        <v>2</v>
      </c>
      <c r="Y565" t="s">
        <v>2</v>
      </c>
      <c r="Z565">
        <v>2010</v>
      </c>
      <c r="AA565" t="s">
        <v>1488</v>
      </c>
      <c r="AB565" t="s">
        <v>1653</v>
      </c>
      <c r="AC565" t="s">
        <v>2</v>
      </c>
      <c r="AD565" t="s">
        <v>1654</v>
      </c>
      <c r="AE565" t="s">
        <v>1649</v>
      </c>
      <c r="AF565" t="s">
        <v>1491</v>
      </c>
      <c r="AG565" t="s">
        <v>2</v>
      </c>
      <c r="AH565" t="s">
        <v>2</v>
      </c>
    </row>
    <row r="566" spans="1:34">
      <c r="A566">
        <v>10012</v>
      </c>
      <c r="B566">
        <v>1002828</v>
      </c>
      <c r="C566" t="s">
        <v>149</v>
      </c>
      <c r="D566" t="str">
        <f t="shared" ca="1" si="24"/>
        <v>QUKMFIJQJM</v>
      </c>
      <c r="E566" t="str">
        <f t="shared" ca="1" si="25"/>
        <v>Hslmvamzzeqlg</v>
      </c>
      <c r="F566" t="s">
        <v>150</v>
      </c>
      <c r="G566" t="s">
        <v>167</v>
      </c>
      <c r="H566" t="str">
        <f t="shared" ca="1" si="26"/>
        <v>3/3/1994</v>
      </c>
      <c r="I566" t="s">
        <v>1650</v>
      </c>
      <c r="J566" t="s">
        <v>2</v>
      </c>
      <c r="K566" t="s">
        <v>1646</v>
      </c>
      <c r="L566" t="s">
        <v>1647</v>
      </c>
      <c r="M566" t="s">
        <v>1648</v>
      </c>
      <c r="N566">
        <v>78</v>
      </c>
      <c r="O566" t="s">
        <v>157</v>
      </c>
      <c r="P566" t="s">
        <v>2</v>
      </c>
      <c r="Q566" t="s">
        <v>2</v>
      </c>
      <c r="R566" t="s">
        <v>2</v>
      </c>
      <c r="S566" t="s">
        <v>2</v>
      </c>
      <c r="T566" t="s">
        <v>2</v>
      </c>
      <c r="U566" t="s">
        <v>2</v>
      </c>
      <c r="V566" t="s">
        <v>2</v>
      </c>
      <c r="W566" t="s">
        <v>2</v>
      </c>
      <c r="X566" t="s">
        <v>2</v>
      </c>
      <c r="Y566" t="s">
        <v>2</v>
      </c>
      <c r="Z566">
        <v>2010</v>
      </c>
      <c r="AA566" t="s">
        <v>1488</v>
      </c>
      <c r="AB566" t="s">
        <v>1666</v>
      </c>
      <c r="AC566" t="s">
        <v>196</v>
      </c>
      <c r="AD566" t="s">
        <v>224</v>
      </c>
      <c r="AE566" t="s">
        <v>1490</v>
      </c>
      <c r="AF566" t="s">
        <v>1491</v>
      </c>
      <c r="AG566" t="s">
        <v>2</v>
      </c>
      <c r="AH566" t="s">
        <v>2</v>
      </c>
    </row>
    <row r="567" spans="1:34">
      <c r="A567">
        <v>10012</v>
      </c>
      <c r="B567">
        <v>1004450</v>
      </c>
      <c r="C567" t="s">
        <v>183</v>
      </c>
      <c r="D567" t="str">
        <f t="shared" ca="1" si="24"/>
        <v>ZPPLXTEBNY</v>
      </c>
      <c r="E567" t="str">
        <f t="shared" ca="1" si="25"/>
        <v>Siqpopwkqoyzo</v>
      </c>
      <c r="F567" t="s">
        <v>150</v>
      </c>
      <c r="G567" t="s">
        <v>167</v>
      </c>
      <c r="H567" t="str">
        <f t="shared" ca="1" si="26"/>
        <v>28/11/1997</v>
      </c>
      <c r="I567" t="s">
        <v>1655</v>
      </c>
      <c r="J567" t="s">
        <v>2</v>
      </c>
      <c r="K567" t="s">
        <v>2</v>
      </c>
      <c r="L567" t="s">
        <v>2104</v>
      </c>
      <c r="M567" t="s">
        <v>2105</v>
      </c>
      <c r="N567">
        <v>99</v>
      </c>
      <c r="O567" t="s">
        <v>1777</v>
      </c>
      <c r="P567" t="s">
        <v>1743</v>
      </c>
      <c r="Q567" t="s">
        <v>2</v>
      </c>
      <c r="R567" t="s">
        <v>1743</v>
      </c>
      <c r="S567" t="s">
        <v>2</v>
      </c>
      <c r="T567" t="s">
        <v>2</v>
      </c>
      <c r="U567" t="s">
        <v>2</v>
      </c>
      <c r="V567" t="s">
        <v>2</v>
      </c>
      <c r="W567" t="s">
        <v>2</v>
      </c>
      <c r="X567" t="s">
        <v>2</v>
      </c>
      <c r="Y567" t="s">
        <v>2</v>
      </c>
      <c r="Z567">
        <v>2010</v>
      </c>
      <c r="AA567" t="s">
        <v>1488</v>
      </c>
      <c r="AB567" t="s">
        <v>1666</v>
      </c>
      <c r="AC567" t="s">
        <v>199</v>
      </c>
      <c r="AD567" t="s">
        <v>211</v>
      </c>
      <c r="AE567" t="s">
        <v>1490</v>
      </c>
      <c r="AF567" t="s">
        <v>2133</v>
      </c>
      <c r="AG567" t="s">
        <v>2</v>
      </c>
      <c r="AH567" t="s">
        <v>2</v>
      </c>
    </row>
    <row r="568" spans="1:34">
      <c r="A568">
        <v>10012</v>
      </c>
      <c r="B568">
        <v>1004530</v>
      </c>
      <c r="C568" t="s">
        <v>183</v>
      </c>
      <c r="D568" t="str">
        <f t="shared" ca="1" si="24"/>
        <v>QXWRRNQVGC</v>
      </c>
      <c r="E568" t="str">
        <f t="shared" ca="1" si="25"/>
        <v>Mcejkzmikejis</v>
      </c>
      <c r="F568" t="s">
        <v>150</v>
      </c>
      <c r="G568" t="s">
        <v>167</v>
      </c>
      <c r="H568" t="str">
        <f t="shared" ca="1" si="26"/>
        <v>18/6/1995</v>
      </c>
      <c r="I568" t="s">
        <v>1650</v>
      </c>
      <c r="J568" t="s">
        <v>2</v>
      </c>
      <c r="K568" t="s">
        <v>1672</v>
      </c>
      <c r="L568" t="s">
        <v>1673</v>
      </c>
      <c r="M568" t="s">
        <v>1216</v>
      </c>
      <c r="N568">
        <v>91</v>
      </c>
      <c r="O568" t="s">
        <v>157</v>
      </c>
      <c r="P568" t="s">
        <v>2</v>
      </c>
      <c r="Q568" t="s">
        <v>2</v>
      </c>
      <c r="R568" t="s">
        <v>2</v>
      </c>
      <c r="S568" t="s">
        <v>2</v>
      </c>
      <c r="T568" t="s">
        <v>2</v>
      </c>
      <c r="U568" t="s">
        <v>2</v>
      </c>
      <c r="V568" t="s">
        <v>2</v>
      </c>
      <c r="W568" t="s">
        <v>2</v>
      </c>
      <c r="X568" t="s">
        <v>2</v>
      </c>
      <c r="Y568" t="s">
        <v>2</v>
      </c>
      <c r="Z568">
        <v>2010</v>
      </c>
      <c r="AA568" t="s">
        <v>1488</v>
      </c>
      <c r="AB568" t="s">
        <v>1645</v>
      </c>
      <c r="AC568" t="s">
        <v>2</v>
      </c>
      <c r="AD568" t="s">
        <v>173</v>
      </c>
      <c r="AE568" t="s">
        <v>1649</v>
      </c>
      <c r="AF568" t="s">
        <v>1491</v>
      </c>
      <c r="AG568" t="s">
        <v>2</v>
      </c>
      <c r="AH568" t="s">
        <v>2</v>
      </c>
    </row>
    <row r="569" spans="1:34">
      <c r="A569">
        <v>10012</v>
      </c>
      <c r="B569">
        <v>1004670</v>
      </c>
      <c r="C569" t="s">
        <v>183</v>
      </c>
      <c r="D569" t="str">
        <f t="shared" ca="1" si="24"/>
        <v>RBUBWBOVEE</v>
      </c>
      <c r="E569" t="str">
        <f t="shared" ca="1" si="25"/>
        <v>Syqevwkwpuhci</v>
      </c>
      <c r="F569" t="s">
        <v>150</v>
      </c>
      <c r="G569" t="s">
        <v>167</v>
      </c>
      <c r="H569" t="str">
        <f t="shared" ca="1" si="26"/>
        <v>24/8/1995</v>
      </c>
      <c r="I569" t="s">
        <v>1650</v>
      </c>
      <c r="J569" t="s">
        <v>2</v>
      </c>
      <c r="K569" t="s">
        <v>1731</v>
      </c>
      <c r="L569" t="s">
        <v>1732</v>
      </c>
      <c r="M569" t="s">
        <v>740</v>
      </c>
      <c r="N569">
        <v>92</v>
      </c>
      <c r="O569" t="s">
        <v>157</v>
      </c>
      <c r="P569" t="s">
        <v>2</v>
      </c>
      <c r="Q569" t="s">
        <v>2</v>
      </c>
      <c r="R569" t="s">
        <v>2</v>
      </c>
      <c r="S569" t="s">
        <v>2</v>
      </c>
      <c r="T569" t="s">
        <v>2</v>
      </c>
      <c r="U569" t="s">
        <v>2</v>
      </c>
      <c r="V569" t="s">
        <v>2</v>
      </c>
      <c r="W569" t="s">
        <v>2</v>
      </c>
      <c r="X569" t="s">
        <v>2</v>
      </c>
      <c r="Y569" t="s">
        <v>2</v>
      </c>
      <c r="Z569">
        <v>2009</v>
      </c>
      <c r="AA569" t="s">
        <v>1488</v>
      </c>
      <c r="AB569" t="s">
        <v>1698</v>
      </c>
      <c r="AC569" t="s">
        <v>2</v>
      </c>
      <c r="AD569" t="s">
        <v>847</v>
      </c>
      <c r="AE569" t="s">
        <v>1490</v>
      </c>
      <c r="AF569" t="s">
        <v>1667</v>
      </c>
      <c r="AG569" t="s">
        <v>2</v>
      </c>
      <c r="AH569" t="s">
        <v>2</v>
      </c>
    </row>
    <row r="570" spans="1:34">
      <c r="A570">
        <v>10012</v>
      </c>
      <c r="B570">
        <v>1005843</v>
      </c>
      <c r="C570" t="s">
        <v>149</v>
      </c>
      <c r="D570" t="str">
        <f t="shared" ca="1" si="24"/>
        <v>AWBYYWYWOK</v>
      </c>
      <c r="E570" t="str">
        <f t="shared" ca="1" si="25"/>
        <v>Mnswdfpewfonv</v>
      </c>
      <c r="F570" t="s">
        <v>150</v>
      </c>
      <c r="G570" t="s">
        <v>167</v>
      </c>
      <c r="H570" t="str">
        <f t="shared" ca="1" si="26"/>
        <v>17/6/1997</v>
      </c>
      <c r="I570" t="s">
        <v>1644</v>
      </c>
      <c r="J570" t="s">
        <v>2</v>
      </c>
      <c r="K570" t="s">
        <v>2</v>
      </c>
      <c r="L570" t="s">
        <v>2</v>
      </c>
      <c r="M570" t="s">
        <v>2</v>
      </c>
      <c r="N570" t="s">
        <v>2</v>
      </c>
      <c r="O570" t="s">
        <v>2</v>
      </c>
      <c r="P570" t="s">
        <v>2</v>
      </c>
      <c r="Q570" t="s">
        <v>2</v>
      </c>
      <c r="R570" t="s">
        <v>2</v>
      </c>
      <c r="S570" t="s">
        <v>2</v>
      </c>
      <c r="T570" t="s">
        <v>2</v>
      </c>
      <c r="U570" t="s">
        <v>2</v>
      </c>
      <c r="V570" t="s">
        <v>2</v>
      </c>
      <c r="W570" t="s">
        <v>2</v>
      </c>
      <c r="X570" t="s">
        <v>2</v>
      </c>
      <c r="Y570" t="s">
        <v>2</v>
      </c>
      <c r="Z570">
        <v>2010</v>
      </c>
      <c r="AA570" t="s">
        <v>1488</v>
      </c>
      <c r="AB570" t="s">
        <v>1489</v>
      </c>
      <c r="AC570" t="s">
        <v>2</v>
      </c>
      <c r="AD570" t="s">
        <v>206</v>
      </c>
      <c r="AE570" t="s">
        <v>1490</v>
      </c>
      <c r="AF570" t="s">
        <v>1491</v>
      </c>
      <c r="AG570" t="s">
        <v>2</v>
      </c>
      <c r="AH570" t="s">
        <v>2</v>
      </c>
    </row>
    <row r="571" spans="1:34">
      <c r="A571">
        <v>10012</v>
      </c>
      <c r="B571">
        <v>1006624</v>
      </c>
      <c r="C571" t="s">
        <v>183</v>
      </c>
      <c r="D571" t="str">
        <f t="shared" ca="1" si="24"/>
        <v>JTFJTJUFKL</v>
      </c>
      <c r="E571" t="str">
        <f t="shared" ca="1" si="25"/>
        <v>Jgvcnlrvrnrgv</v>
      </c>
      <c r="F571" t="s">
        <v>150</v>
      </c>
      <c r="G571" t="s">
        <v>167</v>
      </c>
      <c r="H571" t="str">
        <f t="shared" ca="1" si="26"/>
        <v>18/9/1994</v>
      </c>
      <c r="I571" t="s">
        <v>1650</v>
      </c>
      <c r="J571" t="s">
        <v>2</v>
      </c>
      <c r="K571" t="s">
        <v>1691</v>
      </c>
      <c r="L571" t="s">
        <v>1692</v>
      </c>
      <c r="M571" t="s">
        <v>350</v>
      </c>
      <c r="N571">
        <v>95</v>
      </c>
      <c r="O571" t="s">
        <v>157</v>
      </c>
      <c r="P571" t="s">
        <v>2</v>
      </c>
      <c r="Q571" t="s">
        <v>2</v>
      </c>
      <c r="R571" t="s">
        <v>2</v>
      </c>
      <c r="S571" t="s">
        <v>2</v>
      </c>
      <c r="T571" t="s">
        <v>2</v>
      </c>
      <c r="U571" t="s">
        <v>2</v>
      </c>
      <c r="V571" t="s">
        <v>2</v>
      </c>
      <c r="W571" t="s">
        <v>2</v>
      </c>
      <c r="X571" t="s">
        <v>2</v>
      </c>
      <c r="Y571" t="s">
        <v>2</v>
      </c>
      <c r="Z571">
        <v>2010</v>
      </c>
      <c r="AA571" t="s">
        <v>1488</v>
      </c>
      <c r="AB571" t="s">
        <v>1645</v>
      </c>
      <c r="AC571" t="s">
        <v>2</v>
      </c>
      <c r="AD571" t="s">
        <v>440</v>
      </c>
      <c r="AE571" t="s">
        <v>1649</v>
      </c>
      <c r="AF571" t="s">
        <v>1491</v>
      </c>
      <c r="AG571" t="s">
        <v>2</v>
      </c>
      <c r="AH571" t="s">
        <v>2</v>
      </c>
    </row>
    <row r="572" spans="1:34">
      <c r="A572">
        <v>10012</v>
      </c>
      <c r="B572">
        <v>1007463</v>
      </c>
      <c r="C572" t="s">
        <v>149</v>
      </c>
      <c r="D572" t="str">
        <f t="shared" ca="1" si="24"/>
        <v>MYIKABLFOW</v>
      </c>
      <c r="E572" t="str">
        <f t="shared" ca="1" si="25"/>
        <v>Dscelelyqowkf</v>
      </c>
      <c r="F572" t="s">
        <v>150</v>
      </c>
      <c r="G572" t="s">
        <v>167</v>
      </c>
      <c r="H572" t="str">
        <f t="shared" ca="1" si="26"/>
        <v>1/7/1997</v>
      </c>
      <c r="I572" t="s">
        <v>1650</v>
      </c>
      <c r="J572" t="s">
        <v>2</v>
      </c>
      <c r="K572" t="s">
        <v>1687</v>
      </c>
      <c r="L572" t="s">
        <v>1688</v>
      </c>
      <c r="M572" t="s">
        <v>369</v>
      </c>
      <c r="N572">
        <v>93</v>
      </c>
      <c r="O572" t="s">
        <v>157</v>
      </c>
      <c r="P572" t="s">
        <v>2</v>
      </c>
      <c r="Q572" t="s">
        <v>2</v>
      </c>
      <c r="R572" t="s">
        <v>2</v>
      </c>
      <c r="S572" t="s">
        <v>2</v>
      </c>
      <c r="T572" t="s">
        <v>2</v>
      </c>
      <c r="U572" t="s">
        <v>2</v>
      </c>
      <c r="V572" t="s">
        <v>2</v>
      </c>
      <c r="W572" t="s">
        <v>2</v>
      </c>
      <c r="X572" t="s">
        <v>2</v>
      </c>
      <c r="Y572" t="s">
        <v>2</v>
      </c>
      <c r="Z572">
        <v>2009</v>
      </c>
      <c r="AA572" t="s">
        <v>1488</v>
      </c>
      <c r="AB572" t="s">
        <v>1666</v>
      </c>
      <c r="AC572" t="s">
        <v>196</v>
      </c>
      <c r="AD572" t="s">
        <v>197</v>
      </c>
      <c r="AE572" t="s">
        <v>1490</v>
      </c>
      <c r="AF572" t="s">
        <v>1491</v>
      </c>
      <c r="AG572" t="s">
        <v>2</v>
      </c>
      <c r="AH572" t="s">
        <v>2</v>
      </c>
    </row>
    <row r="573" spans="1:34">
      <c r="A573">
        <v>10012</v>
      </c>
      <c r="B573">
        <v>1009418</v>
      </c>
      <c r="C573" t="s">
        <v>149</v>
      </c>
      <c r="D573" t="str">
        <f t="shared" ca="1" si="24"/>
        <v>HIQUFZRRPP</v>
      </c>
      <c r="E573" t="str">
        <f t="shared" ca="1" si="25"/>
        <v>Tjbshetyumrdi</v>
      </c>
      <c r="F573" t="s">
        <v>150</v>
      </c>
      <c r="G573" t="s">
        <v>167</v>
      </c>
      <c r="H573" t="str">
        <f t="shared" ca="1" si="26"/>
        <v>12/9/1994</v>
      </c>
      <c r="I573" t="s">
        <v>1644</v>
      </c>
      <c r="J573" t="s">
        <v>2</v>
      </c>
      <c r="K573" t="s">
        <v>2</v>
      </c>
      <c r="L573" t="s">
        <v>2</v>
      </c>
      <c r="M573" t="s">
        <v>2</v>
      </c>
      <c r="N573" t="s">
        <v>2</v>
      </c>
      <c r="O573" t="s">
        <v>2</v>
      </c>
      <c r="P573" t="s">
        <v>2</v>
      </c>
      <c r="Q573" t="s">
        <v>2</v>
      </c>
      <c r="R573" t="s">
        <v>2</v>
      </c>
      <c r="S573" t="s">
        <v>2</v>
      </c>
      <c r="T573" t="s">
        <v>2</v>
      </c>
      <c r="U573" t="s">
        <v>2</v>
      </c>
      <c r="V573" t="s">
        <v>2</v>
      </c>
      <c r="W573" t="s">
        <v>2</v>
      </c>
      <c r="X573" t="s">
        <v>2</v>
      </c>
      <c r="Y573" t="s">
        <v>2</v>
      </c>
      <c r="Z573">
        <v>2008</v>
      </c>
      <c r="AA573" t="s">
        <v>1488</v>
      </c>
      <c r="AB573" t="s">
        <v>1698</v>
      </c>
      <c r="AC573" t="s">
        <v>2</v>
      </c>
      <c r="AD573" t="s">
        <v>1699</v>
      </c>
      <c r="AE573" t="s">
        <v>1490</v>
      </c>
      <c r="AF573" t="s">
        <v>1700</v>
      </c>
      <c r="AG573" t="s">
        <v>2</v>
      </c>
      <c r="AH573" t="s">
        <v>2</v>
      </c>
    </row>
    <row r="574" spans="1:34">
      <c r="A574">
        <v>10012</v>
      </c>
      <c r="B574">
        <v>1009746</v>
      </c>
      <c r="C574" t="s">
        <v>149</v>
      </c>
      <c r="D574" t="str">
        <f t="shared" ca="1" si="24"/>
        <v>FISJDMIZJE</v>
      </c>
      <c r="E574" t="str">
        <f t="shared" ca="1" si="25"/>
        <v>Lkebqycjfowlz</v>
      </c>
      <c r="F574" t="s">
        <v>150</v>
      </c>
      <c r="G574" t="s">
        <v>167</v>
      </c>
      <c r="H574" t="str">
        <f t="shared" ca="1" si="26"/>
        <v>24/2/1995</v>
      </c>
      <c r="I574" t="s">
        <v>1644</v>
      </c>
      <c r="J574" t="s">
        <v>2</v>
      </c>
      <c r="K574" t="s">
        <v>2</v>
      </c>
      <c r="L574" t="s">
        <v>2</v>
      </c>
      <c r="M574" t="s">
        <v>2</v>
      </c>
      <c r="N574" t="s">
        <v>2</v>
      </c>
      <c r="O574" t="s">
        <v>2</v>
      </c>
      <c r="P574" t="s">
        <v>2</v>
      </c>
      <c r="Q574" t="s">
        <v>2</v>
      </c>
      <c r="R574" t="s">
        <v>2</v>
      </c>
      <c r="S574" t="s">
        <v>2</v>
      </c>
      <c r="T574" t="s">
        <v>2</v>
      </c>
      <c r="U574" t="s">
        <v>2</v>
      </c>
      <c r="V574" t="s">
        <v>2</v>
      </c>
      <c r="W574" t="s">
        <v>2</v>
      </c>
      <c r="X574" t="s">
        <v>2</v>
      </c>
      <c r="Y574" t="s">
        <v>2</v>
      </c>
      <c r="Z574">
        <v>2010</v>
      </c>
      <c r="AA574" t="s">
        <v>1488</v>
      </c>
      <c r="AB574" t="s">
        <v>1489</v>
      </c>
      <c r="AC574" t="s">
        <v>2</v>
      </c>
      <c r="AD574" t="s">
        <v>347</v>
      </c>
      <c r="AE574" t="s">
        <v>1490</v>
      </c>
      <c r="AF574" t="s">
        <v>1491</v>
      </c>
      <c r="AG574" t="s">
        <v>2</v>
      </c>
      <c r="AH574" t="s">
        <v>2</v>
      </c>
    </row>
    <row r="575" spans="1:34">
      <c r="A575">
        <v>10012</v>
      </c>
      <c r="B575">
        <v>1011122</v>
      </c>
      <c r="C575" t="s">
        <v>149</v>
      </c>
      <c r="D575" t="str">
        <f t="shared" ca="1" si="24"/>
        <v>DRNMEHQUOD</v>
      </c>
      <c r="E575" t="str">
        <f t="shared" ca="1" si="25"/>
        <v>Xhhoeripluonf</v>
      </c>
      <c r="F575" t="s">
        <v>150</v>
      </c>
      <c r="G575" t="s">
        <v>151</v>
      </c>
      <c r="H575" t="str">
        <f t="shared" ca="1" si="26"/>
        <v>23/12/1996</v>
      </c>
      <c r="I575" t="s">
        <v>1650</v>
      </c>
      <c r="J575" t="s">
        <v>2</v>
      </c>
      <c r="K575" t="s">
        <v>1755</v>
      </c>
      <c r="L575" t="s">
        <v>1756</v>
      </c>
      <c r="M575" t="s">
        <v>223</v>
      </c>
      <c r="N575">
        <v>75</v>
      </c>
      <c r="O575" t="s">
        <v>157</v>
      </c>
      <c r="P575" t="s">
        <v>2</v>
      </c>
      <c r="Q575" t="s">
        <v>2</v>
      </c>
      <c r="R575" t="s">
        <v>2</v>
      </c>
      <c r="S575" t="s">
        <v>2</v>
      </c>
      <c r="T575" t="s">
        <v>2</v>
      </c>
      <c r="U575" t="s">
        <v>2</v>
      </c>
      <c r="V575" t="s">
        <v>2</v>
      </c>
      <c r="W575" t="s">
        <v>2</v>
      </c>
      <c r="X575" t="s">
        <v>2</v>
      </c>
      <c r="Y575" t="s">
        <v>2</v>
      </c>
      <c r="Z575">
        <v>2009</v>
      </c>
      <c r="AA575" t="s">
        <v>1488</v>
      </c>
      <c r="AB575" t="s">
        <v>1666</v>
      </c>
      <c r="AC575" t="s">
        <v>196</v>
      </c>
      <c r="AD575" t="s">
        <v>197</v>
      </c>
      <c r="AE575" t="s">
        <v>1649</v>
      </c>
      <c r="AF575" t="s">
        <v>1667</v>
      </c>
      <c r="AG575" t="s">
        <v>2</v>
      </c>
      <c r="AH575" t="s">
        <v>2</v>
      </c>
    </row>
    <row r="576" spans="1:34">
      <c r="A576">
        <v>10012</v>
      </c>
      <c r="B576">
        <v>1012544</v>
      </c>
      <c r="C576" t="s">
        <v>183</v>
      </c>
      <c r="D576" t="str">
        <f t="shared" ca="1" si="24"/>
        <v>RAUIMDVGYW</v>
      </c>
      <c r="E576" t="str">
        <f t="shared" ca="1" si="25"/>
        <v>Evrvdxjznfatn</v>
      </c>
      <c r="F576" t="s">
        <v>150</v>
      </c>
      <c r="G576" t="s">
        <v>167</v>
      </c>
      <c r="H576" t="str">
        <f t="shared" ca="1" si="26"/>
        <v>14/9/1996</v>
      </c>
      <c r="I576" t="s">
        <v>1650</v>
      </c>
      <c r="J576" t="s">
        <v>2</v>
      </c>
      <c r="K576" t="s">
        <v>1710</v>
      </c>
      <c r="L576" t="s">
        <v>1711</v>
      </c>
      <c r="M576" t="s">
        <v>219</v>
      </c>
      <c r="N576">
        <v>77</v>
      </c>
      <c r="O576" t="s">
        <v>157</v>
      </c>
      <c r="P576" t="s">
        <v>2</v>
      </c>
      <c r="Q576" t="s">
        <v>2</v>
      </c>
      <c r="R576" t="s">
        <v>2</v>
      </c>
      <c r="S576" t="s">
        <v>2</v>
      </c>
      <c r="T576" t="s">
        <v>2</v>
      </c>
      <c r="U576" t="s">
        <v>2</v>
      </c>
      <c r="V576" t="s">
        <v>2</v>
      </c>
      <c r="W576" t="s">
        <v>2</v>
      </c>
      <c r="X576" t="s">
        <v>2</v>
      </c>
      <c r="Y576" t="s">
        <v>2</v>
      </c>
      <c r="Z576">
        <v>2009</v>
      </c>
      <c r="AA576" t="s">
        <v>1488</v>
      </c>
      <c r="AB576" t="s">
        <v>1666</v>
      </c>
      <c r="AC576" t="s">
        <v>196</v>
      </c>
      <c r="AD576" t="s">
        <v>224</v>
      </c>
      <c r="AE576" t="s">
        <v>1490</v>
      </c>
      <c r="AF576" t="s">
        <v>1491</v>
      </c>
      <c r="AG576" t="s">
        <v>2</v>
      </c>
      <c r="AH576" t="s">
        <v>2</v>
      </c>
    </row>
    <row r="577" spans="1:34">
      <c r="A577">
        <v>10012</v>
      </c>
      <c r="B577">
        <v>1012896</v>
      </c>
      <c r="C577" t="s">
        <v>183</v>
      </c>
      <c r="D577" t="str">
        <f t="shared" ca="1" si="24"/>
        <v>UYGFRWVACX</v>
      </c>
      <c r="E577" t="str">
        <f t="shared" ca="1" si="25"/>
        <v>Ubesllqkwtsbz</v>
      </c>
      <c r="F577" t="s">
        <v>150</v>
      </c>
      <c r="G577" t="s">
        <v>167</v>
      </c>
      <c r="H577" t="str">
        <f t="shared" ca="1" si="26"/>
        <v>27/9/1995</v>
      </c>
      <c r="I577" t="s">
        <v>1644</v>
      </c>
      <c r="J577" t="s">
        <v>2</v>
      </c>
      <c r="K577" t="s">
        <v>2</v>
      </c>
      <c r="L577" t="s">
        <v>2</v>
      </c>
      <c r="M577" t="s">
        <v>2</v>
      </c>
      <c r="N577" t="s">
        <v>2</v>
      </c>
      <c r="O577" t="s">
        <v>2</v>
      </c>
      <c r="P577" t="s">
        <v>2</v>
      </c>
      <c r="Q577" t="s">
        <v>2</v>
      </c>
      <c r="R577" t="s">
        <v>2</v>
      </c>
      <c r="S577" t="s">
        <v>2</v>
      </c>
      <c r="T577" t="s">
        <v>2</v>
      </c>
      <c r="U577" t="s">
        <v>2</v>
      </c>
      <c r="V577" t="s">
        <v>2</v>
      </c>
      <c r="W577" t="s">
        <v>2</v>
      </c>
      <c r="X577" t="s">
        <v>2</v>
      </c>
      <c r="Y577" t="s">
        <v>2</v>
      </c>
      <c r="Z577">
        <v>2008</v>
      </c>
      <c r="AA577" t="s">
        <v>1488</v>
      </c>
      <c r="AB577" t="s">
        <v>1666</v>
      </c>
      <c r="AC577" t="s">
        <v>196</v>
      </c>
      <c r="AD577" t="s">
        <v>211</v>
      </c>
      <c r="AE577" t="s">
        <v>1649</v>
      </c>
      <c r="AF577" t="s">
        <v>1667</v>
      </c>
      <c r="AG577" t="s">
        <v>2</v>
      </c>
      <c r="AH577" t="s">
        <v>2</v>
      </c>
    </row>
    <row r="578" spans="1:34">
      <c r="A578">
        <v>10012</v>
      </c>
      <c r="B578">
        <v>1013418</v>
      </c>
      <c r="C578" t="s">
        <v>183</v>
      </c>
      <c r="D578" t="str">
        <f t="shared" ca="1" si="24"/>
        <v>VWTGCATZVW</v>
      </c>
      <c r="E578" t="str">
        <f t="shared" ca="1" si="25"/>
        <v>Ssnawisnphpde</v>
      </c>
      <c r="F578" t="s">
        <v>150</v>
      </c>
      <c r="G578" t="s">
        <v>167</v>
      </c>
      <c r="H578" t="str">
        <f t="shared" ca="1" si="26"/>
        <v>25/5/1994</v>
      </c>
      <c r="I578" t="s">
        <v>1644</v>
      </c>
      <c r="J578" t="s">
        <v>2</v>
      </c>
      <c r="K578" t="s">
        <v>2</v>
      </c>
      <c r="L578" t="s">
        <v>2</v>
      </c>
      <c r="M578" t="s">
        <v>2</v>
      </c>
      <c r="N578" t="s">
        <v>2</v>
      </c>
      <c r="O578" t="s">
        <v>2</v>
      </c>
      <c r="P578" t="s">
        <v>2</v>
      </c>
      <c r="Q578" t="s">
        <v>2</v>
      </c>
      <c r="R578" t="s">
        <v>2</v>
      </c>
      <c r="S578" t="s">
        <v>2</v>
      </c>
      <c r="T578" t="s">
        <v>2</v>
      </c>
      <c r="U578" t="s">
        <v>2</v>
      </c>
      <c r="V578" t="s">
        <v>2</v>
      </c>
      <c r="W578" t="s">
        <v>2</v>
      </c>
      <c r="X578" t="s">
        <v>2</v>
      </c>
      <c r="Y578" t="s">
        <v>2</v>
      </c>
      <c r="Z578" t="s">
        <v>2</v>
      </c>
      <c r="AA578" t="s">
        <v>1488</v>
      </c>
      <c r="AB578" t="s">
        <v>1666</v>
      </c>
      <c r="AC578" t="s">
        <v>199</v>
      </c>
      <c r="AD578" t="s">
        <v>201</v>
      </c>
      <c r="AE578" t="s">
        <v>1490</v>
      </c>
      <c r="AF578" t="s">
        <v>1671</v>
      </c>
      <c r="AG578" t="s">
        <v>2</v>
      </c>
      <c r="AH578" t="s">
        <v>2</v>
      </c>
    </row>
    <row r="579" spans="1:34">
      <c r="A579">
        <v>10012</v>
      </c>
      <c r="B579">
        <v>1014354</v>
      </c>
      <c r="C579" t="s">
        <v>149</v>
      </c>
      <c r="D579" t="str">
        <f t="shared" ref="D579:D642" ca="1" si="27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CSUWXTJEPN</v>
      </c>
      <c r="E579" t="str">
        <f t="shared" ref="E579:E642" ca="1" si="28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Mjyajzxdkezmn</v>
      </c>
      <c r="F579" t="s">
        <v>150</v>
      </c>
      <c r="G579" t="s">
        <v>167</v>
      </c>
      <c r="H579" t="str">
        <f t="shared" ref="H579:H642" ca="1" si="29">""&amp;RANDBETWEEN(1,28)&amp;"/"&amp;RANDBETWEEN(1,12)&amp;"/"&amp;RANDBETWEEN(1994,1997)</f>
        <v>2/11/1997</v>
      </c>
      <c r="I579" t="s">
        <v>1650</v>
      </c>
      <c r="J579" t="s">
        <v>2</v>
      </c>
      <c r="K579" t="s">
        <v>1721</v>
      </c>
      <c r="L579" t="s">
        <v>1722</v>
      </c>
      <c r="M579" t="s">
        <v>223</v>
      </c>
      <c r="N579">
        <v>75</v>
      </c>
      <c r="O579" t="s">
        <v>157</v>
      </c>
      <c r="P579" t="s">
        <v>2</v>
      </c>
      <c r="Q579" t="s">
        <v>2</v>
      </c>
      <c r="R579" t="s">
        <v>2</v>
      </c>
      <c r="S579" t="s">
        <v>2</v>
      </c>
      <c r="T579" t="s">
        <v>2</v>
      </c>
      <c r="U579" t="s">
        <v>2</v>
      </c>
      <c r="V579" t="s">
        <v>2</v>
      </c>
      <c r="W579" t="s">
        <v>2</v>
      </c>
      <c r="X579" t="s">
        <v>2</v>
      </c>
      <c r="Y579" t="s">
        <v>2</v>
      </c>
      <c r="Z579">
        <v>2009</v>
      </c>
      <c r="AA579" t="s">
        <v>1488</v>
      </c>
      <c r="AB579" t="s">
        <v>1698</v>
      </c>
      <c r="AC579" t="s">
        <v>2</v>
      </c>
      <c r="AD579" t="s">
        <v>253</v>
      </c>
      <c r="AE579" t="s">
        <v>1490</v>
      </c>
      <c r="AF579" t="s">
        <v>1491</v>
      </c>
      <c r="AG579" t="s">
        <v>2</v>
      </c>
      <c r="AH579" t="s">
        <v>2</v>
      </c>
    </row>
    <row r="580" spans="1:34">
      <c r="A580">
        <v>10012</v>
      </c>
      <c r="B580">
        <v>1015499</v>
      </c>
      <c r="C580" t="s">
        <v>183</v>
      </c>
      <c r="D580" t="str">
        <f t="shared" ca="1" si="27"/>
        <v>BNNPCRITCS</v>
      </c>
      <c r="E580" t="str">
        <f t="shared" ca="1" si="28"/>
        <v>Sljqabokesmmi</v>
      </c>
      <c r="F580" t="s">
        <v>150</v>
      </c>
      <c r="G580" t="s">
        <v>167</v>
      </c>
      <c r="H580" t="str">
        <f t="shared" ca="1" si="29"/>
        <v>14/2/1997</v>
      </c>
      <c r="I580" t="s">
        <v>1650</v>
      </c>
      <c r="J580" t="s">
        <v>2</v>
      </c>
      <c r="K580" t="s">
        <v>832</v>
      </c>
      <c r="L580" t="s">
        <v>686</v>
      </c>
      <c r="M580" t="s">
        <v>833</v>
      </c>
      <c r="N580">
        <v>95</v>
      </c>
      <c r="O580" t="s">
        <v>157</v>
      </c>
      <c r="P580" t="s">
        <v>2</v>
      </c>
      <c r="Q580" t="s">
        <v>2</v>
      </c>
      <c r="R580" t="s">
        <v>2</v>
      </c>
      <c r="S580" t="s">
        <v>2</v>
      </c>
      <c r="T580" t="s">
        <v>2</v>
      </c>
      <c r="U580" t="s">
        <v>2</v>
      </c>
      <c r="V580" t="s">
        <v>2</v>
      </c>
      <c r="W580" t="s">
        <v>2</v>
      </c>
      <c r="X580" t="s">
        <v>2</v>
      </c>
      <c r="Y580" t="s">
        <v>2</v>
      </c>
      <c r="Z580">
        <v>2010</v>
      </c>
      <c r="AA580" t="s">
        <v>1488</v>
      </c>
      <c r="AB580" t="s">
        <v>1725</v>
      </c>
      <c r="AC580" t="s">
        <v>2</v>
      </c>
      <c r="AD580" t="s">
        <v>2</v>
      </c>
      <c r="AE580" t="s">
        <v>1649</v>
      </c>
      <c r="AF580" t="s">
        <v>1491</v>
      </c>
      <c r="AG580" t="s">
        <v>2</v>
      </c>
      <c r="AH580" t="s">
        <v>2</v>
      </c>
    </row>
    <row r="581" spans="1:34">
      <c r="A581">
        <v>10012</v>
      </c>
      <c r="B581">
        <v>1015771</v>
      </c>
      <c r="C581" t="s">
        <v>149</v>
      </c>
      <c r="D581" t="str">
        <f t="shared" ca="1" si="27"/>
        <v>VTBKFMVCNZ</v>
      </c>
      <c r="E581" t="str">
        <f t="shared" ca="1" si="28"/>
        <v>Hiyaasfkuavdh</v>
      </c>
      <c r="F581" t="s">
        <v>150</v>
      </c>
      <c r="G581" t="s">
        <v>151</v>
      </c>
      <c r="H581" t="str">
        <f t="shared" ca="1" si="29"/>
        <v>26/1/1995</v>
      </c>
      <c r="I581" t="s">
        <v>1644</v>
      </c>
      <c r="J581" t="s">
        <v>2</v>
      </c>
      <c r="K581" t="s">
        <v>2</v>
      </c>
      <c r="L581" t="s">
        <v>2</v>
      </c>
      <c r="M581" t="s">
        <v>2</v>
      </c>
      <c r="N581" t="s">
        <v>2</v>
      </c>
      <c r="O581" t="s">
        <v>2</v>
      </c>
      <c r="P581" t="s">
        <v>2</v>
      </c>
      <c r="Q581" t="s">
        <v>2</v>
      </c>
      <c r="R581" t="s">
        <v>2</v>
      </c>
      <c r="S581" t="s">
        <v>2</v>
      </c>
      <c r="T581" t="s">
        <v>2</v>
      </c>
      <c r="U581" t="s">
        <v>2</v>
      </c>
      <c r="V581" t="s">
        <v>2</v>
      </c>
      <c r="W581" t="s">
        <v>2</v>
      </c>
      <c r="X581" t="s">
        <v>2</v>
      </c>
      <c r="Y581" t="s">
        <v>2</v>
      </c>
      <c r="Z581">
        <v>2010</v>
      </c>
      <c r="AA581" t="s">
        <v>1660</v>
      </c>
      <c r="AB581" t="s">
        <v>2</v>
      </c>
      <c r="AC581" t="s">
        <v>2</v>
      </c>
      <c r="AD581" t="s">
        <v>2</v>
      </c>
      <c r="AE581" t="s">
        <v>1490</v>
      </c>
      <c r="AF581" t="s">
        <v>1491</v>
      </c>
      <c r="AG581" t="s">
        <v>2</v>
      </c>
      <c r="AH581" t="s">
        <v>2</v>
      </c>
    </row>
    <row r="582" spans="1:34">
      <c r="A582">
        <v>10012</v>
      </c>
      <c r="B582">
        <v>1015969</v>
      </c>
      <c r="C582" t="s">
        <v>183</v>
      </c>
      <c r="D582" t="str">
        <f t="shared" ca="1" si="27"/>
        <v>NJXFDVVNYZ</v>
      </c>
      <c r="E582" t="str">
        <f t="shared" ca="1" si="28"/>
        <v>Smbupvcajhidh</v>
      </c>
      <c r="F582" t="s">
        <v>150</v>
      </c>
      <c r="G582" t="s">
        <v>167</v>
      </c>
      <c r="H582" t="str">
        <f t="shared" ca="1" si="29"/>
        <v>13/8/1997</v>
      </c>
      <c r="I582" t="s">
        <v>1650</v>
      </c>
      <c r="J582" t="s">
        <v>2</v>
      </c>
      <c r="K582" t="s">
        <v>1684</v>
      </c>
      <c r="L582" t="s">
        <v>1685</v>
      </c>
      <c r="M582" t="s">
        <v>223</v>
      </c>
      <c r="N582">
        <v>75</v>
      </c>
      <c r="O582" t="s">
        <v>157</v>
      </c>
      <c r="P582" t="s">
        <v>2</v>
      </c>
      <c r="Q582" t="s">
        <v>2</v>
      </c>
      <c r="R582" t="s">
        <v>2</v>
      </c>
      <c r="S582" t="s">
        <v>2</v>
      </c>
      <c r="T582" t="s">
        <v>2</v>
      </c>
      <c r="U582" t="s">
        <v>2</v>
      </c>
      <c r="V582" t="s">
        <v>2</v>
      </c>
      <c r="W582" t="s">
        <v>2</v>
      </c>
      <c r="X582" t="s">
        <v>2</v>
      </c>
      <c r="Y582" t="s">
        <v>2</v>
      </c>
      <c r="Z582">
        <v>2009</v>
      </c>
      <c r="AA582" t="s">
        <v>1488</v>
      </c>
      <c r="AB582" t="s">
        <v>1645</v>
      </c>
      <c r="AC582" t="s">
        <v>2</v>
      </c>
      <c r="AD582" t="s">
        <v>251</v>
      </c>
      <c r="AE582" t="s">
        <v>1718</v>
      </c>
      <c r="AF582" t="s">
        <v>1491</v>
      </c>
      <c r="AG582" t="s">
        <v>2</v>
      </c>
      <c r="AH582" t="s">
        <v>2</v>
      </c>
    </row>
    <row r="583" spans="1:34">
      <c r="A583">
        <v>10012</v>
      </c>
      <c r="B583">
        <v>1017258</v>
      </c>
      <c r="C583" t="s">
        <v>149</v>
      </c>
      <c r="D583" t="str">
        <f t="shared" ca="1" si="27"/>
        <v>RVGIEIQYPE</v>
      </c>
      <c r="E583" t="str">
        <f t="shared" ca="1" si="28"/>
        <v>Zxhoqfjoofjai</v>
      </c>
      <c r="F583" t="s">
        <v>150</v>
      </c>
      <c r="G583" t="s">
        <v>167</v>
      </c>
      <c r="H583" t="str">
        <f t="shared" ca="1" si="29"/>
        <v>23/12/1996</v>
      </c>
      <c r="I583" t="s">
        <v>1650</v>
      </c>
      <c r="J583" t="s">
        <v>2</v>
      </c>
      <c r="K583" t="s">
        <v>1729</v>
      </c>
      <c r="L583" t="s">
        <v>1730</v>
      </c>
      <c r="M583" t="s">
        <v>1165</v>
      </c>
      <c r="N583">
        <v>94</v>
      </c>
      <c r="O583" t="s">
        <v>157</v>
      </c>
      <c r="P583" t="s">
        <v>2</v>
      </c>
      <c r="Q583" t="s">
        <v>2</v>
      </c>
      <c r="R583" t="s">
        <v>2</v>
      </c>
      <c r="S583" t="s">
        <v>2</v>
      </c>
      <c r="T583" t="s">
        <v>2</v>
      </c>
      <c r="U583" t="s">
        <v>2</v>
      </c>
      <c r="V583" t="s">
        <v>2</v>
      </c>
      <c r="W583" t="s">
        <v>2</v>
      </c>
      <c r="X583" t="s">
        <v>2</v>
      </c>
      <c r="Y583" t="s">
        <v>2</v>
      </c>
      <c r="Z583">
        <v>2010</v>
      </c>
      <c r="AA583" t="s">
        <v>1488</v>
      </c>
      <c r="AB583" t="s">
        <v>1666</v>
      </c>
      <c r="AC583" t="s">
        <v>199</v>
      </c>
      <c r="AD583" t="s">
        <v>201</v>
      </c>
      <c r="AE583" t="s">
        <v>1649</v>
      </c>
      <c r="AF583" t="s">
        <v>1491</v>
      </c>
      <c r="AG583" t="s">
        <v>2</v>
      </c>
      <c r="AH583" t="s">
        <v>2</v>
      </c>
    </row>
    <row r="584" spans="1:34">
      <c r="A584">
        <v>10012</v>
      </c>
      <c r="B584">
        <v>1018833</v>
      </c>
      <c r="C584" t="s">
        <v>149</v>
      </c>
      <c r="D584" t="str">
        <f t="shared" ca="1" si="27"/>
        <v>CSSGHQRUGP</v>
      </c>
      <c r="E584" t="str">
        <f t="shared" ca="1" si="28"/>
        <v>Mhqcbtctysvka</v>
      </c>
      <c r="F584" t="s">
        <v>150</v>
      </c>
      <c r="G584" t="s">
        <v>167</v>
      </c>
      <c r="H584" t="str">
        <f t="shared" ca="1" si="29"/>
        <v>28/4/1997</v>
      </c>
      <c r="I584" t="s">
        <v>1650</v>
      </c>
      <c r="J584" t="s">
        <v>2</v>
      </c>
      <c r="K584" t="s">
        <v>1809</v>
      </c>
      <c r="L584" t="s">
        <v>1810</v>
      </c>
      <c r="M584" t="s">
        <v>219</v>
      </c>
      <c r="N584">
        <v>77</v>
      </c>
      <c r="O584" t="s">
        <v>157</v>
      </c>
      <c r="P584" t="s">
        <v>2</v>
      </c>
      <c r="Q584" t="s">
        <v>2</v>
      </c>
      <c r="R584" t="s">
        <v>2</v>
      </c>
      <c r="S584" t="s">
        <v>2</v>
      </c>
      <c r="T584" t="s">
        <v>2</v>
      </c>
      <c r="U584" t="s">
        <v>2</v>
      </c>
      <c r="V584" t="s">
        <v>2</v>
      </c>
      <c r="W584" t="s">
        <v>2</v>
      </c>
      <c r="X584" t="s">
        <v>2</v>
      </c>
      <c r="Y584" t="s">
        <v>2</v>
      </c>
      <c r="Z584">
        <v>2009</v>
      </c>
      <c r="AA584" t="s">
        <v>1488</v>
      </c>
      <c r="AB584" t="s">
        <v>1666</v>
      </c>
      <c r="AC584" t="s">
        <v>196</v>
      </c>
      <c r="AD584" t="s">
        <v>224</v>
      </c>
      <c r="AE584" t="s">
        <v>1490</v>
      </c>
      <c r="AF584" t="s">
        <v>1491</v>
      </c>
      <c r="AG584" t="s">
        <v>2</v>
      </c>
      <c r="AH584" t="s">
        <v>2</v>
      </c>
    </row>
    <row r="585" spans="1:34">
      <c r="A585">
        <v>10012</v>
      </c>
      <c r="B585">
        <v>1019372</v>
      </c>
      <c r="C585" t="s">
        <v>149</v>
      </c>
      <c r="D585" t="str">
        <f t="shared" ca="1" si="27"/>
        <v>PHLQJBFXWF</v>
      </c>
      <c r="E585" t="str">
        <f t="shared" ca="1" si="28"/>
        <v>Ebvdowsctnldv</v>
      </c>
      <c r="F585" t="s">
        <v>150</v>
      </c>
      <c r="G585" t="s">
        <v>167</v>
      </c>
      <c r="H585" t="str">
        <f t="shared" ca="1" si="29"/>
        <v>16/8/1996</v>
      </c>
      <c r="I585" t="s">
        <v>1650</v>
      </c>
      <c r="J585" t="s">
        <v>2</v>
      </c>
      <c r="K585" t="s">
        <v>1731</v>
      </c>
      <c r="L585" t="s">
        <v>1732</v>
      </c>
      <c r="M585" t="s">
        <v>740</v>
      </c>
      <c r="N585">
        <v>92</v>
      </c>
      <c r="O585" t="s">
        <v>157</v>
      </c>
      <c r="P585" t="s">
        <v>2</v>
      </c>
      <c r="Q585" t="s">
        <v>2</v>
      </c>
      <c r="R585" t="s">
        <v>2</v>
      </c>
      <c r="S585" t="s">
        <v>2</v>
      </c>
      <c r="T585" t="s">
        <v>2</v>
      </c>
      <c r="U585" t="s">
        <v>2</v>
      </c>
      <c r="V585" t="s">
        <v>2</v>
      </c>
      <c r="W585" t="s">
        <v>2</v>
      </c>
      <c r="X585" t="s">
        <v>2</v>
      </c>
      <c r="Y585" t="s">
        <v>2</v>
      </c>
      <c r="Z585">
        <v>2009</v>
      </c>
      <c r="AA585" t="s">
        <v>1488</v>
      </c>
      <c r="AB585" t="s">
        <v>1489</v>
      </c>
      <c r="AC585" t="s">
        <v>2</v>
      </c>
      <c r="AD585" t="s">
        <v>230</v>
      </c>
      <c r="AE585" t="s">
        <v>1649</v>
      </c>
      <c r="AF585" t="s">
        <v>1667</v>
      </c>
      <c r="AG585" t="s">
        <v>2</v>
      </c>
      <c r="AH585" t="s">
        <v>2</v>
      </c>
    </row>
    <row r="586" spans="1:34">
      <c r="A586">
        <v>10012</v>
      </c>
      <c r="B586">
        <v>1019403</v>
      </c>
      <c r="C586" t="s">
        <v>149</v>
      </c>
      <c r="D586" t="str">
        <f t="shared" ca="1" si="27"/>
        <v>MBCBLJOFQL</v>
      </c>
      <c r="E586" t="str">
        <f t="shared" ca="1" si="28"/>
        <v>Hmxnnplqjquxt</v>
      </c>
      <c r="F586" t="s">
        <v>150</v>
      </c>
      <c r="G586" t="s">
        <v>167</v>
      </c>
      <c r="H586" t="str">
        <f t="shared" ca="1" si="29"/>
        <v>24/3/1995</v>
      </c>
      <c r="I586" t="s">
        <v>1650</v>
      </c>
      <c r="J586" t="s">
        <v>2</v>
      </c>
      <c r="K586" t="s">
        <v>1736</v>
      </c>
      <c r="L586" t="s">
        <v>1737</v>
      </c>
      <c r="M586" t="s">
        <v>223</v>
      </c>
      <c r="N586">
        <v>75</v>
      </c>
      <c r="O586" t="s">
        <v>157</v>
      </c>
      <c r="P586" t="s">
        <v>2</v>
      </c>
      <c r="Q586" t="s">
        <v>2</v>
      </c>
      <c r="R586" t="s">
        <v>2</v>
      </c>
      <c r="S586" t="s">
        <v>2</v>
      </c>
      <c r="T586" t="s">
        <v>2</v>
      </c>
      <c r="U586" t="s">
        <v>2</v>
      </c>
      <c r="V586" t="s">
        <v>2</v>
      </c>
      <c r="W586" t="s">
        <v>2</v>
      </c>
      <c r="X586" t="s">
        <v>2</v>
      </c>
      <c r="Y586" t="s">
        <v>2</v>
      </c>
      <c r="Z586">
        <v>2010</v>
      </c>
      <c r="AA586" t="s">
        <v>1488</v>
      </c>
      <c r="AB586" t="s">
        <v>1653</v>
      </c>
      <c r="AC586" t="s">
        <v>2</v>
      </c>
      <c r="AD586" t="s">
        <v>1654</v>
      </c>
      <c r="AE586" t="s">
        <v>1490</v>
      </c>
      <c r="AF586" t="s">
        <v>1491</v>
      </c>
      <c r="AG586" t="s">
        <v>2</v>
      </c>
      <c r="AH586" t="s">
        <v>2</v>
      </c>
    </row>
    <row r="587" spans="1:34">
      <c r="A587">
        <v>10012</v>
      </c>
      <c r="B587">
        <v>1019785</v>
      </c>
      <c r="C587" t="s">
        <v>149</v>
      </c>
      <c r="D587" t="str">
        <f t="shared" ca="1" si="27"/>
        <v>EFEZNEOADH</v>
      </c>
      <c r="E587" t="str">
        <f t="shared" ca="1" si="28"/>
        <v>Fwrjynkywczib</v>
      </c>
      <c r="F587" t="s">
        <v>150</v>
      </c>
      <c r="G587" t="s">
        <v>167</v>
      </c>
      <c r="H587" t="str">
        <f t="shared" ca="1" si="29"/>
        <v>8/3/1994</v>
      </c>
      <c r="I587" t="s">
        <v>1650</v>
      </c>
      <c r="J587" t="s">
        <v>2</v>
      </c>
      <c r="K587" t="s">
        <v>2106</v>
      </c>
      <c r="L587" t="s">
        <v>2107</v>
      </c>
      <c r="M587" t="s">
        <v>2108</v>
      </c>
      <c r="N587">
        <v>37</v>
      </c>
      <c r="O587" t="s">
        <v>157</v>
      </c>
      <c r="P587" t="s">
        <v>2</v>
      </c>
      <c r="Q587" t="s">
        <v>2</v>
      </c>
      <c r="R587" t="s">
        <v>2</v>
      </c>
      <c r="S587" t="s">
        <v>2</v>
      </c>
      <c r="T587" t="s">
        <v>2</v>
      </c>
      <c r="U587" t="s">
        <v>2</v>
      </c>
      <c r="V587" t="s">
        <v>2</v>
      </c>
      <c r="W587" t="s">
        <v>2</v>
      </c>
      <c r="X587" t="s">
        <v>2</v>
      </c>
      <c r="Y587" t="s">
        <v>2</v>
      </c>
      <c r="Z587">
        <v>2008</v>
      </c>
      <c r="AA587" t="s">
        <v>1488</v>
      </c>
      <c r="AB587" t="s">
        <v>1666</v>
      </c>
      <c r="AC587" t="s">
        <v>196</v>
      </c>
      <c r="AD587" t="s">
        <v>224</v>
      </c>
      <c r="AE587" t="s">
        <v>1490</v>
      </c>
      <c r="AF587" t="s">
        <v>1700</v>
      </c>
      <c r="AG587" t="s">
        <v>2</v>
      </c>
      <c r="AH587" t="s">
        <v>2</v>
      </c>
    </row>
    <row r="588" spans="1:34">
      <c r="A588">
        <v>10012</v>
      </c>
      <c r="B588">
        <v>1023023</v>
      </c>
      <c r="C588" t="s">
        <v>149</v>
      </c>
      <c r="D588" t="str">
        <f t="shared" ca="1" si="27"/>
        <v>KJJPMJMGRO</v>
      </c>
      <c r="E588" t="str">
        <f t="shared" ca="1" si="28"/>
        <v>Vysijzvofdjlq</v>
      </c>
      <c r="F588" t="s">
        <v>150</v>
      </c>
      <c r="G588" t="s">
        <v>167</v>
      </c>
      <c r="H588" t="str">
        <f t="shared" ca="1" si="29"/>
        <v>21/1/1996</v>
      </c>
      <c r="I588" t="s">
        <v>1644</v>
      </c>
      <c r="J588" t="s">
        <v>2</v>
      </c>
      <c r="K588" t="s">
        <v>2</v>
      </c>
      <c r="L588" t="s">
        <v>2</v>
      </c>
      <c r="M588" t="s">
        <v>2</v>
      </c>
      <c r="N588" t="s">
        <v>2</v>
      </c>
      <c r="O588" t="s">
        <v>2</v>
      </c>
      <c r="P588" t="s">
        <v>2</v>
      </c>
      <c r="Q588" t="s">
        <v>2</v>
      </c>
      <c r="R588" t="s">
        <v>2</v>
      </c>
      <c r="S588" t="s">
        <v>2</v>
      </c>
      <c r="T588" t="s">
        <v>2</v>
      </c>
      <c r="U588" t="s">
        <v>2</v>
      </c>
      <c r="V588" t="s">
        <v>2</v>
      </c>
      <c r="W588" t="s">
        <v>2</v>
      </c>
      <c r="X588" t="s">
        <v>2</v>
      </c>
      <c r="Y588" t="s">
        <v>2</v>
      </c>
      <c r="Z588">
        <v>2008</v>
      </c>
      <c r="AA588" t="s">
        <v>1488</v>
      </c>
      <c r="AB588" t="s">
        <v>1698</v>
      </c>
      <c r="AC588" t="s">
        <v>2</v>
      </c>
      <c r="AD588" t="s">
        <v>847</v>
      </c>
      <c r="AE588" t="s">
        <v>1490</v>
      </c>
      <c r="AF588" t="s">
        <v>1667</v>
      </c>
      <c r="AG588" t="s">
        <v>2</v>
      </c>
      <c r="AH588" t="s">
        <v>2</v>
      </c>
    </row>
    <row r="589" spans="1:34">
      <c r="A589">
        <v>10012</v>
      </c>
      <c r="B589">
        <v>1023033</v>
      </c>
      <c r="C589" t="s">
        <v>183</v>
      </c>
      <c r="D589" t="str">
        <f t="shared" ca="1" si="27"/>
        <v>GLTKOOPRYD</v>
      </c>
      <c r="E589" t="str">
        <f t="shared" ca="1" si="28"/>
        <v>Oefeuppjajgsd</v>
      </c>
      <c r="F589" t="s">
        <v>150</v>
      </c>
      <c r="G589" t="s">
        <v>167</v>
      </c>
      <c r="H589" t="str">
        <f t="shared" ca="1" si="29"/>
        <v>11/9/1996</v>
      </c>
      <c r="I589" t="s">
        <v>1644</v>
      </c>
      <c r="J589" t="s">
        <v>2</v>
      </c>
      <c r="K589" t="s">
        <v>2</v>
      </c>
      <c r="L589" t="s">
        <v>2</v>
      </c>
      <c r="M589" t="s">
        <v>2</v>
      </c>
      <c r="N589" t="s">
        <v>2</v>
      </c>
      <c r="O589" t="s">
        <v>2</v>
      </c>
      <c r="P589" t="s">
        <v>2</v>
      </c>
      <c r="Q589" t="s">
        <v>2</v>
      </c>
      <c r="R589" t="s">
        <v>2</v>
      </c>
      <c r="S589" t="s">
        <v>2</v>
      </c>
      <c r="T589" t="s">
        <v>2</v>
      </c>
      <c r="U589" t="s">
        <v>2</v>
      </c>
      <c r="V589" t="s">
        <v>2</v>
      </c>
      <c r="W589" t="s">
        <v>2</v>
      </c>
      <c r="X589" t="s">
        <v>2</v>
      </c>
      <c r="Y589" t="s">
        <v>2</v>
      </c>
      <c r="Z589">
        <v>2010</v>
      </c>
      <c r="AA589" t="s">
        <v>1488</v>
      </c>
      <c r="AB589" t="s">
        <v>1653</v>
      </c>
      <c r="AC589" t="s">
        <v>2</v>
      </c>
      <c r="AD589" t="s">
        <v>1735</v>
      </c>
      <c r="AE589" t="s">
        <v>1490</v>
      </c>
      <c r="AF589" t="s">
        <v>1491</v>
      </c>
      <c r="AG589" t="s">
        <v>2</v>
      </c>
      <c r="AH589" t="s">
        <v>2</v>
      </c>
    </row>
    <row r="590" spans="1:34">
      <c r="A590">
        <v>10012</v>
      </c>
      <c r="B590">
        <v>1023167</v>
      </c>
      <c r="C590" t="s">
        <v>183</v>
      </c>
      <c r="D590" t="str">
        <f t="shared" ca="1" si="27"/>
        <v>DWEAINMJMN</v>
      </c>
      <c r="E590" t="str">
        <f t="shared" ca="1" si="28"/>
        <v>Fhjlpdlxrzlxq</v>
      </c>
      <c r="F590" t="s">
        <v>150</v>
      </c>
      <c r="G590" t="s">
        <v>167</v>
      </c>
      <c r="H590" t="str">
        <f t="shared" ca="1" si="29"/>
        <v>18/1/1995</v>
      </c>
      <c r="I590" t="s">
        <v>1644</v>
      </c>
      <c r="J590" t="s">
        <v>2</v>
      </c>
      <c r="K590" t="s">
        <v>2</v>
      </c>
      <c r="L590" t="s">
        <v>2</v>
      </c>
      <c r="M590" t="s">
        <v>2</v>
      </c>
      <c r="N590" t="s">
        <v>2</v>
      </c>
      <c r="O590" t="s">
        <v>2</v>
      </c>
      <c r="P590" t="s">
        <v>2</v>
      </c>
      <c r="Q590" t="s">
        <v>2</v>
      </c>
      <c r="R590" t="s">
        <v>2</v>
      </c>
      <c r="S590" t="s">
        <v>2</v>
      </c>
      <c r="T590" t="s">
        <v>2</v>
      </c>
      <c r="U590" t="s">
        <v>2</v>
      </c>
      <c r="V590" t="s">
        <v>2</v>
      </c>
      <c r="W590" t="s">
        <v>2</v>
      </c>
      <c r="X590" t="s">
        <v>2</v>
      </c>
      <c r="Y590" t="s">
        <v>2</v>
      </c>
      <c r="Z590">
        <v>2008</v>
      </c>
      <c r="AA590" t="s">
        <v>164</v>
      </c>
      <c r="AB590" t="s">
        <v>2</v>
      </c>
      <c r="AC590" t="s">
        <v>2</v>
      </c>
      <c r="AD590" t="s">
        <v>2</v>
      </c>
      <c r="AE590" t="s">
        <v>2</v>
      </c>
      <c r="AF590" t="s">
        <v>2</v>
      </c>
      <c r="AG590" t="s">
        <v>2</v>
      </c>
      <c r="AH590" t="s">
        <v>2</v>
      </c>
    </row>
    <row r="591" spans="1:34">
      <c r="A591">
        <v>10012</v>
      </c>
      <c r="B591">
        <v>1023550</v>
      </c>
      <c r="C591" t="s">
        <v>183</v>
      </c>
      <c r="D591" t="str">
        <f t="shared" ca="1" si="27"/>
        <v>RVNCIJZKUJ</v>
      </c>
      <c r="E591" t="str">
        <f t="shared" ca="1" si="28"/>
        <v>Oajhghqfroyyx</v>
      </c>
      <c r="F591" t="s">
        <v>150</v>
      </c>
      <c r="G591" t="s">
        <v>167</v>
      </c>
      <c r="H591" t="str">
        <f t="shared" ca="1" si="29"/>
        <v>23/3/1995</v>
      </c>
      <c r="I591" t="s">
        <v>1644</v>
      </c>
      <c r="J591" t="s">
        <v>2</v>
      </c>
      <c r="K591" t="s">
        <v>2</v>
      </c>
      <c r="L591" t="s">
        <v>2</v>
      </c>
      <c r="M591" t="s">
        <v>2</v>
      </c>
      <c r="N591" t="s">
        <v>2</v>
      </c>
      <c r="O591" t="s">
        <v>2</v>
      </c>
      <c r="P591" t="s">
        <v>2</v>
      </c>
      <c r="Q591" t="s">
        <v>2</v>
      </c>
      <c r="R591" t="s">
        <v>2</v>
      </c>
      <c r="S591" t="s">
        <v>2</v>
      </c>
      <c r="T591" t="s">
        <v>2</v>
      </c>
      <c r="U591" t="s">
        <v>2</v>
      </c>
      <c r="V591" t="s">
        <v>2</v>
      </c>
      <c r="W591" t="s">
        <v>2</v>
      </c>
      <c r="X591" t="s">
        <v>2</v>
      </c>
      <c r="Y591" t="s">
        <v>2</v>
      </c>
      <c r="Z591">
        <v>2008</v>
      </c>
      <c r="AA591" t="s">
        <v>1488</v>
      </c>
      <c r="AB591" t="s">
        <v>1666</v>
      </c>
      <c r="AC591" t="s">
        <v>199</v>
      </c>
      <c r="AD591" t="s">
        <v>201</v>
      </c>
      <c r="AE591" t="s">
        <v>1490</v>
      </c>
      <c r="AF591" t="s">
        <v>1491</v>
      </c>
      <c r="AG591" t="s">
        <v>2</v>
      </c>
      <c r="AH591" t="s">
        <v>2</v>
      </c>
    </row>
    <row r="592" spans="1:34">
      <c r="A592">
        <v>10012</v>
      </c>
      <c r="B592">
        <v>1023775</v>
      </c>
      <c r="C592" t="s">
        <v>149</v>
      </c>
      <c r="D592" t="str">
        <f t="shared" ca="1" si="27"/>
        <v>FGHQMEKIAM</v>
      </c>
      <c r="E592" t="str">
        <f t="shared" ca="1" si="28"/>
        <v>Yzoiaszubgohl</v>
      </c>
      <c r="F592" t="s">
        <v>150</v>
      </c>
      <c r="G592" t="s">
        <v>167</v>
      </c>
      <c r="H592" t="str">
        <f t="shared" ca="1" si="29"/>
        <v>20/11/1994</v>
      </c>
      <c r="I592" t="s">
        <v>1644</v>
      </c>
      <c r="J592" t="s">
        <v>2</v>
      </c>
      <c r="K592" t="s">
        <v>2</v>
      </c>
      <c r="L592" t="s">
        <v>2</v>
      </c>
      <c r="M592" t="s">
        <v>2</v>
      </c>
      <c r="N592" t="s">
        <v>2</v>
      </c>
      <c r="O592" t="s">
        <v>2</v>
      </c>
      <c r="P592" t="s">
        <v>2</v>
      </c>
      <c r="Q592" t="s">
        <v>2</v>
      </c>
      <c r="R592" t="s">
        <v>2</v>
      </c>
      <c r="S592" t="s">
        <v>2</v>
      </c>
      <c r="T592" t="s">
        <v>2</v>
      </c>
      <c r="U592" t="s">
        <v>2</v>
      </c>
      <c r="V592" t="s">
        <v>2</v>
      </c>
      <c r="W592" t="s">
        <v>2</v>
      </c>
      <c r="X592" t="s">
        <v>2</v>
      </c>
      <c r="Y592" t="s">
        <v>2</v>
      </c>
      <c r="Z592">
        <v>2008</v>
      </c>
      <c r="AA592" t="s">
        <v>1660</v>
      </c>
      <c r="AB592" t="s">
        <v>2</v>
      </c>
      <c r="AC592" t="s">
        <v>2</v>
      </c>
      <c r="AD592" t="s">
        <v>2</v>
      </c>
      <c r="AE592" t="s">
        <v>1490</v>
      </c>
      <c r="AF592" t="s">
        <v>1491</v>
      </c>
      <c r="AG592" t="s">
        <v>2</v>
      </c>
      <c r="AH592" t="s">
        <v>2</v>
      </c>
    </row>
    <row r="593" spans="1:34">
      <c r="A593">
        <v>10012</v>
      </c>
      <c r="B593">
        <v>1026688</v>
      </c>
      <c r="C593" t="s">
        <v>183</v>
      </c>
      <c r="D593" t="str">
        <f t="shared" ca="1" si="27"/>
        <v>FRZCTWAKZL</v>
      </c>
      <c r="E593" t="str">
        <f t="shared" ca="1" si="28"/>
        <v>Qomjpsgiwdtxi</v>
      </c>
      <c r="F593" t="s">
        <v>150</v>
      </c>
      <c r="G593" t="s">
        <v>167</v>
      </c>
      <c r="H593" t="str">
        <f t="shared" ca="1" si="29"/>
        <v>25/5/1994</v>
      </c>
      <c r="I593" t="s">
        <v>1644</v>
      </c>
      <c r="J593" t="s">
        <v>2</v>
      </c>
      <c r="K593" t="s">
        <v>2</v>
      </c>
      <c r="L593" t="s">
        <v>2</v>
      </c>
      <c r="M593" t="s">
        <v>2</v>
      </c>
      <c r="N593" t="s">
        <v>2</v>
      </c>
      <c r="O593" t="s">
        <v>2</v>
      </c>
      <c r="P593" t="s">
        <v>2</v>
      </c>
      <c r="Q593" t="s">
        <v>2</v>
      </c>
      <c r="R593" t="s">
        <v>2</v>
      </c>
      <c r="S593" t="s">
        <v>2</v>
      </c>
      <c r="T593" t="s">
        <v>2</v>
      </c>
      <c r="U593" t="s">
        <v>2</v>
      </c>
      <c r="V593" t="s">
        <v>2</v>
      </c>
      <c r="W593" t="s">
        <v>2</v>
      </c>
      <c r="X593" t="s">
        <v>2</v>
      </c>
      <c r="Y593" t="s">
        <v>2</v>
      </c>
      <c r="Z593">
        <v>2009</v>
      </c>
      <c r="AA593" t="s">
        <v>1488</v>
      </c>
      <c r="AB593" t="s">
        <v>1666</v>
      </c>
      <c r="AC593" t="s">
        <v>196</v>
      </c>
      <c r="AD593" t="s">
        <v>211</v>
      </c>
      <c r="AE593" t="s">
        <v>1490</v>
      </c>
      <c r="AF593" t="s">
        <v>1728</v>
      </c>
      <c r="AG593" t="s">
        <v>2</v>
      </c>
      <c r="AH593" t="s">
        <v>2</v>
      </c>
    </row>
    <row r="594" spans="1:34">
      <c r="A594">
        <v>10012</v>
      </c>
      <c r="B594">
        <v>1028094</v>
      </c>
      <c r="C594" t="s">
        <v>183</v>
      </c>
      <c r="D594" t="str">
        <f t="shared" ca="1" si="27"/>
        <v>ADKTTEVBNQ</v>
      </c>
      <c r="E594" t="str">
        <f t="shared" ca="1" si="28"/>
        <v>Iunmdjupqmjdn</v>
      </c>
      <c r="F594" t="s">
        <v>150</v>
      </c>
      <c r="G594" t="s">
        <v>167</v>
      </c>
      <c r="H594" t="str">
        <f t="shared" ca="1" si="29"/>
        <v>26/9/1995</v>
      </c>
      <c r="I594" t="s">
        <v>1650</v>
      </c>
      <c r="J594" t="s">
        <v>2</v>
      </c>
      <c r="K594" t="s">
        <v>658</v>
      </c>
      <c r="L594" t="s">
        <v>659</v>
      </c>
      <c r="M594" t="s">
        <v>392</v>
      </c>
      <c r="N594">
        <v>93</v>
      </c>
      <c r="O594" t="s">
        <v>157</v>
      </c>
      <c r="P594" t="s">
        <v>2</v>
      </c>
      <c r="Q594" t="s">
        <v>2</v>
      </c>
      <c r="R594" t="s">
        <v>2</v>
      </c>
      <c r="S594" t="s">
        <v>2</v>
      </c>
      <c r="T594" t="s">
        <v>2</v>
      </c>
      <c r="U594" t="s">
        <v>2</v>
      </c>
      <c r="V594" t="s">
        <v>2</v>
      </c>
      <c r="W594" t="s">
        <v>2</v>
      </c>
      <c r="X594" t="s">
        <v>2</v>
      </c>
      <c r="Y594" t="s">
        <v>2</v>
      </c>
      <c r="Z594">
        <v>2010</v>
      </c>
      <c r="AA594" t="s">
        <v>1488</v>
      </c>
      <c r="AB594" t="s">
        <v>1698</v>
      </c>
      <c r="AC594" t="s">
        <v>2</v>
      </c>
      <c r="AD594" t="s">
        <v>224</v>
      </c>
      <c r="AE594" t="s">
        <v>1490</v>
      </c>
      <c r="AF594" t="s">
        <v>1491</v>
      </c>
      <c r="AG594" t="s">
        <v>2</v>
      </c>
      <c r="AH594" t="s">
        <v>2</v>
      </c>
    </row>
    <row r="595" spans="1:34">
      <c r="A595">
        <v>10012</v>
      </c>
      <c r="B595">
        <v>1029026</v>
      </c>
      <c r="C595" t="s">
        <v>149</v>
      </c>
      <c r="D595" t="str">
        <f t="shared" ca="1" si="27"/>
        <v>LNYGTMAKSX</v>
      </c>
      <c r="E595" t="str">
        <f t="shared" ca="1" si="28"/>
        <v>Onsoghbujgslm</v>
      </c>
      <c r="F595" t="s">
        <v>150</v>
      </c>
      <c r="G595" t="s">
        <v>167</v>
      </c>
      <c r="H595" t="str">
        <f t="shared" ca="1" si="29"/>
        <v>16/1/1996</v>
      </c>
      <c r="I595" t="s">
        <v>1644</v>
      </c>
      <c r="J595" t="s">
        <v>2</v>
      </c>
      <c r="K595" t="s">
        <v>2</v>
      </c>
      <c r="L595" t="s">
        <v>2</v>
      </c>
      <c r="M595" t="s">
        <v>2</v>
      </c>
      <c r="N595" t="s">
        <v>2</v>
      </c>
      <c r="O595" t="s">
        <v>2</v>
      </c>
      <c r="P595" t="s">
        <v>2</v>
      </c>
      <c r="Q595" t="s">
        <v>2</v>
      </c>
      <c r="R595" t="s">
        <v>2</v>
      </c>
      <c r="S595" t="s">
        <v>2</v>
      </c>
      <c r="T595" t="s">
        <v>2</v>
      </c>
      <c r="U595" t="s">
        <v>2</v>
      </c>
      <c r="V595" t="s">
        <v>2</v>
      </c>
      <c r="W595" t="s">
        <v>2</v>
      </c>
      <c r="X595" t="s">
        <v>2</v>
      </c>
      <c r="Y595" t="s">
        <v>2</v>
      </c>
      <c r="Z595">
        <v>2009</v>
      </c>
      <c r="AA595" t="s">
        <v>1488</v>
      </c>
      <c r="AB595" t="s">
        <v>1489</v>
      </c>
      <c r="AC595" t="s">
        <v>2</v>
      </c>
      <c r="AD595" t="s">
        <v>206</v>
      </c>
      <c r="AE595" t="s">
        <v>1490</v>
      </c>
      <c r="AF595" t="s">
        <v>1491</v>
      </c>
      <c r="AG595" t="s">
        <v>2</v>
      </c>
      <c r="AH595" t="s">
        <v>2</v>
      </c>
    </row>
    <row r="596" spans="1:34">
      <c r="A596">
        <v>10012</v>
      </c>
      <c r="B596">
        <v>1029539</v>
      </c>
      <c r="C596" t="s">
        <v>149</v>
      </c>
      <c r="D596" t="str">
        <f t="shared" ca="1" si="27"/>
        <v>MWWQAHONXM</v>
      </c>
      <c r="E596" t="str">
        <f t="shared" ca="1" si="28"/>
        <v>Rjaxwyabgystr</v>
      </c>
      <c r="F596" t="s">
        <v>150</v>
      </c>
      <c r="G596" t="s">
        <v>167</v>
      </c>
      <c r="H596" t="str">
        <f t="shared" ca="1" si="29"/>
        <v>14/4/1995</v>
      </c>
      <c r="I596" t="s">
        <v>1750</v>
      </c>
      <c r="J596" t="s">
        <v>2</v>
      </c>
      <c r="K596" t="s">
        <v>2109</v>
      </c>
      <c r="L596" t="s">
        <v>2110</v>
      </c>
      <c r="M596" t="s">
        <v>2111</v>
      </c>
      <c r="N596">
        <v>59</v>
      </c>
      <c r="O596" t="s">
        <v>157</v>
      </c>
      <c r="P596" t="s">
        <v>2</v>
      </c>
      <c r="Q596" t="s">
        <v>2</v>
      </c>
      <c r="R596" t="s">
        <v>2</v>
      </c>
      <c r="S596" t="s">
        <v>2</v>
      </c>
      <c r="T596" t="s">
        <v>2</v>
      </c>
      <c r="U596" t="s">
        <v>2</v>
      </c>
      <c r="V596" t="s">
        <v>2</v>
      </c>
      <c r="W596" t="s">
        <v>2</v>
      </c>
      <c r="X596" t="s">
        <v>2</v>
      </c>
      <c r="Y596" t="s">
        <v>2</v>
      </c>
      <c r="Z596" t="s">
        <v>2</v>
      </c>
      <c r="AA596" t="s">
        <v>2</v>
      </c>
      <c r="AB596" t="s">
        <v>2</v>
      </c>
      <c r="AC596" t="s">
        <v>2</v>
      </c>
      <c r="AD596" t="s">
        <v>2</v>
      </c>
      <c r="AE596" t="s">
        <v>2</v>
      </c>
      <c r="AF596" t="s">
        <v>2134</v>
      </c>
      <c r="AG596" t="s">
        <v>2</v>
      </c>
      <c r="AH596" t="s">
        <v>2</v>
      </c>
    </row>
    <row r="597" spans="1:34">
      <c r="A597">
        <v>10012</v>
      </c>
      <c r="B597">
        <v>1031685</v>
      </c>
      <c r="C597" t="s">
        <v>149</v>
      </c>
      <c r="D597" t="str">
        <f t="shared" ca="1" si="27"/>
        <v>KGSYAXELTH</v>
      </c>
      <c r="E597" t="str">
        <f t="shared" ca="1" si="28"/>
        <v>Zrindqdggdpme</v>
      </c>
      <c r="F597" t="s">
        <v>150</v>
      </c>
      <c r="G597" t="s">
        <v>167</v>
      </c>
      <c r="H597" t="str">
        <f t="shared" ca="1" si="29"/>
        <v>21/7/1996</v>
      </c>
      <c r="I597" t="s">
        <v>1650</v>
      </c>
      <c r="J597" t="s">
        <v>2</v>
      </c>
      <c r="K597" t="s">
        <v>1755</v>
      </c>
      <c r="L597" t="s">
        <v>1756</v>
      </c>
      <c r="M597" t="s">
        <v>223</v>
      </c>
      <c r="N597">
        <v>75</v>
      </c>
      <c r="O597" t="s">
        <v>157</v>
      </c>
      <c r="P597" t="s">
        <v>2</v>
      </c>
      <c r="Q597" t="s">
        <v>2</v>
      </c>
      <c r="R597" t="s">
        <v>2</v>
      </c>
      <c r="S597" t="s">
        <v>2</v>
      </c>
      <c r="T597" t="s">
        <v>2</v>
      </c>
      <c r="U597" t="s">
        <v>2</v>
      </c>
      <c r="V597" t="s">
        <v>2</v>
      </c>
      <c r="W597" t="s">
        <v>2</v>
      </c>
      <c r="X597" t="s">
        <v>2</v>
      </c>
      <c r="Y597" t="s">
        <v>2</v>
      </c>
      <c r="Z597">
        <v>2010</v>
      </c>
      <c r="AA597" t="s">
        <v>1488</v>
      </c>
      <c r="AB597" t="s">
        <v>1666</v>
      </c>
      <c r="AC597" t="s">
        <v>196</v>
      </c>
      <c r="AD597" t="s">
        <v>224</v>
      </c>
      <c r="AE597" t="s">
        <v>1490</v>
      </c>
      <c r="AF597" t="s">
        <v>1491</v>
      </c>
      <c r="AG597" t="s">
        <v>2</v>
      </c>
      <c r="AH597" t="s">
        <v>2</v>
      </c>
    </row>
    <row r="598" spans="1:34">
      <c r="A598">
        <v>10012</v>
      </c>
      <c r="B598">
        <v>1032797</v>
      </c>
      <c r="C598" t="s">
        <v>149</v>
      </c>
      <c r="D598" t="str">
        <f t="shared" ca="1" si="27"/>
        <v>HNNJXDSTOZ</v>
      </c>
      <c r="E598" t="str">
        <f t="shared" ca="1" si="28"/>
        <v>Pccruuewkhiuk</v>
      </c>
      <c r="F598" t="s">
        <v>150</v>
      </c>
      <c r="G598" t="s">
        <v>167</v>
      </c>
      <c r="H598" t="str">
        <f t="shared" ca="1" si="29"/>
        <v>2/12/1994</v>
      </c>
      <c r="I598" t="s">
        <v>1750</v>
      </c>
      <c r="J598" t="s">
        <v>2</v>
      </c>
      <c r="K598" t="s">
        <v>1759</v>
      </c>
      <c r="L598" t="s">
        <v>1760</v>
      </c>
      <c r="M598" t="s">
        <v>350</v>
      </c>
      <c r="N598">
        <v>95</v>
      </c>
      <c r="O598" t="s">
        <v>157</v>
      </c>
      <c r="P598" t="s">
        <v>2</v>
      </c>
      <c r="Q598" t="s">
        <v>2</v>
      </c>
      <c r="R598" t="s">
        <v>2</v>
      </c>
      <c r="S598" t="s">
        <v>2</v>
      </c>
      <c r="T598" t="s">
        <v>2</v>
      </c>
      <c r="U598" t="s">
        <v>2</v>
      </c>
      <c r="V598" t="s">
        <v>2</v>
      </c>
      <c r="W598" t="s">
        <v>2</v>
      </c>
      <c r="X598" t="s">
        <v>2</v>
      </c>
      <c r="Y598" t="s">
        <v>2</v>
      </c>
      <c r="Z598" t="s">
        <v>2</v>
      </c>
      <c r="AA598" t="s">
        <v>2</v>
      </c>
      <c r="AB598" t="s">
        <v>2</v>
      </c>
      <c r="AC598" t="s">
        <v>2</v>
      </c>
      <c r="AD598" t="s">
        <v>2</v>
      </c>
      <c r="AE598" t="s">
        <v>2</v>
      </c>
      <c r="AF598" t="s">
        <v>2</v>
      </c>
      <c r="AG598" t="s">
        <v>2</v>
      </c>
      <c r="AH598" t="s">
        <v>2</v>
      </c>
    </row>
    <row r="599" spans="1:34">
      <c r="A599">
        <v>10012</v>
      </c>
      <c r="B599">
        <v>1033113</v>
      </c>
      <c r="C599" t="s">
        <v>149</v>
      </c>
      <c r="D599" t="str">
        <f t="shared" ca="1" si="27"/>
        <v>ETFOZFDOIC</v>
      </c>
      <c r="E599" t="str">
        <f t="shared" ca="1" si="28"/>
        <v>Lwokldzxkdmuq</v>
      </c>
      <c r="F599" t="s">
        <v>150</v>
      </c>
      <c r="G599" t="s">
        <v>167</v>
      </c>
      <c r="H599" t="str">
        <f t="shared" ca="1" si="29"/>
        <v>10/9/1996</v>
      </c>
      <c r="I599" t="s">
        <v>1644</v>
      </c>
      <c r="J599" t="s">
        <v>2</v>
      </c>
      <c r="K599" t="s">
        <v>2</v>
      </c>
      <c r="L599" t="s">
        <v>2</v>
      </c>
      <c r="M599" t="s">
        <v>2</v>
      </c>
      <c r="N599" t="s">
        <v>2</v>
      </c>
      <c r="O599" t="s">
        <v>2</v>
      </c>
      <c r="P599" t="s">
        <v>2</v>
      </c>
      <c r="Q599" t="s">
        <v>2</v>
      </c>
      <c r="R599" t="s">
        <v>2</v>
      </c>
      <c r="S599" t="s">
        <v>2</v>
      </c>
      <c r="T599" t="s">
        <v>2</v>
      </c>
      <c r="U599" t="s">
        <v>2</v>
      </c>
      <c r="V599" t="s">
        <v>2</v>
      </c>
      <c r="W599" t="s">
        <v>2</v>
      </c>
      <c r="X599" t="s">
        <v>2</v>
      </c>
      <c r="Y599" t="s">
        <v>2</v>
      </c>
      <c r="Z599">
        <v>2010</v>
      </c>
      <c r="AA599" t="s">
        <v>1488</v>
      </c>
      <c r="AB599" t="s">
        <v>1489</v>
      </c>
      <c r="AC599" t="s">
        <v>2</v>
      </c>
      <c r="AD599" t="s">
        <v>230</v>
      </c>
      <c r="AE599" t="s">
        <v>1490</v>
      </c>
      <c r="AF599" t="s">
        <v>1491</v>
      </c>
      <c r="AG599" t="s">
        <v>2</v>
      </c>
      <c r="AH599" t="s">
        <v>2</v>
      </c>
    </row>
    <row r="600" spans="1:34">
      <c r="A600">
        <v>10012</v>
      </c>
      <c r="B600">
        <v>1033289</v>
      </c>
      <c r="C600" t="s">
        <v>183</v>
      </c>
      <c r="D600" t="str">
        <f t="shared" ca="1" si="27"/>
        <v>PPUSRGQJBR</v>
      </c>
      <c r="E600" t="str">
        <f t="shared" ca="1" si="28"/>
        <v>Ufbtdrhsqmenf</v>
      </c>
      <c r="F600" t="s">
        <v>150</v>
      </c>
      <c r="G600" t="s">
        <v>167</v>
      </c>
      <c r="H600" t="str">
        <f t="shared" ca="1" si="29"/>
        <v>26/7/1994</v>
      </c>
      <c r="I600" t="s">
        <v>1650</v>
      </c>
      <c r="J600" t="s">
        <v>2</v>
      </c>
      <c r="K600" t="s">
        <v>1729</v>
      </c>
      <c r="L600" t="s">
        <v>1730</v>
      </c>
      <c r="M600" t="s">
        <v>1165</v>
      </c>
      <c r="N600">
        <v>94</v>
      </c>
      <c r="O600" t="s">
        <v>157</v>
      </c>
      <c r="P600" t="s">
        <v>2</v>
      </c>
      <c r="Q600" t="s">
        <v>2</v>
      </c>
      <c r="R600" t="s">
        <v>2</v>
      </c>
      <c r="S600" t="s">
        <v>2</v>
      </c>
      <c r="T600" t="s">
        <v>2</v>
      </c>
      <c r="U600" t="s">
        <v>2</v>
      </c>
      <c r="V600" t="s">
        <v>2</v>
      </c>
      <c r="W600" t="s">
        <v>2</v>
      </c>
      <c r="X600" t="s">
        <v>2</v>
      </c>
      <c r="Y600" t="s">
        <v>2</v>
      </c>
      <c r="Z600">
        <v>2009</v>
      </c>
      <c r="AA600" t="s">
        <v>1488</v>
      </c>
      <c r="AB600" t="s">
        <v>1666</v>
      </c>
      <c r="AC600" t="s">
        <v>199</v>
      </c>
      <c r="AD600" t="s">
        <v>224</v>
      </c>
      <c r="AE600" t="s">
        <v>1490</v>
      </c>
      <c r="AF600" t="s">
        <v>1667</v>
      </c>
      <c r="AG600" t="s">
        <v>2</v>
      </c>
      <c r="AH600" t="s">
        <v>2</v>
      </c>
    </row>
    <row r="601" spans="1:34">
      <c r="A601">
        <v>10012</v>
      </c>
      <c r="B601">
        <v>1034031</v>
      </c>
      <c r="C601" t="s">
        <v>183</v>
      </c>
      <c r="D601" t="str">
        <f t="shared" ca="1" si="27"/>
        <v>MZSWASRMUQ</v>
      </c>
      <c r="E601" t="str">
        <f t="shared" ca="1" si="28"/>
        <v>Icxcbqeffozmx</v>
      </c>
      <c r="F601" t="s">
        <v>150</v>
      </c>
      <c r="G601" t="s">
        <v>167</v>
      </c>
      <c r="H601" t="str">
        <f t="shared" ca="1" si="29"/>
        <v>15/1/1995</v>
      </c>
      <c r="I601" t="s">
        <v>1644</v>
      </c>
      <c r="J601" t="s">
        <v>2</v>
      </c>
      <c r="K601" t="s">
        <v>2</v>
      </c>
      <c r="L601" t="s">
        <v>2</v>
      </c>
      <c r="M601" t="s">
        <v>2</v>
      </c>
      <c r="N601" t="s">
        <v>2</v>
      </c>
      <c r="O601" t="s">
        <v>2</v>
      </c>
      <c r="P601" t="s">
        <v>2</v>
      </c>
      <c r="Q601" t="s">
        <v>2</v>
      </c>
      <c r="R601" t="s">
        <v>2</v>
      </c>
      <c r="S601" t="s">
        <v>2</v>
      </c>
      <c r="T601" t="s">
        <v>2</v>
      </c>
      <c r="U601" t="s">
        <v>2</v>
      </c>
      <c r="V601" t="s">
        <v>2</v>
      </c>
      <c r="W601" t="s">
        <v>2</v>
      </c>
      <c r="X601" t="s">
        <v>2</v>
      </c>
      <c r="Y601" t="s">
        <v>2</v>
      </c>
      <c r="Z601">
        <v>2008</v>
      </c>
      <c r="AA601" t="s">
        <v>1488</v>
      </c>
      <c r="AB601" t="s">
        <v>1733</v>
      </c>
      <c r="AC601" t="s">
        <v>2</v>
      </c>
      <c r="AD601" t="s">
        <v>1774</v>
      </c>
      <c r="AE601" t="s">
        <v>1490</v>
      </c>
      <c r="AF601" t="s">
        <v>1700</v>
      </c>
      <c r="AG601" t="s">
        <v>2</v>
      </c>
      <c r="AH601" t="s">
        <v>2</v>
      </c>
    </row>
    <row r="602" spans="1:34">
      <c r="A602">
        <v>10012</v>
      </c>
      <c r="B602">
        <v>1035786</v>
      </c>
      <c r="C602" t="s">
        <v>149</v>
      </c>
      <c r="D602" t="str">
        <f t="shared" ca="1" si="27"/>
        <v>RUHDTMIWHA</v>
      </c>
      <c r="E602" t="str">
        <f t="shared" ca="1" si="28"/>
        <v>Nvrrjinknfgvy</v>
      </c>
      <c r="F602" t="s">
        <v>150</v>
      </c>
      <c r="G602" t="s">
        <v>167</v>
      </c>
      <c r="H602" t="str">
        <f t="shared" ca="1" si="29"/>
        <v>18/2/1997</v>
      </c>
      <c r="I602" t="s">
        <v>1644</v>
      </c>
      <c r="J602" t="s">
        <v>2</v>
      </c>
      <c r="K602" t="s">
        <v>2</v>
      </c>
      <c r="L602" t="s">
        <v>2</v>
      </c>
      <c r="M602" t="s">
        <v>2</v>
      </c>
      <c r="N602" t="s">
        <v>2</v>
      </c>
      <c r="O602" t="s">
        <v>2</v>
      </c>
      <c r="P602" t="s">
        <v>2</v>
      </c>
      <c r="Q602" t="s">
        <v>2</v>
      </c>
      <c r="R602" t="s">
        <v>2</v>
      </c>
      <c r="S602" t="s">
        <v>2</v>
      </c>
      <c r="T602" t="s">
        <v>2</v>
      </c>
      <c r="U602" t="s">
        <v>2</v>
      </c>
      <c r="V602" t="s">
        <v>2</v>
      </c>
      <c r="W602" t="s">
        <v>2</v>
      </c>
      <c r="X602" t="s">
        <v>2</v>
      </c>
      <c r="Y602" t="s">
        <v>2</v>
      </c>
      <c r="Z602">
        <v>2010</v>
      </c>
      <c r="AA602" t="s">
        <v>1488</v>
      </c>
      <c r="AB602" t="s">
        <v>1489</v>
      </c>
      <c r="AC602" t="s">
        <v>2</v>
      </c>
      <c r="AD602" t="s">
        <v>230</v>
      </c>
      <c r="AE602" t="s">
        <v>1490</v>
      </c>
      <c r="AF602" t="s">
        <v>1491</v>
      </c>
      <c r="AG602" t="s">
        <v>2</v>
      </c>
      <c r="AH602" t="s">
        <v>2</v>
      </c>
    </row>
    <row r="603" spans="1:34">
      <c r="A603">
        <v>10012</v>
      </c>
      <c r="B603">
        <v>1035814</v>
      </c>
      <c r="C603" t="s">
        <v>149</v>
      </c>
      <c r="D603" t="str">
        <f t="shared" ca="1" si="27"/>
        <v>HUHXJAHEQY</v>
      </c>
      <c r="E603" t="str">
        <f t="shared" ca="1" si="28"/>
        <v>Oonspahmcfsok</v>
      </c>
      <c r="F603" t="s">
        <v>150</v>
      </c>
      <c r="G603" t="s">
        <v>167</v>
      </c>
      <c r="H603" t="str">
        <f t="shared" ca="1" si="29"/>
        <v>13/1/1995</v>
      </c>
      <c r="I603" t="s">
        <v>1650</v>
      </c>
      <c r="J603" t="s">
        <v>2</v>
      </c>
      <c r="K603" t="s">
        <v>2</v>
      </c>
      <c r="L603" t="s">
        <v>1765</v>
      </c>
      <c r="M603" t="s">
        <v>223</v>
      </c>
      <c r="N603">
        <v>75</v>
      </c>
      <c r="O603" t="s">
        <v>157</v>
      </c>
      <c r="P603" t="s">
        <v>1766</v>
      </c>
      <c r="Q603" t="s">
        <v>2</v>
      </c>
      <c r="R603" t="s">
        <v>1766</v>
      </c>
      <c r="S603" t="s">
        <v>2</v>
      </c>
      <c r="T603" t="s">
        <v>2</v>
      </c>
      <c r="U603" t="s">
        <v>2</v>
      </c>
      <c r="V603" t="s">
        <v>2</v>
      </c>
      <c r="W603" t="s">
        <v>2</v>
      </c>
      <c r="X603" t="s">
        <v>2</v>
      </c>
      <c r="Y603" t="s">
        <v>2</v>
      </c>
      <c r="Z603" t="s">
        <v>2</v>
      </c>
      <c r="AA603" t="s">
        <v>1488</v>
      </c>
      <c r="AB603" t="s">
        <v>1698</v>
      </c>
      <c r="AC603" t="s">
        <v>2</v>
      </c>
      <c r="AD603" t="s">
        <v>847</v>
      </c>
      <c r="AE603" t="s">
        <v>1490</v>
      </c>
      <c r="AF603" t="s">
        <v>1700</v>
      </c>
      <c r="AG603" t="s">
        <v>2</v>
      </c>
      <c r="AH603" t="s">
        <v>2</v>
      </c>
    </row>
    <row r="604" spans="1:34">
      <c r="A604">
        <v>10012</v>
      </c>
      <c r="B604">
        <v>1037433</v>
      </c>
      <c r="C604" t="s">
        <v>183</v>
      </c>
      <c r="D604" t="str">
        <f t="shared" ca="1" si="27"/>
        <v>VNQEOJUSKD</v>
      </c>
      <c r="E604" t="str">
        <f t="shared" ca="1" si="28"/>
        <v>Qiojwncbiyxeq</v>
      </c>
      <c r="F604" t="s">
        <v>150</v>
      </c>
      <c r="G604" t="s">
        <v>167</v>
      </c>
      <c r="H604" t="str">
        <f t="shared" ca="1" si="29"/>
        <v>13/8/1996</v>
      </c>
      <c r="I604" t="s">
        <v>1750</v>
      </c>
      <c r="J604" t="s">
        <v>2</v>
      </c>
      <c r="K604" t="s">
        <v>2</v>
      </c>
      <c r="L604" t="s">
        <v>2</v>
      </c>
      <c r="M604" t="s">
        <v>2</v>
      </c>
      <c r="N604" t="s">
        <v>2</v>
      </c>
      <c r="O604" t="s">
        <v>2</v>
      </c>
      <c r="P604" t="s">
        <v>2</v>
      </c>
      <c r="Q604" t="s">
        <v>2</v>
      </c>
      <c r="R604" t="s">
        <v>2</v>
      </c>
      <c r="S604" t="s">
        <v>2</v>
      </c>
      <c r="T604" t="s">
        <v>2</v>
      </c>
      <c r="U604" t="s">
        <v>2</v>
      </c>
      <c r="V604" t="s">
        <v>2</v>
      </c>
      <c r="W604" t="s">
        <v>2</v>
      </c>
      <c r="X604" t="s">
        <v>2</v>
      </c>
      <c r="Y604" t="s">
        <v>2</v>
      </c>
      <c r="Z604" t="s">
        <v>2</v>
      </c>
      <c r="AA604" t="s">
        <v>2</v>
      </c>
      <c r="AB604" t="s">
        <v>2</v>
      </c>
      <c r="AC604" t="s">
        <v>2</v>
      </c>
      <c r="AD604" t="s">
        <v>2</v>
      </c>
      <c r="AE604" t="s">
        <v>2</v>
      </c>
      <c r="AF604" t="s">
        <v>2</v>
      </c>
      <c r="AG604" t="s">
        <v>2</v>
      </c>
      <c r="AH604" t="s">
        <v>2</v>
      </c>
    </row>
    <row r="605" spans="1:34">
      <c r="A605">
        <v>10012</v>
      </c>
      <c r="B605">
        <v>1037451</v>
      </c>
      <c r="C605" t="s">
        <v>149</v>
      </c>
      <c r="D605" t="str">
        <f t="shared" ca="1" si="27"/>
        <v>EQFZQAHRON</v>
      </c>
      <c r="E605" t="str">
        <f t="shared" ca="1" si="28"/>
        <v>Bkxlvilzkoque</v>
      </c>
      <c r="F605" t="s">
        <v>150</v>
      </c>
      <c r="G605" t="s">
        <v>167</v>
      </c>
      <c r="H605" t="str">
        <f t="shared" ca="1" si="29"/>
        <v>15/4/1997</v>
      </c>
      <c r="I605" t="s">
        <v>1644</v>
      </c>
      <c r="J605" t="s">
        <v>2</v>
      </c>
      <c r="K605" t="s">
        <v>2</v>
      </c>
      <c r="L605" t="s">
        <v>2</v>
      </c>
      <c r="M605" t="s">
        <v>2</v>
      </c>
      <c r="N605" t="s">
        <v>2</v>
      </c>
      <c r="O605" t="s">
        <v>2</v>
      </c>
      <c r="P605" t="s">
        <v>2</v>
      </c>
      <c r="Q605" t="s">
        <v>2</v>
      </c>
      <c r="R605" t="s">
        <v>2</v>
      </c>
      <c r="S605" t="s">
        <v>2</v>
      </c>
      <c r="T605" t="s">
        <v>2</v>
      </c>
      <c r="U605" t="s">
        <v>2</v>
      </c>
      <c r="V605" t="s">
        <v>2</v>
      </c>
      <c r="W605" t="s">
        <v>2</v>
      </c>
      <c r="X605" t="s">
        <v>2</v>
      </c>
      <c r="Y605" t="s">
        <v>2</v>
      </c>
      <c r="Z605" t="s">
        <v>2</v>
      </c>
      <c r="AA605" t="s">
        <v>1488</v>
      </c>
      <c r="AB605" t="s">
        <v>1653</v>
      </c>
      <c r="AC605" t="s">
        <v>2</v>
      </c>
      <c r="AD605" t="s">
        <v>1676</v>
      </c>
      <c r="AE605" t="s">
        <v>1490</v>
      </c>
      <c r="AF605" t="s">
        <v>1663</v>
      </c>
      <c r="AG605" t="s">
        <v>2</v>
      </c>
      <c r="AH605" t="s">
        <v>2</v>
      </c>
    </row>
    <row r="606" spans="1:34">
      <c r="A606">
        <v>10012</v>
      </c>
      <c r="B606">
        <v>1038061</v>
      </c>
      <c r="C606" t="s">
        <v>149</v>
      </c>
      <c r="D606" t="str">
        <f t="shared" ca="1" si="27"/>
        <v>SKWEULIIBX</v>
      </c>
      <c r="E606" t="str">
        <f t="shared" ca="1" si="28"/>
        <v>Hzxbzzswuqbku</v>
      </c>
      <c r="F606" t="s">
        <v>150</v>
      </c>
      <c r="G606" t="s">
        <v>167</v>
      </c>
      <c r="H606" t="str">
        <f t="shared" ca="1" si="29"/>
        <v>10/5/1994</v>
      </c>
      <c r="I606" t="s">
        <v>1650</v>
      </c>
      <c r="J606" t="s">
        <v>2</v>
      </c>
      <c r="K606" t="s">
        <v>1874</v>
      </c>
      <c r="L606" t="s">
        <v>1875</v>
      </c>
      <c r="M606" t="s">
        <v>1876</v>
      </c>
      <c r="N606">
        <v>67</v>
      </c>
      <c r="O606" t="s">
        <v>157</v>
      </c>
      <c r="P606" t="s">
        <v>2</v>
      </c>
      <c r="Q606" t="s">
        <v>2</v>
      </c>
      <c r="R606" t="s">
        <v>2</v>
      </c>
      <c r="S606" t="s">
        <v>2</v>
      </c>
      <c r="T606" t="s">
        <v>2</v>
      </c>
      <c r="U606" t="s">
        <v>2</v>
      </c>
      <c r="V606" t="s">
        <v>2</v>
      </c>
      <c r="W606" t="s">
        <v>2</v>
      </c>
      <c r="X606" t="s">
        <v>2</v>
      </c>
      <c r="Y606" t="s">
        <v>2</v>
      </c>
      <c r="Z606">
        <v>2008</v>
      </c>
      <c r="AA606" t="s">
        <v>1488</v>
      </c>
      <c r="AB606" t="s">
        <v>1666</v>
      </c>
      <c r="AC606" t="s">
        <v>196</v>
      </c>
      <c r="AD606" t="s">
        <v>211</v>
      </c>
      <c r="AE606" t="s">
        <v>1490</v>
      </c>
      <c r="AF606" t="s">
        <v>1667</v>
      </c>
      <c r="AG606" t="s">
        <v>2</v>
      </c>
      <c r="AH606" t="s">
        <v>2</v>
      </c>
    </row>
    <row r="607" spans="1:34">
      <c r="A607">
        <v>10012</v>
      </c>
      <c r="B607">
        <v>1038466</v>
      </c>
      <c r="C607" t="s">
        <v>149</v>
      </c>
      <c r="D607" t="str">
        <f t="shared" ca="1" si="27"/>
        <v>ZEXJPOWFUG</v>
      </c>
      <c r="E607" t="str">
        <f t="shared" ca="1" si="28"/>
        <v>Sjgmcvvalpmqu</v>
      </c>
      <c r="F607" t="s">
        <v>150</v>
      </c>
      <c r="G607" t="s">
        <v>167</v>
      </c>
      <c r="H607" t="str">
        <f t="shared" ca="1" si="29"/>
        <v>18/7/1994</v>
      </c>
      <c r="I607" t="s">
        <v>1644</v>
      </c>
      <c r="J607" t="s">
        <v>2</v>
      </c>
      <c r="K607" t="s">
        <v>2</v>
      </c>
      <c r="L607" t="s">
        <v>2</v>
      </c>
      <c r="M607" t="s">
        <v>2</v>
      </c>
      <c r="N607" t="s">
        <v>2</v>
      </c>
      <c r="O607" t="s">
        <v>2</v>
      </c>
      <c r="P607" t="s">
        <v>2</v>
      </c>
      <c r="Q607" t="s">
        <v>2</v>
      </c>
      <c r="R607" t="s">
        <v>2</v>
      </c>
      <c r="S607" t="s">
        <v>2</v>
      </c>
      <c r="T607" t="s">
        <v>2</v>
      </c>
      <c r="U607" t="s">
        <v>2</v>
      </c>
      <c r="V607" t="s">
        <v>2</v>
      </c>
      <c r="W607" t="s">
        <v>2</v>
      </c>
      <c r="X607" t="s">
        <v>2</v>
      </c>
      <c r="Y607" t="s">
        <v>2</v>
      </c>
      <c r="Z607" t="s">
        <v>2</v>
      </c>
      <c r="AA607" t="s">
        <v>1488</v>
      </c>
      <c r="AB607" t="s">
        <v>1733</v>
      </c>
      <c r="AC607" t="s">
        <v>2</v>
      </c>
      <c r="AD607" t="s">
        <v>2112</v>
      </c>
      <c r="AE607" t="s">
        <v>1718</v>
      </c>
      <c r="AF607" t="s">
        <v>1839</v>
      </c>
      <c r="AG607" t="s">
        <v>2</v>
      </c>
      <c r="AH607" t="s">
        <v>2</v>
      </c>
    </row>
    <row r="608" spans="1:34">
      <c r="A608">
        <v>10012</v>
      </c>
      <c r="B608">
        <v>1039048</v>
      </c>
      <c r="C608" t="s">
        <v>149</v>
      </c>
      <c r="D608" t="str">
        <f t="shared" ca="1" si="27"/>
        <v>LJQXMHYYTX</v>
      </c>
      <c r="E608" t="str">
        <f t="shared" ca="1" si="28"/>
        <v>Eqauzhlwpapjy</v>
      </c>
      <c r="F608" t="s">
        <v>150</v>
      </c>
      <c r="G608" t="s">
        <v>167</v>
      </c>
      <c r="H608" t="str">
        <f t="shared" ca="1" si="29"/>
        <v>18/12/1997</v>
      </c>
      <c r="I608" t="s">
        <v>1644</v>
      </c>
      <c r="J608" t="s">
        <v>2</v>
      </c>
      <c r="K608" t="s">
        <v>2</v>
      </c>
      <c r="L608" t="s">
        <v>2</v>
      </c>
      <c r="M608" t="s">
        <v>2</v>
      </c>
      <c r="N608" t="s">
        <v>2</v>
      </c>
      <c r="O608" t="s">
        <v>2</v>
      </c>
      <c r="P608" t="s">
        <v>2</v>
      </c>
      <c r="Q608" t="s">
        <v>2</v>
      </c>
      <c r="R608" t="s">
        <v>2</v>
      </c>
      <c r="S608" t="s">
        <v>2</v>
      </c>
      <c r="T608" t="s">
        <v>2</v>
      </c>
      <c r="U608" t="s">
        <v>2</v>
      </c>
      <c r="V608" t="s">
        <v>2</v>
      </c>
      <c r="W608" t="s">
        <v>2</v>
      </c>
      <c r="X608" t="s">
        <v>2</v>
      </c>
      <c r="Y608" t="s">
        <v>2</v>
      </c>
      <c r="Z608">
        <v>2009</v>
      </c>
      <c r="AA608" t="s">
        <v>1488</v>
      </c>
      <c r="AB608" t="s">
        <v>1666</v>
      </c>
      <c r="AC608" t="s">
        <v>196</v>
      </c>
      <c r="AD608" t="s">
        <v>197</v>
      </c>
      <c r="AE608" t="s">
        <v>1490</v>
      </c>
      <c r="AF608" t="s">
        <v>1491</v>
      </c>
      <c r="AG608" t="s">
        <v>2</v>
      </c>
      <c r="AH608" t="s">
        <v>2</v>
      </c>
    </row>
    <row r="609" spans="1:34">
      <c r="A609">
        <v>10012</v>
      </c>
      <c r="B609">
        <v>1039124</v>
      </c>
      <c r="C609" t="s">
        <v>183</v>
      </c>
      <c r="D609" t="str">
        <f t="shared" ca="1" si="27"/>
        <v>MDVRVLFSUD</v>
      </c>
      <c r="E609" t="str">
        <f t="shared" ca="1" si="28"/>
        <v>Ihfnqvreaqjix</v>
      </c>
      <c r="F609" t="s">
        <v>150</v>
      </c>
      <c r="G609" t="s">
        <v>151</v>
      </c>
      <c r="H609" t="str">
        <f t="shared" ca="1" si="29"/>
        <v>24/12/1996</v>
      </c>
      <c r="I609" t="s">
        <v>1644</v>
      </c>
      <c r="J609" t="s">
        <v>2</v>
      </c>
      <c r="K609" t="s">
        <v>2</v>
      </c>
      <c r="L609" t="s">
        <v>2</v>
      </c>
      <c r="M609" t="s">
        <v>2</v>
      </c>
      <c r="N609" t="s">
        <v>2</v>
      </c>
      <c r="O609" t="s">
        <v>2</v>
      </c>
      <c r="P609" t="s">
        <v>2</v>
      </c>
      <c r="Q609" t="s">
        <v>2</v>
      </c>
      <c r="R609" t="s">
        <v>2</v>
      </c>
      <c r="S609" t="s">
        <v>2</v>
      </c>
      <c r="T609" t="s">
        <v>2</v>
      </c>
      <c r="U609" t="s">
        <v>2</v>
      </c>
      <c r="V609" t="s">
        <v>2</v>
      </c>
      <c r="W609" t="s">
        <v>2</v>
      </c>
      <c r="X609" t="s">
        <v>2</v>
      </c>
      <c r="Y609" t="s">
        <v>2</v>
      </c>
      <c r="Z609" t="s">
        <v>2</v>
      </c>
      <c r="AA609" t="s">
        <v>1660</v>
      </c>
      <c r="AB609" t="s">
        <v>2</v>
      </c>
      <c r="AC609" t="s">
        <v>2</v>
      </c>
      <c r="AD609" t="s">
        <v>2</v>
      </c>
      <c r="AE609" t="s">
        <v>1490</v>
      </c>
      <c r="AF609" t="s">
        <v>1771</v>
      </c>
      <c r="AG609" t="s">
        <v>2</v>
      </c>
      <c r="AH609" t="s">
        <v>2</v>
      </c>
    </row>
    <row r="610" spans="1:34">
      <c r="A610">
        <v>10012</v>
      </c>
      <c r="B610">
        <v>1040424</v>
      </c>
      <c r="C610" t="s">
        <v>183</v>
      </c>
      <c r="D610" t="str">
        <f t="shared" ca="1" si="27"/>
        <v>MVEDZVIOHL</v>
      </c>
      <c r="E610" t="str">
        <f t="shared" ca="1" si="28"/>
        <v>Hhzzqxfnjgvlo</v>
      </c>
      <c r="F610" t="s">
        <v>150</v>
      </c>
      <c r="G610" t="s">
        <v>167</v>
      </c>
      <c r="H610" t="str">
        <f t="shared" ca="1" si="29"/>
        <v>17/1/1995</v>
      </c>
      <c r="I610" t="s">
        <v>1650</v>
      </c>
      <c r="J610" t="s">
        <v>2</v>
      </c>
      <c r="K610" t="s">
        <v>1738</v>
      </c>
      <c r="L610" t="s">
        <v>1739</v>
      </c>
      <c r="M610" t="s">
        <v>1740</v>
      </c>
      <c r="N610">
        <v>93</v>
      </c>
      <c r="O610" t="s">
        <v>157</v>
      </c>
      <c r="P610" t="s">
        <v>2</v>
      </c>
      <c r="Q610" t="s">
        <v>2</v>
      </c>
      <c r="R610" t="s">
        <v>2</v>
      </c>
      <c r="S610" t="s">
        <v>2</v>
      </c>
      <c r="T610" t="s">
        <v>2</v>
      </c>
      <c r="U610" t="s">
        <v>2</v>
      </c>
      <c r="V610" t="s">
        <v>2</v>
      </c>
      <c r="W610" t="s">
        <v>2</v>
      </c>
      <c r="X610" t="s">
        <v>2</v>
      </c>
      <c r="Y610" t="s">
        <v>2</v>
      </c>
      <c r="Z610">
        <v>2009</v>
      </c>
      <c r="AA610" t="s">
        <v>1488</v>
      </c>
      <c r="AB610" t="s">
        <v>1666</v>
      </c>
      <c r="AC610" t="s">
        <v>196</v>
      </c>
      <c r="AD610" t="s">
        <v>200</v>
      </c>
      <c r="AE610" t="s">
        <v>1490</v>
      </c>
      <c r="AF610" t="s">
        <v>1491</v>
      </c>
      <c r="AG610" t="s">
        <v>2</v>
      </c>
      <c r="AH610" t="s">
        <v>2</v>
      </c>
    </row>
    <row r="611" spans="1:34">
      <c r="A611">
        <v>10012</v>
      </c>
      <c r="B611">
        <v>1040664</v>
      </c>
      <c r="C611" t="s">
        <v>149</v>
      </c>
      <c r="D611" t="str">
        <f t="shared" ca="1" si="27"/>
        <v>WNWFOSKCPS</v>
      </c>
      <c r="E611" t="str">
        <f t="shared" ca="1" si="28"/>
        <v>Vvihizbuuyxks</v>
      </c>
      <c r="F611" t="s">
        <v>150</v>
      </c>
      <c r="G611" t="s">
        <v>167</v>
      </c>
      <c r="H611" t="str">
        <f t="shared" ca="1" si="29"/>
        <v>25/7/1997</v>
      </c>
      <c r="I611" t="s">
        <v>1644</v>
      </c>
      <c r="J611" t="s">
        <v>2</v>
      </c>
      <c r="K611" t="s">
        <v>2</v>
      </c>
      <c r="L611" t="s">
        <v>2</v>
      </c>
      <c r="M611" t="s">
        <v>2</v>
      </c>
      <c r="N611" t="s">
        <v>2</v>
      </c>
      <c r="O611" t="s">
        <v>2</v>
      </c>
      <c r="P611" t="s">
        <v>2</v>
      </c>
      <c r="Q611" t="s">
        <v>2</v>
      </c>
      <c r="R611" t="s">
        <v>2</v>
      </c>
      <c r="S611" t="s">
        <v>2</v>
      </c>
      <c r="T611" t="s">
        <v>2</v>
      </c>
      <c r="U611" t="s">
        <v>2</v>
      </c>
      <c r="V611" t="s">
        <v>2</v>
      </c>
      <c r="W611" t="s">
        <v>2</v>
      </c>
      <c r="X611" t="s">
        <v>2</v>
      </c>
      <c r="Y611" t="s">
        <v>2</v>
      </c>
      <c r="Z611">
        <v>2008</v>
      </c>
      <c r="AA611" t="s">
        <v>1488</v>
      </c>
      <c r="AB611" t="s">
        <v>1666</v>
      </c>
      <c r="AC611" t="s">
        <v>196</v>
      </c>
      <c r="AD611" t="s">
        <v>197</v>
      </c>
      <c r="AE611" t="s">
        <v>1490</v>
      </c>
      <c r="AF611" t="s">
        <v>1887</v>
      </c>
      <c r="AG611" t="s">
        <v>2</v>
      </c>
      <c r="AH611" t="s">
        <v>2</v>
      </c>
    </row>
    <row r="612" spans="1:34">
      <c r="A612">
        <v>10012</v>
      </c>
      <c r="B612">
        <v>1042196</v>
      </c>
      <c r="C612" t="s">
        <v>149</v>
      </c>
      <c r="D612" t="str">
        <f t="shared" ca="1" si="27"/>
        <v>BXIKHLJEGN</v>
      </c>
      <c r="E612" t="str">
        <f t="shared" ca="1" si="28"/>
        <v>Wunksqbklzxpk</v>
      </c>
      <c r="F612" t="s">
        <v>150</v>
      </c>
      <c r="G612" t="s">
        <v>167</v>
      </c>
      <c r="H612" t="str">
        <f t="shared" ca="1" si="29"/>
        <v>3/1/1995</v>
      </c>
      <c r="I612" t="s">
        <v>1650</v>
      </c>
      <c r="J612" t="s">
        <v>2</v>
      </c>
      <c r="K612" t="s">
        <v>1755</v>
      </c>
      <c r="L612" t="s">
        <v>1756</v>
      </c>
      <c r="M612" t="s">
        <v>223</v>
      </c>
      <c r="N612">
        <v>75</v>
      </c>
      <c r="O612" t="s">
        <v>157</v>
      </c>
      <c r="P612" t="s">
        <v>2</v>
      </c>
      <c r="Q612" t="s">
        <v>2</v>
      </c>
      <c r="R612" t="s">
        <v>2</v>
      </c>
      <c r="S612" t="s">
        <v>2</v>
      </c>
      <c r="T612" t="s">
        <v>2</v>
      </c>
      <c r="U612" t="s">
        <v>2</v>
      </c>
      <c r="V612" t="s">
        <v>2</v>
      </c>
      <c r="W612" t="s">
        <v>2</v>
      </c>
      <c r="X612" t="s">
        <v>2</v>
      </c>
      <c r="Y612" t="s">
        <v>2</v>
      </c>
      <c r="Z612">
        <v>2009</v>
      </c>
      <c r="AA612" t="s">
        <v>1488</v>
      </c>
      <c r="AB612" t="s">
        <v>1698</v>
      </c>
      <c r="AC612" t="s">
        <v>2</v>
      </c>
      <c r="AD612" t="s">
        <v>224</v>
      </c>
      <c r="AE612" t="s">
        <v>1490</v>
      </c>
      <c r="AF612" t="s">
        <v>1667</v>
      </c>
      <c r="AG612" t="s">
        <v>2</v>
      </c>
      <c r="AH612" t="s">
        <v>2</v>
      </c>
    </row>
    <row r="613" spans="1:34">
      <c r="A613">
        <v>10012</v>
      </c>
      <c r="B613">
        <v>1044636</v>
      </c>
      <c r="C613" t="s">
        <v>149</v>
      </c>
      <c r="D613" t="str">
        <f t="shared" ca="1" si="27"/>
        <v>XYMZXDXFYY</v>
      </c>
      <c r="E613" t="str">
        <f t="shared" ca="1" si="28"/>
        <v>Gtgryrzpuxxji</v>
      </c>
      <c r="F613" t="s">
        <v>150</v>
      </c>
      <c r="G613" t="s">
        <v>167</v>
      </c>
      <c r="H613" t="str">
        <f t="shared" ca="1" si="29"/>
        <v>16/7/1996</v>
      </c>
      <c r="I613" t="s">
        <v>1650</v>
      </c>
      <c r="J613" t="s">
        <v>2</v>
      </c>
      <c r="K613" t="s">
        <v>2113</v>
      </c>
      <c r="L613" t="s">
        <v>2114</v>
      </c>
      <c r="M613" t="s">
        <v>223</v>
      </c>
      <c r="N613">
        <v>75</v>
      </c>
      <c r="O613" t="s">
        <v>157</v>
      </c>
      <c r="P613" t="s">
        <v>2</v>
      </c>
      <c r="Q613" t="s">
        <v>2</v>
      </c>
      <c r="R613" t="s">
        <v>2</v>
      </c>
      <c r="S613" t="s">
        <v>2</v>
      </c>
      <c r="T613" t="s">
        <v>2</v>
      </c>
      <c r="U613" t="s">
        <v>2</v>
      </c>
      <c r="V613" t="s">
        <v>2</v>
      </c>
      <c r="W613" t="s">
        <v>2</v>
      </c>
      <c r="X613" t="s">
        <v>2</v>
      </c>
      <c r="Y613" t="s">
        <v>2</v>
      </c>
      <c r="Z613">
        <v>2010</v>
      </c>
      <c r="AA613" t="s">
        <v>1488</v>
      </c>
      <c r="AB613" t="s">
        <v>1653</v>
      </c>
      <c r="AC613" t="s">
        <v>2</v>
      </c>
      <c r="AD613" t="s">
        <v>1654</v>
      </c>
      <c r="AE613" t="s">
        <v>1490</v>
      </c>
      <c r="AF613" t="s">
        <v>1491</v>
      </c>
      <c r="AG613" t="s">
        <v>2</v>
      </c>
      <c r="AH613" t="s">
        <v>2</v>
      </c>
    </row>
    <row r="614" spans="1:34">
      <c r="A614">
        <v>10012</v>
      </c>
      <c r="B614">
        <v>1045920</v>
      </c>
      <c r="C614" t="s">
        <v>149</v>
      </c>
      <c r="D614" t="str">
        <f t="shared" ca="1" si="27"/>
        <v>GCHOPRLAZC</v>
      </c>
      <c r="E614" t="str">
        <f t="shared" ca="1" si="28"/>
        <v>Nhphvbashjolf</v>
      </c>
      <c r="F614" t="s">
        <v>150</v>
      </c>
      <c r="G614" t="s">
        <v>167</v>
      </c>
      <c r="H614" t="str">
        <f t="shared" ca="1" si="29"/>
        <v>2/7/1995</v>
      </c>
      <c r="I614" t="s">
        <v>1644</v>
      </c>
      <c r="J614" t="s">
        <v>2</v>
      </c>
      <c r="K614" t="s">
        <v>2</v>
      </c>
      <c r="L614" t="s">
        <v>2</v>
      </c>
      <c r="M614" t="s">
        <v>2</v>
      </c>
      <c r="N614" t="s">
        <v>2</v>
      </c>
      <c r="O614" t="s">
        <v>2</v>
      </c>
      <c r="P614" t="s">
        <v>2</v>
      </c>
      <c r="Q614" t="s">
        <v>2</v>
      </c>
      <c r="R614" t="s">
        <v>2</v>
      </c>
      <c r="S614" t="s">
        <v>2</v>
      </c>
      <c r="T614" t="s">
        <v>2</v>
      </c>
      <c r="U614" t="s">
        <v>2</v>
      </c>
      <c r="V614" t="s">
        <v>2</v>
      </c>
      <c r="W614" t="s">
        <v>2</v>
      </c>
      <c r="X614" t="s">
        <v>2</v>
      </c>
      <c r="Y614" t="s">
        <v>2</v>
      </c>
      <c r="Z614">
        <v>2008</v>
      </c>
      <c r="AA614" t="s">
        <v>1488</v>
      </c>
      <c r="AB614" t="s">
        <v>1733</v>
      </c>
      <c r="AC614" t="s">
        <v>2</v>
      </c>
      <c r="AD614" t="s">
        <v>1774</v>
      </c>
      <c r="AE614" t="s">
        <v>1490</v>
      </c>
      <c r="AF614" t="s">
        <v>1667</v>
      </c>
      <c r="AG614" t="s">
        <v>2</v>
      </c>
      <c r="AH614" t="s">
        <v>2</v>
      </c>
    </row>
    <row r="615" spans="1:34">
      <c r="A615">
        <v>10012</v>
      </c>
      <c r="B615">
        <v>1046262</v>
      </c>
      <c r="C615" t="s">
        <v>149</v>
      </c>
      <c r="D615" t="str">
        <f t="shared" ca="1" si="27"/>
        <v>VKUIMBBHCR</v>
      </c>
      <c r="E615" t="str">
        <f t="shared" ca="1" si="28"/>
        <v>Qjhxeqzthlgus</v>
      </c>
      <c r="F615" t="s">
        <v>150</v>
      </c>
      <c r="G615" t="s">
        <v>167</v>
      </c>
      <c r="H615" t="str">
        <f t="shared" ca="1" si="29"/>
        <v>25/2/1995</v>
      </c>
      <c r="I615" t="s">
        <v>1677</v>
      </c>
      <c r="J615" t="s">
        <v>2</v>
      </c>
      <c r="K615" t="s">
        <v>2</v>
      </c>
      <c r="L615" t="s">
        <v>1778</v>
      </c>
      <c r="M615" t="s">
        <v>1779</v>
      </c>
      <c r="N615">
        <v>99</v>
      </c>
      <c r="O615" t="s">
        <v>1780</v>
      </c>
      <c r="P615" t="s">
        <v>1681</v>
      </c>
      <c r="Q615" t="s">
        <v>2</v>
      </c>
      <c r="R615" t="s">
        <v>1681</v>
      </c>
      <c r="S615" t="s">
        <v>2</v>
      </c>
      <c r="T615" t="s">
        <v>2</v>
      </c>
      <c r="U615" t="s">
        <v>2</v>
      </c>
      <c r="V615" t="s">
        <v>160</v>
      </c>
      <c r="W615" t="s">
        <v>1682</v>
      </c>
      <c r="X615" t="s">
        <v>2</v>
      </c>
      <c r="Y615" t="s">
        <v>2</v>
      </c>
      <c r="Z615">
        <v>2011</v>
      </c>
      <c r="AA615" t="s">
        <v>1683</v>
      </c>
      <c r="AB615" t="s">
        <v>2</v>
      </c>
      <c r="AC615" t="s">
        <v>2</v>
      </c>
      <c r="AD615" t="s">
        <v>2</v>
      </c>
      <c r="AE615" t="s">
        <v>2</v>
      </c>
      <c r="AF615" t="s">
        <v>2</v>
      </c>
      <c r="AG615" t="s">
        <v>2</v>
      </c>
      <c r="AH615" t="s">
        <v>2</v>
      </c>
    </row>
    <row r="616" spans="1:34">
      <c r="A616">
        <v>10012</v>
      </c>
      <c r="B616">
        <v>1050969</v>
      </c>
      <c r="C616" t="s">
        <v>183</v>
      </c>
      <c r="D616" t="str">
        <f t="shared" ca="1" si="27"/>
        <v>GJBCCQPVQK</v>
      </c>
      <c r="E616" t="str">
        <f t="shared" ca="1" si="28"/>
        <v>Xusjenvinqxos</v>
      </c>
      <c r="F616" t="s">
        <v>150</v>
      </c>
      <c r="G616" t="s">
        <v>167</v>
      </c>
      <c r="H616" t="str">
        <f t="shared" ca="1" si="29"/>
        <v>21/2/1996</v>
      </c>
      <c r="I616" t="s">
        <v>1650</v>
      </c>
      <c r="J616" t="s">
        <v>2</v>
      </c>
      <c r="K616" t="s">
        <v>1684</v>
      </c>
      <c r="L616" t="s">
        <v>1685</v>
      </c>
      <c r="M616" t="s">
        <v>223</v>
      </c>
      <c r="N616">
        <v>75</v>
      </c>
      <c r="O616" t="s">
        <v>157</v>
      </c>
      <c r="P616" t="s">
        <v>2</v>
      </c>
      <c r="Q616" t="s">
        <v>2</v>
      </c>
      <c r="R616" t="s">
        <v>2</v>
      </c>
      <c r="S616" t="s">
        <v>2</v>
      </c>
      <c r="T616" t="s">
        <v>2</v>
      </c>
      <c r="U616" t="s">
        <v>2</v>
      </c>
      <c r="V616" t="s">
        <v>2</v>
      </c>
      <c r="W616" t="s">
        <v>2</v>
      </c>
      <c r="X616" t="s">
        <v>2</v>
      </c>
      <c r="Y616" t="s">
        <v>2</v>
      </c>
      <c r="Z616">
        <v>2009</v>
      </c>
      <c r="AA616" t="s">
        <v>1488</v>
      </c>
      <c r="AB616" t="s">
        <v>1645</v>
      </c>
      <c r="AC616" t="s">
        <v>2</v>
      </c>
      <c r="AD616" t="s">
        <v>238</v>
      </c>
      <c r="AE616" t="s">
        <v>1490</v>
      </c>
      <c r="AF616" t="s">
        <v>1491</v>
      </c>
      <c r="AG616" t="s">
        <v>2</v>
      </c>
      <c r="AH616" t="s">
        <v>2</v>
      </c>
    </row>
    <row r="617" spans="1:34">
      <c r="A617">
        <v>10012</v>
      </c>
      <c r="B617">
        <v>1051383</v>
      </c>
      <c r="C617" t="s">
        <v>183</v>
      </c>
      <c r="D617" t="str">
        <f t="shared" ca="1" si="27"/>
        <v>JNRNJACHLX</v>
      </c>
      <c r="E617" t="str">
        <f t="shared" ca="1" si="28"/>
        <v>Zqwfampxgaluy</v>
      </c>
      <c r="F617" t="s">
        <v>150</v>
      </c>
      <c r="G617" t="s">
        <v>167</v>
      </c>
      <c r="H617" t="str">
        <f t="shared" ca="1" si="29"/>
        <v>4/3/1997</v>
      </c>
      <c r="I617" t="s">
        <v>1650</v>
      </c>
      <c r="J617" t="s">
        <v>2</v>
      </c>
      <c r="K617" t="s">
        <v>1807</v>
      </c>
      <c r="L617" t="s">
        <v>1808</v>
      </c>
      <c r="M617" t="s">
        <v>223</v>
      </c>
      <c r="N617">
        <v>75</v>
      </c>
      <c r="O617" t="s">
        <v>157</v>
      </c>
      <c r="P617" t="s">
        <v>2</v>
      </c>
      <c r="Q617" t="s">
        <v>2</v>
      </c>
      <c r="R617" t="s">
        <v>2</v>
      </c>
      <c r="S617" t="s">
        <v>2</v>
      </c>
      <c r="T617" t="s">
        <v>2</v>
      </c>
      <c r="U617" t="s">
        <v>2</v>
      </c>
      <c r="V617" t="s">
        <v>2</v>
      </c>
      <c r="W617" t="s">
        <v>2</v>
      </c>
      <c r="X617" t="s">
        <v>2</v>
      </c>
      <c r="Y617" t="s">
        <v>2</v>
      </c>
      <c r="Z617">
        <v>2009</v>
      </c>
      <c r="AA617" t="s">
        <v>1488</v>
      </c>
      <c r="AB617" t="s">
        <v>1714</v>
      </c>
      <c r="AC617" t="s">
        <v>2</v>
      </c>
      <c r="AD617" t="s">
        <v>610</v>
      </c>
      <c r="AE617" t="s">
        <v>1490</v>
      </c>
      <c r="AF617" t="s">
        <v>1491</v>
      </c>
      <c r="AG617" t="s">
        <v>2</v>
      </c>
      <c r="AH617" t="s">
        <v>2</v>
      </c>
    </row>
    <row r="618" spans="1:34">
      <c r="A618">
        <v>10012</v>
      </c>
      <c r="B618">
        <v>1051928</v>
      </c>
      <c r="C618" t="s">
        <v>149</v>
      </c>
      <c r="D618" t="str">
        <f t="shared" ca="1" si="27"/>
        <v>UKCPANOGTI</v>
      </c>
      <c r="E618" t="str">
        <f t="shared" ca="1" si="28"/>
        <v>Lwyjjvlizfsle</v>
      </c>
      <c r="F618" t="s">
        <v>150</v>
      </c>
      <c r="G618" t="s">
        <v>167</v>
      </c>
      <c r="H618" t="str">
        <f t="shared" ca="1" si="29"/>
        <v>25/11/1994</v>
      </c>
      <c r="I618" t="s">
        <v>1644</v>
      </c>
      <c r="J618" t="s">
        <v>2</v>
      </c>
      <c r="K618" t="s">
        <v>2</v>
      </c>
      <c r="L618" t="s">
        <v>2</v>
      </c>
      <c r="M618" t="s">
        <v>2</v>
      </c>
      <c r="N618" t="s">
        <v>2</v>
      </c>
      <c r="O618" t="s">
        <v>2</v>
      </c>
      <c r="P618" t="s">
        <v>2</v>
      </c>
      <c r="Q618" t="s">
        <v>2</v>
      </c>
      <c r="R618" t="s">
        <v>2</v>
      </c>
      <c r="S618" t="s">
        <v>2</v>
      </c>
      <c r="T618" t="s">
        <v>2</v>
      </c>
      <c r="U618" t="s">
        <v>2</v>
      </c>
      <c r="V618" t="s">
        <v>2</v>
      </c>
      <c r="W618" t="s">
        <v>2</v>
      </c>
      <c r="X618" t="s">
        <v>2</v>
      </c>
      <c r="Y618" t="s">
        <v>2</v>
      </c>
      <c r="Z618" t="s">
        <v>2</v>
      </c>
      <c r="AA618" t="s">
        <v>1488</v>
      </c>
      <c r="AB618" t="s">
        <v>1666</v>
      </c>
      <c r="AC618" t="s">
        <v>196</v>
      </c>
      <c r="AD618" t="s">
        <v>211</v>
      </c>
      <c r="AE618" t="s">
        <v>1490</v>
      </c>
      <c r="AF618" t="s">
        <v>1704</v>
      </c>
      <c r="AG618" t="s">
        <v>2</v>
      </c>
      <c r="AH618" t="s">
        <v>2</v>
      </c>
    </row>
    <row r="619" spans="1:34">
      <c r="A619">
        <v>10012</v>
      </c>
      <c r="B619">
        <v>1052920</v>
      </c>
      <c r="C619" t="s">
        <v>183</v>
      </c>
      <c r="D619" t="str">
        <f t="shared" ca="1" si="27"/>
        <v>UJKXQOUFAY</v>
      </c>
      <c r="E619" t="str">
        <f t="shared" ca="1" si="28"/>
        <v>Mbhsdxouwtcuo</v>
      </c>
      <c r="F619" t="s">
        <v>150</v>
      </c>
      <c r="G619" t="s">
        <v>167</v>
      </c>
      <c r="H619" t="str">
        <f t="shared" ca="1" si="29"/>
        <v>17/5/1994</v>
      </c>
      <c r="I619" t="s">
        <v>1644</v>
      </c>
      <c r="J619" t="s">
        <v>2</v>
      </c>
      <c r="K619" t="s">
        <v>2106</v>
      </c>
      <c r="L619" t="s">
        <v>2107</v>
      </c>
      <c r="M619" t="s">
        <v>2108</v>
      </c>
      <c r="N619">
        <v>37</v>
      </c>
      <c r="O619" t="s">
        <v>157</v>
      </c>
      <c r="P619" t="s">
        <v>2</v>
      </c>
      <c r="Q619" t="s">
        <v>2</v>
      </c>
      <c r="R619" t="s">
        <v>2</v>
      </c>
      <c r="S619" t="s">
        <v>2</v>
      </c>
      <c r="T619" t="s">
        <v>2</v>
      </c>
      <c r="U619" t="s">
        <v>2</v>
      </c>
      <c r="V619" t="s">
        <v>2</v>
      </c>
      <c r="W619" t="s">
        <v>2</v>
      </c>
      <c r="X619" t="s">
        <v>2</v>
      </c>
      <c r="Y619" t="s">
        <v>2</v>
      </c>
      <c r="Z619">
        <v>2009</v>
      </c>
      <c r="AA619" t="s">
        <v>1488</v>
      </c>
      <c r="AB619" t="s">
        <v>1666</v>
      </c>
      <c r="AC619" t="s">
        <v>196</v>
      </c>
      <c r="AD619" t="s">
        <v>224</v>
      </c>
      <c r="AE619" t="s">
        <v>1490</v>
      </c>
      <c r="AF619" t="s">
        <v>1667</v>
      </c>
      <c r="AG619" t="s">
        <v>2</v>
      </c>
      <c r="AH619" t="s">
        <v>2</v>
      </c>
    </row>
    <row r="620" spans="1:34">
      <c r="A620">
        <v>10012</v>
      </c>
      <c r="B620">
        <v>1053021</v>
      </c>
      <c r="C620" t="s">
        <v>149</v>
      </c>
      <c r="D620" t="str">
        <f t="shared" ca="1" si="27"/>
        <v>MGSMPDPBQQ</v>
      </c>
      <c r="E620" t="str">
        <f t="shared" ca="1" si="28"/>
        <v>Xnveewfcmrolz</v>
      </c>
      <c r="F620" t="s">
        <v>150</v>
      </c>
      <c r="G620" t="s">
        <v>167</v>
      </c>
      <c r="H620" t="str">
        <f t="shared" ca="1" si="29"/>
        <v>20/8/1995</v>
      </c>
      <c r="I620" t="s">
        <v>1650</v>
      </c>
      <c r="J620" t="s">
        <v>2</v>
      </c>
      <c r="K620" t="s">
        <v>1674</v>
      </c>
      <c r="L620" t="s">
        <v>1675</v>
      </c>
      <c r="M620" t="s">
        <v>470</v>
      </c>
      <c r="N620">
        <v>93</v>
      </c>
      <c r="O620" t="s">
        <v>157</v>
      </c>
      <c r="P620" t="s">
        <v>2</v>
      </c>
      <c r="Q620" t="s">
        <v>2</v>
      </c>
      <c r="R620" t="s">
        <v>2</v>
      </c>
      <c r="S620" t="s">
        <v>2</v>
      </c>
      <c r="T620" t="s">
        <v>2</v>
      </c>
      <c r="U620" t="s">
        <v>2</v>
      </c>
      <c r="V620" t="s">
        <v>2</v>
      </c>
      <c r="W620" t="s">
        <v>2</v>
      </c>
      <c r="X620" t="s">
        <v>2</v>
      </c>
      <c r="Y620" t="s">
        <v>2</v>
      </c>
      <c r="Z620">
        <v>2008</v>
      </c>
      <c r="AA620" t="s">
        <v>1488</v>
      </c>
      <c r="AB620" t="s">
        <v>1666</v>
      </c>
      <c r="AC620" t="s">
        <v>196</v>
      </c>
      <c r="AD620" t="s">
        <v>211</v>
      </c>
      <c r="AE620" t="s">
        <v>1490</v>
      </c>
      <c r="AF620" t="s">
        <v>1491</v>
      </c>
      <c r="AG620" t="s">
        <v>2</v>
      </c>
      <c r="AH620" t="s">
        <v>2</v>
      </c>
    </row>
    <row r="621" spans="1:34">
      <c r="A621">
        <v>10012</v>
      </c>
      <c r="B621">
        <v>1053189</v>
      </c>
      <c r="C621" t="s">
        <v>149</v>
      </c>
      <c r="D621" t="str">
        <f t="shared" ca="1" si="27"/>
        <v>CJVTCXWQPR</v>
      </c>
      <c r="E621" t="str">
        <f t="shared" ca="1" si="28"/>
        <v>Xhgayitfdfbpa</v>
      </c>
      <c r="F621" t="s">
        <v>150</v>
      </c>
      <c r="G621" t="s">
        <v>167</v>
      </c>
      <c r="H621" t="str">
        <f t="shared" ca="1" si="29"/>
        <v>12/3/1996</v>
      </c>
      <c r="I621" t="s">
        <v>1650</v>
      </c>
      <c r="J621" t="s">
        <v>2</v>
      </c>
      <c r="K621" t="s">
        <v>2</v>
      </c>
      <c r="L621" t="s">
        <v>1794</v>
      </c>
      <c r="M621" t="s">
        <v>223</v>
      </c>
      <c r="N621">
        <v>75</v>
      </c>
      <c r="O621" t="s">
        <v>157</v>
      </c>
      <c r="P621" t="s">
        <v>1681</v>
      </c>
      <c r="Q621" t="s">
        <v>2</v>
      </c>
      <c r="R621" t="s">
        <v>1681</v>
      </c>
      <c r="S621" t="s">
        <v>2</v>
      </c>
      <c r="T621" t="s">
        <v>2</v>
      </c>
      <c r="U621" t="s">
        <v>2</v>
      </c>
      <c r="V621" t="s">
        <v>2</v>
      </c>
      <c r="W621" t="s">
        <v>2</v>
      </c>
      <c r="X621" t="s">
        <v>2</v>
      </c>
      <c r="Y621" t="s">
        <v>2</v>
      </c>
      <c r="Z621">
        <v>2010</v>
      </c>
      <c r="AA621" t="s">
        <v>1488</v>
      </c>
      <c r="AB621" t="s">
        <v>1653</v>
      </c>
      <c r="AC621" t="s">
        <v>2</v>
      </c>
      <c r="AD621" t="s">
        <v>1676</v>
      </c>
      <c r="AE621" t="s">
        <v>1649</v>
      </c>
      <c r="AF621" t="s">
        <v>1491</v>
      </c>
      <c r="AG621" t="s">
        <v>2</v>
      </c>
      <c r="AH621" t="s">
        <v>2</v>
      </c>
    </row>
    <row r="622" spans="1:34">
      <c r="A622">
        <v>10012</v>
      </c>
      <c r="B622">
        <v>1053584</v>
      </c>
      <c r="C622" t="s">
        <v>149</v>
      </c>
      <c r="D622" t="str">
        <f t="shared" ca="1" si="27"/>
        <v>HOZEGJGHDG</v>
      </c>
      <c r="E622" t="str">
        <f t="shared" ca="1" si="28"/>
        <v>Yzcifslyzmvvh</v>
      </c>
      <c r="F622" t="s">
        <v>150</v>
      </c>
      <c r="G622" t="s">
        <v>167</v>
      </c>
      <c r="H622" t="str">
        <f t="shared" ca="1" si="29"/>
        <v>21/9/1996</v>
      </c>
      <c r="I622" t="s">
        <v>1650</v>
      </c>
      <c r="J622" t="s">
        <v>2</v>
      </c>
      <c r="K622" t="s">
        <v>1712</v>
      </c>
      <c r="L622" t="s">
        <v>1713</v>
      </c>
      <c r="M622" t="s">
        <v>315</v>
      </c>
      <c r="N622">
        <v>94</v>
      </c>
      <c r="O622" t="s">
        <v>157</v>
      </c>
      <c r="P622" t="s">
        <v>2</v>
      </c>
      <c r="Q622" t="s">
        <v>2</v>
      </c>
      <c r="R622" t="s">
        <v>2</v>
      </c>
      <c r="S622" t="s">
        <v>2</v>
      </c>
      <c r="T622" t="s">
        <v>2</v>
      </c>
      <c r="U622" t="s">
        <v>2</v>
      </c>
      <c r="V622" t="s">
        <v>2</v>
      </c>
      <c r="W622" t="s">
        <v>2</v>
      </c>
      <c r="X622" t="s">
        <v>2</v>
      </c>
      <c r="Y622" t="s">
        <v>2</v>
      </c>
      <c r="Z622">
        <v>2009</v>
      </c>
      <c r="AA622" t="s">
        <v>1488</v>
      </c>
      <c r="AB622" t="s">
        <v>1666</v>
      </c>
      <c r="AC622" t="s">
        <v>196</v>
      </c>
      <c r="AD622" t="s">
        <v>197</v>
      </c>
      <c r="AE622" t="s">
        <v>1490</v>
      </c>
      <c r="AF622" t="s">
        <v>1667</v>
      </c>
      <c r="AG622" t="s">
        <v>2</v>
      </c>
      <c r="AH622" t="s">
        <v>2</v>
      </c>
    </row>
    <row r="623" spans="1:34">
      <c r="A623">
        <v>10012</v>
      </c>
      <c r="B623">
        <v>1055148</v>
      </c>
      <c r="C623" t="s">
        <v>149</v>
      </c>
      <c r="D623" t="str">
        <f t="shared" ca="1" si="27"/>
        <v>ETLJETEFBT</v>
      </c>
      <c r="E623" t="str">
        <f t="shared" ca="1" si="28"/>
        <v>Crarxbwlcjgsf</v>
      </c>
      <c r="F623" t="s">
        <v>150</v>
      </c>
      <c r="G623" t="s">
        <v>167</v>
      </c>
      <c r="H623" t="str">
        <f t="shared" ca="1" si="29"/>
        <v>15/10/1997</v>
      </c>
      <c r="I623" t="s">
        <v>1644</v>
      </c>
      <c r="J623" t="s">
        <v>2</v>
      </c>
      <c r="K623" t="s">
        <v>1759</v>
      </c>
      <c r="L623" t="s">
        <v>1760</v>
      </c>
      <c r="M623" t="s">
        <v>350</v>
      </c>
      <c r="N623">
        <v>95</v>
      </c>
      <c r="O623" t="s">
        <v>157</v>
      </c>
      <c r="P623" t="s">
        <v>2</v>
      </c>
      <c r="Q623" t="s">
        <v>2</v>
      </c>
      <c r="R623" t="s">
        <v>2</v>
      </c>
      <c r="S623" t="s">
        <v>2</v>
      </c>
      <c r="T623" t="s">
        <v>2</v>
      </c>
      <c r="U623" t="s">
        <v>2</v>
      </c>
      <c r="V623" t="s">
        <v>2</v>
      </c>
      <c r="W623" t="s">
        <v>2</v>
      </c>
      <c r="X623" t="s">
        <v>2</v>
      </c>
      <c r="Y623" t="s">
        <v>2</v>
      </c>
      <c r="Z623">
        <v>2010</v>
      </c>
      <c r="AA623" t="s">
        <v>1488</v>
      </c>
      <c r="AB623" t="s">
        <v>1645</v>
      </c>
      <c r="AC623" t="s">
        <v>2</v>
      </c>
      <c r="AD623" t="s">
        <v>238</v>
      </c>
      <c r="AE623" t="s">
        <v>1490</v>
      </c>
      <c r="AF623" t="s">
        <v>1491</v>
      </c>
      <c r="AG623" t="s">
        <v>2</v>
      </c>
      <c r="AH623" t="s">
        <v>2</v>
      </c>
    </row>
    <row r="624" spans="1:34">
      <c r="A624">
        <v>10012</v>
      </c>
      <c r="B624">
        <v>1056005</v>
      </c>
      <c r="C624" t="s">
        <v>149</v>
      </c>
      <c r="D624" t="str">
        <f t="shared" ca="1" si="27"/>
        <v>MXIHSLLQBH</v>
      </c>
      <c r="E624" t="str">
        <f t="shared" ca="1" si="28"/>
        <v>Vmjvpqlrsxfzq</v>
      </c>
      <c r="F624" t="s">
        <v>150</v>
      </c>
      <c r="G624" t="s">
        <v>167</v>
      </c>
      <c r="H624" t="str">
        <f t="shared" ca="1" si="29"/>
        <v>7/3/1997</v>
      </c>
      <c r="I624" t="s">
        <v>1650</v>
      </c>
      <c r="J624" t="s">
        <v>2</v>
      </c>
      <c r="K624" t="s">
        <v>1721</v>
      </c>
      <c r="L624" t="s">
        <v>1722</v>
      </c>
      <c r="M624" t="s">
        <v>223</v>
      </c>
      <c r="N624">
        <v>75</v>
      </c>
      <c r="O624" t="s">
        <v>157</v>
      </c>
      <c r="P624" t="s">
        <v>2</v>
      </c>
      <c r="Q624" t="s">
        <v>2</v>
      </c>
      <c r="R624" t="s">
        <v>2</v>
      </c>
      <c r="S624" t="s">
        <v>2</v>
      </c>
      <c r="T624" t="s">
        <v>2</v>
      </c>
      <c r="U624" t="s">
        <v>2</v>
      </c>
      <c r="V624" t="s">
        <v>2</v>
      </c>
      <c r="W624" t="s">
        <v>2</v>
      </c>
      <c r="X624" t="s">
        <v>2</v>
      </c>
      <c r="Y624" t="s">
        <v>2</v>
      </c>
      <c r="Z624">
        <v>2008</v>
      </c>
      <c r="AA624" t="s">
        <v>1488</v>
      </c>
      <c r="AB624" t="s">
        <v>1698</v>
      </c>
      <c r="AC624" t="s">
        <v>2</v>
      </c>
      <c r="AD624" t="s">
        <v>1699</v>
      </c>
      <c r="AE624" t="s">
        <v>1649</v>
      </c>
      <c r="AF624" t="s">
        <v>1667</v>
      </c>
      <c r="AG624" t="s">
        <v>2</v>
      </c>
      <c r="AH624" t="s">
        <v>2</v>
      </c>
    </row>
    <row r="625" spans="1:34">
      <c r="A625">
        <v>10012</v>
      </c>
      <c r="B625">
        <v>1056018</v>
      </c>
      <c r="C625" t="s">
        <v>183</v>
      </c>
      <c r="D625" t="str">
        <f t="shared" ca="1" si="27"/>
        <v>PKLWHEUCWM</v>
      </c>
      <c r="E625" t="str">
        <f t="shared" ca="1" si="28"/>
        <v>Muepqvwzrcedm</v>
      </c>
      <c r="F625" t="s">
        <v>150</v>
      </c>
      <c r="G625" t="s">
        <v>167</v>
      </c>
      <c r="H625" t="str">
        <f t="shared" ca="1" si="29"/>
        <v>21/11/1994</v>
      </c>
      <c r="I625" t="s">
        <v>1644</v>
      </c>
      <c r="J625" t="s">
        <v>2</v>
      </c>
      <c r="K625" t="s">
        <v>2115</v>
      </c>
      <c r="L625" t="s">
        <v>2116</v>
      </c>
      <c r="M625" t="s">
        <v>2117</v>
      </c>
      <c r="N625">
        <v>86</v>
      </c>
      <c r="O625" t="s">
        <v>157</v>
      </c>
      <c r="P625" t="s">
        <v>2</v>
      </c>
      <c r="Q625" t="s">
        <v>2</v>
      </c>
      <c r="R625" t="s">
        <v>2</v>
      </c>
      <c r="S625" t="s">
        <v>2</v>
      </c>
      <c r="T625" t="s">
        <v>2</v>
      </c>
      <c r="U625" t="s">
        <v>2</v>
      </c>
      <c r="V625" t="s">
        <v>2</v>
      </c>
      <c r="W625" t="s">
        <v>2</v>
      </c>
      <c r="X625" t="s">
        <v>2</v>
      </c>
      <c r="Y625" t="s">
        <v>2</v>
      </c>
      <c r="Z625">
        <v>2010</v>
      </c>
      <c r="AA625" t="s">
        <v>1488</v>
      </c>
      <c r="AB625" t="s">
        <v>1666</v>
      </c>
      <c r="AC625" t="s">
        <v>196</v>
      </c>
      <c r="AD625" t="s">
        <v>211</v>
      </c>
      <c r="AE625" t="s">
        <v>1490</v>
      </c>
      <c r="AF625" t="s">
        <v>1491</v>
      </c>
      <c r="AG625" t="s">
        <v>2</v>
      </c>
      <c r="AH625" t="s">
        <v>2</v>
      </c>
    </row>
    <row r="626" spans="1:34">
      <c r="A626">
        <v>10012</v>
      </c>
      <c r="B626">
        <v>1056376</v>
      </c>
      <c r="C626" t="s">
        <v>183</v>
      </c>
      <c r="D626" t="str">
        <f t="shared" ca="1" si="27"/>
        <v>XGDVNTCBUJ</v>
      </c>
      <c r="E626" t="str">
        <f t="shared" ca="1" si="28"/>
        <v>Qzwaftyrsgfkw</v>
      </c>
      <c r="F626" t="s">
        <v>150</v>
      </c>
      <c r="G626" t="s">
        <v>167</v>
      </c>
      <c r="H626" t="str">
        <f t="shared" ca="1" si="29"/>
        <v>26/10/1997</v>
      </c>
      <c r="I626" t="s">
        <v>1644</v>
      </c>
      <c r="J626" t="s">
        <v>2</v>
      </c>
      <c r="K626" t="s">
        <v>2</v>
      </c>
      <c r="L626" t="s">
        <v>2</v>
      </c>
      <c r="M626" t="s">
        <v>2</v>
      </c>
      <c r="N626" t="s">
        <v>2</v>
      </c>
      <c r="O626" t="s">
        <v>2</v>
      </c>
      <c r="P626" t="s">
        <v>2</v>
      </c>
      <c r="Q626" t="s">
        <v>2</v>
      </c>
      <c r="R626" t="s">
        <v>2</v>
      </c>
      <c r="S626" t="s">
        <v>2</v>
      </c>
      <c r="T626" t="s">
        <v>2</v>
      </c>
      <c r="U626" t="s">
        <v>2</v>
      </c>
      <c r="V626" t="s">
        <v>2</v>
      </c>
      <c r="W626" t="s">
        <v>2</v>
      </c>
      <c r="X626" t="s">
        <v>2</v>
      </c>
      <c r="Y626" t="s">
        <v>2</v>
      </c>
      <c r="Z626">
        <v>2008</v>
      </c>
      <c r="AA626" t="s">
        <v>1660</v>
      </c>
      <c r="AB626" t="s">
        <v>2</v>
      </c>
      <c r="AC626" t="s">
        <v>2</v>
      </c>
      <c r="AD626" t="s">
        <v>2</v>
      </c>
      <c r="AE626" t="s">
        <v>1661</v>
      </c>
      <c r="AF626" t="s">
        <v>1799</v>
      </c>
      <c r="AG626" t="s">
        <v>2</v>
      </c>
      <c r="AH626" t="s">
        <v>2</v>
      </c>
    </row>
    <row r="627" spans="1:34">
      <c r="A627">
        <v>10012</v>
      </c>
      <c r="B627">
        <v>1056551</v>
      </c>
      <c r="C627" t="s">
        <v>149</v>
      </c>
      <c r="D627" t="str">
        <f t="shared" ca="1" si="27"/>
        <v>WPAQABCWII</v>
      </c>
      <c r="E627" t="str">
        <f t="shared" ca="1" si="28"/>
        <v>Ciieriverhkwe</v>
      </c>
      <c r="F627" t="s">
        <v>150</v>
      </c>
      <c r="G627" t="s">
        <v>167</v>
      </c>
      <c r="H627" t="str">
        <f t="shared" ca="1" si="29"/>
        <v>23/5/1997</v>
      </c>
      <c r="I627" t="s">
        <v>1650</v>
      </c>
      <c r="J627" t="s">
        <v>2</v>
      </c>
      <c r="K627" t="s">
        <v>1781</v>
      </c>
      <c r="L627" t="s">
        <v>1782</v>
      </c>
      <c r="M627" t="s">
        <v>1740</v>
      </c>
      <c r="N627">
        <v>93</v>
      </c>
      <c r="O627" t="s">
        <v>157</v>
      </c>
      <c r="P627" t="s">
        <v>2</v>
      </c>
      <c r="Q627" t="s">
        <v>2</v>
      </c>
      <c r="R627" t="s">
        <v>2</v>
      </c>
      <c r="S627" t="s">
        <v>2</v>
      </c>
      <c r="T627" t="s">
        <v>2</v>
      </c>
      <c r="U627" t="s">
        <v>2</v>
      </c>
      <c r="V627" t="s">
        <v>2</v>
      </c>
      <c r="W627" t="s">
        <v>2</v>
      </c>
      <c r="X627" t="s">
        <v>2</v>
      </c>
      <c r="Y627" t="s">
        <v>2</v>
      </c>
      <c r="Z627">
        <v>2008</v>
      </c>
      <c r="AA627" t="s">
        <v>1488</v>
      </c>
      <c r="AB627" t="s">
        <v>1666</v>
      </c>
      <c r="AC627" t="s">
        <v>196</v>
      </c>
      <c r="AD627" t="s">
        <v>197</v>
      </c>
      <c r="AE627" t="s">
        <v>1490</v>
      </c>
      <c r="AF627" t="s">
        <v>1700</v>
      </c>
      <c r="AG627" t="s">
        <v>2</v>
      </c>
      <c r="AH627" t="s">
        <v>2</v>
      </c>
    </row>
    <row r="628" spans="1:34">
      <c r="A628">
        <v>10012</v>
      </c>
      <c r="B628">
        <v>1056835</v>
      </c>
      <c r="C628" t="s">
        <v>149</v>
      </c>
      <c r="D628" t="str">
        <f t="shared" ca="1" si="27"/>
        <v>VDCKTRJJYE</v>
      </c>
      <c r="E628" t="str">
        <f t="shared" ca="1" si="28"/>
        <v>Lfwtqqobidywv</v>
      </c>
      <c r="F628" t="s">
        <v>150</v>
      </c>
      <c r="G628" t="s">
        <v>167</v>
      </c>
      <c r="H628" t="str">
        <f t="shared" ca="1" si="29"/>
        <v>26/11/1996</v>
      </c>
      <c r="I628" t="s">
        <v>1650</v>
      </c>
      <c r="J628" t="s">
        <v>2</v>
      </c>
      <c r="K628" t="s">
        <v>1755</v>
      </c>
      <c r="L628" t="s">
        <v>1756</v>
      </c>
      <c r="M628" t="s">
        <v>223</v>
      </c>
      <c r="N628">
        <v>75</v>
      </c>
      <c r="O628" t="s">
        <v>157</v>
      </c>
      <c r="P628" t="s">
        <v>2</v>
      </c>
      <c r="Q628" t="s">
        <v>2</v>
      </c>
      <c r="R628" t="s">
        <v>2</v>
      </c>
      <c r="S628" t="s">
        <v>2</v>
      </c>
      <c r="T628" t="s">
        <v>2</v>
      </c>
      <c r="U628" t="s">
        <v>2</v>
      </c>
      <c r="V628" t="s">
        <v>2</v>
      </c>
      <c r="W628" t="s">
        <v>2</v>
      </c>
      <c r="X628" t="s">
        <v>2</v>
      </c>
      <c r="Y628" t="s">
        <v>2</v>
      </c>
      <c r="Z628">
        <v>2010</v>
      </c>
      <c r="AA628" t="s">
        <v>1488</v>
      </c>
      <c r="AB628" t="s">
        <v>1645</v>
      </c>
      <c r="AC628" t="s">
        <v>2</v>
      </c>
      <c r="AD628" t="s">
        <v>238</v>
      </c>
      <c r="AE628" t="s">
        <v>1490</v>
      </c>
      <c r="AF628" t="s">
        <v>1491</v>
      </c>
      <c r="AG628" t="s">
        <v>2</v>
      </c>
      <c r="AH628" t="s">
        <v>2</v>
      </c>
    </row>
    <row r="629" spans="1:34">
      <c r="A629">
        <v>10012</v>
      </c>
      <c r="B629">
        <v>1056863</v>
      </c>
      <c r="C629" t="s">
        <v>149</v>
      </c>
      <c r="D629" t="str">
        <f t="shared" ca="1" si="27"/>
        <v>YSIVNXUFAE</v>
      </c>
      <c r="E629" t="str">
        <f t="shared" ca="1" si="28"/>
        <v>Rebflqcepeyml</v>
      </c>
      <c r="F629" t="s">
        <v>150</v>
      </c>
      <c r="G629" t="s">
        <v>167</v>
      </c>
      <c r="H629" t="str">
        <f t="shared" ca="1" si="29"/>
        <v>4/9/1997</v>
      </c>
      <c r="I629" t="s">
        <v>1650</v>
      </c>
      <c r="J629" t="s">
        <v>2</v>
      </c>
      <c r="K629" t="s">
        <v>1684</v>
      </c>
      <c r="L629" t="s">
        <v>1685</v>
      </c>
      <c r="M629" t="s">
        <v>223</v>
      </c>
      <c r="N629">
        <v>75</v>
      </c>
      <c r="O629" t="s">
        <v>157</v>
      </c>
      <c r="P629" t="s">
        <v>2</v>
      </c>
      <c r="Q629" t="s">
        <v>2</v>
      </c>
      <c r="R629" t="s">
        <v>2</v>
      </c>
      <c r="S629" t="s">
        <v>2</v>
      </c>
      <c r="T629" t="s">
        <v>2</v>
      </c>
      <c r="U629" t="s">
        <v>2</v>
      </c>
      <c r="V629" t="s">
        <v>2</v>
      </c>
      <c r="W629" t="s">
        <v>2</v>
      </c>
      <c r="X629" t="s">
        <v>2</v>
      </c>
      <c r="Y629" t="s">
        <v>2</v>
      </c>
      <c r="Z629">
        <v>2009</v>
      </c>
      <c r="AA629" t="s">
        <v>1488</v>
      </c>
      <c r="AB629" t="s">
        <v>1666</v>
      </c>
      <c r="AC629" t="s">
        <v>196</v>
      </c>
      <c r="AD629" t="s">
        <v>211</v>
      </c>
      <c r="AE629" t="s">
        <v>1490</v>
      </c>
      <c r="AF629" t="s">
        <v>1491</v>
      </c>
      <c r="AG629" t="s">
        <v>2</v>
      </c>
      <c r="AH629" t="s">
        <v>2</v>
      </c>
    </row>
    <row r="630" spans="1:34">
      <c r="A630">
        <v>10012</v>
      </c>
      <c r="B630">
        <v>1056940</v>
      </c>
      <c r="C630" t="s">
        <v>149</v>
      </c>
      <c r="D630" t="str">
        <f t="shared" ca="1" si="27"/>
        <v>QQBEJGUYZT</v>
      </c>
      <c r="E630" t="str">
        <f t="shared" ca="1" si="28"/>
        <v>Oarokrctnnqyt</v>
      </c>
      <c r="F630" t="s">
        <v>150</v>
      </c>
      <c r="G630" t="s">
        <v>167</v>
      </c>
      <c r="H630" t="str">
        <f t="shared" ca="1" si="29"/>
        <v>27/7/1995</v>
      </c>
      <c r="I630" t="s">
        <v>1650</v>
      </c>
      <c r="J630" t="s">
        <v>2</v>
      </c>
      <c r="K630" t="s">
        <v>1687</v>
      </c>
      <c r="L630" t="s">
        <v>1688</v>
      </c>
      <c r="M630" t="s">
        <v>369</v>
      </c>
      <c r="N630">
        <v>93</v>
      </c>
      <c r="O630" t="s">
        <v>157</v>
      </c>
      <c r="P630" t="s">
        <v>2</v>
      </c>
      <c r="Q630" t="s">
        <v>2</v>
      </c>
      <c r="R630" t="s">
        <v>2</v>
      </c>
      <c r="S630" t="s">
        <v>2</v>
      </c>
      <c r="T630" t="s">
        <v>2</v>
      </c>
      <c r="U630" t="s">
        <v>2</v>
      </c>
      <c r="V630" t="s">
        <v>2</v>
      </c>
      <c r="W630" t="s">
        <v>2</v>
      </c>
      <c r="X630" t="s">
        <v>2</v>
      </c>
      <c r="Y630" t="s">
        <v>2</v>
      </c>
      <c r="Z630">
        <v>2010</v>
      </c>
      <c r="AA630" t="s">
        <v>1488</v>
      </c>
      <c r="AB630" t="s">
        <v>1666</v>
      </c>
      <c r="AC630" t="s">
        <v>196</v>
      </c>
      <c r="AD630" t="s">
        <v>197</v>
      </c>
      <c r="AE630" t="s">
        <v>1490</v>
      </c>
      <c r="AF630" t="s">
        <v>1491</v>
      </c>
      <c r="AG630" t="s">
        <v>2</v>
      </c>
      <c r="AH630" t="s">
        <v>2</v>
      </c>
    </row>
    <row r="631" spans="1:34">
      <c r="A631">
        <v>10012</v>
      </c>
      <c r="B631">
        <v>1057128</v>
      </c>
      <c r="C631" t="s">
        <v>149</v>
      </c>
      <c r="D631" t="str">
        <f t="shared" ca="1" si="27"/>
        <v>ASBTYSUBKN</v>
      </c>
      <c r="E631" t="str">
        <f t="shared" ca="1" si="28"/>
        <v>Rutpolavtrrho</v>
      </c>
      <c r="F631" t="s">
        <v>150</v>
      </c>
      <c r="G631" t="s">
        <v>167</v>
      </c>
      <c r="H631" t="str">
        <f t="shared" ca="1" si="29"/>
        <v>15/4/1994</v>
      </c>
      <c r="I631" t="s">
        <v>1650</v>
      </c>
      <c r="J631" t="s">
        <v>2</v>
      </c>
      <c r="K631" t="s">
        <v>1674</v>
      </c>
      <c r="L631" t="s">
        <v>1675</v>
      </c>
      <c r="M631" t="s">
        <v>470</v>
      </c>
      <c r="N631">
        <v>93</v>
      </c>
      <c r="O631" t="s">
        <v>157</v>
      </c>
      <c r="P631" t="s">
        <v>2</v>
      </c>
      <c r="Q631" t="s">
        <v>2</v>
      </c>
      <c r="R631" t="s">
        <v>2</v>
      </c>
      <c r="S631" t="s">
        <v>2</v>
      </c>
      <c r="T631" t="s">
        <v>2</v>
      </c>
      <c r="U631" t="s">
        <v>2</v>
      </c>
      <c r="V631" t="s">
        <v>2</v>
      </c>
      <c r="W631" t="s">
        <v>2</v>
      </c>
      <c r="X631" t="s">
        <v>2</v>
      </c>
      <c r="Y631" t="s">
        <v>2</v>
      </c>
      <c r="Z631">
        <v>2010</v>
      </c>
      <c r="AA631" t="s">
        <v>1488</v>
      </c>
      <c r="AB631" t="s">
        <v>1653</v>
      </c>
      <c r="AC631" t="s">
        <v>2</v>
      </c>
      <c r="AD631" t="s">
        <v>1676</v>
      </c>
      <c r="AE631" t="s">
        <v>1490</v>
      </c>
      <c r="AF631" t="s">
        <v>1491</v>
      </c>
      <c r="AG631" t="s">
        <v>2</v>
      </c>
      <c r="AH631" t="s">
        <v>2</v>
      </c>
    </row>
    <row r="632" spans="1:34">
      <c r="A632">
        <v>10012</v>
      </c>
      <c r="B632">
        <v>1059669</v>
      </c>
      <c r="C632" t="s">
        <v>183</v>
      </c>
      <c r="D632" t="str">
        <f t="shared" ca="1" si="27"/>
        <v>LHOGXNDSKJ</v>
      </c>
      <c r="E632" t="str">
        <f t="shared" ca="1" si="28"/>
        <v>Oioznnkvtvzax</v>
      </c>
      <c r="F632" t="s">
        <v>150</v>
      </c>
      <c r="G632" t="s">
        <v>167</v>
      </c>
      <c r="H632" t="str">
        <f t="shared" ca="1" si="29"/>
        <v>27/11/1997</v>
      </c>
      <c r="I632" t="s">
        <v>1650</v>
      </c>
      <c r="J632" t="s">
        <v>2</v>
      </c>
      <c r="K632" t="s">
        <v>1827</v>
      </c>
      <c r="L632" t="s">
        <v>1828</v>
      </c>
      <c r="M632" t="s">
        <v>1139</v>
      </c>
      <c r="N632">
        <v>78</v>
      </c>
      <c r="O632" t="s">
        <v>157</v>
      </c>
      <c r="P632" t="s">
        <v>2</v>
      </c>
      <c r="Q632" t="s">
        <v>2</v>
      </c>
      <c r="R632" t="s">
        <v>2</v>
      </c>
      <c r="S632" t="s">
        <v>2</v>
      </c>
      <c r="T632" t="s">
        <v>2</v>
      </c>
      <c r="U632" t="s">
        <v>2</v>
      </c>
      <c r="V632" t="s">
        <v>2</v>
      </c>
      <c r="W632" t="s">
        <v>2</v>
      </c>
      <c r="X632" t="s">
        <v>2</v>
      </c>
      <c r="Y632" t="s">
        <v>2</v>
      </c>
      <c r="Z632">
        <v>2009</v>
      </c>
      <c r="AA632" t="s">
        <v>1488</v>
      </c>
      <c r="AB632" t="s">
        <v>1653</v>
      </c>
      <c r="AC632" t="s">
        <v>2</v>
      </c>
      <c r="AD632" t="s">
        <v>1676</v>
      </c>
      <c r="AE632" t="s">
        <v>1490</v>
      </c>
      <c r="AF632" t="s">
        <v>1491</v>
      </c>
      <c r="AG632" t="s">
        <v>2</v>
      </c>
      <c r="AH632" t="s">
        <v>2</v>
      </c>
    </row>
    <row r="633" spans="1:34">
      <c r="A633">
        <v>10012</v>
      </c>
      <c r="B633">
        <v>1059709</v>
      </c>
      <c r="C633" t="s">
        <v>149</v>
      </c>
      <c r="D633" t="str">
        <f t="shared" ca="1" si="27"/>
        <v>ZLSQOUZRYL</v>
      </c>
      <c r="E633" t="str">
        <f t="shared" ca="1" si="28"/>
        <v>Veuftyxclumos</v>
      </c>
      <c r="F633" t="s">
        <v>150</v>
      </c>
      <c r="G633" t="s">
        <v>167</v>
      </c>
      <c r="H633" t="str">
        <f t="shared" ca="1" si="29"/>
        <v>6/4/1995</v>
      </c>
      <c r="I633" t="s">
        <v>1650</v>
      </c>
      <c r="J633" t="s">
        <v>2</v>
      </c>
      <c r="K633" t="s">
        <v>1684</v>
      </c>
      <c r="L633" t="s">
        <v>1685</v>
      </c>
      <c r="M633" t="s">
        <v>223</v>
      </c>
      <c r="N633">
        <v>75</v>
      </c>
      <c r="O633" t="s">
        <v>157</v>
      </c>
      <c r="P633" t="s">
        <v>2</v>
      </c>
      <c r="Q633" t="s">
        <v>2</v>
      </c>
      <c r="R633" t="s">
        <v>2</v>
      </c>
      <c r="S633" t="s">
        <v>2</v>
      </c>
      <c r="T633" t="s">
        <v>2</v>
      </c>
      <c r="U633" t="s">
        <v>2</v>
      </c>
      <c r="V633" t="s">
        <v>2</v>
      </c>
      <c r="W633" t="s">
        <v>2</v>
      </c>
      <c r="X633" t="s">
        <v>2</v>
      </c>
      <c r="Y633" t="s">
        <v>2</v>
      </c>
      <c r="Z633">
        <v>2010</v>
      </c>
      <c r="AA633" t="s">
        <v>1488</v>
      </c>
      <c r="AB633" t="s">
        <v>1666</v>
      </c>
      <c r="AC633" t="s">
        <v>196</v>
      </c>
      <c r="AD633" t="s">
        <v>197</v>
      </c>
      <c r="AE633" t="s">
        <v>1490</v>
      </c>
      <c r="AF633" t="s">
        <v>1491</v>
      </c>
      <c r="AG633" t="s">
        <v>2</v>
      </c>
      <c r="AH633" t="s">
        <v>2</v>
      </c>
    </row>
    <row r="634" spans="1:34">
      <c r="A634">
        <v>10012</v>
      </c>
      <c r="B634">
        <v>1064304</v>
      </c>
      <c r="C634" t="s">
        <v>183</v>
      </c>
      <c r="D634" t="str">
        <f t="shared" ca="1" si="27"/>
        <v>CMSWWKPSMQ</v>
      </c>
      <c r="E634" t="str">
        <f t="shared" ca="1" si="28"/>
        <v>Vvbmqvvvuwxdo</v>
      </c>
      <c r="F634" t="s">
        <v>150</v>
      </c>
      <c r="G634" t="s">
        <v>167</v>
      </c>
      <c r="H634" t="str">
        <f t="shared" ca="1" si="29"/>
        <v>12/11/1997</v>
      </c>
      <c r="I634" t="s">
        <v>1650</v>
      </c>
      <c r="J634" t="s">
        <v>2</v>
      </c>
      <c r="K634" t="s">
        <v>1339</v>
      </c>
      <c r="L634" t="s">
        <v>1340</v>
      </c>
      <c r="M634" t="s">
        <v>1341</v>
      </c>
      <c r="N634">
        <v>93</v>
      </c>
      <c r="O634" t="s">
        <v>157</v>
      </c>
      <c r="P634" t="s">
        <v>2</v>
      </c>
      <c r="Q634" t="s">
        <v>2</v>
      </c>
      <c r="R634" t="s">
        <v>2</v>
      </c>
      <c r="S634" t="s">
        <v>2</v>
      </c>
      <c r="T634" t="s">
        <v>2</v>
      </c>
      <c r="U634" t="s">
        <v>2</v>
      </c>
      <c r="V634" t="s">
        <v>2</v>
      </c>
      <c r="W634" t="s">
        <v>2</v>
      </c>
      <c r="X634" t="s">
        <v>2</v>
      </c>
      <c r="Y634" t="s">
        <v>2</v>
      </c>
      <c r="Z634">
        <v>2009</v>
      </c>
      <c r="AA634" t="s">
        <v>1488</v>
      </c>
      <c r="AB634" t="s">
        <v>1666</v>
      </c>
      <c r="AC634" t="s">
        <v>196</v>
      </c>
      <c r="AD634" t="s">
        <v>211</v>
      </c>
      <c r="AE634" t="s">
        <v>1490</v>
      </c>
      <c r="AF634" t="s">
        <v>1491</v>
      </c>
      <c r="AG634" t="s">
        <v>2</v>
      </c>
      <c r="AH634" t="s">
        <v>2</v>
      </c>
    </row>
    <row r="635" spans="1:34">
      <c r="A635">
        <v>10012</v>
      </c>
      <c r="B635">
        <v>1064387</v>
      </c>
      <c r="C635" t="s">
        <v>149</v>
      </c>
      <c r="D635" t="str">
        <f t="shared" ca="1" si="27"/>
        <v>GUNPGRBRLC</v>
      </c>
      <c r="E635" t="str">
        <f t="shared" ca="1" si="28"/>
        <v>Ihgrsfzbkqjgd</v>
      </c>
      <c r="F635" t="s">
        <v>150</v>
      </c>
      <c r="G635" t="s">
        <v>167</v>
      </c>
      <c r="H635" t="str">
        <f t="shared" ca="1" si="29"/>
        <v>10/10/1995</v>
      </c>
      <c r="I635" t="s">
        <v>1650</v>
      </c>
      <c r="J635" t="s">
        <v>2</v>
      </c>
      <c r="K635" t="s">
        <v>1759</v>
      </c>
      <c r="L635" t="s">
        <v>1760</v>
      </c>
      <c r="M635" t="s">
        <v>350</v>
      </c>
      <c r="N635">
        <v>95</v>
      </c>
      <c r="O635" t="s">
        <v>157</v>
      </c>
      <c r="P635" t="s">
        <v>2</v>
      </c>
      <c r="Q635" t="s">
        <v>2</v>
      </c>
      <c r="R635" t="s">
        <v>2</v>
      </c>
      <c r="S635" t="s">
        <v>2</v>
      </c>
      <c r="T635" t="s">
        <v>2</v>
      </c>
      <c r="U635" t="s">
        <v>2</v>
      </c>
      <c r="V635" t="s">
        <v>2</v>
      </c>
      <c r="W635" t="s">
        <v>2</v>
      </c>
      <c r="X635" t="s">
        <v>2</v>
      </c>
      <c r="Y635" t="s">
        <v>2</v>
      </c>
      <c r="Z635">
        <v>2010</v>
      </c>
      <c r="AA635" t="s">
        <v>1488</v>
      </c>
      <c r="AB635" t="s">
        <v>1645</v>
      </c>
      <c r="AC635" t="s">
        <v>2</v>
      </c>
      <c r="AD635" t="s">
        <v>238</v>
      </c>
      <c r="AE635" t="s">
        <v>1490</v>
      </c>
      <c r="AF635" t="s">
        <v>1491</v>
      </c>
      <c r="AG635" t="s">
        <v>2</v>
      </c>
      <c r="AH635" t="s">
        <v>2</v>
      </c>
    </row>
    <row r="636" spans="1:34">
      <c r="A636">
        <v>10012</v>
      </c>
      <c r="B636">
        <v>1064549</v>
      </c>
      <c r="C636" t="s">
        <v>149</v>
      </c>
      <c r="D636" t="str">
        <f t="shared" ca="1" si="27"/>
        <v>CQNQMMNZEI</v>
      </c>
      <c r="E636" t="str">
        <f t="shared" ca="1" si="28"/>
        <v>Udlotsjxdyqbm</v>
      </c>
      <c r="F636" t="s">
        <v>150</v>
      </c>
      <c r="G636" t="s">
        <v>167</v>
      </c>
      <c r="H636" t="str">
        <f t="shared" ca="1" si="29"/>
        <v>17/10/1994</v>
      </c>
      <c r="I636" t="s">
        <v>1650</v>
      </c>
      <c r="J636" t="s">
        <v>2</v>
      </c>
      <c r="K636" t="s">
        <v>1807</v>
      </c>
      <c r="L636" t="s">
        <v>1808</v>
      </c>
      <c r="M636" t="s">
        <v>223</v>
      </c>
      <c r="N636">
        <v>75</v>
      </c>
      <c r="O636" t="s">
        <v>157</v>
      </c>
      <c r="P636" t="s">
        <v>2</v>
      </c>
      <c r="Q636" t="s">
        <v>2</v>
      </c>
      <c r="R636" t="s">
        <v>2</v>
      </c>
      <c r="S636" t="s">
        <v>2</v>
      </c>
      <c r="T636" t="s">
        <v>2</v>
      </c>
      <c r="U636" t="s">
        <v>2</v>
      </c>
      <c r="V636" t="s">
        <v>2</v>
      </c>
      <c r="W636" t="s">
        <v>2</v>
      </c>
      <c r="X636" t="s">
        <v>2</v>
      </c>
      <c r="Y636" t="s">
        <v>2</v>
      </c>
      <c r="Z636">
        <v>2010</v>
      </c>
      <c r="AA636" t="s">
        <v>1488</v>
      </c>
      <c r="AB636" t="s">
        <v>1698</v>
      </c>
      <c r="AC636" t="s">
        <v>2</v>
      </c>
      <c r="AD636" t="s">
        <v>224</v>
      </c>
      <c r="AE636" t="s">
        <v>1490</v>
      </c>
      <c r="AF636" t="s">
        <v>1491</v>
      </c>
      <c r="AG636" t="s">
        <v>2</v>
      </c>
      <c r="AH636" t="s">
        <v>2</v>
      </c>
    </row>
    <row r="637" spans="1:34">
      <c r="A637">
        <v>10012</v>
      </c>
      <c r="B637">
        <v>1065099</v>
      </c>
      <c r="C637" t="s">
        <v>183</v>
      </c>
      <c r="D637" t="str">
        <f t="shared" ca="1" si="27"/>
        <v>NZIDGAEJZT</v>
      </c>
      <c r="E637" t="str">
        <f t="shared" ca="1" si="28"/>
        <v>Alzlkjvhvfpxk</v>
      </c>
      <c r="F637" t="s">
        <v>150</v>
      </c>
      <c r="G637" t="s">
        <v>167</v>
      </c>
      <c r="H637" t="str">
        <f t="shared" ca="1" si="29"/>
        <v>20/4/1997</v>
      </c>
      <c r="I637" t="s">
        <v>1650</v>
      </c>
      <c r="J637" t="s">
        <v>2</v>
      </c>
      <c r="K637" t="s">
        <v>1781</v>
      </c>
      <c r="L637" t="s">
        <v>1782</v>
      </c>
      <c r="M637" t="s">
        <v>1740</v>
      </c>
      <c r="N637">
        <v>93</v>
      </c>
      <c r="O637" t="s">
        <v>157</v>
      </c>
      <c r="P637" t="s">
        <v>2</v>
      </c>
      <c r="Q637" t="s">
        <v>2</v>
      </c>
      <c r="R637" t="s">
        <v>2</v>
      </c>
      <c r="S637" t="s">
        <v>2</v>
      </c>
      <c r="T637" t="s">
        <v>2</v>
      </c>
      <c r="U637" t="s">
        <v>2</v>
      </c>
      <c r="V637" t="s">
        <v>2</v>
      </c>
      <c r="W637" t="s">
        <v>2</v>
      </c>
      <c r="X637" t="s">
        <v>2</v>
      </c>
      <c r="Y637" t="s">
        <v>2</v>
      </c>
      <c r="Z637">
        <v>2010</v>
      </c>
      <c r="AA637" t="s">
        <v>1488</v>
      </c>
      <c r="AB637" t="s">
        <v>1489</v>
      </c>
      <c r="AC637" t="s">
        <v>2</v>
      </c>
      <c r="AD637" t="s">
        <v>230</v>
      </c>
      <c r="AE637" t="s">
        <v>1490</v>
      </c>
      <c r="AF637" t="s">
        <v>1491</v>
      </c>
      <c r="AG637" t="s">
        <v>2</v>
      </c>
      <c r="AH637" t="s">
        <v>2</v>
      </c>
    </row>
    <row r="638" spans="1:34">
      <c r="A638">
        <v>10012</v>
      </c>
      <c r="B638">
        <v>1065366</v>
      </c>
      <c r="C638" t="s">
        <v>149</v>
      </c>
      <c r="D638" t="str">
        <f t="shared" ca="1" si="27"/>
        <v>EILJFMZWQK</v>
      </c>
      <c r="E638" t="str">
        <f t="shared" ca="1" si="28"/>
        <v>Tbkcjczsvwbnk</v>
      </c>
      <c r="F638" t="s">
        <v>150</v>
      </c>
      <c r="G638" t="s">
        <v>167</v>
      </c>
      <c r="H638" t="str">
        <f t="shared" ca="1" si="29"/>
        <v>2/12/1997</v>
      </c>
      <c r="I638" t="s">
        <v>1644</v>
      </c>
      <c r="J638" t="s">
        <v>2</v>
      </c>
      <c r="K638" t="s">
        <v>2</v>
      </c>
      <c r="L638" t="s">
        <v>2</v>
      </c>
      <c r="M638" t="s">
        <v>2</v>
      </c>
      <c r="N638" t="s">
        <v>2</v>
      </c>
      <c r="O638" t="s">
        <v>2</v>
      </c>
      <c r="P638" t="s">
        <v>2</v>
      </c>
      <c r="Q638" t="s">
        <v>2</v>
      </c>
      <c r="R638" t="s">
        <v>2</v>
      </c>
      <c r="S638" t="s">
        <v>2</v>
      </c>
      <c r="T638" t="s">
        <v>2</v>
      </c>
      <c r="U638" t="s">
        <v>2</v>
      </c>
      <c r="V638" t="s">
        <v>2</v>
      </c>
      <c r="W638" t="s">
        <v>2</v>
      </c>
      <c r="X638" t="s">
        <v>2</v>
      </c>
      <c r="Y638" t="s">
        <v>2</v>
      </c>
      <c r="Z638">
        <v>2010</v>
      </c>
      <c r="AA638" t="s">
        <v>1488</v>
      </c>
      <c r="AB638" t="s">
        <v>1489</v>
      </c>
      <c r="AC638" t="s">
        <v>2</v>
      </c>
      <c r="AD638" t="s">
        <v>230</v>
      </c>
      <c r="AE638" t="s">
        <v>1490</v>
      </c>
      <c r="AF638" t="s">
        <v>1491</v>
      </c>
      <c r="AG638" t="s">
        <v>2</v>
      </c>
      <c r="AH638" t="s">
        <v>2</v>
      </c>
    </row>
    <row r="639" spans="1:34">
      <c r="A639">
        <v>10012</v>
      </c>
      <c r="B639">
        <v>1067835</v>
      </c>
      <c r="C639" t="s">
        <v>183</v>
      </c>
      <c r="D639" t="str">
        <f t="shared" ca="1" si="27"/>
        <v>CDTTLZMMJT</v>
      </c>
      <c r="E639" t="str">
        <f t="shared" ca="1" si="28"/>
        <v>Eyyagnfypyasj</v>
      </c>
      <c r="F639" t="s">
        <v>150</v>
      </c>
      <c r="G639" t="s">
        <v>167</v>
      </c>
      <c r="H639" t="str">
        <f t="shared" ca="1" si="29"/>
        <v>24/11/1997</v>
      </c>
      <c r="I639" t="s">
        <v>1644</v>
      </c>
      <c r="J639" t="s">
        <v>2</v>
      </c>
      <c r="K639" t="s">
        <v>2</v>
      </c>
      <c r="L639" t="s">
        <v>2</v>
      </c>
      <c r="M639" t="s">
        <v>2</v>
      </c>
      <c r="N639" t="s">
        <v>2</v>
      </c>
      <c r="O639" t="s">
        <v>2</v>
      </c>
      <c r="P639" t="s">
        <v>2</v>
      </c>
      <c r="Q639" t="s">
        <v>2</v>
      </c>
      <c r="R639" t="s">
        <v>2</v>
      </c>
      <c r="S639" t="s">
        <v>2</v>
      </c>
      <c r="T639" t="s">
        <v>2</v>
      </c>
      <c r="U639" t="s">
        <v>2</v>
      </c>
      <c r="V639" t="s">
        <v>2</v>
      </c>
      <c r="W639" t="s">
        <v>2</v>
      </c>
      <c r="X639" t="s">
        <v>2</v>
      </c>
      <c r="Y639" t="s">
        <v>2</v>
      </c>
      <c r="Z639">
        <v>2010</v>
      </c>
      <c r="AA639" t="s">
        <v>1488</v>
      </c>
      <c r="AB639" t="s">
        <v>1489</v>
      </c>
      <c r="AC639" t="s">
        <v>2</v>
      </c>
      <c r="AD639" t="s">
        <v>347</v>
      </c>
      <c r="AE639" t="s">
        <v>1490</v>
      </c>
      <c r="AF639" t="s">
        <v>1491</v>
      </c>
      <c r="AG639" t="s">
        <v>2</v>
      </c>
      <c r="AH639" t="s">
        <v>2</v>
      </c>
    </row>
    <row r="640" spans="1:34">
      <c r="A640">
        <v>10012</v>
      </c>
      <c r="B640">
        <v>1067887</v>
      </c>
      <c r="C640" t="s">
        <v>149</v>
      </c>
      <c r="D640" t="str">
        <f t="shared" ca="1" si="27"/>
        <v>DZFSRMHGOX</v>
      </c>
      <c r="E640" t="str">
        <f t="shared" ca="1" si="28"/>
        <v>Fcrrowqadqedt</v>
      </c>
      <c r="F640" t="s">
        <v>150</v>
      </c>
      <c r="G640" t="s">
        <v>167</v>
      </c>
      <c r="H640" t="str">
        <f t="shared" ca="1" si="29"/>
        <v>2/11/1997</v>
      </c>
      <c r="I640" t="s">
        <v>1650</v>
      </c>
      <c r="J640" t="s">
        <v>2</v>
      </c>
      <c r="K640" t="s">
        <v>1816</v>
      </c>
      <c r="L640" t="s">
        <v>1817</v>
      </c>
      <c r="M640" t="s">
        <v>1165</v>
      </c>
      <c r="N640">
        <v>94</v>
      </c>
      <c r="O640" t="s">
        <v>157</v>
      </c>
      <c r="P640" t="s">
        <v>2</v>
      </c>
      <c r="Q640" t="s">
        <v>2</v>
      </c>
      <c r="R640" t="s">
        <v>2</v>
      </c>
      <c r="S640" t="s">
        <v>2</v>
      </c>
      <c r="T640" t="s">
        <v>2</v>
      </c>
      <c r="U640" t="s">
        <v>2</v>
      </c>
      <c r="V640" t="s">
        <v>2</v>
      </c>
      <c r="W640" t="s">
        <v>2</v>
      </c>
      <c r="X640" t="s">
        <v>2</v>
      </c>
      <c r="Y640" t="s">
        <v>2</v>
      </c>
      <c r="Z640">
        <v>2010</v>
      </c>
      <c r="AA640" t="s">
        <v>1488</v>
      </c>
      <c r="AB640" t="s">
        <v>1666</v>
      </c>
      <c r="AC640" t="s">
        <v>199</v>
      </c>
      <c r="AD640" t="s">
        <v>200</v>
      </c>
      <c r="AE640" t="s">
        <v>1490</v>
      </c>
      <c r="AF640" t="s">
        <v>1491</v>
      </c>
      <c r="AG640" t="s">
        <v>2</v>
      </c>
      <c r="AH640" t="s">
        <v>2</v>
      </c>
    </row>
    <row r="641" spans="1:34">
      <c r="A641">
        <v>10012</v>
      </c>
      <c r="B641">
        <v>1069167</v>
      </c>
      <c r="C641" t="s">
        <v>183</v>
      </c>
      <c r="D641" t="str">
        <f t="shared" ca="1" si="27"/>
        <v>OPXRSEFZDQ</v>
      </c>
      <c r="E641" t="str">
        <f t="shared" ca="1" si="28"/>
        <v>Dysugnxiuydgy</v>
      </c>
      <c r="F641" t="s">
        <v>150</v>
      </c>
      <c r="G641" t="s">
        <v>167</v>
      </c>
      <c r="H641" t="str">
        <f t="shared" ca="1" si="29"/>
        <v>22/7/1996</v>
      </c>
      <c r="I641" t="s">
        <v>1650</v>
      </c>
      <c r="J641" t="s">
        <v>2</v>
      </c>
      <c r="K641" t="s">
        <v>2</v>
      </c>
      <c r="L641" t="s">
        <v>1819</v>
      </c>
      <c r="M641" t="s">
        <v>1820</v>
      </c>
      <c r="N641">
        <v>95</v>
      </c>
      <c r="O641" t="s">
        <v>157</v>
      </c>
      <c r="P641" t="s">
        <v>1821</v>
      </c>
      <c r="Q641" t="s">
        <v>2</v>
      </c>
      <c r="R641" t="s">
        <v>1821</v>
      </c>
      <c r="S641" t="s">
        <v>2</v>
      </c>
      <c r="T641" t="s">
        <v>2</v>
      </c>
      <c r="U641" t="s">
        <v>2</v>
      </c>
      <c r="V641" t="s">
        <v>2</v>
      </c>
      <c r="W641" t="s">
        <v>2</v>
      </c>
      <c r="X641" t="s">
        <v>2</v>
      </c>
      <c r="Y641" t="s">
        <v>2</v>
      </c>
      <c r="Z641">
        <v>2010</v>
      </c>
      <c r="AA641" t="s">
        <v>1660</v>
      </c>
      <c r="AB641" t="s">
        <v>2</v>
      </c>
      <c r="AC641" t="s">
        <v>2</v>
      </c>
      <c r="AD641" t="s">
        <v>2</v>
      </c>
      <c r="AE641" t="s">
        <v>1649</v>
      </c>
      <c r="AF641" t="s">
        <v>1703</v>
      </c>
      <c r="AG641" t="s">
        <v>2</v>
      </c>
      <c r="AH641" t="s">
        <v>2</v>
      </c>
    </row>
    <row r="642" spans="1:34">
      <c r="A642">
        <v>10012</v>
      </c>
      <c r="B642">
        <v>1070059</v>
      </c>
      <c r="C642" t="s">
        <v>149</v>
      </c>
      <c r="D642" t="str">
        <f t="shared" ca="1" si="27"/>
        <v>UOPVKYJLFB</v>
      </c>
      <c r="E642" t="str">
        <f t="shared" ca="1" si="28"/>
        <v>Oqqbpgmvswzua</v>
      </c>
      <c r="F642" t="s">
        <v>150</v>
      </c>
      <c r="G642" t="s">
        <v>167</v>
      </c>
      <c r="H642" t="str">
        <f t="shared" ca="1" si="29"/>
        <v>14/4/1996</v>
      </c>
      <c r="I642" t="s">
        <v>1644</v>
      </c>
      <c r="J642" t="s">
        <v>2</v>
      </c>
      <c r="K642" t="s">
        <v>2</v>
      </c>
      <c r="L642" t="s">
        <v>2</v>
      </c>
      <c r="M642" t="s">
        <v>2</v>
      </c>
      <c r="N642" t="s">
        <v>2</v>
      </c>
      <c r="O642" t="s">
        <v>2</v>
      </c>
      <c r="P642" t="s">
        <v>2</v>
      </c>
      <c r="Q642" t="s">
        <v>2</v>
      </c>
      <c r="R642" t="s">
        <v>2</v>
      </c>
      <c r="S642" t="s">
        <v>2</v>
      </c>
      <c r="T642" t="s">
        <v>2</v>
      </c>
      <c r="U642" t="s">
        <v>2</v>
      </c>
      <c r="V642" t="s">
        <v>2</v>
      </c>
      <c r="W642" t="s">
        <v>2</v>
      </c>
      <c r="X642" t="s">
        <v>2</v>
      </c>
      <c r="Y642" t="s">
        <v>2</v>
      </c>
      <c r="Z642" t="s">
        <v>2</v>
      </c>
      <c r="AA642" t="s">
        <v>1488</v>
      </c>
      <c r="AB642" t="s">
        <v>1666</v>
      </c>
      <c r="AC642" t="s">
        <v>196</v>
      </c>
      <c r="AD642" t="s">
        <v>197</v>
      </c>
      <c r="AE642" t="s">
        <v>1490</v>
      </c>
      <c r="AF642" t="s">
        <v>1700</v>
      </c>
      <c r="AG642" t="s">
        <v>2</v>
      </c>
      <c r="AH642" t="s">
        <v>2</v>
      </c>
    </row>
    <row r="643" spans="1:34">
      <c r="A643">
        <v>10012</v>
      </c>
      <c r="B643">
        <v>1070098</v>
      </c>
      <c r="C643" t="s">
        <v>183</v>
      </c>
      <c r="D643" t="str">
        <f t="shared" ref="D643:D706" ca="1" si="30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IRTZTZYLUY</v>
      </c>
      <c r="E643" t="str">
        <f t="shared" ref="E643:E706" ca="1" si="31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Yiozgrjytppxw</v>
      </c>
      <c r="F643" t="s">
        <v>150</v>
      </c>
      <c r="G643" t="s">
        <v>151</v>
      </c>
      <c r="H643" t="str">
        <f t="shared" ref="H643:H706" ca="1" si="32">""&amp;RANDBETWEEN(1,28)&amp;"/"&amp;RANDBETWEEN(1,12)&amp;"/"&amp;RANDBETWEEN(1994,1997)</f>
        <v>16/6/1996</v>
      </c>
      <c r="I643" t="s">
        <v>1644</v>
      </c>
      <c r="J643" t="s">
        <v>2</v>
      </c>
      <c r="K643" t="s">
        <v>1822</v>
      </c>
      <c r="L643" t="s">
        <v>1823</v>
      </c>
      <c r="M643" t="s">
        <v>223</v>
      </c>
      <c r="N643">
        <v>75</v>
      </c>
      <c r="O643" t="s">
        <v>157</v>
      </c>
      <c r="P643" t="s">
        <v>2</v>
      </c>
      <c r="Q643" t="s">
        <v>2</v>
      </c>
      <c r="R643" t="s">
        <v>2</v>
      </c>
      <c r="S643" t="s">
        <v>2</v>
      </c>
      <c r="T643" t="s">
        <v>2</v>
      </c>
      <c r="U643" t="s">
        <v>2</v>
      </c>
      <c r="V643" t="s">
        <v>2</v>
      </c>
      <c r="W643" t="s">
        <v>2</v>
      </c>
      <c r="X643" t="s">
        <v>2</v>
      </c>
      <c r="Y643" t="s">
        <v>2</v>
      </c>
      <c r="Z643">
        <v>2010</v>
      </c>
      <c r="AA643" t="s">
        <v>1488</v>
      </c>
      <c r="AB643" t="s">
        <v>1725</v>
      </c>
      <c r="AC643" t="s">
        <v>2</v>
      </c>
      <c r="AD643" t="s">
        <v>2</v>
      </c>
      <c r="AE643" t="s">
        <v>1490</v>
      </c>
      <c r="AF643" t="s">
        <v>1491</v>
      </c>
      <c r="AG643" t="s">
        <v>2</v>
      </c>
      <c r="AH643" t="s">
        <v>2</v>
      </c>
    </row>
    <row r="644" spans="1:34">
      <c r="A644">
        <v>10012</v>
      </c>
      <c r="B644">
        <v>1071105</v>
      </c>
      <c r="C644" t="s">
        <v>149</v>
      </c>
      <c r="D644" t="str">
        <f t="shared" ca="1" si="30"/>
        <v>HLJTIPZNYP</v>
      </c>
      <c r="E644" t="str">
        <f t="shared" ca="1" si="31"/>
        <v>Nzqerclffcgpn</v>
      </c>
      <c r="F644" t="s">
        <v>150</v>
      </c>
      <c r="G644" t="s">
        <v>167</v>
      </c>
      <c r="H644" t="str">
        <f t="shared" ca="1" si="32"/>
        <v>3/2/1996</v>
      </c>
      <c r="I644" t="s">
        <v>1650</v>
      </c>
      <c r="J644" t="s">
        <v>2</v>
      </c>
      <c r="K644" t="s">
        <v>1827</v>
      </c>
      <c r="L644" t="s">
        <v>1828</v>
      </c>
      <c r="M644" t="s">
        <v>1139</v>
      </c>
      <c r="N644">
        <v>78</v>
      </c>
      <c r="O644" t="s">
        <v>157</v>
      </c>
      <c r="P644" t="s">
        <v>2</v>
      </c>
      <c r="Q644" t="s">
        <v>2</v>
      </c>
      <c r="R644" t="s">
        <v>2</v>
      </c>
      <c r="S644" t="s">
        <v>2</v>
      </c>
      <c r="T644" t="s">
        <v>2</v>
      </c>
      <c r="U644" t="s">
        <v>2</v>
      </c>
      <c r="V644" t="s">
        <v>2</v>
      </c>
      <c r="W644" t="s">
        <v>2</v>
      </c>
      <c r="X644" t="s">
        <v>2</v>
      </c>
      <c r="Y644" t="s">
        <v>2</v>
      </c>
      <c r="Z644">
        <v>2008</v>
      </c>
      <c r="AA644" t="s">
        <v>1488</v>
      </c>
      <c r="AB644" t="s">
        <v>1489</v>
      </c>
      <c r="AC644" t="s">
        <v>2</v>
      </c>
      <c r="AD644" t="s">
        <v>230</v>
      </c>
      <c r="AE644" t="s">
        <v>1490</v>
      </c>
      <c r="AF644" t="s">
        <v>1700</v>
      </c>
      <c r="AG644" t="s">
        <v>2</v>
      </c>
      <c r="AH644" t="s">
        <v>2</v>
      </c>
    </row>
    <row r="645" spans="1:34">
      <c r="A645">
        <v>10012</v>
      </c>
      <c r="B645">
        <v>1071111</v>
      </c>
      <c r="C645" t="s">
        <v>149</v>
      </c>
      <c r="D645" t="str">
        <f t="shared" ca="1" si="30"/>
        <v>UHRPYMFLOW</v>
      </c>
      <c r="E645" t="str">
        <f t="shared" ca="1" si="31"/>
        <v>Wpckwccwpffis</v>
      </c>
      <c r="F645" t="s">
        <v>150</v>
      </c>
      <c r="G645" t="s">
        <v>167</v>
      </c>
      <c r="H645" t="str">
        <f t="shared" ca="1" si="32"/>
        <v>26/2/1996</v>
      </c>
      <c r="I645" t="s">
        <v>1650</v>
      </c>
      <c r="J645" t="s">
        <v>2</v>
      </c>
      <c r="K645" t="s">
        <v>1684</v>
      </c>
      <c r="L645" t="s">
        <v>1685</v>
      </c>
      <c r="M645" t="s">
        <v>223</v>
      </c>
      <c r="N645">
        <v>75</v>
      </c>
      <c r="O645" t="s">
        <v>157</v>
      </c>
      <c r="P645" t="s">
        <v>2</v>
      </c>
      <c r="Q645" t="s">
        <v>2</v>
      </c>
      <c r="R645" t="s">
        <v>2</v>
      </c>
      <c r="S645" t="s">
        <v>2</v>
      </c>
      <c r="T645" t="s">
        <v>2</v>
      </c>
      <c r="U645" t="s">
        <v>2</v>
      </c>
      <c r="V645" t="s">
        <v>2</v>
      </c>
      <c r="W645" t="s">
        <v>2</v>
      </c>
      <c r="X645" t="s">
        <v>2</v>
      </c>
      <c r="Y645" t="s">
        <v>2</v>
      </c>
      <c r="Z645">
        <v>2010</v>
      </c>
      <c r="AA645" t="s">
        <v>1488</v>
      </c>
      <c r="AB645" t="s">
        <v>1666</v>
      </c>
      <c r="AC645" t="s">
        <v>199</v>
      </c>
      <c r="AD645" t="s">
        <v>201</v>
      </c>
      <c r="AE645" t="s">
        <v>1718</v>
      </c>
      <c r="AF645" t="s">
        <v>1491</v>
      </c>
      <c r="AG645" t="s">
        <v>2</v>
      </c>
      <c r="AH645" t="s">
        <v>2</v>
      </c>
    </row>
    <row r="646" spans="1:34">
      <c r="A646">
        <v>10012</v>
      </c>
      <c r="B646">
        <v>1072094</v>
      </c>
      <c r="C646" t="s">
        <v>149</v>
      </c>
      <c r="D646" t="str">
        <f t="shared" ca="1" si="30"/>
        <v>AFCDJVXKDT</v>
      </c>
      <c r="E646" t="str">
        <f t="shared" ca="1" si="31"/>
        <v>Kfsdrytnuzpok</v>
      </c>
      <c r="F646" t="s">
        <v>150</v>
      </c>
      <c r="G646" t="s">
        <v>167</v>
      </c>
      <c r="H646" t="str">
        <f t="shared" ca="1" si="32"/>
        <v>27/7/1996</v>
      </c>
      <c r="I646" t="s">
        <v>1644</v>
      </c>
      <c r="J646" t="s">
        <v>2</v>
      </c>
      <c r="K646" t="s">
        <v>2</v>
      </c>
      <c r="L646" t="s">
        <v>2</v>
      </c>
      <c r="M646" t="s">
        <v>2</v>
      </c>
      <c r="N646" t="s">
        <v>2</v>
      </c>
      <c r="O646" t="s">
        <v>2</v>
      </c>
      <c r="P646" t="s">
        <v>2</v>
      </c>
      <c r="Q646" t="s">
        <v>2</v>
      </c>
      <c r="R646" t="s">
        <v>2</v>
      </c>
      <c r="S646" t="s">
        <v>2</v>
      </c>
      <c r="T646" t="s">
        <v>2</v>
      </c>
      <c r="U646" t="s">
        <v>2</v>
      </c>
      <c r="V646" t="s">
        <v>2</v>
      </c>
      <c r="W646" t="s">
        <v>2</v>
      </c>
      <c r="X646" t="s">
        <v>2</v>
      </c>
      <c r="Y646" t="s">
        <v>2</v>
      </c>
      <c r="Z646">
        <v>2009</v>
      </c>
      <c r="AA646" t="s">
        <v>1488</v>
      </c>
      <c r="AB646" t="s">
        <v>1666</v>
      </c>
      <c r="AC646" t="s">
        <v>196</v>
      </c>
      <c r="AD646" t="s">
        <v>200</v>
      </c>
      <c r="AE646" t="s">
        <v>1490</v>
      </c>
      <c r="AF646" t="s">
        <v>1491</v>
      </c>
      <c r="AG646" t="s">
        <v>2</v>
      </c>
      <c r="AH646" t="s">
        <v>2</v>
      </c>
    </row>
    <row r="647" spans="1:34">
      <c r="A647">
        <v>10012</v>
      </c>
      <c r="B647">
        <v>1072556</v>
      </c>
      <c r="C647" t="s">
        <v>149</v>
      </c>
      <c r="D647" t="str">
        <f t="shared" ca="1" si="30"/>
        <v>EDWFLEZOBD</v>
      </c>
      <c r="E647" t="str">
        <f t="shared" ca="1" si="31"/>
        <v>Kydhpxdqncprm</v>
      </c>
      <c r="F647" t="s">
        <v>150</v>
      </c>
      <c r="G647" t="s">
        <v>167</v>
      </c>
      <c r="H647" t="str">
        <f t="shared" ca="1" si="32"/>
        <v>2/4/1995</v>
      </c>
      <c r="I647" t="s">
        <v>1644</v>
      </c>
      <c r="J647" t="s">
        <v>2</v>
      </c>
      <c r="K647" t="s">
        <v>2</v>
      </c>
      <c r="L647" t="s">
        <v>2</v>
      </c>
      <c r="M647" t="s">
        <v>2</v>
      </c>
      <c r="N647" t="s">
        <v>2</v>
      </c>
      <c r="O647" t="s">
        <v>2</v>
      </c>
      <c r="P647" t="s">
        <v>2</v>
      </c>
      <c r="Q647" t="s">
        <v>2</v>
      </c>
      <c r="R647" t="s">
        <v>2</v>
      </c>
      <c r="S647" t="s">
        <v>2</v>
      </c>
      <c r="T647" t="s">
        <v>2</v>
      </c>
      <c r="U647" t="s">
        <v>2</v>
      </c>
      <c r="V647" t="s">
        <v>2</v>
      </c>
      <c r="W647" t="s">
        <v>2</v>
      </c>
      <c r="X647" t="s">
        <v>2</v>
      </c>
      <c r="Y647" t="s">
        <v>2</v>
      </c>
      <c r="Z647">
        <v>2008</v>
      </c>
      <c r="AA647" t="s">
        <v>1488</v>
      </c>
      <c r="AB647" t="s">
        <v>1653</v>
      </c>
      <c r="AC647" t="s">
        <v>2</v>
      </c>
      <c r="AD647" t="s">
        <v>1654</v>
      </c>
      <c r="AE647" t="s">
        <v>1649</v>
      </c>
      <c r="AF647" t="s">
        <v>1700</v>
      </c>
      <c r="AG647" t="s">
        <v>2</v>
      </c>
      <c r="AH647" t="s">
        <v>2</v>
      </c>
    </row>
    <row r="648" spans="1:34">
      <c r="A648">
        <v>10012</v>
      </c>
      <c r="B648">
        <v>1073847</v>
      </c>
      <c r="C648" t="s">
        <v>183</v>
      </c>
      <c r="D648" t="str">
        <f t="shared" ca="1" si="30"/>
        <v>KRIWCKRRDG</v>
      </c>
      <c r="E648" t="str">
        <f t="shared" ca="1" si="31"/>
        <v>Fbkabfnkksbjt</v>
      </c>
      <c r="F648" t="s">
        <v>150</v>
      </c>
      <c r="G648" t="s">
        <v>167</v>
      </c>
      <c r="H648" t="str">
        <f t="shared" ca="1" si="32"/>
        <v>26/5/1995</v>
      </c>
      <c r="I648" t="s">
        <v>1650</v>
      </c>
      <c r="J648" t="s">
        <v>2</v>
      </c>
      <c r="K648" t="s">
        <v>1684</v>
      </c>
      <c r="L648" t="s">
        <v>1685</v>
      </c>
      <c r="M648" t="s">
        <v>223</v>
      </c>
      <c r="N648">
        <v>75</v>
      </c>
      <c r="O648" t="s">
        <v>157</v>
      </c>
      <c r="P648" t="s">
        <v>2</v>
      </c>
      <c r="Q648" t="s">
        <v>2</v>
      </c>
      <c r="R648" t="s">
        <v>2</v>
      </c>
      <c r="S648" t="s">
        <v>2</v>
      </c>
      <c r="T648" t="s">
        <v>2</v>
      </c>
      <c r="U648" t="s">
        <v>2</v>
      </c>
      <c r="V648" t="s">
        <v>2</v>
      </c>
      <c r="W648" t="s">
        <v>2</v>
      </c>
      <c r="X648" t="s">
        <v>2</v>
      </c>
      <c r="Y648" t="s">
        <v>2</v>
      </c>
      <c r="Z648">
        <v>2009</v>
      </c>
      <c r="AA648" t="s">
        <v>1488</v>
      </c>
      <c r="AB648" t="s">
        <v>1666</v>
      </c>
      <c r="AC648" t="s">
        <v>199</v>
      </c>
      <c r="AD648" t="s">
        <v>201</v>
      </c>
      <c r="AE648" t="s">
        <v>1490</v>
      </c>
      <c r="AF648" t="s">
        <v>1491</v>
      </c>
      <c r="AG648" t="s">
        <v>2</v>
      </c>
      <c r="AH648" t="s">
        <v>2</v>
      </c>
    </row>
    <row r="649" spans="1:34">
      <c r="A649">
        <v>10012</v>
      </c>
      <c r="B649">
        <v>1074762</v>
      </c>
      <c r="C649" t="s">
        <v>183</v>
      </c>
      <c r="D649" t="str">
        <f t="shared" ca="1" si="30"/>
        <v>VDHOSQOIYG</v>
      </c>
      <c r="E649" t="str">
        <f t="shared" ca="1" si="31"/>
        <v>Tgpjdotvpxybt</v>
      </c>
      <c r="F649" t="s">
        <v>150</v>
      </c>
      <c r="G649" t="s">
        <v>167</v>
      </c>
      <c r="H649" t="str">
        <f t="shared" ca="1" si="32"/>
        <v>16/6/1994</v>
      </c>
      <c r="I649" t="s">
        <v>1650</v>
      </c>
      <c r="J649" t="s">
        <v>2</v>
      </c>
      <c r="K649" t="s">
        <v>1651</v>
      </c>
      <c r="L649" t="s">
        <v>1652</v>
      </c>
      <c r="M649" t="s">
        <v>223</v>
      </c>
      <c r="N649">
        <v>75</v>
      </c>
      <c r="O649" t="s">
        <v>157</v>
      </c>
      <c r="P649" t="s">
        <v>2</v>
      </c>
      <c r="Q649" t="s">
        <v>2</v>
      </c>
      <c r="R649" t="s">
        <v>2</v>
      </c>
      <c r="S649" t="s">
        <v>2</v>
      </c>
      <c r="T649" t="s">
        <v>2</v>
      </c>
      <c r="U649" t="s">
        <v>2</v>
      </c>
      <c r="V649" t="s">
        <v>2</v>
      </c>
      <c r="W649" t="s">
        <v>2</v>
      </c>
      <c r="X649" t="s">
        <v>2</v>
      </c>
      <c r="Y649" t="s">
        <v>2</v>
      </c>
      <c r="Z649">
        <v>2009</v>
      </c>
      <c r="AA649" t="s">
        <v>1488</v>
      </c>
      <c r="AB649" t="s">
        <v>1714</v>
      </c>
      <c r="AC649" t="s">
        <v>2</v>
      </c>
      <c r="AD649" t="s">
        <v>300</v>
      </c>
      <c r="AE649" t="s">
        <v>1490</v>
      </c>
      <c r="AF649" t="s">
        <v>1491</v>
      </c>
      <c r="AG649" t="s">
        <v>2</v>
      </c>
      <c r="AH649" t="s">
        <v>2</v>
      </c>
    </row>
    <row r="650" spans="1:34">
      <c r="A650">
        <v>10012</v>
      </c>
      <c r="B650">
        <v>1080057</v>
      </c>
      <c r="C650" t="s">
        <v>149</v>
      </c>
      <c r="D650" t="str">
        <f t="shared" ca="1" si="30"/>
        <v>KHHXKNLWLV</v>
      </c>
      <c r="E650" t="str">
        <f t="shared" ca="1" si="31"/>
        <v>Llpebgmcpcfgy</v>
      </c>
      <c r="F650" t="s">
        <v>150</v>
      </c>
      <c r="G650" t="s">
        <v>167</v>
      </c>
      <c r="H650" t="str">
        <f t="shared" ca="1" si="32"/>
        <v>9/11/1995</v>
      </c>
      <c r="I650" t="s">
        <v>1750</v>
      </c>
      <c r="J650" t="s">
        <v>2</v>
      </c>
      <c r="K650" t="s">
        <v>2</v>
      </c>
      <c r="L650" t="s">
        <v>2</v>
      </c>
      <c r="M650" t="s">
        <v>2</v>
      </c>
      <c r="N650" t="s">
        <v>2</v>
      </c>
      <c r="O650" t="s">
        <v>2</v>
      </c>
      <c r="P650" t="s">
        <v>2</v>
      </c>
      <c r="Q650" t="s">
        <v>2</v>
      </c>
      <c r="R650" t="s">
        <v>2</v>
      </c>
      <c r="S650" t="s">
        <v>2</v>
      </c>
      <c r="T650" t="s">
        <v>2</v>
      </c>
      <c r="U650" t="s">
        <v>2</v>
      </c>
      <c r="V650" t="s">
        <v>2</v>
      </c>
      <c r="W650" t="s">
        <v>2</v>
      </c>
      <c r="X650" t="s">
        <v>2</v>
      </c>
      <c r="Y650" t="s">
        <v>2</v>
      </c>
      <c r="Z650" t="s">
        <v>2</v>
      </c>
      <c r="AA650" t="s">
        <v>2</v>
      </c>
      <c r="AB650" t="s">
        <v>2</v>
      </c>
      <c r="AC650" t="s">
        <v>2</v>
      </c>
      <c r="AD650" t="s">
        <v>2</v>
      </c>
      <c r="AE650" t="s">
        <v>2</v>
      </c>
      <c r="AF650" t="s">
        <v>2</v>
      </c>
      <c r="AG650" t="s">
        <v>2</v>
      </c>
      <c r="AH650" t="s">
        <v>2</v>
      </c>
    </row>
    <row r="651" spans="1:34">
      <c r="A651">
        <v>10012</v>
      </c>
      <c r="B651">
        <v>1080674</v>
      </c>
      <c r="C651" t="s">
        <v>149</v>
      </c>
      <c r="D651" t="str">
        <f t="shared" ca="1" si="30"/>
        <v>BAFQPRBNPZ</v>
      </c>
      <c r="E651" t="str">
        <f t="shared" ca="1" si="31"/>
        <v>Pjhwkfjczsocq</v>
      </c>
      <c r="F651" t="s">
        <v>150</v>
      </c>
      <c r="G651" t="s">
        <v>167</v>
      </c>
      <c r="H651" t="str">
        <f t="shared" ca="1" si="32"/>
        <v>27/3/1997</v>
      </c>
      <c r="I651" t="s">
        <v>1644</v>
      </c>
      <c r="J651" t="s">
        <v>2</v>
      </c>
      <c r="K651" t="s">
        <v>1840</v>
      </c>
      <c r="L651" t="s">
        <v>1841</v>
      </c>
      <c r="M651" t="s">
        <v>768</v>
      </c>
      <c r="N651">
        <v>94</v>
      </c>
      <c r="O651" t="s">
        <v>157</v>
      </c>
      <c r="P651" t="s">
        <v>2</v>
      </c>
      <c r="Q651" t="s">
        <v>2</v>
      </c>
      <c r="R651" t="s">
        <v>2</v>
      </c>
      <c r="S651" t="s">
        <v>2</v>
      </c>
      <c r="T651" t="s">
        <v>2</v>
      </c>
      <c r="U651" t="s">
        <v>2</v>
      </c>
      <c r="V651" t="s">
        <v>2</v>
      </c>
      <c r="W651" t="s">
        <v>2</v>
      </c>
      <c r="X651" t="s">
        <v>2</v>
      </c>
      <c r="Y651" t="s">
        <v>2</v>
      </c>
      <c r="Z651" t="s">
        <v>2</v>
      </c>
      <c r="AA651" t="s">
        <v>1660</v>
      </c>
      <c r="AB651" t="s">
        <v>2</v>
      </c>
      <c r="AC651" t="s">
        <v>2</v>
      </c>
      <c r="AD651" t="s">
        <v>2</v>
      </c>
      <c r="AE651" t="s">
        <v>1649</v>
      </c>
      <c r="AF651" t="s">
        <v>1842</v>
      </c>
      <c r="AG651" t="s">
        <v>2</v>
      </c>
      <c r="AH651" t="s">
        <v>2</v>
      </c>
    </row>
    <row r="652" spans="1:34">
      <c r="A652">
        <v>10012</v>
      </c>
      <c r="B652">
        <v>1081740</v>
      </c>
      <c r="C652" t="s">
        <v>183</v>
      </c>
      <c r="D652" t="str">
        <f t="shared" ca="1" si="30"/>
        <v>TCPEHSYYFL</v>
      </c>
      <c r="E652" t="str">
        <f t="shared" ca="1" si="31"/>
        <v>Ybfoyivjexfrn</v>
      </c>
      <c r="F652" t="s">
        <v>150</v>
      </c>
      <c r="G652" t="s">
        <v>167</v>
      </c>
      <c r="H652" t="str">
        <f t="shared" ca="1" si="32"/>
        <v>11/9/1995</v>
      </c>
      <c r="I652" t="s">
        <v>1644</v>
      </c>
      <c r="J652" t="s">
        <v>2</v>
      </c>
      <c r="K652" t="s">
        <v>2</v>
      </c>
      <c r="L652" t="s">
        <v>2</v>
      </c>
      <c r="M652" t="s">
        <v>2</v>
      </c>
      <c r="N652" t="s">
        <v>2</v>
      </c>
      <c r="O652" t="s">
        <v>2</v>
      </c>
      <c r="P652" t="s">
        <v>2</v>
      </c>
      <c r="Q652" t="s">
        <v>2</v>
      </c>
      <c r="R652" t="s">
        <v>2</v>
      </c>
      <c r="S652" t="s">
        <v>2</v>
      </c>
      <c r="T652" t="s">
        <v>2</v>
      </c>
      <c r="U652" t="s">
        <v>2</v>
      </c>
      <c r="V652" t="s">
        <v>2</v>
      </c>
      <c r="W652" t="s">
        <v>2</v>
      </c>
      <c r="X652" t="s">
        <v>2</v>
      </c>
      <c r="Y652" t="s">
        <v>2</v>
      </c>
      <c r="Z652">
        <v>2010</v>
      </c>
      <c r="AA652" t="s">
        <v>1488</v>
      </c>
      <c r="AB652" t="s">
        <v>1666</v>
      </c>
      <c r="AC652" t="s">
        <v>196</v>
      </c>
      <c r="AD652" t="s">
        <v>211</v>
      </c>
      <c r="AE652" t="s">
        <v>1649</v>
      </c>
      <c r="AF652" t="s">
        <v>1491</v>
      </c>
      <c r="AG652" t="s">
        <v>2</v>
      </c>
      <c r="AH652" t="s">
        <v>2</v>
      </c>
    </row>
    <row r="653" spans="1:34">
      <c r="A653">
        <v>10012</v>
      </c>
      <c r="B653">
        <v>1081810</v>
      </c>
      <c r="C653" t="s">
        <v>183</v>
      </c>
      <c r="D653" t="str">
        <f t="shared" ca="1" si="30"/>
        <v>IVMKCHRXDF</v>
      </c>
      <c r="E653" t="str">
        <f t="shared" ca="1" si="31"/>
        <v>Qhkgudxpgmwid</v>
      </c>
      <c r="F653" t="s">
        <v>150</v>
      </c>
      <c r="G653" t="s">
        <v>167</v>
      </c>
      <c r="H653" t="str">
        <f t="shared" ca="1" si="32"/>
        <v>15/9/1997</v>
      </c>
      <c r="I653" t="s">
        <v>1644</v>
      </c>
      <c r="J653" t="s">
        <v>2</v>
      </c>
      <c r="K653" t="s">
        <v>2</v>
      </c>
      <c r="L653" t="s">
        <v>2</v>
      </c>
      <c r="M653" t="s">
        <v>2</v>
      </c>
      <c r="N653" t="s">
        <v>2</v>
      </c>
      <c r="O653" t="s">
        <v>2</v>
      </c>
      <c r="P653" t="s">
        <v>2</v>
      </c>
      <c r="Q653" t="s">
        <v>2</v>
      </c>
      <c r="R653" t="s">
        <v>2</v>
      </c>
      <c r="S653" t="s">
        <v>2</v>
      </c>
      <c r="T653" t="s">
        <v>2</v>
      </c>
      <c r="U653" t="s">
        <v>2</v>
      </c>
      <c r="V653" t="s">
        <v>2</v>
      </c>
      <c r="W653" t="s">
        <v>2</v>
      </c>
      <c r="X653" t="s">
        <v>2</v>
      </c>
      <c r="Y653" t="s">
        <v>2</v>
      </c>
      <c r="Z653" t="s">
        <v>2</v>
      </c>
      <c r="AA653" t="s">
        <v>1488</v>
      </c>
      <c r="AB653" t="s">
        <v>1666</v>
      </c>
      <c r="AC653" t="s">
        <v>196</v>
      </c>
      <c r="AD653" t="s">
        <v>211</v>
      </c>
      <c r="AE653" t="s">
        <v>1490</v>
      </c>
      <c r="AF653" t="s">
        <v>1663</v>
      </c>
      <c r="AG653" t="s">
        <v>2</v>
      </c>
      <c r="AH653" t="s">
        <v>2</v>
      </c>
    </row>
    <row r="654" spans="1:34">
      <c r="A654">
        <v>10012</v>
      </c>
      <c r="B654">
        <v>1082641</v>
      </c>
      <c r="C654" t="s">
        <v>183</v>
      </c>
      <c r="D654" t="str">
        <f t="shared" ca="1" si="30"/>
        <v>EAURRAGWVD</v>
      </c>
      <c r="E654" t="str">
        <f t="shared" ca="1" si="31"/>
        <v>Bwvavxcqztunu</v>
      </c>
      <c r="F654" t="s">
        <v>150</v>
      </c>
      <c r="G654" t="s">
        <v>167</v>
      </c>
      <c r="H654" t="str">
        <f t="shared" ca="1" si="32"/>
        <v>23/6/1996</v>
      </c>
      <c r="I654" t="s">
        <v>1650</v>
      </c>
      <c r="J654" t="s">
        <v>2</v>
      </c>
      <c r="K654" t="s">
        <v>260</v>
      </c>
      <c r="L654" t="s">
        <v>261</v>
      </c>
      <c r="M654" t="s">
        <v>223</v>
      </c>
      <c r="N654">
        <v>75</v>
      </c>
      <c r="O654" t="s">
        <v>157</v>
      </c>
      <c r="P654" t="s">
        <v>2</v>
      </c>
      <c r="Q654" t="s">
        <v>2</v>
      </c>
      <c r="R654" t="s">
        <v>2</v>
      </c>
      <c r="S654" t="s">
        <v>2</v>
      </c>
      <c r="T654" t="s">
        <v>2</v>
      </c>
      <c r="U654" t="s">
        <v>2</v>
      </c>
      <c r="V654" t="s">
        <v>2</v>
      </c>
      <c r="W654" t="s">
        <v>2</v>
      </c>
      <c r="X654" t="s">
        <v>2</v>
      </c>
      <c r="Y654" t="s">
        <v>2</v>
      </c>
      <c r="Z654">
        <v>2010</v>
      </c>
      <c r="AA654" t="s">
        <v>1488</v>
      </c>
      <c r="AB654" t="s">
        <v>1645</v>
      </c>
      <c r="AC654" t="s">
        <v>2</v>
      </c>
      <c r="AD654" t="s">
        <v>238</v>
      </c>
      <c r="AE654" t="s">
        <v>1649</v>
      </c>
      <c r="AF654" t="s">
        <v>1491</v>
      </c>
      <c r="AG654" t="s">
        <v>2</v>
      </c>
      <c r="AH654" t="s">
        <v>2</v>
      </c>
    </row>
    <row r="655" spans="1:34">
      <c r="A655">
        <v>10012</v>
      </c>
      <c r="B655">
        <v>1084533</v>
      </c>
      <c r="C655" t="s">
        <v>149</v>
      </c>
      <c r="D655" t="str">
        <f t="shared" ca="1" si="30"/>
        <v>BTGOZFUKGL</v>
      </c>
      <c r="E655" t="str">
        <f t="shared" ca="1" si="31"/>
        <v>Nmrdfigfyajgc</v>
      </c>
      <c r="F655" t="s">
        <v>150</v>
      </c>
      <c r="G655" t="s">
        <v>167</v>
      </c>
      <c r="H655" t="str">
        <f t="shared" ca="1" si="32"/>
        <v>9/6/1997</v>
      </c>
      <c r="I655" t="s">
        <v>1644</v>
      </c>
      <c r="J655" t="s">
        <v>2</v>
      </c>
      <c r="K655" t="s">
        <v>2</v>
      </c>
      <c r="L655" t="s">
        <v>2</v>
      </c>
      <c r="M655" t="s">
        <v>2</v>
      </c>
      <c r="N655" t="s">
        <v>2</v>
      </c>
      <c r="O655" t="s">
        <v>2</v>
      </c>
      <c r="P655" t="s">
        <v>2</v>
      </c>
      <c r="Q655" t="s">
        <v>2</v>
      </c>
      <c r="R655" t="s">
        <v>2</v>
      </c>
      <c r="S655" t="s">
        <v>2</v>
      </c>
      <c r="T655" t="s">
        <v>2</v>
      </c>
      <c r="U655" t="s">
        <v>2</v>
      </c>
      <c r="V655" t="s">
        <v>2</v>
      </c>
      <c r="W655" t="s">
        <v>2</v>
      </c>
      <c r="X655" t="s">
        <v>2</v>
      </c>
      <c r="Y655" t="s">
        <v>2</v>
      </c>
      <c r="Z655" t="s">
        <v>2</v>
      </c>
      <c r="AA655" t="s">
        <v>1488</v>
      </c>
      <c r="AB655" t="s">
        <v>1666</v>
      </c>
      <c r="AC655" t="s">
        <v>199</v>
      </c>
      <c r="AD655" t="s">
        <v>201</v>
      </c>
      <c r="AE655" t="s">
        <v>1490</v>
      </c>
      <c r="AF655" t="s">
        <v>1700</v>
      </c>
      <c r="AG655" t="s">
        <v>2</v>
      </c>
      <c r="AH655" t="s">
        <v>2</v>
      </c>
    </row>
    <row r="656" spans="1:34">
      <c r="A656">
        <v>10012</v>
      </c>
      <c r="B656">
        <v>1084817</v>
      </c>
      <c r="C656" t="s">
        <v>149</v>
      </c>
      <c r="D656" t="str">
        <f t="shared" ca="1" si="30"/>
        <v>NZGQXRYGQM</v>
      </c>
      <c r="E656" t="str">
        <f t="shared" ca="1" si="31"/>
        <v>Wgzrwftetmnvi</v>
      </c>
      <c r="F656" t="s">
        <v>150</v>
      </c>
      <c r="G656" t="s">
        <v>167</v>
      </c>
      <c r="H656" t="str">
        <f t="shared" ca="1" si="32"/>
        <v>24/10/1995</v>
      </c>
      <c r="I656" t="s">
        <v>1644</v>
      </c>
      <c r="J656" t="s">
        <v>2</v>
      </c>
      <c r="K656" t="s">
        <v>2</v>
      </c>
      <c r="L656" t="s">
        <v>2</v>
      </c>
      <c r="M656" t="s">
        <v>2</v>
      </c>
      <c r="N656" t="s">
        <v>2</v>
      </c>
      <c r="O656" t="s">
        <v>2</v>
      </c>
      <c r="P656" t="s">
        <v>2</v>
      </c>
      <c r="Q656" t="s">
        <v>2</v>
      </c>
      <c r="R656" t="s">
        <v>2</v>
      </c>
      <c r="S656" t="s">
        <v>2</v>
      </c>
      <c r="T656" t="s">
        <v>2</v>
      </c>
      <c r="U656" t="s">
        <v>2</v>
      </c>
      <c r="V656" t="s">
        <v>2</v>
      </c>
      <c r="W656" t="s">
        <v>2</v>
      </c>
      <c r="X656" t="s">
        <v>2</v>
      </c>
      <c r="Y656" t="s">
        <v>2</v>
      </c>
      <c r="Z656" t="s">
        <v>2</v>
      </c>
      <c r="AA656" t="s">
        <v>1660</v>
      </c>
      <c r="AB656" t="s">
        <v>2</v>
      </c>
      <c r="AC656" t="s">
        <v>2</v>
      </c>
      <c r="AD656" t="s">
        <v>2</v>
      </c>
      <c r="AE656" t="s">
        <v>1490</v>
      </c>
      <c r="AF656" t="s">
        <v>1671</v>
      </c>
      <c r="AG656" t="s">
        <v>2</v>
      </c>
      <c r="AH656" t="s">
        <v>2</v>
      </c>
    </row>
    <row r="657" spans="1:34">
      <c r="A657">
        <v>10012</v>
      </c>
      <c r="B657">
        <v>1085674</v>
      </c>
      <c r="C657" t="s">
        <v>183</v>
      </c>
      <c r="D657" t="str">
        <f t="shared" ca="1" si="30"/>
        <v>GHTEEBALLD</v>
      </c>
      <c r="E657" t="str">
        <f t="shared" ca="1" si="31"/>
        <v>Pkcxnfntaflal</v>
      </c>
      <c r="F657" t="s">
        <v>150</v>
      </c>
      <c r="G657" t="s">
        <v>167</v>
      </c>
      <c r="H657" t="str">
        <f t="shared" ca="1" si="32"/>
        <v>19/10/1995</v>
      </c>
      <c r="I657" t="s">
        <v>1644</v>
      </c>
      <c r="J657" t="s">
        <v>2</v>
      </c>
      <c r="K657" t="s">
        <v>2</v>
      </c>
      <c r="L657" t="s">
        <v>2</v>
      </c>
      <c r="M657" t="s">
        <v>2</v>
      </c>
      <c r="N657" t="s">
        <v>2</v>
      </c>
      <c r="O657" t="s">
        <v>2</v>
      </c>
      <c r="P657" t="s">
        <v>2</v>
      </c>
      <c r="Q657" t="s">
        <v>2</v>
      </c>
      <c r="R657" t="s">
        <v>2</v>
      </c>
      <c r="S657" t="s">
        <v>2</v>
      </c>
      <c r="T657" t="s">
        <v>2</v>
      </c>
      <c r="U657" t="s">
        <v>2</v>
      </c>
      <c r="V657" t="s">
        <v>2</v>
      </c>
      <c r="W657" t="s">
        <v>2</v>
      </c>
      <c r="X657" t="s">
        <v>2</v>
      </c>
      <c r="Y657" t="s">
        <v>2</v>
      </c>
      <c r="Z657">
        <v>2008</v>
      </c>
      <c r="AA657" t="s">
        <v>164</v>
      </c>
      <c r="AB657" t="s">
        <v>2</v>
      </c>
      <c r="AC657" t="s">
        <v>2</v>
      </c>
      <c r="AD657" t="s">
        <v>2</v>
      </c>
      <c r="AE657" t="s">
        <v>2</v>
      </c>
      <c r="AF657" t="s">
        <v>2</v>
      </c>
      <c r="AG657" t="s">
        <v>2</v>
      </c>
      <c r="AH657" t="s">
        <v>2</v>
      </c>
    </row>
    <row r="658" spans="1:34">
      <c r="A658">
        <v>10012</v>
      </c>
      <c r="B658">
        <v>1088153</v>
      </c>
      <c r="C658" t="s">
        <v>149</v>
      </c>
      <c r="D658" t="str">
        <f t="shared" ca="1" si="30"/>
        <v>TAVMHCNZWW</v>
      </c>
      <c r="E658" t="str">
        <f t="shared" ca="1" si="31"/>
        <v>Mekwlfsjwfyhr</v>
      </c>
      <c r="F658" t="s">
        <v>150</v>
      </c>
      <c r="G658" t="s">
        <v>167</v>
      </c>
      <c r="H658" t="str">
        <f t="shared" ca="1" si="32"/>
        <v>5/6/1997</v>
      </c>
      <c r="I658" t="s">
        <v>1650</v>
      </c>
      <c r="J658" t="s">
        <v>2</v>
      </c>
      <c r="K658" t="s">
        <v>1781</v>
      </c>
      <c r="L658" t="s">
        <v>1782</v>
      </c>
      <c r="M658" t="s">
        <v>1740</v>
      </c>
      <c r="N658">
        <v>93</v>
      </c>
      <c r="O658" t="s">
        <v>157</v>
      </c>
      <c r="P658" t="s">
        <v>2</v>
      </c>
      <c r="Q658" t="s">
        <v>2</v>
      </c>
      <c r="R658" t="s">
        <v>2</v>
      </c>
      <c r="S658" t="s">
        <v>2</v>
      </c>
      <c r="T658" t="s">
        <v>2</v>
      </c>
      <c r="U658" t="s">
        <v>2</v>
      </c>
      <c r="V658" t="s">
        <v>2</v>
      </c>
      <c r="W658" t="s">
        <v>2</v>
      </c>
      <c r="X658" t="s">
        <v>2</v>
      </c>
      <c r="Y658" t="s">
        <v>2</v>
      </c>
      <c r="Z658">
        <v>2009</v>
      </c>
      <c r="AA658" t="s">
        <v>1488</v>
      </c>
      <c r="AB658" t="s">
        <v>1719</v>
      </c>
      <c r="AC658" t="s">
        <v>2</v>
      </c>
      <c r="AD658" t="s">
        <v>847</v>
      </c>
      <c r="AE658" t="s">
        <v>1490</v>
      </c>
      <c r="AF658" t="s">
        <v>1491</v>
      </c>
      <c r="AG658" t="s">
        <v>2</v>
      </c>
      <c r="AH658" t="s">
        <v>2</v>
      </c>
    </row>
    <row r="659" spans="1:34">
      <c r="A659">
        <v>10012</v>
      </c>
      <c r="B659">
        <v>1088592</v>
      </c>
      <c r="C659" t="s">
        <v>149</v>
      </c>
      <c r="D659" t="str">
        <f t="shared" ca="1" si="30"/>
        <v>ZAEDMSZKBN</v>
      </c>
      <c r="E659" t="str">
        <f t="shared" ca="1" si="31"/>
        <v>Vrurvkojsefng</v>
      </c>
      <c r="F659" t="s">
        <v>150</v>
      </c>
      <c r="G659" t="s">
        <v>167</v>
      </c>
      <c r="H659" t="str">
        <f t="shared" ca="1" si="32"/>
        <v>20/1/1997</v>
      </c>
      <c r="I659" t="s">
        <v>1650</v>
      </c>
      <c r="J659" t="s">
        <v>2</v>
      </c>
      <c r="K659" t="s">
        <v>1781</v>
      </c>
      <c r="L659" t="s">
        <v>1782</v>
      </c>
      <c r="M659" t="s">
        <v>1740</v>
      </c>
      <c r="N659">
        <v>93</v>
      </c>
      <c r="O659" t="s">
        <v>157</v>
      </c>
      <c r="P659" t="s">
        <v>2</v>
      </c>
      <c r="Q659" t="s">
        <v>2</v>
      </c>
      <c r="R659" t="s">
        <v>2</v>
      </c>
      <c r="S659" t="s">
        <v>2</v>
      </c>
      <c r="T659" t="s">
        <v>2</v>
      </c>
      <c r="U659" t="s">
        <v>2</v>
      </c>
      <c r="V659" t="s">
        <v>2</v>
      </c>
      <c r="W659" t="s">
        <v>2</v>
      </c>
      <c r="X659" t="s">
        <v>2</v>
      </c>
      <c r="Y659" t="s">
        <v>2</v>
      </c>
      <c r="Z659">
        <v>2010</v>
      </c>
      <c r="AA659" t="s">
        <v>1488</v>
      </c>
      <c r="AB659" t="s">
        <v>1666</v>
      </c>
      <c r="AC659" t="s">
        <v>196</v>
      </c>
      <c r="AD659" t="s">
        <v>224</v>
      </c>
      <c r="AE659" t="s">
        <v>1490</v>
      </c>
      <c r="AF659" t="s">
        <v>1491</v>
      </c>
      <c r="AG659" t="s">
        <v>2</v>
      </c>
      <c r="AH659" t="s">
        <v>2</v>
      </c>
    </row>
    <row r="660" spans="1:34">
      <c r="A660">
        <v>10012</v>
      </c>
      <c r="B660">
        <v>1088893</v>
      </c>
      <c r="C660" t="s">
        <v>149</v>
      </c>
      <c r="D660" t="str">
        <f t="shared" ca="1" si="30"/>
        <v>BCLDBGJVGG</v>
      </c>
      <c r="E660" t="str">
        <f t="shared" ca="1" si="31"/>
        <v>Cxkegaujqwiqw</v>
      </c>
      <c r="F660" t="s">
        <v>150</v>
      </c>
      <c r="G660" t="s">
        <v>167</v>
      </c>
      <c r="H660" t="str">
        <f t="shared" ca="1" si="32"/>
        <v>21/10/1995</v>
      </c>
      <c r="I660" t="s">
        <v>1650</v>
      </c>
      <c r="J660" t="s">
        <v>2</v>
      </c>
      <c r="K660" t="s">
        <v>1674</v>
      </c>
      <c r="L660" t="s">
        <v>1675</v>
      </c>
      <c r="M660" t="s">
        <v>470</v>
      </c>
      <c r="N660">
        <v>93</v>
      </c>
      <c r="O660" t="s">
        <v>157</v>
      </c>
      <c r="P660" t="s">
        <v>2</v>
      </c>
      <c r="Q660" t="s">
        <v>2</v>
      </c>
      <c r="R660" t="s">
        <v>2</v>
      </c>
      <c r="S660" t="s">
        <v>2</v>
      </c>
      <c r="T660" t="s">
        <v>2</v>
      </c>
      <c r="U660" t="s">
        <v>2</v>
      </c>
      <c r="V660" t="s">
        <v>2</v>
      </c>
      <c r="W660" t="s">
        <v>2</v>
      </c>
      <c r="X660" t="s">
        <v>2</v>
      </c>
      <c r="Y660" t="s">
        <v>2</v>
      </c>
      <c r="Z660">
        <v>2010</v>
      </c>
      <c r="AA660" t="s">
        <v>1488</v>
      </c>
      <c r="AB660" t="s">
        <v>1666</v>
      </c>
      <c r="AC660" t="s">
        <v>199</v>
      </c>
      <c r="AD660" t="s">
        <v>200</v>
      </c>
      <c r="AE660" t="s">
        <v>1490</v>
      </c>
      <c r="AF660" t="s">
        <v>1491</v>
      </c>
      <c r="AG660" t="s">
        <v>2</v>
      </c>
      <c r="AH660" t="s">
        <v>2</v>
      </c>
    </row>
    <row r="661" spans="1:34">
      <c r="A661">
        <v>10012</v>
      </c>
      <c r="B661">
        <v>1089250</v>
      </c>
      <c r="C661" t="s">
        <v>149</v>
      </c>
      <c r="D661" t="str">
        <f t="shared" ca="1" si="30"/>
        <v>MSMPULXLCF</v>
      </c>
      <c r="E661" t="str">
        <f t="shared" ca="1" si="31"/>
        <v>Dpbrnkuxsbeeu</v>
      </c>
      <c r="F661" t="s">
        <v>150</v>
      </c>
      <c r="G661" t="s">
        <v>167</v>
      </c>
      <c r="H661" t="str">
        <f t="shared" ca="1" si="32"/>
        <v>18/12/1997</v>
      </c>
      <c r="I661" t="s">
        <v>1650</v>
      </c>
      <c r="J661" t="s">
        <v>2</v>
      </c>
      <c r="K661" t="s">
        <v>1687</v>
      </c>
      <c r="L661" t="s">
        <v>1688</v>
      </c>
      <c r="M661" t="s">
        <v>369</v>
      </c>
      <c r="N661">
        <v>93</v>
      </c>
      <c r="O661" t="s">
        <v>157</v>
      </c>
      <c r="P661" t="s">
        <v>2</v>
      </c>
      <c r="Q661" t="s">
        <v>2</v>
      </c>
      <c r="R661" t="s">
        <v>2</v>
      </c>
      <c r="S661" t="s">
        <v>2</v>
      </c>
      <c r="T661" t="s">
        <v>2</v>
      </c>
      <c r="U661" t="s">
        <v>2</v>
      </c>
      <c r="V661" t="s">
        <v>2</v>
      </c>
      <c r="W661" t="s">
        <v>2</v>
      </c>
      <c r="X661" t="s">
        <v>2</v>
      </c>
      <c r="Y661" t="s">
        <v>2</v>
      </c>
      <c r="Z661">
        <v>2010</v>
      </c>
      <c r="AA661" t="s">
        <v>1488</v>
      </c>
      <c r="AB661" t="s">
        <v>1666</v>
      </c>
      <c r="AC661" t="s">
        <v>199</v>
      </c>
      <c r="AD661" t="s">
        <v>201</v>
      </c>
      <c r="AE661" t="s">
        <v>1649</v>
      </c>
      <c r="AF661" t="s">
        <v>1491</v>
      </c>
      <c r="AG661" t="s">
        <v>2</v>
      </c>
      <c r="AH661" t="s">
        <v>2</v>
      </c>
    </row>
    <row r="662" spans="1:34">
      <c r="A662">
        <v>10012</v>
      </c>
      <c r="B662">
        <v>1089986</v>
      </c>
      <c r="C662" t="s">
        <v>183</v>
      </c>
      <c r="D662" t="str">
        <f t="shared" ca="1" si="30"/>
        <v>CWYHBTMBAB</v>
      </c>
      <c r="E662" t="str">
        <f t="shared" ca="1" si="31"/>
        <v>Vyxnvfjfqbbok</v>
      </c>
      <c r="F662" t="s">
        <v>150</v>
      </c>
      <c r="G662" t="s">
        <v>167</v>
      </c>
      <c r="H662" t="str">
        <f t="shared" ca="1" si="32"/>
        <v>11/11/1997</v>
      </c>
      <c r="I662" t="s">
        <v>1750</v>
      </c>
      <c r="J662" t="s">
        <v>2</v>
      </c>
      <c r="K662" t="s">
        <v>2</v>
      </c>
      <c r="L662" t="s">
        <v>2</v>
      </c>
      <c r="M662" t="s">
        <v>2</v>
      </c>
      <c r="N662" t="s">
        <v>2</v>
      </c>
      <c r="O662" t="s">
        <v>2</v>
      </c>
      <c r="P662" t="s">
        <v>2</v>
      </c>
      <c r="Q662" t="s">
        <v>2</v>
      </c>
      <c r="R662" t="s">
        <v>2</v>
      </c>
      <c r="S662" t="s">
        <v>2</v>
      </c>
      <c r="T662" t="s">
        <v>2</v>
      </c>
      <c r="U662" t="s">
        <v>2</v>
      </c>
      <c r="V662" t="s">
        <v>2</v>
      </c>
      <c r="W662" t="s">
        <v>2</v>
      </c>
      <c r="X662" t="s">
        <v>2</v>
      </c>
      <c r="Y662" t="s">
        <v>2</v>
      </c>
      <c r="Z662">
        <v>2009</v>
      </c>
      <c r="AA662" t="s">
        <v>164</v>
      </c>
      <c r="AB662" t="s">
        <v>2</v>
      </c>
      <c r="AC662" t="s">
        <v>2</v>
      </c>
      <c r="AD662" t="s">
        <v>2</v>
      </c>
      <c r="AE662" t="s">
        <v>2</v>
      </c>
      <c r="AF662" t="s">
        <v>2</v>
      </c>
      <c r="AG662" t="s">
        <v>2</v>
      </c>
      <c r="AH662" t="s">
        <v>2</v>
      </c>
    </row>
    <row r="663" spans="1:34">
      <c r="A663">
        <v>10012</v>
      </c>
      <c r="B663">
        <v>1091421</v>
      </c>
      <c r="C663" t="s">
        <v>149</v>
      </c>
      <c r="D663" t="str">
        <f t="shared" ca="1" si="30"/>
        <v>BJGDBMVYVY</v>
      </c>
      <c r="E663" t="str">
        <f t="shared" ca="1" si="31"/>
        <v>Qjxupsarygmem</v>
      </c>
      <c r="F663" t="s">
        <v>150</v>
      </c>
      <c r="G663" t="s">
        <v>167</v>
      </c>
      <c r="H663" t="str">
        <f t="shared" ca="1" si="32"/>
        <v>20/5/1995</v>
      </c>
      <c r="I663" t="s">
        <v>1650</v>
      </c>
      <c r="J663" t="s">
        <v>2</v>
      </c>
      <c r="K663" t="s">
        <v>1687</v>
      </c>
      <c r="L663" t="s">
        <v>1688</v>
      </c>
      <c r="M663" t="s">
        <v>369</v>
      </c>
      <c r="N663">
        <v>93</v>
      </c>
      <c r="O663" t="s">
        <v>157</v>
      </c>
      <c r="P663" t="s">
        <v>2</v>
      </c>
      <c r="Q663" t="s">
        <v>2</v>
      </c>
      <c r="R663" t="s">
        <v>2</v>
      </c>
      <c r="S663" t="s">
        <v>2</v>
      </c>
      <c r="T663" t="s">
        <v>2</v>
      </c>
      <c r="U663" t="s">
        <v>2</v>
      </c>
      <c r="V663" t="s">
        <v>2</v>
      </c>
      <c r="W663" t="s">
        <v>2</v>
      </c>
      <c r="X663" t="s">
        <v>2</v>
      </c>
      <c r="Y663" t="s">
        <v>2</v>
      </c>
      <c r="Z663">
        <v>2009</v>
      </c>
      <c r="AA663" t="s">
        <v>1488</v>
      </c>
      <c r="AB663" t="s">
        <v>1666</v>
      </c>
      <c r="AC663" t="s">
        <v>196</v>
      </c>
      <c r="AD663" t="s">
        <v>211</v>
      </c>
      <c r="AE663" t="s">
        <v>1490</v>
      </c>
      <c r="AF663" t="s">
        <v>1667</v>
      </c>
      <c r="AG663" t="s">
        <v>2</v>
      </c>
      <c r="AH663" t="s">
        <v>2</v>
      </c>
    </row>
    <row r="664" spans="1:34">
      <c r="A664">
        <v>10012</v>
      </c>
      <c r="B664">
        <v>1091629</v>
      </c>
      <c r="C664" t="s">
        <v>149</v>
      </c>
      <c r="D664" t="str">
        <f t="shared" ca="1" si="30"/>
        <v>BNCHGISHIM</v>
      </c>
      <c r="E664" t="str">
        <f t="shared" ca="1" si="31"/>
        <v>Vkdyitzycqrbv</v>
      </c>
      <c r="F664" t="s">
        <v>150</v>
      </c>
      <c r="G664" t="s">
        <v>167</v>
      </c>
      <c r="H664" t="str">
        <f t="shared" ca="1" si="32"/>
        <v>2/9/1994</v>
      </c>
      <c r="I664" t="s">
        <v>1644</v>
      </c>
      <c r="J664" t="s">
        <v>2</v>
      </c>
      <c r="K664" t="s">
        <v>2</v>
      </c>
      <c r="L664" t="s">
        <v>2</v>
      </c>
      <c r="M664" t="s">
        <v>2</v>
      </c>
      <c r="N664" t="s">
        <v>2</v>
      </c>
      <c r="O664" t="s">
        <v>2</v>
      </c>
      <c r="P664" t="s">
        <v>2</v>
      </c>
      <c r="Q664" t="s">
        <v>2</v>
      </c>
      <c r="R664" t="s">
        <v>2</v>
      </c>
      <c r="S664" t="s">
        <v>2</v>
      </c>
      <c r="T664" t="s">
        <v>2</v>
      </c>
      <c r="U664" t="s">
        <v>2</v>
      </c>
      <c r="V664" t="s">
        <v>2</v>
      </c>
      <c r="W664" t="s">
        <v>2</v>
      </c>
      <c r="X664" t="s">
        <v>2</v>
      </c>
      <c r="Y664" t="s">
        <v>2</v>
      </c>
      <c r="Z664">
        <v>2010</v>
      </c>
      <c r="AA664" t="s">
        <v>1488</v>
      </c>
      <c r="AB664" t="s">
        <v>1653</v>
      </c>
      <c r="AC664" t="s">
        <v>2</v>
      </c>
      <c r="AD664" t="s">
        <v>1676</v>
      </c>
      <c r="AE664" t="s">
        <v>1490</v>
      </c>
      <c r="AF664" t="s">
        <v>1491</v>
      </c>
      <c r="AG664" t="s">
        <v>2</v>
      </c>
      <c r="AH664" t="s">
        <v>2</v>
      </c>
    </row>
    <row r="665" spans="1:34">
      <c r="A665">
        <v>10012</v>
      </c>
      <c r="B665">
        <v>1091990</v>
      </c>
      <c r="C665" t="s">
        <v>149</v>
      </c>
      <c r="D665" t="str">
        <f t="shared" ca="1" si="30"/>
        <v>VXLQZDJSKI</v>
      </c>
      <c r="E665" t="str">
        <f t="shared" ca="1" si="31"/>
        <v>Pfoasprzynsvi</v>
      </c>
      <c r="F665" t="s">
        <v>150</v>
      </c>
      <c r="G665" t="s">
        <v>167</v>
      </c>
      <c r="H665" t="str">
        <f t="shared" ca="1" si="32"/>
        <v>10/6/1997</v>
      </c>
      <c r="I665" t="s">
        <v>1644</v>
      </c>
      <c r="J665" t="s">
        <v>2</v>
      </c>
      <c r="K665" t="s">
        <v>2</v>
      </c>
      <c r="L665" t="s">
        <v>2</v>
      </c>
      <c r="M665" t="s">
        <v>2</v>
      </c>
      <c r="N665" t="s">
        <v>2</v>
      </c>
      <c r="O665" t="s">
        <v>2</v>
      </c>
      <c r="P665" t="s">
        <v>2</v>
      </c>
      <c r="Q665" t="s">
        <v>2</v>
      </c>
      <c r="R665" t="s">
        <v>2</v>
      </c>
      <c r="S665" t="s">
        <v>2</v>
      </c>
      <c r="T665" t="s">
        <v>2</v>
      </c>
      <c r="U665" t="s">
        <v>2</v>
      </c>
      <c r="V665" t="s">
        <v>2</v>
      </c>
      <c r="W665" t="s">
        <v>2</v>
      </c>
      <c r="X665" t="s">
        <v>2</v>
      </c>
      <c r="Y665" t="s">
        <v>2</v>
      </c>
      <c r="Z665">
        <v>2009</v>
      </c>
      <c r="AA665" t="s">
        <v>1488</v>
      </c>
      <c r="AB665" t="s">
        <v>1666</v>
      </c>
      <c r="AC665" t="s">
        <v>196</v>
      </c>
      <c r="AD665" t="s">
        <v>197</v>
      </c>
      <c r="AE665" t="s">
        <v>1490</v>
      </c>
      <c r="AF665" t="s">
        <v>1667</v>
      </c>
      <c r="AG665" t="s">
        <v>2</v>
      </c>
      <c r="AH665" t="s">
        <v>2</v>
      </c>
    </row>
    <row r="666" spans="1:34">
      <c r="A666">
        <v>10012</v>
      </c>
      <c r="B666">
        <v>1092931</v>
      </c>
      <c r="C666" t="s">
        <v>149</v>
      </c>
      <c r="D666" t="str">
        <f t="shared" ca="1" si="30"/>
        <v>EDXICINKHN</v>
      </c>
      <c r="E666" t="str">
        <f t="shared" ca="1" si="31"/>
        <v>Lfmazyjxtwuwl</v>
      </c>
      <c r="F666" t="s">
        <v>150</v>
      </c>
      <c r="G666" t="s">
        <v>167</v>
      </c>
      <c r="H666" t="str">
        <f t="shared" ca="1" si="32"/>
        <v>11/10/1997</v>
      </c>
      <c r="I666" t="s">
        <v>1650</v>
      </c>
      <c r="J666" t="s">
        <v>2</v>
      </c>
      <c r="K666" t="s">
        <v>2118</v>
      </c>
      <c r="L666" t="s">
        <v>2119</v>
      </c>
      <c r="M666" t="s">
        <v>1413</v>
      </c>
      <c r="N666">
        <v>94</v>
      </c>
      <c r="O666" t="s">
        <v>157</v>
      </c>
      <c r="P666" t="s">
        <v>2</v>
      </c>
      <c r="Q666" t="s">
        <v>2</v>
      </c>
      <c r="R666" t="s">
        <v>2</v>
      </c>
      <c r="S666" t="s">
        <v>2</v>
      </c>
      <c r="T666" t="s">
        <v>2</v>
      </c>
      <c r="U666" t="s">
        <v>2</v>
      </c>
      <c r="V666" t="s">
        <v>2</v>
      </c>
      <c r="W666" t="s">
        <v>2</v>
      </c>
      <c r="X666" t="s">
        <v>2</v>
      </c>
      <c r="Y666" t="s">
        <v>2</v>
      </c>
      <c r="Z666">
        <v>2010</v>
      </c>
      <c r="AA666" t="s">
        <v>1488</v>
      </c>
      <c r="AB666" t="s">
        <v>1666</v>
      </c>
      <c r="AC666" t="s">
        <v>196</v>
      </c>
      <c r="AD666" t="s">
        <v>200</v>
      </c>
      <c r="AE666" t="s">
        <v>1490</v>
      </c>
      <c r="AF666" t="s">
        <v>1491</v>
      </c>
      <c r="AG666" t="s">
        <v>2</v>
      </c>
      <c r="AH666" t="s">
        <v>2</v>
      </c>
    </row>
    <row r="667" spans="1:34">
      <c r="A667">
        <v>10012</v>
      </c>
      <c r="B667">
        <v>1093057</v>
      </c>
      <c r="C667" t="s">
        <v>149</v>
      </c>
      <c r="D667" t="str">
        <f t="shared" ca="1" si="30"/>
        <v>SRQOAJWUHK</v>
      </c>
      <c r="E667" t="str">
        <f t="shared" ca="1" si="31"/>
        <v>Uilqwuyghmvks</v>
      </c>
      <c r="F667" t="s">
        <v>150</v>
      </c>
      <c r="G667" t="s">
        <v>167</v>
      </c>
      <c r="H667" t="str">
        <f t="shared" ca="1" si="32"/>
        <v>19/8/1995</v>
      </c>
      <c r="I667" t="s">
        <v>1650</v>
      </c>
      <c r="J667" t="s">
        <v>2</v>
      </c>
      <c r="K667" t="s">
        <v>1651</v>
      </c>
      <c r="L667" t="s">
        <v>1652</v>
      </c>
      <c r="M667" t="s">
        <v>223</v>
      </c>
      <c r="N667">
        <v>75</v>
      </c>
      <c r="O667" t="s">
        <v>157</v>
      </c>
      <c r="P667" t="s">
        <v>2</v>
      </c>
      <c r="Q667" t="s">
        <v>2</v>
      </c>
      <c r="R667" t="s">
        <v>2</v>
      </c>
      <c r="S667" t="s">
        <v>2</v>
      </c>
      <c r="T667" t="s">
        <v>2</v>
      </c>
      <c r="U667" t="s">
        <v>2</v>
      </c>
      <c r="V667" t="s">
        <v>2</v>
      </c>
      <c r="W667" t="s">
        <v>2</v>
      </c>
      <c r="X667" t="s">
        <v>2</v>
      </c>
      <c r="Y667" t="s">
        <v>2</v>
      </c>
      <c r="Z667">
        <v>2010</v>
      </c>
      <c r="AA667" t="s">
        <v>1488</v>
      </c>
      <c r="AB667" t="s">
        <v>1645</v>
      </c>
      <c r="AC667" t="s">
        <v>2</v>
      </c>
      <c r="AD667" t="s">
        <v>251</v>
      </c>
      <c r="AE667" t="s">
        <v>1490</v>
      </c>
      <c r="AF667" t="s">
        <v>1491</v>
      </c>
      <c r="AG667" t="s">
        <v>2</v>
      </c>
      <c r="AH667" t="s">
        <v>2</v>
      </c>
    </row>
    <row r="668" spans="1:34">
      <c r="A668">
        <v>10012</v>
      </c>
      <c r="B668">
        <v>1093449</v>
      </c>
      <c r="C668" t="s">
        <v>183</v>
      </c>
      <c r="D668" t="str">
        <f t="shared" ca="1" si="30"/>
        <v>MQYNMAWMIA</v>
      </c>
      <c r="E668" t="str">
        <f t="shared" ca="1" si="31"/>
        <v>Feazmhauqjqkv</v>
      </c>
      <c r="F668" t="s">
        <v>150</v>
      </c>
      <c r="G668" t="s">
        <v>167</v>
      </c>
      <c r="H668" t="str">
        <f t="shared" ca="1" si="32"/>
        <v>6/8/1996</v>
      </c>
      <c r="I668" t="s">
        <v>1644</v>
      </c>
      <c r="J668" t="s">
        <v>2</v>
      </c>
      <c r="K668" t="s">
        <v>2</v>
      </c>
      <c r="L668" t="s">
        <v>2</v>
      </c>
      <c r="M668" t="s">
        <v>2</v>
      </c>
      <c r="N668" t="s">
        <v>2</v>
      </c>
      <c r="O668" t="s">
        <v>2</v>
      </c>
      <c r="P668" t="s">
        <v>2</v>
      </c>
      <c r="Q668" t="s">
        <v>2</v>
      </c>
      <c r="R668" t="s">
        <v>2</v>
      </c>
      <c r="S668" t="s">
        <v>2</v>
      </c>
      <c r="T668" t="s">
        <v>2</v>
      </c>
      <c r="U668" t="s">
        <v>2</v>
      </c>
      <c r="V668" t="s">
        <v>2</v>
      </c>
      <c r="W668" t="s">
        <v>2</v>
      </c>
      <c r="X668" t="s">
        <v>2</v>
      </c>
      <c r="Y668" t="s">
        <v>2</v>
      </c>
      <c r="Z668">
        <v>2010</v>
      </c>
      <c r="AA668" t="s">
        <v>1488</v>
      </c>
      <c r="AB668" t="s">
        <v>1666</v>
      </c>
      <c r="AC668" t="s">
        <v>196</v>
      </c>
      <c r="AD668" t="s">
        <v>211</v>
      </c>
      <c r="AE668" t="s">
        <v>1490</v>
      </c>
      <c r="AF668" t="s">
        <v>1491</v>
      </c>
      <c r="AG668" t="s">
        <v>2</v>
      </c>
      <c r="AH668" t="s">
        <v>2</v>
      </c>
    </row>
    <row r="669" spans="1:34">
      <c r="A669">
        <v>10012</v>
      </c>
      <c r="B669">
        <v>1094458</v>
      </c>
      <c r="C669" t="s">
        <v>149</v>
      </c>
      <c r="D669" t="str">
        <f t="shared" ca="1" si="30"/>
        <v>SVJLMUTRCU</v>
      </c>
      <c r="E669" t="str">
        <f t="shared" ca="1" si="31"/>
        <v>Xmouqgmxyzezo</v>
      </c>
      <c r="F669" t="s">
        <v>150</v>
      </c>
      <c r="G669" t="s">
        <v>167</v>
      </c>
      <c r="H669" t="str">
        <f t="shared" ca="1" si="32"/>
        <v>4/2/1996</v>
      </c>
      <c r="I669" t="s">
        <v>1650</v>
      </c>
      <c r="J669" t="s">
        <v>2</v>
      </c>
      <c r="K669" t="s">
        <v>1809</v>
      </c>
      <c r="L669" t="s">
        <v>1810</v>
      </c>
      <c r="M669" t="s">
        <v>219</v>
      </c>
      <c r="N669">
        <v>77</v>
      </c>
      <c r="O669" t="s">
        <v>157</v>
      </c>
      <c r="P669" t="s">
        <v>2</v>
      </c>
      <c r="Q669" t="s">
        <v>2</v>
      </c>
      <c r="R669" t="s">
        <v>2</v>
      </c>
      <c r="S669" t="s">
        <v>2</v>
      </c>
      <c r="T669" t="s">
        <v>2</v>
      </c>
      <c r="U669" t="s">
        <v>2</v>
      </c>
      <c r="V669" t="s">
        <v>2</v>
      </c>
      <c r="W669" t="s">
        <v>2</v>
      </c>
      <c r="X669" t="s">
        <v>2</v>
      </c>
      <c r="Y669" t="s">
        <v>2</v>
      </c>
      <c r="Z669">
        <v>2010</v>
      </c>
      <c r="AA669" t="s">
        <v>1488</v>
      </c>
      <c r="AB669" t="s">
        <v>1698</v>
      </c>
      <c r="AC669" t="s">
        <v>2</v>
      </c>
      <c r="AD669" t="s">
        <v>224</v>
      </c>
      <c r="AE669" t="s">
        <v>1490</v>
      </c>
      <c r="AF669" t="s">
        <v>1491</v>
      </c>
      <c r="AG669" t="s">
        <v>2</v>
      </c>
      <c r="AH669" t="s">
        <v>2</v>
      </c>
    </row>
    <row r="670" spans="1:34">
      <c r="A670">
        <v>10012</v>
      </c>
      <c r="B670">
        <v>1098182</v>
      </c>
      <c r="C670" t="s">
        <v>183</v>
      </c>
      <c r="D670" t="str">
        <f t="shared" ca="1" si="30"/>
        <v>YGKJESYPHP</v>
      </c>
      <c r="E670" t="str">
        <f t="shared" ca="1" si="31"/>
        <v>Uoopxloltopwx</v>
      </c>
      <c r="F670" t="s">
        <v>150</v>
      </c>
      <c r="G670" t="s">
        <v>167</v>
      </c>
      <c r="H670" t="str">
        <f t="shared" ca="1" si="32"/>
        <v>14/4/1995</v>
      </c>
      <c r="I670" t="s">
        <v>1650</v>
      </c>
      <c r="J670" t="s">
        <v>2</v>
      </c>
      <c r="K670" t="s">
        <v>1925</v>
      </c>
      <c r="L670" t="s">
        <v>1926</v>
      </c>
      <c r="M670" t="s">
        <v>1456</v>
      </c>
      <c r="N670">
        <v>91</v>
      </c>
      <c r="O670" t="s">
        <v>157</v>
      </c>
      <c r="P670" t="s">
        <v>2</v>
      </c>
      <c r="Q670" t="s">
        <v>2</v>
      </c>
      <c r="R670" t="s">
        <v>2</v>
      </c>
      <c r="S670" t="s">
        <v>2</v>
      </c>
      <c r="T670" t="s">
        <v>2</v>
      </c>
      <c r="U670" t="s">
        <v>2</v>
      </c>
      <c r="V670" t="s">
        <v>2</v>
      </c>
      <c r="W670" t="s">
        <v>2</v>
      </c>
      <c r="X670" t="s">
        <v>2</v>
      </c>
      <c r="Y670" t="s">
        <v>2</v>
      </c>
      <c r="Z670">
        <v>2010</v>
      </c>
      <c r="AA670" t="s">
        <v>1488</v>
      </c>
      <c r="AB670" t="s">
        <v>1653</v>
      </c>
      <c r="AC670" t="s">
        <v>2</v>
      </c>
      <c r="AD670" t="s">
        <v>294</v>
      </c>
      <c r="AE670" t="s">
        <v>1490</v>
      </c>
      <c r="AF670" t="s">
        <v>1491</v>
      </c>
      <c r="AG670" t="s">
        <v>2</v>
      </c>
      <c r="AH670" t="s">
        <v>2</v>
      </c>
    </row>
    <row r="671" spans="1:34">
      <c r="A671">
        <v>10012</v>
      </c>
      <c r="B671">
        <v>1099434</v>
      </c>
      <c r="C671" t="s">
        <v>183</v>
      </c>
      <c r="D671" t="str">
        <f t="shared" ca="1" si="30"/>
        <v>WTSXMKQCQH</v>
      </c>
      <c r="E671" t="str">
        <f t="shared" ca="1" si="31"/>
        <v>Qllbbkdddceqs</v>
      </c>
      <c r="F671" t="s">
        <v>150</v>
      </c>
      <c r="G671" t="s">
        <v>167</v>
      </c>
      <c r="H671" t="str">
        <f t="shared" ca="1" si="32"/>
        <v>19/4/1994</v>
      </c>
      <c r="I671" t="s">
        <v>1644</v>
      </c>
      <c r="J671" t="s">
        <v>2</v>
      </c>
      <c r="K671" t="s">
        <v>2</v>
      </c>
      <c r="L671" t="s">
        <v>2</v>
      </c>
      <c r="M671" t="s">
        <v>2</v>
      </c>
      <c r="N671" t="s">
        <v>2</v>
      </c>
      <c r="O671" t="s">
        <v>2</v>
      </c>
      <c r="P671" t="s">
        <v>2</v>
      </c>
      <c r="Q671" t="s">
        <v>2</v>
      </c>
      <c r="R671" t="s">
        <v>2</v>
      </c>
      <c r="S671" t="s">
        <v>2</v>
      </c>
      <c r="T671" t="s">
        <v>2</v>
      </c>
      <c r="U671" t="s">
        <v>2</v>
      </c>
      <c r="V671" t="s">
        <v>2</v>
      </c>
      <c r="W671" t="s">
        <v>2</v>
      </c>
      <c r="X671" t="s">
        <v>2</v>
      </c>
      <c r="Y671" t="s">
        <v>2</v>
      </c>
      <c r="Z671">
        <v>2008</v>
      </c>
      <c r="AA671" t="s">
        <v>1488</v>
      </c>
      <c r="AB671" t="s">
        <v>1666</v>
      </c>
      <c r="AC671" t="s">
        <v>196</v>
      </c>
      <c r="AD671" t="s">
        <v>224</v>
      </c>
      <c r="AE671" t="s">
        <v>1490</v>
      </c>
      <c r="AF671" t="s">
        <v>1700</v>
      </c>
      <c r="AG671" t="s">
        <v>2</v>
      </c>
      <c r="AH671" t="s">
        <v>2</v>
      </c>
    </row>
    <row r="672" spans="1:34">
      <c r="A672">
        <v>10012</v>
      </c>
      <c r="B672">
        <v>1100700</v>
      </c>
      <c r="C672" t="s">
        <v>183</v>
      </c>
      <c r="D672" t="str">
        <f t="shared" ca="1" si="30"/>
        <v>NVPVGWKDJX</v>
      </c>
      <c r="E672" t="str">
        <f t="shared" ca="1" si="31"/>
        <v>Fawsrrokjynmv</v>
      </c>
      <c r="F672" t="s">
        <v>150</v>
      </c>
      <c r="G672" t="s">
        <v>167</v>
      </c>
      <c r="H672" t="str">
        <f t="shared" ca="1" si="32"/>
        <v>17/10/1996</v>
      </c>
      <c r="I672" t="s">
        <v>1655</v>
      </c>
      <c r="J672" t="s">
        <v>2</v>
      </c>
      <c r="K672" t="s">
        <v>2</v>
      </c>
      <c r="L672" t="s">
        <v>2120</v>
      </c>
      <c r="M672" t="s">
        <v>2121</v>
      </c>
      <c r="N672">
        <v>99</v>
      </c>
      <c r="O672" t="s">
        <v>1658</v>
      </c>
      <c r="P672" t="s">
        <v>1743</v>
      </c>
      <c r="Q672" t="s">
        <v>2</v>
      </c>
      <c r="R672" t="s">
        <v>1743</v>
      </c>
      <c r="S672" t="s">
        <v>2</v>
      </c>
      <c r="T672" t="s">
        <v>2</v>
      </c>
      <c r="U672" t="s">
        <v>2</v>
      </c>
      <c r="V672" t="s">
        <v>2</v>
      </c>
      <c r="W672" t="s">
        <v>2</v>
      </c>
      <c r="X672" t="s">
        <v>2</v>
      </c>
      <c r="Y672" t="s">
        <v>2</v>
      </c>
      <c r="Z672">
        <v>2010</v>
      </c>
      <c r="AA672" t="s">
        <v>1660</v>
      </c>
      <c r="AB672" t="s">
        <v>2</v>
      </c>
      <c r="AC672" t="s">
        <v>2</v>
      </c>
      <c r="AD672" t="s">
        <v>2</v>
      </c>
      <c r="AE672" t="s">
        <v>1718</v>
      </c>
      <c r="AF672" t="s">
        <v>1491</v>
      </c>
      <c r="AG672" t="s">
        <v>2</v>
      </c>
      <c r="AH672" t="s">
        <v>2</v>
      </c>
    </row>
    <row r="673" spans="1:34">
      <c r="A673">
        <v>10012</v>
      </c>
      <c r="B673">
        <v>1101225</v>
      </c>
      <c r="C673" t="s">
        <v>149</v>
      </c>
      <c r="D673" t="str">
        <f t="shared" ca="1" si="30"/>
        <v>YMNKGABEZR</v>
      </c>
      <c r="E673" t="str">
        <f t="shared" ca="1" si="31"/>
        <v>Iuhbhgukxsodi</v>
      </c>
      <c r="F673" t="s">
        <v>150</v>
      </c>
      <c r="G673" t="s">
        <v>167</v>
      </c>
      <c r="H673" t="str">
        <f t="shared" ca="1" si="32"/>
        <v>2/8/1995</v>
      </c>
      <c r="I673" t="s">
        <v>1650</v>
      </c>
      <c r="J673" t="s">
        <v>2</v>
      </c>
      <c r="K673" t="s">
        <v>1726</v>
      </c>
      <c r="L673" t="s">
        <v>1727</v>
      </c>
      <c r="M673" t="s">
        <v>768</v>
      </c>
      <c r="N673">
        <v>94</v>
      </c>
      <c r="O673" t="s">
        <v>157</v>
      </c>
      <c r="P673" t="s">
        <v>2</v>
      </c>
      <c r="Q673" t="s">
        <v>2</v>
      </c>
      <c r="R673" t="s">
        <v>2</v>
      </c>
      <c r="S673" t="s">
        <v>2</v>
      </c>
      <c r="T673" t="s">
        <v>2</v>
      </c>
      <c r="U673" t="s">
        <v>2</v>
      </c>
      <c r="V673" t="s">
        <v>2</v>
      </c>
      <c r="W673" t="s">
        <v>2</v>
      </c>
      <c r="X673" t="s">
        <v>2</v>
      </c>
      <c r="Y673" t="s">
        <v>2</v>
      </c>
      <c r="Z673">
        <v>2010</v>
      </c>
      <c r="AA673" t="s">
        <v>1488</v>
      </c>
      <c r="AB673" t="s">
        <v>1645</v>
      </c>
      <c r="AC673" t="s">
        <v>2</v>
      </c>
      <c r="AD673" t="s">
        <v>238</v>
      </c>
      <c r="AE673" t="s">
        <v>1490</v>
      </c>
      <c r="AF673" t="s">
        <v>1491</v>
      </c>
      <c r="AG673" t="s">
        <v>2</v>
      </c>
      <c r="AH673" t="s">
        <v>2</v>
      </c>
    </row>
    <row r="674" spans="1:34">
      <c r="A674">
        <v>10012</v>
      </c>
      <c r="B674">
        <v>1101822</v>
      </c>
      <c r="C674" t="s">
        <v>149</v>
      </c>
      <c r="D674" t="str">
        <f t="shared" ca="1" si="30"/>
        <v>TOJAYFWZBW</v>
      </c>
      <c r="E674" t="str">
        <f t="shared" ca="1" si="31"/>
        <v>Curmeresxkvmb</v>
      </c>
      <c r="F674" t="s">
        <v>150</v>
      </c>
      <c r="G674" t="s">
        <v>167</v>
      </c>
      <c r="H674" t="str">
        <f t="shared" ca="1" si="32"/>
        <v>4/5/1994</v>
      </c>
      <c r="I674" t="s">
        <v>1650</v>
      </c>
      <c r="J674" t="s">
        <v>2</v>
      </c>
      <c r="K674" t="s">
        <v>1860</v>
      </c>
      <c r="L674" t="s">
        <v>1861</v>
      </c>
      <c r="M674" t="s">
        <v>216</v>
      </c>
      <c r="N674">
        <v>93</v>
      </c>
      <c r="O674" t="s">
        <v>157</v>
      </c>
      <c r="P674" t="s">
        <v>2</v>
      </c>
      <c r="Q674" t="s">
        <v>2</v>
      </c>
      <c r="R674" t="s">
        <v>2</v>
      </c>
      <c r="S674" t="s">
        <v>2</v>
      </c>
      <c r="T674" t="s">
        <v>2</v>
      </c>
      <c r="U674" t="s">
        <v>2</v>
      </c>
      <c r="V674" t="s">
        <v>2</v>
      </c>
      <c r="W674" t="s">
        <v>2</v>
      </c>
      <c r="X674" t="s">
        <v>2</v>
      </c>
      <c r="Y674" t="s">
        <v>2</v>
      </c>
      <c r="Z674">
        <v>2009</v>
      </c>
      <c r="AA674" t="s">
        <v>1488</v>
      </c>
      <c r="AB674" t="s">
        <v>1666</v>
      </c>
      <c r="AC674" t="s">
        <v>199</v>
      </c>
      <c r="AD674" t="s">
        <v>224</v>
      </c>
      <c r="AE674" t="s">
        <v>1490</v>
      </c>
      <c r="AF674" t="s">
        <v>1667</v>
      </c>
      <c r="AG674" t="s">
        <v>2</v>
      </c>
      <c r="AH674" t="s">
        <v>2</v>
      </c>
    </row>
    <row r="675" spans="1:34">
      <c r="A675">
        <v>10012</v>
      </c>
      <c r="B675">
        <v>1103149</v>
      </c>
      <c r="C675" t="s">
        <v>149</v>
      </c>
      <c r="D675" t="str">
        <f t="shared" ca="1" si="30"/>
        <v>BDLNNQXFTE</v>
      </c>
      <c r="E675" t="str">
        <f t="shared" ca="1" si="31"/>
        <v>Eukdtwqyqyxwu</v>
      </c>
      <c r="F675" t="s">
        <v>150</v>
      </c>
      <c r="G675" t="s">
        <v>167</v>
      </c>
      <c r="H675" t="str">
        <f t="shared" ca="1" si="32"/>
        <v>8/1/1997</v>
      </c>
      <c r="I675" t="s">
        <v>1650</v>
      </c>
      <c r="J675" t="s">
        <v>2</v>
      </c>
      <c r="K675" t="s">
        <v>2122</v>
      </c>
      <c r="L675" t="s">
        <v>2123</v>
      </c>
      <c r="M675" t="s">
        <v>1895</v>
      </c>
      <c r="N675">
        <v>13</v>
      </c>
      <c r="O675" t="s">
        <v>157</v>
      </c>
      <c r="P675" t="s">
        <v>2</v>
      </c>
      <c r="Q675" t="s">
        <v>2</v>
      </c>
      <c r="R675" t="s">
        <v>2</v>
      </c>
      <c r="S675" t="s">
        <v>2</v>
      </c>
      <c r="T675" t="s">
        <v>2</v>
      </c>
      <c r="U675" t="s">
        <v>2</v>
      </c>
      <c r="V675" t="s">
        <v>2</v>
      </c>
      <c r="W675" t="s">
        <v>2</v>
      </c>
      <c r="X675" t="s">
        <v>2</v>
      </c>
      <c r="Y675" t="s">
        <v>2</v>
      </c>
      <c r="Z675">
        <v>2010</v>
      </c>
      <c r="AA675" t="s">
        <v>1488</v>
      </c>
      <c r="AB675" t="s">
        <v>1698</v>
      </c>
      <c r="AC675" t="s">
        <v>2</v>
      </c>
      <c r="AD675" t="s">
        <v>224</v>
      </c>
      <c r="AE675" t="s">
        <v>1490</v>
      </c>
      <c r="AF675" t="s">
        <v>1491</v>
      </c>
      <c r="AG675" t="s">
        <v>2</v>
      </c>
      <c r="AH675" t="s">
        <v>2</v>
      </c>
    </row>
    <row r="676" spans="1:34">
      <c r="A676">
        <v>10012</v>
      </c>
      <c r="B676">
        <v>1103517</v>
      </c>
      <c r="C676" t="s">
        <v>183</v>
      </c>
      <c r="D676" t="str">
        <f t="shared" ca="1" si="30"/>
        <v>EZPEMMLZXV</v>
      </c>
      <c r="E676" t="str">
        <f t="shared" ca="1" si="31"/>
        <v>Gzumwvuvqqnvu</v>
      </c>
      <c r="F676" t="s">
        <v>150</v>
      </c>
      <c r="G676" t="s">
        <v>151</v>
      </c>
      <c r="H676" t="str">
        <f t="shared" ca="1" si="32"/>
        <v>27/4/1997</v>
      </c>
      <c r="I676" t="s">
        <v>1650</v>
      </c>
      <c r="J676" t="s">
        <v>2</v>
      </c>
      <c r="K676" t="s">
        <v>1684</v>
      </c>
      <c r="L676" t="s">
        <v>1685</v>
      </c>
      <c r="M676" t="s">
        <v>223</v>
      </c>
      <c r="N676">
        <v>75</v>
      </c>
      <c r="O676" t="s">
        <v>157</v>
      </c>
      <c r="P676" t="s">
        <v>2</v>
      </c>
      <c r="Q676" t="s">
        <v>2</v>
      </c>
      <c r="R676" t="s">
        <v>2</v>
      </c>
      <c r="S676" t="s">
        <v>2</v>
      </c>
      <c r="T676" t="s">
        <v>2</v>
      </c>
      <c r="U676" t="s">
        <v>2</v>
      </c>
      <c r="V676" t="s">
        <v>2</v>
      </c>
      <c r="W676" t="s">
        <v>2</v>
      </c>
      <c r="X676" t="s">
        <v>2</v>
      </c>
      <c r="Y676" t="s">
        <v>2</v>
      </c>
      <c r="Z676" t="s">
        <v>2</v>
      </c>
      <c r="AA676" t="s">
        <v>1488</v>
      </c>
      <c r="AB676" t="s">
        <v>1666</v>
      </c>
      <c r="AC676" t="s">
        <v>196</v>
      </c>
      <c r="AD676" t="s">
        <v>197</v>
      </c>
      <c r="AE676" t="s">
        <v>1649</v>
      </c>
      <c r="AF676" t="s">
        <v>1663</v>
      </c>
      <c r="AG676" t="s">
        <v>2</v>
      </c>
      <c r="AH676" t="s">
        <v>2</v>
      </c>
    </row>
    <row r="677" spans="1:34">
      <c r="A677">
        <v>10012</v>
      </c>
      <c r="B677">
        <v>1106639</v>
      </c>
      <c r="C677" t="s">
        <v>183</v>
      </c>
      <c r="D677" t="str">
        <f t="shared" ca="1" si="30"/>
        <v>ZOIDFSCWOS</v>
      </c>
      <c r="E677" t="str">
        <f t="shared" ca="1" si="31"/>
        <v>Ytmvtjjamsvis</v>
      </c>
      <c r="F677" t="s">
        <v>150</v>
      </c>
      <c r="G677" t="s">
        <v>167</v>
      </c>
      <c r="H677" t="str">
        <f t="shared" ca="1" si="32"/>
        <v>14/4/1996</v>
      </c>
      <c r="I677" t="s">
        <v>1650</v>
      </c>
      <c r="J677" t="s">
        <v>2</v>
      </c>
      <c r="K677" t="s">
        <v>2124</v>
      </c>
      <c r="L677" t="s">
        <v>2125</v>
      </c>
      <c r="M677" t="s">
        <v>1895</v>
      </c>
      <c r="N677">
        <v>13</v>
      </c>
      <c r="O677" t="s">
        <v>157</v>
      </c>
      <c r="P677" t="s">
        <v>2</v>
      </c>
      <c r="Q677" t="s">
        <v>2</v>
      </c>
      <c r="R677" t="s">
        <v>2</v>
      </c>
      <c r="S677" t="s">
        <v>2</v>
      </c>
      <c r="T677" t="s">
        <v>2</v>
      </c>
      <c r="U677" t="s">
        <v>2</v>
      </c>
      <c r="V677" t="s">
        <v>2</v>
      </c>
      <c r="W677" t="s">
        <v>2</v>
      </c>
      <c r="X677" t="s">
        <v>2</v>
      </c>
      <c r="Y677" t="s">
        <v>2</v>
      </c>
      <c r="Z677">
        <v>2010</v>
      </c>
      <c r="AA677" t="s">
        <v>1488</v>
      </c>
      <c r="AB677" t="s">
        <v>1645</v>
      </c>
      <c r="AC677" t="s">
        <v>2</v>
      </c>
      <c r="AD677" t="s">
        <v>238</v>
      </c>
      <c r="AE677" t="s">
        <v>1649</v>
      </c>
      <c r="AF677" t="s">
        <v>1491</v>
      </c>
      <c r="AG677" t="s">
        <v>2</v>
      </c>
      <c r="AH677" t="s">
        <v>2</v>
      </c>
    </row>
    <row r="678" spans="1:34">
      <c r="A678">
        <v>10012</v>
      </c>
      <c r="B678">
        <v>1109849</v>
      </c>
      <c r="C678" t="s">
        <v>149</v>
      </c>
      <c r="D678" t="str">
        <f t="shared" ca="1" si="30"/>
        <v>SLSTLNTVEN</v>
      </c>
      <c r="E678" t="str">
        <f t="shared" ca="1" si="31"/>
        <v>Uhxouwtnlbapw</v>
      </c>
      <c r="F678" t="s">
        <v>150</v>
      </c>
      <c r="G678" t="s">
        <v>151</v>
      </c>
      <c r="H678" t="str">
        <f t="shared" ca="1" si="32"/>
        <v>20/1/1995</v>
      </c>
      <c r="I678" t="s">
        <v>1750</v>
      </c>
      <c r="J678" t="s">
        <v>2</v>
      </c>
      <c r="K678" t="s">
        <v>2</v>
      </c>
      <c r="L678" t="s">
        <v>2</v>
      </c>
      <c r="M678" t="s">
        <v>2</v>
      </c>
      <c r="N678" t="s">
        <v>2</v>
      </c>
      <c r="O678" t="s">
        <v>2</v>
      </c>
      <c r="P678" t="s">
        <v>2</v>
      </c>
      <c r="Q678" t="s">
        <v>2</v>
      </c>
      <c r="R678" t="s">
        <v>2</v>
      </c>
      <c r="S678" t="s">
        <v>2</v>
      </c>
      <c r="T678" t="s">
        <v>2</v>
      </c>
      <c r="U678" t="s">
        <v>2</v>
      </c>
      <c r="V678" t="s">
        <v>2</v>
      </c>
      <c r="W678" t="s">
        <v>2</v>
      </c>
      <c r="X678" t="s">
        <v>2</v>
      </c>
      <c r="Y678" t="s">
        <v>2</v>
      </c>
      <c r="Z678" t="s">
        <v>2</v>
      </c>
      <c r="AA678" t="s">
        <v>2</v>
      </c>
      <c r="AB678" t="s">
        <v>2</v>
      </c>
      <c r="AC678" t="s">
        <v>2</v>
      </c>
      <c r="AD678" t="s">
        <v>2</v>
      </c>
      <c r="AE678" t="s">
        <v>2</v>
      </c>
      <c r="AF678" t="s">
        <v>2</v>
      </c>
      <c r="AG678" t="s">
        <v>2</v>
      </c>
      <c r="AH678" t="s">
        <v>2</v>
      </c>
    </row>
    <row r="679" spans="1:34">
      <c r="A679">
        <v>10012</v>
      </c>
      <c r="B679">
        <v>1110385</v>
      </c>
      <c r="C679" t="s">
        <v>149</v>
      </c>
      <c r="D679" t="str">
        <f t="shared" ca="1" si="30"/>
        <v>PJNCQTONUR</v>
      </c>
      <c r="E679" t="str">
        <f t="shared" ca="1" si="31"/>
        <v>Aeowpqjtqgwtm</v>
      </c>
      <c r="F679" t="s">
        <v>150</v>
      </c>
      <c r="G679" t="s">
        <v>167</v>
      </c>
      <c r="H679" t="str">
        <f t="shared" ca="1" si="32"/>
        <v>17/11/1994</v>
      </c>
      <c r="I679" t="s">
        <v>1750</v>
      </c>
      <c r="J679" t="s">
        <v>2</v>
      </c>
      <c r="K679" t="s">
        <v>1721</v>
      </c>
      <c r="L679" t="s">
        <v>1722</v>
      </c>
      <c r="M679" t="s">
        <v>223</v>
      </c>
      <c r="N679">
        <v>75</v>
      </c>
      <c r="O679" t="s">
        <v>157</v>
      </c>
      <c r="P679" t="s">
        <v>2</v>
      </c>
      <c r="Q679" t="s">
        <v>2</v>
      </c>
      <c r="R679" t="s">
        <v>2</v>
      </c>
      <c r="S679" t="s">
        <v>2</v>
      </c>
      <c r="T679" t="s">
        <v>2</v>
      </c>
      <c r="U679" t="s">
        <v>2</v>
      </c>
      <c r="V679" t="s">
        <v>2</v>
      </c>
      <c r="W679" t="s">
        <v>2</v>
      </c>
      <c r="X679" t="s">
        <v>2</v>
      </c>
      <c r="Y679" t="s">
        <v>2</v>
      </c>
      <c r="Z679" t="s">
        <v>2</v>
      </c>
      <c r="AA679" t="s">
        <v>2</v>
      </c>
      <c r="AB679" t="s">
        <v>2</v>
      </c>
      <c r="AC679" t="s">
        <v>2</v>
      </c>
      <c r="AD679" t="s">
        <v>2</v>
      </c>
      <c r="AE679" t="s">
        <v>2</v>
      </c>
      <c r="AF679" t="s">
        <v>2</v>
      </c>
      <c r="AG679" t="s">
        <v>2</v>
      </c>
      <c r="AH679" t="s">
        <v>2</v>
      </c>
    </row>
    <row r="680" spans="1:34">
      <c r="A680">
        <v>10012</v>
      </c>
      <c r="B680">
        <v>1113175</v>
      </c>
      <c r="C680" t="s">
        <v>183</v>
      </c>
      <c r="D680" t="str">
        <f t="shared" ca="1" si="30"/>
        <v>HUJVOAZENL</v>
      </c>
      <c r="E680" t="str">
        <f t="shared" ca="1" si="31"/>
        <v>Kbvtaxvgyxusc</v>
      </c>
      <c r="F680" t="s">
        <v>150</v>
      </c>
      <c r="G680" t="s">
        <v>167</v>
      </c>
      <c r="H680" t="str">
        <f t="shared" ca="1" si="32"/>
        <v>12/3/1997</v>
      </c>
      <c r="I680" t="s">
        <v>1650</v>
      </c>
      <c r="J680" t="s">
        <v>2</v>
      </c>
      <c r="K680" t="s">
        <v>859</v>
      </c>
      <c r="L680" t="s">
        <v>860</v>
      </c>
      <c r="M680" t="s">
        <v>223</v>
      </c>
      <c r="N680">
        <v>75</v>
      </c>
      <c r="O680" t="s">
        <v>157</v>
      </c>
      <c r="P680" t="s">
        <v>2</v>
      </c>
      <c r="Q680" t="s">
        <v>2</v>
      </c>
      <c r="R680" t="s">
        <v>2</v>
      </c>
      <c r="S680" t="s">
        <v>2</v>
      </c>
      <c r="T680" t="s">
        <v>2</v>
      </c>
      <c r="U680" t="s">
        <v>2</v>
      </c>
      <c r="V680" t="s">
        <v>2</v>
      </c>
      <c r="W680" t="s">
        <v>2</v>
      </c>
      <c r="X680" t="s">
        <v>2</v>
      </c>
      <c r="Y680" t="s">
        <v>2</v>
      </c>
      <c r="Z680">
        <v>2010</v>
      </c>
      <c r="AA680" t="s">
        <v>1488</v>
      </c>
      <c r="AB680" t="s">
        <v>1666</v>
      </c>
      <c r="AC680" t="s">
        <v>196</v>
      </c>
      <c r="AD680" t="s">
        <v>211</v>
      </c>
      <c r="AE680" t="s">
        <v>1649</v>
      </c>
      <c r="AF680" t="s">
        <v>1491</v>
      </c>
      <c r="AG680" t="s">
        <v>2</v>
      </c>
      <c r="AH680" t="s">
        <v>2</v>
      </c>
    </row>
    <row r="681" spans="1:34">
      <c r="A681">
        <v>10012</v>
      </c>
      <c r="B681">
        <v>1113344</v>
      </c>
      <c r="C681" t="s">
        <v>183</v>
      </c>
      <c r="D681" t="str">
        <f t="shared" ca="1" si="30"/>
        <v>KJDZCQCMEC</v>
      </c>
      <c r="E681" t="str">
        <f t="shared" ca="1" si="31"/>
        <v>Okvxstcylnmwz</v>
      </c>
      <c r="F681" t="s">
        <v>150</v>
      </c>
      <c r="G681" t="s">
        <v>167</v>
      </c>
      <c r="H681" t="str">
        <f t="shared" ca="1" si="32"/>
        <v>7/4/1997</v>
      </c>
      <c r="I681" t="s">
        <v>1644</v>
      </c>
      <c r="J681" t="s">
        <v>2</v>
      </c>
      <c r="K681" t="s">
        <v>2</v>
      </c>
      <c r="L681" t="s">
        <v>2</v>
      </c>
      <c r="M681" t="s">
        <v>2</v>
      </c>
      <c r="N681" t="s">
        <v>2</v>
      </c>
      <c r="O681" t="s">
        <v>2</v>
      </c>
      <c r="P681" t="s">
        <v>2</v>
      </c>
      <c r="Q681" t="s">
        <v>2</v>
      </c>
      <c r="R681" t="s">
        <v>2</v>
      </c>
      <c r="S681" t="s">
        <v>2</v>
      </c>
      <c r="T681" t="s">
        <v>2</v>
      </c>
      <c r="U681" t="s">
        <v>2</v>
      </c>
      <c r="V681" t="s">
        <v>2</v>
      </c>
      <c r="W681" t="s">
        <v>2</v>
      </c>
      <c r="X681" t="s">
        <v>2</v>
      </c>
      <c r="Y681" t="s">
        <v>2</v>
      </c>
      <c r="Z681">
        <v>2008</v>
      </c>
      <c r="AA681" t="s">
        <v>1488</v>
      </c>
      <c r="AB681" t="s">
        <v>1698</v>
      </c>
      <c r="AC681" t="s">
        <v>2</v>
      </c>
      <c r="AD681" t="s">
        <v>717</v>
      </c>
      <c r="AE681" t="s">
        <v>1490</v>
      </c>
      <c r="AF681" t="s">
        <v>1491</v>
      </c>
      <c r="AG681" t="s">
        <v>2</v>
      </c>
      <c r="AH681" t="s">
        <v>2</v>
      </c>
    </row>
    <row r="682" spans="1:34">
      <c r="A682">
        <v>10012</v>
      </c>
      <c r="B682">
        <v>1116484</v>
      </c>
      <c r="C682" t="s">
        <v>149</v>
      </c>
      <c r="D682" t="str">
        <f t="shared" ca="1" si="30"/>
        <v>CMSQVITWPJ</v>
      </c>
      <c r="E682" t="str">
        <f t="shared" ca="1" si="31"/>
        <v>Ytyxiaftflawf</v>
      </c>
      <c r="F682" t="s">
        <v>150</v>
      </c>
      <c r="G682" t="s">
        <v>167</v>
      </c>
      <c r="H682" t="str">
        <f t="shared" ca="1" si="32"/>
        <v>12/4/1994</v>
      </c>
      <c r="I682" t="s">
        <v>1650</v>
      </c>
      <c r="J682" t="s">
        <v>2</v>
      </c>
      <c r="K682" t="s">
        <v>1825</v>
      </c>
      <c r="L682" t="s">
        <v>1826</v>
      </c>
      <c r="M682" t="s">
        <v>1413</v>
      </c>
      <c r="N682">
        <v>94</v>
      </c>
      <c r="O682" t="s">
        <v>157</v>
      </c>
      <c r="P682" t="s">
        <v>2</v>
      </c>
      <c r="Q682" t="s">
        <v>2</v>
      </c>
      <c r="R682" t="s">
        <v>2</v>
      </c>
      <c r="S682" t="s">
        <v>2</v>
      </c>
      <c r="T682" t="s">
        <v>2</v>
      </c>
      <c r="U682" t="s">
        <v>2</v>
      </c>
      <c r="V682" t="s">
        <v>2</v>
      </c>
      <c r="W682" t="s">
        <v>2</v>
      </c>
      <c r="X682" t="s">
        <v>2</v>
      </c>
      <c r="Y682" t="s">
        <v>2</v>
      </c>
      <c r="Z682" t="s">
        <v>2</v>
      </c>
      <c r="AA682" t="s">
        <v>1488</v>
      </c>
      <c r="AB682" t="s">
        <v>1666</v>
      </c>
      <c r="AC682" t="s">
        <v>196</v>
      </c>
      <c r="AD682" t="s">
        <v>197</v>
      </c>
      <c r="AE682" t="s">
        <v>1649</v>
      </c>
      <c r="AF682" t="s">
        <v>1844</v>
      </c>
      <c r="AG682" t="s">
        <v>2</v>
      </c>
      <c r="AH682" t="s">
        <v>2</v>
      </c>
    </row>
    <row r="683" spans="1:34">
      <c r="A683">
        <v>10012</v>
      </c>
      <c r="B683">
        <v>1117446</v>
      </c>
      <c r="C683" t="s">
        <v>183</v>
      </c>
      <c r="D683" t="str">
        <f t="shared" ca="1" si="30"/>
        <v>HBKCEDRZBY</v>
      </c>
      <c r="E683" t="str">
        <f t="shared" ca="1" si="31"/>
        <v>Hjhfobkfejhig</v>
      </c>
      <c r="F683" t="s">
        <v>150</v>
      </c>
      <c r="G683" t="s">
        <v>167</v>
      </c>
      <c r="H683" t="str">
        <f t="shared" ca="1" si="32"/>
        <v>19/1/1996</v>
      </c>
      <c r="I683" t="s">
        <v>1650</v>
      </c>
      <c r="J683" t="s">
        <v>2</v>
      </c>
      <c r="K683" t="s">
        <v>1691</v>
      </c>
      <c r="L683" t="s">
        <v>1692</v>
      </c>
      <c r="M683" t="s">
        <v>350</v>
      </c>
      <c r="N683">
        <v>95</v>
      </c>
      <c r="O683" t="s">
        <v>157</v>
      </c>
      <c r="P683" t="s">
        <v>2</v>
      </c>
      <c r="Q683" t="s">
        <v>2</v>
      </c>
      <c r="R683" t="s">
        <v>2</v>
      </c>
      <c r="S683" t="s">
        <v>2</v>
      </c>
      <c r="T683" t="s">
        <v>2</v>
      </c>
      <c r="U683" t="s">
        <v>2</v>
      </c>
      <c r="V683" t="s">
        <v>2</v>
      </c>
      <c r="W683" t="s">
        <v>2</v>
      </c>
      <c r="X683" t="s">
        <v>2</v>
      </c>
      <c r="Y683" t="s">
        <v>2</v>
      </c>
      <c r="Z683">
        <v>2010</v>
      </c>
      <c r="AA683" t="s">
        <v>1488</v>
      </c>
      <c r="AB683" t="s">
        <v>1645</v>
      </c>
      <c r="AC683" t="s">
        <v>2</v>
      </c>
      <c r="AD683" t="s">
        <v>440</v>
      </c>
      <c r="AE683" t="s">
        <v>1718</v>
      </c>
      <c r="AF683" t="s">
        <v>1491</v>
      </c>
      <c r="AG683" t="s">
        <v>2</v>
      </c>
      <c r="AH683" t="s">
        <v>2</v>
      </c>
    </row>
    <row r="684" spans="1:34">
      <c r="A684">
        <v>10012</v>
      </c>
      <c r="B684">
        <v>1119364</v>
      </c>
      <c r="C684" t="s">
        <v>183</v>
      </c>
      <c r="D684" t="str">
        <f t="shared" ca="1" si="30"/>
        <v>AMOKHYNIYB</v>
      </c>
      <c r="E684" t="str">
        <f t="shared" ca="1" si="31"/>
        <v>Worhdtviofgjt</v>
      </c>
      <c r="F684" t="s">
        <v>150</v>
      </c>
      <c r="G684" t="s">
        <v>167</v>
      </c>
      <c r="H684" t="str">
        <f t="shared" ca="1" si="32"/>
        <v>2/10/1997</v>
      </c>
      <c r="I684" t="s">
        <v>1644</v>
      </c>
      <c r="J684" t="s">
        <v>2</v>
      </c>
      <c r="K684" t="s">
        <v>607</v>
      </c>
      <c r="L684" t="s">
        <v>608</v>
      </c>
      <c r="M684" t="s">
        <v>470</v>
      </c>
      <c r="N684">
        <v>93</v>
      </c>
      <c r="O684" t="s">
        <v>157</v>
      </c>
      <c r="P684" t="s">
        <v>2</v>
      </c>
      <c r="Q684" t="s">
        <v>2</v>
      </c>
      <c r="R684" t="s">
        <v>2</v>
      </c>
      <c r="S684" t="s">
        <v>2</v>
      </c>
      <c r="T684" t="s">
        <v>2</v>
      </c>
      <c r="U684" t="s">
        <v>294</v>
      </c>
      <c r="V684" t="s">
        <v>160</v>
      </c>
      <c r="W684" t="s">
        <v>182</v>
      </c>
      <c r="X684" t="s">
        <v>2</v>
      </c>
      <c r="Y684" t="s">
        <v>2</v>
      </c>
      <c r="Z684">
        <v>2009</v>
      </c>
      <c r="AA684" t="s">
        <v>1488</v>
      </c>
      <c r="AB684" t="s">
        <v>1653</v>
      </c>
      <c r="AC684" t="s">
        <v>2</v>
      </c>
      <c r="AD684" t="s">
        <v>294</v>
      </c>
      <c r="AE684" t="s">
        <v>1490</v>
      </c>
      <c r="AF684" t="s">
        <v>1667</v>
      </c>
      <c r="AG684" t="s">
        <v>2</v>
      </c>
      <c r="AH684" t="s">
        <v>2</v>
      </c>
    </row>
    <row r="685" spans="1:34">
      <c r="A685">
        <v>10012</v>
      </c>
      <c r="B685">
        <v>1119844</v>
      </c>
      <c r="C685" t="s">
        <v>183</v>
      </c>
      <c r="D685" t="str">
        <f t="shared" ca="1" si="30"/>
        <v>QIVFCTVFGP</v>
      </c>
      <c r="E685" t="str">
        <f t="shared" ca="1" si="31"/>
        <v>Jukdfixdrzpmk</v>
      </c>
      <c r="F685" t="s">
        <v>150</v>
      </c>
      <c r="G685" t="s">
        <v>167</v>
      </c>
      <c r="H685" t="str">
        <f t="shared" ca="1" si="32"/>
        <v>21/2/1994</v>
      </c>
      <c r="I685" t="s">
        <v>1650</v>
      </c>
      <c r="J685" t="s">
        <v>2</v>
      </c>
      <c r="K685" t="s">
        <v>1729</v>
      </c>
      <c r="L685" t="s">
        <v>1730</v>
      </c>
      <c r="M685" t="s">
        <v>1165</v>
      </c>
      <c r="N685">
        <v>94</v>
      </c>
      <c r="O685" t="s">
        <v>157</v>
      </c>
      <c r="P685" t="s">
        <v>2</v>
      </c>
      <c r="Q685" t="s">
        <v>2</v>
      </c>
      <c r="R685" t="s">
        <v>2</v>
      </c>
      <c r="S685" t="s">
        <v>2</v>
      </c>
      <c r="T685" t="s">
        <v>2</v>
      </c>
      <c r="U685" t="s">
        <v>2</v>
      </c>
      <c r="V685" t="s">
        <v>2</v>
      </c>
      <c r="W685" t="s">
        <v>2</v>
      </c>
      <c r="X685" t="s">
        <v>2</v>
      </c>
      <c r="Y685" t="s">
        <v>2</v>
      </c>
      <c r="Z685">
        <v>2010</v>
      </c>
      <c r="AA685" t="s">
        <v>1488</v>
      </c>
      <c r="AB685" t="s">
        <v>1666</v>
      </c>
      <c r="AC685" t="s">
        <v>196</v>
      </c>
      <c r="AD685" t="s">
        <v>200</v>
      </c>
      <c r="AE685" t="s">
        <v>1490</v>
      </c>
      <c r="AF685" t="s">
        <v>1491</v>
      </c>
      <c r="AG685" t="s">
        <v>2</v>
      </c>
      <c r="AH685" t="s">
        <v>2</v>
      </c>
    </row>
    <row r="686" spans="1:34">
      <c r="A686">
        <v>10012</v>
      </c>
      <c r="B686">
        <v>1122519</v>
      </c>
      <c r="C686" t="s">
        <v>149</v>
      </c>
      <c r="D686" t="str">
        <f t="shared" ca="1" si="30"/>
        <v>TAYDWOQTRC</v>
      </c>
      <c r="E686" t="str">
        <f t="shared" ca="1" si="31"/>
        <v>Ekudipbatxhsz</v>
      </c>
      <c r="F686" t="s">
        <v>150</v>
      </c>
      <c r="G686" t="s">
        <v>167</v>
      </c>
      <c r="H686" t="str">
        <f t="shared" ca="1" si="32"/>
        <v>18/2/1997</v>
      </c>
      <c r="I686" t="s">
        <v>1644</v>
      </c>
      <c r="J686" t="s">
        <v>2</v>
      </c>
      <c r="K686" t="s">
        <v>2</v>
      </c>
      <c r="L686" t="s">
        <v>2</v>
      </c>
      <c r="M686" t="s">
        <v>2</v>
      </c>
      <c r="N686" t="s">
        <v>2</v>
      </c>
      <c r="O686" t="s">
        <v>2</v>
      </c>
      <c r="P686" t="s">
        <v>2</v>
      </c>
      <c r="Q686" t="s">
        <v>2</v>
      </c>
      <c r="R686" t="s">
        <v>2</v>
      </c>
      <c r="S686" t="s">
        <v>2</v>
      </c>
      <c r="T686" t="s">
        <v>2</v>
      </c>
      <c r="U686" t="s">
        <v>2</v>
      </c>
      <c r="V686" t="s">
        <v>2</v>
      </c>
      <c r="W686" t="s">
        <v>2</v>
      </c>
      <c r="X686" t="s">
        <v>2</v>
      </c>
      <c r="Y686" t="s">
        <v>2</v>
      </c>
      <c r="Z686">
        <v>2010</v>
      </c>
      <c r="AA686" t="s">
        <v>1488</v>
      </c>
      <c r="AB686" t="s">
        <v>1489</v>
      </c>
      <c r="AC686" t="s">
        <v>2</v>
      </c>
      <c r="AD686" t="s">
        <v>347</v>
      </c>
      <c r="AE686" t="s">
        <v>1490</v>
      </c>
      <c r="AF686" t="s">
        <v>1491</v>
      </c>
      <c r="AG686" t="s">
        <v>2</v>
      </c>
      <c r="AH686" t="s">
        <v>2</v>
      </c>
    </row>
    <row r="687" spans="1:34">
      <c r="A687">
        <v>10012</v>
      </c>
      <c r="B687">
        <v>1123294</v>
      </c>
      <c r="C687" t="s">
        <v>183</v>
      </c>
      <c r="D687" t="str">
        <f t="shared" ca="1" si="30"/>
        <v>BOIYNQRUZE</v>
      </c>
      <c r="E687" t="str">
        <f t="shared" ca="1" si="31"/>
        <v>Glyuvlflrpgsf</v>
      </c>
      <c r="F687" t="s">
        <v>150</v>
      </c>
      <c r="G687" t="s">
        <v>167</v>
      </c>
      <c r="H687" t="str">
        <f t="shared" ca="1" si="32"/>
        <v>28/2/1996</v>
      </c>
      <c r="I687" t="s">
        <v>1650</v>
      </c>
      <c r="J687" t="s">
        <v>2</v>
      </c>
      <c r="K687" t="s">
        <v>1275</v>
      </c>
      <c r="L687" t="s">
        <v>1276</v>
      </c>
      <c r="M687" t="s">
        <v>397</v>
      </c>
      <c r="N687">
        <v>93</v>
      </c>
      <c r="O687" t="s">
        <v>157</v>
      </c>
      <c r="P687" t="s">
        <v>2</v>
      </c>
      <c r="Q687" t="s">
        <v>2</v>
      </c>
      <c r="R687" t="s">
        <v>2</v>
      </c>
      <c r="S687" t="s">
        <v>2</v>
      </c>
      <c r="T687" t="s">
        <v>2</v>
      </c>
      <c r="U687" t="s">
        <v>2</v>
      </c>
      <c r="V687" t="s">
        <v>2</v>
      </c>
      <c r="W687" t="s">
        <v>2</v>
      </c>
      <c r="X687" t="s">
        <v>2</v>
      </c>
      <c r="Y687" t="s">
        <v>2</v>
      </c>
      <c r="Z687">
        <v>2010</v>
      </c>
      <c r="AA687" t="s">
        <v>1488</v>
      </c>
      <c r="AB687" t="s">
        <v>1666</v>
      </c>
      <c r="AC687" t="s">
        <v>196</v>
      </c>
      <c r="AD687" t="s">
        <v>224</v>
      </c>
      <c r="AE687" t="s">
        <v>1649</v>
      </c>
      <c r="AF687" t="s">
        <v>1491</v>
      </c>
      <c r="AG687" t="s">
        <v>2</v>
      </c>
      <c r="AH687" t="s">
        <v>2</v>
      </c>
    </row>
    <row r="688" spans="1:34">
      <c r="A688">
        <v>10012</v>
      </c>
      <c r="B688">
        <v>1124024</v>
      </c>
      <c r="C688" t="s">
        <v>183</v>
      </c>
      <c r="D688" t="str">
        <f t="shared" ca="1" si="30"/>
        <v>FHEVHOFVOR</v>
      </c>
      <c r="E688" t="str">
        <f t="shared" ca="1" si="31"/>
        <v>Oozczuhcwytcu</v>
      </c>
      <c r="F688" t="s">
        <v>150</v>
      </c>
      <c r="G688" t="s">
        <v>167</v>
      </c>
      <c r="H688" t="str">
        <f t="shared" ca="1" si="32"/>
        <v>24/1/1994</v>
      </c>
      <c r="I688" t="s">
        <v>1644</v>
      </c>
      <c r="J688" t="s">
        <v>2</v>
      </c>
      <c r="K688" t="s">
        <v>2</v>
      </c>
      <c r="L688" t="s">
        <v>2</v>
      </c>
      <c r="M688" t="s">
        <v>2</v>
      </c>
      <c r="N688" t="s">
        <v>2</v>
      </c>
      <c r="O688" t="s">
        <v>2</v>
      </c>
      <c r="P688" t="s">
        <v>2</v>
      </c>
      <c r="Q688" t="s">
        <v>2</v>
      </c>
      <c r="R688" t="s">
        <v>2</v>
      </c>
      <c r="S688" t="s">
        <v>2</v>
      </c>
      <c r="T688" t="s">
        <v>2</v>
      </c>
      <c r="U688" t="s">
        <v>2</v>
      </c>
      <c r="V688" t="s">
        <v>2</v>
      </c>
      <c r="W688" t="s">
        <v>2</v>
      </c>
      <c r="X688" t="s">
        <v>2</v>
      </c>
      <c r="Y688" t="s">
        <v>2</v>
      </c>
      <c r="Z688">
        <v>2008</v>
      </c>
      <c r="AA688" t="s">
        <v>1488</v>
      </c>
      <c r="AB688" t="s">
        <v>1666</v>
      </c>
      <c r="AC688" t="s">
        <v>196</v>
      </c>
      <c r="AD688" t="s">
        <v>197</v>
      </c>
      <c r="AE688" t="s">
        <v>1490</v>
      </c>
      <c r="AF688" t="s">
        <v>1700</v>
      </c>
      <c r="AG688" t="s">
        <v>2</v>
      </c>
      <c r="AH688" t="s">
        <v>2</v>
      </c>
    </row>
    <row r="689" spans="1:34">
      <c r="A689">
        <v>10012</v>
      </c>
      <c r="B689">
        <v>1126875</v>
      </c>
      <c r="C689" t="s">
        <v>149</v>
      </c>
      <c r="D689" t="str">
        <f t="shared" ca="1" si="30"/>
        <v>VGNIWGAJCP</v>
      </c>
      <c r="E689" t="str">
        <f t="shared" ca="1" si="31"/>
        <v>Mucduiwmllpyw</v>
      </c>
      <c r="F689" t="s">
        <v>150</v>
      </c>
      <c r="G689" t="s">
        <v>167</v>
      </c>
      <c r="H689" t="str">
        <f t="shared" ca="1" si="32"/>
        <v>17/10/1997</v>
      </c>
      <c r="I689" t="s">
        <v>1650</v>
      </c>
      <c r="J689" t="s">
        <v>2</v>
      </c>
      <c r="K689" t="s">
        <v>2</v>
      </c>
      <c r="L689" t="s">
        <v>2</v>
      </c>
      <c r="M689" t="s">
        <v>2</v>
      </c>
      <c r="N689" t="s">
        <v>2</v>
      </c>
      <c r="O689" t="s">
        <v>2</v>
      </c>
      <c r="P689" t="s">
        <v>2</v>
      </c>
      <c r="Q689" t="s">
        <v>2</v>
      </c>
      <c r="R689" t="s">
        <v>2</v>
      </c>
      <c r="S689" t="s">
        <v>2</v>
      </c>
      <c r="T689" t="s">
        <v>2</v>
      </c>
      <c r="U689" t="s">
        <v>2</v>
      </c>
      <c r="V689" t="s">
        <v>2</v>
      </c>
      <c r="W689" t="s">
        <v>2</v>
      </c>
      <c r="X689" t="s">
        <v>2</v>
      </c>
      <c r="Y689" t="s">
        <v>2</v>
      </c>
      <c r="Z689" t="s">
        <v>2</v>
      </c>
      <c r="AA689" t="s">
        <v>1660</v>
      </c>
      <c r="AB689" t="s">
        <v>2</v>
      </c>
      <c r="AC689" t="s">
        <v>2</v>
      </c>
      <c r="AD689" t="s">
        <v>2</v>
      </c>
      <c r="AE689" t="s">
        <v>1490</v>
      </c>
      <c r="AF689" t="s">
        <v>1771</v>
      </c>
      <c r="AG689" t="s">
        <v>2</v>
      </c>
      <c r="AH689" t="s">
        <v>2</v>
      </c>
    </row>
    <row r="690" spans="1:34">
      <c r="A690">
        <v>10012</v>
      </c>
      <c r="B690">
        <v>1128533</v>
      </c>
      <c r="C690" t="s">
        <v>149</v>
      </c>
      <c r="D690" t="str">
        <f t="shared" ca="1" si="30"/>
        <v>MDWLBXFCXM</v>
      </c>
      <c r="E690" t="str">
        <f t="shared" ca="1" si="31"/>
        <v>Lkuqmnlddcxtm</v>
      </c>
      <c r="F690" t="s">
        <v>150</v>
      </c>
      <c r="G690" t="s">
        <v>167</v>
      </c>
      <c r="H690" t="str">
        <f t="shared" ca="1" si="32"/>
        <v>13/5/1996</v>
      </c>
      <c r="I690" t="s">
        <v>1650</v>
      </c>
      <c r="J690" t="s">
        <v>2</v>
      </c>
      <c r="K690" t="s">
        <v>1874</v>
      </c>
      <c r="L690" t="s">
        <v>1875</v>
      </c>
      <c r="M690" t="s">
        <v>1876</v>
      </c>
      <c r="N690">
        <v>67</v>
      </c>
      <c r="O690" t="s">
        <v>157</v>
      </c>
      <c r="P690" t="s">
        <v>2</v>
      </c>
      <c r="Q690" t="s">
        <v>2</v>
      </c>
      <c r="R690" t="s">
        <v>2</v>
      </c>
      <c r="S690" t="s">
        <v>2</v>
      </c>
      <c r="T690" t="s">
        <v>2</v>
      </c>
      <c r="U690" t="s">
        <v>2</v>
      </c>
      <c r="V690" t="s">
        <v>2</v>
      </c>
      <c r="W690" t="s">
        <v>2</v>
      </c>
      <c r="X690" t="s">
        <v>2</v>
      </c>
      <c r="Y690" t="s">
        <v>2</v>
      </c>
      <c r="Z690">
        <v>2010</v>
      </c>
      <c r="AA690" t="s">
        <v>1488</v>
      </c>
      <c r="AB690" t="s">
        <v>1666</v>
      </c>
      <c r="AC690" t="s">
        <v>196</v>
      </c>
      <c r="AD690" t="s">
        <v>197</v>
      </c>
      <c r="AE690" t="s">
        <v>1490</v>
      </c>
      <c r="AF690" t="s">
        <v>1491</v>
      </c>
      <c r="AG690" t="s">
        <v>2</v>
      </c>
      <c r="AH690" t="s">
        <v>2</v>
      </c>
    </row>
    <row r="691" spans="1:34">
      <c r="A691">
        <v>10012</v>
      </c>
      <c r="B691">
        <v>1133190</v>
      </c>
      <c r="C691" t="s">
        <v>149</v>
      </c>
      <c r="D691" t="str">
        <f t="shared" ca="1" si="30"/>
        <v>VGRZQYZJKQ</v>
      </c>
      <c r="E691" t="str">
        <f t="shared" ca="1" si="31"/>
        <v>Trnaojtckaoyf</v>
      </c>
      <c r="F691" t="s">
        <v>150</v>
      </c>
      <c r="G691" t="s">
        <v>167</v>
      </c>
      <c r="H691" t="str">
        <f t="shared" ca="1" si="32"/>
        <v>8/9/1994</v>
      </c>
      <c r="I691" t="s">
        <v>1644</v>
      </c>
      <c r="J691" t="s">
        <v>2</v>
      </c>
      <c r="K691" t="s">
        <v>2</v>
      </c>
      <c r="L691" t="s">
        <v>2</v>
      </c>
      <c r="M691" t="s">
        <v>2</v>
      </c>
      <c r="N691" t="s">
        <v>2</v>
      </c>
      <c r="O691" t="s">
        <v>2</v>
      </c>
      <c r="P691" t="s">
        <v>2</v>
      </c>
      <c r="Q691" t="s">
        <v>2</v>
      </c>
      <c r="R691" t="s">
        <v>2</v>
      </c>
      <c r="S691" t="s">
        <v>2</v>
      </c>
      <c r="T691" t="s">
        <v>2</v>
      </c>
      <c r="U691" t="s">
        <v>2</v>
      </c>
      <c r="V691" t="s">
        <v>2</v>
      </c>
      <c r="W691" t="s">
        <v>2</v>
      </c>
      <c r="X691" t="s">
        <v>2</v>
      </c>
      <c r="Y691" t="s">
        <v>2</v>
      </c>
      <c r="Z691">
        <v>2008</v>
      </c>
      <c r="AA691" t="s">
        <v>1488</v>
      </c>
      <c r="AB691" t="s">
        <v>1653</v>
      </c>
      <c r="AC691" t="s">
        <v>2</v>
      </c>
      <c r="AD691" t="s">
        <v>1654</v>
      </c>
      <c r="AE691" t="s">
        <v>1490</v>
      </c>
      <c r="AF691" t="s">
        <v>1700</v>
      </c>
      <c r="AG691" t="s">
        <v>2</v>
      </c>
      <c r="AH691" t="s">
        <v>2</v>
      </c>
    </row>
    <row r="692" spans="1:34">
      <c r="A692">
        <v>10012</v>
      </c>
      <c r="B692">
        <v>1133429</v>
      </c>
      <c r="C692" t="s">
        <v>149</v>
      </c>
      <c r="D692" t="str">
        <f t="shared" ca="1" si="30"/>
        <v>HHFZJBPHVR</v>
      </c>
      <c r="E692" t="str">
        <f t="shared" ca="1" si="31"/>
        <v>Bczattbkpinzb</v>
      </c>
      <c r="F692" t="s">
        <v>150</v>
      </c>
      <c r="G692" t="s">
        <v>167</v>
      </c>
      <c r="H692" t="str">
        <f t="shared" ca="1" si="32"/>
        <v>11/5/1996</v>
      </c>
      <c r="I692" t="s">
        <v>1650</v>
      </c>
      <c r="J692" t="s">
        <v>2</v>
      </c>
      <c r="K692" t="s">
        <v>1309</v>
      </c>
      <c r="L692" t="s">
        <v>1310</v>
      </c>
      <c r="M692" t="s">
        <v>223</v>
      </c>
      <c r="N692">
        <v>75</v>
      </c>
      <c r="O692" t="s">
        <v>157</v>
      </c>
      <c r="P692" t="s">
        <v>2</v>
      </c>
      <c r="Q692" t="s">
        <v>2</v>
      </c>
      <c r="R692" t="s">
        <v>2</v>
      </c>
      <c r="S692" t="s">
        <v>2</v>
      </c>
      <c r="T692" t="s">
        <v>2</v>
      </c>
      <c r="U692" t="s">
        <v>2</v>
      </c>
      <c r="V692" t="s">
        <v>2</v>
      </c>
      <c r="W692" t="s">
        <v>2</v>
      </c>
      <c r="X692" t="s">
        <v>2</v>
      </c>
      <c r="Y692" t="s">
        <v>2</v>
      </c>
      <c r="Z692">
        <v>2010</v>
      </c>
      <c r="AA692" t="s">
        <v>1488</v>
      </c>
      <c r="AB692" t="s">
        <v>1698</v>
      </c>
      <c r="AC692" t="s">
        <v>2</v>
      </c>
      <c r="AD692" t="s">
        <v>224</v>
      </c>
      <c r="AE692" t="s">
        <v>1490</v>
      </c>
      <c r="AF692" t="s">
        <v>1491</v>
      </c>
      <c r="AG692" t="s">
        <v>2</v>
      </c>
      <c r="AH692" t="s">
        <v>2</v>
      </c>
    </row>
    <row r="693" spans="1:34">
      <c r="A693">
        <v>10012</v>
      </c>
      <c r="B693">
        <v>1134123</v>
      </c>
      <c r="C693" t="s">
        <v>149</v>
      </c>
      <c r="D693" t="str">
        <f t="shared" ca="1" si="30"/>
        <v>NHWUFFQITT</v>
      </c>
      <c r="E693" t="str">
        <f t="shared" ca="1" si="31"/>
        <v>Fjgunvqyfiaww</v>
      </c>
      <c r="F693" t="s">
        <v>150</v>
      </c>
      <c r="G693" t="s">
        <v>167</v>
      </c>
      <c r="H693" t="str">
        <f t="shared" ca="1" si="32"/>
        <v>2/11/1997</v>
      </c>
      <c r="I693" t="s">
        <v>1650</v>
      </c>
      <c r="J693" t="s">
        <v>2</v>
      </c>
      <c r="K693" t="s">
        <v>1726</v>
      </c>
      <c r="L693" t="s">
        <v>1727</v>
      </c>
      <c r="M693" t="s">
        <v>768</v>
      </c>
      <c r="N693">
        <v>94</v>
      </c>
      <c r="O693" t="s">
        <v>157</v>
      </c>
      <c r="P693" t="s">
        <v>2</v>
      </c>
      <c r="Q693" t="s">
        <v>2</v>
      </c>
      <c r="R693" t="s">
        <v>2</v>
      </c>
      <c r="S693" t="s">
        <v>2</v>
      </c>
      <c r="T693" t="s">
        <v>2</v>
      </c>
      <c r="U693" t="s">
        <v>2</v>
      </c>
      <c r="V693" t="s">
        <v>2</v>
      </c>
      <c r="W693" t="s">
        <v>2</v>
      </c>
      <c r="X693" t="s">
        <v>2</v>
      </c>
      <c r="Y693" t="s">
        <v>2</v>
      </c>
      <c r="Z693">
        <v>2009</v>
      </c>
      <c r="AA693" t="s">
        <v>1488</v>
      </c>
      <c r="AB693" t="s">
        <v>1645</v>
      </c>
      <c r="AC693" t="s">
        <v>2</v>
      </c>
      <c r="AD693" t="s">
        <v>238</v>
      </c>
      <c r="AE693" t="s">
        <v>1490</v>
      </c>
      <c r="AF693" t="s">
        <v>1491</v>
      </c>
      <c r="AG693" t="s">
        <v>2</v>
      </c>
      <c r="AH693" t="s">
        <v>2</v>
      </c>
    </row>
    <row r="694" spans="1:34">
      <c r="A694">
        <v>10012</v>
      </c>
      <c r="B694">
        <v>1134311</v>
      </c>
      <c r="C694" t="s">
        <v>183</v>
      </c>
      <c r="D694" t="str">
        <f t="shared" ca="1" si="30"/>
        <v>LMNBJKMFVB</v>
      </c>
      <c r="E694" t="str">
        <f t="shared" ca="1" si="31"/>
        <v>Vzxydzeffpwyv</v>
      </c>
      <c r="F694" t="s">
        <v>150</v>
      </c>
      <c r="G694" t="s">
        <v>151</v>
      </c>
      <c r="H694" t="str">
        <f t="shared" ca="1" si="32"/>
        <v>11/1/1995</v>
      </c>
      <c r="I694" t="s">
        <v>1650</v>
      </c>
      <c r="J694" t="s">
        <v>2</v>
      </c>
      <c r="K694" t="s">
        <v>1884</v>
      </c>
      <c r="L694" t="s">
        <v>1405</v>
      </c>
      <c r="M694" t="s">
        <v>798</v>
      </c>
      <c r="N694">
        <v>27</v>
      </c>
      <c r="O694" t="s">
        <v>157</v>
      </c>
      <c r="P694" t="s">
        <v>2</v>
      </c>
      <c r="Q694" t="s">
        <v>2</v>
      </c>
      <c r="R694" t="s">
        <v>2</v>
      </c>
      <c r="S694" t="s">
        <v>2</v>
      </c>
      <c r="T694" t="s">
        <v>2</v>
      </c>
      <c r="U694" t="s">
        <v>2</v>
      </c>
      <c r="V694" t="s">
        <v>2</v>
      </c>
      <c r="W694" t="s">
        <v>2</v>
      </c>
      <c r="X694" t="s">
        <v>2</v>
      </c>
      <c r="Y694" t="s">
        <v>2</v>
      </c>
      <c r="Z694">
        <v>2010</v>
      </c>
      <c r="AA694" t="s">
        <v>1660</v>
      </c>
      <c r="AB694" t="s">
        <v>2</v>
      </c>
      <c r="AC694" t="s">
        <v>2</v>
      </c>
      <c r="AD694" t="s">
        <v>2</v>
      </c>
      <c r="AE694" t="s">
        <v>1490</v>
      </c>
      <c r="AF694" t="s">
        <v>1667</v>
      </c>
      <c r="AG694" t="s">
        <v>2</v>
      </c>
      <c r="AH694" t="s">
        <v>2</v>
      </c>
    </row>
    <row r="695" spans="1:34">
      <c r="A695">
        <v>10012</v>
      </c>
      <c r="B695">
        <v>1136235</v>
      </c>
      <c r="C695" t="s">
        <v>149</v>
      </c>
      <c r="D695" t="str">
        <f t="shared" ca="1" si="30"/>
        <v>DCWYOLOILF</v>
      </c>
      <c r="E695" t="str">
        <f t="shared" ca="1" si="31"/>
        <v>Bntvswihkimqi</v>
      </c>
      <c r="F695" t="s">
        <v>150</v>
      </c>
      <c r="G695" t="s">
        <v>167</v>
      </c>
      <c r="H695" t="str">
        <f t="shared" ca="1" si="32"/>
        <v>18/2/1995</v>
      </c>
      <c r="I695" t="s">
        <v>1650</v>
      </c>
      <c r="J695" t="s">
        <v>2</v>
      </c>
      <c r="K695" t="s">
        <v>1885</v>
      </c>
      <c r="L695" t="s">
        <v>1886</v>
      </c>
      <c r="M695" t="s">
        <v>470</v>
      </c>
      <c r="N695">
        <v>93</v>
      </c>
      <c r="O695" t="s">
        <v>157</v>
      </c>
      <c r="P695" t="s">
        <v>2</v>
      </c>
      <c r="Q695" t="s">
        <v>2</v>
      </c>
      <c r="R695" t="s">
        <v>2</v>
      </c>
      <c r="S695" t="s">
        <v>2</v>
      </c>
      <c r="T695" t="s">
        <v>2</v>
      </c>
      <c r="U695" t="s">
        <v>2</v>
      </c>
      <c r="V695" t="s">
        <v>2</v>
      </c>
      <c r="W695" t="s">
        <v>2</v>
      </c>
      <c r="X695" t="s">
        <v>2</v>
      </c>
      <c r="Y695" t="s">
        <v>2</v>
      </c>
      <c r="Z695">
        <v>2010</v>
      </c>
      <c r="AA695" t="s">
        <v>1488</v>
      </c>
      <c r="AB695" t="s">
        <v>1653</v>
      </c>
      <c r="AC695" t="s">
        <v>2</v>
      </c>
      <c r="AD695" t="s">
        <v>1735</v>
      </c>
      <c r="AE695" t="s">
        <v>1649</v>
      </c>
      <c r="AF695" t="s">
        <v>1491</v>
      </c>
      <c r="AG695" t="s">
        <v>2</v>
      </c>
      <c r="AH695" t="s">
        <v>2</v>
      </c>
    </row>
    <row r="696" spans="1:34">
      <c r="A696">
        <v>10012</v>
      </c>
      <c r="B696">
        <v>1136239</v>
      </c>
      <c r="C696" t="s">
        <v>183</v>
      </c>
      <c r="D696" t="str">
        <f t="shared" ca="1" si="30"/>
        <v>YVXGUJLMCU</v>
      </c>
      <c r="E696" t="str">
        <f t="shared" ca="1" si="31"/>
        <v>Kkqlahdjlvinr</v>
      </c>
      <c r="F696" t="s">
        <v>150</v>
      </c>
      <c r="G696" t="s">
        <v>167</v>
      </c>
      <c r="H696" t="str">
        <f t="shared" ca="1" si="32"/>
        <v>18/7/1994</v>
      </c>
      <c r="I696" t="s">
        <v>1650</v>
      </c>
      <c r="J696" t="s">
        <v>2</v>
      </c>
      <c r="K696" t="s">
        <v>2</v>
      </c>
      <c r="L696" t="s">
        <v>2</v>
      </c>
      <c r="M696" t="s">
        <v>2</v>
      </c>
      <c r="N696" t="s">
        <v>2</v>
      </c>
      <c r="O696" t="s">
        <v>2</v>
      </c>
      <c r="P696" t="s">
        <v>2</v>
      </c>
      <c r="Q696" t="s">
        <v>2</v>
      </c>
      <c r="R696" t="s">
        <v>2</v>
      </c>
      <c r="S696" t="s">
        <v>2</v>
      </c>
      <c r="T696" t="s">
        <v>2</v>
      </c>
      <c r="U696" t="s">
        <v>2</v>
      </c>
      <c r="V696" t="s">
        <v>2</v>
      </c>
      <c r="W696" t="s">
        <v>2</v>
      </c>
      <c r="X696" t="s">
        <v>2</v>
      </c>
      <c r="Y696" t="s">
        <v>2</v>
      </c>
      <c r="Z696">
        <v>2008</v>
      </c>
      <c r="AA696" t="s">
        <v>1660</v>
      </c>
      <c r="AB696" t="s">
        <v>2</v>
      </c>
      <c r="AC696" t="s">
        <v>2</v>
      </c>
      <c r="AD696" t="s">
        <v>2</v>
      </c>
      <c r="AE696" t="s">
        <v>1718</v>
      </c>
      <c r="AF696" t="s">
        <v>1887</v>
      </c>
      <c r="AG696" t="s">
        <v>2</v>
      </c>
      <c r="AH696" t="s">
        <v>2</v>
      </c>
    </row>
    <row r="697" spans="1:34">
      <c r="A697">
        <v>10012</v>
      </c>
      <c r="B697">
        <v>1137348</v>
      </c>
      <c r="C697" t="s">
        <v>183</v>
      </c>
      <c r="D697" t="str">
        <f t="shared" ca="1" si="30"/>
        <v>SPSRTDXENA</v>
      </c>
      <c r="E697" t="str">
        <f t="shared" ca="1" si="31"/>
        <v>Ylgxeqxieudrh</v>
      </c>
      <c r="F697" t="s">
        <v>150</v>
      </c>
      <c r="G697" t="s">
        <v>167</v>
      </c>
      <c r="H697" t="str">
        <f t="shared" ca="1" si="32"/>
        <v>27/12/1994</v>
      </c>
      <c r="I697" t="s">
        <v>1650</v>
      </c>
      <c r="J697" t="s">
        <v>2</v>
      </c>
      <c r="K697" t="s">
        <v>1691</v>
      </c>
      <c r="L697" t="s">
        <v>1692</v>
      </c>
      <c r="M697" t="s">
        <v>350</v>
      </c>
      <c r="N697">
        <v>95</v>
      </c>
      <c r="O697" t="s">
        <v>157</v>
      </c>
      <c r="P697" t="s">
        <v>2</v>
      </c>
      <c r="Q697" t="s">
        <v>2</v>
      </c>
      <c r="R697" t="s">
        <v>2</v>
      </c>
      <c r="S697" t="s">
        <v>2</v>
      </c>
      <c r="T697" t="s">
        <v>2</v>
      </c>
      <c r="U697" t="s">
        <v>2</v>
      </c>
      <c r="V697" t="s">
        <v>2</v>
      </c>
      <c r="W697" t="s">
        <v>2</v>
      </c>
      <c r="X697" t="s">
        <v>2</v>
      </c>
      <c r="Y697" t="s">
        <v>2</v>
      </c>
      <c r="Z697">
        <v>2010</v>
      </c>
      <c r="AA697" t="s">
        <v>1488</v>
      </c>
      <c r="AB697" t="s">
        <v>1645</v>
      </c>
      <c r="AC697" t="s">
        <v>2</v>
      </c>
      <c r="AD697" t="s">
        <v>173</v>
      </c>
      <c r="AE697" t="s">
        <v>1649</v>
      </c>
      <c r="AF697" t="s">
        <v>1491</v>
      </c>
      <c r="AG697" t="s">
        <v>2</v>
      </c>
      <c r="AH697" t="s">
        <v>2</v>
      </c>
    </row>
    <row r="698" spans="1:34">
      <c r="A698">
        <v>10012</v>
      </c>
      <c r="B698">
        <v>1137363</v>
      </c>
      <c r="C698" t="s">
        <v>149</v>
      </c>
      <c r="D698" t="str">
        <f t="shared" ca="1" si="30"/>
        <v>VRPCIAPZEK</v>
      </c>
      <c r="E698" t="str">
        <f t="shared" ca="1" si="31"/>
        <v>Qmyibklhrbzdl</v>
      </c>
      <c r="F698" t="s">
        <v>150</v>
      </c>
      <c r="G698" t="s">
        <v>151</v>
      </c>
      <c r="H698" t="str">
        <f t="shared" ca="1" si="32"/>
        <v>10/1/1994</v>
      </c>
      <c r="I698" t="s">
        <v>1650</v>
      </c>
      <c r="J698" t="s">
        <v>2</v>
      </c>
      <c r="K698" t="s">
        <v>1731</v>
      </c>
      <c r="L698" t="s">
        <v>1732</v>
      </c>
      <c r="M698" t="s">
        <v>740</v>
      </c>
      <c r="N698">
        <v>92</v>
      </c>
      <c r="O698" t="s">
        <v>157</v>
      </c>
      <c r="P698" t="s">
        <v>2</v>
      </c>
      <c r="Q698" t="s">
        <v>2</v>
      </c>
      <c r="R698" t="s">
        <v>2</v>
      </c>
      <c r="S698" t="s">
        <v>2</v>
      </c>
      <c r="T698" t="s">
        <v>2</v>
      </c>
      <c r="U698" t="s">
        <v>2</v>
      </c>
      <c r="V698" t="s">
        <v>2</v>
      </c>
      <c r="W698" t="s">
        <v>2</v>
      </c>
      <c r="X698" t="s">
        <v>2</v>
      </c>
      <c r="Y698" t="s">
        <v>2</v>
      </c>
      <c r="Z698">
        <v>2010</v>
      </c>
      <c r="AA698" t="s">
        <v>1488</v>
      </c>
      <c r="AB698" t="s">
        <v>1698</v>
      </c>
      <c r="AC698" t="s">
        <v>2</v>
      </c>
      <c r="AD698" t="s">
        <v>717</v>
      </c>
      <c r="AE698" t="s">
        <v>1490</v>
      </c>
      <c r="AF698" t="s">
        <v>1491</v>
      </c>
      <c r="AG698" t="s">
        <v>2</v>
      </c>
      <c r="AH698" t="s">
        <v>2</v>
      </c>
    </row>
    <row r="699" spans="1:34">
      <c r="A699">
        <v>10012</v>
      </c>
      <c r="B699">
        <v>1139113</v>
      </c>
      <c r="C699" t="s">
        <v>183</v>
      </c>
      <c r="D699" t="str">
        <f t="shared" ca="1" si="30"/>
        <v>GSHXRHEAUP</v>
      </c>
      <c r="E699" t="str">
        <f t="shared" ca="1" si="31"/>
        <v>Ymaieerwpssgk</v>
      </c>
      <c r="F699" t="s">
        <v>150</v>
      </c>
      <c r="G699" t="s">
        <v>167</v>
      </c>
      <c r="H699" t="str">
        <f t="shared" ca="1" si="32"/>
        <v>10/10/1995</v>
      </c>
      <c r="I699" t="s">
        <v>1650</v>
      </c>
      <c r="J699" t="s">
        <v>2</v>
      </c>
      <c r="K699" t="s">
        <v>1809</v>
      </c>
      <c r="L699" t="s">
        <v>1810</v>
      </c>
      <c r="M699" t="s">
        <v>219</v>
      </c>
      <c r="N699">
        <v>77</v>
      </c>
      <c r="O699" t="s">
        <v>157</v>
      </c>
      <c r="P699" t="s">
        <v>2</v>
      </c>
      <c r="Q699" t="s">
        <v>2</v>
      </c>
      <c r="R699" t="s">
        <v>2</v>
      </c>
      <c r="S699" t="s">
        <v>2</v>
      </c>
      <c r="T699" t="s">
        <v>2</v>
      </c>
      <c r="U699" t="s">
        <v>2</v>
      </c>
      <c r="V699" t="s">
        <v>2</v>
      </c>
      <c r="W699" t="s">
        <v>2</v>
      </c>
      <c r="X699" t="s">
        <v>2</v>
      </c>
      <c r="Y699" t="s">
        <v>2</v>
      </c>
      <c r="Z699">
        <v>2009</v>
      </c>
      <c r="AA699" t="s">
        <v>1660</v>
      </c>
      <c r="AB699" t="s">
        <v>2</v>
      </c>
      <c r="AC699" t="s">
        <v>2</v>
      </c>
      <c r="AD699" t="s">
        <v>2</v>
      </c>
      <c r="AE699" t="s">
        <v>1718</v>
      </c>
      <c r="AF699" t="s">
        <v>1667</v>
      </c>
      <c r="AG699" t="s">
        <v>2</v>
      </c>
      <c r="AH699" t="s">
        <v>2</v>
      </c>
    </row>
    <row r="700" spans="1:34">
      <c r="A700">
        <v>10012</v>
      </c>
      <c r="B700">
        <v>1139889</v>
      </c>
      <c r="C700" t="s">
        <v>183</v>
      </c>
      <c r="D700" t="str">
        <f t="shared" ca="1" si="30"/>
        <v>SNRCZJELUQ</v>
      </c>
      <c r="E700" t="str">
        <f t="shared" ca="1" si="31"/>
        <v>Lmjomloqjozsd</v>
      </c>
      <c r="F700" t="s">
        <v>150</v>
      </c>
      <c r="G700" t="s">
        <v>167</v>
      </c>
      <c r="H700" t="str">
        <f t="shared" ca="1" si="32"/>
        <v>9/6/1997</v>
      </c>
      <c r="I700" t="s">
        <v>1644</v>
      </c>
      <c r="J700" t="s">
        <v>2</v>
      </c>
      <c r="K700" t="s">
        <v>2</v>
      </c>
      <c r="L700" t="s">
        <v>2</v>
      </c>
      <c r="M700" t="s">
        <v>2</v>
      </c>
      <c r="N700" t="s">
        <v>2</v>
      </c>
      <c r="O700" t="s">
        <v>2</v>
      </c>
      <c r="P700" t="s">
        <v>2</v>
      </c>
      <c r="Q700" t="s">
        <v>2</v>
      </c>
      <c r="R700" t="s">
        <v>2</v>
      </c>
      <c r="S700" t="s">
        <v>2</v>
      </c>
      <c r="T700" t="s">
        <v>2</v>
      </c>
      <c r="U700" t="s">
        <v>2</v>
      </c>
      <c r="V700" t="s">
        <v>2</v>
      </c>
      <c r="W700" t="s">
        <v>2</v>
      </c>
      <c r="X700" t="s">
        <v>2</v>
      </c>
      <c r="Y700" t="s">
        <v>2</v>
      </c>
      <c r="Z700" t="s">
        <v>2</v>
      </c>
      <c r="AA700" t="s">
        <v>1488</v>
      </c>
      <c r="AB700" t="s">
        <v>1666</v>
      </c>
      <c r="AC700" t="s">
        <v>196</v>
      </c>
      <c r="AD700" t="s">
        <v>211</v>
      </c>
      <c r="AE700" t="s">
        <v>1490</v>
      </c>
      <c r="AF700" t="s">
        <v>1671</v>
      </c>
      <c r="AG700" t="s">
        <v>2</v>
      </c>
      <c r="AH700" t="s">
        <v>2</v>
      </c>
    </row>
    <row r="701" spans="1:34">
      <c r="A701">
        <v>10012</v>
      </c>
      <c r="B701">
        <v>1140021</v>
      </c>
      <c r="C701" t="s">
        <v>183</v>
      </c>
      <c r="D701" t="str">
        <f t="shared" ca="1" si="30"/>
        <v>KELAPALVMF</v>
      </c>
      <c r="E701" t="str">
        <f t="shared" ca="1" si="31"/>
        <v>Lkzqyiqlegsfq</v>
      </c>
      <c r="F701" t="s">
        <v>150</v>
      </c>
      <c r="G701" t="s">
        <v>167</v>
      </c>
      <c r="H701" t="str">
        <f t="shared" ca="1" si="32"/>
        <v>10/5/1996</v>
      </c>
      <c r="I701" t="s">
        <v>1650</v>
      </c>
      <c r="J701" t="s">
        <v>2</v>
      </c>
      <c r="K701" t="s">
        <v>1809</v>
      </c>
      <c r="L701" t="s">
        <v>1810</v>
      </c>
      <c r="M701" t="s">
        <v>219</v>
      </c>
      <c r="N701">
        <v>77</v>
      </c>
      <c r="O701" t="s">
        <v>157</v>
      </c>
      <c r="P701" t="s">
        <v>2</v>
      </c>
      <c r="Q701" t="s">
        <v>2</v>
      </c>
      <c r="R701" t="s">
        <v>2</v>
      </c>
      <c r="S701" t="s">
        <v>2</v>
      </c>
      <c r="T701" t="s">
        <v>2</v>
      </c>
      <c r="U701" t="s">
        <v>2</v>
      </c>
      <c r="V701" t="s">
        <v>2</v>
      </c>
      <c r="W701" t="s">
        <v>2</v>
      </c>
      <c r="X701" t="s">
        <v>2</v>
      </c>
      <c r="Y701" t="s">
        <v>2</v>
      </c>
      <c r="Z701">
        <v>2010</v>
      </c>
      <c r="AA701" t="s">
        <v>1488</v>
      </c>
      <c r="AB701" t="s">
        <v>1666</v>
      </c>
      <c r="AC701" t="s">
        <v>199</v>
      </c>
      <c r="AD701" t="s">
        <v>211</v>
      </c>
      <c r="AE701" t="s">
        <v>1490</v>
      </c>
      <c r="AF701" t="s">
        <v>1491</v>
      </c>
      <c r="AG701" t="s">
        <v>2</v>
      </c>
      <c r="AH701" t="s">
        <v>2</v>
      </c>
    </row>
    <row r="702" spans="1:34">
      <c r="A702">
        <v>10012</v>
      </c>
      <c r="B702">
        <v>1140228</v>
      </c>
      <c r="C702" t="s">
        <v>149</v>
      </c>
      <c r="D702" t="str">
        <f t="shared" ca="1" si="30"/>
        <v>HDHRNQRXPB</v>
      </c>
      <c r="E702" t="str">
        <f t="shared" ca="1" si="31"/>
        <v>Xcxhdhoaslcul</v>
      </c>
      <c r="F702" t="s">
        <v>150</v>
      </c>
      <c r="G702" t="s">
        <v>167</v>
      </c>
      <c r="H702" t="str">
        <f t="shared" ca="1" si="32"/>
        <v>24/12/1997</v>
      </c>
      <c r="I702" t="s">
        <v>1650</v>
      </c>
      <c r="J702" t="s">
        <v>2</v>
      </c>
      <c r="K702" t="s">
        <v>1865</v>
      </c>
      <c r="L702" t="s">
        <v>1866</v>
      </c>
      <c r="M702" t="s">
        <v>942</v>
      </c>
      <c r="N702">
        <v>35</v>
      </c>
      <c r="O702" t="s">
        <v>157</v>
      </c>
      <c r="P702" t="s">
        <v>2</v>
      </c>
      <c r="Q702" t="s">
        <v>2</v>
      </c>
      <c r="R702" t="s">
        <v>2</v>
      </c>
      <c r="S702" t="s">
        <v>2</v>
      </c>
      <c r="T702" t="s">
        <v>2</v>
      </c>
      <c r="U702" t="s">
        <v>2</v>
      </c>
      <c r="V702" t="s">
        <v>2</v>
      </c>
      <c r="W702" t="s">
        <v>2</v>
      </c>
      <c r="X702" t="s">
        <v>2</v>
      </c>
      <c r="Y702" t="s">
        <v>2</v>
      </c>
      <c r="Z702">
        <v>2010</v>
      </c>
      <c r="AA702" t="s">
        <v>1488</v>
      </c>
      <c r="AB702" t="s">
        <v>1666</v>
      </c>
      <c r="AC702" t="s">
        <v>196</v>
      </c>
      <c r="AD702" t="s">
        <v>200</v>
      </c>
      <c r="AE702" t="s">
        <v>1718</v>
      </c>
      <c r="AF702" t="s">
        <v>1491</v>
      </c>
      <c r="AG702" t="s">
        <v>2</v>
      </c>
      <c r="AH702" t="s">
        <v>2</v>
      </c>
    </row>
    <row r="703" spans="1:34">
      <c r="A703">
        <v>10012</v>
      </c>
      <c r="B703">
        <v>1140377</v>
      </c>
      <c r="C703" t="s">
        <v>183</v>
      </c>
      <c r="D703" t="str">
        <f t="shared" ca="1" si="30"/>
        <v>DKGIKYPEIX</v>
      </c>
      <c r="E703" t="str">
        <f t="shared" ca="1" si="31"/>
        <v>Gyxceytghgjjy</v>
      </c>
      <c r="F703" t="s">
        <v>150</v>
      </c>
      <c r="G703" t="s">
        <v>167</v>
      </c>
      <c r="H703" t="str">
        <f t="shared" ca="1" si="32"/>
        <v>8/5/1996</v>
      </c>
      <c r="I703" t="s">
        <v>1644</v>
      </c>
      <c r="J703" t="s">
        <v>2</v>
      </c>
      <c r="K703" t="s">
        <v>2</v>
      </c>
      <c r="L703" t="s">
        <v>2</v>
      </c>
      <c r="M703" t="s">
        <v>2</v>
      </c>
      <c r="N703" t="s">
        <v>2</v>
      </c>
      <c r="O703" t="s">
        <v>2</v>
      </c>
      <c r="P703" t="s">
        <v>2</v>
      </c>
      <c r="Q703" t="s">
        <v>2</v>
      </c>
      <c r="R703" t="s">
        <v>2</v>
      </c>
      <c r="S703" t="s">
        <v>2</v>
      </c>
      <c r="T703" t="s">
        <v>2</v>
      </c>
      <c r="U703" t="s">
        <v>2</v>
      </c>
      <c r="V703" t="s">
        <v>2</v>
      </c>
      <c r="W703" t="s">
        <v>2</v>
      </c>
      <c r="X703" t="s">
        <v>2</v>
      </c>
      <c r="Y703" t="s">
        <v>2</v>
      </c>
      <c r="Z703" t="s">
        <v>2</v>
      </c>
      <c r="AA703" t="s">
        <v>1488</v>
      </c>
      <c r="AB703" t="s">
        <v>1489</v>
      </c>
      <c r="AC703" t="s">
        <v>2</v>
      </c>
      <c r="AD703" t="s">
        <v>2126</v>
      </c>
      <c r="AE703" t="s">
        <v>1490</v>
      </c>
      <c r="AF703" t="s">
        <v>1671</v>
      </c>
      <c r="AG703" t="s">
        <v>2</v>
      </c>
      <c r="AH703" t="s">
        <v>2</v>
      </c>
    </row>
    <row r="704" spans="1:34">
      <c r="A704">
        <v>10012</v>
      </c>
      <c r="B704">
        <v>1141547</v>
      </c>
      <c r="C704" t="s">
        <v>149</v>
      </c>
      <c r="D704" t="str">
        <f t="shared" ca="1" si="30"/>
        <v>BMBCSNTDKP</v>
      </c>
      <c r="E704" t="str">
        <f t="shared" ca="1" si="31"/>
        <v>Gvntsmkeoenge</v>
      </c>
      <c r="F704" t="s">
        <v>150</v>
      </c>
      <c r="G704" t="s">
        <v>167</v>
      </c>
      <c r="H704" t="str">
        <f t="shared" ca="1" si="32"/>
        <v>10/12/1996</v>
      </c>
      <c r="I704" t="s">
        <v>1650</v>
      </c>
      <c r="J704" t="s">
        <v>2</v>
      </c>
      <c r="K704" t="s">
        <v>674</v>
      </c>
      <c r="L704" t="s">
        <v>675</v>
      </c>
      <c r="M704" t="s">
        <v>241</v>
      </c>
      <c r="N704">
        <v>77</v>
      </c>
      <c r="O704" t="s">
        <v>157</v>
      </c>
      <c r="P704" t="s">
        <v>2</v>
      </c>
      <c r="Q704" t="s">
        <v>2</v>
      </c>
      <c r="R704" t="s">
        <v>2</v>
      </c>
      <c r="S704" t="s">
        <v>2</v>
      </c>
      <c r="T704" t="s">
        <v>2</v>
      </c>
      <c r="U704" t="s">
        <v>2</v>
      </c>
      <c r="V704" t="s">
        <v>2</v>
      </c>
      <c r="W704" t="s">
        <v>2</v>
      </c>
      <c r="X704" t="s">
        <v>2</v>
      </c>
      <c r="Y704" t="s">
        <v>2</v>
      </c>
      <c r="Z704">
        <v>2010</v>
      </c>
      <c r="AA704" t="s">
        <v>1488</v>
      </c>
      <c r="AB704" t="s">
        <v>1489</v>
      </c>
      <c r="AC704" t="s">
        <v>2</v>
      </c>
      <c r="AD704" t="s">
        <v>206</v>
      </c>
      <c r="AE704" t="s">
        <v>1490</v>
      </c>
      <c r="AF704" t="s">
        <v>1491</v>
      </c>
      <c r="AG704" t="s">
        <v>2</v>
      </c>
      <c r="AH704" t="s">
        <v>2</v>
      </c>
    </row>
    <row r="705" spans="1:34">
      <c r="A705">
        <v>10012</v>
      </c>
      <c r="B705">
        <v>1141938</v>
      </c>
      <c r="C705" t="s">
        <v>149</v>
      </c>
      <c r="D705" t="str">
        <f t="shared" ca="1" si="30"/>
        <v>ENQSSZNZMW</v>
      </c>
      <c r="E705" t="str">
        <f t="shared" ca="1" si="31"/>
        <v>Nateoaimcuvcj</v>
      </c>
      <c r="F705" t="s">
        <v>150</v>
      </c>
      <c r="G705" t="s">
        <v>167</v>
      </c>
      <c r="H705" t="str">
        <f t="shared" ca="1" si="32"/>
        <v>6/4/1997</v>
      </c>
      <c r="I705" t="s">
        <v>1650</v>
      </c>
      <c r="J705" t="s">
        <v>2</v>
      </c>
      <c r="K705" t="s">
        <v>1370</v>
      </c>
      <c r="L705" t="s">
        <v>1303</v>
      </c>
      <c r="M705" t="s">
        <v>768</v>
      </c>
      <c r="N705">
        <v>94</v>
      </c>
      <c r="O705" t="s">
        <v>157</v>
      </c>
      <c r="P705" t="s">
        <v>2</v>
      </c>
      <c r="Q705" t="s">
        <v>2</v>
      </c>
      <c r="R705" t="s">
        <v>2</v>
      </c>
      <c r="S705" t="s">
        <v>2</v>
      </c>
      <c r="T705" t="s">
        <v>2</v>
      </c>
      <c r="U705" t="s">
        <v>2</v>
      </c>
      <c r="V705" t="s">
        <v>2</v>
      </c>
      <c r="W705" t="s">
        <v>2</v>
      </c>
      <c r="X705" t="s">
        <v>2</v>
      </c>
      <c r="Y705" t="s">
        <v>2</v>
      </c>
      <c r="Z705">
        <v>2010</v>
      </c>
      <c r="AA705" t="s">
        <v>1488</v>
      </c>
      <c r="AB705" t="s">
        <v>1645</v>
      </c>
      <c r="AC705" t="s">
        <v>2</v>
      </c>
      <c r="AD705" t="s">
        <v>238</v>
      </c>
      <c r="AE705" t="s">
        <v>1649</v>
      </c>
      <c r="AF705" t="s">
        <v>1491</v>
      </c>
      <c r="AG705" t="s">
        <v>2</v>
      </c>
      <c r="AH705" t="s">
        <v>2</v>
      </c>
    </row>
    <row r="706" spans="1:34">
      <c r="A706">
        <v>10012</v>
      </c>
      <c r="B706">
        <v>1141944</v>
      </c>
      <c r="C706" t="s">
        <v>149</v>
      </c>
      <c r="D706" t="str">
        <f t="shared" ca="1" si="30"/>
        <v>HQSYEWLPIJ</v>
      </c>
      <c r="E706" t="str">
        <f t="shared" ca="1" si="31"/>
        <v>Dqrhfcbwforng</v>
      </c>
      <c r="F706" t="s">
        <v>150</v>
      </c>
      <c r="G706" t="s">
        <v>167</v>
      </c>
      <c r="H706" t="str">
        <f t="shared" ca="1" si="32"/>
        <v>18/4/1995</v>
      </c>
      <c r="I706" t="s">
        <v>1644</v>
      </c>
      <c r="J706" t="s">
        <v>2</v>
      </c>
      <c r="K706" t="s">
        <v>2</v>
      </c>
      <c r="L706" t="s">
        <v>2</v>
      </c>
      <c r="M706" t="s">
        <v>2</v>
      </c>
      <c r="N706" t="s">
        <v>2</v>
      </c>
      <c r="O706" t="s">
        <v>2</v>
      </c>
      <c r="P706" t="s">
        <v>2</v>
      </c>
      <c r="Q706" t="s">
        <v>2</v>
      </c>
      <c r="R706" t="s">
        <v>2</v>
      </c>
      <c r="S706" t="s">
        <v>2</v>
      </c>
      <c r="T706" t="s">
        <v>2</v>
      </c>
      <c r="U706" t="s">
        <v>2</v>
      </c>
      <c r="V706" t="s">
        <v>2</v>
      </c>
      <c r="W706" t="s">
        <v>2</v>
      </c>
      <c r="X706" t="s">
        <v>2</v>
      </c>
      <c r="Y706" t="s">
        <v>2</v>
      </c>
      <c r="Z706">
        <v>2010</v>
      </c>
      <c r="AA706" t="s">
        <v>1488</v>
      </c>
      <c r="AB706" t="s">
        <v>1489</v>
      </c>
      <c r="AC706" t="s">
        <v>2</v>
      </c>
      <c r="AD706" t="s">
        <v>230</v>
      </c>
      <c r="AE706" t="s">
        <v>1490</v>
      </c>
      <c r="AF706" t="s">
        <v>1491</v>
      </c>
      <c r="AG706" t="s">
        <v>2</v>
      </c>
      <c r="AH706" t="s">
        <v>2</v>
      </c>
    </row>
    <row r="707" spans="1:34">
      <c r="A707">
        <v>10012</v>
      </c>
      <c r="B707">
        <v>1142124</v>
      </c>
      <c r="C707" t="s">
        <v>149</v>
      </c>
      <c r="D707" t="str">
        <f t="shared" ref="D707:D766" ca="1" si="33">CHAR(RANDBETWEEN(65,90))&amp;CHAR(RANDBETWEEN(65,90))&amp;CHAR(RANDBETWEEN(65,90))&amp;CHAR(RANDBETWEEN(65,90))&amp;CHAR(RANDBETWEEN(65,90))&amp;CHAR(RANDBETWEEN(65,90))&amp;CHAR(RANDBETWEEN(65,90))&amp;CHAR(RANDBETWEEN(65,90))&amp;CHAR(RANDBETWEEN(65,90))&amp;CHAR(RANDBETWEEN(65,90))</f>
        <v>MXTNWCWPNV</v>
      </c>
      <c r="E707" t="str">
        <f t="shared" ref="E707:E766" ca="1" si="34">CHAR(RANDBETWEEN(65,90)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&amp;CHAR(RANDBETWEEN(97,122))</f>
        <v>Qjhtuhombgmbv</v>
      </c>
      <c r="F707" t="s">
        <v>150</v>
      </c>
      <c r="G707" t="s">
        <v>167</v>
      </c>
      <c r="H707" t="str">
        <f t="shared" ref="H707:H766" ca="1" si="35">""&amp;RANDBETWEEN(1,28)&amp;"/"&amp;RANDBETWEEN(1,12)&amp;"/"&amp;RANDBETWEEN(1994,1997)</f>
        <v>25/8/1994</v>
      </c>
      <c r="I707" t="s">
        <v>1650</v>
      </c>
      <c r="J707" t="s">
        <v>2</v>
      </c>
      <c r="K707" t="s">
        <v>1807</v>
      </c>
      <c r="L707" t="s">
        <v>1808</v>
      </c>
      <c r="M707" t="s">
        <v>223</v>
      </c>
      <c r="N707">
        <v>75</v>
      </c>
      <c r="O707" t="s">
        <v>157</v>
      </c>
      <c r="P707" t="s">
        <v>2</v>
      </c>
      <c r="Q707" t="s">
        <v>2</v>
      </c>
      <c r="R707" t="s">
        <v>2</v>
      </c>
      <c r="S707" t="s">
        <v>2</v>
      </c>
      <c r="T707" t="s">
        <v>2</v>
      </c>
      <c r="U707" t="s">
        <v>2</v>
      </c>
      <c r="V707" t="s">
        <v>2</v>
      </c>
      <c r="W707" t="s">
        <v>2</v>
      </c>
      <c r="X707" t="s">
        <v>2</v>
      </c>
      <c r="Y707" t="s">
        <v>2</v>
      </c>
      <c r="Z707">
        <v>2010</v>
      </c>
      <c r="AA707" t="s">
        <v>1488</v>
      </c>
      <c r="AB707" t="s">
        <v>1645</v>
      </c>
      <c r="AC707" t="s">
        <v>2</v>
      </c>
      <c r="AD707" t="s">
        <v>238</v>
      </c>
      <c r="AE707" t="s">
        <v>1649</v>
      </c>
      <c r="AF707" t="s">
        <v>1491</v>
      </c>
      <c r="AG707" t="s">
        <v>2</v>
      </c>
      <c r="AH707" t="s">
        <v>2</v>
      </c>
    </row>
    <row r="708" spans="1:34">
      <c r="A708">
        <v>10012</v>
      </c>
      <c r="B708">
        <v>1142703</v>
      </c>
      <c r="C708" t="s">
        <v>183</v>
      </c>
      <c r="D708" t="str">
        <f t="shared" ca="1" si="33"/>
        <v>IEWVJHXRMI</v>
      </c>
      <c r="E708" t="str">
        <f t="shared" ca="1" si="34"/>
        <v>Qpedylmewmsao</v>
      </c>
      <c r="F708" t="s">
        <v>150</v>
      </c>
      <c r="G708" t="s">
        <v>167</v>
      </c>
      <c r="H708" t="str">
        <f t="shared" ca="1" si="35"/>
        <v>4/1/1997</v>
      </c>
      <c r="I708" t="s">
        <v>1650</v>
      </c>
      <c r="J708" t="s">
        <v>2</v>
      </c>
      <c r="K708" t="s">
        <v>1755</v>
      </c>
      <c r="L708" t="s">
        <v>1756</v>
      </c>
      <c r="M708" t="s">
        <v>223</v>
      </c>
      <c r="N708">
        <v>75</v>
      </c>
      <c r="O708" t="s">
        <v>157</v>
      </c>
      <c r="P708" t="s">
        <v>2</v>
      </c>
      <c r="Q708" t="s">
        <v>2</v>
      </c>
      <c r="R708" t="s">
        <v>2</v>
      </c>
      <c r="S708" t="s">
        <v>2</v>
      </c>
      <c r="T708" t="s">
        <v>2</v>
      </c>
      <c r="U708" t="s">
        <v>2</v>
      </c>
      <c r="V708" t="s">
        <v>2</v>
      </c>
      <c r="W708" t="s">
        <v>2</v>
      </c>
      <c r="X708" t="s">
        <v>2</v>
      </c>
      <c r="Y708" t="s">
        <v>2</v>
      </c>
      <c r="Z708">
        <v>2009</v>
      </c>
      <c r="AA708" t="s">
        <v>1488</v>
      </c>
      <c r="AB708" t="s">
        <v>1666</v>
      </c>
      <c r="AC708" t="s">
        <v>196</v>
      </c>
      <c r="AD708" t="s">
        <v>224</v>
      </c>
      <c r="AE708" t="s">
        <v>1490</v>
      </c>
      <c r="AF708" t="s">
        <v>1667</v>
      </c>
      <c r="AG708" t="s">
        <v>2</v>
      </c>
      <c r="AH708" t="s">
        <v>2</v>
      </c>
    </row>
    <row r="709" spans="1:34">
      <c r="A709">
        <v>10012</v>
      </c>
      <c r="B709">
        <v>1143741</v>
      </c>
      <c r="C709" t="s">
        <v>183</v>
      </c>
      <c r="D709" t="str">
        <f t="shared" ca="1" si="33"/>
        <v>ETGORMYQFZ</v>
      </c>
      <c r="E709" t="str">
        <f t="shared" ca="1" si="34"/>
        <v>Zpebgqirishxx</v>
      </c>
      <c r="F709" t="s">
        <v>150</v>
      </c>
      <c r="G709" t="s">
        <v>167</v>
      </c>
      <c r="H709" t="str">
        <f t="shared" ca="1" si="35"/>
        <v>28/6/1995</v>
      </c>
      <c r="I709" t="s">
        <v>1650</v>
      </c>
      <c r="J709" t="s">
        <v>2</v>
      </c>
      <c r="K709" t="s">
        <v>1795</v>
      </c>
      <c r="L709" t="s">
        <v>1796</v>
      </c>
      <c r="M709" t="s">
        <v>1740</v>
      </c>
      <c r="N709">
        <v>93</v>
      </c>
      <c r="O709" t="s">
        <v>157</v>
      </c>
      <c r="P709" t="s">
        <v>2</v>
      </c>
      <c r="Q709" t="s">
        <v>2</v>
      </c>
      <c r="R709" t="s">
        <v>2</v>
      </c>
      <c r="S709" t="s">
        <v>2</v>
      </c>
      <c r="T709" t="s">
        <v>2</v>
      </c>
      <c r="U709" t="s">
        <v>2</v>
      </c>
      <c r="V709" t="s">
        <v>2</v>
      </c>
      <c r="W709" t="s">
        <v>2</v>
      </c>
      <c r="X709" t="s">
        <v>2</v>
      </c>
      <c r="Y709" t="s">
        <v>2</v>
      </c>
      <c r="Z709">
        <v>2010</v>
      </c>
      <c r="AA709" t="s">
        <v>1488</v>
      </c>
      <c r="AB709" t="s">
        <v>1666</v>
      </c>
      <c r="AC709" t="s">
        <v>196</v>
      </c>
      <c r="AD709" t="s">
        <v>224</v>
      </c>
      <c r="AE709" t="s">
        <v>1649</v>
      </c>
      <c r="AF709" t="s">
        <v>1491</v>
      </c>
      <c r="AG709" t="s">
        <v>2</v>
      </c>
      <c r="AH709" t="s">
        <v>2</v>
      </c>
    </row>
    <row r="710" spans="1:34">
      <c r="A710">
        <v>10012</v>
      </c>
      <c r="B710">
        <v>1144000</v>
      </c>
      <c r="C710" t="s">
        <v>149</v>
      </c>
      <c r="D710" t="str">
        <f t="shared" ca="1" si="33"/>
        <v>HGRZFJIVWZ</v>
      </c>
      <c r="E710" t="str">
        <f t="shared" ca="1" si="34"/>
        <v>Unlmrtatxhndt</v>
      </c>
      <c r="F710" t="s">
        <v>150</v>
      </c>
      <c r="G710" t="s">
        <v>167</v>
      </c>
      <c r="H710" t="str">
        <f t="shared" ca="1" si="35"/>
        <v>7/10/1997</v>
      </c>
      <c r="I710" t="s">
        <v>1644</v>
      </c>
      <c r="J710" t="s">
        <v>2</v>
      </c>
      <c r="K710" t="s">
        <v>1729</v>
      </c>
      <c r="L710" t="s">
        <v>1730</v>
      </c>
      <c r="M710" t="s">
        <v>1165</v>
      </c>
      <c r="N710">
        <v>94</v>
      </c>
      <c r="O710" t="s">
        <v>157</v>
      </c>
      <c r="P710" t="s">
        <v>2</v>
      </c>
      <c r="Q710" t="s">
        <v>2</v>
      </c>
      <c r="R710" t="s">
        <v>2</v>
      </c>
      <c r="S710" t="s">
        <v>2</v>
      </c>
      <c r="T710" t="s">
        <v>2</v>
      </c>
      <c r="U710" t="s">
        <v>2</v>
      </c>
      <c r="V710" t="s">
        <v>2</v>
      </c>
      <c r="W710" t="s">
        <v>2</v>
      </c>
      <c r="X710" t="s">
        <v>2</v>
      </c>
      <c r="Y710" t="s">
        <v>2</v>
      </c>
      <c r="Z710">
        <v>2008</v>
      </c>
      <c r="AA710" t="s">
        <v>1488</v>
      </c>
      <c r="AB710" t="s">
        <v>1666</v>
      </c>
      <c r="AC710" t="s">
        <v>199</v>
      </c>
      <c r="AD710" t="s">
        <v>224</v>
      </c>
      <c r="AE710" t="s">
        <v>1490</v>
      </c>
      <c r="AF710" t="s">
        <v>1667</v>
      </c>
      <c r="AG710" t="s">
        <v>2</v>
      </c>
      <c r="AH710" t="s">
        <v>2</v>
      </c>
    </row>
    <row r="711" spans="1:34">
      <c r="A711">
        <v>10012</v>
      </c>
      <c r="B711">
        <v>1145089</v>
      </c>
      <c r="C711" t="s">
        <v>183</v>
      </c>
      <c r="D711" t="str">
        <f t="shared" ca="1" si="33"/>
        <v>GSMXYEPMWU</v>
      </c>
      <c r="E711" t="str">
        <f t="shared" ca="1" si="34"/>
        <v>Ilftojkkgnwbm</v>
      </c>
      <c r="F711" t="s">
        <v>150</v>
      </c>
      <c r="G711" t="s">
        <v>167</v>
      </c>
      <c r="H711" t="str">
        <f t="shared" ca="1" si="35"/>
        <v>21/6/1994</v>
      </c>
      <c r="I711" t="s">
        <v>1644</v>
      </c>
      <c r="J711" t="s">
        <v>2</v>
      </c>
      <c r="K711" t="s">
        <v>2</v>
      </c>
      <c r="L711" t="s">
        <v>2</v>
      </c>
      <c r="M711" t="s">
        <v>2</v>
      </c>
      <c r="N711" t="s">
        <v>2</v>
      </c>
      <c r="O711" t="s">
        <v>2</v>
      </c>
      <c r="P711" t="s">
        <v>2</v>
      </c>
      <c r="Q711" t="s">
        <v>2</v>
      </c>
      <c r="R711" t="s">
        <v>2</v>
      </c>
      <c r="S711" t="s">
        <v>2</v>
      </c>
      <c r="T711" t="s">
        <v>2</v>
      </c>
      <c r="U711" t="s">
        <v>2</v>
      </c>
      <c r="V711" t="s">
        <v>2</v>
      </c>
      <c r="W711" t="s">
        <v>2</v>
      </c>
      <c r="X711" t="s">
        <v>2</v>
      </c>
      <c r="Y711" t="s">
        <v>2</v>
      </c>
      <c r="Z711" t="s">
        <v>2</v>
      </c>
      <c r="AA711" t="s">
        <v>1488</v>
      </c>
      <c r="AB711" t="s">
        <v>1698</v>
      </c>
      <c r="AC711" t="s">
        <v>2</v>
      </c>
      <c r="AD711" t="s">
        <v>224</v>
      </c>
      <c r="AE711" t="s">
        <v>1490</v>
      </c>
      <c r="AF711" t="s">
        <v>1704</v>
      </c>
      <c r="AG711" t="s">
        <v>2</v>
      </c>
      <c r="AH711" t="s">
        <v>2</v>
      </c>
    </row>
    <row r="712" spans="1:34">
      <c r="A712">
        <v>10012</v>
      </c>
      <c r="B712">
        <v>1146349</v>
      </c>
      <c r="C712" t="s">
        <v>149</v>
      </c>
      <c r="D712" t="str">
        <f t="shared" ca="1" si="33"/>
        <v>IBJACOOUZL</v>
      </c>
      <c r="E712" t="str">
        <f t="shared" ca="1" si="34"/>
        <v>Ufbrurirrbgqv</v>
      </c>
      <c r="F712" t="s">
        <v>150</v>
      </c>
      <c r="G712" t="s">
        <v>167</v>
      </c>
      <c r="H712" t="str">
        <f t="shared" ca="1" si="35"/>
        <v>10/3/1994</v>
      </c>
      <c r="I712" t="s">
        <v>1650</v>
      </c>
      <c r="J712" t="s">
        <v>2</v>
      </c>
      <c r="K712" t="s">
        <v>1854</v>
      </c>
      <c r="L712" t="s">
        <v>1855</v>
      </c>
      <c r="M712" t="s">
        <v>582</v>
      </c>
      <c r="N712">
        <v>95</v>
      </c>
      <c r="O712" t="s">
        <v>157</v>
      </c>
      <c r="P712" t="s">
        <v>2</v>
      </c>
      <c r="Q712" t="s">
        <v>2</v>
      </c>
      <c r="R712" t="s">
        <v>2</v>
      </c>
      <c r="S712" t="s">
        <v>2</v>
      </c>
      <c r="T712" t="s">
        <v>2</v>
      </c>
      <c r="U712" t="s">
        <v>2</v>
      </c>
      <c r="V712" t="s">
        <v>2</v>
      </c>
      <c r="W712" t="s">
        <v>2</v>
      </c>
      <c r="X712" t="s">
        <v>2</v>
      </c>
      <c r="Y712" t="s">
        <v>2</v>
      </c>
      <c r="Z712">
        <v>2010</v>
      </c>
      <c r="AA712" t="s">
        <v>1488</v>
      </c>
      <c r="AB712" t="s">
        <v>1645</v>
      </c>
      <c r="AC712" t="s">
        <v>2</v>
      </c>
      <c r="AD712" t="s">
        <v>251</v>
      </c>
      <c r="AE712" t="s">
        <v>1649</v>
      </c>
      <c r="AF712" t="s">
        <v>1491</v>
      </c>
      <c r="AG712" t="s">
        <v>2</v>
      </c>
      <c r="AH712" t="s">
        <v>2</v>
      </c>
    </row>
    <row r="713" spans="1:34">
      <c r="A713">
        <v>10012</v>
      </c>
      <c r="B713">
        <v>1146557</v>
      </c>
      <c r="C713" t="s">
        <v>149</v>
      </c>
      <c r="D713" t="str">
        <f t="shared" ca="1" si="33"/>
        <v>KZFPCUXWSW</v>
      </c>
      <c r="E713" t="str">
        <f t="shared" ca="1" si="34"/>
        <v>Urtyjydblrvcy</v>
      </c>
      <c r="F713" t="s">
        <v>150</v>
      </c>
      <c r="G713" t="s">
        <v>167</v>
      </c>
      <c r="H713" t="str">
        <f t="shared" ca="1" si="35"/>
        <v>26/7/1996</v>
      </c>
      <c r="I713" t="s">
        <v>1650</v>
      </c>
      <c r="J713" t="s">
        <v>2</v>
      </c>
      <c r="K713" t="s">
        <v>1759</v>
      </c>
      <c r="L713" t="s">
        <v>1760</v>
      </c>
      <c r="M713" t="s">
        <v>350</v>
      </c>
      <c r="N713">
        <v>95</v>
      </c>
      <c r="O713" t="s">
        <v>157</v>
      </c>
      <c r="P713" t="s">
        <v>2</v>
      </c>
      <c r="Q713" t="s">
        <v>2</v>
      </c>
      <c r="R713" t="s">
        <v>2</v>
      </c>
      <c r="S713" t="s">
        <v>2</v>
      </c>
      <c r="T713" t="s">
        <v>2</v>
      </c>
      <c r="U713" t="s">
        <v>2</v>
      </c>
      <c r="V713" t="s">
        <v>2</v>
      </c>
      <c r="W713" t="s">
        <v>2</v>
      </c>
      <c r="X713" t="s">
        <v>2</v>
      </c>
      <c r="Y713" t="s">
        <v>2</v>
      </c>
      <c r="Z713" t="s">
        <v>2</v>
      </c>
      <c r="AA713" t="s">
        <v>1488</v>
      </c>
      <c r="AB713" t="s">
        <v>1666</v>
      </c>
      <c r="AC713" t="s">
        <v>196</v>
      </c>
      <c r="AD713" t="s">
        <v>197</v>
      </c>
      <c r="AE713" t="s">
        <v>1490</v>
      </c>
      <c r="AF713" t="s">
        <v>1700</v>
      </c>
      <c r="AG713" t="s">
        <v>2</v>
      </c>
      <c r="AH713" t="s">
        <v>2</v>
      </c>
    </row>
    <row r="714" spans="1:34">
      <c r="A714">
        <v>10012</v>
      </c>
      <c r="B714">
        <v>1147196</v>
      </c>
      <c r="C714" t="s">
        <v>149</v>
      </c>
      <c r="D714" t="str">
        <f t="shared" ca="1" si="33"/>
        <v>ZIMGMUVQSF</v>
      </c>
      <c r="E714" t="str">
        <f t="shared" ca="1" si="34"/>
        <v>Nrmtcbjbnvnjk</v>
      </c>
      <c r="F714" t="s">
        <v>150</v>
      </c>
      <c r="G714" t="s">
        <v>167</v>
      </c>
      <c r="H714" t="str">
        <f t="shared" ca="1" si="35"/>
        <v>17/10/1994</v>
      </c>
      <c r="I714" t="s">
        <v>1650</v>
      </c>
      <c r="J714" t="s">
        <v>2</v>
      </c>
      <c r="K714" t="s">
        <v>607</v>
      </c>
      <c r="L714" t="s">
        <v>608</v>
      </c>
      <c r="M714" t="s">
        <v>470</v>
      </c>
      <c r="N714">
        <v>93</v>
      </c>
      <c r="O714" t="s">
        <v>157</v>
      </c>
      <c r="P714" t="s">
        <v>2</v>
      </c>
      <c r="Q714" t="s">
        <v>2</v>
      </c>
      <c r="R714" t="s">
        <v>2</v>
      </c>
      <c r="S714" t="s">
        <v>2</v>
      </c>
      <c r="T714" t="s">
        <v>2</v>
      </c>
      <c r="U714" t="s">
        <v>2</v>
      </c>
      <c r="V714" t="s">
        <v>2</v>
      </c>
      <c r="W714" t="s">
        <v>2</v>
      </c>
      <c r="X714" t="s">
        <v>2</v>
      </c>
      <c r="Y714" t="s">
        <v>2</v>
      </c>
      <c r="Z714">
        <v>2008</v>
      </c>
      <c r="AA714" t="s">
        <v>1488</v>
      </c>
      <c r="AB714" t="s">
        <v>1666</v>
      </c>
      <c r="AC714" t="s">
        <v>196</v>
      </c>
      <c r="AD714" t="s">
        <v>224</v>
      </c>
      <c r="AE714" t="s">
        <v>1490</v>
      </c>
      <c r="AF714" t="s">
        <v>1491</v>
      </c>
      <c r="AG714" t="s">
        <v>2</v>
      </c>
      <c r="AH714" t="s">
        <v>2</v>
      </c>
    </row>
    <row r="715" spans="1:34">
      <c r="A715">
        <v>10012</v>
      </c>
      <c r="B715">
        <v>1147251</v>
      </c>
      <c r="C715" t="s">
        <v>149</v>
      </c>
      <c r="D715" t="str">
        <f t="shared" ca="1" si="33"/>
        <v>QZVUQFLWMU</v>
      </c>
      <c r="E715" t="str">
        <f t="shared" ca="1" si="34"/>
        <v>Uzhcsqefnzpnx</v>
      </c>
      <c r="F715" t="s">
        <v>150</v>
      </c>
      <c r="G715" t="s">
        <v>167</v>
      </c>
      <c r="H715" t="str">
        <f t="shared" ca="1" si="35"/>
        <v>19/3/1997</v>
      </c>
      <c r="I715" t="s">
        <v>1650</v>
      </c>
      <c r="J715" t="s">
        <v>2</v>
      </c>
      <c r="K715" t="s">
        <v>1712</v>
      </c>
      <c r="L715" t="s">
        <v>1713</v>
      </c>
      <c r="M715" t="s">
        <v>315</v>
      </c>
      <c r="N715">
        <v>94</v>
      </c>
      <c r="O715" t="s">
        <v>157</v>
      </c>
      <c r="P715" t="s">
        <v>2</v>
      </c>
      <c r="Q715" t="s">
        <v>2</v>
      </c>
      <c r="R715" t="s">
        <v>2</v>
      </c>
      <c r="S715" t="s">
        <v>2</v>
      </c>
      <c r="T715" t="s">
        <v>2</v>
      </c>
      <c r="U715" t="s">
        <v>2</v>
      </c>
      <c r="V715" t="s">
        <v>2</v>
      </c>
      <c r="W715" t="s">
        <v>2</v>
      </c>
      <c r="X715" t="s">
        <v>2</v>
      </c>
      <c r="Y715" t="s">
        <v>2</v>
      </c>
      <c r="Z715">
        <v>2010</v>
      </c>
      <c r="AA715" t="s">
        <v>1488</v>
      </c>
      <c r="AB715" t="s">
        <v>1666</v>
      </c>
      <c r="AC715" t="s">
        <v>196</v>
      </c>
      <c r="AD715" t="s">
        <v>211</v>
      </c>
      <c r="AE715" t="s">
        <v>1649</v>
      </c>
      <c r="AF715" t="s">
        <v>1491</v>
      </c>
      <c r="AG715" t="s">
        <v>2</v>
      </c>
      <c r="AH715" t="s">
        <v>2</v>
      </c>
    </row>
    <row r="716" spans="1:34">
      <c r="A716">
        <v>10012</v>
      </c>
      <c r="B716">
        <v>1147944</v>
      </c>
      <c r="C716" t="s">
        <v>149</v>
      </c>
      <c r="D716" t="str">
        <f t="shared" ca="1" si="33"/>
        <v>SOOMDMRCDF</v>
      </c>
      <c r="E716" t="str">
        <f t="shared" ca="1" si="34"/>
        <v>Pjxmaxtipmgid</v>
      </c>
      <c r="F716" t="s">
        <v>150</v>
      </c>
      <c r="G716" t="s">
        <v>167</v>
      </c>
      <c r="H716" t="str">
        <f t="shared" ca="1" si="35"/>
        <v>2/2/1994</v>
      </c>
      <c r="I716" t="s">
        <v>1650</v>
      </c>
      <c r="J716" t="s">
        <v>2</v>
      </c>
      <c r="K716" t="s">
        <v>1646</v>
      </c>
      <c r="L716" t="s">
        <v>1647</v>
      </c>
      <c r="M716" t="s">
        <v>1648</v>
      </c>
      <c r="N716">
        <v>78</v>
      </c>
      <c r="O716" t="s">
        <v>157</v>
      </c>
      <c r="P716" t="s">
        <v>2</v>
      </c>
      <c r="Q716" t="s">
        <v>2</v>
      </c>
      <c r="R716" t="s">
        <v>2</v>
      </c>
      <c r="S716" t="s">
        <v>2</v>
      </c>
      <c r="T716" t="s">
        <v>2</v>
      </c>
      <c r="U716" t="s">
        <v>2</v>
      </c>
      <c r="V716" t="s">
        <v>2</v>
      </c>
      <c r="W716" t="s">
        <v>2</v>
      </c>
      <c r="X716" t="s">
        <v>2</v>
      </c>
      <c r="Y716" t="s">
        <v>2</v>
      </c>
      <c r="Z716">
        <v>2010</v>
      </c>
      <c r="AA716" t="s">
        <v>1660</v>
      </c>
      <c r="AB716" t="s">
        <v>2</v>
      </c>
      <c r="AC716" t="s">
        <v>2</v>
      </c>
      <c r="AD716" t="s">
        <v>2</v>
      </c>
      <c r="AE716" t="s">
        <v>1649</v>
      </c>
      <c r="AF716" t="s">
        <v>1491</v>
      </c>
      <c r="AG716" t="s">
        <v>2</v>
      </c>
      <c r="AH716" t="s">
        <v>2</v>
      </c>
    </row>
    <row r="717" spans="1:34">
      <c r="A717">
        <v>10012</v>
      </c>
      <c r="B717">
        <v>1148963</v>
      </c>
      <c r="C717" t="s">
        <v>183</v>
      </c>
      <c r="D717" t="str">
        <f t="shared" ca="1" si="33"/>
        <v>GPYIMVOVBH</v>
      </c>
      <c r="E717" t="str">
        <f t="shared" ca="1" si="34"/>
        <v>Hgduawvsgzxqj</v>
      </c>
      <c r="F717" t="s">
        <v>150</v>
      </c>
      <c r="G717" t="s">
        <v>167</v>
      </c>
      <c r="H717" t="str">
        <f t="shared" ca="1" si="35"/>
        <v>19/6/1994</v>
      </c>
      <c r="I717" t="s">
        <v>1650</v>
      </c>
      <c r="J717" t="s">
        <v>2</v>
      </c>
      <c r="K717" t="s">
        <v>1275</v>
      </c>
      <c r="L717" t="s">
        <v>1276</v>
      </c>
      <c r="M717" t="s">
        <v>397</v>
      </c>
      <c r="N717">
        <v>93</v>
      </c>
      <c r="O717" t="s">
        <v>157</v>
      </c>
      <c r="P717" t="s">
        <v>2</v>
      </c>
      <c r="Q717" t="s">
        <v>2</v>
      </c>
      <c r="R717" t="s">
        <v>2</v>
      </c>
      <c r="S717" t="s">
        <v>2</v>
      </c>
      <c r="T717" t="s">
        <v>2</v>
      </c>
      <c r="U717" t="s">
        <v>2</v>
      </c>
      <c r="V717" t="s">
        <v>2</v>
      </c>
      <c r="W717" t="s">
        <v>2</v>
      </c>
      <c r="X717" t="s">
        <v>2</v>
      </c>
      <c r="Y717" t="s">
        <v>2</v>
      </c>
      <c r="Z717">
        <v>2010</v>
      </c>
      <c r="AA717" t="s">
        <v>1488</v>
      </c>
      <c r="AB717" t="s">
        <v>1666</v>
      </c>
      <c r="AC717" t="s">
        <v>196</v>
      </c>
      <c r="AD717" t="s">
        <v>200</v>
      </c>
      <c r="AE717" t="s">
        <v>1490</v>
      </c>
      <c r="AF717" t="s">
        <v>1491</v>
      </c>
      <c r="AG717" t="s">
        <v>2</v>
      </c>
      <c r="AH717" t="s">
        <v>2</v>
      </c>
    </row>
    <row r="718" spans="1:34">
      <c r="A718">
        <v>10012</v>
      </c>
      <c r="B718">
        <v>1151707</v>
      </c>
      <c r="C718" t="s">
        <v>183</v>
      </c>
      <c r="D718" t="str">
        <f t="shared" ca="1" si="33"/>
        <v>TMNSTANGRT</v>
      </c>
      <c r="E718" t="str">
        <f t="shared" ca="1" si="34"/>
        <v>Nbgzvfncxndvl</v>
      </c>
      <c r="F718" t="s">
        <v>150</v>
      </c>
      <c r="G718" t="s">
        <v>167</v>
      </c>
      <c r="H718" t="str">
        <f t="shared" ca="1" si="35"/>
        <v>13/7/1995</v>
      </c>
      <c r="I718" t="s">
        <v>1644</v>
      </c>
      <c r="J718" t="s">
        <v>2</v>
      </c>
      <c r="K718" t="s">
        <v>2</v>
      </c>
      <c r="L718" t="s">
        <v>2</v>
      </c>
      <c r="M718" t="s">
        <v>2</v>
      </c>
      <c r="N718" t="s">
        <v>2</v>
      </c>
      <c r="O718" t="s">
        <v>2</v>
      </c>
      <c r="P718" t="s">
        <v>2</v>
      </c>
      <c r="Q718" t="s">
        <v>2</v>
      </c>
      <c r="R718" t="s">
        <v>2</v>
      </c>
      <c r="S718" t="s">
        <v>2</v>
      </c>
      <c r="T718" t="s">
        <v>2</v>
      </c>
      <c r="U718" t="s">
        <v>2</v>
      </c>
      <c r="V718" t="s">
        <v>2</v>
      </c>
      <c r="W718" t="s">
        <v>2</v>
      </c>
      <c r="X718" t="s">
        <v>2</v>
      </c>
      <c r="Y718" t="s">
        <v>2</v>
      </c>
      <c r="Z718" t="s">
        <v>2</v>
      </c>
      <c r="AA718" t="s">
        <v>1488</v>
      </c>
      <c r="AB718" t="s">
        <v>1489</v>
      </c>
      <c r="AC718" t="s">
        <v>2</v>
      </c>
      <c r="AD718" t="s">
        <v>189</v>
      </c>
      <c r="AE718" t="s">
        <v>1649</v>
      </c>
      <c r="AF718" t="s">
        <v>1700</v>
      </c>
      <c r="AG718" t="s">
        <v>2</v>
      </c>
      <c r="AH718" t="s">
        <v>2</v>
      </c>
    </row>
    <row r="719" spans="1:34">
      <c r="A719">
        <v>10012</v>
      </c>
      <c r="B719">
        <v>1152347</v>
      </c>
      <c r="C719" t="s">
        <v>149</v>
      </c>
      <c r="D719" t="str">
        <f t="shared" ca="1" si="33"/>
        <v>IDUPBRXLLZ</v>
      </c>
      <c r="E719" t="str">
        <f t="shared" ca="1" si="34"/>
        <v>Uhedyuvcijlyv</v>
      </c>
      <c r="F719" t="s">
        <v>150</v>
      </c>
      <c r="G719" t="s">
        <v>167</v>
      </c>
      <c r="H719" t="str">
        <f t="shared" ca="1" si="35"/>
        <v>15/10/1995</v>
      </c>
      <c r="I719" t="s">
        <v>1650</v>
      </c>
      <c r="J719" t="s">
        <v>2</v>
      </c>
      <c r="K719" t="s">
        <v>1712</v>
      </c>
      <c r="L719" t="s">
        <v>1713</v>
      </c>
      <c r="M719" t="s">
        <v>315</v>
      </c>
      <c r="N719">
        <v>94</v>
      </c>
      <c r="O719" t="s">
        <v>157</v>
      </c>
      <c r="P719" t="s">
        <v>2</v>
      </c>
      <c r="Q719" t="s">
        <v>2</v>
      </c>
      <c r="R719" t="s">
        <v>2</v>
      </c>
      <c r="S719" t="s">
        <v>2</v>
      </c>
      <c r="T719" t="s">
        <v>2</v>
      </c>
      <c r="U719" t="s">
        <v>2</v>
      </c>
      <c r="V719" t="s">
        <v>2</v>
      </c>
      <c r="W719" t="s">
        <v>2</v>
      </c>
      <c r="X719" t="s">
        <v>2</v>
      </c>
      <c r="Y719" t="s">
        <v>2</v>
      </c>
      <c r="Z719">
        <v>2008</v>
      </c>
      <c r="AA719" t="s">
        <v>1488</v>
      </c>
      <c r="AB719" t="s">
        <v>1698</v>
      </c>
      <c r="AC719" t="s">
        <v>2</v>
      </c>
      <c r="AD719" t="s">
        <v>224</v>
      </c>
      <c r="AE719" t="s">
        <v>1490</v>
      </c>
      <c r="AF719" t="s">
        <v>1700</v>
      </c>
      <c r="AG719" t="s">
        <v>2</v>
      </c>
      <c r="AH719" t="s">
        <v>2</v>
      </c>
    </row>
    <row r="720" spans="1:34">
      <c r="A720">
        <v>10012</v>
      </c>
      <c r="B720">
        <v>1153584</v>
      </c>
      <c r="C720" t="s">
        <v>183</v>
      </c>
      <c r="D720" t="str">
        <f t="shared" ca="1" si="33"/>
        <v>GZBZNHLXIM</v>
      </c>
      <c r="E720" t="str">
        <f t="shared" ca="1" si="34"/>
        <v>Zbcrkbktamrwk</v>
      </c>
      <c r="F720" t="s">
        <v>150</v>
      </c>
      <c r="G720" t="s">
        <v>167</v>
      </c>
      <c r="H720" t="str">
        <f t="shared" ca="1" si="35"/>
        <v>10/9/1996</v>
      </c>
      <c r="I720" t="s">
        <v>1644</v>
      </c>
      <c r="J720" t="s">
        <v>2</v>
      </c>
      <c r="K720" t="s">
        <v>580</v>
      </c>
      <c r="L720" t="s">
        <v>581</v>
      </c>
      <c r="M720" t="s">
        <v>582</v>
      </c>
      <c r="N720">
        <v>95</v>
      </c>
      <c r="O720" t="s">
        <v>157</v>
      </c>
      <c r="P720" t="s">
        <v>2</v>
      </c>
      <c r="Q720" t="s">
        <v>2</v>
      </c>
      <c r="R720" t="s">
        <v>2</v>
      </c>
      <c r="S720" t="s">
        <v>2</v>
      </c>
      <c r="T720" t="s">
        <v>2</v>
      </c>
      <c r="U720" t="s">
        <v>2</v>
      </c>
      <c r="V720" t="s">
        <v>2</v>
      </c>
      <c r="W720" t="s">
        <v>2</v>
      </c>
      <c r="X720" t="s">
        <v>2</v>
      </c>
      <c r="Y720" t="s">
        <v>2</v>
      </c>
      <c r="Z720">
        <v>2010</v>
      </c>
      <c r="AA720" t="s">
        <v>1488</v>
      </c>
      <c r="AB720" t="s">
        <v>1698</v>
      </c>
      <c r="AC720" t="s">
        <v>2</v>
      </c>
      <c r="AD720" t="s">
        <v>717</v>
      </c>
      <c r="AE720" t="s">
        <v>1490</v>
      </c>
      <c r="AF720" t="s">
        <v>1491</v>
      </c>
      <c r="AG720" t="s">
        <v>2</v>
      </c>
      <c r="AH720" t="s">
        <v>2</v>
      </c>
    </row>
    <row r="721" spans="1:34">
      <c r="A721">
        <v>10012</v>
      </c>
      <c r="B721">
        <v>1154952</v>
      </c>
      <c r="C721" t="s">
        <v>149</v>
      </c>
      <c r="D721" t="str">
        <f t="shared" ca="1" si="33"/>
        <v>OMCGQWMFHX</v>
      </c>
      <c r="E721" t="str">
        <f t="shared" ca="1" si="34"/>
        <v>Pyjobdirzdwid</v>
      </c>
      <c r="F721" t="s">
        <v>150</v>
      </c>
      <c r="G721" t="s">
        <v>167</v>
      </c>
      <c r="H721" t="str">
        <f t="shared" ca="1" si="35"/>
        <v>28/3/1997</v>
      </c>
      <c r="I721" t="s">
        <v>1644</v>
      </c>
      <c r="J721" t="s">
        <v>2</v>
      </c>
      <c r="K721" t="s">
        <v>738</v>
      </c>
      <c r="L721" t="s">
        <v>739</v>
      </c>
      <c r="M721" t="s">
        <v>740</v>
      </c>
      <c r="N721">
        <v>92</v>
      </c>
      <c r="O721" t="s">
        <v>157</v>
      </c>
      <c r="P721" t="s">
        <v>2</v>
      </c>
      <c r="Q721" t="s">
        <v>2</v>
      </c>
      <c r="R721" t="s">
        <v>2</v>
      </c>
      <c r="S721" t="s">
        <v>2</v>
      </c>
      <c r="T721" t="s">
        <v>196</v>
      </c>
      <c r="U721" t="s">
        <v>197</v>
      </c>
      <c r="V721" t="s">
        <v>160</v>
      </c>
      <c r="W721" t="s">
        <v>161</v>
      </c>
      <c r="X721" t="s">
        <v>2</v>
      </c>
      <c r="Y721" t="s">
        <v>2</v>
      </c>
      <c r="Z721">
        <v>2009</v>
      </c>
      <c r="AA721" t="s">
        <v>164</v>
      </c>
      <c r="AB721" t="s">
        <v>2</v>
      </c>
      <c r="AC721" t="s">
        <v>2</v>
      </c>
      <c r="AD721" t="s">
        <v>2</v>
      </c>
      <c r="AE721" t="s">
        <v>2</v>
      </c>
      <c r="AF721" t="s">
        <v>2</v>
      </c>
      <c r="AG721" t="s">
        <v>2</v>
      </c>
      <c r="AH721" t="s">
        <v>2</v>
      </c>
    </row>
    <row r="722" spans="1:34">
      <c r="A722">
        <v>10012</v>
      </c>
      <c r="B722">
        <v>1155302</v>
      </c>
      <c r="C722" t="s">
        <v>149</v>
      </c>
      <c r="D722" t="str">
        <f t="shared" ca="1" si="33"/>
        <v>ZAHBQEWPYZ</v>
      </c>
      <c r="E722" t="str">
        <f t="shared" ca="1" si="34"/>
        <v>Hsrfkjpalcako</v>
      </c>
      <c r="F722" t="s">
        <v>150</v>
      </c>
      <c r="G722" t="s">
        <v>167</v>
      </c>
      <c r="H722" t="str">
        <f t="shared" ca="1" si="35"/>
        <v>7/11/1995</v>
      </c>
      <c r="I722" t="s">
        <v>1644</v>
      </c>
      <c r="J722" t="s">
        <v>2</v>
      </c>
      <c r="K722" t="s">
        <v>2</v>
      </c>
      <c r="L722" t="s">
        <v>2</v>
      </c>
      <c r="M722" t="s">
        <v>2</v>
      </c>
      <c r="N722" t="s">
        <v>2</v>
      </c>
      <c r="O722" t="s">
        <v>2</v>
      </c>
      <c r="P722" t="s">
        <v>2</v>
      </c>
      <c r="Q722" t="s">
        <v>2</v>
      </c>
      <c r="R722" t="s">
        <v>2</v>
      </c>
      <c r="S722" t="s">
        <v>2</v>
      </c>
      <c r="T722" t="s">
        <v>2</v>
      </c>
      <c r="U722" t="s">
        <v>2</v>
      </c>
      <c r="V722" t="s">
        <v>2</v>
      </c>
      <c r="W722" t="s">
        <v>2</v>
      </c>
      <c r="X722" t="s">
        <v>2</v>
      </c>
      <c r="Y722" t="s">
        <v>2</v>
      </c>
      <c r="Z722" t="s">
        <v>2</v>
      </c>
      <c r="AA722" t="s">
        <v>2</v>
      </c>
      <c r="AB722" t="s">
        <v>2</v>
      </c>
      <c r="AC722" t="s">
        <v>2</v>
      </c>
      <c r="AD722" t="s">
        <v>2</v>
      </c>
      <c r="AE722" t="s">
        <v>2</v>
      </c>
      <c r="AF722" t="s">
        <v>1491</v>
      </c>
      <c r="AG722" t="s">
        <v>2</v>
      </c>
      <c r="AH722" t="s">
        <v>2</v>
      </c>
    </row>
    <row r="723" spans="1:34">
      <c r="A723">
        <v>10012</v>
      </c>
      <c r="B723">
        <v>1156112</v>
      </c>
      <c r="C723" t="s">
        <v>149</v>
      </c>
      <c r="D723" t="str">
        <f t="shared" ca="1" si="33"/>
        <v>MEQGFEMKRD</v>
      </c>
      <c r="E723" t="str">
        <f t="shared" ca="1" si="34"/>
        <v>Ylgshqnznugsm</v>
      </c>
      <c r="F723" t="s">
        <v>150</v>
      </c>
      <c r="G723" t="s">
        <v>167</v>
      </c>
      <c r="H723" t="str">
        <f t="shared" ca="1" si="35"/>
        <v>3/9/1994</v>
      </c>
      <c r="I723" t="s">
        <v>1644</v>
      </c>
      <c r="J723" t="s">
        <v>2</v>
      </c>
      <c r="K723" t="s">
        <v>2</v>
      </c>
      <c r="L723" t="s">
        <v>2</v>
      </c>
      <c r="M723" t="s">
        <v>2</v>
      </c>
      <c r="N723" t="s">
        <v>2</v>
      </c>
      <c r="O723" t="s">
        <v>2</v>
      </c>
      <c r="P723" t="s">
        <v>2</v>
      </c>
      <c r="Q723" t="s">
        <v>2</v>
      </c>
      <c r="R723" t="s">
        <v>2</v>
      </c>
      <c r="S723" t="s">
        <v>2</v>
      </c>
      <c r="T723" t="s">
        <v>2</v>
      </c>
      <c r="U723" t="s">
        <v>2</v>
      </c>
      <c r="V723" t="s">
        <v>2</v>
      </c>
      <c r="W723" t="s">
        <v>2</v>
      </c>
      <c r="X723" t="s">
        <v>2</v>
      </c>
      <c r="Y723" t="s">
        <v>2</v>
      </c>
      <c r="Z723">
        <v>2008</v>
      </c>
      <c r="AA723" t="s">
        <v>1488</v>
      </c>
      <c r="AB723" t="s">
        <v>1698</v>
      </c>
      <c r="AC723" t="s">
        <v>2</v>
      </c>
      <c r="AD723" t="s">
        <v>1699</v>
      </c>
      <c r="AE723" t="s">
        <v>1490</v>
      </c>
      <c r="AF723" t="s">
        <v>1700</v>
      </c>
      <c r="AG723" t="s">
        <v>2</v>
      </c>
      <c r="AH723" t="s">
        <v>2</v>
      </c>
    </row>
    <row r="724" spans="1:34">
      <c r="A724">
        <v>10012</v>
      </c>
      <c r="B724">
        <v>1157526</v>
      </c>
      <c r="C724" t="s">
        <v>149</v>
      </c>
      <c r="D724" t="str">
        <f t="shared" ca="1" si="33"/>
        <v>AESZTAYUJX</v>
      </c>
      <c r="E724" t="str">
        <f t="shared" ca="1" si="34"/>
        <v>Htjhsanqsvodv</v>
      </c>
      <c r="F724" t="s">
        <v>150</v>
      </c>
      <c r="G724" t="s">
        <v>167</v>
      </c>
      <c r="H724" t="str">
        <f t="shared" ca="1" si="35"/>
        <v>14/7/1996</v>
      </c>
      <c r="I724" t="s">
        <v>1644</v>
      </c>
      <c r="J724" t="s">
        <v>2</v>
      </c>
      <c r="K724" t="s">
        <v>2</v>
      </c>
      <c r="L724" t="s">
        <v>2</v>
      </c>
      <c r="M724" t="s">
        <v>2</v>
      </c>
      <c r="N724" t="s">
        <v>2</v>
      </c>
      <c r="O724" t="s">
        <v>2</v>
      </c>
      <c r="P724" t="s">
        <v>2</v>
      </c>
      <c r="Q724" t="s">
        <v>2</v>
      </c>
      <c r="R724" t="s">
        <v>2</v>
      </c>
      <c r="S724" t="s">
        <v>2</v>
      </c>
      <c r="T724" t="s">
        <v>2</v>
      </c>
      <c r="U724" t="s">
        <v>2</v>
      </c>
      <c r="V724" t="s">
        <v>2</v>
      </c>
      <c r="W724" t="s">
        <v>2</v>
      </c>
      <c r="X724" t="s">
        <v>2</v>
      </c>
      <c r="Y724" t="s">
        <v>2</v>
      </c>
      <c r="Z724">
        <v>2008</v>
      </c>
      <c r="AA724" t="s">
        <v>1488</v>
      </c>
      <c r="AB724" t="s">
        <v>1666</v>
      </c>
      <c r="AC724" t="s">
        <v>196</v>
      </c>
      <c r="AD724" t="s">
        <v>197</v>
      </c>
      <c r="AE724" t="s">
        <v>1490</v>
      </c>
      <c r="AF724" t="s">
        <v>1700</v>
      </c>
      <c r="AG724" t="s">
        <v>2</v>
      </c>
      <c r="AH724" t="s">
        <v>2</v>
      </c>
    </row>
    <row r="725" spans="1:34">
      <c r="A725">
        <v>10012</v>
      </c>
      <c r="B725">
        <v>1158846</v>
      </c>
      <c r="C725" t="s">
        <v>183</v>
      </c>
      <c r="D725" t="str">
        <f t="shared" ca="1" si="33"/>
        <v>ENHOGIQHRZ</v>
      </c>
      <c r="E725" t="str">
        <f t="shared" ca="1" si="34"/>
        <v>Mzfbgsluhhxjt</v>
      </c>
      <c r="F725" t="s">
        <v>150</v>
      </c>
      <c r="G725" t="s">
        <v>167</v>
      </c>
      <c r="H725" t="str">
        <f t="shared" ca="1" si="35"/>
        <v>11/12/1995</v>
      </c>
      <c r="I725" t="s">
        <v>1650</v>
      </c>
      <c r="J725" t="s">
        <v>2</v>
      </c>
      <c r="K725" t="s">
        <v>1731</v>
      </c>
      <c r="L725" t="s">
        <v>1732</v>
      </c>
      <c r="M725" t="s">
        <v>740</v>
      </c>
      <c r="N725">
        <v>92</v>
      </c>
      <c r="O725" t="s">
        <v>157</v>
      </c>
      <c r="P725" t="s">
        <v>2</v>
      </c>
      <c r="Q725" t="s">
        <v>2</v>
      </c>
      <c r="R725" t="s">
        <v>2</v>
      </c>
      <c r="S725" t="s">
        <v>2</v>
      </c>
      <c r="T725" t="s">
        <v>2</v>
      </c>
      <c r="U725" t="s">
        <v>2</v>
      </c>
      <c r="V725" t="s">
        <v>2</v>
      </c>
      <c r="W725" t="s">
        <v>2</v>
      </c>
      <c r="X725" t="s">
        <v>2</v>
      </c>
      <c r="Y725" t="s">
        <v>2</v>
      </c>
      <c r="Z725" t="s">
        <v>2</v>
      </c>
      <c r="AA725" t="s">
        <v>1488</v>
      </c>
      <c r="AB725" t="s">
        <v>1666</v>
      </c>
      <c r="AC725" t="s">
        <v>196</v>
      </c>
      <c r="AD725" t="s">
        <v>211</v>
      </c>
      <c r="AE725" t="s">
        <v>1490</v>
      </c>
      <c r="AF725" t="s">
        <v>1671</v>
      </c>
      <c r="AG725" t="s">
        <v>2</v>
      </c>
      <c r="AH725" t="s">
        <v>2</v>
      </c>
    </row>
    <row r="726" spans="1:34">
      <c r="A726">
        <v>10012</v>
      </c>
      <c r="B726">
        <v>1159202</v>
      </c>
      <c r="C726" t="s">
        <v>183</v>
      </c>
      <c r="D726" t="str">
        <f t="shared" ca="1" si="33"/>
        <v>VKHVVRMICB</v>
      </c>
      <c r="E726" t="str">
        <f t="shared" ca="1" si="34"/>
        <v>Wfdzhdocdlyxj</v>
      </c>
      <c r="F726" t="s">
        <v>150</v>
      </c>
      <c r="G726" t="s">
        <v>167</v>
      </c>
      <c r="H726" t="str">
        <f t="shared" ca="1" si="35"/>
        <v>16/11/1997</v>
      </c>
      <c r="I726" t="s">
        <v>1644</v>
      </c>
      <c r="J726" t="s">
        <v>2</v>
      </c>
      <c r="K726" t="s">
        <v>2</v>
      </c>
      <c r="L726" t="s">
        <v>2</v>
      </c>
      <c r="M726" t="s">
        <v>2</v>
      </c>
      <c r="N726" t="s">
        <v>2</v>
      </c>
      <c r="O726" t="s">
        <v>2</v>
      </c>
      <c r="P726" t="s">
        <v>2</v>
      </c>
      <c r="Q726" t="s">
        <v>2</v>
      </c>
      <c r="R726" t="s">
        <v>2</v>
      </c>
      <c r="S726" t="s">
        <v>2</v>
      </c>
      <c r="T726" t="s">
        <v>2</v>
      </c>
      <c r="U726" t="s">
        <v>2</v>
      </c>
      <c r="V726" t="s">
        <v>2</v>
      </c>
      <c r="W726" t="s">
        <v>2</v>
      </c>
      <c r="X726" t="s">
        <v>2</v>
      </c>
      <c r="Y726" t="s">
        <v>2</v>
      </c>
      <c r="Z726">
        <v>2008</v>
      </c>
      <c r="AA726" t="s">
        <v>1660</v>
      </c>
      <c r="AB726" t="s">
        <v>2</v>
      </c>
      <c r="AC726" t="s">
        <v>2</v>
      </c>
      <c r="AD726" t="s">
        <v>2</v>
      </c>
      <c r="AE726" t="s">
        <v>1490</v>
      </c>
      <c r="AF726" t="s">
        <v>1671</v>
      </c>
      <c r="AG726" t="s">
        <v>2</v>
      </c>
      <c r="AH726" t="s">
        <v>2</v>
      </c>
    </row>
    <row r="727" spans="1:34">
      <c r="A727">
        <v>10012</v>
      </c>
      <c r="B727">
        <v>1159305</v>
      </c>
      <c r="C727" t="s">
        <v>149</v>
      </c>
      <c r="D727" t="str">
        <f t="shared" ca="1" si="33"/>
        <v>VQKGYWAZAE</v>
      </c>
      <c r="E727" t="str">
        <f t="shared" ca="1" si="34"/>
        <v>Ztfyrkcznkxjl</v>
      </c>
      <c r="F727" t="s">
        <v>150</v>
      </c>
      <c r="G727" t="s">
        <v>167</v>
      </c>
      <c r="H727" t="str">
        <f t="shared" ca="1" si="35"/>
        <v>24/12/1995</v>
      </c>
      <c r="I727" t="s">
        <v>1650</v>
      </c>
      <c r="J727" t="s">
        <v>2</v>
      </c>
      <c r="K727" t="s">
        <v>1731</v>
      </c>
      <c r="L727" t="s">
        <v>1732</v>
      </c>
      <c r="M727" t="s">
        <v>740</v>
      </c>
      <c r="N727">
        <v>92</v>
      </c>
      <c r="O727" t="s">
        <v>157</v>
      </c>
      <c r="P727" t="s">
        <v>2</v>
      </c>
      <c r="Q727" t="s">
        <v>2</v>
      </c>
      <c r="R727" t="s">
        <v>2</v>
      </c>
      <c r="S727" t="s">
        <v>2</v>
      </c>
      <c r="T727" t="s">
        <v>2</v>
      </c>
      <c r="U727" t="s">
        <v>2</v>
      </c>
      <c r="V727" t="s">
        <v>2</v>
      </c>
      <c r="W727" t="s">
        <v>2</v>
      </c>
      <c r="X727" t="s">
        <v>2</v>
      </c>
      <c r="Y727" t="s">
        <v>2</v>
      </c>
      <c r="Z727">
        <v>2009</v>
      </c>
      <c r="AA727" t="s">
        <v>1488</v>
      </c>
      <c r="AB727" t="s">
        <v>1666</v>
      </c>
      <c r="AC727" t="s">
        <v>196</v>
      </c>
      <c r="AD727" t="s">
        <v>211</v>
      </c>
      <c r="AE727" t="s">
        <v>1490</v>
      </c>
      <c r="AF727" t="s">
        <v>1667</v>
      </c>
      <c r="AG727" t="s">
        <v>2</v>
      </c>
      <c r="AH727" t="s">
        <v>2</v>
      </c>
    </row>
    <row r="728" spans="1:34">
      <c r="A728">
        <v>10012</v>
      </c>
      <c r="B728">
        <v>1160240</v>
      </c>
      <c r="C728" t="s">
        <v>183</v>
      </c>
      <c r="D728" t="str">
        <f t="shared" ca="1" si="33"/>
        <v>BFCJVGFVZS</v>
      </c>
      <c r="E728" t="str">
        <f t="shared" ca="1" si="34"/>
        <v>Uoomcilzctppg</v>
      </c>
      <c r="F728" t="s">
        <v>150</v>
      </c>
      <c r="G728" t="s">
        <v>167</v>
      </c>
      <c r="H728" t="str">
        <f t="shared" ca="1" si="35"/>
        <v>27/3/1997</v>
      </c>
      <c r="I728" t="s">
        <v>1750</v>
      </c>
      <c r="J728" t="s">
        <v>2</v>
      </c>
      <c r="K728" t="s">
        <v>1684</v>
      </c>
      <c r="L728" t="s">
        <v>1685</v>
      </c>
      <c r="M728" t="s">
        <v>223</v>
      </c>
      <c r="N728">
        <v>75</v>
      </c>
      <c r="O728" t="s">
        <v>157</v>
      </c>
      <c r="P728" t="s">
        <v>2</v>
      </c>
      <c r="Q728" t="s">
        <v>2</v>
      </c>
      <c r="R728" t="s">
        <v>2</v>
      </c>
      <c r="S728" t="s">
        <v>2</v>
      </c>
      <c r="T728" t="s">
        <v>2</v>
      </c>
      <c r="U728" t="s">
        <v>2</v>
      </c>
      <c r="V728" t="s">
        <v>2</v>
      </c>
      <c r="W728" t="s">
        <v>2</v>
      </c>
      <c r="X728" t="s">
        <v>2</v>
      </c>
      <c r="Y728" t="s">
        <v>2</v>
      </c>
      <c r="Z728" t="s">
        <v>2</v>
      </c>
      <c r="AA728" t="s">
        <v>2</v>
      </c>
      <c r="AB728" t="s">
        <v>2</v>
      </c>
      <c r="AC728" t="s">
        <v>2</v>
      </c>
      <c r="AD728" t="s">
        <v>2</v>
      </c>
      <c r="AE728" t="s">
        <v>2</v>
      </c>
      <c r="AF728" t="s">
        <v>2</v>
      </c>
      <c r="AG728" t="s">
        <v>2</v>
      </c>
      <c r="AH728" t="s">
        <v>2</v>
      </c>
    </row>
    <row r="729" spans="1:34">
      <c r="A729">
        <v>10012</v>
      </c>
      <c r="B729">
        <v>1161211</v>
      </c>
      <c r="C729" t="s">
        <v>149</v>
      </c>
      <c r="D729" t="str">
        <f t="shared" ca="1" si="33"/>
        <v>XVYCRXXJJS</v>
      </c>
      <c r="E729" t="str">
        <f t="shared" ca="1" si="34"/>
        <v>Cthzmmkoukkra</v>
      </c>
      <c r="F729" t="s">
        <v>150</v>
      </c>
      <c r="G729" t="s">
        <v>167</v>
      </c>
      <c r="H729" t="str">
        <f t="shared" ca="1" si="35"/>
        <v>7/12/1995</v>
      </c>
      <c r="I729" t="s">
        <v>1644</v>
      </c>
      <c r="J729" t="s">
        <v>2</v>
      </c>
      <c r="K729" t="s">
        <v>1726</v>
      </c>
      <c r="L729" t="s">
        <v>1727</v>
      </c>
      <c r="M729" t="s">
        <v>768</v>
      </c>
      <c r="N729">
        <v>94</v>
      </c>
      <c r="O729" t="s">
        <v>157</v>
      </c>
      <c r="P729" t="s">
        <v>2</v>
      </c>
      <c r="Q729" t="s">
        <v>2</v>
      </c>
      <c r="R729" t="s">
        <v>2</v>
      </c>
      <c r="S729" t="s">
        <v>2</v>
      </c>
      <c r="T729" t="s">
        <v>2</v>
      </c>
      <c r="U729" t="s">
        <v>2</v>
      </c>
      <c r="V729" t="s">
        <v>2</v>
      </c>
      <c r="W729" t="s">
        <v>2</v>
      </c>
      <c r="X729" t="s">
        <v>2</v>
      </c>
      <c r="Y729" t="s">
        <v>2</v>
      </c>
      <c r="Z729">
        <v>2010</v>
      </c>
      <c r="AA729" t="s">
        <v>1488</v>
      </c>
      <c r="AB729" t="s">
        <v>1645</v>
      </c>
      <c r="AC729" t="s">
        <v>2</v>
      </c>
      <c r="AD729" t="s">
        <v>238</v>
      </c>
      <c r="AE729" t="s">
        <v>1490</v>
      </c>
      <c r="AF729" t="s">
        <v>1491</v>
      </c>
      <c r="AG729" t="s">
        <v>2</v>
      </c>
      <c r="AH729" t="s">
        <v>2</v>
      </c>
    </row>
    <row r="730" spans="1:34">
      <c r="A730">
        <v>10012</v>
      </c>
      <c r="B730">
        <v>1162816</v>
      </c>
      <c r="C730" t="s">
        <v>149</v>
      </c>
      <c r="D730" t="str">
        <f t="shared" ca="1" si="33"/>
        <v>VSWLBAXQDD</v>
      </c>
      <c r="E730" t="str">
        <f t="shared" ca="1" si="34"/>
        <v>Sptmtcwiibgli</v>
      </c>
      <c r="F730" t="s">
        <v>150</v>
      </c>
      <c r="G730" t="s">
        <v>151</v>
      </c>
      <c r="H730" t="str">
        <f t="shared" ca="1" si="35"/>
        <v>26/9/1997</v>
      </c>
      <c r="I730" t="s">
        <v>1650</v>
      </c>
      <c r="J730" t="s">
        <v>2</v>
      </c>
      <c r="K730" t="s">
        <v>2127</v>
      </c>
      <c r="L730" t="s">
        <v>2128</v>
      </c>
      <c r="M730" t="s">
        <v>1943</v>
      </c>
      <c r="N730">
        <v>38</v>
      </c>
      <c r="O730" t="s">
        <v>157</v>
      </c>
      <c r="P730" t="s">
        <v>2</v>
      </c>
      <c r="Q730" t="s">
        <v>2</v>
      </c>
      <c r="R730" t="s">
        <v>2</v>
      </c>
      <c r="S730" t="s">
        <v>2</v>
      </c>
      <c r="T730" t="s">
        <v>2</v>
      </c>
      <c r="U730" t="s">
        <v>2</v>
      </c>
      <c r="V730" t="s">
        <v>2</v>
      </c>
      <c r="W730" t="s">
        <v>2</v>
      </c>
      <c r="X730" t="s">
        <v>2</v>
      </c>
      <c r="Y730" t="s">
        <v>2</v>
      </c>
      <c r="Z730">
        <v>2010</v>
      </c>
      <c r="AA730" t="s">
        <v>1488</v>
      </c>
      <c r="AB730" t="s">
        <v>1645</v>
      </c>
      <c r="AC730" t="s">
        <v>2</v>
      </c>
      <c r="AD730" t="s">
        <v>238</v>
      </c>
      <c r="AE730" t="s">
        <v>1490</v>
      </c>
      <c r="AF730" t="s">
        <v>1491</v>
      </c>
      <c r="AG730" t="s">
        <v>2</v>
      </c>
      <c r="AH730" t="s">
        <v>2</v>
      </c>
    </row>
    <row r="731" spans="1:34">
      <c r="A731">
        <v>10012</v>
      </c>
      <c r="B731">
        <v>1164671</v>
      </c>
      <c r="C731" t="s">
        <v>149</v>
      </c>
      <c r="D731" t="str">
        <f t="shared" ca="1" si="33"/>
        <v>CPIQXMLZQU</v>
      </c>
      <c r="E731" t="str">
        <f t="shared" ca="1" si="34"/>
        <v>Vvuemnubebqgq</v>
      </c>
      <c r="F731" t="s">
        <v>150</v>
      </c>
      <c r="G731" t="s">
        <v>167</v>
      </c>
      <c r="H731" t="str">
        <f t="shared" ca="1" si="35"/>
        <v>23/5/1995</v>
      </c>
      <c r="I731" t="s">
        <v>1650</v>
      </c>
      <c r="J731" t="s">
        <v>2</v>
      </c>
      <c r="K731" t="s">
        <v>1687</v>
      </c>
      <c r="L731" t="s">
        <v>1688</v>
      </c>
      <c r="M731" t="s">
        <v>369</v>
      </c>
      <c r="N731">
        <v>93</v>
      </c>
      <c r="O731" t="s">
        <v>157</v>
      </c>
      <c r="P731" t="s">
        <v>2</v>
      </c>
      <c r="Q731" t="s">
        <v>2</v>
      </c>
      <c r="R731" t="s">
        <v>2</v>
      </c>
      <c r="S731" t="s">
        <v>2</v>
      </c>
      <c r="T731" t="s">
        <v>2</v>
      </c>
      <c r="U731" t="s">
        <v>2</v>
      </c>
      <c r="V731" t="s">
        <v>2</v>
      </c>
      <c r="W731" t="s">
        <v>2</v>
      </c>
      <c r="X731" t="s">
        <v>2</v>
      </c>
      <c r="Y731" t="s">
        <v>2</v>
      </c>
      <c r="Z731">
        <v>2009</v>
      </c>
      <c r="AA731" t="s">
        <v>1488</v>
      </c>
      <c r="AB731" t="s">
        <v>1666</v>
      </c>
      <c r="AC731" t="s">
        <v>196</v>
      </c>
      <c r="AD731" t="s">
        <v>197</v>
      </c>
      <c r="AE731" t="s">
        <v>1490</v>
      </c>
      <c r="AF731" t="s">
        <v>1491</v>
      </c>
      <c r="AG731" t="s">
        <v>2</v>
      </c>
      <c r="AH731" t="s">
        <v>2</v>
      </c>
    </row>
    <row r="732" spans="1:34">
      <c r="A732">
        <v>10012</v>
      </c>
      <c r="B732">
        <v>1165024</v>
      </c>
      <c r="C732" t="s">
        <v>149</v>
      </c>
      <c r="D732" t="str">
        <f t="shared" ca="1" si="33"/>
        <v>OZGKECWOMK</v>
      </c>
      <c r="E732" t="str">
        <f t="shared" ca="1" si="34"/>
        <v>Mmpvphuebcldk</v>
      </c>
      <c r="F732" t="s">
        <v>150</v>
      </c>
      <c r="G732" t="s">
        <v>151</v>
      </c>
      <c r="H732" t="str">
        <f t="shared" ca="1" si="35"/>
        <v>8/11/1996</v>
      </c>
      <c r="I732" t="s">
        <v>1650</v>
      </c>
      <c r="J732" t="s">
        <v>2</v>
      </c>
      <c r="K732" t="s">
        <v>2</v>
      </c>
      <c r="L732" t="s">
        <v>2</v>
      </c>
      <c r="M732" t="s">
        <v>2</v>
      </c>
      <c r="N732" t="s">
        <v>2</v>
      </c>
      <c r="O732" t="s">
        <v>2</v>
      </c>
      <c r="P732" t="s">
        <v>2</v>
      </c>
      <c r="Q732" t="s">
        <v>2</v>
      </c>
      <c r="R732" t="s">
        <v>2</v>
      </c>
      <c r="S732" t="s">
        <v>2</v>
      </c>
      <c r="T732" t="s">
        <v>2</v>
      </c>
      <c r="U732" t="s">
        <v>2</v>
      </c>
      <c r="V732" t="s">
        <v>2</v>
      </c>
      <c r="W732" t="s">
        <v>2</v>
      </c>
      <c r="X732" t="s">
        <v>2</v>
      </c>
      <c r="Y732" t="s">
        <v>2</v>
      </c>
      <c r="Z732" t="s">
        <v>2</v>
      </c>
      <c r="AA732" t="s">
        <v>1683</v>
      </c>
      <c r="AB732" t="s">
        <v>2</v>
      </c>
      <c r="AC732" t="s">
        <v>2</v>
      </c>
      <c r="AD732" t="s">
        <v>2</v>
      </c>
      <c r="AE732" t="s">
        <v>2</v>
      </c>
      <c r="AF732" t="s">
        <v>2</v>
      </c>
      <c r="AG732" t="s">
        <v>2</v>
      </c>
      <c r="AH732" t="s">
        <v>2</v>
      </c>
    </row>
    <row r="733" spans="1:34">
      <c r="A733">
        <v>10012</v>
      </c>
      <c r="B733">
        <v>1166601</v>
      </c>
      <c r="C733" t="s">
        <v>183</v>
      </c>
      <c r="D733" t="str">
        <f t="shared" ca="1" si="33"/>
        <v>ZZMHCVFISC</v>
      </c>
      <c r="E733" t="str">
        <f t="shared" ca="1" si="34"/>
        <v>Tophgubkgkzub</v>
      </c>
      <c r="F733" t="s">
        <v>150</v>
      </c>
      <c r="G733" t="s">
        <v>167</v>
      </c>
      <c r="H733" t="str">
        <f t="shared" ca="1" si="35"/>
        <v>18/6/1997</v>
      </c>
      <c r="I733" t="s">
        <v>1644</v>
      </c>
      <c r="J733" t="s">
        <v>2</v>
      </c>
      <c r="K733" t="s">
        <v>2129</v>
      </c>
      <c r="L733" t="s">
        <v>2130</v>
      </c>
      <c r="M733" t="s">
        <v>315</v>
      </c>
      <c r="N733">
        <v>94</v>
      </c>
      <c r="O733" t="s">
        <v>157</v>
      </c>
      <c r="P733" t="s">
        <v>2</v>
      </c>
      <c r="Q733" t="s">
        <v>2</v>
      </c>
      <c r="R733" t="s">
        <v>2</v>
      </c>
      <c r="S733" t="s">
        <v>2</v>
      </c>
      <c r="T733" t="s">
        <v>2</v>
      </c>
      <c r="U733" t="s">
        <v>2</v>
      </c>
      <c r="V733" t="s">
        <v>2</v>
      </c>
      <c r="W733" t="s">
        <v>2</v>
      </c>
      <c r="X733" t="s">
        <v>2</v>
      </c>
      <c r="Y733" t="s">
        <v>2</v>
      </c>
      <c r="Z733">
        <v>2010</v>
      </c>
      <c r="AA733" t="s">
        <v>1488</v>
      </c>
      <c r="AB733" t="s">
        <v>1645</v>
      </c>
      <c r="AC733" t="s">
        <v>2</v>
      </c>
      <c r="AD733" t="s">
        <v>251</v>
      </c>
      <c r="AE733" t="s">
        <v>1649</v>
      </c>
      <c r="AF733" t="s">
        <v>1491</v>
      </c>
      <c r="AG733" t="s">
        <v>2</v>
      </c>
      <c r="AH733" t="s">
        <v>2</v>
      </c>
    </row>
    <row r="734" spans="1:34">
      <c r="A734">
        <v>10012</v>
      </c>
      <c r="B734">
        <v>1167558</v>
      </c>
      <c r="C734" t="s">
        <v>149</v>
      </c>
      <c r="D734" t="str">
        <f t="shared" ca="1" si="33"/>
        <v>REQCXOGCOL</v>
      </c>
      <c r="E734" t="str">
        <f t="shared" ca="1" si="34"/>
        <v>Mxmozjdpwmzhh</v>
      </c>
      <c r="F734" t="s">
        <v>150</v>
      </c>
      <c r="G734" t="s">
        <v>167</v>
      </c>
      <c r="H734" t="str">
        <f t="shared" ca="1" si="35"/>
        <v>13/1/1995</v>
      </c>
      <c r="I734" t="s">
        <v>1650</v>
      </c>
      <c r="J734" t="s">
        <v>2</v>
      </c>
      <c r="K734" t="s">
        <v>2131</v>
      </c>
      <c r="L734" t="s">
        <v>2132</v>
      </c>
      <c r="M734" t="s">
        <v>1113</v>
      </c>
      <c r="N734">
        <v>80</v>
      </c>
      <c r="O734" t="s">
        <v>157</v>
      </c>
      <c r="P734" t="s">
        <v>2</v>
      </c>
      <c r="Q734" t="s">
        <v>2</v>
      </c>
      <c r="R734" t="s">
        <v>2</v>
      </c>
      <c r="S734" t="s">
        <v>2</v>
      </c>
      <c r="T734" t="s">
        <v>2</v>
      </c>
      <c r="U734" t="s">
        <v>2</v>
      </c>
      <c r="V734" t="s">
        <v>2</v>
      </c>
      <c r="W734" t="s">
        <v>2</v>
      </c>
      <c r="X734" t="s">
        <v>2</v>
      </c>
      <c r="Y734" t="s">
        <v>2</v>
      </c>
      <c r="Z734">
        <v>2008</v>
      </c>
      <c r="AA734" t="s">
        <v>1488</v>
      </c>
      <c r="AB734" t="s">
        <v>1666</v>
      </c>
      <c r="AC734" t="s">
        <v>199</v>
      </c>
      <c r="AD734" t="s">
        <v>201</v>
      </c>
      <c r="AE734" t="s">
        <v>1490</v>
      </c>
      <c r="AF734" t="s">
        <v>1700</v>
      </c>
      <c r="AG734" t="s">
        <v>2</v>
      </c>
      <c r="AH734" t="s">
        <v>2</v>
      </c>
    </row>
    <row r="735" spans="1:34">
      <c r="A735">
        <v>10012</v>
      </c>
      <c r="B735">
        <v>1167831</v>
      </c>
      <c r="C735" t="s">
        <v>183</v>
      </c>
      <c r="D735" t="str">
        <f t="shared" ca="1" si="33"/>
        <v>BNNLJIGBZI</v>
      </c>
      <c r="E735" t="str">
        <f t="shared" ca="1" si="34"/>
        <v>Ybgbtimfjdsyh</v>
      </c>
      <c r="F735" t="s">
        <v>150</v>
      </c>
      <c r="G735" t="s">
        <v>167</v>
      </c>
      <c r="H735" t="str">
        <f t="shared" ca="1" si="35"/>
        <v>11/2/1994</v>
      </c>
      <c r="I735" t="s">
        <v>1650</v>
      </c>
      <c r="J735" t="s">
        <v>2</v>
      </c>
      <c r="K735" t="s">
        <v>1721</v>
      </c>
      <c r="L735" t="s">
        <v>1722</v>
      </c>
      <c r="M735" t="s">
        <v>223</v>
      </c>
      <c r="N735">
        <v>75</v>
      </c>
      <c r="O735" t="s">
        <v>157</v>
      </c>
      <c r="P735" t="s">
        <v>2</v>
      </c>
      <c r="Q735" t="s">
        <v>2</v>
      </c>
      <c r="R735" t="s">
        <v>2</v>
      </c>
      <c r="S735" t="s">
        <v>2</v>
      </c>
      <c r="T735" t="s">
        <v>2</v>
      </c>
      <c r="U735" t="s">
        <v>2</v>
      </c>
      <c r="V735" t="s">
        <v>2</v>
      </c>
      <c r="W735" t="s">
        <v>2</v>
      </c>
      <c r="X735" t="s">
        <v>2</v>
      </c>
      <c r="Y735" t="s">
        <v>2</v>
      </c>
      <c r="Z735">
        <v>2008</v>
      </c>
      <c r="AA735" t="s">
        <v>1488</v>
      </c>
      <c r="AB735" t="s">
        <v>1666</v>
      </c>
      <c r="AC735" t="s">
        <v>196</v>
      </c>
      <c r="AD735" t="s">
        <v>224</v>
      </c>
      <c r="AE735" t="s">
        <v>1490</v>
      </c>
      <c r="AF735" t="s">
        <v>1700</v>
      </c>
      <c r="AG735" t="s">
        <v>2</v>
      </c>
      <c r="AH735" t="s">
        <v>2</v>
      </c>
    </row>
    <row r="736" spans="1:34">
      <c r="A736">
        <v>10012</v>
      </c>
      <c r="B736">
        <v>1172291</v>
      </c>
      <c r="C736" t="s">
        <v>149</v>
      </c>
      <c r="D736" t="str">
        <f t="shared" ca="1" si="33"/>
        <v>OWJYRNYUNT</v>
      </c>
      <c r="E736" t="str">
        <f t="shared" ca="1" si="34"/>
        <v>Xmnprckqeviga</v>
      </c>
      <c r="F736" t="s">
        <v>150</v>
      </c>
      <c r="G736" t="s">
        <v>167</v>
      </c>
      <c r="H736" t="str">
        <f t="shared" ca="1" si="35"/>
        <v>27/4/1996</v>
      </c>
      <c r="I736" t="s">
        <v>1650</v>
      </c>
      <c r="J736" t="s">
        <v>2</v>
      </c>
      <c r="K736" t="s">
        <v>1781</v>
      </c>
      <c r="L736" t="s">
        <v>1782</v>
      </c>
      <c r="M736" t="s">
        <v>1740</v>
      </c>
      <c r="N736">
        <v>93</v>
      </c>
      <c r="O736" t="s">
        <v>157</v>
      </c>
      <c r="P736" t="s">
        <v>2</v>
      </c>
      <c r="Q736" t="s">
        <v>2</v>
      </c>
      <c r="R736" t="s">
        <v>2</v>
      </c>
      <c r="S736" t="s">
        <v>2</v>
      </c>
      <c r="T736" t="s">
        <v>2</v>
      </c>
      <c r="U736" t="s">
        <v>2</v>
      </c>
      <c r="V736" t="s">
        <v>2</v>
      </c>
      <c r="W736" t="s">
        <v>2</v>
      </c>
      <c r="X736" t="s">
        <v>2</v>
      </c>
      <c r="Y736" t="s">
        <v>2</v>
      </c>
      <c r="Z736">
        <v>2008</v>
      </c>
      <c r="AA736" t="s">
        <v>1488</v>
      </c>
      <c r="AB736" t="s">
        <v>1666</v>
      </c>
      <c r="AC736" t="s">
        <v>199</v>
      </c>
      <c r="AD736" t="s">
        <v>201</v>
      </c>
      <c r="AE736" t="s">
        <v>1490</v>
      </c>
      <c r="AF736" t="s">
        <v>1667</v>
      </c>
      <c r="AG736" t="s">
        <v>2</v>
      </c>
      <c r="AH736" t="s">
        <v>2</v>
      </c>
    </row>
    <row r="737" spans="1:34">
      <c r="A737">
        <v>10012</v>
      </c>
      <c r="B737">
        <v>1172675</v>
      </c>
      <c r="C737" t="s">
        <v>183</v>
      </c>
      <c r="D737" t="str">
        <f t="shared" ca="1" si="33"/>
        <v>UDTNDANWHG</v>
      </c>
      <c r="E737" t="str">
        <f t="shared" ca="1" si="34"/>
        <v>Ohrrozbwwqogh</v>
      </c>
      <c r="F737" t="s">
        <v>150</v>
      </c>
      <c r="G737" t="s">
        <v>167</v>
      </c>
      <c r="H737" t="str">
        <f t="shared" ca="1" si="35"/>
        <v>14/2/1994</v>
      </c>
      <c r="I737" t="s">
        <v>1650</v>
      </c>
      <c r="J737" t="s">
        <v>2</v>
      </c>
      <c r="K737" t="s">
        <v>1674</v>
      </c>
      <c r="L737" t="s">
        <v>1675</v>
      </c>
      <c r="M737" t="s">
        <v>470</v>
      </c>
      <c r="N737">
        <v>93</v>
      </c>
      <c r="O737" t="s">
        <v>157</v>
      </c>
      <c r="P737" t="s">
        <v>2</v>
      </c>
      <c r="Q737" t="s">
        <v>2</v>
      </c>
      <c r="R737" t="s">
        <v>2</v>
      </c>
      <c r="S737" t="s">
        <v>2</v>
      </c>
      <c r="T737" t="s">
        <v>2</v>
      </c>
      <c r="U737" t="s">
        <v>2</v>
      </c>
      <c r="V737" t="s">
        <v>2</v>
      </c>
      <c r="W737" t="s">
        <v>2</v>
      </c>
      <c r="X737" t="s">
        <v>2</v>
      </c>
      <c r="Y737" t="s">
        <v>2</v>
      </c>
      <c r="Z737">
        <v>2010</v>
      </c>
      <c r="AA737" t="s">
        <v>1488</v>
      </c>
      <c r="AB737" t="s">
        <v>1645</v>
      </c>
      <c r="AC737" t="s">
        <v>2</v>
      </c>
      <c r="AD737" t="s">
        <v>173</v>
      </c>
      <c r="AE737" t="s">
        <v>1490</v>
      </c>
      <c r="AF737" t="s">
        <v>1491</v>
      </c>
      <c r="AG737" t="s">
        <v>2</v>
      </c>
      <c r="AH737" t="s">
        <v>2</v>
      </c>
    </row>
    <row r="738" spans="1:34">
      <c r="A738">
        <v>10012</v>
      </c>
      <c r="B738">
        <v>1173722</v>
      </c>
      <c r="C738" t="s">
        <v>183</v>
      </c>
      <c r="D738" t="str">
        <f t="shared" ca="1" si="33"/>
        <v>FGGGTBGBXU</v>
      </c>
      <c r="E738" t="str">
        <f t="shared" ca="1" si="34"/>
        <v>Fgpcehqfcrsee</v>
      </c>
      <c r="F738" t="s">
        <v>150</v>
      </c>
      <c r="G738" t="s">
        <v>167</v>
      </c>
      <c r="H738" t="str">
        <f t="shared" ca="1" si="35"/>
        <v>26/1/1994</v>
      </c>
      <c r="I738" t="s">
        <v>1650</v>
      </c>
      <c r="J738" t="s">
        <v>2</v>
      </c>
      <c r="K738" t="s">
        <v>1809</v>
      </c>
      <c r="L738" t="s">
        <v>1810</v>
      </c>
      <c r="M738" t="s">
        <v>219</v>
      </c>
      <c r="N738">
        <v>77</v>
      </c>
      <c r="O738" t="s">
        <v>157</v>
      </c>
      <c r="P738" t="s">
        <v>2</v>
      </c>
      <c r="Q738" t="s">
        <v>2</v>
      </c>
      <c r="R738" t="s">
        <v>2</v>
      </c>
      <c r="S738" t="s">
        <v>2</v>
      </c>
      <c r="T738" t="s">
        <v>2</v>
      </c>
      <c r="U738" t="s">
        <v>2</v>
      </c>
      <c r="V738" t="s">
        <v>2</v>
      </c>
      <c r="W738" t="s">
        <v>2</v>
      </c>
      <c r="X738" t="s">
        <v>2</v>
      </c>
      <c r="Y738" t="s">
        <v>2</v>
      </c>
      <c r="Z738">
        <v>2009</v>
      </c>
      <c r="AA738" t="s">
        <v>1488</v>
      </c>
      <c r="AB738" t="s">
        <v>1666</v>
      </c>
      <c r="AC738" t="s">
        <v>196</v>
      </c>
      <c r="AD738" t="s">
        <v>197</v>
      </c>
      <c r="AE738" t="s">
        <v>1490</v>
      </c>
      <c r="AF738" t="s">
        <v>1491</v>
      </c>
      <c r="AG738" t="s">
        <v>2</v>
      </c>
      <c r="AH738" t="s">
        <v>2</v>
      </c>
    </row>
    <row r="739" spans="1:34">
      <c r="A739">
        <v>10012</v>
      </c>
      <c r="B739">
        <v>1174534</v>
      </c>
      <c r="C739" t="s">
        <v>183</v>
      </c>
      <c r="D739" t="str">
        <f t="shared" ca="1" si="33"/>
        <v>COONYMBDUM</v>
      </c>
      <c r="E739" t="str">
        <f t="shared" ca="1" si="34"/>
        <v>Fafhcqorxexzq</v>
      </c>
      <c r="F739" t="s">
        <v>150</v>
      </c>
      <c r="G739" t="s">
        <v>151</v>
      </c>
      <c r="H739" t="str">
        <f t="shared" ca="1" si="35"/>
        <v>1/7/1996</v>
      </c>
      <c r="I739" t="s">
        <v>1650</v>
      </c>
      <c r="J739" t="s">
        <v>2</v>
      </c>
      <c r="K739" t="s">
        <v>1807</v>
      </c>
      <c r="L739" t="s">
        <v>1808</v>
      </c>
      <c r="M739" t="s">
        <v>223</v>
      </c>
      <c r="N739">
        <v>75</v>
      </c>
      <c r="O739" t="s">
        <v>157</v>
      </c>
      <c r="P739" t="s">
        <v>2</v>
      </c>
      <c r="Q739" t="s">
        <v>2</v>
      </c>
      <c r="R739" t="s">
        <v>2</v>
      </c>
      <c r="S739" t="s">
        <v>2</v>
      </c>
      <c r="T739" t="s">
        <v>2</v>
      </c>
      <c r="U739" t="s">
        <v>2</v>
      </c>
      <c r="V739" t="s">
        <v>2</v>
      </c>
      <c r="W739" t="s">
        <v>2</v>
      </c>
      <c r="X739" t="s">
        <v>2</v>
      </c>
      <c r="Y739" t="s">
        <v>2</v>
      </c>
      <c r="Z739">
        <v>2008</v>
      </c>
      <c r="AA739" t="s">
        <v>1488</v>
      </c>
      <c r="AB739" t="s">
        <v>1666</v>
      </c>
      <c r="AC739" t="s">
        <v>196</v>
      </c>
      <c r="AD739" t="s">
        <v>224</v>
      </c>
      <c r="AE739" t="s">
        <v>1490</v>
      </c>
      <c r="AF739" t="s">
        <v>1700</v>
      </c>
      <c r="AG739" t="s">
        <v>2</v>
      </c>
      <c r="AH739" t="s">
        <v>2</v>
      </c>
    </row>
    <row r="740" spans="1:34">
      <c r="A740">
        <v>10012</v>
      </c>
      <c r="B740">
        <v>1176115</v>
      </c>
      <c r="C740" t="s">
        <v>149</v>
      </c>
      <c r="D740" t="str">
        <f t="shared" ca="1" si="33"/>
        <v>WBSCGBIDMH</v>
      </c>
      <c r="E740" t="str">
        <f t="shared" ca="1" si="34"/>
        <v>Dmjlzakvskbwc</v>
      </c>
      <c r="F740" t="s">
        <v>150</v>
      </c>
      <c r="G740" t="s">
        <v>167</v>
      </c>
      <c r="H740" t="str">
        <f t="shared" ca="1" si="35"/>
        <v>1/12/1994</v>
      </c>
      <c r="I740" t="s">
        <v>1650</v>
      </c>
      <c r="J740" t="s">
        <v>2</v>
      </c>
      <c r="K740" t="s">
        <v>1627</v>
      </c>
      <c r="L740" t="s">
        <v>1628</v>
      </c>
      <c r="M740" t="s">
        <v>1629</v>
      </c>
      <c r="N740">
        <v>92</v>
      </c>
      <c r="O740" t="s">
        <v>157</v>
      </c>
      <c r="P740" t="s">
        <v>2</v>
      </c>
      <c r="Q740" t="s">
        <v>2</v>
      </c>
      <c r="R740" t="s">
        <v>2</v>
      </c>
      <c r="S740" t="s">
        <v>2</v>
      </c>
      <c r="T740" t="s">
        <v>2</v>
      </c>
      <c r="U740" t="s">
        <v>2</v>
      </c>
      <c r="V740" t="s">
        <v>2</v>
      </c>
      <c r="W740" t="s">
        <v>2</v>
      </c>
      <c r="X740" t="s">
        <v>2</v>
      </c>
      <c r="Y740" t="s">
        <v>2</v>
      </c>
      <c r="Z740">
        <v>2009</v>
      </c>
      <c r="AA740" t="s">
        <v>1488</v>
      </c>
      <c r="AB740" t="s">
        <v>1666</v>
      </c>
      <c r="AC740" t="s">
        <v>199</v>
      </c>
      <c r="AD740" t="s">
        <v>201</v>
      </c>
      <c r="AE740" t="s">
        <v>1649</v>
      </c>
      <c r="AF740" t="s">
        <v>1491</v>
      </c>
      <c r="AG740" t="s">
        <v>2</v>
      </c>
      <c r="AH740" t="s">
        <v>2</v>
      </c>
    </row>
    <row r="741" spans="1:34">
      <c r="A741">
        <v>10012</v>
      </c>
      <c r="B741">
        <v>1177379</v>
      </c>
      <c r="C741" t="s">
        <v>183</v>
      </c>
      <c r="D741" t="str">
        <f t="shared" ca="1" si="33"/>
        <v>TPNXKKCDBJ</v>
      </c>
      <c r="E741" t="str">
        <f t="shared" ca="1" si="34"/>
        <v>Fcvnuemlvwugl</v>
      </c>
      <c r="F741" t="s">
        <v>150</v>
      </c>
      <c r="G741" t="s">
        <v>167</v>
      </c>
      <c r="H741" t="str">
        <f t="shared" ca="1" si="35"/>
        <v>13/2/1997</v>
      </c>
      <c r="I741" t="s">
        <v>1650</v>
      </c>
      <c r="J741" t="s">
        <v>2</v>
      </c>
      <c r="K741" t="s">
        <v>1925</v>
      </c>
      <c r="L741" t="s">
        <v>1926</v>
      </c>
      <c r="M741" t="s">
        <v>1456</v>
      </c>
      <c r="N741">
        <v>91</v>
      </c>
      <c r="O741" t="s">
        <v>157</v>
      </c>
      <c r="P741" t="s">
        <v>2</v>
      </c>
      <c r="Q741" t="s">
        <v>2</v>
      </c>
      <c r="R741" t="s">
        <v>2</v>
      </c>
      <c r="S741" t="s">
        <v>2</v>
      </c>
      <c r="T741" t="s">
        <v>2</v>
      </c>
      <c r="U741" t="s">
        <v>2</v>
      </c>
      <c r="V741" t="s">
        <v>2</v>
      </c>
      <c r="W741" t="s">
        <v>2</v>
      </c>
      <c r="X741" t="s">
        <v>2</v>
      </c>
      <c r="Y741" t="s">
        <v>2</v>
      </c>
      <c r="Z741">
        <v>2009</v>
      </c>
      <c r="AA741" t="s">
        <v>1488</v>
      </c>
      <c r="AB741" t="s">
        <v>1698</v>
      </c>
      <c r="AC741" t="s">
        <v>2</v>
      </c>
      <c r="AD741" t="s">
        <v>717</v>
      </c>
      <c r="AE741" t="s">
        <v>1718</v>
      </c>
      <c r="AF741" t="s">
        <v>1491</v>
      </c>
      <c r="AG741" t="s">
        <v>2</v>
      </c>
      <c r="AH741" t="s">
        <v>2</v>
      </c>
    </row>
    <row r="742" spans="1:34">
      <c r="A742">
        <v>10012</v>
      </c>
      <c r="B742">
        <v>1177707</v>
      </c>
      <c r="C742" t="s">
        <v>149</v>
      </c>
      <c r="D742" t="str">
        <f t="shared" ca="1" si="33"/>
        <v>DCNTMWNBKL</v>
      </c>
      <c r="E742" t="str">
        <f t="shared" ca="1" si="34"/>
        <v>Ygxdsedosvdov</v>
      </c>
      <c r="F742" t="s">
        <v>150</v>
      </c>
      <c r="G742" t="s">
        <v>167</v>
      </c>
      <c r="H742" t="str">
        <f t="shared" ca="1" si="35"/>
        <v>21/8/1997</v>
      </c>
      <c r="I742" t="s">
        <v>1650</v>
      </c>
      <c r="J742" t="s">
        <v>2</v>
      </c>
      <c r="K742" t="s">
        <v>1674</v>
      </c>
      <c r="L742" t="s">
        <v>1675</v>
      </c>
      <c r="M742" t="s">
        <v>470</v>
      </c>
      <c r="N742">
        <v>93</v>
      </c>
      <c r="O742" t="s">
        <v>157</v>
      </c>
      <c r="P742" t="s">
        <v>2</v>
      </c>
      <c r="Q742" t="s">
        <v>2</v>
      </c>
      <c r="R742" t="s">
        <v>2</v>
      </c>
      <c r="S742" t="s">
        <v>2</v>
      </c>
      <c r="T742" t="s">
        <v>2</v>
      </c>
      <c r="U742" t="s">
        <v>2</v>
      </c>
      <c r="V742" t="s">
        <v>2</v>
      </c>
      <c r="W742" t="s">
        <v>2</v>
      </c>
      <c r="X742" t="s">
        <v>2</v>
      </c>
      <c r="Y742" t="s">
        <v>2</v>
      </c>
      <c r="Z742">
        <v>2008</v>
      </c>
      <c r="AA742" t="s">
        <v>1488</v>
      </c>
      <c r="AB742" t="s">
        <v>1698</v>
      </c>
      <c r="AC742" t="s">
        <v>2</v>
      </c>
      <c r="AD742" t="s">
        <v>847</v>
      </c>
      <c r="AE742" t="s">
        <v>1490</v>
      </c>
      <c r="AF742" t="s">
        <v>1667</v>
      </c>
      <c r="AG742" t="s">
        <v>2</v>
      </c>
      <c r="AH742" t="s">
        <v>2</v>
      </c>
    </row>
    <row r="743" spans="1:34">
      <c r="A743">
        <v>10012</v>
      </c>
      <c r="B743">
        <v>1177775</v>
      </c>
      <c r="C743" t="s">
        <v>183</v>
      </c>
      <c r="D743" t="str">
        <f t="shared" ca="1" si="33"/>
        <v>FSUXLANLEU</v>
      </c>
      <c r="E743" t="str">
        <f t="shared" ca="1" si="34"/>
        <v>Jpkyypewqwmdg</v>
      </c>
      <c r="F743" t="s">
        <v>150</v>
      </c>
      <c r="G743" t="s">
        <v>167</v>
      </c>
      <c r="H743" t="str">
        <f t="shared" ca="1" si="35"/>
        <v>7/4/1994</v>
      </c>
      <c r="I743" t="s">
        <v>1650</v>
      </c>
      <c r="J743" t="s">
        <v>2</v>
      </c>
      <c r="K743" t="s">
        <v>1674</v>
      </c>
      <c r="L743" t="s">
        <v>1675</v>
      </c>
      <c r="M743" t="s">
        <v>470</v>
      </c>
      <c r="N743">
        <v>93</v>
      </c>
      <c r="O743" t="s">
        <v>157</v>
      </c>
      <c r="P743" t="s">
        <v>2</v>
      </c>
      <c r="Q743" t="s">
        <v>2</v>
      </c>
      <c r="R743" t="s">
        <v>2</v>
      </c>
      <c r="S743" t="s">
        <v>2</v>
      </c>
      <c r="T743" t="s">
        <v>2</v>
      </c>
      <c r="U743" t="s">
        <v>2</v>
      </c>
      <c r="V743" t="s">
        <v>2</v>
      </c>
      <c r="W743" t="s">
        <v>2</v>
      </c>
      <c r="X743" t="s">
        <v>2</v>
      </c>
      <c r="Y743" t="s">
        <v>2</v>
      </c>
      <c r="Z743">
        <v>2010</v>
      </c>
      <c r="AA743" t="s">
        <v>1488</v>
      </c>
      <c r="AB743" t="s">
        <v>1666</v>
      </c>
      <c r="AC743" t="s">
        <v>196</v>
      </c>
      <c r="AD743" t="s">
        <v>224</v>
      </c>
      <c r="AE743" t="s">
        <v>1490</v>
      </c>
      <c r="AF743" t="s">
        <v>1491</v>
      </c>
      <c r="AG743" t="s">
        <v>2</v>
      </c>
      <c r="AH743" t="s">
        <v>2</v>
      </c>
    </row>
    <row r="744" spans="1:34">
      <c r="A744">
        <v>10012</v>
      </c>
      <c r="B744">
        <v>1180695</v>
      </c>
      <c r="C744" t="s">
        <v>183</v>
      </c>
      <c r="D744" t="str">
        <f t="shared" ca="1" si="33"/>
        <v>QXLUVDMAFW</v>
      </c>
      <c r="E744" t="str">
        <f t="shared" ca="1" si="34"/>
        <v>Nfimynemaxixc</v>
      </c>
      <c r="F744" t="s">
        <v>150</v>
      </c>
      <c r="G744" t="s">
        <v>167</v>
      </c>
      <c r="H744" t="str">
        <f t="shared" ca="1" si="35"/>
        <v>1/7/1997</v>
      </c>
      <c r="I744" t="s">
        <v>1644</v>
      </c>
      <c r="J744" t="s">
        <v>2</v>
      </c>
      <c r="K744" t="s">
        <v>2</v>
      </c>
      <c r="L744" t="s">
        <v>2</v>
      </c>
      <c r="M744" t="s">
        <v>2</v>
      </c>
      <c r="N744" t="s">
        <v>2</v>
      </c>
      <c r="O744" t="s">
        <v>2</v>
      </c>
      <c r="P744" t="s">
        <v>2</v>
      </c>
      <c r="Q744" t="s">
        <v>2</v>
      </c>
      <c r="R744" t="s">
        <v>2</v>
      </c>
      <c r="S744" t="s">
        <v>2</v>
      </c>
      <c r="T744" t="s">
        <v>2</v>
      </c>
      <c r="U744" t="s">
        <v>2</v>
      </c>
      <c r="V744" t="s">
        <v>2</v>
      </c>
      <c r="W744" t="s">
        <v>2</v>
      </c>
      <c r="X744" t="s">
        <v>2</v>
      </c>
      <c r="Y744" t="s">
        <v>2</v>
      </c>
      <c r="Z744">
        <v>2010</v>
      </c>
      <c r="AA744" t="s">
        <v>1488</v>
      </c>
      <c r="AB744" t="s">
        <v>1489</v>
      </c>
      <c r="AC744" t="s">
        <v>2</v>
      </c>
      <c r="AD744" t="s">
        <v>230</v>
      </c>
      <c r="AE744" t="s">
        <v>1649</v>
      </c>
      <c r="AF744" t="s">
        <v>1703</v>
      </c>
      <c r="AG744" t="s">
        <v>2</v>
      </c>
      <c r="AH744" t="s">
        <v>2</v>
      </c>
    </row>
    <row r="745" spans="1:34">
      <c r="A745">
        <v>10012</v>
      </c>
      <c r="B745">
        <v>1182936</v>
      </c>
      <c r="C745" t="s">
        <v>183</v>
      </c>
      <c r="D745" t="str">
        <f t="shared" ca="1" si="33"/>
        <v>ETAAYLUXXZ</v>
      </c>
      <c r="E745" t="str">
        <f t="shared" ca="1" si="34"/>
        <v>Ivjdoqvznilet</v>
      </c>
      <c r="F745" t="s">
        <v>150</v>
      </c>
      <c r="G745" t="s">
        <v>167</v>
      </c>
      <c r="H745" t="str">
        <f t="shared" ca="1" si="35"/>
        <v>18/9/1995</v>
      </c>
      <c r="I745" t="s">
        <v>1644</v>
      </c>
      <c r="J745" t="s">
        <v>2</v>
      </c>
      <c r="K745" t="s">
        <v>2</v>
      </c>
      <c r="L745" t="s">
        <v>2</v>
      </c>
      <c r="M745" t="s">
        <v>2</v>
      </c>
      <c r="N745" t="s">
        <v>2</v>
      </c>
      <c r="O745" t="s">
        <v>2</v>
      </c>
      <c r="P745" t="s">
        <v>2</v>
      </c>
      <c r="Q745" t="s">
        <v>2</v>
      </c>
      <c r="R745" t="s">
        <v>2</v>
      </c>
      <c r="S745" t="s">
        <v>2</v>
      </c>
      <c r="T745" t="s">
        <v>2</v>
      </c>
      <c r="U745" t="s">
        <v>2</v>
      </c>
      <c r="V745" t="s">
        <v>2</v>
      </c>
      <c r="W745" t="s">
        <v>2</v>
      </c>
      <c r="X745" t="s">
        <v>2</v>
      </c>
      <c r="Y745" t="s">
        <v>2</v>
      </c>
      <c r="Z745" t="s">
        <v>2</v>
      </c>
      <c r="AA745" t="s">
        <v>1488</v>
      </c>
      <c r="AB745" t="s">
        <v>1666</v>
      </c>
      <c r="AC745" t="s">
        <v>196</v>
      </c>
      <c r="AD745" t="s">
        <v>211</v>
      </c>
      <c r="AE745" t="s">
        <v>1490</v>
      </c>
      <c r="AF745" t="s">
        <v>1700</v>
      </c>
      <c r="AG745" t="s">
        <v>2</v>
      </c>
      <c r="AH745" t="s">
        <v>2</v>
      </c>
    </row>
    <row r="746" spans="1:34">
      <c r="A746">
        <v>10012</v>
      </c>
      <c r="B746">
        <v>1184314</v>
      </c>
      <c r="C746" t="s">
        <v>183</v>
      </c>
      <c r="D746" t="str">
        <f t="shared" ca="1" si="33"/>
        <v>CBEBTZPNWP</v>
      </c>
      <c r="E746" t="str">
        <f t="shared" ca="1" si="34"/>
        <v>Oswaulkccdjpr</v>
      </c>
      <c r="F746" t="s">
        <v>150</v>
      </c>
      <c r="G746" t="s">
        <v>151</v>
      </c>
      <c r="H746" t="str">
        <f t="shared" ca="1" si="35"/>
        <v>4/4/1996</v>
      </c>
      <c r="I746" t="s">
        <v>1650</v>
      </c>
      <c r="J746" t="s">
        <v>2</v>
      </c>
      <c r="K746" t="s">
        <v>1781</v>
      </c>
      <c r="L746" t="s">
        <v>1782</v>
      </c>
      <c r="M746" t="s">
        <v>1740</v>
      </c>
      <c r="N746">
        <v>93</v>
      </c>
      <c r="O746" t="s">
        <v>157</v>
      </c>
      <c r="P746" t="s">
        <v>2</v>
      </c>
      <c r="Q746" t="s">
        <v>2</v>
      </c>
      <c r="R746" t="s">
        <v>2</v>
      </c>
      <c r="S746" t="s">
        <v>2</v>
      </c>
      <c r="T746" t="s">
        <v>2</v>
      </c>
      <c r="U746" t="s">
        <v>2</v>
      </c>
      <c r="V746" t="s">
        <v>2</v>
      </c>
      <c r="W746" t="s">
        <v>2</v>
      </c>
      <c r="X746" t="s">
        <v>2</v>
      </c>
      <c r="Y746" t="s">
        <v>2</v>
      </c>
      <c r="Z746">
        <v>2009</v>
      </c>
      <c r="AA746" t="s">
        <v>1488</v>
      </c>
      <c r="AB746" t="s">
        <v>1698</v>
      </c>
      <c r="AC746" t="s">
        <v>2</v>
      </c>
      <c r="AD746" t="s">
        <v>224</v>
      </c>
      <c r="AE746" t="s">
        <v>1490</v>
      </c>
      <c r="AF746" t="s">
        <v>1491</v>
      </c>
      <c r="AG746" t="s">
        <v>2</v>
      </c>
      <c r="AH746" t="s">
        <v>2</v>
      </c>
    </row>
    <row r="747" spans="1:34">
      <c r="A747">
        <v>10012</v>
      </c>
      <c r="B747">
        <v>1186718</v>
      </c>
      <c r="C747" t="s">
        <v>183</v>
      </c>
      <c r="D747" t="str">
        <f t="shared" ca="1" si="33"/>
        <v>XMWRJCSMKS</v>
      </c>
      <c r="E747" t="str">
        <f t="shared" ca="1" si="34"/>
        <v>Bdvvhzubabjig</v>
      </c>
      <c r="F747" t="s">
        <v>150</v>
      </c>
      <c r="G747" t="s">
        <v>167</v>
      </c>
      <c r="H747" t="str">
        <f t="shared" ca="1" si="35"/>
        <v>20/1/1997</v>
      </c>
      <c r="I747" t="s">
        <v>1650</v>
      </c>
      <c r="J747" t="s">
        <v>2</v>
      </c>
      <c r="K747" t="s">
        <v>1651</v>
      </c>
      <c r="L747" t="s">
        <v>1652</v>
      </c>
      <c r="M747" t="s">
        <v>223</v>
      </c>
      <c r="N747">
        <v>75</v>
      </c>
      <c r="O747" t="s">
        <v>157</v>
      </c>
      <c r="P747" t="s">
        <v>2</v>
      </c>
      <c r="Q747" t="s">
        <v>2</v>
      </c>
      <c r="R747" t="s">
        <v>2</v>
      </c>
      <c r="S747" t="s">
        <v>2</v>
      </c>
      <c r="T747" t="s">
        <v>2</v>
      </c>
      <c r="U747" t="s">
        <v>2</v>
      </c>
      <c r="V747" t="s">
        <v>2</v>
      </c>
      <c r="W747" t="s">
        <v>2</v>
      </c>
      <c r="X747" t="s">
        <v>2</v>
      </c>
      <c r="Y747" t="s">
        <v>2</v>
      </c>
      <c r="Z747">
        <v>2010</v>
      </c>
      <c r="AA747" t="s">
        <v>1488</v>
      </c>
      <c r="AB747" t="s">
        <v>1666</v>
      </c>
      <c r="AC747" t="s">
        <v>196</v>
      </c>
      <c r="AD747" t="s">
        <v>211</v>
      </c>
      <c r="AE747" t="s">
        <v>1490</v>
      </c>
      <c r="AF747" t="s">
        <v>1491</v>
      </c>
      <c r="AG747" t="s">
        <v>2</v>
      </c>
      <c r="AH747" t="s">
        <v>2</v>
      </c>
    </row>
    <row r="748" spans="1:34">
      <c r="A748">
        <v>10012</v>
      </c>
      <c r="B748">
        <v>1186912</v>
      </c>
      <c r="C748" t="s">
        <v>149</v>
      </c>
      <c r="D748" t="str">
        <f t="shared" ca="1" si="33"/>
        <v>PYXOAZPXJV</v>
      </c>
      <c r="E748" t="str">
        <f t="shared" ca="1" si="34"/>
        <v>Hbpfhzbyzmdvd</v>
      </c>
      <c r="F748" t="s">
        <v>150</v>
      </c>
      <c r="G748" t="s">
        <v>167</v>
      </c>
      <c r="H748" t="str">
        <f t="shared" ca="1" si="35"/>
        <v>14/8/1995</v>
      </c>
      <c r="I748" t="s">
        <v>1650</v>
      </c>
      <c r="J748" t="s">
        <v>2</v>
      </c>
      <c r="K748" t="s">
        <v>399</v>
      </c>
      <c r="L748" t="s">
        <v>400</v>
      </c>
      <c r="M748" t="s">
        <v>401</v>
      </c>
      <c r="N748">
        <v>60</v>
      </c>
      <c r="O748" t="s">
        <v>157</v>
      </c>
      <c r="P748" t="s">
        <v>2</v>
      </c>
      <c r="Q748" t="s">
        <v>2</v>
      </c>
      <c r="R748" t="s">
        <v>2</v>
      </c>
      <c r="S748" t="s">
        <v>2</v>
      </c>
      <c r="T748" t="s">
        <v>2</v>
      </c>
      <c r="U748" t="s">
        <v>2</v>
      </c>
      <c r="V748" t="s">
        <v>2</v>
      </c>
      <c r="W748" t="s">
        <v>2</v>
      </c>
      <c r="X748" t="s">
        <v>2</v>
      </c>
      <c r="Y748" t="s">
        <v>2</v>
      </c>
      <c r="Z748">
        <v>2010</v>
      </c>
      <c r="AA748" t="s">
        <v>1488</v>
      </c>
      <c r="AB748" t="s">
        <v>1666</v>
      </c>
      <c r="AC748" t="s">
        <v>199</v>
      </c>
      <c r="AD748" t="s">
        <v>200</v>
      </c>
      <c r="AE748" t="s">
        <v>1490</v>
      </c>
      <c r="AF748" t="s">
        <v>1491</v>
      </c>
      <c r="AG748" t="s">
        <v>2</v>
      </c>
      <c r="AH748" t="s">
        <v>2</v>
      </c>
    </row>
    <row r="749" spans="1:34">
      <c r="A749">
        <v>10012</v>
      </c>
      <c r="B749">
        <v>1188580</v>
      </c>
      <c r="C749" t="s">
        <v>149</v>
      </c>
      <c r="D749" t="str">
        <f t="shared" ca="1" si="33"/>
        <v>NQRODWWPXR</v>
      </c>
      <c r="E749" t="str">
        <f t="shared" ca="1" si="34"/>
        <v>Gwcabfywmfnlm</v>
      </c>
      <c r="F749" t="s">
        <v>150</v>
      </c>
      <c r="G749" t="s">
        <v>167</v>
      </c>
      <c r="H749" t="str">
        <f t="shared" ca="1" si="35"/>
        <v>27/10/1994</v>
      </c>
      <c r="I749" t="s">
        <v>1644</v>
      </c>
      <c r="J749" t="s">
        <v>2</v>
      </c>
      <c r="K749" t="s">
        <v>2131</v>
      </c>
      <c r="L749" t="s">
        <v>2132</v>
      </c>
      <c r="M749" t="s">
        <v>1113</v>
      </c>
      <c r="N749">
        <v>80</v>
      </c>
      <c r="O749" t="s">
        <v>157</v>
      </c>
      <c r="P749" t="s">
        <v>2</v>
      </c>
      <c r="Q749" t="s">
        <v>2</v>
      </c>
      <c r="R749" t="s">
        <v>2</v>
      </c>
      <c r="S749" t="s">
        <v>2</v>
      </c>
      <c r="T749" t="s">
        <v>2</v>
      </c>
      <c r="U749" t="s">
        <v>2</v>
      </c>
      <c r="V749" t="s">
        <v>2</v>
      </c>
      <c r="W749" t="s">
        <v>2</v>
      </c>
      <c r="X749" t="s">
        <v>2</v>
      </c>
      <c r="Y749" t="s">
        <v>2</v>
      </c>
      <c r="Z749" t="s">
        <v>2</v>
      </c>
      <c r="AA749" t="s">
        <v>1488</v>
      </c>
      <c r="AB749" t="s">
        <v>1733</v>
      </c>
      <c r="AC749" t="s">
        <v>2</v>
      </c>
      <c r="AD749" t="s">
        <v>1888</v>
      </c>
      <c r="AE749" t="s">
        <v>1718</v>
      </c>
      <c r="AF749" t="s">
        <v>1700</v>
      </c>
      <c r="AG749" t="s">
        <v>2</v>
      </c>
      <c r="AH749" t="s">
        <v>2</v>
      </c>
    </row>
    <row r="750" spans="1:34">
      <c r="A750">
        <v>10012</v>
      </c>
      <c r="B750">
        <v>1189801</v>
      </c>
      <c r="C750" t="s">
        <v>149</v>
      </c>
      <c r="D750" t="str">
        <f t="shared" ca="1" si="33"/>
        <v>WTQQYVWXJV</v>
      </c>
      <c r="E750" t="str">
        <f t="shared" ca="1" si="34"/>
        <v>Hvhomulcswjfj</v>
      </c>
      <c r="F750" t="s">
        <v>150</v>
      </c>
      <c r="G750" t="s">
        <v>167</v>
      </c>
      <c r="H750" t="str">
        <f t="shared" ca="1" si="35"/>
        <v>5/12/1996</v>
      </c>
      <c r="I750" t="s">
        <v>1650</v>
      </c>
      <c r="J750" t="s">
        <v>2</v>
      </c>
      <c r="K750" t="s">
        <v>1627</v>
      </c>
      <c r="L750" t="s">
        <v>1628</v>
      </c>
      <c r="M750" t="s">
        <v>1629</v>
      </c>
      <c r="N750">
        <v>92</v>
      </c>
      <c r="O750" t="s">
        <v>157</v>
      </c>
      <c r="P750" t="s">
        <v>2</v>
      </c>
      <c r="Q750" t="s">
        <v>2</v>
      </c>
      <c r="R750" t="s">
        <v>2</v>
      </c>
      <c r="S750" t="s">
        <v>2</v>
      </c>
      <c r="T750" t="s">
        <v>2</v>
      </c>
      <c r="U750" t="s">
        <v>2</v>
      </c>
      <c r="V750" t="s">
        <v>2</v>
      </c>
      <c r="W750" t="s">
        <v>2</v>
      </c>
      <c r="X750" t="s">
        <v>2</v>
      </c>
      <c r="Y750" t="s">
        <v>2</v>
      </c>
      <c r="Z750">
        <v>2009</v>
      </c>
      <c r="AA750" t="s">
        <v>1488</v>
      </c>
      <c r="AB750" t="s">
        <v>1666</v>
      </c>
      <c r="AC750" t="s">
        <v>199</v>
      </c>
      <c r="AD750" t="s">
        <v>201</v>
      </c>
      <c r="AE750" t="s">
        <v>1490</v>
      </c>
      <c r="AF750" t="s">
        <v>1491</v>
      </c>
      <c r="AG750" t="s">
        <v>2</v>
      </c>
      <c r="AH750" t="s">
        <v>2</v>
      </c>
    </row>
    <row r="751" spans="1:34">
      <c r="A751">
        <v>10012</v>
      </c>
      <c r="B751">
        <v>1191833</v>
      </c>
      <c r="C751" t="s">
        <v>183</v>
      </c>
      <c r="D751" t="str">
        <f t="shared" ca="1" si="33"/>
        <v>HKKYLQXQHV</v>
      </c>
      <c r="E751" t="str">
        <f t="shared" ca="1" si="34"/>
        <v>Dnkawvsbmfxca</v>
      </c>
      <c r="F751" t="s">
        <v>150</v>
      </c>
      <c r="G751" t="s">
        <v>167</v>
      </c>
      <c r="H751" t="str">
        <f t="shared" ca="1" si="35"/>
        <v>13/10/1997</v>
      </c>
      <c r="I751" t="s">
        <v>1650</v>
      </c>
      <c r="J751" t="s">
        <v>2</v>
      </c>
      <c r="K751" t="s">
        <v>1738</v>
      </c>
      <c r="L751" t="s">
        <v>1739</v>
      </c>
      <c r="M751" t="s">
        <v>1740</v>
      </c>
      <c r="N751">
        <v>93</v>
      </c>
      <c r="O751" t="s">
        <v>157</v>
      </c>
      <c r="P751" t="s">
        <v>2</v>
      </c>
      <c r="Q751" t="s">
        <v>2</v>
      </c>
      <c r="R751" t="s">
        <v>2</v>
      </c>
      <c r="S751" t="s">
        <v>2</v>
      </c>
      <c r="T751" t="s">
        <v>2</v>
      </c>
      <c r="U751" t="s">
        <v>2</v>
      </c>
      <c r="V751" t="s">
        <v>2</v>
      </c>
      <c r="W751" t="s">
        <v>2</v>
      </c>
      <c r="X751" t="s">
        <v>2</v>
      </c>
      <c r="Y751" t="s">
        <v>2</v>
      </c>
      <c r="Z751">
        <v>2010</v>
      </c>
      <c r="AA751" t="s">
        <v>1488</v>
      </c>
      <c r="AB751" t="s">
        <v>1645</v>
      </c>
      <c r="AC751" t="s">
        <v>2</v>
      </c>
      <c r="AD751" t="s">
        <v>238</v>
      </c>
      <c r="AE751" t="s">
        <v>1490</v>
      </c>
      <c r="AF751" t="s">
        <v>1491</v>
      </c>
      <c r="AG751" t="s">
        <v>2</v>
      </c>
      <c r="AH751" t="s">
        <v>2</v>
      </c>
    </row>
    <row r="752" spans="1:34">
      <c r="A752">
        <v>10012</v>
      </c>
      <c r="B752">
        <v>1192172</v>
      </c>
      <c r="C752" t="s">
        <v>149</v>
      </c>
      <c r="D752" t="str">
        <f t="shared" ca="1" si="33"/>
        <v>TMWTZOQJMQ</v>
      </c>
      <c r="E752" t="str">
        <f t="shared" ca="1" si="34"/>
        <v>Uiuxirjociart</v>
      </c>
      <c r="F752" t="s">
        <v>150</v>
      </c>
      <c r="G752" t="s">
        <v>167</v>
      </c>
      <c r="H752" t="str">
        <f t="shared" ca="1" si="35"/>
        <v>14/12/1994</v>
      </c>
      <c r="I752" t="s">
        <v>1650</v>
      </c>
      <c r="J752" t="s">
        <v>2</v>
      </c>
      <c r="K752" t="s">
        <v>2</v>
      </c>
      <c r="L752" t="s">
        <v>2</v>
      </c>
      <c r="M752" t="s">
        <v>2</v>
      </c>
      <c r="N752" t="s">
        <v>2</v>
      </c>
      <c r="O752" t="s">
        <v>2</v>
      </c>
      <c r="P752" t="s">
        <v>2</v>
      </c>
      <c r="Q752" t="s">
        <v>2</v>
      </c>
      <c r="R752" t="s">
        <v>2</v>
      </c>
      <c r="S752" t="s">
        <v>2</v>
      </c>
      <c r="T752" t="s">
        <v>2</v>
      </c>
      <c r="U752" t="s">
        <v>2</v>
      </c>
      <c r="V752" t="s">
        <v>2</v>
      </c>
      <c r="W752" t="s">
        <v>2</v>
      </c>
      <c r="X752" t="s">
        <v>2</v>
      </c>
      <c r="Y752" t="s">
        <v>2</v>
      </c>
      <c r="Z752" t="s">
        <v>2</v>
      </c>
      <c r="AA752" t="s">
        <v>1660</v>
      </c>
      <c r="AB752" t="s">
        <v>2</v>
      </c>
      <c r="AC752" t="s">
        <v>2</v>
      </c>
      <c r="AD752" t="s">
        <v>2</v>
      </c>
      <c r="AE752" t="s">
        <v>1649</v>
      </c>
      <c r="AF752" t="s">
        <v>1663</v>
      </c>
      <c r="AG752" t="s">
        <v>2</v>
      </c>
      <c r="AH752" t="s">
        <v>2</v>
      </c>
    </row>
    <row r="753" spans="1:34">
      <c r="A753">
        <v>10012</v>
      </c>
      <c r="B753">
        <v>1193934</v>
      </c>
      <c r="C753" t="s">
        <v>183</v>
      </c>
      <c r="D753" t="str">
        <f t="shared" ca="1" si="33"/>
        <v>FBIYMTKCVH</v>
      </c>
      <c r="E753" t="str">
        <f t="shared" ca="1" si="34"/>
        <v>Nllwfnsbptyop</v>
      </c>
      <c r="F753" t="s">
        <v>150</v>
      </c>
      <c r="G753" t="s">
        <v>167</v>
      </c>
      <c r="H753" t="str">
        <f t="shared" ca="1" si="35"/>
        <v>25/8/1994</v>
      </c>
      <c r="I753" t="s">
        <v>1644</v>
      </c>
      <c r="J753" t="s">
        <v>2</v>
      </c>
      <c r="K753" t="s">
        <v>2</v>
      </c>
      <c r="L753" t="s">
        <v>2</v>
      </c>
      <c r="M753" t="s">
        <v>2</v>
      </c>
      <c r="N753" t="s">
        <v>2</v>
      </c>
      <c r="O753" t="s">
        <v>2</v>
      </c>
      <c r="P753" t="s">
        <v>2</v>
      </c>
      <c r="Q753" t="s">
        <v>2</v>
      </c>
      <c r="R753" t="s">
        <v>2</v>
      </c>
      <c r="S753" t="s">
        <v>2</v>
      </c>
      <c r="T753" t="s">
        <v>2</v>
      </c>
      <c r="U753" t="s">
        <v>2</v>
      </c>
      <c r="V753" t="s">
        <v>2</v>
      </c>
      <c r="W753" t="s">
        <v>2</v>
      </c>
      <c r="X753" t="s">
        <v>2</v>
      </c>
      <c r="Y753" t="s">
        <v>2</v>
      </c>
      <c r="Z753">
        <v>2009</v>
      </c>
      <c r="AA753" t="s">
        <v>164</v>
      </c>
      <c r="AB753" t="s">
        <v>2</v>
      </c>
      <c r="AC753" t="s">
        <v>2</v>
      </c>
      <c r="AD753" t="s">
        <v>2</v>
      </c>
      <c r="AE753" t="s">
        <v>2</v>
      </c>
      <c r="AF753" t="s">
        <v>2</v>
      </c>
      <c r="AG753" t="s">
        <v>2</v>
      </c>
      <c r="AH753" t="s">
        <v>2</v>
      </c>
    </row>
    <row r="754" spans="1:34">
      <c r="A754">
        <v>10012</v>
      </c>
      <c r="B754">
        <v>1195678</v>
      </c>
      <c r="C754" t="s">
        <v>183</v>
      </c>
      <c r="D754" t="str">
        <f t="shared" ca="1" si="33"/>
        <v>PTQHIZRDWX</v>
      </c>
      <c r="E754" t="str">
        <f t="shared" ca="1" si="34"/>
        <v>Hleulbgbbhukv</v>
      </c>
      <c r="F754" t="s">
        <v>150</v>
      </c>
      <c r="G754" t="s">
        <v>167</v>
      </c>
      <c r="H754" t="str">
        <f t="shared" ca="1" si="35"/>
        <v>25/5/1996</v>
      </c>
      <c r="I754" t="s">
        <v>1650</v>
      </c>
      <c r="J754" t="s">
        <v>2</v>
      </c>
      <c r="K754" t="s">
        <v>1738</v>
      </c>
      <c r="L754" t="s">
        <v>1739</v>
      </c>
      <c r="M754" t="s">
        <v>1740</v>
      </c>
      <c r="N754">
        <v>93</v>
      </c>
      <c r="O754" t="s">
        <v>157</v>
      </c>
      <c r="P754" t="s">
        <v>2</v>
      </c>
      <c r="Q754" t="s">
        <v>2</v>
      </c>
      <c r="R754" t="s">
        <v>2</v>
      </c>
      <c r="S754" t="s">
        <v>2</v>
      </c>
      <c r="T754" t="s">
        <v>2</v>
      </c>
      <c r="U754" t="s">
        <v>2</v>
      </c>
      <c r="V754" t="s">
        <v>2</v>
      </c>
      <c r="W754" t="s">
        <v>2</v>
      </c>
      <c r="X754" t="s">
        <v>2</v>
      </c>
      <c r="Y754" t="s">
        <v>2</v>
      </c>
      <c r="Z754">
        <v>2010</v>
      </c>
      <c r="AA754" t="s">
        <v>1488</v>
      </c>
      <c r="AB754" t="s">
        <v>1698</v>
      </c>
      <c r="AC754" t="s">
        <v>2</v>
      </c>
      <c r="AD754" t="s">
        <v>224</v>
      </c>
      <c r="AE754" t="s">
        <v>1718</v>
      </c>
      <c r="AF754" t="s">
        <v>1491</v>
      </c>
      <c r="AG754" t="s">
        <v>2</v>
      </c>
      <c r="AH754" t="s">
        <v>2</v>
      </c>
    </row>
    <row r="755" spans="1:34">
      <c r="A755">
        <v>10012</v>
      </c>
      <c r="B755">
        <v>1199192</v>
      </c>
      <c r="C755" t="s">
        <v>149</v>
      </c>
      <c r="D755" t="str">
        <f t="shared" ca="1" si="33"/>
        <v>KYMUWXPORB</v>
      </c>
      <c r="E755" t="str">
        <f t="shared" ca="1" si="34"/>
        <v>Dqggewfasixtg</v>
      </c>
      <c r="F755" t="s">
        <v>150</v>
      </c>
      <c r="G755" t="s">
        <v>167</v>
      </c>
      <c r="H755" t="str">
        <f t="shared" ca="1" si="35"/>
        <v>2/10/1995</v>
      </c>
      <c r="I755" t="s">
        <v>1650</v>
      </c>
      <c r="J755" t="s">
        <v>2</v>
      </c>
      <c r="K755" t="s">
        <v>1269</v>
      </c>
      <c r="L755" t="s">
        <v>1182</v>
      </c>
      <c r="M755" t="s">
        <v>223</v>
      </c>
      <c r="N755">
        <v>75</v>
      </c>
      <c r="O755" t="s">
        <v>157</v>
      </c>
      <c r="P755" t="s">
        <v>2</v>
      </c>
      <c r="Q755" t="s">
        <v>2</v>
      </c>
      <c r="R755" t="s">
        <v>2</v>
      </c>
      <c r="S755" t="s">
        <v>2</v>
      </c>
      <c r="T755" t="s">
        <v>2</v>
      </c>
      <c r="U755" t="s">
        <v>2</v>
      </c>
      <c r="V755" t="s">
        <v>2</v>
      </c>
      <c r="W755" t="s">
        <v>2</v>
      </c>
      <c r="X755" t="s">
        <v>2</v>
      </c>
      <c r="Y755" t="s">
        <v>2</v>
      </c>
      <c r="Z755">
        <v>2010</v>
      </c>
      <c r="AA755" t="s">
        <v>1488</v>
      </c>
      <c r="AB755" t="s">
        <v>1489</v>
      </c>
      <c r="AC755" t="s">
        <v>2</v>
      </c>
      <c r="AD755" t="s">
        <v>230</v>
      </c>
      <c r="AE755" t="s">
        <v>1490</v>
      </c>
      <c r="AF755" t="s">
        <v>1491</v>
      </c>
      <c r="AG755" t="s">
        <v>2</v>
      </c>
      <c r="AH755" t="s">
        <v>2</v>
      </c>
    </row>
    <row r="756" spans="1:34">
      <c r="A756">
        <v>10012</v>
      </c>
      <c r="B756">
        <v>1199808</v>
      </c>
      <c r="C756" t="s">
        <v>149</v>
      </c>
      <c r="D756" t="str">
        <f t="shared" ca="1" si="33"/>
        <v>CIKWDCKEBV</v>
      </c>
      <c r="E756" t="str">
        <f t="shared" ca="1" si="34"/>
        <v>Hkcukijcavdtf</v>
      </c>
      <c r="F756" t="s">
        <v>150</v>
      </c>
      <c r="G756" t="s">
        <v>167</v>
      </c>
      <c r="H756" t="str">
        <f t="shared" ca="1" si="35"/>
        <v>5/12/1997</v>
      </c>
      <c r="I756" t="s">
        <v>1650</v>
      </c>
      <c r="J756" t="s">
        <v>2</v>
      </c>
      <c r="K756" t="s">
        <v>1731</v>
      </c>
      <c r="L756" t="s">
        <v>1732</v>
      </c>
      <c r="M756" t="s">
        <v>740</v>
      </c>
      <c r="N756">
        <v>92</v>
      </c>
      <c r="O756" t="s">
        <v>157</v>
      </c>
      <c r="P756" t="s">
        <v>2</v>
      </c>
      <c r="Q756" t="s">
        <v>2</v>
      </c>
      <c r="R756" t="s">
        <v>2</v>
      </c>
      <c r="S756" t="s">
        <v>2</v>
      </c>
      <c r="T756" t="s">
        <v>2</v>
      </c>
      <c r="U756" t="s">
        <v>2</v>
      </c>
      <c r="V756" t="s">
        <v>2</v>
      </c>
      <c r="W756" t="s">
        <v>2</v>
      </c>
      <c r="X756" t="s">
        <v>2</v>
      </c>
      <c r="Y756" t="s">
        <v>2</v>
      </c>
      <c r="Z756">
        <v>2008</v>
      </c>
      <c r="AA756" t="s">
        <v>1488</v>
      </c>
      <c r="AB756" t="s">
        <v>1666</v>
      </c>
      <c r="AC756" t="s">
        <v>199</v>
      </c>
      <c r="AD756" t="s">
        <v>201</v>
      </c>
      <c r="AE756" t="s">
        <v>1490</v>
      </c>
      <c r="AF756" t="s">
        <v>1667</v>
      </c>
      <c r="AG756" t="s">
        <v>2</v>
      </c>
      <c r="AH756" t="s">
        <v>2</v>
      </c>
    </row>
    <row r="757" spans="1:34">
      <c r="A757">
        <v>10012</v>
      </c>
      <c r="B757">
        <v>1200005</v>
      </c>
      <c r="C757" t="s">
        <v>183</v>
      </c>
      <c r="D757" t="str">
        <f t="shared" ca="1" si="33"/>
        <v>ZVXWWEDVVE</v>
      </c>
      <c r="E757" t="str">
        <f t="shared" ca="1" si="34"/>
        <v>Stklirivziosa</v>
      </c>
      <c r="F757" t="s">
        <v>150</v>
      </c>
      <c r="G757" t="s">
        <v>167</v>
      </c>
      <c r="H757" t="str">
        <f t="shared" ca="1" si="35"/>
        <v>26/9/1994</v>
      </c>
      <c r="I757" t="s">
        <v>1644</v>
      </c>
      <c r="J757" t="s">
        <v>2</v>
      </c>
      <c r="K757" t="s">
        <v>2</v>
      </c>
      <c r="L757" t="s">
        <v>2</v>
      </c>
      <c r="M757" t="s">
        <v>2</v>
      </c>
      <c r="N757" t="s">
        <v>2</v>
      </c>
      <c r="O757" t="s">
        <v>2</v>
      </c>
      <c r="P757" t="s">
        <v>2</v>
      </c>
      <c r="Q757" t="s">
        <v>2</v>
      </c>
      <c r="R757" t="s">
        <v>2</v>
      </c>
      <c r="S757" t="s">
        <v>2</v>
      </c>
      <c r="T757" t="s">
        <v>2</v>
      </c>
      <c r="U757" t="s">
        <v>2</v>
      </c>
      <c r="V757" t="s">
        <v>2</v>
      </c>
      <c r="W757" t="s">
        <v>2</v>
      </c>
      <c r="X757" t="s">
        <v>2</v>
      </c>
      <c r="Y757" t="s">
        <v>2</v>
      </c>
      <c r="Z757" t="s">
        <v>2</v>
      </c>
      <c r="AA757" t="s">
        <v>164</v>
      </c>
      <c r="AB757" t="s">
        <v>2</v>
      </c>
      <c r="AC757" t="s">
        <v>2</v>
      </c>
      <c r="AD757" t="s">
        <v>2</v>
      </c>
      <c r="AE757" t="s">
        <v>2</v>
      </c>
      <c r="AF757" t="s">
        <v>2</v>
      </c>
      <c r="AG757" t="s">
        <v>2</v>
      </c>
      <c r="AH757" t="s">
        <v>2</v>
      </c>
    </row>
    <row r="758" spans="1:34">
      <c r="A758">
        <v>10012</v>
      </c>
      <c r="B758">
        <v>1200988</v>
      </c>
      <c r="C758" t="s">
        <v>149</v>
      </c>
      <c r="D758" t="str">
        <f t="shared" ca="1" si="33"/>
        <v>WEMJCRUUCV</v>
      </c>
      <c r="E758" t="str">
        <f t="shared" ca="1" si="34"/>
        <v>Uwsxqksvdpdcj</v>
      </c>
      <c r="F758" t="s">
        <v>150</v>
      </c>
      <c r="G758" t="s">
        <v>151</v>
      </c>
      <c r="H758" t="str">
        <f t="shared" ca="1" si="35"/>
        <v>19/3/1997</v>
      </c>
      <c r="I758" t="s">
        <v>1650</v>
      </c>
      <c r="J758" t="s">
        <v>2</v>
      </c>
      <c r="K758" t="s">
        <v>1935</v>
      </c>
      <c r="L758" t="s">
        <v>1936</v>
      </c>
      <c r="M758" t="s">
        <v>1937</v>
      </c>
      <c r="N758">
        <v>92</v>
      </c>
      <c r="O758" t="s">
        <v>157</v>
      </c>
      <c r="P758" t="s">
        <v>2</v>
      </c>
      <c r="Q758" t="s">
        <v>2</v>
      </c>
      <c r="R758" t="s">
        <v>2</v>
      </c>
      <c r="S758" t="s">
        <v>2</v>
      </c>
      <c r="T758" t="s">
        <v>2</v>
      </c>
      <c r="U758" t="s">
        <v>2</v>
      </c>
      <c r="V758" t="s">
        <v>2</v>
      </c>
      <c r="W758" t="s">
        <v>2</v>
      </c>
      <c r="X758" t="s">
        <v>2</v>
      </c>
      <c r="Y758" t="s">
        <v>2</v>
      </c>
      <c r="Z758" t="s">
        <v>2</v>
      </c>
      <c r="AA758" t="s">
        <v>1488</v>
      </c>
      <c r="AB758" t="s">
        <v>1698</v>
      </c>
      <c r="AC758" t="s">
        <v>2</v>
      </c>
      <c r="AD758" t="s">
        <v>224</v>
      </c>
      <c r="AE758" t="s">
        <v>1490</v>
      </c>
      <c r="AF758" t="s">
        <v>1671</v>
      </c>
      <c r="AG758" t="s">
        <v>2</v>
      </c>
      <c r="AH758" t="s">
        <v>2</v>
      </c>
    </row>
    <row r="759" spans="1:34">
      <c r="A759">
        <v>10012</v>
      </c>
      <c r="B759">
        <v>1202112</v>
      </c>
      <c r="C759" t="s">
        <v>149</v>
      </c>
      <c r="D759" t="str">
        <f t="shared" ca="1" si="33"/>
        <v>WKQGFCVCHM</v>
      </c>
      <c r="E759" t="str">
        <f t="shared" ca="1" si="34"/>
        <v>Mpuoypcgqaivg</v>
      </c>
      <c r="F759" t="s">
        <v>150</v>
      </c>
      <c r="G759" t="s">
        <v>167</v>
      </c>
      <c r="H759" t="str">
        <f t="shared" ca="1" si="35"/>
        <v>25/12/1995</v>
      </c>
      <c r="I759" t="s">
        <v>1644</v>
      </c>
      <c r="J759" t="s">
        <v>2</v>
      </c>
      <c r="K759" t="s">
        <v>2</v>
      </c>
      <c r="L759" t="s">
        <v>2</v>
      </c>
      <c r="M759" t="s">
        <v>2</v>
      </c>
      <c r="N759" t="s">
        <v>2</v>
      </c>
      <c r="O759" t="s">
        <v>2</v>
      </c>
      <c r="P759" t="s">
        <v>2</v>
      </c>
      <c r="Q759" t="s">
        <v>2</v>
      </c>
      <c r="R759" t="s">
        <v>2</v>
      </c>
      <c r="S759" t="s">
        <v>2</v>
      </c>
      <c r="T759" t="s">
        <v>2</v>
      </c>
      <c r="U759" t="s">
        <v>2</v>
      </c>
      <c r="V759" t="s">
        <v>2</v>
      </c>
      <c r="W759" t="s">
        <v>2</v>
      </c>
      <c r="X759" t="s">
        <v>2</v>
      </c>
      <c r="Y759" t="s">
        <v>2</v>
      </c>
      <c r="Z759">
        <v>2008</v>
      </c>
      <c r="AA759" t="s">
        <v>1488</v>
      </c>
      <c r="AB759" t="s">
        <v>1653</v>
      </c>
      <c r="AC759" t="s">
        <v>2</v>
      </c>
      <c r="AD759" t="s">
        <v>1735</v>
      </c>
      <c r="AE759" t="s">
        <v>1490</v>
      </c>
      <c r="AF759" t="s">
        <v>1667</v>
      </c>
      <c r="AG759" t="s">
        <v>2</v>
      </c>
      <c r="AH759" t="s">
        <v>2</v>
      </c>
    </row>
    <row r="760" spans="1:34">
      <c r="A760">
        <v>10012</v>
      </c>
      <c r="B760">
        <v>1202231</v>
      </c>
      <c r="C760" t="s">
        <v>149</v>
      </c>
      <c r="D760" t="str">
        <f t="shared" ca="1" si="33"/>
        <v>XRVENLQIFO</v>
      </c>
      <c r="E760" t="str">
        <f t="shared" ca="1" si="34"/>
        <v>Bsnbvyykyiqou</v>
      </c>
      <c r="F760" t="s">
        <v>150</v>
      </c>
      <c r="G760" t="s">
        <v>167</v>
      </c>
      <c r="H760" t="str">
        <f t="shared" ca="1" si="35"/>
        <v>11/8/1994</v>
      </c>
      <c r="I760" t="s">
        <v>1650</v>
      </c>
      <c r="J760" t="s">
        <v>2</v>
      </c>
      <c r="K760" t="s">
        <v>1664</v>
      </c>
      <c r="L760" t="s">
        <v>1665</v>
      </c>
      <c r="M760" t="s">
        <v>1216</v>
      </c>
      <c r="N760">
        <v>91</v>
      </c>
      <c r="O760" t="s">
        <v>157</v>
      </c>
      <c r="P760" t="s">
        <v>2</v>
      </c>
      <c r="Q760" t="s">
        <v>2</v>
      </c>
      <c r="R760" t="s">
        <v>2</v>
      </c>
      <c r="S760" t="s">
        <v>2</v>
      </c>
      <c r="T760" t="s">
        <v>2</v>
      </c>
      <c r="U760" t="s">
        <v>2</v>
      </c>
      <c r="V760" t="s">
        <v>2</v>
      </c>
      <c r="W760" t="s">
        <v>2</v>
      </c>
      <c r="X760" t="s">
        <v>2</v>
      </c>
      <c r="Y760" t="s">
        <v>2</v>
      </c>
      <c r="Z760">
        <v>2009</v>
      </c>
      <c r="AA760" t="s">
        <v>1488</v>
      </c>
      <c r="AB760" t="s">
        <v>1666</v>
      </c>
      <c r="AC760" t="s">
        <v>199</v>
      </c>
      <c r="AD760" t="s">
        <v>200</v>
      </c>
      <c r="AE760" t="s">
        <v>1649</v>
      </c>
      <c r="AF760" t="s">
        <v>1491</v>
      </c>
      <c r="AG760" t="s">
        <v>2</v>
      </c>
      <c r="AH760" t="s">
        <v>2</v>
      </c>
    </row>
    <row r="761" spans="1:34">
      <c r="A761">
        <v>10012</v>
      </c>
      <c r="B761">
        <v>1202625</v>
      </c>
      <c r="C761" t="s">
        <v>149</v>
      </c>
      <c r="D761" t="str">
        <f t="shared" ca="1" si="33"/>
        <v>DEURPBIECU</v>
      </c>
      <c r="E761" t="str">
        <f t="shared" ca="1" si="34"/>
        <v>Povnchnvjmhxw</v>
      </c>
      <c r="F761" t="s">
        <v>150</v>
      </c>
      <c r="G761" t="s">
        <v>167</v>
      </c>
      <c r="H761" t="str">
        <f t="shared" ca="1" si="35"/>
        <v>27/3/1996</v>
      </c>
      <c r="I761" t="s">
        <v>1644</v>
      </c>
      <c r="J761" t="s">
        <v>2</v>
      </c>
      <c r="K761" t="s">
        <v>2</v>
      </c>
      <c r="L761" t="s">
        <v>2</v>
      </c>
      <c r="M761" t="s">
        <v>2</v>
      </c>
      <c r="N761" t="s">
        <v>2</v>
      </c>
      <c r="O761" t="s">
        <v>2</v>
      </c>
      <c r="P761" t="s">
        <v>2</v>
      </c>
      <c r="Q761" t="s">
        <v>2</v>
      </c>
      <c r="R761" t="s">
        <v>2</v>
      </c>
      <c r="S761" t="s">
        <v>2</v>
      </c>
      <c r="T761" t="s">
        <v>2</v>
      </c>
      <c r="U761" t="s">
        <v>2</v>
      </c>
      <c r="V761" t="s">
        <v>2</v>
      </c>
      <c r="W761" t="s">
        <v>2</v>
      </c>
      <c r="X761" t="s">
        <v>2</v>
      </c>
      <c r="Y761" t="s">
        <v>2</v>
      </c>
      <c r="Z761">
        <v>2008</v>
      </c>
      <c r="AA761" t="s">
        <v>1488</v>
      </c>
      <c r="AB761" t="s">
        <v>1666</v>
      </c>
      <c r="AC761" t="s">
        <v>199</v>
      </c>
      <c r="AD761" t="s">
        <v>201</v>
      </c>
      <c r="AE761" t="s">
        <v>1490</v>
      </c>
      <c r="AF761" t="s">
        <v>1728</v>
      </c>
      <c r="AG761" t="s">
        <v>2</v>
      </c>
      <c r="AH761" t="s">
        <v>2</v>
      </c>
    </row>
    <row r="762" spans="1:34">
      <c r="A762">
        <v>10012</v>
      </c>
      <c r="B762">
        <v>1204006</v>
      </c>
      <c r="C762" t="s">
        <v>149</v>
      </c>
      <c r="D762" t="str">
        <f t="shared" ca="1" si="33"/>
        <v>KXXTYFOMCN</v>
      </c>
      <c r="E762" t="str">
        <f t="shared" ca="1" si="34"/>
        <v>Oaudnuiwebvfh</v>
      </c>
      <c r="F762" t="s">
        <v>150</v>
      </c>
      <c r="G762" t="s">
        <v>167</v>
      </c>
      <c r="H762" t="str">
        <f t="shared" ca="1" si="35"/>
        <v>10/2/1994</v>
      </c>
      <c r="I762" t="s">
        <v>1644</v>
      </c>
      <c r="J762" t="s">
        <v>2</v>
      </c>
      <c r="K762" t="s">
        <v>2</v>
      </c>
      <c r="L762" t="s">
        <v>2</v>
      </c>
      <c r="M762" t="s">
        <v>2</v>
      </c>
      <c r="N762" t="s">
        <v>2</v>
      </c>
      <c r="O762" t="s">
        <v>2</v>
      </c>
      <c r="P762" t="s">
        <v>2</v>
      </c>
      <c r="Q762" t="s">
        <v>2</v>
      </c>
      <c r="R762" t="s">
        <v>2</v>
      </c>
      <c r="S762" t="s">
        <v>2</v>
      </c>
      <c r="T762" t="s">
        <v>2</v>
      </c>
      <c r="U762" t="s">
        <v>2</v>
      </c>
      <c r="V762" t="s">
        <v>2</v>
      </c>
      <c r="W762" t="s">
        <v>2</v>
      </c>
      <c r="X762" t="s">
        <v>2</v>
      </c>
      <c r="Y762" t="s">
        <v>2</v>
      </c>
      <c r="Z762" t="s">
        <v>2</v>
      </c>
      <c r="AA762" t="s">
        <v>1488</v>
      </c>
      <c r="AB762" t="s">
        <v>1698</v>
      </c>
      <c r="AC762" t="s">
        <v>2</v>
      </c>
      <c r="AD762" t="s">
        <v>1699</v>
      </c>
      <c r="AE762" t="s">
        <v>1490</v>
      </c>
      <c r="AF762" t="s">
        <v>1671</v>
      </c>
      <c r="AG762" t="s">
        <v>2</v>
      </c>
      <c r="AH762" t="s">
        <v>2</v>
      </c>
    </row>
    <row r="763" spans="1:34">
      <c r="A763">
        <v>10012</v>
      </c>
      <c r="B763">
        <v>1205850</v>
      </c>
      <c r="C763" t="s">
        <v>183</v>
      </c>
      <c r="D763" t="str">
        <f t="shared" ca="1" si="33"/>
        <v>KOWMKOCKXT</v>
      </c>
      <c r="E763" t="str">
        <f t="shared" ca="1" si="34"/>
        <v>Zqbxxytfzzosr</v>
      </c>
      <c r="F763" t="s">
        <v>150</v>
      </c>
      <c r="G763" t="s">
        <v>167</v>
      </c>
      <c r="H763" t="str">
        <f t="shared" ca="1" si="35"/>
        <v>25/4/1996</v>
      </c>
      <c r="I763" t="s">
        <v>1650</v>
      </c>
      <c r="J763" t="s">
        <v>2</v>
      </c>
      <c r="K763" t="s">
        <v>1781</v>
      </c>
      <c r="L763" t="s">
        <v>1782</v>
      </c>
      <c r="M763" t="s">
        <v>1740</v>
      </c>
      <c r="N763">
        <v>93</v>
      </c>
      <c r="O763" t="s">
        <v>157</v>
      </c>
      <c r="P763" t="s">
        <v>2</v>
      </c>
      <c r="Q763" t="s">
        <v>2</v>
      </c>
      <c r="R763" t="s">
        <v>2</v>
      </c>
      <c r="S763" t="s">
        <v>2</v>
      </c>
      <c r="T763" t="s">
        <v>2</v>
      </c>
      <c r="U763" t="s">
        <v>2</v>
      </c>
      <c r="V763" t="s">
        <v>2</v>
      </c>
      <c r="W763" t="s">
        <v>2</v>
      </c>
      <c r="X763" t="s">
        <v>2</v>
      </c>
      <c r="Y763" t="s">
        <v>2</v>
      </c>
      <c r="Z763">
        <v>2008</v>
      </c>
      <c r="AA763" t="s">
        <v>1488</v>
      </c>
      <c r="AB763" t="s">
        <v>1666</v>
      </c>
      <c r="AC763" t="s">
        <v>199</v>
      </c>
      <c r="AD763" t="s">
        <v>201</v>
      </c>
      <c r="AE763" t="s">
        <v>1490</v>
      </c>
      <c r="AF763" t="s">
        <v>1667</v>
      </c>
      <c r="AG763" t="s">
        <v>2</v>
      </c>
      <c r="AH763" t="s">
        <v>2</v>
      </c>
    </row>
    <row r="764" spans="1:34">
      <c r="A764">
        <v>10012</v>
      </c>
      <c r="B764">
        <v>1206033</v>
      </c>
      <c r="C764" t="s">
        <v>183</v>
      </c>
      <c r="D764" t="str">
        <f t="shared" ca="1" si="33"/>
        <v>LXNYDOQTIH</v>
      </c>
      <c r="E764" t="str">
        <f t="shared" ca="1" si="34"/>
        <v>Tjkdwdwlhmyhd</v>
      </c>
      <c r="F764" t="s">
        <v>150</v>
      </c>
      <c r="G764" t="s">
        <v>167</v>
      </c>
      <c r="H764" t="str">
        <f t="shared" ca="1" si="35"/>
        <v>23/2/1995</v>
      </c>
      <c r="I764" t="s">
        <v>1644</v>
      </c>
      <c r="J764" t="s">
        <v>2</v>
      </c>
      <c r="K764" t="s">
        <v>2</v>
      </c>
      <c r="L764" t="s">
        <v>2</v>
      </c>
      <c r="M764" t="s">
        <v>2</v>
      </c>
      <c r="N764" t="s">
        <v>2</v>
      </c>
      <c r="O764" t="s">
        <v>2</v>
      </c>
      <c r="P764" t="s">
        <v>2</v>
      </c>
      <c r="Q764" t="s">
        <v>2</v>
      </c>
      <c r="R764" t="s">
        <v>2</v>
      </c>
      <c r="S764" t="s">
        <v>2</v>
      </c>
      <c r="T764" t="s">
        <v>2</v>
      </c>
      <c r="U764" t="s">
        <v>2</v>
      </c>
      <c r="V764" t="s">
        <v>2</v>
      </c>
      <c r="W764" t="s">
        <v>2</v>
      </c>
      <c r="X764" t="s">
        <v>2</v>
      </c>
      <c r="Y764" t="s">
        <v>2</v>
      </c>
      <c r="Z764">
        <v>2010</v>
      </c>
      <c r="AA764" t="s">
        <v>1660</v>
      </c>
      <c r="AB764" t="s">
        <v>2</v>
      </c>
      <c r="AC764" t="s">
        <v>2</v>
      </c>
      <c r="AD764" t="s">
        <v>2</v>
      </c>
      <c r="AE764" t="s">
        <v>1718</v>
      </c>
      <c r="AF764" t="s">
        <v>1843</v>
      </c>
      <c r="AG764" t="s">
        <v>2</v>
      </c>
      <c r="AH764" t="s">
        <v>2</v>
      </c>
    </row>
    <row r="765" spans="1:34">
      <c r="A765">
        <v>10012</v>
      </c>
      <c r="B765">
        <v>1208930</v>
      </c>
      <c r="C765" t="s">
        <v>149</v>
      </c>
      <c r="D765" t="str">
        <f t="shared" ca="1" si="33"/>
        <v>YPKCMSMPBQ</v>
      </c>
      <c r="E765" t="str">
        <f t="shared" ca="1" si="34"/>
        <v>Wlvbtnnbepvfc</v>
      </c>
      <c r="F765" t="s">
        <v>150</v>
      </c>
      <c r="G765" t="s">
        <v>167</v>
      </c>
      <c r="H765" t="str">
        <f t="shared" ca="1" si="35"/>
        <v>24/5/1995</v>
      </c>
      <c r="I765" t="s">
        <v>1650</v>
      </c>
      <c r="J765" t="s">
        <v>2</v>
      </c>
      <c r="K765" t="s">
        <v>1674</v>
      </c>
      <c r="L765" t="s">
        <v>1675</v>
      </c>
      <c r="M765" t="s">
        <v>470</v>
      </c>
      <c r="N765">
        <v>93</v>
      </c>
      <c r="O765" t="s">
        <v>157</v>
      </c>
      <c r="P765" t="s">
        <v>2</v>
      </c>
      <c r="Q765" t="s">
        <v>2</v>
      </c>
      <c r="R765" t="s">
        <v>2</v>
      </c>
      <c r="S765" t="s">
        <v>2</v>
      </c>
      <c r="T765" t="s">
        <v>2</v>
      </c>
      <c r="U765" t="s">
        <v>2</v>
      </c>
      <c r="V765" t="s">
        <v>2</v>
      </c>
      <c r="W765" t="s">
        <v>2</v>
      </c>
      <c r="X765" t="s">
        <v>2</v>
      </c>
      <c r="Y765" t="s">
        <v>2</v>
      </c>
      <c r="Z765">
        <v>2008</v>
      </c>
      <c r="AA765" t="s">
        <v>1488</v>
      </c>
      <c r="AB765" t="s">
        <v>1489</v>
      </c>
      <c r="AC765" t="s">
        <v>2</v>
      </c>
      <c r="AD765" t="s">
        <v>230</v>
      </c>
      <c r="AE765" t="s">
        <v>1490</v>
      </c>
      <c r="AF765" t="s">
        <v>1667</v>
      </c>
      <c r="AG765" t="s">
        <v>2</v>
      </c>
      <c r="AH765" t="s">
        <v>2</v>
      </c>
    </row>
    <row r="766" spans="1:34">
      <c r="A766">
        <v>10012</v>
      </c>
      <c r="B766">
        <v>1209397</v>
      </c>
      <c r="C766" t="s">
        <v>183</v>
      </c>
      <c r="D766" t="str">
        <f t="shared" ca="1" si="33"/>
        <v>AJQVEQEIKH</v>
      </c>
      <c r="E766" t="str">
        <f t="shared" ca="1" si="34"/>
        <v>Rfregzymmhkbd</v>
      </c>
      <c r="F766" t="s">
        <v>150</v>
      </c>
      <c r="G766" t="s">
        <v>167</v>
      </c>
      <c r="H766" t="str">
        <f t="shared" ca="1" si="35"/>
        <v>5/3/1996</v>
      </c>
      <c r="I766" t="s">
        <v>1650</v>
      </c>
      <c r="J766" t="s">
        <v>2</v>
      </c>
      <c r="K766" t="s">
        <v>1781</v>
      </c>
      <c r="L766" t="s">
        <v>1782</v>
      </c>
      <c r="M766" t="s">
        <v>1740</v>
      </c>
      <c r="N766">
        <v>93</v>
      </c>
      <c r="O766" t="s">
        <v>157</v>
      </c>
      <c r="P766" t="s">
        <v>2</v>
      </c>
      <c r="Q766" t="s">
        <v>2</v>
      </c>
      <c r="R766" t="s">
        <v>2</v>
      </c>
      <c r="S766" t="s">
        <v>2</v>
      </c>
      <c r="T766" t="s">
        <v>2</v>
      </c>
      <c r="U766" t="s">
        <v>2</v>
      </c>
      <c r="V766" t="s">
        <v>2</v>
      </c>
      <c r="W766" t="s">
        <v>2</v>
      </c>
      <c r="X766" t="s">
        <v>2</v>
      </c>
      <c r="Y766" t="s">
        <v>2</v>
      </c>
      <c r="Z766">
        <v>2010</v>
      </c>
      <c r="AA766" t="s">
        <v>1488</v>
      </c>
      <c r="AB766" t="s">
        <v>1666</v>
      </c>
      <c r="AC766" t="s">
        <v>199</v>
      </c>
      <c r="AD766" t="s">
        <v>200</v>
      </c>
      <c r="AE766" t="s">
        <v>1490</v>
      </c>
      <c r="AF766" t="s">
        <v>1491</v>
      </c>
      <c r="AG766" t="s">
        <v>2</v>
      </c>
      <c r="AH766" t="s">
        <v>2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25"/>
  <sheetViews>
    <sheetView workbookViewId="0">
      <selection activeCell="E28" sqref="E28"/>
    </sheetView>
  </sheetViews>
  <sheetFormatPr baseColWidth="10" defaultColWidth="8.83203125" defaultRowHeight="15" x14ac:dyDescent="0"/>
  <cols>
    <col min="1" max="1" width="14" customWidth="1"/>
    <col min="2" max="2" width="11.1640625" customWidth="1"/>
    <col min="3" max="3" width="24.33203125" customWidth="1"/>
    <col min="4" max="4" width="20.6640625" customWidth="1"/>
    <col min="5" max="5" width="84.33203125" customWidth="1"/>
    <col min="6" max="6" width="16" customWidth="1"/>
    <col min="7" max="7" width="14" customWidth="1"/>
    <col min="8" max="8" width="7.5" customWidth="1"/>
    <col min="9" max="9" width="13.1640625" customWidth="1"/>
    <col min="10" max="11" width="20.6640625" customWidth="1"/>
    <col min="12" max="13" width="29" customWidth="1"/>
    <col min="14" max="14" width="16" customWidth="1"/>
  </cols>
  <sheetData>
    <row r="1" spans="1:14">
      <c r="A1" s="3" t="s">
        <v>108</v>
      </c>
      <c r="B1" s="3" t="s">
        <v>107</v>
      </c>
      <c r="C1" s="3" t="s">
        <v>106</v>
      </c>
      <c r="D1" s="3" t="s">
        <v>105</v>
      </c>
      <c r="E1" s="3" t="s">
        <v>104</v>
      </c>
      <c r="F1" s="3" t="s">
        <v>103</v>
      </c>
      <c r="G1" s="3" t="s">
        <v>102</v>
      </c>
      <c r="H1" s="3" t="s">
        <v>101</v>
      </c>
      <c r="I1" s="3" t="s">
        <v>100</v>
      </c>
      <c r="J1" s="3" t="s">
        <v>99</v>
      </c>
      <c r="K1" s="3" t="s">
        <v>98</v>
      </c>
      <c r="L1" s="3" t="s">
        <v>97</v>
      </c>
      <c r="M1" s="3" t="s">
        <v>96</v>
      </c>
      <c r="N1" s="3" t="s">
        <v>95</v>
      </c>
    </row>
    <row r="2" spans="1:14">
      <c r="A2" s="1">
        <v>1</v>
      </c>
      <c r="B2" s="1">
        <v>668301</v>
      </c>
      <c r="C2" s="2" t="str">
        <f ca="1">VLOOKUP(B2,'Fichier FI (en entrée)'!B:D,3)</f>
        <v>MVBWYRVKOQ</v>
      </c>
      <c r="D2" s="2" t="str">
        <f ca="1">VLOOKUP(B2,'Fichier FI (en entrée)'!B:E,4)</f>
        <v>Gpiholgludrzd</v>
      </c>
      <c r="E2" s="2" t="s">
        <v>20</v>
      </c>
      <c r="F2" s="2" t="s">
        <v>3</v>
      </c>
      <c r="G2" s="1">
        <v>1</v>
      </c>
      <c r="H2" s="1">
        <v>16.04</v>
      </c>
      <c r="I2" s="2" t="s">
        <v>1</v>
      </c>
      <c r="J2" s="1">
        <v>3</v>
      </c>
      <c r="K2" s="2" t="s">
        <v>5</v>
      </c>
      <c r="L2" s="1">
        <v>0</v>
      </c>
      <c r="M2" s="1">
        <v>2</v>
      </c>
      <c r="N2" s="1">
        <v>0</v>
      </c>
    </row>
    <row r="3" spans="1:14">
      <c r="A3" s="1">
        <v>2</v>
      </c>
      <c r="B3" s="1">
        <v>576433</v>
      </c>
      <c r="C3" s="2" t="str">
        <f ca="1">VLOOKUP(B3,'Fichier FI (en entrée)'!B:D,3)</f>
        <v>XNKQWORNEK</v>
      </c>
      <c r="D3" s="2" t="str">
        <f ca="1">VLOOKUP(B3,'Fichier FI (en entrée)'!B:E,4)</f>
        <v>Yngzuclkimqin</v>
      </c>
      <c r="E3" s="2" t="s">
        <v>28</v>
      </c>
      <c r="F3" s="2" t="s">
        <v>3</v>
      </c>
      <c r="G3" s="1">
        <v>1</v>
      </c>
      <c r="H3" s="1">
        <v>15.72</v>
      </c>
      <c r="I3" s="2" t="s">
        <v>1</v>
      </c>
      <c r="J3" s="1">
        <v>3</v>
      </c>
      <c r="K3" s="2" t="s">
        <v>5</v>
      </c>
      <c r="L3" s="1">
        <v>0</v>
      </c>
      <c r="M3" s="1">
        <v>2</v>
      </c>
      <c r="N3" s="1">
        <v>0</v>
      </c>
    </row>
    <row r="4" spans="1:14">
      <c r="A4" s="1">
        <v>3</v>
      </c>
      <c r="B4" s="1">
        <v>502917</v>
      </c>
      <c r="C4" s="2" t="str">
        <f ca="1">VLOOKUP(B4,'Fichier FI (en entrée)'!B:D,3)</f>
        <v>WIRZKKCICG</v>
      </c>
      <c r="D4" s="2" t="str">
        <f ca="1">VLOOKUP(B4,'Fichier FI (en entrée)'!B:E,4)</f>
        <v>Reohxvyakkebp</v>
      </c>
      <c r="E4" s="2" t="s">
        <v>30</v>
      </c>
      <c r="F4" s="2" t="s">
        <v>3</v>
      </c>
      <c r="G4" s="1">
        <v>1</v>
      </c>
      <c r="H4" s="1">
        <v>15.7</v>
      </c>
      <c r="I4" s="2" t="s">
        <v>1</v>
      </c>
      <c r="J4" s="1">
        <v>3</v>
      </c>
      <c r="K4" s="2" t="s">
        <v>0</v>
      </c>
      <c r="L4" s="1">
        <v>0</v>
      </c>
      <c r="M4" s="1">
        <v>1</v>
      </c>
      <c r="N4" s="1">
        <v>0</v>
      </c>
    </row>
    <row r="5" spans="1:14">
      <c r="A5" s="1">
        <v>4</v>
      </c>
      <c r="B5" s="1">
        <v>269517</v>
      </c>
      <c r="C5" s="2" t="str">
        <f ca="1">VLOOKUP(B5,'Fichier FI (en entrée)'!B:D,3)</f>
        <v>PQJUTQAIND</v>
      </c>
      <c r="D5" s="2" t="str">
        <f ca="1">VLOOKUP(B5,'Fichier FI (en entrée)'!B:E,4)</f>
        <v>Ngzwbejurdyof</v>
      </c>
      <c r="E5" s="2" t="s">
        <v>19</v>
      </c>
      <c r="F5" s="2" t="s">
        <v>3</v>
      </c>
      <c r="G5" s="1">
        <v>1</v>
      </c>
      <c r="H5" s="1">
        <v>15.67</v>
      </c>
      <c r="I5" s="2" t="s">
        <v>1</v>
      </c>
      <c r="J5" s="1">
        <v>3</v>
      </c>
      <c r="K5" s="2" t="s">
        <v>0</v>
      </c>
      <c r="L5" s="1">
        <v>0</v>
      </c>
      <c r="M5" s="1">
        <v>16</v>
      </c>
      <c r="N5" s="1">
        <v>0</v>
      </c>
    </row>
    <row r="6" spans="1:14">
      <c r="A6" s="1">
        <v>5</v>
      </c>
      <c r="B6" s="1">
        <v>1108512</v>
      </c>
      <c r="C6" s="2" t="str">
        <f ca="1">VLOOKUP(B6,'Fichier FI (en entrée)'!B:D,3)</f>
        <v>JNRIQCOOJU</v>
      </c>
      <c r="D6" s="2" t="str">
        <f ca="1">VLOOKUP(B6,'Fichier FI (en entrée)'!B:E,4)</f>
        <v>Fzfxgcgieolws</v>
      </c>
      <c r="E6" s="2" t="s">
        <v>94</v>
      </c>
      <c r="F6" s="2" t="s">
        <v>3</v>
      </c>
      <c r="G6" s="1">
        <v>1</v>
      </c>
      <c r="H6" s="1">
        <v>15.63</v>
      </c>
      <c r="I6" s="2" t="s">
        <v>1</v>
      </c>
      <c r="J6" s="1">
        <v>3</v>
      </c>
      <c r="K6" s="2" t="s">
        <v>5</v>
      </c>
      <c r="L6" s="1">
        <v>0</v>
      </c>
      <c r="M6" s="1">
        <v>27</v>
      </c>
      <c r="N6" s="1">
        <v>0</v>
      </c>
    </row>
    <row r="7" spans="1:14">
      <c r="A7" s="1">
        <v>6</v>
      </c>
      <c r="B7" s="1">
        <v>376865</v>
      </c>
      <c r="C7" s="2" t="str">
        <f ca="1">VLOOKUP(B7,'Fichier FI (en entrée)'!B:D,3)</f>
        <v>DJXDDSJVVY</v>
      </c>
      <c r="D7" s="2" t="str">
        <f ca="1">VLOOKUP(B7,'Fichier FI (en entrée)'!B:E,4)</f>
        <v>Mciubcqsfvuwz</v>
      </c>
      <c r="E7" s="2" t="s">
        <v>44</v>
      </c>
      <c r="F7" s="2" t="s">
        <v>3</v>
      </c>
      <c r="G7" s="1">
        <v>1</v>
      </c>
      <c r="H7" s="1">
        <v>15.32</v>
      </c>
      <c r="I7" s="2" t="s">
        <v>1</v>
      </c>
      <c r="J7" s="1">
        <v>3</v>
      </c>
      <c r="K7" s="2" t="s">
        <v>5</v>
      </c>
      <c r="L7" s="1">
        <v>0</v>
      </c>
      <c r="M7" s="1">
        <v>0</v>
      </c>
      <c r="N7" s="1">
        <v>0</v>
      </c>
    </row>
    <row r="8" spans="1:14">
      <c r="A8" s="1">
        <v>7</v>
      </c>
      <c r="B8" s="1">
        <v>178707</v>
      </c>
      <c r="C8" s="2" t="str">
        <f ca="1">VLOOKUP(B8,'Fichier FI (en entrée)'!B:D,3)</f>
        <v>PIBGPDMBOG</v>
      </c>
      <c r="D8" s="2" t="str">
        <f ca="1">VLOOKUP(B8,'Fichier FI (en entrée)'!B:E,4)</f>
        <v>Cytrmvsnwfsnn</v>
      </c>
      <c r="E8" s="2" t="s">
        <v>23</v>
      </c>
      <c r="F8" s="2" t="s">
        <v>3</v>
      </c>
      <c r="G8" s="1">
        <v>1</v>
      </c>
      <c r="H8" s="1">
        <v>15.27</v>
      </c>
      <c r="I8" s="2" t="s">
        <v>1</v>
      </c>
      <c r="J8" s="1">
        <v>3</v>
      </c>
      <c r="K8" s="2" t="s">
        <v>0</v>
      </c>
      <c r="L8" s="1">
        <v>0</v>
      </c>
      <c r="M8" s="1">
        <v>1</v>
      </c>
      <c r="N8" s="1">
        <v>0</v>
      </c>
    </row>
    <row r="9" spans="1:14">
      <c r="A9" s="1">
        <v>7</v>
      </c>
      <c r="B9" s="1">
        <v>576457</v>
      </c>
      <c r="C9" s="2" t="str">
        <f ca="1">VLOOKUP(B9,'Fichier FI (en entrée)'!B:D,3)</f>
        <v>XEVZCUPVWP</v>
      </c>
      <c r="D9" s="2" t="str">
        <f ca="1">VLOOKUP(B9,'Fichier FI (en entrée)'!B:E,4)</f>
        <v>Tcozeuohgejyl</v>
      </c>
      <c r="E9" s="2" t="s">
        <v>20</v>
      </c>
      <c r="F9" s="2" t="s">
        <v>3</v>
      </c>
      <c r="G9" s="1">
        <v>1</v>
      </c>
      <c r="H9" s="1">
        <v>15.27</v>
      </c>
      <c r="I9" s="2" t="s">
        <v>1</v>
      </c>
      <c r="J9" s="1">
        <v>3</v>
      </c>
      <c r="K9" s="2" t="s">
        <v>0</v>
      </c>
      <c r="L9" s="1">
        <v>0</v>
      </c>
      <c r="M9" s="1">
        <v>0</v>
      </c>
      <c r="N9" s="1">
        <v>0</v>
      </c>
    </row>
    <row r="10" spans="1:14">
      <c r="A10" s="1">
        <v>7</v>
      </c>
      <c r="B10" s="1">
        <v>181550</v>
      </c>
      <c r="C10" s="2" t="str">
        <f ca="1">VLOOKUP(B10,'Fichier FI (en entrée)'!B:D,3)</f>
        <v>RLMKYQQPXZ</v>
      </c>
      <c r="D10" s="2" t="str">
        <f ca="1">VLOOKUP(B10,'Fichier FI (en entrée)'!B:E,4)</f>
        <v>Dtmymacffxehi</v>
      </c>
      <c r="E10" s="2" t="s">
        <v>60</v>
      </c>
      <c r="F10" s="2" t="s">
        <v>3</v>
      </c>
      <c r="G10" s="1">
        <v>1</v>
      </c>
      <c r="H10" s="1">
        <v>15.27</v>
      </c>
      <c r="I10" s="2" t="s">
        <v>1</v>
      </c>
      <c r="J10" s="1">
        <v>3</v>
      </c>
      <c r="K10" s="2" t="s">
        <v>0</v>
      </c>
      <c r="L10" s="1">
        <v>0</v>
      </c>
      <c r="M10" s="1">
        <v>1</v>
      </c>
      <c r="N10" s="1">
        <v>0</v>
      </c>
    </row>
    <row r="11" spans="1:14">
      <c r="A11" s="1">
        <v>10</v>
      </c>
      <c r="B11" s="1">
        <v>1025601</v>
      </c>
      <c r="C11" s="2" t="str">
        <f ca="1">VLOOKUP(B11,'Fichier FI (en entrée)'!B:D,3)</f>
        <v>ARKGKTLUZY</v>
      </c>
      <c r="D11" s="2" t="str">
        <f ca="1">VLOOKUP(B11,'Fichier FI (en entrée)'!B:E,4)</f>
        <v>Cpbilamvnvnoa</v>
      </c>
      <c r="E11" s="2" t="s">
        <v>71</v>
      </c>
      <c r="F11" s="2" t="s">
        <v>3</v>
      </c>
      <c r="G11" s="1">
        <v>1</v>
      </c>
      <c r="H11" s="1">
        <v>15.2</v>
      </c>
      <c r="I11" s="2" t="s">
        <v>1</v>
      </c>
      <c r="J11" s="1">
        <v>3</v>
      </c>
      <c r="K11" s="2" t="s">
        <v>5</v>
      </c>
      <c r="L11" s="1">
        <v>0</v>
      </c>
      <c r="M11" s="1">
        <v>12</v>
      </c>
      <c r="N11" s="1">
        <v>0</v>
      </c>
    </row>
    <row r="12" spans="1:14">
      <c r="A12" s="1">
        <v>11</v>
      </c>
      <c r="B12" s="1">
        <v>222327</v>
      </c>
      <c r="C12" s="2" t="str">
        <f ca="1">VLOOKUP(B12,'Fichier FI (en entrée)'!B:D,3)</f>
        <v>GNNCQHZDYQ</v>
      </c>
      <c r="D12" s="2" t="str">
        <f ca="1">VLOOKUP(B12,'Fichier FI (en entrée)'!B:E,4)</f>
        <v>Anctzwktdyahl</v>
      </c>
      <c r="E12" s="2" t="s">
        <v>33</v>
      </c>
      <c r="F12" s="2" t="s">
        <v>3</v>
      </c>
      <c r="G12" s="1">
        <v>1</v>
      </c>
      <c r="H12" s="1">
        <v>15.17</v>
      </c>
      <c r="I12" s="2" t="s">
        <v>1</v>
      </c>
      <c r="J12" s="1">
        <v>3</v>
      </c>
      <c r="K12" s="2" t="s">
        <v>5</v>
      </c>
      <c r="L12" s="1">
        <v>0</v>
      </c>
      <c r="M12" s="1">
        <v>4</v>
      </c>
      <c r="N12" s="1">
        <v>0</v>
      </c>
    </row>
    <row r="13" spans="1:14">
      <c r="A13" s="1">
        <v>12</v>
      </c>
      <c r="B13" s="1">
        <v>645757</v>
      </c>
      <c r="C13" s="2" t="str">
        <f ca="1">VLOOKUP(B13,'Fichier FI (en entrée)'!B:D,3)</f>
        <v>LLHUMCPQOC</v>
      </c>
      <c r="D13" s="2" t="str">
        <f ca="1">VLOOKUP(B13,'Fichier FI (en entrée)'!B:E,4)</f>
        <v>Vtbbeoipmmroi</v>
      </c>
      <c r="E13" s="2" t="s">
        <v>27</v>
      </c>
      <c r="F13" s="2" t="s">
        <v>3</v>
      </c>
      <c r="G13" s="1">
        <v>1</v>
      </c>
      <c r="H13" s="1">
        <v>15.05</v>
      </c>
      <c r="I13" s="2" t="s">
        <v>1</v>
      </c>
      <c r="J13" s="1">
        <v>3</v>
      </c>
      <c r="K13" s="2" t="s">
        <v>0</v>
      </c>
      <c r="L13" s="1">
        <v>0</v>
      </c>
      <c r="M13" s="1">
        <v>15</v>
      </c>
      <c r="N13" s="1">
        <v>0</v>
      </c>
    </row>
    <row r="14" spans="1:14">
      <c r="A14" s="1">
        <v>13</v>
      </c>
      <c r="B14" s="1">
        <v>1099167</v>
      </c>
      <c r="C14" s="2" t="str">
        <f ca="1">VLOOKUP(B14,'Fichier FI (en entrée)'!B:D,3)</f>
        <v>RGEVKYFCWW</v>
      </c>
      <c r="D14" s="2" t="str">
        <f ca="1">VLOOKUP(B14,'Fichier FI (en entrée)'!B:E,4)</f>
        <v>Pjwrnckskjdic</v>
      </c>
      <c r="E14" s="2" t="s">
        <v>27</v>
      </c>
      <c r="F14" s="2" t="s">
        <v>3</v>
      </c>
      <c r="G14" s="1">
        <v>1</v>
      </c>
      <c r="H14" s="1">
        <v>15</v>
      </c>
      <c r="I14" s="2" t="s">
        <v>1</v>
      </c>
      <c r="J14" s="1">
        <v>2</v>
      </c>
      <c r="K14" s="2" t="s">
        <v>0</v>
      </c>
      <c r="L14" s="1">
        <v>0</v>
      </c>
      <c r="M14" s="1">
        <v>2</v>
      </c>
      <c r="N14" s="1">
        <v>0</v>
      </c>
    </row>
    <row r="15" spans="1:14">
      <c r="A15" s="1">
        <v>14</v>
      </c>
      <c r="B15" s="1">
        <v>1128049</v>
      </c>
      <c r="C15" s="2" t="str">
        <f ca="1">VLOOKUP(B15,'Fichier FI (en entrée)'!B:D,3)</f>
        <v>ZJGMKVFFLL</v>
      </c>
      <c r="D15" s="2" t="str">
        <f ca="1">VLOOKUP(B15,'Fichier FI (en entrée)'!B:E,4)</f>
        <v>Unnkwyhxaydyr</v>
      </c>
      <c r="E15" s="2" t="s">
        <v>37</v>
      </c>
      <c r="F15" s="2" t="s">
        <v>3</v>
      </c>
      <c r="G15" s="1">
        <v>1</v>
      </c>
      <c r="H15" s="1">
        <v>14.96</v>
      </c>
      <c r="I15" s="2" t="s">
        <v>1</v>
      </c>
      <c r="J15" s="1">
        <v>3</v>
      </c>
      <c r="K15" s="2" t="s">
        <v>0</v>
      </c>
      <c r="L15" s="1">
        <v>0</v>
      </c>
      <c r="M15" s="1">
        <v>4</v>
      </c>
      <c r="N15" s="1">
        <v>0</v>
      </c>
    </row>
    <row r="16" spans="1:14">
      <c r="A16" s="1">
        <v>15</v>
      </c>
      <c r="B16" s="1">
        <v>268227</v>
      </c>
      <c r="C16" s="2" t="str">
        <f ca="1">VLOOKUP(B16,'Fichier FI (en entrée)'!B:D,3)</f>
        <v>UIHSTUVHEP</v>
      </c>
      <c r="D16" s="2" t="str">
        <f ca="1">VLOOKUP(B16,'Fichier FI (en entrée)'!B:E,4)</f>
        <v>Iusoqrqluopyl</v>
      </c>
      <c r="E16" s="2" t="s">
        <v>27</v>
      </c>
      <c r="F16" s="2" t="s">
        <v>3</v>
      </c>
      <c r="G16" s="1">
        <v>1</v>
      </c>
      <c r="H16" s="1">
        <v>14.93</v>
      </c>
      <c r="I16" s="2" t="s">
        <v>1</v>
      </c>
      <c r="J16" s="1">
        <v>3</v>
      </c>
      <c r="K16" s="2" t="s">
        <v>0</v>
      </c>
      <c r="L16" s="1">
        <v>0</v>
      </c>
      <c r="M16" s="1">
        <v>10</v>
      </c>
      <c r="N16" s="1">
        <v>0</v>
      </c>
    </row>
    <row r="17" spans="1:14">
      <c r="A17" s="1">
        <v>16</v>
      </c>
      <c r="B17" s="1">
        <v>453565</v>
      </c>
      <c r="C17" s="2" t="str">
        <f ca="1">VLOOKUP(B17,'Fichier FI (en entrée)'!B:D,3)</f>
        <v>EREWGUEEJQ</v>
      </c>
      <c r="D17" s="2" t="str">
        <f ca="1">VLOOKUP(B17,'Fichier FI (en entrée)'!B:E,4)</f>
        <v>Tmkplrbnxxall</v>
      </c>
      <c r="E17" s="2" t="s">
        <v>93</v>
      </c>
      <c r="F17" s="2" t="s">
        <v>3</v>
      </c>
      <c r="G17" s="1">
        <v>1</v>
      </c>
      <c r="H17" s="1">
        <v>14.92</v>
      </c>
      <c r="I17" s="2" t="s">
        <v>1</v>
      </c>
      <c r="J17" s="1">
        <v>2</v>
      </c>
      <c r="K17" s="2" t="s">
        <v>5</v>
      </c>
      <c r="L17" s="1">
        <v>0</v>
      </c>
      <c r="M17" s="1">
        <v>40</v>
      </c>
      <c r="N17" s="1">
        <v>0</v>
      </c>
    </row>
    <row r="18" spans="1:14">
      <c r="A18" s="1">
        <v>17</v>
      </c>
      <c r="B18" s="1">
        <v>543360</v>
      </c>
      <c r="C18" s="2" t="str">
        <f ca="1">VLOOKUP(B18,'Fichier FI (en entrée)'!B:D,3)</f>
        <v>SWDGBOKKYF</v>
      </c>
      <c r="D18" s="2" t="str">
        <f ca="1">VLOOKUP(B18,'Fichier FI (en entrée)'!B:E,4)</f>
        <v>Qfqidzixmgwze</v>
      </c>
      <c r="E18" s="2" t="s">
        <v>20</v>
      </c>
      <c r="F18" s="2" t="s">
        <v>3</v>
      </c>
      <c r="G18" s="1">
        <v>1</v>
      </c>
      <c r="H18" s="1">
        <v>14.88</v>
      </c>
      <c r="I18" s="2" t="s">
        <v>1</v>
      </c>
      <c r="J18" s="1">
        <v>3</v>
      </c>
      <c r="K18" s="2" t="s">
        <v>0</v>
      </c>
      <c r="L18" s="1">
        <v>0</v>
      </c>
      <c r="M18" s="1">
        <v>1</v>
      </c>
      <c r="N18" s="1">
        <v>0</v>
      </c>
    </row>
    <row r="19" spans="1:14">
      <c r="A19" s="1">
        <v>18</v>
      </c>
      <c r="B19" s="1">
        <v>247727</v>
      </c>
      <c r="C19" s="2" t="str">
        <f ca="1">VLOOKUP(B19,'Fichier FI (en entrée)'!B:D,3)</f>
        <v>TCCISQNAYN</v>
      </c>
      <c r="D19" s="2" t="str">
        <f ca="1">VLOOKUP(B19,'Fichier FI (en entrée)'!B:E,4)</f>
        <v>Maregjxlvryhy</v>
      </c>
      <c r="E19" s="2" t="s">
        <v>18</v>
      </c>
      <c r="F19" s="2" t="s">
        <v>3</v>
      </c>
      <c r="G19" s="1">
        <v>1</v>
      </c>
      <c r="H19" s="1">
        <v>14.82</v>
      </c>
      <c r="I19" s="2" t="s">
        <v>1</v>
      </c>
      <c r="J19" s="1">
        <v>3</v>
      </c>
      <c r="K19" s="2" t="s">
        <v>5</v>
      </c>
      <c r="L19" s="1">
        <v>0</v>
      </c>
      <c r="M19" s="1">
        <v>14</v>
      </c>
      <c r="N19" s="1">
        <v>0</v>
      </c>
    </row>
    <row r="20" spans="1:14">
      <c r="A20" s="1">
        <v>19</v>
      </c>
      <c r="B20" s="1">
        <v>590557</v>
      </c>
      <c r="C20" s="2" t="str">
        <f ca="1">VLOOKUP(B20,'Fichier FI (en entrée)'!B:D,3)</f>
        <v>ETJUWCJUCK</v>
      </c>
      <c r="D20" s="2" t="str">
        <f ca="1">VLOOKUP(B20,'Fichier FI (en entrée)'!B:E,4)</f>
        <v>Kvvltgghanppj</v>
      </c>
      <c r="E20" s="2" t="s">
        <v>31</v>
      </c>
      <c r="F20" s="2" t="s">
        <v>3</v>
      </c>
      <c r="G20" s="1">
        <v>1</v>
      </c>
      <c r="H20" s="1">
        <v>14.79</v>
      </c>
      <c r="I20" s="2" t="s">
        <v>1</v>
      </c>
      <c r="J20" s="1">
        <v>3</v>
      </c>
      <c r="K20" s="2" t="s">
        <v>5</v>
      </c>
      <c r="L20" s="1">
        <v>0</v>
      </c>
      <c r="M20" s="1">
        <v>1</v>
      </c>
      <c r="N20" s="1">
        <v>0</v>
      </c>
    </row>
    <row r="21" spans="1:14">
      <c r="A21" s="1">
        <v>20</v>
      </c>
      <c r="B21" s="1">
        <v>660776</v>
      </c>
      <c r="C21" s="2" t="str">
        <f ca="1">VLOOKUP(B21,'Fichier FI (en entrée)'!B:D,3)</f>
        <v>KCCISHUVMM</v>
      </c>
      <c r="D21" s="2" t="str">
        <f ca="1">VLOOKUP(B21,'Fichier FI (en entrée)'!B:E,4)</f>
        <v>Cjscggfqreejs</v>
      </c>
      <c r="E21" s="2" t="s">
        <v>20</v>
      </c>
      <c r="F21" s="2" t="s">
        <v>3</v>
      </c>
      <c r="G21" s="1">
        <v>1</v>
      </c>
      <c r="H21" s="1">
        <v>14.74</v>
      </c>
      <c r="I21" s="2" t="s">
        <v>1</v>
      </c>
      <c r="J21" s="1">
        <v>3</v>
      </c>
      <c r="K21" s="2" t="s">
        <v>0</v>
      </c>
      <c r="L21" s="1">
        <v>0</v>
      </c>
      <c r="M21" s="1">
        <v>7</v>
      </c>
      <c r="N21" s="1">
        <v>0</v>
      </c>
    </row>
    <row r="22" spans="1:14">
      <c r="A22" s="1">
        <v>21</v>
      </c>
      <c r="B22" s="1">
        <v>619273</v>
      </c>
      <c r="C22" s="2" t="str">
        <f ca="1">VLOOKUP(B22,'Fichier FI (en entrée)'!B:D,3)</f>
        <v>YOPFFMQTTS</v>
      </c>
      <c r="D22" s="2" t="str">
        <f ca="1">VLOOKUP(B22,'Fichier FI (en entrée)'!B:E,4)</f>
        <v>Gqvogqddhvzeh</v>
      </c>
      <c r="E22" s="2" t="s">
        <v>20</v>
      </c>
      <c r="F22" s="2" t="s">
        <v>3</v>
      </c>
      <c r="G22" s="1">
        <v>1</v>
      </c>
      <c r="H22" s="1">
        <v>14.62</v>
      </c>
      <c r="I22" s="2" t="s">
        <v>1</v>
      </c>
      <c r="J22" s="1">
        <v>3</v>
      </c>
      <c r="K22" s="2" t="s">
        <v>5</v>
      </c>
      <c r="L22" s="1">
        <v>0</v>
      </c>
      <c r="M22" s="1">
        <v>2</v>
      </c>
      <c r="N22" s="1">
        <v>0</v>
      </c>
    </row>
    <row r="23" spans="1:14">
      <c r="A23" s="1">
        <v>22</v>
      </c>
      <c r="B23" s="1">
        <v>383475</v>
      </c>
      <c r="C23" s="2" t="str">
        <f ca="1">VLOOKUP(B23,'Fichier FI (en entrée)'!B:D,3)</f>
        <v>SIELROIKNK</v>
      </c>
      <c r="D23" s="2" t="str">
        <f ca="1">VLOOKUP(B23,'Fichier FI (en entrée)'!B:E,4)</f>
        <v>Nudfxbrdahgsr</v>
      </c>
      <c r="E23" s="2" t="s">
        <v>33</v>
      </c>
      <c r="F23" s="2" t="s">
        <v>3</v>
      </c>
      <c r="G23" s="1">
        <v>1</v>
      </c>
      <c r="H23" s="1">
        <v>14.55</v>
      </c>
      <c r="I23" s="2" t="s">
        <v>1</v>
      </c>
      <c r="J23" s="1">
        <v>3</v>
      </c>
      <c r="K23" s="2" t="s">
        <v>0</v>
      </c>
      <c r="L23" s="1">
        <v>0</v>
      </c>
      <c r="M23" s="1">
        <v>2</v>
      </c>
      <c r="N23" s="1">
        <v>0</v>
      </c>
    </row>
    <row r="24" spans="1:14">
      <c r="A24" s="1">
        <v>23</v>
      </c>
      <c r="B24" s="1">
        <v>149542</v>
      </c>
      <c r="C24" s="2" t="str">
        <f ca="1">VLOOKUP(B24,'Fichier FI (en entrée)'!B:D,3)</f>
        <v>GULTRIQDQQ</v>
      </c>
      <c r="D24" s="2" t="str">
        <f ca="1">VLOOKUP(B24,'Fichier FI (en entrée)'!B:E,4)</f>
        <v>Lszoyjjabotyz</v>
      </c>
      <c r="E24" s="2" t="s">
        <v>20</v>
      </c>
      <c r="F24" s="2" t="s">
        <v>3</v>
      </c>
      <c r="G24" s="1">
        <v>1</v>
      </c>
      <c r="H24" s="1">
        <v>14.49</v>
      </c>
      <c r="I24" s="2" t="s">
        <v>1</v>
      </c>
      <c r="J24" s="1">
        <v>3</v>
      </c>
      <c r="K24" s="2" t="s">
        <v>5</v>
      </c>
      <c r="L24" s="1">
        <v>0</v>
      </c>
      <c r="M24" s="1">
        <v>5</v>
      </c>
      <c r="N24" s="1">
        <v>0</v>
      </c>
    </row>
    <row r="25" spans="1:14">
      <c r="A25" s="1">
        <v>24</v>
      </c>
      <c r="B25" s="1">
        <v>787930</v>
      </c>
      <c r="C25" s="2" t="str">
        <f ca="1">VLOOKUP(B25,'Fichier FI (en entrée)'!B:D,3)</f>
        <v>BQGNLRHNNM</v>
      </c>
      <c r="D25" s="2" t="str">
        <f ca="1">VLOOKUP(B25,'Fichier FI (en entrée)'!B:E,4)</f>
        <v>Oljtotltipxoy</v>
      </c>
      <c r="E25" s="2" t="s">
        <v>17</v>
      </c>
      <c r="F25" s="2" t="s">
        <v>3</v>
      </c>
      <c r="G25" s="1">
        <v>1</v>
      </c>
      <c r="H25" s="1">
        <v>14.36</v>
      </c>
      <c r="I25" s="2" t="s">
        <v>1</v>
      </c>
      <c r="J25" s="1">
        <v>3</v>
      </c>
      <c r="K25" s="2" t="s">
        <v>0</v>
      </c>
      <c r="L25" s="1">
        <v>0</v>
      </c>
      <c r="M25" s="1">
        <v>0</v>
      </c>
      <c r="N25" s="1">
        <v>0</v>
      </c>
    </row>
    <row r="26" spans="1:14">
      <c r="A26" s="1">
        <v>25</v>
      </c>
      <c r="B26" s="1">
        <v>701388</v>
      </c>
      <c r="C26" s="2" t="str">
        <f ca="1">VLOOKUP(B26,'Fichier FI (en entrée)'!B:D,3)</f>
        <v>TTJJZFTRAJ</v>
      </c>
      <c r="D26" s="2" t="str">
        <f ca="1">VLOOKUP(B26,'Fichier FI (en entrée)'!B:E,4)</f>
        <v>Fcevafrvqvvdq</v>
      </c>
      <c r="E26" s="2" t="s">
        <v>86</v>
      </c>
      <c r="F26" s="2" t="s">
        <v>3</v>
      </c>
      <c r="G26" s="1">
        <v>1</v>
      </c>
      <c r="H26" s="1">
        <v>14.22</v>
      </c>
      <c r="I26" s="2" t="s">
        <v>1</v>
      </c>
      <c r="J26" s="1">
        <v>3</v>
      </c>
      <c r="K26" s="2" t="s">
        <v>0</v>
      </c>
      <c r="L26" s="1">
        <v>0</v>
      </c>
      <c r="M26" s="1">
        <v>1</v>
      </c>
      <c r="N26" s="1">
        <v>0</v>
      </c>
    </row>
    <row r="27" spans="1:14">
      <c r="A27" s="1">
        <v>25</v>
      </c>
      <c r="B27" s="1">
        <v>737469</v>
      </c>
      <c r="C27" s="2" t="str">
        <f ca="1">VLOOKUP(B27,'Fichier FI (en entrée)'!B:D,3)</f>
        <v>LDIZBZOGTO</v>
      </c>
      <c r="D27" s="2" t="str">
        <f ca="1">VLOOKUP(B27,'Fichier FI (en entrée)'!B:E,4)</f>
        <v>Ngxljvwwclvlk</v>
      </c>
      <c r="E27" s="2" t="s">
        <v>92</v>
      </c>
      <c r="F27" s="2" t="s">
        <v>3</v>
      </c>
      <c r="G27" s="1">
        <v>1</v>
      </c>
      <c r="H27" s="1">
        <v>14.22</v>
      </c>
      <c r="I27" s="2" t="s">
        <v>1</v>
      </c>
      <c r="J27" s="1">
        <v>3</v>
      </c>
      <c r="K27" s="2" t="s">
        <v>0</v>
      </c>
      <c r="L27" s="1">
        <v>0</v>
      </c>
      <c r="M27" s="1">
        <v>17</v>
      </c>
      <c r="N27" s="1">
        <v>0</v>
      </c>
    </row>
    <row r="28" spans="1:14">
      <c r="A28" s="1">
        <v>27</v>
      </c>
      <c r="B28" s="1">
        <v>524286</v>
      </c>
      <c r="C28" s="2" t="str">
        <f ca="1">VLOOKUP(B28,'Fichier FI (en entrée)'!B:D,3)</f>
        <v>FNPJHVPJEL</v>
      </c>
      <c r="D28" s="2" t="str">
        <f ca="1">VLOOKUP(B28,'Fichier FI (en entrée)'!B:E,4)</f>
        <v>Mgnpxnjzsbhpt</v>
      </c>
      <c r="E28" s="2" t="s">
        <v>17</v>
      </c>
      <c r="F28" s="2" t="s">
        <v>3</v>
      </c>
      <c r="G28" s="1">
        <v>1</v>
      </c>
      <c r="H28" s="1">
        <v>14.21</v>
      </c>
      <c r="I28" s="2" t="s">
        <v>1</v>
      </c>
      <c r="J28" s="1">
        <v>3</v>
      </c>
      <c r="K28" s="2" t="s">
        <v>0</v>
      </c>
      <c r="L28" s="1">
        <v>0</v>
      </c>
      <c r="M28" s="1">
        <v>1</v>
      </c>
      <c r="N28" s="1">
        <v>0</v>
      </c>
    </row>
    <row r="29" spans="1:14">
      <c r="A29" s="1">
        <v>27</v>
      </c>
      <c r="B29" s="1">
        <v>1140228</v>
      </c>
      <c r="C29" s="2" t="str">
        <f ca="1">VLOOKUP(B29,'Fichier FI (en entrée)'!B:D,3)</f>
        <v>RNQFGZLHQO</v>
      </c>
      <c r="D29" s="2" t="str">
        <f ca="1">VLOOKUP(B29,'Fichier FI (en entrée)'!B:E,4)</f>
        <v>Ijhshibtsyoxk</v>
      </c>
      <c r="E29" s="2" t="s">
        <v>62</v>
      </c>
      <c r="F29" s="2" t="s">
        <v>3</v>
      </c>
      <c r="G29" s="1">
        <v>1</v>
      </c>
      <c r="H29" s="1">
        <v>14.21</v>
      </c>
      <c r="I29" s="2" t="s">
        <v>1</v>
      </c>
      <c r="J29" s="1">
        <v>3</v>
      </c>
      <c r="K29" s="2" t="s">
        <v>0</v>
      </c>
      <c r="L29" s="1">
        <v>0</v>
      </c>
      <c r="M29" s="1">
        <v>24</v>
      </c>
      <c r="N29" s="1">
        <v>0</v>
      </c>
    </row>
    <row r="30" spans="1:14">
      <c r="A30" s="1">
        <v>29</v>
      </c>
      <c r="B30" s="1">
        <v>616445</v>
      </c>
      <c r="C30" s="2" t="str">
        <f ca="1">VLOOKUP(B30,'Fichier FI (en entrée)'!B:D,3)</f>
        <v>JWIXXMGRKW</v>
      </c>
      <c r="D30" s="2" t="str">
        <f ca="1">VLOOKUP(B30,'Fichier FI (en entrée)'!B:E,4)</f>
        <v>Ogyktxbzuuqdl</v>
      </c>
      <c r="E30" s="2" t="s">
        <v>17</v>
      </c>
      <c r="F30" s="2" t="s">
        <v>3</v>
      </c>
      <c r="G30" s="1">
        <v>1</v>
      </c>
      <c r="H30" s="1">
        <v>14.2</v>
      </c>
      <c r="I30" s="2" t="s">
        <v>1</v>
      </c>
      <c r="J30" s="1">
        <v>3</v>
      </c>
      <c r="K30" s="2" t="s">
        <v>0</v>
      </c>
      <c r="L30" s="1">
        <v>0</v>
      </c>
      <c r="M30" s="1">
        <v>3</v>
      </c>
      <c r="N30" s="1">
        <v>0</v>
      </c>
    </row>
    <row r="31" spans="1:14">
      <c r="A31" s="1">
        <v>30</v>
      </c>
      <c r="B31" s="1">
        <v>1081303</v>
      </c>
      <c r="C31" s="2" t="str">
        <f ca="1">VLOOKUP(B31,'Fichier FI (en entrée)'!B:D,3)</f>
        <v>LVIVSUKJNX</v>
      </c>
      <c r="D31" s="2" t="str">
        <f ca="1">VLOOKUP(B31,'Fichier FI (en entrée)'!B:E,4)</f>
        <v>Bjqlceimzfwew</v>
      </c>
      <c r="E31" s="2" t="s">
        <v>48</v>
      </c>
      <c r="F31" s="2" t="s">
        <v>3</v>
      </c>
      <c r="G31" s="1">
        <v>1</v>
      </c>
      <c r="H31" s="1">
        <v>14.18</v>
      </c>
      <c r="I31" s="2" t="s">
        <v>1</v>
      </c>
      <c r="J31" s="1">
        <v>3</v>
      </c>
      <c r="K31" s="2" t="s">
        <v>0</v>
      </c>
      <c r="L31" s="1">
        <v>0</v>
      </c>
      <c r="M31" s="1">
        <v>18</v>
      </c>
      <c r="N31" s="1">
        <v>0</v>
      </c>
    </row>
    <row r="32" spans="1:14">
      <c r="A32" s="1">
        <v>31</v>
      </c>
      <c r="B32" s="1">
        <v>214332</v>
      </c>
      <c r="C32" s="2" t="str">
        <f ca="1">VLOOKUP(B32,'Fichier FI (en entrée)'!B:D,3)</f>
        <v>CDCHYJDHTT</v>
      </c>
      <c r="D32" s="2" t="str">
        <f ca="1">VLOOKUP(B32,'Fichier FI (en entrée)'!B:E,4)</f>
        <v>Xhvmntbycdyoh</v>
      </c>
      <c r="E32" s="2" t="s">
        <v>38</v>
      </c>
      <c r="F32" s="2" t="s">
        <v>3</v>
      </c>
      <c r="G32" s="1">
        <v>1</v>
      </c>
      <c r="H32" s="1">
        <v>14.16</v>
      </c>
      <c r="I32" s="2" t="s">
        <v>1</v>
      </c>
      <c r="J32" s="1">
        <v>3</v>
      </c>
      <c r="K32" s="2" t="s">
        <v>0</v>
      </c>
      <c r="L32" s="1">
        <v>0</v>
      </c>
      <c r="M32" s="1">
        <v>3</v>
      </c>
      <c r="N32" s="1">
        <v>0</v>
      </c>
    </row>
    <row r="33" spans="1:14">
      <c r="A33" s="1">
        <v>32</v>
      </c>
      <c r="B33" s="1">
        <v>1073279</v>
      </c>
      <c r="C33" s="2" t="str">
        <f ca="1">VLOOKUP(B33,'Fichier FI (en entrée)'!B:D,3)</f>
        <v>ELSXJFRJCX</v>
      </c>
      <c r="D33" s="2" t="str">
        <f ca="1">VLOOKUP(B33,'Fichier FI (en entrée)'!B:E,4)</f>
        <v>Wymvyzzdsvgoa</v>
      </c>
      <c r="E33" s="2" t="s">
        <v>48</v>
      </c>
      <c r="F33" s="2" t="s">
        <v>3</v>
      </c>
      <c r="G33" s="1">
        <v>1</v>
      </c>
      <c r="H33" s="1">
        <v>14.13</v>
      </c>
      <c r="I33" s="2" t="s">
        <v>1</v>
      </c>
      <c r="J33" s="1">
        <v>3</v>
      </c>
      <c r="K33" s="2" t="s">
        <v>0</v>
      </c>
      <c r="L33" s="1">
        <v>0</v>
      </c>
      <c r="M33" s="1">
        <v>19</v>
      </c>
      <c r="N33" s="1">
        <v>0</v>
      </c>
    </row>
    <row r="34" spans="1:14">
      <c r="A34" s="1">
        <v>33</v>
      </c>
      <c r="B34" s="1">
        <v>404067</v>
      </c>
      <c r="C34" s="2" t="str">
        <f ca="1">VLOOKUP(B34,'Fichier FI (en entrée)'!B:D,3)</f>
        <v>BGIHNAHLHI</v>
      </c>
      <c r="D34" s="2" t="str">
        <f ca="1">VLOOKUP(B34,'Fichier FI (en entrée)'!B:E,4)</f>
        <v>Qaklsirtxbcow</v>
      </c>
      <c r="E34" s="2" t="s">
        <v>27</v>
      </c>
      <c r="F34" s="2" t="s">
        <v>3</v>
      </c>
      <c r="G34" s="1">
        <v>1</v>
      </c>
      <c r="H34" s="1">
        <v>14.11</v>
      </c>
      <c r="I34" s="2" t="s">
        <v>1</v>
      </c>
      <c r="J34" s="1">
        <v>3</v>
      </c>
      <c r="K34" s="2" t="s">
        <v>0</v>
      </c>
      <c r="L34" s="1">
        <v>0</v>
      </c>
      <c r="M34" s="1">
        <v>13</v>
      </c>
      <c r="N34" s="1">
        <v>0</v>
      </c>
    </row>
    <row r="35" spans="1:14">
      <c r="A35" s="1">
        <v>34</v>
      </c>
      <c r="B35" s="1">
        <v>734789</v>
      </c>
      <c r="C35" s="2" t="str">
        <f ca="1">VLOOKUP(B35,'Fichier FI (en entrée)'!B:D,3)</f>
        <v>VWPNSSUKBR</v>
      </c>
      <c r="D35" s="2" t="str">
        <f ca="1">VLOOKUP(B35,'Fichier FI (en entrée)'!B:E,4)</f>
        <v>Tvbcufticmcov</v>
      </c>
      <c r="E35" s="2" t="s">
        <v>20</v>
      </c>
      <c r="F35" s="2" t="s">
        <v>3</v>
      </c>
      <c r="G35" s="1">
        <v>1</v>
      </c>
      <c r="H35" s="1">
        <v>14.1</v>
      </c>
      <c r="I35" s="2" t="s">
        <v>1</v>
      </c>
      <c r="J35" s="1">
        <v>3</v>
      </c>
      <c r="K35" s="2" t="s">
        <v>0</v>
      </c>
      <c r="L35" s="1">
        <v>0</v>
      </c>
      <c r="M35" s="1">
        <v>2</v>
      </c>
      <c r="N35" s="1">
        <v>0</v>
      </c>
    </row>
    <row r="36" spans="1:14">
      <c r="A36" s="1">
        <v>35</v>
      </c>
      <c r="B36" s="1">
        <v>512172</v>
      </c>
      <c r="C36" s="2" t="str">
        <f ca="1">VLOOKUP(B36,'Fichier FI (en entrée)'!B:D,3)</f>
        <v>XXYXXVXJRR</v>
      </c>
      <c r="D36" s="2" t="str">
        <f ca="1">VLOOKUP(B36,'Fichier FI (en entrée)'!B:E,4)</f>
        <v>Vkictidojkkwb</v>
      </c>
      <c r="E36" s="2" t="s">
        <v>22</v>
      </c>
      <c r="F36" s="2" t="s">
        <v>3</v>
      </c>
      <c r="G36" s="1">
        <v>1</v>
      </c>
      <c r="H36" s="1">
        <v>14.08</v>
      </c>
      <c r="I36" s="2" t="s">
        <v>1</v>
      </c>
      <c r="J36" s="1">
        <v>3</v>
      </c>
      <c r="K36" s="2" t="s">
        <v>5</v>
      </c>
      <c r="L36" s="1">
        <v>0</v>
      </c>
      <c r="M36" s="1">
        <v>3</v>
      </c>
      <c r="N36" s="1">
        <v>0</v>
      </c>
    </row>
    <row r="37" spans="1:14">
      <c r="A37" s="1">
        <v>35</v>
      </c>
      <c r="B37" s="1">
        <v>433270</v>
      </c>
      <c r="C37" s="2" t="str">
        <f ca="1">VLOOKUP(B37,'Fichier FI (en entrée)'!B:D,3)</f>
        <v>UIEDSRLOZK</v>
      </c>
      <c r="D37" s="2" t="str">
        <f ca="1">VLOOKUP(B37,'Fichier FI (en entrée)'!B:E,4)</f>
        <v>Nhhszwjiixvcb</v>
      </c>
      <c r="E37" s="2" t="s">
        <v>27</v>
      </c>
      <c r="F37" s="2" t="s">
        <v>3</v>
      </c>
      <c r="G37" s="1">
        <v>1</v>
      </c>
      <c r="H37" s="1">
        <v>14.08</v>
      </c>
      <c r="I37" s="2" t="s">
        <v>1</v>
      </c>
      <c r="J37" s="1">
        <v>3</v>
      </c>
      <c r="K37" s="2" t="s">
        <v>0</v>
      </c>
      <c r="L37" s="1">
        <v>0</v>
      </c>
      <c r="M37" s="1">
        <v>11</v>
      </c>
      <c r="N37" s="1">
        <v>0</v>
      </c>
    </row>
    <row r="38" spans="1:14">
      <c r="A38" s="1">
        <v>37</v>
      </c>
      <c r="B38" s="1">
        <v>504543</v>
      </c>
      <c r="C38" s="2" t="str">
        <f ca="1">VLOOKUP(B38,'Fichier FI (en entrée)'!B:D,3)</f>
        <v>EEBLOHVPOT</v>
      </c>
      <c r="D38" s="2" t="str">
        <f ca="1">VLOOKUP(B38,'Fichier FI (en entrée)'!B:E,4)</f>
        <v>Gnksgjylhwwee</v>
      </c>
      <c r="E38" s="2" t="s">
        <v>28</v>
      </c>
      <c r="F38" s="2" t="s">
        <v>3</v>
      </c>
      <c r="G38" s="1">
        <v>1</v>
      </c>
      <c r="H38" s="1">
        <v>14.07</v>
      </c>
      <c r="I38" s="2" t="s">
        <v>1</v>
      </c>
      <c r="J38" s="1">
        <v>3</v>
      </c>
      <c r="K38" s="2" t="s">
        <v>0</v>
      </c>
      <c r="L38" s="1">
        <v>0</v>
      </c>
      <c r="M38" s="1">
        <v>2</v>
      </c>
      <c r="N38" s="1">
        <v>0</v>
      </c>
    </row>
    <row r="39" spans="1:14">
      <c r="A39" s="1">
        <v>38</v>
      </c>
      <c r="B39" s="1">
        <v>1023207</v>
      </c>
      <c r="C39" s="2" t="str">
        <f ca="1">VLOOKUP(B39,'Fichier FI (en entrée)'!B:D,3)</f>
        <v>PZSWSPIFJM</v>
      </c>
      <c r="D39" s="2" t="str">
        <f ca="1">VLOOKUP(B39,'Fichier FI (en entrée)'!B:E,4)</f>
        <v>Viztavrsmtzoj</v>
      </c>
      <c r="E39" s="2" t="s">
        <v>72</v>
      </c>
      <c r="F39" s="2" t="s">
        <v>3</v>
      </c>
      <c r="G39" s="1">
        <v>1</v>
      </c>
      <c r="H39" s="1">
        <v>14.04</v>
      </c>
      <c r="I39" s="2" t="s">
        <v>1</v>
      </c>
      <c r="J39" s="1">
        <v>3</v>
      </c>
      <c r="K39" s="2" t="s">
        <v>5</v>
      </c>
      <c r="L39" s="1">
        <v>0</v>
      </c>
      <c r="M39" s="1">
        <v>0</v>
      </c>
      <c r="N39" s="1">
        <v>0</v>
      </c>
    </row>
    <row r="40" spans="1:14">
      <c r="A40" s="1">
        <v>39</v>
      </c>
      <c r="B40" s="1">
        <v>1129221</v>
      </c>
      <c r="C40" s="2" t="str">
        <f ca="1">VLOOKUP(B40,'Fichier FI (en entrée)'!B:D,3)</f>
        <v>DRYUJYGITD</v>
      </c>
      <c r="D40" s="2" t="str">
        <f ca="1">VLOOKUP(B40,'Fichier FI (en entrée)'!B:E,4)</f>
        <v>Whinprwvjokgg</v>
      </c>
      <c r="E40" s="2" t="s">
        <v>46</v>
      </c>
      <c r="F40" s="2" t="s">
        <v>3</v>
      </c>
      <c r="G40" s="1">
        <v>1</v>
      </c>
      <c r="H40" s="1">
        <v>13.97</v>
      </c>
      <c r="I40" s="2" t="s">
        <v>1</v>
      </c>
      <c r="J40" s="1">
        <v>3</v>
      </c>
      <c r="K40" s="2" t="s">
        <v>0</v>
      </c>
      <c r="L40" s="1">
        <v>0</v>
      </c>
      <c r="M40" s="1">
        <v>0</v>
      </c>
      <c r="N40" s="1">
        <v>0</v>
      </c>
    </row>
    <row r="41" spans="1:14">
      <c r="A41" s="1">
        <v>40</v>
      </c>
      <c r="B41" s="1">
        <v>642885</v>
      </c>
      <c r="C41" s="2" t="str">
        <f ca="1">VLOOKUP(B41,'Fichier FI (en entrée)'!B:D,3)</f>
        <v>DARPLHKVXF</v>
      </c>
      <c r="D41" s="2" t="str">
        <f ca="1">VLOOKUP(B41,'Fichier FI (en entrée)'!B:E,4)</f>
        <v>Bnvhemxrbbkyz</v>
      </c>
      <c r="E41" s="2" t="s">
        <v>58</v>
      </c>
      <c r="F41" s="2" t="s">
        <v>3</v>
      </c>
      <c r="G41" s="1">
        <v>1</v>
      </c>
      <c r="H41" s="1">
        <v>13.96</v>
      </c>
      <c r="I41" s="2" t="s">
        <v>1</v>
      </c>
      <c r="J41" s="1">
        <v>3</v>
      </c>
      <c r="K41" s="2" t="s">
        <v>0</v>
      </c>
      <c r="L41" s="1">
        <v>0</v>
      </c>
      <c r="M41" s="1">
        <v>10</v>
      </c>
      <c r="N41" s="1">
        <v>0</v>
      </c>
    </row>
    <row r="42" spans="1:14">
      <c r="A42" s="1">
        <v>41</v>
      </c>
      <c r="B42" s="1">
        <v>247759</v>
      </c>
      <c r="C42" s="2" t="str">
        <f ca="1">VLOOKUP(B42,'Fichier FI (en entrée)'!B:D,3)</f>
        <v>VYJEPIPOTA</v>
      </c>
      <c r="D42" s="2" t="str">
        <f ca="1">VLOOKUP(B42,'Fichier FI (en entrée)'!B:E,4)</f>
        <v>Unqcyrjuqhlcp</v>
      </c>
      <c r="E42" s="2" t="s">
        <v>18</v>
      </c>
      <c r="F42" s="2" t="s">
        <v>3</v>
      </c>
      <c r="G42" s="1">
        <v>1</v>
      </c>
      <c r="H42" s="1">
        <v>13.94</v>
      </c>
      <c r="I42" s="2" t="s">
        <v>1</v>
      </c>
      <c r="J42" s="1">
        <v>3</v>
      </c>
      <c r="K42" s="2" t="s">
        <v>0</v>
      </c>
      <c r="L42" s="1">
        <v>0</v>
      </c>
      <c r="M42" s="1">
        <v>14</v>
      </c>
      <c r="N42" s="1">
        <v>0</v>
      </c>
    </row>
    <row r="43" spans="1:14">
      <c r="A43" s="1">
        <v>42</v>
      </c>
      <c r="B43" s="1">
        <v>718092</v>
      </c>
      <c r="C43" s="2" t="str">
        <f ca="1">VLOOKUP(B43,'Fichier FI (en entrée)'!B:D,3)</f>
        <v>RDJDUQYDSL</v>
      </c>
      <c r="D43" s="2" t="str">
        <f ca="1">VLOOKUP(B43,'Fichier FI (en entrée)'!B:E,4)</f>
        <v>Dvizqwkgzpnxp</v>
      </c>
      <c r="E43" s="2" t="s">
        <v>23</v>
      </c>
      <c r="F43" s="2" t="s">
        <v>3</v>
      </c>
      <c r="G43" s="1">
        <v>1</v>
      </c>
      <c r="H43" s="1">
        <v>13.9</v>
      </c>
      <c r="I43" s="2" t="s">
        <v>1</v>
      </c>
      <c r="J43" s="1">
        <v>3</v>
      </c>
      <c r="K43" s="2" t="s">
        <v>0</v>
      </c>
      <c r="L43" s="1">
        <v>0</v>
      </c>
      <c r="M43" s="1">
        <v>0</v>
      </c>
      <c r="N43" s="1">
        <v>0</v>
      </c>
    </row>
    <row r="44" spans="1:14">
      <c r="A44" s="1">
        <v>42</v>
      </c>
      <c r="B44" s="1">
        <v>816366</v>
      </c>
      <c r="C44" s="2" t="str">
        <f ca="1">VLOOKUP(B44,'Fichier FI (en entrée)'!B:D,3)</f>
        <v>YFLGXIOMNZ</v>
      </c>
      <c r="D44" s="2" t="str">
        <f ca="1">VLOOKUP(B44,'Fichier FI (en entrée)'!B:E,4)</f>
        <v>Vfadbauaoytbn</v>
      </c>
      <c r="E44" s="2" t="s">
        <v>27</v>
      </c>
      <c r="F44" s="2" t="s">
        <v>3</v>
      </c>
      <c r="G44" s="1">
        <v>1</v>
      </c>
      <c r="H44" s="1">
        <v>13.9</v>
      </c>
      <c r="I44" s="2" t="s">
        <v>1</v>
      </c>
      <c r="J44" s="1">
        <v>3</v>
      </c>
      <c r="K44" s="2" t="s">
        <v>0</v>
      </c>
      <c r="L44" s="1">
        <v>0</v>
      </c>
      <c r="M44" s="1">
        <v>12</v>
      </c>
      <c r="N44" s="1">
        <v>0</v>
      </c>
    </row>
    <row r="45" spans="1:14">
      <c r="A45" s="1">
        <v>44</v>
      </c>
      <c r="B45" s="1">
        <v>1142325</v>
      </c>
      <c r="C45" s="2" t="str">
        <f ca="1">VLOOKUP(B45,'Fichier FI (en entrée)'!B:D,3)</f>
        <v>BEYNYRFETV</v>
      </c>
      <c r="D45" s="2" t="str">
        <f ca="1">VLOOKUP(B45,'Fichier FI (en entrée)'!B:E,4)</f>
        <v>Kufxpschietii</v>
      </c>
      <c r="E45" s="2" t="s">
        <v>91</v>
      </c>
      <c r="F45" s="2" t="s">
        <v>3</v>
      </c>
      <c r="G45" s="1">
        <v>1</v>
      </c>
      <c r="H45" s="1">
        <v>13.89</v>
      </c>
      <c r="I45" s="2" t="s">
        <v>1</v>
      </c>
      <c r="J45" s="1">
        <v>3</v>
      </c>
      <c r="K45" s="2" t="s">
        <v>5</v>
      </c>
      <c r="L45" s="1">
        <v>0</v>
      </c>
      <c r="M45" s="1">
        <v>8</v>
      </c>
      <c r="N45" s="1">
        <v>0</v>
      </c>
    </row>
    <row r="46" spans="1:14">
      <c r="A46" s="1">
        <v>45</v>
      </c>
      <c r="B46" s="1">
        <v>579949</v>
      </c>
      <c r="C46" s="2" t="str">
        <f ca="1">VLOOKUP(B46,'Fichier FI (en entrée)'!B:D,3)</f>
        <v>FXKJLHLPLQ</v>
      </c>
      <c r="D46" s="2" t="str">
        <f ca="1">VLOOKUP(B46,'Fichier FI (en entrée)'!B:E,4)</f>
        <v>Yzcrtbslgjccx</v>
      </c>
      <c r="E46" s="2" t="s">
        <v>18</v>
      </c>
      <c r="F46" s="2" t="s">
        <v>3</v>
      </c>
      <c r="G46" s="1">
        <v>1</v>
      </c>
      <c r="H46" s="1">
        <v>13.88</v>
      </c>
      <c r="I46" s="2" t="s">
        <v>1</v>
      </c>
      <c r="J46" s="1">
        <v>3</v>
      </c>
      <c r="K46" s="2" t="s">
        <v>0</v>
      </c>
      <c r="L46" s="1">
        <v>0</v>
      </c>
      <c r="M46" s="1">
        <v>14</v>
      </c>
      <c r="N46" s="1">
        <v>0</v>
      </c>
    </row>
    <row r="47" spans="1:14">
      <c r="A47" s="1">
        <v>46</v>
      </c>
      <c r="B47" s="1">
        <v>512213</v>
      </c>
      <c r="C47" s="2" t="str">
        <f ca="1">VLOOKUP(B47,'Fichier FI (en entrée)'!B:D,3)</f>
        <v>TIEJMRDBYU</v>
      </c>
      <c r="D47" s="2" t="str">
        <f ca="1">VLOOKUP(B47,'Fichier FI (en entrée)'!B:E,4)</f>
        <v>Ecqtvjrwpdjus</v>
      </c>
      <c r="E47" s="2" t="s">
        <v>22</v>
      </c>
      <c r="F47" s="2" t="s">
        <v>3</v>
      </c>
      <c r="G47" s="1">
        <v>1</v>
      </c>
      <c r="H47" s="1">
        <v>13.86</v>
      </c>
      <c r="I47" s="2" t="s">
        <v>1</v>
      </c>
      <c r="J47" s="1">
        <v>3</v>
      </c>
      <c r="K47" s="2" t="s">
        <v>0</v>
      </c>
      <c r="L47" s="1">
        <v>0</v>
      </c>
      <c r="M47" s="1">
        <v>3</v>
      </c>
      <c r="N47" s="1">
        <v>0</v>
      </c>
    </row>
    <row r="48" spans="1:14">
      <c r="A48" s="1">
        <v>47</v>
      </c>
      <c r="B48" s="1">
        <v>688762</v>
      </c>
      <c r="C48" s="2" t="str">
        <f ca="1">VLOOKUP(B48,'Fichier FI (en entrée)'!B:D,3)</f>
        <v>BJWXJYHNVA</v>
      </c>
      <c r="D48" s="2" t="str">
        <f ca="1">VLOOKUP(B48,'Fichier FI (en entrée)'!B:E,4)</f>
        <v>Ijbawviovqlpg</v>
      </c>
      <c r="E48" s="2" t="s">
        <v>22</v>
      </c>
      <c r="F48" s="2" t="s">
        <v>3</v>
      </c>
      <c r="G48" s="1">
        <v>1</v>
      </c>
      <c r="H48" s="1">
        <v>13.81</v>
      </c>
      <c r="I48" s="2" t="s">
        <v>1</v>
      </c>
      <c r="J48" s="1">
        <v>3</v>
      </c>
      <c r="K48" s="2" t="s">
        <v>0</v>
      </c>
      <c r="L48" s="1">
        <v>0</v>
      </c>
      <c r="M48" s="1">
        <v>5</v>
      </c>
      <c r="N48" s="1">
        <v>0</v>
      </c>
    </row>
    <row r="49" spans="1:14">
      <c r="A49" s="1">
        <v>48</v>
      </c>
      <c r="B49" s="1">
        <v>251889</v>
      </c>
      <c r="C49" s="2" t="str">
        <f ca="1">VLOOKUP(B49,'Fichier FI (en entrée)'!B:D,3)</f>
        <v>YSPNEZIENV</v>
      </c>
      <c r="D49" s="2" t="str">
        <f ca="1">VLOOKUP(B49,'Fichier FI (en entrée)'!B:E,4)</f>
        <v>Hsoynclpnadck</v>
      </c>
      <c r="E49" s="2" t="s">
        <v>18</v>
      </c>
      <c r="F49" s="2" t="s">
        <v>3</v>
      </c>
      <c r="G49" s="1">
        <v>1</v>
      </c>
      <c r="H49" s="1">
        <v>13.77</v>
      </c>
      <c r="I49" s="2" t="s">
        <v>1</v>
      </c>
      <c r="J49" s="1">
        <v>3</v>
      </c>
      <c r="K49" s="2" t="s">
        <v>5</v>
      </c>
      <c r="L49" s="1">
        <v>0</v>
      </c>
      <c r="M49" s="1">
        <v>16</v>
      </c>
      <c r="N49" s="1">
        <v>0</v>
      </c>
    </row>
    <row r="50" spans="1:14">
      <c r="A50" s="1">
        <v>48</v>
      </c>
      <c r="B50" s="1">
        <v>730982</v>
      </c>
      <c r="C50" s="2" t="str">
        <f ca="1">VLOOKUP(B50,'Fichier FI (en entrée)'!B:D,3)</f>
        <v>SZUNAQHIKG</v>
      </c>
      <c r="D50" s="2" t="str">
        <f ca="1">VLOOKUP(B50,'Fichier FI (en entrée)'!B:E,4)</f>
        <v>Kexrinhfelmna</v>
      </c>
      <c r="E50" s="2" t="s">
        <v>20</v>
      </c>
      <c r="F50" s="2" t="s">
        <v>3</v>
      </c>
      <c r="G50" s="1">
        <v>1</v>
      </c>
      <c r="H50" s="1">
        <v>13.77</v>
      </c>
      <c r="I50" s="2" t="s">
        <v>1</v>
      </c>
      <c r="J50" s="1">
        <v>3</v>
      </c>
      <c r="K50" s="2" t="s">
        <v>5</v>
      </c>
      <c r="L50" s="1">
        <v>0</v>
      </c>
      <c r="M50" s="1">
        <v>3</v>
      </c>
      <c r="N50" s="1">
        <v>0</v>
      </c>
    </row>
    <row r="51" spans="1:14">
      <c r="A51" s="1">
        <v>50</v>
      </c>
      <c r="B51" s="1">
        <v>590546</v>
      </c>
      <c r="C51" s="2" t="str">
        <f ca="1">VLOOKUP(B51,'Fichier FI (en entrée)'!B:D,3)</f>
        <v>BMQROZIPZZ</v>
      </c>
      <c r="D51" s="2" t="str">
        <f ca="1">VLOOKUP(B51,'Fichier FI (en entrée)'!B:E,4)</f>
        <v>Fggcioqnxtyxv</v>
      </c>
      <c r="E51" s="2" t="s">
        <v>17</v>
      </c>
      <c r="F51" s="2" t="s">
        <v>3</v>
      </c>
      <c r="G51" s="1">
        <v>1</v>
      </c>
      <c r="H51" s="1">
        <v>13.74</v>
      </c>
      <c r="I51" s="2" t="s">
        <v>1</v>
      </c>
      <c r="J51" s="1">
        <v>3</v>
      </c>
      <c r="K51" s="2" t="s">
        <v>5</v>
      </c>
      <c r="L51" s="1">
        <v>0</v>
      </c>
      <c r="M51" s="1">
        <v>1</v>
      </c>
      <c r="N51" s="1">
        <v>0</v>
      </c>
    </row>
    <row r="52" spans="1:14">
      <c r="A52" s="1">
        <v>51</v>
      </c>
      <c r="B52" s="1">
        <v>151878</v>
      </c>
      <c r="C52" s="2" t="str">
        <f ca="1">VLOOKUP(B52,'Fichier FI (en entrée)'!B:D,3)</f>
        <v>DQCGDTDBAZ</v>
      </c>
      <c r="D52" s="2" t="str">
        <f ca="1">VLOOKUP(B52,'Fichier FI (en entrée)'!B:E,4)</f>
        <v>Uucimpqvsnfkm</v>
      </c>
      <c r="E52" s="2" t="s">
        <v>24</v>
      </c>
      <c r="F52" s="2" t="s">
        <v>3</v>
      </c>
      <c r="G52" s="1">
        <v>1</v>
      </c>
      <c r="H52" s="1">
        <v>13.68</v>
      </c>
      <c r="I52" s="2" t="s">
        <v>1</v>
      </c>
      <c r="J52" s="1">
        <v>3</v>
      </c>
      <c r="K52" s="2" t="s">
        <v>5</v>
      </c>
      <c r="L52" s="1">
        <v>0</v>
      </c>
      <c r="M52" s="1">
        <v>0</v>
      </c>
      <c r="N52" s="1">
        <v>0</v>
      </c>
    </row>
    <row r="53" spans="1:14">
      <c r="A53" s="1">
        <v>51</v>
      </c>
      <c r="B53" s="1">
        <v>576432</v>
      </c>
      <c r="C53" s="2" t="str">
        <f ca="1">VLOOKUP(B53,'Fichier FI (en entrée)'!B:D,3)</f>
        <v>MWNMRMKPQI</v>
      </c>
      <c r="D53" s="2" t="str">
        <f ca="1">VLOOKUP(B53,'Fichier FI (en entrée)'!B:E,4)</f>
        <v>Abxiraazgekeu</v>
      </c>
      <c r="E53" s="2" t="s">
        <v>20</v>
      </c>
      <c r="F53" s="2" t="s">
        <v>3</v>
      </c>
      <c r="G53" s="1">
        <v>1</v>
      </c>
      <c r="H53" s="1">
        <v>13.68</v>
      </c>
      <c r="I53" s="2" t="s">
        <v>1</v>
      </c>
      <c r="J53" s="1">
        <v>3</v>
      </c>
      <c r="K53" s="2" t="s">
        <v>0</v>
      </c>
      <c r="L53" s="1">
        <v>0</v>
      </c>
      <c r="M53" s="1">
        <v>2</v>
      </c>
      <c r="N53" s="1">
        <v>0</v>
      </c>
    </row>
    <row r="54" spans="1:14">
      <c r="A54" s="1">
        <v>51</v>
      </c>
      <c r="B54" s="1">
        <v>672708</v>
      </c>
      <c r="C54" s="2" t="str">
        <f ca="1">VLOOKUP(B54,'Fichier FI (en entrée)'!B:D,3)</f>
        <v>ASSHSOQECF</v>
      </c>
      <c r="D54" s="2" t="str">
        <f ca="1">VLOOKUP(B54,'Fichier FI (en entrée)'!B:E,4)</f>
        <v>Zxkxlavrusgrc</v>
      </c>
      <c r="E54" s="2" t="s">
        <v>27</v>
      </c>
      <c r="F54" s="2" t="s">
        <v>3</v>
      </c>
      <c r="G54" s="1">
        <v>1</v>
      </c>
      <c r="H54" s="1">
        <v>13.68</v>
      </c>
      <c r="I54" s="2" t="s">
        <v>1</v>
      </c>
      <c r="J54" s="1">
        <v>3</v>
      </c>
      <c r="K54" s="2" t="s">
        <v>5</v>
      </c>
      <c r="L54" s="1">
        <v>0</v>
      </c>
      <c r="M54" s="1">
        <v>12</v>
      </c>
      <c r="N54" s="1">
        <v>0</v>
      </c>
    </row>
    <row r="55" spans="1:14">
      <c r="A55" s="1">
        <v>54</v>
      </c>
      <c r="B55" s="1">
        <v>1169736</v>
      </c>
      <c r="C55" s="2" t="str">
        <f ca="1">VLOOKUP(B55,'Fichier FI (en entrée)'!B:D,3)</f>
        <v>LVTUCVNXCK</v>
      </c>
      <c r="D55" s="2" t="str">
        <f ca="1">VLOOKUP(B55,'Fichier FI (en entrée)'!B:E,4)</f>
        <v>Crjvzxfvmydkc</v>
      </c>
      <c r="E55" s="2" t="s">
        <v>14</v>
      </c>
      <c r="F55" s="2" t="s">
        <v>3</v>
      </c>
      <c r="G55" s="1">
        <v>1</v>
      </c>
      <c r="H55" s="1">
        <v>13.67</v>
      </c>
      <c r="I55" s="2" t="s">
        <v>1</v>
      </c>
      <c r="J55" s="1">
        <v>3</v>
      </c>
      <c r="K55" s="2" t="s">
        <v>0</v>
      </c>
      <c r="L55" s="1">
        <v>0</v>
      </c>
      <c r="M55" s="1">
        <v>6</v>
      </c>
      <c r="N55" s="1">
        <v>0</v>
      </c>
    </row>
    <row r="56" spans="1:14">
      <c r="A56" s="1">
        <v>55</v>
      </c>
      <c r="B56" s="1">
        <v>268390</v>
      </c>
      <c r="C56" s="2" t="str">
        <f ca="1">VLOOKUP(B56,'Fichier FI (en entrée)'!B:D,3)</f>
        <v>VJOBVPTEOT</v>
      </c>
      <c r="D56" s="2" t="str">
        <f ca="1">VLOOKUP(B56,'Fichier FI (en entrée)'!B:E,4)</f>
        <v>Tnynteumzuuch</v>
      </c>
      <c r="E56" s="2" t="s">
        <v>17</v>
      </c>
      <c r="F56" s="2" t="s">
        <v>3</v>
      </c>
      <c r="G56" s="1">
        <v>1</v>
      </c>
      <c r="H56" s="1">
        <v>13.66</v>
      </c>
      <c r="I56" s="2" t="s">
        <v>1</v>
      </c>
      <c r="J56" s="1">
        <v>3</v>
      </c>
      <c r="K56" s="2" t="s">
        <v>0</v>
      </c>
      <c r="L56" s="1">
        <v>0</v>
      </c>
      <c r="M56" s="1">
        <v>0</v>
      </c>
      <c r="N56" s="1">
        <v>0</v>
      </c>
    </row>
    <row r="57" spans="1:14">
      <c r="A57" s="1">
        <v>56</v>
      </c>
      <c r="B57" s="1">
        <v>216509</v>
      </c>
      <c r="C57" s="2" t="str">
        <f ca="1">VLOOKUP(B57,'Fichier FI (en entrée)'!B:D,3)</f>
        <v>HMZAORGJEN</v>
      </c>
      <c r="D57" s="2" t="str">
        <f ca="1">VLOOKUP(B57,'Fichier FI (en entrée)'!B:E,4)</f>
        <v>Gicplcakzpvwc</v>
      </c>
      <c r="E57" s="2" t="s">
        <v>19</v>
      </c>
      <c r="F57" s="2" t="s">
        <v>3</v>
      </c>
      <c r="G57" s="1">
        <v>1</v>
      </c>
      <c r="H57" s="1">
        <v>13.62</v>
      </c>
      <c r="I57" s="2" t="s">
        <v>1</v>
      </c>
      <c r="J57" s="1">
        <v>3</v>
      </c>
      <c r="K57" s="2" t="s">
        <v>0</v>
      </c>
      <c r="L57" s="1">
        <v>0</v>
      </c>
      <c r="M57" s="1">
        <v>32</v>
      </c>
      <c r="N57" s="1">
        <v>0</v>
      </c>
    </row>
    <row r="58" spans="1:14">
      <c r="A58" s="1">
        <v>57</v>
      </c>
      <c r="B58" s="1">
        <v>203127</v>
      </c>
      <c r="C58" s="2" t="str">
        <f ca="1">VLOOKUP(B58,'Fichier FI (en entrée)'!B:D,3)</f>
        <v>YGXTKRLPYJ</v>
      </c>
      <c r="D58" s="2" t="str">
        <f ca="1">VLOOKUP(B58,'Fichier FI (en entrée)'!B:E,4)</f>
        <v>Rsgljqhbtfkyu</v>
      </c>
      <c r="E58" s="2" t="s">
        <v>17</v>
      </c>
      <c r="F58" s="2" t="s">
        <v>3</v>
      </c>
      <c r="G58" s="1">
        <v>1</v>
      </c>
      <c r="H58" s="1">
        <v>13.61</v>
      </c>
      <c r="I58" s="2" t="s">
        <v>1</v>
      </c>
      <c r="J58" s="1">
        <v>3</v>
      </c>
      <c r="K58" s="2" t="s">
        <v>0</v>
      </c>
      <c r="L58" s="1">
        <v>0</v>
      </c>
      <c r="M58" s="1">
        <v>0</v>
      </c>
      <c r="N58" s="1">
        <v>0</v>
      </c>
    </row>
    <row r="59" spans="1:14">
      <c r="A59" s="1">
        <v>57</v>
      </c>
      <c r="B59" s="1">
        <v>503598</v>
      </c>
      <c r="C59" s="2" t="str">
        <f ca="1">VLOOKUP(B59,'Fichier FI (en entrée)'!B:D,3)</f>
        <v>YMSZPYYEIP</v>
      </c>
      <c r="D59" s="2" t="str">
        <f ca="1">VLOOKUP(B59,'Fichier FI (en entrée)'!B:E,4)</f>
        <v>Ngtanobqpluzb</v>
      </c>
      <c r="E59" s="2" t="s">
        <v>18</v>
      </c>
      <c r="F59" s="2" t="s">
        <v>3</v>
      </c>
      <c r="G59" s="1">
        <v>1</v>
      </c>
      <c r="H59" s="1">
        <v>13.61</v>
      </c>
      <c r="I59" s="2" t="s">
        <v>1</v>
      </c>
      <c r="J59" s="1">
        <v>3</v>
      </c>
      <c r="K59" s="2" t="s">
        <v>5</v>
      </c>
      <c r="L59" s="1">
        <v>0</v>
      </c>
      <c r="M59" s="1">
        <v>54</v>
      </c>
      <c r="N59" s="1">
        <v>0</v>
      </c>
    </row>
    <row r="60" spans="1:14">
      <c r="A60" s="1">
        <v>59</v>
      </c>
      <c r="B60" s="1">
        <v>1013989</v>
      </c>
      <c r="C60" s="2" t="str">
        <f ca="1">VLOOKUP(B60,'Fichier FI (en entrée)'!B:D,3)</f>
        <v>YLRHCSRSRM</v>
      </c>
      <c r="D60" s="2" t="str">
        <f ca="1">VLOOKUP(B60,'Fichier FI (en entrée)'!B:E,4)</f>
        <v>Gzfkzopoaubwt</v>
      </c>
      <c r="E60" s="2" t="s">
        <v>67</v>
      </c>
      <c r="F60" s="2" t="s">
        <v>3</v>
      </c>
      <c r="G60" s="1">
        <v>1</v>
      </c>
      <c r="H60" s="1">
        <v>13.58</v>
      </c>
      <c r="I60" s="2" t="s">
        <v>1</v>
      </c>
      <c r="J60" s="1">
        <v>3</v>
      </c>
      <c r="K60" s="2" t="s">
        <v>0</v>
      </c>
      <c r="L60" s="1">
        <v>0</v>
      </c>
      <c r="M60" s="1">
        <v>3</v>
      </c>
      <c r="N60" s="1">
        <v>0</v>
      </c>
    </row>
    <row r="61" spans="1:14">
      <c r="A61" s="1">
        <v>60</v>
      </c>
      <c r="B61" s="1">
        <v>688619</v>
      </c>
      <c r="C61" s="2" t="str">
        <f ca="1">VLOOKUP(B61,'Fichier FI (en entrée)'!B:D,3)</f>
        <v>TAJRXMHGOR</v>
      </c>
      <c r="D61" s="2" t="str">
        <f ca="1">VLOOKUP(B61,'Fichier FI (en entrée)'!B:E,4)</f>
        <v>Gffzsypmpdvyb</v>
      </c>
      <c r="E61" s="2" t="s">
        <v>22</v>
      </c>
      <c r="F61" s="2" t="s">
        <v>3</v>
      </c>
      <c r="G61" s="1">
        <v>1</v>
      </c>
      <c r="H61" s="1">
        <v>13.55</v>
      </c>
      <c r="I61" s="2" t="s">
        <v>1</v>
      </c>
      <c r="J61" s="1">
        <v>3</v>
      </c>
      <c r="K61" s="2" t="s">
        <v>5</v>
      </c>
      <c r="L61" s="1">
        <v>0</v>
      </c>
      <c r="M61" s="1">
        <v>5</v>
      </c>
      <c r="N61" s="1">
        <v>0</v>
      </c>
    </row>
    <row r="62" spans="1:14">
      <c r="A62" s="1">
        <v>60</v>
      </c>
      <c r="B62" s="1">
        <v>442309</v>
      </c>
      <c r="C62" s="2" t="str">
        <f ca="1">VLOOKUP(B62,'Fichier FI (en entrée)'!B:D,3)</f>
        <v>PXYFNBRXIF</v>
      </c>
      <c r="D62" s="2" t="str">
        <f ca="1">VLOOKUP(B62,'Fichier FI (en entrée)'!B:E,4)</f>
        <v>Uvsevmsxpsytg</v>
      </c>
      <c r="E62" s="2" t="s">
        <v>17</v>
      </c>
      <c r="F62" s="2" t="s">
        <v>3</v>
      </c>
      <c r="G62" s="1">
        <v>1</v>
      </c>
      <c r="H62" s="1">
        <v>13.55</v>
      </c>
      <c r="I62" s="2" t="s">
        <v>1</v>
      </c>
      <c r="J62" s="1">
        <v>3</v>
      </c>
      <c r="K62" s="2" t="s">
        <v>5</v>
      </c>
      <c r="L62" s="1">
        <v>0</v>
      </c>
      <c r="M62" s="1">
        <v>0</v>
      </c>
      <c r="N62" s="1">
        <v>0</v>
      </c>
    </row>
    <row r="63" spans="1:14">
      <c r="A63" s="1">
        <v>62</v>
      </c>
      <c r="B63" s="1">
        <v>695993</v>
      </c>
      <c r="C63" s="2" t="str">
        <f ca="1">VLOOKUP(B63,'Fichier FI (en entrée)'!B:D,3)</f>
        <v>YJAXZKGTVU</v>
      </c>
      <c r="D63" s="2" t="str">
        <f ca="1">VLOOKUP(B63,'Fichier FI (en entrée)'!B:E,4)</f>
        <v>Tcinenabywzsf</v>
      </c>
      <c r="E63" s="2" t="s">
        <v>31</v>
      </c>
      <c r="F63" s="2" t="s">
        <v>3</v>
      </c>
      <c r="G63" s="1">
        <v>1</v>
      </c>
      <c r="H63" s="1">
        <v>13.53</v>
      </c>
      <c r="I63" s="2" t="s">
        <v>1</v>
      </c>
      <c r="J63" s="1">
        <v>3</v>
      </c>
      <c r="K63" s="2" t="s">
        <v>0</v>
      </c>
      <c r="L63" s="1">
        <v>0</v>
      </c>
      <c r="M63" s="1">
        <v>0</v>
      </c>
      <c r="N63" s="1">
        <v>0</v>
      </c>
    </row>
    <row r="64" spans="1:14">
      <c r="A64" s="1">
        <v>63</v>
      </c>
      <c r="B64" s="1">
        <v>793791</v>
      </c>
      <c r="C64" s="2" t="str">
        <f ca="1">VLOOKUP(B64,'Fichier FI (en entrée)'!B:D,3)</f>
        <v>PUZLQTVFKW</v>
      </c>
      <c r="D64" s="2" t="str">
        <f ca="1">VLOOKUP(B64,'Fichier FI (en entrée)'!B:E,4)</f>
        <v>Vdfmnvplurhzu</v>
      </c>
      <c r="E64" s="2" t="s">
        <v>87</v>
      </c>
      <c r="F64" s="2" t="s">
        <v>3</v>
      </c>
      <c r="G64" s="1">
        <v>1</v>
      </c>
      <c r="H64" s="1">
        <v>13.5</v>
      </c>
      <c r="I64" s="2" t="s">
        <v>1</v>
      </c>
      <c r="J64" s="1">
        <v>3</v>
      </c>
      <c r="K64" s="2" t="s">
        <v>0</v>
      </c>
      <c r="L64" s="1">
        <v>0</v>
      </c>
      <c r="M64" s="1">
        <v>2</v>
      </c>
      <c r="N64" s="1">
        <v>0</v>
      </c>
    </row>
    <row r="65" spans="1:14">
      <c r="A65" s="1">
        <v>64</v>
      </c>
      <c r="B65" s="1">
        <v>285018</v>
      </c>
      <c r="C65" s="2" t="str">
        <f ca="1">VLOOKUP(B65,'Fichier FI (en entrée)'!B:D,3)</f>
        <v>BUHXJVINJP</v>
      </c>
      <c r="D65" s="2" t="str">
        <f ca="1">VLOOKUP(B65,'Fichier FI (en entrée)'!B:E,4)</f>
        <v>Djtdmcpukkqzw</v>
      </c>
      <c r="E65" s="2" t="s">
        <v>20</v>
      </c>
      <c r="F65" s="2" t="s">
        <v>3</v>
      </c>
      <c r="G65" s="1">
        <v>1</v>
      </c>
      <c r="H65" s="1">
        <v>13.49</v>
      </c>
      <c r="I65" s="2" t="s">
        <v>1</v>
      </c>
      <c r="J65" s="1">
        <v>3</v>
      </c>
      <c r="K65" s="2" t="s">
        <v>0</v>
      </c>
      <c r="L65" s="1">
        <v>0</v>
      </c>
      <c r="M65" s="1">
        <v>5</v>
      </c>
      <c r="N65" s="1">
        <v>0</v>
      </c>
    </row>
    <row r="66" spans="1:14">
      <c r="A66" s="1">
        <v>65</v>
      </c>
      <c r="B66" s="1">
        <v>616479</v>
      </c>
      <c r="C66" s="2" t="str">
        <f ca="1">VLOOKUP(B66,'Fichier FI (en entrée)'!B:D,3)</f>
        <v>TKXXWEOZCQ</v>
      </c>
      <c r="D66" s="2" t="str">
        <f ca="1">VLOOKUP(B66,'Fichier FI (en entrée)'!B:E,4)</f>
        <v>Yutnnhtnjkxkb</v>
      </c>
      <c r="E66" s="2" t="s">
        <v>17</v>
      </c>
      <c r="F66" s="2" t="s">
        <v>3</v>
      </c>
      <c r="G66" s="1">
        <v>1</v>
      </c>
      <c r="H66" s="1">
        <v>13.46</v>
      </c>
      <c r="I66" s="2" t="s">
        <v>1</v>
      </c>
      <c r="J66" s="1">
        <v>3</v>
      </c>
      <c r="K66" s="2" t="s">
        <v>0</v>
      </c>
      <c r="L66" s="1">
        <v>0</v>
      </c>
      <c r="M66" s="1">
        <v>4</v>
      </c>
      <c r="N66" s="1">
        <v>0</v>
      </c>
    </row>
    <row r="67" spans="1:14">
      <c r="A67" s="1">
        <v>66</v>
      </c>
      <c r="B67" s="1">
        <v>403988</v>
      </c>
      <c r="C67" s="2" t="str">
        <f ca="1">VLOOKUP(B67,'Fichier FI (en entrée)'!B:D,3)</f>
        <v>ALLLWKBBMR</v>
      </c>
      <c r="D67" s="2" t="str">
        <f ca="1">VLOOKUP(B67,'Fichier FI (en entrée)'!B:E,4)</f>
        <v>Dpsnifwxaucrq</v>
      </c>
      <c r="E67" s="2" t="s">
        <v>18</v>
      </c>
      <c r="F67" s="2" t="s">
        <v>3</v>
      </c>
      <c r="G67" s="1">
        <v>1</v>
      </c>
      <c r="H67" s="1">
        <v>13.44</v>
      </c>
      <c r="I67" s="2" t="s">
        <v>1</v>
      </c>
      <c r="J67" s="1">
        <v>3</v>
      </c>
      <c r="K67" s="2" t="s">
        <v>0</v>
      </c>
      <c r="L67" s="1">
        <v>0</v>
      </c>
      <c r="M67" s="1">
        <v>14</v>
      </c>
      <c r="N67" s="1">
        <v>0</v>
      </c>
    </row>
    <row r="68" spans="1:14">
      <c r="A68" s="1">
        <v>67</v>
      </c>
      <c r="B68" s="1">
        <v>688516</v>
      </c>
      <c r="C68" s="2" t="str">
        <f ca="1">VLOOKUP(B68,'Fichier FI (en entrée)'!B:D,3)</f>
        <v>SOKXMPKVKI</v>
      </c>
      <c r="D68" s="2" t="str">
        <f ca="1">VLOOKUP(B68,'Fichier FI (en entrée)'!B:E,4)</f>
        <v>Haezkwhsqdhqk</v>
      </c>
      <c r="E68" s="2" t="s">
        <v>20</v>
      </c>
      <c r="F68" s="2" t="s">
        <v>3</v>
      </c>
      <c r="G68" s="1">
        <v>1</v>
      </c>
      <c r="H68" s="1">
        <v>13.43</v>
      </c>
      <c r="I68" s="2" t="s">
        <v>1</v>
      </c>
      <c r="J68" s="1">
        <v>3</v>
      </c>
      <c r="K68" s="2" t="s">
        <v>5</v>
      </c>
      <c r="L68" s="1">
        <v>0</v>
      </c>
      <c r="M68" s="1">
        <v>3</v>
      </c>
      <c r="N68" s="1">
        <v>0</v>
      </c>
    </row>
    <row r="69" spans="1:14">
      <c r="A69" s="1">
        <v>68</v>
      </c>
      <c r="B69" s="1">
        <v>510409</v>
      </c>
      <c r="C69" s="2" t="str">
        <f ca="1">VLOOKUP(B69,'Fichier FI (en entrée)'!B:D,3)</f>
        <v>AKIBOTODCR</v>
      </c>
      <c r="D69" s="2" t="str">
        <f ca="1">VLOOKUP(B69,'Fichier FI (en entrée)'!B:E,4)</f>
        <v>Devyvvabklerw</v>
      </c>
      <c r="E69" s="2" t="s">
        <v>19</v>
      </c>
      <c r="F69" s="2" t="s">
        <v>3</v>
      </c>
      <c r="G69" s="1">
        <v>1</v>
      </c>
      <c r="H69" s="1">
        <v>13.39</v>
      </c>
      <c r="I69" s="2" t="s">
        <v>1</v>
      </c>
      <c r="J69" s="1">
        <v>3</v>
      </c>
      <c r="K69" s="2" t="s">
        <v>5</v>
      </c>
      <c r="L69" s="1">
        <v>0</v>
      </c>
      <c r="M69" s="1">
        <v>14</v>
      </c>
      <c r="N69" s="1">
        <v>0</v>
      </c>
    </row>
    <row r="70" spans="1:14">
      <c r="A70" s="1">
        <v>69</v>
      </c>
      <c r="B70" s="1">
        <v>632596</v>
      </c>
      <c r="C70" s="2" t="str">
        <f ca="1">VLOOKUP(B70,'Fichier FI (en entrée)'!B:D,3)</f>
        <v>IGDGNJPZJX</v>
      </c>
      <c r="D70" s="2" t="str">
        <f ca="1">VLOOKUP(B70,'Fichier FI (en entrée)'!B:E,4)</f>
        <v>Stwhgorqaarjc</v>
      </c>
      <c r="E70" s="2" t="s">
        <v>20</v>
      </c>
      <c r="F70" s="2" t="s">
        <v>3</v>
      </c>
      <c r="G70" s="1">
        <v>1</v>
      </c>
      <c r="H70" s="1">
        <v>13.38</v>
      </c>
      <c r="I70" s="2" t="s">
        <v>1</v>
      </c>
      <c r="J70" s="1">
        <v>3</v>
      </c>
      <c r="K70" s="2" t="s">
        <v>0</v>
      </c>
      <c r="L70" s="1">
        <v>0</v>
      </c>
      <c r="M70" s="1">
        <v>4</v>
      </c>
      <c r="N70" s="1">
        <v>0</v>
      </c>
    </row>
    <row r="71" spans="1:14">
      <c r="A71" s="1">
        <v>70</v>
      </c>
      <c r="B71" s="1">
        <v>407278</v>
      </c>
      <c r="C71" s="2" t="str">
        <f ca="1">VLOOKUP(B71,'Fichier FI (en entrée)'!B:D,3)</f>
        <v>UUHIHOLOOX</v>
      </c>
      <c r="D71" s="2" t="str">
        <f ca="1">VLOOKUP(B71,'Fichier FI (en entrée)'!B:E,4)</f>
        <v>Dezwrzdwkbbfa</v>
      </c>
      <c r="E71" s="2" t="s">
        <v>27</v>
      </c>
      <c r="F71" s="2" t="s">
        <v>3</v>
      </c>
      <c r="G71" s="1">
        <v>1</v>
      </c>
      <c r="H71" s="1">
        <v>13.37</v>
      </c>
      <c r="I71" s="2" t="s">
        <v>1</v>
      </c>
      <c r="J71" s="1">
        <v>3</v>
      </c>
      <c r="K71" s="2" t="s">
        <v>5</v>
      </c>
      <c r="L71" s="1">
        <v>0</v>
      </c>
      <c r="M71" s="1">
        <v>12</v>
      </c>
      <c r="N71" s="1">
        <v>0</v>
      </c>
    </row>
    <row r="72" spans="1:14">
      <c r="A72" s="1">
        <v>71</v>
      </c>
      <c r="B72" s="1">
        <v>319149</v>
      </c>
      <c r="C72" s="2" t="str">
        <f ca="1">VLOOKUP(B72,'Fichier FI (en entrée)'!B:D,3)</f>
        <v>OMIPIAZXZI</v>
      </c>
      <c r="D72" s="2" t="str">
        <f ca="1">VLOOKUP(B72,'Fichier FI (en entrée)'!B:E,4)</f>
        <v>Lkinluzjkzqsx</v>
      </c>
      <c r="E72" s="2" t="s">
        <v>17</v>
      </c>
      <c r="F72" s="2" t="s">
        <v>3</v>
      </c>
      <c r="G72" s="1">
        <v>1</v>
      </c>
      <c r="H72" s="1">
        <v>13.35</v>
      </c>
      <c r="I72" s="2" t="s">
        <v>1</v>
      </c>
      <c r="J72" s="1">
        <v>3</v>
      </c>
      <c r="K72" s="2" t="s">
        <v>0</v>
      </c>
      <c r="L72" s="1">
        <v>0</v>
      </c>
      <c r="M72" s="1">
        <v>1</v>
      </c>
      <c r="N72" s="1">
        <v>0</v>
      </c>
    </row>
    <row r="73" spans="1:14">
      <c r="A73" s="1">
        <v>72</v>
      </c>
      <c r="B73" s="1">
        <v>688590</v>
      </c>
      <c r="C73" s="2" t="str">
        <f ca="1">VLOOKUP(B73,'Fichier FI (en entrée)'!B:D,3)</f>
        <v>QOWSRJDQOR</v>
      </c>
      <c r="D73" s="2" t="str">
        <f ca="1">VLOOKUP(B73,'Fichier FI (en entrée)'!B:E,4)</f>
        <v>Jjmjsshbsjfip</v>
      </c>
      <c r="E73" s="2" t="s">
        <v>28</v>
      </c>
      <c r="F73" s="2" t="s">
        <v>3</v>
      </c>
      <c r="G73" s="1">
        <v>1</v>
      </c>
      <c r="H73" s="1">
        <v>13.34</v>
      </c>
      <c r="I73" s="2" t="s">
        <v>1</v>
      </c>
      <c r="J73" s="1">
        <v>3</v>
      </c>
      <c r="K73" s="2" t="s">
        <v>5</v>
      </c>
      <c r="L73" s="1">
        <v>0</v>
      </c>
      <c r="M73" s="1">
        <v>3</v>
      </c>
      <c r="N73" s="1">
        <v>0</v>
      </c>
    </row>
    <row r="74" spans="1:14">
      <c r="A74" s="1">
        <v>73</v>
      </c>
      <c r="B74" s="1">
        <v>436903</v>
      </c>
      <c r="C74" s="2" t="str">
        <f ca="1">VLOOKUP(B74,'Fichier FI (en entrée)'!B:D,3)</f>
        <v>HJEXHRBEIF</v>
      </c>
      <c r="D74" s="2" t="str">
        <f ca="1">VLOOKUP(B74,'Fichier FI (en entrée)'!B:E,4)</f>
        <v>Ybcvxyqcmfatf</v>
      </c>
      <c r="E74" s="2" t="s">
        <v>15</v>
      </c>
      <c r="F74" s="2" t="s">
        <v>3</v>
      </c>
      <c r="G74" s="1">
        <v>1</v>
      </c>
      <c r="H74" s="1">
        <v>13.33</v>
      </c>
      <c r="I74" s="2" t="s">
        <v>1</v>
      </c>
      <c r="J74" s="1">
        <v>3</v>
      </c>
      <c r="K74" s="2" t="s">
        <v>5</v>
      </c>
      <c r="L74" s="1">
        <v>0</v>
      </c>
      <c r="M74" s="1">
        <v>4</v>
      </c>
      <c r="N74" s="1">
        <v>0</v>
      </c>
    </row>
    <row r="75" spans="1:14">
      <c r="A75" s="1">
        <v>73</v>
      </c>
      <c r="B75" s="1">
        <v>772766</v>
      </c>
      <c r="C75" s="2" t="str">
        <f ca="1">VLOOKUP(B75,'Fichier FI (en entrée)'!B:D,3)</f>
        <v>YQPNCGNJCG</v>
      </c>
      <c r="D75" s="2" t="str">
        <f ca="1">VLOOKUP(B75,'Fichier FI (en entrée)'!B:E,4)</f>
        <v>Qweuokqslrvpt</v>
      </c>
      <c r="E75" s="2" t="s">
        <v>20</v>
      </c>
      <c r="F75" s="2" t="s">
        <v>3</v>
      </c>
      <c r="G75" s="1">
        <v>1</v>
      </c>
      <c r="H75" s="1">
        <v>13.33</v>
      </c>
      <c r="I75" s="2" t="s">
        <v>1</v>
      </c>
      <c r="J75" s="1">
        <v>3</v>
      </c>
      <c r="K75" s="2" t="s">
        <v>5</v>
      </c>
      <c r="L75" s="1">
        <v>0</v>
      </c>
      <c r="M75" s="1">
        <v>1</v>
      </c>
      <c r="N75" s="1">
        <v>0</v>
      </c>
    </row>
    <row r="76" spans="1:14">
      <c r="A76" s="1">
        <v>75</v>
      </c>
      <c r="B76" s="1">
        <v>542721</v>
      </c>
      <c r="C76" s="2" t="str">
        <f ca="1">VLOOKUP(B76,'Fichier FI (en entrée)'!B:D,3)</f>
        <v>ABNHOXGQUA</v>
      </c>
      <c r="D76" s="2" t="str">
        <f ca="1">VLOOKUP(B76,'Fichier FI (en entrée)'!B:E,4)</f>
        <v>Vqvcggoyihomg</v>
      </c>
      <c r="E76" s="2" t="s">
        <v>27</v>
      </c>
      <c r="F76" s="2" t="s">
        <v>3</v>
      </c>
      <c r="G76" s="1">
        <v>1</v>
      </c>
      <c r="H76" s="1">
        <v>13.32</v>
      </c>
      <c r="I76" s="2" t="s">
        <v>1</v>
      </c>
      <c r="J76" s="1">
        <v>3</v>
      </c>
      <c r="K76" s="2" t="s">
        <v>5</v>
      </c>
      <c r="L76" s="1">
        <v>0</v>
      </c>
      <c r="M76" s="1">
        <v>13</v>
      </c>
      <c r="N76" s="1">
        <v>0</v>
      </c>
    </row>
    <row r="77" spans="1:14">
      <c r="A77" s="1">
        <v>75</v>
      </c>
      <c r="B77" s="1">
        <v>517114</v>
      </c>
      <c r="C77" s="2" t="str">
        <f ca="1">VLOOKUP(B77,'Fichier FI (en entrée)'!B:D,3)</f>
        <v>KUHGDZIJWO</v>
      </c>
      <c r="D77" s="2" t="str">
        <f ca="1">VLOOKUP(B77,'Fichier FI (en entrée)'!B:E,4)</f>
        <v>Wkttjtindrkpn</v>
      </c>
      <c r="E77" s="2" t="s">
        <v>19</v>
      </c>
      <c r="F77" s="2" t="s">
        <v>3</v>
      </c>
      <c r="G77" s="1">
        <v>1</v>
      </c>
      <c r="H77" s="1">
        <v>13.32</v>
      </c>
      <c r="I77" s="2" t="s">
        <v>1</v>
      </c>
      <c r="J77" s="1">
        <v>3</v>
      </c>
      <c r="K77" s="2" t="s">
        <v>0</v>
      </c>
      <c r="L77" s="1">
        <v>0</v>
      </c>
      <c r="M77" s="1">
        <v>12</v>
      </c>
      <c r="N77" s="1">
        <v>0</v>
      </c>
    </row>
    <row r="78" spans="1:14">
      <c r="A78" s="1">
        <v>77</v>
      </c>
      <c r="B78" s="1">
        <v>156903</v>
      </c>
      <c r="C78" s="2" t="str">
        <f ca="1">VLOOKUP(B78,'Fichier FI (en entrée)'!B:D,3)</f>
        <v>FBYXZPVHSI</v>
      </c>
      <c r="D78" s="2" t="str">
        <f ca="1">VLOOKUP(B78,'Fichier FI (en entrée)'!B:E,4)</f>
        <v>Qzzrnakqvvypc</v>
      </c>
      <c r="E78" s="2" t="s">
        <v>18</v>
      </c>
      <c r="F78" s="2" t="s">
        <v>3</v>
      </c>
      <c r="G78" s="1">
        <v>1</v>
      </c>
      <c r="H78" s="1">
        <v>13.3</v>
      </c>
      <c r="I78" s="2" t="s">
        <v>1</v>
      </c>
      <c r="J78" s="1">
        <v>3</v>
      </c>
      <c r="K78" s="2" t="s">
        <v>0</v>
      </c>
      <c r="L78" s="1">
        <v>0</v>
      </c>
      <c r="M78" s="1">
        <v>14</v>
      </c>
      <c r="N78" s="1">
        <v>0</v>
      </c>
    </row>
    <row r="79" spans="1:14">
      <c r="A79" s="1">
        <v>78</v>
      </c>
      <c r="B79" s="1">
        <v>1024053</v>
      </c>
      <c r="C79" s="2" t="str">
        <f ca="1">VLOOKUP(B79,'Fichier FI (en entrée)'!B:D,3)</f>
        <v>CSRMEIZKEQ</v>
      </c>
      <c r="D79" s="2" t="str">
        <f ca="1">VLOOKUP(B79,'Fichier FI (en entrée)'!B:E,4)</f>
        <v>Mjybsnapwexhc</v>
      </c>
      <c r="E79" s="2" t="s">
        <v>60</v>
      </c>
      <c r="F79" s="2" t="s">
        <v>3</v>
      </c>
      <c r="G79" s="1">
        <v>1</v>
      </c>
      <c r="H79" s="1">
        <v>13.28</v>
      </c>
      <c r="I79" s="2" t="s">
        <v>1</v>
      </c>
      <c r="J79" s="1">
        <v>3</v>
      </c>
      <c r="K79" s="2" t="s">
        <v>5</v>
      </c>
      <c r="L79" s="1">
        <v>0</v>
      </c>
      <c r="M79" s="1">
        <v>5</v>
      </c>
      <c r="N79" s="1">
        <v>0</v>
      </c>
    </row>
    <row r="80" spans="1:14">
      <c r="A80" s="1">
        <v>79</v>
      </c>
      <c r="B80" s="1">
        <v>522150</v>
      </c>
      <c r="C80" s="2" t="str">
        <f ca="1">VLOOKUP(B80,'Fichier FI (en entrée)'!B:D,3)</f>
        <v>MNQMDGEPNS</v>
      </c>
      <c r="D80" s="2" t="str">
        <f ca="1">VLOOKUP(B80,'Fichier FI (en entrée)'!B:E,4)</f>
        <v>Dalqnrazuncvi</v>
      </c>
      <c r="E80" s="2" t="s">
        <v>33</v>
      </c>
      <c r="F80" s="2" t="s">
        <v>3</v>
      </c>
      <c r="G80" s="1">
        <v>1</v>
      </c>
      <c r="H80" s="1">
        <v>13.23</v>
      </c>
      <c r="I80" s="2" t="s">
        <v>1</v>
      </c>
      <c r="J80" s="1">
        <v>3</v>
      </c>
      <c r="K80" s="2" t="s">
        <v>0</v>
      </c>
      <c r="L80" s="1">
        <v>0</v>
      </c>
      <c r="M80" s="1">
        <v>0</v>
      </c>
      <c r="N80" s="1">
        <v>0</v>
      </c>
    </row>
    <row r="81" spans="1:14">
      <c r="A81" s="1">
        <v>80</v>
      </c>
      <c r="B81" s="1">
        <v>1117684</v>
      </c>
      <c r="C81" s="2" t="str">
        <f ca="1">VLOOKUP(B81,'Fichier FI (en entrée)'!B:D,3)</f>
        <v>UFWVHJTEIB</v>
      </c>
      <c r="D81" s="2" t="str">
        <f ca="1">VLOOKUP(B81,'Fichier FI (en entrée)'!B:E,4)</f>
        <v>Miqjvsydvbjll</v>
      </c>
      <c r="E81" s="2" t="s">
        <v>48</v>
      </c>
      <c r="F81" s="2" t="s">
        <v>3</v>
      </c>
      <c r="G81" s="1">
        <v>1</v>
      </c>
      <c r="H81" s="1">
        <v>13.21</v>
      </c>
      <c r="I81" s="2" t="s">
        <v>1</v>
      </c>
      <c r="J81" s="1">
        <v>3</v>
      </c>
      <c r="K81" s="2" t="s">
        <v>0</v>
      </c>
      <c r="L81" s="1">
        <v>0</v>
      </c>
      <c r="M81" s="1">
        <v>18</v>
      </c>
      <c r="N81" s="1">
        <v>0</v>
      </c>
    </row>
    <row r="82" spans="1:14">
      <c r="A82" s="1">
        <v>80</v>
      </c>
      <c r="B82" s="1">
        <v>734936</v>
      </c>
      <c r="C82" s="2" t="str">
        <f ca="1">VLOOKUP(B82,'Fichier FI (en entrée)'!B:D,3)</f>
        <v>LCMEPGKFFV</v>
      </c>
      <c r="D82" s="2" t="str">
        <f ca="1">VLOOKUP(B82,'Fichier FI (en entrée)'!B:E,4)</f>
        <v>Xnqxxedlmnsip</v>
      </c>
      <c r="E82" s="2" t="s">
        <v>20</v>
      </c>
      <c r="F82" s="2" t="s">
        <v>3</v>
      </c>
      <c r="G82" s="1">
        <v>1</v>
      </c>
      <c r="H82" s="1">
        <v>13.21</v>
      </c>
      <c r="I82" s="2" t="s">
        <v>1</v>
      </c>
      <c r="J82" s="1">
        <v>3</v>
      </c>
      <c r="K82" s="2" t="s">
        <v>0</v>
      </c>
      <c r="L82" s="1">
        <v>0</v>
      </c>
      <c r="M82" s="1">
        <v>2</v>
      </c>
      <c r="N82" s="1">
        <v>0</v>
      </c>
    </row>
    <row r="83" spans="1:14">
      <c r="A83" s="1">
        <v>82</v>
      </c>
      <c r="B83" s="1">
        <v>739467</v>
      </c>
      <c r="C83" s="2" t="str">
        <f ca="1">VLOOKUP(B83,'Fichier FI (en entrée)'!B:D,3)</f>
        <v>BYQFEYGCEC</v>
      </c>
      <c r="D83" s="2" t="str">
        <f ca="1">VLOOKUP(B83,'Fichier FI (en entrée)'!B:E,4)</f>
        <v>Bqrcmurzelwqy</v>
      </c>
      <c r="E83" s="2" t="s">
        <v>23</v>
      </c>
      <c r="F83" s="2" t="s">
        <v>3</v>
      </c>
      <c r="G83" s="1">
        <v>1</v>
      </c>
      <c r="H83" s="1">
        <v>13.19</v>
      </c>
      <c r="I83" s="2" t="s">
        <v>1</v>
      </c>
      <c r="J83" s="1">
        <v>3</v>
      </c>
      <c r="K83" s="2" t="s">
        <v>5</v>
      </c>
      <c r="L83" s="1">
        <v>0</v>
      </c>
      <c r="M83" s="1">
        <v>4</v>
      </c>
      <c r="N83" s="1">
        <v>0</v>
      </c>
    </row>
    <row r="84" spans="1:14">
      <c r="A84" s="1">
        <v>82</v>
      </c>
      <c r="B84" s="1">
        <v>308638</v>
      </c>
      <c r="C84" s="2" t="str">
        <f ca="1">VLOOKUP(B84,'Fichier FI (en entrée)'!B:D,3)</f>
        <v>MTXAZREOBP</v>
      </c>
      <c r="D84" s="2" t="str">
        <f ca="1">VLOOKUP(B84,'Fichier FI (en entrée)'!B:E,4)</f>
        <v>Dofperztyqlxu</v>
      </c>
      <c r="E84" s="2" t="s">
        <v>44</v>
      </c>
      <c r="F84" s="2" t="s">
        <v>3</v>
      </c>
      <c r="G84" s="1">
        <v>1</v>
      </c>
      <c r="H84" s="1">
        <v>13.19</v>
      </c>
      <c r="I84" s="2" t="s">
        <v>1</v>
      </c>
      <c r="J84" s="1">
        <v>3</v>
      </c>
      <c r="K84" s="2" t="s">
        <v>0</v>
      </c>
      <c r="L84" s="1">
        <v>0</v>
      </c>
      <c r="M84" s="1">
        <v>2</v>
      </c>
      <c r="N84" s="1">
        <v>0</v>
      </c>
    </row>
    <row r="85" spans="1:14">
      <c r="A85" s="1">
        <v>84</v>
      </c>
      <c r="B85" s="1">
        <v>540981</v>
      </c>
      <c r="C85" s="2" t="str">
        <f ca="1">VLOOKUP(B85,'Fichier FI (en entrée)'!B:D,3)</f>
        <v>KWTHPVSGFB</v>
      </c>
      <c r="D85" s="2" t="str">
        <f ca="1">VLOOKUP(B85,'Fichier FI (en entrée)'!B:E,4)</f>
        <v>Xnolftdnxueva</v>
      </c>
      <c r="E85" s="2" t="s">
        <v>27</v>
      </c>
      <c r="F85" s="2" t="s">
        <v>3</v>
      </c>
      <c r="G85" s="1">
        <v>1</v>
      </c>
      <c r="H85" s="1">
        <v>13.18</v>
      </c>
      <c r="I85" s="2" t="s">
        <v>1</v>
      </c>
      <c r="J85" s="1">
        <v>3</v>
      </c>
      <c r="K85" s="2" t="s">
        <v>0</v>
      </c>
      <c r="L85" s="1">
        <v>0</v>
      </c>
      <c r="M85" s="1">
        <v>18</v>
      </c>
      <c r="N85" s="1">
        <v>0</v>
      </c>
    </row>
    <row r="86" spans="1:14">
      <c r="A86" s="1">
        <v>84</v>
      </c>
      <c r="B86" s="1">
        <v>1071111</v>
      </c>
      <c r="C86" s="2" t="str">
        <f ca="1">VLOOKUP(B86,'Fichier FI (en entrée)'!B:D,3)</f>
        <v>JNCAOIMYMY</v>
      </c>
      <c r="D86" s="2" t="str">
        <f ca="1">VLOOKUP(B86,'Fichier FI (en entrée)'!B:E,4)</f>
        <v>Cghkghiswymne</v>
      </c>
      <c r="E86" s="2" t="s">
        <v>37</v>
      </c>
      <c r="F86" s="2" t="s">
        <v>3</v>
      </c>
      <c r="G86" s="1">
        <v>1</v>
      </c>
      <c r="H86" s="1">
        <v>13.18</v>
      </c>
      <c r="I86" s="2" t="s">
        <v>1</v>
      </c>
      <c r="J86" s="1">
        <v>3</v>
      </c>
      <c r="K86" s="2" t="s">
        <v>0</v>
      </c>
      <c r="L86" s="1">
        <v>0</v>
      </c>
      <c r="M86" s="1">
        <v>3</v>
      </c>
      <c r="N86" s="1">
        <v>0</v>
      </c>
    </row>
    <row r="87" spans="1:14">
      <c r="A87" s="1">
        <v>86</v>
      </c>
      <c r="B87" s="1">
        <v>697592</v>
      </c>
      <c r="C87" s="2" t="str">
        <f ca="1">VLOOKUP(B87,'Fichier FI (en entrée)'!B:D,3)</f>
        <v>ZDWYJBGAHN</v>
      </c>
      <c r="D87" s="2" t="str">
        <f ca="1">VLOOKUP(B87,'Fichier FI (en entrée)'!B:E,4)</f>
        <v>Gkfajrnwmzvok</v>
      </c>
      <c r="E87" s="2" t="s">
        <v>44</v>
      </c>
      <c r="F87" s="2" t="s">
        <v>3</v>
      </c>
      <c r="G87" s="1">
        <v>1</v>
      </c>
      <c r="H87" s="1">
        <v>13.17</v>
      </c>
      <c r="I87" s="2" t="s">
        <v>1</v>
      </c>
      <c r="J87" s="1">
        <v>3</v>
      </c>
      <c r="K87" s="2" t="s">
        <v>5</v>
      </c>
      <c r="L87" s="1">
        <v>0</v>
      </c>
      <c r="M87" s="1">
        <v>4</v>
      </c>
      <c r="N87" s="1">
        <v>0</v>
      </c>
    </row>
    <row r="88" spans="1:14">
      <c r="A88" s="1">
        <v>87</v>
      </c>
      <c r="B88" s="1">
        <v>1162620</v>
      </c>
      <c r="C88" s="2" t="str">
        <f ca="1">VLOOKUP(B88,'Fichier FI (en entrée)'!B:D,3)</f>
        <v>FYPEECYCMI</v>
      </c>
      <c r="D88" s="2" t="str">
        <f ca="1">VLOOKUP(B88,'Fichier FI (en entrée)'!B:E,4)</f>
        <v>Gafvatladhtgp</v>
      </c>
      <c r="E88" s="2" t="s">
        <v>47</v>
      </c>
      <c r="F88" s="2" t="s">
        <v>3</v>
      </c>
      <c r="G88" s="1">
        <v>1</v>
      </c>
      <c r="H88" s="1">
        <v>13.16</v>
      </c>
      <c r="I88" s="2" t="s">
        <v>1</v>
      </c>
      <c r="J88" s="1">
        <v>3</v>
      </c>
      <c r="K88" s="2" t="s">
        <v>0</v>
      </c>
      <c r="L88" s="1">
        <v>0</v>
      </c>
      <c r="M88" s="1">
        <v>25</v>
      </c>
      <c r="N88" s="1">
        <v>0</v>
      </c>
    </row>
    <row r="89" spans="1:14">
      <c r="A89" s="1">
        <v>87</v>
      </c>
      <c r="B89" s="1">
        <v>1164175</v>
      </c>
      <c r="C89" s="2" t="str">
        <f ca="1">VLOOKUP(B89,'Fichier FI (en entrée)'!B:D,3)</f>
        <v>GUZMUBKVTQ</v>
      </c>
      <c r="D89" s="2" t="str">
        <f ca="1">VLOOKUP(B89,'Fichier FI (en entrée)'!B:E,4)</f>
        <v>Uqpcxtzvmjzag</v>
      </c>
      <c r="E89" s="2" t="s">
        <v>47</v>
      </c>
      <c r="F89" s="2" t="s">
        <v>3</v>
      </c>
      <c r="G89" s="1">
        <v>1</v>
      </c>
      <c r="H89" s="1">
        <v>13.16</v>
      </c>
      <c r="I89" s="2" t="s">
        <v>1</v>
      </c>
      <c r="J89" s="1">
        <v>3</v>
      </c>
      <c r="K89" s="2" t="s">
        <v>0</v>
      </c>
      <c r="L89" s="1">
        <v>0</v>
      </c>
      <c r="M89" s="1">
        <v>18</v>
      </c>
      <c r="N89" s="1">
        <v>0</v>
      </c>
    </row>
    <row r="90" spans="1:14">
      <c r="A90" s="1">
        <v>89</v>
      </c>
      <c r="B90" s="1">
        <v>740377</v>
      </c>
      <c r="C90" s="2" t="str">
        <f ca="1">VLOOKUP(B90,'Fichier FI (en entrée)'!B:D,3)</f>
        <v>AXOLSDNYNG</v>
      </c>
      <c r="D90" s="2" t="str">
        <f ca="1">VLOOKUP(B90,'Fichier FI (en entrée)'!B:E,4)</f>
        <v>Gzdkkgdpbuxwy</v>
      </c>
      <c r="E90" s="2" t="s">
        <v>23</v>
      </c>
      <c r="F90" s="2" t="s">
        <v>3</v>
      </c>
      <c r="G90" s="1">
        <v>1</v>
      </c>
      <c r="H90" s="1">
        <v>13.15</v>
      </c>
      <c r="I90" s="2" t="s">
        <v>1</v>
      </c>
      <c r="J90" s="1">
        <v>3</v>
      </c>
      <c r="K90" s="2" t="s">
        <v>0</v>
      </c>
      <c r="L90" s="1">
        <v>0</v>
      </c>
      <c r="M90" s="1">
        <v>0</v>
      </c>
      <c r="N90" s="1">
        <v>0</v>
      </c>
    </row>
    <row r="91" spans="1:14">
      <c r="A91" s="1">
        <v>90</v>
      </c>
      <c r="B91" s="1">
        <v>651526</v>
      </c>
      <c r="C91" s="2" t="str">
        <f ca="1">VLOOKUP(B91,'Fichier FI (en entrée)'!B:D,3)</f>
        <v>FKGGXUTBYK</v>
      </c>
      <c r="D91" s="2" t="str">
        <f ca="1">VLOOKUP(B91,'Fichier FI (en entrée)'!B:E,4)</f>
        <v>Guqeydnimoyrt</v>
      </c>
      <c r="E91" s="2" t="s">
        <v>19</v>
      </c>
      <c r="F91" s="2" t="s">
        <v>3</v>
      </c>
      <c r="G91" s="1">
        <v>1</v>
      </c>
      <c r="H91" s="1">
        <v>13.14</v>
      </c>
      <c r="I91" s="2" t="s">
        <v>1</v>
      </c>
      <c r="J91" s="1">
        <v>3</v>
      </c>
      <c r="K91" s="2" t="s">
        <v>0</v>
      </c>
      <c r="L91" s="1">
        <v>0</v>
      </c>
      <c r="M91" s="1">
        <v>16</v>
      </c>
      <c r="N91" s="1">
        <v>0</v>
      </c>
    </row>
    <row r="92" spans="1:14">
      <c r="A92" s="1">
        <v>90</v>
      </c>
      <c r="B92" s="1">
        <v>167327</v>
      </c>
      <c r="C92" s="2" t="str">
        <f ca="1">VLOOKUP(B92,'Fichier FI (en entrée)'!B:D,3)</f>
        <v>YOEADVPCNW</v>
      </c>
      <c r="D92" s="2" t="str">
        <f ca="1">VLOOKUP(B92,'Fichier FI (en entrée)'!B:E,4)</f>
        <v>Yflhpdmgehmnn</v>
      </c>
      <c r="E92" s="2" t="s">
        <v>27</v>
      </c>
      <c r="F92" s="2" t="s">
        <v>3</v>
      </c>
      <c r="G92" s="1">
        <v>1</v>
      </c>
      <c r="H92" s="1">
        <v>13.14</v>
      </c>
      <c r="I92" s="2" t="s">
        <v>1</v>
      </c>
      <c r="J92" s="1">
        <v>3</v>
      </c>
      <c r="K92" s="2" t="s">
        <v>0</v>
      </c>
      <c r="L92" s="1">
        <v>0</v>
      </c>
      <c r="M92" s="1">
        <v>12</v>
      </c>
      <c r="N92" s="1">
        <v>0</v>
      </c>
    </row>
    <row r="93" spans="1:14">
      <c r="A93" s="1">
        <v>90</v>
      </c>
      <c r="B93" s="1">
        <v>181577</v>
      </c>
      <c r="C93" s="2" t="str">
        <f ca="1">VLOOKUP(B93,'Fichier FI (en entrée)'!B:D,3)</f>
        <v>UDXWRIFHKU</v>
      </c>
      <c r="D93" s="2" t="str">
        <f ca="1">VLOOKUP(B93,'Fichier FI (en entrée)'!B:E,4)</f>
        <v>Aefnoixsbqnvw</v>
      </c>
      <c r="E93" s="2" t="s">
        <v>60</v>
      </c>
      <c r="F93" s="2" t="s">
        <v>3</v>
      </c>
      <c r="G93" s="1">
        <v>1</v>
      </c>
      <c r="H93" s="1">
        <v>13.14</v>
      </c>
      <c r="I93" s="2" t="s">
        <v>1</v>
      </c>
      <c r="J93" s="1">
        <v>3</v>
      </c>
      <c r="K93" s="2" t="s">
        <v>0</v>
      </c>
      <c r="L93" s="1">
        <v>0</v>
      </c>
      <c r="M93" s="1">
        <v>0</v>
      </c>
      <c r="N93" s="1">
        <v>0</v>
      </c>
    </row>
    <row r="94" spans="1:14">
      <c r="A94" s="1">
        <v>93</v>
      </c>
      <c r="B94" s="1">
        <v>821972</v>
      </c>
      <c r="C94" s="2" t="str">
        <f ca="1">VLOOKUP(B94,'Fichier FI (en entrée)'!B:D,3)</f>
        <v>SQAKMTHAAW</v>
      </c>
      <c r="D94" s="2" t="str">
        <f ca="1">VLOOKUP(B94,'Fichier FI (en entrée)'!B:E,4)</f>
        <v>Btyqytxrjhbia</v>
      </c>
      <c r="E94" s="2" t="s">
        <v>28</v>
      </c>
      <c r="F94" s="2" t="s">
        <v>3</v>
      </c>
      <c r="G94" s="1">
        <v>1</v>
      </c>
      <c r="H94" s="1">
        <v>13.12</v>
      </c>
      <c r="I94" s="2" t="s">
        <v>1</v>
      </c>
      <c r="J94" s="1">
        <v>3</v>
      </c>
      <c r="K94" s="2" t="s">
        <v>0</v>
      </c>
      <c r="L94" s="1">
        <v>0</v>
      </c>
      <c r="M94" s="1">
        <v>2</v>
      </c>
      <c r="N94" s="1">
        <v>0</v>
      </c>
    </row>
    <row r="95" spans="1:14">
      <c r="A95" s="1">
        <v>93</v>
      </c>
      <c r="B95" s="1">
        <v>576189</v>
      </c>
      <c r="C95" s="2" t="str">
        <f ca="1">VLOOKUP(B95,'Fichier FI (en entrée)'!B:D,3)</f>
        <v>SZIFMNMTHY</v>
      </c>
      <c r="D95" s="2" t="str">
        <f ca="1">VLOOKUP(B95,'Fichier FI (en entrée)'!B:E,4)</f>
        <v>Otlscqqmhwkoj</v>
      </c>
      <c r="E95" s="2" t="s">
        <v>20</v>
      </c>
      <c r="F95" s="2" t="s">
        <v>3</v>
      </c>
      <c r="G95" s="1">
        <v>1</v>
      </c>
      <c r="H95" s="1">
        <v>13.12</v>
      </c>
      <c r="I95" s="2" t="s">
        <v>1</v>
      </c>
      <c r="J95" s="1">
        <v>3</v>
      </c>
      <c r="K95" s="2" t="s">
        <v>5</v>
      </c>
      <c r="L95" s="1">
        <v>0</v>
      </c>
      <c r="M95" s="1">
        <v>0</v>
      </c>
      <c r="N95" s="1">
        <v>0</v>
      </c>
    </row>
    <row r="96" spans="1:14">
      <c r="A96" s="1">
        <v>93</v>
      </c>
      <c r="B96" s="1">
        <v>532091</v>
      </c>
      <c r="C96" s="2" t="str">
        <f ca="1">VLOOKUP(B96,'Fichier FI (en entrée)'!B:D,3)</f>
        <v>CKXSDMMWKH</v>
      </c>
      <c r="D96" s="2" t="str">
        <f ca="1">VLOOKUP(B96,'Fichier FI (en entrée)'!B:E,4)</f>
        <v>Xxegxvqepldad</v>
      </c>
      <c r="E96" s="2" t="s">
        <v>23</v>
      </c>
      <c r="F96" s="2" t="s">
        <v>3</v>
      </c>
      <c r="G96" s="1">
        <v>1</v>
      </c>
      <c r="H96" s="1">
        <v>13.12</v>
      </c>
      <c r="I96" s="2" t="s">
        <v>1</v>
      </c>
      <c r="J96" s="1">
        <v>3</v>
      </c>
      <c r="K96" s="2" t="s">
        <v>0</v>
      </c>
      <c r="L96" s="1">
        <v>0</v>
      </c>
      <c r="M96" s="1">
        <v>0</v>
      </c>
      <c r="N96" s="1">
        <v>0</v>
      </c>
    </row>
    <row r="97" spans="1:14">
      <c r="A97" s="1">
        <v>93</v>
      </c>
      <c r="B97" s="1">
        <v>367622</v>
      </c>
      <c r="C97" s="2" t="str">
        <f ca="1">VLOOKUP(B97,'Fichier FI (en entrée)'!B:D,3)</f>
        <v>RJNGKQOKXO</v>
      </c>
      <c r="D97" s="2" t="str">
        <f ca="1">VLOOKUP(B97,'Fichier FI (en entrée)'!B:E,4)</f>
        <v>Styolykhnxbsc</v>
      </c>
      <c r="E97" s="2" t="s">
        <v>31</v>
      </c>
      <c r="F97" s="2" t="s">
        <v>3</v>
      </c>
      <c r="G97" s="1">
        <v>1</v>
      </c>
      <c r="H97" s="1">
        <v>13.12</v>
      </c>
      <c r="I97" s="2" t="s">
        <v>1</v>
      </c>
      <c r="J97" s="1">
        <v>3</v>
      </c>
      <c r="K97" s="2" t="s">
        <v>5</v>
      </c>
      <c r="L97" s="1">
        <v>0</v>
      </c>
      <c r="M97" s="1">
        <v>0</v>
      </c>
      <c r="N97" s="1">
        <v>0</v>
      </c>
    </row>
    <row r="98" spans="1:14">
      <c r="A98" s="1">
        <v>97</v>
      </c>
      <c r="B98" s="1">
        <v>1058887</v>
      </c>
      <c r="C98" s="2" t="str">
        <f ca="1">VLOOKUP(B98,'Fichier FI (en entrée)'!B:D,3)</f>
        <v>VKJYJIGNGO</v>
      </c>
      <c r="D98" s="2" t="str">
        <f ca="1">VLOOKUP(B98,'Fichier FI (en entrée)'!B:E,4)</f>
        <v>Ovgtefeztbewe</v>
      </c>
      <c r="E98" s="2" t="s">
        <v>53</v>
      </c>
      <c r="F98" s="2" t="s">
        <v>3</v>
      </c>
      <c r="G98" s="1">
        <v>1</v>
      </c>
      <c r="H98" s="1">
        <v>13.09</v>
      </c>
      <c r="I98" s="2" t="s">
        <v>1</v>
      </c>
      <c r="J98" s="1">
        <v>3</v>
      </c>
      <c r="K98" s="2" t="s">
        <v>0</v>
      </c>
      <c r="L98" s="1">
        <v>0</v>
      </c>
      <c r="M98" s="1">
        <v>5</v>
      </c>
      <c r="N98" s="1">
        <v>0</v>
      </c>
    </row>
    <row r="99" spans="1:14">
      <c r="A99" s="1">
        <v>98</v>
      </c>
      <c r="B99" s="1">
        <v>308682</v>
      </c>
      <c r="C99" s="2" t="str">
        <f ca="1">VLOOKUP(B99,'Fichier FI (en entrée)'!B:D,3)</f>
        <v>SMYTVTWFNH</v>
      </c>
      <c r="D99" s="2" t="str">
        <f ca="1">VLOOKUP(B99,'Fichier FI (en entrée)'!B:E,4)</f>
        <v>Nkvkmdptxmhsa</v>
      </c>
      <c r="E99" s="2" t="s">
        <v>23</v>
      </c>
      <c r="F99" s="2" t="s">
        <v>3</v>
      </c>
      <c r="G99" s="1">
        <v>1</v>
      </c>
      <c r="H99" s="1">
        <v>13.08</v>
      </c>
      <c r="I99" s="2" t="s">
        <v>1</v>
      </c>
      <c r="J99" s="1">
        <v>3</v>
      </c>
      <c r="K99" s="2" t="s">
        <v>5</v>
      </c>
      <c r="L99" s="1">
        <v>0</v>
      </c>
      <c r="M99" s="1">
        <v>2</v>
      </c>
      <c r="N99" s="1">
        <v>0</v>
      </c>
    </row>
    <row r="100" spans="1:14">
      <c r="A100" s="1">
        <v>98</v>
      </c>
      <c r="B100" s="1">
        <v>1157405</v>
      </c>
      <c r="C100" s="2" t="str">
        <f ca="1">VLOOKUP(B100,'Fichier FI (en entrée)'!B:D,3)</f>
        <v>HUIRMFHEHG</v>
      </c>
      <c r="D100" s="2" t="str">
        <f ca="1">VLOOKUP(B100,'Fichier FI (en entrée)'!B:E,4)</f>
        <v>Edpkezeocgicq</v>
      </c>
      <c r="E100" s="2" t="s">
        <v>90</v>
      </c>
      <c r="F100" s="2" t="s">
        <v>3</v>
      </c>
      <c r="G100" s="1">
        <v>1</v>
      </c>
      <c r="H100" s="1">
        <v>13.08</v>
      </c>
      <c r="I100" s="2" t="s">
        <v>1</v>
      </c>
      <c r="J100" s="1">
        <v>3</v>
      </c>
      <c r="K100" s="2" t="s">
        <v>0</v>
      </c>
      <c r="L100" s="1">
        <v>0</v>
      </c>
      <c r="M100" s="1">
        <v>5</v>
      </c>
      <c r="N100" s="1">
        <v>0</v>
      </c>
    </row>
    <row r="101" spans="1:14">
      <c r="A101" s="1">
        <v>100</v>
      </c>
      <c r="B101" s="1">
        <v>1067988</v>
      </c>
      <c r="C101" s="2" t="str">
        <f ca="1">VLOOKUP(B101,'Fichier FI (en entrée)'!B:D,3)</f>
        <v>BWYHRZXJDU</v>
      </c>
      <c r="D101" s="2" t="str">
        <f ca="1">VLOOKUP(B101,'Fichier FI (en entrée)'!B:E,4)</f>
        <v>Xgvpssgkspqcb</v>
      </c>
      <c r="E101" s="2" t="s">
        <v>62</v>
      </c>
      <c r="F101" s="2" t="s">
        <v>3</v>
      </c>
      <c r="G101" s="1">
        <v>1</v>
      </c>
      <c r="H101" s="1">
        <v>13.07</v>
      </c>
      <c r="I101" s="2" t="s">
        <v>1</v>
      </c>
      <c r="J101" s="1">
        <v>3</v>
      </c>
      <c r="K101" s="2" t="s">
        <v>5</v>
      </c>
      <c r="L101" s="1">
        <v>0</v>
      </c>
      <c r="M101" s="1">
        <v>36</v>
      </c>
      <c r="N101" s="1">
        <v>0</v>
      </c>
    </row>
    <row r="102" spans="1:14">
      <c r="A102" s="1">
        <v>101</v>
      </c>
      <c r="B102" s="1">
        <v>660706</v>
      </c>
      <c r="C102" s="2" t="str">
        <f ca="1">VLOOKUP(B102,'Fichier FI (en entrée)'!B:D,3)</f>
        <v>BPBBDFVNNI</v>
      </c>
      <c r="D102" s="2" t="str">
        <f ca="1">VLOOKUP(B102,'Fichier FI (en entrée)'!B:E,4)</f>
        <v>Qfizyeyyskdto</v>
      </c>
      <c r="E102" s="2" t="s">
        <v>20</v>
      </c>
      <c r="F102" s="2" t="s">
        <v>3</v>
      </c>
      <c r="G102" s="1">
        <v>1</v>
      </c>
      <c r="H102" s="1">
        <v>13.02</v>
      </c>
      <c r="I102" s="2" t="s">
        <v>1</v>
      </c>
      <c r="J102" s="1">
        <v>3</v>
      </c>
      <c r="K102" s="2" t="s">
        <v>0</v>
      </c>
      <c r="L102" s="1">
        <v>0</v>
      </c>
      <c r="M102" s="1">
        <v>7</v>
      </c>
      <c r="N102" s="1">
        <v>0</v>
      </c>
    </row>
    <row r="103" spans="1:14">
      <c r="A103" s="1">
        <v>102</v>
      </c>
      <c r="B103" s="1">
        <v>169851</v>
      </c>
      <c r="C103" s="2" t="str">
        <f ca="1">VLOOKUP(B103,'Fichier FI (en entrée)'!B:D,3)</f>
        <v>RFYMCOQLQD</v>
      </c>
      <c r="D103" s="2" t="str">
        <f ca="1">VLOOKUP(B103,'Fichier FI (en entrée)'!B:E,4)</f>
        <v>Bvnkxiqfygzxn</v>
      </c>
      <c r="E103" s="2" t="s">
        <v>19</v>
      </c>
      <c r="F103" s="2" t="s">
        <v>3</v>
      </c>
      <c r="G103" s="1">
        <v>1</v>
      </c>
      <c r="H103" s="1">
        <v>12.98</v>
      </c>
      <c r="I103" s="2" t="s">
        <v>1</v>
      </c>
      <c r="J103" s="1">
        <v>3</v>
      </c>
      <c r="K103" s="2" t="s">
        <v>0</v>
      </c>
      <c r="L103" s="1">
        <v>0</v>
      </c>
      <c r="M103" s="1">
        <v>14</v>
      </c>
      <c r="N103" s="1">
        <v>0</v>
      </c>
    </row>
    <row r="104" spans="1:14">
      <c r="A104" s="1">
        <v>103</v>
      </c>
      <c r="B104" s="1">
        <v>1022700</v>
      </c>
      <c r="C104" s="2" t="str">
        <f ca="1">VLOOKUP(B104,'Fichier FI (en entrée)'!B:D,3)</f>
        <v>SSCJKVEJGI</v>
      </c>
      <c r="D104" s="2" t="str">
        <f ca="1">VLOOKUP(B104,'Fichier FI (en entrée)'!B:E,4)</f>
        <v>Ixengnzycidaa</v>
      </c>
      <c r="E104" s="2" t="s">
        <v>89</v>
      </c>
      <c r="F104" s="2" t="s">
        <v>3</v>
      </c>
      <c r="G104" s="1">
        <v>1</v>
      </c>
      <c r="H104" s="1">
        <v>12.97</v>
      </c>
      <c r="I104" s="2" t="s">
        <v>1</v>
      </c>
      <c r="J104" s="1">
        <v>3</v>
      </c>
      <c r="K104" s="2" t="s">
        <v>5</v>
      </c>
      <c r="L104" s="1">
        <v>0</v>
      </c>
      <c r="M104" s="1">
        <v>13</v>
      </c>
      <c r="N104" s="1">
        <v>0</v>
      </c>
    </row>
    <row r="105" spans="1:14">
      <c r="A105" s="1">
        <v>104</v>
      </c>
      <c r="B105" s="1">
        <v>510473</v>
      </c>
      <c r="C105" s="2" t="str">
        <f ca="1">VLOOKUP(B105,'Fichier FI (en entrée)'!B:D,3)</f>
        <v>DWDKUMNRZM</v>
      </c>
      <c r="D105" s="2" t="str">
        <f ca="1">VLOOKUP(B105,'Fichier FI (en entrée)'!B:E,4)</f>
        <v>Zuohrplzbigej</v>
      </c>
      <c r="E105" s="2" t="s">
        <v>19</v>
      </c>
      <c r="F105" s="2" t="s">
        <v>3</v>
      </c>
      <c r="G105" s="1">
        <v>1</v>
      </c>
      <c r="H105" s="1">
        <v>12.96</v>
      </c>
      <c r="I105" s="2" t="s">
        <v>1</v>
      </c>
      <c r="J105" s="1">
        <v>3</v>
      </c>
      <c r="K105" s="2" t="s">
        <v>0</v>
      </c>
      <c r="L105" s="1">
        <v>0</v>
      </c>
      <c r="M105" s="1">
        <v>14</v>
      </c>
      <c r="N105" s="1">
        <v>0</v>
      </c>
    </row>
    <row r="106" spans="1:14">
      <c r="A106" s="1">
        <v>105</v>
      </c>
      <c r="B106" s="1">
        <v>810600</v>
      </c>
      <c r="C106" s="2" t="str">
        <f ca="1">VLOOKUP(B106,'Fichier FI (en entrée)'!B:D,3)</f>
        <v>CFGGASQFNL</v>
      </c>
      <c r="D106" s="2" t="str">
        <f ca="1">VLOOKUP(B106,'Fichier FI (en entrée)'!B:E,4)</f>
        <v>Wdbldljmfqfvc</v>
      </c>
      <c r="E106" s="2" t="s">
        <v>23</v>
      </c>
      <c r="F106" s="2" t="s">
        <v>3</v>
      </c>
      <c r="G106" s="1">
        <v>1</v>
      </c>
      <c r="H106" s="1">
        <v>12.95</v>
      </c>
      <c r="I106" s="2" t="s">
        <v>1</v>
      </c>
      <c r="J106" s="1">
        <v>3</v>
      </c>
      <c r="K106" s="2" t="s">
        <v>5</v>
      </c>
      <c r="L106" s="1">
        <v>0</v>
      </c>
      <c r="M106" s="1">
        <v>5</v>
      </c>
      <c r="N106" s="1">
        <v>0</v>
      </c>
    </row>
    <row r="107" spans="1:14">
      <c r="A107" s="1">
        <v>105</v>
      </c>
      <c r="B107" s="1">
        <v>1117446</v>
      </c>
      <c r="C107" s="2" t="str">
        <f ca="1">VLOOKUP(B107,'Fichier FI (en entrée)'!B:D,3)</f>
        <v>BZDRKPXIJJ</v>
      </c>
      <c r="D107" s="2" t="str">
        <f ca="1">VLOOKUP(B107,'Fichier FI (en entrée)'!B:E,4)</f>
        <v>Gfnhwpppzeysh</v>
      </c>
      <c r="E107" s="2" t="s">
        <v>70</v>
      </c>
      <c r="F107" s="2" t="s">
        <v>3</v>
      </c>
      <c r="G107" s="1">
        <v>1</v>
      </c>
      <c r="H107" s="1">
        <v>12.95</v>
      </c>
      <c r="I107" s="2" t="s">
        <v>1</v>
      </c>
      <c r="J107" s="1">
        <v>3</v>
      </c>
      <c r="K107" s="2" t="s">
        <v>0</v>
      </c>
      <c r="L107" s="1">
        <v>0</v>
      </c>
      <c r="M107" s="1">
        <v>2</v>
      </c>
      <c r="N107" s="1">
        <v>0</v>
      </c>
    </row>
    <row r="108" spans="1:14">
      <c r="A108" s="1">
        <v>107</v>
      </c>
      <c r="B108" s="1">
        <v>539493</v>
      </c>
      <c r="C108" s="2" t="str">
        <f ca="1">VLOOKUP(B108,'Fichier FI (en entrée)'!B:D,3)</f>
        <v>PKMPLRRQZY</v>
      </c>
      <c r="D108" s="2" t="str">
        <f ca="1">VLOOKUP(B108,'Fichier FI (en entrée)'!B:E,4)</f>
        <v>Qwdezwjyhwogz</v>
      </c>
      <c r="E108" s="2" t="s">
        <v>27</v>
      </c>
      <c r="F108" s="2" t="s">
        <v>3</v>
      </c>
      <c r="G108" s="1">
        <v>1</v>
      </c>
      <c r="H108" s="1">
        <v>12.94</v>
      </c>
      <c r="I108" s="2" t="s">
        <v>1</v>
      </c>
      <c r="J108" s="1">
        <v>3</v>
      </c>
      <c r="K108" s="2" t="s">
        <v>0</v>
      </c>
      <c r="L108" s="1">
        <v>0</v>
      </c>
      <c r="M108" s="1">
        <v>12</v>
      </c>
      <c r="N108" s="1">
        <v>0</v>
      </c>
    </row>
    <row r="109" spans="1:14">
      <c r="A109" s="1">
        <v>107</v>
      </c>
      <c r="B109" s="1">
        <v>259519</v>
      </c>
      <c r="C109" s="2" t="str">
        <f ca="1">VLOOKUP(B109,'Fichier FI (en entrée)'!B:D,3)</f>
        <v>QSMMWBIINQ</v>
      </c>
      <c r="D109" s="2" t="str">
        <f ca="1">VLOOKUP(B109,'Fichier FI (en entrée)'!B:E,4)</f>
        <v>Rtkobnczagvad</v>
      </c>
      <c r="E109" s="2" t="s">
        <v>15</v>
      </c>
      <c r="F109" s="2" t="s">
        <v>3</v>
      </c>
      <c r="G109" s="1">
        <v>1</v>
      </c>
      <c r="H109" s="1">
        <v>12.94</v>
      </c>
      <c r="I109" s="2" t="s">
        <v>1</v>
      </c>
      <c r="J109" s="1">
        <v>3</v>
      </c>
      <c r="K109" s="2" t="s">
        <v>0</v>
      </c>
      <c r="L109" s="1">
        <v>0</v>
      </c>
      <c r="M109" s="1">
        <v>2</v>
      </c>
      <c r="N109" s="1">
        <v>0</v>
      </c>
    </row>
    <row r="110" spans="1:14">
      <c r="A110" s="1">
        <v>109</v>
      </c>
      <c r="B110" s="1">
        <v>721802</v>
      </c>
      <c r="C110" s="2" t="str">
        <f ca="1">VLOOKUP(B110,'Fichier FI (en entrée)'!B:D,3)</f>
        <v>ZCKIKMBXTF</v>
      </c>
      <c r="D110" s="2" t="str">
        <f ca="1">VLOOKUP(B110,'Fichier FI (en entrée)'!B:E,4)</f>
        <v>Ivtjliftkpszt</v>
      </c>
      <c r="E110" s="2" t="s">
        <v>32</v>
      </c>
      <c r="F110" s="2" t="s">
        <v>3</v>
      </c>
      <c r="G110" s="1">
        <v>1</v>
      </c>
      <c r="H110" s="1">
        <v>12.91</v>
      </c>
      <c r="I110" s="2" t="s">
        <v>1</v>
      </c>
      <c r="J110" s="1">
        <v>3</v>
      </c>
      <c r="K110" s="2" t="s">
        <v>0</v>
      </c>
      <c r="L110" s="1">
        <v>0</v>
      </c>
      <c r="M110" s="1">
        <v>2</v>
      </c>
      <c r="N110" s="1">
        <v>0</v>
      </c>
    </row>
    <row r="111" spans="1:14">
      <c r="A111" s="1">
        <v>109</v>
      </c>
      <c r="B111" s="1">
        <v>540988</v>
      </c>
      <c r="C111" s="2" t="str">
        <f ca="1">VLOOKUP(B111,'Fichier FI (en entrée)'!B:D,3)</f>
        <v>UVJQNTZSAK</v>
      </c>
      <c r="D111" s="2" t="str">
        <f ca="1">VLOOKUP(B111,'Fichier FI (en entrée)'!B:E,4)</f>
        <v>Bqtdeygfkuclo</v>
      </c>
      <c r="E111" s="2" t="s">
        <v>14</v>
      </c>
      <c r="F111" s="2" t="s">
        <v>3</v>
      </c>
      <c r="G111" s="1">
        <v>1</v>
      </c>
      <c r="H111" s="1">
        <v>12.91</v>
      </c>
      <c r="I111" s="2" t="s">
        <v>1</v>
      </c>
      <c r="J111" s="1">
        <v>3</v>
      </c>
      <c r="K111" s="2" t="s">
        <v>0</v>
      </c>
      <c r="L111" s="1">
        <v>0</v>
      </c>
      <c r="M111" s="1">
        <v>18</v>
      </c>
      <c r="N111" s="1">
        <v>0</v>
      </c>
    </row>
    <row r="112" spans="1:14">
      <c r="A112" s="1">
        <v>109</v>
      </c>
      <c r="B112" s="1">
        <v>519404</v>
      </c>
      <c r="C112" s="2" t="str">
        <f ca="1">VLOOKUP(B112,'Fichier FI (en entrée)'!B:D,3)</f>
        <v>IFSKXFBTKD</v>
      </c>
      <c r="D112" s="2" t="str">
        <f ca="1">VLOOKUP(B112,'Fichier FI (en entrée)'!B:E,4)</f>
        <v>Evkrmzhusmcqs</v>
      </c>
      <c r="E112" s="2" t="s">
        <v>27</v>
      </c>
      <c r="F112" s="2" t="s">
        <v>3</v>
      </c>
      <c r="G112" s="1">
        <v>1</v>
      </c>
      <c r="H112" s="1">
        <v>12.91</v>
      </c>
      <c r="I112" s="2" t="s">
        <v>1</v>
      </c>
      <c r="J112" s="1">
        <v>3</v>
      </c>
      <c r="K112" s="2" t="s">
        <v>0</v>
      </c>
      <c r="L112" s="1">
        <v>0</v>
      </c>
      <c r="M112" s="1">
        <v>12</v>
      </c>
      <c r="N112" s="1">
        <v>0</v>
      </c>
    </row>
    <row r="113" spans="1:14">
      <c r="A113" s="1">
        <v>112</v>
      </c>
      <c r="B113" s="1">
        <v>404146</v>
      </c>
      <c r="C113" s="2" t="str">
        <f ca="1">VLOOKUP(B113,'Fichier FI (en entrée)'!B:D,3)</f>
        <v>BZHMTHWPSP</v>
      </c>
      <c r="D113" s="2" t="str">
        <f ca="1">VLOOKUP(B113,'Fichier FI (en entrée)'!B:E,4)</f>
        <v>Sbzpfifqlhlap</v>
      </c>
      <c r="E113" s="2" t="s">
        <v>18</v>
      </c>
      <c r="F113" s="2" t="s">
        <v>3</v>
      </c>
      <c r="G113" s="1">
        <v>1</v>
      </c>
      <c r="H113" s="1">
        <v>12.9</v>
      </c>
      <c r="I113" s="2" t="s">
        <v>1</v>
      </c>
      <c r="J113" s="1">
        <v>3</v>
      </c>
      <c r="K113" s="2" t="s">
        <v>0</v>
      </c>
      <c r="L113" s="1">
        <v>0</v>
      </c>
      <c r="M113" s="1">
        <v>14</v>
      </c>
      <c r="N113" s="1">
        <v>0</v>
      </c>
    </row>
    <row r="114" spans="1:14">
      <c r="A114" s="1">
        <v>113</v>
      </c>
      <c r="B114" s="1">
        <v>532027</v>
      </c>
      <c r="C114" s="2" t="str">
        <f ca="1">VLOOKUP(B114,'Fichier FI (en entrée)'!B:D,3)</f>
        <v>WIRONJAKOE</v>
      </c>
      <c r="D114" s="2" t="str">
        <f ca="1">VLOOKUP(B114,'Fichier FI (en entrée)'!B:E,4)</f>
        <v>Hmvzvuqlxcwtl</v>
      </c>
      <c r="E114" s="2" t="s">
        <v>23</v>
      </c>
      <c r="F114" s="2" t="s">
        <v>3</v>
      </c>
      <c r="G114" s="1">
        <v>1</v>
      </c>
      <c r="H114" s="1">
        <v>12.89</v>
      </c>
      <c r="I114" s="2" t="s">
        <v>1</v>
      </c>
      <c r="J114" s="1">
        <v>3</v>
      </c>
      <c r="K114" s="2" t="s">
        <v>0</v>
      </c>
      <c r="L114" s="1">
        <v>0</v>
      </c>
      <c r="M114" s="1">
        <v>0</v>
      </c>
      <c r="N114" s="1">
        <v>0</v>
      </c>
    </row>
    <row r="115" spans="1:14">
      <c r="A115" s="1">
        <v>114</v>
      </c>
      <c r="B115" s="1">
        <v>1015499</v>
      </c>
      <c r="C115" s="2" t="str">
        <f ca="1">VLOOKUP(B115,'Fichier FI (en entrée)'!B:D,3)</f>
        <v>KWRULNMZFT</v>
      </c>
      <c r="D115" s="2" t="str">
        <f ca="1">VLOOKUP(B115,'Fichier FI (en entrée)'!B:E,4)</f>
        <v>Yzlqikdugcdow</v>
      </c>
      <c r="E115" s="2" t="s">
        <v>88</v>
      </c>
      <c r="F115" s="2" t="s">
        <v>3</v>
      </c>
      <c r="G115" s="1">
        <v>1</v>
      </c>
      <c r="H115" s="1">
        <v>12.88</v>
      </c>
      <c r="I115" s="2" t="s">
        <v>1</v>
      </c>
      <c r="J115" s="1">
        <v>3</v>
      </c>
      <c r="K115" s="2" t="s">
        <v>5</v>
      </c>
      <c r="L115" s="1">
        <v>0</v>
      </c>
      <c r="M115" s="1">
        <v>8</v>
      </c>
      <c r="N115" s="1">
        <v>0</v>
      </c>
    </row>
    <row r="116" spans="1:14">
      <c r="A116" s="1">
        <v>115</v>
      </c>
      <c r="B116" s="1">
        <v>668276</v>
      </c>
      <c r="C116" s="2" t="str">
        <f ca="1">VLOOKUP(B116,'Fichier FI (en entrée)'!B:D,3)</f>
        <v>ISJSDLGQRN</v>
      </c>
      <c r="D116" s="2" t="str">
        <f ca="1">VLOOKUP(B116,'Fichier FI (en entrée)'!B:E,4)</f>
        <v>Pxyoouwjnatju</v>
      </c>
      <c r="E116" s="2" t="s">
        <v>19</v>
      </c>
      <c r="F116" s="2" t="s">
        <v>3</v>
      </c>
      <c r="G116" s="1">
        <v>1</v>
      </c>
      <c r="H116" s="1">
        <v>12.87</v>
      </c>
      <c r="I116" s="2" t="s">
        <v>1</v>
      </c>
      <c r="J116" s="1">
        <v>3</v>
      </c>
      <c r="K116" s="2" t="s">
        <v>0</v>
      </c>
      <c r="L116" s="1">
        <v>0</v>
      </c>
      <c r="M116" s="1">
        <v>14</v>
      </c>
      <c r="N116" s="1">
        <v>0</v>
      </c>
    </row>
    <row r="117" spans="1:14">
      <c r="A117" s="1">
        <v>115</v>
      </c>
      <c r="B117" s="1">
        <v>1080763</v>
      </c>
      <c r="C117" s="2" t="str">
        <f ca="1">VLOOKUP(B117,'Fichier FI (en entrée)'!B:D,3)</f>
        <v>HZHZRRGFZK</v>
      </c>
      <c r="D117" s="2" t="str">
        <f ca="1">VLOOKUP(B117,'Fichier FI (en entrée)'!B:E,4)</f>
        <v>Qympnbwcchilq</v>
      </c>
      <c r="E117" s="2" t="s">
        <v>52</v>
      </c>
      <c r="F117" s="2" t="s">
        <v>3</v>
      </c>
      <c r="G117" s="1">
        <v>1</v>
      </c>
      <c r="H117" s="1">
        <v>12.87</v>
      </c>
      <c r="I117" s="2" t="s">
        <v>1</v>
      </c>
      <c r="J117" s="1">
        <v>3</v>
      </c>
      <c r="K117" s="2" t="s">
        <v>0</v>
      </c>
      <c r="L117" s="1">
        <v>0</v>
      </c>
      <c r="M117" s="1">
        <v>2</v>
      </c>
      <c r="N117" s="1">
        <v>0</v>
      </c>
    </row>
    <row r="118" spans="1:14">
      <c r="A118" s="1">
        <v>115</v>
      </c>
      <c r="B118" s="1">
        <v>598241</v>
      </c>
      <c r="C118" s="2" t="str">
        <f ca="1">VLOOKUP(B118,'Fichier FI (en entrée)'!B:D,3)</f>
        <v>XDMTNBRIAE</v>
      </c>
      <c r="D118" s="2" t="str">
        <f ca="1">VLOOKUP(B118,'Fichier FI (en entrée)'!B:E,4)</f>
        <v>Dsilmhccflriy</v>
      </c>
      <c r="E118" s="2" t="s">
        <v>28</v>
      </c>
      <c r="F118" s="2" t="s">
        <v>3</v>
      </c>
      <c r="G118" s="1">
        <v>1</v>
      </c>
      <c r="H118" s="1">
        <v>12.87</v>
      </c>
      <c r="I118" s="2" t="s">
        <v>1</v>
      </c>
      <c r="J118" s="1">
        <v>3</v>
      </c>
      <c r="K118" s="2" t="s">
        <v>0</v>
      </c>
      <c r="L118" s="1">
        <v>0</v>
      </c>
      <c r="M118" s="1">
        <v>0</v>
      </c>
      <c r="N118" s="1">
        <v>0</v>
      </c>
    </row>
    <row r="119" spans="1:14">
      <c r="A119" s="1">
        <v>118</v>
      </c>
      <c r="B119" s="1">
        <v>367668</v>
      </c>
      <c r="C119" s="2" t="str">
        <f ca="1">VLOOKUP(B119,'Fichier FI (en entrée)'!B:D,3)</f>
        <v>ZBAEAUYAKZ</v>
      </c>
      <c r="D119" s="2" t="str">
        <f ca="1">VLOOKUP(B119,'Fichier FI (en entrée)'!B:E,4)</f>
        <v>Xgljrhfookzud</v>
      </c>
      <c r="E119" s="2" t="s">
        <v>31</v>
      </c>
      <c r="F119" s="2" t="s">
        <v>3</v>
      </c>
      <c r="G119" s="1">
        <v>1</v>
      </c>
      <c r="H119" s="1">
        <v>12.86</v>
      </c>
      <c r="I119" s="2" t="s">
        <v>1</v>
      </c>
      <c r="J119" s="1">
        <v>3</v>
      </c>
      <c r="K119" s="2" t="s">
        <v>5</v>
      </c>
      <c r="L119" s="1">
        <v>0</v>
      </c>
      <c r="M119" s="1">
        <v>0</v>
      </c>
      <c r="N119" s="1">
        <v>0</v>
      </c>
    </row>
    <row r="120" spans="1:14">
      <c r="A120" s="1">
        <v>118</v>
      </c>
      <c r="B120" s="1">
        <v>163789</v>
      </c>
      <c r="C120" s="2" t="str">
        <f ca="1">VLOOKUP(B120,'Fichier FI (en entrée)'!B:D,3)</f>
        <v>HUTMSFSHEM</v>
      </c>
      <c r="D120" s="2" t="str">
        <f ca="1">VLOOKUP(B120,'Fichier FI (en entrée)'!B:E,4)</f>
        <v>Dpfoznanenqmb</v>
      </c>
      <c r="E120" s="2" t="s">
        <v>19</v>
      </c>
      <c r="F120" s="2" t="s">
        <v>3</v>
      </c>
      <c r="G120" s="1">
        <v>1</v>
      </c>
      <c r="H120" s="1">
        <v>12.86</v>
      </c>
      <c r="I120" s="2" t="s">
        <v>1</v>
      </c>
      <c r="J120" s="1">
        <v>3</v>
      </c>
      <c r="K120" s="2" t="s">
        <v>0</v>
      </c>
      <c r="L120" s="1">
        <v>0</v>
      </c>
      <c r="M120" s="1">
        <v>14</v>
      </c>
      <c r="N120" s="1">
        <v>0</v>
      </c>
    </row>
    <row r="121" spans="1:14">
      <c r="A121" s="1">
        <v>118</v>
      </c>
      <c r="B121" s="1">
        <v>572227</v>
      </c>
      <c r="C121" s="2" t="str">
        <f ca="1">VLOOKUP(B121,'Fichier FI (en entrée)'!B:D,3)</f>
        <v>EJRGRUDEOD</v>
      </c>
      <c r="D121" s="2" t="str">
        <f ca="1">VLOOKUP(B121,'Fichier FI (en entrée)'!B:E,4)</f>
        <v>Joctekhxfgacu</v>
      </c>
      <c r="E121" s="2" t="s">
        <v>19</v>
      </c>
      <c r="F121" s="2" t="s">
        <v>3</v>
      </c>
      <c r="G121" s="1">
        <v>1</v>
      </c>
      <c r="H121" s="1">
        <v>12.86</v>
      </c>
      <c r="I121" s="2" t="s">
        <v>1</v>
      </c>
      <c r="J121" s="1">
        <v>3</v>
      </c>
      <c r="K121" s="2" t="s">
        <v>5</v>
      </c>
      <c r="L121" s="1">
        <v>0</v>
      </c>
      <c r="M121" s="1">
        <v>18</v>
      </c>
      <c r="N121" s="1">
        <v>0</v>
      </c>
    </row>
    <row r="122" spans="1:14">
      <c r="A122" s="1">
        <v>121</v>
      </c>
      <c r="B122" s="1">
        <v>1106014</v>
      </c>
      <c r="C122" s="2" t="str">
        <f ca="1">VLOOKUP(B122,'Fichier FI (en entrée)'!B:D,3)</f>
        <v>MQULGSHYNJ</v>
      </c>
      <c r="D122" s="2" t="str">
        <f ca="1">VLOOKUP(B122,'Fichier FI (en entrée)'!B:E,4)</f>
        <v>Ftlmrawijqxbb</v>
      </c>
      <c r="E122" s="2" t="s">
        <v>62</v>
      </c>
      <c r="F122" s="2" t="s">
        <v>3</v>
      </c>
      <c r="G122" s="1">
        <v>1</v>
      </c>
      <c r="H122" s="1">
        <v>12.85</v>
      </c>
      <c r="I122" s="2" t="s">
        <v>1</v>
      </c>
      <c r="J122" s="1">
        <v>3</v>
      </c>
      <c r="K122" s="2" t="s">
        <v>0</v>
      </c>
      <c r="L122" s="1">
        <v>0</v>
      </c>
      <c r="M122" s="1">
        <v>24</v>
      </c>
      <c r="N122" s="1">
        <v>0</v>
      </c>
    </row>
    <row r="123" spans="1:14">
      <c r="A123" s="1">
        <v>122</v>
      </c>
      <c r="B123" s="1">
        <v>275922</v>
      </c>
      <c r="C123" s="2" t="str">
        <f ca="1">VLOOKUP(B123,'Fichier FI (en entrée)'!B:D,3)</f>
        <v>WPLBHPTDSH</v>
      </c>
      <c r="D123" s="2" t="str">
        <f ca="1">VLOOKUP(B123,'Fichier FI (en entrée)'!B:E,4)</f>
        <v>Kiixfonoiqbco</v>
      </c>
      <c r="E123" s="2" t="s">
        <v>38</v>
      </c>
      <c r="F123" s="2" t="s">
        <v>3</v>
      </c>
      <c r="G123" s="1">
        <v>1</v>
      </c>
      <c r="H123" s="1">
        <v>12.83</v>
      </c>
      <c r="I123" s="2" t="s">
        <v>1</v>
      </c>
      <c r="J123" s="1">
        <v>3</v>
      </c>
      <c r="K123" s="2" t="s">
        <v>0</v>
      </c>
      <c r="L123" s="1">
        <v>0</v>
      </c>
      <c r="M123" s="1">
        <v>2</v>
      </c>
      <c r="N123" s="1">
        <v>0</v>
      </c>
    </row>
    <row r="124" spans="1:14">
      <c r="A124" s="1">
        <v>123</v>
      </c>
      <c r="B124" s="1">
        <v>513028</v>
      </c>
      <c r="C124" s="2" t="str">
        <f ca="1">VLOOKUP(B124,'Fichier FI (en entrée)'!B:D,3)</f>
        <v>VVYUPVCZIW</v>
      </c>
      <c r="D124" s="2" t="str">
        <f ca="1">VLOOKUP(B124,'Fichier FI (en entrée)'!B:E,4)</f>
        <v>Zjoipiyhlncva</v>
      </c>
      <c r="E124" s="2" t="s">
        <v>26</v>
      </c>
      <c r="F124" s="2" t="s">
        <v>3</v>
      </c>
      <c r="G124" s="1">
        <v>1</v>
      </c>
      <c r="H124" s="1">
        <v>12.81</v>
      </c>
      <c r="I124" s="2" t="s">
        <v>1</v>
      </c>
      <c r="J124" s="1">
        <v>3</v>
      </c>
      <c r="K124" s="2" t="s">
        <v>0</v>
      </c>
      <c r="L124" s="1">
        <v>0</v>
      </c>
      <c r="M124" s="1">
        <v>2</v>
      </c>
      <c r="N124" s="1">
        <v>0</v>
      </c>
    </row>
    <row r="125" spans="1:14">
      <c r="A125" s="1">
        <v>123</v>
      </c>
      <c r="B125" s="1">
        <v>176332</v>
      </c>
      <c r="C125" s="2" t="str">
        <f ca="1">VLOOKUP(B125,'Fichier FI (en entrée)'!B:D,3)</f>
        <v>PQKFUNBWVA</v>
      </c>
      <c r="D125" s="2" t="str">
        <f ca="1">VLOOKUP(B125,'Fichier FI (en entrée)'!B:E,4)</f>
        <v>Zusguvknoyxjh</v>
      </c>
      <c r="E125" s="2" t="s">
        <v>20</v>
      </c>
      <c r="F125" s="2" t="s">
        <v>3</v>
      </c>
      <c r="G125" s="1">
        <v>1</v>
      </c>
      <c r="H125" s="1">
        <v>12.81</v>
      </c>
      <c r="I125" s="2" t="s">
        <v>1</v>
      </c>
      <c r="J125" s="1">
        <v>3</v>
      </c>
      <c r="K125" s="2" t="s">
        <v>0</v>
      </c>
      <c r="L125" s="1">
        <v>0</v>
      </c>
      <c r="M125" s="1">
        <v>1</v>
      </c>
      <c r="N125" s="1">
        <v>0</v>
      </c>
    </row>
    <row r="126" spans="1:14">
      <c r="A126" s="1">
        <v>123</v>
      </c>
      <c r="B126" s="1">
        <v>143632</v>
      </c>
      <c r="C126" s="2" t="str">
        <f ca="1">VLOOKUP(B126,'Fichier FI (en entrée)'!B:D,3)</f>
        <v>QZCHPMMXLN</v>
      </c>
      <c r="D126" s="2" t="str">
        <f ca="1">VLOOKUP(B126,'Fichier FI (en entrée)'!B:E,4)</f>
        <v>Ddhzypmlkmhdm</v>
      </c>
      <c r="E126" s="2" t="s">
        <v>17</v>
      </c>
      <c r="F126" s="2" t="s">
        <v>3</v>
      </c>
      <c r="G126" s="1">
        <v>1</v>
      </c>
      <c r="H126" s="1">
        <v>12.81</v>
      </c>
      <c r="I126" s="2" t="s">
        <v>1</v>
      </c>
      <c r="J126" s="1">
        <v>3</v>
      </c>
      <c r="K126" s="2" t="s">
        <v>5</v>
      </c>
      <c r="L126" s="1">
        <v>0</v>
      </c>
      <c r="M126" s="1">
        <v>0</v>
      </c>
      <c r="N126" s="1">
        <v>0</v>
      </c>
    </row>
    <row r="127" spans="1:14">
      <c r="A127" s="1">
        <v>126</v>
      </c>
      <c r="B127" s="1">
        <v>713614</v>
      </c>
      <c r="C127" s="2" t="str">
        <f ca="1">VLOOKUP(B127,'Fichier FI (en entrée)'!B:D,3)</f>
        <v>OCTSMPDUKH</v>
      </c>
      <c r="D127" s="2" t="str">
        <f ca="1">VLOOKUP(B127,'Fichier FI (en entrée)'!B:E,4)</f>
        <v>Fvozaucvphvdw</v>
      </c>
      <c r="E127" s="2" t="s">
        <v>15</v>
      </c>
      <c r="F127" s="2" t="s">
        <v>3</v>
      </c>
      <c r="G127" s="1">
        <v>1</v>
      </c>
      <c r="H127" s="1">
        <v>12.79</v>
      </c>
      <c r="I127" s="2" t="s">
        <v>1</v>
      </c>
      <c r="J127" s="1">
        <v>3</v>
      </c>
      <c r="K127" s="2" t="s">
        <v>5</v>
      </c>
      <c r="L127" s="1">
        <v>0</v>
      </c>
      <c r="M127" s="1">
        <v>2</v>
      </c>
      <c r="N127" s="1">
        <v>0</v>
      </c>
    </row>
    <row r="128" spans="1:14">
      <c r="A128" s="1">
        <v>127</v>
      </c>
      <c r="B128" s="1">
        <v>301030</v>
      </c>
      <c r="C128" s="2" t="str">
        <f ca="1">VLOOKUP(B128,'Fichier FI (en entrée)'!B:D,3)</f>
        <v>XAMRGTDFJJ</v>
      </c>
      <c r="D128" s="2" t="str">
        <f ca="1">VLOOKUP(B128,'Fichier FI (en entrée)'!B:E,4)</f>
        <v>Jjdqdxwipapkq</v>
      </c>
      <c r="E128" s="2" t="s">
        <v>33</v>
      </c>
      <c r="F128" s="2" t="s">
        <v>3</v>
      </c>
      <c r="G128" s="1">
        <v>1</v>
      </c>
      <c r="H128" s="1">
        <v>12.78</v>
      </c>
      <c r="I128" s="2" t="s">
        <v>1</v>
      </c>
      <c r="J128" s="1">
        <v>3</v>
      </c>
      <c r="K128" s="2" t="s">
        <v>0</v>
      </c>
      <c r="L128" s="1">
        <v>0</v>
      </c>
      <c r="M128" s="1">
        <v>0</v>
      </c>
      <c r="N128" s="1">
        <v>0</v>
      </c>
    </row>
    <row r="129" spans="1:14">
      <c r="A129" s="1">
        <v>128</v>
      </c>
      <c r="B129" s="1">
        <v>713388</v>
      </c>
      <c r="C129" s="2" t="str">
        <f ca="1">VLOOKUP(B129,'Fichier FI (en entrée)'!B:D,3)</f>
        <v>NTSZPJRTOB</v>
      </c>
      <c r="D129" s="2" t="str">
        <f ca="1">VLOOKUP(B129,'Fichier FI (en entrée)'!B:E,4)</f>
        <v>Zdhhourqheijd</v>
      </c>
      <c r="E129" s="2" t="s">
        <v>27</v>
      </c>
      <c r="F129" s="2" t="s">
        <v>3</v>
      </c>
      <c r="G129" s="1">
        <v>1</v>
      </c>
      <c r="H129" s="1">
        <v>12.77</v>
      </c>
      <c r="I129" s="2" t="s">
        <v>1</v>
      </c>
      <c r="J129" s="1">
        <v>3</v>
      </c>
      <c r="K129" s="2" t="s">
        <v>0</v>
      </c>
      <c r="L129" s="1">
        <v>0</v>
      </c>
      <c r="M129" s="1">
        <v>16</v>
      </c>
      <c r="N129" s="1">
        <v>0</v>
      </c>
    </row>
    <row r="130" spans="1:14">
      <c r="A130" s="1">
        <v>129</v>
      </c>
      <c r="B130" s="1">
        <v>247652</v>
      </c>
      <c r="C130" s="2" t="str">
        <f ca="1">VLOOKUP(B130,'Fichier FI (en entrée)'!B:D,3)</f>
        <v>XCVIPDLPIT</v>
      </c>
      <c r="D130" s="2" t="str">
        <f ca="1">VLOOKUP(B130,'Fichier FI (en entrée)'!B:E,4)</f>
        <v>Tdeezylvlgypg</v>
      </c>
      <c r="E130" s="2" t="s">
        <v>27</v>
      </c>
      <c r="F130" s="2" t="s">
        <v>3</v>
      </c>
      <c r="G130" s="1">
        <v>1</v>
      </c>
      <c r="H130" s="1">
        <v>12.76</v>
      </c>
      <c r="I130" s="2" t="s">
        <v>1</v>
      </c>
      <c r="J130" s="1">
        <v>3</v>
      </c>
      <c r="K130" s="2" t="s">
        <v>0</v>
      </c>
      <c r="L130" s="1">
        <v>0</v>
      </c>
      <c r="M130" s="1">
        <v>18</v>
      </c>
      <c r="N130" s="1">
        <v>0</v>
      </c>
    </row>
    <row r="131" spans="1:14">
      <c r="A131" s="1">
        <v>129</v>
      </c>
      <c r="B131" s="1">
        <v>646918</v>
      </c>
      <c r="C131" s="2" t="str">
        <f ca="1">VLOOKUP(B131,'Fichier FI (en entrée)'!B:D,3)</f>
        <v>MNLDLJPLGO</v>
      </c>
      <c r="D131" s="2" t="str">
        <f ca="1">VLOOKUP(B131,'Fichier FI (en entrée)'!B:E,4)</f>
        <v>Lbwgblvntfjtc</v>
      </c>
      <c r="E131" s="2" t="s">
        <v>18</v>
      </c>
      <c r="F131" s="2" t="s">
        <v>3</v>
      </c>
      <c r="G131" s="1">
        <v>1</v>
      </c>
      <c r="H131" s="1">
        <v>12.76</v>
      </c>
      <c r="I131" s="2" t="s">
        <v>1</v>
      </c>
      <c r="J131" s="1">
        <v>3</v>
      </c>
      <c r="K131" s="2" t="s">
        <v>0</v>
      </c>
      <c r="L131" s="1">
        <v>0</v>
      </c>
      <c r="M131" s="1">
        <v>14</v>
      </c>
      <c r="N131" s="1">
        <v>0</v>
      </c>
    </row>
    <row r="132" spans="1:14">
      <c r="A132" s="1">
        <v>129</v>
      </c>
      <c r="B132" s="1">
        <v>643972</v>
      </c>
      <c r="C132" s="2" t="str">
        <f ca="1">VLOOKUP(B132,'Fichier FI (en entrée)'!B:D,3)</f>
        <v>UENIGSBBVE</v>
      </c>
      <c r="D132" s="2" t="str">
        <f ca="1">VLOOKUP(B132,'Fichier FI (en entrée)'!B:E,4)</f>
        <v>Bpdnxyyorraea</v>
      </c>
      <c r="E132" s="2" t="s">
        <v>17</v>
      </c>
      <c r="F132" s="2" t="s">
        <v>3</v>
      </c>
      <c r="G132" s="1">
        <v>1</v>
      </c>
      <c r="H132" s="1">
        <v>12.76</v>
      </c>
      <c r="I132" s="2" t="s">
        <v>1</v>
      </c>
      <c r="J132" s="1">
        <v>3</v>
      </c>
      <c r="K132" s="2" t="s">
        <v>5</v>
      </c>
      <c r="L132" s="1">
        <v>0</v>
      </c>
      <c r="M132" s="1">
        <v>3</v>
      </c>
      <c r="N132" s="1">
        <v>0</v>
      </c>
    </row>
    <row r="133" spans="1:14">
      <c r="A133" s="1">
        <v>132</v>
      </c>
      <c r="B133" s="1">
        <v>815183</v>
      </c>
      <c r="C133" s="2" t="str">
        <f ca="1">VLOOKUP(B133,'Fichier FI (en entrée)'!B:D,3)</f>
        <v>DZKWPOPLTA</v>
      </c>
      <c r="D133" s="2" t="str">
        <f ca="1">VLOOKUP(B133,'Fichier FI (en entrée)'!B:E,4)</f>
        <v>Vqddxalndnars</v>
      </c>
      <c r="E133" s="2" t="s">
        <v>27</v>
      </c>
      <c r="F133" s="2" t="s">
        <v>3</v>
      </c>
      <c r="G133" s="1">
        <v>1</v>
      </c>
      <c r="H133" s="1">
        <v>12.74</v>
      </c>
      <c r="I133" s="2" t="s">
        <v>1</v>
      </c>
      <c r="J133" s="1">
        <v>3</v>
      </c>
      <c r="K133" s="2" t="s">
        <v>5</v>
      </c>
      <c r="L133" s="1">
        <v>0</v>
      </c>
      <c r="M133" s="1">
        <v>12</v>
      </c>
      <c r="N133" s="1">
        <v>0</v>
      </c>
    </row>
    <row r="134" spans="1:14">
      <c r="A134" s="1">
        <v>132</v>
      </c>
      <c r="B134" s="1">
        <v>241410</v>
      </c>
      <c r="C134" s="2" t="str">
        <f ca="1">VLOOKUP(B134,'Fichier FI (en entrée)'!B:D,3)</f>
        <v>TATRSUEHFA</v>
      </c>
      <c r="D134" s="2" t="str">
        <f ca="1">VLOOKUP(B134,'Fichier FI (en entrée)'!B:E,4)</f>
        <v>Fgoxhlfkykjem</v>
      </c>
      <c r="E134" s="2" t="s">
        <v>31</v>
      </c>
      <c r="F134" s="2" t="s">
        <v>3</v>
      </c>
      <c r="G134" s="1">
        <v>1</v>
      </c>
      <c r="H134" s="1">
        <v>12.74</v>
      </c>
      <c r="I134" s="2" t="s">
        <v>1</v>
      </c>
      <c r="J134" s="1">
        <v>3</v>
      </c>
      <c r="K134" s="2" t="s">
        <v>0</v>
      </c>
      <c r="L134" s="1">
        <v>0</v>
      </c>
      <c r="M134" s="1">
        <v>5</v>
      </c>
      <c r="N134" s="1">
        <v>0</v>
      </c>
    </row>
    <row r="135" spans="1:14">
      <c r="A135" s="1">
        <v>134</v>
      </c>
      <c r="B135" s="1">
        <v>410516</v>
      </c>
      <c r="C135" s="2" t="str">
        <f ca="1">VLOOKUP(B135,'Fichier FI (en entrée)'!B:D,3)</f>
        <v>KPWBZOKKGR</v>
      </c>
      <c r="D135" s="2" t="str">
        <f ca="1">VLOOKUP(B135,'Fichier FI (en entrée)'!B:E,4)</f>
        <v>Hndkbeeaipqls</v>
      </c>
      <c r="E135" s="2" t="s">
        <v>31</v>
      </c>
      <c r="F135" s="2" t="s">
        <v>3</v>
      </c>
      <c r="G135" s="1">
        <v>1</v>
      </c>
      <c r="H135" s="1">
        <v>12.73</v>
      </c>
      <c r="I135" s="2" t="s">
        <v>1</v>
      </c>
      <c r="J135" s="1">
        <v>3</v>
      </c>
      <c r="K135" s="2" t="s">
        <v>0</v>
      </c>
      <c r="L135" s="1">
        <v>0</v>
      </c>
      <c r="M135" s="1">
        <v>2</v>
      </c>
      <c r="N135" s="1">
        <v>0</v>
      </c>
    </row>
    <row r="136" spans="1:14">
      <c r="A136" s="1">
        <v>135</v>
      </c>
      <c r="B136" s="1">
        <v>285080</v>
      </c>
      <c r="C136" s="2" t="str">
        <f ca="1">VLOOKUP(B136,'Fichier FI (en entrée)'!B:D,3)</f>
        <v>IFEZJPSWGH</v>
      </c>
      <c r="D136" s="2" t="str">
        <f ca="1">VLOOKUP(B136,'Fichier FI (en entrée)'!B:E,4)</f>
        <v>Foycjhmponyko</v>
      </c>
      <c r="E136" s="2" t="s">
        <v>20</v>
      </c>
      <c r="F136" s="2" t="s">
        <v>3</v>
      </c>
      <c r="G136" s="1">
        <v>1</v>
      </c>
      <c r="H136" s="1">
        <v>12.72</v>
      </c>
      <c r="I136" s="2" t="s">
        <v>1</v>
      </c>
      <c r="J136" s="1">
        <v>3</v>
      </c>
      <c r="K136" s="2" t="s">
        <v>5</v>
      </c>
      <c r="L136" s="1">
        <v>0</v>
      </c>
      <c r="M136" s="1">
        <v>0</v>
      </c>
      <c r="N136" s="1">
        <v>0</v>
      </c>
    </row>
    <row r="137" spans="1:14">
      <c r="A137" s="1">
        <v>135</v>
      </c>
      <c r="B137" s="1">
        <v>713556</v>
      </c>
      <c r="C137" s="2" t="str">
        <f ca="1">VLOOKUP(B137,'Fichier FI (en entrée)'!B:D,3)</f>
        <v>OSOFTZIXJG</v>
      </c>
      <c r="D137" s="2" t="str">
        <f ca="1">VLOOKUP(B137,'Fichier FI (en entrée)'!B:E,4)</f>
        <v>Inrksmxjcortn</v>
      </c>
      <c r="E137" s="2" t="s">
        <v>20</v>
      </c>
      <c r="F137" s="2" t="s">
        <v>3</v>
      </c>
      <c r="G137" s="1">
        <v>1</v>
      </c>
      <c r="H137" s="1">
        <v>12.72</v>
      </c>
      <c r="I137" s="2" t="s">
        <v>1</v>
      </c>
      <c r="J137" s="1">
        <v>3</v>
      </c>
      <c r="K137" s="2" t="s">
        <v>5</v>
      </c>
      <c r="L137" s="1">
        <v>0</v>
      </c>
      <c r="M137" s="1">
        <v>3</v>
      </c>
      <c r="N137" s="1">
        <v>0</v>
      </c>
    </row>
    <row r="138" spans="1:14">
      <c r="A138" s="1">
        <v>135</v>
      </c>
      <c r="B138" s="1">
        <v>1077248</v>
      </c>
      <c r="C138" s="2" t="str">
        <f ca="1">VLOOKUP(B138,'Fichier FI (en entrée)'!B:D,3)</f>
        <v>VXNPXNATIU</v>
      </c>
      <c r="D138" s="2" t="str">
        <f ca="1">VLOOKUP(B138,'Fichier FI (en entrée)'!B:E,4)</f>
        <v>Bbsrjcumugehb</v>
      </c>
      <c r="E138" s="2" t="s">
        <v>37</v>
      </c>
      <c r="F138" s="2" t="s">
        <v>3</v>
      </c>
      <c r="G138" s="1">
        <v>1</v>
      </c>
      <c r="H138" s="1">
        <v>12.72</v>
      </c>
      <c r="I138" s="2" t="s">
        <v>1</v>
      </c>
      <c r="J138" s="1">
        <v>3</v>
      </c>
      <c r="K138" s="2" t="s">
        <v>5</v>
      </c>
      <c r="L138" s="1">
        <v>0</v>
      </c>
      <c r="M138" s="1">
        <v>3</v>
      </c>
      <c r="N138" s="1">
        <v>0</v>
      </c>
    </row>
    <row r="139" spans="1:14">
      <c r="A139" s="1">
        <v>138</v>
      </c>
      <c r="B139" s="1">
        <v>308621</v>
      </c>
      <c r="C139" s="2" t="str">
        <f ca="1">VLOOKUP(B139,'Fichier FI (en entrée)'!B:D,3)</f>
        <v>UFUKFINZSY</v>
      </c>
      <c r="D139" s="2" t="str">
        <f ca="1">VLOOKUP(B139,'Fichier FI (en entrée)'!B:E,4)</f>
        <v>Oouytkfyktbgr</v>
      </c>
      <c r="E139" s="2" t="s">
        <v>23</v>
      </c>
      <c r="F139" s="2" t="s">
        <v>3</v>
      </c>
      <c r="G139" s="1">
        <v>1</v>
      </c>
      <c r="H139" s="1">
        <v>12.71</v>
      </c>
      <c r="I139" s="2" t="s">
        <v>1</v>
      </c>
      <c r="J139" s="1">
        <v>3</v>
      </c>
      <c r="K139" s="2" t="s">
        <v>0</v>
      </c>
      <c r="L139" s="1">
        <v>0</v>
      </c>
      <c r="M139" s="1">
        <v>2</v>
      </c>
      <c r="N139" s="1">
        <v>0</v>
      </c>
    </row>
    <row r="140" spans="1:14">
      <c r="A140" s="1">
        <v>138</v>
      </c>
      <c r="B140" s="1">
        <v>359794</v>
      </c>
      <c r="C140" s="2" t="str">
        <f ca="1">VLOOKUP(B140,'Fichier FI (en entrée)'!B:D,3)</f>
        <v>IFEANHGFZN</v>
      </c>
      <c r="D140" s="2" t="str">
        <f ca="1">VLOOKUP(B140,'Fichier FI (en entrée)'!B:E,4)</f>
        <v>Izlcadpehelir</v>
      </c>
      <c r="E140" s="2" t="s">
        <v>23</v>
      </c>
      <c r="F140" s="2" t="s">
        <v>3</v>
      </c>
      <c r="G140" s="1">
        <v>1</v>
      </c>
      <c r="H140" s="1">
        <v>12.71</v>
      </c>
      <c r="I140" s="2" t="s">
        <v>1</v>
      </c>
      <c r="J140" s="1">
        <v>3</v>
      </c>
      <c r="K140" s="2" t="s">
        <v>0</v>
      </c>
      <c r="L140" s="1">
        <v>0</v>
      </c>
      <c r="M140" s="1">
        <v>0</v>
      </c>
      <c r="N140" s="1">
        <v>0</v>
      </c>
    </row>
    <row r="141" spans="1:14">
      <c r="A141" s="1">
        <v>138</v>
      </c>
      <c r="B141" s="1">
        <v>632689</v>
      </c>
      <c r="C141" s="2" t="str">
        <f ca="1">VLOOKUP(B141,'Fichier FI (en entrée)'!B:D,3)</f>
        <v>EVJOMGXPFI</v>
      </c>
      <c r="D141" s="2" t="str">
        <f ca="1">VLOOKUP(B141,'Fichier FI (en entrée)'!B:E,4)</f>
        <v>Lssvrlbndwwty</v>
      </c>
      <c r="E141" s="2" t="s">
        <v>20</v>
      </c>
      <c r="F141" s="2" t="s">
        <v>3</v>
      </c>
      <c r="G141" s="1">
        <v>1</v>
      </c>
      <c r="H141" s="1">
        <v>12.71</v>
      </c>
      <c r="I141" s="2" t="s">
        <v>1</v>
      </c>
      <c r="J141" s="1">
        <v>3</v>
      </c>
      <c r="K141" s="2" t="s">
        <v>0</v>
      </c>
      <c r="L141" s="1">
        <v>0</v>
      </c>
      <c r="M141" s="1">
        <v>1</v>
      </c>
      <c r="N141" s="1">
        <v>0</v>
      </c>
    </row>
    <row r="142" spans="1:14">
      <c r="A142" s="1">
        <v>138</v>
      </c>
      <c r="B142" s="1">
        <v>1062245</v>
      </c>
      <c r="C142" s="2" t="str">
        <f ca="1">VLOOKUP(B142,'Fichier FI (en entrée)'!B:D,3)</f>
        <v>OLBKRJDIMY</v>
      </c>
      <c r="D142" s="2" t="str">
        <f ca="1">VLOOKUP(B142,'Fichier FI (en entrée)'!B:E,4)</f>
        <v>Omolhyrjsltfa</v>
      </c>
      <c r="E142" s="2" t="s">
        <v>52</v>
      </c>
      <c r="F142" s="2" t="s">
        <v>3</v>
      </c>
      <c r="G142" s="1">
        <v>1</v>
      </c>
      <c r="H142" s="1">
        <v>12.71</v>
      </c>
      <c r="I142" s="2" t="s">
        <v>1</v>
      </c>
      <c r="J142" s="1">
        <v>3</v>
      </c>
      <c r="K142" s="2" t="s">
        <v>0</v>
      </c>
      <c r="L142" s="1">
        <v>0</v>
      </c>
      <c r="M142" s="1">
        <v>14</v>
      </c>
      <c r="N142" s="1">
        <v>0</v>
      </c>
    </row>
    <row r="143" spans="1:14">
      <c r="A143" s="1">
        <v>138</v>
      </c>
      <c r="B143" s="1">
        <v>1124439</v>
      </c>
      <c r="C143" s="2" t="str">
        <f ca="1">VLOOKUP(B143,'Fichier FI (en entrée)'!B:D,3)</f>
        <v>XYGTWWZPHM</v>
      </c>
      <c r="D143" s="2" t="str">
        <f ca="1">VLOOKUP(B143,'Fichier FI (en entrée)'!B:E,4)</f>
        <v>Wxtovdzzpzayc</v>
      </c>
      <c r="E143" s="2" t="s">
        <v>62</v>
      </c>
      <c r="F143" s="2" t="s">
        <v>3</v>
      </c>
      <c r="G143" s="1">
        <v>1</v>
      </c>
      <c r="H143" s="1">
        <v>12.71</v>
      </c>
      <c r="I143" s="2" t="s">
        <v>1</v>
      </c>
      <c r="J143" s="1">
        <v>3</v>
      </c>
      <c r="K143" s="2" t="s">
        <v>5</v>
      </c>
      <c r="L143" s="1">
        <v>0</v>
      </c>
      <c r="M143" s="1">
        <v>23</v>
      </c>
      <c r="N143" s="1">
        <v>0</v>
      </c>
    </row>
    <row r="144" spans="1:14">
      <c r="A144" s="1">
        <v>138</v>
      </c>
      <c r="B144" s="1">
        <v>174175</v>
      </c>
      <c r="C144" s="2" t="str">
        <f ca="1">VLOOKUP(B144,'Fichier FI (en entrée)'!B:D,3)</f>
        <v>FDMQZYXJCJ</v>
      </c>
      <c r="D144" s="2" t="str">
        <f ca="1">VLOOKUP(B144,'Fichier FI (en entrée)'!B:E,4)</f>
        <v>Cwklqjslzdwdd</v>
      </c>
      <c r="E144" s="2" t="s">
        <v>31</v>
      </c>
      <c r="F144" s="2" t="s">
        <v>3</v>
      </c>
      <c r="G144" s="1">
        <v>1</v>
      </c>
      <c r="H144" s="1">
        <v>12.71</v>
      </c>
      <c r="I144" s="2" t="s">
        <v>1</v>
      </c>
      <c r="J144" s="1">
        <v>3</v>
      </c>
      <c r="K144" s="2" t="s">
        <v>0</v>
      </c>
      <c r="L144" s="1">
        <v>0</v>
      </c>
      <c r="M144" s="1">
        <v>2</v>
      </c>
      <c r="N144" s="1">
        <v>0</v>
      </c>
    </row>
    <row r="145" spans="1:14">
      <c r="A145" s="1">
        <v>144</v>
      </c>
      <c r="B145" s="1">
        <v>529038</v>
      </c>
      <c r="C145" s="2" t="str">
        <f ca="1">VLOOKUP(B145,'Fichier FI (en entrée)'!B:D,3)</f>
        <v>WEQIQDLYOP</v>
      </c>
      <c r="D145" s="2" t="str">
        <f ca="1">VLOOKUP(B145,'Fichier FI (en entrée)'!B:E,4)</f>
        <v>Pmjmfpqyxjdvw</v>
      </c>
      <c r="E145" s="2" t="s">
        <v>14</v>
      </c>
      <c r="F145" s="2" t="s">
        <v>3</v>
      </c>
      <c r="G145" s="1">
        <v>1</v>
      </c>
      <c r="H145" s="1">
        <v>12.7</v>
      </c>
      <c r="I145" s="2" t="s">
        <v>1</v>
      </c>
      <c r="J145" s="1">
        <v>3</v>
      </c>
      <c r="K145" s="2" t="s">
        <v>0</v>
      </c>
      <c r="L145" s="1">
        <v>0</v>
      </c>
      <c r="M145" s="1">
        <v>15</v>
      </c>
      <c r="N145" s="1">
        <v>0</v>
      </c>
    </row>
    <row r="146" spans="1:14">
      <c r="A146" s="1">
        <v>144</v>
      </c>
      <c r="B146" s="1">
        <v>319107</v>
      </c>
      <c r="C146" s="2" t="str">
        <f ca="1">VLOOKUP(B146,'Fichier FI (en entrée)'!B:D,3)</f>
        <v>DJSLFRJWHL</v>
      </c>
      <c r="D146" s="2" t="str">
        <f ca="1">VLOOKUP(B146,'Fichier FI (en entrée)'!B:E,4)</f>
        <v>Mqqhezqjgbalg</v>
      </c>
      <c r="E146" s="2" t="s">
        <v>17</v>
      </c>
      <c r="F146" s="2" t="s">
        <v>3</v>
      </c>
      <c r="G146" s="1">
        <v>1</v>
      </c>
      <c r="H146" s="1">
        <v>12.7</v>
      </c>
      <c r="I146" s="2" t="s">
        <v>1</v>
      </c>
      <c r="J146" s="1">
        <v>3</v>
      </c>
      <c r="K146" s="2" t="s">
        <v>0</v>
      </c>
      <c r="L146" s="1">
        <v>0</v>
      </c>
      <c r="M146" s="1">
        <v>0</v>
      </c>
      <c r="N146" s="1">
        <v>0</v>
      </c>
    </row>
    <row r="147" spans="1:14">
      <c r="A147" s="1">
        <v>146</v>
      </c>
      <c r="B147" s="1">
        <v>542714</v>
      </c>
      <c r="C147" s="2" t="str">
        <f ca="1">VLOOKUP(B147,'Fichier FI (en entrée)'!B:D,3)</f>
        <v>VMURDIDCON</v>
      </c>
      <c r="D147" s="2" t="str">
        <f ca="1">VLOOKUP(B147,'Fichier FI (en entrée)'!B:E,4)</f>
        <v>Kehxufmjjtlgl</v>
      </c>
      <c r="E147" s="2" t="s">
        <v>27</v>
      </c>
      <c r="F147" s="2" t="s">
        <v>3</v>
      </c>
      <c r="G147" s="1">
        <v>1</v>
      </c>
      <c r="H147" s="1">
        <v>12.69</v>
      </c>
      <c r="I147" s="2" t="s">
        <v>1</v>
      </c>
      <c r="J147" s="1">
        <v>3</v>
      </c>
      <c r="K147" s="2" t="s">
        <v>5</v>
      </c>
      <c r="L147" s="1">
        <v>0</v>
      </c>
      <c r="M147" s="1">
        <v>13</v>
      </c>
      <c r="N147" s="1">
        <v>0</v>
      </c>
    </row>
    <row r="148" spans="1:14">
      <c r="A148" s="1">
        <v>146</v>
      </c>
      <c r="B148" s="1">
        <v>269358</v>
      </c>
      <c r="C148" s="2" t="str">
        <f ca="1">VLOOKUP(B148,'Fichier FI (en entrée)'!B:D,3)</f>
        <v>JLQGYDTSKD</v>
      </c>
      <c r="D148" s="2" t="str">
        <f ca="1">VLOOKUP(B148,'Fichier FI (en entrée)'!B:E,4)</f>
        <v>Fxwvyumeorieg</v>
      </c>
      <c r="E148" s="2" t="s">
        <v>19</v>
      </c>
      <c r="F148" s="2" t="s">
        <v>3</v>
      </c>
      <c r="G148" s="1">
        <v>1</v>
      </c>
      <c r="H148" s="1">
        <v>12.69</v>
      </c>
      <c r="I148" s="2" t="s">
        <v>1</v>
      </c>
      <c r="J148" s="1">
        <v>3</v>
      </c>
      <c r="K148" s="2" t="s">
        <v>0</v>
      </c>
      <c r="L148" s="1">
        <v>0</v>
      </c>
      <c r="M148" s="1">
        <v>16</v>
      </c>
      <c r="N148" s="1">
        <v>0</v>
      </c>
    </row>
    <row r="149" spans="1:14">
      <c r="A149" s="1">
        <v>146</v>
      </c>
      <c r="B149" s="1">
        <v>404097</v>
      </c>
      <c r="C149" s="2" t="str">
        <f ca="1">VLOOKUP(B149,'Fichier FI (en entrée)'!B:D,3)</f>
        <v>SFPIFDFELI</v>
      </c>
      <c r="D149" s="2" t="str">
        <f ca="1">VLOOKUP(B149,'Fichier FI (en entrée)'!B:E,4)</f>
        <v>Plauzdjgowyds</v>
      </c>
      <c r="E149" s="2" t="s">
        <v>18</v>
      </c>
      <c r="F149" s="2" t="s">
        <v>3</v>
      </c>
      <c r="G149" s="1">
        <v>1</v>
      </c>
      <c r="H149" s="1">
        <v>12.69</v>
      </c>
      <c r="I149" s="2" t="s">
        <v>1</v>
      </c>
      <c r="J149" s="1">
        <v>3</v>
      </c>
      <c r="K149" s="2" t="s">
        <v>0</v>
      </c>
      <c r="L149" s="1">
        <v>0</v>
      </c>
      <c r="M149" s="1">
        <v>14</v>
      </c>
      <c r="N149" s="1">
        <v>0</v>
      </c>
    </row>
    <row r="150" spans="1:14">
      <c r="A150" s="1">
        <v>149</v>
      </c>
      <c r="B150" s="1">
        <v>651692</v>
      </c>
      <c r="C150" s="2" t="str">
        <f ca="1">VLOOKUP(B150,'Fichier FI (en entrée)'!B:D,3)</f>
        <v>ODWSTNKYWD</v>
      </c>
      <c r="D150" s="2" t="str">
        <f ca="1">VLOOKUP(B150,'Fichier FI (en entrée)'!B:E,4)</f>
        <v>Rvqjainemxlxh</v>
      </c>
      <c r="E150" s="2" t="s">
        <v>19</v>
      </c>
      <c r="F150" s="2" t="s">
        <v>3</v>
      </c>
      <c r="G150" s="1">
        <v>1</v>
      </c>
      <c r="H150" s="1">
        <v>12.67</v>
      </c>
      <c r="I150" s="2" t="s">
        <v>1</v>
      </c>
      <c r="J150" s="1">
        <v>3</v>
      </c>
      <c r="K150" s="2" t="s">
        <v>0</v>
      </c>
      <c r="L150" s="1">
        <v>0</v>
      </c>
      <c r="M150" s="1">
        <v>14</v>
      </c>
      <c r="N150" s="1">
        <v>0</v>
      </c>
    </row>
    <row r="151" spans="1:14">
      <c r="A151" s="1">
        <v>149</v>
      </c>
      <c r="B151" s="1">
        <v>1131534</v>
      </c>
      <c r="C151" s="2" t="str">
        <f ca="1">VLOOKUP(B151,'Fichier FI (en entrée)'!B:D,3)</f>
        <v>HKQZBNHVTZ</v>
      </c>
      <c r="D151" s="2" t="str">
        <f ca="1">VLOOKUP(B151,'Fichier FI (en entrée)'!B:E,4)</f>
        <v>Kxgdjmyakwsxr</v>
      </c>
      <c r="E151" s="2" t="s">
        <v>47</v>
      </c>
      <c r="F151" s="2" t="s">
        <v>3</v>
      </c>
      <c r="G151" s="1">
        <v>1</v>
      </c>
      <c r="H151" s="1">
        <v>12.67</v>
      </c>
      <c r="I151" s="2" t="s">
        <v>1</v>
      </c>
      <c r="J151" s="1">
        <v>3</v>
      </c>
      <c r="K151" s="2" t="s">
        <v>0</v>
      </c>
      <c r="L151" s="1">
        <v>0</v>
      </c>
      <c r="M151" s="1">
        <v>18</v>
      </c>
      <c r="N151" s="1">
        <v>0</v>
      </c>
    </row>
    <row r="152" spans="1:14">
      <c r="A152" s="1">
        <v>151</v>
      </c>
      <c r="B152" s="1">
        <v>688684</v>
      </c>
      <c r="C152" s="2" t="str">
        <f ca="1">VLOOKUP(B152,'Fichier FI (en entrée)'!B:D,3)</f>
        <v>CYHQYANKWM</v>
      </c>
      <c r="D152" s="2" t="str">
        <f ca="1">VLOOKUP(B152,'Fichier FI (en entrée)'!B:E,4)</f>
        <v>Rwombintgzjqk</v>
      </c>
      <c r="E152" s="2" t="s">
        <v>20</v>
      </c>
      <c r="F152" s="2" t="s">
        <v>3</v>
      </c>
      <c r="G152" s="1">
        <v>1</v>
      </c>
      <c r="H152" s="1">
        <v>12.66</v>
      </c>
      <c r="I152" s="2" t="s">
        <v>1</v>
      </c>
      <c r="J152" s="1">
        <v>3</v>
      </c>
      <c r="K152" s="2" t="s">
        <v>0</v>
      </c>
      <c r="L152" s="1">
        <v>0</v>
      </c>
      <c r="M152" s="1">
        <v>5</v>
      </c>
      <c r="N152" s="1">
        <v>0</v>
      </c>
    </row>
    <row r="153" spans="1:14">
      <c r="A153" s="1">
        <v>152</v>
      </c>
      <c r="B153" s="1">
        <v>404139</v>
      </c>
      <c r="C153" s="2" t="str">
        <f ca="1">VLOOKUP(B153,'Fichier FI (en entrée)'!B:D,3)</f>
        <v>GWTQORLXMC</v>
      </c>
      <c r="D153" s="2" t="str">
        <f ca="1">VLOOKUP(B153,'Fichier FI (en entrée)'!B:E,4)</f>
        <v>Aqnptnmrdxqwa</v>
      </c>
      <c r="E153" s="2" t="s">
        <v>27</v>
      </c>
      <c r="F153" s="2" t="s">
        <v>3</v>
      </c>
      <c r="G153" s="1">
        <v>1</v>
      </c>
      <c r="H153" s="1">
        <v>12.64</v>
      </c>
      <c r="I153" s="2" t="s">
        <v>1</v>
      </c>
      <c r="J153" s="1">
        <v>3</v>
      </c>
      <c r="K153" s="2" t="s">
        <v>5</v>
      </c>
      <c r="L153" s="1">
        <v>0</v>
      </c>
      <c r="M153" s="1">
        <v>12</v>
      </c>
      <c r="N153" s="1">
        <v>0</v>
      </c>
    </row>
    <row r="154" spans="1:14">
      <c r="A154" s="1">
        <v>152</v>
      </c>
      <c r="B154" s="1">
        <v>157895</v>
      </c>
      <c r="C154" s="2" t="str">
        <f ca="1">VLOOKUP(B154,'Fichier FI (en entrée)'!B:D,3)</f>
        <v>QNAJDTDJPI</v>
      </c>
      <c r="D154" s="2" t="str">
        <f ca="1">VLOOKUP(B154,'Fichier FI (en entrée)'!B:E,4)</f>
        <v>Pbcjsijrffbtn</v>
      </c>
      <c r="E154" s="2" t="s">
        <v>31</v>
      </c>
      <c r="F154" s="2" t="s">
        <v>3</v>
      </c>
      <c r="G154" s="1">
        <v>1</v>
      </c>
      <c r="H154" s="1">
        <v>12.64</v>
      </c>
      <c r="I154" s="2" t="s">
        <v>1</v>
      </c>
      <c r="J154" s="1">
        <v>3</v>
      </c>
      <c r="K154" s="2" t="s">
        <v>0</v>
      </c>
      <c r="L154" s="1">
        <v>0</v>
      </c>
      <c r="M154" s="1">
        <v>1</v>
      </c>
      <c r="N154" s="1">
        <v>0</v>
      </c>
    </row>
    <row r="155" spans="1:14">
      <c r="A155" s="1">
        <v>154</v>
      </c>
      <c r="B155" s="1">
        <v>688608</v>
      </c>
      <c r="C155" s="2" t="str">
        <f ca="1">VLOOKUP(B155,'Fichier FI (en entrée)'!B:D,3)</f>
        <v>KBKRTYRYFJ</v>
      </c>
      <c r="D155" s="2" t="str">
        <f ca="1">VLOOKUP(B155,'Fichier FI (en entrée)'!B:E,4)</f>
        <v>Kuiyrzvdndxbl</v>
      </c>
      <c r="E155" s="2" t="s">
        <v>28</v>
      </c>
      <c r="F155" s="2" t="s">
        <v>3</v>
      </c>
      <c r="G155" s="1">
        <v>1</v>
      </c>
      <c r="H155" s="1">
        <v>12.63</v>
      </c>
      <c r="I155" s="2" t="s">
        <v>1</v>
      </c>
      <c r="J155" s="1">
        <v>3</v>
      </c>
      <c r="K155" s="2" t="s">
        <v>0</v>
      </c>
      <c r="L155" s="1">
        <v>0</v>
      </c>
      <c r="M155" s="1">
        <v>1</v>
      </c>
      <c r="N155" s="1">
        <v>0</v>
      </c>
    </row>
    <row r="156" spans="1:14">
      <c r="A156" s="1">
        <v>154</v>
      </c>
      <c r="B156" s="1">
        <v>255113</v>
      </c>
      <c r="C156" s="2" t="str">
        <f ca="1">VLOOKUP(B156,'Fichier FI (en entrée)'!B:D,3)</f>
        <v>THQERHJKCC</v>
      </c>
      <c r="D156" s="2" t="str">
        <f ca="1">VLOOKUP(B156,'Fichier FI (en entrée)'!B:E,4)</f>
        <v>Avindzntvocjt</v>
      </c>
      <c r="E156" s="2" t="s">
        <v>20</v>
      </c>
      <c r="F156" s="2" t="s">
        <v>3</v>
      </c>
      <c r="G156" s="1">
        <v>1</v>
      </c>
      <c r="H156" s="1">
        <v>12.63</v>
      </c>
      <c r="I156" s="2" t="s">
        <v>1</v>
      </c>
      <c r="J156" s="1">
        <v>3</v>
      </c>
      <c r="K156" s="2" t="s">
        <v>0</v>
      </c>
      <c r="L156" s="1">
        <v>0</v>
      </c>
      <c r="M156" s="1">
        <v>0</v>
      </c>
      <c r="N156" s="1">
        <v>0</v>
      </c>
    </row>
    <row r="157" spans="1:14">
      <c r="A157" s="1">
        <v>156</v>
      </c>
      <c r="B157" s="1">
        <v>1189586</v>
      </c>
      <c r="C157" s="2" t="str">
        <f ca="1">VLOOKUP(B157,'Fichier FI (en entrée)'!B:D,3)</f>
        <v>YVNILIYPKB</v>
      </c>
      <c r="D157" s="2" t="str">
        <f ca="1">VLOOKUP(B157,'Fichier FI (en entrée)'!B:E,4)</f>
        <v>Vsodjjqbbtymg</v>
      </c>
      <c r="E157" s="2" t="s">
        <v>36</v>
      </c>
      <c r="F157" s="2" t="s">
        <v>3</v>
      </c>
      <c r="G157" s="1">
        <v>1</v>
      </c>
      <c r="H157" s="1">
        <v>12.62</v>
      </c>
      <c r="I157" s="2" t="s">
        <v>1</v>
      </c>
      <c r="J157" s="1">
        <v>3</v>
      </c>
      <c r="K157" s="2" t="s">
        <v>0</v>
      </c>
      <c r="L157" s="1">
        <v>0</v>
      </c>
      <c r="M157" s="1">
        <v>2</v>
      </c>
      <c r="N157" s="1">
        <v>0</v>
      </c>
    </row>
    <row r="158" spans="1:14">
      <c r="A158" s="1">
        <v>157</v>
      </c>
      <c r="B158" s="1">
        <v>642888</v>
      </c>
      <c r="C158" s="2" t="str">
        <f ca="1">VLOOKUP(B158,'Fichier FI (en entrée)'!B:D,3)</f>
        <v>PERYBVUWEU</v>
      </c>
      <c r="D158" s="2" t="str">
        <f ca="1">VLOOKUP(B158,'Fichier FI (en entrée)'!B:E,4)</f>
        <v>Yoocpzlitejjy</v>
      </c>
      <c r="E158" s="2" t="s">
        <v>82</v>
      </c>
      <c r="F158" s="2" t="s">
        <v>3</v>
      </c>
      <c r="G158" s="1">
        <v>1</v>
      </c>
      <c r="H158" s="1">
        <v>12.61</v>
      </c>
      <c r="I158" s="2" t="s">
        <v>1</v>
      </c>
      <c r="J158" s="1">
        <v>3</v>
      </c>
      <c r="K158" s="2" t="s">
        <v>0</v>
      </c>
      <c r="L158" s="1">
        <v>0</v>
      </c>
      <c r="M158" s="1">
        <v>10</v>
      </c>
      <c r="N158" s="1">
        <v>0</v>
      </c>
    </row>
    <row r="159" spans="1:14">
      <c r="A159" s="1">
        <v>157</v>
      </c>
      <c r="B159" s="1">
        <v>376863</v>
      </c>
      <c r="C159" s="2" t="str">
        <f ca="1">VLOOKUP(B159,'Fichier FI (en entrée)'!B:D,3)</f>
        <v>MPVOPINOPQ</v>
      </c>
      <c r="D159" s="2" t="str">
        <f ca="1">VLOOKUP(B159,'Fichier FI (en entrée)'!B:E,4)</f>
        <v>Tdlxleqalgaio</v>
      </c>
      <c r="E159" s="2" t="s">
        <v>27</v>
      </c>
      <c r="F159" s="2" t="s">
        <v>3</v>
      </c>
      <c r="G159" s="1">
        <v>1</v>
      </c>
      <c r="H159" s="1">
        <v>12.61</v>
      </c>
      <c r="I159" s="2" t="s">
        <v>1</v>
      </c>
      <c r="J159" s="1">
        <v>3</v>
      </c>
      <c r="K159" s="2" t="s">
        <v>0</v>
      </c>
      <c r="L159" s="1">
        <v>0</v>
      </c>
      <c r="M159" s="1">
        <v>12</v>
      </c>
      <c r="N159" s="1">
        <v>0</v>
      </c>
    </row>
    <row r="160" spans="1:14">
      <c r="A160" s="1">
        <v>159</v>
      </c>
      <c r="B160" s="1">
        <v>518986</v>
      </c>
      <c r="C160" s="2" t="str">
        <f ca="1">VLOOKUP(B160,'Fichier FI (en entrée)'!B:D,3)</f>
        <v>CTOGYZGOQX</v>
      </c>
      <c r="D160" s="2" t="str">
        <f ca="1">VLOOKUP(B160,'Fichier FI (en entrée)'!B:E,4)</f>
        <v>Itikpgfledoei</v>
      </c>
      <c r="E160" s="2" t="s">
        <v>14</v>
      </c>
      <c r="F160" s="2" t="s">
        <v>3</v>
      </c>
      <c r="G160" s="1">
        <v>1</v>
      </c>
      <c r="H160" s="1">
        <v>12.59</v>
      </c>
      <c r="I160" s="2" t="s">
        <v>1</v>
      </c>
      <c r="J160" s="1">
        <v>3</v>
      </c>
      <c r="K160" s="2" t="s">
        <v>0</v>
      </c>
      <c r="L160" s="1">
        <v>0</v>
      </c>
      <c r="M160" s="1">
        <v>18</v>
      </c>
      <c r="N160" s="1">
        <v>0</v>
      </c>
    </row>
    <row r="161" spans="1:14">
      <c r="A161" s="1">
        <v>160</v>
      </c>
      <c r="B161" s="1">
        <v>1103711</v>
      </c>
      <c r="C161" s="2" t="str">
        <f ca="1">VLOOKUP(B161,'Fichier FI (en entrée)'!B:D,3)</f>
        <v>DSVNGCBDEU</v>
      </c>
      <c r="D161" s="2" t="str">
        <f ca="1">VLOOKUP(B161,'Fichier FI (en entrée)'!B:E,4)</f>
        <v>Yrbfuzotywhwl</v>
      </c>
      <c r="E161" s="2" t="s">
        <v>46</v>
      </c>
      <c r="F161" s="2" t="s">
        <v>3</v>
      </c>
      <c r="G161" s="1">
        <v>1</v>
      </c>
      <c r="H161" s="1">
        <v>12.58</v>
      </c>
      <c r="I161" s="2" t="s">
        <v>1</v>
      </c>
      <c r="J161" s="1">
        <v>3</v>
      </c>
      <c r="K161" s="2" t="s">
        <v>5</v>
      </c>
      <c r="L161" s="1">
        <v>0</v>
      </c>
      <c r="M161" s="1">
        <v>26</v>
      </c>
      <c r="N161" s="1">
        <v>0</v>
      </c>
    </row>
    <row r="162" spans="1:14">
      <c r="A162" s="1">
        <v>160</v>
      </c>
      <c r="B162" s="1">
        <v>561403</v>
      </c>
      <c r="C162" s="2" t="str">
        <f ca="1">VLOOKUP(B162,'Fichier FI (en entrée)'!B:D,3)</f>
        <v>EWKGGXMWDB</v>
      </c>
      <c r="D162" s="2" t="str">
        <f ca="1">VLOOKUP(B162,'Fichier FI (en entrée)'!B:E,4)</f>
        <v>Vqimmuwalosjt</v>
      </c>
      <c r="E162" s="2" t="s">
        <v>27</v>
      </c>
      <c r="F162" s="2" t="s">
        <v>3</v>
      </c>
      <c r="G162" s="1">
        <v>1</v>
      </c>
      <c r="H162" s="1">
        <v>12.58</v>
      </c>
      <c r="I162" s="2" t="s">
        <v>1</v>
      </c>
      <c r="J162" s="1">
        <v>3</v>
      </c>
      <c r="K162" s="2" t="s">
        <v>0</v>
      </c>
      <c r="L162" s="1">
        <v>0</v>
      </c>
      <c r="M162" s="1">
        <v>10</v>
      </c>
      <c r="N162" s="1">
        <v>0</v>
      </c>
    </row>
    <row r="163" spans="1:14">
      <c r="A163" s="1">
        <v>162</v>
      </c>
      <c r="B163" s="1">
        <v>778294</v>
      </c>
      <c r="C163" s="2" t="str">
        <f ca="1">VLOOKUP(B163,'Fichier FI (en entrée)'!B:D,3)</f>
        <v>SSYDWQFYEU</v>
      </c>
      <c r="D163" s="2" t="str">
        <f ca="1">VLOOKUP(B163,'Fichier FI (en entrée)'!B:E,4)</f>
        <v>Fkrupjohqrfrf</v>
      </c>
      <c r="E163" s="2" t="s">
        <v>24</v>
      </c>
      <c r="F163" s="2" t="s">
        <v>3</v>
      </c>
      <c r="G163" s="1">
        <v>1</v>
      </c>
      <c r="H163" s="1">
        <v>12.57</v>
      </c>
      <c r="I163" s="2" t="s">
        <v>1</v>
      </c>
      <c r="J163" s="1">
        <v>3</v>
      </c>
      <c r="K163" s="2" t="s">
        <v>0</v>
      </c>
      <c r="L163" s="1">
        <v>0</v>
      </c>
      <c r="M163" s="1">
        <v>3</v>
      </c>
      <c r="N163" s="1">
        <v>0</v>
      </c>
    </row>
    <row r="164" spans="1:14">
      <c r="A164" s="1">
        <v>162</v>
      </c>
      <c r="B164" s="1">
        <v>819481</v>
      </c>
      <c r="C164" s="2" t="str">
        <f ca="1">VLOOKUP(B164,'Fichier FI (en entrée)'!B:D,3)</f>
        <v>UHKECHHYPA</v>
      </c>
      <c r="D164" s="2" t="str">
        <f ca="1">VLOOKUP(B164,'Fichier FI (en entrée)'!B:E,4)</f>
        <v>Ntarbkgsukviy</v>
      </c>
      <c r="E164" s="2" t="s">
        <v>31</v>
      </c>
      <c r="F164" s="2" t="s">
        <v>3</v>
      </c>
      <c r="G164" s="1">
        <v>1</v>
      </c>
      <c r="H164" s="1">
        <v>12.57</v>
      </c>
      <c r="I164" s="2" t="s">
        <v>1</v>
      </c>
      <c r="J164" s="1">
        <v>3</v>
      </c>
      <c r="K164" s="2" t="s">
        <v>5</v>
      </c>
      <c r="L164" s="1">
        <v>0</v>
      </c>
      <c r="M164" s="1">
        <v>0</v>
      </c>
      <c r="N164" s="1">
        <v>0</v>
      </c>
    </row>
    <row r="165" spans="1:14">
      <c r="A165" s="1">
        <v>164</v>
      </c>
      <c r="B165" s="1">
        <v>632758</v>
      </c>
      <c r="C165" s="2" t="str">
        <f ca="1">VLOOKUP(B165,'Fichier FI (en entrée)'!B:D,3)</f>
        <v>RABOVGUXQU</v>
      </c>
      <c r="D165" s="2" t="str">
        <f ca="1">VLOOKUP(B165,'Fichier FI (en entrée)'!B:E,4)</f>
        <v>Hxeqmklnmabdt</v>
      </c>
      <c r="E165" s="2" t="s">
        <v>27</v>
      </c>
      <c r="F165" s="2" t="s">
        <v>3</v>
      </c>
      <c r="G165" s="1">
        <v>1</v>
      </c>
      <c r="H165" s="1">
        <v>12.56</v>
      </c>
      <c r="I165" s="2" t="s">
        <v>1</v>
      </c>
      <c r="J165" s="1">
        <v>3</v>
      </c>
      <c r="K165" s="2" t="s">
        <v>0</v>
      </c>
      <c r="L165" s="1">
        <v>0</v>
      </c>
      <c r="M165" s="1">
        <v>12</v>
      </c>
      <c r="N165" s="1">
        <v>0</v>
      </c>
    </row>
    <row r="166" spans="1:14">
      <c r="A166" s="1">
        <v>164</v>
      </c>
      <c r="B166" s="1">
        <v>285072</v>
      </c>
      <c r="C166" s="2" t="str">
        <f ca="1">VLOOKUP(B166,'Fichier FI (en entrée)'!B:D,3)</f>
        <v>LYCMCAGCEU</v>
      </c>
      <c r="D166" s="2" t="str">
        <f ca="1">VLOOKUP(B166,'Fichier FI (en entrée)'!B:E,4)</f>
        <v>Jgsvzoojjxxkl</v>
      </c>
      <c r="E166" s="2" t="s">
        <v>20</v>
      </c>
      <c r="F166" s="2" t="s">
        <v>3</v>
      </c>
      <c r="G166" s="1">
        <v>1</v>
      </c>
      <c r="H166" s="1">
        <v>12.56</v>
      </c>
      <c r="I166" s="2" t="s">
        <v>1</v>
      </c>
      <c r="J166" s="1">
        <v>3</v>
      </c>
      <c r="K166" s="2" t="s">
        <v>5</v>
      </c>
      <c r="L166" s="1">
        <v>0</v>
      </c>
      <c r="M166" s="1">
        <v>0</v>
      </c>
      <c r="N166" s="1">
        <v>0</v>
      </c>
    </row>
    <row r="167" spans="1:14">
      <c r="A167" s="1">
        <v>166</v>
      </c>
      <c r="B167" s="1">
        <v>152840</v>
      </c>
      <c r="C167" s="2" t="str">
        <f ca="1">VLOOKUP(B167,'Fichier FI (en entrée)'!B:D,3)</f>
        <v>GMXKAVWSHI</v>
      </c>
      <c r="D167" s="2" t="str">
        <f ca="1">VLOOKUP(B167,'Fichier FI (en entrée)'!B:E,4)</f>
        <v>Igokkgiitotce</v>
      </c>
      <c r="E167" s="2" t="s">
        <v>27</v>
      </c>
      <c r="F167" s="2" t="s">
        <v>3</v>
      </c>
      <c r="G167" s="1">
        <v>1</v>
      </c>
      <c r="H167" s="1">
        <v>12.53</v>
      </c>
      <c r="I167" s="2" t="s">
        <v>1</v>
      </c>
      <c r="J167" s="1">
        <v>3</v>
      </c>
      <c r="K167" s="2" t="s">
        <v>0</v>
      </c>
      <c r="L167" s="1">
        <v>0</v>
      </c>
      <c r="M167" s="1">
        <v>12</v>
      </c>
      <c r="N167" s="1">
        <v>0</v>
      </c>
    </row>
    <row r="168" spans="1:14">
      <c r="A168" s="1">
        <v>167</v>
      </c>
      <c r="B168" s="1">
        <v>504544</v>
      </c>
      <c r="C168" s="2" t="str">
        <f ca="1">VLOOKUP(B168,'Fichier FI (en entrée)'!B:D,3)</f>
        <v>GULCTOZMCC</v>
      </c>
      <c r="D168" s="2" t="str">
        <f ca="1">VLOOKUP(B168,'Fichier FI (en entrée)'!B:E,4)</f>
        <v>Nitojdbacyqah</v>
      </c>
      <c r="E168" s="2" t="s">
        <v>28</v>
      </c>
      <c r="F168" s="2" t="s">
        <v>3</v>
      </c>
      <c r="G168" s="1">
        <v>1</v>
      </c>
      <c r="H168" s="1">
        <v>12.52</v>
      </c>
      <c r="I168" s="2" t="s">
        <v>1</v>
      </c>
      <c r="J168" s="1">
        <v>3</v>
      </c>
      <c r="K168" s="2" t="s">
        <v>5</v>
      </c>
      <c r="L168" s="1">
        <v>0</v>
      </c>
      <c r="M168" s="1">
        <v>2</v>
      </c>
      <c r="N168" s="1">
        <v>0</v>
      </c>
    </row>
    <row r="169" spans="1:14">
      <c r="A169" s="1">
        <v>167</v>
      </c>
      <c r="B169" s="1">
        <v>512229</v>
      </c>
      <c r="C169" s="2" t="str">
        <f ca="1">VLOOKUP(B169,'Fichier FI (en entrée)'!B:D,3)</f>
        <v>TFVREPEKXV</v>
      </c>
      <c r="D169" s="2" t="str">
        <f ca="1">VLOOKUP(B169,'Fichier FI (en entrée)'!B:E,4)</f>
        <v>Wiiokcryyllqk</v>
      </c>
      <c r="E169" s="2" t="s">
        <v>22</v>
      </c>
      <c r="F169" s="2" t="s">
        <v>3</v>
      </c>
      <c r="G169" s="1">
        <v>1</v>
      </c>
      <c r="H169" s="1">
        <v>12.52</v>
      </c>
      <c r="I169" s="2" t="s">
        <v>1</v>
      </c>
      <c r="J169" s="1">
        <v>3</v>
      </c>
      <c r="K169" s="2" t="s">
        <v>5</v>
      </c>
      <c r="L169" s="1">
        <v>0</v>
      </c>
      <c r="M169" s="1">
        <v>4</v>
      </c>
      <c r="N169" s="1">
        <v>0</v>
      </c>
    </row>
    <row r="170" spans="1:14">
      <c r="A170" s="1">
        <v>169</v>
      </c>
      <c r="B170" s="1">
        <v>247695</v>
      </c>
      <c r="C170" s="2" t="str">
        <f ca="1">VLOOKUP(B170,'Fichier FI (en entrée)'!B:D,3)</f>
        <v>MMHPKPEPGU</v>
      </c>
      <c r="D170" s="2" t="str">
        <f ca="1">VLOOKUP(B170,'Fichier FI (en entrée)'!B:E,4)</f>
        <v>Lnxvinqnhmzkz</v>
      </c>
      <c r="E170" s="2" t="s">
        <v>27</v>
      </c>
      <c r="F170" s="2" t="s">
        <v>3</v>
      </c>
      <c r="G170" s="1">
        <v>1</v>
      </c>
      <c r="H170" s="1">
        <v>12.5</v>
      </c>
      <c r="I170" s="2" t="s">
        <v>1</v>
      </c>
      <c r="J170" s="1">
        <v>3</v>
      </c>
      <c r="K170" s="2" t="s">
        <v>0</v>
      </c>
      <c r="L170" s="1">
        <v>0</v>
      </c>
      <c r="M170" s="1">
        <v>19</v>
      </c>
      <c r="N170" s="1">
        <v>0</v>
      </c>
    </row>
    <row r="171" spans="1:14">
      <c r="A171" s="1">
        <v>170</v>
      </c>
      <c r="B171" s="1">
        <v>504558</v>
      </c>
      <c r="C171" s="2" t="str">
        <f ca="1">VLOOKUP(B171,'Fichier FI (en entrée)'!B:D,3)</f>
        <v>WCJSEWEEUF</v>
      </c>
      <c r="D171" s="2" t="str">
        <f ca="1">VLOOKUP(B171,'Fichier FI (en entrée)'!B:E,4)</f>
        <v>Hzvcipfsibpbm</v>
      </c>
      <c r="E171" s="2" t="s">
        <v>20</v>
      </c>
      <c r="F171" s="2" t="s">
        <v>3</v>
      </c>
      <c r="G171" s="1">
        <v>1</v>
      </c>
      <c r="H171" s="1">
        <v>12.49</v>
      </c>
      <c r="I171" s="2" t="s">
        <v>1</v>
      </c>
      <c r="J171" s="1">
        <v>3</v>
      </c>
      <c r="K171" s="2" t="s">
        <v>5</v>
      </c>
      <c r="L171" s="1">
        <v>0</v>
      </c>
      <c r="M171" s="1">
        <v>0</v>
      </c>
      <c r="N171" s="1">
        <v>0</v>
      </c>
    </row>
    <row r="172" spans="1:14">
      <c r="A172" s="1">
        <v>170</v>
      </c>
      <c r="B172" s="1">
        <v>643642</v>
      </c>
      <c r="C172" s="2" t="str">
        <f ca="1">VLOOKUP(B172,'Fichier FI (en entrée)'!B:D,3)</f>
        <v>ZMZULHVJYF</v>
      </c>
      <c r="D172" s="2" t="str">
        <f ca="1">VLOOKUP(B172,'Fichier FI (en entrée)'!B:E,4)</f>
        <v>Cmkfgtseiojmf</v>
      </c>
      <c r="E172" s="2" t="s">
        <v>17</v>
      </c>
      <c r="F172" s="2" t="s">
        <v>3</v>
      </c>
      <c r="G172" s="1">
        <v>1</v>
      </c>
      <c r="H172" s="1">
        <v>12.49</v>
      </c>
      <c r="I172" s="2" t="s">
        <v>1</v>
      </c>
      <c r="J172" s="1">
        <v>3</v>
      </c>
      <c r="K172" s="2" t="s">
        <v>5</v>
      </c>
      <c r="L172" s="1">
        <v>0</v>
      </c>
      <c r="M172" s="1">
        <v>2</v>
      </c>
      <c r="N172" s="1">
        <v>0</v>
      </c>
    </row>
    <row r="173" spans="1:14">
      <c r="A173" s="1">
        <v>170</v>
      </c>
      <c r="B173" s="1">
        <v>438455</v>
      </c>
      <c r="C173" s="2" t="str">
        <f ca="1">VLOOKUP(B173,'Fichier FI (en entrée)'!B:D,3)</f>
        <v>VXJDIEKARV</v>
      </c>
      <c r="D173" s="2" t="str">
        <f ca="1">VLOOKUP(B173,'Fichier FI (en entrée)'!B:E,4)</f>
        <v>Lsmmbngthdvfi</v>
      </c>
      <c r="E173" s="2" t="s">
        <v>28</v>
      </c>
      <c r="F173" s="2" t="s">
        <v>3</v>
      </c>
      <c r="G173" s="1">
        <v>1</v>
      </c>
      <c r="H173" s="1">
        <v>12.49</v>
      </c>
      <c r="I173" s="2" t="s">
        <v>1</v>
      </c>
      <c r="J173" s="1">
        <v>3</v>
      </c>
      <c r="K173" s="2" t="s">
        <v>5</v>
      </c>
      <c r="L173" s="1">
        <v>0</v>
      </c>
      <c r="M173" s="1">
        <v>0</v>
      </c>
      <c r="N173" s="1">
        <v>0</v>
      </c>
    </row>
    <row r="174" spans="1:14">
      <c r="A174" s="1">
        <v>173</v>
      </c>
      <c r="B174" s="1">
        <v>161068</v>
      </c>
      <c r="C174" s="2" t="str">
        <f ca="1">VLOOKUP(B174,'Fichier FI (en entrée)'!B:D,3)</f>
        <v>SONYPSBGAN</v>
      </c>
      <c r="D174" s="2" t="str">
        <f ca="1">VLOOKUP(B174,'Fichier FI (en entrée)'!B:E,4)</f>
        <v>Rbyqfjbfljmfs</v>
      </c>
      <c r="E174" s="2" t="s">
        <v>27</v>
      </c>
      <c r="F174" s="2" t="s">
        <v>3</v>
      </c>
      <c r="G174" s="1">
        <v>1</v>
      </c>
      <c r="H174" s="1">
        <v>12.48</v>
      </c>
      <c r="I174" s="2" t="s">
        <v>1</v>
      </c>
      <c r="J174" s="1">
        <v>3</v>
      </c>
      <c r="K174" s="2" t="s">
        <v>5</v>
      </c>
      <c r="L174" s="1">
        <v>0</v>
      </c>
      <c r="M174" s="1">
        <v>12</v>
      </c>
      <c r="N174" s="1">
        <v>0</v>
      </c>
    </row>
    <row r="175" spans="1:14">
      <c r="A175" s="1">
        <v>174</v>
      </c>
      <c r="B175" s="1">
        <v>176283</v>
      </c>
      <c r="C175" s="2" t="str">
        <f ca="1">VLOOKUP(B175,'Fichier FI (en entrée)'!B:D,3)</f>
        <v>VPPLCXOXWM</v>
      </c>
      <c r="D175" s="2" t="str">
        <f ca="1">VLOOKUP(B175,'Fichier FI (en entrée)'!B:E,4)</f>
        <v>Gdbywwbzizmyy</v>
      </c>
      <c r="E175" s="2" t="s">
        <v>20</v>
      </c>
      <c r="F175" s="2" t="s">
        <v>3</v>
      </c>
      <c r="G175" s="1">
        <v>1</v>
      </c>
      <c r="H175" s="1">
        <v>12.47</v>
      </c>
      <c r="I175" s="2" t="s">
        <v>1</v>
      </c>
      <c r="J175" s="1">
        <v>3</v>
      </c>
      <c r="K175" s="2" t="s">
        <v>5</v>
      </c>
      <c r="L175" s="1">
        <v>0</v>
      </c>
      <c r="M175" s="1">
        <v>1</v>
      </c>
      <c r="N175" s="1">
        <v>0</v>
      </c>
    </row>
    <row r="176" spans="1:14">
      <c r="A176" s="1">
        <v>174</v>
      </c>
      <c r="B176" s="1">
        <v>170541</v>
      </c>
      <c r="C176" s="2" t="str">
        <f ca="1">VLOOKUP(B176,'Fichier FI (en entrée)'!B:D,3)</f>
        <v>ZZTZFMGEXG</v>
      </c>
      <c r="D176" s="2" t="str">
        <f ca="1">VLOOKUP(B176,'Fichier FI (en entrée)'!B:E,4)</f>
        <v>Oxffwaxoyzfxp</v>
      </c>
      <c r="E176" s="2" t="s">
        <v>27</v>
      </c>
      <c r="F176" s="2" t="s">
        <v>3</v>
      </c>
      <c r="G176" s="1">
        <v>1</v>
      </c>
      <c r="H176" s="1">
        <v>12.47</v>
      </c>
      <c r="I176" s="2" t="s">
        <v>1</v>
      </c>
      <c r="J176" s="1">
        <v>3</v>
      </c>
      <c r="K176" s="2" t="s">
        <v>5</v>
      </c>
      <c r="L176" s="1">
        <v>0</v>
      </c>
      <c r="M176" s="1">
        <v>13</v>
      </c>
      <c r="N176" s="1">
        <v>0</v>
      </c>
    </row>
    <row r="177" spans="1:14">
      <c r="A177" s="1">
        <v>176</v>
      </c>
      <c r="B177" s="1">
        <v>1089250</v>
      </c>
      <c r="C177" s="2" t="str">
        <f ca="1">VLOOKUP(B177,'Fichier FI (en entrée)'!B:D,3)</f>
        <v>HYJYXQZVMJ</v>
      </c>
      <c r="D177" s="2" t="str">
        <f ca="1">VLOOKUP(B177,'Fichier FI (en entrée)'!B:E,4)</f>
        <v>Badqxeowmzflx</v>
      </c>
      <c r="E177" s="2" t="s">
        <v>37</v>
      </c>
      <c r="F177" s="2" t="s">
        <v>3</v>
      </c>
      <c r="G177" s="1">
        <v>1</v>
      </c>
      <c r="H177" s="1">
        <v>12.45</v>
      </c>
      <c r="I177" s="2" t="s">
        <v>1</v>
      </c>
      <c r="J177" s="1">
        <v>3</v>
      </c>
      <c r="K177" s="2" t="s">
        <v>0</v>
      </c>
      <c r="L177" s="1">
        <v>0</v>
      </c>
      <c r="M177" s="1">
        <v>3</v>
      </c>
      <c r="N177" s="1">
        <v>0</v>
      </c>
    </row>
    <row r="178" spans="1:14">
      <c r="A178" s="1">
        <v>176</v>
      </c>
      <c r="B178" s="1">
        <v>578406</v>
      </c>
      <c r="C178" s="2" t="str">
        <f ca="1">VLOOKUP(B178,'Fichier FI (en entrée)'!B:D,3)</f>
        <v>WPIQSRRMUW</v>
      </c>
      <c r="D178" s="2" t="str">
        <f ca="1">VLOOKUP(B178,'Fichier FI (en entrée)'!B:E,4)</f>
        <v>Qovdbfucnzvpb</v>
      </c>
      <c r="E178" s="2" t="s">
        <v>28</v>
      </c>
      <c r="F178" s="2" t="s">
        <v>3</v>
      </c>
      <c r="G178" s="1">
        <v>1</v>
      </c>
      <c r="H178" s="1">
        <v>12.45</v>
      </c>
      <c r="I178" s="2" t="s">
        <v>1</v>
      </c>
      <c r="J178" s="1">
        <v>3</v>
      </c>
      <c r="K178" s="2" t="s">
        <v>0</v>
      </c>
      <c r="L178" s="1">
        <v>0</v>
      </c>
      <c r="M178" s="1">
        <v>3</v>
      </c>
      <c r="N178" s="1">
        <v>0</v>
      </c>
    </row>
    <row r="179" spans="1:14">
      <c r="A179" s="1">
        <v>178</v>
      </c>
      <c r="B179" s="1">
        <v>377238</v>
      </c>
      <c r="C179" s="2" t="str">
        <f ca="1">VLOOKUP(B179,'Fichier FI (en entrée)'!B:D,3)</f>
        <v>VHQPNFKPRE</v>
      </c>
      <c r="D179" s="2" t="str">
        <f ca="1">VLOOKUP(B179,'Fichier FI (en entrée)'!B:E,4)</f>
        <v>Spznatsuswkpl</v>
      </c>
      <c r="E179" s="2" t="s">
        <v>27</v>
      </c>
      <c r="F179" s="2" t="s">
        <v>3</v>
      </c>
      <c r="G179" s="1">
        <v>1</v>
      </c>
      <c r="H179" s="1">
        <v>12.42</v>
      </c>
      <c r="I179" s="2" t="s">
        <v>1</v>
      </c>
      <c r="J179" s="1">
        <v>3</v>
      </c>
      <c r="K179" s="2" t="s">
        <v>5</v>
      </c>
      <c r="L179" s="1">
        <v>0</v>
      </c>
      <c r="M179" s="1">
        <v>10</v>
      </c>
      <c r="N179" s="1">
        <v>0</v>
      </c>
    </row>
    <row r="180" spans="1:14">
      <c r="A180" s="1">
        <v>178</v>
      </c>
      <c r="B180" s="1">
        <v>502909</v>
      </c>
      <c r="C180" s="2" t="str">
        <f ca="1">VLOOKUP(B180,'Fichier FI (en entrée)'!B:D,3)</f>
        <v>QHYTEWMJUY</v>
      </c>
      <c r="D180" s="2" t="str">
        <f ca="1">VLOOKUP(B180,'Fichier FI (en entrée)'!B:E,4)</f>
        <v>Efvihqclpwzqf</v>
      </c>
      <c r="E180" s="2" t="s">
        <v>27</v>
      </c>
      <c r="F180" s="2" t="s">
        <v>3</v>
      </c>
      <c r="G180" s="1">
        <v>1</v>
      </c>
      <c r="H180" s="1">
        <v>12.42</v>
      </c>
      <c r="I180" s="2" t="s">
        <v>1</v>
      </c>
      <c r="J180" s="1">
        <v>3</v>
      </c>
      <c r="K180" s="2" t="s">
        <v>0</v>
      </c>
      <c r="L180" s="1">
        <v>0</v>
      </c>
      <c r="M180" s="1">
        <v>12</v>
      </c>
      <c r="N180" s="1">
        <v>0</v>
      </c>
    </row>
    <row r="181" spans="1:14">
      <c r="A181" s="1">
        <v>180</v>
      </c>
      <c r="B181" s="1">
        <v>437111</v>
      </c>
      <c r="C181" s="2" t="str">
        <f ca="1">VLOOKUP(B181,'Fichier FI (en entrée)'!B:D,3)</f>
        <v>GFATHLGMIR</v>
      </c>
      <c r="D181" s="2" t="str">
        <f ca="1">VLOOKUP(B181,'Fichier FI (en entrée)'!B:E,4)</f>
        <v>Dglsmjivsykwf</v>
      </c>
      <c r="E181" s="2" t="s">
        <v>22</v>
      </c>
      <c r="F181" s="2" t="s">
        <v>3</v>
      </c>
      <c r="G181" s="1">
        <v>1</v>
      </c>
      <c r="H181" s="1">
        <v>12.41</v>
      </c>
      <c r="I181" s="2" t="s">
        <v>1</v>
      </c>
      <c r="J181" s="1">
        <v>3</v>
      </c>
      <c r="K181" s="2" t="s">
        <v>0</v>
      </c>
      <c r="L181" s="1">
        <v>0</v>
      </c>
      <c r="M181" s="1">
        <v>3</v>
      </c>
      <c r="N181" s="1">
        <v>0</v>
      </c>
    </row>
    <row r="182" spans="1:14">
      <c r="A182" s="1">
        <v>180</v>
      </c>
      <c r="B182" s="1">
        <v>526956</v>
      </c>
      <c r="C182" s="2" t="str">
        <f ca="1">VLOOKUP(B182,'Fichier FI (en entrée)'!B:D,3)</f>
        <v>BUFDRXJMVH</v>
      </c>
      <c r="D182" s="2" t="str">
        <f ca="1">VLOOKUP(B182,'Fichier FI (en entrée)'!B:E,4)</f>
        <v>Eijonvgnmtgdj</v>
      </c>
      <c r="E182" s="2" t="s">
        <v>15</v>
      </c>
      <c r="F182" s="2" t="s">
        <v>3</v>
      </c>
      <c r="G182" s="1">
        <v>1</v>
      </c>
      <c r="H182" s="1">
        <v>12.41</v>
      </c>
      <c r="I182" s="2" t="s">
        <v>1</v>
      </c>
      <c r="J182" s="1">
        <v>3</v>
      </c>
      <c r="K182" s="2" t="s">
        <v>5</v>
      </c>
      <c r="L182" s="1">
        <v>0</v>
      </c>
      <c r="M182" s="1">
        <v>1</v>
      </c>
      <c r="N182" s="1">
        <v>0</v>
      </c>
    </row>
    <row r="183" spans="1:14">
      <c r="A183" s="1">
        <v>182</v>
      </c>
      <c r="B183" s="1">
        <v>1127082</v>
      </c>
      <c r="C183" s="2" t="str">
        <f ca="1">VLOOKUP(B183,'Fichier FI (en entrée)'!B:D,3)</f>
        <v>SVGGJUANXD</v>
      </c>
      <c r="D183" s="2" t="str">
        <f ca="1">VLOOKUP(B183,'Fichier FI (en entrée)'!B:E,4)</f>
        <v>Qcquledxlzqld</v>
      </c>
      <c r="E183" s="2" t="s">
        <v>71</v>
      </c>
      <c r="F183" s="2" t="s">
        <v>3</v>
      </c>
      <c r="G183" s="1">
        <v>1</v>
      </c>
      <c r="H183" s="1">
        <v>12.4</v>
      </c>
      <c r="I183" s="2" t="s">
        <v>1</v>
      </c>
      <c r="J183" s="1">
        <v>3</v>
      </c>
      <c r="K183" s="2" t="s">
        <v>0</v>
      </c>
      <c r="L183" s="1">
        <v>0</v>
      </c>
      <c r="M183" s="1">
        <v>9</v>
      </c>
      <c r="N183" s="1">
        <v>0</v>
      </c>
    </row>
    <row r="184" spans="1:14">
      <c r="A184" s="1">
        <v>183</v>
      </c>
      <c r="B184" s="1">
        <v>442228</v>
      </c>
      <c r="C184" s="2" t="str">
        <f ca="1">VLOOKUP(B184,'Fichier FI (en entrée)'!B:D,3)</f>
        <v>KZIPVETGQD</v>
      </c>
      <c r="D184" s="2" t="str">
        <f ca="1">VLOOKUP(B184,'Fichier FI (en entrée)'!B:E,4)</f>
        <v>Twuebprvgmbbf</v>
      </c>
      <c r="E184" s="2" t="s">
        <v>17</v>
      </c>
      <c r="F184" s="2" t="s">
        <v>3</v>
      </c>
      <c r="G184" s="1">
        <v>1</v>
      </c>
      <c r="H184" s="1">
        <v>12.39</v>
      </c>
      <c r="I184" s="2" t="s">
        <v>1</v>
      </c>
      <c r="J184" s="1">
        <v>3</v>
      </c>
      <c r="K184" s="2" t="s">
        <v>0</v>
      </c>
      <c r="L184" s="1">
        <v>0</v>
      </c>
      <c r="M184" s="1">
        <v>0</v>
      </c>
      <c r="N184" s="1">
        <v>0</v>
      </c>
    </row>
    <row r="185" spans="1:14">
      <c r="A185" s="1">
        <v>184</v>
      </c>
      <c r="B185" s="1">
        <v>405390</v>
      </c>
      <c r="C185" s="2" t="str">
        <f ca="1">VLOOKUP(B185,'Fichier FI (en entrée)'!B:D,3)</f>
        <v>YTZSFILLFV</v>
      </c>
      <c r="D185" s="2" t="str">
        <f ca="1">VLOOKUP(B185,'Fichier FI (en entrée)'!B:E,4)</f>
        <v>Jgytgfvtgmxod</v>
      </c>
      <c r="E185" s="2" t="s">
        <v>19</v>
      </c>
      <c r="F185" s="2" t="s">
        <v>3</v>
      </c>
      <c r="G185" s="1">
        <v>1</v>
      </c>
      <c r="H185" s="1">
        <v>12.38</v>
      </c>
      <c r="I185" s="2" t="s">
        <v>1</v>
      </c>
      <c r="J185" s="1">
        <v>3</v>
      </c>
      <c r="K185" s="2" t="s">
        <v>5</v>
      </c>
      <c r="L185" s="1">
        <v>0</v>
      </c>
      <c r="M185" s="1">
        <v>16</v>
      </c>
      <c r="N185" s="1">
        <v>0</v>
      </c>
    </row>
    <row r="186" spans="1:14">
      <c r="A186" s="1">
        <v>184</v>
      </c>
      <c r="B186" s="1">
        <v>311204</v>
      </c>
      <c r="C186" s="2" t="str">
        <f ca="1">VLOOKUP(B186,'Fichier FI (en entrée)'!B:D,3)</f>
        <v>CXPSUCMYHQ</v>
      </c>
      <c r="D186" s="2" t="str">
        <f ca="1">VLOOKUP(B186,'Fichier FI (en entrée)'!B:E,4)</f>
        <v>Ljyygjchbpcum</v>
      </c>
      <c r="E186" s="2" t="s">
        <v>19</v>
      </c>
      <c r="F186" s="2" t="s">
        <v>3</v>
      </c>
      <c r="G186" s="1">
        <v>1</v>
      </c>
      <c r="H186" s="1">
        <v>12.38</v>
      </c>
      <c r="I186" s="2" t="s">
        <v>1</v>
      </c>
      <c r="J186" s="1">
        <v>3</v>
      </c>
      <c r="K186" s="2" t="s">
        <v>0</v>
      </c>
      <c r="L186" s="1">
        <v>0</v>
      </c>
      <c r="M186" s="1">
        <v>12</v>
      </c>
      <c r="N186" s="1">
        <v>0</v>
      </c>
    </row>
    <row r="187" spans="1:14">
      <c r="A187" s="1">
        <v>186</v>
      </c>
      <c r="B187" s="1">
        <v>176387</v>
      </c>
      <c r="C187" s="2" t="str">
        <f ca="1">VLOOKUP(B187,'Fichier FI (en entrée)'!B:D,3)</f>
        <v>QVFUJCNLML</v>
      </c>
      <c r="D187" s="2" t="str">
        <f ca="1">VLOOKUP(B187,'Fichier FI (en entrée)'!B:E,4)</f>
        <v>Zxmpypizjtxux</v>
      </c>
      <c r="E187" s="2" t="s">
        <v>20</v>
      </c>
      <c r="F187" s="2" t="s">
        <v>3</v>
      </c>
      <c r="G187" s="1">
        <v>1</v>
      </c>
      <c r="H187" s="1">
        <v>12.37</v>
      </c>
      <c r="I187" s="2" t="s">
        <v>1</v>
      </c>
      <c r="J187" s="1">
        <v>3</v>
      </c>
      <c r="K187" s="2" t="s">
        <v>5</v>
      </c>
      <c r="L187" s="1">
        <v>0</v>
      </c>
      <c r="M187" s="1">
        <v>10</v>
      </c>
      <c r="N187" s="1">
        <v>0</v>
      </c>
    </row>
    <row r="188" spans="1:14">
      <c r="A188" s="1">
        <v>186</v>
      </c>
      <c r="B188" s="1">
        <v>1071305</v>
      </c>
      <c r="C188" s="2" t="str">
        <f ca="1">VLOOKUP(B188,'Fichier FI (en entrée)'!B:D,3)</f>
        <v>ETTERIKKRK</v>
      </c>
      <c r="D188" s="2" t="str">
        <f ca="1">VLOOKUP(B188,'Fichier FI (en entrée)'!B:E,4)</f>
        <v>Xwktjfwkepjbn</v>
      </c>
      <c r="E188" s="2" t="s">
        <v>48</v>
      </c>
      <c r="F188" s="2" t="s">
        <v>3</v>
      </c>
      <c r="G188" s="1">
        <v>1</v>
      </c>
      <c r="H188" s="1">
        <v>12.37</v>
      </c>
      <c r="I188" s="2" t="s">
        <v>1</v>
      </c>
      <c r="J188" s="1">
        <v>3</v>
      </c>
      <c r="K188" s="2" t="s">
        <v>5</v>
      </c>
      <c r="L188" s="1">
        <v>0</v>
      </c>
      <c r="M188" s="1">
        <v>18</v>
      </c>
      <c r="N188" s="1">
        <v>0</v>
      </c>
    </row>
    <row r="189" spans="1:14">
      <c r="A189" s="1">
        <v>186</v>
      </c>
      <c r="B189" s="1">
        <v>1160191</v>
      </c>
      <c r="C189" s="2" t="str">
        <f ca="1">VLOOKUP(B189,'Fichier FI (en entrée)'!B:D,3)</f>
        <v>IXJAGUZPOA</v>
      </c>
      <c r="D189" s="2" t="str">
        <f ca="1">VLOOKUP(B189,'Fichier FI (en entrée)'!B:E,4)</f>
        <v>Ofcxfysoqbsbo</v>
      </c>
      <c r="E189" s="2" t="s">
        <v>40</v>
      </c>
      <c r="F189" s="2" t="s">
        <v>3</v>
      </c>
      <c r="G189" s="1">
        <v>1</v>
      </c>
      <c r="H189" s="1">
        <v>12.37</v>
      </c>
      <c r="I189" s="2" t="s">
        <v>1</v>
      </c>
      <c r="J189" s="1">
        <v>3</v>
      </c>
      <c r="K189" s="2" t="s">
        <v>0</v>
      </c>
      <c r="L189" s="1">
        <v>0</v>
      </c>
      <c r="M189" s="1">
        <v>0</v>
      </c>
      <c r="N189" s="1">
        <v>0</v>
      </c>
    </row>
    <row r="190" spans="1:14">
      <c r="A190" s="1">
        <v>189</v>
      </c>
      <c r="B190" s="1">
        <v>260215</v>
      </c>
      <c r="C190" s="2" t="str">
        <f ca="1">VLOOKUP(B190,'Fichier FI (en entrée)'!B:D,3)</f>
        <v>CXKDYTTQMJ</v>
      </c>
      <c r="D190" s="2" t="str">
        <f ca="1">VLOOKUP(B190,'Fichier FI (en entrée)'!B:E,4)</f>
        <v>Upmuowbdnruzd</v>
      </c>
      <c r="E190" s="2" t="s">
        <v>31</v>
      </c>
      <c r="F190" s="2" t="s">
        <v>3</v>
      </c>
      <c r="G190" s="1">
        <v>1</v>
      </c>
      <c r="H190" s="1">
        <v>12.36</v>
      </c>
      <c r="I190" s="2" t="s">
        <v>1</v>
      </c>
      <c r="J190" s="1">
        <v>3</v>
      </c>
      <c r="K190" s="2" t="s">
        <v>0</v>
      </c>
      <c r="L190" s="1">
        <v>0</v>
      </c>
      <c r="M190" s="1">
        <v>6</v>
      </c>
      <c r="N190" s="1">
        <v>0</v>
      </c>
    </row>
    <row r="191" spans="1:14">
      <c r="A191" s="1">
        <v>189</v>
      </c>
      <c r="B191" s="1">
        <v>721811</v>
      </c>
      <c r="C191" s="2" t="str">
        <f ca="1">VLOOKUP(B191,'Fichier FI (en entrée)'!B:D,3)</f>
        <v>XDIHBVGVHQ</v>
      </c>
      <c r="D191" s="2" t="str">
        <f ca="1">VLOOKUP(B191,'Fichier FI (en entrée)'!B:E,4)</f>
        <v>Jqnplsanxgjej</v>
      </c>
      <c r="E191" s="2" t="s">
        <v>32</v>
      </c>
      <c r="F191" s="2" t="s">
        <v>3</v>
      </c>
      <c r="G191" s="1">
        <v>1</v>
      </c>
      <c r="H191" s="1">
        <v>12.36</v>
      </c>
      <c r="I191" s="2" t="s">
        <v>1</v>
      </c>
      <c r="J191" s="1">
        <v>3</v>
      </c>
      <c r="K191" s="2" t="s">
        <v>5</v>
      </c>
      <c r="L191" s="1">
        <v>0</v>
      </c>
      <c r="M191" s="1">
        <v>2</v>
      </c>
      <c r="N191" s="1">
        <v>0</v>
      </c>
    </row>
    <row r="192" spans="1:14">
      <c r="A192" s="1">
        <v>189</v>
      </c>
      <c r="B192" s="1">
        <v>1103747</v>
      </c>
      <c r="C192" s="2" t="str">
        <f ca="1">VLOOKUP(B192,'Fichier FI (en entrée)'!B:D,3)</f>
        <v>THSEITKFZL</v>
      </c>
      <c r="D192" s="2" t="str">
        <f ca="1">VLOOKUP(B192,'Fichier FI (en entrée)'!B:E,4)</f>
        <v>Mvbyzlitfkfpg</v>
      </c>
      <c r="E192" s="2" t="s">
        <v>52</v>
      </c>
      <c r="F192" s="2" t="s">
        <v>3</v>
      </c>
      <c r="G192" s="1">
        <v>1</v>
      </c>
      <c r="H192" s="1">
        <v>12.36</v>
      </c>
      <c r="I192" s="2" t="s">
        <v>1</v>
      </c>
      <c r="J192" s="1">
        <v>3</v>
      </c>
      <c r="K192" s="2" t="s">
        <v>5</v>
      </c>
      <c r="L192" s="1">
        <v>0</v>
      </c>
      <c r="M192" s="1">
        <v>0</v>
      </c>
      <c r="N192" s="1">
        <v>0</v>
      </c>
    </row>
    <row r="193" spans="1:14">
      <c r="A193" s="1">
        <v>192</v>
      </c>
      <c r="B193" s="1">
        <v>524262</v>
      </c>
      <c r="C193" s="2" t="str">
        <f ca="1">VLOOKUP(B193,'Fichier FI (en entrée)'!B:D,3)</f>
        <v>IRIIHZTQTX</v>
      </c>
      <c r="D193" s="2" t="str">
        <f ca="1">VLOOKUP(B193,'Fichier FI (en entrée)'!B:E,4)</f>
        <v>Dobssjpvmabfj</v>
      </c>
      <c r="E193" s="2" t="s">
        <v>17</v>
      </c>
      <c r="F193" s="2" t="s">
        <v>3</v>
      </c>
      <c r="G193" s="1">
        <v>1</v>
      </c>
      <c r="H193" s="1">
        <v>12.35</v>
      </c>
      <c r="I193" s="2" t="s">
        <v>1</v>
      </c>
      <c r="J193" s="1">
        <v>3</v>
      </c>
      <c r="K193" s="2" t="s">
        <v>0</v>
      </c>
      <c r="L193" s="1">
        <v>0</v>
      </c>
      <c r="M193" s="1">
        <v>4</v>
      </c>
      <c r="N193" s="1">
        <v>0</v>
      </c>
    </row>
    <row r="194" spans="1:14">
      <c r="A194" s="1">
        <v>192</v>
      </c>
      <c r="B194" s="1">
        <v>547993</v>
      </c>
      <c r="C194" s="2" t="str">
        <f ca="1">VLOOKUP(B194,'Fichier FI (en entrée)'!B:D,3)</f>
        <v>FJNXZDHEHS</v>
      </c>
      <c r="D194" s="2" t="str">
        <f ca="1">VLOOKUP(B194,'Fichier FI (en entrée)'!B:E,4)</f>
        <v>Zjevkfirmjlkl</v>
      </c>
      <c r="E194" s="2" t="s">
        <v>20</v>
      </c>
      <c r="F194" s="2" t="s">
        <v>3</v>
      </c>
      <c r="G194" s="1">
        <v>1</v>
      </c>
      <c r="H194" s="1">
        <v>12.35</v>
      </c>
      <c r="I194" s="2" t="s">
        <v>1</v>
      </c>
      <c r="J194" s="1">
        <v>3</v>
      </c>
      <c r="K194" s="2" t="s">
        <v>0</v>
      </c>
      <c r="L194" s="1">
        <v>0</v>
      </c>
      <c r="M194" s="1">
        <v>1</v>
      </c>
      <c r="N194" s="1">
        <v>0</v>
      </c>
    </row>
    <row r="195" spans="1:14">
      <c r="A195" s="1">
        <v>194</v>
      </c>
      <c r="B195" s="1">
        <v>178197</v>
      </c>
      <c r="C195" s="2" t="str">
        <f ca="1">VLOOKUP(B195,'Fichier FI (en entrée)'!B:D,3)</f>
        <v>LGIDHIXBHB</v>
      </c>
      <c r="D195" s="2" t="str">
        <f ca="1">VLOOKUP(B195,'Fichier FI (en entrée)'!B:E,4)</f>
        <v>Egbuxisujnabu</v>
      </c>
      <c r="E195" s="2" t="s">
        <v>44</v>
      </c>
      <c r="F195" s="2" t="s">
        <v>3</v>
      </c>
      <c r="G195" s="1">
        <v>1</v>
      </c>
      <c r="H195" s="1">
        <v>12.34</v>
      </c>
      <c r="I195" s="2" t="s">
        <v>1</v>
      </c>
      <c r="J195" s="1">
        <v>3</v>
      </c>
      <c r="K195" s="2" t="s">
        <v>0</v>
      </c>
      <c r="L195" s="1">
        <v>0</v>
      </c>
      <c r="M195" s="1">
        <v>4</v>
      </c>
      <c r="N195" s="1">
        <v>0</v>
      </c>
    </row>
    <row r="196" spans="1:14">
      <c r="A196" s="1">
        <v>195</v>
      </c>
      <c r="B196" s="1">
        <v>512889</v>
      </c>
      <c r="C196" s="2" t="str">
        <f ca="1">VLOOKUP(B196,'Fichier FI (en entrée)'!B:D,3)</f>
        <v>PEWJCZVCYM</v>
      </c>
      <c r="D196" s="2" t="str">
        <f ca="1">VLOOKUP(B196,'Fichier FI (en entrée)'!B:E,4)</f>
        <v>Ocsfpjcmteupx</v>
      </c>
      <c r="E196" s="2" t="s">
        <v>22</v>
      </c>
      <c r="F196" s="2" t="s">
        <v>3</v>
      </c>
      <c r="G196" s="1">
        <v>1</v>
      </c>
      <c r="H196" s="1">
        <v>12.33</v>
      </c>
      <c r="I196" s="2" t="s">
        <v>1</v>
      </c>
      <c r="J196" s="1">
        <v>3</v>
      </c>
      <c r="K196" s="2" t="s">
        <v>0</v>
      </c>
      <c r="L196" s="1">
        <v>0</v>
      </c>
      <c r="M196" s="1">
        <v>3</v>
      </c>
      <c r="N196" s="1">
        <v>0</v>
      </c>
    </row>
    <row r="197" spans="1:14">
      <c r="A197" s="1">
        <v>196</v>
      </c>
      <c r="B197" s="1">
        <v>437104</v>
      </c>
      <c r="C197" s="2" t="str">
        <f ca="1">VLOOKUP(B197,'Fichier FI (en entrée)'!B:D,3)</f>
        <v>CHRPXIAHFJ</v>
      </c>
      <c r="D197" s="2" t="str">
        <f ca="1">VLOOKUP(B197,'Fichier FI (en entrée)'!B:E,4)</f>
        <v>Qxiuehzqfsmdu</v>
      </c>
      <c r="E197" s="2" t="s">
        <v>28</v>
      </c>
      <c r="F197" s="2" t="s">
        <v>3</v>
      </c>
      <c r="G197" s="1">
        <v>1</v>
      </c>
      <c r="H197" s="1">
        <v>12.32</v>
      </c>
      <c r="I197" s="2" t="s">
        <v>1</v>
      </c>
      <c r="J197" s="1">
        <v>3</v>
      </c>
      <c r="K197" s="2" t="s">
        <v>5</v>
      </c>
      <c r="L197" s="1">
        <v>0</v>
      </c>
      <c r="M197" s="1">
        <v>2</v>
      </c>
      <c r="N197" s="1">
        <v>0</v>
      </c>
    </row>
    <row r="198" spans="1:14">
      <c r="A198" s="1">
        <v>196</v>
      </c>
      <c r="B198" s="1">
        <v>576284</v>
      </c>
      <c r="C198" s="2" t="str">
        <f ca="1">VLOOKUP(B198,'Fichier FI (en entrée)'!B:D,3)</f>
        <v>KGQFZUSLJX</v>
      </c>
      <c r="D198" s="2" t="str">
        <f ca="1">VLOOKUP(B198,'Fichier FI (en entrée)'!B:E,4)</f>
        <v>Xookekqvzxozu</v>
      </c>
      <c r="E198" s="2" t="s">
        <v>20</v>
      </c>
      <c r="F198" s="2" t="s">
        <v>3</v>
      </c>
      <c r="G198" s="1">
        <v>1</v>
      </c>
      <c r="H198" s="1">
        <v>12.32</v>
      </c>
      <c r="I198" s="2" t="s">
        <v>1</v>
      </c>
      <c r="J198" s="1">
        <v>3</v>
      </c>
      <c r="K198" s="2" t="s">
        <v>0</v>
      </c>
      <c r="L198" s="1">
        <v>0</v>
      </c>
      <c r="M198" s="1">
        <v>0</v>
      </c>
      <c r="N198" s="1">
        <v>0</v>
      </c>
    </row>
    <row r="199" spans="1:14">
      <c r="A199" s="1">
        <v>198</v>
      </c>
      <c r="B199" s="1">
        <v>403892</v>
      </c>
      <c r="C199" s="2" t="str">
        <f ca="1">VLOOKUP(B199,'Fichier FI (en entrée)'!B:D,3)</f>
        <v>BYMFXSUVWX</v>
      </c>
      <c r="D199" s="2" t="str">
        <f ca="1">VLOOKUP(B199,'Fichier FI (en entrée)'!B:E,4)</f>
        <v>Ojnswesytojfn</v>
      </c>
      <c r="E199" s="2" t="s">
        <v>33</v>
      </c>
      <c r="F199" s="2" t="s">
        <v>3</v>
      </c>
      <c r="G199" s="1">
        <v>1</v>
      </c>
      <c r="H199" s="1">
        <v>12.31</v>
      </c>
      <c r="I199" s="2" t="s">
        <v>1</v>
      </c>
      <c r="J199" s="1">
        <v>3</v>
      </c>
      <c r="K199" s="2" t="s">
        <v>0</v>
      </c>
      <c r="L199" s="1">
        <v>0</v>
      </c>
      <c r="M199" s="1">
        <v>3</v>
      </c>
      <c r="N199" s="1">
        <v>0</v>
      </c>
    </row>
    <row r="200" spans="1:14">
      <c r="A200" s="1">
        <v>198</v>
      </c>
      <c r="B200" s="1">
        <v>178166</v>
      </c>
      <c r="C200" s="2" t="str">
        <f ca="1">VLOOKUP(B200,'Fichier FI (en entrée)'!B:D,3)</f>
        <v>MUSXMXYTHN</v>
      </c>
      <c r="D200" s="2" t="str">
        <f ca="1">VLOOKUP(B200,'Fichier FI (en entrée)'!B:E,4)</f>
        <v>Dnhaggfnkvypu</v>
      </c>
      <c r="E200" s="2" t="s">
        <v>44</v>
      </c>
      <c r="F200" s="2" t="s">
        <v>3</v>
      </c>
      <c r="G200" s="1">
        <v>1</v>
      </c>
      <c r="H200" s="1">
        <v>12.31</v>
      </c>
      <c r="I200" s="2" t="s">
        <v>1</v>
      </c>
      <c r="J200" s="1">
        <v>3</v>
      </c>
      <c r="K200" s="2" t="s">
        <v>5</v>
      </c>
      <c r="L200" s="1">
        <v>0</v>
      </c>
      <c r="M200" s="1">
        <v>0</v>
      </c>
      <c r="N200" s="1">
        <v>0</v>
      </c>
    </row>
    <row r="201" spans="1:14">
      <c r="A201" s="1">
        <v>200</v>
      </c>
      <c r="B201" s="1">
        <v>740371</v>
      </c>
      <c r="C201" s="2" t="str">
        <f ca="1">VLOOKUP(B201,'Fichier FI (en entrée)'!B:D,3)</f>
        <v>BVPUKWHBDZ</v>
      </c>
      <c r="D201" s="2" t="str">
        <f ca="1">VLOOKUP(B201,'Fichier FI (en entrée)'!B:E,4)</f>
        <v>Ihisrinuwahyd</v>
      </c>
      <c r="E201" s="2" t="s">
        <v>23</v>
      </c>
      <c r="F201" s="2" t="s">
        <v>3</v>
      </c>
      <c r="G201" s="1">
        <v>1</v>
      </c>
      <c r="H201" s="1">
        <v>12.3</v>
      </c>
      <c r="I201" s="2" t="s">
        <v>1</v>
      </c>
      <c r="J201" s="1">
        <v>3</v>
      </c>
      <c r="K201" s="2" t="s">
        <v>0</v>
      </c>
      <c r="L201" s="1">
        <v>0</v>
      </c>
      <c r="M201" s="1">
        <v>1</v>
      </c>
      <c r="N201" s="1">
        <v>0</v>
      </c>
    </row>
    <row r="202" spans="1:14">
      <c r="A202" s="1">
        <v>201</v>
      </c>
      <c r="B202" s="1">
        <v>470720</v>
      </c>
      <c r="C202" s="2" t="str">
        <f ca="1">VLOOKUP(B202,'Fichier FI (en entrée)'!B:D,3)</f>
        <v>NRXHERWPPO</v>
      </c>
      <c r="D202" s="2" t="str">
        <f ca="1">VLOOKUP(B202,'Fichier FI (en entrée)'!B:E,4)</f>
        <v>Vvoggzqfsoprh</v>
      </c>
      <c r="E202" s="2" t="s">
        <v>15</v>
      </c>
      <c r="F202" s="2" t="s">
        <v>3</v>
      </c>
      <c r="G202" s="1">
        <v>1</v>
      </c>
      <c r="H202" s="1">
        <v>12.29</v>
      </c>
      <c r="I202" s="2" t="s">
        <v>1</v>
      </c>
      <c r="J202" s="1">
        <v>3</v>
      </c>
      <c r="K202" s="2" t="s">
        <v>0</v>
      </c>
      <c r="L202" s="1">
        <v>0</v>
      </c>
      <c r="M202" s="1">
        <v>1</v>
      </c>
      <c r="N202" s="1">
        <v>0</v>
      </c>
    </row>
    <row r="203" spans="1:14">
      <c r="A203" s="1">
        <v>201</v>
      </c>
      <c r="B203" s="1">
        <v>424602</v>
      </c>
      <c r="C203" s="2" t="str">
        <f ca="1">VLOOKUP(B203,'Fichier FI (en entrée)'!B:D,3)</f>
        <v>GUALAWSPKA</v>
      </c>
      <c r="D203" s="2" t="str">
        <f ca="1">VLOOKUP(B203,'Fichier FI (en entrée)'!B:E,4)</f>
        <v>Rgaoadmuaquvr</v>
      </c>
      <c r="E203" s="2" t="s">
        <v>19</v>
      </c>
      <c r="F203" s="2" t="s">
        <v>3</v>
      </c>
      <c r="G203" s="1">
        <v>1</v>
      </c>
      <c r="H203" s="1">
        <v>12.29</v>
      </c>
      <c r="I203" s="2" t="s">
        <v>1</v>
      </c>
      <c r="J203" s="1">
        <v>3</v>
      </c>
      <c r="K203" s="2" t="s">
        <v>5</v>
      </c>
      <c r="L203" s="1">
        <v>0</v>
      </c>
      <c r="M203" s="1">
        <v>14</v>
      </c>
      <c r="N203" s="1">
        <v>0</v>
      </c>
    </row>
    <row r="204" spans="1:14">
      <c r="A204" s="1">
        <v>201</v>
      </c>
      <c r="B204" s="1">
        <v>494880</v>
      </c>
      <c r="C204" s="2" t="str">
        <f ca="1">VLOOKUP(B204,'Fichier FI (en entrée)'!B:D,3)</f>
        <v>HZJWUMNWXN</v>
      </c>
      <c r="D204" s="2" t="str">
        <f ca="1">VLOOKUP(B204,'Fichier FI (en entrée)'!B:E,4)</f>
        <v>Fpungmqpbklbx</v>
      </c>
      <c r="E204" s="2" t="s">
        <v>38</v>
      </c>
      <c r="F204" s="2" t="s">
        <v>3</v>
      </c>
      <c r="G204" s="1">
        <v>1</v>
      </c>
      <c r="H204" s="1">
        <v>12.29</v>
      </c>
      <c r="I204" s="2" t="s">
        <v>1</v>
      </c>
      <c r="J204" s="1">
        <v>3</v>
      </c>
      <c r="K204" s="2" t="s">
        <v>0</v>
      </c>
      <c r="L204" s="1">
        <v>0</v>
      </c>
      <c r="M204" s="1">
        <v>3</v>
      </c>
      <c r="N204" s="1">
        <v>0</v>
      </c>
    </row>
    <row r="205" spans="1:14">
      <c r="A205" s="1">
        <v>204</v>
      </c>
      <c r="B205" s="1">
        <v>247800</v>
      </c>
      <c r="C205" s="2" t="str">
        <f ca="1">VLOOKUP(B205,'Fichier FI (en entrée)'!B:D,3)</f>
        <v>IQOBQELWKS</v>
      </c>
      <c r="D205" s="2" t="str">
        <f ca="1">VLOOKUP(B205,'Fichier FI (en entrée)'!B:E,4)</f>
        <v>Mcecmsoqrthiq</v>
      </c>
      <c r="E205" s="2" t="s">
        <v>25</v>
      </c>
      <c r="F205" s="2" t="s">
        <v>3</v>
      </c>
      <c r="G205" s="1">
        <v>1</v>
      </c>
      <c r="H205" s="1">
        <v>12.28</v>
      </c>
      <c r="I205" s="2" t="s">
        <v>1</v>
      </c>
      <c r="J205" s="1">
        <v>3</v>
      </c>
      <c r="K205" s="2" t="s">
        <v>0</v>
      </c>
      <c r="L205" s="1">
        <v>0</v>
      </c>
      <c r="M205" s="1">
        <v>2</v>
      </c>
      <c r="N205" s="1">
        <v>0</v>
      </c>
    </row>
    <row r="206" spans="1:14">
      <c r="A206" s="1">
        <v>205</v>
      </c>
      <c r="B206" s="1">
        <v>624064</v>
      </c>
      <c r="C206" s="2" t="str">
        <f ca="1">VLOOKUP(B206,'Fichier FI (en entrée)'!B:D,3)</f>
        <v>LNDWQUGHGJ</v>
      </c>
      <c r="D206" s="2" t="str">
        <f ca="1">VLOOKUP(B206,'Fichier FI (en entrée)'!B:E,4)</f>
        <v>Jvngnawplablt</v>
      </c>
      <c r="E206" s="2" t="s">
        <v>31</v>
      </c>
      <c r="F206" s="2" t="s">
        <v>3</v>
      </c>
      <c r="G206" s="1">
        <v>1</v>
      </c>
      <c r="H206" s="1">
        <v>12.27</v>
      </c>
      <c r="I206" s="2" t="s">
        <v>1</v>
      </c>
      <c r="J206" s="1">
        <v>3</v>
      </c>
      <c r="K206" s="2" t="s">
        <v>0</v>
      </c>
      <c r="L206" s="1">
        <v>0</v>
      </c>
      <c r="M206" s="1">
        <v>9</v>
      </c>
      <c r="N206" s="1">
        <v>0</v>
      </c>
    </row>
    <row r="207" spans="1:14">
      <c r="A207" s="1">
        <v>205</v>
      </c>
      <c r="B207" s="1">
        <v>442328</v>
      </c>
      <c r="C207" s="2" t="str">
        <f ca="1">VLOOKUP(B207,'Fichier FI (en entrée)'!B:D,3)</f>
        <v>YWESXRRBBY</v>
      </c>
      <c r="D207" s="2" t="str">
        <f ca="1">VLOOKUP(B207,'Fichier FI (en entrée)'!B:E,4)</f>
        <v>Vqsiykzgltyms</v>
      </c>
      <c r="E207" s="2" t="s">
        <v>17</v>
      </c>
      <c r="F207" s="2" t="s">
        <v>3</v>
      </c>
      <c r="G207" s="1">
        <v>1</v>
      </c>
      <c r="H207" s="1">
        <v>12.27</v>
      </c>
      <c r="I207" s="2" t="s">
        <v>1</v>
      </c>
      <c r="J207" s="1">
        <v>3</v>
      </c>
      <c r="K207" s="2" t="s">
        <v>0</v>
      </c>
      <c r="L207" s="1">
        <v>0</v>
      </c>
      <c r="M207" s="1">
        <v>0</v>
      </c>
      <c r="N207" s="1">
        <v>0</v>
      </c>
    </row>
    <row r="208" spans="1:14">
      <c r="A208" s="1">
        <v>207</v>
      </c>
      <c r="B208" s="1">
        <v>765250</v>
      </c>
      <c r="C208" s="2" t="str">
        <f ca="1">VLOOKUP(B208,'Fichier FI (en entrée)'!B:D,3)</f>
        <v>MFWFMFFSGC</v>
      </c>
      <c r="D208" s="2" t="str">
        <f ca="1">VLOOKUP(B208,'Fichier FI (en entrée)'!B:E,4)</f>
        <v>Hhiafecpjbxih</v>
      </c>
      <c r="E208" s="2" t="s">
        <v>68</v>
      </c>
      <c r="F208" s="2" t="s">
        <v>3</v>
      </c>
      <c r="G208" s="1">
        <v>1</v>
      </c>
      <c r="H208" s="1">
        <v>12.26</v>
      </c>
      <c r="I208" s="2" t="s">
        <v>1</v>
      </c>
      <c r="J208" s="1">
        <v>3</v>
      </c>
      <c r="K208" s="2" t="s">
        <v>5</v>
      </c>
      <c r="L208" s="1">
        <v>0</v>
      </c>
      <c r="M208" s="1">
        <v>2</v>
      </c>
      <c r="N208" s="1">
        <v>0</v>
      </c>
    </row>
    <row r="209" spans="1:14">
      <c r="A209" s="1">
        <v>207</v>
      </c>
      <c r="B209" s="1">
        <v>1067835</v>
      </c>
      <c r="C209" s="2" t="str">
        <f ca="1">VLOOKUP(B209,'Fichier FI (en entrée)'!B:D,3)</f>
        <v>OUHBREUYIP</v>
      </c>
      <c r="D209" s="2" t="str">
        <f ca="1">VLOOKUP(B209,'Fichier FI (en entrée)'!B:E,4)</f>
        <v>Qgfbqciefnkse</v>
      </c>
      <c r="E209" s="2" t="s">
        <v>71</v>
      </c>
      <c r="F209" s="2" t="s">
        <v>3</v>
      </c>
      <c r="G209" s="1">
        <v>1</v>
      </c>
      <c r="H209" s="1">
        <v>12.26</v>
      </c>
      <c r="I209" s="2" t="s">
        <v>1</v>
      </c>
      <c r="J209" s="1">
        <v>3</v>
      </c>
      <c r="K209" s="2" t="s">
        <v>5</v>
      </c>
      <c r="L209" s="1">
        <v>0</v>
      </c>
      <c r="M209" s="1">
        <v>9</v>
      </c>
      <c r="N209" s="1">
        <v>0</v>
      </c>
    </row>
    <row r="210" spans="1:14">
      <c r="A210" s="1">
        <v>209</v>
      </c>
      <c r="B210" s="1">
        <v>771442</v>
      </c>
      <c r="C210" s="2" t="str">
        <f ca="1">VLOOKUP(B210,'Fichier FI (en entrée)'!B:D,3)</f>
        <v>SULFREFXQB</v>
      </c>
      <c r="D210" s="2" t="str">
        <f ca="1">VLOOKUP(B210,'Fichier FI (en entrée)'!B:E,4)</f>
        <v>Mlctutezalmaw</v>
      </c>
      <c r="E210" s="2" t="s">
        <v>20</v>
      </c>
      <c r="F210" s="2" t="s">
        <v>3</v>
      </c>
      <c r="G210" s="1">
        <v>1</v>
      </c>
      <c r="H210" s="1">
        <v>12.24</v>
      </c>
      <c r="I210" s="2" t="s">
        <v>1</v>
      </c>
      <c r="J210" s="1">
        <v>3</v>
      </c>
      <c r="K210" s="2" t="s">
        <v>0</v>
      </c>
      <c r="L210" s="1">
        <v>0</v>
      </c>
      <c r="M210" s="1">
        <v>4</v>
      </c>
      <c r="N210" s="1">
        <v>0</v>
      </c>
    </row>
    <row r="211" spans="1:14">
      <c r="A211" s="1">
        <v>210</v>
      </c>
      <c r="B211" s="1">
        <v>1176867</v>
      </c>
      <c r="C211" s="2" t="str">
        <f ca="1">VLOOKUP(B211,'Fichier FI (en entrée)'!B:D,3)</f>
        <v>QIBUQTBNHV</v>
      </c>
      <c r="D211" s="2" t="str">
        <f ca="1">VLOOKUP(B211,'Fichier FI (en entrée)'!B:E,4)</f>
        <v>Pxxlnobwlwbpn</v>
      </c>
      <c r="E211" s="2" t="s">
        <v>21</v>
      </c>
      <c r="F211" s="2" t="s">
        <v>3</v>
      </c>
      <c r="G211" s="1">
        <v>1</v>
      </c>
      <c r="H211" s="1">
        <v>12.23</v>
      </c>
      <c r="I211" s="2" t="s">
        <v>1</v>
      </c>
      <c r="J211" s="1">
        <v>3</v>
      </c>
      <c r="K211" s="2" t="s">
        <v>0</v>
      </c>
      <c r="L211" s="1">
        <v>0</v>
      </c>
      <c r="M211" s="1">
        <v>28</v>
      </c>
      <c r="N211" s="1">
        <v>0</v>
      </c>
    </row>
    <row r="212" spans="1:14">
      <c r="A212" s="1">
        <v>210</v>
      </c>
      <c r="B212" s="1">
        <v>739873</v>
      </c>
      <c r="C212" s="2" t="str">
        <f ca="1">VLOOKUP(B212,'Fichier FI (en entrée)'!B:D,3)</f>
        <v>WZTJBSXKLO</v>
      </c>
      <c r="D212" s="2" t="str">
        <f ca="1">VLOOKUP(B212,'Fichier FI (en entrée)'!B:E,4)</f>
        <v>Euwwjxjepqsne</v>
      </c>
      <c r="E212" s="2" t="s">
        <v>87</v>
      </c>
      <c r="F212" s="2" t="s">
        <v>3</v>
      </c>
      <c r="G212" s="1">
        <v>1</v>
      </c>
      <c r="H212" s="1">
        <v>12.23</v>
      </c>
      <c r="I212" s="2" t="s">
        <v>1</v>
      </c>
      <c r="J212" s="1">
        <v>3</v>
      </c>
      <c r="K212" s="2" t="s">
        <v>0</v>
      </c>
      <c r="L212" s="1">
        <v>0</v>
      </c>
      <c r="M212" s="1">
        <v>1</v>
      </c>
      <c r="N212" s="1">
        <v>0</v>
      </c>
    </row>
    <row r="213" spans="1:14">
      <c r="A213" s="1">
        <v>210</v>
      </c>
      <c r="B213" s="1">
        <v>1034934</v>
      </c>
      <c r="C213" s="2" t="str">
        <f ca="1">VLOOKUP(B213,'Fichier FI (en entrée)'!B:D,3)</f>
        <v>ZBVKVDSVHA</v>
      </c>
      <c r="D213" s="2" t="str">
        <f ca="1">VLOOKUP(B213,'Fichier FI (en entrée)'!B:E,4)</f>
        <v>Hgiowwwrcbnap</v>
      </c>
      <c r="E213" s="2" t="s">
        <v>69</v>
      </c>
      <c r="F213" s="2" t="s">
        <v>3</v>
      </c>
      <c r="G213" s="1">
        <v>1</v>
      </c>
      <c r="H213" s="1">
        <v>12.23</v>
      </c>
      <c r="I213" s="2" t="s">
        <v>1</v>
      </c>
      <c r="J213" s="1">
        <v>3</v>
      </c>
      <c r="K213" s="2" t="s">
        <v>5</v>
      </c>
      <c r="L213" s="1">
        <v>0</v>
      </c>
      <c r="M213" s="1">
        <v>13</v>
      </c>
      <c r="N213" s="1">
        <v>0</v>
      </c>
    </row>
    <row r="214" spans="1:14">
      <c r="A214" s="1">
        <v>213</v>
      </c>
      <c r="B214" s="1">
        <v>510852</v>
      </c>
      <c r="C214" s="2" t="str">
        <f ca="1">VLOOKUP(B214,'Fichier FI (en entrée)'!B:D,3)</f>
        <v>HESRCWBUFY</v>
      </c>
      <c r="D214" s="2" t="str">
        <f ca="1">VLOOKUP(B214,'Fichier FI (en entrée)'!B:E,4)</f>
        <v>Qlxghfadfmkra</v>
      </c>
      <c r="E214" s="2" t="s">
        <v>17</v>
      </c>
      <c r="F214" s="2" t="s">
        <v>3</v>
      </c>
      <c r="G214" s="1">
        <v>1</v>
      </c>
      <c r="H214" s="1">
        <v>12.22</v>
      </c>
      <c r="I214" s="2" t="s">
        <v>1</v>
      </c>
      <c r="J214" s="1">
        <v>3</v>
      </c>
      <c r="K214" s="2" t="s">
        <v>0</v>
      </c>
      <c r="L214" s="1">
        <v>0</v>
      </c>
      <c r="M214" s="1">
        <v>9</v>
      </c>
      <c r="N214" s="1">
        <v>0</v>
      </c>
    </row>
    <row r="215" spans="1:14">
      <c r="A215" s="1">
        <v>214</v>
      </c>
      <c r="B215" s="1">
        <v>580026</v>
      </c>
      <c r="C215" s="2" t="str">
        <f ca="1">VLOOKUP(B215,'Fichier FI (en entrée)'!B:D,3)</f>
        <v>EDGZCQAWLV</v>
      </c>
      <c r="D215" s="2" t="str">
        <f ca="1">VLOOKUP(B215,'Fichier FI (en entrée)'!B:E,4)</f>
        <v>Libbuqefwxxaq</v>
      </c>
      <c r="E215" s="2" t="s">
        <v>27</v>
      </c>
      <c r="F215" s="2" t="s">
        <v>3</v>
      </c>
      <c r="G215" s="1">
        <v>1</v>
      </c>
      <c r="H215" s="1">
        <v>12.21</v>
      </c>
      <c r="I215" s="2" t="s">
        <v>1</v>
      </c>
      <c r="J215" s="1">
        <v>3</v>
      </c>
      <c r="K215" s="2" t="s">
        <v>0</v>
      </c>
      <c r="L215" s="1">
        <v>0</v>
      </c>
      <c r="M215" s="1">
        <v>12</v>
      </c>
      <c r="N215" s="1">
        <v>0</v>
      </c>
    </row>
    <row r="216" spans="1:14">
      <c r="A216" s="1">
        <v>214</v>
      </c>
      <c r="B216" s="1">
        <v>494772</v>
      </c>
      <c r="C216" s="2" t="str">
        <f ca="1">VLOOKUP(B216,'Fichier FI (en entrée)'!B:D,3)</f>
        <v>RTDYPNOCEX</v>
      </c>
      <c r="D216" s="2" t="str">
        <f ca="1">VLOOKUP(B216,'Fichier FI (en entrée)'!B:E,4)</f>
        <v>Kawusdmyqzatk</v>
      </c>
      <c r="E216" s="2" t="s">
        <v>26</v>
      </c>
      <c r="F216" s="2" t="s">
        <v>3</v>
      </c>
      <c r="G216" s="1">
        <v>1</v>
      </c>
      <c r="H216" s="1">
        <v>12.21</v>
      </c>
      <c r="I216" s="2" t="s">
        <v>1</v>
      </c>
      <c r="J216" s="1">
        <v>3</v>
      </c>
      <c r="K216" s="2" t="s">
        <v>5</v>
      </c>
      <c r="L216" s="1">
        <v>0</v>
      </c>
      <c r="M216" s="1">
        <v>0</v>
      </c>
      <c r="N216" s="1">
        <v>0</v>
      </c>
    </row>
    <row r="217" spans="1:14">
      <c r="A217" s="1">
        <v>214</v>
      </c>
      <c r="B217" s="1">
        <v>450975</v>
      </c>
      <c r="C217" s="2" t="str">
        <f ca="1">VLOOKUP(B217,'Fichier FI (en entrée)'!B:D,3)</f>
        <v>QIBCMDGSDG</v>
      </c>
      <c r="D217" s="2" t="str">
        <f ca="1">VLOOKUP(B217,'Fichier FI (en entrée)'!B:E,4)</f>
        <v>Umxnsfrboyvtc</v>
      </c>
      <c r="E217" s="2" t="s">
        <v>20</v>
      </c>
      <c r="F217" s="2" t="s">
        <v>3</v>
      </c>
      <c r="G217" s="1">
        <v>1</v>
      </c>
      <c r="H217" s="1">
        <v>12.21</v>
      </c>
      <c r="I217" s="2" t="s">
        <v>1</v>
      </c>
      <c r="J217" s="1">
        <v>3</v>
      </c>
      <c r="K217" s="2" t="s">
        <v>0</v>
      </c>
      <c r="L217" s="1">
        <v>0</v>
      </c>
      <c r="M217" s="1">
        <v>6</v>
      </c>
      <c r="N217" s="1">
        <v>0</v>
      </c>
    </row>
    <row r="218" spans="1:14">
      <c r="A218" s="1">
        <v>214</v>
      </c>
      <c r="B218" s="1">
        <v>442324</v>
      </c>
      <c r="C218" s="2" t="str">
        <f ca="1">VLOOKUP(B218,'Fichier FI (en entrée)'!B:D,3)</f>
        <v>PXJCMOLSDR</v>
      </c>
      <c r="D218" s="2" t="str">
        <f ca="1">VLOOKUP(B218,'Fichier FI (en entrée)'!B:E,4)</f>
        <v>Txcljflteqedi</v>
      </c>
      <c r="E218" s="2" t="s">
        <v>17</v>
      </c>
      <c r="F218" s="2" t="s">
        <v>3</v>
      </c>
      <c r="G218" s="1">
        <v>1</v>
      </c>
      <c r="H218" s="1">
        <v>12.21</v>
      </c>
      <c r="I218" s="2" t="s">
        <v>1</v>
      </c>
      <c r="J218" s="1">
        <v>3</v>
      </c>
      <c r="K218" s="2" t="s">
        <v>0</v>
      </c>
      <c r="L218" s="1">
        <v>0</v>
      </c>
      <c r="M218" s="1">
        <v>0</v>
      </c>
      <c r="N218" s="1">
        <v>0</v>
      </c>
    </row>
    <row r="219" spans="1:14">
      <c r="A219" s="1">
        <v>218</v>
      </c>
      <c r="B219" s="1">
        <v>638821</v>
      </c>
      <c r="C219" s="2" t="str">
        <f ca="1">VLOOKUP(B219,'Fichier FI (en entrée)'!B:D,3)</f>
        <v>YLXZPMWWXA</v>
      </c>
      <c r="D219" s="2" t="str">
        <f ca="1">VLOOKUP(B219,'Fichier FI (en entrée)'!B:E,4)</f>
        <v>Ktaoqnbanjzlx</v>
      </c>
      <c r="E219" s="2" t="s">
        <v>18</v>
      </c>
      <c r="F219" s="2" t="s">
        <v>3</v>
      </c>
      <c r="G219" s="1">
        <v>1</v>
      </c>
      <c r="H219" s="1">
        <v>12.19</v>
      </c>
      <c r="I219" s="2" t="s">
        <v>1</v>
      </c>
      <c r="J219" s="1">
        <v>3</v>
      </c>
      <c r="K219" s="2" t="s">
        <v>0</v>
      </c>
      <c r="L219" s="1">
        <v>0</v>
      </c>
      <c r="M219" s="1">
        <v>17</v>
      </c>
      <c r="N219" s="1">
        <v>0</v>
      </c>
    </row>
    <row r="220" spans="1:14">
      <c r="A220" s="1">
        <v>219</v>
      </c>
      <c r="B220" s="1">
        <v>560681</v>
      </c>
      <c r="C220" s="2" t="str">
        <f ca="1">VLOOKUP(B220,'Fichier FI (en entrée)'!B:D,3)</f>
        <v>OLLCJHCXZO</v>
      </c>
      <c r="D220" s="2" t="str">
        <f ca="1">VLOOKUP(B220,'Fichier FI (en entrée)'!B:E,4)</f>
        <v>Euymhjtlgpqcs</v>
      </c>
      <c r="E220" s="2" t="s">
        <v>38</v>
      </c>
      <c r="F220" s="2" t="s">
        <v>3</v>
      </c>
      <c r="G220" s="1">
        <v>1</v>
      </c>
      <c r="H220" s="1">
        <v>12.18</v>
      </c>
      <c r="I220" s="2" t="s">
        <v>1</v>
      </c>
      <c r="J220" s="1">
        <v>3</v>
      </c>
      <c r="K220" s="2" t="s">
        <v>0</v>
      </c>
      <c r="L220" s="1">
        <v>0</v>
      </c>
      <c r="M220" s="1">
        <v>0</v>
      </c>
      <c r="N220" s="1">
        <v>0</v>
      </c>
    </row>
    <row r="221" spans="1:14">
      <c r="A221" s="1">
        <v>219</v>
      </c>
      <c r="B221" s="1">
        <v>730846</v>
      </c>
      <c r="C221" s="2" t="str">
        <f ca="1">VLOOKUP(B221,'Fichier FI (en entrée)'!B:D,3)</f>
        <v>OFSLPERSUI</v>
      </c>
      <c r="D221" s="2" t="str">
        <f ca="1">VLOOKUP(B221,'Fichier FI (en entrée)'!B:E,4)</f>
        <v>Sgkwxmbvkoyxq</v>
      </c>
      <c r="E221" s="2" t="s">
        <v>20</v>
      </c>
      <c r="F221" s="2" t="s">
        <v>3</v>
      </c>
      <c r="G221" s="1">
        <v>1</v>
      </c>
      <c r="H221" s="1">
        <v>12.18</v>
      </c>
      <c r="I221" s="2" t="s">
        <v>1</v>
      </c>
      <c r="J221" s="1">
        <v>3</v>
      </c>
      <c r="K221" s="2" t="s">
        <v>0</v>
      </c>
      <c r="L221" s="1">
        <v>0</v>
      </c>
      <c r="M221" s="1">
        <v>3</v>
      </c>
      <c r="N221" s="1">
        <v>0</v>
      </c>
    </row>
    <row r="222" spans="1:14">
      <c r="A222" s="1">
        <v>219</v>
      </c>
      <c r="B222" s="1">
        <v>1005655</v>
      </c>
      <c r="C222" s="2" t="str">
        <f ca="1">VLOOKUP(B222,'Fichier FI (en entrée)'!B:D,3)</f>
        <v>VXDYTIONWM</v>
      </c>
      <c r="D222" s="2" t="str">
        <f ca="1">VLOOKUP(B222,'Fichier FI (en entrée)'!B:E,4)</f>
        <v>Pqmozsckwclat</v>
      </c>
      <c r="E222" s="2" t="s">
        <v>47</v>
      </c>
      <c r="F222" s="2" t="s">
        <v>3</v>
      </c>
      <c r="G222" s="1">
        <v>1</v>
      </c>
      <c r="H222" s="1">
        <v>12.18</v>
      </c>
      <c r="I222" s="2" t="s">
        <v>1</v>
      </c>
      <c r="J222" s="1">
        <v>3</v>
      </c>
      <c r="K222" s="2" t="s">
        <v>5</v>
      </c>
      <c r="L222" s="1">
        <v>0</v>
      </c>
      <c r="M222" s="1">
        <v>24</v>
      </c>
      <c r="N222" s="1">
        <v>0</v>
      </c>
    </row>
    <row r="223" spans="1:14">
      <c r="A223" s="1">
        <v>219</v>
      </c>
      <c r="B223" s="1">
        <v>1068986</v>
      </c>
      <c r="C223" s="2" t="str">
        <f ca="1">VLOOKUP(B223,'Fichier FI (en entrée)'!B:D,3)</f>
        <v>DWIOPYTWAW</v>
      </c>
      <c r="D223" s="2" t="str">
        <f ca="1">VLOOKUP(B223,'Fichier FI (en entrée)'!B:E,4)</f>
        <v>Mgsvsnowruvjf</v>
      </c>
      <c r="E223" s="2" t="s">
        <v>46</v>
      </c>
      <c r="F223" s="2" t="s">
        <v>3</v>
      </c>
      <c r="G223" s="1">
        <v>1</v>
      </c>
      <c r="H223" s="1">
        <v>12.18</v>
      </c>
      <c r="I223" s="2" t="s">
        <v>1</v>
      </c>
      <c r="J223" s="1">
        <v>3</v>
      </c>
      <c r="K223" s="2" t="s">
        <v>0</v>
      </c>
      <c r="L223" s="1">
        <v>0</v>
      </c>
      <c r="M223" s="1">
        <v>22</v>
      </c>
      <c r="N223" s="1">
        <v>0</v>
      </c>
    </row>
    <row r="224" spans="1:14">
      <c r="A224" s="1">
        <v>223</v>
      </c>
      <c r="B224" s="1">
        <v>1172852</v>
      </c>
      <c r="C224" s="2" t="str">
        <f ca="1">VLOOKUP(B224,'Fichier FI (en entrée)'!B:D,3)</f>
        <v>YOFUZQXHBQ</v>
      </c>
      <c r="D224" s="2" t="str">
        <f ca="1">VLOOKUP(B224,'Fichier FI (en entrée)'!B:E,4)</f>
        <v>Xnrixlekeaypn</v>
      </c>
      <c r="E224" s="2" t="s">
        <v>47</v>
      </c>
      <c r="F224" s="2" t="s">
        <v>3</v>
      </c>
      <c r="G224" s="1">
        <v>1</v>
      </c>
      <c r="H224" s="1">
        <v>12.17</v>
      </c>
      <c r="I224" s="2" t="s">
        <v>1</v>
      </c>
      <c r="J224" s="1">
        <v>3</v>
      </c>
      <c r="K224" s="2" t="s">
        <v>0</v>
      </c>
      <c r="L224" s="1">
        <v>0</v>
      </c>
      <c r="M224" s="1">
        <v>20</v>
      </c>
      <c r="N224" s="1">
        <v>0</v>
      </c>
    </row>
    <row r="225" spans="1:14">
      <c r="A225" s="1">
        <v>224</v>
      </c>
      <c r="B225" s="1">
        <v>450907</v>
      </c>
      <c r="C225" s="2" t="str">
        <f ca="1">VLOOKUP(B225,'Fichier FI (en entrée)'!B:D,3)</f>
        <v>TVKOHBJGDZ</v>
      </c>
      <c r="D225" s="2" t="str">
        <f ca="1">VLOOKUP(B225,'Fichier FI (en entrée)'!B:E,4)</f>
        <v>Lwnmjikaegxpt</v>
      </c>
      <c r="E225" s="2" t="s">
        <v>20</v>
      </c>
      <c r="F225" s="2" t="s">
        <v>3</v>
      </c>
      <c r="G225" s="1">
        <v>1</v>
      </c>
      <c r="H225" s="1">
        <v>12.16</v>
      </c>
      <c r="I225" s="2" t="s">
        <v>1</v>
      </c>
      <c r="J225" s="1">
        <v>3</v>
      </c>
      <c r="K225" s="2" t="s">
        <v>0</v>
      </c>
      <c r="L225" s="1">
        <v>0</v>
      </c>
      <c r="M225" s="1">
        <v>8</v>
      </c>
      <c r="N225" s="1">
        <v>0</v>
      </c>
    </row>
    <row r="226" spans="1:14">
      <c r="A226" s="1">
        <v>225</v>
      </c>
      <c r="B226" s="1">
        <v>504601</v>
      </c>
      <c r="C226" s="2" t="str">
        <f ca="1">VLOOKUP(B226,'Fichier FI (en entrée)'!B:D,3)</f>
        <v>VYKAKYYDWT</v>
      </c>
      <c r="D226" s="2" t="str">
        <f ca="1">VLOOKUP(B226,'Fichier FI (en entrée)'!B:E,4)</f>
        <v>Ptzjehwwmzqhn</v>
      </c>
      <c r="E226" s="2" t="s">
        <v>20</v>
      </c>
      <c r="F226" s="2" t="s">
        <v>3</v>
      </c>
      <c r="G226" s="1">
        <v>1</v>
      </c>
      <c r="H226" s="1">
        <v>12.15</v>
      </c>
      <c r="I226" s="2" t="s">
        <v>1</v>
      </c>
      <c r="J226" s="1">
        <v>3</v>
      </c>
      <c r="K226" s="2" t="s">
        <v>5</v>
      </c>
      <c r="L226" s="1">
        <v>0</v>
      </c>
      <c r="M226" s="1">
        <v>0</v>
      </c>
      <c r="N226" s="1">
        <v>0</v>
      </c>
    </row>
    <row r="227" spans="1:14">
      <c r="A227" s="1">
        <v>225</v>
      </c>
      <c r="B227" s="1">
        <v>404015</v>
      </c>
      <c r="C227" s="2" t="str">
        <f ca="1">VLOOKUP(B227,'Fichier FI (en entrée)'!B:D,3)</f>
        <v>ABWDVQFTAY</v>
      </c>
      <c r="D227" s="2" t="str">
        <f ca="1">VLOOKUP(B227,'Fichier FI (en entrée)'!B:E,4)</f>
        <v>Kljslvahemdrn</v>
      </c>
      <c r="E227" s="2" t="s">
        <v>18</v>
      </c>
      <c r="F227" s="2" t="s">
        <v>3</v>
      </c>
      <c r="G227" s="1">
        <v>1</v>
      </c>
      <c r="H227" s="1">
        <v>12.15</v>
      </c>
      <c r="I227" s="2" t="s">
        <v>1</v>
      </c>
      <c r="J227" s="1">
        <v>3</v>
      </c>
      <c r="K227" s="2" t="s">
        <v>0</v>
      </c>
      <c r="L227" s="1">
        <v>0</v>
      </c>
      <c r="M227" s="1">
        <v>14</v>
      </c>
      <c r="N227" s="1">
        <v>0</v>
      </c>
    </row>
    <row r="228" spans="1:14">
      <c r="A228" s="1">
        <v>225</v>
      </c>
      <c r="B228" s="1">
        <v>367644</v>
      </c>
      <c r="C228" s="2" t="str">
        <f ca="1">VLOOKUP(B228,'Fichier FI (en entrée)'!B:D,3)</f>
        <v>QANCDBPDNR</v>
      </c>
      <c r="D228" s="2" t="str">
        <f ca="1">VLOOKUP(B228,'Fichier FI (en entrée)'!B:E,4)</f>
        <v>Exaakhwhfbfsq</v>
      </c>
      <c r="E228" s="2" t="s">
        <v>25</v>
      </c>
      <c r="F228" s="2" t="s">
        <v>3</v>
      </c>
      <c r="G228" s="1">
        <v>1</v>
      </c>
      <c r="H228" s="1">
        <v>12.15</v>
      </c>
      <c r="I228" s="2" t="s">
        <v>1</v>
      </c>
      <c r="J228" s="1">
        <v>3</v>
      </c>
      <c r="K228" s="2" t="s">
        <v>0</v>
      </c>
      <c r="L228" s="1">
        <v>0</v>
      </c>
      <c r="M228" s="1">
        <v>0</v>
      </c>
      <c r="N228" s="1">
        <v>0</v>
      </c>
    </row>
    <row r="229" spans="1:14">
      <c r="A229" s="1">
        <v>228</v>
      </c>
      <c r="B229" s="1">
        <v>691532</v>
      </c>
      <c r="C229" s="2" t="str">
        <f ca="1">VLOOKUP(B229,'Fichier FI (en entrée)'!B:D,3)</f>
        <v>SXJMIETBGZ</v>
      </c>
      <c r="D229" s="2" t="str">
        <f ca="1">VLOOKUP(B229,'Fichier FI (en entrée)'!B:E,4)</f>
        <v>Fvepoydlsjmzp</v>
      </c>
      <c r="E229" s="2" t="s">
        <v>14</v>
      </c>
      <c r="F229" s="2" t="s">
        <v>3</v>
      </c>
      <c r="G229" s="1">
        <v>1</v>
      </c>
      <c r="H229" s="1">
        <v>12.14</v>
      </c>
      <c r="I229" s="2" t="s">
        <v>1</v>
      </c>
      <c r="J229" s="1">
        <v>3</v>
      </c>
      <c r="K229" s="2" t="s">
        <v>5</v>
      </c>
      <c r="L229" s="1">
        <v>0</v>
      </c>
      <c r="M229" s="1">
        <v>16</v>
      </c>
      <c r="N229" s="1">
        <v>0</v>
      </c>
    </row>
    <row r="230" spans="1:14">
      <c r="A230" s="1">
        <v>229</v>
      </c>
      <c r="B230" s="1">
        <v>579293</v>
      </c>
      <c r="C230" s="2" t="str">
        <f ca="1">VLOOKUP(B230,'Fichier FI (en entrée)'!B:D,3)</f>
        <v>QEJSHRIYCA</v>
      </c>
      <c r="D230" s="2" t="str">
        <f ca="1">VLOOKUP(B230,'Fichier FI (en entrée)'!B:E,4)</f>
        <v>Jtoxwxuxmvdzm</v>
      </c>
      <c r="E230" s="2" t="s">
        <v>18</v>
      </c>
      <c r="F230" s="2" t="s">
        <v>3</v>
      </c>
      <c r="G230" s="1">
        <v>1</v>
      </c>
      <c r="H230" s="1">
        <v>12.13</v>
      </c>
      <c r="I230" s="2" t="s">
        <v>1</v>
      </c>
      <c r="J230" s="1">
        <v>3</v>
      </c>
      <c r="K230" s="2" t="s">
        <v>0</v>
      </c>
      <c r="L230" s="1">
        <v>0</v>
      </c>
      <c r="M230" s="1">
        <v>12</v>
      </c>
      <c r="N230" s="1">
        <v>0</v>
      </c>
    </row>
    <row r="231" spans="1:14">
      <c r="A231" s="1">
        <v>230</v>
      </c>
      <c r="B231" s="1">
        <v>654117</v>
      </c>
      <c r="C231" s="2" t="str">
        <f ca="1">VLOOKUP(B231,'Fichier FI (en entrée)'!B:D,3)</f>
        <v>OKZAZRZXKA</v>
      </c>
      <c r="D231" s="2" t="str">
        <f ca="1">VLOOKUP(B231,'Fichier FI (en entrée)'!B:E,4)</f>
        <v>Bdpbelbuebbzv</v>
      </c>
      <c r="E231" s="2" t="s">
        <v>38</v>
      </c>
      <c r="F231" s="2" t="s">
        <v>3</v>
      </c>
      <c r="G231" s="1">
        <v>1</v>
      </c>
      <c r="H231" s="1">
        <v>12.12</v>
      </c>
      <c r="I231" s="2" t="s">
        <v>1</v>
      </c>
      <c r="J231" s="1">
        <v>3</v>
      </c>
      <c r="K231" s="2" t="s">
        <v>0</v>
      </c>
      <c r="L231" s="1">
        <v>0</v>
      </c>
      <c r="M231" s="1">
        <v>2</v>
      </c>
      <c r="N231" s="1">
        <v>0</v>
      </c>
    </row>
    <row r="232" spans="1:14">
      <c r="A232" s="1">
        <v>230</v>
      </c>
      <c r="B232" s="1">
        <v>513243</v>
      </c>
      <c r="C232" s="2" t="str">
        <f ca="1">VLOOKUP(B232,'Fichier FI (en entrée)'!B:D,3)</f>
        <v>TYFSUXGNBA</v>
      </c>
      <c r="D232" s="2" t="str">
        <f ca="1">VLOOKUP(B232,'Fichier FI (en entrée)'!B:E,4)</f>
        <v>Jeyoczjmtqsag</v>
      </c>
      <c r="E232" s="2" t="s">
        <v>31</v>
      </c>
      <c r="F232" s="2" t="s">
        <v>3</v>
      </c>
      <c r="G232" s="1">
        <v>1</v>
      </c>
      <c r="H232" s="1">
        <v>12.12</v>
      </c>
      <c r="I232" s="2" t="s">
        <v>1</v>
      </c>
      <c r="J232" s="1">
        <v>3</v>
      </c>
      <c r="K232" s="2" t="s">
        <v>0</v>
      </c>
      <c r="L232" s="1">
        <v>0</v>
      </c>
      <c r="M232" s="1">
        <v>0</v>
      </c>
      <c r="N232" s="1">
        <v>0</v>
      </c>
    </row>
    <row r="233" spans="1:14">
      <c r="A233" s="1">
        <v>232</v>
      </c>
      <c r="B233" s="1">
        <v>367873</v>
      </c>
      <c r="C233" s="2" t="str">
        <f ca="1">VLOOKUP(B233,'Fichier FI (en entrée)'!B:D,3)</f>
        <v>XFTWXHHRMC</v>
      </c>
      <c r="D233" s="2" t="str">
        <f ca="1">VLOOKUP(B233,'Fichier FI (en entrée)'!B:E,4)</f>
        <v>Wkzwsjwjzjdbj</v>
      </c>
      <c r="E233" s="2" t="s">
        <v>25</v>
      </c>
      <c r="F233" s="2" t="s">
        <v>3</v>
      </c>
      <c r="G233" s="1">
        <v>1</v>
      </c>
      <c r="H233" s="1">
        <v>12.11</v>
      </c>
      <c r="I233" s="2" t="s">
        <v>1</v>
      </c>
      <c r="J233" s="1">
        <v>3</v>
      </c>
      <c r="K233" s="2" t="s">
        <v>0</v>
      </c>
      <c r="L233" s="1">
        <v>0</v>
      </c>
      <c r="M233" s="1">
        <v>1</v>
      </c>
      <c r="N233" s="1">
        <v>0</v>
      </c>
    </row>
    <row r="234" spans="1:14">
      <c r="A234" s="1">
        <v>232</v>
      </c>
      <c r="B234" s="1">
        <v>576038</v>
      </c>
      <c r="C234" s="2" t="str">
        <f ca="1">VLOOKUP(B234,'Fichier FI (en entrée)'!B:D,3)</f>
        <v>LVZHRGZMPP</v>
      </c>
      <c r="D234" s="2" t="str">
        <f ca="1">VLOOKUP(B234,'Fichier FI (en entrée)'!B:E,4)</f>
        <v>Ehjibfhhrxgmw</v>
      </c>
      <c r="E234" s="2" t="s">
        <v>20</v>
      </c>
      <c r="F234" s="2" t="s">
        <v>3</v>
      </c>
      <c r="G234" s="1">
        <v>1</v>
      </c>
      <c r="H234" s="1">
        <v>12.11</v>
      </c>
      <c r="I234" s="2" t="s">
        <v>1</v>
      </c>
      <c r="J234" s="1">
        <v>3</v>
      </c>
      <c r="K234" s="2" t="s">
        <v>5</v>
      </c>
      <c r="L234" s="1">
        <v>0</v>
      </c>
      <c r="M234" s="1">
        <v>0</v>
      </c>
      <c r="N234" s="1">
        <v>0</v>
      </c>
    </row>
    <row r="235" spans="1:14">
      <c r="A235" s="1">
        <v>234</v>
      </c>
      <c r="B235" s="1">
        <v>181471</v>
      </c>
      <c r="C235" s="2" t="str">
        <f ca="1">VLOOKUP(B235,'Fichier FI (en entrée)'!B:D,3)</f>
        <v>LEOAARMHHP</v>
      </c>
      <c r="D235" s="2" t="str">
        <f ca="1">VLOOKUP(B235,'Fichier FI (en entrée)'!B:E,4)</f>
        <v>Sgqfmnbzrxbcb</v>
      </c>
      <c r="E235" s="2" t="s">
        <v>33</v>
      </c>
      <c r="F235" s="2" t="s">
        <v>3</v>
      </c>
      <c r="G235" s="1">
        <v>1</v>
      </c>
      <c r="H235" s="1">
        <v>12.1</v>
      </c>
      <c r="I235" s="2" t="s">
        <v>1</v>
      </c>
      <c r="J235" s="1">
        <v>3</v>
      </c>
      <c r="K235" s="2" t="s">
        <v>0</v>
      </c>
      <c r="L235" s="1">
        <v>0</v>
      </c>
      <c r="M235" s="1">
        <v>1</v>
      </c>
      <c r="N235" s="1">
        <v>0</v>
      </c>
    </row>
    <row r="236" spans="1:14">
      <c r="A236" s="1">
        <v>234</v>
      </c>
      <c r="B236" s="1">
        <v>638704</v>
      </c>
      <c r="C236" s="2" t="str">
        <f ca="1">VLOOKUP(B236,'Fichier FI (en entrée)'!B:D,3)</f>
        <v>QDVDEAOSPJ</v>
      </c>
      <c r="D236" s="2" t="str">
        <f ca="1">VLOOKUP(B236,'Fichier FI (en entrée)'!B:E,4)</f>
        <v>Hshpyhlksegut</v>
      </c>
      <c r="E236" s="2" t="s">
        <v>19</v>
      </c>
      <c r="F236" s="2" t="s">
        <v>3</v>
      </c>
      <c r="G236" s="1">
        <v>1</v>
      </c>
      <c r="H236" s="1">
        <v>12.1</v>
      </c>
      <c r="I236" s="2" t="s">
        <v>1</v>
      </c>
      <c r="J236" s="1">
        <v>3</v>
      </c>
      <c r="K236" s="2" t="s">
        <v>0</v>
      </c>
      <c r="L236" s="1">
        <v>0</v>
      </c>
      <c r="M236" s="1">
        <v>14</v>
      </c>
      <c r="N236" s="1">
        <v>0</v>
      </c>
    </row>
    <row r="237" spans="1:14">
      <c r="A237" s="1">
        <v>234</v>
      </c>
      <c r="B237" s="1">
        <v>1015613</v>
      </c>
      <c r="C237" s="2" t="str">
        <f ca="1">VLOOKUP(B237,'Fichier FI (en entrée)'!B:D,3)</f>
        <v>GTKRIYNRZH</v>
      </c>
      <c r="D237" s="2" t="str">
        <f ca="1">VLOOKUP(B237,'Fichier FI (en entrée)'!B:E,4)</f>
        <v>Iykqynciwnjdb</v>
      </c>
      <c r="E237" s="2" t="s">
        <v>69</v>
      </c>
      <c r="F237" s="2" t="s">
        <v>3</v>
      </c>
      <c r="G237" s="1">
        <v>1</v>
      </c>
      <c r="H237" s="1">
        <v>12.1</v>
      </c>
      <c r="I237" s="2" t="s">
        <v>1</v>
      </c>
      <c r="J237" s="1">
        <v>3</v>
      </c>
      <c r="K237" s="2" t="s">
        <v>5</v>
      </c>
      <c r="L237" s="1">
        <v>0</v>
      </c>
      <c r="M237" s="1">
        <v>0</v>
      </c>
      <c r="N237" s="1">
        <v>0</v>
      </c>
    </row>
    <row r="238" spans="1:14">
      <c r="A238" s="1">
        <v>234</v>
      </c>
      <c r="B238" s="1">
        <v>1193875</v>
      </c>
      <c r="C238" s="2" t="str">
        <f ca="1">VLOOKUP(B238,'Fichier FI (en entrée)'!B:D,3)</f>
        <v>UQNWNVFLFR</v>
      </c>
      <c r="D238" s="2" t="str">
        <f ca="1">VLOOKUP(B238,'Fichier FI (en entrée)'!B:E,4)</f>
        <v>Qlulleeyafxje</v>
      </c>
      <c r="E238" s="2" t="s">
        <v>52</v>
      </c>
      <c r="F238" s="2" t="s">
        <v>3</v>
      </c>
      <c r="G238" s="1">
        <v>1</v>
      </c>
      <c r="H238" s="1">
        <v>12.1</v>
      </c>
      <c r="I238" s="2" t="s">
        <v>1</v>
      </c>
      <c r="J238" s="1">
        <v>3</v>
      </c>
      <c r="K238" s="2" t="s">
        <v>0</v>
      </c>
      <c r="L238" s="1">
        <v>0</v>
      </c>
      <c r="M238" s="1">
        <v>5</v>
      </c>
      <c r="N238" s="1">
        <v>0</v>
      </c>
    </row>
    <row r="239" spans="1:14">
      <c r="A239" s="1">
        <v>238</v>
      </c>
      <c r="B239" s="1">
        <v>688504</v>
      </c>
      <c r="C239" s="2" t="str">
        <f ca="1">VLOOKUP(B239,'Fichier FI (en entrée)'!B:D,3)</f>
        <v>BURQQWUJVX</v>
      </c>
      <c r="D239" s="2" t="str">
        <f ca="1">VLOOKUP(B239,'Fichier FI (en entrée)'!B:E,4)</f>
        <v>Vjwwofurfnkyj</v>
      </c>
      <c r="E239" s="2" t="s">
        <v>20</v>
      </c>
      <c r="F239" s="2" t="s">
        <v>3</v>
      </c>
      <c r="G239" s="1">
        <v>1</v>
      </c>
      <c r="H239" s="1">
        <v>12.09</v>
      </c>
      <c r="I239" s="2" t="s">
        <v>1</v>
      </c>
      <c r="J239" s="1">
        <v>3</v>
      </c>
      <c r="K239" s="2" t="s">
        <v>5</v>
      </c>
      <c r="L239" s="1">
        <v>0</v>
      </c>
      <c r="M239" s="1">
        <v>6</v>
      </c>
      <c r="N239" s="1">
        <v>0</v>
      </c>
    </row>
    <row r="240" spans="1:14">
      <c r="A240" s="1">
        <v>238</v>
      </c>
      <c r="B240" s="1">
        <v>451010</v>
      </c>
      <c r="C240" s="2" t="str">
        <f ca="1">VLOOKUP(B240,'Fichier FI (en entrée)'!B:D,3)</f>
        <v>BQCUTCQMWN</v>
      </c>
      <c r="D240" s="2" t="str">
        <f ca="1">VLOOKUP(B240,'Fichier FI (en entrée)'!B:E,4)</f>
        <v>Nqziafgzvisco</v>
      </c>
      <c r="E240" s="2" t="s">
        <v>17</v>
      </c>
      <c r="F240" s="2" t="s">
        <v>3</v>
      </c>
      <c r="G240" s="1">
        <v>1</v>
      </c>
      <c r="H240" s="1">
        <v>12.09</v>
      </c>
      <c r="I240" s="2" t="s">
        <v>1</v>
      </c>
      <c r="J240" s="1">
        <v>3</v>
      </c>
      <c r="K240" s="2" t="s">
        <v>5</v>
      </c>
      <c r="L240" s="1">
        <v>0</v>
      </c>
      <c r="M240" s="1">
        <v>1</v>
      </c>
      <c r="N240" s="1">
        <v>0</v>
      </c>
    </row>
    <row r="241" spans="1:14">
      <c r="A241" s="1">
        <v>240</v>
      </c>
      <c r="B241" s="1">
        <v>319191</v>
      </c>
      <c r="C241" s="2" t="str">
        <f ca="1">VLOOKUP(B241,'Fichier FI (en entrée)'!B:D,3)</f>
        <v>OTBDVIIQDT</v>
      </c>
      <c r="D241" s="2" t="str">
        <f ca="1">VLOOKUP(B241,'Fichier FI (en entrée)'!B:E,4)</f>
        <v>Vljtszzavhznl</v>
      </c>
      <c r="E241" s="2" t="s">
        <v>19</v>
      </c>
      <c r="F241" s="2" t="s">
        <v>3</v>
      </c>
      <c r="G241" s="1">
        <v>1</v>
      </c>
      <c r="H241" s="1">
        <v>12.08</v>
      </c>
      <c r="I241" s="2" t="s">
        <v>1</v>
      </c>
      <c r="J241" s="1">
        <v>3</v>
      </c>
      <c r="K241" s="2" t="s">
        <v>5</v>
      </c>
      <c r="L241" s="1">
        <v>0</v>
      </c>
      <c r="M241" s="1">
        <v>14</v>
      </c>
      <c r="N241" s="1">
        <v>0</v>
      </c>
    </row>
    <row r="242" spans="1:14">
      <c r="A242" s="1">
        <v>240</v>
      </c>
      <c r="B242" s="1">
        <v>682303</v>
      </c>
      <c r="C242" s="2" t="str">
        <f ca="1">VLOOKUP(B242,'Fichier FI (en entrée)'!B:D,3)</f>
        <v>NAGGMMMVAV</v>
      </c>
      <c r="D242" s="2" t="str">
        <f ca="1">VLOOKUP(B242,'Fichier FI (en entrée)'!B:E,4)</f>
        <v>Szrvorjdswdqo</v>
      </c>
      <c r="E242" s="2" t="s">
        <v>28</v>
      </c>
      <c r="F242" s="2" t="s">
        <v>3</v>
      </c>
      <c r="G242" s="1">
        <v>1</v>
      </c>
      <c r="H242" s="1">
        <v>12.08</v>
      </c>
      <c r="I242" s="2" t="s">
        <v>1</v>
      </c>
      <c r="J242" s="1">
        <v>3</v>
      </c>
      <c r="K242" s="2" t="s">
        <v>5</v>
      </c>
      <c r="L242" s="1">
        <v>0</v>
      </c>
      <c r="M242" s="1">
        <v>0</v>
      </c>
      <c r="N242" s="1">
        <v>0</v>
      </c>
    </row>
    <row r="243" spans="1:14">
      <c r="A243" s="1">
        <v>240</v>
      </c>
      <c r="B243" s="1">
        <v>672747</v>
      </c>
      <c r="C243" s="2" t="str">
        <f ca="1">VLOOKUP(B243,'Fichier FI (en entrée)'!B:D,3)</f>
        <v>OVHWCDVHKU</v>
      </c>
      <c r="D243" s="2" t="str">
        <f ca="1">VLOOKUP(B243,'Fichier FI (en entrée)'!B:E,4)</f>
        <v>Brkqrmacyqeyu</v>
      </c>
      <c r="E243" s="2" t="s">
        <v>27</v>
      </c>
      <c r="F243" s="2" t="s">
        <v>3</v>
      </c>
      <c r="G243" s="1">
        <v>1</v>
      </c>
      <c r="H243" s="1">
        <v>12.08</v>
      </c>
      <c r="I243" s="2" t="s">
        <v>1</v>
      </c>
      <c r="J243" s="1">
        <v>3</v>
      </c>
      <c r="K243" s="2" t="s">
        <v>0</v>
      </c>
      <c r="L243" s="1">
        <v>0</v>
      </c>
      <c r="M243" s="1">
        <v>12</v>
      </c>
      <c r="N243" s="1">
        <v>0</v>
      </c>
    </row>
    <row r="244" spans="1:14">
      <c r="A244" s="1">
        <v>243</v>
      </c>
      <c r="B244" s="1">
        <v>533853</v>
      </c>
      <c r="C244" s="2" t="str">
        <f ca="1">VLOOKUP(B244,'Fichier FI (en entrée)'!B:D,3)</f>
        <v>ORBIYVJGCO</v>
      </c>
      <c r="D244" s="2" t="str">
        <f ca="1">VLOOKUP(B244,'Fichier FI (en entrée)'!B:E,4)</f>
        <v>Uxazaxnyijsdq</v>
      </c>
      <c r="E244" s="2" t="s">
        <v>86</v>
      </c>
      <c r="F244" s="2" t="s">
        <v>3</v>
      </c>
      <c r="G244" s="1">
        <v>1</v>
      </c>
      <c r="H244" s="1">
        <v>12.07</v>
      </c>
      <c r="I244" s="2" t="s">
        <v>1</v>
      </c>
      <c r="J244" s="1">
        <v>3</v>
      </c>
      <c r="K244" s="2" t="s">
        <v>5</v>
      </c>
      <c r="L244" s="1">
        <v>0</v>
      </c>
      <c r="M244" s="1">
        <v>3</v>
      </c>
      <c r="N244" s="1">
        <v>0</v>
      </c>
    </row>
    <row r="245" spans="1:14">
      <c r="A245" s="1">
        <v>243</v>
      </c>
      <c r="B245" s="1">
        <v>1039566</v>
      </c>
      <c r="C245" s="2" t="str">
        <f ca="1">VLOOKUP(B245,'Fichier FI (en entrée)'!B:D,3)</f>
        <v>XRZZOSCNLB</v>
      </c>
      <c r="D245" s="2" t="str">
        <f ca="1">VLOOKUP(B245,'Fichier FI (en entrée)'!B:E,4)</f>
        <v>Agjdqlplifurm</v>
      </c>
      <c r="E245" s="2" t="s">
        <v>46</v>
      </c>
      <c r="F245" s="2" t="s">
        <v>3</v>
      </c>
      <c r="G245" s="1">
        <v>1</v>
      </c>
      <c r="H245" s="1">
        <v>12.07</v>
      </c>
      <c r="I245" s="2" t="s">
        <v>1</v>
      </c>
      <c r="J245" s="1">
        <v>3</v>
      </c>
      <c r="K245" s="2" t="s">
        <v>5</v>
      </c>
      <c r="L245" s="1">
        <v>0</v>
      </c>
      <c r="M245" s="1">
        <v>26</v>
      </c>
      <c r="N245" s="1">
        <v>0</v>
      </c>
    </row>
    <row r="246" spans="1:14">
      <c r="A246" s="1">
        <v>243</v>
      </c>
      <c r="B246" s="1">
        <v>1126529</v>
      </c>
      <c r="C246" s="2" t="str">
        <f ca="1">VLOOKUP(B246,'Fichier FI (en entrée)'!B:D,3)</f>
        <v>SFDZPVWNAO</v>
      </c>
      <c r="D246" s="2" t="str">
        <f ca="1">VLOOKUP(B246,'Fichier FI (en entrée)'!B:E,4)</f>
        <v>Vbukumdhpyurx</v>
      </c>
      <c r="E246" s="2" t="s">
        <v>52</v>
      </c>
      <c r="F246" s="2" t="s">
        <v>3</v>
      </c>
      <c r="G246" s="1">
        <v>1</v>
      </c>
      <c r="H246" s="1">
        <v>12.07</v>
      </c>
      <c r="I246" s="2" t="s">
        <v>1</v>
      </c>
      <c r="J246" s="1">
        <v>3</v>
      </c>
      <c r="K246" s="2" t="s">
        <v>0</v>
      </c>
      <c r="L246" s="1">
        <v>0</v>
      </c>
      <c r="M246" s="1">
        <v>3</v>
      </c>
      <c r="N246" s="1">
        <v>0</v>
      </c>
    </row>
    <row r="247" spans="1:14">
      <c r="A247" s="1">
        <v>243</v>
      </c>
      <c r="B247" s="1">
        <v>1167491</v>
      </c>
      <c r="C247" s="2" t="str">
        <f ca="1">VLOOKUP(B247,'Fichier FI (en entrée)'!B:D,3)</f>
        <v>RCWUIGHHHK</v>
      </c>
      <c r="D247" s="2" t="str">
        <f ca="1">VLOOKUP(B247,'Fichier FI (en entrée)'!B:E,4)</f>
        <v>Jgqskozkdejlj</v>
      </c>
      <c r="E247" s="2" t="s">
        <v>36</v>
      </c>
      <c r="F247" s="2" t="s">
        <v>3</v>
      </c>
      <c r="G247" s="1">
        <v>1</v>
      </c>
      <c r="H247" s="1">
        <v>12.07</v>
      </c>
      <c r="I247" s="2" t="s">
        <v>1</v>
      </c>
      <c r="J247" s="1">
        <v>3</v>
      </c>
      <c r="K247" s="2" t="s">
        <v>0</v>
      </c>
      <c r="L247" s="1">
        <v>0</v>
      </c>
      <c r="M247" s="1">
        <v>7</v>
      </c>
      <c r="N247" s="1">
        <v>0</v>
      </c>
    </row>
    <row r="248" spans="1:14">
      <c r="A248" s="1">
        <v>247</v>
      </c>
      <c r="B248" s="1">
        <v>576169</v>
      </c>
      <c r="C248" s="2" t="str">
        <f ca="1">VLOOKUP(B248,'Fichier FI (en entrée)'!B:D,3)</f>
        <v>ETWGFHHIZO</v>
      </c>
      <c r="D248" s="2" t="str">
        <f ca="1">VLOOKUP(B248,'Fichier FI (en entrée)'!B:E,4)</f>
        <v>Ytunwipwjthhz</v>
      </c>
      <c r="E248" s="2" t="s">
        <v>20</v>
      </c>
      <c r="F248" s="2" t="s">
        <v>3</v>
      </c>
      <c r="G248" s="1">
        <v>1</v>
      </c>
      <c r="H248" s="1">
        <v>12.06</v>
      </c>
      <c r="I248" s="2" t="s">
        <v>1</v>
      </c>
      <c r="J248" s="1">
        <v>3</v>
      </c>
      <c r="K248" s="2" t="s">
        <v>5</v>
      </c>
      <c r="L248" s="1">
        <v>0</v>
      </c>
      <c r="M248" s="1">
        <v>3</v>
      </c>
      <c r="N248" s="1">
        <v>0</v>
      </c>
    </row>
    <row r="249" spans="1:14">
      <c r="A249" s="1">
        <v>248</v>
      </c>
      <c r="B249" s="1">
        <v>308724</v>
      </c>
      <c r="C249" s="2" t="str">
        <f ca="1">VLOOKUP(B249,'Fichier FI (en entrée)'!B:D,3)</f>
        <v>LBJAOOQGSA</v>
      </c>
      <c r="D249" s="2" t="str">
        <f ca="1">VLOOKUP(B249,'Fichier FI (en entrée)'!B:E,4)</f>
        <v>Vhpehcdoekunw</v>
      </c>
      <c r="E249" s="2" t="s">
        <v>23</v>
      </c>
      <c r="F249" s="2" t="s">
        <v>3</v>
      </c>
      <c r="G249" s="1">
        <v>1</v>
      </c>
      <c r="H249" s="1">
        <v>12.05</v>
      </c>
      <c r="I249" s="2" t="s">
        <v>1</v>
      </c>
      <c r="J249" s="1">
        <v>3</v>
      </c>
      <c r="K249" s="2" t="s">
        <v>0</v>
      </c>
      <c r="L249" s="1">
        <v>0</v>
      </c>
      <c r="M249" s="1">
        <v>2</v>
      </c>
      <c r="N249" s="1">
        <v>0</v>
      </c>
    </row>
    <row r="250" spans="1:14">
      <c r="A250" s="1">
        <v>248</v>
      </c>
      <c r="B250" s="1">
        <v>822009</v>
      </c>
      <c r="C250" s="2" t="str">
        <f ca="1">VLOOKUP(B250,'Fichier FI (en entrée)'!B:D,3)</f>
        <v>EROJELAGUC</v>
      </c>
      <c r="D250" s="2" t="str">
        <f ca="1">VLOOKUP(B250,'Fichier FI (en entrée)'!B:E,4)</f>
        <v>Nhmvspxkywieq</v>
      </c>
      <c r="E250" s="2" t="s">
        <v>27</v>
      </c>
      <c r="F250" s="2" t="s">
        <v>3</v>
      </c>
      <c r="G250" s="1">
        <v>1</v>
      </c>
      <c r="H250" s="1">
        <v>12.05</v>
      </c>
      <c r="I250" s="2" t="s">
        <v>1</v>
      </c>
      <c r="J250" s="1">
        <v>3</v>
      </c>
      <c r="K250" s="2" t="s">
        <v>5</v>
      </c>
      <c r="L250" s="1">
        <v>0</v>
      </c>
      <c r="M250" s="1">
        <v>10</v>
      </c>
      <c r="N250" s="1">
        <v>0</v>
      </c>
    </row>
    <row r="251" spans="1:14">
      <c r="A251" s="1">
        <v>248</v>
      </c>
      <c r="B251" s="1">
        <v>435082</v>
      </c>
      <c r="C251" s="2" t="str">
        <f ca="1">VLOOKUP(B251,'Fichier FI (en entrée)'!B:D,3)</f>
        <v>MKQYXGNTGQ</v>
      </c>
      <c r="D251" s="2" t="str">
        <f ca="1">VLOOKUP(B251,'Fichier FI (en entrée)'!B:E,4)</f>
        <v>Swyrlnzlzwxdh</v>
      </c>
      <c r="E251" s="2" t="s">
        <v>17</v>
      </c>
      <c r="F251" s="2" t="s">
        <v>3</v>
      </c>
      <c r="G251" s="1">
        <v>1</v>
      </c>
      <c r="H251" s="1">
        <v>12.05</v>
      </c>
      <c r="I251" s="2" t="s">
        <v>1</v>
      </c>
      <c r="J251" s="1">
        <v>3</v>
      </c>
      <c r="K251" s="2" t="s">
        <v>5</v>
      </c>
      <c r="L251" s="1">
        <v>0</v>
      </c>
      <c r="M251" s="1">
        <v>0</v>
      </c>
      <c r="N251" s="1">
        <v>0</v>
      </c>
    </row>
    <row r="252" spans="1:14">
      <c r="A252" s="1">
        <v>251</v>
      </c>
      <c r="B252" s="1">
        <v>434276</v>
      </c>
      <c r="C252" s="2" t="str">
        <f ca="1">VLOOKUP(B252,'Fichier FI (en entrée)'!B:D,3)</f>
        <v>XDUJKSHWSA</v>
      </c>
      <c r="D252" s="2" t="str">
        <f ca="1">VLOOKUP(B252,'Fichier FI (en entrée)'!B:E,4)</f>
        <v>Csvaphkxrasor</v>
      </c>
      <c r="E252" s="2" t="s">
        <v>31</v>
      </c>
      <c r="F252" s="2" t="s">
        <v>3</v>
      </c>
      <c r="G252" s="1">
        <v>1</v>
      </c>
      <c r="H252" s="1">
        <v>12.04</v>
      </c>
      <c r="I252" s="2" t="s">
        <v>1</v>
      </c>
      <c r="J252" s="1">
        <v>3</v>
      </c>
      <c r="K252" s="2" t="s">
        <v>0</v>
      </c>
      <c r="L252" s="1">
        <v>0</v>
      </c>
      <c r="M252" s="1">
        <v>0</v>
      </c>
      <c r="N252" s="1">
        <v>0</v>
      </c>
    </row>
    <row r="253" spans="1:14">
      <c r="A253" s="1">
        <v>252</v>
      </c>
      <c r="B253" s="1">
        <v>677938</v>
      </c>
      <c r="C253" s="2" t="str">
        <f ca="1">VLOOKUP(B253,'Fichier FI (en entrée)'!B:D,3)</f>
        <v>JHODBFABQB</v>
      </c>
      <c r="D253" s="2" t="str">
        <f ca="1">VLOOKUP(B253,'Fichier FI (en entrée)'!B:E,4)</f>
        <v>Sxhqnpzdhmtoq</v>
      </c>
      <c r="E253" s="2" t="s">
        <v>18</v>
      </c>
      <c r="F253" s="2" t="s">
        <v>3</v>
      </c>
      <c r="G253" s="1">
        <v>1</v>
      </c>
      <c r="H253" s="1">
        <v>12.03</v>
      </c>
      <c r="I253" s="2" t="s">
        <v>1</v>
      </c>
      <c r="J253" s="1">
        <v>3</v>
      </c>
      <c r="K253" s="2" t="s">
        <v>0</v>
      </c>
      <c r="L253" s="1">
        <v>0</v>
      </c>
      <c r="M253" s="1">
        <v>14</v>
      </c>
      <c r="N253" s="1">
        <v>0</v>
      </c>
    </row>
    <row r="254" spans="1:14">
      <c r="A254" s="1">
        <v>252</v>
      </c>
      <c r="B254" s="1">
        <v>176383</v>
      </c>
      <c r="C254" s="2" t="str">
        <f ca="1">VLOOKUP(B254,'Fichier FI (en entrée)'!B:D,3)</f>
        <v>JTISSGKHTQ</v>
      </c>
      <c r="D254" s="2" t="str">
        <f ca="1">VLOOKUP(B254,'Fichier FI (en entrée)'!B:E,4)</f>
        <v>Dletpsjkbvmnw</v>
      </c>
      <c r="E254" s="2" t="s">
        <v>20</v>
      </c>
      <c r="F254" s="2" t="s">
        <v>3</v>
      </c>
      <c r="G254" s="1">
        <v>1</v>
      </c>
      <c r="H254" s="1">
        <v>12.03</v>
      </c>
      <c r="I254" s="2" t="s">
        <v>1</v>
      </c>
      <c r="J254" s="1">
        <v>3</v>
      </c>
      <c r="K254" s="2" t="s">
        <v>5</v>
      </c>
      <c r="L254" s="1">
        <v>0</v>
      </c>
      <c r="M254" s="1">
        <v>0</v>
      </c>
      <c r="N254" s="1">
        <v>0</v>
      </c>
    </row>
    <row r="255" spans="1:14">
      <c r="A255" s="1">
        <v>254</v>
      </c>
      <c r="B255" s="1">
        <v>210810</v>
      </c>
      <c r="C255" s="2" t="str">
        <f ca="1">VLOOKUP(B255,'Fichier FI (en entrée)'!B:D,3)</f>
        <v>FAFPALNMWK</v>
      </c>
      <c r="D255" s="2" t="str">
        <f ca="1">VLOOKUP(B255,'Fichier FI (en entrée)'!B:E,4)</f>
        <v>Ajugddjxgnbvy</v>
      </c>
      <c r="E255" s="2" t="s">
        <v>27</v>
      </c>
      <c r="F255" s="2" t="s">
        <v>3</v>
      </c>
      <c r="G255" s="1">
        <v>1</v>
      </c>
      <c r="H255" s="1">
        <v>12.02</v>
      </c>
      <c r="I255" s="2" t="s">
        <v>1</v>
      </c>
      <c r="J255" s="1">
        <v>3</v>
      </c>
      <c r="K255" s="2" t="s">
        <v>0</v>
      </c>
      <c r="L255" s="1">
        <v>0</v>
      </c>
      <c r="M255" s="1">
        <v>14</v>
      </c>
      <c r="N255" s="1">
        <v>0</v>
      </c>
    </row>
    <row r="256" spans="1:14">
      <c r="A256" s="1">
        <v>254</v>
      </c>
      <c r="B256" s="1">
        <v>734856</v>
      </c>
      <c r="C256" s="2" t="str">
        <f ca="1">VLOOKUP(B256,'Fichier FI (en entrée)'!B:D,3)</f>
        <v>VCORBQSXZF</v>
      </c>
      <c r="D256" s="2" t="str">
        <f ca="1">VLOOKUP(B256,'Fichier FI (en entrée)'!B:E,4)</f>
        <v>Sxjojfatujslk</v>
      </c>
      <c r="E256" s="2" t="s">
        <v>18</v>
      </c>
      <c r="F256" s="2" t="s">
        <v>3</v>
      </c>
      <c r="G256" s="1">
        <v>1</v>
      </c>
      <c r="H256" s="1">
        <v>12.02</v>
      </c>
      <c r="I256" s="2" t="s">
        <v>1</v>
      </c>
      <c r="J256" s="1">
        <v>3</v>
      </c>
      <c r="K256" s="2" t="s">
        <v>0</v>
      </c>
      <c r="L256" s="1">
        <v>0</v>
      </c>
      <c r="M256" s="1">
        <v>14</v>
      </c>
      <c r="N256" s="1">
        <v>0</v>
      </c>
    </row>
    <row r="257" spans="1:14">
      <c r="A257" s="1">
        <v>254</v>
      </c>
      <c r="B257" s="1">
        <v>1140271</v>
      </c>
      <c r="C257" s="2" t="str">
        <f ca="1">VLOOKUP(B257,'Fichier FI (en entrée)'!B:D,3)</f>
        <v>TKGZRWHPWY</v>
      </c>
      <c r="D257" s="2" t="str">
        <f ca="1">VLOOKUP(B257,'Fichier FI (en entrée)'!B:E,4)</f>
        <v>Opyosawykhajw</v>
      </c>
      <c r="E257" s="2" t="s">
        <v>85</v>
      </c>
      <c r="F257" s="2" t="s">
        <v>3</v>
      </c>
      <c r="G257" s="1">
        <v>1</v>
      </c>
      <c r="H257" s="1">
        <v>12.02</v>
      </c>
      <c r="I257" s="2" t="s">
        <v>1</v>
      </c>
      <c r="J257" s="1">
        <v>3</v>
      </c>
      <c r="K257" s="2" t="s">
        <v>0</v>
      </c>
      <c r="L257" s="1">
        <v>0</v>
      </c>
      <c r="M257" s="1">
        <v>7</v>
      </c>
      <c r="N257" s="1">
        <v>0</v>
      </c>
    </row>
    <row r="258" spans="1:14">
      <c r="A258" s="1">
        <v>254</v>
      </c>
      <c r="B258" s="1">
        <v>519479</v>
      </c>
      <c r="C258" s="2" t="str">
        <f ca="1">VLOOKUP(B258,'Fichier FI (en entrée)'!B:D,3)</f>
        <v>HMMHRMHAFW</v>
      </c>
      <c r="D258" s="2" t="str">
        <f ca="1">VLOOKUP(B258,'Fichier FI (en entrée)'!B:E,4)</f>
        <v>Pbpslofewycvh</v>
      </c>
      <c r="E258" s="2" t="s">
        <v>19</v>
      </c>
      <c r="F258" s="2" t="s">
        <v>3</v>
      </c>
      <c r="G258" s="1">
        <v>1</v>
      </c>
      <c r="H258" s="1">
        <v>12.02</v>
      </c>
      <c r="I258" s="2" t="s">
        <v>1</v>
      </c>
      <c r="J258" s="1">
        <v>3</v>
      </c>
      <c r="K258" s="2" t="s">
        <v>5</v>
      </c>
      <c r="L258" s="1">
        <v>0</v>
      </c>
      <c r="M258" s="1">
        <v>14</v>
      </c>
      <c r="N258" s="1">
        <v>0</v>
      </c>
    </row>
    <row r="259" spans="1:14">
      <c r="A259" s="1">
        <v>258</v>
      </c>
      <c r="B259" s="1">
        <v>688643</v>
      </c>
      <c r="C259" s="2" t="str">
        <f ca="1">VLOOKUP(B259,'Fichier FI (en entrée)'!B:D,3)</f>
        <v>ZGKPGEZEUM</v>
      </c>
      <c r="D259" s="2" t="str">
        <f ca="1">VLOOKUP(B259,'Fichier FI (en entrée)'!B:E,4)</f>
        <v>Gpfppxwpifyeq</v>
      </c>
      <c r="E259" s="2" t="s">
        <v>20</v>
      </c>
      <c r="F259" s="2" t="s">
        <v>3</v>
      </c>
      <c r="G259" s="1">
        <v>1</v>
      </c>
      <c r="H259" s="1">
        <v>12.01</v>
      </c>
      <c r="I259" s="2" t="s">
        <v>1</v>
      </c>
      <c r="J259" s="1">
        <v>3</v>
      </c>
      <c r="K259" s="2" t="s">
        <v>0</v>
      </c>
      <c r="L259" s="1">
        <v>0</v>
      </c>
      <c r="M259" s="1">
        <v>3</v>
      </c>
      <c r="N259" s="1">
        <v>0</v>
      </c>
    </row>
    <row r="260" spans="1:14">
      <c r="A260" s="1">
        <v>258</v>
      </c>
      <c r="B260" s="1">
        <v>192570</v>
      </c>
      <c r="C260" s="2" t="str">
        <f ca="1">VLOOKUP(B260,'Fichier FI (en entrée)'!B:D,3)</f>
        <v>OZCYNCZLJQ</v>
      </c>
      <c r="D260" s="2" t="str">
        <f ca="1">VLOOKUP(B260,'Fichier FI (en entrée)'!B:E,4)</f>
        <v>Jssdfuwatpxqr</v>
      </c>
      <c r="E260" s="2" t="s">
        <v>44</v>
      </c>
      <c r="F260" s="2" t="s">
        <v>3</v>
      </c>
      <c r="G260" s="1">
        <v>1</v>
      </c>
      <c r="H260" s="1">
        <v>12.01</v>
      </c>
      <c r="I260" s="2" t="s">
        <v>1</v>
      </c>
      <c r="J260" s="1">
        <v>3</v>
      </c>
      <c r="K260" s="2" t="s">
        <v>0</v>
      </c>
      <c r="L260" s="1">
        <v>0</v>
      </c>
      <c r="M260" s="1">
        <v>10</v>
      </c>
      <c r="N260" s="1">
        <v>0</v>
      </c>
    </row>
    <row r="261" spans="1:14">
      <c r="A261" s="1">
        <v>260</v>
      </c>
      <c r="B261" s="1">
        <v>241150</v>
      </c>
      <c r="C261" s="2" t="str">
        <f ca="1">VLOOKUP(B261,'Fichier FI (en entrée)'!B:D,3)</f>
        <v>YABLFXCHTO</v>
      </c>
      <c r="D261" s="2" t="str">
        <f ca="1">VLOOKUP(B261,'Fichier FI (en entrée)'!B:E,4)</f>
        <v>Eiepnooohqiph</v>
      </c>
      <c r="E261" s="2" t="s">
        <v>17</v>
      </c>
      <c r="F261" s="2" t="s">
        <v>3</v>
      </c>
      <c r="G261" s="1">
        <v>1</v>
      </c>
      <c r="H261" s="1">
        <v>12</v>
      </c>
      <c r="I261" s="2" t="s">
        <v>1</v>
      </c>
      <c r="J261" s="1">
        <v>3</v>
      </c>
      <c r="K261" s="2" t="s">
        <v>5</v>
      </c>
      <c r="L261" s="1">
        <v>0</v>
      </c>
      <c r="M261" s="1">
        <v>5</v>
      </c>
      <c r="N261" s="1">
        <v>0</v>
      </c>
    </row>
    <row r="262" spans="1:14">
      <c r="A262" s="1">
        <v>260</v>
      </c>
      <c r="B262" s="1">
        <v>284870</v>
      </c>
      <c r="C262" s="2" t="str">
        <f ca="1">VLOOKUP(B262,'Fichier FI (en entrée)'!B:D,3)</f>
        <v>ZLRCDIWORM</v>
      </c>
      <c r="D262" s="2" t="str">
        <f ca="1">VLOOKUP(B262,'Fichier FI (en entrée)'!B:E,4)</f>
        <v>Surlnobphkkmz</v>
      </c>
      <c r="E262" s="2" t="s">
        <v>15</v>
      </c>
      <c r="F262" s="2" t="s">
        <v>3</v>
      </c>
      <c r="G262" s="1">
        <v>1</v>
      </c>
      <c r="H262" s="1">
        <v>12</v>
      </c>
      <c r="I262" s="2" t="s">
        <v>1</v>
      </c>
      <c r="J262" s="1">
        <v>3</v>
      </c>
      <c r="K262" s="2" t="s">
        <v>5</v>
      </c>
      <c r="L262" s="1">
        <v>0</v>
      </c>
      <c r="M262" s="1">
        <v>4</v>
      </c>
      <c r="N262" s="1">
        <v>0</v>
      </c>
    </row>
    <row r="263" spans="1:14">
      <c r="A263" s="1">
        <v>260</v>
      </c>
      <c r="B263" s="1">
        <v>268229</v>
      </c>
      <c r="C263" s="2" t="str">
        <f ca="1">VLOOKUP(B263,'Fichier FI (en entrée)'!B:D,3)</f>
        <v>IGZGGVPCZO</v>
      </c>
      <c r="D263" s="2" t="str">
        <f ca="1">VLOOKUP(B263,'Fichier FI (en entrée)'!B:E,4)</f>
        <v>Bhqztgkecnxqn</v>
      </c>
      <c r="E263" s="2" t="s">
        <v>14</v>
      </c>
      <c r="F263" s="2" t="s">
        <v>3</v>
      </c>
      <c r="G263" s="1">
        <v>1</v>
      </c>
      <c r="H263" s="1">
        <v>12</v>
      </c>
      <c r="I263" s="2" t="s">
        <v>1</v>
      </c>
      <c r="J263" s="1">
        <v>3</v>
      </c>
      <c r="K263" s="2" t="s">
        <v>0</v>
      </c>
      <c r="L263" s="1">
        <v>0</v>
      </c>
      <c r="M263" s="1">
        <v>16</v>
      </c>
      <c r="N263" s="1">
        <v>0</v>
      </c>
    </row>
    <row r="264" spans="1:14">
      <c r="A264" s="1">
        <v>263</v>
      </c>
      <c r="B264" s="1">
        <v>284944</v>
      </c>
      <c r="C264" s="2" t="str">
        <f ca="1">VLOOKUP(B264,'Fichier FI (en entrée)'!B:D,3)</f>
        <v>IXKRTFDCAA</v>
      </c>
      <c r="D264" s="2" t="str">
        <f ca="1">VLOOKUP(B264,'Fichier FI (en entrée)'!B:E,4)</f>
        <v>Tojsmlneyrwyn</v>
      </c>
      <c r="E264" s="2" t="s">
        <v>20</v>
      </c>
      <c r="F264" s="2" t="s">
        <v>3</v>
      </c>
      <c r="G264" s="1">
        <v>1</v>
      </c>
      <c r="H264" s="1">
        <v>11.99</v>
      </c>
      <c r="I264" s="2" t="s">
        <v>1</v>
      </c>
      <c r="J264" s="1">
        <v>3</v>
      </c>
      <c r="K264" s="2" t="s">
        <v>0</v>
      </c>
      <c r="L264" s="1">
        <v>0</v>
      </c>
      <c r="M264" s="1">
        <v>0</v>
      </c>
      <c r="N264" s="1">
        <v>0</v>
      </c>
    </row>
    <row r="265" spans="1:14">
      <c r="A265" s="1">
        <v>264</v>
      </c>
      <c r="B265" s="1">
        <v>151935</v>
      </c>
      <c r="C265" s="2" t="str">
        <f ca="1">VLOOKUP(B265,'Fichier FI (en entrée)'!B:D,3)</f>
        <v>RQWOIRUTCP</v>
      </c>
      <c r="D265" s="2" t="str">
        <f ca="1">VLOOKUP(B265,'Fichier FI (en entrée)'!B:E,4)</f>
        <v>Hpjvxhcipqcna</v>
      </c>
      <c r="E265" s="2" t="s">
        <v>32</v>
      </c>
      <c r="F265" s="2" t="s">
        <v>3</v>
      </c>
      <c r="G265" s="1">
        <v>1</v>
      </c>
      <c r="H265" s="1">
        <v>11.98</v>
      </c>
      <c r="I265" s="2" t="s">
        <v>1</v>
      </c>
      <c r="J265" s="1">
        <v>3</v>
      </c>
      <c r="K265" s="2" t="s">
        <v>5</v>
      </c>
      <c r="L265" s="1">
        <v>0</v>
      </c>
      <c r="M265" s="1">
        <v>0</v>
      </c>
      <c r="N265" s="1">
        <v>0</v>
      </c>
    </row>
    <row r="266" spans="1:14">
      <c r="A266" s="1">
        <v>264</v>
      </c>
      <c r="B266" s="1">
        <v>821986</v>
      </c>
      <c r="C266" s="2" t="str">
        <f ca="1">VLOOKUP(B266,'Fichier FI (en entrée)'!B:D,3)</f>
        <v>UBGWPHVNFZ</v>
      </c>
      <c r="D266" s="2" t="str">
        <f ca="1">VLOOKUP(B266,'Fichier FI (en entrée)'!B:E,4)</f>
        <v>Uevqczdgzdfbo</v>
      </c>
      <c r="E266" s="2" t="s">
        <v>20</v>
      </c>
      <c r="F266" s="2" t="s">
        <v>3</v>
      </c>
      <c r="G266" s="1">
        <v>1</v>
      </c>
      <c r="H266" s="1">
        <v>11.98</v>
      </c>
      <c r="I266" s="2" t="s">
        <v>1</v>
      </c>
      <c r="J266" s="1">
        <v>3</v>
      </c>
      <c r="K266" s="2" t="s">
        <v>0</v>
      </c>
      <c r="L266" s="1">
        <v>0</v>
      </c>
      <c r="M266" s="1">
        <v>1</v>
      </c>
      <c r="N266" s="1">
        <v>0</v>
      </c>
    </row>
    <row r="267" spans="1:14">
      <c r="A267" s="1">
        <v>266</v>
      </c>
      <c r="B267" s="1">
        <v>580010</v>
      </c>
      <c r="C267" s="2" t="str">
        <f ca="1">VLOOKUP(B267,'Fichier FI (en entrée)'!B:D,3)</f>
        <v>JATDVJCHZO</v>
      </c>
      <c r="D267" s="2" t="str">
        <f ca="1">VLOOKUP(B267,'Fichier FI (en entrée)'!B:E,4)</f>
        <v>Ljxjrizllrqbk</v>
      </c>
      <c r="E267" s="2" t="s">
        <v>19</v>
      </c>
      <c r="F267" s="2" t="s">
        <v>3</v>
      </c>
      <c r="G267" s="1">
        <v>1</v>
      </c>
      <c r="H267" s="1">
        <v>11.97</v>
      </c>
      <c r="I267" s="2" t="s">
        <v>1</v>
      </c>
      <c r="J267" s="1">
        <v>3</v>
      </c>
      <c r="K267" s="2" t="s">
        <v>0</v>
      </c>
      <c r="L267" s="1">
        <v>0</v>
      </c>
      <c r="M267" s="1">
        <v>16</v>
      </c>
      <c r="N267" s="1">
        <v>0</v>
      </c>
    </row>
    <row r="268" spans="1:14">
      <c r="A268" s="1">
        <v>266</v>
      </c>
      <c r="B268" s="1">
        <v>174177</v>
      </c>
      <c r="C268" s="2" t="str">
        <f ca="1">VLOOKUP(B268,'Fichier FI (en entrée)'!B:D,3)</f>
        <v>JVMAITHMLS</v>
      </c>
      <c r="D268" s="2" t="str">
        <f ca="1">VLOOKUP(B268,'Fichier FI (en entrée)'!B:E,4)</f>
        <v>Oulgngjwifhwm</v>
      </c>
      <c r="E268" s="2" t="s">
        <v>31</v>
      </c>
      <c r="F268" s="2" t="s">
        <v>3</v>
      </c>
      <c r="G268" s="1">
        <v>1</v>
      </c>
      <c r="H268" s="1">
        <v>11.97</v>
      </c>
      <c r="I268" s="2" t="s">
        <v>1</v>
      </c>
      <c r="J268" s="1">
        <v>3</v>
      </c>
      <c r="K268" s="2" t="s">
        <v>5</v>
      </c>
      <c r="L268" s="1">
        <v>0</v>
      </c>
      <c r="M268" s="1">
        <v>1</v>
      </c>
      <c r="N268" s="1">
        <v>0</v>
      </c>
    </row>
    <row r="269" spans="1:14">
      <c r="A269" s="1">
        <v>268</v>
      </c>
      <c r="B269" s="1">
        <v>723493</v>
      </c>
      <c r="C269" s="2" t="str">
        <f ca="1">VLOOKUP(B269,'Fichier FI (en entrée)'!B:D,3)</f>
        <v>IJREMLMZIK</v>
      </c>
      <c r="D269" s="2" t="str">
        <f ca="1">VLOOKUP(B269,'Fichier FI (en entrée)'!B:E,4)</f>
        <v>Bdgegjdtdtxty</v>
      </c>
      <c r="E269" s="2" t="s">
        <v>19</v>
      </c>
      <c r="F269" s="2" t="s">
        <v>3</v>
      </c>
      <c r="G269" s="1">
        <v>1</v>
      </c>
      <c r="H269" s="1">
        <v>11.96</v>
      </c>
      <c r="I269" s="2" t="s">
        <v>1</v>
      </c>
      <c r="J269" s="1">
        <v>3</v>
      </c>
      <c r="K269" s="2" t="s">
        <v>0</v>
      </c>
      <c r="L269" s="1">
        <v>0</v>
      </c>
      <c r="M269" s="1">
        <v>14</v>
      </c>
      <c r="N269" s="1">
        <v>0</v>
      </c>
    </row>
    <row r="270" spans="1:14">
      <c r="A270" s="1">
        <v>268</v>
      </c>
      <c r="B270" s="1">
        <v>673066</v>
      </c>
      <c r="C270" s="2" t="str">
        <f ca="1">VLOOKUP(B270,'Fichier FI (en entrée)'!B:D,3)</f>
        <v>GJVQCNAIXG</v>
      </c>
      <c r="D270" s="2" t="str">
        <f ca="1">VLOOKUP(B270,'Fichier FI (en entrée)'!B:E,4)</f>
        <v>Znwiyxbtuoqmb</v>
      </c>
      <c r="E270" s="2" t="s">
        <v>20</v>
      </c>
      <c r="F270" s="2" t="s">
        <v>3</v>
      </c>
      <c r="G270" s="1">
        <v>1</v>
      </c>
      <c r="H270" s="1">
        <v>11.96</v>
      </c>
      <c r="I270" s="2" t="s">
        <v>1</v>
      </c>
      <c r="J270" s="1">
        <v>3</v>
      </c>
      <c r="K270" s="2" t="s">
        <v>0</v>
      </c>
      <c r="L270" s="1">
        <v>0</v>
      </c>
      <c r="M270" s="1">
        <v>0</v>
      </c>
      <c r="N270" s="1">
        <v>0</v>
      </c>
    </row>
    <row r="271" spans="1:14">
      <c r="A271" s="1">
        <v>268</v>
      </c>
      <c r="B271" s="1">
        <v>576074</v>
      </c>
      <c r="C271" s="2" t="str">
        <f ca="1">VLOOKUP(B271,'Fichier FI (en entrée)'!B:D,3)</f>
        <v>NPRWZTYREY</v>
      </c>
      <c r="D271" s="2" t="str">
        <f ca="1">VLOOKUP(B271,'Fichier FI (en entrée)'!B:E,4)</f>
        <v>Dpuyqnyhxbqea</v>
      </c>
      <c r="E271" s="2" t="s">
        <v>23</v>
      </c>
      <c r="F271" s="2" t="s">
        <v>3</v>
      </c>
      <c r="G271" s="1">
        <v>1</v>
      </c>
      <c r="H271" s="1">
        <v>11.96</v>
      </c>
      <c r="I271" s="2" t="s">
        <v>1</v>
      </c>
      <c r="J271" s="1">
        <v>3</v>
      </c>
      <c r="K271" s="2" t="s">
        <v>0</v>
      </c>
      <c r="L271" s="1">
        <v>0</v>
      </c>
      <c r="M271" s="1">
        <v>6</v>
      </c>
      <c r="N271" s="1">
        <v>0</v>
      </c>
    </row>
    <row r="272" spans="1:14">
      <c r="A272" s="1">
        <v>268</v>
      </c>
      <c r="B272" s="1">
        <v>565689</v>
      </c>
      <c r="C272" s="2" t="str">
        <f ca="1">VLOOKUP(B272,'Fichier FI (en entrée)'!B:D,3)</f>
        <v>FREMMANJFW</v>
      </c>
      <c r="D272" s="2" t="str">
        <f ca="1">VLOOKUP(B272,'Fichier FI (en entrée)'!B:E,4)</f>
        <v>Yrprflrygfnzq</v>
      </c>
      <c r="E272" s="2" t="s">
        <v>17</v>
      </c>
      <c r="F272" s="2" t="s">
        <v>3</v>
      </c>
      <c r="G272" s="1">
        <v>1</v>
      </c>
      <c r="H272" s="1">
        <v>11.96</v>
      </c>
      <c r="I272" s="2" t="s">
        <v>1</v>
      </c>
      <c r="J272" s="1">
        <v>3</v>
      </c>
      <c r="K272" s="2" t="s">
        <v>0</v>
      </c>
      <c r="L272" s="1">
        <v>0</v>
      </c>
      <c r="M272" s="1">
        <v>1</v>
      </c>
      <c r="N272" s="1">
        <v>0</v>
      </c>
    </row>
    <row r="273" spans="1:14">
      <c r="A273" s="1">
        <v>272</v>
      </c>
      <c r="B273" s="1">
        <v>1027741</v>
      </c>
      <c r="C273" s="2" t="str">
        <f ca="1">VLOOKUP(B273,'Fichier FI (en entrée)'!B:D,3)</f>
        <v>JHAKQCCWLC</v>
      </c>
      <c r="D273" s="2" t="str">
        <f ca="1">VLOOKUP(B273,'Fichier FI (en entrée)'!B:E,4)</f>
        <v>Zneoprsjsaokp</v>
      </c>
      <c r="E273" s="2" t="s">
        <v>46</v>
      </c>
      <c r="F273" s="2" t="s">
        <v>3</v>
      </c>
      <c r="G273" s="1">
        <v>1</v>
      </c>
      <c r="H273" s="1">
        <v>11.95</v>
      </c>
      <c r="I273" s="2" t="s">
        <v>1</v>
      </c>
      <c r="J273" s="1">
        <v>3</v>
      </c>
      <c r="K273" s="2" t="s">
        <v>0</v>
      </c>
      <c r="L273" s="1">
        <v>0</v>
      </c>
      <c r="M273" s="1">
        <v>33</v>
      </c>
      <c r="N273" s="1">
        <v>0</v>
      </c>
    </row>
    <row r="274" spans="1:14">
      <c r="A274" s="1">
        <v>272</v>
      </c>
      <c r="B274" s="1">
        <v>254075</v>
      </c>
      <c r="C274" s="2" t="str">
        <f ca="1">VLOOKUP(B274,'Fichier FI (en entrée)'!B:D,3)</f>
        <v>MJMDDONQYJ</v>
      </c>
      <c r="D274" s="2" t="str">
        <f ca="1">VLOOKUP(B274,'Fichier FI (en entrée)'!B:E,4)</f>
        <v>Wpelospkvnzoi</v>
      </c>
      <c r="E274" s="2" t="s">
        <v>18</v>
      </c>
      <c r="F274" s="2" t="s">
        <v>3</v>
      </c>
      <c r="G274" s="1">
        <v>1</v>
      </c>
      <c r="H274" s="1">
        <v>11.95</v>
      </c>
      <c r="I274" s="2" t="s">
        <v>1</v>
      </c>
      <c r="J274" s="1">
        <v>3</v>
      </c>
      <c r="K274" s="2" t="s">
        <v>0</v>
      </c>
      <c r="L274" s="1">
        <v>0</v>
      </c>
      <c r="M274" s="1">
        <v>13</v>
      </c>
      <c r="N274" s="1">
        <v>0</v>
      </c>
    </row>
    <row r="275" spans="1:14">
      <c r="A275" s="1">
        <v>272</v>
      </c>
      <c r="B275" s="1">
        <v>638837</v>
      </c>
      <c r="C275" s="2" t="str">
        <f ca="1">VLOOKUP(B275,'Fichier FI (en entrée)'!B:D,3)</f>
        <v>ZFYIDMDRHZ</v>
      </c>
      <c r="D275" s="2" t="str">
        <f ca="1">VLOOKUP(B275,'Fichier FI (en entrée)'!B:E,4)</f>
        <v>Bijznsbnprgzk</v>
      </c>
      <c r="E275" s="2" t="s">
        <v>19</v>
      </c>
      <c r="F275" s="2" t="s">
        <v>3</v>
      </c>
      <c r="G275" s="1">
        <v>1</v>
      </c>
      <c r="H275" s="1">
        <v>11.95</v>
      </c>
      <c r="I275" s="2" t="s">
        <v>1</v>
      </c>
      <c r="J275" s="1">
        <v>3</v>
      </c>
      <c r="K275" s="2" t="s">
        <v>5</v>
      </c>
      <c r="L275" s="1">
        <v>0</v>
      </c>
      <c r="M275" s="1">
        <v>16</v>
      </c>
      <c r="N275" s="1">
        <v>0</v>
      </c>
    </row>
    <row r="276" spans="1:14">
      <c r="A276" s="1">
        <v>272</v>
      </c>
      <c r="B276" s="1">
        <v>367884</v>
      </c>
      <c r="C276" s="2" t="str">
        <f ca="1">VLOOKUP(B276,'Fichier FI (en entrée)'!B:D,3)</f>
        <v>NFSTMZZMYU</v>
      </c>
      <c r="D276" s="2" t="str">
        <f ca="1">VLOOKUP(B276,'Fichier FI (en entrée)'!B:E,4)</f>
        <v>Bbsaskykpgmen</v>
      </c>
      <c r="E276" s="2" t="s">
        <v>19</v>
      </c>
      <c r="F276" s="2" t="s">
        <v>3</v>
      </c>
      <c r="G276" s="1">
        <v>1</v>
      </c>
      <c r="H276" s="1">
        <v>11.95</v>
      </c>
      <c r="I276" s="2" t="s">
        <v>1</v>
      </c>
      <c r="J276" s="1">
        <v>3</v>
      </c>
      <c r="K276" s="2" t="s">
        <v>5</v>
      </c>
      <c r="L276" s="1">
        <v>0</v>
      </c>
      <c r="M276" s="1">
        <v>14</v>
      </c>
      <c r="N276" s="1">
        <v>0</v>
      </c>
    </row>
    <row r="277" spans="1:14">
      <c r="A277" s="1">
        <v>276</v>
      </c>
      <c r="B277" s="1">
        <v>411867</v>
      </c>
      <c r="C277" s="2" t="str">
        <f ca="1">VLOOKUP(B277,'Fichier FI (en entrée)'!B:D,3)</f>
        <v>LEWSULDFSZ</v>
      </c>
      <c r="D277" s="2" t="str">
        <f ca="1">VLOOKUP(B277,'Fichier FI (en entrée)'!B:E,4)</f>
        <v>Salfxiffjazux</v>
      </c>
      <c r="E277" s="2" t="s">
        <v>31</v>
      </c>
      <c r="F277" s="2" t="s">
        <v>3</v>
      </c>
      <c r="G277" s="1">
        <v>1</v>
      </c>
      <c r="H277" s="1">
        <v>11.94</v>
      </c>
      <c r="I277" s="2" t="s">
        <v>1</v>
      </c>
      <c r="J277" s="1">
        <v>3</v>
      </c>
      <c r="K277" s="2" t="s">
        <v>0</v>
      </c>
      <c r="L277" s="1">
        <v>0</v>
      </c>
      <c r="M277" s="1">
        <v>0</v>
      </c>
      <c r="N277" s="1">
        <v>0</v>
      </c>
    </row>
    <row r="278" spans="1:14">
      <c r="A278" s="1">
        <v>276</v>
      </c>
      <c r="B278" s="1">
        <v>438410</v>
      </c>
      <c r="C278" s="2" t="str">
        <f ca="1">VLOOKUP(B278,'Fichier FI (en entrée)'!B:D,3)</f>
        <v>RUPVDDLYNJ</v>
      </c>
      <c r="D278" s="2" t="str">
        <f ca="1">VLOOKUP(B278,'Fichier FI (en entrée)'!B:E,4)</f>
        <v>Qtsjgwfneoniz</v>
      </c>
      <c r="E278" s="2" t="s">
        <v>15</v>
      </c>
      <c r="F278" s="2" t="s">
        <v>3</v>
      </c>
      <c r="G278" s="1">
        <v>1</v>
      </c>
      <c r="H278" s="1">
        <v>11.94</v>
      </c>
      <c r="I278" s="2" t="s">
        <v>1</v>
      </c>
      <c r="J278" s="1">
        <v>3</v>
      </c>
      <c r="K278" s="2" t="s">
        <v>0</v>
      </c>
      <c r="L278" s="1">
        <v>0</v>
      </c>
      <c r="M278" s="1">
        <v>3</v>
      </c>
      <c r="N278" s="1">
        <v>0</v>
      </c>
    </row>
    <row r="279" spans="1:14">
      <c r="A279" s="1">
        <v>278</v>
      </c>
      <c r="B279" s="1">
        <v>527108</v>
      </c>
      <c r="C279" s="2" t="str">
        <f ca="1">VLOOKUP(B279,'Fichier FI (en entrée)'!B:D,3)</f>
        <v>LOVMJLLJRO</v>
      </c>
      <c r="D279" s="2" t="str">
        <f ca="1">VLOOKUP(B279,'Fichier FI (en entrée)'!B:E,4)</f>
        <v>Kcsncgouncqpr</v>
      </c>
      <c r="E279" s="2" t="s">
        <v>24</v>
      </c>
      <c r="F279" s="2" t="s">
        <v>3</v>
      </c>
      <c r="G279" s="1">
        <v>1</v>
      </c>
      <c r="H279" s="1">
        <v>11.93</v>
      </c>
      <c r="I279" s="2" t="s">
        <v>1</v>
      </c>
      <c r="J279" s="1">
        <v>3</v>
      </c>
      <c r="K279" s="2" t="s">
        <v>0</v>
      </c>
      <c r="L279" s="1">
        <v>0</v>
      </c>
      <c r="M279" s="1">
        <v>0</v>
      </c>
      <c r="N279" s="1">
        <v>0</v>
      </c>
    </row>
    <row r="280" spans="1:14">
      <c r="A280" s="1">
        <v>278</v>
      </c>
      <c r="B280" s="1">
        <v>1013770</v>
      </c>
      <c r="C280" s="2" t="str">
        <f ca="1">VLOOKUP(B280,'Fichier FI (en entrée)'!B:D,3)</f>
        <v>GYATMQHYPD</v>
      </c>
      <c r="D280" s="2" t="str">
        <f ca="1">VLOOKUP(B280,'Fichier FI (en entrée)'!B:E,4)</f>
        <v>Bubfcguowffyx</v>
      </c>
      <c r="E280" s="2" t="s">
        <v>37</v>
      </c>
      <c r="F280" s="2" t="s">
        <v>3</v>
      </c>
      <c r="G280" s="1">
        <v>1</v>
      </c>
      <c r="H280" s="1">
        <v>11.93</v>
      </c>
      <c r="I280" s="2" t="s">
        <v>1</v>
      </c>
      <c r="J280" s="1">
        <v>3</v>
      </c>
      <c r="K280" s="2" t="s">
        <v>5</v>
      </c>
      <c r="L280" s="1">
        <v>0</v>
      </c>
      <c r="M280" s="1">
        <v>3</v>
      </c>
      <c r="N280" s="1">
        <v>0</v>
      </c>
    </row>
    <row r="281" spans="1:14">
      <c r="A281" s="1">
        <v>278</v>
      </c>
      <c r="B281" s="1">
        <v>166934</v>
      </c>
      <c r="C281" s="2" t="str">
        <f ca="1">VLOOKUP(B281,'Fichier FI (en entrée)'!B:D,3)</f>
        <v>PEZJZYUTPW</v>
      </c>
      <c r="D281" s="2" t="str">
        <f ca="1">VLOOKUP(B281,'Fichier FI (en entrée)'!B:E,4)</f>
        <v>Slooykmkxjgui</v>
      </c>
      <c r="E281" s="2" t="s">
        <v>22</v>
      </c>
      <c r="F281" s="2" t="s">
        <v>3</v>
      </c>
      <c r="G281" s="1">
        <v>1</v>
      </c>
      <c r="H281" s="1">
        <v>11.93</v>
      </c>
      <c r="I281" s="2" t="s">
        <v>1</v>
      </c>
      <c r="J281" s="1">
        <v>3</v>
      </c>
      <c r="K281" s="2" t="s">
        <v>5</v>
      </c>
      <c r="L281" s="1">
        <v>0</v>
      </c>
      <c r="M281" s="1">
        <v>3</v>
      </c>
      <c r="N281" s="1">
        <v>0</v>
      </c>
    </row>
    <row r="282" spans="1:14">
      <c r="A282" s="1">
        <v>278</v>
      </c>
      <c r="B282" s="1">
        <v>504515</v>
      </c>
      <c r="C282" s="2" t="str">
        <f ca="1">VLOOKUP(B282,'Fichier FI (en entrée)'!B:D,3)</f>
        <v>NNDUDBWIYS</v>
      </c>
      <c r="D282" s="2" t="str">
        <f ca="1">VLOOKUP(B282,'Fichier FI (en entrée)'!B:E,4)</f>
        <v>Dexaomxceryzl</v>
      </c>
      <c r="E282" s="2" t="s">
        <v>22</v>
      </c>
      <c r="F282" s="2" t="s">
        <v>3</v>
      </c>
      <c r="G282" s="1">
        <v>1</v>
      </c>
      <c r="H282" s="1">
        <v>11.93</v>
      </c>
      <c r="I282" s="2" t="s">
        <v>1</v>
      </c>
      <c r="J282" s="1">
        <v>3</v>
      </c>
      <c r="K282" s="2" t="s">
        <v>0</v>
      </c>
      <c r="L282" s="1">
        <v>0</v>
      </c>
      <c r="M282" s="1">
        <v>1</v>
      </c>
      <c r="N282" s="1">
        <v>0</v>
      </c>
    </row>
    <row r="283" spans="1:14">
      <c r="A283" s="1">
        <v>282</v>
      </c>
      <c r="B283" s="1">
        <v>151653</v>
      </c>
      <c r="C283" s="2" t="str">
        <f ca="1">VLOOKUP(B283,'Fichier FI (en entrée)'!B:D,3)</f>
        <v>FKVWBTREAE</v>
      </c>
      <c r="D283" s="2" t="str">
        <f ca="1">VLOOKUP(B283,'Fichier FI (en entrée)'!B:E,4)</f>
        <v>Hjcdpxarukojg</v>
      </c>
      <c r="E283" s="2" t="s">
        <v>15</v>
      </c>
      <c r="F283" s="2" t="s">
        <v>3</v>
      </c>
      <c r="G283" s="1">
        <v>1</v>
      </c>
      <c r="H283" s="1">
        <v>11.92</v>
      </c>
      <c r="I283" s="2" t="s">
        <v>1</v>
      </c>
      <c r="J283" s="1">
        <v>3</v>
      </c>
      <c r="K283" s="2" t="s">
        <v>0</v>
      </c>
      <c r="L283" s="1">
        <v>0</v>
      </c>
      <c r="M283" s="1">
        <v>4</v>
      </c>
      <c r="N283" s="1">
        <v>0</v>
      </c>
    </row>
    <row r="284" spans="1:14">
      <c r="A284" s="1">
        <v>282</v>
      </c>
      <c r="B284" s="1">
        <v>646823</v>
      </c>
      <c r="C284" s="2" t="str">
        <f ca="1">VLOOKUP(B284,'Fichier FI (en entrée)'!B:D,3)</f>
        <v>TINYKMBYLQ</v>
      </c>
      <c r="D284" s="2" t="str">
        <f ca="1">VLOOKUP(B284,'Fichier FI (en entrée)'!B:E,4)</f>
        <v>Znoptnfzsrncm</v>
      </c>
      <c r="E284" s="2" t="s">
        <v>19</v>
      </c>
      <c r="F284" s="2" t="s">
        <v>3</v>
      </c>
      <c r="G284" s="1">
        <v>1</v>
      </c>
      <c r="H284" s="1">
        <v>11.92</v>
      </c>
      <c r="I284" s="2" t="s">
        <v>1</v>
      </c>
      <c r="J284" s="1">
        <v>3</v>
      </c>
      <c r="K284" s="2" t="s">
        <v>5</v>
      </c>
      <c r="L284" s="1">
        <v>0</v>
      </c>
      <c r="M284" s="1">
        <v>15</v>
      </c>
      <c r="N284" s="1">
        <v>0</v>
      </c>
    </row>
    <row r="285" spans="1:14">
      <c r="A285" s="1">
        <v>284</v>
      </c>
      <c r="B285" s="1">
        <v>221687</v>
      </c>
      <c r="C285" s="2" t="str">
        <f ca="1">VLOOKUP(B285,'Fichier FI (en entrée)'!B:D,3)</f>
        <v>XCNIPKNQUL</v>
      </c>
      <c r="D285" s="2" t="str">
        <f ca="1">VLOOKUP(B285,'Fichier FI (en entrée)'!B:E,4)</f>
        <v>Orhdhzimyqcxx</v>
      </c>
      <c r="E285" s="2" t="s">
        <v>27</v>
      </c>
      <c r="F285" s="2" t="s">
        <v>3</v>
      </c>
      <c r="G285" s="1">
        <v>1</v>
      </c>
      <c r="H285" s="1">
        <v>11.91</v>
      </c>
      <c r="I285" s="2" t="s">
        <v>1</v>
      </c>
      <c r="J285" s="1">
        <v>3</v>
      </c>
      <c r="K285" s="2" t="s">
        <v>5</v>
      </c>
      <c r="L285" s="1">
        <v>0</v>
      </c>
      <c r="M285" s="1">
        <v>12</v>
      </c>
      <c r="N285" s="1">
        <v>0</v>
      </c>
    </row>
    <row r="286" spans="1:14">
      <c r="A286" s="1">
        <v>284</v>
      </c>
      <c r="B286" s="1">
        <v>691561</v>
      </c>
      <c r="C286" s="2" t="str">
        <f ca="1">VLOOKUP(B286,'Fichier FI (en entrée)'!B:D,3)</f>
        <v>UFQJABQCJI</v>
      </c>
      <c r="D286" s="2" t="str">
        <f ca="1">VLOOKUP(B286,'Fichier FI (en entrée)'!B:E,4)</f>
        <v>Ucmytklmukeri</v>
      </c>
      <c r="E286" s="2" t="s">
        <v>26</v>
      </c>
      <c r="F286" s="2" t="s">
        <v>3</v>
      </c>
      <c r="G286" s="1">
        <v>1</v>
      </c>
      <c r="H286" s="1">
        <v>11.91</v>
      </c>
      <c r="I286" s="2" t="s">
        <v>1</v>
      </c>
      <c r="J286" s="1">
        <v>3</v>
      </c>
      <c r="K286" s="2" t="s">
        <v>0</v>
      </c>
      <c r="L286" s="1">
        <v>0</v>
      </c>
      <c r="M286" s="1">
        <v>5</v>
      </c>
      <c r="N286" s="1">
        <v>0</v>
      </c>
    </row>
    <row r="287" spans="1:14">
      <c r="A287" s="1">
        <v>286</v>
      </c>
      <c r="B287" s="1">
        <v>176014</v>
      </c>
      <c r="C287" s="2" t="str">
        <f ca="1">VLOOKUP(B287,'Fichier FI (en entrée)'!B:D,3)</f>
        <v>ZJKNAVPILB</v>
      </c>
      <c r="D287" s="2" t="str">
        <f ca="1">VLOOKUP(B287,'Fichier FI (en entrée)'!B:E,4)</f>
        <v>Cnichohwwaxuc</v>
      </c>
      <c r="E287" s="2" t="s">
        <v>27</v>
      </c>
      <c r="F287" s="2" t="s">
        <v>3</v>
      </c>
      <c r="G287" s="1">
        <v>1</v>
      </c>
      <c r="H287" s="1">
        <v>11.9</v>
      </c>
      <c r="I287" s="2" t="s">
        <v>1</v>
      </c>
      <c r="J287" s="1">
        <v>3</v>
      </c>
      <c r="K287" s="2" t="s">
        <v>0</v>
      </c>
      <c r="L287" s="1">
        <v>0</v>
      </c>
      <c r="M287" s="1">
        <v>13</v>
      </c>
      <c r="N287" s="1">
        <v>0</v>
      </c>
    </row>
    <row r="288" spans="1:14">
      <c r="A288" s="1">
        <v>287</v>
      </c>
      <c r="B288" s="1">
        <v>763087</v>
      </c>
      <c r="C288" s="2" t="str">
        <f ca="1">VLOOKUP(B288,'Fichier FI (en entrée)'!B:D,3)</f>
        <v>AAVFWPUHKD</v>
      </c>
      <c r="D288" s="2" t="str">
        <f ca="1">VLOOKUP(B288,'Fichier FI (en entrée)'!B:E,4)</f>
        <v>Opmwztmrscnlt</v>
      </c>
      <c r="E288" s="2" t="s">
        <v>27</v>
      </c>
      <c r="F288" s="2" t="s">
        <v>3</v>
      </c>
      <c r="G288" s="1">
        <v>1</v>
      </c>
      <c r="H288" s="1">
        <v>11.89</v>
      </c>
      <c r="I288" s="2" t="s">
        <v>1</v>
      </c>
      <c r="J288" s="1">
        <v>3</v>
      </c>
      <c r="K288" s="2" t="s">
        <v>0</v>
      </c>
      <c r="L288" s="1">
        <v>0</v>
      </c>
      <c r="M288" s="1">
        <v>12</v>
      </c>
      <c r="N288" s="1">
        <v>0</v>
      </c>
    </row>
    <row r="289" spans="1:14">
      <c r="A289" s="1">
        <v>287</v>
      </c>
      <c r="B289" s="1">
        <v>527034</v>
      </c>
      <c r="C289" s="2" t="str">
        <f ca="1">VLOOKUP(B289,'Fichier FI (en entrée)'!B:D,3)</f>
        <v>JIOYRRSCQE</v>
      </c>
      <c r="D289" s="2" t="str">
        <f ca="1">VLOOKUP(B289,'Fichier FI (en entrée)'!B:E,4)</f>
        <v>Kzkexokqvnabq</v>
      </c>
      <c r="E289" s="2" t="s">
        <v>38</v>
      </c>
      <c r="F289" s="2" t="s">
        <v>3</v>
      </c>
      <c r="G289" s="1">
        <v>1</v>
      </c>
      <c r="H289" s="1">
        <v>11.89</v>
      </c>
      <c r="I289" s="2" t="s">
        <v>1</v>
      </c>
      <c r="J289" s="1">
        <v>3</v>
      </c>
      <c r="K289" s="2" t="s">
        <v>0</v>
      </c>
      <c r="L289" s="1">
        <v>0</v>
      </c>
      <c r="M289" s="1">
        <v>2</v>
      </c>
      <c r="N289" s="1">
        <v>0</v>
      </c>
    </row>
    <row r="290" spans="1:14">
      <c r="A290" s="1">
        <v>289</v>
      </c>
      <c r="B290" s="1">
        <v>609972</v>
      </c>
      <c r="C290" s="2" t="str">
        <f ca="1">VLOOKUP(B290,'Fichier FI (en entrée)'!B:D,3)</f>
        <v>IWPCIQBLQK</v>
      </c>
      <c r="D290" s="2" t="str">
        <f ca="1">VLOOKUP(B290,'Fichier FI (en entrée)'!B:E,4)</f>
        <v>Rctmvtuehfpeb</v>
      </c>
      <c r="E290" s="2" t="s">
        <v>19</v>
      </c>
      <c r="F290" s="2" t="s">
        <v>3</v>
      </c>
      <c r="G290" s="1">
        <v>1</v>
      </c>
      <c r="H290" s="1">
        <v>11.88</v>
      </c>
      <c r="I290" s="2" t="s">
        <v>1</v>
      </c>
      <c r="J290" s="1">
        <v>3</v>
      </c>
      <c r="K290" s="2" t="s">
        <v>0</v>
      </c>
      <c r="L290" s="1">
        <v>0</v>
      </c>
      <c r="M290" s="1">
        <v>12</v>
      </c>
      <c r="N290" s="1">
        <v>0</v>
      </c>
    </row>
    <row r="291" spans="1:14">
      <c r="A291" s="1">
        <v>289</v>
      </c>
      <c r="B291" s="1">
        <v>450971</v>
      </c>
      <c r="C291" s="2" t="str">
        <f ca="1">VLOOKUP(B291,'Fichier FI (en entrée)'!B:D,3)</f>
        <v>PKROFYRZZB</v>
      </c>
      <c r="D291" s="2" t="str">
        <f ca="1">VLOOKUP(B291,'Fichier FI (en entrée)'!B:E,4)</f>
        <v>Rqwgeiddsiskk</v>
      </c>
      <c r="E291" s="2" t="s">
        <v>28</v>
      </c>
      <c r="F291" s="2" t="s">
        <v>3</v>
      </c>
      <c r="G291" s="1">
        <v>1</v>
      </c>
      <c r="H291" s="1">
        <v>11.88</v>
      </c>
      <c r="I291" s="2" t="s">
        <v>1</v>
      </c>
      <c r="J291" s="1">
        <v>3</v>
      </c>
      <c r="K291" s="2" t="s">
        <v>0</v>
      </c>
      <c r="L291" s="1">
        <v>0</v>
      </c>
      <c r="M291" s="1">
        <v>2</v>
      </c>
      <c r="N291" s="1">
        <v>0</v>
      </c>
    </row>
    <row r="292" spans="1:14">
      <c r="A292" s="1">
        <v>291</v>
      </c>
      <c r="B292" s="1">
        <v>251783</v>
      </c>
      <c r="C292" s="2" t="str">
        <f ca="1">VLOOKUP(B292,'Fichier FI (en entrée)'!B:D,3)</f>
        <v>YYIWTFPBMB</v>
      </c>
      <c r="D292" s="2" t="str">
        <f ca="1">VLOOKUP(B292,'Fichier FI (en entrée)'!B:E,4)</f>
        <v>Xierfpboijqyk</v>
      </c>
      <c r="E292" s="2" t="s">
        <v>31</v>
      </c>
      <c r="F292" s="2" t="s">
        <v>3</v>
      </c>
      <c r="G292" s="1">
        <v>1</v>
      </c>
      <c r="H292" s="1">
        <v>11.86</v>
      </c>
      <c r="I292" s="2" t="s">
        <v>1</v>
      </c>
      <c r="J292" s="1">
        <v>3</v>
      </c>
      <c r="K292" s="2" t="s">
        <v>5</v>
      </c>
      <c r="L292" s="1">
        <v>0</v>
      </c>
      <c r="M292" s="1">
        <v>8</v>
      </c>
      <c r="N292" s="1">
        <v>0</v>
      </c>
    </row>
    <row r="293" spans="1:14">
      <c r="A293" s="1">
        <v>292</v>
      </c>
      <c r="B293" s="1">
        <v>528316</v>
      </c>
      <c r="C293" s="2" t="str">
        <f ca="1">VLOOKUP(B293,'Fichier FI (en entrée)'!B:D,3)</f>
        <v>KWEYDEBZQR</v>
      </c>
      <c r="D293" s="2" t="str">
        <f ca="1">VLOOKUP(B293,'Fichier FI (en entrée)'!B:E,4)</f>
        <v>Jpajwnmrcodjp</v>
      </c>
      <c r="E293" s="2" t="s">
        <v>14</v>
      </c>
      <c r="F293" s="2" t="s">
        <v>3</v>
      </c>
      <c r="G293" s="1">
        <v>1</v>
      </c>
      <c r="H293" s="1">
        <v>11.85</v>
      </c>
      <c r="I293" s="2" t="s">
        <v>1</v>
      </c>
      <c r="J293" s="1">
        <v>3</v>
      </c>
      <c r="K293" s="2" t="s">
        <v>0</v>
      </c>
      <c r="L293" s="1">
        <v>0</v>
      </c>
      <c r="M293" s="1">
        <v>16</v>
      </c>
      <c r="N293" s="1">
        <v>0</v>
      </c>
    </row>
    <row r="294" spans="1:14">
      <c r="A294" s="1">
        <v>292</v>
      </c>
      <c r="B294" s="1">
        <v>165313</v>
      </c>
      <c r="C294" s="2" t="str">
        <f ca="1">VLOOKUP(B294,'Fichier FI (en entrée)'!B:D,3)</f>
        <v>RINURPCURA</v>
      </c>
      <c r="D294" s="2" t="str">
        <f ca="1">VLOOKUP(B294,'Fichier FI (en entrée)'!B:E,4)</f>
        <v>Iyigvdoynmete</v>
      </c>
      <c r="E294" s="2" t="s">
        <v>19</v>
      </c>
      <c r="F294" s="2" t="s">
        <v>3</v>
      </c>
      <c r="G294" s="1">
        <v>1</v>
      </c>
      <c r="H294" s="1">
        <v>11.85</v>
      </c>
      <c r="I294" s="2" t="s">
        <v>1</v>
      </c>
      <c r="J294" s="1">
        <v>3</v>
      </c>
      <c r="K294" s="2" t="s">
        <v>0</v>
      </c>
      <c r="L294" s="1">
        <v>0</v>
      </c>
      <c r="M294" s="1">
        <v>14</v>
      </c>
      <c r="N294" s="1">
        <v>0</v>
      </c>
    </row>
    <row r="295" spans="1:14">
      <c r="A295" s="1">
        <v>294</v>
      </c>
      <c r="B295" s="1">
        <v>677972</v>
      </c>
      <c r="C295" s="2" t="str">
        <f ca="1">VLOOKUP(B295,'Fichier FI (en entrée)'!B:D,3)</f>
        <v>AWDUEFIKHV</v>
      </c>
      <c r="D295" s="2" t="str">
        <f ca="1">VLOOKUP(B295,'Fichier FI (en entrée)'!B:E,4)</f>
        <v>Mljlyyqwbucrx</v>
      </c>
      <c r="E295" s="2" t="s">
        <v>27</v>
      </c>
      <c r="F295" s="2" t="s">
        <v>3</v>
      </c>
      <c r="G295" s="1">
        <v>1</v>
      </c>
      <c r="H295" s="1">
        <v>11.84</v>
      </c>
      <c r="I295" s="2" t="s">
        <v>1</v>
      </c>
      <c r="J295" s="1">
        <v>3</v>
      </c>
      <c r="K295" s="2" t="s">
        <v>0</v>
      </c>
      <c r="L295" s="1">
        <v>0</v>
      </c>
      <c r="M295" s="1">
        <v>12</v>
      </c>
      <c r="N295" s="1">
        <v>0</v>
      </c>
    </row>
    <row r="296" spans="1:14">
      <c r="A296" s="1">
        <v>294</v>
      </c>
      <c r="B296" s="1">
        <v>643735</v>
      </c>
      <c r="C296" s="2" t="str">
        <f ca="1">VLOOKUP(B296,'Fichier FI (en entrée)'!B:D,3)</f>
        <v>JQLAAZUMES</v>
      </c>
      <c r="D296" s="2" t="str">
        <f ca="1">VLOOKUP(B296,'Fichier FI (en entrée)'!B:E,4)</f>
        <v>Tdsnmaszqovss</v>
      </c>
      <c r="E296" s="2" t="s">
        <v>27</v>
      </c>
      <c r="F296" s="2" t="s">
        <v>3</v>
      </c>
      <c r="G296" s="1">
        <v>1</v>
      </c>
      <c r="H296" s="1">
        <v>11.84</v>
      </c>
      <c r="I296" s="2" t="s">
        <v>1</v>
      </c>
      <c r="J296" s="1">
        <v>3</v>
      </c>
      <c r="K296" s="2" t="s">
        <v>0</v>
      </c>
      <c r="L296" s="1">
        <v>0</v>
      </c>
      <c r="M296" s="1">
        <v>13</v>
      </c>
      <c r="N296" s="1">
        <v>0</v>
      </c>
    </row>
    <row r="297" spans="1:14">
      <c r="A297" s="1">
        <v>294</v>
      </c>
      <c r="B297" s="1">
        <v>263397</v>
      </c>
      <c r="C297" s="2" t="str">
        <f ca="1">VLOOKUP(B297,'Fichier FI (en entrée)'!B:D,3)</f>
        <v>LPCRRTUEIY</v>
      </c>
      <c r="D297" s="2" t="str">
        <f ca="1">VLOOKUP(B297,'Fichier FI (en entrée)'!B:E,4)</f>
        <v>Tyxurdtlhajgj</v>
      </c>
      <c r="E297" s="2" t="s">
        <v>28</v>
      </c>
      <c r="F297" s="2" t="s">
        <v>3</v>
      </c>
      <c r="G297" s="1">
        <v>1</v>
      </c>
      <c r="H297" s="1">
        <v>11.84</v>
      </c>
      <c r="I297" s="2" t="s">
        <v>1</v>
      </c>
      <c r="J297" s="1">
        <v>3</v>
      </c>
      <c r="K297" s="2" t="s">
        <v>5</v>
      </c>
      <c r="L297" s="1">
        <v>0</v>
      </c>
      <c r="M297" s="1">
        <v>2</v>
      </c>
      <c r="N297" s="1">
        <v>0</v>
      </c>
    </row>
    <row r="298" spans="1:14">
      <c r="A298" s="1">
        <v>297</v>
      </c>
      <c r="B298" s="1">
        <v>656260</v>
      </c>
      <c r="C298" s="2" t="str">
        <f ca="1">VLOOKUP(B298,'Fichier FI (en entrée)'!B:D,3)</f>
        <v>LNDVCGBUYQ</v>
      </c>
      <c r="D298" s="2" t="str">
        <f ca="1">VLOOKUP(B298,'Fichier FI (en entrée)'!B:E,4)</f>
        <v>Hzlsjbyfeksad</v>
      </c>
      <c r="E298" s="2" t="s">
        <v>20</v>
      </c>
      <c r="F298" s="2" t="s">
        <v>3</v>
      </c>
      <c r="G298" s="1">
        <v>1</v>
      </c>
      <c r="H298" s="1">
        <v>11.83</v>
      </c>
      <c r="I298" s="2" t="s">
        <v>1</v>
      </c>
      <c r="J298" s="1">
        <v>3</v>
      </c>
      <c r="K298" s="2" t="s">
        <v>5</v>
      </c>
      <c r="L298" s="1">
        <v>0</v>
      </c>
      <c r="M298" s="1">
        <v>1</v>
      </c>
      <c r="N298" s="1">
        <v>0</v>
      </c>
    </row>
    <row r="299" spans="1:14">
      <c r="A299" s="1">
        <v>297</v>
      </c>
      <c r="B299" s="1">
        <v>713342</v>
      </c>
      <c r="C299" s="2" t="str">
        <f ca="1">VLOOKUP(B299,'Fichier FI (en entrée)'!B:D,3)</f>
        <v>TMHFEUOLCK</v>
      </c>
      <c r="D299" s="2" t="str">
        <f ca="1">VLOOKUP(B299,'Fichier FI (en entrée)'!B:E,4)</f>
        <v>Iyxuxgypcaoye</v>
      </c>
      <c r="E299" s="2" t="s">
        <v>20</v>
      </c>
      <c r="F299" s="2" t="s">
        <v>3</v>
      </c>
      <c r="G299" s="1">
        <v>1</v>
      </c>
      <c r="H299" s="1">
        <v>11.83</v>
      </c>
      <c r="I299" s="2" t="s">
        <v>1</v>
      </c>
      <c r="J299" s="1">
        <v>3</v>
      </c>
      <c r="K299" s="2" t="s">
        <v>0</v>
      </c>
      <c r="L299" s="1">
        <v>0</v>
      </c>
      <c r="M299" s="1">
        <v>6</v>
      </c>
      <c r="N299" s="1">
        <v>0</v>
      </c>
    </row>
    <row r="300" spans="1:14">
      <c r="A300" s="1">
        <v>297</v>
      </c>
      <c r="B300" s="1">
        <v>1147196</v>
      </c>
      <c r="C300" s="2" t="str">
        <f ca="1">VLOOKUP(B300,'Fichier FI (en entrée)'!B:D,3)</f>
        <v>KOIVPXNMRB</v>
      </c>
      <c r="D300" s="2" t="str">
        <f ca="1">VLOOKUP(B300,'Fichier FI (en entrée)'!B:E,4)</f>
        <v>Mztnqlvbdwzew</v>
      </c>
      <c r="E300" s="2" t="s">
        <v>48</v>
      </c>
      <c r="F300" s="2" t="s">
        <v>3</v>
      </c>
      <c r="G300" s="1">
        <v>1</v>
      </c>
      <c r="H300" s="1">
        <v>11.83</v>
      </c>
      <c r="I300" s="2" t="s">
        <v>1</v>
      </c>
      <c r="J300" s="1">
        <v>3</v>
      </c>
      <c r="K300" s="2" t="s">
        <v>0</v>
      </c>
      <c r="L300" s="1">
        <v>0</v>
      </c>
      <c r="M300" s="1">
        <v>26</v>
      </c>
      <c r="N300" s="1">
        <v>0</v>
      </c>
    </row>
    <row r="301" spans="1:14">
      <c r="A301" s="1">
        <v>300</v>
      </c>
      <c r="B301" s="1">
        <v>465321</v>
      </c>
      <c r="C301" s="2" t="str">
        <f ca="1">VLOOKUP(B301,'Fichier FI (en entrée)'!B:D,3)</f>
        <v>WAZIFUCKDJ</v>
      </c>
      <c r="D301" s="2" t="str">
        <f ca="1">VLOOKUP(B301,'Fichier FI (en entrée)'!B:E,4)</f>
        <v>Ldzcfpasmxqpe</v>
      </c>
      <c r="E301" s="2" t="s">
        <v>23</v>
      </c>
      <c r="F301" s="2" t="s">
        <v>3</v>
      </c>
      <c r="G301" s="1">
        <v>1</v>
      </c>
      <c r="H301" s="1">
        <v>11.82</v>
      </c>
      <c r="I301" s="2" t="s">
        <v>1</v>
      </c>
      <c r="J301" s="1">
        <v>3</v>
      </c>
      <c r="K301" s="2" t="s">
        <v>0</v>
      </c>
      <c r="L301" s="1">
        <v>0</v>
      </c>
      <c r="M301" s="1">
        <v>1</v>
      </c>
      <c r="N301" s="1">
        <v>0</v>
      </c>
    </row>
    <row r="302" spans="1:14">
      <c r="A302" s="1">
        <v>300</v>
      </c>
      <c r="B302" s="1">
        <v>539378</v>
      </c>
      <c r="C302" s="2" t="str">
        <f ca="1">VLOOKUP(B302,'Fichier FI (en entrée)'!B:D,3)</f>
        <v>WBEUKQMBIP</v>
      </c>
      <c r="D302" s="2" t="str">
        <f ca="1">VLOOKUP(B302,'Fichier FI (en entrée)'!B:E,4)</f>
        <v>Ypjyntwqorqde</v>
      </c>
      <c r="E302" s="2" t="s">
        <v>27</v>
      </c>
      <c r="F302" s="2" t="s">
        <v>3</v>
      </c>
      <c r="G302" s="1">
        <v>1</v>
      </c>
      <c r="H302" s="1">
        <v>11.82</v>
      </c>
      <c r="I302" s="2" t="s">
        <v>1</v>
      </c>
      <c r="J302" s="1">
        <v>3</v>
      </c>
      <c r="K302" s="2" t="s">
        <v>5</v>
      </c>
      <c r="L302" s="1">
        <v>0</v>
      </c>
      <c r="M302" s="1">
        <v>12</v>
      </c>
      <c r="N302" s="1">
        <v>0</v>
      </c>
    </row>
    <row r="303" spans="1:14">
      <c r="A303" s="1">
        <v>300</v>
      </c>
      <c r="B303" s="1">
        <v>646773</v>
      </c>
      <c r="C303" s="2" t="str">
        <f ca="1">VLOOKUP(B303,'Fichier FI (en entrée)'!B:D,3)</f>
        <v>BXGKTYPXSC</v>
      </c>
      <c r="D303" s="2" t="str">
        <f ca="1">VLOOKUP(B303,'Fichier FI (en entrée)'!B:E,4)</f>
        <v>Cxbqxrbnstpwu</v>
      </c>
      <c r="E303" s="2" t="s">
        <v>19</v>
      </c>
      <c r="F303" s="2" t="s">
        <v>3</v>
      </c>
      <c r="G303" s="1">
        <v>1</v>
      </c>
      <c r="H303" s="1">
        <v>11.82</v>
      </c>
      <c r="I303" s="2" t="s">
        <v>1</v>
      </c>
      <c r="J303" s="1">
        <v>3</v>
      </c>
      <c r="K303" s="2" t="s">
        <v>0</v>
      </c>
      <c r="L303" s="1">
        <v>0</v>
      </c>
      <c r="M303" s="1">
        <v>14</v>
      </c>
      <c r="N303" s="1">
        <v>0</v>
      </c>
    </row>
    <row r="304" spans="1:14">
      <c r="A304" s="1">
        <v>303</v>
      </c>
      <c r="B304" s="1">
        <v>428506</v>
      </c>
      <c r="C304" s="2" t="str">
        <f ca="1">VLOOKUP(B304,'Fichier FI (en entrée)'!B:D,3)</f>
        <v>ZVYJKOWERK</v>
      </c>
      <c r="D304" s="2" t="str">
        <f ca="1">VLOOKUP(B304,'Fichier FI (en entrée)'!B:E,4)</f>
        <v>Oxxtmnscvihwn</v>
      </c>
      <c r="E304" s="2" t="s">
        <v>19</v>
      </c>
      <c r="F304" s="2" t="s">
        <v>3</v>
      </c>
      <c r="G304" s="1">
        <v>1</v>
      </c>
      <c r="H304" s="1">
        <v>11.81</v>
      </c>
      <c r="I304" s="2" t="s">
        <v>1</v>
      </c>
      <c r="J304" s="1">
        <v>3</v>
      </c>
      <c r="K304" s="2" t="s">
        <v>0</v>
      </c>
      <c r="L304" s="1">
        <v>0</v>
      </c>
      <c r="M304" s="1">
        <v>16</v>
      </c>
      <c r="N304" s="1">
        <v>0</v>
      </c>
    </row>
    <row r="305" spans="1:14">
      <c r="A305" s="1">
        <v>303</v>
      </c>
      <c r="B305" s="1">
        <v>765403</v>
      </c>
      <c r="C305" s="2" t="str">
        <f ca="1">VLOOKUP(B305,'Fichier FI (en entrée)'!B:D,3)</f>
        <v>USOJZWHCHE</v>
      </c>
      <c r="D305" s="2" t="str">
        <f ca="1">VLOOKUP(B305,'Fichier FI (en entrée)'!B:E,4)</f>
        <v>Rvazdxglqmjuo</v>
      </c>
      <c r="E305" s="2" t="s">
        <v>22</v>
      </c>
      <c r="F305" s="2" t="s">
        <v>3</v>
      </c>
      <c r="G305" s="1">
        <v>1</v>
      </c>
      <c r="H305" s="1">
        <v>11.81</v>
      </c>
      <c r="I305" s="2" t="s">
        <v>1</v>
      </c>
      <c r="J305" s="1">
        <v>3</v>
      </c>
      <c r="K305" s="2" t="s">
        <v>0</v>
      </c>
      <c r="L305" s="1">
        <v>0</v>
      </c>
      <c r="M305" s="1">
        <v>4</v>
      </c>
      <c r="N305" s="1">
        <v>0</v>
      </c>
    </row>
    <row r="306" spans="1:14">
      <c r="A306" s="1">
        <v>305</v>
      </c>
      <c r="B306" s="1">
        <v>346036</v>
      </c>
      <c r="C306" s="2" t="str">
        <f ca="1">VLOOKUP(B306,'Fichier FI (en entrée)'!B:D,3)</f>
        <v>LJDTCTYCNN</v>
      </c>
      <c r="D306" s="2" t="str">
        <f ca="1">VLOOKUP(B306,'Fichier FI (en entrée)'!B:E,4)</f>
        <v>Uypwqzogdejdp</v>
      </c>
      <c r="E306" s="2" t="s">
        <v>17</v>
      </c>
      <c r="F306" s="2" t="s">
        <v>3</v>
      </c>
      <c r="G306" s="1">
        <v>1</v>
      </c>
      <c r="H306" s="1">
        <v>11.8</v>
      </c>
      <c r="I306" s="2" t="s">
        <v>1</v>
      </c>
      <c r="J306" s="1">
        <v>3</v>
      </c>
      <c r="K306" s="2" t="s">
        <v>5</v>
      </c>
      <c r="L306" s="1">
        <v>0</v>
      </c>
      <c r="M306" s="1">
        <v>0</v>
      </c>
      <c r="N306" s="1">
        <v>0</v>
      </c>
    </row>
    <row r="307" spans="1:14">
      <c r="A307" s="1">
        <v>305</v>
      </c>
      <c r="B307" s="1">
        <v>504548</v>
      </c>
      <c r="C307" s="2" t="str">
        <f ca="1">VLOOKUP(B307,'Fichier FI (en entrée)'!B:D,3)</f>
        <v>GYDARBEGUV</v>
      </c>
      <c r="D307" s="2" t="str">
        <f ca="1">VLOOKUP(B307,'Fichier FI (en entrée)'!B:E,4)</f>
        <v>Usnbdttysnapl</v>
      </c>
      <c r="E307" s="2" t="s">
        <v>20</v>
      </c>
      <c r="F307" s="2" t="s">
        <v>3</v>
      </c>
      <c r="G307" s="1">
        <v>1</v>
      </c>
      <c r="H307" s="1">
        <v>11.8</v>
      </c>
      <c r="I307" s="2" t="s">
        <v>1</v>
      </c>
      <c r="J307" s="1">
        <v>3</v>
      </c>
      <c r="K307" s="2" t="s">
        <v>5</v>
      </c>
      <c r="L307" s="1">
        <v>0</v>
      </c>
      <c r="M307" s="1">
        <v>2</v>
      </c>
      <c r="N307" s="1">
        <v>0</v>
      </c>
    </row>
    <row r="308" spans="1:14">
      <c r="A308" s="1">
        <v>307</v>
      </c>
      <c r="B308" s="1">
        <v>437056</v>
      </c>
      <c r="C308" s="2" t="str">
        <f ca="1">VLOOKUP(B308,'Fichier FI (en entrée)'!B:D,3)</f>
        <v>FECPCKNXAV</v>
      </c>
      <c r="D308" s="2" t="str">
        <f ca="1">VLOOKUP(B308,'Fichier FI (en entrée)'!B:E,4)</f>
        <v>Fpkzcsnysgwkt</v>
      </c>
      <c r="E308" s="2" t="s">
        <v>15</v>
      </c>
      <c r="F308" s="2" t="s">
        <v>3</v>
      </c>
      <c r="G308" s="1">
        <v>1</v>
      </c>
      <c r="H308" s="1">
        <v>11.79</v>
      </c>
      <c r="I308" s="2" t="s">
        <v>1</v>
      </c>
      <c r="J308" s="1">
        <v>3</v>
      </c>
      <c r="K308" s="2" t="s">
        <v>5</v>
      </c>
      <c r="L308" s="1">
        <v>0</v>
      </c>
      <c r="M308" s="1">
        <v>0</v>
      </c>
      <c r="N308" s="1">
        <v>0</v>
      </c>
    </row>
    <row r="309" spans="1:14">
      <c r="A309" s="1">
        <v>307</v>
      </c>
      <c r="B309" s="1">
        <v>247589</v>
      </c>
      <c r="C309" s="2" t="str">
        <f ca="1">VLOOKUP(B309,'Fichier FI (en entrée)'!B:D,3)</f>
        <v>EQPALREADK</v>
      </c>
      <c r="D309" s="2" t="str">
        <f ca="1">VLOOKUP(B309,'Fichier FI (en entrée)'!B:E,4)</f>
        <v>Xoshujiyjdccw</v>
      </c>
      <c r="E309" s="2" t="s">
        <v>33</v>
      </c>
      <c r="F309" s="2" t="s">
        <v>3</v>
      </c>
      <c r="G309" s="1">
        <v>1</v>
      </c>
      <c r="H309" s="1">
        <v>11.79</v>
      </c>
      <c r="I309" s="2" t="s">
        <v>1</v>
      </c>
      <c r="J309" s="1">
        <v>3</v>
      </c>
      <c r="K309" s="2" t="s">
        <v>0</v>
      </c>
      <c r="L309" s="1">
        <v>0</v>
      </c>
      <c r="M309" s="1">
        <v>2</v>
      </c>
      <c r="N309" s="1">
        <v>0</v>
      </c>
    </row>
    <row r="310" spans="1:14">
      <c r="A310" s="1">
        <v>307</v>
      </c>
      <c r="B310" s="1">
        <v>513280</v>
      </c>
      <c r="C310" s="2" t="str">
        <f ca="1">VLOOKUP(B310,'Fichier FI (en entrée)'!B:D,3)</f>
        <v>CMJCEIZQUV</v>
      </c>
      <c r="D310" s="2" t="str">
        <f ca="1">VLOOKUP(B310,'Fichier FI (en entrée)'!B:E,4)</f>
        <v>Ciezuzmbvzqkm</v>
      </c>
      <c r="E310" s="2" t="s">
        <v>17</v>
      </c>
      <c r="F310" s="2" t="s">
        <v>3</v>
      </c>
      <c r="G310" s="1">
        <v>1</v>
      </c>
      <c r="H310" s="1">
        <v>11.79</v>
      </c>
      <c r="I310" s="2" t="s">
        <v>1</v>
      </c>
      <c r="J310" s="1">
        <v>3</v>
      </c>
      <c r="K310" s="2" t="s">
        <v>0</v>
      </c>
      <c r="L310" s="1">
        <v>0</v>
      </c>
      <c r="M310" s="1">
        <v>1</v>
      </c>
      <c r="N310" s="1">
        <v>0</v>
      </c>
    </row>
    <row r="311" spans="1:14">
      <c r="A311" s="1">
        <v>307</v>
      </c>
      <c r="B311" s="1">
        <v>547994</v>
      </c>
      <c r="C311" s="2" t="str">
        <f ca="1">VLOOKUP(B311,'Fichier FI (en entrée)'!B:D,3)</f>
        <v>JXXZXAZQVN</v>
      </c>
      <c r="D311" s="2" t="str">
        <f ca="1">VLOOKUP(B311,'Fichier FI (en entrée)'!B:E,4)</f>
        <v>Vhaffarpbkohy</v>
      </c>
      <c r="E311" s="2" t="s">
        <v>20</v>
      </c>
      <c r="F311" s="2" t="s">
        <v>3</v>
      </c>
      <c r="G311" s="1">
        <v>1</v>
      </c>
      <c r="H311" s="1">
        <v>11.79</v>
      </c>
      <c r="I311" s="2" t="s">
        <v>1</v>
      </c>
      <c r="J311" s="1">
        <v>3</v>
      </c>
      <c r="K311" s="2" t="s">
        <v>0</v>
      </c>
      <c r="L311" s="1">
        <v>0</v>
      </c>
      <c r="M311" s="1">
        <v>1</v>
      </c>
      <c r="N311" s="1">
        <v>0</v>
      </c>
    </row>
    <row r="312" spans="1:14">
      <c r="A312" s="1">
        <v>307</v>
      </c>
      <c r="B312" s="1">
        <v>603045</v>
      </c>
      <c r="C312" s="2" t="str">
        <f ca="1">VLOOKUP(B312,'Fichier FI (en entrée)'!B:D,3)</f>
        <v>OBSYLZKKWR</v>
      </c>
      <c r="D312" s="2" t="str">
        <f ca="1">VLOOKUP(B312,'Fichier FI (en entrée)'!B:E,4)</f>
        <v>Knqvjfwgqoyfe</v>
      </c>
      <c r="E312" s="2" t="s">
        <v>19</v>
      </c>
      <c r="F312" s="2" t="s">
        <v>3</v>
      </c>
      <c r="G312" s="1">
        <v>1</v>
      </c>
      <c r="H312" s="1">
        <v>11.79</v>
      </c>
      <c r="I312" s="2" t="s">
        <v>1</v>
      </c>
      <c r="J312" s="1">
        <v>3</v>
      </c>
      <c r="K312" s="2" t="s">
        <v>0</v>
      </c>
      <c r="L312" s="1">
        <v>0</v>
      </c>
      <c r="M312" s="1">
        <v>14</v>
      </c>
      <c r="N312" s="1">
        <v>0</v>
      </c>
    </row>
    <row r="313" spans="1:14">
      <c r="A313" s="1">
        <v>312</v>
      </c>
      <c r="B313" s="1">
        <v>192549</v>
      </c>
      <c r="C313" s="2" t="str">
        <f ca="1">VLOOKUP(B313,'Fichier FI (en entrée)'!B:D,3)</f>
        <v>TAJHKIIKXY</v>
      </c>
      <c r="D313" s="2" t="str">
        <f ca="1">VLOOKUP(B313,'Fichier FI (en entrée)'!B:E,4)</f>
        <v>Mulzpbwrskhwb</v>
      </c>
      <c r="E313" s="2" t="s">
        <v>80</v>
      </c>
      <c r="F313" s="2" t="s">
        <v>3</v>
      </c>
      <c r="G313" s="1">
        <v>1</v>
      </c>
      <c r="H313" s="1">
        <v>11.77</v>
      </c>
      <c r="I313" s="2" t="s">
        <v>1</v>
      </c>
      <c r="J313" s="1">
        <v>3</v>
      </c>
      <c r="K313" s="2" t="s">
        <v>0</v>
      </c>
      <c r="L313" s="1">
        <v>0</v>
      </c>
      <c r="M313" s="1">
        <v>1</v>
      </c>
      <c r="N313" s="1">
        <v>0</v>
      </c>
    </row>
    <row r="314" spans="1:14">
      <c r="A314" s="1">
        <v>313</v>
      </c>
      <c r="B314" s="1">
        <v>1077367</v>
      </c>
      <c r="C314" s="2" t="str">
        <f ca="1">VLOOKUP(B314,'Fichier FI (en entrée)'!B:D,3)</f>
        <v>VOXCRPPCIE</v>
      </c>
      <c r="D314" s="2" t="str">
        <f ca="1">VLOOKUP(B314,'Fichier FI (en entrée)'!B:E,4)</f>
        <v>Qumgmhdagrnbz</v>
      </c>
      <c r="E314" s="2" t="s">
        <v>47</v>
      </c>
      <c r="F314" s="2" t="s">
        <v>3</v>
      </c>
      <c r="G314" s="1">
        <v>1</v>
      </c>
      <c r="H314" s="1">
        <v>11.76</v>
      </c>
      <c r="I314" s="2" t="s">
        <v>1</v>
      </c>
      <c r="J314" s="1">
        <v>3</v>
      </c>
      <c r="K314" s="2" t="s">
        <v>5</v>
      </c>
      <c r="L314" s="1">
        <v>0</v>
      </c>
      <c r="M314" s="1">
        <v>23</v>
      </c>
      <c r="N314" s="1">
        <v>0</v>
      </c>
    </row>
    <row r="315" spans="1:14">
      <c r="A315" s="1">
        <v>313</v>
      </c>
      <c r="B315" s="1">
        <v>1158969</v>
      </c>
      <c r="C315" s="2" t="str">
        <f ca="1">VLOOKUP(B315,'Fichier FI (en entrée)'!B:D,3)</f>
        <v>MUDKUMUNPS</v>
      </c>
      <c r="D315" s="2" t="str">
        <f ca="1">VLOOKUP(B315,'Fichier FI (en entrée)'!B:E,4)</f>
        <v>Zdvqsviczfcli</v>
      </c>
      <c r="E315" s="2" t="s">
        <v>47</v>
      </c>
      <c r="F315" s="2" t="s">
        <v>3</v>
      </c>
      <c r="G315" s="1">
        <v>1</v>
      </c>
      <c r="H315" s="1">
        <v>11.76</v>
      </c>
      <c r="I315" s="2" t="s">
        <v>1</v>
      </c>
      <c r="J315" s="1">
        <v>3</v>
      </c>
      <c r="K315" s="2" t="s">
        <v>0</v>
      </c>
      <c r="L315" s="1">
        <v>0</v>
      </c>
      <c r="M315" s="1">
        <v>19</v>
      </c>
      <c r="N315" s="1">
        <v>0</v>
      </c>
    </row>
    <row r="316" spans="1:14">
      <c r="A316" s="1">
        <v>315</v>
      </c>
      <c r="B316" s="1">
        <v>268347</v>
      </c>
      <c r="C316" s="2" t="str">
        <f ca="1">VLOOKUP(B316,'Fichier FI (en entrée)'!B:D,3)</f>
        <v>QQJIXREHFH</v>
      </c>
      <c r="D316" s="2" t="str">
        <f ca="1">VLOOKUP(B316,'Fichier FI (en entrée)'!B:E,4)</f>
        <v>Vxhnrdjtsgcpt</v>
      </c>
      <c r="E316" s="2" t="s">
        <v>31</v>
      </c>
      <c r="F316" s="2" t="s">
        <v>3</v>
      </c>
      <c r="G316" s="1">
        <v>1</v>
      </c>
      <c r="H316" s="1">
        <v>11.75</v>
      </c>
      <c r="I316" s="2" t="s">
        <v>1</v>
      </c>
      <c r="J316" s="1">
        <v>3</v>
      </c>
      <c r="K316" s="2" t="s">
        <v>0</v>
      </c>
      <c r="L316" s="1">
        <v>0</v>
      </c>
      <c r="M316" s="1">
        <v>0</v>
      </c>
      <c r="N316" s="1">
        <v>0</v>
      </c>
    </row>
    <row r="317" spans="1:14">
      <c r="A317" s="1">
        <v>315</v>
      </c>
      <c r="B317" s="1">
        <v>643730</v>
      </c>
      <c r="C317" s="2" t="str">
        <f ca="1">VLOOKUP(B317,'Fichier FI (en entrée)'!B:D,3)</f>
        <v>OJLVTMYMCJ</v>
      </c>
      <c r="D317" s="2" t="str">
        <f ca="1">VLOOKUP(B317,'Fichier FI (en entrée)'!B:E,4)</f>
        <v>Yvufmptqtbtej</v>
      </c>
      <c r="E317" s="2" t="s">
        <v>18</v>
      </c>
      <c r="F317" s="2" t="s">
        <v>3</v>
      </c>
      <c r="G317" s="1">
        <v>1</v>
      </c>
      <c r="H317" s="1">
        <v>11.75</v>
      </c>
      <c r="I317" s="2" t="s">
        <v>1</v>
      </c>
      <c r="J317" s="1">
        <v>3</v>
      </c>
      <c r="K317" s="2" t="s">
        <v>5</v>
      </c>
      <c r="L317" s="1">
        <v>0</v>
      </c>
      <c r="M317" s="1">
        <v>15</v>
      </c>
      <c r="N317" s="1">
        <v>0</v>
      </c>
    </row>
    <row r="318" spans="1:14">
      <c r="A318" s="1">
        <v>315</v>
      </c>
      <c r="B318" s="1">
        <v>636191</v>
      </c>
      <c r="C318" s="2" t="str">
        <f ca="1">VLOOKUP(B318,'Fichier FI (en entrée)'!B:D,3)</f>
        <v>FQKUVFBIYI</v>
      </c>
      <c r="D318" s="2" t="str">
        <f ca="1">VLOOKUP(B318,'Fichier FI (en entrée)'!B:E,4)</f>
        <v>Mgmszfbhiuinb</v>
      </c>
      <c r="E318" s="2" t="s">
        <v>19</v>
      </c>
      <c r="F318" s="2" t="s">
        <v>3</v>
      </c>
      <c r="G318" s="1">
        <v>1</v>
      </c>
      <c r="H318" s="1">
        <v>11.75</v>
      </c>
      <c r="I318" s="2" t="s">
        <v>1</v>
      </c>
      <c r="J318" s="1">
        <v>3</v>
      </c>
      <c r="K318" s="2" t="s">
        <v>5</v>
      </c>
      <c r="L318" s="1">
        <v>0</v>
      </c>
      <c r="M318" s="1">
        <v>14</v>
      </c>
      <c r="N318" s="1">
        <v>0</v>
      </c>
    </row>
    <row r="319" spans="1:14">
      <c r="A319" s="1">
        <v>318</v>
      </c>
      <c r="B319" s="1">
        <v>263559</v>
      </c>
      <c r="C319" s="2" t="str">
        <f ca="1">VLOOKUP(B319,'Fichier FI (en entrée)'!B:D,3)</f>
        <v>BRQLLRXSWX</v>
      </c>
      <c r="D319" s="2" t="str">
        <f ca="1">VLOOKUP(B319,'Fichier FI (en entrée)'!B:E,4)</f>
        <v>Frspjpnbgmqjq</v>
      </c>
      <c r="E319" s="2" t="s">
        <v>25</v>
      </c>
      <c r="F319" s="2" t="s">
        <v>3</v>
      </c>
      <c r="G319" s="1">
        <v>1</v>
      </c>
      <c r="H319" s="1">
        <v>11.74</v>
      </c>
      <c r="I319" s="2" t="s">
        <v>1</v>
      </c>
      <c r="J319" s="1">
        <v>3</v>
      </c>
      <c r="K319" s="2" t="s">
        <v>5</v>
      </c>
      <c r="L319" s="1">
        <v>0</v>
      </c>
      <c r="M319" s="1">
        <v>4</v>
      </c>
      <c r="N319" s="1">
        <v>0</v>
      </c>
    </row>
    <row r="320" spans="1:14">
      <c r="A320" s="1">
        <v>319</v>
      </c>
      <c r="B320" s="1">
        <v>777016</v>
      </c>
      <c r="C320" s="2" t="str">
        <f ca="1">VLOOKUP(B320,'Fichier FI (en entrée)'!B:D,3)</f>
        <v>TCHTUDOVMY</v>
      </c>
      <c r="D320" s="2" t="str">
        <f ca="1">VLOOKUP(B320,'Fichier FI (en entrée)'!B:E,4)</f>
        <v>Rbxrbyclvwlev</v>
      </c>
      <c r="E320" s="2" t="s">
        <v>20</v>
      </c>
      <c r="F320" s="2" t="s">
        <v>3</v>
      </c>
      <c r="G320" s="1">
        <v>1</v>
      </c>
      <c r="H320" s="1">
        <v>11.73</v>
      </c>
      <c r="I320" s="2" t="s">
        <v>1</v>
      </c>
      <c r="J320" s="1">
        <v>3</v>
      </c>
      <c r="K320" s="2" t="s">
        <v>5</v>
      </c>
      <c r="L320" s="1">
        <v>0</v>
      </c>
      <c r="M320" s="1">
        <v>1</v>
      </c>
      <c r="N320" s="1">
        <v>0</v>
      </c>
    </row>
    <row r="321" spans="1:14">
      <c r="A321" s="1">
        <v>319</v>
      </c>
      <c r="B321" s="1">
        <v>181468</v>
      </c>
      <c r="C321" s="2" t="str">
        <f ca="1">VLOOKUP(B321,'Fichier FI (en entrée)'!B:D,3)</f>
        <v>CBSFNKZZGN</v>
      </c>
      <c r="D321" s="2" t="str">
        <f ca="1">VLOOKUP(B321,'Fichier FI (en entrée)'!B:E,4)</f>
        <v>Ebrnipmijzgcl</v>
      </c>
      <c r="E321" s="2" t="s">
        <v>18</v>
      </c>
      <c r="F321" s="2" t="s">
        <v>3</v>
      </c>
      <c r="G321" s="1">
        <v>1</v>
      </c>
      <c r="H321" s="1">
        <v>11.73</v>
      </c>
      <c r="I321" s="2" t="s">
        <v>1</v>
      </c>
      <c r="J321" s="1">
        <v>3</v>
      </c>
      <c r="K321" s="2" t="s">
        <v>0</v>
      </c>
      <c r="L321" s="1">
        <v>0</v>
      </c>
      <c r="M321" s="1">
        <v>14</v>
      </c>
      <c r="N321" s="1">
        <v>0</v>
      </c>
    </row>
    <row r="322" spans="1:14">
      <c r="A322" s="1">
        <v>321</v>
      </c>
      <c r="B322" s="1">
        <v>815100</v>
      </c>
      <c r="C322" s="2" t="str">
        <f ca="1">VLOOKUP(B322,'Fichier FI (en entrée)'!B:D,3)</f>
        <v>ITIRPLMHYJ</v>
      </c>
      <c r="D322" s="2" t="str">
        <f ca="1">VLOOKUP(B322,'Fichier FI (en entrée)'!B:E,4)</f>
        <v>Isxcqxhtklquq</v>
      </c>
      <c r="E322" s="2" t="s">
        <v>18</v>
      </c>
      <c r="F322" s="2" t="s">
        <v>3</v>
      </c>
      <c r="G322" s="1">
        <v>1</v>
      </c>
      <c r="H322" s="1">
        <v>11.72</v>
      </c>
      <c r="I322" s="2" t="s">
        <v>1</v>
      </c>
      <c r="J322" s="1">
        <v>3</v>
      </c>
      <c r="K322" s="2" t="s">
        <v>5</v>
      </c>
      <c r="L322" s="1">
        <v>0</v>
      </c>
      <c r="M322" s="1">
        <v>14</v>
      </c>
      <c r="N322" s="1">
        <v>0</v>
      </c>
    </row>
    <row r="323" spans="1:14">
      <c r="A323" s="1">
        <v>321</v>
      </c>
      <c r="B323" s="1">
        <v>176330</v>
      </c>
      <c r="C323" s="2" t="str">
        <f ca="1">VLOOKUP(B323,'Fichier FI (en entrée)'!B:D,3)</f>
        <v>DHKAWRMCPZ</v>
      </c>
      <c r="D323" s="2" t="str">
        <f ca="1">VLOOKUP(B323,'Fichier FI (en entrée)'!B:E,4)</f>
        <v>Imsmxsejymdcx</v>
      </c>
      <c r="E323" s="2" t="s">
        <v>20</v>
      </c>
      <c r="F323" s="2" t="s">
        <v>3</v>
      </c>
      <c r="G323" s="1">
        <v>1</v>
      </c>
      <c r="H323" s="1">
        <v>11.72</v>
      </c>
      <c r="I323" s="2" t="s">
        <v>1</v>
      </c>
      <c r="J323" s="1">
        <v>3</v>
      </c>
      <c r="K323" s="2" t="s">
        <v>0</v>
      </c>
      <c r="L323" s="1">
        <v>0</v>
      </c>
      <c r="M323" s="1">
        <v>1</v>
      </c>
      <c r="N323" s="1">
        <v>0</v>
      </c>
    </row>
    <row r="324" spans="1:14">
      <c r="A324" s="1">
        <v>323</v>
      </c>
      <c r="B324" s="1">
        <v>638133</v>
      </c>
      <c r="C324" s="2" t="str">
        <f ca="1">VLOOKUP(B324,'Fichier FI (en entrée)'!B:D,3)</f>
        <v>RKSCPTHEMB</v>
      </c>
      <c r="D324" s="2" t="str">
        <f ca="1">VLOOKUP(B324,'Fichier FI (en entrée)'!B:E,4)</f>
        <v>Ghfvvyhoqxqqh</v>
      </c>
      <c r="E324" s="2" t="s">
        <v>19</v>
      </c>
      <c r="F324" s="2" t="s">
        <v>3</v>
      </c>
      <c r="G324" s="1">
        <v>1</v>
      </c>
      <c r="H324" s="1">
        <v>11.71</v>
      </c>
      <c r="I324" s="2" t="s">
        <v>1</v>
      </c>
      <c r="J324" s="1">
        <v>3</v>
      </c>
      <c r="K324" s="2" t="s">
        <v>0</v>
      </c>
      <c r="L324" s="1">
        <v>0</v>
      </c>
      <c r="M324" s="1">
        <v>14</v>
      </c>
      <c r="N324" s="1">
        <v>0</v>
      </c>
    </row>
    <row r="325" spans="1:14">
      <c r="A325" s="1">
        <v>323</v>
      </c>
      <c r="B325" s="1">
        <v>176328</v>
      </c>
      <c r="C325" s="2" t="str">
        <f ca="1">VLOOKUP(B325,'Fichier FI (en entrée)'!B:D,3)</f>
        <v>PNELYQRYWX</v>
      </c>
      <c r="D325" s="2" t="str">
        <f ca="1">VLOOKUP(B325,'Fichier FI (en entrée)'!B:E,4)</f>
        <v>Jxdkpgndpazie</v>
      </c>
      <c r="E325" s="2" t="s">
        <v>20</v>
      </c>
      <c r="F325" s="2" t="s">
        <v>3</v>
      </c>
      <c r="G325" s="1">
        <v>1</v>
      </c>
      <c r="H325" s="1">
        <v>11.71</v>
      </c>
      <c r="I325" s="2" t="s">
        <v>1</v>
      </c>
      <c r="J325" s="1">
        <v>3</v>
      </c>
      <c r="K325" s="2" t="s">
        <v>5</v>
      </c>
      <c r="L325" s="1">
        <v>0</v>
      </c>
      <c r="M325" s="1">
        <v>1</v>
      </c>
      <c r="N325" s="1">
        <v>0</v>
      </c>
    </row>
    <row r="326" spans="1:14">
      <c r="A326" s="1">
        <v>325</v>
      </c>
      <c r="B326" s="1">
        <v>737171</v>
      </c>
      <c r="C326" s="2" t="str">
        <f ca="1">VLOOKUP(B326,'Fichier FI (en entrée)'!B:D,3)</f>
        <v>OTKMFNKWVQ</v>
      </c>
      <c r="D326" s="2" t="str">
        <f ca="1">VLOOKUP(B326,'Fichier FI (en entrée)'!B:E,4)</f>
        <v>Ifroamtbhckde</v>
      </c>
      <c r="E326" s="2" t="s">
        <v>27</v>
      </c>
      <c r="F326" s="2" t="s">
        <v>3</v>
      </c>
      <c r="G326" s="1">
        <v>1</v>
      </c>
      <c r="H326" s="1">
        <v>11.7</v>
      </c>
      <c r="I326" s="2" t="s">
        <v>1</v>
      </c>
      <c r="J326" s="1">
        <v>3</v>
      </c>
      <c r="K326" s="2" t="s">
        <v>5</v>
      </c>
      <c r="L326" s="1">
        <v>0</v>
      </c>
      <c r="M326" s="1">
        <v>12</v>
      </c>
      <c r="N326" s="1">
        <v>0</v>
      </c>
    </row>
    <row r="327" spans="1:14">
      <c r="A327" s="1">
        <v>325</v>
      </c>
      <c r="B327" s="1">
        <v>821938</v>
      </c>
      <c r="C327" s="2" t="str">
        <f ca="1">VLOOKUP(B327,'Fichier FI (en entrée)'!B:D,3)</f>
        <v>PHGNTTKGTE</v>
      </c>
      <c r="D327" s="2" t="str">
        <f ca="1">VLOOKUP(B327,'Fichier FI (en entrée)'!B:E,4)</f>
        <v>Gxjzhcuvszrcy</v>
      </c>
      <c r="E327" s="2" t="s">
        <v>20</v>
      </c>
      <c r="F327" s="2" t="s">
        <v>3</v>
      </c>
      <c r="G327" s="1">
        <v>1</v>
      </c>
      <c r="H327" s="1">
        <v>11.7</v>
      </c>
      <c r="I327" s="2" t="s">
        <v>1</v>
      </c>
      <c r="J327" s="1">
        <v>3</v>
      </c>
      <c r="K327" s="2" t="s">
        <v>5</v>
      </c>
      <c r="L327" s="1">
        <v>0</v>
      </c>
      <c r="M327" s="1">
        <v>1</v>
      </c>
      <c r="N327" s="1">
        <v>0</v>
      </c>
    </row>
    <row r="328" spans="1:14">
      <c r="A328" s="1">
        <v>327</v>
      </c>
      <c r="B328" s="1">
        <v>778268</v>
      </c>
      <c r="C328" s="2" t="str">
        <f ca="1">VLOOKUP(B328,'Fichier FI (en entrée)'!B:D,3)</f>
        <v>KVPDZAXFHT</v>
      </c>
      <c r="D328" s="2" t="str">
        <f ca="1">VLOOKUP(B328,'Fichier FI (en entrée)'!B:E,4)</f>
        <v>Ipstjuwbvdhhg</v>
      </c>
      <c r="E328" s="2" t="s">
        <v>24</v>
      </c>
      <c r="F328" s="2" t="s">
        <v>3</v>
      </c>
      <c r="G328" s="1">
        <v>1</v>
      </c>
      <c r="H328" s="1">
        <v>11.69</v>
      </c>
      <c r="I328" s="2" t="s">
        <v>1</v>
      </c>
      <c r="J328" s="1">
        <v>3</v>
      </c>
      <c r="K328" s="2" t="s">
        <v>0</v>
      </c>
      <c r="L328" s="1">
        <v>0</v>
      </c>
      <c r="M328" s="1">
        <v>2</v>
      </c>
      <c r="N328" s="1">
        <v>0</v>
      </c>
    </row>
    <row r="329" spans="1:14">
      <c r="A329" s="1">
        <v>327</v>
      </c>
      <c r="B329" s="1">
        <v>327852</v>
      </c>
      <c r="C329" s="2" t="str">
        <f ca="1">VLOOKUP(B329,'Fichier FI (en entrée)'!B:D,3)</f>
        <v>NXMMESYQVP</v>
      </c>
      <c r="D329" s="2" t="str">
        <f ca="1">VLOOKUP(B329,'Fichier FI (en entrée)'!B:E,4)</f>
        <v>Tjkwvhsiyrqaq</v>
      </c>
      <c r="E329" s="2" t="s">
        <v>27</v>
      </c>
      <c r="F329" s="2" t="s">
        <v>3</v>
      </c>
      <c r="G329" s="1">
        <v>1</v>
      </c>
      <c r="H329" s="1">
        <v>11.69</v>
      </c>
      <c r="I329" s="2" t="s">
        <v>1</v>
      </c>
      <c r="J329" s="1">
        <v>3</v>
      </c>
      <c r="K329" s="2" t="s">
        <v>0</v>
      </c>
      <c r="L329" s="1">
        <v>0</v>
      </c>
      <c r="M329" s="1">
        <v>11</v>
      </c>
      <c r="N329" s="1">
        <v>0</v>
      </c>
    </row>
    <row r="330" spans="1:14">
      <c r="A330" s="1">
        <v>327</v>
      </c>
      <c r="B330" s="1">
        <v>401733</v>
      </c>
      <c r="C330" s="2" t="str">
        <f ca="1">VLOOKUP(B330,'Fichier FI (en entrée)'!B:D,3)</f>
        <v>EBBJAPPQKW</v>
      </c>
      <c r="D330" s="2" t="str">
        <f ca="1">VLOOKUP(B330,'Fichier FI (en entrée)'!B:E,4)</f>
        <v>Skvzhwaxchval</v>
      </c>
      <c r="E330" s="2" t="s">
        <v>17</v>
      </c>
      <c r="F330" s="2" t="s">
        <v>3</v>
      </c>
      <c r="G330" s="1">
        <v>1</v>
      </c>
      <c r="H330" s="1">
        <v>11.69</v>
      </c>
      <c r="I330" s="2" t="s">
        <v>1</v>
      </c>
      <c r="J330" s="1">
        <v>3</v>
      </c>
      <c r="K330" s="2" t="s">
        <v>0</v>
      </c>
      <c r="L330" s="1">
        <v>0</v>
      </c>
      <c r="M330" s="1">
        <v>1</v>
      </c>
      <c r="N330" s="1">
        <v>0</v>
      </c>
    </row>
    <row r="331" spans="1:14">
      <c r="A331" s="1">
        <v>327</v>
      </c>
      <c r="B331" s="1">
        <v>451083</v>
      </c>
      <c r="C331" s="2" t="str">
        <f ca="1">VLOOKUP(B331,'Fichier FI (en entrée)'!B:D,3)</f>
        <v>FIDTVJOFKD</v>
      </c>
      <c r="D331" s="2" t="str">
        <f ca="1">VLOOKUP(B331,'Fichier FI (en entrée)'!B:E,4)</f>
        <v>Ubuxbcyasiujm</v>
      </c>
      <c r="E331" s="2" t="s">
        <v>14</v>
      </c>
      <c r="F331" s="2" t="s">
        <v>3</v>
      </c>
      <c r="G331" s="1">
        <v>1</v>
      </c>
      <c r="H331" s="1">
        <v>11.69</v>
      </c>
      <c r="I331" s="2" t="s">
        <v>1</v>
      </c>
      <c r="J331" s="1">
        <v>3</v>
      </c>
      <c r="K331" s="2" t="s">
        <v>0</v>
      </c>
      <c r="L331" s="1">
        <v>0</v>
      </c>
      <c r="M331" s="1">
        <v>16</v>
      </c>
      <c r="N331" s="1">
        <v>0</v>
      </c>
    </row>
    <row r="332" spans="1:14">
      <c r="A332" s="1">
        <v>331</v>
      </c>
      <c r="B332" s="1">
        <v>442280</v>
      </c>
      <c r="C332" s="2" t="str">
        <f ca="1">VLOOKUP(B332,'Fichier FI (en entrée)'!B:D,3)</f>
        <v>FHROVHBLYM</v>
      </c>
      <c r="D332" s="2" t="str">
        <f ca="1">VLOOKUP(B332,'Fichier FI (en entrée)'!B:E,4)</f>
        <v>Aytntqogwxvkn</v>
      </c>
      <c r="E332" s="2" t="s">
        <v>17</v>
      </c>
      <c r="F332" s="2" t="s">
        <v>3</v>
      </c>
      <c r="G332" s="1">
        <v>1</v>
      </c>
      <c r="H332" s="1">
        <v>11.68</v>
      </c>
      <c r="I332" s="2" t="s">
        <v>1</v>
      </c>
      <c r="J332" s="1">
        <v>3</v>
      </c>
      <c r="K332" s="2" t="s">
        <v>0</v>
      </c>
      <c r="L332" s="1">
        <v>0</v>
      </c>
      <c r="M332" s="1">
        <v>0</v>
      </c>
      <c r="N332" s="1">
        <v>0</v>
      </c>
    </row>
    <row r="333" spans="1:14">
      <c r="A333" s="1">
        <v>332</v>
      </c>
      <c r="B333" s="1">
        <v>730432</v>
      </c>
      <c r="C333" s="2" t="str">
        <f ca="1">VLOOKUP(B333,'Fichier FI (en entrée)'!B:D,3)</f>
        <v>ICQDMOCSCJ</v>
      </c>
      <c r="D333" s="2" t="str">
        <f ca="1">VLOOKUP(B333,'Fichier FI (en entrée)'!B:E,4)</f>
        <v>Pbepisuhbndwg</v>
      </c>
      <c r="E333" s="2" t="s">
        <v>30</v>
      </c>
      <c r="F333" s="2" t="s">
        <v>3</v>
      </c>
      <c r="G333" s="1">
        <v>1</v>
      </c>
      <c r="H333" s="1">
        <v>11.67</v>
      </c>
      <c r="I333" s="2" t="s">
        <v>1</v>
      </c>
      <c r="J333" s="1">
        <v>3</v>
      </c>
      <c r="K333" s="2" t="s">
        <v>5</v>
      </c>
      <c r="L333" s="1">
        <v>0</v>
      </c>
      <c r="M333" s="1">
        <v>2</v>
      </c>
      <c r="N333" s="1">
        <v>0</v>
      </c>
    </row>
    <row r="334" spans="1:14">
      <c r="A334" s="1">
        <v>333</v>
      </c>
      <c r="B334" s="1">
        <v>480596</v>
      </c>
      <c r="C334" s="2" t="str">
        <f ca="1">VLOOKUP(B334,'Fichier FI (en entrée)'!B:D,3)</f>
        <v>FPKZWFVIFR</v>
      </c>
      <c r="D334" s="2" t="str">
        <f ca="1">VLOOKUP(B334,'Fichier FI (en entrée)'!B:E,4)</f>
        <v>Vfonpxmsolerk</v>
      </c>
      <c r="E334" s="2" t="s">
        <v>27</v>
      </c>
      <c r="F334" s="2" t="s">
        <v>3</v>
      </c>
      <c r="G334" s="1">
        <v>1</v>
      </c>
      <c r="H334" s="1">
        <v>11.66</v>
      </c>
      <c r="I334" s="2" t="s">
        <v>1</v>
      </c>
      <c r="J334" s="1">
        <v>3</v>
      </c>
      <c r="K334" s="2" t="s">
        <v>0</v>
      </c>
      <c r="L334" s="1">
        <v>0</v>
      </c>
      <c r="M334" s="1">
        <v>16</v>
      </c>
      <c r="N334" s="1">
        <v>0</v>
      </c>
    </row>
    <row r="335" spans="1:14">
      <c r="A335" s="1">
        <v>333</v>
      </c>
      <c r="B335" s="1">
        <v>1016780</v>
      </c>
      <c r="C335" s="2" t="str">
        <f ca="1">VLOOKUP(B335,'Fichier FI (en entrée)'!B:D,3)</f>
        <v>PUPAVBSAVP</v>
      </c>
      <c r="D335" s="2" t="str">
        <f ca="1">VLOOKUP(B335,'Fichier FI (en entrée)'!B:E,4)</f>
        <v>Xpvcnlgtgtjgz</v>
      </c>
      <c r="E335" s="2" t="s">
        <v>71</v>
      </c>
      <c r="F335" s="2" t="s">
        <v>3</v>
      </c>
      <c r="G335" s="1">
        <v>1</v>
      </c>
      <c r="H335" s="1">
        <v>11.66</v>
      </c>
      <c r="I335" s="2" t="s">
        <v>1</v>
      </c>
      <c r="J335" s="1">
        <v>3</v>
      </c>
      <c r="K335" s="2" t="s">
        <v>5</v>
      </c>
      <c r="L335" s="1">
        <v>0</v>
      </c>
      <c r="M335" s="1">
        <v>10</v>
      </c>
      <c r="N335" s="1">
        <v>0</v>
      </c>
    </row>
    <row r="336" spans="1:14">
      <c r="A336" s="1">
        <v>333</v>
      </c>
      <c r="B336" s="1">
        <v>1175518</v>
      </c>
      <c r="C336" s="2" t="str">
        <f ca="1">VLOOKUP(B336,'Fichier FI (en entrée)'!B:D,3)</f>
        <v>GYULPOWKVK</v>
      </c>
      <c r="D336" s="2" t="str">
        <f ca="1">VLOOKUP(B336,'Fichier FI (en entrée)'!B:E,4)</f>
        <v>Qcfenkjhjannf</v>
      </c>
      <c r="E336" s="2" t="s">
        <v>70</v>
      </c>
      <c r="F336" s="2" t="s">
        <v>3</v>
      </c>
      <c r="G336" s="1">
        <v>1</v>
      </c>
      <c r="H336" s="1">
        <v>11.66</v>
      </c>
      <c r="I336" s="2" t="s">
        <v>1</v>
      </c>
      <c r="J336" s="1">
        <v>3</v>
      </c>
      <c r="K336" s="2" t="s">
        <v>5</v>
      </c>
      <c r="L336" s="1">
        <v>0</v>
      </c>
      <c r="M336" s="1">
        <v>3</v>
      </c>
      <c r="N336" s="1">
        <v>0</v>
      </c>
    </row>
    <row r="337" spans="1:14">
      <c r="A337" s="1">
        <v>336</v>
      </c>
      <c r="B337" s="1">
        <v>283250</v>
      </c>
      <c r="C337" s="2" t="str">
        <f ca="1">VLOOKUP(B337,'Fichier FI (en entrée)'!B:D,3)</f>
        <v>QORXEBJQTS</v>
      </c>
      <c r="D337" s="2" t="str">
        <f ca="1">VLOOKUP(B337,'Fichier FI (en entrée)'!B:E,4)</f>
        <v>Kthovzpzaxyuv</v>
      </c>
      <c r="E337" s="2" t="s">
        <v>27</v>
      </c>
      <c r="F337" s="2" t="s">
        <v>3</v>
      </c>
      <c r="G337" s="1">
        <v>1</v>
      </c>
      <c r="H337" s="1">
        <v>11.65</v>
      </c>
      <c r="I337" s="2" t="s">
        <v>1</v>
      </c>
      <c r="J337" s="1">
        <v>3</v>
      </c>
      <c r="K337" s="2" t="s">
        <v>0</v>
      </c>
      <c r="L337" s="1">
        <v>0</v>
      </c>
      <c r="M337" s="1">
        <v>12</v>
      </c>
      <c r="N337" s="1">
        <v>0</v>
      </c>
    </row>
    <row r="338" spans="1:14">
      <c r="A338" s="1">
        <v>337</v>
      </c>
      <c r="B338" s="1">
        <v>709648</v>
      </c>
      <c r="C338" s="2" t="str">
        <f ca="1">VLOOKUP(B338,'Fichier FI (en entrée)'!B:D,3)</f>
        <v>VIUETMTCNP</v>
      </c>
      <c r="D338" s="2" t="str">
        <f ca="1">VLOOKUP(B338,'Fichier FI (en entrée)'!B:E,4)</f>
        <v>Gegailcsmvdao</v>
      </c>
      <c r="E338" s="2" t="s">
        <v>27</v>
      </c>
      <c r="F338" s="2" t="s">
        <v>3</v>
      </c>
      <c r="G338" s="1">
        <v>1</v>
      </c>
      <c r="H338" s="1">
        <v>11.64</v>
      </c>
      <c r="I338" s="2" t="s">
        <v>1</v>
      </c>
      <c r="J338" s="1">
        <v>3</v>
      </c>
      <c r="K338" s="2" t="s">
        <v>5</v>
      </c>
      <c r="L338" s="1">
        <v>0</v>
      </c>
      <c r="M338" s="1">
        <v>12</v>
      </c>
      <c r="N338" s="1">
        <v>0</v>
      </c>
    </row>
    <row r="339" spans="1:14">
      <c r="A339" s="1">
        <v>337</v>
      </c>
      <c r="B339" s="1">
        <v>1166661</v>
      </c>
      <c r="C339" s="2" t="str">
        <f ca="1">VLOOKUP(B339,'Fichier FI (en entrée)'!B:D,3)</f>
        <v>UZRJNBLYUK</v>
      </c>
      <c r="D339" s="2" t="str">
        <f ca="1">VLOOKUP(B339,'Fichier FI (en entrée)'!B:E,4)</f>
        <v>Hiqsekreqcfpk</v>
      </c>
      <c r="E339" s="2" t="s">
        <v>42</v>
      </c>
      <c r="F339" s="2" t="s">
        <v>3</v>
      </c>
      <c r="G339" s="1">
        <v>1</v>
      </c>
      <c r="H339" s="1">
        <v>11.64</v>
      </c>
      <c r="I339" s="2" t="s">
        <v>1</v>
      </c>
      <c r="J339" s="1">
        <v>3</v>
      </c>
      <c r="K339" s="2" t="s">
        <v>0</v>
      </c>
      <c r="L339" s="1">
        <v>0</v>
      </c>
      <c r="M339" s="1">
        <v>8</v>
      </c>
      <c r="N339" s="1">
        <v>0</v>
      </c>
    </row>
    <row r="340" spans="1:14">
      <c r="A340" s="1">
        <v>337</v>
      </c>
      <c r="B340" s="1">
        <v>1137348</v>
      </c>
      <c r="C340" s="2" t="str">
        <f ca="1">VLOOKUP(B340,'Fichier FI (en entrée)'!B:D,3)</f>
        <v>WRRMPJCPNB</v>
      </c>
      <c r="D340" s="2" t="str">
        <f ca="1">VLOOKUP(B340,'Fichier FI (en entrée)'!B:E,4)</f>
        <v>Zxncqjepspdlu</v>
      </c>
      <c r="E340" s="2" t="s">
        <v>50</v>
      </c>
      <c r="F340" s="2" t="s">
        <v>3</v>
      </c>
      <c r="G340" s="1">
        <v>1</v>
      </c>
      <c r="H340" s="1">
        <v>11.64</v>
      </c>
      <c r="I340" s="2" t="s">
        <v>1</v>
      </c>
      <c r="J340" s="1">
        <v>3</v>
      </c>
      <c r="K340" s="2" t="s">
        <v>0</v>
      </c>
      <c r="L340" s="1">
        <v>0</v>
      </c>
      <c r="M340" s="1">
        <v>1</v>
      </c>
      <c r="N340" s="1">
        <v>0</v>
      </c>
    </row>
    <row r="341" spans="1:14">
      <c r="A341" s="1">
        <v>337</v>
      </c>
      <c r="B341" s="1">
        <v>567329</v>
      </c>
      <c r="C341" s="2" t="str">
        <f ca="1">VLOOKUP(B341,'Fichier FI (en entrée)'!B:D,3)</f>
        <v>CFEPIRIGEJ</v>
      </c>
      <c r="D341" s="2" t="str">
        <f ca="1">VLOOKUP(B341,'Fichier FI (en entrée)'!B:E,4)</f>
        <v>Xknmprhqakhoj</v>
      </c>
      <c r="E341" s="2" t="s">
        <v>20</v>
      </c>
      <c r="F341" s="2" t="s">
        <v>3</v>
      </c>
      <c r="G341" s="1">
        <v>1</v>
      </c>
      <c r="H341" s="1">
        <v>11.64</v>
      </c>
      <c r="I341" s="2" t="s">
        <v>1</v>
      </c>
      <c r="J341" s="1">
        <v>3</v>
      </c>
      <c r="K341" s="2" t="s">
        <v>0</v>
      </c>
      <c r="L341" s="1">
        <v>0</v>
      </c>
      <c r="M341" s="1">
        <v>0</v>
      </c>
      <c r="N341" s="1">
        <v>0</v>
      </c>
    </row>
    <row r="342" spans="1:14">
      <c r="A342" s="1">
        <v>341</v>
      </c>
      <c r="B342" s="1">
        <v>1123378</v>
      </c>
      <c r="C342" s="2" t="str">
        <f ca="1">VLOOKUP(B342,'Fichier FI (en entrée)'!B:D,3)</f>
        <v>ZBSFWDHBLF</v>
      </c>
      <c r="D342" s="2" t="str">
        <f ca="1">VLOOKUP(B342,'Fichier FI (en entrée)'!B:E,4)</f>
        <v>Fabxfepxcnywk</v>
      </c>
      <c r="E342" s="2" t="s">
        <v>36</v>
      </c>
      <c r="F342" s="2" t="s">
        <v>3</v>
      </c>
      <c r="G342" s="1">
        <v>1</v>
      </c>
      <c r="H342" s="1">
        <v>11.63</v>
      </c>
      <c r="I342" s="2" t="s">
        <v>1</v>
      </c>
      <c r="J342" s="1">
        <v>3</v>
      </c>
      <c r="K342" s="2" t="s">
        <v>0</v>
      </c>
      <c r="L342" s="1">
        <v>0</v>
      </c>
      <c r="M342" s="1">
        <v>4</v>
      </c>
      <c r="N342" s="1">
        <v>0</v>
      </c>
    </row>
    <row r="343" spans="1:14">
      <c r="A343" s="1">
        <v>342</v>
      </c>
      <c r="B343" s="1">
        <v>214292</v>
      </c>
      <c r="C343" s="2" t="str">
        <f ca="1">VLOOKUP(B343,'Fichier FI (en entrée)'!B:D,3)</f>
        <v>ZUFOHTWKJE</v>
      </c>
      <c r="D343" s="2" t="str">
        <f ca="1">VLOOKUP(B343,'Fichier FI (en entrée)'!B:E,4)</f>
        <v>Fgakivvdjrebw</v>
      </c>
      <c r="E343" s="2" t="s">
        <v>26</v>
      </c>
      <c r="F343" s="2" t="s">
        <v>3</v>
      </c>
      <c r="G343" s="1">
        <v>1</v>
      </c>
      <c r="H343" s="1">
        <v>11.62</v>
      </c>
      <c r="I343" s="2" t="s">
        <v>1</v>
      </c>
      <c r="J343" s="1">
        <v>3</v>
      </c>
      <c r="K343" s="2" t="s">
        <v>0</v>
      </c>
      <c r="L343" s="1">
        <v>0</v>
      </c>
      <c r="M343" s="1">
        <v>4</v>
      </c>
      <c r="N343" s="1">
        <v>0</v>
      </c>
    </row>
    <row r="344" spans="1:14">
      <c r="A344" s="1">
        <v>343</v>
      </c>
      <c r="B344" s="1">
        <v>1128903</v>
      </c>
      <c r="C344" s="2" t="str">
        <f ca="1">VLOOKUP(B344,'Fichier FI (en entrée)'!B:D,3)</f>
        <v>QIQIROVFJY</v>
      </c>
      <c r="D344" s="2" t="str">
        <f ca="1">VLOOKUP(B344,'Fichier FI (en entrée)'!B:E,4)</f>
        <v>Qmyqbjbfrbidy</v>
      </c>
      <c r="E344" s="2" t="s">
        <v>53</v>
      </c>
      <c r="F344" s="2" t="s">
        <v>3</v>
      </c>
      <c r="G344" s="1">
        <v>1</v>
      </c>
      <c r="H344" s="1">
        <v>11.61</v>
      </c>
      <c r="I344" s="2" t="s">
        <v>1</v>
      </c>
      <c r="J344" s="1">
        <v>3</v>
      </c>
      <c r="K344" s="2" t="s">
        <v>0</v>
      </c>
      <c r="L344" s="1">
        <v>0</v>
      </c>
      <c r="M344" s="1">
        <v>3</v>
      </c>
      <c r="N344" s="1">
        <v>0</v>
      </c>
    </row>
    <row r="345" spans="1:14">
      <c r="A345" s="1">
        <v>343</v>
      </c>
      <c r="B345" s="1">
        <v>266199</v>
      </c>
      <c r="C345" s="2" t="str">
        <f ca="1">VLOOKUP(B345,'Fichier FI (en entrée)'!B:D,3)</f>
        <v>XGBPQYBQHU</v>
      </c>
      <c r="D345" s="2" t="str">
        <f ca="1">VLOOKUP(B345,'Fichier FI (en entrée)'!B:E,4)</f>
        <v>Etjinogccadgz</v>
      </c>
      <c r="E345" s="2" t="s">
        <v>27</v>
      </c>
      <c r="F345" s="2" t="s">
        <v>3</v>
      </c>
      <c r="G345" s="1">
        <v>1</v>
      </c>
      <c r="H345" s="1">
        <v>11.61</v>
      </c>
      <c r="I345" s="2" t="s">
        <v>1</v>
      </c>
      <c r="J345" s="1">
        <v>3</v>
      </c>
      <c r="K345" s="2" t="s">
        <v>5</v>
      </c>
      <c r="L345" s="1">
        <v>0</v>
      </c>
      <c r="M345" s="1">
        <v>12</v>
      </c>
      <c r="N345" s="1">
        <v>0</v>
      </c>
    </row>
    <row r="346" spans="1:14">
      <c r="A346" s="1">
        <v>345</v>
      </c>
      <c r="B346" s="1">
        <v>437178</v>
      </c>
      <c r="C346" s="2" t="str">
        <f ca="1">VLOOKUP(B346,'Fichier FI (en entrée)'!B:D,3)</f>
        <v>PKAFPGXJTE</v>
      </c>
      <c r="D346" s="2" t="str">
        <f ca="1">VLOOKUP(B346,'Fichier FI (en entrée)'!B:E,4)</f>
        <v>Xqtarhjgdbxzd</v>
      </c>
      <c r="E346" s="2" t="s">
        <v>22</v>
      </c>
      <c r="F346" s="2" t="s">
        <v>3</v>
      </c>
      <c r="G346" s="1">
        <v>1</v>
      </c>
      <c r="H346" s="1">
        <v>11.6</v>
      </c>
      <c r="I346" s="2" t="s">
        <v>1</v>
      </c>
      <c r="J346" s="1">
        <v>3</v>
      </c>
      <c r="K346" s="2" t="s">
        <v>5</v>
      </c>
      <c r="L346" s="1">
        <v>0</v>
      </c>
      <c r="M346" s="1">
        <v>1</v>
      </c>
      <c r="N346" s="1">
        <v>0</v>
      </c>
    </row>
    <row r="347" spans="1:14">
      <c r="A347" s="1">
        <v>345</v>
      </c>
      <c r="B347" s="1">
        <v>1032266</v>
      </c>
      <c r="C347" s="2" t="str">
        <f ca="1">VLOOKUP(B347,'Fichier FI (en entrée)'!B:D,3)</f>
        <v>QYAHACLCNP</v>
      </c>
      <c r="D347" s="2" t="str">
        <f ca="1">VLOOKUP(B347,'Fichier FI (en entrée)'!B:E,4)</f>
        <v>Azlqaspwxfamn</v>
      </c>
      <c r="E347" s="2" t="s">
        <v>34</v>
      </c>
      <c r="F347" s="2" t="s">
        <v>3</v>
      </c>
      <c r="G347" s="1">
        <v>1</v>
      </c>
      <c r="H347" s="1">
        <v>11.6</v>
      </c>
      <c r="I347" s="2" t="s">
        <v>1</v>
      </c>
      <c r="J347" s="1">
        <v>3</v>
      </c>
      <c r="K347" s="2" t="s">
        <v>0</v>
      </c>
      <c r="L347" s="1">
        <v>0</v>
      </c>
      <c r="M347" s="1">
        <v>11</v>
      </c>
      <c r="N347" s="1">
        <v>0</v>
      </c>
    </row>
    <row r="348" spans="1:14">
      <c r="A348" s="1">
        <v>345</v>
      </c>
      <c r="B348" s="1">
        <v>510307</v>
      </c>
      <c r="C348" s="2" t="str">
        <f ca="1">VLOOKUP(B348,'Fichier FI (en entrée)'!B:D,3)</f>
        <v>CZOORFTZJK</v>
      </c>
      <c r="D348" s="2" t="str">
        <f ca="1">VLOOKUP(B348,'Fichier FI (en entrée)'!B:E,4)</f>
        <v>Bjouidtlswyyf</v>
      </c>
      <c r="E348" s="2" t="s">
        <v>18</v>
      </c>
      <c r="F348" s="2" t="s">
        <v>3</v>
      </c>
      <c r="G348" s="1">
        <v>1</v>
      </c>
      <c r="H348" s="1">
        <v>11.6</v>
      </c>
      <c r="I348" s="2" t="s">
        <v>1</v>
      </c>
      <c r="J348" s="1">
        <v>3</v>
      </c>
      <c r="K348" s="2" t="s">
        <v>0</v>
      </c>
      <c r="L348" s="1">
        <v>0</v>
      </c>
      <c r="M348" s="1">
        <v>14</v>
      </c>
      <c r="N348" s="1">
        <v>0</v>
      </c>
    </row>
    <row r="349" spans="1:14">
      <c r="A349" s="1">
        <v>345</v>
      </c>
      <c r="B349" s="1">
        <v>433246</v>
      </c>
      <c r="C349" s="2" t="str">
        <f ca="1">VLOOKUP(B349,'Fichier FI (en entrée)'!B:D,3)</f>
        <v>NURPNDFXIC</v>
      </c>
      <c r="D349" s="2" t="str">
        <f ca="1">VLOOKUP(B349,'Fichier FI (en entrée)'!B:E,4)</f>
        <v>Lwiwbayuabnhr</v>
      </c>
      <c r="E349" s="2" t="s">
        <v>27</v>
      </c>
      <c r="F349" s="2" t="s">
        <v>3</v>
      </c>
      <c r="G349" s="1">
        <v>1</v>
      </c>
      <c r="H349" s="1">
        <v>11.6</v>
      </c>
      <c r="I349" s="2" t="s">
        <v>1</v>
      </c>
      <c r="J349" s="1">
        <v>3</v>
      </c>
      <c r="K349" s="2" t="s">
        <v>5</v>
      </c>
      <c r="L349" s="1">
        <v>0</v>
      </c>
      <c r="M349" s="1">
        <v>12</v>
      </c>
      <c r="N349" s="1">
        <v>0</v>
      </c>
    </row>
    <row r="350" spans="1:14">
      <c r="A350" s="1">
        <v>349</v>
      </c>
      <c r="B350" s="1">
        <v>1029946</v>
      </c>
      <c r="C350" s="2" t="str">
        <f ca="1">VLOOKUP(B350,'Fichier FI (en entrée)'!B:D,3)</f>
        <v>JHTFOEVUVX</v>
      </c>
      <c r="D350" s="2" t="str">
        <f ca="1">VLOOKUP(B350,'Fichier FI (en entrée)'!B:E,4)</f>
        <v>Vnodcuwppybah</v>
      </c>
      <c r="E350" s="2" t="s">
        <v>53</v>
      </c>
      <c r="F350" s="2" t="s">
        <v>3</v>
      </c>
      <c r="G350" s="1">
        <v>1</v>
      </c>
      <c r="H350" s="1">
        <v>11.59</v>
      </c>
      <c r="I350" s="2" t="s">
        <v>1</v>
      </c>
      <c r="J350" s="1">
        <v>3</v>
      </c>
      <c r="K350" s="2" t="s">
        <v>5</v>
      </c>
      <c r="L350" s="1">
        <v>0</v>
      </c>
      <c r="M350" s="1">
        <v>3</v>
      </c>
      <c r="N350" s="1">
        <v>0</v>
      </c>
    </row>
    <row r="351" spans="1:14">
      <c r="A351" s="1">
        <v>349</v>
      </c>
      <c r="B351" s="1">
        <v>367619</v>
      </c>
      <c r="C351" s="2" t="str">
        <f ca="1">VLOOKUP(B351,'Fichier FI (en entrée)'!B:D,3)</f>
        <v>YERIFHOSXD</v>
      </c>
      <c r="D351" s="2" t="str">
        <f ca="1">VLOOKUP(B351,'Fichier FI (en entrée)'!B:E,4)</f>
        <v>Mwmqjvmetakbr</v>
      </c>
      <c r="E351" s="2" t="s">
        <v>31</v>
      </c>
      <c r="F351" s="2" t="s">
        <v>3</v>
      </c>
      <c r="G351" s="1">
        <v>1</v>
      </c>
      <c r="H351" s="1">
        <v>11.59</v>
      </c>
      <c r="I351" s="2" t="s">
        <v>1</v>
      </c>
      <c r="J351" s="1">
        <v>3</v>
      </c>
      <c r="K351" s="2" t="s">
        <v>0</v>
      </c>
      <c r="L351" s="1">
        <v>0</v>
      </c>
      <c r="M351" s="1">
        <v>0</v>
      </c>
      <c r="N351" s="1">
        <v>0</v>
      </c>
    </row>
    <row r="352" spans="1:14">
      <c r="A352" s="1">
        <v>351</v>
      </c>
      <c r="B352" s="1">
        <v>619380</v>
      </c>
      <c r="C352" s="2" t="str">
        <f ca="1">VLOOKUP(B352,'Fichier FI (en entrée)'!B:D,3)</f>
        <v>UCCHCIDQJD</v>
      </c>
      <c r="D352" s="2" t="str">
        <f ca="1">VLOOKUP(B352,'Fichier FI (en entrée)'!B:E,4)</f>
        <v>Wfmljxrrboqyo</v>
      </c>
      <c r="E352" s="2" t="s">
        <v>18</v>
      </c>
      <c r="F352" s="2" t="s">
        <v>3</v>
      </c>
      <c r="G352" s="1">
        <v>1</v>
      </c>
      <c r="H352" s="1">
        <v>11.58</v>
      </c>
      <c r="I352" s="2" t="s">
        <v>1</v>
      </c>
      <c r="J352" s="1">
        <v>3</v>
      </c>
      <c r="K352" s="2" t="s">
        <v>5</v>
      </c>
      <c r="L352" s="1">
        <v>0</v>
      </c>
      <c r="M352" s="1">
        <v>16</v>
      </c>
      <c r="N352" s="1">
        <v>0</v>
      </c>
    </row>
    <row r="353" spans="1:14">
      <c r="A353" s="1">
        <v>352</v>
      </c>
      <c r="B353" s="1">
        <v>438457</v>
      </c>
      <c r="C353" s="2" t="str">
        <f ca="1">VLOOKUP(B353,'Fichier FI (en entrée)'!B:D,3)</f>
        <v>ESFRUPCSPF</v>
      </c>
      <c r="D353" s="2" t="str">
        <f ca="1">VLOOKUP(B353,'Fichier FI (en entrée)'!B:E,4)</f>
        <v>Cnvehtxhcbpeo</v>
      </c>
      <c r="E353" s="2" t="s">
        <v>20</v>
      </c>
      <c r="F353" s="2" t="s">
        <v>3</v>
      </c>
      <c r="G353" s="1">
        <v>1</v>
      </c>
      <c r="H353" s="1">
        <v>11.57</v>
      </c>
      <c r="I353" s="2" t="s">
        <v>1</v>
      </c>
      <c r="J353" s="1">
        <v>3</v>
      </c>
      <c r="K353" s="2" t="s">
        <v>5</v>
      </c>
      <c r="L353" s="1">
        <v>0</v>
      </c>
      <c r="M353" s="1">
        <v>3</v>
      </c>
      <c r="N353" s="1">
        <v>0</v>
      </c>
    </row>
    <row r="354" spans="1:14">
      <c r="A354" s="1">
        <v>352</v>
      </c>
      <c r="B354" s="1">
        <v>331466</v>
      </c>
      <c r="C354" s="2" t="str">
        <f ca="1">VLOOKUP(B354,'Fichier FI (en entrée)'!B:D,3)</f>
        <v>DMDAQAKSYO</v>
      </c>
      <c r="D354" s="2" t="str">
        <f ca="1">VLOOKUP(B354,'Fichier FI (en entrée)'!B:E,4)</f>
        <v>Tlcawjllamsjl</v>
      </c>
      <c r="E354" s="2" t="s">
        <v>18</v>
      </c>
      <c r="F354" s="2" t="s">
        <v>3</v>
      </c>
      <c r="G354" s="1">
        <v>1</v>
      </c>
      <c r="H354" s="1">
        <v>11.57</v>
      </c>
      <c r="I354" s="2" t="s">
        <v>1</v>
      </c>
      <c r="J354" s="1">
        <v>3</v>
      </c>
      <c r="K354" s="2" t="s">
        <v>5</v>
      </c>
      <c r="L354" s="1">
        <v>0</v>
      </c>
      <c r="M354" s="1">
        <v>13</v>
      </c>
      <c r="N354" s="1">
        <v>0</v>
      </c>
    </row>
    <row r="355" spans="1:14">
      <c r="A355" s="1">
        <v>352</v>
      </c>
      <c r="B355" s="1">
        <v>1116484</v>
      </c>
      <c r="C355" s="2" t="str">
        <f ca="1">VLOOKUP(B355,'Fichier FI (en entrée)'!B:D,3)</f>
        <v>TCLAGQQIOI</v>
      </c>
      <c r="D355" s="2" t="str">
        <f ca="1">VLOOKUP(B355,'Fichier FI (en entrée)'!B:E,4)</f>
        <v>Kdygsjjkylkqv</v>
      </c>
      <c r="E355" s="2" t="s">
        <v>46</v>
      </c>
      <c r="F355" s="2" t="s">
        <v>3</v>
      </c>
      <c r="G355" s="1">
        <v>1</v>
      </c>
      <c r="H355" s="1">
        <v>11.57</v>
      </c>
      <c r="I355" s="2" t="s">
        <v>1</v>
      </c>
      <c r="J355" s="1">
        <v>3</v>
      </c>
      <c r="K355" s="2" t="s">
        <v>5</v>
      </c>
      <c r="L355" s="1">
        <v>0</v>
      </c>
      <c r="M355" s="1">
        <v>8</v>
      </c>
      <c r="N355" s="1">
        <v>0</v>
      </c>
    </row>
    <row r="356" spans="1:14">
      <c r="A356" s="1">
        <v>352</v>
      </c>
      <c r="B356" s="1">
        <v>510853</v>
      </c>
      <c r="C356" s="2" t="str">
        <f ca="1">VLOOKUP(B356,'Fichier FI (en entrée)'!B:D,3)</f>
        <v>VEXFWWHLWL</v>
      </c>
      <c r="D356" s="2" t="str">
        <f ca="1">VLOOKUP(B356,'Fichier FI (en entrée)'!B:E,4)</f>
        <v>Qyytqttwjywgk</v>
      </c>
      <c r="E356" s="2" t="s">
        <v>28</v>
      </c>
      <c r="F356" s="2" t="s">
        <v>3</v>
      </c>
      <c r="G356" s="1">
        <v>1</v>
      </c>
      <c r="H356" s="1">
        <v>11.57</v>
      </c>
      <c r="I356" s="2" t="s">
        <v>1</v>
      </c>
      <c r="J356" s="1">
        <v>3</v>
      </c>
      <c r="K356" s="2" t="s">
        <v>0</v>
      </c>
      <c r="L356" s="1">
        <v>0</v>
      </c>
      <c r="M356" s="1">
        <v>5</v>
      </c>
      <c r="N356" s="1">
        <v>0</v>
      </c>
    </row>
    <row r="357" spans="1:14">
      <c r="A357" s="1">
        <v>352</v>
      </c>
      <c r="B357" s="1">
        <v>638288</v>
      </c>
      <c r="C357" s="2" t="str">
        <f ca="1">VLOOKUP(B357,'Fichier FI (en entrée)'!B:D,3)</f>
        <v>UDFIZSOVSQ</v>
      </c>
      <c r="D357" s="2" t="str">
        <f ca="1">VLOOKUP(B357,'Fichier FI (en entrée)'!B:E,4)</f>
        <v>Ihyhgrwkpxjov</v>
      </c>
      <c r="E357" s="2" t="s">
        <v>19</v>
      </c>
      <c r="F357" s="2" t="s">
        <v>3</v>
      </c>
      <c r="G357" s="1">
        <v>1</v>
      </c>
      <c r="H357" s="1">
        <v>11.57</v>
      </c>
      <c r="I357" s="2" t="s">
        <v>1</v>
      </c>
      <c r="J357" s="1">
        <v>3</v>
      </c>
      <c r="K357" s="2" t="s">
        <v>0</v>
      </c>
      <c r="L357" s="1">
        <v>0</v>
      </c>
      <c r="M357" s="1">
        <v>14</v>
      </c>
      <c r="N357" s="1">
        <v>0</v>
      </c>
    </row>
    <row r="358" spans="1:14">
      <c r="A358" s="1">
        <v>357</v>
      </c>
      <c r="B358" s="1">
        <v>169954</v>
      </c>
      <c r="C358" s="2" t="str">
        <f ca="1">VLOOKUP(B358,'Fichier FI (en entrée)'!B:D,3)</f>
        <v>UWFBRPYNQC</v>
      </c>
      <c r="D358" s="2" t="str">
        <f ca="1">VLOOKUP(B358,'Fichier FI (en entrée)'!B:E,4)</f>
        <v>Vcuwkiayssidy</v>
      </c>
      <c r="E358" s="2" t="s">
        <v>20</v>
      </c>
      <c r="F358" s="2" t="s">
        <v>3</v>
      </c>
      <c r="G358" s="1">
        <v>1</v>
      </c>
      <c r="H358" s="1">
        <v>11.56</v>
      </c>
      <c r="I358" s="2" t="s">
        <v>1</v>
      </c>
      <c r="J358" s="1">
        <v>3</v>
      </c>
      <c r="K358" s="2" t="s">
        <v>0</v>
      </c>
      <c r="L358" s="1">
        <v>0</v>
      </c>
      <c r="M358" s="1">
        <v>3</v>
      </c>
      <c r="N358" s="1">
        <v>0</v>
      </c>
    </row>
    <row r="359" spans="1:14">
      <c r="A359" s="1">
        <v>357</v>
      </c>
      <c r="B359" s="1">
        <v>510695</v>
      </c>
      <c r="C359" s="2" t="str">
        <f ca="1">VLOOKUP(B359,'Fichier FI (en entrée)'!B:D,3)</f>
        <v>CWCNSAJOMU</v>
      </c>
      <c r="D359" s="2" t="str">
        <f ca="1">VLOOKUP(B359,'Fichier FI (en entrée)'!B:E,4)</f>
        <v>Rxnqpuxpfsfvy</v>
      </c>
      <c r="E359" s="2" t="s">
        <v>27</v>
      </c>
      <c r="F359" s="2" t="s">
        <v>3</v>
      </c>
      <c r="G359" s="1">
        <v>1</v>
      </c>
      <c r="H359" s="1">
        <v>11.56</v>
      </c>
      <c r="I359" s="2" t="s">
        <v>1</v>
      </c>
      <c r="J359" s="1">
        <v>3</v>
      </c>
      <c r="K359" s="2" t="s">
        <v>5</v>
      </c>
      <c r="L359" s="1">
        <v>0</v>
      </c>
      <c r="M359" s="1">
        <v>13</v>
      </c>
      <c r="N359" s="1">
        <v>0</v>
      </c>
    </row>
    <row r="360" spans="1:14">
      <c r="A360" s="1">
        <v>357</v>
      </c>
      <c r="B360" s="1">
        <v>176363</v>
      </c>
      <c r="C360" s="2" t="str">
        <f ca="1">VLOOKUP(B360,'Fichier FI (en entrée)'!B:D,3)</f>
        <v>AEPWGCYKUK</v>
      </c>
      <c r="D360" s="2" t="str">
        <f ca="1">VLOOKUP(B360,'Fichier FI (en entrée)'!B:E,4)</f>
        <v>Kiadbcoemamdr</v>
      </c>
      <c r="E360" s="2" t="s">
        <v>20</v>
      </c>
      <c r="F360" s="2" t="s">
        <v>3</v>
      </c>
      <c r="G360" s="1">
        <v>1</v>
      </c>
      <c r="H360" s="1">
        <v>11.56</v>
      </c>
      <c r="I360" s="2" t="s">
        <v>1</v>
      </c>
      <c r="J360" s="1">
        <v>3</v>
      </c>
      <c r="K360" s="2" t="s">
        <v>0</v>
      </c>
      <c r="L360" s="1">
        <v>0</v>
      </c>
      <c r="M360" s="1">
        <v>1</v>
      </c>
      <c r="N360" s="1">
        <v>0</v>
      </c>
    </row>
    <row r="361" spans="1:14">
      <c r="A361" s="1">
        <v>360</v>
      </c>
      <c r="B361" s="1">
        <v>688708</v>
      </c>
      <c r="C361" s="2" t="str">
        <f ca="1">VLOOKUP(B361,'Fichier FI (en entrée)'!B:D,3)</f>
        <v>AHMVLDROIO</v>
      </c>
      <c r="D361" s="2" t="str">
        <f ca="1">VLOOKUP(B361,'Fichier FI (en entrée)'!B:E,4)</f>
        <v>Kzaolzzoloxdg</v>
      </c>
      <c r="E361" s="2" t="s">
        <v>28</v>
      </c>
      <c r="F361" s="2" t="s">
        <v>3</v>
      </c>
      <c r="G361" s="1">
        <v>1</v>
      </c>
      <c r="H361" s="1">
        <v>11.55</v>
      </c>
      <c r="I361" s="2" t="s">
        <v>1</v>
      </c>
      <c r="J361" s="1">
        <v>3</v>
      </c>
      <c r="K361" s="2" t="s">
        <v>5</v>
      </c>
      <c r="L361" s="1">
        <v>0</v>
      </c>
      <c r="M361" s="1">
        <v>4</v>
      </c>
      <c r="N361" s="1">
        <v>0</v>
      </c>
    </row>
    <row r="362" spans="1:14">
      <c r="A362" s="1">
        <v>360</v>
      </c>
      <c r="B362" s="1">
        <v>251817</v>
      </c>
      <c r="C362" s="2" t="str">
        <f ca="1">VLOOKUP(B362,'Fichier FI (en entrée)'!B:D,3)</f>
        <v>QLKCDIPJSS</v>
      </c>
      <c r="D362" s="2" t="str">
        <f ca="1">VLOOKUP(B362,'Fichier FI (en entrée)'!B:E,4)</f>
        <v>Vuzkjzklznnyp</v>
      </c>
      <c r="E362" s="2" t="s">
        <v>27</v>
      </c>
      <c r="F362" s="2" t="s">
        <v>3</v>
      </c>
      <c r="G362" s="1">
        <v>1</v>
      </c>
      <c r="H362" s="1">
        <v>11.55</v>
      </c>
      <c r="I362" s="2" t="s">
        <v>1</v>
      </c>
      <c r="J362" s="1">
        <v>3</v>
      </c>
      <c r="K362" s="2" t="s">
        <v>5</v>
      </c>
      <c r="L362" s="1">
        <v>0</v>
      </c>
      <c r="M362" s="1">
        <v>18</v>
      </c>
      <c r="N362" s="1">
        <v>0</v>
      </c>
    </row>
    <row r="363" spans="1:14">
      <c r="A363" s="1">
        <v>362</v>
      </c>
      <c r="B363" s="1">
        <v>688674</v>
      </c>
      <c r="C363" s="2" t="str">
        <f ca="1">VLOOKUP(B363,'Fichier FI (en entrée)'!B:D,3)</f>
        <v>IGEYGPCULW</v>
      </c>
      <c r="D363" s="2" t="str">
        <f ca="1">VLOOKUP(B363,'Fichier FI (en entrée)'!B:E,4)</f>
        <v>Sgegxcwlvtpta</v>
      </c>
      <c r="E363" s="2" t="s">
        <v>28</v>
      </c>
      <c r="F363" s="2" t="s">
        <v>3</v>
      </c>
      <c r="G363" s="1">
        <v>1</v>
      </c>
      <c r="H363" s="1">
        <v>11.54</v>
      </c>
      <c r="I363" s="2" t="s">
        <v>1</v>
      </c>
      <c r="J363" s="1">
        <v>3</v>
      </c>
      <c r="K363" s="2" t="s">
        <v>0</v>
      </c>
      <c r="L363" s="1">
        <v>0</v>
      </c>
      <c r="M363" s="1">
        <v>4</v>
      </c>
      <c r="N363" s="1">
        <v>0</v>
      </c>
    </row>
    <row r="364" spans="1:14">
      <c r="A364" s="1">
        <v>362</v>
      </c>
      <c r="B364" s="1">
        <v>437203</v>
      </c>
      <c r="C364" s="2" t="str">
        <f ca="1">VLOOKUP(B364,'Fichier FI (en entrée)'!B:D,3)</f>
        <v>USXILKKSRD</v>
      </c>
      <c r="D364" s="2" t="str">
        <f ca="1">VLOOKUP(B364,'Fichier FI (en entrée)'!B:E,4)</f>
        <v>Ykkpfzvupfgia</v>
      </c>
      <c r="E364" s="2" t="s">
        <v>15</v>
      </c>
      <c r="F364" s="2" t="s">
        <v>3</v>
      </c>
      <c r="G364" s="1">
        <v>1</v>
      </c>
      <c r="H364" s="1">
        <v>11.54</v>
      </c>
      <c r="I364" s="2" t="s">
        <v>1</v>
      </c>
      <c r="J364" s="1">
        <v>3</v>
      </c>
      <c r="K364" s="2" t="s">
        <v>5</v>
      </c>
      <c r="L364" s="1">
        <v>0</v>
      </c>
      <c r="M364" s="1">
        <v>3</v>
      </c>
      <c r="N364" s="1">
        <v>0</v>
      </c>
    </row>
    <row r="365" spans="1:14">
      <c r="A365" s="1">
        <v>364</v>
      </c>
      <c r="B365" s="1">
        <v>170924</v>
      </c>
      <c r="C365" s="2" t="str">
        <f ca="1">VLOOKUP(B365,'Fichier FI (en entrée)'!B:D,3)</f>
        <v>IUNMNJKGRX</v>
      </c>
      <c r="D365" s="2" t="str">
        <f ca="1">VLOOKUP(B365,'Fichier FI (en entrée)'!B:E,4)</f>
        <v>Iefrzrdcycmsc</v>
      </c>
      <c r="E365" s="2" t="s">
        <v>14</v>
      </c>
      <c r="F365" s="2" t="s">
        <v>3</v>
      </c>
      <c r="G365" s="1">
        <v>1</v>
      </c>
      <c r="H365" s="1">
        <v>11.53</v>
      </c>
      <c r="I365" s="2" t="s">
        <v>1</v>
      </c>
      <c r="J365" s="1">
        <v>3</v>
      </c>
      <c r="K365" s="2" t="s">
        <v>0</v>
      </c>
      <c r="L365" s="1">
        <v>0</v>
      </c>
      <c r="M365" s="1">
        <v>16</v>
      </c>
      <c r="N365" s="1">
        <v>0</v>
      </c>
    </row>
    <row r="366" spans="1:14">
      <c r="A366" s="1">
        <v>364</v>
      </c>
      <c r="B366" s="1">
        <v>526819</v>
      </c>
      <c r="C366" s="2" t="str">
        <f ca="1">VLOOKUP(B366,'Fichier FI (en entrée)'!B:D,3)</f>
        <v>RGRXTRELHG</v>
      </c>
      <c r="D366" s="2" t="str">
        <f ca="1">VLOOKUP(B366,'Fichier FI (en entrée)'!B:E,4)</f>
        <v>Liwdvkbtxkiuw</v>
      </c>
      <c r="E366" s="2" t="s">
        <v>44</v>
      </c>
      <c r="F366" s="2" t="s">
        <v>3</v>
      </c>
      <c r="G366" s="1">
        <v>1</v>
      </c>
      <c r="H366" s="1">
        <v>11.53</v>
      </c>
      <c r="I366" s="2" t="s">
        <v>1</v>
      </c>
      <c r="J366" s="1">
        <v>3</v>
      </c>
      <c r="K366" s="2" t="s">
        <v>5</v>
      </c>
      <c r="L366" s="1">
        <v>0</v>
      </c>
      <c r="M366" s="1">
        <v>11</v>
      </c>
      <c r="N366" s="1">
        <v>0</v>
      </c>
    </row>
    <row r="367" spans="1:14">
      <c r="A367" s="1">
        <v>364</v>
      </c>
      <c r="B367" s="1">
        <v>357522</v>
      </c>
      <c r="C367" s="2" t="str">
        <f ca="1">VLOOKUP(B367,'Fichier FI (en entrée)'!B:D,3)</f>
        <v>AUEJROPDJI</v>
      </c>
      <c r="D367" s="2" t="str">
        <f ca="1">VLOOKUP(B367,'Fichier FI (en entrée)'!B:E,4)</f>
        <v>Dzdpphzvnxuvn</v>
      </c>
      <c r="E367" s="2" t="s">
        <v>28</v>
      </c>
      <c r="F367" s="2" t="s">
        <v>3</v>
      </c>
      <c r="G367" s="1">
        <v>1</v>
      </c>
      <c r="H367" s="1">
        <v>11.53</v>
      </c>
      <c r="I367" s="2" t="s">
        <v>1</v>
      </c>
      <c r="J367" s="1">
        <v>3</v>
      </c>
      <c r="K367" s="2" t="s">
        <v>0</v>
      </c>
      <c r="L367" s="1">
        <v>0</v>
      </c>
      <c r="M367" s="1">
        <v>2</v>
      </c>
      <c r="N367" s="1">
        <v>0</v>
      </c>
    </row>
    <row r="368" spans="1:14">
      <c r="A368" s="1">
        <v>367</v>
      </c>
      <c r="B368" s="1">
        <v>579273</v>
      </c>
      <c r="C368" s="2" t="str">
        <f ca="1">VLOOKUP(B368,'Fichier FI (en entrée)'!B:D,3)</f>
        <v>MYQACPVVPR</v>
      </c>
      <c r="D368" s="2" t="str">
        <f ca="1">VLOOKUP(B368,'Fichier FI (en entrée)'!B:E,4)</f>
        <v>Puspgzjklgebb</v>
      </c>
      <c r="E368" s="2" t="s">
        <v>27</v>
      </c>
      <c r="F368" s="2" t="s">
        <v>3</v>
      </c>
      <c r="G368" s="1">
        <v>1</v>
      </c>
      <c r="H368" s="1">
        <v>11.52</v>
      </c>
      <c r="I368" s="2" t="s">
        <v>1</v>
      </c>
      <c r="J368" s="1">
        <v>3</v>
      </c>
      <c r="K368" s="2" t="s">
        <v>5</v>
      </c>
      <c r="L368" s="1">
        <v>0</v>
      </c>
      <c r="M368" s="1">
        <v>10</v>
      </c>
      <c r="N368" s="1">
        <v>0</v>
      </c>
    </row>
    <row r="369" spans="1:14">
      <c r="A369" s="1">
        <v>367</v>
      </c>
      <c r="B369" s="1">
        <v>1064549</v>
      </c>
      <c r="C369" s="2" t="str">
        <f ca="1">VLOOKUP(B369,'Fichier FI (en entrée)'!B:D,3)</f>
        <v>PCRJSFTQHI</v>
      </c>
      <c r="D369" s="2" t="str">
        <f ca="1">VLOOKUP(B369,'Fichier FI (en entrée)'!B:E,4)</f>
        <v>Aqbcbmrvbgynn</v>
      </c>
      <c r="E369" s="2" t="s">
        <v>69</v>
      </c>
      <c r="F369" s="2" t="s">
        <v>3</v>
      </c>
      <c r="G369" s="1">
        <v>1</v>
      </c>
      <c r="H369" s="1">
        <v>11.52</v>
      </c>
      <c r="I369" s="2" t="s">
        <v>1</v>
      </c>
      <c r="J369" s="1">
        <v>3</v>
      </c>
      <c r="K369" s="2" t="s">
        <v>5</v>
      </c>
      <c r="L369" s="1">
        <v>0</v>
      </c>
      <c r="M369" s="1">
        <v>1</v>
      </c>
      <c r="N369" s="1">
        <v>0</v>
      </c>
    </row>
    <row r="370" spans="1:14">
      <c r="A370" s="1">
        <v>367</v>
      </c>
      <c r="B370" s="1">
        <v>825005</v>
      </c>
      <c r="C370" s="2" t="str">
        <f ca="1">VLOOKUP(B370,'Fichier FI (en entrée)'!B:D,3)</f>
        <v>OZSCQFONRB</v>
      </c>
      <c r="D370" s="2" t="str">
        <f ca="1">VLOOKUP(B370,'Fichier FI (en entrée)'!B:E,4)</f>
        <v>Cwokllrfarpoa</v>
      </c>
      <c r="E370" s="2" t="s">
        <v>17</v>
      </c>
      <c r="F370" s="2" t="s">
        <v>3</v>
      </c>
      <c r="G370" s="1">
        <v>1</v>
      </c>
      <c r="H370" s="1">
        <v>11.52</v>
      </c>
      <c r="I370" s="2" t="s">
        <v>1</v>
      </c>
      <c r="J370" s="1">
        <v>3</v>
      </c>
      <c r="K370" s="2" t="s">
        <v>5</v>
      </c>
      <c r="L370" s="1">
        <v>0</v>
      </c>
      <c r="M370" s="1">
        <v>0</v>
      </c>
      <c r="N370" s="1">
        <v>0</v>
      </c>
    </row>
    <row r="371" spans="1:14">
      <c r="A371" s="1">
        <v>367</v>
      </c>
      <c r="B371" s="1">
        <v>1085674</v>
      </c>
      <c r="C371" s="2" t="str">
        <f ca="1">VLOOKUP(B371,'Fichier FI (en entrée)'!B:D,3)</f>
        <v>FJYGFTDMBE</v>
      </c>
      <c r="D371" s="2" t="str">
        <f ca="1">VLOOKUP(B371,'Fichier FI (en entrée)'!B:E,4)</f>
        <v>Mglgdrbtdtcfw</v>
      </c>
      <c r="E371" s="2" t="s">
        <v>18</v>
      </c>
      <c r="F371" s="2" t="s">
        <v>3</v>
      </c>
      <c r="G371" s="1">
        <v>1</v>
      </c>
      <c r="H371" s="1">
        <v>11.52</v>
      </c>
      <c r="I371" s="2" t="s">
        <v>1</v>
      </c>
      <c r="J371" s="1">
        <v>3</v>
      </c>
      <c r="K371" s="2" t="s">
        <v>0</v>
      </c>
      <c r="L371" s="1">
        <v>0</v>
      </c>
      <c r="M371" s="1">
        <v>19</v>
      </c>
      <c r="N371" s="1">
        <v>0</v>
      </c>
    </row>
    <row r="372" spans="1:14">
      <c r="A372" s="1">
        <v>367</v>
      </c>
      <c r="B372" s="1">
        <v>822047</v>
      </c>
      <c r="C372" s="2" t="str">
        <f ca="1">VLOOKUP(B372,'Fichier FI (en entrée)'!B:D,3)</f>
        <v>TYBVBUJKKH</v>
      </c>
      <c r="D372" s="2" t="str">
        <f ca="1">VLOOKUP(B372,'Fichier FI (en entrée)'!B:E,4)</f>
        <v>Qeuebibjcgznw</v>
      </c>
      <c r="E372" s="2" t="s">
        <v>20</v>
      </c>
      <c r="F372" s="2" t="s">
        <v>3</v>
      </c>
      <c r="G372" s="1">
        <v>1</v>
      </c>
      <c r="H372" s="1">
        <v>11.52</v>
      </c>
      <c r="I372" s="2" t="s">
        <v>1</v>
      </c>
      <c r="J372" s="1">
        <v>3</v>
      </c>
      <c r="K372" s="2" t="s">
        <v>0</v>
      </c>
      <c r="L372" s="1">
        <v>0</v>
      </c>
      <c r="M372" s="1">
        <v>0</v>
      </c>
      <c r="N372" s="1">
        <v>0</v>
      </c>
    </row>
    <row r="373" spans="1:14">
      <c r="A373" s="1">
        <v>367</v>
      </c>
      <c r="B373" s="1">
        <v>1077907</v>
      </c>
      <c r="C373" s="2" t="str">
        <f ca="1">VLOOKUP(B373,'Fichier FI (en entrée)'!B:D,3)</f>
        <v>VWVXLMGXSO</v>
      </c>
      <c r="D373" s="2" t="str">
        <f ca="1">VLOOKUP(B373,'Fichier FI (en entrée)'!B:E,4)</f>
        <v>Vxocaeymhtkfr</v>
      </c>
      <c r="E373" s="2" t="s">
        <v>48</v>
      </c>
      <c r="F373" s="2" t="s">
        <v>3</v>
      </c>
      <c r="G373" s="1">
        <v>1</v>
      </c>
      <c r="H373" s="1">
        <v>11.52</v>
      </c>
      <c r="I373" s="2" t="s">
        <v>1</v>
      </c>
      <c r="J373" s="1">
        <v>3</v>
      </c>
      <c r="K373" s="2" t="s">
        <v>0</v>
      </c>
      <c r="L373" s="1">
        <v>0</v>
      </c>
      <c r="M373" s="1">
        <v>18</v>
      </c>
      <c r="N373" s="1">
        <v>0</v>
      </c>
    </row>
    <row r="374" spans="1:14">
      <c r="A374" s="1">
        <v>373</v>
      </c>
      <c r="B374" s="1">
        <v>549503</v>
      </c>
      <c r="C374" s="2" t="str">
        <f ca="1">VLOOKUP(B374,'Fichier FI (en entrée)'!B:D,3)</f>
        <v>UPLXJXLQGU</v>
      </c>
      <c r="D374" s="2" t="str">
        <f ca="1">VLOOKUP(B374,'Fichier FI (en entrée)'!B:E,4)</f>
        <v>Pkuuyusfdhsfj</v>
      </c>
      <c r="E374" s="2" t="s">
        <v>27</v>
      </c>
      <c r="F374" s="2" t="s">
        <v>3</v>
      </c>
      <c r="G374" s="1">
        <v>1</v>
      </c>
      <c r="H374" s="1">
        <v>11.51</v>
      </c>
      <c r="I374" s="2" t="s">
        <v>1</v>
      </c>
      <c r="J374" s="1">
        <v>3</v>
      </c>
      <c r="K374" s="2" t="s">
        <v>0</v>
      </c>
      <c r="L374" s="1">
        <v>0</v>
      </c>
      <c r="M374" s="1">
        <v>10</v>
      </c>
      <c r="N374" s="1">
        <v>0</v>
      </c>
    </row>
    <row r="375" spans="1:14">
      <c r="A375" s="1">
        <v>374</v>
      </c>
      <c r="B375" s="1">
        <v>1009418</v>
      </c>
      <c r="C375" s="2" t="str">
        <f ca="1">VLOOKUP(B375,'Fichier FI (en entrée)'!B:D,3)</f>
        <v>KIIJKSGQQY</v>
      </c>
      <c r="D375" s="2" t="str">
        <f ca="1">VLOOKUP(B375,'Fichier FI (en entrée)'!B:E,4)</f>
        <v>Joxggwxpvswdz</v>
      </c>
      <c r="E375" s="2" t="s">
        <v>79</v>
      </c>
      <c r="F375" s="2" t="s">
        <v>3</v>
      </c>
      <c r="G375" s="1">
        <v>1</v>
      </c>
      <c r="H375" s="1">
        <v>11.5</v>
      </c>
      <c r="I375" s="2" t="s">
        <v>1</v>
      </c>
      <c r="J375" s="1">
        <v>3</v>
      </c>
      <c r="K375" s="2" t="s">
        <v>0</v>
      </c>
      <c r="L375" s="1">
        <v>0</v>
      </c>
      <c r="M375" s="1">
        <v>16</v>
      </c>
      <c r="N375" s="1">
        <v>0</v>
      </c>
    </row>
    <row r="376" spans="1:14">
      <c r="A376" s="1">
        <v>374</v>
      </c>
      <c r="B376" s="1">
        <v>643747</v>
      </c>
      <c r="C376" s="2" t="str">
        <f ca="1">VLOOKUP(B376,'Fichier FI (en entrée)'!B:D,3)</f>
        <v>GXACOJCGRQ</v>
      </c>
      <c r="D376" s="2" t="str">
        <f ca="1">VLOOKUP(B376,'Fichier FI (en entrée)'!B:E,4)</f>
        <v>Zpbvfrfpicmav</v>
      </c>
      <c r="E376" s="2" t="s">
        <v>25</v>
      </c>
      <c r="F376" s="2" t="s">
        <v>3</v>
      </c>
      <c r="G376" s="1">
        <v>1</v>
      </c>
      <c r="H376" s="1">
        <v>11.5</v>
      </c>
      <c r="I376" s="2" t="s">
        <v>1</v>
      </c>
      <c r="J376" s="1">
        <v>3</v>
      </c>
      <c r="K376" s="2" t="s">
        <v>5</v>
      </c>
      <c r="L376" s="1">
        <v>0</v>
      </c>
      <c r="M376" s="1">
        <v>2</v>
      </c>
      <c r="N376" s="1">
        <v>0</v>
      </c>
    </row>
    <row r="377" spans="1:14">
      <c r="A377" s="1">
        <v>376</v>
      </c>
      <c r="B377" s="1">
        <v>734781</v>
      </c>
      <c r="C377" s="2" t="str">
        <f ca="1">VLOOKUP(B377,'Fichier FI (en entrée)'!B:D,3)</f>
        <v>IUOHCVWMIB</v>
      </c>
      <c r="D377" s="2" t="str">
        <f ca="1">VLOOKUP(B377,'Fichier FI (en entrée)'!B:E,4)</f>
        <v>Nznriihzvxpms</v>
      </c>
      <c r="E377" s="2" t="s">
        <v>20</v>
      </c>
      <c r="F377" s="2" t="s">
        <v>3</v>
      </c>
      <c r="G377" s="1">
        <v>1</v>
      </c>
      <c r="H377" s="1">
        <v>11.49</v>
      </c>
      <c r="I377" s="2" t="s">
        <v>1</v>
      </c>
      <c r="J377" s="1">
        <v>3</v>
      </c>
      <c r="K377" s="2" t="s">
        <v>5</v>
      </c>
      <c r="L377" s="1">
        <v>0</v>
      </c>
      <c r="M377" s="1">
        <v>2</v>
      </c>
      <c r="N377" s="1">
        <v>0</v>
      </c>
    </row>
    <row r="378" spans="1:14">
      <c r="A378" s="1">
        <v>376</v>
      </c>
      <c r="B378" s="1">
        <v>248797</v>
      </c>
      <c r="C378" s="2" t="str">
        <f ca="1">VLOOKUP(B378,'Fichier FI (en entrée)'!B:D,3)</f>
        <v>PRFRWCNFIV</v>
      </c>
      <c r="D378" s="2" t="str">
        <f ca="1">VLOOKUP(B378,'Fichier FI (en entrée)'!B:E,4)</f>
        <v>Vmfcllrpnsegl</v>
      </c>
      <c r="E378" s="2" t="s">
        <v>25</v>
      </c>
      <c r="F378" s="2" t="s">
        <v>3</v>
      </c>
      <c r="G378" s="1">
        <v>1</v>
      </c>
      <c r="H378" s="1">
        <v>11.49</v>
      </c>
      <c r="I378" s="2" t="s">
        <v>1</v>
      </c>
      <c r="J378" s="1">
        <v>3</v>
      </c>
      <c r="K378" s="2" t="s">
        <v>0</v>
      </c>
      <c r="L378" s="1">
        <v>0</v>
      </c>
      <c r="M378" s="1">
        <v>0</v>
      </c>
      <c r="N378" s="1">
        <v>0</v>
      </c>
    </row>
    <row r="379" spans="1:14">
      <c r="A379" s="1">
        <v>378</v>
      </c>
      <c r="B379" s="1">
        <v>668200</v>
      </c>
      <c r="C379" s="2" t="str">
        <f ca="1">VLOOKUP(B379,'Fichier FI (en entrée)'!B:D,3)</f>
        <v>VOWKZIVJPZ</v>
      </c>
      <c r="D379" s="2" t="str">
        <f ca="1">VLOOKUP(B379,'Fichier FI (en entrée)'!B:E,4)</f>
        <v>Yhtxipdqjingk</v>
      </c>
      <c r="E379" s="2" t="s">
        <v>20</v>
      </c>
      <c r="F379" s="2" t="s">
        <v>3</v>
      </c>
      <c r="G379" s="1">
        <v>1</v>
      </c>
      <c r="H379" s="1">
        <v>11.48</v>
      </c>
      <c r="I379" s="2" t="s">
        <v>1</v>
      </c>
      <c r="J379" s="1">
        <v>3</v>
      </c>
      <c r="K379" s="2" t="s">
        <v>5</v>
      </c>
      <c r="L379" s="1">
        <v>0</v>
      </c>
      <c r="M379" s="1">
        <v>4</v>
      </c>
      <c r="N379" s="1">
        <v>0</v>
      </c>
    </row>
    <row r="380" spans="1:14">
      <c r="A380" s="1">
        <v>379</v>
      </c>
      <c r="B380" s="1">
        <v>1135083</v>
      </c>
      <c r="C380" s="2" t="str">
        <f ca="1">VLOOKUP(B380,'Fichier FI (en entrée)'!B:D,3)</f>
        <v>RHKKZDDTTB</v>
      </c>
      <c r="D380" s="2" t="str">
        <f ca="1">VLOOKUP(B380,'Fichier FI (en entrée)'!B:E,4)</f>
        <v>Qmhsskatmmlcd</v>
      </c>
      <c r="E380" s="2" t="s">
        <v>37</v>
      </c>
      <c r="F380" s="2" t="s">
        <v>3</v>
      </c>
      <c r="G380" s="1">
        <v>1</v>
      </c>
      <c r="H380" s="1">
        <v>11.47</v>
      </c>
      <c r="I380" s="2" t="s">
        <v>1</v>
      </c>
      <c r="J380" s="1">
        <v>3</v>
      </c>
      <c r="K380" s="2" t="s">
        <v>0</v>
      </c>
      <c r="L380" s="1">
        <v>0</v>
      </c>
      <c r="M380" s="1">
        <v>4</v>
      </c>
      <c r="N380" s="1">
        <v>0</v>
      </c>
    </row>
    <row r="381" spans="1:14">
      <c r="A381" s="1">
        <v>379</v>
      </c>
      <c r="B381" s="1">
        <v>639221</v>
      </c>
      <c r="C381" s="2" t="str">
        <f ca="1">VLOOKUP(B381,'Fichier FI (en entrée)'!B:D,3)</f>
        <v>NKFVIOIYQC</v>
      </c>
      <c r="D381" s="2" t="str">
        <f ca="1">VLOOKUP(B381,'Fichier FI (en entrée)'!B:E,4)</f>
        <v>Zdzbxwvdnuonu</v>
      </c>
      <c r="E381" s="2" t="s">
        <v>20</v>
      </c>
      <c r="F381" s="2" t="s">
        <v>3</v>
      </c>
      <c r="G381" s="1">
        <v>1</v>
      </c>
      <c r="H381" s="1">
        <v>11.47</v>
      </c>
      <c r="I381" s="2" t="s">
        <v>1</v>
      </c>
      <c r="J381" s="1">
        <v>3</v>
      </c>
      <c r="K381" s="2" t="s">
        <v>0</v>
      </c>
      <c r="L381" s="1">
        <v>0</v>
      </c>
      <c r="M381" s="1">
        <v>0</v>
      </c>
      <c r="N381" s="1">
        <v>0</v>
      </c>
    </row>
    <row r="382" spans="1:14">
      <c r="A382" s="1">
        <v>381</v>
      </c>
      <c r="B382" s="1">
        <v>170679</v>
      </c>
      <c r="C382" s="2" t="str">
        <f ca="1">VLOOKUP(B382,'Fichier FI (en entrée)'!B:D,3)</f>
        <v>TVUEIOBDFD</v>
      </c>
      <c r="D382" s="2" t="str">
        <f ca="1">VLOOKUP(B382,'Fichier FI (en entrée)'!B:E,4)</f>
        <v>Ltndbnodvauhw</v>
      </c>
      <c r="E382" s="2" t="s">
        <v>27</v>
      </c>
      <c r="F382" s="2" t="s">
        <v>3</v>
      </c>
      <c r="G382" s="1">
        <v>1</v>
      </c>
      <c r="H382" s="1">
        <v>11.46</v>
      </c>
      <c r="I382" s="2" t="s">
        <v>1</v>
      </c>
      <c r="J382" s="1">
        <v>3</v>
      </c>
      <c r="K382" s="2" t="s">
        <v>0</v>
      </c>
      <c r="L382" s="1">
        <v>0</v>
      </c>
      <c r="M382" s="1">
        <v>12</v>
      </c>
      <c r="N382" s="1">
        <v>0</v>
      </c>
    </row>
    <row r="383" spans="1:14">
      <c r="A383" s="1">
        <v>381</v>
      </c>
      <c r="B383" s="1">
        <v>730930</v>
      </c>
      <c r="C383" s="2" t="str">
        <f ca="1">VLOOKUP(B383,'Fichier FI (en entrée)'!B:D,3)</f>
        <v>VYVEKPOIPQ</v>
      </c>
      <c r="D383" s="2" t="str">
        <f ca="1">VLOOKUP(B383,'Fichier FI (en entrée)'!B:E,4)</f>
        <v>Yespbeiqrifqx</v>
      </c>
      <c r="E383" s="2" t="s">
        <v>20</v>
      </c>
      <c r="F383" s="2" t="s">
        <v>3</v>
      </c>
      <c r="G383" s="1">
        <v>1</v>
      </c>
      <c r="H383" s="1">
        <v>11.46</v>
      </c>
      <c r="I383" s="2" t="s">
        <v>1</v>
      </c>
      <c r="J383" s="1">
        <v>3</v>
      </c>
      <c r="K383" s="2" t="s">
        <v>0</v>
      </c>
      <c r="L383" s="1">
        <v>0</v>
      </c>
      <c r="M383" s="1">
        <v>0</v>
      </c>
      <c r="N383" s="1">
        <v>0</v>
      </c>
    </row>
    <row r="384" spans="1:14">
      <c r="A384" s="1">
        <v>381</v>
      </c>
      <c r="B384" s="1">
        <v>1146349</v>
      </c>
      <c r="C384" s="2" t="str">
        <f ca="1">VLOOKUP(B384,'Fichier FI (en entrée)'!B:D,3)</f>
        <v>QVOWSQGKLW</v>
      </c>
      <c r="D384" s="2" t="str">
        <f ca="1">VLOOKUP(B384,'Fichier FI (en entrée)'!B:E,4)</f>
        <v>Yuwioktejokhx</v>
      </c>
      <c r="E384" s="2" t="s">
        <v>51</v>
      </c>
      <c r="F384" s="2" t="s">
        <v>3</v>
      </c>
      <c r="G384" s="1">
        <v>1</v>
      </c>
      <c r="H384" s="1">
        <v>11.46</v>
      </c>
      <c r="I384" s="2" t="s">
        <v>1</v>
      </c>
      <c r="J384" s="1">
        <v>3</v>
      </c>
      <c r="K384" s="2" t="s">
        <v>0</v>
      </c>
      <c r="L384" s="1">
        <v>0</v>
      </c>
      <c r="M384" s="1">
        <v>4</v>
      </c>
      <c r="N384" s="1">
        <v>0</v>
      </c>
    </row>
    <row r="385" spans="1:14">
      <c r="A385" s="1">
        <v>381</v>
      </c>
      <c r="B385" s="1">
        <v>180559</v>
      </c>
      <c r="C385" s="2" t="str">
        <f ca="1">VLOOKUP(B385,'Fichier FI (en entrée)'!B:D,3)</f>
        <v>VPMAIMAUQV</v>
      </c>
      <c r="D385" s="2" t="str">
        <f ca="1">VLOOKUP(B385,'Fichier FI (en entrée)'!B:E,4)</f>
        <v>Ciddtopzcvdib</v>
      </c>
      <c r="E385" s="2" t="s">
        <v>31</v>
      </c>
      <c r="F385" s="2" t="s">
        <v>3</v>
      </c>
      <c r="G385" s="1">
        <v>1</v>
      </c>
      <c r="H385" s="1">
        <v>11.46</v>
      </c>
      <c r="I385" s="2" t="s">
        <v>1</v>
      </c>
      <c r="J385" s="1">
        <v>3</v>
      </c>
      <c r="K385" s="2" t="s">
        <v>0</v>
      </c>
      <c r="L385" s="1">
        <v>0</v>
      </c>
      <c r="M385" s="1">
        <v>0</v>
      </c>
      <c r="N385" s="1">
        <v>0</v>
      </c>
    </row>
    <row r="386" spans="1:14">
      <c r="A386" s="1">
        <v>385</v>
      </c>
      <c r="B386" s="1">
        <v>377832</v>
      </c>
      <c r="C386" s="2" t="str">
        <f ca="1">VLOOKUP(B386,'Fichier FI (en entrée)'!B:D,3)</f>
        <v>HUZGSZOBGC</v>
      </c>
      <c r="D386" s="2" t="str">
        <f ca="1">VLOOKUP(B386,'Fichier FI (en entrée)'!B:E,4)</f>
        <v>Lwugpjnomokez</v>
      </c>
      <c r="E386" s="2" t="s">
        <v>19</v>
      </c>
      <c r="F386" s="2" t="s">
        <v>3</v>
      </c>
      <c r="G386" s="1">
        <v>1</v>
      </c>
      <c r="H386" s="1">
        <v>11.45</v>
      </c>
      <c r="I386" s="2" t="s">
        <v>1</v>
      </c>
      <c r="J386" s="1">
        <v>3</v>
      </c>
      <c r="K386" s="2" t="s">
        <v>5</v>
      </c>
      <c r="L386" s="1">
        <v>0</v>
      </c>
      <c r="M386" s="1">
        <v>14</v>
      </c>
      <c r="N386" s="1">
        <v>0</v>
      </c>
    </row>
    <row r="387" spans="1:14">
      <c r="A387" s="1">
        <v>385</v>
      </c>
      <c r="B387" s="1">
        <v>778355</v>
      </c>
      <c r="C387" s="2" t="str">
        <f ca="1">VLOOKUP(B387,'Fichier FI (en entrée)'!B:D,3)</f>
        <v>EKOTGYFDNI</v>
      </c>
      <c r="D387" s="2" t="str">
        <f ca="1">VLOOKUP(B387,'Fichier FI (en entrée)'!B:E,4)</f>
        <v>Klxazhovuexzu</v>
      </c>
      <c r="E387" s="2" t="s">
        <v>20</v>
      </c>
      <c r="F387" s="2" t="s">
        <v>3</v>
      </c>
      <c r="G387" s="1">
        <v>1</v>
      </c>
      <c r="H387" s="1">
        <v>11.45</v>
      </c>
      <c r="I387" s="2" t="s">
        <v>1</v>
      </c>
      <c r="J387" s="1">
        <v>3</v>
      </c>
      <c r="K387" s="2" t="s">
        <v>5</v>
      </c>
      <c r="L387" s="1">
        <v>0</v>
      </c>
      <c r="M387" s="1">
        <v>6</v>
      </c>
      <c r="N387" s="1">
        <v>0</v>
      </c>
    </row>
    <row r="388" spans="1:14">
      <c r="A388" s="1">
        <v>385</v>
      </c>
      <c r="B388" s="1">
        <v>624193</v>
      </c>
      <c r="C388" s="2" t="str">
        <f ca="1">VLOOKUP(B388,'Fichier FI (en entrée)'!B:D,3)</f>
        <v>BSQMTWEJUP</v>
      </c>
      <c r="D388" s="2" t="str">
        <f ca="1">VLOOKUP(B388,'Fichier FI (en entrée)'!B:E,4)</f>
        <v>Omtmbgwftmase</v>
      </c>
      <c r="E388" s="2" t="s">
        <v>19</v>
      </c>
      <c r="F388" s="2" t="s">
        <v>3</v>
      </c>
      <c r="G388" s="1">
        <v>1</v>
      </c>
      <c r="H388" s="1">
        <v>11.45</v>
      </c>
      <c r="I388" s="2" t="s">
        <v>1</v>
      </c>
      <c r="J388" s="1">
        <v>3</v>
      </c>
      <c r="K388" s="2" t="s">
        <v>0</v>
      </c>
      <c r="L388" s="1">
        <v>0</v>
      </c>
      <c r="M388" s="1">
        <v>16</v>
      </c>
      <c r="N388" s="1">
        <v>0</v>
      </c>
    </row>
    <row r="389" spans="1:14">
      <c r="A389" s="1">
        <v>388</v>
      </c>
      <c r="B389" s="1">
        <v>378887</v>
      </c>
      <c r="C389" s="2" t="str">
        <f ca="1">VLOOKUP(B389,'Fichier FI (en entrée)'!B:D,3)</f>
        <v>QCOZHANHCJ</v>
      </c>
      <c r="D389" s="2" t="str">
        <f ca="1">VLOOKUP(B389,'Fichier FI (en entrée)'!B:E,4)</f>
        <v>Ryjlytxinlpds</v>
      </c>
      <c r="E389" s="2" t="s">
        <v>18</v>
      </c>
      <c r="F389" s="2" t="s">
        <v>3</v>
      </c>
      <c r="G389" s="1">
        <v>1</v>
      </c>
      <c r="H389" s="1">
        <v>11.44</v>
      </c>
      <c r="I389" s="2" t="s">
        <v>1</v>
      </c>
      <c r="J389" s="1">
        <v>3</v>
      </c>
      <c r="K389" s="2" t="s">
        <v>0</v>
      </c>
      <c r="L389" s="1">
        <v>0</v>
      </c>
      <c r="M389" s="1">
        <v>14</v>
      </c>
      <c r="N389" s="1">
        <v>0</v>
      </c>
    </row>
    <row r="390" spans="1:14">
      <c r="A390" s="1">
        <v>388</v>
      </c>
      <c r="B390" s="1">
        <v>822026</v>
      </c>
      <c r="C390" s="2" t="str">
        <f ca="1">VLOOKUP(B390,'Fichier FI (en entrée)'!B:D,3)</f>
        <v>DGDOXTYAZO</v>
      </c>
      <c r="D390" s="2" t="str">
        <f ca="1">VLOOKUP(B390,'Fichier FI (en entrée)'!B:E,4)</f>
        <v>Xwteuvsmhmjcs</v>
      </c>
      <c r="E390" s="2" t="s">
        <v>20</v>
      </c>
      <c r="F390" s="2" t="s">
        <v>3</v>
      </c>
      <c r="G390" s="1">
        <v>1</v>
      </c>
      <c r="H390" s="1">
        <v>11.44</v>
      </c>
      <c r="I390" s="2" t="s">
        <v>1</v>
      </c>
      <c r="J390" s="1">
        <v>3</v>
      </c>
      <c r="K390" s="2" t="s">
        <v>5</v>
      </c>
      <c r="L390" s="1">
        <v>0</v>
      </c>
      <c r="M390" s="1">
        <v>0</v>
      </c>
      <c r="N390" s="1">
        <v>0</v>
      </c>
    </row>
    <row r="391" spans="1:14">
      <c r="A391" s="1">
        <v>388</v>
      </c>
      <c r="B391" s="1">
        <v>437088</v>
      </c>
      <c r="C391" s="2" t="str">
        <f ca="1">VLOOKUP(B391,'Fichier FI (en entrée)'!B:D,3)</f>
        <v>WNQZHKJUBC</v>
      </c>
      <c r="D391" s="2" t="str">
        <f ca="1">VLOOKUP(B391,'Fichier FI (en entrée)'!B:E,4)</f>
        <v>Pbrcgmxskkvfo</v>
      </c>
      <c r="E391" s="2" t="s">
        <v>15</v>
      </c>
      <c r="F391" s="2" t="s">
        <v>3</v>
      </c>
      <c r="G391" s="1">
        <v>1</v>
      </c>
      <c r="H391" s="1">
        <v>11.44</v>
      </c>
      <c r="I391" s="2" t="s">
        <v>1</v>
      </c>
      <c r="J391" s="1">
        <v>3</v>
      </c>
      <c r="K391" s="2" t="s">
        <v>5</v>
      </c>
      <c r="L391" s="1">
        <v>0</v>
      </c>
      <c r="M391" s="1">
        <v>4</v>
      </c>
      <c r="N391" s="1">
        <v>0</v>
      </c>
    </row>
    <row r="392" spans="1:14">
      <c r="A392" s="1">
        <v>391</v>
      </c>
      <c r="B392" s="1">
        <v>776899</v>
      </c>
      <c r="C392" s="2" t="str">
        <f ca="1">VLOOKUP(B392,'Fichier FI (en entrée)'!B:D,3)</f>
        <v>FEGXLWJEWH</v>
      </c>
      <c r="D392" s="2" t="str">
        <f ca="1">VLOOKUP(B392,'Fichier FI (en entrée)'!B:E,4)</f>
        <v>Xyxpyfjeqkwmd</v>
      </c>
      <c r="E392" s="2" t="s">
        <v>22</v>
      </c>
      <c r="F392" s="2" t="s">
        <v>3</v>
      </c>
      <c r="G392" s="1">
        <v>1</v>
      </c>
      <c r="H392" s="1">
        <v>11.43</v>
      </c>
      <c r="I392" s="2" t="s">
        <v>1</v>
      </c>
      <c r="J392" s="1">
        <v>3</v>
      </c>
      <c r="K392" s="2" t="s">
        <v>0</v>
      </c>
      <c r="L392" s="1">
        <v>0</v>
      </c>
      <c r="M392" s="1">
        <v>5</v>
      </c>
      <c r="N392" s="1">
        <v>0</v>
      </c>
    </row>
    <row r="393" spans="1:14">
      <c r="A393" s="1">
        <v>392</v>
      </c>
      <c r="B393" s="1">
        <v>438381</v>
      </c>
      <c r="C393" s="2" t="str">
        <f ca="1">VLOOKUP(B393,'Fichier FI (en entrée)'!B:D,3)</f>
        <v>JOVWNHQHNH</v>
      </c>
      <c r="D393" s="2" t="str">
        <f ca="1">VLOOKUP(B393,'Fichier FI (en entrée)'!B:E,4)</f>
        <v>Tadynegtnveqw</v>
      </c>
      <c r="E393" s="2" t="s">
        <v>20</v>
      </c>
      <c r="F393" s="2" t="s">
        <v>3</v>
      </c>
      <c r="G393" s="1">
        <v>1</v>
      </c>
      <c r="H393" s="1">
        <v>11.42</v>
      </c>
      <c r="I393" s="2" t="s">
        <v>1</v>
      </c>
      <c r="J393" s="1">
        <v>3</v>
      </c>
      <c r="K393" s="2" t="s">
        <v>0</v>
      </c>
      <c r="L393" s="1">
        <v>0</v>
      </c>
      <c r="M393" s="1">
        <v>3</v>
      </c>
      <c r="N393" s="1">
        <v>0</v>
      </c>
    </row>
    <row r="394" spans="1:14">
      <c r="A394" s="1">
        <v>392</v>
      </c>
      <c r="B394" s="1">
        <v>527074</v>
      </c>
      <c r="C394" s="2" t="str">
        <f ca="1">VLOOKUP(B394,'Fichier FI (en entrée)'!B:D,3)</f>
        <v>LKADANEIEH</v>
      </c>
      <c r="D394" s="2" t="str">
        <f ca="1">VLOOKUP(B394,'Fichier FI (en entrée)'!B:E,4)</f>
        <v>Tyhdjezrjkjay</v>
      </c>
      <c r="E394" s="2" t="s">
        <v>15</v>
      </c>
      <c r="F394" s="2" t="s">
        <v>3</v>
      </c>
      <c r="G394" s="1">
        <v>1</v>
      </c>
      <c r="H394" s="1">
        <v>11.42</v>
      </c>
      <c r="I394" s="2" t="s">
        <v>1</v>
      </c>
      <c r="J394" s="1">
        <v>3</v>
      </c>
      <c r="K394" s="2" t="s">
        <v>0</v>
      </c>
      <c r="L394" s="1">
        <v>0</v>
      </c>
      <c r="M394" s="1">
        <v>2</v>
      </c>
      <c r="N394" s="1">
        <v>0</v>
      </c>
    </row>
    <row r="395" spans="1:14">
      <c r="A395" s="1">
        <v>392</v>
      </c>
      <c r="B395" s="1">
        <v>438432</v>
      </c>
      <c r="C395" s="2" t="str">
        <f ca="1">VLOOKUP(B395,'Fichier FI (en entrée)'!B:D,3)</f>
        <v>WGOJAGRNEC</v>
      </c>
      <c r="D395" s="2" t="str">
        <f ca="1">VLOOKUP(B395,'Fichier FI (en entrée)'!B:E,4)</f>
        <v>Cuwowymmkmiqa</v>
      </c>
      <c r="E395" s="2" t="s">
        <v>28</v>
      </c>
      <c r="F395" s="2" t="s">
        <v>3</v>
      </c>
      <c r="G395" s="1">
        <v>1</v>
      </c>
      <c r="H395" s="1">
        <v>11.42</v>
      </c>
      <c r="I395" s="2" t="s">
        <v>1</v>
      </c>
      <c r="J395" s="1">
        <v>3</v>
      </c>
      <c r="K395" s="2" t="s">
        <v>0</v>
      </c>
      <c r="L395" s="1">
        <v>0</v>
      </c>
      <c r="M395" s="1">
        <v>2</v>
      </c>
      <c r="N395" s="1">
        <v>0</v>
      </c>
    </row>
    <row r="396" spans="1:14">
      <c r="A396" s="1">
        <v>395</v>
      </c>
      <c r="B396" s="1">
        <v>712573</v>
      </c>
      <c r="C396" s="2" t="str">
        <f ca="1">VLOOKUP(B396,'Fichier FI (en entrée)'!B:D,3)</f>
        <v>FHQFSQJGPH</v>
      </c>
      <c r="D396" s="2" t="str">
        <f ca="1">VLOOKUP(B396,'Fichier FI (en entrée)'!B:E,4)</f>
        <v>Ljxthpdbhjoqy</v>
      </c>
      <c r="E396" s="2" t="s">
        <v>19</v>
      </c>
      <c r="F396" s="2" t="s">
        <v>3</v>
      </c>
      <c r="G396" s="1">
        <v>1</v>
      </c>
      <c r="H396" s="1">
        <v>11.4</v>
      </c>
      <c r="I396" s="2" t="s">
        <v>1</v>
      </c>
      <c r="J396" s="1">
        <v>3</v>
      </c>
      <c r="K396" s="2" t="s">
        <v>0</v>
      </c>
      <c r="L396" s="1">
        <v>0</v>
      </c>
      <c r="M396" s="1">
        <v>14</v>
      </c>
      <c r="N396" s="1">
        <v>0</v>
      </c>
    </row>
    <row r="397" spans="1:14">
      <c r="A397" s="1">
        <v>395</v>
      </c>
      <c r="B397" s="1">
        <v>251806</v>
      </c>
      <c r="C397" s="2" t="str">
        <f ca="1">VLOOKUP(B397,'Fichier FI (en entrée)'!B:D,3)</f>
        <v>MKAOURKEQY</v>
      </c>
      <c r="D397" s="2" t="str">
        <f ca="1">VLOOKUP(B397,'Fichier FI (en entrée)'!B:E,4)</f>
        <v>Tcrnwakuidbkc</v>
      </c>
      <c r="E397" s="2" t="s">
        <v>18</v>
      </c>
      <c r="F397" s="2" t="s">
        <v>3</v>
      </c>
      <c r="G397" s="1">
        <v>1</v>
      </c>
      <c r="H397" s="1">
        <v>11.4</v>
      </c>
      <c r="I397" s="2" t="s">
        <v>1</v>
      </c>
      <c r="J397" s="1">
        <v>3</v>
      </c>
      <c r="K397" s="2" t="s">
        <v>0</v>
      </c>
      <c r="L397" s="1">
        <v>0</v>
      </c>
      <c r="M397" s="1">
        <v>17</v>
      </c>
      <c r="N397" s="1">
        <v>0</v>
      </c>
    </row>
    <row r="398" spans="1:14">
      <c r="A398" s="1">
        <v>397</v>
      </c>
      <c r="B398" s="1">
        <v>517545</v>
      </c>
      <c r="C398" s="2" t="str">
        <f ca="1">VLOOKUP(B398,'Fichier FI (en entrée)'!B:D,3)</f>
        <v>IDBLKEOSYZ</v>
      </c>
      <c r="D398" s="2" t="str">
        <f ca="1">VLOOKUP(B398,'Fichier FI (en entrée)'!B:E,4)</f>
        <v>Yjzlywfpcceth</v>
      </c>
      <c r="E398" s="2" t="s">
        <v>18</v>
      </c>
      <c r="F398" s="2" t="s">
        <v>3</v>
      </c>
      <c r="G398" s="1">
        <v>1</v>
      </c>
      <c r="H398" s="1">
        <v>11.39</v>
      </c>
      <c r="I398" s="2" t="s">
        <v>1</v>
      </c>
      <c r="J398" s="1">
        <v>3</v>
      </c>
      <c r="K398" s="2" t="s">
        <v>0</v>
      </c>
      <c r="L398" s="1">
        <v>0</v>
      </c>
      <c r="M398" s="1">
        <v>14</v>
      </c>
      <c r="N398" s="1">
        <v>0</v>
      </c>
    </row>
    <row r="399" spans="1:14">
      <c r="A399" s="1">
        <v>397</v>
      </c>
      <c r="B399" s="1">
        <v>713503</v>
      </c>
      <c r="C399" s="2" t="str">
        <f ca="1">VLOOKUP(B399,'Fichier FI (en entrée)'!B:D,3)</f>
        <v>ZUURAVYFCK</v>
      </c>
      <c r="D399" s="2" t="str">
        <f ca="1">VLOOKUP(B399,'Fichier FI (en entrée)'!B:E,4)</f>
        <v>Cyvllcuaodlvc</v>
      </c>
      <c r="E399" s="2" t="s">
        <v>20</v>
      </c>
      <c r="F399" s="2" t="s">
        <v>3</v>
      </c>
      <c r="G399" s="1">
        <v>1</v>
      </c>
      <c r="H399" s="1">
        <v>11.39</v>
      </c>
      <c r="I399" s="2" t="s">
        <v>1</v>
      </c>
      <c r="J399" s="1">
        <v>3</v>
      </c>
      <c r="K399" s="2" t="s">
        <v>5</v>
      </c>
      <c r="L399" s="1">
        <v>0</v>
      </c>
      <c r="M399" s="1">
        <v>4</v>
      </c>
      <c r="N399" s="1">
        <v>0</v>
      </c>
    </row>
    <row r="400" spans="1:14">
      <c r="A400" s="1">
        <v>399</v>
      </c>
      <c r="B400" s="1">
        <v>813408</v>
      </c>
      <c r="C400" s="2" t="str">
        <f ca="1">VLOOKUP(B400,'Fichier FI (en entrée)'!B:D,3)</f>
        <v>VTSKMSZWYC</v>
      </c>
      <c r="D400" s="2" t="str">
        <f ca="1">VLOOKUP(B400,'Fichier FI (en entrée)'!B:E,4)</f>
        <v>Xwplfenxhleuq</v>
      </c>
      <c r="E400" s="2" t="s">
        <v>31</v>
      </c>
      <c r="F400" s="2" t="s">
        <v>3</v>
      </c>
      <c r="G400" s="1">
        <v>1</v>
      </c>
      <c r="H400" s="1">
        <v>11.38</v>
      </c>
      <c r="I400" s="2" t="s">
        <v>1</v>
      </c>
      <c r="J400" s="1">
        <v>3</v>
      </c>
      <c r="K400" s="2" t="s">
        <v>0</v>
      </c>
      <c r="L400" s="1">
        <v>0</v>
      </c>
      <c r="M400" s="1">
        <v>0</v>
      </c>
      <c r="N400" s="1">
        <v>0</v>
      </c>
    </row>
    <row r="401" spans="1:14">
      <c r="A401" s="1">
        <v>400</v>
      </c>
      <c r="B401" s="1">
        <v>214258</v>
      </c>
      <c r="C401" s="2" t="str">
        <f ca="1">VLOOKUP(B401,'Fichier FI (en entrée)'!B:D,3)</f>
        <v>EROSRUWGCA</v>
      </c>
      <c r="D401" s="2" t="str">
        <f ca="1">VLOOKUP(B401,'Fichier FI (en entrée)'!B:E,4)</f>
        <v>Ixzmgtcghussq</v>
      </c>
      <c r="E401" s="2" t="s">
        <v>26</v>
      </c>
      <c r="F401" s="2" t="s">
        <v>3</v>
      </c>
      <c r="G401" s="1">
        <v>1</v>
      </c>
      <c r="H401" s="1">
        <v>11.37</v>
      </c>
      <c r="I401" s="2" t="s">
        <v>1</v>
      </c>
      <c r="J401" s="1">
        <v>3</v>
      </c>
      <c r="K401" s="2" t="s">
        <v>0</v>
      </c>
      <c r="L401" s="1">
        <v>0</v>
      </c>
      <c r="M401" s="1">
        <v>4</v>
      </c>
      <c r="N401" s="1">
        <v>0</v>
      </c>
    </row>
    <row r="402" spans="1:14">
      <c r="A402" s="1">
        <v>400</v>
      </c>
      <c r="B402" s="1">
        <v>758707</v>
      </c>
      <c r="C402" s="2" t="str">
        <f ca="1">VLOOKUP(B402,'Fichier FI (en entrée)'!B:D,3)</f>
        <v>KVRMHNRFXU</v>
      </c>
      <c r="D402" s="2" t="str">
        <f ca="1">VLOOKUP(B402,'Fichier FI (en entrée)'!B:E,4)</f>
        <v>Njkkdbtxlymnv</v>
      </c>
      <c r="E402" s="2" t="s">
        <v>20</v>
      </c>
      <c r="F402" s="2" t="s">
        <v>3</v>
      </c>
      <c r="G402" s="1">
        <v>1</v>
      </c>
      <c r="H402" s="1">
        <v>11.37</v>
      </c>
      <c r="I402" s="2" t="s">
        <v>1</v>
      </c>
      <c r="J402" s="1">
        <v>3</v>
      </c>
      <c r="K402" s="2" t="s">
        <v>5</v>
      </c>
      <c r="L402" s="1">
        <v>0</v>
      </c>
      <c r="M402" s="1">
        <v>3</v>
      </c>
      <c r="N402" s="1">
        <v>0</v>
      </c>
    </row>
    <row r="403" spans="1:14">
      <c r="A403" s="1">
        <v>400</v>
      </c>
      <c r="B403" s="1">
        <v>821936</v>
      </c>
      <c r="C403" s="2" t="str">
        <f ca="1">VLOOKUP(B403,'Fichier FI (en entrée)'!B:D,3)</f>
        <v>HZNROEVXNR</v>
      </c>
      <c r="D403" s="2" t="str">
        <f ca="1">VLOOKUP(B403,'Fichier FI (en entrée)'!B:E,4)</f>
        <v>Ttwaybghfadsq</v>
      </c>
      <c r="E403" s="2" t="s">
        <v>20</v>
      </c>
      <c r="F403" s="2" t="s">
        <v>3</v>
      </c>
      <c r="G403" s="1">
        <v>1</v>
      </c>
      <c r="H403" s="1">
        <v>11.37</v>
      </c>
      <c r="I403" s="2" t="s">
        <v>1</v>
      </c>
      <c r="J403" s="1">
        <v>3</v>
      </c>
      <c r="K403" s="2" t="s">
        <v>0</v>
      </c>
      <c r="L403" s="1">
        <v>0</v>
      </c>
      <c r="M403" s="1">
        <v>0</v>
      </c>
      <c r="N403" s="1">
        <v>0</v>
      </c>
    </row>
    <row r="404" spans="1:14">
      <c r="A404" s="1">
        <v>400</v>
      </c>
      <c r="B404" s="1">
        <v>576402</v>
      </c>
      <c r="C404" s="2" t="str">
        <f ca="1">VLOOKUP(B404,'Fichier FI (en entrée)'!B:D,3)</f>
        <v>AGNSASNYKY</v>
      </c>
      <c r="D404" s="2" t="str">
        <f ca="1">VLOOKUP(B404,'Fichier FI (en entrée)'!B:E,4)</f>
        <v>Proisajmdbshb</v>
      </c>
      <c r="E404" s="2" t="s">
        <v>28</v>
      </c>
      <c r="F404" s="2" t="s">
        <v>3</v>
      </c>
      <c r="G404" s="1">
        <v>1</v>
      </c>
      <c r="H404" s="1">
        <v>11.37</v>
      </c>
      <c r="I404" s="2" t="s">
        <v>1</v>
      </c>
      <c r="J404" s="1">
        <v>3</v>
      </c>
      <c r="K404" s="2" t="s">
        <v>0</v>
      </c>
      <c r="L404" s="1">
        <v>0</v>
      </c>
      <c r="M404" s="1">
        <v>2</v>
      </c>
      <c r="N404" s="1">
        <v>0</v>
      </c>
    </row>
    <row r="405" spans="1:14">
      <c r="A405" s="1">
        <v>404</v>
      </c>
      <c r="B405" s="1">
        <v>240564</v>
      </c>
      <c r="C405" s="2" t="str">
        <f ca="1">VLOOKUP(B405,'Fichier FI (en entrée)'!B:D,3)</f>
        <v>QXQICBKULN</v>
      </c>
      <c r="D405" s="2" t="str">
        <f ca="1">VLOOKUP(B405,'Fichier FI (en entrée)'!B:E,4)</f>
        <v>Bvdrlpbldqasw</v>
      </c>
      <c r="E405" s="2" t="s">
        <v>17</v>
      </c>
      <c r="F405" s="2" t="s">
        <v>3</v>
      </c>
      <c r="G405" s="1">
        <v>1</v>
      </c>
      <c r="H405" s="1">
        <v>11.36</v>
      </c>
      <c r="I405" s="2" t="s">
        <v>1</v>
      </c>
      <c r="J405" s="1">
        <v>3</v>
      </c>
      <c r="K405" s="2" t="s">
        <v>5</v>
      </c>
      <c r="L405" s="1">
        <v>0</v>
      </c>
      <c r="M405" s="1">
        <v>1</v>
      </c>
      <c r="N405" s="1">
        <v>0</v>
      </c>
    </row>
    <row r="406" spans="1:14">
      <c r="A406" s="1">
        <v>404</v>
      </c>
      <c r="B406" s="1">
        <v>285224</v>
      </c>
      <c r="C406" s="2" t="str">
        <f ca="1">VLOOKUP(B406,'Fichier FI (en entrée)'!B:D,3)</f>
        <v>ILUDLYIZEG</v>
      </c>
      <c r="D406" s="2" t="str">
        <f ca="1">VLOOKUP(B406,'Fichier FI (en entrée)'!B:E,4)</f>
        <v>Jsrtxekjxgpqy</v>
      </c>
      <c r="E406" s="2" t="s">
        <v>38</v>
      </c>
      <c r="F406" s="2" t="s">
        <v>3</v>
      </c>
      <c r="G406" s="1">
        <v>1</v>
      </c>
      <c r="H406" s="1">
        <v>11.36</v>
      </c>
      <c r="I406" s="2" t="s">
        <v>1</v>
      </c>
      <c r="J406" s="1">
        <v>3</v>
      </c>
      <c r="K406" s="2" t="s">
        <v>0</v>
      </c>
      <c r="L406" s="1">
        <v>0</v>
      </c>
      <c r="M406" s="1">
        <v>2</v>
      </c>
      <c r="N406" s="1">
        <v>0</v>
      </c>
    </row>
    <row r="407" spans="1:14">
      <c r="A407" s="1">
        <v>406</v>
      </c>
      <c r="B407" s="1">
        <v>447650</v>
      </c>
      <c r="C407" s="2" t="str">
        <f ca="1">VLOOKUP(B407,'Fichier FI (en entrée)'!B:D,3)</f>
        <v>VYUSBAAWJY</v>
      </c>
      <c r="D407" s="2" t="str">
        <f ca="1">VLOOKUP(B407,'Fichier FI (en entrée)'!B:E,4)</f>
        <v>Fesfrfhocbxrx</v>
      </c>
      <c r="E407" s="2" t="s">
        <v>19</v>
      </c>
      <c r="F407" s="2" t="s">
        <v>3</v>
      </c>
      <c r="G407" s="1">
        <v>1</v>
      </c>
      <c r="H407" s="1">
        <v>11.35</v>
      </c>
      <c r="I407" s="2" t="s">
        <v>1</v>
      </c>
      <c r="J407" s="1">
        <v>3</v>
      </c>
      <c r="K407" s="2" t="s">
        <v>0</v>
      </c>
      <c r="L407" s="1">
        <v>0</v>
      </c>
      <c r="M407" s="1">
        <v>12</v>
      </c>
      <c r="N407" s="1">
        <v>0</v>
      </c>
    </row>
    <row r="408" spans="1:14">
      <c r="A408" s="1">
        <v>406</v>
      </c>
      <c r="B408" s="1">
        <v>1113175</v>
      </c>
      <c r="C408" s="2" t="str">
        <f ca="1">VLOOKUP(B408,'Fichier FI (en entrée)'!B:D,3)</f>
        <v>DPZUBBEGHX</v>
      </c>
      <c r="D408" s="2" t="str">
        <f ca="1">VLOOKUP(B408,'Fichier FI (en entrée)'!B:E,4)</f>
        <v>Acodiwuylpsvn</v>
      </c>
      <c r="E408" s="2" t="s">
        <v>47</v>
      </c>
      <c r="F408" s="2" t="s">
        <v>3</v>
      </c>
      <c r="G408" s="1">
        <v>1</v>
      </c>
      <c r="H408" s="1">
        <v>11.35</v>
      </c>
      <c r="I408" s="2" t="s">
        <v>1</v>
      </c>
      <c r="J408" s="1">
        <v>3</v>
      </c>
      <c r="K408" s="2" t="s">
        <v>5</v>
      </c>
      <c r="L408" s="1">
        <v>0</v>
      </c>
      <c r="M408" s="1">
        <v>23</v>
      </c>
      <c r="N408" s="1">
        <v>0</v>
      </c>
    </row>
    <row r="409" spans="1:14">
      <c r="A409" s="1">
        <v>406</v>
      </c>
      <c r="B409" s="1">
        <v>331629</v>
      </c>
      <c r="C409" s="2" t="str">
        <f ca="1">VLOOKUP(B409,'Fichier FI (en entrée)'!B:D,3)</f>
        <v>YWDXCCQOOP</v>
      </c>
      <c r="D409" s="2" t="str">
        <f ca="1">VLOOKUP(B409,'Fichier FI (en entrée)'!B:E,4)</f>
        <v>Mndhmbmwcebub</v>
      </c>
      <c r="E409" s="2" t="s">
        <v>27</v>
      </c>
      <c r="F409" s="2" t="s">
        <v>3</v>
      </c>
      <c r="G409" s="1">
        <v>1</v>
      </c>
      <c r="H409" s="1">
        <v>11.35</v>
      </c>
      <c r="I409" s="2" t="s">
        <v>1</v>
      </c>
      <c r="J409" s="1">
        <v>3</v>
      </c>
      <c r="K409" s="2" t="s">
        <v>5</v>
      </c>
      <c r="L409" s="1">
        <v>0</v>
      </c>
      <c r="M409" s="1">
        <v>12</v>
      </c>
      <c r="N409" s="1">
        <v>0</v>
      </c>
    </row>
    <row r="410" spans="1:14">
      <c r="A410" s="1">
        <v>409</v>
      </c>
      <c r="B410" s="1">
        <v>225230</v>
      </c>
      <c r="C410" s="2" t="str">
        <f ca="1">VLOOKUP(B410,'Fichier FI (en entrée)'!B:D,3)</f>
        <v>KSKEINJNOP</v>
      </c>
      <c r="D410" s="2" t="str">
        <f ca="1">VLOOKUP(B410,'Fichier FI (en entrée)'!B:E,4)</f>
        <v>Fgicdcmlzeuzg</v>
      </c>
      <c r="E410" s="2" t="s">
        <v>26</v>
      </c>
      <c r="F410" s="2" t="s">
        <v>3</v>
      </c>
      <c r="G410" s="1">
        <v>1</v>
      </c>
      <c r="H410" s="1">
        <v>11.34</v>
      </c>
      <c r="I410" s="2" t="s">
        <v>1</v>
      </c>
      <c r="J410" s="1">
        <v>3</v>
      </c>
      <c r="K410" s="2" t="s">
        <v>0</v>
      </c>
      <c r="L410" s="1">
        <v>0</v>
      </c>
      <c r="M410" s="1">
        <v>0</v>
      </c>
      <c r="N410" s="1">
        <v>0</v>
      </c>
    </row>
    <row r="411" spans="1:14">
      <c r="A411" s="1">
        <v>409</v>
      </c>
      <c r="B411" s="1">
        <v>805893</v>
      </c>
      <c r="C411" s="2" t="str">
        <f ca="1">VLOOKUP(B411,'Fichier FI (en entrée)'!B:D,3)</f>
        <v>MTNUGJIFHV</v>
      </c>
      <c r="D411" s="2" t="str">
        <f ca="1">VLOOKUP(B411,'Fichier FI (en entrée)'!B:E,4)</f>
        <v>Uwehpcpjudoyr</v>
      </c>
      <c r="E411" s="2" t="s">
        <v>27</v>
      </c>
      <c r="F411" s="2" t="s">
        <v>3</v>
      </c>
      <c r="G411" s="1">
        <v>1</v>
      </c>
      <c r="H411" s="1">
        <v>11.34</v>
      </c>
      <c r="I411" s="2" t="s">
        <v>1</v>
      </c>
      <c r="J411" s="1">
        <v>3</v>
      </c>
      <c r="K411" s="2" t="s">
        <v>0</v>
      </c>
      <c r="L411" s="1">
        <v>0</v>
      </c>
      <c r="M411" s="1">
        <v>10</v>
      </c>
      <c r="N411" s="1">
        <v>0</v>
      </c>
    </row>
    <row r="412" spans="1:14">
      <c r="A412" s="1">
        <v>409</v>
      </c>
      <c r="B412" s="1">
        <v>1199449</v>
      </c>
      <c r="C412" s="2" t="str">
        <f ca="1">VLOOKUP(B412,'Fichier FI (en entrée)'!B:D,3)</f>
        <v>ZDGVNSTTBQ</v>
      </c>
      <c r="D412" s="2" t="str">
        <f ca="1">VLOOKUP(B412,'Fichier FI (en entrée)'!B:E,4)</f>
        <v>Ookslofarkzgg</v>
      </c>
      <c r="E412" s="2" t="s">
        <v>37</v>
      </c>
      <c r="F412" s="2" t="s">
        <v>3</v>
      </c>
      <c r="G412" s="1">
        <v>1</v>
      </c>
      <c r="H412" s="1">
        <v>11.34</v>
      </c>
      <c r="I412" s="2" t="s">
        <v>1</v>
      </c>
      <c r="J412" s="1">
        <v>3</v>
      </c>
      <c r="K412" s="2" t="s">
        <v>0</v>
      </c>
      <c r="L412" s="1">
        <v>0</v>
      </c>
      <c r="M412" s="1">
        <v>7</v>
      </c>
      <c r="N412" s="1">
        <v>0</v>
      </c>
    </row>
    <row r="413" spans="1:14">
      <c r="A413" s="1">
        <v>412</v>
      </c>
      <c r="B413" s="1">
        <v>367856</v>
      </c>
      <c r="C413" s="2" t="str">
        <f ca="1">VLOOKUP(B413,'Fichier FI (en entrée)'!B:D,3)</f>
        <v>XOGYLKJZKB</v>
      </c>
      <c r="D413" s="2" t="str">
        <f ca="1">VLOOKUP(B413,'Fichier FI (en entrée)'!B:E,4)</f>
        <v>Nmblrktmvelsu</v>
      </c>
      <c r="E413" s="2" t="s">
        <v>19</v>
      </c>
      <c r="F413" s="2" t="s">
        <v>3</v>
      </c>
      <c r="G413" s="1">
        <v>1</v>
      </c>
      <c r="H413" s="1">
        <v>11.33</v>
      </c>
      <c r="I413" s="2" t="s">
        <v>1</v>
      </c>
      <c r="J413" s="1">
        <v>3</v>
      </c>
      <c r="K413" s="2" t="s">
        <v>0</v>
      </c>
      <c r="L413" s="1">
        <v>0</v>
      </c>
      <c r="M413" s="1">
        <v>15</v>
      </c>
      <c r="N413" s="1">
        <v>0</v>
      </c>
    </row>
    <row r="414" spans="1:14">
      <c r="A414" s="1">
        <v>412</v>
      </c>
      <c r="B414" s="1">
        <v>580079</v>
      </c>
      <c r="C414" s="2" t="str">
        <f ca="1">VLOOKUP(B414,'Fichier FI (en entrée)'!B:D,3)</f>
        <v>KZOSDGESNY</v>
      </c>
      <c r="D414" s="2" t="str">
        <f ca="1">VLOOKUP(B414,'Fichier FI (en entrée)'!B:E,4)</f>
        <v>Mdfcjtcsspuyi</v>
      </c>
      <c r="E414" s="2" t="s">
        <v>33</v>
      </c>
      <c r="F414" s="2" t="s">
        <v>3</v>
      </c>
      <c r="G414" s="1">
        <v>1</v>
      </c>
      <c r="H414" s="1">
        <v>11.33</v>
      </c>
      <c r="I414" s="2" t="s">
        <v>1</v>
      </c>
      <c r="J414" s="1">
        <v>3</v>
      </c>
      <c r="K414" s="2" t="s">
        <v>0</v>
      </c>
      <c r="L414" s="1">
        <v>0</v>
      </c>
      <c r="M414" s="1">
        <v>4</v>
      </c>
      <c r="N414" s="1">
        <v>0</v>
      </c>
    </row>
    <row r="415" spans="1:14">
      <c r="A415" s="1">
        <v>412</v>
      </c>
      <c r="B415" s="1">
        <v>1085612</v>
      </c>
      <c r="C415" s="2" t="str">
        <f ca="1">VLOOKUP(B415,'Fichier FI (en entrée)'!B:D,3)</f>
        <v>JVWOLSTKBD</v>
      </c>
      <c r="D415" s="2" t="str">
        <f ca="1">VLOOKUP(B415,'Fichier FI (en entrée)'!B:E,4)</f>
        <v>Aaottirvmbcel</v>
      </c>
      <c r="E415" s="2" t="s">
        <v>71</v>
      </c>
      <c r="F415" s="2" t="s">
        <v>3</v>
      </c>
      <c r="G415" s="1">
        <v>1</v>
      </c>
      <c r="H415" s="1">
        <v>11.33</v>
      </c>
      <c r="I415" s="2" t="s">
        <v>1</v>
      </c>
      <c r="J415" s="1">
        <v>3</v>
      </c>
      <c r="K415" s="2" t="s">
        <v>5</v>
      </c>
      <c r="L415" s="1">
        <v>0</v>
      </c>
      <c r="M415" s="1">
        <v>17</v>
      </c>
      <c r="N415" s="1">
        <v>0</v>
      </c>
    </row>
    <row r="416" spans="1:14">
      <c r="A416" s="1">
        <v>412</v>
      </c>
      <c r="B416" s="1">
        <v>1044977</v>
      </c>
      <c r="C416" s="2" t="str">
        <f ca="1">VLOOKUP(B416,'Fichier FI (en entrée)'!B:D,3)</f>
        <v>DBXTPVIXCT</v>
      </c>
      <c r="D416" s="2" t="str">
        <f ca="1">VLOOKUP(B416,'Fichier FI (en entrée)'!B:E,4)</f>
        <v>Vvbpyykjaxcwe</v>
      </c>
      <c r="E416" s="2" t="s">
        <v>70</v>
      </c>
      <c r="F416" s="2" t="s">
        <v>3</v>
      </c>
      <c r="G416" s="1">
        <v>1</v>
      </c>
      <c r="H416" s="1">
        <v>11.33</v>
      </c>
      <c r="I416" s="2" t="s">
        <v>1</v>
      </c>
      <c r="J416" s="1">
        <v>3</v>
      </c>
      <c r="K416" s="2" t="s">
        <v>5</v>
      </c>
      <c r="L416" s="1">
        <v>0</v>
      </c>
      <c r="M416" s="1">
        <v>4</v>
      </c>
      <c r="N416" s="1">
        <v>0</v>
      </c>
    </row>
    <row r="417" spans="1:14">
      <c r="A417" s="1">
        <v>412</v>
      </c>
      <c r="B417" s="1">
        <v>528315</v>
      </c>
      <c r="C417" s="2" t="str">
        <f ca="1">VLOOKUP(B417,'Fichier FI (en entrée)'!B:D,3)</f>
        <v>RWMRREHEPX</v>
      </c>
      <c r="D417" s="2" t="str">
        <f ca="1">VLOOKUP(B417,'Fichier FI (en entrée)'!B:E,4)</f>
        <v>Zkxftpxbcgqxg</v>
      </c>
      <c r="E417" s="2" t="s">
        <v>27</v>
      </c>
      <c r="F417" s="2" t="s">
        <v>3</v>
      </c>
      <c r="G417" s="1">
        <v>1</v>
      </c>
      <c r="H417" s="1">
        <v>11.33</v>
      </c>
      <c r="I417" s="2" t="s">
        <v>1</v>
      </c>
      <c r="J417" s="1">
        <v>3</v>
      </c>
      <c r="K417" s="2" t="s">
        <v>0</v>
      </c>
      <c r="L417" s="1">
        <v>0</v>
      </c>
      <c r="M417" s="1">
        <v>12</v>
      </c>
      <c r="N417" s="1">
        <v>0</v>
      </c>
    </row>
    <row r="418" spans="1:14">
      <c r="A418" s="1">
        <v>417</v>
      </c>
      <c r="B418" s="1">
        <v>163933</v>
      </c>
      <c r="C418" s="2" t="str">
        <f ca="1">VLOOKUP(B418,'Fichier FI (en entrée)'!B:D,3)</f>
        <v>DECHFPJDGQ</v>
      </c>
      <c r="D418" s="2" t="str">
        <f ca="1">VLOOKUP(B418,'Fichier FI (en entrée)'!B:E,4)</f>
        <v>Nfexindonlhdd</v>
      </c>
      <c r="E418" s="2" t="s">
        <v>18</v>
      </c>
      <c r="F418" s="2" t="s">
        <v>3</v>
      </c>
      <c r="G418" s="1">
        <v>1</v>
      </c>
      <c r="H418" s="1">
        <v>11.31</v>
      </c>
      <c r="I418" s="2" t="s">
        <v>1</v>
      </c>
      <c r="J418" s="1">
        <v>3</v>
      </c>
      <c r="K418" s="2" t="s">
        <v>5</v>
      </c>
      <c r="L418" s="1">
        <v>0</v>
      </c>
      <c r="M418" s="1">
        <v>16</v>
      </c>
      <c r="N418" s="1">
        <v>0</v>
      </c>
    </row>
    <row r="419" spans="1:14">
      <c r="A419" s="1">
        <v>417</v>
      </c>
      <c r="B419" s="1">
        <v>393617</v>
      </c>
      <c r="C419" s="2" t="str">
        <f ca="1">VLOOKUP(B419,'Fichier FI (en entrée)'!B:D,3)</f>
        <v>XYJZDBKFEN</v>
      </c>
      <c r="D419" s="2" t="str">
        <f ca="1">VLOOKUP(B419,'Fichier FI (en entrée)'!B:E,4)</f>
        <v>Hrohkcguopwkt</v>
      </c>
      <c r="E419" s="2" t="s">
        <v>17</v>
      </c>
      <c r="F419" s="2" t="s">
        <v>3</v>
      </c>
      <c r="G419" s="1">
        <v>1</v>
      </c>
      <c r="H419" s="1">
        <v>11.31</v>
      </c>
      <c r="I419" s="2" t="s">
        <v>1</v>
      </c>
      <c r="J419" s="1">
        <v>3</v>
      </c>
      <c r="K419" s="2" t="s">
        <v>0</v>
      </c>
      <c r="L419" s="1">
        <v>0</v>
      </c>
      <c r="M419" s="1">
        <v>0</v>
      </c>
      <c r="N419" s="1">
        <v>0</v>
      </c>
    </row>
    <row r="420" spans="1:14">
      <c r="A420" s="1">
        <v>417</v>
      </c>
      <c r="B420" s="1">
        <v>1071105</v>
      </c>
      <c r="C420" s="2" t="str">
        <f ca="1">VLOOKUP(B420,'Fichier FI (en entrée)'!B:D,3)</f>
        <v>MVOPLPPYQN</v>
      </c>
      <c r="D420" s="2" t="str">
        <f ca="1">VLOOKUP(B420,'Fichier FI (en entrée)'!B:E,4)</f>
        <v>Zpqxwcdeqggyl</v>
      </c>
      <c r="E420" s="2" t="s">
        <v>64</v>
      </c>
      <c r="F420" s="2" t="s">
        <v>3</v>
      </c>
      <c r="G420" s="1">
        <v>1</v>
      </c>
      <c r="H420" s="1">
        <v>11.31</v>
      </c>
      <c r="I420" s="2" t="s">
        <v>1</v>
      </c>
      <c r="J420" s="1">
        <v>3</v>
      </c>
      <c r="K420" s="2" t="s">
        <v>0</v>
      </c>
      <c r="L420" s="1">
        <v>0</v>
      </c>
      <c r="M420" s="1">
        <v>30</v>
      </c>
      <c r="N420" s="1">
        <v>0</v>
      </c>
    </row>
    <row r="421" spans="1:14">
      <c r="A421" s="1">
        <v>417</v>
      </c>
      <c r="B421" s="1">
        <v>247094</v>
      </c>
      <c r="C421" s="2" t="str">
        <f ca="1">VLOOKUP(B421,'Fichier FI (en entrée)'!B:D,3)</f>
        <v>LEKQLIKJIK</v>
      </c>
      <c r="D421" s="2" t="str">
        <f ca="1">VLOOKUP(B421,'Fichier FI (en entrée)'!B:E,4)</f>
        <v>Tczrkebaytfwi</v>
      </c>
      <c r="E421" s="2" t="s">
        <v>27</v>
      </c>
      <c r="F421" s="2" t="s">
        <v>3</v>
      </c>
      <c r="G421" s="1">
        <v>1</v>
      </c>
      <c r="H421" s="1">
        <v>11.31</v>
      </c>
      <c r="I421" s="2" t="s">
        <v>1</v>
      </c>
      <c r="J421" s="1">
        <v>3</v>
      </c>
      <c r="K421" s="2" t="s">
        <v>0</v>
      </c>
      <c r="L421" s="1">
        <v>0</v>
      </c>
      <c r="M421" s="1">
        <v>13</v>
      </c>
      <c r="N421" s="1">
        <v>0</v>
      </c>
    </row>
    <row r="422" spans="1:14">
      <c r="A422" s="1">
        <v>417</v>
      </c>
      <c r="B422" s="1">
        <v>214271</v>
      </c>
      <c r="C422" s="2" t="str">
        <f ca="1">VLOOKUP(B422,'Fichier FI (en entrée)'!B:D,3)</f>
        <v>GNWDAHIHUU</v>
      </c>
      <c r="D422" s="2" t="str">
        <f ca="1">VLOOKUP(B422,'Fichier FI (en entrée)'!B:E,4)</f>
        <v>Vktpwqhwkxfjs</v>
      </c>
      <c r="E422" s="2" t="s">
        <v>17</v>
      </c>
      <c r="F422" s="2" t="s">
        <v>3</v>
      </c>
      <c r="G422" s="1">
        <v>1</v>
      </c>
      <c r="H422" s="1">
        <v>11.31</v>
      </c>
      <c r="I422" s="2" t="s">
        <v>1</v>
      </c>
      <c r="J422" s="1">
        <v>3</v>
      </c>
      <c r="K422" s="2" t="s">
        <v>0</v>
      </c>
      <c r="L422" s="1">
        <v>0</v>
      </c>
      <c r="M422" s="1">
        <v>0</v>
      </c>
      <c r="N422" s="1">
        <v>0</v>
      </c>
    </row>
    <row r="423" spans="1:14">
      <c r="A423" s="1">
        <v>422</v>
      </c>
      <c r="B423" s="1">
        <v>576355</v>
      </c>
      <c r="C423" s="2" t="str">
        <f ca="1">VLOOKUP(B423,'Fichier FI (en entrée)'!B:D,3)</f>
        <v>UYGYZJADLL</v>
      </c>
      <c r="D423" s="2" t="str">
        <f ca="1">VLOOKUP(B423,'Fichier FI (en entrée)'!B:E,4)</f>
        <v>Lagthpaczfomi</v>
      </c>
      <c r="E423" s="2" t="s">
        <v>76</v>
      </c>
      <c r="F423" s="2" t="s">
        <v>3</v>
      </c>
      <c r="G423" s="1">
        <v>1</v>
      </c>
      <c r="H423" s="1">
        <v>11.3</v>
      </c>
      <c r="I423" s="2" t="s">
        <v>1</v>
      </c>
      <c r="J423" s="1">
        <v>3</v>
      </c>
      <c r="K423" s="2" t="s">
        <v>0</v>
      </c>
      <c r="L423" s="1">
        <v>0</v>
      </c>
      <c r="M423" s="1">
        <v>0</v>
      </c>
      <c r="N423" s="1">
        <v>0</v>
      </c>
    </row>
    <row r="424" spans="1:14">
      <c r="A424" s="1">
        <v>423</v>
      </c>
      <c r="B424" s="1">
        <v>304704</v>
      </c>
      <c r="C424" s="2" t="str">
        <f ca="1">VLOOKUP(B424,'Fichier FI (en entrée)'!B:D,3)</f>
        <v>XVYVXCCHCC</v>
      </c>
      <c r="D424" s="2" t="str">
        <f ca="1">VLOOKUP(B424,'Fichier FI (en entrée)'!B:E,4)</f>
        <v>Kcehnowusxytt</v>
      </c>
      <c r="E424" s="2" t="s">
        <v>14</v>
      </c>
      <c r="F424" s="2" t="s">
        <v>3</v>
      </c>
      <c r="G424" s="1">
        <v>1</v>
      </c>
      <c r="H424" s="1">
        <v>11.29</v>
      </c>
      <c r="I424" s="2" t="s">
        <v>1</v>
      </c>
      <c r="J424" s="1">
        <v>3</v>
      </c>
      <c r="K424" s="2" t="s">
        <v>0</v>
      </c>
      <c r="L424" s="1">
        <v>0</v>
      </c>
      <c r="M424" s="1">
        <v>14</v>
      </c>
      <c r="N424" s="1">
        <v>0</v>
      </c>
    </row>
    <row r="425" spans="1:14">
      <c r="A425" s="1">
        <v>423</v>
      </c>
      <c r="B425" s="1">
        <v>690130</v>
      </c>
      <c r="C425" s="2" t="str">
        <f ca="1">VLOOKUP(B425,'Fichier FI (en entrée)'!B:D,3)</f>
        <v>KRKGOJOIOJ</v>
      </c>
      <c r="D425" s="2" t="str">
        <f ca="1">VLOOKUP(B425,'Fichier FI (en entrée)'!B:E,4)</f>
        <v>Ojdlvsyrhngpr</v>
      </c>
      <c r="E425" s="2" t="s">
        <v>31</v>
      </c>
      <c r="F425" s="2" t="s">
        <v>3</v>
      </c>
      <c r="G425" s="1">
        <v>1</v>
      </c>
      <c r="H425" s="1">
        <v>11.29</v>
      </c>
      <c r="I425" s="2" t="s">
        <v>1</v>
      </c>
      <c r="J425" s="1">
        <v>3</v>
      </c>
      <c r="K425" s="2" t="s">
        <v>0</v>
      </c>
      <c r="L425" s="1">
        <v>0</v>
      </c>
      <c r="M425" s="1">
        <v>0</v>
      </c>
      <c r="N425" s="1">
        <v>0</v>
      </c>
    </row>
    <row r="426" spans="1:14">
      <c r="A426" s="1">
        <v>423</v>
      </c>
      <c r="B426" s="1">
        <v>576353</v>
      </c>
      <c r="C426" s="2" t="str">
        <f ca="1">VLOOKUP(B426,'Fichier FI (en entrée)'!B:D,3)</f>
        <v>JCETXARTVD</v>
      </c>
      <c r="D426" s="2" t="str">
        <f ca="1">VLOOKUP(B426,'Fichier FI (en entrée)'!B:E,4)</f>
        <v>Mfeqpukllfusb</v>
      </c>
      <c r="E426" s="2" t="s">
        <v>20</v>
      </c>
      <c r="F426" s="2" t="s">
        <v>3</v>
      </c>
      <c r="G426" s="1">
        <v>1</v>
      </c>
      <c r="H426" s="1">
        <v>11.29</v>
      </c>
      <c r="I426" s="2" t="s">
        <v>1</v>
      </c>
      <c r="J426" s="1">
        <v>3</v>
      </c>
      <c r="K426" s="2" t="s">
        <v>5</v>
      </c>
      <c r="L426" s="1">
        <v>0</v>
      </c>
      <c r="M426" s="1">
        <v>2</v>
      </c>
      <c r="N426" s="1">
        <v>0</v>
      </c>
    </row>
    <row r="427" spans="1:14">
      <c r="A427" s="1">
        <v>423</v>
      </c>
      <c r="B427" s="1">
        <v>730971</v>
      </c>
      <c r="C427" s="2" t="str">
        <f ca="1">VLOOKUP(B427,'Fichier FI (en entrée)'!B:D,3)</f>
        <v>VMYKLEXONF</v>
      </c>
      <c r="D427" s="2" t="str">
        <f ca="1">VLOOKUP(B427,'Fichier FI (en entrée)'!B:E,4)</f>
        <v>Sloikjtmqeoxz</v>
      </c>
      <c r="E427" s="2" t="s">
        <v>26</v>
      </c>
      <c r="F427" s="2" t="s">
        <v>3</v>
      </c>
      <c r="G427" s="1">
        <v>1</v>
      </c>
      <c r="H427" s="1">
        <v>11.29</v>
      </c>
      <c r="I427" s="2" t="s">
        <v>1</v>
      </c>
      <c r="J427" s="1">
        <v>3</v>
      </c>
      <c r="K427" s="2" t="s">
        <v>0</v>
      </c>
      <c r="L427" s="1">
        <v>0</v>
      </c>
      <c r="M427" s="1">
        <v>2</v>
      </c>
      <c r="N427" s="1">
        <v>0</v>
      </c>
    </row>
    <row r="428" spans="1:14">
      <c r="A428" s="1">
        <v>423</v>
      </c>
      <c r="B428" s="1">
        <v>1203145</v>
      </c>
      <c r="C428" s="2" t="str">
        <f ca="1">VLOOKUP(B428,'Fichier FI (en entrée)'!B:D,3)</f>
        <v>ZBSKCQJJCG</v>
      </c>
      <c r="D428" s="2" t="str">
        <f ca="1">VLOOKUP(B428,'Fichier FI (en entrée)'!B:E,4)</f>
        <v>Ghnqriegzxfqc</v>
      </c>
      <c r="E428" s="2" t="s">
        <v>46</v>
      </c>
      <c r="F428" s="2" t="s">
        <v>3</v>
      </c>
      <c r="G428" s="1">
        <v>1</v>
      </c>
      <c r="H428" s="1">
        <v>11.29</v>
      </c>
      <c r="I428" s="2" t="s">
        <v>1</v>
      </c>
      <c r="J428" s="1">
        <v>3</v>
      </c>
      <c r="K428" s="2" t="s">
        <v>0</v>
      </c>
      <c r="L428" s="1">
        <v>0</v>
      </c>
      <c r="M428" s="1">
        <v>21</v>
      </c>
      <c r="N428" s="1">
        <v>0</v>
      </c>
    </row>
    <row r="429" spans="1:14">
      <c r="A429" s="1">
        <v>423</v>
      </c>
      <c r="B429" s="1">
        <v>1054492</v>
      </c>
      <c r="C429" s="2" t="str">
        <f ca="1">VLOOKUP(B429,'Fichier FI (en entrée)'!B:D,3)</f>
        <v>CELECJIJWB</v>
      </c>
      <c r="D429" s="2" t="str">
        <f ca="1">VLOOKUP(B429,'Fichier FI (en entrée)'!B:E,4)</f>
        <v>Losjfsvvuyezb</v>
      </c>
      <c r="E429" s="2" t="s">
        <v>48</v>
      </c>
      <c r="F429" s="2" t="s">
        <v>3</v>
      </c>
      <c r="G429" s="1">
        <v>1</v>
      </c>
      <c r="H429" s="1">
        <v>11.29</v>
      </c>
      <c r="I429" s="2" t="s">
        <v>1</v>
      </c>
      <c r="J429" s="1">
        <v>3</v>
      </c>
      <c r="K429" s="2" t="s">
        <v>5</v>
      </c>
      <c r="L429" s="1">
        <v>0</v>
      </c>
      <c r="M429" s="1">
        <v>19</v>
      </c>
      <c r="N429" s="1">
        <v>0</v>
      </c>
    </row>
    <row r="430" spans="1:14">
      <c r="A430" s="1">
        <v>423</v>
      </c>
      <c r="B430" s="1">
        <v>1029593</v>
      </c>
      <c r="C430" s="2" t="str">
        <f ca="1">VLOOKUP(B430,'Fichier FI (en entrée)'!B:D,3)</f>
        <v>AMIKOLUHWV</v>
      </c>
      <c r="D430" s="2" t="str">
        <f ca="1">VLOOKUP(B430,'Fichier FI (en entrée)'!B:E,4)</f>
        <v>Gkegpasxjxxeo</v>
      </c>
      <c r="E430" s="2" t="s">
        <v>39</v>
      </c>
      <c r="F430" s="2" t="s">
        <v>3</v>
      </c>
      <c r="G430" s="1">
        <v>1</v>
      </c>
      <c r="H430" s="1">
        <v>11.29</v>
      </c>
      <c r="I430" s="2" t="s">
        <v>1</v>
      </c>
      <c r="J430" s="1">
        <v>3</v>
      </c>
      <c r="K430" s="2" t="s">
        <v>5</v>
      </c>
      <c r="L430" s="1">
        <v>0</v>
      </c>
      <c r="M430" s="1">
        <v>1</v>
      </c>
      <c r="N430" s="1">
        <v>0</v>
      </c>
    </row>
    <row r="431" spans="1:14">
      <c r="A431" s="1">
        <v>423</v>
      </c>
      <c r="B431" s="1">
        <v>1141938</v>
      </c>
      <c r="C431" s="2" t="str">
        <f ca="1">VLOOKUP(B431,'Fichier FI (en entrée)'!B:D,3)</f>
        <v>YYNFZTMWGH</v>
      </c>
      <c r="D431" s="2" t="str">
        <f ca="1">VLOOKUP(B431,'Fichier FI (en entrée)'!B:E,4)</f>
        <v>Dtxrvlmcijlmc</v>
      </c>
      <c r="E431" s="2" t="s">
        <v>52</v>
      </c>
      <c r="F431" s="2" t="s">
        <v>3</v>
      </c>
      <c r="G431" s="1">
        <v>1</v>
      </c>
      <c r="H431" s="1">
        <v>11.29</v>
      </c>
      <c r="I431" s="2" t="s">
        <v>1</v>
      </c>
      <c r="J431" s="1">
        <v>3</v>
      </c>
      <c r="K431" s="2" t="s">
        <v>0</v>
      </c>
      <c r="L431" s="1">
        <v>0</v>
      </c>
      <c r="M431" s="1">
        <v>0</v>
      </c>
      <c r="N431" s="1">
        <v>0</v>
      </c>
    </row>
    <row r="432" spans="1:14">
      <c r="A432" s="1">
        <v>431</v>
      </c>
      <c r="B432" s="1">
        <v>470827</v>
      </c>
      <c r="C432" s="2" t="str">
        <f ca="1">VLOOKUP(B432,'Fichier FI (en entrée)'!B:D,3)</f>
        <v>YHFUDYFSKF</v>
      </c>
      <c r="D432" s="2" t="str">
        <f ca="1">VLOOKUP(B432,'Fichier FI (en entrée)'!B:E,4)</f>
        <v>Pbgiudacpnoza</v>
      </c>
      <c r="E432" s="2" t="s">
        <v>28</v>
      </c>
      <c r="F432" s="2" t="s">
        <v>3</v>
      </c>
      <c r="G432" s="1">
        <v>1</v>
      </c>
      <c r="H432" s="1">
        <v>11.28</v>
      </c>
      <c r="I432" s="2" t="s">
        <v>1</v>
      </c>
      <c r="J432" s="1">
        <v>3</v>
      </c>
      <c r="K432" s="2" t="s">
        <v>5</v>
      </c>
      <c r="L432" s="1">
        <v>0</v>
      </c>
      <c r="M432" s="1">
        <v>2</v>
      </c>
      <c r="N432" s="1">
        <v>0</v>
      </c>
    </row>
    <row r="433" spans="1:14">
      <c r="A433" s="1">
        <v>431</v>
      </c>
      <c r="B433" s="1">
        <v>672624</v>
      </c>
      <c r="C433" s="2" t="str">
        <f ca="1">VLOOKUP(B433,'Fichier FI (en entrée)'!B:D,3)</f>
        <v>NQSGSNSCPP</v>
      </c>
      <c r="D433" s="2" t="str">
        <f ca="1">VLOOKUP(B433,'Fichier FI (en entrée)'!B:E,4)</f>
        <v>Adkjpzwwjtwsc</v>
      </c>
      <c r="E433" s="2" t="s">
        <v>18</v>
      </c>
      <c r="F433" s="2" t="s">
        <v>3</v>
      </c>
      <c r="G433" s="1">
        <v>1</v>
      </c>
      <c r="H433" s="1">
        <v>11.28</v>
      </c>
      <c r="I433" s="2" t="s">
        <v>1</v>
      </c>
      <c r="J433" s="1">
        <v>3</v>
      </c>
      <c r="K433" s="2" t="s">
        <v>5</v>
      </c>
      <c r="L433" s="1">
        <v>0</v>
      </c>
      <c r="M433" s="1">
        <v>14</v>
      </c>
      <c r="N433" s="1">
        <v>0</v>
      </c>
    </row>
    <row r="434" spans="1:14">
      <c r="A434" s="1">
        <v>431</v>
      </c>
      <c r="B434" s="1">
        <v>547932</v>
      </c>
      <c r="C434" s="2" t="str">
        <f ca="1">VLOOKUP(B434,'Fichier FI (en entrée)'!B:D,3)</f>
        <v>QHVQBUDUSM</v>
      </c>
      <c r="D434" s="2" t="str">
        <f ca="1">VLOOKUP(B434,'Fichier FI (en entrée)'!B:E,4)</f>
        <v>Hhccvrkpdlurl</v>
      </c>
      <c r="E434" s="2" t="s">
        <v>20</v>
      </c>
      <c r="F434" s="2" t="s">
        <v>3</v>
      </c>
      <c r="G434" s="1">
        <v>1</v>
      </c>
      <c r="H434" s="1">
        <v>11.28</v>
      </c>
      <c r="I434" s="2" t="s">
        <v>1</v>
      </c>
      <c r="J434" s="1">
        <v>3</v>
      </c>
      <c r="K434" s="2" t="s">
        <v>0</v>
      </c>
      <c r="L434" s="1">
        <v>0</v>
      </c>
      <c r="M434" s="1">
        <v>2</v>
      </c>
      <c r="N434" s="1">
        <v>0</v>
      </c>
    </row>
    <row r="435" spans="1:14">
      <c r="A435" s="1">
        <v>431</v>
      </c>
      <c r="B435" s="1">
        <v>682305</v>
      </c>
      <c r="C435" s="2" t="str">
        <f ca="1">VLOOKUP(B435,'Fichier FI (en entrée)'!B:D,3)</f>
        <v>TOLPKTHQBK</v>
      </c>
      <c r="D435" s="2" t="str">
        <f ca="1">VLOOKUP(B435,'Fichier FI (en entrée)'!B:E,4)</f>
        <v>Losxhoetrvndf</v>
      </c>
      <c r="E435" s="2" t="s">
        <v>28</v>
      </c>
      <c r="F435" s="2" t="s">
        <v>3</v>
      </c>
      <c r="G435" s="1">
        <v>1</v>
      </c>
      <c r="H435" s="1">
        <v>11.28</v>
      </c>
      <c r="I435" s="2" t="s">
        <v>1</v>
      </c>
      <c r="J435" s="1">
        <v>3</v>
      </c>
      <c r="K435" s="2" t="s">
        <v>5</v>
      </c>
      <c r="L435" s="1">
        <v>0</v>
      </c>
      <c r="M435" s="1">
        <v>0</v>
      </c>
      <c r="N435" s="1">
        <v>0</v>
      </c>
    </row>
    <row r="436" spans="1:14">
      <c r="A436" s="1">
        <v>431</v>
      </c>
      <c r="B436" s="1">
        <v>713350</v>
      </c>
      <c r="C436" s="2" t="str">
        <f ca="1">VLOOKUP(B436,'Fichier FI (en entrée)'!B:D,3)</f>
        <v>UYIKJYQBVM</v>
      </c>
      <c r="D436" s="2" t="str">
        <f ca="1">VLOOKUP(B436,'Fichier FI (en entrée)'!B:E,4)</f>
        <v>Kajwonshdeaba</v>
      </c>
      <c r="E436" s="2" t="s">
        <v>17</v>
      </c>
      <c r="F436" s="2" t="s">
        <v>3</v>
      </c>
      <c r="G436" s="1">
        <v>1</v>
      </c>
      <c r="H436" s="1">
        <v>11.28</v>
      </c>
      <c r="I436" s="2" t="s">
        <v>1</v>
      </c>
      <c r="J436" s="1">
        <v>3</v>
      </c>
      <c r="K436" s="2" t="s">
        <v>5</v>
      </c>
      <c r="L436" s="1">
        <v>0</v>
      </c>
      <c r="M436" s="1">
        <v>16</v>
      </c>
      <c r="N436" s="1">
        <v>0</v>
      </c>
    </row>
    <row r="437" spans="1:14">
      <c r="A437" s="1">
        <v>431</v>
      </c>
      <c r="B437" s="1">
        <v>672725</v>
      </c>
      <c r="C437" s="2" t="str">
        <f ca="1">VLOOKUP(B437,'Fichier FI (en entrée)'!B:D,3)</f>
        <v>MMGOIKOHRY</v>
      </c>
      <c r="D437" s="2" t="str">
        <f ca="1">VLOOKUP(B437,'Fichier FI (en entrée)'!B:E,4)</f>
        <v>Nhjrzzzhekvjy</v>
      </c>
      <c r="E437" s="2" t="s">
        <v>18</v>
      </c>
      <c r="F437" s="2" t="s">
        <v>3</v>
      </c>
      <c r="G437" s="1">
        <v>1</v>
      </c>
      <c r="H437" s="1">
        <v>11.28</v>
      </c>
      <c r="I437" s="2" t="s">
        <v>1</v>
      </c>
      <c r="J437" s="1">
        <v>3</v>
      </c>
      <c r="K437" s="2" t="s">
        <v>0</v>
      </c>
      <c r="L437" s="1">
        <v>0</v>
      </c>
      <c r="M437" s="1">
        <v>14</v>
      </c>
      <c r="N437" s="1">
        <v>0</v>
      </c>
    </row>
    <row r="438" spans="1:14">
      <c r="A438" s="1">
        <v>437</v>
      </c>
      <c r="B438" s="1">
        <v>169984</v>
      </c>
      <c r="C438" s="2" t="str">
        <f ca="1">VLOOKUP(B438,'Fichier FI (en entrée)'!B:D,3)</f>
        <v>EKMGWDJNES</v>
      </c>
      <c r="D438" s="2" t="str">
        <f ca="1">VLOOKUP(B438,'Fichier FI (en entrée)'!B:E,4)</f>
        <v>Svmuaumdsktjf</v>
      </c>
      <c r="E438" s="2" t="s">
        <v>38</v>
      </c>
      <c r="F438" s="2" t="s">
        <v>3</v>
      </c>
      <c r="G438" s="1">
        <v>1</v>
      </c>
      <c r="H438" s="1">
        <v>11.27</v>
      </c>
      <c r="I438" s="2" t="s">
        <v>1</v>
      </c>
      <c r="J438" s="1">
        <v>3</v>
      </c>
      <c r="K438" s="2" t="s">
        <v>0</v>
      </c>
      <c r="L438" s="1">
        <v>0</v>
      </c>
      <c r="M438" s="1">
        <v>0</v>
      </c>
      <c r="N438" s="1">
        <v>0</v>
      </c>
    </row>
    <row r="439" spans="1:14">
      <c r="A439" s="1">
        <v>437</v>
      </c>
      <c r="B439" s="1">
        <v>308737</v>
      </c>
      <c r="C439" s="2" t="str">
        <f ca="1">VLOOKUP(B439,'Fichier FI (en entrée)'!B:D,3)</f>
        <v>LRSQAPHMHL</v>
      </c>
      <c r="D439" s="2" t="str">
        <f ca="1">VLOOKUP(B439,'Fichier FI (en entrée)'!B:E,4)</f>
        <v>Yqkdlgpqqkdfj</v>
      </c>
      <c r="E439" s="2" t="s">
        <v>44</v>
      </c>
      <c r="F439" s="2" t="s">
        <v>3</v>
      </c>
      <c r="G439" s="1">
        <v>1</v>
      </c>
      <c r="H439" s="1">
        <v>11.27</v>
      </c>
      <c r="I439" s="2" t="s">
        <v>1</v>
      </c>
      <c r="J439" s="1">
        <v>3</v>
      </c>
      <c r="K439" s="2" t="s">
        <v>0</v>
      </c>
      <c r="L439" s="1">
        <v>0</v>
      </c>
      <c r="M439" s="1">
        <v>0</v>
      </c>
      <c r="N439" s="1">
        <v>0</v>
      </c>
    </row>
    <row r="440" spans="1:14">
      <c r="A440" s="1">
        <v>437</v>
      </c>
      <c r="B440" s="1">
        <v>1043762</v>
      </c>
      <c r="C440" s="2" t="str">
        <f ca="1">VLOOKUP(B440,'Fichier FI (en entrée)'!B:D,3)</f>
        <v>CRNXCXIVBL</v>
      </c>
      <c r="D440" s="2" t="str">
        <f ca="1">VLOOKUP(B440,'Fichier FI (en entrée)'!B:E,4)</f>
        <v>Akkyjwzivquqp</v>
      </c>
      <c r="E440" s="2" t="s">
        <v>52</v>
      </c>
      <c r="F440" s="2" t="s">
        <v>3</v>
      </c>
      <c r="G440" s="1">
        <v>1</v>
      </c>
      <c r="H440" s="1">
        <v>11.27</v>
      </c>
      <c r="I440" s="2" t="s">
        <v>1</v>
      </c>
      <c r="J440" s="1">
        <v>3</v>
      </c>
      <c r="K440" s="2" t="s">
        <v>5</v>
      </c>
      <c r="L440" s="1">
        <v>0</v>
      </c>
      <c r="M440" s="1">
        <v>2</v>
      </c>
      <c r="N440" s="1">
        <v>0</v>
      </c>
    </row>
    <row r="441" spans="1:14">
      <c r="A441" s="1">
        <v>437</v>
      </c>
      <c r="B441" s="1">
        <v>805766</v>
      </c>
      <c r="C441" s="2" t="str">
        <f ca="1">VLOOKUP(B441,'Fichier FI (en entrée)'!B:D,3)</f>
        <v>XKCEVPLKSL</v>
      </c>
      <c r="D441" s="2" t="str">
        <f ca="1">VLOOKUP(B441,'Fichier FI (en entrée)'!B:E,4)</f>
        <v>Vqggylzjugxld</v>
      </c>
      <c r="E441" s="2" t="s">
        <v>27</v>
      </c>
      <c r="F441" s="2" t="s">
        <v>3</v>
      </c>
      <c r="G441" s="1">
        <v>1</v>
      </c>
      <c r="H441" s="1">
        <v>11.27</v>
      </c>
      <c r="I441" s="2" t="s">
        <v>1</v>
      </c>
      <c r="J441" s="1">
        <v>3</v>
      </c>
      <c r="K441" s="2" t="s">
        <v>0</v>
      </c>
      <c r="L441" s="1">
        <v>0</v>
      </c>
      <c r="M441" s="1">
        <v>10</v>
      </c>
      <c r="N441" s="1">
        <v>0</v>
      </c>
    </row>
    <row r="442" spans="1:14">
      <c r="A442" s="1">
        <v>437</v>
      </c>
      <c r="B442" s="1">
        <v>181478</v>
      </c>
      <c r="C442" s="2" t="str">
        <f ca="1">VLOOKUP(B442,'Fichier FI (en entrée)'!B:D,3)</f>
        <v>VRMOYCZKYQ</v>
      </c>
      <c r="D442" s="2" t="str">
        <f ca="1">VLOOKUP(B442,'Fichier FI (en entrée)'!B:E,4)</f>
        <v>Wqeszlxogycmp</v>
      </c>
      <c r="E442" s="2" t="s">
        <v>19</v>
      </c>
      <c r="F442" s="2" t="s">
        <v>3</v>
      </c>
      <c r="G442" s="1">
        <v>1</v>
      </c>
      <c r="H442" s="1">
        <v>11.27</v>
      </c>
      <c r="I442" s="2" t="s">
        <v>1</v>
      </c>
      <c r="J442" s="1">
        <v>3</v>
      </c>
      <c r="K442" s="2" t="s">
        <v>0</v>
      </c>
      <c r="L442" s="1">
        <v>0</v>
      </c>
      <c r="M442" s="1">
        <v>14</v>
      </c>
      <c r="N442" s="1">
        <v>0</v>
      </c>
    </row>
    <row r="443" spans="1:14">
      <c r="A443" s="1">
        <v>442</v>
      </c>
      <c r="B443" s="1">
        <v>619124</v>
      </c>
      <c r="C443" s="2" t="str">
        <f ca="1">VLOOKUP(B443,'Fichier FI (en entrée)'!B:D,3)</f>
        <v>ZGNXKOGWOH</v>
      </c>
      <c r="D443" s="2" t="str">
        <f ca="1">VLOOKUP(B443,'Fichier FI (en entrée)'!B:E,4)</f>
        <v>Rrzurfhdlnvaw</v>
      </c>
      <c r="E443" s="2" t="s">
        <v>20</v>
      </c>
      <c r="F443" s="2" t="s">
        <v>3</v>
      </c>
      <c r="G443" s="1">
        <v>1</v>
      </c>
      <c r="H443" s="1">
        <v>11.26</v>
      </c>
      <c r="I443" s="2" t="s">
        <v>1</v>
      </c>
      <c r="J443" s="1">
        <v>3</v>
      </c>
      <c r="K443" s="2" t="s">
        <v>0</v>
      </c>
      <c r="L443" s="1">
        <v>0</v>
      </c>
      <c r="M443" s="1">
        <v>2</v>
      </c>
      <c r="N443" s="1">
        <v>0</v>
      </c>
    </row>
    <row r="444" spans="1:14">
      <c r="A444" s="1">
        <v>442</v>
      </c>
      <c r="B444" s="1">
        <v>713610</v>
      </c>
      <c r="C444" s="2" t="str">
        <f ca="1">VLOOKUP(B444,'Fichier FI (en entrée)'!B:D,3)</f>
        <v>BYBBOHSEVE</v>
      </c>
      <c r="D444" s="2" t="str">
        <f ca="1">VLOOKUP(B444,'Fichier FI (en entrée)'!B:E,4)</f>
        <v>Wmktcvsksmpwk</v>
      </c>
      <c r="E444" s="2" t="s">
        <v>18</v>
      </c>
      <c r="F444" s="2" t="s">
        <v>3</v>
      </c>
      <c r="G444" s="1">
        <v>1</v>
      </c>
      <c r="H444" s="1">
        <v>11.26</v>
      </c>
      <c r="I444" s="2" t="s">
        <v>1</v>
      </c>
      <c r="J444" s="1">
        <v>3</v>
      </c>
      <c r="K444" s="2" t="s">
        <v>0</v>
      </c>
      <c r="L444" s="1">
        <v>0</v>
      </c>
      <c r="M444" s="1">
        <v>16</v>
      </c>
      <c r="N444" s="1">
        <v>0</v>
      </c>
    </row>
    <row r="445" spans="1:14">
      <c r="A445" s="1">
        <v>442</v>
      </c>
      <c r="B445" s="1">
        <v>524405</v>
      </c>
      <c r="C445" s="2" t="str">
        <f ca="1">VLOOKUP(B445,'Fichier FI (en entrée)'!B:D,3)</f>
        <v>QOIWKJCSSO</v>
      </c>
      <c r="D445" s="2" t="str">
        <f ca="1">VLOOKUP(B445,'Fichier FI (en entrée)'!B:E,4)</f>
        <v>Lgxoxvhgyxfvw</v>
      </c>
      <c r="E445" s="2" t="s">
        <v>27</v>
      </c>
      <c r="F445" s="2" t="s">
        <v>3</v>
      </c>
      <c r="G445" s="1">
        <v>1</v>
      </c>
      <c r="H445" s="1">
        <v>11.26</v>
      </c>
      <c r="I445" s="2" t="s">
        <v>1</v>
      </c>
      <c r="J445" s="1">
        <v>3</v>
      </c>
      <c r="K445" s="2" t="s">
        <v>5</v>
      </c>
      <c r="L445" s="1">
        <v>0</v>
      </c>
      <c r="M445" s="1">
        <v>12</v>
      </c>
      <c r="N445" s="1">
        <v>0</v>
      </c>
    </row>
    <row r="446" spans="1:14">
      <c r="A446" s="1">
        <v>445</v>
      </c>
      <c r="B446" s="1">
        <v>148843</v>
      </c>
      <c r="C446" s="2" t="str">
        <f ca="1">VLOOKUP(B446,'Fichier FI (en entrée)'!B:D,3)</f>
        <v>JVENCLSNDN</v>
      </c>
      <c r="D446" s="2" t="str">
        <f ca="1">VLOOKUP(B446,'Fichier FI (en entrée)'!B:E,4)</f>
        <v>Qjmflcsxppgko</v>
      </c>
      <c r="E446" s="2" t="s">
        <v>27</v>
      </c>
      <c r="F446" s="2" t="s">
        <v>3</v>
      </c>
      <c r="G446" s="1">
        <v>1</v>
      </c>
      <c r="H446" s="1">
        <v>11.25</v>
      </c>
      <c r="I446" s="2" t="s">
        <v>1</v>
      </c>
      <c r="J446" s="1">
        <v>3</v>
      </c>
      <c r="K446" s="2" t="s">
        <v>0</v>
      </c>
      <c r="L446" s="1">
        <v>0</v>
      </c>
      <c r="M446" s="1">
        <v>12</v>
      </c>
      <c r="N446" s="1">
        <v>0</v>
      </c>
    </row>
    <row r="447" spans="1:14">
      <c r="A447" s="1">
        <v>445</v>
      </c>
      <c r="B447" s="1">
        <v>731103</v>
      </c>
      <c r="C447" s="2" t="str">
        <f ca="1">VLOOKUP(B447,'Fichier FI (en entrée)'!B:D,3)</f>
        <v>ISZTIYUWER</v>
      </c>
      <c r="D447" s="2" t="str">
        <f ca="1">VLOOKUP(B447,'Fichier FI (en entrée)'!B:E,4)</f>
        <v>Lcmkufhmwuwfd</v>
      </c>
      <c r="E447" s="2" t="s">
        <v>20</v>
      </c>
      <c r="F447" s="2" t="s">
        <v>3</v>
      </c>
      <c r="G447" s="1">
        <v>1</v>
      </c>
      <c r="H447" s="1">
        <v>11.25</v>
      </c>
      <c r="I447" s="2" t="s">
        <v>1</v>
      </c>
      <c r="J447" s="1">
        <v>3</v>
      </c>
      <c r="K447" s="2" t="s">
        <v>5</v>
      </c>
      <c r="L447" s="1">
        <v>0</v>
      </c>
      <c r="M447" s="1">
        <v>0</v>
      </c>
      <c r="N447" s="1">
        <v>0</v>
      </c>
    </row>
    <row r="448" spans="1:14">
      <c r="A448" s="1">
        <v>445</v>
      </c>
      <c r="B448" s="1">
        <v>646921</v>
      </c>
      <c r="C448" s="2" t="str">
        <f ca="1">VLOOKUP(B448,'Fichier FI (en entrée)'!B:D,3)</f>
        <v>XWVAGNIWSI</v>
      </c>
      <c r="D448" s="2" t="str">
        <f ca="1">VLOOKUP(B448,'Fichier FI (en entrée)'!B:E,4)</f>
        <v>Vjxknbtsodebf</v>
      </c>
      <c r="E448" s="2" t="s">
        <v>19</v>
      </c>
      <c r="F448" s="2" t="s">
        <v>3</v>
      </c>
      <c r="G448" s="1">
        <v>1</v>
      </c>
      <c r="H448" s="1">
        <v>11.25</v>
      </c>
      <c r="I448" s="2" t="s">
        <v>1</v>
      </c>
      <c r="J448" s="1">
        <v>3</v>
      </c>
      <c r="K448" s="2" t="s">
        <v>0</v>
      </c>
      <c r="L448" s="1">
        <v>0</v>
      </c>
      <c r="M448" s="1">
        <v>14</v>
      </c>
      <c r="N448" s="1">
        <v>0</v>
      </c>
    </row>
    <row r="449" spans="1:14">
      <c r="A449" s="1">
        <v>448</v>
      </c>
      <c r="B449" s="1">
        <v>453768</v>
      </c>
      <c r="C449" s="2" t="str">
        <f ca="1">VLOOKUP(B449,'Fichier FI (en entrée)'!B:D,3)</f>
        <v>QIWCJEKOLB</v>
      </c>
      <c r="D449" s="2" t="str">
        <f ca="1">VLOOKUP(B449,'Fichier FI (en entrée)'!B:E,4)</f>
        <v>Jxqnvsujwmlog</v>
      </c>
      <c r="E449" s="2" t="s">
        <v>68</v>
      </c>
      <c r="F449" s="2" t="s">
        <v>3</v>
      </c>
      <c r="G449" s="1">
        <v>1</v>
      </c>
      <c r="H449" s="1">
        <v>11.24</v>
      </c>
      <c r="I449" s="2" t="s">
        <v>1</v>
      </c>
      <c r="J449" s="1">
        <v>3</v>
      </c>
      <c r="K449" s="2" t="s">
        <v>0</v>
      </c>
      <c r="L449" s="1">
        <v>0</v>
      </c>
      <c r="M449" s="1">
        <v>0</v>
      </c>
      <c r="N449" s="1">
        <v>0</v>
      </c>
    </row>
    <row r="450" spans="1:14">
      <c r="A450" s="1">
        <v>448</v>
      </c>
      <c r="B450" s="1">
        <v>651666</v>
      </c>
      <c r="C450" s="2" t="str">
        <f ca="1">VLOOKUP(B450,'Fichier FI (en entrée)'!B:D,3)</f>
        <v>IZJCZEQIJJ</v>
      </c>
      <c r="D450" s="2" t="str">
        <f ca="1">VLOOKUP(B450,'Fichier FI (en entrée)'!B:E,4)</f>
        <v>Axvhfjpouymzk</v>
      </c>
      <c r="E450" s="2" t="s">
        <v>19</v>
      </c>
      <c r="F450" s="2" t="s">
        <v>3</v>
      </c>
      <c r="G450" s="1">
        <v>1</v>
      </c>
      <c r="H450" s="1">
        <v>11.24</v>
      </c>
      <c r="I450" s="2" t="s">
        <v>1</v>
      </c>
      <c r="J450" s="1">
        <v>3</v>
      </c>
      <c r="K450" s="2" t="s">
        <v>0</v>
      </c>
      <c r="L450" s="1">
        <v>0</v>
      </c>
      <c r="M450" s="1">
        <v>16</v>
      </c>
      <c r="N450" s="1">
        <v>0</v>
      </c>
    </row>
    <row r="451" spans="1:14">
      <c r="A451" s="1">
        <v>448</v>
      </c>
      <c r="B451" s="1">
        <v>411465</v>
      </c>
      <c r="C451" s="2" t="str">
        <f ca="1">VLOOKUP(B451,'Fichier FI (en entrée)'!B:D,3)</f>
        <v>RLKMXMXJUI</v>
      </c>
      <c r="D451" s="2" t="str">
        <f ca="1">VLOOKUP(B451,'Fichier FI (en entrée)'!B:E,4)</f>
        <v>Sjwppaavkqdyv</v>
      </c>
      <c r="E451" s="2" t="s">
        <v>20</v>
      </c>
      <c r="F451" s="2" t="s">
        <v>3</v>
      </c>
      <c r="G451" s="1">
        <v>1</v>
      </c>
      <c r="H451" s="1">
        <v>11.24</v>
      </c>
      <c r="I451" s="2" t="s">
        <v>1</v>
      </c>
      <c r="J451" s="1">
        <v>3</v>
      </c>
      <c r="K451" s="2" t="s">
        <v>5</v>
      </c>
      <c r="L451" s="1">
        <v>0</v>
      </c>
      <c r="M451" s="1">
        <v>6</v>
      </c>
      <c r="N451" s="1">
        <v>0</v>
      </c>
    </row>
    <row r="452" spans="1:14">
      <c r="A452" s="1">
        <v>448</v>
      </c>
      <c r="B452" s="1">
        <v>437192</v>
      </c>
      <c r="C452" s="2" t="str">
        <f ca="1">VLOOKUP(B452,'Fichier FI (en entrée)'!B:D,3)</f>
        <v>FLXMQPCONJ</v>
      </c>
      <c r="D452" s="2" t="str">
        <f ca="1">VLOOKUP(B452,'Fichier FI (en entrée)'!B:E,4)</f>
        <v>Jywbjngglrsls</v>
      </c>
      <c r="E452" s="2" t="s">
        <v>22</v>
      </c>
      <c r="F452" s="2" t="s">
        <v>3</v>
      </c>
      <c r="G452" s="1">
        <v>1</v>
      </c>
      <c r="H452" s="1">
        <v>11.24</v>
      </c>
      <c r="I452" s="2" t="s">
        <v>1</v>
      </c>
      <c r="J452" s="1">
        <v>3</v>
      </c>
      <c r="K452" s="2" t="s">
        <v>5</v>
      </c>
      <c r="L452" s="1">
        <v>0</v>
      </c>
      <c r="M452" s="1">
        <v>1</v>
      </c>
      <c r="N452" s="1">
        <v>0</v>
      </c>
    </row>
    <row r="453" spans="1:14">
      <c r="A453" s="1">
        <v>452</v>
      </c>
      <c r="B453" s="1">
        <v>369678</v>
      </c>
      <c r="C453" s="2" t="str">
        <f ca="1">VLOOKUP(B453,'Fichier FI (en entrée)'!B:D,3)</f>
        <v>GMMXAUDAKO</v>
      </c>
      <c r="D453" s="2" t="str">
        <f ca="1">VLOOKUP(B453,'Fichier FI (en entrée)'!B:E,4)</f>
        <v>Yomimsrqncndp</v>
      </c>
      <c r="E453" s="2" t="s">
        <v>28</v>
      </c>
      <c r="F453" s="2" t="s">
        <v>3</v>
      </c>
      <c r="G453" s="1">
        <v>1</v>
      </c>
      <c r="H453" s="1">
        <v>11.23</v>
      </c>
      <c r="I453" s="2" t="s">
        <v>1</v>
      </c>
      <c r="J453" s="1">
        <v>3</v>
      </c>
      <c r="K453" s="2" t="s">
        <v>5</v>
      </c>
      <c r="L453" s="1">
        <v>0</v>
      </c>
      <c r="M453" s="1">
        <v>4</v>
      </c>
      <c r="N453" s="1">
        <v>0</v>
      </c>
    </row>
    <row r="454" spans="1:14">
      <c r="A454" s="1">
        <v>452</v>
      </c>
      <c r="B454" s="1">
        <v>734887</v>
      </c>
      <c r="C454" s="2" t="str">
        <f ca="1">VLOOKUP(B454,'Fichier FI (en entrée)'!B:D,3)</f>
        <v>EBICTIKINP</v>
      </c>
      <c r="D454" s="2" t="str">
        <f ca="1">VLOOKUP(B454,'Fichier FI (en entrée)'!B:E,4)</f>
        <v>Vumgcicongreh</v>
      </c>
      <c r="E454" s="2" t="s">
        <v>24</v>
      </c>
      <c r="F454" s="2" t="s">
        <v>3</v>
      </c>
      <c r="G454" s="1">
        <v>1</v>
      </c>
      <c r="H454" s="1">
        <v>11.23</v>
      </c>
      <c r="I454" s="2" t="s">
        <v>1</v>
      </c>
      <c r="J454" s="1">
        <v>3</v>
      </c>
      <c r="K454" s="2" t="s">
        <v>0</v>
      </c>
      <c r="L454" s="1">
        <v>0</v>
      </c>
      <c r="M454" s="1">
        <v>2</v>
      </c>
      <c r="N454" s="1">
        <v>0</v>
      </c>
    </row>
    <row r="455" spans="1:14">
      <c r="A455" s="1">
        <v>452</v>
      </c>
      <c r="B455" s="1">
        <v>419334</v>
      </c>
      <c r="C455" s="2" t="str">
        <f ca="1">VLOOKUP(B455,'Fichier FI (en entrée)'!B:D,3)</f>
        <v>AEEPARATOD</v>
      </c>
      <c r="D455" s="2" t="str">
        <f ca="1">VLOOKUP(B455,'Fichier FI (en entrée)'!B:E,4)</f>
        <v>Lubclnkzldrha</v>
      </c>
      <c r="E455" s="2" t="s">
        <v>23</v>
      </c>
      <c r="F455" s="2" t="s">
        <v>3</v>
      </c>
      <c r="G455" s="1">
        <v>1</v>
      </c>
      <c r="H455" s="1">
        <v>11.23</v>
      </c>
      <c r="I455" s="2" t="s">
        <v>1</v>
      </c>
      <c r="J455" s="1">
        <v>3</v>
      </c>
      <c r="K455" s="2" t="s">
        <v>0</v>
      </c>
      <c r="L455" s="1">
        <v>0</v>
      </c>
      <c r="M455" s="1">
        <v>2</v>
      </c>
      <c r="N455" s="1">
        <v>0</v>
      </c>
    </row>
    <row r="456" spans="1:14">
      <c r="A456" s="1">
        <v>455</v>
      </c>
      <c r="B456" s="1">
        <v>519110</v>
      </c>
      <c r="C456" s="2" t="str">
        <f ca="1">VLOOKUP(B456,'Fichier FI (en entrée)'!B:D,3)</f>
        <v>FAHQSMNKQK</v>
      </c>
      <c r="D456" s="2" t="str">
        <f ca="1">VLOOKUP(B456,'Fichier FI (en entrée)'!B:E,4)</f>
        <v>Tyvmndwjvnkcf</v>
      </c>
      <c r="E456" s="2" t="s">
        <v>27</v>
      </c>
      <c r="F456" s="2" t="s">
        <v>3</v>
      </c>
      <c r="G456" s="1">
        <v>1</v>
      </c>
      <c r="H456" s="1">
        <v>11.21</v>
      </c>
      <c r="I456" s="2" t="s">
        <v>1</v>
      </c>
      <c r="J456" s="1">
        <v>3</v>
      </c>
      <c r="K456" s="2" t="s">
        <v>0</v>
      </c>
      <c r="L456" s="1">
        <v>0</v>
      </c>
      <c r="M456" s="1">
        <v>12</v>
      </c>
      <c r="N456" s="1">
        <v>0</v>
      </c>
    </row>
    <row r="457" spans="1:14">
      <c r="A457" s="1">
        <v>456</v>
      </c>
      <c r="B457" s="1">
        <v>149916</v>
      </c>
      <c r="C457" s="2" t="str">
        <f ca="1">VLOOKUP(B457,'Fichier FI (en entrée)'!B:D,3)</f>
        <v>PGKSQCFOZO</v>
      </c>
      <c r="D457" s="2" t="str">
        <f ca="1">VLOOKUP(B457,'Fichier FI (en entrée)'!B:E,4)</f>
        <v>Ckbbczehavdmi</v>
      </c>
      <c r="E457" s="2" t="s">
        <v>27</v>
      </c>
      <c r="F457" s="2" t="s">
        <v>3</v>
      </c>
      <c r="G457" s="1">
        <v>1</v>
      </c>
      <c r="H457" s="1">
        <v>11.2</v>
      </c>
      <c r="I457" s="2" t="s">
        <v>1</v>
      </c>
      <c r="J457" s="1">
        <v>3</v>
      </c>
      <c r="K457" s="2" t="s">
        <v>5</v>
      </c>
      <c r="L457" s="1">
        <v>0</v>
      </c>
      <c r="M457" s="1">
        <v>12</v>
      </c>
      <c r="N457" s="1">
        <v>0</v>
      </c>
    </row>
    <row r="458" spans="1:14">
      <c r="A458" s="1">
        <v>456</v>
      </c>
      <c r="B458" s="1">
        <v>730964</v>
      </c>
      <c r="C458" s="2" t="str">
        <f ca="1">VLOOKUP(B458,'Fichier FI (en entrée)'!B:D,3)</f>
        <v>MIHZSMKSVS</v>
      </c>
      <c r="D458" s="2" t="str">
        <f ca="1">VLOOKUP(B458,'Fichier FI (en entrée)'!B:E,4)</f>
        <v>Esevlvwsezqbs</v>
      </c>
      <c r="E458" s="2" t="s">
        <v>28</v>
      </c>
      <c r="F458" s="2" t="s">
        <v>3</v>
      </c>
      <c r="G458" s="1">
        <v>1</v>
      </c>
      <c r="H458" s="1">
        <v>11.2</v>
      </c>
      <c r="I458" s="2" t="s">
        <v>1</v>
      </c>
      <c r="J458" s="1">
        <v>3</v>
      </c>
      <c r="K458" s="2" t="s">
        <v>5</v>
      </c>
      <c r="L458" s="1">
        <v>0</v>
      </c>
      <c r="M458" s="1">
        <v>7</v>
      </c>
      <c r="N458" s="1">
        <v>0</v>
      </c>
    </row>
    <row r="459" spans="1:14">
      <c r="A459" s="1">
        <v>456</v>
      </c>
      <c r="B459" s="1">
        <v>332288</v>
      </c>
      <c r="C459" s="2" t="str">
        <f ca="1">VLOOKUP(B459,'Fichier FI (en entrée)'!B:D,3)</f>
        <v>TDNKUOLHXT</v>
      </c>
      <c r="D459" s="2" t="str">
        <f ca="1">VLOOKUP(B459,'Fichier FI (en entrée)'!B:E,4)</f>
        <v>Zzvwfplztuoxz</v>
      </c>
      <c r="E459" s="2" t="s">
        <v>20</v>
      </c>
      <c r="F459" s="2" t="s">
        <v>3</v>
      </c>
      <c r="G459" s="1">
        <v>1</v>
      </c>
      <c r="H459" s="1">
        <v>11.2</v>
      </c>
      <c r="I459" s="2" t="s">
        <v>1</v>
      </c>
      <c r="J459" s="1">
        <v>3</v>
      </c>
      <c r="K459" s="2" t="s">
        <v>0</v>
      </c>
      <c r="L459" s="1">
        <v>0</v>
      </c>
      <c r="M459" s="1">
        <v>0</v>
      </c>
      <c r="N459" s="1">
        <v>0</v>
      </c>
    </row>
    <row r="460" spans="1:14">
      <c r="A460" s="1">
        <v>459</v>
      </c>
      <c r="B460" s="1">
        <v>156979</v>
      </c>
      <c r="C460" s="2" t="str">
        <f ca="1">VLOOKUP(B460,'Fichier FI (en entrée)'!B:D,3)</f>
        <v>HLKIFPXRNI</v>
      </c>
      <c r="D460" s="2" t="str">
        <f ca="1">VLOOKUP(B460,'Fichier FI (en entrée)'!B:E,4)</f>
        <v>Jyjowhcoiyoyj</v>
      </c>
      <c r="E460" s="2" t="s">
        <v>27</v>
      </c>
      <c r="F460" s="2" t="s">
        <v>3</v>
      </c>
      <c r="G460" s="1">
        <v>1</v>
      </c>
      <c r="H460" s="1">
        <v>11.19</v>
      </c>
      <c r="I460" s="2" t="s">
        <v>1</v>
      </c>
      <c r="J460" s="1">
        <v>3</v>
      </c>
      <c r="K460" s="2" t="s">
        <v>5</v>
      </c>
      <c r="L460" s="1">
        <v>0</v>
      </c>
      <c r="M460" s="1">
        <v>10</v>
      </c>
      <c r="N460" s="1">
        <v>0</v>
      </c>
    </row>
    <row r="461" spans="1:14">
      <c r="A461" s="1">
        <v>459</v>
      </c>
      <c r="B461" s="1">
        <v>510736</v>
      </c>
      <c r="C461" s="2" t="str">
        <f ca="1">VLOOKUP(B461,'Fichier FI (en entrée)'!B:D,3)</f>
        <v>OFAAGDJAQF</v>
      </c>
      <c r="D461" s="2" t="str">
        <f ca="1">VLOOKUP(B461,'Fichier FI (en entrée)'!B:E,4)</f>
        <v>Mruvtsfqiniqe</v>
      </c>
      <c r="E461" s="2" t="s">
        <v>28</v>
      </c>
      <c r="F461" s="2" t="s">
        <v>3</v>
      </c>
      <c r="G461" s="1">
        <v>1</v>
      </c>
      <c r="H461" s="1">
        <v>11.19</v>
      </c>
      <c r="I461" s="2" t="s">
        <v>1</v>
      </c>
      <c r="J461" s="1">
        <v>3</v>
      </c>
      <c r="K461" s="2" t="s">
        <v>0</v>
      </c>
      <c r="L461" s="1">
        <v>0</v>
      </c>
      <c r="M461" s="1">
        <v>2</v>
      </c>
      <c r="N461" s="1">
        <v>0</v>
      </c>
    </row>
    <row r="462" spans="1:14">
      <c r="A462" s="1">
        <v>459</v>
      </c>
      <c r="B462" s="1">
        <v>684549</v>
      </c>
      <c r="C462" s="2" t="str">
        <f ca="1">VLOOKUP(B462,'Fichier FI (en entrée)'!B:D,3)</f>
        <v>GCOXGKHKTA</v>
      </c>
      <c r="D462" s="2" t="str">
        <f ca="1">VLOOKUP(B462,'Fichier FI (en entrée)'!B:E,4)</f>
        <v>Cyuzqswishwbh</v>
      </c>
      <c r="E462" s="2" t="s">
        <v>27</v>
      </c>
      <c r="F462" s="2" t="s">
        <v>3</v>
      </c>
      <c r="G462" s="1">
        <v>1</v>
      </c>
      <c r="H462" s="1">
        <v>11.19</v>
      </c>
      <c r="I462" s="2" t="s">
        <v>1</v>
      </c>
      <c r="J462" s="1">
        <v>3</v>
      </c>
      <c r="K462" s="2" t="s">
        <v>0</v>
      </c>
      <c r="L462" s="1">
        <v>0</v>
      </c>
      <c r="M462" s="1">
        <v>12</v>
      </c>
      <c r="N462" s="1">
        <v>0</v>
      </c>
    </row>
    <row r="463" spans="1:14">
      <c r="A463" s="1">
        <v>462</v>
      </c>
      <c r="B463" s="1">
        <v>390864</v>
      </c>
      <c r="C463" s="2" t="str">
        <f ca="1">VLOOKUP(B463,'Fichier FI (en entrée)'!B:D,3)</f>
        <v>VQUCYREBPL</v>
      </c>
      <c r="D463" s="2" t="str">
        <f ca="1">VLOOKUP(B463,'Fichier FI (en entrée)'!B:E,4)</f>
        <v>Lysjgksdwfyww</v>
      </c>
      <c r="E463" s="2" t="s">
        <v>20</v>
      </c>
      <c r="F463" s="2" t="s">
        <v>3</v>
      </c>
      <c r="G463" s="1">
        <v>1</v>
      </c>
      <c r="H463" s="1">
        <v>11.18</v>
      </c>
      <c r="I463" s="2" t="s">
        <v>1</v>
      </c>
      <c r="J463" s="1">
        <v>3</v>
      </c>
      <c r="K463" s="2" t="s">
        <v>5</v>
      </c>
      <c r="L463" s="1">
        <v>0</v>
      </c>
      <c r="M463" s="1">
        <v>2</v>
      </c>
      <c r="N463" s="1">
        <v>0</v>
      </c>
    </row>
    <row r="464" spans="1:14">
      <c r="A464" s="1">
        <v>463</v>
      </c>
      <c r="B464" s="1">
        <v>517705</v>
      </c>
      <c r="C464" s="2" t="str">
        <f ca="1">VLOOKUP(B464,'Fichier FI (en entrée)'!B:D,3)</f>
        <v>ZMWEYIUVRD</v>
      </c>
      <c r="D464" s="2" t="str">
        <f ca="1">VLOOKUP(B464,'Fichier FI (en entrée)'!B:E,4)</f>
        <v>Ejznitmytddhq</v>
      </c>
      <c r="E464" s="2" t="s">
        <v>19</v>
      </c>
      <c r="F464" s="2" t="s">
        <v>3</v>
      </c>
      <c r="G464" s="1">
        <v>1</v>
      </c>
      <c r="H464" s="1">
        <v>11.17</v>
      </c>
      <c r="I464" s="2" t="s">
        <v>1</v>
      </c>
      <c r="J464" s="1">
        <v>3</v>
      </c>
      <c r="K464" s="2" t="s">
        <v>0</v>
      </c>
      <c r="L464" s="1">
        <v>0</v>
      </c>
      <c r="M464" s="1">
        <v>14</v>
      </c>
      <c r="N464" s="1">
        <v>0</v>
      </c>
    </row>
    <row r="465" spans="1:14">
      <c r="A465" s="1">
        <v>464</v>
      </c>
      <c r="B465" s="1">
        <v>143389</v>
      </c>
      <c r="C465" s="2" t="str">
        <f ca="1">VLOOKUP(B465,'Fichier FI (en entrée)'!B:D,3)</f>
        <v>SIOWBHPNBP</v>
      </c>
      <c r="D465" s="2" t="str">
        <f ca="1">VLOOKUP(B465,'Fichier FI (en entrée)'!B:E,4)</f>
        <v>Esvqhxpxokfcx</v>
      </c>
      <c r="E465" s="2" t="s">
        <v>17</v>
      </c>
      <c r="F465" s="2" t="s">
        <v>3</v>
      </c>
      <c r="G465" s="1">
        <v>1</v>
      </c>
      <c r="H465" s="1">
        <v>11.16</v>
      </c>
      <c r="I465" s="2" t="s">
        <v>1</v>
      </c>
      <c r="J465" s="1">
        <v>3</v>
      </c>
      <c r="K465" s="2" t="s">
        <v>5</v>
      </c>
      <c r="L465" s="1">
        <v>0</v>
      </c>
      <c r="M465" s="1">
        <v>0</v>
      </c>
      <c r="N465" s="1">
        <v>0</v>
      </c>
    </row>
    <row r="466" spans="1:14">
      <c r="A466" s="1">
        <v>464</v>
      </c>
      <c r="B466" s="1">
        <v>1053189</v>
      </c>
      <c r="C466" s="2" t="str">
        <f ca="1">VLOOKUP(B466,'Fichier FI (en entrée)'!B:D,3)</f>
        <v>KJWOWKFPAR</v>
      </c>
      <c r="D466" s="2" t="str">
        <f ca="1">VLOOKUP(B466,'Fichier FI (en entrée)'!B:E,4)</f>
        <v>Uxhilbikecdzz</v>
      </c>
      <c r="E466" s="2" t="s">
        <v>39</v>
      </c>
      <c r="F466" s="2" t="s">
        <v>3</v>
      </c>
      <c r="G466" s="1">
        <v>1</v>
      </c>
      <c r="H466" s="1">
        <v>11.16</v>
      </c>
      <c r="I466" s="2" t="s">
        <v>1</v>
      </c>
      <c r="J466" s="1">
        <v>3</v>
      </c>
      <c r="K466" s="2" t="s">
        <v>5</v>
      </c>
      <c r="L466" s="1">
        <v>0</v>
      </c>
      <c r="M466" s="1">
        <v>0</v>
      </c>
      <c r="N466" s="1">
        <v>0</v>
      </c>
    </row>
    <row r="467" spans="1:14">
      <c r="A467" s="1">
        <v>464</v>
      </c>
      <c r="B467" s="1">
        <v>1176115</v>
      </c>
      <c r="C467" s="2" t="str">
        <f ca="1">VLOOKUP(B467,'Fichier FI (en entrée)'!B:D,3)</f>
        <v>LQBRFVQJDY</v>
      </c>
      <c r="D467" s="2" t="str">
        <f ca="1">VLOOKUP(B467,'Fichier FI (en entrée)'!B:E,4)</f>
        <v>Jokrmlyyefjpl</v>
      </c>
      <c r="E467" s="2" t="s">
        <v>37</v>
      </c>
      <c r="F467" s="2" t="s">
        <v>3</v>
      </c>
      <c r="G467" s="1">
        <v>1</v>
      </c>
      <c r="H467" s="1">
        <v>11.16</v>
      </c>
      <c r="I467" s="2" t="s">
        <v>1</v>
      </c>
      <c r="J467" s="1">
        <v>3</v>
      </c>
      <c r="K467" s="2" t="s">
        <v>0</v>
      </c>
      <c r="L467" s="1">
        <v>0</v>
      </c>
      <c r="M467" s="1">
        <v>3</v>
      </c>
      <c r="N467" s="1">
        <v>0</v>
      </c>
    </row>
    <row r="468" spans="1:14">
      <c r="A468" s="1">
        <v>464</v>
      </c>
      <c r="B468" s="1">
        <v>343521</v>
      </c>
      <c r="C468" s="2" t="str">
        <f ca="1">VLOOKUP(B468,'Fichier FI (en entrée)'!B:D,3)</f>
        <v>VVQXLEUZWP</v>
      </c>
      <c r="D468" s="2" t="str">
        <f ca="1">VLOOKUP(B468,'Fichier FI (en entrée)'!B:E,4)</f>
        <v>Gqwblnunzfhty</v>
      </c>
      <c r="E468" s="2" t="s">
        <v>27</v>
      </c>
      <c r="F468" s="2" t="s">
        <v>3</v>
      </c>
      <c r="G468" s="1">
        <v>1</v>
      </c>
      <c r="H468" s="1">
        <v>11.16</v>
      </c>
      <c r="I468" s="2" t="s">
        <v>1</v>
      </c>
      <c r="J468" s="1">
        <v>3</v>
      </c>
      <c r="K468" s="2" t="s">
        <v>0</v>
      </c>
      <c r="L468" s="1">
        <v>0</v>
      </c>
      <c r="M468" s="1">
        <v>18</v>
      </c>
      <c r="N468" s="1">
        <v>0</v>
      </c>
    </row>
    <row r="469" spans="1:14">
      <c r="A469" s="1">
        <v>468</v>
      </c>
      <c r="B469" s="1">
        <v>384426</v>
      </c>
      <c r="C469" s="2" t="str">
        <f ca="1">VLOOKUP(B469,'Fichier FI (en entrée)'!B:D,3)</f>
        <v>HMEJWBNLXC</v>
      </c>
      <c r="D469" s="2" t="str">
        <f ca="1">VLOOKUP(B469,'Fichier FI (en entrée)'!B:E,4)</f>
        <v>Nhyqjnljkrcne</v>
      </c>
      <c r="E469" s="2" t="s">
        <v>27</v>
      </c>
      <c r="F469" s="2" t="s">
        <v>3</v>
      </c>
      <c r="G469" s="1">
        <v>1</v>
      </c>
      <c r="H469" s="1">
        <v>11.15</v>
      </c>
      <c r="I469" s="2" t="s">
        <v>1</v>
      </c>
      <c r="J469" s="1">
        <v>3</v>
      </c>
      <c r="K469" s="2" t="s">
        <v>0</v>
      </c>
      <c r="L469" s="1">
        <v>0</v>
      </c>
      <c r="M469" s="1">
        <v>14</v>
      </c>
      <c r="N469" s="1">
        <v>0</v>
      </c>
    </row>
    <row r="470" spans="1:14">
      <c r="A470" s="1">
        <v>468</v>
      </c>
      <c r="B470" s="1">
        <v>734745</v>
      </c>
      <c r="C470" s="2" t="str">
        <f ca="1">VLOOKUP(B470,'Fichier FI (en entrée)'!B:D,3)</f>
        <v>AOFGZQXWXW</v>
      </c>
      <c r="D470" s="2" t="str">
        <f ca="1">VLOOKUP(B470,'Fichier FI (en entrée)'!B:E,4)</f>
        <v>Vtvlqyvvhjafu</v>
      </c>
      <c r="E470" s="2" t="s">
        <v>20</v>
      </c>
      <c r="F470" s="2" t="s">
        <v>3</v>
      </c>
      <c r="G470" s="1">
        <v>1</v>
      </c>
      <c r="H470" s="1">
        <v>11.15</v>
      </c>
      <c r="I470" s="2" t="s">
        <v>1</v>
      </c>
      <c r="J470" s="1">
        <v>3</v>
      </c>
      <c r="K470" s="2" t="s">
        <v>0</v>
      </c>
      <c r="L470" s="1">
        <v>0</v>
      </c>
      <c r="M470" s="1">
        <v>3</v>
      </c>
      <c r="N470" s="1">
        <v>0</v>
      </c>
    </row>
    <row r="471" spans="1:14">
      <c r="A471" s="1">
        <v>468</v>
      </c>
      <c r="B471" s="1">
        <v>1143741</v>
      </c>
      <c r="C471" s="2" t="str">
        <f ca="1">VLOOKUP(B471,'Fichier FI (en entrée)'!B:D,3)</f>
        <v>CYSOTTSJMT</v>
      </c>
      <c r="D471" s="2" t="str">
        <f ca="1">VLOOKUP(B471,'Fichier FI (en entrée)'!B:E,4)</f>
        <v>Uuhoocijscjbo</v>
      </c>
      <c r="E471" s="2" t="s">
        <v>48</v>
      </c>
      <c r="F471" s="2" t="s">
        <v>3</v>
      </c>
      <c r="G471" s="1">
        <v>1</v>
      </c>
      <c r="H471" s="1">
        <v>11.15</v>
      </c>
      <c r="I471" s="2" t="s">
        <v>1</v>
      </c>
      <c r="J471" s="1">
        <v>3</v>
      </c>
      <c r="K471" s="2" t="s">
        <v>0</v>
      </c>
      <c r="L471" s="1">
        <v>0</v>
      </c>
      <c r="M471" s="1">
        <v>18</v>
      </c>
      <c r="N471" s="1">
        <v>0</v>
      </c>
    </row>
    <row r="472" spans="1:14">
      <c r="A472" s="1">
        <v>471</v>
      </c>
      <c r="B472" s="1">
        <v>176306</v>
      </c>
      <c r="C472" s="2" t="str">
        <f ca="1">VLOOKUP(B472,'Fichier FI (en entrée)'!B:D,3)</f>
        <v>WITMDUCKIP</v>
      </c>
      <c r="D472" s="2" t="str">
        <f ca="1">VLOOKUP(B472,'Fichier FI (en entrée)'!B:E,4)</f>
        <v>Yyenmbrepprqc</v>
      </c>
      <c r="E472" s="2" t="s">
        <v>20</v>
      </c>
      <c r="F472" s="2" t="s">
        <v>3</v>
      </c>
      <c r="G472" s="1">
        <v>1</v>
      </c>
      <c r="H472" s="1">
        <v>11.14</v>
      </c>
      <c r="I472" s="2" t="s">
        <v>1</v>
      </c>
      <c r="J472" s="1">
        <v>3</v>
      </c>
      <c r="K472" s="2" t="s">
        <v>0</v>
      </c>
      <c r="L472" s="1">
        <v>0</v>
      </c>
      <c r="M472" s="1">
        <v>0</v>
      </c>
      <c r="N472" s="1">
        <v>0</v>
      </c>
    </row>
    <row r="473" spans="1:14">
      <c r="A473" s="1">
        <v>471</v>
      </c>
      <c r="B473" s="1">
        <v>510424</v>
      </c>
      <c r="C473" s="2" t="str">
        <f ca="1">VLOOKUP(B473,'Fichier FI (en entrée)'!B:D,3)</f>
        <v>DYIVTFVELV</v>
      </c>
      <c r="D473" s="2" t="str">
        <f ca="1">VLOOKUP(B473,'Fichier FI (en entrée)'!B:E,4)</f>
        <v>Vnjkulrvpxojx</v>
      </c>
      <c r="E473" s="2" t="s">
        <v>19</v>
      </c>
      <c r="F473" s="2" t="s">
        <v>3</v>
      </c>
      <c r="G473" s="1">
        <v>1</v>
      </c>
      <c r="H473" s="1">
        <v>11.14</v>
      </c>
      <c r="I473" s="2" t="s">
        <v>1</v>
      </c>
      <c r="J473" s="1">
        <v>3</v>
      </c>
      <c r="K473" s="2" t="s">
        <v>0</v>
      </c>
      <c r="L473" s="1">
        <v>0</v>
      </c>
      <c r="M473" s="1">
        <v>14</v>
      </c>
      <c r="N473" s="1">
        <v>0</v>
      </c>
    </row>
    <row r="474" spans="1:14">
      <c r="A474" s="1">
        <v>471</v>
      </c>
      <c r="B474" s="1">
        <v>504549</v>
      </c>
      <c r="C474" s="2" t="str">
        <f ca="1">VLOOKUP(B474,'Fichier FI (en entrée)'!B:D,3)</f>
        <v>PBULIGGAVZ</v>
      </c>
      <c r="D474" s="2" t="str">
        <f ca="1">VLOOKUP(B474,'Fichier FI (en entrée)'!B:E,4)</f>
        <v>Zwymxxmkfpbpj</v>
      </c>
      <c r="E474" s="2" t="s">
        <v>20</v>
      </c>
      <c r="F474" s="2" t="s">
        <v>3</v>
      </c>
      <c r="G474" s="1">
        <v>1</v>
      </c>
      <c r="H474" s="1">
        <v>11.14</v>
      </c>
      <c r="I474" s="2" t="s">
        <v>1</v>
      </c>
      <c r="J474" s="1">
        <v>3</v>
      </c>
      <c r="K474" s="2" t="s">
        <v>0</v>
      </c>
      <c r="L474" s="1">
        <v>0</v>
      </c>
      <c r="M474" s="1">
        <v>1</v>
      </c>
      <c r="N474" s="1">
        <v>0</v>
      </c>
    </row>
    <row r="475" spans="1:14">
      <c r="A475" s="1">
        <v>471</v>
      </c>
      <c r="B475" s="1">
        <v>504442</v>
      </c>
      <c r="C475" s="2" t="str">
        <f ca="1">VLOOKUP(B475,'Fichier FI (en entrée)'!B:D,3)</f>
        <v>BJABSRIVND</v>
      </c>
      <c r="D475" s="2" t="str">
        <f ca="1">VLOOKUP(B475,'Fichier FI (en entrée)'!B:E,4)</f>
        <v>Rmxgisvwpmnoe</v>
      </c>
      <c r="E475" s="2" t="s">
        <v>38</v>
      </c>
      <c r="F475" s="2" t="s">
        <v>3</v>
      </c>
      <c r="G475" s="1">
        <v>1</v>
      </c>
      <c r="H475" s="1">
        <v>11.14</v>
      </c>
      <c r="I475" s="2" t="s">
        <v>1</v>
      </c>
      <c r="J475" s="1">
        <v>3</v>
      </c>
      <c r="K475" s="2" t="s">
        <v>5</v>
      </c>
      <c r="L475" s="1">
        <v>0</v>
      </c>
      <c r="M475" s="1">
        <v>3</v>
      </c>
      <c r="N475" s="1">
        <v>0</v>
      </c>
    </row>
    <row r="476" spans="1:14">
      <c r="A476" s="1">
        <v>475</v>
      </c>
      <c r="B476" s="1">
        <v>1027784</v>
      </c>
      <c r="C476" s="2" t="str">
        <f ca="1">VLOOKUP(B476,'Fichier FI (en entrée)'!B:D,3)</f>
        <v>JMMOAFCIQJ</v>
      </c>
      <c r="D476" s="2" t="str">
        <f ca="1">VLOOKUP(B476,'Fichier FI (en entrée)'!B:E,4)</f>
        <v>Szliyfylvuvby</v>
      </c>
      <c r="E476" s="2" t="s">
        <v>46</v>
      </c>
      <c r="F476" s="2" t="s">
        <v>3</v>
      </c>
      <c r="G476" s="1">
        <v>1</v>
      </c>
      <c r="H476" s="1">
        <v>11.13</v>
      </c>
      <c r="I476" s="2" t="s">
        <v>1</v>
      </c>
      <c r="J476" s="1">
        <v>3</v>
      </c>
      <c r="K476" s="2" t="s">
        <v>5</v>
      </c>
      <c r="L476" s="1">
        <v>0</v>
      </c>
      <c r="M476" s="1">
        <v>0</v>
      </c>
      <c r="N476" s="1">
        <v>0</v>
      </c>
    </row>
    <row r="477" spans="1:14">
      <c r="A477" s="1">
        <v>476</v>
      </c>
      <c r="B477" s="1">
        <v>713365</v>
      </c>
      <c r="C477" s="2" t="str">
        <f ca="1">VLOOKUP(B477,'Fichier FI (en entrée)'!B:D,3)</f>
        <v>THCWTUVBVY</v>
      </c>
      <c r="D477" s="2" t="str">
        <f ca="1">VLOOKUP(B477,'Fichier FI (en entrée)'!B:E,4)</f>
        <v>Muwhczlgxjniz</v>
      </c>
      <c r="E477" s="2" t="s">
        <v>20</v>
      </c>
      <c r="F477" s="2" t="s">
        <v>3</v>
      </c>
      <c r="G477" s="1">
        <v>1</v>
      </c>
      <c r="H477" s="1">
        <v>11.12</v>
      </c>
      <c r="I477" s="2" t="s">
        <v>1</v>
      </c>
      <c r="J477" s="1">
        <v>3</v>
      </c>
      <c r="K477" s="2" t="s">
        <v>0</v>
      </c>
      <c r="L477" s="1">
        <v>0</v>
      </c>
      <c r="M477" s="1">
        <v>5</v>
      </c>
      <c r="N477" s="1">
        <v>0</v>
      </c>
    </row>
    <row r="478" spans="1:14">
      <c r="A478" s="1">
        <v>476</v>
      </c>
      <c r="B478" s="1">
        <v>1084169</v>
      </c>
      <c r="C478" s="2" t="str">
        <f ca="1">VLOOKUP(B478,'Fichier FI (en entrée)'!B:D,3)</f>
        <v>YSJXJUSOAV</v>
      </c>
      <c r="D478" s="2" t="str">
        <f ca="1">VLOOKUP(B478,'Fichier FI (en entrée)'!B:E,4)</f>
        <v>Vhvxskpudncro</v>
      </c>
      <c r="E478" s="2" t="s">
        <v>48</v>
      </c>
      <c r="F478" s="2" t="s">
        <v>3</v>
      </c>
      <c r="G478" s="1">
        <v>1</v>
      </c>
      <c r="H478" s="1">
        <v>11.12</v>
      </c>
      <c r="I478" s="2" t="s">
        <v>1</v>
      </c>
      <c r="J478" s="1">
        <v>3</v>
      </c>
      <c r="K478" s="2" t="s">
        <v>0</v>
      </c>
      <c r="L478" s="1">
        <v>0</v>
      </c>
      <c r="M478" s="1">
        <v>20</v>
      </c>
      <c r="N478" s="1">
        <v>0</v>
      </c>
    </row>
    <row r="479" spans="1:14">
      <c r="A479" s="1">
        <v>476</v>
      </c>
      <c r="B479" s="1">
        <v>638973</v>
      </c>
      <c r="C479" s="2" t="str">
        <f ca="1">VLOOKUP(B479,'Fichier FI (en entrée)'!B:D,3)</f>
        <v>NADQIALABX</v>
      </c>
      <c r="D479" s="2" t="str">
        <f ca="1">VLOOKUP(B479,'Fichier FI (en entrée)'!B:E,4)</f>
        <v>Kgwimvfuxjsbu</v>
      </c>
      <c r="E479" s="2" t="s">
        <v>19</v>
      </c>
      <c r="F479" s="2" t="s">
        <v>3</v>
      </c>
      <c r="G479" s="1">
        <v>1</v>
      </c>
      <c r="H479" s="1">
        <v>11.12</v>
      </c>
      <c r="I479" s="2" t="s">
        <v>1</v>
      </c>
      <c r="J479" s="1">
        <v>3</v>
      </c>
      <c r="K479" s="2" t="s">
        <v>0</v>
      </c>
      <c r="L479" s="1">
        <v>0</v>
      </c>
      <c r="M479" s="1">
        <v>16</v>
      </c>
      <c r="N479" s="1">
        <v>0</v>
      </c>
    </row>
    <row r="480" spans="1:14">
      <c r="A480" s="1">
        <v>479</v>
      </c>
      <c r="B480" s="1">
        <v>1055148</v>
      </c>
      <c r="C480" s="2" t="str">
        <f ca="1">VLOOKUP(B480,'Fichier FI (en entrée)'!B:D,3)</f>
        <v>HKWOSCWWYZ</v>
      </c>
      <c r="D480" s="2" t="str">
        <f ca="1">VLOOKUP(B480,'Fichier FI (en entrée)'!B:E,4)</f>
        <v>Lroixwpoexoqw</v>
      </c>
      <c r="E480" s="2" t="s">
        <v>52</v>
      </c>
      <c r="F480" s="2" t="s">
        <v>3</v>
      </c>
      <c r="G480" s="1">
        <v>1</v>
      </c>
      <c r="H480" s="1">
        <v>11.11</v>
      </c>
      <c r="I480" s="2" t="s">
        <v>1</v>
      </c>
      <c r="J480" s="1">
        <v>3</v>
      </c>
      <c r="K480" s="2" t="s">
        <v>5</v>
      </c>
      <c r="L480" s="1">
        <v>0</v>
      </c>
      <c r="M480" s="1">
        <v>7</v>
      </c>
      <c r="N480" s="1">
        <v>0</v>
      </c>
    </row>
    <row r="481" spans="1:14">
      <c r="A481" s="1">
        <v>479</v>
      </c>
      <c r="B481" s="1">
        <v>192128</v>
      </c>
      <c r="C481" s="2" t="str">
        <f ca="1">VLOOKUP(B481,'Fichier FI (en entrée)'!B:D,3)</f>
        <v>GWDPQIMQBK</v>
      </c>
      <c r="D481" s="2" t="str">
        <f ca="1">VLOOKUP(B481,'Fichier FI (en entrée)'!B:E,4)</f>
        <v>Qopiedjaxvooj</v>
      </c>
      <c r="E481" s="2" t="s">
        <v>31</v>
      </c>
      <c r="F481" s="2" t="s">
        <v>3</v>
      </c>
      <c r="G481" s="1">
        <v>1</v>
      </c>
      <c r="H481" s="1">
        <v>11.11</v>
      </c>
      <c r="I481" s="2" t="s">
        <v>1</v>
      </c>
      <c r="J481" s="1">
        <v>3</v>
      </c>
      <c r="K481" s="2" t="s">
        <v>0</v>
      </c>
      <c r="L481" s="1">
        <v>0</v>
      </c>
      <c r="M481" s="1">
        <v>1</v>
      </c>
      <c r="N481" s="1">
        <v>0</v>
      </c>
    </row>
    <row r="482" spans="1:14">
      <c r="A482" s="1">
        <v>479</v>
      </c>
      <c r="B482" s="1">
        <v>194984</v>
      </c>
      <c r="C482" s="2" t="str">
        <f ca="1">VLOOKUP(B482,'Fichier FI (en entrée)'!B:D,3)</f>
        <v>TFWXDDBMTM</v>
      </c>
      <c r="D482" s="2" t="str">
        <f ca="1">VLOOKUP(B482,'Fichier FI (en entrée)'!B:E,4)</f>
        <v>Bjzwxqmcnmcod</v>
      </c>
      <c r="E482" s="2" t="s">
        <v>18</v>
      </c>
      <c r="F482" s="2" t="s">
        <v>3</v>
      </c>
      <c r="G482" s="1">
        <v>1</v>
      </c>
      <c r="H482" s="1">
        <v>11.11</v>
      </c>
      <c r="I482" s="2" t="s">
        <v>1</v>
      </c>
      <c r="J482" s="1">
        <v>3</v>
      </c>
      <c r="K482" s="2" t="s">
        <v>0</v>
      </c>
      <c r="L482" s="1">
        <v>0</v>
      </c>
      <c r="M482" s="1">
        <v>13</v>
      </c>
      <c r="N482" s="1">
        <v>0</v>
      </c>
    </row>
    <row r="483" spans="1:14">
      <c r="A483" s="1">
        <v>482</v>
      </c>
      <c r="B483" s="1">
        <v>654094</v>
      </c>
      <c r="C483" s="2" t="str">
        <f ca="1">VLOOKUP(B483,'Fichier FI (en entrée)'!B:D,3)</f>
        <v>CECTDANFGB</v>
      </c>
      <c r="D483" s="2" t="str">
        <f ca="1">VLOOKUP(B483,'Fichier FI (en entrée)'!B:E,4)</f>
        <v>Yosxeruwwmxdg</v>
      </c>
      <c r="E483" s="2" t="s">
        <v>44</v>
      </c>
      <c r="F483" s="2" t="s">
        <v>3</v>
      </c>
      <c r="G483" s="1">
        <v>1</v>
      </c>
      <c r="H483" s="1">
        <v>11.1</v>
      </c>
      <c r="I483" s="2" t="s">
        <v>1</v>
      </c>
      <c r="J483" s="1">
        <v>3</v>
      </c>
      <c r="K483" s="2" t="s">
        <v>0</v>
      </c>
      <c r="L483" s="1">
        <v>0</v>
      </c>
      <c r="M483" s="1">
        <v>1</v>
      </c>
      <c r="N483" s="1">
        <v>0</v>
      </c>
    </row>
    <row r="484" spans="1:14">
      <c r="A484" s="1">
        <v>482</v>
      </c>
      <c r="B484" s="1">
        <v>1208115</v>
      </c>
      <c r="C484" s="2" t="str">
        <f ca="1">VLOOKUP(B484,'Fichier FI (en entrée)'!B:D,3)</f>
        <v>PCOBLZHBON</v>
      </c>
      <c r="D484" s="2" t="str">
        <f ca="1">VLOOKUP(B484,'Fichier FI (en entrée)'!B:E,4)</f>
        <v>Alyorfkxurcwp</v>
      </c>
      <c r="E484" s="2" t="s">
        <v>83</v>
      </c>
      <c r="F484" s="2" t="s">
        <v>3</v>
      </c>
      <c r="G484" s="1">
        <v>1</v>
      </c>
      <c r="H484" s="1">
        <v>11.1</v>
      </c>
      <c r="I484" s="2" t="s">
        <v>1</v>
      </c>
      <c r="J484" s="1">
        <v>3</v>
      </c>
      <c r="K484" s="2" t="s">
        <v>5</v>
      </c>
      <c r="L484" s="1">
        <v>0</v>
      </c>
      <c r="M484" s="1">
        <v>36</v>
      </c>
      <c r="N484" s="1">
        <v>0</v>
      </c>
    </row>
    <row r="485" spans="1:14">
      <c r="A485" s="1">
        <v>482</v>
      </c>
      <c r="B485" s="1">
        <v>639257</v>
      </c>
      <c r="C485" s="2" t="str">
        <f ca="1">VLOOKUP(B485,'Fichier FI (en entrée)'!B:D,3)</f>
        <v>YLUKSZTNIU</v>
      </c>
      <c r="D485" s="2" t="str">
        <f ca="1">VLOOKUP(B485,'Fichier FI (en entrée)'!B:E,4)</f>
        <v>Ambfvaygcgrvt</v>
      </c>
      <c r="E485" s="2" t="s">
        <v>27</v>
      </c>
      <c r="F485" s="2" t="s">
        <v>3</v>
      </c>
      <c r="G485" s="1">
        <v>1</v>
      </c>
      <c r="H485" s="1">
        <v>11.1</v>
      </c>
      <c r="I485" s="2" t="s">
        <v>1</v>
      </c>
      <c r="J485" s="1">
        <v>3</v>
      </c>
      <c r="K485" s="2" t="s">
        <v>0</v>
      </c>
      <c r="L485" s="1">
        <v>0</v>
      </c>
      <c r="M485" s="1">
        <v>14</v>
      </c>
      <c r="N485" s="1">
        <v>0</v>
      </c>
    </row>
    <row r="486" spans="1:14">
      <c r="A486" s="1">
        <v>482</v>
      </c>
      <c r="B486" s="1">
        <v>613302</v>
      </c>
      <c r="C486" s="2" t="str">
        <f ca="1">VLOOKUP(B486,'Fichier FI (en entrée)'!B:D,3)</f>
        <v>OUYHDQNLRH</v>
      </c>
      <c r="D486" s="2" t="str">
        <f ca="1">VLOOKUP(B486,'Fichier FI (en entrée)'!B:E,4)</f>
        <v>Sqgqweleznhov</v>
      </c>
      <c r="E486" s="2" t="s">
        <v>27</v>
      </c>
      <c r="F486" s="2" t="s">
        <v>3</v>
      </c>
      <c r="G486" s="1">
        <v>1</v>
      </c>
      <c r="H486" s="1">
        <v>11.1</v>
      </c>
      <c r="I486" s="2" t="s">
        <v>1</v>
      </c>
      <c r="J486" s="1">
        <v>3</v>
      </c>
      <c r="K486" s="2" t="s">
        <v>5</v>
      </c>
      <c r="L486" s="1">
        <v>0</v>
      </c>
      <c r="M486" s="1">
        <v>12</v>
      </c>
      <c r="N486" s="1">
        <v>0</v>
      </c>
    </row>
    <row r="487" spans="1:14">
      <c r="A487" s="1">
        <v>482</v>
      </c>
      <c r="B487" s="1">
        <v>603710</v>
      </c>
      <c r="C487" s="2" t="str">
        <f ca="1">VLOOKUP(B487,'Fichier FI (en entrée)'!B:D,3)</f>
        <v>MUANXGMWXZ</v>
      </c>
      <c r="D487" s="2" t="str">
        <f ca="1">VLOOKUP(B487,'Fichier FI (en entrée)'!B:E,4)</f>
        <v>Qwuxkbensaixy</v>
      </c>
      <c r="E487" s="2" t="s">
        <v>27</v>
      </c>
      <c r="F487" s="2" t="s">
        <v>3</v>
      </c>
      <c r="G487" s="1">
        <v>1</v>
      </c>
      <c r="H487" s="1">
        <v>11.1</v>
      </c>
      <c r="I487" s="2" t="s">
        <v>1</v>
      </c>
      <c r="J487" s="1">
        <v>3</v>
      </c>
      <c r="K487" s="2" t="s">
        <v>0</v>
      </c>
      <c r="L487" s="1">
        <v>0</v>
      </c>
      <c r="M487" s="1">
        <v>12</v>
      </c>
      <c r="N487" s="1">
        <v>0</v>
      </c>
    </row>
    <row r="488" spans="1:14">
      <c r="A488" s="1">
        <v>487</v>
      </c>
      <c r="B488" s="1">
        <v>537795</v>
      </c>
      <c r="C488" s="2" t="str">
        <f ca="1">VLOOKUP(B488,'Fichier FI (en entrée)'!B:D,3)</f>
        <v>BNTTTNFJCN</v>
      </c>
      <c r="D488" s="2" t="str">
        <f ca="1">VLOOKUP(B488,'Fichier FI (en entrée)'!B:E,4)</f>
        <v>Qpjbdjivpuzyg</v>
      </c>
      <c r="E488" s="2" t="s">
        <v>20</v>
      </c>
      <c r="F488" s="2" t="s">
        <v>3</v>
      </c>
      <c r="G488" s="1">
        <v>1</v>
      </c>
      <c r="H488" s="1">
        <v>11.09</v>
      </c>
      <c r="I488" s="2" t="s">
        <v>1</v>
      </c>
      <c r="J488" s="1">
        <v>3</v>
      </c>
      <c r="K488" s="2" t="s">
        <v>5</v>
      </c>
      <c r="L488" s="1">
        <v>0</v>
      </c>
      <c r="M488" s="1">
        <v>1</v>
      </c>
      <c r="N488" s="1">
        <v>0</v>
      </c>
    </row>
    <row r="489" spans="1:14">
      <c r="A489" s="1">
        <v>487</v>
      </c>
      <c r="B489" s="1">
        <v>1048519</v>
      </c>
      <c r="C489" s="2" t="str">
        <f ca="1">VLOOKUP(B489,'Fichier FI (en entrée)'!B:D,3)</f>
        <v>ACYCXYGADH</v>
      </c>
      <c r="D489" s="2" t="str">
        <f ca="1">VLOOKUP(B489,'Fichier FI (en entrée)'!B:E,4)</f>
        <v>Wyulqdbkspuye</v>
      </c>
      <c r="E489" s="2" t="s">
        <v>14</v>
      </c>
      <c r="F489" s="2" t="s">
        <v>3</v>
      </c>
      <c r="G489" s="1">
        <v>1</v>
      </c>
      <c r="H489" s="1">
        <v>11.09</v>
      </c>
      <c r="I489" s="2" t="s">
        <v>1</v>
      </c>
      <c r="J489" s="1">
        <v>3</v>
      </c>
      <c r="K489" s="2" t="s">
        <v>0</v>
      </c>
      <c r="L489" s="1">
        <v>0</v>
      </c>
      <c r="M489" s="1">
        <v>0</v>
      </c>
      <c r="N489" s="1">
        <v>0</v>
      </c>
    </row>
    <row r="490" spans="1:14">
      <c r="A490" s="1">
        <v>489</v>
      </c>
      <c r="B490" s="1">
        <v>703799</v>
      </c>
      <c r="C490" s="2" t="str">
        <f ca="1">VLOOKUP(B490,'Fichier FI (en entrée)'!B:D,3)</f>
        <v>GKMOHKUANW</v>
      </c>
      <c r="D490" s="2" t="str">
        <f ca="1">VLOOKUP(B490,'Fichier FI (en entrée)'!B:E,4)</f>
        <v>Qldkhbcvmsvih</v>
      </c>
      <c r="E490" s="2" t="s">
        <v>22</v>
      </c>
      <c r="F490" s="2" t="s">
        <v>3</v>
      </c>
      <c r="G490" s="1">
        <v>1</v>
      </c>
      <c r="H490" s="1">
        <v>11.08</v>
      </c>
      <c r="I490" s="2" t="s">
        <v>1</v>
      </c>
      <c r="J490" s="1">
        <v>3</v>
      </c>
      <c r="K490" s="2" t="s">
        <v>5</v>
      </c>
      <c r="L490" s="1">
        <v>0</v>
      </c>
      <c r="M490" s="1">
        <v>5</v>
      </c>
      <c r="N490" s="1">
        <v>0</v>
      </c>
    </row>
    <row r="491" spans="1:14">
      <c r="A491" s="1">
        <v>490</v>
      </c>
      <c r="B491" s="1">
        <v>734788</v>
      </c>
      <c r="C491" s="2" t="str">
        <f ca="1">VLOOKUP(B491,'Fichier FI (en entrée)'!B:D,3)</f>
        <v>ARDFDRKJQQ</v>
      </c>
      <c r="D491" s="2" t="str">
        <f ca="1">VLOOKUP(B491,'Fichier FI (en entrée)'!B:E,4)</f>
        <v>Rmoqvhjxgipac</v>
      </c>
      <c r="E491" s="2" t="s">
        <v>24</v>
      </c>
      <c r="F491" s="2" t="s">
        <v>3</v>
      </c>
      <c r="G491" s="1">
        <v>1</v>
      </c>
      <c r="H491" s="1">
        <v>11.07</v>
      </c>
      <c r="I491" s="2" t="s">
        <v>1</v>
      </c>
      <c r="J491" s="1">
        <v>3</v>
      </c>
      <c r="K491" s="2" t="s">
        <v>0</v>
      </c>
      <c r="L491" s="1">
        <v>0</v>
      </c>
      <c r="M491" s="1">
        <v>2</v>
      </c>
      <c r="N491" s="1">
        <v>0</v>
      </c>
    </row>
    <row r="492" spans="1:14">
      <c r="A492" s="1">
        <v>490</v>
      </c>
      <c r="B492" s="1">
        <v>1036949</v>
      </c>
      <c r="C492" s="2" t="str">
        <f ca="1">VLOOKUP(B492,'Fichier FI (en entrée)'!B:D,3)</f>
        <v>VDFUKUSEWR</v>
      </c>
      <c r="D492" s="2" t="str">
        <f ca="1">VLOOKUP(B492,'Fichier FI (en entrée)'!B:E,4)</f>
        <v>Rodhdvxjwjgwq</v>
      </c>
      <c r="E492" s="2" t="s">
        <v>52</v>
      </c>
      <c r="F492" s="2" t="s">
        <v>3</v>
      </c>
      <c r="G492" s="1">
        <v>1</v>
      </c>
      <c r="H492" s="1">
        <v>11.07</v>
      </c>
      <c r="I492" s="2" t="s">
        <v>1</v>
      </c>
      <c r="J492" s="1">
        <v>3</v>
      </c>
      <c r="K492" s="2" t="s">
        <v>5</v>
      </c>
      <c r="L492" s="1">
        <v>0</v>
      </c>
      <c r="M492" s="1">
        <v>1</v>
      </c>
      <c r="N492" s="1">
        <v>0</v>
      </c>
    </row>
    <row r="493" spans="1:14">
      <c r="A493" s="1">
        <v>490</v>
      </c>
      <c r="B493" s="1">
        <v>1145941</v>
      </c>
      <c r="C493" s="2" t="str">
        <f ca="1">VLOOKUP(B493,'Fichier FI (en entrée)'!B:D,3)</f>
        <v>OOHWEVZYLF</v>
      </c>
      <c r="D493" s="2" t="str">
        <f ca="1">VLOOKUP(B493,'Fichier FI (en entrée)'!B:E,4)</f>
        <v>Hjlfworwllayw</v>
      </c>
      <c r="E493" s="2" t="s">
        <v>37</v>
      </c>
      <c r="F493" s="2" t="s">
        <v>3</v>
      </c>
      <c r="G493" s="1">
        <v>1</v>
      </c>
      <c r="H493" s="1">
        <v>11.07</v>
      </c>
      <c r="I493" s="2" t="s">
        <v>1</v>
      </c>
      <c r="J493" s="1">
        <v>3</v>
      </c>
      <c r="K493" s="2" t="s">
        <v>0</v>
      </c>
      <c r="L493" s="1">
        <v>0</v>
      </c>
      <c r="M493" s="1">
        <v>3</v>
      </c>
      <c r="N493" s="1">
        <v>0</v>
      </c>
    </row>
    <row r="494" spans="1:14">
      <c r="A494" s="1">
        <v>490</v>
      </c>
      <c r="B494" s="1">
        <v>148882</v>
      </c>
      <c r="C494" s="2" t="str">
        <f ca="1">VLOOKUP(B494,'Fichier FI (en entrée)'!B:D,3)</f>
        <v>XJMNIJJNWA</v>
      </c>
      <c r="D494" s="2" t="str">
        <f ca="1">VLOOKUP(B494,'Fichier FI (en entrée)'!B:E,4)</f>
        <v>Mlbsheaqobitx</v>
      </c>
      <c r="E494" s="2" t="s">
        <v>18</v>
      </c>
      <c r="F494" s="2" t="s">
        <v>3</v>
      </c>
      <c r="G494" s="1">
        <v>1</v>
      </c>
      <c r="H494" s="1">
        <v>11.07</v>
      </c>
      <c r="I494" s="2" t="s">
        <v>1</v>
      </c>
      <c r="J494" s="1">
        <v>3</v>
      </c>
      <c r="K494" s="2" t="s">
        <v>5</v>
      </c>
      <c r="L494" s="1">
        <v>0</v>
      </c>
      <c r="M494" s="1">
        <v>15</v>
      </c>
      <c r="N494" s="1">
        <v>0</v>
      </c>
    </row>
    <row r="495" spans="1:14">
      <c r="A495" s="1">
        <v>490</v>
      </c>
      <c r="B495" s="1">
        <v>222570</v>
      </c>
      <c r="C495" s="2" t="str">
        <f ca="1">VLOOKUP(B495,'Fichier FI (en entrée)'!B:D,3)</f>
        <v>IWUOZUZLYB</v>
      </c>
      <c r="D495" s="2" t="str">
        <f ca="1">VLOOKUP(B495,'Fichier FI (en entrée)'!B:E,4)</f>
        <v>Rtghyjbgzbvmq</v>
      </c>
      <c r="E495" s="2" t="s">
        <v>18</v>
      </c>
      <c r="F495" s="2" t="s">
        <v>3</v>
      </c>
      <c r="G495" s="1">
        <v>1</v>
      </c>
      <c r="H495" s="1">
        <v>11.07</v>
      </c>
      <c r="I495" s="2" t="s">
        <v>1</v>
      </c>
      <c r="J495" s="1">
        <v>3</v>
      </c>
      <c r="K495" s="2" t="s">
        <v>5</v>
      </c>
      <c r="L495" s="1">
        <v>0</v>
      </c>
      <c r="M495" s="1">
        <v>14</v>
      </c>
      <c r="N495" s="1">
        <v>0</v>
      </c>
    </row>
    <row r="496" spans="1:14">
      <c r="A496" s="1">
        <v>490</v>
      </c>
      <c r="B496" s="1">
        <v>187953</v>
      </c>
      <c r="C496" s="2" t="str">
        <f ca="1">VLOOKUP(B496,'Fichier FI (en entrée)'!B:D,3)</f>
        <v>LMYADRWOMC</v>
      </c>
      <c r="D496" s="2" t="str">
        <f ca="1">VLOOKUP(B496,'Fichier FI (en entrée)'!B:E,4)</f>
        <v>Gkazcbtouhxfe</v>
      </c>
      <c r="E496" s="2" t="s">
        <v>44</v>
      </c>
      <c r="F496" s="2" t="s">
        <v>3</v>
      </c>
      <c r="G496" s="1">
        <v>1</v>
      </c>
      <c r="H496" s="1">
        <v>11.07</v>
      </c>
      <c r="I496" s="2" t="s">
        <v>1</v>
      </c>
      <c r="J496" s="1">
        <v>3</v>
      </c>
      <c r="K496" s="2" t="s">
        <v>0</v>
      </c>
      <c r="L496" s="1">
        <v>0</v>
      </c>
      <c r="M496" s="1">
        <v>0</v>
      </c>
      <c r="N496" s="1">
        <v>0</v>
      </c>
    </row>
    <row r="497" spans="1:14">
      <c r="A497" s="1">
        <v>490</v>
      </c>
      <c r="B497" s="1">
        <v>539545</v>
      </c>
      <c r="C497" s="2" t="str">
        <f ca="1">VLOOKUP(B497,'Fichier FI (en entrée)'!B:D,3)</f>
        <v>ILVLOOMEVA</v>
      </c>
      <c r="D497" s="2" t="str">
        <f ca="1">VLOOKUP(B497,'Fichier FI (en entrée)'!B:E,4)</f>
        <v>Aghtdmkhfvsog</v>
      </c>
      <c r="E497" s="2" t="s">
        <v>18</v>
      </c>
      <c r="F497" s="2" t="s">
        <v>3</v>
      </c>
      <c r="G497" s="1">
        <v>1</v>
      </c>
      <c r="H497" s="1">
        <v>11.07</v>
      </c>
      <c r="I497" s="2" t="s">
        <v>1</v>
      </c>
      <c r="J497" s="1">
        <v>3</v>
      </c>
      <c r="K497" s="2" t="s">
        <v>5</v>
      </c>
      <c r="L497" s="1">
        <v>0</v>
      </c>
      <c r="M497" s="1">
        <v>12</v>
      </c>
      <c r="N497" s="1">
        <v>0</v>
      </c>
    </row>
    <row r="498" spans="1:14">
      <c r="A498" s="1">
        <v>490</v>
      </c>
      <c r="B498" s="1">
        <v>639630</v>
      </c>
      <c r="C498" s="2" t="str">
        <f ca="1">VLOOKUP(B498,'Fichier FI (en entrée)'!B:D,3)</f>
        <v>CJEJFQSFUT</v>
      </c>
      <c r="D498" s="2" t="str">
        <f ca="1">VLOOKUP(B498,'Fichier FI (en entrée)'!B:E,4)</f>
        <v>Sxtlncjiexpyv</v>
      </c>
      <c r="E498" s="2" t="s">
        <v>28</v>
      </c>
      <c r="F498" s="2" t="s">
        <v>3</v>
      </c>
      <c r="G498" s="1">
        <v>1</v>
      </c>
      <c r="H498" s="1">
        <v>11.07</v>
      </c>
      <c r="I498" s="2" t="s">
        <v>1</v>
      </c>
      <c r="J498" s="1">
        <v>3</v>
      </c>
      <c r="K498" s="2" t="s">
        <v>0</v>
      </c>
      <c r="L498" s="1">
        <v>0</v>
      </c>
      <c r="M498" s="1">
        <v>2</v>
      </c>
      <c r="N498" s="1">
        <v>0</v>
      </c>
    </row>
    <row r="499" spans="1:14">
      <c r="A499" s="1">
        <v>498</v>
      </c>
      <c r="B499" s="1">
        <v>450619</v>
      </c>
      <c r="C499" s="2" t="str">
        <f ca="1">VLOOKUP(B499,'Fichier FI (en entrée)'!B:D,3)</f>
        <v>ZSTSKSOXOJ</v>
      </c>
      <c r="D499" s="2" t="str">
        <f ca="1">VLOOKUP(B499,'Fichier FI (en entrée)'!B:E,4)</f>
        <v>Pmnhpbvkkglgf</v>
      </c>
      <c r="E499" s="2" t="s">
        <v>31</v>
      </c>
      <c r="F499" s="2" t="s">
        <v>3</v>
      </c>
      <c r="G499" s="1">
        <v>1</v>
      </c>
      <c r="H499" s="1">
        <v>11.05</v>
      </c>
      <c r="I499" s="2" t="s">
        <v>1</v>
      </c>
      <c r="J499" s="1">
        <v>3</v>
      </c>
      <c r="K499" s="2" t="s">
        <v>0</v>
      </c>
      <c r="L499" s="1">
        <v>0</v>
      </c>
      <c r="M499" s="1">
        <v>0</v>
      </c>
      <c r="N499" s="1">
        <v>0</v>
      </c>
    </row>
    <row r="500" spans="1:14">
      <c r="A500" s="1">
        <v>499</v>
      </c>
      <c r="B500" s="1">
        <v>424699</v>
      </c>
      <c r="C500" s="2" t="str">
        <f ca="1">VLOOKUP(B500,'Fichier FI (en entrée)'!B:D,3)</f>
        <v>GZQAYMULCD</v>
      </c>
      <c r="D500" s="2" t="str">
        <f ca="1">VLOOKUP(B500,'Fichier FI (en entrée)'!B:E,4)</f>
        <v>Zclnqrhistquw</v>
      </c>
      <c r="E500" s="2" t="s">
        <v>27</v>
      </c>
      <c r="F500" s="2" t="s">
        <v>3</v>
      </c>
      <c r="G500" s="1">
        <v>1</v>
      </c>
      <c r="H500" s="1">
        <v>11.04</v>
      </c>
      <c r="I500" s="2" t="s">
        <v>1</v>
      </c>
      <c r="J500" s="1">
        <v>3</v>
      </c>
      <c r="K500" s="2" t="s">
        <v>5</v>
      </c>
      <c r="L500" s="1">
        <v>0</v>
      </c>
      <c r="M500" s="1">
        <v>12</v>
      </c>
      <c r="N500" s="1">
        <v>0</v>
      </c>
    </row>
    <row r="501" spans="1:14">
      <c r="A501" s="1">
        <v>499</v>
      </c>
      <c r="B501" s="1">
        <v>285174</v>
      </c>
      <c r="C501" s="2" t="str">
        <f ca="1">VLOOKUP(B501,'Fichier FI (en entrée)'!B:D,3)</f>
        <v>XMWEFEZFRM</v>
      </c>
      <c r="D501" s="2" t="str">
        <f ca="1">VLOOKUP(B501,'Fichier FI (en entrée)'!B:E,4)</f>
        <v>Shjbakrmdcgoc</v>
      </c>
      <c r="E501" s="2" t="s">
        <v>24</v>
      </c>
      <c r="F501" s="2" t="s">
        <v>3</v>
      </c>
      <c r="G501" s="1">
        <v>1</v>
      </c>
      <c r="H501" s="1">
        <v>11.04</v>
      </c>
      <c r="I501" s="2" t="s">
        <v>1</v>
      </c>
      <c r="J501" s="1">
        <v>3</v>
      </c>
      <c r="K501" s="2" t="s">
        <v>0</v>
      </c>
      <c r="L501" s="1">
        <v>0</v>
      </c>
      <c r="M501" s="1">
        <v>2</v>
      </c>
      <c r="N501" s="1">
        <v>0</v>
      </c>
    </row>
    <row r="502" spans="1:14">
      <c r="A502" s="1">
        <v>499</v>
      </c>
      <c r="B502" s="1">
        <v>1056835</v>
      </c>
      <c r="C502" s="2" t="str">
        <f ca="1">VLOOKUP(B502,'Fichier FI (en entrée)'!B:D,3)</f>
        <v>OYXPUPHVBL</v>
      </c>
      <c r="D502" s="2" t="str">
        <f ca="1">VLOOKUP(B502,'Fichier FI (en entrée)'!B:E,4)</f>
        <v>Dgpgdmeqtbcuj</v>
      </c>
      <c r="E502" s="2" t="s">
        <v>52</v>
      </c>
      <c r="F502" s="2" t="s">
        <v>3</v>
      </c>
      <c r="G502" s="1">
        <v>1</v>
      </c>
      <c r="H502" s="1">
        <v>11.04</v>
      </c>
      <c r="I502" s="2" t="s">
        <v>1</v>
      </c>
      <c r="J502" s="1">
        <v>3</v>
      </c>
      <c r="K502" s="2" t="s">
        <v>5</v>
      </c>
      <c r="L502" s="1">
        <v>0</v>
      </c>
      <c r="M502" s="1">
        <v>15</v>
      </c>
      <c r="N502" s="1">
        <v>0</v>
      </c>
    </row>
    <row r="503" spans="1:14">
      <c r="A503" s="1">
        <v>499</v>
      </c>
      <c r="B503" s="1">
        <v>713402</v>
      </c>
      <c r="C503" s="2" t="str">
        <f ca="1">VLOOKUP(B503,'Fichier FI (en entrée)'!B:D,3)</f>
        <v>KKDWGAGRUP</v>
      </c>
      <c r="D503" s="2" t="str">
        <f ca="1">VLOOKUP(B503,'Fichier FI (en entrée)'!B:E,4)</f>
        <v>Pxkfmcevsuxlo</v>
      </c>
      <c r="E503" s="2" t="s">
        <v>27</v>
      </c>
      <c r="F503" s="2" t="s">
        <v>3</v>
      </c>
      <c r="G503" s="1">
        <v>1</v>
      </c>
      <c r="H503" s="1">
        <v>11.04</v>
      </c>
      <c r="I503" s="2" t="s">
        <v>1</v>
      </c>
      <c r="J503" s="1">
        <v>3</v>
      </c>
      <c r="K503" s="2" t="s">
        <v>0</v>
      </c>
      <c r="L503" s="1">
        <v>0</v>
      </c>
      <c r="M503" s="1">
        <v>12</v>
      </c>
      <c r="N503" s="1">
        <v>0</v>
      </c>
    </row>
    <row r="504" spans="1:14">
      <c r="A504" s="1">
        <v>503</v>
      </c>
      <c r="B504" s="1">
        <v>178057</v>
      </c>
      <c r="C504" s="2" t="str">
        <f ca="1">VLOOKUP(B504,'Fichier FI (en entrée)'!B:D,3)</f>
        <v>MGTOKLWJAX</v>
      </c>
      <c r="D504" s="2" t="str">
        <f ca="1">VLOOKUP(B504,'Fichier FI (en entrée)'!B:E,4)</f>
        <v>Ntlyteteahpum</v>
      </c>
      <c r="E504" s="2" t="s">
        <v>22</v>
      </c>
      <c r="F504" s="2" t="s">
        <v>3</v>
      </c>
      <c r="G504" s="1">
        <v>1</v>
      </c>
      <c r="H504" s="1">
        <v>11.03</v>
      </c>
      <c r="I504" s="2" t="s">
        <v>1</v>
      </c>
      <c r="J504" s="1">
        <v>3</v>
      </c>
      <c r="K504" s="2" t="s">
        <v>0</v>
      </c>
      <c r="L504" s="1">
        <v>0</v>
      </c>
      <c r="M504" s="1">
        <v>4</v>
      </c>
      <c r="N504" s="1">
        <v>0</v>
      </c>
    </row>
    <row r="505" spans="1:14">
      <c r="A505" s="1">
        <v>503</v>
      </c>
      <c r="B505" s="1">
        <v>565612</v>
      </c>
      <c r="C505" s="2" t="str">
        <f ca="1">VLOOKUP(B505,'Fichier FI (en entrée)'!B:D,3)</f>
        <v>DTOAQXCVSW</v>
      </c>
      <c r="D505" s="2" t="str">
        <f ca="1">VLOOKUP(B505,'Fichier FI (en entrée)'!B:E,4)</f>
        <v>Zkfadwwybskia</v>
      </c>
      <c r="E505" s="2" t="s">
        <v>19</v>
      </c>
      <c r="F505" s="2" t="s">
        <v>3</v>
      </c>
      <c r="G505" s="1">
        <v>1</v>
      </c>
      <c r="H505" s="1">
        <v>11.03</v>
      </c>
      <c r="I505" s="2" t="s">
        <v>1</v>
      </c>
      <c r="J505" s="1">
        <v>3</v>
      </c>
      <c r="K505" s="2" t="s">
        <v>0</v>
      </c>
      <c r="L505" s="1">
        <v>0</v>
      </c>
      <c r="M505" s="1">
        <v>14</v>
      </c>
      <c r="N505" s="1">
        <v>0</v>
      </c>
    </row>
    <row r="506" spans="1:14">
      <c r="A506" s="1">
        <v>505</v>
      </c>
      <c r="B506" s="1">
        <v>1202231</v>
      </c>
      <c r="C506" s="2" t="str">
        <f ca="1">VLOOKUP(B506,'Fichier FI (en entrée)'!B:D,3)</f>
        <v>DTCVURSTBI</v>
      </c>
      <c r="D506" s="2" t="str">
        <f ca="1">VLOOKUP(B506,'Fichier FI (en entrée)'!B:E,4)</f>
        <v>Albbjmiwywccn</v>
      </c>
      <c r="E506" s="2" t="s">
        <v>53</v>
      </c>
      <c r="F506" s="2" t="s">
        <v>3</v>
      </c>
      <c r="G506" s="1">
        <v>1</v>
      </c>
      <c r="H506" s="1">
        <v>11.02</v>
      </c>
      <c r="I506" s="2" t="s">
        <v>1</v>
      </c>
      <c r="J506" s="1">
        <v>3</v>
      </c>
      <c r="K506" s="2" t="s">
        <v>5</v>
      </c>
      <c r="L506" s="1">
        <v>0</v>
      </c>
      <c r="M506" s="1">
        <v>2</v>
      </c>
      <c r="N506" s="1">
        <v>0</v>
      </c>
    </row>
    <row r="507" spans="1:14">
      <c r="A507" s="1">
        <v>505</v>
      </c>
      <c r="B507" s="1">
        <v>528616</v>
      </c>
      <c r="C507" s="2" t="str">
        <f ca="1">VLOOKUP(B507,'Fichier FI (en entrée)'!B:D,3)</f>
        <v>KSDRBXOSFA</v>
      </c>
      <c r="D507" s="2" t="str">
        <f ca="1">VLOOKUP(B507,'Fichier FI (en entrée)'!B:E,4)</f>
        <v>Mgfmctifzlcex</v>
      </c>
      <c r="E507" s="2" t="s">
        <v>27</v>
      </c>
      <c r="F507" s="2" t="s">
        <v>3</v>
      </c>
      <c r="G507" s="1">
        <v>1</v>
      </c>
      <c r="H507" s="1">
        <v>11.02</v>
      </c>
      <c r="I507" s="2" t="s">
        <v>1</v>
      </c>
      <c r="J507" s="1">
        <v>3</v>
      </c>
      <c r="K507" s="2" t="s">
        <v>0</v>
      </c>
      <c r="L507" s="1">
        <v>0</v>
      </c>
      <c r="M507" s="1">
        <v>12</v>
      </c>
      <c r="N507" s="1">
        <v>0</v>
      </c>
    </row>
    <row r="508" spans="1:14">
      <c r="A508" s="1">
        <v>505</v>
      </c>
      <c r="B508" s="1">
        <v>703872</v>
      </c>
      <c r="C508" s="2" t="str">
        <f ca="1">VLOOKUP(B508,'Fichier FI (en entrée)'!B:D,3)</f>
        <v>TETGIGUXQY</v>
      </c>
      <c r="D508" s="2" t="str">
        <f ca="1">VLOOKUP(B508,'Fichier FI (en entrée)'!B:E,4)</f>
        <v>Hvpuidrsjxgxf</v>
      </c>
      <c r="E508" s="2" t="s">
        <v>22</v>
      </c>
      <c r="F508" s="2" t="s">
        <v>3</v>
      </c>
      <c r="G508" s="1">
        <v>1</v>
      </c>
      <c r="H508" s="1">
        <v>11.02</v>
      </c>
      <c r="I508" s="2" t="s">
        <v>1</v>
      </c>
      <c r="J508" s="1">
        <v>3</v>
      </c>
      <c r="K508" s="2" t="s">
        <v>0</v>
      </c>
      <c r="L508" s="1">
        <v>0</v>
      </c>
      <c r="M508" s="1">
        <v>7</v>
      </c>
      <c r="N508" s="1">
        <v>0</v>
      </c>
    </row>
    <row r="509" spans="1:14">
      <c r="A509" s="1">
        <v>505</v>
      </c>
      <c r="B509" s="1">
        <v>1015969</v>
      </c>
      <c r="C509" s="2" t="str">
        <f ca="1">VLOOKUP(B509,'Fichier FI (en entrée)'!B:D,3)</f>
        <v>YOCVRFKODE</v>
      </c>
      <c r="D509" s="2" t="str">
        <f ca="1">VLOOKUP(B509,'Fichier FI (en entrée)'!B:E,4)</f>
        <v>Qvxamhvmmlcot</v>
      </c>
      <c r="E509" s="2" t="s">
        <v>51</v>
      </c>
      <c r="F509" s="2" t="s">
        <v>3</v>
      </c>
      <c r="G509" s="1">
        <v>1</v>
      </c>
      <c r="H509" s="1">
        <v>11.02</v>
      </c>
      <c r="I509" s="2" t="s">
        <v>1</v>
      </c>
      <c r="J509" s="1">
        <v>3</v>
      </c>
      <c r="K509" s="2" t="s">
        <v>5</v>
      </c>
      <c r="L509" s="1">
        <v>0</v>
      </c>
      <c r="M509" s="1">
        <v>5</v>
      </c>
      <c r="N509" s="1">
        <v>0</v>
      </c>
    </row>
    <row r="510" spans="1:14">
      <c r="A510" s="1">
        <v>509</v>
      </c>
      <c r="B510" s="1">
        <v>202219</v>
      </c>
      <c r="C510" s="2" t="str">
        <f ca="1">VLOOKUP(B510,'Fichier FI (en entrée)'!B:D,3)</f>
        <v>GNNMBSRGPR</v>
      </c>
      <c r="D510" s="2" t="str">
        <f ca="1">VLOOKUP(B510,'Fichier FI (en entrée)'!B:E,4)</f>
        <v>Xbpjbztarmyna</v>
      </c>
      <c r="E510" s="2" t="s">
        <v>18</v>
      </c>
      <c r="F510" s="2" t="s">
        <v>3</v>
      </c>
      <c r="G510" s="1">
        <v>1</v>
      </c>
      <c r="H510" s="1">
        <v>11.01</v>
      </c>
      <c r="I510" s="2" t="s">
        <v>1</v>
      </c>
      <c r="J510" s="1">
        <v>3</v>
      </c>
      <c r="K510" s="2" t="s">
        <v>5</v>
      </c>
      <c r="L510" s="1">
        <v>0</v>
      </c>
      <c r="M510" s="1">
        <v>12</v>
      </c>
      <c r="N510" s="1">
        <v>0</v>
      </c>
    </row>
    <row r="511" spans="1:14">
      <c r="A511" s="1">
        <v>509</v>
      </c>
      <c r="B511" s="1">
        <v>1060561</v>
      </c>
      <c r="C511" s="2" t="str">
        <f ca="1">VLOOKUP(B511,'Fichier FI (en entrée)'!B:D,3)</f>
        <v>WRUMLVFLVD</v>
      </c>
      <c r="D511" s="2" t="str">
        <f ca="1">VLOOKUP(B511,'Fichier FI (en entrée)'!B:E,4)</f>
        <v>Vmgmsmxrclzts</v>
      </c>
      <c r="E511" s="2" t="s">
        <v>46</v>
      </c>
      <c r="F511" s="2" t="s">
        <v>3</v>
      </c>
      <c r="G511" s="1">
        <v>1</v>
      </c>
      <c r="H511" s="1">
        <v>11.01</v>
      </c>
      <c r="I511" s="2" t="s">
        <v>1</v>
      </c>
      <c r="J511" s="1">
        <v>3</v>
      </c>
      <c r="K511" s="2" t="s">
        <v>0</v>
      </c>
      <c r="L511" s="1">
        <v>0</v>
      </c>
      <c r="M511" s="1">
        <v>25</v>
      </c>
      <c r="N511" s="1">
        <v>0</v>
      </c>
    </row>
    <row r="512" spans="1:14">
      <c r="A512" s="1">
        <v>509</v>
      </c>
      <c r="B512" s="1">
        <v>1006362</v>
      </c>
      <c r="C512" s="2" t="str">
        <f ca="1">VLOOKUP(B512,'Fichier FI (en entrée)'!B:D,3)</f>
        <v>TETBOLDIAU</v>
      </c>
      <c r="D512" s="2" t="str">
        <f ca="1">VLOOKUP(B512,'Fichier FI (en entrée)'!B:E,4)</f>
        <v>Lemdrarcbvwkz</v>
      </c>
      <c r="E512" s="2" t="s">
        <v>51</v>
      </c>
      <c r="F512" s="2" t="s">
        <v>3</v>
      </c>
      <c r="G512" s="1">
        <v>1</v>
      </c>
      <c r="H512" s="1">
        <v>11.01</v>
      </c>
      <c r="I512" s="2" t="s">
        <v>1</v>
      </c>
      <c r="J512" s="1">
        <v>3</v>
      </c>
      <c r="K512" s="2" t="s">
        <v>5</v>
      </c>
      <c r="L512" s="1">
        <v>0</v>
      </c>
      <c r="M512" s="1">
        <v>4</v>
      </c>
      <c r="N512" s="1">
        <v>0</v>
      </c>
    </row>
    <row r="513" spans="1:14">
      <c r="A513" s="1">
        <v>509</v>
      </c>
      <c r="B513" s="1">
        <v>331413</v>
      </c>
      <c r="C513" s="2" t="str">
        <f ca="1">VLOOKUP(B513,'Fichier FI (en entrée)'!B:D,3)</f>
        <v>XIVIXMCSVJ</v>
      </c>
      <c r="D513" s="2" t="str">
        <f ca="1">VLOOKUP(B513,'Fichier FI (en entrée)'!B:E,4)</f>
        <v>Zabiwhrnuujsa</v>
      </c>
      <c r="E513" s="2" t="s">
        <v>31</v>
      </c>
      <c r="F513" s="2" t="s">
        <v>3</v>
      </c>
      <c r="G513" s="1">
        <v>1</v>
      </c>
      <c r="H513" s="1">
        <v>11.01</v>
      </c>
      <c r="I513" s="2" t="s">
        <v>1</v>
      </c>
      <c r="J513" s="1">
        <v>3</v>
      </c>
      <c r="K513" s="2" t="s">
        <v>0</v>
      </c>
      <c r="L513" s="1">
        <v>0</v>
      </c>
      <c r="M513" s="1">
        <v>0</v>
      </c>
      <c r="N513" s="1">
        <v>0</v>
      </c>
    </row>
    <row r="514" spans="1:14">
      <c r="A514" s="1">
        <v>513</v>
      </c>
      <c r="B514" s="1">
        <v>199258</v>
      </c>
      <c r="C514" s="2" t="str">
        <f ca="1">VLOOKUP(B514,'Fichier FI (en entrée)'!B:D,3)</f>
        <v>TGFQORIYAO</v>
      </c>
      <c r="D514" s="2" t="str">
        <f ca="1">VLOOKUP(B514,'Fichier FI (en entrée)'!B:E,4)</f>
        <v>Fofbqvxavjqnz</v>
      </c>
      <c r="E514" s="2" t="s">
        <v>17</v>
      </c>
      <c r="F514" s="2" t="s">
        <v>3</v>
      </c>
      <c r="G514" s="1">
        <v>1</v>
      </c>
      <c r="H514" s="1">
        <v>11</v>
      </c>
      <c r="I514" s="2" t="s">
        <v>1</v>
      </c>
      <c r="J514" s="1">
        <v>3</v>
      </c>
      <c r="K514" s="2" t="s">
        <v>5</v>
      </c>
      <c r="L514" s="1">
        <v>0</v>
      </c>
      <c r="M514" s="1">
        <v>0</v>
      </c>
      <c r="N514" s="1">
        <v>0</v>
      </c>
    </row>
    <row r="515" spans="1:14">
      <c r="A515" s="1">
        <v>513</v>
      </c>
      <c r="B515" s="1">
        <v>450997</v>
      </c>
      <c r="C515" s="2" t="str">
        <f ca="1">VLOOKUP(B515,'Fichier FI (en entrée)'!B:D,3)</f>
        <v>ZSNSVWMRBX</v>
      </c>
      <c r="D515" s="2" t="str">
        <f ca="1">VLOOKUP(B515,'Fichier FI (en entrée)'!B:E,4)</f>
        <v>Inimishzzqkvm</v>
      </c>
      <c r="E515" s="2" t="s">
        <v>14</v>
      </c>
      <c r="F515" s="2" t="s">
        <v>3</v>
      </c>
      <c r="G515" s="1">
        <v>1</v>
      </c>
      <c r="H515" s="1">
        <v>11</v>
      </c>
      <c r="I515" s="2" t="s">
        <v>1</v>
      </c>
      <c r="J515" s="1">
        <v>3</v>
      </c>
      <c r="K515" s="2" t="s">
        <v>0</v>
      </c>
      <c r="L515" s="1">
        <v>0</v>
      </c>
      <c r="M515" s="1">
        <v>16</v>
      </c>
      <c r="N515" s="1">
        <v>0</v>
      </c>
    </row>
    <row r="516" spans="1:14">
      <c r="A516" s="1">
        <v>515</v>
      </c>
      <c r="B516" s="1">
        <v>503172</v>
      </c>
      <c r="C516" s="2" t="str">
        <f ca="1">VLOOKUP(B516,'Fichier FI (en entrée)'!B:D,3)</f>
        <v>FZPLZVSVWS</v>
      </c>
      <c r="D516" s="2" t="str">
        <f ca="1">VLOOKUP(B516,'Fichier FI (en entrée)'!B:E,4)</f>
        <v>Bkviyvvcvcafu</v>
      </c>
      <c r="E516" s="2" t="s">
        <v>38</v>
      </c>
      <c r="F516" s="2" t="s">
        <v>3</v>
      </c>
      <c r="G516" s="1">
        <v>1</v>
      </c>
      <c r="H516" s="1">
        <v>10.98</v>
      </c>
      <c r="I516" s="2" t="s">
        <v>1</v>
      </c>
      <c r="J516" s="1">
        <v>3</v>
      </c>
      <c r="K516" s="2" t="s">
        <v>5</v>
      </c>
      <c r="L516" s="1">
        <v>0</v>
      </c>
      <c r="M516" s="1">
        <v>0</v>
      </c>
      <c r="N516" s="1">
        <v>0</v>
      </c>
    </row>
    <row r="517" spans="1:14">
      <c r="A517" s="1">
        <v>515</v>
      </c>
      <c r="B517" s="1">
        <v>437210</v>
      </c>
      <c r="C517" s="2" t="str">
        <f ca="1">VLOOKUP(B517,'Fichier FI (en entrée)'!B:D,3)</f>
        <v>HFPPCVNBUX</v>
      </c>
      <c r="D517" s="2" t="str">
        <f ca="1">VLOOKUP(B517,'Fichier FI (en entrée)'!B:E,4)</f>
        <v>Wtwetvdkyptfh</v>
      </c>
      <c r="E517" s="2" t="s">
        <v>18</v>
      </c>
      <c r="F517" s="2" t="s">
        <v>3</v>
      </c>
      <c r="G517" s="1">
        <v>1</v>
      </c>
      <c r="H517" s="1">
        <v>10.98</v>
      </c>
      <c r="I517" s="2" t="s">
        <v>1</v>
      </c>
      <c r="J517" s="1">
        <v>3</v>
      </c>
      <c r="K517" s="2" t="s">
        <v>0</v>
      </c>
      <c r="L517" s="1">
        <v>0</v>
      </c>
      <c r="M517" s="1">
        <v>13</v>
      </c>
      <c r="N517" s="1">
        <v>0</v>
      </c>
    </row>
    <row r="518" spans="1:14">
      <c r="A518" s="1">
        <v>515</v>
      </c>
      <c r="B518" s="1">
        <v>750494</v>
      </c>
      <c r="C518" s="2" t="str">
        <f ca="1">VLOOKUP(B518,'Fichier FI (en entrée)'!B:D,3)</f>
        <v>XYEOAZFQNC</v>
      </c>
      <c r="D518" s="2" t="str">
        <f ca="1">VLOOKUP(B518,'Fichier FI (en entrée)'!B:E,4)</f>
        <v>Ryckxrhgqvidj</v>
      </c>
      <c r="E518" s="2" t="s">
        <v>19</v>
      </c>
      <c r="F518" s="2" t="s">
        <v>3</v>
      </c>
      <c r="G518" s="1">
        <v>1</v>
      </c>
      <c r="H518" s="1">
        <v>10.98</v>
      </c>
      <c r="I518" s="2" t="s">
        <v>1</v>
      </c>
      <c r="J518" s="1">
        <v>3</v>
      </c>
      <c r="K518" s="2" t="s">
        <v>0</v>
      </c>
      <c r="L518" s="1">
        <v>0</v>
      </c>
      <c r="M518" s="1">
        <v>14</v>
      </c>
      <c r="N518" s="1">
        <v>0</v>
      </c>
    </row>
    <row r="519" spans="1:14">
      <c r="A519" s="1">
        <v>515</v>
      </c>
      <c r="B519" s="1">
        <v>1003437</v>
      </c>
      <c r="C519" s="2" t="str">
        <f ca="1">VLOOKUP(B519,'Fichier FI (en entrée)'!B:D,3)</f>
        <v>NPYQREIDLY</v>
      </c>
      <c r="D519" s="2" t="str">
        <f ca="1">VLOOKUP(B519,'Fichier FI (en entrée)'!B:E,4)</f>
        <v>Ocfyfvtyituwb</v>
      </c>
      <c r="E519" s="2" t="s">
        <v>64</v>
      </c>
      <c r="F519" s="2" t="s">
        <v>3</v>
      </c>
      <c r="G519" s="1">
        <v>1</v>
      </c>
      <c r="H519" s="1">
        <v>10.98</v>
      </c>
      <c r="I519" s="2" t="s">
        <v>1</v>
      </c>
      <c r="J519" s="1">
        <v>3</v>
      </c>
      <c r="K519" s="2" t="s">
        <v>5</v>
      </c>
      <c r="L519" s="1">
        <v>0</v>
      </c>
      <c r="M519" s="1">
        <v>8</v>
      </c>
      <c r="N519" s="1">
        <v>0</v>
      </c>
    </row>
    <row r="520" spans="1:14">
      <c r="A520" s="1">
        <v>515</v>
      </c>
      <c r="B520" s="1">
        <v>632661</v>
      </c>
      <c r="C520" s="2" t="str">
        <f ca="1">VLOOKUP(B520,'Fichier FI (en entrée)'!B:D,3)</f>
        <v>PPXYERJIJD</v>
      </c>
      <c r="D520" s="2" t="str">
        <f ca="1">VLOOKUP(B520,'Fichier FI (en entrée)'!B:E,4)</f>
        <v>Nbsleorcysixf</v>
      </c>
      <c r="E520" s="2" t="s">
        <v>20</v>
      </c>
      <c r="F520" s="2" t="s">
        <v>3</v>
      </c>
      <c r="G520" s="1">
        <v>1</v>
      </c>
      <c r="H520" s="1">
        <v>10.98</v>
      </c>
      <c r="I520" s="2" t="s">
        <v>1</v>
      </c>
      <c r="J520" s="1">
        <v>3</v>
      </c>
      <c r="K520" s="2" t="s">
        <v>0</v>
      </c>
      <c r="L520" s="1">
        <v>0</v>
      </c>
      <c r="M520" s="1">
        <v>1</v>
      </c>
      <c r="N520" s="1">
        <v>0</v>
      </c>
    </row>
    <row r="521" spans="1:14">
      <c r="A521" s="1">
        <v>515</v>
      </c>
      <c r="B521" s="1">
        <v>1151997</v>
      </c>
      <c r="C521" s="2" t="str">
        <f ca="1">VLOOKUP(B521,'Fichier FI (en entrée)'!B:D,3)</f>
        <v>DLWHLIGWSV</v>
      </c>
      <c r="D521" s="2" t="str">
        <f ca="1">VLOOKUP(B521,'Fichier FI (en entrée)'!B:E,4)</f>
        <v>Stakqsingtcjp</v>
      </c>
      <c r="E521" s="2" t="s">
        <v>46</v>
      </c>
      <c r="F521" s="2" t="s">
        <v>3</v>
      </c>
      <c r="G521" s="1">
        <v>1</v>
      </c>
      <c r="H521" s="1">
        <v>10.98</v>
      </c>
      <c r="I521" s="2" t="s">
        <v>1</v>
      </c>
      <c r="J521" s="1">
        <v>3</v>
      </c>
      <c r="K521" s="2" t="s">
        <v>0</v>
      </c>
      <c r="L521" s="1">
        <v>0</v>
      </c>
      <c r="M521" s="1">
        <v>23</v>
      </c>
      <c r="N521" s="1">
        <v>0</v>
      </c>
    </row>
    <row r="522" spans="1:14">
      <c r="A522" s="1">
        <v>515</v>
      </c>
      <c r="B522" s="1">
        <v>1192522</v>
      </c>
      <c r="C522" s="2" t="str">
        <f ca="1">VLOOKUP(B522,'Fichier FI (en entrée)'!B:D,3)</f>
        <v>BJTKFWCFUL</v>
      </c>
      <c r="D522" s="2" t="str">
        <f ca="1">VLOOKUP(B522,'Fichier FI (en entrée)'!B:E,4)</f>
        <v>Frxkifvqytvon</v>
      </c>
      <c r="E522" s="2" t="s">
        <v>79</v>
      </c>
      <c r="F522" s="2" t="s">
        <v>3</v>
      </c>
      <c r="G522" s="1">
        <v>1</v>
      </c>
      <c r="H522" s="1">
        <v>10.98</v>
      </c>
      <c r="I522" s="2" t="s">
        <v>1</v>
      </c>
      <c r="J522" s="1">
        <v>3</v>
      </c>
      <c r="K522" s="2" t="s">
        <v>0</v>
      </c>
      <c r="L522" s="1">
        <v>0</v>
      </c>
      <c r="M522" s="1">
        <v>2</v>
      </c>
      <c r="N522" s="1">
        <v>0</v>
      </c>
    </row>
    <row r="523" spans="1:14">
      <c r="A523" s="1">
        <v>515</v>
      </c>
      <c r="B523" s="1">
        <v>668094</v>
      </c>
      <c r="C523" s="2" t="str">
        <f ca="1">VLOOKUP(B523,'Fichier FI (en entrée)'!B:D,3)</f>
        <v>ZCQUCXQYNM</v>
      </c>
      <c r="D523" s="2" t="str">
        <f ca="1">VLOOKUP(B523,'Fichier FI (en entrée)'!B:E,4)</f>
        <v>Njpznxdhlente</v>
      </c>
      <c r="E523" s="2" t="s">
        <v>49</v>
      </c>
      <c r="F523" s="2" t="s">
        <v>3</v>
      </c>
      <c r="G523" s="1">
        <v>1</v>
      </c>
      <c r="H523" s="1">
        <v>10.98</v>
      </c>
      <c r="I523" s="2" t="s">
        <v>1</v>
      </c>
      <c r="J523" s="1">
        <v>3</v>
      </c>
      <c r="K523" s="2" t="s">
        <v>0</v>
      </c>
      <c r="L523" s="1">
        <v>0</v>
      </c>
      <c r="M523" s="1">
        <v>19</v>
      </c>
      <c r="N523" s="1">
        <v>0</v>
      </c>
    </row>
    <row r="524" spans="1:14">
      <c r="A524" s="1">
        <v>523</v>
      </c>
      <c r="B524" s="1">
        <v>1093057</v>
      </c>
      <c r="C524" s="2" t="str">
        <f ca="1">VLOOKUP(B524,'Fichier FI (en entrée)'!B:D,3)</f>
        <v>LGHDUUSHWH</v>
      </c>
      <c r="D524" s="2" t="str">
        <f ca="1">VLOOKUP(B524,'Fichier FI (en entrée)'!B:E,4)</f>
        <v>Vdbklahvcykvc</v>
      </c>
      <c r="E524" s="2" t="s">
        <v>51</v>
      </c>
      <c r="F524" s="2" t="s">
        <v>3</v>
      </c>
      <c r="G524" s="1">
        <v>1</v>
      </c>
      <c r="H524" s="1">
        <v>10.97</v>
      </c>
      <c r="I524" s="2" t="s">
        <v>1</v>
      </c>
      <c r="J524" s="1">
        <v>3</v>
      </c>
      <c r="K524" s="2" t="s">
        <v>5</v>
      </c>
      <c r="L524" s="1">
        <v>0</v>
      </c>
      <c r="M524" s="1">
        <v>6</v>
      </c>
      <c r="N524" s="1">
        <v>0</v>
      </c>
    </row>
    <row r="525" spans="1:14">
      <c r="A525" s="1">
        <v>524</v>
      </c>
      <c r="B525" s="1">
        <v>451014</v>
      </c>
      <c r="C525" s="2" t="str">
        <f ca="1">VLOOKUP(B525,'Fichier FI (en entrée)'!B:D,3)</f>
        <v>EBUMOETBAI</v>
      </c>
      <c r="D525" s="2" t="str">
        <f ca="1">VLOOKUP(B525,'Fichier FI (en entrée)'!B:E,4)</f>
        <v>Blqgeconensds</v>
      </c>
      <c r="E525" s="2" t="s">
        <v>14</v>
      </c>
      <c r="F525" s="2" t="s">
        <v>3</v>
      </c>
      <c r="G525" s="1">
        <v>1</v>
      </c>
      <c r="H525" s="1">
        <v>10.96</v>
      </c>
      <c r="I525" s="2" t="s">
        <v>1</v>
      </c>
      <c r="J525" s="1">
        <v>3</v>
      </c>
      <c r="K525" s="2" t="s">
        <v>0</v>
      </c>
      <c r="L525" s="1">
        <v>0</v>
      </c>
      <c r="M525" s="1">
        <v>17</v>
      </c>
      <c r="N525" s="1">
        <v>0</v>
      </c>
    </row>
    <row r="526" spans="1:14">
      <c r="A526" s="1">
        <v>524</v>
      </c>
      <c r="B526" s="1">
        <v>576454</v>
      </c>
      <c r="C526" s="2" t="str">
        <f ca="1">VLOOKUP(B526,'Fichier FI (en entrée)'!B:D,3)</f>
        <v>CAGHVSAUGC</v>
      </c>
      <c r="D526" s="2" t="str">
        <f ca="1">VLOOKUP(B526,'Fichier FI (en entrée)'!B:E,4)</f>
        <v>Fxcsurrwiagwd</v>
      </c>
      <c r="E526" s="2" t="s">
        <v>15</v>
      </c>
      <c r="F526" s="2" t="s">
        <v>3</v>
      </c>
      <c r="G526" s="1">
        <v>1</v>
      </c>
      <c r="H526" s="1">
        <v>10.96</v>
      </c>
      <c r="I526" s="2" t="s">
        <v>1</v>
      </c>
      <c r="J526" s="1">
        <v>3</v>
      </c>
      <c r="K526" s="2" t="s">
        <v>5</v>
      </c>
      <c r="L526" s="1">
        <v>0</v>
      </c>
      <c r="M526" s="1">
        <v>1</v>
      </c>
      <c r="N526" s="1">
        <v>0</v>
      </c>
    </row>
    <row r="527" spans="1:14">
      <c r="A527" s="1">
        <v>524</v>
      </c>
      <c r="B527" s="1">
        <v>1145779</v>
      </c>
      <c r="C527" s="2" t="str">
        <f ca="1">VLOOKUP(B527,'Fichier FI (en entrée)'!B:D,3)</f>
        <v>JOARTPYBBA</v>
      </c>
      <c r="D527" s="2" t="str">
        <f ca="1">VLOOKUP(B527,'Fichier FI (en entrée)'!B:E,4)</f>
        <v>Lxuhwscuptkdc</v>
      </c>
      <c r="E527" s="2" t="s">
        <v>46</v>
      </c>
      <c r="F527" s="2" t="s">
        <v>3</v>
      </c>
      <c r="G527" s="1">
        <v>1</v>
      </c>
      <c r="H527" s="1">
        <v>10.96</v>
      </c>
      <c r="I527" s="2" t="s">
        <v>1</v>
      </c>
      <c r="J527" s="1">
        <v>3</v>
      </c>
      <c r="K527" s="2" t="s">
        <v>0</v>
      </c>
      <c r="L527" s="1">
        <v>0</v>
      </c>
      <c r="M527" s="1">
        <v>25</v>
      </c>
      <c r="N527" s="1">
        <v>0</v>
      </c>
    </row>
    <row r="528" spans="1:14">
      <c r="A528" s="1">
        <v>524</v>
      </c>
      <c r="B528" s="1">
        <v>732974</v>
      </c>
      <c r="C528" s="2" t="str">
        <f ca="1">VLOOKUP(B528,'Fichier FI (en entrée)'!B:D,3)</f>
        <v>ATXNXSXYWX</v>
      </c>
      <c r="D528" s="2" t="str">
        <f ca="1">VLOOKUP(B528,'Fichier FI (en entrée)'!B:E,4)</f>
        <v>Kcuwxpdejgcoy</v>
      </c>
      <c r="E528" s="2" t="s">
        <v>82</v>
      </c>
      <c r="F528" s="2" t="s">
        <v>3</v>
      </c>
      <c r="G528" s="1">
        <v>1</v>
      </c>
      <c r="H528" s="1">
        <v>10.96</v>
      </c>
      <c r="I528" s="2" t="s">
        <v>1</v>
      </c>
      <c r="J528" s="1">
        <v>3</v>
      </c>
      <c r="K528" s="2" t="s">
        <v>5</v>
      </c>
      <c r="L528" s="1">
        <v>0</v>
      </c>
      <c r="M528" s="1">
        <v>0</v>
      </c>
      <c r="N528" s="1">
        <v>0</v>
      </c>
    </row>
    <row r="529" spans="1:14">
      <c r="A529" s="1">
        <v>524</v>
      </c>
      <c r="B529" s="1">
        <v>533874</v>
      </c>
      <c r="C529" s="2" t="str">
        <f ca="1">VLOOKUP(B529,'Fichier FI (en entrée)'!B:D,3)</f>
        <v>IJLTFXRUIQ</v>
      </c>
      <c r="D529" s="2" t="str">
        <f ca="1">VLOOKUP(B529,'Fichier FI (en entrée)'!B:E,4)</f>
        <v>Yrrybkvwjibkp</v>
      </c>
      <c r="E529" s="2" t="s">
        <v>81</v>
      </c>
      <c r="F529" s="2" t="s">
        <v>3</v>
      </c>
      <c r="G529" s="1">
        <v>1</v>
      </c>
      <c r="H529" s="1">
        <v>10.96</v>
      </c>
      <c r="I529" s="2" t="s">
        <v>1</v>
      </c>
      <c r="J529" s="1">
        <v>3</v>
      </c>
      <c r="K529" s="2" t="s">
        <v>0</v>
      </c>
      <c r="L529" s="1">
        <v>0</v>
      </c>
      <c r="M529" s="1">
        <v>21</v>
      </c>
      <c r="N529" s="1">
        <v>0</v>
      </c>
    </row>
    <row r="530" spans="1:14">
      <c r="A530" s="1">
        <v>529</v>
      </c>
      <c r="B530" s="1">
        <v>214346</v>
      </c>
      <c r="C530" s="2" t="str">
        <f ca="1">VLOOKUP(B530,'Fichier FI (en entrée)'!B:D,3)</f>
        <v>WNXSNERAJK</v>
      </c>
      <c r="D530" s="2" t="str">
        <f ca="1">VLOOKUP(B530,'Fichier FI (en entrée)'!B:E,4)</f>
        <v>Yafuumlicydvd</v>
      </c>
      <c r="E530" s="2" t="s">
        <v>17</v>
      </c>
      <c r="F530" s="2" t="s">
        <v>3</v>
      </c>
      <c r="G530" s="1">
        <v>1</v>
      </c>
      <c r="H530" s="1">
        <v>10.95</v>
      </c>
      <c r="I530" s="2" t="s">
        <v>1</v>
      </c>
      <c r="J530" s="1">
        <v>3</v>
      </c>
      <c r="K530" s="2" t="s">
        <v>0</v>
      </c>
      <c r="L530" s="1">
        <v>0</v>
      </c>
      <c r="M530" s="1">
        <v>1</v>
      </c>
      <c r="N530" s="1">
        <v>0</v>
      </c>
    </row>
    <row r="531" spans="1:14">
      <c r="A531" s="1">
        <v>529</v>
      </c>
      <c r="B531" s="1">
        <v>376728</v>
      </c>
      <c r="C531" s="2" t="str">
        <f ca="1">VLOOKUP(B531,'Fichier FI (en entrée)'!B:D,3)</f>
        <v>TVKNOALTBI</v>
      </c>
      <c r="D531" s="2" t="str">
        <f ca="1">VLOOKUP(B531,'Fichier FI (en entrée)'!B:E,4)</f>
        <v>Ibnwiqjnekkno</v>
      </c>
      <c r="E531" s="2" t="s">
        <v>44</v>
      </c>
      <c r="F531" s="2" t="s">
        <v>3</v>
      </c>
      <c r="G531" s="1">
        <v>1</v>
      </c>
      <c r="H531" s="1">
        <v>10.95</v>
      </c>
      <c r="I531" s="2" t="s">
        <v>1</v>
      </c>
      <c r="J531" s="1">
        <v>3</v>
      </c>
      <c r="K531" s="2" t="s">
        <v>0</v>
      </c>
      <c r="L531" s="1">
        <v>0</v>
      </c>
      <c r="M531" s="1">
        <v>0</v>
      </c>
      <c r="N531" s="1">
        <v>0</v>
      </c>
    </row>
    <row r="532" spans="1:14">
      <c r="A532" s="1">
        <v>529</v>
      </c>
      <c r="B532" s="1">
        <v>285159</v>
      </c>
      <c r="C532" s="2" t="str">
        <f ca="1">VLOOKUP(B532,'Fichier FI (en entrée)'!B:D,3)</f>
        <v>XCDDOIZQSJ</v>
      </c>
      <c r="D532" s="2" t="str">
        <f ca="1">VLOOKUP(B532,'Fichier FI (en entrée)'!B:E,4)</f>
        <v>Akhjnlxhcxrpj</v>
      </c>
      <c r="E532" s="2" t="s">
        <v>24</v>
      </c>
      <c r="F532" s="2" t="s">
        <v>3</v>
      </c>
      <c r="G532" s="1">
        <v>1</v>
      </c>
      <c r="H532" s="1">
        <v>10.95</v>
      </c>
      <c r="I532" s="2" t="s">
        <v>1</v>
      </c>
      <c r="J532" s="1">
        <v>3</v>
      </c>
      <c r="K532" s="2" t="s">
        <v>5</v>
      </c>
      <c r="L532" s="1">
        <v>0</v>
      </c>
      <c r="M532" s="1">
        <v>2</v>
      </c>
      <c r="N532" s="1">
        <v>0</v>
      </c>
    </row>
    <row r="533" spans="1:14">
      <c r="A533" s="1">
        <v>529</v>
      </c>
      <c r="B533" s="1">
        <v>654046</v>
      </c>
      <c r="C533" s="2" t="str">
        <f ca="1">VLOOKUP(B533,'Fichier FI (en entrée)'!B:D,3)</f>
        <v>HZYDDWQUNY</v>
      </c>
      <c r="D533" s="2" t="str">
        <f ca="1">VLOOKUP(B533,'Fichier FI (en entrée)'!B:E,4)</f>
        <v>Sibjljpnwxslx</v>
      </c>
      <c r="E533" s="2" t="s">
        <v>44</v>
      </c>
      <c r="F533" s="2" t="s">
        <v>3</v>
      </c>
      <c r="G533" s="1">
        <v>1</v>
      </c>
      <c r="H533" s="1">
        <v>10.95</v>
      </c>
      <c r="I533" s="2" t="s">
        <v>1</v>
      </c>
      <c r="J533" s="1">
        <v>3</v>
      </c>
      <c r="K533" s="2" t="s">
        <v>0</v>
      </c>
      <c r="L533" s="1">
        <v>0</v>
      </c>
      <c r="M533" s="1">
        <v>7</v>
      </c>
      <c r="N533" s="1">
        <v>0</v>
      </c>
    </row>
    <row r="534" spans="1:14">
      <c r="A534" s="1">
        <v>529</v>
      </c>
      <c r="B534" s="1">
        <v>512271</v>
      </c>
      <c r="C534" s="2" t="str">
        <f ca="1">VLOOKUP(B534,'Fichier FI (en entrée)'!B:D,3)</f>
        <v>UDEZXVOVPY</v>
      </c>
      <c r="D534" s="2" t="str">
        <f ca="1">VLOOKUP(B534,'Fichier FI (en entrée)'!B:E,4)</f>
        <v>Iaopvmdxsedqt</v>
      </c>
      <c r="E534" s="2" t="s">
        <v>22</v>
      </c>
      <c r="F534" s="2" t="s">
        <v>3</v>
      </c>
      <c r="G534" s="1">
        <v>1</v>
      </c>
      <c r="H534" s="1">
        <v>10.95</v>
      </c>
      <c r="I534" s="2" t="s">
        <v>1</v>
      </c>
      <c r="J534" s="1">
        <v>3</v>
      </c>
      <c r="K534" s="2" t="s">
        <v>0</v>
      </c>
      <c r="L534" s="1">
        <v>0</v>
      </c>
      <c r="M534" s="1">
        <v>6</v>
      </c>
      <c r="N534" s="1">
        <v>0</v>
      </c>
    </row>
    <row r="535" spans="1:14">
      <c r="A535" s="1">
        <v>529</v>
      </c>
      <c r="B535" s="1">
        <v>527106</v>
      </c>
      <c r="C535" s="2" t="str">
        <f ca="1">VLOOKUP(B535,'Fichier FI (en entrée)'!B:D,3)</f>
        <v>GLAUMYTQOT</v>
      </c>
      <c r="D535" s="2" t="str">
        <f ca="1">VLOOKUP(B535,'Fichier FI (en entrée)'!B:E,4)</f>
        <v>Leomxwbdgepfq</v>
      </c>
      <c r="E535" s="2" t="s">
        <v>15</v>
      </c>
      <c r="F535" s="2" t="s">
        <v>3</v>
      </c>
      <c r="G535" s="1">
        <v>1</v>
      </c>
      <c r="H535" s="1">
        <v>10.95</v>
      </c>
      <c r="I535" s="2" t="s">
        <v>1</v>
      </c>
      <c r="J535" s="1">
        <v>3</v>
      </c>
      <c r="K535" s="2" t="s">
        <v>5</v>
      </c>
      <c r="L535" s="1">
        <v>0</v>
      </c>
      <c r="M535" s="1">
        <v>1</v>
      </c>
      <c r="N535" s="1">
        <v>0</v>
      </c>
    </row>
    <row r="536" spans="1:14">
      <c r="A536" s="1">
        <v>529</v>
      </c>
      <c r="B536" s="1">
        <v>646617</v>
      </c>
      <c r="C536" s="2" t="str">
        <f ca="1">VLOOKUP(B536,'Fichier FI (en entrée)'!B:D,3)</f>
        <v>HKJWPNAKLX</v>
      </c>
      <c r="D536" s="2" t="str">
        <f ca="1">VLOOKUP(B536,'Fichier FI (en entrée)'!B:E,4)</f>
        <v>Uuinjkrneujfp</v>
      </c>
      <c r="E536" s="2" t="s">
        <v>19</v>
      </c>
      <c r="F536" s="2" t="s">
        <v>3</v>
      </c>
      <c r="G536" s="1">
        <v>1</v>
      </c>
      <c r="H536" s="1">
        <v>10.95</v>
      </c>
      <c r="I536" s="2" t="s">
        <v>1</v>
      </c>
      <c r="J536" s="1">
        <v>3</v>
      </c>
      <c r="K536" s="2" t="s">
        <v>0</v>
      </c>
      <c r="L536" s="1">
        <v>0</v>
      </c>
      <c r="M536" s="1">
        <v>14</v>
      </c>
      <c r="N536" s="1">
        <v>0</v>
      </c>
    </row>
    <row r="537" spans="1:14">
      <c r="A537" s="1">
        <v>536</v>
      </c>
      <c r="B537" s="1">
        <v>217165</v>
      </c>
      <c r="C537" s="2" t="str">
        <f ca="1">VLOOKUP(B537,'Fichier FI (en entrée)'!B:D,3)</f>
        <v>XIXARKHSDW</v>
      </c>
      <c r="D537" s="2" t="str">
        <f ca="1">VLOOKUP(B537,'Fichier FI (en entrée)'!B:E,4)</f>
        <v>Auzehbkqzrphe</v>
      </c>
      <c r="E537" s="2" t="s">
        <v>80</v>
      </c>
      <c r="F537" s="2" t="s">
        <v>3</v>
      </c>
      <c r="G537" s="1">
        <v>1</v>
      </c>
      <c r="H537" s="1">
        <v>10.94</v>
      </c>
      <c r="I537" s="2" t="s">
        <v>1</v>
      </c>
      <c r="J537" s="1">
        <v>3</v>
      </c>
      <c r="K537" s="2" t="s">
        <v>5</v>
      </c>
      <c r="L537" s="1">
        <v>0</v>
      </c>
      <c r="M537" s="1">
        <v>0</v>
      </c>
      <c r="N537" s="1">
        <v>0</v>
      </c>
    </row>
    <row r="538" spans="1:14">
      <c r="A538" s="1">
        <v>536</v>
      </c>
      <c r="B538" s="1">
        <v>815182</v>
      </c>
      <c r="C538" s="2" t="str">
        <f ca="1">VLOOKUP(B538,'Fichier FI (en entrée)'!B:D,3)</f>
        <v>KCDSWBDIPM</v>
      </c>
      <c r="D538" s="2" t="str">
        <f ca="1">VLOOKUP(B538,'Fichier FI (en entrée)'!B:E,4)</f>
        <v>Qdbmxhjsmyuun</v>
      </c>
      <c r="E538" s="2" t="s">
        <v>14</v>
      </c>
      <c r="F538" s="2" t="s">
        <v>3</v>
      </c>
      <c r="G538" s="1">
        <v>1</v>
      </c>
      <c r="H538" s="1">
        <v>10.94</v>
      </c>
      <c r="I538" s="2" t="s">
        <v>1</v>
      </c>
      <c r="J538" s="1">
        <v>3</v>
      </c>
      <c r="K538" s="2" t="s">
        <v>0</v>
      </c>
      <c r="L538" s="1">
        <v>0</v>
      </c>
      <c r="M538" s="1">
        <v>17</v>
      </c>
      <c r="N538" s="1">
        <v>0</v>
      </c>
    </row>
    <row r="539" spans="1:14">
      <c r="A539" s="1">
        <v>536</v>
      </c>
      <c r="B539" s="1">
        <v>482996</v>
      </c>
      <c r="C539" s="2" t="str">
        <f ca="1">VLOOKUP(B539,'Fichier FI (en entrée)'!B:D,3)</f>
        <v>EVOVCRVTKS</v>
      </c>
      <c r="D539" s="2" t="str">
        <f ca="1">VLOOKUP(B539,'Fichier FI (en entrée)'!B:E,4)</f>
        <v>Txwfnalcxoaye</v>
      </c>
      <c r="E539" s="2" t="s">
        <v>14</v>
      </c>
      <c r="F539" s="2" t="s">
        <v>3</v>
      </c>
      <c r="G539" s="1">
        <v>1</v>
      </c>
      <c r="H539" s="1">
        <v>10.94</v>
      </c>
      <c r="I539" s="2" t="s">
        <v>1</v>
      </c>
      <c r="J539" s="1">
        <v>3</v>
      </c>
      <c r="K539" s="2" t="s">
        <v>0</v>
      </c>
      <c r="L539" s="1">
        <v>0</v>
      </c>
      <c r="M539" s="1">
        <v>14</v>
      </c>
      <c r="N539" s="1">
        <v>0</v>
      </c>
    </row>
    <row r="540" spans="1:14">
      <c r="A540" s="1">
        <v>536</v>
      </c>
      <c r="B540" s="1">
        <v>438448</v>
      </c>
      <c r="C540" s="2" t="str">
        <f ca="1">VLOOKUP(B540,'Fichier FI (en entrée)'!B:D,3)</f>
        <v>FXPHNSLSPD</v>
      </c>
      <c r="D540" s="2" t="str">
        <f ca="1">VLOOKUP(B540,'Fichier FI (en entrée)'!B:E,4)</f>
        <v>Yzgzyyrghijyv</v>
      </c>
      <c r="E540" s="2" t="s">
        <v>24</v>
      </c>
      <c r="F540" s="2" t="s">
        <v>3</v>
      </c>
      <c r="G540" s="1">
        <v>1</v>
      </c>
      <c r="H540" s="1">
        <v>10.94</v>
      </c>
      <c r="I540" s="2" t="s">
        <v>1</v>
      </c>
      <c r="J540" s="1">
        <v>3</v>
      </c>
      <c r="K540" s="2" t="s">
        <v>0</v>
      </c>
      <c r="L540" s="1">
        <v>0</v>
      </c>
      <c r="M540" s="1">
        <v>0</v>
      </c>
      <c r="N540" s="1">
        <v>0</v>
      </c>
    </row>
    <row r="541" spans="1:14">
      <c r="A541" s="1">
        <v>540</v>
      </c>
      <c r="B541" s="1">
        <v>1034463</v>
      </c>
      <c r="C541" s="2" t="str">
        <f ca="1">VLOOKUP(B541,'Fichier FI (en entrée)'!B:D,3)</f>
        <v>UBTRKYHQQX</v>
      </c>
      <c r="D541" s="2" t="str">
        <f ca="1">VLOOKUP(B541,'Fichier FI (en entrée)'!B:E,4)</f>
        <v>Tkehfgyvgkhxf</v>
      </c>
      <c r="E541" s="2" t="s">
        <v>71</v>
      </c>
      <c r="F541" s="2" t="s">
        <v>3</v>
      </c>
      <c r="G541" s="1">
        <v>1</v>
      </c>
      <c r="H541" s="1">
        <v>10.93</v>
      </c>
      <c r="I541" s="2" t="s">
        <v>1</v>
      </c>
      <c r="J541" s="1">
        <v>3</v>
      </c>
      <c r="K541" s="2" t="s">
        <v>0</v>
      </c>
      <c r="L541" s="1">
        <v>0</v>
      </c>
      <c r="M541" s="1">
        <v>7</v>
      </c>
      <c r="N541" s="1">
        <v>0</v>
      </c>
    </row>
    <row r="542" spans="1:14">
      <c r="A542" s="1">
        <v>540</v>
      </c>
      <c r="B542" s="1">
        <v>565652</v>
      </c>
      <c r="C542" s="2" t="str">
        <f ca="1">VLOOKUP(B542,'Fichier FI (en entrée)'!B:D,3)</f>
        <v>VHMWISKRNT</v>
      </c>
      <c r="D542" s="2" t="str">
        <f ca="1">VLOOKUP(B542,'Fichier FI (en entrée)'!B:E,4)</f>
        <v>Tfmqzanbhbewc</v>
      </c>
      <c r="E542" s="2" t="s">
        <v>19</v>
      </c>
      <c r="F542" s="2" t="s">
        <v>3</v>
      </c>
      <c r="G542" s="1">
        <v>1</v>
      </c>
      <c r="H542" s="1">
        <v>10.93</v>
      </c>
      <c r="I542" s="2" t="s">
        <v>1</v>
      </c>
      <c r="J542" s="1">
        <v>3</v>
      </c>
      <c r="K542" s="2" t="s">
        <v>0</v>
      </c>
      <c r="L542" s="1">
        <v>0</v>
      </c>
      <c r="M542" s="1">
        <v>14</v>
      </c>
      <c r="N542" s="1">
        <v>0</v>
      </c>
    </row>
    <row r="543" spans="1:14">
      <c r="A543" s="1">
        <v>542</v>
      </c>
      <c r="B543" s="1">
        <v>181524</v>
      </c>
      <c r="C543" s="2" t="str">
        <f ca="1">VLOOKUP(B543,'Fichier FI (en entrée)'!B:D,3)</f>
        <v>YDZMAESVMA</v>
      </c>
      <c r="D543" s="2" t="str">
        <f ca="1">VLOOKUP(B543,'Fichier FI (en entrée)'!B:E,4)</f>
        <v>Nbhlbkhnyeiax</v>
      </c>
      <c r="E543" s="2" t="s">
        <v>27</v>
      </c>
      <c r="F543" s="2" t="s">
        <v>3</v>
      </c>
      <c r="G543" s="1">
        <v>1</v>
      </c>
      <c r="H543" s="1">
        <v>10.92</v>
      </c>
      <c r="I543" s="2" t="s">
        <v>1</v>
      </c>
      <c r="J543" s="1">
        <v>3</v>
      </c>
      <c r="K543" s="2" t="s">
        <v>0</v>
      </c>
      <c r="L543" s="1">
        <v>0</v>
      </c>
      <c r="M543" s="1">
        <v>11</v>
      </c>
      <c r="N543" s="1">
        <v>0</v>
      </c>
    </row>
    <row r="544" spans="1:14">
      <c r="A544" s="1">
        <v>542</v>
      </c>
      <c r="B544" s="1">
        <v>144523</v>
      </c>
      <c r="C544" s="2" t="str">
        <f ca="1">VLOOKUP(B544,'Fichier FI (en entrée)'!B:D,3)</f>
        <v>XVOJXNJXVB</v>
      </c>
      <c r="D544" s="2" t="str">
        <f ca="1">VLOOKUP(B544,'Fichier FI (en entrée)'!B:E,4)</f>
        <v>Tyomkbipqwjwu</v>
      </c>
      <c r="E544" s="2" t="s">
        <v>28</v>
      </c>
      <c r="F544" s="2" t="s">
        <v>3</v>
      </c>
      <c r="G544" s="1">
        <v>1</v>
      </c>
      <c r="H544" s="1">
        <v>10.92</v>
      </c>
      <c r="I544" s="2" t="s">
        <v>1</v>
      </c>
      <c r="J544" s="1">
        <v>3</v>
      </c>
      <c r="K544" s="2" t="s">
        <v>5</v>
      </c>
      <c r="L544" s="1">
        <v>0</v>
      </c>
      <c r="M544" s="1">
        <v>2</v>
      </c>
      <c r="N544" s="1">
        <v>0</v>
      </c>
    </row>
    <row r="545" spans="1:14">
      <c r="A545" s="1">
        <v>542</v>
      </c>
      <c r="B545" s="1">
        <v>1047897</v>
      </c>
      <c r="C545" s="2" t="str">
        <f ca="1">VLOOKUP(B545,'Fichier FI (en entrée)'!B:D,3)</f>
        <v>LHKXZQGJKI</v>
      </c>
      <c r="D545" s="2" t="str">
        <f ca="1">VLOOKUP(B545,'Fichier FI (en entrée)'!B:E,4)</f>
        <v>Zofbuwuuvygun</v>
      </c>
      <c r="E545" s="2" t="s">
        <v>36</v>
      </c>
      <c r="F545" s="2" t="s">
        <v>3</v>
      </c>
      <c r="G545" s="1">
        <v>1</v>
      </c>
      <c r="H545" s="1">
        <v>10.92</v>
      </c>
      <c r="I545" s="2" t="s">
        <v>1</v>
      </c>
      <c r="J545" s="1">
        <v>3</v>
      </c>
      <c r="K545" s="2" t="s">
        <v>5</v>
      </c>
      <c r="L545" s="1">
        <v>0</v>
      </c>
      <c r="M545" s="1">
        <v>0</v>
      </c>
      <c r="N545" s="1">
        <v>0</v>
      </c>
    </row>
    <row r="546" spans="1:14">
      <c r="A546" s="1">
        <v>542</v>
      </c>
      <c r="B546" s="1">
        <v>576130</v>
      </c>
      <c r="C546" s="2" t="str">
        <f ca="1">VLOOKUP(B546,'Fichier FI (en entrée)'!B:D,3)</f>
        <v>IKFSLKNJLZ</v>
      </c>
      <c r="D546" s="2" t="str">
        <f ca="1">VLOOKUP(B546,'Fichier FI (en entrée)'!B:E,4)</f>
        <v>Nilbqgzqnimgj</v>
      </c>
      <c r="E546" s="2" t="s">
        <v>23</v>
      </c>
      <c r="F546" s="2" t="s">
        <v>3</v>
      </c>
      <c r="G546" s="1">
        <v>1</v>
      </c>
      <c r="H546" s="1">
        <v>10.92</v>
      </c>
      <c r="I546" s="2" t="s">
        <v>1</v>
      </c>
      <c r="J546" s="1">
        <v>3</v>
      </c>
      <c r="K546" s="2" t="s">
        <v>0</v>
      </c>
      <c r="L546" s="1">
        <v>0</v>
      </c>
      <c r="M546" s="1">
        <v>7</v>
      </c>
      <c r="N546" s="1">
        <v>0</v>
      </c>
    </row>
    <row r="547" spans="1:14">
      <c r="A547" s="1">
        <v>542</v>
      </c>
      <c r="B547" s="1">
        <v>400590</v>
      </c>
      <c r="C547" s="2" t="str">
        <f ca="1">VLOOKUP(B547,'Fichier FI (en entrée)'!B:D,3)</f>
        <v>UKENAUWSHI</v>
      </c>
      <c r="D547" s="2" t="str">
        <f ca="1">VLOOKUP(B547,'Fichier FI (en entrée)'!B:E,4)</f>
        <v>Muoihlqpfyjqk</v>
      </c>
      <c r="E547" s="2" t="s">
        <v>20</v>
      </c>
      <c r="F547" s="2" t="s">
        <v>3</v>
      </c>
      <c r="G547" s="1">
        <v>1</v>
      </c>
      <c r="H547" s="1">
        <v>10.92</v>
      </c>
      <c r="I547" s="2" t="s">
        <v>1</v>
      </c>
      <c r="J547" s="1">
        <v>3</v>
      </c>
      <c r="K547" s="2" t="s">
        <v>5</v>
      </c>
      <c r="L547" s="1">
        <v>0</v>
      </c>
      <c r="M547" s="1">
        <v>0</v>
      </c>
      <c r="N547" s="1">
        <v>0</v>
      </c>
    </row>
    <row r="548" spans="1:14">
      <c r="A548" s="1">
        <v>547</v>
      </c>
      <c r="B548" s="1">
        <v>734740</v>
      </c>
      <c r="C548" s="2" t="str">
        <f ca="1">VLOOKUP(B548,'Fichier FI (en entrée)'!B:D,3)</f>
        <v>JIEPWTOUEI</v>
      </c>
      <c r="D548" s="2" t="str">
        <f ca="1">VLOOKUP(B548,'Fichier FI (en entrée)'!B:E,4)</f>
        <v>Hykjfinixbgwf</v>
      </c>
      <c r="E548" s="2" t="s">
        <v>20</v>
      </c>
      <c r="F548" s="2" t="s">
        <v>3</v>
      </c>
      <c r="G548" s="1">
        <v>1</v>
      </c>
      <c r="H548" s="1">
        <v>10.91</v>
      </c>
      <c r="I548" s="2" t="s">
        <v>1</v>
      </c>
      <c r="J548" s="1">
        <v>3</v>
      </c>
      <c r="K548" s="2" t="s">
        <v>5</v>
      </c>
      <c r="L548" s="1">
        <v>0</v>
      </c>
      <c r="M548" s="1">
        <v>2</v>
      </c>
      <c r="N548" s="1">
        <v>0</v>
      </c>
    </row>
    <row r="549" spans="1:14">
      <c r="A549" s="1">
        <v>547</v>
      </c>
      <c r="B549" s="1">
        <v>519102</v>
      </c>
      <c r="C549" s="2" t="str">
        <f ca="1">VLOOKUP(B549,'Fichier FI (en entrée)'!B:D,3)</f>
        <v>KIXQSCJEVD</v>
      </c>
      <c r="D549" s="2" t="str">
        <f ca="1">VLOOKUP(B549,'Fichier FI (en entrée)'!B:E,4)</f>
        <v>Iyqkxgeijxwbn</v>
      </c>
      <c r="E549" s="2" t="s">
        <v>27</v>
      </c>
      <c r="F549" s="2" t="s">
        <v>3</v>
      </c>
      <c r="G549" s="1">
        <v>1</v>
      </c>
      <c r="H549" s="1">
        <v>10.91</v>
      </c>
      <c r="I549" s="2" t="s">
        <v>1</v>
      </c>
      <c r="J549" s="1">
        <v>3</v>
      </c>
      <c r="K549" s="2" t="s">
        <v>0</v>
      </c>
      <c r="L549" s="1">
        <v>0</v>
      </c>
      <c r="M549" s="1">
        <v>12</v>
      </c>
      <c r="N549" s="1">
        <v>0</v>
      </c>
    </row>
    <row r="550" spans="1:14">
      <c r="A550" s="1">
        <v>549</v>
      </c>
      <c r="B550" s="1">
        <v>668047</v>
      </c>
      <c r="C550" s="2" t="str">
        <f ca="1">VLOOKUP(B550,'Fichier FI (en entrée)'!B:D,3)</f>
        <v>MAFRQJNHFD</v>
      </c>
      <c r="D550" s="2" t="str">
        <f ca="1">VLOOKUP(B550,'Fichier FI (en entrée)'!B:E,4)</f>
        <v>Ahudqtsnhqybi</v>
      </c>
      <c r="E550" s="2" t="s">
        <v>28</v>
      </c>
      <c r="F550" s="2" t="s">
        <v>3</v>
      </c>
      <c r="G550" s="1">
        <v>1</v>
      </c>
      <c r="H550" s="1">
        <v>10.9</v>
      </c>
      <c r="I550" s="2" t="s">
        <v>1</v>
      </c>
      <c r="J550" s="1">
        <v>3</v>
      </c>
      <c r="K550" s="2" t="s">
        <v>0</v>
      </c>
      <c r="L550" s="1">
        <v>0</v>
      </c>
      <c r="M550" s="1">
        <v>4</v>
      </c>
      <c r="N550" s="1">
        <v>0</v>
      </c>
    </row>
    <row r="551" spans="1:14">
      <c r="A551" s="1">
        <v>549</v>
      </c>
      <c r="B551" s="1">
        <v>268353</v>
      </c>
      <c r="C551" s="2" t="str">
        <f ca="1">VLOOKUP(B551,'Fichier FI (en entrée)'!B:D,3)</f>
        <v>EONOYTCBGK</v>
      </c>
      <c r="D551" s="2" t="str">
        <f ca="1">VLOOKUP(B551,'Fichier FI (en entrée)'!B:E,4)</f>
        <v>Jszogzdkfkmkd</v>
      </c>
      <c r="E551" s="2" t="s">
        <v>17</v>
      </c>
      <c r="F551" s="2" t="s">
        <v>3</v>
      </c>
      <c r="G551" s="1">
        <v>1</v>
      </c>
      <c r="H551" s="1">
        <v>10.9</v>
      </c>
      <c r="I551" s="2" t="s">
        <v>1</v>
      </c>
      <c r="J551" s="1">
        <v>3</v>
      </c>
      <c r="K551" s="2" t="s">
        <v>5</v>
      </c>
      <c r="L551" s="1">
        <v>0</v>
      </c>
      <c r="M551" s="1">
        <v>0</v>
      </c>
      <c r="N551" s="1">
        <v>0</v>
      </c>
    </row>
    <row r="552" spans="1:14">
      <c r="A552" s="1">
        <v>551</v>
      </c>
      <c r="B552" s="1">
        <v>1017258</v>
      </c>
      <c r="C552" s="2" t="str">
        <f ca="1">VLOOKUP(B552,'Fichier FI (en entrée)'!B:D,3)</f>
        <v>GVXVODPWCI</v>
      </c>
      <c r="D552" s="2" t="str">
        <f ca="1">VLOOKUP(B552,'Fichier FI (en entrée)'!B:E,4)</f>
        <v>Hrcweszjeurfd</v>
      </c>
      <c r="E552" s="2" t="s">
        <v>37</v>
      </c>
      <c r="F552" s="2" t="s">
        <v>3</v>
      </c>
      <c r="G552" s="1">
        <v>1</v>
      </c>
      <c r="H552" s="1">
        <v>10.89</v>
      </c>
      <c r="I552" s="2" t="s">
        <v>1</v>
      </c>
      <c r="J552" s="1">
        <v>3</v>
      </c>
      <c r="K552" s="2" t="s">
        <v>0</v>
      </c>
      <c r="L552" s="1">
        <v>0</v>
      </c>
      <c r="M552" s="1">
        <v>3</v>
      </c>
      <c r="N552" s="1">
        <v>0</v>
      </c>
    </row>
    <row r="553" spans="1:14">
      <c r="A553" s="1">
        <v>552</v>
      </c>
      <c r="B553" s="1">
        <v>636317</v>
      </c>
      <c r="C553" s="2" t="str">
        <f ca="1">VLOOKUP(B553,'Fichier FI (en entrée)'!B:D,3)</f>
        <v>KFDGRSACMI</v>
      </c>
      <c r="D553" s="2" t="str">
        <f ca="1">VLOOKUP(B553,'Fichier FI (en entrée)'!B:E,4)</f>
        <v>Oyihaevsodxvp</v>
      </c>
      <c r="E553" s="2" t="s">
        <v>19</v>
      </c>
      <c r="F553" s="2" t="s">
        <v>3</v>
      </c>
      <c r="G553" s="1">
        <v>1</v>
      </c>
      <c r="H553" s="1">
        <v>10.88</v>
      </c>
      <c r="I553" s="2" t="s">
        <v>1</v>
      </c>
      <c r="J553" s="1">
        <v>3</v>
      </c>
      <c r="K553" s="2" t="s">
        <v>0</v>
      </c>
      <c r="L553" s="1">
        <v>0</v>
      </c>
      <c r="M553" s="1">
        <v>12</v>
      </c>
      <c r="N553" s="1">
        <v>0</v>
      </c>
    </row>
    <row r="554" spans="1:14">
      <c r="A554" s="1">
        <v>553</v>
      </c>
      <c r="B554" s="1">
        <v>450976</v>
      </c>
      <c r="C554" s="2" t="str">
        <f ca="1">VLOOKUP(B554,'Fichier FI (en entrée)'!B:D,3)</f>
        <v>XNAAMLBBBC</v>
      </c>
      <c r="D554" s="2" t="str">
        <f ca="1">VLOOKUP(B554,'Fichier FI (en entrée)'!B:E,4)</f>
        <v>Xhehsskupncah</v>
      </c>
      <c r="E554" s="2" t="s">
        <v>19</v>
      </c>
      <c r="F554" s="2" t="s">
        <v>3</v>
      </c>
      <c r="G554" s="1">
        <v>1</v>
      </c>
      <c r="H554" s="1">
        <v>10.87</v>
      </c>
      <c r="I554" s="2" t="s">
        <v>1</v>
      </c>
      <c r="J554" s="1">
        <v>3</v>
      </c>
      <c r="K554" s="2" t="s">
        <v>0</v>
      </c>
      <c r="L554" s="1">
        <v>0</v>
      </c>
      <c r="M554" s="1">
        <v>15</v>
      </c>
      <c r="N554" s="1">
        <v>0</v>
      </c>
    </row>
    <row r="555" spans="1:14">
      <c r="A555" s="1">
        <v>553</v>
      </c>
      <c r="B555" s="1">
        <v>366841</v>
      </c>
      <c r="C555" s="2" t="str">
        <f ca="1">VLOOKUP(B555,'Fichier FI (en entrée)'!B:D,3)</f>
        <v>BRZUEXRGQU</v>
      </c>
      <c r="D555" s="2" t="str">
        <f ca="1">VLOOKUP(B555,'Fichier FI (en entrée)'!B:E,4)</f>
        <v>Drhkbnvrwfvbp</v>
      </c>
      <c r="E555" s="2" t="s">
        <v>41</v>
      </c>
      <c r="F555" s="2" t="s">
        <v>3</v>
      </c>
      <c r="G555" s="1">
        <v>1</v>
      </c>
      <c r="H555" s="1">
        <v>10.87</v>
      </c>
      <c r="I555" s="2" t="s">
        <v>1</v>
      </c>
      <c r="J555" s="1">
        <v>3</v>
      </c>
      <c r="K555" s="2" t="s">
        <v>0</v>
      </c>
      <c r="L555" s="1">
        <v>0</v>
      </c>
      <c r="M555" s="1">
        <v>0</v>
      </c>
      <c r="N555" s="1">
        <v>0</v>
      </c>
    </row>
    <row r="556" spans="1:14">
      <c r="A556" s="1">
        <v>553</v>
      </c>
      <c r="B556" s="1">
        <v>1184196</v>
      </c>
      <c r="C556" s="2" t="str">
        <f ca="1">VLOOKUP(B556,'Fichier FI (en entrée)'!B:D,3)</f>
        <v>DEFJSAUJKZ</v>
      </c>
      <c r="D556" s="2" t="str">
        <f ca="1">VLOOKUP(B556,'Fichier FI (en entrée)'!B:E,4)</f>
        <v>Otlpegtjmfoqw</v>
      </c>
      <c r="E556" s="2" t="s">
        <v>48</v>
      </c>
      <c r="F556" s="2" t="s">
        <v>3</v>
      </c>
      <c r="G556" s="1">
        <v>1</v>
      </c>
      <c r="H556" s="1">
        <v>10.87</v>
      </c>
      <c r="I556" s="2" t="s">
        <v>1</v>
      </c>
      <c r="J556" s="1">
        <v>3</v>
      </c>
      <c r="K556" s="2" t="s">
        <v>0</v>
      </c>
      <c r="L556" s="1">
        <v>0</v>
      </c>
      <c r="M556" s="1">
        <v>18</v>
      </c>
      <c r="N556" s="1">
        <v>0</v>
      </c>
    </row>
    <row r="557" spans="1:14">
      <c r="A557" s="1">
        <v>553</v>
      </c>
      <c r="B557" s="1">
        <v>713489</v>
      </c>
      <c r="C557" s="2" t="str">
        <f ca="1">VLOOKUP(B557,'Fichier FI (en entrée)'!B:D,3)</f>
        <v>OBIZMRBTAB</v>
      </c>
      <c r="D557" s="2" t="str">
        <f ca="1">VLOOKUP(B557,'Fichier FI (en entrée)'!B:E,4)</f>
        <v>Eqqfrfmwemauk</v>
      </c>
      <c r="E557" s="2" t="s">
        <v>32</v>
      </c>
      <c r="F557" s="2" t="s">
        <v>3</v>
      </c>
      <c r="G557" s="1">
        <v>1</v>
      </c>
      <c r="H557" s="1">
        <v>10.87</v>
      </c>
      <c r="I557" s="2" t="s">
        <v>1</v>
      </c>
      <c r="J557" s="1">
        <v>3</v>
      </c>
      <c r="K557" s="2" t="s">
        <v>0</v>
      </c>
      <c r="L557" s="1">
        <v>0</v>
      </c>
      <c r="M557" s="1">
        <v>2</v>
      </c>
      <c r="N557" s="1">
        <v>0</v>
      </c>
    </row>
    <row r="558" spans="1:14">
      <c r="A558" s="1">
        <v>553</v>
      </c>
      <c r="B558" s="1">
        <v>745817</v>
      </c>
      <c r="C558" s="2" t="str">
        <f ca="1">VLOOKUP(B558,'Fichier FI (en entrée)'!B:D,3)</f>
        <v>IRSWKJXZWC</v>
      </c>
      <c r="D558" s="2" t="str">
        <f ca="1">VLOOKUP(B558,'Fichier FI (en entrée)'!B:E,4)</f>
        <v>Vthgzfndjabrd</v>
      </c>
      <c r="E558" s="2" t="s">
        <v>19</v>
      </c>
      <c r="F558" s="2" t="s">
        <v>3</v>
      </c>
      <c r="G558" s="1">
        <v>1</v>
      </c>
      <c r="H558" s="1">
        <v>10.87</v>
      </c>
      <c r="I558" s="2" t="s">
        <v>1</v>
      </c>
      <c r="J558" s="1">
        <v>3</v>
      </c>
      <c r="K558" s="2" t="s">
        <v>5</v>
      </c>
      <c r="L558" s="1">
        <v>0</v>
      </c>
      <c r="M558" s="1">
        <v>12</v>
      </c>
      <c r="N558" s="1">
        <v>0</v>
      </c>
    </row>
    <row r="559" spans="1:14">
      <c r="A559" s="1">
        <v>558</v>
      </c>
      <c r="B559" s="1">
        <v>247591</v>
      </c>
      <c r="C559" s="2" t="str">
        <f ca="1">VLOOKUP(B559,'Fichier FI (en entrée)'!B:D,3)</f>
        <v>TKFUQSXWKZ</v>
      </c>
      <c r="D559" s="2" t="str">
        <f ca="1">VLOOKUP(B559,'Fichier FI (en entrée)'!B:E,4)</f>
        <v>Iypmthjeunzak</v>
      </c>
      <c r="E559" s="2" t="s">
        <v>33</v>
      </c>
      <c r="F559" s="2" t="s">
        <v>3</v>
      </c>
      <c r="G559" s="1">
        <v>1</v>
      </c>
      <c r="H559" s="1">
        <v>10.86</v>
      </c>
      <c r="I559" s="2" t="s">
        <v>1</v>
      </c>
      <c r="J559" s="1">
        <v>3</v>
      </c>
      <c r="K559" s="2" t="s">
        <v>0</v>
      </c>
      <c r="L559" s="1">
        <v>0</v>
      </c>
      <c r="M559" s="1">
        <v>0</v>
      </c>
      <c r="N559" s="1">
        <v>0</v>
      </c>
    </row>
    <row r="560" spans="1:14">
      <c r="A560" s="1">
        <v>558</v>
      </c>
      <c r="B560" s="1">
        <v>708650</v>
      </c>
      <c r="C560" s="2" t="str">
        <f ca="1">VLOOKUP(B560,'Fichier FI (en entrée)'!B:D,3)</f>
        <v>VYCASWPKQV</v>
      </c>
      <c r="D560" s="2" t="str">
        <f ca="1">VLOOKUP(B560,'Fichier FI (en entrée)'!B:E,4)</f>
        <v>Jurzkoghdfnre</v>
      </c>
      <c r="E560" s="2" t="s">
        <v>20</v>
      </c>
      <c r="F560" s="2" t="s">
        <v>3</v>
      </c>
      <c r="G560" s="1">
        <v>1</v>
      </c>
      <c r="H560" s="1">
        <v>10.86</v>
      </c>
      <c r="I560" s="2" t="s">
        <v>1</v>
      </c>
      <c r="J560" s="1">
        <v>3</v>
      </c>
      <c r="K560" s="2" t="s">
        <v>0</v>
      </c>
      <c r="L560" s="1">
        <v>0</v>
      </c>
      <c r="M560" s="1">
        <v>0</v>
      </c>
      <c r="N560" s="1">
        <v>0</v>
      </c>
    </row>
    <row r="561" spans="1:14">
      <c r="A561" s="1">
        <v>558</v>
      </c>
      <c r="B561" s="1">
        <v>512212</v>
      </c>
      <c r="C561" s="2" t="str">
        <f ca="1">VLOOKUP(B561,'Fichier FI (en entrée)'!B:D,3)</f>
        <v>QDIZPFMBPY</v>
      </c>
      <c r="D561" s="2" t="str">
        <f ca="1">VLOOKUP(B561,'Fichier FI (en entrée)'!B:E,4)</f>
        <v>Ofcgoilrjcyzl</v>
      </c>
      <c r="E561" s="2" t="s">
        <v>22</v>
      </c>
      <c r="F561" s="2" t="s">
        <v>3</v>
      </c>
      <c r="G561" s="1">
        <v>1</v>
      </c>
      <c r="H561" s="1">
        <v>10.86</v>
      </c>
      <c r="I561" s="2" t="s">
        <v>1</v>
      </c>
      <c r="J561" s="1">
        <v>3</v>
      </c>
      <c r="K561" s="2" t="s">
        <v>5</v>
      </c>
      <c r="L561" s="1">
        <v>0</v>
      </c>
      <c r="M561" s="1">
        <v>3</v>
      </c>
      <c r="N561" s="1">
        <v>0</v>
      </c>
    </row>
    <row r="562" spans="1:14">
      <c r="A562" s="1">
        <v>561</v>
      </c>
      <c r="B562" s="1">
        <v>454048</v>
      </c>
      <c r="C562" s="2" t="str">
        <f ca="1">VLOOKUP(B562,'Fichier FI (en entrée)'!B:D,3)</f>
        <v>OIKMMKDHIG</v>
      </c>
      <c r="D562" s="2" t="str">
        <f ca="1">VLOOKUP(B562,'Fichier FI (en entrée)'!B:E,4)</f>
        <v>Fwqmnjqksyilg</v>
      </c>
      <c r="E562" s="2" t="s">
        <v>19</v>
      </c>
      <c r="F562" s="2" t="s">
        <v>3</v>
      </c>
      <c r="G562" s="1">
        <v>1</v>
      </c>
      <c r="H562" s="1">
        <v>10.85</v>
      </c>
      <c r="I562" s="2" t="s">
        <v>1</v>
      </c>
      <c r="J562" s="1">
        <v>3</v>
      </c>
      <c r="K562" s="2" t="s">
        <v>0</v>
      </c>
      <c r="L562" s="1">
        <v>0</v>
      </c>
      <c r="M562" s="1">
        <v>12</v>
      </c>
      <c r="N562" s="1">
        <v>0</v>
      </c>
    </row>
    <row r="563" spans="1:14">
      <c r="A563" s="1">
        <v>561</v>
      </c>
      <c r="B563" s="1">
        <v>632730</v>
      </c>
      <c r="C563" s="2" t="str">
        <f ca="1">VLOOKUP(B563,'Fichier FI (en entrée)'!B:D,3)</f>
        <v>UHBLOAILCZ</v>
      </c>
      <c r="D563" s="2" t="str">
        <f ca="1">VLOOKUP(B563,'Fichier FI (en entrée)'!B:E,4)</f>
        <v>Lrtrofxzhqeic</v>
      </c>
      <c r="E563" s="2" t="s">
        <v>20</v>
      </c>
      <c r="F563" s="2" t="s">
        <v>3</v>
      </c>
      <c r="G563" s="1">
        <v>1</v>
      </c>
      <c r="H563" s="1">
        <v>10.85</v>
      </c>
      <c r="I563" s="2" t="s">
        <v>1</v>
      </c>
      <c r="J563" s="1">
        <v>3</v>
      </c>
      <c r="K563" s="2" t="s">
        <v>5</v>
      </c>
      <c r="L563" s="1">
        <v>0</v>
      </c>
      <c r="M563" s="1">
        <v>4</v>
      </c>
      <c r="N563" s="1">
        <v>0</v>
      </c>
    </row>
    <row r="564" spans="1:14">
      <c r="A564" s="1">
        <v>561</v>
      </c>
      <c r="B564" s="1">
        <v>643611</v>
      </c>
      <c r="C564" s="2" t="str">
        <f ca="1">VLOOKUP(B564,'Fichier FI (en entrée)'!B:D,3)</f>
        <v>MZUAWKJDGX</v>
      </c>
      <c r="D564" s="2" t="str">
        <f ca="1">VLOOKUP(B564,'Fichier FI (en entrée)'!B:E,4)</f>
        <v>Jzagjsklcqsgt</v>
      </c>
      <c r="E564" s="2" t="s">
        <v>31</v>
      </c>
      <c r="F564" s="2" t="s">
        <v>3</v>
      </c>
      <c r="G564" s="1">
        <v>1</v>
      </c>
      <c r="H564" s="1">
        <v>10.85</v>
      </c>
      <c r="I564" s="2" t="s">
        <v>1</v>
      </c>
      <c r="J564" s="1">
        <v>3</v>
      </c>
      <c r="K564" s="2" t="s">
        <v>0</v>
      </c>
      <c r="L564" s="1">
        <v>0</v>
      </c>
      <c r="M564" s="1">
        <v>1</v>
      </c>
      <c r="N564" s="1">
        <v>0</v>
      </c>
    </row>
    <row r="565" spans="1:14">
      <c r="A565" s="1">
        <v>561</v>
      </c>
      <c r="B565" s="1">
        <v>403969</v>
      </c>
      <c r="C565" s="2" t="str">
        <f ca="1">VLOOKUP(B565,'Fichier FI (en entrée)'!B:D,3)</f>
        <v>JIGJNMRLYZ</v>
      </c>
      <c r="D565" s="2" t="str">
        <f ca="1">VLOOKUP(B565,'Fichier FI (en entrée)'!B:E,4)</f>
        <v>Xgbnjjtqkgkhi</v>
      </c>
      <c r="E565" s="2" t="s">
        <v>27</v>
      </c>
      <c r="F565" s="2" t="s">
        <v>3</v>
      </c>
      <c r="G565" s="1">
        <v>1</v>
      </c>
      <c r="H565" s="1">
        <v>10.85</v>
      </c>
      <c r="I565" s="2" t="s">
        <v>1</v>
      </c>
      <c r="J565" s="1">
        <v>3</v>
      </c>
      <c r="K565" s="2" t="s">
        <v>0</v>
      </c>
      <c r="L565" s="1">
        <v>0</v>
      </c>
      <c r="M565" s="1">
        <v>12</v>
      </c>
      <c r="N565" s="1">
        <v>0</v>
      </c>
    </row>
    <row r="566" spans="1:14">
      <c r="A566" s="1">
        <v>565</v>
      </c>
      <c r="B566" s="1">
        <v>367815</v>
      </c>
      <c r="C566" s="2" t="str">
        <f ca="1">VLOOKUP(B566,'Fichier FI (en entrée)'!B:D,3)</f>
        <v>LUXAOYDGBP</v>
      </c>
      <c r="D566" s="2" t="str">
        <f ca="1">VLOOKUP(B566,'Fichier FI (en entrée)'!B:E,4)</f>
        <v>Djhdhfmskqjej</v>
      </c>
      <c r="E566" s="2" t="s">
        <v>18</v>
      </c>
      <c r="F566" s="2" t="s">
        <v>3</v>
      </c>
      <c r="G566" s="1">
        <v>1</v>
      </c>
      <c r="H566" s="1">
        <v>10.84</v>
      </c>
      <c r="I566" s="2" t="s">
        <v>1</v>
      </c>
      <c r="J566" s="1">
        <v>3</v>
      </c>
      <c r="K566" s="2" t="s">
        <v>0</v>
      </c>
      <c r="L566" s="1">
        <v>0</v>
      </c>
      <c r="M566" s="1">
        <v>14</v>
      </c>
      <c r="N566" s="1">
        <v>0</v>
      </c>
    </row>
    <row r="567" spans="1:14">
      <c r="A567" s="1">
        <v>565</v>
      </c>
      <c r="B567" s="1">
        <v>470758</v>
      </c>
      <c r="C567" s="2" t="str">
        <f ca="1">VLOOKUP(B567,'Fichier FI (en entrée)'!B:D,3)</f>
        <v>YJYTLDZRID</v>
      </c>
      <c r="D567" s="2" t="str">
        <f ca="1">VLOOKUP(B567,'Fichier FI (en entrée)'!B:E,4)</f>
        <v>Bnfyfldypyiso</v>
      </c>
      <c r="E567" s="2" t="s">
        <v>14</v>
      </c>
      <c r="F567" s="2" t="s">
        <v>3</v>
      </c>
      <c r="G567" s="1">
        <v>1</v>
      </c>
      <c r="H567" s="1">
        <v>10.84</v>
      </c>
      <c r="I567" s="2" t="s">
        <v>1</v>
      </c>
      <c r="J567" s="1">
        <v>3</v>
      </c>
      <c r="K567" s="2" t="s">
        <v>5</v>
      </c>
      <c r="L567" s="1">
        <v>0</v>
      </c>
      <c r="M567" s="1">
        <v>18</v>
      </c>
      <c r="N567" s="1">
        <v>0</v>
      </c>
    </row>
    <row r="568" spans="1:14">
      <c r="A568" s="1">
        <v>567</v>
      </c>
      <c r="B568" s="1">
        <v>561365</v>
      </c>
      <c r="C568" s="2" t="str">
        <f ca="1">VLOOKUP(B568,'Fichier FI (en entrée)'!B:D,3)</f>
        <v>OGGCXXDBFS</v>
      </c>
      <c r="D568" s="2" t="str">
        <f ca="1">VLOOKUP(B568,'Fichier FI (en entrée)'!B:E,4)</f>
        <v>Awphbksantycj</v>
      </c>
      <c r="E568" s="2" t="s">
        <v>27</v>
      </c>
      <c r="F568" s="2" t="s">
        <v>3</v>
      </c>
      <c r="G568" s="1">
        <v>1</v>
      </c>
      <c r="H568" s="1">
        <v>10.83</v>
      </c>
      <c r="I568" s="2" t="s">
        <v>1</v>
      </c>
      <c r="J568" s="1">
        <v>3</v>
      </c>
      <c r="K568" s="2" t="s">
        <v>5</v>
      </c>
      <c r="L568" s="1">
        <v>0</v>
      </c>
      <c r="M568" s="1">
        <v>12</v>
      </c>
      <c r="N568" s="1">
        <v>0</v>
      </c>
    </row>
    <row r="569" spans="1:14">
      <c r="A569" s="1">
        <v>567</v>
      </c>
      <c r="B569" s="1">
        <v>609831</v>
      </c>
      <c r="C569" s="2" t="str">
        <f ca="1">VLOOKUP(B569,'Fichier FI (en entrée)'!B:D,3)</f>
        <v>PHWTDUZTZJ</v>
      </c>
      <c r="D569" s="2" t="str">
        <f ca="1">VLOOKUP(B569,'Fichier FI (en entrée)'!B:E,4)</f>
        <v>Mlbglokehppkd</v>
      </c>
      <c r="E569" s="2" t="s">
        <v>31</v>
      </c>
      <c r="F569" s="2" t="s">
        <v>3</v>
      </c>
      <c r="G569" s="1">
        <v>1</v>
      </c>
      <c r="H569" s="1">
        <v>10.83</v>
      </c>
      <c r="I569" s="2" t="s">
        <v>1</v>
      </c>
      <c r="J569" s="1">
        <v>3</v>
      </c>
      <c r="K569" s="2" t="s">
        <v>0</v>
      </c>
      <c r="L569" s="1">
        <v>0</v>
      </c>
      <c r="M569" s="1">
        <v>0</v>
      </c>
      <c r="N569" s="1">
        <v>0</v>
      </c>
    </row>
    <row r="570" spans="1:14">
      <c r="A570" s="1">
        <v>567</v>
      </c>
      <c r="B570" s="1">
        <v>824982</v>
      </c>
      <c r="C570" s="2" t="str">
        <f ca="1">VLOOKUP(B570,'Fichier FI (en entrée)'!B:D,3)</f>
        <v>LYBUKQJUXB</v>
      </c>
      <c r="D570" s="2" t="str">
        <f ca="1">VLOOKUP(B570,'Fichier FI (en entrée)'!B:E,4)</f>
        <v>Otppiwbxvjsnq</v>
      </c>
      <c r="E570" s="2" t="s">
        <v>17</v>
      </c>
      <c r="F570" s="2" t="s">
        <v>3</v>
      </c>
      <c r="G570" s="1">
        <v>1</v>
      </c>
      <c r="H570" s="1">
        <v>10.83</v>
      </c>
      <c r="I570" s="2" t="s">
        <v>1</v>
      </c>
      <c r="J570" s="1">
        <v>3</v>
      </c>
      <c r="K570" s="2" t="s">
        <v>5</v>
      </c>
      <c r="L570" s="1">
        <v>0</v>
      </c>
      <c r="M570" s="1">
        <v>0</v>
      </c>
      <c r="N570" s="1">
        <v>0</v>
      </c>
    </row>
    <row r="571" spans="1:14">
      <c r="A571" s="1">
        <v>567</v>
      </c>
      <c r="B571" s="1">
        <v>793607</v>
      </c>
      <c r="C571" s="2" t="str">
        <f ca="1">VLOOKUP(B571,'Fichier FI (en entrée)'!B:D,3)</f>
        <v>BLRTGLUYWD</v>
      </c>
      <c r="D571" s="2" t="str">
        <f ca="1">VLOOKUP(B571,'Fichier FI (en entrée)'!B:E,4)</f>
        <v>Qrguqutjgvjwj</v>
      </c>
      <c r="E571" s="2" t="s">
        <v>14</v>
      </c>
      <c r="F571" s="2" t="s">
        <v>3</v>
      </c>
      <c r="G571" s="1">
        <v>1</v>
      </c>
      <c r="H571" s="1">
        <v>10.83</v>
      </c>
      <c r="I571" s="2" t="s">
        <v>1</v>
      </c>
      <c r="J571" s="1">
        <v>3</v>
      </c>
      <c r="K571" s="2" t="s">
        <v>5</v>
      </c>
      <c r="L571" s="1">
        <v>0</v>
      </c>
      <c r="M571" s="1">
        <v>17</v>
      </c>
      <c r="N571" s="1">
        <v>0</v>
      </c>
    </row>
    <row r="572" spans="1:14">
      <c r="A572" s="1">
        <v>567</v>
      </c>
      <c r="B572" s="1">
        <v>1180476</v>
      </c>
      <c r="C572" s="2" t="str">
        <f ca="1">VLOOKUP(B572,'Fichier FI (en entrée)'!B:D,3)</f>
        <v>ESGKZJYOWF</v>
      </c>
      <c r="D572" s="2" t="str">
        <f ca="1">VLOOKUP(B572,'Fichier FI (en entrée)'!B:E,4)</f>
        <v>Azxxxzkzhebrx</v>
      </c>
      <c r="E572" s="2" t="s">
        <v>66</v>
      </c>
      <c r="F572" s="2" t="s">
        <v>3</v>
      </c>
      <c r="G572" s="1">
        <v>1</v>
      </c>
      <c r="H572" s="1">
        <v>10.83</v>
      </c>
      <c r="I572" s="2" t="s">
        <v>1</v>
      </c>
      <c r="J572" s="1">
        <v>3</v>
      </c>
      <c r="K572" s="2" t="s">
        <v>0</v>
      </c>
      <c r="L572" s="1">
        <v>0</v>
      </c>
      <c r="M572" s="1">
        <v>3</v>
      </c>
      <c r="N572" s="1">
        <v>0</v>
      </c>
    </row>
    <row r="573" spans="1:14">
      <c r="A573" s="1">
        <v>572</v>
      </c>
      <c r="B573" s="1">
        <v>1090930</v>
      </c>
      <c r="C573" s="2" t="str">
        <f ca="1">VLOOKUP(B573,'Fichier FI (en entrée)'!B:D,3)</f>
        <v>VGLDDPWECQ</v>
      </c>
      <c r="D573" s="2" t="str">
        <f ca="1">VLOOKUP(B573,'Fichier FI (en entrée)'!B:E,4)</f>
        <v>Iqdsxzfiklxse</v>
      </c>
      <c r="E573" s="2" t="s">
        <v>48</v>
      </c>
      <c r="F573" s="2" t="s">
        <v>3</v>
      </c>
      <c r="G573" s="1">
        <v>1</v>
      </c>
      <c r="H573" s="1">
        <v>10.82</v>
      </c>
      <c r="I573" s="2" t="s">
        <v>1</v>
      </c>
      <c r="J573" s="1">
        <v>3</v>
      </c>
      <c r="K573" s="2" t="s">
        <v>0</v>
      </c>
      <c r="L573" s="1">
        <v>0</v>
      </c>
      <c r="M573" s="1">
        <v>18</v>
      </c>
      <c r="N573" s="1">
        <v>0</v>
      </c>
    </row>
    <row r="574" spans="1:14">
      <c r="A574" s="1">
        <v>572</v>
      </c>
      <c r="B574" s="1">
        <v>632750</v>
      </c>
      <c r="C574" s="2" t="str">
        <f ca="1">VLOOKUP(B574,'Fichier FI (en entrée)'!B:D,3)</f>
        <v>FNXSNOYNNZ</v>
      </c>
      <c r="D574" s="2" t="str">
        <f ca="1">VLOOKUP(B574,'Fichier FI (en entrée)'!B:E,4)</f>
        <v>Nssjngwkcmtvz</v>
      </c>
      <c r="E574" s="2" t="s">
        <v>15</v>
      </c>
      <c r="F574" s="2" t="s">
        <v>3</v>
      </c>
      <c r="G574" s="1">
        <v>1</v>
      </c>
      <c r="H574" s="1">
        <v>10.82</v>
      </c>
      <c r="I574" s="2" t="s">
        <v>1</v>
      </c>
      <c r="J574" s="1">
        <v>3</v>
      </c>
      <c r="K574" s="2" t="s">
        <v>5</v>
      </c>
      <c r="L574" s="1">
        <v>0</v>
      </c>
      <c r="M574" s="1">
        <v>3</v>
      </c>
      <c r="N574" s="1">
        <v>0</v>
      </c>
    </row>
    <row r="575" spans="1:14">
      <c r="A575" s="1">
        <v>574</v>
      </c>
      <c r="B575" s="1">
        <v>512161</v>
      </c>
      <c r="C575" s="2" t="str">
        <f ca="1">VLOOKUP(B575,'Fichier FI (en entrée)'!B:D,3)</f>
        <v>BXECTQRTCV</v>
      </c>
      <c r="D575" s="2" t="str">
        <f ca="1">VLOOKUP(B575,'Fichier FI (en entrée)'!B:E,4)</f>
        <v>Oeoyfcxdifhiu</v>
      </c>
      <c r="E575" s="2" t="s">
        <v>22</v>
      </c>
      <c r="F575" s="2" t="s">
        <v>3</v>
      </c>
      <c r="G575" s="1">
        <v>1</v>
      </c>
      <c r="H575" s="1">
        <v>10.81</v>
      </c>
      <c r="I575" s="2" t="s">
        <v>1</v>
      </c>
      <c r="J575" s="1">
        <v>3</v>
      </c>
      <c r="K575" s="2" t="s">
        <v>5</v>
      </c>
      <c r="L575" s="1">
        <v>0</v>
      </c>
      <c r="M575" s="1">
        <v>3</v>
      </c>
      <c r="N575" s="1">
        <v>0</v>
      </c>
    </row>
    <row r="576" spans="1:14">
      <c r="A576" s="1">
        <v>574</v>
      </c>
      <c r="B576" s="1">
        <v>1122382</v>
      </c>
      <c r="C576" s="2" t="str">
        <f ca="1">VLOOKUP(B576,'Fichier FI (en entrée)'!B:D,3)</f>
        <v>IMKKLPKOVD</v>
      </c>
      <c r="D576" s="2" t="str">
        <f ca="1">VLOOKUP(B576,'Fichier FI (en entrée)'!B:E,4)</f>
        <v>Jchfukthkexzr</v>
      </c>
      <c r="E576" s="2" t="s">
        <v>52</v>
      </c>
      <c r="F576" s="2" t="s">
        <v>3</v>
      </c>
      <c r="G576" s="1">
        <v>1</v>
      </c>
      <c r="H576" s="1">
        <v>10.81</v>
      </c>
      <c r="I576" s="2" t="s">
        <v>1</v>
      </c>
      <c r="J576" s="1">
        <v>3</v>
      </c>
      <c r="K576" s="2" t="s">
        <v>0</v>
      </c>
      <c r="L576" s="1">
        <v>0</v>
      </c>
      <c r="M576" s="1">
        <v>5</v>
      </c>
      <c r="N576" s="1">
        <v>0</v>
      </c>
    </row>
    <row r="577" spans="1:14">
      <c r="A577" s="1">
        <v>574</v>
      </c>
      <c r="B577" s="1">
        <v>1094944</v>
      </c>
      <c r="C577" s="2" t="str">
        <f ca="1">VLOOKUP(B577,'Fichier FI (en entrée)'!B:D,3)</f>
        <v>BVNEYINTKZ</v>
      </c>
      <c r="D577" s="2" t="str">
        <f ca="1">VLOOKUP(B577,'Fichier FI (en entrée)'!B:E,4)</f>
        <v>Anjrqbucvfrjh</v>
      </c>
      <c r="E577" s="2" t="s">
        <v>47</v>
      </c>
      <c r="F577" s="2" t="s">
        <v>3</v>
      </c>
      <c r="G577" s="1">
        <v>1</v>
      </c>
      <c r="H577" s="1">
        <v>10.81</v>
      </c>
      <c r="I577" s="2" t="s">
        <v>1</v>
      </c>
      <c r="J577" s="1">
        <v>3</v>
      </c>
      <c r="K577" s="2" t="s">
        <v>5</v>
      </c>
      <c r="L577" s="1">
        <v>0</v>
      </c>
      <c r="M577" s="1">
        <v>21</v>
      </c>
      <c r="N577" s="1">
        <v>0</v>
      </c>
    </row>
    <row r="578" spans="1:14">
      <c r="A578" s="1">
        <v>577</v>
      </c>
      <c r="B578" s="1">
        <v>554472</v>
      </c>
      <c r="C578" s="2" t="str">
        <f ca="1">VLOOKUP(B578,'Fichier FI (en entrée)'!B:D,3)</f>
        <v>RRRGFMJRXB</v>
      </c>
      <c r="D578" s="2" t="str">
        <f ca="1">VLOOKUP(B578,'Fichier FI (en entrée)'!B:E,4)</f>
        <v>Brpbzddomrsqi</v>
      </c>
      <c r="E578" s="2" t="s">
        <v>18</v>
      </c>
      <c r="F578" s="2" t="s">
        <v>3</v>
      </c>
      <c r="G578" s="1">
        <v>1</v>
      </c>
      <c r="H578" s="1">
        <v>10.8</v>
      </c>
      <c r="I578" s="2" t="s">
        <v>1</v>
      </c>
      <c r="J578" s="1">
        <v>3</v>
      </c>
      <c r="K578" s="2" t="s">
        <v>0</v>
      </c>
      <c r="L578" s="1">
        <v>0</v>
      </c>
      <c r="M578" s="1">
        <v>17</v>
      </c>
      <c r="N578" s="1">
        <v>0</v>
      </c>
    </row>
    <row r="579" spans="1:14">
      <c r="A579" s="1">
        <v>577</v>
      </c>
      <c r="B579" s="1">
        <v>437150</v>
      </c>
      <c r="C579" s="2" t="str">
        <f ca="1">VLOOKUP(B579,'Fichier FI (en entrée)'!B:D,3)</f>
        <v>TALGDYGFIK</v>
      </c>
      <c r="D579" s="2" t="str">
        <f ca="1">VLOOKUP(B579,'Fichier FI (en entrée)'!B:E,4)</f>
        <v>Fpwedddmrfpye</v>
      </c>
      <c r="E579" s="2" t="s">
        <v>22</v>
      </c>
      <c r="F579" s="2" t="s">
        <v>3</v>
      </c>
      <c r="G579" s="1">
        <v>1</v>
      </c>
      <c r="H579" s="1">
        <v>10.8</v>
      </c>
      <c r="I579" s="2" t="s">
        <v>1</v>
      </c>
      <c r="J579" s="1">
        <v>3</v>
      </c>
      <c r="K579" s="2" t="s">
        <v>0</v>
      </c>
      <c r="L579" s="1">
        <v>0</v>
      </c>
      <c r="M579" s="1">
        <v>1</v>
      </c>
      <c r="N579" s="1">
        <v>0</v>
      </c>
    </row>
    <row r="580" spans="1:14">
      <c r="A580" s="1">
        <v>577</v>
      </c>
      <c r="B580" s="1">
        <v>1091119</v>
      </c>
      <c r="C580" s="2" t="str">
        <f ca="1">VLOOKUP(B580,'Fichier FI (en entrée)'!B:D,3)</f>
        <v>HNFVXVFIDV</v>
      </c>
      <c r="D580" s="2" t="str">
        <f ca="1">VLOOKUP(B580,'Fichier FI (en entrée)'!B:E,4)</f>
        <v>Lkhdpouebtgji</v>
      </c>
      <c r="E580" s="2" t="s">
        <v>46</v>
      </c>
      <c r="F580" s="2" t="s">
        <v>3</v>
      </c>
      <c r="G580" s="1">
        <v>1</v>
      </c>
      <c r="H580" s="1">
        <v>10.8</v>
      </c>
      <c r="I580" s="2" t="s">
        <v>1</v>
      </c>
      <c r="J580" s="1">
        <v>3</v>
      </c>
      <c r="K580" s="2" t="s">
        <v>0</v>
      </c>
      <c r="L580" s="1">
        <v>0</v>
      </c>
      <c r="M580" s="1">
        <v>28</v>
      </c>
      <c r="N580" s="1">
        <v>0</v>
      </c>
    </row>
    <row r="581" spans="1:14">
      <c r="A581" s="1">
        <v>577</v>
      </c>
      <c r="B581" s="1">
        <v>1087747</v>
      </c>
      <c r="C581" s="2" t="str">
        <f ca="1">VLOOKUP(B581,'Fichier FI (en entrée)'!B:D,3)</f>
        <v>WFYXWJYRDN</v>
      </c>
      <c r="D581" s="2" t="str">
        <f ca="1">VLOOKUP(B581,'Fichier FI (en entrée)'!B:E,4)</f>
        <v>Yjbbquuqhyrea</v>
      </c>
      <c r="E581" s="2" t="s">
        <v>39</v>
      </c>
      <c r="F581" s="2" t="s">
        <v>3</v>
      </c>
      <c r="G581" s="1">
        <v>1</v>
      </c>
      <c r="H581" s="1">
        <v>10.8</v>
      </c>
      <c r="I581" s="2" t="s">
        <v>1</v>
      </c>
      <c r="J581" s="1">
        <v>3</v>
      </c>
      <c r="K581" s="2" t="s">
        <v>0</v>
      </c>
      <c r="L581" s="1">
        <v>0</v>
      </c>
      <c r="M581" s="1">
        <v>0</v>
      </c>
      <c r="N581" s="1">
        <v>0</v>
      </c>
    </row>
    <row r="582" spans="1:14">
      <c r="A582" s="1">
        <v>577</v>
      </c>
      <c r="B582" s="1">
        <v>594107</v>
      </c>
      <c r="C582" s="2" t="str">
        <f ca="1">VLOOKUP(B582,'Fichier FI (en entrée)'!B:D,3)</f>
        <v>KGAYSBPOVU</v>
      </c>
      <c r="D582" s="2" t="str">
        <f ca="1">VLOOKUP(B582,'Fichier FI (en entrée)'!B:E,4)</f>
        <v>Eqgrljncpypvt</v>
      </c>
      <c r="E582" s="2" t="s">
        <v>31</v>
      </c>
      <c r="F582" s="2" t="s">
        <v>3</v>
      </c>
      <c r="G582" s="1">
        <v>1</v>
      </c>
      <c r="H582" s="1">
        <v>10.8</v>
      </c>
      <c r="I582" s="2" t="s">
        <v>1</v>
      </c>
      <c r="J582" s="1">
        <v>3</v>
      </c>
      <c r="K582" s="2" t="s">
        <v>0</v>
      </c>
      <c r="L582" s="1">
        <v>0</v>
      </c>
      <c r="M582" s="1">
        <v>0</v>
      </c>
      <c r="N582" s="1">
        <v>0</v>
      </c>
    </row>
    <row r="583" spans="1:14">
      <c r="A583" s="1">
        <v>582</v>
      </c>
      <c r="B583" s="1">
        <v>731027</v>
      </c>
      <c r="C583" s="2" t="str">
        <f ca="1">VLOOKUP(B583,'Fichier FI (en entrée)'!B:D,3)</f>
        <v>FWTSINZCTQ</v>
      </c>
      <c r="D583" s="2" t="str">
        <f ca="1">VLOOKUP(B583,'Fichier FI (en entrée)'!B:E,4)</f>
        <v>Uonbiskujezvt</v>
      </c>
      <c r="E583" s="2" t="s">
        <v>20</v>
      </c>
      <c r="F583" s="2" t="s">
        <v>3</v>
      </c>
      <c r="G583" s="1">
        <v>1</v>
      </c>
      <c r="H583" s="1">
        <v>10.79</v>
      </c>
      <c r="I583" s="2" t="s">
        <v>1</v>
      </c>
      <c r="J583" s="1">
        <v>3</v>
      </c>
      <c r="K583" s="2" t="s">
        <v>0</v>
      </c>
      <c r="L583" s="1">
        <v>0</v>
      </c>
      <c r="M583" s="1">
        <v>2</v>
      </c>
      <c r="N583" s="1">
        <v>0</v>
      </c>
    </row>
    <row r="584" spans="1:14">
      <c r="A584" s="1">
        <v>582</v>
      </c>
      <c r="B584" s="1">
        <v>576272</v>
      </c>
      <c r="C584" s="2" t="str">
        <f ca="1">VLOOKUP(B584,'Fichier FI (en entrée)'!B:D,3)</f>
        <v>HPXCINQQFW</v>
      </c>
      <c r="D584" s="2" t="str">
        <f ca="1">VLOOKUP(B584,'Fichier FI (en entrée)'!B:E,4)</f>
        <v>Cvrborkcovpwf</v>
      </c>
      <c r="E584" s="2" t="s">
        <v>20</v>
      </c>
      <c r="F584" s="2" t="s">
        <v>3</v>
      </c>
      <c r="G584" s="1">
        <v>1</v>
      </c>
      <c r="H584" s="1">
        <v>10.79</v>
      </c>
      <c r="I584" s="2" t="s">
        <v>1</v>
      </c>
      <c r="J584" s="1">
        <v>3</v>
      </c>
      <c r="K584" s="2" t="s">
        <v>0</v>
      </c>
      <c r="L584" s="1">
        <v>0</v>
      </c>
      <c r="M584" s="1">
        <v>1</v>
      </c>
      <c r="N584" s="1">
        <v>0</v>
      </c>
    </row>
    <row r="585" spans="1:14">
      <c r="A585" s="1">
        <v>584</v>
      </c>
      <c r="B585" s="1">
        <v>334993</v>
      </c>
      <c r="C585" s="2" t="str">
        <f ca="1">VLOOKUP(B585,'Fichier FI (en entrée)'!B:D,3)</f>
        <v>OCJYUVVSEH</v>
      </c>
      <c r="D585" s="2" t="str">
        <f ca="1">VLOOKUP(B585,'Fichier FI (en entrée)'!B:E,4)</f>
        <v>Iyvlyczuvjobh</v>
      </c>
      <c r="E585" s="2" t="s">
        <v>20</v>
      </c>
      <c r="F585" s="2" t="s">
        <v>3</v>
      </c>
      <c r="G585" s="1">
        <v>1</v>
      </c>
      <c r="H585" s="1">
        <v>10.78</v>
      </c>
      <c r="I585" s="2" t="s">
        <v>1</v>
      </c>
      <c r="J585" s="1">
        <v>3</v>
      </c>
      <c r="K585" s="2" t="s">
        <v>5</v>
      </c>
      <c r="L585" s="1">
        <v>0</v>
      </c>
      <c r="M585" s="1">
        <v>5</v>
      </c>
      <c r="N585" s="1">
        <v>0</v>
      </c>
    </row>
    <row r="586" spans="1:14">
      <c r="A586" s="1">
        <v>584</v>
      </c>
      <c r="B586" s="1">
        <v>718065</v>
      </c>
      <c r="C586" s="2" t="str">
        <f ca="1">VLOOKUP(B586,'Fichier FI (en entrée)'!B:D,3)</f>
        <v>JGCCDIZNMK</v>
      </c>
      <c r="D586" s="2" t="str">
        <f ca="1">VLOOKUP(B586,'Fichier FI (en entrée)'!B:E,4)</f>
        <v>Wbvwbakobmtsv</v>
      </c>
      <c r="E586" s="2" t="s">
        <v>23</v>
      </c>
      <c r="F586" s="2" t="s">
        <v>3</v>
      </c>
      <c r="G586" s="1">
        <v>1</v>
      </c>
      <c r="H586" s="1">
        <v>10.78</v>
      </c>
      <c r="I586" s="2" t="s">
        <v>1</v>
      </c>
      <c r="J586" s="1">
        <v>3</v>
      </c>
      <c r="K586" s="2" t="s">
        <v>5</v>
      </c>
      <c r="L586" s="1">
        <v>0</v>
      </c>
      <c r="M586" s="1">
        <v>0</v>
      </c>
      <c r="N586" s="1">
        <v>0</v>
      </c>
    </row>
    <row r="587" spans="1:14">
      <c r="A587" s="1">
        <v>584</v>
      </c>
      <c r="B587" s="1">
        <v>319150</v>
      </c>
      <c r="C587" s="2" t="str">
        <f ca="1">VLOOKUP(B587,'Fichier FI (en entrée)'!B:D,3)</f>
        <v>LASNSQBVCH</v>
      </c>
      <c r="D587" s="2" t="str">
        <f ca="1">VLOOKUP(B587,'Fichier FI (en entrée)'!B:E,4)</f>
        <v>Pjizeccvkasur</v>
      </c>
      <c r="E587" s="2" t="s">
        <v>17</v>
      </c>
      <c r="F587" s="2" t="s">
        <v>3</v>
      </c>
      <c r="G587" s="1">
        <v>1</v>
      </c>
      <c r="H587" s="1">
        <v>10.78</v>
      </c>
      <c r="I587" s="2" t="s">
        <v>1</v>
      </c>
      <c r="J587" s="1">
        <v>3</v>
      </c>
      <c r="K587" s="2" t="s">
        <v>0</v>
      </c>
      <c r="L587" s="1">
        <v>0</v>
      </c>
      <c r="M587" s="1">
        <v>0</v>
      </c>
      <c r="N587" s="1">
        <v>0</v>
      </c>
    </row>
    <row r="588" spans="1:14">
      <c r="A588" s="1">
        <v>584</v>
      </c>
      <c r="B588" s="1">
        <v>285117</v>
      </c>
      <c r="C588" s="2" t="str">
        <f ca="1">VLOOKUP(B588,'Fichier FI (en entrée)'!B:D,3)</f>
        <v>FPOKBQKLKP</v>
      </c>
      <c r="D588" s="2" t="str">
        <f ca="1">VLOOKUP(B588,'Fichier FI (en entrée)'!B:E,4)</f>
        <v>Brgyfvsdvcszu</v>
      </c>
      <c r="E588" s="2" t="s">
        <v>38</v>
      </c>
      <c r="F588" s="2" t="s">
        <v>3</v>
      </c>
      <c r="G588" s="1">
        <v>1</v>
      </c>
      <c r="H588" s="1">
        <v>10.78</v>
      </c>
      <c r="I588" s="2" t="s">
        <v>1</v>
      </c>
      <c r="J588" s="1">
        <v>3</v>
      </c>
      <c r="K588" s="2" t="s">
        <v>5</v>
      </c>
      <c r="L588" s="1">
        <v>0</v>
      </c>
      <c r="M588" s="1">
        <v>2</v>
      </c>
      <c r="N588" s="1">
        <v>0</v>
      </c>
    </row>
    <row r="589" spans="1:14">
      <c r="A589" s="1">
        <v>588</v>
      </c>
      <c r="B589" s="1">
        <v>181294</v>
      </c>
      <c r="C589" s="2" t="str">
        <f ca="1">VLOOKUP(B589,'Fichier FI (en entrée)'!B:D,3)</f>
        <v>NSCCSASRVY</v>
      </c>
      <c r="D589" s="2" t="str">
        <f ca="1">VLOOKUP(B589,'Fichier FI (en entrée)'!B:E,4)</f>
        <v>Qkxihdgbjvzzi</v>
      </c>
      <c r="E589" s="2" t="s">
        <v>25</v>
      </c>
      <c r="F589" s="2" t="s">
        <v>3</v>
      </c>
      <c r="G589" s="1">
        <v>1</v>
      </c>
      <c r="H589" s="1">
        <v>10.77</v>
      </c>
      <c r="I589" s="2" t="s">
        <v>1</v>
      </c>
      <c r="J589" s="1">
        <v>3</v>
      </c>
      <c r="K589" s="2" t="s">
        <v>0</v>
      </c>
      <c r="L589" s="1">
        <v>0</v>
      </c>
      <c r="M589" s="1">
        <v>1</v>
      </c>
      <c r="N589" s="1">
        <v>0</v>
      </c>
    </row>
    <row r="590" spans="1:14">
      <c r="A590" s="1">
        <v>588</v>
      </c>
      <c r="B590" s="1">
        <v>565821</v>
      </c>
      <c r="C590" s="2" t="str">
        <f ca="1">VLOOKUP(B590,'Fichier FI (en entrée)'!B:D,3)</f>
        <v>LNADUHDYNB</v>
      </c>
      <c r="D590" s="2" t="str">
        <f ca="1">VLOOKUP(B590,'Fichier FI (en entrée)'!B:E,4)</f>
        <v>Sacyqeahivfyu</v>
      </c>
      <c r="E590" s="2" t="s">
        <v>14</v>
      </c>
      <c r="F590" s="2" t="s">
        <v>3</v>
      </c>
      <c r="G590" s="1">
        <v>1</v>
      </c>
      <c r="H590" s="1">
        <v>10.77</v>
      </c>
      <c r="I590" s="2" t="s">
        <v>1</v>
      </c>
      <c r="J590" s="1">
        <v>3</v>
      </c>
      <c r="K590" s="2" t="s">
        <v>0</v>
      </c>
      <c r="L590" s="1">
        <v>0</v>
      </c>
      <c r="M590" s="1">
        <v>17</v>
      </c>
      <c r="N590" s="1">
        <v>0</v>
      </c>
    </row>
    <row r="591" spans="1:14">
      <c r="A591" s="1">
        <v>588</v>
      </c>
      <c r="B591" s="1">
        <v>524376</v>
      </c>
      <c r="C591" s="2" t="str">
        <f ca="1">VLOOKUP(B591,'Fichier FI (en entrée)'!B:D,3)</f>
        <v>ZMGROJGYFI</v>
      </c>
      <c r="D591" s="2" t="str">
        <f ca="1">VLOOKUP(B591,'Fichier FI (en entrée)'!B:E,4)</f>
        <v>Uazhoxotmvoej</v>
      </c>
      <c r="E591" s="2" t="s">
        <v>31</v>
      </c>
      <c r="F591" s="2" t="s">
        <v>3</v>
      </c>
      <c r="G591" s="1">
        <v>1</v>
      </c>
      <c r="H591" s="1">
        <v>10.77</v>
      </c>
      <c r="I591" s="2" t="s">
        <v>1</v>
      </c>
      <c r="J591" s="1">
        <v>3</v>
      </c>
      <c r="K591" s="2" t="s">
        <v>5</v>
      </c>
      <c r="L591" s="1">
        <v>0</v>
      </c>
      <c r="M591" s="1">
        <v>4</v>
      </c>
      <c r="N591" s="1">
        <v>0</v>
      </c>
    </row>
    <row r="592" spans="1:14">
      <c r="A592" s="1">
        <v>588</v>
      </c>
      <c r="B592" s="1">
        <v>1189801</v>
      </c>
      <c r="C592" s="2" t="str">
        <f ca="1">VLOOKUP(B592,'Fichier FI (en entrée)'!B:D,3)</f>
        <v>RHFZPCYATA</v>
      </c>
      <c r="D592" s="2" t="str">
        <f ca="1">VLOOKUP(B592,'Fichier FI (en entrée)'!B:E,4)</f>
        <v>Wzhixknlaxgeb</v>
      </c>
      <c r="E592" s="2" t="s">
        <v>37</v>
      </c>
      <c r="F592" s="2" t="s">
        <v>3</v>
      </c>
      <c r="G592" s="1">
        <v>1</v>
      </c>
      <c r="H592" s="1">
        <v>10.77</v>
      </c>
      <c r="I592" s="2" t="s">
        <v>1</v>
      </c>
      <c r="J592" s="1">
        <v>3</v>
      </c>
      <c r="K592" s="2" t="s">
        <v>5</v>
      </c>
      <c r="L592" s="1">
        <v>0</v>
      </c>
      <c r="M592" s="1">
        <v>3</v>
      </c>
      <c r="N592" s="1">
        <v>0</v>
      </c>
    </row>
    <row r="593" spans="1:14">
      <c r="A593" s="1">
        <v>588</v>
      </c>
      <c r="B593" s="1">
        <v>731043</v>
      </c>
      <c r="C593" s="2" t="str">
        <f ca="1">VLOOKUP(B593,'Fichier FI (en entrée)'!B:D,3)</f>
        <v>DQKZIZGJPE</v>
      </c>
      <c r="D593" s="2" t="str">
        <f ca="1">VLOOKUP(B593,'Fichier FI (en entrée)'!B:E,4)</f>
        <v>Ozvlfqcmxtmbb</v>
      </c>
      <c r="E593" s="2" t="s">
        <v>20</v>
      </c>
      <c r="F593" s="2" t="s">
        <v>3</v>
      </c>
      <c r="G593" s="1">
        <v>1</v>
      </c>
      <c r="H593" s="1">
        <v>10.77</v>
      </c>
      <c r="I593" s="2" t="s">
        <v>1</v>
      </c>
      <c r="J593" s="1">
        <v>3</v>
      </c>
      <c r="K593" s="2" t="s">
        <v>5</v>
      </c>
      <c r="L593" s="1">
        <v>0</v>
      </c>
      <c r="M593" s="1">
        <v>2</v>
      </c>
      <c r="N593" s="1">
        <v>0</v>
      </c>
    </row>
    <row r="594" spans="1:14">
      <c r="A594" s="1">
        <v>588</v>
      </c>
      <c r="B594" s="1">
        <v>752024</v>
      </c>
      <c r="C594" s="2" t="str">
        <f ca="1">VLOOKUP(B594,'Fichier FI (en entrée)'!B:D,3)</f>
        <v>TXIQHKGARS</v>
      </c>
      <c r="D594" s="2" t="str">
        <f ca="1">VLOOKUP(B594,'Fichier FI (en entrée)'!B:E,4)</f>
        <v>Kfdpkzcobfhcd</v>
      </c>
      <c r="E594" s="2" t="s">
        <v>17</v>
      </c>
      <c r="F594" s="2" t="s">
        <v>3</v>
      </c>
      <c r="G594" s="1">
        <v>1</v>
      </c>
      <c r="H594" s="1">
        <v>10.77</v>
      </c>
      <c r="I594" s="2" t="s">
        <v>1</v>
      </c>
      <c r="J594" s="1">
        <v>3</v>
      </c>
      <c r="K594" s="2" t="s">
        <v>0</v>
      </c>
      <c r="L594" s="1">
        <v>0</v>
      </c>
      <c r="M594" s="1">
        <v>4</v>
      </c>
      <c r="N594" s="1">
        <v>0</v>
      </c>
    </row>
    <row r="595" spans="1:14">
      <c r="A595" s="1">
        <v>588</v>
      </c>
      <c r="B595" s="1">
        <v>730833</v>
      </c>
      <c r="C595" s="2" t="str">
        <f ca="1">VLOOKUP(B595,'Fichier FI (en entrée)'!B:D,3)</f>
        <v>FONOERNAJV</v>
      </c>
      <c r="D595" s="2" t="str">
        <f ca="1">VLOOKUP(B595,'Fichier FI (en entrée)'!B:E,4)</f>
        <v>Sbaflfpmoclgr</v>
      </c>
      <c r="E595" s="2" t="s">
        <v>20</v>
      </c>
      <c r="F595" s="2" t="s">
        <v>3</v>
      </c>
      <c r="G595" s="1">
        <v>1</v>
      </c>
      <c r="H595" s="1">
        <v>10.77</v>
      </c>
      <c r="I595" s="2" t="s">
        <v>1</v>
      </c>
      <c r="J595" s="1">
        <v>3</v>
      </c>
      <c r="K595" s="2" t="s">
        <v>0</v>
      </c>
      <c r="L595" s="1">
        <v>0</v>
      </c>
      <c r="M595" s="1">
        <v>7</v>
      </c>
      <c r="N595" s="1">
        <v>0</v>
      </c>
    </row>
    <row r="596" spans="1:14">
      <c r="A596" s="1">
        <v>595</v>
      </c>
      <c r="B596" s="1">
        <v>437244</v>
      </c>
      <c r="C596" s="2" t="str">
        <f ca="1">VLOOKUP(B596,'Fichier FI (en entrée)'!B:D,3)</f>
        <v>CJXDEWSBYI</v>
      </c>
      <c r="D596" s="2" t="str">
        <f ca="1">VLOOKUP(B596,'Fichier FI (en entrée)'!B:E,4)</f>
        <v>Xolumfsvirwup</v>
      </c>
      <c r="E596" s="2" t="s">
        <v>22</v>
      </c>
      <c r="F596" s="2" t="s">
        <v>3</v>
      </c>
      <c r="G596" s="1">
        <v>1</v>
      </c>
      <c r="H596" s="1">
        <v>10.76</v>
      </c>
      <c r="I596" s="2" t="s">
        <v>1</v>
      </c>
      <c r="J596" s="1">
        <v>3</v>
      </c>
      <c r="K596" s="2" t="s">
        <v>0</v>
      </c>
      <c r="L596" s="1">
        <v>0</v>
      </c>
      <c r="M596" s="1">
        <v>0</v>
      </c>
      <c r="N596" s="1">
        <v>0</v>
      </c>
    </row>
    <row r="597" spans="1:14">
      <c r="A597" s="1">
        <v>595</v>
      </c>
      <c r="B597" s="1">
        <v>1087449</v>
      </c>
      <c r="C597" s="2" t="str">
        <f ca="1">VLOOKUP(B597,'Fichier FI (en entrée)'!B:D,3)</f>
        <v>OVSMFHMKWJ</v>
      </c>
      <c r="D597" s="2" t="str">
        <f ca="1">VLOOKUP(B597,'Fichier FI (en entrée)'!B:E,4)</f>
        <v>Mdysshdiqhihc</v>
      </c>
      <c r="E597" s="2" t="s">
        <v>21</v>
      </c>
      <c r="F597" s="2" t="s">
        <v>3</v>
      </c>
      <c r="G597" s="1">
        <v>1</v>
      </c>
      <c r="H597" s="1">
        <v>10.76</v>
      </c>
      <c r="I597" s="2" t="s">
        <v>1</v>
      </c>
      <c r="J597" s="1">
        <v>3</v>
      </c>
      <c r="K597" s="2" t="s">
        <v>0</v>
      </c>
      <c r="L597" s="1">
        <v>0</v>
      </c>
      <c r="M597" s="1">
        <v>0</v>
      </c>
      <c r="N597" s="1">
        <v>0</v>
      </c>
    </row>
    <row r="598" spans="1:14">
      <c r="A598" s="1">
        <v>595</v>
      </c>
      <c r="B598" s="1">
        <v>658707</v>
      </c>
      <c r="C598" s="2" t="str">
        <f ca="1">VLOOKUP(B598,'Fichier FI (en entrée)'!B:D,3)</f>
        <v>LLWCNYPRJV</v>
      </c>
      <c r="D598" s="2" t="str">
        <f ca="1">VLOOKUP(B598,'Fichier FI (en entrée)'!B:E,4)</f>
        <v>Mtrogtrfiensb</v>
      </c>
      <c r="E598" s="2" t="s">
        <v>18</v>
      </c>
      <c r="F598" s="2" t="s">
        <v>3</v>
      </c>
      <c r="G598" s="1">
        <v>1</v>
      </c>
      <c r="H598" s="1">
        <v>10.76</v>
      </c>
      <c r="I598" s="2" t="s">
        <v>1</v>
      </c>
      <c r="J598" s="1">
        <v>3</v>
      </c>
      <c r="K598" s="2" t="s">
        <v>5</v>
      </c>
      <c r="L598" s="1">
        <v>0</v>
      </c>
      <c r="M598" s="1">
        <v>14</v>
      </c>
      <c r="N598" s="1">
        <v>0</v>
      </c>
    </row>
    <row r="599" spans="1:14">
      <c r="A599" s="1">
        <v>598</v>
      </c>
      <c r="B599" s="1">
        <v>180941</v>
      </c>
      <c r="C599" s="2" t="str">
        <f ca="1">VLOOKUP(B599,'Fichier FI (en entrée)'!B:D,3)</f>
        <v>FYEYBHVRRJ</v>
      </c>
      <c r="D599" s="2" t="str">
        <f ca="1">VLOOKUP(B599,'Fichier FI (en entrée)'!B:E,4)</f>
        <v>Gytsaoizkvdld</v>
      </c>
      <c r="E599" s="2" t="s">
        <v>24</v>
      </c>
      <c r="F599" s="2" t="s">
        <v>3</v>
      </c>
      <c r="G599" s="1">
        <v>1</v>
      </c>
      <c r="H599" s="1">
        <v>10.75</v>
      </c>
      <c r="I599" s="2" t="s">
        <v>1</v>
      </c>
      <c r="J599" s="1">
        <v>3</v>
      </c>
      <c r="K599" s="2" t="s">
        <v>5</v>
      </c>
      <c r="L599" s="1">
        <v>0</v>
      </c>
      <c r="M599" s="1">
        <v>0</v>
      </c>
      <c r="N599" s="1">
        <v>0</v>
      </c>
    </row>
    <row r="600" spans="1:14">
      <c r="A600" s="1">
        <v>598</v>
      </c>
      <c r="B600" s="1">
        <v>1186912</v>
      </c>
      <c r="C600" s="2" t="str">
        <f ca="1">VLOOKUP(B600,'Fichier FI (en entrée)'!B:D,3)</f>
        <v>AODYWGXEMP</v>
      </c>
      <c r="D600" s="2" t="str">
        <f ca="1">VLOOKUP(B600,'Fichier FI (en entrée)'!B:E,4)</f>
        <v>Enfoeymzcsqlz</v>
      </c>
      <c r="E600" s="2" t="s">
        <v>53</v>
      </c>
      <c r="F600" s="2" t="s">
        <v>3</v>
      </c>
      <c r="G600" s="1">
        <v>1</v>
      </c>
      <c r="H600" s="1">
        <v>10.75</v>
      </c>
      <c r="I600" s="2" t="s">
        <v>1</v>
      </c>
      <c r="J600" s="1">
        <v>3</v>
      </c>
      <c r="K600" s="2" t="s">
        <v>0</v>
      </c>
      <c r="L600" s="1">
        <v>0</v>
      </c>
      <c r="M600" s="1">
        <v>3</v>
      </c>
      <c r="N600" s="1">
        <v>0</v>
      </c>
    </row>
    <row r="601" spans="1:14">
      <c r="A601" s="1">
        <v>598</v>
      </c>
      <c r="B601" s="1">
        <v>519456</v>
      </c>
      <c r="C601" s="2" t="str">
        <f ca="1">VLOOKUP(B601,'Fichier FI (en entrée)'!B:D,3)</f>
        <v>LVSOQFHDOY</v>
      </c>
      <c r="D601" s="2" t="str">
        <f ca="1">VLOOKUP(B601,'Fichier FI (en entrée)'!B:E,4)</f>
        <v>Jymjjopvvjtal</v>
      </c>
      <c r="E601" s="2" t="s">
        <v>19</v>
      </c>
      <c r="F601" s="2" t="s">
        <v>3</v>
      </c>
      <c r="G601" s="1">
        <v>1</v>
      </c>
      <c r="H601" s="1">
        <v>10.75</v>
      </c>
      <c r="I601" s="2" t="s">
        <v>1</v>
      </c>
      <c r="J601" s="1">
        <v>3</v>
      </c>
      <c r="K601" s="2" t="s">
        <v>0</v>
      </c>
      <c r="L601" s="1">
        <v>0</v>
      </c>
      <c r="M601" s="1">
        <v>12</v>
      </c>
      <c r="N601" s="1">
        <v>0</v>
      </c>
    </row>
    <row r="602" spans="1:14">
      <c r="A602" s="1">
        <v>598</v>
      </c>
      <c r="B602" s="1">
        <v>450501</v>
      </c>
      <c r="C602" s="2" t="str">
        <f ca="1">VLOOKUP(B602,'Fichier FI (en entrée)'!B:D,3)</f>
        <v>WYFPQADCKL</v>
      </c>
      <c r="D602" s="2" t="str">
        <f ca="1">VLOOKUP(B602,'Fichier FI (en entrée)'!B:E,4)</f>
        <v>Pukgsmortjyzo</v>
      </c>
      <c r="E602" s="2" t="s">
        <v>31</v>
      </c>
      <c r="F602" s="2" t="s">
        <v>3</v>
      </c>
      <c r="G602" s="1">
        <v>1</v>
      </c>
      <c r="H602" s="1">
        <v>10.75</v>
      </c>
      <c r="I602" s="2" t="s">
        <v>1</v>
      </c>
      <c r="J602" s="1">
        <v>3</v>
      </c>
      <c r="K602" s="2" t="s">
        <v>0</v>
      </c>
      <c r="L602" s="1">
        <v>0</v>
      </c>
      <c r="M602" s="1">
        <v>0</v>
      </c>
      <c r="N602" s="1">
        <v>0</v>
      </c>
    </row>
    <row r="603" spans="1:14">
      <c r="A603" s="1">
        <v>602</v>
      </c>
      <c r="B603" s="1">
        <v>181510</v>
      </c>
      <c r="C603" s="2" t="str">
        <f ca="1">VLOOKUP(B603,'Fichier FI (en entrée)'!B:D,3)</f>
        <v>WUGAXBPQAT</v>
      </c>
      <c r="D603" s="2" t="str">
        <f ca="1">VLOOKUP(B603,'Fichier FI (en entrée)'!B:E,4)</f>
        <v>Ivmphbthryqln</v>
      </c>
      <c r="E603" s="2" t="s">
        <v>19</v>
      </c>
      <c r="F603" s="2" t="s">
        <v>3</v>
      </c>
      <c r="G603" s="1">
        <v>1</v>
      </c>
      <c r="H603" s="1">
        <v>10.74</v>
      </c>
      <c r="I603" s="2" t="s">
        <v>1</v>
      </c>
      <c r="J603" s="1">
        <v>3</v>
      </c>
      <c r="K603" s="2" t="s">
        <v>0</v>
      </c>
      <c r="L603" s="1">
        <v>0</v>
      </c>
      <c r="M603" s="1">
        <v>14</v>
      </c>
      <c r="N603" s="1">
        <v>0</v>
      </c>
    </row>
    <row r="604" spans="1:14">
      <c r="A604" s="1">
        <v>602</v>
      </c>
      <c r="B604" s="1">
        <v>262349</v>
      </c>
      <c r="C604" s="2" t="str">
        <f ca="1">VLOOKUP(B604,'Fichier FI (en entrée)'!B:D,3)</f>
        <v>CTUKDRBPJC</v>
      </c>
      <c r="D604" s="2" t="str">
        <f ca="1">VLOOKUP(B604,'Fichier FI (en entrée)'!B:E,4)</f>
        <v>Wawbjqaewmrwa</v>
      </c>
      <c r="E604" s="2" t="s">
        <v>27</v>
      </c>
      <c r="F604" s="2" t="s">
        <v>3</v>
      </c>
      <c r="G604" s="1">
        <v>1</v>
      </c>
      <c r="H604" s="1">
        <v>10.74</v>
      </c>
      <c r="I604" s="2" t="s">
        <v>1</v>
      </c>
      <c r="J604" s="1">
        <v>3</v>
      </c>
      <c r="K604" s="2" t="s">
        <v>0</v>
      </c>
      <c r="L604" s="1">
        <v>0</v>
      </c>
      <c r="M604" s="1">
        <v>12</v>
      </c>
      <c r="N604" s="1">
        <v>0</v>
      </c>
    </row>
    <row r="605" spans="1:14">
      <c r="A605" s="1">
        <v>602</v>
      </c>
      <c r="B605" s="1">
        <v>717459</v>
      </c>
      <c r="C605" s="2" t="str">
        <f ca="1">VLOOKUP(B605,'Fichier FI (en entrée)'!B:D,3)</f>
        <v>QGYTMEGCBM</v>
      </c>
      <c r="D605" s="2" t="str">
        <f ca="1">VLOOKUP(B605,'Fichier FI (en entrée)'!B:E,4)</f>
        <v>Yiruphtztequl</v>
      </c>
      <c r="E605" s="2" t="s">
        <v>17</v>
      </c>
      <c r="F605" s="2" t="s">
        <v>3</v>
      </c>
      <c r="G605" s="1">
        <v>1</v>
      </c>
      <c r="H605" s="1">
        <v>10.74</v>
      </c>
      <c r="I605" s="2" t="s">
        <v>1</v>
      </c>
      <c r="J605" s="1">
        <v>3</v>
      </c>
      <c r="K605" s="2" t="s">
        <v>5</v>
      </c>
      <c r="L605" s="1">
        <v>0</v>
      </c>
      <c r="M605" s="1">
        <v>0</v>
      </c>
      <c r="N605" s="1">
        <v>0</v>
      </c>
    </row>
    <row r="606" spans="1:14">
      <c r="A606" s="1">
        <v>602</v>
      </c>
      <c r="B606" s="1">
        <v>579726</v>
      </c>
      <c r="C606" s="2" t="str">
        <f ca="1">VLOOKUP(B606,'Fichier FI (en entrée)'!B:D,3)</f>
        <v>TIHPVBTERI</v>
      </c>
      <c r="D606" s="2" t="str">
        <f ca="1">VLOOKUP(B606,'Fichier FI (en entrée)'!B:E,4)</f>
        <v>Qdgviqwgrsffm</v>
      </c>
      <c r="E606" s="2" t="s">
        <v>25</v>
      </c>
      <c r="F606" s="2" t="s">
        <v>3</v>
      </c>
      <c r="G606" s="1">
        <v>1</v>
      </c>
      <c r="H606" s="1">
        <v>10.74</v>
      </c>
      <c r="I606" s="2" t="s">
        <v>1</v>
      </c>
      <c r="J606" s="1">
        <v>3</v>
      </c>
      <c r="K606" s="2" t="s">
        <v>0</v>
      </c>
      <c r="L606" s="1">
        <v>0</v>
      </c>
      <c r="M606" s="1">
        <v>3</v>
      </c>
      <c r="N606" s="1">
        <v>0</v>
      </c>
    </row>
    <row r="607" spans="1:14">
      <c r="A607" s="1">
        <v>602</v>
      </c>
      <c r="B607" s="1">
        <v>643901</v>
      </c>
      <c r="C607" s="2" t="str">
        <f ca="1">VLOOKUP(B607,'Fichier FI (en entrée)'!B:D,3)</f>
        <v>QJCMUOYNIU</v>
      </c>
      <c r="D607" s="2" t="str">
        <f ca="1">VLOOKUP(B607,'Fichier FI (en entrée)'!B:E,4)</f>
        <v>Txhvkrydhfflt</v>
      </c>
      <c r="E607" s="2" t="s">
        <v>25</v>
      </c>
      <c r="F607" s="2" t="s">
        <v>3</v>
      </c>
      <c r="G607" s="1">
        <v>1</v>
      </c>
      <c r="H607" s="1">
        <v>10.74</v>
      </c>
      <c r="I607" s="2" t="s">
        <v>1</v>
      </c>
      <c r="J607" s="1">
        <v>3</v>
      </c>
      <c r="K607" s="2" t="s">
        <v>0</v>
      </c>
      <c r="L607" s="1">
        <v>0</v>
      </c>
      <c r="M607" s="1">
        <v>6</v>
      </c>
      <c r="N607" s="1">
        <v>0</v>
      </c>
    </row>
    <row r="608" spans="1:14">
      <c r="A608" s="1">
        <v>607</v>
      </c>
      <c r="B608" s="1">
        <v>833162</v>
      </c>
      <c r="C608" s="2" t="str">
        <f ca="1">VLOOKUP(B608,'Fichier FI (en entrée)'!B:D,3)</f>
        <v>LDBPBHAXWS</v>
      </c>
      <c r="D608" s="2" t="str">
        <f ca="1">VLOOKUP(B608,'Fichier FI (en entrée)'!B:E,4)</f>
        <v>Rjcqdowruhfho</v>
      </c>
      <c r="E608" s="2" t="s">
        <v>31</v>
      </c>
      <c r="F608" s="2" t="s">
        <v>3</v>
      </c>
      <c r="G608" s="1">
        <v>1</v>
      </c>
      <c r="H608" s="1">
        <v>10.73</v>
      </c>
      <c r="I608" s="2" t="s">
        <v>1</v>
      </c>
      <c r="J608" s="1">
        <v>3</v>
      </c>
      <c r="K608" s="2" t="s">
        <v>5</v>
      </c>
      <c r="L608" s="1">
        <v>0</v>
      </c>
      <c r="M608" s="1">
        <v>53</v>
      </c>
      <c r="N608" s="1">
        <v>0</v>
      </c>
    </row>
    <row r="609" spans="1:14">
      <c r="A609" s="1">
        <v>607</v>
      </c>
      <c r="B609" s="1">
        <v>731008</v>
      </c>
      <c r="C609" s="2" t="str">
        <f ca="1">VLOOKUP(B609,'Fichier FI (en entrée)'!B:D,3)</f>
        <v>FXSDLTSGLZ</v>
      </c>
      <c r="D609" s="2" t="str">
        <f ca="1">VLOOKUP(B609,'Fichier FI (en entrée)'!B:E,4)</f>
        <v>Roxcdkpcbtwjy</v>
      </c>
      <c r="E609" s="2" t="s">
        <v>19</v>
      </c>
      <c r="F609" s="2" t="s">
        <v>3</v>
      </c>
      <c r="G609" s="1">
        <v>1</v>
      </c>
      <c r="H609" s="1">
        <v>10.73</v>
      </c>
      <c r="I609" s="2" t="s">
        <v>1</v>
      </c>
      <c r="J609" s="1">
        <v>3</v>
      </c>
      <c r="K609" s="2" t="s">
        <v>0</v>
      </c>
      <c r="L609" s="1">
        <v>0</v>
      </c>
      <c r="M609" s="1">
        <v>14</v>
      </c>
      <c r="N609" s="1">
        <v>0</v>
      </c>
    </row>
    <row r="610" spans="1:14">
      <c r="A610" s="1">
        <v>609</v>
      </c>
      <c r="B610" s="1">
        <v>152195</v>
      </c>
      <c r="C610" s="2" t="str">
        <f ca="1">VLOOKUP(B610,'Fichier FI (en entrée)'!B:D,3)</f>
        <v>JXIRUBAOAE</v>
      </c>
      <c r="D610" s="2" t="str">
        <f ca="1">VLOOKUP(B610,'Fichier FI (en entrée)'!B:E,4)</f>
        <v>Rrrlblonmuwdm</v>
      </c>
      <c r="E610" s="2" t="s">
        <v>27</v>
      </c>
      <c r="F610" s="2" t="s">
        <v>3</v>
      </c>
      <c r="G610" s="1">
        <v>1</v>
      </c>
      <c r="H610" s="1">
        <v>10.72</v>
      </c>
      <c r="I610" s="2" t="s">
        <v>1</v>
      </c>
      <c r="J610" s="1">
        <v>3</v>
      </c>
      <c r="K610" s="2" t="s">
        <v>0</v>
      </c>
      <c r="L610" s="1">
        <v>0</v>
      </c>
      <c r="M610" s="1">
        <v>13</v>
      </c>
      <c r="N610" s="1">
        <v>0</v>
      </c>
    </row>
    <row r="611" spans="1:14">
      <c r="A611" s="1">
        <v>609</v>
      </c>
      <c r="B611" s="1">
        <v>510773</v>
      </c>
      <c r="C611" s="2" t="str">
        <f ca="1">VLOOKUP(B611,'Fichier FI (en entrée)'!B:D,3)</f>
        <v>BLVPVIUJSH</v>
      </c>
      <c r="D611" s="2" t="str">
        <f ca="1">VLOOKUP(B611,'Fichier FI (en entrée)'!B:E,4)</f>
        <v>Ahogvvfsjkwxo</v>
      </c>
      <c r="E611" s="2" t="s">
        <v>24</v>
      </c>
      <c r="F611" s="2" t="s">
        <v>3</v>
      </c>
      <c r="G611" s="1">
        <v>1</v>
      </c>
      <c r="H611" s="1">
        <v>10.72</v>
      </c>
      <c r="I611" s="2" t="s">
        <v>1</v>
      </c>
      <c r="J611" s="1">
        <v>3</v>
      </c>
      <c r="K611" s="2" t="s">
        <v>5</v>
      </c>
      <c r="L611" s="1">
        <v>0</v>
      </c>
      <c r="M611" s="1">
        <v>3</v>
      </c>
      <c r="N611" s="1">
        <v>0</v>
      </c>
    </row>
    <row r="612" spans="1:14">
      <c r="A612" s="1">
        <v>609</v>
      </c>
      <c r="B612" s="1">
        <v>268384</v>
      </c>
      <c r="C612" s="2" t="str">
        <f ca="1">VLOOKUP(B612,'Fichier FI (en entrée)'!B:D,3)</f>
        <v>DQNOJPCWQY</v>
      </c>
      <c r="D612" s="2" t="str">
        <f ca="1">VLOOKUP(B612,'Fichier FI (en entrée)'!B:E,4)</f>
        <v>Yxvodppcvelrc</v>
      </c>
      <c r="E612" s="2" t="s">
        <v>27</v>
      </c>
      <c r="F612" s="2" t="s">
        <v>3</v>
      </c>
      <c r="G612" s="1">
        <v>1</v>
      </c>
      <c r="H612" s="1">
        <v>10.72</v>
      </c>
      <c r="I612" s="2" t="s">
        <v>1</v>
      </c>
      <c r="J612" s="1">
        <v>3</v>
      </c>
      <c r="K612" s="2" t="s">
        <v>5</v>
      </c>
      <c r="L612" s="1">
        <v>0</v>
      </c>
      <c r="M612" s="1">
        <v>12</v>
      </c>
      <c r="N612" s="1">
        <v>0</v>
      </c>
    </row>
    <row r="613" spans="1:14">
      <c r="A613" s="1">
        <v>609</v>
      </c>
      <c r="B613" s="1">
        <v>367836</v>
      </c>
      <c r="C613" s="2" t="str">
        <f ca="1">VLOOKUP(B613,'Fichier FI (en entrée)'!B:D,3)</f>
        <v>MIQNEDEECT</v>
      </c>
      <c r="D613" s="2" t="str">
        <f ca="1">VLOOKUP(B613,'Fichier FI (en entrée)'!B:E,4)</f>
        <v>Vwdpoadhvoscp</v>
      </c>
      <c r="E613" s="2" t="s">
        <v>19</v>
      </c>
      <c r="F613" s="2" t="s">
        <v>3</v>
      </c>
      <c r="G613" s="1">
        <v>1</v>
      </c>
      <c r="H613" s="1">
        <v>10.72</v>
      </c>
      <c r="I613" s="2" t="s">
        <v>1</v>
      </c>
      <c r="J613" s="1">
        <v>3</v>
      </c>
      <c r="K613" s="2" t="s">
        <v>5</v>
      </c>
      <c r="L613" s="1">
        <v>0</v>
      </c>
      <c r="M613" s="1">
        <v>14</v>
      </c>
      <c r="N613" s="1">
        <v>0</v>
      </c>
    </row>
    <row r="614" spans="1:14">
      <c r="A614" s="1">
        <v>613</v>
      </c>
      <c r="B614" s="1">
        <v>404214</v>
      </c>
      <c r="C614" s="2" t="str">
        <f ca="1">VLOOKUP(B614,'Fichier FI (en entrée)'!B:D,3)</f>
        <v>GDKDUIMMBU</v>
      </c>
      <c r="D614" s="2" t="str">
        <f ca="1">VLOOKUP(B614,'Fichier FI (en entrée)'!B:E,4)</f>
        <v>Lkyrtgatapsds</v>
      </c>
      <c r="E614" s="2" t="s">
        <v>27</v>
      </c>
      <c r="F614" s="2" t="s">
        <v>3</v>
      </c>
      <c r="G614" s="1">
        <v>1</v>
      </c>
      <c r="H614" s="1">
        <v>10.71</v>
      </c>
      <c r="I614" s="2" t="s">
        <v>1</v>
      </c>
      <c r="J614" s="1">
        <v>3</v>
      </c>
      <c r="K614" s="2" t="s">
        <v>0</v>
      </c>
      <c r="L614" s="1">
        <v>0</v>
      </c>
      <c r="M614" s="1">
        <v>12</v>
      </c>
      <c r="N614" s="1">
        <v>0</v>
      </c>
    </row>
    <row r="615" spans="1:14">
      <c r="A615" s="1">
        <v>613</v>
      </c>
      <c r="B615" s="1">
        <v>580014</v>
      </c>
      <c r="C615" s="2" t="str">
        <f ca="1">VLOOKUP(B615,'Fichier FI (en entrée)'!B:D,3)</f>
        <v>XHPQEGFXXS</v>
      </c>
      <c r="D615" s="2" t="str">
        <f ca="1">VLOOKUP(B615,'Fichier FI (en entrée)'!B:E,4)</f>
        <v>Cqvovvuflhlyp</v>
      </c>
      <c r="E615" s="2" t="s">
        <v>19</v>
      </c>
      <c r="F615" s="2" t="s">
        <v>3</v>
      </c>
      <c r="G615" s="1">
        <v>1</v>
      </c>
      <c r="H615" s="1">
        <v>10.71</v>
      </c>
      <c r="I615" s="2" t="s">
        <v>1</v>
      </c>
      <c r="J615" s="1">
        <v>3</v>
      </c>
      <c r="K615" s="2" t="s">
        <v>5</v>
      </c>
      <c r="L615" s="1">
        <v>0</v>
      </c>
      <c r="M615" s="1">
        <v>16</v>
      </c>
      <c r="N615" s="1">
        <v>0</v>
      </c>
    </row>
    <row r="616" spans="1:14">
      <c r="A616" s="1">
        <v>613</v>
      </c>
      <c r="B616" s="1">
        <v>1075567</v>
      </c>
      <c r="C616" s="2" t="str">
        <f ca="1">VLOOKUP(B616,'Fichier FI (en entrée)'!B:D,3)</f>
        <v>BTUKMOFXVP</v>
      </c>
      <c r="D616" s="2" t="str">
        <f ca="1">VLOOKUP(B616,'Fichier FI (en entrée)'!B:E,4)</f>
        <v>Fmdqcrzwwkccv</v>
      </c>
      <c r="E616" s="2" t="s">
        <v>51</v>
      </c>
      <c r="F616" s="2" t="s">
        <v>3</v>
      </c>
      <c r="G616" s="1">
        <v>1</v>
      </c>
      <c r="H616" s="1">
        <v>10.71</v>
      </c>
      <c r="I616" s="2" t="s">
        <v>1</v>
      </c>
      <c r="J616" s="1">
        <v>3</v>
      </c>
      <c r="K616" s="2" t="s">
        <v>5</v>
      </c>
      <c r="L616" s="1">
        <v>0</v>
      </c>
      <c r="M616" s="1">
        <v>40</v>
      </c>
      <c r="N616" s="1">
        <v>0</v>
      </c>
    </row>
    <row r="617" spans="1:14">
      <c r="A617" s="1">
        <v>613</v>
      </c>
      <c r="B617" s="1">
        <v>628814</v>
      </c>
      <c r="C617" s="2" t="str">
        <f ca="1">VLOOKUP(B617,'Fichier FI (en entrée)'!B:D,3)</f>
        <v>GPBLAYJAES</v>
      </c>
      <c r="D617" s="2" t="str">
        <f ca="1">VLOOKUP(B617,'Fichier FI (en entrée)'!B:E,4)</f>
        <v>Yejujjqfortup</v>
      </c>
      <c r="E617" s="2" t="s">
        <v>28</v>
      </c>
      <c r="F617" s="2" t="s">
        <v>3</v>
      </c>
      <c r="G617" s="1">
        <v>1</v>
      </c>
      <c r="H617" s="1">
        <v>10.71</v>
      </c>
      <c r="I617" s="2" t="s">
        <v>1</v>
      </c>
      <c r="J617" s="1">
        <v>3</v>
      </c>
      <c r="K617" s="2" t="s">
        <v>0</v>
      </c>
      <c r="L617" s="1">
        <v>0</v>
      </c>
      <c r="M617" s="1">
        <v>2</v>
      </c>
      <c r="N617" s="1">
        <v>0</v>
      </c>
    </row>
    <row r="618" spans="1:14">
      <c r="A618" s="1">
        <v>613</v>
      </c>
      <c r="B618" s="1">
        <v>1038002</v>
      </c>
      <c r="C618" s="2" t="str">
        <f ca="1">VLOOKUP(B618,'Fichier FI (en entrée)'!B:D,3)</f>
        <v>DJZHJZVGUL</v>
      </c>
      <c r="D618" s="2" t="str">
        <f ca="1">VLOOKUP(B618,'Fichier FI (en entrée)'!B:E,4)</f>
        <v>Fnbxpgohzloxn</v>
      </c>
      <c r="E618" s="2" t="s">
        <v>79</v>
      </c>
      <c r="F618" s="2" t="s">
        <v>3</v>
      </c>
      <c r="G618" s="1">
        <v>1</v>
      </c>
      <c r="H618" s="1">
        <v>10.71</v>
      </c>
      <c r="I618" s="2" t="s">
        <v>1</v>
      </c>
      <c r="J618" s="1">
        <v>3</v>
      </c>
      <c r="K618" s="2" t="s">
        <v>0</v>
      </c>
      <c r="L618" s="1">
        <v>0</v>
      </c>
      <c r="M618" s="1">
        <v>0</v>
      </c>
      <c r="N618" s="1">
        <v>0</v>
      </c>
    </row>
    <row r="619" spans="1:14">
      <c r="A619" s="1">
        <v>618</v>
      </c>
      <c r="B619" s="1">
        <v>400066</v>
      </c>
      <c r="C619" s="2" t="str">
        <f ca="1">VLOOKUP(B619,'Fichier FI (en entrée)'!B:D,3)</f>
        <v>GDPZJCKIZD</v>
      </c>
      <c r="D619" s="2" t="str">
        <f ca="1">VLOOKUP(B619,'Fichier FI (en entrée)'!B:E,4)</f>
        <v>Mssmklpztmuje</v>
      </c>
      <c r="E619" s="2" t="s">
        <v>31</v>
      </c>
      <c r="F619" s="2" t="s">
        <v>3</v>
      </c>
      <c r="G619" s="1">
        <v>1</v>
      </c>
      <c r="H619" s="1">
        <v>10.7</v>
      </c>
      <c r="I619" s="2" t="s">
        <v>1</v>
      </c>
      <c r="J619" s="1">
        <v>3</v>
      </c>
      <c r="K619" s="2" t="s">
        <v>0</v>
      </c>
      <c r="L619" s="1">
        <v>0</v>
      </c>
      <c r="M619" s="1">
        <v>1</v>
      </c>
      <c r="N619" s="1">
        <v>0</v>
      </c>
    </row>
    <row r="620" spans="1:14">
      <c r="A620" s="1">
        <v>618</v>
      </c>
      <c r="B620" s="1">
        <v>778373</v>
      </c>
      <c r="C620" s="2" t="str">
        <f ca="1">VLOOKUP(B620,'Fichier FI (en entrée)'!B:D,3)</f>
        <v>KJBGJGQRZU</v>
      </c>
      <c r="D620" s="2" t="str">
        <f ca="1">VLOOKUP(B620,'Fichier FI (en entrée)'!B:E,4)</f>
        <v>Unyyveecfgxnm</v>
      </c>
      <c r="E620" s="2" t="s">
        <v>20</v>
      </c>
      <c r="F620" s="2" t="s">
        <v>3</v>
      </c>
      <c r="G620" s="1">
        <v>1</v>
      </c>
      <c r="H620" s="1">
        <v>10.7</v>
      </c>
      <c r="I620" s="2" t="s">
        <v>1</v>
      </c>
      <c r="J620" s="1">
        <v>3</v>
      </c>
      <c r="K620" s="2" t="s">
        <v>0</v>
      </c>
      <c r="L620" s="1">
        <v>0</v>
      </c>
      <c r="M620" s="1">
        <v>10</v>
      </c>
      <c r="N620" s="1">
        <v>0</v>
      </c>
    </row>
    <row r="621" spans="1:14">
      <c r="A621" s="1">
        <v>618</v>
      </c>
      <c r="B621" s="1">
        <v>1079783</v>
      </c>
      <c r="C621" s="2" t="str">
        <f ca="1">VLOOKUP(B621,'Fichier FI (en entrée)'!B:D,3)</f>
        <v>NAXSNQTYKJ</v>
      </c>
      <c r="D621" s="2" t="str">
        <f ca="1">VLOOKUP(B621,'Fichier FI (en entrée)'!B:E,4)</f>
        <v>Ybggjggesiiob</v>
      </c>
      <c r="E621" s="2" t="s">
        <v>34</v>
      </c>
      <c r="F621" s="2" t="s">
        <v>3</v>
      </c>
      <c r="G621" s="1">
        <v>1</v>
      </c>
      <c r="H621" s="1">
        <v>10.7</v>
      </c>
      <c r="I621" s="2" t="s">
        <v>1</v>
      </c>
      <c r="J621" s="1">
        <v>3</v>
      </c>
      <c r="K621" s="2" t="s">
        <v>5</v>
      </c>
      <c r="L621" s="1">
        <v>0</v>
      </c>
      <c r="M621" s="1">
        <v>9</v>
      </c>
      <c r="N621" s="1">
        <v>0</v>
      </c>
    </row>
    <row r="622" spans="1:14">
      <c r="A622" s="1">
        <v>618</v>
      </c>
      <c r="B622" s="1">
        <v>1149973</v>
      </c>
      <c r="C622" s="2" t="str">
        <f ca="1">VLOOKUP(B622,'Fichier FI (en entrée)'!B:D,3)</f>
        <v>RRZZKSHMTP</v>
      </c>
      <c r="D622" s="2" t="str">
        <f ca="1">VLOOKUP(B622,'Fichier FI (en entrée)'!B:E,4)</f>
        <v>Efckhqfetxkmf</v>
      </c>
      <c r="E622" s="2" t="s">
        <v>47</v>
      </c>
      <c r="F622" s="2" t="s">
        <v>3</v>
      </c>
      <c r="G622" s="1">
        <v>1</v>
      </c>
      <c r="H622" s="1">
        <v>10.7</v>
      </c>
      <c r="I622" s="2" t="s">
        <v>1</v>
      </c>
      <c r="J622" s="1">
        <v>3</v>
      </c>
      <c r="K622" s="2" t="s">
        <v>0</v>
      </c>
      <c r="L622" s="1">
        <v>0</v>
      </c>
      <c r="M622" s="1">
        <v>18</v>
      </c>
      <c r="N622" s="1">
        <v>0</v>
      </c>
    </row>
    <row r="623" spans="1:14">
      <c r="A623" s="1">
        <v>618</v>
      </c>
      <c r="B623" s="1">
        <v>668161</v>
      </c>
      <c r="C623" s="2" t="str">
        <f ca="1">VLOOKUP(B623,'Fichier FI (en entrée)'!B:D,3)</f>
        <v>WESYTBGCGV</v>
      </c>
      <c r="D623" s="2" t="str">
        <f ca="1">VLOOKUP(B623,'Fichier FI (en entrée)'!B:E,4)</f>
        <v>Aykyzgdhfbahl</v>
      </c>
      <c r="E623" s="2" t="s">
        <v>14</v>
      </c>
      <c r="F623" s="2" t="s">
        <v>3</v>
      </c>
      <c r="G623" s="1">
        <v>1</v>
      </c>
      <c r="H623" s="1">
        <v>10.7</v>
      </c>
      <c r="I623" s="2" t="s">
        <v>1</v>
      </c>
      <c r="J623" s="1">
        <v>3</v>
      </c>
      <c r="K623" s="2" t="s">
        <v>0</v>
      </c>
      <c r="L623" s="1">
        <v>0</v>
      </c>
      <c r="M623" s="1">
        <v>17</v>
      </c>
      <c r="N623" s="1">
        <v>0</v>
      </c>
    </row>
    <row r="624" spans="1:14">
      <c r="A624" s="1">
        <v>623</v>
      </c>
      <c r="B624" s="1">
        <v>410286</v>
      </c>
      <c r="C624" s="2" t="str">
        <f ca="1">VLOOKUP(B624,'Fichier FI (en entrée)'!B:D,3)</f>
        <v>NGHZPMTOJL</v>
      </c>
      <c r="D624" s="2" t="str">
        <f ca="1">VLOOKUP(B624,'Fichier FI (en entrée)'!B:E,4)</f>
        <v>Yofbcgbufyqnl</v>
      </c>
      <c r="E624" s="2" t="s">
        <v>18</v>
      </c>
      <c r="F624" s="2" t="s">
        <v>3</v>
      </c>
      <c r="G624" s="1">
        <v>1</v>
      </c>
      <c r="H624" s="1">
        <v>10.69</v>
      </c>
      <c r="I624" s="2" t="s">
        <v>1</v>
      </c>
      <c r="J624" s="1">
        <v>3</v>
      </c>
      <c r="K624" s="2" t="s">
        <v>0</v>
      </c>
      <c r="L624" s="1">
        <v>0</v>
      </c>
      <c r="M624" s="1">
        <v>17</v>
      </c>
      <c r="N624" s="1">
        <v>0</v>
      </c>
    </row>
    <row r="625" spans="1:14">
      <c r="A625" s="1">
        <v>623</v>
      </c>
      <c r="B625" s="1">
        <v>361710</v>
      </c>
      <c r="C625" s="2" t="str">
        <f ca="1">VLOOKUP(B625,'Fichier FI (en entrée)'!B:D,3)</f>
        <v>CKZJZQKAOY</v>
      </c>
      <c r="D625" s="2" t="str">
        <f ca="1">VLOOKUP(B625,'Fichier FI (en entrée)'!B:E,4)</f>
        <v>Ajncwvaovoknp</v>
      </c>
      <c r="E625" s="2" t="s">
        <v>27</v>
      </c>
      <c r="F625" s="2" t="s">
        <v>3</v>
      </c>
      <c r="G625" s="1">
        <v>1</v>
      </c>
      <c r="H625" s="1">
        <v>10.69</v>
      </c>
      <c r="I625" s="2" t="s">
        <v>1</v>
      </c>
      <c r="J625" s="1">
        <v>3</v>
      </c>
      <c r="K625" s="2" t="s">
        <v>0</v>
      </c>
      <c r="L625" s="1">
        <v>0</v>
      </c>
      <c r="M625" s="1">
        <v>13</v>
      </c>
      <c r="N625" s="1">
        <v>0</v>
      </c>
    </row>
    <row r="626" spans="1:14">
      <c r="A626" s="1">
        <v>625</v>
      </c>
      <c r="B626" s="1">
        <v>194407</v>
      </c>
      <c r="C626" s="2" t="str">
        <f ca="1">VLOOKUP(B626,'Fichier FI (en entrée)'!B:D,3)</f>
        <v>UWCSGCZWPW</v>
      </c>
      <c r="D626" s="2" t="str">
        <f ca="1">VLOOKUP(B626,'Fichier FI (en entrée)'!B:E,4)</f>
        <v>Mnefxbszjiwld</v>
      </c>
      <c r="E626" s="2" t="s">
        <v>28</v>
      </c>
      <c r="F626" s="2" t="s">
        <v>3</v>
      </c>
      <c r="G626" s="1">
        <v>1</v>
      </c>
      <c r="H626" s="1">
        <v>10.68</v>
      </c>
      <c r="I626" s="2" t="s">
        <v>1</v>
      </c>
      <c r="J626" s="1">
        <v>3</v>
      </c>
      <c r="K626" s="2" t="s">
        <v>5</v>
      </c>
      <c r="L626" s="1">
        <v>0</v>
      </c>
      <c r="M626" s="1">
        <v>4</v>
      </c>
      <c r="N626" s="1">
        <v>0</v>
      </c>
    </row>
    <row r="627" spans="1:14">
      <c r="A627" s="1">
        <v>625</v>
      </c>
      <c r="B627" s="1">
        <v>244744</v>
      </c>
      <c r="C627" s="2" t="str">
        <f ca="1">VLOOKUP(B627,'Fichier FI (en entrée)'!B:D,3)</f>
        <v>PJGSDLSCZK</v>
      </c>
      <c r="D627" s="2" t="str">
        <f ca="1">VLOOKUP(B627,'Fichier FI (en entrée)'!B:E,4)</f>
        <v>Qybofsywmibvu</v>
      </c>
      <c r="E627" s="2" t="s">
        <v>19</v>
      </c>
      <c r="F627" s="2" t="s">
        <v>3</v>
      </c>
      <c r="G627" s="1">
        <v>1</v>
      </c>
      <c r="H627" s="1">
        <v>10.68</v>
      </c>
      <c r="I627" s="2" t="s">
        <v>1</v>
      </c>
      <c r="J627" s="1">
        <v>3</v>
      </c>
      <c r="K627" s="2" t="s">
        <v>0</v>
      </c>
      <c r="L627" s="1">
        <v>0</v>
      </c>
      <c r="M627" s="1">
        <v>19</v>
      </c>
      <c r="N627" s="1">
        <v>0</v>
      </c>
    </row>
    <row r="628" spans="1:14">
      <c r="A628" s="1">
        <v>625</v>
      </c>
      <c r="B628" s="1">
        <v>778169</v>
      </c>
      <c r="C628" s="2" t="str">
        <f ca="1">VLOOKUP(B628,'Fichier FI (en entrée)'!B:D,3)</f>
        <v>MUVZLDQBPF</v>
      </c>
      <c r="D628" s="2" t="str">
        <f ca="1">VLOOKUP(B628,'Fichier FI (en entrée)'!B:E,4)</f>
        <v>Uztrlklqghnpi</v>
      </c>
      <c r="E628" s="2" t="s">
        <v>24</v>
      </c>
      <c r="F628" s="2" t="s">
        <v>3</v>
      </c>
      <c r="G628" s="1">
        <v>1</v>
      </c>
      <c r="H628" s="1">
        <v>10.68</v>
      </c>
      <c r="I628" s="2" t="s">
        <v>1</v>
      </c>
      <c r="J628" s="1">
        <v>3</v>
      </c>
      <c r="K628" s="2" t="s">
        <v>0</v>
      </c>
      <c r="L628" s="1">
        <v>0</v>
      </c>
      <c r="M628" s="1">
        <v>2</v>
      </c>
      <c r="N628" s="1">
        <v>0</v>
      </c>
    </row>
    <row r="629" spans="1:14">
      <c r="A629" s="1">
        <v>625</v>
      </c>
      <c r="B629" s="1">
        <v>643709</v>
      </c>
      <c r="C629" s="2" t="str">
        <f ca="1">VLOOKUP(B629,'Fichier FI (en entrée)'!B:D,3)</f>
        <v>SGOLVFGIHA</v>
      </c>
      <c r="D629" s="2" t="str">
        <f ca="1">VLOOKUP(B629,'Fichier FI (en entrée)'!B:E,4)</f>
        <v>Gijtzxrdwtfmg</v>
      </c>
      <c r="E629" s="2" t="s">
        <v>18</v>
      </c>
      <c r="F629" s="2" t="s">
        <v>3</v>
      </c>
      <c r="G629" s="1">
        <v>1</v>
      </c>
      <c r="H629" s="1">
        <v>10.68</v>
      </c>
      <c r="I629" s="2" t="s">
        <v>1</v>
      </c>
      <c r="J629" s="1">
        <v>3</v>
      </c>
      <c r="K629" s="2" t="s">
        <v>5</v>
      </c>
      <c r="L629" s="1">
        <v>0</v>
      </c>
      <c r="M629" s="1">
        <v>14</v>
      </c>
      <c r="N629" s="1">
        <v>0</v>
      </c>
    </row>
    <row r="630" spans="1:14">
      <c r="A630" s="1">
        <v>625</v>
      </c>
      <c r="B630" s="1">
        <v>149367</v>
      </c>
      <c r="C630" s="2" t="str">
        <f ca="1">VLOOKUP(B630,'Fichier FI (en entrée)'!B:D,3)</f>
        <v>ZCWAOBYYSV</v>
      </c>
      <c r="D630" s="2" t="str">
        <f ca="1">VLOOKUP(B630,'Fichier FI (en entrée)'!B:E,4)</f>
        <v>Tkdotrxninkyc</v>
      </c>
      <c r="E630" s="2" t="s">
        <v>28</v>
      </c>
      <c r="F630" s="2" t="s">
        <v>3</v>
      </c>
      <c r="G630" s="1">
        <v>1</v>
      </c>
      <c r="H630" s="1">
        <v>10.68</v>
      </c>
      <c r="I630" s="2" t="s">
        <v>1</v>
      </c>
      <c r="J630" s="1">
        <v>3</v>
      </c>
      <c r="K630" s="2" t="s">
        <v>5</v>
      </c>
      <c r="L630" s="1">
        <v>0</v>
      </c>
      <c r="M630" s="1">
        <v>2</v>
      </c>
      <c r="N630" s="1">
        <v>0</v>
      </c>
    </row>
    <row r="631" spans="1:14">
      <c r="A631" s="1">
        <v>630</v>
      </c>
      <c r="B631" s="1">
        <v>151850</v>
      </c>
      <c r="C631" s="2" t="str">
        <f ca="1">VLOOKUP(B631,'Fichier FI (en entrée)'!B:D,3)</f>
        <v>AHWBJGTFDD</v>
      </c>
      <c r="D631" s="2" t="str">
        <f ca="1">VLOOKUP(B631,'Fichier FI (en entrée)'!B:E,4)</f>
        <v>Dbnedmzmewzhy</v>
      </c>
      <c r="E631" s="2" t="s">
        <v>14</v>
      </c>
      <c r="F631" s="2" t="s">
        <v>3</v>
      </c>
      <c r="G631" s="1">
        <v>1</v>
      </c>
      <c r="H631" s="1">
        <v>10.67</v>
      </c>
      <c r="I631" s="2" t="s">
        <v>1</v>
      </c>
      <c r="J631" s="1">
        <v>3</v>
      </c>
      <c r="K631" s="2" t="s">
        <v>0</v>
      </c>
      <c r="L631" s="1">
        <v>0</v>
      </c>
      <c r="M631" s="1">
        <v>14</v>
      </c>
      <c r="N631" s="1">
        <v>0</v>
      </c>
    </row>
    <row r="632" spans="1:14">
      <c r="A632" s="1">
        <v>630</v>
      </c>
      <c r="B632" s="1">
        <v>528503</v>
      </c>
      <c r="C632" s="2" t="str">
        <f ca="1">VLOOKUP(B632,'Fichier FI (en entrée)'!B:D,3)</f>
        <v>YUCYWOAYBX</v>
      </c>
      <c r="D632" s="2" t="str">
        <f ca="1">VLOOKUP(B632,'Fichier FI (en entrée)'!B:E,4)</f>
        <v>Szxpagtjsbuvt</v>
      </c>
      <c r="E632" s="2" t="s">
        <v>18</v>
      </c>
      <c r="F632" s="2" t="s">
        <v>3</v>
      </c>
      <c r="G632" s="1">
        <v>1</v>
      </c>
      <c r="H632" s="1">
        <v>10.67</v>
      </c>
      <c r="I632" s="2" t="s">
        <v>1</v>
      </c>
      <c r="J632" s="1">
        <v>3</v>
      </c>
      <c r="K632" s="2" t="s">
        <v>0</v>
      </c>
      <c r="L632" s="1">
        <v>0</v>
      </c>
      <c r="M632" s="1">
        <v>14</v>
      </c>
      <c r="N632" s="1">
        <v>0</v>
      </c>
    </row>
    <row r="633" spans="1:14">
      <c r="A633" s="1">
        <v>630</v>
      </c>
      <c r="B633" s="1">
        <v>643686</v>
      </c>
      <c r="C633" s="2" t="str">
        <f ca="1">VLOOKUP(B633,'Fichier FI (en entrée)'!B:D,3)</f>
        <v>CQJRXFHNFZ</v>
      </c>
      <c r="D633" s="2" t="str">
        <f ca="1">VLOOKUP(B633,'Fichier FI (en entrée)'!B:E,4)</f>
        <v>Qcstjvtvjydac</v>
      </c>
      <c r="E633" s="2" t="s">
        <v>18</v>
      </c>
      <c r="F633" s="2" t="s">
        <v>3</v>
      </c>
      <c r="G633" s="1">
        <v>1</v>
      </c>
      <c r="H633" s="1">
        <v>10.67</v>
      </c>
      <c r="I633" s="2" t="s">
        <v>1</v>
      </c>
      <c r="J633" s="1">
        <v>3</v>
      </c>
      <c r="K633" s="2" t="s">
        <v>0</v>
      </c>
      <c r="L633" s="1">
        <v>0</v>
      </c>
      <c r="M633" s="1">
        <v>14</v>
      </c>
      <c r="N633" s="1">
        <v>0</v>
      </c>
    </row>
    <row r="634" spans="1:14">
      <c r="A634" s="1">
        <v>630</v>
      </c>
      <c r="B634" s="1">
        <v>176701</v>
      </c>
      <c r="C634" s="2" t="str">
        <f ca="1">VLOOKUP(B634,'Fichier FI (en entrée)'!B:D,3)</f>
        <v>GYZHQSMNYT</v>
      </c>
      <c r="D634" s="2" t="str">
        <f ca="1">VLOOKUP(B634,'Fichier FI (en entrée)'!B:E,4)</f>
        <v>Grqjombeoqdbr</v>
      </c>
      <c r="E634" s="2" t="s">
        <v>28</v>
      </c>
      <c r="F634" s="2" t="s">
        <v>3</v>
      </c>
      <c r="G634" s="1">
        <v>1</v>
      </c>
      <c r="H634" s="1">
        <v>10.67</v>
      </c>
      <c r="I634" s="2" t="s">
        <v>1</v>
      </c>
      <c r="J634" s="1">
        <v>3</v>
      </c>
      <c r="K634" s="2" t="s">
        <v>0</v>
      </c>
      <c r="L634" s="1">
        <v>0</v>
      </c>
      <c r="M634" s="1">
        <v>0</v>
      </c>
      <c r="N634" s="1">
        <v>0</v>
      </c>
    </row>
    <row r="635" spans="1:14">
      <c r="A635" s="1">
        <v>634</v>
      </c>
      <c r="B635" s="1">
        <v>247792</v>
      </c>
      <c r="C635" s="2" t="str">
        <f ca="1">VLOOKUP(B635,'Fichier FI (en entrée)'!B:D,3)</f>
        <v>UNZFLSOKGG</v>
      </c>
      <c r="D635" s="2" t="str">
        <f ca="1">VLOOKUP(B635,'Fichier FI (en entrée)'!B:E,4)</f>
        <v>Gtzfqhwrjmmri</v>
      </c>
      <c r="E635" s="2" t="s">
        <v>18</v>
      </c>
      <c r="F635" s="2" t="s">
        <v>3</v>
      </c>
      <c r="G635" s="1">
        <v>1</v>
      </c>
      <c r="H635" s="1">
        <v>10.66</v>
      </c>
      <c r="I635" s="2" t="s">
        <v>1</v>
      </c>
      <c r="J635" s="1">
        <v>3</v>
      </c>
      <c r="K635" s="2" t="s">
        <v>5</v>
      </c>
      <c r="L635" s="1">
        <v>0</v>
      </c>
      <c r="M635" s="1">
        <v>14</v>
      </c>
      <c r="N635" s="1">
        <v>0</v>
      </c>
    </row>
    <row r="636" spans="1:14">
      <c r="A636" s="1">
        <v>634</v>
      </c>
      <c r="B636" s="1">
        <v>528209</v>
      </c>
      <c r="C636" s="2" t="str">
        <f ca="1">VLOOKUP(B636,'Fichier FI (en entrée)'!B:D,3)</f>
        <v>ONTXETBIBI</v>
      </c>
      <c r="D636" s="2" t="str">
        <f ca="1">VLOOKUP(B636,'Fichier FI (en entrée)'!B:E,4)</f>
        <v>Jhedeupjlghpp</v>
      </c>
      <c r="E636" s="2" t="s">
        <v>14</v>
      </c>
      <c r="F636" s="2" t="s">
        <v>3</v>
      </c>
      <c r="G636" s="1">
        <v>1</v>
      </c>
      <c r="H636" s="1">
        <v>10.66</v>
      </c>
      <c r="I636" s="2" t="s">
        <v>1</v>
      </c>
      <c r="J636" s="1">
        <v>3</v>
      </c>
      <c r="K636" s="2" t="s">
        <v>5</v>
      </c>
      <c r="L636" s="1">
        <v>0</v>
      </c>
      <c r="M636" s="1">
        <v>16</v>
      </c>
      <c r="N636" s="1">
        <v>0</v>
      </c>
    </row>
    <row r="637" spans="1:14">
      <c r="A637" s="1">
        <v>634</v>
      </c>
      <c r="B637" s="1">
        <v>548086</v>
      </c>
      <c r="C637" s="2" t="str">
        <f ca="1">VLOOKUP(B637,'Fichier FI (en entrée)'!B:D,3)</f>
        <v>DMWOLHTVCP</v>
      </c>
      <c r="D637" s="2" t="str">
        <f ca="1">VLOOKUP(B637,'Fichier FI (en entrée)'!B:E,4)</f>
        <v>Xbaavdffdiahs</v>
      </c>
      <c r="E637" s="2" t="s">
        <v>33</v>
      </c>
      <c r="F637" s="2" t="s">
        <v>3</v>
      </c>
      <c r="G637" s="1">
        <v>1</v>
      </c>
      <c r="H637" s="1">
        <v>10.66</v>
      </c>
      <c r="I637" s="2" t="s">
        <v>1</v>
      </c>
      <c r="J637" s="1">
        <v>3</v>
      </c>
      <c r="K637" s="2" t="s">
        <v>5</v>
      </c>
      <c r="L637" s="1">
        <v>0</v>
      </c>
      <c r="M637" s="1">
        <v>0</v>
      </c>
      <c r="N637" s="1">
        <v>0</v>
      </c>
    </row>
    <row r="638" spans="1:14">
      <c r="A638" s="1">
        <v>637</v>
      </c>
      <c r="B638" s="1">
        <v>214335</v>
      </c>
      <c r="C638" s="2" t="str">
        <f ca="1">VLOOKUP(B638,'Fichier FI (en entrée)'!B:D,3)</f>
        <v>RZUBOJULNW</v>
      </c>
      <c r="D638" s="2" t="str">
        <f ca="1">VLOOKUP(B638,'Fichier FI (en entrée)'!B:E,4)</f>
        <v>Cebvyfixhbcbb</v>
      </c>
      <c r="E638" s="2" t="s">
        <v>38</v>
      </c>
      <c r="F638" s="2" t="s">
        <v>3</v>
      </c>
      <c r="G638" s="1">
        <v>1</v>
      </c>
      <c r="H638" s="1">
        <v>10.65</v>
      </c>
      <c r="I638" s="2" t="s">
        <v>1</v>
      </c>
      <c r="J638" s="1">
        <v>3</v>
      </c>
      <c r="K638" s="2" t="s">
        <v>5</v>
      </c>
      <c r="L638" s="1">
        <v>0</v>
      </c>
      <c r="M638" s="1">
        <v>3</v>
      </c>
      <c r="N638" s="1">
        <v>0</v>
      </c>
    </row>
    <row r="639" spans="1:14">
      <c r="A639" s="1">
        <v>637</v>
      </c>
      <c r="B639" s="1">
        <v>319207</v>
      </c>
      <c r="C639" s="2" t="str">
        <f ca="1">VLOOKUP(B639,'Fichier FI (en entrée)'!B:D,3)</f>
        <v>RVEUMFETCY</v>
      </c>
      <c r="D639" s="2" t="str">
        <f ca="1">VLOOKUP(B639,'Fichier FI (en entrée)'!B:E,4)</f>
        <v>Ewpytvfptuqxd</v>
      </c>
      <c r="E639" s="2" t="s">
        <v>19</v>
      </c>
      <c r="F639" s="2" t="s">
        <v>3</v>
      </c>
      <c r="G639" s="1">
        <v>1</v>
      </c>
      <c r="H639" s="1">
        <v>10.65</v>
      </c>
      <c r="I639" s="2" t="s">
        <v>1</v>
      </c>
      <c r="J639" s="1">
        <v>3</v>
      </c>
      <c r="K639" s="2" t="s">
        <v>5</v>
      </c>
      <c r="L639" s="1">
        <v>0</v>
      </c>
      <c r="M639" s="1">
        <v>14</v>
      </c>
      <c r="N639" s="1">
        <v>0</v>
      </c>
    </row>
    <row r="640" spans="1:14">
      <c r="A640" s="1">
        <v>637</v>
      </c>
      <c r="B640" s="1">
        <v>575946</v>
      </c>
      <c r="C640" s="2" t="str">
        <f ca="1">VLOOKUP(B640,'Fichier FI (en entrée)'!B:D,3)</f>
        <v>HZYPDNQBQQ</v>
      </c>
      <c r="D640" s="2" t="str">
        <f ca="1">VLOOKUP(B640,'Fichier FI (en entrée)'!B:E,4)</f>
        <v>Bmiglpcynqywj</v>
      </c>
      <c r="E640" s="2" t="s">
        <v>20</v>
      </c>
      <c r="F640" s="2" t="s">
        <v>3</v>
      </c>
      <c r="G640" s="1">
        <v>1</v>
      </c>
      <c r="H640" s="1">
        <v>10.65</v>
      </c>
      <c r="I640" s="2" t="s">
        <v>1</v>
      </c>
      <c r="J640" s="1">
        <v>3</v>
      </c>
      <c r="K640" s="2" t="s">
        <v>5</v>
      </c>
      <c r="L640" s="1">
        <v>0</v>
      </c>
      <c r="M640" s="1">
        <v>0</v>
      </c>
      <c r="N640" s="1">
        <v>0</v>
      </c>
    </row>
    <row r="641" spans="1:14">
      <c r="A641" s="1">
        <v>637</v>
      </c>
      <c r="B641" s="1">
        <v>510416</v>
      </c>
      <c r="C641" s="2" t="str">
        <f ca="1">VLOOKUP(B641,'Fichier FI (en entrée)'!B:D,3)</f>
        <v>QPNOVJYZRX</v>
      </c>
      <c r="D641" s="2" t="str">
        <f ca="1">VLOOKUP(B641,'Fichier FI (en entrée)'!B:E,4)</f>
        <v>Atqzjeolvxjgj</v>
      </c>
      <c r="E641" s="2" t="s">
        <v>18</v>
      </c>
      <c r="F641" s="2" t="s">
        <v>3</v>
      </c>
      <c r="G641" s="1">
        <v>1</v>
      </c>
      <c r="H641" s="1">
        <v>10.65</v>
      </c>
      <c r="I641" s="2" t="s">
        <v>1</v>
      </c>
      <c r="J641" s="1">
        <v>3</v>
      </c>
      <c r="K641" s="2" t="s">
        <v>0</v>
      </c>
      <c r="L641" s="1">
        <v>0</v>
      </c>
      <c r="M641" s="1">
        <v>29</v>
      </c>
      <c r="N641" s="1">
        <v>0</v>
      </c>
    </row>
    <row r="642" spans="1:14">
      <c r="A642" s="1">
        <v>637</v>
      </c>
      <c r="B642" s="1">
        <v>765425</v>
      </c>
      <c r="C642" s="2" t="str">
        <f ca="1">VLOOKUP(B642,'Fichier FI (en entrée)'!B:D,3)</f>
        <v>KWQMTRDMXB</v>
      </c>
      <c r="D642" s="2" t="str">
        <f ca="1">VLOOKUP(B642,'Fichier FI (en entrée)'!B:E,4)</f>
        <v>Pzrncpyiifsdv</v>
      </c>
      <c r="E642" s="2" t="s">
        <v>18</v>
      </c>
      <c r="F642" s="2" t="s">
        <v>3</v>
      </c>
      <c r="G642" s="1">
        <v>1</v>
      </c>
      <c r="H642" s="1">
        <v>10.65</v>
      </c>
      <c r="I642" s="2" t="s">
        <v>1</v>
      </c>
      <c r="J642" s="1">
        <v>3</v>
      </c>
      <c r="K642" s="2" t="s">
        <v>0</v>
      </c>
      <c r="L642" s="1">
        <v>0</v>
      </c>
      <c r="M642" s="1">
        <v>14</v>
      </c>
      <c r="N642" s="1">
        <v>0</v>
      </c>
    </row>
    <row r="643" spans="1:14">
      <c r="A643" s="1">
        <v>637</v>
      </c>
      <c r="B643" s="1">
        <v>713387</v>
      </c>
      <c r="C643" s="2" t="str">
        <f ca="1">VLOOKUP(B643,'Fichier FI (en entrée)'!B:D,3)</f>
        <v>WXHXZBQHKP</v>
      </c>
      <c r="D643" s="2" t="str">
        <f ca="1">VLOOKUP(B643,'Fichier FI (en entrée)'!B:E,4)</f>
        <v>Eklxjfyphhlbz</v>
      </c>
      <c r="E643" s="2" t="s">
        <v>15</v>
      </c>
      <c r="F643" s="2" t="s">
        <v>3</v>
      </c>
      <c r="G643" s="1">
        <v>1</v>
      </c>
      <c r="H643" s="1">
        <v>10.65</v>
      </c>
      <c r="I643" s="2" t="s">
        <v>1</v>
      </c>
      <c r="J643" s="1">
        <v>3</v>
      </c>
      <c r="K643" s="2" t="s">
        <v>5</v>
      </c>
      <c r="L643" s="1">
        <v>0</v>
      </c>
      <c r="M643" s="1">
        <v>1</v>
      </c>
      <c r="N643" s="1">
        <v>0</v>
      </c>
    </row>
    <row r="644" spans="1:14">
      <c r="A644" s="1">
        <v>637</v>
      </c>
      <c r="B644" s="1">
        <v>1031685</v>
      </c>
      <c r="C644" s="2" t="str">
        <f ca="1">VLOOKUP(B644,'Fichier FI (en entrée)'!B:D,3)</f>
        <v>UZXYTYSIQQ</v>
      </c>
      <c r="D644" s="2" t="str">
        <f ca="1">VLOOKUP(B644,'Fichier FI (en entrée)'!B:E,4)</f>
        <v>Rsxxanjannuqu</v>
      </c>
      <c r="E644" s="2" t="s">
        <v>48</v>
      </c>
      <c r="F644" s="2" t="s">
        <v>3</v>
      </c>
      <c r="G644" s="1">
        <v>1</v>
      </c>
      <c r="H644" s="1">
        <v>10.65</v>
      </c>
      <c r="I644" s="2" t="s">
        <v>1</v>
      </c>
      <c r="J644" s="1">
        <v>3</v>
      </c>
      <c r="K644" s="2" t="s">
        <v>0</v>
      </c>
      <c r="L644" s="1">
        <v>0</v>
      </c>
      <c r="M644" s="1">
        <v>32</v>
      </c>
      <c r="N644" s="1">
        <v>0</v>
      </c>
    </row>
    <row r="645" spans="1:14">
      <c r="A645" s="1">
        <v>644</v>
      </c>
      <c r="B645" s="1">
        <v>646700</v>
      </c>
      <c r="C645" s="2" t="str">
        <f ca="1">VLOOKUP(B645,'Fichier FI (en entrée)'!B:D,3)</f>
        <v>PQEBWRRQCE</v>
      </c>
      <c r="D645" s="2" t="str">
        <f ca="1">VLOOKUP(B645,'Fichier FI (en entrée)'!B:E,4)</f>
        <v>Xqzcyiwdbdmlv</v>
      </c>
      <c r="E645" s="2" t="s">
        <v>19</v>
      </c>
      <c r="F645" s="2" t="s">
        <v>3</v>
      </c>
      <c r="G645" s="1">
        <v>1</v>
      </c>
      <c r="H645" s="1">
        <v>10.64</v>
      </c>
      <c r="I645" s="2" t="s">
        <v>1</v>
      </c>
      <c r="J645" s="1">
        <v>3</v>
      </c>
      <c r="K645" s="2" t="s">
        <v>0</v>
      </c>
      <c r="L645" s="1">
        <v>0</v>
      </c>
      <c r="M645" s="1">
        <v>14</v>
      </c>
      <c r="N645" s="1">
        <v>0</v>
      </c>
    </row>
    <row r="646" spans="1:14">
      <c r="A646" s="1">
        <v>644</v>
      </c>
      <c r="B646" s="1">
        <v>508409</v>
      </c>
      <c r="C646" s="2" t="str">
        <f ca="1">VLOOKUP(B646,'Fichier FI (en entrée)'!B:D,3)</f>
        <v>IFNWDUKRLM</v>
      </c>
      <c r="D646" s="2" t="str">
        <f ca="1">VLOOKUP(B646,'Fichier FI (en entrée)'!B:E,4)</f>
        <v>Fqabfadyqjphh</v>
      </c>
      <c r="E646" s="2" t="s">
        <v>31</v>
      </c>
      <c r="F646" s="2" t="s">
        <v>3</v>
      </c>
      <c r="G646" s="1">
        <v>1</v>
      </c>
      <c r="H646" s="1">
        <v>10.64</v>
      </c>
      <c r="I646" s="2" t="s">
        <v>1</v>
      </c>
      <c r="J646" s="1">
        <v>3</v>
      </c>
      <c r="K646" s="2" t="s">
        <v>0</v>
      </c>
      <c r="L646" s="1">
        <v>0</v>
      </c>
      <c r="M646" s="1">
        <v>0</v>
      </c>
      <c r="N646" s="1">
        <v>0</v>
      </c>
    </row>
    <row r="647" spans="1:14">
      <c r="A647" s="1">
        <v>644</v>
      </c>
      <c r="B647" s="1">
        <v>526998</v>
      </c>
      <c r="C647" s="2" t="str">
        <f ca="1">VLOOKUP(B647,'Fichier FI (en entrée)'!B:D,3)</f>
        <v>RNOUHUTYIK</v>
      </c>
      <c r="D647" s="2" t="str">
        <f ca="1">VLOOKUP(B647,'Fichier FI (en entrée)'!B:E,4)</f>
        <v>Jfruvtcadlgah</v>
      </c>
      <c r="E647" s="2" t="s">
        <v>24</v>
      </c>
      <c r="F647" s="2" t="s">
        <v>3</v>
      </c>
      <c r="G647" s="1">
        <v>1</v>
      </c>
      <c r="H647" s="1">
        <v>10.64</v>
      </c>
      <c r="I647" s="2" t="s">
        <v>1</v>
      </c>
      <c r="J647" s="1">
        <v>3</v>
      </c>
      <c r="K647" s="2" t="s">
        <v>5</v>
      </c>
      <c r="L647" s="1">
        <v>0</v>
      </c>
      <c r="M647" s="1">
        <v>0</v>
      </c>
      <c r="N647" s="1">
        <v>0</v>
      </c>
    </row>
    <row r="648" spans="1:14">
      <c r="A648" s="1">
        <v>644</v>
      </c>
      <c r="B648" s="1">
        <v>1102118</v>
      </c>
      <c r="C648" s="2" t="str">
        <f ca="1">VLOOKUP(B648,'Fichier FI (en entrée)'!B:D,3)</f>
        <v>TLZDVBZAML</v>
      </c>
      <c r="D648" s="2" t="str">
        <f ca="1">VLOOKUP(B648,'Fichier FI (en entrée)'!B:E,4)</f>
        <v>Rirzxbmeialik</v>
      </c>
      <c r="E648" s="2" t="s">
        <v>48</v>
      </c>
      <c r="F648" s="2" t="s">
        <v>3</v>
      </c>
      <c r="G648" s="1">
        <v>1</v>
      </c>
      <c r="H648" s="1">
        <v>10.64</v>
      </c>
      <c r="I648" s="2" t="s">
        <v>1</v>
      </c>
      <c r="J648" s="1">
        <v>3</v>
      </c>
      <c r="K648" s="2" t="s">
        <v>0</v>
      </c>
      <c r="L648" s="1">
        <v>0</v>
      </c>
      <c r="M648" s="1">
        <v>16</v>
      </c>
      <c r="N648" s="1">
        <v>0</v>
      </c>
    </row>
    <row r="649" spans="1:14">
      <c r="A649" s="1">
        <v>644</v>
      </c>
      <c r="B649" s="1">
        <v>765317</v>
      </c>
      <c r="C649" s="2" t="str">
        <f ca="1">VLOOKUP(B649,'Fichier FI (en entrée)'!B:D,3)</f>
        <v>YVSJGWIDZP</v>
      </c>
      <c r="D649" s="2" t="str">
        <f ca="1">VLOOKUP(B649,'Fichier FI (en entrée)'!B:E,4)</f>
        <v>Jhbsnofmxtgit</v>
      </c>
      <c r="E649" s="2" t="s">
        <v>22</v>
      </c>
      <c r="F649" s="2" t="s">
        <v>3</v>
      </c>
      <c r="G649" s="1">
        <v>1</v>
      </c>
      <c r="H649" s="1">
        <v>10.64</v>
      </c>
      <c r="I649" s="2" t="s">
        <v>1</v>
      </c>
      <c r="J649" s="1">
        <v>3</v>
      </c>
      <c r="K649" s="2" t="s">
        <v>0</v>
      </c>
      <c r="L649" s="1">
        <v>0</v>
      </c>
      <c r="M649" s="1">
        <v>4</v>
      </c>
      <c r="N649" s="1">
        <v>0</v>
      </c>
    </row>
    <row r="650" spans="1:14">
      <c r="A650" s="1">
        <v>644</v>
      </c>
      <c r="B650" s="1">
        <v>620082</v>
      </c>
      <c r="C650" s="2" t="str">
        <f ca="1">VLOOKUP(B650,'Fichier FI (en entrée)'!B:D,3)</f>
        <v>HSAFDAKXNT</v>
      </c>
      <c r="D650" s="2" t="str">
        <f ca="1">VLOOKUP(B650,'Fichier FI (en entrée)'!B:E,4)</f>
        <v>Apbauaiofneqh</v>
      </c>
      <c r="E650" s="2" t="s">
        <v>31</v>
      </c>
      <c r="F650" s="2" t="s">
        <v>3</v>
      </c>
      <c r="G650" s="1">
        <v>1</v>
      </c>
      <c r="H650" s="1">
        <v>10.64</v>
      </c>
      <c r="I650" s="2" t="s">
        <v>1</v>
      </c>
      <c r="J650" s="1">
        <v>3</v>
      </c>
      <c r="K650" s="2" t="s">
        <v>0</v>
      </c>
      <c r="L650" s="1">
        <v>0</v>
      </c>
      <c r="M650" s="1">
        <v>0</v>
      </c>
      <c r="N650" s="1">
        <v>0</v>
      </c>
    </row>
    <row r="651" spans="1:14">
      <c r="A651" s="1">
        <v>644</v>
      </c>
      <c r="B651" s="1">
        <v>438341</v>
      </c>
      <c r="C651" s="2" t="str">
        <f ca="1">VLOOKUP(B651,'Fichier FI (en entrée)'!B:D,3)</f>
        <v>RCNUFZDRKD</v>
      </c>
      <c r="D651" s="2" t="str">
        <f ca="1">VLOOKUP(B651,'Fichier FI (en entrée)'!B:E,4)</f>
        <v>Iydywrnfqungm</v>
      </c>
      <c r="E651" s="2" t="s">
        <v>15</v>
      </c>
      <c r="F651" s="2" t="s">
        <v>3</v>
      </c>
      <c r="G651" s="1">
        <v>1</v>
      </c>
      <c r="H651" s="1">
        <v>10.64</v>
      </c>
      <c r="I651" s="2" t="s">
        <v>1</v>
      </c>
      <c r="J651" s="1">
        <v>3</v>
      </c>
      <c r="K651" s="2" t="s">
        <v>0</v>
      </c>
      <c r="L651" s="1">
        <v>0</v>
      </c>
      <c r="M651" s="1">
        <v>16</v>
      </c>
      <c r="N651" s="1">
        <v>0</v>
      </c>
    </row>
    <row r="652" spans="1:14">
      <c r="A652" s="1">
        <v>651</v>
      </c>
      <c r="B652" s="1">
        <v>424461</v>
      </c>
      <c r="C652" s="2" t="str">
        <f ca="1">VLOOKUP(B652,'Fichier FI (en entrée)'!B:D,3)</f>
        <v>CFOWPOHQNG</v>
      </c>
      <c r="D652" s="2" t="str">
        <f ca="1">VLOOKUP(B652,'Fichier FI (en entrée)'!B:E,4)</f>
        <v>Bxtdlavjvkiqw</v>
      </c>
      <c r="E652" s="2" t="s">
        <v>20</v>
      </c>
      <c r="F652" s="2" t="s">
        <v>3</v>
      </c>
      <c r="G652" s="1">
        <v>1</v>
      </c>
      <c r="H652" s="1">
        <v>10.63</v>
      </c>
      <c r="I652" s="2" t="s">
        <v>1</v>
      </c>
      <c r="J652" s="1">
        <v>3</v>
      </c>
      <c r="K652" s="2" t="s">
        <v>5</v>
      </c>
      <c r="L652" s="1">
        <v>0</v>
      </c>
      <c r="M652" s="1">
        <v>12</v>
      </c>
      <c r="N652" s="1">
        <v>0</v>
      </c>
    </row>
    <row r="653" spans="1:14">
      <c r="A653" s="1">
        <v>651</v>
      </c>
      <c r="B653" s="1">
        <v>528557</v>
      </c>
      <c r="C653" s="2" t="str">
        <f ca="1">VLOOKUP(B653,'Fichier FI (en entrée)'!B:D,3)</f>
        <v>DYSMERJQBA</v>
      </c>
      <c r="D653" s="2" t="str">
        <f ca="1">VLOOKUP(B653,'Fichier FI (en entrée)'!B:E,4)</f>
        <v>Hscpffrlwaamn</v>
      </c>
      <c r="E653" s="2" t="s">
        <v>18</v>
      </c>
      <c r="F653" s="2" t="s">
        <v>3</v>
      </c>
      <c r="G653" s="1">
        <v>1</v>
      </c>
      <c r="H653" s="1">
        <v>10.63</v>
      </c>
      <c r="I653" s="2" t="s">
        <v>1</v>
      </c>
      <c r="J653" s="1">
        <v>3</v>
      </c>
      <c r="K653" s="2" t="s">
        <v>5</v>
      </c>
      <c r="L653" s="1">
        <v>0</v>
      </c>
      <c r="M653" s="1">
        <v>14</v>
      </c>
      <c r="N653" s="1">
        <v>0</v>
      </c>
    </row>
    <row r="654" spans="1:14">
      <c r="A654" s="1">
        <v>651</v>
      </c>
      <c r="B654" s="1">
        <v>1073669</v>
      </c>
      <c r="C654" s="2" t="str">
        <f ca="1">VLOOKUP(B654,'Fichier FI (en entrée)'!B:D,3)</f>
        <v>YCQSUZOZMO</v>
      </c>
      <c r="D654" s="2" t="str">
        <f ca="1">VLOOKUP(B654,'Fichier FI (en entrée)'!B:E,4)</f>
        <v>Zffmrbryyrbee</v>
      </c>
      <c r="E654" s="2" t="s">
        <v>47</v>
      </c>
      <c r="F654" s="2" t="s">
        <v>3</v>
      </c>
      <c r="G654" s="1">
        <v>1</v>
      </c>
      <c r="H654" s="1">
        <v>10.63</v>
      </c>
      <c r="I654" s="2" t="s">
        <v>1</v>
      </c>
      <c r="J654" s="1">
        <v>3</v>
      </c>
      <c r="K654" s="2" t="s">
        <v>0</v>
      </c>
      <c r="L654" s="1">
        <v>0</v>
      </c>
      <c r="M654" s="1">
        <v>23</v>
      </c>
      <c r="N654" s="1">
        <v>0</v>
      </c>
    </row>
    <row r="655" spans="1:14">
      <c r="A655" s="1">
        <v>651</v>
      </c>
      <c r="B655" s="1">
        <v>632711</v>
      </c>
      <c r="C655" s="2" t="str">
        <f ca="1">VLOOKUP(B655,'Fichier FI (en entrée)'!B:D,3)</f>
        <v>MEXSXEPMZL</v>
      </c>
      <c r="D655" s="2" t="str">
        <f ca="1">VLOOKUP(B655,'Fichier FI (en entrée)'!B:E,4)</f>
        <v>Krhrsdqsrewvf</v>
      </c>
      <c r="E655" s="2" t="s">
        <v>20</v>
      </c>
      <c r="F655" s="2" t="s">
        <v>3</v>
      </c>
      <c r="G655" s="1">
        <v>1</v>
      </c>
      <c r="H655" s="1">
        <v>10.63</v>
      </c>
      <c r="I655" s="2" t="s">
        <v>1</v>
      </c>
      <c r="J655" s="1">
        <v>3</v>
      </c>
      <c r="K655" s="2" t="s">
        <v>0</v>
      </c>
      <c r="L655" s="1">
        <v>0</v>
      </c>
      <c r="M655" s="1">
        <v>1</v>
      </c>
      <c r="N655" s="1">
        <v>0</v>
      </c>
    </row>
    <row r="656" spans="1:14">
      <c r="A656" s="1">
        <v>651</v>
      </c>
      <c r="B656" s="1">
        <v>736893</v>
      </c>
      <c r="C656" s="2" t="str">
        <f ca="1">VLOOKUP(B656,'Fichier FI (en entrée)'!B:D,3)</f>
        <v>ROOVBUAXEM</v>
      </c>
      <c r="D656" s="2" t="str">
        <f ca="1">VLOOKUP(B656,'Fichier FI (en entrée)'!B:E,4)</f>
        <v>Xqleyljetobzw</v>
      </c>
      <c r="E656" s="2" t="s">
        <v>28</v>
      </c>
      <c r="F656" s="2" t="s">
        <v>3</v>
      </c>
      <c r="G656" s="1">
        <v>1</v>
      </c>
      <c r="H656" s="1">
        <v>10.63</v>
      </c>
      <c r="I656" s="2" t="s">
        <v>1</v>
      </c>
      <c r="J656" s="1">
        <v>3</v>
      </c>
      <c r="K656" s="2" t="s">
        <v>0</v>
      </c>
      <c r="L656" s="1">
        <v>0</v>
      </c>
      <c r="M656" s="1">
        <v>0</v>
      </c>
      <c r="N656" s="1">
        <v>0</v>
      </c>
    </row>
    <row r="657" spans="1:14">
      <c r="A657" s="1">
        <v>656</v>
      </c>
      <c r="B657" s="1">
        <v>105601</v>
      </c>
      <c r="C657" s="2" t="str">
        <f ca="1">VLOOKUP(B657,'Fichier FI (en entrée)'!B:D,3)</f>
        <v>DRVELYBEAF</v>
      </c>
      <c r="D657" s="2" t="str">
        <f ca="1">VLOOKUP(B657,'Fichier FI (en entrée)'!B:E,4)</f>
        <v>Hmjpuwfconlso</v>
      </c>
      <c r="E657" s="2" t="s">
        <v>78</v>
      </c>
      <c r="F657" s="2" t="s">
        <v>3</v>
      </c>
      <c r="G657" s="1">
        <v>1</v>
      </c>
      <c r="H657" s="1">
        <v>10.62</v>
      </c>
      <c r="I657" s="2" t="s">
        <v>1</v>
      </c>
      <c r="J657" s="1">
        <v>3</v>
      </c>
      <c r="K657" s="2" t="s">
        <v>0</v>
      </c>
      <c r="L657" s="1">
        <v>0</v>
      </c>
      <c r="M657" s="1">
        <v>17</v>
      </c>
      <c r="N657" s="1">
        <v>0</v>
      </c>
    </row>
    <row r="658" spans="1:14">
      <c r="A658" s="1">
        <v>656</v>
      </c>
      <c r="B658" s="1">
        <v>822001</v>
      </c>
      <c r="C658" s="2" t="str">
        <f ca="1">VLOOKUP(B658,'Fichier FI (en entrée)'!B:D,3)</f>
        <v>FCFOAHDSPY</v>
      </c>
      <c r="D658" s="2" t="str">
        <f ca="1">VLOOKUP(B658,'Fichier FI (en entrée)'!B:E,4)</f>
        <v>Ictnxsmccczmo</v>
      </c>
      <c r="E658" s="2" t="s">
        <v>20</v>
      </c>
      <c r="F658" s="2" t="s">
        <v>3</v>
      </c>
      <c r="G658" s="1">
        <v>1</v>
      </c>
      <c r="H658" s="1">
        <v>10.62</v>
      </c>
      <c r="I658" s="2" t="s">
        <v>1</v>
      </c>
      <c r="J658" s="1">
        <v>3</v>
      </c>
      <c r="K658" s="2" t="s">
        <v>0</v>
      </c>
      <c r="L658" s="1">
        <v>0</v>
      </c>
      <c r="M658" s="1">
        <v>0</v>
      </c>
      <c r="N658" s="1">
        <v>0</v>
      </c>
    </row>
    <row r="659" spans="1:14">
      <c r="A659" s="1">
        <v>656</v>
      </c>
      <c r="B659" s="1">
        <v>565632</v>
      </c>
      <c r="C659" s="2" t="str">
        <f ca="1">VLOOKUP(B659,'Fichier FI (en entrée)'!B:D,3)</f>
        <v>RIPVHWHCZS</v>
      </c>
      <c r="D659" s="2" t="str">
        <f ca="1">VLOOKUP(B659,'Fichier FI (en entrée)'!B:E,4)</f>
        <v>Wuqjlgkzqyssr</v>
      </c>
      <c r="E659" s="2" t="s">
        <v>19</v>
      </c>
      <c r="F659" s="2" t="s">
        <v>3</v>
      </c>
      <c r="G659" s="1">
        <v>1</v>
      </c>
      <c r="H659" s="1">
        <v>10.62</v>
      </c>
      <c r="I659" s="2" t="s">
        <v>1</v>
      </c>
      <c r="J659" s="1">
        <v>3</v>
      </c>
      <c r="K659" s="2" t="s">
        <v>0</v>
      </c>
      <c r="L659" s="1">
        <v>0</v>
      </c>
      <c r="M659" s="1">
        <v>14</v>
      </c>
      <c r="N659" s="1">
        <v>0</v>
      </c>
    </row>
    <row r="660" spans="1:14">
      <c r="A660" s="1">
        <v>656</v>
      </c>
      <c r="B660" s="1">
        <v>438446</v>
      </c>
      <c r="C660" s="2" t="str">
        <f ca="1">VLOOKUP(B660,'Fichier FI (en entrée)'!B:D,3)</f>
        <v>CUQZBFNBTR</v>
      </c>
      <c r="D660" s="2" t="str">
        <f ca="1">VLOOKUP(B660,'Fichier FI (en entrée)'!B:E,4)</f>
        <v>Eogqmfiboglpm</v>
      </c>
      <c r="E660" s="2" t="s">
        <v>28</v>
      </c>
      <c r="F660" s="2" t="s">
        <v>3</v>
      </c>
      <c r="G660" s="1">
        <v>1</v>
      </c>
      <c r="H660" s="1">
        <v>10.62</v>
      </c>
      <c r="I660" s="2" t="s">
        <v>1</v>
      </c>
      <c r="J660" s="1">
        <v>3</v>
      </c>
      <c r="K660" s="2" t="s">
        <v>0</v>
      </c>
      <c r="L660" s="1">
        <v>0</v>
      </c>
      <c r="M660" s="1">
        <v>2</v>
      </c>
      <c r="N660" s="1">
        <v>0</v>
      </c>
    </row>
    <row r="661" spans="1:14">
      <c r="A661" s="1">
        <v>660</v>
      </c>
      <c r="B661" s="1">
        <v>1148963</v>
      </c>
      <c r="C661" s="2" t="str">
        <f ca="1">VLOOKUP(B661,'Fichier FI (en entrée)'!B:D,3)</f>
        <v>KNTCZWHQFF</v>
      </c>
      <c r="D661" s="2" t="str">
        <f ca="1">VLOOKUP(B661,'Fichier FI (en entrée)'!B:E,4)</f>
        <v>Xnkackxklsyea</v>
      </c>
      <c r="E661" s="2" t="s">
        <v>62</v>
      </c>
      <c r="F661" s="2" t="s">
        <v>3</v>
      </c>
      <c r="G661" s="1">
        <v>1</v>
      </c>
      <c r="H661" s="1">
        <v>10.61</v>
      </c>
      <c r="I661" s="2" t="s">
        <v>1</v>
      </c>
      <c r="J661" s="1">
        <v>3</v>
      </c>
      <c r="K661" s="2" t="s">
        <v>0</v>
      </c>
      <c r="L661" s="1">
        <v>0</v>
      </c>
      <c r="M661" s="1">
        <v>19</v>
      </c>
      <c r="N661" s="1">
        <v>0</v>
      </c>
    </row>
    <row r="662" spans="1:14">
      <c r="A662" s="1">
        <v>660</v>
      </c>
      <c r="B662" s="1">
        <v>194032</v>
      </c>
      <c r="C662" s="2" t="str">
        <f ca="1">VLOOKUP(B662,'Fichier FI (en entrée)'!B:D,3)</f>
        <v>QISNGTFNRY</v>
      </c>
      <c r="D662" s="2" t="str">
        <f ca="1">VLOOKUP(B662,'Fichier FI (en entrée)'!B:E,4)</f>
        <v>Wqkqkmnetimgd</v>
      </c>
      <c r="E662" s="2" t="s">
        <v>28</v>
      </c>
      <c r="F662" s="2" t="s">
        <v>3</v>
      </c>
      <c r="G662" s="1">
        <v>1</v>
      </c>
      <c r="H662" s="1">
        <v>10.61</v>
      </c>
      <c r="I662" s="2" t="s">
        <v>1</v>
      </c>
      <c r="J662" s="1">
        <v>3</v>
      </c>
      <c r="K662" s="2" t="s">
        <v>5</v>
      </c>
      <c r="L662" s="1">
        <v>0</v>
      </c>
      <c r="M662" s="1">
        <v>5</v>
      </c>
      <c r="N662" s="1">
        <v>0</v>
      </c>
    </row>
    <row r="663" spans="1:14">
      <c r="A663" s="1">
        <v>662</v>
      </c>
      <c r="B663" s="1">
        <v>256913</v>
      </c>
      <c r="C663" s="2" t="str">
        <f ca="1">VLOOKUP(B663,'Fichier FI (en entrée)'!B:D,3)</f>
        <v>UCOIBEHVRL</v>
      </c>
      <c r="D663" s="2" t="str">
        <f ca="1">VLOOKUP(B663,'Fichier FI (en entrée)'!B:E,4)</f>
        <v>Ujlyvdqzmczxk</v>
      </c>
      <c r="E663" s="2" t="s">
        <v>28</v>
      </c>
      <c r="F663" s="2" t="s">
        <v>3</v>
      </c>
      <c r="G663" s="1">
        <v>1</v>
      </c>
      <c r="H663" s="1">
        <v>10.6</v>
      </c>
      <c r="I663" s="2" t="s">
        <v>1</v>
      </c>
      <c r="J663" s="1">
        <v>3</v>
      </c>
      <c r="K663" s="2" t="s">
        <v>5</v>
      </c>
      <c r="L663" s="1">
        <v>0</v>
      </c>
      <c r="M663" s="1">
        <v>2</v>
      </c>
      <c r="N663" s="1">
        <v>0</v>
      </c>
    </row>
    <row r="664" spans="1:14">
      <c r="A664" s="1">
        <v>663</v>
      </c>
      <c r="B664" s="1">
        <v>437003</v>
      </c>
      <c r="C664" s="2" t="str">
        <f ca="1">VLOOKUP(B664,'Fichier FI (en entrée)'!B:D,3)</f>
        <v>AKVZDXYDKP</v>
      </c>
      <c r="D664" s="2" t="str">
        <f ca="1">VLOOKUP(B664,'Fichier FI (en entrée)'!B:E,4)</f>
        <v>Dzmvjjxknlzch</v>
      </c>
      <c r="E664" s="2" t="s">
        <v>22</v>
      </c>
      <c r="F664" s="2" t="s">
        <v>3</v>
      </c>
      <c r="G664" s="1">
        <v>1</v>
      </c>
      <c r="H664" s="1">
        <v>10.59</v>
      </c>
      <c r="I664" s="2" t="s">
        <v>1</v>
      </c>
      <c r="J664" s="1">
        <v>3</v>
      </c>
      <c r="K664" s="2" t="s">
        <v>0</v>
      </c>
      <c r="L664" s="1">
        <v>0</v>
      </c>
      <c r="M664" s="1">
        <v>5</v>
      </c>
      <c r="N664" s="1">
        <v>0</v>
      </c>
    </row>
    <row r="665" spans="1:14">
      <c r="A665" s="1">
        <v>663</v>
      </c>
      <c r="B665" s="1">
        <v>1081740</v>
      </c>
      <c r="C665" s="2" t="str">
        <f ca="1">VLOOKUP(B665,'Fichier FI (en entrée)'!B:D,3)</f>
        <v>DFKQFULDFX</v>
      </c>
      <c r="D665" s="2" t="str">
        <f ca="1">VLOOKUP(B665,'Fichier FI (en entrée)'!B:E,4)</f>
        <v>Knsdbnhanozne</v>
      </c>
      <c r="E665" s="2" t="s">
        <v>47</v>
      </c>
      <c r="F665" s="2" t="s">
        <v>3</v>
      </c>
      <c r="G665" s="1">
        <v>1</v>
      </c>
      <c r="H665" s="1">
        <v>10.59</v>
      </c>
      <c r="I665" s="2" t="s">
        <v>1</v>
      </c>
      <c r="J665" s="1">
        <v>3</v>
      </c>
      <c r="K665" s="2" t="s">
        <v>5</v>
      </c>
      <c r="L665" s="1">
        <v>0</v>
      </c>
      <c r="M665" s="1">
        <v>18</v>
      </c>
      <c r="N665" s="1">
        <v>0</v>
      </c>
    </row>
    <row r="666" spans="1:14">
      <c r="A666" s="1">
        <v>663</v>
      </c>
      <c r="B666" s="1">
        <v>437163</v>
      </c>
      <c r="C666" s="2" t="str">
        <f ca="1">VLOOKUP(B666,'Fichier FI (en entrée)'!B:D,3)</f>
        <v>QUXFKAXZLC</v>
      </c>
      <c r="D666" s="2" t="str">
        <f ca="1">VLOOKUP(B666,'Fichier FI (en entrée)'!B:E,4)</f>
        <v>Tacmoclffcytm</v>
      </c>
      <c r="E666" s="2" t="s">
        <v>22</v>
      </c>
      <c r="F666" s="2" t="s">
        <v>3</v>
      </c>
      <c r="G666" s="1">
        <v>1</v>
      </c>
      <c r="H666" s="1">
        <v>10.59</v>
      </c>
      <c r="I666" s="2" t="s">
        <v>1</v>
      </c>
      <c r="J666" s="1">
        <v>3</v>
      </c>
      <c r="K666" s="2" t="s">
        <v>0</v>
      </c>
      <c r="L666" s="1">
        <v>0</v>
      </c>
      <c r="M666" s="1">
        <v>4</v>
      </c>
      <c r="N666" s="1">
        <v>0</v>
      </c>
    </row>
    <row r="667" spans="1:14">
      <c r="A667" s="1">
        <v>663</v>
      </c>
      <c r="B667" s="1">
        <v>578239</v>
      </c>
      <c r="C667" s="2" t="str">
        <f ca="1">VLOOKUP(B667,'Fichier FI (en entrée)'!B:D,3)</f>
        <v>QILWKZAWZN</v>
      </c>
      <c r="D667" s="2" t="str">
        <f ca="1">VLOOKUP(B667,'Fichier FI (en entrée)'!B:E,4)</f>
        <v>Jidjtlzokuoaf</v>
      </c>
      <c r="E667" s="2" t="s">
        <v>28</v>
      </c>
      <c r="F667" s="2" t="s">
        <v>3</v>
      </c>
      <c r="G667" s="1">
        <v>1</v>
      </c>
      <c r="H667" s="1">
        <v>10.59</v>
      </c>
      <c r="I667" s="2" t="s">
        <v>1</v>
      </c>
      <c r="J667" s="1">
        <v>3</v>
      </c>
      <c r="K667" s="2" t="s">
        <v>0</v>
      </c>
      <c r="L667" s="1">
        <v>0</v>
      </c>
      <c r="M667" s="1">
        <v>3</v>
      </c>
      <c r="N667" s="1">
        <v>0</v>
      </c>
    </row>
    <row r="668" spans="1:14">
      <c r="A668" s="1">
        <v>667</v>
      </c>
      <c r="B668" s="1">
        <v>504432</v>
      </c>
      <c r="C668" s="2" t="str">
        <f ca="1">VLOOKUP(B668,'Fichier FI (en entrée)'!B:D,3)</f>
        <v>ZUIFROMLMU</v>
      </c>
      <c r="D668" s="2" t="str">
        <f ca="1">VLOOKUP(B668,'Fichier FI (en entrée)'!B:E,4)</f>
        <v>Evcqhkpigwmdc</v>
      </c>
      <c r="E668" s="2" t="s">
        <v>15</v>
      </c>
      <c r="F668" s="2" t="s">
        <v>3</v>
      </c>
      <c r="G668" s="1">
        <v>1</v>
      </c>
      <c r="H668" s="1">
        <v>10.58</v>
      </c>
      <c r="I668" s="2" t="s">
        <v>1</v>
      </c>
      <c r="J668" s="1">
        <v>3</v>
      </c>
      <c r="K668" s="2" t="s">
        <v>0</v>
      </c>
      <c r="L668" s="1">
        <v>0</v>
      </c>
      <c r="M668" s="1">
        <v>1</v>
      </c>
      <c r="N668" s="1">
        <v>0</v>
      </c>
    </row>
    <row r="669" spans="1:14">
      <c r="A669" s="1">
        <v>667</v>
      </c>
      <c r="B669" s="1">
        <v>560360</v>
      </c>
      <c r="C669" s="2" t="str">
        <f ca="1">VLOOKUP(B669,'Fichier FI (en entrée)'!B:D,3)</f>
        <v>RYAXTLCMOH</v>
      </c>
      <c r="D669" s="2" t="str">
        <f ca="1">VLOOKUP(B669,'Fichier FI (en entrée)'!B:E,4)</f>
        <v>Ifkyturaziacj</v>
      </c>
      <c r="E669" s="2" t="s">
        <v>22</v>
      </c>
      <c r="F669" s="2" t="s">
        <v>3</v>
      </c>
      <c r="G669" s="1">
        <v>1</v>
      </c>
      <c r="H669" s="1">
        <v>10.58</v>
      </c>
      <c r="I669" s="2" t="s">
        <v>1</v>
      </c>
      <c r="J669" s="1">
        <v>3</v>
      </c>
      <c r="K669" s="2" t="s">
        <v>5</v>
      </c>
      <c r="L669" s="1">
        <v>0</v>
      </c>
      <c r="M669" s="1">
        <v>2</v>
      </c>
      <c r="N669" s="1">
        <v>0</v>
      </c>
    </row>
    <row r="670" spans="1:14">
      <c r="A670" s="1">
        <v>667</v>
      </c>
      <c r="B670" s="1">
        <v>626618</v>
      </c>
      <c r="C670" s="2" t="str">
        <f ca="1">VLOOKUP(B670,'Fichier FI (en entrée)'!B:D,3)</f>
        <v>MBZAHXYXVW</v>
      </c>
      <c r="D670" s="2" t="str">
        <f ca="1">VLOOKUP(B670,'Fichier FI (en entrée)'!B:E,4)</f>
        <v>Whugojggjxfnq</v>
      </c>
      <c r="E670" s="2" t="s">
        <v>19</v>
      </c>
      <c r="F670" s="2" t="s">
        <v>3</v>
      </c>
      <c r="G670" s="1">
        <v>1</v>
      </c>
      <c r="H670" s="1">
        <v>10.58</v>
      </c>
      <c r="I670" s="2" t="s">
        <v>1</v>
      </c>
      <c r="J670" s="1">
        <v>3</v>
      </c>
      <c r="K670" s="2" t="s">
        <v>0</v>
      </c>
      <c r="L670" s="1">
        <v>0</v>
      </c>
      <c r="M670" s="1">
        <v>16</v>
      </c>
      <c r="N670" s="1">
        <v>0</v>
      </c>
    </row>
    <row r="671" spans="1:14">
      <c r="A671" s="1">
        <v>667</v>
      </c>
      <c r="B671" s="1">
        <v>691551</v>
      </c>
      <c r="C671" s="2" t="str">
        <f ca="1">VLOOKUP(B671,'Fichier FI (en entrée)'!B:D,3)</f>
        <v>HWTULTQYHP</v>
      </c>
      <c r="D671" s="2" t="str">
        <f ca="1">VLOOKUP(B671,'Fichier FI (en entrée)'!B:E,4)</f>
        <v>Dqwnixpeulhjd</v>
      </c>
      <c r="E671" s="2" t="s">
        <v>27</v>
      </c>
      <c r="F671" s="2" t="s">
        <v>3</v>
      </c>
      <c r="G671" s="1">
        <v>1</v>
      </c>
      <c r="H671" s="1">
        <v>10.58</v>
      </c>
      <c r="I671" s="2" t="s">
        <v>1</v>
      </c>
      <c r="J671" s="1">
        <v>3</v>
      </c>
      <c r="K671" s="2" t="s">
        <v>5</v>
      </c>
      <c r="L671" s="1">
        <v>0</v>
      </c>
      <c r="M671" s="1">
        <v>13</v>
      </c>
      <c r="N671" s="1">
        <v>0</v>
      </c>
    </row>
    <row r="672" spans="1:14">
      <c r="A672" s="1">
        <v>667</v>
      </c>
      <c r="B672" s="1">
        <v>731061</v>
      </c>
      <c r="C672" s="2" t="str">
        <f ca="1">VLOOKUP(B672,'Fichier FI (en entrée)'!B:D,3)</f>
        <v>JXPOXQXVXE</v>
      </c>
      <c r="D672" s="2" t="str">
        <f ca="1">VLOOKUP(B672,'Fichier FI (en entrée)'!B:E,4)</f>
        <v>Gpwyddvawbkna</v>
      </c>
      <c r="E672" s="2" t="s">
        <v>20</v>
      </c>
      <c r="F672" s="2" t="s">
        <v>3</v>
      </c>
      <c r="G672" s="1">
        <v>1</v>
      </c>
      <c r="H672" s="1">
        <v>10.58</v>
      </c>
      <c r="I672" s="2" t="s">
        <v>1</v>
      </c>
      <c r="J672" s="1">
        <v>3</v>
      </c>
      <c r="K672" s="2" t="s">
        <v>5</v>
      </c>
      <c r="L672" s="1">
        <v>0</v>
      </c>
      <c r="M672" s="1">
        <v>0</v>
      </c>
      <c r="N672" s="1">
        <v>0</v>
      </c>
    </row>
    <row r="673" spans="1:14">
      <c r="A673" s="1">
        <v>672</v>
      </c>
      <c r="B673" s="1">
        <v>579501</v>
      </c>
      <c r="C673" s="2" t="str">
        <f ca="1">VLOOKUP(B673,'Fichier FI (en entrée)'!B:D,3)</f>
        <v>NTFFTESCKM</v>
      </c>
      <c r="D673" s="2" t="str">
        <f ca="1">VLOOKUP(B673,'Fichier FI (en entrée)'!B:E,4)</f>
        <v>Uaokgahkelwwt</v>
      </c>
      <c r="E673" s="2" t="s">
        <v>32</v>
      </c>
      <c r="F673" s="2" t="s">
        <v>3</v>
      </c>
      <c r="G673" s="1">
        <v>1</v>
      </c>
      <c r="H673" s="1">
        <v>10.57</v>
      </c>
      <c r="I673" s="2" t="s">
        <v>1</v>
      </c>
      <c r="J673" s="1">
        <v>3</v>
      </c>
      <c r="K673" s="2" t="s">
        <v>5</v>
      </c>
      <c r="L673" s="1">
        <v>0</v>
      </c>
      <c r="M673" s="1">
        <v>1</v>
      </c>
      <c r="N673" s="1">
        <v>0</v>
      </c>
    </row>
    <row r="674" spans="1:14">
      <c r="A674" s="1">
        <v>672</v>
      </c>
      <c r="B674" s="1">
        <v>1103725</v>
      </c>
      <c r="C674" s="2" t="str">
        <f ca="1">VLOOKUP(B674,'Fichier FI (en entrée)'!B:D,3)</f>
        <v>FRUYWFVVQQ</v>
      </c>
      <c r="D674" s="2" t="str">
        <f ca="1">VLOOKUP(B674,'Fichier FI (en entrée)'!B:E,4)</f>
        <v>Ojzjtdlmvbtim</v>
      </c>
      <c r="E674" s="2" t="s">
        <v>46</v>
      </c>
      <c r="F674" s="2" t="s">
        <v>3</v>
      </c>
      <c r="G674" s="1">
        <v>1</v>
      </c>
      <c r="H674" s="1">
        <v>10.57</v>
      </c>
      <c r="I674" s="2" t="s">
        <v>1</v>
      </c>
      <c r="J674" s="1">
        <v>3</v>
      </c>
      <c r="K674" s="2" t="s">
        <v>0</v>
      </c>
      <c r="L674" s="1">
        <v>0</v>
      </c>
      <c r="M674" s="1">
        <v>24</v>
      </c>
      <c r="N674" s="1">
        <v>0</v>
      </c>
    </row>
    <row r="675" spans="1:14">
      <c r="A675" s="1">
        <v>672</v>
      </c>
      <c r="B675" s="1">
        <v>656267</v>
      </c>
      <c r="C675" s="2" t="str">
        <f ca="1">VLOOKUP(B675,'Fichier FI (en entrée)'!B:D,3)</f>
        <v>SRXALCTUQI</v>
      </c>
      <c r="D675" s="2" t="str">
        <f ca="1">VLOOKUP(B675,'Fichier FI (en entrée)'!B:E,4)</f>
        <v>Pevkvfnqksmup</v>
      </c>
      <c r="E675" s="2" t="s">
        <v>38</v>
      </c>
      <c r="F675" s="2" t="s">
        <v>3</v>
      </c>
      <c r="G675" s="1">
        <v>1</v>
      </c>
      <c r="H675" s="1">
        <v>10.57</v>
      </c>
      <c r="I675" s="2" t="s">
        <v>1</v>
      </c>
      <c r="J675" s="1">
        <v>3</v>
      </c>
      <c r="K675" s="2" t="s">
        <v>0</v>
      </c>
      <c r="L675" s="1">
        <v>0</v>
      </c>
      <c r="M675" s="1">
        <v>0</v>
      </c>
      <c r="N675" s="1">
        <v>0</v>
      </c>
    </row>
    <row r="676" spans="1:14">
      <c r="A676" s="1">
        <v>672</v>
      </c>
      <c r="B676" s="1">
        <v>529160</v>
      </c>
      <c r="C676" s="2" t="str">
        <f ca="1">VLOOKUP(B676,'Fichier FI (en entrée)'!B:D,3)</f>
        <v>YDMDZLKYIE</v>
      </c>
      <c r="D676" s="2" t="str">
        <f ca="1">VLOOKUP(B676,'Fichier FI (en entrée)'!B:E,4)</f>
        <v>Etdhsvwqgjuyd</v>
      </c>
      <c r="E676" s="2" t="s">
        <v>27</v>
      </c>
      <c r="F676" s="2" t="s">
        <v>3</v>
      </c>
      <c r="G676" s="1">
        <v>1</v>
      </c>
      <c r="H676" s="1">
        <v>10.57</v>
      </c>
      <c r="I676" s="2" t="s">
        <v>1</v>
      </c>
      <c r="J676" s="1">
        <v>3</v>
      </c>
      <c r="K676" s="2" t="s">
        <v>5</v>
      </c>
      <c r="L676" s="1">
        <v>0</v>
      </c>
      <c r="M676" s="1">
        <v>10</v>
      </c>
      <c r="N676" s="1">
        <v>0</v>
      </c>
    </row>
    <row r="677" spans="1:14">
      <c r="A677" s="1">
        <v>676</v>
      </c>
      <c r="B677" s="1">
        <v>233547</v>
      </c>
      <c r="C677" s="2" t="str">
        <f ca="1">VLOOKUP(B677,'Fichier FI (en entrée)'!B:D,3)</f>
        <v>LNFMQRXOGK</v>
      </c>
      <c r="D677" s="2" t="str">
        <f ca="1">VLOOKUP(B677,'Fichier FI (en entrée)'!B:E,4)</f>
        <v>Cduehnihzrehd</v>
      </c>
      <c r="E677" s="2" t="s">
        <v>19</v>
      </c>
      <c r="F677" s="2" t="s">
        <v>3</v>
      </c>
      <c r="G677" s="1">
        <v>1</v>
      </c>
      <c r="H677" s="1">
        <v>10.56</v>
      </c>
      <c r="I677" s="2" t="s">
        <v>1</v>
      </c>
      <c r="J677" s="1">
        <v>3</v>
      </c>
      <c r="K677" s="2" t="s">
        <v>0</v>
      </c>
      <c r="L677" s="1">
        <v>0</v>
      </c>
      <c r="M677" s="1">
        <v>14</v>
      </c>
      <c r="N677" s="1">
        <v>0</v>
      </c>
    </row>
    <row r="678" spans="1:14">
      <c r="A678" s="1">
        <v>676</v>
      </c>
      <c r="B678" s="1">
        <v>1060366</v>
      </c>
      <c r="C678" s="2" t="str">
        <f ca="1">VLOOKUP(B678,'Fichier FI (en entrée)'!B:D,3)</f>
        <v>JXYVNOTWQH</v>
      </c>
      <c r="D678" s="2" t="str">
        <f ca="1">VLOOKUP(B678,'Fichier FI (en entrée)'!B:E,4)</f>
        <v>Errlsvvtgvjmo</v>
      </c>
      <c r="E678" s="2" t="s">
        <v>48</v>
      </c>
      <c r="F678" s="2" t="s">
        <v>3</v>
      </c>
      <c r="G678" s="1">
        <v>1</v>
      </c>
      <c r="H678" s="1">
        <v>10.56</v>
      </c>
      <c r="I678" s="2" t="s">
        <v>1</v>
      </c>
      <c r="J678" s="1">
        <v>3</v>
      </c>
      <c r="K678" s="2" t="s">
        <v>0</v>
      </c>
      <c r="L678" s="1">
        <v>0</v>
      </c>
      <c r="M678" s="1">
        <v>19</v>
      </c>
      <c r="N678" s="1">
        <v>0</v>
      </c>
    </row>
    <row r="679" spans="1:14">
      <c r="A679" s="1">
        <v>676</v>
      </c>
      <c r="B679" s="1">
        <v>576392</v>
      </c>
      <c r="C679" s="2" t="str">
        <f ca="1">VLOOKUP(B679,'Fichier FI (en entrée)'!B:D,3)</f>
        <v>JTCHUMJVWA</v>
      </c>
      <c r="D679" s="2" t="str">
        <f ca="1">VLOOKUP(B679,'Fichier FI (en entrée)'!B:E,4)</f>
        <v>Ogypkudknczqb</v>
      </c>
      <c r="E679" s="2" t="s">
        <v>28</v>
      </c>
      <c r="F679" s="2" t="s">
        <v>3</v>
      </c>
      <c r="G679" s="1">
        <v>1</v>
      </c>
      <c r="H679" s="1">
        <v>10.56</v>
      </c>
      <c r="I679" s="2" t="s">
        <v>1</v>
      </c>
      <c r="J679" s="1">
        <v>3</v>
      </c>
      <c r="K679" s="2" t="s">
        <v>5</v>
      </c>
      <c r="L679" s="1">
        <v>0</v>
      </c>
      <c r="M679" s="1">
        <v>2</v>
      </c>
      <c r="N679" s="1">
        <v>0</v>
      </c>
    </row>
    <row r="680" spans="1:14">
      <c r="A680" s="1">
        <v>679</v>
      </c>
      <c r="B680" s="1">
        <v>1009397</v>
      </c>
      <c r="C680" s="2" t="str">
        <f ca="1">VLOOKUP(B680,'Fichier FI (en entrée)'!B:D,3)</f>
        <v>CJCLCUPVVY</v>
      </c>
      <c r="D680" s="2" t="str">
        <f ca="1">VLOOKUP(B680,'Fichier FI (en entrée)'!B:E,4)</f>
        <v>Sdiehykuaeyag</v>
      </c>
      <c r="E680" s="2" t="s">
        <v>46</v>
      </c>
      <c r="F680" s="2" t="s">
        <v>3</v>
      </c>
      <c r="G680" s="1">
        <v>1</v>
      </c>
      <c r="H680" s="1">
        <v>10.55</v>
      </c>
      <c r="I680" s="2" t="s">
        <v>1</v>
      </c>
      <c r="J680" s="1">
        <v>3</v>
      </c>
      <c r="K680" s="2" t="s">
        <v>0</v>
      </c>
      <c r="L680" s="1">
        <v>0</v>
      </c>
      <c r="M680" s="1">
        <v>25</v>
      </c>
      <c r="N680" s="1">
        <v>0</v>
      </c>
    </row>
    <row r="681" spans="1:14">
      <c r="A681" s="1">
        <v>679</v>
      </c>
      <c r="B681" s="1">
        <v>1134123</v>
      </c>
      <c r="C681" s="2" t="str">
        <f ca="1">VLOOKUP(B681,'Fichier FI (en entrée)'!B:D,3)</f>
        <v>HHTHPUGJNN</v>
      </c>
      <c r="D681" s="2" t="str">
        <f ca="1">VLOOKUP(B681,'Fichier FI (en entrée)'!B:E,4)</f>
        <v>Ctaoldijqarnv</v>
      </c>
      <c r="E681" s="2" t="s">
        <v>52</v>
      </c>
      <c r="F681" s="2" t="s">
        <v>3</v>
      </c>
      <c r="G681" s="1">
        <v>1</v>
      </c>
      <c r="H681" s="1">
        <v>10.55</v>
      </c>
      <c r="I681" s="2" t="s">
        <v>1</v>
      </c>
      <c r="J681" s="1">
        <v>3</v>
      </c>
      <c r="K681" s="2" t="s">
        <v>0</v>
      </c>
      <c r="L681" s="1">
        <v>0</v>
      </c>
      <c r="M681" s="1">
        <v>1</v>
      </c>
      <c r="N681" s="1">
        <v>0</v>
      </c>
    </row>
    <row r="682" spans="1:14">
      <c r="A682" s="1">
        <v>681</v>
      </c>
      <c r="B682" s="1">
        <v>217911</v>
      </c>
      <c r="C682" s="2" t="str">
        <f ca="1">VLOOKUP(B682,'Fichier FI (en entrée)'!B:D,3)</f>
        <v>ROEVQNAEBA</v>
      </c>
      <c r="D682" s="2" t="str">
        <f ca="1">VLOOKUP(B682,'Fichier FI (en entrée)'!B:E,4)</f>
        <v>Vwkipjqtubdkr</v>
      </c>
      <c r="E682" s="2" t="s">
        <v>19</v>
      </c>
      <c r="F682" s="2" t="s">
        <v>3</v>
      </c>
      <c r="G682" s="1">
        <v>1</v>
      </c>
      <c r="H682" s="1">
        <v>10.54</v>
      </c>
      <c r="I682" s="2" t="s">
        <v>1</v>
      </c>
      <c r="J682" s="1">
        <v>3</v>
      </c>
      <c r="K682" s="2" t="s">
        <v>0</v>
      </c>
      <c r="L682" s="1">
        <v>0</v>
      </c>
      <c r="M682" s="1">
        <v>16</v>
      </c>
      <c r="N682" s="1">
        <v>0</v>
      </c>
    </row>
    <row r="683" spans="1:14">
      <c r="A683" s="1">
        <v>681</v>
      </c>
      <c r="B683" s="1">
        <v>411566</v>
      </c>
      <c r="C683" s="2" t="str">
        <f ca="1">VLOOKUP(B683,'Fichier FI (en entrée)'!B:D,3)</f>
        <v>UPSYYTQITH</v>
      </c>
      <c r="D683" s="2" t="str">
        <f ca="1">VLOOKUP(B683,'Fichier FI (en entrée)'!B:E,4)</f>
        <v>Oyonkktqkdtwe</v>
      </c>
      <c r="E683" s="2" t="s">
        <v>20</v>
      </c>
      <c r="F683" s="2" t="s">
        <v>3</v>
      </c>
      <c r="G683" s="1">
        <v>1</v>
      </c>
      <c r="H683" s="1">
        <v>10.54</v>
      </c>
      <c r="I683" s="2" t="s">
        <v>1</v>
      </c>
      <c r="J683" s="1">
        <v>3</v>
      </c>
      <c r="K683" s="2" t="s">
        <v>5</v>
      </c>
      <c r="L683" s="1">
        <v>0</v>
      </c>
      <c r="M683" s="1">
        <v>7</v>
      </c>
      <c r="N683" s="1">
        <v>0</v>
      </c>
    </row>
    <row r="684" spans="1:14">
      <c r="A684" s="1">
        <v>681</v>
      </c>
      <c r="B684" s="1">
        <v>586881</v>
      </c>
      <c r="C684" s="2" t="str">
        <f ca="1">VLOOKUP(B684,'Fichier FI (en entrée)'!B:D,3)</f>
        <v>RBEAAWAOCA</v>
      </c>
      <c r="D684" s="2" t="str">
        <f ca="1">VLOOKUP(B684,'Fichier FI (en entrée)'!B:E,4)</f>
        <v>Uhbviqtjbigrh</v>
      </c>
      <c r="E684" s="2" t="s">
        <v>77</v>
      </c>
      <c r="F684" s="2" t="s">
        <v>3</v>
      </c>
      <c r="G684" s="1">
        <v>1</v>
      </c>
      <c r="H684" s="1">
        <v>10.54</v>
      </c>
      <c r="I684" s="2" t="s">
        <v>1</v>
      </c>
      <c r="J684" s="1">
        <v>3</v>
      </c>
      <c r="K684" s="2" t="s">
        <v>0</v>
      </c>
      <c r="L684" s="1">
        <v>0</v>
      </c>
      <c r="M684" s="1">
        <v>0</v>
      </c>
      <c r="N684" s="1">
        <v>0</v>
      </c>
    </row>
    <row r="685" spans="1:14">
      <c r="A685" s="1">
        <v>681</v>
      </c>
      <c r="B685" s="1">
        <v>1173722</v>
      </c>
      <c r="C685" s="2" t="str">
        <f ca="1">VLOOKUP(B685,'Fichier FI (en entrée)'!B:D,3)</f>
        <v>HGHQORQRGJ</v>
      </c>
      <c r="D685" s="2" t="str">
        <f ca="1">VLOOKUP(B685,'Fichier FI (en entrée)'!B:E,4)</f>
        <v>Yprpfznfwlqto</v>
      </c>
      <c r="E685" s="2" t="s">
        <v>46</v>
      </c>
      <c r="F685" s="2" t="s">
        <v>3</v>
      </c>
      <c r="G685" s="1">
        <v>1</v>
      </c>
      <c r="H685" s="1">
        <v>10.54</v>
      </c>
      <c r="I685" s="2" t="s">
        <v>1</v>
      </c>
      <c r="J685" s="1">
        <v>3</v>
      </c>
      <c r="K685" s="2" t="s">
        <v>0</v>
      </c>
      <c r="L685" s="1">
        <v>0</v>
      </c>
      <c r="M685" s="1">
        <v>26</v>
      </c>
      <c r="N685" s="1">
        <v>0</v>
      </c>
    </row>
    <row r="686" spans="1:14">
      <c r="A686" s="1">
        <v>681</v>
      </c>
      <c r="B686" s="1">
        <v>688538</v>
      </c>
      <c r="C686" s="2" t="str">
        <f ca="1">VLOOKUP(B686,'Fichier FI (en entrée)'!B:D,3)</f>
        <v>LJJHONBIXJ</v>
      </c>
      <c r="D686" s="2" t="str">
        <f ca="1">VLOOKUP(B686,'Fichier FI (en entrée)'!B:E,4)</f>
        <v>Zysrfcamajvea</v>
      </c>
      <c r="E686" s="2" t="s">
        <v>28</v>
      </c>
      <c r="F686" s="2" t="s">
        <v>3</v>
      </c>
      <c r="G686" s="1">
        <v>1</v>
      </c>
      <c r="H686" s="1">
        <v>10.54</v>
      </c>
      <c r="I686" s="2" t="s">
        <v>1</v>
      </c>
      <c r="J686" s="1">
        <v>3</v>
      </c>
      <c r="K686" s="2" t="s">
        <v>0</v>
      </c>
      <c r="L686" s="1">
        <v>0</v>
      </c>
      <c r="M686" s="1">
        <v>3</v>
      </c>
      <c r="N686" s="1">
        <v>0</v>
      </c>
    </row>
    <row r="687" spans="1:14">
      <c r="A687" s="1">
        <v>681</v>
      </c>
      <c r="B687" s="1">
        <v>629116</v>
      </c>
      <c r="C687" s="2" t="str">
        <f ca="1">VLOOKUP(B687,'Fichier FI (en entrée)'!B:D,3)</f>
        <v>JTPPVHDFYE</v>
      </c>
      <c r="D687" s="2" t="str">
        <f ca="1">VLOOKUP(B687,'Fichier FI (en entrée)'!B:E,4)</f>
        <v>Cjpuuttdjtips</v>
      </c>
      <c r="E687" s="2" t="s">
        <v>20</v>
      </c>
      <c r="F687" s="2" t="s">
        <v>3</v>
      </c>
      <c r="G687" s="1">
        <v>1</v>
      </c>
      <c r="H687" s="1">
        <v>10.54</v>
      </c>
      <c r="I687" s="2" t="s">
        <v>1</v>
      </c>
      <c r="J687" s="1">
        <v>3</v>
      </c>
      <c r="K687" s="2" t="s">
        <v>5</v>
      </c>
      <c r="L687" s="1">
        <v>0</v>
      </c>
      <c r="M687" s="1">
        <v>1</v>
      </c>
      <c r="N687" s="1">
        <v>0</v>
      </c>
    </row>
    <row r="688" spans="1:14">
      <c r="A688" s="1">
        <v>681</v>
      </c>
      <c r="B688" s="1">
        <v>778110</v>
      </c>
      <c r="C688" s="2" t="str">
        <f ca="1">VLOOKUP(B688,'Fichier FI (en entrée)'!B:D,3)</f>
        <v>VJQAIPARNZ</v>
      </c>
      <c r="D688" s="2" t="str">
        <f ca="1">VLOOKUP(B688,'Fichier FI (en entrée)'!B:E,4)</f>
        <v>Dljcyelvfoohj</v>
      </c>
      <c r="E688" s="2" t="s">
        <v>24</v>
      </c>
      <c r="F688" s="2" t="s">
        <v>3</v>
      </c>
      <c r="G688" s="1">
        <v>1</v>
      </c>
      <c r="H688" s="1">
        <v>10.54</v>
      </c>
      <c r="I688" s="2" t="s">
        <v>1</v>
      </c>
      <c r="J688" s="1">
        <v>3</v>
      </c>
      <c r="K688" s="2" t="s">
        <v>0</v>
      </c>
      <c r="L688" s="1">
        <v>0</v>
      </c>
      <c r="M688" s="1">
        <v>2</v>
      </c>
      <c r="N688" s="1">
        <v>0</v>
      </c>
    </row>
    <row r="689" spans="1:14">
      <c r="A689" s="1">
        <v>688</v>
      </c>
      <c r="B689" s="1">
        <v>721715</v>
      </c>
      <c r="C689" s="2" t="str">
        <f ca="1">VLOOKUP(B689,'Fichier FI (en entrée)'!B:D,3)</f>
        <v>IPHBTMMNPZ</v>
      </c>
      <c r="D689" s="2" t="str">
        <f ca="1">VLOOKUP(B689,'Fichier FI (en entrée)'!B:E,4)</f>
        <v>Xwrudyxxsxyhh</v>
      </c>
      <c r="E689" s="2" t="s">
        <v>24</v>
      </c>
      <c r="F689" s="2" t="s">
        <v>3</v>
      </c>
      <c r="G689" s="1">
        <v>1</v>
      </c>
      <c r="H689" s="1">
        <v>10.53</v>
      </c>
      <c r="I689" s="2" t="s">
        <v>1</v>
      </c>
      <c r="J689" s="1">
        <v>3</v>
      </c>
      <c r="K689" s="2" t="s">
        <v>5</v>
      </c>
      <c r="L689" s="1">
        <v>0</v>
      </c>
      <c r="M689" s="1">
        <v>2</v>
      </c>
      <c r="N689" s="1">
        <v>0</v>
      </c>
    </row>
    <row r="690" spans="1:14">
      <c r="A690" s="1">
        <v>688</v>
      </c>
      <c r="B690" s="1">
        <v>668275</v>
      </c>
      <c r="C690" s="2" t="str">
        <f ca="1">VLOOKUP(B690,'Fichier FI (en entrée)'!B:D,3)</f>
        <v>FRDRIRDLWZ</v>
      </c>
      <c r="D690" s="2" t="str">
        <f ca="1">VLOOKUP(B690,'Fichier FI (en entrée)'!B:E,4)</f>
        <v>Lhxvimbmqnmrj</v>
      </c>
      <c r="E690" s="2" t="s">
        <v>20</v>
      </c>
      <c r="F690" s="2" t="s">
        <v>3</v>
      </c>
      <c r="G690" s="1">
        <v>1</v>
      </c>
      <c r="H690" s="1">
        <v>10.53</v>
      </c>
      <c r="I690" s="2" t="s">
        <v>1</v>
      </c>
      <c r="J690" s="1">
        <v>3</v>
      </c>
      <c r="K690" s="2" t="s">
        <v>5</v>
      </c>
      <c r="L690" s="1">
        <v>0</v>
      </c>
      <c r="M690" s="1">
        <v>5</v>
      </c>
      <c r="N690" s="1">
        <v>0</v>
      </c>
    </row>
    <row r="691" spans="1:14">
      <c r="A691" s="1">
        <v>688</v>
      </c>
      <c r="B691" s="1">
        <v>730935</v>
      </c>
      <c r="C691" s="2" t="str">
        <f ca="1">VLOOKUP(B691,'Fichier FI (en entrée)'!B:D,3)</f>
        <v>WYUVAYDSKB</v>
      </c>
      <c r="D691" s="2" t="str">
        <f ca="1">VLOOKUP(B691,'Fichier FI (en entrée)'!B:E,4)</f>
        <v>Qaoddaxpbgxhb</v>
      </c>
      <c r="E691" s="2" t="s">
        <v>26</v>
      </c>
      <c r="F691" s="2" t="s">
        <v>3</v>
      </c>
      <c r="G691" s="1">
        <v>1</v>
      </c>
      <c r="H691" s="1">
        <v>10.53</v>
      </c>
      <c r="I691" s="2" t="s">
        <v>1</v>
      </c>
      <c r="J691" s="1">
        <v>3</v>
      </c>
      <c r="K691" s="2" t="s">
        <v>0</v>
      </c>
      <c r="L691" s="1">
        <v>0</v>
      </c>
      <c r="M691" s="1">
        <v>2</v>
      </c>
      <c r="N691" s="1">
        <v>0</v>
      </c>
    </row>
    <row r="692" spans="1:14">
      <c r="A692" s="1">
        <v>691</v>
      </c>
      <c r="B692" s="1">
        <v>375854</v>
      </c>
      <c r="C692" s="2" t="str">
        <f ca="1">VLOOKUP(B692,'Fichier FI (en entrée)'!B:D,3)</f>
        <v>TRIKIYNDMM</v>
      </c>
      <c r="D692" s="2" t="str">
        <f ca="1">VLOOKUP(B692,'Fichier FI (en entrée)'!B:E,4)</f>
        <v>Bwojwgccncqcq</v>
      </c>
      <c r="E692" s="2" t="s">
        <v>18</v>
      </c>
      <c r="F692" s="2" t="s">
        <v>3</v>
      </c>
      <c r="G692" s="1">
        <v>1</v>
      </c>
      <c r="H692" s="1">
        <v>10.51</v>
      </c>
      <c r="I692" s="2" t="s">
        <v>1</v>
      </c>
      <c r="J692" s="1">
        <v>3</v>
      </c>
      <c r="K692" s="2" t="s">
        <v>0</v>
      </c>
      <c r="L692" s="1">
        <v>0</v>
      </c>
      <c r="M692" s="1">
        <v>13</v>
      </c>
      <c r="N692" s="1">
        <v>0</v>
      </c>
    </row>
    <row r="693" spans="1:14">
      <c r="A693" s="1">
        <v>692</v>
      </c>
      <c r="B693" s="1">
        <v>1083914</v>
      </c>
      <c r="C693" s="2" t="str">
        <f ca="1">VLOOKUP(B693,'Fichier FI (en entrée)'!B:D,3)</f>
        <v>OXTQRCJFRI</v>
      </c>
      <c r="D693" s="2" t="str">
        <f ca="1">VLOOKUP(B693,'Fichier FI (en entrée)'!B:E,4)</f>
        <v>Lkplaulovowti</v>
      </c>
      <c r="E693" s="2" t="s">
        <v>50</v>
      </c>
      <c r="F693" s="2" t="s">
        <v>3</v>
      </c>
      <c r="G693" s="1">
        <v>1</v>
      </c>
      <c r="H693" s="1">
        <v>10.5</v>
      </c>
      <c r="I693" s="2" t="s">
        <v>1</v>
      </c>
      <c r="J693" s="1">
        <v>3</v>
      </c>
      <c r="K693" s="2" t="s">
        <v>5</v>
      </c>
      <c r="L693" s="1">
        <v>0</v>
      </c>
      <c r="M693" s="1">
        <v>5</v>
      </c>
      <c r="N693" s="1">
        <v>0</v>
      </c>
    </row>
    <row r="694" spans="1:14">
      <c r="A694" s="1">
        <v>692</v>
      </c>
      <c r="B694" s="1">
        <v>1160331</v>
      </c>
      <c r="C694" s="2" t="str">
        <f ca="1">VLOOKUP(B694,'Fichier FI (en entrée)'!B:D,3)</f>
        <v>WSTSGLPCCC</v>
      </c>
      <c r="D694" s="2" t="str">
        <f ca="1">VLOOKUP(B694,'Fichier FI (en entrée)'!B:E,4)</f>
        <v>Gswgvdclntuig</v>
      </c>
      <c r="E694" s="2" t="s">
        <v>52</v>
      </c>
      <c r="F694" s="2" t="s">
        <v>3</v>
      </c>
      <c r="G694" s="1">
        <v>1</v>
      </c>
      <c r="H694" s="1">
        <v>10.5</v>
      </c>
      <c r="I694" s="2" t="s">
        <v>1</v>
      </c>
      <c r="J694" s="1">
        <v>3</v>
      </c>
      <c r="K694" s="2" t="s">
        <v>0</v>
      </c>
      <c r="L694" s="1">
        <v>0</v>
      </c>
      <c r="M694" s="1">
        <v>0</v>
      </c>
      <c r="N694" s="1">
        <v>0</v>
      </c>
    </row>
    <row r="695" spans="1:14">
      <c r="A695" s="1">
        <v>694</v>
      </c>
      <c r="B695" s="1">
        <v>345946</v>
      </c>
      <c r="C695" s="2" t="str">
        <f ca="1">VLOOKUP(B695,'Fichier FI (en entrée)'!B:D,3)</f>
        <v>HJOUJWPTVN</v>
      </c>
      <c r="D695" s="2" t="str">
        <f ca="1">VLOOKUP(B695,'Fichier FI (en entrée)'!B:E,4)</f>
        <v>Lgorynfcaolov</v>
      </c>
      <c r="E695" s="2" t="s">
        <v>27</v>
      </c>
      <c r="F695" s="2" t="s">
        <v>3</v>
      </c>
      <c r="G695" s="1">
        <v>1</v>
      </c>
      <c r="H695" s="1">
        <v>10.49</v>
      </c>
      <c r="I695" s="2" t="s">
        <v>1</v>
      </c>
      <c r="J695" s="1">
        <v>3</v>
      </c>
      <c r="K695" s="2" t="s">
        <v>0</v>
      </c>
      <c r="L695" s="1">
        <v>0</v>
      </c>
      <c r="M695" s="1">
        <v>10</v>
      </c>
      <c r="N695" s="1">
        <v>0</v>
      </c>
    </row>
    <row r="696" spans="1:14">
      <c r="A696" s="1">
        <v>694</v>
      </c>
      <c r="B696" s="1">
        <v>382244</v>
      </c>
      <c r="C696" s="2" t="str">
        <f ca="1">VLOOKUP(B696,'Fichier FI (en entrée)'!B:D,3)</f>
        <v>LHLSWEFKML</v>
      </c>
      <c r="D696" s="2" t="str">
        <f ca="1">VLOOKUP(B696,'Fichier FI (en entrée)'!B:E,4)</f>
        <v>Jnltvrbvwjgjd</v>
      </c>
      <c r="E696" s="2" t="s">
        <v>18</v>
      </c>
      <c r="F696" s="2" t="s">
        <v>3</v>
      </c>
      <c r="G696" s="1">
        <v>1</v>
      </c>
      <c r="H696" s="1">
        <v>10.49</v>
      </c>
      <c r="I696" s="2" t="s">
        <v>1</v>
      </c>
      <c r="J696" s="1">
        <v>3</v>
      </c>
      <c r="K696" s="2" t="s">
        <v>5</v>
      </c>
      <c r="L696" s="1">
        <v>0</v>
      </c>
      <c r="M696" s="1">
        <v>15</v>
      </c>
      <c r="N696" s="1">
        <v>0</v>
      </c>
    </row>
    <row r="697" spans="1:14">
      <c r="A697" s="1">
        <v>694</v>
      </c>
      <c r="B697" s="1">
        <v>345966</v>
      </c>
      <c r="C697" s="2" t="str">
        <f ca="1">VLOOKUP(B697,'Fichier FI (en entrée)'!B:D,3)</f>
        <v>NCNLQQRVPH</v>
      </c>
      <c r="D697" s="2" t="str">
        <f ca="1">VLOOKUP(B697,'Fichier FI (en entrée)'!B:E,4)</f>
        <v>Gzyzginesgdwm</v>
      </c>
      <c r="E697" s="2" t="s">
        <v>17</v>
      </c>
      <c r="F697" s="2" t="s">
        <v>3</v>
      </c>
      <c r="G697" s="1">
        <v>1</v>
      </c>
      <c r="H697" s="1">
        <v>10.49</v>
      </c>
      <c r="I697" s="2" t="s">
        <v>1</v>
      </c>
      <c r="J697" s="1">
        <v>3</v>
      </c>
      <c r="K697" s="2" t="s">
        <v>0</v>
      </c>
      <c r="L697" s="1">
        <v>0</v>
      </c>
      <c r="M697" s="1">
        <v>3</v>
      </c>
      <c r="N697" s="1">
        <v>0</v>
      </c>
    </row>
    <row r="698" spans="1:14">
      <c r="A698" s="1">
        <v>697</v>
      </c>
      <c r="B698" s="1">
        <v>504430</v>
      </c>
      <c r="C698" s="2" t="str">
        <f ca="1">VLOOKUP(B698,'Fichier FI (en entrée)'!B:D,3)</f>
        <v>WXWPLFADWZ</v>
      </c>
      <c r="D698" s="2" t="str">
        <f ca="1">VLOOKUP(B698,'Fichier FI (en entrée)'!B:E,4)</f>
        <v>Wjdyyqyailzqa</v>
      </c>
      <c r="E698" s="2" t="s">
        <v>22</v>
      </c>
      <c r="F698" s="2" t="s">
        <v>3</v>
      </c>
      <c r="G698" s="1">
        <v>1</v>
      </c>
      <c r="H698" s="1">
        <v>10.48</v>
      </c>
      <c r="I698" s="2" t="s">
        <v>1</v>
      </c>
      <c r="J698" s="1">
        <v>3</v>
      </c>
      <c r="K698" s="2" t="s">
        <v>0</v>
      </c>
      <c r="L698" s="1">
        <v>0</v>
      </c>
      <c r="M698" s="1">
        <v>2</v>
      </c>
      <c r="N698" s="1">
        <v>0</v>
      </c>
    </row>
    <row r="699" spans="1:14">
      <c r="A699" s="1">
        <v>697</v>
      </c>
      <c r="B699" s="1">
        <v>1027154</v>
      </c>
      <c r="C699" s="2" t="str">
        <f ca="1">VLOOKUP(B699,'Fichier FI (en entrée)'!B:D,3)</f>
        <v>PTYEPKZNNK</v>
      </c>
      <c r="D699" s="2" t="str">
        <f ca="1">VLOOKUP(B699,'Fichier FI (en entrée)'!B:E,4)</f>
        <v>Ydoycqwdjbbxv</v>
      </c>
      <c r="E699" s="2" t="s">
        <v>36</v>
      </c>
      <c r="F699" s="2" t="s">
        <v>3</v>
      </c>
      <c r="G699" s="1">
        <v>1</v>
      </c>
      <c r="H699" s="1">
        <v>10.48</v>
      </c>
      <c r="I699" s="2" t="s">
        <v>1</v>
      </c>
      <c r="J699" s="1">
        <v>3</v>
      </c>
      <c r="K699" s="2" t="s">
        <v>5</v>
      </c>
      <c r="L699" s="1">
        <v>0</v>
      </c>
      <c r="M699" s="1">
        <v>15</v>
      </c>
      <c r="N699" s="1">
        <v>0</v>
      </c>
    </row>
    <row r="700" spans="1:14">
      <c r="A700" s="1">
        <v>697</v>
      </c>
      <c r="B700" s="1">
        <v>1162954</v>
      </c>
      <c r="C700" s="2" t="str">
        <f ca="1">VLOOKUP(B700,'Fichier FI (en entrée)'!B:D,3)</f>
        <v>ZHMBFUZBZJ</v>
      </c>
      <c r="D700" s="2" t="str">
        <f ca="1">VLOOKUP(B700,'Fichier FI (en entrée)'!B:E,4)</f>
        <v>Rzgvrwiapvxcc</v>
      </c>
      <c r="E700" s="2" t="s">
        <v>37</v>
      </c>
      <c r="F700" s="2" t="s">
        <v>3</v>
      </c>
      <c r="G700" s="1">
        <v>1</v>
      </c>
      <c r="H700" s="1">
        <v>10.48</v>
      </c>
      <c r="I700" s="2" t="s">
        <v>1</v>
      </c>
      <c r="J700" s="1">
        <v>3</v>
      </c>
      <c r="K700" s="2" t="s">
        <v>0</v>
      </c>
      <c r="L700" s="1">
        <v>0</v>
      </c>
      <c r="M700" s="1">
        <v>2</v>
      </c>
      <c r="N700" s="1">
        <v>0</v>
      </c>
    </row>
    <row r="701" spans="1:14">
      <c r="A701" s="1">
        <v>697</v>
      </c>
      <c r="B701" s="1">
        <v>268330</v>
      </c>
      <c r="C701" s="2" t="str">
        <f ca="1">VLOOKUP(B701,'Fichier FI (en entrée)'!B:D,3)</f>
        <v>NVVZKWRKNC</v>
      </c>
      <c r="D701" s="2" t="str">
        <f ca="1">VLOOKUP(B701,'Fichier FI (en entrée)'!B:E,4)</f>
        <v>Dlzvgswsafpub</v>
      </c>
      <c r="E701" s="2" t="s">
        <v>17</v>
      </c>
      <c r="F701" s="2" t="s">
        <v>3</v>
      </c>
      <c r="G701" s="1">
        <v>1</v>
      </c>
      <c r="H701" s="1">
        <v>10.48</v>
      </c>
      <c r="I701" s="2" t="s">
        <v>1</v>
      </c>
      <c r="J701" s="1">
        <v>3</v>
      </c>
      <c r="K701" s="2" t="s">
        <v>0</v>
      </c>
      <c r="L701" s="1">
        <v>0</v>
      </c>
      <c r="M701" s="1">
        <v>0</v>
      </c>
      <c r="N701" s="1">
        <v>0</v>
      </c>
    </row>
    <row r="702" spans="1:14">
      <c r="A702" s="1">
        <v>701</v>
      </c>
      <c r="B702" s="1">
        <v>642471</v>
      </c>
      <c r="C702" s="2" t="str">
        <f ca="1">VLOOKUP(B702,'Fichier FI (en entrée)'!B:D,3)</f>
        <v>KEXLKFKERY</v>
      </c>
      <c r="D702" s="2" t="str">
        <f ca="1">VLOOKUP(B702,'Fichier FI (en entrée)'!B:E,4)</f>
        <v>Gfqyfwxescxrj</v>
      </c>
      <c r="E702" s="2" t="s">
        <v>20</v>
      </c>
      <c r="F702" s="2" t="s">
        <v>3</v>
      </c>
      <c r="G702" s="1">
        <v>1</v>
      </c>
      <c r="H702" s="1">
        <v>10.47</v>
      </c>
      <c r="I702" s="2" t="s">
        <v>1</v>
      </c>
      <c r="J702" s="1">
        <v>3</v>
      </c>
      <c r="K702" s="2" t="s">
        <v>0</v>
      </c>
      <c r="L702" s="1">
        <v>0</v>
      </c>
      <c r="M702" s="1">
        <v>5</v>
      </c>
      <c r="N702" s="1">
        <v>0</v>
      </c>
    </row>
    <row r="703" spans="1:14">
      <c r="A703" s="1">
        <v>701</v>
      </c>
      <c r="B703" s="1">
        <v>805854</v>
      </c>
      <c r="C703" s="2" t="str">
        <f ca="1">VLOOKUP(B703,'Fichier FI (en entrée)'!B:D,3)</f>
        <v>UZNWJJUFBI</v>
      </c>
      <c r="D703" s="2" t="str">
        <f ca="1">VLOOKUP(B703,'Fichier FI (en entrée)'!B:E,4)</f>
        <v>Uskikovozyqiz</v>
      </c>
      <c r="E703" s="2" t="s">
        <v>19</v>
      </c>
      <c r="F703" s="2" t="s">
        <v>3</v>
      </c>
      <c r="G703" s="1">
        <v>1</v>
      </c>
      <c r="H703" s="1">
        <v>10.47</v>
      </c>
      <c r="I703" s="2" t="s">
        <v>1</v>
      </c>
      <c r="J703" s="1">
        <v>3</v>
      </c>
      <c r="K703" s="2" t="s">
        <v>0</v>
      </c>
      <c r="L703" s="1">
        <v>0</v>
      </c>
      <c r="M703" s="1">
        <v>12</v>
      </c>
      <c r="N703" s="1">
        <v>0</v>
      </c>
    </row>
    <row r="704" spans="1:14">
      <c r="A704" s="1">
        <v>701</v>
      </c>
      <c r="B704" s="1">
        <v>1071042</v>
      </c>
      <c r="C704" s="2" t="str">
        <f ca="1">VLOOKUP(B704,'Fichier FI (en entrée)'!B:D,3)</f>
        <v>DZVJXIOYFQ</v>
      </c>
      <c r="D704" s="2" t="str">
        <f ca="1">VLOOKUP(B704,'Fichier FI (en entrée)'!B:E,4)</f>
        <v>Ajsmwbpalwuvr</v>
      </c>
      <c r="E704" s="2" t="s">
        <v>62</v>
      </c>
      <c r="F704" s="2" t="s">
        <v>3</v>
      </c>
      <c r="G704" s="1">
        <v>1</v>
      </c>
      <c r="H704" s="1">
        <v>10.47</v>
      </c>
      <c r="I704" s="2" t="s">
        <v>1</v>
      </c>
      <c r="J704" s="1">
        <v>3</v>
      </c>
      <c r="K704" s="2" t="s">
        <v>5</v>
      </c>
      <c r="L704" s="1">
        <v>0</v>
      </c>
      <c r="M704" s="1">
        <v>19</v>
      </c>
      <c r="N704" s="1">
        <v>0</v>
      </c>
    </row>
    <row r="705" spans="1:14">
      <c r="A705" s="1">
        <v>701</v>
      </c>
      <c r="B705" s="1">
        <v>1151826</v>
      </c>
      <c r="C705" s="2" t="str">
        <f ca="1">VLOOKUP(B705,'Fichier FI (en entrée)'!B:D,3)</f>
        <v>LUTEASJWNL</v>
      </c>
      <c r="D705" s="2" t="str">
        <f ca="1">VLOOKUP(B705,'Fichier FI (en entrée)'!B:E,4)</f>
        <v>Opejhjszgyqwg</v>
      </c>
      <c r="E705" s="2" t="s">
        <v>47</v>
      </c>
      <c r="F705" s="2" t="s">
        <v>3</v>
      </c>
      <c r="G705" s="1">
        <v>1</v>
      </c>
      <c r="H705" s="1">
        <v>10.47</v>
      </c>
      <c r="I705" s="2" t="s">
        <v>1</v>
      </c>
      <c r="J705" s="1">
        <v>3</v>
      </c>
      <c r="K705" s="2" t="s">
        <v>0</v>
      </c>
      <c r="L705" s="1">
        <v>0</v>
      </c>
      <c r="M705" s="1">
        <v>21</v>
      </c>
      <c r="N705" s="1">
        <v>0</v>
      </c>
    </row>
    <row r="706" spans="1:14">
      <c r="A706" s="1">
        <v>705</v>
      </c>
      <c r="B706" s="1">
        <v>214033</v>
      </c>
      <c r="C706" s="2" t="str">
        <f ca="1">VLOOKUP(B706,'Fichier FI (en entrée)'!B:D,3)</f>
        <v>GKEGDFLBFN</v>
      </c>
      <c r="D706" s="2" t="str">
        <f ca="1">VLOOKUP(B706,'Fichier FI (en entrée)'!B:E,4)</f>
        <v>Izmfjnsdninqs</v>
      </c>
      <c r="E706" s="2" t="s">
        <v>22</v>
      </c>
      <c r="F706" s="2" t="s">
        <v>3</v>
      </c>
      <c r="G706" s="1">
        <v>1</v>
      </c>
      <c r="H706" s="1">
        <v>10.46</v>
      </c>
      <c r="I706" s="2" t="s">
        <v>1</v>
      </c>
      <c r="J706" s="1">
        <v>3</v>
      </c>
      <c r="K706" s="2" t="s">
        <v>0</v>
      </c>
      <c r="L706" s="1">
        <v>0</v>
      </c>
      <c r="M706" s="1">
        <v>1</v>
      </c>
      <c r="N706" s="1">
        <v>0</v>
      </c>
    </row>
    <row r="707" spans="1:14">
      <c r="A707" s="1">
        <v>705</v>
      </c>
      <c r="B707" s="1">
        <v>170580</v>
      </c>
      <c r="C707" s="2" t="str">
        <f ca="1">VLOOKUP(B707,'Fichier FI (en entrée)'!B:D,3)</f>
        <v>NSTYNPLHFF</v>
      </c>
      <c r="D707" s="2" t="str">
        <f ca="1">VLOOKUP(B707,'Fichier FI (en entrée)'!B:E,4)</f>
        <v>Qmknsmnlmupth</v>
      </c>
      <c r="E707" s="2" t="s">
        <v>27</v>
      </c>
      <c r="F707" s="2" t="s">
        <v>3</v>
      </c>
      <c r="G707" s="1">
        <v>1</v>
      </c>
      <c r="H707" s="1">
        <v>10.46</v>
      </c>
      <c r="I707" s="2" t="s">
        <v>1</v>
      </c>
      <c r="J707" s="1">
        <v>3</v>
      </c>
      <c r="K707" s="2" t="s">
        <v>5</v>
      </c>
      <c r="L707" s="1">
        <v>0</v>
      </c>
      <c r="M707" s="1">
        <v>12</v>
      </c>
      <c r="N707" s="1">
        <v>0</v>
      </c>
    </row>
    <row r="708" spans="1:14">
      <c r="A708" s="1">
        <v>705</v>
      </c>
      <c r="B708" s="1">
        <v>793871</v>
      </c>
      <c r="C708" s="2" t="str">
        <f ca="1">VLOOKUP(B708,'Fichier FI (en entrée)'!B:D,3)</f>
        <v>RTQPISOJVV</v>
      </c>
      <c r="D708" s="2" t="str">
        <f ca="1">VLOOKUP(B708,'Fichier FI (en entrée)'!B:E,4)</f>
        <v>Gqarjjyqvswbn</v>
      </c>
      <c r="E708" s="2" t="s">
        <v>19</v>
      </c>
      <c r="F708" s="2" t="s">
        <v>3</v>
      </c>
      <c r="G708" s="1">
        <v>1</v>
      </c>
      <c r="H708" s="1">
        <v>10.46</v>
      </c>
      <c r="I708" s="2" t="s">
        <v>1</v>
      </c>
      <c r="J708" s="1">
        <v>3</v>
      </c>
      <c r="K708" s="2" t="s">
        <v>0</v>
      </c>
      <c r="L708" s="1">
        <v>0</v>
      </c>
      <c r="M708" s="1">
        <v>16</v>
      </c>
      <c r="N708" s="1">
        <v>0</v>
      </c>
    </row>
    <row r="709" spans="1:14">
      <c r="A709" s="1">
        <v>705</v>
      </c>
      <c r="B709" s="1">
        <v>1041134</v>
      </c>
      <c r="C709" s="2" t="str">
        <f ca="1">VLOOKUP(B709,'Fichier FI (en entrée)'!B:D,3)</f>
        <v>PEWOQHONLC</v>
      </c>
      <c r="D709" s="2" t="str">
        <f ca="1">VLOOKUP(B709,'Fichier FI (en entrée)'!B:E,4)</f>
        <v>Yhcvrgplshrog</v>
      </c>
      <c r="E709" s="2" t="s">
        <v>47</v>
      </c>
      <c r="F709" s="2" t="s">
        <v>3</v>
      </c>
      <c r="G709" s="1">
        <v>1</v>
      </c>
      <c r="H709" s="1">
        <v>10.46</v>
      </c>
      <c r="I709" s="2" t="s">
        <v>1</v>
      </c>
      <c r="J709" s="1">
        <v>3</v>
      </c>
      <c r="K709" s="2" t="s">
        <v>0</v>
      </c>
      <c r="L709" s="1">
        <v>0</v>
      </c>
      <c r="M709" s="1">
        <v>22</v>
      </c>
      <c r="N709" s="1">
        <v>0</v>
      </c>
    </row>
    <row r="710" spans="1:14">
      <c r="A710" s="1">
        <v>705</v>
      </c>
      <c r="B710" s="1">
        <v>601619</v>
      </c>
      <c r="C710" s="2" t="str">
        <f ca="1">VLOOKUP(B710,'Fichier FI (en entrée)'!B:D,3)</f>
        <v>KIGCKGKRJT</v>
      </c>
      <c r="D710" s="2" t="str">
        <f ca="1">VLOOKUP(B710,'Fichier FI (en entrée)'!B:E,4)</f>
        <v>Aggtdrbdvezex</v>
      </c>
      <c r="E710" s="2" t="s">
        <v>28</v>
      </c>
      <c r="F710" s="2" t="s">
        <v>3</v>
      </c>
      <c r="G710" s="1">
        <v>1</v>
      </c>
      <c r="H710" s="1">
        <v>10.46</v>
      </c>
      <c r="I710" s="2" t="s">
        <v>1</v>
      </c>
      <c r="J710" s="1">
        <v>3</v>
      </c>
      <c r="K710" s="2" t="s">
        <v>0</v>
      </c>
      <c r="L710" s="1">
        <v>0</v>
      </c>
      <c r="M710" s="1">
        <v>2</v>
      </c>
      <c r="N710" s="1">
        <v>0</v>
      </c>
    </row>
    <row r="711" spans="1:14">
      <c r="A711" s="1">
        <v>705</v>
      </c>
      <c r="B711" s="1">
        <v>533997</v>
      </c>
      <c r="C711" s="2" t="str">
        <f ca="1">VLOOKUP(B711,'Fichier FI (en entrée)'!B:D,3)</f>
        <v>YYBTPSMSQS</v>
      </c>
      <c r="D711" s="2" t="str">
        <f ca="1">VLOOKUP(B711,'Fichier FI (en entrée)'!B:E,4)</f>
        <v>Seasecalwvsvu</v>
      </c>
      <c r="E711" s="2" t="s">
        <v>19</v>
      </c>
      <c r="F711" s="2" t="s">
        <v>3</v>
      </c>
      <c r="G711" s="1">
        <v>1</v>
      </c>
      <c r="H711" s="1">
        <v>10.46</v>
      </c>
      <c r="I711" s="2" t="s">
        <v>1</v>
      </c>
      <c r="J711" s="1">
        <v>3</v>
      </c>
      <c r="K711" s="2" t="s">
        <v>0</v>
      </c>
      <c r="L711" s="1">
        <v>0</v>
      </c>
      <c r="M711" s="1">
        <v>14</v>
      </c>
      <c r="N711" s="1">
        <v>0</v>
      </c>
    </row>
    <row r="712" spans="1:14">
      <c r="A712" s="1">
        <v>711</v>
      </c>
      <c r="B712" s="1">
        <v>211770</v>
      </c>
      <c r="C712" s="2" t="str">
        <f ca="1">VLOOKUP(B712,'Fichier FI (en entrée)'!B:D,3)</f>
        <v>KRHFOCMEEO</v>
      </c>
      <c r="D712" s="2" t="str">
        <f ca="1">VLOOKUP(B712,'Fichier FI (en entrée)'!B:E,4)</f>
        <v>Odoytxtqmqeud</v>
      </c>
      <c r="E712" s="2" t="s">
        <v>28</v>
      </c>
      <c r="F712" s="2" t="s">
        <v>3</v>
      </c>
      <c r="G712" s="1">
        <v>1</v>
      </c>
      <c r="H712" s="1">
        <v>10.45</v>
      </c>
      <c r="I712" s="2" t="s">
        <v>1</v>
      </c>
      <c r="J712" s="1">
        <v>3</v>
      </c>
      <c r="K712" s="2" t="s">
        <v>0</v>
      </c>
      <c r="L712" s="1">
        <v>0</v>
      </c>
      <c r="M712" s="1">
        <v>2</v>
      </c>
      <c r="N712" s="1">
        <v>0</v>
      </c>
    </row>
    <row r="713" spans="1:14">
      <c r="A713" s="1">
        <v>711</v>
      </c>
      <c r="B713" s="1">
        <v>579364</v>
      </c>
      <c r="C713" s="2" t="str">
        <f ca="1">VLOOKUP(B713,'Fichier FI (en entrée)'!B:D,3)</f>
        <v>SDQPPTCEGP</v>
      </c>
      <c r="D713" s="2" t="str">
        <f ca="1">VLOOKUP(B713,'Fichier FI (en entrée)'!B:E,4)</f>
        <v>Iwsaejgufgbyh</v>
      </c>
      <c r="E713" s="2" t="s">
        <v>60</v>
      </c>
      <c r="F713" s="2" t="s">
        <v>3</v>
      </c>
      <c r="G713" s="1">
        <v>1</v>
      </c>
      <c r="H713" s="1">
        <v>10.45</v>
      </c>
      <c r="I713" s="2" t="s">
        <v>1</v>
      </c>
      <c r="J713" s="1">
        <v>3</v>
      </c>
      <c r="K713" s="2" t="s">
        <v>5</v>
      </c>
      <c r="L713" s="1">
        <v>0</v>
      </c>
      <c r="M713" s="1">
        <v>2</v>
      </c>
      <c r="N713" s="1">
        <v>0</v>
      </c>
    </row>
    <row r="714" spans="1:14">
      <c r="A714" s="1">
        <v>711</v>
      </c>
      <c r="B714" s="1">
        <v>275904</v>
      </c>
      <c r="C714" s="2" t="str">
        <f ca="1">VLOOKUP(B714,'Fichier FI (en entrée)'!B:D,3)</f>
        <v>FARVIGVZLF</v>
      </c>
      <c r="D714" s="2" t="str">
        <f ca="1">VLOOKUP(B714,'Fichier FI (en entrée)'!B:E,4)</f>
        <v>Ooiuxjnypzgoo</v>
      </c>
      <c r="E714" s="2" t="s">
        <v>24</v>
      </c>
      <c r="F714" s="2" t="s">
        <v>3</v>
      </c>
      <c r="G714" s="1">
        <v>1</v>
      </c>
      <c r="H714" s="1">
        <v>10.45</v>
      </c>
      <c r="I714" s="2" t="s">
        <v>1</v>
      </c>
      <c r="J714" s="1">
        <v>3</v>
      </c>
      <c r="K714" s="2" t="s">
        <v>5</v>
      </c>
      <c r="L714" s="1">
        <v>0</v>
      </c>
      <c r="M714" s="1">
        <v>2</v>
      </c>
      <c r="N714" s="1">
        <v>0</v>
      </c>
    </row>
    <row r="715" spans="1:14">
      <c r="A715" s="1">
        <v>714</v>
      </c>
      <c r="B715" s="1">
        <v>1035814</v>
      </c>
      <c r="C715" s="2" t="str">
        <f ca="1">VLOOKUP(B715,'Fichier FI (en entrée)'!B:D,3)</f>
        <v>YNNCWQZRNU</v>
      </c>
      <c r="D715" s="2" t="str">
        <f ca="1">VLOOKUP(B715,'Fichier FI (en entrée)'!B:E,4)</f>
        <v>Pnjjfjeytzdtj</v>
      </c>
      <c r="E715" s="2" t="s">
        <v>34</v>
      </c>
      <c r="F715" s="2" t="s">
        <v>3</v>
      </c>
      <c r="G715" s="1">
        <v>1</v>
      </c>
      <c r="H715" s="1">
        <v>10.44</v>
      </c>
      <c r="I715" s="2" t="s">
        <v>1</v>
      </c>
      <c r="J715" s="1">
        <v>3</v>
      </c>
      <c r="K715" s="2" t="s">
        <v>0</v>
      </c>
      <c r="L715" s="1">
        <v>0</v>
      </c>
      <c r="M715" s="1">
        <v>74</v>
      </c>
      <c r="N715" s="1">
        <v>0</v>
      </c>
    </row>
    <row r="716" spans="1:14">
      <c r="A716" s="1">
        <v>714</v>
      </c>
      <c r="B716" s="1">
        <v>407420</v>
      </c>
      <c r="C716" s="2" t="str">
        <f ca="1">VLOOKUP(B716,'Fichier FI (en entrée)'!B:D,3)</f>
        <v>EVNBGFBCYM</v>
      </c>
      <c r="D716" s="2" t="str">
        <f ca="1">VLOOKUP(B716,'Fichier FI (en entrée)'!B:E,4)</f>
        <v>Uspjecnodhtii</v>
      </c>
      <c r="E716" s="2" t="s">
        <v>18</v>
      </c>
      <c r="F716" s="2" t="s">
        <v>3</v>
      </c>
      <c r="G716" s="1">
        <v>1</v>
      </c>
      <c r="H716" s="1">
        <v>10.44</v>
      </c>
      <c r="I716" s="2" t="s">
        <v>1</v>
      </c>
      <c r="J716" s="1">
        <v>3</v>
      </c>
      <c r="K716" s="2" t="s">
        <v>0</v>
      </c>
      <c r="L716" s="1">
        <v>0</v>
      </c>
      <c r="M716" s="1">
        <v>14</v>
      </c>
      <c r="N716" s="1">
        <v>0</v>
      </c>
    </row>
    <row r="717" spans="1:14">
      <c r="A717" s="1">
        <v>716</v>
      </c>
      <c r="B717" s="1">
        <v>504371</v>
      </c>
      <c r="C717" s="2" t="str">
        <f ca="1">VLOOKUP(B717,'Fichier FI (en entrée)'!B:D,3)</f>
        <v>ZOHZIKZMVZ</v>
      </c>
      <c r="D717" s="2" t="str">
        <f ca="1">VLOOKUP(B717,'Fichier FI (en entrée)'!B:E,4)</f>
        <v>Oyefvwaocfvmk</v>
      </c>
      <c r="E717" s="2" t="s">
        <v>28</v>
      </c>
      <c r="F717" s="2" t="s">
        <v>3</v>
      </c>
      <c r="G717" s="1">
        <v>1</v>
      </c>
      <c r="H717" s="1">
        <v>10.43</v>
      </c>
      <c r="I717" s="2" t="s">
        <v>1</v>
      </c>
      <c r="J717" s="1">
        <v>3</v>
      </c>
      <c r="K717" s="2" t="s">
        <v>0</v>
      </c>
      <c r="L717" s="1">
        <v>0</v>
      </c>
      <c r="M717" s="1">
        <v>2</v>
      </c>
      <c r="N717" s="1">
        <v>0</v>
      </c>
    </row>
    <row r="718" spans="1:14">
      <c r="A718" s="1">
        <v>716</v>
      </c>
      <c r="B718" s="1">
        <v>599555</v>
      </c>
      <c r="C718" s="2" t="str">
        <f ca="1">VLOOKUP(B718,'Fichier FI (en entrée)'!B:D,3)</f>
        <v>HQXRCNITDW</v>
      </c>
      <c r="D718" s="2" t="str">
        <f ca="1">VLOOKUP(B718,'Fichier FI (en entrée)'!B:E,4)</f>
        <v>Vnswtcqhomjxy</v>
      </c>
      <c r="E718" s="2" t="s">
        <v>27</v>
      </c>
      <c r="F718" s="2" t="s">
        <v>3</v>
      </c>
      <c r="G718" s="1">
        <v>1</v>
      </c>
      <c r="H718" s="1">
        <v>10.43</v>
      </c>
      <c r="I718" s="2" t="s">
        <v>1</v>
      </c>
      <c r="J718" s="1">
        <v>3</v>
      </c>
      <c r="K718" s="2" t="s">
        <v>5</v>
      </c>
      <c r="L718" s="1">
        <v>0</v>
      </c>
      <c r="M718" s="1">
        <v>12</v>
      </c>
      <c r="N718" s="1">
        <v>0</v>
      </c>
    </row>
    <row r="719" spans="1:14">
      <c r="A719" s="1">
        <v>716</v>
      </c>
      <c r="B719" s="1">
        <v>576210</v>
      </c>
      <c r="C719" s="2" t="str">
        <f ca="1">VLOOKUP(B719,'Fichier FI (en entrée)'!B:D,3)</f>
        <v>GVCENAEEPY</v>
      </c>
      <c r="D719" s="2" t="str">
        <f ca="1">VLOOKUP(B719,'Fichier FI (en entrée)'!B:E,4)</f>
        <v>Pqwoqigoyfscg</v>
      </c>
      <c r="E719" s="2" t="s">
        <v>76</v>
      </c>
      <c r="F719" s="2" t="s">
        <v>3</v>
      </c>
      <c r="G719" s="1">
        <v>1</v>
      </c>
      <c r="H719" s="1">
        <v>10.43</v>
      </c>
      <c r="I719" s="2" t="s">
        <v>1</v>
      </c>
      <c r="J719" s="1">
        <v>3</v>
      </c>
      <c r="K719" s="2" t="s">
        <v>0</v>
      </c>
      <c r="L719" s="1">
        <v>0</v>
      </c>
      <c r="M719" s="1">
        <v>2</v>
      </c>
      <c r="N719" s="1">
        <v>0</v>
      </c>
    </row>
    <row r="720" spans="1:14">
      <c r="A720" s="1">
        <v>719</v>
      </c>
      <c r="B720" s="1">
        <v>170723</v>
      </c>
      <c r="C720" s="2" t="str">
        <f ca="1">VLOOKUP(B720,'Fichier FI (en entrée)'!B:D,3)</f>
        <v>NLOBNBFVZB</v>
      </c>
      <c r="D720" s="2" t="str">
        <f ca="1">VLOOKUP(B720,'Fichier FI (en entrée)'!B:E,4)</f>
        <v>Lneujxzfjgowf</v>
      </c>
      <c r="E720" s="2" t="s">
        <v>14</v>
      </c>
      <c r="F720" s="2" t="s">
        <v>3</v>
      </c>
      <c r="G720" s="1">
        <v>1</v>
      </c>
      <c r="H720" s="1">
        <v>10.42</v>
      </c>
      <c r="I720" s="2" t="s">
        <v>1</v>
      </c>
      <c r="J720" s="1">
        <v>3</v>
      </c>
      <c r="K720" s="2" t="s">
        <v>0</v>
      </c>
      <c r="L720" s="1">
        <v>0</v>
      </c>
      <c r="M720" s="1">
        <v>17</v>
      </c>
      <c r="N720" s="1">
        <v>0</v>
      </c>
    </row>
    <row r="721" spans="1:14">
      <c r="A721" s="1">
        <v>719</v>
      </c>
      <c r="B721" s="1">
        <v>1122519</v>
      </c>
      <c r="C721" s="2" t="str">
        <f ca="1">VLOOKUP(B721,'Fichier FI (en entrée)'!B:D,3)</f>
        <v>UKQTRJPHUR</v>
      </c>
      <c r="D721" s="2" t="str">
        <f ca="1">VLOOKUP(B721,'Fichier FI (en entrée)'!B:E,4)</f>
        <v>Fgfvovhxsdcwt</v>
      </c>
      <c r="E721" s="2" t="s">
        <v>71</v>
      </c>
      <c r="F721" s="2" t="s">
        <v>3</v>
      </c>
      <c r="G721" s="1">
        <v>1</v>
      </c>
      <c r="H721" s="1">
        <v>10.42</v>
      </c>
      <c r="I721" s="2" t="s">
        <v>1</v>
      </c>
      <c r="J721" s="1">
        <v>3</v>
      </c>
      <c r="K721" s="2" t="s">
        <v>0</v>
      </c>
      <c r="L721" s="1">
        <v>0</v>
      </c>
      <c r="M721" s="1">
        <v>12</v>
      </c>
      <c r="N721" s="1">
        <v>0</v>
      </c>
    </row>
    <row r="722" spans="1:14">
      <c r="A722" s="1">
        <v>719</v>
      </c>
      <c r="B722" s="1">
        <v>1089420</v>
      </c>
      <c r="C722" s="2" t="str">
        <f ca="1">VLOOKUP(B722,'Fichier FI (en entrée)'!B:D,3)</f>
        <v>TDOFTATTJB</v>
      </c>
      <c r="D722" s="2" t="str">
        <f ca="1">VLOOKUP(B722,'Fichier FI (en entrée)'!B:E,4)</f>
        <v>Azgsadqzfakok</v>
      </c>
      <c r="E722" s="2" t="s">
        <v>37</v>
      </c>
      <c r="F722" s="2" t="s">
        <v>3</v>
      </c>
      <c r="G722" s="1">
        <v>1</v>
      </c>
      <c r="H722" s="1">
        <v>10.42</v>
      </c>
      <c r="I722" s="2" t="s">
        <v>1</v>
      </c>
      <c r="J722" s="1">
        <v>3</v>
      </c>
      <c r="K722" s="2" t="s">
        <v>0</v>
      </c>
      <c r="L722" s="1">
        <v>0</v>
      </c>
      <c r="M722" s="1">
        <v>5</v>
      </c>
      <c r="N722" s="1">
        <v>0</v>
      </c>
    </row>
    <row r="723" spans="1:14">
      <c r="A723" s="1">
        <v>719</v>
      </c>
      <c r="B723" s="1">
        <v>748023</v>
      </c>
      <c r="C723" s="2" t="str">
        <f ca="1">VLOOKUP(B723,'Fichier FI (en entrée)'!B:D,3)</f>
        <v>YYYHXQWULI</v>
      </c>
      <c r="D723" s="2" t="str">
        <f ca="1">VLOOKUP(B723,'Fichier FI (en entrée)'!B:E,4)</f>
        <v>Cqzjdbtszqrhu</v>
      </c>
      <c r="E723" s="2" t="s">
        <v>18</v>
      </c>
      <c r="F723" s="2" t="s">
        <v>3</v>
      </c>
      <c r="G723" s="1">
        <v>1</v>
      </c>
      <c r="H723" s="1">
        <v>10.42</v>
      </c>
      <c r="I723" s="2" t="s">
        <v>1</v>
      </c>
      <c r="J723" s="1">
        <v>3</v>
      </c>
      <c r="K723" s="2" t="s">
        <v>5</v>
      </c>
      <c r="L723" s="1">
        <v>0</v>
      </c>
      <c r="M723" s="1">
        <v>14</v>
      </c>
      <c r="N723" s="1">
        <v>0</v>
      </c>
    </row>
    <row r="724" spans="1:14">
      <c r="A724" s="1">
        <v>723</v>
      </c>
      <c r="B724" s="1">
        <v>833167</v>
      </c>
      <c r="C724" s="2" t="str">
        <f ca="1">VLOOKUP(B724,'Fichier FI (en entrée)'!B:D,3)</f>
        <v>LWNJKNTNEM</v>
      </c>
      <c r="D724" s="2" t="str">
        <f ca="1">VLOOKUP(B724,'Fichier FI (en entrée)'!B:E,4)</f>
        <v>Xbioltwujzgcu</v>
      </c>
      <c r="E724" s="2" t="s">
        <v>14</v>
      </c>
      <c r="F724" s="2" t="s">
        <v>3</v>
      </c>
      <c r="G724" s="1">
        <v>1</v>
      </c>
      <c r="H724" s="1">
        <v>10.41</v>
      </c>
      <c r="I724" s="2" t="s">
        <v>1</v>
      </c>
      <c r="J724" s="1">
        <v>3</v>
      </c>
      <c r="K724" s="2" t="s">
        <v>5</v>
      </c>
      <c r="L724" s="1">
        <v>0</v>
      </c>
      <c r="M724" s="1">
        <v>18</v>
      </c>
      <c r="N724" s="1">
        <v>0</v>
      </c>
    </row>
    <row r="725" spans="1:14">
      <c r="A725" s="1">
        <v>723</v>
      </c>
      <c r="B725" s="1">
        <v>821981</v>
      </c>
      <c r="C725" s="2" t="str">
        <f ca="1">VLOOKUP(B725,'Fichier FI (en entrée)'!B:D,3)</f>
        <v>GUIJSNUVIF</v>
      </c>
      <c r="D725" s="2" t="str">
        <f ca="1">VLOOKUP(B725,'Fichier FI (en entrée)'!B:E,4)</f>
        <v>Ouxxxkcszpuiu</v>
      </c>
      <c r="E725" s="2" t="s">
        <v>28</v>
      </c>
      <c r="F725" s="2" t="s">
        <v>3</v>
      </c>
      <c r="G725" s="1">
        <v>1</v>
      </c>
      <c r="H725" s="1">
        <v>10.41</v>
      </c>
      <c r="I725" s="2" t="s">
        <v>1</v>
      </c>
      <c r="J725" s="1">
        <v>3</v>
      </c>
      <c r="K725" s="2" t="s">
        <v>5</v>
      </c>
      <c r="L725" s="1">
        <v>0</v>
      </c>
      <c r="M725" s="1">
        <v>2</v>
      </c>
      <c r="N725" s="1">
        <v>0</v>
      </c>
    </row>
    <row r="726" spans="1:14">
      <c r="A726" s="1">
        <v>725</v>
      </c>
      <c r="B726" s="1">
        <v>370358</v>
      </c>
      <c r="C726" s="2" t="str">
        <f ca="1">VLOOKUP(B726,'Fichier FI (en entrée)'!B:D,3)</f>
        <v>HKUSQDSTTR</v>
      </c>
      <c r="D726" s="2" t="str">
        <f ca="1">VLOOKUP(B726,'Fichier FI (en entrée)'!B:E,4)</f>
        <v>Ewyqgliuwfovb</v>
      </c>
      <c r="E726" s="2" t="s">
        <v>20</v>
      </c>
      <c r="F726" s="2" t="s">
        <v>3</v>
      </c>
      <c r="G726" s="1">
        <v>1</v>
      </c>
      <c r="H726" s="1">
        <v>10.4</v>
      </c>
      <c r="I726" s="2" t="s">
        <v>1</v>
      </c>
      <c r="J726" s="1">
        <v>3</v>
      </c>
      <c r="K726" s="2" t="s">
        <v>5</v>
      </c>
      <c r="L726" s="1">
        <v>0</v>
      </c>
      <c r="M726" s="1">
        <v>1</v>
      </c>
      <c r="N726" s="1">
        <v>0</v>
      </c>
    </row>
    <row r="727" spans="1:14">
      <c r="A727" s="1">
        <v>725</v>
      </c>
      <c r="B727" s="1">
        <v>1181394</v>
      </c>
      <c r="C727" s="2" t="str">
        <f ca="1">VLOOKUP(B727,'Fichier FI (en entrée)'!B:D,3)</f>
        <v>WCEKHHVBVP</v>
      </c>
      <c r="D727" s="2" t="str">
        <f ca="1">VLOOKUP(B727,'Fichier FI (en entrée)'!B:E,4)</f>
        <v>Muijsffycemkv</v>
      </c>
      <c r="E727" s="2" t="s">
        <v>47</v>
      </c>
      <c r="F727" s="2" t="s">
        <v>3</v>
      </c>
      <c r="G727" s="1">
        <v>1</v>
      </c>
      <c r="H727" s="1">
        <v>10.4</v>
      </c>
      <c r="I727" s="2" t="s">
        <v>1</v>
      </c>
      <c r="J727" s="1">
        <v>3</v>
      </c>
      <c r="K727" s="2" t="s">
        <v>5</v>
      </c>
      <c r="L727" s="1">
        <v>0</v>
      </c>
      <c r="M727" s="1">
        <v>22</v>
      </c>
      <c r="N727" s="1">
        <v>0</v>
      </c>
    </row>
    <row r="728" spans="1:14">
      <c r="A728" s="1">
        <v>725</v>
      </c>
      <c r="B728" s="1">
        <v>723553</v>
      </c>
      <c r="C728" s="2" t="str">
        <f ca="1">VLOOKUP(B728,'Fichier FI (en entrée)'!B:D,3)</f>
        <v>JYLYBWDMTQ</v>
      </c>
      <c r="D728" s="2" t="str">
        <f ca="1">VLOOKUP(B728,'Fichier FI (en entrée)'!B:E,4)</f>
        <v>Szvqbklqzvqaz</v>
      </c>
      <c r="E728" s="2" t="s">
        <v>20</v>
      </c>
      <c r="F728" s="2" t="s">
        <v>3</v>
      </c>
      <c r="G728" s="1">
        <v>1</v>
      </c>
      <c r="H728" s="1">
        <v>10.4</v>
      </c>
      <c r="I728" s="2" t="s">
        <v>1</v>
      </c>
      <c r="J728" s="1">
        <v>3</v>
      </c>
      <c r="K728" s="2" t="s">
        <v>5</v>
      </c>
      <c r="L728" s="1">
        <v>0</v>
      </c>
      <c r="M728" s="1">
        <v>2</v>
      </c>
      <c r="N728" s="1">
        <v>0</v>
      </c>
    </row>
    <row r="729" spans="1:14">
      <c r="A729" s="1">
        <v>728</v>
      </c>
      <c r="B729" s="1">
        <v>285192</v>
      </c>
      <c r="C729" s="2" t="str">
        <f ca="1">VLOOKUP(B729,'Fichier FI (en entrée)'!B:D,3)</f>
        <v>WQOHSVNWWH</v>
      </c>
      <c r="D729" s="2" t="str">
        <f ca="1">VLOOKUP(B729,'Fichier FI (en entrée)'!B:E,4)</f>
        <v>Adzwfzudqzbpb</v>
      </c>
      <c r="E729" s="2" t="s">
        <v>20</v>
      </c>
      <c r="F729" s="2" t="s">
        <v>3</v>
      </c>
      <c r="G729" s="1">
        <v>1</v>
      </c>
      <c r="H729" s="1">
        <v>10.39</v>
      </c>
      <c r="I729" s="2" t="s">
        <v>1</v>
      </c>
      <c r="J729" s="1">
        <v>3</v>
      </c>
      <c r="K729" s="2" t="s">
        <v>5</v>
      </c>
      <c r="L729" s="1">
        <v>0</v>
      </c>
      <c r="M729" s="1">
        <v>0</v>
      </c>
      <c r="N729" s="1">
        <v>0</v>
      </c>
    </row>
    <row r="730" spans="1:14">
      <c r="A730" s="1">
        <v>728</v>
      </c>
      <c r="B730" s="1">
        <v>1014758</v>
      </c>
      <c r="C730" s="2" t="str">
        <f ca="1">VLOOKUP(B730,'Fichier FI (en entrée)'!B:D,3)</f>
        <v>UJCEOMFKLA</v>
      </c>
      <c r="D730" s="2" t="str">
        <f ca="1">VLOOKUP(B730,'Fichier FI (en entrée)'!B:E,4)</f>
        <v>Bgpkncytsxewd</v>
      </c>
      <c r="E730" s="2" t="s">
        <v>46</v>
      </c>
      <c r="F730" s="2" t="s">
        <v>3</v>
      </c>
      <c r="G730" s="1">
        <v>1</v>
      </c>
      <c r="H730" s="1">
        <v>10.39</v>
      </c>
      <c r="I730" s="2" t="s">
        <v>1</v>
      </c>
      <c r="J730" s="1">
        <v>3</v>
      </c>
      <c r="K730" s="2" t="s">
        <v>0</v>
      </c>
      <c r="L730" s="1">
        <v>0</v>
      </c>
      <c r="M730" s="1">
        <v>27</v>
      </c>
      <c r="N730" s="1">
        <v>0</v>
      </c>
    </row>
    <row r="731" spans="1:14">
      <c r="A731" s="1">
        <v>728</v>
      </c>
      <c r="B731" s="1">
        <v>1107294</v>
      </c>
      <c r="C731" s="2" t="str">
        <f ca="1">VLOOKUP(B731,'Fichier FI (en entrée)'!B:D,3)</f>
        <v>JQQGJXGUOH</v>
      </c>
      <c r="D731" s="2" t="str">
        <f ca="1">VLOOKUP(B731,'Fichier FI (en entrée)'!B:E,4)</f>
        <v>Lalexcknwsqmm</v>
      </c>
      <c r="E731" s="2" t="s">
        <v>69</v>
      </c>
      <c r="F731" s="2" t="s">
        <v>3</v>
      </c>
      <c r="G731" s="1">
        <v>1</v>
      </c>
      <c r="H731" s="1">
        <v>10.39</v>
      </c>
      <c r="I731" s="2" t="s">
        <v>1</v>
      </c>
      <c r="J731" s="1">
        <v>3</v>
      </c>
      <c r="K731" s="2" t="s">
        <v>5</v>
      </c>
      <c r="L731" s="1">
        <v>0</v>
      </c>
      <c r="M731" s="1">
        <v>5</v>
      </c>
      <c r="N731" s="1">
        <v>0</v>
      </c>
    </row>
    <row r="732" spans="1:14">
      <c r="A732" s="1">
        <v>728</v>
      </c>
      <c r="B732" s="1">
        <v>660653</v>
      </c>
      <c r="C732" s="2" t="str">
        <f ca="1">VLOOKUP(B732,'Fichier FI (en entrée)'!B:D,3)</f>
        <v>GAIOLCVSAX</v>
      </c>
      <c r="D732" s="2" t="str">
        <f ca="1">VLOOKUP(B732,'Fichier FI (en entrée)'!B:E,4)</f>
        <v>Rkyfayyegqehe</v>
      </c>
      <c r="E732" s="2" t="s">
        <v>15</v>
      </c>
      <c r="F732" s="2" t="s">
        <v>3</v>
      </c>
      <c r="G732" s="1">
        <v>1</v>
      </c>
      <c r="H732" s="1">
        <v>10.39</v>
      </c>
      <c r="I732" s="2" t="s">
        <v>1</v>
      </c>
      <c r="J732" s="1">
        <v>3</v>
      </c>
      <c r="K732" s="2" t="s">
        <v>0</v>
      </c>
      <c r="L732" s="1">
        <v>0</v>
      </c>
      <c r="M732" s="1">
        <v>7</v>
      </c>
      <c r="N732" s="1">
        <v>0</v>
      </c>
    </row>
    <row r="733" spans="1:14">
      <c r="A733" s="1">
        <v>732</v>
      </c>
      <c r="B733" s="1">
        <v>736915</v>
      </c>
      <c r="C733" s="2" t="str">
        <f ca="1">VLOOKUP(B733,'Fichier FI (en entrée)'!B:D,3)</f>
        <v>FWGEDNXRVU</v>
      </c>
      <c r="D733" s="2" t="str">
        <f ca="1">VLOOKUP(B733,'Fichier FI (en entrée)'!B:E,4)</f>
        <v>Zgplxswzwlibh</v>
      </c>
      <c r="E733" s="2" t="s">
        <v>20</v>
      </c>
      <c r="F733" s="2" t="s">
        <v>3</v>
      </c>
      <c r="G733" s="1">
        <v>1</v>
      </c>
      <c r="H733" s="1">
        <v>10.38</v>
      </c>
      <c r="I733" s="2" t="s">
        <v>1</v>
      </c>
      <c r="J733" s="1">
        <v>3</v>
      </c>
      <c r="K733" s="2" t="s">
        <v>5</v>
      </c>
      <c r="L733" s="1">
        <v>0</v>
      </c>
      <c r="M733" s="1">
        <v>0</v>
      </c>
      <c r="N733" s="1">
        <v>0</v>
      </c>
    </row>
    <row r="734" spans="1:14">
      <c r="A734" s="1">
        <v>732</v>
      </c>
      <c r="B734" s="1">
        <v>247731</v>
      </c>
      <c r="C734" s="2" t="str">
        <f ca="1">VLOOKUP(B734,'Fichier FI (en entrée)'!B:D,3)</f>
        <v>CFYPXWFGUP</v>
      </c>
      <c r="D734" s="2" t="str">
        <f ca="1">VLOOKUP(B734,'Fichier FI (en entrée)'!B:E,4)</f>
        <v>Zkaxiwgojlsad</v>
      </c>
      <c r="E734" s="2" t="s">
        <v>14</v>
      </c>
      <c r="F734" s="2" t="s">
        <v>3</v>
      </c>
      <c r="G734" s="1">
        <v>1</v>
      </c>
      <c r="H734" s="1">
        <v>10.38</v>
      </c>
      <c r="I734" s="2" t="s">
        <v>1</v>
      </c>
      <c r="J734" s="1">
        <v>3</v>
      </c>
      <c r="K734" s="2" t="s">
        <v>0</v>
      </c>
      <c r="L734" s="1">
        <v>0</v>
      </c>
      <c r="M734" s="1">
        <v>16</v>
      </c>
      <c r="N734" s="1">
        <v>0</v>
      </c>
    </row>
    <row r="735" spans="1:14">
      <c r="A735" s="1">
        <v>734</v>
      </c>
      <c r="B735" s="1">
        <v>567452</v>
      </c>
      <c r="C735" s="2" t="str">
        <f ca="1">VLOOKUP(B735,'Fichier FI (en entrée)'!B:D,3)</f>
        <v>VCYUJTMSGK</v>
      </c>
      <c r="D735" s="2" t="str">
        <f ca="1">VLOOKUP(B735,'Fichier FI (en entrée)'!B:E,4)</f>
        <v>Czlyhmvhszcvf</v>
      </c>
      <c r="E735" s="2" t="s">
        <v>20</v>
      </c>
      <c r="F735" s="2" t="s">
        <v>3</v>
      </c>
      <c r="G735" s="1">
        <v>1</v>
      </c>
      <c r="H735" s="1">
        <v>10.37</v>
      </c>
      <c r="I735" s="2" t="s">
        <v>1</v>
      </c>
      <c r="J735" s="1">
        <v>3</v>
      </c>
      <c r="K735" s="2" t="s">
        <v>5</v>
      </c>
      <c r="L735" s="1">
        <v>0</v>
      </c>
      <c r="M735" s="1">
        <v>0</v>
      </c>
      <c r="N735" s="1">
        <v>0</v>
      </c>
    </row>
    <row r="736" spans="1:14">
      <c r="A736" s="1">
        <v>734</v>
      </c>
      <c r="B736" s="1">
        <v>1013550</v>
      </c>
      <c r="C736" s="2" t="str">
        <f ca="1">VLOOKUP(B736,'Fichier FI (en entrée)'!B:D,3)</f>
        <v>JZEDLOOBVJ</v>
      </c>
      <c r="D736" s="2" t="str">
        <f ca="1">VLOOKUP(B736,'Fichier FI (en entrée)'!B:E,4)</f>
        <v>Ewubrwgjacpgw</v>
      </c>
      <c r="E736" s="2" t="s">
        <v>75</v>
      </c>
      <c r="F736" s="2" t="s">
        <v>3</v>
      </c>
      <c r="G736" s="1">
        <v>1</v>
      </c>
      <c r="H736" s="1">
        <v>10.37</v>
      </c>
      <c r="I736" s="2" t="s">
        <v>1</v>
      </c>
      <c r="J736" s="1">
        <v>3</v>
      </c>
      <c r="K736" s="2" t="s">
        <v>5</v>
      </c>
      <c r="L736" s="1">
        <v>0</v>
      </c>
      <c r="M736" s="1">
        <v>9</v>
      </c>
      <c r="N736" s="1">
        <v>0</v>
      </c>
    </row>
    <row r="737" spans="1:14">
      <c r="A737" s="1">
        <v>734</v>
      </c>
      <c r="B737" s="1">
        <v>576256</v>
      </c>
      <c r="C737" s="2" t="str">
        <f ca="1">VLOOKUP(B737,'Fichier FI (en entrée)'!B:D,3)</f>
        <v>CTHPACCDND</v>
      </c>
      <c r="D737" s="2" t="str">
        <f ca="1">VLOOKUP(B737,'Fichier FI (en entrée)'!B:E,4)</f>
        <v>Ltdbftioofnzi</v>
      </c>
      <c r="E737" s="2" t="s">
        <v>20</v>
      </c>
      <c r="F737" s="2" t="s">
        <v>3</v>
      </c>
      <c r="G737" s="1">
        <v>1</v>
      </c>
      <c r="H737" s="1">
        <v>10.37</v>
      </c>
      <c r="I737" s="2" t="s">
        <v>1</v>
      </c>
      <c r="J737" s="1">
        <v>3</v>
      </c>
      <c r="K737" s="2" t="s">
        <v>5</v>
      </c>
      <c r="L737" s="1">
        <v>0</v>
      </c>
      <c r="M737" s="1">
        <v>0</v>
      </c>
      <c r="N737" s="1">
        <v>0</v>
      </c>
    </row>
    <row r="738" spans="1:14">
      <c r="A738" s="1">
        <v>737</v>
      </c>
      <c r="B738" s="1">
        <v>187935</v>
      </c>
      <c r="C738" s="2" t="str">
        <f ca="1">VLOOKUP(B738,'Fichier FI (en entrée)'!B:D,3)</f>
        <v>GCHLPOPAKV</v>
      </c>
      <c r="D738" s="2" t="str">
        <f ca="1">VLOOKUP(B738,'Fichier FI (en entrée)'!B:E,4)</f>
        <v>Zxmhjtadfgrfj</v>
      </c>
      <c r="E738" s="2" t="s">
        <v>20</v>
      </c>
      <c r="F738" s="2" t="s">
        <v>3</v>
      </c>
      <c r="G738" s="1">
        <v>1</v>
      </c>
      <c r="H738" s="1">
        <v>10.36</v>
      </c>
      <c r="I738" s="2" t="s">
        <v>1</v>
      </c>
      <c r="J738" s="1">
        <v>3</v>
      </c>
      <c r="K738" s="2" t="s">
        <v>5</v>
      </c>
      <c r="L738" s="1">
        <v>0</v>
      </c>
      <c r="M738" s="1">
        <v>0</v>
      </c>
      <c r="N738" s="1">
        <v>0</v>
      </c>
    </row>
    <row r="739" spans="1:14">
      <c r="A739" s="1">
        <v>737</v>
      </c>
      <c r="B739" s="1">
        <v>148508</v>
      </c>
      <c r="C739" s="2" t="str">
        <f ca="1">VLOOKUP(B739,'Fichier FI (en entrée)'!B:D,3)</f>
        <v>COQMFAOCMK</v>
      </c>
      <c r="D739" s="2" t="str">
        <f ca="1">VLOOKUP(B739,'Fichier FI (en entrée)'!B:E,4)</f>
        <v>Yunmbcbotubiv</v>
      </c>
      <c r="E739" s="2" t="s">
        <v>18</v>
      </c>
      <c r="F739" s="2" t="s">
        <v>3</v>
      </c>
      <c r="G739" s="1">
        <v>1</v>
      </c>
      <c r="H739" s="1">
        <v>10.36</v>
      </c>
      <c r="I739" s="2" t="s">
        <v>1</v>
      </c>
      <c r="J739" s="1">
        <v>3</v>
      </c>
      <c r="K739" s="2" t="s">
        <v>0</v>
      </c>
      <c r="L739" s="1">
        <v>0</v>
      </c>
      <c r="M739" s="1">
        <v>16</v>
      </c>
      <c r="N739" s="1">
        <v>0</v>
      </c>
    </row>
    <row r="740" spans="1:14">
      <c r="A740" s="1">
        <v>737</v>
      </c>
      <c r="B740" s="1">
        <v>632702</v>
      </c>
      <c r="C740" s="2" t="str">
        <f ca="1">VLOOKUP(B740,'Fichier FI (en entrée)'!B:D,3)</f>
        <v>YGBUILKYIL</v>
      </c>
      <c r="D740" s="2" t="str">
        <f ca="1">VLOOKUP(B740,'Fichier FI (en entrée)'!B:E,4)</f>
        <v>Ycqxhgfjbljme</v>
      </c>
      <c r="E740" s="2" t="s">
        <v>20</v>
      </c>
      <c r="F740" s="2" t="s">
        <v>3</v>
      </c>
      <c r="G740" s="1">
        <v>1</v>
      </c>
      <c r="H740" s="1">
        <v>10.36</v>
      </c>
      <c r="I740" s="2" t="s">
        <v>1</v>
      </c>
      <c r="J740" s="1">
        <v>3</v>
      </c>
      <c r="K740" s="2" t="s">
        <v>0</v>
      </c>
      <c r="L740" s="1">
        <v>0</v>
      </c>
      <c r="M740" s="1">
        <v>4</v>
      </c>
      <c r="N740" s="1">
        <v>0</v>
      </c>
    </row>
    <row r="741" spans="1:14">
      <c r="A741" s="1">
        <v>737</v>
      </c>
      <c r="B741" s="1">
        <v>524403</v>
      </c>
      <c r="C741" s="2" t="str">
        <f ca="1">VLOOKUP(B741,'Fichier FI (en entrée)'!B:D,3)</f>
        <v>MVEBZYOSDF</v>
      </c>
      <c r="D741" s="2" t="str">
        <f ca="1">VLOOKUP(B741,'Fichier FI (en entrée)'!B:E,4)</f>
        <v>Wbiwfjduonkgz</v>
      </c>
      <c r="E741" s="2" t="s">
        <v>31</v>
      </c>
      <c r="F741" s="2" t="s">
        <v>3</v>
      </c>
      <c r="G741" s="1">
        <v>1</v>
      </c>
      <c r="H741" s="1">
        <v>10.36</v>
      </c>
      <c r="I741" s="2" t="s">
        <v>1</v>
      </c>
      <c r="J741" s="1">
        <v>3</v>
      </c>
      <c r="K741" s="2" t="s">
        <v>0</v>
      </c>
      <c r="L741" s="1">
        <v>0</v>
      </c>
      <c r="M741" s="1">
        <v>1</v>
      </c>
      <c r="N741" s="1">
        <v>0</v>
      </c>
    </row>
    <row r="742" spans="1:14">
      <c r="A742" s="1">
        <v>737</v>
      </c>
      <c r="B742" s="1">
        <v>308660</v>
      </c>
      <c r="C742" s="2" t="str">
        <f ca="1">VLOOKUP(B742,'Fichier FI (en entrée)'!B:D,3)</f>
        <v>VRDSFGXEUC</v>
      </c>
      <c r="D742" s="2" t="str">
        <f ca="1">VLOOKUP(B742,'Fichier FI (en entrée)'!B:E,4)</f>
        <v>Xeeoumityuwsc</v>
      </c>
      <c r="E742" s="2" t="s">
        <v>23</v>
      </c>
      <c r="F742" s="2" t="s">
        <v>3</v>
      </c>
      <c r="G742" s="1">
        <v>1</v>
      </c>
      <c r="H742" s="1">
        <v>10.36</v>
      </c>
      <c r="I742" s="2" t="s">
        <v>1</v>
      </c>
      <c r="J742" s="1">
        <v>3</v>
      </c>
      <c r="K742" s="2" t="s">
        <v>5</v>
      </c>
      <c r="L742" s="1">
        <v>0</v>
      </c>
      <c r="M742" s="1">
        <v>11</v>
      </c>
      <c r="N742" s="1">
        <v>0</v>
      </c>
    </row>
    <row r="743" spans="1:14">
      <c r="A743" s="1">
        <v>742</v>
      </c>
      <c r="B743" s="1">
        <v>453756</v>
      </c>
      <c r="C743" s="2" t="str">
        <f ca="1">VLOOKUP(B743,'Fichier FI (en entrée)'!B:D,3)</f>
        <v>ZGXWAHSIBF</v>
      </c>
      <c r="D743" s="2" t="str">
        <f ca="1">VLOOKUP(B743,'Fichier FI (en entrée)'!B:E,4)</f>
        <v>Fdtoibvlbmwoy</v>
      </c>
      <c r="E743" s="2" t="s">
        <v>22</v>
      </c>
      <c r="F743" s="2" t="s">
        <v>3</v>
      </c>
      <c r="G743" s="1">
        <v>1</v>
      </c>
      <c r="H743" s="1">
        <v>10.35</v>
      </c>
      <c r="I743" s="2" t="s">
        <v>1</v>
      </c>
      <c r="J743" s="1">
        <v>3</v>
      </c>
      <c r="K743" s="2" t="s">
        <v>5</v>
      </c>
      <c r="L743" s="1">
        <v>0</v>
      </c>
      <c r="M743" s="1">
        <v>0</v>
      </c>
      <c r="N743" s="1">
        <v>0</v>
      </c>
    </row>
    <row r="744" spans="1:14">
      <c r="A744" s="1">
        <v>742</v>
      </c>
      <c r="B744" s="1">
        <v>291707</v>
      </c>
      <c r="C744" s="2" t="str">
        <f ca="1">VLOOKUP(B744,'Fichier FI (en entrée)'!B:D,3)</f>
        <v>RJLOBKZKFU</v>
      </c>
      <c r="D744" s="2" t="str">
        <f ca="1">VLOOKUP(B744,'Fichier FI (en entrée)'!B:E,4)</f>
        <v>Otrmozrdubbdp</v>
      </c>
      <c r="E744" s="2" t="s">
        <v>17</v>
      </c>
      <c r="F744" s="2" t="s">
        <v>3</v>
      </c>
      <c r="G744" s="1">
        <v>1</v>
      </c>
      <c r="H744" s="1">
        <v>10.35</v>
      </c>
      <c r="I744" s="2" t="s">
        <v>1</v>
      </c>
      <c r="J744" s="1">
        <v>3</v>
      </c>
      <c r="K744" s="2" t="s">
        <v>0</v>
      </c>
      <c r="L744" s="1">
        <v>0</v>
      </c>
      <c r="M744" s="1">
        <v>0</v>
      </c>
      <c r="N744" s="1">
        <v>0</v>
      </c>
    </row>
    <row r="745" spans="1:14">
      <c r="A745" s="1">
        <v>742</v>
      </c>
      <c r="B745" s="1">
        <v>598358</v>
      </c>
      <c r="C745" s="2" t="str">
        <f ca="1">VLOOKUP(B745,'Fichier FI (en entrée)'!B:D,3)</f>
        <v>EVBAZPHERZ</v>
      </c>
      <c r="D745" s="2" t="str">
        <f ca="1">VLOOKUP(B745,'Fichier FI (en entrée)'!B:E,4)</f>
        <v>Ubzppzohvhujc</v>
      </c>
      <c r="E745" s="2" t="s">
        <v>18</v>
      </c>
      <c r="F745" s="2" t="s">
        <v>3</v>
      </c>
      <c r="G745" s="1">
        <v>1</v>
      </c>
      <c r="H745" s="1">
        <v>10.35</v>
      </c>
      <c r="I745" s="2" t="s">
        <v>1</v>
      </c>
      <c r="J745" s="1">
        <v>3</v>
      </c>
      <c r="K745" s="2" t="s">
        <v>5</v>
      </c>
      <c r="L745" s="1">
        <v>0</v>
      </c>
      <c r="M745" s="1">
        <v>13</v>
      </c>
      <c r="N745" s="1">
        <v>0</v>
      </c>
    </row>
    <row r="746" spans="1:14">
      <c r="A746" s="1">
        <v>742</v>
      </c>
      <c r="B746" s="1">
        <v>437876</v>
      </c>
      <c r="C746" s="2" t="str">
        <f ca="1">VLOOKUP(B746,'Fichier FI (en entrée)'!B:D,3)</f>
        <v>FLDUUTGHZO</v>
      </c>
      <c r="D746" s="2" t="str">
        <f ca="1">VLOOKUP(B746,'Fichier FI (en entrée)'!B:E,4)</f>
        <v>Yxfafguksizjx</v>
      </c>
      <c r="E746" s="2" t="s">
        <v>28</v>
      </c>
      <c r="F746" s="2" t="s">
        <v>3</v>
      </c>
      <c r="G746" s="1">
        <v>1</v>
      </c>
      <c r="H746" s="1">
        <v>10.35</v>
      </c>
      <c r="I746" s="2" t="s">
        <v>1</v>
      </c>
      <c r="J746" s="1">
        <v>3</v>
      </c>
      <c r="K746" s="2" t="s">
        <v>5</v>
      </c>
      <c r="L746" s="1">
        <v>0</v>
      </c>
      <c r="M746" s="1">
        <v>1</v>
      </c>
      <c r="N746" s="1">
        <v>0</v>
      </c>
    </row>
    <row r="747" spans="1:14">
      <c r="A747" s="1">
        <v>742</v>
      </c>
      <c r="B747" s="1">
        <v>297927</v>
      </c>
      <c r="C747" s="2" t="str">
        <f ca="1">VLOOKUP(B747,'Fichier FI (en entrée)'!B:D,3)</f>
        <v>BXMMRPOWRQ</v>
      </c>
      <c r="D747" s="2" t="str">
        <f ca="1">VLOOKUP(B747,'Fichier FI (en entrée)'!B:E,4)</f>
        <v>Hvtrspmwlulcw</v>
      </c>
      <c r="E747" s="2" t="s">
        <v>20</v>
      </c>
      <c r="F747" s="2" t="s">
        <v>3</v>
      </c>
      <c r="G747" s="1">
        <v>1</v>
      </c>
      <c r="H747" s="1">
        <v>10.35</v>
      </c>
      <c r="I747" s="2" t="s">
        <v>1</v>
      </c>
      <c r="J747" s="1">
        <v>3</v>
      </c>
      <c r="K747" s="2" t="s">
        <v>5</v>
      </c>
      <c r="L747" s="1">
        <v>0</v>
      </c>
      <c r="M747" s="1">
        <v>2</v>
      </c>
      <c r="N747" s="1">
        <v>0</v>
      </c>
    </row>
    <row r="748" spans="1:14">
      <c r="A748" s="1">
        <v>747</v>
      </c>
      <c r="B748" s="1">
        <v>214544</v>
      </c>
      <c r="C748" s="2" t="str">
        <f ca="1">VLOOKUP(B748,'Fichier FI (en entrée)'!B:D,3)</f>
        <v>XDWEERHVPK</v>
      </c>
      <c r="D748" s="2" t="str">
        <f ca="1">VLOOKUP(B748,'Fichier FI (en entrée)'!B:E,4)</f>
        <v>Lyfpwhupnxkhy</v>
      </c>
      <c r="E748" s="2" t="s">
        <v>18</v>
      </c>
      <c r="F748" s="2" t="s">
        <v>3</v>
      </c>
      <c r="G748" s="1">
        <v>1</v>
      </c>
      <c r="H748" s="1">
        <v>10.33</v>
      </c>
      <c r="I748" s="2" t="s">
        <v>1</v>
      </c>
      <c r="J748" s="1">
        <v>3</v>
      </c>
      <c r="K748" s="2" t="s">
        <v>0</v>
      </c>
      <c r="L748" s="1">
        <v>0</v>
      </c>
      <c r="M748" s="1">
        <v>15</v>
      </c>
      <c r="N748" s="1">
        <v>0</v>
      </c>
    </row>
    <row r="749" spans="1:14">
      <c r="A749" s="1">
        <v>747</v>
      </c>
      <c r="B749" s="1">
        <v>628768</v>
      </c>
      <c r="C749" s="2" t="str">
        <f ca="1">VLOOKUP(B749,'Fichier FI (en entrée)'!B:D,3)</f>
        <v>MPTLDUXHAO</v>
      </c>
      <c r="D749" s="2" t="str">
        <f ca="1">VLOOKUP(B749,'Fichier FI (en entrée)'!B:E,4)</f>
        <v>Xdmqsbitjnxmt</v>
      </c>
      <c r="E749" s="2" t="s">
        <v>22</v>
      </c>
      <c r="F749" s="2" t="s">
        <v>3</v>
      </c>
      <c r="G749" s="1">
        <v>1</v>
      </c>
      <c r="H749" s="1">
        <v>10.33</v>
      </c>
      <c r="I749" s="2" t="s">
        <v>1</v>
      </c>
      <c r="J749" s="1">
        <v>3</v>
      </c>
      <c r="K749" s="2" t="s">
        <v>0</v>
      </c>
      <c r="L749" s="1">
        <v>0</v>
      </c>
      <c r="M749" s="1">
        <v>2</v>
      </c>
      <c r="N749" s="1">
        <v>0</v>
      </c>
    </row>
    <row r="750" spans="1:14">
      <c r="A750" s="1">
        <v>747</v>
      </c>
      <c r="B750" s="1">
        <v>1021420</v>
      </c>
      <c r="C750" s="2" t="str">
        <f ca="1">VLOOKUP(B750,'Fichier FI (en entrée)'!B:D,3)</f>
        <v>JDTGRKGZKV</v>
      </c>
      <c r="D750" s="2" t="str">
        <f ca="1">VLOOKUP(B750,'Fichier FI (en entrée)'!B:E,4)</f>
        <v>Oegmpxkxpyzhm</v>
      </c>
      <c r="E750" s="2" t="s">
        <v>64</v>
      </c>
      <c r="F750" s="2" t="s">
        <v>3</v>
      </c>
      <c r="G750" s="1">
        <v>1</v>
      </c>
      <c r="H750" s="1">
        <v>10.33</v>
      </c>
      <c r="I750" s="2" t="s">
        <v>1</v>
      </c>
      <c r="J750" s="1">
        <v>3</v>
      </c>
      <c r="K750" s="2" t="s">
        <v>0</v>
      </c>
      <c r="L750" s="1">
        <v>0</v>
      </c>
      <c r="M750" s="1">
        <v>1</v>
      </c>
      <c r="N750" s="1">
        <v>0</v>
      </c>
    </row>
    <row r="751" spans="1:14">
      <c r="A751" s="1">
        <v>747</v>
      </c>
      <c r="B751" s="1">
        <v>325312</v>
      </c>
      <c r="C751" s="2" t="str">
        <f ca="1">VLOOKUP(B751,'Fichier FI (en entrée)'!B:D,3)</f>
        <v>NYOFPVBECR</v>
      </c>
      <c r="D751" s="2" t="str">
        <f ca="1">VLOOKUP(B751,'Fichier FI (en entrée)'!B:E,4)</f>
        <v>Pynbfvwdfcslv</v>
      </c>
      <c r="E751" s="2" t="s">
        <v>20</v>
      </c>
      <c r="F751" s="2" t="s">
        <v>3</v>
      </c>
      <c r="G751" s="1">
        <v>1</v>
      </c>
      <c r="H751" s="1">
        <v>10.33</v>
      </c>
      <c r="I751" s="2" t="s">
        <v>1</v>
      </c>
      <c r="J751" s="1">
        <v>3</v>
      </c>
      <c r="K751" s="2" t="s">
        <v>5</v>
      </c>
      <c r="L751" s="1">
        <v>0</v>
      </c>
      <c r="M751" s="1">
        <v>1</v>
      </c>
      <c r="N751" s="1">
        <v>0</v>
      </c>
    </row>
    <row r="752" spans="1:14">
      <c r="A752" s="1">
        <v>747</v>
      </c>
      <c r="B752" s="1">
        <v>691574</v>
      </c>
      <c r="C752" s="2" t="str">
        <f ca="1">VLOOKUP(B752,'Fichier FI (en entrée)'!B:D,3)</f>
        <v>LLJQIAFXRB</v>
      </c>
      <c r="D752" s="2" t="str">
        <f ca="1">VLOOKUP(B752,'Fichier FI (en entrée)'!B:E,4)</f>
        <v>Ftohwpepvroal</v>
      </c>
      <c r="E752" s="2" t="s">
        <v>26</v>
      </c>
      <c r="F752" s="2" t="s">
        <v>3</v>
      </c>
      <c r="G752" s="1">
        <v>1</v>
      </c>
      <c r="H752" s="1">
        <v>10.33</v>
      </c>
      <c r="I752" s="2" t="s">
        <v>1</v>
      </c>
      <c r="J752" s="1">
        <v>3</v>
      </c>
      <c r="K752" s="2" t="s">
        <v>5</v>
      </c>
      <c r="L752" s="1">
        <v>0</v>
      </c>
      <c r="M752" s="1">
        <v>0</v>
      </c>
      <c r="N752" s="1">
        <v>0</v>
      </c>
    </row>
    <row r="753" spans="1:14">
      <c r="A753" s="1">
        <v>747</v>
      </c>
      <c r="B753" s="1">
        <v>490086</v>
      </c>
      <c r="C753" s="2" t="str">
        <f ca="1">VLOOKUP(B753,'Fichier FI (en entrée)'!B:D,3)</f>
        <v>FURIKCSWGO</v>
      </c>
      <c r="D753" s="2" t="str">
        <f ca="1">VLOOKUP(B753,'Fichier FI (en entrée)'!B:E,4)</f>
        <v>Yrslwoxtedqto</v>
      </c>
      <c r="E753" s="2" t="s">
        <v>20</v>
      </c>
      <c r="F753" s="2" t="s">
        <v>3</v>
      </c>
      <c r="G753" s="1">
        <v>1</v>
      </c>
      <c r="H753" s="1">
        <v>10.33</v>
      </c>
      <c r="I753" s="2" t="s">
        <v>1</v>
      </c>
      <c r="J753" s="1">
        <v>3</v>
      </c>
      <c r="K753" s="2" t="s">
        <v>0</v>
      </c>
      <c r="L753" s="1">
        <v>0</v>
      </c>
      <c r="M753" s="1">
        <v>6</v>
      </c>
      <c r="N753" s="1">
        <v>0</v>
      </c>
    </row>
    <row r="754" spans="1:14">
      <c r="A754" s="1">
        <v>753</v>
      </c>
      <c r="B754" s="1">
        <v>176344</v>
      </c>
      <c r="C754" s="2" t="str">
        <f ca="1">VLOOKUP(B754,'Fichier FI (en entrée)'!B:D,3)</f>
        <v>HRFTXKXNUH</v>
      </c>
      <c r="D754" s="2" t="str">
        <f ca="1">VLOOKUP(B754,'Fichier FI (en entrée)'!B:E,4)</f>
        <v>Nwhpslntlhmix</v>
      </c>
      <c r="E754" s="2" t="s">
        <v>20</v>
      </c>
      <c r="F754" s="2" t="s">
        <v>3</v>
      </c>
      <c r="G754" s="1">
        <v>1</v>
      </c>
      <c r="H754" s="1">
        <v>10.32</v>
      </c>
      <c r="I754" s="2" t="s">
        <v>1</v>
      </c>
      <c r="J754" s="1">
        <v>3</v>
      </c>
      <c r="K754" s="2" t="s">
        <v>0</v>
      </c>
      <c r="L754" s="1">
        <v>0</v>
      </c>
      <c r="M754" s="1">
        <v>0</v>
      </c>
      <c r="N754" s="1">
        <v>0</v>
      </c>
    </row>
    <row r="755" spans="1:14">
      <c r="A755" s="1">
        <v>753</v>
      </c>
      <c r="B755" s="1">
        <v>1159305</v>
      </c>
      <c r="C755" s="2" t="str">
        <f ca="1">VLOOKUP(B755,'Fichier FI (en entrée)'!B:D,3)</f>
        <v>GCRKYZBLJY</v>
      </c>
      <c r="D755" s="2" t="str">
        <f ca="1">VLOOKUP(B755,'Fichier FI (en entrée)'!B:E,4)</f>
        <v>Lfljqwzbtuubh</v>
      </c>
      <c r="E755" s="2" t="s">
        <v>47</v>
      </c>
      <c r="F755" s="2" t="s">
        <v>3</v>
      </c>
      <c r="G755" s="1">
        <v>1</v>
      </c>
      <c r="H755" s="1">
        <v>10.32</v>
      </c>
      <c r="I755" s="2" t="s">
        <v>1</v>
      </c>
      <c r="J755" s="1">
        <v>3</v>
      </c>
      <c r="K755" s="2" t="s">
        <v>0</v>
      </c>
      <c r="L755" s="1">
        <v>0</v>
      </c>
      <c r="M755" s="1">
        <v>25</v>
      </c>
      <c r="N755" s="1">
        <v>0</v>
      </c>
    </row>
    <row r="756" spans="1:14">
      <c r="A756" s="1">
        <v>753</v>
      </c>
      <c r="B756" s="1">
        <v>284860</v>
      </c>
      <c r="C756" s="2" t="str">
        <f ca="1">VLOOKUP(B756,'Fichier FI (en entrée)'!B:D,3)</f>
        <v>PSQDOHSZDV</v>
      </c>
      <c r="D756" s="2" t="str">
        <f ca="1">VLOOKUP(B756,'Fichier FI (en entrée)'!B:E,4)</f>
        <v>Vsjivzvwhpnfy</v>
      </c>
      <c r="E756" s="2" t="s">
        <v>20</v>
      </c>
      <c r="F756" s="2" t="s">
        <v>3</v>
      </c>
      <c r="G756" s="1">
        <v>1</v>
      </c>
      <c r="H756" s="1">
        <v>10.32</v>
      </c>
      <c r="I756" s="2" t="s">
        <v>1</v>
      </c>
      <c r="J756" s="1">
        <v>3</v>
      </c>
      <c r="K756" s="2" t="s">
        <v>5</v>
      </c>
      <c r="L756" s="1">
        <v>0</v>
      </c>
      <c r="M756" s="1">
        <v>0</v>
      </c>
      <c r="N756" s="1">
        <v>0</v>
      </c>
    </row>
    <row r="757" spans="1:14">
      <c r="A757" s="1">
        <v>756</v>
      </c>
      <c r="B757" s="1">
        <v>638138</v>
      </c>
      <c r="C757" s="2" t="str">
        <f ca="1">VLOOKUP(B757,'Fichier FI (en entrée)'!B:D,3)</f>
        <v>VZMSIWAMMQ</v>
      </c>
      <c r="D757" s="2" t="str">
        <f ca="1">VLOOKUP(B757,'Fichier FI (en entrée)'!B:E,4)</f>
        <v>Esdfoluyfdqft</v>
      </c>
      <c r="E757" s="2" t="s">
        <v>14</v>
      </c>
      <c r="F757" s="2" t="s">
        <v>3</v>
      </c>
      <c r="G757" s="1">
        <v>1</v>
      </c>
      <c r="H757" s="1">
        <v>10.31</v>
      </c>
      <c r="I757" s="2" t="s">
        <v>1</v>
      </c>
      <c r="J757" s="1">
        <v>3</v>
      </c>
      <c r="K757" s="2" t="s">
        <v>0</v>
      </c>
      <c r="L757" s="1">
        <v>0</v>
      </c>
      <c r="M757" s="1">
        <v>16</v>
      </c>
      <c r="N757" s="1">
        <v>0</v>
      </c>
    </row>
    <row r="758" spans="1:14">
      <c r="A758" s="1">
        <v>756</v>
      </c>
      <c r="B758" s="1">
        <v>564542</v>
      </c>
      <c r="C758" s="2" t="str">
        <f ca="1">VLOOKUP(B758,'Fichier FI (en entrée)'!B:D,3)</f>
        <v>DBKAKQFWYC</v>
      </c>
      <c r="D758" s="2" t="str">
        <f ca="1">VLOOKUP(B758,'Fichier FI (en entrée)'!B:E,4)</f>
        <v>Ktgvwoctfsyiy</v>
      </c>
      <c r="E758" s="2" t="s">
        <v>60</v>
      </c>
      <c r="F758" s="2" t="s">
        <v>3</v>
      </c>
      <c r="G758" s="1">
        <v>1</v>
      </c>
      <c r="H758" s="1">
        <v>10.31</v>
      </c>
      <c r="I758" s="2" t="s">
        <v>1</v>
      </c>
      <c r="J758" s="1">
        <v>3</v>
      </c>
      <c r="K758" s="2" t="s">
        <v>5</v>
      </c>
      <c r="L758" s="1">
        <v>0</v>
      </c>
      <c r="M758" s="1">
        <v>3</v>
      </c>
      <c r="N758" s="1">
        <v>0</v>
      </c>
    </row>
    <row r="759" spans="1:14">
      <c r="A759" s="1">
        <v>758</v>
      </c>
      <c r="B759" s="1">
        <v>241245</v>
      </c>
      <c r="C759" s="2" t="str">
        <f ca="1">VLOOKUP(B759,'Fichier FI (en entrée)'!B:D,3)</f>
        <v>DOBUCCRTVJ</v>
      </c>
      <c r="D759" s="2" t="str">
        <f ca="1">VLOOKUP(B759,'Fichier FI (en entrée)'!B:E,4)</f>
        <v>Kpqzhdnkxiwvt</v>
      </c>
      <c r="E759" s="2" t="s">
        <v>17</v>
      </c>
      <c r="F759" s="2" t="s">
        <v>3</v>
      </c>
      <c r="G759" s="1">
        <v>1</v>
      </c>
      <c r="H759" s="1">
        <v>10.3</v>
      </c>
      <c r="I759" s="2" t="s">
        <v>1</v>
      </c>
      <c r="J759" s="1">
        <v>3</v>
      </c>
      <c r="K759" s="2" t="s">
        <v>0</v>
      </c>
      <c r="L759" s="1">
        <v>0</v>
      </c>
      <c r="M759" s="1">
        <v>5</v>
      </c>
      <c r="N759" s="1">
        <v>0</v>
      </c>
    </row>
    <row r="760" spans="1:14">
      <c r="A760" s="1">
        <v>758</v>
      </c>
      <c r="B760" s="1">
        <v>451043</v>
      </c>
      <c r="C760" s="2" t="str">
        <f ca="1">VLOOKUP(B760,'Fichier FI (en entrée)'!B:D,3)</f>
        <v>KUZBEMVSKT</v>
      </c>
      <c r="D760" s="2" t="str">
        <f ca="1">VLOOKUP(B760,'Fichier FI (en entrée)'!B:E,4)</f>
        <v>Yamoniykghqhz</v>
      </c>
      <c r="E760" s="2" t="s">
        <v>17</v>
      </c>
      <c r="F760" s="2" t="s">
        <v>3</v>
      </c>
      <c r="G760" s="1">
        <v>1</v>
      </c>
      <c r="H760" s="1">
        <v>10.3</v>
      </c>
      <c r="I760" s="2" t="s">
        <v>1</v>
      </c>
      <c r="J760" s="1">
        <v>3</v>
      </c>
      <c r="K760" s="2" t="s">
        <v>5</v>
      </c>
      <c r="L760" s="1">
        <v>0</v>
      </c>
      <c r="M760" s="1">
        <v>0</v>
      </c>
      <c r="N760" s="1">
        <v>0</v>
      </c>
    </row>
    <row r="761" spans="1:14">
      <c r="A761" s="1">
        <v>758</v>
      </c>
      <c r="B761" s="1">
        <v>511088</v>
      </c>
      <c r="C761" s="2" t="str">
        <f ca="1">VLOOKUP(B761,'Fichier FI (en entrée)'!B:D,3)</f>
        <v>ZFREOCOBCN</v>
      </c>
      <c r="D761" s="2" t="str">
        <f ca="1">VLOOKUP(B761,'Fichier FI (en entrée)'!B:E,4)</f>
        <v>Iriauncatwdxx</v>
      </c>
      <c r="E761" s="2" t="s">
        <v>27</v>
      </c>
      <c r="F761" s="2" t="s">
        <v>3</v>
      </c>
      <c r="G761" s="1">
        <v>1</v>
      </c>
      <c r="H761" s="1">
        <v>10.3</v>
      </c>
      <c r="I761" s="2" t="s">
        <v>1</v>
      </c>
      <c r="J761" s="1">
        <v>3</v>
      </c>
      <c r="K761" s="2" t="s">
        <v>5</v>
      </c>
      <c r="L761" s="1">
        <v>0</v>
      </c>
      <c r="M761" s="1">
        <v>15</v>
      </c>
      <c r="N761" s="1">
        <v>0</v>
      </c>
    </row>
    <row r="762" spans="1:14">
      <c r="A762" s="1">
        <v>758</v>
      </c>
      <c r="B762" s="1">
        <v>576386</v>
      </c>
      <c r="C762" s="2" t="str">
        <f ca="1">VLOOKUP(B762,'Fichier FI (en entrée)'!B:D,3)</f>
        <v>DDWCRTOKPW</v>
      </c>
      <c r="D762" s="2" t="str">
        <f ca="1">VLOOKUP(B762,'Fichier FI (en entrée)'!B:E,4)</f>
        <v>Qzfrrasoeiibm</v>
      </c>
      <c r="E762" s="2" t="s">
        <v>20</v>
      </c>
      <c r="F762" s="2" t="s">
        <v>3</v>
      </c>
      <c r="G762" s="1">
        <v>1</v>
      </c>
      <c r="H762" s="1">
        <v>10.3</v>
      </c>
      <c r="I762" s="2" t="s">
        <v>1</v>
      </c>
      <c r="J762" s="1">
        <v>3</v>
      </c>
      <c r="K762" s="2" t="s">
        <v>0</v>
      </c>
      <c r="L762" s="1">
        <v>0</v>
      </c>
      <c r="M762" s="1">
        <v>0</v>
      </c>
      <c r="N762" s="1">
        <v>0</v>
      </c>
    </row>
    <row r="763" spans="1:14">
      <c r="A763" s="1">
        <v>758</v>
      </c>
      <c r="B763" s="1">
        <v>567543</v>
      </c>
      <c r="C763" s="2" t="str">
        <f ca="1">VLOOKUP(B763,'Fichier FI (en entrée)'!B:D,3)</f>
        <v>JCUDLIZZMV</v>
      </c>
      <c r="D763" s="2" t="str">
        <f ca="1">VLOOKUP(B763,'Fichier FI (en entrée)'!B:E,4)</f>
        <v>Jbyflnzttmcnj</v>
      </c>
      <c r="E763" s="2" t="s">
        <v>20</v>
      </c>
      <c r="F763" s="2" t="s">
        <v>3</v>
      </c>
      <c r="G763" s="1">
        <v>1</v>
      </c>
      <c r="H763" s="1">
        <v>10.3</v>
      </c>
      <c r="I763" s="2" t="s">
        <v>1</v>
      </c>
      <c r="J763" s="1">
        <v>3</v>
      </c>
      <c r="K763" s="2" t="s">
        <v>5</v>
      </c>
      <c r="L763" s="1">
        <v>0</v>
      </c>
      <c r="M763" s="1">
        <v>1</v>
      </c>
      <c r="N763" s="1">
        <v>0</v>
      </c>
    </row>
    <row r="764" spans="1:14">
      <c r="A764" s="1">
        <v>763</v>
      </c>
      <c r="B764" s="1">
        <v>222550</v>
      </c>
      <c r="C764" s="2" t="str">
        <f ca="1">VLOOKUP(B764,'Fichier FI (en entrée)'!B:D,3)</f>
        <v>MCDHPVMNTH</v>
      </c>
      <c r="D764" s="2" t="str">
        <f ca="1">VLOOKUP(B764,'Fichier FI (en entrée)'!B:E,4)</f>
        <v>Kgtuozjpmnctl</v>
      </c>
      <c r="E764" s="2" t="s">
        <v>27</v>
      </c>
      <c r="F764" s="2" t="s">
        <v>3</v>
      </c>
      <c r="G764" s="1">
        <v>1</v>
      </c>
      <c r="H764" s="1">
        <v>10.29</v>
      </c>
      <c r="I764" s="2" t="s">
        <v>1</v>
      </c>
      <c r="J764" s="1">
        <v>3</v>
      </c>
      <c r="K764" s="2" t="s">
        <v>5</v>
      </c>
      <c r="L764" s="1">
        <v>0</v>
      </c>
      <c r="M764" s="1">
        <v>13</v>
      </c>
      <c r="N764" s="1">
        <v>0</v>
      </c>
    </row>
    <row r="765" spans="1:14">
      <c r="A765" s="1">
        <v>763</v>
      </c>
      <c r="B765" s="1">
        <v>688581</v>
      </c>
      <c r="C765" s="2" t="str">
        <f ca="1">VLOOKUP(B765,'Fichier FI (en entrée)'!B:D,3)</f>
        <v>CDCHLCOHGT</v>
      </c>
      <c r="D765" s="2" t="str">
        <f ca="1">VLOOKUP(B765,'Fichier FI (en entrée)'!B:E,4)</f>
        <v>Yiuzehkvslzop</v>
      </c>
      <c r="E765" s="2" t="s">
        <v>31</v>
      </c>
      <c r="F765" s="2" t="s">
        <v>3</v>
      </c>
      <c r="G765" s="1">
        <v>1</v>
      </c>
      <c r="H765" s="1">
        <v>10.29</v>
      </c>
      <c r="I765" s="2" t="s">
        <v>1</v>
      </c>
      <c r="J765" s="1">
        <v>3</v>
      </c>
      <c r="K765" s="2" t="s">
        <v>5</v>
      </c>
      <c r="L765" s="1">
        <v>0</v>
      </c>
      <c r="M765" s="1">
        <v>2</v>
      </c>
      <c r="N765" s="1">
        <v>0</v>
      </c>
    </row>
    <row r="766" spans="1:14">
      <c r="A766" s="1">
        <v>763</v>
      </c>
      <c r="B766" s="1">
        <v>654051</v>
      </c>
      <c r="C766" s="2" t="str">
        <f ca="1">VLOOKUP(B766,'Fichier FI (en entrée)'!B:D,3)</f>
        <v>BPBQBHZVEA</v>
      </c>
      <c r="D766" s="2" t="str">
        <f ca="1">VLOOKUP(B766,'Fichier FI (en entrée)'!B:E,4)</f>
        <v>Lvggrhpsupziz</v>
      </c>
      <c r="E766" s="2" t="s">
        <v>22</v>
      </c>
      <c r="F766" s="2" t="s">
        <v>3</v>
      </c>
      <c r="G766" s="1">
        <v>1</v>
      </c>
      <c r="H766" s="1">
        <v>10.29</v>
      </c>
      <c r="I766" s="2" t="s">
        <v>1</v>
      </c>
      <c r="J766" s="1">
        <v>3</v>
      </c>
      <c r="K766" s="2" t="s">
        <v>0</v>
      </c>
      <c r="L766" s="1">
        <v>0</v>
      </c>
      <c r="M766" s="1">
        <v>0</v>
      </c>
      <c r="N766" s="1">
        <v>0</v>
      </c>
    </row>
    <row r="767" spans="1:14">
      <c r="A767" s="1">
        <v>763</v>
      </c>
      <c r="B767" s="1">
        <v>450843</v>
      </c>
      <c r="C767" s="2" t="str">
        <f ca="1">VLOOKUP(B767,'Fichier FI (en entrée)'!B:D,3)</f>
        <v>UOVWISYALR</v>
      </c>
      <c r="D767" s="2" t="str">
        <f ca="1">VLOOKUP(B767,'Fichier FI (en entrée)'!B:E,4)</f>
        <v>Onncsupycvdyf</v>
      </c>
      <c r="E767" s="2" t="s">
        <v>20</v>
      </c>
      <c r="F767" s="2" t="s">
        <v>3</v>
      </c>
      <c r="G767" s="1">
        <v>1</v>
      </c>
      <c r="H767" s="1">
        <v>10.29</v>
      </c>
      <c r="I767" s="2" t="s">
        <v>1</v>
      </c>
      <c r="J767" s="1">
        <v>3</v>
      </c>
      <c r="K767" s="2" t="s">
        <v>0</v>
      </c>
      <c r="L767" s="1">
        <v>0</v>
      </c>
      <c r="M767" s="1">
        <v>8</v>
      </c>
      <c r="N767" s="1">
        <v>0</v>
      </c>
    </row>
    <row r="768" spans="1:14">
      <c r="A768" s="1">
        <v>767</v>
      </c>
      <c r="B768" s="1">
        <v>451044</v>
      </c>
      <c r="C768" s="2" t="str">
        <f ca="1">VLOOKUP(B768,'Fichier FI (en entrée)'!B:D,3)</f>
        <v>JIPOPPRQSJ</v>
      </c>
      <c r="D768" s="2" t="str">
        <f ca="1">VLOOKUP(B768,'Fichier FI (en entrée)'!B:E,4)</f>
        <v>Qaskvptrescmm</v>
      </c>
      <c r="E768" s="2" t="s">
        <v>20</v>
      </c>
      <c r="F768" s="2" t="s">
        <v>3</v>
      </c>
      <c r="G768" s="1">
        <v>1</v>
      </c>
      <c r="H768" s="1">
        <v>10.28</v>
      </c>
      <c r="I768" s="2" t="s">
        <v>1</v>
      </c>
      <c r="J768" s="1">
        <v>3</v>
      </c>
      <c r="K768" s="2" t="s">
        <v>5</v>
      </c>
      <c r="L768" s="1">
        <v>0</v>
      </c>
      <c r="M768" s="1">
        <v>7</v>
      </c>
      <c r="N768" s="1">
        <v>0</v>
      </c>
    </row>
    <row r="769" spans="1:14">
      <c r="A769" s="1">
        <v>767</v>
      </c>
      <c r="B769" s="1">
        <v>470766</v>
      </c>
      <c r="C769" s="2" t="str">
        <f ca="1">VLOOKUP(B769,'Fichier FI (en entrée)'!B:D,3)</f>
        <v>JVWUUTZTUU</v>
      </c>
      <c r="D769" s="2" t="str">
        <f ca="1">VLOOKUP(B769,'Fichier FI (en entrée)'!B:E,4)</f>
        <v>Xzwcbpsffejvk</v>
      </c>
      <c r="E769" s="2" t="s">
        <v>15</v>
      </c>
      <c r="F769" s="2" t="s">
        <v>3</v>
      </c>
      <c r="G769" s="1">
        <v>1</v>
      </c>
      <c r="H769" s="1">
        <v>10.28</v>
      </c>
      <c r="I769" s="2" t="s">
        <v>1</v>
      </c>
      <c r="J769" s="1">
        <v>3</v>
      </c>
      <c r="K769" s="2" t="s">
        <v>5</v>
      </c>
      <c r="L769" s="1">
        <v>0</v>
      </c>
      <c r="M769" s="1">
        <v>1</v>
      </c>
      <c r="N769" s="1">
        <v>0</v>
      </c>
    </row>
    <row r="770" spans="1:14">
      <c r="A770" s="1">
        <v>767</v>
      </c>
      <c r="B770" s="1">
        <v>610251</v>
      </c>
      <c r="C770" s="2" t="str">
        <f ca="1">VLOOKUP(B770,'Fichier FI (en entrée)'!B:D,3)</f>
        <v>BPWFJAUPJP</v>
      </c>
      <c r="D770" s="2" t="str">
        <f ca="1">VLOOKUP(B770,'Fichier FI (en entrée)'!B:E,4)</f>
        <v>Dszdnjzkqvwri</v>
      </c>
      <c r="E770" s="2" t="s">
        <v>19</v>
      </c>
      <c r="F770" s="2" t="s">
        <v>3</v>
      </c>
      <c r="G770" s="1">
        <v>1</v>
      </c>
      <c r="H770" s="1">
        <v>10.28</v>
      </c>
      <c r="I770" s="2" t="s">
        <v>1</v>
      </c>
      <c r="J770" s="1">
        <v>3</v>
      </c>
      <c r="K770" s="2" t="s">
        <v>5</v>
      </c>
      <c r="L770" s="1">
        <v>0</v>
      </c>
      <c r="M770" s="1">
        <v>14</v>
      </c>
      <c r="N770" s="1">
        <v>0</v>
      </c>
    </row>
    <row r="771" spans="1:14">
      <c r="A771" s="1">
        <v>767</v>
      </c>
      <c r="B771" s="1">
        <v>438374</v>
      </c>
      <c r="C771" s="2" t="str">
        <f ca="1">VLOOKUP(B771,'Fichier FI (en entrée)'!B:D,3)</f>
        <v>IWNQEBBBGK</v>
      </c>
      <c r="D771" s="2" t="str">
        <f ca="1">VLOOKUP(B771,'Fichier FI (en entrée)'!B:E,4)</f>
        <v>Nqchlvhuizxhk</v>
      </c>
      <c r="E771" s="2" t="s">
        <v>28</v>
      </c>
      <c r="F771" s="2" t="s">
        <v>3</v>
      </c>
      <c r="G771" s="1">
        <v>1</v>
      </c>
      <c r="H771" s="1">
        <v>10.28</v>
      </c>
      <c r="I771" s="2" t="s">
        <v>1</v>
      </c>
      <c r="J771" s="1">
        <v>3</v>
      </c>
      <c r="K771" s="2" t="s">
        <v>5</v>
      </c>
      <c r="L771" s="1">
        <v>0</v>
      </c>
      <c r="M771" s="1">
        <v>0</v>
      </c>
      <c r="N771" s="1">
        <v>0</v>
      </c>
    </row>
    <row r="772" spans="1:14">
      <c r="A772" s="1">
        <v>767</v>
      </c>
      <c r="B772" s="1">
        <v>284994</v>
      </c>
      <c r="C772" s="2" t="str">
        <f ca="1">VLOOKUP(B772,'Fichier FI (en entrée)'!B:D,3)</f>
        <v>VXRTIKZOUV</v>
      </c>
      <c r="D772" s="2" t="str">
        <f ca="1">VLOOKUP(B772,'Fichier FI (en entrée)'!B:E,4)</f>
        <v>Fwkgaqpqdnohz</v>
      </c>
      <c r="E772" s="2" t="s">
        <v>20</v>
      </c>
      <c r="F772" s="2" t="s">
        <v>3</v>
      </c>
      <c r="G772" s="1">
        <v>1</v>
      </c>
      <c r="H772" s="1">
        <v>10.28</v>
      </c>
      <c r="I772" s="2" t="s">
        <v>1</v>
      </c>
      <c r="J772" s="1">
        <v>3</v>
      </c>
      <c r="K772" s="2" t="s">
        <v>5</v>
      </c>
      <c r="L772" s="1">
        <v>0</v>
      </c>
      <c r="M772" s="1">
        <v>3</v>
      </c>
      <c r="N772" s="1">
        <v>0</v>
      </c>
    </row>
    <row r="773" spans="1:14">
      <c r="A773" s="1">
        <v>772</v>
      </c>
      <c r="B773" s="1">
        <v>169926</v>
      </c>
      <c r="C773" s="2" t="str">
        <f ca="1">VLOOKUP(B773,'Fichier FI (en entrée)'!B:D,3)</f>
        <v>QGEXJRYYBY</v>
      </c>
      <c r="D773" s="2" t="str">
        <f ca="1">VLOOKUP(B773,'Fichier FI (en entrée)'!B:E,4)</f>
        <v>Kbeggublrayhy</v>
      </c>
      <c r="E773" s="2" t="s">
        <v>20</v>
      </c>
      <c r="F773" s="2" t="s">
        <v>3</v>
      </c>
      <c r="G773" s="1">
        <v>1</v>
      </c>
      <c r="H773" s="1">
        <v>10.27</v>
      </c>
      <c r="I773" s="2" t="s">
        <v>1</v>
      </c>
      <c r="J773" s="1">
        <v>3</v>
      </c>
      <c r="K773" s="2" t="s">
        <v>5</v>
      </c>
      <c r="L773" s="1">
        <v>0</v>
      </c>
      <c r="M773" s="1">
        <v>3</v>
      </c>
      <c r="N773" s="1">
        <v>0</v>
      </c>
    </row>
    <row r="774" spans="1:14">
      <c r="A774" s="1">
        <v>773</v>
      </c>
      <c r="B774" s="1">
        <v>376826</v>
      </c>
      <c r="C774" s="2" t="str">
        <f ca="1">VLOOKUP(B774,'Fichier FI (en entrée)'!B:D,3)</f>
        <v>LNQQEQDVLT</v>
      </c>
      <c r="D774" s="2" t="str">
        <f ca="1">VLOOKUP(B774,'Fichier FI (en entrée)'!B:E,4)</f>
        <v>Gsuwrtuzxxgtr</v>
      </c>
      <c r="E774" s="2" t="s">
        <v>19</v>
      </c>
      <c r="F774" s="2" t="s">
        <v>3</v>
      </c>
      <c r="G774" s="1">
        <v>1</v>
      </c>
      <c r="H774" s="1">
        <v>10.26</v>
      </c>
      <c r="I774" s="2" t="s">
        <v>1</v>
      </c>
      <c r="J774" s="1">
        <v>3</v>
      </c>
      <c r="K774" s="2" t="s">
        <v>0</v>
      </c>
      <c r="L774" s="1">
        <v>0</v>
      </c>
      <c r="M774" s="1">
        <v>14</v>
      </c>
      <c r="N774" s="1">
        <v>0</v>
      </c>
    </row>
    <row r="775" spans="1:14">
      <c r="A775" s="1">
        <v>773</v>
      </c>
      <c r="B775" s="1">
        <v>390931</v>
      </c>
      <c r="C775" s="2" t="str">
        <f ca="1">VLOOKUP(B775,'Fichier FI (en entrée)'!B:D,3)</f>
        <v>ZIOOTAWWAZ</v>
      </c>
      <c r="D775" s="2" t="str">
        <f ca="1">VLOOKUP(B775,'Fichier FI (en entrée)'!B:E,4)</f>
        <v>Ddwphtxhsfrcw</v>
      </c>
      <c r="E775" s="2" t="s">
        <v>20</v>
      </c>
      <c r="F775" s="2" t="s">
        <v>3</v>
      </c>
      <c r="G775" s="1">
        <v>1</v>
      </c>
      <c r="H775" s="1">
        <v>10.26</v>
      </c>
      <c r="I775" s="2" t="s">
        <v>1</v>
      </c>
      <c r="J775" s="1">
        <v>3</v>
      </c>
      <c r="K775" s="2" t="s">
        <v>5</v>
      </c>
      <c r="L775" s="1">
        <v>0</v>
      </c>
      <c r="M775" s="1">
        <v>2</v>
      </c>
      <c r="N775" s="1">
        <v>0</v>
      </c>
    </row>
    <row r="776" spans="1:14">
      <c r="A776" s="1">
        <v>773</v>
      </c>
      <c r="B776" s="1">
        <v>1056013</v>
      </c>
      <c r="C776" s="2" t="str">
        <f ca="1">VLOOKUP(B776,'Fichier FI (en entrée)'!B:D,3)</f>
        <v>KWMGHHUFYZ</v>
      </c>
      <c r="D776" s="2" t="str">
        <f ca="1">VLOOKUP(B776,'Fichier FI (en entrée)'!B:E,4)</f>
        <v>Ujpnpyfazkfiu</v>
      </c>
      <c r="E776" s="2" t="s">
        <v>74</v>
      </c>
      <c r="F776" s="2" t="s">
        <v>3</v>
      </c>
      <c r="G776" s="1">
        <v>1</v>
      </c>
      <c r="H776" s="1">
        <v>10.26</v>
      </c>
      <c r="I776" s="2" t="s">
        <v>1</v>
      </c>
      <c r="J776" s="1">
        <v>3</v>
      </c>
      <c r="K776" s="2" t="s">
        <v>5</v>
      </c>
      <c r="L776" s="1">
        <v>0</v>
      </c>
      <c r="M776" s="1">
        <v>26</v>
      </c>
      <c r="N776" s="1">
        <v>0</v>
      </c>
    </row>
    <row r="777" spans="1:14">
      <c r="A777" s="1">
        <v>773</v>
      </c>
      <c r="B777" s="1">
        <v>727557</v>
      </c>
      <c r="C777" s="2" t="str">
        <f ca="1">VLOOKUP(B777,'Fichier FI (en entrée)'!B:D,3)</f>
        <v>QWGVYOWXAW</v>
      </c>
      <c r="D777" s="2" t="str">
        <f ca="1">VLOOKUP(B777,'Fichier FI (en entrée)'!B:E,4)</f>
        <v>Nrygmzgoiwvxs</v>
      </c>
      <c r="E777" s="2" t="s">
        <v>27</v>
      </c>
      <c r="F777" s="2" t="s">
        <v>3</v>
      </c>
      <c r="G777" s="1">
        <v>1</v>
      </c>
      <c r="H777" s="1">
        <v>10.26</v>
      </c>
      <c r="I777" s="2" t="s">
        <v>1</v>
      </c>
      <c r="J777" s="1">
        <v>3</v>
      </c>
      <c r="K777" s="2" t="s">
        <v>5</v>
      </c>
      <c r="L777" s="1">
        <v>0</v>
      </c>
      <c r="M777" s="1">
        <v>12</v>
      </c>
      <c r="N777" s="1">
        <v>0</v>
      </c>
    </row>
    <row r="778" spans="1:14">
      <c r="A778" s="1">
        <v>773</v>
      </c>
      <c r="B778" s="1">
        <v>263234</v>
      </c>
      <c r="C778" s="2" t="str">
        <f ca="1">VLOOKUP(B778,'Fichier FI (en entrée)'!B:D,3)</f>
        <v>KTDRPENGFQ</v>
      </c>
      <c r="D778" s="2" t="str">
        <f ca="1">VLOOKUP(B778,'Fichier FI (en entrée)'!B:E,4)</f>
        <v>Umfedxcthhuyc</v>
      </c>
      <c r="E778" s="2" t="s">
        <v>28</v>
      </c>
      <c r="F778" s="2" t="s">
        <v>3</v>
      </c>
      <c r="G778" s="1">
        <v>1</v>
      </c>
      <c r="H778" s="1">
        <v>10.26</v>
      </c>
      <c r="I778" s="2" t="s">
        <v>1</v>
      </c>
      <c r="J778" s="1">
        <v>3</v>
      </c>
      <c r="K778" s="2" t="s">
        <v>0</v>
      </c>
      <c r="L778" s="1">
        <v>0</v>
      </c>
      <c r="M778" s="1">
        <v>2</v>
      </c>
      <c r="N778" s="1">
        <v>0</v>
      </c>
    </row>
    <row r="779" spans="1:14">
      <c r="A779" s="1">
        <v>778</v>
      </c>
      <c r="B779" s="1">
        <v>377286</v>
      </c>
      <c r="C779" s="2" t="str">
        <f ca="1">VLOOKUP(B779,'Fichier FI (en entrée)'!B:D,3)</f>
        <v>JIIADJUHFL</v>
      </c>
      <c r="D779" s="2" t="str">
        <f ca="1">VLOOKUP(B779,'Fichier FI (en entrée)'!B:E,4)</f>
        <v>Duyuwgjbrwpvn</v>
      </c>
      <c r="E779" s="2" t="s">
        <v>27</v>
      </c>
      <c r="F779" s="2" t="s">
        <v>3</v>
      </c>
      <c r="G779" s="1">
        <v>1</v>
      </c>
      <c r="H779" s="1">
        <v>10.25</v>
      </c>
      <c r="I779" s="2" t="s">
        <v>1</v>
      </c>
      <c r="J779" s="1">
        <v>3</v>
      </c>
      <c r="K779" s="2" t="s">
        <v>0</v>
      </c>
      <c r="L779" s="1">
        <v>0</v>
      </c>
      <c r="M779" s="1">
        <v>13</v>
      </c>
      <c r="N779" s="1">
        <v>0</v>
      </c>
    </row>
    <row r="780" spans="1:14">
      <c r="A780" s="1">
        <v>778</v>
      </c>
      <c r="B780" s="1">
        <v>1019403</v>
      </c>
      <c r="C780" s="2" t="str">
        <f ca="1">VLOOKUP(B780,'Fichier FI (en entrée)'!B:D,3)</f>
        <v>NZDPRAVJEL</v>
      </c>
      <c r="D780" s="2" t="str">
        <f ca="1">VLOOKUP(B780,'Fichier FI (en entrée)'!B:E,4)</f>
        <v>Vajiadsotywat</v>
      </c>
      <c r="E780" s="2" t="s">
        <v>43</v>
      </c>
      <c r="F780" s="2" t="s">
        <v>3</v>
      </c>
      <c r="G780" s="1">
        <v>1</v>
      </c>
      <c r="H780" s="1">
        <v>10.25</v>
      </c>
      <c r="I780" s="2" t="s">
        <v>1</v>
      </c>
      <c r="J780" s="1">
        <v>3</v>
      </c>
      <c r="K780" s="2" t="s">
        <v>0</v>
      </c>
      <c r="L780" s="1">
        <v>0</v>
      </c>
      <c r="M780" s="1">
        <v>3</v>
      </c>
      <c r="N780" s="1">
        <v>0</v>
      </c>
    </row>
    <row r="781" spans="1:14">
      <c r="A781" s="1">
        <v>778</v>
      </c>
      <c r="B781" s="1">
        <v>528427</v>
      </c>
      <c r="C781" s="2" t="str">
        <f ca="1">VLOOKUP(B781,'Fichier FI (en entrée)'!B:D,3)</f>
        <v>UKJGHLUQNP</v>
      </c>
      <c r="D781" s="2" t="str">
        <f ca="1">VLOOKUP(B781,'Fichier FI (en entrée)'!B:E,4)</f>
        <v>Ywyvjdinbzqog</v>
      </c>
      <c r="E781" s="2" t="s">
        <v>14</v>
      </c>
      <c r="F781" s="2" t="s">
        <v>3</v>
      </c>
      <c r="G781" s="1">
        <v>1</v>
      </c>
      <c r="H781" s="1">
        <v>10.25</v>
      </c>
      <c r="I781" s="2" t="s">
        <v>1</v>
      </c>
      <c r="J781" s="1">
        <v>3</v>
      </c>
      <c r="K781" s="2" t="s">
        <v>5</v>
      </c>
      <c r="L781" s="1">
        <v>0</v>
      </c>
      <c r="M781" s="1">
        <v>17</v>
      </c>
      <c r="N781" s="1">
        <v>0</v>
      </c>
    </row>
    <row r="782" spans="1:14">
      <c r="A782" s="1">
        <v>778</v>
      </c>
      <c r="B782" s="1">
        <v>284950</v>
      </c>
      <c r="C782" s="2" t="str">
        <f ca="1">VLOOKUP(B782,'Fichier FI (en entrée)'!B:D,3)</f>
        <v>ULPFFNBWZS</v>
      </c>
      <c r="D782" s="2" t="str">
        <f ca="1">VLOOKUP(B782,'Fichier FI (en entrée)'!B:E,4)</f>
        <v>Mauufozotrqsf</v>
      </c>
      <c r="E782" s="2" t="s">
        <v>20</v>
      </c>
      <c r="F782" s="2" t="s">
        <v>3</v>
      </c>
      <c r="G782" s="1">
        <v>1</v>
      </c>
      <c r="H782" s="1">
        <v>10.25</v>
      </c>
      <c r="I782" s="2" t="s">
        <v>1</v>
      </c>
      <c r="J782" s="1">
        <v>3</v>
      </c>
      <c r="K782" s="2" t="s">
        <v>5</v>
      </c>
      <c r="L782" s="1">
        <v>0</v>
      </c>
      <c r="M782" s="1">
        <v>5</v>
      </c>
      <c r="N782" s="1">
        <v>0</v>
      </c>
    </row>
    <row r="783" spans="1:14">
      <c r="A783" s="1">
        <v>782</v>
      </c>
      <c r="B783" s="1">
        <v>338787</v>
      </c>
      <c r="C783" s="2" t="str">
        <f ca="1">VLOOKUP(B783,'Fichier FI (en entrée)'!B:D,3)</f>
        <v>SBILEVASXF</v>
      </c>
      <c r="D783" s="2" t="str">
        <f ca="1">VLOOKUP(B783,'Fichier FI (en entrée)'!B:E,4)</f>
        <v>Vlzzmnblvjebp</v>
      </c>
      <c r="E783" s="2" t="s">
        <v>27</v>
      </c>
      <c r="F783" s="2" t="s">
        <v>3</v>
      </c>
      <c r="G783" s="1">
        <v>1</v>
      </c>
      <c r="H783" s="1">
        <v>10.24</v>
      </c>
      <c r="I783" s="2" t="s">
        <v>1</v>
      </c>
      <c r="J783" s="1">
        <v>3</v>
      </c>
      <c r="K783" s="2" t="s">
        <v>0</v>
      </c>
      <c r="L783" s="1">
        <v>0</v>
      </c>
      <c r="M783" s="1">
        <v>12</v>
      </c>
      <c r="N783" s="1">
        <v>0</v>
      </c>
    </row>
    <row r="784" spans="1:14">
      <c r="A784" s="1">
        <v>782</v>
      </c>
      <c r="B784" s="1">
        <v>241460</v>
      </c>
      <c r="C784" s="2" t="str">
        <f ca="1">VLOOKUP(B784,'Fichier FI (en entrée)'!B:D,3)</f>
        <v>KIYCTPGQJH</v>
      </c>
      <c r="D784" s="2" t="str">
        <f ca="1">VLOOKUP(B784,'Fichier FI (en entrée)'!B:E,4)</f>
        <v>Zzmjuqeibzbjs</v>
      </c>
      <c r="E784" s="2" t="s">
        <v>18</v>
      </c>
      <c r="F784" s="2" t="s">
        <v>3</v>
      </c>
      <c r="G784" s="1">
        <v>1</v>
      </c>
      <c r="H784" s="1">
        <v>10.24</v>
      </c>
      <c r="I784" s="2" t="s">
        <v>1</v>
      </c>
      <c r="J784" s="1">
        <v>3</v>
      </c>
      <c r="K784" s="2" t="s">
        <v>0</v>
      </c>
      <c r="L784" s="1">
        <v>0</v>
      </c>
      <c r="M784" s="1">
        <v>18</v>
      </c>
      <c r="N784" s="1">
        <v>0</v>
      </c>
    </row>
    <row r="785" spans="1:14">
      <c r="A785" s="1">
        <v>782</v>
      </c>
      <c r="B785" s="1">
        <v>519138</v>
      </c>
      <c r="C785" s="2" t="str">
        <f ca="1">VLOOKUP(B785,'Fichier FI (en entrée)'!B:D,3)</f>
        <v>ILIYBAMAPR</v>
      </c>
      <c r="D785" s="2" t="str">
        <f ca="1">VLOOKUP(B785,'Fichier FI (en entrée)'!B:E,4)</f>
        <v>Fefgekxrezbex</v>
      </c>
      <c r="E785" s="2" t="s">
        <v>18</v>
      </c>
      <c r="F785" s="2" t="s">
        <v>3</v>
      </c>
      <c r="G785" s="1">
        <v>1</v>
      </c>
      <c r="H785" s="1">
        <v>10.24</v>
      </c>
      <c r="I785" s="2" t="s">
        <v>1</v>
      </c>
      <c r="J785" s="1">
        <v>3</v>
      </c>
      <c r="K785" s="2" t="s">
        <v>0</v>
      </c>
      <c r="L785" s="1">
        <v>0</v>
      </c>
      <c r="M785" s="1">
        <v>14</v>
      </c>
      <c r="N785" s="1">
        <v>0</v>
      </c>
    </row>
    <row r="786" spans="1:14">
      <c r="A786" s="1">
        <v>782</v>
      </c>
      <c r="B786" s="1">
        <v>646577</v>
      </c>
      <c r="C786" s="2" t="str">
        <f ca="1">VLOOKUP(B786,'Fichier FI (en entrée)'!B:D,3)</f>
        <v>RTPTVUYZHS</v>
      </c>
      <c r="D786" s="2" t="str">
        <f ca="1">VLOOKUP(B786,'Fichier FI (en entrée)'!B:E,4)</f>
        <v>Gifbunfdcwoqd</v>
      </c>
      <c r="E786" s="2" t="s">
        <v>27</v>
      </c>
      <c r="F786" s="2" t="s">
        <v>3</v>
      </c>
      <c r="G786" s="1">
        <v>1</v>
      </c>
      <c r="H786" s="1">
        <v>10.24</v>
      </c>
      <c r="I786" s="2" t="s">
        <v>1</v>
      </c>
      <c r="J786" s="1">
        <v>3</v>
      </c>
      <c r="K786" s="2" t="s">
        <v>0</v>
      </c>
      <c r="L786" s="1">
        <v>0</v>
      </c>
      <c r="M786" s="1">
        <v>12</v>
      </c>
      <c r="N786" s="1">
        <v>0</v>
      </c>
    </row>
    <row r="787" spans="1:14">
      <c r="A787" s="1">
        <v>782</v>
      </c>
      <c r="B787" s="1">
        <v>447831</v>
      </c>
      <c r="C787" s="2" t="str">
        <f ca="1">VLOOKUP(B787,'Fichier FI (en entrée)'!B:D,3)</f>
        <v>CCDKQLOBGU</v>
      </c>
      <c r="D787" s="2" t="str">
        <f ca="1">VLOOKUP(B787,'Fichier FI (en entrée)'!B:E,4)</f>
        <v>Rgzwmksfeufny</v>
      </c>
      <c r="E787" s="2" t="s">
        <v>28</v>
      </c>
      <c r="F787" s="2" t="s">
        <v>3</v>
      </c>
      <c r="G787" s="1">
        <v>1</v>
      </c>
      <c r="H787" s="1">
        <v>10.24</v>
      </c>
      <c r="I787" s="2" t="s">
        <v>1</v>
      </c>
      <c r="J787" s="1">
        <v>3</v>
      </c>
      <c r="K787" s="2" t="s">
        <v>0</v>
      </c>
      <c r="L787" s="1">
        <v>0</v>
      </c>
      <c r="M787" s="1">
        <v>0</v>
      </c>
      <c r="N787" s="1">
        <v>0</v>
      </c>
    </row>
    <row r="788" spans="1:14">
      <c r="A788" s="1">
        <v>787</v>
      </c>
      <c r="B788" s="1">
        <v>338745</v>
      </c>
      <c r="C788" s="2" t="str">
        <f ca="1">VLOOKUP(B788,'Fichier FI (en entrée)'!B:D,3)</f>
        <v>FGWKTKQKIJ</v>
      </c>
      <c r="D788" s="2" t="str">
        <f ca="1">VLOOKUP(B788,'Fichier FI (en entrée)'!B:E,4)</f>
        <v>Gtpryprsiwiir</v>
      </c>
      <c r="E788" s="2" t="s">
        <v>18</v>
      </c>
      <c r="F788" s="2" t="s">
        <v>3</v>
      </c>
      <c r="G788" s="1">
        <v>1</v>
      </c>
      <c r="H788" s="1">
        <v>10.23</v>
      </c>
      <c r="I788" s="2" t="s">
        <v>1</v>
      </c>
      <c r="J788" s="1">
        <v>3</v>
      </c>
      <c r="K788" s="2" t="s">
        <v>0</v>
      </c>
      <c r="L788" s="1">
        <v>0</v>
      </c>
      <c r="M788" s="1">
        <v>14</v>
      </c>
      <c r="N788" s="1">
        <v>0</v>
      </c>
    </row>
    <row r="789" spans="1:14">
      <c r="A789" s="1">
        <v>787</v>
      </c>
      <c r="B789" s="1">
        <v>170549</v>
      </c>
      <c r="C789" s="2" t="str">
        <f ca="1">VLOOKUP(B789,'Fichier FI (en entrée)'!B:D,3)</f>
        <v>EEXECJFFWO</v>
      </c>
      <c r="D789" s="2" t="str">
        <f ca="1">VLOOKUP(B789,'Fichier FI (en entrée)'!B:E,4)</f>
        <v>Ifdzhilutpvsc</v>
      </c>
      <c r="E789" s="2" t="s">
        <v>27</v>
      </c>
      <c r="F789" s="2" t="s">
        <v>3</v>
      </c>
      <c r="G789" s="1">
        <v>1</v>
      </c>
      <c r="H789" s="1">
        <v>10.23</v>
      </c>
      <c r="I789" s="2" t="s">
        <v>1</v>
      </c>
      <c r="J789" s="1">
        <v>3</v>
      </c>
      <c r="K789" s="2" t="s">
        <v>5</v>
      </c>
      <c r="L789" s="1">
        <v>0</v>
      </c>
      <c r="M789" s="1">
        <v>12</v>
      </c>
      <c r="N789" s="1">
        <v>0</v>
      </c>
    </row>
    <row r="790" spans="1:14">
      <c r="A790" s="1">
        <v>787</v>
      </c>
      <c r="B790" s="1">
        <v>833090</v>
      </c>
      <c r="C790" s="2" t="str">
        <f ca="1">VLOOKUP(B790,'Fichier FI (en entrée)'!B:D,3)</f>
        <v>OTZLDXFWFE</v>
      </c>
      <c r="D790" s="2" t="str">
        <f ca="1">VLOOKUP(B790,'Fichier FI (en entrée)'!B:E,4)</f>
        <v>Rjcbezhxcvcjh</v>
      </c>
      <c r="E790" s="2" t="s">
        <v>73</v>
      </c>
      <c r="F790" s="2" t="s">
        <v>3</v>
      </c>
      <c r="G790" s="1">
        <v>1</v>
      </c>
      <c r="H790" s="1">
        <v>10.23</v>
      </c>
      <c r="I790" s="2" t="s">
        <v>1</v>
      </c>
      <c r="J790" s="1">
        <v>3</v>
      </c>
      <c r="K790" s="2" t="s">
        <v>5</v>
      </c>
      <c r="L790" s="1">
        <v>0</v>
      </c>
      <c r="M790" s="1">
        <v>33</v>
      </c>
      <c r="N790" s="1">
        <v>0</v>
      </c>
    </row>
    <row r="791" spans="1:14">
      <c r="A791" s="1">
        <v>787</v>
      </c>
      <c r="B791" s="1">
        <v>576001</v>
      </c>
      <c r="C791" s="2" t="str">
        <f ca="1">VLOOKUP(B791,'Fichier FI (en entrée)'!B:D,3)</f>
        <v>JLBENNDTVJ</v>
      </c>
      <c r="D791" s="2" t="str">
        <f ca="1">VLOOKUP(B791,'Fichier FI (en entrée)'!B:E,4)</f>
        <v>Auwvmuaurgbdk</v>
      </c>
      <c r="E791" s="2" t="s">
        <v>15</v>
      </c>
      <c r="F791" s="2" t="s">
        <v>3</v>
      </c>
      <c r="G791" s="1">
        <v>1</v>
      </c>
      <c r="H791" s="1">
        <v>10.23</v>
      </c>
      <c r="I791" s="2" t="s">
        <v>1</v>
      </c>
      <c r="J791" s="1">
        <v>3</v>
      </c>
      <c r="K791" s="2" t="s">
        <v>5</v>
      </c>
      <c r="L791" s="1">
        <v>0</v>
      </c>
      <c r="M791" s="1">
        <v>2</v>
      </c>
      <c r="N791" s="1">
        <v>0</v>
      </c>
    </row>
    <row r="792" spans="1:14">
      <c r="A792" s="1">
        <v>787</v>
      </c>
      <c r="B792" s="1">
        <v>173289</v>
      </c>
      <c r="C792" s="2" t="str">
        <f ca="1">VLOOKUP(B792,'Fichier FI (en entrée)'!B:D,3)</f>
        <v>OHCAQTBAOK</v>
      </c>
      <c r="D792" s="2" t="str">
        <f ca="1">VLOOKUP(B792,'Fichier FI (en entrée)'!B:E,4)</f>
        <v>Wlndbtgrmwhft</v>
      </c>
      <c r="E792" s="2" t="s">
        <v>27</v>
      </c>
      <c r="F792" s="2" t="s">
        <v>3</v>
      </c>
      <c r="G792" s="1">
        <v>1</v>
      </c>
      <c r="H792" s="1">
        <v>10.23</v>
      </c>
      <c r="I792" s="2" t="s">
        <v>1</v>
      </c>
      <c r="J792" s="1">
        <v>3</v>
      </c>
      <c r="K792" s="2" t="s">
        <v>0</v>
      </c>
      <c r="L792" s="1">
        <v>0</v>
      </c>
      <c r="M792" s="1">
        <v>12</v>
      </c>
      <c r="N792" s="1">
        <v>0</v>
      </c>
    </row>
    <row r="793" spans="1:14">
      <c r="A793" s="1">
        <v>792</v>
      </c>
      <c r="B793" s="1">
        <v>576427</v>
      </c>
      <c r="C793" s="2" t="str">
        <f ca="1">VLOOKUP(B793,'Fichier FI (en entrée)'!B:D,3)</f>
        <v>MQAWZUJGEL</v>
      </c>
      <c r="D793" s="2" t="str">
        <f ca="1">VLOOKUP(B793,'Fichier FI (en entrée)'!B:E,4)</f>
        <v>Tochguoympeni</v>
      </c>
      <c r="E793" s="2" t="s">
        <v>20</v>
      </c>
      <c r="F793" s="2" t="s">
        <v>3</v>
      </c>
      <c r="G793" s="1">
        <v>1</v>
      </c>
      <c r="H793" s="1">
        <v>10.220000000000001</v>
      </c>
      <c r="I793" s="2" t="s">
        <v>1</v>
      </c>
      <c r="J793" s="1">
        <v>3</v>
      </c>
      <c r="K793" s="2" t="s">
        <v>0</v>
      </c>
      <c r="L793" s="1">
        <v>0</v>
      </c>
      <c r="M793" s="1">
        <v>0</v>
      </c>
      <c r="N793" s="1">
        <v>0</v>
      </c>
    </row>
    <row r="794" spans="1:14">
      <c r="A794" s="1">
        <v>792</v>
      </c>
      <c r="B794" s="1">
        <v>209284</v>
      </c>
      <c r="C794" s="2" t="str">
        <f ca="1">VLOOKUP(B794,'Fichier FI (en entrée)'!B:D,3)</f>
        <v>AFQSPQHIJS</v>
      </c>
      <c r="D794" s="2" t="str">
        <f ca="1">VLOOKUP(B794,'Fichier FI (en entrée)'!B:E,4)</f>
        <v>Pdygehzwuamql</v>
      </c>
      <c r="E794" s="2" t="s">
        <v>68</v>
      </c>
      <c r="F794" s="2" t="s">
        <v>3</v>
      </c>
      <c r="G794" s="1">
        <v>1</v>
      </c>
      <c r="H794" s="1">
        <v>10.220000000000001</v>
      </c>
      <c r="I794" s="2" t="s">
        <v>1</v>
      </c>
      <c r="J794" s="1">
        <v>3</v>
      </c>
      <c r="K794" s="2" t="s">
        <v>0</v>
      </c>
      <c r="L794" s="1">
        <v>0</v>
      </c>
      <c r="M794" s="1">
        <v>1</v>
      </c>
      <c r="N794" s="1">
        <v>0</v>
      </c>
    </row>
    <row r="795" spans="1:14">
      <c r="A795" s="1">
        <v>794</v>
      </c>
      <c r="B795" s="1">
        <v>436871</v>
      </c>
      <c r="C795" s="2" t="str">
        <f ca="1">VLOOKUP(B795,'Fichier FI (en entrée)'!B:D,3)</f>
        <v>EBKLPALLMN</v>
      </c>
      <c r="D795" s="2" t="str">
        <f ca="1">VLOOKUP(B795,'Fichier FI (en entrée)'!B:E,4)</f>
        <v>Nazhaomsbxede</v>
      </c>
      <c r="E795" s="2" t="s">
        <v>15</v>
      </c>
      <c r="F795" s="2" t="s">
        <v>3</v>
      </c>
      <c r="G795" s="1">
        <v>1</v>
      </c>
      <c r="H795" s="1">
        <v>10.210000000000001</v>
      </c>
      <c r="I795" s="2" t="s">
        <v>1</v>
      </c>
      <c r="J795" s="1">
        <v>3</v>
      </c>
      <c r="K795" s="2" t="s">
        <v>5</v>
      </c>
      <c r="L795" s="1">
        <v>0</v>
      </c>
      <c r="M795" s="1">
        <v>0</v>
      </c>
      <c r="N795" s="1">
        <v>0</v>
      </c>
    </row>
    <row r="796" spans="1:14">
      <c r="A796" s="1">
        <v>794</v>
      </c>
      <c r="B796" s="1">
        <v>405449</v>
      </c>
      <c r="C796" s="2" t="str">
        <f ca="1">VLOOKUP(B796,'Fichier FI (en entrée)'!B:D,3)</f>
        <v>IMGYRPXYXZ</v>
      </c>
      <c r="D796" s="2" t="str">
        <f ca="1">VLOOKUP(B796,'Fichier FI (en entrée)'!B:E,4)</f>
        <v>Kpopdglhakjur</v>
      </c>
      <c r="E796" s="2" t="s">
        <v>19</v>
      </c>
      <c r="F796" s="2" t="s">
        <v>3</v>
      </c>
      <c r="G796" s="1">
        <v>1</v>
      </c>
      <c r="H796" s="1">
        <v>10.210000000000001</v>
      </c>
      <c r="I796" s="2" t="s">
        <v>1</v>
      </c>
      <c r="J796" s="1">
        <v>3</v>
      </c>
      <c r="K796" s="2" t="s">
        <v>5</v>
      </c>
      <c r="L796" s="1">
        <v>0</v>
      </c>
      <c r="M796" s="1">
        <v>16</v>
      </c>
      <c r="N796" s="1">
        <v>0</v>
      </c>
    </row>
    <row r="797" spans="1:14">
      <c r="A797" s="1">
        <v>796</v>
      </c>
      <c r="B797" s="1">
        <v>494552</v>
      </c>
      <c r="C797" s="2" t="str">
        <f ca="1">VLOOKUP(B797,'Fichier FI (en entrée)'!B:D,3)</f>
        <v>FAMUFTLMYW</v>
      </c>
      <c r="D797" s="2" t="str">
        <f ca="1">VLOOKUP(B797,'Fichier FI (en entrée)'!B:E,4)</f>
        <v>Mouaunzehsych</v>
      </c>
      <c r="E797" s="2" t="s">
        <v>15</v>
      </c>
      <c r="F797" s="2" t="s">
        <v>3</v>
      </c>
      <c r="G797" s="1">
        <v>1</v>
      </c>
      <c r="H797" s="1">
        <v>10.199999999999999</v>
      </c>
      <c r="I797" s="2" t="s">
        <v>1</v>
      </c>
      <c r="J797" s="1">
        <v>3</v>
      </c>
      <c r="K797" s="2" t="s">
        <v>0</v>
      </c>
      <c r="L797" s="1">
        <v>0</v>
      </c>
      <c r="M797" s="1">
        <v>0</v>
      </c>
      <c r="N797" s="1">
        <v>0</v>
      </c>
    </row>
    <row r="798" spans="1:14">
      <c r="A798" s="1">
        <v>797</v>
      </c>
      <c r="B798" s="1">
        <v>534078</v>
      </c>
      <c r="C798" s="2" t="str">
        <f ca="1">VLOOKUP(B798,'Fichier FI (en entrée)'!B:D,3)</f>
        <v>LROKXSWSHA</v>
      </c>
      <c r="D798" s="2" t="str">
        <f ca="1">VLOOKUP(B798,'Fichier FI (en entrée)'!B:E,4)</f>
        <v>Kozwehsndntof</v>
      </c>
      <c r="E798" s="2" t="s">
        <v>41</v>
      </c>
      <c r="F798" s="2" t="s">
        <v>3</v>
      </c>
      <c r="G798" s="1">
        <v>1</v>
      </c>
      <c r="H798" s="1">
        <v>10.19</v>
      </c>
      <c r="I798" s="2" t="s">
        <v>1</v>
      </c>
      <c r="J798" s="1">
        <v>3</v>
      </c>
      <c r="K798" s="2" t="s">
        <v>5</v>
      </c>
      <c r="L798" s="1">
        <v>0</v>
      </c>
      <c r="M798" s="1">
        <v>0</v>
      </c>
      <c r="N798" s="1">
        <v>0</v>
      </c>
    </row>
    <row r="799" spans="1:14">
      <c r="A799" s="1">
        <v>797</v>
      </c>
      <c r="B799" s="1">
        <v>721752</v>
      </c>
      <c r="C799" s="2" t="str">
        <f ca="1">VLOOKUP(B799,'Fichier FI (en entrée)'!B:D,3)</f>
        <v>PEKJFHNYWF</v>
      </c>
      <c r="D799" s="2" t="str">
        <f ca="1">VLOOKUP(B799,'Fichier FI (en entrée)'!B:E,4)</f>
        <v>Ebwmxctojdejp</v>
      </c>
      <c r="E799" s="2" t="s">
        <v>25</v>
      </c>
      <c r="F799" s="2" t="s">
        <v>3</v>
      </c>
      <c r="G799" s="1">
        <v>1</v>
      </c>
      <c r="H799" s="1">
        <v>10.19</v>
      </c>
      <c r="I799" s="2" t="s">
        <v>1</v>
      </c>
      <c r="J799" s="1">
        <v>3</v>
      </c>
      <c r="K799" s="2" t="s">
        <v>0</v>
      </c>
      <c r="L799" s="1">
        <v>0</v>
      </c>
      <c r="M799" s="1">
        <v>2</v>
      </c>
      <c r="N799" s="1">
        <v>0</v>
      </c>
    </row>
    <row r="800" spans="1:14">
      <c r="A800" s="1">
        <v>797</v>
      </c>
      <c r="B800" s="1">
        <v>1012896</v>
      </c>
      <c r="C800" s="2" t="str">
        <f ca="1">VLOOKUP(B800,'Fichier FI (en entrée)'!B:D,3)</f>
        <v>NSPDSJJFLN</v>
      </c>
      <c r="D800" s="2" t="str">
        <f ca="1">VLOOKUP(B800,'Fichier FI (en entrée)'!B:E,4)</f>
        <v>Cmpimvdexfyel</v>
      </c>
      <c r="E800" s="2" t="s">
        <v>47</v>
      </c>
      <c r="F800" s="2" t="s">
        <v>3</v>
      </c>
      <c r="G800" s="1">
        <v>1</v>
      </c>
      <c r="H800" s="1">
        <v>10.19</v>
      </c>
      <c r="I800" s="2" t="s">
        <v>1</v>
      </c>
      <c r="J800" s="1">
        <v>3</v>
      </c>
      <c r="K800" s="2" t="s">
        <v>5</v>
      </c>
      <c r="L800" s="1">
        <v>0</v>
      </c>
      <c r="M800" s="1">
        <v>20</v>
      </c>
      <c r="N800" s="1">
        <v>0</v>
      </c>
    </row>
    <row r="801" spans="1:14">
      <c r="A801" s="1">
        <v>797</v>
      </c>
      <c r="B801" s="1">
        <v>1157526</v>
      </c>
      <c r="C801" s="2" t="str">
        <f ca="1">VLOOKUP(B801,'Fichier FI (en entrée)'!B:D,3)</f>
        <v>BXUIQEQBQQ</v>
      </c>
      <c r="D801" s="2" t="str">
        <f ca="1">VLOOKUP(B801,'Fichier FI (en entrée)'!B:E,4)</f>
        <v>Qmibxfcvzhlqu</v>
      </c>
      <c r="E801" s="2" t="s">
        <v>46</v>
      </c>
      <c r="F801" s="2" t="s">
        <v>3</v>
      </c>
      <c r="G801" s="1">
        <v>1</v>
      </c>
      <c r="H801" s="1">
        <v>10.19</v>
      </c>
      <c r="I801" s="2" t="s">
        <v>1</v>
      </c>
      <c r="J801" s="1">
        <v>3</v>
      </c>
      <c r="K801" s="2" t="s">
        <v>0</v>
      </c>
      <c r="L801" s="1">
        <v>0</v>
      </c>
      <c r="M801" s="1">
        <v>22</v>
      </c>
      <c r="N801" s="1">
        <v>0</v>
      </c>
    </row>
    <row r="802" spans="1:14">
      <c r="A802" s="1">
        <v>797</v>
      </c>
      <c r="B802" s="1">
        <v>706301</v>
      </c>
      <c r="C802" s="2" t="str">
        <f ca="1">VLOOKUP(B802,'Fichier FI (en entrée)'!B:D,3)</f>
        <v>ITOORBEARA</v>
      </c>
      <c r="D802" s="2" t="str">
        <f ca="1">VLOOKUP(B802,'Fichier FI (en entrée)'!B:E,4)</f>
        <v>Nplzvkfbkzzti</v>
      </c>
      <c r="E802" s="2" t="s">
        <v>27</v>
      </c>
      <c r="F802" s="2" t="s">
        <v>3</v>
      </c>
      <c r="G802" s="1">
        <v>1</v>
      </c>
      <c r="H802" s="1">
        <v>10.19</v>
      </c>
      <c r="I802" s="2" t="s">
        <v>1</v>
      </c>
      <c r="J802" s="1">
        <v>3</v>
      </c>
      <c r="K802" s="2" t="s">
        <v>0</v>
      </c>
      <c r="L802" s="1">
        <v>0</v>
      </c>
      <c r="M802" s="1">
        <v>12</v>
      </c>
      <c r="N802" s="1">
        <v>0</v>
      </c>
    </row>
    <row r="803" spans="1:14">
      <c r="A803" s="1">
        <v>802</v>
      </c>
      <c r="B803" s="1">
        <v>1096306</v>
      </c>
      <c r="C803" s="2" t="str">
        <f ca="1">VLOOKUP(B803,'Fichier FI (en entrée)'!B:D,3)</f>
        <v>GIFSAFZITE</v>
      </c>
      <c r="D803" s="2" t="str">
        <f ca="1">VLOOKUP(B803,'Fichier FI (en entrée)'!B:E,4)</f>
        <v>Aommuwldwymll</v>
      </c>
      <c r="E803" s="2" t="s">
        <v>52</v>
      </c>
      <c r="F803" s="2" t="s">
        <v>3</v>
      </c>
      <c r="G803" s="1">
        <v>1</v>
      </c>
      <c r="H803" s="1">
        <v>10.18</v>
      </c>
      <c r="I803" s="2" t="s">
        <v>1</v>
      </c>
      <c r="J803" s="1">
        <v>3</v>
      </c>
      <c r="K803" s="2" t="s">
        <v>0</v>
      </c>
      <c r="L803" s="1">
        <v>0</v>
      </c>
      <c r="M803" s="1">
        <v>5</v>
      </c>
      <c r="N803" s="1">
        <v>0</v>
      </c>
    </row>
    <row r="804" spans="1:14">
      <c r="A804" s="1">
        <v>803</v>
      </c>
      <c r="B804" s="1">
        <v>285200</v>
      </c>
      <c r="C804" s="2" t="str">
        <f ca="1">VLOOKUP(B804,'Fichier FI (en entrée)'!B:D,3)</f>
        <v>TVDPJHIZOJ</v>
      </c>
      <c r="D804" s="2" t="str">
        <f ca="1">VLOOKUP(B804,'Fichier FI (en entrée)'!B:E,4)</f>
        <v>Invrowclczpow</v>
      </c>
      <c r="E804" s="2" t="s">
        <v>14</v>
      </c>
      <c r="F804" s="2" t="s">
        <v>3</v>
      </c>
      <c r="G804" s="1">
        <v>1</v>
      </c>
      <c r="H804" s="1">
        <v>10.17</v>
      </c>
      <c r="I804" s="2" t="s">
        <v>1</v>
      </c>
      <c r="J804" s="1">
        <v>3</v>
      </c>
      <c r="K804" s="2" t="s">
        <v>0</v>
      </c>
      <c r="L804" s="1">
        <v>0</v>
      </c>
      <c r="M804" s="1">
        <v>16</v>
      </c>
      <c r="N804" s="1">
        <v>0</v>
      </c>
    </row>
    <row r="805" spans="1:14">
      <c r="A805" s="1">
        <v>803</v>
      </c>
      <c r="B805" s="1">
        <v>1119313</v>
      </c>
      <c r="C805" s="2" t="str">
        <f ca="1">VLOOKUP(B805,'Fichier FI (en entrée)'!B:D,3)</f>
        <v>BLJQKENARM</v>
      </c>
      <c r="D805" s="2" t="str">
        <f ca="1">VLOOKUP(B805,'Fichier FI (en entrée)'!B:E,4)</f>
        <v>Efpiqjktqrmxj</v>
      </c>
      <c r="E805" s="2" t="s">
        <v>47</v>
      </c>
      <c r="F805" s="2" t="s">
        <v>3</v>
      </c>
      <c r="G805" s="1">
        <v>1</v>
      </c>
      <c r="H805" s="1">
        <v>10.17</v>
      </c>
      <c r="I805" s="2" t="s">
        <v>1</v>
      </c>
      <c r="J805" s="1">
        <v>3</v>
      </c>
      <c r="K805" s="2" t="s">
        <v>0</v>
      </c>
      <c r="L805" s="1">
        <v>0</v>
      </c>
      <c r="M805" s="1">
        <v>23</v>
      </c>
      <c r="N805" s="1">
        <v>0</v>
      </c>
    </row>
    <row r="806" spans="1:14">
      <c r="A806" s="1">
        <v>803</v>
      </c>
      <c r="B806" s="1">
        <v>1076698</v>
      </c>
      <c r="C806" s="2" t="str">
        <f ca="1">VLOOKUP(B806,'Fichier FI (en entrée)'!B:D,3)</f>
        <v>TMYVTIOGQC</v>
      </c>
      <c r="D806" s="2" t="str">
        <f ca="1">VLOOKUP(B806,'Fichier FI (en entrée)'!B:E,4)</f>
        <v>Iushypinwfpjj</v>
      </c>
      <c r="E806" s="2" t="s">
        <v>48</v>
      </c>
      <c r="F806" s="2" t="s">
        <v>3</v>
      </c>
      <c r="G806" s="1">
        <v>1</v>
      </c>
      <c r="H806" s="1">
        <v>10.17</v>
      </c>
      <c r="I806" s="2" t="s">
        <v>1</v>
      </c>
      <c r="J806" s="1">
        <v>3</v>
      </c>
      <c r="K806" s="2" t="s">
        <v>5</v>
      </c>
      <c r="L806" s="1">
        <v>0</v>
      </c>
      <c r="M806" s="1">
        <v>16</v>
      </c>
      <c r="N806" s="1">
        <v>0</v>
      </c>
    </row>
    <row r="807" spans="1:14">
      <c r="A807" s="1">
        <v>803</v>
      </c>
      <c r="B807" s="1">
        <v>643765</v>
      </c>
      <c r="C807" s="2" t="str">
        <f ca="1">VLOOKUP(B807,'Fichier FI (en entrée)'!B:D,3)</f>
        <v>SNJQRYOPGN</v>
      </c>
      <c r="D807" s="2" t="str">
        <f ca="1">VLOOKUP(B807,'Fichier FI (en entrée)'!B:E,4)</f>
        <v>Xhtugxcnujzzl</v>
      </c>
      <c r="E807" s="2" t="s">
        <v>18</v>
      </c>
      <c r="F807" s="2" t="s">
        <v>3</v>
      </c>
      <c r="G807" s="1">
        <v>1</v>
      </c>
      <c r="H807" s="1">
        <v>10.17</v>
      </c>
      <c r="I807" s="2" t="s">
        <v>1</v>
      </c>
      <c r="J807" s="1">
        <v>3</v>
      </c>
      <c r="K807" s="2" t="s">
        <v>5</v>
      </c>
      <c r="L807" s="1">
        <v>0</v>
      </c>
      <c r="M807" s="1">
        <v>15</v>
      </c>
      <c r="N807" s="1">
        <v>0</v>
      </c>
    </row>
    <row r="808" spans="1:14">
      <c r="A808" s="1">
        <v>807</v>
      </c>
      <c r="B808" s="1">
        <v>420094</v>
      </c>
      <c r="C808" s="2" t="str">
        <f ca="1">VLOOKUP(B808,'Fichier FI (en entrée)'!B:D,3)</f>
        <v>QSNSUERZYN</v>
      </c>
      <c r="D808" s="2" t="str">
        <f ca="1">VLOOKUP(B808,'Fichier FI (en entrée)'!B:E,4)</f>
        <v>Evyzsinybjzee</v>
      </c>
      <c r="E808" s="2" t="s">
        <v>19</v>
      </c>
      <c r="F808" s="2" t="s">
        <v>3</v>
      </c>
      <c r="G808" s="1">
        <v>1</v>
      </c>
      <c r="H808" s="1">
        <v>10.16</v>
      </c>
      <c r="I808" s="2" t="s">
        <v>1</v>
      </c>
      <c r="J808" s="1">
        <v>3</v>
      </c>
      <c r="K808" s="2" t="s">
        <v>0</v>
      </c>
      <c r="L808" s="1">
        <v>0</v>
      </c>
      <c r="M808" s="1">
        <v>16</v>
      </c>
      <c r="N808" s="1">
        <v>0</v>
      </c>
    </row>
    <row r="809" spans="1:14">
      <c r="A809" s="1">
        <v>807</v>
      </c>
      <c r="B809" s="1">
        <v>734816</v>
      </c>
      <c r="C809" s="2" t="str">
        <f ca="1">VLOOKUP(B809,'Fichier FI (en entrée)'!B:D,3)</f>
        <v>XIONIDLJAC</v>
      </c>
      <c r="D809" s="2" t="str">
        <f ca="1">VLOOKUP(B809,'Fichier FI (en entrée)'!B:E,4)</f>
        <v>Awzzshpzsahna</v>
      </c>
      <c r="E809" s="2" t="s">
        <v>20</v>
      </c>
      <c r="F809" s="2" t="s">
        <v>3</v>
      </c>
      <c r="G809" s="1">
        <v>1</v>
      </c>
      <c r="H809" s="1">
        <v>10.16</v>
      </c>
      <c r="I809" s="2" t="s">
        <v>1</v>
      </c>
      <c r="J809" s="1">
        <v>3</v>
      </c>
      <c r="K809" s="2" t="s">
        <v>0</v>
      </c>
      <c r="L809" s="1">
        <v>0</v>
      </c>
      <c r="M809" s="1">
        <v>2</v>
      </c>
      <c r="N809" s="1">
        <v>0</v>
      </c>
    </row>
    <row r="810" spans="1:14">
      <c r="A810" s="1">
        <v>807</v>
      </c>
      <c r="B810" s="1">
        <v>713522</v>
      </c>
      <c r="C810" s="2" t="str">
        <f ca="1">VLOOKUP(B810,'Fichier FI (en entrée)'!B:D,3)</f>
        <v>QHMNHHDJZD</v>
      </c>
      <c r="D810" s="2" t="str">
        <f ca="1">VLOOKUP(B810,'Fichier FI (en entrée)'!B:E,4)</f>
        <v>Wkhgdrqmgofes</v>
      </c>
      <c r="E810" s="2" t="s">
        <v>28</v>
      </c>
      <c r="F810" s="2" t="s">
        <v>3</v>
      </c>
      <c r="G810" s="1">
        <v>1</v>
      </c>
      <c r="H810" s="1">
        <v>10.16</v>
      </c>
      <c r="I810" s="2" t="s">
        <v>1</v>
      </c>
      <c r="J810" s="1">
        <v>3</v>
      </c>
      <c r="K810" s="2" t="s">
        <v>0</v>
      </c>
      <c r="L810" s="1">
        <v>0</v>
      </c>
      <c r="M810" s="1">
        <v>2</v>
      </c>
      <c r="N810" s="1">
        <v>0</v>
      </c>
    </row>
    <row r="811" spans="1:14">
      <c r="A811" s="1">
        <v>807</v>
      </c>
      <c r="B811" s="1">
        <v>287729</v>
      </c>
      <c r="C811" s="2" t="str">
        <f ca="1">VLOOKUP(B811,'Fichier FI (en entrée)'!B:D,3)</f>
        <v>ZLKWZDSKYX</v>
      </c>
      <c r="D811" s="2" t="str">
        <f ca="1">VLOOKUP(B811,'Fichier FI (en entrée)'!B:E,4)</f>
        <v>Ahldcodebrfsc</v>
      </c>
      <c r="E811" s="2" t="s">
        <v>18</v>
      </c>
      <c r="F811" s="2" t="s">
        <v>3</v>
      </c>
      <c r="G811" s="1">
        <v>1</v>
      </c>
      <c r="H811" s="1">
        <v>10.16</v>
      </c>
      <c r="I811" s="2" t="s">
        <v>1</v>
      </c>
      <c r="J811" s="1">
        <v>3</v>
      </c>
      <c r="K811" s="2" t="s">
        <v>0</v>
      </c>
      <c r="L811" s="1">
        <v>0</v>
      </c>
      <c r="M811" s="1">
        <v>13</v>
      </c>
      <c r="N811" s="1">
        <v>0</v>
      </c>
    </row>
    <row r="812" spans="1:14">
      <c r="A812" s="1">
        <v>811</v>
      </c>
      <c r="B812" s="1">
        <v>176300</v>
      </c>
      <c r="C812" s="2" t="str">
        <f ca="1">VLOOKUP(B812,'Fichier FI (en entrée)'!B:D,3)</f>
        <v>VQHXHALUBE</v>
      </c>
      <c r="D812" s="2" t="str">
        <f ca="1">VLOOKUP(B812,'Fichier FI (en entrée)'!B:E,4)</f>
        <v>Acsectpzyfylw</v>
      </c>
      <c r="E812" s="2" t="s">
        <v>20</v>
      </c>
      <c r="F812" s="2" t="s">
        <v>3</v>
      </c>
      <c r="G812" s="1">
        <v>1</v>
      </c>
      <c r="H812" s="1">
        <v>10.15</v>
      </c>
      <c r="I812" s="2" t="s">
        <v>1</v>
      </c>
      <c r="J812" s="1">
        <v>3</v>
      </c>
      <c r="K812" s="2" t="s">
        <v>5</v>
      </c>
      <c r="L812" s="1">
        <v>0</v>
      </c>
      <c r="M812" s="1">
        <v>0</v>
      </c>
      <c r="N812" s="1">
        <v>0</v>
      </c>
    </row>
    <row r="813" spans="1:14">
      <c r="A813" s="1">
        <v>811</v>
      </c>
      <c r="B813" s="1">
        <v>1136235</v>
      </c>
      <c r="C813" s="2" t="str">
        <f ca="1">VLOOKUP(B813,'Fichier FI (en entrée)'!B:D,3)</f>
        <v>JBHMLTBTML</v>
      </c>
      <c r="D813" s="2" t="str">
        <f ca="1">VLOOKUP(B813,'Fichier FI (en entrée)'!B:E,4)</f>
        <v>Evubznnhdfcyq</v>
      </c>
      <c r="E813" s="2" t="s">
        <v>72</v>
      </c>
      <c r="F813" s="2" t="s">
        <v>3</v>
      </c>
      <c r="G813" s="1">
        <v>1</v>
      </c>
      <c r="H813" s="1">
        <v>10.15</v>
      </c>
      <c r="I813" s="2" t="s">
        <v>1</v>
      </c>
      <c r="J813" s="1">
        <v>3</v>
      </c>
      <c r="K813" s="2" t="s">
        <v>0</v>
      </c>
      <c r="L813" s="1">
        <v>0</v>
      </c>
      <c r="M813" s="1">
        <v>1</v>
      </c>
      <c r="N813" s="1">
        <v>0</v>
      </c>
    </row>
    <row r="814" spans="1:14">
      <c r="A814" s="1">
        <v>811</v>
      </c>
      <c r="B814" s="1">
        <v>332271</v>
      </c>
      <c r="C814" s="2" t="str">
        <f ca="1">VLOOKUP(B814,'Fichier FI (en entrée)'!B:D,3)</f>
        <v>SHDCZHBCLZ</v>
      </c>
      <c r="D814" s="2" t="str">
        <f ca="1">VLOOKUP(B814,'Fichier FI (en entrée)'!B:E,4)</f>
        <v>Flvjaqkyrmyrk</v>
      </c>
      <c r="E814" s="2" t="s">
        <v>20</v>
      </c>
      <c r="F814" s="2" t="s">
        <v>3</v>
      </c>
      <c r="G814" s="1">
        <v>1</v>
      </c>
      <c r="H814" s="1">
        <v>10.15</v>
      </c>
      <c r="I814" s="2" t="s">
        <v>1</v>
      </c>
      <c r="J814" s="1">
        <v>3</v>
      </c>
      <c r="K814" s="2" t="s">
        <v>0</v>
      </c>
      <c r="L814" s="1">
        <v>0</v>
      </c>
      <c r="M814" s="1">
        <v>2</v>
      </c>
      <c r="N814" s="1">
        <v>0</v>
      </c>
    </row>
    <row r="815" spans="1:14">
      <c r="A815" s="1">
        <v>814</v>
      </c>
      <c r="B815" s="1">
        <v>214433</v>
      </c>
      <c r="C815" s="2" t="str">
        <f ca="1">VLOOKUP(B815,'Fichier FI (en entrée)'!B:D,3)</f>
        <v>BXEXRDHEHS</v>
      </c>
      <c r="D815" s="2" t="str">
        <f ca="1">VLOOKUP(B815,'Fichier FI (en entrée)'!B:E,4)</f>
        <v>Brnfbhyyozsgk</v>
      </c>
      <c r="E815" s="2" t="s">
        <v>17</v>
      </c>
      <c r="F815" s="2" t="s">
        <v>3</v>
      </c>
      <c r="G815" s="1">
        <v>1</v>
      </c>
      <c r="H815" s="1">
        <v>10.14</v>
      </c>
      <c r="I815" s="2" t="s">
        <v>1</v>
      </c>
      <c r="J815" s="1">
        <v>3</v>
      </c>
      <c r="K815" s="2" t="s">
        <v>0</v>
      </c>
      <c r="L815" s="1">
        <v>0</v>
      </c>
      <c r="M815" s="1">
        <v>0</v>
      </c>
      <c r="N815" s="1">
        <v>0</v>
      </c>
    </row>
    <row r="816" spans="1:14">
      <c r="A816" s="1">
        <v>814</v>
      </c>
      <c r="B816" s="1">
        <v>708628</v>
      </c>
      <c r="C816" s="2" t="str">
        <f ca="1">VLOOKUP(B816,'Fichier FI (en entrée)'!B:D,3)</f>
        <v>IJHSNZBKZT</v>
      </c>
      <c r="D816" s="2" t="str">
        <f ca="1">VLOOKUP(B816,'Fichier FI (en entrée)'!B:E,4)</f>
        <v>Qljysotqsrfaz</v>
      </c>
      <c r="E816" s="2" t="s">
        <v>20</v>
      </c>
      <c r="F816" s="2" t="s">
        <v>3</v>
      </c>
      <c r="G816" s="1">
        <v>1</v>
      </c>
      <c r="H816" s="1">
        <v>10.14</v>
      </c>
      <c r="I816" s="2" t="s">
        <v>1</v>
      </c>
      <c r="J816" s="1">
        <v>3</v>
      </c>
      <c r="K816" s="2" t="s">
        <v>0</v>
      </c>
      <c r="L816" s="1">
        <v>0</v>
      </c>
      <c r="M816" s="1">
        <v>1</v>
      </c>
      <c r="N816" s="1">
        <v>0</v>
      </c>
    </row>
    <row r="817" spans="1:14">
      <c r="A817" s="1">
        <v>814</v>
      </c>
      <c r="B817" s="1">
        <v>301017</v>
      </c>
      <c r="C817" s="2" t="str">
        <f ca="1">VLOOKUP(B817,'Fichier FI (en entrée)'!B:D,3)</f>
        <v>LCMCKRUUEW</v>
      </c>
      <c r="D817" s="2" t="str">
        <f ca="1">VLOOKUP(B817,'Fichier FI (en entrée)'!B:E,4)</f>
        <v>Ngxunobyzzqap</v>
      </c>
      <c r="E817" s="2" t="s">
        <v>28</v>
      </c>
      <c r="F817" s="2" t="s">
        <v>3</v>
      </c>
      <c r="G817" s="1">
        <v>1</v>
      </c>
      <c r="H817" s="1">
        <v>10.14</v>
      </c>
      <c r="I817" s="2" t="s">
        <v>1</v>
      </c>
      <c r="J817" s="1">
        <v>3</v>
      </c>
      <c r="K817" s="2" t="s">
        <v>0</v>
      </c>
      <c r="L817" s="1">
        <v>0</v>
      </c>
      <c r="M817" s="1">
        <v>0</v>
      </c>
      <c r="N817" s="1">
        <v>0</v>
      </c>
    </row>
    <row r="818" spans="1:14">
      <c r="A818" s="1">
        <v>814</v>
      </c>
      <c r="B818" s="1">
        <v>142325</v>
      </c>
      <c r="C818" s="2" t="str">
        <f ca="1">VLOOKUP(B818,'Fichier FI (en entrée)'!B:D,3)</f>
        <v>CCMFYALMKN</v>
      </c>
      <c r="D818" s="2" t="str">
        <f ca="1">VLOOKUP(B818,'Fichier FI (en entrée)'!B:E,4)</f>
        <v>Edudelfvcatjg</v>
      </c>
      <c r="E818" s="2" t="s">
        <v>15</v>
      </c>
      <c r="F818" s="2" t="s">
        <v>3</v>
      </c>
      <c r="G818" s="1">
        <v>1</v>
      </c>
      <c r="H818" s="1">
        <v>10.14</v>
      </c>
      <c r="I818" s="2" t="s">
        <v>1</v>
      </c>
      <c r="J818" s="1">
        <v>3</v>
      </c>
      <c r="K818" s="2" t="s">
        <v>5</v>
      </c>
      <c r="L818" s="1">
        <v>0</v>
      </c>
      <c r="M818" s="1">
        <v>3</v>
      </c>
      <c r="N818" s="1">
        <v>0</v>
      </c>
    </row>
    <row r="819" spans="1:14">
      <c r="A819" s="1">
        <v>818</v>
      </c>
      <c r="B819" s="1">
        <v>163822</v>
      </c>
      <c r="C819" s="2" t="str">
        <f ca="1">VLOOKUP(B819,'Fichier FI (en entrée)'!B:D,3)</f>
        <v>UMFSTLXHLZ</v>
      </c>
      <c r="D819" s="2" t="str">
        <f ca="1">VLOOKUP(B819,'Fichier FI (en entrée)'!B:E,4)</f>
        <v>Vrdjrvmxppouh</v>
      </c>
      <c r="E819" s="2" t="s">
        <v>14</v>
      </c>
      <c r="F819" s="2" t="s">
        <v>3</v>
      </c>
      <c r="G819" s="1">
        <v>1</v>
      </c>
      <c r="H819" s="1">
        <v>10.130000000000001</v>
      </c>
      <c r="I819" s="2" t="s">
        <v>1</v>
      </c>
      <c r="J819" s="1">
        <v>3</v>
      </c>
      <c r="K819" s="2" t="s">
        <v>0</v>
      </c>
      <c r="L819" s="1">
        <v>0</v>
      </c>
      <c r="M819" s="1">
        <v>12</v>
      </c>
      <c r="N819" s="1">
        <v>0</v>
      </c>
    </row>
    <row r="820" spans="1:14">
      <c r="A820" s="1">
        <v>818</v>
      </c>
      <c r="B820" s="1">
        <v>361867</v>
      </c>
      <c r="C820" s="2" t="str">
        <f ca="1">VLOOKUP(B820,'Fichier FI (en entrée)'!B:D,3)</f>
        <v>LHPHPULPBB</v>
      </c>
      <c r="D820" s="2" t="str">
        <f ca="1">VLOOKUP(B820,'Fichier FI (en entrée)'!B:E,4)</f>
        <v>Sqgpiczgkxesp</v>
      </c>
      <c r="E820" s="2" t="s">
        <v>31</v>
      </c>
      <c r="F820" s="2" t="s">
        <v>3</v>
      </c>
      <c r="G820" s="1">
        <v>1</v>
      </c>
      <c r="H820" s="1">
        <v>10.130000000000001</v>
      </c>
      <c r="I820" s="2" t="s">
        <v>1</v>
      </c>
      <c r="J820" s="1">
        <v>3</v>
      </c>
      <c r="K820" s="2" t="s">
        <v>0</v>
      </c>
      <c r="L820" s="1">
        <v>0</v>
      </c>
      <c r="M820" s="1">
        <v>0</v>
      </c>
      <c r="N820" s="1">
        <v>0</v>
      </c>
    </row>
    <row r="821" spans="1:14">
      <c r="A821" s="1">
        <v>818</v>
      </c>
      <c r="B821" s="1">
        <v>515186</v>
      </c>
      <c r="C821" s="2" t="str">
        <f ca="1">VLOOKUP(B821,'Fichier FI (en entrée)'!B:D,3)</f>
        <v>FTLTBSVBRR</v>
      </c>
      <c r="D821" s="2" t="str">
        <f ca="1">VLOOKUP(B821,'Fichier FI (en entrée)'!B:E,4)</f>
        <v>Gwqxbvrftqlmz</v>
      </c>
      <c r="E821" s="2" t="s">
        <v>19</v>
      </c>
      <c r="F821" s="2" t="s">
        <v>3</v>
      </c>
      <c r="G821" s="1">
        <v>1</v>
      </c>
      <c r="H821" s="1">
        <v>10.130000000000001</v>
      </c>
      <c r="I821" s="2" t="s">
        <v>1</v>
      </c>
      <c r="J821" s="1">
        <v>3</v>
      </c>
      <c r="K821" s="2" t="s">
        <v>0</v>
      </c>
      <c r="L821" s="1">
        <v>0</v>
      </c>
      <c r="M821" s="1">
        <v>14</v>
      </c>
      <c r="N821" s="1">
        <v>0</v>
      </c>
    </row>
    <row r="822" spans="1:14">
      <c r="A822" s="1">
        <v>818</v>
      </c>
      <c r="B822" s="1">
        <v>643698</v>
      </c>
      <c r="C822" s="2" t="str">
        <f ca="1">VLOOKUP(B822,'Fichier FI (en entrée)'!B:D,3)</f>
        <v>PKZCWPUFGE</v>
      </c>
      <c r="D822" s="2" t="str">
        <f ca="1">VLOOKUP(B822,'Fichier FI (en entrée)'!B:E,4)</f>
        <v>Segphctnthawc</v>
      </c>
      <c r="E822" s="2" t="s">
        <v>18</v>
      </c>
      <c r="F822" s="2" t="s">
        <v>3</v>
      </c>
      <c r="G822" s="1">
        <v>1</v>
      </c>
      <c r="H822" s="1">
        <v>10.130000000000001</v>
      </c>
      <c r="I822" s="2" t="s">
        <v>1</v>
      </c>
      <c r="J822" s="1">
        <v>3</v>
      </c>
      <c r="K822" s="2" t="s">
        <v>5</v>
      </c>
      <c r="L822" s="1">
        <v>0</v>
      </c>
      <c r="M822" s="1">
        <v>14</v>
      </c>
      <c r="N822" s="1">
        <v>0</v>
      </c>
    </row>
    <row r="823" spans="1:14">
      <c r="A823" s="1">
        <v>818</v>
      </c>
      <c r="B823" s="1">
        <v>1005067</v>
      </c>
      <c r="C823" s="2" t="str">
        <f ca="1">VLOOKUP(B823,'Fichier FI (en entrée)'!B:D,3)</f>
        <v>ARLLVRHOSJ</v>
      </c>
      <c r="D823" s="2" t="str">
        <f ca="1">VLOOKUP(B823,'Fichier FI (en entrée)'!B:E,4)</f>
        <v>Pknssrdqlftwt</v>
      </c>
      <c r="E823" s="2" t="s">
        <v>71</v>
      </c>
      <c r="F823" s="2" t="s">
        <v>3</v>
      </c>
      <c r="G823" s="1">
        <v>1</v>
      </c>
      <c r="H823" s="1">
        <v>10.130000000000001</v>
      </c>
      <c r="I823" s="2" t="s">
        <v>1</v>
      </c>
      <c r="J823" s="1">
        <v>3</v>
      </c>
      <c r="K823" s="2" t="s">
        <v>5</v>
      </c>
      <c r="L823" s="1">
        <v>0</v>
      </c>
      <c r="M823" s="1">
        <v>11</v>
      </c>
      <c r="N823" s="1">
        <v>0</v>
      </c>
    </row>
    <row r="824" spans="1:14">
      <c r="A824" s="1">
        <v>818</v>
      </c>
      <c r="B824" s="1">
        <v>1020077</v>
      </c>
      <c r="C824" s="2" t="str">
        <f ca="1">VLOOKUP(B824,'Fichier FI (en entrée)'!B:D,3)</f>
        <v>ASSOBTPANS</v>
      </c>
      <c r="D824" s="2" t="str">
        <f ca="1">VLOOKUP(B824,'Fichier FI (en entrée)'!B:E,4)</f>
        <v>Tkmladuwvpxue</v>
      </c>
      <c r="E824" s="2" t="s">
        <v>43</v>
      </c>
      <c r="F824" s="2" t="s">
        <v>3</v>
      </c>
      <c r="G824" s="1">
        <v>1</v>
      </c>
      <c r="H824" s="1">
        <v>10.130000000000001</v>
      </c>
      <c r="I824" s="2" t="s">
        <v>1</v>
      </c>
      <c r="J824" s="1">
        <v>3</v>
      </c>
      <c r="K824" s="2" t="s">
        <v>0</v>
      </c>
      <c r="L824" s="1">
        <v>0</v>
      </c>
      <c r="M824" s="1">
        <v>11</v>
      </c>
      <c r="N824" s="1">
        <v>0</v>
      </c>
    </row>
    <row r="825" spans="1:14">
      <c r="A825" s="1">
        <v>824</v>
      </c>
      <c r="B825" s="1">
        <v>730975</v>
      </c>
      <c r="C825" s="2" t="str">
        <f ca="1">VLOOKUP(B825,'Fichier FI (en entrée)'!B:D,3)</f>
        <v>VRAGLESTJS</v>
      </c>
      <c r="D825" s="2" t="str">
        <f ca="1">VLOOKUP(B825,'Fichier FI (en entrée)'!B:E,4)</f>
        <v>Dzecfhpvfkqmp</v>
      </c>
      <c r="E825" s="2" t="s">
        <v>20</v>
      </c>
      <c r="F825" s="2" t="s">
        <v>3</v>
      </c>
      <c r="G825" s="1">
        <v>1</v>
      </c>
      <c r="H825" s="1">
        <v>10.119999999999999</v>
      </c>
      <c r="I825" s="2" t="s">
        <v>1</v>
      </c>
      <c r="J825" s="1">
        <v>3</v>
      </c>
      <c r="K825" s="2" t="s">
        <v>0</v>
      </c>
      <c r="L825" s="1">
        <v>0</v>
      </c>
      <c r="M825" s="1">
        <v>0</v>
      </c>
      <c r="N825" s="1">
        <v>0</v>
      </c>
    </row>
    <row r="826" spans="1:14">
      <c r="A826" s="1">
        <v>824</v>
      </c>
      <c r="B826" s="1">
        <v>401907</v>
      </c>
      <c r="C826" s="2" t="str">
        <f ca="1">VLOOKUP(B826,'Fichier FI (en entrée)'!B:D,3)</f>
        <v>FVWARABGDY</v>
      </c>
      <c r="D826" s="2" t="str">
        <f ca="1">VLOOKUP(B826,'Fichier FI (en entrée)'!B:E,4)</f>
        <v>Hftarydqkilbk</v>
      </c>
      <c r="E826" s="2" t="s">
        <v>27</v>
      </c>
      <c r="F826" s="2" t="s">
        <v>3</v>
      </c>
      <c r="G826" s="1">
        <v>1</v>
      </c>
      <c r="H826" s="1">
        <v>10.119999999999999</v>
      </c>
      <c r="I826" s="2" t="s">
        <v>1</v>
      </c>
      <c r="J826" s="1">
        <v>3</v>
      </c>
      <c r="K826" s="2" t="s">
        <v>0</v>
      </c>
      <c r="L826" s="1">
        <v>0</v>
      </c>
      <c r="M826" s="1">
        <v>12</v>
      </c>
      <c r="N826" s="1">
        <v>0</v>
      </c>
    </row>
    <row r="827" spans="1:14">
      <c r="A827" s="1">
        <v>824</v>
      </c>
      <c r="B827" s="1">
        <v>576239</v>
      </c>
      <c r="C827" s="2" t="str">
        <f ca="1">VLOOKUP(B827,'Fichier FI (en entrée)'!B:D,3)</f>
        <v>KMFUXEHWKC</v>
      </c>
      <c r="D827" s="2" t="str">
        <f ca="1">VLOOKUP(B827,'Fichier FI (en entrée)'!B:E,4)</f>
        <v>Lfvnvexxzapzz</v>
      </c>
      <c r="E827" s="2" t="s">
        <v>31</v>
      </c>
      <c r="F827" s="2" t="s">
        <v>3</v>
      </c>
      <c r="G827" s="1">
        <v>1</v>
      </c>
      <c r="H827" s="1">
        <v>10.119999999999999</v>
      </c>
      <c r="I827" s="2" t="s">
        <v>1</v>
      </c>
      <c r="J827" s="1">
        <v>3</v>
      </c>
      <c r="K827" s="2" t="s">
        <v>0</v>
      </c>
      <c r="L827" s="1">
        <v>0</v>
      </c>
      <c r="M827" s="1">
        <v>0</v>
      </c>
      <c r="N827" s="1">
        <v>0</v>
      </c>
    </row>
    <row r="828" spans="1:14">
      <c r="A828" s="1">
        <v>824</v>
      </c>
      <c r="B828" s="1">
        <v>210808</v>
      </c>
      <c r="C828" s="2" t="str">
        <f ca="1">VLOOKUP(B828,'Fichier FI (en entrée)'!B:D,3)</f>
        <v>VPUXHXSFQJ</v>
      </c>
      <c r="D828" s="2" t="str">
        <f ca="1">VLOOKUP(B828,'Fichier FI (en entrée)'!B:E,4)</f>
        <v>Chryzmjwvhvui</v>
      </c>
      <c r="E828" s="2" t="s">
        <v>14</v>
      </c>
      <c r="F828" s="2" t="s">
        <v>3</v>
      </c>
      <c r="G828" s="1">
        <v>1</v>
      </c>
      <c r="H828" s="1">
        <v>10.119999999999999</v>
      </c>
      <c r="I828" s="2" t="s">
        <v>1</v>
      </c>
      <c r="J828" s="1">
        <v>3</v>
      </c>
      <c r="K828" s="2" t="s">
        <v>0</v>
      </c>
      <c r="L828" s="1">
        <v>0</v>
      </c>
      <c r="M828" s="1">
        <v>18</v>
      </c>
      <c r="N828" s="1">
        <v>0</v>
      </c>
    </row>
    <row r="829" spans="1:14">
      <c r="A829" s="1">
        <v>828</v>
      </c>
      <c r="B829" s="1">
        <v>1001416</v>
      </c>
      <c r="C829" s="2" t="str">
        <f ca="1">VLOOKUP(B829,'Fichier FI (en entrée)'!B:D,3)</f>
        <v>QYABDAKDIS</v>
      </c>
      <c r="D829" s="2" t="str">
        <f ca="1">VLOOKUP(B829,'Fichier FI (en entrée)'!B:E,4)</f>
        <v>Haztqsrmyjprf</v>
      </c>
      <c r="E829" s="2" t="s">
        <v>43</v>
      </c>
      <c r="F829" s="2" t="s">
        <v>3</v>
      </c>
      <c r="G829" s="1">
        <v>1</v>
      </c>
      <c r="H829" s="1">
        <v>10.11</v>
      </c>
      <c r="I829" s="2" t="s">
        <v>1</v>
      </c>
      <c r="J829" s="1">
        <v>3</v>
      </c>
      <c r="K829" s="2" t="s">
        <v>5</v>
      </c>
      <c r="L829" s="1">
        <v>0</v>
      </c>
      <c r="M829" s="1">
        <v>1</v>
      </c>
      <c r="N829" s="1">
        <v>0</v>
      </c>
    </row>
    <row r="830" spans="1:14">
      <c r="A830" s="1">
        <v>829</v>
      </c>
      <c r="B830" s="1">
        <v>731042</v>
      </c>
      <c r="C830" s="2" t="str">
        <f ca="1">VLOOKUP(B830,'Fichier FI (en entrée)'!B:D,3)</f>
        <v>GSPXQHCLUJ</v>
      </c>
      <c r="D830" s="2" t="str">
        <f ca="1">VLOOKUP(B830,'Fichier FI (en entrée)'!B:E,4)</f>
        <v>Rfzuclhxxvocp</v>
      </c>
      <c r="E830" s="2" t="s">
        <v>26</v>
      </c>
      <c r="F830" s="2" t="s">
        <v>3</v>
      </c>
      <c r="G830" s="1">
        <v>1</v>
      </c>
      <c r="H830" s="1">
        <v>10.1</v>
      </c>
      <c r="I830" s="2" t="s">
        <v>1</v>
      </c>
      <c r="J830" s="1">
        <v>3</v>
      </c>
      <c r="K830" s="2" t="s">
        <v>5</v>
      </c>
      <c r="L830" s="1">
        <v>0</v>
      </c>
      <c r="M830" s="1">
        <v>4</v>
      </c>
      <c r="N830" s="1">
        <v>0</v>
      </c>
    </row>
    <row r="831" spans="1:14">
      <c r="A831" s="1">
        <v>829</v>
      </c>
      <c r="B831" s="1">
        <v>433125</v>
      </c>
      <c r="C831" s="2" t="str">
        <f ca="1">VLOOKUP(B831,'Fichier FI (en entrée)'!B:D,3)</f>
        <v>CFAQXFPUOH</v>
      </c>
      <c r="D831" s="2" t="str">
        <f ca="1">VLOOKUP(B831,'Fichier FI (en entrée)'!B:E,4)</f>
        <v>Vvmfwiiqcxngl</v>
      </c>
      <c r="E831" s="2" t="s">
        <v>33</v>
      </c>
      <c r="F831" s="2" t="s">
        <v>3</v>
      </c>
      <c r="G831" s="1">
        <v>1</v>
      </c>
      <c r="H831" s="1">
        <v>10.1</v>
      </c>
      <c r="I831" s="2" t="s">
        <v>1</v>
      </c>
      <c r="J831" s="1">
        <v>3</v>
      </c>
      <c r="K831" s="2" t="s">
        <v>0</v>
      </c>
      <c r="L831" s="1">
        <v>0</v>
      </c>
      <c r="M831" s="1">
        <v>0</v>
      </c>
      <c r="N831" s="1">
        <v>0</v>
      </c>
    </row>
    <row r="832" spans="1:14">
      <c r="A832" s="1">
        <v>831</v>
      </c>
      <c r="B832" s="1">
        <v>793233</v>
      </c>
      <c r="C832" s="2" t="str">
        <f ca="1">VLOOKUP(B832,'Fichier FI (en entrée)'!B:D,3)</f>
        <v>MCFESJTEOT</v>
      </c>
      <c r="D832" s="2" t="str">
        <f ca="1">VLOOKUP(B832,'Fichier FI (en entrée)'!B:E,4)</f>
        <v>Ayoofmqmmjqku</v>
      </c>
      <c r="E832" s="2" t="s">
        <v>17</v>
      </c>
      <c r="F832" s="2" t="s">
        <v>3</v>
      </c>
      <c r="G832" s="1">
        <v>1</v>
      </c>
      <c r="H832" s="1">
        <v>10.09</v>
      </c>
      <c r="I832" s="2" t="s">
        <v>1</v>
      </c>
      <c r="J832" s="1">
        <v>3</v>
      </c>
      <c r="K832" s="2" t="s">
        <v>0</v>
      </c>
      <c r="L832" s="1">
        <v>0</v>
      </c>
      <c r="M832" s="1">
        <v>3</v>
      </c>
      <c r="N832" s="1">
        <v>0</v>
      </c>
    </row>
    <row r="833" spans="1:14">
      <c r="A833" s="1">
        <v>831</v>
      </c>
      <c r="B833" s="1">
        <v>1035392</v>
      </c>
      <c r="C833" s="2" t="str">
        <f ca="1">VLOOKUP(B833,'Fichier FI (en entrée)'!B:D,3)</f>
        <v>IELGLZHQUV</v>
      </c>
      <c r="D833" s="2" t="str">
        <f ca="1">VLOOKUP(B833,'Fichier FI (en entrée)'!B:E,4)</f>
        <v>Gofcfctbszmoe</v>
      </c>
      <c r="E833" s="2" t="s">
        <v>34</v>
      </c>
      <c r="F833" s="2" t="s">
        <v>3</v>
      </c>
      <c r="G833" s="1">
        <v>1</v>
      </c>
      <c r="H833" s="1">
        <v>10.09</v>
      </c>
      <c r="I833" s="2" t="s">
        <v>1</v>
      </c>
      <c r="J833" s="1">
        <v>3</v>
      </c>
      <c r="K833" s="2" t="s">
        <v>5</v>
      </c>
      <c r="L833" s="1">
        <v>0</v>
      </c>
      <c r="M833" s="1">
        <v>6</v>
      </c>
      <c r="N833" s="1">
        <v>0</v>
      </c>
    </row>
    <row r="834" spans="1:14">
      <c r="A834" s="1">
        <v>833</v>
      </c>
      <c r="B834" s="1">
        <v>151654</v>
      </c>
      <c r="C834" s="2" t="str">
        <f ca="1">VLOOKUP(B834,'Fichier FI (en entrée)'!B:D,3)</f>
        <v>VRLKNARLIT</v>
      </c>
      <c r="D834" s="2" t="str">
        <f ca="1">VLOOKUP(B834,'Fichier FI (en entrée)'!B:E,4)</f>
        <v>Tkkxlaorzockn</v>
      </c>
      <c r="E834" s="2" t="s">
        <v>15</v>
      </c>
      <c r="F834" s="2" t="s">
        <v>3</v>
      </c>
      <c r="G834" s="1">
        <v>1</v>
      </c>
      <c r="H834" s="1">
        <v>10.08</v>
      </c>
      <c r="I834" s="2" t="s">
        <v>1</v>
      </c>
      <c r="J834" s="1">
        <v>3</v>
      </c>
      <c r="K834" s="2" t="s">
        <v>0</v>
      </c>
      <c r="L834" s="1">
        <v>0</v>
      </c>
      <c r="M834" s="1">
        <v>4</v>
      </c>
      <c r="N834" s="1">
        <v>0</v>
      </c>
    </row>
    <row r="835" spans="1:14">
      <c r="A835" s="1">
        <v>833</v>
      </c>
      <c r="B835" s="1">
        <v>308679</v>
      </c>
      <c r="C835" s="2" t="str">
        <f ca="1">VLOOKUP(B835,'Fichier FI (en entrée)'!B:D,3)</f>
        <v>CTBVPZYMNY</v>
      </c>
      <c r="D835" s="2" t="str">
        <f ca="1">VLOOKUP(B835,'Fichier FI (en entrée)'!B:E,4)</f>
        <v>Hlgzmoezmnkxw</v>
      </c>
      <c r="E835" s="2" t="s">
        <v>44</v>
      </c>
      <c r="F835" s="2" t="s">
        <v>3</v>
      </c>
      <c r="G835" s="1">
        <v>1</v>
      </c>
      <c r="H835" s="1">
        <v>10.08</v>
      </c>
      <c r="I835" s="2" t="s">
        <v>1</v>
      </c>
      <c r="J835" s="1">
        <v>3</v>
      </c>
      <c r="K835" s="2" t="s">
        <v>0</v>
      </c>
      <c r="L835" s="1">
        <v>0</v>
      </c>
      <c r="M835" s="1">
        <v>8</v>
      </c>
      <c r="N835" s="1">
        <v>0</v>
      </c>
    </row>
    <row r="836" spans="1:14">
      <c r="A836" s="1">
        <v>833</v>
      </c>
      <c r="B836" s="1">
        <v>815108</v>
      </c>
      <c r="C836" s="2" t="str">
        <f ca="1">VLOOKUP(B836,'Fichier FI (en entrée)'!B:D,3)</f>
        <v>JBPYHWZLOL</v>
      </c>
      <c r="D836" s="2" t="str">
        <f ca="1">VLOOKUP(B836,'Fichier FI (en entrée)'!B:E,4)</f>
        <v>Cibngxxdxrlfl</v>
      </c>
      <c r="E836" s="2" t="s">
        <v>27</v>
      </c>
      <c r="F836" s="2" t="s">
        <v>3</v>
      </c>
      <c r="G836" s="1">
        <v>1</v>
      </c>
      <c r="H836" s="1">
        <v>10.08</v>
      </c>
      <c r="I836" s="2" t="s">
        <v>1</v>
      </c>
      <c r="J836" s="1">
        <v>3</v>
      </c>
      <c r="K836" s="2" t="s">
        <v>0</v>
      </c>
      <c r="L836" s="1">
        <v>0</v>
      </c>
      <c r="M836" s="1">
        <v>12</v>
      </c>
      <c r="N836" s="1">
        <v>0</v>
      </c>
    </row>
    <row r="837" spans="1:14">
      <c r="A837" s="1">
        <v>833</v>
      </c>
      <c r="B837" s="1">
        <v>730884</v>
      </c>
      <c r="C837" s="2" t="str">
        <f ca="1">VLOOKUP(B837,'Fichier FI (en entrée)'!B:D,3)</f>
        <v>IULVYRMQGY</v>
      </c>
      <c r="D837" s="2" t="str">
        <f ca="1">VLOOKUP(B837,'Fichier FI (en entrée)'!B:E,4)</f>
        <v>Nblijkisczuip</v>
      </c>
      <c r="E837" s="2" t="s">
        <v>20</v>
      </c>
      <c r="F837" s="2" t="s">
        <v>3</v>
      </c>
      <c r="G837" s="1">
        <v>1</v>
      </c>
      <c r="H837" s="1">
        <v>10.08</v>
      </c>
      <c r="I837" s="2" t="s">
        <v>1</v>
      </c>
      <c r="J837" s="1">
        <v>3</v>
      </c>
      <c r="K837" s="2" t="s">
        <v>5</v>
      </c>
      <c r="L837" s="1">
        <v>0</v>
      </c>
      <c r="M837" s="1">
        <v>5</v>
      </c>
      <c r="N837" s="1">
        <v>0</v>
      </c>
    </row>
    <row r="838" spans="1:14">
      <c r="A838" s="1">
        <v>833</v>
      </c>
      <c r="B838" s="1">
        <v>223064</v>
      </c>
      <c r="C838" s="2" t="str">
        <f ca="1">VLOOKUP(B838,'Fichier FI (en entrée)'!B:D,3)</f>
        <v>JKLUIZVOHU</v>
      </c>
      <c r="D838" s="2" t="str">
        <f ca="1">VLOOKUP(B838,'Fichier FI (en entrée)'!B:E,4)</f>
        <v>Ctrgfnmuipafq</v>
      </c>
      <c r="E838" s="2" t="s">
        <v>27</v>
      </c>
      <c r="F838" s="2" t="s">
        <v>3</v>
      </c>
      <c r="G838" s="1">
        <v>1</v>
      </c>
      <c r="H838" s="1">
        <v>10.08</v>
      </c>
      <c r="I838" s="2" t="s">
        <v>1</v>
      </c>
      <c r="J838" s="1">
        <v>3</v>
      </c>
      <c r="K838" s="2" t="s">
        <v>0</v>
      </c>
      <c r="L838" s="1">
        <v>0</v>
      </c>
      <c r="M838" s="1">
        <v>14</v>
      </c>
      <c r="N838" s="1">
        <v>0</v>
      </c>
    </row>
    <row r="839" spans="1:14">
      <c r="A839" s="1">
        <v>838</v>
      </c>
      <c r="B839" s="1">
        <v>601555</v>
      </c>
      <c r="C839" s="2" t="str">
        <f ca="1">VLOOKUP(B839,'Fichier FI (en entrée)'!B:D,3)</f>
        <v>CDDIODHCAT</v>
      </c>
      <c r="D839" s="2" t="str">
        <f ca="1">VLOOKUP(B839,'Fichier FI (en entrée)'!B:E,4)</f>
        <v>Mjgdnkskrsalw</v>
      </c>
      <c r="E839" s="2" t="s">
        <v>28</v>
      </c>
      <c r="F839" s="2" t="s">
        <v>3</v>
      </c>
      <c r="G839" s="1">
        <v>1</v>
      </c>
      <c r="H839" s="1">
        <v>10.07</v>
      </c>
      <c r="I839" s="2" t="s">
        <v>1</v>
      </c>
      <c r="J839" s="1">
        <v>3</v>
      </c>
      <c r="K839" s="2" t="s">
        <v>0</v>
      </c>
      <c r="L839" s="1">
        <v>0</v>
      </c>
      <c r="M839" s="1">
        <v>2</v>
      </c>
      <c r="N839" s="1">
        <v>0</v>
      </c>
    </row>
    <row r="840" spans="1:14">
      <c r="A840" s="1">
        <v>838</v>
      </c>
      <c r="B840" s="1">
        <v>407309</v>
      </c>
      <c r="C840" s="2" t="str">
        <f ca="1">VLOOKUP(B840,'Fichier FI (en entrée)'!B:D,3)</f>
        <v>RWEYGNJKCG</v>
      </c>
      <c r="D840" s="2" t="str">
        <f ca="1">VLOOKUP(B840,'Fichier FI (en entrée)'!B:E,4)</f>
        <v>Mlwrgmkodesdo</v>
      </c>
      <c r="E840" s="2" t="s">
        <v>19</v>
      </c>
      <c r="F840" s="2" t="s">
        <v>3</v>
      </c>
      <c r="G840" s="1">
        <v>1</v>
      </c>
      <c r="H840" s="1">
        <v>10.07</v>
      </c>
      <c r="I840" s="2" t="s">
        <v>1</v>
      </c>
      <c r="J840" s="1">
        <v>3</v>
      </c>
      <c r="K840" s="2" t="s">
        <v>0</v>
      </c>
      <c r="L840" s="1">
        <v>0</v>
      </c>
      <c r="M840" s="1">
        <v>15</v>
      </c>
      <c r="N840" s="1">
        <v>0</v>
      </c>
    </row>
    <row r="841" spans="1:14">
      <c r="A841" s="1">
        <v>838</v>
      </c>
      <c r="B841" s="1">
        <v>512152</v>
      </c>
      <c r="C841" s="2" t="str">
        <f ca="1">VLOOKUP(B841,'Fichier FI (en entrée)'!B:D,3)</f>
        <v>ETSQGLRWWE</v>
      </c>
      <c r="D841" s="2" t="str">
        <f ca="1">VLOOKUP(B841,'Fichier FI (en entrée)'!B:E,4)</f>
        <v>Bvdmxuoyyjufm</v>
      </c>
      <c r="E841" s="2" t="s">
        <v>22</v>
      </c>
      <c r="F841" s="2" t="s">
        <v>3</v>
      </c>
      <c r="G841" s="1">
        <v>1</v>
      </c>
      <c r="H841" s="1">
        <v>10.07</v>
      </c>
      <c r="I841" s="2" t="s">
        <v>1</v>
      </c>
      <c r="J841" s="1">
        <v>3</v>
      </c>
      <c r="K841" s="2" t="s">
        <v>5</v>
      </c>
      <c r="L841" s="1">
        <v>0</v>
      </c>
      <c r="M841" s="1">
        <v>6</v>
      </c>
      <c r="N841" s="1">
        <v>0</v>
      </c>
    </row>
    <row r="842" spans="1:14">
      <c r="A842" s="1">
        <v>838</v>
      </c>
      <c r="B842" s="1">
        <v>688755</v>
      </c>
      <c r="C842" s="2" t="str">
        <f ca="1">VLOOKUP(B842,'Fichier FI (en entrée)'!B:D,3)</f>
        <v>ZETSKYBRVT</v>
      </c>
      <c r="D842" s="2" t="str">
        <f ca="1">VLOOKUP(B842,'Fichier FI (en entrée)'!B:E,4)</f>
        <v>Ksjrxsllieqqb</v>
      </c>
      <c r="E842" s="2" t="s">
        <v>20</v>
      </c>
      <c r="F842" s="2" t="s">
        <v>3</v>
      </c>
      <c r="G842" s="1">
        <v>1</v>
      </c>
      <c r="H842" s="1">
        <v>10.07</v>
      </c>
      <c r="I842" s="2" t="s">
        <v>1</v>
      </c>
      <c r="J842" s="1">
        <v>3</v>
      </c>
      <c r="K842" s="2" t="s">
        <v>5</v>
      </c>
      <c r="L842" s="1">
        <v>0</v>
      </c>
      <c r="M842" s="1">
        <v>3</v>
      </c>
      <c r="N842" s="1">
        <v>0</v>
      </c>
    </row>
    <row r="843" spans="1:14">
      <c r="A843" s="1">
        <v>842</v>
      </c>
      <c r="B843" s="1">
        <v>509188</v>
      </c>
      <c r="C843" s="2" t="str">
        <f ca="1">VLOOKUP(B843,'Fichier FI (en entrée)'!B:D,3)</f>
        <v>CQRMCFCGNE</v>
      </c>
      <c r="D843" s="2" t="str">
        <f ca="1">VLOOKUP(B843,'Fichier FI (en entrée)'!B:E,4)</f>
        <v>Pcxyuhgvzlpjf</v>
      </c>
      <c r="E843" s="2" t="s">
        <v>19</v>
      </c>
      <c r="F843" s="2" t="s">
        <v>3</v>
      </c>
      <c r="G843" s="1">
        <v>1</v>
      </c>
      <c r="H843" s="1">
        <v>10.06</v>
      </c>
      <c r="I843" s="2" t="s">
        <v>1</v>
      </c>
      <c r="J843" s="1">
        <v>3</v>
      </c>
      <c r="K843" s="2" t="s">
        <v>5</v>
      </c>
      <c r="L843" s="1">
        <v>0</v>
      </c>
      <c r="M843" s="1">
        <v>14</v>
      </c>
      <c r="N843" s="1">
        <v>0</v>
      </c>
    </row>
    <row r="844" spans="1:14">
      <c r="A844" s="1">
        <v>842</v>
      </c>
      <c r="B844" s="1">
        <v>576414</v>
      </c>
      <c r="C844" s="2" t="str">
        <f ca="1">VLOOKUP(B844,'Fichier FI (en entrée)'!B:D,3)</f>
        <v>XYESARZCGC</v>
      </c>
      <c r="D844" s="2" t="str">
        <f ca="1">VLOOKUP(B844,'Fichier FI (en entrée)'!B:E,4)</f>
        <v>Ywkcwpvqfaaxx</v>
      </c>
      <c r="E844" s="2" t="s">
        <v>28</v>
      </c>
      <c r="F844" s="2" t="s">
        <v>3</v>
      </c>
      <c r="G844" s="1">
        <v>1</v>
      </c>
      <c r="H844" s="1">
        <v>10.06</v>
      </c>
      <c r="I844" s="2" t="s">
        <v>1</v>
      </c>
      <c r="J844" s="1">
        <v>3</v>
      </c>
      <c r="K844" s="2" t="s">
        <v>0</v>
      </c>
      <c r="L844" s="1">
        <v>0</v>
      </c>
      <c r="M844" s="1">
        <v>3</v>
      </c>
      <c r="N844" s="1">
        <v>0</v>
      </c>
    </row>
    <row r="845" spans="1:14">
      <c r="A845" s="1">
        <v>842</v>
      </c>
      <c r="B845" s="1">
        <v>576197</v>
      </c>
      <c r="C845" s="2" t="str">
        <f ca="1">VLOOKUP(B845,'Fichier FI (en entrée)'!B:D,3)</f>
        <v>JQXNJRRODJ</v>
      </c>
      <c r="D845" s="2" t="str">
        <f ca="1">VLOOKUP(B845,'Fichier FI (en entrée)'!B:E,4)</f>
        <v>Ggndokikexxfa</v>
      </c>
      <c r="E845" s="2" t="s">
        <v>20</v>
      </c>
      <c r="F845" s="2" t="s">
        <v>3</v>
      </c>
      <c r="G845" s="1">
        <v>1</v>
      </c>
      <c r="H845" s="1">
        <v>10.06</v>
      </c>
      <c r="I845" s="2" t="s">
        <v>1</v>
      </c>
      <c r="J845" s="1">
        <v>3</v>
      </c>
      <c r="K845" s="2" t="s">
        <v>5</v>
      </c>
      <c r="L845" s="1">
        <v>0</v>
      </c>
      <c r="M845" s="1">
        <v>0</v>
      </c>
      <c r="N845" s="1">
        <v>0</v>
      </c>
    </row>
    <row r="846" spans="1:14">
      <c r="A846" s="1">
        <v>842</v>
      </c>
      <c r="B846" s="1">
        <v>610463</v>
      </c>
      <c r="C846" s="2" t="str">
        <f ca="1">VLOOKUP(B846,'Fichier FI (en entrée)'!B:D,3)</f>
        <v>LQHFPKRDYN</v>
      </c>
      <c r="D846" s="2" t="str">
        <f ca="1">VLOOKUP(B846,'Fichier FI (en entrée)'!B:E,4)</f>
        <v>Njggyfhfzbgxo</v>
      </c>
      <c r="E846" s="2" t="s">
        <v>14</v>
      </c>
      <c r="F846" s="2" t="s">
        <v>3</v>
      </c>
      <c r="G846" s="1">
        <v>1</v>
      </c>
      <c r="H846" s="1">
        <v>10.06</v>
      </c>
      <c r="I846" s="2" t="s">
        <v>1</v>
      </c>
      <c r="J846" s="1">
        <v>3</v>
      </c>
      <c r="K846" s="2" t="s">
        <v>0</v>
      </c>
      <c r="L846" s="1">
        <v>0</v>
      </c>
      <c r="M846" s="1">
        <v>16</v>
      </c>
      <c r="N846" s="1">
        <v>0</v>
      </c>
    </row>
    <row r="847" spans="1:14">
      <c r="A847" s="1">
        <v>846</v>
      </c>
      <c r="B847" s="1">
        <v>332421</v>
      </c>
      <c r="C847" s="2" t="str">
        <f ca="1">VLOOKUP(B847,'Fichier FI (en entrée)'!B:D,3)</f>
        <v>PGXHMPLHBM</v>
      </c>
      <c r="D847" s="2" t="str">
        <f ca="1">VLOOKUP(B847,'Fichier FI (en entrée)'!B:E,4)</f>
        <v>Kvpagfgdajbqi</v>
      </c>
      <c r="E847" s="2" t="s">
        <v>20</v>
      </c>
      <c r="F847" s="2" t="s">
        <v>3</v>
      </c>
      <c r="G847" s="1">
        <v>1</v>
      </c>
      <c r="H847" s="1">
        <v>10.050000000000001</v>
      </c>
      <c r="I847" s="2" t="s">
        <v>1</v>
      </c>
      <c r="J847" s="1">
        <v>3</v>
      </c>
      <c r="K847" s="2" t="s">
        <v>0</v>
      </c>
      <c r="L847" s="1">
        <v>0</v>
      </c>
      <c r="M847" s="1">
        <v>1</v>
      </c>
      <c r="N847" s="1">
        <v>0</v>
      </c>
    </row>
    <row r="848" spans="1:14">
      <c r="A848" s="1">
        <v>846</v>
      </c>
      <c r="B848" s="1">
        <v>576125</v>
      </c>
      <c r="C848" s="2" t="str">
        <f ca="1">VLOOKUP(B848,'Fichier FI (en entrée)'!B:D,3)</f>
        <v>XCWRPXXXWL</v>
      </c>
      <c r="D848" s="2" t="str">
        <f ca="1">VLOOKUP(B848,'Fichier FI (en entrée)'!B:E,4)</f>
        <v>Yyfzagpjhtncp</v>
      </c>
      <c r="E848" s="2" t="s">
        <v>14</v>
      </c>
      <c r="F848" s="2" t="s">
        <v>3</v>
      </c>
      <c r="G848" s="1">
        <v>1</v>
      </c>
      <c r="H848" s="1">
        <v>10.050000000000001</v>
      </c>
      <c r="I848" s="2" t="s">
        <v>1</v>
      </c>
      <c r="J848" s="1">
        <v>3</v>
      </c>
      <c r="K848" s="2" t="s">
        <v>5</v>
      </c>
      <c r="L848" s="1">
        <v>0</v>
      </c>
      <c r="M848" s="1">
        <v>18</v>
      </c>
      <c r="N848" s="1">
        <v>0</v>
      </c>
    </row>
    <row r="849" spans="1:14">
      <c r="A849" s="1">
        <v>846</v>
      </c>
      <c r="B849" s="1">
        <v>1040424</v>
      </c>
      <c r="C849" s="2" t="str">
        <f ca="1">VLOOKUP(B849,'Fichier FI (en entrée)'!B:D,3)</f>
        <v>HNUSVCQOAJ</v>
      </c>
      <c r="D849" s="2" t="str">
        <f ca="1">VLOOKUP(B849,'Fichier FI (en entrée)'!B:E,4)</f>
        <v>Xpczodkawrzsn</v>
      </c>
      <c r="E849" s="2" t="s">
        <v>62</v>
      </c>
      <c r="F849" s="2" t="s">
        <v>3</v>
      </c>
      <c r="G849" s="1">
        <v>1</v>
      </c>
      <c r="H849" s="1">
        <v>10.050000000000001</v>
      </c>
      <c r="I849" s="2" t="s">
        <v>1</v>
      </c>
      <c r="J849" s="1">
        <v>3</v>
      </c>
      <c r="K849" s="2" t="s">
        <v>0</v>
      </c>
      <c r="L849" s="1">
        <v>0</v>
      </c>
      <c r="M849" s="1">
        <v>63</v>
      </c>
      <c r="N849" s="1">
        <v>0</v>
      </c>
    </row>
    <row r="850" spans="1:14">
      <c r="A850" s="1">
        <v>846</v>
      </c>
      <c r="B850" s="1">
        <v>815116</v>
      </c>
      <c r="C850" s="2" t="str">
        <f ca="1">VLOOKUP(B850,'Fichier FI (en entrée)'!B:D,3)</f>
        <v>WFMOZSDUHE</v>
      </c>
      <c r="D850" s="2" t="str">
        <f ca="1">VLOOKUP(B850,'Fichier FI (en entrée)'!B:E,4)</f>
        <v>Lvepgtezbmgvk</v>
      </c>
      <c r="E850" s="2" t="s">
        <v>18</v>
      </c>
      <c r="F850" s="2" t="s">
        <v>3</v>
      </c>
      <c r="G850" s="1">
        <v>1</v>
      </c>
      <c r="H850" s="1">
        <v>10.050000000000001</v>
      </c>
      <c r="I850" s="2" t="s">
        <v>1</v>
      </c>
      <c r="J850" s="1">
        <v>3</v>
      </c>
      <c r="K850" s="2" t="s">
        <v>5</v>
      </c>
      <c r="L850" s="1">
        <v>0</v>
      </c>
      <c r="M850" s="1">
        <v>14</v>
      </c>
      <c r="N850" s="1">
        <v>0</v>
      </c>
    </row>
    <row r="851" spans="1:14">
      <c r="A851" s="1">
        <v>846</v>
      </c>
      <c r="B851" s="1">
        <v>619057</v>
      </c>
      <c r="C851" s="2" t="str">
        <f ca="1">VLOOKUP(B851,'Fichier FI (en entrée)'!B:D,3)</f>
        <v>TYUYSZAIED</v>
      </c>
      <c r="D851" s="2" t="str">
        <f ca="1">VLOOKUP(B851,'Fichier FI (en entrée)'!B:E,4)</f>
        <v>Kkwuyorwzrguv</v>
      </c>
      <c r="E851" s="2" t="s">
        <v>15</v>
      </c>
      <c r="F851" s="2" t="s">
        <v>3</v>
      </c>
      <c r="G851" s="1">
        <v>1</v>
      </c>
      <c r="H851" s="1">
        <v>10.050000000000001</v>
      </c>
      <c r="I851" s="2" t="s">
        <v>1</v>
      </c>
      <c r="J851" s="1">
        <v>3</v>
      </c>
      <c r="K851" s="2" t="s">
        <v>0</v>
      </c>
      <c r="L851" s="1">
        <v>0</v>
      </c>
      <c r="M851" s="1">
        <v>4</v>
      </c>
      <c r="N851" s="1">
        <v>0</v>
      </c>
    </row>
    <row r="852" spans="1:14">
      <c r="A852" s="1">
        <v>846</v>
      </c>
      <c r="B852" s="1">
        <v>450932</v>
      </c>
      <c r="C852" s="2" t="str">
        <f ca="1">VLOOKUP(B852,'Fichier FI (en entrée)'!B:D,3)</f>
        <v>JIHPFXPRUY</v>
      </c>
      <c r="D852" s="2" t="str">
        <f ca="1">VLOOKUP(B852,'Fichier FI (en entrée)'!B:E,4)</f>
        <v>Eorqttnfnryit</v>
      </c>
      <c r="E852" s="2" t="s">
        <v>20</v>
      </c>
      <c r="F852" s="2" t="s">
        <v>3</v>
      </c>
      <c r="G852" s="1">
        <v>1</v>
      </c>
      <c r="H852" s="1">
        <v>10.050000000000001</v>
      </c>
      <c r="I852" s="2" t="s">
        <v>1</v>
      </c>
      <c r="J852" s="1">
        <v>3</v>
      </c>
      <c r="K852" s="2" t="s">
        <v>5</v>
      </c>
      <c r="L852" s="1">
        <v>0</v>
      </c>
      <c r="M852" s="1">
        <v>8</v>
      </c>
      <c r="N852" s="1">
        <v>0</v>
      </c>
    </row>
    <row r="853" spans="1:14">
      <c r="A853" s="1">
        <v>852</v>
      </c>
      <c r="B853" s="1">
        <v>247781</v>
      </c>
      <c r="C853" s="2" t="str">
        <f ca="1">VLOOKUP(B853,'Fichier FI (en entrée)'!B:D,3)</f>
        <v>EOKVBSIFLB</v>
      </c>
      <c r="D853" s="2" t="str">
        <f ca="1">VLOOKUP(B853,'Fichier FI (en entrée)'!B:E,4)</f>
        <v>Yoddcjemmbszu</v>
      </c>
      <c r="E853" s="2" t="s">
        <v>24</v>
      </c>
      <c r="F853" s="2" t="s">
        <v>3</v>
      </c>
      <c r="G853" s="1">
        <v>1</v>
      </c>
      <c r="H853" s="1">
        <v>10.039999999999999</v>
      </c>
      <c r="I853" s="2" t="s">
        <v>1</v>
      </c>
      <c r="J853" s="1">
        <v>3</v>
      </c>
      <c r="K853" s="2" t="s">
        <v>5</v>
      </c>
      <c r="L853" s="1">
        <v>0</v>
      </c>
      <c r="M853" s="1">
        <v>2</v>
      </c>
      <c r="N853" s="1">
        <v>0</v>
      </c>
    </row>
    <row r="854" spans="1:14">
      <c r="A854" s="1">
        <v>853</v>
      </c>
      <c r="B854" s="1">
        <v>688497</v>
      </c>
      <c r="C854" s="2" t="str">
        <f ca="1">VLOOKUP(B854,'Fichier FI (en entrée)'!B:D,3)</f>
        <v>ARJMYTDPKU</v>
      </c>
      <c r="D854" s="2" t="str">
        <f ca="1">VLOOKUP(B854,'Fichier FI (en entrée)'!B:E,4)</f>
        <v>Tqahreolljyje</v>
      </c>
      <c r="E854" s="2" t="s">
        <v>20</v>
      </c>
      <c r="F854" s="2" t="s">
        <v>3</v>
      </c>
      <c r="G854" s="1">
        <v>1</v>
      </c>
      <c r="H854" s="1">
        <v>10.029999999999999</v>
      </c>
      <c r="I854" s="2" t="s">
        <v>1</v>
      </c>
      <c r="J854" s="1">
        <v>3</v>
      </c>
      <c r="K854" s="2" t="s">
        <v>0</v>
      </c>
      <c r="L854" s="1">
        <v>0</v>
      </c>
      <c r="M854" s="1">
        <v>3</v>
      </c>
      <c r="N854" s="1">
        <v>0</v>
      </c>
    </row>
    <row r="855" spans="1:14">
      <c r="A855" s="1">
        <v>853</v>
      </c>
      <c r="B855" s="1">
        <v>769380</v>
      </c>
      <c r="C855" s="2" t="str">
        <f ca="1">VLOOKUP(B855,'Fichier FI (en entrée)'!B:D,3)</f>
        <v>GLJSMGFOTS</v>
      </c>
      <c r="D855" s="2" t="str">
        <f ca="1">VLOOKUP(B855,'Fichier FI (en entrée)'!B:E,4)</f>
        <v>Vasdrxznvjaio</v>
      </c>
      <c r="E855" s="2" t="s">
        <v>31</v>
      </c>
      <c r="F855" s="2" t="s">
        <v>3</v>
      </c>
      <c r="G855" s="1">
        <v>1</v>
      </c>
      <c r="H855" s="1">
        <v>10.029999999999999</v>
      </c>
      <c r="I855" s="2" t="s">
        <v>1</v>
      </c>
      <c r="J855" s="1">
        <v>3</v>
      </c>
      <c r="K855" s="2" t="s">
        <v>5</v>
      </c>
      <c r="L855" s="1">
        <v>0</v>
      </c>
      <c r="M855" s="1">
        <v>0</v>
      </c>
      <c r="N855" s="1">
        <v>0</v>
      </c>
    </row>
    <row r="856" spans="1:14">
      <c r="A856" s="1">
        <v>853</v>
      </c>
      <c r="B856" s="1">
        <v>285106</v>
      </c>
      <c r="C856" s="2" t="str">
        <f ca="1">VLOOKUP(B856,'Fichier FI (en entrée)'!B:D,3)</f>
        <v>NRBWPGCHCE</v>
      </c>
      <c r="D856" s="2" t="str">
        <f ca="1">VLOOKUP(B856,'Fichier FI (en entrée)'!B:E,4)</f>
        <v>Yccllqayycpnr</v>
      </c>
      <c r="E856" s="2" t="s">
        <v>20</v>
      </c>
      <c r="F856" s="2" t="s">
        <v>3</v>
      </c>
      <c r="G856" s="1">
        <v>1</v>
      </c>
      <c r="H856" s="1">
        <v>10.029999999999999</v>
      </c>
      <c r="I856" s="2" t="s">
        <v>1</v>
      </c>
      <c r="J856" s="1">
        <v>3</v>
      </c>
      <c r="K856" s="2" t="s">
        <v>0</v>
      </c>
      <c r="L856" s="1">
        <v>0</v>
      </c>
      <c r="M856" s="1">
        <v>4</v>
      </c>
      <c r="N856" s="1">
        <v>0</v>
      </c>
    </row>
    <row r="857" spans="1:14">
      <c r="A857" s="1">
        <v>853</v>
      </c>
      <c r="B857" s="1">
        <v>528334</v>
      </c>
      <c r="C857" s="2" t="str">
        <f ca="1">VLOOKUP(B857,'Fichier FI (en entrée)'!B:D,3)</f>
        <v>GHSYWEBCBN</v>
      </c>
      <c r="D857" s="2" t="str">
        <f ca="1">VLOOKUP(B857,'Fichier FI (en entrée)'!B:E,4)</f>
        <v>Lhcdlvopqaose</v>
      </c>
      <c r="E857" s="2" t="s">
        <v>14</v>
      </c>
      <c r="F857" s="2" t="s">
        <v>3</v>
      </c>
      <c r="G857" s="1">
        <v>1</v>
      </c>
      <c r="H857" s="1">
        <v>10.029999999999999</v>
      </c>
      <c r="I857" s="2" t="s">
        <v>1</v>
      </c>
      <c r="J857" s="1">
        <v>3</v>
      </c>
      <c r="K857" s="2" t="s">
        <v>0</v>
      </c>
      <c r="L857" s="1">
        <v>0</v>
      </c>
      <c r="M857" s="1">
        <v>14</v>
      </c>
      <c r="N857" s="1">
        <v>0</v>
      </c>
    </row>
    <row r="858" spans="1:14">
      <c r="A858" s="1">
        <v>853</v>
      </c>
      <c r="B858" s="1">
        <v>181579</v>
      </c>
      <c r="C858" s="2" t="str">
        <f ca="1">VLOOKUP(B858,'Fichier FI (en entrée)'!B:D,3)</f>
        <v>MJSEOXLJJZ</v>
      </c>
      <c r="D858" s="2" t="str">
        <f ca="1">VLOOKUP(B858,'Fichier FI (en entrée)'!B:E,4)</f>
        <v>Fpymyvouunaht</v>
      </c>
      <c r="E858" s="2" t="s">
        <v>19</v>
      </c>
      <c r="F858" s="2" t="s">
        <v>3</v>
      </c>
      <c r="G858" s="1">
        <v>1</v>
      </c>
      <c r="H858" s="1">
        <v>10.029999999999999</v>
      </c>
      <c r="I858" s="2" t="s">
        <v>1</v>
      </c>
      <c r="J858" s="1">
        <v>3</v>
      </c>
      <c r="K858" s="2" t="s">
        <v>0</v>
      </c>
      <c r="L858" s="1">
        <v>0</v>
      </c>
      <c r="M858" s="1">
        <v>14</v>
      </c>
      <c r="N858" s="1">
        <v>0</v>
      </c>
    </row>
    <row r="859" spans="1:14">
      <c r="A859" s="1">
        <v>858</v>
      </c>
      <c r="B859" s="1">
        <v>504415</v>
      </c>
      <c r="C859" s="2" t="str">
        <f ca="1">VLOOKUP(B859,'Fichier FI (en entrée)'!B:D,3)</f>
        <v>AZKAKPAKPD</v>
      </c>
      <c r="D859" s="2" t="str">
        <f ca="1">VLOOKUP(B859,'Fichier FI (en entrée)'!B:E,4)</f>
        <v>Kcguimtvoxpyy</v>
      </c>
      <c r="E859" s="2" t="s">
        <v>20</v>
      </c>
      <c r="F859" s="2" t="s">
        <v>3</v>
      </c>
      <c r="G859" s="1">
        <v>1</v>
      </c>
      <c r="H859" s="1">
        <v>10.02</v>
      </c>
      <c r="I859" s="2" t="s">
        <v>1</v>
      </c>
      <c r="J859" s="1">
        <v>3</v>
      </c>
      <c r="K859" s="2" t="s">
        <v>0</v>
      </c>
      <c r="L859" s="1">
        <v>0</v>
      </c>
      <c r="M859" s="1">
        <v>0</v>
      </c>
      <c r="N859" s="1">
        <v>0</v>
      </c>
    </row>
    <row r="860" spans="1:14">
      <c r="A860" s="1">
        <v>858</v>
      </c>
      <c r="B860" s="1">
        <v>1176783</v>
      </c>
      <c r="C860" s="2" t="str">
        <f ca="1">VLOOKUP(B860,'Fichier FI (en entrée)'!B:D,3)</f>
        <v>JFDFFASGGY</v>
      </c>
      <c r="D860" s="2" t="str">
        <f ca="1">VLOOKUP(B860,'Fichier FI (en entrée)'!B:E,4)</f>
        <v>Tsrubdziihncm</v>
      </c>
      <c r="E860" s="2" t="s">
        <v>69</v>
      </c>
      <c r="F860" s="2" t="s">
        <v>3</v>
      </c>
      <c r="G860" s="1">
        <v>1</v>
      </c>
      <c r="H860" s="1">
        <v>10.02</v>
      </c>
      <c r="I860" s="2" t="s">
        <v>1</v>
      </c>
      <c r="J860" s="1">
        <v>3</v>
      </c>
      <c r="K860" s="2" t="s">
        <v>0</v>
      </c>
      <c r="L860" s="1">
        <v>0</v>
      </c>
      <c r="M860" s="1">
        <v>45</v>
      </c>
      <c r="N860" s="1">
        <v>0</v>
      </c>
    </row>
    <row r="861" spans="1:14">
      <c r="A861" s="1">
        <v>858</v>
      </c>
      <c r="B861" s="1">
        <v>638088</v>
      </c>
      <c r="C861" s="2" t="str">
        <f ca="1">VLOOKUP(B861,'Fichier FI (en entrée)'!B:D,3)</f>
        <v>EGBBIWUPCP</v>
      </c>
      <c r="D861" s="2" t="str">
        <f ca="1">VLOOKUP(B861,'Fichier FI (en entrée)'!B:E,4)</f>
        <v>Snuwmjbskiojm</v>
      </c>
      <c r="E861" s="2" t="s">
        <v>19</v>
      </c>
      <c r="F861" s="2" t="s">
        <v>3</v>
      </c>
      <c r="G861" s="1">
        <v>1</v>
      </c>
      <c r="H861" s="1">
        <v>10.02</v>
      </c>
      <c r="I861" s="2" t="s">
        <v>1</v>
      </c>
      <c r="J861" s="1">
        <v>3</v>
      </c>
      <c r="K861" s="2" t="s">
        <v>0</v>
      </c>
      <c r="L861" s="1">
        <v>0</v>
      </c>
      <c r="M861" s="1">
        <v>19</v>
      </c>
      <c r="N861" s="1">
        <v>0</v>
      </c>
    </row>
    <row r="862" spans="1:14">
      <c r="A862" s="1">
        <v>861</v>
      </c>
      <c r="B862" s="1">
        <v>639696</v>
      </c>
      <c r="C862" s="2" t="str">
        <f ca="1">VLOOKUP(B862,'Fichier FI (en entrée)'!B:D,3)</f>
        <v>XKHEFKKALT</v>
      </c>
      <c r="D862" s="2" t="str">
        <f ca="1">VLOOKUP(B862,'Fichier FI (en entrée)'!B:E,4)</f>
        <v>Kkjvahpxzeaus</v>
      </c>
      <c r="E862" s="2" t="s">
        <v>19</v>
      </c>
      <c r="F862" s="2" t="s">
        <v>3</v>
      </c>
      <c r="G862" s="1">
        <v>1</v>
      </c>
      <c r="H862" s="1">
        <v>10.01</v>
      </c>
      <c r="I862" s="2" t="s">
        <v>1</v>
      </c>
      <c r="J862" s="1">
        <v>3</v>
      </c>
      <c r="K862" s="2" t="s">
        <v>5</v>
      </c>
      <c r="L862" s="1">
        <v>0</v>
      </c>
      <c r="M862" s="1">
        <v>14</v>
      </c>
      <c r="N862" s="1">
        <v>0</v>
      </c>
    </row>
    <row r="863" spans="1:14">
      <c r="A863" s="1">
        <v>861</v>
      </c>
      <c r="B863" s="1">
        <v>628987</v>
      </c>
      <c r="C863" s="2" t="str">
        <f ca="1">VLOOKUP(B863,'Fichier FI (en entrée)'!B:D,3)</f>
        <v>IZYITQIZJX</v>
      </c>
      <c r="D863" s="2" t="str">
        <f ca="1">VLOOKUP(B863,'Fichier FI (en entrée)'!B:E,4)</f>
        <v>Hyjeswfprigkd</v>
      </c>
      <c r="E863" s="2" t="s">
        <v>15</v>
      </c>
      <c r="F863" s="2" t="s">
        <v>3</v>
      </c>
      <c r="G863" s="1">
        <v>1</v>
      </c>
      <c r="H863" s="1">
        <v>10.01</v>
      </c>
      <c r="I863" s="2" t="s">
        <v>1</v>
      </c>
      <c r="J863" s="1">
        <v>3</v>
      </c>
      <c r="K863" s="2" t="s">
        <v>0</v>
      </c>
      <c r="L863" s="1">
        <v>0</v>
      </c>
      <c r="M863" s="1">
        <v>0</v>
      </c>
      <c r="N863" s="1">
        <v>0</v>
      </c>
    </row>
    <row r="864" spans="1:14">
      <c r="A864" s="1">
        <v>861</v>
      </c>
      <c r="B864" s="1">
        <v>579342</v>
      </c>
      <c r="C864" s="2" t="str">
        <f ca="1">VLOOKUP(B864,'Fichier FI (en entrée)'!B:D,3)</f>
        <v>VGIZNPLMCY</v>
      </c>
      <c r="D864" s="2" t="str">
        <f ca="1">VLOOKUP(B864,'Fichier FI (en entrée)'!B:E,4)</f>
        <v>Orysjpusqtlqb</v>
      </c>
      <c r="E864" s="2" t="s">
        <v>14</v>
      </c>
      <c r="F864" s="2" t="s">
        <v>3</v>
      </c>
      <c r="G864" s="1">
        <v>1</v>
      </c>
      <c r="H864" s="1">
        <v>10.01</v>
      </c>
      <c r="I864" s="2" t="s">
        <v>1</v>
      </c>
      <c r="J864" s="1">
        <v>3</v>
      </c>
      <c r="K864" s="2" t="s">
        <v>0</v>
      </c>
      <c r="L864" s="1">
        <v>0</v>
      </c>
      <c r="M864" s="1">
        <v>16</v>
      </c>
      <c r="N864" s="1">
        <v>0</v>
      </c>
    </row>
    <row r="865" spans="1:14">
      <c r="A865" s="1">
        <v>861</v>
      </c>
      <c r="B865" s="1">
        <v>450899</v>
      </c>
      <c r="C865" s="2" t="str">
        <f ca="1">VLOOKUP(B865,'Fichier FI (en entrée)'!B:D,3)</f>
        <v>TWHPQAAEAH</v>
      </c>
      <c r="D865" s="2" t="str">
        <f ca="1">VLOOKUP(B865,'Fichier FI (en entrée)'!B:E,4)</f>
        <v>Vnuvmlgcrthhf</v>
      </c>
      <c r="E865" s="2" t="s">
        <v>20</v>
      </c>
      <c r="F865" s="2" t="s">
        <v>3</v>
      </c>
      <c r="G865" s="1">
        <v>1</v>
      </c>
      <c r="H865" s="1">
        <v>10.01</v>
      </c>
      <c r="I865" s="2" t="s">
        <v>1</v>
      </c>
      <c r="J865" s="1">
        <v>3</v>
      </c>
      <c r="K865" s="2" t="s">
        <v>5</v>
      </c>
      <c r="L865" s="1">
        <v>0</v>
      </c>
      <c r="M865" s="1">
        <v>6</v>
      </c>
      <c r="N865" s="1">
        <v>0</v>
      </c>
    </row>
    <row r="866" spans="1:14">
      <c r="A866" s="1">
        <v>861</v>
      </c>
      <c r="B866" s="1">
        <v>345971</v>
      </c>
      <c r="C866" s="2" t="str">
        <f ca="1">VLOOKUP(B866,'Fichier FI (en entrée)'!B:D,3)</f>
        <v>WKTEEZLPBA</v>
      </c>
      <c r="D866" s="2" t="str">
        <f ca="1">VLOOKUP(B866,'Fichier FI (en entrée)'!B:E,4)</f>
        <v>Nrupjhltmplmo</v>
      </c>
      <c r="E866" s="2" t="s">
        <v>17</v>
      </c>
      <c r="F866" s="2" t="s">
        <v>3</v>
      </c>
      <c r="G866" s="1">
        <v>1</v>
      </c>
      <c r="H866" s="1">
        <v>10.01</v>
      </c>
      <c r="I866" s="2" t="s">
        <v>1</v>
      </c>
      <c r="J866" s="1">
        <v>3</v>
      </c>
      <c r="K866" s="2" t="s">
        <v>5</v>
      </c>
      <c r="L866" s="1">
        <v>0</v>
      </c>
      <c r="M866" s="1">
        <v>0</v>
      </c>
      <c r="N866" s="1">
        <v>0</v>
      </c>
    </row>
    <row r="867" spans="1:14">
      <c r="A867" s="1">
        <v>861</v>
      </c>
      <c r="B867" s="1">
        <v>1066650</v>
      </c>
      <c r="C867" s="2" t="str">
        <f ca="1">VLOOKUP(B867,'Fichier FI (en entrée)'!B:D,3)</f>
        <v>VPUUWVWBYC</v>
      </c>
      <c r="D867" s="2" t="str">
        <f ca="1">VLOOKUP(B867,'Fichier FI (en entrée)'!B:E,4)</f>
        <v>Kbqqubcvexjto</v>
      </c>
      <c r="E867" s="2" t="s">
        <v>70</v>
      </c>
      <c r="F867" s="2" t="s">
        <v>3</v>
      </c>
      <c r="G867" s="1">
        <v>1</v>
      </c>
      <c r="H867" s="1">
        <v>10.01</v>
      </c>
      <c r="I867" s="2" t="s">
        <v>1</v>
      </c>
      <c r="J867" s="1">
        <v>3</v>
      </c>
      <c r="K867" s="2" t="s">
        <v>5</v>
      </c>
      <c r="L867" s="1">
        <v>0</v>
      </c>
      <c r="M867" s="1">
        <v>10</v>
      </c>
      <c r="N867" s="1">
        <v>0</v>
      </c>
    </row>
    <row r="868" spans="1:14">
      <c r="A868" s="1">
        <v>867</v>
      </c>
      <c r="B868" s="1">
        <v>688649</v>
      </c>
      <c r="C868" s="2" t="str">
        <f ca="1">VLOOKUP(B868,'Fichier FI (en entrée)'!B:D,3)</f>
        <v>NAMPGBFFHS</v>
      </c>
      <c r="D868" s="2" t="str">
        <f ca="1">VLOOKUP(B868,'Fichier FI (en entrée)'!B:E,4)</f>
        <v>Awuatlagolprx</v>
      </c>
      <c r="E868" s="2" t="s">
        <v>28</v>
      </c>
      <c r="F868" s="2" t="s">
        <v>3</v>
      </c>
      <c r="G868" s="1">
        <v>1</v>
      </c>
      <c r="H868" s="1">
        <v>10</v>
      </c>
      <c r="I868" s="2" t="s">
        <v>1</v>
      </c>
      <c r="J868" s="1">
        <v>3</v>
      </c>
      <c r="K868" s="2" t="s">
        <v>5</v>
      </c>
      <c r="L868" s="1">
        <v>0</v>
      </c>
      <c r="M868" s="1">
        <v>1</v>
      </c>
      <c r="N868" s="1">
        <v>0</v>
      </c>
    </row>
    <row r="869" spans="1:14">
      <c r="A869" s="1">
        <v>867</v>
      </c>
      <c r="B869" s="1">
        <v>287412</v>
      </c>
      <c r="C869" s="2" t="str">
        <f ca="1">VLOOKUP(B869,'Fichier FI (en entrée)'!B:D,3)</f>
        <v>CDMTNKJNMJ</v>
      </c>
      <c r="D869" s="2" t="str">
        <f ca="1">VLOOKUP(B869,'Fichier FI (en entrée)'!B:E,4)</f>
        <v>Lqnwwljryacnh</v>
      </c>
      <c r="E869" s="2" t="s">
        <v>27</v>
      </c>
      <c r="F869" s="2" t="s">
        <v>3</v>
      </c>
      <c r="G869" s="1">
        <v>1</v>
      </c>
      <c r="H869" s="1">
        <v>10</v>
      </c>
      <c r="I869" s="2" t="s">
        <v>1</v>
      </c>
      <c r="J869" s="1">
        <v>3</v>
      </c>
      <c r="K869" s="2" t="s">
        <v>0</v>
      </c>
      <c r="L869" s="1">
        <v>0</v>
      </c>
      <c r="M869" s="1">
        <v>12</v>
      </c>
      <c r="N869" s="1">
        <v>0</v>
      </c>
    </row>
    <row r="870" spans="1:14">
      <c r="A870" s="1">
        <v>867</v>
      </c>
      <c r="B870" s="1">
        <v>285170</v>
      </c>
      <c r="C870" s="2" t="str">
        <f ca="1">VLOOKUP(B870,'Fichier FI (en entrée)'!B:D,3)</f>
        <v>UDKXELHXOS</v>
      </c>
      <c r="D870" s="2" t="str">
        <f ca="1">VLOOKUP(B870,'Fichier FI (en entrée)'!B:E,4)</f>
        <v>Tyohtfocxjftu</v>
      </c>
      <c r="E870" s="2" t="s">
        <v>15</v>
      </c>
      <c r="F870" s="2" t="s">
        <v>3</v>
      </c>
      <c r="G870" s="1">
        <v>1</v>
      </c>
      <c r="H870" s="1">
        <v>10</v>
      </c>
      <c r="I870" s="2" t="s">
        <v>1</v>
      </c>
      <c r="J870" s="1">
        <v>3</v>
      </c>
      <c r="K870" s="2" t="s">
        <v>0</v>
      </c>
      <c r="L870" s="1">
        <v>0</v>
      </c>
      <c r="M870" s="1">
        <v>3</v>
      </c>
      <c r="N870" s="1">
        <v>0</v>
      </c>
    </row>
    <row r="871" spans="1:14">
      <c r="A871" s="1">
        <v>867</v>
      </c>
      <c r="B871" s="1">
        <v>171001</v>
      </c>
      <c r="C871" s="2" t="str">
        <f ca="1">VLOOKUP(B871,'Fichier FI (en entrée)'!B:D,3)</f>
        <v>ONHTSNGJMK</v>
      </c>
      <c r="D871" s="2" t="str">
        <f ca="1">VLOOKUP(B871,'Fichier FI (en entrée)'!B:E,4)</f>
        <v>Hxejbiyhydwcy</v>
      </c>
      <c r="E871" s="2" t="s">
        <v>18</v>
      </c>
      <c r="F871" s="2" t="s">
        <v>3</v>
      </c>
      <c r="G871" s="1">
        <v>1</v>
      </c>
      <c r="H871" s="1">
        <v>10</v>
      </c>
      <c r="I871" s="2" t="s">
        <v>1</v>
      </c>
      <c r="J871" s="1">
        <v>3</v>
      </c>
      <c r="K871" s="2" t="s">
        <v>5</v>
      </c>
      <c r="L871" s="1">
        <v>0</v>
      </c>
      <c r="M871" s="1">
        <v>12</v>
      </c>
      <c r="N871" s="1">
        <v>0</v>
      </c>
    </row>
    <row r="872" spans="1:14">
      <c r="A872" s="1">
        <v>867</v>
      </c>
      <c r="B872" s="1">
        <v>756039</v>
      </c>
      <c r="C872" s="2" t="str">
        <f ca="1">VLOOKUP(B872,'Fichier FI (en entrée)'!B:D,3)</f>
        <v>NCXLMMBUJY</v>
      </c>
      <c r="D872" s="2" t="str">
        <f ca="1">VLOOKUP(B872,'Fichier FI (en entrée)'!B:E,4)</f>
        <v>Myixuckvmcden</v>
      </c>
      <c r="E872" s="2" t="s">
        <v>17</v>
      </c>
      <c r="F872" s="2" t="s">
        <v>3</v>
      </c>
      <c r="G872" s="1">
        <v>1</v>
      </c>
      <c r="H872" s="1">
        <v>10</v>
      </c>
      <c r="I872" s="2" t="s">
        <v>1</v>
      </c>
      <c r="J872" s="1">
        <v>3</v>
      </c>
      <c r="K872" s="2" t="s">
        <v>0</v>
      </c>
      <c r="L872" s="1">
        <v>0</v>
      </c>
      <c r="M872" s="1">
        <v>0</v>
      </c>
      <c r="N872" s="1">
        <v>0</v>
      </c>
    </row>
    <row r="873" spans="1:14">
      <c r="A873" s="1">
        <v>872</v>
      </c>
      <c r="B873" s="1">
        <v>778148</v>
      </c>
      <c r="C873" s="2" t="str">
        <f ca="1">VLOOKUP(B873,'Fichier FI (en entrée)'!B:D,3)</f>
        <v>OAGTJFXHYF</v>
      </c>
      <c r="D873" s="2" t="str">
        <f ca="1">VLOOKUP(B873,'Fichier FI (en entrée)'!B:E,4)</f>
        <v>Qbnfrwqflnioz</v>
      </c>
      <c r="E873" s="2" t="s">
        <v>24</v>
      </c>
      <c r="F873" s="2" t="s">
        <v>3</v>
      </c>
      <c r="G873" s="1">
        <v>1</v>
      </c>
      <c r="H873" s="1">
        <v>9.99</v>
      </c>
      <c r="I873" s="2" t="s">
        <v>1</v>
      </c>
      <c r="J873" s="1">
        <v>3</v>
      </c>
      <c r="K873" s="2" t="s">
        <v>5</v>
      </c>
      <c r="L873" s="1">
        <v>0</v>
      </c>
      <c r="M873" s="1">
        <v>2</v>
      </c>
      <c r="N873" s="1">
        <v>0</v>
      </c>
    </row>
    <row r="874" spans="1:14">
      <c r="A874" s="1">
        <v>872</v>
      </c>
      <c r="B874" s="1">
        <v>346081</v>
      </c>
      <c r="C874" s="2" t="str">
        <f ca="1">VLOOKUP(B874,'Fichier FI (en entrée)'!B:D,3)</f>
        <v>WUMSCOYPBF</v>
      </c>
      <c r="D874" s="2" t="str">
        <f ca="1">VLOOKUP(B874,'Fichier FI (en entrée)'!B:E,4)</f>
        <v>Lkssofcakyule</v>
      </c>
      <c r="E874" s="2" t="s">
        <v>17</v>
      </c>
      <c r="F874" s="2" t="s">
        <v>3</v>
      </c>
      <c r="G874" s="1">
        <v>1</v>
      </c>
      <c r="H874" s="1">
        <v>9.99</v>
      </c>
      <c r="I874" s="2" t="s">
        <v>1</v>
      </c>
      <c r="J874" s="1">
        <v>3</v>
      </c>
      <c r="K874" s="2" t="s">
        <v>0</v>
      </c>
      <c r="L874" s="1">
        <v>0</v>
      </c>
      <c r="M874" s="1">
        <v>0</v>
      </c>
      <c r="N874" s="1">
        <v>0</v>
      </c>
    </row>
    <row r="875" spans="1:14">
      <c r="A875" s="1">
        <v>872</v>
      </c>
      <c r="B875" s="1">
        <v>502732</v>
      </c>
      <c r="C875" s="2" t="str">
        <f ca="1">VLOOKUP(B875,'Fichier FI (en entrée)'!B:D,3)</f>
        <v>OEIUFVQCNK</v>
      </c>
      <c r="D875" s="2" t="str">
        <f ca="1">VLOOKUP(B875,'Fichier FI (en entrée)'!B:E,4)</f>
        <v>Xilkzfbmfjzpg</v>
      </c>
      <c r="E875" s="2" t="s">
        <v>14</v>
      </c>
      <c r="F875" s="2" t="s">
        <v>3</v>
      </c>
      <c r="G875" s="1">
        <v>1</v>
      </c>
      <c r="H875" s="1">
        <v>9.99</v>
      </c>
      <c r="I875" s="2" t="s">
        <v>1</v>
      </c>
      <c r="J875" s="1">
        <v>3</v>
      </c>
      <c r="K875" s="2" t="s">
        <v>5</v>
      </c>
      <c r="L875" s="1">
        <v>0</v>
      </c>
      <c r="M875" s="1">
        <v>16</v>
      </c>
      <c r="N875" s="1">
        <v>0</v>
      </c>
    </row>
    <row r="876" spans="1:14">
      <c r="A876" s="1">
        <v>872</v>
      </c>
      <c r="B876" s="1">
        <v>450617</v>
      </c>
      <c r="C876" s="2" t="str">
        <f ca="1">VLOOKUP(B876,'Fichier FI (en entrée)'!B:D,3)</f>
        <v>SKYWRDZBAA</v>
      </c>
      <c r="D876" s="2" t="str">
        <f ca="1">VLOOKUP(B876,'Fichier FI (en entrée)'!B:E,4)</f>
        <v>Wuhjavinicckk</v>
      </c>
      <c r="E876" s="2" t="s">
        <v>19</v>
      </c>
      <c r="F876" s="2" t="s">
        <v>3</v>
      </c>
      <c r="G876" s="1">
        <v>1</v>
      </c>
      <c r="H876" s="1">
        <v>9.99</v>
      </c>
      <c r="I876" s="2" t="s">
        <v>1</v>
      </c>
      <c r="J876" s="1">
        <v>3</v>
      </c>
      <c r="K876" s="2" t="s">
        <v>0</v>
      </c>
      <c r="L876" s="1">
        <v>0</v>
      </c>
      <c r="M876" s="1">
        <v>14</v>
      </c>
      <c r="N876" s="1">
        <v>0</v>
      </c>
    </row>
    <row r="877" spans="1:14">
      <c r="A877" s="1">
        <v>876</v>
      </c>
      <c r="B877" s="1">
        <v>675176</v>
      </c>
      <c r="C877" s="2" t="str">
        <f ca="1">VLOOKUP(B877,'Fichier FI (en entrée)'!B:D,3)</f>
        <v>VXRQIBPXFU</v>
      </c>
      <c r="D877" s="2" t="str">
        <f ca="1">VLOOKUP(B877,'Fichier FI (en entrée)'!B:E,4)</f>
        <v>Xifbjhhogatgb</v>
      </c>
      <c r="E877" s="2" t="s">
        <v>19</v>
      </c>
      <c r="F877" s="2" t="s">
        <v>3</v>
      </c>
      <c r="G877" s="1">
        <v>1</v>
      </c>
      <c r="H877" s="1">
        <v>9.98</v>
      </c>
      <c r="I877" s="2" t="s">
        <v>1</v>
      </c>
      <c r="J877" s="1">
        <v>3</v>
      </c>
      <c r="K877" s="2" t="s">
        <v>5</v>
      </c>
      <c r="L877" s="1">
        <v>0</v>
      </c>
      <c r="M877" s="1">
        <v>14</v>
      </c>
      <c r="N877" s="1">
        <v>0</v>
      </c>
    </row>
    <row r="878" spans="1:14">
      <c r="A878" s="1">
        <v>877</v>
      </c>
      <c r="B878" s="1">
        <v>788173</v>
      </c>
      <c r="C878" s="2" t="str">
        <f ca="1">VLOOKUP(B878,'Fichier FI (en entrée)'!B:D,3)</f>
        <v>ERUJOVCRJZ</v>
      </c>
      <c r="D878" s="2" t="str">
        <f ca="1">VLOOKUP(B878,'Fichier FI (en entrée)'!B:E,4)</f>
        <v>Symlxkebjppzk</v>
      </c>
      <c r="E878" s="2" t="s">
        <v>41</v>
      </c>
      <c r="F878" s="2" t="s">
        <v>3</v>
      </c>
      <c r="G878" s="1">
        <v>1</v>
      </c>
      <c r="H878" s="1">
        <v>9.9700000000000006</v>
      </c>
      <c r="I878" s="2" t="s">
        <v>1</v>
      </c>
      <c r="J878" s="1">
        <v>3</v>
      </c>
      <c r="K878" s="2" t="s">
        <v>5</v>
      </c>
      <c r="L878" s="1">
        <v>0</v>
      </c>
      <c r="M878" s="1">
        <v>5</v>
      </c>
      <c r="N878" s="1">
        <v>0</v>
      </c>
    </row>
    <row r="879" spans="1:14">
      <c r="A879" s="1">
        <v>877</v>
      </c>
      <c r="B879" s="1">
        <v>268358</v>
      </c>
      <c r="C879" s="2" t="str">
        <f ca="1">VLOOKUP(B879,'Fichier FI (en entrée)'!B:D,3)</f>
        <v>EWAYWUGBSN</v>
      </c>
      <c r="D879" s="2" t="str">
        <f ca="1">VLOOKUP(B879,'Fichier FI (en entrée)'!B:E,4)</f>
        <v>Bqpuazuwcyesn</v>
      </c>
      <c r="E879" s="2" t="s">
        <v>27</v>
      </c>
      <c r="F879" s="2" t="s">
        <v>3</v>
      </c>
      <c r="G879" s="1">
        <v>1</v>
      </c>
      <c r="H879" s="1">
        <v>9.9700000000000006</v>
      </c>
      <c r="I879" s="2" t="s">
        <v>1</v>
      </c>
      <c r="J879" s="1">
        <v>3</v>
      </c>
      <c r="K879" s="2" t="s">
        <v>5</v>
      </c>
      <c r="L879" s="1">
        <v>0</v>
      </c>
      <c r="M879" s="1">
        <v>10</v>
      </c>
      <c r="N879" s="1">
        <v>0</v>
      </c>
    </row>
    <row r="880" spans="1:14">
      <c r="A880" s="1">
        <v>877</v>
      </c>
      <c r="B880" s="1">
        <v>176251</v>
      </c>
      <c r="C880" s="2" t="str">
        <f ca="1">VLOOKUP(B880,'Fichier FI (en entrée)'!B:D,3)</f>
        <v>KSBAXTDUUI</v>
      </c>
      <c r="D880" s="2" t="str">
        <f ca="1">VLOOKUP(B880,'Fichier FI (en entrée)'!B:E,4)</f>
        <v>Ddpykyofqchzc</v>
      </c>
      <c r="E880" s="2" t="s">
        <v>38</v>
      </c>
      <c r="F880" s="2" t="s">
        <v>3</v>
      </c>
      <c r="G880" s="1">
        <v>1</v>
      </c>
      <c r="H880" s="1">
        <v>9.9700000000000006</v>
      </c>
      <c r="I880" s="2" t="s">
        <v>1</v>
      </c>
      <c r="J880" s="1">
        <v>3</v>
      </c>
      <c r="K880" s="2" t="s">
        <v>0</v>
      </c>
      <c r="L880" s="1">
        <v>0</v>
      </c>
      <c r="M880" s="1">
        <v>2</v>
      </c>
      <c r="N880" s="1">
        <v>0</v>
      </c>
    </row>
    <row r="881" spans="1:14">
      <c r="A881" s="1">
        <v>877</v>
      </c>
      <c r="B881" s="1">
        <v>410250</v>
      </c>
      <c r="C881" s="2" t="str">
        <f ca="1">VLOOKUP(B881,'Fichier FI (en entrée)'!B:D,3)</f>
        <v>PQZQSNHKOF</v>
      </c>
      <c r="D881" s="2" t="str">
        <f ca="1">VLOOKUP(B881,'Fichier FI (en entrée)'!B:E,4)</f>
        <v>Czzsjwldkhsaw</v>
      </c>
      <c r="E881" s="2" t="s">
        <v>27</v>
      </c>
      <c r="F881" s="2" t="s">
        <v>3</v>
      </c>
      <c r="G881" s="1">
        <v>1</v>
      </c>
      <c r="H881" s="1">
        <v>9.9700000000000006</v>
      </c>
      <c r="I881" s="2" t="s">
        <v>1</v>
      </c>
      <c r="J881" s="1">
        <v>3</v>
      </c>
      <c r="K881" s="2" t="s">
        <v>5</v>
      </c>
      <c r="L881" s="1">
        <v>0</v>
      </c>
      <c r="M881" s="1">
        <v>17</v>
      </c>
      <c r="N881" s="1">
        <v>0</v>
      </c>
    </row>
    <row r="882" spans="1:14">
      <c r="A882" s="1">
        <v>881</v>
      </c>
      <c r="B882" s="1">
        <v>1009910</v>
      </c>
      <c r="C882" s="2" t="str">
        <f ca="1">VLOOKUP(B882,'Fichier FI (en entrée)'!B:D,3)</f>
        <v>AOFDXKLRMZ</v>
      </c>
      <c r="D882" s="2" t="str">
        <f ca="1">VLOOKUP(B882,'Fichier FI (en entrée)'!B:E,4)</f>
        <v>Etjibnvnmnrpx</v>
      </c>
      <c r="E882" s="2" t="s">
        <v>47</v>
      </c>
      <c r="F882" s="2" t="s">
        <v>3</v>
      </c>
      <c r="G882" s="1">
        <v>1</v>
      </c>
      <c r="H882" s="1">
        <v>9.9600000000000009</v>
      </c>
      <c r="I882" s="2" t="s">
        <v>1</v>
      </c>
      <c r="J882" s="1">
        <v>3</v>
      </c>
      <c r="K882" s="2" t="s">
        <v>5</v>
      </c>
      <c r="L882" s="1">
        <v>0</v>
      </c>
      <c r="M882" s="1">
        <v>18</v>
      </c>
      <c r="N882" s="1">
        <v>0</v>
      </c>
    </row>
    <row r="883" spans="1:14">
      <c r="A883" s="1">
        <v>881</v>
      </c>
      <c r="B883" s="1">
        <v>181296</v>
      </c>
      <c r="C883" s="2" t="str">
        <f ca="1">VLOOKUP(B883,'Fichier FI (en entrée)'!B:D,3)</f>
        <v>PENKFVAPMN</v>
      </c>
      <c r="D883" s="2" t="str">
        <f ca="1">VLOOKUP(B883,'Fichier FI (en entrée)'!B:E,4)</f>
        <v>Uhokdpyqtbwkk</v>
      </c>
      <c r="E883" s="2" t="s">
        <v>33</v>
      </c>
      <c r="F883" s="2" t="s">
        <v>3</v>
      </c>
      <c r="G883" s="1">
        <v>1</v>
      </c>
      <c r="H883" s="1">
        <v>9.9600000000000009</v>
      </c>
      <c r="I883" s="2" t="s">
        <v>1</v>
      </c>
      <c r="J883" s="1">
        <v>3</v>
      </c>
      <c r="K883" s="2" t="s">
        <v>0</v>
      </c>
      <c r="L883" s="1">
        <v>0</v>
      </c>
      <c r="M883" s="1">
        <v>6</v>
      </c>
      <c r="N883" s="1">
        <v>0</v>
      </c>
    </row>
    <row r="884" spans="1:14">
      <c r="A884" s="1">
        <v>881</v>
      </c>
      <c r="B884" s="1">
        <v>698497</v>
      </c>
      <c r="C884" s="2" t="str">
        <f ca="1">VLOOKUP(B884,'Fichier FI (en entrée)'!B:D,3)</f>
        <v>EKGMAGHMQB</v>
      </c>
      <c r="D884" s="2" t="str">
        <f ca="1">VLOOKUP(B884,'Fichier FI (en entrée)'!B:E,4)</f>
        <v>Fqdgwocnlvdhn</v>
      </c>
      <c r="E884" s="2" t="s">
        <v>20</v>
      </c>
      <c r="F884" s="2" t="s">
        <v>3</v>
      </c>
      <c r="G884" s="1">
        <v>1</v>
      </c>
      <c r="H884" s="1">
        <v>9.9600000000000009</v>
      </c>
      <c r="I884" s="2" t="s">
        <v>1</v>
      </c>
      <c r="J884" s="1">
        <v>3</v>
      </c>
      <c r="K884" s="2" t="s">
        <v>0</v>
      </c>
      <c r="L884" s="1">
        <v>0</v>
      </c>
      <c r="M884" s="1">
        <v>1</v>
      </c>
      <c r="N884" s="1">
        <v>0</v>
      </c>
    </row>
    <row r="885" spans="1:14">
      <c r="A885" s="1">
        <v>884</v>
      </c>
      <c r="B885" s="1">
        <v>1085178</v>
      </c>
      <c r="C885" s="2" t="str">
        <f ca="1">VLOOKUP(B885,'Fichier FI (en entrée)'!B:D,3)</f>
        <v>XCJGLWOJDZ</v>
      </c>
      <c r="D885" s="2" t="str">
        <f ca="1">VLOOKUP(B885,'Fichier FI (en entrée)'!B:E,4)</f>
        <v>Euvkrzzxwcrdg</v>
      </c>
      <c r="E885" s="2" t="s">
        <v>46</v>
      </c>
      <c r="F885" s="2" t="s">
        <v>3</v>
      </c>
      <c r="G885" s="1">
        <v>1</v>
      </c>
      <c r="H885" s="1">
        <v>9.9499999999999993</v>
      </c>
      <c r="I885" s="2" t="s">
        <v>1</v>
      </c>
      <c r="J885" s="1">
        <v>3</v>
      </c>
      <c r="K885" s="2" t="s">
        <v>5</v>
      </c>
      <c r="L885" s="1">
        <v>0</v>
      </c>
      <c r="M885" s="1">
        <v>24</v>
      </c>
      <c r="N885" s="1">
        <v>0</v>
      </c>
    </row>
    <row r="886" spans="1:14">
      <c r="A886" s="1">
        <v>884</v>
      </c>
      <c r="B886" s="1">
        <v>156898</v>
      </c>
      <c r="C886" s="2" t="str">
        <f ca="1">VLOOKUP(B886,'Fichier FI (en entrée)'!B:D,3)</f>
        <v>VDVDWFZEVB</v>
      </c>
      <c r="D886" s="2" t="str">
        <f ca="1">VLOOKUP(B886,'Fichier FI (en entrée)'!B:E,4)</f>
        <v>Aypbvlqungiwo</v>
      </c>
      <c r="E886" s="2" t="s">
        <v>18</v>
      </c>
      <c r="F886" s="2" t="s">
        <v>3</v>
      </c>
      <c r="G886" s="1">
        <v>1</v>
      </c>
      <c r="H886" s="1">
        <v>9.9499999999999993</v>
      </c>
      <c r="I886" s="2" t="s">
        <v>1</v>
      </c>
      <c r="J886" s="1">
        <v>3</v>
      </c>
      <c r="K886" s="2" t="s">
        <v>0</v>
      </c>
      <c r="L886" s="1">
        <v>0</v>
      </c>
      <c r="M886" s="1">
        <v>14</v>
      </c>
      <c r="N886" s="1">
        <v>0</v>
      </c>
    </row>
    <row r="887" spans="1:14">
      <c r="A887" s="1">
        <v>884</v>
      </c>
      <c r="B887" s="1">
        <v>1029919</v>
      </c>
      <c r="C887" s="2" t="str">
        <f ca="1">VLOOKUP(B887,'Fichier FI (en entrée)'!B:D,3)</f>
        <v>YJNKNKNCLP</v>
      </c>
      <c r="D887" s="2" t="str">
        <f ca="1">VLOOKUP(B887,'Fichier FI (en entrée)'!B:E,4)</f>
        <v>Tdmjgxkwclkdz</v>
      </c>
      <c r="E887" s="2" t="s">
        <v>36</v>
      </c>
      <c r="F887" s="2" t="s">
        <v>3</v>
      </c>
      <c r="G887" s="1">
        <v>1</v>
      </c>
      <c r="H887" s="1">
        <v>9.9499999999999993</v>
      </c>
      <c r="I887" s="2" t="s">
        <v>1</v>
      </c>
      <c r="J887" s="1">
        <v>3</v>
      </c>
      <c r="K887" s="2" t="s">
        <v>0</v>
      </c>
      <c r="L887" s="1">
        <v>0</v>
      </c>
      <c r="M887" s="1">
        <v>32</v>
      </c>
      <c r="N887" s="1">
        <v>0</v>
      </c>
    </row>
    <row r="888" spans="1:14">
      <c r="A888" s="1">
        <v>884</v>
      </c>
      <c r="B888" s="1">
        <v>778263</v>
      </c>
      <c r="C888" s="2" t="str">
        <f ca="1">VLOOKUP(B888,'Fichier FI (en entrée)'!B:D,3)</f>
        <v>ILFFTVRKSV</v>
      </c>
      <c r="D888" s="2" t="str">
        <f ca="1">VLOOKUP(B888,'Fichier FI (en entrée)'!B:E,4)</f>
        <v>Hbmxoomqwtkix</v>
      </c>
      <c r="E888" s="2" t="s">
        <v>24</v>
      </c>
      <c r="F888" s="2" t="s">
        <v>3</v>
      </c>
      <c r="G888" s="1">
        <v>1</v>
      </c>
      <c r="H888" s="1">
        <v>9.9499999999999993</v>
      </c>
      <c r="I888" s="2" t="s">
        <v>1</v>
      </c>
      <c r="J888" s="1">
        <v>3</v>
      </c>
      <c r="K888" s="2" t="s">
        <v>0</v>
      </c>
      <c r="L888" s="1">
        <v>0</v>
      </c>
      <c r="M888" s="1">
        <v>5</v>
      </c>
      <c r="N888" s="1">
        <v>0</v>
      </c>
    </row>
    <row r="889" spans="1:14">
      <c r="A889" s="1">
        <v>888</v>
      </c>
      <c r="B889" s="1">
        <v>721739</v>
      </c>
      <c r="C889" s="2" t="str">
        <f ca="1">VLOOKUP(B889,'Fichier FI (en entrée)'!B:D,3)</f>
        <v>HDKDFHQBDT</v>
      </c>
      <c r="D889" s="2" t="str">
        <f ca="1">VLOOKUP(B889,'Fichier FI (en entrée)'!B:E,4)</f>
        <v>Zlaygwzorzmhe</v>
      </c>
      <c r="E889" s="2" t="s">
        <v>38</v>
      </c>
      <c r="F889" s="2" t="s">
        <v>3</v>
      </c>
      <c r="G889" s="1">
        <v>1</v>
      </c>
      <c r="H889" s="1">
        <v>9.94</v>
      </c>
      <c r="I889" s="2" t="s">
        <v>1</v>
      </c>
      <c r="J889" s="1">
        <v>3</v>
      </c>
      <c r="K889" s="2" t="s">
        <v>0</v>
      </c>
      <c r="L889" s="1">
        <v>0</v>
      </c>
      <c r="M889" s="1">
        <v>4</v>
      </c>
      <c r="N889" s="1">
        <v>0</v>
      </c>
    </row>
    <row r="890" spans="1:14">
      <c r="A890" s="1">
        <v>888</v>
      </c>
      <c r="B890" s="1">
        <v>734898</v>
      </c>
      <c r="C890" s="2" t="str">
        <f ca="1">VLOOKUP(B890,'Fichier FI (en entrée)'!B:D,3)</f>
        <v>EVCSLXRPHH</v>
      </c>
      <c r="D890" s="2" t="str">
        <f ca="1">VLOOKUP(B890,'Fichier FI (en entrée)'!B:E,4)</f>
        <v>Mdgwoimfswqnx</v>
      </c>
      <c r="E890" s="2" t="s">
        <v>22</v>
      </c>
      <c r="F890" s="2" t="s">
        <v>3</v>
      </c>
      <c r="G890" s="1">
        <v>1</v>
      </c>
      <c r="H890" s="1">
        <v>9.94</v>
      </c>
      <c r="I890" s="2" t="s">
        <v>1</v>
      </c>
      <c r="J890" s="1">
        <v>3</v>
      </c>
      <c r="K890" s="2" t="s">
        <v>0</v>
      </c>
      <c r="L890" s="1">
        <v>0</v>
      </c>
      <c r="M890" s="1">
        <v>4</v>
      </c>
      <c r="N890" s="1">
        <v>0</v>
      </c>
    </row>
    <row r="891" spans="1:14">
      <c r="A891" s="1">
        <v>888</v>
      </c>
      <c r="B891" s="1">
        <v>267403</v>
      </c>
      <c r="C891" s="2" t="str">
        <f ca="1">VLOOKUP(B891,'Fichier FI (en entrée)'!B:D,3)</f>
        <v>IQUKZJYJNM</v>
      </c>
      <c r="D891" s="2" t="str">
        <f ca="1">VLOOKUP(B891,'Fichier FI (en entrée)'!B:E,4)</f>
        <v>Thvfybzosickg</v>
      </c>
      <c r="E891" s="2" t="s">
        <v>27</v>
      </c>
      <c r="F891" s="2" t="s">
        <v>3</v>
      </c>
      <c r="G891" s="1">
        <v>1</v>
      </c>
      <c r="H891" s="1">
        <v>9.94</v>
      </c>
      <c r="I891" s="2" t="s">
        <v>1</v>
      </c>
      <c r="J891" s="1">
        <v>3</v>
      </c>
      <c r="K891" s="2" t="s">
        <v>5</v>
      </c>
      <c r="L891" s="1">
        <v>0</v>
      </c>
      <c r="M891" s="1">
        <v>7</v>
      </c>
      <c r="N891" s="1">
        <v>0</v>
      </c>
    </row>
    <row r="892" spans="1:14">
      <c r="A892" s="1">
        <v>888</v>
      </c>
      <c r="B892" s="1">
        <v>144755</v>
      </c>
      <c r="C892" s="2" t="str">
        <f ca="1">VLOOKUP(B892,'Fichier FI (en entrée)'!B:D,3)</f>
        <v>LOHSAOSFQI</v>
      </c>
      <c r="D892" s="2" t="str">
        <f ca="1">VLOOKUP(B892,'Fichier FI (en entrée)'!B:E,4)</f>
        <v>Xqamdydzrvkmj</v>
      </c>
      <c r="E892" s="2" t="s">
        <v>44</v>
      </c>
      <c r="F892" s="2" t="s">
        <v>3</v>
      </c>
      <c r="G892" s="1">
        <v>1</v>
      </c>
      <c r="H892" s="1">
        <v>9.94</v>
      </c>
      <c r="I892" s="2" t="s">
        <v>1</v>
      </c>
      <c r="J892" s="1">
        <v>3</v>
      </c>
      <c r="K892" s="2" t="s">
        <v>0</v>
      </c>
      <c r="L892" s="1">
        <v>0</v>
      </c>
      <c r="M892" s="1">
        <v>1</v>
      </c>
      <c r="N892" s="1">
        <v>0</v>
      </c>
    </row>
    <row r="893" spans="1:14">
      <c r="A893" s="1">
        <v>888</v>
      </c>
      <c r="B893" s="1">
        <v>673314</v>
      </c>
      <c r="C893" s="2" t="str">
        <f ca="1">VLOOKUP(B893,'Fichier FI (en entrée)'!B:D,3)</f>
        <v>LMXLUJUARM</v>
      </c>
      <c r="D893" s="2" t="str">
        <f ca="1">VLOOKUP(B893,'Fichier FI (en entrée)'!B:E,4)</f>
        <v>Cdkguhzcioscy</v>
      </c>
      <c r="E893" s="2" t="s">
        <v>20</v>
      </c>
      <c r="F893" s="2" t="s">
        <v>3</v>
      </c>
      <c r="G893" s="1">
        <v>1</v>
      </c>
      <c r="H893" s="1">
        <v>9.94</v>
      </c>
      <c r="I893" s="2" t="s">
        <v>1</v>
      </c>
      <c r="J893" s="1">
        <v>3</v>
      </c>
      <c r="K893" s="2" t="s">
        <v>5</v>
      </c>
      <c r="L893" s="1">
        <v>0</v>
      </c>
      <c r="M893" s="1">
        <v>1</v>
      </c>
      <c r="N893" s="1">
        <v>0</v>
      </c>
    </row>
    <row r="894" spans="1:14">
      <c r="A894" s="1">
        <v>893</v>
      </c>
      <c r="B894" s="1">
        <v>709862</v>
      </c>
      <c r="C894" s="2" t="str">
        <f ca="1">VLOOKUP(B894,'Fichier FI (en entrée)'!B:D,3)</f>
        <v>TITHBVCGNW</v>
      </c>
      <c r="D894" s="2" t="str">
        <f ca="1">VLOOKUP(B894,'Fichier FI (en entrée)'!B:E,4)</f>
        <v>Usqysgobyrtln</v>
      </c>
      <c r="E894" s="2" t="s">
        <v>31</v>
      </c>
      <c r="F894" s="2" t="s">
        <v>3</v>
      </c>
      <c r="G894" s="1">
        <v>1</v>
      </c>
      <c r="H894" s="1">
        <v>9.93</v>
      </c>
      <c r="I894" s="2" t="s">
        <v>1</v>
      </c>
      <c r="J894" s="1">
        <v>3</v>
      </c>
      <c r="K894" s="2" t="s">
        <v>0</v>
      </c>
      <c r="L894" s="1">
        <v>0</v>
      </c>
      <c r="M894" s="1">
        <v>0</v>
      </c>
      <c r="N894" s="1">
        <v>0</v>
      </c>
    </row>
    <row r="895" spans="1:14">
      <c r="A895" s="1">
        <v>893</v>
      </c>
      <c r="B895" s="1">
        <v>171000</v>
      </c>
      <c r="C895" s="2" t="str">
        <f ca="1">VLOOKUP(B895,'Fichier FI (en entrée)'!B:D,3)</f>
        <v>ZFDRXCGKRY</v>
      </c>
      <c r="D895" s="2" t="str">
        <f ca="1">VLOOKUP(B895,'Fichier FI (en entrée)'!B:E,4)</f>
        <v>Dupoghilfuhaw</v>
      </c>
      <c r="E895" s="2" t="s">
        <v>14</v>
      </c>
      <c r="F895" s="2" t="s">
        <v>3</v>
      </c>
      <c r="G895" s="1">
        <v>1</v>
      </c>
      <c r="H895" s="1">
        <v>9.93</v>
      </c>
      <c r="I895" s="2" t="s">
        <v>1</v>
      </c>
      <c r="J895" s="1">
        <v>3</v>
      </c>
      <c r="K895" s="2" t="s">
        <v>5</v>
      </c>
      <c r="L895" s="1">
        <v>0</v>
      </c>
      <c r="M895" s="1">
        <v>16</v>
      </c>
      <c r="N895" s="1">
        <v>0</v>
      </c>
    </row>
    <row r="896" spans="1:14">
      <c r="A896" s="1">
        <v>893</v>
      </c>
      <c r="B896" s="1">
        <v>580064</v>
      </c>
      <c r="C896" s="2" t="str">
        <f ca="1">VLOOKUP(B896,'Fichier FI (en entrée)'!B:D,3)</f>
        <v>USVTGQAALO</v>
      </c>
      <c r="D896" s="2" t="str">
        <f ca="1">VLOOKUP(B896,'Fichier FI (en entrée)'!B:E,4)</f>
        <v>Afgffhgjtozye</v>
      </c>
      <c r="E896" s="2" t="s">
        <v>19</v>
      </c>
      <c r="F896" s="2" t="s">
        <v>3</v>
      </c>
      <c r="G896" s="1">
        <v>1</v>
      </c>
      <c r="H896" s="1">
        <v>9.93</v>
      </c>
      <c r="I896" s="2" t="s">
        <v>1</v>
      </c>
      <c r="J896" s="1">
        <v>3</v>
      </c>
      <c r="K896" s="2" t="s">
        <v>0</v>
      </c>
      <c r="L896" s="1">
        <v>0</v>
      </c>
      <c r="M896" s="1">
        <v>14</v>
      </c>
      <c r="N896" s="1">
        <v>0</v>
      </c>
    </row>
    <row r="897" spans="1:14">
      <c r="A897" s="1">
        <v>893</v>
      </c>
      <c r="B897" s="1">
        <v>576149</v>
      </c>
      <c r="C897" s="2" t="str">
        <f ca="1">VLOOKUP(B897,'Fichier FI (en entrée)'!B:D,3)</f>
        <v>IGOCQZLLCM</v>
      </c>
      <c r="D897" s="2" t="str">
        <f ca="1">VLOOKUP(B897,'Fichier FI (en entrée)'!B:E,4)</f>
        <v>Zeommdlkwfmas</v>
      </c>
      <c r="E897" s="2" t="s">
        <v>20</v>
      </c>
      <c r="F897" s="2" t="s">
        <v>3</v>
      </c>
      <c r="G897" s="1">
        <v>1</v>
      </c>
      <c r="H897" s="1">
        <v>9.93</v>
      </c>
      <c r="I897" s="2" t="s">
        <v>1</v>
      </c>
      <c r="J897" s="1">
        <v>3</v>
      </c>
      <c r="K897" s="2" t="s">
        <v>0</v>
      </c>
      <c r="L897" s="1">
        <v>0</v>
      </c>
      <c r="M897" s="1">
        <v>4</v>
      </c>
      <c r="N897" s="1">
        <v>0</v>
      </c>
    </row>
    <row r="898" spans="1:14">
      <c r="A898" s="1">
        <v>897</v>
      </c>
      <c r="B898" s="1">
        <v>1207223</v>
      </c>
      <c r="C898" s="2" t="str">
        <f ca="1">VLOOKUP(B898,'Fichier FI (en entrée)'!B:D,3)</f>
        <v>JRDAUSDIGA</v>
      </c>
      <c r="D898" s="2" t="str">
        <f ca="1">VLOOKUP(B898,'Fichier FI (en entrée)'!B:E,4)</f>
        <v>Oarbjpcapmhex</v>
      </c>
      <c r="E898" s="2" t="s">
        <v>34</v>
      </c>
      <c r="F898" s="2" t="s">
        <v>3</v>
      </c>
      <c r="G898" s="1">
        <v>1</v>
      </c>
      <c r="H898" s="1">
        <v>9.92</v>
      </c>
      <c r="I898" s="2" t="s">
        <v>1</v>
      </c>
      <c r="J898" s="1">
        <v>3</v>
      </c>
      <c r="K898" s="2" t="s">
        <v>5</v>
      </c>
      <c r="L898" s="1">
        <v>0</v>
      </c>
      <c r="M898" s="1">
        <v>7</v>
      </c>
      <c r="N898" s="1">
        <v>0</v>
      </c>
    </row>
    <row r="899" spans="1:14">
      <c r="A899" s="1">
        <v>897</v>
      </c>
      <c r="B899" s="1">
        <v>1040033</v>
      </c>
      <c r="C899" s="2" t="str">
        <f ca="1">VLOOKUP(B899,'Fichier FI (en entrée)'!B:D,3)</f>
        <v>BCBGIYFSKK</v>
      </c>
      <c r="D899" s="2" t="str">
        <f ca="1">VLOOKUP(B899,'Fichier FI (en entrée)'!B:E,4)</f>
        <v>Xeepsjlumuuuk</v>
      </c>
      <c r="E899" s="2" t="s">
        <v>39</v>
      </c>
      <c r="F899" s="2" t="s">
        <v>3</v>
      </c>
      <c r="G899" s="1">
        <v>1</v>
      </c>
      <c r="H899" s="1">
        <v>9.92</v>
      </c>
      <c r="I899" s="2" t="s">
        <v>1</v>
      </c>
      <c r="J899" s="1">
        <v>3</v>
      </c>
      <c r="K899" s="2" t="s">
        <v>5</v>
      </c>
      <c r="L899" s="1">
        <v>0</v>
      </c>
      <c r="M899" s="1">
        <v>2</v>
      </c>
      <c r="N899" s="1">
        <v>0</v>
      </c>
    </row>
    <row r="900" spans="1:14">
      <c r="A900" s="1">
        <v>897</v>
      </c>
      <c r="B900" s="1">
        <v>660763</v>
      </c>
      <c r="C900" s="2" t="str">
        <f ca="1">VLOOKUP(B900,'Fichier FI (en entrée)'!B:D,3)</f>
        <v>VBKGVJKLBP</v>
      </c>
      <c r="D900" s="2" t="str">
        <f ca="1">VLOOKUP(B900,'Fichier FI (en entrée)'!B:E,4)</f>
        <v>Ihljzekjhpheo</v>
      </c>
      <c r="E900" s="2" t="s">
        <v>20</v>
      </c>
      <c r="F900" s="2" t="s">
        <v>3</v>
      </c>
      <c r="G900" s="1">
        <v>1</v>
      </c>
      <c r="H900" s="1">
        <v>9.92</v>
      </c>
      <c r="I900" s="2" t="s">
        <v>1</v>
      </c>
      <c r="J900" s="1">
        <v>3</v>
      </c>
      <c r="K900" s="2" t="s">
        <v>0</v>
      </c>
      <c r="L900" s="1">
        <v>0</v>
      </c>
      <c r="M900" s="1">
        <v>6</v>
      </c>
      <c r="N900" s="1">
        <v>0</v>
      </c>
    </row>
    <row r="901" spans="1:14">
      <c r="A901" s="1">
        <v>897</v>
      </c>
      <c r="B901" s="1">
        <v>411585</v>
      </c>
      <c r="C901" s="2" t="str">
        <f ca="1">VLOOKUP(B901,'Fichier FI (en entrée)'!B:D,3)</f>
        <v>FRZJRJXPIH</v>
      </c>
      <c r="D901" s="2" t="str">
        <f ca="1">VLOOKUP(B901,'Fichier FI (en entrée)'!B:E,4)</f>
        <v>Aapnkeowbiowx</v>
      </c>
      <c r="E901" s="2" t="s">
        <v>20</v>
      </c>
      <c r="F901" s="2" t="s">
        <v>3</v>
      </c>
      <c r="G901" s="1">
        <v>1</v>
      </c>
      <c r="H901" s="1">
        <v>9.92</v>
      </c>
      <c r="I901" s="2" t="s">
        <v>1</v>
      </c>
      <c r="J901" s="1">
        <v>3</v>
      </c>
      <c r="K901" s="2" t="s">
        <v>0</v>
      </c>
      <c r="L901" s="1">
        <v>0</v>
      </c>
      <c r="M901" s="1">
        <v>1</v>
      </c>
      <c r="N901" s="1">
        <v>0</v>
      </c>
    </row>
    <row r="902" spans="1:14">
      <c r="A902" s="1">
        <v>897</v>
      </c>
      <c r="B902" s="1">
        <v>567347</v>
      </c>
      <c r="C902" s="2" t="str">
        <f ca="1">VLOOKUP(B902,'Fichier FI (en entrée)'!B:D,3)</f>
        <v>JEBDSORKLN</v>
      </c>
      <c r="D902" s="2" t="str">
        <f ca="1">VLOOKUP(B902,'Fichier FI (en entrée)'!B:E,4)</f>
        <v>Kaxsgdixqmnbl</v>
      </c>
      <c r="E902" s="2" t="s">
        <v>19</v>
      </c>
      <c r="F902" s="2" t="s">
        <v>3</v>
      </c>
      <c r="G902" s="1">
        <v>1</v>
      </c>
      <c r="H902" s="1">
        <v>9.92</v>
      </c>
      <c r="I902" s="2" t="s">
        <v>1</v>
      </c>
      <c r="J902" s="1">
        <v>3</v>
      </c>
      <c r="K902" s="2" t="s">
        <v>5</v>
      </c>
      <c r="L902" s="1">
        <v>0</v>
      </c>
      <c r="M902" s="1">
        <v>14</v>
      </c>
      <c r="N902" s="1">
        <v>0</v>
      </c>
    </row>
    <row r="903" spans="1:14">
      <c r="A903" s="1">
        <v>897</v>
      </c>
      <c r="B903" s="1">
        <v>609784</v>
      </c>
      <c r="C903" s="2" t="str">
        <f ca="1">VLOOKUP(B903,'Fichier FI (en entrée)'!B:D,3)</f>
        <v>MVQCAJOYWT</v>
      </c>
      <c r="D903" s="2" t="str">
        <f ca="1">VLOOKUP(B903,'Fichier FI (en entrée)'!B:E,4)</f>
        <v>Zrxonqityazzk</v>
      </c>
      <c r="E903" s="2" t="s">
        <v>14</v>
      </c>
      <c r="F903" s="2" t="s">
        <v>3</v>
      </c>
      <c r="G903" s="1">
        <v>1</v>
      </c>
      <c r="H903" s="1">
        <v>9.92</v>
      </c>
      <c r="I903" s="2" t="s">
        <v>1</v>
      </c>
      <c r="J903" s="1">
        <v>3</v>
      </c>
      <c r="K903" s="2" t="s">
        <v>0</v>
      </c>
      <c r="L903" s="1">
        <v>0</v>
      </c>
      <c r="M903" s="1">
        <v>16</v>
      </c>
      <c r="N903" s="1">
        <v>0</v>
      </c>
    </row>
    <row r="904" spans="1:14">
      <c r="A904" s="1">
        <v>897</v>
      </c>
      <c r="B904" s="1">
        <v>272449</v>
      </c>
      <c r="C904" s="2" t="str">
        <f ca="1">VLOOKUP(B904,'Fichier FI (en entrée)'!B:D,3)</f>
        <v>DBCQECOAZC</v>
      </c>
      <c r="D904" s="2" t="str">
        <f ca="1">VLOOKUP(B904,'Fichier FI (en entrée)'!B:E,4)</f>
        <v>Iwhzoswihlswu</v>
      </c>
      <c r="E904" s="2" t="s">
        <v>31</v>
      </c>
      <c r="F904" s="2" t="s">
        <v>3</v>
      </c>
      <c r="G904" s="1">
        <v>1</v>
      </c>
      <c r="H904" s="1">
        <v>9.92</v>
      </c>
      <c r="I904" s="2" t="s">
        <v>1</v>
      </c>
      <c r="J904" s="1">
        <v>3</v>
      </c>
      <c r="K904" s="2" t="s">
        <v>0</v>
      </c>
      <c r="L904" s="1">
        <v>0</v>
      </c>
      <c r="M904" s="1">
        <v>3</v>
      </c>
      <c r="N904" s="1">
        <v>0</v>
      </c>
    </row>
    <row r="905" spans="1:14">
      <c r="A905" s="1">
        <v>897</v>
      </c>
      <c r="B905" s="1">
        <v>688746</v>
      </c>
      <c r="C905" s="2" t="str">
        <f ca="1">VLOOKUP(B905,'Fichier FI (en entrée)'!B:D,3)</f>
        <v>FRCUKKZZXQ</v>
      </c>
      <c r="D905" s="2" t="str">
        <f ca="1">VLOOKUP(B905,'Fichier FI (en entrée)'!B:E,4)</f>
        <v>Zjbufgbdbbmnd</v>
      </c>
      <c r="E905" s="2" t="s">
        <v>20</v>
      </c>
      <c r="F905" s="2" t="s">
        <v>3</v>
      </c>
      <c r="G905" s="1">
        <v>1</v>
      </c>
      <c r="H905" s="1">
        <v>9.92</v>
      </c>
      <c r="I905" s="2" t="s">
        <v>1</v>
      </c>
      <c r="J905" s="1">
        <v>3</v>
      </c>
      <c r="K905" s="2" t="s">
        <v>0</v>
      </c>
      <c r="L905" s="1">
        <v>0</v>
      </c>
      <c r="M905" s="1">
        <v>5</v>
      </c>
      <c r="N905" s="1">
        <v>0</v>
      </c>
    </row>
    <row r="906" spans="1:14">
      <c r="A906" s="1">
        <v>905</v>
      </c>
      <c r="B906" s="1">
        <v>1067887</v>
      </c>
      <c r="C906" s="2" t="str">
        <f ca="1">VLOOKUP(B906,'Fichier FI (en entrée)'!B:D,3)</f>
        <v>HDDOYEVVXR</v>
      </c>
      <c r="D906" s="2" t="str">
        <f ca="1">VLOOKUP(B906,'Fichier FI (en entrée)'!B:E,4)</f>
        <v>Wqhlgsslithpg</v>
      </c>
      <c r="E906" s="2" t="s">
        <v>53</v>
      </c>
      <c r="F906" s="2" t="s">
        <v>3</v>
      </c>
      <c r="G906" s="1">
        <v>1</v>
      </c>
      <c r="H906" s="1">
        <v>9.91</v>
      </c>
      <c r="I906" s="2" t="s">
        <v>1</v>
      </c>
      <c r="J906" s="1">
        <v>3</v>
      </c>
      <c r="K906" s="2" t="s">
        <v>0</v>
      </c>
      <c r="L906" s="1">
        <v>0</v>
      </c>
      <c r="M906" s="1">
        <v>4</v>
      </c>
      <c r="N906" s="1">
        <v>0</v>
      </c>
    </row>
    <row r="907" spans="1:14">
      <c r="A907" s="1">
        <v>905</v>
      </c>
      <c r="B907" s="1">
        <v>805900</v>
      </c>
      <c r="C907" s="2" t="str">
        <f ca="1">VLOOKUP(B907,'Fichier FI (en entrée)'!B:D,3)</f>
        <v>TCKZILXNZO</v>
      </c>
      <c r="D907" s="2" t="str">
        <f ca="1">VLOOKUP(B907,'Fichier FI (en entrée)'!B:E,4)</f>
        <v>Rbmrvwlzmqcsp</v>
      </c>
      <c r="E907" s="2" t="s">
        <v>19</v>
      </c>
      <c r="F907" s="2" t="s">
        <v>3</v>
      </c>
      <c r="G907" s="1">
        <v>1</v>
      </c>
      <c r="H907" s="1">
        <v>9.91</v>
      </c>
      <c r="I907" s="2" t="s">
        <v>1</v>
      </c>
      <c r="J907" s="1">
        <v>3</v>
      </c>
      <c r="K907" s="2" t="s">
        <v>0</v>
      </c>
      <c r="L907" s="1">
        <v>0</v>
      </c>
      <c r="M907" s="1">
        <v>13</v>
      </c>
      <c r="N907" s="1">
        <v>0</v>
      </c>
    </row>
    <row r="908" spans="1:14">
      <c r="A908" s="1">
        <v>905</v>
      </c>
      <c r="B908" s="1">
        <v>821929</v>
      </c>
      <c r="C908" s="2" t="str">
        <f ca="1">VLOOKUP(B908,'Fichier FI (en entrée)'!B:D,3)</f>
        <v>HWARPMOZBG</v>
      </c>
      <c r="D908" s="2" t="str">
        <f ca="1">VLOOKUP(B908,'Fichier FI (en entrée)'!B:E,4)</f>
        <v>Vljumieisbnww</v>
      </c>
      <c r="E908" s="2" t="s">
        <v>20</v>
      </c>
      <c r="F908" s="2" t="s">
        <v>3</v>
      </c>
      <c r="G908" s="1">
        <v>1</v>
      </c>
      <c r="H908" s="1">
        <v>9.91</v>
      </c>
      <c r="I908" s="2" t="s">
        <v>1</v>
      </c>
      <c r="J908" s="1">
        <v>3</v>
      </c>
      <c r="K908" s="2" t="s">
        <v>5</v>
      </c>
      <c r="L908" s="1">
        <v>0</v>
      </c>
      <c r="M908" s="1">
        <v>0</v>
      </c>
      <c r="N908" s="1">
        <v>0</v>
      </c>
    </row>
    <row r="909" spans="1:14">
      <c r="A909" s="1">
        <v>905</v>
      </c>
      <c r="B909" s="1">
        <v>579540</v>
      </c>
      <c r="C909" s="2" t="str">
        <f ca="1">VLOOKUP(B909,'Fichier FI (en entrée)'!B:D,3)</f>
        <v>GYNBGREPJZ</v>
      </c>
      <c r="D909" s="2" t="str">
        <f ca="1">VLOOKUP(B909,'Fichier FI (en entrée)'!B:E,4)</f>
        <v>Hictxtzgxwwxh</v>
      </c>
      <c r="E909" s="2" t="s">
        <v>18</v>
      </c>
      <c r="F909" s="2" t="s">
        <v>3</v>
      </c>
      <c r="G909" s="1">
        <v>1</v>
      </c>
      <c r="H909" s="1">
        <v>9.91</v>
      </c>
      <c r="I909" s="2" t="s">
        <v>1</v>
      </c>
      <c r="J909" s="1">
        <v>3</v>
      </c>
      <c r="K909" s="2" t="s">
        <v>5</v>
      </c>
      <c r="L909" s="1">
        <v>0</v>
      </c>
      <c r="M909" s="1">
        <v>14</v>
      </c>
      <c r="N909" s="1">
        <v>0</v>
      </c>
    </row>
    <row r="910" spans="1:14">
      <c r="A910" s="1">
        <v>905</v>
      </c>
      <c r="B910" s="1">
        <v>668119</v>
      </c>
      <c r="C910" s="2" t="str">
        <f ca="1">VLOOKUP(B910,'Fichier FI (en entrée)'!B:D,3)</f>
        <v>NJLMYOMWDC</v>
      </c>
      <c r="D910" s="2" t="str">
        <f ca="1">VLOOKUP(B910,'Fichier FI (en entrée)'!B:E,4)</f>
        <v>Satvosxfxzyxv</v>
      </c>
      <c r="E910" s="2" t="s">
        <v>20</v>
      </c>
      <c r="F910" s="2" t="s">
        <v>3</v>
      </c>
      <c r="G910" s="1">
        <v>1</v>
      </c>
      <c r="H910" s="1">
        <v>9.91</v>
      </c>
      <c r="I910" s="2" t="s">
        <v>1</v>
      </c>
      <c r="J910" s="1">
        <v>3</v>
      </c>
      <c r="K910" s="2" t="s">
        <v>0</v>
      </c>
      <c r="L910" s="1">
        <v>0</v>
      </c>
      <c r="M910" s="1">
        <v>6</v>
      </c>
      <c r="N910" s="1">
        <v>0</v>
      </c>
    </row>
    <row r="911" spans="1:14">
      <c r="A911" s="1">
        <v>905</v>
      </c>
      <c r="B911" s="1">
        <v>504389</v>
      </c>
      <c r="C911" s="2" t="str">
        <f ca="1">VLOOKUP(B911,'Fichier FI (en entrée)'!B:D,3)</f>
        <v>FRSEZERETN</v>
      </c>
      <c r="D911" s="2" t="str">
        <f ca="1">VLOOKUP(B911,'Fichier FI (en entrée)'!B:E,4)</f>
        <v>Qywdwjyjvbkwl</v>
      </c>
      <c r="E911" s="2" t="s">
        <v>20</v>
      </c>
      <c r="F911" s="2" t="s">
        <v>3</v>
      </c>
      <c r="G911" s="1">
        <v>1</v>
      </c>
      <c r="H911" s="1">
        <v>9.91</v>
      </c>
      <c r="I911" s="2" t="s">
        <v>1</v>
      </c>
      <c r="J911" s="1">
        <v>3</v>
      </c>
      <c r="K911" s="2" t="s">
        <v>0</v>
      </c>
      <c r="L911" s="1">
        <v>0</v>
      </c>
      <c r="M911" s="1">
        <v>0</v>
      </c>
      <c r="N911" s="1">
        <v>0</v>
      </c>
    </row>
    <row r="912" spans="1:14">
      <c r="A912" s="1">
        <v>905</v>
      </c>
      <c r="B912" s="1">
        <v>528507</v>
      </c>
      <c r="C912" s="2" t="str">
        <f ca="1">VLOOKUP(B912,'Fichier FI (en entrée)'!B:D,3)</f>
        <v>ZBAVVLFJZP</v>
      </c>
      <c r="D912" s="2" t="str">
        <f ca="1">VLOOKUP(B912,'Fichier FI (en entrée)'!B:E,4)</f>
        <v>Rasrgxjdmiewr</v>
      </c>
      <c r="E912" s="2" t="s">
        <v>18</v>
      </c>
      <c r="F912" s="2" t="s">
        <v>3</v>
      </c>
      <c r="G912" s="1">
        <v>1</v>
      </c>
      <c r="H912" s="1">
        <v>9.91</v>
      </c>
      <c r="I912" s="2" t="s">
        <v>1</v>
      </c>
      <c r="J912" s="1">
        <v>3</v>
      </c>
      <c r="K912" s="2" t="s">
        <v>0</v>
      </c>
      <c r="L912" s="1">
        <v>0</v>
      </c>
      <c r="M912" s="1">
        <v>15</v>
      </c>
      <c r="N912" s="1">
        <v>0</v>
      </c>
    </row>
    <row r="913" spans="1:14">
      <c r="A913" s="1">
        <v>905</v>
      </c>
      <c r="B913" s="1">
        <v>643764</v>
      </c>
      <c r="C913" s="2" t="str">
        <f ca="1">VLOOKUP(B913,'Fichier FI (en entrée)'!B:D,3)</f>
        <v>BHGLEJEPBP</v>
      </c>
      <c r="D913" s="2" t="str">
        <f ca="1">VLOOKUP(B913,'Fichier FI (en entrée)'!B:E,4)</f>
        <v>Aegoyqmvmtqqm</v>
      </c>
      <c r="E913" s="2" t="s">
        <v>14</v>
      </c>
      <c r="F913" s="2" t="s">
        <v>3</v>
      </c>
      <c r="G913" s="1">
        <v>1</v>
      </c>
      <c r="H913" s="1">
        <v>9.91</v>
      </c>
      <c r="I913" s="2" t="s">
        <v>1</v>
      </c>
      <c r="J913" s="1">
        <v>3</v>
      </c>
      <c r="K913" s="2" t="s">
        <v>5</v>
      </c>
      <c r="L913" s="1">
        <v>0</v>
      </c>
      <c r="M913" s="1">
        <v>16</v>
      </c>
      <c r="N913" s="1">
        <v>0</v>
      </c>
    </row>
    <row r="914" spans="1:14">
      <c r="A914" s="1">
        <v>913</v>
      </c>
      <c r="B914" s="1">
        <v>794521</v>
      </c>
      <c r="C914" s="2" t="str">
        <f ca="1">VLOOKUP(B914,'Fichier FI (en entrée)'!B:D,3)</f>
        <v>NNFZVFCOFV</v>
      </c>
      <c r="D914" s="2" t="str">
        <f ca="1">VLOOKUP(B914,'Fichier FI (en entrée)'!B:E,4)</f>
        <v>Stdhxzbmcdrck</v>
      </c>
      <c r="E914" s="2" t="s">
        <v>24</v>
      </c>
      <c r="F914" s="2" t="s">
        <v>3</v>
      </c>
      <c r="G914" s="1">
        <v>1</v>
      </c>
      <c r="H914" s="1">
        <v>9.9</v>
      </c>
      <c r="I914" s="2" t="s">
        <v>1</v>
      </c>
      <c r="J914" s="1">
        <v>3</v>
      </c>
      <c r="K914" s="2" t="s">
        <v>0</v>
      </c>
      <c r="L914" s="1">
        <v>0</v>
      </c>
      <c r="M914" s="1">
        <v>2</v>
      </c>
      <c r="N914" s="1">
        <v>0</v>
      </c>
    </row>
    <row r="915" spans="1:14">
      <c r="A915" s="1">
        <v>913</v>
      </c>
      <c r="B915" s="1">
        <v>247685</v>
      </c>
      <c r="C915" s="2" t="str">
        <f ca="1">VLOOKUP(B915,'Fichier FI (en entrée)'!B:D,3)</f>
        <v>MTKKMYXJGN</v>
      </c>
      <c r="D915" s="2" t="str">
        <f ca="1">VLOOKUP(B915,'Fichier FI (en entrée)'!B:E,4)</f>
        <v>Ylgkkicgugdir</v>
      </c>
      <c r="E915" s="2" t="s">
        <v>18</v>
      </c>
      <c r="F915" s="2" t="s">
        <v>3</v>
      </c>
      <c r="G915" s="1">
        <v>1</v>
      </c>
      <c r="H915" s="1">
        <v>9.9</v>
      </c>
      <c r="I915" s="2" t="s">
        <v>1</v>
      </c>
      <c r="J915" s="1">
        <v>3</v>
      </c>
      <c r="K915" s="2" t="s">
        <v>0</v>
      </c>
      <c r="L915" s="1">
        <v>0</v>
      </c>
      <c r="M915" s="1">
        <v>15</v>
      </c>
      <c r="N915" s="1">
        <v>0</v>
      </c>
    </row>
    <row r="916" spans="1:14">
      <c r="A916" s="1">
        <v>913</v>
      </c>
      <c r="B916" s="1">
        <v>643898</v>
      </c>
      <c r="C916" s="2" t="str">
        <f ca="1">VLOOKUP(B916,'Fichier FI (en entrée)'!B:D,3)</f>
        <v>AUEABYGVPV</v>
      </c>
      <c r="D916" s="2" t="str">
        <f ca="1">VLOOKUP(B916,'Fichier FI (en entrée)'!B:E,4)</f>
        <v>Zfdtbisvnxufx</v>
      </c>
      <c r="E916" s="2" t="s">
        <v>18</v>
      </c>
      <c r="F916" s="2" t="s">
        <v>3</v>
      </c>
      <c r="G916" s="1">
        <v>1</v>
      </c>
      <c r="H916" s="1">
        <v>9.9</v>
      </c>
      <c r="I916" s="2" t="s">
        <v>1</v>
      </c>
      <c r="J916" s="1">
        <v>3</v>
      </c>
      <c r="K916" s="2" t="s">
        <v>5</v>
      </c>
      <c r="L916" s="1">
        <v>0</v>
      </c>
      <c r="M916" s="1">
        <v>13</v>
      </c>
      <c r="N916" s="1">
        <v>0</v>
      </c>
    </row>
    <row r="917" spans="1:14">
      <c r="A917" s="1">
        <v>916</v>
      </c>
      <c r="B917" s="1">
        <v>510525</v>
      </c>
      <c r="C917" s="2" t="str">
        <f ca="1">VLOOKUP(B917,'Fichier FI (en entrée)'!B:D,3)</f>
        <v>FIZXGSLTWA</v>
      </c>
      <c r="D917" s="2" t="str">
        <f ca="1">VLOOKUP(B917,'Fichier FI (en entrée)'!B:E,4)</f>
        <v>Kwqsoxwvbhcac</v>
      </c>
      <c r="E917" s="2" t="s">
        <v>19</v>
      </c>
      <c r="F917" s="2" t="s">
        <v>3</v>
      </c>
      <c r="G917" s="1">
        <v>1</v>
      </c>
      <c r="H917" s="1">
        <v>9.89</v>
      </c>
      <c r="I917" s="2" t="s">
        <v>1</v>
      </c>
      <c r="J917" s="1">
        <v>3</v>
      </c>
      <c r="K917" s="2" t="s">
        <v>0</v>
      </c>
      <c r="L917" s="1">
        <v>0</v>
      </c>
      <c r="M917" s="1">
        <v>18</v>
      </c>
      <c r="N917" s="1">
        <v>0</v>
      </c>
    </row>
    <row r="918" spans="1:14">
      <c r="A918" s="1">
        <v>916</v>
      </c>
      <c r="B918" s="1">
        <v>542092</v>
      </c>
      <c r="C918" s="2" t="str">
        <f ca="1">VLOOKUP(B918,'Fichier FI (en entrée)'!B:D,3)</f>
        <v>CHWZQNQOJH</v>
      </c>
      <c r="D918" s="2" t="str">
        <f ca="1">VLOOKUP(B918,'Fichier FI (en entrée)'!B:E,4)</f>
        <v>Yvrsibzfftjeq</v>
      </c>
      <c r="E918" s="2" t="s">
        <v>31</v>
      </c>
      <c r="F918" s="2" t="s">
        <v>3</v>
      </c>
      <c r="G918" s="1">
        <v>1</v>
      </c>
      <c r="H918" s="1">
        <v>9.89</v>
      </c>
      <c r="I918" s="2" t="s">
        <v>1</v>
      </c>
      <c r="J918" s="1">
        <v>3</v>
      </c>
      <c r="K918" s="2" t="s">
        <v>0</v>
      </c>
      <c r="L918" s="1">
        <v>0</v>
      </c>
      <c r="M918" s="1">
        <v>0</v>
      </c>
      <c r="N918" s="1">
        <v>0</v>
      </c>
    </row>
    <row r="919" spans="1:14">
      <c r="A919" s="1">
        <v>916</v>
      </c>
      <c r="B919" s="1">
        <v>437092</v>
      </c>
      <c r="C919" s="2" t="str">
        <f ca="1">VLOOKUP(B919,'Fichier FI (en entrée)'!B:D,3)</f>
        <v>RQTPYFPUHZ</v>
      </c>
      <c r="D919" s="2" t="str">
        <f ca="1">VLOOKUP(B919,'Fichier FI (en entrée)'!B:E,4)</f>
        <v>Inybriaofvnom</v>
      </c>
      <c r="E919" s="2" t="s">
        <v>28</v>
      </c>
      <c r="F919" s="2" t="s">
        <v>3</v>
      </c>
      <c r="G919" s="1">
        <v>1</v>
      </c>
      <c r="H919" s="1">
        <v>9.89</v>
      </c>
      <c r="I919" s="2" t="s">
        <v>1</v>
      </c>
      <c r="J919" s="1">
        <v>3</v>
      </c>
      <c r="K919" s="2" t="s">
        <v>0</v>
      </c>
      <c r="L919" s="1">
        <v>0</v>
      </c>
      <c r="M919" s="1">
        <v>2</v>
      </c>
      <c r="N919" s="1">
        <v>0</v>
      </c>
    </row>
    <row r="920" spans="1:14">
      <c r="A920" s="1">
        <v>916</v>
      </c>
      <c r="B920" s="1">
        <v>433254</v>
      </c>
      <c r="C920" s="2" t="str">
        <f ca="1">VLOOKUP(B920,'Fichier FI (en entrée)'!B:D,3)</f>
        <v>KHXEVXUTET</v>
      </c>
      <c r="D920" s="2" t="str">
        <f ca="1">VLOOKUP(B920,'Fichier FI (en entrée)'!B:E,4)</f>
        <v>Reridrwbpvdcg</v>
      </c>
      <c r="E920" s="2" t="s">
        <v>14</v>
      </c>
      <c r="F920" s="2" t="s">
        <v>3</v>
      </c>
      <c r="G920" s="1">
        <v>1</v>
      </c>
      <c r="H920" s="1">
        <v>9.89</v>
      </c>
      <c r="I920" s="2" t="s">
        <v>1</v>
      </c>
      <c r="J920" s="1">
        <v>3</v>
      </c>
      <c r="K920" s="2" t="s">
        <v>0</v>
      </c>
      <c r="L920" s="1">
        <v>0</v>
      </c>
      <c r="M920" s="1">
        <v>16</v>
      </c>
      <c r="N920" s="1">
        <v>0</v>
      </c>
    </row>
    <row r="921" spans="1:14">
      <c r="A921" s="1">
        <v>916</v>
      </c>
      <c r="B921" s="1">
        <v>285119</v>
      </c>
      <c r="C921" s="2" t="str">
        <f ca="1">VLOOKUP(B921,'Fichier FI (en entrée)'!B:D,3)</f>
        <v>KDIGGEFSXV</v>
      </c>
      <c r="D921" s="2" t="str">
        <f ca="1">VLOOKUP(B921,'Fichier FI (en entrée)'!B:E,4)</f>
        <v>Uogiseshcqwky</v>
      </c>
      <c r="E921" s="2" t="s">
        <v>18</v>
      </c>
      <c r="F921" s="2" t="s">
        <v>3</v>
      </c>
      <c r="G921" s="1">
        <v>1</v>
      </c>
      <c r="H921" s="1">
        <v>9.89</v>
      </c>
      <c r="I921" s="2" t="s">
        <v>1</v>
      </c>
      <c r="J921" s="1">
        <v>3</v>
      </c>
      <c r="K921" s="2" t="s">
        <v>0</v>
      </c>
      <c r="L921" s="1">
        <v>0</v>
      </c>
      <c r="M921" s="1">
        <v>14</v>
      </c>
      <c r="N921" s="1">
        <v>0</v>
      </c>
    </row>
    <row r="922" spans="1:14">
      <c r="A922" s="1">
        <v>921</v>
      </c>
      <c r="B922" s="1">
        <v>485628</v>
      </c>
      <c r="C922" s="2" t="str">
        <f ca="1">VLOOKUP(B922,'Fichier FI (en entrée)'!B:D,3)</f>
        <v>BALROGMXML</v>
      </c>
      <c r="D922" s="2" t="str">
        <f ca="1">VLOOKUP(B922,'Fichier FI (en entrée)'!B:E,4)</f>
        <v>Kqzkjbhbuhqhr</v>
      </c>
      <c r="E922" s="2" t="s">
        <v>24</v>
      </c>
      <c r="F922" s="2" t="s">
        <v>3</v>
      </c>
      <c r="G922" s="1">
        <v>1</v>
      </c>
      <c r="H922" s="1">
        <v>9.8800000000000008</v>
      </c>
      <c r="I922" s="2" t="s">
        <v>1</v>
      </c>
      <c r="J922" s="1">
        <v>3</v>
      </c>
      <c r="K922" s="2" t="s">
        <v>5</v>
      </c>
      <c r="L922" s="1">
        <v>0</v>
      </c>
      <c r="M922" s="1">
        <v>2</v>
      </c>
      <c r="N922" s="1">
        <v>0</v>
      </c>
    </row>
    <row r="923" spans="1:14">
      <c r="A923" s="1">
        <v>921</v>
      </c>
      <c r="B923" s="1">
        <v>214506</v>
      </c>
      <c r="C923" s="2" t="str">
        <f ca="1">VLOOKUP(B923,'Fichier FI (en entrée)'!B:D,3)</f>
        <v>CZQMKJWCTR</v>
      </c>
      <c r="D923" s="2" t="str">
        <f ca="1">VLOOKUP(B923,'Fichier FI (en entrée)'!B:E,4)</f>
        <v>Geowvaivsxygy</v>
      </c>
      <c r="E923" s="2" t="s">
        <v>17</v>
      </c>
      <c r="F923" s="2" t="s">
        <v>3</v>
      </c>
      <c r="G923" s="1">
        <v>1</v>
      </c>
      <c r="H923" s="1">
        <v>9.8800000000000008</v>
      </c>
      <c r="I923" s="2" t="s">
        <v>1</v>
      </c>
      <c r="J923" s="1">
        <v>3</v>
      </c>
      <c r="K923" s="2" t="s">
        <v>5</v>
      </c>
      <c r="L923" s="1">
        <v>0</v>
      </c>
      <c r="M923" s="1">
        <v>0</v>
      </c>
      <c r="N923" s="1">
        <v>0</v>
      </c>
    </row>
    <row r="924" spans="1:14">
      <c r="A924" s="1">
        <v>921</v>
      </c>
      <c r="B924" s="1">
        <v>576438</v>
      </c>
      <c r="C924" s="2" t="str">
        <f ca="1">VLOOKUP(B924,'Fichier FI (en entrée)'!B:D,3)</f>
        <v>BEUSRMQUBE</v>
      </c>
      <c r="D924" s="2" t="str">
        <f ca="1">VLOOKUP(B924,'Fichier FI (en entrée)'!B:E,4)</f>
        <v>Prkzmqoutmmlr</v>
      </c>
      <c r="E924" s="2" t="s">
        <v>20</v>
      </c>
      <c r="F924" s="2" t="s">
        <v>3</v>
      </c>
      <c r="G924" s="1">
        <v>1</v>
      </c>
      <c r="H924" s="1">
        <v>9.8800000000000008</v>
      </c>
      <c r="I924" s="2" t="s">
        <v>1</v>
      </c>
      <c r="J924" s="1">
        <v>3</v>
      </c>
      <c r="K924" s="2" t="s">
        <v>5</v>
      </c>
      <c r="L924" s="1">
        <v>0</v>
      </c>
      <c r="M924" s="1">
        <v>5</v>
      </c>
      <c r="N924" s="1">
        <v>0</v>
      </c>
    </row>
    <row r="925" spans="1:14">
      <c r="A925" s="1">
        <v>924</v>
      </c>
      <c r="B925" s="1">
        <v>821895</v>
      </c>
      <c r="C925" s="2" t="str">
        <f ca="1">VLOOKUP(B925,'Fichier FI (en entrée)'!B:D,3)</f>
        <v>IJHSMUMQGV</v>
      </c>
      <c r="D925" s="2" t="str">
        <f ca="1">VLOOKUP(B925,'Fichier FI (en entrée)'!B:E,4)</f>
        <v>Motcapqjnahgf</v>
      </c>
      <c r="E925" s="2" t="s">
        <v>20</v>
      </c>
      <c r="F925" s="2" t="s">
        <v>3</v>
      </c>
      <c r="G925" s="1">
        <v>1</v>
      </c>
      <c r="H925" s="1">
        <v>9.8699999999999992</v>
      </c>
      <c r="I925" s="2" t="s">
        <v>1</v>
      </c>
      <c r="J925" s="1">
        <v>3</v>
      </c>
      <c r="K925" s="2" t="s">
        <v>0</v>
      </c>
      <c r="L925" s="1">
        <v>0</v>
      </c>
      <c r="M925" s="1">
        <v>7</v>
      </c>
      <c r="N925" s="1">
        <v>0</v>
      </c>
    </row>
    <row r="926" spans="1:14">
      <c r="A926" s="1">
        <v>924</v>
      </c>
      <c r="B926" s="1">
        <v>698930</v>
      </c>
      <c r="C926" s="2" t="str">
        <f ca="1">VLOOKUP(B926,'Fichier FI (en entrée)'!B:D,3)</f>
        <v>SQLWXFUKEV</v>
      </c>
      <c r="D926" s="2" t="str">
        <f ca="1">VLOOKUP(B926,'Fichier FI (en entrée)'!B:E,4)</f>
        <v>Ifsraydshchlu</v>
      </c>
      <c r="E926" s="2" t="s">
        <v>19</v>
      </c>
      <c r="F926" s="2" t="s">
        <v>3</v>
      </c>
      <c r="G926" s="1">
        <v>1</v>
      </c>
      <c r="H926" s="1">
        <v>9.8699999999999992</v>
      </c>
      <c r="I926" s="2" t="s">
        <v>1</v>
      </c>
      <c r="J926" s="1">
        <v>3</v>
      </c>
      <c r="K926" s="2" t="s">
        <v>0</v>
      </c>
      <c r="L926" s="1">
        <v>0</v>
      </c>
      <c r="M926" s="1">
        <v>12</v>
      </c>
      <c r="N926" s="1">
        <v>0</v>
      </c>
    </row>
    <row r="927" spans="1:14">
      <c r="A927" s="1">
        <v>924</v>
      </c>
      <c r="B927" s="1">
        <v>436957</v>
      </c>
      <c r="C927" s="2" t="str">
        <f ca="1">VLOOKUP(B927,'Fichier FI (en entrée)'!B:D,3)</f>
        <v>QUWMEKBNKB</v>
      </c>
      <c r="D927" s="2" t="str">
        <f ca="1">VLOOKUP(B927,'Fichier FI (en entrée)'!B:E,4)</f>
        <v>Ilahwfaonudym</v>
      </c>
      <c r="E927" s="2" t="s">
        <v>28</v>
      </c>
      <c r="F927" s="2" t="s">
        <v>3</v>
      </c>
      <c r="G927" s="1">
        <v>1</v>
      </c>
      <c r="H927" s="1">
        <v>9.8699999999999992</v>
      </c>
      <c r="I927" s="2" t="s">
        <v>1</v>
      </c>
      <c r="J927" s="1">
        <v>3</v>
      </c>
      <c r="K927" s="2" t="s">
        <v>5</v>
      </c>
      <c r="L927" s="1">
        <v>0</v>
      </c>
      <c r="M927" s="1">
        <v>0</v>
      </c>
      <c r="N927" s="1">
        <v>0</v>
      </c>
    </row>
    <row r="928" spans="1:14">
      <c r="A928" s="1">
        <v>924</v>
      </c>
      <c r="B928" s="1">
        <v>576364</v>
      </c>
      <c r="C928" s="2" t="str">
        <f ca="1">VLOOKUP(B928,'Fichier FI (en entrée)'!B:D,3)</f>
        <v>WZQZFHTKQM</v>
      </c>
      <c r="D928" s="2" t="str">
        <f ca="1">VLOOKUP(B928,'Fichier FI (en entrée)'!B:E,4)</f>
        <v>Sxzjitkufevhc</v>
      </c>
      <c r="E928" s="2" t="s">
        <v>20</v>
      </c>
      <c r="F928" s="2" t="s">
        <v>3</v>
      </c>
      <c r="G928" s="1">
        <v>1</v>
      </c>
      <c r="H928" s="1">
        <v>9.8699999999999992</v>
      </c>
      <c r="I928" s="2" t="s">
        <v>1</v>
      </c>
      <c r="J928" s="1">
        <v>3</v>
      </c>
      <c r="K928" s="2" t="s">
        <v>0</v>
      </c>
      <c r="L928" s="1">
        <v>0</v>
      </c>
      <c r="M928" s="1">
        <v>2</v>
      </c>
      <c r="N928" s="1">
        <v>0</v>
      </c>
    </row>
    <row r="929" spans="1:14">
      <c r="A929" s="1">
        <v>924</v>
      </c>
      <c r="B929" s="1">
        <v>521948</v>
      </c>
      <c r="C929" s="2" t="str">
        <f ca="1">VLOOKUP(B929,'Fichier FI (en entrée)'!B:D,3)</f>
        <v>DTLVLVLBZQ</v>
      </c>
      <c r="D929" s="2" t="str">
        <f ca="1">VLOOKUP(B929,'Fichier FI (en entrée)'!B:E,4)</f>
        <v>Iifvojkcztnsd</v>
      </c>
      <c r="E929" s="2" t="s">
        <v>14</v>
      </c>
      <c r="F929" s="2" t="s">
        <v>3</v>
      </c>
      <c r="G929" s="1">
        <v>1</v>
      </c>
      <c r="H929" s="1">
        <v>9.8699999999999992</v>
      </c>
      <c r="I929" s="2" t="s">
        <v>1</v>
      </c>
      <c r="J929" s="1">
        <v>3</v>
      </c>
      <c r="K929" s="2" t="s">
        <v>0</v>
      </c>
      <c r="L929" s="1">
        <v>0</v>
      </c>
      <c r="M929" s="1">
        <v>16</v>
      </c>
      <c r="N929" s="1">
        <v>0</v>
      </c>
    </row>
    <row r="930" spans="1:14">
      <c r="A930" s="1">
        <v>929</v>
      </c>
      <c r="B930" s="1">
        <v>1056551</v>
      </c>
      <c r="C930" s="2" t="str">
        <f ca="1">VLOOKUP(B930,'Fichier FI (en entrée)'!B:D,3)</f>
        <v>TQIAVLHQLV</v>
      </c>
      <c r="D930" s="2" t="str">
        <f ca="1">VLOOKUP(B930,'Fichier FI (en entrée)'!B:E,4)</f>
        <v>Tpfsgdtbldahy</v>
      </c>
      <c r="E930" s="2" t="s">
        <v>46</v>
      </c>
      <c r="F930" s="2" t="s">
        <v>3</v>
      </c>
      <c r="G930" s="1">
        <v>1</v>
      </c>
      <c r="H930" s="1">
        <v>9.86</v>
      </c>
      <c r="I930" s="2" t="s">
        <v>1</v>
      </c>
      <c r="J930" s="1">
        <v>3</v>
      </c>
      <c r="K930" s="2" t="s">
        <v>0</v>
      </c>
      <c r="L930" s="1">
        <v>0</v>
      </c>
      <c r="M930" s="1">
        <v>22</v>
      </c>
      <c r="N930" s="1">
        <v>0</v>
      </c>
    </row>
    <row r="931" spans="1:14">
      <c r="A931" s="1">
        <v>929</v>
      </c>
      <c r="B931" s="1">
        <v>1150921</v>
      </c>
      <c r="C931" s="2" t="str">
        <f ca="1">VLOOKUP(B931,'Fichier FI (en entrée)'!B:D,3)</f>
        <v>DWGZHWHSRA</v>
      </c>
      <c r="D931" s="2" t="str">
        <f ca="1">VLOOKUP(B931,'Fichier FI (en entrée)'!B:E,4)</f>
        <v>Sbwfsrnbcbdqn</v>
      </c>
      <c r="E931" s="2" t="s">
        <v>62</v>
      </c>
      <c r="F931" s="2" t="s">
        <v>3</v>
      </c>
      <c r="G931" s="1">
        <v>1</v>
      </c>
      <c r="H931" s="1">
        <v>9.86</v>
      </c>
      <c r="I931" s="2" t="s">
        <v>1</v>
      </c>
      <c r="J931" s="1">
        <v>3</v>
      </c>
      <c r="K931" s="2" t="s">
        <v>0</v>
      </c>
      <c r="L931" s="1">
        <v>0</v>
      </c>
      <c r="M931" s="1">
        <v>23</v>
      </c>
      <c r="N931" s="1">
        <v>0</v>
      </c>
    </row>
    <row r="932" spans="1:14">
      <c r="A932" s="1">
        <v>929</v>
      </c>
      <c r="B932" s="1">
        <v>163855</v>
      </c>
      <c r="C932" s="2" t="str">
        <f ca="1">VLOOKUP(B932,'Fichier FI (en entrée)'!B:D,3)</f>
        <v>WISAMXVHAI</v>
      </c>
      <c r="D932" s="2" t="str">
        <f ca="1">VLOOKUP(B932,'Fichier FI (en entrée)'!B:E,4)</f>
        <v>Eafotkalbukxq</v>
      </c>
      <c r="E932" s="2" t="s">
        <v>30</v>
      </c>
      <c r="F932" s="2" t="s">
        <v>3</v>
      </c>
      <c r="G932" s="1">
        <v>1</v>
      </c>
      <c r="H932" s="1">
        <v>9.86</v>
      </c>
      <c r="I932" s="2" t="s">
        <v>1</v>
      </c>
      <c r="J932" s="1">
        <v>3</v>
      </c>
      <c r="K932" s="2" t="s">
        <v>0</v>
      </c>
      <c r="L932" s="1">
        <v>0</v>
      </c>
      <c r="M932" s="1">
        <v>1</v>
      </c>
      <c r="N932" s="1">
        <v>0</v>
      </c>
    </row>
    <row r="933" spans="1:14">
      <c r="A933" s="1">
        <v>929</v>
      </c>
      <c r="B933" s="1">
        <v>437009</v>
      </c>
      <c r="C933" s="2" t="str">
        <f ca="1">VLOOKUP(B933,'Fichier FI (en entrée)'!B:D,3)</f>
        <v>GUGXQSKGNZ</v>
      </c>
      <c r="D933" s="2" t="str">
        <f ca="1">VLOOKUP(B933,'Fichier FI (en entrée)'!B:E,4)</f>
        <v>Qvclorelcmoop</v>
      </c>
      <c r="E933" s="2" t="s">
        <v>15</v>
      </c>
      <c r="F933" s="2" t="s">
        <v>3</v>
      </c>
      <c r="G933" s="1">
        <v>1</v>
      </c>
      <c r="H933" s="1">
        <v>9.86</v>
      </c>
      <c r="I933" s="2" t="s">
        <v>1</v>
      </c>
      <c r="J933" s="1">
        <v>3</v>
      </c>
      <c r="K933" s="2" t="s">
        <v>0</v>
      </c>
      <c r="L933" s="1">
        <v>0</v>
      </c>
      <c r="M933" s="1">
        <v>2</v>
      </c>
      <c r="N933" s="1">
        <v>0</v>
      </c>
    </row>
    <row r="934" spans="1:14">
      <c r="A934" s="1">
        <v>929</v>
      </c>
      <c r="B934" s="1">
        <v>688635</v>
      </c>
      <c r="C934" s="2" t="str">
        <f ca="1">VLOOKUP(B934,'Fichier FI (en entrée)'!B:D,3)</f>
        <v>HBNKXJYOSI</v>
      </c>
      <c r="D934" s="2" t="str">
        <f ca="1">VLOOKUP(B934,'Fichier FI (en entrée)'!B:E,4)</f>
        <v>Oqhjfnnhnjeyq</v>
      </c>
      <c r="E934" s="2" t="s">
        <v>28</v>
      </c>
      <c r="F934" s="2" t="s">
        <v>3</v>
      </c>
      <c r="G934" s="1">
        <v>1</v>
      </c>
      <c r="H934" s="1">
        <v>9.86</v>
      </c>
      <c r="I934" s="2" t="s">
        <v>1</v>
      </c>
      <c r="J934" s="1">
        <v>3</v>
      </c>
      <c r="K934" s="2" t="s">
        <v>0</v>
      </c>
      <c r="L934" s="1">
        <v>0</v>
      </c>
      <c r="M934" s="1">
        <v>3</v>
      </c>
      <c r="N934" s="1">
        <v>0</v>
      </c>
    </row>
    <row r="935" spans="1:14">
      <c r="A935" s="1">
        <v>934</v>
      </c>
      <c r="B935" s="1">
        <v>510259</v>
      </c>
      <c r="C935" s="2" t="str">
        <f ca="1">VLOOKUP(B935,'Fichier FI (en entrée)'!B:D,3)</f>
        <v>NBFQTUCBCT</v>
      </c>
      <c r="D935" s="2" t="str">
        <f ca="1">VLOOKUP(B935,'Fichier FI (en entrée)'!B:E,4)</f>
        <v>Ixhramedtozzv</v>
      </c>
      <c r="E935" s="2" t="s">
        <v>19</v>
      </c>
      <c r="F935" s="2" t="s">
        <v>3</v>
      </c>
      <c r="G935" s="1">
        <v>1</v>
      </c>
      <c r="H935" s="1">
        <v>9.85</v>
      </c>
      <c r="I935" s="2" t="s">
        <v>1</v>
      </c>
      <c r="J935" s="1">
        <v>3</v>
      </c>
      <c r="K935" s="2" t="s">
        <v>0</v>
      </c>
      <c r="L935" s="1">
        <v>0</v>
      </c>
      <c r="M935" s="1">
        <v>16</v>
      </c>
      <c r="N935" s="1">
        <v>0</v>
      </c>
    </row>
    <row r="936" spans="1:14">
      <c r="A936" s="1">
        <v>934</v>
      </c>
      <c r="B936" s="1">
        <v>644149</v>
      </c>
      <c r="C936" s="2" t="str">
        <f ca="1">VLOOKUP(B936,'Fichier FI (en entrée)'!B:D,3)</f>
        <v>XIXYDVHTCE</v>
      </c>
      <c r="D936" s="2" t="str">
        <f ca="1">VLOOKUP(B936,'Fichier FI (en entrée)'!B:E,4)</f>
        <v>Xfdzixbeqlorx</v>
      </c>
      <c r="E936" s="2" t="s">
        <v>17</v>
      </c>
      <c r="F936" s="2" t="s">
        <v>3</v>
      </c>
      <c r="G936" s="1">
        <v>1</v>
      </c>
      <c r="H936" s="1">
        <v>9.85</v>
      </c>
      <c r="I936" s="2" t="s">
        <v>1</v>
      </c>
      <c r="J936" s="1">
        <v>3</v>
      </c>
      <c r="K936" s="2" t="s">
        <v>5</v>
      </c>
      <c r="L936" s="1">
        <v>0</v>
      </c>
      <c r="M936" s="1">
        <v>4</v>
      </c>
      <c r="N936" s="1">
        <v>0</v>
      </c>
    </row>
    <row r="937" spans="1:14">
      <c r="A937" s="1">
        <v>936</v>
      </c>
      <c r="B937" s="1">
        <v>727648</v>
      </c>
      <c r="C937" s="2" t="str">
        <f ca="1">VLOOKUP(B937,'Fichier FI (en entrée)'!B:D,3)</f>
        <v>GUCAYHCMUK</v>
      </c>
      <c r="D937" s="2" t="str">
        <f ca="1">VLOOKUP(B937,'Fichier FI (en entrée)'!B:E,4)</f>
        <v>Ozjuixypegoel</v>
      </c>
      <c r="E937" s="2" t="s">
        <v>18</v>
      </c>
      <c r="F937" s="2" t="s">
        <v>3</v>
      </c>
      <c r="G937" s="1">
        <v>1</v>
      </c>
      <c r="H937" s="1">
        <v>9.84</v>
      </c>
      <c r="I937" s="2" t="s">
        <v>1</v>
      </c>
      <c r="J937" s="1">
        <v>3</v>
      </c>
      <c r="K937" s="2" t="s">
        <v>5</v>
      </c>
      <c r="L937" s="1">
        <v>0</v>
      </c>
      <c r="M937" s="1">
        <v>16</v>
      </c>
      <c r="N937" s="1">
        <v>0</v>
      </c>
    </row>
    <row r="938" spans="1:14">
      <c r="A938" s="1">
        <v>936</v>
      </c>
      <c r="B938" s="1">
        <v>660671</v>
      </c>
      <c r="C938" s="2" t="str">
        <f ca="1">VLOOKUP(B938,'Fichier FI (en entrée)'!B:D,3)</f>
        <v>EMZKIYXDTF</v>
      </c>
      <c r="D938" s="2" t="str">
        <f ca="1">VLOOKUP(B938,'Fichier FI (en entrée)'!B:E,4)</f>
        <v>Wpmeywfhytkgk</v>
      </c>
      <c r="E938" s="2" t="s">
        <v>20</v>
      </c>
      <c r="F938" s="2" t="s">
        <v>3</v>
      </c>
      <c r="G938" s="1">
        <v>1</v>
      </c>
      <c r="H938" s="1">
        <v>9.84</v>
      </c>
      <c r="I938" s="2" t="s">
        <v>1</v>
      </c>
      <c r="J938" s="1">
        <v>3</v>
      </c>
      <c r="K938" s="2" t="s">
        <v>0</v>
      </c>
      <c r="L938" s="1">
        <v>0</v>
      </c>
      <c r="M938" s="1">
        <v>8</v>
      </c>
      <c r="N938" s="1">
        <v>0</v>
      </c>
    </row>
    <row r="939" spans="1:14">
      <c r="A939" s="1">
        <v>936</v>
      </c>
      <c r="B939" s="1">
        <v>643665</v>
      </c>
      <c r="C939" s="2" t="str">
        <f ca="1">VLOOKUP(B939,'Fichier FI (en entrée)'!B:D,3)</f>
        <v>VJDWHFAGIO</v>
      </c>
      <c r="D939" s="2" t="str">
        <f ca="1">VLOOKUP(B939,'Fichier FI (en entrée)'!B:E,4)</f>
        <v>Odlagstndzbjj</v>
      </c>
      <c r="E939" s="2" t="s">
        <v>17</v>
      </c>
      <c r="F939" s="2" t="s">
        <v>3</v>
      </c>
      <c r="G939" s="1">
        <v>1</v>
      </c>
      <c r="H939" s="1">
        <v>9.84</v>
      </c>
      <c r="I939" s="2" t="s">
        <v>1</v>
      </c>
      <c r="J939" s="1">
        <v>3</v>
      </c>
      <c r="K939" s="2" t="s">
        <v>0</v>
      </c>
      <c r="L939" s="1">
        <v>0</v>
      </c>
      <c r="M939" s="1">
        <v>2</v>
      </c>
      <c r="N939" s="1">
        <v>0</v>
      </c>
    </row>
    <row r="940" spans="1:14">
      <c r="A940" s="1">
        <v>936</v>
      </c>
      <c r="B940" s="1">
        <v>778317</v>
      </c>
      <c r="C940" s="2" t="str">
        <f ca="1">VLOOKUP(B940,'Fichier FI (en entrée)'!B:D,3)</f>
        <v>BHQCSTAQNK</v>
      </c>
      <c r="D940" s="2" t="str">
        <f ca="1">VLOOKUP(B940,'Fichier FI (en entrée)'!B:E,4)</f>
        <v>Yrznsvgikxrca</v>
      </c>
      <c r="E940" s="2" t="s">
        <v>22</v>
      </c>
      <c r="F940" s="2" t="s">
        <v>3</v>
      </c>
      <c r="G940" s="1">
        <v>1</v>
      </c>
      <c r="H940" s="1">
        <v>9.84</v>
      </c>
      <c r="I940" s="2" t="s">
        <v>1</v>
      </c>
      <c r="J940" s="1">
        <v>3</v>
      </c>
      <c r="K940" s="2" t="s">
        <v>0</v>
      </c>
      <c r="L940" s="1">
        <v>0</v>
      </c>
      <c r="M940" s="1">
        <v>8</v>
      </c>
      <c r="N940" s="1">
        <v>0</v>
      </c>
    </row>
    <row r="941" spans="1:14">
      <c r="A941" s="1">
        <v>940</v>
      </c>
      <c r="B941" s="1">
        <v>1162731</v>
      </c>
      <c r="C941" s="2" t="str">
        <f ca="1">VLOOKUP(B941,'Fichier FI (en entrée)'!B:D,3)</f>
        <v>OXFLTCBBED</v>
      </c>
      <c r="D941" s="2" t="str">
        <f ca="1">VLOOKUP(B941,'Fichier FI (en entrée)'!B:E,4)</f>
        <v>Wfjuebtflyore</v>
      </c>
      <c r="E941" s="2" t="s">
        <v>56</v>
      </c>
      <c r="F941" s="2" t="s">
        <v>3</v>
      </c>
      <c r="G941" s="1">
        <v>1</v>
      </c>
      <c r="H941" s="1">
        <v>9.83</v>
      </c>
      <c r="I941" s="2" t="s">
        <v>1</v>
      </c>
      <c r="J941" s="1">
        <v>3</v>
      </c>
      <c r="K941" s="2" t="s">
        <v>0</v>
      </c>
      <c r="L941" s="1">
        <v>0</v>
      </c>
      <c r="M941" s="1">
        <v>0</v>
      </c>
      <c r="N941" s="1">
        <v>0</v>
      </c>
    </row>
    <row r="942" spans="1:14">
      <c r="A942" s="1">
        <v>940</v>
      </c>
      <c r="B942" s="1">
        <v>228251</v>
      </c>
      <c r="C942" s="2" t="str">
        <f ca="1">VLOOKUP(B942,'Fichier FI (en entrée)'!B:D,3)</f>
        <v>AXFHRFANOH</v>
      </c>
      <c r="D942" s="2" t="str">
        <f ca="1">VLOOKUP(B942,'Fichier FI (en entrée)'!B:E,4)</f>
        <v>Fttuiwozaycjn</v>
      </c>
      <c r="E942" s="2" t="s">
        <v>28</v>
      </c>
      <c r="F942" s="2" t="s">
        <v>3</v>
      </c>
      <c r="G942" s="1">
        <v>1</v>
      </c>
      <c r="H942" s="1">
        <v>9.83</v>
      </c>
      <c r="I942" s="2" t="s">
        <v>1</v>
      </c>
      <c r="J942" s="1">
        <v>3</v>
      </c>
      <c r="K942" s="2" t="s">
        <v>0</v>
      </c>
      <c r="L942" s="1">
        <v>0</v>
      </c>
      <c r="M942" s="1">
        <v>2</v>
      </c>
      <c r="N942" s="1">
        <v>0</v>
      </c>
    </row>
    <row r="943" spans="1:14">
      <c r="A943" s="1">
        <v>940</v>
      </c>
      <c r="B943" s="1">
        <v>786029</v>
      </c>
      <c r="C943" s="2" t="str">
        <f ca="1">VLOOKUP(B943,'Fichier FI (en entrée)'!B:D,3)</f>
        <v>MTIZEZRUXZ</v>
      </c>
      <c r="D943" s="2" t="str">
        <f ca="1">VLOOKUP(B943,'Fichier FI (en entrée)'!B:E,4)</f>
        <v>Qrrzpkdcyfkwy</v>
      </c>
      <c r="E943" s="2" t="s">
        <v>19</v>
      </c>
      <c r="F943" s="2" t="s">
        <v>3</v>
      </c>
      <c r="G943" s="1">
        <v>1</v>
      </c>
      <c r="H943" s="1">
        <v>9.83</v>
      </c>
      <c r="I943" s="2" t="s">
        <v>1</v>
      </c>
      <c r="J943" s="1">
        <v>3</v>
      </c>
      <c r="K943" s="2" t="s">
        <v>0</v>
      </c>
      <c r="L943" s="1">
        <v>0</v>
      </c>
      <c r="M943" s="1">
        <v>15</v>
      </c>
      <c r="N943" s="1">
        <v>0</v>
      </c>
    </row>
    <row r="944" spans="1:14">
      <c r="A944" s="1">
        <v>943</v>
      </c>
      <c r="B944" s="1">
        <v>730983</v>
      </c>
      <c r="C944" s="2" t="str">
        <f ca="1">VLOOKUP(B944,'Fichier FI (en entrée)'!B:D,3)</f>
        <v>VBKKLRKPGG</v>
      </c>
      <c r="D944" s="2" t="str">
        <f ca="1">VLOOKUP(B944,'Fichier FI (en entrée)'!B:E,4)</f>
        <v>Grtyepsxyfkmk</v>
      </c>
      <c r="E944" s="2" t="s">
        <v>28</v>
      </c>
      <c r="F944" s="2" t="s">
        <v>3</v>
      </c>
      <c r="G944" s="1">
        <v>1</v>
      </c>
      <c r="H944" s="1">
        <v>9.82</v>
      </c>
      <c r="I944" s="2" t="s">
        <v>1</v>
      </c>
      <c r="J944" s="1">
        <v>3</v>
      </c>
      <c r="K944" s="2" t="s">
        <v>5</v>
      </c>
      <c r="L944" s="1">
        <v>0</v>
      </c>
      <c r="M944" s="1">
        <v>7</v>
      </c>
      <c r="N944" s="1">
        <v>0</v>
      </c>
    </row>
    <row r="945" spans="1:14">
      <c r="A945" s="1">
        <v>943</v>
      </c>
      <c r="B945" s="1">
        <v>673238</v>
      </c>
      <c r="C945" s="2" t="str">
        <f ca="1">VLOOKUP(B945,'Fichier FI (en entrée)'!B:D,3)</f>
        <v>LBMRIOLIYN</v>
      </c>
      <c r="D945" s="2" t="str">
        <f ca="1">VLOOKUP(B945,'Fichier FI (en entrée)'!B:E,4)</f>
        <v>Gpseejuhuvdak</v>
      </c>
      <c r="E945" s="2" t="s">
        <v>20</v>
      </c>
      <c r="F945" s="2" t="s">
        <v>3</v>
      </c>
      <c r="G945" s="1">
        <v>1</v>
      </c>
      <c r="H945" s="1">
        <v>9.82</v>
      </c>
      <c r="I945" s="2" t="s">
        <v>1</v>
      </c>
      <c r="J945" s="1">
        <v>3</v>
      </c>
      <c r="K945" s="2" t="s">
        <v>0</v>
      </c>
      <c r="L945" s="1">
        <v>0</v>
      </c>
      <c r="M945" s="1">
        <v>1</v>
      </c>
      <c r="N945" s="1">
        <v>0</v>
      </c>
    </row>
    <row r="946" spans="1:14">
      <c r="A946" s="1">
        <v>943</v>
      </c>
      <c r="B946" s="1">
        <v>667994</v>
      </c>
      <c r="C946" s="2" t="str">
        <f ca="1">VLOOKUP(B946,'Fichier FI (en entrée)'!B:D,3)</f>
        <v>XHLSEBFMRK</v>
      </c>
      <c r="D946" s="2" t="str">
        <f ca="1">VLOOKUP(B946,'Fichier FI (en entrée)'!B:E,4)</f>
        <v>Vvqkbtmjsbuta</v>
      </c>
      <c r="E946" s="2" t="s">
        <v>49</v>
      </c>
      <c r="F946" s="2" t="s">
        <v>3</v>
      </c>
      <c r="G946" s="1">
        <v>1</v>
      </c>
      <c r="H946" s="1">
        <v>9.82</v>
      </c>
      <c r="I946" s="2" t="s">
        <v>1</v>
      </c>
      <c r="J946" s="1">
        <v>3</v>
      </c>
      <c r="K946" s="2" t="s">
        <v>0</v>
      </c>
      <c r="L946" s="1">
        <v>0</v>
      </c>
      <c r="M946" s="1">
        <v>25</v>
      </c>
      <c r="N946" s="1">
        <v>0</v>
      </c>
    </row>
    <row r="947" spans="1:14">
      <c r="A947" s="1">
        <v>946</v>
      </c>
      <c r="B947" s="1">
        <v>502236</v>
      </c>
      <c r="C947" s="2" t="str">
        <f ca="1">VLOOKUP(B947,'Fichier FI (en entrée)'!B:D,3)</f>
        <v>ANPJOWTLNY</v>
      </c>
      <c r="D947" s="2" t="str">
        <f ca="1">VLOOKUP(B947,'Fichier FI (en entrée)'!B:E,4)</f>
        <v>Xqncjyzfyvdpf</v>
      </c>
      <c r="E947" s="2" t="s">
        <v>15</v>
      </c>
      <c r="F947" s="2" t="s">
        <v>3</v>
      </c>
      <c r="G947" s="1">
        <v>1</v>
      </c>
      <c r="H947" s="1">
        <v>9.81</v>
      </c>
      <c r="I947" s="2" t="s">
        <v>1</v>
      </c>
      <c r="J947" s="1">
        <v>3</v>
      </c>
      <c r="K947" s="2" t="s">
        <v>5</v>
      </c>
      <c r="L947" s="1">
        <v>0</v>
      </c>
      <c r="M947" s="1">
        <v>0</v>
      </c>
      <c r="N947" s="1">
        <v>0</v>
      </c>
    </row>
    <row r="948" spans="1:14">
      <c r="A948" s="1">
        <v>946</v>
      </c>
      <c r="B948" s="1">
        <v>163827</v>
      </c>
      <c r="C948" s="2" t="str">
        <f ca="1">VLOOKUP(B948,'Fichier FI (en entrée)'!B:D,3)</f>
        <v>MOYEQBUYAT</v>
      </c>
      <c r="D948" s="2" t="str">
        <f ca="1">VLOOKUP(B948,'Fichier FI (en entrée)'!B:E,4)</f>
        <v>Hzsaxsxwnfaoe</v>
      </c>
      <c r="E948" s="2" t="s">
        <v>32</v>
      </c>
      <c r="F948" s="2" t="s">
        <v>3</v>
      </c>
      <c r="G948" s="1">
        <v>1</v>
      </c>
      <c r="H948" s="1">
        <v>9.81</v>
      </c>
      <c r="I948" s="2" t="s">
        <v>1</v>
      </c>
      <c r="J948" s="1">
        <v>3</v>
      </c>
      <c r="K948" s="2" t="s">
        <v>0</v>
      </c>
      <c r="L948" s="1">
        <v>0</v>
      </c>
      <c r="M948" s="1">
        <v>0</v>
      </c>
      <c r="N948" s="1">
        <v>0</v>
      </c>
    </row>
    <row r="949" spans="1:14">
      <c r="A949" s="1">
        <v>946</v>
      </c>
      <c r="B949" s="1">
        <v>410452</v>
      </c>
      <c r="C949" s="2" t="str">
        <f ca="1">VLOOKUP(B949,'Fichier FI (en entrée)'!B:D,3)</f>
        <v>QHKLREJESS</v>
      </c>
      <c r="D949" s="2" t="str">
        <f ca="1">VLOOKUP(B949,'Fichier FI (en entrée)'!B:E,4)</f>
        <v>Nqpopgfivzatk</v>
      </c>
      <c r="E949" s="2" t="s">
        <v>27</v>
      </c>
      <c r="F949" s="2" t="s">
        <v>3</v>
      </c>
      <c r="G949" s="1">
        <v>1</v>
      </c>
      <c r="H949" s="1">
        <v>9.81</v>
      </c>
      <c r="I949" s="2" t="s">
        <v>1</v>
      </c>
      <c r="J949" s="1">
        <v>3</v>
      </c>
      <c r="K949" s="2" t="s">
        <v>5</v>
      </c>
      <c r="L949" s="1">
        <v>0</v>
      </c>
      <c r="M949" s="1">
        <v>15</v>
      </c>
      <c r="N949" s="1">
        <v>0</v>
      </c>
    </row>
    <row r="950" spans="1:14">
      <c r="A950" s="1">
        <v>949</v>
      </c>
      <c r="B950" s="1">
        <v>1101822</v>
      </c>
      <c r="C950" s="2" t="str">
        <f ca="1">VLOOKUP(B950,'Fichier FI (en entrée)'!B:D,3)</f>
        <v>JMHWOLNNPV</v>
      </c>
      <c r="D950" s="2" t="str">
        <f ca="1">VLOOKUP(B950,'Fichier FI (en entrée)'!B:E,4)</f>
        <v>Acggwjyifvzio</v>
      </c>
      <c r="E950" s="2" t="s">
        <v>61</v>
      </c>
      <c r="F950" s="2" t="s">
        <v>3</v>
      </c>
      <c r="G950" s="1">
        <v>1</v>
      </c>
      <c r="H950" s="1">
        <v>9.8000000000000007</v>
      </c>
      <c r="I950" s="2" t="s">
        <v>1</v>
      </c>
      <c r="J950" s="1">
        <v>3</v>
      </c>
      <c r="K950" s="2" t="s">
        <v>0</v>
      </c>
      <c r="L950" s="1">
        <v>0</v>
      </c>
      <c r="M950" s="1">
        <v>1</v>
      </c>
      <c r="N950" s="1">
        <v>0</v>
      </c>
    </row>
    <row r="951" spans="1:14">
      <c r="A951" s="1">
        <v>949</v>
      </c>
      <c r="B951" s="1">
        <v>721775</v>
      </c>
      <c r="C951" s="2" t="str">
        <f ca="1">VLOOKUP(B951,'Fichier FI (en entrée)'!B:D,3)</f>
        <v>JQPJJDLJHT</v>
      </c>
      <c r="D951" s="2" t="str">
        <f ca="1">VLOOKUP(B951,'Fichier FI (en entrée)'!B:E,4)</f>
        <v>Cygsvbdzssroi</v>
      </c>
      <c r="E951" s="2" t="s">
        <v>24</v>
      </c>
      <c r="F951" s="2" t="s">
        <v>3</v>
      </c>
      <c r="G951" s="1">
        <v>1</v>
      </c>
      <c r="H951" s="1">
        <v>9.8000000000000007</v>
      </c>
      <c r="I951" s="2" t="s">
        <v>1</v>
      </c>
      <c r="J951" s="1">
        <v>3</v>
      </c>
      <c r="K951" s="2" t="s">
        <v>5</v>
      </c>
      <c r="L951" s="1">
        <v>0</v>
      </c>
      <c r="M951" s="1">
        <v>5</v>
      </c>
      <c r="N951" s="1">
        <v>0</v>
      </c>
    </row>
    <row r="952" spans="1:14">
      <c r="A952" s="1">
        <v>949</v>
      </c>
      <c r="B952" s="1">
        <v>214392</v>
      </c>
      <c r="C952" s="2" t="str">
        <f ca="1">VLOOKUP(B952,'Fichier FI (en entrée)'!B:D,3)</f>
        <v>BRXUCFYTTV</v>
      </c>
      <c r="D952" s="2" t="str">
        <f ca="1">VLOOKUP(B952,'Fichier FI (en entrée)'!B:E,4)</f>
        <v>Fatiavvylvwrp</v>
      </c>
      <c r="E952" s="2" t="s">
        <v>18</v>
      </c>
      <c r="F952" s="2" t="s">
        <v>3</v>
      </c>
      <c r="G952" s="1">
        <v>1</v>
      </c>
      <c r="H952" s="1">
        <v>9.8000000000000007</v>
      </c>
      <c r="I952" s="2" t="s">
        <v>1</v>
      </c>
      <c r="J952" s="1">
        <v>3</v>
      </c>
      <c r="K952" s="2" t="s">
        <v>0</v>
      </c>
      <c r="L952" s="1">
        <v>0</v>
      </c>
      <c r="M952" s="1">
        <v>15</v>
      </c>
      <c r="N952" s="1">
        <v>0</v>
      </c>
    </row>
    <row r="953" spans="1:14">
      <c r="A953" s="1">
        <v>949</v>
      </c>
      <c r="B953" s="1">
        <v>333492</v>
      </c>
      <c r="C953" s="2" t="str">
        <f ca="1">VLOOKUP(B953,'Fichier FI (en entrée)'!B:D,3)</f>
        <v>RZIGGNRSFN</v>
      </c>
      <c r="D953" s="2" t="str">
        <f ca="1">VLOOKUP(B953,'Fichier FI (en entrée)'!B:E,4)</f>
        <v>Jrvpvwbvbhznu</v>
      </c>
      <c r="E953" s="2" t="s">
        <v>19</v>
      </c>
      <c r="F953" s="2" t="s">
        <v>3</v>
      </c>
      <c r="G953" s="1">
        <v>1</v>
      </c>
      <c r="H953" s="1">
        <v>9.8000000000000007</v>
      </c>
      <c r="I953" s="2" t="s">
        <v>1</v>
      </c>
      <c r="J953" s="1">
        <v>3</v>
      </c>
      <c r="K953" s="2" t="s">
        <v>0</v>
      </c>
      <c r="L953" s="1">
        <v>0</v>
      </c>
      <c r="M953" s="1">
        <v>14</v>
      </c>
      <c r="N953" s="1">
        <v>0</v>
      </c>
    </row>
    <row r="954" spans="1:14">
      <c r="A954" s="1">
        <v>949</v>
      </c>
      <c r="B954" s="1">
        <v>699582</v>
      </c>
      <c r="C954" s="2" t="str">
        <f ca="1">VLOOKUP(B954,'Fichier FI (en entrée)'!B:D,3)</f>
        <v>LKBUJNUDEN</v>
      </c>
      <c r="D954" s="2" t="str">
        <f ca="1">VLOOKUP(B954,'Fichier FI (en entrée)'!B:E,4)</f>
        <v>Fzphhzqldzupk</v>
      </c>
      <c r="E954" s="2" t="s">
        <v>17</v>
      </c>
      <c r="F954" s="2" t="s">
        <v>3</v>
      </c>
      <c r="G954" s="1">
        <v>1</v>
      </c>
      <c r="H954" s="1">
        <v>9.8000000000000007</v>
      </c>
      <c r="I954" s="2" t="s">
        <v>1</v>
      </c>
      <c r="J954" s="1">
        <v>3</v>
      </c>
      <c r="K954" s="2" t="s">
        <v>0</v>
      </c>
      <c r="L954" s="1">
        <v>0</v>
      </c>
      <c r="M954" s="1">
        <v>2</v>
      </c>
      <c r="N954" s="1">
        <v>0</v>
      </c>
    </row>
    <row r="955" spans="1:14">
      <c r="A955" s="1">
        <v>954</v>
      </c>
      <c r="B955" s="1">
        <v>1152879</v>
      </c>
      <c r="C955" s="2" t="str">
        <f ca="1">VLOOKUP(B955,'Fichier FI (en entrée)'!B:D,3)</f>
        <v>XYLBHSCQQY</v>
      </c>
      <c r="D955" s="2" t="str">
        <f ca="1">VLOOKUP(B955,'Fichier FI (en entrée)'!B:E,4)</f>
        <v>Yemmsadezrrwa</v>
      </c>
      <c r="E955" s="2" t="s">
        <v>47</v>
      </c>
      <c r="F955" s="2" t="s">
        <v>3</v>
      </c>
      <c r="G955" s="1">
        <v>1</v>
      </c>
      <c r="H955" s="1">
        <v>9.7899999999999991</v>
      </c>
      <c r="I955" s="2" t="s">
        <v>1</v>
      </c>
      <c r="J955" s="1">
        <v>3</v>
      </c>
      <c r="K955" s="2" t="s">
        <v>5</v>
      </c>
      <c r="L955" s="1">
        <v>0</v>
      </c>
      <c r="M955" s="1">
        <v>19</v>
      </c>
      <c r="N955" s="1">
        <v>0</v>
      </c>
    </row>
    <row r="956" spans="1:14">
      <c r="A956" s="1">
        <v>954</v>
      </c>
      <c r="B956" s="1">
        <v>1205896</v>
      </c>
      <c r="C956" s="2" t="str">
        <f ca="1">VLOOKUP(B956,'Fichier FI (en entrée)'!B:D,3)</f>
        <v>FVXCOUPLEU</v>
      </c>
      <c r="D956" s="2" t="str">
        <f ca="1">VLOOKUP(B956,'Fichier FI (en entrée)'!B:E,4)</f>
        <v>Nbrwrirqgqarl</v>
      </c>
      <c r="E956" s="2" t="s">
        <v>46</v>
      </c>
      <c r="F956" s="2" t="s">
        <v>3</v>
      </c>
      <c r="G956" s="1">
        <v>1</v>
      </c>
      <c r="H956" s="1">
        <v>9.7899999999999991</v>
      </c>
      <c r="I956" s="2" t="s">
        <v>1</v>
      </c>
      <c r="J956" s="1">
        <v>3</v>
      </c>
      <c r="K956" s="2" t="s">
        <v>5</v>
      </c>
      <c r="L956" s="1">
        <v>0</v>
      </c>
      <c r="M956" s="1">
        <v>34</v>
      </c>
      <c r="N956" s="1">
        <v>0</v>
      </c>
    </row>
    <row r="957" spans="1:14">
      <c r="A957" s="1">
        <v>954</v>
      </c>
      <c r="B957" s="1">
        <v>576367</v>
      </c>
      <c r="C957" s="2" t="str">
        <f ca="1">VLOOKUP(B957,'Fichier FI (en entrée)'!B:D,3)</f>
        <v>XIXPRDRIJZ</v>
      </c>
      <c r="D957" s="2" t="str">
        <f ca="1">VLOOKUP(B957,'Fichier FI (en entrée)'!B:E,4)</f>
        <v>Rzgmhvuqxuvqd</v>
      </c>
      <c r="E957" s="2" t="s">
        <v>20</v>
      </c>
      <c r="F957" s="2" t="s">
        <v>3</v>
      </c>
      <c r="G957" s="1">
        <v>1</v>
      </c>
      <c r="H957" s="1">
        <v>9.7899999999999991</v>
      </c>
      <c r="I957" s="2" t="s">
        <v>1</v>
      </c>
      <c r="J957" s="1">
        <v>3</v>
      </c>
      <c r="K957" s="2" t="s">
        <v>5</v>
      </c>
      <c r="L957" s="1">
        <v>0</v>
      </c>
      <c r="M957" s="1">
        <v>0</v>
      </c>
      <c r="N957" s="1">
        <v>0</v>
      </c>
    </row>
    <row r="958" spans="1:14">
      <c r="A958" s="1">
        <v>954</v>
      </c>
      <c r="B958" s="1">
        <v>251774</v>
      </c>
      <c r="C958" s="2" t="str">
        <f ca="1">VLOOKUP(B958,'Fichier FI (en entrée)'!B:D,3)</f>
        <v>LGUJFJHKIK</v>
      </c>
      <c r="D958" s="2" t="str">
        <f ca="1">VLOOKUP(B958,'Fichier FI (en entrée)'!B:E,4)</f>
        <v>Rgcnmvrfalzir</v>
      </c>
      <c r="E958" s="2" t="s">
        <v>18</v>
      </c>
      <c r="F958" s="2" t="s">
        <v>3</v>
      </c>
      <c r="G958" s="1">
        <v>1</v>
      </c>
      <c r="H958" s="1">
        <v>9.7899999999999991</v>
      </c>
      <c r="I958" s="2" t="s">
        <v>1</v>
      </c>
      <c r="J958" s="1">
        <v>3</v>
      </c>
      <c r="K958" s="2" t="s">
        <v>0</v>
      </c>
      <c r="L958" s="1">
        <v>0</v>
      </c>
      <c r="M958" s="1">
        <v>18</v>
      </c>
      <c r="N958" s="1">
        <v>0</v>
      </c>
    </row>
    <row r="959" spans="1:14">
      <c r="A959" s="1">
        <v>954</v>
      </c>
      <c r="B959" s="1">
        <v>144522</v>
      </c>
      <c r="C959" s="2" t="str">
        <f ca="1">VLOOKUP(B959,'Fichier FI (en entrée)'!B:D,3)</f>
        <v>MSYEODCNMA</v>
      </c>
      <c r="D959" s="2" t="str">
        <f ca="1">VLOOKUP(B959,'Fichier FI (en entrée)'!B:E,4)</f>
        <v>Fiziyshbwoqhu</v>
      </c>
      <c r="E959" s="2" t="s">
        <v>28</v>
      </c>
      <c r="F959" s="2" t="s">
        <v>3</v>
      </c>
      <c r="G959" s="1">
        <v>1</v>
      </c>
      <c r="H959" s="1">
        <v>9.7899999999999991</v>
      </c>
      <c r="I959" s="2" t="s">
        <v>1</v>
      </c>
      <c r="J959" s="1">
        <v>3</v>
      </c>
      <c r="K959" s="2" t="s">
        <v>0</v>
      </c>
      <c r="L959" s="1">
        <v>0</v>
      </c>
      <c r="M959" s="1">
        <v>2</v>
      </c>
      <c r="N959" s="1">
        <v>0</v>
      </c>
    </row>
    <row r="960" spans="1:14">
      <c r="A960" s="1">
        <v>954</v>
      </c>
      <c r="B960" s="1">
        <v>214229</v>
      </c>
      <c r="C960" s="2" t="str">
        <f ca="1">VLOOKUP(B960,'Fichier FI (en entrée)'!B:D,3)</f>
        <v>XPVLRYFNSZ</v>
      </c>
      <c r="D960" s="2" t="str">
        <f ca="1">VLOOKUP(B960,'Fichier FI (en entrée)'!B:E,4)</f>
        <v>Haxplrtmgdwjk</v>
      </c>
      <c r="E960" s="2" t="s">
        <v>17</v>
      </c>
      <c r="F960" s="2" t="s">
        <v>3</v>
      </c>
      <c r="G960" s="1">
        <v>1</v>
      </c>
      <c r="H960" s="1">
        <v>9.7899999999999991</v>
      </c>
      <c r="I960" s="2" t="s">
        <v>1</v>
      </c>
      <c r="J960" s="1">
        <v>3</v>
      </c>
      <c r="K960" s="2" t="s">
        <v>5</v>
      </c>
      <c r="L960" s="1">
        <v>0</v>
      </c>
      <c r="M960" s="1">
        <v>0</v>
      </c>
      <c r="N960" s="1">
        <v>0</v>
      </c>
    </row>
    <row r="961" spans="1:14">
      <c r="A961" s="1">
        <v>954</v>
      </c>
      <c r="B961" s="1">
        <v>438408</v>
      </c>
      <c r="C961" s="2" t="str">
        <f ca="1">VLOOKUP(B961,'Fichier FI (en entrée)'!B:D,3)</f>
        <v>KULGKSVNDS</v>
      </c>
      <c r="D961" s="2" t="str">
        <f ca="1">VLOOKUP(B961,'Fichier FI (en entrée)'!B:E,4)</f>
        <v>Xqwrzooiysnuf</v>
      </c>
      <c r="E961" s="2" t="s">
        <v>15</v>
      </c>
      <c r="F961" s="2" t="s">
        <v>3</v>
      </c>
      <c r="G961" s="1">
        <v>1</v>
      </c>
      <c r="H961" s="1">
        <v>9.7899999999999991</v>
      </c>
      <c r="I961" s="2" t="s">
        <v>1</v>
      </c>
      <c r="J961" s="1">
        <v>3</v>
      </c>
      <c r="K961" s="2" t="s">
        <v>0</v>
      </c>
      <c r="L961" s="1">
        <v>0</v>
      </c>
      <c r="M961" s="1">
        <v>3</v>
      </c>
      <c r="N961" s="1">
        <v>0</v>
      </c>
    </row>
    <row r="962" spans="1:14">
      <c r="A962" s="1">
        <v>961</v>
      </c>
      <c r="B962" s="1">
        <v>646329</v>
      </c>
      <c r="C962" s="2" t="str">
        <f ca="1">VLOOKUP(B962,'Fichier FI (en entrée)'!B:D,3)</f>
        <v>APRFIVUGUC</v>
      </c>
      <c r="D962" s="2" t="str">
        <f ca="1">VLOOKUP(B962,'Fichier FI (en entrée)'!B:E,4)</f>
        <v>Ttavbrvlymrwy</v>
      </c>
      <c r="E962" s="2" t="s">
        <v>27</v>
      </c>
      <c r="F962" s="2" t="s">
        <v>3</v>
      </c>
      <c r="G962" s="1">
        <v>1</v>
      </c>
      <c r="H962" s="1">
        <v>9.7799999999999994</v>
      </c>
      <c r="I962" s="2" t="s">
        <v>1</v>
      </c>
      <c r="J962" s="1">
        <v>3</v>
      </c>
      <c r="K962" s="2" t="s">
        <v>5</v>
      </c>
      <c r="L962" s="1">
        <v>0</v>
      </c>
      <c r="M962" s="1">
        <v>12</v>
      </c>
      <c r="N962" s="1">
        <v>0</v>
      </c>
    </row>
    <row r="963" spans="1:14">
      <c r="A963" s="1">
        <v>961</v>
      </c>
      <c r="B963" s="1">
        <v>214314</v>
      </c>
      <c r="C963" s="2" t="str">
        <f ca="1">VLOOKUP(B963,'Fichier FI (en entrée)'!B:D,3)</f>
        <v>RFAQVVVWCV</v>
      </c>
      <c r="D963" s="2" t="str">
        <f ca="1">VLOOKUP(B963,'Fichier FI (en entrée)'!B:E,4)</f>
        <v>Dsicvnleftqdi</v>
      </c>
      <c r="E963" s="2" t="s">
        <v>17</v>
      </c>
      <c r="F963" s="2" t="s">
        <v>3</v>
      </c>
      <c r="G963" s="1">
        <v>1</v>
      </c>
      <c r="H963" s="1">
        <v>9.7799999999999994</v>
      </c>
      <c r="I963" s="2" t="s">
        <v>1</v>
      </c>
      <c r="J963" s="1">
        <v>3</v>
      </c>
      <c r="K963" s="2" t="s">
        <v>0</v>
      </c>
      <c r="L963" s="1">
        <v>0</v>
      </c>
      <c r="M963" s="1">
        <v>1</v>
      </c>
      <c r="N963" s="1">
        <v>0</v>
      </c>
    </row>
    <row r="964" spans="1:14">
      <c r="A964" s="1">
        <v>961</v>
      </c>
      <c r="B964" s="1">
        <v>319205</v>
      </c>
      <c r="C964" s="2" t="str">
        <f ca="1">VLOOKUP(B964,'Fichier FI (en entrée)'!B:D,3)</f>
        <v>RWQXAQXJZD</v>
      </c>
      <c r="D964" s="2" t="str">
        <f ca="1">VLOOKUP(B964,'Fichier FI (en entrée)'!B:E,4)</f>
        <v>Zliznyylgefwb</v>
      </c>
      <c r="E964" s="2" t="s">
        <v>17</v>
      </c>
      <c r="F964" s="2" t="s">
        <v>3</v>
      </c>
      <c r="G964" s="1">
        <v>1</v>
      </c>
      <c r="H964" s="1">
        <v>9.7799999999999994</v>
      </c>
      <c r="I964" s="2" t="s">
        <v>1</v>
      </c>
      <c r="J964" s="1">
        <v>3</v>
      </c>
      <c r="K964" s="2" t="s">
        <v>0</v>
      </c>
      <c r="L964" s="1">
        <v>0</v>
      </c>
      <c r="M964" s="1">
        <v>0</v>
      </c>
      <c r="N964" s="1">
        <v>0</v>
      </c>
    </row>
    <row r="965" spans="1:14">
      <c r="A965" s="1">
        <v>961</v>
      </c>
      <c r="B965" s="1">
        <v>512210</v>
      </c>
      <c r="C965" s="2" t="str">
        <f ca="1">VLOOKUP(B965,'Fichier FI (en entrée)'!B:D,3)</f>
        <v>YZDQACXJYP</v>
      </c>
      <c r="D965" s="2" t="str">
        <f ca="1">VLOOKUP(B965,'Fichier FI (en entrée)'!B:E,4)</f>
        <v>Wmtmzcubbfbkr</v>
      </c>
      <c r="E965" s="2" t="s">
        <v>22</v>
      </c>
      <c r="F965" s="2" t="s">
        <v>3</v>
      </c>
      <c r="G965" s="1">
        <v>1</v>
      </c>
      <c r="H965" s="1">
        <v>9.7799999999999994</v>
      </c>
      <c r="I965" s="2" t="s">
        <v>1</v>
      </c>
      <c r="J965" s="1">
        <v>3</v>
      </c>
      <c r="K965" s="2" t="s">
        <v>0</v>
      </c>
      <c r="L965" s="1">
        <v>0</v>
      </c>
      <c r="M965" s="1">
        <v>3</v>
      </c>
      <c r="N965" s="1">
        <v>0</v>
      </c>
    </row>
    <row r="966" spans="1:14">
      <c r="A966" s="1">
        <v>965</v>
      </c>
      <c r="B966" s="1">
        <v>296840</v>
      </c>
      <c r="C966" s="2" t="str">
        <f ca="1">VLOOKUP(B966,'Fichier FI (en entrée)'!B:D,3)</f>
        <v>BPSBMHEKPS</v>
      </c>
      <c r="D966" s="2" t="str">
        <f ca="1">VLOOKUP(B966,'Fichier FI (en entrée)'!B:E,4)</f>
        <v>Iysvphcbgpugi</v>
      </c>
      <c r="E966" s="2" t="s">
        <v>19</v>
      </c>
      <c r="F966" s="2" t="s">
        <v>3</v>
      </c>
      <c r="G966" s="1">
        <v>1</v>
      </c>
      <c r="H966" s="1">
        <v>9.77</v>
      </c>
      <c r="I966" s="2" t="s">
        <v>1</v>
      </c>
      <c r="J966" s="1">
        <v>3</v>
      </c>
      <c r="K966" s="2" t="s">
        <v>0</v>
      </c>
      <c r="L966" s="1">
        <v>0</v>
      </c>
      <c r="M966" s="1">
        <v>15</v>
      </c>
      <c r="N966" s="1">
        <v>0</v>
      </c>
    </row>
    <row r="967" spans="1:14">
      <c r="A967" s="1">
        <v>965</v>
      </c>
      <c r="B967" s="1">
        <v>539293</v>
      </c>
      <c r="C967" s="2" t="str">
        <f ca="1">VLOOKUP(B967,'Fichier FI (en entrée)'!B:D,3)</f>
        <v>PRCGVNFYWR</v>
      </c>
      <c r="D967" s="2" t="str">
        <f ca="1">VLOOKUP(B967,'Fichier FI (en entrée)'!B:E,4)</f>
        <v>Aqpizqodcaocl</v>
      </c>
      <c r="E967" s="2" t="s">
        <v>27</v>
      </c>
      <c r="F967" s="2" t="s">
        <v>3</v>
      </c>
      <c r="G967" s="1">
        <v>1</v>
      </c>
      <c r="H967" s="1">
        <v>9.77</v>
      </c>
      <c r="I967" s="2" t="s">
        <v>1</v>
      </c>
      <c r="J967" s="1">
        <v>3</v>
      </c>
      <c r="K967" s="2" t="s">
        <v>0</v>
      </c>
      <c r="L967" s="1">
        <v>0</v>
      </c>
      <c r="M967" s="1">
        <v>13</v>
      </c>
      <c r="N967" s="1">
        <v>0</v>
      </c>
    </row>
    <row r="968" spans="1:14">
      <c r="A968" s="1">
        <v>967</v>
      </c>
      <c r="B968" s="1">
        <v>1088326</v>
      </c>
      <c r="C968" s="2" t="str">
        <f ca="1">VLOOKUP(B968,'Fichier FI (en entrée)'!B:D,3)</f>
        <v>PEIBJFANUD</v>
      </c>
      <c r="D968" s="2" t="str">
        <f ca="1">VLOOKUP(B968,'Fichier FI (en entrée)'!B:E,4)</f>
        <v>Ygcqmqjasbvum</v>
      </c>
      <c r="E968" s="2" t="s">
        <v>47</v>
      </c>
      <c r="F968" s="2" t="s">
        <v>3</v>
      </c>
      <c r="G968" s="1">
        <v>1</v>
      </c>
      <c r="H968" s="1">
        <v>9.76</v>
      </c>
      <c r="I968" s="2" t="s">
        <v>1</v>
      </c>
      <c r="J968" s="1">
        <v>3</v>
      </c>
      <c r="K968" s="2" t="s">
        <v>5</v>
      </c>
      <c r="L968" s="1">
        <v>0</v>
      </c>
      <c r="M968" s="1">
        <v>18</v>
      </c>
      <c r="N968" s="1">
        <v>0</v>
      </c>
    </row>
    <row r="969" spans="1:14">
      <c r="A969" s="1">
        <v>967</v>
      </c>
      <c r="B969" s="1">
        <v>721820</v>
      </c>
      <c r="C969" s="2" t="str">
        <f ca="1">VLOOKUP(B969,'Fichier FI (en entrée)'!B:D,3)</f>
        <v>KLFFKUARTU</v>
      </c>
      <c r="D969" s="2" t="str">
        <f ca="1">VLOOKUP(B969,'Fichier FI (en entrée)'!B:E,4)</f>
        <v>Lfzbinbjhdzba</v>
      </c>
      <c r="E969" s="2" t="s">
        <v>26</v>
      </c>
      <c r="F969" s="2" t="s">
        <v>3</v>
      </c>
      <c r="G969" s="1">
        <v>1</v>
      </c>
      <c r="H969" s="1">
        <v>9.76</v>
      </c>
      <c r="I969" s="2" t="s">
        <v>1</v>
      </c>
      <c r="J969" s="1">
        <v>3</v>
      </c>
      <c r="K969" s="2" t="s">
        <v>0</v>
      </c>
      <c r="L969" s="1">
        <v>0</v>
      </c>
      <c r="M969" s="1">
        <v>8</v>
      </c>
      <c r="N969" s="1">
        <v>0</v>
      </c>
    </row>
    <row r="970" spans="1:14">
      <c r="A970" s="1">
        <v>967</v>
      </c>
      <c r="B970" s="1">
        <v>453804</v>
      </c>
      <c r="C970" s="2" t="str">
        <f ca="1">VLOOKUP(B970,'Fichier FI (en entrée)'!B:D,3)</f>
        <v>RKSAREMQZN</v>
      </c>
      <c r="D970" s="2" t="str">
        <f ca="1">VLOOKUP(B970,'Fichier FI (en entrée)'!B:E,4)</f>
        <v>Rtduazgotsgft</v>
      </c>
      <c r="E970" s="2" t="s">
        <v>38</v>
      </c>
      <c r="F970" s="2" t="s">
        <v>3</v>
      </c>
      <c r="G970" s="1">
        <v>1</v>
      </c>
      <c r="H970" s="1">
        <v>9.76</v>
      </c>
      <c r="I970" s="2" t="s">
        <v>1</v>
      </c>
      <c r="J970" s="1">
        <v>3</v>
      </c>
      <c r="K970" s="2" t="s">
        <v>0</v>
      </c>
      <c r="L970" s="1">
        <v>0</v>
      </c>
      <c r="M970" s="1">
        <v>2</v>
      </c>
      <c r="N970" s="1">
        <v>0</v>
      </c>
    </row>
    <row r="971" spans="1:14">
      <c r="A971" s="1">
        <v>967</v>
      </c>
      <c r="B971" s="1">
        <v>632602</v>
      </c>
      <c r="C971" s="2" t="str">
        <f ca="1">VLOOKUP(B971,'Fichier FI (en entrée)'!B:D,3)</f>
        <v>RMCGCKKZIB</v>
      </c>
      <c r="D971" s="2" t="str">
        <f ca="1">VLOOKUP(B971,'Fichier FI (en entrée)'!B:E,4)</f>
        <v>Hvzcttfhlkknb</v>
      </c>
      <c r="E971" s="2" t="s">
        <v>20</v>
      </c>
      <c r="F971" s="2" t="s">
        <v>3</v>
      </c>
      <c r="G971" s="1">
        <v>1</v>
      </c>
      <c r="H971" s="1">
        <v>9.76</v>
      </c>
      <c r="I971" s="2" t="s">
        <v>1</v>
      </c>
      <c r="J971" s="1">
        <v>3</v>
      </c>
      <c r="K971" s="2" t="s">
        <v>5</v>
      </c>
      <c r="L971" s="1">
        <v>0</v>
      </c>
      <c r="M971" s="1">
        <v>4</v>
      </c>
      <c r="N971" s="1">
        <v>0</v>
      </c>
    </row>
    <row r="972" spans="1:14">
      <c r="A972" s="1">
        <v>967</v>
      </c>
      <c r="B972" s="1">
        <v>678083</v>
      </c>
      <c r="C972" s="2" t="str">
        <f ca="1">VLOOKUP(B972,'Fichier FI (en entrée)'!B:D,3)</f>
        <v>BPMKVRYTRK</v>
      </c>
      <c r="D972" s="2" t="str">
        <f ca="1">VLOOKUP(B972,'Fichier FI (en entrée)'!B:E,4)</f>
        <v>Zgpgqzftigaue</v>
      </c>
      <c r="E972" s="2" t="s">
        <v>18</v>
      </c>
      <c r="F972" s="2" t="s">
        <v>3</v>
      </c>
      <c r="G972" s="1">
        <v>1</v>
      </c>
      <c r="H972" s="1">
        <v>9.76</v>
      </c>
      <c r="I972" s="2" t="s">
        <v>1</v>
      </c>
      <c r="J972" s="1">
        <v>3</v>
      </c>
      <c r="K972" s="2" t="s">
        <v>5</v>
      </c>
      <c r="L972" s="1">
        <v>0</v>
      </c>
      <c r="M972" s="1">
        <v>14</v>
      </c>
      <c r="N972" s="1">
        <v>0</v>
      </c>
    </row>
    <row r="973" spans="1:14">
      <c r="A973" s="1">
        <v>967</v>
      </c>
      <c r="B973" s="1">
        <v>1005489</v>
      </c>
      <c r="C973" s="2" t="str">
        <f ca="1">VLOOKUP(B973,'Fichier FI (en entrée)'!B:D,3)</f>
        <v>GBHNTLUXLA</v>
      </c>
      <c r="D973" s="2" t="str">
        <f ca="1">VLOOKUP(B973,'Fichier FI (en entrée)'!B:E,4)</f>
        <v>Wzsljvlwnfyna</v>
      </c>
      <c r="E973" s="2" t="s">
        <v>39</v>
      </c>
      <c r="F973" s="2" t="s">
        <v>3</v>
      </c>
      <c r="G973" s="1">
        <v>1</v>
      </c>
      <c r="H973" s="1">
        <v>9.76</v>
      </c>
      <c r="I973" s="2" t="s">
        <v>1</v>
      </c>
      <c r="J973" s="1">
        <v>3</v>
      </c>
      <c r="K973" s="2" t="s">
        <v>5</v>
      </c>
      <c r="L973" s="1">
        <v>0</v>
      </c>
      <c r="M973" s="1">
        <v>2</v>
      </c>
      <c r="N973" s="1">
        <v>0</v>
      </c>
    </row>
    <row r="974" spans="1:14">
      <c r="A974" s="1">
        <v>973</v>
      </c>
      <c r="B974" s="1">
        <v>632494</v>
      </c>
      <c r="C974" s="2" t="str">
        <f ca="1">VLOOKUP(B974,'Fichier FI (en entrée)'!B:D,3)</f>
        <v>AHQYWNHBHL</v>
      </c>
      <c r="D974" s="2" t="str">
        <f ca="1">VLOOKUP(B974,'Fichier FI (en entrée)'!B:E,4)</f>
        <v>Tpzaehbzxbkal</v>
      </c>
      <c r="E974" s="2" t="s">
        <v>20</v>
      </c>
      <c r="F974" s="2" t="s">
        <v>3</v>
      </c>
      <c r="G974" s="1">
        <v>1</v>
      </c>
      <c r="H974" s="1">
        <v>9.75</v>
      </c>
      <c r="I974" s="2" t="s">
        <v>1</v>
      </c>
      <c r="J974" s="1">
        <v>3</v>
      </c>
      <c r="K974" s="2" t="s">
        <v>5</v>
      </c>
      <c r="L974" s="1">
        <v>0</v>
      </c>
      <c r="M974" s="1">
        <v>4</v>
      </c>
      <c r="N974" s="1">
        <v>0</v>
      </c>
    </row>
    <row r="975" spans="1:14">
      <c r="A975" s="1">
        <v>973</v>
      </c>
      <c r="B975" s="1">
        <v>446830</v>
      </c>
      <c r="C975" s="2" t="str">
        <f ca="1">VLOOKUP(B975,'Fichier FI (en entrée)'!B:D,3)</f>
        <v>GODVPFKHWU</v>
      </c>
      <c r="D975" s="2" t="str">
        <f ca="1">VLOOKUP(B975,'Fichier FI (en entrée)'!B:E,4)</f>
        <v>Gytiadxqamvmj</v>
      </c>
      <c r="E975" s="2" t="s">
        <v>14</v>
      </c>
      <c r="F975" s="2" t="s">
        <v>3</v>
      </c>
      <c r="G975" s="1">
        <v>1</v>
      </c>
      <c r="H975" s="1">
        <v>9.75</v>
      </c>
      <c r="I975" s="2" t="s">
        <v>1</v>
      </c>
      <c r="J975" s="1">
        <v>3</v>
      </c>
      <c r="K975" s="2" t="s">
        <v>0</v>
      </c>
      <c r="L975" s="1">
        <v>0</v>
      </c>
      <c r="M975" s="1">
        <v>17</v>
      </c>
      <c r="N975" s="1">
        <v>0</v>
      </c>
    </row>
    <row r="976" spans="1:14">
      <c r="A976" s="1">
        <v>973</v>
      </c>
      <c r="B976" s="1">
        <v>676869</v>
      </c>
      <c r="C976" s="2" t="str">
        <f ca="1">VLOOKUP(B976,'Fichier FI (en entrée)'!B:D,3)</f>
        <v>UEKAEPYIGO</v>
      </c>
      <c r="D976" s="2" t="str">
        <f ca="1">VLOOKUP(B976,'Fichier FI (en entrée)'!B:E,4)</f>
        <v>Mrvhpixcjcfko</v>
      </c>
      <c r="E976" s="2" t="s">
        <v>14</v>
      </c>
      <c r="F976" s="2" t="s">
        <v>3</v>
      </c>
      <c r="G976" s="1">
        <v>1</v>
      </c>
      <c r="H976" s="1">
        <v>9.75</v>
      </c>
      <c r="I976" s="2" t="s">
        <v>1</v>
      </c>
      <c r="J976" s="1">
        <v>3</v>
      </c>
      <c r="K976" s="2" t="s">
        <v>5</v>
      </c>
      <c r="L976" s="1">
        <v>0</v>
      </c>
      <c r="M976" s="1">
        <v>16</v>
      </c>
      <c r="N976" s="1">
        <v>0</v>
      </c>
    </row>
    <row r="977" spans="1:14">
      <c r="A977" s="1">
        <v>973</v>
      </c>
      <c r="B977" s="1">
        <v>643834</v>
      </c>
      <c r="C977" s="2" t="str">
        <f ca="1">VLOOKUP(B977,'Fichier FI (en entrée)'!B:D,3)</f>
        <v>BZWPTZWOFK</v>
      </c>
      <c r="D977" s="2" t="str">
        <f ca="1">VLOOKUP(B977,'Fichier FI (en entrée)'!B:E,4)</f>
        <v>Ygssqahdxedts</v>
      </c>
      <c r="E977" s="2" t="s">
        <v>17</v>
      </c>
      <c r="F977" s="2" t="s">
        <v>3</v>
      </c>
      <c r="G977" s="1">
        <v>1</v>
      </c>
      <c r="H977" s="1">
        <v>9.75</v>
      </c>
      <c r="I977" s="2" t="s">
        <v>1</v>
      </c>
      <c r="J977" s="1">
        <v>3</v>
      </c>
      <c r="K977" s="2" t="s">
        <v>0</v>
      </c>
      <c r="L977" s="1">
        <v>0</v>
      </c>
      <c r="M977" s="1">
        <v>1</v>
      </c>
      <c r="N977" s="1">
        <v>0</v>
      </c>
    </row>
    <row r="978" spans="1:14">
      <c r="A978" s="1">
        <v>977</v>
      </c>
      <c r="B978" s="1">
        <v>1091421</v>
      </c>
      <c r="C978" s="2" t="str">
        <f ca="1">VLOOKUP(B978,'Fichier FI (en entrée)'!B:D,3)</f>
        <v>VHOUSLNWTY</v>
      </c>
      <c r="D978" s="2" t="str">
        <f ca="1">VLOOKUP(B978,'Fichier FI (en entrée)'!B:E,4)</f>
        <v>Tboyvyccmqwvs</v>
      </c>
      <c r="E978" s="2" t="s">
        <v>47</v>
      </c>
      <c r="F978" s="2" t="s">
        <v>3</v>
      </c>
      <c r="G978" s="1">
        <v>1</v>
      </c>
      <c r="H978" s="1">
        <v>9.74</v>
      </c>
      <c r="I978" s="2" t="s">
        <v>1</v>
      </c>
      <c r="J978" s="1">
        <v>3</v>
      </c>
      <c r="K978" s="2" t="s">
        <v>0</v>
      </c>
      <c r="L978" s="1">
        <v>0</v>
      </c>
      <c r="M978" s="1">
        <v>18</v>
      </c>
      <c r="N978" s="1">
        <v>0</v>
      </c>
    </row>
    <row r="979" spans="1:14">
      <c r="A979" s="1">
        <v>977</v>
      </c>
      <c r="B979" s="1">
        <v>554535</v>
      </c>
      <c r="C979" s="2" t="str">
        <f ca="1">VLOOKUP(B979,'Fichier FI (en entrée)'!B:D,3)</f>
        <v>ACWDIWDEUR</v>
      </c>
      <c r="D979" s="2" t="str">
        <f ca="1">VLOOKUP(B979,'Fichier FI (en entrée)'!B:E,4)</f>
        <v>Hqwczivmxvinz</v>
      </c>
      <c r="E979" s="2" t="s">
        <v>33</v>
      </c>
      <c r="F979" s="2" t="s">
        <v>3</v>
      </c>
      <c r="G979" s="1">
        <v>1</v>
      </c>
      <c r="H979" s="1">
        <v>9.74</v>
      </c>
      <c r="I979" s="2" t="s">
        <v>1</v>
      </c>
      <c r="J979" s="1">
        <v>3</v>
      </c>
      <c r="K979" s="2" t="s">
        <v>5</v>
      </c>
      <c r="L979" s="1">
        <v>0</v>
      </c>
      <c r="M979" s="1">
        <v>0</v>
      </c>
      <c r="N979" s="1">
        <v>0</v>
      </c>
    </row>
    <row r="980" spans="1:14">
      <c r="A980" s="1">
        <v>977</v>
      </c>
      <c r="B980" s="1">
        <v>675127</v>
      </c>
      <c r="C980" s="2" t="str">
        <f ca="1">VLOOKUP(B980,'Fichier FI (en entrée)'!B:D,3)</f>
        <v>OZYGBIKYHJ</v>
      </c>
      <c r="D980" s="2" t="str">
        <f ca="1">VLOOKUP(B980,'Fichier FI (en entrée)'!B:E,4)</f>
        <v>Xrbpeuiomaedw</v>
      </c>
      <c r="E980" s="2" t="s">
        <v>20</v>
      </c>
      <c r="F980" s="2" t="s">
        <v>3</v>
      </c>
      <c r="G980" s="1">
        <v>1</v>
      </c>
      <c r="H980" s="1">
        <v>9.74</v>
      </c>
      <c r="I980" s="2" t="s">
        <v>1</v>
      </c>
      <c r="J980" s="1">
        <v>3</v>
      </c>
      <c r="K980" s="2" t="s">
        <v>5</v>
      </c>
      <c r="L980" s="1">
        <v>0</v>
      </c>
      <c r="M980" s="1">
        <v>0</v>
      </c>
      <c r="N980" s="1">
        <v>0</v>
      </c>
    </row>
    <row r="981" spans="1:14">
      <c r="A981" s="1">
        <v>977</v>
      </c>
      <c r="B981" s="1">
        <v>780979</v>
      </c>
      <c r="C981" s="2" t="str">
        <f ca="1">VLOOKUP(B981,'Fichier FI (en entrée)'!B:D,3)</f>
        <v>SXQYLQIXKH</v>
      </c>
      <c r="D981" s="2" t="str">
        <f ca="1">VLOOKUP(B981,'Fichier FI (en entrée)'!B:E,4)</f>
        <v>Qthtkyikraetm</v>
      </c>
      <c r="E981" s="2" t="s">
        <v>19</v>
      </c>
      <c r="F981" s="2" t="s">
        <v>3</v>
      </c>
      <c r="G981" s="1">
        <v>1</v>
      </c>
      <c r="H981" s="1">
        <v>9.74</v>
      </c>
      <c r="I981" s="2" t="s">
        <v>1</v>
      </c>
      <c r="J981" s="1">
        <v>3</v>
      </c>
      <c r="K981" s="2" t="s">
        <v>0</v>
      </c>
      <c r="L981" s="1">
        <v>0</v>
      </c>
      <c r="M981" s="1">
        <v>16</v>
      </c>
      <c r="N981" s="1">
        <v>0</v>
      </c>
    </row>
    <row r="982" spans="1:14">
      <c r="A982" s="1">
        <v>981</v>
      </c>
      <c r="B982" s="1">
        <v>223065</v>
      </c>
      <c r="C982" s="2" t="str">
        <f ca="1">VLOOKUP(B982,'Fichier FI (en entrée)'!B:D,3)</f>
        <v>PBLEUQALJU</v>
      </c>
      <c r="D982" s="2" t="str">
        <f ca="1">VLOOKUP(B982,'Fichier FI (en entrée)'!B:E,4)</f>
        <v>Ggpqfkprjqjmx</v>
      </c>
      <c r="E982" s="2" t="s">
        <v>22</v>
      </c>
      <c r="F982" s="2" t="s">
        <v>3</v>
      </c>
      <c r="G982" s="1">
        <v>1</v>
      </c>
      <c r="H982" s="1">
        <v>9.73</v>
      </c>
      <c r="I982" s="2" t="s">
        <v>1</v>
      </c>
      <c r="J982" s="1">
        <v>3</v>
      </c>
      <c r="K982" s="2" t="s">
        <v>0</v>
      </c>
      <c r="L982" s="1">
        <v>0</v>
      </c>
      <c r="M982" s="1">
        <v>2</v>
      </c>
      <c r="N982" s="1">
        <v>0</v>
      </c>
    </row>
    <row r="983" spans="1:14">
      <c r="A983" s="1">
        <v>981</v>
      </c>
      <c r="B983" s="1">
        <v>393072</v>
      </c>
      <c r="C983" s="2" t="str">
        <f ca="1">VLOOKUP(B983,'Fichier FI (en entrée)'!B:D,3)</f>
        <v>VTMBZKWZPQ</v>
      </c>
      <c r="D983" s="2" t="str">
        <f ca="1">VLOOKUP(B983,'Fichier FI (en entrée)'!B:E,4)</f>
        <v>Uvtkqxbufpili</v>
      </c>
      <c r="E983" s="2" t="s">
        <v>31</v>
      </c>
      <c r="F983" s="2" t="s">
        <v>3</v>
      </c>
      <c r="G983" s="1">
        <v>1</v>
      </c>
      <c r="H983" s="1">
        <v>9.73</v>
      </c>
      <c r="I983" s="2" t="s">
        <v>1</v>
      </c>
      <c r="J983" s="1">
        <v>3</v>
      </c>
      <c r="K983" s="2" t="s">
        <v>5</v>
      </c>
      <c r="L983" s="1">
        <v>0</v>
      </c>
      <c r="M983" s="1">
        <v>21</v>
      </c>
      <c r="N983" s="1">
        <v>0</v>
      </c>
    </row>
    <row r="984" spans="1:14">
      <c r="A984" s="1">
        <v>983</v>
      </c>
      <c r="B984" s="1">
        <v>1052150</v>
      </c>
      <c r="C984" s="2" t="str">
        <f ca="1">VLOOKUP(B984,'Fichier FI (en entrée)'!B:D,3)</f>
        <v>VEFFVFNULP</v>
      </c>
      <c r="D984" s="2" t="str">
        <f ca="1">VLOOKUP(B984,'Fichier FI (en entrée)'!B:E,4)</f>
        <v>Yfepenrpebrbq</v>
      </c>
      <c r="E984" s="2" t="s">
        <v>62</v>
      </c>
      <c r="F984" s="2" t="s">
        <v>3</v>
      </c>
      <c r="G984" s="1">
        <v>1</v>
      </c>
      <c r="H984" s="1">
        <v>9.7200000000000006</v>
      </c>
      <c r="I984" s="2" t="s">
        <v>1</v>
      </c>
      <c r="J984" s="1">
        <v>3</v>
      </c>
      <c r="K984" s="2" t="s">
        <v>0</v>
      </c>
      <c r="L984" s="1">
        <v>0</v>
      </c>
      <c r="M984" s="1">
        <v>19</v>
      </c>
      <c r="N984" s="1">
        <v>0</v>
      </c>
    </row>
    <row r="985" spans="1:14">
      <c r="A985" s="1">
        <v>984</v>
      </c>
      <c r="B985" s="1">
        <v>1010846</v>
      </c>
      <c r="C985" s="2" t="str">
        <f ca="1">VLOOKUP(B985,'Fichier FI (en entrée)'!B:D,3)</f>
        <v>DDJQWZPMVH</v>
      </c>
      <c r="D985" s="2" t="str">
        <f ca="1">VLOOKUP(B985,'Fichier FI (en entrée)'!B:E,4)</f>
        <v>Ffwgsekvhbebp</v>
      </c>
      <c r="E985" s="2" t="s">
        <v>47</v>
      </c>
      <c r="F985" s="2" t="s">
        <v>3</v>
      </c>
      <c r="G985" s="1">
        <v>1</v>
      </c>
      <c r="H985" s="1">
        <v>9.7100000000000009</v>
      </c>
      <c r="I985" s="2" t="s">
        <v>1</v>
      </c>
      <c r="J985" s="1">
        <v>3</v>
      </c>
      <c r="K985" s="2" t="s">
        <v>5</v>
      </c>
      <c r="L985" s="1">
        <v>0</v>
      </c>
      <c r="M985" s="1">
        <v>1</v>
      </c>
      <c r="N985" s="1">
        <v>0</v>
      </c>
    </row>
    <row r="986" spans="1:14">
      <c r="A986" s="1">
        <v>985</v>
      </c>
      <c r="B986" s="1">
        <v>268244</v>
      </c>
      <c r="C986" s="2" t="str">
        <f ca="1">VLOOKUP(B986,'Fichier FI (en entrée)'!B:D,3)</f>
        <v>EOOXYDTCXR</v>
      </c>
      <c r="D986" s="2" t="str">
        <f ca="1">VLOOKUP(B986,'Fichier FI (en entrée)'!B:E,4)</f>
        <v>Ipyqilzwgzfda</v>
      </c>
      <c r="E986" s="2" t="s">
        <v>27</v>
      </c>
      <c r="F986" s="2" t="s">
        <v>3</v>
      </c>
      <c r="G986" s="1">
        <v>1</v>
      </c>
      <c r="H986" s="1">
        <v>9.6999999999999993</v>
      </c>
      <c r="I986" s="2" t="s">
        <v>1</v>
      </c>
      <c r="J986" s="1">
        <v>3</v>
      </c>
      <c r="K986" s="2" t="s">
        <v>5</v>
      </c>
      <c r="L986" s="1">
        <v>0</v>
      </c>
      <c r="M986" s="1">
        <v>10</v>
      </c>
      <c r="N986" s="1">
        <v>0</v>
      </c>
    </row>
    <row r="987" spans="1:14">
      <c r="A987" s="1">
        <v>985</v>
      </c>
      <c r="B987" s="1">
        <v>765315</v>
      </c>
      <c r="C987" s="2" t="str">
        <f ca="1">VLOOKUP(B987,'Fichier FI (en entrée)'!B:D,3)</f>
        <v>ZMZETRRBEK</v>
      </c>
      <c r="D987" s="2" t="str">
        <f ca="1">VLOOKUP(B987,'Fichier FI (en entrée)'!B:E,4)</f>
        <v>Dabelwlbowmqa</v>
      </c>
      <c r="E987" s="2" t="s">
        <v>14</v>
      </c>
      <c r="F987" s="2" t="s">
        <v>3</v>
      </c>
      <c r="G987" s="1">
        <v>1</v>
      </c>
      <c r="H987" s="1">
        <v>9.6999999999999993</v>
      </c>
      <c r="I987" s="2" t="s">
        <v>1</v>
      </c>
      <c r="J987" s="1">
        <v>3</v>
      </c>
      <c r="K987" s="2" t="s">
        <v>0</v>
      </c>
      <c r="L987" s="1">
        <v>0</v>
      </c>
      <c r="M987" s="1">
        <v>16</v>
      </c>
      <c r="N987" s="1">
        <v>0</v>
      </c>
    </row>
    <row r="988" spans="1:14">
      <c r="A988" s="1">
        <v>987</v>
      </c>
      <c r="B988" s="1">
        <v>1010874</v>
      </c>
      <c r="C988" s="2" t="str">
        <f ca="1">VLOOKUP(B988,'Fichier FI (en entrée)'!B:D,3)</f>
        <v>FOYSODWMWC</v>
      </c>
      <c r="D988" s="2" t="str">
        <f ca="1">VLOOKUP(B988,'Fichier FI (en entrée)'!B:E,4)</f>
        <v>Autjjhbjrcffx</v>
      </c>
      <c r="E988" s="2" t="s">
        <v>48</v>
      </c>
      <c r="F988" s="2" t="s">
        <v>3</v>
      </c>
      <c r="G988" s="1">
        <v>1</v>
      </c>
      <c r="H988" s="1">
        <v>9.69</v>
      </c>
      <c r="I988" s="2" t="s">
        <v>1</v>
      </c>
      <c r="J988" s="1">
        <v>3</v>
      </c>
      <c r="K988" s="2" t="s">
        <v>5</v>
      </c>
      <c r="L988" s="1">
        <v>0</v>
      </c>
      <c r="M988" s="1">
        <v>15</v>
      </c>
      <c r="N988" s="1">
        <v>0</v>
      </c>
    </row>
    <row r="989" spans="1:14">
      <c r="A989" s="1">
        <v>987</v>
      </c>
      <c r="B989" s="1">
        <v>688640</v>
      </c>
      <c r="C989" s="2" t="str">
        <f ca="1">VLOOKUP(B989,'Fichier FI (en entrée)'!B:D,3)</f>
        <v>TTUULJMUVN</v>
      </c>
      <c r="D989" s="2" t="str">
        <f ca="1">VLOOKUP(B989,'Fichier FI (en entrée)'!B:E,4)</f>
        <v>Docucbkiterml</v>
      </c>
      <c r="E989" s="2" t="s">
        <v>22</v>
      </c>
      <c r="F989" s="2" t="s">
        <v>3</v>
      </c>
      <c r="G989" s="1">
        <v>1</v>
      </c>
      <c r="H989" s="1">
        <v>9.69</v>
      </c>
      <c r="I989" s="2" t="s">
        <v>1</v>
      </c>
      <c r="J989" s="1">
        <v>3</v>
      </c>
      <c r="K989" s="2" t="s">
        <v>0</v>
      </c>
      <c r="L989" s="1">
        <v>0</v>
      </c>
      <c r="M989" s="1">
        <v>3</v>
      </c>
      <c r="N989" s="1">
        <v>0</v>
      </c>
    </row>
    <row r="990" spans="1:14">
      <c r="A990" s="1">
        <v>987</v>
      </c>
      <c r="B990" s="1">
        <v>689823</v>
      </c>
      <c r="C990" s="2" t="str">
        <f ca="1">VLOOKUP(B990,'Fichier FI (en entrée)'!B:D,3)</f>
        <v>OZKJMNAUKL</v>
      </c>
      <c r="D990" s="2" t="str">
        <f ca="1">VLOOKUP(B990,'Fichier FI (en entrée)'!B:E,4)</f>
        <v>Tivexxiyrmcbh</v>
      </c>
      <c r="E990" s="2" t="s">
        <v>19</v>
      </c>
      <c r="F990" s="2" t="s">
        <v>3</v>
      </c>
      <c r="G990" s="1">
        <v>1</v>
      </c>
      <c r="H990" s="1">
        <v>9.69</v>
      </c>
      <c r="I990" s="2" t="s">
        <v>1</v>
      </c>
      <c r="J990" s="1">
        <v>3</v>
      </c>
      <c r="K990" s="2" t="s">
        <v>0</v>
      </c>
      <c r="L990" s="1">
        <v>0</v>
      </c>
      <c r="M990" s="1">
        <v>13</v>
      </c>
      <c r="N990" s="1">
        <v>0</v>
      </c>
    </row>
    <row r="991" spans="1:14">
      <c r="A991" s="1">
        <v>987</v>
      </c>
      <c r="B991" s="1">
        <v>510368</v>
      </c>
      <c r="C991" s="2" t="str">
        <f ca="1">VLOOKUP(B991,'Fichier FI (en entrée)'!B:D,3)</f>
        <v>UZMFPDCCUB</v>
      </c>
      <c r="D991" s="2" t="str">
        <f ca="1">VLOOKUP(B991,'Fichier FI (en entrée)'!B:E,4)</f>
        <v>Pjevrbqafodws</v>
      </c>
      <c r="E991" s="2" t="s">
        <v>32</v>
      </c>
      <c r="F991" s="2" t="s">
        <v>3</v>
      </c>
      <c r="G991" s="1">
        <v>1</v>
      </c>
      <c r="H991" s="1">
        <v>9.69</v>
      </c>
      <c r="I991" s="2" t="s">
        <v>1</v>
      </c>
      <c r="J991" s="1">
        <v>3</v>
      </c>
      <c r="K991" s="2" t="s">
        <v>0</v>
      </c>
      <c r="L991" s="1">
        <v>0</v>
      </c>
      <c r="M991" s="1">
        <v>0</v>
      </c>
      <c r="N991" s="1">
        <v>0</v>
      </c>
    </row>
    <row r="992" spans="1:14">
      <c r="A992" s="1">
        <v>987</v>
      </c>
      <c r="B992" s="1">
        <v>340589</v>
      </c>
      <c r="C992" s="2" t="str">
        <f ca="1">VLOOKUP(B992,'Fichier FI (en entrée)'!B:D,3)</f>
        <v>ESBZDFFQZZ</v>
      </c>
      <c r="D992" s="2" t="str">
        <f ca="1">VLOOKUP(B992,'Fichier FI (en entrée)'!B:E,4)</f>
        <v>Dpekhkaxvxglk</v>
      </c>
      <c r="E992" s="2" t="s">
        <v>38</v>
      </c>
      <c r="F992" s="2" t="s">
        <v>3</v>
      </c>
      <c r="G992" s="1">
        <v>1</v>
      </c>
      <c r="H992" s="1">
        <v>9.69</v>
      </c>
      <c r="I992" s="2" t="s">
        <v>1</v>
      </c>
      <c r="J992" s="1">
        <v>3</v>
      </c>
      <c r="K992" s="2" t="s">
        <v>5</v>
      </c>
      <c r="L992" s="1">
        <v>0</v>
      </c>
      <c r="M992" s="1">
        <v>0</v>
      </c>
      <c r="N992" s="1">
        <v>0</v>
      </c>
    </row>
    <row r="993" spans="1:14">
      <c r="A993" s="1">
        <v>987</v>
      </c>
      <c r="B993" s="1">
        <v>411866</v>
      </c>
      <c r="C993" s="2" t="str">
        <f ca="1">VLOOKUP(B993,'Fichier FI (en entrée)'!B:D,3)</f>
        <v>RUXSAUJCLE</v>
      </c>
      <c r="D993" s="2" t="str">
        <f ca="1">VLOOKUP(B993,'Fichier FI (en entrée)'!B:E,4)</f>
        <v>Nwvhowoolavzm</v>
      </c>
      <c r="E993" s="2" t="s">
        <v>14</v>
      </c>
      <c r="F993" s="2" t="s">
        <v>3</v>
      </c>
      <c r="G993" s="1">
        <v>1</v>
      </c>
      <c r="H993" s="1">
        <v>9.69</v>
      </c>
      <c r="I993" s="2" t="s">
        <v>1</v>
      </c>
      <c r="J993" s="1">
        <v>3</v>
      </c>
      <c r="K993" s="2" t="s">
        <v>5</v>
      </c>
      <c r="L993" s="1">
        <v>0</v>
      </c>
      <c r="M993" s="1">
        <v>18</v>
      </c>
      <c r="N993" s="1">
        <v>0</v>
      </c>
    </row>
    <row r="994" spans="1:14">
      <c r="A994" s="1">
        <v>987</v>
      </c>
      <c r="B994" s="1">
        <v>284865</v>
      </c>
      <c r="C994" s="2" t="str">
        <f ca="1">VLOOKUP(B994,'Fichier FI (en entrée)'!B:D,3)</f>
        <v>NFKZRHKMYE</v>
      </c>
      <c r="D994" s="2" t="str">
        <f ca="1">VLOOKUP(B994,'Fichier FI (en entrée)'!B:E,4)</f>
        <v>Vmlztpxsifijl</v>
      </c>
      <c r="E994" s="2" t="s">
        <v>27</v>
      </c>
      <c r="F994" s="2" t="s">
        <v>3</v>
      </c>
      <c r="G994" s="1">
        <v>1</v>
      </c>
      <c r="H994" s="1">
        <v>9.69</v>
      </c>
      <c r="I994" s="2" t="s">
        <v>1</v>
      </c>
      <c r="J994" s="1">
        <v>3</v>
      </c>
      <c r="K994" s="2" t="s">
        <v>5</v>
      </c>
      <c r="L994" s="1">
        <v>0</v>
      </c>
      <c r="M994" s="1">
        <v>15</v>
      </c>
      <c r="N994" s="1">
        <v>0</v>
      </c>
    </row>
    <row r="995" spans="1:14">
      <c r="A995" s="1">
        <v>994</v>
      </c>
      <c r="B995" s="1">
        <v>1051176</v>
      </c>
      <c r="C995" s="2" t="str">
        <f ca="1">VLOOKUP(B995,'Fichier FI (en entrée)'!B:D,3)</f>
        <v>EPIYDMJMLM</v>
      </c>
      <c r="D995" s="2" t="str">
        <f ca="1">VLOOKUP(B995,'Fichier FI (en entrée)'!B:E,4)</f>
        <v>Rxuiwurcfrgos</v>
      </c>
      <c r="E995" s="2" t="s">
        <v>47</v>
      </c>
      <c r="F995" s="2" t="s">
        <v>3</v>
      </c>
      <c r="G995" s="1">
        <v>1</v>
      </c>
      <c r="H995" s="1">
        <v>9.68</v>
      </c>
      <c r="I995" s="2" t="s">
        <v>1</v>
      </c>
      <c r="J995" s="1">
        <v>3</v>
      </c>
      <c r="K995" s="2" t="s">
        <v>5</v>
      </c>
      <c r="L995" s="1">
        <v>0</v>
      </c>
      <c r="M995" s="1">
        <v>22</v>
      </c>
      <c r="N995" s="1">
        <v>0</v>
      </c>
    </row>
    <row r="996" spans="1:14">
      <c r="A996" s="1">
        <v>994</v>
      </c>
      <c r="B996" s="1">
        <v>436882</v>
      </c>
      <c r="C996" s="2" t="str">
        <f ca="1">VLOOKUP(B996,'Fichier FI (en entrée)'!B:D,3)</f>
        <v>VEEYRNNUZI</v>
      </c>
      <c r="D996" s="2" t="str">
        <f ca="1">VLOOKUP(B996,'Fichier FI (en entrée)'!B:E,4)</f>
        <v>Cezpsglqipqaz</v>
      </c>
      <c r="E996" s="2" t="s">
        <v>28</v>
      </c>
      <c r="F996" s="2" t="s">
        <v>3</v>
      </c>
      <c r="G996" s="1">
        <v>1</v>
      </c>
      <c r="H996" s="1">
        <v>9.68</v>
      </c>
      <c r="I996" s="2" t="s">
        <v>1</v>
      </c>
      <c r="J996" s="1">
        <v>3</v>
      </c>
      <c r="K996" s="2" t="s">
        <v>0</v>
      </c>
      <c r="L996" s="1">
        <v>0</v>
      </c>
      <c r="M996" s="1">
        <v>4</v>
      </c>
      <c r="N996" s="1">
        <v>0</v>
      </c>
    </row>
    <row r="997" spans="1:14">
      <c r="A997" s="1">
        <v>994</v>
      </c>
      <c r="B997" s="1">
        <v>1191836</v>
      </c>
      <c r="C997" s="2" t="str">
        <f ca="1">VLOOKUP(B997,'Fichier FI (en entrée)'!B:D,3)</f>
        <v>IAKTYLKINF</v>
      </c>
      <c r="D997" s="2" t="str">
        <f ca="1">VLOOKUP(B997,'Fichier FI (en entrée)'!B:E,4)</f>
        <v>Jbevsqfadexps</v>
      </c>
      <c r="E997" s="2" t="s">
        <v>47</v>
      </c>
      <c r="F997" s="2" t="s">
        <v>3</v>
      </c>
      <c r="G997" s="1">
        <v>1</v>
      </c>
      <c r="H997" s="1">
        <v>9.68</v>
      </c>
      <c r="I997" s="2" t="s">
        <v>1</v>
      </c>
      <c r="J997" s="1">
        <v>3</v>
      </c>
      <c r="K997" s="2" t="s">
        <v>0</v>
      </c>
      <c r="L997" s="1">
        <v>0</v>
      </c>
      <c r="M997" s="1">
        <v>19</v>
      </c>
      <c r="N997" s="1">
        <v>0</v>
      </c>
    </row>
    <row r="998" spans="1:14">
      <c r="A998" s="1">
        <v>994</v>
      </c>
      <c r="B998" s="1">
        <v>1059349</v>
      </c>
      <c r="C998" s="2" t="str">
        <f ca="1">VLOOKUP(B998,'Fichier FI (en entrée)'!B:D,3)</f>
        <v>YMUUPWIZIL</v>
      </c>
      <c r="D998" s="2" t="str">
        <f ca="1">VLOOKUP(B998,'Fichier FI (en entrée)'!B:E,4)</f>
        <v>Adsbnmxreipsw</v>
      </c>
      <c r="E998" s="2" t="s">
        <v>35</v>
      </c>
      <c r="F998" s="2" t="s">
        <v>3</v>
      </c>
      <c r="G998" s="1">
        <v>1</v>
      </c>
      <c r="H998" s="1">
        <v>9.68</v>
      </c>
      <c r="I998" s="2" t="s">
        <v>1</v>
      </c>
      <c r="J998" s="1">
        <v>3</v>
      </c>
      <c r="K998" s="2" t="s">
        <v>0</v>
      </c>
      <c r="L998" s="1">
        <v>0</v>
      </c>
      <c r="M998" s="1">
        <v>20</v>
      </c>
      <c r="N998" s="1">
        <v>0</v>
      </c>
    </row>
    <row r="999" spans="1:14">
      <c r="A999" s="1">
        <v>998</v>
      </c>
      <c r="B999" s="1">
        <v>263322</v>
      </c>
      <c r="C999" s="2" t="str">
        <f ca="1">VLOOKUP(B999,'Fichier FI (en entrée)'!B:D,3)</f>
        <v>XZNFFELCHQ</v>
      </c>
      <c r="D999" s="2" t="str">
        <f ca="1">VLOOKUP(B999,'Fichier FI (en entrée)'!B:E,4)</f>
        <v>Nxefxofffruzg</v>
      </c>
      <c r="E999" s="2" t="s">
        <v>27</v>
      </c>
      <c r="F999" s="2" t="s">
        <v>3</v>
      </c>
      <c r="G999" s="1">
        <v>1</v>
      </c>
      <c r="H999" s="1">
        <v>9.67</v>
      </c>
      <c r="I999" s="2" t="s">
        <v>1</v>
      </c>
      <c r="J999" s="1">
        <v>3</v>
      </c>
      <c r="K999" s="2" t="s">
        <v>0</v>
      </c>
      <c r="L999" s="1">
        <v>0</v>
      </c>
      <c r="M999" s="1">
        <v>12</v>
      </c>
      <c r="N999" s="1">
        <v>0</v>
      </c>
    </row>
    <row r="1000" spans="1:14">
      <c r="A1000" s="1">
        <v>998</v>
      </c>
      <c r="B1000" s="1">
        <v>643589</v>
      </c>
      <c r="C1000" s="2" t="str">
        <f ca="1">VLOOKUP(B1000,'Fichier FI (en entrée)'!B:D,3)</f>
        <v>DQHBYVBTNK</v>
      </c>
      <c r="D1000" s="2" t="str">
        <f ca="1">VLOOKUP(B1000,'Fichier FI (en entrée)'!B:E,4)</f>
        <v>Duvzlnmzxgxyz</v>
      </c>
      <c r="E1000" s="2" t="s">
        <v>17</v>
      </c>
      <c r="F1000" s="2" t="s">
        <v>3</v>
      </c>
      <c r="G1000" s="1">
        <v>1</v>
      </c>
      <c r="H1000" s="1">
        <v>9.67</v>
      </c>
      <c r="I1000" s="2" t="s">
        <v>1</v>
      </c>
      <c r="J1000" s="1">
        <v>3</v>
      </c>
      <c r="K1000" s="2" t="s">
        <v>0</v>
      </c>
      <c r="L1000" s="1">
        <v>0</v>
      </c>
      <c r="M1000" s="1">
        <v>2</v>
      </c>
      <c r="N1000" s="1">
        <v>0</v>
      </c>
    </row>
    <row r="1001" spans="1:14">
      <c r="A1001" s="1">
        <v>1000</v>
      </c>
      <c r="B1001" s="1">
        <v>736800</v>
      </c>
      <c r="C1001" s="2" t="str">
        <f ca="1">VLOOKUP(B1001,'Fichier FI (en entrée)'!B:D,3)</f>
        <v>XLQQOEBJWR</v>
      </c>
      <c r="D1001" s="2" t="str">
        <f ca="1">VLOOKUP(B1001,'Fichier FI (en entrée)'!B:E,4)</f>
        <v>Hhhnctghnmqfi</v>
      </c>
      <c r="E1001" s="2" t="s">
        <v>19</v>
      </c>
      <c r="F1001" s="2" t="s">
        <v>3</v>
      </c>
      <c r="G1001" s="1">
        <v>1</v>
      </c>
      <c r="H1001" s="1">
        <v>9.66</v>
      </c>
      <c r="I1001" s="2" t="s">
        <v>1</v>
      </c>
      <c r="J1001" s="1">
        <v>3</v>
      </c>
      <c r="K1001" s="2" t="s">
        <v>0</v>
      </c>
      <c r="L1001" s="1">
        <v>0</v>
      </c>
      <c r="M1001" s="1">
        <v>14</v>
      </c>
      <c r="N1001" s="1">
        <v>0</v>
      </c>
    </row>
    <row r="1002" spans="1:14">
      <c r="A1002" s="1">
        <v>1000</v>
      </c>
      <c r="B1002" s="1">
        <v>772696</v>
      </c>
      <c r="C1002" s="2" t="str">
        <f ca="1">VLOOKUP(B1002,'Fichier FI (en entrée)'!B:D,3)</f>
        <v>XRKJKOXWWF</v>
      </c>
      <c r="D1002" s="2" t="str">
        <f ca="1">VLOOKUP(B1002,'Fichier FI (en entrée)'!B:E,4)</f>
        <v>Bvwwwnxbfmbmh</v>
      </c>
      <c r="E1002" s="2" t="s">
        <v>28</v>
      </c>
      <c r="F1002" s="2" t="s">
        <v>3</v>
      </c>
      <c r="G1002" s="1">
        <v>1</v>
      </c>
      <c r="H1002" s="1">
        <v>9.66</v>
      </c>
      <c r="I1002" s="2" t="s">
        <v>1</v>
      </c>
      <c r="J1002" s="1">
        <v>3</v>
      </c>
      <c r="K1002" s="2" t="s">
        <v>0</v>
      </c>
      <c r="L1002" s="1">
        <v>0</v>
      </c>
      <c r="M1002" s="1">
        <v>2</v>
      </c>
      <c r="N1002" s="1">
        <v>0</v>
      </c>
    </row>
    <row r="1003" spans="1:14">
      <c r="A1003" s="1">
        <v>1000</v>
      </c>
      <c r="B1003" s="1">
        <v>651421</v>
      </c>
      <c r="C1003" s="2" t="str">
        <f ca="1">VLOOKUP(B1003,'Fichier FI (en entrée)'!B:D,3)</f>
        <v>YPGTYHVRUG</v>
      </c>
      <c r="D1003" s="2" t="str">
        <f ca="1">VLOOKUP(B1003,'Fichier FI (en entrée)'!B:E,4)</f>
        <v>Agwgvalolcjxl</v>
      </c>
      <c r="E1003" s="2" t="s">
        <v>22</v>
      </c>
      <c r="F1003" s="2" t="s">
        <v>3</v>
      </c>
      <c r="G1003" s="1">
        <v>1</v>
      </c>
      <c r="H1003" s="1">
        <v>9.66</v>
      </c>
      <c r="I1003" s="2" t="s">
        <v>1</v>
      </c>
      <c r="J1003" s="1">
        <v>3</v>
      </c>
      <c r="K1003" s="2" t="s">
        <v>0</v>
      </c>
      <c r="L1003" s="1">
        <v>0</v>
      </c>
      <c r="M1003" s="1">
        <v>1</v>
      </c>
      <c r="N1003" s="1">
        <v>0</v>
      </c>
    </row>
    <row r="1004" spans="1:14">
      <c r="A1004" s="1">
        <v>1000</v>
      </c>
      <c r="B1004" s="1">
        <v>256527</v>
      </c>
      <c r="C1004" s="2" t="str">
        <f ca="1">VLOOKUP(B1004,'Fichier FI (en entrée)'!B:D,3)</f>
        <v>XPACOKDXQJ</v>
      </c>
      <c r="D1004" s="2" t="str">
        <f ca="1">VLOOKUP(B1004,'Fichier FI (en entrée)'!B:E,4)</f>
        <v>Bgrhgnnqcfmyp</v>
      </c>
      <c r="E1004" s="2" t="s">
        <v>20</v>
      </c>
      <c r="F1004" s="2" t="s">
        <v>3</v>
      </c>
      <c r="G1004" s="1">
        <v>1</v>
      </c>
      <c r="H1004" s="1">
        <v>9.66</v>
      </c>
      <c r="I1004" s="2" t="s">
        <v>1</v>
      </c>
      <c r="J1004" s="1">
        <v>3</v>
      </c>
      <c r="K1004" s="2" t="s">
        <v>5</v>
      </c>
      <c r="L1004" s="1">
        <v>0</v>
      </c>
      <c r="M1004" s="1">
        <v>0</v>
      </c>
      <c r="N1004" s="1">
        <v>0</v>
      </c>
    </row>
    <row r="1005" spans="1:14">
      <c r="A1005" s="1">
        <v>1000</v>
      </c>
      <c r="B1005" s="1">
        <v>576458</v>
      </c>
      <c r="C1005" s="2" t="str">
        <f ca="1">VLOOKUP(B1005,'Fichier FI (en entrée)'!B:D,3)</f>
        <v>HWCPKPIWPE</v>
      </c>
      <c r="D1005" s="2" t="str">
        <f ca="1">VLOOKUP(B1005,'Fichier FI (en entrée)'!B:E,4)</f>
        <v>Eedecezduknrs</v>
      </c>
      <c r="E1005" s="2" t="s">
        <v>20</v>
      </c>
      <c r="F1005" s="2" t="s">
        <v>3</v>
      </c>
      <c r="G1005" s="1">
        <v>1</v>
      </c>
      <c r="H1005" s="1">
        <v>9.66</v>
      </c>
      <c r="I1005" s="2" t="s">
        <v>1</v>
      </c>
      <c r="J1005" s="1">
        <v>3</v>
      </c>
      <c r="K1005" s="2" t="s">
        <v>0</v>
      </c>
      <c r="L1005" s="1">
        <v>0</v>
      </c>
      <c r="M1005" s="1">
        <v>9</v>
      </c>
      <c r="N1005" s="1">
        <v>0</v>
      </c>
    </row>
    <row r="1006" spans="1:14">
      <c r="A1006" s="1">
        <v>1000</v>
      </c>
      <c r="B1006" s="1">
        <v>178201</v>
      </c>
      <c r="C1006" s="2" t="str">
        <f ca="1">VLOOKUP(B1006,'Fichier FI (en entrée)'!B:D,3)</f>
        <v>DZMEEEQFJF</v>
      </c>
      <c r="D1006" s="2" t="str">
        <f ca="1">VLOOKUP(B1006,'Fichier FI (en entrée)'!B:E,4)</f>
        <v>Wsehshmwtbufi</v>
      </c>
      <c r="E1006" s="2" t="s">
        <v>44</v>
      </c>
      <c r="F1006" s="2" t="s">
        <v>3</v>
      </c>
      <c r="G1006" s="1">
        <v>1</v>
      </c>
      <c r="H1006" s="1">
        <v>9.66</v>
      </c>
      <c r="I1006" s="2" t="s">
        <v>1</v>
      </c>
      <c r="J1006" s="1">
        <v>3</v>
      </c>
      <c r="K1006" s="2" t="s">
        <v>5</v>
      </c>
      <c r="L1006" s="1">
        <v>0</v>
      </c>
      <c r="M1006" s="1">
        <v>4</v>
      </c>
      <c r="N1006" s="1">
        <v>0</v>
      </c>
    </row>
    <row r="1007" spans="1:14">
      <c r="A1007" s="1">
        <v>1000</v>
      </c>
      <c r="B1007" s="1">
        <v>651598</v>
      </c>
      <c r="C1007" s="2" t="str">
        <f ca="1">VLOOKUP(B1007,'Fichier FI (en entrée)'!B:D,3)</f>
        <v>VDUSJRTOSC</v>
      </c>
      <c r="D1007" s="2" t="str">
        <f ca="1">VLOOKUP(B1007,'Fichier FI (en entrée)'!B:E,4)</f>
        <v>Shfwoglyqqxcz</v>
      </c>
      <c r="E1007" s="2" t="s">
        <v>20</v>
      </c>
      <c r="F1007" s="2" t="s">
        <v>3</v>
      </c>
      <c r="G1007" s="1">
        <v>1</v>
      </c>
      <c r="H1007" s="1">
        <v>9.66</v>
      </c>
      <c r="I1007" s="2" t="s">
        <v>1</v>
      </c>
      <c r="J1007" s="1">
        <v>3</v>
      </c>
      <c r="K1007" s="2" t="s">
        <v>5</v>
      </c>
      <c r="L1007" s="1">
        <v>0</v>
      </c>
      <c r="M1007" s="1">
        <v>3</v>
      </c>
      <c r="N1007" s="1">
        <v>0</v>
      </c>
    </row>
    <row r="1008" spans="1:14">
      <c r="A1008" s="1">
        <v>1007</v>
      </c>
      <c r="B1008" s="1">
        <v>1061722</v>
      </c>
      <c r="C1008" s="2" t="str">
        <f ca="1">VLOOKUP(B1008,'Fichier FI (en entrée)'!B:D,3)</f>
        <v>RRRAUCUGUV</v>
      </c>
      <c r="D1008" s="2" t="str">
        <f ca="1">VLOOKUP(B1008,'Fichier FI (en entrée)'!B:E,4)</f>
        <v>Ajmhbotkjayyd</v>
      </c>
      <c r="E1008" s="2" t="s">
        <v>51</v>
      </c>
      <c r="F1008" s="2" t="s">
        <v>3</v>
      </c>
      <c r="G1008" s="1">
        <v>1</v>
      </c>
      <c r="H1008" s="1">
        <v>9.65</v>
      </c>
      <c r="I1008" s="2" t="s">
        <v>1</v>
      </c>
      <c r="J1008" s="1">
        <v>3</v>
      </c>
      <c r="K1008" s="2" t="s">
        <v>5</v>
      </c>
      <c r="L1008" s="1">
        <v>0</v>
      </c>
      <c r="M1008" s="1">
        <v>2</v>
      </c>
      <c r="N1008" s="1">
        <v>0</v>
      </c>
    </row>
    <row r="1009" spans="1:14">
      <c r="A1009" s="1">
        <v>1007</v>
      </c>
      <c r="B1009" s="1">
        <v>344284</v>
      </c>
      <c r="C1009" s="2" t="str">
        <f ca="1">VLOOKUP(B1009,'Fichier FI (en entrée)'!B:D,3)</f>
        <v>CADEALSZGT</v>
      </c>
      <c r="D1009" s="2" t="str">
        <f ca="1">VLOOKUP(B1009,'Fichier FI (en entrée)'!B:E,4)</f>
        <v>Sfhfghedyjial</v>
      </c>
      <c r="E1009" s="2" t="s">
        <v>19</v>
      </c>
      <c r="F1009" s="2" t="s">
        <v>3</v>
      </c>
      <c r="G1009" s="1">
        <v>1</v>
      </c>
      <c r="H1009" s="1">
        <v>9.65</v>
      </c>
      <c r="I1009" s="2" t="s">
        <v>1</v>
      </c>
      <c r="J1009" s="1">
        <v>3</v>
      </c>
      <c r="K1009" s="2" t="s">
        <v>5</v>
      </c>
      <c r="L1009" s="1">
        <v>0</v>
      </c>
      <c r="M1009" s="1">
        <v>14</v>
      </c>
      <c r="N1009" s="1">
        <v>0</v>
      </c>
    </row>
    <row r="1010" spans="1:14">
      <c r="A1010" s="1">
        <v>1007</v>
      </c>
      <c r="B1010" s="1">
        <v>778375</v>
      </c>
      <c r="C1010" s="2" t="str">
        <f ca="1">VLOOKUP(B1010,'Fichier FI (en entrée)'!B:D,3)</f>
        <v>HXTPLCZQEG</v>
      </c>
      <c r="D1010" s="2" t="str">
        <f ca="1">VLOOKUP(B1010,'Fichier FI (en entrée)'!B:E,4)</f>
        <v>Vnuqoajibvkbd</v>
      </c>
      <c r="E1010" s="2" t="s">
        <v>24</v>
      </c>
      <c r="F1010" s="2" t="s">
        <v>3</v>
      </c>
      <c r="G1010" s="1">
        <v>1</v>
      </c>
      <c r="H1010" s="1">
        <v>9.65</v>
      </c>
      <c r="I1010" s="2" t="s">
        <v>1</v>
      </c>
      <c r="J1010" s="1">
        <v>3</v>
      </c>
      <c r="K1010" s="2" t="s">
        <v>0</v>
      </c>
      <c r="L1010" s="1">
        <v>0</v>
      </c>
      <c r="M1010" s="1">
        <v>3</v>
      </c>
      <c r="N1010" s="1">
        <v>0</v>
      </c>
    </row>
    <row r="1011" spans="1:14">
      <c r="A1011" s="1">
        <v>1007</v>
      </c>
      <c r="B1011" s="1">
        <v>1078160</v>
      </c>
      <c r="C1011" s="2" t="str">
        <f ca="1">VLOOKUP(B1011,'Fichier FI (en entrée)'!B:D,3)</f>
        <v>JHFENEBHPO</v>
      </c>
      <c r="D1011" s="2" t="str">
        <f ca="1">VLOOKUP(B1011,'Fichier FI (en entrée)'!B:E,4)</f>
        <v>Nabooztzeayjj</v>
      </c>
      <c r="E1011" s="2" t="s">
        <v>47</v>
      </c>
      <c r="F1011" s="2" t="s">
        <v>3</v>
      </c>
      <c r="G1011" s="1">
        <v>1</v>
      </c>
      <c r="H1011" s="1">
        <v>9.65</v>
      </c>
      <c r="I1011" s="2" t="s">
        <v>1</v>
      </c>
      <c r="J1011" s="1">
        <v>3</v>
      </c>
      <c r="K1011" s="2" t="s">
        <v>5</v>
      </c>
      <c r="L1011" s="1">
        <v>0</v>
      </c>
      <c r="M1011" s="1">
        <v>21</v>
      </c>
      <c r="N1011" s="1">
        <v>0</v>
      </c>
    </row>
    <row r="1012" spans="1:14">
      <c r="A1012" s="1">
        <v>1011</v>
      </c>
      <c r="B1012" s="1">
        <v>734933</v>
      </c>
      <c r="C1012" s="2" t="str">
        <f ca="1">VLOOKUP(B1012,'Fichier FI (en entrée)'!B:D,3)</f>
        <v>CAKFJRNZPN</v>
      </c>
      <c r="D1012" s="2" t="str">
        <f ca="1">VLOOKUP(B1012,'Fichier FI (en entrée)'!B:E,4)</f>
        <v>Emifunezszgho</v>
      </c>
      <c r="E1012" s="2" t="s">
        <v>20</v>
      </c>
      <c r="F1012" s="2" t="s">
        <v>3</v>
      </c>
      <c r="G1012" s="1">
        <v>1</v>
      </c>
      <c r="H1012" s="1">
        <v>9.64</v>
      </c>
      <c r="I1012" s="2" t="s">
        <v>1</v>
      </c>
      <c r="J1012" s="1">
        <v>3</v>
      </c>
      <c r="K1012" s="2" t="s">
        <v>0</v>
      </c>
      <c r="L1012" s="1">
        <v>0</v>
      </c>
      <c r="M1012" s="1">
        <v>2</v>
      </c>
      <c r="N1012" s="1">
        <v>0</v>
      </c>
    </row>
    <row r="1013" spans="1:14">
      <c r="A1013" s="1">
        <v>1011</v>
      </c>
      <c r="B1013" s="1">
        <v>214254</v>
      </c>
      <c r="C1013" s="2" t="str">
        <f ca="1">VLOOKUP(B1013,'Fichier FI (en entrée)'!B:D,3)</f>
        <v>CJJWXUUIFZ</v>
      </c>
      <c r="D1013" s="2" t="str">
        <f ca="1">VLOOKUP(B1013,'Fichier FI (en entrée)'!B:E,4)</f>
        <v>Qvswntyayvsst</v>
      </c>
      <c r="E1013" s="2" t="s">
        <v>14</v>
      </c>
      <c r="F1013" s="2" t="s">
        <v>3</v>
      </c>
      <c r="G1013" s="1">
        <v>1</v>
      </c>
      <c r="H1013" s="1">
        <v>9.64</v>
      </c>
      <c r="I1013" s="2" t="s">
        <v>1</v>
      </c>
      <c r="J1013" s="1">
        <v>3</v>
      </c>
      <c r="K1013" s="2" t="s">
        <v>5</v>
      </c>
      <c r="L1013" s="1">
        <v>0</v>
      </c>
      <c r="M1013" s="1">
        <v>17</v>
      </c>
      <c r="N1013" s="1">
        <v>0</v>
      </c>
    </row>
    <row r="1014" spans="1:14">
      <c r="A1014" s="1">
        <v>1011</v>
      </c>
      <c r="B1014" s="1">
        <v>643440</v>
      </c>
      <c r="C1014" s="2" t="str">
        <f ca="1">VLOOKUP(B1014,'Fichier FI (en entrée)'!B:D,3)</f>
        <v>VENBDBRWKQ</v>
      </c>
      <c r="D1014" s="2" t="str">
        <f ca="1">VLOOKUP(B1014,'Fichier FI (en entrée)'!B:E,4)</f>
        <v>Fnjxnlexsjnyz</v>
      </c>
      <c r="E1014" s="2" t="s">
        <v>25</v>
      </c>
      <c r="F1014" s="2" t="s">
        <v>3</v>
      </c>
      <c r="G1014" s="1">
        <v>1</v>
      </c>
      <c r="H1014" s="1">
        <v>9.64</v>
      </c>
      <c r="I1014" s="2" t="s">
        <v>1</v>
      </c>
      <c r="J1014" s="1">
        <v>3</v>
      </c>
      <c r="K1014" s="2" t="s">
        <v>5</v>
      </c>
      <c r="L1014" s="1">
        <v>0</v>
      </c>
      <c r="M1014" s="1">
        <v>0</v>
      </c>
      <c r="N1014" s="1">
        <v>0</v>
      </c>
    </row>
    <row r="1015" spans="1:14">
      <c r="A1015" s="1">
        <v>1011</v>
      </c>
      <c r="B1015" s="1">
        <v>1011519</v>
      </c>
      <c r="C1015" s="2" t="str">
        <f ca="1">VLOOKUP(B1015,'Fichier FI (en entrée)'!B:D,3)</f>
        <v>ULGPLCROPU</v>
      </c>
      <c r="D1015" s="2" t="str">
        <f ca="1">VLOOKUP(B1015,'Fichier FI (en entrée)'!B:E,4)</f>
        <v>Pozzsitbzufwd</v>
      </c>
      <c r="E1015" s="2" t="s">
        <v>50</v>
      </c>
      <c r="F1015" s="2" t="s">
        <v>3</v>
      </c>
      <c r="G1015" s="1">
        <v>1</v>
      </c>
      <c r="H1015" s="1">
        <v>9.64</v>
      </c>
      <c r="I1015" s="2" t="s">
        <v>1</v>
      </c>
      <c r="J1015" s="1">
        <v>3</v>
      </c>
      <c r="K1015" s="2" t="s">
        <v>5</v>
      </c>
      <c r="L1015" s="1">
        <v>0</v>
      </c>
      <c r="M1015" s="1">
        <v>7</v>
      </c>
      <c r="N1015" s="1">
        <v>0</v>
      </c>
    </row>
    <row r="1016" spans="1:14">
      <c r="A1016" s="1">
        <v>1015</v>
      </c>
      <c r="B1016" s="1">
        <v>619217</v>
      </c>
      <c r="C1016" s="2" t="str">
        <f ca="1">VLOOKUP(B1016,'Fichier FI (en entrée)'!B:D,3)</f>
        <v>DVBWPZGNSG</v>
      </c>
      <c r="D1016" s="2" t="str">
        <f ca="1">VLOOKUP(B1016,'Fichier FI (en entrée)'!B:E,4)</f>
        <v>Egzrtgunzwtsz</v>
      </c>
      <c r="E1016" s="2" t="s">
        <v>38</v>
      </c>
      <c r="F1016" s="2" t="s">
        <v>3</v>
      </c>
      <c r="G1016" s="1">
        <v>1</v>
      </c>
      <c r="H1016" s="1">
        <v>9.6300000000000008</v>
      </c>
      <c r="I1016" s="2" t="s">
        <v>1</v>
      </c>
      <c r="J1016" s="1">
        <v>3</v>
      </c>
      <c r="K1016" s="2" t="s">
        <v>0</v>
      </c>
      <c r="L1016" s="1">
        <v>0</v>
      </c>
      <c r="M1016" s="1">
        <v>2</v>
      </c>
      <c r="N1016" s="1">
        <v>0</v>
      </c>
    </row>
    <row r="1017" spans="1:14">
      <c r="A1017" s="1">
        <v>1015</v>
      </c>
      <c r="B1017" s="1">
        <v>1030332</v>
      </c>
      <c r="C1017" s="2" t="str">
        <f ca="1">VLOOKUP(B1017,'Fichier FI (en entrée)'!B:D,3)</f>
        <v>IHVNYKPAHO</v>
      </c>
      <c r="D1017" s="2" t="str">
        <f ca="1">VLOOKUP(B1017,'Fichier FI (en entrée)'!B:E,4)</f>
        <v>Wtnsyixtcpvkh</v>
      </c>
      <c r="E1017" s="2" t="s">
        <v>46</v>
      </c>
      <c r="F1017" s="2" t="s">
        <v>3</v>
      </c>
      <c r="G1017" s="1">
        <v>1</v>
      </c>
      <c r="H1017" s="1">
        <v>9.6300000000000008</v>
      </c>
      <c r="I1017" s="2" t="s">
        <v>1</v>
      </c>
      <c r="J1017" s="1">
        <v>3</v>
      </c>
      <c r="K1017" s="2" t="s">
        <v>5</v>
      </c>
      <c r="L1017" s="1">
        <v>0</v>
      </c>
      <c r="M1017" s="1">
        <v>24</v>
      </c>
      <c r="N1017" s="1">
        <v>0</v>
      </c>
    </row>
    <row r="1018" spans="1:14">
      <c r="A1018" s="1">
        <v>1017</v>
      </c>
      <c r="B1018" s="1">
        <v>723546</v>
      </c>
      <c r="C1018" s="2" t="str">
        <f ca="1">VLOOKUP(B1018,'Fichier FI (en entrée)'!B:D,3)</f>
        <v>HBVXQOQHHY</v>
      </c>
      <c r="D1018" s="2" t="str">
        <f ca="1">VLOOKUP(B1018,'Fichier FI (en entrée)'!B:E,4)</f>
        <v>Bspdzydlxgtfy</v>
      </c>
      <c r="E1018" s="2" t="s">
        <v>28</v>
      </c>
      <c r="F1018" s="2" t="s">
        <v>3</v>
      </c>
      <c r="G1018" s="1">
        <v>1</v>
      </c>
      <c r="H1018" s="1">
        <v>9.6199999999999992</v>
      </c>
      <c r="I1018" s="2" t="s">
        <v>1</v>
      </c>
      <c r="J1018" s="1">
        <v>3</v>
      </c>
      <c r="K1018" s="2" t="s">
        <v>5</v>
      </c>
      <c r="L1018" s="1">
        <v>0</v>
      </c>
      <c r="M1018" s="1">
        <v>3</v>
      </c>
      <c r="N1018" s="1">
        <v>0</v>
      </c>
    </row>
    <row r="1019" spans="1:14">
      <c r="A1019" s="1">
        <v>1017</v>
      </c>
      <c r="B1019" s="1">
        <v>160129</v>
      </c>
      <c r="C1019" s="2" t="str">
        <f ca="1">VLOOKUP(B1019,'Fichier FI (en entrée)'!B:D,3)</f>
        <v>LWGWRAMQJN</v>
      </c>
      <c r="D1019" s="2" t="str">
        <f ca="1">VLOOKUP(B1019,'Fichier FI (en entrée)'!B:E,4)</f>
        <v>Hfdfckfcsmpsd</v>
      </c>
      <c r="E1019" s="2" t="s">
        <v>44</v>
      </c>
      <c r="F1019" s="2" t="s">
        <v>3</v>
      </c>
      <c r="G1019" s="1">
        <v>1</v>
      </c>
      <c r="H1019" s="1">
        <v>9.6199999999999992</v>
      </c>
      <c r="I1019" s="2" t="s">
        <v>1</v>
      </c>
      <c r="J1019" s="1">
        <v>3</v>
      </c>
      <c r="K1019" s="2" t="s">
        <v>0</v>
      </c>
      <c r="L1019" s="1">
        <v>0</v>
      </c>
      <c r="M1019" s="1">
        <v>1</v>
      </c>
      <c r="N1019" s="1">
        <v>0</v>
      </c>
    </row>
    <row r="1020" spans="1:14">
      <c r="A1020" s="1">
        <v>1017</v>
      </c>
      <c r="B1020" s="1">
        <v>354245</v>
      </c>
      <c r="C1020" s="2" t="str">
        <f ca="1">VLOOKUP(B1020,'Fichier FI (en entrée)'!B:D,3)</f>
        <v>NHTKIWTNIU</v>
      </c>
      <c r="D1020" s="2" t="str">
        <f ca="1">VLOOKUP(B1020,'Fichier FI (en entrée)'!B:E,4)</f>
        <v>Rjqnnosdvjsta</v>
      </c>
      <c r="E1020" s="2" t="s">
        <v>44</v>
      </c>
      <c r="F1020" s="2" t="s">
        <v>3</v>
      </c>
      <c r="G1020" s="1">
        <v>1</v>
      </c>
      <c r="H1020" s="1">
        <v>9.6199999999999992</v>
      </c>
      <c r="I1020" s="2" t="s">
        <v>1</v>
      </c>
      <c r="J1020" s="1">
        <v>3</v>
      </c>
      <c r="K1020" s="2" t="s">
        <v>0</v>
      </c>
      <c r="L1020" s="1">
        <v>0</v>
      </c>
      <c r="M1020" s="1">
        <v>21</v>
      </c>
      <c r="N1020" s="1">
        <v>0</v>
      </c>
    </row>
    <row r="1021" spans="1:14">
      <c r="A1021" s="1">
        <v>1017</v>
      </c>
      <c r="B1021" s="1">
        <v>308685</v>
      </c>
      <c r="C1021" s="2" t="str">
        <f ca="1">VLOOKUP(B1021,'Fichier FI (en entrée)'!B:D,3)</f>
        <v>ZCYXVPFAWD</v>
      </c>
      <c r="D1021" s="2" t="str">
        <f ca="1">VLOOKUP(B1021,'Fichier FI (en entrée)'!B:E,4)</f>
        <v>Gylzdtgplquoc</v>
      </c>
      <c r="E1021" s="2" t="s">
        <v>44</v>
      </c>
      <c r="F1021" s="2" t="s">
        <v>3</v>
      </c>
      <c r="G1021" s="1">
        <v>1</v>
      </c>
      <c r="H1021" s="1">
        <v>9.6199999999999992</v>
      </c>
      <c r="I1021" s="2" t="s">
        <v>1</v>
      </c>
      <c r="J1021" s="1">
        <v>3</v>
      </c>
      <c r="K1021" s="2" t="s">
        <v>0</v>
      </c>
      <c r="L1021" s="1">
        <v>0</v>
      </c>
      <c r="M1021" s="1">
        <v>0</v>
      </c>
      <c r="N1021" s="1">
        <v>0</v>
      </c>
    </row>
    <row r="1022" spans="1:14">
      <c r="A1022" s="1">
        <v>1021</v>
      </c>
      <c r="B1022" s="1">
        <v>526858</v>
      </c>
      <c r="C1022" s="2" t="str">
        <f ca="1">VLOOKUP(B1022,'Fichier FI (en entrée)'!B:D,3)</f>
        <v>THRUTOITLW</v>
      </c>
      <c r="D1022" s="2" t="str">
        <f ca="1">VLOOKUP(B1022,'Fichier FI (en entrée)'!B:E,4)</f>
        <v>Tghinxkjclibx</v>
      </c>
      <c r="E1022" s="2" t="s">
        <v>60</v>
      </c>
      <c r="F1022" s="2" t="s">
        <v>3</v>
      </c>
      <c r="G1022" s="1">
        <v>1</v>
      </c>
      <c r="H1022" s="1">
        <v>9.61</v>
      </c>
      <c r="I1022" s="2" t="s">
        <v>1</v>
      </c>
      <c r="J1022" s="1">
        <v>3</v>
      </c>
      <c r="K1022" s="2" t="s">
        <v>0</v>
      </c>
      <c r="L1022" s="1">
        <v>0</v>
      </c>
      <c r="M1022" s="1">
        <v>5</v>
      </c>
      <c r="N1022" s="1">
        <v>0</v>
      </c>
    </row>
    <row r="1023" spans="1:14">
      <c r="A1023" s="1">
        <v>1021</v>
      </c>
      <c r="B1023" s="1">
        <v>1008955</v>
      </c>
      <c r="C1023" s="2" t="str">
        <f ca="1">VLOOKUP(B1023,'Fichier FI (en entrée)'!B:D,3)</f>
        <v>UVTFLCDBET</v>
      </c>
      <c r="D1023" s="2" t="str">
        <f ca="1">VLOOKUP(B1023,'Fichier FI (en entrée)'!B:E,4)</f>
        <v>Qqivtzjxsegcx</v>
      </c>
      <c r="E1023" s="2" t="s">
        <v>46</v>
      </c>
      <c r="F1023" s="2" t="s">
        <v>3</v>
      </c>
      <c r="G1023" s="1">
        <v>1</v>
      </c>
      <c r="H1023" s="1">
        <v>9.61</v>
      </c>
      <c r="I1023" s="2" t="s">
        <v>1</v>
      </c>
      <c r="J1023" s="1">
        <v>3</v>
      </c>
      <c r="K1023" s="2" t="s">
        <v>0</v>
      </c>
      <c r="L1023" s="1">
        <v>0</v>
      </c>
      <c r="M1023" s="1">
        <v>25</v>
      </c>
      <c r="N1023" s="1">
        <v>0</v>
      </c>
    </row>
    <row r="1024" spans="1:14">
      <c r="A1024" s="1">
        <v>1023</v>
      </c>
      <c r="B1024" s="1">
        <v>1050440</v>
      </c>
      <c r="C1024" s="2" t="str">
        <f ca="1">VLOOKUP(B1024,'Fichier FI (en entrée)'!B:D,3)</f>
        <v>OOGDTINKRH</v>
      </c>
      <c r="D1024" s="2" t="str">
        <f ca="1">VLOOKUP(B1024,'Fichier FI (en entrée)'!B:E,4)</f>
        <v>Avrwqyjowdfxf</v>
      </c>
      <c r="E1024" s="2" t="s">
        <v>43</v>
      </c>
      <c r="F1024" s="2" t="s">
        <v>3</v>
      </c>
      <c r="G1024" s="1">
        <v>1</v>
      </c>
      <c r="H1024" s="1">
        <v>9.6</v>
      </c>
      <c r="I1024" s="2" t="s">
        <v>1</v>
      </c>
      <c r="J1024" s="1">
        <v>3</v>
      </c>
      <c r="K1024" s="2" t="s">
        <v>5</v>
      </c>
      <c r="L1024" s="1">
        <v>0</v>
      </c>
      <c r="M1024" s="1">
        <v>6</v>
      </c>
      <c r="N1024" s="1">
        <v>0</v>
      </c>
    </row>
    <row r="1025" spans="1:14">
      <c r="A1025" s="1">
        <v>1023</v>
      </c>
      <c r="B1025" s="1">
        <v>167553</v>
      </c>
      <c r="C1025" s="2" t="str">
        <f ca="1">VLOOKUP(B1025,'Fichier FI (en entrée)'!B:D,3)</f>
        <v>HNYTDZNKTO</v>
      </c>
      <c r="D1025" s="2" t="str">
        <f ca="1">VLOOKUP(B1025,'Fichier FI (en entrée)'!B:E,4)</f>
        <v>Zzlryvjzglefk</v>
      </c>
      <c r="E1025" s="2" t="s">
        <v>31</v>
      </c>
      <c r="F1025" s="2" t="s">
        <v>3</v>
      </c>
      <c r="G1025" s="1">
        <v>1</v>
      </c>
      <c r="H1025" s="1">
        <v>9.6</v>
      </c>
      <c r="I1025" s="2" t="s">
        <v>1</v>
      </c>
      <c r="J1025" s="1">
        <v>3</v>
      </c>
      <c r="K1025" s="2" t="s">
        <v>5</v>
      </c>
      <c r="L1025" s="1">
        <v>0</v>
      </c>
      <c r="M1025" s="1">
        <v>2</v>
      </c>
      <c r="N1025" s="1">
        <v>0</v>
      </c>
    </row>
    <row r="1026" spans="1:14">
      <c r="A1026" s="1">
        <v>1023</v>
      </c>
      <c r="B1026" s="1">
        <v>643667</v>
      </c>
      <c r="C1026" s="2" t="str">
        <f ca="1">VLOOKUP(B1026,'Fichier FI (en entrée)'!B:D,3)</f>
        <v>YBEDVZVTHQ</v>
      </c>
      <c r="D1026" s="2" t="str">
        <f ca="1">VLOOKUP(B1026,'Fichier FI (en entrée)'!B:E,4)</f>
        <v>Obawtkbkmhfma</v>
      </c>
      <c r="E1026" s="2" t="s">
        <v>18</v>
      </c>
      <c r="F1026" s="2" t="s">
        <v>3</v>
      </c>
      <c r="G1026" s="1">
        <v>1</v>
      </c>
      <c r="H1026" s="1">
        <v>9.6</v>
      </c>
      <c r="I1026" s="2" t="s">
        <v>1</v>
      </c>
      <c r="J1026" s="1">
        <v>3</v>
      </c>
      <c r="K1026" s="2" t="s">
        <v>5</v>
      </c>
      <c r="L1026" s="1">
        <v>0</v>
      </c>
      <c r="M1026" s="1">
        <v>14</v>
      </c>
      <c r="N1026" s="1">
        <v>0</v>
      </c>
    </row>
    <row r="1027" spans="1:14">
      <c r="A1027" s="1">
        <v>1026</v>
      </c>
      <c r="B1027" s="1">
        <v>1053584</v>
      </c>
      <c r="C1027" s="2" t="str">
        <f ca="1">VLOOKUP(B1027,'Fichier FI (en entrée)'!B:D,3)</f>
        <v>PPQIYQOOYY</v>
      </c>
      <c r="D1027" s="2" t="str">
        <f ca="1">VLOOKUP(B1027,'Fichier FI (en entrée)'!B:E,4)</f>
        <v>Jdyjjdelhsful</v>
      </c>
      <c r="E1027" s="2" t="s">
        <v>46</v>
      </c>
      <c r="F1027" s="2" t="s">
        <v>3</v>
      </c>
      <c r="G1027" s="1">
        <v>1</v>
      </c>
      <c r="H1027" s="1">
        <v>9.59</v>
      </c>
      <c r="I1027" s="2" t="s">
        <v>1</v>
      </c>
      <c r="J1027" s="1">
        <v>3</v>
      </c>
      <c r="K1027" s="2" t="s">
        <v>5</v>
      </c>
      <c r="L1027" s="1">
        <v>0</v>
      </c>
      <c r="M1027" s="1">
        <v>24</v>
      </c>
      <c r="N1027" s="1">
        <v>0</v>
      </c>
    </row>
    <row r="1028" spans="1:14">
      <c r="A1028" s="1">
        <v>1026</v>
      </c>
      <c r="B1028" s="1">
        <v>719243</v>
      </c>
      <c r="C1028" s="2" t="str">
        <f ca="1">VLOOKUP(B1028,'Fichier FI (en entrée)'!B:D,3)</f>
        <v>CFXJVGQYBH</v>
      </c>
      <c r="D1028" s="2" t="str">
        <f ca="1">VLOOKUP(B1028,'Fichier FI (en entrée)'!B:E,4)</f>
        <v>Mkakkpesfijct</v>
      </c>
      <c r="E1028" s="2" t="s">
        <v>28</v>
      </c>
      <c r="F1028" s="2" t="s">
        <v>3</v>
      </c>
      <c r="G1028" s="1">
        <v>1</v>
      </c>
      <c r="H1028" s="1">
        <v>9.59</v>
      </c>
      <c r="I1028" s="2" t="s">
        <v>1</v>
      </c>
      <c r="J1028" s="1">
        <v>3</v>
      </c>
      <c r="K1028" s="2" t="s">
        <v>0</v>
      </c>
      <c r="L1028" s="1">
        <v>0</v>
      </c>
      <c r="M1028" s="1">
        <v>4</v>
      </c>
      <c r="N1028" s="1">
        <v>0</v>
      </c>
    </row>
    <row r="1029" spans="1:14">
      <c r="A1029" s="1">
        <v>1026</v>
      </c>
      <c r="B1029" s="1">
        <v>822008</v>
      </c>
      <c r="C1029" s="2" t="str">
        <f ca="1">VLOOKUP(B1029,'Fichier FI (en entrée)'!B:D,3)</f>
        <v>BHKCRDKAGF</v>
      </c>
      <c r="D1029" s="2" t="str">
        <f ca="1">VLOOKUP(B1029,'Fichier FI (en entrée)'!B:E,4)</f>
        <v>Gckmxturofyjz</v>
      </c>
      <c r="E1029" s="2" t="s">
        <v>22</v>
      </c>
      <c r="F1029" s="2" t="s">
        <v>3</v>
      </c>
      <c r="G1029" s="1">
        <v>1</v>
      </c>
      <c r="H1029" s="1">
        <v>9.59</v>
      </c>
      <c r="I1029" s="2" t="s">
        <v>1</v>
      </c>
      <c r="J1029" s="1">
        <v>3</v>
      </c>
      <c r="K1029" s="2" t="s">
        <v>0</v>
      </c>
      <c r="L1029" s="1">
        <v>0</v>
      </c>
      <c r="M1029" s="1">
        <v>2</v>
      </c>
      <c r="N1029" s="1">
        <v>0</v>
      </c>
    </row>
    <row r="1030" spans="1:14">
      <c r="A1030" s="1">
        <v>1026</v>
      </c>
      <c r="B1030" s="1">
        <v>338813</v>
      </c>
      <c r="C1030" s="2" t="str">
        <f ca="1">VLOOKUP(B1030,'Fichier FI (en entrée)'!B:D,3)</f>
        <v>NNMMZQOTHA</v>
      </c>
      <c r="D1030" s="2" t="str">
        <f ca="1">VLOOKUP(B1030,'Fichier FI (en entrée)'!B:E,4)</f>
        <v>Xadkwxldjnltw</v>
      </c>
      <c r="E1030" s="2" t="s">
        <v>18</v>
      </c>
      <c r="F1030" s="2" t="s">
        <v>3</v>
      </c>
      <c r="G1030" s="1">
        <v>1</v>
      </c>
      <c r="H1030" s="1">
        <v>9.59</v>
      </c>
      <c r="I1030" s="2" t="s">
        <v>1</v>
      </c>
      <c r="J1030" s="1">
        <v>3</v>
      </c>
      <c r="K1030" s="2" t="s">
        <v>0</v>
      </c>
      <c r="L1030" s="1">
        <v>0</v>
      </c>
      <c r="M1030" s="1">
        <v>14</v>
      </c>
      <c r="N1030" s="1">
        <v>0</v>
      </c>
    </row>
    <row r="1031" spans="1:14">
      <c r="A1031" s="1">
        <v>1026</v>
      </c>
      <c r="B1031" s="1">
        <v>713613</v>
      </c>
      <c r="C1031" s="2" t="str">
        <f ca="1">VLOOKUP(B1031,'Fichier FI (en entrée)'!B:D,3)</f>
        <v>CROCCWTAHV</v>
      </c>
      <c r="D1031" s="2" t="str">
        <f ca="1">VLOOKUP(B1031,'Fichier FI (en entrée)'!B:E,4)</f>
        <v>Hcpignvvwpbjr</v>
      </c>
      <c r="E1031" s="2" t="s">
        <v>19</v>
      </c>
      <c r="F1031" s="2" t="s">
        <v>3</v>
      </c>
      <c r="G1031" s="1">
        <v>1</v>
      </c>
      <c r="H1031" s="1">
        <v>9.59</v>
      </c>
      <c r="I1031" s="2" t="s">
        <v>1</v>
      </c>
      <c r="J1031" s="1">
        <v>3</v>
      </c>
      <c r="K1031" s="2" t="s">
        <v>0</v>
      </c>
      <c r="L1031" s="1">
        <v>0</v>
      </c>
      <c r="M1031" s="1">
        <v>19</v>
      </c>
      <c r="N1031" s="1">
        <v>0</v>
      </c>
    </row>
    <row r="1032" spans="1:14">
      <c r="A1032" s="1">
        <v>1026</v>
      </c>
      <c r="B1032" s="1">
        <v>576003</v>
      </c>
      <c r="C1032" s="2" t="str">
        <f ca="1">VLOOKUP(B1032,'Fichier FI (en entrée)'!B:D,3)</f>
        <v>CBOTQXSFJJ</v>
      </c>
      <c r="D1032" s="2" t="str">
        <f ca="1">VLOOKUP(B1032,'Fichier FI (en entrée)'!B:E,4)</f>
        <v>Rctrpyqknildw</v>
      </c>
      <c r="E1032" s="2" t="s">
        <v>20</v>
      </c>
      <c r="F1032" s="2" t="s">
        <v>3</v>
      </c>
      <c r="G1032" s="1">
        <v>1</v>
      </c>
      <c r="H1032" s="1">
        <v>9.59</v>
      </c>
      <c r="I1032" s="2" t="s">
        <v>1</v>
      </c>
      <c r="J1032" s="1">
        <v>3</v>
      </c>
      <c r="K1032" s="2" t="s">
        <v>0</v>
      </c>
      <c r="L1032" s="1">
        <v>0</v>
      </c>
      <c r="M1032" s="1">
        <v>9</v>
      </c>
      <c r="N1032" s="1">
        <v>0</v>
      </c>
    </row>
    <row r="1033" spans="1:14">
      <c r="A1033" s="1">
        <v>1026</v>
      </c>
      <c r="B1033" s="1">
        <v>632670</v>
      </c>
      <c r="C1033" s="2" t="str">
        <f ca="1">VLOOKUP(B1033,'Fichier FI (en entrée)'!B:D,3)</f>
        <v>NAJUKQRFKE</v>
      </c>
      <c r="D1033" s="2" t="str">
        <f ca="1">VLOOKUP(B1033,'Fichier FI (en entrée)'!B:E,4)</f>
        <v>Qtgfxelkdwvqi</v>
      </c>
      <c r="E1033" s="2" t="s">
        <v>20</v>
      </c>
      <c r="F1033" s="2" t="s">
        <v>3</v>
      </c>
      <c r="G1033" s="1">
        <v>1</v>
      </c>
      <c r="H1033" s="1">
        <v>9.59</v>
      </c>
      <c r="I1033" s="2" t="s">
        <v>1</v>
      </c>
      <c r="J1033" s="1">
        <v>3</v>
      </c>
      <c r="K1033" s="2" t="s">
        <v>5</v>
      </c>
      <c r="L1033" s="1">
        <v>0</v>
      </c>
      <c r="M1033" s="1">
        <v>1</v>
      </c>
      <c r="N1033" s="1">
        <v>0</v>
      </c>
    </row>
    <row r="1034" spans="1:14">
      <c r="A1034" s="1">
        <v>1033</v>
      </c>
      <c r="B1034" s="1">
        <v>1157277</v>
      </c>
      <c r="C1034" s="2" t="str">
        <f ca="1">VLOOKUP(B1034,'Fichier FI (en entrée)'!B:D,3)</f>
        <v>XWZNTBXQCO</v>
      </c>
      <c r="D1034" s="2" t="str">
        <f ca="1">VLOOKUP(B1034,'Fichier FI (en entrée)'!B:E,4)</f>
        <v>Qigxkmedzizwc</v>
      </c>
      <c r="E1034" s="2" t="s">
        <v>36</v>
      </c>
      <c r="F1034" s="2" t="s">
        <v>3</v>
      </c>
      <c r="G1034" s="1">
        <v>1</v>
      </c>
      <c r="H1034" s="1">
        <v>9.58</v>
      </c>
      <c r="I1034" s="2" t="s">
        <v>1</v>
      </c>
      <c r="J1034" s="1">
        <v>3</v>
      </c>
      <c r="K1034" s="2" t="s">
        <v>0</v>
      </c>
      <c r="L1034" s="1">
        <v>0</v>
      </c>
      <c r="M1034" s="1">
        <v>1</v>
      </c>
      <c r="N1034" s="1">
        <v>0</v>
      </c>
    </row>
    <row r="1035" spans="1:14">
      <c r="A1035" s="1">
        <v>1033</v>
      </c>
      <c r="B1035" s="1">
        <v>1139600</v>
      </c>
      <c r="C1035" s="2" t="str">
        <f ca="1">VLOOKUP(B1035,'Fichier FI (en entrée)'!B:D,3)</f>
        <v>DEOFPUVBWB</v>
      </c>
      <c r="D1035" s="2" t="str">
        <f ca="1">VLOOKUP(B1035,'Fichier FI (en entrée)'!B:E,4)</f>
        <v>Mdkvmdeycvdor</v>
      </c>
      <c r="E1035" s="2" t="s">
        <v>69</v>
      </c>
      <c r="F1035" s="2" t="s">
        <v>3</v>
      </c>
      <c r="G1035" s="1">
        <v>1</v>
      </c>
      <c r="H1035" s="1">
        <v>9.58</v>
      </c>
      <c r="I1035" s="2" t="s">
        <v>1</v>
      </c>
      <c r="J1035" s="1">
        <v>3</v>
      </c>
      <c r="K1035" s="2" t="s">
        <v>0</v>
      </c>
      <c r="L1035" s="1">
        <v>0</v>
      </c>
      <c r="M1035" s="1">
        <v>20</v>
      </c>
      <c r="N1035" s="1">
        <v>0</v>
      </c>
    </row>
    <row r="1036" spans="1:14">
      <c r="A1036" s="1">
        <v>1035</v>
      </c>
      <c r="B1036" s="1">
        <v>721698</v>
      </c>
      <c r="C1036" s="2" t="str">
        <f ca="1">VLOOKUP(B1036,'Fichier FI (en entrée)'!B:D,3)</f>
        <v>XSPBAFNWIO</v>
      </c>
      <c r="D1036" s="2" t="str">
        <f ca="1">VLOOKUP(B1036,'Fichier FI (en entrée)'!B:E,4)</f>
        <v>Fsbphhmrzpqlm</v>
      </c>
      <c r="E1036" s="2" t="s">
        <v>38</v>
      </c>
      <c r="F1036" s="2" t="s">
        <v>3</v>
      </c>
      <c r="G1036" s="1">
        <v>1</v>
      </c>
      <c r="H1036" s="1">
        <v>9.57</v>
      </c>
      <c r="I1036" s="2" t="s">
        <v>1</v>
      </c>
      <c r="J1036" s="1">
        <v>3</v>
      </c>
      <c r="K1036" s="2" t="s">
        <v>0</v>
      </c>
      <c r="L1036" s="1">
        <v>0</v>
      </c>
      <c r="M1036" s="1">
        <v>5</v>
      </c>
      <c r="N1036" s="1">
        <v>0</v>
      </c>
    </row>
    <row r="1037" spans="1:14">
      <c r="A1037" s="1">
        <v>1035</v>
      </c>
      <c r="B1037" s="1">
        <v>638299</v>
      </c>
      <c r="C1037" s="2" t="str">
        <f ca="1">VLOOKUP(B1037,'Fichier FI (en entrée)'!B:D,3)</f>
        <v>DMXDYWKSQW</v>
      </c>
      <c r="D1037" s="2" t="str">
        <f ca="1">VLOOKUP(B1037,'Fichier FI (en entrée)'!B:E,4)</f>
        <v>Hkcwtcoxatmhg</v>
      </c>
      <c r="E1037" s="2" t="s">
        <v>18</v>
      </c>
      <c r="F1037" s="2" t="s">
        <v>3</v>
      </c>
      <c r="G1037" s="1">
        <v>1</v>
      </c>
      <c r="H1037" s="1">
        <v>9.57</v>
      </c>
      <c r="I1037" s="2" t="s">
        <v>1</v>
      </c>
      <c r="J1037" s="1">
        <v>3</v>
      </c>
      <c r="K1037" s="2" t="s">
        <v>0</v>
      </c>
      <c r="L1037" s="1">
        <v>0</v>
      </c>
      <c r="M1037" s="1">
        <v>14</v>
      </c>
      <c r="N1037" s="1">
        <v>0</v>
      </c>
    </row>
    <row r="1038" spans="1:14">
      <c r="A1038" s="1">
        <v>1035</v>
      </c>
      <c r="B1038" s="1">
        <v>192457</v>
      </c>
      <c r="C1038" s="2" t="str">
        <f ca="1">VLOOKUP(B1038,'Fichier FI (en entrée)'!B:D,3)</f>
        <v>FDJNIFYKTJ</v>
      </c>
      <c r="D1038" s="2" t="str">
        <f ca="1">VLOOKUP(B1038,'Fichier FI (en entrée)'!B:E,4)</f>
        <v>Wbztaurrppyhn</v>
      </c>
      <c r="E1038" s="2" t="s">
        <v>31</v>
      </c>
      <c r="F1038" s="2" t="s">
        <v>3</v>
      </c>
      <c r="G1038" s="1">
        <v>1</v>
      </c>
      <c r="H1038" s="1">
        <v>9.57</v>
      </c>
      <c r="I1038" s="2" t="s">
        <v>1</v>
      </c>
      <c r="J1038" s="1">
        <v>3</v>
      </c>
      <c r="K1038" s="2" t="s">
        <v>0</v>
      </c>
      <c r="L1038" s="1">
        <v>0</v>
      </c>
      <c r="M1038" s="1">
        <v>1</v>
      </c>
      <c r="N1038" s="1">
        <v>0</v>
      </c>
    </row>
    <row r="1039" spans="1:14">
      <c r="A1039" s="1">
        <v>1035</v>
      </c>
      <c r="B1039" s="1">
        <v>565567</v>
      </c>
      <c r="C1039" s="2" t="str">
        <f ca="1">VLOOKUP(B1039,'Fichier FI (en entrée)'!B:D,3)</f>
        <v>MRJKWVJVPL</v>
      </c>
      <c r="D1039" s="2" t="str">
        <f ca="1">VLOOKUP(B1039,'Fichier FI (en entrée)'!B:E,4)</f>
        <v>Pfzjeysujmftl</v>
      </c>
      <c r="E1039" s="2" t="s">
        <v>19</v>
      </c>
      <c r="F1039" s="2" t="s">
        <v>3</v>
      </c>
      <c r="G1039" s="1">
        <v>1</v>
      </c>
      <c r="H1039" s="1">
        <v>9.57</v>
      </c>
      <c r="I1039" s="2" t="s">
        <v>1</v>
      </c>
      <c r="J1039" s="1">
        <v>3</v>
      </c>
      <c r="K1039" s="2" t="s">
        <v>5</v>
      </c>
      <c r="L1039" s="1">
        <v>0</v>
      </c>
      <c r="M1039" s="1">
        <v>14</v>
      </c>
      <c r="N1039" s="1">
        <v>0</v>
      </c>
    </row>
    <row r="1040" spans="1:14">
      <c r="A1040" s="1">
        <v>1035</v>
      </c>
      <c r="B1040" s="1">
        <v>675069</v>
      </c>
      <c r="C1040" s="2" t="str">
        <f ca="1">VLOOKUP(B1040,'Fichier FI (en entrée)'!B:D,3)</f>
        <v>FKZNHHVKFH</v>
      </c>
      <c r="D1040" s="2" t="str">
        <f ca="1">VLOOKUP(B1040,'Fichier FI (en entrée)'!B:E,4)</f>
        <v>Nfehplaebgwpw</v>
      </c>
      <c r="E1040" s="2" t="s">
        <v>20</v>
      </c>
      <c r="F1040" s="2" t="s">
        <v>3</v>
      </c>
      <c r="G1040" s="1">
        <v>1</v>
      </c>
      <c r="H1040" s="1">
        <v>9.57</v>
      </c>
      <c r="I1040" s="2" t="s">
        <v>1</v>
      </c>
      <c r="J1040" s="1">
        <v>3</v>
      </c>
      <c r="K1040" s="2" t="s">
        <v>5</v>
      </c>
      <c r="L1040" s="1">
        <v>0</v>
      </c>
      <c r="M1040" s="1">
        <v>0</v>
      </c>
      <c r="N1040" s="1">
        <v>0</v>
      </c>
    </row>
    <row r="1041" spans="1:14">
      <c r="A1041" s="1">
        <v>1040</v>
      </c>
      <c r="B1041" s="1">
        <v>1189231</v>
      </c>
      <c r="C1041" s="2" t="str">
        <f ca="1">VLOOKUP(B1041,'Fichier FI (en entrée)'!B:D,3)</f>
        <v>AZSTVKYHBE</v>
      </c>
      <c r="D1041" s="2" t="str">
        <f ca="1">VLOOKUP(B1041,'Fichier FI (en entrée)'!B:E,4)</f>
        <v>Ncymrdgwplngj</v>
      </c>
      <c r="E1041" s="2" t="s">
        <v>47</v>
      </c>
      <c r="F1041" s="2" t="s">
        <v>3</v>
      </c>
      <c r="G1041" s="1">
        <v>1</v>
      </c>
      <c r="H1041" s="1">
        <v>9.56</v>
      </c>
      <c r="I1041" s="2" t="s">
        <v>1</v>
      </c>
      <c r="J1041" s="1">
        <v>3</v>
      </c>
      <c r="K1041" s="2" t="s">
        <v>0</v>
      </c>
      <c r="L1041" s="1">
        <v>0</v>
      </c>
      <c r="M1041" s="1">
        <v>0</v>
      </c>
      <c r="N1041" s="1">
        <v>0</v>
      </c>
    </row>
    <row r="1042" spans="1:14">
      <c r="A1042" s="1">
        <v>1040</v>
      </c>
      <c r="B1042" s="1">
        <v>285157</v>
      </c>
      <c r="C1042" s="2" t="str">
        <f ca="1">VLOOKUP(B1042,'Fichier FI (en entrée)'!B:D,3)</f>
        <v>UZWFPHWZFS</v>
      </c>
      <c r="D1042" s="2" t="str">
        <f ca="1">VLOOKUP(B1042,'Fichier FI (en entrée)'!B:E,4)</f>
        <v>Ljtdgtqaihhkm</v>
      </c>
      <c r="E1042" s="2" t="s">
        <v>20</v>
      </c>
      <c r="F1042" s="2" t="s">
        <v>3</v>
      </c>
      <c r="G1042" s="1">
        <v>1</v>
      </c>
      <c r="H1042" s="1">
        <v>9.56</v>
      </c>
      <c r="I1042" s="2" t="s">
        <v>1</v>
      </c>
      <c r="J1042" s="1">
        <v>3</v>
      </c>
      <c r="K1042" s="2" t="s">
        <v>0</v>
      </c>
      <c r="L1042" s="1">
        <v>0</v>
      </c>
      <c r="M1042" s="1">
        <v>0</v>
      </c>
      <c r="N1042" s="1">
        <v>0</v>
      </c>
    </row>
    <row r="1043" spans="1:14">
      <c r="A1043" s="1">
        <v>1040</v>
      </c>
      <c r="B1043" s="1">
        <v>639664</v>
      </c>
      <c r="C1043" s="2" t="str">
        <f ca="1">VLOOKUP(B1043,'Fichier FI (en entrée)'!B:D,3)</f>
        <v>EHSYRRKYCN</v>
      </c>
      <c r="D1043" s="2" t="str">
        <f ca="1">VLOOKUP(B1043,'Fichier FI (en entrée)'!B:E,4)</f>
        <v>Fpqjjogwhbiir</v>
      </c>
      <c r="E1043" s="2" t="s">
        <v>28</v>
      </c>
      <c r="F1043" s="2" t="s">
        <v>3</v>
      </c>
      <c r="G1043" s="1">
        <v>1</v>
      </c>
      <c r="H1043" s="1">
        <v>9.56</v>
      </c>
      <c r="I1043" s="2" t="s">
        <v>1</v>
      </c>
      <c r="J1043" s="1">
        <v>3</v>
      </c>
      <c r="K1043" s="2" t="s">
        <v>0</v>
      </c>
      <c r="L1043" s="1">
        <v>0</v>
      </c>
      <c r="M1043" s="1">
        <v>2</v>
      </c>
      <c r="N1043" s="1">
        <v>0</v>
      </c>
    </row>
    <row r="1044" spans="1:14">
      <c r="A1044" s="1">
        <v>1043</v>
      </c>
      <c r="B1044" s="1">
        <v>558145</v>
      </c>
      <c r="C1044" s="2" t="str">
        <f ca="1">VLOOKUP(B1044,'Fichier FI (en entrée)'!B:D,3)</f>
        <v>YIYVUGSZLX</v>
      </c>
      <c r="D1044" s="2" t="str">
        <f ca="1">VLOOKUP(B1044,'Fichier FI (en entrée)'!B:E,4)</f>
        <v>Xixnmhwnqwbra</v>
      </c>
      <c r="E1044" s="2" t="s">
        <v>27</v>
      </c>
      <c r="F1044" s="2" t="s">
        <v>3</v>
      </c>
      <c r="G1044" s="1">
        <v>1</v>
      </c>
      <c r="H1044" s="1">
        <v>9.5500000000000007</v>
      </c>
      <c r="I1044" s="2" t="s">
        <v>1</v>
      </c>
      <c r="J1044" s="1">
        <v>3</v>
      </c>
      <c r="K1044" s="2" t="s">
        <v>0</v>
      </c>
      <c r="L1044" s="1">
        <v>0</v>
      </c>
      <c r="M1044" s="1">
        <v>13</v>
      </c>
      <c r="N1044" s="1">
        <v>0</v>
      </c>
    </row>
    <row r="1045" spans="1:14">
      <c r="A1045" s="1">
        <v>1044</v>
      </c>
      <c r="B1045" s="1">
        <v>765413</v>
      </c>
      <c r="C1045" s="2" t="str">
        <f ca="1">VLOOKUP(B1045,'Fichier FI (en entrée)'!B:D,3)</f>
        <v>EISDRBGVIV</v>
      </c>
      <c r="D1045" s="2" t="str">
        <f ca="1">VLOOKUP(B1045,'Fichier FI (en entrée)'!B:E,4)</f>
        <v>Mztunylsitkpl</v>
      </c>
      <c r="E1045" s="2" t="s">
        <v>68</v>
      </c>
      <c r="F1045" s="2" t="s">
        <v>3</v>
      </c>
      <c r="G1045" s="1">
        <v>1</v>
      </c>
      <c r="H1045" s="1">
        <v>9.5399999999999991</v>
      </c>
      <c r="I1045" s="2" t="s">
        <v>1</v>
      </c>
      <c r="J1045" s="1">
        <v>3</v>
      </c>
      <c r="K1045" s="2" t="s">
        <v>0</v>
      </c>
      <c r="L1045" s="1">
        <v>0</v>
      </c>
      <c r="M1045" s="1">
        <v>2</v>
      </c>
      <c r="N1045" s="1">
        <v>0</v>
      </c>
    </row>
    <row r="1046" spans="1:14">
      <c r="A1046" s="1">
        <v>1044</v>
      </c>
      <c r="B1046" s="1">
        <v>284928</v>
      </c>
      <c r="C1046" s="2" t="str">
        <f ca="1">VLOOKUP(B1046,'Fichier FI (en entrée)'!B:D,3)</f>
        <v>FZQNUUMRCG</v>
      </c>
      <c r="D1046" s="2" t="str">
        <f ca="1">VLOOKUP(B1046,'Fichier FI (en entrée)'!B:E,4)</f>
        <v>Hgstuftabkpxu</v>
      </c>
      <c r="E1046" s="2" t="s">
        <v>20</v>
      </c>
      <c r="F1046" s="2" t="s">
        <v>3</v>
      </c>
      <c r="G1046" s="1">
        <v>1</v>
      </c>
      <c r="H1046" s="1">
        <v>9.5399999999999991</v>
      </c>
      <c r="I1046" s="2" t="s">
        <v>1</v>
      </c>
      <c r="J1046" s="1">
        <v>3</v>
      </c>
      <c r="K1046" s="2" t="s">
        <v>0</v>
      </c>
      <c r="L1046" s="1">
        <v>0</v>
      </c>
      <c r="M1046" s="1">
        <v>0</v>
      </c>
      <c r="N1046" s="1">
        <v>0</v>
      </c>
    </row>
    <row r="1047" spans="1:14">
      <c r="A1047" s="1">
        <v>1044</v>
      </c>
      <c r="B1047" s="1">
        <v>636510</v>
      </c>
      <c r="C1047" s="2" t="str">
        <f ca="1">VLOOKUP(B1047,'Fichier FI (en entrée)'!B:D,3)</f>
        <v>VYGMYAZQLI</v>
      </c>
      <c r="D1047" s="2" t="str">
        <f ca="1">VLOOKUP(B1047,'Fichier FI (en entrée)'!B:E,4)</f>
        <v>Rlizrtwmapjti</v>
      </c>
      <c r="E1047" s="2" t="s">
        <v>44</v>
      </c>
      <c r="F1047" s="2" t="s">
        <v>3</v>
      </c>
      <c r="G1047" s="1">
        <v>1</v>
      </c>
      <c r="H1047" s="1">
        <v>9.5399999999999991</v>
      </c>
      <c r="I1047" s="2" t="s">
        <v>1</v>
      </c>
      <c r="J1047" s="1">
        <v>3</v>
      </c>
      <c r="K1047" s="2" t="s">
        <v>0</v>
      </c>
      <c r="L1047" s="1">
        <v>0</v>
      </c>
      <c r="M1047" s="1">
        <v>7</v>
      </c>
      <c r="N1047" s="1">
        <v>0</v>
      </c>
    </row>
    <row r="1048" spans="1:14">
      <c r="A1048" s="1">
        <v>1044</v>
      </c>
      <c r="B1048" s="1">
        <v>815162</v>
      </c>
      <c r="C1048" s="2" t="str">
        <f ca="1">VLOOKUP(B1048,'Fichier FI (en entrée)'!B:D,3)</f>
        <v>MDBAYGTKMF</v>
      </c>
      <c r="D1048" s="2" t="str">
        <f ca="1">VLOOKUP(B1048,'Fichier FI (en entrée)'!B:E,4)</f>
        <v>Ytybeujluwvuz</v>
      </c>
      <c r="E1048" s="2" t="s">
        <v>18</v>
      </c>
      <c r="F1048" s="2" t="s">
        <v>3</v>
      </c>
      <c r="G1048" s="1">
        <v>1</v>
      </c>
      <c r="H1048" s="1">
        <v>9.5399999999999991</v>
      </c>
      <c r="I1048" s="2" t="s">
        <v>1</v>
      </c>
      <c r="J1048" s="1">
        <v>3</v>
      </c>
      <c r="K1048" s="2" t="s">
        <v>0</v>
      </c>
      <c r="L1048" s="1">
        <v>0</v>
      </c>
      <c r="M1048" s="1">
        <v>14</v>
      </c>
      <c r="N1048" s="1">
        <v>0</v>
      </c>
    </row>
    <row r="1049" spans="1:14">
      <c r="A1049" s="1">
        <v>1048</v>
      </c>
      <c r="B1049" s="1">
        <v>285057</v>
      </c>
      <c r="C1049" s="2" t="str">
        <f ca="1">VLOOKUP(B1049,'Fichier FI (en entrée)'!B:D,3)</f>
        <v>DURYVRLEAN</v>
      </c>
      <c r="D1049" s="2" t="str">
        <f ca="1">VLOOKUP(B1049,'Fichier FI (en entrée)'!B:E,4)</f>
        <v>Lqrokusyueivm</v>
      </c>
      <c r="E1049" s="2" t="s">
        <v>20</v>
      </c>
      <c r="F1049" s="2" t="s">
        <v>3</v>
      </c>
      <c r="G1049" s="1">
        <v>1</v>
      </c>
      <c r="H1049" s="1">
        <v>9.5299999999999994</v>
      </c>
      <c r="I1049" s="2" t="s">
        <v>1</v>
      </c>
      <c r="J1049" s="1">
        <v>3</v>
      </c>
      <c r="K1049" s="2" t="s">
        <v>0</v>
      </c>
      <c r="L1049" s="1">
        <v>0</v>
      </c>
      <c r="M1049" s="1">
        <v>0</v>
      </c>
      <c r="N1049" s="1">
        <v>0</v>
      </c>
    </row>
    <row r="1050" spans="1:14">
      <c r="A1050" s="1">
        <v>1048</v>
      </c>
      <c r="B1050" s="1">
        <v>688602</v>
      </c>
      <c r="C1050" s="2" t="str">
        <f ca="1">VLOOKUP(B1050,'Fichier FI (en entrée)'!B:D,3)</f>
        <v>QISQUBKVCO</v>
      </c>
      <c r="D1050" s="2" t="str">
        <f ca="1">VLOOKUP(B1050,'Fichier FI (en entrée)'!B:E,4)</f>
        <v>Chzfelstmwtqw</v>
      </c>
      <c r="E1050" s="2" t="s">
        <v>28</v>
      </c>
      <c r="F1050" s="2" t="s">
        <v>3</v>
      </c>
      <c r="G1050" s="1">
        <v>1</v>
      </c>
      <c r="H1050" s="1">
        <v>9.5299999999999994</v>
      </c>
      <c r="I1050" s="2" t="s">
        <v>1</v>
      </c>
      <c r="J1050" s="1">
        <v>3</v>
      </c>
      <c r="K1050" s="2" t="s">
        <v>5</v>
      </c>
      <c r="L1050" s="1">
        <v>0</v>
      </c>
      <c r="M1050" s="1">
        <v>3</v>
      </c>
      <c r="N1050" s="1">
        <v>0</v>
      </c>
    </row>
    <row r="1051" spans="1:14">
      <c r="A1051" s="1">
        <v>1050</v>
      </c>
      <c r="B1051" s="1">
        <v>284889</v>
      </c>
      <c r="C1051" s="2" t="str">
        <f ca="1">VLOOKUP(B1051,'Fichier FI (en entrée)'!B:D,3)</f>
        <v>XOUXNOVJJP</v>
      </c>
      <c r="D1051" s="2" t="str">
        <f ca="1">VLOOKUP(B1051,'Fichier FI (en entrée)'!B:E,4)</f>
        <v>Whvlefqwksdgi</v>
      </c>
      <c r="E1051" s="2" t="s">
        <v>20</v>
      </c>
      <c r="F1051" s="2" t="s">
        <v>3</v>
      </c>
      <c r="G1051" s="1">
        <v>1</v>
      </c>
      <c r="H1051" s="1">
        <v>9.51</v>
      </c>
      <c r="I1051" s="2" t="s">
        <v>1</v>
      </c>
      <c r="J1051" s="1">
        <v>3</v>
      </c>
      <c r="K1051" s="2" t="s">
        <v>0</v>
      </c>
      <c r="L1051" s="1">
        <v>0</v>
      </c>
      <c r="M1051" s="1">
        <v>0</v>
      </c>
      <c r="N1051" s="1">
        <v>0</v>
      </c>
    </row>
    <row r="1052" spans="1:14">
      <c r="A1052" s="1">
        <v>1050</v>
      </c>
      <c r="B1052" s="1">
        <v>214449</v>
      </c>
      <c r="C1052" s="2" t="str">
        <f ca="1">VLOOKUP(B1052,'Fichier FI (en entrée)'!B:D,3)</f>
        <v>VYZCQRPYGH</v>
      </c>
      <c r="D1052" s="2" t="str">
        <f ca="1">VLOOKUP(B1052,'Fichier FI (en entrée)'!B:E,4)</f>
        <v>Xqbvgrdlyqzaw</v>
      </c>
      <c r="E1052" s="2" t="s">
        <v>17</v>
      </c>
      <c r="F1052" s="2" t="s">
        <v>3</v>
      </c>
      <c r="G1052" s="1">
        <v>1</v>
      </c>
      <c r="H1052" s="1">
        <v>9.51</v>
      </c>
      <c r="I1052" s="2" t="s">
        <v>1</v>
      </c>
      <c r="J1052" s="1">
        <v>3</v>
      </c>
      <c r="K1052" s="2" t="s">
        <v>0</v>
      </c>
      <c r="L1052" s="1">
        <v>0</v>
      </c>
      <c r="M1052" s="1">
        <v>2</v>
      </c>
      <c r="N1052" s="1">
        <v>0</v>
      </c>
    </row>
    <row r="1053" spans="1:14">
      <c r="A1053" s="1">
        <v>1050</v>
      </c>
      <c r="B1053" s="1">
        <v>147373</v>
      </c>
      <c r="C1053" s="2" t="str">
        <f ca="1">VLOOKUP(B1053,'Fichier FI (en entrée)'!B:D,3)</f>
        <v>PUGHVFATDV</v>
      </c>
      <c r="D1053" s="2" t="str">
        <f ca="1">VLOOKUP(B1053,'Fichier FI (en entrée)'!B:E,4)</f>
        <v>Ljbwfruqprizj</v>
      </c>
      <c r="E1053" s="2" t="s">
        <v>28</v>
      </c>
      <c r="F1053" s="2" t="s">
        <v>3</v>
      </c>
      <c r="G1053" s="1">
        <v>1</v>
      </c>
      <c r="H1053" s="1">
        <v>9.51</v>
      </c>
      <c r="I1053" s="2" t="s">
        <v>1</v>
      </c>
      <c r="J1053" s="1">
        <v>3</v>
      </c>
      <c r="K1053" s="2" t="s">
        <v>5</v>
      </c>
      <c r="L1053" s="1">
        <v>0</v>
      </c>
      <c r="M1053" s="1">
        <v>3</v>
      </c>
      <c r="N1053" s="1">
        <v>0</v>
      </c>
    </row>
    <row r="1054" spans="1:14">
      <c r="A1054" s="1">
        <v>1053</v>
      </c>
      <c r="B1054" s="1">
        <v>1143263</v>
      </c>
      <c r="C1054" s="2" t="str">
        <f ca="1">VLOOKUP(B1054,'Fichier FI (en entrée)'!B:D,3)</f>
        <v>NYTTLAHRPJ</v>
      </c>
      <c r="D1054" s="2" t="str">
        <f ca="1">VLOOKUP(B1054,'Fichier FI (en entrée)'!B:E,4)</f>
        <v>Dkfzfgkcbbumj</v>
      </c>
      <c r="E1054" s="2" t="s">
        <v>14</v>
      </c>
      <c r="F1054" s="2" t="s">
        <v>3</v>
      </c>
      <c r="G1054" s="1">
        <v>1</v>
      </c>
      <c r="H1054" s="1">
        <v>9.5</v>
      </c>
      <c r="I1054" s="2" t="s">
        <v>1</v>
      </c>
      <c r="J1054" s="1">
        <v>2</v>
      </c>
      <c r="K1054" s="2" t="s">
        <v>5</v>
      </c>
      <c r="L1054" s="1">
        <v>0</v>
      </c>
      <c r="M1054" s="1">
        <v>2</v>
      </c>
      <c r="N1054" s="1">
        <v>0</v>
      </c>
    </row>
    <row r="1055" spans="1:14">
      <c r="A1055" s="1">
        <v>1053</v>
      </c>
      <c r="B1055" s="1">
        <v>1204434</v>
      </c>
      <c r="C1055" s="2" t="str">
        <f ca="1">VLOOKUP(B1055,'Fichier FI (en entrée)'!B:D,3)</f>
        <v>ELMFRHCKKV</v>
      </c>
      <c r="D1055" s="2" t="str">
        <f ca="1">VLOOKUP(B1055,'Fichier FI (en entrée)'!B:E,4)</f>
        <v>Ysrahkdhjlzla</v>
      </c>
      <c r="E1055" s="2" t="s">
        <v>46</v>
      </c>
      <c r="F1055" s="2" t="s">
        <v>3</v>
      </c>
      <c r="G1055" s="1">
        <v>1</v>
      </c>
      <c r="H1055" s="1">
        <v>9.5</v>
      </c>
      <c r="I1055" s="2" t="s">
        <v>1</v>
      </c>
      <c r="J1055" s="1">
        <v>3</v>
      </c>
      <c r="K1055" s="2" t="s">
        <v>0</v>
      </c>
      <c r="L1055" s="1">
        <v>0</v>
      </c>
      <c r="M1055" s="1">
        <v>22</v>
      </c>
      <c r="N1055" s="1">
        <v>0</v>
      </c>
    </row>
    <row r="1056" spans="1:14">
      <c r="A1056" s="1">
        <v>1053</v>
      </c>
      <c r="B1056" s="1">
        <v>668144</v>
      </c>
      <c r="C1056" s="2" t="str">
        <f ca="1">VLOOKUP(B1056,'Fichier FI (en entrée)'!B:D,3)</f>
        <v>QNSUJNOJZU</v>
      </c>
      <c r="D1056" s="2" t="str">
        <f ca="1">VLOOKUP(B1056,'Fichier FI (en entrée)'!B:E,4)</f>
        <v>Ldzbckofdhajw</v>
      </c>
      <c r="E1056" s="2" t="s">
        <v>19</v>
      </c>
      <c r="F1056" s="2" t="s">
        <v>3</v>
      </c>
      <c r="G1056" s="1">
        <v>1</v>
      </c>
      <c r="H1056" s="1">
        <v>9.5</v>
      </c>
      <c r="I1056" s="2" t="s">
        <v>1</v>
      </c>
      <c r="J1056" s="1">
        <v>3</v>
      </c>
      <c r="K1056" s="2" t="s">
        <v>0</v>
      </c>
      <c r="L1056" s="1">
        <v>0</v>
      </c>
      <c r="M1056" s="1">
        <v>14</v>
      </c>
      <c r="N1056" s="1">
        <v>0</v>
      </c>
    </row>
    <row r="1057" spans="1:14">
      <c r="A1057" s="1">
        <v>1053</v>
      </c>
      <c r="B1057" s="1">
        <v>214252</v>
      </c>
      <c r="C1057" s="2" t="str">
        <f ca="1">VLOOKUP(B1057,'Fichier FI (en entrée)'!B:D,3)</f>
        <v>DNKZLWEISC</v>
      </c>
      <c r="D1057" s="2" t="str">
        <f ca="1">VLOOKUP(B1057,'Fichier FI (en entrée)'!B:E,4)</f>
        <v>Ugrcmiiytifdz</v>
      </c>
      <c r="E1057" s="2" t="s">
        <v>31</v>
      </c>
      <c r="F1057" s="2" t="s">
        <v>3</v>
      </c>
      <c r="G1057" s="1">
        <v>1</v>
      </c>
      <c r="H1057" s="1">
        <v>9.5</v>
      </c>
      <c r="I1057" s="2" t="s">
        <v>1</v>
      </c>
      <c r="J1057" s="1">
        <v>3</v>
      </c>
      <c r="K1057" s="2" t="s">
        <v>0</v>
      </c>
      <c r="L1057" s="1">
        <v>0</v>
      </c>
      <c r="M1057" s="1">
        <v>2</v>
      </c>
      <c r="N1057" s="1">
        <v>0</v>
      </c>
    </row>
    <row r="1058" spans="1:14">
      <c r="A1058" s="1">
        <v>1053</v>
      </c>
      <c r="B1058" s="1">
        <v>340657</v>
      </c>
      <c r="C1058" s="2" t="str">
        <f ca="1">VLOOKUP(B1058,'Fichier FI (en entrée)'!B:D,3)</f>
        <v>GGMSAHPNDB</v>
      </c>
      <c r="D1058" s="2" t="str">
        <f ca="1">VLOOKUP(B1058,'Fichier FI (en entrée)'!B:E,4)</f>
        <v>Jqtvdzzpjnxhw</v>
      </c>
      <c r="E1058" s="2" t="s">
        <v>19</v>
      </c>
      <c r="F1058" s="2" t="s">
        <v>3</v>
      </c>
      <c r="G1058" s="1">
        <v>1</v>
      </c>
      <c r="H1058" s="1">
        <v>9.5</v>
      </c>
      <c r="I1058" s="2" t="s">
        <v>1</v>
      </c>
      <c r="J1058" s="1">
        <v>3</v>
      </c>
      <c r="K1058" s="2" t="s">
        <v>5</v>
      </c>
      <c r="L1058" s="1">
        <v>0</v>
      </c>
      <c r="M1058" s="1">
        <v>14</v>
      </c>
      <c r="N1058" s="1">
        <v>0</v>
      </c>
    </row>
    <row r="1059" spans="1:14">
      <c r="A1059" s="1">
        <v>1053</v>
      </c>
      <c r="B1059" s="1">
        <v>377290</v>
      </c>
      <c r="C1059" s="2" t="str">
        <f ca="1">VLOOKUP(B1059,'Fichier FI (en entrée)'!B:D,3)</f>
        <v>MSIJFYCYFV</v>
      </c>
      <c r="D1059" s="2" t="str">
        <f ca="1">VLOOKUP(B1059,'Fichier FI (en entrée)'!B:E,4)</f>
        <v>Dgllpczymbrkp</v>
      </c>
      <c r="E1059" s="2" t="s">
        <v>27</v>
      </c>
      <c r="F1059" s="2" t="s">
        <v>3</v>
      </c>
      <c r="G1059" s="1">
        <v>1</v>
      </c>
      <c r="H1059" s="1">
        <v>9.5</v>
      </c>
      <c r="I1059" s="2" t="s">
        <v>1</v>
      </c>
      <c r="J1059" s="1">
        <v>3</v>
      </c>
      <c r="K1059" s="2" t="s">
        <v>0</v>
      </c>
      <c r="L1059" s="1">
        <v>0</v>
      </c>
      <c r="M1059" s="1">
        <v>13</v>
      </c>
      <c r="N1059" s="1">
        <v>0</v>
      </c>
    </row>
    <row r="1060" spans="1:14">
      <c r="A1060" s="1">
        <v>1053</v>
      </c>
      <c r="B1060" s="1">
        <v>466496</v>
      </c>
      <c r="C1060" s="2" t="str">
        <f ca="1">VLOOKUP(B1060,'Fichier FI (en entrée)'!B:D,3)</f>
        <v>AYADILXWXT</v>
      </c>
      <c r="D1060" s="2" t="str">
        <f ca="1">VLOOKUP(B1060,'Fichier FI (en entrée)'!B:E,4)</f>
        <v>Kvimtaywwkivh</v>
      </c>
      <c r="E1060" s="2" t="s">
        <v>14</v>
      </c>
      <c r="F1060" s="2" t="s">
        <v>3</v>
      </c>
      <c r="G1060" s="1">
        <v>1</v>
      </c>
      <c r="H1060" s="1">
        <v>9.5</v>
      </c>
      <c r="I1060" s="2" t="s">
        <v>1</v>
      </c>
      <c r="J1060" s="1">
        <v>3</v>
      </c>
      <c r="K1060" s="2" t="s">
        <v>5</v>
      </c>
      <c r="L1060" s="1">
        <v>0</v>
      </c>
      <c r="M1060" s="1">
        <v>16</v>
      </c>
      <c r="N1060" s="1">
        <v>0</v>
      </c>
    </row>
    <row r="1061" spans="1:14">
      <c r="A1061" s="1">
        <v>1060</v>
      </c>
      <c r="B1061" s="1">
        <v>1129422</v>
      </c>
      <c r="C1061" s="2" t="str">
        <f ca="1">VLOOKUP(B1061,'Fichier FI (en entrée)'!B:D,3)</f>
        <v>UOOVAYPUZM</v>
      </c>
      <c r="D1061" s="2" t="str">
        <f ca="1">VLOOKUP(B1061,'Fichier FI (en entrée)'!B:E,4)</f>
        <v>Lexujwbkwewlv</v>
      </c>
      <c r="E1061" s="2" t="s">
        <v>67</v>
      </c>
      <c r="F1061" s="2" t="s">
        <v>3</v>
      </c>
      <c r="G1061" s="1">
        <v>1</v>
      </c>
      <c r="H1061" s="1">
        <v>9.49</v>
      </c>
      <c r="I1061" s="2" t="s">
        <v>1</v>
      </c>
      <c r="J1061" s="1">
        <v>3</v>
      </c>
      <c r="K1061" s="2" t="s">
        <v>0</v>
      </c>
      <c r="L1061" s="1">
        <v>0</v>
      </c>
      <c r="M1061" s="1">
        <v>11</v>
      </c>
      <c r="N1061" s="1">
        <v>0</v>
      </c>
    </row>
    <row r="1062" spans="1:14">
      <c r="A1062" s="1">
        <v>1060</v>
      </c>
      <c r="B1062" s="1">
        <v>267434</v>
      </c>
      <c r="C1062" s="2" t="str">
        <f ca="1">VLOOKUP(B1062,'Fichier FI (en entrée)'!B:D,3)</f>
        <v>PMJWIZSVLN</v>
      </c>
      <c r="D1062" s="2" t="str">
        <f ca="1">VLOOKUP(B1062,'Fichier FI (en entrée)'!B:E,4)</f>
        <v>Zeudumvozibjo</v>
      </c>
      <c r="E1062" s="2" t="s">
        <v>18</v>
      </c>
      <c r="F1062" s="2" t="s">
        <v>3</v>
      </c>
      <c r="G1062" s="1">
        <v>1</v>
      </c>
      <c r="H1062" s="1">
        <v>9.49</v>
      </c>
      <c r="I1062" s="2" t="s">
        <v>1</v>
      </c>
      <c r="J1062" s="1">
        <v>3</v>
      </c>
      <c r="K1062" s="2" t="s">
        <v>5</v>
      </c>
      <c r="L1062" s="1">
        <v>0</v>
      </c>
      <c r="M1062" s="1">
        <v>8</v>
      </c>
      <c r="N1062" s="1">
        <v>0</v>
      </c>
    </row>
    <row r="1063" spans="1:14">
      <c r="A1063" s="1">
        <v>1060</v>
      </c>
      <c r="B1063" s="1">
        <v>677974</v>
      </c>
      <c r="C1063" s="2" t="str">
        <f ca="1">VLOOKUP(B1063,'Fichier FI (en entrée)'!B:D,3)</f>
        <v>VEBEQJFZYM</v>
      </c>
      <c r="D1063" s="2" t="str">
        <f ca="1">VLOOKUP(B1063,'Fichier FI (en entrée)'!B:E,4)</f>
        <v>Ebovhdaaejexv</v>
      </c>
      <c r="E1063" s="2" t="s">
        <v>18</v>
      </c>
      <c r="F1063" s="2" t="s">
        <v>3</v>
      </c>
      <c r="G1063" s="1">
        <v>1</v>
      </c>
      <c r="H1063" s="1">
        <v>9.49</v>
      </c>
      <c r="I1063" s="2" t="s">
        <v>1</v>
      </c>
      <c r="J1063" s="1">
        <v>3</v>
      </c>
      <c r="K1063" s="2" t="s">
        <v>0</v>
      </c>
      <c r="L1063" s="1">
        <v>0</v>
      </c>
      <c r="M1063" s="1">
        <v>15</v>
      </c>
      <c r="N1063" s="1">
        <v>0</v>
      </c>
    </row>
    <row r="1064" spans="1:14">
      <c r="A1064" s="1">
        <v>1060</v>
      </c>
      <c r="B1064" s="1">
        <v>677883</v>
      </c>
      <c r="C1064" s="2" t="str">
        <f ca="1">VLOOKUP(B1064,'Fichier FI (en entrée)'!B:D,3)</f>
        <v>YPJSRMVMCW</v>
      </c>
      <c r="D1064" s="2" t="str">
        <f ca="1">VLOOKUP(B1064,'Fichier FI (en entrée)'!B:E,4)</f>
        <v>Hsnazfrduzpoo</v>
      </c>
      <c r="E1064" s="2" t="s">
        <v>18</v>
      </c>
      <c r="F1064" s="2" t="s">
        <v>3</v>
      </c>
      <c r="G1064" s="1">
        <v>1</v>
      </c>
      <c r="H1064" s="1">
        <v>9.49</v>
      </c>
      <c r="I1064" s="2" t="s">
        <v>1</v>
      </c>
      <c r="J1064" s="1">
        <v>3</v>
      </c>
      <c r="K1064" s="2" t="s">
        <v>0</v>
      </c>
      <c r="L1064" s="1">
        <v>0</v>
      </c>
      <c r="M1064" s="1">
        <v>14</v>
      </c>
      <c r="N1064" s="1">
        <v>0</v>
      </c>
    </row>
    <row r="1065" spans="1:14">
      <c r="A1065" s="1">
        <v>1064</v>
      </c>
      <c r="B1065" s="1">
        <v>1139889</v>
      </c>
      <c r="C1065" s="2" t="str">
        <f ca="1">VLOOKUP(B1065,'Fichier FI (en entrée)'!B:D,3)</f>
        <v>RSFKYDENAI</v>
      </c>
      <c r="D1065" s="2" t="str">
        <f ca="1">VLOOKUP(B1065,'Fichier FI (en entrée)'!B:E,4)</f>
        <v>Rvgqibybofepu</v>
      </c>
      <c r="E1065" s="2" t="s">
        <v>47</v>
      </c>
      <c r="F1065" s="2" t="s">
        <v>3</v>
      </c>
      <c r="G1065" s="1">
        <v>1</v>
      </c>
      <c r="H1065" s="1">
        <v>9.48</v>
      </c>
      <c r="I1065" s="2" t="s">
        <v>1</v>
      </c>
      <c r="J1065" s="1">
        <v>3</v>
      </c>
      <c r="K1065" s="2" t="s">
        <v>0</v>
      </c>
      <c r="L1065" s="1">
        <v>0</v>
      </c>
      <c r="M1065" s="1">
        <v>18</v>
      </c>
      <c r="N1065" s="1">
        <v>0</v>
      </c>
    </row>
    <row r="1066" spans="1:14">
      <c r="A1066" s="1">
        <v>1064</v>
      </c>
      <c r="B1066" s="1">
        <v>1144221</v>
      </c>
      <c r="C1066" s="2" t="str">
        <f ca="1">VLOOKUP(B1066,'Fichier FI (en entrée)'!B:D,3)</f>
        <v>WOXVJSSGJX</v>
      </c>
      <c r="D1066" s="2" t="str">
        <f ca="1">VLOOKUP(B1066,'Fichier FI (en entrée)'!B:E,4)</f>
        <v>Cnzdjysooobvr</v>
      </c>
      <c r="E1066" s="2" t="s">
        <v>48</v>
      </c>
      <c r="F1066" s="2" t="s">
        <v>3</v>
      </c>
      <c r="G1066" s="1">
        <v>1</v>
      </c>
      <c r="H1066" s="1">
        <v>9.48</v>
      </c>
      <c r="I1066" s="2" t="s">
        <v>1</v>
      </c>
      <c r="J1066" s="1">
        <v>3</v>
      </c>
      <c r="K1066" s="2" t="s">
        <v>0</v>
      </c>
      <c r="L1066" s="1">
        <v>0</v>
      </c>
      <c r="M1066" s="1">
        <v>20</v>
      </c>
      <c r="N1066" s="1">
        <v>0</v>
      </c>
    </row>
    <row r="1067" spans="1:14">
      <c r="A1067" s="1">
        <v>1064</v>
      </c>
      <c r="B1067" s="1">
        <v>214358</v>
      </c>
      <c r="C1067" s="2" t="str">
        <f ca="1">VLOOKUP(B1067,'Fichier FI (en entrée)'!B:D,3)</f>
        <v>UQRAXRKXSF</v>
      </c>
      <c r="D1067" s="2" t="str">
        <f ca="1">VLOOKUP(B1067,'Fichier FI (en entrée)'!B:E,4)</f>
        <v>Mignviofowetx</v>
      </c>
      <c r="E1067" s="2" t="s">
        <v>17</v>
      </c>
      <c r="F1067" s="2" t="s">
        <v>3</v>
      </c>
      <c r="G1067" s="1">
        <v>1</v>
      </c>
      <c r="H1067" s="1">
        <v>9.48</v>
      </c>
      <c r="I1067" s="2" t="s">
        <v>1</v>
      </c>
      <c r="J1067" s="1">
        <v>3</v>
      </c>
      <c r="K1067" s="2" t="s">
        <v>0</v>
      </c>
      <c r="L1067" s="1">
        <v>0</v>
      </c>
      <c r="M1067" s="1">
        <v>2</v>
      </c>
      <c r="N1067" s="1">
        <v>0</v>
      </c>
    </row>
    <row r="1068" spans="1:14">
      <c r="A1068" s="1">
        <v>1064</v>
      </c>
      <c r="B1068" s="1">
        <v>450603</v>
      </c>
      <c r="C1068" s="2" t="str">
        <f ca="1">VLOOKUP(B1068,'Fichier FI (en entrée)'!B:D,3)</f>
        <v>UHUNZIIBUW</v>
      </c>
      <c r="D1068" s="2" t="str">
        <f ca="1">VLOOKUP(B1068,'Fichier FI (en entrée)'!B:E,4)</f>
        <v>Ourjsjzzydlbt</v>
      </c>
      <c r="E1068" s="2" t="s">
        <v>19</v>
      </c>
      <c r="F1068" s="2" t="s">
        <v>3</v>
      </c>
      <c r="G1068" s="1">
        <v>1</v>
      </c>
      <c r="H1068" s="1">
        <v>9.48</v>
      </c>
      <c r="I1068" s="2" t="s">
        <v>1</v>
      </c>
      <c r="J1068" s="1">
        <v>3</v>
      </c>
      <c r="K1068" s="2" t="s">
        <v>0</v>
      </c>
      <c r="L1068" s="1">
        <v>0</v>
      </c>
      <c r="M1068" s="1">
        <v>14</v>
      </c>
      <c r="N1068" s="1">
        <v>0</v>
      </c>
    </row>
    <row r="1069" spans="1:14">
      <c r="A1069" s="1">
        <v>1064</v>
      </c>
      <c r="B1069" s="1">
        <v>285181</v>
      </c>
      <c r="C1069" s="2" t="str">
        <f ca="1">VLOOKUP(B1069,'Fichier FI (en entrée)'!B:D,3)</f>
        <v>SCJUSCLVFA</v>
      </c>
      <c r="D1069" s="2" t="str">
        <f ca="1">VLOOKUP(B1069,'Fichier FI (en entrée)'!B:E,4)</f>
        <v>Tgrwazepikjmw</v>
      </c>
      <c r="E1069" s="2" t="s">
        <v>29</v>
      </c>
      <c r="F1069" s="2" t="s">
        <v>3</v>
      </c>
      <c r="G1069" s="1">
        <v>1</v>
      </c>
      <c r="H1069" s="1">
        <v>9.48</v>
      </c>
      <c r="I1069" s="2" t="s">
        <v>1</v>
      </c>
      <c r="J1069" s="1">
        <v>3</v>
      </c>
      <c r="K1069" s="2" t="s">
        <v>5</v>
      </c>
      <c r="L1069" s="1">
        <v>0</v>
      </c>
      <c r="M1069" s="1">
        <v>1</v>
      </c>
      <c r="N1069" s="1">
        <v>0</v>
      </c>
    </row>
    <row r="1070" spans="1:14">
      <c r="A1070" s="1">
        <v>1064</v>
      </c>
      <c r="B1070" s="1">
        <v>1035821</v>
      </c>
      <c r="C1070" s="2" t="str">
        <f ca="1">VLOOKUP(B1070,'Fichier FI (en entrée)'!B:D,3)</f>
        <v>PBWPKTJZPG</v>
      </c>
      <c r="D1070" s="2" t="str">
        <f ca="1">VLOOKUP(B1070,'Fichier FI (en entrée)'!B:E,4)</f>
        <v>Nxxnrlihzojpg</v>
      </c>
      <c r="E1070" s="2" t="s">
        <v>62</v>
      </c>
      <c r="F1070" s="2" t="s">
        <v>3</v>
      </c>
      <c r="G1070" s="1">
        <v>1</v>
      </c>
      <c r="H1070" s="1">
        <v>9.48</v>
      </c>
      <c r="I1070" s="2" t="s">
        <v>1</v>
      </c>
      <c r="J1070" s="1">
        <v>3</v>
      </c>
      <c r="K1070" s="2" t="s">
        <v>0</v>
      </c>
      <c r="L1070" s="1">
        <v>0</v>
      </c>
      <c r="M1070" s="1">
        <v>35</v>
      </c>
      <c r="N1070" s="1">
        <v>0</v>
      </c>
    </row>
    <row r="1071" spans="1:14">
      <c r="A1071" s="1">
        <v>1070</v>
      </c>
      <c r="B1071" s="1">
        <v>1171112</v>
      </c>
      <c r="C1071" s="2" t="str">
        <f ca="1">VLOOKUP(B1071,'Fichier FI (en entrée)'!B:D,3)</f>
        <v>SKXITGFMTJ</v>
      </c>
      <c r="D1071" s="2" t="str">
        <f ca="1">VLOOKUP(B1071,'Fichier FI (en entrée)'!B:E,4)</f>
        <v>Fofyvpcsotqrj</v>
      </c>
      <c r="E1071" s="2" t="s">
        <v>40</v>
      </c>
      <c r="F1071" s="2" t="s">
        <v>3</v>
      </c>
      <c r="G1071" s="1">
        <v>1</v>
      </c>
      <c r="H1071" s="1">
        <v>9.4700000000000006</v>
      </c>
      <c r="I1071" s="2" t="s">
        <v>1</v>
      </c>
      <c r="J1071" s="1">
        <v>3</v>
      </c>
      <c r="K1071" s="2" t="s">
        <v>0</v>
      </c>
      <c r="L1071" s="1">
        <v>0</v>
      </c>
      <c r="M1071" s="1">
        <v>6</v>
      </c>
      <c r="N1071" s="1">
        <v>0</v>
      </c>
    </row>
    <row r="1072" spans="1:14">
      <c r="A1072" s="1">
        <v>1070</v>
      </c>
      <c r="B1072" s="1">
        <v>269508</v>
      </c>
      <c r="C1072" s="2" t="str">
        <f ca="1">VLOOKUP(B1072,'Fichier FI (en entrée)'!B:D,3)</f>
        <v>SBLJVHYVCY</v>
      </c>
      <c r="D1072" s="2" t="str">
        <f ca="1">VLOOKUP(B1072,'Fichier FI (en entrée)'!B:E,4)</f>
        <v>Nufnysfhvnqtq</v>
      </c>
      <c r="E1072" s="2" t="s">
        <v>31</v>
      </c>
      <c r="F1072" s="2" t="s">
        <v>3</v>
      </c>
      <c r="G1072" s="1">
        <v>1</v>
      </c>
      <c r="H1072" s="1">
        <v>9.4700000000000006</v>
      </c>
      <c r="I1072" s="2" t="s">
        <v>1</v>
      </c>
      <c r="J1072" s="1">
        <v>3</v>
      </c>
      <c r="K1072" s="2" t="s">
        <v>0</v>
      </c>
      <c r="L1072" s="1">
        <v>0</v>
      </c>
      <c r="M1072" s="1">
        <v>0</v>
      </c>
      <c r="N1072" s="1">
        <v>0</v>
      </c>
    </row>
    <row r="1073" spans="1:14">
      <c r="A1073" s="1">
        <v>1070</v>
      </c>
      <c r="B1073" s="1">
        <v>268187</v>
      </c>
      <c r="C1073" s="2" t="str">
        <f ca="1">VLOOKUP(B1073,'Fichier FI (en entrée)'!B:D,3)</f>
        <v>VZQDTSYVUS</v>
      </c>
      <c r="D1073" s="2" t="str">
        <f ca="1">VLOOKUP(B1073,'Fichier FI (en entrée)'!B:E,4)</f>
        <v>Kounrbclinrbq</v>
      </c>
      <c r="E1073" s="2" t="s">
        <v>14</v>
      </c>
      <c r="F1073" s="2" t="s">
        <v>3</v>
      </c>
      <c r="G1073" s="1">
        <v>1</v>
      </c>
      <c r="H1073" s="1">
        <v>9.4700000000000006</v>
      </c>
      <c r="I1073" s="2" t="s">
        <v>1</v>
      </c>
      <c r="J1073" s="1">
        <v>3</v>
      </c>
      <c r="K1073" s="2" t="s">
        <v>0</v>
      </c>
      <c r="L1073" s="1">
        <v>0</v>
      </c>
      <c r="M1073" s="1">
        <v>16</v>
      </c>
      <c r="N1073" s="1">
        <v>0</v>
      </c>
    </row>
    <row r="1074" spans="1:14">
      <c r="A1074" s="1">
        <v>1070</v>
      </c>
      <c r="B1074" s="1">
        <v>494584</v>
      </c>
      <c r="C1074" s="2" t="str">
        <f ca="1">VLOOKUP(B1074,'Fichier FI (en entrée)'!B:D,3)</f>
        <v>PQHXRIKEQZ</v>
      </c>
      <c r="D1074" s="2" t="str">
        <f ca="1">VLOOKUP(B1074,'Fichier FI (en entrée)'!B:E,4)</f>
        <v>Hrbwqffmvoxfh</v>
      </c>
      <c r="E1074" s="2" t="s">
        <v>15</v>
      </c>
      <c r="F1074" s="2" t="s">
        <v>3</v>
      </c>
      <c r="G1074" s="1">
        <v>1</v>
      </c>
      <c r="H1074" s="1">
        <v>9.4700000000000006</v>
      </c>
      <c r="I1074" s="2" t="s">
        <v>1</v>
      </c>
      <c r="J1074" s="1">
        <v>3</v>
      </c>
      <c r="K1074" s="2" t="s">
        <v>5</v>
      </c>
      <c r="L1074" s="1">
        <v>0</v>
      </c>
      <c r="M1074" s="1">
        <v>0</v>
      </c>
      <c r="N1074" s="1">
        <v>0</v>
      </c>
    </row>
    <row r="1075" spans="1:14">
      <c r="A1075" s="1">
        <v>1074</v>
      </c>
      <c r="B1075" s="1">
        <v>1047351</v>
      </c>
      <c r="C1075" s="2" t="str">
        <f ca="1">VLOOKUP(B1075,'Fichier FI (en entrée)'!B:D,3)</f>
        <v>MBVICSDFJL</v>
      </c>
      <c r="D1075" s="2" t="str">
        <f ca="1">VLOOKUP(B1075,'Fichier FI (en entrée)'!B:E,4)</f>
        <v>Ofqcirackephy</v>
      </c>
      <c r="E1075" s="2" t="s">
        <v>50</v>
      </c>
      <c r="F1075" s="2" t="s">
        <v>3</v>
      </c>
      <c r="G1075" s="1">
        <v>1</v>
      </c>
      <c r="H1075" s="1">
        <v>9.4600000000000009</v>
      </c>
      <c r="I1075" s="2" t="s">
        <v>1</v>
      </c>
      <c r="J1075" s="1">
        <v>3</v>
      </c>
      <c r="K1075" s="2" t="s">
        <v>0</v>
      </c>
      <c r="L1075" s="1">
        <v>0</v>
      </c>
      <c r="M1075" s="1">
        <v>1</v>
      </c>
      <c r="N1075" s="1">
        <v>0</v>
      </c>
    </row>
    <row r="1076" spans="1:14">
      <c r="A1076" s="1">
        <v>1074</v>
      </c>
      <c r="B1076" s="1">
        <v>698506</v>
      </c>
      <c r="C1076" s="2" t="str">
        <f ca="1">VLOOKUP(B1076,'Fichier FI (en entrée)'!B:D,3)</f>
        <v>TOGUVYJNXF</v>
      </c>
      <c r="D1076" s="2" t="str">
        <f ca="1">VLOOKUP(B1076,'Fichier FI (en entrée)'!B:E,4)</f>
        <v>Gmhnqwqkfuczt</v>
      </c>
      <c r="E1076" s="2" t="s">
        <v>28</v>
      </c>
      <c r="F1076" s="2" t="s">
        <v>3</v>
      </c>
      <c r="G1076" s="1">
        <v>1</v>
      </c>
      <c r="H1076" s="1">
        <v>9.4600000000000009</v>
      </c>
      <c r="I1076" s="2" t="s">
        <v>1</v>
      </c>
      <c r="J1076" s="1">
        <v>3</v>
      </c>
      <c r="K1076" s="2" t="s">
        <v>0</v>
      </c>
      <c r="L1076" s="1">
        <v>0</v>
      </c>
      <c r="M1076" s="1">
        <v>4</v>
      </c>
      <c r="N1076" s="1">
        <v>0</v>
      </c>
    </row>
    <row r="1077" spans="1:14">
      <c r="A1077" s="1">
        <v>1074</v>
      </c>
      <c r="B1077" s="1">
        <v>1207482</v>
      </c>
      <c r="C1077" s="2" t="str">
        <f ca="1">VLOOKUP(B1077,'Fichier FI (en entrée)'!B:D,3)</f>
        <v>RUGVNQCEQW</v>
      </c>
      <c r="D1077" s="2" t="str">
        <f ca="1">VLOOKUP(B1077,'Fichier FI (en entrée)'!B:E,4)</f>
        <v>Yxqtbiptvgjto</v>
      </c>
      <c r="E1077" s="2" t="s">
        <v>52</v>
      </c>
      <c r="F1077" s="2" t="s">
        <v>3</v>
      </c>
      <c r="G1077" s="1">
        <v>1</v>
      </c>
      <c r="H1077" s="1">
        <v>9.4600000000000009</v>
      </c>
      <c r="I1077" s="2" t="s">
        <v>1</v>
      </c>
      <c r="J1077" s="1">
        <v>3</v>
      </c>
      <c r="K1077" s="2" t="s">
        <v>5</v>
      </c>
      <c r="L1077" s="1">
        <v>0</v>
      </c>
      <c r="M1077" s="1">
        <v>0</v>
      </c>
      <c r="N1077" s="1">
        <v>0</v>
      </c>
    </row>
    <row r="1078" spans="1:14">
      <c r="A1078" s="1">
        <v>1077</v>
      </c>
      <c r="B1078" s="1">
        <v>1002008</v>
      </c>
      <c r="C1078" s="2" t="str">
        <f ca="1">VLOOKUP(B1078,'Fichier FI (en entrée)'!B:D,3)</f>
        <v>JUAUXZHYQV</v>
      </c>
      <c r="D1078" s="2" t="str">
        <f ca="1">VLOOKUP(B1078,'Fichier FI (en entrée)'!B:E,4)</f>
        <v>Sofqahycmvcoz</v>
      </c>
      <c r="E1078" s="2" t="s">
        <v>47</v>
      </c>
      <c r="F1078" s="2" t="s">
        <v>3</v>
      </c>
      <c r="G1078" s="1">
        <v>1</v>
      </c>
      <c r="H1078" s="1">
        <v>9.4499999999999993</v>
      </c>
      <c r="I1078" s="2" t="s">
        <v>1</v>
      </c>
      <c r="J1078" s="1">
        <v>3</v>
      </c>
      <c r="K1078" s="2" t="s">
        <v>0</v>
      </c>
      <c r="L1078" s="1">
        <v>0</v>
      </c>
      <c r="M1078" s="1">
        <v>22</v>
      </c>
      <c r="N1078" s="1">
        <v>0</v>
      </c>
    </row>
    <row r="1079" spans="1:14">
      <c r="A1079" s="1">
        <v>1077</v>
      </c>
      <c r="B1079" s="1">
        <v>269178</v>
      </c>
      <c r="C1079" s="2" t="str">
        <f ca="1">VLOOKUP(B1079,'Fichier FI (en entrée)'!B:D,3)</f>
        <v>JLFGTWQAJK</v>
      </c>
      <c r="D1079" s="2" t="str">
        <f ca="1">VLOOKUP(B1079,'Fichier FI (en entrée)'!B:E,4)</f>
        <v>Sqxknpxpoueil</v>
      </c>
      <c r="E1079" s="2" t="s">
        <v>17</v>
      </c>
      <c r="F1079" s="2" t="s">
        <v>3</v>
      </c>
      <c r="G1079" s="1">
        <v>1</v>
      </c>
      <c r="H1079" s="1">
        <v>9.4499999999999993</v>
      </c>
      <c r="I1079" s="2" t="s">
        <v>1</v>
      </c>
      <c r="J1079" s="1">
        <v>3</v>
      </c>
      <c r="K1079" s="2" t="s">
        <v>0</v>
      </c>
      <c r="L1079" s="1">
        <v>0</v>
      </c>
      <c r="M1079" s="1">
        <v>2</v>
      </c>
      <c r="N1079" s="1">
        <v>0</v>
      </c>
    </row>
    <row r="1080" spans="1:14">
      <c r="A1080" s="1">
        <v>1077</v>
      </c>
      <c r="B1080" s="1">
        <v>255213</v>
      </c>
      <c r="C1080" s="2" t="str">
        <f ca="1">VLOOKUP(B1080,'Fichier FI (en entrée)'!B:D,3)</f>
        <v>GKAATDHESX</v>
      </c>
      <c r="D1080" s="2" t="str">
        <f ca="1">VLOOKUP(B1080,'Fichier FI (en entrée)'!B:E,4)</f>
        <v>Bszilungdwrta</v>
      </c>
      <c r="E1080" s="2" t="s">
        <v>28</v>
      </c>
      <c r="F1080" s="2" t="s">
        <v>3</v>
      </c>
      <c r="G1080" s="1">
        <v>1</v>
      </c>
      <c r="H1080" s="1">
        <v>9.4499999999999993</v>
      </c>
      <c r="I1080" s="2" t="s">
        <v>1</v>
      </c>
      <c r="J1080" s="1">
        <v>3</v>
      </c>
      <c r="K1080" s="2" t="s">
        <v>5</v>
      </c>
      <c r="L1080" s="1">
        <v>0</v>
      </c>
      <c r="M1080" s="1">
        <v>5</v>
      </c>
      <c r="N1080" s="1">
        <v>0</v>
      </c>
    </row>
    <row r="1081" spans="1:14">
      <c r="A1081" s="1">
        <v>1080</v>
      </c>
      <c r="B1081" s="1">
        <v>1053983</v>
      </c>
      <c r="C1081" s="2" t="str">
        <f ca="1">VLOOKUP(B1081,'Fichier FI (en entrée)'!B:D,3)</f>
        <v>SHHMBZGQJS</v>
      </c>
      <c r="D1081" s="2" t="str">
        <f ca="1">VLOOKUP(B1081,'Fichier FI (en entrée)'!B:E,4)</f>
        <v>Zgzfmfiajheie</v>
      </c>
      <c r="E1081" s="2" t="s">
        <v>46</v>
      </c>
      <c r="F1081" s="2" t="s">
        <v>3</v>
      </c>
      <c r="G1081" s="1">
        <v>1</v>
      </c>
      <c r="H1081" s="1">
        <v>9.44</v>
      </c>
      <c r="I1081" s="2" t="s">
        <v>1</v>
      </c>
      <c r="J1081" s="1">
        <v>3</v>
      </c>
      <c r="K1081" s="2" t="s">
        <v>5</v>
      </c>
      <c r="L1081" s="1">
        <v>0</v>
      </c>
      <c r="M1081" s="1">
        <v>27</v>
      </c>
      <c r="N1081" s="1">
        <v>0</v>
      </c>
    </row>
    <row r="1082" spans="1:14">
      <c r="A1082" s="1">
        <v>1080</v>
      </c>
      <c r="B1082" s="1">
        <v>512831</v>
      </c>
      <c r="C1082" s="2" t="str">
        <f ca="1">VLOOKUP(B1082,'Fichier FI (en entrée)'!B:D,3)</f>
        <v>URVANEXIHW</v>
      </c>
      <c r="D1082" s="2" t="str">
        <f ca="1">VLOOKUP(B1082,'Fichier FI (en entrée)'!B:E,4)</f>
        <v>Xnksomnvinqok</v>
      </c>
      <c r="E1082" s="2" t="s">
        <v>22</v>
      </c>
      <c r="F1082" s="2" t="s">
        <v>3</v>
      </c>
      <c r="G1082" s="1">
        <v>1</v>
      </c>
      <c r="H1082" s="1">
        <v>9.44</v>
      </c>
      <c r="I1082" s="2" t="s">
        <v>1</v>
      </c>
      <c r="J1082" s="1">
        <v>3</v>
      </c>
      <c r="K1082" s="2" t="s">
        <v>0</v>
      </c>
      <c r="L1082" s="1">
        <v>0</v>
      </c>
      <c r="M1082" s="1">
        <v>3</v>
      </c>
      <c r="N1082" s="1">
        <v>0</v>
      </c>
    </row>
    <row r="1083" spans="1:14">
      <c r="A1083" s="1">
        <v>1080</v>
      </c>
      <c r="B1083" s="1">
        <v>632744</v>
      </c>
      <c r="C1083" s="2" t="str">
        <f ca="1">VLOOKUP(B1083,'Fichier FI (en entrée)'!B:D,3)</f>
        <v>OVFDDVUTUI</v>
      </c>
      <c r="D1083" s="2" t="str">
        <f ca="1">VLOOKUP(B1083,'Fichier FI (en entrée)'!B:E,4)</f>
        <v>Tbsfyflnyvkvt</v>
      </c>
      <c r="E1083" s="2" t="s">
        <v>22</v>
      </c>
      <c r="F1083" s="2" t="s">
        <v>3</v>
      </c>
      <c r="G1083" s="1">
        <v>1</v>
      </c>
      <c r="H1083" s="1">
        <v>9.44</v>
      </c>
      <c r="I1083" s="2" t="s">
        <v>1</v>
      </c>
      <c r="J1083" s="1">
        <v>3</v>
      </c>
      <c r="K1083" s="2" t="s">
        <v>5</v>
      </c>
      <c r="L1083" s="1">
        <v>0</v>
      </c>
      <c r="M1083" s="1">
        <v>7</v>
      </c>
      <c r="N1083" s="1">
        <v>0</v>
      </c>
    </row>
    <row r="1084" spans="1:14">
      <c r="A1084" s="1">
        <v>1080</v>
      </c>
      <c r="B1084" s="1">
        <v>1119844</v>
      </c>
      <c r="C1084" s="2" t="str">
        <f ca="1">VLOOKUP(B1084,'Fichier FI (en entrée)'!B:D,3)</f>
        <v>LETFYCXEKQ</v>
      </c>
      <c r="D1084" s="2" t="str">
        <f ca="1">VLOOKUP(B1084,'Fichier FI (en entrée)'!B:E,4)</f>
        <v>Fqzzkmshrpttl</v>
      </c>
      <c r="E1084" s="2" t="s">
        <v>62</v>
      </c>
      <c r="F1084" s="2" t="s">
        <v>3</v>
      </c>
      <c r="G1084" s="1">
        <v>1</v>
      </c>
      <c r="H1084" s="1">
        <v>9.44</v>
      </c>
      <c r="I1084" s="2" t="s">
        <v>1</v>
      </c>
      <c r="J1084" s="1">
        <v>3</v>
      </c>
      <c r="K1084" s="2" t="s">
        <v>0</v>
      </c>
      <c r="L1084" s="1">
        <v>0</v>
      </c>
      <c r="M1084" s="1">
        <v>21</v>
      </c>
      <c r="N1084" s="1">
        <v>0</v>
      </c>
    </row>
    <row r="1085" spans="1:14">
      <c r="A1085" s="1">
        <v>1084</v>
      </c>
      <c r="B1085" s="1">
        <v>771039</v>
      </c>
      <c r="C1085" s="2" t="str">
        <f ca="1">VLOOKUP(B1085,'Fichier FI (en entrée)'!B:D,3)</f>
        <v>XGPAWJYRLR</v>
      </c>
      <c r="D1085" s="2" t="str">
        <f ca="1">VLOOKUP(B1085,'Fichier FI (en entrée)'!B:E,4)</f>
        <v>Qgvxcupiauofs</v>
      </c>
      <c r="E1085" s="2" t="s">
        <v>14</v>
      </c>
      <c r="F1085" s="2" t="s">
        <v>3</v>
      </c>
      <c r="G1085" s="1">
        <v>1</v>
      </c>
      <c r="H1085" s="1">
        <v>9.43</v>
      </c>
      <c r="I1085" s="2" t="s">
        <v>1</v>
      </c>
      <c r="J1085" s="1">
        <v>3</v>
      </c>
      <c r="K1085" s="2" t="s">
        <v>0</v>
      </c>
      <c r="L1085" s="1">
        <v>0</v>
      </c>
      <c r="M1085" s="1">
        <v>28</v>
      </c>
      <c r="N1085" s="1">
        <v>0</v>
      </c>
    </row>
    <row r="1086" spans="1:14">
      <c r="A1086" s="1">
        <v>1084</v>
      </c>
      <c r="B1086" s="1">
        <v>510260</v>
      </c>
      <c r="C1086" s="2" t="str">
        <f ca="1">VLOOKUP(B1086,'Fichier FI (en entrée)'!B:D,3)</f>
        <v>NYIATCAYGB</v>
      </c>
      <c r="D1086" s="2" t="str">
        <f ca="1">VLOOKUP(B1086,'Fichier FI (en entrée)'!B:E,4)</f>
        <v>Cdmmmbdpduaiw</v>
      </c>
      <c r="E1086" s="2" t="s">
        <v>19</v>
      </c>
      <c r="F1086" s="2" t="s">
        <v>3</v>
      </c>
      <c r="G1086" s="1">
        <v>1</v>
      </c>
      <c r="H1086" s="1">
        <v>9.43</v>
      </c>
      <c r="I1086" s="2" t="s">
        <v>1</v>
      </c>
      <c r="J1086" s="1">
        <v>3</v>
      </c>
      <c r="K1086" s="2" t="s">
        <v>0</v>
      </c>
      <c r="L1086" s="1">
        <v>0</v>
      </c>
      <c r="M1086" s="1">
        <v>14</v>
      </c>
      <c r="N1086" s="1">
        <v>0</v>
      </c>
    </row>
    <row r="1087" spans="1:14">
      <c r="A1087" s="1">
        <v>1084</v>
      </c>
      <c r="B1087" s="1">
        <v>424661</v>
      </c>
      <c r="C1087" s="2" t="str">
        <f ca="1">VLOOKUP(B1087,'Fichier FI (en entrée)'!B:D,3)</f>
        <v>RNJGRXJXNM</v>
      </c>
      <c r="D1087" s="2" t="str">
        <f ca="1">VLOOKUP(B1087,'Fichier FI (en entrée)'!B:E,4)</f>
        <v>Cqmduisqjutda</v>
      </c>
      <c r="E1087" s="2" t="s">
        <v>19</v>
      </c>
      <c r="F1087" s="2" t="s">
        <v>3</v>
      </c>
      <c r="G1087" s="1">
        <v>1</v>
      </c>
      <c r="H1087" s="1">
        <v>9.43</v>
      </c>
      <c r="I1087" s="2" t="s">
        <v>1</v>
      </c>
      <c r="J1087" s="1">
        <v>3</v>
      </c>
      <c r="K1087" s="2" t="s">
        <v>0</v>
      </c>
      <c r="L1087" s="1">
        <v>0</v>
      </c>
      <c r="M1087" s="1">
        <v>14</v>
      </c>
      <c r="N1087" s="1">
        <v>0</v>
      </c>
    </row>
    <row r="1088" spans="1:14">
      <c r="A1088" s="1">
        <v>1084</v>
      </c>
      <c r="B1088" s="1">
        <v>407091</v>
      </c>
      <c r="C1088" s="2" t="str">
        <f ca="1">VLOOKUP(B1088,'Fichier FI (en entrée)'!B:D,3)</f>
        <v>QHJRRVJCQL</v>
      </c>
      <c r="D1088" s="2" t="str">
        <f ca="1">VLOOKUP(B1088,'Fichier FI (en entrée)'!B:E,4)</f>
        <v>Fbvtbmdsqplpw</v>
      </c>
      <c r="E1088" s="2" t="s">
        <v>19</v>
      </c>
      <c r="F1088" s="2" t="s">
        <v>3</v>
      </c>
      <c r="G1088" s="1">
        <v>1</v>
      </c>
      <c r="H1088" s="1">
        <v>9.43</v>
      </c>
      <c r="I1088" s="2" t="s">
        <v>1</v>
      </c>
      <c r="J1088" s="1">
        <v>3</v>
      </c>
      <c r="K1088" s="2" t="s">
        <v>5</v>
      </c>
      <c r="L1088" s="1">
        <v>0</v>
      </c>
      <c r="M1088" s="1">
        <v>14</v>
      </c>
      <c r="N1088" s="1">
        <v>0</v>
      </c>
    </row>
    <row r="1089" spans="1:14">
      <c r="A1089" s="1">
        <v>1084</v>
      </c>
      <c r="B1089" s="1">
        <v>269520</v>
      </c>
      <c r="C1089" s="2" t="str">
        <f ca="1">VLOOKUP(B1089,'Fichier FI (en entrée)'!B:D,3)</f>
        <v>AGSCPSAJHZ</v>
      </c>
      <c r="D1089" s="2" t="str">
        <f ca="1">VLOOKUP(B1089,'Fichier FI (en entrée)'!B:E,4)</f>
        <v>Yyheqfeljtlvk</v>
      </c>
      <c r="E1089" s="2" t="s">
        <v>18</v>
      </c>
      <c r="F1089" s="2" t="s">
        <v>3</v>
      </c>
      <c r="G1089" s="1">
        <v>1</v>
      </c>
      <c r="H1089" s="1">
        <v>9.43</v>
      </c>
      <c r="I1089" s="2" t="s">
        <v>1</v>
      </c>
      <c r="J1089" s="1">
        <v>3</v>
      </c>
      <c r="K1089" s="2" t="s">
        <v>5</v>
      </c>
      <c r="L1089" s="1">
        <v>0</v>
      </c>
      <c r="M1089" s="1">
        <v>14</v>
      </c>
      <c r="N1089" s="1">
        <v>0</v>
      </c>
    </row>
    <row r="1090" spans="1:14">
      <c r="A1090" s="1">
        <v>1089</v>
      </c>
      <c r="B1090" s="1">
        <v>534031</v>
      </c>
      <c r="C1090" s="2" t="str">
        <f ca="1">VLOOKUP(B1090,'Fichier FI (en entrée)'!B:D,3)</f>
        <v>WGKQCMABMO</v>
      </c>
      <c r="D1090" s="2" t="str">
        <f ca="1">VLOOKUP(B1090,'Fichier FI (en entrée)'!B:E,4)</f>
        <v>Httqhqdlsgoay</v>
      </c>
      <c r="E1090" s="2" t="s">
        <v>14</v>
      </c>
      <c r="F1090" s="2" t="s">
        <v>3</v>
      </c>
      <c r="G1090" s="1">
        <v>1</v>
      </c>
      <c r="H1090" s="1">
        <v>9.42</v>
      </c>
      <c r="I1090" s="2" t="s">
        <v>1</v>
      </c>
      <c r="J1090" s="1">
        <v>3</v>
      </c>
      <c r="K1090" s="2" t="s">
        <v>5</v>
      </c>
      <c r="L1090" s="1">
        <v>0</v>
      </c>
      <c r="M1090" s="1">
        <v>16</v>
      </c>
      <c r="N1090" s="1">
        <v>0</v>
      </c>
    </row>
    <row r="1091" spans="1:14">
      <c r="A1091" s="1">
        <v>1089</v>
      </c>
      <c r="B1091" s="1">
        <v>166347</v>
      </c>
      <c r="C1091" s="2" t="str">
        <f ca="1">VLOOKUP(B1091,'Fichier FI (en entrée)'!B:D,3)</f>
        <v>MMEWZVWUDL</v>
      </c>
      <c r="D1091" s="2" t="str">
        <f ca="1">VLOOKUP(B1091,'Fichier FI (en entrée)'!B:E,4)</f>
        <v>Xfsxvpnboattx</v>
      </c>
      <c r="E1091" s="2" t="s">
        <v>19</v>
      </c>
      <c r="F1091" s="2" t="s">
        <v>3</v>
      </c>
      <c r="G1091" s="1">
        <v>1</v>
      </c>
      <c r="H1091" s="1">
        <v>9.42</v>
      </c>
      <c r="I1091" s="2" t="s">
        <v>1</v>
      </c>
      <c r="J1091" s="1">
        <v>3</v>
      </c>
      <c r="K1091" s="2" t="s">
        <v>0</v>
      </c>
      <c r="L1091" s="1">
        <v>0</v>
      </c>
      <c r="M1091" s="1">
        <v>14</v>
      </c>
      <c r="N1091" s="1">
        <v>0</v>
      </c>
    </row>
    <row r="1092" spans="1:14">
      <c r="A1092" s="1">
        <v>1089</v>
      </c>
      <c r="B1092" s="1">
        <v>285034</v>
      </c>
      <c r="C1092" s="2" t="str">
        <f ca="1">VLOOKUP(B1092,'Fichier FI (en entrée)'!B:D,3)</f>
        <v>UONAWSPJIJ</v>
      </c>
      <c r="D1092" s="2" t="str">
        <f ca="1">VLOOKUP(B1092,'Fichier FI (en entrée)'!B:E,4)</f>
        <v>Puamuoexzrznm</v>
      </c>
      <c r="E1092" s="2" t="s">
        <v>24</v>
      </c>
      <c r="F1092" s="2" t="s">
        <v>3</v>
      </c>
      <c r="G1092" s="1">
        <v>1</v>
      </c>
      <c r="H1092" s="1">
        <v>9.42</v>
      </c>
      <c r="I1092" s="2" t="s">
        <v>1</v>
      </c>
      <c r="J1092" s="1">
        <v>3</v>
      </c>
      <c r="K1092" s="2" t="s">
        <v>5</v>
      </c>
      <c r="L1092" s="1">
        <v>0</v>
      </c>
      <c r="M1092" s="1">
        <v>2</v>
      </c>
      <c r="N1092" s="1">
        <v>0</v>
      </c>
    </row>
    <row r="1093" spans="1:14">
      <c r="A1093" s="1">
        <v>1089</v>
      </c>
      <c r="B1093" s="1">
        <v>578244</v>
      </c>
      <c r="C1093" s="2" t="str">
        <f ca="1">VLOOKUP(B1093,'Fichier FI (en entrée)'!B:D,3)</f>
        <v>RQAIUQIXFU</v>
      </c>
      <c r="D1093" s="2" t="str">
        <f ca="1">VLOOKUP(B1093,'Fichier FI (en entrée)'!B:E,4)</f>
        <v>Alcbejxucsoeb</v>
      </c>
      <c r="E1093" s="2" t="s">
        <v>23</v>
      </c>
      <c r="F1093" s="2" t="s">
        <v>3</v>
      </c>
      <c r="G1093" s="1">
        <v>1</v>
      </c>
      <c r="H1093" s="1">
        <v>9.42</v>
      </c>
      <c r="I1093" s="2" t="s">
        <v>1</v>
      </c>
      <c r="J1093" s="1">
        <v>3</v>
      </c>
      <c r="K1093" s="2" t="s">
        <v>5</v>
      </c>
      <c r="L1093" s="1">
        <v>0</v>
      </c>
      <c r="M1093" s="1">
        <v>4</v>
      </c>
      <c r="N1093" s="1">
        <v>0</v>
      </c>
    </row>
    <row r="1094" spans="1:14">
      <c r="A1094" s="1">
        <v>1093</v>
      </c>
      <c r="B1094" s="1">
        <v>765240</v>
      </c>
      <c r="C1094" s="2" t="str">
        <f ca="1">VLOOKUP(B1094,'Fichier FI (en entrée)'!B:D,3)</f>
        <v>TEHOZLUQRB</v>
      </c>
      <c r="D1094" s="2" t="str">
        <f ca="1">VLOOKUP(B1094,'Fichier FI (en entrée)'!B:E,4)</f>
        <v>Ahapgksqsvqdc</v>
      </c>
      <c r="E1094" s="2" t="s">
        <v>14</v>
      </c>
      <c r="F1094" s="2" t="s">
        <v>3</v>
      </c>
      <c r="G1094" s="1">
        <v>1</v>
      </c>
      <c r="H1094" s="1">
        <v>9.41</v>
      </c>
      <c r="I1094" s="2" t="s">
        <v>1</v>
      </c>
      <c r="J1094" s="1">
        <v>3</v>
      </c>
      <c r="K1094" s="2" t="s">
        <v>0</v>
      </c>
      <c r="L1094" s="1">
        <v>0</v>
      </c>
      <c r="M1094" s="1">
        <v>16</v>
      </c>
      <c r="N1094" s="1">
        <v>0</v>
      </c>
    </row>
    <row r="1095" spans="1:14">
      <c r="A1095" s="1">
        <v>1093</v>
      </c>
      <c r="B1095" s="1">
        <v>1000241</v>
      </c>
      <c r="C1095" s="2" t="str">
        <f ca="1">VLOOKUP(B1095,'Fichier FI (en entrée)'!B:D,3)</f>
        <v>JIRRAQZFNB</v>
      </c>
      <c r="D1095" s="2" t="str">
        <f ca="1">VLOOKUP(B1095,'Fichier FI (en entrée)'!B:E,4)</f>
        <v>Ksalrmvsifzpt</v>
      </c>
      <c r="E1095" s="2" t="s">
        <v>52</v>
      </c>
      <c r="F1095" s="2" t="s">
        <v>3</v>
      </c>
      <c r="G1095" s="1">
        <v>1</v>
      </c>
      <c r="H1095" s="1">
        <v>9.41</v>
      </c>
      <c r="I1095" s="2" t="s">
        <v>1</v>
      </c>
      <c r="J1095" s="1">
        <v>3</v>
      </c>
      <c r="K1095" s="2" t="s">
        <v>5</v>
      </c>
      <c r="L1095" s="1">
        <v>0</v>
      </c>
      <c r="M1095" s="1">
        <v>3</v>
      </c>
      <c r="N1095" s="1">
        <v>0</v>
      </c>
    </row>
    <row r="1096" spans="1:14">
      <c r="A1096" s="1">
        <v>1093</v>
      </c>
      <c r="B1096" s="1">
        <v>268210</v>
      </c>
      <c r="C1096" s="2" t="str">
        <f ca="1">VLOOKUP(B1096,'Fichier FI (en entrée)'!B:D,3)</f>
        <v>XBVOGVYMVL</v>
      </c>
      <c r="D1096" s="2" t="str">
        <f ca="1">VLOOKUP(B1096,'Fichier FI (en entrée)'!B:E,4)</f>
        <v>Tuagpcwvkoqlf</v>
      </c>
      <c r="E1096" s="2" t="s">
        <v>27</v>
      </c>
      <c r="F1096" s="2" t="s">
        <v>3</v>
      </c>
      <c r="G1096" s="1">
        <v>1</v>
      </c>
      <c r="H1096" s="1">
        <v>9.41</v>
      </c>
      <c r="I1096" s="2" t="s">
        <v>1</v>
      </c>
      <c r="J1096" s="1">
        <v>3</v>
      </c>
      <c r="K1096" s="2" t="s">
        <v>0</v>
      </c>
      <c r="L1096" s="1">
        <v>0</v>
      </c>
      <c r="M1096" s="1">
        <v>12</v>
      </c>
      <c r="N1096" s="1">
        <v>0</v>
      </c>
    </row>
    <row r="1097" spans="1:14">
      <c r="A1097" s="1">
        <v>1093</v>
      </c>
      <c r="B1097" s="1">
        <v>367871</v>
      </c>
      <c r="C1097" s="2" t="str">
        <f ca="1">VLOOKUP(B1097,'Fichier FI (en entrée)'!B:D,3)</f>
        <v>GKIHWBFXGM</v>
      </c>
      <c r="D1097" s="2" t="str">
        <f ca="1">VLOOKUP(B1097,'Fichier FI (en entrée)'!B:E,4)</f>
        <v>Mogiyxknqkomh</v>
      </c>
      <c r="E1097" s="2" t="s">
        <v>14</v>
      </c>
      <c r="F1097" s="2" t="s">
        <v>3</v>
      </c>
      <c r="G1097" s="1">
        <v>1</v>
      </c>
      <c r="H1097" s="1">
        <v>9.41</v>
      </c>
      <c r="I1097" s="2" t="s">
        <v>1</v>
      </c>
      <c r="J1097" s="1">
        <v>3</v>
      </c>
      <c r="K1097" s="2" t="s">
        <v>0</v>
      </c>
      <c r="L1097" s="1">
        <v>0</v>
      </c>
      <c r="M1097" s="1">
        <v>17</v>
      </c>
      <c r="N1097" s="1">
        <v>0</v>
      </c>
    </row>
    <row r="1098" spans="1:14">
      <c r="A1098" s="1">
        <v>1093</v>
      </c>
      <c r="B1098" s="1">
        <v>201273</v>
      </c>
      <c r="C1098" s="2" t="str">
        <f ca="1">VLOOKUP(B1098,'Fichier FI (en entrée)'!B:D,3)</f>
        <v>TWQTKUBWTE</v>
      </c>
      <c r="D1098" s="2" t="str">
        <f ca="1">VLOOKUP(B1098,'Fichier FI (en entrée)'!B:E,4)</f>
        <v>Aukuiwxfxocxz</v>
      </c>
      <c r="E1098" s="2" t="s">
        <v>18</v>
      </c>
      <c r="F1098" s="2" t="s">
        <v>3</v>
      </c>
      <c r="G1098" s="1">
        <v>1</v>
      </c>
      <c r="H1098" s="1">
        <v>9.41</v>
      </c>
      <c r="I1098" s="2" t="s">
        <v>1</v>
      </c>
      <c r="J1098" s="1">
        <v>3</v>
      </c>
      <c r="K1098" s="2" t="s">
        <v>0</v>
      </c>
      <c r="L1098" s="1">
        <v>0</v>
      </c>
      <c r="M1098" s="1">
        <v>14</v>
      </c>
      <c r="N1098" s="1">
        <v>0</v>
      </c>
    </row>
    <row r="1099" spans="1:14">
      <c r="A1099" s="1">
        <v>1093</v>
      </c>
      <c r="B1099" s="1">
        <v>677901</v>
      </c>
      <c r="C1099" s="2" t="str">
        <f ca="1">VLOOKUP(B1099,'Fichier FI (en entrée)'!B:D,3)</f>
        <v>RMTYXIAPOE</v>
      </c>
      <c r="D1099" s="2" t="str">
        <f ca="1">VLOOKUP(B1099,'Fichier FI (en entrée)'!B:E,4)</f>
        <v>Wetynfqbvlquj</v>
      </c>
      <c r="E1099" s="2" t="s">
        <v>41</v>
      </c>
      <c r="F1099" s="2" t="s">
        <v>3</v>
      </c>
      <c r="G1099" s="1">
        <v>1</v>
      </c>
      <c r="H1099" s="1">
        <v>9.41</v>
      </c>
      <c r="I1099" s="2" t="s">
        <v>1</v>
      </c>
      <c r="J1099" s="1">
        <v>3</v>
      </c>
      <c r="K1099" s="2" t="s">
        <v>5</v>
      </c>
      <c r="L1099" s="1">
        <v>0</v>
      </c>
      <c r="M1099" s="1">
        <v>2</v>
      </c>
      <c r="N1099" s="1">
        <v>0</v>
      </c>
    </row>
    <row r="1100" spans="1:14">
      <c r="A1100" s="1">
        <v>1099</v>
      </c>
      <c r="B1100" s="1">
        <v>821884</v>
      </c>
      <c r="C1100" s="2" t="str">
        <f ca="1">VLOOKUP(B1100,'Fichier FI (en entrée)'!B:D,3)</f>
        <v>XUTJXHKHGV</v>
      </c>
      <c r="D1100" s="2" t="str">
        <f ca="1">VLOOKUP(B1100,'Fichier FI (en entrée)'!B:E,4)</f>
        <v>Puthaioraavxx</v>
      </c>
      <c r="E1100" s="2" t="s">
        <v>20</v>
      </c>
      <c r="F1100" s="2" t="s">
        <v>3</v>
      </c>
      <c r="G1100" s="1">
        <v>1</v>
      </c>
      <c r="H1100" s="1">
        <v>9.4</v>
      </c>
      <c r="I1100" s="2" t="s">
        <v>1</v>
      </c>
      <c r="J1100" s="1">
        <v>3</v>
      </c>
      <c r="K1100" s="2" t="s">
        <v>5</v>
      </c>
      <c r="L1100" s="1">
        <v>0</v>
      </c>
      <c r="M1100" s="1">
        <v>2</v>
      </c>
      <c r="N1100" s="1">
        <v>0</v>
      </c>
    </row>
    <row r="1101" spans="1:14">
      <c r="A1101" s="1">
        <v>1099</v>
      </c>
      <c r="B1101" s="1">
        <v>1039048</v>
      </c>
      <c r="C1101" s="2" t="str">
        <f ca="1">VLOOKUP(B1101,'Fichier FI (en entrée)'!B:D,3)</f>
        <v>QZAZCYAGFC</v>
      </c>
      <c r="D1101" s="2" t="str">
        <f ca="1">VLOOKUP(B1101,'Fichier FI (en entrée)'!B:E,4)</f>
        <v>Blspbtscxibsq</v>
      </c>
      <c r="E1101" s="2" t="s">
        <v>46</v>
      </c>
      <c r="F1101" s="2" t="s">
        <v>3</v>
      </c>
      <c r="G1101" s="1">
        <v>1</v>
      </c>
      <c r="H1101" s="1">
        <v>9.4</v>
      </c>
      <c r="I1101" s="2" t="s">
        <v>1</v>
      </c>
      <c r="J1101" s="1">
        <v>3</v>
      </c>
      <c r="K1101" s="2" t="s">
        <v>5</v>
      </c>
      <c r="L1101" s="1">
        <v>0</v>
      </c>
      <c r="M1101" s="1">
        <v>25</v>
      </c>
      <c r="N1101" s="1">
        <v>0</v>
      </c>
    </row>
    <row r="1102" spans="1:14">
      <c r="A1102" s="1">
        <v>1099</v>
      </c>
      <c r="B1102" s="1">
        <v>187990</v>
      </c>
      <c r="C1102" s="2" t="str">
        <f ca="1">VLOOKUP(B1102,'Fichier FI (en entrée)'!B:D,3)</f>
        <v>XPWOPNAXKD</v>
      </c>
      <c r="D1102" s="2" t="str">
        <f ca="1">VLOOKUP(B1102,'Fichier FI (en entrée)'!B:E,4)</f>
        <v>Hncsvqjzcgimf</v>
      </c>
      <c r="E1102" s="2" t="s">
        <v>20</v>
      </c>
      <c r="F1102" s="2" t="s">
        <v>3</v>
      </c>
      <c r="G1102" s="1">
        <v>1</v>
      </c>
      <c r="H1102" s="1">
        <v>9.4</v>
      </c>
      <c r="I1102" s="2" t="s">
        <v>1</v>
      </c>
      <c r="J1102" s="1">
        <v>3</v>
      </c>
      <c r="K1102" s="2" t="s">
        <v>5</v>
      </c>
      <c r="L1102" s="1">
        <v>0</v>
      </c>
      <c r="M1102" s="1">
        <v>0</v>
      </c>
      <c r="N1102" s="1">
        <v>0</v>
      </c>
    </row>
    <row r="1103" spans="1:14">
      <c r="A1103" s="1">
        <v>1099</v>
      </c>
      <c r="B1103" s="1">
        <v>384527</v>
      </c>
      <c r="C1103" s="2" t="str">
        <f ca="1">VLOOKUP(B1103,'Fichier FI (en entrée)'!B:D,3)</f>
        <v>NRTFVERDXV</v>
      </c>
      <c r="D1103" s="2" t="str">
        <f ca="1">VLOOKUP(B1103,'Fichier FI (en entrée)'!B:E,4)</f>
        <v>Kesglawcwbjhh</v>
      </c>
      <c r="E1103" s="2" t="s">
        <v>18</v>
      </c>
      <c r="F1103" s="2" t="s">
        <v>3</v>
      </c>
      <c r="G1103" s="1">
        <v>1</v>
      </c>
      <c r="H1103" s="1">
        <v>9.4</v>
      </c>
      <c r="I1103" s="2" t="s">
        <v>1</v>
      </c>
      <c r="J1103" s="1">
        <v>3</v>
      </c>
      <c r="K1103" s="2" t="s">
        <v>5</v>
      </c>
      <c r="L1103" s="1">
        <v>0</v>
      </c>
      <c r="M1103" s="1">
        <v>14</v>
      </c>
      <c r="N1103" s="1">
        <v>0</v>
      </c>
    </row>
    <row r="1104" spans="1:14">
      <c r="A1104" s="1">
        <v>1099</v>
      </c>
      <c r="B1104" s="1">
        <v>502899</v>
      </c>
      <c r="C1104" s="2" t="str">
        <f ca="1">VLOOKUP(B1104,'Fichier FI (en entrée)'!B:D,3)</f>
        <v>GSJSRMSYIB</v>
      </c>
      <c r="D1104" s="2" t="str">
        <f ca="1">VLOOKUP(B1104,'Fichier FI (en entrée)'!B:E,4)</f>
        <v>Fecpnsjjzqjdm</v>
      </c>
      <c r="E1104" s="2" t="s">
        <v>14</v>
      </c>
      <c r="F1104" s="2" t="s">
        <v>3</v>
      </c>
      <c r="G1104" s="1">
        <v>1</v>
      </c>
      <c r="H1104" s="1">
        <v>9.4</v>
      </c>
      <c r="I1104" s="2" t="s">
        <v>1</v>
      </c>
      <c r="J1104" s="1">
        <v>3</v>
      </c>
      <c r="K1104" s="2" t="s">
        <v>5</v>
      </c>
      <c r="L1104" s="1">
        <v>0</v>
      </c>
      <c r="M1104" s="1">
        <v>16</v>
      </c>
      <c r="N1104" s="1">
        <v>0</v>
      </c>
    </row>
    <row r="1105" spans="1:14">
      <c r="A1105" s="1">
        <v>1104</v>
      </c>
      <c r="B1105" s="1">
        <v>1202625</v>
      </c>
      <c r="C1105" s="2" t="str">
        <f ca="1">VLOOKUP(B1105,'Fichier FI (en entrée)'!B:D,3)</f>
        <v>VRCQHOGLIJ</v>
      </c>
      <c r="D1105" s="2" t="str">
        <f ca="1">VLOOKUP(B1105,'Fichier FI (en entrée)'!B:E,4)</f>
        <v>Iellycfreoghd</v>
      </c>
      <c r="E1105" s="2" t="s">
        <v>37</v>
      </c>
      <c r="F1105" s="2" t="s">
        <v>3</v>
      </c>
      <c r="G1105" s="1">
        <v>1</v>
      </c>
      <c r="H1105" s="1">
        <v>9.39</v>
      </c>
      <c r="I1105" s="2" t="s">
        <v>1</v>
      </c>
      <c r="J1105" s="1">
        <v>3</v>
      </c>
      <c r="K1105" s="2" t="s">
        <v>5</v>
      </c>
      <c r="L1105" s="1">
        <v>0</v>
      </c>
      <c r="M1105" s="1">
        <v>11</v>
      </c>
      <c r="N1105" s="1">
        <v>0</v>
      </c>
    </row>
    <row r="1106" spans="1:14">
      <c r="A1106" s="1">
        <v>1104</v>
      </c>
      <c r="B1106" s="1">
        <v>579299</v>
      </c>
      <c r="C1106" s="2" t="str">
        <f ca="1">VLOOKUP(B1106,'Fichier FI (en entrée)'!B:D,3)</f>
        <v>DLMTYDXYPB</v>
      </c>
      <c r="D1106" s="2" t="str">
        <f ca="1">VLOOKUP(B1106,'Fichier FI (en entrée)'!B:E,4)</f>
        <v>Nkqflfmpjpaxu</v>
      </c>
      <c r="E1106" s="2" t="s">
        <v>27</v>
      </c>
      <c r="F1106" s="2" t="s">
        <v>3</v>
      </c>
      <c r="G1106" s="1">
        <v>1</v>
      </c>
      <c r="H1106" s="1">
        <v>9.39</v>
      </c>
      <c r="I1106" s="2" t="s">
        <v>1</v>
      </c>
      <c r="J1106" s="1">
        <v>3</v>
      </c>
      <c r="K1106" s="2" t="s">
        <v>5</v>
      </c>
      <c r="L1106" s="1">
        <v>0</v>
      </c>
      <c r="M1106" s="1">
        <v>15</v>
      </c>
      <c r="N1106" s="1">
        <v>0</v>
      </c>
    </row>
    <row r="1107" spans="1:14">
      <c r="A1107" s="1">
        <v>1104</v>
      </c>
      <c r="B1107" s="1">
        <v>553923</v>
      </c>
      <c r="C1107" s="2" t="str">
        <f ca="1">VLOOKUP(B1107,'Fichier FI (en entrée)'!B:D,3)</f>
        <v>VHLVZURDHG</v>
      </c>
      <c r="D1107" s="2" t="str">
        <f ca="1">VLOOKUP(B1107,'Fichier FI (en entrée)'!B:E,4)</f>
        <v>Vnpunpcufilst</v>
      </c>
      <c r="E1107" s="2" t="s">
        <v>14</v>
      </c>
      <c r="F1107" s="2" t="s">
        <v>3</v>
      </c>
      <c r="G1107" s="1">
        <v>1</v>
      </c>
      <c r="H1107" s="1">
        <v>9.39</v>
      </c>
      <c r="I1107" s="2" t="s">
        <v>1</v>
      </c>
      <c r="J1107" s="1">
        <v>3</v>
      </c>
      <c r="K1107" s="2" t="s">
        <v>5</v>
      </c>
      <c r="L1107" s="1">
        <v>0</v>
      </c>
      <c r="M1107" s="1">
        <v>16</v>
      </c>
      <c r="N1107" s="1">
        <v>0</v>
      </c>
    </row>
    <row r="1108" spans="1:14">
      <c r="A1108" s="1">
        <v>1104</v>
      </c>
      <c r="B1108" s="1">
        <v>668053</v>
      </c>
      <c r="C1108" s="2" t="str">
        <f ca="1">VLOOKUP(B1108,'Fichier FI (en entrée)'!B:D,3)</f>
        <v>STIGAUQDYE</v>
      </c>
      <c r="D1108" s="2" t="str">
        <f ca="1">VLOOKUP(B1108,'Fichier FI (en entrée)'!B:E,4)</f>
        <v>Gbenyoeoqhbmx</v>
      </c>
      <c r="E1108" s="2" t="s">
        <v>25</v>
      </c>
      <c r="F1108" s="2" t="s">
        <v>3</v>
      </c>
      <c r="G1108" s="1">
        <v>1</v>
      </c>
      <c r="H1108" s="1">
        <v>9.39</v>
      </c>
      <c r="I1108" s="2" t="s">
        <v>1</v>
      </c>
      <c r="J1108" s="1">
        <v>3</v>
      </c>
      <c r="K1108" s="2" t="s">
        <v>5</v>
      </c>
      <c r="L1108" s="1">
        <v>0</v>
      </c>
      <c r="M1108" s="1">
        <v>1</v>
      </c>
      <c r="N1108" s="1">
        <v>0</v>
      </c>
    </row>
    <row r="1109" spans="1:14">
      <c r="A1109" s="1">
        <v>1108</v>
      </c>
      <c r="B1109" s="1">
        <v>1077606</v>
      </c>
      <c r="C1109" s="2" t="str">
        <f ca="1">VLOOKUP(B1109,'Fichier FI (en entrée)'!B:D,3)</f>
        <v>KCLRSLYHRH</v>
      </c>
      <c r="D1109" s="2" t="str">
        <f ca="1">VLOOKUP(B1109,'Fichier FI (en entrée)'!B:E,4)</f>
        <v>Eqczskbapdxym</v>
      </c>
      <c r="E1109" s="2" t="s">
        <v>37</v>
      </c>
      <c r="F1109" s="2" t="s">
        <v>3</v>
      </c>
      <c r="G1109" s="1">
        <v>1</v>
      </c>
      <c r="H1109" s="1">
        <v>9.3800000000000008</v>
      </c>
      <c r="I1109" s="2" t="s">
        <v>1</v>
      </c>
      <c r="J1109" s="1">
        <v>3</v>
      </c>
      <c r="K1109" s="2" t="s">
        <v>5</v>
      </c>
      <c r="L1109" s="1">
        <v>0</v>
      </c>
      <c r="M1109" s="1">
        <v>4</v>
      </c>
      <c r="N1109" s="1">
        <v>0</v>
      </c>
    </row>
    <row r="1110" spans="1:14">
      <c r="A1110" s="1">
        <v>1108</v>
      </c>
      <c r="B1110" s="1">
        <v>284942</v>
      </c>
      <c r="C1110" s="2" t="str">
        <f ca="1">VLOOKUP(B1110,'Fichier FI (en entrée)'!B:D,3)</f>
        <v>PXABBFUGIW</v>
      </c>
      <c r="D1110" s="2" t="str">
        <f ca="1">VLOOKUP(B1110,'Fichier FI (en entrée)'!B:E,4)</f>
        <v>Sejhygbopvptl</v>
      </c>
      <c r="E1110" s="2" t="s">
        <v>15</v>
      </c>
      <c r="F1110" s="2" t="s">
        <v>3</v>
      </c>
      <c r="G1110" s="1">
        <v>1</v>
      </c>
      <c r="H1110" s="1">
        <v>9.3800000000000008</v>
      </c>
      <c r="I1110" s="2" t="s">
        <v>1</v>
      </c>
      <c r="J1110" s="1">
        <v>3</v>
      </c>
      <c r="K1110" s="2" t="s">
        <v>0</v>
      </c>
      <c r="L1110" s="1">
        <v>0</v>
      </c>
      <c r="M1110" s="1">
        <v>3</v>
      </c>
      <c r="N1110" s="1">
        <v>0</v>
      </c>
    </row>
    <row r="1111" spans="1:14">
      <c r="A1111" s="1">
        <v>1108</v>
      </c>
      <c r="B1111" s="1">
        <v>178154</v>
      </c>
      <c r="C1111" s="2" t="str">
        <f ca="1">VLOOKUP(B1111,'Fichier FI (en entrée)'!B:D,3)</f>
        <v>ZZCUNWKLBH</v>
      </c>
      <c r="D1111" s="2" t="str">
        <f ca="1">VLOOKUP(B1111,'Fichier FI (en entrée)'!B:E,4)</f>
        <v>Wknbpugqsvzcy</v>
      </c>
      <c r="E1111" s="2" t="s">
        <v>44</v>
      </c>
      <c r="F1111" s="2" t="s">
        <v>3</v>
      </c>
      <c r="G1111" s="1">
        <v>1</v>
      </c>
      <c r="H1111" s="1">
        <v>9.3800000000000008</v>
      </c>
      <c r="I1111" s="2" t="s">
        <v>1</v>
      </c>
      <c r="J1111" s="1">
        <v>3</v>
      </c>
      <c r="K1111" s="2" t="s">
        <v>0</v>
      </c>
      <c r="L1111" s="1">
        <v>0</v>
      </c>
      <c r="M1111" s="1">
        <v>10</v>
      </c>
      <c r="N1111" s="1">
        <v>0</v>
      </c>
    </row>
    <row r="1112" spans="1:14">
      <c r="A1112" s="1">
        <v>1108</v>
      </c>
      <c r="B1112" s="1">
        <v>298167</v>
      </c>
      <c r="C1112" s="2" t="str">
        <f ca="1">VLOOKUP(B1112,'Fichier FI (en entrée)'!B:D,3)</f>
        <v>TCHBLSKGCC</v>
      </c>
      <c r="D1112" s="2" t="str">
        <f ca="1">VLOOKUP(B1112,'Fichier FI (en entrée)'!B:E,4)</f>
        <v>Tcafofxowbvtz</v>
      </c>
      <c r="E1112" s="2" t="s">
        <v>18</v>
      </c>
      <c r="F1112" s="2" t="s">
        <v>3</v>
      </c>
      <c r="G1112" s="1">
        <v>1</v>
      </c>
      <c r="H1112" s="1">
        <v>9.3800000000000008</v>
      </c>
      <c r="I1112" s="2" t="s">
        <v>1</v>
      </c>
      <c r="J1112" s="1">
        <v>3</v>
      </c>
      <c r="K1112" s="2" t="s">
        <v>0</v>
      </c>
      <c r="L1112" s="1">
        <v>0</v>
      </c>
      <c r="M1112" s="1">
        <v>15</v>
      </c>
      <c r="N1112" s="1">
        <v>0</v>
      </c>
    </row>
    <row r="1113" spans="1:14">
      <c r="A1113" s="1">
        <v>1108</v>
      </c>
      <c r="B1113" s="1">
        <v>332207</v>
      </c>
      <c r="C1113" s="2" t="str">
        <f ca="1">VLOOKUP(B1113,'Fichier FI (en entrée)'!B:D,3)</f>
        <v>JUFXVHFPQR</v>
      </c>
      <c r="D1113" s="2" t="str">
        <f ca="1">VLOOKUP(B1113,'Fichier FI (en entrée)'!B:E,4)</f>
        <v>Ikpfrsofqzyks</v>
      </c>
      <c r="E1113" s="2" t="s">
        <v>20</v>
      </c>
      <c r="F1113" s="2" t="s">
        <v>3</v>
      </c>
      <c r="G1113" s="1">
        <v>1</v>
      </c>
      <c r="H1113" s="1">
        <v>9.3800000000000008</v>
      </c>
      <c r="I1113" s="2" t="s">
        <v>1</v>
      </c>
      <c r="J1113" s="1">
        <v>3</v>
      </c>
      <c r="K1113" s="2" t="s">
        <v>0</v>
      </c>
      <c r="L1113" s="1">
        <v>0</v>
      </c>
      <c r="M1113" s="1">
        <v>3</v>
      </c>
      <c r="N1113" s="1">
        <v>0</v>
      </c>
    </row>
    <row r="1114" spans="1:14">
      <c r="A1114" s="1">
        <v>1108</v>
      </c>
      <c r="B1114" s="1">
        <v>284970</v>
      </c>
      <c r="C1114" s="2" t="str">
        <f ca="1">VLOOKUP(B1114,'Fichier FI (en entrée)'!B:D,3)</f>
        <v>HQMVAIQFHF</v>
      </c>
      <c r="D1114" s="2" t="str">
        <f ca="1">VLOOKUP(B1114,'Fichier FI (en entrée)'!B:E,4)</f>
        <v>Bsqpnnfmvfkfi</v>
      </c>
      <c r="E1114" s="2" t="s">
        <v>24</v>
      </c>
      <c r="F1114" s="2" t="s">
        <v>3</v>
      </c>
      <c r="G1114" s="1">
        <v>1</v>
      </c>
      <c r="H1114" s="1">
        <v>9.3800000000000008</v>
      </c>
      <c r="I1114" s="2" t="s">
        <v>1</v>
      </c>
      <c r="J1114" s="1">
        <v>3</v>
      </c>
      <c r="K1114" s="2" t="s">
        <v>5</v>
      </c>
      <c r="L1114" s="1">
        <v>0</v>
      </c>
      <c r="M1114" s="1">
        <v>2</v>
      </c>
      <c r="N1114" s="1">
        <v>0</v>
      </c>
    </row>
    <row r="1115" spans="1:14">
      <c r="A1115" s="1">
        <v>1114</v>
      </c>
      <c r="B1115" s="1">
        <v>756792</v>
      </c>
      <c r="C1115" s="2" t="str">
        <f ca="1">VLOOKUP(B1115,'Fichier FI (en entrée)'!B:D,3)</f>
        <v>RSQJDVKNXO</v>
      </c>
      <c r="D1115" s="2" t="str">
        <f ca="1">VLOOKUP(B1115,'Fichier FI (en entrée)'!B:E,4)</f>
        <v>Iarhlosaktthp</v>
      </c>
      <c r="E1115" s="2" t="s">
        <v>17</v>
      </c>
      <c r="F1115" s="2" t="s">
        <v>3</v>
      </c>
      <c r="G1115" s="1">
        <v>1</v>
      </c>
      <c r="H1115" s="1">
        <v>9.3699999999999992</v>
      </c>
      <c r="I1115" s="2" t="s">
        <v>1</v>
      </c>
      <c r="J1115" s="1">
        <v>3</v>
      </c>
      <c r="K1115" s="2" t="s">
        <v>0</v>
      </c>
      <c r="L1115" s="1">
        <v>0</v>
      </c>
      <c r="M1115" s="1">
        <v>0</v>
      </c>
      <c r="N1115" s="1">
        <v>0</v>
      </c>
    </row>
    <row r="1116" spans="1:14">
      <c r="A1116" s="1">
        <v>1114</v>
      </c>
      <c r="B1116" s="1">
        <v>151981</v>
      </c>
      <c r="C1116" s="2" t="str">
        <f ca="1">VLOOKUP(B1116,'Fichier FI (en entrée)'!B:D,3)</f>
        <v>LEAVIRZNNY</v>
      </c>
      <c r="D1116" s="2" t="str">
        <f ca="1">VLOOKUP(B1116,'Fichier FI (en entrée)'!B:E,4)</f>
        <v>Hjgkzgtqcjaut</v>
      </c>
      <c r="E1116" s="2" t="s">
        <v>24</v>
      </c>
      <c r="F1116" s="2" t="s">
        <v>3</v>
      </c>
      <c r="G1116" s="1">
        <v>1</v>
      </c>
      <c r="H1116" s="1">
        <v>9.3699999999999992</v>
      </c>
      <c r="I1116" s="2" t="s">
        <v>1</v>
      </c>
      <c r="J1116" s="1">
        <v>3</v>
      </c>
      <c r="K1116" s="2" t="s">
        <v>0</v>
      </c>
      <c r="L1116" s="1">
        <v>0</v>
      </c>
      <c r="M1116" s="1">
        <v>2</v>
      </c>
      <c r="N1116" s="1">
        <v>0</v>
      </c>
    </row>
    <row r="1117" spans="1:14">
      <c r="A1117" s="1">
        <v>1114</v>
      </c>
      <c r="B1117" s="1">
        <v>311261</v>
      </c>
      <c r="C1117" s="2" t="str">
        <f ca="1">VLOOKUP(B1117,'Fichier FI (en entrée)'!B:D,3)</f>
        <v>HQPEGKMVAT</v>
      </c>
      <c r="D1117" s="2" t="str">
        <f ca="1">VLOOKUP(B1117,'Fichier FI (en entrée)'!B:E,4)</f>
        <v>Kgzbidkzuflli</v>
      </c>
      <c r="E1117" s="2" t="s">
        <v>14</v>
      </c>
      <c r="F1117" s="2" t="s">
        <v>3</v>
      </c>
      <c r="G1117" s="1">
        <v>1</v>
      </c>
      <c r="H1117" s="1">
        <v>9.3699999999999992</v>
      </c>
      <c r="I1117" s="2" t="s">
        <v>1</v>
      </c>
      <c r="J1117" s="1">
        <v>3</v>
      </c>
      <c r="K1117" s="2" t="s">
        <v>0</v>
      </c>
      <c r="L1117" s="1">
        <v>0</v>
      </c>
      <c r="M1117" s="1">
        <v>16</v>
      </c>
      <c r="N1117" s="1">
        <v>0</v>
      </c>
    </row>
    <row r="1118" spans="1:14">
      <c r="A1118" s="1">
        <v>1114</v>
      </c>
      <c r="B1118" s="1">
        <v>699790</v>
      </c>
      <c r="C1118" s="2" t="str">
        <f ca="1">VLOOKUP(B1118,'Fichier FI (en entrée)'!B:D,3)</f>
        <v>MRXKJRDHIW</v>
      </c>
      <c r="D1118" s="2" t="str">
        <f ca="1">VLOOKUP(B1118,'Fichier FI (en entrée)'!B:E,4)</f>
        <v>Xtffuklnzvyvk</v>
      </c>
      <c r="E1118" s="2" t="s">
        <v>18</v>
      </c>
      <c r="F1118" s="2" t="s">
        <v>3</v>
      </c>
      <c r="G1118" s="1">
        <v>1</v>
      </c>
      <c r="H1118" s="1">
        <v>9.3699999999999992</v>
      </c>
      <c r="I1118" s="2" t="s">
        <v>1</v>
      </c>
      <c r="J1118" s="1">
        <v>3</v>
      </c>
      <c r="K1118" s="2" t="s">
        <v>0</v>
      </c>
      <c r="L1118" s="1">
        <v>0</v>
      </c>
      <c r="M1118" s="1">
        <v>15</v>
      </c>
      <c r="N1118" s="1">
        <v>0</v>
      </c>
    </row>
    <row r="1119" spans="1:14">
      <c r="A1119" s="1">
        <v>1118</v>
      </c>
      <c r="B1119" s="1">
        <v>1062614</v>
      </c>
      <c r="C1119" s="2" t="str">
        <f ca="1">VLOOKUP(B1119,'Fichier FI (en entrée)'!B:D,3)</f>
        <v>TXMPICSLWY</v>
      </c>
      <c r="D1119" s="2" t="str">
        <f ca="1">VLOOKUP(B1119,'Fichier FI (en entrée)'!B:E,4)</f>
        <v>Nfjqzsyroylva</v>
      </c>
      <c r="E1119" s="2" t="s">
        <v>37</v>
      </c>
      <c r="F1119" s="2" t="s">
        <v>3</v>
      </c>
      <c r="G1119" s="1">
        <v>1</v>
      </c>
      <c r="H1119" s="1">
        <v>9.36</v>
      </c>
      <c r="I1119" s="2" t="s">
        <v>1</v>
      </c>
      <c r="J1119" s="1">
        <v>3</v>
      </c>
      <c r="K1119" s="2" t="s">
        <v>0</v>
      </c>
      <c r="L1119" s="1">
        <v>0</v>
      </c>
      <c r="M1119" s="1">
        <v>2</v>
      </c>
      <c r="N1119" s="1">
        <v>0</v>
      </c>
    </row>
    <row r="1120" spans="1:14">
      <c r="A1120" s="1">
        <v>1118</v>
      </c>
      <c r="B1120" s="1">
        <v>575977</v>
      </c>
      <c r="C1120" s="2" t="str">
        <f ca="1">VLOOKUP(B1120,'Fichier FI (en entrée)'!B:D,3)</f>
        <v>GNTLIOFEBR</v>
      </c>
      <c r="D1120" s="2" t="str">
        <f ca="1">VLOOKUP(B1120,'Fichier FI (en entrée)'!B:E,4)</f>
        <v>Usobkpyopgpnc</v>
      </c>
      <c r="E1120" s="2" t="s">
        <v>20</v>
      </c>
      <c r="F1120" s="2" t="s">
        <v>3</v>
      </c>
      <c r="G1120" s="1">
        <v>1</v>
      </c>
      <c r="H1120" s="1">
        <v>9.36</v>
      </c>
      <c r="I1120" s="2" t="s">
        <v>1</v>
      </c>
      <c r="J1120" s="1">
        <v>3</v>
      </c>
      <c r="K1120" s="2" t="s">
        <v>5</v>
      </c>
      <c r="L1120" s="1">
        <v>0</v>
      </c>
      <c r="M1120" s="1">
        <v>1</v>
      </c>
      <c r="N1120" s="1">
        <v>0</v>
      </c>
    </row>
    <row r="1121" spans="1:14">
      <c r="A1121" s="1">
        <v>1118</v>
      </c>
      <c r="B1121" s="1">
        <v>727594</v>
      </c>
      <c r="C1121" s="2" t="str">
        <f ca="1">VLOOKUP(B1121,'Fichier FI (en entrée)'!B:D,3)</f>
        <v>ULCVWPNYMB</v>
      </c>
      <c r="D1121" s="2" t="str">
        <f ca="1">VLOOKUP(B1121,'Fichier FI (en entrée)'!B:E,4)</f>
        <v>Icvysymuvrcaa</v>
      </c>
      <c r="E1121" s="2" t="s">
        <v>19</v>
      </c>
      <c r="F1121" s="2" t="s">
        <v>3</v>
      </c>
      <c r="G1121" s="1">
        <v>1</v>
      </c>
      <c r="H1121" s="1">
        <v>9.36</v>
      </c>
      <c r="I1121" s="2" t="s">
        <v>1</v>
      </c>
      <c r="J1121" s="1">
        <v>3</v>
      </c>
      <c r="K1121" s="2" t="s">
        <v>0</v>
      </c>
      <c r="L1121" s="1">
        <v>0</v>
      </c>
      <c r="M1121" s="1">
        <v>13</v>
      </c>
      <c r="N1121" s="1">
        <v>0</v>
      </c>
    </row>
    <row r="1122" spans="1:14">
      <c r="A1122" s="1">
        <v>1118</v>
      </c>
      <c r="B1122" s="1">
        <v>1101225</v>
      </c>
      <c r="C1122" s="2" t="str">
        <f ca="1">VLOOKUP(B1122,'Fichier FI (en entrée)'!B:D,3)</f>
        <v>DTTPHJDBCI</v>
      </c>
      <c r="D1122" s="2" t="str">
        <f ca="1">VLOOKUP(B1122,'Fichier FI (en entrée)'!B:E,4)</f>
        <v>Eptjqcciecdyd</v>
      </c>
      <c r="E1122" s="2" t="s">
        <v>52</v>
      </c>
      <c r="F1122" s="2" t="s">
        <v>3</v>
      </c>
      <c r="G1122" s="1">
        <v>1</v>
      </c>
      <c r="H1122" s="1">
        <v>9.36</v>
      </c>
      <c r="I1122" s="2" t="s">
        <v>1</v>
      </c>
      <c r="J1122" s="1">
        <v>3</v>
      </c>
      <c r="K1122" s="2" t="s">
        <v>5</v>
      </c>
      <c r="L1122" s="1">
        <v>0</v>
      </c>
      <c r="M1122" s="1">
        <v>4</v>
      </c>
      <c r="N1122" s="1">
        <v>0</v>
      </c>
    </row>
    <row r="1123" spans="1:14">
      <c r="A1123" s="1">
        <v>1122</v>
      </c>
      <c r="B1123" s="1">
        <v>1092655</v>
      </c>
      <c r="C1123" s="2" t="str">
        <f ca="1">VLOOKUP(B1123,'Fichier FI (en entrée)'!B:D,3)</f>
        <v>IDUSOYMQZC</v>
      </c>
      <c r="D1123" s="2" t="str">
        <f ca="1">VLOOKUP(B1123,'Fichier FI (en entrée)'!B:E,4)</f>
        <v>Mxagrkonkjckv</v>
      </c>
      <c r="E1123" s="2" t="s">
        <v>66</v>
      </c>
      <c r="F1123" s="2" t="s">
        <v>3</v>
      </c>
      <c r="G1123" s="1">
        <v>1</v>
      </c>
      <c r="H1123" s="1">
        <v>9.35</v>
      </c>
      <c r="I1123" s="2" t="s">
        <v>1</v>
      </c>
      <c r="J1123" s="1">
        <v>3</v>
      </c>
      <c r="K1123" s="2" t="s">
        <v>5</v>
      </c>
      <c r="L1123" s="1">
        <v>0</v>
      </c>
      <c r="M1123" s="1">
        <v>5</v>
      </c>
      <c r="N1123" s="1">
        <v>0</v>
      </c>
    </row>
    <row r="1124" spans="1:14">
      <c r="A1124" s="1">
        <v>1122</v>
      </c>
      <c r="B1124" s="1">
        <v>504568</v>
      </c>
      <c r="C1124" s="2" t="str">
        <f ca="1">VLOOKUP(B1124,'Fichier FI (en entrée)'!B:D,3)</f>
        <v>TGAJSTYNRJ</v>
      </c>
      <c r="D1124" s="2" t="str">
        <f ca="1">VLOOKUP(B1124,'Fichier FI (en entrée)'!B:E,4)</f>
        <v>Lztrwxmhuykix</v>
      </c>
      <c r="E1124" s="2" t="s">
        <v>20</v>
      </c>
      <c r="F1124" s="2" t="s">
        <v>3</v>
      </c>
      <c r="G1124" s="1">
        <v>1</v>
      </c>
      <c r="H1124" s="1">
        <v>9.35</v>
      </c>
      <c r="I1124" s="2" t="s">
        <v>1</v>
      </c>
      <c r="J1124" s="1">
        <v>3</v>
      </c>
      <c r="K1124" s="2" t="s">
        <v>0</v>
      </c>
      <c r="L1124" s="1">
        <v>0</v>
      </c>
      <c r="M1124" s="1">
        <v>1</v>
      </c>
      <c r="N1124" s="1">
        <v>0</v>
      </c>
    </row>
    <row r="1125" spans="1:14">
      <c r="A1125" s="1">
        <v>1122</v>
      </c>
      <c r="B1125" s="1">
        <v>416346</v>
      </c>
      <c r="C1125" s="2" t="str">
        <f ca="1">VLOOKUP(B1125,'Fichier FI (en entrée)'!B:D,3)</f>
        <v>YYPKBAVYRE</v>
      </c>
      <c r="D1125" s="2" t="str">
        <f ca="1">VLOOKUP(B1125,'Fichier FI (en entrée)'!B:E,4)</f>
        <v>Wvelppfzydpej</v>
      </c>
      <c r="E1125" s="2" t="s">
        <v>19</v>
      </c>
      <c r="F1125" s="2" t="s">
        <v>3</v>
      </c>
      <c r="G1125" s="1">
        <v>1</v>
      </c>
      <c r="H1125" s="1">
        <v>9.35</v>
      </c>
      <c r="I1125" s="2" t="s">
        <v>1</v>
      </c>
      <c r="J1125" s="1">
        <v>3</v>
      </c>
      <c r="K1125" s="2" t="s">
        <v>5</v>
      </c>
      <c r="L1125" s="1">
        <v>0</v>
      </c>
      <c r="M1125" s="1">
        <v>16</v>
      </c>
      <c r="N1125" s="1">
        <v>0</v>
      </c>
    </row>
    <row r="1126" spans="1:14">
      <c r="A1126" s="1">
        <v>1122</v>
      </c>
      <c r="B1126" s="1">
        <v>638822</v>
      </c>
      <c r="C1126" s="2" t="str">
        <f ca="1">VLOOKUP(B1126,'Fichier FI (en entrée)'!B:D,3)</f>
        <v>WTOLZJKEKV</v>
      </c>
      <c r="D1126" s="2" t="str">
        <f ca="1">VLOOKUP(B1126,'Fichier FI (en entrée)'!B:E,4)</f>
        <v>Klhdmhwwiyztq</v>
      </c>
      <c r="E1126" s="2" t="s">
        <v>19</v>
      </c>
      <c r="F1126" s="2" t="s">
        <v>3</v>
      </c>
      <c r="G1126" s="1">
        <v>1</v>
      </c>
      <c r="H1126" s="1">
        <v>9.35</v>
      </c>
      <c r="I1126" s="2" t="s">
        <v>1</v>
      </c>
      <c r="J1126" s="1">
        <v>3</v>
      </c>
      <c r="K1126" s="2" t="s">
        <v>0</v>
      </c>
      <c r="L1126" s="1">
        <v>0</v>
      </c>
      <c r="M1126" s="1">
        <v>16</v>
      </c>
      <c r="N1126" s="1">
        <v>0</v>
      </c>
    </row>
    <row r="1127" spans="1:14">
      <c r="A1127" s="1">
        <v>1126</v>
      </c>
      <c r="B1127" s="1">
        <v>285195</v>
      </c>
      <c r="C1127" s="2" t="str">
        <f ca="1">VLOOKUP(B1127,'Fichier FI (en entrée)'!B:D,3)</f>
        <v>IRFMDQJDHI</v>
      </c>
      <c r="D1127" s="2" t="str">
        <f ca="1">VLOOKUP(B1127,'Fichier FI (en entrée)'!B:E,4)</f>
        <v>Chownwawcwqum</v>
      </c>
      <c r="E1127" s="2" t="s">
        <v>20</v>
      </c>
      <c r="F1127" s="2" t="s">
        <v>3</v>
      </c>
      <c r="G1127" s="1">
        <v>1</v>
      </c>
      <c r="H1127" s="1">
        <v>9.34</v>
      </c>
      <c r="I1127" s="2" t="s">
        <v>1</v>
      </c>
      <c r="J1127" s="1">
        <v>3</v>
      </c>
      <c r="K1127" s="2" t="s">
        <v>5</v>
      </c>
      <c r="L1127" s="1">
        <v>0</v>
      </c>
      <c r="M1127" s="1">
        <v>0</v>
      </c>
      <c r="N1127" s="1">
        <v>0</v>
      </c>
    </row>
    <row r="1128" spans="1:14">
      <c r="A1128" s="1">
        <v>1127</v>
      </c>
      <c r="B1128" s="1">
        <v>649851</v>
      </c>
      <c r="C1128" s="2" t="str">
        <f ca="1">VLOOKUP(B1128,'Fichier FI (en entrée)'!B:D,3)</f>
        <v>WWPJUEJVAV</v>
      </c>
      <c r="D1128" s="2" t="str">
        <f ca="1">VLOOKUP(B1128,'Fichier FI (en entrée)'!B:E,4)</f>
        <v>Dgrvyrutttmta</v>
      </c>
      <c r="E1128" s="2" t="s">
        <v>31</v>
      </c>
      <c r="F1128" s="2" t="s">
        <v>3</v>
      </c>
      <c r="G1128" s="1">
        <v>1</v>
      </c>
      <c r="H1128" s="1">
        <v>9.33</v>
      </c>
      <c r="I1128" s="2" t="s">
        <v>1</v>
      </c>
      <c r="J1128" s="1">
        <v>3</v>
      </c>
      <c r="K1128" s="2" t="s">
        <v>0</v>
      </c>
      <c r="L1128" s="1">
        <v>0</v>
      </c>
      <c r="M1128" s="1">
        <v>3</v>
      </c>
      <c r="N1128" s="1">
        <v>0</v>
      </c>
    </row>
    <row r="1129" spans="1:14">
      <c r="A1129" s="1">
        <v>1128</v>
      </c>
      <c r="B1129" s="1">
        <v>1007463</v>
      </c>
      <c r="C1129" s="2" t="str">
        <f ca="1">VLOOKUP(B1129,'Fichier FI (en entrée)'!B:D,3)</f>
        <v>GBHADJHBOP</v>
      </c>
      <c r="D1129" s="2" t="str">
        <f ca="1">VLOOKUP(B1129,'Fichier FI (en entrée)'!B:E,4)</f>
        <v>Wslzhgruoursm</v>
      </c>
      <c r="E1129" s="2" t="s">
        <v>46</v>
      </c>
      <c r="F1129" s="2" t="s">
        <v>3</v>
      </c>
      <c r="G1129" s="1">
        <v>1</v>
      </c>
      <c r="H1129" s="1">
        <v>9.32</v>
      </c>
      <c r="I1129" s="2" t="s">
        <v>1</v>
      </c>
      <c r="J1129" s="1">
        <v>3</v>
      </c>
      <c r="K1129" s="2" t="s">
        <v>0</v>
      </c>
      <c r="L1129" s="1">
        <v>0</v>
      </c>
      <c r="M1129" s="1">
        <v>24</v>
      </c>
      <c r="N1129" s="1">
        <v>0</v>
      </c>
    </row>
    <row r="1130" spans="1:14">
      <c r="A1130" s="1">
        <v>1129</v>
      </c>
      <c r="B1130" s="1">
        <v>793034</v>
      </c>
      <c r="C1130" s="2" t="str">
        <f ca="1">VLOOKUP(B1130,'Fichier FI (en entrée)'!B:D,3)</f>
        <v>QHRVCESDNT</v>
      </c>
      <c r="D1130" s="2" t="str">
        <f ca="1">VLOOKUP(B1130,'Fichier FI (en entrée)'!B:E,4)</f>
        <v>Newczczgvydfq</v>
      </c>
      <c r="E1130" s="2" t="s">
        <v>19</v>
      </c>
      <c r="F1130" s="2" t="s">
        <v>3</v>
      </c>
      <c r="G1130" s="1">
        <v>1</v>
      </c>
      <c r="H1130" s="1">
        <v>9.31</v>
      </c>
      <c r="I1130" s="2" t="s">
        <v>1</v>
      </c>
      <c r="J1130" s="1">
        <v>3</v>
      </c>
      <c r="K1130" s="2" t="s">
        <v>0</v>
      </c>
      <c r="L1130" s="1">
        <v>0</v>
      </c>
      <c r="M1130" s="1">
        <v>15</v>
      </c>
      <c r="N1130" s="1">
        <v>0</v>
      </c>
    </row>
    <row r="1131" spans="1:14">
      <c r="A1131" s="1">
        <v>1129</v>
      </c>
      <c r="B1131" s="1">
        <v>1021717</v>
      </c>
      <c r="C1131" s="2" t="str">
        <f ca="1">VLOOKUP(B1131,'Fichier FI (en entrée)'!B:D,3)</f>
        <v>SKESTRKJQN</v>
      </c>
      <c r="D1131" s="2" t="str">
        <f ca="1">VLOOKUP(B1131,'Fichier FI (en entrée)'!B:E,4)</f>
        <v>Xepwrulkbszst</v>
      </c>
      <c r="E1131" s="2" t="s">
        <v>37</v>
      </c>
      <c r="F1131" s="2" t="s">
        <v>3</v>
      </c>
      <c r="G1131" s="1">
        <v>1</v>
      </c>
      <c r="H1131" s="1">
        <v>9.31</v>
      </c>
      <c r="I1131" s="2" t="s">
        <v>1</v>
      </c>
      <c r="J1131" s="1">
        <v>3</v>
      </c>
      <c r="K1131" s="2" t="s">
        <v>5</v>
      </c>
      <c r="L1131" s="1">
        <v>0</v>
      </c>
      <c r="M1131" s="1">
        <v>1</v>
      </c>
      <c r="N1131" s="1">
        <v>0</v>
      </c>
    </row>
    <row r="1132" spans="1:14">
      <c r="A1132" s="1">
        <v>1129</v>
      </c>
      <c r="B1132" s="1">
        <v>178176</v>
      </c>
      <c r="C1132" s="2" t="str">
        <f ca="1">VLOOKUP(B1132,'Fichier FI (en entrée)'!B:D,3)</f>
        <v>PUJENDDDJP</v>
      </c>
      <c r="D1132" s="2" t="str">
        <f ca="1">VLOOKUP(B1132,'Fichier FI (en entrée)'!B:E,4)</f>
        <v>Vlaxdffnmyeby</v>
      </c>
      <c r="E1132" s="2" t="s">
        <v>44</v>
      </c>
      <c r="F1132" s="2" t="s">
        <v>3</v>
      </c>
      <c r="G1132" s="1">
        <v>1</v>
      </c>
      <c r="H1132" s="1">
        <v>9.31</v>
      </c>
      <c r="I1132" s="2" t="s">
        <v>1</v>
      </c>
      <c r="J1132" s="1">
        <v>3</v>
      </c>
      <c r="K1132" s="2" t="s">
        <v>0</v>
      </c>
      <c r="L1132" s="1">
        <v>0</v>
      </c>
      <c r="M1132" s="1">
        <v>10</v>
      </c>
      <c r="N1132" s="1">
        <v>0</v>
      </c>
    </row>
    <row r="1133" spans="1:14">
      <c r="A1133" s="1">
        <v>1129</v>
      </c>
      <c r="B1133" s="1">
        <v>580100</v>
      </c>
      <c r="C1133" s="2" t="str">
        <f ca="1">VLOOKUP(B1133,'Fichier FI (en entrée)'!B:D,3)</f>
        <v>GZSWPWPLZI</v>
      </c>
      <c r="D1133" s="2" t="str">
        <f ca="1">VLOOKUP(B1133,'Fichier FI (en entrée)'!B:E,4)</f>
        <v>Ncvuevnsdniic</v>
      </c>
      <c r="E1133" s="2" t="s">
        <v>18</v>
      </c>
      <c r="F1133" s="2" t="s">
        <v>3</v>
      </c>
      <c r="G1133" s="1">
        <v>1</v>
      </c>
      <c r="H1133" s="1">
        <v>9.31</v>
      </c>
      <c r="I1133" s="2" t="s">
        <v>1</v>
      </c>
      <c r="J1133" s="1">
        <v>3</v>
      </c>
      <c r="K1133" s="2" t="s">
        <v>5</v>
      </c>
      <c r="L1133" s="1">
        <v>0</v>
      </c>
      <c r="M1133" s="1">
        <v>14</v>
      </c>
      <c r="N1133" s="1">
        <v>0</v>
      </c>
    </row>
    <row r="1134" spans="1:14">
      <c r="A1134" s="1">
        <v>1129</v>
      </c>
      <c r="B1134" s="1">
        <v>574595</v>
      </c>
      <c r="C1134" s="2" t="str">
        <f ca="1">VLOOKUP(B1134,'Fichier FI (en entrée)'!B:D,3)</f>
        <v>RULBIRIBJP</v>
      </c>
      <c r="D1134" s="2" t="str">
        <f ca="1">VLOOKUP(B1134,'Fichier FI (en entrée)'!B:E,4)</f>
        <v>Pzbewynrsjtvf</v>
      </c>
      <c r="E1134" s="2" t="s">
        <v>28</v>
      </c>
      <c r="F1134" s="2" t="s">
        <v>3</v>
      </c>
      <c r="G1134" s="1">
        <v>1</v>
      </c>
      <c r="H1134" s="1">
        <v>9.31</v>
      </c>
      <c r="I1134" s="2" t="s">
        <v>1</v>
      </c>
      <c r="J1134" s="1">
        <v>3</v>
      </c>
      <c r="K1134" s="2" t="s">
        <v>0</v>
      </c>
      <c r="L1134" s="1">
        <v>0</v>
      </c>
      <c r="M1134" s="1">
        <v>3</v>
      </c>
      <c r="N1134" s="1">
        <v>0</v>
      </c>
    </row>
    <row r="1135" spans="1:14">
      <c r="A1135" s="1">
        <v>1134</v>
      </c>
      <c r="B1135" s="1">
        <v>677941</v>
      </c>
      <c r="C1135" s="2" t="str">
        <f ca="1">VLOOKUP(B1135,'Fichier FI (en entrée)'!B:D,3)</f>
        <v>ZNGOEBNCNT</v>
      </c>
      <c r="D1135" s="2" t="str">
        <f ca="1">VLOOKUP(B1135,'Fichier FI (en entrée)'!B:E,4)</f>
        <v>Fyzubfpthnjnd</v>
      </c>
      <c r="E1135" s="2" t="s">
        <v>32</v>
      </c>
      <c r="F1135" s="2" t="s">
        <v>3</v>
      </c>
      <c r="G1135" s="1">
        <v>1</v>
      </c>
      <c r="H1135" s="1">
        <v>9.3000000000000007</v>
      </c>
      <c r="I1135" s="2" t="s">
        <v>1</v>
      </c>
      <c r="J1135" s="1">
        <v>3</v>
      </c>
      <c r="K1135" s="2" t="s">
        <v>0</v>
      </c>
      <c r="L1135" s="1">
        <v>0</v>
      </c>
      <c r="M1135" s="1">
        <v>2</v>
      </c>
      <c r="N1135" s="1">
        <v>0</v>
      </c>
    </row>
    <row r="1136" spans="1:14">
      <c r="A1136" s="1">
        <v>1134</v>
      </c>
      <c r="B1136" s="1">
        <v>510861</v>
      </c>
      <c r="C1136" s="2" t="str">
        <f ca="1">VLOOKUP(B1136,'Fichier FI (en entrée)'!B:D,3)</f>
        <v>BVKAHUNDKM</v>
      </c>
      <c r="D1136" s="2" t="str">
        <f ca="1">VLOOKUP(B1136,'Fichier FI (en entrée)'!B:E,4)</f>
        <v>Dyfdkqbhxzvat</v>
      </c>
      <c r="E1136" s="2" t="s">
        <v>24</v>
      </c>
      <c r="F1136" s="2" t="s">
        <v>3</v>
      </c>
      <c r="G1136" s="1">
        <v>1</v>
      </c>
      <c r="H1136" s="1">
        <v>9.3000000000000007</v>
      </c>
      <c r="I1136" s="2" t="s">
        <v>1</v>
      </c>
      <c r="J1136" s="1">
        <v>3</v>
      </c>
      <c r="K1136" s="2" t="s">
        <v>0</v>
      </c>
      <c r="L1136" s="1">
        <v>0</v>
      </c>
      <c r="M1136" s="1">
        <v>6</v>
      </c>
      <c r="N1136" s="1">
        <v>0</v>
      </c>
    </row>
    <row r="1137" spans="1:14">
      <c r="A1137" s="1">
        <v>1134</v>
      </c>
      <c r="B1137" s="1">
        <v>213197</v>
      </c>
      <c r="C1137" s="2" t="str">
        <f ca="1">VLOOKUP(B1137,'Fichier FI (en entrée)'!B:D,3)</f>
        <v>SYUGOINTJY</v>
      </c>
      <c r="D1137" s="2" t="str">
        <f ca="1">VLOOKUP(B1137,'Fichier FI (en entrée)'!B:E,4)</f>
        <v>Aenlriwtfdhtc</v>
      </c>
      <c r="E1137" s="2" t="s">
        <v>27</v>
      </c>
      <c r="F1137" s="2" t="s">
        <v>3</v>
      </c>
      <c r="G1137" s="1">
        <v>1</v>
      </c>
      <c r="H1137" s="1">
        <v>9.3000000000000007</v>
      </c>
      <c r="I1137" s="2" t="s">
        <v>1</v>
      </c>
      <c r="J1137" s="1">
        <v>3</v>
      </c>
      <c r="K1137" s="2" t="s">
        <v>0</v>
      </c>
      <c r="L1137" s="1">
        <v>0</v>
      </c>
      <c r="M1137" s="1">
        <v>12</v>
      </c>
      <c r="N1137" s="1">
        <v>0</v>
      </c>
    </row>
    <row r="1138" spans="1:14">
      <c r="A1138" s="1">
        <v>1134</v>
      </c>
      <c r="B1138" s="1">
        <v>272448</v>
      </c>
      <c r="C1138" s="2" t="str">
        <f ca="1">VLOOKUP(B1138,'Fichier FI (en entrée)'!B:D,3)</f>
        <v>FQSBPJISGD</v>
      </c>
      <c r="D1138" s="2" t="str">
        <f ca="1">VLOOKUP(B1138,'Fichier FI (en entrée)'!B:E,4)</f>
        <v>Roujkpjsveolz</v>
      </c>
      <c r="E1138" s="2" t="s">
        <v>19</v>
      </c>
      <c r="F1138" s="2" t="s">
        <v>3</v>
      </c>
      <c r="G1138" s="1">
        <v>1</v>
      </c>
      <c r="H1138" s="1">
        <v>9.3000000000000007</v>
      </c>
      <c r="I1138" s="2" t="s">
        <v>1</v>
      </c>
      <c r="J1138" s="1">
        <v>3</v>
      </c>
      <c r="K1138" s="2" t="s">
        <v>0</v>
      </c>
      <c r="L1138" s="1">
        <v>0</v>
      </c>
      <c r="M1138" s="1">
        <v>14</v>
      </c>
      <c r="N1138" s="1">
        <v>0</v>
      </c>
    </row>
    <row r="1139" spans="1:14">
      <c r="A1139" s="1">
        <v>1134</v>
      </c>
      <c r="B1139" s="1">
        <v>579910</v>
      </c>
      <c r="C1139" s="2" t="str">
        <f ca="1">VLOOKUP(B1139,'Fichier FI (en entrée)'!B:D,3)</f>
        <v>RBTLMYDVNV</v>
      </c>
      <c r="D1139" s="2" t="str">
        <f ca="1">VLOOKUP(B1139,'Fichier FI (en entrée)'!B:E,4)</f>
        <v>Phxlmhcgfwpep</v>
      </c>
      <c r="E1139" s="2" t="s">
        <v>33</v>
      </c>
      <c r="F1139" s="2" t="s">
        <v>3</v>
      </c>
      <c r="G1139" s="1">
        <v>1</v>
      </c>
      <c r="H1139" s="1">
        <v>9.3000000000000007</v>
      </c>
      <c r="I1139" s="2" t="s">
        <v>1</v>
      </c>
      <c r="J1139" s="1">
        <v>3</v>
      </c>
      <c r="K1139" s="2" t="s">
        <v>0</v>
      </c>
      <c r="L1139" s="1">
        <v>0</v>
      </c>
      <c r="M1139" s="1">
        <v>3</v>
      </c>
      <c r="N1139" s="1">
        <v>0</v>
      </c>
    </row>
    <row r="1140" spans="1:14">
      <c r="A1140" s="1">
        <v>1139</v>
      </c>
      <c r="B1140" s="1">
        <v>721807</v>
      </c>
      <c r="C1140" s="2" t="str">
        <f ca="1">VLOOKUP(B1140,'Fichier FI (en entrée)'!B:D,3)</f>
        <v>PMRBHRVWKE</v>
      </c>
      <c r="D1140" s="2" t="str">
        <f ca="1">VLOOKUP(B1140,'Fichier FI (en entrée)'!B:E,4)</f>
        <v>Uawiwamsafixf</v>
      </c>
      <c r="E1140" s="2" t="s">
        <v>38</v>
      </c>
      <c r="F1140" s="2" t="s">
        <v>3</v>
      </c>
      <c r="G1140" s="1">
        <v>1</v>
      </c>
      <c r="H1140" s="1">
        <v>9.2899999999999991</v>
      </c>
      <c r="I1140" s="2" t="s">
        <v>1</v>
      </c>
      <c r="J1140" s="1">
        <v>3</v>
      </c>
      <c r="K1140" s="2" t="s">
        <v>0</v>
      </c>
      <c r="L1140" s="1">
        <v>0</v>
      </c>
      <c r="M1140" s="1">
        <v>4</v>
      </c>
      <c r="N1140" s="1">
        <v>0</v>
      </c>
    </row>
    <row r="1141" spans="1:14">
      <c r="A1141" s="1">
        <v>1139</v>
      </c>
      <c r="B1141" s="1">
        <v>227163</v>
      </c>
      <c r="C1141" s="2" t="str">
        <f ca="1">VLOOKUP(B1141,'Fichier FI (en entrée)'!B:D,3)</f>
        <v>YGOTFYHIKM</v>
      </c>
      <c r="D1141" s="2" t="str">
        <f ca="1">VLOOKUP(B1141,'Fichier FI (en entrée)'!B:E,4)</f>
        <v>Ckefopkoszdon</v>
      </c>
      <c r="E1141" s="2" t="s">
        <v>19</v>
      </c>
      <c r="F1141" s="2" t="s">
        <v>3</v>
      </c>
      <c r="G1141" s="1">
        <v>1</v>
      </c>
      <c r="H1141" s="1">
        <v>9.2899999999999991</v>
      </c>
      <c r="I1141" s="2" t="s">
        <v>1</v>
      </c>
      <c r="J1141" s="1">
        <v>3</v>
      </c>
      <c r="K1141" s="2" t="s">
        <v>0</v>
      </c>
      <c r="L1141" s="1">
        <v>0</v>
      </c>
      <c r="M1141" s="1">
        <v>15</v>
      </c>
      <c r="N1141" s="1">
        <v>0</v>
      </c>
    </row>
    <row r="1142" spans="1:14">
      <c r="A1142" s="1">
        <v>1139</v>
      </c>
      <c r="B1142" s="1">
        <v>450922</v>
      </c>
      <c r="C1142" s="2" t="str">
        <f ca="1">VLOOKUP(B1142,'Fichier FI (en entrée)'!B:D,3)</f>
        <v>FXVOSYHZAU</v>
      </c>
      <c r="D1142" s="2" t="str">
        <f ca="1">VLOOKUP(B1142,'Fichier FI (en entrée)'!B:E,4)</f>
        <v>Denkwiddigblx</v>
      </c>
      <c r="E1142" s="2" t="s">
        <v>20</v>
      </c>
      <c r="F1142" s="2" t="s">
        <v>3</v>
      </c>
      <c r="G1142" s="1">
        <v>1</v>
      </c>
      <c r="H1142" s="1">
        <v>9.2899999999999991</v>
      </c>
      <c r="I1142" s="2" t="s">
        <v>1</v>
      </c>
      <c r="J1142" s="1">
        <v>3</v>
      </c>
      <c r="K1142" s="2" t="s">
        <v>0</v>
      </c>
      <c r="L1142" s="1">
        <v>0</v>
      </c>
      <c r="M1142" s="1">
        <v>7</v>
      </c>
      <c r="N1142" s="1">
        <v>0</v>
      </c>
    </row>
    <row r="1143" spans="1:14">
      <c r="A1143" s="1">
        <v>1142</v>
      </c>
      <c r="B1143" s="1">
        <v>688548</v>
      </c>
      <c r="C1143" s="2" t="str">
        <f ca="1">VLOOKUP(B1143,'Fichier FI (en entrée)'!B:D,3)</f>
        <v>DJVKBUFXWF</v>
      </c>
      <c r="D1143" s="2" t="str">
        <f ca="1">VLOOKUP(B1143,'Fichier FI (en entrée)'!B:E,4)</f>
        <v>Pwxzruxdrsyqj</v>
      </c>
      <c r="E1143" s="2" t="s">
        <v>28</v>
      </c>
      <c r="F1143" s="2" t="s">
        <v>3</v>
      </c>
      <c r="G1143" s="1">
        <v>1</v>
      </c>
      <c r="H1143" s="1">
        <v>9.2799999999999994</v>
      </c>
      <c r="I1143" s="2" t="s">
        <v>1</v>
      </c>
      <c r="J1143" s="1">
        <v>3</v>
      </c>
      <c r="K1143" s="2" t="s">
        <v>0</v>
      </c>
      <c r="L1143" s="1">
        <v>0</v>
      </c>
      <c r="M1143" s="1">
        <v>3</v>
      </c>
      <c r="N1143" s="1">
        <v>0</v>
      </c>
    </row>
    <row r="1144" spans="1:14">
      <c r="A1144" s="1">
        <v>1142</v>
      </c>
      <c r="B1144" s="1">
        <v>285255</v>
      </c>
      <c r="C1144" s="2" t="str">
        <f ca="1">VLOOKUP(B1144,'Fichier FI (en entrée)'!B:D,3)</f>
        <v>CUVEYJIEJJ</v>
      </c>
      <c r="D1144" s="2" t="str">
        <f ca="1">VLOOKUP(B1144,'Fichier FI (en entrée)'!B:E,4)</f>
        <v>Pvdkuihjsgpro</v>
      </c>
      <c r="E1144" s="2" t="s">
        <v>20</v>
      </c>
      <c r="F1144" s="2" t="s">
        <v>3</v>
      </c>
      <c r="G1144" s="1">
        <v>1</v>
      </c>
      <c r="H1144" s="1">
        <v>9.2799999999999994</v>
      </c>
      <c r="I1144" s="2" t="s">
        <v>1</v>
      </c>
      <c r="J1144" s="1">
        <v>3</v>
      </c>
      <c r="K1144" s="2" t="s">
        <v>0</v>
      </c>
      <c r="L1144" s="1">
        <v>0</v>
      </c>
      <c r="M1144" s="1">
        <v>1</v>
      </c>
      <c r="N1144" s="1">
        <v>0</v>
      </c>
    </row>
    <row r="1145" spans="1:14">
      <c r="A1145" s="1">
        <v>1142</v>
      </c>
      <c r="B1145" s="1">
        <v>285100</v>
      </c>
      <c r="C1145" s="2" t="str">
        <f ca="1">VLOOKUP(B1145,'Fichier FI (en entrée)'!B:D,3)</f>
        <v>YAXAVZAYOZ</v>
      </c>
      <c r="D1145" s="2" t="str">
        <f ca="1">VLOOKUP(B1145,'Fichier FI (en entrée)'!B:E,4)</f>
        <v>Lvbwuqmqhhotc</v>
      </c>
      <c r="E1145" s="2" t="s">
        <v>27</v>
      </c>
      <c r="F1145" s="2" t="s">
        <v>3</v>
      </c>
      <c r="G1145" s="1">
        <v>1</v>
      </c>
      <c r="H1145" s="1">
        <v>9.2799999999999994</v>
      </c>
      <c r="I1145" s="2" t="s">
        <v>1</v>
      </c>
      <c r="J1145" s="1">
        <v>3</v>
      </c>
      <c r="K1145" s="2" t="s">
        <v>5</v>
      </c>
      <c r="L1145" s="1">
        <v>0</v>
      </c>
      <c r="M1145" s="1">
        <v>15</v>
      </c>
      <c r="N1145" s="1">
        <v>0</v>
      </c>
    </row>
    <row r="1146" spans="1:14">
      <c r="A1146" s="1">
        <v>1145</v>
      </c>
      <c r="B1146" s="1">
        <v>1087153</v>
      </c>
      <c r="C1146" s="2" t="str">
        <f ca="1">VLOOKUP(B1146,'Fichier FI (en entrée)'!B:D,3)</f>
        <v>LHIEBCBMGQ</v>
      </c>
      <c r="D1146" s="2" t="str">
        <f ca="1">VLOOKUP(B1146,'Fichier FI (en entrée)'!B:E,4)</f>
        <v>Gxlmvvwjwrdwe</v>
      </c>
      <c r="E1146" s="2" t="s">
        <v>51</v>
      </c>
      <c r="F1146" s="2" t="s">
        <v>3</v>
      </c>
      <c r="G1146" s="1">
        <v>1</v>
      </c>
      <c r="H1146" s="1">
        <v>9.27</v>
      </c>
      <c r="I1146" s="2" t="s">
        <v>1</v>
      </c>
      <c r="J1146" s="1">
        <v>3</v>
      </c>
      <c r="K1146" s="2" t="s">
        <v>0</v>
      </c>
      <c r="L1146" s="1">
        <v>0</v>
      </c>
      <c r="M1146" s="1">
        <v>22</v>
      </c>
      <c r="N1146" s="1">
        <v>0</v>
      </c>
    </row>
    <row r="1147" spans="1:14">
      <c r="A1147" s="1">
        <v>1145</v>
      </c>
      <c r="B1147" s="1">
        <v>672746</v>
      </c>
      <c r="C1147" s="2" t="str">
        <f ca="1">VLOOKUP(B1147,'Fichier FI (en entrée)'!B:D,3)</f>
        <v>VUZXUNZMDC</v>
      </c>
      <c r="D1147" s="2" t="str">
        <f ca="1">VLOOKUP(B1147,'Fichier FI (en entrée)'!B:E,4)</f>
        <v>Pusvaglvguxgh</v>
      </c>
      <c r="E1147" s="2" t="s">
        <v>27</v>
      </c>
      <c r="F1147" s="2" t="s">
        <v>3</v>
      </c>
      <c r="G1147" s="1">
        <v>1</v>
      </c>
      <c r="H1147" s="1">
        <v>9.27</v>
      </c>
      <c r="I1147" s="2" t="s">
        <v>1</v>
      </c>
      <c r="J1147" s="1">
        <v>3</v>
      </c>
      <c r="K1147" s="2" t="s">
        <v>0</v>
      </c>
      <c r="L1147" s="1">
        <v>0</v>
      </c>
      <c r="M1147" s="1">
        <v>12</v>
      </c>
      <c r="N1147" s="1">
        <v>0</v>
      </c>
    </row>
    <row r="1148" spans="1:14">
      <c r="A1148" s="1">
        <v>1145</v>
      </c>
      <c r="B1148" s="1">
        <v>169895</v>
      </c>
      <c r="C1148" s="2" t="str">
        <f ca="1">VLOOKUP(B1148,'Fichier FI (en entrée)'!B:D,3)</f>
        <v>GFVDNSKMDV</v>
      </c>
      <c r="D1148" s="2" t="str">
        <f ca="1">VLOOKUP(B1148,'Fichier FI (en entrée)'!B:E,4)</f>
        <v>Neqyhlbuqalcu</v>
      </c>
      <c r="E1148" s="2" t="s">
        <v>20</v>
      </c>
      <c r="F1148" s="2" t="s">
        <v>3</v>
      </c>
      <c r="G1148" s="1">
        <v>1</v>
      </c>
      <c r="H1148" s="1">
        <v>9.27</v>
      </c>
      <c r="I1148" s="2" t="s">
        <v>1</v>
      </c>
      <c r="J1148" s="1">
        <v>3</v>
      </c>
      <c r="K1148" s="2" t="s">
        <v>0</v>
      </c>
      <c r="L1148" s="1">
        <v>0</v>
      </c>
      <c r="M1148" s="1">
        <v>3</v>
      </c>
      <c r="N1148" s="1">
        <v>0</v>
      </c>
    </row>
    <row r="1149" spans="1:14">
      <c r="A1149" s="1">
        <v>1145</v>
      </c>
      <c r="B1149" s="1">
        <v>376955</v>
      </c>
      <c r="C1149" s="2" t="str">
        <f ca="1">VLOOKUP(B1149,'Fichier FI (en entrée)'!B:D,3)</f>
        <v>GTCQDDNRUY</v>
      </c>
      <c r="D1149" s="2" t="str">
        <f ca="1">VLOOKUP(B1149,'Fichier FI (en entrée)'!B:E,4)</f>
        <v>Scxoiclvtzmse</v>
      </c>
      <c r="E1149" s="2" t="s">
        <v>19</v>
      </c>
      <c r="F1149" s="2" t="s">
        <v>3</v>
      </c>
      <c r="G1149" s="1">
        <v>1</v>
      </c>
      <c r="H1149" s="1">
        <v>9.27</v>
      </c>
      <c r="I1149" s="2" t="s">
        <v>1</v>
      </c>
      <c r="J1149" s="1">
        <v>3</v>
      </c>
      <c r="K1149" s="2" t="s">
        <v>0</v>
      </c>
      <c r="L1149" s="1">
        <v>0</v>
      </c>
      <c r="M1149" s="1">
        <v>14</v>
      </c>
      <c r="N1149" s="1">
        <v>0</v>
      </c>
    </row>
    <row r="1150" spans="1:14">
      <c r="A1150" s="1">
        <v>1145</v>
      </c>
      <c r="B1150" s="1">
        <v>576071</v>
      </c>
      <c r="C1150" s="2" t="str">
        <f ca="1">VLOOKUP(B1150,'Fichier FI (en entrée)'!B:D,3)</f>
        <v>EUYYHTLNVX</v>
      </c>
      <c r="D1150" s="2" t="str">
        <f ca="1">VLOOKUP(B1150,'Fichier FI (en entrée)'!B:E,4)</f>
        <v>Ynckywdsenkkn</v>
      </c>
      <c r="E1150" s="2" t="s">
        <v>20</v>
      </c>
      <c r="F1150" s="2" t="s">
        <v>3</v>
      </c>
      <c r="G1150" s="1">
        <v>1</v>
      </c>
      <c r="H1150" s="1">
        <v>9.27</v>
      </c>
      <c r="I1150" s="2" t="s">
        <v>1</v>
      </c>
      <c r="J1150" s="1">
        <v>3</v>
      </c>
      <c r="K1150" s="2" t="s">
        <v>0</v>
      </c>
      <c r="L1150" s="1">
        <v>0</v>
      </c>
      <c r="M1150" s="1">
        <v>1</v>
      </c>
      <c r="N1150" s="1">
        <v>0</v>
      </c>
    </row>
    <row r="1151" spans="1:14">
      <c r="A1151" s="1">
        <v>1150</v>
      </c>
      <c r="B1151" s="1">
        <v>512897</v>
      </c>
      <c r="C1151" s="2" t="str">
        <f ca="1">VLOOKUP(B1151,'Fichier FI (en entrée)'!B:D,3)</f>
        <v>RNZWLUVZSF</v>
      </c>
      <c r="D1151" s="2" t="str">
        <f ca="1">VLOOKUP(B1151,'Fichier FI (en entrée)'!B:E,4)</f>
        <v>Wqqsmnbstsceq</v>
      </c>
      <c r="E1151" s="2" t="s">
        <v>15</v>
      </c>
      <c r="F1151" s="2" t="s">
        <v>3</v>
      </c>
      <c r="G1151" s="1">
        <v>1</v>
      </c>
      <c r="H1151" s="1">
        <v>9.26</v>
      </c>
      <c r="I1151" s="2" t="s">
        <v>1</v>
      </c>
      <c r="J1151" s="1">
        <v>3</v>
      </c>
      <c r="K1151" s="2" t="s">
        <v>0</v>
      </c>
      <c r="L1151" s="1">
        <v>0</v>
      </c>
      <c r="M1151" s="1">
        <v>1</v>
      </c>
      <c r="N1151" s="1">
        <v>0</v>
      </c>
    </row>
    <row r="1152" spans="1:14">
      <c r="A1152" s="1">
        <v>1151</v>
      </c>
      <c r="B1152" s="1">
        <v>504541</v>
      </c>
      <c r="C1152" s="2" t="str">
        <f ca="1">VLOOKUP(B1152,'Fichier FI (en entrée)'!B:D,3)</f>
        <v>XGFEIRHFDG</v>
      </c>
      <c r="D1152" s="2" t="str">
        <f ca="1">VLOOKUP(B1152,'Fichier FI (en entrée)'!B:E,4)</f>
        <v>Wkcclgsbquvqm</v>
      </c>
      <c r="E1152" s="2" t="s">
        <v>28</v>
      </c>
      <c r="F1152" s="2" t="s">
        <v>3</v>
      </c>
      <c r="G1152" s="1">
        <v>1</v>
      </c>
      <c r="H1152" s="1">
        <v>9.25</v>
      </c>
      <c r="I1152" s="2" t="s">
        <v>1</v>
      </c>
      <c r="J1152" s="1">
        <v>3</v>
      </c>
      <c r="K1152" s="2" t="s">
        <v>0</v>
      </c>
      <c r="L1152" s="1">
        <v>0</v>
      </c>
      <c r="M1152" s="1">
        <v>0</v>
      </c>
      <c r="N1152" s="1">
        <v>0</v>
      </c>
    </row>
    <row r="1153" spans="1:14">
      <c r="A1153" s="1">
        <v>1151</v>
      </c>
      <c r="B1153" s="1">
        <v>268274</v>
      </c>
      <c r="C1153" s="2" t="str">
        <f ca="1">VLOOKUP(B1153,'Fichier FI (en entrée)'!B:D,3)</f>
        <v>RAFAGUHKFB</v>
      </c>
      <c r="D1153" s="2" t="str">
        <f ca="1">VLOOKUP(B1153,'Fichier FI (en entrée)'!B:E,4)</f>
        <v>Xzlspeylpuvos</v>
      </c>
      <c r="E1153" s="2" t="s">
        <v>31</v>
      </c>
      <c r="F1153" s="2" t="s">
        <v>3</v>
      </c>
      <c r="G1153" s="1">
        <v>1</v>
      </c>
      <c r="H1153" s="1">
        <v>9.25</v>
      </c>
      <c r="I1153" s="2" t="s">
        <v>1</v>
      </c>
      <c r="J1153" s="1">
        <v>3</v>
      </c>
      <c r="K1153" s="2" t="s">
        <v>0</v>
      </c>
      <c r="L1153" s="1">
        <v>0</v>
      </c>
      <c r="M1153" s="1">
        <v>1</v>
      </c>
      <c r="N1153" s="1">
        <v>0</v>
      </c>
    </row>
    <row r="1154" spans="1:14">
      <c r="A1154" s="1">
        <v>1151</v>
      </c>
      <c r="B1154" s="1">
        <v>434375</v>
      </c>
      <c r="C1154" s="2" t="str">
        <f ca="1">VLOOKUP(B1154,'Fichier FI (en entrée)'!B:D,3)</f>
        <v>VXHAZYLYBA</v>
      </c>
      <c r="D1154" s="2" t="str">
        <f ca="1">VLOOKUP(B1154,'Fichier FI (en entrée)'!B:E,4)</f>
        <v>Dzuxsrrxqlesq</v>
      </c>
      <c r="E1154" s="2" t="s">
        <v>24</v>
      </c>
      <c r="F1154" s="2" t="s">
        <v>3</v>
      </c>
      <c r="G1154" s="1">
        <v>1</v>
      </c>
      <c r="H1154" s="1">
        <v>9.25</v>
      </c>
      <c r="I1154" s="2" t="s">
        <v>1</v>
      </c>
      <c r="J1154" s="1">
        <v>3</v>
      </c>
      <c r="K1154" s="2" t="s">
        <v>0</v>
      </c>
      <c r="L1154" s="1">
        <v>0</v>
      </c>
      <c r="M1154" s="1">
        <v>3</v>
      </c>
      <c r="N1154" s="1">
        <v>0</v>
      </c>
    </row>
    <row r="1155" spans="1:14">
      <c r="A1155" s="1">
        <v>1154</v>
      </c>
      <c r="B1155" s="1">
        <v>451017</v>
      </c>
      <c r="C1155" s="2" t="str">
        <f ca="1">VLOOKUP(B1155,'Fichier FI (en entrée)'!B:D,3)</f>
        <v>AVMEUNEKHV</v>
      </c>
      <c r="D1155" s="2" t="str">
        <f ca="1">VLOOKUP(B1155,'Fichier FI (en entrée)'!B:E,4)</f>
        <v>Qfamuwlgbkqrd</v>
      </c>
      <c r="E1155" s="2" t="s">
        <v>17</v>
      </c>
      <c r="F1155" s="2" t="s">
        <v>3</v>
      </c>
      <c r="G1155" s="1">
        <v>1</v>
      </c>
      <c r="H1155" s="1">
        <v>9.24</v>
      </c>
      <c r="I1155" s="2" t="s">
        <v>1</v>
      </c>
      <c r="J1155" s="1">
        <v>3</v>
      </c>
      <c r="K1155" s="2" t="s">
        <v>0</v>
      </c>
      <c r="L1155" s="1">
        <v>0</v>
      </c>
      <c r="M1155" s="1">
        <v>2</v>
      </c>
      <c r="N1155" s="1">
        <v>0</v>
      </c>
    </row>
    <row r="1156" spans="1:14">
      <c r="A1156" s="1">
        <v>1154</v>
      </c>
      <c r="B1156" s="1">
        <v>181456</v>
      </c>
      <c r="C1156" s="2" t="str">
        <f ca="1">VLOOKUP(B1156,'Fichier FI (en entrée)'!B:D,3)</f>
        <v>DDMRPOOMFM</v>
      </c>
      <c r="D1156" s="2" t="str">
        <f ca="1">VLOOKUP(B1156,'Fichier FI (en entrée)'!B:E,4)</f>
        <v>Apvvcsadpmole</v>
      </c>
      <c r="E1156" s="2" t="s">
        <v>27</v>
      </c>
      <c r="F1156" s="2" t="s">
        <v>3</v>
      </c>
      <c r="G1156" s="1">
        <v>1</v>
      </c>
      <c r="H1156" s="1">
        <v>9.24</v>
      </c>
      <c r="I1156" s="2" t="s">
        <v>1</v>
      </c>
      <c r="J1156" s="1">
        <v>3</v>
      </c>
      <c r="K1156" s="2" t="s">
        <v>0</v>
      </c>
      <c r="L1156" s="1">
        <v>0</v>
      </c>
      <c r="M1156" s="1">
        <v>20</v>
      </c>
      <c r="N1156" s="1">
        <v>0</v>
      </c>
    </row>
    <row r="1157" spans="1:14">
      <c r="A1157" s="1">
        <v>1156</v>
      </c>
      <c r="B1157" s="1">
        <v>688613</v>
      </c>
      <c r="C1157" s="2" t="str">
        <f ca="1">VLOOKUP(B1157,'Fichier FI (en entrée)'!B:D,3)</f>
        <v>IIMAGULWOK</v>
      </c>
      <c r="D1157" s="2" t="str">
        <f ca="1">VLOOKUP(B1157,'Fichier FI (en entrée)'!B:E,4)</f>
        <v>Xdqfgxiglmdyi</v>
      </c>
      <c r="E1157" s="2" t="s">
        <v>20</v>
      </c>
      <c r="F1157" s="2" t="s">
        <v>3</v>
      </c>
      <c r="G1157" s="1">
        <v>1</v>
      </c>
      <c r="H1157" s="1">
        <v>9.23</v>
      </c>
      <c r="I1157" s="2" t="s">
        <v>1</v>
      </c>
      <c r="J1157" s="1">
        <v>3</v>
      </c>
      <c r="K1157" s="2" t="s">
        <v>0</v>
      </c>
      <c r="L1157" s="1">
        <v>0</v>
      </c>
      <c r="M1157" s="1">
        <v>3</v>
      </c>
      <c r="N1157" s="1">
        <v>0</v>
      </c>
    </row>
    <row r="1158" spans="1:14">
      <c r="A1158" s="1">
        <v>1156</v>
      </c>
      <c r="B1158" s="1">
        <v>503366</v>
      </c>
      <c r="C1158" s="2" t="str">
        <f ca="1">VLOOKUP(B1158,'Fichier FI (en entrée)'!B:D,3)</f>
        <v>VKLRDQSSWB</v>
      </c>
      <c r="D1158" s="2" t="str">
        <f ca="1">VLOOKUP(B1158,'Fichier FI (en entrée)'!B:E,4)</f>
        <v>Sfylwlpyamkuc</v>
      </c>
      <c r="E1158" s="2" t="s">
        <v>20</v>
      </c>
      <c r="F1158" s="2" t="s">
        <v>3</v>
      </c>
      <c r="G1158" s="1">
        <v>1</v>
      </c>
      <c r="H1158" s="1">
        <v>9.23</v>
      </c>
      <c r="I1158" s="2" t="s">
        <v>1</v>
      </c>
      <c r="J1158" s="1">
        <v>3</v>
      </c>
      <c r="K1158" s="2" t="s">
        <v>0</v>
      </c>
      <c r="L1158" s="1">
        <v>0</v>
      </c>
      <c r="M1158" s="1">
        <v>0</v>
      </c>
      <c r="N1158" s="1">
        <v>0</v>
      </c>
    </row>
    <row r="1159" spans="1:14">
      <c r="A1159" s="1">
        <v>1156</v>
      </c>
      <c r="B1159" s="1">
        <v>338767</v>
      </c>
      <c r="C1159" s="2" t="str">
        <f ca="1">VLOOKUP(B1159,'Fichier FI (en entrée)'!B:D,3)</f>
        <v>ULFPQOPYOH</v>
      </c>
      <c r="D1159" s="2" t="str">
        <f ca="1">VLOOKUP(B1159,'Fichier FI (en entrée)'!B:E,4)</f>
        <v>Sjmqdpebepgbq</v>
      </c>
      <c r="E1159" s="2" t="s">
        <v>18</v>
      </c>
      <c r="F1159" s="2" t="s">
        <v>3</v>
      </c>
      <c r="G1159" s="1">
        <v>1</v>
      </c>
      <c r="H1159" s="1">
        <v>9.23</v>
      </c>
      <c r="I1159" s="2" t="s">
        <v>1</v>
      </c>
      <c r="J1159" s="1">
        <v>3</v>
      </c>
      <c r="K1159" s="2" t="s">
        <v>5</v>
      </c>
      <c r="L1159" s="1">
        <v>0</v>
      </c>
      <c r="M1159" s="1">
        <v>14</v>
      </c>
      <c r="N1159" s="1">
        <v>0</v>
      </c>
    </row>
    <row r="1160" spans="1:14">
      <c r="A1160" s="1">
        <v>1156</v>
      </c>
      <c r="B1160" s="1">
        <v>332180</v>
      </c>
      <c r="C1160" s="2" t="str">
        <f ca="1">VLOOKUP(B1160,'Fichier FI (en entrée)'!B:D,3)</f>
        <v>SGEELSQYUS</v>
      </c>
      <c r="D1160" s="2" t="str">
        <f ca="1">VLOOKUP(B1160,'Fichier FI (en entrée)'!B:E,4)</f>
        <v>Dqlhxdladchim</v>
      </c>
      <c r="E1160" s="2" t="s">
        <v>22</v>
      </c>
      <c r="F1160" s="2" t="s">
        <v>3</v>
      </c>
      <c r="G1160" s="1">
        <v>1</v>
      </c>
      <c r="H1160" s="1">
        <v>9.23</v>
      </c>
      <c r="I1160" s="2" t="s">
        <v>1</v>
      </c>
      <c r="J1160" s="1">
        <v>3</v>
      </c>
      <c r="K1160" s="2" t="s">
        <v>0</v>
      </c>
      <c r="L1160" s="1">
        <v>0</v>
      </c>
      <c r="M1160" s="1">
        <v>3</v>
      </c>
      <c r="N1160" s="1">
        <v>0</v>
      </c>
    </row>
    <row r="1161" spans="1:14">
      <c r="A1161" s="1">
        <v>1156</v>
      </c>
      <c r="B1161" s="1">
        <v>604518</v>
      </c>
      <c r="C1161" s="2" t="str">
        <f ca="1">VLOOKUP(B1161,'Fichier FI (en entrée)'!B:D,3)</f>
        <v>RDVLZCOSKJ</v>
      </c>
      <c r="D1161" s="2" t="str">
        <f ca="1">VLOOKUP(B1161,'Fichier FI (en entrée)'!B:E,4)</f>
        <v>Xqufcztiwueii</v>
      </c>
      <c r="E1161" s="2" t="s">
        <v>28</v>
      </c>
      <c r="F1161" s="2" t="s">
        <v>3</v>
      </c>
      <c r="G1161" s="1">
        <v>1</v>
      </c>
      <c r="H1161" s="1">
        <v>9.23</v>
      </c>
      <c r="I1161" s="2" t="s">
        <v>1</v>
      </c>
      <c r="J1161" s="1">
        <v>3</v>
      </c>
      <c r="K1161" s="2" t="s">
        <v>0</v>
      </c>
      <c r="L1161" s="1">
        <v>0</v>
      </c>
      <c r="M1161" s="1">
        <v>2</v>
      </c>
      <c r="N1161" s="1">
        <v>0</v>
      </c>
    </row>
    <row r="1162" spans="1:14">
      <c r="A1162" s="1">
        <v>1161</v>
      </c>
      <c r="B1162" s="1">
        <v>1174908</v>
      </c>
      <c r="C1162" s="2" t="str">
        <f ca="1">VLOOKUP(B1162,'Fichier FI (en entrée)'!B:D,3)</f>
        <v>JIBMIXUXSL</v>
      </c>
      <c r="D1162" s="2" t="str">
        <f ca="1">VLOOKUP(B1162,'Fichier FI (en entrée)'!B:E,4)</f>
        <v>Ndvaaauryxwqr</v>
      </c>
      <c r="E1162" s="2" t="s">
        <v>52</v>
      </c>
      <c r="F1162" s="2" t="s">
        <v>3</v>
      </c>
      <c r="G1162" s="1">
        <v>1</v>
      </c>
      <c r="H1162" s="1">
        <v>9.2200000000000006</v>
      </c>
      <c r="I1162" s="2" t="s">
        <v>1</v>
      </c>
      <c r="J1162" s="1">
        <v>3</v>
      </c>
      <c r="K1162" s="2" t="s">
        <v>0</v>
      </c>
      <c r="L1162" s="1">
        <v>0</v>
      </c>
      <c r="M1162" s="1">
        <v>7</v>
      </c>
      <c r="N1162" s="1">
        <v>0</v>
      </c>
    </row>
    <row r="1163" spans="1:14">
      <c r="A1163" s="1">
        <v>1161</v>
      </c>
      <c r="B1163" s="1">
        <v>1186660</v>
      </c>
      <c r="C1163" s="2" t="str">
        <f ca="1">VLOOKUP(B1163,'Fichier FI (en entrée)'!B:D,3)</f>
        <v>YBBRSGIZWM</v>
      </c>
      <c r="D1163" s="2" t="str">
        <f ca="1">VLOOKUP(B1163,'Fichier FI (en entrée)'!B:E,4)</f>
        <v>Csrexefmhasjh</v>
      </c>
      <c r="E1163" s="2" t="s">
        <v>61</v>
      </c>
      <c r="F1163" s="2" t="s">
        <v>3</v>
      </c>
      <c r="G1163" s="1">
        <v>1</v>
      </c>
      <c r="H1163" s="1">
        <v>9.2200000000000006</v>
      </c>
      <c r="I1163" s="2" t="s">
        <v>1</v>
      </c>
      <c r="J1163" s="1">
        <v>3</v>
      </c>
      <c r="K1163" s="2" t="s">
        <v>0</v>
      </c>
      <c r="L1163" s="1">
        <v>0</v>
      </c>
      <c r="M1163" s="1">
        <v>1</v>
      </c>
      <c r="N1163" s="1">
        <v>0</v>
      </c>
    </row>
    <row r="1164" spans="1:14">
      <c r="A1164" s="1">
        <v>1161</v>
      </c>
      <c r="B1164" s="1">
        <v>214007</v>
      </c>
      <c r="C1164" s="2" t="str">
        <f ca="1">VLOOKUP(B1164,'Fichier FI (en entrée)'!B:D,3)</f>
        <v>TPMUMIPCYF</v>
      </c>
      <c r="D1164" s="2" t="str">
        <f ca="1">VLOOKUP(B1164,'Fichier FI (en entrée)'!B:E,4)</f>
        <v>Nzzvsjkizbhwg</v>
      </c>
      <c r="E1164" s="2" t="s">
        <v>22</v>
      </c>
      <c r="F1164" s="2" t="s">
        <v>3</v>
      </c>
      <c r="G1164" s="1">
        <v>1</v>
      </c>
      <c r="H1164" s="1">
        <v>9.2200000000000006</v>
      </c>
      <c r="I1164" s="2" t="s">
        <v>1</v>
      </c>
      <c r="J1164" s="1">
        <v>3</v>
      </c>
      <c r="K1164" s="2" t="s">
        <v>5</v>
      </c>
      <c r="L1164" s="1">
        <v>0</v>
      </c>
      <c r="M1164" s="1">
        <v>0</v>
      </c>
      <c r="N1164" s="1">
        <v>0</v>
      </c>
    </row>
    <row r="1165" spans="1:14">
      <c r="A1165" s="1">
        <v>1161</v>
      </c>
      <c r="B1165" s="1">
        <v>176377</v>
      </c>
      <c r="C1165" s="2" t="str">
        <f ca="1">VLOOKUP(B1165,'Fichier FI (en entrée)'!B:D,3)</f>
        <v>YEETMJXMAT</v>
      </c>
      <c r="D1165" s="2" t="str">
        <f ca="1">VLOOKUP(B1165,'Fichier FI (en entrée)'!B:E,4)</f>
        <v>Mnpqvaaajxgef</v>
      </c>
      <c r="E1165" s="2" t="s">
        <v>20</v>
      </c>
      <c r="F1165" s="2" t="s">
        <v>3</v>
      </c>
      <c r="G1165" s="1">
        <v>1</v>
      </c>
      <c r="H1165" s="1">
        <v>9.2200000000000006</v>
      </c>
      <c r="I1165" s="2" t="s">
        <v>1</v>
      </c>
      <c r="J1165" s="1">
        <v>3</v>
      </c>
      <c r="K1165" s="2" t="s">
        <v>5</v>
      </c>
      <c r="L1165" s="1">
        <v>0</v>
      </c>
      <c r="M1165" s="1">
        <v>2</v>
      </c>
      <c r="N1165" s="1">
        <v>0</v>
      </c>
    </row>
    <row r="1166" spans="1:14">
      <c r="A1166" s="1">
        <v>1161</v>
      </c>
      <c r="B1166" s="1">
        <v>821892</v>
      </c>
      <c r="C1166" s="2" t="str">
        <f ca="1">VLOOKUP(B1166,'Fichier FI (en entrée)'!B:D,3)</f>
        <v>WFDFTBVYBY</v>
      </c>
      <c r="D1166" s="2" t="str">
        <f ca="1">VLOOKUP(B1166,'Fichier FI (en entrée)'!B:E,4)</f>
        <v>Cclvaegrxolmn</v>
      </c>
      <c r="E1166" s="2" t="s">
        <v>20</v>
      </c>
      <c r="F1166" s="2" t="s">
        <v>3</v>
      </c>
      <c r="G1166" s="1">
        <v>1</v>
      </c>
      <c r="H1166" s="1">
        <v>9.2200000000000006</v>
      </c>
      <c r="I1166" s="2" t="s">
        <v>1</v>
      </c>
      <c r="J1166" s="1">
        <v>3</v>
      </c>
      <c r="K1166" s="2" t="s">
        <v>5</v>
      </c>
      <c r="L1166" s="1">
        <v>0</v>
      </c>
      <c r="M1166" s="1">
        <v>1</v>
      </c>
      <c r="N1166" s="1">
        <v>0</v>
      </c>
    </row>
    <row r="1167" spans="1:14">
      <c r="A1167" s="1">
        <v>1166</v>
      </c>
      <c r="B1167" s="1">
        <v>285228</v>
      </c>
      <c r="C1167" s="2" t="str">
        <f ca="1">VLOOKUP(B1167,'Fichier FI (en entrée)'!B:D,3)</f>
        <v>XNRYRDBTAW</v>
      </c>
      <c r="D1167" s="2" t="str">
        <f ca="1">VLOOKUP(B1167,'Fichier FI (en entrée)'!B:E,4)</f>
        <v>Ccfyubfvcmfmz</v>
      </c>
      <c r="E1167" s="2" t="s">
        <v>27</v>
      </c>
      <c r="F1167" s="2" t="s">
        <v>3</v>
      </c>
      <c r="G1167" s="1">
        <v>1</v>
      </c>
      <c r="H1167" s="1">
        <v>9.2100000000000009</v>
      </c>
      <c r="I1167" s="2" t="s">
        <v>1</v>
      </c>
      <c r="J1167" s="1">
        <v>3</v>
      </c>
      <c r="K1167" s="2" t="s">
        <v>5</v>
      </c>
      <c r="L1167" s="1">
        <v>0</v>
      </c>
      <c r="M1167" s="1">
        <v>15</v>
      </c>
      <c r="N1167" s="1">
        <v>0</v>
      </c>
    </row>
    <row r="1168" spans="1:14">
      <c r="A1168" s="1">
        <v>1166</v>
      </c>
      <c r="B1168" s="1">
        <v>1001650</v>
      </c>
      <c r="C1168" s="2" t="str">
        <f ca="1">VLOOKUP(B1168,'Fichier FI (en entrée)'!B:D,3)</f>
        <v>CCIYDFBXBU</v>
      </c>
      <c r="D1168" s="2" t="str">
        <f ca="1">VLOOKUP(B1168,'Fichier FI (en entrée)'!B:E,4)</f>
        <v>Beyykbegcqcqt</v>
      </c>
      <c r="E1168" s="2" t="s">
        <v>64</v>
      </c>
      <c r="F1168" s="2" t="s">
        <v>3</v>
      </c>
      <c r="G1168" s="1">
        <v>1</v>
      </c>
      <c r="H1168" s="1">
        <v>9.2100000000000009</v>
      </c>
      <c r="I1168" s="2" t="s">
        <v>1</v>
      </c>
      <c r="J1168" s="1">
        <v>3</v>
      </c>
      <c r="K1168" s="2" t="s">
        <v>5</v>
      </c>
      <c r="L1168" s="1">
        <v>0</v>
      </c>
      <c r="M1168" s="1">
        <v>18</v>
      </c>
      <c r="N1168" s="1">
        <v>0</v>
      </c>
    </row>
    <row r="1169" spans="1:14">
      <c r="A1169" s="1">
        <v>1168</v>
      </c>
      <c r="B1169" s="1">
        <v>1073847</v>
      </c>
      <c r="C1169" s="2" t="str">
        <f ca="1">VLOOKUP(B1169,'Fichier FI (en entrée)'!B:D,3)</f>
        <v>IUHQFTZYQX</v>
      </c>
      <c r="D1169" s="2" t="str">
        <f ca="1">VLOOKUP(B1169,'Fichier FI (en entrée)'!B:E,4)</f>
        <v>Ojhfqomkdqetr</v>
      </c>
      <c r="E1169" s="2" t="s">
        <v>37</v>
      </c>
      <c r="F1169" s="2" t="s">
        <v>3</v>
      </c>
      <c r="G1169" s="1">
        <v>1</v>
      </c>
      <c r="H1169" s="1">
        <v>9.1999999999999993</v>
      </c>
      <c r="I1169" s="2" t="s">
        <v>1</v>
      </c>
      <c r="J1169" s="1">
        <v>3</v>
      </c>
      <c r="K1169" s="2" t="s">
        <v>0</v>
      </c>
      <c r="L1169" s="1">
        <v>0</v>
      </c>
      <c r="M1169" s="1">
        <v>3</v>
      </c>
      <c r="N1169" s="1">
        <v>0</v>
      </c>
    </row>
    <row r="1170" spans="1:14">
      <c r="A1170" s="1">
        <v>1168</v>
      </c>
      <c r="B1170" s="1">
        <v>301033</v>
      </c>
      <c r="C1170" s="2" t="str">
        <f ca="1">VLOOKUP(B1170,'Fichier FI (en entrée)'!B:D,3)</f>
        <v>AZWMEJXUHD</v>
      </c>
      <c r="D1170" s="2" t="str">
        <f ca="1">VLOOKUP(B1170,'Fichier FI (en entrée)'!B:E,4)</f>
        <v>Fbmynlbcllyic</v>
      </c>
      <c r="E1170" s="2" t="s">
        <v>31</v>
      </c>
      <c r="F1170" s="2" t="s">
        <v>3</v>
      </c>
      <c r="G1170" s="1">
        <v>1</v>
      </c>
      <c r="H1170" s="1">
        <v>9.1999999999999993</v>
      </c>
      <c r="I1170" s="2" t="s">
        <v>1</v>
      </c>
      <c r="J1170" s="1">
        <v>3</v>
      </c>
      <c r="K1170" s="2" t="s">
        <v>0</v>
      </c>
      <c r="L1170" s="1">
        <v>0</v>
      </c>
      <c r="M1170" s="1">
        <v>1</v>
      </c>
      <c r="N1170" s="1">
        <v>0</v>
      </c>
    </row>
    <row r="1171" spans="1:14">
      <c r="A1171" s="1">
        <v>1168</v>
      </c>
      <c r="B1171" s="1">
        <v>526907</v>
      </c>
      <c r="C1171" s="2" t="str">
        <f ca="1">VLOOKUP(B1171,'Fichier FI (en entrée)'!B:D,3)</f>
        <v>PMTUMOIPMV</v>
      </c>
      <c r="D1171" s="2" t="str">
        <f ca="1">VLOOKUP(B1171,'Fichier FI (en entrée)'!B:E,4)</f>
        <v>Kylnlacqudgbx</v>
      </c>
      <c r="E1171" s="2" t="s">
        <v>60</v>
      </c>
      <c r="F1171" s="2" t="s">
        <v>3</v>
      </c>
      <c r="G1171" s="1">
        <v>1</v>
      </c>
      <c r="H1171" s="1">
        <v>9.1999999999999993</v>
      </c>
      <c r="I1171" s="2" t="s">
        <v>1</v>
      </c>
      <c r="J1171" s="1">
        <v>3</v>
      </c>
      <c r="K1171" s="2" t="s">
        <v>5</v>
      </c>
      <c r="L1171" s="1">
        <v>0</v>
      </c>
      <c r="M1171" s="1">
        <v>1</v>
      </c>
      <c r="N1171" s="1">
        <v>0</v>
      </c>
    </row>
    <row r="1172" spans="1:14">
      <c r="A1172" s="1">
        <v>1171</v>
      </c>
      <c r="B1172" s="1">
        <v>1167223</v>
      </c>
      <c r="C1172" s="2" t="str">
        <f ca="1">VLOOKUP(B1172,'Fichier FI (en entrée)'!B:D,3)</f>
        <v>HRJOETVITH</v>
      </c>
      <c r="D1172" s="2" t="str">
        <f ca="1">VLOOKUP(B1172,'Fichier FI (en entrée)'!B:E,4)</f>
        <v>Ubaloaefxvdwr</v>
      </c>
      <c r="E1172" s="2" t="s">
        <v>18</v>
      </c>
      <c r="F1172" s="2" t="s">
        <v>3</v>
      </c>
      <c r="G1172" s="1">
        <v>1</v>
      </c>
      <c r="H1172" s="1">
        <v>9.19</v>
      </c>
      <c r="I1172" s="2" t="s">
        <v>1</v>
      </c>
      <c r="J1172" s="1">
        <v>3</v>
      </c>
      <c r="K1172" s="2" t="s">
        <v>0</v>
      </c>
      <c r="L1172" s="1">
        <v>0</v>
      </c>
      <c r="M1172" s="1">
        <v>19</v>
      </c>
      <c r="N1172" s="1">
        <v>0</v>
      </c>
    </row>
    <row r="1173" spans="1:14">
      <c r="A1173" s="1">
        <v>1171</v>
      </c>
      <c r="B1173" s="1">
        <v>1190445</v>
      </c>
      <c r="C1173" s="2" t="str">
        <f ca="1">VLOOKUP(B1173,'Fichier FI (en entrée)'!B:D,3)</f>
        <v>NHLWEXPALR</v>
      </c>
      <c r="D1173" s="2" t="str">
        <f ca="1">VLOOKUP(B1173,'Fichier FI (en entrée)'!B:E,4)</f>
        <v>Yvmbopcwffvog</v>
      </c>
      <c r="E1173" s="2" t="s">
        <v>37</v>
      </c>
      <c r="F1173" s="2" t="s">
        <v>3</v>
      </c>
      <c r="G1173" s="1">
        <v>1</v>
      </c>
      <c r="H1173" s="1">
        <v>9.19</v>
      </c>
      <c r="I1173" s="2" t="s">
        <v>1</v>
      </c>
      <c r="J1173" s="1">
        <v>3</v>
      </c>
      <c r="K1173" s="2" t="s">
        <v>0</v>
      </c>
      <c r="L1173" s="1">
        <v>0</v>
      </c>
      <c r="M1173" s="1">
        <v>4</v>
      </c>
      <c r="N1173" s="1">
        <v>0</v>
      </c>
    </row>
    <row r="1174" spans="1:14">
      <c r="A1174" s="1">
        <v>1171</v>
      </c>
      <c r="B1174" s="1">
        <v>805147</v>
      </c>
      <c r="C1174" s="2" t="str">
        <f ca="1">VLOOKUP(B1174,'Fichier FI (en entrée)'!B:D,3)</f>
        <v>XDICCMVQKI</v>
      </c>
      <c r="D1174" s="2" t="str">
        <f ca="1">VLOOKUP(B1174,'Fichier FI (en entrée)'!B:E,4)</f>
        <v>Juwgshikiinra</v>
      </c>
      <c r="E1174" s="2" t="s">
        <v>20</v>
      </c>
      <c r="F1174" s="2" t="s">
        <v>3</v>
      </c>
      <c r="G1174" s="1">
        <v>1</v>
      </c>
      <c r="H1174" s="1">
        <v>9.19</v>
      </c>
      <c r="I1174" s="2" t="s">
        <v>1</v>
      </c>
      <c r="J1174" s="1">
        <v>3</v>
      </c>
      <c r="K1174" s="2" t="s">
        <v>0</v>
      </c>
      <c r="L1174" s="1">
        <v>0</v>
      </c>
      <c r="M1174" s="1">
        <v>0</v>
      </c>
      <c r="N1174" s="1">
        <v>0</v>
      </c>
    </row>
    <row r="1175" spans="1:14">
      <c r="A1175" s="1">
        <v>1171</v>
      </c>
      <c r="B1175" s="1">
        <v>284846</v>
      </c>
      <c r="C1175" s="2" t="str">
        <f ca="1">VLOOKUP(B1175,'Fichier FI (en entrée)'!B:D,3)</f>
        <v>YHGYQTXAKJ</v>
      </c>
      <c r="D1175" s="2" t="str">
        <f ca="1">VLOOKUP(B1175,'Fichier FI (en entrée)'!B:E,4)</f>
        <v>Vsdndrrboihyy</v>
      </c>
      <c r="E1175" s="2" t="s">
        <v>20</v>
      </c>
      <c r="F1175" s="2" t="s">
        <v>3</v>
      </c>
      <c r="G1175" s="1">
        <v>1</v>
      </c>
      <c r="H1175" s="1">
        <v>9.19</v>
      </c>
      <c r="I1175" s="2" t="s">
        <v>1</v>
      </c>
      <c r="J1175" s="1">
        <v>3</v>
      </c>
      <c r="K1175" s="2" t="s">
        <v>0</v>
      </c>
      <c r="L1175" s="1">
        <v>0</v>
      </c>
      <c r="M1175" s="1">
        <v>0</v>
      </c>
      <c r="N1175" s="1">
        <v>0</v>
      </c>
    </row>
    <row r="1176" spans="1:14">
      <c r="A1176" s="1">
        <v>1171</v>
      </c>
      <c r="B1176" s="1">
        <v>662192</v>
      </c>
      <c r="C1176" s="2" t="str">
        <f ca="1">VLOOKUP(B1176,'Fichier FI (en entrée)'!B:D,3)</f>
        <v>UDZNTYCYCO</v>
      </c>
      <c r="D1176" s="2" t="str">
        <f ca="1">VLOOKUP(B1176,'Fichier FI (en entrée)'!B:E,4)</f>
        <v>Kvcckisxuiasp</v>
      </c>
      <c r="E1176" s="2" t="s">
        <v>18</v>
      </c>
      <c r="F1176" s="2" t="s">
        <v>3</v>
      </c>
      <c r="G1176" s="1">
        <v>1</v>
      </c>
      <c r="H1176" s="1">
        <v>9.19</v>
      </c>
      <c r="I1176" s="2" t="s">
        <v>1</v>
      </c>
      <c r="J1176" s="1">
        <v>3</v>
      </c>
      <c r="K1176" s="2" t="s">
        <v>0</v>
      </c>
      <c r="L1176" s="1">
        <v>0</v>
      </c>
      <c r="M1176" s="1">
        <v>14</v>
      </c>
      <c r="N1176" s="1">
        <v>0</v>
      </c>
    </row>
    <row r="1177" spans="1:14">
      <c r="A1177" s="1">
        <v>1171</v>
      </c>
      <c r="B1177" s="1">
        <v>565497</v>
      </c>
      <c r="C1177" s="2" t="str">
        <f ca="1">VLOOKUP(B1177,'Fichier FI (en entrée)'!B:D,3)</f>
        <v>IQHBFHQGGO</v>
      </c>
      <c r="D1177" s="2" t="str">
        <f ca="1">VLOOKUP(B1177,'Fichier FI (en entrée)'!B:E,4)</f>
        <v>Jdlxdlamkouft</v>
      </c>
      <c r="E1177" s="2" t="s">
        <v>18</v>
      </c>
      <c r="F1177" s="2" t="s">
        <v>3</v>
      </c>
      <c r="G1177" s="1">
        <v>1</v>
      </c>
      <c r="H1177" s="1">
        <v>9.19</v>
      </c>
      <c r="I1177" s="2" t="s">
        <v>1</v>
      </c>
      <c r="J1177" s="1">
        <v>3</v>
      </c>
      <c r="K1177" s="2" t="s">
        <v>5</v>
      </c>
      <c r="L1177" s="1">
        <v>0</v>
      </c>
      <c r="M1177" s="1">
        <v>14</v>
      </c>
      <c r="N1177" s="1">
        <v>0</v>
      </c>
    </row>
    <row r="1178" spans="1:14">
      <c r="A1178" s="1">
        <v>1171</v>
      </c>
      <c r="B1178" s="1">
        <v>588995</v>
      </c>
      <c r="C1178" s="2" t="str">
        <f ca="1">VLOOKUP(B1178,'Fichier FI (en entrée)'!B:D,3)</f>
        <v>UPLZDJOXKH</v>
      </c>
      <c r="D1178" s="2" t="str">
        <f ca="1">VLOOKUP(B1178,'Fichier FI (en entrée)'!B:E,4)</f>
        <v>Vplqftygnuelu</v>
      </c>
      <c r="E1178" s="2" t="s">
        <v>19</v>
      </c>
      <c r="F1178" s="2" t="s">
        <v>3</v>
      </c>
      <c r="G1178" s="1">
        <v>1</v>
      </c>
      <c r="H1178" s="1">
        <v>9.19</v>
      </c>
      <c r="I1178" s="2" t="s">
        <v>1</v>
      </c>
      <c r="J1178" s="1">
        <v>3</v>
      </c>
      <c r="K1178" s="2" t="s">
        <v>5</v>
      </c>
      <c r="L1178" s="1">
        <v>0</v>
      </c>
      <c r="M1178" s="1">
        <v>12</v>
      </c>
      <c r="N1178" s="1">
        <v>0</v>
      </c>
    </row>
    <row r="1179" spans="1:14">
      <c r="A1179" s="1">
        <v>1171</v>
      </c>
      <c r="B1179" s="1">
        <v>1034068</v>
      </c>
      <c r="C1179" s="2" t="str">
        <f ca="1">VLOOKUP(B1179,'Fichier FI (en entrée)'!B:D,3)</f>
        <v>BDTEMKWYUU</v>
      </c>
      <c r="D1179" s="2" t="str">
        <f ca="1">VLOOKUP(B1179,'Fichier FI (en entrée)'!B:E,4)</f>
        <v>Vpiyizshkxnij</v>
      </c>
      <c r="E1179" s="2" t="s">
        <v>39</v>
      </c>
      <c r="F1179" s="2" t="s">
        <v>3</v>
      </c>
      <c r="G1179" s="1">
        <v>1</v>
      </c>
      <c r="H1179" s="1">
        <v>9.19</v>
      </c>
      <c r="I1179" s="2" t="s">
        <v>1</v>
      </c>
      <c r="J1179" s="1">
        <v>3</v>
      </c>
      <c r="K1179" s="2" t="s">
        <v>5</v>
      </c>
      <c r="L1179" s="1">
        <v>0</v>
      </c>
      <c r="M1179" s="1">
        <v>4</v>
      </c>
      <c r="N1179" s="1">
        <v>0</v>
      </c>
    </row>
    <row r="1180" spans="1:14">
      <c r="A1180" s="1">
        <v>1179</v>
      </c>
      <c r="B1180" s="1">
        <v>1199192</v>
      </c>
      <c r="C1180" s="2" t="str">
        <f ca="1">VLOOKUP(B1180,'Fichier FI (en entrée)'!B:D,3)</f>
        <v>QKBTUZHWKC</v>
      </c>
      <c r="D1180" s="2" t="str">
        <f ca="1">VLOOKUP(B1180,'Fichier FI (en entrée)'!B:E,4)</f>
        <v>Xyflnetnkywur</v>
      </c>
      <c r="E1180" s="2" t="s">
        <v>64</v>
      </c>
      <c r="F1180" s="2" t="s">
        <v>3</v>
      </c>
      <c r="G1180" s="1">
        <v>1</v>
      </c>
      <c r="H1180" s="1">
        <v>9.18</v>
      </c>
      <c r="I1180" s="2" t="s">
        <v>1</v>
      </c>
      <c r="J1180" s="1">
        <v>3</v>
      </c>
      <c r="K1180" s="2" t="s">
        <v>0</v>
      </c>
      <c r="L1180" s="1">
        <v>0</v>
      </c>
      <c r="M1180" s="1">
        <v>0</v>
      </c>
      <c r="N1180" s="1">
        <v>0</v>
      </c>
    </row>
    <row r="1181" spans="1:14">
      <c r="A1181" s="1">
        <v>1179</v>
      </c>
      <c r="B1181" s="1">
        <v>421435</v>
      </c>
      <c r="C1181" s="2" t="str">
        <f ca="1">VLOOKUP(B1181,'Fichier FI (en entrée)'!B:D,3)</f>
        <v>DQCUNRAVFP</v>
      </c>
      <c r="D1181" s="2" t="str">
        <f ca="1">VLOOKUP(B1181,'Fichier FI (en entrée)'!B:E,4)</f>
        <v>Xjdycukiqtmpi</v>
      </c>
      <c r="E1181" s="2" t="s">
        <v>18</v>
      </c>
      <c r="F1181" s="2" t="s">
        <v>3</v>
      </c>
      <c r="G1181" s="1">
        <v>1</v>
      </c>
      <c r="H1181" s="1">
        <v>9.18</v>
      </c>
      <c r="I1181" s="2" t="s">
        <v>1</v>
      </c>
      <c r="J1181" s="1">
        <v>3</v>
      </c>
      <c r="K1181" s="2" t="s">
        <v>5</v>
      </c>
      <c r="L1181" s="1">
        <v>0</v>
      </c>
      <c r="M1181" s="1">
        <v>14</v>
      </c>
      <c r="N1181" s="1">
        <v>0</v>
      </c>
    </row>
    <row r="1182" spans="1:14">
      <c r="A1182" s="1">
        <v>1179</v>
      </c>
      <c r="B1182" s="1">
        <v>285006</v>
      </c>
      <c r="C1182" s="2" t="str">
        <f ca="1">VLOOKUP(B1182,'Fichier FI (en entrée)'!B:D,3)</f>
        <v>OOTDOXHLCX</v>
      </c>
      <c r="D1182" s="2" t="str">
        <f ca="1">VLOOKUP(B1182,'Fichier FI (en entrée)'!B:E,4)</f>
        <v>Ekdxywgefyiie</v>
      </c>
      <c r="E1182" s="2" t="s">
        <v>38</v>
      </c>
      <c r="F1182" s="2" t="s">
        <v>3</v>
      </c>
      <c r="G1182" s="1">
        <v>1</v>
      </c>
      <c r="H1182" s="1">
        <v>9.18</v>
      </c>
      <c r="I1182" s="2" t="s">
        <v>1</v>
      </c>
      <c r="J1182" s="1">
        <v>3</v>
      </c>
      <c r="K1182" s="2" t="s">
        <v>5</v>
      </c>
      <c r="L1182" s="1">
        <v>0</v>
      </c>
      <c r="M1182" s="1">
        <v>2</v>
      </c>
      <c r="N1182" s="1">
        <v>0</v>
      </c>
    </row>
    <row r="1183" spans="1:14">
      <c r="A1183" s="1">
        <v>1182</v>
      </c>
      <c r="B1183" s="1">
        <v>1085750</v>
      </c>
      <c r="C1183" s="2" t="str">
        <f ca="1">VLOOKUP(B1183,'Fichier FI (en entrée)'!B:D,3)</f>
        <v>RNTVJJTNYI</v>
      </c>
      <c r="D1183" s="2" t="str">
        <f ca="1">VLOOKUP(B1183,'Fichier FI (en entrée)'!B:E,4)</f>
        <v>Lbyuxwyiwnpma</v>
      </c>
      <c r="E1183" s="2" t="s">
        <v>62</v>
      </c>
      <c r="F1183" s="2" t="s">
        <v>3</v>
      </c>
      <c r="G1183" s="1">
        <v>1</v>
      </c>
      <c r="H1183" s="1">
        <v>9.17</v>
      </c>
      <c r="I1183" s="2" t="s">
        <v>1</v>
      </c>
      <c r="J1183" s="1">
        <v>3</v>
      </c>
      <c r="K1183" s="2" t="s">
        <v>0</v>
      </c>
      <c r="L1183" s="1">
        <v>0</v>
      </c>
      <c r="M1183" s="1">
        <v>23</v>
      </c>
      <c r="N1183" s="1">
        <v>0</v>
      </c>
    </row>
    <row r="1184" spans="1:14">
      <c r="A1184" s="1">
        <v>1182</v>
      </c>
      <c r="B1184" s="1">
        <v>668229</v>
      </c>
      <c r="C1184" s="2" t="str">
        <f ca="1">VLOOKUP(B1184,'Fichier FI (en entrée)'!B:D,3)</f>
        <v>CLMVRSUHKT</v>
      </c>
      <c r="D1184" s="2" t="str">
        <f ca="1">VLOOKUP(B1184,'Fichier FI (en entrée)'!B:E,4)</f>
        <v>Nomfibjcqwooa</v>
      </c>
      <c r="E1184" s="2" t="s">
        <v>20</v>
      </c>
      <c r="F1184" s="2" t="s">
        <v>3</v>
      </c>
      <c r="G1184" s="1">
        <v>1</v>
      </c>
      <c r="H1184" s="1">
        <v>9.17</v>
      </c>
      <c r="I1184" s="2" t="s">
        <v>1</v>
      </c>
      <c r="J1184" s="1">
        <v>3</v>
      </c>
      <c r="K1184" s="2" t="s">
        <v>0</v>
      </c>
      <c r="L1184" s="1">
        <v>0</v>
      </c>
      <c r="M1184" s="1">
        <v>5</v>
      </c>
      <c r="N1184" s="1">
        <v>0</v>
      </c>
    </row>
    <row r="1185" spans="1:14">
      <c r="A1185" s="1">
        <v>1182</v>
      </c>
      <c r="B1185" s="1">
        <v>1035786</v>
      </c>
      <c r="C1185" s="2" t="str">
        <f ca="1">VLOOKUP(B1185,'Fichier FI (en entrée)'!B:D,3)</f>
        <v>LURAGCRBSU</v>
      </c>
      <c r="D1185" s="2" t="str">
        <f ca="1">VLOOKUP(B1185,'Fichier FI (en entrée)'!B:E,4)</f>
        <v>Btaftqysltkmv</v>
      </c>
      <c r="E1185" s="2" t="s">
        <v>64</v>
      </c>
      <c r="F1185" s="2" t="s">
        <v>3</v>
      </c>
      <c r="G1185" s="1">
        <v>1</v>
      </c>
      <c r="H1185" s="1">
        <v>9.17</v>
      </c>
      <c r="I1185" s="2" t="s">
        <v>1</v>
      </c>
      <c r="J1185" s="1">
        <v>3</v>
      </c>
      <c r="K1185" s="2" t="s">
        <v>0</v>
      </c>
      <c r="L1185" s="1">
        <v>0</v>
      </c>
      <c r="M1185" s="1">
        <v>10</v>
      </c>
      <c r="N1185" s="1">
        <v>0</v>
      </c>
    </row>
    <row r="1186" spans="1:14">
      <c r="A1186" s="1">
        <v>1185</v>
      </c>
      <c r="B1186" s="1">
        <v>636796</v>
      </c>
      <c r="C1186" s="2" t="str">
        <f ca="1">VLOOKUP(B1186,'Fichier FI (en entrée)'!B:D,3)</f>
        <v>QHRHXWBLCZ</v>
      </c>
      <c r="D1186" s="2" t="str">
        <f ca="1">VLOOKUP(B1186,'Fichier FI (en entrée)'!B:E,4)</f>
        <v>Xxsqpsfedqtbv</v>
      </c>
      <c r="E1186" s="2" t="s">
        <v>19</v>
      </c>
      <c r="F1186" s="2" t="s">
        <v>3</v>
      </c>
      <c r="G1186" s="1">
        <v>1</v>
      </c>
      <c r="H1186" s="1">
        <v>9.15</v>
      </c>
      <c r="I1186" s="2" t="s">
        <v>1</v>
      </c>
      <c r="J1186" s="1">
        <v>3</v>
      </c>
      <c r="K1186" s="2" t="s">
        <v>0</v>
      </c>
      <c r="L1186" s="1">
        <v>0</v>
      </c>
      <c r="M1186" s="1">
        <v>14</v>
      </c>
      <c r="N1186" s="1">
        <v>0</v>
      </c>
    </row>
    <row r="1187" spans="1:14">
      <c r="A1187" s="1">
        <v>1185</v>
      </c>
      <c r="B1187" s="1">
        <v>255240</v>
      </c>
      <c r="C1187" s="2" t="str">
        <f ca="1">VLOOKUP(B1187,'Fichier FI (en entrée)'!B:D,3)</f>
        <v>BNEJFXWHGJ</v>
      </c>
      <c r="D1187" s="2" t="str">
        <f ca="1">VLOOKUP(B1187,'Fichier FI (en entrée)'!B:E,4)</f>
        <v>Wqazulcaojsic</v>
      </c>
      <c r="E1187" s="2" t="s">
        <v>27</v>
      </c>
      <c r="F1187" s="2" t="s">
        <v>3</v>
      </c>
      <c r="G1187" s="1">
        <v>1</v>
      </c>
      <c r="H1187" s="1">
        <v>9.15</v>
      </c>
      <c r="I1187" s="2" t="s">
        <v>1</v>
      </c>
      <c r="J1187" s="1">
        <v>3</v>
      </c>
      <c r="K1187" s="2" t="s">
        <v>0</v>
      </c>
      <c r="L1187" s="1">
        <v>0</v>
      </c>
      <c r="M1187" s="1">
        <v>13</v>
      </c>
      <c r="N1187" s="1">
        <v>0</v>
      </c>
    </row>
    <row r="1188" spans="1:14">
      <c r="A1188" s="1">
        <v>1185</v>
      </c>
      <c r="B1188" s="1">
        <v>450882</v>
      </c>
      <c r="C1188" s="2" t="str">
        <f ca="1">VLOOKUP(B1188,'Fichier FI (en entrée)'!B:D,3)</f>
        <v>ZMCACTIDOM</v>
      </c>
      <c r="D1188" s="2" t="str">
        <f ca="1">VLOOKUP(B1188,'Fichier FI (en entrée)'!B:E,4)</f>
        <v>Srubbacebympu</v>
      </c>
      <c r="E1188" s="2" t="s">
        <v>19</v>
      </c>
      <c r="F1188" s="2" t="s">
        <v>3</v>
      </c>
      <c r="G1188" s="1">
        <v>1</v>
      </c>
      <c r="H1188" s="1">
        <v>9.15</v>
      </c>
      <c r="I1188" s="2" t="s">
        <v>1</v>
      </c>
      <c r="J1188" s="1">
        <v>3</v>
      </c>
      <c r="K1188" s="2" t="s">
        <v>5</v>
      </c>
      <c r="L1188" s="1">
        <v>0</v>
      </c>
      <c r="M1188" s="1">
        <v>15</v>
      </c>
      <c r="N1188" s="1">
        <v>0</v>
      </c>
    </row>
    <row r="1189" spans="1:14">
      <c r="A1189" s="1">
        <v>1188</v>
      </c>
      <c r="B1189" s="1">
        <v>718110</v>
      </c>
      <c r="C1189" s="2" t="str">
        <f ca="1">VLOOKUP(B1189,'Fichier FI (en entrée)'!B:D,3)</f>
        <v>KCHLARHAFR</v>
      </c>
      <c r="D1189" s="2" t="str">
        <f ca="1">VLOOKUP(B1189,'Fichier FI (en entrée)'!B:E,4)</f>
        <v>Uwfrzgbjigkgs</v>
      </c>
      <c r="E1189" s="2" t="s">
        <v>23</v>
      </c>
      <c r="F1189" s="2" t="s">
        <v>3</v>
      </c>
      <c r="G1189" s="1">
        <v>1</v>
      </c>
      <c r="H1189" s="1">
        <v>9.14</v>
      </c>
      <c r="I1189" s="2" t="s">
        <v>1</v>
      </c>
      <c r="J1189" s="1">
        <v>3</v>
      </c>
      <c r="K1189" s="2" t="s">
        <v>0</v>
      </c>
      <c r="L1189" s="1">
        <v>0</v>
      </c>
      <c r="M1189" s="1">
        <v>0</v>
      </c>
      <c r="N1189" s="1">
        <v>0</v>
      </c>
    </row>
    <row r="1190" spans="1:14">
      <c r="A1190" s="1">
        <v>1188</v>
      </c>
      <c r="B1190" s="1">
        <v>1137987</v>
      </c>
      <c r="C1190" s="2" t="str">
        <f ca="1">VLOOKUP(B1190,'Fichier FI (en entrée)'!B:D,3)</f>
        <v>CUEDMEUIWV</v>
      </c>
      <c r="D1190" s="2" t="str">
        <f ca="1">VLOOKUP(B1190,'Fichier FI (en entrée)'!B:E,4)</f>
        <v>Avgwmrmydezid</v>
      </c>
      <c r="E1190" s="2" t="s">
        <v>50</v>
      </c>
      <c r="F1190" s="2" t="s">
        <v>3</v>
      </c>
      <c r="G1190" s="1">
        <v>1</v>
      </c>
      <c r="H1190" s="1">
        <v>9.14</v>
      </c>
      <c r="I1190" s="2" t="s">
        <v>1</v>
      </c>
      <c r="J1190" s="1">
        <v>3</v>
      </c>
      <c r="K1190" s="2" t="s">
        <v>0</v>
      </c>
      <c r="L1190" s="1">
        <v>0</v>
      </c>
      <c r="M1190" s="1">
        <v>4</v>
      </c>
      <c r="N1190" s="1">
        <v>0</v>
      </c>
    </row>
    <row r="1191" spans="1:14">
      <c r="A1191" s="1">
        <v>1190</v>
      </c>
      <c r="B1191" s="1">
        <v>1084267</v>
      </c>
      <c r="C1191" s="2" t="str">
        <f ca="1">VLOOKUP(B1191,'Fichier FI (en entrée)'!B:D,3)</f>
        <v>NEXIXVMCNJ</v>
      </c>
      <c r="D1191" s="2" t="str">
        <f ca="1">VLOOKUP(B1191,'Fichier FI (en entrée)'!B:E,4)</f>
        <v>Mmrxyxdevslfz</v>
      </c>
      <c r="E1191" s="2" t="s">
        <v>37</v>
      </c>
      <c r="F1191" s="2" t="s">
        <v>3</v>
      </c>
      <c r="G1191" s="1">
        <v>1</v>
      </c>
      <c r="H1191" s="1">
        <v>9.1300000000000008</v>
      </c>
      <c r="I1191" s="2" t="s">
        <v>1</v>
      </c>
      <c r="J1191" s="1">
        <v>3</v>
      </c>
      <c r="K1191" s="2" t="s">
        <v>0</v>
      </c>
      <c r="L1191" s="1">
        <v>0</v>
      </c>
      <c r="M1191" s="1">
        <v>5</v>
      </c>
      <c r="N1191" s="1">
        <v>0</v>
      </c>
    </row>
    <row r="1192" spans="1:14">
      <c r="A1192" s="1">
        <v>1190</v>
      </c>
      <c r="B1192" s="1">
        <v>181313</v>
      </c>
      <c r="C1192" s="2" t="str">
        <f ca="1">VLOOKUP(B1192,'Fichier FI (en entrée)'!B:D,3)</f>
        <v>XAKIVXUQVN</v>
      </c>
      <c r="D1192" s="2" t="str">
        <f ca="1">VLOOKUP(B1192,'Fichier FI (en entrée)'!B:E,4)</f>
        <v>Rgurdiqavxslc</v>
      </c>
      <c r="E1192" s="2" t="s">
        <v>33</v>
      </c>
      <c r="F1192" s="2" t="s">
        <v>3</v>
      </c>
      <c r="G1192" s="1">
        <v>1</v>
      </c>
      <c r="H1192" s="1">
        <v>9.1300000000000008</v>
      </c>
      <c r="I1192" s="2" t="s">
        <v>1</v>
      </c>
      <c r="J1192" s="1">
        <v>3</v>
      </c>
      <c r="K1192" s="2" t="s">
        <v>5</v>
      </c>
      <c r="L1192" s="1">
        <v>0</v>
      </c>
      <c r="M1192" s="1">
        <v>4</v>
      </c>
      <c r="N1192" s="1">
        <v>0</v>
      </c>
    </row>
    <row r="1193" spans="1:14">
      <c r="A1193" s="1">
        <v>1190</v>
      </c>
      <c r="B1193" s="1">
        <v>651556</v>
      </c>
      <c r="C1193" s="2" t="str">
        <f ca="1">VLOOKUP(B1193,'Fichier FI (en entrée)'!B:D,3)</f>
        <v>MFSOLDRLTW</v>
      </c>
      <c r="D1193" s="2" t="str">
        <f ca="1">VLOOKUP(B1193,'Fichier FI (en entrée)'!B:E,4)</f>
        <v>Opuvtnfovguej</v>
      </c>
      <c r="E1193" s="2" t="s">
        <v>19</v>
      </c>
      <c r="F1193" s="2" t="s">
        <v>3</v>
      </c>
      <c r="G1193" s="1">
        <v>1</v>
      </c>
      <c r="H1193" s="1">
        <v>9.1300000000000008</v>
      </c>
      <c r="I1193" s="2" t="s">
        <v>1</v>
      </c>
      <c r="J1193" s="1">
        <v>3</v>
      </c>
      <c r="K1193" s="2" t="s">
        <v>0</v>
      </c>
      <c r="L1193" s="1">
        <v>0</v>
      </c>
      <c r="M1193" s="1">
        <v>16</v>
      </c>
      <c r="N1193" s="1">
        <v>0</v>
      </c>
    </row>
    <row r="1194" spans="1:14">
      <c r="A1194" s="1">
        <v>1193</v>
      </c>
      <c r="B1194" s="1">
        <v>1005000</v>
      </c>
      <c r="C1194" s="2" t="str">
        <f ca="1">VLOOKUP(B1194,'Fichier FI (en entrée)'!B:D,3)</f>
        <v>TPDLPNAPRT</v>
      </c>
      <c r="D1194" s="2" t="str">
        <f ca="1">VLOOKUP(B1194,'Fichier FI (en entrée)'!B:E,4)</f>
        <v>Ftzurknpteusr</v>
      </c>
      <c r="E1194" s="2" t="s">
        <v>63</v>
      </c>
      <c r="F1194" s="2" t="s">
        <v>3</v>
      </c>
      <c r="G1194" s="1">
        <v>1</v>
      </c>
      <c r="H1194" s="1">
        <v>9.1199999999999992</v>
      </c>
      <c r="I1194" s="2" t="s">
        <v>1</v>
      </c>
      <c r="J1194" s="1">
        <v>3</v>
      </c>
      <c r="K1194" s="2" t="s">
        <v>5</v>
      </c>
      <c r="L1194" s="1">
        <v>0</v>
      </c>
      <c r="M1194" s="1">
        <v>15</v>
      </c>
      <c r="N1194" s="1">
        <v>0</v>
      </c>
    </row>
    <row r="1195" spans="1:14">
      <c r="A1195" s="1">
        <v>1193</v>
      </c>
      <c r="B1195" s="1">
        <v>1128533</v>
      </c>
      <c r="C1195" s="2" t="str">
        <f ca="1">VLOOKUP(B1195,'Fichier FI (en entrée)'!B:D,3)</f>
        <v>FACSPPNYDN</v>
      </c>
      <c r="D1195" s="2" t="str">
        <f ca="1">VLOOKUP(B1195,'Fichier FI (en entrée)'!B:E,4)</f>
        <v>Lwjnusklsjmik</v>
      </c>
      <c r="E1195" s="2" t="s">
        <v>46</v>
      </c>
      <c r="F1195" s="2" t="s">
        <v>3</v>
      </c>
      <c r="G1195" s="1">
        <v>1</v>
      </c>
      <c r="H1195" s="1">
        <v>9.1199999999999992</v>
      </c>
      <c r="I1195" s="2" t="s">
        <v>1</v>
      </c>
      <c r="J1195" s="1">
        <v>3</v>
      </c>
      <c r="K1195" s="2" t="s">
        <v>5</v>
      </c>
      <c r="L1195" s="1">
        <v>0</v>
      </c>
      <c r="M1195" s="1">
        <v>24</v>
      </c>
      <c r="N1195" s="1">
        <v>0</v>
      </c>
    </row>
    <row r="1196" spans="1:14">
      <c r="A1196" s="1">
        <v>1195</v>
      </c>
      <c r="B1196" s="1">
        <v>778240</v>
      </c>
      <c r="C1196" s="2" t="str">
        <f ca="1">VLOOKUP(B1196,'Fichier FI (en entrée)'!B:D,3)</f>
        <v>MSEXTYFZMI</v>
      </c>
      <c r="D1196" s="2" t="str">
        <f ca="1">VLOOKUP(B1196,'Fichier FI (en entrée)'!B:E,4)</f>
        <v>Dvzqwmzocfiqu</v>
      </c>
      <c r="E1196" s="2" t="s">
        <v>20</v>
      </c>
      <c r="F1196" s="2" t="s">
        <v>3</v>
      </c>
      <c r="G1196" s="1">
        <v>1</v>
      </c>
      <c r="H1196" s="1">
        <v>9.11</v>
      </c>
      <c r="I1196" s="2" t="s">
        <v>1</v>
      </c>
      <c r="J1196" s="1">
        <v>3</v>
      </c>
      <c r="K1196" s="2" t="s">
        <v>0</v>
      </c>
      <c r="L1196" s="1">
        <v>0</v>
      </c>
      <c r="M1196" s="1">
        <v>6</v>
      </c>
      <c r="N1196" s="1">
        <v>0</v>
      </c>
    </row>
    <row r="1197" spans="1:14">
      <c r="A1197" s="1">
        <v>1195</v>
      </c>
      <c r="B1197" s="1">
        <v>698477</v>
      </c>
      <c r="C1197" s="2" t="str">
        <f ca="1">VLOOKUP(B1197,'Fichier FI (en entrée)'!B:D,3)</f>
        <v>IFJYKASQOL</v>
      </c>
      <c r="D1197" s="2" t="str">
        <f ca="1">VLOOKUP(B1197,'Fichier FI (en entrée)'!B:E,4)</f>
        <v>Jedpomgvnvgbe</v>
      </c>
      <c r="E1197" s="2" t="s">
        <v>23</v>
      </c>
      <c r="F1197" s="2" t="s">
        <v>3</v>
      </c>
      <c r="G1197" s="1">
        <v>1</v>
      </c>
      <c r="H1197" s="1">
        <v>9.11</v>
      </c>
      <c r="I1197" s="2" t="s">
        <v>1</v>
      </c>
      <c r="J1197" s="1">
        <v>3</v>
      </c>
      <c r="K1197" s="2" t="s">
        <v>5</v>
      </c>
      <c r="L1197" s="1">
        <v>0</v>
      </c>
      <c r="M1197" s="1">
        <v>9</v>
      </c>
      <c r="N1197" s="1">
        <v>0</v>
      </c>
    </row>
    <row r="1198" spans="1:14">
      <c r="A1198" s="1">
        <v>1195</v>
      </c>
      <c r="B1198" s="1">
        <v>465215</v>
      </c>
      <c r="C1198" s="2" t="str">
        <f ca="1">VLOOKUP(B1198,'Fichier FI (en entrée)'!B:D,3)</f>
        <v>WYKCNXVHOG</v>
      </c>
      <c r="D1198" s="2" t="str">
        <f ca="1">VLOOKUP(B1198,'Fichier FI (en entrée)'!B:E,4)</f>
        <v>Xrxfihyfexztf</v>
      </c>
      <c r="E1198" s="2" t="s">
        <v>23</v>
      </c>
      <c r="F1198" s="2" t="s">
        <v>3</v>
      </c>
      <c r="G1198" s="1">
        <v>1</v>
      </c>
      <c r="H1198" s="1">
        <v>9.11</v>
      </c>
      <c r="I1198" s="2" t="s">
        <v>1</v>
      </c>
      <c r="J1198" s="1">
        <v>3</v>
      </c>
      <c r="K1198" s="2" t="s">
        <v>0</v>
      </c>
      <c r="L1198" s="1">
        <v>0</v>
      </c>
      <c r="M1198" s="1">
        <v>2</v>
      </c>
      <c r="N1198" s="1">
        <v>0</v>
      </c>
    </row>
    <row r="1199" spans="1:14">
      <c r="A1199" s="1">
        <v>1195</v>
      </c>
      <c r="B1199" s="1">
        <v>222992</v>
      </c>
      <c r="C1199" s="2" t="str">
        <f ca="1">VLOOKUP(B1199,'Fichier FI (en entrée)'!B:D,3)</f>
        <v>UEFXSMBGXG</v>
      </c>
      <c r="D1199" s="2" t="str">
        <f ca="1">VLOOKUP(B1199,'Fichier FI (en entrée)'!B:E,4)</f>
        <v>Sonjdsuezalhw</v>
      </c>
      <c r="E1199" s="2" t="s">
        <v>27</v>
      </c>
      <c r="F1199" s="2" t="s">
        <v>3</v>
      </c>
      <c r="G1199" s="1">
        <v>1</v>
      </c>
      <c r="H1199" s="1">
        <v>9.11</v>
      </c>
      <c r="I1199" s="2" t="s">
        <v>1</v>
      </c>
      <c r="J1199" s="1">
        <v>3</v>
      </c>
      <c r="K1199" s="2" t="s">
        <v>0</v>
      </c>
      <c r="L1199" s="1">
        <v>0</v>
      </c>
      <c r="M1199" s="1">
        <v>13</v>
      </c>
      <c r="N1199" s="1">
        <v>0</v>
      </c>
    </row>
    <row r="1200" spans="1:14">
      <c r="A1200" s="1">
        <v>1195</v>
      </c>
      <c r="B1200" s="1">
        <v>331612</v>
      </c>
      <c r="C1200" s="2" t="str">
        <f ca="1">VLOOKUP(B1200,'Fichier FI (en entrée)'!B:D,3)</f>
        <v>ENJDEERQWZ</v>
      </c>
      <c r="D1200" s="2" t="str">
        <f ca="1">VLOOKUP(B1200,'Fichier FI (en entrée)'!B:E,4)</f>
        <v>Siladlpstuxjl</v>
      </c>
      <c r="E1200" s="2" t="s">
        <v>18</v>
      </c>
      <c r="F1200" s="2" t="s">
        <v>3</v>
      </c>
      <c r="G1200" s="1">
        <v>1</v>
      </c>
      <c r="H1200" s="1">
        <v>9.11</v>
      </c>
      <c r="I1200" s="2" t="s">
        <v>1</v>
      </c>
      <c r="J1200" s="1">
        <v>3</v>
      </c>
      <c r="K1200" s="2" t="s">
        <v>5</v>
      </c>
      <c r="L1200" s="1">
        <v>0</v>
      </c>
      <c r="M1200" s="1">
        <v>12</v>
      </c>
      <c r="N1200" s="1">
        <v>0</v>
      </c>
    </row>
    <row r="1201" spans="1:14">
      <c r="A1201" s="1">
        <v>1195</v>
      </c>
      <c r="B1201" s="1">
        <v>181388</v>
      </c>
      <c r="C1201" s="2" t="str">
        <f ca="1">VLOOKUP(B1201,'Fichier FI (en entrée)'!B:D,3)</f>
        <v>RWLPOQMQHY</v>
      </c>
      <c r="D1201" s="2" t="str">
        <f ca="1">VLOOKUP(B1201,'Fichier FI (en entrée)'!B:E,4)</f>
        <v>Asgnmomojpcpq</v>
      </c>
      <c r="E1201" s="2" t="s">
        <v>25</v>
      </c>
      <c r="F1201" s="2" t="s">
        <v>3</v>
      </c>
      <c r="G1201" s="1">
        <v>1</v>
      </c>
      <c r="H1201" s="1">
        <v>9.11</v>
      </c>
      <c r="I1201" s="2" t="s">
        <v>1</v>
      </c>
      <c r="J1201" s="1">
        <v>3</v>
      </c>
      <c r="K1201" s="2" t="s">
        <v>0</v>
      </c>
      <c r="L1201" s="1">
        <v>0</v>
      </c>
      <c r="M1201" s="1">
        <v>0</v>
      </c>
      <c r="N1201" s="1">
        <v>0</v>
      </c>
    </row>
    <row r="1202" spans="1:14">
      <c r="A1202" s="1">
        <v>1195</v>
      </c>
      <c r="B1202" s="1">
        <v>495782</v>
      </c>
      <c r="C1202" s="2" t="str">
        <f ca="1">VLOOKUP(B1202,'Fichier FI (en entrée)'!B:D,3)</f>
        <v>RTFFGTPLZJ</v>
      </c>
      <c r="D1202" s="2" t="str">
        <f ca="1">VLOOKUP(B1202,'Fichier FI (en entrée)'!B:E,4)</f>
        <v>Cgunigxhionsk</v>
      </c>
      <c r="E1202" s="2" t="s">
        <v>20</v>
      </c>
      <c r="F1202" s="2" t="s">
        <v>3</v>
      </c>
      <c r="G1202" s="1">
        <v>1</v>
      </c>
      <c r="H1202" s="1">
        <v>9.11</v>
      </c>
      <c r="I1202" s="2" t="s">
        <v>1</v>
      </c>
      <c r="J1202" s="1">
        <v>3</v>
      </c>
      <c r="K1202" s="2" t="s">
        <v>0</v>
      </c>
      <c r="L1202" s="1">
        <v>0</v>
      </c>
      <c r="M1202" s="1">
        <v>4</v>
      </c>
      <c r="N1202" s="1">
        <v>0</v>
      </c>
    </row>
    <row r="1203" spans="1:14">
      <c r="A1203" s="1">
        <v>1202</v>
      </c>
      <c r="B1203" s="1">
        <v>1072094</v>
      </c>
      <c r="C1203" s="2" t="str">
        <f ca="1">VLOOKUP(B1203,'Fichier FI (en entrée)'!B:D,3)</f>
        <v>LWTWOFJXXP</v>
      </c>
      <c r="D1203" s="2" t="str">
        <f ca="1">VLOOKUP(B1203,'Fichier FI (en entrée)'!B:E,4)</f>
        <v>Byvtxzpahdwup</v>
      </c>
      <c r="E1203" s="2" t="s">
        <v>62</v>
      </c>
      <c r="F1203" s="2" t="s">
        <v>3</v>
      </c>
      <c r="G1203" s="1">
        <v>1</v>
      </c>
      <c r="H1203" s="1">
        <v>9.1</v>
      </c>
      <c r="I1203" s="2" t="s">
        <v>1</v>
      </c>
      <c r="J1203" s="1">
        <v>3</v>
      </c>
      <c r="K1203" s="2" t="s">
        <v>5</v>
      </c>
      <c r="L1203" s="1">
        <v>0</v>
      </c>
      <c r="M1203" s="1">
        <v>23</v>
      </c>
      <c r="N1203" s="1">
        <v>0</v>
      </c>
    </row>
    <row r="1204" spans="1:14">
      <c r="A1204" s="1">
        <v>1202</v>
      </c>
      <c r="B1204" s="1">
        <v>579776</v>
      </c>
      <c r="C1204" s="2" t="str">
        <f ca="1">VLOOKUP(B1204,'Fichier FI (en entrée)'!B:D,3)</f>
        <v>HNMHJIZISP</v>
      </c>
      <c r="D1204" s="2" t="str">
        <f ca="1">VLOOKUP(B1204,'Fichier FI (en entrée)'!B:E,4)</f>
        <v>Yjwwsgjjxsipz</v>
      </c>
      <c r="E1204" s="2" t="s">
        <v>25</v>
      </c>
      <c r="F1204" s="2" t="s">
        <v>3</v>
      </c>
      <c r="G1204" s="1">
        <v>1</v>
      </c>
      <c r="H1204" s="1">
        <v>9.1</v>
      </c>
      <c r="I1204" s="2" t="s">
        <v>1</v>
      </c>
      <c r="J1204" s="1">
        <v>3</v>
      </c>
      <c r="K1204" s="2" t="s">
        <v>0</v>
      </c>
      <c r="L1204" s="1">
        <v>0</v>
      </c>
      <c r="M1204" s="1">
        <v>0</v>
      </c>
      <c r="N1204" s="1">
        <v>0</v>
      </c>
    </row>
    <row r="1205" spans="1:14">
      <c r="A1205" s="1">
        <v>1202</v>
      </c>
      <c r="B1205" s="1">
        <v>504414</v>
      </c>
      <c r="C1205" s="2" t="str">
        <f ca="1">VLOOKUP(B1205,'Fichier FI (en entrée)'!B:D,3)</f>
        <v>CNWKPJSLZC</v>
      </c>
      <c r="D1205" s="2" t="str">
        <f ca="1">VLOOKUP(B1205,'Fichier FI (en entrée)'!B:E,4)</f>
        <v>Csegsbfuedphe</v>
      </c>
      <c r="E1205" s="2" t="s">
        <v>20</v>
      </c>
      <c r="F1205" s="2" t="s">
        <v>3</v>
      </c>
      <c r="G1205" s="1">
        <v>1</v>
      </c>
      <c r="H1205" s="1">
        <v>9.1</v>
      </c>
      <c r="I1205" s="2" t="s">
        <v>1</v>
      </c>
      <c r="J1205" s="1">
        <v>3</v>
      </c>
      <c r="K1205" s="2" t="s">
        <v>5</v>
      </c>
      <c r="L1205" s="1">
        <v>0</v>
      </c>
      <c r="M1205" s="1">
        <v>1</v>
      </c>
      <c r="N1205" s="1">
        <v>0</v>
      </c>
    </row>
    <row r="1206" spans="1:14">
      <c r="A1206" s="1">
        <v>1202</v>
      </c>
      <c r="B1206" s="1">
        <v>721630</v>
      </c>
      <c r="C1206" s="2" t="str">
        <f ca="1">VLOOKUP(B1206,'Fichier FI (en entrée)'!B:D,3)</f>
        <v>ORUFEAXCEP</v>
      </c>
      <c r="D1206" s="2" t="str">
        <f ca="1">VLOOKUP(B1206,'Fichier FI (en entrée)'!B:E,4)</f>
        <v>Iehvlwohtoaji</v>
      </c>
      <c r="E1206" s="2" t="s">
        <v>18</v>
      </c>
      <c r="F1206" s="2" t="s">
        <v>3</v>
      </c>
      <c r="G1206" s="1">
        <v>1</v>
      </c>
      <c r="H1206" s="1">
        <v>9.1</v>
      </c>
      <c r="I1206" s="2" t="s">
        <v>1</v>
      </c>
      <c r="J1206" s="1">
        <v>3</v>
      </c>
      <c r="K1206" s="2" t="s">
        <v>0</v>
      </c>
      <c r="L1206" s="1">
        <v>0</v>
      </c>
      <c r="M1206" s="1">
        <v>17</v>
      </c>
      <c r="N1206" s="1">
        <v>0</v>
      </c>
    </row>
    <row r="1207" spans="1:14">
      <c r="A1207" s="1">
        <v>1206</v>
      </c>
      <c r="B1207" s="1">
        <v>170495</v>
      </c>
      <c r="C1207" s="2" t="str">
        <f ca="1">VLOOKUP(B1207,'Fichier FI (en entrée)'!B:D,3)</f>
        <v>CNXEGVEANF</v>
      </c>
      <c r="D1207" s="2" t="str">
        <f ca="1">VLOOKUP(B1207,'Fichier FI (en entrée)'!B:E,4)</f>
        <v>Nefkibbaahbsg</v>
      </c>
      <c r="E1207" s="2" t="s">
        <v>25</v>
      </c>
      <c r="F1207" s="2" t="s">
        <v>3</v>
      </c>
      <c r="G1207" s="1">
        <v>1</v>
      </c>
      <c r="H1207" s="1">
        <v>9.09</v>
      </c>
      <c r="I1207" s="2" t="s">
        <v>1</v>
      </c>
      <c r="J1207" s="1">
        <v>3</v>
      </c>
      <c r="K1207" s="2" t="s">
        <v>0</v>
      </c>
      <c r="L1207" s="1">
        <v>0</v>
      </c>
      <c r="M1207" s="1">
        <v>0</v>
      </c>
      <c r="N1207" s="1">
        <v>0</v>
      </c>
    </row>
    <row r="1208" spans="1:14">
      <c r="A1208" s="1">
        <v>1206</v>
      </c>
      <c r="B1208" s="1">
        <v>163742</v>
      </c>
      <c r="C1208" s="2" t="str">
        <f ca="1">VLOOKUP(B1208,'Fichier FI (en entrée)'!B:D,3)</f>
        <v>MWCSEKGNSB</v>
      </c>
      <c r="D1208" s="2" t="str">
        <f ca="1">VLOOKUP(B1208,'Fichier FI (en entrée)'!B:E,4)</f>
        <v>Iihlflvonlvpx</v>
      </c>
      <c r="E1208" s="2" t="s">
        <v>19</v>
      </c>
      <c r="F1208" s="2" t="s">
        <v>3</v>
      </c>
      <c r="G1208" s="1">
        <v>1</v>
      </c>
      <c r="H1208" s="1">
        <v>9.09</v>
      </c>
      <c r="I1208" s="2" t="s">
        <v>1</v>
      </c>
      <c r="J1208" s="1">
        <v>3</v>
      </c>
      <c r="K1208" s="2" t="s">
        <v>0</v>
      </c>
      <c r="L1208" s="1">
        <v>0</v>
      </c>
      <c r="M1208" s="1">
        <v>14</v>
      </c>
      <c r="N1208" s="1">
        <v>0</v>
      </c>
    </row>
    <row r="1209" spans="1:14">
      <c r="A1209" s="1">
        <v>1208</v>
      </c>
      <c r="B1209" s="1">
        <v>598218</v>
      </c>
      <c r="C1209" s="2" t="str">
        <f ca="1">VLOOKUP(B1209,'Fichier FI (en entrée)'!B:D,3)</f>
        <v>WOXDXDJGAG</v>
      </c>
      <c r="D1209" s="2" t="str">
        <f ca="1">VLOOKUP(B1209,'Fichier FI (en entrée)'!B:E,4)</f>
        <v>Eaortesvrdtwf</v>
      </c>
      <c r="E1209" s="2" t="s">
        <v>28</v>
      </c>
      <c r="F1209" s="2" t="s">
        <v>3</v>
      </c>
      <c r="G1209" s="1">
        <v>1</v>
      </c>
      <c r="H1209" s="1">
        <v>9.08</v>
      </c>
      <c r="I1209" s="2" t="s">
        <v>1</v>
      </c>
      <c r="J1209" s="1">
        <v>3</v>
      </c>
      <c r="K1209" s="2" t="s">
        <v>0</v>
      </c>
      <c r="L1209" s="1">
        <v>0</v>
      </c>
      <c r="M1209" s="1">
        <v>2</v>
      </c>
      <c r="N1209" s="1">
        <v>0</v>
      </c>
    </row>
    <row r="1210" spans="1:14">
      <c r="A1210" s="1">
        <v>1208</v>
      </c>
      <c r="B1210" s="1">
        <v>724797</v>
      </c>
      <c r="C1210" s="2" t="str">
        <f ca="1">VLOOKUP(B1210,'Fichier FI (en entrée)'!B:D,3)</f>
        <v>WBVQIPNZLK</v>
      </c>
      <c r="D1210" s="2" t="str">
        <f ca="1">VLOOKUP(B1210,'Fichier FI (en entrée)'!B:E,4)</f>
        <v>Svsyzjurraero</v>
      </c>
      <c r="E1210" s="2" t="s">
        <v>14</v>
      </c>
      <c r="F1210" s="2" t="s">
        <v>3</v>
      </c>
      <c r="G1210" s="1">
        <v>1</v>
      </c>
      <c r="H1210" s="1">
        <v>9.08</v>
      </c>
      <c r="I1210" s="2" t="s">
        <v>1</v>
      </c>
      <c r="J1210" s="1">
        <v>3</v>
      </c>
      <c r="K1210" s="2" t="s">
        <v>5</v>
      </c>
      <c r="L1210" s="1">
        <v>0</v>
      </c>
      <c r="M1210" s="1">
        <v>16</v>
      </c>
      <c r="N1210" s="1">
        <v>0</v>
      </c>
    </row>
    <row r="1211" spans="1:14">
      <c r="A1211" s="1">
        <v>1210</v>
      </c>
      <c r="B1211" s="1">
        <v>1091990</v>
      </c>
      <c r="C1211" s="2" t="str">
        <f ca="1">VLOOKUP(B1211,'Fichier FI (en entrée)'!B:D,3)</f>
        <v>FFXTPKNMFV</v>
      </c>
      <c r="D1211" s="2" t="str">
        <f ca="1">VLOOKUP(B1211,'Fichier FI (en entrée)'!B:E,4)</f>
        <v>Udgnpxnbixxut</v>
      </c>
      <c r="E1211" s="2" t="s">
        <v>46</v>
      </c>
      <c r="F1211" s="2" t="s">
        <v>3</v>
      </c>
      <c r="G1211" s="1">
        <v>1</v>
      </c>
      <c r="H1211" s="1">
        <v>9.07</v>
      </c>
      <c r="I1211" s="2" t="s">
        <v>1</v>
      </c>
      <c r="J1211" s="1">
        <v>3</v>
      </c>
      <c r="K1211" s="2" t="s">
        <v>5</v>
      </c>
      <c r="L1211" s="1">
        <v>0</v>
      </c>
      <c r="M1211" s="1">
        <v>24</v>
      </c>
      <c r="N1211" s="1">
        <v>0</v>
      </c>
    </row>
    <row r="1212" spans="1:14">
      <c r="A1212" s="1">
        <v>1210</v>
      </c>
      <c r="B1212" s="1">
        <v>1164082</v>
      </c>
      <c r="C1212" s="2" t="str">
        <f ca="1">VLOOKUP(B1212,'Fichier FI (en entrée)'!B:D,3)</f>
        <v>ZJDZGVBTLS</v>
      </c>
      <c r="D1212" s="2" t="str">
        <f ca="1">VLOOKUP(B1212,'Fichier FI (en entrée)'!B:E,4)</f>
        <v>Iwqghmwwrvnkr</v>
      </c>
      <c r="E1212" s="2" t="s">
        <v>37</v>
      </c>
      <c r="F1212" s="2" t="s">
        <v>3</v>
      </c>
      <c r="G1212" s="1">
        <v>1</v>
      </c>
      <c r="H1212" s="1">
        <v>9.07</v>
      </c>
      <c r="I1212" s="2" t="s">
        <v>1</v>
      </c>
      <c r="J1212" s="1">
        <v>3</v>
      </c>
      <c r="K1212" s="2" t="s">
        <v>0</v>
      </c>
      <c r="L1212" s="1">
        <v>0</v>
      </c>
      <c r="M1212" s="1">
        <v>1</v>
      </c>
      <c r="N1212" s="1">
        <v>0</v>
      </c>
    </row>
    <row r="1213" spans="1:14">
      <c r="A1213" s="1">
        <v>1210</v>
      </c>
      <c r="B1213" s="1">
        <v>451068</v>
      </c>
      <c r="C1213" s="2" t="str">
        <f ca="1">VLOOKUP(B1213,'Fichier FI (en entrée)'!B:D,3)</f>
        <v>TVHLGQNDZE</v>
      </c>
      <c r="D1213" s="2" t="str">
        <f ca="1">VLOOKUP(B1213,'Fichier FI (en entrée)'!B:E,4)</f>
        <v>Alvatzffehabj</v>
      </c>
      <c r="E1213" s="2" t="s">
        <v>19</v>
      </c>
      <c r="F1213" s="2" t="s">
        <v>3</v>
      </c>
      <c r="G1213" s="1">
        <v>1</v>
      </c>
      <c r="H1213" s="1">
        <v>9.07</v>
      </c>
      <c r="I1213" s="2" t="s">
        <v>1</v>
      </c>
      <c r="J1213" s="1">
        <v>3</v>
      </c>
      <c r="K1213" s="2" t="s">
        <v>0</v>
      </c>
      <c r="L1213" s="1">
        <v>0</v>
      </c>
      <c r="M1213" s="1">
        <v>14</v>
      </c>
      <c r="N1213" s="1">
        <v>0</v>
      </c>
    </row>
    <row r="1214" spans="1:14">
      <c r="A1214" s="1">
        <v>1210</v>
      </c>
      <c r="B1214" s="1">
        <v>1021206</v>
      </c>
      <c r="C1214" s="2" t="str">
        <f ca="1">VLOOKUP(B1214,'Fichier FI (en entrée)'!B:D,3)</f>
        <v>QCTEQTHJXH</v>
      </c>
      <c r="D1214" s="2" t="str">
        <f ca="1">VLOOKUP(B1214,'Fichier FI (en entrée)'!B:E,4)</f>
        <v>Toeoactjkqiew</v>
      </c>
      <c r="E1214" s="2" t="s">
        <v>47</v>
      </c>
      <c r="F1214" s="2" t="s">
        <v>3</v>
      </c>
      <c r="G1214" s="1">
        <v>1</v>
      </c>
      <c r="H1214" s="1">
        <v>9.07</v>
      </c>
      <c r="I1214" s="2" t="s">
        <v>1</v>
      </c>
      <c r="J1214" s="1">
        <v>3</v>
      </c>
      <c r="K1214" s="2" t="s">
        <v>5</v>
      </c>
      <c r="L1214" s="1">
        <v>0</v>
      </c>
      <c r="M1214" s="1">
        <v>26</v>
      </c>
      <c r="N1214" s="1">
        <v>0</v>
      </c>
    </row>
    <row r="1215" spans="1:14">
      <c r="A1215" s="1">
        <v>1210</v>
      </c>
      <c r="B1215" s="1">
        <v>628798</v>
      </c>
      <c r="C1215" s="2" t="str">
        <f ca="1">VLOOKUP(B1215,'Fichier FI (en entrée)'!B:D,3)</f>
        <v>VIZUFAOUTM</v>
      </c>
      <c r="D1215" s="2" t="str">
        <f ca="1">VLOOKUP(B1215,'Fichier FI (en entrée)'!B:E,4)</f>
        <v>Qbtaazofkqlgt</v>
      </c>
      <c r="E1215" s="2" t="s">
        <v>22</v>
      </c>
      <c r="F1215" s="2" t="s">
        <v>3</v>
      </c>
      <c r="G1215" s="1">
        <v>1</v>
      </c>
      <c r="H1215" s="1">
        <v>9.07</v>
      </c>
      <c r="I1215" s="2" t="s">
        <v>1</v>
      </c>
      <c r="J1215" s="1">
        <v>3</v>
      </c>
      <c r="K1215" s="2" t="s">
        <v>0</v>
      </c>
      <c r="L1215" s="1">
        <v>0</v>
      </c>
      <c r="M1215" s="1">
        <v>1</v>
      </c>
      <c r="N1215" s="1">
        <v>0</v>
      </c>
    </row>
    <row r="1216" spans="1:14">
      <c r="A1216" s="1">
        <v>1210</v>
      </c>
      <c r="B1216" s="1">
        <v>1165203</v>
      </c>
      <c r="C1216" s="2" t="str">
        <f ca="1">VLOOKUP(B1216,'Fichier FI (en entrée)'!B:D,3)</f>
        <v>IRHXJOOZSC</v>
      </c>
      <c r="D1216" s="2" t="str">
        <f ca="1">VLOOKUP(B1216,'Fichier FI (en entrée)'!B:E,4)</f>
        <v>Tulqyivvizeto</v>
      </c>
      <c r="E1216" s="2" t="s">
        <v>36</v>
      </c>
      <c r="F1216" s="2" t="s">
        <v>3</v>
      </c>
      <c r="G1216" s="1">
        <v>1</v>
      </c>
      <c r="H1216" s="1">
        <v>9.07</v>
      </c>
      <c r="I1216" s="2" t="s">
        <v>1</v>
      </c>
      <c r="J1216" s="1">
        <v>3</v>
      </c>
      <c r="K1216" s="2" t="s">
        <v>0</v>
      </c>
      <c r="L1216" s="1">
        <v>0</v>
      </c>
      <c r="M1216" s="1">
        <v>8</v>
      </c>
      <c r="N1216" s="1">
        <v>0</v>
      </c>
    </row>
    <row r="1217" spans="1:14">
      <c r="A1217" s="1">
        <v>1216</v>
      </c>
      <c r="B1217" s="1">
        <v>269390</v>
      </c>
      <c r="C1217" s="2" t="str">
        <f ca="1">VLOOKUP(B1217,'Fichier FI (en entrée)'!B:D,3)</f>
        <v>OWLMDZYBPE</v>
      </c>
      <c r="D1217" s="2" t="str">
        <f ca="1">VLOOKUP(B1217,'Fichier FI (en entrée)'!B:E,4)</f>
        <v>Juynoqcnbdhxh</v>
      </c>
      <c r="E1217" s="2" t="s">
        <v>17</v>
      </c>
      <c r="F1217" s="2" t="s">
        <v>3</v>
      </c>
      <c r="G1217" s="1">
        <v>1</v>
      </c>
      <c r="H1217" s="1">
        <v>9.06</v>
      </c>
      <c r="I1217" s="2" t="s">
        <v>1</v>
      </c>
      <c r="J1217" s="1">
        <v>3</v>
      </c>
      <c r="K1217" s="2" t="s">
        <v>5</v>
      </c>
      <c r="L1217" s="1">
        <v>0</v>
      </c>
      <c r="M1217" s="1">
        <v>3</v>
      </c>
      <c r="N1217" s="1">
        <v>0</v>
      </c>
    </row>
    <row r="1218" spans="1:14">
      <c r="A1218" s="1">
        <v>1216</v>
      </c>
      <c r="B1218" s="1">
        <v>727380</v>
      </c>
      <c r="C1218" s="2" t="str">
        <f ca="1">VLOOKUP(B1218,'Fichier FI (en entrée)'!B:D,3)</f>
        <v>JYFBLWZDKS</v>
      </c>
      <c r="D1218" s="2" t="str">
        <f ca="1">VLOOKUP(B1218,'Fichier FI (en entrée)'!B:E,4)</f>
        <v>Yujfeiszpairx</v>
      </c>
      <c r="E1218" s="2" t="s">
        <v>27</v>
      </c>
      <c r="F1218" s="2" t="s">
        <v>3</v>
      </c>
      <c r="G1218" s="1">
        <v>1</v>
      </c>
      <c r="H1218" s="1">
        <v>9.06</v>
      </c>
      <c r="I1218" s="2" t="s">
        <v>1</v>
      </c>
      <c r="J1218" s="1">
        <v>3</v>
      </c>
      <c r="K1218" s="2" t="s">
        <v>5</v>
      </c>
      <c r="L1218" s="1">
        <v>0</v>
      </c>
      <c r="M1218" s="1">
        <v>14</v>
      </c>
      <c r="N1218" s="1">
        <v>0</v>
      </c>
    </row>
    <row r="1219" spans="1:14">
      <c r="A1219" s="1">
        <v>1218</v>
      </c>
      <c r="B1219" s="1">
        <v>668242</v>
      </c>
      <c r="C1219" s="2" t="str">
        <f ca="1">VLOOKUP(B1219,'Fichier FI (en entrée)'!B:D,3)</f>
        <v>TQMLKXHGIN</v>
      </c>
      <c r="D1219" s="2" t="str">
        <f ca="1">VLOOKUP(B1219,'Fichier FI (en entrée)'!B:E,4)</f>
        <v>Gjiahkbwgbjhr</v>
      </c>
      <c r="E1219" s="2" t="s">
        <v>28</v>
      </c>
      <c r="F1219" s="2" t="s">
        <v>3</v>
      </c>
      <c r="G1219" s="1">
        <v>1</v>
      </c>
      <c r="H1219" s="1">
        <v>9.0500000000000007</v>
      </c>
      <c r="I1219" s="2" t="s">
        <v>1</v>
      </c>
      <c r="J1219" s="1">
        <v>3</v>
      </c>
      <c r="K1219" s="2" t="s">
        <v>0</v>
      </c>
      <c r="L1219" s="1">
        <v>0</v>
      </c>
      <c r="M1219" s="1">
        <v>2</v>
      </c>
      <c r="N1219" s="1">
        <v>0</v>
      </c>
    </row>
    <row r="1220" spans="1:14">
      <c r="A1220" s="1">
        <v>1218</v>
      </c>
      <c r="B1220" s="1">
        <v>528658</v>
      </c>
      <c r="C1220" s="2" t="str">
        <f ca="1">VLOOKUP(B1220,'Fichier FI (en entrée)'!B:D,3)</f>
        <v>QIJHANLXOJ</v>
      </c>
      <c r="D1220" s="2" t="str">
        <f ca="1">VLOOKUP(B1220,'Fichier FI (en entrée)'!B:E,4)</f>
        <v>Cooupfnwlpguj</v>
      </c>
      <c r="E1220" s="2" t="s">
        <v>14</v>
      </c>
      <c r="F1220" s="2" t="s">
        <v>3</v>
      </c>
      <c r="G1220" s="1">
        <v>1</v>
      </c>
      <c r="H1220" s="1">
        <v>9.0500000000000007</v>
      </c>
      <c r="I1220" s="2" t="s">
        <v>1</v>
      </c>
      <c r="J1220" s="1">
        <v>3</v>
      </c>
      <c r="K1220" s="2" t="s">
        <v>0</v>
      </c>
      <c r="L1220" s="1">
        <v>0</v>
      </c>
      <c r="M1220" s="1">
        <v>16</v>
      </c>
      <c r="N1220" s="1">
        <v>0</v>
      </c>
    </row>
    <row r="1221" spans="1:14">
      <c r="A1221" s="1">
        <v>1218</v>
      </c>
      <c r="B1221" s="1">
        <v>200978</v>
      </c>
      <c r="C1221" s="2" t="str">
        <f ca="1">VLOOKUP(B1221,'Fichier FI (en entrée)'!B:D,3)</f>
        <v>FIRSDVDPYM</v>
      </c>
      <c r="D1221" s="2" t="str">
        <f ca="1">VLOOKUP(B1221,'Fichier FI (en entrée)'!B:E,4)</f>
        <v>Pbxalcwtcoxcf</v>
      </c>
      <c r="E1221" s="2" t="s">
        <v>18</v>
      </c>
      <c r="F1221" s="2" t="s">
        <v>3</v>
      </c>
      <c r="G1221" s="1">
        <v>1</v>
      </c>
      <c r="H1221" s="1">
        <v>9.0500000000000007</v>
      </c>
      <c r="I1221" s="2" t="s">
        <v>1</v>
      </c>
      <c r="J1221" s="1">
        <v>3</v>
      </c>
      <c r="K1221" s="2" t="s">
        <v>0</v>
      </c>
      <c r="L1221" s="1">
        <v>0</v>
      </c>
      <c r="M1221" s="1">
        <v>15</v>
      </c>
      <c r="N1221" s="1">
        <v>0</v>
      </c>
    </row>
    <row r="1222" spans="1:14">
      <c r="A1222" s="1">
        <v>1218</v>
      </c>
      <c r="B1222" s="1">
        <v>151890</v>
      </c>
      <c r="C1222" s="2" t="str">
        <f ca="1">VLOOKUP(B1222,'Fichier FI (en entrée)'!B:D,3)</f>
        <v>CJCQCSTMXQ</v>
      </c>
      <c r="D1222" s="2" t="str">
        <f ca="1">VLOOKUP(B1222,'Fichier FI (en entrée)'!B:E,4)</f>
        <v>Snmghappbfzvc</v>
      </c>
      <c r="E1222" s="2" t="s">
        <v>22</v>
      </c>
      <c r="F1222" s="2" t="s">
        <v>3</v>
      </c>
      <c r="G1222" s="1">
        <v>1</v>
      </c>
      <c r="H1222" s="1">
        <v>9.0500000000000007</v>
      </c>
      <c r="I1222" s="2" t="s">
        <v>1</v>
      </c>
      <c r="J1222" s="1">
        <v>3</v>
      </c>
      <c r="K1222" s="2" t="s">
        <v>0</v>
      </c>
      <c r="L1222" s="1">
        <v>0</v>
      </c>
      <c r="M1222" s="1">
        <v>5</v>
      </c>
      <c r="N1222" s="1">
        <v>0</v>
      </c>
    </row>
    <row r="1223" spans="1:14">
      <c r="A1223" s="1">
        <v>1218</v>
      </c>
      <c r="B1223" s="1">
        <v>321922</v>
      </c>
      <c r="C1223" s="2" t="str">
        <f ca="1">VLOOKUP(B1223,'Fichier FI (en entrée)'!B:D,3)</f>
        <v>NLZGFUAVHK</v>
      </c>
      <c r="D1223" s="2" t="str">
        <f ca="1">VLOOKUP(B1223,'Fichier FI (en entrée)'!B:E,4)</f>
        <v>Brksbxaojnhqe</v>
      </c>
      <c r="E1223" s="2" t="s">
        <v>18</v>
      </c>
      <c r="F1223" s="2" t="s">
        <v>3</v>
      </c>
      <c r="G1223" s="1">
        <v>1</v>
      </c>
      <c r="H1223" s="1">
        <v>9.0500000000000007</v>
      </c>
      <c r="I1223" s="2" t="s">
        <v>1</v>
      </c>
      <c r="J1223" s="1">
        <v>3</v>
      </c>
      <c r="K1223" s="2" t="s">
        <v>5</v>
      </c>
      <c r="L1223" s="1">
        <v>0</v>
      </c>
      <c r="M1223" s="1">
        <v>12</v>
      </c>
      <c r="N1223" s="1">
        <v>0</v>
      </c>
    </row>
    <row r="1224" spans="1:14">
      <c r="A1224" s="1">
        <v>1223</v>
      </c>
      <c r="B1224" s="1">
        <v>1144000</v>
      </c>
      <c r="C1224" s="2" t="str">
        <f ca="1">VLOOKUP(B1224,'Fichier FI (en entrée)'!B:D,3)</f>
        <v>XDKWAZUTOT</v>
      </c>
      <c r="D1224" s="2" t="str">
        <f ca="1">VLOOKUP(B1224,'Fichier FI (en entrée)'!B:E,4)</f>
        <v>Dwnrvccyowhqv</v>
      </c>
      <c r="E1224" s="2" t="s">
        <v>61</v>
      </c>
      <c r="F1224" s="2" t="s">
        <v>3</v>
      </c>
      <c r="G1224" s="1">
        <v>1</v>
      </c>
      <c r="H1224" s="1">
        <v>9.0399999999999991</v>
      </c>
      <c r="I1224" s="2" t="s">
        <v>1</v>
      </c>
      <c r="J1224" s="1">
        <v>3</v>
      </c>
      <c r="K1224" s="2" t="s">
        <v>0</v>
      </c>
      <c r="L1224" s="1">
        <v>0</v>
      </c>
      <c r="M1224" s="1">
        <v>15</v>
      </c>
      <c r="N1224" s="1">
        <v>0</v>
      </c>
    </row>
    <row r="1225" spans="1:14">
      <c r="A1225" s="1">
        <v>1223</v>
      </c>
      <c r="B1225" s="1">
        <v>576150</v>
      </c>
      <c r="C1225" s="2" t="str">
        <f ca="1">VLOOKUP(B1225,'Fichier FI (en entrée)'!B:D,3)</f>
        <v>QHXHITWVKM</v>
      </c>
      <c r="D1225" s="2" t="str">
        <f ca="1">VLOOKUP(B1225,'Fichier FI (en entrée)'!B:E,4)</f>
        <v>Oggwphqmgbctv</v>
      </c>
      <c r="E1225" s="2" t="s">
        <v>20</v>
      </c>
      <c r="F1225" s="2" t="s">
        <v>3</v>
      </c>
      <c r="G1225" s="1">
        <v>1</v>
      </c>
      <c r="H1225" s="1">
        <v>9.0399999999999991</v>
      </c>
      <c r="I1225" s="2" t="s">
        <v>1</v>
      </c>
      <c r="J1225" s="1">
        <v>3</v>
      </c>
      <c r="K1225" s="2" t="s">
        <v>5</v>
      </c>
      <c r="L1225" s="1">
        <v>0</v>
      </c>
      <c r="M1225" s="1">
        <v>3</v>
      </c>
      <c r="N1225" s="1">
        <v>0</v>
      </c>
    </row>
    <row r="1226" spans="1:14">
      <c r="A1226" s="1">
        <v>1223</v>
      </c>
      <c r="B1226" s="1">
        <v>510629</v>
      </c>
      <c r="C1226" s="2" t="str">
        <f ca="1">VLOOKUP(B1226,'Fichier FI (en entrée)'!B:D,3)</f>
        <v>SRJHQSCKXQ</v>
      </c>
      <c r="D1226" s="2" t="str">
        <f ca="1">VLOOKUP(B1226,'Fichier FI (en entrée)'!B:E,4)</f>
        <v>Rtxxbxxcvmsnc</v>
      </c>
      <c r="E1226" s="2" t="s">
        <v>24</v>
      </c>
      <c r="F1226" s="2" t="s">
        <v>3</v>
      </c>
      <c r="G1226" s="1">
        <v>1</v>
      </c>
      <c r="H1226" s="1">
        <v>9.0399999999999991</v>
      </c>
      <c r="I1226" s="2" t="s">
        <v>1</v>
      </c>
      <c r="J1226" s="1">
        <v>3</v>
      </c>
      <c r="K1226" s="2" t="s">
        <v>0</v>
      </c>
      <c r="L1226" s="1">
        <v>0</v>
      </c>
      <c r="M1226" s="1">
        <v>3</v>
      </c>
      <c r="N1226" s="1">
        <v>0</v>
      </c>
    </row>
    <row r="1227" spans="1:14">
      <c r="A1227" s="1">
        <v>1226</v>
      </c>
      <c r="B1227" s="1">
        <v>654125</v>
      </c>
      <c r="C1227" s="2" t="str">
        <f ca="1">VLOOKUP(B1227,'Fichier FI (en entrée)'!B:D,3)</f>
        <v>LVPFNZPUDU</v>
      </c>
      <c r="D1227" s="2" t="str">
        <f ca="1">VLOOKUP(B1227,'Fichier FI (en entrée)'!B:E,4)</f>
        <v>Wilukexplxpmp</v>
      </c>
      <c r="E1227" s="2" t="s">
        <v>26</v>
      </c>
      <c r="F1227" s="2" t="s">
        <v>3</v>
      </c>
      <c r="G1227" s="1">
        <v>1</v>
      </c>
      <c r="H1227" s="1">
        <v>9.0299999999999994</v>
      </c>
      <c r="I1227" s="2" t="s">
        <v>1</v>
      </c>
      <c r="J1227" s="1">
        <v>3</v>
      </c>
      <c r="K1227" s="2" t="s">
        <v>0</v>
      </c>
      <c r="L1227" s="1">
        <v>0</v>
      </c>
      <c r="M1227" s="1">
        <v>0</v>
      </c>
      <c r="N1227" s="1">
        <v>0</v>
      </c>
    </row>
    <row r="1228" spans="1:14">
      <c r="A1228" s="1">
        <v>1226</v>
      </c>
      <c r="B1228" s="1">
        <v>424645</v>
      </c>
      <c r="C1228" s="2" t="str">
        <f ca="1">VLOOKUP(B1228,'Fichier FI (en entrée)'!B:D,3)</f>
        <v>ODLRSAZJVH</v>
      </c>
      <c r="D1228" s="2" t="str">
        <f ca="1">VLOOKUP(B1228,'Fichier FI (en entrée)'!B:E,4)</f>
        <v>Lshoapkxzrarl</v>
      </c>
      <c r="E1228" s="2" t="s">
        <v>18</v>
      </c>
      <c r="F1228" s="2" t="s">
        <v>3</v>
      </c>
      <c r="G1228" s="1">
        <v>1</v>
      </c>
      <c r="H1228" s="1">
        <v>9.0299999999999994</v>
      </c>
      <c r="I1228" s="2" t="s">
        <v>1</v>
      </c>
      <c r="J1228" s="1">
        <v>3</v>
      </c>
      <c r="K1228" s="2" t="s">
        <v>5</v>
      </c>
      <c r="L1228" s="1">
        <v>0</v>
      </c>
      <c r="M1228" s="1">
        <v>14</v>
      </c>
      <c r="N1228" s="1">
        <v>0</v>
      </c>
    </row>
    <row r="1229" spans="1:14">
      <c r="A1229" s="1">
        <v>1226</v>
      </c>
      <c r="B1229" s="1">
        <v>533982</v>
      </c>
      <c r="C1229" s="2" t="str">
        <f ca="1">VLOOKUP(B1229,'Fichier FI (en entrée)'!B:D,3)</f>
        <v>UTRSICVKZF</v>
      </c>
      <c r="D1229" s="2" t="str">
        <f ca="1">VLOOKUP(B1229,'Fichier FI (en entrée)'!B:E,4)</f>
        <v>Vvuvkbihuhatc</v>
      </c>
      <c r="E1229" s="2" t="s">
        <v>14</v>
      </c>
      <c r="F1229" s="2" t="s">
        <v>3</v>
      </c>
      <c r="G1229" s="1">
        <v>1</v>
      </c>
      <c r="H1229" s="1">
        <v>9.0299999999999994</v>
      </c>
      <c r="I1229" s="2" t="s">
        <v>1</v>
      </c>
      <c r="J1229" s="1">
        <v>3</v>
      </c>
      <c r="K1229" s="2" t="s">
        <v>0</v>
      </c>
      <c r="L1229" s="1">
        <v>0</v>
      </c>
      <c r="M1229" s="1">
        <v>18</v>
      </c>
      <c r="N1229" s="1">
        <v>0</v>
      </c>
    </row>
    <row r="1230" spans="1:14">
      <c r="A1230" s="1">
        <v>1229</v>
      </c>
      <c r="B1230" s="1">
        <v>1045920</v>
      </c>
      <c r="C1230" s="2" t="str">
        <f ca="1">VLOOKUP(B1230,'Fichier FI (en entrée)'!B:D,3)</f>
        <v>VVPARMPEGS</v>
      </c>
      <c r="D1230" s="2" t="str">
        <f ca="1">VLOOKUP(B1230,'Fichier FI (en entrée)'!B:E,4)</f>
        <v>Numygzytbvzyt</v>
      </c>
      <c r="E1230" s="2" t="s">
        <v>56</v>
      </c>
      <c r="F1230" s="2" t="s">
        <v>3</v>
      </c>
      <c r="G1230" s="1">
        <v>1</v>
      </c>
      <c r="H1230" s="1">
        <v>9.02</v>
      </c>
      <c r="I1230" s="2" t="s">
        <v>1</v>
      </c>
      <c r="J1230" s="1">
        <v>3</v>
      </c>
      <c r="K1230" s="2" t="s">
        <v>5</v>
      </c>
      <c r="L1230" s="1">
        <v>0</v>
      </c>
      <c r="M1230" s="1">
        <v>1</v>
      </c>
      <c r="N1230" s="1">
        <v>0</v>
      </c>
    </row>
    <row r="1231" spans="1:14">
      <c r="A1231" s="1">
        <v>1229</v>
      </c>
      <c r="B1231" s="1">
        <v>654049</v>
      </c>
      <c r="C1231" s="2" t="str">
        <f ca="1">VLOOKUP(B1231,'Fichier FI (en entrée)'!B:D,3)</f>
        <v>BSEHAHYPCR</v>
      </c>
      <c r="D1231" s="2" t="str">
        <f ca="1">VLOOKUP(B1231,'Fichier FI (en entrée)'!B:E,4)</f>
        <v>Kkvkxosssxhaz</v>
      </c>
      <c r="E1231" s="2" t="s">
        <v>22</v>
      </c>
      <c r="F1231" s="2" t="s">
        <v>3</v>
      </c>
      <c r="G1231" s="1">
        <v>1</v>
      </c>
      <c r="H1231" s="1">
        <v>9.02</v>
      </c>
      <c r="I1231" s="2" t="s">
        <v>1</v>
      </c>
      <c r="J1231" s="1">
        <v>3</v>
      </c>
      <c r="K1231" s="2" t="s">
        <v>5</v>
      </c>
      <c r="L1231" s="1">
        <v>0</v>
      </c>
      <c r="M1231" s="1">
        <v>3</v>
      </c>
      <c r="N1231" s="1">
        <v>0</v>
      </c>
    </row>
    <row r="1232" spans="1:14">
      <c r="A1232" s="1">
        <v>1229</v>
      </c>
      <c r="B1232" s="1">
        <v>424552</v>
      </c>
      <c r="C1232" s="2" t="str">
        <f ca="1">VLOOKUP(B1232,'Fichier FI (en entrée)'!B:D,3)</f>
        <v>URZEFPDBGW</v>
      </c>
      <c r="D1232" s="2" t="str">
        <f ca="1">VLOOKUP(B1232,'Fichier FI (en entrée)'!B:E,4)</f>
        <v>Luuuuxwljnvrv</v>
      </c>
      <c r="E1232" s="2" t="s">
        <v>18</v>
      </c>
      <c r="F1232" s="2" t="s">
        <v>3</v>
      </c>
      <c r="G1232" s="1">
        <v>1</v>
      </c>
      <c r="H1232" s="1">
        <v>9.02</v>
      </c>
      <c r="I1232" s="2" t="s">
        <v>1</v>
      </c>
      <c r="J1232" s="1">
        <v>3</v>
      </c>
      <c r="K1232" s="2" t="s">
        <v>0</v>
      </c>
      <c r="L1232" s="1">
        <v>0</v>
      </c>
      <c r="M1232" s="1">
        <v>16</v>
      </c>
      <c r="N1232" s="1">
        <v>0</v>
      </c>
    </row>
    <row r="1233" spans="1:14">
      <c r="A1233" s="1">
        <v>1229</v>
      </c>
      <c r="B1233" s="1">
        <v>285047</v>
      </c>
      <c r="C1233" s="2" t="str">
        <f ca="1">VLOOKUP(B1233,'Fichier FI (en entrée)'!B:D,3)</f>
        <v>GFKSLKNFKH</v>
      </c>
      <c r="D1233" s="2" t="str">
        <f ca="1">VLOOKUP(B1233,'Fichier FI (en entrée)'!B:E,4)</f>
        <v>Npwbwzxhfcvbi</v>
      </c>
      <c r="E1233" s="2" t="s">
        <v>20</v>
      </c>
      <c r="F1233" s="2" t="s">
        <v>3</v>
      </c>
      <c r="G1233" s="1">
        <v>1</v>
      </c>
      <c r="H1233" s="1">
        <v>9.02</v>
      </c>
      <c r="I1233" s="2" t="s">
        <v>1</v>
      </c>
      <c r="J1233" s="1">
        <v>3</v>
      </c>
      <c r="K1233" s="2" t="s">
        <v>0</v>
      </c>
      <c r="L1233" s="1">
        <v>0</v>
      </c>
      <c r="M1233" s="1">
        <v>0</v>
      </c>
      <c r="N1233" s="1">
        <v>0</v>
      </c>
    </row>
    <row r="1234" spans="1:14">
      <c r="A1234" s="1">
        <v>1229</v>
      </c>
      <c r="B1234" s="1">
        <v>308642</v>
      </c>
      <c r="C1234" s="2" t="str">
        <f ca="1">VLOOKUP(B1234,'Fichier FI (en entrée)'!B:D,3)</f>
        <v>MRTAVNXYUI</v>
      </c>
      <c r="D1234" s="2" t="str">
        <f ca="1">VLOOKUP(B1234,'Fichier FI (en entrée)'!B:E,4)</f>
        <v>Efiidizjllgwx</v>
      </c>
      <c r="E1234" s="2" t="s">
        <v>23</v>
      </c>
      <c r="F1234" s="2" t="s">
        <v>3</v>
      </c>
      <c r="G1234" s="1">
        <v>1</v>
      </c>
      <c r="H1234" s="1">
        <v>9.02</v>
      </c>
      <c r="I1234" s="2" t="s">
        <v>1</v>
      </c>
      <c r="J1234" s="1">
        <v>3</v>
      </c>
      <c r="K1234" s="2" t="s">
        <v>0</v>
      </c>
      <c r="L1234" s="1">
        <v>0</v>
      </c>
      <c r="M1234" s="1">
        <v>9</v>
      </c>
      <c r="N1234" s="1">
        <v>0</v>
      </c>
    </row>
    <row r="1235" spans="1:14">
      <c r="A1235" s="1">
        <v>1229</v>
      </c>
      <c r="B1235" s="1">
        <v>654148</v>
      </c>
      <c r="C1235" s="2" t="str">
        <f ca="1">VLOOKUP(B1235,'Fichier FI (en entrée)'!B:D,3)</f>
        <v>NZNZWUUNZA</v>
      </c>
      <c r="D1235" s="2" t="str">
        <f ca="1">VLOOKUP(B1235,'Fichier FI (en entrée)'!B:E,4)</f>
        <v>Xbnrnuvxdndta</v>
      </c>
      <c r="E1235" s="2" t="s">
        <v>22</v>
      </c>
      <c r="F1235" s="2" t="s">
        <v>3</v>
      </c>
      <c r="G1235" s="1">
        <v>1</v>
      </c>
      <c r="H1235" s="1">
        <v>9.02</v>
      </c>
      <c r="I1235" s="2" t="s">
        <v>1</v>
      </c>
      <c r="J1235" s="1">
        <v>3</v>
      </c>
      <c r="K1235" s="2" t="s">
        <v>5</v>
      </c>
      <c r="L1235" s="1">
        <v>0</v>
      </c>
      <c r="M1235" s="1">
        <v>0</v>
      </c>
      <c r="N1235" s="1">
        <v>0</v>
      </c>
    </row>
    <row r="1236" spans="1:14">
      <c r="A1236" s="1">
        <v>1235</v>
      </c>
      <c r="B1236" s="1">
        <v>822039</v>
      </c>
      <c r="C1236" s="2" t="str">
        <f ca="1">VLOOKUP(B1236,'Fichier FI (en entrée)'!B:D,3)</f>
        <v>YBNRMIURSE</v>
      </c>
      <c r="D1236" s="2" t="str">
        <f ca="1">VLOOKUP(B1236,'Fichier FI (en entrée)'!B:E,4)</f>
        <v>Brgjahihvgqim</v>
      </c>
      <c r="E1236" s="2" t="s">
        <v>23</v>
      </c>
      <c r="F1236" s="2" t="s">
        <v>3</v>
      </c>
      <c r="G1236" s="1">
        <v>1</v>
      </c>
      <c r="H1236" s="1">
        <v>9.01</v>
      </c>
      <c r="I1236" s="2" t="s">
        <v>1</v>
      </c>
      <c r="J1236" s="1">
        <v>3</v>
      </c>
      <c r="K1236" s="2" t="s">
        <v>0</v>
      </c>
      <c r="L1236" s="1">
        <v>0</v>
      </c>
      <c r="M1236" s="1">
        <v>9</v>
      </c>
      <c r="N1236" s="1">
        <v>0</v>
      </c>
    </row>
    <row r="1237" spans="1:14">
      <c r="A1237" s="1">
        <v>1235</v>
      </c>
      <c r="B1237" s="1">
        <v>1017207</v>
      </c>
      <c r="C1237" s="2" t="str">
        <f ca="1">VLOOKUP(B1237,'Fichier FI (en entrée)'!B:D,3)</f>
        <v>KITTRLDAWA</v>
      </c>
      <c r="D1237" s="2" t="str">
        <f ca="1">VLOOKUP(B1237,'Fichier FI (en entrée)'!B:E,4)</f>
        <v>Fbfwczyrnulke</v>
      </c>
      <c r="E1237" s="2" t="s">
        <v>51</v>
      </c>
      <c r="F1237" s="2" t="s">
        <v>3</v>
      </c>
      <c r="G1237" s="1">
        <v>1</v>
      </c>
      <c r="H1237" s="1">
        <v>9.01</v>
      </c>
      <c r="I1237" s="2" t="s">
        <v>1</v>
      </c>
      <c r="J1237" s="1">
        <v>3</v>
      </c>
      <c r="K1237" s="2" t="s">
        <v>5</v>
      </c>
      <c r="L1237" s="1">
        <v>0</v>
      </c>
      <c r="M1237" s="1">
        <v>5</v>
      </c>
      <c r="N1237" s="1">
        <v>0</v>
      </c>
    </row>
    <row r="1238" spans="1:14">
      <c r="A1238" s="1">
        <v>1235</v>
      </c>
      <c r="B1238" s="1">
        <v>214550</v>
      </c>
      <c r="C1238" s="2" t="str">
        <f ca="1">VLOOKUP(B1238,'Fichier FI (en entrée)'!B:D,3)</f>
        <v>DPRHXVXNGH</v>
      </c>
      <c r="D1238" s="2" t="str">
        <f ca="1">VLOOKUP(B1238,'Fichier FI (en entrée)'!B:E,4)</f>
        <v>Gkptvmjygcggp</v>
      </c>
      <c r="E1238" s="2" t="s">
        <v>17</v>
      </c>
      <c r="F1238" s="2" t="s">
        <v>3</v>
      </c>
      <c r="G1238" s="1">
        <v>1</v>
      </c>
      <c r="H1238" s="1">
        <v>9.01</v>
      </c>
      <c r="I1238" s="2" t="s">
        <v>1</v>
      </c>
      <c r="J1238" s="1">
        <v>3</v>
      </c>
      <c r="K1238" s="2" t="s">
        <v>0</v>
      </c>
      <c r="L1238" s="1">
        <v>0</v>
      </c>
      <c r="M1238" s="1">
        <v>5</v>
      </c>
      <c r="N1238" s="1">
        <v>0</v>
      </c>
    </row>
    <row r="1239" spans="1:14">
      <c r="A1239" s="1">
        <v>1235</v>
      </c>
      <c r="B1239" s="1">
        <v>524381</v>
      </c>
      <c r="C1239" s="2" t="str">
        <f ca="1">VLOOKUP(B1239,'Fichier FI (en entrée)'!B:D,3)</f>
        <v>ZFIFEAWHBL</v>
      </c>
      <c r="D1239" s="2" t="str">
        <f ca="1">VLOOKUP(B1239,'Fichier FI (en entrée)'!B:E,4)</f>
        <v>Ppwttfzrtuwrq</v>
      </c>
      <c r="E1239" s="2" t="s">
        <v>18</v>
      </c>
      <c r="F1239" s="2" t="s">
        <v>3</v>
      </c>
      <c r="G1239" s="1">
        <v>1</v>
      </c>
      <c r="H1239" s="1">
        <v>9.01</v>
      </c>
      <c r="I1239" s="2" t="s">
        <v>1</v>
      </c>
      <c r="J1239" s="1">
        <v>3</v>
      </c>
      <c r="K1239" s="2" t="s">
        <v>0</v>
      </c>
      <c r="L1239" s="1">
        <v>0</v>
      </c>
      <c r="M1239" s="1">
        <v>16</v>
      </c>
      <c r="N1239" s="1">
        <v>0</v>
      </c>
    </row>
    <row r="1240" spans="1:14">
      <c r="A1240" s="1">
        <v>1235</v>
      </c>
      <c r="B1240" s="1">
        <v>405389</v>
      </c>
      <c r="C1240" s="2" t="str">
        <f ca="1">VLOOKUP(B1240,'Fichier FI (en entrée)'!B:D,3)</f>
        <v>UUBGALJNWK</v>
      </c>
      <c r="D1240" s="2" t="str">
        <f ca="1">VLOOKUP(B1240,'Fichier FI (en entrée)'!B:E,4)</f>
        <v>Mtkfcjwtgsnhl</v>
      </c>
      <c r="E1240" s="2" t="s">
        <v>19</v>
      </c>
      <c r="F1240" s="2" t="s">
        <v>3</v>
      </c>
      <c r="G1240" s="1">
        <v>1</v>
      </c>
      <c r="H1240" s="1">
        <v>9.01</v>
      </c>
      <c r="I1240" s="2" t="s">
        <v>1</v>
      </c>
      <c r="J1240" s="1">
        <v>3</v>
      </c>
      <c r="K1240" s="2" t="s">
        <v>0</v>
      </c>
      <c r="L1240" s="1">
        <v>0</v>
      </c>
      <c r="M1240" s="1">
        <v>16</v>
      </c>
      <c r="N1240" s="1">
        <v>0</v>
      </c>
    </row>
    <row r="1241" spans="1:14">
      <c r="A1241" s="1">
        <v>1235</v>
      </c>
      <c r="B1241" s="1">
        <v>1018798</v>
      </c>
      <c r="C1241" s="2" t="str">
        <f ca="1">VLOOKUP(B1241,'Fichier FI (en entrée)'!B:D,3)</f>
        <v>IJZADIMQYY</v>
      </c>
      <c r="D1241" s="2" t="str">
        <f ca="1">VLOOKUP(B1241,'Fichier FI (en entrée)'!B:E,4)</f>
        <v>Ttfzbalhbajta</v>
      </c>
      <c r="E1241" s="2" t="s">
        <v>37</v>
      </c>
      <c r="F1241" s="2" t="s">
        <v>3</v>
      </c>
      <c r="G1241" s="1">
        <v>1</v>
      </c>
      <c r="H1241" s="1">
        <v>9.01</v>
      </c>
      <c r="I1241" s="2" t="s">
        <v>1</v>
      </c>
      <c r="J1241" s="1">
        <v>3</v>
      </c>
      <c r="K1241" s="2" t="s">
        <v>0</v>
      </c>
      <c r="L1241" s="1">
        <v>0</v>
      </c>
      <c r="M1241" s="1">
        <v>3</v>
      </c>
      <c r="N1241" s="1">
        <v>0</v>
      </c>
    </row>
    <row r="1242" spans="1:14">
      <c r="A1242" s="1">
        <v>1241</v>
      </c>
      <c r="B1242" s="1">
        <v>778257</v>
      </c>
      <c r="C1242" s="2" t="str">
        <f ca="1">VLOOKUP(B1242,'Fichier FI (en entrée)'!B:D,3)</f>
        <v>LFUNLETEGV</v>
      </c>
      <c r="D1242" s="2" t="str">
        <f ca="1">VLOOKUP(B1242,'Fichier FI (en entrée)'!B:E,4)</f>
        <v>Btkavdrozmvuv</v>
      </c>
      <c r="E1242" s="2" t="s">
        <v>20</v>
      </c>
      <c r="F1242" s="2" t="s">
        <v>3</v>
      </c>
      <c r="G1242" s="1">
        <v>1</v>
      </c>
      <c r="H1242" s="1">
        <v>9</v>
      </c>
      <c r="I1242" s="2" t="s">
        <v>1</v>
      </c>
      <c r="J1242" s="1">
        <v>3</v>
      </c>
      <c r="K1242" s="2" t="s">
        <v>0</v>
      </c>
      <c r="L1242" s="1">
        <v>0</v>
      </c>
      <c r="M1242" s="1">
        <v>10</v>
      </c>
      <c r="N1242" s="1">
        <v>0</v>
      </c>
    </row>
    <row r="1243" spans="1:14">
      <c r="A1243" s="1">
        <v>1241</v>
      </c>
      <c r="B1243" s="1">
        <v>519094</v>
      </c>
      <c r="C1243" s="2" t="str">
        <f ca="1">VLOOKUP(B1243,'Fichier FI (en entrée)'!B:D,3)</f>
        <v>WTWDGPQLPT</v>
      </c>
      <c r="D1243" s="2" t="str">
        <f ca="1">VLOOKUP(B1243,'Fichier FI (en entrée)'!B:E,4)</f>
        <v>Bfqrmwryuleba</v>
      </c>
      <c r="E1243" s="2" t="s">
        <v>27</v>
      </c>
      <c r="F1243" s="2" t="s">
        <v>3</v>
      </c>
      <c r="G1243" s="1">
        <v>1</v>
      </c>
      <c r="H1243" s="1">
        <v>9</v>
      </c>
      <c r="I1243" s="2" t="s">
        <v>1</v>
      </c>
      <c r="J1243" s="1">
        <v>3</v>
      </c>
      <c r="K1243" s="2" t="s">
        <v>5</v>
      </c>
      <c r="L1243" s="1">
        <v>0</v>
      </c>
      <c r="M1243" s="1">
        <v>12</v>
      </c>
      <c r="N1243" s="1">
        <v>0</v>
      </c>
    </row>
    <row r="1244" spans="1:14">
      <c r="A1244" s="1">
        <v>1241</v>
      </c>
      <c r="B1244" s="1">
        <v>247654</v>
      </c>
      <c r="C1244" s="2" t="str">
        <f ca="1">VLOOKUP(B1244,'Fichier FI (en entrée)'!B:D,3)</f>
        <v>WOZFFCGUZY</v>
      </c>
      <c r="D1244" s="2" t="str">
        <f ca="1">VLOOKUP(B1244,'Fichier FI (en entrée)'!B:E,4)</f>
        <v>Lomrvpjwbgugi</v>
      </c>
      <c r="E1244" s="2" t="s">
        <v>14</v>
      </c>
      <c r="F1244" s="2" t="s">
        <v>3</v>
      </c>
      <c r="G1244" s="1">
        <v>1</v>
      </c>
      <c r="H1244" s="1">
        <v>9</v>
      </c>
      <c r="I1244" s="2" t="s">
        <v>1</v>
      </c>
      <c r="J1244" s="1">
        <v>3</v>
      </c>
      <c r="K1244" s="2" t="s">
        <v>5</v>
      </c>
      <c r="L1244" s="1">
        <v>0</v>
      </c>
      <c r="M1244" s="1">
        <v>16</v>
      </c>
      <c r="N1244" s="1">
        <v>0</v>
      </c>
    </row>
    <row r="1245" spans="1:14">
      <c r="A1245" s="1">
        <v>1241</v>
      </c>
      <c r="B1245" s="1">
        <v>222433</v>
      </c>
      <c r="C1245" s="2" t="str">
        <f ca="1">VLOOKUP(B1245,'Fichier FI (en entrée)'!B:D,3)</f>
        <v>ZAZJZBGYDY</v>
      </c>
      <c r="D1245" s="2" t="str">
        <f ca="1">VLOOKUP(B1245,'Fichier FI (en entrée)'!B:E,4)</f>
        <v>Qznndiyieemjy</v>
      </c>
      <c r="E1245" s="2" t="s">
        <v>18</v>
      </c>
      <c r="F1245" s="2" t="s">
        <v>3</v>
      </c>
      <c r="G1245" s="1">
        <v>1</v>
      </c>
      <c r="H1245" s="1">
        <v>9</v>
      </c>
      <c r="I1245" s="2" t="s">
        <v>1</v>
      </c>
      <c r="J1245" s="1">
        <v>3</v>
      </c>
      <c r="K1245" s="2" t="s">
        <v>0</v>
      </c>
      <c r="L1245" s="1">
        <v>0</v>
      </c>
      <c r="M1245" s="1">
        <v>15</v>
      </c>
      <c r="N1245" s="1">
        <v>0</v>
      </c>
    </row>
    <row r="1246" spans="1:14">
      <c r="A1246" s="1">
        <v>1241</v>
      </c>
      <c r="B1246" s="1">
        <v>436994</v>
      </c>
      <c r="C1246" s="2" t="str">
        <f ca="1">VLOOKUP(B1246,'Fichier FI (en entrée)'!B:D,3)</f>
        <v>ISCMNNLJYD</v>
      </c>
      <c r="D1246" s="2" t="str">
        <f ca="1">VLOOKUP(B1246,'Fichier FI (en entrée)'!B:E,4)</f>
        <v>Gdbfrfexemmmp</v>
      </c>
      <c r="E1246" s="2" t="s">
        <v>31</v>
      </c>
      <c r="F1246" s="2" t="s">
        <v>3</v>
      </c>
      <c r="G1246" s="1">
        <v>1</v>
      </c>
      <c r="H1246" s="1">
        <v>9</v>
      </c>
      <c r="I1246" s="2" t="s">
        <v>1</v>
      </c>
      <c r="J1246" s="1">
        <v>3</v>
      </c>
      <c r="K1246" s="2" t="s">
        <v>5</v>
      </c>
      <c r="L1246" s="1">
        <v>0</v>
      </c>
      <c r="M1246" s="1">
        <v>0</v>
      </c>
      <c r="N1246" s="1">
        <v>0</v>
      </c>
    </row>
    <row r="1247" spans="1:14">
      <c r="A1247" s="1">
        <v>1246</v>
      </c>
      <c r="B1247" s="1">
        <v>690557</v>
      </c>
      <c r="C1247" s="2" t="str">
        <f ca="1">VLOOKUP(B1247,'Fichier FI (en entrée)'!B:D,3)</f>
        <v>FOHZHONGKH</v>
      </c>
      <c r="D1247" s="2" t="str">
        <f ca="1">VLOOKUP(B1247,'Fichier FI (en entrée)'!B:E,4)</f>
        <v>Hdcsubsxdokjb</v>
      </c>
      <c r="E1247" s="2" t="s">
        <v>27</v>
      </c>
      <c r="F1247" s="2" t="s">
        <v>3</v>
      </c>
      <c r="G1247" s="1">
        <v>1</v>
      </c>
      <c r="H1247" s="1">
        <v>8.99</v>
      </c>
      <c r="I1247" s="2" t="s">
        <v>1</v>
      </c>
      <c r="J1247" s="1">
        <v>3</v>
      </c>
      <c r="K1247" s="2" t="s">
        <v>0</v>
      </c>
      <c r="L1247" s="1">
        <v>0</v>
      </c>
      <c r="M1247" s="1">
        <v>12</v>
      </c>
      <c r="N1247" s="1">
        <v>0</v>
      </c>
    </row>
    <row r="1248" spans="1:14">
      <c r="A1248" s="1">
        <v>1246</v>
      </c>
      <c r="B1248" s="1">
        <v>1006017</v>
      </c>
      <c r="C1248" s="2" t="str">
        <f ca="1">VLOOKUP(B1248,'Fichier FI (en entrée)'!B:D,3)</f>
        <v>OZNFBFVPUE</v>
      </c>
      <c r="D1248" s="2" t="str">
        <f ca="1">VLOOKUP(B1248,'Fichier FI (en entrée)'!B:E,4)</f>
        <v>Zuywpantvgelb</v>
      </c>
      <c r="E1248" s="2" t="s">
        <v>37</v>
      </c>
      <c r="F1248" s="2" t="s">
        <v>3</v>
      </c>
      <c r="G1248" s="1">
        <v>1</v>
      </c>
      <c r="H1248" s="1">
        <v>8.99</v>
      </c>
      <c r="I1248" s="2" t="s">
        <v>1</v>
      </c>
      <c r="J1248" s="1">
        <v>3</v>
      </c>
      <c r="K1248" s="2" t="s">
        <v>5</v>
      </c>
      <c r="L1248" s="1">
        <v>0</v>
      </c>
      <c r="M1248" s="1">
        <v>4</v>
      </c>
      <c r="N1248" s="1">
        <v>0</v>
      </c>
    </row>
    <row r="1249" spans="1:14">
      <c r="A1249" s="1">
        <v>1246</v>
      </c>
      <c r="B1249" s="1">
        <v>418441</v>
      </c>
      <c r="C1249" s="2" t="str">
        <f ca="1">VLOOKUP(B1249,'Fichier FI (en entrée)'!B:D,3)</f>
        <v>PNFZFBKPEL</v>
      </c>
      <c r="D1249" s="2" t="str">
        <f ca="1">VLOOKUP(B1249,'Fichier FI (en entrée)'!B:E,4)</f>
        <v>Nlnuwpcrtspla</v>
      </c>
      <c r="E1249" s="2" t="s">
        <v>27</v>
      </c>
      <c r="F1249" s="2" t="s">
        <v>3</v>
      </c>
      <c r="G1249" s="1">
        <v>1</v>
      </c>
      <c r="H1249" s="1">
        <v>8.99</v>
      </c>
      <c r="I1249" s="2" t="s">
        <v>1</v>
      </c>
      <c r="J1249" s="1">
        <v>3</v>
      </c>
      <c r="K1249" s="2" t="s">
        <v>5</v>
      </c>
      <c r="L1249" s="1">
        <v>0</v>
      </c>
      <c r="M1249" s="1">
        <v>14</v>
      </c>
      <c r="N1249" s="1">
        <v>0</v>
      </c>
    </row>
    <row r="1250" spans="1:14">
      <c r="A1250" s="1">
        <v>1246</v>
      </c>
      <c r="B1250" s="1">
        <v>630091</v>
      </c>
      <c r="C1250" s="2" t="str">
        <f ca="1">VLOOKUP(B1250,'Fichier FI (en entrée)'!B:D,3)</f>
        <v>UZWUKFNKIC</v>
      </c>
      <c r="D1250" s="2" t="str">
        <f ca="1">VLOOKUP(B1250,'Fichier FI (en entrée)'!B:E,4)</f>
        <v>Hkjchyjpeatqy</v>
      </c>
      <c r="E1250" s="2" t="s">
        <v>19</v>
      </c>
      <c r="F1250" s="2" t="s">
        <v>3</v>
      </c>
      <c r="G1250" s="1">
        <v>1</v>
      </c>
      <c r="H1250" s="1">
        <v>8.99</v>
      </c>
      <c r="I1250" s="2" t="s">
        <v>1</v>
      </c>
      <c r="J1250" s="1">
        <v>3</v>
      </c>
      <c r="K1250" s="2" t="s">
        <v>0</v>
      </c>
      <c r="L1250" s="1">
        <v>0</v>
      </c>
      <c r="M1250" s="1">
        <v>16</v>
      </c>
      <c r="N1250" s="1">
        <v>0</v>
      </c>
    </row>
    <row r="1251" spans="1:14">
      <c r="A1251" s="1">
        <v>1246</v>
      </c>
      <c r="B1251" s="1">
        <v>579443</v>
      </c>
      <c r="C1251" s="2" t="str">
        <f ca="1">VLOOKUP(B1251,'Fichier FI (en entrée)'!B:D,3)</f>
        <v>PDNSRIGHYZ</v>
      </c>
      <c r="D1251" s="2" t="str">
        <f ca="1">VLOOKUP(B1251,'Fichier FI (en entrée)'!B:E,4)</f>
        <v>Drpxhuvzeafjj</v>
      </c>
      <c r="E1251" s="2" t="s">
        <v>14</v>
      </c>
      <c r="F1251" s="2" t="s">
        <v>3</v>
      </c>
      <c r="G1251" s="1">
        <v>1</v>
      </c>
      <c r="H1251" s="1">
        <v>8.99</v>
      </c>
      <c r="I1251" s="2" t="s">
        <v>1</v>
      </c>
      <c r="J1251" s="1">
        <v>3</v>
      </c>
      <c r="K1251" s="2" t="s">
        <v>0</v>
      </c>
      <c r="L1251" s="1">
        <v>0</v>
      </c>
      <c r="M1251" s="1">
        <v>16</v>
      </c>
      <c r="N1251" s="1">
        <v>0</v>
      </c>
    </row>
    <row r="1252" spans="1:14">
      <c r="A1252" s="1">
        <v>1251</v>
      </c>
      <c r="B1252" s="1">
        <v>528581</v>
      </c>
      <c r="C1252" s="2" t="str">
        <f ca="1">VLOOKUP(B1252,'Fichier FI (en entrée)'!B:D,3)</f>
        <v>ADVRQPIEIW</v>
      </c>
      <c r="D1252" s="2" t="str">
        <f ca="1">VLOOKUP(B1252,'Fichier FI (en entrée)'!B:E,4)</f>
        <v>Iefguofmdtgnx</v>
      </c>
      <c r="E1252" s="2" t="s">
        <v>18</v>
      </c>
      <c r="F1252" s="2" t="s">
        <v>3</v>
      </c>
      <c r="G1252" s="1">
        <v>1</v>
      </c>
      <c r="H1252" s="1">
        <v>8.98</v>
      </c>
      <c r="I1252" s="2" t="s">
        <v>1</v>
      </c>
      <c r="J1252" s="1">
        <v>3</v>
      </c>
      <c r="K1252" s="2" t="s">
        <v>5</v>
      </c>
      <c r="L1252" s="1">
        <v>0</v>
      </c>
      <c r="M1252" s="1">
        <v>14</v>
      </c>
      <c r="N1252" s="1">
        <v>0</v>
      </c>
    </row>
    <row r="1253" spans="1:14">
      <c r="A1253" s="1">
        <v>1251</v>
      </c>
      <c r="B1253" s="1">
        <v>1182721</v>
      </c>
      <c r="C1253" s="2" t="str">
        <f ca="1">VLOOKUP(B1253,'Fichier FI (en entrée)'!B:D,3)</f>
        <v>CEJNCRVBXY</v>
      </c>
      <c r="D1253" s="2" t="str">
        <f ca="1">VLOOKUP(B1253,'Fichier FI (en entrée)'!B:E,4)</f>
        <v>Pllyxsadkpimr</v>
      </c>
      <c r="E1253" s="2" t="s">
        <v>21</v>
      </c>
      <c r="F1253" s="2" t="s">
        <v>3</v>
      </c>
      <c r="G1253" s="1">
        <v>1</v>
      </c>
      <c r="H1253" s="1">
        <v>8.98</v>
      </c>
      <c r="I1253" s="2" t="s">
        <v>1</v>
      </c>
      <c r="J1253" s="1">
        <v>3</v>
      </c>
      <c r="K1253" s="2" t="s">
        <v>5</v>
      </c>
      <c r="L1253" s="1">
        <v>0</v>
      </c>
      <c r="M1253" s="1">
        <v>2</v>
      </c>
      <c r="N1253" s="1">
        <v>0</v>
      </c>
    </row>
    <row r="1254" spans="1:14">
      <c r="A1254" s="1">
        <v>1253</v>
      </c>
      <c r="B1254" s="1">
        <v>1016730</v>
      </c>
      <c r="C1254" s="2" t="str">
        <f ca="1">VLOOKUP(B1254,'Fichier FI (en entrée)'!B:D,3)</f>
        <v>PPYDJAELOD</v>
      </c>
      <c r="D1254" s="2" t="str">
        <f ca="1">VLOOKUP(B1254,'Fichier FI (en entrée)'!B:E,4)</f>
        <v>Wlwmhxtvyvbfd</v>
      </c>
      <c r="E1254" s="2" t="s">
        <v>50</v>
      </c>
      <c r="F1254" s="2" t="s">
        <v>3</v>
      </c>
      <c r="G1254" s="1">
        <v>1</v>
      </c>
      <c r="H1254" s="1">
        <v>8.9700000000000006</v>
      </c>
      <c r="I1254" s="2" t="s">
        <v>1</v>
      </c>
      <c r="J1254" s="1">
        <v>3</v>
      </c>
      <c r="K1254" s="2" t="s">
        <v>0</v>
      </c>
      <c r="L1254" s="1">
        <v>0</v>
      </c>
      <c r="M1254" s="1">
        <v>14</v>
      </c>
      <c r="N1254" s="1">
        <v>0</v>
      </c>
    </row>
    <row r="1255" spans="1:14">
      <c r="A1255" s="1">
        <v>1253</v>
      </c>
      <c r="B1255" s="1">
        <v>528938</v>
      </c>
      <c r="C1255" s="2" t="str">
        <f ca="1">VLOOKUP(B1255,'Fichier FI (en entrée)'!B:D,3)</f>
        <v>PVLPPRTYKV</v>
      </c>
      <c r="D1255" s="2" t="str">
        <f ca="1">VLOOKUP(B1255,'Fichier FI (en entrée)'!B:E,4)</f>
        <v>Iknsacykqjkry</v>
      </c>
      <c r="E1255" s="2" t="s">
        <v>18</v>
      </c>
      <c r="F1255" s="2" t="s">
        <v>3</v>
      </c>
      <c r="G1255" s="1">
        <v>1</v>
      </c>
      <c r="H1255" s="1">
        <v>8.9700000000000006</v>
      </c>
      <c r="I1255" s="2" t="s">
        <v>1</v>
      </c>
      <c r="J1255" s="1">
        <v>3</v>
      </c>
      <c r="K1255" s="2" t="s">
        <v>5</v>
      </c>
      <c r="L1255" s="1">
        <v>0</v>
      </c>
      <c r="M1255" s="1">
        <v>17</v>
      </c>
      <c r="N1255" s="1">
        <v>0</v>
      </c>
    </row>
    <row r="1256" spans="1:14">
      <c r="A1256" s="1">
        <v>1253</v>
      </c>
      <c r="B1256" s="1">
        <v>654093</v>
      </c>
      <c r="C1256" s="2" t="str">
        <f ca="1">VLOOKUP(B1256,'Fichier FI (en entrée)'!B:D,3)</f>
        <v>ZKLBCIVEZH</v>
      </c>
      <c r="D1256" s="2" t="str">
        <f ca="1">VLOOKUP(B1256,'Fichier FI (en entrée)'!B:E,4)</f>
        <v>Ltfvzleamzydm</v>
      </c>
      <c r="E1256" s="2" t="s">
        <v>38</v>
      </c>
      <c r="F1256" s="2" t="s">
        <v>3</v>
      </c>
      <c r="G1256" s="1">
        <v>1</v>
      </c>
      <c r="H1256" s="1">
        <v>8.9700000000000006</v>
      </c>
      <c r="I1256" s="2" t="s">
        <v>1</v>
      </c>
      <c r="J1256" s="1">
        <v>3</v>
      </c>
      <c r="K1256" s="2" t="s">
        <v>0</v>
      </c>
      <c r="L1256" s="1">
        <v>0</v>
      </c>
      <c r="M1256" s="1">
        <v>3</v>
      </c>
      <c r="N1256" s="1">
        <v>0</v>
      </c>
    </row>
    <row r="1257" spans="1:14">
      <c r="A1257" s="1">
        <v>1253</v>
      </c>
      <c r="B1257" s="1">
        <v>256686</v>
      </c>
      <c r="C1257" s="2" t="str">
        <f ca="1">VLOOKUP(B1257,'Fichier FI (en entrée)'!B:D,3)</f>
        <v>ADNQLFPMZZ</v>
      </c>
      <c r="D1257" s="2" t="str">
        <f ca="1">VLOOKUP(B1257,'Fichier FI (en entrée)'!B:E,4)</f>
        <v>Jgzedsvciplfm</v>
      </c>
      <c r="E1257" s="2" t="s">
        <v>28</v>
      </c>
      <c r="F1257" s="2" t="s">
        <v>3</v>
      </c>
      <c r="G1257" s="1">
        <v>1</v>
      </c>
      <c r="H1257" s="1">
        <v>8.9700000000000006</v>
      </c>
      <c r="I1257" s="2" t="s">
        <v>1</v>
      </c>
      <c r="J1257" s="1">
        <v>3</v>
      </c>
      <c r="K1257" s="2" t="s">
        <v>0</v>
      </c>
      <c r="L1257" s="1">
        <v>0</v>
      </c>
      <c r="M1257" s="1">
        <v>2</v>
      </c>
      <c r="N1257" s="1">
        <v>0</v>
      </c>
    </row>
    <row r="1258" spans="1:14">
      <c r="A1258" s="1">
        <v>1253</v>
      </c>
      <c r="B1258" s="1">
        <v>416254</v>
      </c>
      <c r="C1258" s="2" t="str">
        <f ca="1">VLOOKUP(B1258,'Fichier FI (en entrée)'!B:D,3)</f>
        <v>VINMWDQNXL</v>
      </c>
      <c r="D1258" s="2" t="str">
        <f ca="1">VLOOKUP(B1258,'Fichier FI (en entrée)'!B:E,4)</f>
        <v>Qyshwqrfugljq</v>
      </c>
      <c r="E1258" s="2" t="s">
        <v>14</v>
      </c>
      <c r="F1258" s="2" t="s">
        <v>3</v>
      </c>
      <c r="G1258" s="1">
        <v>1</v>
      </c>
      <c r="H1258" s="1">
        <v>8.9700000000000006</v>
      </c>
      <c r="I1258" s="2" t="s">
        <v>1</v>
      </c>
      <c r="J1258" s="1">
        <v>3</v>
      </c>
      <c r="K1258" s="2" t="s">
        <v>0</v>
      </c>
      <c r="L1258" s="1">
        <v>0</v>
      </c>
      <c r="M1258" s="1">
        <v>19</v>
      </c>
      <c r="N1258" s="1">
        <v>0</v>
      </c>
    </row>
    <row r="1259" spans="1:14">
      <c r="A1259" s="1">
        <v>1253</v>
      </c>
      <c r="B1259" s="1">
        <v>433238</v>
      </c>
      <c r="C1259" s="2" t="str">
        <f ca="1">VLOOKUP(B1259,'Fichier FI (en entrée)'!B:D,3)</f>
        <v>FVCTXIEXMK</v>
      </c>
      <c r="D1259" s="2" t="str">
        <f ca="1">VLOOKUP(B1259,'Fichier FI (en entrée)'!B:E,4)</f>
        <v>Pglvrhhoifszf</v>
      </c>
      <c r="E1259" s="2" t="s">
        <v>14</v>
      </c>
      <c r="F1259" s="2" t="s">
        <v>3</v>
      </c>
      <c r="G1259" s="1">
        <v>1</v>
      </c>
      <c r="H1259" s="1">
        <v>8.9700000000000006</v>
      </c>
      <c r="I1259" s="2" t="s">
        <v>1</v>
      </c>
      <c r="J1259" s="1">
        <v>3</v>
      </c>
      <c r="K1259" s="2" t="s">
        <v>0</v>
      </c>
      <c r="L1259" s="1">
        <v>0</v>
      </c>
      <c r="M1259" s="1">
        <v>16</v>
      </c>
      <c r="N1259" s="1">
        <v>0</v>
      </c>
    </row>
    <row r="1260" spans="1:14">
      <c r="A1260" s="1">
        <v>1253</v>
      </c>
      <c r="B1260" s="1">
        <v>308705</v>
      </c>
      <c r="C1260" s="2" t="str">
        <f ca="1">VLOOKUP(B1260,'Fichier FI (en entrée)'!B:D,3)</f>
        <v>JGUOETXSYX</v>
      </c>
      <c r="D1260" s="2" t="str">
        <f ca="1">VLOOKUP(B1260,'Fichier FI (en entrée)'!B:E,4)</f>
        <v>Rwkxghhlfpoif</v>
      </c>
      <c r="E1260" s="2" t="s">
        <v>23</v>
      </c>
      <c r="F1260" s="2" t="s">
        <v>3</v>
      </c>
      <c r="G1260" s="1">
        <v>1</v>
      </c>
      <c r="H1260" s="1">
        <v>8.9700000000000006</v>
      </c>
      <c r="I1260" s="2" t="s">
        <v>1</v>
      </c>
      <c r="J1260" s="1">
        <v>3</v>
      </c>
      <c r="K1260" s="2" t="s">
        <v>0</v>
      </c>
      <c r="L1260" s="1">
        <v>0</v>
      </c>
      <c r="M1260" s="1">
        <v>2</v>
      </c>
      <c r="N1260" s="1">
        <v>0</v>
      </c>
    </row>
    <row r="1261" spans="1:14">
      <c r="A1261" s="1">
        <v>1260</v>
      </c>
      <c r="B1261" s="1">
        <v>1056940</v>
      </c>
      <c r="C1261" s="2" t="str">
        <f ca="1">VLOOKUP(B1261,'Fichier FI (en entrée)'!B:D,3)</f>
        <v>JYWEMSYLDE</v>
      </c>
      <c r="D1261" s="2" t="str">
        <f ca="1">VLOOKUP(B1261,'Fichier FI (en entrée)'!B:E,4)</f>
        <v>Etfcrelafrouy</v>
      </c>
      <c r="E1261" s="2" t="s">
        <v>46</v>
      </c>
      <c r="F1261" s="2" t="s">
        <v>3</v>
      </c>
      <c r="G1261" s="1">
        <v>1</v>
      </c>
      <c r="H1261" s="1">
        <v>8.9600000000000009</v>
      </c>
      <c r="I1261" s="2" t="s">
        <v>1</v>
      </c>
      <c r="J1261" s="1">
        <v>3</v>
      </c>
      <c r="K1261" s="2" t="s">
        <v>5</v>
      </c>
      <c r="L1261" s="1">
        <v>0</v>
      </c>
      <c r="M1261" s="1">
        <v>24</v>
      </c>
      <c r="N1261" s="1">
        <v>0</v>
      </c>
    </row>
    <row r="1262" spans="1:14">
      <c r="A1262" s="1">
        <v>1260</v>
      </c>
      <c r="B1262" s="1">
        <v>211665</v>
      </c>
      <c r="C1262" s="2" t="str">
        <f ca="1">VLOOKUP(B1262,'Fichier FI (en entrée)'!B:D,3)</f>
        <v>PGDOXSMUTG</v>
      </c>
      <c r="D1262" s="2" t="str">
        <f ca="1">VLOOKUP(B1262,'Fichier FI (en entrée)'!B:E,4)</f>
        <v>Ntxaclpfhefik</v>
      </c>
      <c r="E1262" s="2" t="s">
        <v>28</v>
      </c>
      <c r="F1262" s="2" t="s">
        <v>3</v>
      </c>
      <c r="G1262" s="1">
        <v>1</v>
      </c>
      <c r="H1262" s="1">
        <v>8.9600000000000009</v>
      </c>
      <c r="I1262" s="2" t="s">
        <v>1</v>
      </c>
      <c r="J1262" s="1">
        <v>3</v>
      </c>
      <c r="K1262" s="2" t="s">
        <v>0</v>
      </c>
      <c r="L1262" s="1">
        <v>0</v>
      </c>
      <c r="M1262" s="1">
        <v>2</v>
      </c>
      <c r="N1262" s="1">
        <v>0</v>
      </c>
    </row>
    <row r="1263" spans="1:14">
      <c r="A1263" s="1">
        <v>1260</v>
      </c>
      <c r="B1263" s="1">
        <v>654082</v>
      </c>
      <c r="C1263" s="2" t="str">
        <f ca="1">VLOOKUP(B1263,'Fichier FI (en entrée)'!B:D,3)</f>
        <v>SMEGYJMFKS</v>
      </c>
      <c r="D1263" s="2" t="str">
        <f ca="1">VLOOKUP(B1263,'Fichier FI (en entrée)'!B:E,4)</f>
        <v>Kobkbnhuefwhk</v>
      </c>
      <c r="E1263" s="2" t="s">
        <v>22</v>
      </c>
      <c r="F1263" s="2" t="s">
        <v>3</v>
      </c>
      <c r="G1263" s="1">
        <v>1</v>
      </c>
      <c r="H1263" s="1">
        <v>8.9600000000000009</v>
      </c>
      <c r="I1263" s="2" t="s">
        <v>1</v>
      </c>
      <c r="J1263" s="1">
        <v>3</v>
      </c>
      <c r="K1263" s="2" t="s">
        <v>5</v>
      </c>
      <c r="L1263" s="1">
        <v>0</v>
      </c>
      <c r="M1263" s="1">
        <v>0</v>
      </c>
      <c r="N1263" s="1">
        <v>0</v>
      </c>
    </row>
    <row r="1264" spans="1:14">
      <c r="A1264" s="1">
        <v>1260</v>
      </c>
      <c r="B1264" s="1">
        <v>503424</v>
      </c>
      <c r="C1264" s="2" t="str">
        <f ca="1">VLOOKUP(B1264,'Fichier FI (en entrée)'!B:D,3)</f>
        <v>UQKBVEZOHH</v>
      </c>
      <c r="D1264" s="2" t="str">
        <f ca="1">VLOOKUP(B1264,'Fichier FI (en entrée)'!B:E,4)</f>
        <v>Jizwthaiavyiw</v>
      </c>
      <c r="E1264" s="2" t="s">
        <v>26</v>
      </c>
      <c r="F1264" s="2" t="s">
        <v>3</v>
      </c>
      <c r="G1264" s="1">
        <v>1</v>
      </c>
      <c r="H1264" s="1">
        <v>8.9600000000000009</v>
      </c>
      <c r="I1264" s="2" t="s">
        <v>1</v>
      </c>
      <c r="J1264" s="1">
        <v>3</v>
      </c>
      <c r="K1264" s="2" t="s">
        <v>0</v>
      </c>
      <c r="L1264" s="1">
        <v>0</v>
      </c>
      <c r="M1264" s="1">
        <v>0</v>
      </c>
      <c r="N1264" s="1">
        <v>0</v>
      </c>
    </row>
    <row r="1265" spans="1:14">
      <c r="A1265" s="1">
        <v>1264</v>
      </c>
      <c r="B1265" s="1">
        <v>713377</v>
      </c>
      <c r="C1265" s="2" t="str">
        <f ca="1">VLOOKUP(B1265,'Fichier FI (en entrée)'!B:D,3)</f>
        <v>JECORYTVAR</v>
      </c>
      <c r="D1265" s="2" t="str">
        <f ca="1">VLOOKUP(B1265,'Fichier FI (en entrée)'!B:E,4)</f>
        <v>Ycqpsgmfhfqnd</v>
      </c>
      <c r="E1265" s="2" t="s">
        <v>20</v>
      </c>
      <c r="F1265" s="2" t="s">
        <v>3</v>
      </c>
      <c r="G1265" s="1">
        <v>1</v>
      </c>
      <c r="H1265" s="1">
        <v>8.9499999999999993</v>
      </c>
      <c r="I1265" s="2" t="s">
        <v>1</v>
      </c>
      <c r="J1265" s="1">
        <v>3</v>
      </c>
      <c r="K1265" s="2" t="s">
        <v>5</v>
      </c>
      <c r="L1265" s="1">
        <v>0</v>
      </c>
      <c r="M1265" s="1">
        <v>3</v>
      </c>
      <c r="N1265" s="1">
        <v>0</v>
      </c>
    </row>
    <row r="1266" spans="1:14">
      <c r="A1266" s="1">
        <v>1264</v>
      </c>
      <c r="B1266" s="1">
        <v>214391</v>
      </c>
      <c r="C1266" s="2" t="str">
        <f ca="1">VLOOKUP(B1266,'Fichier FI (en entrée)'!B:D,3)</f>
        <v>VNHHAFDXWL</v>
      </c>
      <c r="D1266" s="2" t="str">
        <f ca="1">VLOOKUP(B1266,'Fichier FI (en entrée)'!B:E,4)</f>
        <v>Euadvojqekdyr</v>
      </c>
      <c r="E1266" s="2" t="s">
        <v>14</v>
      </c>
      <c r="F1266" s="2" t="s">
        <v>3</v>
      </c>
      <c r="G1266" s="1">
        <v>1</v>
      </c>
      <c r="H1266" s="1">
        <v>8.9499999999999993</v>
      </c>
      <c r="I1266" s="2" t="s">
        <v>1</v>
      </c>
      <c r="J1266" s="1">
        <v>3</v>
      </c>
      <c r="K1266" s="2" t="s">
        <v>5</v>
      </c>
      <c r="L1266" s="1">
        <v>0</v>
      </c>
      <c r="M1266" s="1">
        <v>17</v>
      </c>
      <c r="N1266" s="1">
        <v>0</v>
      </c>
    </row>
    <row r="1267" spans="1:14">
      <c r="A1267" s="1">
        <v>1264</v>
      </c>
      <c r="B1267" s="1">
        <v>437194</v>
      </c>
      <c r="C1267" s="2" t="str">
        <f ca="1">VLOOKUP(B1267,'Fichier FI (en entrée)'!B:D,3)</f>
        <v>MENMMQNOXN</v>
      </c>
      <c r="D1267" s="2" t="str">
        <f ca="1">VLOOKUP(B1267,'Fichier FI (en entrée)'!B:E,4)</f>
        <v>Oqfngwnlrhonc</v>
      </c>
      <c r="E1267" s="2" t="s">
        <v>28</v>
      </c>
      <c r="F1267" s="2" t="s">
        <v>3</v>
      </c>
      <c r="G1267" s="1">
        <v>1</v>
      </c>
      <c r="H1267" s="1">
        <v>8.9499999999999993</v>
      </c>
      <c r="I1267" s="2" t="s">
        <v>1</v>
      </c>
      <c r="J1267" s="1">
        <v>3</v>
      </c>
      <c r="K1267" s="2" t="s">
        <v>0</v>
      </c>
      <c r="L1267" s="1">
        <v>0</v>
      </c>
      <c r="M1267" s="1">
        <v>2</v>
      </c>
      <c r="N1267" s="1">
        <v>0</v>
      </c>
    </row>
    <row r="1268" spans="1:14">
      <c r="A1268" s="1">
        <v>1264</v>
      </c>
      <c r="B1268" s="1">
        <v>651445</v>
      </c>
      <c r="C1268" s="2" t="str">
        <f ca="1">VLOOKUP(B1268,'Fichier FI (en entrée)'!B:D,3)</f>
        <v>PJCTAFZEWF</v>
      </c>
      <c r="D1268" s="2" t="str">
        <f ca="1">VLOOKUP(B1268,'Fichier FI (en entrée)'!B:E,4)</f>
        <v>Njaeukkcumpzg</v>
      </c>
      <c r="E1268" s="2" t="s">
        <v>19</v>
      </c>
      <c r="F1268" s="2" t="s">
        <v>3</v>
      </c>
      <c r="G1268" s="1">
        <v>1</v>
      </c>
      <c r="H1268" s="1">
        <v>8.9499999999999993</v>
      </c>
      <c r="I1268" s="2" t="s">
        <v>1</v>
      </c>
      <c r="J1268" s="1">
        <v>3</v>
      </c>
      <c r="K1268" s="2" t="s">
        <v>5</v>
      </c>
      <c r="L1268" s="1">
        <v>0</v>
      </c>
      <c r="M1268" s="1">
        <v>16</v>
      </c>
      <c r="N1268" s="1">
        <v>0</v>
      </c>
    </row>
    <row r="1269" spans="1:14">
      <c r="A1269" s="1">
        <v>1268</v>
      </c>
      <c r="B1269" s="1">
        <v>1196323</v>
      </c>
      <c r="C1269" s="2" t="str">
        <f ca="1">VLOOKUP(B1269,'Fichier FI (en entrée)'!B:D,3)</f>
        <v>LBZXPXMSBF</v>
      </c>
      <c r="D1269" s="2" t="str">
        <f ca="1">VLOOKUP(B1269,'Fichier FI (en entrée)'!B:E,4)</f>
        <v>Owbjwdygtdfyz</v>
      </c>
      <c r="E1269" s="2" t="s">
        <v>52</v>
      </c>
      <c r="F1269" s="2" t="s">
        <v>3</v>
      </c>
      <c r="G1269" s="1">
        <v>1</v>
      </c>
      <c r="H1269" s="1">
        <v>8.94</v>
      </c>
      <c r="I1269" s="2" t="s">
        <v>1</v>
      </c>
      <c r="J1269" s="1">
        <v>3</v>
      </c>
      <c r="K1269" s="2" t="s">
        <v>5</v>
      </c>
      <c r="L1269" s="1">
        <v>0</v>
      </c>
      <c r="M1269" s="1">
        <v>1</v>
      </c>
      <c r="N1269" s="1">
        <v>0</v>
      </c>
    </row>
    <row r="1270" spans="1:14">
      <c r="A1270" s="1">
        <v>1268</v>
      </c>
      <c r="B1270" s="1">
        <v>690389</v>
      </c>
      <c r="C1270" s="2" t="str">
        <f ca="1">VLOOKUP(B1270,'Fichier FI (en entrée)'!B:D,3)</f>
        <v>PMEZXAWNTD</v>
      </c>
      <c r="D1270" s="2" t="str">
        <f ca="1">VLOOKUP(B1270,'Fichier FI (en entrée)'!B:E,4)</f>
        <v>Pvtcuxvngygtl</v>
      </c>
      <c r="E1270" s="2" t="s">
        <v>27</v>
      </c>
      <c r="F1270" s="2" t="s">
        <v>3</v>
      </c>
      <c r="G1270" s="1">
        <v>1</v>
      </c>
      <c r="H1270" s="1">
        <v>8.94</v>
      </c>
      <c r="I1270" s="2" t="s">
        <v>1</v>
      </c>
      <c r="J1270" s="1">
        <v>3</v>
      </c>
      <c r="K1270" s="2" t="s">
        <v>0</v>
      </c>
      <c r="L1270" s="1">
        <v>0</v>
      </c>
      <c r="M1270" s="1">
        <v>13</v>
      </c>
      <c r="N1270" s="1">
        <v>0</v>
      </c>
    </row>
    <row r="1271" spans="1:14">
      <c r="A1271" s="1">
        <v>1268</v>
      </c>
      <c r="B1271" s="1">
        <v>1037754</v>
      </c>
      <c r="C1271" s="2" t="str">
        <f ca="1">VLOOKUP(B1271,'Fichier FI (en entrée)'!B:D,3)</f>
        <v>ERBXLBMHPK</v>
      </c>
      <c r="D1271" s="2" t="str">
        <f ca="1">VLOOKUP(B1271,'Fichier FI (en entrée)'!B:E,4)</f>
        <v>Ejstbgsxfblxx</v>
      </c>
      <c r="E1271" s="2" t="s">
        <v>47</v>
      </c>
      <c r="F1271" s="2" t="s">
        <v>3</v>
      </c>
      <c r="G1271" s="1">
        <v>1</v>
      </c>
      <c r="H1271" s="1">
        <v>8.94</v>
      </c>
      <c r="I1271" s="2" t="s">
        <v>1</v>
      </c>
      <c r="J1271" s="1">
        <v>3</v>
      </c>
      <c r="K1271" s="2" t="s">
        <v>5</v>
      </c>
      <c r="L1271" s="1">
        <v>0</v>
      </c>
      <c r="M1271" s="1">
        <v>18</v>
      </c>
      <c r="N1271" s="1">
        <v>0</v>
      </c>
    </row>
    <row r="1272" spans="1:14">
      <c r="A1272" s="1">
        <v>1268</v>
      </c>
      <c r="B1272" s="1">
        <v>284855</v>
      </c>
      <c r="C1272" s="2" t="str">
        <f ca="1">VLOOKUP(B1272,'Fichier FI (en entrée)'!B:D,3)</f>
        <v>MTNEOAINLW</v>
      </c>
      <c r="D1272" s="2" t="str">
        <f ca="1">VLOOKUP(B1272,'Fichier FI (en entrée)'!B:E,4)</f>
        <v>Lxebyirhflgei</v>
      </c>
      <c r="E1272" s="2" t="s">
        <v>20</v>
      </c>
      <c r="F1272" s="2" t="s">
        <v>3</v>
      </c>
      <c r="G1272" s="1">
        <v>1</v>
      </c>
      <c r="H1272" s="1">
        <v>8.94</v>
      </c>
      <c r="I1272" s="2" t="s">
        <v>1</v>
      </c>
      <c r="J1272" s="1">
        <v>3</v>
      </c>
      <c r="K1272" s="2" t="s">
        <v>0</v>
      </c>
      <c r="L1272" s="1">
        <v>0</v>
      </c>
      <c r="M1272" s="1">
        <v>3</v>
      </c>
      <c r="N1272" s="1">
        <v>0</v>
      </c>
    </row>
    <row r="1273" spans="1:14">
      <c r="A1273" s="1">
        <v>1268</v>
      </c>
      <c r="B1273" s="1">
        <v>329713</v>
      </c>
      <c r="C1273" s="2" t="str">
        <f ca="1">VLOOKUP(B1273,'Fichier FI (en entrée)'!B:D,3)</f>
        <v>UGXAFWYETJ</v>
      </c>
      <c r="D1273" s="2" t="str">
        <f ca="1">VLOOKUP(B1273,'Fichier FI (en entrée)'!B:E,4)</f>
        <v>Mfhqijgufkdbe</v>
      </c>
      <c r="E1273" s="2" t="s">
        <v>20</v>
      </c>
      <c r="F1273" s="2" t="s">
        <v>3</v>
      </c>
      <c r="G1273" s="1">
        <v>1</v>
      </c>
      <c r="H1273" s="1">
        <v>8.94</v>
      </c>
      <c r="I1273" s="2" t="s">
        <v>1</v>
      </c>
      <c r="J1273" s="1">
        <v>3</v>
      </c>
      <c r="K1273" s="2" t="s">
        <v>0</v>
      </c>
      <c r="L1273" s="1">
        <v>0</v>
      </c>
      <c r="M1273" s="1">
        <v>0</v>
      </c>
      <c r="N1273" s="1">
        <v>0</v>
      </c>
    </row>
    <row r="1274" spans="1:14">
      <c r="A1274" s="1">
        <v>1268</v>
      </c>
      <c r="B1274" s="1">
        <v>334922</v>
      </c>
      <c r="C1274" s="2" t="str">
        <f ca="1">VLOOKUP(B1274,'Fichier FI (en entrée)'!B:D,3)</f>
        <v>CBPCIQXKMX</v>
      </c>
      <c r="D1274" s="2" t="str">
        <f ca="1">VLOOKUP(B1274,'Fichier FI (en entrée)'!B:E,4)</f>
        <v>Gnthnptcowsfk</v>
      </c>
      <c r="E1274" s="2" t="s">
        <v>20</v>
      </c>
      <c r="F1274" s="2" t="s">
        <v>3</v>
      </c>
      <c r="G1274" s="1">
        <v>1</v>
      </c>
      <c r="H1274" s="1">
        <v>8.94</v>
      </c>
      <c r="I1274" s="2" t="s">
        <v>1</v>
      </c>
      <c r="J1274" s="1">
        <v>3</v>
      </c>
      <c r="K1274" s="2" t="s">
        <v>0</v>
      </c>
      <c r="L1274" s="1">
        <v>0</v>
      </c>
      <c r="M1274" s="1">
        <v>5</v>
      </c>
      <c r="N1274" s="1">
        <v>0</v>
      </c>
    </row>
    <row r="1275" spans="1:14">
      <c r="A1275" s="1">
        <v>1268</v>
      </c>
      <c r="B1275" s="1">
        <v>269256</v>
      </c>
      <c r="C1275" s="2" t="str">
        <f ca="1">VLOOKUP(B1275,'Fichier FI (en entrée)'!B:D,3)</f>
        <v>ATAQWYDJHY</v>
      </c>
      <c r="D1275" s="2" t="str">
        <f ca="1">VLOOKUP(B1275,'Fichier FI (en entrée)'!B:E,4)</f>
        <v>Zvqehnicwyxcm</v>
      </c>
      <c r="E1275" s="2" t="s">
        <v>17</v>
      </c>
      <c r="F1275" s="2" t="s">
        <v>3</v>
      </c>
      <c r="G1275" s="1">
        <v>1</v>
      </c>
      <c r="H1275" s="1">
        <v>8.94</v>
      </c>
      <c r="I1275" s="2" t="s">
        <v>1</v>
      </c>
      <c r="J1275" s="1">
        <v>3</v>
      </c>
      <c r="K1275" s="2" t="s">
        <v>0</v>
      </c>
      <c r="L1275" s="1">
        <v>0</v>
      </c>
      <c r="M1275" s="1">
        <v>1</v>
      </c>
      <c r="N1275" s="1">
        <v>0</v>
      </c>
    </row>
    <row r="1276" spans="1:14">
      <c r="A1276" s="1">
        <v>1268</v>
      </c>
      <c r="B1276" s="1">
        <v>642950</v>
      </c>
      <c r="C1276" s="2" t="str">
        <f ca="1">VLOOKUP(B1276,'Fichier FI (en entrée)'!B:D,3)</f>
        <v>VNRVEXRPJF</v>
      </c>
      <c r="D1276" s="2" t="str">
        <f ca="1">VLOOKUP(B1276,'Fichier FI (en entrée)'!B:E,4)</f>
        <v>Cgxtoojebnuuk</v>
      </c>
      <c r="E1276" s="2" t="s">
        <v>60</v>
      </c>
      <c r="F1276" s="2" t="s">
        <v>3</v>
      </c>
      <c r="G1276" s="1">
        <v>1</v>
      </c>
      <c r="H1276" s="1">
        <v>8.94</v>
      </c>
      <c r="I1276" s="2" t="s">
        <v>1</v>
      </c>
      <c r="J1276" s="1">
        <v>3</v>
      </c>
      <c r="K1276" s="2" t="s">
        <v>0</v>
      </c>
      <c r="L1276" s="1">
        <v>0</v>
      </c>
      <c r="M1276" s="1">
        <v>12</v>
      </c>
      <c r="N1276" s="1">
        <v>0</v>
      </c>
    </row>
    <row r="1277" spans="1:14">
      <c r="A1277" s="1">
        <v>1276</v>
      </c>
      <c r="B1277" s="1">
        <v>734919</v>
      </c>
      <c r="C1277" s="2" t="str">
        <f ca="1">VLOOKUP(B1277,'Fichier FI (en entrée)'!B:D,3)</f>
        <v>IAYGYWJBVL</v>
      </c>
      <c r="D1277" s="2" t="str">
        <f ca="1">VLOOKUP(B1277,'Fichier FI (en entrée)'!B:E,4)</f>
        <v>Aqffhommmcvck</v>
      </c>
      <c r="E1277" s="2" t="s">
        <v>22</v>
      </c>
      <c r="F1277" s="2" t="s">
        <v>3</v>
      </c>
      <c r="G1277" s="1">
        <v>1</v>
      </c>
      <c r="H1277" s="1">
        <v>8.93</v>
      </c>
      <c r="I1277" s="2" t="s">
        <v>1</v>
      </c>
      <c r="J1277" s="1">
        <v>3</v>
      </c>
      <c r="K1277" s="2" t="s">
        <v>5</v>
      </c>
      <c r="L1277" s="1">
        <v>0</v>
      </c>
      <c r="M1277" s="1">
        <v>44</v>
      </c>
      <c r="N1277" s="1">
        <v>0</v>
      </c>
    </row>
    <row r="1278" spans="1:14">
      <c r="A1278" s="1">
        <v>1277</v>
      </c>
      <c r="B1278" s="1">
        <v>213981</v>
      </c>
      <c r="C1278" s="2" t="str">
        <f ca="1">VLOOKUP(B1278,'Fichier FI (en entrée)'!B:D,3)</f>
        <v>WUKXHNBWTW</v>
      </c>
      <c r="D1278" s="2" t="str">
        <f ca="1">VLOOKUP(B1278,'Fichier FI (en entrée)'!B:E,4)</f>
        <v>Xwkcobkjmzblg</v>
      </c>
      <c r="E1278" s="2" t="s">
        <v>15</v>
      </c>
      <c r="F1278" s="2" t="s">
        <v>3</v>
      </c>
      <c r="G1278" s="1">
        <v>1</v>
      </c>
      <c r="H1278" s="1">
        <v>8.92</v>
      </c>
      <c r="I1278" s="2" t="s">
        <v>1</v>
      </c>
      <c r="J1278" s="1">
        <v>3</v>
      </c>
      <c r="K1278" s="2" t="s">
        <v>0</v>
      </c>
      <c r="L1278" s="1">
        <v>0</v>
      </c>
      <c r="M1278" s="1">
        <v>0</v>
      </c>
      <c r="N1278" s="1">
        <v>0</v>
      </c>
    </row>
    <row r="1279" spans="1:14">
      <c r="A1279" s="1">
        <v>1277</v>
      </c>
      <c r="B1279" s="1">
        <v>821822</v>
      </c>
      <c r="C1279" s="2" t="str">
        <f ca="1">VLOOKUP(B1279,'Fichier FI (en entrée)'!B:D,3)</f>
        <v>FFDJSGHWNQ</v>
      </c>
      <c r="D1279" s="2" t="str">
        <f ca="1">VLOOKUP(B1279,'Fichier FI (en entrée)'!B:E,4)</f>
        <v>Nryhdpnearblb</v>
      </c>
      <c r="E1279" s="2" t="s">
        <v>28</v>
      </c>
      <c r="F1279" s="2" t="s">
        <v>3</v>
      </c>
      <c r="G1279" s="1">
        <v>1</v>
      </c>
      <c r="H1279" s="1">
        <v>8.92</v>
      </c>
      <c r="I1279" s="2" t="s">
        <v>1</v>
      </c>
      <c r="J1279" s="1">
        <v>3</v>
      </c>
      <c r="K1279" s="2" t="s">
        <v>0</v>
      </c>
      <c r="L1279" s="1">
        <v>0</v>
      </c>
      <c r="M1279" s="1">
        <v>2</v>
      </c>
      <c r="N1279" s="1">
        <v>0</v>
      </c>
    </row>
    <row r="1280" spans="1:14">
      <c r="A1280" s="1">
        <v>1279</v>
      </c>
      <c r="B1280" s="1">
        <v>690406</v>
      </c>
      <c r="C1280" s="2" t="str">
        <f ca="1">VLOOKUP(B1280,'Fichier FI (en entrée)'!B:D,3)</f>
        <v>MCGBQFJJXE</v>
      </c>
      <c r="D1280" s="2" t="str">
        <f ca="1">VLOOKUP(B1280,'Fichier FI (en entrée)'!B:E,4)</f>
        <v>Ylwajmzbgucdr</v>
      </c>
      <c r="E1280" s="2" t="s">
        <v>18</v>
      </c>
      <c r="F1280" s="2" t="s">
        <v>3</v>
      </c>
      <c r="G1280" s="1">
        <v>1</v>
      </c>
      <c r="H1280" s="1">
        <v>8.91</v>
      </c>
      <c r="I1280" s="2" t="s">
        <v>1</v>
      </c>
      <c r="J1280" s="1">
        <v>3</v>
      </c>
      <c r="K1280" s="2" t="s">
        <v>5</v>
      </c>
      <c r="L1280" s="1">
        <v>0</v>
      </c>
      <c r="M1280" s="1">
        <v>14</v>
      </c>
      <c r="N1280" s="1">
        <v>0</v>
      </c>
    </row>
    <row r="1281" spans="1:14">
      <c r="A1281" s="1">
        <v>1279</v>
      </c>
      <c r="B1281" s="1">
        <v>713520</v>
      </c>
      <c r="C1281" s="2" t="str">
        <f ca="1">VLOOKUP(B1281,'Fichier FI (en entrée)'!B:D,3)</f>
        <v>OANJHJMCAU</v>
      </c>
      <c r="D1281" s="2" t="str">
        <f ca="1">VLOOKUP(B1281,'Fichier FI (en entrée)'!B:E,4)</f>
        <v>Udykgggkanhsp</v>
      </c>
      <c r="E1281" s="2" t="s">
        <v>28</v>
      </c>
      <c r="F1281" s="2" t="s">
        <v>3</v>
      </c>
      <c r="G1281" s="1">
        <v>1</v>
      </c>
      <c r="H1281" s="1">
        <v>8.91</v>
      </c>
      <c r="I1281" s="2" t="s">
        <v>1</v>
      </c>
      <c r="J1281" s="1">
        <v>3</v>
      </c>
      <c r="K1281" s="2" t="s">
        <v>5</v>
      </c>
      <c r="L1281" s="1">
        <v>0</v>
      </c>
      <c r="M1281" s="1">
        <v>2</v>
      </c>
      <c r="N1281" s="1">
        <v>0</v>
      </c>
    </row>
    <row r="1282" spans="1:14">
      <c r="A1282" s="1">
        <v>1279</v>
      </c>
      <c r="B1282" s="1">
        <v>817218</v>
      </c>
      <c r="C1282" s="2" t="str">
        <f ca="1">VLOOKUP(B1282,'Fichier FI (en entrée)'!B:D,3)</f>
        <v>CTIOEIHYPK</v>
      </c>
      <c r="D1282" s="2" t="str">
        <f ca="1">VLOOKUP(B1282,'Fichier FI (en entrée)'!B:E,4)</f>
        <v>Pcmbtodwbamoq</v>
      </c>
      <c r="E1282" s="2" t="s">
        <v>27</v>
      </c>
      <c r="F1282" s="2" t="s">
        <v>3</v>
      </c>
      <c r="G1282" s="1">
        <v>1</v>
      </c>
      <c r="H1282" s="1">
        <v>8.91</v>
      </c>
      <c r="I1282" s="2" t="s">
        <v>1</v>
      </c>
      <c r="J1282" s="1">
        <v>3</v>
      </c>
      <c r="K1282" s="2" t="s">
        <v>0</v>
      </c>
      <c r="L1282" s="1">
        <v>0</v>
      </c>
      <c r="M1282" s="1">
        <v>18</v>
      </c>
      <c r="N1282" s="1">
        <v>0</v>
      </c>
    </row>
    <row r="1283" spans="1:14">
      <c r="A1283" s="1">
        <v>1279</v>
      </c>
      <c r="B1283" s="1">
        <v>211639</v>
      </c>
      <c r="C1283" s="2" t="str">
        <f ca="1">VLOOKUP(B1283,'Fichier FI (en entrée)'!B:D,3)</f>
        <v>BXSPMCKHUX</v>
      </c>
      <c r="D1283" s="2" t="str">
        <f ca="1">VLOOKUP(B1283,'Fichier FI (en entrée)'!B:E,4)</f>
        <v>Vzshmpmxfkzul</v>
      </c>
      <c r="E1283" s="2" t="s">
        <v>28</v>
      </c>
      <c r="F1283" s="2" t="s">
        <v>3</v>
      </c>
      <c r="G1283" s="1">
        <v>1</v>
      </c>
      <c r="H1283" s="1">
        <v>8.91</v>
      </c>
      <c r="I1283" s="2" t="s">
        <v>1</v>
      </c>
      <c r="J1283" s="1">
        <v>3</v>
      </c>
      <c r="K1283" s="2" t="s">
        <v>5</v>
      </c>
      <c r="L1283" s="1">
        <v>0</v>
      </c>
      <c r="M1283" s="1">
        <v>2</v>
      </c>
      <c r="N1283" s="1">
        <v>0</v>
      </c>
    </row>
    <row r="1284" spans="1:14">
      <c r="A1284" s="1">
        <v>1279</v>
      </c>
      <c r="B1284" s="1">
        <v>643566</v>
      </c>
      <c r="C1284" s="2" t="str">
        <f ca="1">VLOOKUP(B1284,'Fichier FI (en entrée)'!B:D,3)</f>
        <v>YBOALLPHZQ</v>
      </c>
      <c r="D1284" s="2" t="str">
        <f ca="1">VLOOKUP(B1284,'Fichier FI (en entrée)'!B:E,4)</f>
        <v>Casccmiepclul</v>
      </c>
      <c r="E1284" s="2" t="s">
        <v>25</v>
      </c>
      <c r="F1284" s="2" t="s">
        <v>3</v>
      </c>
      <c r="G1284" s="1">
        <v>1</v>
      </c>
      <c r="H1284" s="1">
        <v>8.91</v>
      </c>
      <c r="I1284" s="2" t="s">
        <v>1</v>
      </c>
      <c r="J1284" s="1">
        <v>3</v>
      </c>
      <c r="K1284" s="2" t="s">
        <v>0</v>
      </c>
      <c r="L1284" s="1">
        <v>0</v>
      </c>
      <c r="M1284" s="1">
        <v>6</v>
      </c>
      <c r="N1284" s="1">
        <v>0</v>
      </c>
    </row>
    <row r="1285" spans="1:14">
      <c r="A1285" s="1">
        <v>1279</v>
      </c>
      <c r="B1285" s="1">
        <v>404174</v>
      </c>
      <c r="C1285" s="2" t="str">
        <f ca="1">VLOOKUP(B1285,'Fichier FI (en entrée)'!B:D,3)</f>
        <v>SCCQZRTLDW</v>
      </c>
      <c r="D1285" s="2" t="str">
        <f ca="1">VLOOKUP(B1285,'Fichier FI (en entrée)'!B:E,4)</f>
        <v>Gaztnapcdsetx</v>
      </c>
      <c r="E1285" s="2" t="s">
        <v>18</v>
      </c>
      <c r="F1285" s="2" t="s">
        <v>3</v>
      </c>
      <c r="G1285" s="1">
        <v>1</v>
      </c>
      <c r="H1285" s="1">
        <v>8.91</v>
      </c>
      <c r="I1285" s="2" t="s">
        <v>1</v>
      </c>
      <c r="J1285" s="1">
        <v>3</v>
      </c>
      <c r="K1285" s="2" t="s">
        <v>0</v>
      </c>
      <c r="L1285" s="1">
        <v>0</v>
      </c>
      <c r="M1285" s="1">
        <v>14</v>
      </c>
      <c r="N1285" s="1">
        <v>0</v>
      </c>
    </row>
    <row r="1286" spans="1:14">
      <c r="A1286" s="1">
        <v>1279</v>
      </c>
      <c r="B1286" s="1">
        <v>453705</v>
      </c>
      <c r="C1286" s="2" t="str">
        <f ca="1">VLOOKUP(B1286,'Fichier FI (en entrée)'!B:D,3)</f>
        <v>NITAKKGFHM</v>
      </c>
      <c r="D1286" s="2" t="str">
        <f ca="1">VLOOKUP(B1286,'Fichier FI (en entrée)'!B:E,4)</f>
        <v>Tvdesuiqtvipx</v>
      </c>
      <c r="E1286" s="2" t="s">
        <v>22</v>
      </c>
      <c r="F1286" s="2" t="s">
        <v>3</v>
      </c>
      <c r="G1286" s="1">
        <v>1</v>
      </c>
      <c r="H1286" s="1">
        <v>8.91</v>
      </c>
      <c r="I1286" s="2" t="s">
        <v>1</v>
      </c>
      <c r="J1286" s="1">
        <v>3</v>
      </c>
      <c r="K1286" s="2" t="s">
        <v>5</v>
      </c>
      <c r="L1286" s="1">
        <v>0</v>
      </c>
      <c r="M1286" s="1">
        <v>0</v>
      </c>
      <c r="N1286" s="1">
        <v>0</v>
      </c>
    </row>
    <row r="1287" spans="1:14">
      <c r="A1287" s="1">
        <v>1279</v>
      </c>
      <c r="B1287" s="1">
        <v>554031</v>
      </c>
      <c r="C1287" s="2" t="str">
        <f ca="1">VLOOKUP(B1287,'Fichier FI (en entrée)'!B:D,3)</f>
        <v>OKNJBHVZXC</v>
      </c>
      <c r="D1287" s="2" t="str">
        <f ca="1">VLOOKUP(B1287,'Fichier FI (en entrée)'!B:E,4)</f>
        <v>Maaixmzwfjkeh</v>
      </c>
      <c r="E1287" s="2" t="s">
        <v>28</v>
      </c>
      <c r="F1287" s="2" t="s">
        <v>3</v>
      </c>
      <c r="G1287" s="1">
        <v>1</v>
      </c>
      <c r="H1287" s="1">
        <v>8.91</v>
      </c>
      <c r="I1287" s="2" t="s">
        <v>1</v>
      </c>
      <c r="J1287" s="1">
        <v>3</v>
      </c>
      <c r="K1287" s="2" t="s">
        <v>5</v>
      </c>
      <c r="L1287" s="1">
        <v>0</v>
      </c>
      <c r="M1287" s="1">
        <v>2</v>
      </c>
      <c r="N1287" s="1">
        <v>0</v>
      </c>
    </row>
    <row r="1288" spans="1:14">
      <c r="A1288" s="1">
        <v>1287</v>
      </c>
      <c r="B1288" s="1">
        <v>605849</v>
      </c>
      <c r="C1288" s="2" t="str">
        <f ca="1">VLOOKUP(B1288,'Fichier FI (en entrée)'!B:D,3)</f>
        <v>DCHQOGZEDO</v>
      </c>
      <c r="D1288" s="2" t="str">
        <f ca="1">VLOOKUP(B1288,'Fichier FI (en entrée)'!B:E,4)</f>
        <v>Isyrbnezlbfkj</v>
      </c>
      <c r="E1288" s="2" t="s">
        <v>32</v>
      </c>
      <c r="F1288" s="2" t="s">
        <v>3</v>
      </c>
      <c r="G1288" s="1">
        <v>1</v>
      </c>
      <c r="H1288" s="1">
        <v>8.9</v>
      </c>
      <c r="I1288" s="2" t="s">
        <v>1</v>
      </c>
      <c r="J1288" s="1">
        <v>3</v>
      </c>
      <c r="K1288" s="2" t="s">
        <v>0</v>
      </c>
      <c r="L1288" s="1">
        <v>0</v>
      </c>
      <c r="M1288" s="1">
        <v>3</v>
      </c>
      <c r="N1288" s="1">
        <v>0</v>
      </c>
    </row>
    <row r="1289" spans="1:14">
      <c r="A1289" s="1">
        <v>1287</v>
      </c>
      <c r="B1289" s="1">
        <v>181400</v>
      </c>
      <c r="C1289" s="2" t="str">
        <f ca="1">VLOOKUP(B1289,'Fichier FI (en entrée)'!B:D,3)</f>
        <v>RQLDWEDXBA</v>
      </c>
      <c r="D1289" s="2" t="str">
        <f ca="1">VLOOKUP(B1289,'Fichier FI (en entrée)'!B:E,4)</f>
        <v>Gcxqktelhuktm</v>
      </c>
      <c r="E1289" s="2" t="s">
        <v>31</v>
      </c>
      <c r="F1289" s="2" t="s">
        <v>3</v>
      </c>
      <c r="G1289" s="1">
        <v>1</v>
      </c>
      <c r="H1289" s="1">
        <v>8.9</v>
      </c>
      <c r="I1289" s="2" t="s">
        <v>1</v>
      </c>
      <c r="J1289" s="1">
        <v>3</v>
      </c>
      <c r="K1289" s="2" t="s">
        <v>5</v>
      </c>
      <c r="L1289" s="1">
        <v>0</v>
      </c>
      <c r="M1289" s="1">
        <v>4</v>
      </c>
      <c r="N1289" s="1">
        <v>0</v>
      </c>
    </row>
    <row r="1290" spans="1:14">
      <c r="A1290" s="1">
        <v>1287</v>
      </c>
      <c r="B1290" s="1">
        <v>433178</v>
      </c>
      <c r="C1290" s="2" t="str">
        <f ca="1">VLOOKUP(B1290,'Fichier FI (en entrée)'!B:D,3)</f>
        <v>CMKRVTZOTM</v>
      </c>
      <c r="D1290" s="2" t="str">
        <f ca="1">VLOOKUP(B1290,'Fichier FI (en entrée)'!B:E,4)</f>
        <v>Hrdlnztkvygki</v>
      </c>
      <c r="E1290" s="2" t="s">
        <v>14</v>
      </c>
      <c r="F1290" s="2" t="s">
        <v>3</v>
      </c>
      <c r="G1290" s="1">
        <v>1</v>
      </c>
      <c r="H1290" s="1">
        <v>8.9</v>
      </c>
      <c r="I1290" s="2" t="s">
        <v>1</v>
      </c>
      <c r="J1290" s="1">
        <v>3</v>
      </c>
      <c r="K1290" s="2" t="s">
        <v>0</v>
      </c>
      <c r="L1290" s="1">
        <v>0</v>
      </c>
      <c r="M1290" s="1">
        <v>16</v>
      </c>
      <c r="N1290" s="1">
        <v>0</v>
      </c>
    </row>
    <row r="1291" spans="1:14">
      <c r="A1291" s="1">
        <v>1290</v>
      </c>
      <c r="B1291" s="1">
        <v>269452</v>
      </c>
      <c r="C1291" s="2" t="str">
        <f ca="1">VLOOKUP(B1291,'Fichier FI (en entrée)'!B:D,3)</f>
        <v>MZSEEMRACZ</v>
      </c>
      <c r="D1291" s="2" t="str">
        <f ca="1">VLOOKUP(B1291,'Fichier FI (en entrée)'!B:E,4)</f>
        <v>Xxkbnaubgrkbk</v>
      </c>
      <c r="E1291" s="2" t="s">
        <v>18</v>
      </c>
      <c r="F1291" s="2" t="s">
        <v>3</v>
      </c>
      <c r="G1291" s="1">
        <v>1</v>
      </c>
      <c r="H1291" s="1">
        <v>8.89</v>
      </c>
      <c r="I1291" s="2" t="s">
        <v>1</v>
      </c>
      <c r="J1291" s="1">
        <v>3</v>
      </c>
      <c r="K1291" s="2" t="s">
        <v>0</v>
      </c>
      <c r="L1291" s="1">
        <v>0</v>
      </c>
      <c r="M1291" s="1">
        <v>12</v>
      </c>
      <c r="N1291" s="1">
        <v>0</v>
      </c>
    </row>
    <row r="1292" spans="1:14">
      <c r="A1292" s="1">
        <v>1291</v>
      </c>
      <c r="B1292" s="1">
        <v>285127</v>
      </c>
      <c r="C1292" s="2" t="str">
        <f ca="1">VLOOKUP(B1292,'Fichier FI (en entrée)'!B:D,3)</f>
        <v>JCAXGMXMJZ</v>
      </c>
      <c r="D1292" s="2" t="str">
        <f ca="1">VLOOKUP(B1292,'Fichier FI (en entrée)'!B:E,4)</f>
        <v>Hhqcqvmsgmghd</v>
      </c>
      <c r="E1292" s="2" t="s">
        <v>20</v>
      </c>
      <c r="F1292" s="2" t="s">
        <v>3</v>
      </c>
      <c r="G1292" s="1">
        <v>1</v>
      </c>
      <c r="H1292" s="1">
        <v>8.8800000000000008</v>
      </c>
      <c r="I1292" s="2" t="s">
        <v>1</v>
      </c>
      <c r="J1292" s="1">
        <v>3</v>
      </c>
      <c r="K1292" s="2" t="s">
        <v>0</v>
      </c>
      <c r="L1292" s="1">
        <v>0</v>
      </c>
      <c r="M1292" s="1">
        <v>0</v>
      </c>
      <c r="N1292" s="1">
        <v>0</v>
      </c>
    </row>
    <row r="1293" spans="1:14">
      <c r="A1293" s="1">
        <v>1291</v>
      </c>
      <c r="B1293" s="1">
        <v>433225</v>
      </c>
      <c r="C1293" s="2" t="str">
        <f ca="1">VLOOKUP(B1293,'Fichier FI (en entrée)'!B:D,3)</f>
        <v>VEVXDDKBJZ</v>
      </c>
      <c r="D1293" s="2" t="str">
        <f ca="1">VLOOKUP(B1293,'Fichier FI (en entrée)'!B:E,4)</f>
        <v>Yjpqyscdvwqhz</v>
      </c>
      <c r="E1293" s="2" t="s">
        <v>59</v>
      </c>
      <c r="F1293" s="2" t="s">
        <v>3</v>
      </c>
      <c r="G1293" s="1">
        <v>1</v>
      </c>
      <c r="H1293" s="1">
        <v>8.8800000000000008</v>
      </c>
      <c r="I1293" s="2" t="s">
        <v>1</v>
      </c>
      <c r="J1293" s="1">
        <v>3</v>
      </c>
      <c r="K1293" s="2" t="s">
        <v>0</v>
      </c>
      <c r="L1293" s="1">
        <v>0</v>
      </c>
      <c r="M1293" s="1">
        <v>14</v>
      </c>
      <c r="N1293" s="1">
        <v>0</v>
      </c>
    </row>
    <row r="1294" spans="1:14">
      <c r="A1294" s="1">
        <v>1291</v>
      </c>
      <c r="B1294" s="1">
        <v>405474</v>
      </c>
      <c r="C1294" s="2" t="str">
        <f ca="1">VLOOKUP(B1294,'Fichier FI (en entrée)'!B:D,3)</f>
        <v>XLPLNWXZMP</v>
      </c>
      <c r="D1294" s="2" t="str">
        <f ca="1">VLOOKUP(B1294,'Fichier FI (en entrée)'!B:E,4)</f>
        <v>Zhiceewyrebjf</v>
      </c>
      <c r="E1294" s="2" t="s">
        <v>19</v>
      </c>
      <c r="F1294" s="2" t="s">
        <v>3</v>
      </c>
      <c r="G1294" s="1">
        <v>1</v>
      </c>
      <c r="H1294" s="1">
        <v>8.8800000000000008</v>
      </c>
      <c r="I1294" s="2" t="s">
        <v>1</v>
      </c>
      <c r="J1294" s="1">
        <v>3</v>
      </c>
      <c r="K1294" s="2" t="s">
        <v>0</v>
      </c>
      <c r="L1294" s="1">
        <v>0</v>
      </c>
      <c r="M1294" s="1">
        <v>16</v>
      </c>
      <c r="N1294" s="1">
        <v>0</v>
      </c>
    </row>
    <row r="1295" spans="1:14">
      <c r="A1295" s="1">
        <v>1291</v>
      </c>
      <c r="B1295" s="1">
        <v>331339</v>
      </c>
      <c r="C1295" s="2" t="str">
        <f ca="1">VLOOKUP(B1295,'Fichier FI (en entrée)'!B:D,3)</f>
        <v>YNACBYCADF</v>
      </c>
      <c r="D1295" s="2" t="str">
        <f ca="1">VLOOKUP(B1295,'Fichier FI (en entrée)'!B:E,4)</f>
        <v>Dgsbhdhqkrnaz</v>
      </c>
      <c r="E1295" s="2" t="s">
        <v>14</v>
      </c>
      <c r="F1295" s="2" t="s">
        <v>3</v>
      </c>
      <c r="G1295" s="1">
        <v>1</v>
      </c>
      <c r="H1295" s="1">
        <v>8.8800000000000008</v>
      </c>
      <c r="I1295" s="2" t="s">
        <v>1</v>
      </c>
      <c r="J1295" s="1">
        <v>3</v>
      </c>
      <c r="K1295" s="2" t="s">
        <v>0</v>
      </c>
      <c r="L1295" s="1">
        <v>0</v>
      </c>
      <c r="M1295" s="1">
        <v>16</v>
      </c>
      <c r="N1295" s="1">
        <v>0</v>
      </c>
    </row>
    <row r="1296" spans="1:14">
      <c r="A1296" s="1">
        <v>1295</v>
      </c>
      <c r="B1296" s="1">
        <v>709684</v>
      </c>
      <c r="C1296" s="2" t="str">
        <f ca="1">VLOOKUP(B1296,'Fichier FI (en entrée)'!B:D,3)</f>
        <v>MRXPYBAFON</v>
      </c>
      <c r="D1296" s="2" t="str">
        <f ca="1">VLOOKUP(B1296,'Fichier FI (en entrée)'!B:E,4)</f>
        <v>Pnbvbndbgexgk</v>
      </c>
      <c r="E1296" s="2" t="s">
        <v>33</v>
      </c>
      <c r="F1296" s="2" t="s">
        <v>3</v>
      </c>
      <c r="G1296" s="1">
        <v>1</v>
      </c>
      <c r="H1296" s="1">
        <v>8.8699999999999992</v>
      </c>
      <c r="I1296" s="2" t="s">
        <v>1</v>
      </c>
      <c r="J1296" s="1">
        <v>3</v>
      </c>
      <c r="K1296" s="2" t="s">
        <v>0</v>
      </c>
      <c r="L1296" s="1">
        <v>0</v>
      </c>
      <c r="M1296" s="1">
        <v>0</v>
      </c>
      <c r="N1296" s="1">
        <v>0</v>
      </c>
    </row>
    <row r="1297" spans="1:14">
      <c r="A1297" s="1">
        <v>1295</v>
      </c>
      <c r="B1297" s="1">
        <v>163729</v>
      </c>
      <c r="C1297" s="2" t="str">
        <f ca="1">VLOOKUP(B1297,'Fichier FI (en entrée)'!B:D,3)</f>
        <v>GPBUPMHOMQ</v>
      </c>
      <c r="D1297" s="2" t="str">
        <f ca="1">VLOOKUP(B1297,'Fichier FI (en entrée)'!B:E,4)</f>
        <v>Ziunrmdpicrpu</v>
      </c>
      <c r="E1297" s="2" t="s">
        <v>19</v>
      </c>
      <c r="F1297" s="2" t="s">
        <v>3</v>
      </c>
      <c r="G1297" s="1">
        <v>1</v>
      </c>
      <c r="H1297" s="1">
        <v>8.8699999999999992</v>
      </c>
      <c r="I1297" s="2" t="s">
        <v>1</v>
      </c>
      <c r="J1297" s="1">
        <v>3</v>
      </c>
      <c r="K1297" s="2" t="s">
        <v>0</v>
      </c>
      <c r="L1297" s="1">
        <v>0</v>
      </c>
      <c r="M1297" s="1">
        <v>15</v>
      </c>
      <c r="N1297" s="1">
        <v>0</v>
      </c>
    </row>
    <row r="1298" spans="1:14">
      <c r="A1298" s="1">
        <v>1295</v>
      </c>
      <c r="B1298" s="1">
        <v>376824</v>
      </c>
      <c r="C1298" s="2" t="str">
        <f ca="1">VLOOKUP(B1298,'Fichier FI (en entrée)'!B:D,3)</f>
        <v>SYUNCPEAGJ</v>
      </c>
      <c r="D1298" s="2" t="str">
        <f ca="1">VLOOKUP(B1298,'Fichier FI (en entrée)'!B:E,4)</f>
        <v>Jaqzghnadmpzw</v>
      </c>
      <c r="E1298" s="2" t="s">
        <v>19</v>
      </c>
      <c r="F1298" s="2" t="s">
        <v>3</v>
      </c>
      <c r="G1298" s="1">
        <v>1</v>
      </c>
      <c r="H1298" s="1">
        <v>8.8699999999999992</v>
      </c>
      <c r="I1298" s="2" t="s">
        <v>1</v>
      </c>
      <c r="J1298" s="1">
        <v>3</v>
      </c>
      <c r="K1298" s="2" t="s">
        <v>0</v>
      </c>
      <c r="L1298" s="1">
        <v>0</v>
      </c>
      <c r="M1298" s="1">
        <v>14</v>
      </c>
      <c r="N1298" s="1">
        <v>0</v>
      </c>
    </row>
    <row r="1299" spans="1:14">
      <c r="A1299" s="1">
        <v>1298</v>
      </c>
      <c r="B1299" s="1">
        <v>1027002</v>
      </c>
      <c r="C1299" s="2" t="str">
        <f ca="1">VLOOKUP(B1299,'Fichier FI (en entrée)'!B:D,3)</f>
        <v>QINFKZYTCR</v>
      </c>
      <c r="D1299" s="2" t="str">
        <f ca="1">VLOOKUP(B1299,'Fichier FI (en entrée)'!B:E,4)</f>
        <v>Efxtzkjzhkpde</v>
      </c>
      <c r="E1299" s="2" t="s">
        <v>47</v>
      </c>
      <c r="F1299" s="2" t="s">
        <v>3</v>
      </c>
      <c r="G1299" s="1">
        <v>1</v>
      </c>
      <c r="H1299" s="1">
        <v>8.86</v>
      </c>
      <c r="I1299" s="2" t="s">
        <v>1</v>
      </c>
      <c r="J1299" s="1">
        <v>3</v>
      </c>
      <c r="K1299" s="2" t="s">
        <v>0</v>
      </c>
      <c r="L1299" s="1">
        <v>0</v>
      </c>
      <c r="M1299" s="1">
        <v>55</v>
      </c>
      <c r="N1299" s="1">
        <v>0</v>
      </c>
    </row>
    <row r="1300" spans="1:14">
      <c r="A1300" s="1">
        <v>1299</v>
      </c>
      <c r="B1300" s="1">
        <v>513003</v>
      </c>
      <c r="C1300" s="2" t="str">
        <f ca="1">VLOOKUP(B1300,'Fichier FI (en entrée)'!B:D,3)</f>
        <v>EIBXEHQLTS</v>
      </c>
      <c r="D1300" s="2" t="str">
        <f ca="1">VLOOKUP(B1300,'Fichier FI (en entrée)'!B:E,4)</f>
        <v>Scznxjwohient</v>
      </c>
      <c r="E1300" s="2" t="s">
        <v>18</v>
      </c>
      <c r="F1300" s="2" t="s">
        <v>3</v>
      </c>
      <c r="G1300" s="1">
        <v>1</v>
      </c>
      <c r="H1300" s="1">
        <v>8.85</v>
      </c>
      <c r="I1300" s="2" t="s">
        <v>1</v>
      </c>
      <c r="J1300" s="1">
        <v>3</v>
      </c>
      <c r="K1300" s="2" t="s">
        <v>5</v>
      </c>
      <c r="L1300" s="1">
        <v>0</v>
      </c>
      <c r="M1300" s="1">
        <v>15</v>
      </c>
      <c r="N1300" s="1">
        <v>0</v>
      </c>
    </row>
    <row r="1301" spans="1:14">
      <c r="A1301" s="1">
        <v>1300</v>
      </c>
      <c r="B1301" s="1">
        <v>1162712</v>
      </c>
      <c r="C1301" s="2" t="str">
        <f ca="1">VLOOKUP(B1301,'Fichier FI (en entrée)'!B:D,3)</f>
        <v>WHALAAIKPK</v>
      </c>
      <c r="D1301" s="2" t="str">
        <f ca="1">VLOOKUP(B1301,'Fichier FI (en entrée)'!B:E,4)</f>
        <v>Ucgcidoogjrch</v>
      </c>
      <c r="E1301" s="2" t="s">
        <v>47</v>
      </c>
      <c r="F1301" s="2" t="s">
        <v>3</v>
      </c>
      <c r="G1301" s="1">
        <v>1</v>
      </c>
      <c r="H1301" s="1">
        <v>8.84</v>
      </c>
      <c r="I1301" s="2" t="s">
        <v>1</v>
      </c>
      <c r="J1301" s="1">
        <v>3</v>
      </c>
      <c r="K1301" s="2" t="s">
        <v>0</v>
      </c>
      <c r="L1301" s="1">
        <v>0</v>
      </c>
      <c r="M1301" s="1">
        <v>21</v>
      </c>
      <c r="N1301" s="1">
        <v>0</v>
      </c>
    </row>
    <row r="1302" spans="1:14">
      <c r="A1302" s="1">
        <v>1300</v>
      </c>
      <c r="B1302" s="1">
        <v>1161402</v>
      </c>
      <c r="C1302" s="2" t="str">
        <f ca="1">VLOOKUP(B1302,'Fichier FI (en entrée)'!B:D,3)</f>
        <v>WCINQGOJNJ</v>
      </c>
      <c r="D1302" s="2" t="str">
        <f ca="1">VLOOKUP(B1302,'Fichier FI (en entrée)'!B:E,4)</f>
        <v>Tuwezeudofwou</v>
      </c>
      <c r="E1302" s="2" t="s">
        <v>43</v>
      </c>
      <c r="F1302" s="2" t="s">
        <v>3</v>
      </c>
      <c r="G1302" s="1">
        <v>1</v>
      </c>
      <c r="H1302" s="1">
        <v>8.84</v>
      </c>
      <c r="I1302" s="2" t="s">
        <v>1</v>
      </c>
      <c r="J1302" s="1">
        <v>3</v>
      </c>
      <c r="K1302" s="2" t="s">
        <v>0</v>
      </c>
      <c r="L1302" s="1">
        <v>0</v>
      </c>
      <c r="M1302" s="1">
        <v>7</v>
      </c>
      <c r="N1302" s="1">
        <v>0</v>
      </c>
    </row>
    <row r="1303" spans="1:14">
      <c r="A1303" s="1">
        <v>1302</v>
      </c>
      <c r="B1303" s="1">
        <v>677990</v>
      </c>
      <c r="C1303" s="2" t="str">
        <f ca="1">VLOOKUP(B1303,'Fichier FI (en entrée)'!B:D,3)</f>
        <v>MCNZWBLQVQ</v>
      </c>
      <c r="D1303" s="2" t="str">
        <f ca="1">VLOOKUP(B1303,'Fichier FI (en entrée)'!B:E,4)</f>
        <v>Rdjbsfhwsyqtt</v>
      </c>
      <c r="E1303" s="2" t="s">
        <v>14</v>
      </c>
      <c r="F1303" s="2" t="s">
        <v>3</v>
      </c>
      <c r="G1303" s="1">
        <v>1</v>
      </c>
      <c r="H1303" s="1">
        <v>8.83</v>
      </c>
      <c r="I1303" s="2" t="s">
        <v>1</v>
      </c>
      <c r="J1303" s="1">
        <v>3</v>
      </c>
      <c r="K1303" s="2" t="s">
        <v>0</v>
      </c>
      <c r="L1303" s="1">
        <v>0</v>
      </c>
      <c r="M1303" s="1">
        <v>18</v>
      </c>
      <c r="N1303" s="1">
        <v>0</v>
      </c>
    </row>
    <row r="1304" spans="1:14">
      <c r="A1304" s="1">
        <v>1302</v>
      </c>
      <c r="B1304" s="1">
        <v>442347</v>
      </c>
      <c r="C1304" s="2" t="str">
        <f ca="1">VLOOKUP(B1304,'Fichier FI (en entrée)'!B:D,3)</f>
        <v>CZXTWPUSQH</v>
      </c>
      <c r="D1304" s="2" t="str">
        <f ca="1">VLOOKUP(B1304,'Fichier FI (en entrée)'!B:E,4)</f>
        <v>Qdvfwjqrtzwwc</v>
      </c>
      <c r="E1304" s="2" t="s">
        <v>25</v>
      </c>
      <c r="F1304" s="2" t="s">
        <v>3</v>
      </c>
      <c r="G1304" s="1">
        <v>1</v>
      </c>
      <c r="H1304" s="1">
        <v>8.83</v>
      </c>
      <c r="I1304" s="2" t="s">
        <v>1</v>
      </c>
      <c r="J1304" s="1">
        <v>3</v>
      </c>
      <c r="K1304" s="2" t="s">
        <v>0</v>
      </c>
      <c r="L1304" s="1">
        <v>0</v>
      </c>
      <c r="M1304" s="1">
        <v>5</v>
      </c>
      <c r="N1304" s="1">
        <v>0</v>
      </c>
    </row>
    <row r="1305" spans="1:14">
      <c r="A1305" s="1">
        <v>1302</v>
      </c>
      <c r="B1305" s="1">
        <v>630173</v>
      </c>
      <c r="C1305" s="2" t="str">
        <f ca="1">VLOOKUP(B1305,'Fichier FI (en entrée)'!B:D,3)</f>
        <v>SZNCIXUCSJ</v>
      </c>
      <c r="D1305" s="2" t="str">
        <f ca="1">VLOOKUP(B1305,'Fichier FI (en entrée)'!B:E,4)</f>
        <v>Fmgsfjxkkwmjd</v>
      </c>
      <c r="E1305" s="2" t="s">
        <v>18</v>
      </c>
      <c r="F1305" s="2" t="s">
        <v>3</v>
      </c>
      <c r="G1305" s="1">
        <v>1</v>
      </c>
      <c r="H1305" s="1">
        <v>8.83</v>
      </c>
      <c r="I1305" s="2" t="s">
        <v>1</v>
      </c>
      <c r="J1305" s="1">
        <v>3</v>
      </c>
      <c r="K1305" s="2" t="s">
        <v>0</v>
      </c>
      <c r="L1305" s="1">
        <v>0</v>
      </c>
      <c r="M1305" s="1">
        <v>14</v>
      </c>
      <c r="N1305" s="1">
        <v>0</v>
      </c>
    </row>
    <row r="1306" spans="1:14">
      <c r="A1306" s="1">
        <v>1302</v>
      </c>
      <c r="B1306" s="1">
        <v>514642</v>
      </c>
      <c r="C1306" s="2" t="str">
        <f ca="1">VLOOKUP(B1306,'Fichier FI (en entrée)'!B:D,3)</f>
        <v>LHIBMCVTIF</v>
      </c>
      <c r="D1306" s="2" t="str">
        <f ca="1">VLOOKUP(B1306,'Fichier FI (en entrée)'!B:E,4)</f>
        <v>Zcoorabcfxhai</v>
      </c>
      <c r="E1306" s="2" t="s">
        <v>19</v>
      </c>
      <c r="F1306" s="2" t="s">
        <v>3</v>
      </c>
      <c r="G1306" s="1">
        <v>1</v>
      </c>
      <c r="H1306" s="1">
        <v>8.83</v>
      </c>
      <c r="I1306" s="2" t="s">
        <v>1</v>
      </c>
      <c r="J1306" s="1">
        <v>3</v>
      </c>
      <c r="K1306" s="2" t="s">
        <v>5</v>
      </c>
      <c r="L1306" s="1">
        <v>0</v>
      </c>
      <c r="M1306" s="1">
        <v>16</v>
      </c>
      <c r="N1306" s="1">
        <v>0</v>
      </c>
    </row>
    <row r="1307" spans="1:14">
      <c r="A1307" s="1">
        <v>1306</v>
      </c>
      <c r="B1307" s="1">
        <v>508733</v>
      </c>
      <c r="C1307" s="2" t="str">
        <f ca="1">VLOOKUP(B1307,'Fichier FI (en entrée)'!B:D,3)</f>
        <v>TJCAESYXHM</v>
      </c>
      <c r="D1307" s="2" t="str">
        <f ca="1">VLOOKUP(B1307,'Fichier FI (en entrée)'!B:E,4)</f>
        <v>Dfwomhhlbvlgc</v>
      </c>
      <c r="E1307" s="2" t="s">
        <v>19</v>
      </c>
      <c r="F1307" s="2" t="s">
        <v>3</v>
      </c>
      <c r="G1307" s="1">
        <v>1</v>
      </c>
      <c r="H1307" s="1">
        <v>8.82</v>
      </c>
      <c r="I1307" s="2" t="s">
        <v>1</v>
      </c>
      <c r="J1307" s="1">
        <v>3</v>
      </c>
      <c r="K1307" s="2" t="s">
        <v>0</v>
      </c>
      <c r="L1307" s="1">
        <v>0</v>
      </c>
      <c r="M1307" s="1">
        <v>14</v>
      </c>
      <c r="N1307" s="1">
        <v>0</v>
      </c>
    </row>
    <row r="1308" spans="1:14">
      <c r="A1308" s="1">
        <v>1306</v>
      </c>
      <c r="B1308" s="1">
        <v>533804</v>
      </c>
      <c r="C1308" s="2" t="str">
        <f ca="1">VLOOKUP(B1308,'Fichier FI (en entrée)'!B:D,3)</f>
        <v>GMFYETNTYV</v>
      </c>
      <c r="D1308" s="2" t="str">
        <f ca="1">VLOOKUP(B1308,'Fichier FI (en entrée)'!B:E,4)</f>
        <v>Qhbuwqxdjuuey</v>
      </c>
      <c r="E1308" s="2" t="s">
        <v>19</v>
      </c>
      <c r="F1308" s="2" t="s">
        <v>3</v>
      </c>
      <c r="G1308" s="1">
        <v>1</v>
      </c>
      <c r="H1308" s="1">
        <v>8.82</v>
      </c>
      <c r="I1308" s="2" t="s">
        <v>1</v>
      </c>
      <c r="J1308" s="1">
        <v>3</v>
      </c>
      <c r="K1308" s="2" t="s">
        <v>5</v>
      </c>
      <c r="L1308" s="1">
        <v>0</v>
      </c>
      <c r="M1308" s="1">
        <v>16</v>
      </c>
      <c r="N1308" s="1">
        <v>0</v>
      </c>
    </row>
    <row r="1309" spans="1:14">
      <c r="A1309" s="1">
        <v>1306</v>
      </c>
      <c r="B1309" s="1">
        <v>241310</v>
      </c>
      <c r="C1309" s="2" t="str">
        <f ca="1">VLOOKUP(B1309,'Fichier FI (en entrée)'!B:D,3)</f>
        <v>ZDNCYHHBMI</v>
      </c>
      <c r="D1309" s="2" t="str">
        <f ca="1">VLOOKUP(B1309,'Fichier FI (en entrée)'!B:E,4)</f>
        <v>Uqonrcvmakadp</v>
      </c>
      <c r="E1309" s="2" t="s">
        <v>18</v>
      </c>
      <c r="F1309" s="2" t="s">
        <v>3</v>
      </c>
      <c r="G1309" s="1">
        <v>1</v>
      </c>
      <c r="H1309" s="1">
        <v>8.82</v>
      </c>
      <c r="I1309" s="2" t="s">
        <v>1</v>
      </c>
      <c r="J1309" s="1">
        <v>3</v>
      </c>
      <c r="K1309" s="2" t="s">
        <v>0</v>
      </c>
      <c r="L1309" s="1">
        <v>0</v>
      </c>
      <c r="M1309" s="1">
        <v>16</v>
      </c>
      <c r="N1309" s="1">
        <v>0</v>
      </c>
    </row>
    <row r="1310" spans="1:14">
      <c r="A1310" s="1">
        <v>1306</v>
      </c>
      <c r="B1310" s="1">
        <v>642820</v>
      </c>
      <c r="C1310" s="2" t="str">
        <f ca="1">VLOOKUP(B1310,'Fichier FI (en entrée)'!B:D,3)</f>
        <v>IAIEIIYHCN</v>
      </c>
      <c r="D1310" s="2" t="str">
        <f ca="1">VLOOKUP(B1310,'Fichier FI (en entrée)'!B:E,4)</f>
        <v>Igwwnenbolkjq</v>
      </c>
      <c r="E1310" s="2" t="s">
        <v>58</v>
      </c>
      <c r="F1310" s="2" t="s">
        <v>3</v>
      </c>
      <c r="G1310" s="1">
        <v>1</v>
      </c>
      <c r="H1310" s="1">
        <v>8.82</v>
      </c>
      <c r="I1310" s="2" t="s">
        <v>1</v>
      </c>
      <c r="J1310" s="1">
        <v>3</v>
      </c>
      <c r="K1310" s="2" t="s">
        <v>0</v>
      </c>
      <c r="L1310" s="1">
        <v>0</v>
      </c>
      <c r="M1310" s="1">
        <v>4</v>
      </c>
      <c r="N1310" s="1">
        <v>0</v>
      </c>
    </row>
    <row r="1311" spans="1:14">
      <c r="A1311" s="1">
        <v>1306</v>
      </c>
      <c r="B1311" s="1">
        <v>574592</v>
      </c>
      <c r="C1311" s="2" t="str">
        <f ca="1">VLOOKUP(B1311,'Fichier FI (en entrée)'!B:D,3)</f>
        <v>FCHYTRTKDO</v>
      </c>
      <c r="D1311" s="2" t="str">
        <f ca="1">VLOOKUP(B1311,'Fichier FI (en entrée)'!B:E,4)</f>
        <v>Cvgrbmrmctuwc</v>
      </c>
      <c r="E1311" s="2" t="s">
        <v>24</v>
      </c>
      <c r="F1311" s="2" t="s">
        <v>3</v>
      </c>
      <c r="G1311" s="1">
        <v>1</v>
      </c>
      <c r="H1311" s="1">
        <v>8.82</v>
      </c>
      <c r="I1311" s="2" t="s">
        <v>1</v>
      </c>
      <c r="J1311" s="1">
        <v>3</v>
      </c>
      <c r="K1311" s="2" t="s">
        <v>0</v>
      </c>
      <c r="L1311" s="1">
        <v>0</v>
      </c>
      <c r="M1311" s="1">
        <v>1</v>
      </c>
      <c r="N1311" s="1">
        <v>0</v>
      </c>
    </row>
    <row r="1312" spans="1:14">
      <c r="A1312" s="1">
        <v>1311</v>
      </c>
      <c r="B1312" s="1">
        <v>233289</v>
      </c>
      <c r="C1312" s="2" t="str">
        <f ca="1">VLOOKUP(B1312,'Fichier FI (en entrée)'!B:D,3)</f>
        <v>CHPWTQJJWZ</v>
      </c>
      <c r="D1312" s="2" t="str">
        <f ca="1">VLOOKUP(B1312,'Fichier FI (en entrée)'!B:E,4)</f>
        <v>Ejhecrundouaz</v>
      </c>
      <c r="E1312" s="2" t="s">
        <v>19</v>
      </c>
      <c r="F1312" s="2" t="s">
        <v>3</v>
      </c>
      <c r="G1312" s="1">
        <v>1</v>
      </c>
      <c r="H1312" s="1">
        <v>8.81</v>
      </c>
      <c r="I1312" s="2" t="s">
        <v>1</v>
      </c>
      <c r="J1312" s="1">
        <v>3</v>
      </c>
      <c r="K1312" s="2" t="s">
        <v>5</v>
      </c>
      <c r="L1312" s="1">
        <v>0</v>
      </c>
      <c r="M1312" s="1">
        <v>16</v>
      </c>
      <c r="N1312" s="1">
        <v>0</v>
      </c>
    </row>
    <row r="1313" spans="1:14">
      <c r="A1313" s="1">
        <v>1311</v>
      </c>
      <c r="B1313" s="1">
        <v>1088592</v>
      </c>
      <c r="C1313" s="2" t="str">
        <f ca="1">VLOOKUP(B1313,'Fichier FI (en entrée)'!B:D,3)</f>
        <v>UGYCHZGWEJ</v>
      </c>
      <c r="D1313" s="2" t="str">
        <f ca="1">VLOOKUP(B1313,'Fichier FI (en entrée)'!B:E,4)</f>
        <v>Pbutdhnnjnpwb</v>
      </c>
      <c r="E1313" s="2" t="s">
        <v>48</v>
      </c>
      <c r="F1313" s="2" t="s">
        <v>3</v>
      </c>
      <c r="G1313" s="1">
        <v>1</v>
      </c>
      <c r="H1313" s="1">
        <v>8.81</v>
      </c>
      <c r="I1313" s="2" t="s">
        <v>1</v>
      </c>
      <c r="J1313" s="1">
        <v>3</v>
      </c>
      <c r="K1313" s="2" t="s">
        <v>0</v>
      </c>
      <c r="L1313" s="1">
        <v>0</v>
      </c>
      <c r="M1313" s="1">
        <v>18</v>
      </c>
      <c r="N1313" s="1">
        <v>0</v>
      </c>
    </row>
    <row r="1314" spans="1:14">
      <c r="A1314" s="1">
        <v>1313</v>
      </c>
      <c r="B1314" s="1">
        <v>424649</v>
      </c>
      <c r="C1314" s="2" t="str">
        <f ca="1">VLOOKUP(B1314,'Fichier FI (en entrée)'!B:D,3)</f>
        <v>FOVEMZJJMZ</v>
      </c>
      <c r="D1314" s="2" t="str">
        <f ca="1">VLOOKUP(B1314,'Fichier FI (en entrée)'!B:E,4)</f>
        <v>Jyuxggmfiitxe</v>
      </c>
      <c r="E1314" s="2" t="s">
        <v>27</v>
      </c>
      <c r="F1314" s="2" t="s">
        <v>3</v>
      </c>
      <c r="G1314" s="1">
        <v>1</v>
      </c>
      <c r="H1314" s="1">
        <v>8.8000000000000007</v>
      </c>
      <c r="I1314" s="2" t="s">
        <v>1</v>
      </c>
      <c r="J1314" s="1">
        <v>3</v>
      </c>
      <c r="K1314" s="2" t="s">
        <v>0</v>
      </c>
      <c r="L1314" s="1">
        <v>0</v>
      </c>
      <c r="M1314" s="1">
        <v>14</v>
      </c>
      <c r="N1314" s="1">
        <v>0</v>
      </c>
    </row>
    <row r="1315" spans="1:14">
      <c r="A1315" s="1">
        <v>1313</v>
      </c>
      <c r="B1315" s="1">
        <v>319139</v>
      </c>
      <c r="C1315" s="2" t="str">
        <f ca="1">VLOOKUP(B1315,'Fichier FI (en entrée)'!B:D,3)</f>
        <v>FVEAPVGAEZ</v>
      </c>
      <c r="D1315" s="2" t="str">
        <f ca="1">VLOOKUP(B1315,'Fichier FI (en entrée)'!B:E,4)</f>
        <v>Bldxhmxemsfev</v>
      </c>
      <c r="E1315" s="2" t="s">
        <v>27</v>
      </c>
      <c r="F1315" s="2" t="s">
        <v>3</v>
      </c>
      <c r="G1315" s="1">
        <v>1</v>
      </c>
      <c r="H1315" s="1">
        <v>8.8000000000000007</v>
      </c>
      <c r="I1315" s="2" t="s">
        <v>1</v>
      </c>
      <c r="J1315" s="1">
        <v>3</v>
      </c>
      <c r="K1315" s="2" t="s">
        <v>5</v>
      </c>
      <c r="L1315" s="1">
        <v>0</v>
      </c>
      <c r="M1315" s="1">
        <v>18</v>
      </c>
      <c r="N1315" s="1">
        <v>0</v>
      </c>
    </row>
    <row r="1316" spans="1:14">
      <c r="A1316" s="1">
        <v>1315</v>
      </c>
      <c r="B1316" s="1">
        <v>1184482</v>
      </c>
      <c r="C1316" s="2" t="str">
        <f ca="1">VLOOKUP(B1316,'Fichier FI (en entrée)'!B:D,3)</f>
        <v>FHAIFFXLNJ</v>
      </c>
      <c r="D1316" s="2" t="str">
        <f ca="1">VLOOKUP(B1316,'Fichier FI (en entrée)'!B:E,4)</f>
        <v>Pfkfxykumjxyx</v>
      </c>
      <c r="E1316" s="2" t="s">
        <v>48</v>
      </c>
      <c r="F1316" s="2" t="s">
        <v>3</v>
      </c>
      <c r="G1316" s="1">
        <v>1</v>
      </c>
      <c r="H1316" s="1">
        <v>8.7899999999999991</v>
      </c>
      <c r="I1316" s="2" t="s">
        <v>1</v>
      </c>
      <c r="J1316" s="1">
        <v>3</v>
      </c>
      <c r="K1316" s="2" t="s">
        <v>0</v>
      </c>
      <c r="L1316" s="1">
        <v>0</v>
      </c>
      <c r="M1316" s="1">
        <v>20</v>
      </c>
      <c r="N1316" s="1">
        <v>0</v>
      </c>
    </row>
    <row r="1317" spans="1:14">
      <c r="A1317" s="1">
        <v>1315</v>
      </c>
      <c r="B1317" s="1">
        <v>708541</v>
      </c>
      <c r="C1317" s="2" t="str">
        <f ca="1">VLOOKUP(B1317,'Fichier FI (en entrée)'!B:D,3)</f>
        <v>XQUYSEMMNR</v>
      </c>
      <c r="D1317" s="2" t="str">
        <f ca="1">VLOOKUP(B1317,'Fichier FI (en entrée)'!B:E,4)</f>
        <v>Jqwnzgocnysde</v>
      </c>
      <c r="E1317" s="2" t="s">
        <v>20</v>
      </c>
      <c r="F1317" s="2" t="s">
        <v>3</v>
      </c>
      <c r="G1317" s="1">
        <v>1</v>
      </c>
      <c r="H1317" s="1">
        <v>8.7899999999999991</v>
      </c>
      <c r="I1317" s="2" t="s">
        <v>1</v>
      </c>
      <c r="J1317" s="1">
        <v>3</v>
      </c>
      <c r="K1317" s="2" t="s">
        <v>0</v>
      </c>
      <c r="L1317" s="1">
        <v>0</v>
      </c>
      <c r="M1317" s="1">
        <v>0</v>
      </c>
      <c r="N1317" s="1">
        <v>0</v>
      </c>
    </row>
    <row r="1318" spans="1:14">
      <c r="A1318" s="1">
        <v>1315</v>
      </c>
      <c r="B1318" s="1">
        <v>283098</v>
      </c>
      <c r="C1318" s="2" t="str">
        <f ca="1">VLOOKUP(B1318,'Fichier FI (en entrée)'!B:D,3)</f>
        <v>CAEBNVDKVE</v>
      </c>
      <c r="D1318" s="2" t="str">
        <f ca="1">VLOOKUP(B1318,'Fichier FI (en entrée)'!B:E,4)</f>
        <v>Gonygychyjclv</v>
      </c>
      <c r="E1318" s="2" t="s">
        <v>27</v>
      </c>
      <c r="F1318" s="2" t="s">
        <v>3</v>
      </c>
      <c r="G1318" s="1">
        <v>1</v>
      </c>
      <c r="H1318" s="1">
        <v>8.7899999999999991</v>
      </c>
      <c r="I1318" s="2" t="s">
        <v>1</v>
      </c>
      <c r="J1318" s="1">
        <v>3</v>
      </c>
      <c r="K1318" s="2" t="s">
        <v>0</v>
      </c>
      <c r="L1318" s="1">
        <v>0</v>
      </c>
      <c r="M1318" s="1">
        <v>8</v>
      </c>
      <c r="N1318" s="1">
        <v>0</v>
      </c>
    </row>
    <row r="1319" spans="1:14">
      <c r="A1319" s="1">
        <v>1315</v>
      </c>
      <c r="B1319" s="1">
        <v>176395</v>
      </c>
      <c r="C1319" s="2" t="str">
        <f ca="1">VLOOKUP(B1319,'Fichier FI (en entrée)'!B:D,3)</f>
        <v>EZEDRFVZCS</v>
      </c>
      <c r="D1319" s="2" t="str">
        <f ca="1">VLOOKUP(B1319,'Fichier FI (en entrée)'!B:E,4)</f>
        <v>Tytrnvxklfrbo</v>
      </c>
      <c r="E1319" s="2" t="s">
        <v>20</v>
      </c>
      <c r="F1319" s="2" t="s">
        <v>3</v>
      </c>
      <c r="G1319" s="1">
        <v>1</v>
      </c>
      <c r="H1319" s="1">
        <v>8.7899999999999991</v>
      </c>
      <c r="I1319" s="2" t="s">
        <v>1</v>
      </c>
      <c r="J1319" s="1">
        <v>3</v>
      </c>
      <c r="K1319" s="2" t="s">
        <v>5</v>
      </c>
      <c r="L1319" s="1">
        <v>0</v>
      </c>
      <c r="M1319" s="1">
        <v>1</v>
      </c>
      <c r="N1319" s="1">
        <v>0</v>
      </c>
    </row>
    <row r="1320" spans="1:14">
      <c r="A1320" s="1">
        <v>1315</v>
      </c>
      <c r="B1320" s="1">
        <v>504403</v>
      </c>
      <c r="C1320" s="2" t="str">
        <f ca="1">VLOOKUP(B1320,'Fichier FI (en entrée)'!B:D,3)</f>
        <v>GCBZBOKYRS</v>
      </c>
      <c r="D1320" s="2" t="str">
        <f ca="1">VLOOKUP(B1320,'Fichier FI (en entrée)'!B:E,4)</f>
        <v>Bxtjaynflstgl</v>
      </c>
      <c r="E1320" s="2" t="s">
        <v>20</v>
      </c>
      <c r="F1320" s="2" t="s">
        <v>3</v>
      </c>
      <c r="G1320" s="1">
        <v>1</v>
      </c>
      <c r="H1320" s="1">
        <v>8.7899999999999991</v>
      </c>
      <c r="I1320" s="2" t="s">
        <v>1</v>
      </c>
      <c r="J1320" s="1">
        <v>3</v>
      </c>
      <c r="K1320" s="2" t="s">
        <v>0</v>
      </c>
      <c r="L1320" s="1">
        <v>0</v>
      </c>
      <c r="M1320" s="1">
        <v>0</v>
      </c>
      <c r="N1320" s="1">
        <v>0</v>
      </c>
    </row>
    <row r="1321" spans="1:14">
      <c r="A1321" s="1">
        <v>1320</v>
      </c>
      <c r="B1321" s="1">
        <v>765386</v>
      </c>
      <c r="C1321" s="2" t="str">
        <f ca="1">VLOOKUP(B1321,'Fichier FI (en entrée)'!B:D,3)</f>
        <v>PMHIMMPPQZ</v>
      </c>
      <c r="D1321" s="2" t="str">
        <f ca="1">VLOOKUP(B1321,'Fichier FI (en entrée)'!B:E,4)</f>
        <v>Salblnsiwfoyk</v>
      </c>
      <c r="E1321" s="2" t="s">
        <v>14</v>
      </c>
      <c r="F1321" s="2" t="s">
        <v>3</v>
      </c>
      <c r="G1321" s="1">
        <v>1</v>
      </c>
      <c r="H1321" s="1">
        <v>8.7799999999999994</v>
      </c>
      <c r="I1321" s="2" t="s">
        <v>1</v>
      </c>
      <c r="J1321" s="1">
        <v>3</v>
      </c>
      <c r="K1321" s="2" t="s">
        <v>0</v>
      </c>
      <c r="L1321" s="1">
        <v>0</v>
      </c>
      <c r="M1321" s="1">
        <v>18</v>
      </c>
      <c r="N1321" s="1">
        <v>0</v>
      </c>
    </row>
    <row r="1322" spans="1:14">
      <c r="A1322" s="1">
        <v>1320</v>
      </c>
      <c r="B1322" s="1">
        <v>1086220</v>
      </c>
      <c r="C1322" s="2" t="str">
        <f ca="1">VLOOKUP(B1322,'Fichier FI (en entrée)'!B:D,3)</f>
        <v>PHZEXUDOYJ</v>
      </c>
      <c r="D1322" s="2" t="str">
        <f ca="1">VLOOKUP(B1322,'Fichier FI (en entrée)'!B:E,4)</f>
        <v>Ntycsbueisiuz</v>
      </c>
      <c r="E1322" s="2" t="s">
        <v>46</v>
      </c>
      <c r="F1322" s="2" t="s">
        <v>3</v>
      </c>
      <c r="G1322" s="1">
        <v>1</v>
      </c>
      <c r="H1322" s="1">
        <v>8.7799999999999994</v>
      </c>
      <c r="I1322" s="2" t="s">
        <v>1</v>
      </c>
      <c r="J1322" s="1">
        <v>3</v>
      </c>
      <c r="K1322" s="2" t="s">
        <v>0</v>
      </c>
      <c r="L1322" s="1">
        <v>0</v>
      </c>
      <c r="M1322" s="1">
        <v>2</v>
      </c>
      <c r="N1322" s="1">
        <v>0</v>
      </c>
    </row>
    <row r="1323" spans="1:14">
      <c r="A1323" s="1">
        <v>1320</v>
      </c>
      <c r="B1323" s="1">
        <v>241385</v>
      </c>
      <c r="C1323" s="2" t="str">
        <f ca="1">VLOOKUP(B1323,'Fichier FI (en entrée)'!B:D,3)</f>
        <v>THCWMONOGK</v>
      </c>
      <c r="D1323" s="2" t="str">
        <f ca="1">VLOOKUP(B1323,'Fichier FI (en entrée)'!B:E,4)</f>
        <v>Oyrxbdzlfervu</v>
      </c>
      <c r="E1323" s="2" t="s">
        <v>17</v>
      </c>
      <c r="F1323" s="2" t="s">
        <v>3</v>
      </c>
      <c r="G1323" s="1">
        <v>1</v>
      </c>
      <c r="H1323" s="1">
        <v>8.7799999999999994</v>
      </c>
      <c r="I1323" s="2" t="s">
        <v>1</v>
      </c>
      <c r="J1323" s="1">
        <v>3</v>
      </c>
      <c r="K1323" s="2" t="s">
        <v>5</v>
      </c>
      <c r="L1323" s="1">
        <v>0</v>
      </c>
      <c r="M1323" s="1">
        <v>5</v>
      </c>
      <c r="N1323" s="1">
        <v>0</v>
      </c>
    </row>
    <row r="1324" spans="1:14">
      <c r="A1324" s="1">
        <v>1320</v>
      </c>
      <c r="B1324" s="1">
        <v>643893</v>
      </c>
      <c r="C1324" s="2" t="str">
        <f ca="1">VLOOKUP(B1324,'Fichier FI (en entrée)'!B:D,3)</f>
        <v>TKTFTBWUHF</v>
      </c>
      <c r="D1324" s="2" t="str">
        <f ca="1">VLOOKUP(B1324,'Fichier FI (en entrée)'!B:E,4)</f>
        <v>Ircecdbrjjqqj</v>
      </c>
      <c r="E1324" s="2" t="s">
        <v>17</v>
      </c>
      <c r="F1324" s="2" t="s">
        <v>3</v>
      </c>
      <c r="G1324" s="1">
        <v>1</v>
      </c>
      <c r="H1324" s="1">
        <v>8.7799999999999994</v>
      </c>
      <c r="I1324" s="2" t="s">
        <v>1</v>
      </c>
      <c r="J1324" s="1">
        <v>3</v>
      </c>
      <c r="K1324" s="2" t="s">
        <v>0</v>
      </c>
      <c r="L1324" s="1">
        <v>0</v>
      </c>
      <c r="M1324" s="1">
        <v>0</v>
      </c>
      <c r="N1324" s="1">
        <v>0</v>
      </c>
    </row>
    <row r="1325" spans="1:14">
      <c r="A1325" s="1">
        <v>1320</v>
      </c>
      <c r="B1325" s="1">
        <v>579890</v>
      </c>
      <c r="C1325" s="2" t="str">
        <f ca="1">VLOOKUP(B1325,'Fichier FI (en entrée)'!B:D,3)</f>
        <v>OJWTYBEOTM</v>
      </c>
      <c r="D1325" s="2" t="str">
        <f ca="1">VLOOKUP(B1325,'Fichier FI (en entrée)'!B:E,4)</f>
        <v>Xhpecindcaqli</v>
      </c>
      <c r="E1325" s="2" t="s">
        <v>19</v>
      </c>
      <c r="F1325" s="2" t="s">
        <v>3</v>
      </c>
      <c r="G1325" s="1">
        <v>1</v>
      </c>
      <c r="H1325" s="1">
        <v>8.7799999999999994</v>
      </c>
      <c r="I1325" s="2" t="s">
        <v>1</v>
      </c>
      <c r="J1325" s="1">
        <v>3</v>
      </c>
      <c r="K1325" s="2" t="s">
        <v>0</v>
      </c>
      <c r="L1325" s="1">
        <v>0</v>
      </c>
      <c r="M1325" s="1">
        <v>17</v>
      </c>
      <c r="N1325" s="1">
        <v>0</v>
      </c>
    </row>
    <row r="1326" spans="1:14">
      <c r="A1326" s="1">
        <v>1325</v>
      </c>
      <c r="B1326" s="1">
        <v>377535</v>
      </c>
      <c r="C1326" s="2" t="str">
        <f ca="1">VLOOKUP(B1326,'Fichier FI (en entrée)'!B:D,3)</f>
        <v>IECNVKCIMT</v>
      </c>
      <c r="D1326" s="2" t="str">
        <f ca="1">VLOOKUP(B1326,'Fichier FI (en entrée)'!B:E,4)</f>
        <v>Aqkemkfphgbgt</v>
      </c>
      <c r="E1326" s="2" t="s">
        <v>19</v>
      </c>
      <c r="F1326" s="2" t="s">
        <v>3</v>
      </c>
      <c r="G1326" s="1">
        <v>1</v>
      </c>
      <c r="H1326" s="1">
        <v>8.77</v>
      </c>
      <c r="I1326" s="2" t="s">
        <v>1</v>
      </c>
      <c r="J1326" s="1">
        <v>3</v>
      </c>
      <c r="K1326" s="2" t="s">
        <v>5</v>
      </c>
      <c r="L1326" s="1">
        <v>0</v>
      </c>
      <c r="M1326" s="1">
        <v>14</v>
      </c>
      <c r="N1326" s="1">
        <v>0</v>
      </c>
    </row>
    <row r="1327" spans="1:14">
      <c r="A1327" s="1">
        <v>1326</v>
      </c>
      <c r="B1327" s="1">
        <v>268267</v>
      </c>
      <c r="C1327" s="2" t="str">
        <f ca="1">VLOOKUP(B1327,'Fichier FI (en entrée)'!B:D,3)</f>
        <v>BFUMVGRRYV</v>
      </c>
      <c r="D1327" s="2" t="str">
        <f ca="1">VLOOKUP(B1327,'Fichier FI (en entrée)'!B:E,4)</f>
        <v>Vaxwzatedypxo</v>
      </c>
      <c r="E1327" s="2" t="s">
        <v>17</v>
      </c>
      <c r="F1327" s="2" t="s">
        <v>3</v>
      </c>
      <c r="G1327" s="1">
        <v>1</v>
      </c>
      <c r="H1327" s="1">
        <v>8.76</v>
      </c>
      <c r="I1327" s="2" t="s">
        <v>1</v>
      </c>
      <c r="J1327" s="1">
        <v>3</v>
      </c>
      <c r="K1327" s="2" t="s">
        <v>0</v>
      </c>
      <c r="L1327" s="1">
        <v>0</v>
      </c>
      <c r="M1327" s="1">
        <v>0</v>
      </c>
      <c r="N1327" s="1">
        <v>0</v>
      </c>
    </row>
    <row r="1328" spans="1:14">
      <c r="A1328" s="1">
        <v>1327</v>
      </c>
      <c r="B1328" s="1">
        <v>740356</v>
      </c>
      <c r="C1328" s="2" t="str">
        <f ca="1">VLOOKUP(B1328,'Fichier FI (en entrée)'!B:D,3)</f>
        <v>CUCDFESOEV</v>
      </c>
      <c r="D1328" s="2" t="str">
        <f ca="1">VLOOKUP(B1328,'Fichier FI (en entrée)'!B:E,4)</f>
        <v>Saxrdbegrtglm</v>
      </c>
      <c r="E1328" s="2" t="s">
        <v>23</v>
      </c>
      <c r="F1328" s="2" t="s">
        <v>3</v>
      </c>
      <c r="G1328" s="1">
        <v>1</v>
      </c>
      <c r="H1328" s="1">
        <v>8.75</v>
      </c>
      <c r="I1328" s="2" t="s">
        <v>1</v>
      </c>
      <c r="J1328" s="1">
        <v>3</v>
      </c>
      <c r="K1328" s="2" t="s">
        <v>0</v>
      </c>
      <c r="L1328" s="1">
        <v>0</v>
      </c>
      <c r="M1328" s="1">
        <v>1</v>
      </c>
      <c r="N1328" s="1">
        <v>0</v>
      </c>
    </row>
    <row r="1329" spans="1:14">
      <c r="A1329" s="1">
        <v>1327</v>
      </c>
      <c r="B1329" s="1">
        <v>319175</v>
      </c>
      <c r="C1329" s="2" t="str">
        <f ca="1">VLOOKUP(B1329,'Fichier FI (en entrée)'!B:D,3)</f>
        <v>XXTMLZGJZK</v>
      </c>
      <c r="D1329" s="2" t="str">
        <f ca="1">VLOOKUP(B1329,'Fichier FI (en entrée)'!B:E,4)</f>
        <v>Pykodxlxmldxz</v>
      </c>
      <c r="E1329" s="2" t="s">
        <v>19</v>
      </c>
      <c r="F1329" s="2" t="s">
        <v>3</v>
      </c>
      <c r="G1329" s="1">
        <v>1</v>
      </c>
      <c r="H1329" s="1">
        <v>8.75</v>
      </c>
      <c r="I1329" s="2" t="s">
        <v>1</v>
      </c>
      <c r="J1329" s="1">
        <v>3</v>
      </c>
      <c r="K1329" s="2" t="s">
        <v>0</v>
      </c>
      <c r="L1329" s="1">
        <v>0</v>
      </c>
      <c r="M1329" s="1">
        <v>17</v>
      </c>
      <c r="N1329" s="1">
        <v>0</v>
      </c>
    </row>
    <row r="1330" spans="1:14">
      <c r="A1330" s="1">
        <v>1327</v>
      </c>
      <c r="B1330" s="1">
        <v>636438</v>
      </c>
      <c r="C1330" s="2" t="str">
        <f ca="1">VLOOKUP(B1330,'Fichier FI (en entrée)'!B:D,3)</f>
        <v>KRAVVKNECW</v>
      </c>
      <c r="D1330" s="2" t="str">
        <f ca="1">VLOOKUP(B1330,'Fichier FI (en entrée)'!B:E,4)</f>
        <v>Logawldnjnnlz</v>
      </c>
      <c r="E1330" s="2" t="s">
        <v>24</v>
      </c>
      <c r="F1330" s="2" t="s">
        <v>3</v>
      </c>
      <c r="G1330" s="1">
        <v>1</v>
      </c>
      <c r="H1330" s="1">
        <v>8.75</v>
      </c>
      <c r="I1330" s="2" t="s">
        <v>1</v>
      </c>
      <c r="J1330" s="1">
        <v>3</v>
      </c>
      <c r="K1330" s="2" t="s">
        <v>0</v>
      </c>
      <c r="L1330" s="1">
        <v>0</v>
      </c>
      <c r="M1330" s="1">
        <v>4</v>
      </c>
      <c r="N1330" s="1">
        <v>0</v>
      </c>
    </row>
    <row r="1331" spans="1:14">
      <c r="A1331" s="1">
        <v>1327</v>
      </c>
      <c r="B1331" s="1">
        <v>1030633</v>
      </c>
      <c r="C1331" s="2" t="str">
        <f ca="1">VLOOKUP(B1331,'Fichier FI (en entrée)'!B:D,3)</f>
        <v>QSIRQNIYCB</v>
      </c>
      <c r="D1331" s="2" t="str">
        <f ca="1">VLOOKUP(B1331,'Fichier FI (en entrée)'!B:E,4)</f>
        <v>Zeqtbsslguran</v>
      </c>
      <c r="E1331" s="2" t="s">
        <v>46</v>
      </c>
      <c r="F1331" s="2" t="s">
        <v>3</v>
      </c>
      <c r="G1331" s="1">
        <v>1</v>
      </c>
      <c r="H1331" s="1">
        <v>8.75</v>
      </c>
      <c r="I1331" s="2" t="s">
        <v>1</v>
      </c>
      <c r="J1331" s="1">
        <v>3</v>
      </c>
      <c r="K1331" s="2" t="s">
        <v>0</v>
      </c>
      <c r="L1331" s="1">
        <v>0</v>
      </c>
      <c r="M1331" s="1">
        <v>24</v>
      </c>
      <c r="N1331" s="1">
        <v>0</v>
      </c>
    </row>
    <row r="1332" spans="1:14">
      <c r="A1332" s="1">
        <v>1331</v>
      </c>
      <c r="B1332" s="1">
        <v>1090277</v>
      </c>
      <c r="C1332" s="2" t="str">
        <f ca="1">VLOOKUP(B1332,'Fichier FI (en entrée)'!B:D,3)</f>
        <v>BJCPNPNVVW</v>
      </c>
      <c r="D1332" s="2" t="str">
        <f ca="1">VLOOKUP(B1332,'Fichier FI (en entrée)'!B:E,4)</f>
        <v>Szljbdpvwronz</v>
      </c>
      <c r="E1332" s="2" t="s">
        <v>56</v>
      </c>
      <c r="F1332" s="2" t="s">
        <v>3</v>
      </c>
      <c r="G1332" s="1">
        <v>1</v>
      </c>
      <c r="H1332" s="1">
        <v>8.74</v>
      </c>
      <c r="I1332" s="2" t="s">
        <v>1</v>
      </c>
      <c r="J1332" s="1">
        <v>3</v>
      </c>
      <c r="K1332" s="2" t="s">
        <v>0</v>
      </c>
      <c r="L1332" s="1">
        <v>0</v>
      </c>
      <c r="M1332" s="1">
        <v>27</v>
      </c>
      <c r="N1332" s="1">
        <v>0</v>
      </c>
    </row>
    <row r="1333" spans="1:14">
      <c r="A1333" s="1">
        <v>1331</v>
      </c>
      <c r="B1333" s="1">
        <v>221619</v>
      </c>
      <c r="C1333" s="2" t="str">
        <f ca="1">VLOOKUP(B1333,'Fichier FI (en entrée)'!B:D,3)</f>
        <v>TQYVSQZPSD</v>
      </c>
      <c r="D1333" s="2" t="str">
        <f ca="1">VLOOKUP(B1333,'Fichier FI (en entrée)'!B:E,4)</f>
        <v>Yktgkwmbdncgj</v>
      </c>
      <c r="E1333" s="2" t="s">
        <v>27</v>
      </c>
      <c r="F1333" s="2" t="s">
        <v>3</v>
      </c>
      <c r="G1333" s="1">
        <v>1</v>
      </c>
      <c r="H1333" s="1">
        <v>8.74</v>
      </c>
      <c r="I1333" s="2" t="s">
        <v>1</v>
      </c>
      <c r="J1333" s="1">
        <v>3</v>
      </c>
      <c r="K1333" s="2" t="s">
        <v>0</v>
      </c>
      <c r="L1333" s="1">
        <v>0</v>
      </c>
      <c r="M1333" s="1">
        <v>12</v>
      </c>
      <c r="N1333" s="1">
        <v>0</v>
      </c>
    </row>
    <row r="1334" spans="1:14">
      <c r="A1334" s="1">
        <v>1331</v>
      </c>
      <c r="B1334" s="1">
        <v>319261</v>
      </c>
      <c r="C1334" s="2" t="str">
        <f ca="1">VLOOKUP(B1334,'Fichier FI (en entrée)'!B:D,3)</f>
        <v>WCLYKSYVHH</v>
      </c>
      <c r="D1334" s="2" t="str">
        <f ca="1">VLOOKUP(B1334,'Fichier FI (en entrée)'!B:E,4)</f>
        <v>Hdxsbvuscutkk</v>
      </c>
      <c r="E1334" s="2" t="s">
        <v>19</v>
      </c>
      <c r="F1334" s="2" t="s">
        <v>3</v>
      </c>
      <c r="G1334" s="1">
        <v>1</v>
      </c>
      <c r="H1334" s="1">
        <v>8.74</v>
      </c>
      <c r="I1334" s="2" t="s">
        <v>1</v>
      </c>
      <c r="J1334" s="1">
        <v>3</v>
      </c>
      <c r="K1334" s="2" t="s">
        <v>5</v>
      </c>
      <c r="L1334" s="1">
        <v>0</v>
      </c>
      <c r="M1334" s="1">
        <v>15</v>
      </c>
      <c r="N1334" s="1">
        <v>0</v>
      </c>
    </row>
    <row r="1335" spans="1:14">
      <c r="A1335" s="1">
        <v>1334</v>
      </c>
      <c r="B1335" s="1">
        <v>636541</v>
      </c>
      <c r="C1335" s="2" t="str">
        <f ca="1">VLOOKUP(B1335,'Fichier FI (en entrée)'!B:D,3)</f>
        <v>QIDRVWEPKK</v>
      </c>
      <c r="D1335" s="2" t="str">
        <f ca="1">VLOOKUP(B1335,'Fichier FI (en entrée)'!B:E,4)</f>
        <v>Hoicuppndzupc</v>
      </c>
      <c r="E1335" s="2" t="s">
        <v>18</v>
      </c>
      <c r="F1335" s="2" t="s">
        <v>3</v>
      </c>
      <c r="G1335" s="1">
        <v>1</v>
      </c>
      <c r="H1335" s="1">
        <v>8.73</v>
      </c>
      <c r="I1335" s="2" t="s">
        <v>1</v>
      </c>
      <c r="J1335" s="1">
        <v>3</v>
      </c>
      <c r="K1335" s="2" t="s">
        <v>0</v>
      </c>
      <c r="L1335" s="1">
        <v>0</v>
      </c>
      <c r="M1335" s="1">
        <v>16</v>
      </c>
      <c r="N1335" s="1">
        <v>0</v>
      </c>
    </row>
    <row r="1336" spans="1:14">
      <c r="A1336" s="1">
        <v>1335</v>
      </c>
      <c r="B1336" s="1">
        <v>1187901</v>
      </c>
      <c r="C1336" s="2" t="str">
        <f ca="1">VLOOKUP(B1336,'Fichier FI (en entrée)'!B:D,3)</f>
        <v>RPLKOMDBBY</v>
      </c>
      <c r="D1336" s="2" t="str">
        <f ca="1">VLOOKUP(B1336,'Fichier FI (en entrée)'!B:E,4)</f>
        <v>Zhdzmjswyrszq</v>
      </c>
      <c r="E1336" s="2" t="s">
        <v>46</v>
      </c>
      <c r="F1336" s="2" t="s">
        <v>3</v>
      </c>
      <c r="G1336" s="1">
        <v>1</v>
      </c>
      <c r="H1336" s="1">
        <v>8.7200000000000006</v>
      </c>
      <c r="I1336" s="2" t="s">
        <v>1</v>
      </c>
      <c r="J1336" s="1">
        <v>3</v>
      </c>
      <c r="K1336" s="2" t="s">
        <v>0</v>
      </c>
      <c r="L1336" s="1">
        <v>0</v>
      </c>
      <c r="M1336" s="1">
        <v>23</v>
      </c>
      <c r="N1336" s="1">
        <v>0</v>
      </c>
    </row>
    <row r="1337" spans="1:14">
      <c r="A1337" s="1">
        <v>1335</v>
      </c>
      <c r="B1337" s="1">
        <v>416235</v>
      </c>
      <c r="C1337" s="2" t="str">
        <f ca="1">VLOOKUP(B1337,'Fichier FI (en entrée)'!B:D,3)</f>
        <v>VQVUKFMYZE</v>
      </c>
      <c r="D1337" s="2" t="str">
        <f ca="1">VLOOKUP(B1337,'Fichier FI (en entrée)'!B:E,4)</f>
        <v>Oxhekwqyrtaqe</v>
      </c>
      <c r="E1337" s="2" t="s">
        <v>19</v>
      </c>
      <c r="F1337" s="2" t="s">
        <v>3</v>
      </c>
      <c r="G1337" s="1">
        <v>1</v>
      </c>
      <c r="H1337" s="1">
        <v>8.7200000000000006</v>
      </c>
      <c r="I1337" s="2" t="s">
        <v>1</v>
      </c>
      <c r="J1337" s="1">
        <v>3</v>
      </c>
      <c r="K1337" s="2" t="s">
        <v>5</v>
      </c>
      <c r="L1337" s="1">
        <v>0</v>
      </c>
      <c r="M1337" s="1">
        <v>24</v>
      </c>
      <c r="N1337" s="1">
        <v>0</v>
      </c>
    </row>
    <row r="1338" spans="1:14">
      <c r="A1338" s="1">
        <v>1335</v>
      </c>
      <c r="B1338" s="1">
        <v>285158</v>
      </c>
      <c r="C1338" s="2" t="str">
        <f ca="1">VLOOKUP(B1338,'Fichier FI (en entrée)'!B:D,3)</f>
        <v>FKOKHQGTFQ</v>
      </c>
      <c r="D1338" s="2" t="str">
        <f ca="1">VLOOKUP(B1338,'Fichier FI (en entrée)'!B:E,4)</f>
        <v>Yxfobnjvurjon</v>
      </c>
      <c r="E1338" s="2" t="s">
        <v>18</v>
      </c>
      <c r="F1338" s="2" t="s">
        <v>3</v>
      </c>
      <c r="G1338" s="1">
        <v>1</v>
      </c>
      <c r="H1338" s="1">
        <v>8.7200000000000006</v>
      </c>
      <c r="I1338" s="2" t="s">
        <v>1</v>
      </c>
      <c r="J1338" s="1">
        <v>3</v>
      </c>
      <c r="K1338" s="2" t="s">
        <v>5</v>
      </c>
      <c r="L1338" s="1">
        <v>0</v>
      </c>
      <c r="M1338" s="1">
        <v>14</v>
      </c>
      <c r="N1338" s="1">
        <v>0</v>
      </c>
    </row>
    <row r="1339" spans="1:14">
      <c r="A1339" s="1">
        <v>1335</v>
      </c>
      <c r="B1339" s="1">
        <v>528350</v>
      </c>
      <c r="C1339" s="2" t="str">
        <f ca="1">VLOOKUP(B1339,'Fichier FI (en entrée)'!B:D,3)</f>
        <v>GPWYMQWYRV</v>
      </c>
      <c r="D1339" s="2" t="str">
        <f ca="1">VLOOKUP(B1339,'Fichier FI (en entrée)'!B:E,4)</f>
        <v>Vcxcelwqkpzoc</v>
      </c>
      <c r="E1339" s="2" t="s">
        <v>32</v>
      </c>
      <c r="F1339" s="2" t="s">
        <v>3</v>
      </c>
      <c r="G1339" s="1">
        <v>1</v>
      </c>
      <c r="H1339" s="1">
        <v>8.7200000000000006</v>
      </c>
      <c r="I1339" s="2" t="s">
        <v>1</v>
      </c>
      <c r="J1339" s="1">
        <v>3</v>
      </c>
      <c r="K1339" s="2" t="s">
        <v>0</v>
      </c>
      <c r="L1339" s="1">
        <v>0</v>
      </c>
      <c r="M1339" s="1">
        <v>0</v>
      </c>
      <c r="N1339" s="1">
        <v>0</v>
      </c>
    </row>
    <row r="1340" spans="1:14">
      <c r="A1340" s="1">
        <v>1339</v>
      </c>
      <c r="B1340" s="1">
        <v>677854</v>
      </c>
      <c r="C1340" s="2" t="str">
        <f ca="1">VLOOKUP(B1340,'Fichier FI (en entrée)'!B:D,3)</f>
        <v>BOOZTEMSGG</v>
      </c>
      <c r="D1340" s="2" t="str">
        <f ca="1">VLOOKUP(B1340,'Fichier FI (en entrée)'!B:E,4)</f>
        <v>Rzceghewwijaq</v>
      </c>
      <c r="E1340" s="2" t="s">
        <v>33</v>
      </c>
      <c r="F1340" s="2" t="s">
        <v>3</v>
      </c>
      <c r="G1340" s="1">
        <v>1</v>
      </c>
      <c r="H1340" s="1">
        <v>8.7100000000000009</v>
      </c>
      <c r="I1340" s="2" t="s">
        <v>1</v>
      </c>
      <c r="J1340" s="1">
        <v>3</v>
      </c>
      <c r="K1340" s="2" t="s">
        <v>0</v>
      </c>
      <c r="L1340" s="1">
        <v>0</v>
      </c>
      <c r="M1340" s="1">
        <v>1</v>
      </c>
      <c r="N1340" s="1">
        <v>0</v>
      </c>
    </row>
    <row r="1341" spans="1:14">
      <c r="A1341" s="1">
        <v>1339</v>
      </c>
      <c r="B1341" s="1">
        <v>251787</v>
      </c>
      <c r="C1341" s="2" t="str">
        <f ca="1">VLOOKUP(B1341,'Fichier FI (en entrée)'!B:D,3)</f>
        <v>SJZYUYIXEB</v>
      </c>
      <c r="D1341" s="2" t="str">
        <f ca="1">VLOOKUP(B1341,'Fichier FI (en entrée)'!B:E,4)</f>
        <v>Tlufrwfamnzvg</v>
      </c>
      <c r="E1341" s="2" t="s">
        <v>18</v>
      </c>
      <c r="F1341" s="2" t="s">
        <v>3</v>
      </c>
      <c r="G1341" s="1">
        <v>1</v>
      </c>
      <c r="H1341" s="1">
        <v>8.7100000000000009</v>
      </c>
      <c r="I1341" s="2" t="s">
        <v>1</v>
      </c>
      <c r="J1341" s="1">
        <v>3</v>
      </c>
      <c r="K1341" s="2" t="s">
        <v>5</v>
      </c>
      <c r="L1341" s="1">
        <v>0</v>
      </c>
      <c r="M1341" s="1">
        <v>16</v>
      </c>
      <c r="N1341" s="1">
        <v>0</v>
      </c>
    </row>
    <row r="1342" spans="1:14">
      <c r="A1342" s="1">
        <v>1339</v>
      </c>
      <c r="B1342" s="1">
        <v>511752</v>
      </c>
      <c r="C1342" s="2" t="str">
        <f ca="1">VLOOKUP(B1342,'Fichier FI (en entrée)'!B:D,3)</f>
        <v>DDQWQFPIWD</v>
      </c>
      <c r="D1342" s="2" t="str">
        <f ca="1">VLOOKUP(B1342,'Fichier FI (en entrée)'!B:E,4)</f>
        <v>Qpgpufqfreeug</v>
      </c>
      <c r="E1342" s="2" t="s">
        <v>17</v>
      </c>
      <c r="F1342" s="2" t="s">
        <v>3</v>
      </c>
      <c r="G1342" s="1">
        <v>1</v>
      </c>
      <c r="H1342" s="1">
        <v>8.7100000000000009</v>
      </c>
      <c r="I1342" s="2" t="s">
        <v>1</v>
      </c>
      <c r="J1342" s="1">
        <v>3</v>
      </c>
      <c r="K1342" s="2" t="s">
        <v>0</v>
      </c>
      <c r="L1342" s="1">
        <v>0</v>
      </c>
      <c r="M1342" s="1">
        <v>0</v>
      </c>
      <c r="N1342" s="1">
        <v>0</v>
      </c>
    </row>
    <row r="1343" spans="1:14">
      <c r="A1343" s="1">
        <v>1339</v>
      </c>
      <c r="B1343" s="1">
        <v>1038283</v>
      </c>
      <c r="C1343" s="2" t="str">
        <f ca="1">VLOOKUP(B1343,'Fichier FI (en entrée)'!B:D,3)</f>
        <v>FVWKBEUGUT</v>
      </c>
      <c r="D1343" s="2" t="str">
        <f ca="1">VLOOKUP(B1343,'Fichier FI (en entrée)'!B:E,4)</f>
        <v>Dawrmlpjjynqy</v>
      </c>
      <c r="E1343" s="2" t="s">
        <v>46</v>
      </c>
      <c r="F1343" s="2" t="s">
        <v>3</v>
      </c>
      <c r="G1343" s="1">
        <v>1</v>
      </c>
      <c r="H1343" s="1">
        <v>8.7100000000000009</v>
      </c>
      <c r="I1343" s="2" t="s">
        <v>1</v>
      </c>
      <c r="J1343" s="1">
        <v>3</v>
      </c>
      <c r="K1343" s="2" t="s">
        <v>0</v>
      </c>
      <c r="L1343" s="1">
        <v>0</v>
      </c>
      <c r="M1343" s="1">
        <v>24</v>
      </c>
      <c r="N1343" s="1">
        <v>0</v>
      </c>
    </row>
    <row r="1344" spans="1:14">
      <c r="A1344" s="1">
        <v>1343</v>
      </c>
      <c r="B1344" s="1">
        <v>497130</v>
      </c>
      <c r="C1344" s="2" t="str">
        <f ca="1">VLOOKUP(B1344,'Fichier FI (en entrée)'!B:D,3)</f>
        <v>DCPNLNHRZA</v>
      </c>
      <c r="D1344" s="2" t="str">
        <f ca="1">VLOOKUP(B1344,'Fichier FI (en entrée)'!B:E,4)</f>
        <v>Hjeuntdrnodbf</v>
      </c>
      <c r="E1344" s="2" t="s">
        <v>55</v>
      </c>
      <c r="F1344" s="2" t="s">
        <v>3</v>
      </c>
      <c r="G1344" s="1">
        <v>1</v>
      </c>
      <c r="H1344" s="1">
        <v>8.6999999999999993</v>
      </c>
      <c r="I1344" s="2" t="s">
        <v>1</v>
      </c>
      <c r="J1344" s="1">
        <v>3</v>
      </c>
      <c r="K1344" s="2" t="s">
        <v>0</v>
      </c>
      <c r="L1344" s="1">
        <v>0</v>
      </c>
      <c r="M1344" s="1">
        <v>15</v>
      </c>
      <c r="N1344" s="1">
        <v>0</v>
      </c>
    </row>
    <row r="1345" spans="1:14">
      <c r="A1345" s="1">
        <v>1344</v>
      </c>
      <c r="B1345" s="1">
        <v>1045269</v>
      </c>
      <c r="C1345" s="2" t="str">
        <f ca="1">VLOOKUP(B1345,'Fichier FI (en entrée)'!B:D,3)</f>
        <v>FGPYAYGDFK</v>
      </c>
      <c r="D1345" s="2" t="str">
        <f ca="1">VLOOKUP(B1345,'Fichier FI (en entrée)'!B:E,4)</f>
        <v>Wcuarupbictix</v>
      </c>
      <c r="E1345" s="2" t="s">
        <v>46</v>
      </c>
      <c r="F1345" s="2" t="s">
        <v>3</v>
      </c>
      <c r="G1345" s="1">
        <v>1</v>
      </c>
      <c r="H1345" s="1">
        <v>8.69</v>
      </c>
      <c r="I1345" s="2" t="s">
        <v>1</v>
      </c>
      <c r="J1345" s="1">
        <v>3</v>
      </c>
      <c r="K1345" s="2" t="s">
        <v>0</v>
      </c>
      <c r="L1345" s="1">
        <v>0</v>
      </c>
      <c r="M1345" s="1">
        <v>21</v>
      </c>
      <c r="N1345" s="1">
        <v>0</v>
      </c>
    </row>
    <row r="1346" spans="1:14">
      <c r="A1346" s="1">
        <v>1344</v>
      </c>
      <c r="B1346" s="1">
        <v>1153584</v>
      </c>
      <c r="C1346" s="2" t="str">
        <f ca="1">VLOOKUP(B1346,'Fichier FI (en entrée)'!B:D,3)</f>
        <v>KFFWXOUELR</v>
      </c>
      <c r="D1346" s="2" t="str">
        <f ca="1">VLOOKUP(B1346,'Fichier FI (en entrée)'!B:E,4)</f>
        <v>Sfrhzjjaaeyny</v>
      </c>
      <c r="E1346" s="2" t="s">
        <v>35</v>
      </c>
      <c r="F1346" s="2" t="s">
        <v>3</v>
      </c>
      <c r="G1346" s="1">
        <v>1</v>
      </c>
      <c r="H1346" s="1">
        <v>8.69</v>
      </c>
      <c r="I1346" s="2" t="s">
        <v>1</v>
      </c>
      <c r="J1346" s="1">
        <v>3</v>
      </c>
      <c r="K1346" s="2" t="s">
        <v>0</v>
      </c>
      <c r="L1346" s="1">
        <v>0</v>
      </c>
      <c r="M1346" s="1">
        <v>0</v>
      </c>
      <c r="N1346" s="1">
        <v>0</v>
      </c>
    </row>
    <row r="1347" spans="1:14">
      <c r="A1347" s="1">
        <v>1346</v>
      </c>
      <c r="B1347" s="1">
        <v>801982</v>
      </c>
      <c r="C1347" s="2" t="str">
        <f ca="1">VLOOKUP(B1347,'Fichier FI (en entrée)'!B:D,3)</f>
        <v>AMGSETHXLW</v>
      </c>
      <c r="D1347" s="2" t="str">
        <f ca="1">VLOOKUP(B1347,'Fichier FI (en entrée)'!B:E,4)</f>
        <v>Yuzswepmzgipj</v>
      </c>
      <c r="E1347" s="2" t="s">
        <v>27</v>
      </c>
      <c r="F1347" s="2" t="s">
        <v>3</v>
      </c>
      <c r="G1347" s="1">
        <v>1</v>
      </c>
      <c r="H1347" s="1">
        <v>8.68</v>
      </c>
      <c r="I1347" s="2" t="s">
        <v>1</v>
      </c>
      <c r="J1347" s="1">
        <v>3</v>
      </c>
      <c r="K1347" s="2" t="s">
        <v>5</v>
      </c>
      <c r="L1347" s="1">
        <v>0</v>
      </c>
      <c r="M1347" s="1">
        <v>13</v>
      </c>
      <c r="N1347" s="1">
        <v>0</v>
      </c>
    </row>
    <row r="1348" spans="1:14">
      <c r="A1348" s="1">
        <v>1346</v>
      </c>
      <c r="B1348" s="1">
        <v>163915</v>
      </c>
      <c r="C1348" s="2" t="str">
        <f ca="1">VLOOKUP(B1348,'Fichier FI (en entrée)'!B:D,3)</f>
        <v>HIBWIPHGRP</v>
      </c>
      <c r="D1348" s="2" t="str">
        <f ca="1">VLOOKUP(B1348,'Fichier FI (en entrée)'!B:E,4)</f>
        <v>Dgbspmmkbjrzl</v>
      </c>
      <c r="E1348" s="2" t="s">
        <v>45</v>
      </c>
      <c r="F1348" s="2" t="s">
        <v>3</v>
      </c>
      <c r="G1348" s="1">
        <v>1</v>
      </c>
      <c r="H1348" s="1">
        <v>8.68</v>
      </c>
      <c r="I1348" s="2" t="s">
        <v>1</v>
      </c>
      <c r="J1348" s="1">
        <v>3</v>
      </c>
      <c r="K1348" s="2" t="s">
        <v>0</v>
      </c>
      <c r="L1348" s="1">
        <v>0</v>
      </c>
      <c r="M1348" s="1">
        <v>6</v>
      </c>
      <c r="N1348" s="1">
        <v>0</v>
      </c>
    </row>
    <row r="1349" spans="1:14">
      <c r="A1349" s="1">
        <v>1346</v>
      </c>
      <c r="B1349" s="1">
        <v>503209</v>
      </c>
      <c r="C1349" s="2" t="str">
        <f ca="1">VLOOKUP(B1349,'Fichier FI (en entrée)'!B:D,3)</f>
        <v>JECCGMJDTF</v>
      </c>
      <c r="D1349" s="2" t="str">
        <f ca="1">VLOOKUP(B1349,'Fichier FI (en entrée)'!B:E,4)</f>
        <v>Ncdbslgjbwzli</v>
      </c>
      <c r="E1349" s="2" t="s">
        <v>20</v>
      </c>
      <c r="F1349" s="2" t="s">
        <v>3</v>
      </c>
      <c r="G1349" s="1">
        <v>1</v>
      </c>
      <c r="H1349" s="1">
        <v>8.68</v>
      </c>
      <c r="I1349" s="2" t="s">
        <v>1</v>
      </c>
      <c r="J1349" s="1">
        <v>3</v>
      </c>
      <c r="K1349" s="2" t="s">
        <v>5</v>
      </c>
      <c r="L1349" s="1">
        <v>0</v>
      </c>
      <c r="M1349" s="1">
        <v>8</v>
      </c>
      <c r="N1349" s="1">
        <v>0</v>
      </c>
    </row>
    <row r="1350" spans="1:14">
      <c r="A1350" s="1">
        <v>1349</v>
      </c>
      <c r="B1350" s="1">
        <v>1132346</v>
      </c>
      <c r="C1350" s="2" t="str">
        <f ca="1">VLOOKUP(B1350,'Fichier FI (en entrée)'!B:D,3)</f>
        <v>TDVQORLNIF</v>
      </c>
      <c r="D1350" s="2" t="str">
        <f ca="1">VLOOKUP(B1350,'Fichier FI (en entrée)'!B:E,4)</f>
        <v>Slxnktercauql</v>
      </c>
      <c r="E1350" s="2" t="s">
        <v>52</v>
      </c>
      <c r="F1350" s="2" t="s">
        <v>3</v>
      </c>
      <c r="G1350" s="1">
        <v>1</v>
      </c>
      <c r="H1350" s="1">
        <v>8.67</v>
      </c>
      <c r="I1350" s="2" t="s">
        <v>1</v>
      </c>
      <c r="J1350" s="1">
        <v>3</v>
      </c>
      <c r="K1350" s="2" t="s">
        <v>0</v>
      </c>
      <c r="L1350" s="1">
        <v>0</v>
      </c>
      <c r="M1350" s="1">
        <v>6</v>
      </c>
      <c r="N1350" s="1">
        <v>0</v>
      </c>
    </row>
    <row r="1351" spans="1:14">
      <c r="A1351" s="1">
        <v>1349</v>
      </c>
      <c r="B1351" s="1">
        <v>1132549</v>
      </c>
      <c r="C1351" s="2" t="str">
        <f ca="1">VLOOKUP(B1351,'Fichier FI (en entrée)'!B:D,3)</f>
        <v>BISESNGRNH</v>
      </c>
      <c r="D1351" s="2" t="str">
        <f ca="1">VLOOKUP(B1351,'Fichier FI (en entrée)'!B:E,4)</f>
        <v>Xpdzohyfxojnb</v>
      </c>
      <c r="E1351" s="2" t="s">
        <v>39</v>
      </c>
      <c r="F1351" s="2" t="s">
        <v>3</v>
      </c>
      <c r="G1351" s="1">
        <v>1</v>
      </c>
      <c r="H1351" s="1">
        <v>8.67</v>
      </c>
      <c r="I1351" s="2" t="s">
        <v>1</v>
      </c>
      <c r="J1351" s="1">
        <v>3</v>
      </c>
      <c r="K1351" s="2" t="s">
        <v>0</v>
      </c>
      <c r="L1351" s="1">
        <v>0</v>
      </c>
      <c r="M1351" s="1">
        <v>3</v>
      </c>
      <c r="N1351" s="1">
        <v>0</v>
      </c>
    </row>
    <row r="1352" spans="1:14">
      <c r="A1352" s="1">
        <v>1349</v>
      </c>
      <c r="B1352" s="1">
        <v>805911</v>
      </c>
      <c r="C1352" s="2" t="str">
        <f ca="1">VLOOKUP(B1352,'Fichier FI (en entrée)'!B:D,3)</f>
        <v>PSWSYWOEDM</v>
      </c>
      <c r="D1352" s="2" t="str">
        <f ca="1">VLOOKUP(B1352,'Fichier FI (en entrée)'!B:E,4)</f>
        <v>Ybravbilummjd</v>
      </c>
      <c r="E1352" s="2" t="s">
        <v>19</v>
      </c>
      <c r="F1352" s="2" t="s">
        <v>3</v>
      </c>
      <c r="G1352" s="1">
        <v>1</v>
      </c>
      <c r="H1352" s="1">
        <v>8.67</v>
      </c>
      <c r="I1352" s="2" t="s">
        <v>1</v>
      </c>
      <c r="J1352" s="1">
        <v>3</v>
      </c>
      <c r="K1352" s="2" t="s">
        <v>0</v>
      </c>
      <c r="L1352" s="1">
        <v>0</v>
      </c>
      <c r="M1352" s="1">
        <v>14</v>
      </c>
      <c r="N1352" s="1">
        <v>0</v>
      </c>
    </row>
    <row r="1353" spans="1:14">
      <c r="A1353" s="1">
        <v>1349</v>
      </c>
      <c r="B1353" s="1">
        <v>654068</v>
      </c>
      <c r="C1353" s="2" t="str">
        <f ca="1">VLOOKUP(B1353,'Fichier FI (en entrée)'!B:D,3)</f>
        <v>NKTAVYDZOC</v>
      </c>
      <c r="D1353" s="2" t="str">
        <f ca="1">VLOOKUP(B1353,'Fichier FI (en entrée)'!B:E,4)</f>
        <v>Qpquniunnkwqt</v>
      </c>
      <c r="E1353" s="2" t="s">
        <v>44</v>
      </c>
      <c r="F1353" s="2" t="s">
        <v>3</v>
      </c>
      <c r="G1353" s="1">
        <v>1</v>
      </c>
      <c r="H1353" s="1">
        <v>8.67</v>
      </c>
      <c r="I1353" s="2" t="s">
        <v>1</v>
      </c>
      <c r="J1353" s="1">
        <v>3</v>
      </c>
      <c r="K1353" s="2" t="s">
        <v>0</v>
      </c>
      <c r="L1353" s="1">
        <v>0</v>
      </c>
      <c r="M1353" s="1">
        <v>1</v>
      </c>
      <c r="N1353" s="1">
        <v>0</v>
      </c>
    </row>
    <row r="1354" spans="1:14">
      <c r="A1354" s="1">
        <v>1349</v>
      </c>
      <c r="B1354" s="1">
        <v>355985</v>
      </c>
      <c r="C1354" s="2" t="str">
        <f ca="1">VLOOKUP(B1354,'Fichier FI (en entrée)'!B:D,3)</f>
        <v>RLDOBRITXD</v>
      </c>
      <c r="D1354" s="2" t="str">
        <f ca="1">VLOOKUP(B1354,'Fichier FI (en entrée)'!B:E,4)</f>
        <v>Cwtzjqzsepyzc</v>
      </c>
      <c r="E1354" s="2" t="s">
        <v>18</v>
      </c>
      <c r="F1354" s="2" t="s">
        <v>3</v>
      </c>
      <c r="G1354" s="1">
        <v>1</v>
      </c>
      <c r="H1354" s="1">
        <v>8.67</v>
      </c>
      <c r="I1354" s="2" t="s">
        <v>1</v>
      </c>
      <c r="J1354" s="1">
        <v>3</v>
      </c>
      <c r="K1354" s="2" t="s">
        <v>0</v>
      </c>
      <c r="L1354" s="1">
        <v>0</v>
      </c>
      <c r="M1354" s="1">
        <v>14</v>
      </c>
      <c r="N1354" s="1">
        <v>0</v>
      </c>
    </row>
    <row r="1355" spans="1:14">
      <c r="A1355" s="1">
        <v>1349</v>
      </c>
      <c r="B1355" s="1">
        <v>438378</v>
      </c>
      <c r="C1355" s="2" t="str">
        <f ca="1">VLOOKUP(B1355,'Fichier FI (en entrée)'!B:D,3)</f>
        <v>ILYEUJZTNK</v>
      </c>
      <c r="D1355" s="2" t="str">
        <f ca="1">VLOOKUP(B1355,'Fichier FI (en entrée)'!B:E,4)</f>
        <v>Bbibvymxrjvco</v>
      </c>
      <c r="E1355" s="2" t="s">
        <v>20</v>
      </c>
      <c r="F1355" s="2" t="s">
        <v>3</v>
      </c>
      <c r="G1355" s="1">
        <v>1</v>
      </c>
      <c r="H1355" s="1">
        <v>8.67</v>
      </c>
      <c r="I1355" s="2" t="s">
        <v>1</v>
      </c>
      <c r="J1355" s="1">
        <v>3</v>
      </c>
      <c r="K1355" s="2" t="s">
        <v>5</v>
      </c>
      <c r="L1355" s="1">
        <v>0</v>
      </c>
      <c r="M1355" s="1">
        <v>4</v>
      </c>
      <c r="N1355" s="1">
        <v>0</v>
      </c>
    </row>
    <row r="1356" spans="1:14">
      <c r="A1356" s="1">
        <v>1349</v>
      </c>
      <c r="B1356" s="1">
        <v>526906</v>
      </c>
      <c r="C1356" s="2" t="str">
        <f ca="1">VLOOKUP(B1356,'Fichier FI (en entrée)'!B:D,3)</f>
        <v>WLYYSSYOAR</v>
      </c>
      <c r="D1356" s="2" t="str">
        <f ca="1">VLOOKUP(B1356,'Fichier FI (en entrée)'!B:E,4)</f>
        <v>Hunnibqeunvwn</v>
      </c>
      <c r="E1356" s="2" t="s">
        <v>31</v>
      </c>
      <c r="F1356" s="2" t="s">
        <v>3</v>
      </c>
      <c r="G1356" s="1">
        <v>1</v>
      </c>
      <c r="H1356" s="1">
        <v>8.67</v>
      </c>
      <c r="I1356" s="2" t="s">
        <v>1</v>
      </c>
      <c r="J1356" s="1">
        <v>3</v>
      </c>
      <c r="K1356" s="2" t="s">
        <v>5</v>
      </c>
      <c r="L1356" s="1">
        <v>0</v>
      </c>
      <c r="M1356" s="1">
        <v>20</v>
      </c>
      <c r="N1356" s="1">
        <v>0</v>
      </c>
    </row>
    <row r="1357" spans="1:14">
      <c r="A1357" s="1">
        <v>1356</v>
      </c>
      <c r="B1357" s="1">
        <v>688704</v>
      </c>
      <c r="C1357" s="2" t="str">
        <f ca="1">VLOOKUP(B1357,'Fichier FI (en entrée)'!B:D,3)</f>
        <v>OPXJPDNKIG</v>
      </c>
      <c r="D1357" s="2" t="str">
        <f ca="1">VLOOKUP(B1357,'Fichier FI (en entrée)'!B:E,4)</f>
        <v>Ijmgwntzrlwmv</v>
      </c>
      <c r="E1357" s="2" t="s">
        <v>28</v>
      </c>
      <c r="F1357" s="2" t="s">
        <v>3</v>
      </c>
      <c r="G1357" s="1">
        <v>1</v>
      </c>
      <c r="H1357" s="1">
        <v>8.66</v>
      </c>
      <c r="I1357" s="2" t="s">
        <v>1</v>
      </c>
      <c r="J1357" s="1">
        <v>3</v>
      </c>
      <c r="K1357" s="2" t="s">
        <v>0</v>
      </c>
      <c r="L1357" s="1">
        <v>0</v>
      </c>
      <c r="M1357" s="1">
        <v>5</v>
      </c>
      <c r="N1357" s="1">
        <v>0</v>
      </c>
    </row>
    <row r="1358" spans="1:14">
      <c r="A1358" s="1">
        <v>1356</v>
      </c>
      <c r="B1358" s="1">
        <v>305346</v>
      </c>
      <c r="C1358" s="2" t="str">
        <f ca="1">VLOOKUP(B1358,'Fichier FI (en entrée)'!B:D,3)</f>
        <v>NXCGZHUVXA</v>
      </c>
      <c r="D1358" s="2" t="str">
        <f ca="1">VLOOKUP(B1358,'Fichier FI (en entrée)'!B:E,4)</f>
        <v>Lhfserzefohtu</v>
      </c>
      <c r="E1358" s="2" t="s">
        <v>14</v>
      </c>
      <c r="F1358" s="2" t="s">
        <v>3</v>
      </c>
      <c r="G1358" s="1">
        <v>1</v>
      </c>
      <c r="H1358" s="1">
        <v>8.66</v>
      </c>
      <c r="I1358" s="2" t="s">
        <v>1</v>
      </c>
      <c r="J1358" s="1">
        <v>3</v>
      </c>
      <c r="K1358" s="2" t="s">
        <v>5</v>
      </c>
      <c r="L1358" s="1">
        <v>0</v>
      </c>
      <c r="M1358" s="1">
        <v>20</v>
      </c>
      <c r="N1358" s="1">
        <v>0</v>
      </c>
    </row>
    <row r="1359" spans="1:14">
      <c r="A1359" s="1">
        <v>1356</v>
      </c>
      <c r="B1359" s="1">
        <v>361848</v>
      </c>
      <c r="C1359" s="2" t="str">
        <f ca="1">VLOOKUP(B1359,'Fichier FI (en entrée)'!B:D,3)</f>
        <v>ROZLNWQGKR</v>
      </c>
      <c r="D1359" s="2" t="str">
        <f ca="1">VLOOKUP(B1359,'Fichier FI (en entrée)'!B:E,4)</f>
        <v>Nthseqasaahdb</v>
      </c>
      <c r="E1359" s="2" t="s">
        <v>19</v>
      </c>
      <c r="F1359" s="2" t="s">
        <v>3</v>
      </c>
      <c r="G1359" s="1">
        <v>1</v>
      </c>
      <c r="H1359" s="1">
        <v>8.66</v>
      </c>
      <c r="I1359" s="2" t="s">
        <v>1</v>
      </c>
      <c r="J1359" s="1">
        <v>3</v>
      </c>
      <c r="K1359" s="2" t="s">
        <v>0</v>
      </c>
      <c r="L1359" s="1">
        <v>0</v>
      </c>
      <c r="M1359" s="1">
        <v>14</v>
      </c>
      <c r="N1359" s="1">
        <v>0</v>
      </c>
    </row>
    <row r="1360" spans="1:14">
      <c r="A1360" s="1">
        <v>1356</v>
      </c>
      <c r="B1360" s="1">
        <v>271774</v>
      </c>
      <c r="C1360" s="2" t="str">
        <f ca="1">VLOOKUP(B1360,'Fichier FI (en entrée)'!B:D,3)</f>
        <v>OBUSRCEGYU</v>
      </c>
      <c r="D1360" s="2" t="str">
        <f ca="1">VLOOKUP(B1360,'Fichier FI (en entrée)'!B:E,4)</f>
        <v>Irciyxfstaiby</v>
      </c>
      <c r="E1360" s="2" t="s">
        <v>18</v>
      </c>
      <c r="F1360" s="2" t="s">
        <v>3</v>
      </c>
      <c r="G1360" s="1">
        <v>1</v>
      </c>
      <c r="H1360" s="1">
        <v>8.66</v>
      </c>
      <c r="I1360" s="2" t="s">
        <v>1</v>
      </c>
      <c r="J1360" s="1">
        <v>3</v>
      </c>
      <c r="K1360" s="2" t="s">
        <v>5</v>
      </c>
      <c r="L1360" s="1">
        <v>0</v>
      </c>
      <c r="M1360" s="1">
        <v>12</v>
      </c>
      <c r="N1360" s="1">
        <v>0</v>
      </c>
    </row>
    <row r="1361" spans="1:14">
      <c r="A1361" s="1">
        <v>1356</v>
      </c>
      <c r="B1361" s="1">
        <v>695068</v>
      </c>
      <c r="C1361" s="2" t="str">
        <f ca="1">VLOOKUP(B1361,'Fichier FI (en entrée)'!B:D,3)</f>
        <v>CULIYDQTQD</v>
      </c>
      <c r="D1361" s="2" t="str">
        <f ca="1">VLOOKUP(B1361,'Fichier FI (en entrée)'!B:E,4)</f>
        <v>Dwxjzxfeobqrv</v>
      </c>
      <c r="E1361" s="2" t="s">
        <v>20</v>
      </c>
      <c r="F1361" s="2" t="s">
        <v>3</v>
      </c>
      <c r="G1361" s="1">
        <v>1</v>
      </c>
      <c r="H1361" s="1">
        <v>8.66</v>
      </c>
      <c r="I1361" s="2" t="s">
        <v>1</v>
      </c>
      <c r="J1361" s="1">
        <v>3</v>
      </c>
      <c r="K1361" s="2" t="s">
        <v>5</v>
      </c>
      <c r="L1361" s="1">
        <v>0</v>
      </c>
      <c r="M1361" s="1">
        <v>1</v>
      </c>
      <c r="N1361" s="1">
        <v>0</v>
      </c>
    </row>
    <row r="1362" spans="1:14">
      <c r="A1362" s="1">
        <v>1356</v>
      </c>
      <c r="B1362" s="1">
        <v>147053</v>
      </c>
      <c r="C1362" s="2" t="str">
        <f ca="1">VLOOKUP(B1362,'Fichier FI (en entrée)'!B:D,3)</f>
        <v>UGAHZQYAKM</v>
      </c>
      <c r="D1362" s="2" t="str">
        <f ca="1">VLOOKUP(B1362,'Fichier FI (en entrée)'!B:E,4)</f>
        <v>Ltejmvhflhpup</v>
      </c>
      <c r="E1362" s="2" t="s">
        <v>18</v>
      </c>
      <c r="F1362" s="2" t="s">
        <v>3</v>
      </c>
      <c r="G1362" s="1">
        <v>1</v>
      </c>
      <c r="H1362" s="1">
        <v>8.66</v>
      </c>
      <c r="I1362" s="2" t="s">
        <v>1</v>
      </c>
      <c r="J1362" s="1">
        <v>3</v>
      </c>
      <c r="K1362" s="2" t="s">
        <v>0</v>
      </c>
      <c r="L1362" s="1">
        <v>0</v>
      </c>
      <c r="M1362" s="1">
        <v>17</v>
      </c>
      <c r="N1362" s="1">
        <v>0</v>
      </c>
    </row>
    <row r="1363" spans="1:14">
      <c r="A1363" s="1">
        <v>1356</v>
      </c>
      <c r="B1363" s="1">
        <v>438459</v>
      </c>
      <c r="C1363" s="2" t="str">
        <f ca="1">VLOOKUP(B1363,'Fichier FI (en entrée)'!B:D,3)</f>
        <v>HMHOUEGQNM</v>
      </c>
      <c r="D1363" s="2" t="str">
        <f ca="1">VLOOKUP(B1363,'Fichier FI (en entrée)'!B:E,4)</f>
        <v>Egotmyrfpxrwo</v>
      </c>
      <c r="E1363" s="2" t="s">
        <v>15</v>
      </c>
      <c r="F1363" s="2" t="s">
        <v>3</v>
      </c>
      <c r="G1363" s="1">
        <v>1</v>
      </c>
      <c r="H1363" s="1">
        <v>8.66</v>
      </c>
      <c r="I1363" s="2" t="s">
        <v>1</v>
      </c>
      <c r="J1363" s="1">
        <v>3</v>
      </c>
      <c r="K1363" s="2" t="s">
        <v>0</v>
      </c>
      <c r="L1363" s="1">
        <v>0</v>
      </c>
      <c r="M1363" s="1">
        <v>4</v>
      </c>
      <c r="N1363" s="1">
        <v>0</v>
      </c>
    </row>
    <row r="1364" spans="1:14">
      <c r="A1364" s="1">
        <v>1363</v>
      </c>
      <c r="B1364" s="1">
        <v>731122</v>
      </c>
      <c r="C1364" s="2" t="str">
        <f ca="1">VLOOKUP(B1364,'Fichier FI (en entrée)'!B:D,3)</f>
        <v>LIBASTTRTQ</v>
      </c>
      <c r="D1364" s="2" t="str">
        <f ca="1">VLOOKUP(B1364,'Fichier FI (en entrée)'!B:E,4)</f>
        <v>Qfknbugwmxork</v>
      </c>
      <c r="E1364" s="2" t="s">
        <v>20</v>
      </c>
      <c r="F1364" s="2" t="s">
        <v>3</v>
      </c>
      <c r="G1364" s="1">
        <v>1</v>
      </c>
      <c r="H1364" s="1">
        <v>8.65</v>
      </c>
      <c r="I1364" s="2" t="s">
        <v>1</v>
      </c>
      <c r="J1364" s="1">
        <v>3</v>
      </c>
      <c r="K1364" s="2" t="s">
        <v>5</v>
      </c>
      <c r="L1364" s="1">
        <v>0</v>
      </c>
      <c r="M1364" s="1">
        <v>5</v>
      </c>
      <c r="N1364" s="1">
        <v>0</v>
      </c>
    </row>
    <row r="1365" spans="1:14">
      <c r="A1365" s="1">
        <v>1363</v>
      </c>
      <c r="B1365" s="1">
        <v>376751</v>
      </c>
      <c r="C1365" s="2" t="str">
        <f ca="1">VLOOKUP(B1365,'Fichier FI (en entrée)'!B:D,3)</f>
        <v>AZNSZMLYTK</v>
      </c>
      <c r="D1365" s="2" t="str">
        <f ca="1">VLOOKUP(B1365,'Fichier FI (en entrée)'!B:E,4)</f>
        <v>Xjvlltwgpglxw</v>
      </c>
      <c r="E1365" s="2" t="s">
        <v>19</v>
      </c>
      <c r="F1365" s="2" t="s">
        <v>3</v>
      </c>
      <c r="G1365" s="1">
        <v>1</v>
      </c>
      <c r="H1365" s="1">
        <v>8.65</v>
      </c>
      <c r="I1365" s="2" t="s">
        <v>1</v>
      </c>
      <c r="J1365" s="1">
        <v>3</v>
      </c>
      <c r="K1365" s="2" t="s">
        <v>0</v>
      </c>
      <c r="L1365" s="1">
        <v>0</v>
      </c>
      <c r="M1365" s="1">
        <v>14</v>
      </c>
      <c r="N1365" s="1">
        <v>0</v>
      </c>
    </row>
    <row r="1366" spans="1:14">
      <c r="A1366" s="1">
        <v>1363</v>
      </c>
      <c r="B1366" s="1">
        <v>626229</v>
      </c>
      <c r="C1366" s="2" t="str">
        <f ca="1">VLOOKUP(B1366,'Fichier FI (en entrée)'!B:D,3)</f>
        <v>WGPTVACAAZ</v>
      </c>
      <c r="D1366" s="2" t="str">
        <f ca="1">VLOOKUP(B1366,'Fichier FI (en entrée)'!B:E,4)</f>
        <v>Dskwujkgaikwv</v>
      </c>
      <c r="E1366" s="2" t="s">
        <v>19</v>
      </c>
      <c r="F1366" s="2" t="s">
        <v>3</v>
      </c>
      <c r="G1366" s="1">
        <v>1</v>
      </c>
      <c r="H1366" s="1">
        <v>8.65</v>
      </c>
      <c r="I1366" s="2" t="s">
        <v>1</v>
      </c>
      <c r="J1366" s="1">
        <v>3</v>
      </c>
      <c r="K1366" s="2" t="s">
        <v>5</v>
      </c>
      <c r="L1366" s="1">
        <v>0</v>
      </c>
      <c r="M1366" s="1">
        <v>14</v>
      </c>
      <c r="N1366" s="1">
        <v>0</v>
      </c>
    </row>
    <row r="1367" spans="1:14">
      <c r="A1367" s="1">
        <v>1366</v>
      </c>
      <c r="B1367" s="1">
        <v>688448</v>
      </c>
      <c r="C1367" s="2" t="str">
        <f ca="1">VLOOKUP(B1367,'Fichier FI (en entrée)'!B:D,3)</f>
        <v>BMABPZDWMJ</v>
      </c>
      <c r="D1367" s="2" t="str">
        <f ca="1">VLOOKUP(B1367,'Fichier FI (en entrée)'!B:E,4)</f>
        <v>Tlsshyxegqgyn</v>
      </c>
      <c r="E1367" s="2" t="s">
        <v>38</v>
      </c>
      <c r="F1367" s="2" t="s">
        <v>3</v>
      </c>
      <c r="G1367" s="1">
        <v>1</v>
      </c>
      <c r="H1367" s="1">
        <v>8.64</v>
      </c>
      <c r="I1367" s="2" t="s">
        <v>1</v>
      </c>
      <c r="J1367" s="1">
        <v>3</v>
      </c>
      <c r="K1367" s="2" t="s">
        <v>0</v>
      </c>
      <c r="L1367" s="1">
        <v>0</v>
      </c>
      <c r="M1367" s="1">
        <v>3</v>
      </c>
      <c r="N1367" s="1">
        <v>0</v>
      </c>
    </row>
    <row r="1368" spans="1:14">
      <c r="A1368" s="1">
        <v>1366</v>
      </c>
      <c r="B1368" s="1">
        <v>434546</v>
      </c>
      <c r="C1368" s="2" t="str">
        <f ca="1">VLOOKUP(B1368,'Fichier FI (en entrée)'!B:D,3)</f>
        <v>OGWKKKSAYX</v>
      </c>
      <c r="D1368" s="2" t="str">
        <f ca="1">VLOOKUP(B1368,'Fichier FI (en entrée)'!B:E,4)</f>
        <v>Mpapzaszevgrh</v>
      </c>
      <c r="E1368" s="2" t="s">
        <v>24</v>
      </c>
      <c r="F1368" s="2" t="s">
        <v>3</v>
      </c>
      <c r="G1368" s="1">
        <v>1</v>
      </c>
      <c r="H1368" s="1">
        <v>8.64</v>
      </c>
      <c r="I1368" s="2" t="s">
        <v>1</v>
      </c>
      <c r="J1368" s="1">
        <v>3</v>
      </c>
      <c r="K1368" s="2" t="s">
        <v>0</v>
      </c>
      <c r="L1368" s="1">
        <v>0</v>
      </c>
      <c r="M1368" s="1">
        <v>2</v>
      </c>
      <c r="N1368" s="1">
        <v>0</v>
      </c>
    </row>
    <row r="1369" spans="1:14">
      <c r="A1369" s="1">
        <v>1366</v>
      </c>
      <c r="B1369" s="1">
        <v>1064387</v>
      </c>
      <c r="C1369" s="2" t="str">
        <f ca="1">VLOOKUP(B1369,'Fichier FI (en entrée)'!B:D,3)</f>
        <v>QVVPZHIIBZ</v>
      </c>
      <c r="D1369" s="2" t="str">
        <f ca="1">VLOOKUP(B1369,'Fichier FI (en entrée)'!B:E,4)</f>
        <v>Zjibhrnqczgnd</v>
      </c>
      <c r="E1369" s="2" t="s">
        <v>52</v>
      </c>
      <c r="F1369" s="2" t="s">
        <v>3</v>
      </c>
      <c r="G1369" s="1">
        <v>1</v>
      </c>
      <c r="H1369" s="1">
        <v>8.64</v>
      </c>
      <c r="I1369" s="2" t="s">
        <v>1</v>
      </c>
      <c r="J1369" s="1">
        <v>3</v>
      </c>
      <c r="K1369" s="2" t="s">
        <v>5</v>
      </c>
      <c r="L1369" s="1">
        <v>0</v>
      </c>
      <c r="M1369" s="1">
        <v>10</v>
      </c>
      <c r="N1369" s="1">
        <v>0</v>
      </c>
    </row>
    <row r="1370" spans="1:14">
      <c r="A1370" s="1">
        <v>1369</v>
      </c>
      <c r="B1370" s="1">
        <v>1098825</v>
      </c>
      <c r="C1370" s="2" t="str">
        <f ca="1">VLOOKUP(B1370,'Fichier FI (en entrée)'!B:D,3)</f>
        <v>JZNMQCULTY</v>
      </c>
      <c r="D1370" s="2" t="str">
        <f ca="1">VLOOKUP(B1370,'Fichier FI (en entrée)'!B:E,4)</f>
        <v>Jdlnwmgqwjnwv</v>
      </c>
      <c r="E1370" s="2" t="s">
        <v>39</v>
      </c>
      <c r="F1370" s="2" t="s">
        <v>3</v>
      </c>
      <c r="G1370" s="1">
        <v>1</v>
      </c>
      <c r="H1370" s="1">
        <v>8.6300000000000008</v>
      </c>
      <c r="I1370" s="2" t="s">
        <v>1</v>
      </c>
      <c r="J1370" s="1">
        <v>3</v>
      </c>
      <c r="K1370" s="2" t="s">
        <v>5</v>
      </c>
      <c r="L1370" s="1">
        <v>0</v>
      </c>
      <c r="M1370" s="1">
        <v>4</v>
      </c>
      <c r="N1370" s="1">
        <v>0</v>
      </c>
    </row>
    <row r="1371" spans="1:14">
      <c r="A1371" s="1">
        <v>1369</v>
      </c>
      <c r="B1371" s="1">
        <v>181532</v>
      </c>
      <c r="C1371" s="2" t="str">
        <f ca="1">VLOOKUP(B1371,'Fichier FI (en entrée)'!B:D,3)</f>
        <v>HRSQHQTEJW</v>
      </c>
      <c r="D1371" s="2" t="str">
        <f ca="1">VLOOKUP(B1371,'Fichier FI (en entrée)'!B:E,4)</f>
        <v>Forykmeuqqhtu</v>
      </c>
      <c r="E1371" s="2" t="s">
        <v>19</v>
      </c>
      <c r="F1371" s="2" t="s">
        <v>3</v>
      </c>
      <c r="G1371" s="1">
        <v>1</v>
      </c>
      <c r="H1371" s="1">
        <v>8.6300000000000008</v>
      </c>
      <c r="I1371" s="2" t="s">
        <v>1</v>
      </c>
      <c r="J1371" s="1">
        <v>3</v>
      </c>
      <c r="K1371" s="2" t="s">
        <v>5</v>
      </c>
      <c r="L1371" s="1">
        <v>0</v>
      </c>
      <c r="M1371" s="1">
        <v>14</v>
      </c>
      <c r="N1371" s="1">
        <v>0</v>
      </c>
    </row>
    <row r="1372" spans="1:14">
      <c r="A1372" s="1">
        <v>1369</v>
      </c>
      <c r="B1372" s="1">
        <v>656066</v>
      </c>
      <c r="C1372" s="2" t="str">
        <f ca="1">VLOOKUP(B1372,'Fichier FI (en entrée)'!B:D,3)</f>
        <v>QAHYODRJAH</v>
      </c>
      <c r="D1372" s="2" t="str">
        <f ca="1">VLOOKUP(B1372,'Fichier FI (en entrée)'!B:E,4)</f>
        <v>Cedzrymtsqcek</v>
      </c>
      <c r="E1372" s="2" t="s">
        <v>20</v>
      </c>
      <c r="F1372" s="2" t="s">
        <v>3</v>
      </c>
      <c r="G1372" s="1">
        <v>1</v>
      </c>
      <c r="H1372" s="1">
        <v>8.6300000000000008</v>
      </c>
      <c r="I1372" s="2" t="s">
        <v>1</v>
      </c>
      <c r="J1372" s="1">
        <v>3</v>
      </c>
      <c r="K1372" s="2" t="s">
        <v>0</v>
      </c>
      <c r="L1372" s="1">
        <v>0</v>
      </c>
      <c r="M1372" s="1">
        <v>1</v>
      </c>
      <c r="N1372" s="1">
        <v>0</v>
      </c>
    </row>
    <row r="1373" spans="1:14">
      <c r="A1373" s="1">
        <v>1369</v>
      </c>
      <c r="B1373" s="1">
        <v>654097</v>
      </c>
      <c r="C1373" s="2" t="str">
        <f ca="1">VLOOKUP(B1373,'Fichier FI (en entrée)'!B:D,3)</f>
        <v>KRCZTKQLSU</v>
      </c>
      <c r="D1373" s="2" t="str">
        <f ca="1">VLOOKUP(B1373,'Fichier FI (en entrée)'!B:E,4)</f>
        <v>Ceuvrpwmzydyn</v>
      </c>
      <c r="E1373" s="2" t="s">
        <v>22</v>
      </c>
      <c r="F1373" s="2" t="s">
        <v>3</v>
      </c>
      <c r="G1373" s="1">
        <v>1</v>
      </c>
      <c r="H1373" s="1">
        <v>8.6300000000000008</v>
      </c>
      <c r="I1373" s="2" t="s">
        <v>1</v>
      </c>
      <c r="J1373" s="1">
        <v>3</v>
      </c>
      <c r="K1373" s="2" t="s">
        <v>0</v>
      </c>
      <c r="L1373" s="1">
        <v>0</v>
      </c>
      <c r="M1373" s="1">
        <v>4</v>
      </c>
      <c r="N1373" s="1">
        <v>0</v>
      </c>
    </row>
    <row r="1374" spans="1:14">
      <c r="A1374" s="1">
        <v>1373</v>
      </c>
      <c r="B1374" s="1">
        <v>682243</v>
      </c>
      <c r="C1374" s="2" t="str">
        <f ca="1">VLOOKUP(B1374,'Fichier FI (en entrée)'!B:D,3)</f>
        <v>ZZBNEJFXHU</v>
      </c>
      <c r="D1374" s="2" t="str">
        <f ca="1">VLOOKUP(B1374,'Fichier FI (en entrée)'!B:E,4)</f>
        <v>Ihaznchqgbkvw</v>
      </c>
      <c r="E1374" s="2" t="s">
        <v>19</v>
      </c>
      <c r="F1374" s="2" t="s">
        <v>3</v>
      </c>
      <c r="G1374" s="1">
        <v>1</v>
      </c>
      <c r="H1374" s="1">
        <v>8.6199999999999992</v>
      </c>
      <c r="I1374" s="2" t="s">
        <v>1</v>
      </c>
      <c r="J1374" s="1">
        <v>3</v>
      </c>
      <c r="K1374" s="2" t="s">
        <v>5</v>
      </c>
      <c r="L1374" s="1">
        <v>0</v>
      </c>
      <c r="M1374" s="1">
        <v>16</v>
      </c>
      <c r="N1374" s="1">
        <v>0</v>
      </c>
    </row>
    <row r="1375" spans="1:14">
      <c r="A1375" s="1">
        <v>1373</v>
      </c>
      <c r="B1375" s="1">
        <v>698946</v>
      </c>
      <c r="C1375" s="2" t="str">
        <f ca="1">VLOOKUP(B1375,'Fichier FI (en entrée)'!B:D,3)</f>
        <v>NKUEZBSQIG</v>
      </c>
      <c r="D1375" s="2" t="str">
        <f ca="1">VLOOKUP(B1375,'Fichier FI (en entrée)'!B:E,4)</f>
        <v>Egdtfvmvszyjh</v>
      </c>
      <c r="E1375" s="2" t="s">
        <v>19</v>
      </c>
      <c r="F1375" s="2" t="s">
        <v>3</v>
      </c>
      <c r="G1375" s="1">
        <v>1</v>
      </c>
      <c r="H1375" s="1">
        <v>8.6199999999999992</v>
      </c>
      <c r="I1375" s="2" t="s">
        <v>1</v>
      </c>
      <c r="J1375" s="1">
        <v>3</v>
      </c>
      <c r="K1375" s="2" t="s">
        <v>0</v>
      </c>
      <c r="L1375" s="1">
        <v>0</v>
      </c>
      <c r="M1375" s="1">
        <v>14</v>
      </c>
      <c r="N1375" s="1">
        <v>0</v>
      </c>
    </row>
    <row r="1376" spans="1:14">
      <c r="A1376" s="1">
        <v>1373</v>
      </c>
      <c r="B1376" s="1">
        <v>450915</v>
      </c>
      <c r="C1376" s="2" t="str">
        <f ca="1">VLOOKUP(B1376,'Fichier FI (en entrée)'!B:D,3)</f>
        <v>OYAWVUKKEU</v>
      </c>
      <c r="D1376" s="2" t="str">
        <f ca="1">VLOOKUP(B1376,'Fichier FI (en entrée)'!B:E,4)</f>
        <v>Cqtsxfowtwnjf</v>
      </c>
      <c r="E1376" s="2" t="s">
        <v>20</v>
      </c>
      <c r="F1376" s="2" t="s">
        <v>3</v>
      </c>
      <c r="G1376" s="1">
        <v>1</v>
      </c>
      <c r="H1376" s="1">
        <v>8.6199999999999992</v>
      </c>
      <c r="I1376" s="2" t="s">
        <v>1</v>
      </c>
      <c r="J1376" s="1">
        <v>3</v>
      </c>
      <c r="K1376" s="2" t="s">
        <v>0</v>
      </c>
      <c r="L1376" s="1">
        <v>0</v>
      </c>
      <c r="M1376" s="1">
        <v>7</v>
      </c>
      <c r="N1376" s="1">
        <v>0</v>
      </c>
    </row>
    <row r="1377" spans="1:14">
      <c r="A1377" s="1">
        <v>1373</v>
      </c>
      <c r="B1377" s="1">
        <v>411512</v>
      </c>
      <c r="C1377" s="2" t="str">
        <f ca="1">VLOOKUP(B1377,'Fichier FI (en entrée)'!B:D,3)</f>
        <v>ZVAPURXYZA</v>
      </c>
      <c r="D1377" s="2" t="str">
        <f ca="1">VLOOKUP(B1377,'Fichier FI (en entrée)'!B:E,4)</f>
        <v>Lobnlzfqqakmh</v>
      </c>
      <c r="E1377" s="2" t="s">
        <v>17</v>
      </c>
      <c r="F1377" s="2" t="s">
        <v>3</v>
      </c>
      <c r="G1377" s="1">
        <v>1</v>
      </c>
      <c r="H1377" s="1">
        <v>8.6199999999999992</v>
      </c>
      <c r="I1377" s="2" t="s">
        <v>1</v>
      </c>
      <c r="J1377" s="1">
        <v>3</v>
      </c>
      <c r="K1377" s="2" t="s">
        <v>0</v>
      </c>
      <c r="L1377" s="1">
        <v>0</v>
      </c>
      <c r="M1377" s="1">
        <v>1</v>
      </c>
      <c r="N1377" s="1">
        <v>0</v>
      </c>
    </row>
    <row r="1378" spans="1:14">
      <c r="A1378" s="1">
        <v>1373</v>
      </c>
      <c r="B1378" s="1">
        <v>781110</v>
      </c>
      <c r="C1378" s="2" t="str">
        <f ca="1">VLOOKUP(B1378,'Fichier FI (en entrée)'!B:D,3)</f>
        <v>VCAQHGPTVM</v>
      </c>
      <c r="D1378" s="2" t="str">
        <f ca="1">VLOOKUP(B1378,'Fichier FI (en entrée)'!B:E,4)</f>
        <v>Apywdowrvdqbw</v>
      </c>
      <c r="E1378" s="2" t="s">
        <v>20</v>
      </c>
      <c r="F1378" s="2" t="s">
        <v>3</v>
      </c>
      <c r="G1378" s="1">
        <v>1</v>
      </c>
      <c r="H1378" s="1">
        <v>8.6199999999999992</v>
      </c>
      <c r="I1378" s="2" t="s">
        <v>1</v>
      </c>
      <c r="J1378" s="1">
        <v>3</v>
      </c>
      <c r="K1378" s="2" t="s">
        <v>0</v>
      </c>
      <c r="L1378" s="1">
        <v>0</v>
      </c>
      <c r="M1378" s="1">
        <v>0</v>
      </c>
      <c r="N1378" s="1">
        <v>0</v>
      </c>
    </row>
    <row r="1379" spans="1:14">
      <c r="A1379" s="1">
        <v>1378</v>
      </c>
      <c r="B1379" s="1">
        <v>1026688</v>
      </c>
      <c r="C1379" s="2" t="str">
        <f ca="1">VLOOKUP(B1379,'Fichier FI (en entrée)'!B:D,3)</f>
        <v>KRXOZKHWGG</v>
      </c>
      <c r="D1379" s="2" t="str">
        <f ca="1">VLOOKUP(B1379,'Fichier FI (en entrée)'!B:E,4)</f>
        <v>Urjhhyebwpejs</v>
      </c>
      <c r="E1379" s="2" t="s">
        <v>47</v>
      </c>
      <c r="F1379" s="2" t="s">
        <v>3</v>
      </c>
      <c r="G1379" s="1">
        <v>1</v>
      </c>
      <c r="H1379" s="1">
        <v>8.61</v>
      </c>
      <c r="I1379" s="2" t="s">
        <v>1</v>
      </c>
      <c r="J1379" s="1">
        <v>3</v>
      </c>
      <c r="K1379" s="2" t="s">
        <v>0</v>
      </c>
      <c r="L1379" s="1">
        <v>0</v>
      </c>
      <c r="M1379" s="1">
        <v>19</v>
      </c>
      <c r="N1379" s="1">
        <v>0</v>
      </c>
    </row>
    <row r="1380" spans="1:14">
      <c r="A1380" s="1">
        <v>1378</v>
      </c>
      <c r="B1380" s="1">
        <v>176305</v>
      </c>
      <c r="C1380" s="2" t="str">
        <f ca="1">VLOOKUP(B1380,'Fichier FI (en entrée)'!B:D,3)</f>
        <v>CBUJTJPFZI</v>
      </c>
      <c r="D1380" s="2" t="str">
        <f ca="1">VLOOKUP(B1380,'Fichier FI (en entrée)'!B:E,4)</f>
        <v>Uycriybxqenta</v>
      </c>
      <c r="E1380" s="2" t="s">
        <v>22</v>
      </c>
      <c r="F1380" s="2" t="s">
        <v>3</v>
      </c>
      <c r="G1380" s="1">
        <v>1</v>
      </c>
      <c r="H1380" s="1">
        <v>8.61</v>
      </c>
      <c r="I1380" s="2" t="s">
        <v>1</v>
      </c>
      <c r="J1380" s="1">
        <v>3</v>
      </c>
      <c r="K1380" s="2" t="s">
        <v>0</v>
      </c>
      <c r="L1380" s="1">
        <v>0</v>
      </c>
      <c r="M1380" s="1">
        <v>1</v>
      </c>
      <c r="N1380" s="1">
        <v>0</v>
      </c>
    </row>
    <row r="1381" spans="1:14">
      <c r="A1381" s="1">
        <v>1378</v>
      </c>
      <c r="B1381" s="1">
        <v>636450</v>
      </c>
      <c r="C1381" s="2" t="str">
        <f ca="1">VLOOKUP(B1381,'Fichier FI (en entrée)'!B:D,3)</f>
        <v>GABCTWGQBP</v>
      </c>
      <c r="D1381" s="2" t="str">
        <f ca="1">VLOOKUP(B1381,'Fichier FI (en entrée)'!B:E,4)</f>
        <v>Fglvybuaqncgy</v>
      </c>
      <c r="E1381" s="2" t="s">
        <v>20</v>
      </c>
      <c r="F1381" s="2" t="s">
        <v>3</v>
      </c>
      <c r="G1381" s="1">
        <v>1</v>
      </c>
      <c r="H1381" s="1">
        <v>8.61</v>
      </c>
      <c r="I1381" s="2" t="s">
        <v>1</v>
      </c>
      <c r="J1381" s="1">
        <v>3</v>
      </c>
      <c r="K1381" s="2" t="s">
        <v>0</v>
      </c>
      <c r="L1381" s="1">
        <v>0</v>
      </c>
      <c r="M1381" s="1">
        <v>2</v>
      </c>
      <c r="N1381" s="1">
        <v>0</v>
      </c>
    </row>
    <row r="1382" spans="1:14">
      <c r="A1382" s="1">
        <v>1381</v>
      </c>
      <c r="B1382" s="1">
        <v>808111</v>
      </c>
      <c r="C1382" s="2" t="str">
        <f ca="1">VLOOKUP(B1382,'Fichier FI (en entrée)'!B:D,3)</f>
        <v>ELDENTHSUF</v>
      </c>
      <c r="D1382" s="2" t="str">
        <f ca="1">VLOOKUP(B1382,'Fichier FI (en entrée)'!B:E,4)</f>
        <v>Voptrdihgorqk</v>
      </c>
      <c r="E1382" s="2" t="s">
        <v>14</v>
      </c>
      <c r="F1382" s="2" t="s">
        <v>3</v>
      </c>
      <c r="G1382" s="1">
        <v>1</v>
      </c>
      <c r="H1382" s="1">
        <v>8.6</v>
      </c>
      <c r="I1382" s="2" t="s">
        <v>1</v>
      </c>
      <c r="J1382" s="1">
        <v>3</v>
      </c>
      <c r="K1382" s="2" t="s">
        <v>0</v>
      </c>
      <c r="L1382" s="1">
        <v>0</v>
      </c>
      <c r="M1382" s="1">
        <v>16</v>
      </c>
      <c r="N1382" s="1">
        <v>0</v>
      </c>
    </row>
    <row r="1383" spans="1:14">
      <c r="A1383" s="1">
        <v>1382</v>
      </c>
      <c r="B1383" s="1">
        <v>709646</v>
      </c>
      <c r="C1383" s="2" t="str">
        <f ca="1">VLOOKUP(B1383,'Fichier FI (en entrée)'!B:D,3)</f>
        <v>IPQJPTXLXE</v>
      </c>
      <c r="D1383" s="2" t="str">
        <f ca="1">VLOOKUP(B1383,'Fichier FI (en entrée)'!B:E,4)</f>
        <v>Nxjvsxzsuvjme</v>
      </c>
      <c r="E1383" s="2" t="s">
        <v>14</v>
      </c>
      <c r="F1383" s="2" t="s">
        <v>3</v>
      </c>
      <c r="G1383" s="1">
        <v>1</v>
      </c>
      <c r="H1383" s="1">
        <v>8.59</v>
      </c>
      <c r="I1383" s="2" t="s">
        <v>1</v>
      </c>
      <c r="J1383" s="1">
        <v>3</v>
      </c>
      <c r="K1383" s="2" t="s">
        <v>5</v>
      </c>
      <c r="L1383" s="1">
        <v>0</v>
      </c>
      <c r="M1383" s="1">
        <v>17</v>
      </c>
      <c r="N1383" s="1">
        <v>0</v>
      </c>
    </row>
    <row r="1384" spans="1:14">
      <c r="A1384" s="1">
        <v>1383</v>
      </c>
      <c r="B1384" s="1">
        <v>284873</v>
      </c>
      <c r="C1384" s="2" t="str">
        <f ca="1">VLOOKUP(B1384,'Fichier FI (en entrée)'!B:D,3)</f>
        <v>HWRWSIRFOJ</v>
      </c>
      <c r="D1384" s="2" t="str">
        <f ca="1">VLOOKUP(B1384,'Fichier FI (en entrée)'!B:E,4)</f>
        <v>Txzaxztzsqkkq</v>
      </c>
      <c r="E1384" s="2" t="s">
        <v>20</v>
      </c>
      <c r="F1384" s="2" t="s">
        <v>3</v>
      </c>
      <c r="G1384" s="1">
        <v>1</v>
      </c>
      <c r="H1384" s="1">
        <v>8.58</v>
      </c>
      <c r="I1384" s="2" t="s">
        <v>1</v>
      </c>
      <c r="J1384" s="1">
        <v>3</v>
      </c>
      <c r="K1384" s="2" t="s">
        <v>0</v>
      </c>
      <c r="L1384" s="1">
        <v>0</v>
      </c>
      <c r="M1384" s="1">
        <v>0</v>
      </c>
      <c r="N1384" s="1">
        <v>0</v>
      </c>
    </row>
    <row r="1385" spans="1:14">
      <c r="A1385" s="1">
        <v>1384</v>
      </c>
      <c r="B1385" s="1">
        <v>319202</v>
      </c>
      <c r="C1385" s="2" t="str">
        <f ca="1">VLOOKUP(B1385,'Fichier FI (en entrée)'!B:D,3)</f>
        <v>IJNITCSBCK</v>
      </c>
      <c r="D1385" s="2" t="str">
        <f ca="1">VLOOKUP(B1385,'Fichier FI (en entrée)'!B:E,4)</f>
        <v>Myelvrqmsveqe</v>
      </c>
      <c r="E1385" s="2" t="s">
        <v>19</v>
      </c>
      <c r="F1385" s="2" t="s">
        <v>3</v>
      </c>
      <c r="G1385" s="1">
        <v>1</v>
      </c>
      <c r="H1385" s="1">
        <v>8.57</v>
      </c>
      <c r="I1385" s="2" t="s">
        <v>1</v>
      </c>
      <c r="J1385" s="1">
        <v>3</v>
      </c>
      <c r="K1385" s="2" t="s">
        <v>0</v>
      </c>
      <c r="L1385" s="1">
        <v>0</v>
      </c>
      <c r="M1385" s="1">
        <v>14</v>
      </c>
      <c r="N1385" s="1">
        <v>0</v>
      </c>
    </row>
    <row r="1386" spans="1:14">
      <c r="A1386" s="1">
        <v>1385</v>
      </c>
      <c r="B1386" s="1">
        <v>713479</v>
      </c>
      <c r="C1386" s="2" t="str">
        <f ca="1">VLOOKUP(B1386,'Fichier FI (en entrée)'!B:D,3)</f>
        <v>OSAITJDGOT</v>
      </c>
      <c r="D1386" s="2" t="str">
        <f ca="1">VLOOKUP(B1386,'Fichier FI (en entrée)'!B:E,4)</f>
        <v>Ieeexdnpqcjcv</v>
      </c>
      <c r="E1386" s="2" t="s">
        <v>28</v>
      </c>
      <c r="F1386" s="2" t="s">
        <v>3</v>
      </c>
      <c r="G1386" s="1">
        <v>1</v>
      </c>
      <c r="H1386" s="1">
        <v>8.56</v>
      </c>
      <c r="I1386" s="2" t="s">
        <v>1</v>
      </c>
      <c r="J1386" s="1">
        <v>3</v>
      </c>
      <c r="K1386" s="2" t="s">
        <v>0</v>
      </c>
      <c r="L1386" s="1">
        <v>0</v>
      </c>
      <c r="M1386" s="1">
        <v>2</v>
      </c>
      <c r="N1386" s="1">
        <v>0</v>
      </c>
    </row>
    <row r="1387" spans="1:14">
      <c r="A1387" s="1">
        <v>1385</v>
      </c>
      <c r="B1387" s="1">
        <v>176312</v>
      </c>
      <c r="C1387" s="2" t="str">
        <f ca="1">VLOOKUP(B1387,'Fichier FI (en entrée)'!B:D,3)</f>
        <v>YOWAGWLIRA</v>
      </c>
      <c r="D1387" s="2" t="str">
        <f ca="1">VLOOKUP(B1387,'Fichier FI (en entrée)'!B:E,4)</f>
        <v>Pwksdvvzgduuv</v>
      </c>
      <c r="E1387" s="2" t="s">
        <v>26</v>
      </c>
      <c r="F1387" s="2" t="s">
        <v>3</v>
      </c>
      <c r="G1387" s="1">
        <v>1</v>
      </c>
      <c r="H1387" s="1">
        <v>8.56</v>
      </c>
      <c r="I1387" s="2" t="s">
        <v>1</v>
      </c>
      <c r="J1387" s="1">
        <v>3</v>
      </c>
      <c r="K1387" s="2" t="s">
        <v>0</v>
      </c>
      <c r="L1387" s="1">
        <v>0</v>
      </c>
      <c r="M1387" s="1">
        <v>2</v>
      </c>
      <c r="N1387" s="1">
        <v>0</v>
      </c>
    </row>
    <row r="1388" spans="1:14">
      <c r="A1388" s="1">
        <v>1385</v>
      </c>
      <c r="B1388" s="1">
        <v>565564</v>
      </c>
      <c r="C1388" s="2" t="str">
        <f ca="1">VLOOKUP(B1388,'Fichier FI (en entrée)'!B:D,3)</f>
        <v>JDENKKGUQM</v>
      </c>
      <c r="D1388" s="2" t="str">
        <f ca="1">VLOOKUP(B1388,'Fichier FI (en entrée)'!B:E,4)</f>
        <v>Xeydgzjrlwsbe</v>
      </c>
      <c r="E1388" s="2" t="s">
        <v>19</v>
      </c>
      <c r="F1388" s="2" t="s">
        <v>3</v>
      </c>
      <c r="G1388" s="1">
        <v>1</v>
      </c>
      <c r="H1388" s="1">
        <v>8.56</v>
      </c>
      <c r="I1388" s="2" t="s">
        <v>1</v>
      </c>
      <c r="J1388" s="1">
        <v>3</v>
      </c>
      <c r="K1388" s="2" t="s">
        <v>0</v>
      </c>
      <c r="L1388" s="1">
        <v>0</v>
      </c>
      <c r="M1388" s="1">
        <v>14</v>
      </c>
      <c r="N1388" s="1">
        <v>0</v>
      </c>
    </row>
    <row r="1389" spans="1:14">
      <c r="A1389" s="1">
        <v>1385</v>
      </c>
      <c r="B1389" s="1">
        <v>534107</v>
      </c>
      <c r="C1389" s="2" t="str">
        <f ca="1">VLOOKUP(B1389,'Fichier FI (en entrée)'!B:D,3)</f>
        <v>PGBRQQSIVK</v>
      </c>
      <c r="D1389" s="2" t="str">
        <f ca="1">VLOOKUP(B1389,'Fichier FI (en entrée)'!B:E,4)</f>
        <v>Owrlyyktdmold</v>
      </c>
      <c r="E1389" s="2" t="s">
        <v>19</v>
      </c>
      <c r="F1389" s="2" t="s">
        <v>3</v>
      </c>
      <c r="G1389" s="1">
        <v>1</v>
      </c>
      <c r="H1389" s="1">
        <v>8.56</v>
      </c>
      <c r="I1389" s="2" t="s">
        <v>1</v>
      </c>
      <c r="J1389" s="1">
        <v>3</v>
      </c>
      <c r="K1389" s="2" t="s">
        <v>0</v>
      </c>
      <c r="L1389" s="1">
        <v>0</v>
      </c>
      <c r="M1389" s="1">
        <v>14</v>
      </c>
      <c r="N1389" s="1">
        <v>0</v>
      </c>
    </row>
    <row r="1390" spans="1:14">
      <c r="A1390" s="1">
        <v>1389</v>
      </c>
      <c r="B1390" s="1">
        <v>420149</v>
      </c>
      <c r="C1390" s="2" t="str">
        <f ca="1">VLOOKUP(B1390,'Fichier FI (en entrée)'!B:D,3)</f>
        <v>HPVRXHDDGX</v>
      </c>
      <c r="D1390" s="2" t="str">
        <f ca="1">VLOOKUP(B1390,'Fichier FI (en entrée)'!B:E,4)</f>
        <v>Mlpmqyjtssvjy</v>
      </c>
      <c r="E1390" s="2" t="s">
        <v>19</v>
      </c>
      <c r="F1390" s="2" t="s">
        <v>3</v>
      </c>
      <c r="G1390" s="1">
        <v>1</v>
      </c>
      <c r="H1390" s="1">
        <v>8.5500000000000007</v>
      </c>
      <c r="I1390" s="2" t="s">
        <v>1</v>
      </c>
      <c r="J1390" s="1">
        <v>3</v>
      </c>
      <c r="K1390" s="2" t="s">
        <v>0</v>
      </c>
      <c r="L1390" s="1">
        <v>0</v>
      </c>
      <c r="M1390" s="1">
        <v>16</v>
      </c>
      <c r="N1390" s="1">
        <v>0</v>
      </c>
    </row>
    <row r="1391" spans="1:14">
      <c r="A1391" s="1">
        <v>1389</v>
      </c>
      <c r="B1391" s="1">
        <v>437087</v>
      </c>
      <c r="C1391" s="2" t="str">
        <f ca="1">VLOOKUP(B1391,'Fichier FI (en entrée)'!B:D,3)</f>
        <v>DYWXDFQFIR</v>
      </c>
      <c r="D1391" s="2" t="str">
        <f ca="1">VLOOKUP(B1391,'Fichier FI (en entrée)'!B:E,4)</f>
        <v>Xcpuwibmmipmt</v>
      </c>
      <c r="E1391" s="2" t="s">
        <v>22</v>
      </c>
      <c r="F1391" s="2" t="s">
        <v>3</v>
      </c>
      <c r="G1391" s="1">
        <v>1</v>
      </c>
      <c r="H1391" s="1">
        <v>8.5500000000000007</v>
      </c>
      <c r="I1391" s="2" t="s">
        <v>1</v>
      </c>
      <c r="J1391" s="1">
        <v>3</v>
      </c>
      <c r="K1391" s="2" t="s">
        <v>0</v>
      </c>
      <c r="L1391" s="1">
        <v>0</v>
      </c>
      <c r="M1391" s="1">
        <v>3</v>
      </c>
      <c r="N1391" s="1">
        <v>0</v>
      </c>
    </row>
    <row r="1392" spans="1:14">
      <c r="A1392" s="1">
        <v>1389</v>
      </c>
      <c r="B1392" s="1">
        <v>460217</v>
      </c>
      <c r="C1392" s="2" t="str">
        <f ca="1">VLOOKUP(B1392,'Fichier FI (en entrée)'!B:D,3)</f>
        <v>IUATFUGBGE</v>
      </c>
      <c r="D1392" s="2" t="str">
        <f ca="1">VLOOKUP(B1392,'Fichier FI (en entrée)'!B:E,4)</f>
        <v>Jhfjpahzpnugu</v>
      </c>
      <c r="E1392" s="2" t="s">
        <v>41</v>
      </c>
      <c r="F1392" s="2" t="s">
        <v>3</v>
      </c>
      <c r="G1392" s="1">
        <v>1</v>
      </c>
      <c r="H1392" s="1">
        <v>8.5500000000000007</v>
      </c>
      <c r="I1392" s="2" t="s">
        <v>1</v>
      </c>
      <c r="J1392" s="1">
        <v>3</v>
      </c>
      <c r="K1392" s="2" t="s">
        <v>0</v>
      </c>
      <c r="L1392" s="1">
        <v>0</v>
      </c>
      <c r="M1392" s="1">
        <v>0</v>
      </c>
      <c r="N1392" s="1">
        <v>0</v>
      </c>
    </row>
    <row r="1393" spans="1:14">
      <c r="A1393" s="1">
        <v>1392</v>
      </c>
      <c r="B1393" s="1">
        <v>713515</v>
      </c>
      <c r="C1393" s="2" t="str">
        <f ca="1">VLOOKUP(B1393,'Fichier FI (en entrée)'!B:D,3)</f>
        <v>LHOTWGDJJD</v>
      </c>
      <c r="D1393" s="2" t="str">
        <f ca="1">VLOOKUP(B1393,'Fichier FI (en entrée)'!B:E,4)</f>
        <v>Nlemwbfqwgzmx</v>
      </c>
      <c r="E1393" s="2" t="s">
        <v>15</v>
      </c>
      <c r="F1393" s="2" t="s">
        <v>3</v>
      </c>
      <c r="G1393" s="1">
        <v>1</v>
      </c>
      <c r="H1393" s="1">
        <v>8.5399999999999991</v>
      </c>
      <c r="I1393" s="2" t="s">
        <v>1</v>
      </c>
      <c r="J1393" s="1">
        <v>3</v>
      </c>
      <c r="K1393" s="2" t="s">
        <v>0</v>
      </c>
      <c r="L1393" s="1">
        <v>0</v>
      </c>
      <c r="M1393" s="1">
        <v>3</v>
      </c>
      <c r="N1393" s="1">
        <v>0</v>
      </c>
    </row>
    <row r="1394" spans="1:14">
      <c r="A1394" s="1">
        <v>1392</v>
      </c>
      <c r="B1394" s="1">
        <v>214437</v>
      </c>
      <c r="C1394" s="2" t="str">
        <f ca="1">VLOOKUP(B1394,'Fichier FI (en entrée)'!B:D,3)</f>
        <v>JXERXRUACF</v>
      </c>
      <c r="D1394" s="2" t="str">
        <f ca="1">VLOOKUP(B1394,'Fichier FI (en entrée)'!B:E,4)</f>
        <v>Ahcnqosadnqaz</v>
      </c>
      <c r="E1394" s="2" t="s">
        <v>38</v>
      </c>
      <c r="F1394" s="2" t="s">
        <v>3</v>
      </c>
      <c r="G1394" s="1">
        <v>1</v>
      </c>
      <c r="H1394" s="1">
        <v>8.5399999999999991</v>
      </c>
      <c r="I1394" s="2" t="s">
        <v>1</v>
      </c>
      <c r="J1394" s="1">
        <v>3</v>
      </c>
      <c r="K1394" s="2" t="s">
        <v>0</v>
      </c>
      <c r="L1394" s="1">
        <v>0</v>
      </c>
      <c r="M1394" s="1">
        <v>4</v>
      </c>
      <c r="N1394" s="1">
        <v>0</v>
      </c>
    </row>
    <row r="1395" spans="1:14">
      <c r="A1395" s="1">
        <v>1392</v>
      </c>
      <c r="B1395" s="1">
        <v>404215</v>
      </c>
      <c r="C1395" s="2" t="str">
        <f ca="1">VLOOKUP(B1395,'Fichier FI (en entrée)'!B:D,3)</f>
        <v>GCLFKBUYDH</v>
      </c>
      <c r="D1395" s="2" t="str">
        <f ca="1">VLOOKUP(B1395,'Fichier FI (en entrée)'!B:E,4)</f>
        <v>Ggsxkqvkmbbgu</v>
      </c>
      <c r="E1395" s="2" t="s">
        <v>18</v>
      </c>
      <c r="F1395" s="2" t="s">
        <v>3</v>
      </c>
      <c r="G1395" s="1">
        <v>1</v>
      </c>
      <c r="H1395" s="1">
        <v>8.5399999999999991</v>
      </c>
      <c r="I1395" s="2" t="s">
        <v>1</v>
      </c>
      <c r="J1395" s="1">
        <v>3</v>
      </c>
      <c r="K1395" s="2" t="s">
        <v>0</v>
      </c>
      <c r="L1395" s="1">
        <v>0</v>
      </c>
      <c r="M1395" s="1">
        <v>19</v>
      </c>
      <c r="N1395" s="1">
        <v>0</v>
      </c>
    </row>
    <row r="1396" spans="1:14">
      <c r="A1396" s="1">
        <v>1392</v>
      </c>
      <c r="B1396" s="1">
        <v>590321</v>
      </c>
      <c r="C1396" s="2" t="str">
        <f ca="1">VLOOKUP(B1396,'Fichier FI (en entrée)'!B:D,3)</f>
        <v>AXFXPWAJEW</v>
      </c>
      <c r="D1396" s="2" t="str">
        <f ca="1">VLOOKUP(B1396,'Fichier FI (en entrée)'!B:E,4)</f>
        <v>Oyoifcuonggvb</v>
      </c>
      <c r="E1396" s="2" t="s">
        <v>14</v>
      </c>
      <c r="F1396" s="2" t="s">
        <v>3</v>
      </c>
      <c r="G1396" s="1">
        <v>1</v>
      </c>
      <c r="H1396" s="1">
        <v>8.5399999999999991</v>
      </c>
      <c r="I1396" s="2" t="s">
        <v>1</v>
      </c>
      <c r="J1396" s="1">
        <v>3</v>
      </c>
      <c r="K1396" s="2" t="s">
        <v>0</v>
      </c>
      <c r="L1396" s="1">
        <v>0</v>
      </c>
      <c r="M1396" s="1">
        <v>19</v>
      </c>
      <c r="N1396" s="1">
        <v>0</v>
      </c>
    </row>
    <row r="1397" spans="1:14">
      <c r="A1397" s="1">
        <v>1396</v>
      </c>
      <c r="B1397" s="1">
        <v>669211</v>
      </c>
      <c r="C1397" s="2" t="str">
        <f ca="1">VLOOKUP(B1397,'Fichier FI (en entrée)'!B:D,3)</f>
        <v>WRSXPLQPKF</v>
      </c>
      <c r="D1397" s="2" t="str">
        <f ca="1">VLOOKUP(B1397,'Fichier FI (en entrée)'!B:E,4)</f>
        <v>Iyeyzedmsmbgn</v>
      </c>
      <c r="E1397" s="2" t="s">
        <v>18</v>
      </c>
      <c r="F1397" s="2" t="s">
        <v>3</v>
      </c>
      <c r="G1397" s="1">
        <v>1</v>
      </c>
      <c r="H1397" s="1">
        <v>8.5299999999999994</v>
      </c>
      <c r="I1397" s="2" t="s">
        <v>1</v>
      </c>
      <c r="J1397" s="1">
        <v>3</v>
      </c>
      <c r="K1397" s="2" t="s">
        <v>0</v>
      </c>
      <c r="L1397" s="1">
        <v>0</v>
      </c>
      <c r="M1397" s="1">
        <v>17</v>
      </c>
      <c r="N1397" s="1">
        <v>0</v>
      </c>
    </row>
    <row r="1398" spans="1:14">
      <c r="A1398" s="1">
        <v>1396</v>
      </c>
      <c r="B1398" s="1">
        <v>202302</v>
      </c>
      <c r="C1398" s="2" t="str">
        <f ca="1">VLOOKUP(B1398,'Fichier FI (en entrée)'!B:D,3)</f>
        <v>RSHVCMCLOW</v>
      </c>
      <c r="D1398" s="2" t="str">
        <f ca="1">VLOOKUP(B1398,'Fichier FI (en entrée)'!B:E,4)</f>
        <v>Unbjslfoazxkp</v>
      </c>
      <c r="E1398" s="2" t="s">
        <v>24</v>
      </c>
      <c r="F1398" s="2" t="s">
        <v>3</v>
      </c>
      <c r="G1398" s="1">
        <v>1</v>
      </c>
      <c r="H1398" s="1">
        <v>8.5299999999999994</v>
      </c>
      <c r="I1398" s="2" t="s">
        <v>1</v>
      </c>
      <c r="J1398" s="1">
        <v>3</v>
      </c>
      <c r="K1398" s="2" t="s">
        <v>0</v>
      </c>
      <c r="L1398" s="1">
        <v>0</v>
      </c>
      <c r="M1398" s="1">
        <v>2</v>
      </c>
      <c r="N1398" s="1">
        <v>0</v>
      </c>
    </row>
    <row r="1399" spans="1:14">
      <c r="A1399" s="1">
        <v>1396</v>
      </c>
      <c r="B1399" s="1">
        <v>367809</v>
      </c>
      <c r="C1399" s="2" t="str">
        <f ca="1">VLOOKUP(B1399,'Fichier FI (en entrée)'!B:D,3)</f>
        <v>KWRHXMMDGO</v>
      </c>
      <c r="D1399" s="2" t="str">
        <f ca="1">VLOOKUP(B1399,'Fichier FI (en entrée)'!B:E,4)</f>
        <v>Szvxropjtcmul</v>
      </c>
      <c r="E1399" s="2" t="s">
        <v>32</v>
      </c>
      <c r="F1399" s="2" t="s">
        <v>3</v>
      </c>
      <c r="G1399" s="1">
        <v>1</v>
      </c>
      <c r="H1399" s="1">
        <v>8.5299999999999994</v>
      </c>
      <c r="I1399" s="2" t="s">
        <v>1</v>
      </c>
      <c r="J1399" s="1">
        <v>3</v>
      </c>
      <c r="K1399" s="2" t="s">
        <v>0</v>
      </c>
      <c r="L1399" s="1">
        <v>0</v>
      </c>
      <c r="M1399" s="1">
        <v>1</v>
      </c>
      <c r="N1399" s="1">
        <v>0</v>
      </c>
    </row>
    <row r="1400" spans="1:14">
      <c r="A1400" s="1">
        <v>1399</v>
      </c>
      <c r="B1400" s="1">
        <v>1122077</v>
      </c>
      <c r="C1400" s="2" t="str">
        <f ca="1">VLOOKUP(B1400,'Fichier FI (en entrée)'!B:D,3)</f>
        <v>MTRDPQJZBH</v>
      </c>
      <c r="D1400" s="2" t="str">
        <f ca="1">VLOOKUP(B1400,'Fichier FI (en entrée)'!B:E,4)</f>
        <v>Mehuaqqlpdxwy</v>
      </c>
      <c r="E1400" s="2" t="s">
        <v>33</v>
      </c>
      <c r="F1400" s="2" t="s">
        <v>3</v>
      </c>
      <c r="G1400" s="1">
        <v>1</v>
      </c>
      <c r="H1400" s="1">
        <v>8.52</v>
      </c>
      <c r="I1400" s="2" t="s">
        <v>1</v>
      </c>
      <c r="J1400" s="1">
        <v>3</v>
      </c>
      <c r="K1400" s="2" t="s">
        <v>0</v>
      </c>
      <c r="L1400" s="1">
        <v>0</v>
      </c>
      <c r="M1400" s="1">
        <v>3</v>
      </c>
      <c r="N1400" s="1">
        <v>0</v>
      </c>
    </row>
    <row r="1401" spans="1:14">
      <c r="A1401" s="1">
        <v>1399</v>
      </c>
      <c r="B1401" s="1">
        <v>160142</v>
      </c>
      <c r="C1401" s="2" t="str">
        <f ca="1">VLOOKUP(B1401,'Fichier FI (en entrée)'!B:D,3)</f>
        <v>FARQYPMVTJ</v>
      </c>
      <c r="D1401" s="2" t="str">
        <f ca="1">VLOOKUP(B1401,'Fichier FI (en entrée)'!B:E,4)</f>
        <v>Tbqpqkgygsymx</v>
      </c>
      <c r="E1401" s="2" t="s">
        <v>44</v>
      </c>
      <c r="F1401" s="2" t="s">
        <v>3</v>
      </c>
      <c r="G1401" s="1">
        <v>1</v>
      </c>
      <c r="H1401" s="1">
        <v>8.52</v>
      </c>
      <c r="I1401" s="2" t="s">
        <v>1</v>
      </c>
      <c r="J1401" s="1">
        <v>3</v>
      </c>
      <c r="K1401" s="2" t="s">
        <v>0</v>
      </c>
      <c r="L1401" s="1">
        <v>0</v>
      </c>
      <c r="M1401" s="1">
        <v>2</v>
      </c>
      <c r="N1401" s="1">
        <v>0</v>
      </c>
    </row>
    <row r="1402" spans="1:14">
      <c r="A1402" s="1">
        <v>1399</v>
      </c>
      <c r="B1402" s="1">
        <v>629957</v>
      </c>
      <c r="C1402" s="2" t="str">
        <f ca="1">VLOOKUP(B1402,'Fichier FI (en entrée)'!B:D,3)</f>
        <v>WAVDDDMIIJ</v>
      </c>
      <c r="D1402" s="2" t="str">
        <f ca="1">VLOOKUP(B1402,'Fichier FI (en entrée)'!B:E,4)</f>
        <v>Ssgniumrpcdfb</v>
      </c>
      <c r="E1402" s="2" t="s">
        <v>14</v>
      </c>
      <c r="F1402" s="2" t="s">
        <v>3</v>
      </c>
      <c r="G1402" s="1">
        <v>1</v>
      </c>
      <c r="H1402" s="1">
        <v>8.52</v>
      </c>
      <c r="I1402" s="2" t="s">
        <v>1</v>
      </c>
      <c r="J1402" s="1">
        <v>3</v>
      </c>
      <c r="K1402" s="2" t="s">
        <v>0</v>
      </c>
      <c r="L1402" s="1">
        <v>0</v>
      </c>
      <c r="M1402" s="1">
        <v>16</v>
      </c>
      <c r="N1402" s="1">
        <v>0</v>
      </c>
    </row>
    <row r="1403" spans="1:14">
      <c r="A1403" s="1">
        <v>1399</v>
      </c>
      <c r="B1403" s="1">
        <v>1165317</v>
      </c>
      <c r="C1403" s="2" t="str">
        <f ca="1">VLOOKUP(B1403,'Fichier FI (en entrée)'!B:D,3)</f>
        <v>JHQRXANQHS</v>
      </c>
      <c r="D1403" s="2" t="str">
        <f ca="1">VLOOKUP(B1403,'Fichier FI (en entrée)'!B:E,4)</f>
        <v>Aosrovtpkjcfb</v>
      </c>
      <c r="E1403" s="2" t="s">
        <v>53</v>
      </c>
      <c r="F1403" s="2" t="s">
        <v>3</v>
      </c>
      <c r="G1403" s="1">
        <v>1</v>
      </c>
      <c r="H1403" s="1">
        <v>8.52</v>
      </c>
      <c r="I1403" s="2" t="s">
        <v>1</v>
      </c>
      <c r="J1403" s="1">
        <v>3</v>
      </c>
      <c r="K1403" s="2" t="s">
        <v>0</v>
      </c>
      <c r="L1403" s="1">
        <v>0</v>
      </c>
      <c r="M1403" s="1">
        <v>3</v>
      </c>
      <c r="N1403" s="1">
        <v>0</v>
      </c>
    </row>
    <row r="1404" spans="1:14">
      <c r="A1404" s="1">
        <v>1403</v>
      </c>
      <c r="B1404" s="1">
        <v>1177707</v>
      </c>
      <c r="C1404" s="2" t="str">
        <f ca="1">VLOOKUP(B1404,'Fichier FI (en entrée)'!B:D,3)</f>
        <v>ECYHQFLSUO</v>
      </c>
      <c r="D1404" s="2" t="str">
        <f ca="1">VLOOKUP(B1404,'Fichier FI (en entrée)'!B:E,4)</f>
        <v>Yhsvwnlapaatx</v>
      </c>
      <c r="E1404" s="2" t="s">
        <v>34</v>
      </c>
      <c r="F1404" s="2" t="s">
        <v>3</v>
      </c>
      <c r="G1404" s="1">
        <v>1</v>
      </c>
      <c r="H1404" s="1">
        <v>8.51</v>
      </c>
      <c r="I1404" s="2" t="s">
        <v>1</v>
      </c>
      <c r="J1404" s="1">
        <v>3</v>
      </c>
      <c r="K1404" s="2" t="s">
        <v>0</v>
      </c>
      <c r="L1404" s="1">
        <v>0</v>
      </c>
      <c r="M1404" s="1">
        <v>7</v>
      </c>
      <c r="N1404" s="1">
        <v>0</v>
      </c>
    </row>
    <row r="1405" spans="1:14">
      <c r="A1405" s="1">
        <v>1403</v>
      </c>
      <c r="B1405" s="1">
        <v>765309</v>
      </c>
      <c r="C1405" s="2" t="str">
        <f ca="1">VLOOKUP(B1405,'Fichier FI (en entrée)'!B:D,3)</f>
        <v>BWLXZHUMYS</v>
      </c>
      <c r="D1405" s="2" t="str">
        <f ca="1">VLOOKUP(B1405,'Fichier FI (en entrée)'!B:E,4)</f>
        <v>Nzdjzqmameaac</v>
      </c>
      <c r="E1405" s="2" t="s">
        <v>27</v>
      </c>
      <c r="F1405" s="2" t="s">
        <v>3</v>
      </c>
      <c r="G1405" s="1">
        <v>1</v>
      </c>
      <c r="H1405" s="1">
        <v>8.51</v>
      </c>
      <c r="I1405" s="2" t="s">
        <v>1</v>
      </c>
      <c r="J1405" s="1">
        <v>3</v>
      </c>
      <c r="K1405" s="2" t="s">
        <v>0</v>
      </c>
      <c r="L1405" s="1">
        <v>0</v>
      </c>
      <c r="M1405" s="1">
        <v>12</v>
      </c>
      <c r="N1405" s="1">
        <v>0</v>
      </c>
    </row>
    <row r="1406" spans="1:14">
      <c r="A1406" s="1">
        <v>1403</v>
      </c>
      <c r="B1406" s="1">
        <v>263302</v>
      </c>
      <c r="C1406" s="2" t="str">
        <f ca="1">VLOOKUP(B1406,'Fichier FI (en entrée)'!B:D,3)</f>
        <v>LZQFFBSOZO</v>
      </c>
      <c r="D1406" s="2" t="str">
        <f ca="1">VLOOKUP(B1406,'Fichier FI (en entrée)'!B:E,4)</f>
        <v>Bdmjxsxtoabwv</v>
      </c>
      <c r="E1406" s="2" t="s">
        <v>18</v>
      </c>
      <c r="F1406" s="2" t="s">
        <v>3</v>
      </c>
      <c r="G1406" s="1">
        <v>1</v>
      </c>
      <c r="H1406" s="1">
        <v>8.51</v>
      </c>
      <c r="I1406" s="2" t="s">
        <v>1</v>
      </c>
      <c r="J1406" s="1">
        <v>3</v>
      </c>
      <c r="K1406" s="2" t="s">
        <v>0</v>
      </c>
      <c r="L1406" s="1">
        <v>0</v>
      </c>
      <c r="M1406" s="1">
        <v>14</v>
      </c>
      <c r="N1406" s="1">
        <v>0</v>
      </c>
    </row>
    <row r="1407" spans="1:14">
      <c r="A1407" s="1">
        <v>1403</v>
      </c>
      <c r="B1407" s="1">
        <v>565561</v>
      </c>
      <c r="C1407" s="2" t="str">
        <f ca="1">VLOOKUP(B1407,'Fichier FI (en entrée)'!B:D,3)</f>
        <v>TJFXZACCYL</v>
      </c>
      <c r="D1407" s="2" t="str">
        <f ca="1">VLOOKUP(B1407,'Fichier FI (en entrée)'!B:E,4)</f>
        <v>Xgdzubrsmmksp</v>
      </c>
      <c r="E1407" s="2" t="s">
        <v>14</v>
      </c>
      <c r="F1407" s="2" t="s">
        <v>3</v>
      </c>
      <c r="G1407" s="1">
        <v>1</v>
      </c>
      <c r="H1407" s="1">
        <v>8.51</v>
      </c>
      <c r="I1407" s="2" t="s">
        <v>1</v>
      </c>
      <c r="J1407" s="1">
        <v>3</v>
      </c>
      <c r="K1407" s="2" t="s">
        <v>0</v>
      </c>
      <c r="L1407" s="1">
        <v>0</v>
      </c>
      <c r="M1407" s="1">
        <v>16</v>
      </c>
      <c r="N1407" s="1">
        <v>0</v>
      </c>
    </row>
    <row r="1408" spans="1:14">
      <c r="A1408" s="1">
        <v>1403</v>
      </c>
      <c r="B1408" s="1">
        <v>519009</v>
      </c>
      <c r="C1408" s="2" t="str">
        <f ca="1">VLOOKUP(B1408,'Fichier FI (en entrée)'!B:D,3)</f>
        <v>KNXZNVJXRO</v>
      </c>
      <c r="D1408" s="2" t="str">
        <f ca="1">VLOOKUP(B1408,'Fichier FI (en entrée)'!B:E,4)</f>
        <v>Mvaofmetmryyh</v>
      </c>
      <c r="E1408" s="2" t="s">
        <v>27</v>
      </c>
      <c r="F1408" s="2" t="s">
        <v>3</v>
      </c>
      <c r="G1408" s="1">
        <v>1</v>
      </c>
      <c r="H1408" s="1">
        <v>8.51</v>
      </c>
      <c r="I1408" s="2" t="s">
        <v>1</v>
      </c>
      <c r="J1408" s="1">
        <v>3</v>
      </c>
      <c r="K1408" s="2" t="s">
        <v>0</v>
      </c>
      <c r="L1408" s="1">
        <v>0</v>
      </c>
      <c r="M1408" s="1">
        <v>12</v>
      </c>
      <c r="N1408" s="1">
        <v>0</v>
      </c>
    </row>
    <row r="1409" spans="1:14">
      <c r="A1409" s="1">
        <v>1408</v>
      </c>
      <c r="B1409" s="1">
        <v>656007</v>
      </c>
      <c r="C1409" s="2" t="str">
        <f ca="1">VLOOKUP(B1409,'Fichier FI (en entrée)'!B:D,3)</f>
        <v>GHGEDYWQAN</v>
      </c>
      <c r="D1409" s="2" t="str">
        <f ca="1">VLOOKUP(B1409,'Fichier FI (en entrée)'!B:E,4)</f>
        <v>Cdzkgedayoldr</v>
      </c>
      <c r="E1409" s="2" t="s">
        <v>20</v>
      </c>
      <c r="F1409" s="2" t="s">
        <v>3</v>
      </c>
      <c r="G1409" s="1">
        <v>1</v>
      </c>
      <c r="H1409" s="1">
        <v>8.5</v>
      </c>
      <c r="I1409" s="2" t="s">
        <v>1</v>
      </c>
      <c r="J1409" s="1">
        <v>3</v>
      </c>
      <c r="K1409" s="2" t="s">
        <v>0</v>
      </c>
      <c r="L1409" s="1">
        <v>0</v>
      </c>
      <c r="M1409" s="1">
        <v>2</v>
      </c>
      <c r="N1409" s="1">
        <v>0</v>
      </c>
    </row>
    <row r="1410" spans="1:14">
      <c r="A1410" s="1">
        <v>1408</v>
      </c>
      <c r="B1410" s="1">
        <v>1000677</v>
      </c>
      <c r="C1410" s="2" t="str">
        <f ca="1">VLOOKUP(B1410,'Fichier FI (en entrée)'!B:D,3)</f>
        <v>KGDCRZRMUS</v>
      </c>
      <c r="D1410" s="2" t="str">
        <f ca="1">VLOOKUP(B1410,'Fichier FI (en entrée)'!B:E,4)</f>
        <v>Zfhzujajpviqm</v>
      </c>
      <c r="E1410" s="2" t="s">
        <v>51</v>
      </c>
      <c r="F1410" s="2" t="s">
        <v>3</v>
      </c>
      <c r="G1410" s="1">
        <v>1</v>
      </c>
      <c r="H1410" s="1">
        <v>8.5</v>
      </c>
      <c r="I1410" s="2" t="s">
        <v>1</v>
      </c>
      <c r="J1410" s="1">
        <v>3</v>
      </c>
      <c r="K1410" s="2" t="s">
        <v>5</v>
      </c>
      <c r="L1410" s="1">
        <v>0</v>
      </c>
      <c r="M1410" s="1">
        <v>3</v>
      </c>
      <c r="N1410" s="1">
        <v>0</v>
      </c>
    </row>
    <row r="1411" spans="1:14">
      <c r="A1411" s="1">
        <v>1410</v>
      </c>
      <c r="B1411" s="1">
        <v>718118</v>
      </c>
      <c r="C1411" s="2" t="str">
        <f ca="1">VLOOKUP(B1411,'Fichier FI (en entrée)'!B:D,3)</f>
        <v>LUKVMJIUYA</v>
      </c>
      <c r="D1411" s="2" t="str">
        <f ca="1">VLOOKUP(B1411,'Fichier FI (en entrée)'!B:E,4)</f>
        <v>Gbkbdrxebkmyu</v>
      </c>
      <c r="E1411" s="2" t="s">
        <v>23</v>
      </c>
      <c r="F1411" s="2" t="s">
        <v>3</v>
      </c>
      <c r="G1411" s="1">
        <v>1</v>
      </c>
      <c r="H1411" s="1">
        <v>8.49</v>
      </c>
      <c r="I1411" s="2" t="s">
        <v>1</v>
      </c>
      <c r="J1411" s="1">
        <v>3</v>
      </c>
      <c r="K1411" s="2" t="s">
        <v>5</v>
      </c>
      <c r="L1411" s="1">
        <v>0</v>
      </c>
      <c r="M1411" s="1">
        <v>0</v>
      </c>
      <c r="N1411" s="1">
        <v>0</v>
      </c>
    </row>
    <row r="1412" spans="1:14">
      <c r="A1412" s="1">
        <v>1410</v>
      </c>
      <c r="B1412" s="1">
        <v>434520</v>
      </c>
      <c r="C1412" s="2" t="str">
        <f ca="1">VLOOKUP(B1412,'Fichier FI (en entrée)'!B:D,3)</f>
        <v>JPRVRMRSVQ</v>
      </c>
      <c r="D1412" s="2" t="str">
        <f ca="1">VLOOKUP(B1412,'Fichier FI (en entrée)'!B:E,4)</f>
        <v>Zmtpssdlcjdjx</v>
      </c>
      <c r="E1412" s="2" t="s">
        <v>54</v>
      </c>
      <c r="F1412" s="2" t="s">
        <v>3</v>
      </c>
      <c r="G1412" s="1">
        <v>1</v>
      </c>
      <c r="H1412" s="1">
        <v>8.49</v>
      </c>
      <c r="I1412" s="2" t="s">
        <v>1</v>
      </c>
      <c r="J1412" s="1">
        <v>3</v>
      </c>
      <c r="K1412" s="2" t="s">
        <v>0</v>
      </c>
      <c r="L1412" s="1">
        <v>0</v>
      </c>
      <c r="M1412" s="1">
        <v>17</v>
      </c>
      <c r="N1412" s="1">
        <v>0</v>
      </c>
    </row>
    <row r="1413" spans="1:14">
      <c r="A1413" s="1">
        <v>1410</v>
      </c>
      <c r="B1413" s="1">
        <v>721661</v>
      </c>
      <c r="C1413" s="2" t="str">
        <f ca="1">VLOOKUP(B1413,'Fichier FI (en entrée)'!B:D,3)</f>
        <v>YZLYSZWOOB</v>
      </c>
      <c r="D1413" s="2" t="str">
        <f ca="1">VLOOKUP(B1413,'Fichier FI (en entrée)'!B:E,4)</f>
        <v>Ftgznifdtahhj</v>
      </c>
      <c r="E1413" s="2" t="s">
        <v>41</v>
      </c>
      <c r="F1413" s="2" t="s">
        <v>3</v>
      </c>
      <c r="G1413" s="1">
        <v>1</v>
      </c>
      <c r="H1413" s="1">
        <v>8.49</v>
      </c>
      <c r="I1413" s="2" t="s">
        <v>1</v>
      </c>
      <c r="J1413" s="1">
        <v>3</v>
      </c>
      <c r="K1413" s="2" t="s">
        <v>5</v>
      </c>
      <c r="L1413" s="1">
        <v>0</v>
      </c>
      <c r="M1413" s="1">
        <v>5</v>
      </c>
      <c r="N1413" s="1">
        <v>0</v>
      </c>
    </row>
    <row r="1414" spans="1:14">
      <c r="A1414" s="1">
        <v>1413</v>
      </c>
      <c r="B1414" s="1">
        <v>1166029</v>
      </c>
      <c r="C1414" s="2" t="str">
        <f ca="1">VLOOKUP(B1414,'Fichier FI (en entrée)'!B:D,3)</f>
        <v>IBZOVNJRHR</v>
      </c>
      <c r="D1414" s="2" t="str">
        <f ca="1">VLOOKUP(B1414,'Fichier FI (en entrée)'!B:E,4)</f>
        <v>Rwxlpbhgnpsay</v>
      </c>
      <c r="E1414" s="2" t="s">
        <v>53</v>
      </c>
      <c r="F1414" s="2" t="s">
        <v>3</v>
      </c>
      <c r="G1414" s="1">
        <v>1</v>
      </c>
      <c r="H1414" s="1">
        <v>8.48</v>
      </c>
      <c r="I1414" s="2" t="s">
        <v>1</v>
      </c>
      <c r="J1414" s="1">
        <v>3</v>
      </c>
      <c r="K1414" s="2" t="s">
        <v>0</v>
      </c>
      <c r="L1414" s="1">
        <v>0</v>
      </c>
      <c r="M1414" s="1">
        <v>3</v>
      </c>
      <c r="N1414" s="1">
        <v>0</v>
      </c>
    </row>
    <row r="1415" spans="1:14">
      <c r="A1415" s="1">
        <v>1413</v>
      </c>
      <c r="B1415" s="1">
        <v>163758</v>
      </c>
      <c r="C1415" s="2" t="str">
        <f ca="1">VLOOKUP(B1415,'Fichier FI (en entrée)'!B:D,3)</f>
        <v>UNZNRPLWER</v>
      </c>
      <c r="D1415" s="2" t="str">
        <f ca="1">VLOOKUP(B1415,'Fichier FI (en entrée)'!B:E,4)</f>
        <v>Wijtuilbocjqp</v>
      </c>
      <c r="E1415" s="2" t="s">
        <v>19</v>
      </c>
      <c r="F1415" s="2" t="s">
        <v>3</v>
      </c>
      <c r="G1415" s="1">
        <v>1</v>
      </c>
      <c r="H1415" s="1">
        <v>8.48</v>
      </c>
      <c r="I1415" s="2" t="s">
        <v>1</v>
      </c>
      <c r="J1415" s="1">
        <v>3</v>
      </c>
      <c r="K1415" s="2" t="s">
        <v>0</v>
      </c>
      <c r="L1415" s="1">
        <v>0</v>
      </c>
      <c r="M1415" s="1">
        <v>15</v>
      </c>
      <c r="N1415" s="1">
        <v>0</v>
      </c>
    </row>
    <row r="1416" spans="1:14">
      <c r="A1416" s="1">
        <v>1413</v>
      </c>
      <c r="B1416" s="1">
        <v>502941</v>
      </c>
      <c r="C1416" s="2" t="str">
        <f ca="1">VLOOKUP(B1416,'Fichier FI (en entrée)'!B:D,3)</f>
        <v>RCVBLHOWVW</v>
      </c>
      <c r="D1416" s="2" t="str">
        <f ca="1">VLOOKUP(B1416,'Fichier FI (en entrée)'!B:E,4)</f>
        <v>Zomrufhojxotk</v>
      </c>
      <c r="E1416" s="2" t="s">
        <v>30</v>
      </c>
      <c r="F1416" s="2" t="s">
        <v>3</v>
      </c>
      <c r="G1416" s="1">
        <v>1</v>
      </c>
      <c r="H1416" s="1">
        <v>8.48</v>
      </c>
      <c r="I1416" s="2" t="s">
        <v>1</v>
      </c>
      <c r="J1416" s="1">
        <v>3</v>
      </c>
      <c r="K1416" s="2" t="s">
        <v>0</v>
      </c>
      <c r="L1416" s="1">
        <v>0</v>
      </c>
      <c r="M1416" s="1">
        <v>0</v>
      </c>
      <c r="N1416" s="1">
        <v>0</v>
      </c>
    </row>
    <row r="1417" spans="1:14">
      <c r="A1417" s="1">
        <v>1413</v>
      </c>
      <c r="B1417" s="1">
        <v>510261</v>
      </c>
      <c r="C1417" s="2" t="str">
        <f ca="1">VLOOKUP(B1417,'Fichier FI (en entrée)'!B:D,3)</f>
        <v>YMBOLIZQON</v>
      </c>
      <c r="D1417" s="2" t="str">
        <f ca="1">VLOOKUP(B1417,'Fichier FI (en entrée)'!B:E,4)</f>
        <v>Perdfmjqvnvef</v>
      </c>
      <c r="E1417" s="2" t="s">
        <v>19</v>
      </c>
      <c r="F1417" s="2" t="s">
        <v>3</v>
      </c>
      <c r="G1417" s="1">
        <v>1</v>
      </c>
      <c r="H1417" s="1">
        <v>8.48</v>
      </c>
      <c r="I1417" s="2" t="s">
        <v>1</v>
      </c>
      <c r="J1417" s="1">
        <v>3</v>
      </c>
      <c r="K1417" s="2" t="s">
        <v>0</v>
      </c>
      <c r="L1417" s="1">
        <v>0</v>
      </c>
      <c r="M1417" s="1">
        <v>14</v>
      </c>
      <c r="N1417" s="1">
        <v>0</v>
      </c>
    </row>
    <row r="1418" spans="1:14">
      <c r="A1418" s="1">
        <v>1417</v>
      </c>
      <c r="B1418" s="1">
        <v>721740</v>
      </c>
      <c r="C1418" s="2" t="str">
        <f ca="1">VLOOKUP(B1418,'Fichier FI (en entrée)'!B:D,3)</f>
        <v>MFMFZCUECB</v>
      </c>
      <c r="D1418" s="2" t="str">
        <f ca="1">VLOOKUP(B1418,'Fichier FI (en entrée)'!B:E,4)</f>
        <v>Zsmsfqkhaqjks</v>
      </c>
      <c r="E1418" s="2" t="s">
        <v>38</v>
      </c>
      <c r="F1418" s="2" t="s">
        <v>3</v>
      </c>
      <c r="G1418" s="1">
        <v>1</v>
      </c>
      <c r="H1418" s="1">
        <v>8.4700000000000006</v>
      </c>
      <c r="I1418" s="2" t="s">
        <v>1</v>
      </c>
      <c r="J1418" s="1">
        <v>3</v>
      </c>
      <c r="K1418" s="2" t="s">
        <v>0</v>
      </c>
      <c r="L1418" s="1">
        <v>0</v>
      </c>
      <c r="M1418" s="1">
        <v>4</v>
      </c>
      <c r="N1418" s="1">
        <v>0</v>
      </c>
    </row>
    <row r="1419" spans="1:14">
      <c r="A1419" s="1">
        <v>1417</v>
      </c>
      <c r="B1419" s="1">
        <v>453786</v>
      </c>
      <c r="C1419" s="2" t="str">
        <f ca="1">VLOOKUP(B1419,'Fichier FI (en entrée)'!B:D,3)</f>
        <v>ELBVSLXXWN</v>
      </c>
      <c r="D1419" s="2" t="str">
        <f ca="1">VLOOKUP(B1419,'Fichier FI (en entrée)'!B:E,4)</f>
        <v>Xbfhpyugvnxsn</v>
      </c>
      <c r="E1419" s="2" t="s">
        <v>19</v>
      </c>
      <c r="F1419" s="2" t="s">
        <v>3</v>
      </c>
      <c r="G1419" s="1">
        <v>1</v>
      </c>
      <c r="H1419" s="1">
        <v>8.4700000000000006</v>
      </c>
      <c r="I1419" s="2" t="s">
        <v>1</v>
      </c>
      <c r="J1419" s="1">
        <v>3</v>
      </c>
      <c r="K1419" s="2" t="s">
        <v>0</v>
      </c>
      <c r="L1419" s="1">
        <v>0</v>
      </c>
      <c r="M1419" s="1">
        <v>14</v>
      </c>
      <c r="N1419" s="1">
        <v>0</v>
      </c>
    </row>
    <row r="1420" spans="1:14">
      <c r="A1420" s="1">
        <v>1417</v>
      </c>
      <c r="B1420" s="1">
        <v>643548</v>
      </c>
      <c r="C1420" s="2" t="str">
        <f ca="1">VLOOKUP(B1420,'Fichier FI (en entrée)'!B:D,3)</f>
        <v>KVWOEQKGAL</v>
      </c>
      <c r="D1420" s="2" t="str">
        <f ca="1">VLOOKUP(B1420,'Fichier FI (en entrée)'!B:E,4)</f>
        <v>Eepnrzzsnvzdv</v>
      </c>
      <c r="E1420" s="2" t="s">
        <v>17</v>
      </c>
      <c r="F1420" s="2" t="s">
        <v>3</v>
      </c>
      <c r="G1420" s="1">
        <v>1</v>
      </c>
      <c r="H1420" s="1">
        <v>8.4700000000000006</v>
      </c>
      <c r="I1420" s="2" t="s">
        <v>1</v>
      </c>
      <c r="J1420" s="1">
        <v>3</v>
      </c>
      <c r="K1420" s="2" t="s">
        <v>0</v>
      </c>
      <c r="L1420" s="1">
        <v>0</v>
      </c>
      <c r="M1420" s="1">
        <v>4</v>
      </c>
      <c r="N1420" s="1">
        <v>0</v>
      </c>
    </row>
    <row r="1421" spans="1:14">
      <c r="A1421" s="1">
        <v>1420</v>
      </c>
      <c r="B1421" s="1">
        <v>575963</v>
      </c>
      <c r="C1421" s="2" t="str">
        <f ca="1">VLOOKUP(B1421,'Fichier FI (en entrée)'!B:D,3)</f>
        <v>NXQDBRTPBU</v>
      </c>
      <c r="D1421" s="2" t="str">
        <f ca="1">VLOOKUP(B1421,'Fichier FI (en entrée)'!B:E,4)</f>
        <v>Szkoezreodwpg</v>
      </c>
      <c r="E1421" s="2" t="s">
        <v>20</v>
      </c>
      <c r="F1421" s="2" t="s">
        <v>3</v>
      </c>
      <c r="G1421" s="1">
        <v>1</v>
      </c>
      <c r="H1421" s="1">
        <v>8.4600000000000009</v>
      </c>
      <c r="I1421" s="2" t="s">
        <v>1</v>
      </c>
      <c r="J1421" s="1">
        <v>3</v>
      </c>
      <c r="K1421" s="2" t="s">
        <v>0</v>
      </c>
      <c r="L1421" s="1">
        <v>0</v>
      </c>
      <c r="M1421" s="1">
        <v>5</v>
      </c>
      <c r="N1421" s="1">
        <v>0</v>
      </c>
    </row>
    <row r="1422" spans="1:14">
      <c r="A1422" s="1">
        <v>1420</v>
      </c>
      <c r="B1422" s="1">
        <v>404070</v>
      </c>
      <c r="C1422" s="2" t="str">
        <f ca="1">VLOOKUP(B1422,'Fichier FI (en entrée)'!B:D,3)</f>
        <v>GSVVFGFSAH</v>
      </c>
      <c r="D1422" s="2" t="str">
        <f ca="1">VLOOKUP(B1422,'Fichier FI (en entrée)'!B:E,4)</f>
        <v>Sbqyzahbdcwsr</v>
      </c>
      <c r="E1422" s="2" t="s">
        <v>27</v>
      </c>
      <c r="F1422" s="2" t="s">
        <v>3</v>
      </c>
      <c r="G1422" s="1">
        <v>1</v>
      </c>
      <c r="H1422" s="1">
        <v>8.4600000000000009</v>
      </c>
      <c r="I1422" s="2" t="s">
        <v>1</v>
      </c>
      <c r="J1422" s="1">
        <v>3</v>
      </c>
      <c r="K1422" s="2" t="s">
        <v>0</v>
      </c>
      <c r="L1422" s="1">
        <v>0</v>
      </c>
      <c r="M1422" s="1">
        <v>12</v>
      </c>
      <c r="N1422" s="1">
        <v>0</v>
      </c>
    </row>
    <row r="1423" spans="1:14">
      <c r="A1423" s="1">
        <v>1420</v>
      </c>
      <c r="B1423" s="1">
        <v>654071</v>
      </c>
      <c r="C1423" s="2" t="str">
        <f ca="1">VLOOKUP(B1423,'Fichier FI (en entrée)'!B:D,3)</f>
        <v>ZTBIYQHSUP</v>
      </c>
      <c r="D1423" s="2" t="str">
        <f ca="1">VLOOKUP(B1423,'Fichier FI (en entrée)'!B:E,4)</f>
        <v>Tgxwtyjytzhay</v>
      </c>
      <c r="E1423" s="2" t="s">
        <v>15</v>
      </c>
      <c r="F1423" s="2" t="s">
        <v>3</v>
      </c>
      <c r="G1423" s="1">
        <v>1</v>
      </c>
      <c r="H1423" s="1">
        <v>8.4600000000000009</v>
      </c>
      <c r="I1423" s="2" t="s">
        <v>1</v>
      </c>
      <c r="J1423" s="1">
        <v>3</v>
      </c>
      <c r="K1423" s="2" t="s">
        <v>5</v>
      </c>
      <c r="L1423" s="1">
        <v>0</v>
      </c>
      <c r="M1423" s="1">
        <v>3</v>
      </c>
      <c r="N1423" s="1">
        <v>0</v>
      </c>
    </row>
    <row r="1424" spans="1:14">
      <c r="A1424" s="1">
        <v>1423</v>
      </c>
      <c r="B1424" s="1">
        <v>253034</v>
      </c>
      <c r="C1424" s="2" t="str">
        <f ca="1">VLOOKUP(B1424,'Fichier FI (en entrée)'!B:D,3)</f>
        <v>GUVJCIXZIE</v>
      </c>
      <c r="D1424" s="2" t="str">
        <f ca="1">VLOOKUP(B1424,'Fichier FI (en entrée)'!B:E,4)</f>
        <v>Mvymfflerypxw</v>
      </c>
      <c r="E1424" s="2" t="s">
        <v>14</v>
      </c>
      <c r="F1424" s="2" t="s">
        <v>3</v>
      </c>
      <c r="G1424" s="1">
        <v>1</v>
      </c>
      <c r="H1424" s="1">
        <v>8.4499999999999993</v>
      </c>
      <c r="I1424" s="2" t="s">
        <v>1</v>
      </c>
      <c r="J1424" s="1">
        <v>3</v>
      </c>
      <c r="K1424" s="2" t="s">
        <v>0</v>
      </c>
      <c r="L1424" s="1">
        <v>0</v>
      </c>
      <c r="M1424" s="1">
        <v>14</v>
      </c>
      <c r="N1424" s="1">
        <v>0</v>
      </c>
    </row>
    <row r="1425" spans="1:14">
      <c r="A1425" s="1">
        <v>1423</v>
      </c>
      <c r="B1425" s="1">
        <v>633728</v>
      </c>
      <c r="C1425" s="2" t="str">
        <f ca="1">VLOOKUP(B1425,'Fichier FI (en entrée)'!B:D,3)</f>
        <v>GDJMFPWMEL</v>
      </c>
      <c r="D1425" s="2" t="str">
        <f ca="1">VLOOKUP(B1425,'Fichier FI (en entrée)'!B:E,4)</f>
        <v>Okpnbojlmqwcr</v>
      </c>
      <c r="E1425" s="2" t="s">
        <v>28</v>
      </c>
      <c r="F1425" s="2" t="s">
        <v>3</v>
      </c>
      <c r="G1425" s="1">
        <v>1</v>
      </c>
      <c r="H1425" s="1">
        <v>8.4499999999999993</v>
      </c>
      <c r="I1425" s="2" t="s">
        <v>1</v>
      </c>
      <c r="J1425" s="1">
        <v>3</v>
      </c>
      <c r="K1425" s="2" t="s">
        <v>5</v>
      </c>
      <c r="L1425" s="1">
        <v>0</v>
      </c>
      <c r="M1425" s="1">
        <v>3</v>
      </c>
      <c r="N1425" s="1">
        <v>0</v>
      </c>
    </row>
    <row r="1426" spans="1:14">
      <c r="A1426" s="1">
        <v>1425</v>
      </c>
      <c r="B1426" s="1">
        <v>1133907</v>
      </c>
      <c r="C1426" s="2" t="str">
        <f ca="1">VLOOKUP(B1426,'Fichier FI (en entrée)'!B:D,3)</f>
        <v>GBRNJAABID</v>
      </c>
      <c r="D1426" s="2" t="str">
        <f ca="1">VLOOKUP(B1426,'Fichier FI (en entrée)'!B:E,4)</f>
        <v>Ztebkexnnscer</v>
      </c>
      <c r="E1426" s="2" t="s">
        <v>51</v>
      </c>
      <c r="F1426" s="2" t="s">
        <v>3</v>
      </c>
      <c r="G1426" s="1">
        <v>1</v>
      </c>
      <c r="H1426" s="1">
        <v>8.44</v>
      </c>
      <c r="I1426" s="2" t="s">
        <v>1</v>
      </c>
      <c r="J1426" s="1">
        <v>3</v>
      </c>
      <c r="K1426" s="2" t="s">
        <v>0</v>
      </c>
      <c r="L1426" s="1">
        <v>0</v>
      </c>
      <c r="M1426" s="1">
        <v>7</v>
      </c>
      <c r="N1426" s="1">
        <v>0</v>
      </c>
    </row>
    <row r="1427" spans="1:14">
      <c r="A1427" s="1">
        <v>1425</v>
      </c>
      <c r="B1427" s="1">
        <v>298060</v>
      </c>
      <c r="C1427" s="2" t="str">
        <f ca="1">VLOOKUP(B1427,'Fichier FI (en entrée)'!B:D,3)</f>
        <v>RLRWYFDMMU</v>
      </c>
      <c r="D1427" s="2" t="str">
        <f ca="1">VLOOKUP(B1427,'Fichier FI (en entrée)'!B:E,4)</f>
        <v>Coztswdxwdvvh</v>
      </c>
      <c r="E1427" s="2" t="s">
        <v>28</v>
      </c>
      <c r="F1427" s="2" t="s">
        <v>3</v>
      </c>
      <c r="G1427" s="1">
        <v>1</v>
      </c>
      <c r="H1427" s="1">
        <v>8.44</v>
      </c>
      <c r="I1427" s="2" t="s">
        <v>1</v>
      </c>
      <c r="J1427" s="1">
        <v>3</v>
      </c>
      <c r="K1427" s="2" t="s">
        <v>0</v>
      </c>
      <c r="L1427" s="1">
        <v>0</v>
      </c>
      <c r="M1427" s="1">
        <v>4</v>
      </c>
      <c r="N1427" s="1">
        <v>0</v>
      </c>
    </row>
    <row r="1428" spans="1:14">
      <c r="A1428" s="1">
        <v>1425</v>
      </c>
      <c r="B1428" s="1">
        <v>642704</v>
      </c>
      <c r="C1428" s="2" t="str">
        <f ca="1">VLOOKUP(B1428,'Fichier FI (en entrée)'!B:D,3)</f>
        <v>AOPPYETZLD</v>
      </c>
      <c r="D1428" s="2" t="str">
        <f ca="1">VLOOKUP(B1428,'Fichier FI (en entrée)'!B:E,4)</f>
        <v>Czbgyfpkepxls</v>
      </c>
      <c r="E1428" s="2" t="s">
        <v>27</v>
      </c>
      <c r="F1428" s="2" t="s">
        <v>3</v>
      </c>
      <c r="G1428" s="1">
        <v>1</v>
      </c>
      <c r="H1428" s="1">
        <v>8.44</v>
      </c>
      <c r="I1428" s="2" t="s">
        <v>1</v>
      </c>
      <c r="J1428" s="1">
        <v>3</v>
      </c>
      <c r="K1428" s="2" t="s">
        <v>0</v>
      </c>
      <c r="L1428" s="1">
        <v>0</v>
      </c>
      <c r="M1428" s="1">
        <v>12</v>
      </c>
      <c r="N1428" s="1">
        <v>0</v>
      </c>
    </row>
    <row r="1429" spans="1:14">
      <c r="A1429" s="1">
        <v>1425</v>
      </c>
      <c r="B1429" s="1">
        <v>528419</v>
      </c>
      <c r="C1429" s="2" t="str">
        <f ca="1">VLOOKUP(B1429,'Fichier FI (en entrée)'!B:D,3)</f>
        <v>HTBUXHZZWA</v>
      </c>
      <c r="D1429" s="2" t="str">
        <f ca="1">VLOOKUP(B1429,'Fichier FI (en entrée)'!B:E,4)</f>
        <v>Sghswunixvyii</v>
      </c>
      <c r="E1429" s="2" t="s">
        <v>14</v>
      </c>
      <c r="F1429" s="2" t="s">
        <v>3</v>
      </c>
      <c r="G1429" s="1">
        <v>1</v>
      </c>
      <c r="H1429" s="1">
        <v>8.44</v>
      </c>
      <c r="I1429" s="2" t="s">
        <v>1</v>
      </c>
      <c r="J1429" s="1">
        <v>3</v>
      </c>
      <c r="K1429" s="2" t="s">
        <v>0</v>
      </c>
      <c r="L1429" s="1">
        <v>0</v>
      </c>
      <c r="M1429" s="1">
        <v>15</v>
      </c>
      <c r="N1429" s="1">
        <v>0</v>
      </c>
    </row>
    <row r="1430" spans="1:14">
      <c r="A1430" s="1">
        <v>1429</v>
      </c>
      <c r="B1430" s="1">
        <v>713284</v>
      </c>
      <c r="C1430" s="2" t="str">
        <f ca="1">VLOOKUP(B1430,'Fichier FI (en entrée)'!B:D,3)</f>
        <v>TTKQCMACXK</v>
      </c>
      <c r="D1430" s="2" t="str">
        <f ca="1">VLOOKUP(B1430,'Fichier FI (en entrée)'!B:E,4)</f>
        <v>Rheafakibzdis</v>
      </c>
      <c r="E1430" s="2" t="s">
        <v>22</v>
      </c>
      <c r="F1430" s="2" t="s">
        <v>3</v>
      </c>
      <c r="G1430" s="1">
        <v>1</v>
      </c>
      <c r="H1430" s="1">
        <v>8.43</v>
      </c>
      <c r="I1430" s="2" t="s">
        <v>1</v>
      </c>
      <c r="J1430" s="1">
        <v>3</v>
      </c>
      <c r="K1430" s="2" t="s">
        <v>5</v>
      </c>
      <c r="L1430" s="1">
        <v>0</v>
      </c>
      <c r="M1430" s="1">
        <v>1</v>
      </c>
      <c r="N1430" s="1">
        <v>0</v>
      </c>
    </row>
    <row r="1431" spans="1:14">
      <c r="A1431" s="1">
        <v>1429</v>
      </c>
      <c r="B1431" s="1">
        <v>791055</v>
      </c>
      <c r="C1431" s="2" t="str">
        <f ca="1">VLOOKUP(B1431,'Fichier FI (en entrée)'!B:D,3)</f>
        <v>IYNVHOMEDB</v>
      </c>
      <c r="D1431" s="2" t="str">
        <f ca="1">VLOOKUP(B1431,'Fichier FI (en entrée)'!B:E,4)</f>
        <v>Vzjbhgsssbvjz</v>
      </c>
      <c r="E1431" s="2" t="s">
        <v>18</v>
      </c>
      <c r="F1431" s="2" t="s">
        <v>3</v>
      </c>
      <c r="G1431" s="1">
        <v>1</v>
      </c>
      <c r="H1431" s="1">
        <v>8.43</v>
      </c>
      <c r="I1431" s="2" t="s">
        <v>1</v>
      </c>
      <c r="J1431" s="1">
        <v>3</v>
      </c>
      <c r="K1431" s="2" t="s">
        <v>0</v>
      </c>
      <c r="L1431" s="1">
        <v>0</v>
      </c>
      <c r="M1431" s="1">
        <v>12</v>
      </c>
      <c r="N1431" s="1">
        <v>0</v>
      </c>
    </row>
    <row r="1432" spans="1:14">
      <c r="A1432" s="1">
        <v>1429</v>
      </c>
      <c r="B1432" s="1">
        <v>188001</v>
      </c>
      <c r="C1432" s="2" t="str">
        <f ca="1">VLOOKUP(B1432,'Fichier FI (en entrée)'!B:D,3)</f>
        <v>IHMMIEADLR</v>
      </c>
      <c r="D1432" s="2" t="str">
        <f ca="1">VLOOKUP(B1432,'Fichier FI (en entrée)'!B:E,4)</f>
        <v>Oeuuochnkokwg</v>
      </c>
      <c r="E1432" s="2" t="s">
        <v>44</v>
      </c>
      <c r="F1432" s="2" t="s">
        <v>3</v>
      </c>
      <c r="G1432" s="1">
        <v>1</v>
      </c>
      <c r="H1432" s="1">
        <v>8.43</v>
      </c>
      <c r="I1432" s="2" t="s">
        <v>1</v>
      </c>
      <c r="J1432" s="1">
        <v>3</v>
      </c>
      <c r="K1432" s="2" t="s">
        <v>0</v>
      </c>
      <c r="L1432" s="1">
        <v>0</v>
      </c>
      <c r="M1432" s="1">
        <v>0</v>
      </c>
      <c r="N1432" s="1">
        <v>0</v>
      </c>
    </row>
    <row r="1433" spans="1:14">
      <c r="A1433" s="1">
        <v>1429</v>
      </c>
      <c r="B1433" s="1">
        <v>636697</v>
      </c>
      <c r="C1433" s="2" t="str">
        <f ca="1">VLOOKUP(B1433,'Fichier FI (en entrée)'!B:D,3)</f>
        <v>QVRYOWZOBP</v>
      </c>
      <c r="D1433" s="2" t="str">
        <f ca="1">VLOOKUP(B1433,'Fichier FI (en entrée)'!B:E,4)</f>
        <v>Kspwlitkxdopu</v>
      </c>
      <c r="E1433" s="2" t="s">
        <v>19</v>
      </c>
      <c r="F1433" s="2" t="s">
        <v>3</v>
      </c>
      <c r="G1433" s="1">
        <v>1</v>
      </c>
      <c r="H1433" s="1">
        <v>8.43</v>
      </c>
      <c r="I1433" s="2" t="s">
        <v>1</v>
      </c>
      <c r="J1433" s="1">
        <v>3</v>
      </c>
      <c r="K1433" s="2" t="s">
        <v>0</v>
      </c>
      <c r="L1433" s="1">
        <v>0</v>
      </c>
      <c r="M1433" s="1">
        <v>14</v>
      </c>
      <c r="N1433" s="1">
        <v>0</v>
      </c>
    </row>
    <row r="1434" spans="1:14">
      <c r="A1434" s="1">
        <v>1429</v>
      </c>
      <c r="B1434" s="1">
        <v>508838</v>
      </c>
      <c r="C1434" s="2" t="str">
        <f ca="1">VLOOKUP(B1434,'Fichier FI (en entrée)'!B:D,3)</f>
        <v>LIUMBXCOBC</v>
      </c>
      <c r="D1434" s="2" t="str">
        <f ca="1">VLOOKUP(B1434,'Fichier FI (en entrée)'!B:E,4)</f>
        <v>Pntxvglrypkmx</v>
      </c>
      <c r="E1434" s="2" t="s">
        <v>17</v>
      </c>
      <c r="F1434" s="2" t="s">
        <v>3</v>
      </c>
      <c r="G1434" s="1">
        <v>1</v>
      </c>
      <c r="H1434" s="1">
        <v>8.43</v>
      </c>
      <c r="I1434" s="2" t="s">
        <v>1</v>
      </c>
      <c r="J1434" s="1">
        <v>3</v>
      </c>
      <c r="K1434" s="2" t="s">
        <v>0</v>
      </c>
      <c r="L1434" s="1">
        <v>0</v>
      </c>
      <c r="M1434" s="1">
        <v>4</v>
      </c>
      <c r="N1434" s="1">
        <v>0</v>
      </c>
    </row>
    <row r="1435" spans="1:14">
      <c r="A1435" s="1">
        <v>1434</v>
      </c>
      <c r="B1435" s="1">
        <v>1172291</v>
      </c>
      <c r="C1435" s="2" t="str">
        <f ca="1">VLOOKUP(B1435,'Fichier FI (en entrée)'!B:D,3)</f>
        <v>ZLSRDQSPBY</v>
      </c>
      <c r="D1435" s="2" t="str">
        <f ca="1">VLOOKUP(B1435,'Fichier FI (en entrée)'!B:E,4)</f>
        <v>Vvinyqxrmneqt</v>
      </c>
      <c r="E1435" s="2" t="s">
        <v>37</v>
      </c>
      <c r="F1435" s="2" t="s">
        <v>3</v>
      </c>
      <c r="G1435" s="1">
        <v>1</v>
      </c>
      <c r="H1435" s="1">
        <v>8.41</v>
      </c>
      <c r="I1435" s="2" t="s">
        <v>1</v>
      </c>
      <c r="J1435" s="1">
        <v>3</v>
      </c>
      <c r="K1435" s="2" t="s">
        <v>0</v>
      </c>
      <c r="L1435" s="1">
        <v>0</v>
      </c>
      <c r="M1435" s="1">
        <v>0</v>
      </c>
      <c r="N1435" s="1">
        <v>0</v>
      </c>
    </row>
    <row r="1436" spans="1:14">
      <c r="A1436" s="1">
        <v>1434</v>
      </c>
      <c r="B1436" s="1">
        <v>242362</v>
      </c>
      <c r="C1436" s="2" t="str">
        <f ca="1">VLOOKUP(B1436,'Fichier FI (en entrée)'!B:D,3)</f>
        <v>LRAHKNKHHT</v>
      </c>
      <c r="D1436" s="2" t="str">
        <f ca="1">VLOOKUP(B1436,'Fichier FI (en entrée)'!B:E,4)</f>
        <v>Izyrkdnwzzujb</v>
      </c>
      <c r="E1436" s="2" t="s">
        <v>14</v>
      </c>
      <c r="F1436" s="2" t="s">
        <v>3</v>
      </c>
      <c r="G1436" s="1">
        <v>1</v>
      </c>
      <c r="H1436" s="1">
        <v>8.41</v>
      </c>
      <c r="I1436" s="2" t="s">
        <v>1</v>
      </c>
      <c r="J1436" s="1">
        <v>3</v>
      </c>
      <c r="K1436" s="2" t="s">
        <v>0</v>
      </c>
      <c r="L1436" s="1">
        <v>0</v>
      </c>
      <c r="M1436" s="1">
        <v>16</v>
      </c>
      <c r="N1436" s="1">
        <v>0</v>
      </c>
    </row>
    <row r="1437" spans="1:14">
      <c r="A1437" s="1">
        <v>1434</v>
      </c>
      <c r="B1437" s="1">
        <v>524331</v>
      </c>
      <c r="C1437" s="2" t="str">
        <f ca="1">VLOOKUP(B1437,'Fichier FI (en entrée)'!B:D,3)</f>
        <v>BRIQMZZIHW</v>
      </c>
      <c r="D1437" s="2" t="str">
        <f ca="1">VLOOKUP(B1437,'Fichier FI (en entrée)'!B:E,4)</f>
        <v>Zlznnorlsncmh</v>
      </c>
      <c r="E1437" s="2" t="s">
        <v>18</v>
      </c>
      <c r="F1437" s="2" t="s">
        <v>3</v>
      </c>
      <c r="G1437" s="1">
        <v>1</v>
      </c>
      <c r="H1437" s="1">
        <v>8.41</v>
      </c>
      <c r="I1437" s="2" t="s">
        <v>1</v>
      </c>
      <c r="J1437" s="1">
        <v>3</v>
      </c>
      <c r="K1437" s="2" t="s">
        <v>0</v>
      </c>
      <c r="L1437" s="1">
        <v>0</v>
      </c>
      <c r="M1437" s="1">
        <v>16</v>
      </c>
      <c r="N1437" s="1">
        <v>0</v>
      </c>
    </row>
    <row r="1438" spans="1:14">
      <c r="A1438" s="1">
        <v>1434</v>
      </c>
      <c r="B1438" s="1">
        <v>805890</v>
      </c>
      <c r="C1438" s="2" t="str">
        <f ca="1">VLOOKUP(B1438,'Fichier FI (en entrée)'!B:D,3)</f>
        <v>FEHBMHWNUU</v>
      </c>
      <c r="D1438" s="2" t="str">
        <f ca="1">VLOOKUP(B1438,'Fichier FI (en entrée)'!B:E,4)</f>
        <v>Wwmrmhvvcxeql</v>
      </c>
      <c r="E1438" s="2" t="s">
        <v>14</v>
      </c>
      <c r="F1438" s="2" t="s">
        <v>3</v>
      </c>
      <c r="G1438" s="1">
        <v>1</v>
      </c>
      <c r="H1438" s="1">
        <v>8.41</v>
      </c>
      <c r="I1438" s="2" t="s">
        <v>1</v>
      </c>
      <c r="J1438" s="1">
        <v>3</v>
      </c>
      <c r="K1438" s="2" t="s">
        <v>0</v>
      </c>
      <c r="L1438" s="1">
        <v>0</v>
      </c>
      <c r="M1438" s="1">
        <v>16</v>
      </c>
      <c r="N1438" s="1">
        <v>0</v>
      </c>
    </row>
    <row r="1439" spans="1:14">
      <c r="A1439" s="1">
        <v>1438</v>
      </c>
      <c r="B1439" s="1">
        <v>1080415</v>
      </c>
      <c r="C1439" s="2" t="str">
        <f ca="1">VLOOKUP(B1439,'Fichier FI (en entrée)'!B:D,3)</f>
        <v>NKWBAXUPFP</v>
      </c>
      <c r="D1439" s="2" t="str">
        <f ca="1">VLOOKUP(B1439,'Fichier FI (en entrée)'!B:E,4)</f>
        <v>Elcwlrarfuvmf</v>
      </c>
      <c r="E1439" s="2" t="s">
        <v>39</v>
      </c>
      <c r="F1439" s="2" t="s">
        <v>3</v>
      </c>
      <c r="G1439" s="1">
        <v>1</v>
      </c>
      <c r="H1439" s="1">
        <v>8.4</v>
      </c>
      <c r="I1439" s="2" t="s">
        <v>1</v>
      </c>
      <c r="J1439" s="1">
        <v>3</v>
      </c>
      <c r="K1439" s="2" t="s">
        <v>0</v>
      </c>
      <c r="L1439" s="1">
        <v>0</v>
      </c>
      <c r="M1439" s="1">
        <v>3</v>
      </c>
      <c r="N1439" s="1">
        <v>0</v>
      </c>
    </row>
    <row r="1440" spans="1:14">
      <c r="A1440" s="1">
        <v>1438</v>
      </c>
      <c r="B1440" s="1">
        <v>168865</v>
      </c>
      <c r="C1440" s="2" t="str">
        <f ca="1">VLOOKUP(B1440,'Fichier FI (en entrée)'!B:D,3)</f>
        <v>XHTQDCJPZS</v>
      </c>
      <c r="D1440" s="2" t="str">
        <f ca="1">VLOOKUP(B1440,'Fichier FI (en entrée)'!B:E,4)</f>
        <v>Gbdvjctwmpkms</v>
      </c>
      <c r="E1440" s="2" t="s">
        <v>19</v>
      </c>
      <c r="F1440" s="2" t="s">
        <v>3</v>
      </c>
      <c r="G1440" s="1">
        <v>1</v>
      </c>
      <c r="H1440" s="1">
        <v>8.4</v>
      </c>
      <c r="I1440" s="2" t="s">
        <v>1</v>
      </c>
      <c r="J1440" s="1">
        <v>3</v>
      </c>
      <c r="K1440" s="2" t="s">
        <v>0</v>
      </c>
      <c r="L1440" s="1">
        <v>0</v>
      </c>
      <c r="M1440" s="1">
        <v>14</v>
      </c>
      <c r="N1440" s="1">
        <v>0</v>
      </c>
    </row>
    <row r="1441" spans="1:14">
      <c r="A1441" s="1">
        <v>1438</v>
      </c>
      <c r="B1441" s="1">
        <v>626329</v>
      </c>
      <c r="C1441" s="2" t="str">
        <f ca="1">VLOOKUP(B1441,'Fichier FI (en entrée)'!B:D,3)</f>
        <v>PRGBTUPZCO</v>
      </c>
      <c r="D1441" s="2" t="str">
        <f ca="1">VLOOKUP(B1441,'Fichier FI (en entrée)'!B:E,4)</f>
        <v>Vcgzsybwdnnok</v>
      </c>
      <c r="E1441" s="2" t="s">
        <v>17</v>
      </c>
      <c r="F1441" s="2" t="s">
        <v>3</v>
      </c>
      <c r="G1441" s="1">
        <v>1</v>
      </c>
      <c r="H1441" s="1">
        <v>8.4</v>
      </c>
      <c r="I1441" s="2" t="s">
        <v>1</v>
      </c>
      <c r="J1441" s="1">
        <v>3</v>
      </c>
      <c r="K1441" s="2" t="s">
        <v>0</v>
      </c>
      <c r="L1441" s="1">
        <v>0</v>
      </c>
      <c r="M1441" s="1">
        <v>4</v>
      </c>
      <c r="N1441" s="1">
        <v>0</v>
      </c>
    </row>
    <row r="1442" spans="1:14">
      <c r="A1442" s="1">
        <v>1441</v>
      </c>
      <c r="B1442" s="1">
        <v>713432</v>
      </c>
      <c r="C1442" s="2" t="str">
        <f ca="1">VLOOKUP(B1442,'Fichier FI (en entrée)'!B:D,3)</f>
        <v>AUCEFGHMGP</v>
      </c>
      <c r="D1442" s="2" t="str">
        <f ca="1">VLOOKUP(B1442,'Fichier FI (en entrée)'!B:E,4)</f>
        <v>Xpokthdnyytzh</v>
      </c>
      <c r="E1442" s="2" t="s">
        <v>28</v>
      </c>
      <c r="F1442" s="2" t="s">
        <v>3</v>
      </c>
      <c r="G1442" s="1">
        <v>1</v>
      </c>
      <c r="H1442" s="1">
        <v>8.39</v>
      </c>
      <c r="I1442" s="2" t="s">
        <v>1</v>
      </c>
      <c r="J1442" s="1">
        <v>3</v>
      </c>
      <c r="K1442" s="2" t="s">
        <v>5</v>
      </c>
      <c r="L1442" s="1">
        <v>0</v>
      </c>
      <c r="M1442" s="1">
        <v>2</v>
      </c>
      <c r="N1442" s="1">
        <v>0</v>
      </c>
    </row>
    <row r="1443" spans="1:14">
      <c r="A1443" s="1">
        <v>1441</v>
      </c>
      <c r="B1443" s="1">
        <v>216341</v>
      </c>
      <c r="C1443" s="2" t="str">
        <f ca="1">VLOOKUP(B1443,'Fichier FI (en entrée)'!B:D,3)</f>
        <v>LYOCHWOPZD</v>
      </c>
      <c r="D1443" s="2" t="str">
        <f ca="1">VLOOKUP(B1443,'Fichier FI (en entrée)'!B:E,4)</f>
        <v>Aowjgjyucwkoe</v>
      </c>
      <c r="E1443" s="2" t="s">
        <v>18</v>
      </c>
      <c r="F1443" s="2" t="s">
        <v>3</v>
      </c>
      <c r="G1443" s="1">
        <v>1</v>
      </c>
      <c r="H1443" s="1">
        <v>8.39</v>
      </c>
      <c r="I1443" s="2" t="s">
        <v>1</v>
      </c>
      <c r="J1443" s="1">
        <v>3</v>
      </c>
      <c r="K1443" s="2" t="s">
        <v>0</v>
      </c>
      <c r="L1443" s="1">
        <v>0</v>
      </c>
      <c r="M1443" s="1">
        <v>15</v>
      </c>
      <c r="N1443" s="1">
        <v>0</v>
      </c>
    </row>
    <row r="1444" spans="1:14">
      <c r="A1444" s="1">
        <v>1441</v>
      </c>
      <c r="B1444" s="1">
        <v>285059</v>
      </c>
      <c r="C1444" s="2" t="str">
        <f ca="1">VLOOKUP(B1444,'Fichier FI (en entrée)'!B:D,3)</f>
        <v>AVKPXPYUER</v>
      </c>
      <c r="D1444" s="2" t="str">
        <f ca="1">VLOOKUP(B1444,'Fichier FI (en entrée)'!B:E,4)</f>
        <v>Jfyhjhleiofkz</v>
      </c>
      <c r="E1444" s="2" t="s">
        <v>17</v>
      </c>
      <c r="F1444" s="2" t="s">
        <v>3</v>
      </c>
      <c r="G1444" s="1">
        <v>1</v>
      </c>
      <c r="H1444" s="1">
        <v>8.39</v>
      </c>
      <c r="I1444" s="2" t="s">
        <v>1</v>
      </c>
      <c r="J1444" s="1">
        <v>3</v>
      </c>
      <c r="K1444" s="2" t="s">
        <v>5</v>
      </c>
      <c r="L1444" s="1">
        <v>0</v>
      </c>
      <c r="M1444" s="1">
        <v>1</v>
      </c>
      <c r="N1444" s="1">
        <v>0</v>
      </c>
    </row>
    <row r="1445" spans="1:14">
      <c r="A1445" s="1">
        <v>1444</v>
      </c>
      <c r="B1445" s="1">
        <v>651432</v>
      </c>
      <c r="C1445" s="2" t="str">
        <f ca="1">VLOOKUP(B1445,'Fichier FI (en entrée)'!B:D,3)</f>
        <v>ORGMDDTDWZ</v>
      </c>
      <c r="D1445" s="2" t="str">
        <f ca="1">VLOOKUP(B1445,'Fichier FI (en entrée)'!B:E,4)</f>
        <v>Chkmspcgqbwns</v>
      </c>
      <c r="E1445" s="2" t="s">
        <v>19</v>
      </c>
      <c r="F1445" s="2" t="s">
        <v>3</v>
      </c>
      <c r="G1445" s="1">
        <v>1</v>
      </c>
      <c r="H1445" s="1">
        <v>8.3800000000000008</v>
      </c>
      <c r="I1445" s="2" t="s">
        <v>1</v>
      </c>
      <c r="J1445" s="1">
        <v>3</v>
      </c>
      <c r="K1445" s="2" t="s">
        <v>0</v>
      </c>
      <c r="L1445" s="1">
        <v>0</v>
      </c>
      <c r="M1445" s="1">
        <v>14</v>
      </c>
      <c r="N1445" s="1">
        <v>0</v>
      </c>
    </row>
    <row r="1446" spans="1:14">
      <c r="A1446" s="1">
        <v>1444</v>
      </c>
      <c r="B1446" s="1">
        <v>821943</v>
      </c>
      <c r="C1446" s="2" t="str">
        <f ca="1">VLOOKUP(B1446,'Fichier FI (en entrée)'!B:D,3)</f>
        <v>EYHJEJJKGC</v>
      </c>
      <c r="D1446" s="2" t="str">
        <f ca="1">VLOOKUP(B1446,'Fichier FI (en entrée)'!B:E,4)</f>
        <v>Azicyqctbqnqp</v>
      </c>
      <c r="E1446" s="2" t="s">
        <v>20</v>
      </c>
      <c r="F1446" s="2" t="s">
        <v>3</v>
      </c>
      <c r="G1446" s="1">
        <v>1</v>
      </c>
      <c r="H1446" s="1">
        <v>8.3800000000000008</v>
      </c>
      <c r="I1446" s="2" t="s">
        <v>1</v>
      </c>
      <c r="J1446" s="1">
        <v>3</v>
      </c>
      <c r="K1446" s="2" t="s">
        <v>5</v>
      </c>
      <c r="L1446" s="1">
        <v>0</v>
      </c>
      <c r="M1446" s="1">
        <v>0</v>
      </c>
      <c r="N1446" s="1">
        <v>0</v>
      </c>
    </row>
    <row r="1447" spans="1:14">
      <c r="A1447" s="1">
        <v>1446</v>
      </c>
      <c r="B1447" s="1">
        <v>716560</v>
      </c>
      <c r="C1447" s="2" t="str">
        <f ca="1">VLOOKUP(B1447,'Fichier FI (en entrée)'!B:D,3)</f>
        <v>ZQQJFMVKJJ</v>
      </c>
      <c r="D1447" s="2" t="str">
        <f ca="1">VLOOKUP(B1447,'Fichier FI (en entrée)'!B:E,4)</f>
        <v>Bqkrasvnuxqgb</v>
      </c>
      <c r="E1447" s="2" t="s">
        <v>15</v>
      </c>
      <c r="F1447" s="2" t="s">
        <v>3</v>
      </c>
      <c r="G1447" s="1">
        <v>1</v>
      </c>
      <c r="H1447" s="1">
        <v>8.3699999999999992</v>
      </c>
      <c r="I1447" s="2" t="s">
        <v>1</v>
      </c>
      <c r="J1447" s="1">
        <v>3</v>
      </c>
      <c r="K1447" s="2" t="s">
        <v>5</v>
      </c>
      <c r="L1447" s="1">
        <v>0</v>
      </c>
      <c r="M1447" s="1">
        <v>0</v>
      </c>
      <c r="N1447" s="1">
        <v>0</v>
      </c>
    </row>
    <row r="1448" spans="1:14">
      <c r="A1448" s="1">
        <v>1446</v>
      </c>
      <c r="B1448" s="1">
        <v>575968</v>
      </c>
      <c r="C1448" s="2" t="str">
        <f ca="1">VLOOKUP(B1448,'Fichier FI (en entrée)'!B:D,3)</f>
        <v>BPFTIAWTHW</v>
      </c>
      <c r="D1448" s="2" t="str">
        <f ca="1">VLOOKUP(B1448,'Fichier FI (en entrée)'!B:E,4)</f>
        <v>Beybjztfvjsiv</v>
      </c>
      <c r="E1448" s="2" t="s">
        <v>14</v>
      </c>
      <c r="F1448" s="2" t="s">
        <v>3</v>
      </c>
      <c r="G1448" s="1">
        <v>1</v>
      </c>
      <c r="H1448" s="1">
        <v>8.3699999999999992</v>
      </c>
      <c r="I1448" s="2" t="s">
        <v>1</v>
      </c>
      <c r="J1448" s="1">
        <v>3</v>
      </c>
      <c r="K1448" s="2" t="s">
        <v>5</v>
      </c>
      <c r="L1448" s="1">
        <v>0</v>
      </c>
      <c r="M1448" s="1">
        <v>19</v>
      </c>
      <c r="N1448" s="1">
        <v>0</v>
      </c>
    </row>
    <row r="1449" spans="1:14">
      <c r="A1449" s="1">
        <v>1446</v>
      </c>
      <c r="B1449" s="1">
        <v>528394</v>
      </c>
      <c r="C1449" s="2" t="str">
        <f ca="1">VLOOKUP(B1449,'Fichier FI (en entrée)'!B:D,3)</f>
        <v>OFXXBZMIVL</v>
      </c>
      <c r="D1449" s="2" t="str">
        <f ca="1">VLOOKUP(B1449,'Fichier FI (en entrée)'!B:E,4)</f>
        <v>Abkuqttuogzek</v>
      </c>
      <c r="E1449" s="2" t="s">
        <v>14</v>
      </c>
      <c r="F1449" s="2" t="s">
        <v>3</v>
      </c>
      <c r="G1449" s="1">
        <v>1</v>
      </c>
      <c r="H1449" s="1">
        <v>8.3699999999999992</v>
      </c>
      <c r="I1449" s="2" t="s">
        <v>1</v>
      </c>
      <c r="J1449" s="1">
        <v>3</v>
      </c>
      <c r="K1449" s="2" t="s">
        <v>0</v>
      </c>
      <c r="L1449" s="1">
        <v>0</v>
      </c>
      <c r="M1449" s="1">
        <v>16</v>
      </c>
      <c r="N1449" s="1">
        <v>0</v>
      </c>
    </row>
    <row r="1450" spans="1:14">
      <c r="A1450" s="1">
        <v>1446</v>
      </c>
      <c r="B1450" s="1">
        <v>1070877</v>
      </c>
      <c r="C1450" s="2" t="str">
        <f ca="1">VLOOKUP(B1450,'Fichier FI (en entrée)'!B:D,3)</f>
        <v>GKXNEFGMIS</v>
      </c>
      <c r="D1450" s="2" t="str">
        <f ca="1">VLOOKUP(B1450,'Fichier FI (en entrée)'!B:E,4)</f>
        <v>Fhfbcgbybtvwg</v>
      </c>
      <c r="E1450" s="2" t="s">
        <v>47</v>
      </c>
      <c r="F1450" s="2" t="s">
        <v>3</v>
      </c>
      <c r="G1450" s="1">
        <v>1</v>
      </c>
      <c r="H1450" s="1">
        <v>8.3699999999999992</v>
      </c>
      <c r="I1450" s="2" t="s">
        <v>1</v>
      </c>
      <c r="J1450" s="1">
        <v>3</v>
      </c>
      <c r="K1450" s="2" t="s">
        <v>5</v>
      </c>
      <c r="L1450" s="1">
        <v>0</v>
      </c>
      <c r="M1450" s="1">
        <v>26</v>
      </c>
      <c r="N1450" s="1">
        <v>0</v>
      </c>
    </row>
    <row r="1451" spans="1:14">
      <c r="A1451" s="1">
        <v>1450</v>
      </c>
      <c r="B1451" s="1">
        <v>1164671</v>
      </c>
      <c r="C1451" s="2" t="str">
        <f ca="1">VLOOKUP(B1451,'Fichier FI (en entrée)'!B:D,3)</f>
        <v>HKZOLRBDKA</v>
      </c>
      <c r="D1451" s="2" t="str">
        <f ca="1">VLOOKUP(B1451,'Fichier FI (en entrée)'!B:E,4)</f>
        <v>Mgunwxsfnmspj</v>
      </c>
      <c r="E1451" s="2" t="s">
        <v>46</v>
      </c>
      <c r="F1451" s="2" t="s">
        <v>3</v>
      </c>
      <c r="G1451" s="1">
        <v>1</v>
      </c>
      <c r="H1451" s="1">
        <v>8.36</v>
      </c>
      <c r="I1451" s="2" t="s">
        <v>1</v>
      </c>
      <c r="J1451" s="1">
        <v>3</v>
      </c>
      <c r="K1451" s="2" t="s">
        <v>0</v>
      </c>
      <c r="L1451" s="1">
        <v>0</v>
      </c>
      <c r="M1451" s="1">
        <v>21</v>
      </c>
      <c r="N1451" s="1">
        <v>0</v>
      </c>
    </row>
    <row r="1452" spans="1:14">
      <c r="A1452" s="1">
        <v>1450</v>
      </c>
      <c r="B1452" s="1">
        <v>176349</v>
      </c>
      <c r="C1452" s="2" t="str">
        <f ca="1">VLOOKUP(B1452,'Fichier FI (en entrée)'!B:D,3)</f>
        <v>RCCJICKZSP</v>
      </c>
      <c r="D1452" s="2" t="str">
        <f ca="1">VLOOKUP(B1452,'Fichier FI (en entrée)'!B:E,4)</f>
        <v>Szzsnpwephnwa</v>
      </c>
      <c r="E1452" s="2" t="s">
        <v>15</v>
      </c>
      <c r="F1452" s="2" t="s">
        <v>3</v>
      </c>
      <c r="G1452" s="1">
        <v>1</v>
      </c>
      <c r="H1452" s="1">
        <v>8.36</v>
      </c>
      <c r="I1452" s="2" t="s">
        <v>1</v>
      </c>
      <c r="J1452" s="1">
        <v>3</v>
      </c>
      <c r="K1452" s="2" t="s">
        <v>5</v>
      </c>
      <c r="L1452" s="1">
        <v>0</v>
      </c>
      <c r="M1452" s="1">
        <v>19</v>
      </c>
      <c r="N1452" s="1">
        <v>0</v>
      </c>
    </row>
    <row r="1453" spans="1:14">
      <c r="A1453" s="1">
        <v>1450</v>
      </c>
      <c r="B1453" s="1">
        <v>304831</v>
      </c>
      <c r="C1453" s="2" t="str">
        <f ca="1">VLOOKUP(B1453,'Fichier FI (en entrée)'!B:D,3)</f>
        <v>XOHKZYMZEO</v>
      </c>
      <c r="D1453" s="2" t="str">
        <f ca="1">VLOOKUP(B1453,'Fichier FI (en entrée)'!B:E,4)</f>
        <v>Pnbjrtuwlhsou</v>
      </c>
      <c r="E1453" s="2" t="s">
        <v>14</v>
      </c>
      <c r="F1453" s="2" t="s">
        <v>3</v>
      </c>
      <c r="G1453" s="1">
        <v>1</v>
      </c>
      <c r="H1453" s="1">
        <v>8.36</v>
      </c>
      <c r="I1453" s="2" t="s">
        <v>1</v>
      </c>
      <c r="J1453" s="1">
        <v>3</v>
      </c>
      <c r="K1453" s="2" t="s">
        <v>5</v>
      </c>
      <c r="L1453" s="1">
        <v>0</v>
      </c>
      <c r="M1453" s="1">
        <v>14</v>
      </c>
      <c r="N1453" s="1">
        <v>0</v>
      </c>
    </row>
    <row r="1454" spans="1:14">
      <c r="A1454" s="1">
        <v>1450</v>
      </c>
      <c r="B1454" s="1">
        <v>524314</v>
      </c>
      <c r="C1454" s="2" t="str">
        <f ca="1">VLOOKUP(B1454,'Fichier FI (en entrée)'!B:D,3)</f>
        <v>VVQUZQYDHD</v>
      </c>
      <c r="D1454" s="2" t="str">
        <f ca="1">VLOOKUP(B1454,'Fichier FI (en entrée)'!B:E,4)</f>
        <v>Soqemgdlebyaq</v>
      </c>
      <c r="E1454" s="2" t="s">
        <v>27</v>
      </c>
      <c r="F1454" s="2" t="s">
        <v>3</v>
      </c>
      <c r="G1454" s="1">
        <v>1</v>
      </c>
      <c r="H1454" s="1">
        <v>8.36</v>
      </c>
      <c r="I1454" s="2" t="s">
        <v>1</v>
      </c>
      <c r="J1454" s="1">
        <v>3</v>
      </c>
      <c r="K1454" s="2" t="s">
        <v>5</v>
      </c>
      <c r="L1454" s="1">
        <v>0</v>
      </c>
      <c r="M1454" s="1">
        <v>12</v>
      </c>
      <c r="N1454" s="1">
        <v>0</v>
      </c>
    </row>
    <row r="1455" spans="1:14">
      <c r="A1455" s="1">
        <v>1454</v>
      </c>
      <c r="B1455" s="1">
        <v>284984</v>
      </c>
      <c r="C1455" s="2" t="str">
        <f ca="1">VLOOKUP(B1455,'Fichier FI (en entrée)'!B:D,3)</f>
        <v>BXZBNTJUIG</v>
      </c>
      <c r="D1455" s="2" t="str">
        <f ca="1">VLOOKUP(B1455,'Fichier FI (en entrée)'!B:E,4)</f>
        <v>Arvtbqwxsqwgf</v>
      </c>
      <c r="E1455" s="2" t="s">
        <v>24</v>
      </c>
      <c r="F1455" s="2" t="s">
        <v>3</v>
      </c>
      <c r="G1455" s="1">
        <v>1</v>
      </c>
      <c r="H1455" s="1">
        <v>8.35</v>
      </c>
      <c r="I1455" s="2" t="s">
        <v>1</v>
      </c>
      <c r="J1455" s="1">
        <v>3</v>
      </c>
      <c r="K1455" s="2" t="s">
        <v>0</v>
      </c>
      <c r="L1455" s="1">
        <v>0</v>
      </c>
      <c r="M1455" s="1">
        <v>2</v>
      </c>
      <c r="N1455" s="1">
        <v>0</v>
      </c>
    </row>
    <row r="1456" spans="1:14">
      <c r="A1456" s="1">
        <v>1454</v>
      </c>
      <c r="B1456" s="1">
        <v>434543</v>
      </c>
      <c r="C1456" s="2" t="str">
        <f ca="1">VLOOKUP(B1456,'Fichier FI (en entrée)'!B:D,3)</f>
        <v>RJURDXHAKA</v>
      </c>
      <c r="D1456" s="2" t="str">
        <f ca="1">VLOOKUP(B1456,'Fichier FI (en entrée)'!B:E,4)</f>
        <v>Sqlwogbfvsiqk</v>
      </c>
      <c r="E1456" s="2" t="s">
        <v>24</v>
      </c>
      <c r="F1456" s="2" t="s">
        <v>3</v>
      </c>
      <c r="G1456" s="1">
        <v>1</v>
      </c>
      <c r="H1456" s="1">
        <v>8.35</v>
      </c>
      <c r="I1456" s="2" t="s">
        <v>1</v>
      </c>
      <c r="J1456" s="1">
        <v>3</v>
      </c>
      <c r="K1456" s="2" t="s">
        <v>0</v>
      </c>
      <c r="L1456" s="1">
        <v>0</v>
      </c>
      <c r="M1456" s="1">
        <v>6</v>
      </c>
      <c r="N1456" s="1">
        <v>0</v>
      </c>
    </row>
    <row r="1457" spans="1:14">
      <c r="A1457" s="1">
        <v>1456</v>
      </c>
      <c r="B1457" s="1">
        <v>319288</v>
      </c>
      <c r="C1457" s="2" t="str">
        <f ca="1">VLOOKUP(B1457,'Fichier FI (en entrée)'!B:D,3)</f>
        <v>MBNQSATZMU</v>
      </c>
      <c r="D1457" s="2" t="str">
        <f ca="1">VLOOKUP(B1457,'Fichier FI (en entrée)'!B:E,4)</f>
        <v>Mtkhziodngivx</v>
      </c>
      <c r="E1457" s="2" t="s">
        <v>19</v>
      </c>
      <c r="F1457" s="2" t="s">
        <v>3</v>
      </c>
      <c r="G1457" s="1">
        <v>1</v>
      </c>
      <c r="H1457" s="1">
        <v>8.33</v>
      </c>
      <c r="I1457" s="2" t="s">
        <v>1</v>
      </c>
      <c r="J1457" s="1">
        <v>3</v>
      </c>
      <c r="K1457" s="2" t="s">
        <v>0</v>
      </c>
      <c r="L1457" s="1">
        <v>0</v>
      </c>
      <c r="M1457" s="1">
        <v>25</v>
      </c>
      <c r="N1457" s="1">
        <v>0</v>
      </c>
    </row>
    <row r="1458" spans="1:14">
      <c r="A1458" s="1">
        <v>1456</v>
      </c>
      <c r="B1458" s="1">
        <v>280678</v>
      </c>
      <c r="C1458" s="2" t="str">
        <f ca="1">VLOOKUP(B1458,'Fichier FI (en entrée)'!B:D,3)</f>
        <v>LSGTHNYJFE</v>
      </c>
      <c r="D1458" s="2" t="str">
        <f ca="1">VLOOKUP(B1458,'Fichier FI (en entrée)'!B:E,4)</f>
        <v>Ezdrcuucrktlj</v>
      </c>
      <c r="E1458" s="2" t="s">
        <v>31</v>
      </c>
      <c r="F1458" s="2" t="s">
        <v>3</v>
      </c>
      <c r="G1458" s="1">
        <v>1</v>
      </c>
      <c r="H1458" s="1">
        <v>8.33</v>
      </c>
      <c r="I1458" s="2" t="s">
        <v>1</v>
      </c>
      <c r="J1458" s="1">
        <v>3</v>
      </c>
      <c r="K1458" s="2" t="s">
        <v>0</v>
      </c>
      <c r="L1458" s="1">
        <v>0</v>
      </c>
      <c r="M1458" s="1">
        <v>3</v>
      </c>
      <c r="N1458" s="1">
        <v>0</v>
      </c>
    </row>
    <row r="1459" spans="1:14">
      <c r="A1459" s="1">
        <v>1456</v>
      </c>
      <c r="B1459" s="1">
        <v>269538</v>
      </c>
      <c r="C1459" s="2" t="str">
        <f ca="1">VLOOKUP(B1459,'Fichier FI (en entrée)'!B:D,3)</f>
        <v>TYBSMZLGQM</v>
      </c>
      <c r="D1459" s="2" t="str">
        <f ca="1">VLOOKUP(B1459,'Fichier FI (en entrée)'!B:E,4)</f>
        <v>Pvbvjisyfyoyw</v>
      </c>
      <c r="E1459" s="2" t="s">
        <v>14</v>
      </c>
      <c r="F1459" s="2" t="s">
        <v>3</v>
      </c>
      <c r="G1459" s="1">
        <v>1</v>
      </c>
      <c r="H1459" s="1">
        <v>8.33</v>
      </c>
      <c r="I1459" s="2" t="s">
        <v>1</v>
      </c>
      <c r="J1459" s="1">
        <v>3</v>
      </c>
      <c r="K1459" s="2" t="s">
        <v>5</v>
      </c>
      <c r="L1459" s="1">
        <v>0</v>
      </c>
      <c r="M1459" s="1">
        <v>14</v>
      </c>
      <c r="N1459" s="1">
        <v>0</v>
      </c>
    </row>
    <row r="1460" spans="1:14">
      <c r="A1460" s="1">
        <v>1459</v>
      </c>
      <c r="B1460" s="1">
        <v>1139528</v>
      </c>
      <c r="C1460" s="2" t="str">
        <f ca="1">VLOOKUP(B1460,'Fichier FI (en entrée)'!B:D,3)</f>
        <v>WKLPHSTHVY</v>
      </c>
      <c r="D1460" s="2" t="str">
        <f ca="1">VLOOKUP(B1460,'Fichier FI (en entrée)'!B:E,4)</f>
        <v>Kajtiyltoigen</v>
      </c>
      <c r="E1460" s="2" t="s">
        <v>52</v>
      </c>
      <c r="F1460" s="2" t="s">
        <v>3</v>
      </c>
      <c r="G1460" s="1">
        <v>1</v>
      </c>
      <c r="H1460" s="1">
        <v>8.32</v>
      </c>
      <c r="I1460" s="2" t="s">
        <v>1</v>
      </c>
      <c r="J1460" s="1">
        <v>3</v>
      </c>
      <c r="K1460" s="2" t="s">
        <v>5</v>
      </c>
      <c r="L1460" s="1">
        <v>0</v>
      </c>
      <c r="M1460" s="1">
        <v>0</v>
      </c>
      <c r="N1460" s="1">
        <v>0</v>
      </c>
    </row>
    <row r="1461" spans="1:14">
      <c r="A1461" s="1">
        <v>1459</v>
      </c>
      <c r="B1461" s="1">
        <v>214551</v>
      </c>
      <c r="C1461" s="2" t="str">
        <f ca="1">VLOOKUP(B1461,'Fichier FI (en entrée)'!B:D,3)</f>
        <v>UGJCIPFGRU</v>
      </c>
      <c r="D1461" s="2" t="str">
        <f ca="1">VLOOKUP(B1461,'Fichier FI (en entrée)'!B:E,4)</f>
        <v>Hhbzkztxdojyy</v>
      </c>
      <c r="E1461" s="2" t="s">
        <v>17</v>
      </c>
      <c r="F1461" s="2" t="s">
        <v>3</v>
      </c>
      <c r="G1461" s="1">
        <v>1</v>
      </c>
      <c r="H1461" s="1">
        <v>8.32</v>
      </c>
      <c r="I1461" s="2" t="s">
        <v>1</v>
      </c>
      <c r="J1461" s="1">
        <v>3</v>
      </c>
      <c r="K1461" s="2" t="s">
        <v>5</v>
      </c>
      <c r="L1461" s="1">
        <v>0</v>
      </c>
      <c r="M1461" s="1">
        <v>0</v>
      </c>
      <c r="N1461" s="1">
        <v>0</v>
      </c>
    </row>
    <row r="1462" spans="1:14">
      <c r="A1462" s="1">
        <v>1459</v>
      </c>
      <c r="B1462" s="1">
        <v>651845</v>
      </c>
      <c r="C1462" s="2" t="str">
        <f ca="1">VLOOKUP(B1462,'Fichier FI (en entrée)'!B:D,3)</f>
        <v>RVCPZGJMAX</v>
      </c>
      <c r="D1462" s="2" t="str">
        <f ca="1">VLOOKUP(B1462,'Fichier FI (en entrée)'!B:E,4)</f>
        <v>Nglmrcmcacqqx</v>
      </c>
      <c r="E1462" s="2" t="s">
        <v>33</v>
      </c>
      <c r="F1462" s="2" t="s">
        <v>3</v>
      </c>
      <c r="G1462" s="1">
        <v>1</v>
      </c>
      <c r="H1462" s="1">
        <v>8.32</v>
      </c>
      <c r="I1462" s="2" t="s">
        <v>1</v>
      </c>
      <c r="J1462" s="1">
        <v>3</v>
      </c>
      <c r="K1462" s="2" t="s">
        <v>0</v>
      </c>
      <c r="L1462" s="1">
        <v>0</v>
      </c>
      <c r="M1462" s="1">
        <v>0</v>
      </c>
      <c r="N1462" s="1">
        <v>0</v>
      </c>
    </row>
    <row r="1463" spans="1:14">
      <c r="A1463" s="1">
        <v>1459</v>
      </c>
      <c r="B1463" s="1">
        <v>1016025</v>
      </c>
      <c r="C1463" s="2" t="str">
        <f ca="1">VLOOKUP(B1463,'Fichier FI (en entrée)'!B:D,3)</f>
        <v>EFBTFKZIXT</v>
      </c>
      <c r="D1463" s="2" t="str">
        <f ca="1">VLOOKUP(B1463,'Fichier FI (en entrée)'!B:E,4)</f>
        <v>Jqwqlagtdceri</v>
      </c>
      <c r="E1463" s="2" t="s">
        <v>51</v>
      </c>
      <c r="F1463" s="2" t="s">
        <v>3</v>
      </c>
      <c r="G1463" s="1">
        <v>1</v>
      </c>
      <c r="H1463" s="1">
        <v>8.32</v>
      </c>
      <c r="I1463" s="2" t="s">
        <v>1</v>
      </c>
      <c r="J1463" s="1">
        <v>3</v>
      </c>
      <c r="K1463" s="2" t="s">
        <v>5</v>
      </c>
      <c r="L1463" s="1">
        <v>0</v>
      </c>
      <c r="M1463" s="1">
        <v>2</v>
      </c>
      <c r="N1463" s="1">
        <v>0</v>
      </c>
    </row>
    <row r="1464" spans="1:14">
      <c r="A1464" s="1">
        <v>1463</v>
      </c>
      <c r="B1464" s="1">
        <v>528572</v>
      </c>
      <c r="C1464" s="2" t="str">
        <f ca="1">VLOOKUP(B1464,'Fichier FI (en entrée)'!B:D,3)</f>
        <v>XPKKBCBTAY</v>
      </c>
      <c r="D1464" s="2" t="str">
        <f ca="1">VLOOKUP(B1464,'Fichier FI (en entrée)'!B:E,4)</f>
        <v>Wwchgzyisdwdy</v>
      </c>
      <c r="E1464" s="2" t="s">
        <v>14</v>
      </c>
      <c r="F1464" s="2" t="s">
        <v>3</v>
      </c>
      <c r="G1464" s="1">
        <v>1</v>
      </c>
      <c r="H1464" s="1">
        <v>8.31</v>
      </c>
      <c r="I1464" s="2" t="s">
        <v>1</v>
      </c>
      <c r="J1464" s="1">
        <v>3</v>
      </c>
      <c r="K1464" s="2" t="s">
        <v>5</v>
      </c>
      <c r="L1464" s="1">
        <v>0</v>
      </c>
      <c r="M1464" s="1">
        <v>16</v>
      </c>
      <c r="N1464" s="1">
        <v>0</v>
      </c>
    </row>
    <row r="1465" spans="1:14">
      <c r="A1465" s="1">
        <v>1463</v>
      </c>
      <c r="B1465" s="1">
        <v>1099022</v>
      </c>
      <c r="C1465" s="2" t="str">
        <f ca="1">VLOOKUP(B1465,'Fichier FI (en entrée)'!B:D,3)</f>
        <v>WXYUVJHXSK</v>
      </c>
      <c r="D1465" s="2" t="str">
        <f ca="1">VLOOKUP(B1465,'Fichier FI (en entrée)'!B:E,4)</f>
        <v>Owxyghygtxzkt</v>
      </c>
      <c r="E1465" s="2" t="s">
        <v>50</v>
      </c>
      <c r="F1465" s="2" t="s">
        <v>3</v>
      </c>
      <c r="G1465" s="1">
        <v>1</v>
      </c>
      <c r="H1465" s="1">
        <v>8.31</v>
      </c>
      <c r="I1465" s="2" t="s">
        <v>1</v>
      </c>
      <c r="J1465" s="1">
        <v>3</v>
      </c>
      <c r="K1465" s="2" t="s">
        <v>0</v>
      </c>
      <c r="L1465" s="1">
        <v>0</v>
      </c>
      <c r="M1465" s="1">
        <v>3</v>
      </c>
      <c r="N1465" s="1">
        <v>0</v>
      </c>
    </row>
    <row r="1466" spans="1:14">
      <c r="A1466" s="1">
        <v>1465</v>
      </c>
      <c r="B1466" s="1">
        <v>438928</v>
      </c>
      <c r="C1466" s="2" t="str">
        <f ca="1">VLOOKUP(B1466,'Fichier FI (en entrée)'!B:D,3)</f>
        <v>KRHZZPXUQI</v>
      </c>
      <c r="D1466" s="2" t="str">
        <f ca="1">VLOOKUP(B1466,'Fichier FI (en entrée)'!B:E,4)</f>
        <v>Fgjwgmofmyxeh</v>
      </c>
      <c r="E1466" s="2" t="s">
        <v>23</v>
      </c>
      <c r="F1466" s="2" t="s">
        <v>3</v>
      </c>
      <c r="G1466" s="1">
        <v>1</v>
      </c>
      <c r="H1466" s="1">
        <v>8.3000000000000007</v>
      </c>
      <c r="I1466" s="2" t="s">
        <v>1</v>
      </c>
      <c r="J1466" s="1">
        <v>3</v>
      </c>
      <c r="K1466" s="2" t="s">
        <v>0</v>
      </c>
      <c r="L1466" s="1">
        <v>0</v>
      </c>
      <c r="M1466" s="1">
        <v>11</v>
      </c>
      <c r="N1466" s="1">
        <v>0</v>
      </c>
    </row>
    <row r="1467" spans="1:14">
      <c r="A1467" s="1">
        <v>1465</v>
      </c>
      <c r="B1467" s="1">
        <v>214397</v>
      </c>
      <c r="C1467" s="2" t="str">
        <f ca="1">VLOOKUP(B1467,'Fichier FI (en entrée)'!B:D,3)</f>
        <v>SBOKQXJMVC</v>
      </c>
      <c r="D1467" s="2" t="str">
        <f ca="1">VLOOKUP(B1467,'Fichier FI (en entrée)'!B:E,4)</f>
        <v>Nestxibwgkvwr</v>
      </c>
      <c r="E1467" s="2" t="s">
        <v>25</v>
      </c>
      <c r="F1467" s="2" t="s">
        <v>3</v>
      </c>
      <c r="G1467" s="1">
        <v>1</v>
      </c>
      <c r="H1467" s="1">
        <v>8.3000000000000007</v>
      </c>
      <c r="I1467" s="2" t="s">
        <v>1</v>
      </c>
      <c r="J1467" s="1">
        <v>3</v>
      </c>
      <c r="K1467" s="2" t="s">
        <v>0</v>
      </c>
      <c r="L1467" s="1">
        <v>0</v>
      </c>
      <c r="M1467" s="1">
        <v>1</v>
      </c>
      <c r="N1467" s="1">
        <v>0</v>
      </c>
    </row>
    <row r="1468" spans="1:14">
      <c r="A1468" s="1">
        <v>1465</v>
      </c>
      <c r="B1468" s="1">
        <v>470733</v>
      </c>
      <c r="C1468" s="2" t="str">
        <f ca="1">VLOOKUP(B1468,'Fichier FI (en entrée)'!B:D,3)</f>
        <v>IPHPFBZGEB</v>
      </c>
      <c r="D1468" s="2" t="str">
        <f ca="1">VLOOKUP(B1468,'Fichier FI (en entrée)'!B:E,4)</f>
        <v>Zknogbgmelltn</v>
      </c>
      <c r="E1468" s="2" t="s">
        <v>22</v>
      </c>
      <c r="F1468" s="2" t="s">
        <v>3</v>
      </c>
      <c r="G1468" s="1">
        <v>1</v>
      </c>
      <c r="H1468" s="1">
        <v>8.3000000000000007</v>
      </c>
      <c r="I1468" s="2" t="s">
        <v>1</v>
      </c>
      <c r="J1468" s="1">
        <v>3</v>
      </c>
      <c r="K1468" s="2" t="s">
        <v>5</v>
      </c>
      <c r="L1468" s="1">
        <v>0</v>
      </c>
      <c r="M1468" s="1">
        <v>0</v>
      </c>
      <c r="N1468" s="1">
        <v>0</v>
      </c>
    </row>
    <row r="1469" spans="1:14">
      <c r="A1469" s="1">
        <v>1465</v>
      </c>
      <c r="B1469" s="1">
        <v>450916</v>
      </c>
      <c r="C1469" s="2" t="str">
        <f ca="1">VLOOKUP(B1469,'Fichier FI (en entrée)'!B:D,3)</f>
        <v>JTRWRSGVFF</v>
      </c>
      <c r="D1469" s="2" t="str">
        <f ca="1">VLOOKUP(B1469,'Fichier FI (en entrée)'!B:E,4)</f>
        <v>Vmiglwjpguosz</v>
      </c>
      <c r="E1469" s="2" t="s">
        <v>18</v>
      </c>
      <c r="F1469" s="2" t="s">
        <v>3</v>
      </c>
      <c r="G1469" s="1">
        <v>1</v>
      </c>
      <c r="H1469" s="1">
        <v>8.3000000000000007</v>
      </c>
      <c r="I1469" s="2" t="s">
        <v>1</v>
      </c>
      <c r="J1469" s="1">
        <v>3</v>
      </c>
      <c r="K1469" s="2" t="s">
        <v>0</v>
      </c>
      <c r="L1469" s="1">
        <v>0</v>
      </c>
      <c r="M1469" s="1">
        <v>24</v>
      </c>
      <c r="N1469" s="1">
        <v>0</v>
      </c>
    </row>
    <row r="1470" spans="1:14">
      <c r="A1470" s="1">
        <v>1469</v>
      </c>
      <c r="B1470" s="1">
        <v>437800</v>
      </c>
      <c r="C1470" s="2" t="str">
        <f ca="1">VLOOKUP(B1470,'Fichier FI (en entrée)'!B:D,3)</f>
        <v>DQLPBQZZMO</v>
      </c>
      <c r="D1470" s="2" t="str">
        <f ca="1">VLOOKUP(B1470,'Fichier FI (en entrée)'!B:E,4)</f>
        <v>Opefyxeyzrrwt</v>
      </c>
      <c r="E1470" s="2" t="s">
        <v>18</v>
      </c>
      <c r="F1470" s="2" t="s">
        <v>3</v>
      </c>
      <c r="G1470" s="1">
        <v>1</v>
      </c>
      <c r="H1470" s="1">
        <v>8.2899999999999991</v>
      </c>
      <c r="I1470" s="2" t="s">
        <v>1</v>
      </c>
      <c r="J1470" s="1">
        <v>3</v>
      </c>
      <c r="K1470" s="2" t="s">
        <v>0</v>
      </c>
      <c r="L1470" s="1">
        <v>0</v>
      </c>
      <c r="M1470" s="1">
        <v>14</v>
      </c>
      <c r="N1470" s="1">
        <v>0</v>
      </c>
    </row>
    <row r="1471" spans="1:14">
      <c r="A1471" s="1">
        <v>1469</v>
      </c>
      <c r="B1471" s="1">
        <v>576269</v>
      </c>
      <c r="C1471" s="2" t="str">
        <f ca="1">VLOOKUP(B1471,'Fichier FI (en entrée)'!B:D,3)</f>
        <v>UEONIYYBHF</v>
      </c>
      <c r="D1471" s="2" t="str">
        <f ca="1">VLOOKUP(B1471,'Fichier FI (en entrée)'!B:E,4)</f>
        <v>Khylutrqzwkkw</v>
      </c>
      <c r="E1471" s="2" t="s">
        <v>26</v>
      </c>
      <c r="F1471" s="2" t="s">
        <v>3</v>
      </c>
      <c r="G1471" s="1">
        <v>1</v>
      </c>
      <c r="H1471" s="1">
        <v>8.2899999999999991</v>
      </c>
      <c r="I1471" s="2" t="s">
        <v>1</v>
      </c>
      <c r="J1471" s="1">
        <v>3</v>
      </c>
      <c r="K1471" s="2" t="s">
        <v>5</v>
      </c>
      <c r="L1471" s="1">
        <v>0</v>
      </c>
      <c r="M1471" s="1">
        <v>2</v>
      </c>
      <c r="N1471" s="1">
        <v>0</v>
      </c>
    </row>
    <row r="1472" spans="1:14">
      <c r="A1472" s="1">
        <v>1471</v>
      </c>
      <c r="B1472" s="1">
        <v>821991</v>
      </c>
      <c r="C1472" s="2" t="str">
        <f ca="1">VLOOKUP(B1472,'Fichier FI (en entrée)'!B:D,3)</f>
        <v>UAHCWASDWD</v>
      </c>
      <c r="D1472" s="2" t="str">
        <f ca="1">VLOOKUP(B1472,'Fichier FI (en entrée)'!B:E,4)</f>
        <v>Ujdfywetdxoht</v>
      </c>
      <c r="E1472" s="2" t="s">
        <v>20</v>
      </c>
      <c r="F1472" s="2" t="s">
        <v>3</v>
      </c>
      <c r="G1472" s="1">
        <v>1</v>
      </c>
      <c r="H1472" s="1">
        <v>8.2799999999999994</v>
      </c>
      <c r="I1472" s="2" t="s">
        <v>1</v>
      </c>
      <c r="J1472" s="1">
        <v>3</v>
      </c>
      <c r="K1472" s="2" t="s">
        <v>0</v>
      </c>
      <c r="L1472" s="1">
        <v>0</v>
      </c>
      <c r="M1472" s="1">
        <v>3</v>
      </c>
      <c r="N1472" s="1">
        <v>0</v>
      </c>
    </row>
    <row r="1473" spans="1:14">
      <c r="A1473" s="1">
        <v>1471</v>
      </c>
      <c r="B1473" s="1">
        <v>214215</v>
      </c>
      <c r="C1473" s="2" t="str">
        <f ca="1">VLOOKUP(B1473,'Fichier FI (en entrée)'!B:D,3)</f>
        <v>UTEERGEPGH</v>
      </c>
      <c r="D1473" s="2" t="str">
        <f ca="1">VLOOKUP(B1473,'Fichier FI (en entrée)'!B:E,4)</f>
        <v>Nllnuvhwripbz</v>
      </c>
      <c r="E1473" s="2" t="s">
        <v>18</v>
      </c>
      <c r="F1473" s="2" t="s">
        <v>3</v>
      </c>
      <c r="G1473" s="1">
        <v>1</v>
      </c>
      <c r="H1473" s="1">
        <v>8.2799999999999994</v>
      </c>
      <c r="I1473" s="2" t="s">
        <v>1</v>
      </c>
      <c r="J1473" s="1">
        <v>3</v>
      </c>
      <c r="K1473" s="2" t="s">
        <v>0</v>
      </c>
      <c r="L1473" s="1">
        <v>0</v>
      </c>
      <c r="M1473" s="1">
        <v>16</v>
      </c>
      <c r="N1473" s="1">
        <v>0</v>
      </c>
    </row>
    <row r="1474" spans="1:14">
      <c r="A1474" s="1">
        <v>1471</v>
      </c>
      <c r="B1474" s="1">
        <v>579271</v>
      </c>
      <c r="C1474" s="2" t="str">
        <f ca="1">VLOOKUP(B1474,'Fichier FI (en entrée)'!B:D,3)</f>
        <v>YXPSHRHSXG</v>
      </c>
      <c r="D1474" s="2" t="str">
        <f ca="1">VLOOKUP(B1474,'Fichier FI (en entrée)'!B:E,4)</f>
        <v>Cqlicvvycpgkj</v>
      </c>
      <c r="E1474" s="2" t="s">
        <v>14</v>
      </c>
      <c r="F1474" s="2" t="s">
        <v>3</v>
      </c>
      <c r="G1474" s="1">
        <v>1</v>
      </c>
      <c r="H1474" s="1">
        <v>8.2799999999999994</v>
      </c>
      <c r="I1474" s="2" t="s">
        <v>1</v>
      </c>
      <c r="J1474" s="1">
        <v>3</v>
      </c>
      <c r="K1474" s="2" t="s">
        <v>0</v>
      </c>
      <c r="L1474" s="1">
        <v>0</v>
      </c>
      <c r="M1474" s="1">
        <v>16</v>
      </c>
      <c r="N1474" s="1">
        <v>0</v>
      </c>
    </row>
    <row r="1475" spans="1:14">
      <c r="A1475" s="1">
        <v>1474</v>
      </c>
      <c r="B1475" s="1">
        <v>285184</v>
      </c>
      <c r="C1475" s="2" t="str">
        <f ca="1">VLOOKUP(B1475,'Fichier FI (en entrée)'!B:D,3)</f>
        <v>OLWSKGJVAZ</v>
      </c>
      <c r="D1475" s="2" t="str">
        <f ca="1">VLOOKUP(B1475,'Fichier FI (en entrée)'!B:E,4)</f>
        <v>Jfuirashoovmc</v>
      </c>
      <c r="E1475" s="2" t="s">
        <v>24</v>
      </c>
      <c r="F1475" s="2" t="s">
        <v>3</v>
      </c>
      <c r="G1475" s="1">
        <v>1</v>
      </c>
      <c r="H1475" s="1">
        <v>8.27</v>
      </c>
      <c r="I1475" s="2" t="s">
        <v>1</v>
      </c>
      <c r="J1475" s="1">
        <v>3</v>
      </c>
      <c r="K1475" s="2" t="s">
        <v>5</v>
      </c>
      <c r="L1475" s="1">
        <v>0</v>
      </c>
      <c r="M1475" s="1">
        <v>2</v>
      </c>
      <c r="N1475" s="1">
        <v>0</v>
      </c>
    </row>
    <row r="1476" spans="1:14">
      <c r="A1476" s="1">
        <v>1474</v>
      </c>
      <c r="B1476" s="1">
        <v>590509</v>
      </c>
      <c r="C1476" s="2" t="str">
        <f ca="1">VLOOKUP(B1476,'Fichier FI (en entrée)'!B:D,3)</f>
        <v>NSRONWSGFF</v>
      </c>
      <c r="D1476" s="2" t="str">
        <f ca="1">VLOOKUP(B1476,'Fichier FI (en entrée)'!B:E,4)</f>
        <v>Iyrhjmayotgaw</v>
      </c>
      <c r="E1476" s="2" t="s">
        <v>27</v>
      </c>
      <c r="F1476" s="2" t="s">
        <v>3</v>
      </c>
      <c r="G1476" s="1">
        <v>1</v>
      </c>
      <c r="H1476" s="1">
        <v>8.27</v>
      </c>
      <c r="I1476" s="2" t="s">
        <v>1</v>
      </c>
      <c r="J1476" s="1">
        <v>3</v>
      </c>
      <c r="K1476" s="2" t="s">
        <v>0</v>
      </c>
      <c r="L1476" s="1">
        <v>0</v>
      </c>
      <c r="M1476" s="1">
        <v>11</v>
      </c>
      <c r="N1476" s="1">
        <v>0</v>
      </c>
    </row>
    <row r="1477" spans="1:14">
      <c r="A1477" s="1">
        <v>1476</v>
      </c>
      <c r="B1477" s="1">
        <v>1166358</v>
      </c>
      <c r="C1477" s="2" t="str">
        <f ca="1">VLOOKUP(B1477,'Fichier FI (en entrée)'!B:D,3)</f>
        <v>NEVWSBGMTI</v>
      </c>
      <c r="D1477" s="2" t="str">
        <f ca="1">VLOOKUP(B1477,'Fichier FI (en entrée)'!B:E,4)</f>
        <v>Zyaihvwvkfmho</v>
      </c>
      <c r="E1477" s="2" t="s">
        <v>47</v>
      </c>
      <c r="F1477" s="2" t="s">
        <v>3</v>
      </c>
      <c r="G1477" s="1">
        <v>1</v>
      </c>
      <c r="H1477" s="1">
        <v>8.26</v>
      </c>
      <c r="I1477" s="2" t="s">
        <v>1</v>
      </c>
      <c r="J1477" s="1">
        <v>3</v>
      </c>
      <c r="K1477" s="2" t="s">
        <v>0</v>
      </c>
      <c r="L1477" s="1">
        <v>0</v>
      </c>
      <c r="M1477" s="1">
        <v>20</v>
      </c>
      <c r="N1477" s="1">
        <v>0</v>
      </c>
    </row>
    <row r="1478" spans="1:14">
      <c r="A1478" s="1">
        <v>1476</v>
      </c>
      <c r="B1478" s="1">
        <v>765243</v>
      </c>
      <c r="C1478" s="2" t="str">
        <f ca="1">VLOOKUP(B1478,'Fichier FI (en entrée)'!B:D,3)</f>
        <v>LZYSRILNTM</v>
      </c>
      <c r="D1478" s="2" t="str">
        <f ca="1">VLOOKUP(B1478,'Fichier FI (en entrée)'!B:E,4)</f>
        <v>Rbqpwtsfajeig</v>
      </c>
      <c r="E1478" s="2" t="s">
        <v>27</v>
      </c>
      <c r="F1478" s="2" t="s">
        <v>3</v>
      </c>
      <c r="G1478" s="1">
        <v>1</v>
      </c>
      <c r="H1478" s="1">
        <v>8.26</v>
      </c>
      <c r="I1478" s="2" t="s">
        <v>1</v>
      </c>
      <c r="J1478" s="1">
        <v>3</v>
      </c>
      <c r="K1478" s="2" t="s">
        <v>5</v>
      </c>
      <c r="L1478" s="1">
        <v>0</v>
      </c>
      <c r="M1478" s="1">
        <v>10</v>
      </c>
      <c r="N1478" s="1">
        <v>0</v>
      </c>
    </row>
    <row r="1479" spans="1:14">
      <c r="A1479" s="1">
        <v>1476</v>
      </c>
      <c r="B1479" s="1">
        <v>171023</v>
      </c>
      <c r="C1479" s="2" t="str">
        <f ca="1">VLOOKUP(B1479,'Fichier FI (en entrée)'!B:D,3)</f>
        <v>YJWJYTDQPI</v>
      </c>
      <c r="D1479" s="2" t="str">
        <f ca="1">VLOOKUP(B1479,'Fichier FI (en entrée)'!B:E,4)</f>
        <v>Xkyxkezfowfpn</v>
      </c>
      <c r="E1479" s="2" t="s">
        <v>14</v>
      </c>
      <c r="F1479" s="2" t="s">
        <v>3</v>
      </c>
      <c r="G1479" s="1">
        <v>1</v>
      </c>
      <c r="H1479" s="1">
        <v>8.26</v>
      </c>
      <c r="I1479" s="2" t="s">
        <v>1</v>
      </c>
      <c r="J1479" s="1">
        <v>3</v>
      </c>
      <c r="K1479" s="2" t="s">
        <v>0</v>
      </c>
      <c r="L1479" s="1">
        <v>0</v>
      </c>
      <c r="M1479" s="1">
        <v>16</v>
      </c>
      <c r="N1479" s="1">
        <v>0</v>
      </c>
    </row>
    <row r="1480" spans="1:14">
      <c r="A1480" s="1">
        <v>1476</v>
      </c>
      <c r="B1480" s="1">
        <v>308667</v>
      </c>
      <c r="C1480" s="2" t="str">
        <f ca="1">VLOOKUP(B1480,'Fichier FI (en entrée)'!B:D,3)</f>
        <v>QEZXKQKOTH</v>
      </c>
      <c r="D1480" s="2" t="str">
        <f ca="1">VLOOKUP(B1480,'Fichier FI (en entrée)'!B:E,4)</f>
        <v>Quanqgwdccfqo</v>
      </c>
      <c r="E1480" s="2" t="s">
        <v>23</v>
      </c>
      <c r="F1480" s="2" t="s">
        <v>3</v>
      </c>
      <c r="G1480" s="1">
        <v>1</v>
      </c>
      <c r="H1480" s="1">
        <v>8.26</v>
      </c>
      <c r="I1480" s="2" t="s">
        <v>1</v>
      </c>
      <c r="J1480" s="1">
        <v>3</v>
      </c>
      <c r="K1480" s="2" t="s">
        <v>0</v>
      </c>
      <c r="L1480" s="1">
        <v>0</v>
      </c>
      <c r="M1480" s="1">
        <v>7</v>
      </c>
      <c r="N1480" s="1">
        <v>0</v>
      </c>
    </row>
    <row r="1481" spans="1:14">
      <c r="A1481" s="1">
        <v>1476</v>
      </c>
      <c r="B1481" s="1">
        <v>1056863</v>
      </c>
      <c r="C1481" s="2" t="str">
        <f ca="1">VLOOKUP(B1481,'Fichier FI (en entrée)'!B:D,3)</f>
        <v>HRMBBUHMFQ</v>
      </c>
      <c r="D1481" s="2" t="str">
        <f ca="1">VLOOKUP(B1481,'Fichier FI (en entrée)'!B:E,4)</f>
        <v>Optlrnbpziiur</v>
      </c>
      <c r="E1481" s="2" t="s">
        <v>47</v>
      </c>
      <c r="F1481" s="2" t="s">
        <v>3</v>
      </c>
      <c r="G1481" s="1">
        <v>1</v>
      </c>
      <c r="H1481" s="1">
        <v>8.26</v>
      </c>
      <c r="I1481" s="2" t="s">
        <v>1</v>
      </c>
      <c r="J1481" s="1">
        <v>3</v>
      </c>
      <c r="K1481" s="2" t="s">
        <v>0</v>
      </c>
      <c r="L1481" s="1">
        <v>0</v>
      </c>
      <c r="M1481" s="1">
        <v>22</v>
      </c>
      <c r="N1481" s="1">
        <v>0</v>
      </c>
    </row>
    <row r="1482" spans="1:14">
      <c r="A1482" s="1">
        <v>1481</v>
      </c>
      <c r="B1482" s="1">
        <v>713335</v>
      </c>
      <c r="C1482" s="2" t="str">
        <f ca="1">VLOOKUP(B1482,'Fichier FI (en entrée)'!B:D,3)</f>
        <v>TQVRAGOXXJ</v>
      </c>
      <c r="D1482" s="2" t="str">
        <f ca="1">VLOOKUP(B1482,'Fichier FI (en entrée)'!B:E,4)</f>
        <v>Yiflkstwbeuah</v>
      </c>
      <c r="E1482" s="2" t="s">
        <v>28</v>
      </c>
      <c r="F1482" s="2" t="s">
        <v>3</v>
      </c>
      <c r="G1482" s="1">
        <v>1</v>
      </c>
      <c r="H1482" s="1">
        <v>8.25</v>
      </c>
      <c r="I1482" s="2" t="s">
        <v>1</v>
      </c>
      <c r="J1482" s="1">
        <v>3</v>
      </c>
      <c r="K1482" s="2" t="s">
        <v>5</v>
      </c>
      <c r="L1482" s="1">
        <v>0</v>
      </c>
      <c r="M1482" s="1">
        <v>2</v>
      </c>
      <c r="N1482" s="1">
        <v>0</v>
      </c>
    </row>
    <row r="1483" spans="1:14">
      <c r="A1483" s="1">
        <v>1481</v>
      </c>
      <c r="B1483" s="1">
        <v>434552</v>
      </c>
      <c r="C1483" s="2" t="str">
        <f ca="1">VLOOKUP(B1483,'Fichier FI (en entrée)'!B:D,3)</f>
        <v>VJMAVOBJYB</v>
      </c>
      <c r="D1483" s="2" t="str">
        <f ca="1">VLOOKUP(B1483,'Fichier FI (en entrée)'!B:E,4)</f>
        <v>Yadtevhxiezrx</v>
      </c>
      <c r="E1483" s="2" t="s">
        <v>24</v>
      </c>
      <c r="F1483" s="2" t="s">
        <v>3</v>
      </c>
      <c r="G1483" s="1">
        <v>1</v>
      </c>
      <c r="H1483" s="1">
        <v>8.25</v>
      </c>
      <c r="I1483" s="2" t="s">
        <v>1</v>
      </c>
      <c r="J1483" s="1">
        <v>3</v>
      </c>
      <c r="K1483" s="2" t="s">
        <v>5</v>
      </c>
      <c r="L1483" s="1">
        <v>0</v>
      </c>
      <c r="M1483" s="1">
        <v>4</v>
      </c>
      <c r="N1483" s="1">
        <v>0</v>
      </c>
    </row>
    <row r="1484" spans="1:14">
      <c r="A1484" s="1">
        <v>1481</v>
      </c>
      <c r="B1484" s="1">
        <v>534111</v>
      </c>
      <c r="C1484" s="2" t="str">
        <f ca="1">VLOOKUP(B1484,'Fichier FI (en entrée)'!B:D,3)</f>
        <v>HUBJGHQJKI</v>
      </c>
      <c r="D1484" s="2" t="str">
        <f ca="1">VLOOKUP(B1484,'Fichier FI (en entrée)'!B:E,4)</f>
        <v>Mcqlfhyslgrca</v>
      </c>
      <c r="E1484" s="2" t="s">
        <v>27</v>
      </c>
      <c r="F1484" s="2" t="s">
        <v>3</v>
      </c>
      <c r="G1484" s="1">
        <v>1</v>
      </c>
      <c r="H1484" s="1">
        <v>8.25</v>
      </c>
      <c r="I1484" s="2" t="s">
        <v>1</v>
      </c>
      <c r="J1484" s="1">
        <v>3</v>
      </c>
      <c r="K1484" s="2" t="s">
        <v>5</v>
      </c>
      <c r="L1484" s="1">
        <v>0</v>
      </c>
      <c r="M1484" s="1">
        <v>12</v>
      </c>
      <c r="N1484" s="1">
        <v>0</v>
      </c>
    </row>
    <row r="1485" spans="1:14">
      <c r="A1485" s="1">
        <v>1481</v>
      </c>
      <c r="B1485" s="1">
        <v>526918</v>
      </c>
      <c r="C1485" s="2" t="str">
        <f ca="1">VLOOKUP(B1485,'Fichier FI (en entrée)'!B:D,3)</f>
        <v>BJEHJBBQSG</v>
      </c>
      <c r="D1485" s="2" t="str">
        <f ca="1">VLOOKUP(B1485,'Fichier FI (en entrée)'!B:E,4)</f>
        <v>Bwmizuevldjrl</v>
      </c>
      <c r="E1485" s="2" t="s">
        <v>15</v>
      </c>
      <c r="F1485" s="2" t="s">
        <v>3</v>
      </c>
      <c r="G1485" s="1">
        <v>1</v>
      </c>
      <c r="H1485" s="1">
        <v>8.25</v>
      </c>
      <c r="I1485" s="2" t="s">
        <v>1</v>
      </c>
      <c r="J1485" s="1">
        <v>3</v>
      </c>
      <c r="K1485" s="2" t="s">
        <v>0</v>
      </c>
      <c r="L1485" s="1">
        <v>0</v>
      </c>
      <c r="M1485" s="1">
        <v>0</v>
      </c>
      <c r="N1485" s="1">
        <v>0</v>
      </c>
    </row>
    <row r="1486" spans="1:14">
      <c r="A1486" s="1">
        <v>1485</v>
      </c>
      <c r="B1486" s="1">
        <v>416342</v>
      </c>
      <c r="C1486" s="2" t="str">
        <f ca="1">VLOOKUP(B1486,'Fichier FI (en entrée)'!B:D,3)</f>
        <v>JWHVDBCHQN</v>
      </c>
      <c r="D1486" s="2" t="str">
        <f ca="1">VLOOKUP(B1486,'Fichier FI (en entrée)'!B:E,4)</f>
        <v>Vtzuyzsxtymjm</v>
      </c>
      <c r="E1486" s="2" t="s">
        <v>19</v>
      </c>
      <c r="F1486" s="2" t="s">
        <v>3</v>
      </c>
      <c r="G1486" s="1">
        <v>1</v>
      </c>
      <c r="H1486" s="1">
        <v>8.23</v>
      </c>
      <c r="I1486" s="2" t="s">
        <v>1</v>
      </c>
      <c r="J1486" s="1">
        <v>3</v>
      </c>
      <c r="K1486" s="2" t="s">
        <v>5</v>
      </c>
      <c r="L1486" s="1">
        <v>0</v>
      </c>
      <c r="M1486" s="1">
        <v>14</v>
      </c>
      <c r="N1486" s="1">
        <v>0</v>
      </c>
    </row>
    <row r="1487" spans="1:14">
      <c r="A1487" s="1">
        <v>1485</v>
      </c>
      <c r="B1487" s="1">
        <v>269112</v>
      </c>
      <c r="C1487" s="2" t="str">
        <f ca="1">VLOOKUP(B1487,'Fichier FI (en entrée)'!B:D,3)</f>
        <v>UGJPSVTMQM</v>
      </c>
      <c r="D1487" s="2" t="str">
        <f ca="1">VLOOKUP(B1487,'Fichier FI (en entrée)'!B:E,4)</f>
        <v>Pmnkemygedmho</v>
      </c>
      <c r="E1487" s="2" t="s">
        <v>17</v>
      </c>
      <c r="F1487" s="2" t="s">
        <v>3</v>
      </c>
      <c r="G1487" s="1">
        <v>1</v>
      </c>
      <c r="H1487" s="1">
        <v>8.23</v>
      </c>
      <c r="I1487" s="2" t="s">
        <v>1</v>
      </c>
      <c r="J1487" s="1">
        <v>3</v>
      </c>
      <c r="K1487" s="2" t="s">
        <v>0</v>
      </c>
      <c r="L1487" s="1">
        <v>0</v>
      </c>
      <c r="M1487" s="1">
        <v>4</v>
      </c>
      <c r="N1487" s="1">
        <v>0</v>
      </c>
    </row>
    <row r="1488" spans="1:14">
      <c r="A1488" s="1">
        <v>1485</v>
      </c>
      <c r="B1488" s="1">
        <v>214331</v>
      </c>
      <c r="C1488" s="2" t="str">
        <f ca="1">VLOOKUP(B1488,'Fichier FI (en entrée)'!B:D,3)</f>
        <v>NCAWWWTGZI</v>
      </c>
      <c r="D1488" s="2" t="str">
        <f ca="1">VLOOKUP(B1488,'Fichier FI (en entrée)'!B:E,4)</f>
        <v>Drurrrgeotica</v>
      </c>
      <c r="E1488" s="2" t="s">
        <v>26</v>
      </c>
      <c r="F1488" s="2" t="s">
        <v>3</v>
      </c>
      <c r="G1488" s="1">
        <v>1</v>
      </c>
      <c r="H1488" s="1">
        <v>8.23</v>
      </c>
      <c r="I1488" s="2" t="s">
        <v>1</v>
      </c>
      <c r="J1488" s="1">
        <v>3</v>
      </c>
      <c r="K1488" s="2" t="s">
        <v>0</v>
      </c>
      <c r="L1488" s="1">
        <v>0</v>
      </c>
      <c r="M1488" s="1">
        <v>3</v>
      </c>
      <c r="N1488" s="1">
        <v>0</v>
      </c>
    </row>
    <row r="1489" spans="1:14">
      <c r="A1489" s="1">
        <v>1488</v>
      </c>
      <c r="B1489" s="1">
        <v>730933</v>
      </c>
      <c r="C1489" s="2" t="str">
        <f ca="1">VLOOKUP(B1489,'Fichier FI (en entrée)'!B:D,3)</f>
        <v>ZAYPOLHNAU</v>
      </c>
      <c r="D1489" s="2" t="str">
        <f ca="1">VLOOKUP(B1489,'Fichier FI (en entrée)'!B:E,4)</f>
        <v>Ezdjqllfhyhbx</v>
      </c>
      <c r="E1489" s="2" t="s">
        <v>20</v>
      </c>
      <c r="F1489" s="2" t="s">
        <v>3</v>
      </c>
      <c r="G1489" s="1">
        <v>1</v>
      </c>
      <c r="H1489" s="1">
        <v>8.2200000000000006</v>
      </c>
      <c r="I1489" s="2" t="s">
        <v>1</v>
      </c>
      <c r="J1489" s="1">
        <v>3</v>
      </c>
      <c r="K1489" s="2" t="s">
        <v>5</v>
      </c>
      <c r="L1489" s="1">
        <v>0</v>
      </c>
      <c r="M1489" s="1">
        <v>6</v>
      </c>
      <c r="N1489" s="1">
        <v>0</v>
      </c>
    </row>
    <row r="1490" spans="1:14">
      <c r="A1490" s="1">
        <v>1488</v>
      </c>
      <c r="B1490" s="1">
        <v>502696</v>
      </c>
      <c r="C1490" s="2" t="str">
        <f ca="1">VLOOKUP(B1490,'Fichier FI (en entrée)'!B:D,3)</f>
        <v>IPFHAQUNFF</v>
      </c>
      <c r="D1490" s="2" t="str">
        <f ca="1">VLOOKUP(B1490,'Fichier FI (en entrée)'!B:E,4)</f>
        <v>Dbqazyfjttvga</v>
      </c>
      <c r="E1490" s="2" t="s">
        <v>27</v>
      </c>
      <c r="F1490" s="2" t="s">
        <v>3</v>
      </c>
      <c r="G1490" s="1">
        <v>1</v>
      </c>
      <c r="H1490" s="1">
        <v>8.2200000000000006</v>
      </c>
      <c r="I1490" s="2" t="s">
        <v>1</v>
      </c>
      <c r="J1490" s="1">
        <v>3</v>
      </c>
      <c r="K1490" s="2" t="s">
        <v>0</v>
      </c>
      <c r="L1490" s="1">
        <v>0</v>
      </c>
      <c r="M1490" s="1">
        <v>12</v>
      </c>
      <c r="N1490" s="1">
        <v>0</v>
      </c>
    </row>
    <row r="1491" spans="1:14">
      <c r="A1491" s="1">
        <v>1488</v>
      </c>
      <c r="B1491" s="1">
        <v>367662</v>
      </c>
      <c r="C1491" s="2" t="str">
        <f ca="1">VLOOKUP(B1491,'Fichier FI (en entrée)'!B:D,3)</f>
        <v>FSCPJAOOJF</v>
      </c>
      <c r="D1491" s="2" t="str">
        <f ca="1">VLOOKUP(B1491,'Fichier FI (en entrée)'!B:E,4)</f>
        <v>Dzyfbcgeuqhak</v>
      </c>
      <c r="E1491" s="2" t="s">
        <v>31</v>
      </c>
      <c r="F1491" s="2" t="s">
        <v>3</v>
      </c>
      <c r="G1491" s="1">
        <v>1</v>
      </c>
      <c r="H1491" s="1">
        <v>8.2200000000000006</v>
      </c>
      <c r="I1491" s="2" t="s">
        <v>1</v>
      </c>
      <c r="J1491" s="1">
        <v>3</v>
      </c>
      <c r="K1491" s="2" t="s">
        <v>0</v>
      </c>
      <c r="L1491" s="1">
        <v>0</v>
      </c>
      <c r="M1491" s="1">
        <v>0</v>
      </c>
      <c r="N1491" s="1">
        <v>0</v>
      </c>
    </row>
    <row r="1492" spans="1:14">
      <c r="A1492" s="1">
        <v>1491</v>
      </c>
      <c r="B1492" s="1">
        <v>438441</v>
      </c>
      <c r="C1492" s="2" t="str">
        <f ca="1">VLOOKUP(B1492,'Fichier FI (en entrée)'!B:D,3)</f>
        <v>PZTMUAPEDC</v>
      </c>
      <c r="D1492" s="2" t="str">
        <f ca="1">VLOOKUP(B1492,'Fichier FI (en entrée)'!B:E,4)</f>
        <v>Hbqropstzszft</v>
      </c>
      <c r="E1492" s="2" t="s">
        <v>19</v>
      </c>
      <c r="F1492" s="2" t="s">
        <v>3</v>
      </c>
      <c r="G1492" s="1">
        <v>1</v>
      </c>
      <c r="H1492" s="1">
        <v>8.2100000000000009</v>
      </c>
      <c r="I1492" s="2" t="s">
        <v>1</v>
      </c>
      <c r="J1492" s="1">
        <v>3</v>
      </c>
      <c r="K1492" s="2" t="s">
        <v>5</v>
      </c>
      <c r="L1492" s="1">
        <v>0</v>
      </c>
      <c r="M1492" s="1">
        <v>7</v>
      </c>
      <c r="N1492" s="1">
        <v>0</v>
      </c>
    </row>
    <row r="1493" spans="1:14">
      <c r="A1493" s="1">
        <v>1491</v>
      </c>
      <c r="B1493" s="1">
        <v>668020</v>
      </c>
      <c r="C1493" s="2" t="str">
        <f ca="1">VLOOKUP(B1493,'Fichier FI (en entrée)'!B:D,3)</f>
        <v>REVAKKKDPW</v>
      </c>
      <c r="D1493" s="2" t="str">
        <f ca="1">VLOOKUP(B1493,'Fichier FI (en entrée)'!B:E,4)</f>
        <v>Jzuxpxohgcsmc</v>
      </c>
      <c r="E1493" s="2" t="s">
        <v>49</v>
      </c>
      <c r="F1493" s="2" t="s">
        <v>3</v>
      </c>
      <c r="G1493" s="1">
        <v>1</v>
      </c>
      <c r="H1493" s="1">
        <v>8.2100000000000009</v>
      </c>
      <c r="I1493" s="2" t="s">
        <v>1</v>
      </c>
      <c r="J1493" s="1">
        <v>3</v>
      </c>
      <c r="K1493" s="2" t="s">
        <v>0</v>
      </c>
      <c r="L1493" s="1">
        <v>0</v>
      </c>
      <c r="M1493" s="1">
        <v>18</v>
      </c>
      <c r="N1493" s="1">
        <v>0</v>
      </c>
    </row>
    <row r="1494" spans="1:14">
      <c r="A1494" s="1">
        <v>1493</v>
      </c>
      <c r="B1494" s="1">
        <v>269184</v>
      </c>
      <c r="C1494" s="2" t="str">
        <f ca="1">VLOOKUP(B1494,'Fichier FI (en entrée)'!B:D,3)</f>
        <v>VLJPACIGAG</v>
      </c>
      <c r="D1494" s="2" t="str">
        <f ca="1">VLOOKUP(B1494,'Fichier FI (en entrée)'!B:E,4)</f>
        <v>Lebvaersqxabv</v>
      </c>
      <c r="E1494" s="2" t="s">
        <v>14</v>
      </c>
      <c r="F1494" s="2" t="s">
        <v>3</v>
      </c>
      <c r="G1494" s="1">
        <v>1</v>
      </c>
      <c r="H1494" s="1">
        <v>8.1999999999999993</v>
      </c>
      <c r="I1494" s="2" t="s">
        <v>1</v>
      </c>
      <c r="J1494" s="1">
        <v>3</v>
      </c>
      <c r="K1494" s="2" t="s">
        <v>5</v>
      </c>
      <c r="L1494" s="1">
        <v>0</v>
      </c>
      <c r="M1494" s="1">
        <v>18</v>
      </c>
      <c r="N1494" s="1">
        <v>0</v>
      </c>
    </row>
    <row r="1495" spans="1:14">
      <c r="A1495" s="1">
        <v>1493</v>
      </c>
      <c r="B1495" s="1">
        <v>773322</v>
      </c>
      <c r="C1495" s="2" t="str">
        <f ca="1">VLOOKUP(B1495,'Fichier FI (en entrée)'!B:D,3)</f>
        <v>BPDVXHANFX</v>
      </c>
      <c r="D1495" s="2" t="str">
        <f ca="1">VLOOKUP(B1495,'Fichier FI (en entrée)'!B:E,4)</f>
        <v>Aqprmuucqfbdt</v>
      </c>
      <c r="E1495" s="2" t="s">
        <v>19</v>
      </c>
      <c r="F1495" s="2" t="s">
        <v>3</v>
      </c>
      <c r="G1495" s="1">
        <v>1</v>
      </c>
      <c r="H1495" s="1">
        <v>8.1999999999999993</v>
      </c>
      <c r="I1495" s="2" t="s">
        <v>1</v>
      </c>
      <c r="J1495" s="1">
        <v>3</v>
      </c>
      <c r="K1495" s="2" t="s">
        <v>0</v>
      </c>
      <c r="L1495" s="1">
        <v>0</v>
      </c>
      <c r="M1495" s="1">
        <v>16</v>
      </c>
      <c r="N1495" s="1">
        <v>0</v>
      </c>
    </row>
    <row r="1496" spans="1:14">
      <c r="A1496" s="1">
        <v>1495</v>
      </c>
      <c r="B1496" s="1">
        <v>1091629</v>
      </c>
      <c r="C1496" s="2" t="str">
        <f ca="1">VLOOKUP(B1496,'Fichier FI (en entrée)'!B:D,3)</f>
        <v>GXOHHIQUNB</v>
      </c>
      <c r="D1496" s="2" t="str">
        <f ca="1">VLOOKUP(B1496,'Fichier FI (en entrée)'!B:E,4)</f>
        <v>Rliyzcpogcojn</v>
      </c>
      <c r="E1496" s="2" t="s">
        <v>39</v>
      </c>
      <c r="F1496" s="2" t="s">
        <v>3</v>
      </c>
      <c r="G1496" s="1">
        <v>1</v>
      </c>
      <c r="H1496" s="1">
        <v>8.19</v>
      </c>
      <c r="I1496" s="2" t="s">
        <v>1</v>
      </c>
      <c r="J1496" s="1">
        <v>3</v>
      </c>
      <c r="K1496" s="2" t="s">
        <v>0</v>
      </c>
      <c r="L1496" s="1">
        <v>0</v>
      </c>
      <c r="M1496" s="1">
        <v>8</v>
      </c>
      <c r="N1496" s="1">
        <v>0</v>
      </c>
    </row>
    <row r="1497" spans="1:14">
      <c r="A1497" s="1">
        <v>1495</v>
      </c>
      <c r="B1497" s="1">
        <v>1091366</v>
      </c>
      <c r="C1497" s="2" t="str">
        <f ca="1">VLOOKUP(B1497,'Fichier FI (en entrée)'!B:D,3)</f>
        <v>UUNOYYTIHI</v>
      </c>
      <c r="D1497" s="2" t="str">
        <f ca="1">VLOOKUP(B1497,'Fichier FI (en entrée)'!B:E,4)</f>
        <v>Fergymmhjegha</v>
      </c>
      <c r="E1497" s="2" t="s">
        <v>47</v>
      </c>
      <c r="F1497" s="2" t="s">
        <v>3</v>
      </c>
      <c r="G1497" s="1">
        <v>1</v>
      </c>
      <c r="H1497" s="1">
        <v>8.19</v>
      </c>
      <c r="I1497" s="2" t="s">
        <v>1</v>
      </c>
      <c r="J1497" s="1">
        <v>3</v>
      </c>
      <c r="K1497" s="2" t="s">
        <v>5</v>
      </c>
      <c r="L1497" s="1">
        <v>0</v>
      </c>
      <c r="M1497" s="1">
        <v>20</v>
      </c>
      <c r="N1497" s="1">
        <v>0</v>
      </c>
    </row>
    <row r="1498" spans="1:14">
      <c r="A1498" s="1">
        <v>1497</v>
      </c>
      <c r="B1498" s="1">
        <v>579085</v>
      </c>
      <c r="C1498" s="2" t="str">
        <f ca="1">VLOOKUP(B1498,'Fichier FI (en entrée)'!B:D,3)</f>
        <v>BIFLYMYPUP</v>
      </c>
      <c r="D1498" s="2" t="str">
        <f ca="1">VLOOKUP(B1498,'Fichier FI (en entrée)'!B:E,4)</f>
        <v>Mryfzlvzodtah</v>
      </c>
      <c r="E1498" s="2" t="s">
        <v>18</v>
      </c>
      <c r="F1498" s="2" t="s">
        <v>3</v>
      </c>
      <c r="G1498" s="1">
        <v>1</v>
      </c>
      <c r="H1498" s="1">
        <v>8.18</v>
      </c>
      <c r="I1498" s="2" t="s">
        <v>1</v>
      </c>
      <c r="J1498" s="1">
        <v>3</v>
      </c>
      <c r="K1498" s="2" t="s">
        <v>0</v>
      </c>
      <c r="L1498" s="1">
        <v>0</v>
      </c>
      <c r="M1498" s="1">
        <v>21</v>
      </c>
      <c r="N1498" s="1">
        <v>0</v>
      </c>
    </row>
    <row r="1499" spans="1:14">
      <c r="A1499" s="1">
        <v>1498</v>
      </c>
      <c r="B1499" s="1">
        <v>1107793</v>
      </c>
      <c r="C1499" s="2" t="str">
        <f ca="1">VLOOKUP(B1499,'Fichier FI (en entrée)'!B:D,3)</f>
        <v>TEOTMXXCZM</v>
      </c>
      <c r="D1499" s="2" t="str">
        <f ca="1">VLOOKUP(B1499,'Fichier FI (en entrée)'!B:E,4)</f>
        <v>Coooplegdxryj</v>
      </c>
      <c r="E1499" s="2" t="s">
        <v>48</v>
      </c>
      <c r="F1499" s="2" t="s">
        <v>3</v>
      </c>
      <c r="G1499" s="1">
        <v>1</v>
      </c>
      <c r="H1499" s="1">
        <v>8.17</v>
      </c>
      <c r="I1499" s="2" t="s">
        <v>1</v>
      </c>
      <c r="J1499" s="1">
        <v>3</v>
      </c>
      <c r="K1499" s="2" t="s">
        <v>0</v>
      </c>
      <c r="L1499" s="1">
        <v>0</v>
      </c>
      <c r="M1499" s="1">
        <v>24</v>
      </c>
      <c r="N1499" s="1">
        <v>0</v>
      </c>
    </row>
    <row r="1500" spans="1:14">
      <c r="A1500" s="1">
        <v>1499</v>
      </c>
      <c r="B1500" s="1">
        <v>576175</v>
      </c>
      <c r="C1500" s="2" t="str">
        <f ca="1">VLOOKUP(B1500,'Fichier FI (en entrée)'!B:D,3)</f>
        <v>DDIFUREQLG</v>
      </c>
      <c r="D1500" s="2" t="str">
        <f ca="1">VLOOKUP(B1500,'Fichier FI (en entrée)'!B:E,4)</f>
        <v>Dsyveqtariikm</v>
      </c>
      <c r="E1500" s="2" t="s">
        <v>20</v>
      </c>
      <c r="F1500" s="2" t="s">
        <v>3</v>
      </c>
      <c r="G1500" s="1">
        <v>1</v>
      </c>
      <c r="H1500" s="1">
        <v>8.16</v>
      </c>
      <c r="I1500" s="2" t="s">
        <v>1</v>
      </c>
      <c r="J1500" s="1">
        <v>3</v>
      </c>
      <c r="K1500" s="2" t="s">
        <v>5</v>
      </c>
      <c r="L1500" s="1">
        <v>0</v>
      </c>
      <c r="M1500" s="1">
        <v>0</v>
      </c>
      <c r="N1500" s="1">
        <v>0</v>
      </c>
    </row>
    <row r="1501" spans="1:14">
      <c r="A1501" s="1">
        <v>1499</v>
      </c>
      <c r="B1501" s="1">
        <v>730954</v>
      </c>
      <c r="C1501" s="2" t="str">
        <f ca="1">VLOOKUP(B1501,'Fichier FI (en entrée)'!B:D,3)</f>
        <v>FHNWMTRFOB</v>
      </c>
      <c r="D1501" s="2" t="str">
        <f ca="1">VLOOKUP(B1501,'Fichier FI (en entrée)'!B:E,4)</f>
        <v>Ddvdwpeztenqb</v>
      </c>
      <c r="E1501" s="2" t="s">
        <v>20</v>
      </c>
      <c r="F1501" s="2" t="s">
        <v>3</v>
      </c>
      <c r="G1501" s="1">
        <v>1</v>
      </c>
      <c r="H1501" s="1">
        <v>8.16</v>
      </c>
      <c r="I1501" s="2" t="s">
        <v>1</v>
      </c>
      <c r="J1501" s="1">
        <v>3</v>
      </c>
      <c r="K1501" s="2" t="s">
        <v>0</v>
      </c>
      <c r="L1501" s="1">
        <v>0</v>
      </c>
      <c r="M1501" s="1">
        <v>1</v>
      </c>
      <c r="N1501" s="1">
        <v>0</v>
      </c>
    </row>
    <row r="1502" spans="1:14">
      <c r="A1502" s="1">
        <v>1501</v>
      </c>
      <c r="B1502" s="1">
        <v>147490</v>
      </c>
      <c r="C1502" s="2" t="str">
        <f ca="1">VLOOKUP(B1502,'Fichier FI (en entrée)'!B:D,3)</f>
        <v>TMCSIMYITI</v>
      </c>
      <c r="D1502" s="2" t="str">
        <f ca="1">VLOOKUP(B1502,'Fichier FI (en entrée)'!B:E,4)</f>
        <v>Fhiwsgtzukmog</v>
      </c>
      <c r="E1502" s="2" t="s">
        <v>24</v>
      </c>
      <c r="F1502" s="2" t="s">
        <v>3</v>
      </c>
      <c r="G1502" s="1">
        <v>1</v>
      </c>
      <c r="H1502" s="1">
        <v>8.15</v>
      </c>
      <c r="I1502" s="2" t="s">
        <v>1</v>
      </c>
      <c r="J1502" s="1">
        <v>3</v>
      </c>
      <c r="K1502" s="2" t="s">
        <v>5</v>
      </c>
      <c r="L1502" s="1">
        <v>0</v>
      </c>
      <c r="M1502" s="1">
        <v>2</v>
      </c>
      <c r="N1502" s="1">
        <v>0</v>
      </c>
    </row>
    <row r="1503" spans="1:14">
      <c r="A1503" s="1">
        <v>1501</v>
      </c>
      <c r="B1503" s="1">
        <v>269103</v>
      </c>
      <c r="C1503" s="2" t="str">
        <f ca="1">VLOOKUP(B1503,'Fichier FI (en entrée)'!B:D,3)</f>
        <v>EFFUCNIZCZ</v>
      </c>
      <c r="D1503" s="2" t="str">
        <f ca="1">VLOOKUP(B1503,'Fichier FI (en entrée)'!B:E,4)</f>
        <v>Pzrqbixgbqmbn</v>
      </c>
      <c r="E1503" s="2" t="s">
        <v>14</v>
      </c>
      <c r="F1503" s="2" t="s">
        <v>3</v>
      </c>
      <c r="G1503" s="1">
        <v>1</v>
      </c>
      <c r="H1503" s="1">
        <v>8.15</v>
      </c>
      <c r="I1503" s="2" t="s">
        <v>1</v>
      </c>
      <c r="J1503" s="1">
        <v>3</v>
      </c>
      <c r="K1503" s="2" t="s">
        <v>5</v>
      </c>
      <c r="L1503" s="1">
        <v>0</v>
      </c>
      <c r="M1503" s="1">
        <v>16</v>
      </c>
      <c r="N1503" s="1">
        <v>0</v>
      </c>
    </row>
    <row r="1504" spans="1:14">
      <c r="A1504" s="1">
        <v>1501</v>
      </c>
      <c r="B1504" s="1">
        <v>174207</v>
      </c>
      <c r="C1504" s="2" t="str">
        <f ca="1">VLOOKUP(B1504,'Fichier FI (en entrée)'!B:D,3)</f>
        <v>YPAZZMFBLW</v>
      </c>
      <c r="D1504" s="2" t="str">
        <f ca="1">VLOOKUP(B1504,'Fichier FI (en entrée)'!B:E,4)</f>
        <v>Ffgqviteiusof</v>
      </c>
      <c r="E1504" s="2" t="s">
        <v>27</v>
      </c>
      <c r="F1504" s="2" t="s">
        <v>3</v>
      </c>
      <c r="G1504" s="1">
        <v>1</v>
      </c>
      <c r="H1504" s="1">
        <v>8.15</v>
      </c>
      <c r="I1504" s="2" t="s">
        <v>1</v>
      </c>
      <c r="J1504" s="1">
        <v>3</v>
      </c>
      <c r="K1504" s="2" t="s">
        <v>5</v>
      </c>
      <c r="L1504" s="1">
        <v>0</v>
      </c>
      <c r="M1504" s="1">
        <v>14</v>
      </c>
      <c r="N1504" s="1">
        <v>0</v>
      </c>
    </row>
    <row r="1505" spans="1:14">
      <c r="A1505" s="1">
        <v>1501</v>
      </c>
      <c r="B1505" s="1">
        <v>168864</v>
      </c>
      <c r="C1505" s="2" t="str">
        <f ca="1">VLOOKUP(B1505,'Fichier FI (en entrée)'!B:D,3)</f>
        <v>VMXGLJSMVS</v>
      </c>
      <c r="D1505" s="2" t="str">
        <f ca="1">VLOOKUP(B1505,'Fichier FI (en entrée)'!B:E,4)</f>
        <v>Wjcetdqwhsqna</v>
      </c>
      <c r="E1505" s="2" t="s">
        <v>19</v>
      </c>
      <c r="F1505" s="2" t="s">
        <v>3</v>
      </c>
      <c r="G1505" s="1">
        <v>1</v>
      </c>
      <c r="H1505" s="1">
        <v>8.15</v>
      </c>
      <c r="I1505" s="2" t="s">
        <v>1</v>
      </c>
      <c r="J1505" s="1">
        <v>3</v>
      </c>
      <c r="K1505" s="2" t="s">
        <v>5</v>
      </c>
      <c r="L1505" s="1">
        <v>0</v>
      </c>
      <c r="M1505" s="1">
        <v>15</v>
      </c>
      <c r="N1505" s="1">
        <v>0</v>
      </c>
    </row>
    <row r="1506" spans="1:14">
      <c r="A1506" s="1">
        <v>1505</v>
      </c>
      <c r="B1506" s="1">
        <v>241307</v>
      </c>
      <c r="C1506" s="2" t="str">
        <f ca="1">VLOOKUP(B1506,'Fichier FI (en entrée)'!B:D,3)</f>
        <v>SHBFPKTFTG</v>
      </c>
      <c r="D1506" s="2" t="str">
        <f ca="1">VLOOKUP(B1506,'Fichier FI (en entrée)'!B:E,4)</f>
        <v>Yracwbaoqzhfx</v>
      </c>
      <c r="E1506" s="2" t="s">
        <v>17</v>
      </c>
      <c r="F1506" s="2" t="s">
        <v>3</v>
      </c>
      <c r="G1506" s="1">
        <v>1</v>
      </c>
      <c r="H1506" s="1">
        <v>8.14</v>
      </c>
      <c r="I1506" s="2" t="s">
        <v>1</v>
      </c>
      <c r="J1506" s="1">
        <v>3</v>
      </c>
      <c r="K1506" s="2" t="s">
        <v>5</v>
      </c>
      <c r="L1506" s="1">
        <v>0</v>
      </c>
      <c r="M1506" s="1">
        <v>9</v>
      </c>
      <c r="N1506" s="1">
        <v>0</v>
      </c>
    </row>
    <row r="1507" spans="1:14">
      <c r="A1507" s="1">
        <v>1505</v>
      </c>
      <c r="B1507" s="1">
        <v>1039381</v>
      </c>
      <c r="C1507" s="2" t="str">
        <f ca="1">VLOOKUP(B1507,'Fichier FI (en entrée)'!B:D,3)</f>
        <v>DOPOGCAOHD</v>
      </c>
      <c r="D1507" s="2" t="str">
        <f ca="1">VLOOKUP(B1507,'Fichier FI (en entrée)'!B:E,4)</f>
        <v>Ricyyxalyyofg</v>
      </c>
      <c r="E1507" s="2" t="s">
        <v>47</v>
      </c>
      <c r="F1507" s="2" t="s">
        <v>3</v>
      </c>
      <c r="G1507" s="1">
        <v>1</v>
      </c>
      <c r="H1507" s="1">
        <v>8.14</v>
      </c>
      <c r="I1507" s="2" t="s">
        <v>1</v>
      </c>
      <c r="J1507" s="1">
        <v>3</v>
      </c>
      <c r="K1507" s="2" t="s">
        <v>0</v>
      </c>
      <c r="L1507" s="1">
        <v>0</v>
      </c>
      <c r="M1507" s="1">
        <v>18</v>
      </c>
      <c r="N1507" s="1">
        <v>0</v>
      </c>
    </row>
    <row r="1508" spans="1:14">
      <c r="A1508" s="1">
        <v>1507</v>
      </c>
      <c r="B1508" s="1">
        <v>269124</v>
      </c>
      <c r="C1508" s="2" t="str">
        <f ca="1">VLOOKUP(B1508,'Fichier FI (en entrée)'!B:D,3)</f>
        <v>LPLJLGCESW</v>
      </c>
      <c r="D1508" s="2" t="str">
        <f ca="1">VLOOKUP(B1508,'Fichier FI (en entrée)'!B:E,4)</f>
        <v>Fzorszquzqkxm</v>
      </c>
      <c r="E1508" s="2" t="s">
        <v>18</v>
      </c>
      <c r="F1508" s="2" t="s">
        <v>3</v>
      </c>
      <c r="G1508" s="1">
        <v>1</v>
      </c>
      <c r="H1508" s="1">
        <v>8.1300000000000008</v>
      </c>
      <c r="I1508" s="2" t="s">
        <v>1</v>
      </c>
      <c r="J1508" s="1">
        <v>3</v>
      </c>
      <c r="K1508" s="2" t="s">
        <v>5</v>
      </c>
      <c r="L1508" s="1">
        <v>0</v>
      </c>
      <c r="M1508" s="1">
        <v>14</v>
      </c>
      <c r="N1508" s="1">
        <v>0</v>
      </c>
    </row>
    <row r="1509" spans="1:14">
      <c r="A1509" s="1">
        <v>1508</v>
      </c>
      <c r="B1509" s="1">
        <v>285083</v>
      </c>
      <c r="C1509" s="2" t="str">
        <f ca="1">VLOOKUP(B1509,'Fichier FI (en entrée)'!B:D,3)</f>
        <v>AVUFENDUIG</v>
      </c>
      <c r="D1509" s="2" t="str">
        <f ca="1">VLOOKUP(B1509,'Fichier FI (en entrée)'!B:E,4)</f>
        <v>Yfmhewckshckk</v>
      </c>
      <c r="E1509" s="2" t="s">
        <v>15</v>
      </c>
      <c r="F1509" s="2" t="s">
        <v>3</v>
      </c>
      <c r="G1509" s="1">
        <v>1</v>
      </c>
      <c r="H1509" s="1">
        <v>8.1199999999999992</v>
      </c>
      <c r="I1509" s="2" t="s">
        <v>1</v>
      </c>
      <c r="J1509" s="1">
        <v>3</v>
      </c>
      <c r="K1509" s="2" t="s">
        <v>0</v>
      </c>
      <c r="L1509" s="1">
        <v>0</v>
      </c>
      <c r="M1509" s="1">
        <v>3</v>
      </c>
      <c r="N1509" s="1">
        <v>0</v>
      </c>
    </row>
    <row r="1510" spans="1:14">
      <c r="A1510" s="1">
        <v>1508</v>
      </c>
      <c r="B1510" s="1">
        <v>268173</v>
      </c>
      <c r="C1510" s="2" t="str">
        <f ca="1">VLOOKUP(B1510,'Fichier FI (en entrée)'!B:D,3)</f>
        <v>OJGRGWUNQC</v>
      </c>
      <c r="D1510" s="2" t="str">
        <f ca="1">VLOOKUP(B1510,'Fichier FI (en entrée)'!B:E,4)</f>
        <v>Qocndifsdoais</v>
      </c>
      <c r="E1510" s="2" t="s">
        <v>31</v>
      </c>
      <c r="F1510" s="2" t="s">
        <v>3</v>
      </c>
      <c r="G1510" s="1">
        <v>1</v>
      </c>
      <c r="H1510" s="1">
        <v>8.1199999999999992</v>
      </c>
      <c r="I1510" s="2" t="s">
        <v>1</v>
      </c>
      <c r="J1510" s="1">
        <v>3</v>
      </c>
      <c r="K1510" s="2" t="s">
        <v>0</v>
      </c>
      <c r="L1510" s="1">
        <v>0</v>
      </c>
      <c r="M1510" s="1">
        <v>0</v>
      </c>
      <c r="N1510" s="1">
        <v>0</v>
      </c>
    </row>
    <row r="1511" spans="1:14">
      <c r="A1511" s="1">
        <v>1508</v>
      </c>
      <c r="B1511" s="1">
        <v>453979</v>
      </c>
      <c r="C1511" s="2" t="str">
        <f ca="1">VLOOKUP(B1511,'Fichier FI (en entrée)'!B:D,3)</f>
        <v>YGFRMRDTUP</v>
      </c>
      <c r="D1511" s="2" t="str">
        <f ca="1">VLOOKUP(B1511,'Fichier FI (en entrée)'!B:E,4)</f>
        <v>Kcmjamytrngsw</v>
      </c>
      <c r="E1511" s="2" t="s">
        <v>18</v>
      </c>
      <c r="F1511" s="2" t="s">
        <v>3</v>
      </c>
      <c r="G1511" s="1">
        <v>1</v>
      </c>
      <c r="H1511" s="1">
        <v>8.1199999999999992</v>
      </c>
      <c r="I1511" s="2" t="s">
        <v>1</v>
      </c>
      <c r="J1511" s="1">
        <v>3</v>
      </c>
      <c r="K1511" s="2" t="s">
        <v>0</v>
      </c>
      <c r="L1511" s="1">
        <v>0</v>
      </c>
      <c r="M1511" s="1">
        <v>16</v>
      </c>
      <c r="N1511" s="1">
        <v>0</v>
      </c>
    </row>
    <row r="1512" spans="1:14">
      <c r="A1512" s="1">
        <v>1511</v>
      </c>
      <c r="B1512" s="1">
        <v>247710</v>
      </c>
      <c r="C1512" s="2" t="str">
        <f ca="1">VLOOKUP(B1512,'Fichier FI (en entrée)'!B:D,3)</f>
        <v>CESCTSLGCL</v>
      </c>
      <c r="D1512" s="2" t="str">
        <f ca="1">VLOOKUP(B1512,'Fichier FI (en entrée)'!B:E,4)</f>
        <v>Msfvzhmtircrv</v>
      </c>
      <c r="E1512" s="2" t="s">
        <v>30</v>
      </c>
      <c r="F1512" s="2" t="s">
        <v>3</v>
      </c>
      <c r="G1512" s="1">
        <v>1</v>
      </c>
      <c r="H1512" s="1">
        <v>8.11</v>
      </c>
      <c r="I1512" s="2" t="s">
        <v>1</v>
      </c>
      <c r="J1512" s="1">
        <v>3</v>
      </c>
      <c r="K1512" s="2" t="s">
        <v>0</v>
      </c>
      <c r="L1512" s="1">
        <v>0</v>
      </c>
      <c r="M1512" s="1">
        <v>0</v>
      </c>
      <c r="N1512" s="1">
        <v>0</v>
      </c>
    </row>
    <row r="1513" spans="1:14">
      <c r="A1513" s="1">
        <v>1512</v>
      </c>
      <c r="B1513" s="1">
        <v>268416</v>
      </c>
      <c r="C1513" s="2" t="str">
        <f ca="1">VLOOKUP(B1513,'Fichier FI (en entrée)'!B:D,3)</f>
        <v>CYPWCMBUAO</v>
      </c>
      <c r="D1513" s="2" t="str">
        <f ca="1">VLOOKUP(B1513,'Fichier FI (en entrée)'!B:E,4)</f>
        <v>Kyntbkxjnffec</v>
      </c>
      <c r="E1513" s="2" t="s">
        <v>27</v>
      </c>
      <c r="F1513" s="2" t="s">
        <v>3</v>
      </c>
      <c r="G1513" s="1">
        <v>1</v>
      </c>
      <c r="H1513" s="1">
        <v>8.1</v>
      </c>
      <c r="I1513" s="2" t="s">
        <v>1</v>
      </c>
      <c r="J1513" s="1">
        <v>3</v>
      </c>
      <c r="K1513" s="2" t="s">
        <v>0</v>
      </c>
      <c r="L1513" s="1">
        <v>0</v>
      </c>
      <c r="M1513" s="1">
        <v>11</v>
      </c>
      <c r="N1513" s="1">
        <v>0</v>
      </c>
    </row>
    <row r="1514" spans="1:14">
      <c r="A1514" s="1">
        <v>1513</v>
      </c>
      <c r="B1514" s="1">
        <v>222430</v>
      </c>
      <c r="C1514" s="2" t="str">
        <f ca="1">VLOOKUP(B1514,'Fichier FI (en entrée)'!B:D,3)</f>
        <v>RZJWVUPBLJ</v>
      </c>
      <c r="D1514" s="2" t="str">
        <f ca="1">VLOOKUP(B1514,'Fichier FI (en entrée)'!B:E,4)</f>
        <v>Ucikynitfowns</v>
      </c>
      <c r="E1514" s="2" t="s">
        <v>18</v>
      </c>
      <c r="F1514" s="2" t="s">
        <v>3</v>
      </c>
      <c r="G1514" s="1">
        <v>1</v>
      </c>
      <c r="H1514" s="1">
        <v>8.09</v>
      </c>
      <c r="I1514" s="2" t="s">
        <v>1</v>
      </c>
      <c r="J1514" s="1">
        <v>3</v>
      </c>
      <c r="K1514" s="2" t="s">
        <v>0</v>
      </c>
      <c r="L1514" s="1">
        <v>0</v>
      </c>
      <c r="M1514" s="1">
        <v>14</v>
      </c>
      <c r="N1514" s="1">
        <v>0</v>
      </c>
    </row>
    <row r="1515" spans="1:14">
      <c r="A1515" s="1">
        <v>1513</v>
      </c>
      <c r="B1515" s="1">
        <v>214369</v>
      </c>
      <c r="C1515" s="2" t="str">
        <f ca="1">VLOOKUP(B1515,'Fichier FI (en entrée)'!B:D,3)</f>
        <v>MTQFCCDOGF</v>
      </c>
      <c r="D1515" s="2" t="str">
        <f ca="1">VLOOKUP(B1515,'Fichier FI (en entrée)'!B:E,4)</f>
        <v>Brlifsddznssl</v>
      </c>
      <c r="E1515" s="2" t="s">
        <v>17</v>
      </c>
      <c r="F1515" s="2" t="s">
        <v>3</v>
      </c>
      <c r="G1515" s="1">
        <v>1</v>
      </c>
      <c r="H1515" s="1">
        <v>8.09</v>
      </c>
      <c r="I1515" s="2" t="s">
        <v>1</v>
      </c>
      <c r="J1515" s="1">
        <v>3</v>
      </c>
      <c r="K1515" s="2" t="s">
        <v>5</v>
      </c>
      <c r="L1515" s="1">
        <v>0</v>
      </c>
      <c r="M1515" s="1">
        <v>1</v>
      </c>
      <c r="N1515" s="1">
        <v>0</v>
      </c>
    </row>
    <row r="1516" spans="1:14">
      <c r="A1516" s="1">
        <v>1515</v>
      </c>
      <c r="B1516" s="1">
        <v>176373</v>
      </c>
      <c r="C1516" s="2" t="str">
        <f ca="1">VLOOKUP(B1516,'Fichier FI (en entrée)'!B:D,3)</f>
        <v>FMALHZHATD</v>
      </c>
      <c r="D1516" s="2" t="str">
        <f ca="1">VLOOKUP(B1516,'Fichier FI (en entrée)'!B:E,4)</f>
        <v>Etejgxdgnhhkn</v>
      </c>
      <c r="E1516" s="2" t="s">
        <v>20</v>
      </c>
      <c r="F1516" s="2" t="s">
        <v>3</v>
      </c>
      <c r="G1516" s="1">
        <v>1</v>
      </c>
      <c r="H1516" s="1">
        <v>8.08</v>
      </c>
      <c r="I1516" s="2" t="s">
        <v>1</v>
      </c>
      <c r="J1516" s="1">
        <v>3</v>
      </c>
      <c r="K1516" s="2" t="s">
        <v>5</v>
      </c>
      <c r="L1516" s="1">
        <v>0</v>
      </c>
      <c r="M1516" s="1">
        <v>0</v>
      </c>
      <c r="N1516" s="1">
        <v>0</v>
      </c>
    </row>
    <row r="1517" spans="1:14">
      <c r="A1517" s="1">
        <v>1516</v>
      </c>
      <c r="B1517" s="1">
        <v>450671</v>
      </c>
      <c r="C1517" s="2" t="str">
        <f ca="1">VLOOKUP(B1517,'Fichier FI (en entrée)'!B:D,3)</f>
        <v>HTVWTTJMKZ</v>
      </c>
      <c r="D1517" s="2" t="str">
        <f ca="1">VLOOKUP(B1517,'Fichier FI (en entrée)'!B:E,4)</f>
        <v>Yemuaidlorvmq</v>
      </c>
      <c r="E1517" s="2" t="s">
        <v>27</v>
      </c>
      <c r="F1517" s="2" t="s">
        <v>3</v>
      </c>
      <c r="G1517" s="1">
        <v>1</v>
      </c>
      <c r="H1517" s="1">
        <v>8.07</v>
      </c>
      <c r="I1517" s="2" t="s">
        <v>1</v>
      </c>
      <c r="J1517" s="1">
        <v>3</v>
      </c>
      <c r="K1517" s="2" t="s">
        <v>0</v>
      </c>
      <c r="L1517" s="1">
        <v>0</v>
      </c>
      <c r="M1517" s="1">
        <v>12</v>
      </c>
      <c r="N1517" s="1">
        <v>0</v>
      </c>
    </row>
    <row r="1518" spans="1:14">
      <c r="A1518" s="1">
        <v>1517</v>
      </c>
      <c r="B1518" s="1">
        <v>682302</v>
      </c>
      <c r="C1518" s="2" t="str">
        <f ca="1">VLOOKUP(B1518,'Fichier FI (en entrée)'!B:D,3)</f>
        <v>DGQDAPGKZM</v>
      </c>
      <c r="D1518" s="2" t="str">
        <f ca="1">VLOOKUP(B1518,'Fichier FI (en entrée)'!B:E,4)</f>
        <v>Fjdeospyubttc</v>
      </c>
      <c r="E1518" s="2" t="s">
        <v>14</v>
      </c>
      <c r="F1518" s="2" t="s">
        <v>3</v>
      </c>
      <c r="G1518" s="1">
        <v>1</v>
      </c>
      <c r="H1518" s="1">
        <v>8.06</v>
      </c>
      <c r="I1518" s="2" t="s">
        <v>1</v>
      </c>
      <c r="J1518" s="1">
        <v>3</v>
      </c>
      <c r="K1518" s="2" t="s">
        <v>0</v>
      </c>
      <c r="L1518" s="1">
        <v>0</v>
      </c>
      <c r="M1518" s="1">
        <v>16</v>
      </c>
      <c r="N1518" s="1">
        <v>0</v>
      </c>
    </row>
    <row r="1519" spans="1:14">
      <c r="A1519" s="1">
        <v>1517</v>
      </c>
      <c r="B1519" s="1">
        <v>1089878</v>
      </c>
      <c r="C1519" s="2" t="str">
        <f ca="1">VLOOKUP(B1519,'Fichier FI (en entrée)'!B:D,3)</f>
        <v>RUZZVONJUI</v>
      </c>
      <c r="D1519" s="2" t="str">
        <f ca="1">VLOOKUP(B1519,'Fichier FI (en entrée)'!B:E,4)</f>
        <v>Gfvcexleyycmk</v>
      </c>
      <c r="E1519" s="2" t="s">
        <v>46</v>
      </c>
      <c r="F1519" s="2" t="s">
        <v>3</v>
      </c>
      <c r="G1519" s="1">
        <v>1</v>
      </c>
      <c r="H1519" s="1">
        <v>8.06</v>
      </c>
      <c r="I1519" s="2" t="s">
        <v>1</v>
      </c>
      <c r="J1519" s="1">
        <v>3</v>
      </c>
      <c r="K1519" s="2" t="s">
        <v>5</v>
      </c>
      <c r="L1519" s="1">
        <v>0</v>
      </c>
      <c r="M1519" s="1">
        <v>43</v>
      </c>
      <c r="N1519" s="1">
        <v>0</v>
      </c>
    </row>
    <row r="1520" spans="1:14">
      <c r="A1520" s="1">
        <v>1519</v>
      </c>
      <c r="B1520" s="1">
        <v>163929</v>
      </c>
      <c r="C1520" s="2" t="str">
        <f ca="1">VLOOKUP(B1520,'Fichier FI (en entrée)'!B:D,3)</f>
        <v>PVXSSIBLJW</v>
      </c>
      <c r="D1520" s="2" t="str">
        <f ca="1">VLOOKUP(B1520,'Fichier FI (en entrée)'!B:E,4)</f>
        <v>Thzhzxsawkyeh</v>
      </c>
      <c r="E1520" s="2" t="s">
        <v>45</v>
      </c>
      <c r="F1520" s="2" t="s">
        <v>3</v>
      </c>
      <c r="G1520" s="1">
        <v>1</v>
      </c>
      <c r="H1520" s="1">
        <v>8.0399999999999991</v>
      </c>
      <c r="I1520" s="2" t="s">
        <v>1</v>
      </c>
      <c r="J1520" s="1">
        <v>3</v>
      </c>
      <c r="K1520" s="2" t="s">
        <v>0</v>
      </c>
      <c r="L1520" s="1">
        <v>0</v>
      </c>
      <c r="M1520" s="1">
        <v>8</v>
      </c>
      <c r="N1520" s="1">
        <v>0</v>
      </c>
    </row>
    <row r="1521" spans="1:14">
      <c r="A1521" s="1">
        <v>1520</v>
      </c>
      <c r="B1521" s="1">
        <v>821911</v>
      </c>
      <c r="C1521" s="2" t="str">
        <f ca="1">VLOOKUP(B1521,'Fichier FI (en entrée)'!B:D,3)</f>
        <v>YOUKMESBVN</v>
      </c>
      <c r="D1521" s="2" t="str">
        <f ca="1">VLOOKUP(B1521,'Fichier FI (en entrée)'!B:E,4)</f>
        <v>Zwntixibbyvwm</v>
      </c>
      <c r="E1521" s="2" t="s">
        <v>20</v>
      </c>
      <c r="F1521" s="2" t="s">
        <v>3</v>
      </c>
      <c r="G1521" s="1">
        <v>1</v>
      </c>
      <c r="H1521" s="1">
        <v>8.0299999999999994</v>
      </c>
      <c r="I1521" s="2" t="s">
        <v>1</v>
      </c>
      <c r="J1521" s="1">
        <v>3</v>
      </c>
      <c r="K1521" s="2" t="s">
        <v>0</v>
      </c>
      <c r="L1521" s="1">
        <v>0</v>
      </c>
      <c r="M1521" s="1">
        <v>2</v>
      </c>
      <c r="N1521" s="1">
        <v>0</v>
      </c>
    </row>
    <row r="1522" spans="1:14">
      <c r="A1522" s="1">
        <v>1520</v>
      </c>
      <c r="B1522" s="1">
        <v>604429</v>
      </c>
      <c r="C1522" s="2" t="str">
        <f ca="1">VLOOKUP(B1522,'Fichier FI (en entrée)'!B:D,3)</f>
        <v>SEVWXDIJYU</v>
      </c>
      <c r="D1522" s="2" t="str">
        <f ca="1">VLOOKUP(B1522,'Fichier FI (en entrée)'!B:E,4)</f>
        <v>Eohhtqmsiefeo</v>
      </c>
      <c r="E1522" s="2" t="s">
        <v>28</v>
      </c>
      <c r="F1522" s="2" t="s">
        <v>3</v>
      </c>
      <c r="G1522" s="1">
        <v>1</v>
      </c>
      <c r="H1522" s="1">
        <v>8.0299999999999994</v>
      </c>
      <c r="I1522" s="2" t="s">
        <v>1</v>
      </c>
      <c r="J1522" s="1">
        <v>3</v>
      </c>
      <c r="K1522" s="2" t="s">
        <v>0</v>
      </c>
      <c r="L1522" s="1">
        <v>0</v>
      </c>
      <c r="M1522" s="1">
        <v>3</v>
      </c>
      <c r="N1522" s="1">
        <v>0</v>
      </c>
    </row>
    <row r="1523" spans="1:14">
      <c r="A1523" s="1">
        <v>1520</v>
      </c>
      <c r="B1523" s="1">
        <v>170514</v>
      </c>
      <c r="C1523" s="2" t="str">
        <f ca="1">VLOOKUP(B1523,'Fichier FI (en entrée)'!B:D,3)</f>
        <v>CQYATPOEFH</v>
      </c>
      <c r="D1523" s="2" t="str">
        <f ca="1">VLOOKUP(B1523,'Fichier FI (en entrée)'!B:E,4)</f>
        <v>Kfblgafboouth</v>
      </c>
      <c r="E1523" s="2" t="s">
        <v>18</v>
      </c>
      <c r="F1523" s="2" t="s">
        <v>3</v>
      </c>
      <c r="G1523" s="1">
        <v>1</v>
      </c>
      <c r="H1523" s="1">
        <v>8.0299999999999994</v>
      </c>
      <c r="I1523" s="2" t="s">
        <v>1</v>
      </c>
      <c r="J1523" s="1">
        <v>3</v>
      </c>
      <c r="K1523" s="2" t="s">
        <v>0</v>
      </c>
      <c r="L1523" s="1">
        <v>0</v>
      </c>
      <c r="M1523" s="1">
        <v>13</v>
      </c>
      <c r="N1523" s="1">
        <v>0</v>
      </c>
    </row>
    <row r="1524" spans="1:14">
      <c r="A1524" s="1">
        <v>1520</v>
      </c>
      <c r="B1524" s="1">
        <v>451015</v>
      </c>
      <c r="C1524" s="2" t="str">
        <f ca="1">VLOOKUP(B1524,'Fichier FI (en entrée)'!B:D,3)</f>
        <v>MKXTUGCVCK</v>
      </c>
      <c r="D1524" s="2" t="str">
        <f ca="1">VLOOKUP(B1524,'Fichier FI (en entrée)'!B:E,4)</f>
        <v>Hdwpoyjmzalyq</v>
      </c>
      <c r="E1524" s="2" t="s">
        <v>14</v>
      </c>
      <c r="F1524" s="2" t="s">
        <v>3</v>
      </c>
      <c r="G1524" s="1">
        <v>1</v>
      </c>
      <c r="H1524" s="1">
        <v>8.0299999999999994</v>
      </c>
      <c r="I1524" s="2" t="s">
        <v>1</v>
      </c>
      <c r="J1524" s="1">
        <v>3</v>
      </c>
      <c r="K1524" s="2" t="s">
        <v>0</v>
      </c>
      <c r="L1524" s="1">
        <v>0</v>
      </c>
      <c r="M1524" s="1">
        <v>17</v>
      </c>
      <c r="N1524" s="1">
        <v>0</v>
      </c>
    </row>
    <row r="1525" spans="1:14">
      <c r="A1525" s="1">
        <v>1520</v>
      </c>
      <c r="B1525" s="1">
        <v>438190</v>
      </c>
      <c r="C1525" s="2" t="str">
        <f ca="1">VLOOKUP(B1525,'Fichier FI (en entrée)'!B:D,3)</f>
        <v>VRSUQQWLTY</v>
      </c>
      <c r="D1525" s="2" t="str">
        <f ca="1">VLOOKUP(B1525,'Fichier FI (en entrée)'!B:E,4)</f>
        <v>Rljxzqslmbztf</v>
      </c>
      <c r="E1525" s="2" t="s">
        <v>19</v>
      </c>
      <c r="F1525" s="2" t="s">
        <v>3</v>
      </c>
      <c r="G1525" s="1">
        <v>1</v>
      </c>
      <c r="H1525" s="1">
        <v>8.0299999999999994</v>
      </c>
      <c r="I1525" s="2" t="s">
        <v>1</v>
      </c>
      <c r="J1525" s="1">
        <v>3</v>
      </c>
      <c r="K1525" s="2" t="s">
        <v>0</v>
      </c>
      <c r="L1525" s="1">
        <v>0</v>
      </c>
      <c r="M1525" s="1">
        <v>16</v>
      </c>
      <c r="N1525" s="1">
        <v>0</v>
      </c>
    </row>
    <row r="1526" spans="1:14">
      <c r="A1526" s="1">
        <v>1525</v>
      </c>
      <c r="B1526" s="1">
        <v>524266</v>
      </c>
      <c r="C1526" s="2" t="str">
        <f ca="1">VLOOKUP(B1526,'Fichier FI (en entrée)'!B:D,3)</f>
        <v>LJKHEJFEDG</v>
      </c>
      <c r="D1526" s="2" t="str">
        <f ca="1">VLOOKUP(B1526,'Fichier FI (en entrée)'!B:E,4)</f>
        <v>Lrwhexjkequkv</v>
      </c>
      <c r="E1526" s="2" t="s">
        <v>18</v>
      </c>
      <c r="F1526" s="2" t="s">
        <v>3</v>
      </c>
      <c r="G1526" s="1">
        <v>1</v>
      </c>
      <c r="H1526" s="1">
        <v>8.02</v>
      </c>
      <c r="I1526" s="2" t="s">
        <v>1</v>
      </c>
      <c r="J1526" s="1">
        <v>3</v>
      </c>
      <c r="K1526" s="2" t="s">
        <v>5</v>
      </c>
      <c r="L1526" s="1">
        <v>0</v>
      </c>
      <c r="M1526" s="1">
        <v>14</v>
      </c>
      <c r="N1526" s="1">
        <v>0</v>
      </c>
    </row>
    <row r="1527" spans="1:14">
      <c r="A1527" s="1">
        <v>1526</v>
      </c>
      <c r="B1527" s="1">
        <v>269337</v>
      </c>
      <c r="C1527" s="2" t="str">
        <f ca="1">VLOOKUP(B1527,'Fichier FI (en entrée)'!B:D,3)</f>
        <v>GFZTSYFPLG</v>
      </c>
      <c r="D1527" s="2" t="str">
        <f ca="1">VLOOKUP(B1527,'Fichier FI (en entrée)'!B:E,4)</f>
        <v>Sjhwxmkueukgd</v>
      </c>
      <c r="E1527" s="2" t="s">
        <v>17</v>
      </c>
      <c r="F1527" s="2" t="s">
        <v>3</v>
      </c>
      <c r="G1527" s="1">
        <v>1</v>
      </c>
      <c r="H1527" s="1">
        <v>8</v>
      </c>
      <c r="I1527" s="2" t="s">
        <v>1</v>
      </c>
      <c r="J1527" s="1">
        <v>3</v>
      </c>
      <c r="K1527" s="2" t="s">
        <v>0</v>
      </c>
      <c r="L1527" s="1">
        <v>0</v>
      </c>
      <c r="M1527" s="1">
        <v>1</v>
      </c>
      <c r="N1527" s="1">
        <v>0</v>
      </c>
    </row>
    <row r="1528" spans="1:14">
      <c r="A1528" s="1">
        <v>1526</v>
      </c>
      <c r="B1528" s="1">
        <v>822025</v>
      </c>
      <c r="C1528" s="2" t="str">
        <f ca="1">VLOOKUP(B1528,'Fichier FI (en entrée)'!B:D,3)</f>
        <v>QUXUADJVUB</v>
      </c>
      <c r="D1528" s="2" t="str">
        <f ca="1">VLOOKUP(B1528,'Fichier FI (en entrée)'!B:E,4)</f>
        <v>Vkyixjawmwnli</v>
      </c>
      <c r="E1528" s="2" t="s">
        <v>20</v>
      </c>
      <c r="F1528" s="2" t="s">
        <v>3</v>
      </c>
      <c r="G1528" s="1">
        <v>1</v>
      </c>
      <c r="H1528" s="1">
        <v>8</v>
      </c>
      <c r="I1528" s="2" t="s">
        <v>1</v>
      </c>
      <c r="J1528" s="1">
        <v>3</v>
      </c>
      <c r="K1528" s="2" t="s">
        <v>0</v>
      </c>
      <c r="L1528" s="1">
        <v>0</v>
      </c>
      <c r="M1528" s="1">
        <v>4</v>
      </c>
      <c r="N1528" s="1">
        <v>0</v>
      </c>
    </row>
    <row r="1529" spans="1:14">
      <c r="A1529" s="1">
        <v>1528</v>
      </c>
      <c r="B1529" s="1">
        <v>654121</v>
      </c>
      <c r="C1529" s="2" t="str">
        <f ca="1">VLOOKUP(B1529,'Fichier FI (en entrée)'!B:D,3)</f>
        <v>YXDVZMIZCK</v>
      </c>
      <c r="D1529" s="2" t="str">
        <f ca="1">VLOOKUP(B1529,'Fichier FI (en entrée)'!B:E,4)</f>
        <v>Rwrglppeuynuk</v>
      </c>
      <c r="E1529" s="2" t="s">
        <v>44</v>
      </c>
      <c r="F1529" s="2" t="s">
        <v>3</v>
      </c>
      <c r="G1529" s="1">
        <v>1</v>
      </c>
      <c r="H1529" s="1">
        <v>7.99</v>
      </c>
      <c r="I1529" s="2" t="s">
        <v>1</v>
      </c>
      <c r="J1529" s="1">
        <v>3</v>
      </c>
      <c r="K1529" s="2" t="s">
        <v>0</v>
      </c>
      <c r="L1529" s="1">
        <v>0</v>
      </c>
      <c r="M1529" s="1">
        <v>5</v>
      </c>
      <c r="N1529" s="1">
        <v>0</v>
      </c>
    </row>
    <row r="1530" spans="1:14">
      <c r="A1530" s="1">
        <v>1529</v>
      </c>
      <c r="B1530" s="1">
        <v>149480</v>
      </c>
      <c r="C1530" s="2" t="str">
        <f ca="1">VLOOKUP(B1530,'Fichier FI (en entrée)'!B:D,3)</f>
        <v>ARXLYKSHFI</v>
      </c>
      <c r="D1530" s="2" t="str">
        <f ca="1">VLOOKUP(B1530,'Fichier FI (en entrée)'!B:E,4)</f>
        <v>Aefglykkzsiar</v>
      </c>
      <c r="E1530" s="2" t="s">
        <v>28</v>
      </c>
      <c r="F1530" s="2" t="s">
        <v>3</v>
      </c>
      <c r="G1530" s="1">
        <v>1</v>
      </c>
      <c r="H1530" s="1">
        <v>7.98</v>
      </c>
      <c r="I1530" s="2" t="s">
        <v>1</v>
      </c>
      <c r="J1530" s="1">
        <v>3</v>
      </c>
      <c r="K1530" s="2" t="s">
        <v>0</v>
      </c>
      <c r="L1530" s="1">
        <v>0</v>
      </c>
      <c r="M1530" s="1">
        <v>2</v>
      </c>
      <c r="N1530" s="1">
        <v>0</v>
      </c>
    </row>
    <row r="1531" spans="1:14">
      <c r="A1531" s="1">
        <v>1530</v>
      </c>
      <c r="B1531" s="1">
        <v>1058764</v>
      </c>
      <c r="C1531" s="2" t="str">
        <f ca="1">VLOOKUP(B1531,'Fichier FI (en entrée)'!B:D,3)</f>
        <v>TVBEJOWVAW</v>
      </c>
      <c r="D1531" s="2" t="str">
        <f ca="1">VLOOKUP(B1531,'Fichier FI (en entrée)'!B:E,4)</f>
        <v>Qtnkiioqltzxo</v>
      </c>
      <c r="E1531" s="2" t="s">
        <v>43</v>
      </c>
      <c r="F1531" s="2" t="s">
        <v>3</v>
      </c>
      <c r="G1531" s="1">
        <v>1</v>
      </c>
      <c r="H1531" s="1">
        <v>7.96</v>
      </c>
      <c r="I1531" s="2" t="s">
        <v>1</v>
      </c>
      <c r="J1531" s="1">
        <v>3</v>
      </c>
      <c r="K1531" s="2" t="s">
        <v>5</v>
      </c>
      <c r="L1531" s="1">
        <v>0</v>
      </c>
      <c r="M1531" s="1">
        <v>3</v>
      </c>
      <c r="N1531" s="1">
        <v>0</v>
      </c>
    </row>
    <row r="1532" spans="1:14">
      <c r="A1532" s="1">
        <v>1530</v>
      </c>
      <c r="B1532" s="1">
        <v>781330</v>
      </c>
      <c r="C1532" s="2" t="str">
        <f ca="1">VLOOKUP(B1532,'Fichier FI (en entrée)'!B:D,3)</f>
        <v>MMLERPPFZL</v>
      </c>
      <c r="D1532" s="2" t="str">
        <f ca="1">VLOOKUP(B1532,'Fichier FI (en entrée)'!B:E,4)</f>
        <v>Mgsalmujqghou</v>
      </c>
      <c r="E1532" s="2" t="s">
        <v>28</v>
      </c>
      <c r="F1532" s="2" t="s">
        <v>3</v>
      </c>
      <c r="G1532" s="1">
        <v>1</v>
      </c>
      <c r="H1532" s="1">
        <v>7.96</v>
      </c>
      <c r="I1532" s="2" t="s">
        <v>1</v>
      </c>
      <c r="J1532" s="1">
        <v>3</v>
      </c>
      <c r="K1532" s="2" t="s">
        <v>0</v>
      </c>
      <c r="L1532" s="1">
        <v>0</v>
      </c>
      <c r="M1532" s="1">
        <v>2</v>
      </c>
      <c r="N1532" s="1">
        <v>0</v>
      </c>
    </row>
    <row r="1533" spans="1:14">
      <c r="A1533" s="1">
        <v>1532</v>
      </c>
      <c r="B1533" s="1">
        <v>1202286</v>
      </c>
      <c r="C1533" s="2" t="str">
        <f ca="1">VLOOKUP(B1533,'Fichier FI (en entrée)'!B:D,3)</f>
        <v>GWMGYXZDGQ</v>
      </c>
      <c r="D1533" s="2" t="str">
        <f ca="1">VLOOKUP(B1533,'Fichier FI (en entrée)'!B:E,4)</f>
        <v>Axxtytlqieavj</v>
      </c>
      <c r="E1533" s="2" t="s">
        <v>43</v>
      </c>
      <c r="F1533" s="2" t="s">
        <v>3</v>
      </c>
      <c r="G1533" s="1">
        <v>1</v>
      </c>
      <c r="H1533" s="1">
        <v>7.94</v>
      </c>
      <c r="I1533" s="2" t="s">
        <v>1</v>
      </c>
      <c r="J1533" s="1">
        <v>3</v>
      </c>
      <c r="K1533" s="2" t="s">
        <v>5</v>
      </c>
      <c r="L1533" s="1">
        <v>0</v>
      </c>
      <c r="M1533" s="1">
        <v>0</v>
      </c>
      <c r="N1533" s="1">
        <v>0</v>
      </c>
    </row>
    <row r="1534" spans="1:14">
      <c r="A1534" s="1">
        <v>1533</v>
      </c>
      <c r="B1534" s="1">
        <v>437176</v>
      </c>
      <c r="C1534" s="2" t="str">
        <f ca="1">VLOOKUP(B1534,'Fichier FI (en entrée)'!B:D,3)</f>
        <v>XKTFTKZYAS</v>
      </c>
      <c r="D1534" s="2" t="str">
        <f ca="1">VLOOKUP(B1534,'Fichier FI (en entrée)'!B:E,4)</f>
        <v>Wluyldzkideyr</v>
      </c>
      <c r="E1534" s="2" t="s">
        <v>28</v>
      </c>
      <c r="F1534" s="2" t="s">
        <v>3</v>
      </c>
      <c r="G1534" s="1">
        <v>1</v>
      </c>
      <c r="H1534" s="1">
        <v>7.93</v>
      </c>
      <c r="I1534" s="2" t="s">
        <v>1</v>
      </c>
      <c r="J1534" s="1">
        <v>3</v>
      </c>
      <c r="K1534" s="2" t="s">
        <v>0</v>
      </c>
      <c r="L1534" s="1">
        <v>0</v>
      </c>
      <c r="M1534" s="1">
        <v>2</v>
      </c>
      <c r="N1534" s="1">
        <v>0</v>
      </c>
    </row>
    <row r="1535" spans="1:14">
      <c r="A1535" s="1">
        <v>1533</v>
      </c>
      <c r="B1535" s="1">
        <v>144616</v>
      </c>
      <c r="C1535" s="2" t="str">
        <f ca="1">VLOOKUP(B1535,'Fichier FI (en entrée)'!B:D,3)</f>
        <v>BTPIOJYPOT</v>
      </c>
      <c r="D1535" s="2" t="str">
        <f ca="1">VLOOKUP(B1535,'Fichier FI (en entrée)'!B:E,4)</f>
        <v>Sedramlxetzjf</v>
      </c>
      <c r="E1535" s="2" t="s">
        <v>24</v>
      </c>
      <c r="F1535" s="2" t="s">
        <v>3</v>
      </c>
      <c r="G1535" s="1">
        <v>1</v>
      </c>
      <c r="H1535" s="1">
        <v>7.93</v>
      </c>
      <c r="I1535" s="2" t="s">
        <v>1</v>
      </c>
      <c r="J1535" s="1">
        <v>3</v>
      </c>
      <c r="K1535" s="2" t="s">
        <v>5</v>
      </c>
      <c r="L1535" s="1">
        <v>0</v>
      </c>
      <c r="M1535" s="1">
        <v>2</v>
      </c>
      <c r="N1535" s="1">
        <v>0</v>
      </c>
    </row>
    <row r="1536" spans="1:14">
      <c r="A1536" s="1">
        <v>1535</v>
      </c>
      <c r="B1536" s="1">
        <v>241369</v>
      </c>
      <c r="C1536" s="2" t="str">
        <f ca="1">VLOOKUP(B1536,'Fichier FI (en entrée)'!B:D,3)</f>
        <v>TOHUQLYJDF</v>
      </c>
      <c r="D1536" s="2" t="str">
        <f ca="1">VLOOKUP(B1536,'Fichier FI (en entrée)'!B:E,4)</f>
        <v>Nquiyqmjosbyd</v>
      </c>
      <c r="E1536" s="2" t="s">
        <v>18</v>
      </c>
      <c r="F1536" s="2" t="s">
        <v>3</v>
      </c>
      <c r="G1536" s="1">
        <v>1</v>
      </c>
      <c r="H1536" s="1">
        <v>7.92</v>
      </c>
      <c r="I1536" s="2" t="s">
        <v>1</v>
      </c>
      <c r="J1536" s="1">
        <v>3</v>
      </c>
      <c r="K1536" s="2" t="s">
        <v>5</v>
      </c>
      <c r="L1536" s="1">
        <v>0</v>
      </c>
      <c r="M1536" s="1">
        <v>14</v>
      </c>
      <c r="N1536" s="1">
        <v>0</v>
      </c>
    </row>
    <row r="1537" spans="1:14">
      <c r="A1537" s="1">
        <v>1536</v>
      </c>
      <c r="B1537" s="1">
        <v>163717</v>
      </c>
      <c r="C1537" s="2" t="str">
        <f ca="1">VLOOKUP(B1537,'Fichier FI (en entrée)'!B:D,3)</f>
        <v>WEQSPGRHXI</v>
      </c>
      <c r="D1537" s="2" t="str">
        <f ca="1">VLOOKUP(B1537,'Fichier FI (en entrée)'!B:E,4)</f>
        <v>Gbyzexmevcweh</v>
      </c>
      <c r="E1537" s="2" t="s">
        <v>14</v>
      </c>
      <c r="F1537" s="2" t="s">
        <v>3</v>
      </c>
      <c r="G1537" s="1">
        <v>1</v>
      </c>
      <c r="H1537" s="1">
        <v>7.91</v>
      </c>
      <c r="I1537" s="2" t="s">
        <v>1</v>
      </c>
      <c r="J1537" s="1">
        <v>3</v>
      </c>
      <c r="K1537" s="2" t="s">
        <v>5</v>
      </c>
      <c r="L1537" s="1">
        <v>0</v>
      </c>
      <c r="M1537" s="1">
        <v>17</v>
      </c>
      <c r="N1537" s="1">
        <v>0</v>
      </c>
    </row>
    <row r="1538" spans="1:14">
      <c r="A1538" s="1">
        <v>1537</v>
      </c>
      <c r="B1538" s="1">
        <v>639105</v>
      </c>
      <c r="C1538" s="2" t="str">
        <f ca="1">VLOOKUP(B1538,'Fichier FI (en entrée)'!B:D,3)</f>
        <v>XYKYKMGBNS</v>
      </c>
      <c r="D1538" s="2" t="str">
        <f ca="1">VLOOKUP(B1538,'Fichier FI (en entrée)'!B:E,4)</f>
        <v>Ndmnhxsazanxu</v>
      </c>
      <c r="E1538" s="2" t="s">
        <v>20</v>
      </c>
      <c r="F1538" s="2" t="s">
        <v>3</v>
      </c>
      <c r="G1538" s="1">
        <v>1</v>
      </c>
      <c r="H1538" s="1">
        <v>7.9</v>
      </c>
      <c r="I1538" s="2" t="s">
        <v>1</v>
      </c>
      <c r="J1538" s="1">
        <v>3</v>
      </c>
      <c r="K1538" s="2" t="s">
        <v>0</v>
      </c>
      <c r="L1538" s="1">
        <v>0</v>
      </c>
      <c r="M1538" s="1">
        <v>8</v>
      </c>
      <c r="N1538" s="1">
        <v>0</v>
      </c>
    </row>
    <row r="1539" spans="1:14">
      <c r="A1539" s="1">
        <v>1537</v>
      </c>
      <c r="B1539" s="1">
        <v>143555</v>
      </c>
      <c r="C1539" s="2" t="str">
        <f ca="1">VLOOKUP(B1539,'Fichier FI (en entrée)'!B:D,3)</f>
        <v>ALOYOSTBEM</v>
      </c>
      <c r="D1539" s="2" t="str">
        <f ca="1">VLOOKUP(B1539,'Fichier FI (en entrée)'!B:E,4)</f>
        <v>Deofggowtziqd</v>
      </c>
      <c r="E1539" s="2" t="s">
        <v>17</v>
      </c>
      <c r="F1539" s="2" t="s">
        <v>3</v>
      </c>
      <c r="G1539" s="1">
        <v>1</v>
      </c>
      <c r="H1539" s="1">
        <v>7.9</v>
      </c>
      <c r="I1539" s="2" t="s">
        <v>1</v>
      </c>
      <c r="J1539" s="1">
        <v>3</v>
      </c>
      <c r="K1539" s="2" t="s">
        <v>0</v>
      </c>
      <c r="L1539" s="1">
        <v>0</v>
      </c>
      <c r="M1539" s="1">
        <v>1</v>
      </c>
      <c r="N1539" s="1">
        <v>0</v>
      </c>
    </row>
    <row r="1540" spans="1:14">
      <c r="A1540" s="1">
        <v>1537</v>
      </c>
      <c r="B1540" s="1">
        <v>1031426</v>
      </c>
      <c r="C1540" s="2" t="str">
        <f ca="1">VLOOKUP(B1540,'Fichier FI (en entrée)'!B:D,3)</f>
        <v>VRZXVROFMV</v>
      </c>
      <c r="D1540" s="2" t="str">
        <f ca="1">VLOOKUP(B1540,'Fichier FI (en entrée)'!B:E,4)</f>
        <v>Dfxrseayslern</v>
      </c>
      <c r="E1540" s="2" t="s">
        <v>42</v>
      </c>
      <c r="F1540" s="2" t="s">
        <v>3</v>
      </c>
      <c r="G1540" s="1">
        <v>1</v>
      </c>
      <c r="H1540" s="1">
        <v>7.9</v>
      </c>
      <c r="I1540" s="2" t="s">
        <v>1</v>
      </c>
      <c r="J1540" s="1">
        <v>3</v>
      </c>
      <c r="K1540" s="2" t="s">
        <v>5</v>
      </c>
      <c r="L1540" s="1">
        <v>0</v>
      </c>
      <c r="M1540" s="1">
        <v>28</v>
      </c>
      <c r="N1540" s="1">
        <v>0</v>
      </c>
    </row>
    <row r="1541" spans="1:14">
      <c r="A1541" s="1">
        <v>1540</v>
      </c>
      <c r="B1541" s="1">
        <v>576365</v>
      </c>
      <c r="C1541" s="2" t="str">
        <f ca="1">VLOOKUP(B1541,'Fichier FI (en entrée)'!B:D,3)</f>
        <v>ARQOEGAYTC</v>
      </c>
      <c r="D1541" s="2" t="str">
        <f ca="1">VLOOKUP(B1541,'Fichier FI (en entrée)'!B:E,4)</f>
        <v>Cjrkaefjpiguw</v>
      </c>
      <c r="E1541" s="2" t="s">
        <v>20</v>
      </c>
      <c r="F1541" s="2" t="s">
        <v>3</v>
      </c>
      <c r="G1541" s="1">
        <v>1</v>
      </c>
      <c r="H1541" s="1">
        <v>7.89</v>
      </c>
      <c r="I1541" s="2" t="s">
        <v>1</v>
      </c>
      <c r="J1541" s="1">
        <v>3</v>
      </c>
      <c r="K1541" s="2" t="s">
        <v>0</v>
      </c>
      <c r="L1541" s="1">
        <v>0</v>
      </c>
      <c r="M1541" s="1">
        <v>6</v>
      </c>
      <c r="N1541" s="1">
        <v>0</v>
      </c>
    </row>
    <row r="1542" spans="1:14">
      <c r="A1542" s="1">
        <v>1540</v>
      </c>
      <c r="B1542" s="1">
        <v>269464</v>
      </c>
      <c r="C1542" s="2" t="str">
        <f ca="1">VLOOKUP(B1542,'Fichier FI (en entrée)'!B:D,3)</f>
        <v>TYFWBOJAGZ</v>
      </c>
      <c r="D1542" s="2" t="str">
        <f ca="1">VLOOKUP(B1542,'Fichier FI (en entrée)'!B:E,4)</f>
        <v>Whxuzequhcsdp</v>
      </c>
      <c r="E1542" s="2" t="s">
        <v>17</v>
      </c>
      <c r="F1542" s="2" t="s">
        <v>3</v>
      </c>
      <c r="G1542" s="1">
        <v>1</v>
      </c>
      <c r="H1542" s="1">
        <v>7.89</v>
      </c>
      <c r="I1542" s="2" t="s">
        <v>1</v>
      </c>
      <c r="J1542" s="1">
        <v>3</v>
      </c>
      <c r="K1542" s="2" t="s">
        <v>0</v>
      </c>
      <c r="L1542" s="1">
        <v>0</v>
      </c>
      <c r="M1542" s="1">
        <v>0</v>
      </c>
      <c r="N1542" s="1">
        <v>0</v>
      </c>
    </row>
    <row r="1543" spans="1:14">
      <c r="A1543" s="1">
        <v>1540</v>
      </c>
      <c r="B1543" s="1">
        <v>512148</v>
      </c>
      <c r="C1543" s="2" t="str">
        <f ca="1">VLOOKUP(B1543,'Fichier FI (en entrée)'!B:D,3)</f>
        <v>EGYRLLGGJA</v>
      </c>
      <c r="D1543" s="2" t="str">
        <f ca="1">VLOOKUP(B1543,'Fichier FI (en entrée)'!B:E,4)</f>
        <v>Ofnotsbasaagf</v>
      </c>
      <c r="E1543" s="2" t="s">
        <v>22</v>
      </c>
      <c r="F1543" s="2" t="s">
        <v>3</v>
      </c>
      <c r="G1543" s="1">
        <v>1</v>
      </c>
      <c r="H1543" s="1">
        <v>7.89</v>
      </c>
      <c r="I1543" s="2" t="s">
        <v>1</v>
      </c>
      <c r="J1543" s="1">
        <v>3</v>
      </c>
      <c r="K1543" s="2" t="s">
        <v>0</v>
      </c>
      <c r="L1543" s="1">
        <v>0</v>
      </c>
      <c r="M1543" s="1">
        <v>3</v>
      </c>
      <c r="N1543" s="1">
        <v>0</v>
      </c>
    </row>
    <row r="1544" spans="1:14">
      <c r="A1544" s="1">
        <v>1540</v>
      </c>
      <c r="B1544" s="1">
        <v>504580</v>
      </c>
      <c r="C1544" s="2" t="str">
        <f ca="1">VLOOKUP(B1544,'Fichier FI (en entrée)'!B:D,3)</f>
        <v>RPAULVRQWH</v>
      </c>
      <c r="D1544" s="2" t="str">
        <f ca="1">VLOOKUP(B1544,'Fichier FI (en entrée)'!B:E,4)</f>
        <v>Wqlxlnoiprurq</v>
      </c>
      <c r="E1544" s="2" t="s">
        <v>20</v>
      </c>
      <c r="F1544" s="2" t="s">
        <v>3</v>
      </c>
      <c r="G1544" s="1">
        <v>1</v>
      </c>
      <c r="H1544" s="1">
        <v>7.89</v>
      </c>
      <c r="I1544" s="2" t="s">
        <v>1</v>
      </c>
      <c r="J1544" s="1">
        <v>3</v>
      </c>
      <c r="K1544" s="2" t="s">
        <v>0</v>
      </c>
      <c r="L1544" s="1">
        <v>0</v>
      </c>
      <c r="M1544" s="1">
        <v>1</v>
      </c>
      <c r="N1544" s="1">
        <v>0</v>
      </c>
    </row>
    <row r="1545" spans="1:14">
      <c r="A1545" s="1">
        <v>1540</v>
      </c>
      <c r="B1545" s="1">
        <v>510263</v>
      </c>
      <c r="C1545" s="2" t="str">
        <f ca="1">VLOOKUP(B1545,'Fichier FI (en entrée)'!B:D,3)</f>
        <v>ZSBTKUBXRD</v>
      </c>
      <c r="D1545" s="2" t="str">
        <f ca="1">VLOOKUP(B1545,'Fichier FI (en entrée)'!B:E,4)</f>
        <v>Oflquwzoqjfry</v>
      </c>
      <c r="E1545" s="2" t="s">
        <v>33</v>
      </c>
      <c r="F1545" s="2" t="s">
        <v>3</v>
      </c>
      <c r="G1545" s="1">
        <v>1</v>
      </c>
      <c r="H1545" s="1">
        <v>7.89</v>
      </c>
      <c r="I1545" s="2" t="s">
        <v>1</v>
      </c>
      <c r="J1545" s="1">
        <v>3</v>
      </c>
      <c r="K1545" s="2" t="s">
        <v>0</v>
      </c>
      <c r="L1545" s="1">
        <v>0</v>
      </c>
      <c r="M1545" s="1">
        <v>2</v>
      </c>
      <c r="N1545" s="1">
        <v>0</v>
      </c>
    </row>
    <row r="1546" spans="1:14">
      <c r="A1546" s="1">
        <v>1540</v>
      </c>
      <c r="B1546" s="1">
        <v>332419</v>
      </c>
      <c r="C1546" s="2" t="str">
        <f ca="1">VLOOKUP(B1546,'Fichier FI (en entrée)'!B:D,3)</f>
        <v>PGJHYSNEYB</v>
      </c>
      <c r="D1546" s="2" t="str">
        <f ca="1">VLOOKUP(B1546,'Fichier FI (en entrée)'!B:E,4)</f>
        <v>Fczaxuzdcswfs</v>
      </c>
      <c r="E1546" s="2" t="s">
        <v>15</v>
      </c>
      <c r="F1546" s="2" t="s">
        <v>3</v>
      </c>
      <c r="G1546" s="1">
        <v>1</v>
      </c>
      <c r="H1546" s="1">
        <v>7.89</v>
      </c>
      <c r="I1546" s="2" t="s">
        <v>1</v>
      </c>
      <c r="J1546" s="1">
        <v>3</v>
      </c>
      <c r="K1546" s="2" t="s">
        <v>0</v>
      </c>
      <c r="L1546" s="1">
        <v>0</v>
      </c>
      <c r="M1546" s="1">
        <v>3</v>
      </c>
      <c r="N1546" s="1">
        <v>0</v>
      </c>
    </row>
    <row r="1547" spans="1:14">
      <c r="A1547" s="1">
        <v>1546</v>
      </c>
      <c r="B1547" s="1">
        <v>285077</v>
      </c>
      <c r="C1547" s="2" t="str">
        <f ca="1">VLOOKUP(B1547,'Fichier FI (en entrée)'!B:D,3)</f>
        <v>BEYAOBIQOC</v>
      </c>
      <c r="D1547" s="2" t="str">
        <f ca="1">VLOOKUP(B1547,'Fichier FI (en entrée)'!B:E,4)</f>
        <v>Ekybtttquejgv</v>
      </c>
      <c r="E1547" s="2" t="s">
        <v>20</v>
      </c>
      <c r="F1547" s="2" t="s">
        <v>3</v>
      </c>
      <c r="G1547" s="1">
        <v>1</v>
      </c>
      <c r="H1547" s="1">
        <v>7.88</v>
      </c>
      <c r="I1547" s="2" t="s">
        <v>1</v>
      </c>
      <c r="J1547" s="1">
        <v>3</v>
      </c>
      <c r="K1547" s="2" t="s">
        <v>0</v>
      </c>
      <c r="L1547" s="1">
        <v>0</v>
      </c>
      <c r="M1547" s="1">
        <v>9</v>
      </c>
      <c r="N1547" s="1">
        <v>0</v>
      </c>
    </row>
    <row r="1548" spans="1:14">
      <c r="A1548" s="1">
        <v>1546</v>
      </c>
      <c r="B1548" s="1">
        <v>576264</v>
      </c>
      <c r="C1548" s="2" t="str">
        <f ca="1">VLOOKUP(B1548,'Fichier FI (en entrée)'!B:D,3)</f>
        <v>FKFPJXXCOC</v>
      </c>
      <c r="D1548" s="2" t="str">
        <f ca="1">VLOOKUP(B1548,'Fichier FI (en entrée)'!B:E,4)</f>
        <v>Diwuspzvbpxvb</v>
      </c>
      <c r="E1548" s="2" t="s">
        <v>14</v>
      </c>
      <c r="F1548" s="2" t="s">
        <v>3</v>
      </c>
      <c r="G1548" s="1">
        <v>1</v>
      </c>
      <c r="H1548" s="1">
        <v>7.88</v>
      </c>
      <c r="I1548" s="2" t="s">
        <v>1</v>
      </c>
      <c r="J1548" s="1">
        <v>3</v>
      </c>
      <c r="K1548" s="2" t="s">
        <v>0</v>
      </c>
      <c r="L1548" s="1">
        <v>0</v>
      </c>
      <c r="M1548" s="1">
        <v>17</v>
      </c>
      <c r="N1548" s="1">
        <v>0</v>
      </c>
    </row>
    <row r="1549" spans="1:14">
      <c r="A1549" s="1">
        <v>1548</v>
      </c>
      <c r="B1549" s="1">
        <v>691437</v>
      </c>
      <c r="C1549" s="2" t="str">
        <f ca="1">VLOOKUP(B1549,'Fichier FI (en entrée)'!B:D,3)</f>
        <v>MGSJMFSOWI</v>
      </c>
      <c r="D1549" s="2" t="str">
        <f ca="1">VLOOKUP(B1549,'Fichier FI (en entrée)'!B:E,4)</f>
        <v>Sdlffohhwxfpl</v>
      </c>
      <c r="E1549" s="2" t="s">
        <v>24</v>
      </c>
      <c r="F1549" s="2" t="s">
        <v>3</v>
      </c>
      <c r="G1549" s="1">
        <v>1</v>
      </c>
      <c r="H1549" s="1">
        <v>7.87</v>
      </c>
      <c r="I1549" s="2" t="s">
        <v>1</v>
      </c>
      <c r="J1549" s="1">
        <v>3</v>
      </c>
      <c r="K1549" s="2" t="s">
        <v>0</v>
      </c>
      <c r="L1549" s="1">
        <v>0</v>
      </c>
      <c r="M1549" s="1">
        <v>0</v>
      </c>
      <c r="N1549" s="1">
        <v>0</v>
      </c>
    </row>
    <row r="1550" spans="1:14">
      <c r="A1550" s="1">
        <v>1549</v>
      </c>
      <c r="B1550" s="1">
        <v>632763</v>
      </c>
      <c r="C1550" s="2" t="str">
        <f ca="1">VLOOKUP(B1550,'Fichier FI (en entrée)'!B:D,3)</f>
        <v>GNHFBDFMGB</v>
      </c>
      <c r="D1550" s="2" t="str">
        <f ca="1">VLOOKUP(B1550,'Fichier FI (en entrée)'!B:E,4)</f>
        <v>Asvkxfulomnpk</v>
      </c>
      <c r="E1550" s="2" t="s">
        <v>20</v>
      </c>
      <c r="F1550" s="2" t="s">
        <v>3</v>
      </c>
      <c r="G1550" s="1">
        <v>1</v>
      </c>
      <c r="H1550" s="1">
        <v>7.86</v>
      </c>
      <c r="I1550" s="2" t="s">
        <v>1</v>
      </c>
      <c r="J1550" s="1">
        <v>3</v>
      </c>
      <c r="K1550" s="2" t="s">
        <v>5</v>
      </c>
      <c r="L1550" s="1">
        <v>0</v>
      </c>
      <c r="M1550" s="1">
        <v>4</v>
      </c>
      <c r="N1550" s="1">
        <v>0</v>
      </c>
    </row>
    <row r="1551" spans="1:14">
      <c r="A1551" s="1">
        <v>1550</v>
      </c>
      <c r="B1551" s="1">
        <v>376874</v>
      </c>
      <c r="C1551" s="2" t="str">
        <f ca="1">VLOOKUP(B1551,'Fichier FI (en entrée)'!B:D,3)</f>
        <v>WUEHMUBNDR</v>
      </c>
      <c r="D1551" s="2" t="str">
        <f ca="1">VLOOKUP(B1551,'Fichier FI (en entrée)'!B:E,4)</f>
        <v>Cdrllwdwyvotz</v>
      </c>
      <c r="E1551" s="2" t="s">
        <v>41</v>
      </c>
      <c r="F1551" s="2" t="s">
        <v>3</v>
      </c>
      <c r="G1551" s="1">
        <v>1</v>
      </c>
      <c r="H1551" s="1">
        <v>7.85</v>
      </c>
      <c r="I1551" s="2" t="s">
        <v>1</v>
      </c>
      <c r="J1551" s="1">
        <v>3</v>
      </c>
      <c r="K1551" s="2" t="s">
        <v>0</v>
      </c>
      <c r="L1551" s="1">
        <v>0</v>
      </c>
      <c r="M1551" s="1">
        <v>0</v>
      </c>
      <c r="N1551" s="1">
        <v>0</v>
      </c>
    </row>
    <row r="1552" spans="1:14">
      <c r="A1552" s="1">
        <v>1551</v>
      </c>
      <c r="B1552" s="1">
        <v>579757</v>
      </c>
      <c r="C1552" s="2" t="str">
        <f ca="1">VLOOKUP(B1552,'Fichier FI (en entrée)'!B:D,3)</f>
        <v>OVYMUDUXDQ</v>
      </c>
      <c r="D1552" s="2" t="str">
        <f ca="1">VLOOKUP(B1552,'Fichier FI (en entrée)'!B:E,4)</f>
        <v>Thubpwspzrfsl</v>
      </c>
      <c r="E1552" s="2" t="s">
        <v>19</v>
      </c>
      <c r="F1552" s="2" t="s">
        <v>3</v>
      </c>
      <c r="G1552" s="1">
        <v>1</v>
      </c>
      <c r="H1552" s="1">
        <v>7.84</v>
      </c>
      <c r="I1552" s="2" t="s">
        <v>1</v>
      </c>
      <c r="J1552" s="1">
        <v>3</v>
      </c>
      <c r="K1552" s="2" t="s">
        <v>0</v>
      </c>
      <c r="L1552" s="1">
        <v>0</v>
      </c>
      <c r="M1552" s="1">
        <v>18</v>
      </c>
      <c r="N1552" s="1">
        <v>0</v>
      </c>
    </row>
    <row r="1553" spans="1:14">
      <c r="A1553" s="1">
        <v>1551</v>
      </c>
      <c r="B1553" s="1">
        <v>451101</v>
      </c>
      <c r="C1553" s="2" t="str">
        <f ca="1">VLOOKUP(B1553,'Fichier FI (en entrée)'!B:D,3)</f>
        <v>KBTZVFVCAE</v>
      </c>
      <c r="D1553" s="2" t="str">
        <f ca="1">VLOOKUP(B1553,'Fichier FI (en entrée)'!B:E,4)</f>
        <v>Nvpqbhrajwpmk</v>
      </c>
      <c r="E1553" s="2" t="s">
        <v>22</v>
      </c>
      <c r="F1553" s="2" t="s">
        <v>3</v>
      </c>
      <c r="G1553" s="1">
        <v>1</v>
      </c>
      <c r="H1553" s="1">
        <v>7.84</v>
      </c>
      <c r="I1553" s="2" t="s">
        <v>1</v>
      </c>
      <c r="J1553" s="1">
        <v>3</v>
      </c>
      <c r="K1553" s="2" t="s">
        <v>0</v>
      </c>
      <c r="L1553" s="1">
        <v>0</v>
      </c>
      <c r="M1553" s="1">
        <v>4</v>
      </c>
      <c r="N1553" s="1">
        <v>0</v>
      </c>
    </row>
    <row r="1554" spans="1:14">
      <c r="A1554" s="1">
        <v>1551</v>
      </c>
      <c r="B1554" s="1">
        <v>598187</v>
      </c>
      <c r="C1554" s="2" t="str">
        <f ca="1">VLOOKUP(B1554,'Fichier FI (en entrée)'!B:D,3)</f>
        <v>KPPIRDDZHO</v>
      </c>
      <c r="D1554" s="2" t="str">
        <f ca="1">VLOOKUP(B1554,'Fichier FI (en entrée)'!B:E,4)</f>
        <v>Inilerkuqmvdy</v>
      </c>
      <c r="E1554" s="2" t="s">
        <v>28</v>
      </c>
      <c r="F1554" s="2" t="s">
        <v>3</v>
      </c>
      <c r="G1554" s="1">
        <v>1</v>
      </c>
      <c r="H1554" s="1">
        <v>7.84</v>
      </c>
      <c r="I1554" s="2" t="s">
        <v>1</v>
      </c>
      <c r="J1554" s="1">
        <v>3</v>
      </c>
      <c r="K1554" s="2" t="s">
        <v>5</v>
      </c>
      <c r="L1554" s="1">
        <v>0</v>
      </c>
      <c r="M1554" s="1">
        <v>0</v>
      </c>
      <c r="N1554" s="1">
        <v>0</v>
      </c>
    </row>
    <row r="1555" spans="1:14">
      <c r="A1555" s="1">
        <v>1554</v>
      </c>
      <c r="B1555" s="1">
        <v>1014354</v>
      </c>
      <c r="C1555" s="2" t="str">
        <f ca="1">VLOOKUP(B1555,'Fichier FI (en entrée)'!B:D,3)</f>
        <v>TCMYPSMTRS</v>
      </c>
      <c r="D1555" s="2" t="str">
        <f ca="1">VLOOKUP(B1555,'Fichier FI (en entrée)'!B:E,4)</f>
        <v>Ewvfwzoycbaqv</v>
      </c>
      <c r="E1555" s="2" t="s">
        <v>40</v>
      </c>
      <c r="F1555" s="2" t="s">
        <v>3</v>
      </c>
      <c r="G1555" s="1">
        <v>1</v>
      </c>
      <c r="H1555" s="1">
        <v>7.82</v>
      </c>
      <c r="I1555" s="2" t="s">
        <v>1</v>
      </c>
      <c r="J1555" s="1">
        <v>3</v>
      </c>
      <c r="K1555" s="2" t="s">
        <v>5</v>
      </c>
      <c r="L1555" s="1">
        <v>0</v>
      </c>
      <c r="M1555" s="1">
        <v>0</v>
      </c>
      <c r="N1555" s="1">
        <v>0</v>
      </c>
    </row>
    <row r="1556" spans="1:14">
      <c r="A1556" s="1">
        <v>1555</v>
      </c>
      <c r="B1556" s="1">
        <v>251821</v>
      </c>
      <c r="C1556" s="2" t="str">
        <f ca="1">VLOOKUP(B1556,'Fichier FI (en entrée)'!B:D,3)</f>
        <v>BUEUEAAXTA</v>
      </c>
      <c r="D1556" s="2" t="str">
        <f ca="1">VLOOKUP(B1556,'Fichier FI (en entrée)'!B:E,4)</f>
        <v>Wustasuchuynu</v>
      </c>
      <c r="E1556" s="2" t="s">
        <v>18</v>
      </c>
      <c r="F1556" s="2" t="s">
        <v>3</v>
      </c>
      <c r="G1556" s="1">
        <v>1</v>
      </c>
      <c r="H1556" s="1">
        <v>7.81</v>
      </c>
      <c r="I1556" s="2" t="s">
        <v>1</v>
      </c>
      <c r="J1556" s="1">
        <v>3</v>
      </c>
      <c r="K1556" s="2" t="s">
        <v>5</v>
      </c>
      <c r="L1556" s="1">
        <v>0</v>
      </c>
      <c r="M1556" s="1">
        <v>18</v>
      </c>
      <c r="N1556" s="1">
        <v>0</v>
      </c>
    </row>
    <row r="1557" spans="1:14">
      <c r="A1557" s="1">
        <v>1556</v>
      </c>
      <c r="B1557" s="1">
        <v>451057</v>
      </c>
      <c r="C1557" s="2" t="str">
        <f ca="1">VLOOKUP(B1557,'Fichier FI (en entrée)'!B:D,3)</f>
        <v>LNEUJCOUBP</v>
      </c>
      <c r="D1557" s="2" t="str">
        <f ca="1">VLOOKUP(B1557,'Fichier FI (en entrée)'!B:E,4)</f>
        <v>Nmxktckgcvlxv</v>
      </c>
      <c r="E1557" s="2" t="s">
        <v>22</v>
      </c>
      <c r="F1557" s="2" t="s">
        <v>3</v>
      </c>
      <c r="G1557" s="1">
        <v>1</v>
      </c>
      <c r="H1557" s="1">
        <v>7.8</v>
      </c>
      <c r="I1557" s="2" t="s">
        <v>1</v>
      </c>
      <c r="J1557" s="1">
        <v>3</v>
      </c>
      <c r="K1557" s="2" t="s">
        <v>5</v>
      </c>
      <c r="L1557" s="1">
        <v>0</v>
      </c>
      <c r="M1557" s="1">
        <v>13</v>
      </c>
      <c r="N1557" s="1">
        <v>0</v>
      </c>
    </row>
    <row r="1558" spans="1:14">
      <c r="A1558" s="1">
        <v>1557</v>
      </c>
      <c r="B1558" s="1">
        <v>268288</v>
      </c>
      <c r="C1558" s="2" t="str">
        <f ca="1">VLOOKUP(B1558,'Fichier FI (en entrée)'!B:D,3)</f>
        <v>SLUWTEQGAG</v>
      </c>
      <c r="D1558" s="2" t="str">
        <f ca="1">VLOOKUP(B1558,'Fichier FI (en entrée)'!B:E,4)</f>
        <v>Fgjiynadqpzfq</v>
      </c>
      <c r="E1558" s="2" t="s">
        <v>31</v>
      </c>
      <c r="F1558" s="2" t="s">
        <v>3</v>
      </c>
      <c r="G1558" s="1">
        <v>1</v>
      </c>
      <c r="H1558" s="1">
        <v>7.78</v>
      </c>
      <c r="I1558" s="2" t="s">
        <v>1</v>
      </c>
      <c r="J1558" s="1">
        <v>3</v>
      </c>
      <c r="K1558" s="2" t="s">
        <v>5</v>
      </c>
      <c r="L1558" s="1">
        <v>0</v>
      </c>
      <c r="M1558" s="1">
        <v>0</v>
      </c>
      <c r="N1558" s="1">
        <v>0</v>
      </c>
    </row>
    <row r="1559" spans="1:14">
      <c r="A1559" s="1">
        <v>1557</v>
      </c>
      <c r="B1559" s="1">
        <v>214285</v>
      </c>
      <c r="C1559" s="2" t="str">
        <f ca="1">VLOOKUP(B1559,'Fichier FI (en entrée)'!B:D,3)</f>
        <v>LNTQFVDDNC</v>
      </c>
      <c r="D1559" s="2" t="str">
        <f ca="1">VLOOKUP(B1559,'Fichier FI (en entrée)'!B:E,4)</f>
        <v>Vjqvhimuajhzs</v>
      </c>
      <c r="E1559" s="2" t="s">
        <v>14</v>
      </c>
      <c r="F1559" s="2" t="s">
        <v>3</v>
      </c>
      <c r="G1559" s="1">
        <v>1</v>
      </c>
      <c r="H1559" s="1">
        <v>7.78</v>
      </c>
      <c r="I1559" s="2" t="s">
        <v>1</v>
      </c>
      <c r="J1559" s="1">
        <v>3</v>
      </c>
      <c r="K1559" s="2" t="s">
        <v>5</v>
      </c>
      <c r="L1559" s="1">
        <v>0</v>
      </c>
      <c r="M1559" s="1">
        <v>17</v>
      </c>
      <c r="N1559" s="1">
        <v>0</v>
      </c>
    </row>
    <row r="1560" spans="1:14">
      <c r="A1560" s="1">
        <v>1559</v>
      </c>
      <c r="B1560" s="1">
        <v>668115</v>
      </c>
      <c r="C1560" s="2" t="str">
        <f ca="1">VLOOKUP(B1560,'Fichier FI (en entrée)'!B:D,3)</f>
        <v>KOXLLAWYWK</v>
      </c>
      <c r="D1560" s="2" t="str">
        <f ca="1">VLOOKUP(B1560,'Fichier FI (en entrée)'!B:E,4)</f>
        <v>Qxdowyyjcqehb</v>
      </c>
      <c r="E1560" s="2" t="s">
        <v>28</v>
      </c>
      <c r="F1560" s="2" t="s">
        <v>3</v>
      </c>
      <c r="G1560" s="1">
        <v>1</v>
      </c>
      <c r="H1560" s="1">
        <v>7.77</v>
      </c>
      <c r="I1560" s="2" t="s">
        <v>1</v>
      </c>
      <c r="J1560" s="1">
        <v>3</v>
      </c>
      <c r="K1560" s="2" t="s">
        <v>0</v>
      </c>
      <c r="L1560" s="1">
        <v>0</v>
      </c>
      <c r="M1560" s="1">
        <v>8</v>
      </c>
      <c r="N1560" s="1">
        <v>0</v>
      </c>
    </row>
    <row r="1561" spans="1:14">
      <c r="A1561" s="1">
        <v>1560</v>
      </c>
      <c r="B1561" s="1">
        <v>450597</v>
      </c>
      <c r="C1561" s="2" t="str">
        <f ca="1">VLOOKUP(B1561,'Fichier FI (en entrée)'!B:D,3)</f>
        <v>STDDIWUUIF</v>
      </c>
      <c r="D1561" s="2" t="str">
        <f ca="1">VLOOKUP(B1561,'Fichier FI (en entrée)'!B:E,4)</f>
        <v>Czxkllhmobuat</v>
      </c>
      <c r="E1561" s="2" t="s">
        <v>30</v>
      </c>
      <c r="F1561" s="2" t="s">
        <v>3</v>
      </c>
      <c r="G1561" s="1">
        <v>1</v>
      </c>
      <c r="H1561" s="1">
        <v>7.75</v>
      </c>
      <c r="I1561" s="2" t="s">
        <v>1</v>
      </c>
      <c r="J1561" s="1">
        <v>3</v>
      </c>
      <c r="K1561" s="2" t="s">
        <v>0</v>
      </c>
      <c r="L1561" s="1">
        <v>0</v>
      </c>
      <c r="M1561" s="1">
        <v>0</v>
      </c>
      <c r="N1561" s="1">
        <v>0</v>
      </c>
    </row>
    <row r="1562" spans="1:14">
      <c r="A1562" s="1">
        <v>1560</v>
      </c>
      <c r="B1562" s="1">
        <v>214887</v>
      </c>
      <c r="C1562" s="2" t="str">
        <f ca="1">VLOOKUP(B1562,'Fichier FI (en entrée)'!B:D,3)</f>
        <v>EUKBPJSVWN</v>
      </c>
      <c r="D1562" s="2" t="str">
        <f ca="1">VLOOKUP(B1562,'Fichier FI (en entrée)'!B:E,4)</f>
        <v>Rszbkwcseloaw</v>
      </c>
      <c r="E1562" s="2" t="s">
        <v>15</v>
      </c>
      <c r="F1562" s="2" t="s">
        <v>3</v>
      </c>
      <c r="G1562" s="1">
        <v>1</v>
      </c>
      <c r="H1562" s="1">
        <v>7.75</v>
      </c>
      <c r="I1562" s="2" t="s">
        <v>1</v>
      </c>
      <c r="J1562" s="1">
        <v>3</v>
      </c>
      <c r="K1562" s="2" t="s">
        <v>5</v>
      </c>
      <c r="L1562" s="1">
        <v>0</v>
      </c>
      <c r="M1562" s="1">
        <v>1</v>
      </c>
      <c r="N1562" s="1">
        <v>0</v>
      </c>
    </row>
    <row r="1563" spans="1:14">
      <c r="A1563" s="1">
        <v>1562</v>
      </c>
      <c r="B1563" s="1">
        <v>378991</v>
      </c>
      <c r="C1563" s="2" t="str">
        <f ca="1">VLOOKUP(B1563,'Fichier FI (en entrée)'!B:D,3)</f>
        <v>LQBTITUUVH</v>
      </c>
      <c r="D1563" s="2" t="str">
        <f ca="1">VLOOKUP(B1563,'Fichier FI (en entrée)'!B:E,4)</f>
        <v>Qwqzyjywibwdo</v>
      </c>
      <c r="E1563" s="2" t="s">
        <v>19</v>
      </c>
      <c r="F1563" s="2" t="s">
        <v>3</v>
      </c>
      <c r="G1563" s="1">
        <v>1</v>
      </c>
      <c r="H1563" s="1">
        <v>7.74</v>
      </c>
      <c r="I1563" s="2" t="s">
        <v>1</v>
      </c>
      <c r="J1563" s="1">
        <v>3</v>
      </c>
      <c r="K1563" s="2" t="s">
        <v>0</v>
      </c>
      <c r="L1563" s="1">
        <v>0</v>
      </c>
      <c r="M1563" s="1">
        <v>14</v>
      </c>
      <c r="N1563" s="1">
        <v>0</v>
      </c>
    </row>
    <row r="1564" spans="1:14">
      <c r="A1564" s="1">
        <v>1562</v>
      </c>
      <c r="B1564" s="1">
        <v>1057128</v>
      </c>
      <c r="C1564" s="2" t="str">
        <f ca="1">VLOOKUP(B1564,'Fichier FI (en entrée)'!B:D,3)</f>
        <v>TEZYAMWBAL</v>
      </c>
      <c r="D1564" s="2" t="str">
        <f ca="1">VLOOKUP(B1564,'Fichier FI (en entrée)'!B:E,4)</f>
        <v>Tstwufrzrqwts</v>
      </c>
      <c r="E1564" s="2" t="s">
        <v>39</v>
      </c>
      <c r="F1564" s="2" t="s">
        <v>3</v>
      </c>
      <c r="G1564" s="1">
        <v>1</v>
      </c>
      <c r="H1564" s="1">
        <v>7.74</v>
      </c>
      <c r="I1564" s="2" t="s">
        <v>1</v>
      </c>
      <c r="J1564" s="1">
        <v>3</v>
      </c>
      <c r="K1564" s="2" t="s">
        <v>0</v>
      </c>
      <c r="L1564" s="1">
        <v>0</v>
      </c>
      <c r="M1564" s="1">
        <v>0</v>
      </c>
      <c r="N1564" s="1">
        <v>0</v>
      </c>
    </row>
    <row r="1565" spans="1:14">
      <c r="A1565" s="1">
        <v>1564</v>
      </c>
      <c r="B1565" s="1">
        <v>285213</v>
      </c>
      <c r="C1565" s="2" t="str">
        <f ca="1">VLOOKUP(B1565,'Fichier FI (en entrée)'!B:D,3)</f>
        <v>KHUKRWAIMW</v>
      </c>
      <c r="D1565" s="2" t="str">
        <f ca="1">VLOOKUP(B1565,'Fichier FI (en entrée)'!B:E,4)</f>
        <v>Wabjdijlsuicz</v>
      </c>
      <c r="E1565" s="2" t="s">
        <v>24</v>
      </c>
      <c r="F1565" s="2" t="s">
        <v>3</v>
      </c>
      <c r="G1565" s="1">
        <v>1</v>
      </c>
      <c r="H1565" s="1">
        <v>7.72</v>
      </c>
      <c r="I1565" s="2" t="s">
        <v>1</v>
      </c>
      <c r="J1565" s="1">
        <v>3</v>
      </c>
      <c r="K1565" s="2" t="s">
        <v>5</v>
      </c>
      <c r="L1565" s="1">
        <v>0</v>
      </c>
      <c r="M1565" s="1">
        <v>2</v>
      </c>
      <c r="N1565" s="1">
        <v>0</v>
      </c>
    </row>
    <row r="1566" spans="1:14">
      <c r="A1566" s="1">
        <v>1564</v>
      </c>
      <c r="B1566" s="1">
        <v>285150</v>
      </c>
      <c r="C1566" s="2" t="str">
        <f ca="1">VLOOKUP(B1566,'Fichier FI (en entrée)'!B:D,3)</f>
        <v>XVMZNRKVNX</v>
      </c>
      <c r="D1566" s="2" t="str">
        <f ca="1">VLOOKUP(B1566,'Fichier FI (en entrée)'!B:E,4)</f>
        <v>Kwvrtqobowrnn</v>
      </c>
      <c r="E1566" s="2" t="s">
        <v>24</v>
      </c>
      <c r="F1566" s="2" t="s">
        <v>3</v>
      </c>
      <c r="G1566" s="1">
        <v>1</v>
      </c>
      <c r="H1566" s="1">
        <v>7.72</v>
      </c>
      <c r="I1566" s="2" t="s">
        <v>1</v>
      </c>
      <c r="J1566" s="1">
        <v>3</v>
      </c>
      <c r="K1566" s="2" t="s">
        <v>0</v>
      </c>
      <c r="L1566" s="1">
        <v>0</v>
      </c>
      <c r="M1566" s="1">
        <v>2</v>
      </c>
      <c r="N1566" s="1">
        <v>0</v>
      </c>
    </row>
    <row r="1567" spans="1:14">
      <c r="A1567" s="1">
        <v>1566</v>
      </c>
      <c r="B1567" s="1">
        <v>284978</v>
      </c>
      <c r="C1567" s="2" t="str">
        <f ca="1">VLOOKUP(B1567,'Fichier FI (en entrée)'!B:D,3)</f>
        <v>SUQTQAMCAQ</v>
      </c>
      <c r="D1567" s="2" t="str">
        <f ca="1">VLOOKUP(B1567,'Fichier FI (en entrée)'!B:E,4)</f>
        <v>Caqyccfjlcbci</v>
      </c>
      <c r="E1567" s="2" t="s">
        <v>27</v>
      </c>
      <c r="F1567" s="2" t="s">
        <v>3</v>
      </c>
      <c r="G1567" s="1">
        <v>1</v>
      </c>
      <c r="H1567" s="1">
        <v>7.71</v>
      </c>
      <c r="I1567" s="2" t="s">
        <v>1</v>
      </c>
      <c r="J1567" s="1">
        <v>3</v>
      </c>
      <c r="K1567" s="2" t="s">
        <v>0</v>
      </c>
      <c r="L1567" s="1">
        <v>0</v>
      </c>
      <c r="M1567" s="1">
        <v>12</v>
      </c>
      <c r="N1567" s="1">
        <v>0</v>
      </c>
    </row>
    <row r="1568" spans="1:14">
      <c r="A1568" s="1">
        <v>1566</v>
      </c>
      <c r="B1568" s="1">
        <v>1047184</v>
      </c>
      <c r="C1568" s="2" t="str">
        <f ca="1">VLOOKUP(B1568,'Fichier FI (en entrée)'!B:D,3)</f>
        <v>LAIUOYVPMR</v>
      </c>
      <c r="D1568" s="2" t="str">
        <f ca="1">VLOOKUP(B1568,'Fichier FI (en entrée)'!B:E,4)</f>
        <v>Ycansbbraivqe</v>
      </c>
      <c r="E1568" s="2" t="s">
        <v>34</v>
      </c>
      <c r="F1568" s="2" t="s">
        <v>3</v>
      </c>
      <c r="G1568" s="1">
        <v>1</v>
      </c>
      <c r="H1568" s="1">
        <v>7.71</v>
      </c>
      <c r="I1568" s="2" t="s">
        <v>1</v>
      </c>
      <c r="J1568" s="1">
        <v>3</v>
      </c>
      <c r="K1568" s="2" t="s">
        <v>0</v>
      </c>
      <c r="L1568" s="1">
        <v>0</v>
      </c>
      <c r="M1568" s="1">
        <v>8</v>
      </c>
      <c r="N1568" s="1">
        <v>0</v>
      </c>
    </row>
    <row r="1569" spans="1:14">
      <c r="A1569" s="1">
        <v>1568</v>
      </c>
      <c r="B1569" s="1">
        <v>1119951</v>
      </c>
      <c r="C1569" s="2" t="str">
        <f ca="1">VLOOKUP(B1569,'Fichier FI (en entrée)'!B:D,3)</f>
        <v>OVDEPSWEBU</v>
      </c>
      <c r="D1569" s="2" t="str">
        <f ca="1">VLOOKUP(B1569,'Fichier FI (en entrée)'!B:E,4)</f>
        <v>Mtgpsydyfddml</v>
      </c>
      <c r="E1569" s="2" t="s">
        <v>39</v>
      </c>
      <c r="F1569" s="2" t="s">
        <v>3</v>
      </c>
      <c r="G1569" s="1">
        <v>1</v>
      </c>
      <c r="H1569" s="1">
        <v>7.7</v>
      </c>
      <c r="I1569" s="2" t="s">
        <v>1</v>
      </c>
      <c r="J1569" s="1">
        <v>3</v>
      </c>
      <c r="K1569" s="2" t="s">
        <v>5</v>
      </c>
      <c r="L1569" s="1">
        <v>0</v>
      </c>
      <c r="M1569" s="1">
        <v>29</v>
      </c>
      <c r="N1569" s="1">
        <v>0</v>
      </c>
    </row>
    <row r="1570" spans="1:14">
      <c r="A1570" s="1">
        <v>1569</v>
      </c>
      <c r="B1570" s="1">
        <v>688785</v>
      </c>
      <c r="C1570" s="2" t="str">
        <f ca="1">VLOOKUP(B1570,'Fichier FI (en entrée)'!B:D,3)</f>
        <v>ZVTCRYNJRZ</v>
      </c>
      <c r="D1570" s="2" t="str">
        <f ca="1">VLOOKUP(B1570,'Fichier FI (en entrée)'!B:E,4)</f>
        <v>Fhknjnhjbfcmf</v>
      </c>
      <c r="E1570" s="2" t="s">
        <v>38</v>
      </c>
      <c r="F1570" s="2" t="s">
        <v>3</v>
      </c>
      <c r="G1570" s="1">
        <v>1</v>
      </c>
      <c r="H1570" s="1">
        <v>7.69</v>
      </c>
      <c r="I1570" s="2" t="s">
        <v>1</v>
      </c>
      <c r="J1570" s="1">
        <v>3</v>
      </c>
      <c r="K1570" s="2" t="s">
        <v>5</v>
      </c>
      <c r="L1570" s="1">
        <v>0</v>
      </c>
      <c r="M1570" s="1">
        <v>3</v>
      </c>
      <c r="N1570" s="1">
        <v>0</v>
      </c>
    </row>
    <row r="1571" spans="1:14">
      <c r="A1571" s="1">
        <v>1570</v>
      </c>
      <c r="B1571" s="1">
        <v>1012746</v>
      </c>
      <c r="C1571" s="2" t="str">
        <f ca="1">VLOOKUP(B1571,'Fichier FI (en entrée)'!B:D,3)</f>
        <v>VFNHEFDMPC</v>
      </c>
      <c r="D1571" s="2" t="str">
        <f ca="1">VLOOKUP(B1571,'Fichier FI (en entrée)'!B:E,4)</f>
        <v>Zohfedglaxazq</v>
      </c>
      <c r="E1571" s="2" t="s">
        <v>23</v>
      </c>
      <c r="F1571" s="2" t="s">
        <v>3</v>
      </c>
      <c r="G1571" s="1">
        <v>1</v>
      </c>
      <c r="H1571" s="1">
        <v>7.68</v>
      </c>
      <c r="I1571" s="2" t="s">
        <v>1</v>
      </c>
      <c r="J1571" s="1">
        <v>3</v>
      </c>
      <c r="K1571" s="2" t="s">
        <v>5</v>
      </c>
      <c r="L1571" s="1">
        <v>0</v>
      </c>
      <c r="M1571" s="1">
        <v>3</v>
      </c>
      <c r="N1571" s="1">
        <v>0</v>
      </c>
    </row>
    <row r="1572" spans="1:14">
      <c r="A1572" s="1">
        <v>1570</v>
      </c>
      <c r="B1572" s="1">
        <v>377519</v>
      </c>
      <c r="C1572" s="2" t="str">
        <f ca="1">VLOOKUP(B1572,'Fichier FI (en entrée)'!B:D,3)</f>
        <v>HZEOXLNYZX</v>
      </c>
      <c r="D1572" s="2" t="str">
        <f ca="1">VLOOKUP(B1572,'Fichier FI (en entrée)'!B:E,4)</f>
        <v>Zpqrgzbweorpj</v>
      </c>
      <c r="E1572" s="2" t="s">
        <v>19</v>
      </c>
      <c r="F1572" s="2" t="s">
        <v>3</v>
      </c>
      <c r="G1572" s="1">
        <v>1</v>
      </c>
      <c r="H1572" s="1">
        <v>7.68</v>
      </c>
      <c r="I1572" s="2" t="s">
        <v>1</v>
      </c>
      <c r="J1572" s="1">
        <v>3</v>
      </c>
      <c r="K1572" s="2" t="s">
        <v>0</v>
      </c>
      <c r="L1572" s="1">
        <v>0</v>
      </c>
      <c r="M1572" s="1">
        <v>14</v>
      </c>
      <c r="N1572" s="1">
        <v>0</v>
      </c>
    </row>
    <row r="1573" spans="1:14">
      <c r="A1573" s="1">
        <v>1570</v>
      </c>
      <c r="B1573" s="1">
        <v>214441</v>
      </c>
      <c r="C1573" s="2" t="str">
        <f ca="1">VLOOKUP(B1573,'Fichier FI (en entrée)'!B:D,3)</f>
        <v>FHOBSVQCAV</v>
      </c>
      <c r="D1573" s="2" t="str">
        <f ca="1">VLOOKUP(B1573,'Fichier FI (en entrée)'!B:E,4)</f>
        <v>Bzyxbnhretvtu</v>
      </c>
      <c r="E1573" s="2" t="s">
        <v>18</v>
      </c>
      <c r="F1573" s="2" t="s">
        <v>3</v>
      </c>
      <c r="G1573" s="1">
        <v>1</v>
      </c>
      <c r="H1573" s="1">
        <v>7.68</v>
      </c>
      <c r="I1573" s="2" t="s">
        <v>1</v>
      </c>
      <c r="J1573" s="1">
        <v>3</v>
      </c>
      <c r="K1573" s="2" t="s">
        <v>0</v>
      </c>
      <c r="L1573" s="1">
        <v>0</v>
      </c>
      <c r="M1573" s="1">
        <v>15</v>
      </c>
      <c r="N1573" s="1">
        <v>0</v>
      </c>
    </row>
    <row r="1574" spans="1:14">
      <c r="A1574" s="1">
        <v>1570</v>
      </c>
      <c r="B1574" s="1">
        <v>1130482</v>
      </c>
      <c r="C1574" s="2" t="str">
        <f ca="1">VLOOKUP(B1574,'Fichier FI (en entrée)'!B:D,3)</f>
        <v>WDAKITTUEU</v>
      </c>
      <c r="D1574" s="2" t="str">
        <f ca="1">VLOOKUP(B1574,'Fichier FI (en entrée)'!B:E,4)</f>
        <v>Hexieynwinrge</v>
      </c>
      <c r="E1574" s="2" t="s">
        <v>37</v>
      </c>
      <c r="F1574" s="2" t="s">
        <v>3</v>
      </c>
      <c r="G1574" s="1">
        <v>1</v>
      </c>
      <c r="H1574" s="1">
        <v>7.68</v>
      </c>
      <c r="I1574" s="2" t="s">
        <v>1</v>
      </c>
      <c r="J1574" s="1">
        <v>3</v>
      </c>
      <c r="K1574" s="2" t="s">
        <v>5</v>
      </c>
      <c r="L1574" s="1">
        <v>0</v>
      </c>
      <c r="M1574" s="1">
        <v>9</v>
      </c>
      <c r="N1574" s="1">
        <v>0</v>
      </c>
    </row>
    <row r="1575" spans="1:14">
      <c r="A1575" s="1">
        <v>1574</v>
      </c>
      <c r="B1575" s="1">
        <v>142247</v>
      </c>
      <c r="C1575" s="2" t="str">
        <f ca="1">VLOOKUP(B1575,'Fichier FI (en entrée)'!B:D,3)</f>
        <v>ELXDXEYPDE</v>
      </c>
      <c r="D1575" s="2" t="str">
        <f ca="1">VLOOKUP(B1575,'Fichier FI (en entrée)'!B:E,4)</f>
        <v>Agghdlornbpqf</v>
      </c>
      <c r="E1575" s="2" t="s">
        <v>15</v>
      </c>
      <c r="F1575" s="2" t="s">
        <v>3</v>
      </c>
      <c r="G1575" s="1">
        <v>1</v>
      </c>
      <c r="H1575" s="1">
        <v>7.67</v>
      </c>
      <c r="I1575" s="2" t="s">
        <v>1</v>
      </c>
      <c r="J1575" s="1">
        <v>3</v>
      </c>
      <c r="K1575" s="2" t="s">
        <v>5</v>
      </c>
      <c r="L1575" s="1">
        <v>0</v>
      </c>
      <c r="M1575" s="1">
        <v>8</v>
      </c>
      <c r="N1575" s="1">
        <v>0</v>
      </c>
    </row>
    <row r="1576" spans="1:14">
      <c r="A1576" s="1">
        <v>1574</v>
      </c>
      <c r="B1576" s="1">
        <v>632504</v>
      </c>
      <c r="C1576" s="2" t="str">
        <f ca="1">VLOOKUP(B1576,'Fichier FI (en entrée)'!B:D,3)</f>
        <v>QUWXRIJQSH</v>
      </c>
      <c r="D1576" s="2" t="str">
        <f ca="1">VLOOKUP(B1576,'Fichier FI (en entrée)'!B:E,4)</f>
        <v>Syskbbdryovcg</v>
      </c>
      <c r="E1576" s="2" t="s">
        <v>20</v>
      </c>
      <c r="F1576" s="2" t="s">
        <v>3</v>
      </c>
      <c r="G1576" s="1">
        <v>1</v>
      </c>
      <c r="H1576" s="1">
        <v>7.67</v>
      </c>
      <c r="I1576" s="2" t="s">
        <v>1</v>
      </c>
      <c r="J1576" s="1">
        <v>3</v>
      </c>
      <c r="K1576" s="2" t="s">
        <v>5</v>
      </c>
      <c r="L1576" s="1">
        <v>0</v>
      </c>
      <c r="M1576" s="1">
        <v>4</v>
      </c>
      <c r="N1576" s="1">
        <v>0</v>
      </c>
    </row>
    <row r="1577" spans="1:14">
      <c r="A1577" s="1">
        <v>1576</v>
      </c>
      <c r="B1577" s="1">
        <v>1184091</v>
      </c>
      <c r="C1577" s="2" t="str">
        <f ca="1">VLOOKUP(B1577,'Fichier FI (en entrée)'!B:D,3)</f>
        <v>WHHVQNOVNF</v>
      </c>
      <c r="D1577" s="2" t="str">
        <f ca="1">VLOOKUP(B1577,'Fichier FI (en entrée)'!B:E,4)</f>
        <v>Uqogjtxtonkox</v>
      </c>
      <c r="E1577" s="2" t="s">
        <v>36</v>
      </c>
      <c r="F1577" s="2" t="s">
        <v>3</v>
      </c>
      <c r="G1577" s="1">
        <v>1</v>
      </c>
      <c r="H1577" s="1">
        <v>7.66</v>
      </c>
      <c r="I1577" s="2" t="s">
        <v>1</v>
      </c>
      <c r="J1577" s="1">
        <v>3</v>
      </c>
      <c r="K1577" s="2" t="s">
        <v>0</v>
      </c>
      <c r="L1577" s="1">
        <v>0</v>
      </c>
      <c r="M1577" s="1">
        <v>17</v>
      </c>
      <c r="N1577" s="1">
        <v>0</v>
      </c>
    </row>
    <row r="1578" spans="1:14">
      <c r="A1578" s="1">
        <v>1576</v>
      </c>
      <c r="B1578" s="1">
        <v>450991</v>
      </c>
      <c r="C1578" s="2" t="str">
        <f ca="1">VLOOKUP(B1578,'Fichier FI (en entrée)'!B:D,3)</f>
        <v>ZPIEUECPIG</v>
      </c>
      <c r="D1578" s="2" t="str">
        <f ca="1">VLOOKUP(B1578,'Fichier FI (en entrée)'!B:E,4)</f>
        <v>Uxebtnuntyouw</v>
      </c>
      <c r="E1578" s="2" t="s">
        <v>30</v>
      </c>
      <c r="F1578" s="2" t="s">
        <v>3</v>
      </c>
      <c r="G1578" s="1">
        <v>1</v>
      </c>
      <c r="H1578" s="1">
        <v>7.66</v>
      </c>
      <c r="I1578" s="2" t="s">
        <v>1</v>
      </c>
      <c r="J1578" s="1">
        <v>3</v>
      </c>
      <c r="K1578" s="2" t="s">
        <v>5</v>
      </c>
      <c r="L1578" s="1">
        <v>0</v>
      </c>
      <c r="M1578" s="1">
        <v>1</v>
      </c>
      <c r="N1578" s="1">
        <v>0</v>
      </c>
    </row>
    <row r="1579" spans="1:14">
      <c r="A1579" s="1">
        <v>1576</v>
      </c>
      <c r="B1579" s="1">
        <v>291629</v>
      </c>
      <c r="C1579" s="2" t="str">
        <f ca="1">VLOOKUP(B1579,'Fichier FI (en entrée)'!B:D,3)</f>
        <v>DDJASFDZBL</v>
      </c>
      <c r="D1579" s="2" t="str">
        <f ca="1">VLOOKUP(B1579,'Fichier FI (en entrée)'!B:E,4)</f>
        <v>Hiheczaovhyri</v>
      </c>
      <c r="E1579" s="2" t="s">
        <v>17</v>
      </c>
      <c r="F1579" s="2" t="s">
        <v>3</v>
      </c>
      <c r="G1579" s="1">
        <v>1</v>
      </c>
      <c r="H1579" s="1">
        <v>7.66</v>
      </c>
      <c r="I1579" s="2" t="s">
        <v>1</v>
      </c>
      <c r="J1579" s="1">
        <v>3</v>
      </c>
      <c r="K1579" s="2" t="s">
        <v>0</v>
      </c>
      <c r="L1579" s="1">
        <v>0</v>
      </c>
      <c r="M1579" s="1">
        <v>1</v>
      </c>
      <c r="N1579" s="1">
        <v>0</v>
      </c>
    </row>
    <row r="1580" spans="1:14">
      <c r="A1580" s="1">
        <v>1579</v>
      </c>
      <c r="B1580" s="1">
        <v>723815</v>
      </c>
      <c r="C1580" s="2" t="str">
        <f ca="1">VLOOKUP(B1580,'Fichier FI (en entrée)'!B:D,3)</f>
        <v>PNKGUIOHFC</v>
      </c>
      <c r="D1580" s="2" t="str">
        <f ca="1">VLOOKUP(B1580,'Fichier FI (en entrée)'!B:E,4)</f>
        <v>Hlznlyonspvdd</v>
      </c>
      <c r="E1580" s="2" t="s">
        <v>20</v>
      </c>
      <c r="F1580" s="2" t="s">
        <v>3</v>
      </c>
      <c r="G1580" s="1">
        <v>1</v>
      </c>
      <c r="H1580" s="1">
        <v>7.62</v>
      </c>
      <c r="I1580" s="2" t="s">
        <v>1</v>
      </c>
      <c r="J1580" s="1">
        <v>3</v>
      </c>
      <c r="K1580" s="2" t="s">
        <v>5</v>
      </c>
      <c r="L1580" s="1">
        <v>0</v>
      </c>
      <c r="M1580" s="1">
        <v>1</v>
      </c>
      <c r="N1580" s="1">
        <v>0</v>
      </c>
    </row>
    <row r="1581" spans="1:14">
      <c r="A1581" s="1">
        <v>1580</v>
      </c>
      <c r="B1581" s="1">
        <v>730959</v>
      </c>
      <c r="C1581" s="2" t="str">
        <f ca="1">VLOOKUP(B1581,'Fichier FI (en entrée)'!B:D,3)</f>
        <v>XWGUKNTABX</v>
      </c>
      <c r="D1581" s="2" t="str">
        <f ca="1">VLOOKUP(B1581,'Fichier FI (en entrée)'!B:E,4)</f>
        <v>Nckymnidsavsj</v>
      </c>
      <c r="E1581" s="2" t="s">
        <v>28</v>
      </c>
      <c r="F1581" s="2" t="s">
        <v>3</v>
      </c>
      <c r="G1581" s="1">
        <v>1</v>
      </c>
      <c r="H1581" s="1">
        <v>7.61</v>
      </c>
      <c r="I1581" s="2" t="s">
        <v>1</v>
      </c>
      <c r="J1581" s="1">
        <v>3</v>
      </c>
      <c r="K1581" s="2" t="s">
        <v>0</v>
      </c>
      <c r="L1581" s="1">
        <v>0</v>
      </c>
      <c r="M1581" s="1">
        <v>7</v>
      </c>
      <c r="N1581" s="1">
        <v>0</v>
      </c>
    </row>
    <row r="1582" spans="1:14">
      <c r="A1582" s="1">
        <v>1580</v>
      </c>
      <c r="B1582" s="1">
        <v>450954</v>
      </c>
      <c r="C1582" s="2" t="str">
        <f ca="1">VLOOKUP(B1582,'Fichier FI (en entrée)'!B:D,3)</f>
        <v>LOUVIHOBVG</v>
      </c>
      <c r="D1582" s="2" t="str">
        <f ca="1">VLOOKUP(B1582,'Fichier FI (en entrée)'!B:E,4)</f>
        <v>Kvhmrwkcrybcp</v>
      </c>
      <c r="E1582" s="2" t="s">
        <v>14</v>
      </c>
      <c r="F1582" s="2" t="s">
        <v>3</v>
      </c>
      <c r="G1582" s="1">
        <v>1</v>
      </c>
      <c r="H1582" s="1">
        <v>7.61</v>
      </c>
      <c r="I1582" s="2" t="s">
        <v>1</v>
      </c>
      <c r="J1582" s="1">
        <v>3</v>
      </c>
      <c r="K1582" s="2" t="s">
        <v>0</v>
      </c>
      <c r="L1582" s="1">
        <v>0</v>
      </c>
      <c r="M1582" s="1">
        <v>17</v>
      </c>
      <c r="N1582" s="1">
        <v>0</v>
      </c>
    </row>
    <row r="1583" spans="1:14">
      <c r="A1583" s="1">
        <v>1580</v>
      </c>
      <c r="B1583" s="1">
        <v>247608</v>
      </c>
      <c r="C1583" s="2" t="str">
        <f ca="1">VLOOKUP(B1583,'Fichier FI (en entrée)'!B:D,3)</f>
        <v>YXNIOKZFXS</v>
      </c>
      <c r="D1583" s="2" t="str">
        <f ca="1">VLOOKUP(B1583,'Fichier FI (en entrée)'!B:E,4)</f>
        <v>Rdmjrmksaungt</v>
      </c>
      <c r="E1583" s="2" t="s">
        <v>18</v>
      </c>
      <c r="F1583" s="2" t="s">
        <v>3</v>
      </c>
      <c r="G1583" s="1">
        <v>1</v>
      </c>
      <c r="H1583" s="1">
        <v>7.61</v>
      </c>
      <c r="I1583" s="2" t="s">
        <v>1</v>
      </c>
      <c r="J1583" s="1">
        <v>3</v>
      </c>
      <c r="K1583" s="2" t="s">
        <v>5</v>
      </c>
      <c r="L1583" s="1">
        <v>0</v>
      </c>
      <c r="M1583" s="1">
        <v>12</v>
      </c>
      <c r="N1583" s="1">
        <v>0</v>
      </c>
    </row>
    <row r="1584" spans="1:14">
      <c r="A1584" s="1">
        <v>1583</v>
      </c>
      <c r="B1584" s="1">
        <v>202227</v>
      </c>
      <c r="C1584" s="2" t="str">
        <f ca="1">VLOOKUP(B1584,'Fichier FI (en entrée)'!B:D,3)</f>
        <v>UKWUZVDMXP</v>
      </c>
      <c r="D1584" s="2" t="str">
        <f ca="1">VLOOKUP(B1584,'Fichier FI (en entrée)'!B:E,4)</f>
        <v>Ikustjuchsugf</v>
      </c>
      <c r="E1584" s="2" t="s">
        <v>33</v>
      </c>
      <c r="F1584" s="2" t="s">
        <v>3</v>
      </c>
      <c r="G1584" s="1">
        <v>1</v>
      </c>
      <c r="H1584" s="1">
        <v>7.59</v>
      </c>
      <c r="I1584" s="2" t="s">
        <v>1</v>
      </c>
      <c r="J1584" s="1">
        <v>3</v>
      </c>
      <c r="K1584" s="2" t="s">
        <v>5</v>
      </c>
      <c r="L1584" s="1">
        <v>0</v>
      </c>
      <c r="M1584" s="1">
        <v>0</v>
      </c>
      <c r="N1584" s="1">
        <v>0</v>
      </c>
    </row>
    <row r="1585" spans="1:14">
      <c r="A1585" s="1">
        <v>1584</v>
      </c>
      <c r="B1585" s="1">
        <v>424564</v>
      </c>
      <c r="C1585" s="2" t="str">
        <f ca="1">VLOOKUP(B1585,'Fichier FI (en entrée)'!B:D,3)</f>
        <v>UPXWZKKMQX</v>
      </c>
      <c r="D1585" s="2" t="str">
        <f ca="1">VLOOKUP(B1585,'Fichier FI (en entrée)'!B:E,4)</f>
        <v>Xjohnwachvkso</v>
      </c>
      <c r="E1585" s="2" t="s">
        <v>19</v>
      </c>
      <c r="F1585" s="2" t="s">
        <v>3</v>
      </c>
      <c r="G1585" s="1">
        <v>1</v>
      </c>
      <c r="H1585" s="1">
        <v>7.58</v>
      </c>
      <c r="I1585" s="2" t="s">
        <v>1</v>
      </c>
      <c r="J1585" s="1">
        <v>3</v>
      </c>
      <c r="K1585" s="2" t="s">
        <v>0</v>
      </c>
      <c r="L1585" s="1">
        <v>0</v>
      </c>
      <c r="M1585" s="1">
        <v>18</v>
      </c>
      <c r="N1585" s="1">
        <v>0</v>
      </c>
    </row>
    <row r="1586" spans="1:14">
      <c r="A1586" s="1">
        <v>1585</v>
      </c>
      <c r="B1586" s="1">
        <v>731073</v>
      </c>
      <c r="C1586" s="2" t="str">
        <f ca="1">VLOOKUP(B1586,'Fichier FI (en entrée)'!B:D,3)</f>
        <v>LZNOYXMLWR</v>
      </c>
      <c r="D1586" s="2" t="str">
        <f ca="1">VLOOKUP(B1586,'Fichier FI (en entrée)'!B:E,4)</f>
        <v>Jiwozvikocmgq</v>
      </c>
      <c r="E1586" s="2" t="s">
        <v>28</v>
      </c>
      <c r="F1586" s="2" t="s">
        <v>3</v>
      </c>
      <c r="G1586" s="1">
        <v>1</v>
      </c>
      <c r="H1586" s="1">
        <v>7.57</v>
      </c>
      <c r="I1586" s="2" t="s">
        <v>1</v>
      </c>
      <c r="J1586" s="1">
        <v>3</v>
      </c>
      <c r="K1586" s="2" t="s">
        <v>5</v>
      </c>
      <c r="L1586" s="1">
        <v>0</v>
      </c>
      <c r="M1586" s="1">
        <v>2</v>
      </c>
      <c r="N1586" s="1">
        <v>0</v>
      </c>
    </row>
    <row r="1587" spans="1:14">
      <c r="A1587" s="1">
        <v>1585</v>
      </c>
      <c r="B1587" s="1">
        <v>576407</v>
      </c>
      <c r="C1587" s="2" t="str">
        <f ca="1">VLOOKUP(B1587,'Fichier FI (en entrée)'!B:D,3)</f>
        <v>QQOEOOCFKQ</v>
      </c>
      <c r="D1587" s="2" t="str">
        <f ca="1">VLOOKUP(B1587,'Fichier FI (en entrée)'!B:E,4)</f>
        <v>Qwmbcnaqxterv</v>
      </c>
      <c r="E1587" s="2" t="s">
        <v>20</v>
      </c>
      <c r="F1587" s="2" t="s">
        <v>3</v>
      </c>
      <c r="G1587" s="1">
        <v>1</v>
      </c>
      <c r="H1587" s="1">
        <v>7.57</v>
      </c>
      <c r="I1587" s="2" t="s">
        <v>1</v>
      </c>
      <c r="J1587" s="1">
        <v>3</v>
      </c>
      <c r="K1587" s="2" t="s">
        <v>5</v>
      </c>
      <c r="L1587" s="1">
        <v>0</v>
      </c>
      <c r="M1587" s="1">
        <v>5</v>
      </c>
      <c r="N1587" s="1">
        <v>0</v>
      </c>
    </row>
    <row r="1588" spans="1:14">
      <c r="A1588" s="1">
        <v>1587</v>
      </c>
      <c r="B1588" s="1">
        <v>434589</v>
      </c>
      <c r="C1588" s="2" t="str">
        <f ca="1">VLOOKUP(B1588,'Fichier FI (en entrée)'!B:D,3)</f>
        <v>IEZIRJOARP</v>
      </c>
      <c r="D1588" s="2" t="str">
        <f ca="1">VLOOKUP(B1588,'Fichier FI (en entrée)'!B:E,4)</f>
        <v>Gforhtdouuggr</v>
      </c>
      <c r="E1588" s="2" t="s">
        <v>24</v>
      </c>
      <c r="F1588" s="2" t="s">
        <v>3</v>
      </c>
      <c r="G1588" s="1">
        <v>1</v>
      </c>
      <c r="H1588" s="1">
        <v>7.55</v>
      </c>
      <c r="I1588" s="2" t="s">
        <v>1</v>
      </c>
      <c r="J1588" s="1">
        <v>3</v>
      </c>
      <c r="K1588" s="2" t="s">
        <v>5</v>
      </c>
      <c r="L1588" s="1">
        <v>0</v>
      </c>
      <c r="M1588" s="1">
        <v>3</v>
      </c>
      <c r="N1588" s="1">
        <v>0</v>
      </c>
    </row>
    <row r="1589" spans="1:14">
      <c r="A1589" s="1">
        <v>1588</v>
      </c>
      <c r="B1589" s="1">
        <v>285207</v>
      </c>
      <c r="C1589" s="2" t="str">
        <f ca="1">VLOOKUP(B1589,'Fichier FI (en entrée)'!B:D,3)</f>
        <v>HUUHXFCYGY</v>
      </c>
      <c r="D1589" s="2" t="str">
        <f ca="1">VLOOKUP(B1589,'Fichier FI (en entrée)'!B:E,4)</f>
        <v>Ixvvdpgycevus</v>
      </c>
      <c r="E1589" s="2" t="s">
        <v>20</v>
      </c>
      <c r="F1589" s="2" t="s">
        <v>3</v>
      </c>
      <c r="G1589" s="1">
        <v>1</v>
      </c>
      <c r="H1589" s="1">
        <v>7.52</v>
      </c>
      <c r="I1589" s="2" t="s">
        <v>1</v>
      </c>
      <c r="J1589" s="1">
        <v>3</v>
      </c>
      <c r="K1589" s="2" t="s">
        <v>0</v>
      </c>
      <c r="L1589" s="1">
        <v>0</v>
      </c>
      <c r="M1589" s="1">
        <v>1</v>
      </c>
      <c r="N1589" s="1">
        <v>0</v>
      </c>
    </row>
    <row r="1590" spans="1:14">
      <c r="A1590" s="1">
        <v>1588</v>
      </c>
      <c r="B1590" s="1">
        <v>214309</v>
      </c>
      <c r="C1590" s="2" t="str">
        <f ca="1">VLOOKUP(B1590,'Fichier FI (en entrée)'!B:D,3)</f>
        <v>PFSIBJYXPK</v>
      </c>
      <c r="D1590" s="2" t="str">
        <f ca="1">VLOOKUP(B1590,'Fichier FI (en entrée)'!B:E,4)</f>
        <v>Uuqrorykotqnn</v>
      </c>
      <c r="E1590" s="2" t="s">
        <v>26</v>
      </c>
      <c r="F1590" s="2" t="s">
        <v>3</v>
      </c>
      <c r="G1590" s="1">
        <v>1</v>
      </c>
      <c r="H1590" s="1">
        <v>7.52</v>
      </c>
      <c r="I1590" s="2" t="s">
        <v>1</v>
      </c>
      <c r="J1590" s="1">
        <v>3</v>
      </c>
      <c r="K1590" s="2" t="s">
        <v>0</v>
      </c>
      <c r="L1590" s="1">
        <v>0</v>
      </c>
      <c r="M1590" s="1">
        <v>12</v>
      </c>
      <c r="N1590" s="1">
        <v>0</v>
      </c>
    </row>
    <row r="1591" spans="1:14">
      <c r="A1591" s="1">
        <v>1590</v>
      </c>
      <c r="B1591" s="1">
        <v>214289</v>
      </c>
      <c r="C1591" s="2" t="str">
        <f ca="1">VLOOKUP(B1591,'Fichier FI (en entrée)'!B:D,3)</f>
        <v>VRUMVOTZPF</v>
      </c>
      <c r="D1591" s="2" t="str">
        <f ca="1">VLOOKUP(B1591,'Fichier FI (en entrée)'!B:E,4)</f>
        <v>Vcutueojgrkco</v>
      </c>
      <c r="E1591" s="2" t="s">
        <v>17</v>
      </c>
      <c r="F1591" s="2" t="s">
        <v>3</v>
      </c>
      <c r="G1591" s="1">
        <v>1</v>
      </c>
      <c r="H1591" s="1">
        <v>7.5</v>
      </c>
      <c r="I1591" s="2" t="s">
        <v>1</v>
      </c>
      <c r="J1591" s="1">
        <v>3</v>
      </c>
      <c r="K1591" s="2" t="s">
        <v>0</v>
      </c>
      <c r="L1591" s="1">
        <v>0</v>
      </c>
      <c r="M1591" s="1">
        <v>5</v>
      </c>
      <c r="N1591" s="1">
        <v>0</v>
      </c>
    </row>
    <row r="1592" spans="1:14">
      <c r="A1592" s="1">
        <v>1590</v>
      </c>
      <c r="B1592" s="1">
        <v>1025578</v>
      </c>
      <c r="C1592" s="2" t="str">
        <f ca="1">VLOOKUP(B1592,'Fichier FI (en entrée)'!B:D,3)</f>
        <v>VBLUYMXHQD</v>
      </c>
      <c r="D1592" s="2" t="str">
        <f ca="1">VLOOKUP(B1592,'Fichier FI (en entrée)'!B:E,4)</f>
        <v>Hatotincuaezk</v>
      </c>
      <c r="E1592" s="2" t="s">
        <v>35</v>
      </c>
      <c r="F1592" s="2" t="s">
        <v>3</v>
      </c>
      <c r="G1592" s="1">
        <v>1</v>
      </c>
      <c r="H1592" s="1">
        <v>7.5</v>
      </c>
      <c r="I1592" s="2" t="s">
        <v>1</v>
      </c>
      <c r="J1592" s="1">
        <v>3</v>
      </c>
      <c r="K1592" s="2" t="s">
        <v>5</v>
      </c>
      <c r="L1592" s="1">
        <v>0</v>
      </c>
      <c r="M1592" s="1">
        <v>8</v>
      </c>
      <c r="N1592" s="1">
        <v>0</v>
      </c>
    </row>
    <row r="1593" spans="1:14">
      <c r="A1593" s="1">
        <v>1592</v>
      </c>
      <c r="B1593" s="1">
        <v>508935</v>
      </c>
      <c r="C1593" s="2" t="str">
        <f ca="1">VLOOKUP(B1593,'Fichier FI (en entrée)'!B:D,3)</f>
        <v>KPSWTVPGWA</v>
      </c>
      <c r="D1593" s="2" t="str">
        <f ca="1">VLOOKUP(B1593,'Fichier FI (en entrée)'!B:E,4)</f>
        <v>Ovxkmvfwqsmyk</v>
      </c>
      <c r="E1593" s="2" t="s">
        <v>26</v>
      </c>
      <c r="F1593" s="2" t="s">
        <v>3</v>
      </c>
      <c r="G1593" s="1">
        <v>1</v>
      </c>
      <c r="H1593" s="1">
        <v>7.48</v>
      </c>
      <c r="I1593" s="2" t="s">
        <v>1</v>
      </c>
      <c r="J1593" s="1">
        <v>3</v>
      </c>
      <c r="K1593" s="2" t="s">
        <v>0</v>
      </c>
      <c r="L1593" s="1">
        <v>0</v>
      </c>
      <c r="M1593" s="1">
        <v>2</v>
      </c>
      <c r="N1593" s="1">
        <v>0</v>
      </c>
    </row>
    <row r="1594" spans="1:14">
      <c r="A1594" s="1">
        <v>1593</v>
      </c>
      <c r="B1594" s="1">
        <v>575953</v>
      </c>
      <c r="C1594" s="2" t="str">
        <f ca="1">VLOOKUP(B1594,'Fichier FI (en entrée)'!B:D,3)</f>
        <v>IQWZJDZTKQ</v>
      </c>
      <c r="D1594" s="2" t="str">
        <f ca="1">VLOOKUP(B1594,'Fichier FI (en entrée)'!B:E,4)</f>
        <v>Awxebvyykktur</v>
      </c>
      <c r="E1594" s="2" t="s">
        <v>14</v>
      </c>
      <c r="F1594" s="2" t="s">
        <v>3</v>
      </c>
      <c r="G1594" s="1">
        <v>1</v>
      </c>
      <c r="H1594" s="1">
        <v>7.45</v>
      </c>
      <c r="I1594" s="2" t="s">
        <v>1</v>
      </c>
      <c r="J1594" s="1">
        <v>3</v>
      </c>
      <c r="K1594" s="2" t="s">
        <v>0</v>
      </c>
      <c r="L1594" s="1">
        <v>0</v>
      </c>
      <c r="M1594" s="1">
        <v>16</v>
      </c>
      <c r="N1594" s="1">
        <v>0</v>
      </c>
    </row>
    <row r="1595" spans="1:14">
      <c r="A1595" s="1">
        <v>1593</v>
      </c>
      <c r="B1595" s="1">
        <v>410779</v>
      </c>
      <c r="C1595" s="2" t="str">
        <f ca="1">VLOOKUP(B1595,'Fichier FI (en entrée)'!B:D,3)</f>
        <v>UGSDMPTZPA</v>
      </c>
      <c r="D1595" s="2" t="str">
        <f ca="1">VLOOKUP(B1595,'Fichier FI (en entrée)'!B:E,4)</f>
        <v>Ulpurbqjcoiau</v>
      </c>
      <c r="E1595" s="2" t="s">
        <v>14</v>
      </c>
      <c r="F1595" s="2" t="s">
        <v>3</v>
      </c>
      <c r="G1595" s="1">
        <v>1</v>
      </c>
      <c r="H1595" s="1">
        <v>7.45</v>
      </c>
      <c r="I1595" s="2" t="s">
        <v>1</v>
      </c>
      <c r="J1595" s="1">
        <v>3</v>
      </c>
      <c r="K1595" s="2" t="s">
        <v>5</v>
      </c>
      <c r="L1595" s="1">
        <v>0</v>
      </c>
      <c r="M1595" s="1">
        <v>16</v>
      </c>
      <c r="N1595" s="1">
        <v>0</v>
      </c>
    </row>
    <row r="1596" spans="1:14">
      <c r="A1596" s="1">
        <v>1595</v>
      </c>
      <c r="B1596" s="1">
        <v>740380</v>
      </c>
      <c r="C1596" s="2" t="str">
        <f ca="1">VLOOKUP(B1596,'Fichier FI (en entrée)'!B:D,3)</f>
        <v>UZPZDEYFYU</v>
      </c>
      <c r="D1596" s="2" t="str">
        <f ca="1">VLOOKUP(B1596,'Fichier FI (en entrée)'!B:E,4)</f>
        <v>Wvdfojgysqdmk</v>
      </c>
      <c r="E1596" s="2" t="s">
        <v>23</v>
      </c>
      <c r="F1596" s="2" t="s">
        <v>3</v>
      </c>
      <c r="G1596" s="1">
        <v>1</v>
      </c>
      <c r="H1596" s="1">
        <v>7.44</v>
      </c>
      <c r="I1596" s="2" t="s">
        <v>1</v>
      </c>
      <c r="J1596" s="1">
        <v>3</v>
      </c>
      <c r="K1596" s="2" t="s">
        <v>5</v>
      </c>
      <c r="L1596" s="1">
        <v>0</v>
      </c>
      <c r="M1596" s="1">
        <v>0</v>
      </c>
      <c r="N1596" s="1">
        <v>0</v>
      </c>
    </row>
    <row r="1597" spans="1:14">
      <c r="A1597" s="1">
        <v>1596</v>
      </c>
      <c r="B1597" s="1">
        <v>214473</v>
      </c>
      <c r="C1597" s="2" t="str">
        <f ca="1">VLOOKUP(B1597,'Fichier FI (en entrée)'!B:D,3)</f>
        <v>UXBTAOLXFJ</v>
      </c>
      <c r="D1597" s="2" t="str">
        <f ca="1">VLOOKUP(B1597,'Fichier FI (en entrée)'!B:E,4)</f>
        <v>Sxzmeoyulqlhn</v>
      </c>
      <c r="E1597" s="2" t="s">
        <v>14</v>
      </c>
      <c r="F1597" s="2" t="s">
        <v>3</v>
      </c>
      <c r="G1597" s="1">
        <v>1</v>
      </c>
      <c r="H1597" s="1">
        <v>7.43</v>
      </c>
      <c r="I1597" s="2" t="s">
        <v>1</v>
      </c>
      <c r="J1597" s="1">
        <v>3</v>
      </c>
      <c r="K1597" s="2" t="s">
        <v>0</v>
      </c>
      <c r="L1597" s="1">
        <v>0</v>
      </c>
      <c r="M1597" s="1">
        <v>17</v>
      </c>
      <c r="N1597" s="1">
        <v>0</v>
      </c>
    </row>
    <row r="1598" spans="1:14">
      <c r="A1598" s="1">
        <v>1596</v>
      </c>
      <c r="B1598" s="1">
        <v>181312</v>
      </c>
      <c r="C1598" s="2" t="str">
        <f ca="1">VLOOKUP(B1598,'Fichier FI (en entrée)'!B:D,3)</f>
        <v>CMBHACACZW</v>
      </c>
      <c r="D1598" s="2" t="str">
        <f ca="1">VLOOKUP(B1598,'Fichier FI (en entrée)'!B:E,4)</f>
        <v>Zumedpfuziltq</v>
      </c>
      <c r="E1598" s="2" t="s">
        <v>19</v>
      </c>
      <c r="F1598" s="2" t="s">
        <v>3</v>
      </c>
      <c r="G1598" s="1">
        <v>1</v>
      </c>
      <c r="H1598" s="1">
        <v>7.43</v>
      </c>
      <c r="I1598" s="2" t="s">
        <v>1</v>
      </c>
      <c r="J1598" s="1">
        <v>3</v>
      </c>
      <c r="K1598" s="2" t="s">
        <v>5</v>
      </c>
      <c r="L1598" s="1">
        <v>0</v>
      </c>
      <c r="M1598" s="1">
        <v>14</v>
      </c>
      <c r="N1598" s="1">
        <v>0</v>
      </c>
    </row>
    <row r="1599" spans="1:14">
      <c r="A1599" s="1">
        <v>1596</v>
      </c>
      <c r="B1599" s="1">
        <v>424626</v>
      </c>
      <c r="C1599" s="2" t="str">
        <f ca="1">VLOOKUP(B1599,'Fichier FI (en entrée)'!B:D,3)</f>
        <v>ZGAGGNPUWY</v>
      </c>
      <c r="D1599" s="2" t="str">
        <f ca="1">VLOOKUP(B1599,'Fichier FI (en entrée)'!B:E,4)</f>
        <v>Buazeylkzyxdz</v>
      </c>
      <c r="E1599" s="2" t="s">
        <v>27</v>
      </c>
      <c r="F1599" s="2" t="s">
        <v>3</v>
      </c>
      <c r="G1599" s="1">
        <v>1</v>
      </c>
      <c r="H1599" s="1">
        <v>7.43</v>
      </c>
      <c r="I1599" s="2" t="s">
        <v>1</v>
      </c>
      <c r="J1599" s="1">
        <v>3</v>
      </c>
      <c r="K1599" s="2" t="s">
        <v>0</v>
      </c>
      <c r="L1599" s="1">
        <v>0</v>
      </c>
      <c r="M1599" s="1">
        <v>12</v>
      </c>
      <c r="N1599" s="1">
        <v>0</v>
      </c>
    </row>
    <row r="1600" spans="1:14">
      <c r="A1600" s="1">
        <v>1596</v>
      </c>
      <c r="B1600" s="1">
        <v>765372</v>
      </c>
      <c r="C1600" s="2" t="str">
        <f ca="1">VLOOKUP(B1600,'Fichier FI (en entrée)'!B:D,3)</f>
        <v>ONVIBSNHTS</v>
      </c>
      <c r="D1600" s="2" t="str">
        <f ca="1">VLOOKUP(B1600,'Fichier FI (en entrée)'!B:E,4)</f>
        <v>Niswuohfgbkqn</v>
      </c>
      <c r="E1600" s="2" t="s">
        <v>14</v>
      </c>
      <c r="F1600" s="2" t="s">
        <v>3</v>
      </c>
      <c r="G1600" s="1">
        <v>1</v>
      </c>
      <c r="H1600" s="1">
        <v>7.43</v>
      </c>
      <c r="I1600" s="2" t="s">
        <v>1</v>
      </c>
      <c r="J1600" s="1">
        <v>3</v>
      </c>
      <c r="K1600" s="2" t="s">
        <v>0</v>
      </c>
      <c r="L1600" s="1">
        <v>0</v>
      </c>
      <c r="M1600" s="1">
        <v>16</v>
      </c>
      <c r="N1600" s="1">
        <v>0</v>
      </c>
    </row>
    <row r="1601" spans="1:14">
      <c r="A1601" s="1">
        <v>1600</v>
      </c>
      <c r="B1601" s="1">
        <v>202221</v>
      </c>
      <c r="C1601" s="2" t="str">
        <f ca="1">VLOOKUP(B1601,'Fichier FI (en entrée)'!B:D,3)</f>
        <v>LXIVXVJNSE</v>
      </c>
      <c r="D1601" s="2" t="str">
        <f ca="1">VLOOKUP(B1601,'Fichier FI (en entrée)'!B:E,4)</f>
        <v>Ustnjcfhrmxhh</v>
      </c>
      <c r="E1601" s="2" t="s">
        <v>24</v>
      </c>
      <c r="F1601" s="2" t="s">
        <v>3</v>
      </c>
      <c r="G1601" s="1">
        <v>1</v>
      </c>
      <c r="H1601" s="1">
        <v>7.41</v>
      </c>
      <c r="I1601" s="2" t="s">
        <v>1</v>
      </c>
      <c r="J1601" s="1">
        <v>3</v>
      </c>
      <c r="K1601" s="2" t="s">
        <v>0</v>
      </c>
      <c r="L1601" s="1">
        <v>0</v>
      </c>
      <c r="M1601" s="1">
        <v>2</v>
      </c>
      <c r="N1601" s="1">
        <v>0</v>
      </c>
    </row>
    <row r="1602" spans="1:14">
      <c r="A1602" s="1">
        <v>1600</v>
      </c>
      <c r="B1602" s="1">
        <v>163730</v>
      </c>
      <c r="C1602" s="2" t="str">
        <f ca="1">VLOOKUP(B1602,'Fichier FI (en entrée)'!B:D,3)</f>
        <v>EZHCLZDKVL</v>
      </c>
      <c r="D1602" s="2" t="str">
        <f ca="1">VLOOKUP(B1602,'Fichier FI (en entrée)'!B:E,4)</f>
        <v>Ccshdsynqclna</v>
      </c>
      <c r="E1602" s="2" t="s">
        <v>25</v>
      </c>
      <c r="F1602" s="2" t="s">
        <v>3</v>
      </c>
      <c r="G1602" s="1">
        <v>1</v>
      </c>
      <c r="H1602" s="1">
        <v>7.41</v>
      </c>
      <c r="I1602" s="2" t="s">
        <v>1</v>
      </c>
      <c r="J1602" s="1">
        <v>3</v>
      </c>
      <c r="K1602" s="2" t="s">
        <v>0</v>
      </c>
      <c r="L1602" s="1">
        <v>0</v>
      </c>
      <c r="M1602" s="1">
        <v>0</v>
      </c>
      <c r="N1602" s="1">
        <v>0</v>
      </c>
    </row>
    <row r="1603" spans="1:14">
      <c r="A1603" s="1">
        <v>1600</v>
      </c>
      <c r="B1603" s="1">
        <v>676928</v>
      </c>
      <c r="C1603" s="2" t="str">
        <f ca="1">VLOOKUP(B1603,'Fichier FI (en entrée)'!B:D,3)</f>
        <v>XXASGUJJLJ</v>
      </c>
      <c r="D1603" s="2" t="str">
        <f ca="1">VLOOKUP(B1603,'Fichier FI (en entrée)'!B:E,4)</f>
        <v>Ndymuakqtjtdd</v>
      </c>
      <c r="E1603" s="2" t="s">
        <v>14</v>
      </c>
      <c r="F1603" s="2" t="s">
        <v>3</v>
      </c>
      <c r="G1603" s="1">
        <v>1</v>
      </c>
      <c r="H1603" s="1">
        <v>7.41</v>
      </c>
      <c r="I1603" s="2" t="s">
        <v>1</v>
      </c>
      <c r="J1603" s="1">
        <v>3</v>
      </c>
      <c r="K1603" s="2" t="s">
        <v>0</v>
      </c>
      <c r="L1603" s="1">
        <v>0</v>
      </c>
      <c r="M1603" s="1">
        <v>15</v>
      </c>
      <c r="N1603" s="1">
        <v>0</v>
      </c>
    </row>
    <row r="1604" spans="1:14">
      <c r="A1604" s="1">
        <v>1603</v>
      </c>
      <c r="B1604" s="1">
        <v>565557</v>
      </c>
      <c r="C1604" s="2" t="str">
        <f ca="1">VLOOKUP(B1604,'Fichier FI (en entrée)'!B:D,3)</f>
        <v>LFYIPYPWZR</v>
      </c>
      <c r="D1604" s="2" t="str">
        <f ca="1">VLOOKUP(B1604,'Fichier FI (en entrée)'!B:E,4)</f>
        <v>Lyyukkwnvgqvu</v>
      </c>
      <c r="E1604" s="2" t="s">
        <v>19</v>
      </c>
      <c r="F1604" s="2" t="s">
        <v>3</v>
      </c>
      <c r="G1604" s="1">
        <v>1</v>
      </c>
      <c r="H1604" s="1">
        <v>7.37</v>
      </c>
      <c r="I1604" s="2" t="s">
        <v>1</v>
      </c>
      <c r="J1604" s="1">
        <v>3</v>
      </c>
      <c r="K1604" s="2" t="s">
        <v>0</v>
      </c>
      <c r="L1604" s="1">
        <v>0</v>
      </c>
      <c r="M1604" s="1">
        <v>14</v>
      </c>
      <c r="N1604" s="1">
        <v>0</v>
      </c>
    </row>
    <row r="1605" spans="1:14">
      <c r="A1605" s="1">
        <v>1604</v>
      </c>
      <c r="B1605" s="1">
        <v>607081</v>
      </c>
      <c r="C1605" s="2" t="str">
        <f ca="1">VLOOKUP(B1605,'Fichier FI (en entrée)'!B:D,3)</f>
        <v>SIAGATYQQH</v>
      </c>
      <c r="D1605" s="2" t="str">
        <f ca="1">VLOOKUP(B1605,'Fichier FI (en entrée)'!B:E,4)</f>
        <v>Ubjrnzdzuxxcv</v>
      </c>
      <c r="E1605" s="2" t="s">
        <v>32</v>
      </c>
      <c r="F1605" s="2" t="s">
        <v>3</v>
      </c>
      <c r="G1605" s="1">
        <v>1</v>
      </c>
      <c r="H1605" s="1">
        <v>7.36</v>
      </c>
      <c r="I1605" s="2" t="s">
        <v>1</v>
      </c>
      <c r="J1605" s="1">
        <v>3</v>
      </c>
      <c r="K1605" s="2" t="s">
        <v>0</v>
      </c>
      <c r="L1605" s="1">
        <v>0</v>
      </c>
      <c r="M1605" s="1">
        <v>23</v>
      </c>
      <c r="N1605" s="1">
        <v>0</v>
      </c>
    </row>
    <row r="1606" spans="1:14">
      <c r="A1606" s="1">
        <v>1605</v>
      </c>
      <c r="B1606" s="1">
        <v>268211</v>
      </c>
      <c r="C1606" s="2" t="str">
        <f ca="1">VLOOKUP(B1606,'Fichier FI (en entrée)'!B:D,3)</f>
        <v>IIRRTXCDIT</v>
      </c>
      <c r="D1606" s="2" t="str">
        <f ca="1">VLOOKUP(B1606,'Fichier FI (en entrée)'!B:E,4)</f>
        <v>Soahzbbxfyenr</v>
      </c>
      <c r="E1606" s="2" t="s">
        <v>14</v>
      </c>
      <c r="F1606" s="2" t="s">
        <v>3</v>
      </c>
      <c r="G1606" s="1">
        <v>1</v>
      </c>
      <c r="H1606" s="1">
        <v>7.35</v>
      </c>
      <c r="I1606" s="2" t="s">
        <v>1</v>
      </c>
      <c r="J1606" s="1">
        <v>3</v>
      </c>
      <c r="K1606" s="2" t="s">
        <v>0</v>
      </c>
      <c r="L1606" s="1">
        <v>0</v>
      </c>
      <c r="M1606" s="1">
        <v>16</v>
      </c>
      <c r="N1606" s="1">
        <v>0</v>
      </c>
    </row>
    <row r="1607" spans="1:14">
      <c r="A1607" s="1">
        <v>1605</v>
      </c>
      <c r="B1607" s="1">
        <v>579179</v>
      </c>
      <c r="C1607" s="2" t="str">
        <f ca="1">VLOOKUP(B1607,'Fichier FI (en entrée)'!B:D,3)</f>
        <v>MFIWVUDZZV</v>
      </c>
      <c r="D1607" s="2" t="str">
        <f ca="1">VLOOKUP(B1607,'Fichier FI (en entrée)'!B:E,4)</f>
        <v>Celvzdxcobgph</v>
      </c>
      <c r="E1607" s="2" t="s">
        <v>14</v>
      </c>
      <c r="F1607" s="2" t="s">
        <v>3</v>
      </c>
      <c r="G1607" s="1">
        <v>1</v>
      </c>
      <c r="H1607" s="1">
        <v>7.35</v>
      </c>
      <c r="I1607" s="2" t="s">
        <v>1</v>
      </c>
      <c r="J1607" s="1">
        <v>3</v>
      </c>
      <c r="K1607" s="2" t="s">
        <v>0</v>
      </c>
      <c r="L1607" s="1">
        <v>0</v>
      </c>
      <c r="M1607" s="1">
        <v>19</v>
      </c>
      <c r="N1607" s="1">
        <v>0</v>
      </c>
    </row>
    <row r="1608" spans="1:14">
      <c r="A1608" s="1">
        <v>1607</v>
      </c>
      <c r="B1608" s="1">
        <v>393502</v>
      </c>
      <c r="C1608" s="2" t="str">
        <f ca="1">VLOOKUP(B1608,'Fichier FI (en entrée)'!B:D,3)</f>
        <v>UBYLLORRRF</v>
      </c>
      <c r="D1608" s="2" t="str">
        <f ca="1">VLOOKUP(B1608,'Fichier FI (en entrée)'!B:E,4)</f>
        <v>Qkwfigltjueyy</v>
      </c>
      <c r="E1608" s="2" t="s">
        <v>33</v>
      </c>
      <c r="F1608" s="2" t="s">
        <v>3</v>
      </c>
      <c r="G1608" s="1">
        <v>1</v>
      </c>
      <c r="H1608" s="1">
        <v>7.34</v>
      </c>
      <c r="I1608" s="2" t="s">
        <v>1</v>
      </c>
      <c r="J1608" s="1">
        <v>3</v>
      </c>
      <c r="K1608" s="2" t="s">
        <v>0</v>
      </c>
      <c r="L1608" s="1">
        <v>0</v>
      </c>
      <c r="M1608" s="1">
        <v>6</v>
      </c>
      <c r="N1608" s="1">
        <v>0</v>
      </c>
    </row>
    <row r="1609" spans="1:14">
      <c r="A1609" s="1">
        <v>1607</v>
      </c>
      <c r="B1609" s="1">
        <v>654063</v>
      </c>
      <c r="C1609" s="2" t="str">
        <f ca="1">VLOOKUP(B1609,'Fichier FI (en entrée)'!B:D,3)</f>
        <v>KBQCYHNSNV</v>
      </c>
      <c r="D1609" s="2" t="str">
        <f ca="1">VLOOKUP(B1609,'Fichier FI (en entrée)'!B:E,4)</f>
        <v>Oyzonfigjwrfi</v>
      </c>
      <c r="E1609" s="2" t="s">
        <v>15</v>
      </c>
      <c r="F1609" s="2" t="s">
        <v>3</v>
      </c>
      <c r="G1609" s="1">
        <v>1</v>
      </c>
      <c r="H1609" s="1">
        <v>7.34</v>
      </c>
      <c r="I1609" s="2" t="s">
        <v>1</v>
      </c>
      <c r="J1609" s="1">
        <v>3</v>
      </c>
      <c r="K1609" s="2" t="s">
        <v>5</v>
      </c>
      <c r="L1609" s="1">
        <v>0</v>
      </c>
      <c r="M1609" s="1">
        <v>1</v>
      </c>
      <c r="N1609" s="1">
        <v>0</v>
      </c>
    </row>
    <row r="1610" spans="1:14">
      <c r="A1610" s="1">
        <v>1609</v>
      </c>
      <c r="B1610" s="1">
        <v>298568</v>
      </c>
      <c r="C1610" s="2" t="str">
        <f ca="1">VLOOKUP(B1610,'Fichier FI (en entrée)'!B:D,3)</f>
        <v>WVEUAFBWIQ</v>
      </c>
      <c r="D1610" s="2" t="str">
        <f ca="1">VLOOKUP(B1610,'Fichier FI (en entrée)'!B:E,4)</f>
        <v>Zhmqdpowekftp</v>
      </c>
      <c r="E1610" s="2" t="s">
        <v>19</v>
      </c>
      <c r="F1610" s="2" t="s">
        <v>3</v>
      </c>
      <c r="G1610" s="1">
        <v>1</v>
      </c>
      <c r="H1610" s="1">
        <v>7.31</v>
      </c>
      <c r="I1610" s="2" t="s">
        <v>1</v>
      </c>
      <c r="J1610" s="1">
        <v>3</v>
      </c>
      <c r="K1610" s="2" t="s">
        <v>0</v>
      </c>
      <c r="L1610" s="1">
        <v>0</v>
      </c>
      <c r="M1610" s="1">
        <v>41</v>
      </c>
      <c r="N1610" s="1">
        <v>0</v>
      </c>
    </row>
    <row r="1611" spans="1:14">
      <c r="A1611" s="1">
        <v>1609</v>
      </c>
      <c r="B1611" s="1">
        <v>528380</v>
      </c>
      <c r="C1611" s="2" t="str">
        <f ca="1">VLOOKUP(B1611,'Fichier FI (en entrée)'!B:D,3)</f>
        <v>QVKWGZYUWA</v>
      </c>
      <c r="D1611" s="2" t="str">
        <f ca="1">VLOOKUP(B1611,'Fichier FI (en entrée)'!B:E,4)</f>
        <v>Vdytmiemkzdud</v>
      </c>
      <c r="E1611" s="2" t="s">
        <v>14</v>
      </c>
      <c r="F1611" s="2" t="s">
        <v>3</v>
      </c>
      <c r="G1611" s="1">
        <v>1</v>
      </c>
      <c r="H1611" s="1">
        <v>7.31</v>
      </c>
      <c r="I1611" s="2" t="s">
        <v>1</v>
      </c>
      <c r="J1611" s="1">
        <v>3</v>
      </c>
      <c r="K1611" s="2" t="s">
        <v>0</v>
      </c>
      <c r="L1611" s="1">
        <v>0</v>
      </c>
      <c r="M1611" s="1">
        <v>16</v>
      </c>
      <c r="N1611" s="1">
        <v>0</v>
      </c>
    </row>
    <row r="1612" spans="1:14">
      <c r="A1612" s="1">
        <v>1611</v>
      </c>
      <c r="B1612" s="1">
        <v>565805</v>
      </c>
      <c r="C1612" s="2" t="str">
        <f ca="1">VLOOKUP(B1612,'Fichier FI (en entrée)'!B:D,3)</f>
        <v>JEVDCFZGXG</v>
      </c>
      <c r="D1612" s="2" t="str">
        <f ca="1">VLOOKUP(B1612,'Fichier FI (en entrée)'!B:E,4)</f>
        <v>Rcpsybtllwlpw</v>
      </c>
      <c r="E1612" s="2" t="s">
        <v>19</v>
      </c>
      <c r="F1612" s="2" t="s">
        <v>3</v>
      </c>
      <c r="G1612" s="1">
        <v>1</v>
      </c>
      <c r="H1612" s="1">
        <v>7.27</v>
      </c>
      <c r="I1612" s="2" t="s">
        <v>1</v>
      </c>
      <c r="J1612" s="1">
        <v>3</v>
      </c>
      <c r="K1612" s="2" t="s">
        <v>0</v>
      </c>
      <c r="L1612" s="1">
        <v>0</v>
      </c>
      <c r="M1612" s="1">
        <v>13</v>
      </c>
      <c r="N1612" s="1">
        <v>0</v>
      </c>
    </row>
    <row r="1613" spans="1:14">
      <c r="A1613" s="1">
        <v>1612</v>
      </c>
      <c r="B1613" s="1">
        <v>192422</v>
      </c>
      <c r="C1613" s="2" t="str">
        <f ca="1">VLOOKUP(B1613,'Fichier FI (en entrée)'!B:D,3)</f>
        <v>LAIKFKMSXR</v>
      </c>
      <c r="D1613" s="2" t="str">
        <f ca="1">VLOOKUP(B1613,'Fichier FI (en entrée)'!B:E,4)</f>
        <v>Uzgnsdyklnzdt</v>
      </c>
      <c r="E1613" s="2" t="s">
        <v>14</v>
      </c>
      <c r="F1613" s="2" t="s">
        <v>3</v>
      </c>
      <c r="G1613" s="1">
        <v>1</v>
      </c>
      <c r="H1613" s="1">
        <v>7.26</v>
      </c>
      <c r="I1613" s="2" t="s">
        <v>1</v>
      </c>
      <c r="J1613" s="1">
        <v>3</v>
      </c>
      <c r="K1613" s="2" t="s">
        <v>0</v>
      </c>
      <c r="L1613" s="1">
        <v>0</v>
      </c>
      <c r="M1613" s="1">
        <v>18</v>
      </c>
      <c r="N1613" s="1">
        <v>0</v>
      </c>
    </row>
    <row r="1614" spans="1:14">
      <c r="A1614" s="1">
        <v>1612</v>
      </c>
      <c r="B1614" s="1">
        <v>241183</v>
      </c>
      <c r="C1614" s="2" t="str">
        <f ca="1">VLOOKUP(B1614,'Fichier FI (en entrée)'!B:D,3)</f>
        <v>AHXJGGTFND</v>
      </c>
      <c r="D1614" s="2" t="str">
        <f ca="1">VLOOKUP(B1614,'Fichier FI (en entrée)'!B:E,4)</f>
        <v>Lmrbyznfcryxf</v>
      </c>
      <c r="E1614" s="2" t="s">
        <v>14</v>
      </c>
      <c r="F1614" s="2" t="s">
        <v>3</v>
      </c>
      <c r="G1614" s="1">
        <v>1</v>
      </c>
      <c r="H1614" s="1">
        <v>7.26</v>
      </c>
      <c r="I1614" s="2" t="s">
        <v>1</v>
      </c>
      <c r="J1614" s="1">
        <v>3</v>
      </c>
      <c r="K1614" s="2" t="s">
        <v>0</v>
      </c>
      <c r="L1614" s="1">
        <v>0</v>
      </c>
      <c r="M1614" s="1">
        <v>18</v>
      </c>
      <c r="N1614" s="1">
        <v>0</v>
      </c>
    </row>
    <row r="1615" spans="1:14">
      <c r="A1615" s="1">
        <v>1614</v>
      </c>
      <c r="B1615" s="1">
        <v>781050</v>
      </c>
      <c r="C1615" s="2" t="str">
        <f ca="1">VLOOKUP(B1615,'Fichier FI (en entrée)'!B:D,3)</f>
        <v>BFPTYFMZRY</v>
      </c>
      <c r="D1615" s="2" t="str">
        <f ca="1">VLOOKUP(B1615,'Fichier FI (en entrée)'!B:E,4)</f>
        <v>Goncfugfpgdat</v>
      </c>
      <c r="E1615" s="2" t="s">
        <v>24</v>
      </c>
      <c r="F1615" s="2" t="s">
        <v>3</v>
      </c>
      <c r="G1615" s="1">
        <v>1</v>
      </c>
      <c r="H1615" s="1">
        <v>7.24</v>
      </c>
      <c r="I1615" s="2" t="s">
        <v>1</v>
      </c>
      <c r="J1615" s="1">
        <v>3</v>
      </c>
      <c r="K1615" s="2" t="s">
        <v>0</v>
      </c>
      <c r="L1615" s="1">
        <v>0</v>
      </c>
      <c r="M1615" s="1">
        <v>9</v>
      </c>
      <c r="N1615" s="1">
        <v>0</v>
      </c>
    </row>
    <row r="1616" spans="1:14">
      <c r="A1616" s="1">
        <v>1615</v>
      </c>
      <c r="B1616" s="1">
        <v>437727</v>
      </c>
      <c r="C1616" s="2" t="str">
        <f ca="1">VLOOKUP(B1616,'Fichier FI (en entrée)'!B:D,3)</f>
        <v>LCJHXBUYIJ</v>
      </c>
      <c r="D1616" s="2" t="str">
        <f ca="1">VLOOKUP(B1616,'Fichier FI (en entrée)'!B:E,4)</f>
        <v>Osfiapeodybgc</v>
      </c>
      <c r="E1616" s="2" t="s">
        <v>18</v>
      </c>
      <c r="F1616" s="2" t="s">
        <v>3</v>
      </c>
      <c r="G1616" s="1">
        <v>1</v>
      </c>
      <c r="H1616" s="1">
        <v>7.23</v>
      </c>
      <c r="I1616" s="2" t="s">
        <v>1</v>
      </c>
      <c r="J1616" s="1">
        <v>3</v>
      </c>
      <c r="K1616" s="2" t="s">
        <v>0</v>
      </c>
      <c r="L1616" s="1">
        <v>0</v>
      </c>
      <c r="M1616" s="1">
        <v>15</v>
      </c>
      <c r="N1616" s="1">
        <v>0</v>
      </c>
    </row>
    <row r="1617" spans="1:14">
      <c r="A1617" s="1">
        <v>1616</v>
      </c>
      <c r="B1617" s="1">
        <v>222450</v>
      </c>
      <c r="C1617" s="2" t="str">
        <f ca="1">VLOOKUP(B1617,'Fichier FI (en entrée)'!B:D,3)</f>
        <v>TTQTAMNQYW</v>
      </c>
      <c r="D1617" s="2" t="str">
        <f ca="1">VLOOKUP(B1617,'Fichier FI (en entrée)'!B:E,4)</f>
        <v>Xqehhlshsxbqp</v>
      </c>
      <c r="E1617" s="2" t="s">
        <v>14</v>
      </c>
      <c r="F1617" s="2" t="s">
        <v>3</v>
      </c>
      <c r="G1617" s="1">
        <v>1</v>
      </c>
      <c r="H1617" s="1">
        <v>7.21</v>
      </c>
      <c r="I1617" s="2" t="s">
        <v>1</v>
      </c>
      <c r="J1617" s="1">
        <v>3</v>
      </c>
      <c r="K1617" s="2" t="s">
        <v>0</v>
      </c>
      <c r="L1617" s="1">
        <v>0</v>
      </c>
      <c r="M1617" s="1">
        <v>17</v>
      </c>
      <c r="N1617" s="1">
        <v>0</v>
      </c>
    </row>
    <row r="1618" spans="1:14">
      <c r="A1618" s="1">
        <v>1616</v>
      </c>
      <c r="B1618" s="1">
        <v>450962</v>
      </c>
      <c r="C1618" s="2" t="str">
        <f ca="1">VLOOKUP(B1618,'Fichier FI (en entrée)'!B:D,3)</f>
        <v>NTRSSEKHFY</v>
      </c>
      <c r="D1618" s="2" t="str">
        <f ca="1">VLOOKUP(B1618,'Fichier FI (en entrée)'!B:E,4)</f>
        <v>Bxhltyaexzogu</v>
      </c>
      <c r="E1618" s="2" t="s">
        <v>20</v>
      </c>
      <c r="F1618" s="2" t="s">
        <v>3</v>
      </c>
      <c r="G1618" s="1">
        <v>1</v>
      </c>
      <c r="H1618" s="1">
        <v>7.21</v>
      </c>
      <c r="I1618" s="2" t="s">
        <v>1</v>
      </c>
      <c r="J1618" s="1">
        <v>3</v>
      </c>
      <c r="K1618" s="2" t="s">
        <v>0</v>
      </c>
      <c r="L1618" s="1">
        <v>0</v>
      </c>
      <c r="M1618" s="1">
        <v>24</v>
      </c>
      <c r="N1618" s="1">
        <v>0</v>
      </c>
    </row>
    <row r="1619" spans="1:14">
      <c r="A1619" s="1">
        <v>1618</v>
      </c>
      <c r="B1619" s="1">
        <v>545043</v>
      </c>
      <c r="C1619" s="2" t="str">
        <f ca="1">VLOOKUP(B1619,'Fichier FI (en entrée)'!B:D,3)</f>
        <v>NPQDRVVGTU</v>
      </c>
      <c r="D1619" s="2" t="str">
        <f ca="1">VLOOKUP(B1619,'Fichier FI (en entrée)'!B:E,4)</f>
        <v>Iooiubkocqfwt</v>
      </c>
      <c r="E1619" s="2" t="s">
        <v>14</v>
      </c>
      <c r="F1619" s="2" t="s">
        <v>3</v>
      </c>
      <c r="G1619" s="1">
        <v>1</v>
      </c>
      <c r="H1619" s="1">
        <v>7.19</v>
      </c>
      <c r="I1619" s="2" t="s">
        <v>1</v>
      </c>
      <c r="J1619" s="1">
        <v>3</v>
      </c>
      <c r="K1619" s="2" t="s">
        <v>0</v>
      </c>
      <c r="L1619" s="1">
        <v>0</v>
      </c>
      <c r="M1619" s="1">
        <v>21</v>
      </c>
      <c r="N1619" s="1">
        <v>0</v>
      </c>
    </row>
    <row r="1620" spans="1:14">
      <c r="A1620" s="1">
        <v>1618</v>
      </c>
      <c r="B1620" s="1">
        <v>539164</v>
      </c>
      <c r="C1620" s="2" t="str">
        <f ca="1">VLOOKUP(B1620,'Fichier FI (en entrée)'!B:D,3)</f>
        <v>PSLAYKVCVI</v>
      </c>
      <c r="D1620" s="2" t="str">
        <f ca="1">VLOOKUP(B1620,'Fichier FI (en entrée)'!B:E,4)</f>
        <v>Prknggiwjqecq</v>
      </c>
      <c r="E1620" s="2" t="s">
        <v>20</v>
      </c>
      <c r="F1620" s="2" t="s">
        <v>3</v>
      </c>
      <c r="G1620" s="1">
        <v>1</v>
      </c>
      <c r="H1620" s="1">
        <v>7.19</v>
      </c>
      <c r="I1620" s="2" t="s">
        <v>1</v>
      </c>
      <c r="J1620" s="1">
        <v>3</v>
      </c>
      <c r="K1620" s="2" t="s">
        <v>0</v>
      </c>
      <c r="L1620" s="1">
        <v>0</v>
      </c>
      <c r="M1620" s="1">
        <v>0</v>
      </c>
      <c r="N1620" s="1">
        <v>0</v>
      </c>
    </row>
    <row r="1621" spans="1:14">
      <c r="A1621" s="1">
        <v>1620</v>
      </c>
      <c r="B1621" s="1">
        <v>332452</v>
      </c>
      <c r="C1621" s="2" t="str">
        <f ca="1">VLOOKUP(B1621,'Fichier FI (en entrée)'!B:D,3)</f>
        <v>HOWLLFNZOI</v>
      </c>
      <c r="D1621" s="2" t="str">
        <f ca="1">VLOOKUP(B1621,'Fichier FI (en entrée)'!B:E,4)</f>
        <v>Ckvijkzzgngjf</v>
      </c>
      <c r="E1621" s="2" t="s">
        <v>26</v>
      </c>
      <c r="F1621" s="2" t="s">
        <v>3</v>
      </c>
      <c r="G1621" s="1">
        <v>1</v>
      </c>
      <c r="H1621" s="1">
        <v>7.18</v>
      </c>
      <c r="I1621" s="2" t="s">
        <v>1</v>
      </c>
      <c r="J1621" s="1">
        <v>3</v>
      </c>
      <c r="K1621" s="2" t="s">
        <v>0</v>
      </c>
      <c r="L1621" s="1">
        <v>0</v>
      </c>
      <c r="M1621" s="1">
        <v>0</v>
      </c>
      <c r="N1621" s="1">
        <v>0</v>
      </c>
    </row>
    <row r="1622" spans="1:14">
      <c r="A1622" s="1">
        <v>1620</v>
      </c>
      <c r="B1622" s="1">
        <v>589022</v>
      </c>
      <c r="C1622" s="2" t="str">
        <f ca="1">VLOOKUP(B1622,'Fichier FI (en entrée)'!B:D,3)</f>
        <v>MZYCBAWZBP</v>
      </c>
      <c r="D1622" s="2" t="str">
        <f ca="1">VLOOKUP(B1622,'Fichier FI (en entrée)'!B:E,4)</f>
        <v>Vgsevfzluxrov</v>
      </c>
      <c r="E1622" s="2" t="s">
        <v>19</v>
      </c>
      <c r="F1622" s="2" t="s">
        <v>3</v>
      </c>
      <c r="G1622" s="1">
        <v>1</v>
      </c>
      <c r="H1622" s="1">
        <v>7.18</v>
      </c>
      <c r="I1622" s="2" t="s">
        <v>1</v>
      </c>
      <c r="J1622" s="1">
        <v>3</v>
      </c>
      <c r="K1622" s="2" t="s">
        <v>0</v>
      </c>
      <c r="L1622" s="1">
        <v>0</v>
      </c>
      <c r="M1622" s="1">
        <v>14</v>
      </c>
      <c r="N1622" s="1">
        <v>0</v>
      </c>
    </row>
    <row r="1623" spans="1:14">
      <c r="A1623" s="1">
        <v>1622</v>
      </c>
      <c r="B1623" s="1">
        <v>299520</v>
      </c>
      <c r="C1623" s="2" t="str">
        <f ca="1">VLOOKUP(B1623,'Fichier FI (en entrée)'!B:D,3)</f>
        <v>HFUQRTZQLE</v>
      </c>
      <c r="D1623" s="2" t="str">
        <f ca="1">VLOOKUP(B1623,'Fichier FI (en entrée)'!B:E,4)</f>
        <v>Lngzbbbeckoym</v>
      </c>
      <c r="E1623" s="2" t="s">
        <v>22</v>
      </c>
      <c r="F1623" s="2" t="s">
        <v>3</v>
      </c>
      <c r="G1623" s="1">
        <v>1</v>
      </c>
      <c r="H1623" s="1">
        <v>7.17</v>
      </c>
      <c r="I1623" s="2" t="s">
        <v>1</v>
      </c>
      <c r="J1623" s="1">
        <v>3</v>
      </c>
      <c r="K1623" s="2" t="s">
        <v>0</v>
      </c>
      <c r="L1623" s="1">
        <v>0</v>
      </c>
      <c r="M1623" s="1">
        <v>2</v>
      </c>
      <c r="N1623" s="1">
        <v>0</v>
      </c>
    </row>
    <row r="1624" spans="1:14">
      <c r="A1624" s="1">
        <v>1623</v>
      </c>
      <c r="B1624" s="1">
        <v>638373</v>
      </c>
      <c r="C1624" s="2" t="str">
        <f ca="1">VLOOKUP(B1624,'Fichier FI (en entrée)'!B:D,3)</f>
        <v>ILNQAEMWQB</v>
      </c>
      <c r="D1624" s="2" t="str">
        <f ca="1">VLOOKUP(B1624,'Fichier FI (en entrée)'!B:E,4)</f>
        <v>Grjuepfptqthf</v>
      </c>
      <c r="E1624" s="2" t="s">
        <v>14</v>
      </c>
      <c r="F1624" s="2" t="s">
        <v>3</v>
      </c>
      <c r="G1624" s="1">
        <v>1</v>
      </c>
      <c r="H1624" s="1">
        <v>7.15</v>
      </c>
      <c r="I1624" s="2" t="s">
        <v>1</v>
      </c>
      <c r="J1624" s="1">
        <v>3</v>
      </c>
      <c r="K1624" s="2" t="s">
        <v>5</v>
      </c>
      <c r="L1624" s="1">
        <v>0</v>
      </c>
      <c r="M1624" s="1">
        <v>21</v>
      </c>
      <c r="N1624" s="1">
        <v>0</v>
      </c>
    </row>
    <row r="1625" spans="1:14">
      <c r="A1625" s="1">
        <v>1624</v>
      </c>
      <c r="B1625" s="1">
        <v>241236</v>
      </c>
      <c r="C1625" s="2" t="str">
        <f ca="1">VLOOKUP(B1625,'Fichier FI (en entrée)'!B:D,3)</f>
        <v>HNULDIKXJX</v>
      </c>
      <c r="D1625" s="2" t="str">
        <f ca="1">VLOOKUP(B1625,'Fichier FI (en entrée)'!B:E,4)</f>
        <v>Vdfzhzahveptj</v>
      </c>
      <c r="E1625" s="2" t="s">
        <v>18</v>
      </c>
      <c r="F1625" s="2" t="s">
        <v>3</v>
      </c>
      <c r="G1625" s="1">
        <v>1</v>
      </c>
      <c r="H1625" s="1">
        <v>7.14</v>
      </c>
      <c r="I1625" s="2" t="s">
        <v>1</v>
      </c>
      <c r="J1625" s="1">
        <v>3</v>
      </c>
      <c r="K1625" s="2" t="s">
        <v>0</v>
      </c>
      <c r="L1625" s="1">
        <v>0</v>
      </c>
      <c r="M1625" s="1">
        <v>16</v>
      </c>
      <c r="N1625" s="1">
        <v>0</v>
      </c>
    </row>
    <row r="1626" spans="1:14">
      <c r="A1626" s="1">
        <v>1625</v>
      </c>
      <c r="B1626" s="1">
        <v>528345</v>
      </c>
      <c r="C1626" s="2" t="str">
        <f ca="1">VLOOKUP(B1626,'Fichier FI (en entrée)'!B:D,3)</f>
        <v>IUJXDWEZWB</v>
      </c>
      <c r="D1626" s="2" t="str">
        <f ca="1">VLOOKUP(B1626,'Fichier FI (en entrée)'!B:E,4)</f>
        <v>Ihxkjvcfetmhd</v>
      </c>
      <c r="E1626" s="2" t="s">
        <v>14</v>
      </c>
      <c r="F1626" s="2" t="s">
        <v>3</v>
      </c>
      <c r="G1626" s="1">
        <v>1</v>
      </c>
      <c r="H1626" s="1">
        <v>7.12</v>
      </c>
      <c r="I1626" s="2" t="s">
        <v>1</v>
      </c>
      <c r="J1626" s="1">
        <v>3</v>
      </c>
      <c r="K1626" s="2" t="s">
        <v>0</v>
      </c>
      <c r="L1626" s="1">
        <v>0</v>
      </c>
      <c r="M1626" s="1">
        <v>16</v>
      </c>
      <c r="N1626" s="1">
        <v>0</v>
      </c>
    </row>
    <row r="1627" spans="1:14">
      <c r="A1627" s="1">
        <v>1626</v>
      </c>
      <c r="B1627" s="1">
        <v>558115</v>
      </c>
      <c r="C1627" s="2" t="str">
        <f ca="1">VLOOKUP(B1627,'Fichier FI (en entrée)'!B:D,3)</f>
        <v>WDXTHIZYMW</v>
      </c>
      <c r="D1627" s="2" t="str">
        <f ca="1">VLOOKUP(B1627,'Fichier FI (en entrée)'!B:E,4)</f>
        <v>Vrdfuhaorfuug</v>
      </c>
      <c r="E1627" s="2" t="s">
        <v>18</v>
      </c>
      <c r="F1627" s="2" t="s">
        <v>3</v>
      </c>
      <c r="G1627" s="1">
        <v>1</v>
      </c>
      <c r="H1627" s="1">
        <v>7.1</v>
      </c>
      <c r="I1627" s="2" t="s">
        <v>1</v>
      </c>
      <c r="J1627" s="1">
        <v>3</v>
      </c>
      <c r="K1627" s="2" t="s">
        <v>0</v>
      </c>
      <c r="L1627" s="1">
        <v>0</v>
      </c>
      <c r="M1627" s="1">
        <v>16</v>
      </c>
      <c r="N1627" s="1">
        <v>0</v>
      </c>
    </row>
    <row r="1628" spans="1:14">
      <c r="A1628" s="1">
        <v>1627</v>
      </c>
      <c r="B1628" s="1">
        <v>1019269</v>
      </c>
      <c r="C1628" s="2" t="str">
        <f ca="1">VLOOKUP(B1628,'Fichier FI (en entrée)'!B:D,3)</f>
        <v>UIVWNIGGYX</v>
      </c>
      <c r="D1628" s="2" t="str">
        <f ca="1">VLOOKUP(B1628,'Fichier FI (en entrée)'!B:E,4)</f>
        <v>Pjzfwzsyjtteq</v>
      </c>
      <c r="E1628" s="2" t="s">
        <v>34</v>
      </c>
      <c r="F1628" s="2" t="s">
        <v>3</v>
      </c>
      <c r="G1628" s="1">
        <v>1</v>
      </c>
      <c r="H1628" s="1">
        <v>7.03</v>
      </c>
      <c r="I1628" s="2" t="s">
        <v>1</v>
      </c>
      <c r="J1628" s="1">
        <v>3</v>
      </c>
      <c r="K1628" s="2" t="s">
        <v>0</v>
      </c>
      <c r="L1628" s="1">
        <v>0</v>
      </c>
      <c r="M1628" s="1">
        <v>35</v>
      </c>
      <c r="N1628" s="1">
        <v>0</v>
      </c>
    </row>
    <row r="1629" spans="1:14">
      <c r="A1629" s="1">
        <v>1627</v>
      </c>
      <c r="B1629" s="1">
        <v>375844</v>
      </c>
      <c r="C1629" s="2" t="str">
        <f ca="1">VLOOKUP(B1629,'Fichier FI (en entrée)'!B:D,3)</f>
        <v>SSXFOBBARP</v>
      </c>
      <c r="D1629" s="2" t="str">
        <f ca="1">VLOOKUP(B1629,'Fichier FI (en entrée)'!B:E,4)</f>
        <v>Hqzferufeqond</v>
      </c>
      <c r="E1629" s="2" t="s">
        <v>18</v>
      </c>
      <c r="F1629" s="2" t="s">
        <v>3</v>
      </c>
      <c r="G1629" s="1">
        <v>1</v>
      </c>
      <c r="H1629" s="1">
        <v>7.03</v>
      </c>
      <c r="I1629" s="2" t="s">
        <v>1</v>
      </c>
      <c r="J1629" s="1">
        <v>3</v>
      </c>
      <c r="K1629" s="2" t="s">
        <v>5</v>
      </c>
      <c r="L1629" s="1">
        <v>0</v>
      </c>
      <c r="M1629" s="1">
        <v>14</v>
      </c>
      <c r="N1629" s="1">
        <v>0</v>
      </c>
    </row>
    <row r="1630" spans="1:14">
      <c r="A1630" s="1">
        <v>1629</v>
      </c>
      <c r="B1630" s="1">
        <v>727738</v>
      </c>
      <c r="C1630" s="2" t="str">
        <f ca="1">VLOOKUP(B1630,'Fichier FI (en entrée)'!B:D,3)</f>
        <v>TSMIWITBXP</v>
      </c>
      <c r="D1630" s="2" t="str">
        <f ca="1">VLOOKUP(B1630,'Fichier FI (en entrée)'!B:E,4)</f>
        <v>Wgewtldvmzxht</v>
      </c>
      <c r="E1630" s="2" t="s">
        <v>19</v>
      </c>
      <c r="F1630" s="2" t="s">
        <v>3</v>
      </c>
      <c r="G1630" s="1">
        <v>1</v>
      </c>
      <c r="H1630" s="1">
        <v>7.01</v>
      </c>
      <c r="I1630" s="2" t="s">
        <v>1</v>
      </c>
      <c r="J1630" s="1">
        <v>3</v>
      </c>
      <c r="K1630" s="2" t="s">
        <v>0</v>
      </c>
      <c r="L1630" s="1">
        <v>0</v>
      </c>
      <c r="M1630" s="1">
        <v>16</v>
      </c>
      <c r="N1630" s="1">
        <v>0</v>
      </c>
    </row>
    <row r="1631" spans="1:14">
      <c r="A1631" s="1">
        <v>1630</v>
      </c>
      <c r="B1631" s="1">
        <v>534038</v>
      </c>
      <c r="C1631" s="2" t="str">
        <f ca="1">VLOOKUP(B1631,'Fichier FI (en entrée)'!B:D,3)</f>
        <v>SGJETAOMPF</v>
      </c>
      <c r="D1631" s="2" t="str">
        <f ca="1">VLOOKUP(B1631,'Fichier FI (en entrée)'!B:E,4)</f>
        <v>Owigyjlzbskxr</v>
      </c>
      <c r="E1631" s="2" t="s">
        <v>33</v>
      </c>
      <c r="F1631" s="2" t="s">
        <v>3</v>
      </c>
      <c r="G1631" s="1">
        <v>1</v>
      </c>
      <c r="H1631" s="1">
        <v>7</v>
      </c>
      <c r="I1631" s="2" t="s">
        <v>1</v>
      </c>
      <c r="J1631" s="1">
        <v>3</v>
      </c>
      <c r="K1631" s="2" t="s">
        <v>0</v>
      </c>
      <c r="L1631" s="1">
        <v>0</v>
      </c>
      <c r="M1631" s="1">
        <v>0</v>
      </c>
      <c r="N1631" s="1">
        <v>0</v>
      </c>
    </row>
    <row r="1632" spans="1:14">
      <c r="A1632" s="1">
        <v>1631</v>
      </c>
      <c r="B1632" s="1">
        <v>450424</v>
      </c>
      <c r="C1632" s="2" t="str">
        <f ca="1">VLOOKUP(B1632,'Fichier FI (en entrée)'!B:D,3)</f>
        <v>AMVGMBQRAT</v>
      </c>
      <c r="D1632" s="2" t="str">
        <f ca="1">VLOOKUP(B1632,'Fichier FI (en entrée)'!B:E,4)</f>
        <v>Gdscntwwmdpgq</v>
      </c>
      <c r="E1632" s="2" t="s">
        <v>18</v>
      </c>
      <c r="F1632" s="2" t="s">
        <v>3</v>
      </c>
      <c r="G1632" s="1">
        <v>1</v>
      </c>
      <c r="H1632" s="1">
        <v>6.99</v>
      </c>
      <c r="I1632" s="2" t="s">
        <v>1</v>
      </c>
      <c r="J1632" s="1">
        <v>3</v>
      </c>
      <c r="K1632" s="2" t="s">
        <v>0</v>
      </c>
      <c r="L1632" s="1">
        <v>0</v>
      </c>
      <c r="M1632" s="1">
        <v>14</v>
      </c>
      <c r="N1632" s="1">
        <v>0</v>
      </c>
    </row>
    <row r="1633" spans="1:14">
      <c r="A1633" s="1">
        <v>1632</v>
      </c>
      <c r="B1633" s="1">
        <v>176482</v>
      </c>
      <c r="C1633" s="2" t="str">
        <f ca="1">VLOOKUP(B1633,'Fichier FI (en entrée)'!B:D,3)</f>
        <v>FXJSCXJNCF</v>
      </c>
      <c r="D1633" s="2" t="str">
        <f ca="1">VLOOKUP(B1633,'Fichier FI (en entrée)'!B:E,4)</f>
        <v>Xdhdpnngmxwyu</v>
      </c>
      <c r="E1633" s="2" t="s">
        <v>24</v>
      </c>
      <c r="F1633" s="2" t="s">
        <v>3</v>
      </c>
      <c r="G1633" s="1">
        <v>1</v>
      </c>
      <c r="H1633" s="1">
        <v>6.97</v>
      </c>
      <c r="I1633" s="2" t="s">
        <v>1</v>
      </c>
      <c r="J1633" s="1">
        <v>3</v>
      </c>
      <c r="K1633" s="2" t="s">
        <v>0</v>
      </c>
      <c r="L1633" s="1">
        <v>0</v>
      </c>
      <c r="M1633" s="1">
        <v>2</v>
      </c>
      <c r="N1633" s="1">
        <v>0</v>
      </c>
    </row>
    <row r="1634" spans="1:14">
      <c r="A1634" s="1">
        <v>1633</v>
      </c>
      <c r="B1634" s="1">
        <v>618199</v>
      </c>
      <c r="C1634" s="2" t="str">
        <f ca="1">VLOOKUP(B1634,'Fichier FI (en entrée)'!B:D,3)</f>
        <v>ASQYEVAXQP</v>
      </c>
      <c r="D1634" s="2" t="str">
        <f ca="1">VLOOKUP(B1634,'Fichier FI (en entrée)'!B:E,4)</f>
        <v>Wdeenvdyfukqr</v>
      </c>
      <c r="E1634" s="2" t="s">
        <v>18</v>
      </c>
      <c r="F1634" s="2" t="s">
        <v>3</v>
      </c>
      <c r="G1634" s="1">
        <v>1</v>
      </c>
      <c r="H1634" s="1">
        <v>6.94</v>
      </c>
      <c r="I1634" s="2" t="s">
        <v>1</v>
      </c>
      <c r="J1634" s="1">
        <v>3</v>
      </c>
      <c r="K1634" s="2" t="s">
        <v>0</v>
      </c>
      <c r="L1634" s="1">
        <v>0</v>
      </c>
      <c r="M1634" s="1">
        <v>16</v>
      </c>
      <c r="N1634" s="1">
        <v>0</v>
      </c>
    </row>
    <row r="1635" spans="1:14">
      <c r="A1635" s="1">
        <v>1634</v>
      </c>
      <c r="B1635" s="1">
        <v>576301</v>
      </c>
      <c r="C1635" s="2" t="str">
        <f ca="1">VLOOKUP(B1635,'Fichier FI (en entrée)'!B:D,3)</f>
        <v>JTOJBVYFMX</v>
      </c>
      <c r="D1635" s="2" t="str">
        <f ca="1">VLOOKUP(B1635,'Fichier FI (en entrée)'!B:E,4)</f>
        <v>Folrqzzgemjve</v>
      </c>
      <c r="E1635" s="2" t="s">
        <v>32</v>
      </c>
      <c r="F1635" s="2" t="s">
        <v>3</v>
      </c>
      <c r="G1635" s="1">
        <v>1</v>
      </c>
      <c r="H1635" s="1">
        <v>6.93</v>
      </c>
      <c r="I1635" s="2" t="s">
        <v>1</v>
      </c>
      <c r="J1635" s="1">
        <v>3</v>
      </c>
      <c r="K1635" s="2" t="s">
        <v>0</v>
      </c>
      <c r="L1635" s="1">
        <v>0</v>
      </c>
      <c r="M1635" s="1">
        <v>4</v>
      </c>
      <c r="N1635" s="1">
        <v>0</v>
      </c>
    </row>
    <row r="1636" spans="1:14">
      <c r="A1636" s="1">
        <v>1635</v>
      </c>
      <c r="B1636" s="1">
        <v>565835</v>
      </c>
      <c r="C1636" s="2" t="str">
        <f ca="1">VLOOKUP(B1636,'Fichier FI (en entrée)'!B:D,3)</f>
        <v>CFJEGNQGQJ</v>
      </c>
      <c r="D1636" s="2" t="str">
        <f ca="1">VLOOKUP(B1636,'Fichier FI (en entrée)'!B:E,4)</f>
        <v>Rdaxajejddsjn</v>
      </c>
      <c r="E1636" s="2" t="s">
        <v>31</v>
      </c>
      <c r="F1636" s="2" t="s">
        <v>3</v>
      </c>
      <c r="G1636" s="1">
        <v>1</v>
      </c>
      <c r="H1636" s="1">
        <v>6.91</v>
      </c>
      <c r="I1636" s="2" t="s">
        <v>1</v>
      </c>
      <c r="J1636" s="1">
        <v>3</v>
      </c>
      <c r="K1636" s="2" t="s">
        <v>0</v>
      </c>
      <c r="L1636" s="1">
        <v>0</v>
      </c>
      <c r="M1636" s="1">
        <v>21</v>
      </c>
      <c r="N1636" s="1">
        <v>0</v>
      </c>
    </row>
    <row r="1637" spans="1:14">
      <c r="A1637" s="1">
        <v>1636</v>
      </c>
      <c r="B1637" s="1">
        <v>579291</v>
      </c>
      <c r="C1637" s="2" t="str">
        <f ca="1">VLOOKUP(B1637,'Fichier FI (en entrée)'!B:D,3)</f>
        <v>EEUPJGYWNI</v>
      </c>
      <c r="D1637" s="2" t="str">
        <f ca="1">VLOOKUP(B1637,'Fichier FI (en entrée)'!B:E,4)</f>
        <v>Mqpxregtnxrxi</v>
      </c>
      <c r="E1637" s="2" t="s">
        <v>14</v>
      </c>
      <c r="F1637" s="2" t="s">
        <v>3</v>
      </c>
      <c r="G1637" s="1">
        <v>1</v>
      </c>
      <c r="H1637" s="1">
        <v>6.9</v>
      </c>
      <c r="I1637" s="2" t="s">
        <v>1</v>
      </c>
      <c r="J1637" s="1">
        <v>3</v>
      </c>
      <c r="K1637" s="2" t="s">
        <v>5</v>
      </c>
      <c r="L1637" s="1">
        <v>0</v>
      </c>
      <c r="M1637" s="1">
        <v>16</v>
      </c>
      <c r="N1637" s="1">
        <v>0</v>
      </c>
    </row>
    <row r="1638" spans="1:14">
      <c r="A1638" s="1">
        <v>1637</v>
      </c>
      <c r="B1638" s="1">
        <v>534019</v>
      </c>
      <c r="C1638" s="2" t="str">
        <f ca="1">VLOOKUP(B1638,'Fichier FI (en entrée)'!B:D,3)</f>
        <v>MKDCEWUZXA</v>
      </c>
      <c r="D1638" s="2" t="str">
        <f ca="1">VLOOKUP(B1638,'Fichier FI (en entrée)'!B:E,4)</f>
        <v>Qcbtyswewhqva</v>
      </c>
      <c r="E1638" s="2" t="s">
        <v>19</v>
      </c>
      <c r="F1638" s="2" t="s">
        <v>3</v>
      </c>
      <c r="G1638" s="1">
        <v>1</v>
      </c>
      <c r="H1638" s="1">
        <v>6.89</v>
      </c>
      <c r="I1638" s="2" t="s">
        <v>1</v>
      </c>
      <c r="J1638" s="1">
        <v>3</v>
      </c>
      <c r="K1638" s="2" t="s">
        <v>5</v>
      </c>
      <c r="L1638" s="1">
        <v>0</v>
      </c>
      <c r="M1638" s="1">
        <v>13</v>
      </c>
      <c r="N1638" s="1">
        <v>0</v>
      </c>
    </row>
    <row r="1639" spans="1:14">
      <c r="A1639" s="1">
        <v>1638</v>
      </c>
      <c r="B1639" s="1">
        <v>163778</v>
      </c>
      <c r="C1639" s="2" t="str">
        <f ca="1">VLOOKUP(B1639,'Fichier FI (en entrée)'!B:D,3)</f>
        <v>OWVMTFVRQD</v>
      </c>
      <c r="D1639" s="2" t="str">
        <f ca="1">VLOOKUP(B1639,'Fichier FI (en entrée)'!B:E,4)</f>
        <v>Aeuzmqkxeawrz</v>
      </c>
      <c r="E1639" s="2" t="s">
        <v>30</v>
      </c>
      <c r="F1639" s="2" t="s">
        <v>3</v>
      </c>
      <c r="G1639" s="1">
        <v>1</v>
      </c>
      <c r="H1639" s="1">
        <v>6.88</v>
      </c>
      <c r="I1639" s="2" t="s">
        <v>1</v>
      </c>
      <c r="J1639" s="1">
        <v>3</v>
      </c>
      <c r="K1639" s="2" t="s">
        <v>5</v>
      </c>
      <c r="L1639" s="1">
        <v>0</v>
      </c>
      <c r="M1639" s="1">
        <v>2</v>
      </c>
      <c r="N1639" s="1">
        <v>0</v>
      </c>
    </row>
    <row r="1640" spans="1:14">
      <c r="A1640" s="1">
        <v>1639</v>
      </c>
      <c r="B1640" s="1">
        <v>176359</v>
      </c>
      <c r="C1640" s="2" t="str">
        <f ca="1">VLOOKUP(B1640,'Fichier FI (en entrée)'!B:D,3)</f>
        <v>JYZUDADQFU</v>
      </c>
      <c r="D1640" s="2" t="str">
        <f ca="1">VLOOKUP(B1640,'Fichier FI (en entrée)'!B:E,4)</f>
        <v>Muoghouwomwkt</v>
      </c>
      <c r="E1640" s="2" t="s">
        <v>15</v>
      </c>
      <c r="F1640" s="2" t="s">
        <v>3</v>
      </c>
      <c r="G1640" s="1">
        <v>1</v>
      </c>
      <c r="H1640" s="1">
        <v>6.86</v>
      </c>
      <c r="I1640" s="2" t="s">
        <v>1</v>
      </c>
      <c r="J1640" s="1">
        <v>3</v>
      </c>
      <c r="K1640" s="2" t="s">
        <v>0</v>
      </c>
      <c r="L1640" s="1">
        <v>0</v>
      </c>
      <c r="M1640" s="1">
        <v>0</v>
      </c>
      <c r="N1640" s="1">
        <v>0</v>
      </c>
    </row>
    <row r="1641" spans="1:14">
      <c r="A1641" s="1">
        <v>1640</v>
      </c>
      <c r="B1641" s="1">
        <v>659459</v>
      </c>
      <c r="C1641" s="2" t="str">
        <f ca="1">VLOOKUP(B1641,'Fichier FI (en entrée)'!B:D,3)</f>
        <v>TWFLCEOLYI</v>
      </c>
      <c r="D1641" s="2" t="str">
        <f ca="1">VLOOKUP(B1641,'Fichier FI (en entrée)'!B:E,4)</f>
        <v>Hxaufuiqvnvkk</v>
      </c>
      <c r="E1641" s="2" t="s">
        <v>14</v>
      </c>
      <c r="F1641" s="2" t="s">
        <v>3</v>
      </c>
      <c r="G1641" s="1">
        <v>1</v>
      </c>
      <c r="H1641" s="1">
        <v>6.85</v>
      </c>
      <c r="I1641" s="2" t="s">
        <v>1</v>
      </c>
      <c r="J1641" s="1">
        <v>3</v>
      </c>
      <c r="K1641" s="2" t="s">
        <v>0</v>
      </c>
      <c r="L1641" s="1">
        <v>0</v>
      </c>
      <c r="M1641" s="1">
        <v>18</v>
      </c>
      <c r="N1641" s="1">
        <v>0</v>
      </c>
    </row>
    <row r="1642" spans="1:14">
      <c r="A1642" s="1">
        <v>1641</v>
      </c>
      <c r="B1642" s="1">
        <v>376909</v>
      </c>
      <c r="C1642" s="2" t="str">
        <f ca="1">VLOOKUP(B1642,'Fichier FI (en entrée)'!B:D,3)</f>
        <v>XRLYVQBJUL</v>
      </c>
      <c r="D1642" s="2" t="str">
        <f ca="1">VLOOKUP(B1642,'Fichier FI (en entrée)'!B:E,4)</f>
        <v>Ioyjqqjvbefno</v>
      </c>
      <c r="E1642" s="2" t="s">
        <v>19</v>
      </c>
      <c r="F1642" s="2" t="s">
        <v>3</v>
      </c>
      <c r="G1642" s="1">
        <v>1</v>
      </c>
      <c r="H1642" s="1">
        <v>6.82</v>
      </c>
      <c r="I1642" s="2" t="s">
        <v>1</v>
      </c>
      <c r="J1642" s="1">
        <v>3</v>
      </c>
      <c r="K1642" s="2" t="s">
        <v>0</v>
      </c>
      <c r="L1642" s="1">
        <v>0</v>
      </c>
      <c r="M1642" s="1">
        <v>14</v>
      </c>
      <c r="N1642" s="1">
        <v>0</v>
      </c>
    </row>
    <row r="1643" spans="1:14">
      <c r="A1643" s="1">
        <v>1642</v>
      </c>
      <c r="B1643" s="1">
        <v>424572</v>
      </c>
      <c r="C1643" s="2" t="str">
        <f ca="1">VLOOKUP(B1643,'Fichier FI (en entrée)'!B:D,3)</f>
        <v>VJHSAGHUCY</v>
      </c>
      <c r="D1643" s="2" t="str">
        <f ca="1">VLOOKUP(B1643,'Fichier FI (en entrée)'!B:E,4)</f>
        <v>Jfvwtnyvktaku</v>
      </c>
      <c r="E1643" s="2" t="s">
        <v>18</v>
      </c>
      <c r="F1643" s="2" t="s">
        <v>3</v>
      </c>
      <c r="G1643" s="1">
        <v>1</v>
      </c>
      <c r="H1643" s="1">
        <v>6.8</v>
      </c>
      <c r="I1643" s="2" t="s">
        <v>1</v>
      </c>
      <c r="J1643" s="1">
        <v>3</v>
      </c>
      <c r="K1643" s="2" t="s">
        <v>0</v>
      </c>
      <c r="L1643" s="1">
        <v>0</v>
      </c>
      <c r="M1643" s="1">
        <v>14</v>
      </c>
      <c r="N1643" s="1">
        <v>0</v>
      </c>
    </row>
    <row r="1644" spans="1:14">
      <c r="A1644" s="1">
        <v>1643</v>
      </c>
      <c r="B1644" s="1">
        <v>222297</v>
      </c>
      <c r="C1644" s="2" t="str">
        <f ca="1">VLOOKUP(B1644,'Fichier FI (en entrée)'!B:D,3)</f>
        <v>XBLCALNHHN</v>
      </c>
      <c r="D1644" s="2" t="str">
        <f ca="1">VLOOKUP(B1644,'Fichier FI (en entrée)'!B:E,4)</f>
        <v>Gbpodproxxqhg</v>
      </c>
      <c r="E1644" s="2" t="s">
        <v>30</v>
      </c>
      <c r="F1644" s="2" t="s">
        <v>3</v>
      </c>
      <c r="G1644" s="1">
        <v>1</v>
      </c>
      <c r="H1644" s="1">
        <v>6.78</v>
      </c>
      <c r="I1644" s="2" t="s">
        <v>1</v>
      </c>
      <c r="J1644" s="1">
        <v>3</v>
      </c>
      <c r="K1644" s="2" t="s">
        <v>0</v>
      </c>
      <c r="L1644" s="1">
        <v>0</v>
      </c>
      <c r="M1644" s="1">
        <v>1</v>
      </c>
      <c r="N1644" s="1">
        <v>0</v>
      </c>
    </row>
    <row r="1645" spans="1:14">
      <c r="A1645" s="1">
        <v>1644</v>
      </c>
      <c r="B1645" s="1">
        <v>285013</v>
      </c>
      <c r="C1645" s="2" t="str">
        <f ca="1">VLOOKUP(B1645,'Fichier FI (en entrée)'!B:D,3)</f>
        <v>NFPMTHCRIE</v>
      </c>
      <c r="D1645" s="2" t="str">
        <f ca="1">VLOOKUP(B1645,'Fichier FI (en entrée)'!B:E,4)</f>
        <v>Whkowclhsvhkp</v>
      </c>
      <c r="E1645" s="2" t="s">
        <v>30</v>
      </c>
      <c r="F1645" s="2" t="s">
        <v>3</v>
      </c>
      <c r="G1645" s="1">
        <v>1</v>
      </c>
      <c r="H1645" s="1">
        <v>6.77</v>
      </c>
      <c r="I1645" s="2" t="s">
        <v>1</v>
      </c>
      <c r="J1645" s="1">
        <v>3</v>
      </c>
      <c r="K1645" s="2" t="s">
        <v>5</v>
      </c>
      <c r="L1645" s="1">
        <v>0</v>
      </c>
      <c r="M1645" s="1">
        <v>0</v>
      </c>
      <c r="N1645" s="1">
        <v>0</v>
      </c>
    </row>
    <row r="1646" spans="1:14">
      <c r="A1646" s="1">
        <v>1645</v>
      </c>
      <c r="B1646" s="1">
        <v>284861</v>
      </c>
      <c r="C1646" s="2" t="str">
        <f ca="1">VLOOKUP(B1646,'Fichier FI (en entrée)'!B:D,3)</f>
        <v>HYTYLOUPNK</v>
      </c>
      <c r="D1646" s="2" t="str">
        <f ca="1">VLOOKUP(B1646,'Fichier FI (en entrée)'!B:E,4)</f>
        <v>Yxsmofewnylee</v>
      </c>
      <c r="E1646" s="2" t="s">
        <v>29</v>
      </c>
      <c r="F1646" s="2" t="s">
        <v>3</v>
      </c>
      <c r="G1646" s="1">
        <v>1</v>
      </c>
      <c r="H1646" s="1">
        <v>6.72</v>
      </c>
      <c r="I1646" s="2" t="s">
        <v>1</v>
      </c>
      <c r="J1646" s="1">
        <v>3</v>
      </c>
      <c r="K1646" s="2" t="s">
        <v>0</v>
      </c>
      <c r="L1646" s="1">
        <v>0</v>
      </c>
      <c r="M1646" s="1">
        <v>5</v>
      </c>
      <c r="N1646" s="1">
        <v>0</v>
      </c>
    </row>
    <row r="1647" spans="1:14">
      <c r="A1647" s="1">
        <v>1646</v>
      </c>
      <c r="B1647" s="1">
        <v>576249</v>
      </c>
      <c r="C1647" s="2" t="str">
        <f ca="1">VLOOKUP(B1647,'Fichier FI (en entrée)'!B:D,3)</f>
        <v>TEZHWJXGWX</v>
      </c>
      <c r="D1647" s="2" t="str">
        <f ca="1">VLOOKUP(B1647,'Fichier FI (en entrée)'!B:E,4)</f>
        <v>Rsbgsukswfkdw</v>
      </c>
      <c r="E1647" s="2" t="s">
        <v>20</v>
      </c>
      <c r="F1647" s="2" t="s">
        <v>3</v>
      </c>
      <c r="G1647" s="1">
        <v>1</v>
      </c>
      <c r="H1647" s="1">
        <v>6.7</v>
      </c>
      <c r="I1647" s="2" t="s">
        <v>1</v>
      </c>
      <c r="J1647" s="1">
        <v>3</v>
      </c>
      <c r="K1647" s="2" t="s">
        <v>0</v>
      </c>
      <c r="L1647" s="1">
        <v>0</v>
      </c>
      <c r="M1647" s="1">
        <v>2</v>
      </c>
      <c r="N1647" s="1">
        <v>0</v>
      </c>
    </row>
    <row r="1648" spans="1:14">
      <c r="A1648" s="1">
        <v>1647</v>
      </c>
      <c r="B1648" s="1">
        <v>632593</v>
      </c>
      <c r="C1648" s="2" t="str">
        <f ca="1">VLOOKUP(B1648,'Fichier FI (en entrée)'!B:D,3)</f>
        <v>QLBLNKISEL</v>
      </c>
      <c r="D1648" s="2" t="str">
        <f ca="1">VLOOKUP(B1648,'Fichier FI (en entrée)'!B:E,4)</f>
        <v>Ytuczyhjwxrhk</v>
      </c>
      <c r="E1648" s="2" t="s">
        <v>27</v>
      </c>
      <c r="F1648" s="2" t="s">
        <v>3</v>
      </c>
      <c r="G1648" s="1">
        <v>1</v>
      </c>
      <c r="H1648" s="1">
        <v>6.69</v>
      </c>
      <c r="I1648" s="2" t="s">
        <v>1</v>
      </c>
      <c r="J1648" s="1">
        <v>3</v>
      </c>
      <c r="K1648" s="2" t="s">
        <v>0</v>
      </c>
      <c r="L1648" s="1">
        <v>0</v>
      </c>
      <c r="M1648" s="1">
        <v>12</v>
      </c>
      <c r="N1648" s="1">
        <v>0</v>
      </c>
    </row>
    <row r="1649" spans="1:14">
      <c r="A1649" s="1">
        <v>1648</v>
      </c>
      <c r="B1649" s="1">
        <v>438403</v>
      </c>
      <c r="C1649" s="2" t="str">
        <f ca="1">VLOOKUP(B1649,'Fichier FI (en entrée)'!B:D,3)</f>
        <v>GLKFFSFPAY</v>
      </c>
      <c r="D1649" s="2" t="str">
        <f ca="1">VLOOKUP(B1649,'Fichier FI (en entrée)'!B:E,4)</f>
        <v>Iylglshhanajg</v>
      </c>
      <c r="E1649" s="2" t="s">
        <v>20</v>
      </c>
      <c r="F1649" s="2" t="s">
        <v>3</v>
      </c>
      <c r="G1649" s="1">
        <v>1</v>
      </c>
      <c r="H1649" s="1">
        <v>6.67</v>
      </c>
      <c r="I1649" s="2" t="s">
        <v>1</v>
      </c>
      <c r="J1649" s="1">
        <v>3</v>
      </c>
      <c r="K1649" s="2" t="s">
        <v>0</v>
      </c>
      <c r="L1649" s="1">
        <v>0</v>
      </c>
      <c r="M1649" s="1">
        <v>3</v>
      </c>
      <c r="N1649" s="1">
        <v>0</v>
      </c>
    </row>
    <row r="1650" spans="1:14">
      <c r="A1650" s="1">
        <v>1648</v>
      </c>
      <c r="B1650" s="1">
        <v>275928</v>
      </c>
      <c r="C1650" s="2" t="str">
        <f ca="1">VLOOKUP(B1650,'Fichier FI (en entrée)'!B:D,3)</f>
        <v>WWWLHAKUED</v>
      </c>
      <c r="D1650" s="2" t="str">
        <f ca="1">VLOOKUP(B1650,'Fichier FI (en entrée)'!B:E,4)</f>
        <v>Pnudovxgewmal</v>
      </c>
      <c r="E1650" s="2" t="s">
        <v>18</v>
      </c>
      <c r="F1650" s="2" t="s">
        <v>3</v>
      </c>
      <c r="G1650" s="1">
        <v>1</v>
      </c>
      <c r="H1650" s="1">
        <v>6.67</v>
      </c>
      <c r="I1650" s="2" t="s">
        <v>1</v>
      </c>
      <c r="J1650" s="1">
        <v>3</v>
      </c>
      <c r="K1650" s="2" t="s">
        <v>5</v>
      </c>
      <c r="L1650" s="1">
        <v>0</v>
      </c>
      <c r="M1650" s="1">
        <v>17</v>
      </c>
      <c r="N1650" s="1">
        <v>0</v>
      </c>
    </row>
    <row r="1651" spans="1:14">
      <c r="A1651" s="1">
        <v>1650</v>
      </c>
      <c r="B1651" s="1">
        <v>268391</v>
      </c>
      <c r="C1651" s="2" t="str">
        <f ca="1">VLOOKUP(B1651,'Fichier FI (en entrée)'!B:D,3)</f>
        <v>JXYDCRTKSK</v>
      </c>
      <c r="D1651" s="2" t="str">
        <f ca="1">VLOOKUP(B1651,'Fichier FI (en entrée)'!B:E,4)</f>
        <v>Kuxiqdtrrlekv</v>
      </c>
      <c r="E1651" s="2" t="s">
        <v>18</v>
      </c>
      <c r="F1651" s="2" t="s">
        <v>3</v>
      </c>
      <c r="G1651" s="1">
        <v>1</v>
      </c>
      <c r="H1651" s="1">
        <v>6.64</v>
      </c>
      <c r="I1651" s="2" t="s">
        <v>1</v>
      </c>
      <c r="J1651" s="1">
        <v>3</v>
      </c>
      <c r="K1651" s="2" t="s">
        <v>5</v>
      </c>
      <c r="L1651" s="1">
        <v>0</v>
      </c>
      <c r="M1651" s="1">
        <v>14</v>
      </c>
      <c r="N1651" s="1">
        <v>0</v>
      </c>
    </row>
    <row r="1652" spans="1:14">
      <c r="A1652" s="1">
        <v>1651</v>
      </c>
      <c r="B1652" s="1">
        <v>460182</v>
      </c>
      <c r="C1652" s="2" t="str">
        <f ca="1">VLOOKUP(B1652,'Fichier FI (en entrée)'!B:D,3)</f>
        <v>ZNHMNUWMPO</v>
      </c>
      <c r="D1652" s="2" t="str">
        <f ca="1">VLOOKUP(B1652,'Fichier FI (en entrée)'!B:E,4)</f>
        <v>Wbuesqanzboax</v>
      </c>
      <c r="E1652" s="2" t="s">
        <v>14</v>
      </c>
      <c r="F1652" s="2" t="s">
        <v>3</v>
      </c>
      <c r="G1652" s="1">
        <v>1</v>
      </c>
      <c r="H1652" s="1">
        <v>6.6</v>
      </c>
      <c r="I1652" s="2" t="s">
        <v>1</v>
      </c>
      <c r="J1652" s="1">
        <v>3</v>
      </c>
      <c r="K1652" s="2" t="s">
        <v>0</v>
      </c>
      <c r="L1652" s="1">
        <v>0</v>
      </c>
      <c r="M1652" s="1">
        <v>16</v>
      </c>
      <c r="N1652" s="1">
        <v>0</v>
      </c>
    </row>
    <row r="1653" spans="1:14">
      <c r="A1653" s="1">
        <v>1652</v>
      </c>
      <c r="B1653" s="1">
        <v>565714</v>
      </c>
      <c r="C1653" s="2" t="str">
        <f ca="1">VLOOKUP(B1653,'Fichier FI (en entrée)'!B:D,3)</f>
        <v>QXELZAQQUK</v>
      </c>
      <c r="D1653" s="2" t="str">
        <f ca="1">VLOOKUP(B1653,'Fichier FI (en entrée)'!B:E,4)</f>
        <v>Aswkzrsnrxlel</v>
      </c>
      <c r="E1653" s="2" t="s">
        <v>19</v>
      </c>
      <c r="F1653" s="2" t="s">
        <v>3</v>
      </c>
      <c r="G1653" s="1">
        <v>1</v>
      </c>
      <c r="H1653" s="1">
        <v>6.58</v>
      </c>
      <c r="I1653" s="2" t="s">
        <v>1</v>
      </c>
      <c r="J1653" s="1">
        <v>3</v>
      </c>
      <c r="K1653" s="2" t="s">
        <v>0</v>
      </c>
      <c r="L1653" s="1">
        <v>0</v>
      </c>
      <c r="M1653" s="1">
        <v>15</v>
      </c>
      <c r="N1653" s="1">
        <v>0</v>
      </c>
    </row>
    <row r="1654" spans="1:14">
      <c r="A1654" s="1">
        <v>1653</v>
      </c>
      <c r="B1654" s="1">
        <v>534085</v>
      </c>
      <c r="C1654" s="2" t="str">
        <f ca="1">VLOOKUP(B1654,'Fichier FI (en entrée)'!B:D,3)</f>
        <v>MWZWRSAUUF</v>
      </c>
      <c r="D1654" s="2" t="str">
        <f ca="1">VLOOKUP(B1654,'Fichier FI (en entrée)'!B:E,4)</f>
        <v>Xzlsabnpbufbg</v>
      </c>
      <c r="E1654" s="2" t="s">
        <v>19</v>
      </c>
      <c r="F1654" s="2" t="s">
        <v>3</v>
      </c>
      <c r="G1654" s="1">
        <v>1</v>
      </c>
      <c r="H1654" s="1">
        <v>6.57</v>
      </c>
      <c r="I1654" s="2" t="s">
        <v>1</v>
      </c>
      <c r="J1654" s="1">
        <v>3</v>
      </c>
      <c r="K1654" s="2" t="s">
        <v>0</v>
      </c>
      <c r="L1654" s="1">
        <v>0</v>
      </c>
      <c r="M1654" s="1">
        <v>14</v>
      </c>
      <c r="N1654" s="1">
        <v>0</v>
      </c>
    </row>
    <row r="1655" spans="1:14">
      <c r="A1655" s="1">
        <v>1654</v>
      </c>
      <c r="B1655" s="1">
        <v>214528</v>
      </c>
      <c r="C1655" s="2" t="str">
        <f ca="1">VLOOKUP(B1655,'Fichier FI (en entrée)'!B:D,3)</f>
        <v>BLWEIYMITC</v>
      </c>
      <c r="D1655" s="2" t="str">
        <f ca="1">VLOOKUP(B1655,'Fichier FI (en entrée)'!B:E,4)</f>
        <v>Llvhvbezvuvwm</v>
      </c>
      <c r="E1655" s="2" t="s">
        <v>14</v>
      </c>
      <c r="F1655" s="2" t="s">
        <v>3</v>
      </c>
      <c r="G1655" s="1">
        <v>1</v>
      </c>
      <c r="H1655" s="1">
        <v>6.55</v>
      </c>
      <c r="I1655" s="2" t="s">
        <v>1</v>
      </c>
      <c r="J1655" s="1">
        <v>3</v>
      </c>
      <c r="K1655" s="2" t="s">
        <v>0</v>
      </c>
      <c r="L1655" s="1">
        <v>0</v>
      </c>
      <c r="M1655" s="1">
        <v>20</v>
      </c>
      <c r="N1655" s="1">
        <v>0</v>
      </c>
    </row>
    <row r="1656" spans="1:14">
      <c r="A1656" s="1">
        <v>1655</v>
      </c>
      <c r="B1656" s="1">
        <v>241302</v>
      </c>
      <c r="C1656" s="2" t="str">
        <f ca="1">VLOOKUP(B1656,'Fichier FI (en entrée)'!B:D,3)</f>
        <v>JRVOMOXXKH</v>
      </c>
      <c r="D1656" s="2" t="str">
        <f ca="1">VLOOKUP(B1656,'Fichier FI (en entrée)'!B:E,4)</f>
        <v>Gqlpxlbhgsbpj</v>
      </c>
      <c r="E1656" s="2" t="s">
        <v>18</v>
      </c>
      <c r="F1656" s="2" t="s">
        <v>3</v>
      </c>
      <c r="G1656" s="1">
        <v>1</v>
      </c>
      <c r="H1656" s="1">
        <v>6.54</v>
      </c>
      <c r="I1656" s="2" t="s">
        <v>1</v>
      </c>
      <c r="J1656" s="1">
        <v>3</v>
      </c>
      <c r="K1656" s="2" t="s">
        <v>0</v>
      </c>
      <c r="L1656" s="1">
        <v>0</v>
      </c>
      <c r="M1656" s="1">
        <v>14</v>
      </c>
      <c r="N1656" s="1">
        <v>0</v>
      </c>
    </row>
    <row r="1657" spans="1:14">
      <c r="A1657" s="1">
        <v>1656</v>
      </c>
      <c r="B1657" s="1">
        <v>533937</v>
      </c>
      <c r="C1657" s="2" t="str">
        <f ca="1">VLOOKUP(B1657,'Fichier FI (en entrée)'!B:D,3)</f>
        <v>IROVSRTETI</v>
      </c>
      <c r="D1657" s="2" t="str">
        <f ca="1">VLOOKUP(B1657,'Fichier FI (en entrée)'!B:E,4)</f>
        <v>Yuisezwagqtwz</v>
      </c>
      <c r="E1657" s="2" t="s">
        <v>19</v>
      </c>
      <c r="F1657" s="2" t="s">
        <v>3</v>
      </c>
      <c r="G1657" s="1">
        <v>1</v>
      </c>
      <c r="H1657" s="1">
        <v>6.52</v>
      </c>
      <c r="I1657" s="2" t="s">
        <v>1</v>
      </c>
      <c r="J1657" s="1">
        <v>3</v>
      </c>
      <c r="K1657" s="2" t="s">
        <v>5</v>
      </c>
      <c r="L1657" s="1">
        <v>0</v>
      </c>
      <c r="M1657" s="1">
        <v>15</v>
      </c>
      <c r="N1657" s="1">
        <v>0</v>
      </c>
    </row>
    <row r="1658" spans="1:14">
      <c r="A1658" s="1">
        <v>1657</v>
      </c>
      <c r="B1658" s="1">
        <v>730819</v>
      </c>
      <c r="C1658" s="2" t="str">
        <f ca="1">VLOOKUP(B1658,'Fichier FI (en entrée)'!B:D,3)</f>
        <v>MCTHKDCHVS</v>
      </c>
      <c r="D1658" s="2" t="str">
        <f ca="1">VLOOKUP(B1658,'Fichier FI (en entrée)'!B:E,4)</f>
        <v>Klatjcpztlkuc</v>
      </c>
      <c r="E1658" s="2" t="s">
        <v>28</v>
      </c>
      <c r="F1658" s="2" t="s">
        <v>3</v>
      </c>
      <c r="G1658" s="1">
        <v>1</v>
      </c>
      <c r="H1658" s="1">
        <v>6.51</v>
      </c>
      <c r="I1658" s="2" t="s">
        <v>1</v>
      </c>
      <c r="J1658" s="1">
        <v>3</v>
      </c>
      <c r="K1658" s="2" t="s">
        <v>0</v>
      </c>
      <c r="L1658" s="1">
        <v>0</v>
      </c>
      <c r="M1658" s="1">
        <v>2</v>
      </c>
      <c r="N1658" s="1">
        <v>0</v>
      </c>
    </row>
    <row r="1659" spans="1:14">
      <c r="A1659" s="1">
        <v>1658</v>
      </c>
      <c r="B1659" s="1">
        <v>192408</v>
      </c>
      <c r="C1659" s="2" t="str">
        <f ca="1">VLOOKUP(B1659,'Fichier FI (en entrée)'!B:D,3)</f>
        <v>HAQDOOHFXX</v>
      </c>
      <c r="D1659" s="2" t="str">
        <f ca="1">VLOOKUP(B1659,'Fichier FI (en entrée)'!B:E,4)</f>
        <v>Zfjevkbabanzv</v>
      </c>
      <c r="E1659" s="2" t="s">
        <v>14</v>
      </c>
      <c r="F1659" s="2" t="s">
        <v>3</v>
      </c>
      <c r="G1659" s="1">
        <v>1</v>
      </c>
      <c r="H1659" s="1">
        <v>6.5</v>
      </c>
      <c r="I1659" s="2" t="s">
        <v>1</v>
      </c>
      <c r="J1659" s="1">
        <v>3</v>
      </c>
      <c r="K1659" s="2" t="s">
        <v>0</v>
      </c>
      <c r="L1659" s="1">
        <v>0</v>
      </c>
      <c r="M1659" s="1">
        <v>18</v>
      </c>
      <c r="N1659" s="1">
        <v>0</v>
      </c>
    </row>
    <row r="1660" spans="1:14">
      <c r="A1660" s="1">
        <v>1659</v>
      </c>
      <c r="B1660" s="1">
        <v>284941</v>
      </c>
      <c r="C1660" s="2" t="str">
        <f ca="1">VLOOKUP(B1660,'Fichier FI (en entrée)'!B:D,3)</f>
        <v>TBEHOVQCLT</v>
      </c>
      <c r="D1660" s="2" t="str">
        <f ca="1">VLOOKUP(B1660,'Fichier FI (en entrée)'!B:E,4)</f>
        <v>Derwlubxhhcvr</v>
      </c>
      <c r="E1660" s="2" t="s">
        <v>27</v>
      </c>
      <c r="F1660" s="2" t="s">
        <v>3</v>
      </c>
      <c r="G1660" s="1">
        <v>1</v>
      </c>
      <c r="H1660" s="1">
        <v>6.48</v>
      </c>
      <c r="I1660" s="2" t="s">
        <v>1</v>
      </c>
      <c r="J1660" s="1">
        <v>3</v>
      </c>
      <c r="K1660" s="2" t="s">
        <v>0</v>
      </c>
      <c r="L1660" s="1">
        <v>0</v>
      </c>
      <c r="M1660" s="1">
        <v>15</v>
      </c>
      <c r="N1660" s="1">
        <v>0</v>
      </c>
    </row>
    <row r="1661" spans="1:14">
      <c r="A1661" s="1">
        <v>1660</v>
      </c>
      <c r="B1661" s="1">
        <v>576115</v>
      </c>
      <c r="C1661" s="2" t="str">
        <f ca="1">VLOOKUP(B1661,'Fichier FI (en entrée)'!B:D,3)</f>
        <v>ZUAWCUYPNQ</v>
      </c>
      <c r="D1661" s="2" t="str">
        <f ca="1">VLOOKUP(B1661,'Fichier FI (en entrée)'!B:E,4)</f>
        <v>Viugsedhgwkre</v>
      </c>
      <c r="E1661" s="2" t="s">
        <v>26</v>
      </c>
      <c r="F1661" s="2" t="s">
        <v>3</v>
      </c>
      <c r="G1661" s="1">
        <v>1</v>
      </c>
      <c r="H1661" s="1">
        <v>6.47</v>
      </c>
      <c r="I1661" s="2" t="s">
        <v>1</v>
      </c>
      <c r="J1661" s="1">
        <v>3</v>
      </c>
      <c r="K1661" s="2" t="s">
        <v>0</v>
      </c>
      <c r="L1661" s="1">
        <v>0</v>
      </c>
      <c r="M1661" s="1">
        <v>2</v>
      </c>
      <c r="N1661" s="1">
        <v>0</v>
      </c>
    </row>
    <row r="1662" spans="1:14">
      <c r="A1662" s="1">
        <v>1661</v>
      </c>
      <c r="B1662" s="1">
        <v>214366</v>
      </c>
      <c r="C1662" s="2" t="str">
        <f ca="1">VLOOKUP(B1662,'Fichier FI (en entrée)'!B:D,3)</f>
        <v>KLOTMJTOYS</v>
      </c>
      <c r="D1662" s="2" t="str">
        <f ca="1">VLOOKUP(B1662,'Fichier FI (en entrée)'!B:E,4)</f>
        <v>Qmhfwixqfvmeg</v>
      </c>
      <c r="E1662" s="2" t="s">
        <v>25</v>
      </c>
      <c r="F1662" s="2" t="s">
        <v>3</v>
      </c>
      <c r="G1662" s="1">
        <v>1</v>
      </c>
      <c r="H1662" s="1">
        <v>6.46</v>
      </c>
      <c r="I1662" s="2" t="s">
        <v>1</v>
      </c>
      <c r="J1662" s="1">
        <v>3</v>
      </c>
      <c r="K1662" s="2" t="s">
        <v>0</v>
      </c>
      <c r="L1662" s="1">
        <v>0</v>
      </c>
      <c r="M1662" s="1">
        <v>4</v>
      </c>
      <c r="N1662" s="1">
        <v>0</v>
      </c>
    </row>
    <row r="1663" spans="1:14">
      <c r="A1663" s="1">
        <v>1661</v>
      </c>
      <c r="B1663" s="1">
        <v>528384</v>
      </c>
      <c r="C1663" s="2" t="str">
        <f ca="1">VLOOKUP(B1663,'Fichier FI (en entrée)'!B:D,3)</f>
        <v>ZDXKXOMFAX</v>
      </c>
      <c r="D1663" s="2" t="str">
        <f ca="1">VLOOKUP(B1663,'Fichier FI (en entrée)'!B:E,4)</f>
        <v>Xujteurtlxeek</v>
      </c>
      <c r="E1663" s="2" t="s">
        <v>14</v>
      </c>
      <c r="F1663" s="2" t="s">
        <v>3</v>
      </c>
      <c r="G1663" s="1">
        <v>1</v>
      </c>
      <c r="H1663" s="1">
        <v>6.46</v>
      </c>
      <c r="I1663" s="2" t="s">
        <v>1</v>
      </c>
      <c r="J1663" s="1">
        <v>3</v>
      </c>
      <c r="K1663" s="2" t="s">
        <v>0</v>
      </c>
      <c r="L1663" s="1">
        <v>0</v>
      </c>
      <c r="M1663" s="1">
        <v>16</v>
      </c>
      <c r="N1663" s="1">
        <v>0</v>
      </c>
    </row>
    <row r="1664" spans="1:14">
      <c r="A1664" s="1">
        <v>1663</v>
      </c>
      <c r="B1664" s="1">
        <v>526898</v>
      </c>
      <c r="C1664" s="2" t="str">
        <f ca="1">VLOOKUP(B1664,'Fichier FI (en entrée)'!B:D,3)</f>
        <v>OHNGTPWMCC</v>
      </c>
      <c r="D1664" s="2" t="str">
        <f ca="1">VLOOKUP(B1664,'Fichier FI (en entrée)'!B:E,4)</f>
        <v>Hyhcuyqozkqxh</v>
      </c>
      <c r="E1664" s="2" t="s">
        <v>24</v>
      </c>
      <c r="F1664" s="2" t="s">
        <v>3</v>
      </c>
      <c r="G1664" s="1">
        <v>1</v>
      </c>
      <c r="H1664" s="1">
        <v>6.39</v>
      </c>
      <c r="I1664" s="2" t="s">
        <v>1</v>
      </c>
      <c r="J1664" s="1">
        <v>3</v>
      </c>
      <c r="K1664" s="2" t="s">
        <v>5</v>
      </c>
      <c r="L1664" s="1">
        <v>0</v>
      </c>
      <c r="M1664" s="1">
        <v>2</v>
      </c>
      <c r="N1664" s="1">
        <v>0</v>
      </c>
    </row>
    <row r="1665" spans="1:14">
      <c r="A1665" s="1">
        <v>1664</v>
      </c>
      <c r="B1665" s="1">
        <v>565771</v>
      </c>
      <c r="C1665" s="2" t="str">
        <f ca="1">VLOOKUP(B1665,'Fichier FI (en entrée)'!B:D,3)</f>
        <v>QNDNTDQYMG</v>
      </c>
      <c r="D1665" s="2" t="str">
        <f ca="1">VLOOKUP(B1665,'Fichier FI (en entrée)'!B:E,4)</f>
        <v>Vdoiblcfcfvfa</v>
      </c>
      <c r="E1665" s="2" t="s">
        <v>19</v>
      </c>
      <c r="F1665" s="2" t="s">
        <v>3</v>
      </c>
      <c r="G1665" s="1">
        <v>1</v>
      </c>
      <c r="H1665" s="1">
        <v>6.38</v>
      </c>
      <c r="I1665" s="2" t="s">
        <v>1</v>
      </c>
      <c r="J1665" s="1">
        <v>3</v>
      </c>
      <c r="K1665" s="2" t="s">
        <v>0</v>
      </c>
      <c r="L1665" s="1">
        <v>0</v>
      </c>
      <c r="M1665" s="1">
        <v>14</v>
      </c>
      <c r="N1665" s="1">
        <v>0</v>
      </c>
    </row>
    <row r="1666" spans="1:14">
      <c r="A1666" s="1">
        <v>1665</v>
      </c>
      <c r="B1666" s="1">
        <v>698473</v>
      </c>
      <c r="C1666" s="2" t="str">
        <f ca="1">VLOOKUP(B1666,'Fichier FI (en entrée)'!B:D,3)</f>
        <v>EFLCYOLMAQ</v>
      </c>
      <c r="D1666" s="2" t="str">
        <f ca="1">VLOOKUP(B1666,'Fichier FI (en entrée)'!B:E,4)</f>
        <v>Uzsjycavcbvdu</v>
      </c>
      <c r="E1666" s="2" t="s">
        <v>23</v>
      </c>
      <c r="F1666" s="2" t="s">
        <v>3</v>
      </c>
      <c r="G1666" s="1">
        <v>1</v>
      </c>
      <c r="H1666" s="1">
        <v>6.37</v>
      </c>
      <c r="I1666" s="2" t="s">
        <v>1</v>
      </c>
      <c r="J1666" s="1">
        <v>3</v>
      </c>
      <c r="K1666" s="2" t="s">
        <v>0</v>
      </c>
      <c r="L1666" s="1">
        <v>0</v>
      </c>
      <c r="M1666" s="1">
        <v>21</v>
      </c>
      <c r="N1666" s="1">
        <v>0</v>
      </c>
    </row>
    <row r="1667" spans="1:14">
      <c r="A1667" s="1">
        <v>1666</v>
      </c>
      <c r="B1667" s="1">
        <v>579456</v>
      </c>
      <c r="C1667" s="2" t="str">
        <f ca="1">VLOOKUP(B1667,'Fichier FI (en entrée)'!B:D,3)</f>
        <v>CFZJQVHHSL</v>
      </c>
      <c r="D1667" s="2" t="str">
        <f ca="1">VLOOKUP(B1667,'Fichier FI (en entrée)'!B:E,4)</f>
        <v>Maprlskczinlu</v>
      </c>
      <c r="E1667" s="2" t="s">
        <v>18</v>
      </c>
      <c r="F1667" s="2" t="s">
        <v>3</v>
      </c>
      <c r="G1667" s="1">
        <v>1</v>
      </c>
      <c r="H1667" s="1">
        <v>6.35</v>
      </c>
      <c r="I1667" s="2" t="s">
        <v>1</v>
      </c>
      <c r="J1667" s="1">
        <v>3</v>
      </c>
      <c r="K1667" s="2" t="s">
        <v>0</v>
      </c>
      <c r="L1667" s="1">
        <v>0</v>
      </c>
      <c r="M1667" s="1">
        <v>15</v>
      </c>
      <c r="N1667" s="1">
        <v>0</v>
      </c>
    </row>
    <row r="1668" spans="1:14">
      <c r="A1668" s="1">
        <v>1667</v>
      </c>
      <c r="B1668" s="1">
        <v>628652</v>
      </c>
      <c r="C1668" s="2" t="str">
        <f ca="1">VLOOKUP(B1668,'Fichier FI (en entrée)'!B:D,3)</f>
        <v>MLLTTJCYLY</v>
      </c>
      <c r="D1668" s="2" t="str">
        <f ca="1">VLOOKUP(B1668,'Fichier FI (en entrée)'!B:E,4)</f>
        <v>Hygubdqthxfol</v>
      </c>
      <c r="E1668" s="2" t="s">
        <v>22</v>
      </c>
      <c r="F1668" s="2" t="s">
        <v>3</v>
      </c>
      <c r="G1668" s="1">
        <v>1</v>
      </c>
      <c r="H1668" s="1">
        <v>6.27</v>
      </c>
      <c r="I1668" s="2" t="s">
        <v>1</v>
      </c>
      <c r="J1668" s="1">
        <v>3</v>
      </c>
      <c r="K1668" s="2" t="s">
        <v>0</v>
      </c>
      <c r="L1668" s="1">
        <v>0</v>
      </c>
      <c r="M1668" s="1">
        <v>1</v>
      </c>
      <c r="N1668" s="1">
        <v>0</v>
      </c>
    </row>
    <row r="1669" spans="1:14">
      <c r="A1669" s="1">
        <v>1668</v>
      </c>
      <c r="B1669" s="1">
        <v>1046988</v>
      </c>
      <c r="C1669" s="2" t="str">
        <f ca="1">VLOOKUP(B1669,'Fichier FI (en entrée)'!B:D,3)</f>
        <v>XLLLNMRFBR</v>
      </c>
      <c r="D1669" s="2" t="str">
        <f ca="1">VLOOKUP(B1669,'Fichier FI (en entrée)'!B:E,4)</f>
        <v>Kdohvnqfrdbbf</v>
      </c>
      <c r="E1669" s="2" t="s">
        <v>21</v>
      </c>
      <c r="F1669" s="2" t="s">
        <v>3</v>
      </c>
      <c r="G1669" s="1">
        <v>1</v>
      </c>
      <c r="H1669" s="1">
        <v>6.23</v>
      </c>
      <c r="I1669" s="2" t="s">
        <v>1</v>
      </c>
      <c r="J1669" s="1">
        <v>3</v>
      </c>
      <c r="K1669" s="2" t="s">
        <v>5</v>
      </c>
      <c r="L1669" s="1">
        <v>0</v>
      </c>
      <c r="M1669" s="1">
        <v>0</v>
      </c>
      <c r="N1669" s="1">
        <v>0</v>
      </c>
    </row>
    <row r="1670" spans="1:14">
      <c r="A1670" s="1">
        <v>1669</v>
      </c>
      <c r="B1670" s="1">
        <v>636516</v>
      </c>
      <c r="C1670" s="2" t="str">
        <f ca="1">VLOOKUP(B1670,'Fichier FI (en entrée)'!B:D,3)</f>
        <v>CIGYBTTJQM</v>
      </c>
      <c r="D1670" s="2" t="str">
        <f ca="1">VLOOKUP(B1670,'Fichier FI (en entrée)'!B:E,4)</f>
        <v>Shaaatybiuows</v>
      </c>
      <c r="E1670" s="2" t="s">
        <v>18</v>
      </c>
      <c r="F1670" s="2" t="s">
        <v>3</v>
      </c>
      <c r="G1670" s="1">
        <v>1</v>
      </c>
      <c r="H1670" s="1">
        <v>6.19</v>
      </c>
      <c r="I1670" s="2" t="s">
        <v>1</v>
      </c>
      <c r="J1670" s="1">
        <v>3</v>
      </c>
      <c r="K1670" s="2" t="s">
        <v>0</v>
      </c>
      <c r="L1670" s="1">
        <v>0</v>
      </c>
      <c r="M1670" s="1">
        <v>14</v>
      </c>
      <c r="N1670" s="1">
        <v>0</v>
      </c>
    </row>
    <row r="1671" spans="1:14">
      <c r="A1671" s="1">
        <v>1670</v>
      </c>
      <c r="B1671" s="1">
        <v>699793</v>
      </c>
      <c r="C1671" s="2" t="str">
        <f ca="1">VLOOKUP(B1671,'Fichier FI (en entrée)'!B:D,3)</f>
        <v>OUWKMBYZNJ</v>
      </c>
      <c r="D1671" s="2" t="str">
        <f ca="1">VLOOKUP(B1671,'Fichier FI (en entrée)'!B:E,4)</f>
        <v>Xpjubosfxqxbj</v>
      </c>
      <c r="E1671" s="2" t="s">
        <v>18</v>
      </c>
      <c r="F1671" s="2" t="s">
        <v>3</v>
      </c>
      <c r="G1671" s="1">
        <v>1</v>
      </c>
      <c r="H1671" s="1">
        <v>6.17</v>
      </c>
      <c r="I1671" s="2" t="s">
        <v>1</v>
      </c>
      <c r="J1671" s="1">
        <v>3</v>
      </c>
      <c r="K1671" s="2" t="s">
        <v>0</v>
      </c>
      <c r="L1671" s="1">
        <v>0</v>
      </c>
      <c r="M1671" s="1">
        <v>14</v>
      </c>
      <c r="N1671" s="1">
        <v>0</v>
      </c>
    </row>
    <row r="1672" spans="1:14">
      <c r="A1672" s="1">
        <v>1671</v>
      </c>
      <c r="B1672" s="1">
        <v>533967</v>
      </c>
      <c r="C1672" s="2" t="str">
        <f ca="1">VLOOKUP(B1672,'Fichier FI (en entrée)'!B:D,3)</f>
        <v>HWBYNMGISX</v>
      </c>
      <c r="D1672" s="2" t="str">
        <f ca="1">VLOOKUP(B1672,'Fichier FI (en entrée)'!B:E,4)</f>
        <v>Isyqzpexxwcob</v>
      </c>
      <c r="E1672" s="2" t="s">
        <v>19</v>
      </c>
      <c r="F1672" s="2" t="s">
        <v>3</v>
      </c>
      <c r="G1672" s="1">
        <v>1</v>
      </c>
      <c r="H1672" s="1">
        <v>6.08</v>
      </c>
      <c r="I1672" s="2" t="s">
        <v>1</v>
      </c>
      <c r="J1672" s="1">
        <v>3</v>
      </c>
      <c r="K1672" s="2" t="s">
        <v>5</v>
      </c>
      <c r="L1672" s="1">
        <v>0</v>
      </c>
      <c r="M1672" s="1">
        <v>16</v>
      </c>
      <c r="N1672" s="1">
        <v>0</v>
      </c>
    </row>
    <row r="1673" spans="1:14">
      <c r="A1673" s="1">
        <v>1672</v>
      </c>
      <c r="B1673" s="1">
        <v>319133</v>
      </c>
      <c r="C1673" s="2" t="str">
        <f ca="1">VLOOKUP(B1673,'Fichier FI (en entrée)'!B:D,3)</f>
        <v>UBOYIXTEPN</v>
      </c>
      <c r="D1673" s="2" t="str">
        <f ca="1">VLOOKUP(B1673,'Fichier FI (en entrée)'!B:E,4)</f>
        <v>Hcvashbigfwzm</v>
      </c>
      <c r="E1673" s="2" t="s">
        <v>17</v>
      </c>
      <c r="F1673" s="2" t="s">
        <v>3</v>
      </c>
      <c r="G1673" s="1">
        <v>1</v>
      </c>
      <c r="H1673" s="1">
        <v>5.97</v>
      </c>
      <c r="I1673" s="2" t="s">
        <v>1</v>
      </c>
      <c r="J1673" s="1">
        <v>3</v>
      </c>
      <c r="K1673" s="2" t="s">
        <v>5</v>
      </c>
      <c r="L1673" s="1">
        <v>0</v>
      </c>
      <c r="M1673" s="1">
        <v>7</v>
      </c>
      <c r="N1673" s="1">
        <v>0</v>
      </c>
    </row>
    <row r="1674" spans="1:14">
      <c r="A1674" s="1">
        <v>1673</v>
      </c>
      <c r="B1674" s="1">
        <v>284845</v>
      </c>
      <c r="C1674" s="2" t="str">
        <f ca="1">VLOOKUP(B1674,'Fichier FI (en entrée)'!B:D,3)</f>
        <v>EVXNUETNVK</v>
      </c>
      <c r="D1674" s="2" t="str">
        <f ca="1">VLOOKUP(B1674,'Fichier FI (en entrée)'!B:E,4)</f>
        <v>Byliruerxifmd</v>
      </c>
      <c r="E1674" s="2" t="s">
        <v>20</v>
      </c>
      <c r="F1674" s="2" t="s">
        <v>3</v>
      </c>
      <c r="G1674" s="1">
        <v>1</v>
      </c>
      <c r="H1674" s="1">
        <v>5.52</v>
      </c>
      <c r="I1674" s="2" t="s">
        <v>1</v>
      </c>
      <c r="J1674" s="1">
        <v>3</v>
      </c>
      <c r="K1674" s="2" t="s">
        <v>0</v>
      </c>
      <c r="L1674" s="1">
        <v>0</v>
      </c>
      <c r="M1674" s="1">
        <v>7</v>
      </c>
      <c r="N1674" s="1">
        <v>0</v>
      </c>
    </row>
    <row r="1675" spans="1:14">
      <c r="A1675" s="1">
        <v>1674</v>
      </c>
      <c r="B1675" s="1">
        <v>450684</v>
      </c>
      <c r="C1675" s="2" t="str">
        <f ca="1">VLOOKUP(B1675,'Fichier FI (en entrée)'!B:D,3)</f>
        <v>ONRNMDXVBS</v>
      </c>
      <c r="D1675" s="2" t="str">
        <f ca="1">VLOOKUP(B1675,'Fichier FI (en entrée)'!B:E,4)</f>
        <v>Pkasgaxqzkpms</v>
      </c>
      <c r="E1675" s="2" t="s">
        <v>19</v>
      </c>
      <c r="F1675" s="2" t="s">
        <v>3</v>
      </c>
      <c r="G1675" s="1">
        <v>1</v>
      </c>
      <c r="H1675" s="1">
        <v>5.48</v>
      </c>
      <c r="I1675" s="2" t="s">
        <v>1</v>
      </c>
      <c r="J1675" s="1">
        <v>3</v>
      </c>
      <c r="K1675" s="2" t="s">
        <v>0</v>
      </c>
      <c r="L1675" s="1">
        <v>0</v>
      </c>
      <c r="M1675" s="1">
        <v>15</v>
      </c>
      <c r="N1675" s="1">
        <v>0</v>
      </c>
    </row>
    <row r="1676" spans="1:14">
      <c r="A1676" s="1">
        <v>1675</v>
      </c>
      <c r="B1676" s="1">
        <v>727684</v>
      </c>
      <c r="C1676" s="2" t="str">
        <f ca="1">VLOOKUP(B1676,'Fichier FI (en entrée)'!B:D,3)</f>
        <v>UQKHXCSNBW</v>
      </c>
      <c r="D1676" s="2" t="str">
        <f ca="1">VLOOKUP(B1676,'Fichier FI (en entrée)'!B:E,4)</f>
        <v>Tndddnutrdkks</v>
      </c>
      <c r="E1676" s="2" t="s">
        <v>19</v>
      </c>
      <c r="F1676" s="2" t="s">
        <v>3</v>
      </c>
      <c r="G1676" s="1">
        <v>1</v>
      </c>
      <c r="H1676" s="1">
        <v>5.47</v>
      </c>
      <c r="I1676" s="2" t="s">
        <v>1</v>
      </c>
      <c r="J1676" s="1">
        <v>3</v>
      </c>
      <c r="K1676" s="2" t="s">
        <v>5</v>
      </c>
      <c r="L1676" s="1">
        <v>0</v>
      </c>
      <c r="M1676" s="1">
        <v>16</v>
      </c>
      <c r="N1676" s="1">
        <v>0</v>
      </c>
    </row>
    <row r="1677" spans="1:14">
      <c r="A1677" s="1">
        <v>1676</v>
      </c>
      <c r="B1677" s="1">
        <v>214421</v>
      </c>
      <c r="C1677" s="2" t="str">
        <f ca="1">VLOOKUP(B1677,'Fichier FI (en entrée)'!B:D,3)</f>
        <v>HPPQICXQKA</v>
      </c>
      <c r="D1677" s="2" t="str">
        <f ca="1">VLOOKUP(B1677,'Fichier FI (en entrée)'!B:E,4)</f>
        <v>Bexussesidemz</v>
      </c>
      <c r="E1677" s="2" t="s">
        <v>18</v>
      </c>
      <c r="F1677" s="2" t="s">
        <v>3</v>
      </c>
      <c r="G1677" s="1">
        <v>1</v>
      </c>
      <c r="H1677" s="1">
        <v>5.32</v>
      </c>
      <c r="I1677" s="2" t="s">
        <v>1</v>
      </c>
      <c r="J1677" s="1">
        <v>3</v>
      </c>
      <c r="K1677" s="2" t="s">
        <v>0</v>
      </c>
      <c r="L1677" s="1">
        <v>0</v>
      </c>
      <c r="M1677" s="1">
        <v>25</v>
      </c>
      <c r="N1677" s="1">
        <v>0</v>
      </c>
    </row>
    <row r="1678" spans="1:14">
      <c r="A1678" s="1">
        <v>1677</v>
      </c>
      <c r="B1678" s="1">
        <v>214237</v>
      </c>
      <c r="C1678" s="2" t="str">
        <f ca="1">VLOOKUP(B1678,'Fichier FI (en entrée)'!B:D,3)</f>
        <v>YESEFQJQEU</v>
      </c>
      <c r="D1678" s="2" t="str">
        <f ca="1">VLOOKUP(B1678,'Fichier FI (en entrée)'!B:E,4)</f>
        <v>Jzldmwywnrugl</v>
      </c>
      <c r="E1678" s="2" t="s">
        <v>18</v>
      </c>
      <c r="F1678" s="2" t="s">
        <v>3</v>
      </c>
      <c r="G1678" s="1">
        <v>1</v>
      </c>
      <c r="H1678" s="1">
        <v>5.29</v>
      </c>
      <c r="I1678" s="2" t="s">
        <v>1</v>
      </c>
      <c r="J1678" s="1">
        <v>3</v>
      </c>
      <c r="K1678" s="2" t="s">
        <v>0</v>
      </c>
      <c r="L1678" s="1">
        <v>0</v>
      </c>
      <c r="M1678" s="1">
        <v>16</v>
      </c>
      <c r="N1678" s="1">
        <v>0</v>
      </c>
    </row>
    <row r="1679" spans="1:14">
      <c r="A1679" s="1">
        <v>1678</v>
      </c>
      <c r="B1679" s="1">
        <v>646998</v>
      </c>
      <c r="C1679" s="2" t="str">
        <f ca="1">VLOOKUP(B1679,'Fichier FI (en entrée)'!B:D,3)</f>
        <v>ATODAOJJSV</v>
      </c>
      <c r="D1679" s="2" t="str">
        <f ca="1">VLOOKUP(B1679,'Fichier FI (en entrée)'!B:E,4)</f>
        <v>Atxxyguphgajb</v>
      </c>
      <c r="E1679" s="2" t="s">
        <v>17</v>
      </c>
      <c r="F1679" s="2" t="s">
        <v>3</v>
      </c>
      <c r="G1679" s="1">
        <v>1</v>
      </c>
      <c r="H1679" s="1">
        <v>5.24</v>
      </c>
      <c r="I1679" s="2" t="s">
        <v>1</v>
      </c>
      <c r="J1679" s="1">
        <v>3</v>
      </c>
      <c r="K1679" s="2" t="s">
        <v>5</v>
      </c>
      <c r="L1679" s="1">
        <v>0</v>
      </c>
      <c r="M1679" s="1">
        <v>15</v>
      </c>
      <c r="N1679" s="1">
        <v>0</v>
      </c>
    </row>
    <row r="1680" spans="1:14">
      <c r="A1680" s="1">
        <v>1679</v>
      </c>
      <c r="B1680" s="1">
        <v>1155302</v>
      </c>
      <c r="C1680" s="2" t="str">
        <f ca="1">VLOOKUP(B1680,'Fichier FI (en entrée)'!B:D,3)</f>
        <v>OEYQCRTZYY</v>
      </c>
      <c r="D1680" s="2" t="str">
        <f ca="1">VLOOKUP(B1680,'Fichier FI (en entrée)'!B:E,4)</f>
        <v>Nxmkaogeoqlvz</v>
      </c>
      <c r="E1680" s="2" t="s">
        <v>16</v>
      </c>
      <c r="F1680" s="2" t="s">
        <v>3</v>
      </c>
      <c r="G1680" s="1">
        <v>1</v>
      </c>
      <c r="H1680" s="1">
        <v>4.92</v>
      </c>
      <c r="I1680" s="2" t="s">
        <v>1</v>
      </c>
      <c r="J1680" s="1">
        <v>3</v>
      </c>
      <c r="K1680" s="2" t="s">
        <v>0</v>
      </c>
      <c r="L1680" s="1">
        <v>0</v>
      </c>
      <c r="M1680" s="1">
        <v>18</v>
      </c>
      <c r="N1680" s="1">
        <v>0</v>
      </c>
    </row>
    <row r="1681" spans="1:14">
      <c r="A1681" s="1">
        <v>1680</v>
      </c>
      <c r="B1681" s="1">
        <v>632555</v>
      </c>
      <c r="C1681" s="2" t="str">
        <f ca="1">VLOOKUP(B1681,'Fichier FI (en entrée)'!B:D,3)</f>
        <v>TYZHEJTUNY</v>
      </c>
      <c r="D1681" s="2" t="str">
        <f ca="1">VLOOKUP(B1681,'Fichier FI (en entrée)'!B:E,4)</f>
        <v>Jqjtexdbbbpyz</v>
      </c>
      <c r="E1681" s="2" t="s">
        <v>15</v>
      </c>
      <c r="F1681" s="2" t="s">
        <v>3</v>
      </c>
      <c r="G1681" s="1">
        <v>1</v>
      </c>
      <c r="H1681" s="1">
        <v>4.8099999999999996</v>
      </c>
      <c r="I1681" s="2" t="s">
        <v>1</v>
      </c>
      <c r="J1681" s="1">
        <v>3</v>
      </c>
      <c r="K1681" s="2" t="s">
        <v>0</v>
      </c>
      <c r="L1681" s="1">
        <v>0</v>
      </c>
      <c r="M1681" s="1">
        <v>16</v>
      </c>
      <c r="N1681" s="1">
        <v>0</v>
      </c>
    </row>
    <row r="1682" spans="1:14">
      <c r="A1682" s="1">
        <v>1681</v>
      </c>
      <c r="B1682" s="1">
        <v>407791</v>
      </c>
      <c r="C1682" s="2" t="str">
        <f ca="1">VLOOKUP(B1682,'Fichier FI (en entrée)'!B:D,3)</f>
        <v>GOTNRLUGPR</v>
      </c>
      <c r="D1682" s="2" t="str">
        <f ca="1">VLOOKUP(B1682,'Fichier FI (en entrée)'!B:E,4)</f>
        <v>Epklufinvqkkh</v>
      </c>
      <c r="E1682" s="2" t="s">
        <v>14</v>
      </c>
      <c r="F1682" s="2" t="s">
        <v>3</v>
      </c>
      <c r="G1682" s="1">
        <v>1</v>
      </c>
      <c r="H1682" s="1">
        <v>4.53</v>
      </c>
      <c r="I1682" s="2" t="s">
        <v>1</v>
      </c>
      <c r="J1682" s="1">
        <v>3</v>
      </c>
      <c r="K1682" s="2" t="s">
        <v>0</v>
      </c>
      <c r="L1682" s="1">
        <v>0</v>
      </c>
      <c r="M1682" s="1">
        <v>23</v>
      </c>
      <c r="N1682" s="1">
        <v>0</v>
      </c>
    </row>
    <row r="1683" spans="1:14">
      <c r="A1683" s="2" t="s">
        <v>2</v>
      </c>
      <c r="B1683" s="1">
        <v>1001851</v>
      </c>
      <c r="C1683" s="2" t="str">
        <f ca="1">VLOOKUP(B1683,'Fichier FI (en entrée)'!B:D,3)</f>
        <v>CFCXQXTOJB</v>
      </c>
      <c r="D1683" s="2" t="str">
        <f ca="1">VLOOKUP(B1683,'Fichier FI (en entrée)'!B:E,4)</f>
        <v>Grjivhemsxcvm</v>
      </c>
      <c r="E1683" s="2" t="s">
        <v>4</v>
      </c>
      <c r="F1683" s="2" t="s">
        <v>3</v>
      </c>
      <c r="G1683" s="1">
        <v>1</v>
      </c>
      <c r="H1683" s="2" t="s">
        <v>2</v>
      </c>
      <c r="I1683" s="2" t="s">
        <v>1</v>
      </c>
      <c r="J1683" s="1">
        <v>0</v>
      </c>
      <c r="K1683" s="2" t="s">
        <v>5</v>
      </c>
      <c r="L1683" s="1">
        <v>0</v>
      </c>
      <c r="M1683" s="1">
        <v>4</v>
      </c>
      <c r="N1683" s="1">
        <v>0</v>
      </c>
    </row>
    <row r="1684" spans="1:14">
      <c r="A1684" s="2" t="s">
        <v>2</v>
      </c>
      <c r="B1684" s="1">
        <v>1002191</v>
      </c>
      <c r="C1684" s="2" t="str">
        <f ca="1">VLOOKUP(B1684,'Fichier FI (en entrée)'!B:D,3)</f>
        <v>HCCEABSOHT</v>
      </c>
      <c r="D1684" s="2" t="str">
        <f ca="1">VLOOKUP(B1684,'Fichier FI (en entrée)'!B:E,4)</f>
        <v>Jxcwkpbwajwsq</v>
      </c>
      <c r="E1684" s="2" t="s">
        <v>4</v>
      </c>
      <c r="F1684" s="2" t="s">
        <v>3</v>
      </c>
      <c r="G1684" s="1">
        <v>1</v>
      </c>
      <c r="H1684" s="2" t="s">
        <v>2</v>
      </c>
      <c r="I1684" s="2" t="s">
        <v>1</v>
      </c>
      <c r="J1684" s="1">
        <v>0</v>
      </c>
      <c r="K1684" s="2" t="s">
        <v>5</v>
      </c>
      <c r="L1684" s="1">
        <v>0</v>
      </c>
      <c r="M1684" s="1">
        <v>4</v>
      </c>
      <c r="N1684" s="1">
        <v>0</v>
      </c>
    </row>
    <row r="1685" spans="1:14">
      <c r="A1685" s="2" t="s">
        <v>2</v>
      </c>
      <c r="B1685" s="1">
        <v>1005645</v>
      </c>
      <c r="C1685" s="2" t="str">
        <f ca="1">VLOOKUP(B1685,'Fichier FI (en entrée)'!B:D,3)</f>
        <v>HQQGMBEJZK</v>
      </c>
      <c r="D1685" s="2" t="str">
        <f ca="1">VLOOKUP(B1685,'Fichier FI (en entrée)'!B:E,4)</f>
        <v>Byrkgyzqqqdgu</v>
      </c>
      <c r="E1685" s="2" t="s">
        <v>9</v>
      </c>
      <c r="F1685" s="2" t="s">
        <v>3</v>
      </c>
      <c r="G1685" s="1">
        <v>1</v>
      </c>
      <c r="H1685" s="2" t="s">
        <v>2</v>
      </c>
      <c r="I1685" s="2" t="s">
        <v>1</v>
      </c>
      <c r="J1685" s="1">
        <v>0</v>
      </c>
      <c r="K1685" s="2" t="s">
        <v>5</v>
      </c>
      <c r="L1685" s="1">
        <v>0</v>
      </c>
      <c r="M1685" s="1">
        <v>3</v>
      </c>
      <c r="N1685" s="1">
        <v>0</v>
      </c>
    </row>
    <row r="1686" spans="1:14">
      <c r="A1686" s="2" t="s">
        <v>2</v>
      </c>
      <c r="B1686" s="1">
        <v>1005956</v>
      </c>
      <c r="C1686" s="2" t="str">
        <f ca="1">VLOOKUP(B1686,'Fichier FI (en entrée)'!B:D,3)</f>
        <v>JAEQOJHCBS</v>
      </c>
      <c r="D1686" s="2" t="str">
        <f ca="1">VLOOKUP(B1686,'Fichier FI (en entrée)'!B:E,4)</f>
        <v>Tcefcczkdysbx</v>
      </c>
      <c r="E1686" s="2" t="s">
        <v>4</v>
      </c>
      <c r="F1686" s="2" t="s">
        <v>3</v>
      </c>
      <c r="G1686" s="1">
        <v>1</v>
      </c>
      <c r="H1686" s="2" t="s">
        <v>2</v>
      </c>
      <c r="I1686" s="2" t="s">
        <v>1</v>
      </c>
      <c r="J1686" s="1">
        <v>0</v>
      </c>
      <c r="K1686" s="2" t="s">
        <v>5</v>
      </c>
      <c r="L1686" s="1">
        <v>0</v>
      </c>
      <c r="M1686" s="1">
        <v>4</v>
      </c>
      <c r="N1686" s="1">
        <v>0</v>
      </c>
    </row>
    <row r="1687" spans="1:14">
      <c r="A1687" s="2" t="s">
        <v>2</v>
      </c>
      <c r="B1687" s="1">
        <v>1008295</v>
      </c>
      <c r="C1687" s="2" t="str">
        <f ca="1">VLOOKUP(B1687,'Fichier FI (en entrée)'!B:D,3)</f>
        <v>WBJYWWJVSQ</v>
      </c>
      <c r="D1687" s="2" t="str">
        <f ca="1">VLOOKUP(B1687,'Fichier FI (en entrée)'!B:E,4)</f>
        <v>Zshmxwyjfqflo</v>
      </c>
      <c r="E1687" s="2" t="s">
        <v>13</v>
      </c>
      <c r="F1687" s="2" t="s">
        <v>3</v>
      </c>
      <c r="G1687" s="1">
        <v>1</v>
      </c>
      <c r="H1687" s="2" t="s">
        <v>2</v>
      </c>
      <c r="I1687" s="2" t="s">
        <v>1</v>
      </c>
      <c r="J1687" s="1">
        <v>0</v>
      </c>
      <c r="K1687" s="2" t="s">
        <v>5</v>
      </c>
      <c r="L1687" s="1">
        <v>0</v>
      </c>
      <c r="M1687" s="1">
        <v>3</v>
      </c>
      <c r="N1687" s="1">
        <v>0</v>
      </c>
    </row>
    <row r="1688" spans="1:14" s="5" customFormat="1">
      <c r="A1688" s="49" t="s">
        <v>2</v>
      </c>
      <c r="B1688" s="1">
        <v>1011483</v>
      </c>
      <c r="C1688" s="2" t="str">
        <f ca="1">VLOOKUP(B1688,'Fichier FI (en entrée)'!B:D,3)</f>
        <v>BYWTWSTWET</v>
      </c>
      <c r="D1688" s="2" t="str">
        <f ca="1">VLOOKUP(B1688,'Fichier FI (en entrée)'!B:E,4)</f>
        <v>Slgofbkgpakgn</v>
      </c>
      <c r="E1688" s="49" t="s">
        <v>9</v>
      </c>
      <c r="F1688" s="49" t="s">
        <v>3</v>
      </c>
      <c r="G1688" s="50">
        <v>1</v>
      </c>
      <c r="H1688" s="49" t="s">
        <v>2</v>
      </c>
      <c r="I1688" s="49" t="s">
        <v>1</v>
      </c>
      <c r="J1688" s="50">
        <v>0</v>
      </c>
      <c r="K1688" s="49" t="s">
        <v>0</v>
      </c>
      <c r="L1688" s="50">
        <v>0</v>
      </c>
      <c r="M1688" s="50">
        <v>3</v>
      </c>
      <c r="N1688" s="50">
        <v>0</v>
      </c>
    </row>
    <row r="1689" spans="1:14">
      <c r="A1689" s="2" t="s">
        <v>2</v>
      </c>
      <c r="B1689" s="1">
        <v>1012071</v>
      </c>
      <c r="C1689" s="2" t="str">
        <f ca="1">VLOOKUP(B1689,'Fichier FI (en entrée)'!B:D,3)</f>
        <v>ZAQKQLKEEJ</v>
      </c>
      <c r="D1689" s="2" t="str">
        <f ca="1">VLOOKUP(B1689,'Fichier FI (en entrée)'!B:E,4)</f>
        <v>Cmbtqqvudkgwo</v>
      </c>
      <c r="E1689" s="2" t="s">
        <v>4</v>
      </c>
      <c r="F1689" s="2" t="s">
        <v>3</v>
      </c>
      <c r="G1689" s="1">
        <v>1</v>
      </c>
      <c r="H1689" s="2" t="s">
        <v>2</v>
      </c>
      <c r="I1689" s="2" t="s">
        <v>1</v>
      </c>
      <c r="J1689" s="1">
        <v>0</v>
      </c>
      <c r="K1689" s="2" t="s">
        <v>0</v>
      </c>
      <c r="L1689" s="1">
        <v>0</v>
      </c>
      <c r="M1689" s="1">
        <v>4</v>
      </c>
      <c r="N1689" s="1">
        <v>0</v>
      </c>
    </row>
    <row r="1690" spans="1:14">
      <c r="A1690" s="2" t="s">
        <v>2</v>
      </c>
      <c r="B1690" s="1">
        <v>1015771</v>
      </c>
      <c r="C1690" s="2" t="str">
        <f ca="1">VLOOKUP(B1690,'Fichier FI (en entrée)'!B:D,3)</f>
        <v>JUJJUXIXUU</v>
      </c>
      <c r="D1690" s="2" t="str">
        <f ca="1">VLOOKUP(B1690,'Fichier FI (en entrée)'!B:E,4)</f>
        <v>Gyioljtmqzmcq</v>
      </c>
      <c r="E1690" s="2" t="s">
        <v>4</v>
      </c>
      <c r="F1690" s="2" t="s">
        <v>3</v>
      </c>
      <c r="G1690" s="1">
        <v>1</v>
      </c>
      <c r="H1690" s="2" t="s">
        <v>2</v>
      </c>
      <c r="I1690" s="2" t="s">
        <v>1</v>
      </c>
      <c r="J1690" s="1">
        <v>0</v>
      </c>
      <c r="K1690" s="2" t="s">
        <v>5</v>
      </c>
      <c r="L1690" s="1">
        <v>0</v>
      </c>
      <c r="M1690" s="1">
        <v>4</v>
      </c>
      <c r="N1690" s="1">
        <v>0</v>
      </c>
    </row>
    <row r="1691" spans="1:14">
      <c r="A1691" s="2" t="s">
        <v>2</v>
      </c>
      <c r="B1691" s="1">
        <v>1016182</v>
      </c>
      <c r="C1691" s="2" t="str">
        <f ca="1">VLOOKUP(B1691,'Fichier FI (en entrée)'!B:D,3)</f>
        <v>JPMKTWUBZC</v>
      </c>
      <c r="D1691" s="2" t="str">
        <f ca="1">VLOOKUP(B1691,'Fichier FI (en entrée)'!B:E,4)</f>
        <v>Cymasewgdqobp</v>
      </c>
      <c r="E1691" s="2" t="s">
        <v>4</v>
      </c>
      <c r="F1691" s="2" t="s">
        <v>3</v>
      </c>
      <c r="G1691" s="1">
        <v>1</v>
      </c>
      <c r="H1691" s="2" t="s">
        <v>2</v>
      </c>
      <c r="I1691" s="2" t="s">
        <v>1</v>
      </c>
      <c r="J1691" s="1">
        <v>0</v>
      </c>
      <c r="K1691" s="2" t="s">
        <v>0</v>
      </c>
      <c r="L1691" s="1">
        <v>0</v>
      </c>
      <c r="M1691" s="1">
        <v>4</v>
      </c>
      <c r="N1691" s="1">
        <v>0</v>
      </c>
    </row>
    <row r="1692" spans="1:14">
      <c r="A1692" s="2" t="s">
        <v>2</v>
      </c>
      <c r="B1692" s="1">
        <v>1021932</v>
      </c>
      <c r="C1692" s="2" t="str">
        <f ca="1">VLOOKUP(B1692,'Fichier FI (en entrée)'!B:D,3)</f>
        <v>PDPVQIWMHM</v>
      </c>
      <c r="D1692" s="2" t="str">
        <f ca="1">VLOOKUP(B1692,'Fichier FI (en entrée)'!B:E,4)</f>
        <v>Yiuncsitrecbw</v>
      </c>
      <c r="E1692" s="2" t="s">
        <v>4</v>
      </c>
      <c r="F1692" s="2" t="s">
        <v>3</v>
      </c>
      <c r="G1692" s="1">
        <v>1</v>
      </c>
      <c r="H1692" s="2" t="s">
        <v>2</v>
      </c>
      <c r="I1692" s="2" t="s">
        <v>1</v>
      </c>
      <c r="J1692" s="1">
        <v>0</v>
      </c>
      <c r="K1692" s="2" t="s">
        <v>0</v>
      </c>
      <c r="L1692" s="1">
        <v>0</v>
      </c>
      <c r="M1692" s="1">
        <v>4</v>
      </c>
      <c r="N1692" s="1">
        <v>0</v>
      </c>
    </row>
    <row r="1693" spans="1:14">
      <c r="A1693" s="2" t="s">
        <v>2</v>
      </c>
      <c r="B1693" s="1">
        <v>1032797</v>
      </c>
      <c r="C1693" s="2" t="str">
        <f ca="1">VLOOKUP(B1693,'Fichier FI (en entrée)'!B:D,3)</f>
        <v>DGAUNFRUHI</v>
      </c>
      <c r="D1693" s="2" t="str">
        <f ca="1">VLOOKUP(B1693,'Fichier FI (en entrée)'!B:E,4)</f>
        <v>Iklkbvbhrmaqj</v>
      </c>
      <c r="E1693" s="2" t="s">
        <v>7</v>
      </c>
      <c r="F1693" s="2" t="s">
        <v>3</v>
      </c>
      <c r="G1693" s="1">
        <v>1</v>
      </c>
      <c r="H1693" s="2" t="s">
        <v>2</v>
      </c>
      <c r="I1693" s="2" t="s">
        <v>1</v>
      </c>
      <c r="J1693" s="1">
        <v>0</v>
      </c>
      <c r="K1693" s="2" t="s">
        <v>0</v>
      </c>
      <c r="L1693" s="1">
        <v>0</v>
      </c>
      <c r="M1693" s="1">
        <v>3</v>
      </c>
      <c r="N1693" s="1">
        <v>0</v>
      </c>
    </row>
    <row r="1694" spans="1:14">
      <c r="A1694" s="2" t="s">
        <v>2</v>
      </c>
      <c r="B1694" s="1">
        <v>1034709</v>
      </c>
      <c r="C1694" s="2" t="str">
        <f ca="1">VLOOKUP(B1694,'Fichier FI (en entrée)'!B:D,3)</f>
        <v>CRGJEDLKDB</v>
      </c>
      <c r="D1694" s="2" t="str">
        <f ca="1">VLOOKUP(B1694,'Fichier FI (en entrée)'!B:E,4)</f>
        <v>Buhnsefynxfju</v>
      </c>
      <c r="E1694" s="2" t="s">
        <v>9</v>
      </c>
      <c r="F1694" s="2" t="s">
        <v>3</v>
      </c>
      <c r="G1694" s="1">
        <v>1</v>
      </c>
      <c r="H1694" s="2" t="s">
        <v>2</v>
      </c>
      <c r="I1694" s="2" t="s">
        <v>1</v>
      </c>
      <c r="J1694" s="1">
        <v>0</v>
      </c>
      <c r="K1694" s="2" t="s">
        <v>5</v>
      </c>
      <c r="L1694" s="1">
        <v>0</v>
      </c>
      <c r="M1694" s="1">
        <v>3</v>
      </c>
      <c r="N1694" s="1">
        <v>0</v>
      </c>
    </row>
    <row r="1695" spans="1:14">
      <c r="A1695" s="2" t="s">
        <v>2</v>
      </c>
      <c r="B1695" s="1">
        <v>1040506</v>
      </c>
      <c r="C1695" s="2" t="str">
        <f ca="1">VLOOKUP(B1695,'Fichier FI (en entrée)'!B:D,3)</f>
        <v>BVSMXTFVNK</v>
      </c>
      <c r="D1695" s="2" t="str">
        <f ca="1">VLOOKUP(B1695,'Fichier FI (en entrée)'!B:E,4)</f>
        <v>Lggavjscfidyu</v>
      </c>
      <c r="E1695" s="2" t="s">
        <v>4</v>
      </c>
      <c r="F1695" s="2" t="s">
        <v>3</v>
      </c>
      <c r="G1695" s="1">
        <v>1</v>
      </c>
      <c r="H1695" s="2" t="s">
        <v>2</v>
      </c>
      <c r="I1695" s="2" t="s">
        <v>1</v>
      </c>
      <c r="J1695" s="1">
        <v>0</v>
      </c>
      <c r="K1695" s="2" t="s">
        <v>5</v>
      </c>
      <c r="L1695" s="1">
        <v>0</v>
      </c>
      <c r="M1695" s="1">
        <v>4</v>
      </c>
      <c r="N1695" s="1">
        <v>0</v>
      </c>
    </row>
    <row r="1696" spans="1:14">
      <c r="A1696" s="2" t="s">
        <v>2</v>
      </c>
      <c r="B1696" s="1">
        <v>1042056</v>
      </c>
      <c r="C1696" s="2" t="str">
        <f ca="1">VLOOKUP(B1696,'Fichier FI (en entrée)'!B:D,3)</f>
        <v>UUMCMKQIAA</v>
      </c>
      <c r="D1696" s="2" t="str">
        <f ca="1">VLOOKUP(B1696,'Fichier FI (en entrée)'!B:E,4)</f>
        <v>Mjfqaoltqgmte</v>
      </c>
      <c r="E1696" s="2" t="s">
        <v>7</v>
      </c>
      <c r="F1696" s="2" t="s">
        <v>3</v>
      </c>
      <c r="G1696" s="1">
        <v>1</v>
      </c>
      <c r="H1696" s="2" t="s">
        <v>2</v>
      </c>
      <c r="I1696" s="2" t="s">
        <v>1</v>
      </c>
      <c r="J1696" s="1">
        <v>0</v>
      </c>
      <c r="K1696" s="2" t="s">
        <v>5</v>
      </c>
      <c r="L1696" s="1">
        <v>0</v>
      </c>
      <c r="M1696" s="1">
        <v>3</v>
      </c>
      <c r="N1696" s="1">
        <v>0</v>
      </c>
    </row>
    <row r="1697" spans="1:14">
      <c r="A1697" s="2" t="s">
        <v>2</v>
      </c>
      <c r="B1697" s="1">
        <v>1046262</v>
      </c>
      <c r="C1697" s="2" t="str">
        <f ca="1">VLOOKUP(B1697,'Fichier FI (en entrée)'!B:D,3)</f>
        <v>YYQNUTNZXR</v>
      </c>
      <c r="D1697" s="2" t="str">
        <f ca="1">VLOOKUP(B1697,'Fichier FI (en entrée)'!B:E,4)</f>
        <v>Xrefagfvmwlfw</v>
      </c>
      <c r="E1697" s="2" t="s">
        <v>9</v>
      </c>
      <c r="F1697" s="2" t="s">
        <v>3</v>
      </c>
      <c r="G1697" s="1">
        <v>1</v>
      </c>
      <c r="H1697" s="2" t="s">
        <v>2</v>
      </c>
      <c r="I1697" s="2" t="s">
        <v>1</v>
      </c>
      <c r="J1697" s="1">
        <v>0</v>
      </c>
      <c r="K1697" s="2" t="s">
        <v>5</v>
      </c>
      <c r="L1697" s="1">
        <v>0</v>
      </c>
      <c r="M1697" s="1">
        <v>3</v>
      </c>
      <c r="N1697" s="1">
        <v>0</v>
      </c>
    </row>
    <row r="1698" spans="1:14">
      <c r="A1698" s="2" t="s">
        <v>2</v>
      </c>
      <c r="B1698" s="1">
        <v>1049858</v>
      </c>
      <c r="C1698" s="2" t="str">
        <f ca="1">VLOOKUP(B1698,'Fichier FI (en entrée)'!B:D,3)</f>
        <v>EKCKDHWAER</v>
      </c>
      <c r="D1698" s="2" t="str">
        <f ca="1">VLOOKUP(B1698,'Fichier FI (en entrée)'!B:E,4)</f>
        <v>Avfrxwlhrhoxr</v>
      </c>
      <c r="E1698" s="2" t="s">
        <v>9</v>
      </c>
      <c r="F1698" s="2" t="s">
        <v>3</v>
      </c>
      <c r="G1698" s="1">
        <v>1</v>
      </c>
      <c r="H1698" s="2" t="s">
        <v>2</v>
      </c>
      <c r="I1698" s="2" t="s">
        <v>1</v>
      </c>
      <c r="J1698" s="1">
        <v>0</v>
      </c>
      <c r="K1698" s="2" t="s">
        <v>5</v>
      </c>
      <c r="L1698" s="1">
        <v>0</v>
      </c>
      <c r="M1698" s="1">
        <v>3</v>
      </c>
      <c r="N1698" s="1">
        <v>0</v>
      </c>
    </row>
    <row r="1699" spans="1:14">
      <c r="A1699" s="2" t="s">
        <v>2</v>
      </c>
      <c r="B1699" s="1">
        <v>1052393</v>
      </c>
      <c r="C1699" s="2" t="str">
        <f ca="1">VLOOKUP(B1699,'Fichier FI (en entrée)'!B:D,3)</f>
        <v>JCBBBPBFBR</v>
      </c>
      <c r="D1699" s="2" t="str">
        <f ca="1">VLOOKUP(B1699,'Fichier FI (en entrée)'!B:E,4)</f>
        <v>Yddosrunyxsap</v>
      </c>
      <c r="E1699" s="2" t="s">
        <v>4</v>
      </c>
      <c r="F1699" s="2" t="s">
        <v>3</v>
      </c>
      <c r="G1699" s="1">
        <v>1</v>
      </c>
      <c r="H1699" s="2" t="s">
        <v>2</v>
      </c>
      <c r="I1699" s="2" t="s">
        <v>1</v>
      </c>
      <c r="J1699" s="1">
        <v>0</v>
      </c>
      <c r="K1699" s="2" t="s">
        <v>0</v>
      </c>
      <c r="L1699" s="1">
        <v>0</v>
      </c>
      <c r="M1699" s="1">
        <v>4</v>
      </c>
      <c r="N1699" s="1">
        <v>0</v>
      </c>
    </row>
    <row r="1700" spans="1:14">
      <c r="A1700" s="2" t="s">
        <v>2</v>
      </c>
      <c r="B1700" s="1">
        <v>1053837</v>
      </c>
      <c r="C1700" s="2" t="str">
        <f ca="1">VLOOKUP(B1700,'Fichier FI (en entrée)'!B:D,3)</f>
        <v>HKHIGNJHZM</v>
      </c>
      <c r="D1700" s="2" t="str">
        <f ca="1">VLOOKUP(B1700,'Fichier FI (en entrée)'!B:E,4)</f>
        <v>Ydtbnaabusmca</v>
      </c>
      <c r="E1700" s="2" t="s">
        <v>4</v>
      </c>
      <c r="F1700" s="2" t="s">
        <v>3</v>
      </c>
      <c r="G1700" s="1">
        <v>1</v>
      </c>
      <c r="H1700" s="2" t="s">
        <v>2</v>
      </c>
      <c r="I1700" s="2" t="s">
        <v>1</v>
      </c>
      <c r="J1700" s="1">
        <v>0</v>
      </c>
      <c r="K1700" s="2" t="s">
        <v>5</v>
      </c>
      <c r="L1700" s="1">
        <v>0</v>
      </c>
      <c r="M1700" s="1">
        <v>4</v>
      </c>
      <c r="N1700" s="1">
        <v>0</v>
      </c>
    </row>
    <row r="1701" spans="1:14">
      <c r="A1701" s="2" t="s">
        <v>2</v>
      </c>
      <c r="B1701" s="1">
        <v>1055195</v>
      </c>
      <c r="C1701" s="2" t="str">
        <f ca="1">VLOOKUP(B1701,'Fichier FI (en entrée)'!B:D,3)</f>
        <v>QRGOQALGKJ</v>
      </c>
      <c r="D1701" s="2" t="str">
        <f ca="1">VLOOKUP(B1701,'Fichier FI (en entrée)'!B:E,4)</f>
        <v>Upghduetjrhts</v>
      </c>
      <c r="E1701" s="2" t="s">
        <v>12</v>
      </c>
      <c r="F1701" s="2" t="s">
        <v>3</v>
      </c>
      <c r="G1701" s="1">
        <v>1</v>
      </c>
      <c r="H1701" s="2" t="s">
        <v>2</v>
      </c>
      <c r="I1701" s="2" t="s">
        <v>1</v>
      </c>
      <c r="J1701" s="1">
        <v>0</v>
      </c>
      <c r="K1701" s="2" t="s">
        <v>0</v>
      </c>
      <c r="L1701" s="1">
        <v>0</v>
      </c>
      <c r="M1701" s="1">
        <v>4</v>
      </c>
      <c r="N1701" s="1">
        <v>0</v>
      </c>
    </row>
    <row r="1702" spans="1:14">
      <c r="A1702" s="2" t="s">
        <v>2</v>
      </c>
      <c r="B1702" s="1">
        <v>1056376</v>
      </c>
      <c r="C1702" s="2" t="str">
        <f ca="1">VLOOKUP(B1702,'Fichier FI (en entrée)'!B:D,3)</f>
        <v>MDVZUUHLWN</v>
      </c>
      <c r="D1702" s="2" t="str">
        <f ca="1">VLOOKUP(B1702,'Fichier FI (en entrée)'!B:E,4)</f>
        <v>Zzaiopmxcepnv</v>
      </c>
      <c r="E1702" s="2" t="s">
        <v>4</v>
      </c>
      <c r="F1702" s="2" t="s">
        <v>3</v>
      </c>
      <c r="G1702" s="1">
        <v>1</v>
      </c>
      <c r="H1702" s="2" t="s">
        <v>2</v>
      </c>
      <c r="I1702" s="2" t="s">
        <v>1</v>
      </c>
      <c r="J1702" s="1">
        <v>0</v>
      </c>
      <c r="K1702" s="2" t="s">
        <v>0</v>
      </c>
      <c r="L1702" s="1">
        <v>0</v>
      </c>
      <c r="M1702" s="1">
        <v>4</v>
      </c>
      <c r="N1702" s="1">
        <v>0</v>
      </c>
    </row>
    <row r="1703" spans="1:14">
      <c r="A1703" s="2" t="s">
        <v>2</v>
      </c>
      <c r="B1703" s="1">
        <v>1058966</v>
      </c>
      <c r="C1703" s="2" t="str">
        <f ca="1">VLOOKUP(B1703,'Fichier FI (en entrée)'!B:D,3)</f>
        <v>CZDRPQHVFP</v>
      </c>
      <c r="D1703" s="2" t="str">
        <f ca="1">VLOOKUP(B1703,'Fichier FI (en entrée)'!B:E,4)</f>
        <v>Jrhpraxbmnqpl</v>
      </c>
      <c r="E1703" s="2" t="s">
        <v>9</v>
      </c>
      <c r="F1703" s="2" t="s">
        <v>3</v>
      </c>
      <c r="G1703" s="1">
        <v>1</v>
      </c>
      <c r="H1703" s="2" t="s">
        <v>2</v>
      </c>
      <c r="I1703" s="2" t="s">
        <v>1</v>
      </c>
      <c r="J1703" s="1">
        <v>0</v>
      </c>
      <c r="K1703" s="2" t="s">
        <v>5</v>
      </c>
      <c r="L1703" s="1">
        <v>0</v>
      </c>
      <c r="M1703" s="1">
        <v>3</v>
      </c>
      <c r="N1703" s="1">
        <v>0</v>
      </c>
    </row>
    <row r="1704" spans="1:14">
      <c r="A1704" s="2" t="s">
        <v>2</v>
      </c>
      <c r="B1704" s="1">
        <v>1059373</v>
      </c>
      <c r="C1704" s="2" t="str">
        <f ca="1">VLOOKUP(B1704,'Fichier FI (en entrée)'!B:D,3)</f>
        <v>LWKBPYUGSA</v>
      </c>
      <c r="D1704" s="2" t="str">
        <f ca="1">VLOOKUP(B1704,'Fichier FI (en entrée)'!B:E,4)</f>
        <v>Ycqzrrvhwcfgc</v>
      </c>
      <c r="E1704" s="2" t="s">
        <v>12</v>
      </c>
      <c r="F1704" s="2" t="s">
        <v>3</v>
      </c>
      <c r="G1704" s="1">
        <v>1</v>
      </c>
      <c r="H1704" s="2" t="s">
        <v>2</v>
      </c>
      <c r="I1704" s="2" t="s">
        <v>1</v>
      </c>
      <c r="J1704" s="1">
        <v>0</v>
      </c>
      <c r="K1704" s="2" t="s">
        <v>0</v>
      </c>
      <c r="L1704" s="1">
        <v>0</v>
      </c>
      <c r="M1704" s="1">
        <v>4</v>
      </c>
      <c r="N1704" s="1">
        <v>0</v>
      </c>
    </row>
    <row r="1705" spans="1:14">
      <c r="A1705" s="2" t="s">
        <v>2</v>
      </c>
      <c r="B1705" s="1">
        <v>1063419</v>
      </c>
      <c r="C1705" s="2" t="str">
        <f ca="1">VLOOKUP(B1705,'Fichier FI (en entrée)'!B:D,3)</f>
        <v>CQHAKDKSBM</v>
      </c>
      <c r="D1705" s="2" t="str">
        <f ca="1">VLOOKUP(B1705,'Fichier FI (en entrée)'!B:E,4)</f>
        <v>Cftrhxcvuwyyf</v>
      </c>
      <c r="E1705" s="2" t="s">
        <v>11</v>
      </c>
      <c r="F1705" s="2" t="s">
        <v>3</v>
      </c>
      <c r="G1705" s="1">
        <v>1</v>
      </c>
      <c r="H1705" s="2" t="s">
        <v>2</v>
      </c>
      <c r="I1705" s="2" t="s">
        <v>1</v>
      </c>
      <c r="J1705" s="1">
        <v>0</v>
      </c>
      <c r="K1705" s="2" t="s">
        <v>0</v>
      </c>
      <c r="L1705" s="1">
        <v>0</v>
      </c>
      <c r="M1705" s="1">
        <v>4</v>
      </c>
      <c r="N1705" s="1">
        <v>0</v>
      </c>
    </row>
    <row r="1706" spans="1:14">
      <c r="A1706" s="2" t="s">
        <v>2</v>
      </c>
      <c r="B1706" s="1">
        <v>1065317</v>
      </c>
      <c r="C1706" s="2" t="str">
        <f ca="1">VLOOKUP(B1706,'Fichier FI (en entrée)'!B:D,3)</f>
        <v>TKSDGONYUU</v>
      </c>
      <c r="D1706" s="2" t="str">
        <f ca="1">VLOOKUP(B1706,'Fichier FI (en entrée)'!B:E,4)</f>
        <v>Gfgtynfugyeik</v>
      </c>
      <c r="E1706" s="2" t="s">
        <v>11</v>
      </c>
      <c r="F1706" s="2" t="s">
        <v>3</v>
      </c>
      <c r="G1706" s="1">
        <v>1</v>
      </c>
      <c r="H1706" s="2" t="s">
        <v>2</v>
      </c>
      <c r="I1706" s="2" t="s">
        <v>1</v>
      </c>
      <c r="J1706" s="1">
        <v>0</v>
      </c>
      <c r="K1706" s="2" t="s">
        <v>0</v>
      </c>
      <c r="L1706" s="1">
        <v>0</v>
      </c>
      <c r="M1706" s="1">
        <v>4</v>
      </c>
      <c r="N1706" s="1">
        <v>0</v>
      </c>
    </row>
    <row r="1707" spans="1:14">
      <c r="A1707" s="2" t="s">
        <v>2</v>
      </c>
      <c r="B1707" s="1">
        <v>1067202</v>
      </c>
      <c r="C1707" s="2" t="str">
        <f ca="1">VLOOKUP(B1707,'Fichier FI (en entrée)'!B:D,3)</f>
        <v>MCGMFWSYIF</v>
      </c>
      <c r="D1707" s="2" t="str">
        <f ca="1">VLOOKUP(B1707,'Fichier FI (en entrée)'!B:E,4)</f>
        <v>Iofuahlbovecr</v>
      </c>
      <c r="E1707" s="2" t="s">
        <v>10</v>
      </c>
      <c r="F1707" s="2" t="s">
        <v>3</v>
      </c>
      <c r="G1707" s="1">
        <v>1</v>
      </c>
      <c r="H1707" s="2" t="s">
        <v>2</v>
      </c>
      <c r="I1707" s="2" t="s">
        <v>1</v>
      </c>
      <c r="J1707" s="1">
        <v>0</v>
      </c>
      <c r="K1707" s="2" t="s">
        <v>5</v>
      </c>
      <c r="L1707" s="1">
        <v>0</v>
      </c>
      <c r="M1707" s="1">
        <v>4</v>
      </c>
      <c r="N1707" s="1">
        <v>0</v>
      </c>
    </row>
    <row r="1708" spans="1:14">
      <c r="A1708" s="2" t="s">
        <v>2</v>
      </c>
      <c r="B1708" s="1">
        <v>1075945</v>
      </c>
      <c r="C1708" s="2" t="str">
        <f ca="1">VLOOKUP(B1708,'Fichier FI (en entrée)'!B:D,3)</f>
        <v>QQDWTZQBCU</v>
      </c>
      <c r="D1708" s="2" t="str">
        <f ca="1">VLOOKUP(B1708,'Fichier FI (en entrée)'!B:E,4)</f>
        <v>Qexqxtdbxurcf</v>
      </c>
      <c r="E1708" s="2" t="s">
        <v>6</v>
      </c>
      <c r="F1708" s="2" t="s">
        <v>3</v>
      </c>
      <c r="G1708" s="1">
        <v>1</v>
      </c>
      <c r="H1708" s="2" t="s">
        <v>2</v>
      </c>
      <c r="I1708" s="2" t="s">
        <v>1</v>
      </c>
      <c r="J1708" s="1">
        <v>0</v>
      </c>
      <c r="K1708" s="2" t="s">
        <v>0</v>
      </c>
      <c r="L1708" s="1">
        <v>0</v>
      </c>
      <c r="M1708" s="1">
        <v>3</v>
      </c>
      <c r="N1708" s="1">
        <v>0</v>
      </c>
    </row>
    <row r="1709" spans="1:14">
      <c r="A1709" s="2" t="s">
        <v>2</v>
      </c>
      <c r="B1709" s="1">
        <v>1080674</v>
      </c>
      <c r="C1709" s="2" t="str">
        <f ca="1">VLOOKUP(B1709,'Fichier FI (en entrée)'!B:D,3)</f>
        <v>RKMFTOEUIK</v>
      </c>
      <c r="D1709" s="2" t="str">
        <f ca="1">VLOOKUP(B1709,'Fichier FI (en entrée)'!B:E,4)</f>
        <v>Nlsnzhguqnbqr</v>
      </c>
      <c r="E1709" s="2" t="s">
        <v>4</v>
      </c>
      <c r="F1709" s="2" t="s">
        <v>3</v>
      </c>
      <c r="G1709" s="1">
        <v>1</v>
      </c>
      <c r="H1709" s="2" t="s">
        <v>2</v>
      </c>
      <c r="I1709" s="2" t="s">
        <v>1</v>
      </c>
      <c r="J1709" s="1">
        <v>0</v>
      </c>
      <c r="K1709" s="2" t="s">
        <v>5</v>
      </c>
      <c r="L1709" s="1">
        <v>0</v>
      </c>
      <c r="M1709" s="1">
        <v>4</v>
      </c>
      <c r="N1709" s="1">
        <v>0</v>
      </c>
    </row>
    <row r="1710" spans="1:14">
      <c r="A1710" s="2" t="s">
        <v>2</v>
      </c>
      <c r="B1710" s="1">
        <v>1081375</v>
      </c>
      <c r="C1710" s="2" t="str">
        <f ca="1">VLOOKUP(B1710,'Fichier FI (en entrée)'!B:D,3)</f>
        <v>EOACAVXMNM</v>
      </c>
      <c r="D1710" s="2" t="str">
        <f ca="1">VLOOKUP(B1710,'Fichier FI (en entrée)'!B:E,4)</f>
        <v>Wxiystgkcnnqp</v>
      </c>
      <c r="E1710" s="2" t="s">
        <v>4</v>
      </c>
      <c r="F1710" s="2" t="s">
        <v>3</v>
      </c>
      <c r="G1710" s="1">
        <v>1</v>
      </c>
      <c r="H1710" s="2" t="s">
        <v>2</v>
      </c>
      <c r="I1710" s="2" t="s">
        <v>1</v>
      </c>
      <c r="J1710" s="1">
        <v>0</v>
      </c>
      <c r="K1710" s="2" t="s">
        <v>0</v>
      </c>
      <c r="L1710" s="1">
        <v>0</v>
      </c>
      <c r="M1710" s="1">
        <v>4</v>
      </c>
      <c r="N1710" s="1">
        <v>0</v>
      </c>
    </row>
    <row r="1711" spans="1:14">
      <c r="A1711" s="2" t="s">
        <v>2</v>
      </c>
      <c r="B1711" s="1">
        <v>1082922</v>
      </c>
      <c r="C1711" s="2" t="str">
        <f ca="1">VLOOKUP(B1711,'Fichier FI (en entrée)'!B:D,3)</f>
        <v>YYCIODTZBO</v>
      </c>
      <c r="D1711" s="2" t="str">
        <f ca="1">VLOOKUP(B1711,'Fichier FI (en entrée)'!B:E,4)</f>
        <v>Rzxmhvnuhmswm</v>
      </c>
      <c r="E1711" s="2" t="s">
        <v>4</v>
      </c>
      <c r="F1711" s="2" t="s">
        <v>3</v>
      </c>
      <c r="G1711" s="1">
        <v>1</v>
      </c>
      <c r="H1711" s="2" t="s">
        <v>2</v>
      </c>
      <c r="I1711" s="2" t="s">
        <v>1</v>
      </c>
      <c r="J1711" s="1">
        <v>0</v>
      </c>
      <c r="K1711" s="2" t="s">
        <v>5</v>
      </c>
      <c r="L1711" s="1">
        <v>0</v>
      </c>
      <c r="M1711" s="1">
        <v>4</v>
      </c>
      <c r="N1711" s="1">
        <v>0</v>
      </c>
    </row>
    <row r="1712" spans="1:14">
      <c r="A1712" s="2" t="s">
        <v>2</v>
      </c>
      <c r="B1712" s="1">
        <v>1086436</v>
      </c>
      <c r="C1712" s="2" t="str">
        <f ca="1">VLOOKUP(B1712,'Fichier FI (en entrée)'!B:D,3)</f>
        <v>JSRPJXKJBU</v>
      </c>
      <c r="D1712" s="2" t="str">
        <f ca="1">VLOOKUP(B1712,'Fichier FI (en entrée)'!B:E,4)</f>
        <v>Afxcaxblesxrn</v>
      </c>
      <c r="E1712" s="2" t="s">
        <v>4</v>
      </c>
      <c r="F1712" s="2" t="s">
        <v>3</v>
      </c>
      <c r="G1712" s="1">
        <v>1</v>
      </c>
      <c r="H1712" s="2" t="s">
        <v>2</v>
      </c>
      <c r="I1712" s="2" t="s">
        <v>1</v>
      </c>
      <c r="J1712" s="1">
        <v>0</v>
      </c>
      <c r="K1712" s="2" t="s">
        <v>0</v>
      </c>
      <c r="L1712" s="1">
        <v>0</v>
      </c>
      <c r="M1712" s="1">
        <v>4</v>
      </c>
      <c r="N1712" s="1">
        <v>0</v>
      </c>
    </row>
    <row r="1713" spans="1:14">
      <c r="A1713" s="2" t="s">
        <v>2</v>
      </c>
      <c r="B1713" s="1">
        <v>1087451</v>
      </c>
      <c r="C1713" s="2" t="str">
        <f ca="1">VLOOKUP(B1713,'Fichier FI (en entrée)'!B:D,3)</f>
        <v>PSALJVIPGQ</v>
      </c>
      <c r="D1713" s="2" t="str">
        <f ca="1">VLOOKUP(B1713,'Fichier FI (en entrée)'!B:E,4)</f>
        <v>Xdqobrjsenbrx</v>
      </c>
      <c r="E1713" s="2" t="s">
        <v>9</v>
      </c>
      <c r="F1713" s="2" t="s">
        <v>3</v>
      </c>
      <c r="G1713" s="1">
        <v>1</v>
      </c>
      <c r="H1713" s="2" t="s">
        <v>2</v>
      </c>
      <c r="I1713" s="2" t="s">
        <v>1</v>
      </c>
      <c r="J1713" s="1">
        <v>0</v>
      </c>
      <c r="K1713" s="2" t="s">
        <v>5</v>
      </c>
      <c r="L1713" s="1">
        <v>0</v>
      </c>
      <c r="M1713" s="1">
        <v>3</v>
      </c>
      <c r="N1713" s="1">
        <v>0</v>
      </c>
    </row>
    <row r="1714" spans="1:14">
      <c r="A1714" s="2" t="s">
        <v>2</v>
      </c>
      <c r="B1714" s="1">
        <v>1096874</v>
      </c>
      <c r="C1714" s="2" t="str">
        <f ca="1">VLOOKUP(B1714,'Fichier FI (en entrée)'!B:D,3)</f>
        <v>PBEQEPYWIJ</v>
      </c>
      <c r="D1714" s="2" t="str">
        <f ca="1">VLOOKUP(B1714,'Fichier FI (en entrée)'!B:E,4)</f>
        <v>Uagjpawmocvpu</v>
      </c>
      <c r="E1714" s="2" t="s">
        <v>8</v>
      </c>
      <c r="F1714" s="2" t="s">
        <v>3</v>
      </c>
      <c r="G1714" s="1">
        <v>1</v>
      </c>
      <c r="H1714" s="2" t="s">
        <v>2</v>
      </c>
      <c r="I1714" s="2" t="s">
        <v>1</v>
      </c>
      <c r="J1714" s="1">
        <v>0</v>
      </c>
      <c r="K1714" s="2" t="s">
        <v>5</v>
      </c>
      <c r="L1714" s="1">
        <v>0</v>
      </c>
      <c r="M1714" s="1">
        <v>4</v>
      </c>
      <c r="N1714" s="1">
        <v>0</v>
      </c>
    </row>
    <row r="1715" spans="1:14">
      <c r="A1715" s="2" t="s">
        <v>2</v>
      </c>
      <c r="B1715" s="1">
        <v>1109849</v>
      </c>
      <c r="C1715" s="2" t="str">
        <f ca="1">VLOOKUP(B1715,'Fichier FI (en entrée)'!B:D,3)</f>
        <v>ZKDFOYVHVK</v>
      </c>
      <c r="D1715" s="2" t="str">
        <f ca="1">VLOOKUP(B1715,'Fichier FI (en entrée)'!B:E,4)</f>
        <v>Mxxioobvjykoh</v>
      </c>
      <c r="E1715" s="2" t="s">
        <v>7</v>
      </c>
      <c r="F1715" s="2" t="s">
        <v>3</v>
      </c>
      <c r="G1715" s="1">
        <v>1</v>
      </c>
      <c r="H1715" s="2" t="s">
        <v>2</v>
      </c>
      <c r="I1715" s="2" t="s">
        <v>1</v>
      </c>
      <c r="J1715" s="1">
        <v>0</v>
      </c>
      <c r="K1715" s="2" t="s">
        <v>5</v>
      </c>
      <c r="L1715" s="1">
        <v>0</v>
      </c>
      <c r="M1715" s="1">
        <v>3</v>
      </c>
      <c r="N1715" s="1">
        <v>0</v>
      </c>
    </row>
    <row r="1716" spans="1:14">
      <c r="A1716" s="2" t="s">
        <v>2</v>
      </c>
      <c r="B1716" s="1">
        <v>1120386</v>
      </c>
      <c r="C1716" s="2" t="str">
        <f ca="1">VLOOKUP(B1716,'Fichier FI (en entrée)'!B:D,3)</f>
        <v>KAVEJDYCDX</v>
      </c>
      <c r="D1716" s="2" t="str">
        <f ca="1">VLOOKUP(B1716,'Fichier FI (en entrée)'!B:E,4)</f>
        <v>Rxdlobsfzflta</v>
      </c>
      <c r="E1716" s="2" t="s">
        <v>4</v>
      </c>
      <c r="F1716" s="2" t="s">
        <v>3</v>
      </c>
      <c r="G1716" s="1">
        <v>1</v>
      </c>
      <c r="H1716" s="2" t="s">
        <v>2</v>
      </c>
      <c r="I1716" s="2" t="s">
        <v>1</v>
      </c>
      <c r="J1716" s="1">
        <v>0</v>
      </c>
      <c r="K1716" s="2" t="s">
        <v>0</v>
      </c>
      <c r="L1716" s="1">
        <v>0</v>
      </c>
      <c r="M1716" s="1">
        <v>4</v>
      </c>
      <c r="N1716" s="1">
        <v>0</v>
      </c>
    </row>
    <row r="1717" spans="1:14">
      <c r="A1717" s="2" t="s">
        <v>2</v>
      </c>
      <c r="B1717" s="1">
        <v>1122136</v>
      </c>
      <c r="C1717" s="2" t="str">
        <f ca="1">VLOOKUP(B1717,'Fichier FI (en entrée)'!B:D,3)</f>
        <v>DWVQTDHWJU</v>
      </c>
      <c r="D1717" s="2" t="str">
        <f ca="1">VLOOKUP(B1717,'Fichier FI (en entrée)'!B:E,4)</f>
        <v>Zuzngwhohwwcp</v>
      </c>
      <c r="E1717" s="2" t="s">
        <v>4</v>
      </c>
      <c r="F1717" s="2" t="s">
        <v>3</v>
      </c>
      <c r="G1717" s="1">
        <v>1</v>
      </c>
      <c r="H1717" s="2" t="s">
        <v>2</v>
      </c>
      <c r="I1717" s="2" t="s">
        <v>1</v>
      </c>
      <c r="J1717" s="1">
        <v>0</v>
      </c>
      <c r="K1717" s="2" t="s">
        <v>0</v>
      </c>
      <c r="L1717" s="1">
        <v>0</v>
      </c>
      <c r="M1717" s="1">
        <v>4</v>
      </c>
      <c r="N1717" s="1">
        <v>0</v>
      </c>
    </row>
    <row r="1718" spans="1:14">
      <c r="A1718" s="2" t="s">
        <v>2</v>
      </c>
      <c r="B1718" s="1">
        <v>1123600</v>
      </c>
      <c r="C1718" s="2" t="str">
        <f ca="1">VLOOKUP(B1718,'Fichier FI (en entrée)'!B:D,3)</f>
        <v>PTRCWDWJDM</v>
      </c>
      <c r="D1718" s="2" t="str">
        <f ca="1">VLOOKUP(B1718,'Fichier FI (en entrée)'!B:E,4)</f>
        <v>Jqdmnotcwjbti</v>
      </c>
      <c r="E1718" s="2" t="s">
        <v>4</v>
      </c>
      <c r="F1718" s="2" t="s">
        <v>3</v>
      </c>
      <c r="G1718" s="1">
        <v>1</v>
      </c>
      <c r="H1718" s="2" t="s">
        <v>2</v>
      </c>
      <c r="I1718" s="2" t="s">
        <v>1</v>
      </c>
      <c r="J1718" s="1">
        <v>0</v>
      </c>
      <c r="K1718" s="2" t="s">
        <v>0</v>
      </c>
      <c r="L1718" s="1">
        <v>0</v>
      </c>
      <c r="M1718" s="1">
        <v>4</v>
      </c>
      <c r="N1718" s="1">
        <v>0</v>
      </c>
    </row>
    <row r="1719" spans="1:14">
      <c r="A1719" s="2" t="s">
        <v>2</v>
      </c>
      <c r="B1719" s="1">
        <v>1125055</v>
      </c>
      <c r="C1719" s="2" t="str">
        <f ca="1">VLOOKUP(B1719,'Fichier FI (en entrée)'!B:D,3)</f>
        <v>HYMNFYHHXL</v>
      </c>
      <c r="D1719" s="2" t="str">
        <f ca="1">VLOOKUP(B1719,'Fichier FI (en entrée)'!B:E,4)</f>
        <v>Urcipebenhllk</v>
      </c>
      <c r="E1719" s="2" t="s">
        <v>4</v>
      </c>
      <c r="F1719" s="2" t="s">
        <v>3</v>
      </c>
      <c r="G1719" s="1">
        <v>1</v>
      </c>
      <c r="H1719" s="2" t="s">
        <v>2</v>
      </c>
      <c r="I1719" s="2" t="s">
        <v>1</v>
      </c>
      <c r="J1719" s="1">
        <v>0</v>
      </c>
      <c r="K1719" s="2" t="s">
        <v>0</v>
      </c>
      <c r="L1719" s="1">
        <v>0</v>
      </c>
      <c r="M1719" s="1">
        <v>4</v>
      </c>
      <c r="N1719" s="1">
        <v>0</v>
      </c>
    </row>
    <row r="1720" spans="1:14">
      <c r="A1720" s="2" t="s">
        <v>2</v>
      </c>
      <c r="B1720" s="1">
        <v>1130290</v>
      </c>
      <c r="C1720" s="2" t="str">
        <f ca="1">VLOOKUP(B1720,'Fichier FI (en entrée)'!B:D,3)</f>
        <v>YMSPGTKZQY</v>
      </c>
      <c r="D1720" s="2" t="str">
        <f ca="1">VLOOKUP(B1720,'Fichier FI (en entrée)'!B:E,4)</f>
        <v>Dbevdbbbxhgzq</v>
      </c>
      <c r="E1720" s="2" t="s">
        <v>4</v>
      </c>
      <c r="F1720" s="2" t="s">
        <v>3</v>
      </c>
      <c r="G1720" s="1">
        <v>1</v>
      </c>
      <c r="H1720" s="2" t="s">
        <v>2</v>
      </c>
      <c r="I1720" s="2" t="s">
        <v>1</v>
      </c>
      <c r="J1720" s="1">
        <v>0</v>
      </c>
      <c r="K1720" s="2" t="s">
        <v>0</v>
      </c>
      <c r="L1720" s="1">
        <v>0</v>
      </c>
      <c r="M1720" s="1">
        <v>4</v>
      </c>
      <c r="N1720" s="1">
        <v>0</v>
      </c>
    </row>
    <row r="1721" spans="1:14">
      <c r="A1721" s="2" t="s">
        <v>2</v>
      </c>
      <c r="B1721" s="1">
        <v>1137656</v>
      </c>
      <c r="C1721" s="2" t="str">
        <f ca="1">VLOOKUP(B1721,'Fichier FI (en entrée)'!B:D,3)</f>
        <v>EMELOSTZXB</v>
      </c>
      <c r="D1721" s="2" t="str">
        <f ca="1">VLOOKUP(B1721,'Fichier FI (en entrée)'!B:E,4)</f>
        <v>Ajlijwdyvljeq</v>
      </c>
      <c r="E1721" s="2" t="s">
        <v>6</v>
      </c>
      <c r="F1721" s="2" t="s">
        <v>3</v>
      </c>
      <c r="G1721" s="1">
        <v>1</v>
      </c>
      <c r="H1721" s="2" t="s">
        <v>2</v>
      </c>
      <c r="I1721" s="2" t="s">
        <v>1</v>
      </c>
      <c r="J1721" s="1">
        <v>0</v>
      </c>
      <c r="K1721" s="2" t="s">
        <v>0</v>
      </c>
      <c r="L1721" s="1">
        <v>0</v>
      </c>
      <c r="M1721" s="1">
        <v>3</v>
      </c>
      <c r="N1721" s="1">
        <v>0</v>
      </c>
    </row>
    <row r="1722" spans="1:14">
      <c r="A1722" s="2" t="s">
        <v>2</v>
      </c>
      <c r="B1722" s="1">
        <v>1147944</v>
      </c>
      <c r="C1722" s="2" t="str">
        <f ca="1">VLOOKUP(B1722,'Fichier FI (en entrée)'!B:D,3)</f>
        <v>ADRIKWTIYT</v>
      </c>
      <c r="D1722" s="2" t="str">
        <f ca="1">VLOOKUP(B1722,'Fichier FI (en entrée)'!B:E,4)</f>
        <v>Eqjsdrhqpbxst</v>
      </c>
      <c r="E1722" s="2" t="s">
        <v>4</v>
      </c>
      <c r="F1722" s="2" t="s">
        <v>3</v>
      </c>
      <c r="G1722" s="1">
        <v>1</v>
      </c>
      <c r="H1722" s="2" t="s">
        <v>2</v>
      </c>
      <c r="I1722" s="2" t="s">
        <v>1</v>
      </c>
      <c r="J1722" s="1">
        <v>0</v>
      </c>
      <c r="K1722" s="2" t="s">
        <v>5</v>
      </c>
      <c r="L1722" s="1">
        <v>0</v>
      </c>
      <c r="M1722" s="1">
        <v>4</v>
      </c>
      <c r="N1722" s="1">
        <v>0</v>
      </c>
    </row>
    <row r="1723" spans="1:14">
      <c r="A1723" s="2" t="s">
        <v>2</v>
      </c>
      <c r="B1723" s="1">
        <v>1154856</v>
      </c>
      <c r="C1723" s="2" t="str">
        <f ca="1">VLOOKUP(B1723,'Fichier FI (en entrée)'!B:D,3)</f>
        <v>LAPSPKFRSC</v>
      </c>
      <c r="D1723" s="2" t="str">
        <f ca="1">VLOOKUP(B1723,'Fichier FI (en entrée)'!B:E,4)</f>
        <v>Cryewdfpirujs</v>
      </c>
      <c r="E1723" s="2" t="s">
        <v>4</v>
      </c>
      <c r="F1723" s="2" t="s">
        <v>3</v>
      </c>
      <c r="G1723" s="1">
        <v>1</v>
      </c>
      <c r="H1723" s="2" t="s">
        <v>2</v>
      </c>
      <c r="I1723" s="2" t="s">
        <v>1</v>
      </c>
      <c r="J1723" s="1">
        <v>0</v>
      </c>
      <c r="K1723" s="2" t="s">
        <v>0</v>
      </c>
      <c r="L1723" s="1">
        <v>0</v>
      </c>
      <c r="M1723" s="1">
        <v>4</v>
      </c>
      <c r="N1723" s="1">
        <v>0</v>
      </c>
    </row>
    <row r="1724" spans="1:14">
      <c r="A1724" s="2" t="s">
        <v>2</v>
      </c>
      <c r="B1724" s="1">
        <v>1158629</v>
      </c>
      <c r="C1724" s="2" t="str">
        <f ca="1">VLOOKUP(B1724,'Fichier FI (en entrée)'!B:D,3)</f>
        <v>ERRMMXATIB</v>
      </c>
      <c r="D1724" s="2" t="str">
        <f ca="1">VLOOKUP(B1724,'Fichier FI (en entrée)'!B:E,4)</f>
        <v>Kwrwhbsufhxsf</v>
      </c>
      <c r="E1724" s="2" t="s">
        <v>4</v>
      </c>
      <c r="F1724" s="2" t="s">
        <v>3</v>
      </c>
      <c r="G1724" s="1">
        <v>1</v>
      </c>
      <c r="H1724" s="2" t="s">
        <v>2</v>
      </c>
      <c r="I1724" s="2" t="s">
        <v>1</v>
      </c>
      <c r="J1724" s="1">
        <v>0</v>
      </c>
      <c r="K1724" s="2" t="s">
        <v>0</v>
      </c>
      <c r="L1724" s="1">
        <v>0</v>
      </c>
      <c r="M1724" s="1">
        <v>4</v>
      </c>
      <c r="N1724" s="1">
        <v>0</v>
      </c>
    </row>
    <row r="1725" spans="1:14">
      <c r="A1725" s="2" t="s">
        <v>2</v>
      </c>
      <c r="B1725" s="1">
        <v>1178938</v>
      </c>
      <c r="C1725" s="2" t="str">
        <f ca="1">VLOOKUP(B1725,'Fichier FI (en entrée)'!B:D,3)</f>
        <v>LPYYQKXRHB</v>
      </c>
      <c r="D1725" s="2" t="str">
        <f ca="1">VLOOKUP(B1725,'Fichier FI (en entrée)'!B:E,4)</f>
        <v>Pxvnapjjmwuem</v>
      </c>
      <c r="E1725" s="2" t="s">
        <v>4</v>
      </c>
      <c r="F1725" s="2" t="s">
        <v>3</v>
      </c>
      <c r="G1725" s="1">
        <v>1</v>
      </c>
      <c r="H1725" s="2" t="s">
        <v>2</v>
      </c>
      <c r="I1725" s="2" t="s">
        <v>1</v>
      </c>
      <c r="J1725" s="1">
        <v>0</v>
      </c>
      <c r="K1725" s="2" t="s">
        <v>0</v>
      </c>
      <c r="L1725" s="1">
        <v>0</v>
      </c>
      <c r="M1725" s="1">
        <v>4</v>
      </c>
      <c r="N1725" s="1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1"/>
  <sheetViews>
    <sheetView workbookViewId="0">
      <selection activeCell="D289" sqref="D289"/>
    </sheetView>
  </sheetViews>
  <sheetFormatPr baseColWidth="10" defaultColWidth="8.83203125" defaultRowHeight="15" x14ac:dyDescent="0"/>
  <cols>
    <col min="1" max="1" width="14" customWidth="1"/>
    <col min="2" max="2" width="11.1640625" customWidth="1"/>
    <col min="3" max="3" width="21.5" customWidth="1"/>
    <col min="4" max="4" width="16.83203125" customWidth="1"/>
    <col min="5" max="5" width="101.1640625" customWidth="1"/>
    <col min="6" max="6" width="16" customWidth="1"/>
    <col min="7" max="7" width="14" customWidth="1"/>
    <col min="8" max="8" width="7.5" customWidth="1"/>
    <col min="9" max="9" width="13.1640625" customWidth="1"/>
    <col min="10" max="11" width="20.6640625" customWidth="1"/>
    <col min="12" max="13" width="29" customWidth="1"/>
    <col min="14" max="14" width="16" customWidth="1"/>
  </cols>
  <sheetData>
    <row r="1" spans="1:14">
      <c r="A1" s="3" t="s">
        <v>108</v>
      </c>
      <c r="B1" s="3" t="s">
        <v>107</v>
      </c>
      <c r="C1" s="3" t="s">
        <v>106</v>
      </c>
      <c r="D1" s="3" t="s">
        <v>105</v>
      </c>
      <c r="E1" s="3" t="s">
        <v>104</v>
      </c>
      <c r="F1" s="3" t="s">
        <v>103</v>
      </c>
      <c r="G1" s="3" t="s">
        <v>102</v>
      </c>
      <c r="H1" s="3" t="s">
        <v>101</v>
      </c>
      <c r="I1" s="3" t="s">
        <v>100</v>
      </c>
      <c r="J1" s="3" t="s">
        <v>99</v>
      </c>
      <c r="K1" s="3" t="s">
        <v>98</v>
      </c>
      <c r="L1" s="3" t="s">
        <v>97</v>
      </c>
      <c r="M1" s="3" t="s">
        <v>96</v>
      </c>
      <c r="N1" s="3" t="s">
        <v>95</v>
      </c>
    </row>
    <row r="2" spans="1:14">
      <c r="A2" s="1">
        <v>378</v>
      </c>
      <c r="B2" s="1">
        <v>1088592</v>
      </c>
      <c r="C2" s="2" t="str">
        <f ca="1">VLOOKUP(B2,'Fichier FA (en entrée)'!B:D,3)</f>
        <v>ZAEDMSZKBN</v>
      </c>
      <c r="D2" s="2" t="str">
        <f ca="1">VLOOKUP(B2,'Fichier FA (en entrée)'!B:E,4)</f>
        <v>Vrurvkojsefng</v>
      </c>
      <c r="E2" s="2" t="s">
        <v>48</v>
      </c>
      <c r="F2" s="2" t="s">
        <v>3</v>
      </c>
      <c r="G2" s="1">
        <v>1</v>
      </c>
      <c r="H2" s="1">
        <v>8.81</v>
      </c>
      <c r="I2" s="2" t="s">
        <v>1</v>
      </c>
      <c r="J2" s="1">
        <v>3</v>
      </c>
      <c r="K2" s="2" t="s">
        <v>2244</v>
      </c>
      <c r="L2" s="1">
        <v>0</v>
      </c>
      <c r="M2" s="1">
        <v>21</v>
      </c>
      <c r="N2" s="1">
        <v>0</v>
      </c>
    </row>
    <row r="3" spans="1:14">
      <c r="A3" s="1">
        <v>422</v>
      </c>
      <c r="B3" s="1">
        <v>269103</v>
      </c>
      <c r="C3" s="2" t="str">
        <f ca="1">VLOOKUP(B3,'Fichier FA (en entrée)'!B:D,3)</f>
        <v>JJFLGIZMFV</v>
      </c>
      <c r="D3" s="2" t="str">
        <f ca="1">VLOOKUP(B3,'Fichier FA (en entrée)'!B:E,4)</f>
        <v>Vtxaxqnoufoyj</v>
      </c>
      <c r="E3" s="2" t="s">
        <v>14</v>
      </c>
      <c r="F3" s="2" t="s">
        <v>3</v>
      </c>
      <c r="G3" s="1">
        <v>1</v>
      </c>
      <c r="H3" s="1">
        <v>8.42</v>
      </c>
      <c r="I3" s="2" t="s">
        <v>1</v>
      </c>
      <c r="J3" s="1">
        <v>3</v>
      </c>
      <c r="K3" s="2" t="s">
        <v>2244</v>
      </c>
      <c r="L3" s="1">
        <v>0</v>
      </c>
      <c r="M3" s="1">
        <v>16</v>
      </c>
      <c r="N3" s="1">
        <v>0</v>
      </c>
    </row>
    <row r="4" spans="1:14">
      <c r="A4" s="1">
        <v>113</v>
      </c>
      <c r="B4" s="1">
        <v>1176115</v>
      </c>
      <c r="C4" s="2" t="str">
        <f ca="1">VLOOKUP(B4,'Fichier FA (en entrée)'!B:D,3)</f>
        <v>WBSCGBIDMH</v>
      </c>
      <c r="D4" s="2" t="str">
        <f ca="1">VLOOKUP(B4,'Fichier FA (en entrée)'!B:E,4)</f>
        <v>Dmjlzakvskbwc</v>
      </c>
      <c r="E4" s="2" t="s">
        <v>37</v>
      </c>
      <c r="F4" s="2" t="s">
        <v>3</v>
      </c>
      <c r="G4" s="1">
        <v>1</v>
      </c>
      <c r="H4" s="1">
        <v>11.16</v>
      </c>
      <c r="I4" s="2" t="s">
        <v>1</v>
      </c>
      <c r="J4" s="1">
        <v>3</v>
      </c>
      <c r="K4" s="2" t="s">
        <v>2244</v>
      </c>
      <c r="L4" s="1">
        <v>0</v>
      </c>
      <c r="M4" s="1">
        <v>3</v>
      </c>
      <c r="N4" s="1">
        <v>0</v>
      </c>
    </row>
    <row r="5" spans="1:14">
      <c r="A5" s="1">
        <v>84</v>
      </c>
      <c r="B5" s="1">
        <v>1009418</v>
      </c>
      <c r="C5" s="2" t="str">
        <f ca="1">VLOOKUP(B5,'Fichier FA (en entrée)'!B:D,3)</f>
        <v>HIQUFZRRPP</v>
      </c>
      <c r="D5" s="2" t="str">
        <f ca="1">VLOOKUP(B5,'Fichier FA (en entrée)'!B:E,4)</f>
        <v>Tjbshetyumrdi</v>
      </c>
      <c r="E5" s="2" t="s">
        <v>79</v>
      </c>
      <c r="F5" s="2" t="s">
        <v>3</v>
      </c>
      <c r="G5" s="1">
        <v>1</v>
      </c>
      <c r="H5" s="1">
        <v>11.5</v>
      </c>
      <c r="I5" s="2" t="s">
        <v>1</v>
      </c>
      <c r="J5" s="1">
        <v>3</v>
      </c>
      <c r="K5" s="2" t="s">
        <v>2244</v>
      </c>
      <c r="L5" s="1">
        <v>0</v>
      </c>
      <c r="M5" s="1">
        <v>16</v>
      </c>
      <c r="N5" s="1">
        <v>0</v>
      </c>
    </row>
    <row r="6" spans="1:14">
      <c r="A6" s="1">
        <v>488</v>
      </c>
      <c r="B6" s="1">
        <v>589022</v>
      </c>
      <c r="C6" s="2" t="str">
        <f ca="1">VLOOKUP(B6,'Fichier FA (en entrée)'!B:D,3)</f>
        <v>CSMMCRKNOQ</v>
      </c>
      <c r="D6" s="2" t="str">
        <f ca="1">VLOOKUP(B6,'Fichier FA (en entrée)'!B:E,4)</f>
        <v>Rejkfqfeomclp</v>
      </c>
      <c r="E6" s="2" t="s">
        <v>19</v>
      </c>
      <c r="F6" s="2" t="s">
        <v>3</v>
      </c>
      <c r="G6" s="1">
        <v>1</v>
      </c>
      <c r="H6" s="1">
        <v>7.18</v>
      </c>
      <c r="I6" s="2" t="s">
        <v>1</v>
      </c>
      <c r="J6" s="1">
        <v>3</v>
      </c>
      <c r="K6" s="2" t="s">
        <v>2244</v>
      </c>
      <c r="L6" s="1">
        <v>0</v>
      </c>
      <c r="M6" s="1">
        <v>16</v>
      </c>
      <c r="N6" s="1">
        <v>0</v>
      </c>
    </row>
    <row r="7" spans="1:14">
      <c r="A7" s="1">
        <v>463</v>
      </c>
      <c r="B7" s="1">
        <v>1014354</v>
      </c>
      <c r="C7" s="2" t="str">
        <f ca="1">VLOOKUP(B7,'Fichier FA (en entrée)'!B:D,3)</f>
        <v>CSUWXTJEPN</v>
      </c>
      <c r="D7" s="2" t="str">
        <f ca="1">VLOOKUP(B7,'Fichier FA (en entrée)'!B:E,4)</f>
        <v>Mjyajzxdkezmn</v>
      </c>
      <c r="E7" s="2" t="s">
        <v>40</v>
      </c>
      <c r="F7" s="2" t="s">
        <v>3</v>
      </c>
      <c r="G7" s="1">
        <v>1</v>
      </c>
      <c r="H7" s="1">
        <v>7.82</v>
      </c>
      <c r="I7" s="2" t="s">
        <v>1</v>
      </c>
      <c r="J7" s="1">
        <v>3</v>
      </c>
      <c r="K7" s="2" t="s">
        <v>2244</v>
      </c>
      <c r="L7" s="1">
        <v>0</v>
      </c>
      <c r="M7" s="1">
        <v>0</v>
      </c>
      <c r="N7" s="1">
        <v>0</v>
      </c>
    </row>
    <row r="8" spans="1:14">
      <c r="A8" s="1">
        <v>445</v>
      </c>
      <c r="B8" s="1">
        <v>660642</v>
      </c>
      <c r="C8" s="2" t="str">
        <f ca="1">VLOOKUP(B8,'Fichier FA (en entrée)'!B:D,3)</f>
        <v>BNZBGGUCIO</v>
      </c>
      <c r="D8" s="2" t="str">
        <f ca="1">VLOOKUP(B8,'Fichier FA (en entrée)'!B:E,4)</f>
        <v>Hentopoguzxtf</v>
      </c>
      <c r="E8" s="2" t="s">
        <v>15</v>
      </c>
      <c r="F8" s="2" t="s">
        <v>3</v>
      </c>
      <c r="G8" s="1">
        <v>1</v>
      </c>
      <c r="H8" s="1">
        <v>8.17</v>
      </c>
      <c r="I8" s="2" t="s">
        <v>1</v>
      </c>
      <c r="J8" s="1">
        <v>3</v>
      </c>
      <c r="K8" s="2" t="s">
        <v>2244</v>
      </c>
      <c r="L8" s="1">
        <v>0</v>
      </c>
      <c r="M8" s="1">
        <v>21</v>
      </c>
      <c r="N8" s="1">
        <v>0</v>
      </c>
    </row>
    <row r="9" spans="1:14">
      <c r="A9" s="2" t="s">
        <v>2</v>
      </c>
      <c r="B9" s="1">
        <v>1109849</v>
      </c>
      <c r="C9" s="2" t="str">
        <f ca="1">VLOOKUP(B9,'Fichier FA (en entrée)'!B:D,3)</f>
        <v>SLSTLNTVEN</v>
      </c>
      <c r="D9" s="2" t="str">
        <f ca="1">VLOOKUP(B9,'Fichier FA (en entrée)'!B:E,4)</f>
        <v>Uhxouwtnlbapw</v>
      </c>
      <c r="E9" s="2" t="s">
        <v>7</v>
      </c>
      <c r="F9" s="2" t="s">
        <v>3</v>
      </c>
      <c r="G9" s="1">
        <v>1</v>
      </c>
      <c r="H9" s="2" t="s">
        <v>2</v>
      </c>
      <c r="I9" s="2" t="s">
        <v>1</v>
      </c>
      <c r="J9" s="1">
        <v>0</v>
      </c>
      <c r="K9" s="2" t="s">
        <v>2244</v>
      </c>
      <c r="L9" s="1">
        <v>0</v>
      </c>
      <c r="M9" s="1">
        <v>3</v>
      </c>
      <c r="N9" s="1">
        <v>0</v>
      </c>
    </row>
    <row r="10" spans="1:14">
      <c r="A10" s="1">
        <v>323</v>
      </c>
      <c r="B10" s="1">
        <v>335422</v>
      </c>
      <c r="C10" s="2" t="str">
        <f ca="1">VLOOKUP(B10,'Fichier FA (en entrée)'!B:D,3)</f>
        <v>FBQWIPQVUJ</v>
      </c>
      <c r="D10" s="2" t="str">
        <f ca="1">VLOOKUP(B10,'Fichier FA (en entrée)'!B:E,4)</f>
        <v>Ymlgkmjlzqtjy</v>
      </c>
      <c r="E10" s="2" t="s">
        <v>18</v>
      </c>
      <c r="F10" s="2" t="s">
        <v>3</v>
      </c>
      <c r="G10" s="1">
        <v>1</v>
      </c>
      <c r="H10" s="1">
        <v>9.19</v>
      </c>
      <c r="I10" s="2" t="s">
        <v>1</v>
      </c>
      <c r="J10" s="1">
        <v>3</v>
      </c>
      <c r="K10" s="2" t="s">
        <v>2244</v>
      </c>
      <c r="L10" s="1">
        <v>0</v>
      </c>
      <c r="M10" s="1">
        <v>14</v>
      </c>
      <c r="N10" s="1">
        <v>0</v>
      </c>
    </row>
    <row r="11" spans="1:14">
      <c r="A11" s="1">
        <v>388</v>
      </c>
      <c r="B11" s="1">
        <v>319261</v>
      </c>
      <c r="C11" s="2" t="str">
        <f ca="1">VLOOKUP(B11,'Fichier FA (en entrée)'!B:D,3)</f>
        <v>GWYXADXNZN</v>
      </c>
      <c r="D11" s="2" t="str">
        <f ca="1">VLOOKUP(B11,'Fichier FA (en entrée)'!B:E,4)</f>
        <v>Qadcgsrksdvze</v>
      </c>
      <c r="E11" s="2" t="s">
        <v>19</v>
      </c>
      <c r="F11" s="2" t="s">
        <v>3</v>
      </c>
      <c r="G11" s="1">
        <v>1</v>
      </c>
      <c r="H11" s="1">
        <v>8.74</v>
      </c>
      <c r="I11" s="2" t="s">
        <v>1</v>
      </c>
      <c r="J11" s="1">
        <v>3</v>
      </c>
      <c r="K11" s="2" t="s">
        <v>2244</v>
      </c>
      <c r="L11" s="1">
        <v>0</v>
      </c>
      <c r="M11" s="1">
        <v>17</v>
      </c>
      <c r="N11" s="1">
        <v>0</v>
      </c>
    </row>
    <row r="12" spans="1:14">
      <c r="A12" s="1">
        <v>46</v>
      </c>
      <c r="B12" s="1">
        <v>285063</v>
      </c>
      <c r="C12" s="2" t="str">
        <f ca="1">VLOOKUP(B12,'Fichier FA (en entrée)'!B:D,3)</f>
        <v>FYLPHSGVBR</v>
      </c>
      <c r="D12" s="2" t="str">
        <f ca="1">VLOOKUP(B12,'Fichier FA (en entrée)'!B:E,4)</f>
        <v>Ynnbarpqpkppf</v>
      </c>
      <c r="E12" s="2" t="s">
        <v>17</v>
      </c>
      <c r="F12" s="2" t="s">
        <v>3</v>
      </c>
      <c r="G12" s="1">
        <v>1</v>
      </c>
      <c r="H12" s="1">
        <v>12.31</v>
      </c>
      <c r="I12" s="2" t="s">
        <v>1</v>
      </c>
      <c r="J12" s="1">
        <v>3</v>
      </c>
      <c r="K12" s="2" t="s">
        <v>2244</v>
      </c>
      <c r="L12" s="1">
        <v>0</v>
      </c>
      <c r="M12" s="1">
        <v>0</v>
      </c>
      <c r="N12" s="1">
        <v>0</v>
      </c>
    </row>
    <row r="13" spans="1:14">
      <c r="A13" s="1">
        <v>85</v>
      </c>
      <c r="B13" s="1">
        <v>1146349</v>
      </c>
      <c r="C13" s="2" t="str">
        <f ca="1">VLOOKUP(B13,'Fichier FA (en entrée)'!B:D,3)</f>
        <v>IBJACOOUZL</v>
      </c>
      <c r="D13" s="2" t="str">
        <f ca="1">VLOOKUP(B13,'Fichier FA (en entrée)'!B:E,4)</f>
        <v>Ufbrurirrbgqv</v>
      </c>
      <c r="E13" s="2" t="s">
        <v>51</v>
      </c>
      <c r="F13" s="2" t="s">
        <v>3</v>
      </c>
      <c r="G13" s="1">
        <v>1</v>
      </c>
      <c r="H13" s="1">
        <v>11.46</v>
      </c>
      <c r="I13" s="2" t="s">
        <v>1</v>
      </c>
      <c r="J13" s="1">
        <v>3</v>
      </c>
      <c r="K13" s="2" t="s">
        <v>2244</v>
      </c>
      <c r="L13" s="1">
        <v>0</v>
      </c>
      <c r="M13" s="1">
        <v>4</v>
      </c>
      <c r="N13" s="1">
        <v>0</v>
      </c>
    </row>
    <row r="14" spans="1:14">
      <c r="A14" s="1">
        <v>417</v>
      </c>
      <c r="B14" s="1">
        <v>1005843</v>
      </c>
      <c r="C14" s="2" t="str">
        <f ca="1">VLOOKUP(B14,'Fichier FA (en entrée)'!B:D,3)</f>
        <v>AWBYYWYWOK</v>
      </c>
      <c r="D14" s="2" t="str">
        <f ca="1">VLOOKUP(B14,'Fichier FA (en entrée)'!B:E,4)</f>
        <v>Mnswdfpewfonv</v>
      </c>
      <c r="E14" s="2" t="s">
        <v>36</v>
      </c>
      <c r="F14" s="2" t="s">
        <v>3</v>
      </c>
      <c r="G14" s="1">
        <v>1</v>
      </c>
      <c r="H14" s="1">
        <v>8.4600000000000009</v>
      </c>
      <c r="I14" s="2" t="s">
        <v>1</v>
      </c>
      <c r="J14" s="1">
        <v>3</v>
      </c>
      <c r="K14" s="2" t="s">
        <v>2244</v>
      </c>
      <c r="L14" s="1">
        <v>0</v>
      </c>
      <c r="M14" s="1">
        <v>7</v>
      </c>
      <c r="N14" s="1">
        <v>0</v>
      </c>
    </row>
    <row r="15" spans="1:14">
      <c r="A15" s="1">
        <v>361</v>
      </c>
      <c r="B15" s="1">
        <v>1156112</v>
      </c>
      <c r="C15" s="2" t="str">
        <f ca="1">VLOOKUP(B15,'Fichier FA (en entrée)'!B:D,3)</f>
        <v>MEQGFEMKRD</v>
      </c>
      <c r="D15" s="2" t="str">
        <f ca="1">VLOOKUP(B15,'Fichier FA (en entrée)'!B:E,4)</f>
        <v>Ylgshqnznugsm</v>
      </c>
      <c r="E15" s="2" t="s">
        <v>79</v>
      </c>
      <c r="F15" s="2" t="s">
        <v>3</v>
      </c>
      <c r="G15" s="1">
        <v>1</v>
      </c>
      <c r="H15" s="1">
        <v>8.9499999999999993</v>
      </c>
      <c r="I15" s="2" t="s">
        <v>1</v>
      </c>
      <c r="J15" s="1">
        <v>3</v>
      </c>
      <c r="K15" s="2" t="s">
        <v>2244</v>
      </c>
      <c r="L15" s="1">
        <v>0</v>
      </c>
      <c r="M15" s="1">
        <v>10</v>
      </c>
      <c r="N15" s="1">
        <v>0</v>
      </c>
    </row>
    <row r="16" spans="1:14">
      <c r="A16" s="1">
        <v>300</v>
      </c>
      <c r="B16" s="1">
        <v>646766</v>
      </c>
      <c r="C16" s="2" t="str">
        <f ca="1">VLOOKUP(B16,'Fichier FA (en entrée)'!B:D,3)</f>
        <v>GMVFMVOFRE</v>
      </c>
      <c r="D16" s="2" t="str">
        <f ca="1">VLOOKUP(B16,'Fichier FA (en entrée)'!B:E,4)</f>
        <v>Cbwlbvpfckiiv</v>
      </c>
      <c r="E16" s="2" t="s">
        <v>19</v>
      </c>
      <c r="F16" s="2" t="s">
        <v>3</v>
      </c>
      <c r="G16" s="1">
        <v>1</v>
      </c>
      <c r="H16" s="1">
        <v>9.4</v>
      </c>
      <c r="I16" s="2" t="s">
        <v>1</v>
      </c>
      <c r="J16" s="1">
        <v>3</v>
      </c>
      <c r="K16" s="2" t="s">
        <v>2244</v>
      </c>
      <c r="L16" s="1">
        <v>0</v>
      </c>
      <c r="M16" s="1">
        <v>16</v>
      </c>
      <c r="N16" s="1">
        <v>0</v>
      </c>
    </row>
    <row r="17" spans="1:14">
      <c r="A17" s="1">
        <v>282</v>
      </c>
      <c r="B17" s="1">
        <v>176343</v>
      </c>
      <c r="C17" s="2" t="str">
        <f ca="1">VLOOKUP(B17,'Fichier FA (en entrée)'!B:D,3)</f>
        <v>ZDMIVYQWJD</v>
      </c>
      <c r="D17" s="2" t="str">
        <f ca="1">VLOOKUP(B17,'Fichier FA (en entrée)'!B:E,4)</f>
        <v>Yvgtdrbbalfes</v>
      </c>
      <c r="E17" s="2" t="s">
        <v>20</v>
      </c>
      <c r="F17" s="2" t="s">
        <v>3</v>
      </c>
      <c r="G17" s="1">
        <v>1</v>
      </c>
      <c r="H17" s="1">
        <v>9.51</v>
      </c>
      <c r="I17" s="2" t="s">
        <v>1</v>
      </c>
      <c r="J17" s="1">
        <v>3</v>
      </c>
      <c r="K17" s="2" t="s">
        <v>2244</v>
      </c>
      <c r="L17" s="1">
        <v>0</v>
      </c>
      <c r="M17" s="1">
        <v>0</v>
      </c>
      <c r="N17" s="1">
        <v>0</v>
      </c>
    </row>
    <row r="18" spans="1:14">
      <c r="A18" s="1">
        <v>35</v>
      </c>
      <c r="B18" s="1">
        <v>214389</v>
      </c>
      <c r="C18" s="2" t="str">
        <f ca="1">VLOOKUP(B18,'Fichier FA (en entrée)'!B:D,3)</f>
        <v>TKTWCLCBBA</v>
      </c>
      <c r="D18" s="2" t="str">
        <f ca="1">VLOOKUP(B18,'Fichier FA (en entrée)'!B:E,4)</f>
        <v>Fqfphnhoahlht</v>
      </c>
      <c r="E18" s="2" t="s">
        <v>38</v>
      </c>
      <c r="F18" s="2" t="s">
        <v>3</v>
      </c>
      <c r="G18" s="1">
        <v>1</v>
      </c>
      <c r="H18" s="1">
        <v>12.51</v>
      </c>
      <c r="I18" s="2" t="s">
        <v>1</v>
      </c>
      <c r="J18" s="1">
        <v>3</v>
      </c>
      <c r="K18" s="2" t="s">
        <v>2244</v>
      </c>
      <c r="L18" s="1">
        <v>0</v>
      </c>
      <c r="M18" s="1">
        <v>7</v>
      </c>
      <c r="N18" s="1">
        <v>0</v>
      </c>
    </row>
    <row r="19" spans="1:14">
      <c r="A19" s="2" t="s">
        <v>2</v>
      </c>
      <c r="B19" s="1">
        <v>1192172</v>
      </c>
      <c r="C19" s="2" t="str">
        <f ca="1">VLOOKUP(B19,'Fichier FA (en entrée)'!B:D,3)</f>
        <v>TMWTZOQJMQ</v>
      </c>
      <c r="D19" s="2" t="str">
        <f ca="1">VLOOKUP(B19,'Fichier FA (en entrée)'!B:E,4)</f>
        <v>Uiuxirjociart</v>
      </c>
      <c r="E19" s="2" t="s">
        <v>4</v>
      </c>
      <c r="F19" s="2" t="s">
        <v>3</v>
      </c>
      <c r="G19" s="1">
        <v>1</v>
      </c>
      <c r="H19" s="2" t="s">
        <v>2</v>
      </c>
      <c r="I19" s="2" t="s">
        <v>1</v>
      </c>
      <c r="J19" s="1">
        <v>0</v>
      </c>
      <c r="K19" s="2" t="s">
        <v>2244</v>
      </c>
      <c r="L19" s="1">
        <v>0</v>
      </c>
      <c r="M19" s="1">
        <v>4</v>
      </c>
      <c r="N19" s="1">
        <v>0</v>
      </c>
    </row>
    <row r="20" spans="1:14">
      <c r="A20" s="1">
        <v>147</v>
      </c>
      <c r="B20" s="1">
        <v>334993</v>
      </c>
      <c r="C20" s="2" t="str">
        <f ca="1">VLOOKUP(B20,'Fichier FA (en entrée)'!B:D,3)</f>
        <v>BQEQXBHBAN</v>
      </c>
      <c r="D20" s="2" t="str">
        <f ca="1">VLOOKUP(B20,'Fichier FA (en entrée)'!B:E,4)</f>
        <v>Qetzeafmklemx</v>
      </c>
      <c r="E20" s="2" t="s">
        <v>20</v>
      </c>
      <c r="F20" s="2" t="s">
        <v>3</v>
      </c>
      <c r="G20" s="1">
        <v>1</v>
      </c>
      <c r="H20" s="1">
        <v>10.81</v>
      </c>
      <c r="I20" s="2" t="s">
        <v>1</v>
      </c>
      <c r="J20" s="1">
        <v>3</v>
      </c>
      <c r="K20" s="2" t="s">
        <v>2244</v>
      </c>
      <c r="L20" s="1">
        <v>0</v>
      </c>
      <c r="M20" s="1">
        <v>5</v>
      </c>
      <c r="N20" s="1">
        <v>0</v>
      </c>
    </row>
    <row r="21" spans="1:14">
      <c r="A21" s="1">
        <v>514</v>
      </c>
      <c r="B21" s="1">
        <v>565771</v>
      </c>
      <c r="C21" s="2" t="str">
        <f ca="1">VLOOKUP(B21,'Fichier FA (en entrée)'!B:D,3)</f>
        <v>HYSXRIXYSJ</v>
      </c>
      <c r="D21" s="2" t="str">
        <f ca="1">VLOOKUP(B21,'Fichier FA (en entrée)'!B:E,4)</f>
        <v>Zibrwakhsytpp</v>
      </c>
      <c r="E21" s="2" t="s">
        <v>19</v>
      </c>
      <c r="F21" s="2" t="s">
        <v>3</v>
      </c>
      <c r="G21" s="1">
        <v>1</v>
      </c>
      <c r="H21" s="1">
        <v>6.38</v>
      </c>
      <c r="I21" s="2" t="s">
        <v>1</v>
      </c>
      <c r="J21" s="1">
        <v>3</v>
      </c>
      <c r="K21" s="2" t="s">
        <v>2244</v>
      </c>
      <c r="L21" s="1">
        <v>0</v>
      </c>
      <c r="M21" s="1">
        <v>16</v>
      </c>
      <c r="N21" s="1">
        <v>0</v>
      </c>
    </row>
    <row r="22" spans="1:14">
      <c r="A22" s="1">
        <v>120</v>
      </c>
      <c r="B22" s="1">
        <v>187953</v>
      </c>
      <c r="C22" s="2" t="str">
        <f ca="1">VLOOKUP(B22,'Fichier FA (en entrée)'!B:D,3)</f>
        <v>RYTUKFAWWH</v>
      </c>
      <c r="D22" s="2" t="str">
        <f ca="1">VLOOKUP(B22,'Fichier FA (en entrée)'!B:E,4)</f>
        <v>Kukdjjyfokalf</v>
      </c>
      <c r="E22" s="2" t="s">
        <v>44</v>
      </c>
      <c r="F22" s="2" t="s">
        <v>3</v>
      </c>
      <c r="G22" s="1">
        <v>1</v>
      </c>
      <c r="H22" s="1">
        <v>11.09</v>
      </c>
      <c r="I22" s="2" t="s">
        <v>1</v>
      </c>
      <c r="J22" s="1">
        <v>3</v>
      </c>
      <c r="K22" s="2" t="s">
        <v>2244</v>
      </c>
      <c r="L22" s="1">
        <v>0</v>
      </c>
      <c r="M22" s="1">
        <v>0</v>
      </c>
      <c r="N22" s="1">
        <v>0</v>
      </c>
    </row>
    <row r="23" spans="1:14">
      <c r="A23" s="1">
        <v>71</v>
      </c>
      <c r="B23" s="1">
        <v>1009746</v>
      </c>
      <c r="C23" s="2" t="str">
        <f ca="1">VLOOKUP(B23,'Fichier FA (en entrée)'!B:D,3)</f>
        <v>FISJDMIZJE</v>
      </c>
      <c r="D23" s="2" t="str">
        <f ca="1">VLOOKUP(B23,'Fichier FA (en entrée)'!B:E,4)</f>
        <v>Lkebqycjfowlz</v>
      </c>
      <c r="E23" s="2" t="s">
        <v>71</v>
      </c>
      <c r="F23" s="2" t="s">
        <v>3</v>
      </c>
      <c r="G23" s="1">
        <v>1</v>
      </c>
      <c r="H23" s="1">
        <v>11.67</v>
      </c>
      <c r="I23" s="2" t="s">
        <v>1</v>
      </c>
      <c r="J23" s="1">
        <v>3</v>
      </c>
      <c r="K23" s="2" t="s">
        <v>2244</v>
      </c>
      <c r="L23" s="1">
        <v>0</v>
      </c>
      <c r="M23" s="1">
        <v>10</v>
      </c>
      <c r="N23" s="1">
        <v>0</v>
      </c>
    </row>
    <row r="24" spans="1:14">
      <c r="A24" s="1">
        <v>303</v>
      </c>
      <c r="B24" s="1">
        <v>482750</v>
      </c>
      <c r="C24" s="2" t="str">
        <f ca="1">VLOOKUP(B24,'Fichier FA (en entrée)'!B:D,3)</f>
        <v>OPZATYASDS</v>
      </c>
      <c r="D24" s="2" t="str">
        <f ca="1">VLOOKUP(B24,'Fichier FA (en entrée)'!B:E,4)</f>
        <v>Iisndyulnpxbu</v>
      </c>
      <c r="E24" s="2" t="s">
        <v>18</v>
      </c>
      <c r="F24" s="2" t="s">
        <v>3</v>
      </c>
      <c r="G24" s="1">
        <v>1</v>
      </c>
      <c r="H24" s="1">
        <v>9.3800000000000008</v>
      </c>
      <c r="I24" s="2" t="s">
        <v>1</v>
      </c>
      <c r="J24" s="1">
        <v>3</v>
      </c>
      <c r="K24" s="2" t="s">
        <v>2244</v>
      </c>
      <c r="L24" s="1">
        <v>0</v>
      </c>
      <c r="M24" s="1">
        <v>16</v>
      </c>
      <c r="N24" s="1">
        <v>0</v>
      </c>
    </row>
    <row r="25" spans="1:14">
      <c r="A25" s="1">
        <v>310</v>
      </c>
      <c r="B25" s="1">
        <v>1007463</v>
      </c>
      <c r="C25" s="2" t="str">
        <f ca="1">VLOOKUP(B25,'Fichier FA (en entrée)'!B:D,3)</f>
        <v>MYIKABLFOW</v>
      </c>
      <c r="D25" s="2" t="str">
        <f ca="1">VLOOKUP(B25,'Fichier FA (en entrée)'!B:E,4)</f>
        <v>Dscelelyqowkf</v>
      </c>
      <c r="E25" s="2" t="s">
        <v>46</v>
      </c>
      <c r="F25" s="2" t="s">
        <v>3</v>
      </c>
      <c r="G25" s="1">
        <v>1</v>
      </c>
      <c r="H25" s="1">
        <v>9.31</v>
      </c>
      <c r="I25" s="2" t="s">
        <v>1</v>
      </c>
      <c r="J25" s="1">
        <v>3</v>
      </c>
      <c r="K25" s="2" t="s">
        <v>2244</v>
      </c>
      <c r="L25" s="1">
        <v>0</v>
      </c>
      <c r="M25" s="1">
        <v>24</v>
      </c>
      <c r="N25" s="1">
        <v>0</v>
      </c>
    </row>
    <row r="26" spans="1:14">
      <c r="A26" s="1">
        <v>483</v>
      </c>
      <c r="B26" s="1">
        <v>298568</v>
      </c>
      <c r="C26" s="2" t="str">
        <f ca="1">VLOOKUP(B26,'Fichier FA (en entrée)'!B:D,3)</f>
        <v>MZWVBOAJPT</v>
      </c>
      <c r="D26" s="2" t="str">
        <f ca="1">VLOOKUP(B26,'Fichier FA (en entrée)'!B:E,4)</f>
        <v>Wkjzvlqjgwppi</v>
      </c>
      <c r="E26" s="2" t="s">
        <v>19</v>
      </c>
      <c r="F26" s="2" t="s">
        <v>3</v>
      </c>
      <c r="G26" s="1">
        <v>1</v>
      </c>
      <c r="H26" s="1">
        <v>7.31</v>
      </c>
      <c r="I26" s="2" t="s">
        <v>1</v>
      </c>
      <c r="J26" s="1">
        <v>3</v>
      </c>
      <c r="K26" s="2" t="s">
        <v>2244</v>
      </c>
      <c r="L26" s="1">
        <v>0</v>
      </c>
      <c r="M26" s="1">
        <v>43</v>
      </c>
      <c r="N26" s="1">
        <v>0</v>
      </c>
    </row>
    <row r="27" spans="1:14">
      <c r="A27" s="1">
        <v>466</v>
      </c>
      <c r="B27" s="1">
        <v>1057128</v>
      </c>
      <c r="C27" s="2" t="str">
        <f ca="1">VLOOKUP(B27,'Fichier FA (en entrée)'!B:D,3)</f>
        <v>ASBTYSUBKN</v>
      </c>
      <c r="D27" s="2" t="str">
        <f ca="1">VLOOKUP(B27,'Fichier FA (en entrée)'!B:E,4)</f>
        <v>Rutpolavtrrho</v>
      </c>
      <c r="E27" s="2" t="s">
        <v>39</v>
      </c>
      <c r="F27" s="2" t="s">
        <v>3</v>
      </c>
      <c r="G27" s="1">
        <v>1</v>
      </c>
      <c r="H27" s="1">
        <v>7.74</v>
      </c>
      <c r="I27" s="2" t="s">
        <v>1</v>
      </c>
      <c r="J27" s="1">
        <v>3</v>
      </c>
      <c r="K27" s="2" t="s">
        <v>2244</v>
      </c>
      <c r="L27" s="1">
        <v>0</v>
      </c>
      <c r="M27" s="1">
        <v>0</v>
      </c>
      <c r="N27" s="1">
        <v>0</v>
      </c>
    </row>
    <row r="28" spans="1:14">
      <c r="A28" s="1">
        <v>311</v>
      </c>
      <c r="B28" s="1">
        <v>579910</v>
      </c>
      <c r="C28" s="2" t="str">
        <f ca="1">VLOOKUP(B28,'Fichier FA (en entrée)'!B:D,3)</f>
        <v>JRMAJSGXYM</v>
      </c>
      <c r="D28" s="2" t="str">
        <f ca="1">VLOOKUP(B28,'Fichier FA (en entrée)'!B:E,4)</f>
        <v>Qvrhkpgjqdxvi</v>
      </c>
      <c r="E28" s="2" t="s">
        <v>33</v>
      </c>
      <c r="F28" s="2" t="s">
        <v>3</v>
      </c>
      <c r="G28" s="1">
        <v>1</v>
      </c>
      <c r="H28" s="1">
        <v>9.3000000000000007</v>
      </c>
      <c r="I28" s="2" t="s">
        <v>1</v>
      </c>
      <c r="J28" s="1">
        <v>3</v>
      </c>
      <c r="K28" s="2" t="s">
        <v>2244</v>
      </c>
      <c r="L28" s="1">
        <v>0</v>
      </c>
      <c r="M28" s="1">
        <v>3</v>
      </c>
      <c r="N28" s="1">
        <v>0</v>
      </c>
    </row>
    <row r="29" spans="1:14">
      <c r="A29" s="1">
        <v>296</v>
      </c>
      <c r="B29" s="1">
        <v>630956</v>
      </c>
      <c r="C29" s="2" t="str">
        <f ca="1">VLOOKUP(B29,'Fichier FA (en entrée)'!B:D,3)</f>
        <v>XHGJRFJYHX</v>
      </c>
      <c r="D29" s="2" t="str">
        <f ca="1">VLOOKUP(B29,'Fichier FA (en entrée)'!B:E,4)</f>
        <v>Lfzwjwdebliic</v>
      </c>
      <c r="E29" s="2" t="s">
        <v>19</v>
      </c>
      <c r="F29" s="2" t="s">
        <v>3</v>
      </c>
      <c r="G29" s="1">
        <v>1</v>
      </c>
      <c r="H29" s="1">
        <v>9.41</v>
      </c>
      <c r="I29" s="2" t="s">
        <v>1</v>
      </c>
      <c r="J29" s="1">
        <v>3</v>
      </c>
      <c r="K29" s="2" t="s">
        <v>2244</v>
      </c>
      <c r="L29" s="1">
        <v>0</v>
      </c>
      <c r="M29" s="1">
        <v>17</v>
      </c>
      <c r="N29" s="1">
        <v>0</v>
      </c>
    </row>
    <row r="30" spans="1:14">
      <c r="A30" s="1">
        <v>376</v>
      </c>
      <c r="B30" s="1">
        <v>533804</v>
      </c>
      <c r="C30" s="2" t="str">
        <f ca="1">VLOOKUP(B30,'Fichier FA (en entrée)'!B:D,3)</f>
        <v>VCHJIHYBEY</v>
      </c>
      <c r="D30" s="2" t="str">
        <f ca="1">VLOOKUP(B30,'Fichier FA (en entrée)'!B:E,4)</f>
        <v>Rrwqwfmvtziui</v>
      </c>
      <c r="E30" s="2" t="s">
        <v>19</v>
      </c>
      <c r="F30" s="2" t="s">
        <v>3</v>
      </c>
      <c r="G30" s="1">
        <v>1</v>
      </c>
      <c r="H30" s="1">
        <v>8.82</v>
      </c>
      <c r="I30" s="2" t="s">
        <v>1</v>
      </c>
      <c r="J30" s="1">
        <v>3</v>
      </c>
      <c r="K30" s="2" t="s">
        <v>2244</v>
      </c>
      <c r="L30" s="1">
        <v>0</v>
      </c>
      <c r="M30" s="1">
        <v>18</v>
      </c>
      <c r="N30" s="1">
        <v>0</v>
      </c>
    </row>
    <row r="31" spans="1:14">
      <c r="A31" s="1">
        <v>19</v>
      </c>
      <c r="B31" s="1">
        <v>181577</v>
      </c>
      <c r="C31" s="2" t="str">
        <f ca="1">VLOOKUP(B31,'Fichier FA (en entrée)'!B:D,3)</f>
        <v>BFETAJGKHA</v>
      </c>
      <c r="D31" s="2" t="str">
        <f ca="1">VLOOKUP(B31,'Fichier FA (en entrée)'!B:E,4)</f>
        <v>Oxnujzqhovomy</v>
      </c>
      <c r="E31" s="2" t="s">
        <v>60</v>
      </c>
      <c r="F31" s="2" t="s">
        <v>3</v>
      </c>
      <c r="G31" s="1">
        <v>1</v>
      </c>
      <c r="H31" s="1">
        <v>13.22</v>
      </c>
      <c r="I31" s="2" t="s">
        <v>1</v>
      </c>
      <c r="J31" s="1">
        <v>3</v>
      </c>
      <c r="K31" s="2" t="s">
        <v>2244</v>
      </c>
      <c r="L31" s="1">
        <v>0</v>
      </c>
      <c r="M31" s="1">
        <v>0</v>
      </c>
      <c r="N31" s="1">
        <v>0</v>
      </c>
    </row>
    <row r="32" spans="1:14">
      <c r="A32" s="1">
        <v>82</v>
      </c>
      <c r="B32" s="1">
        <v>548148</v>
      </c>
      <c r="C32" s="2" t="str">
        <f ca="1">VLOOKUP(B32,'Fichier FA (en entrée)'!B:D,3)</f>
        <v>SRQUQCOATX</v>
      </c>
      <c r="D32" s="2" t="str">
        <f ca="1">VLOOKUP(B32,'Fichier FA (en entrée)'!B:E,4)</f>
        <v>Gpxqgahyeqloe</v>
      </c>
      <c r="E32" s="2" t="s">
        <v>20</v>
      </c>
      <c r="F32" s="2" t="s">
        <v>3</v>
      </c>
      <c r="G32" s="1">
        <v>1</v>
      </c>
      <c r="H32" s="1">
        <v>11.52</v>
      </c>
      <c r="I32" s="2" t="s">
        <v>1</v>
      </c>
      <c r="J32" s="1">
        <v>3</v>
      </c>
      <c r="K32" s="2" t="s">
        <v>2244</v>
      </c>
      <c r="L32" s="1">
        <v>0</v>
      </c>
      <c r="M32" s="1">
        <v>1</v>
      </c>
      <c r="N32" s="1">
        <v>0</v>
      </c>
    </row>
    <row r="33" spans="1:14">
      <c r="A33" s="1">
        <v>308</v>
      </c>
      <c r="B33" s="1">
        <v>1146557</v>
      </c>
      <c r="C33" s="2" t="str">
        <f ca="1">VLOOKUP(B33,'Fichier FA (en entrée)'!B:D,3)</f>
        <v>KZFPCUXWSW</v>
      </c>
      <c r="D33" s="2" t="str">
        <f ca="1">VLOOKUP(B33,'Fichier FA (en entrée)'!B:E,4)</f>
        <v>Urtyjydblrvcy</v>
      </c>
      <c r="E33" s="2" t="s">
        <v>46</v>
      </c>
      <c r="F33" s="2" t="s">
        <v>3</v>
      </c>
      <c r="G33" s="1">
        <v>1</v>
      </c>
      <c r="H33" s="1">
        <v>9.34</v>
      </c>
      <c r="I33" s="2" t="s">
        <v>1</v>
      </c>
      <c r="J33" s="1">
        <v>3</v>
      </c>
      <c r="K33" s="2" t="s">
        <v>2244</v>
      </c>
      <c r="L33" s="1">
        <v>0</v>
      </c>
      <c r="M33" s="1">
        <v>14</v>
      </c>
      <c r="N33" s="1">
        <v>0</v>
      </c>
    </row>
    <row r="34" spans="1:14">
      <c r="A34" s="1">
        <v>461</v>
      </c>
      <c r="B34" s="1">
        <v>579757</v>
      </c>
      <c r="C34" s="2" t="str">
        <f ca="1">VLOOKUP(B34,'Fichier FA (en entrée)'!B:D,3)</f>
        <v>USKXJINUUA</v>
      </c>
      <c r="D34" s="2" t="str">
        <f ca="1">VLOOKUP(B34,'Fichier FA (en entrée)'!B:E,4)</f>
        <v>Kcwwwumhxplst</v>
      </c>
      <c r="E34" s="2" t="s">
        <v>19</v>
      </c>
      <c r="F34" s="2" t="s">
        <v>3</v>
      </c>
      <c r="G34" s="1">
        <v>1</v>
      </c>
      <c r="H34" s="1">
        <v>7.84</v>
      </c>
      <c r="I34" s="2" t="s">
        <v>1</v>
      </c>
      <c r="J34" s="1">
        <v>3</v>
      </c>
      <c r="K34" s="2" t="s">
        <v>2244</v>
      </c>
      <c r="L34" s="1">
        <v>0</v>
      </c>
      <c r="M34" s="1">
        <v>20</v>
      </c>
      <c r="N34" s="1">
        <v>0</v>
      </c>
    </row>
    <row r="35" spans="1:14">
      <c r="A35" s="1">
        <v>8</v>
      </c>
      <c r="B35" s="1">
        <v>308638</v>
      </c>
      <c r="C35" s="2" t="str">
        <f ca="1">VLOOKUP(B35,'Fichier FA (en entrée)'!B:D,3)</f>
        <v>QKSNSTKZWI</v>
      </c>
      <c r="D35" s="2" t="str">
        <f ca="1">VLOOKUP(B35,'Fichier FA (en entrée)'!B:E,4)</f>
        <v>Cpjqivhgawxft</v>
      </c>
      <c r="E35" s="2" t="s">
        <v>44</v>
      </c>
      <c r="F35" s="2" t="s">
        <v>3</v>
      </c>
      <c r="G35" s="1">
        <v>1</v>
      </c>
      <c r="H35" s="1">
        <v>13.79</v>
      </c>
      <c r="I35" s="2" t="s">
        <v>1</v>
      </c>
      <c r="J35" s="1">
        <v>3</v>
      </c>
      <c r="K35" s="2" t="s">
        <v>2244</v>
      </c>
      <c r="L35" s="1">
        <v>0</v>
      </c>
      <c r="M35" s="1">
        <v>1</v>
      </c>
      <c r="N35" s="1">
        <v>0</v>
      </c>
    </row>
    <row r="36" spans="1:14">
      <c r="A36" s="1">
        <v>243</v>
      </c>
      <c r="B36" s="1">
        <v>470751</v>
      </c>
      <c r="C36" s="2" t="str">
        <f ca="1">VLOOKUP(B36,'Fichier FA (en entrée)'!B:D,3)</f>
        <v>OADSHVDLSN</v>
      </c>
      <c r="D36" s="2" t="str">
        <f ca="1">VLOOKUP(B36,'Fichier FA (en entrée)'!B:E,4)</f>
        <v>Ysvgsvcmtoxfh</v>
      </c>
      <c r="E36" s="2" t="s">
        <v>15</v>
      </c>
      <c r="F36" s="2" t="s">
        <v>3</v>
      </c>
      <c r="G36" s="1">
        <v>1</v>
      </c>
      <c r="H36" s="1">
        <v>9.85</v>
      </c>
      <c r="I36" s="2" t="s">
        <v>1</v>
      </c>
      <c r="J36" s="1">
        <v>3</v>
      </c>
      <c r="K36" s="2" t="s">
        <v>2244</v>
      </c>
      <c r="L36" s="1">
        <v>0</v>
      </c>
      <c r="M36" s="1">
        <v>0</v>
      </c>
      <c r="N36" s="1">
        <v>0</v>
      </c>
    </row>
    <row r="37" spans="1:14">
      <c r="A37" s="1">
        <v>385</v>
      </c>
      <c r="B37" s="1">
        <v>629957</v>
      </c>
      <c r="C37" s="2" t="str">
        <f ca="1">VLOOKUP(B37,'Fichier FA (en entrée)'!B:D,3)</f>
        <v>GGJCNFTBBR</v>
      </c>
      <c r="D37" s="2" t="str">
        <f ca="1">VLOOKUP(B37,'Fichier FA (en entrée)'!B:E,4)</f>
        <v>Ulnwvccxjenon</v>
      </c>
      <c r="E37" s="2" t="s">
        <v>14</v>
      </c>
      <c r="F37" s="2" t="s">
        <v>3</v>
      </c>
      <c r="G37" s="1">
        <v>1</v>
      </c>
      <c r="H37" s="1">
        <v>8.75</v>
      </c>
      <c r="I37" s="2" t="s">
        <v>1</v>
      </c>
      <c r="J37" s="1">
        <v>3</v>
      </c>
      <c r="K37" s="2" t="s">
        <v>2244</v>
      </c>
      <c r="L37" s="1">
        <v>0</v>
      </c>
      <c r="M37" s="1">
        <v>16</v>
      </c>
      <c r="N37" s="1">
        <v>0</v>
      </c>
    </row>
    <row r="38" spans="1:14">
      <c r="A38" s="1">
        <v>17</v>
      </c>
      <c r="B38" s="1">
        <v>697592</v>
      </c>
      <c r="C38" s="2" t="str">
        <f ca="1">VLOOKUP(B38,'Fichier FA (en entrée)'!B:D,3)</f>
        <v>GXXXZGSDYM</v>
      </c>
      <c r="D38" s="2" t="str">
        <f ca="1">VLOOKUP(B38,'Fichier FA (en entrée)'!B:E,4)</f>
        <v>Arnuxmlktauix</v>
      </c>
      <c r="E38" s="2" t="s">
        <v>44</v>
      </c>
      <c r="F38" s="2" t="s">
        <v>3</v>
      </c>
      <c r="G38" s="1">
        <v>1</v>
      </c>
      <c r="H38" s="1">
        <v>13.34</v>
      </c>
      <c r="I38" s="2" t="s">
        <v>1</v>
      </c>
      <c r="J38" s="1">
        <v>3</v>
      </c>
      <c r="K38" s="2" t="s">
        <v>2244</v>
      </c>
      <c r="L38" s="1">
        <v>0</v>
      </c>
      <c r="M38" s="1">
        <v>4</v>
      </c>
      <c r="N38" s="1">
        <v>0</v>
      </c>
    </row>
    <row r="39" spans="1:14">
      <c r="A39" s="1">
        <v>73</v>
      </c>
      <c r="B39" s="1">
        <v>438457</v>
      </c>
      <c r="C39" s="2" t="str">
        <f ca="1">VLOOKUP(B39,'Fichier FA (en entrée)'!B:D,3)</f>
        <v>MPOQRZVXNA</v>
      </c>
      <c r="D39" s="2" t="str">
        <f ca="1">VLOOKUP(B39,'Fichier FA (en entrée)'!B:E,4)</f>
        <v>Vmmyoipdjkcia</v>
      </c>
      <c r="E39" s="2" t="s">
        <v>20</v>
      </c>
      <c r="F39" s="2" t="s">
        <v>3</v>
      </c>
      <c r="G39" s="1">
        <v>1</v>
      </c>
      <c r="H39" s="1">
        <v>11.64</v>
      </c>
      <c r="I39" s="2" t="s">
        <v>1</v>
      </c>
      <c r="J39" s="1">
        <v>3</v>
      </c>
      <c r="K39" s="2" t="s">
        <v>2244</v>
      </c>
      <c r="L39" s="1">
        <v>0</v>
      </c>
      <c r="M39" s="1">
        <v>3</v>
      </c>
      <c r="N39" s="1">
        <v>0</v>
      </c>
    </row>
    <row r="40" spans="1:14">
      <c r="A40" s="1">
        <v>96</v>
      </c>
      <c r="B40" s="1">
        <v>741428</v>
      </c>
      <c r="C40" s="2" t="str">
        <f ca="1">VLOOKUP(B40,'Fichier FA (en entrée)'!B:D,3)</f>
        <v>IDCHOTIPJG</v>
      </c>
      <c r="D40" s="2" t="str">
        <f ca="1">VLOOKUP(B40,'Fichier FA (en entrée)'!B:E,4)</f>
        <v>Oqcsgsnqyyyym</v>
      </c>
      <c r="E40" s="2" t="s">
        <v>17</v>
      </c>
      <c r="F40" s="2" t="s">
        <v>3</v>
      </c>
      <c r="G40" s="1">
        <v>1</v>
      </c>
      <c r="H40" s="1">
        <v>11.29</v>
      </c>
      <c r="I40" s="2" t="s">
        <v>1</v>
      </c>
      <c r="J40" s="1">
        <v>3</v>
      </c>
      <c r="K40" s="2" t="s">
        <v>2244</v>
      </c>
      <c r="L40" s="1">
        <v>0</v>
      </c>
      <c r="M40" s="1">
        <v>0</v>
      </c>
      <c r="N40" s="1">
        <v>0</v>
      </c>
    </row>
    <row r="41" spans="1:14">
      <c r="A41" s="1">
        <v>176</v>
      </c>
      <c r="B41" s="1">
        <v>781193</v>
      </c>
      <c r="C41" s="2" t="str">
        <f ca="1">VLOOKUP(B41,'Fichier FA (en entrée)'!B:D,3)</f>
        <v>ZATUISBGPP</v>
      </c>
      <c r="D41" s="2" t="str">
        <f ca="1">VLOOKUP(B41,'Fichier FA (en entrée)'!B:E,4)</f>
        <v>Nfuiaufcegqrs</v>
      </c>
      <c r="E41" s="2" t="s">
        <v>20</v>
      </c>
      <c r="F41" s="2" t="s">
        <v>3</v>
      </c>
      <c r="G41" s="1">
        <v>1</v>
      </c>
      <c r="H41" s="1">
        <v>10.52</v>
      </c>
      <c r="I41" s="2" t="s">
        <v>1</v>
      </c>
      <c r="J41" s="1">
        <v>3</v>
      </c>
      <c r="K41" s="2" t="s">
        <v>2244</v>
      </c>
      <c r="L41" s="1">
        <v>0</v>
      </c>
      <c r="M41" s="1">
        <v>1</v>
      </c>
      <c r="N41" s="1">
        <v>0</v>
      </c>
    </row>
    <row r="42" spans="1:14">
      <c r="A42" s="1">
        <v>229</v>
      </c>
      <c r="B42" s="1">
        <v>1019785</v>
      </c>
      <c r="C42" s="2" t="str">
        <f ca="1">VLOOKUP(B42,'Fichier FA (en entrée)'!B:D,3)</f>
        <v>EFEZNEOADH</v>
      </c>
      <c r="D42" s="2" t="str">
        <f ca="1">VLOOKUP(B42,'Fichier FA (en entrée)'!B:E,4)</f>
        <v>Fwrjynkywczib</v>
      </c>
      <c r="E42" s="2" t="s">
        <v>48</v>
      </c>
      <c r="F42" s="2" t="s">
        <v>3</v>
      </c>
      <c r="G42" s="1">
        <v>1</v>
      </c>
      <c r="H42" s="1">
        <v>9.93</v>
      </c>
      <c r="I42" s="2" t="s">
        <v>1</v>
      </c>
      <c r="J42" s="1">
        <v>3</v>
      </c>
      <c r="K42" s="2" t="s">
        <v>2244</v>
      </c>
      <c r="L42" s="1">
        <v>0</v>
      </c>
      <c r="M42" s="1">
        <v>25</v>
      </c>
      <c r="N42" s="1">
        <v>0</v>
      </c>
    </row>
    <row r="43" spans="1:14">
      <c r="A43" s="1">
        <v>522</v>
      </c>
      <c r="B43" s="1">
        <v>269303</v>
      </c>
      <c r="C43" s="2" t="str">
        <f ca="1">VLOOKUP(B43,'Fichier FA (en entrée)'!B:D,3)</f>
        <v>IQKMCVEVWN</v>
      </c>
      <c r="D43" s="2" t="str">
        <f ca="1">VLOOKUP(B43,'Fichier FA (en entrée)'!B:E,4)</f>
        <v>Zjlscnhodsyyl</v>
      </c>
      <c r="E43" s="2" t="s">
        <v>30</v>
      </c>
      <c r="F43" s="2" t="s">
        <v>3</v>
      </c>
      <c r="G43" s="1">
        <v>1</v>
      </c>
      <c r="H43" s="1">
        <v>5.54</v>
      </c>
      <c r="I43" s="2" t="s">
        <v>1</v>
      </c>
      <c r="J43" s="1">
        <v>3</v>
      </c>
      <c r="K43" s="2" t="s">
        <v>2244</v>
      </c>
      <c r="L43" s="1">
        <v>0</v>
      </c>
      <c r="M43" s="1">
        <v>8</v>
      </c>
      <c r="N43" s="1">
        <v>0</v>
      </c>
    </row>
    <row r="44" spans="1:14">
      <c r="A44" s="1">
        <v>10</v>
      </c>
      <c r="B44" s="1">
        <v>590546</v>
      </c>
      <c r="C44" s="2" t="str">
        <f ca="1">VLOOKUP(B44,'Fichier FA (en entrée)'!B:D,3)</f>
        <v>XVHWJMCCKJ</v>
      </c>
      <c r="D44" s="2" t="str">
        <f ca="1">VLOOKUP(B44,'Fichier FA (en entrée)'!B:E,4)</f>
        <v>Gpwnmdflbddas</v>
      </c>
      <c r="E44" s="2" t="s">
        <v>17</v>
      </c>
      <c r="F44" s="2" t="s">
        <v>3</v>
      </c>
      <c r="G44" s="1">
        <v>1</v>
      </c>
      <c r="H44" s="1">
        <v>13.74</v>
      </c>
      <c r="I44" s="2" t="s">
        <v>1</v>
      </c>
      <c r="J44" s="1">
        <v>3</v>
      </c>
      <c r="K44" s="2" t="s">
        <v>2244</v>
      </c>
      <c r="L44" s="1">
        <v>0</v>
      </c>
      <c r="M44" s="1">
        <v>1</v>
      </c>
      <c r="N44" s="1">
        <v>0</v>
      </c>
    </row>
    <row r="45" spans="1:14">
      <c r="A45" s="1">
        <v>454</v>
      </c>
      <c r="B45" s="1">
        <v>590509</v>
      </c>
      <c r="C45" s="2" t="str">
        <f ca="1">VLOOKUP(B45,'Fichier FA (en entrée)'!B:D,3)</f>
        <v>IQHQRABQTE</v>
      </c>
      <c r="D45" s="2" t="str">
        <f ca="1">VLOOKUP(B45,'Fichier FA (en entrée)'!B:E,4)</f>
        <v>Uzkbtqlhwyjdi</v>
      </c>
      <c r="E45" s="2" t="s">
        <v>27</v>
      </c>
      <c r="F45" s="2" t="s">
        <v>3</v>
      </c>
      <c r="G45" s="1">
        <v>1</v>
      </c>
      <c r="H45" s="1">
        <v>8.02</v>
      </c>
      <c r="I45" s="2" t="s">
        <v>1</v>
      </c>
      <c r="J45" s="1">
        <v>3</v>
      </c>
      <c r="K45" s="2" t="s">
        <v>2244</v>
      </c>
      <c r="L45" s="1">
        <v>0</v>
      </c>
      <c r="M45" s="1">
        <v>12</v>
      </c>
      <c r="N45" s="1">
        <v>0</v>
      </c>
    </row>
    <row r="46" spans="1:14">
      <c r="A46" s="1">
        <v>99</v>
      </c>
      <c r="B46" s="1">
        <v>682305</v>
      </c>
      <c r="C46" s="2" t="str">
        <f ca="1">VLOOKUP(B46,'Fichier FA (en entrée)'!B:D,3)</f>
        <v>YUMPLIICQU</v>
      </c>
      <c r="D46" s="2" t="str">
        <f ca="1">VLOOKUP(B46,'Fichier FA (en entrée)'!B:E,4)</f>
        <v>Zbinqzlmzshsf</v>
      </c>
      <c r="E46" s="2" t="s">
        <v>28</v>
      </c>
      <c r="F46" s="2" t="s">
        <v>3</v>
      </c>
      <c r="G46" s="1">
        <v>1</v>
      </c>
      <c r="H46" s="1">
        <v>11.28</v>
      </c>
      <c r="I46" s="2" t="s">
        <v>1</v>
      </c>
      <c r="J46" s="1">
        <v>3</v>
      </c>
      <c r="K46" s="2" t="s">
        <v>2244</v>
      </c>
      <c r="L46" s="1">
        <v>0</v>
      </c>
      <c r="M46" s="1">
        <v>0</v>
      </c>
      <c r="N46" s="1">
        <v>0</v>
      </c>
    </row>
    <row r="47" spans="1:14">
      <c r="A47" s="1">
        <v>55</v>
      </c>
      <c r="B47" s="1">
        <v>192570</v>
      </c>
      <c r="C47" s="2" t="str">
        <f ca="1">VLOOKUP(B47,'Fichier FA (en entrée)'!B:D,3)</f>
        <v>OXFUQNYMDI</v>
      </c>
      <c r="D47" s="2" t="str">
        <f ca="1">VLOOKUP(B47,'Fichier FA (en entrée)'!B:E,4)</f>
        <v>Bbvkvrbsqwcrl</v>
      </c>
      <c r="E47" s="2" t="s">
        <v>44</v>
      </c>
      <c r="F47" s="2" t="s">
        <v>3</v>
      </c>
      <c r="G47" s="1">
        <v>1</v>
      </c>
      <c r="H47" s="1">
        <v>11.96</v>
      </c>
      <c r="I47" s="2" t="s">
        <v>1</v>
      </c>
      <c r="J47" s="1">
        <v>3</v>
      </c>
      <c r="K47" s="2" t="s">
        <v>2244</v>
      </c>
      <c r="L47" s="1">
        <v>0</v>
      </c>
      <c r="M47" s="1">
        <v>10</v>
      </c>
      <c r="N47" s="1">
        <v>0</v>
      </c>
    </row>
    <row r="48" spans="1:14">
      <c r="A48" s="1">
        <v>508</v>
      </c>
      <c r="B48" s="1">
        <v>269076</v>
      </c>
      <c r="C48" s="2" t="str">
        <f ca="1">VLOOKUP(B48,'Fichier FA (en entrée)'!B:D,3)</f>
        <v>FRNTESTNJB</v>
      </c>
      <c r="D48" s="2" t="str">
        <f ca="1">VLOOKUP(B48,'Fichier FA (en entrée)'!B:E,4)</f>
        <v>Fpqwknmzucvsp</v>
      </c>
      <c r="E48" s="2" t="s">
        <v>17</v>
      </c>
      <c r="F48" s="2" t="s">
        <v>3</v>
      </c>
      <c r="G48" s="1">
        <v>1</v>
      </c>
      <c r="H48" s="1">
        <v>6.6</v>
      </c>
      <c r="I48" s="2" t="s">
        <v>1</v>
      </c>
      <c r="J48" s="1">
        <v>3</v>
      </c>
      <c r="K48" s="2" t="s">
        <v>2244</v>
      </c>
      <c r="L48" s="1">
        <v>0</v>
      </c>
      <c r="M48" s="1">
        <v>8</v>
      </c>
      <c r="N48" s="1">
        <v>0</v>
      </c>
    </row>
    <row r="49" spans="1:14">
      <c r="A49" s="1">
        <v>39</v>
      </c>
      <c r="B49" s="1">
        <v>504558</v>
      </c>
      <c r="C49" s="2" t="str">
        <f ca="1">VLOOKUP(B49,'Fichier FA (en entrée)'!B:D,3)</f>
        <v>VQIZSOWVVC</v>
      </c>
      <c r="D49" s="2" t="str">
        <f ca="1">VLOOKUP(B49,'Fichier FA (en entrée)'!B:E,4)</f>
        <v>Ausclhggeeevq</v>
      </c>
      <c r="E49" s="2" t="s">
        <v>20</v>
      </c>
      <c r="F49" s="2" t="s">
        <v>3</v>
      </c>
      <c r="G49" s="1">
        <v>1</v>
      </c>
      <c r="H49" s="1">
        <v>12.45</v>
      </c>
      <c r="I49" s="2" t="s">
        <v>1</v>
      </c>
      <c r="J49" s="1">
        <v>3</v>
      </c>
      <c r="K49" s="2" t="s">
        <v>2244</v>
      </c>
      <c r="L49" s="1">
        <v>0</v>
      </c>
      <c r="M49" s="1">
        <v>0</v>
      </c>
      <c r="N49" s="1">
        <v>0</v>
      </c>
    </row>
    <row r="50" spans="1:14">
      <c r="A50" s="1">
        <v>441</v>
      </c>
      <c r="B50" s="1">
        <v>139950</v>
      </c>
      <c r="C50" s="2" t="str">
        <f ca="1">VLOOKUP(B50,'Fichier FA (en entrée)'!B:D,3)</f>
        <v>PXPXSZAWEY</v>
      </c>
      <c r="D50" s="2" t="str">
        <f ca="1">VLOOKUP(B50,'Fichier FA (en entrée)'!B:E,4)</f>
        <v>Sbrpweyqyagan</v>
      </c>
      <c r="E50" s="2" t="s">
        <v>110</v>
      </c>
      <c r="F50" s="2" t="s">
        <v>3</v>
      </c>
      <c r="G50" s="1">
        <v>1</v>
      </c>
      <c r="H50" s="1">
        <v>8.24</v>
      </c>
      <c r="I50" s="2" t="s">
        <v>1</v>
      </c>
      <c r="J50" s="1">
        <v>3</v>
      </c>
      <c r="K50" s="2" t="s">
        <v>2244</v>
      </c>
      <c r="L50" s="1">
        <v>0</v>
      </c>
      <c r="M50" s="1">
        <v>19</v>
      </c>
      <c r="N50" s="1">
        <v>0</v>
      </c>
    </row>
    <row r="51" spans="1:14">
      <c r="A51" s="1">
        <v>385</v>
      </c>
      <c r="B51" s="1">
        <v>478636</v>
      </c>
      <c r="C51" s="2" t="str">
        <f ca="1">VLOOKUP(B51,'Fichier FA (en entrée)'!B:D,3)</f>
        <v>HXOKFOXLGK</v>
      </c>
      <c r="D51" s="2" t="str">
        <f ca="1">VLOOKUP(B51,'Fichier FA (en entrée)'!B:E,4)</f>
        <v>Omfjtlyddhcvh</v>
      </c>
      <c r="E51" s="2" t="s">
        <v>14</v>
      </c>
      <c r="F51" s="2" t="s">
        <v>3</v>
      </c>
      <c r="G51" s="1">
        <v>1</v>
      </c>
      <c r="H51" s="1">
        <v>8.75</v>
      </c>
      <c r="I51" s="2" t="s">
        <v>1</v>
      </c>
      <c r="J51" s="1">
        <v>3</v>
      </c>
      <c r="K51" s="2" t="s">
        <v>2244</v>
      </c>
      <c r="L51" s="1">
        <v>0</v>
      </c>
      <c r="M51" s="1">
        <v>21</v>
      </c>
      <c r="N51" s="1">
        <v>0</v>
      </c>
    </row>
    <row r="52" spans="1:14">
      <c r="A52" s="1">
        <v>238</v>
      </c>
      <c r="B52" s="1">
        <v>308685</v>
      </c>
      <c r="C52" s="2" t="str">
        <f ca="1">VLOOKUP(B52,'Fichier FA (en entrée)'!B:D,3)</f>
        <v>SZLOXYYZHA</v>
      </c>
      <c r="D52" s="2" t="str">
        <f ca="1">VLOOKUP(B52,'Fichier FA (en entrée)'!B:E,4)</f>
        <v>Fhrgwplhhetfq</v>
      </c>
      <c r="E52" s="2" t="s">
        <v>44</v>
      </c>
      <c r="F52" s="2" t="s">
        <v>3</v>
      </c>
      <c r="G52" s="1">
        <v>1</v>
      </c>
      <c r="H52" s="1">
        <v>9.8699999999999992</v>
      </c>
      <c r="I52" s="2" t="s">
        <v>1</v>
      </c>
      <c r="J52" s="1">
        <v>3</v>
      </c>
      <c r="K52" s="2" t="s">
        <v>2244</v>
      </c>
      <c r="L52" s="1">
        <v>0</v>
      </c>
      <c r="M52" s="1">
        <v>0</v>
      </c>
      <c r="N52" s="1">
        <v>0</v>
      </c>
    </row>
    <row r="53" spans="1:14">
      <c r="A53" s="1">
        <v>247</v>
      </c>
      <c r="B53" s="1">
        <v>528322</v>
      </c>
      <c r="C53" s="2" t="str">
        <f ca="1">VLOOKUP(B53,'Fichier FA (en entrée)'!B:D,3)</f>
        <v>AUNRNVGPBU</v>
      </c>
      <c r="D53" s="2" t="str">
        <f ca="1">VLOOKUP(B53,'Fichier FA (en entrée)'!B:E,4)</f>
        <v>Qzifuhxokluku</v>
      </c>
      <c r="E53" s="2" t="s">
        <v>14</v>
      </c>
      <c r="F53" s="2" t="s">
        <v>3</v>
      </c>
      <c r="G53" s="1">
        <v>1</v>
      </c>
      <c r="H53" s="1">
        <v>9.82</v>
      </c>
      <c r="I53" s="2" t="s">
        <v>1</v>
      </c>
      <c r="J53" s="1">
        <v>3</v>
      </c>
      <c r="K53" s="2" t="s">
        <v>2244</v>
      </c>
      <c r="L53" s="1">
        <v>0</v>
      </c>
      <c r="M53" s="1">
        <v>16</v>
      </c>
      <c r="N53" s="1">
        <v>0</v>
      </c>
    </row>
    <row r="54" spans="1:14">
      <c r="A54" s="1">
        <v>326</v>
      </c>
      <c r="B54" s="1">
        <v>421435</v>
      </c>
      <c r="C54" s="2" t="str">
        <f ca="1">VLOOKUP(B54,'Fichier FA (en entrée)'!B:D,3)</f>
        <v>QXDCNVMEVC</v>
      </c>
      <c r="D54" s="2" t="str">
        <f ca="1">VLOOKUP(B54,'Fichier FA (en entrée)'!B:E,4)</f>
        <v>Baxsdcfwdosxj</v>
      </c>
      <c r="E54" s="2" t="s">
        <v>18</v>
      </c>
      <c r="F54" s="2" t="s">
        <v>3</v>
      </c>
      <c r="G54" s="1">
        <v>1</v>
      </c>
      <c r="H54" s="1">
        <v>9.18</v>
      </c>
      <c r="I54" s="2" t="s">
        <v>1</v>
      </c>
      <c r="J54" s="1">
        <v>3</v>
      </c>
      <c r="K54" s="2" t="s">
        <v>2244</v>
      </c>
      <c r="L54" s="1">
        <v>0</v>
      </c>
      <c r="M54" s="1">
        <v>16</v>
      </c>
      <c r="N54" s="1">
        <v>0</v>
      </c>
    </row>
    <row r="55" spans="1:14">
      <c r="A55" s="1">
        <v>393</v>
      </c>
      <c r="B55" s="1">
        <v>656066</v>
      </c>
      <c r="C55" s="2" t="str">
        <f ca="1">VLOOKUP(B55,'Fichier FA (en entrée)'!B:D,3)</f>
        <v>XHXGZSBRHG</v>
      </c>
      <c r="D55" s="2" t="str">
        <f ca="1">VLOOKUP(B55,'Fichier FA (en entrée)'!B:E,4)</f>
        <v>Xeopprjruupnv</v>
      </c>
      <c r="E55" s="2" t="s">
        <v>20</v>
      </c>
      <c r="F55" s="2" t="s">
        <v>3</v>
      </c>
      <c r="G55" s="1">
        <v>1</v>
      </c>
      <c r="H55" s="1">
        <v>8.7100000000000009</v>
      </c>
      <c r="I55" s="2" t="s">
        <v>1</v>
      </c>
      <c r="J55" s="1">
        <v>3</v>
      </c>
      <c r="K55" s="2" t="s">
        <v>2244</v>
      </c>
      <c r="L55" s="1">
        <v>0</v>
      </c>
      <c r="M55" s="1">
        <v>1</v>
      </c>
      <c r="N55" s="1">
        <v>0</v>
      </c>
    </row>
    <row r="56" spans="1:14">
      <c r="A56" s="1">
        <v>58</v>
      </c>
      <c r="B56" s="1">
        <v>527034</v>
      </c>
      <c r="C56" s="2" t="str">
        <f ca="1">VLOOKUP(B56,'Fichier FA (en entrée)'!B:D,3)</f>
        <v>HPEKJPUUAC</v>
      </c>
      <c r="D56" s="2" t="str">
        <f ca="1">VLOOKUP(B56,'Fichier FA (en entrée)'!B:E,4)</f>
        <v>Tblzherstrikn</v>
      </c>
      <c r="E56" s="2" t="s">
        <v>38</v>
      </c>
      <c r="F56" s="2" t="s">
        <v>3</v>
      </c>
      <c r="G56" s="1">
        <v>1</v>
      </c>
      <c r="H56" s="1">
        <v>11.89</v>
      </c>
      <c r="I56" s="2" t="s">
        <v>1</v>
      </c>
      <c r="J56" s="1">
        <v>3</v>
      </c>
      <c r="K56" s="2" t="s">
        <v>2244</v>
      </c>
      <c r="L56" s="1">
        <v>0</v>
      </c>
      <c r="M56" s="1">
        <v>2</v>
      </c>
      <c r="N56" s="1">
        <v>0</v>
      </c>
    </row>
    <row r="57" spans="1:14">
      <c r="A57" s="1">
        <v>271</v>
      </c>
      <c r="B57" s="1">
        <v>643589</v>
      </c>
      <c r="C57" s="2" t="str">
        <f ca="1">VLOOKUP(B57,'Fichier FA (en entrée)'!B:D,3)</f>
        <v>FJJQTSFVFU</v>
      </c>
      <c r="D57" s="2" t="str">
        <f ca="1">VLOOKUP(B57,'Fichier FA (en entrée)'!B:E,4)</f>
        <v>Aeqfmptvortas</v>
      </c>
      <c r="E57" s="2" t="s">
        <v>17</v>
      </c>
      <c r="F57" s="2" t="s">
        <v>3</v>
      </c>
      <c r="G57" s="1">
        <v>1</v>
      </c>
      <c r="H57" s="1">
        <v>9.67</v>
      </c>
      <c r="I57" s="2" t="s">
        <v>1</v>
      </c>
      <c r="J57" s="1">
        <v>3</v>
      </c>
      <c r="K57" s="2" t="s">
        <v>2244</v>
      </c>
      <c r="L57" s="1">
        <v>0</v>
      </c>
      <c r="M57" s="1">
        <v>2</v>
      </c>
      <c r="N57" s="1">
        <v>0</v>
      </c>
    </row>
    <row r="58" spans="1:14">
      <c r="A58" s="1">
        <v>480</v>
      </c>
      <c r="B58" s="1">
        <v>268211</v>
      </c>
      <c r="C58" s="2" t="str">
        <f ca="1">VLOOKUP(B58,'Fichier FA (en entrée)'!B:D,3)</f>
        <v>BZOZIRQSRV</v>
      </c>
      <c r="D58" s="2" t="str">
        <f ca="1">VLOOKUP(B58,'Fichier FA (en entrée)'!B:E,4)</f>
        <v>Ygrdaexifwzjm</v>
      </c>
      <c r="E58" s="2" t="s">
        <v>14</v>
      </c>
      <c r="F58" s="2" t="s">
        <v>3</v>
      </c>
      <c r="G58" s="1">
        <v>1</v>
      </c>
      <c r="H58" s="1">
        <v>7.39</v>
      </c>
      <c r="I58" s="2" t="s">
        <v>1</v>
      </c>
      <c r="J58" s="1">
        <v>3</v>
      </c>
      <c r="K58" s="2" t="s">
        <v>2244</v>
      </c>
      <c r="L58" s="1">
        <v>0</v>
      </c>
      <c r="M58" s="1">
        <v>16</v>
      </c>
      <c r="N58" s="1">
        <v>0</v>
      </c>
    </row>
    <row r="59" spans="1:14">
      <c r="A59" s="1">
        <v>37</v>
      </c>
      <c r="B59" s="1">
        <v>452302</v>
      </c>
      <c r="C59" s="2" t="str">
        <f ca="1">VLOOKUP(B59,'Fichier FA (en entrée)'!B:D,3)</f>
        <v>JKTTPIUTPX</v>
      </c>
      <c r="D59" s="2" t="str">
        <f ca="1">VLOOKUP(B59,'Fichier FA (en entrée)'!B:E,4)</f>
        <v>Phslcyfxzyeqw</v>
      </c>
      <c r="E59" s="2" t="s">
        <v>18</v>
      </c>
      <c r="F59" s="2" t="s">
        <v>3</v>
      </c>
      <c r="G59" s="1">
        <v>1</v>
      </c>
      <c r="H59" s="1">
        <v>12.46</v>
      </c>
      <c r="I59" s="2" t="s">
        <v>1</v>
      </c>
      <c r="J59" s="1">
        <v>3</v>
      </c>
      <c r="K59" s="2" t="s">
        <v>2244</v>
      </c>
      <c r="L59" s="1">
        <v>0</v>
      </c>
      <c r="M59" s="1">
        <v>16</v>
      </c>
      <c r="N59" s="1">
        <v>0</v>
      </c>
    </row>
    <row r="60" spans="1:14">
      <c r="A60" s="1">
        <v>89</v>
      </c>
      <c r="B60" s="1">
        <v>438432</v>
      </c>
      <c r="C60" s="2" t="str">
        <f ca="1">VLOOKUP(B60,'Fichier FA (en entrée)'!B:D,3)</f>
        <v>WNMTHXBNKJ</v>
      </c>
      <c r="D60" s="2" t="str">
        <f ca="1">VLOOKUP(B60,'Fichier FA (en entrée)'!B:E,4)</f>
        <v>Zpldybspfdlhk</v>
      </c>
      <c r="E60" s="2" t="s">
        <v>28</v>
      </c>
      <c r="F60" s="2" t="s">
        <v>3</v>
      </c>
      <c r="G60" s="1">
        <v>1</v>
      </c>
      <c r="H60" s="1">
        <v>11.42</v>
      </c>
      <c r="I60" s="2" t="s">
        <v>1</v>
      </c>
      <c r="J60" s="1">
        <v>3</v>
      </c>
      <c r="K60" s="2" t="s">
        <v>2244</v>
      </c>
      <c r="L60" s="1">
        <v>0</v>
      </c>
      <c r="M60" s="1">
        <v>2</v>
      </c>
      <c r="N60" s="1">
        <v>0</v>
      </c>
    </row>
    <row r="61" spans="1:14">
      <c r="A61" s="1">
        <v>79</v>
      </c>
      <c r="B61" s="1">
        <v>1116484</v>
      </c>
      <c r="C61" s="2" t="str">
        <f ca="1">VLOOKUP(B61,'Fichier FA (en entrée)'!B:D,3)</f>
        <v>CMSQVITWPJ</v>
      </c>
      <c r="D61" s="2" t="str">
        <f ca="1">VLOOKUP(B61,'Fichier FA (en entrée)'!B:E,4)</f>
        <v>Ytyxiaftflawf</v>
      </c>
      <c r="E61" s="2" t="s">
        <v>46</v>
      </c>
      <c r="F61" s="2" t="s">
        <v>3</v>
      </c>
      <c r="G61" s="1">
        <v>1</v>
      </c>
      <c r="H61" s="1">
        <v>11.57</v>
      </c>
      <c r="I61" s="2" t="s">
        <v>1</v>
      </c>
      <c r="J61" s="1">
        <v>3</v>
      </c>
      <c r="K61" s="2" t="s">
        <v>2244</v>
      </c>
      <c r="L61" s="1">
        <v>0</v>
      </c>
      <c r="M61" s="1">
        <v>8</v>
      </c>
      <c r="N61" s="1">
        <v>0</v>
      </c>
    </row>
    <row r="62" spans="1:14">
      <c r="A62" s="1">
        <v>48</v>
      </c>
      <c r="B62" s="1">
        <v>656167</v>
      </c>
      <c r="C62" s="2" t="str">
        <f ca="1">VLOOKUP(B62,'Fichier FA (en entrée)'!B:D,3)</f>
        <v>VXEGZGOJEE</v>
      </c>
      <c r="D62" s="2" t="str">
        <f ca="1">VLOOKUP(B62,'Fichier FA (en entrée)'!B:E,4)</f>
        <v>Atzhlehrdlosk</v>
      </c>
      <c r="E62" s="2" t="s">
        <v>20</v>
      </c>
      <c r="F62" s="2" t="s">
        <v>3</v>
      </c>
      <c r="G62" s="1">
        <v>1</v>
      </c>
      <c r="H62" s="1">
        <v>12.2</v>
      </c>
      <c r="I62" s="2" t="s">
        <v>1</v>
      </c>
      <c r="J62" s="1">
        <v>3</v>
      </c>
      <c r="K62" s="2" t="s">
        <v>2244</v>
      </c>
      <c r="L62" s="1">
        <v>0</v>
      </c>
      <c r="M62" s="1">
        <v>1</v>
      </c>
      <c r="N62" s="1">
        <v>0</v>
      </c>
    </row>
    <row r="63" spans="1:14">
      <c r="A63" s="1">
        <v>469</v>
      </c>
      <c r="B63" s="1">
        <v>285150</v>
      </c>
      <c r="C63" s="2" t="str">
        <f ca="1">VLOOKUP(B63,'Fichier FA (en entrée)'!B:D,3)</f>
        <v>PWWTUSPHST</v>
      </c>
      <c r="D63" s="2" t="str">
        <f ca="1">VLOOKUP(B63,'Fichier FA (en entrée)'!B:E,4)</f>
        <v>Fdznwojecxzce</v>
      </c>
      <c r="E63" s="2" t="s">
        <v>24</v>
      </c>
      <c r="F63" s="2" t="s">
        <v>3</v>
      </c>
      <c r="G63" s="1">
        <v>1</v>
      </c>
      <c r="H63" s="1">
        <v>7.72</v>
      </c>
      <c r="I63" s="2" t="s">
        <v>1</v>
      </c>
      <c r="J63" s="1">
        <v>3</v>
      </c>
      <c r="K63" s="2" t="s">
        <v>2244</v>
      </c>
      <c r="L63" s="1">
        <v>0</v>
      </c>
      <c r="M63" s="1">
        <v>2</v>
      </c>
      <c r="N63" s="1">
        <v>0</v>
      </c>
    </row>
    <row r="64" spans="1:14">
      <c r="A64" s="1">
        <v>320</v>
      </c>
      <c r="B64" s="1">
        <v>1040664</v>
      </c>
      <c r="C64" s="2" t="str">
        <f ca="1">VLOOKUP(B64,'Fichier FA (en entrée)'!B:D,3)</f>
        <v>WNWFOSKCPS</v>
      </c>
      <c r="D64" s="2" t="str">
        <f ca="1">VLOOKUP(B64,'Fichier FA (en entrée)'!B:E,4)</f>
        <v>Vvihizbuuyxks</v>
      </c>
      <c r="E64" s="2" t="s">
        <v>46</v>
      </c>
      <c r="F64" s="2" t="s">
        <v>3</v>
      </c>
      <c r="G64" s="1">
        <v>1</v>
      </c>
      <c r="H64" s="1">
        <v>9.1999999999999993</v>
      </c>
      <c r="I64" s="2" t="s">
        <v>1</v>
      </c>
      <c r="J64" s="1">
        <v>3</v>
      </c>
      <c r="K64" s="2" t="s">
        <v>2244</v>
      </c>
      <c r="L64" s="1">
        <v>0</v>
      </c>
      <c r="M64" s="1">
        <v>22</v>
      </c>
      <c r="N64" s="1">
        <v>0</v>
      </c>
    </row>
    <row r="65" spans="1:14">
      <c r="A65" s="1">
        <v>257</v>
      </c>
      <c r="B65" s="1">
        <v>435673</v>
      </c>
      <c r="C65" s="2" t="str">
        <f ca="1">VLOOKUP(B65,'Fichier FA (en entrée)'!B:D,3)</f>
        <v>CBOCXOWFKW</v>
      </c>
      <c r="D65" s="2" t="str">
        <f ca="1">VLOOKUP(B65,'Fichier FA (en entrée)'!B:E,4)</f>
        <v>Yyzcmzpdxcwkb</v>
      </c>
      <c r="E65" s="2" t="s">
        <v>82</v>
      </c>
      <c r="F65" s="2" t="s">
        <v>3</v>
      </c>
      <c r="G65" s="1">
        <v>1</v>
      </c>
      <c r="H65" s="1">
        <v>9.77</v>
      </c>
      <c r="I65" s="2" t="s">
        <v>1</v>
      </c>
      <c r="J65" s="1">
        <v>3</v>
      </c>
      <c r="K65" s="2" t="s">
        <v>2244</v>
      </c>
      <c r="L65" s="1">
        <v>0</v>
      </c>
      <c r="M65" s="1">
        <v>2</v>
      </c>
      <c r="N65" s="1">
        <v>0</v>
      </c>
    </row>
    <row r="66" spans="1:14">
      <c r="A66" s="1">
        <v>359</v>
      </c>
      <c r="B66" s="1">
        <v>1056940</v>
      </c>
      <c r="C66" s="2" t="str">
        <f ca="1">VLOOKUP(B66,'Fichier FA (en entrée)'!B:D,3)</f>
        <v>QQBEJGUYZT</v>
      </c>
      <c r="D66" s="2" t="str">
        <f ca="1">VLOOKUP(B66,'Fichier FA (en entrée)'!B:E,4)</f>
        <v>Oarokrctnnqyt</v>
      </c>
      <c r="E66" s="2" t="s">
        <v>46</v>
      </c>
      <c r="F66" s="2" t="s">
        <v>3</v>
      </c>
      <c r="G66" s="1">
        <v>1</v>
      </c>
      <c r="H66" s="1">
        <v>9</v>
      </c>
      <c r="I66" s="2" t="s">
        <v>1</v>
      </c>
      <c r="J66" s="1">
        <v>3</v>
      </c>
      <c r="K66" s="2" t="s">
        <v>2244</v>
      </c>
      <c r="L66" s="1">
        <v>0</v>
      </c>
      <c r="M66" s="1">
        <v>24</v>
      </c>
      <c r="N66" s="1">
        <v>0</v>
      </c>
    </row>
    <row r="67" spans="1:14">
      <c r="A67" s="1">
        <v>385</v>
      </c>
      <c r="B67" s="1">
        <v>785198</v>
      </c>
      <c r="C67" s="2" t="str">
        <f ca="1">VLOOKUP(B67,'Fichier FA (en entrée)'!B:D,3)</f>
        <v>NZKEPDGXEL</v>
      </c>
      <c r="D67" s="2" t="str">
        <f ca="1">VLOOKUP(B67,'Fichier FA (en entrée)'!B:E,4)</f>
        <v>Yclgduraqueoc</v>
      </c>
      <c r="E67" s="2" t="s">
        <v>111</v>
      </c>
      <c r="F67" s="2" t="s">
        <v>3</v>
      </c>
      <c r="G67" s="1">
        <v>1</v>
      </c>
      <c r="H67" s="1">
        <v>8.75</v>
      </c>
      <c r="I67" s="2" t="s">
        <v>1</v>
      </c>
      <c r="J67" s="1">
        <v>3</v>
      </c>
      <c r="K67" s="2" t="s">
        <v>2244</v>
      </c>
      <c r="L67" s="1">
        <v>0</v>
      </c>
      <c r="M67" s="1">
        <v>20</v>
      </c>
      <c r="N67" s="1">
        <v>0</v>
      </c>
    </row>
    <row r="68" spans="1:14">
      <c r="A68" s="1">
        <v>259</v>
      </c>
      <c r="B68" s="1">
        <v>721820</v>
      </c>
      <c r="C68" s="2" t="str">
        <f ca="1">VLOOKUP(B68,'Fichier FA (en entrée)'!B:D,3)</f>
        <v>YNCGYPBWBC</v>
      </c>
      <c r="D68" s="2" t="str">
        <f ca="1">VLOOKUP(B68,'Fichier FA (en entrée)'!B:E,4)</f>
        <v>Caabydkamnmsv</v>
      </c>
      <c r="E68" s="2" t="s">
        <v>26</v>
      </c>
      <c r="F68" s="2" t="s">
        <v>3</v>
      </c>
      <c r="G68" s="1">
        <v>1</v>
      </c>
      <c r="H68" s="1">
        <v>9.76</v>
      </c>
      <c r="I68" s="2" t="s">
        <v>1</v>
      </c>
      <c r="J68" s="1">
        <v>3</v>
      </c>
      <c r="K68" s="2" t="s">
        <v>2244</v>
      </c>
      <c r="L68" s="1">
        <v>0</v>
      </c>
      <c r="M68" s="1">
        <v>8</v>
      </c>
      <c r="N68" s="1">
        <v>0</v>
      </c>
    </row>
    <row r="69" spans="1:14">
      <c r="A69" s="1">
        <v>352</v>
      </c>
      <c r="B69" s="1">
        <v>321922</v>
      </c>
      <c r="C69" s="2" t="str">
        <f ca="1">VLOOKUP(B69,'Fichier FA (en entrée)'!B:D,3)</f>
        <v>ZTKGVESBAZ</v>
      </c>
      <c r="D69" s="2" t="str">
        <f ca="1">VLOOKUP(B69,'Fichier FA (en entrée)'!B:E,4)</f>
        <v>Gowkdoiwbzecg</v>
      </c>
      <c r="E69" s="2" t="s">
        <v>18</v>
      </c>
      <c r="F69" s="2" t="s">
        <v>3</v>
      </c>
      <c r="G69" s="1">
        <v>1</v>
      </c>
      <c r="H69" s="1">
        <v>9.0500000000000007</v>
      </c>
      <c r="I69" s="2" t="s">
        <v>1</v>
      </c>
      <c r="J69" s="1">
        <v>3</v>
      </c>
      <c r="K69" s="2" t="s">
        <v>2244</v>
      </c>
      <c r="L69" s="1">
        <v>0</v>
      </c>
      <c r="M69" s="1">
        <v>14</v>
      </c>
      <c r="N69" s="1">
        <v>0</v>
      </c>
    </row>
    <row r="70" spans="1:14">
      <c r="A70" s="1">
        <v>44</v>
      </c>
      <c r="B70" s="1">
        <v>512889</v>
      </c>
      <c r="C70" s="2" t="str">
        <f ca="1">VLOOKUP(B70,'Fichier FA (en entrée)'!B:D,3)</f>
        <v>TPMZGZWIJR</v>
      </c>
      <c r="D70" s="2" t="str">
        <f ca="1">VLOOKUP(B70,'Fichier FA (en entrée)'!B:E,4)</f>
        <v>Ycdhmxukscccl</v>
      </c>
      <c r="E70" s="2" t="s">
        <v>22</v>
      </c>
      <c r="F70" s="2" t="s">
        <v>3</v>
      </c>
      <c r="G70" s="1">
        <v>1</v>
      </c>
      <c r="H70" s="1">
        <v>12.33</v>
      </c>
      <c r="I70" s="2" t="s">
        <v>1</v>
      </c>
      <c r="J70" s="1">
        <v>3</v>
      </c>
      <c r="K70" s="2" t="s">
        <v>2244</v>
      </c>
      <c r="L70" s="1">
        <v>0</v>
      </c>
      <c r="M70" s="1">
        <v>3</v>
      </c>
      <c r="N70" s="1">
        <v>0</v>
      </c>
    </row>
    <row r="71" spans="1:14">
      <c r="A71" s="1">
        <v>300</v>
      </c>
      <c r="B71" s="1">
        <v>821884</v>
      </c>
      <c r="C71" s="2" t="str">
        <f ca="1">VLOOKUP(B71,'Fichier FA (en entrée)'!B:D,3)</f>
        <v>LKEMHUGJQB</v>
      </c>
      <c r="D71" s="2" t="str">
        <f ca="1">VLOOKUP(B71,'Fichier FA (en entrée)'!B:E,4)</f>
        <v>Qoougripwftug</v>
      </c>
      <c r="E71" s="2" t="s">
        <v>20</v>
      </c>
      <c r="F71" s="2" t="s">
        <v>3</v>
      </c>
      <c r="G71" s="1">
        <v>1</v>
      </c>
      <c r="H71" s="1">
        <v>9.4</v>
      </c>
      <c r="I71" s="2" t="s">
        <v>1</v>
      </c>
      <c r="J71" s="1">
        <v>3</v>
      </c>
      <c r="K71" s="2" t="s">
        <v>2244</v>
      </c>
      <c r="L71" s="1">
        <v>0</v>
      </c>
      <c r="M71" s="1">
        <v>2</v>
      </c>
      <c r="N71" s="1">
        <v>0</v>
      </c>
    </row>
    <row r="72" spans="1:14">
      <c r="A72" s="1">
        <v>152</v>
      </c>
      <c r="B72" s="1">
        <v>1189801</v>
      </c>
      <c r="C72" s="2" t="str">
        <f ca="1">VLOOKUP(B72,'Fichier FA (en entrée)'!B:D,3)</f>
        <v>WTQQYVWXJV</v>
      </c>
      <c r="D72" s="2" t="str">
        <f ca="1">VLOOKUP(B72,'Fichier FA (en entrée)'!B:E,4)</f>
        <v>Hvhomulcswjfj</v>
      </c>
      <c r="E72" s="2" t="s">
        <v>37</v>
      </c>
      <c r="F72" s="2" t="s">
        <v>3</v>
      </c>
      <c r="G72" s="1">
        <v>1</v>
      </c>
      <c r="H72" s="1">
        <v>10.77</v>
      </c>
      <c r="I72" s="2" t="s">
        <v>1</v>
      </c>
      <c r="J72" s="1">
        <v>3</v>
      </c>
      <c r="K72" s="2" t="s">
        <v>2244</v>
      </c>
      <c r="L72" s="1">
        <v>0</v>
      </c>
      <c r="M72" s="1">
        <v>3</v>
      </c>
      <c r="N72" s="1">
        <v>0</v>
      </c>
    </row>
    <row r="73" spans="1:14">
      <c r="A73" s="1">
        <v>309</v>
      </c>
      <c r="B73" s="1">
        <v>649851</v>
      </c>
      <c r="C73" s="2" t="str">
        <f ca="1">VLOOKUP(B73,'Fichier FA (en entrée)'!B:D,3)</f>
        <v>YQLPSFXWMS</v>
      </c>
      <c r="D73" s="2" t="str">
        <f ca="1">VLOOKUP(B73,'Fichier FA (en entrée)'!B:E,4)</f>
        <v>Kmqrkydmaqscj</v>
      </c>
      <c r="E73" s="2" t="s">
        <v>31</v>
      </c>
      <c r="F73" s="2" t="s">
        <v>3</v>
      </c>
      <c r="G73" s="1">
        <v>1</v>
      </c>
      <c r="H73" s="1">
        <v>9.33</v>
      </c>
      <c r="I73" s="2" t="s">
        <v>1</v>
      </c>
      <c r="J73" s="1">
        <v>3</v>
      </c>
      <c r="K73" s="2" t="s">
        <v>2244</v>
      </c>
      <c r="L73" s="1">
        <v>0</v>
      </c>
      <c r="M73" s="1">
        <v>3</v>
      </c>
      <c r="N73" s="1">
        <v>0</v>
      </c>
    </row>
    <row r="74" spans="1:14">
      <c r="A74" s="1">
        <v>358</v>
      </c>
      <c r="B74" s="1">
        <v>450880</v>
      </c>
      <c r="C74" s="2" t="str">
        <f ca="1">VLOOKUP(B74,'Fichier FA (en entrée)'!B:D,3)</f>
        <v>JDALRHYPZY</v>
      </c>
      <c r="D74" s="2" t="str">
        <f ca="1">VLOOKUP(B74,'Fichier FA (en entrée)'!B:E,4)</f>
        <v>Rclapzuglvhmh</v>
      </c>
      <c r="E74" s="2" t="s">
        <v>17</v>
      </c>
      <c r="F74" s="2" t="s">
        <v>3</v>
      </c>
      <c r="G74" s="1">
        <v>1</v>
      </c>
      <c r="H74" s="1">
        <v>9.01</v>
      </c>
      <c r="I74" s="2" t="s">
        <v>1</v>
      </c>
      <c r="J74" s="1">
        <v>3</v>
      </c>
      <c r="K74" s="2" t="s">
        <v>2244</v>
      </c>
      <c r="L74" s="1">
        <v>0</v>
      </c>
      <c r="M74" s="1">
        <v>10</v>
      </c>
      <c r="N74" s="1">
        <v>0</v>
      </c>
    </row>
    <row r="75" spans="1:14">
      <c r="A75" s="1">
        <v>11</v>
      </c>
      <c r="B75" s="1">
        <v>247677</v>
      </c>
      <c r="C75" s="2" t="str">
        <f ca="1">VLOOKUP(B75,'Fichier FA (en entrée)'!B:D,3)</f>
        <v>XSAGJCQQLZ</v>
      </c>
      <c r="D75" s="2" t="str">
        <f ca="1">VLOOKUP(B75,'Fichier FA (en entrée)'!B:E,4)</f>
        <v>Lyqeepzxhsegf</v>
      </c>
      <c r="E75" s="2" t="s">
        <v>18</v>
      </c>
      <c r="F75" s="2" t="s">
        <v>3</v>
      </c>
      <c r="G75" s="1">
        <v>1</v>
      </c>
      <c r="H75" s="1">
        <v>13.69</v>
      </c>
      <c r="I75" s="2" t="s">
        <v>1</v>
      </c>
      <c r="J75" s="1">
        <v>3</v>
      </c>
      <c r="K75" s="2" t="s">
        <v>2244</v>
      </c>
      <c r="L75" s="1">
        <v>0</v>
      </c>
      <c r="M75" s="1">
        <v>16</v>
      </c>
      <c r="N75" s="1">
        <v>0</v>
      </c>
    </row>
    <row r="76" spans="1:14">
      <c r="A76" s="1">
        <v>4</v>
      </c>
      <c r="B76" s="1">
        <v>740297</v>
      </c>
      <c r="C76" s="2" t="str">
        <f ca="1">VLOOKUP(B76,'Fichier FA (en entrée)'!B:D,3)</f>
        <v>KQJPOBLHKD</v>
      </c>
      <c r="D76" s="2" t="str">
        <f ca="1">VLOOKUP(B76,'Fichier FA (en entrée)'!B:E,4)</f>
        <v>Khyujungrmejj</v>
      </c>
      <c r="E76" s="2" t="s">
        <v>23</v>
      </c>
      <c r="F76" s="2" t="s">
        <v>3</v>
      </c>
      <c r="G76" s="1">
        <v>1</v>
      </c>
      <c r="H76" s="1">
        <v>14.92</v>
      </c>
      <c r="I76" s="2" t="s">
        <v>1</v>
      </c>
      <c r="J76" s="1">
        <v>3</v>
      </c>
      <c r="K76" s="2" t="s">
        <v>2244</v>
      </c>
      <c r="L76" s="1">
        <v>0</v>
      </c>
      <c r="M76" s="1">
        <v>0</v>
      </c>
      <c r="N76" s="1">
        <v>0</v>
      </c>
    </row>
    <row r="77" spans="1:14">
      <c r="A77" s="1">
        <v>28</v>
      </c>
      <c r="B77" s="1">
        <v>247652</v>
      </c>
      <c r="C77" s="2" t="str">
        <f ca="1">VLOOKUP(B77,'Fichier FA (en entrée)'!B:D,3)</f>
        <v>SCGHNJHSNP</v>
      </c>
      <c r="D77" s="2" t="str">
        <f ca="1">VLOOKUP(B77,'Fichier FA (en entrée)'!B:E,4)</f>
        <v>Vjyhyaxpebouz</v>
      </c>
      <c r="E77" s="2" t="s">
        <v>27</v>
      </c>
      <c r="F77" s="2" t="s">
        <v>3</v>
      </c>
      <c r="G77" s="1">
        <v>1</v>
      </c>
      <c r="H77" s="1">
        <v>12.76</v>
      </c>
      <c r="I77" s="2" t="s">
        <v>1</v>
      </c>
      <c r="J77" s="1">
        <v>3</v>
      </c>
      <c r="K77" s="2" t="s">
        <v>2244</v>
      </c>
      <c r="L77" s="1">
        <v>0</v>
      </c>
      <c r="M77" s="1">
        <v>20</v>
      </c>
      <c r="N77" s="1">
        <v>0</v>
      </c>
    </row>
    <row r="78" spans="1:14">
      <c r="A78" s="1">
        <v>44</v>
      </c>
      <c r="B78" s="1">
        <v>438343</v>
      </c>
      <c r="C78" s="2" t="str">
        <f ca="1">VLOOKUP(B78,'Fichier FA (en entrée)'!B:D,3)</f>
        <v>QCEKMCBJME</v>
      </c>
      <c r="D78" s="2" t="str">
        <f ca="1">VLOOKUP(B78,'Fichier FA (en entrée)'!B:E,4)</f>
        <v>Mrfrzeghnutjb</v>
      </c>
      <c r="E78" s="2" t="s">
        <v>20</v>
      </c>
      <c r="F78" s="2" t="s">
        <v>3</v>
      </c>
      <c r="G78" s="1">
        <v>1</v>
      </c>
      <c r="H78" s="1">
        <v>12.33</v>
      </c>
      <c r="I78" s="2" t="s">
        <v>1</v>
      </c>
      <c r="J78" s="1">
        <v>3</v>
      </c>
      <c r="K78" s="2" t="s">
        <v>2244</v>
      </c>
      <c r="L78" s="1">
        <v>0</v>
      </c>
      <c r="M78" s="1">
        <v>3</v>
      </c>
      <c r="N78" s="1">
        <v>0</v>
      </c>
    </row>
    <row r="79" spans="1:14">
      <c r="A79" s="1">
        <v>204</v>
      </c>
      <c r="B79" s="1">
        <v>214433</v>
      </c>
      <c r="C79" s="2" t="str">
        <f ca="1">VLOOKUP(B79,'Fichier FA (en entrée)'!B:D,3)</f>
        <v>CXACGTABEQ</v>
      </c>
      <c r="D79" s="2" t="str">
        <f ca="1">VLOOKUP(B79,'Fichier FA (en entrée)'!B:E,4)</f>
        <v>Yaipjrjfeckyu</v>
      </c>
      <c r="E79" s="2" t="s">
        <v>17</v>
      </c>
      <c r="F79" s="2" t="s">
        <v>3</v>
      </c>
      <c r="G79" s="1">
        <v>1</v>
      </c>
      <c r="H79" s="1">
        <v>10.14</v>
      </c>
      <c r="I79" s="2" t="s">
        <v>1</v>
      </c>
      <c r="J79" s="1">
        <v>3</v>
      </c>
      <c r="K79" s="2" t="s">
        <v>2244</v>
      </c>
      <c r="L79" s="1">
        <v>0</v>
      </c>
      <c r="M79" s="1">
        <v>0</v>
      </c>
      <c r="N79" s="1">
        <v>0</v>
      </c>
    </row>
    <row r="80" spans="1:14">
      <c r="A80" s="1">
        <v>115</v>
      </c>
      <c r="B80" s="1">
        <v>1055148</v>
      </c>
      <c r="C80" s="2" t="str">
        <f ca="1">VLOOKUP(B80,'Fichier FA (en entrée)'!B:D,3)</f>
        <v>ETLJETEFBT</v>
      </c>
      <c r="D80" s="2" t="str">
        <f ca="1">VLOOKUP(B80,'Fichier FA (en entrée)'!B:E,4)</f>
        <v>Crarxbwlcjgsf</v>
      </c>
      <c r="E80" s="2" t="s">
        <v>52</v>
      </c>
      <c r="F80" s="2" t="s">
        <v>3</v>
      </c>
      <c r="G80" s="1">
        <v>1</v>
      </c>
      <c r="H80" s="1">
        <v>11.15</v>
      </c>
      <c r="I80" s="2" t="s">
        <v>1</v>
      </c>
      <c r="J80" s="1">
        <v>3</v>
      </c>
      <c r="K80" s="2" t="s">
        <v>2244</v>
      </c>
      <c r="L80" s="1">
        <v>0</v>
      </c>
      <c r="M80" s="1">
        <v>7</v>
      </c>
      <c r="N80" s="1">
        <v>0</v>
      </c>
    </row>
    <row r="81" spans="1:14">
      <c r="A81" s="1">
        <v>346</v>
      </c>
      <c r="B81" s="1">
        <v>170495</v>
      </c>
      <c r="C81" s="2" t="str">
        <f ca="1">VLOOKUP(B81,'Fichier FA (en entrée)'!B:D,3)</f>
        <v>NSSUXLUOFS</v>
      </c>
      <c r="D81" s="2" t="str">
        <f ca="1">VLOOKUP(B81,'Fichier FA (en entrée)'!B:E,4)</f>
        <v>Jdtvxvxanhtwo</v>
      </c>
      <c r="E81" s="2" t="s">
        <v>25</v>
      </c>
      <c r="F81" s="2" t="s">
        <v>3</v>
      </c>
      <c r="G81" s="1">
        <v>1</v>
      </c>
      <c r="H81" s="1">
        <v>9.09</v>
      </c>
      <c r="I81" s="2" t="s">
        <v>1</v>
      </c>
      <c r="J81" s="1">
        <v>3</v>
      </c>
      <c r="K81" s="2" t="s">
        <v>2244</v>
      </c>
      <c r="L81" s="1">
        <v>0</v>
      </c>
      <c r="M81" s="1">
        <v>0</v>
      </c>
      <c r="N81" s="1">
        <v>0</v>
      </c>
    </row>
    <row r="82" spans="1:14">
      <c r="A82" s="1">
        <v>339</v>
      </c>
      <c r="B82" s="1">
        <v>1018833</v>
      </c>
      <c r="C82" s="2" t="str">
        <f ca="1">VLOOKUP(B82,'Fichier FA (en entrée)'!B:D,3)</f>
        <v>CSSGHQRUGP</v>
      </c>
      <c r="D82" s="2" t="str">
        <f ca="1">VLOOKUP(B82,'Fichier FA (en entrée)'!B:E,4)</f>
        <v>Mhqcbtctysvka</v>
      </c>
      <c r="E82" s="2" t="s">
        <v>48</v>
      </c>
      <c r="F82" s="2" t="s">
        <v>3</v>
      </c>
      <c r="G82" s="1">
        <v>1</v>
      </c>
      <c r="H82" s="1">
        <v>9.1199999999999992</v>
      </c>
      <c r="I82" s="2" t="s">
        <v>1</v>
      </c>
      <c r="J82" s="1">
        <v>3</v>
      </c>
      <c r="K82" s="2" t="s">
        <v>2244</v>
      </c>
      <c r="L82" s="1">
        <v>0</v>
      </c>
      <c r="M82" s="1">
        <v>35</v>
      </c>
      <c r="N82" s="1">
        <v>0</v>
      </c>
    </row>
    <row r="83" spans="1:14">
      <c r="A83" s="1">
        <v>233</v>
      </c>
      <c r="B83" s="1">
        <v>1152347</v>
      </c>
      <c r="C83" s="2" t="str">
        <f ca="1">VLOOKUP(B83,'Fichier FA (en entrée)'!B:D,3)</f>
        <v>IDUPBRXLLZ</v>
      </c>
      <c r="D83" s="2" t="str">
        <f ca="1">VLOOKUP(B83,'Fichier FA (en entrée)'!B:E,4)</f>
        <v>Uhedyuvcijlyv</v>
      </c>
      <c r="E83" s="2" t="s">
        <v>69</v>
      </c>
      <c r="F83" s="2" t="s">
        <v>3</v>
      </c>
      <c r="G83" s="1">
        <v>1</v>
      </c>
      <c r="H83" s="1">
        <v>9.9</v>
      </c>
      <c r="I83" s="2" t="s">
        <v>1</v>
      </c>
      <c r="J83" s="1">
        <v>3</v>
      </c>
      <c r="K83" s="2" t="s">
        <v>2244</v>
      </c>
      <c r="L83" s="1">
        <v>0</v>
      </c>
      <c r="M83" s="1">
        <v>9</v>
      </c>
      <c r="N83" s="1">
        <v>0</v>
      </c>
    </row>
    <row r="84" spans="1:14">
      <c r="A84" s="1">
        <v>373</v>
      </c>
      <c r="B84" s="1">
        <v>709608</v>
      </c>
      <c r="C84" s="2" t="str">
        <f ca="1">VLOOKUP(B84,'Fichier FA (en entrée)'!B:D,3)</f>
        <v>VUOVTSYOVV</v>
      </c>
      <c r="D84" s="2" t="str">
        <f ca="1">VLOOKUP(B84,'Fichier FA (en entrée)'!B:E,4)</f>
        <v>Ojfgswtzsgsir</v>
      </c>
      <c r="E84" s="2" t="s">
        <v>18</v>
      </c>
      <c r="F84" s="2" t="s">
        <v>3</v>
      </c>
      <c r="G84" s="1">
        <v>1</v>
      </c>
      <c r="H84" s="1">
        <v>8.85</v>
      </c>
      <c r="I84" s="2" t="s">
        <v>1</v>
      </c>
      <c r="J84" s="1">
        <v>3</v>
      </c>
      <c r="K84" s="2" t="s">
        <v>2244</v>
      </c>
      <c r="L84" s="1">
        <v>0</v>
      </c>
      <c r="M84" s="1">
        <v>17</v>
      </c>
      <c r="N84" s="1">
        <v>0</v>
      </c>
    </row>
    <row r="85" spans="1:14">
      <c r="A85" s="1">
        <v>240</v>
      </c>
      <c r="B85" s="1">
        <v>259590</v>
      </c>
      <c r="C85" s="2" t="str">
        <f ca="1">VLOOKUP(B85,'Fichier FA (en entrée)'!B:D,3)</f>
        <v>PKCMIBFIEH</v>
      </c>
      <c r="D85" s="2" t="str">
        <f ca="1">VLOOKUP(B85,'Fichier FA (en entrée)'!B:E,4)</f>
        <v>Suhavsozhpivf</v>
      </c>
      <c r="E85" s="2" t="s">
        <v>22</v>
      </c>
      <c r="F85" s="2" t="s">
        <v>3</v>
      </c>
      <c r="G85" s="1">
        <v>1</v>
      </c>
      <c r="H85" s="1">
        <v>9.86</v>
      </c>
      <c r="I85" s="2" t="s">
        <v>1</v>
      </c>
      <c r="J85" s="1">
        <v>3</v>
      </c>
      <c r="K85" s="2" t="s">
        <v>2244</v>
      </c>
      <c r="L85" s="1">
        <v>0</v>
      </c>
      <c r="M85" s="1">
        <v>2</v>
      </c>
      <c r="N85" s="1">
        <v>0</v>
      </c>
    </row>
    <row r="86" spans="1:14">
      <c r="A86" s="1">
        <v>369</v>
      </c>
      <c r="B86" s="1">
        <v>1133190</v>
      </c>
      <c r="C86" s="2" t="str">
        <f ca="1">VLOOKUP(B86,'Fichier FA (en entrée)'!B:D,3)</f>
        <v>VGRZQYZJKQ</v>
      </c>
      <c r="D86" s="2" t="str">
        <f ca="1">VLOOKUP(B86,'Fichier FA (en entrée)'!B:E,4)</f>
        <v>Trnaojtckaoyf</v>
      </c>
      <c r="E86" s="2" t="s">
        <v>43</v>
      </c>
      <c r="F86" s="2" t="s">
        <v>3</v>
      </c>
      <c r="G86" s="1">
        <v>1</v>
      </c>
      <c r="H86" s="1">
        <v>8.9</v>
      </c>
      <c r="I86" s="2" t="s">
        <v>1</v>
      </c>
      <c r="J86" s="1">
        <v>3</v>
      </c>
      <c r="K86" s="2" t="s">
        <v>2244</v>
      </c>
      <c r="L86" s="1">
        <v>0</v>
      </c>
      <c r="M86" s="1">
        <v>9</v>
      </c>
      <c r="N86" s="1">
        <v>0</v>
      </c>
    </row>
    <row r="87" spans="1:14">
      <c r="A87" s="1">
        <v>101</v>
      </c>
      <c r="B87" s="1">
        <v>651666</v>
      </c>
      <c r="C87" s="2" t="str">
        <f ca="1">VLOOKUP(B87,'Fichier FA (en entrée)'!B:D,3)</f>
        <v>GGZSDSUYMN</v>
      </c>
      <c r="D87" s="2" t="str">
        <f ca="1">VLOOKUP(B87,'Fichier FA (en entrée)'!B:E,4)</f>
        <v>Yaetbbobuhbog</v>
      </c>
      <c r="E87" s="2" t="s">
        <v>19</v>
      </c>
      <c r="F87" s="2" t="s">
        <v>3</v>
      </c>
      <c r="G87" s="1">
        <v>1</v>
      </c>
      <c r="H87" s="1">
        <v>11.24</v>
      </c>
      <c r="I87" s="2" t="s">
        <v>1</v>
      </c>
      <c r="J87" s="1">
        <v>3</v>
      </c>
      <c r="K87" s="2" t="s">
        <v>2244</v>
      </c>
      <c r="L87" s="1">
        <v>0</v>
      </c>
      <c r="M87" s="1">
        <v>18</v>
      </c>
      <c r="N87" s="1">
        <v>0</v>
      </c>
    </row>
    <row r="88" spans="1:14">
      <c r="A88" s="1">
        <v>172</v>
      </c>
      <c r="B88" s="1">
        <v>529160</v>
      </c>
      <c r="C88" s="2" t="str">
        <f ca="1">VLOOKUP(B88,'Fichier FA (en entrée)'!B:D,3)</f>
        <v>IHSJUPZELR</v>
      </c>
      <c r="D88" s="2" t="str">
        <f ca="1">VLOOKUP(B88,'Fichier FA (en entrée)'!B:E,4)</f>
        <v>Uoykmnoeergug</v>
      </c>
      <c r="E88" s="2" t="s">
        <v>27</v>
      </c>
      <c r="F88" s="2" t="s">
        <v>3</v>
      </c>
      <c r="G88" s="1">
        <v>1</v>
      </c>
      <c r="H88" s="1">
        <v>10.57</v>
      </c>
      <c r="I88" s="2" t="s">
        <v>1</v>
      </c>
      <c r="J88" s="1">
        <v>3</v>
      </c>
      <c r="K88" s="2" t="s">
        <v>2244</v>
      </c>
      <c r="L88" s="1">
        <v>0</v>
      </c>
      <c r="M88" s="1">
        <v>12</v>
      </c>
      <c r="N88" s="1">
        <v>0</v>
      </c>
    </row>
    <row r="89" spans="1:14">
      <c r="A89" s="1">
        <v>273</v>
      </c>
      <c r="B89" s="1">
        <v>1053584</v>
      </c>
      <c r="C89" s="2" t="str">
        <f ca="1">VLOOKUP(B89,'Fichier FA (en entrée)'!B:D,3)</f>
        <v>HOZEGJGHDG</v>
      </c>
      <c r="D89" s="2" t="str">
        <f ca="1">VLOOKUP(B89,'Fichier FA (en entrée)'!B:E,4)</f>
        <v>Yzcifslyzmvvh</v>
      </c>
      <c r="E89" s="2" t="s">
        <v>46</v>
      </c>
      <c r="F89" s="2" t="s">
        <v>3</v>
      </c>
      <c r="G89" s="1">
        <v>1</v>
      </c>
      <c r="H89" s="1">
        <v>9.66</v>
      </c>
      <c r="I89" s="2" t="s">
        <v>1</v>
      </c>
      <c r="J89" s="1">
        <v>3</v>
      </c>
      <c r="K89" s="2" t="s">
        <v>2244</v>
      </c>
      <c r="L89" s="1">
        <v>0</v>
      </c>
      <c r="M89" s="1">
        <v>24</v>
      </c>
      <c r="N89" s="1">
        <v>0</v>
      </c>
    </row>
    <row r="90" spans="1:14">
      <c r="A90" s="1">
        <v>165</v>
      </c>
      <c r="B90" s="1">
        <v>1092931</v>
      </c>
      <c r="C90" s="2" t="str">
        <f ca="1">VLOOKUP(B90,'Fichier FA (en entrée)'!B:D,3)</f>
        <v>EDXICINKHN</v>
      </c>
      <c r="D90" s="2" t="str">
        <f ca="1">VLOOKUP(B90,'Fichier FA (en entrée)'!B:E,4)</f>
        <v>Lfmazyjxtwuwl</v>
      </c>
      <c r="E90" s="2" t="s">
        <v>62</v>
      </c>
      <c r="F90" s="2" t="s">
        <v>3</v>
      </c>
      <c r="G90" s="1">
        <v>1</v>
      </c>
      <c r="H90" s="1">
        <v>10.62</v>
      </c>
      <c r="I90" s="2" t="s">
        <v>1</v>
      </c>
      <c r="J90" s="1">
        <v>3</v>
      </c>
      <c r="K90" s="2" t="s">
        <v>2244</v>
      </c>
      <c r="L90" s="1">
        <v>0</v>
      </c>
      <c r="M90" s="1">
        <v>24</v>
      </c>
      <c r="N90" s="1">
        <v>0</v>
      </c>
    </row>
    <row r="91" spans="1:14">
      <c r="A91" s="1">
        <v>20</v>
      </c>
      <c r="B91" s="1">
        <v>308682</v>
      </c>
      <c r="C91" s="2" t="str">
        <f ca="1">VLOOKUP(B91,'Fichier FA (en entrée)'!B:D,3)</f>
        <v>LYCQYELPOE</v>
      </c>
      <c r="D91" s="2" t="str">
        <f ca="1">VLOOKUP(B91,'Fichier FA (en entrée)'!B:E,4)</f>
        <v>Bmzzurtzzzmlx</v>
      </c>
      <c r="E91" s="2" t="s">
        <v>23</v>
      </c>
      <c r="F91" s="2" t="s">
        <v>3</v>
      </c>
      <c r="G91" s="1">
        <v>1</v>
      </c>
      <c r="H91" s="1">
        <v>13.2</v>
      </c>
      <c r="I91" s="2" t="s">
        <v>1</v>
      </c>
      <c r="J91" s="1">
        <v>3</v>
      </c>
      <c r="K91" s="2" t="s">
        <v>2244</v>
      </c>
      <c r="L91" s="1">
        <v>0</v>
      </c>
      <c r="M91" s="1">
        <v>2</v>
      </c>
      <c r="N91" s="1">
        <v>0</v>
      </c>
    </row>
    <row r="92" spans="1:14">
      <c r="A92" s="1">
        <v>380</v>
      </c>
      <c r="B92" s="1">
        <v>319139</v>
      </c>
      <c r="C92" s="2" t="str">
        <f ca="1">VLOOKUP(B92,'Fichier FA (en entrée)'!B:D,3)</f>
        <v>RXYFLPMRJV</v>
      </c>
      <c r="D92" s="2" t="str">
        <f ca="1">VLOOKUP(B92,'Fichier FA (en entrée)'!B:E,4)</f>
        <v>Nqmbkojlooqsi</v>
      </c>
      <c r="E92" s="2" t="s">
        <v>27</v>
      </c>
      <c r="F92" s="2" t="s">
        <v>3</v>
      </c>
      <c r="G92" s="1">
        <v>1</v>
      </c>
      <c r="H92" s="1">
        <v>8.8000000000000007</v>
      </c>
      <c r="I92" s="2" t="s">
        <v>1</v>
      </c>
      <c r="J92" s="1">
        <v>3</v>
      </c>
      <c r="K92" s="2" t="s">
        <v>2244</v>
      </c>
      <c r="L92" s="1">
        <v>0</v>
      </c>
      <c r="M92" s="1">
        <v>20</v>
      </c>
      <c r="N92" s="1">
        <v>0</v>
      </c>
    </row>
    <row r="93" spans="1:14">
      <c r="A93" s="1">
        <v>339</v>
      </c>
      <c r="B93" s="1">
        <v>416254</v>
      </c>
      <c r="C93" s="2" t="str">
        <f ca="1">VLOOKUP(B93,'Fichier FA (en entrée)'!B:D,3)</f>
        <v>BSCPOHFCBX</v>
      </c>
      <c r="D93" s="2" t="str">
        <f ca="1">VLOOKUP(B93,'Fichier FA (en entrée)'!B:E,4)</f>
        <v>Zazevhqmhtzcj</v>
      </c>
      <c r="E93" s="2" t="s">
        <v>14</v>
      </c>
      <c r="F93" s="2" t="s">
        <v>3</v>
      </c>
      <c r="G93" s="1">
        <v>1</v>
      </c>
      <c r="H93" s="1">
        <v>9.1199999999999992</v>
      </c>
      <c r="I93" s="2" t="s">
        <v>1</v>
      </c>
      <c r="J93" s="1">
        <v>3</v>
      </c>
      <c r="K93" s="2" t="s">
        <v>2244</v>
      </c>
      <c r="L93" s="1">
        <v>0</v>
      </c>
      <c r="M93" s="1">
        <v>19</v>
      </c>
      <c r="N93" s="1">
        <v>0</v>
      </c>
    </row>
    <row r="94" spans="1:14">
      <c r="A94" s="1">
        <v>331</v>
      </c>
      <c r="B94" s="1">
        <v>778257</v>
      </c>
      <c r="C94" s="2" t="str">
        <f ca="1">VLOOKUP(B94,'Fichier FA (en entrée)'!B:D,3)</f>
        <v>JTJBFOKIWG</v>
      </c>
      <c r="D94" s="2" t="str">
        <f ca="1">VLOOKUP(B94,'Fichier FA (en entrée)'!B:E,4)</f>
        <v>Bamoejvbudbar</v>
      </c>
      <c r="E94" s="2" t="s">
        <v>20</v>
      </c>
      <c r="F94" s="2" t="s">
        <v>3</v>
      </c>
      <c r="G94" s="1">
        <v>1</v>
      </c>
      <c r="H94" s="1">
        <v>9.15</v>
      </c>
      <c r="I94" s="2" t="s">
        <v>1</v>
      </c>
      <c r="J94" s="1">
        <v>3</v>
      </c>
      <c r="K94" s="2" t="s">
        <v>2244</v>
      </c>
      <c r="L94" s="1">
        <v>0</v>
      </c>
      <c r="M94" s="1">
        <v>10</v>
      </c>
      <c r="N94" s="1">
        <v>0</v>
      </c>
    </row>
    <row r="95" spans="1:14">
      <c r="A95" s="1">
        <v>512</v>
      </c>
      <c r="B95" s="1">
        <v>241376</v>
      </c>
      <c r="C95" s="2" t="str">
        <f ca="1">VLOOKUP(B95,'Fichier FA (en entrée)'!B:D,3)</f>
        <v>IVVBRDCTZK</v>
      </c>
      <c r="D95" s="2" t="str">
        <f ca="1">VLOOKUP(B95,'Fichier FA (en entrée)'!B:E,4)</f>
        <v>Nhgvgangpyhpe</v>
      </c>
      <c r="E95" s="2" t="s">
        <v>41</v>
      </c>
      <c r="F95" s="2" t="s">
        <v>3</v>
      </c>
      <c r="G95" s="1">
        <v>1</v>
      </c>
      <c r="H95" s="1">
        <v>6.47</v>
      </c>
      <c r="I95" s="2" t="s">
        <v>1</v>
      </c>
      <c r="J95" s="1">
        <v>3</v>
      </c>
      <c r="K95" s="2" t="s">
        <v>2244</v>
      </c>
      <c r="L95" s="1">
        <v>0</v>
      </c>
      <c r="M95" s="1">
        <v>2</v>
      </c>
      <c r="N95" s="1">
        <v>0</v>
      </c>
    </row>
    <row r="96" spans="1:14">
      <c r="A96" s="1">
        <v>279</v>
      </c>
      <c r="B96" s="1">
        <v>285157</v>
      </c>
      <c r="C96" s="2" t="str">
        <f ca="1">VLOOKUP(B96,'Fichier FA (en entrée)'!B:D,3)</f>
        <v>ZSTXVXTBZU</v>
      </c>
      <c r="D96" s="2" t="str">
        <f ca="1">VLOOKUP(B96,'Fichier FA (en entrée)'!B:E,4)</f>
        <v>Dxdlyweqzihsx</v>
      </c>
      <c r="E96" s="2" t="s">
        <v>20</v>
      </c>
      <c r="F96" s="2" t="s">
        <v>3</v>
      </c>
      <c r="G96" s="1">
        <v>1</v>
      </c>
      <c r="H96" s="1">
        <v>9.59</v>
      </c>
      <c r="I96" s="2" t="s">
        <v>1</v>
      </c>
      <c r="J96" s="1">
        <v>3</v>
      </c>
      <c r="K96" s="2" t="s">
        <v>2244</v>
      </c>
      <c r="L96" s="1">
        <v>0</v>
      </c>
      <c r="M96" s="1">
        <v>0</v>
      </c>
      <c r="N96" s="1">
        <v>0</v>
      </c>
    </row>
    <row r="97" spans="1:14">
      <c r="A97" s="1">
        <v>331</v>
      </c>
      <c r="B97" s="1">
        <v>255240</v>
      </c>
      <c r="C97" s="2" t="str">
        <f ca="1">VLOOKUP(B97,'Fichier FA (en entrée)'!B:D,3)</f>
        <v>CDHFSKFHXC</v>
      </c>
      <c r="D97" s="2" t="str">
        <f ca="1">VLOOKUP(B97,'Fichier FA (en entrée)'!B:E,4)</f>
        <v>Rlzxkbuvfbwej</v>
      </c>
      <c r="E97" s="2" t="s">
        <v>27</v>
      </c>
      <c r="F97" s="2" t="s">
        <v>3</v>
      </c>
      <c r="G97" s="1">
        <v>1</v>
      </c>
      <c r="H97" s="1">
        <v>9.15</v>
      </c>
      <c r="I97" s="2" t="s">
        <v>1</v>
      </c>
      <c r="J97" s="1">
        <v>3</v>
      </c>
      <c r="K97" s="2" t="s">
        <v>2244</v>
      </c>
      <c r="L97" s="1">
        <v>0</v>
      </c>
      <c r="M97" s="1">
        <v>15</v>
      </c>
      <c r="N97" s="1">
        <v>0</v>
      </c>
    </row>
    <row r="98" spans="1:14">
      <c r="A98" s="1">
        <v>229</v>
      </c>
      <c r="B98" s="1">
        <v>709862</v>
      </c>
      <c r="C98" s="2" t="str">
        <f ca="1">VLOOKUP(B98,'Fichier FA (en entrée)'!B:D,3)</f>
        <v>LPERMVRPSC</v>
      </c>
      <c r="D98" s="2" t="str">
        <f ca="1">VLOOKUP(B98,'Fichier FA (en entrée)'!B:E,4)</f>
        <v>Ndicaqthxtomr</v>
      </c>
      <c r="E98" s="2" t="s">
        <v>31</v>
      </c>
      <c r="F98" s="2" t="s">
        <v>3</v>
      </c>
      <c r="G98" s="1">
        <v>1</v>
      </c>
      <c r="H98" s="1">
        <v>9.93</v>
      </c>
      <c r="I98" s="2" t="s">
        <v>1</v>
      </c>
      <c r="J98" s="1">
        <v>3</v>
      </c>
      <c r="K98" s="2" t="s">
        <v>2244</v>
      </c>
      <c r="L98" s="1">
        <v>0</v>
      </c>
      <c r="M98" s="1">
        <v>0</v>
      </c>
      <c r="N98" s="1">
        <v>0</v>
      </c>
    </row>
    <row r="99" spans="1:14">
      <c r="A99" s="1">
        <v>440</v>
      </c>
      <c r="B99" s="1">
        <v>526918</v>
      </c>
      <c r="C99" s="2" t="str">
        <f ca="1">VLOOKUP(B99,'Fichier FA (en entrée)'!B:D,3)</f>
        <v>ZZJPNYFAFD</v>
      </c>
      <c r="D99" s="2" t="str">
        <f ca="1">VLOOKUP(B99,'Fichier FA (en entrée)'!B:E,4)</f>
        <v>Sbqkaqeggojdt</v>
      </c>
      <c r="E99" s="2" t="s">
        <v>15</v>
      </c>
      <c r="F99" s="2" t="s">
        <v>3</v>
      </c>
      <c r="G99" s="1">
        <v>1</v>
      </c>
      <c r="H99" s="1">
        <v>8.25</v>
      </c>
      <c r="I99" s="2" t="s">
        <v>1</v>
      </c>
      <c r="J99" s="1">
        <v>3</v>
      </c>
      <c r="K99" s="2" t="s">
        <v>2244</v>
      </c>
      <c r="L99" s="1">
        <v>0</v>
      </c>
      <c r="M99" s="1">
        <v>0</v>
      </c>
      <c r="N99" s="1">
        <v>0</v>
      </c>
    </row>
    <row r="100" spans="1:14">
      <c r="A100" s="1">
        <v>296</v>
      </c>
      <c r="B100" s="1">
        <v>532050</v>
      </c>
      <c r="C100" s="2" t="str">
        <f ca="1">VLOOKUP(B100,'Fichier FA (en entrée)'!B:D,3)</f>
        <v>UCFBGDWHOW</v>
      </c>
      <c r="D100" s="2" t="str">
        <f ca="1">VLOOKUP(B100,'Fichier FA (en entrée)'!B:E,4)</f>
        <v>Emmoljebgdovl</v>
      </c>
      <c r="E100" s="2" t="s">
        <v>23</v>
      </c>
      <c r="F100" s="2" t="s">
        <v>3</v>
      </c>
      <c r="G100" s="1">
        <v>1</v>
      </c>
      <c r="H100" s="1">
        <v>9.41</v>
      </c>
      <c r="I100" s="2" t="s">
        <v>1</v>
      </c>
      <c r="J100" s="1">
        <v>3</v>
      </c>
      <c r="K100" s="2" t="s">
        <v>2244</v>
      </c>
      <c r="L100" s="1">
        <v>0</v>
      </c>
      <c r="M100" s="1">
        <v>1</v>
      </c>
      <c r="N100" s="1">
        <v>0</v>
      </c>
    </row>
    <row r="101" spans="1:14">
      <c r="A101" s="1">
        <v>162</v>
      </c>
      <c r="B101" s="1">
        <v>1031685</v>
      </c>
      <c r="C101" s="2" t="str">
        <f ca="1">VLOOKUP(B101,'Fichier FA (en entrée)'!B:D,3)</f>
        <v>KGSYAXELTH</v>
      </c>
      <c r="D101" s="2" t="str">
        <f ca="1">VLOOKUP(B101,'Fichier FA (en entrée)'!B:E,4)</f>
        <v>Zrindqdggdpme</v>
      </c>
      <c r="E101" s="2" t="s">
        <v>48</v>
      </c>
      <c r="F101" s="2" t="s">
        <v>3</v>
      </c>
      <c r="G101" s="1">
        <v>1</v>
      </c>
      <c r="H101" s="1">
        <v>10.65</v>
      </c>
      <c r="I101" s="2" t="s">
        <v>1</v>
      </c>
      <c r="J101" s="1">
        <v>3</v>
      </c>
      <c r="K101" s="2" t="s">
        <v>2244</v>
      </c>
      <c r="L101" s="1">
        <v>0</v>
      </c>
      <c r="M101" s="1">
        <v>35</v>
      </c>
      <c r="N101" s="1">
        <v>0</v>
      </c>
    </row>
    <row r="102" spans="1:14">
      <c r="A102" s="1">
        <v>390</v>
      </c>
      <c r="B102" s="1">
        <v>416235</v>
      </c>
      <c r="C102" s="2" t="str">
        <f ca="1">VLOOKUP(B102,'Fichier FA (en entrée)'!B:D,3)</f>
        <v>CXLVSCVWRI</v>
      </c>
      <c r="D102" s="2" t="str">
        <f ca="1">VLOOKUP(B102,'Fichier FA (en entrée)'!B:E,4)</f>
        <v>Yovzyysqzjbie</v>
      </c>
      <c r="E102" s="2" t="s">
        <v>19</v>
      </c>
      <c r="F102" s="2" t="s">
        <v>3</v>
      </c>
      <c r="G102" s="1">
        <v>1</v>
      </c>
      <c r="H102" s="1">
        <v>8.7200000000000006</v>
      </c>
      <c r="I102" s="2" t="s">
        <v>1</v>
      </c>
      <c r="J102" s="1">
        <v>3</v>
      </c>
      <c r="K102" s="2" t="s">
        <v>2244</v>
      </c>
      <c r="L102" s="1">
        <v>0</v>
      </c>
      <c r="M102" s="1">
        <v>26</v>
      </c>
      <c r="N102" s="1">
        <v>0</v>
      </c>
    </row>
    <row r="103" spans="1:14">
      <c r="A103" s="2" t="s">
        <v>2</v>
      </c>
      <c r="B103" s="1">
        <v>1165024</v>
      </c>
      <c r="C103" s="2" t="str">
        <f ca="1">VLOOKUP(B103,'Fichier FA (en entrée)'!B:D,3)</f>
        <v>OZGKECWOMK</v>
      </c>
      <c r="D103" s="2" t="str">
        <f ca="1">VLOOKUP(B103,'Fichier FA (en entrée)'!B:E,4)</f>
        <v>Mmpvphuebcldk</v>
      </c>
      <c r="E103" s="2" t="s">
        <v>9</v>
      </c>
      <c r="F103" s="2" t="s">
        <v>3</v>
      </c>
      <c r="G103" s="1">
        <v>1</v>
      </c>
      <c r="H103" s="2" t="s">
        <v>2</v>
      </c>
      <c r="I103" s="2" t="s">
        <v>1</v>
      </c>
      <c r="J103" s="1">
        <v>0</v>
      </c>
      <c r="K103" s="2" t="s">
        <v>2244</v>
      </c>
      <c r="L103" s="1">
        <v>0</v>
      </c>
      <c r="M103" s="1">
        <v>3</v>
      </c>
      <c r="N103" s="1">
        <v>0</v>
      </c>
    </row>
    <row r="104" spans="1:14">
      <c r="A104" s="1">
        <v>51</v>
      </c>
      <c r="B104" s="1">
        <v>1065366</v>
      </c>
      <c r="C104" s="2" t="str">
        <f ca="1">VLOOKUP(B104,'Fichier FA (en entrée)'!B:D,3)</f>
        <v>EILJFMZWQK</v>
      </c>
      <c r="D104" s="2" t="str">
        <f ca="1">VLOOKUP(B104,'Fichier FA (en entrée)'!B:E,4)</f>
        <v>Tbkcjczsvwbnk</v>
      </c>
      <c r="E104" s="2" t="s">
        <v>64</v>
      </c>
      <c r="F104" s="2" t="s">
        <v>3</v>
      </c>
      <c r="G104" s="1">
        <v>1</v>
      </c>
      <c r="H104" s="1">
        <v>12.09</v>
      </c>
      <c r="I104" s="2" t="s">
        <v>1</v>
      </c>
      <c r="J104" s="1">
        <v>3</v>
      </c>
      <c r="K104" s="2" t="s">
        <v>2244</v>
      </c>
      <c r="L104" s="1">
        <v>0</v>
      </c>
      <c r="M104" s="1">
        <v>1</v>
      </c>
      <c r="N104" s="1">
        <v>0</v>
      </c>
    </row>
    <row r="105" spans="1:14">
      <c r="A105" s="1">
        <v>64</v>
      </c>
      <c r="B105" s="1">
        <v>1147196</v>
      </c>
      <c r="C105" s="2" t="str">
        <f ca="1">VLOOKUP(B105,'Fichier FA (en entrée)'!B:D,3)</f>
        <v>ZIMGMUVQSF</v>
      </c>
      <c r="D105" s="2" t="str">
        <f ca="1">VLOOKUP(B105,'Fichier FA (en entrée)'!B:E,4)</f>
        <v>Nrmtcbjbnvnjk</v>
      </c>
      <c r="E105" s="2" t="s">
        <v>48</v>
      </c>
      <c r="F105" s="2" t="s">
        <v>3</v>
      </c>
      <c r="G105" s="1">
        <v>1</v>
      </c>
      <c r="H105" s="1">
        <v>11.83</v>
      </c>
      <c r="I105" s="2" t="s">
        <v>1</v>
      </c>
      <c r="J105" s="1">
        <v>3</v>
      </c>
      <c r="K105" s="2" t="s">
        <v>2244</v>
      </c>
      <c r="L105" s="1">
        <v>0</v>
      </c>
      <c r="M105" s="1">
        <v>29</v>
      </c>
      <c r="N105" s="1">
        <v>0</v>
      </c>
    </row>
    <row r="106" spans="1:14">
      <c r="A106" s="1">
        <v>68</v>
      </c>
      <c r="B106" s="1">
        <v>503370</v>
      </c>
      <c r="C106" s="2" t="str">
        <f ca="1">VLOOKUP(B106,'Fichier FA (en entrée)'!B:D,3)</f>
        <v>BXBKDLTVNC</v>
      </c>
      <c r="D106" s="2" t="str">
        <f ca="1">VLOOKUP(B106,'Fichier FA (en entrée)'!B:E,4)</f>
        <v>Uujkaqesuhpbi</v>
      </c>
      <c r="E106" s="2" t="s">
        <v>22</v>
      </c>
      <c r="F106" s="2" t="s">
        <v>3</v>
      </c>
      <c r="G106" s="1">
        <v>1</v>
      </c>
      <c r="H106" s="1">
        <v>11.78</v>
      </c>
      <c r="I106" s="2" t="s">
        <v>1</v>
      </c>
      <c r="J106" s="1">
        <v>3</v>
      </c>
      <c r="K106" s="2" t="s">
        <v>2244</v>
      </c>
      <c r="L106" s="1">
        <v>0</v>
      </c>
      <c r="M106" s="1">
        <v>1</v>
      </c>
      <c r="N106" s="1">
        <v>0</v>
      </c>
    </row>
    <row r="107" spans="1:14">
      <c r="A107" s="1">
        <v>316</v>
      </c>
      <c r="B107" s="1">
        <v>338730</v>
      </c>
      <c r="C107" s="2" t="str">
        <f ca="1">VLOOKUP(B107,'Fichier FA (en entrée)'!B:D,3)</f>
        <v>HGWTUNKTTL</v>
      </c>
      <c r="D107" s="2" t="str">
        <f ca="1">VLOOKUP(B107,'Fichier FA (en entrée)'!B:E,4)</f>
        <v>Iuirjwuesieje</v>
      </c>
      <c r="E107" s="2" t="s">
        <v>18</v>
      </c>
      <c r="F107" s="2" t="s">
        <v>3</v>
      </c>
      <c r="G107" s="1">
        <v>1</v>
      </c>
      <c r="H107" s="1">
        <v>9.23</v>
      </c>
      <c r="I107" s="2" t="s">
        <v>1</v>
      </c>
      <c r="J107" s="1">
        <v>3</v>
      </c>
      <c r="K107" s="2" t="s">
        <v>2244</v>
      </c>
      <c r="L107" s="1">
        <v>0</v>
      </c>
      <c r="M107" s="1">
        <v>17</v>
      </c>
      <c r="N107" s="1">
        <v>0</v>
      </c>
    </row>
    <row r="108" spans="1:14">
      <c r="A108" s="1">
        <v>142</v>
      </c>
      <c r="B108" s="1">
        <v>494774</v>
      </c>
      <c r="C108" s="2" t="str">
        <f ca="1">VLOOKUP(B108,'Fichier FA (en entrée)'!B:D,3)</f>
        <v>KLNHIABGBP</v>
      </c>
      <c r="D108" s="2" t="str">
        <f ca="1">VLOOKUP(B108,'Fichier FA (en entrée)'!B:E,4)</f>
        <v>Yztmcsmyhjtwa</v>
      </c>
      <c r="E108" s="2" t="s">
        <v>15</v>
      </c>
      <c r="F108" s="2" t="s">
        <v>3</v>
      </c>
      <c r="G108" s="1">
        <v>1</v>
      </c>
      <c r="H108" s="1">
        <v>10.89</v>
      </c>
      <c r="I108" s="2" t="s">
        <v>1</v>
      </c>
      <c r="J108" s="1">
        <v>3</v>
      </c>
      <c r="K108" s="2" t="s">
        <v>2244</v>
      </c>
      <c r="L108" s="1">
        <v>0</v>
      </c>
      <c r="M108" s="1">
        <v>0</v>
      </c>
      <c r="N108" s="1">
        <v>0</v>
      </c>
    </row>
    <row r="109" spans="1:14">
      <c r="A109" s="1">
        <v>167</v>
      </c>
      <c r="B109" s="1">
        <v>268393</v>
      </c>
      <c r="C109" s="2" t="str">
        <f ca="1">VLOOKUP(B109,'Fichier FA (en entrée)'!B:D,3)</f>
        <v>OWFBNCHIGN</v>
      </c>
      <c r="D109" s="2" t="str">
        <f ca="1">VLOOKUP(B109,'Fichier FA (en entrée)'!B:E,4)</f>
        <v>Raterqgonrgtj</v>
      </c>
      <c r="E109" s="2" t="s">
        <v>17</v>
      </c>
      <c r="F109" s="2" t="s">
        <v>3</v>
      </c>
      <c r="G109" s="1">
        <v>1</v>
      </c>
      <c r="H109" s="1">
        <v>10.61</v>
      </c>
      <c r="I109" s="2" t="s">
        <v>1</v>
      </c>
      <c r="J109" s="1">
        <v>3</v>
      </c>
      <c r="K109" s="2" t="s">
        <v>2244</v>
      </c>
      <c r="L109" s="1">
        <v>0</v>
      </c>
      <c r="M109" s="1">
        <v>0</v>
      </c>
      <c r="N109" s="1">
        <v>0</v>
      </c>
    </row>
    <row r="110" spans="1:14">
      <c r="A110" s="1">
        <v>419</v>
      </c>
      <c r="B110" s="1">
        <v>528572</v>
      </c>
      <c r="C110" s="2" t="str">
        <f ca="1">VLOOKUP(B110,'Fichier FA (en entrée)'!B:D,3)</f>
        <v>DWAJRVEZPA</v>
      </c>
      <c r="D110" s="2" t="str">
        <f ca="1">VLOOKUP(B110,'Fichier FA (en entrée)'!B:E,4)</f>
        <v>Zuxrtbknweuwl</v>
      </c>
      <c r="E110" s="2" t="s">
        <v>14</v>
      </c>
      <c r="F110" s="2" t="s">
        <v>3</v>
      </c>
      <c r="G110" s="1">
        <v>1</v>
      </c>
      <c r="H110" s="1">
        <v>8.43</v>
      </c>
      <c r="I110" s="2" t="s">
        <v>1</v>
      </c>
      <c r="J110" s="1">
        <v>3</v>
      </c>
      <c r="K110" s="2" t="s">
        <v>2244</v>
      </c>
      <c r="L110" s="1">
        <v>0</v>
      </c>
      <c r="M110" s="1">
        <v>16</v>
      </c>
      <c r="N110" s="1">
        <v>0</v>
      </c>
    </row>
    <row r="111" spans="1:14">
      <c r="A111" s="1">
        <v>227</v>
      </c>
      <c r="B111" s="1">
        <v>504512</v>
      </c>
      <c r="C111" s="2" t="str">
        <f ca="1">VLOOKUP(B111,'Fichier FA (en entrée)'!B:D,3)</f>
        <v>FUHJUYUHHH</v>
      </c>
      <c r="D111" s="2" t="str">
        <f ca="1">VLOOKUP(B111,'Fichier FA (en entrée)'!B:E,4)</f>
        <v>Jwcuoakpqgdtk</v>
      </c>
      <c r="E111" s="2" t="s">
        <v>20</v>
      </c>
      <c r="F111" s="2" t="s">
        <v>3</v>
      </c>
      <c r="G111" s="1">
        <v>1</v>
      </c>
      <c r="H111" s="1">
        <v>9.9499999999999993</v>
      </c>
      <c r="I111" s="2" t="s">
        <v>1</v>
      </c>
      <c r="J111" s="1">
        <v>3</v>
      </c>
      <c r="K111" s="2" t="s">
        <v>2244</v>
      </c>
      <c r="L111" s="1">
        <v>0</v>
      </c>
      <c r="M111" s="1">
        <v>4</v>
      </c>
      <c r="N111" s="1">
        <v>0</v>
      </c>
    </row>
    <row r="112" spans="1:14">
      <c r="A112" s="1">
        <v>505</v>
      </c>
      <c r="B112" s="1">
        <v>579738</v>
      </c>
      <c r="C112" s="2" t="str">
        <f ca="1">VLOOKUP(B112,'Fichier FA (en entrée)'!B:D,3)</f>
        <v>QTBGOZQINZ</v>
      </c>
      <c r="D112" s="2" t="str">
        <f ca="1">VLOOKUP(B112,'Fichier FA (en entrée)'!B:E,4)</f>
        <v>Nhjdffqcqttol</v>
      </c>
      <c r="E112" s="2" t="s">
        <v>33</v>
      </c>
      <c r="F112" s="2" t="s">
        <v>3</v>
      </c>
      <c r="G112" s="1">
        <v>1</v>
      </c>
      <c r="H112" s="1">
        <v>6.65</v>
      </c>
      <c r="I112" s="2" t="s">
        <v>1</v>
      </c>
      <c r="J112" s="1">
        <v>3</v>
      </c>
      <c r="K112" s="2" t="s">
        <v>2244</v>
      </c>
      <c r="L112" s="1">
        <v>0</v>
      </c>
      <c r="M112" s="1">
        <v>11</v>
      </c>
      <c r="N112" s="1">
        <v>0</v>
      </c>
    </row>
    <row r="113" spans="1:14">
      <c r="A113" s="1">
        <v>475</v>
      </c>
      <c r="B113" s="1">
        <v>450952</v>
      </c>
      <c r="C113" s="2" t="str">
        <f ca="1">VLOOKUP(B113,'Fichier FA (en entrée)'!B:D,3)</f>
        <v>JOIALWRQSI</v>
      </c>
      <c r="D113" s="2" t="str">
        <f ca="1">VLOOKUP(B113,'Fichier FA (en entrée)'!B:E,4)</f>
        <v>Grysqpkihzrni</v>
      </c>
      <c r="E113" s="2" t="s">
        <v>20</v>
      </c>
      <c r="F113" s="2" t="s">
        <v>3</v>
      </c>
      <c r="G113" s="1">
        <v>1</v>
      </c>
      <c r="H113" s="1">
        <v>7.53</v>
      </c>
      <c r="I113" s="2" t="s">
        <v>1</v>
      </c>
      <c r="J113" s="1">
        <v>3</v>
      </c>
      <c r="K113" s="2" t="s">
        <v>2244</v>
      </c>
      <c r="L113" s="1">
        <v>0</v>
      </c>
      <c r="M113" s="1">
        <v>14</v>
      </c>
      <c r="N113" s="1">
        <v>0</v>
      </c>
    </row>
    <row r="114" spans="1:14">
      <c r="A114" s="1">
        <v>353</v>
      </c>
      <c r="B114" s="1">
        <v>361751</v>
      </c>
      <c r="C114" s="2" t="str">
        <f ca="1">VLOOKUP(B114,'Fichier FA (en entrée)'!B:D,3)</f>
        <v>IRMJCHNGGH</v>
      </c>
      <c r="D114" s="2" t="str">
        <f ca="1">VLOOKUP(B114,'Fichier FA (en entrée)'!B:E,4)</f>
        <v>Aupxgiyotyzte</v>
      </c>
      <c r="E114" s="2" t="s">
        <v>18</v>
      </c>
      <c r="F114" s="2" t="s">
        <v>3</v>
      </c>
      <c r="G114" s="1">
        <v>1</v>
      </c>
      <c r="H114" s="1">
        <v>9.0399999999999991</v>
      </c>
      <c r="I114" s="2" t="s">
        <v>1</v>
      </c>
      <c r="J114" s="1">
        <v>3</v>
      </c>
      <c r="K114" s="2" t="s">
        <v>2244</v>
      </c>
      <c r="L114" s="1">
        <v>0</v>
      </c>
      <c r="M114" s="1">
        <v>16</v>
      </c>
      <c r="N114" s="1">
        <v>0</v>
      </c>
    </row>
    <row r="115" spans="1:14">
      <c r="A115" s="1">
        <v>501</v>
      </c>
      <c r="B115" s="1">
        <v>337395</v>
      </c>
      <c r="C115" s="2" t="str">
        <f ca="1">VLOOKUP(B115,'Fichier FA (en entrée)'!B:D,3)</f>
        <v>KUNXFLBYMM</v>
      </c>
      <c r="D115" s="2" t="str">
        <f ca="1">VLOOKUP(B115,'Fichier FA (en entrée)'!B:E,4)</f>
        <v>Zakwatvtwjxgd</v>
      </c>
      <c r="E115" s="2" t="s">
        <v>24</v>
      </c>
      <c r="F115" s="2" t="s">
        <v>3</v>
      </c>
      <c r="G115" s="1">
        <v>1</v>
      </c>
      <c r="H115" s="1">
        <v>6.78</v>
      </c>
      <c r="I115" s="2" t="s">
        <v>1</v>
      </c>
      <c r="J115" s="1">
        <v>3</v>
      </c>
      <c r="K115" s="2" t="s">
        <v>2244</v>
      </c>
      <c r="L115" s="1">
        <v>0</v>
      </c>
      <c r="M115" s="1">
        <v>4</v>
      </c>
      <c r="N115" s="1">
        <v>0</v>
      </c>
    </row>
    <row r="116" spans="1:14">
      <c r="A116" s="1">
        <v>382</v>
      </c>
      <c r="B116" s="1">
        <v>241385</v>
      </c>
      <c r="C116" s="2" t="str">
        <f ca="1">VLOOKUP(B116,'Fichier FA (en entrée)'!B:D,3)</f>
        <v>QURHVRSQJS</v>
      </c>
      <c r="D116" s="2" t="str">
        <f ca="1">VLOOKUP(B116,'Fichier FA (en entrée)'!B:E,4)</f>
        <v>Edggrtqsguwym</v>
      </c>
      <c r="E116" s="2" t="s">
        <v>17</v>
      </c>
      <c r="F116" s="2" t="s">
        <v>3</v>
      </c>
      <c r="G116" s="1">
        <v>1</v>
      </c>
      <c r="H116" s="1">
        <v>8.7799999999999994</v>
      </c>
      <c r="I116" s="2" t="s">
        <v>1</v>
      </c>
      <c r="J116" s="1">
        <v>3</v>
      </c>
      <c r="K116" s="2" t="s">
        <v>2244</v>
      </c>
      <c r="L116" s="1">
        <v>0</v>
      </c>
      <c r="M116" s="1">
        <v>5</v>
      </c>
      <c r="N116" s="1">
        <v>0</v>
      </c>
    </row>
    <row r="117" spans="1:14">
      <c r="A117" s="1">
        <v>426</v>
      </c>
      <c r="B117" s="1">
        <v>713432</v>
      </c>
      <c r="C117" s="2" t="str">
        <f ca="1">VLOOKUP(B117,'Fichier FA (en entrée)'!B:D,3)</f>
        <v>OFTFLPCHVF</v>
      </c>
      <c r="D117" s="2" t="str">
        <f ca="1">VLOOKUP(B117,'Fichier FA (en entrée)'!B:E,4)</f>
        <v>Onyqudfhviehw</v>
      </c>
      <c r="E117" s="2" t="s">
        <v>28</v>
      </c>
      <c r="F117" s="2" t="s">
        <v>3</v>
      </c>
      <c r="G117" s="1">
        <v>1</v>
      </c>
      <c r="H117" s="1">
        <v>8.39</v>
      </c>
      <c r="I117" s="2" t="s">
        <v>1</v>
      </c>
      <c r="J117" s="1">
        <v>3</v>
      </c>
      <c r="K117" s="2" t="s">
        <v>2244</v>
      </c>
      <c r="L117" s="1">
        <v>0</v>
      </c>
      <c r="M117" s="1">
        <v>2</v>
      </c>
      <c r="N117" s="1">
        <v>0</v>
      </c>
    </row>
    <row r="118" spans="1:14">
      <c r="A118" s="1">
        <v>85</v>
      </c>
      <c r="B118" s="1">
        <v>1011122</v>
      </c>
      <c r="C118" s="2" t="str">
        <f ca="1">VLOOKUP(B118,'Fichier FA (en entrée)'!B:D,3)</f>
        <v>DRNMEHQUOD</v>
      </c>
      <c r="D118" s="2" t="str">
        <f ca="1">VLOOKUP(B118,'Fichier FA (en entrée)'!B:E,4)</f>
        <v>Xhhoeripluonf</v>
      </c>
      <c r="E118" s="2" t="s">
        <v>46</v>
      </c>
      <c r="F118" s="2" t="s">
        <v>3</v>
      </c>
      <c r="G118" s="1">
        <v>1</v>
      </c>
      <c r="H118" s="1">
        <v>11.46</v>
      </c>
      <c r="I118" s="2" t="s">
        <v>1</v>
      </c>
      <c r="J118" s="1">
        <v>3</v>
      </c>
      <c r="K118" s="2" t="s">
        <v>2244</v>
      </c>
      <c r="L118" s="1">
        <v>0</v>
      </c>
      <c r="M118" s="1">
        <v>21</v>
      </c>
      <c r="N118" s="1">
        <v>0</v>
      </c>
    </row>
    <row r="119" spans="1:14">
      <c r="A119" s="1">
        <v>96</v>
      </c>
      <c r="B119" s="1">
        <v>690130</v>
      </c>
      <c r="C119" s="2" t="str">
        <f ca="1">VLOOKUP(B119,'Fichier FA (en entrée)'!B:D,3)</f>
        <v>XNSFZLFHOH</v>
      </c>
      <c r="D119" s="2" t="str">
        <f ca="1">VLOOKUP(B119,'Fichier FA (en entrée)'!B:E,4)</f>
        <v>Icekgffrxpdpw</v>
      </c>
      <c r="E119" s="2" t="s">
        <v>31</v>
      </c>
      <c r="F119" s="2" t="s">
        <v>3</v>
      </c>
      <c r="G119" s="1">
        <v>1</v>
      </c>
      <c r="H119" s="1">
        <v>11.29</v>
      </c>
      <c r="I119" s="2" t="s">
        <v>1</v>
      </c>
      <c r="J119" s="1">
        <v>3</v>
      </c>
      <c r="K119" s="2" t="s">
        <v>2244</v>
      </c>
      <c r="L119" s="1">
        <v>0</v>
      </c>
      <c r="M119" s="1">
        <v>0</v>
      </c>
      <c r="N119" s="1">
        <v>0</v>
      </c>
    </row>
    <row r="120" spans="1:14">
      <c r="A120" s="1">
        <v>355</v>
      </c>
      <c r="B120" s="1">
        <v>1045920</v>
      </c>
      <c r="C120" s="2" t="str">
        <f ca="1">VLOOKUP(B120,'Fichier FA (en entrée)'!B:D,3)</f>
        <v>GCHOPRLAZC</v>
      </c>
      <c r="D120" s="2" t="str">
        <f ca="1">VLOOKUP(B120,'Fichier FA (en entrée)'!B:E,4)</f>
        <v>Nhphvbashjolf</v>
      </c>
      <c r="E120" s="2" t="s">
        <v>56</v>
      </c>
      <c r="F120" s="2" t="s">
        <v>3</v>
      </c>
      <c r="G120" s="1">
        <v>1</v>
      </c>
      <c r="H120" s="1">
        <v>9.02</v>
      </c>
      <c r="I120" s="2" t="s">
        <v>1</v>
      </c>
      <c r="J120" s="1">
        <v>3</v>
      </c>
      <c r="K120" s="2" t="s">
        <v>2244</v>
      </c>
      <c r="L120" s="1">
        <v>0</v>
      </c>
      <c r="M120" s="1">
        <v>1</v>
      </c>
      <c r="N120" s="1">
        <v>0</v>
      </c>
    </row>
    <row r="121" spans="1:14">
      <c r="A121" s="1">
        <v>169</v>
      </c>
      <c r="B121" s="1">
        <v>377208</v>
      </c>
      <c r="C121" s="2" t="str">
        <f ca="1">VLOOKUP(B121,'Fichier FA (en entrée)'!B:D,3)</f>
        <v>CYMQGBKWZR</v>
      </c>
      <c r="D121" s="2" t="str">
        <f ca="1">VLOOKUP(B121,'Fichier FA (en entrée)'!B:E,4)</f>
        <v>Gcidbutgzozcq</v>
      </c>
      <c r="E121" s="2" t="s">
        <v>33</v>
      </c>
      <c r="F121" s="2" t="s">
        <v>3</v>
      </c>
      <c r="G121" s="1">
        <v>1</v>
      </c>
      <c r="H121" s="1">
        <v>10.58</v>
      </c>
      <c r="I121" s="2" t="s">
        <v>1</v>
      </c>
      <c r="J121" s="1">
        <v>3</v>
      </c>
      <c r="K121" s="2" t="s">
        <v>2244</v>
      </c>
      <c r="L121" s="1">
        <v>0</v>
      </c>
      <c r="M121" s="1">
        <v>0</v>
      </c>
      <c r="N121" s="1">
        <v>0</v>
      </c>
    </row>
    <row r="122" spans="1:14">
      <c r="A122" s="1">
        <v>527</v>
      </c>
      <c r="B122" s="1">
        <v>607416</v>
      </c>
      <c r="C122" s="2" t="str">
        <f ca="1">VLOOKUP(B122,'Fichier FA (en entrée)'!B:D,3)</f>
        <v>URQNABFZNM</v>
      </c>
      <c r="D122" s="2" t="str">
        <f ca="1">VLOOKUP(B122,'Fichier FA (en entrée)'!B:E,4)</f>
        <v>Kkigaadoczxih</v>
      </c>
      <c r="E122" s="2" t="s">
        <v>27</v>
      </c>
      <c r="F122" s="2" t="s">
        <v>3</v>
      </c>
      <c r="G122" s="1">
        <v>1</v>
      </c>
      <c r="H122" s="1">
        <v>0</v>
      </c>
      <c r="I122" s="2" t="s">
        <v>1</v>
      </c>
      <c r="J122" s="1">
        <v>3</v>
      </c>
      <c r="K122" s="2" t="s">
        <v>2244</v>
      </c>
      <c r="L122" s="1">
        <v>0</v>
      </c>
      <c r="M122" s="1">
        <v>60</v>
      </c>
      <c r="N122" s="1">
        <v>0</v>
      </c>
    </row>
    <row r="123" spans="1:14">
      <c r="A123" s="2" t="s">
        <v>2</v>
      </c>
      <c r="B123" s="1">
        <v>1126875</v>
      </c>
      <c r="C123" s="2" t="str">
        <f ca="1">VLOOKUP(B123,'Fichier FA (en entrée)'!B:D,3)</f>
        <v>VGNIWGAJCP</v>
      </c>
      <c r="D123" s="2" t="str">
        <f ca="1">VLOOKUP(B123,'Fichier FA (en entrée)'!B:E,4)</f>
        <v>Mucduiwmllpyw</v>
      </c>
      <c r="E123" s="2" t="s">
        <v>4</v>
      </c>
      <c r="F123" s="2" t="s">
        <v>3</v>
      </c>
      <c r="G123" s="1">
        <v>1</v>
      </c>
      <c r="H123" s="2" t="s">
        <v>2</v>
      </c>
      <c r="I123" s="2" t="s">
        <v>1</v>
      </c>
      <c r="J123" s="1">
        <v>0</v>
      </c>
      <c r="K123" s="2" t="s">
        <v>2244</v>
      </c>
      <c r="L123" s="1">
        <v>0</v>
      </c>
      <c r="M123" s="1">
        <v>4</v>
      </c>
      <c r="N123" s="1">
        <v>0</v>
      </c>
    </row>
    <row r="124" spans="1:14">
      <c r="A124" s="1">
        <v>134</v>
      </c>
      <c r="B124" s="1">
        <v>750494</v>
      </c>
      <c r="C124" s="2" t="str">
        <f ca="1">VLOOKUP(B124,'Fichier FA (en entrée)'!B:D,3)</f>
        <v>BIBCACMHUB</v>
      </c>
      <c r="D124" s="2" t="str">
        <f ca="1">VLOOKUP(B124,'Fichier FA (en entrée)'!B:E,4)</f>
        <v>Twrmvgrqlpkun</v>
      </c>
      <c r="E124" s="2" t="s">
        <v>19</v>
      </c>
      <c r="F124" s="2" t="s">
        <v>3</v>
      </c>
      <c r="G124" s="1">
        <v>1</v>
      </c>
      <c r="H124" s="1">
        <v>10.98</v>
      </c>
      <c r="I124" s="2" t="s">
        <v>1</v>
      </c>
      <c r="J124" s="1">
        <v>3</v>
      </c>
      <c r="K124" s="2" t="s">
        <v>2244</v>
      </c>
      <c r="L124" s="1">
        <v>0</v>
      </c>
      <c r="M124" s="1">
        <v>16</v>
      </c>
      <c r="N124" s="1">
        <v>0</v>
      </c>
    </row>
    <row r="125" spans="1:14">
      <c r="A125" s="1">
        <v>16</v>
      </c>
      <c r="B125" s="1">
        <v>340489</v>
      </c>
      <c r="C125" s="2" t="str">
        <f ca="1">VLOOKUP(B125,'Fichier FA (en entrée)'!B:D,3)</f>
        <v>OHDLHXTGXL</v>
      </c>
      <c r="D125" s="2" t="str">
        <f ca="1">VLOOKUP(B125,'Fichier FA (en entrée)'!B:E,4)</f>
        <v>Icaowkrismlhf</v>
      </c>
      <c r="E125" s="2" t="s">
        <v>19</v>
      </c>
      <c r="F125" s="2" t="s">
        <v>3</v>
      </c>
      <c r="G125" s="1">
        <v>1</v>
      </c>
      <c r="H125" s="1">
        <v>13.35</v>
      </c>
      <c r="I125" s="2" t="s">
        <v>1</v>
      </c>
      <c r="J125" s="1">
        <v>3</v>
      </c>
      <c r="K125" s="2" t="s">
        <v>2244</v>
      </c>
      <c r="L125" s="1">
        <v>0</v>
      </c>
      <c r="M125" s="1">
        <v>16</v>
      </c>
      <c r="N125" s="1">
        <v>0</v>
      </c>
    </row>
    <row r="126" spans="1:14">
      <c r="A126" s="1">
        <v>154</v>
      </c>
      <c r="B126" s="1">
        <v>833162</v>
      </c>
      <c r="C126" s="2" t="str">
        <f ca="1">VLOOKUP(B126,'Fichier FA (en entrée)'!B:D,3)</f>
        <v>JZRKBTATYS</v>
      </c>
      <c r="D126" s="2" t="str">
        <f ca="1">VLOOKUP(B126,'Fichier FA (en entrée)'!B:E,4)</f>
        <v>Yjepwwuueihej</v>
      </c>
      <c r="E126" s="2" t="s">
        <v>31</v>
      </c>
      <c r="F126" s="2" t="s">
        <v>3</v>
      </c>
      <c r="G126" s="1">
        <v>1</v>
      </c>
      <c r="H126" s="1">
        <v>10.73</v>
      </c>
      <c r="I126" s="2" t="s">
        <v>1</v>
      </c>
      <c r="J126" s="1">
        <v>3</v>
      </c>
      <c r="K126" s="2" t="s">
        <v>2244</v>
      </c>
      <c r="L126" s="1">
        <v>0</v>
      </c>
      <c r="M126" s="1">
        <v>53</v>
      </c>
      <c r="N126" s="1">
        <v>0</v>
      </c>
    </row>
    <row r="127" spans="1:14">
      <c r="A127" s="1">
        <v>372</v>
      </c>
      <c r="B127" s="1">
        <v>598363</v>
      </c>
      <c r="C127" s="2" t="str">
        <f ca="1">VLOOKUP(B127,'Fichier FA (en entrée)'!B:D,3)</f>
        <v>SNGKGDALGT</v>
      </c>
      <c r="D127" s="2" t="str">
        <f ca="1">VLOOKUP(B127,'Fichier FA (en entrée)'!B:E,4)</f>
        <v>Pzkpcrtulpkej</v>
      </c>
      <c r="E127" s="2" t="s">
        <v>28</v>
      </c>
      <c r="F127" s="2" t="s">
        <v>3</v>
      </c>
      <c r="G127" s="1">
        <v>1</v>
      </c>
      <c r="H127" s="1">
        <v>8.86</v>
      </c>
      <c r="I127" s="2" t="s">
        <v>1</v>
      </c>
      <c r="J127" s="1">
        <v>3</v>
      </c>
      <c r="K127" s="2" t="s">
        <v>2244</v>
      </c>
      <c r="L127" s="1">
        <v>0</v>
      </c>
      <c r="M127" s="1">
        <v>0</v>
      </c>
      <c r="N127" s="1">
        <v>0</v>
      </c>
    </row>
    <row r="128" spans="1:14">
      <c r="A128" s="1">
        <v>163</v>
      </c>
      <c r="B128" s="1">
        <v>1134123</v>
      </c>
      <c r="C128" s="2" t="str">
        <f ca="1">VLOOKUP(B128,'Fichier FA (en entrée)'!B:D,3)</f>
        <v>NHWUFFQITT</v>
      </c>
      <c r="D128" s="2" t="str">
        <f ca="1">VLOOKUP(B128,'Fichier FA (en entrée)'!B:E,4)</f>
        <v>Fjgunvqyfiaww</v>
      </c>
      <c r="E128" s="2" t="s">
        <v>52</v>
      </c>
      <c r="F128" s="2" t="s">
        <v>3</v>
      </c>
      <c r="G128" s="1">
        <v>1</v>
      </c>
      <c r="H128" s="1">
        <v>10.64</v>
      </c>
      <c r="I128" s="2" t="s">
        <v>1</v>
      </c>
      <c r="J128" s="1">
        <v>3</v>
      </c>
      <c r="K128" s="2" t="s">
        <v>2244</v>
      </c>
      <c r="L128" s="1">
        <v>0</v>
      </c>
      <c r="M128" s="1">
        <v>1</v>
      </c>
      <c r="N128" s="1">
        <v>0</v>
      </c>
    </row>
    <row r="129" spans="1:14">
      <c r="A129" s="2" t="s">
        <v>2</v>
      </c>
      <c r="B129" s="1">
        <v>1147944</v>
      </c>
      <c r="C129" s="2" t="str">
        <f ca="1">VLOOKUP(B129,'Fichier FA (en entrée)'!B:D,3)</f>
        <v>SOOMDMRCDF</v>
      </c>
      <c r="D129" s="2" t="str">
        <f ca="1">VLOOKUP(B129,'Fichier FA (en entrée)'!B:E,4)</f>
        <v>Pjxmaxtipmgid</v>
      </c>
      <c r="E129" s="2" t="s">
        <v>4</v>
      </c>
      <c r="F129" s="2" t="s">
        <v>3</v>
      </c>
      <c r="G129" s="1">
        <v>1</v>
      </c>
      <c r="H129" s="2" t="s">
        <v>2</v>
      </c>
      <c r="I129" s="2" t="s">
        <v>1</v>
      </c>
      <c r="J129" s="1">
        <v>0</v>
      </c>
      <c r="K129" s="2" t="s">
        <v>2244</v>
      </c>
      <c r="L129" s="1">
        <v>0</v>
      </c>
      <c r="M129" s="1">
        <v>4</v>
      </c>
      <c r="N129" s="1">
        <v>0</v>
      </c>
    </row>
    <row r="130" spans="1:14">
      <c r="A130" s="1">
        <v>23</v>
      </c>
      <c r="B130" s="1">
        <v>391758</v>
      </c>
      <c r="C130" s="2" t="str">
        <f ca="1">VLOOKUP(B130,'Fichier FA (en entrée)'!B:D,3)</f>
        <v>YMMRTLFIRW</v>
      </c>
      <c r="D130" s="2" t="str">
        <f ca="1">VLOOKUP(B130,'Fichier FA (en entrée)'!B:E,4)</f>
        <v>Vnbldrbfzncsd</v>
      </c>
      <c r="E130" s="2" t="s">
        <v>20</v>
      </c>
      <c r="F130" s="2" t="s">
        <v>3</v>
      </c>
      <c r="G130" s="1">
        <v>1</v>
      </c>
      <c r="H130" s="1">
        <v>13</v>
      </c>
      <c r="I130" s="2" t="s">
        <v>1</v>
      </c>
      <c r="J130" s="1">
        <v>3</v>
      </c>
      <c r="K130" s="2" t="s">
        <v>2244</v>
      </c>
      <c r="L130" s="1">
        <v>0</v>
      </c>
      <c r="M130" s="1">
        <v>2</v>
      </c>
      <c r="N130" s="1">
        <v>0</v>
      </c>
    </row>
    <row r="131" spans="1:14">
      <c r="A131" s="1">
        <v>42</v>
      </c>
      <c r="B131" s="1">
        <v>405390</v>
      </c>
      <c r="C131" s="2" t="str">
        <f ca="1">VLOOKUP(B131,'Fichier FA (en entrée)'!B:D,3)</f>
        <v>KJJYNYYDAB</v>
      </c>
      <c r="D131" s="2" t="str">
        <f ca="1">VLOOKUP(B131,'Fichier FA (en entrée)'!B:E,4)</f>
        <v>Kspdowihutxpl</v>
      </c>
      <c r="E131" s="2" t="s">
        <v>19</v>
      </c>
      <c r="F131" s="2" t="s">
        <v>3</v>
      </c>
      <c r="G131" s="1">
        <v>1</v>
      </c>
      <c r="H131" s="1">
        <v>12.38</v>
      </c>
      <c r="I131" s="2" t="s">
        <v>1</v>
      </c>
      <c r="J131" s="1">
        <v>3</v>
      </c>
      <c r="K131" s="2" t="s">
        <v>2244</v>
      </c>
      <c r="L131" s="1">
        <v>0</v>
      </c>
      <c r="M131" s="1">
        <v>18</v>
      </c>
      <c r="N131" s="1">
        <v>0</v>
      </c>
    </row>
    <row r="132" spans="1:14">
      <c r="A132" s="2" t="s">
        <v>2</v>
      </c>
      <c r="B132" s="1">
        <v>1023775</v>
      </c>
      <c r="C132" s="2" t="str">
        <f ca="1">VLOOKUP(B132,'Fichier FA (en entrée)'!B:D,3)</f>
        <v>FGHQMEKIAM</v>
      </c>
      <c r="D132" s="2" t="str">
        <f ca="1">VLOOKUP(B132,'Fichier FA (en entrée)'!B:E,4)</f>
        <v>Yzoiaszubgohl</v>
      </c>
      <c r="E132" s="2" t="s">
        <v>4</v>
      </c>
      <c r="F132" s="2" t="s">
        <v>3</v>
      </c>
      <c r="G132" s="1">
        <v>1</v>
      </c>
      <c r="H132" s="2" t="s">
        <v>2</v>
      </c>
      <c r="I132" s="2" t="s">
        <v>1</v>
      </c>
      <c r="J132" s="1">
        <v>0</v>
      </c>
      <c r="K132" s="2" t="s">
        <v>2244</v>
      </c>
      <c r="L132" s="1">
        <v>0</v>
      </c>
      <c r="M132" s="1">
        <v>4</v>
      </c>
      <c r="N132" s="1">
        <v>0</v>
      </c>
    </row>
    <row r="133" spans="1:14">
      <c r="A133" s="1">
        <v>267</v>
      </c>
      <c r="B133" s="1">
        <v>809112</v>
      </c>
      <c r="C133" s="2" t="str">
        <f ca="1">VLOOKUP(B133,'Fichier FA (en entrée)'!B:D,3)</f>
        <v>WJSVTVBVHF</v>
      </c>
      <c r="D133" s="2" t="str">
        <f ca="1">VLOOKUP(B133,'Fichier FA (en entrée)'!B:E,4)</f>
        <v>Ctnqvbjoknkug</v>
      </c>
      <c r="E133" s="2" t="s">
        <v>15</v>
      </c>
      <c r="F133" s="2" t="s">
        <v>3</v>
      </c>
      <c r="G133" s="1">
        <v>1</v>
      </c>
      <c r="H133" s="1">
        <v>9.6999999999999993</v>
      </c>
      <c r="I133" s="2" t="s">
        <v>1</v>
      </c>
      <c r="J133" s="1">
        <v>3</v>
      </c>
      <c r="K133" s="2" t="s">
        <v>2244</v>
      </c>
      <c r="L133" s="1">
        <v>0</v>
      </c>
      <c r="M133" s="1">
        <v>2</v>
      </c>
      <c r="N133" s="1">
        <v>0</v>
      </c>
    </row>
    <row r="134" spans="1:14">
      <c r="A134" s="1">
        <v>221</v>
      </c>
      <c r="B134" s="1">
        <v>502732</v>
      </c>
      <c r="C134" s="2" t="str">
        <f ca="1">VLOOKUP(B134,'Fichier FA (en entrée)'!B:D,3)</f>
        <v>XMEAHDQOQB</v>
      </c>
      <c r="D134" s="2" t="str">
        <f ca="1">VLOOKUP(B134,'Fichier FA (en entrée)'!B:E,4)</f>
        <v>Kjdzpvrvchytm</v>
      </c>
      <c r="E134" s="2" t="s">
        <v>14</v>
      </c>
      <c r="F134" s="2" t="s">
        <v>3</v>
      </c>
      <c r="G134" s="1">
        <v>1</v>
      </c>
      <c r="H134" s="1">
        <v>10.02</v>
      </c>
      <c r="I134" s="2" t="s">
        <v>1</v>
      </c>
      <c r="J134" s="1">
        <v>3</v>
      </c>
      <c r="K134" s="2" t="s">
        <v>2244</v>
      </c>
      <c r="L134" s="1">
        <v>0</v>
      </c>
      <c r="M134" s="1">
        <v>16</v>
      </c>
      <c r="N134" s="1">
        <v>0</v>
      </c>
    </row>
    <row r="135" spans="1:14">
      <c r="A135" s="1">
        <v>225</v>
      </c>
      <c r="B135" s="1">
        <v>287412</v>
      </c>
      <c r="C135" s="2" t="str">
        <f ca="1">VLOOKUP(B135,'Fichier FA (en entrée)'!B:D,3)</f>
        <v>EWWBWBZUQK</v>
      </c>
      <c r="D135" s="2" t="str">
        <f ca="1">VLOOKUP(B135,'Fichier FA (en entrée)'!B:E,4)</f>
        <v>Nydzppatnfktp</v>
      </c>
      <c r="E135" s="2" t="s">
        <v>27</v>
      </c>
      <c r="F135" s="2" t="s">
        <v>3</v>
      </c>
      <c r="G135" s="1">
        <v>1</v>
      </c>
      <c r="H135" s="1">
        <v>10</v>
      </c>
      <c r="I135" s="2" t="s">
        <v>1</v>
      </c>
      <c r="J135" s="1">
        <v>3</v>
      </c>
      <c r="K135" s="2" t="s">
        <v>2244</v>
      </c>
      <c r="L135" s="1">
        <v>0</v>
      </c>
      <c r="M135" s="1">
        <v>14</v>
      </c>
      <c r="N135" s="1">
        <v>0</v>
      </c>
    </row>
    <row r="136" spans="1:14">
      <c r="A136" s="1">
        <v>101</v>
      </c>
      <c r="B136" s="1">
        <v>731103</v>
      </c>
      <c r="C136" s="2" t="str">
        <f ca="1">VLOOKUP(B136,'Fichier FA (en entrée)'!B:D,3)</f>
        <v>CXGTMBHXCN</v>
      </c>
      <c r="D136" s="2" t="str">
        <f ca="1">VLOOKUP(B136,'Fichier FA (en entrée)'!B:E,4)</f>
        <v>Ajgdqjbhrijqh</v>
      </c>
      <c r="E136" s="2" t="s">
        <v>20</v>
      </c>
      <c r="F136" s="2" t="s">
        <v>3</v>
      </c>
      <c r="G136" s="1">
        <v>1</v>
      </c>
      <c r="H136" s="1">
        <v>11.24</v>
      </c>
      <c r="I136" s="2" t="s">
        <v>1</v>
      </c>
      <c r="J136" s="1">
        <v>3</v>
      </c>
      <c r="K136" s="2" t="s">
        <v>2244</v>
      </c>
      <c r="L136" s="1">
        <v>0</v>
      </c>
      <c r="M136" s="1">
        <v>0</v>
      </c>
      <c r="N136" s="1">
        <v>0</v>
      </c>
    </row>
    <row r="137" spans="1:14">
      <c r="A137" s="1">
        <v>231</v>
      </c>
      <c r="B137" s="1">
        <v>673311</v>
      </c>
      <c r="C137" s="2" t="str">
        <f ca="1">VLOOKUP(B137,'Fichier FA (en entrée)'!B:D,3)</f>
        <v>PIUBMUXXRJ</v>
      </c>
      <c r="D137" s="2" t="str">
        <f ca="1">VLOOKUP(B137,'Fichier FA (en entrée)'!B:E,4)</f>
        <v>Nhtwlplmtmmjr</v>
      </c>
      <c r="E137" s="2" t="s">
        <v>112</v>
      </c>
      <c r="F137" s="2" t="s">
        <v>3</v>
      </c>
      <c r="G137" s="1">
        <v>1</v>
      </c>
      <c r="H137" s="1">
        <v>9.92</v>
      </c>
      <c r="I137" s="2" t="s">
        <v>1</v>
      </c>
      <c r="J137" s="1">
        <v>3</v>
      </c>
      <c r="K137" s="2" t="s">
        <v>2244</v>
      </c>
      <c r="L137" s="1">
        <v>0</v>
      </c>
      <c r="M137" s="1">
        <v>1</v>
      </c>
      <c r="N137" s="1">
        <v>0</v>
      </c>
    </row>
    <row r="138" spans="1:14">
      <c r="A138" s="1">
        <v>438</v>
      </c>
      <c r="B138" s="1">
        <v>575968</v>
      </c>
      <c r="C138" s="2" t="str">
        <f ca="1">VLOOKUP(B138,'Fichier FA (en entrée)'!B:D,3)</f>
        <v>QMXOKYIEOC</v>
      </c>
      <c r="D138" s="2" t="str">
        <f ca="1">VLOOKUP(B138,'Fichier FA (en entrée)'!B:E,4)</f>
        <v>Kahgsoxxidihf</v>
      </c>
      <c r="E138" s="2" t="s">
        <v>14</v>
      </c>
      <c r="F138" s="2" t="s">
        <v>3</v>
      </c>
      <c r="G138" s="1">
        <v>1</v>
      </c>
      <c r="H138" s="1">
        <v>8.26</v>
      </c>
      <c r="I138" s="2" t="s">
        <v>1</v>
      </c>
      <c r="J138" s="1">
        <v>3</v>
      </c>
      <c r="K138" s="2" t="s">
        <v>2244</v>
      </c>
      <c r="L138" s="1">
        <v>0</v>
      </c>
      <c r="M138" s="1">
        <v>19</v>
      </c>
      <c r="N138" s="1">
        <v>0</v>
      </c>
    </row>
    <row r="139" spans="1:14">
      <c r="A139" s="1">
        <v>447</v>
      </c>
      <c r="B139" s="1">
        <v>268416</v>
      </c>
      <c r="C139" s="2" t="str">
        <f ca="1">VLOOKUP(B139,'Fichier FA (en entrée)'!B:D,3)</f>
        <v>APQWOLOFLL</v>
      </c>
      <c r="D139" s="2" t="str">
        <f ca="1">VLOOKUP(B139,'Fichier FA (en entrée)'!B:E,4)</f>
        <v>Pitssuwhttqcq</v>
      </c>
      <c r="E139" s="2" t="s">
        <v>27</v>
      </c>
      <c r="F139" s="2" t="s">
        <v>3</v>
      </c>
      <c r="G139" s="1">
        <v>1</v>
      </c>
      <c r="H139" s="1">
        <v>8.1</v>
      </c>
      <c r="I139" s="2" t="s">
        <v>1</v>
      </c>
      <c r="J139" s="1">
        <v>3</v>
      </c>
      <c r="K139" s="2" t="s">
        <v>2244</v>
      </c>
      <c r="L139" s="1">
        <v>0</v>
      </c>
      <c r="M139" s="1">
        <v>13</v>
      </c>
      <c r="N139" s="1">
        <v>0</v>
      </c>
    </row>
    <row r="140" spans="1:14">
      <c r="A140" s="1">
        <v>200</v>
      </c>
      <c r="B140" s="1">
        <v>1157526</v>
      </c>
      <c r="C140" s="2" t="str">
        <f ca="1">VLOOKUP(B140,'Fichier FA (en entrée)'!B:D,3)</f>
        <v>AESZTAYUJX</v>
      </c>
      <c r="D140" s="2" t="str">
        <f ca="1">VLOOKUP(B140,'Fichier FA (en entrée)'!B:E,4)</f>
        <v>Htjhsanqsvodv</v>
      </c>
      <c r="E140" s="2" t="s">
        <v>46</v>
      </c>
      <c r="F140" s="2" t="s">
        <v>3</v>
      </c>
      <c r="G140" s="1">
        <v>1</v>
      </c>
      <c r="H140" s="1">
        <v>10.199999999999999</v>
      </c>
      <c r="I140" s="2" t="s">
        <v>1</v>
      </c>
      <c r="J140" s="1">
        <v>3</v>
      </c>
      <c r="K140" s="2" t="s">
        <v>2244</v>
      </c>
      <c r="L140" s="1">
        <v>0</v>
      </c>
      <c r="M140" s="1">
        <v>22</v>
      </c>
      <c r="N140" s="1">
        <v>0</v>
      </c>
    </row>
    <row r="141" spans="1:14">
      <c r="A141" s="1">
        <v>348</v>
      </c>
      <c r="B141" s="1">
        <v>247654</v>
      </c>
      <c r="C141" s="2" t="str">
        <f ca="1">VLOOKUP(B141,'Fichier FA (en entrée)'!B:D,3)</f>
        <v>GNMWEYGFKM</v>
      </c>
      <c r="D141" s="2" t="str">
        <f ca="1">VLOOKUP(B141,'Fichier FA (en entrée)'!B:E,4)</f>
        <v>Wrbugkltbzjcn</v>
      </c>
      <c r="E141" s="2" t="s">
        <v>14</v>
      </c>
      <c r="F141" s="2" t="s">
        <v>3</v>
      </c>
      <c r="G141" s="1">
        <v>1</v>
      </c>
      <c r="H141" s="1">
        <v>9.08</v>
      </c>
      <c r="I141" s="2" t="s">
        <v>1</v>
      </c>
      <c r="J141" s="1">
        <v>3</v>
      </c>
      <c r="K141" s="2" t="s">
        <v>2244</v>
      </c>
      <c r="L141" s="1">
        <v>0</v>
      </c>
      <c r="M141" s="1">
        <v>16</v>
      </c>
      <c r="N141" s="1">
        <v>0</v>
      </c>
    </row>
    <row r="142" spans="1:14">
      <c r="A142" s="1">
        <v>37</v>
      </c>
      <c r="B142" s="1">
        <v>278427</v>
      </c>
      <c r="C142" s="2" t="str">
        <f ca="1">VLOOKUP(B142,'Fichier FA (en entrée)'!B:D,3)</f>
        <v>DCECHRULEF</v>
      </c>
      <c r="D142" s="2" t="str">
        <f ca="1">VLOOKUP(B142,'Fichier FA (en entrée)'!B:E,4)</f>
        <v>Sxiumxqtkhuzl</v>
      </c>
      <c r="E142" s="2" t="s">
        <v>25</v>
      </c>
      <c r="F142" s="2" t="s">
        <v>3</v>
      </c>
      <c r="G142" s="1">
        <v>1</v>
      </c>
      <c r="H142" s="1">
        <v>12.46</v>
      </c>
      <c r="I142" s="2" t="s">
        <v>1</v>
      </c>
      <c r="J142" s="1">
        <v>3</v>
      </c>
      <c r="K142" s="2" t="s">
        <v>2244</v>
      </c>
      <c r="L142" s="1">
        <v>0</v>
      </c>
      <c r="M142" s="1">
        <v>0</v>
      </c>
      <c r="N142" s="1">
        <v>0</v>
      </c>
    </row>
    <row r="143" spans="1:14">
      <c r="A143" s="1">
        <v>69</v>
      </c>
      <c r="B143" s="1">
        <v>778268</v>
      </c>
      <c r="C143" s="2" t="str">
        <f ca="1">VLOOKUP(B143,'Fichier FA (en entrée)'!B:D,3)</f>
        <v>EMCCOXCTPV</v>
      </c>
      <c r="D143" s="2" t="str">
        <f ca="1">VLOOKUP(B143,'Fichier FA (en entrée)'!B:E,4)</f>
        <v>Ddsfagrgxxeep</v>
      </c>
      <c r="E143" s="2" t="s">
        <v>24</v>
      </c>
      <c r="F143" s="2" t="s">
        <v>3</v>
      </c>
      <c r="G143" s="1">
        <v>1</v>
      </c>
      <c r="H143" s="1">
        <v>11.69</v>
      </c>
      <c r="I143" s="2" t="s">
        <v>1</v>
      </c>
      <c r="J143" s="1">
        <v>3</v>
      </c>
      <c r="K143" s="2" t="s">
        <v>2244</v>
      </c>
      <c r="L143" s="1">
        <v>0</v>
      </c>
      <c r="M143" s="1">
        <v>2</v>
      </c>
      <c r="N143" s="1">
        <v>0</v>
      </c>
    </row>
    <row r="144" spans="1:14">
      <c r="A144" s="1">
        <v>127</v>
      </c>
      <c r="B144" s="1">
        <v>703872</v>
      </c>
      <c r="C144" s="2" t="str">
        <f ca="1">VLOOKUP(B144,'Fichier FA (en entrée)'!B:D,3)</f>
        <v>XKHTIVRPMX</v>
      </c>
      <c r="D144" s="2" t="str">
        <f ca="1">VLOOKUP(B144,'Fichier FA (en entrée)'!B:E,4)</f>
        <v>Intkzsrcwdwgi</v>
      </c>
      <c r="E144" s="2" t="s">
        <v>22</v>
      </c>
      <c r="F144" s="2" t="s">
        <v>3</v>
      </c>
      <c r="G144" s="1">
        <v>1</v>
      </c>
      <c r="H144" s="1">
        <v>11.02</v>
      </c>
      <c r="I144" s="2" t="s">
        <v>1</v>
      </c>
      <c r="J144" s="1">
        <v>3</v>
      </c>
      <c r="K144" s="2" t="s">
        <v>2244</v>
      </c>
      <c r="L144" s="1">
        <v>0</v>
      </c>
      <c r="M144" s="1">
        <v>7</v>
      </c>
      <c r="N144" s="1">
        <v>0</v>
      </c>
    </row>
    <row r="145" spans="1:14">
      <c r="A145" s="1">
        <v>31</v>
      </c>
      <c r="B145" s="1">
        <v>1056005</v>
      </c>
      <c r="C145" s="2" t="str">
        <f ca="1">VLOOKUP(B145,'Fichier FA (en entrée)'!B:D,3)</f>
        <v>MXIHSLLQBH</v>
      </c>
      <c r="D145" s="2" t="str">
        <f ca="1">VLOOKUP(B145,'Fichier FA (en entrée)'!B:E,4)</f>
        <v>Vmjvpqlrsxfzq</v>
      </c>
      <c r="E145" s="2" t="s">
        <v>79</v>
      </c>
      <c r="F145" s="2" t="s">
        <v>3</v>
      </c>
      <c r="G145" s="1">
        <v>1</v>
      </c>
      <c r="H145" s="1">
        <v>12.65</v>
      </c>
      <c r="I145" s="2" t="s">
        <v>1</v>
      </c>
      <c r="J145" s="1">
        <v>3</v>
      </c>
      <c r="K145" s="2" t="s">
        <v>2244</v>
      </c>
      <c r="L145" s="1">
        <v>0</v>
      </c>
      <c r="M145" s="1">
        <v>7</v>
      </c>
      <c r="N145" s="1">
        <v>0</v>
      </c>
    </row>
    <row r="146" spans="1:14">
      <c r="A146" s="1">
        <v>466</v>
      </c>
      <c r="B146" s="1">
        <v>378991</v>
      </c>
      <c r="C146" s="2" t="str">
        <f ca="1">VLOOKUP(B146,'Fichier FA (en entrée)'!B:D,3)</f>
        <v>EERZUDBRES</v>
      </c>
      <c r="D146" s="2" t="str">
        <f ca="1">VLOOKUP(B146,'Fichier FA (en entrée)'!B:E,4)</f>
        <v>Ivqhwgutayevc</v>
      </c>
      <c r="E146" s="2" t="s">
        <v>19</v>
      </c>
      <c r="F146" s="2" t="s">
        <v>3</v>
      </c>
      <c r="G146" s="1">
        <v>1</v>
      </c>
      <c r="H146" s="1">
        <v>7.74</v>
      </c>
      <c r="I146" s="2" t="s">
        <v>1</v>
      </c>
      <c r="J146" s="1">
        <v>3</v>
      </c>
      <c r="K146" s="2" t="s">
        <v>2244</v>
      </c>
      <c r="L146" s="1">
        <v>0</v>
      </c>
      <c r="M146" s="1">
        <v>16</v>
      </c>
      <c r="N146" s="1">
        <v>0</v>
      </c>
    </row>
    <row r="147" spans="1:14">
      <c r="A147" s="1">
        <v>76</v>
      </c>
      <c r="B147" s="1">
        <v>305476</v>
      </c>
      <c r="C147" s="2" t="str">
        <f ca="1">VLOOKUP(B147,'Fichier FA (en entrée)'!B:D,3)</f>
        <v>ANQOBWVKEW</v>
      </c>
      <c r="D147" s="2" t="str">
        <f ca="1">VLOOKUP(B147,'Fichier FA (en entrée)'!B:E,4)</f>
        <v>Jyiyhptqfyggn</v>
      </c>
      <c r="E147" s="2" t="s">
        <v>28</v>
      </c>
      <c r="F147" s="2" t="s">
        <v>3</v>
      </c>
      <c r="G147" s="1">
        <v>1</v>
      </c>
      <c r="H147" s="1">
        <v>11.61</v>
      </c>
      <c r="I147" s="2" t="s">
        <v>1</v>
      </c>
      <c r="J147" s="1">
        <v>3</v>
      </c>
      <c r="K147" s="2" t="s">
        <v>2244</v>
      </c>
      <c r="L147" s="1">
        <v>0</v>
      </c>
      <c r="M147" s="1">
        <v>2</v>
      </c>
      <c r="N147" s="1">
        <v>0</v>
      </c>
    </row>
    <row r="148" spans="1:14">
      <c r="A148" s="1">
        <v>290</v>
      </c>
      <c r="B148" s="1">
        <v>651808</v>
      </c>
      <c r="C148" s="2" t="str">
        <f ca="1">VLOOKUP(B148,'Fichier FA (en entrée)'!B:D,3)</f>
        <v>PCJTHKPBDV</v>
      </c>
      <c r="D148" s="2" t="str">
        <f ca="1">VLOOKUP(B148,'Fichier FA (en entrée)'!B:E,4)</f>
        <v>Aynsbhoxcodda</v>
      </c>
      <c r="E148" s="2" t="s">
        <v>20</v>
      </c>
      <c r="F148" s="2" t="s">
        <v>3</v>
      </c>
      <c r="G148" s="1">
        <v>1</v>
      </c>
      <c r="H148" s="1">
        <v>9.4700000000000006</v>
      </c>
      <c r="I148" s="2" t="s">
        <v>1</v>
      </c>
      <c r="J148" s="1">
        <v>3</v>
      </c>
      <c r="K148" s="2" t="s">
        <v>2244</v>
      </c>
      <c r="L148" s="1">
        <v>0</v>
      </c>
      <c r="M148" s="1">
        <v>4</v>
      </c>
      <c r="N148" s="1">
        <v>0</v>
      </c>
    </row>
    <row r="149" spans="1:14">
      <c r="A149" s="1">
        <v>460</v>
      </c>
      <c r="B149" s="1">
        <v>143555</v>
      </c>
      <c r="C149" s="2" t="str">
        <f ca="1">VLOOKUP(B149,'Fichier FA (en entrée)'!B:D,3)</f>
        <v>TJPBDHNNRR</v>
      </c>
      <c r="D149" s="2" t="str">
        <f ca="1">VLOOKUP(B149,'Fichier FA (en entrée)'!B:E,4)</f>
        <v>Ajkpgykgkfxzu</v>
      </c>
      <c r="E149" s="2" t="s">
        <v>17</v>
      </c>
      <c r="F149" s="2" t="s">
        <v>3</v>
      </c>
      <c r="G149" s="1">
        <v>1</v>
      </c>
      <c r="H149" s="1">
        <v>7.9</v>
      </c>
      <c r="I149" s="2" t="s">
        <v>1</v>
      </c>
      <c r="J149" s="1">
        <v>3</v>
      </c>
      <c r="K149" s="2" t="s">
        <v>2244</v>
      </c>
      <c r="L149" s="1">
        <v>0</v>
      </c>
      <c r="M149" s="1">
        <v>1</v>
      </c>
      <c r="N149" s="1">
        <v>0</v>
      </c>
    </row>
    <row r="150" spans="1:14">
      <c r="A150" s="1">
        <v>390</v>
      </c>
      <c r="B150" s="1">
        <v>285158</v>
      </c>
      <c r="C150" s="2" t="str">
        <f ca="1">VLOOKUP(B150,'Fichier FA (en entrée)'!B:D,3)</f>
        <v>EXITYYPKSC</v>
      </c>
      <c r="D150" s="2" t="str">
        <f ca="1">VLOOKUP(B150,'Fichier FA (en entrée)'!B:E,4)</f>
        <v>Lpoxpvwelcezy</v>
      </c>
      <c r="E150" s="2" t="s">
        <v>18</v>
      </c>
      <c r="F150" s="2" t="s">
        <v>3</v>
      </c>
      <c r="G150" s="1">
        <v>1</v>
      </c>
      <c r="H150" s="1">
        <v>8.7200000000000006</v>
      </c>
      <c r="I150" s="2" t="s">
        <v>1</v>
      </c>
      <c r="J150" s="1">
        <v>3</v>
      </c>
      <c r="K150" s="2" t="s">
        <v>2244</v>
      </c>
      <c r="L150" s="1">
        <v>0</v>
      </c>
      <c r="M150" s="1">
        <v>16</v>
      </c>
      <c r="N150" s="1">
        <v>0</v>
      </c>
    </row>
    <row r="151" spans="1:14">
      <c r="A151" s="1">
        <v>101</v>
      </c>
      <c r="B151" s="1">
        <v>731004</v>
      </c>
      <c r="C151" s="2" t="str">
        <f ca="1">VLOOKUP(B151,'Fichier FA (en entrée)'!B:D,3)</f>
        <v>URSXEJKJXR</v>
      </c>
      <c r="D151" s="2" t="str">
        <f ca="1">VLOOKUP(B151,'Fichier FA (en entrée)'!B:E,4)</f>
        <v>Izrccfahglwzz</v>
      </c>
      <c r="E151" s="2" t="s">
        <v>20</v>
      </c>
      <c r="F151" s="2" t="s">
        <v>3</v>
      </c>
      <c r="G151" s="1">
        <v>1</v>
      </c>
      <c r="H151" s="1">
        <v>11.24</v>
      </c>
      <c r="I151" s="2" t="s">
        <v>1</v>
      </c>
      <c r="J151" s="1">
        <v>3</v>
      </c>
      <c r="K151" s="2" t="s">
        <v>2244</v>
      </c>
      <c r="L151" s="1">
        <v>0</v>
      </c>
      <c r="M151" s="1">
        <v>1</v>
      </c>
      <c r="N151" s="1">
        <v>0</v>
      </c>
    </row>
    <row r="152" spans="1:14">
      <c r="A152" s="1">
        <v>435</v>
      </c>
      <c r="B152" s="1">
        <v>470733</v>
      </c>
      <c r="C152" s="2" t="str">
        <f ca="1">VLOOKUP(B152,'Fichier FA (en entrée)'!B:D,3)</f>
        <v>UJROSSXWZO</v>
      </c>
      <c r="D152" s="2" t="str">
        <f ca="1">VLOOKUP(B152,'Fichier FA (en entrée)'!B:E,4)</f>
        <v>Guapbfogihbnj</v>
      </c>
      <c r="E152" s="2" t="s">
        <v>22</v>
      </c>
      <c r="F152" s="2" t="s">
        <v>3</v>
      </c>
      <c r="G152" s="1">
        <v>1</v>
      </c>
      <c r="H152" s="1">
        <v>8.3000000000000007</v>
      </c>
      <c r="I152" s="2" t="s">
        <v>1</v>
      </c>
      <c r="J152" s="1">
        <v>3</v>
      </c>
      <c r="K152" s="2" t="s">
        <v>2244</v>
      </c>
      <c r="L152" s="1">
        <v>0</v>
      </c>
      <c r="M152" s="1">
        <v>0</v>
      </c>
      <c r="N152" s="1">
        <v>0</v>
      </c>
    </row>
    <row r="153" spans="1:14">
      <c r="A153" s="1">
        <v>407</v>
      </c>
      <c r="B153" s="1">
        <v>404215</v>
      </c>
      <c r="C153" s="2" t="str">
        <f ca="1">VLOOKUP(B153,'Fichier FA (en entrée)'!B:D,3)</f>
        <v>PEUDWUTTKT</v>
      </c>
      <c r="D153" s="2" t="str">
        <f ca="1">VLOOKUP(B153,'Fichier FA (en entrée)'!B:E,4)</f>
        <v>Orcdwbvxuhvdg</v>
      </c>
      <c r="E153" s="2" t="s">
        <v>18</v>
      </c>
      <c r="F153" s="2" t="s">
        <v>3</v>
      </c>
      <c r="G153" s="1">
        <v>1</v>
      </c>
      <c r="H153" s="1">
        <v>8.5399999999999991</v>
      </c>
      <c r="I153" s="2" t="s">
        <v>1</v>
      </c>
      <c r="J153" s="1">
        <v>3</v>
      </c>
      <c r="K153" s="2" t="s">
        <v>2244</v>
      </c>
      <c r="L153" s="1">
        <v>0</v>
      </c>
      <c r="M153" s="1">
        <v>21</v>
      </c>
      <c r="N153" s="1">
        <v>0</v>
      </c>
    </row>
    <row r="154" spans="1:14">
      <c r="A154" s="1">
        <v>141</v>
      </c>
      <c r="B154" s="1">
        <v>156937</v>
      </c>
      <c r="C154" s="2" t="str">
        <f ca="1">VLOOKUP(B154,'Fichier FA (en entrée)'!B:D,3)</f>
        <v>PUMDIOHYCD</v>
      </c>
      <c r="D154" s="2" t="str">
        <f ca="1">VLOOKUP(B154,'Fichier FA (en entrée)'!B:E,4)</f>
        <v>Xhvzmuvccbcuy</v>
      </c>
      <c r="E154" s="2" t="s">
        <v>31</v>
      </c>
      <c r="F154" s="2" t="s">
        <v>3</v>
      </c>
      <c r="G154" s="1">
        <v>1</v>
      </c>
      <c r="H154" s="1">
        <v>10.9</v>
      </c>
      <c r="I154" s="2" t="s">
        <v>1</v>
      </c>
      <c r="J154" s="1">
        <v>3</v>
      </c>
      <c r="K154" s="2" t="s">
        <v>2244</v>
      </c>
      <c r="L154" s="1">
        <v>0</v>
      </c>
      <c r="M154" s="1">
        <v>0</v>
      </c>
      <c r="N154" s="1">
        <v>0</v>
      </c>
    </row>
    <row r="155" spans="1:14">
      <c r="A155" s="1">
        <v>382</v>
      </c>
      <c r="B155" s="1">
        <v>302219</v>
      </c>
      <c r="C155" s="2" t="str">
        <f ca="1">VLOOKUP(B155,'Fichier FA (en entrée)'!B:D,3)</f>
        <v>GCTATWYWFG</v>
      </c>
      <c r="D155" s="2" t="str">
        <f ca="1">VLOOKUP(B155,'Fichier FA (en entrée)'!B:E,4)</f>
        <v>Vqdchbntzzwtj</v>
      </c>
      <c r="E155" s="2" t="s">
        <v>14</v>
      </c>
      <c r="F155" s="2" t="s">
        <v>3</v>
      </c>
      <c r="G155" s="1">
        <v>1</v>
      </c>
      <c r="H155" s="1">
        <v>8.7799999999999994</v>
      </c>
      <c r="I155" s="2" t="s">
        <v>1</v>
      </c>
      <c r="J155" s="1">
        <v>3</v>
      </c>
      <c r="K155" s="2" t="s">
        <v>2244</v>
      </c>
      <c r="L155" s="1">
        <v>0</v>
      </c>
      <c r="M155" s="1">
        <v>15</v>
      </c>
      <c r="N155" s="1">
        <v>0</v>
      </c>
    </row>
    <row r="156" spans="1:14">
      <c r="A156" s="1">
        <v>286</v>
      </c>
      <c r="B156" s="1">
        <v>1101225</v>
      </c>
      <c r="C156" s="2" t="str">
        <f ca="1">VLOOKUP(B156,'Fichier FA (en entrée)'!B:D,3)</f>
        <v>YMNKGABEZR</v>
      </c>
      <c r="D156" s="2" t="str">
        <f ca="1">VLOOKUP(B156,'Fichier FA (en entrée)'!B:E,4)</f>
        <v>Iuhbhgukxsodi</v>
      </c>
      <c r="E156" s="2" t="s">
        <v>52</v>
      </c>
      <c r="F156" s="2" t="s">
        <v>3</v>
      </c>
      <c r="G156" s="1">
        <v>1</v>
      </c>
      <c r="H156" s="1">
        <v>9.49</v>
      </c>
      <c r="I156" s="2" t="s">
        <v>1</v>
      </c>
      <c r="J156" s="1">
        <v>3</v>
      </c>
      <c r="K156" s="2" t="s">
        <v>2244</v>
      </c>
      <c r="L156" s="1">
        <v>0</v>
      </c>
      <c r="M156" s="1">
        <v>4</v>
      </c>
      <c r="N156" s="1">
        <v>0</v>
      </c>
    </row>
    <row r="157" spans="1:14">
      <c r="A157" s="1">
        <v>464</v>
      </c>
      <c r="B157" s="1">
        <v>691123</v>
      </c>
      <c r="C157" s="2" t="str">
        <f ca="1">VLOOKUP(B157,'Fichier FA (en entrée)'!B:D,3)</f>
        <v>QUVHVAFXIE</v>
      </c>
      <c r="D157" s="2" t="str">
        <f ca="1">VLOOKUP(B157,'Fichier FA (en entrée)'!B:E,4)</f>
        <v>Vicifgrqxtrgk</v>
      </c>
      <c r="E157" s="2" t="s">
        <v>18</v>
      </c>
      <c r="F157" s="2" t="s">
        <v>3</v>
      </c>
      <c r="G157" s="1">
        <v>1</v>
      </c>
      <c r="H157" s="1">
        <v>7.79</v>
      </c>
      <c r="I157" s="2" t="s">
        <v>1</v>
      </c>
      <c r="J157" s="1">
        <v>3</v>
      </c>
      <c r="K157" s="2" t="s">
        <v>2244</v>
      </c>
      <c r="L157" s="1">
        <v>0</v>
      </c>
      <c r="M157" s="1">
        <v>16</v>
      </c>
      <c r="N157" s="1">
        <v>0</v>
      </c>
    </row>
    <row r="158" spans="1:14">
      <c r="A158" s="1">
        <v>405</v>
      </c>
      <c r="B158" s="1">
        <v>781411</v>
      </c>
      <c r="C158" s="2" t="str">
        <f ca="1">VLOOKUP(B158,'Fichier FA (en entrée)'!B:D,3)</f>
        <v>SMFDCZZKQG</v>
      </c>
      <c r="D158" s="2" t="str">
        <f ca="1">VLOOKUP(B158,'Fichier FA (en entrée)'!B:E,4)</f>
        <v>Tggrvualqeawn</v>
      </c>
      <c r="E158" s="2" t="s">
        <v>15</v>
      </c>
      <c r="F158" s="2" t="s">
        <v>3</v>
      </c>
      <c r="G158" s="1">
        <v>1</v>
      </c>
      <c r="H158" s="1">
        <v>8.6199999999999992</v>
      </c>
      <c r="I158" s="2" t="s">
        <v>1</v>
      </c>
      <c r="J158" s="1">
        <v>3</v>
      </c>
      <c r="K158" s="2" t="s">
        <v>2244</v>
      </c>
      <c r="L158" s="1">
        <v>0</v>
      </c>
      <c r="M158" s="1">
        <v>0</v>
      </c>
      <c r="N158" s="1">
        <v>0</v>
      </c>
    </row>
    <row r="159" spans="1:14">
      <c r="A159" s="1">
        <v>176</v>
      </c>
      <c r="B159" s="1">
        <v>554032</v>
      </c>
      <c r="C159" s="2" t="str">
        <f ca="1">VLOOKUP(B159,'Fichier FA (en entrée)'!B:D,3)</f>
        <v>SWOAIFXJMJ</v>
      </c>
      <c r="D159" s="2" t="str">
        <f ca="1">VLOOKUP(B159,'Fichier FA (en entrée)'!B:E,4)</f>
        <v>Kurajidcittlj</v>
      </c>
      <c r="E159" s="2" t="s">
        <v>14</v>
      </c>
      <c r="F159" s="2" t="s">
        <v>3</v>
      </c>
      <c r="G159" s="1">
        <v>1</v>
      </c>
      <c r="H159" s="1">
        <v>10.52</v>
      </c>
      <c r="I159" s="2" t="s">
        <v>1</v>
      </c>
      <c r="J159" s="1">
        <v>3</v>
      </c>
      <c r="K159" s="2" t="s">
        <v>2244</v>
      </c>
      <c r="L159" s="1">
        <v>0</v>
      </c>
      <c r="M159" s="1">
        <v>58</v>
      </c>
      <c r="N159" s="1">
        <v>0</v>
      </c>
    </row>
    <row r="160" spans="1:14">
      <c r="A160" s="1">
        <v>355</v>
      </c>
      <c r="B160" s="1">
        <v>1199192</v>
      </c>
      <c r="C160" s="2" t="str">
        <f ca="1">VLOOKUP(B160,'Fichier FA (en entrée)'!B:D,3)</f>
        <v>KYMUWXPORB</v>
      </c>
      <c r="D160" s="2" t="str">
        <f ca="1">VLOOKUP(B160,'Fichier FA (en entrée)'!B:E,4)</f>
        <v>Dqggewfasixtg</v>
      </c>
      <c r="E160" s="2" t="s">
        <v>64</v>
      </c>
      <c r="F160" s="2" t="s">
        <v>3</v>
      </c>
      <c r="G160" s="1">
        <v>1</v>
      </c>
      <c r="H160" s="1">
        <v>9.02</v>
      </c>
      <c r="I160" s="2" t="s">
        <v>1</v>
      </c>
      <c r="J160" s="1">
        <v>3</v>
      </c>
      <c r="K160" s="2" t="s">
        <v>2244</v>
      </c>
      <c r="L160" s="1">
        <v>0</v>
      </c>
      <c r="M160" s="1">
        <v>0</v>
      </c>
      <c r="N160" s="1">
        <v>0</v>
      </c>
    </row>
    <row r="161" spans="1:14">
      <c r="A161" s="1">
        <v>113</v>
      </c>
      <c r="B161" s="1">
        <v>1071105</v>
      </c>
      <c r="C161" s="2" t="str">
        <f ca="1">VLOOKUP(B161,'Fichier FA (en entrée)'!B:D,3)</f>
        <v>HLJTIPZNYP</v>
      </c>
      <c r="D161" s="2" t="str">
        <f ca="1">VLOOKUP(B161,'Fichier FA (en entrée)'!B:E,4)</f>
        <v>Nzqerclffcgpn</v>
      </c>
      <c r="E161" s="2" t="s">
        <v>64</v>
      </c>
      <c r="F161" s="2" t="s">
        <v>3</v>
      </c>
      <c r="G161" s="1">
        <v>1</v>
      </c>
      <c r="H161" s="1">
        <v>11.16</v>
      </c>
      <c r="I161" s="2" t="s">
        <v>1</v>
      </c>
      <c r="J161" s="1">
        <v>3</v>
      </c>
      <c r="K161" s="2" t="s">
        <v>2244</v>
      </c>
      <c r="L161" s="1">
        <v>0</v>
      </c>
      <c r="M161" s="1">
        <v>30</v>
      </c>
      <c r="N161" s="1">
        <v>0</v>
      </c>
    </row>
    <row r="162" spans="1:14">
      <c r="A162" s="1">
        <v>69</v>
      </c>
      <c r="B162" s="1">
        <v>401733</v>
      </c>
      <c r="C162" s="2" t="str">
        <f ca="1">VLOOKUP(B162,'Fichier FA (en entrée)'!B:D,3)</f>
        <v>LHBZIZVFJV</v>
      </c>
      <c r="D162" s="2" t="str">
        <f ca="1">VLOOKUP(B162,'Fichier FA (en entrée)'!B:E,4)</f>
        <v>Qxgrlszzwpzlh</v>
      </c>
      <c r="E162" s="2" t="s">
        <v>17</v>
      </c>
      <c r="F162" s="2" t="s">
        <v>3</v>
      </c>
      <c r="G162" s="1">
        <v>1</v>
      </c>
      <c r="H162" s="1">
        <v>11.69</v>
      </c>
      <c r="I162" s="2" t="s">
        <v>1</v>
      </c>
      <c r="J162" s="1">
        <v>3</v>
      </c>
      <c r="K162" s="2" t="s">
        <v>2244</v>
      </c>
      <c r="L162" s="1">
        <v>0</v>
      </c>
      <c r="M162" s="1">
        <v>1</v>
      </c>
      <c r="N162" s="1">
        <v>0</v>
      </c>
    </row>
    <row r="163" spans="1:14">
      <c r="A163" s="1">
        <v>249</v>
      </c>
      <c r="B163" s="1">
        <v>147176</v>
      </c>
      <c r="C163" s="2" t="str">
        <f ca="1">VLOOKUP(B163,'Fichier FA (en entrée)'!B:D,3)</f>
        <v>CVPVONUUTB</v>
      </c>
      <c r="D163" s="2" t="str">
        <f ca="1">VLOOKUP(B163,'Fichier FA (en entrée)'!B:E,4)</f>
        <v>Cntcgfoegvmtu</v>
      </c>
      <c r="E163" s="2" t="s">
        <v>18</v>
      </c>
      <c r="F163" s="2" t="s">
        <v>3</v>
      </c>
      <c r="G163" s="1">
        <v>1</v>
      </c>
      <c r="H163" s="1">
        <v>9.81</v>
      </c>
      <c r="I163" s="2" t="s">
        <v>1</v>
      </c>
      <c r="J163" s="1">
        <v>3</v>
      </c>
      <c r="K163" s="2" t="s">
        <v>2244</v>
      </c>
      <c r="L163" s="1">
        <v>0</v>
      </c>
      <c r="M163" s="1">
        <v>17</v>
      </c>
      <c r="N163" s="1">
        <v>0</v>
      </c>
    </row>
    <row r="164" spans="1:14">
      <c r="A164" s="1">
        <v>458</v>
      </c>
      <c r="B164" s="1">
        <v>1091629</v>
      </c>
      <c r="C164" s="2" t="str">
        <f ca="1">VLOOKUP(B164,'Fichier FA (en entrée)'!B:D,3)</f>
        <v>BNCHGISHIM</v>
      </c>
      <c r="D164" s="2" t="str">
        <f ca="1">VLOOKUP(B164,'Fichier FA (en entrée)'!B:E,4)</f>
        <v>Vkdyitzycqrbv</v>
      </c>
      <c r="E164" s="2" t="s">
        <v>39</v>
      </c>
      <c r="F164" s="2" t="s">
        <v>3</v>
      </c>
      <c r="G164" s="1">
        <v>1</v>
      </c>
      <c r="H164" s="1">
        <v>7.96</v>
      </c>
      <c r="I164" s="2" t="s">
        <v>1</v>
      </c>
      <c r="J164" s="1">
        <v>3</v>
      </c>
      <c r="K164" s="2" t="s">
        <v>2244</v>
      </c>
      <c r="L164" s="1">
        <v>0</v>
      </c>
      <c r="M164" s="1">
        <v>8</v>
      </c>
      <c r="N164" s="1">
        <v>0</v>
      </c>
    </row>
    <row r="165" spans="1:14">
      <c r="A165" s="2" t="s">
        <v>2</v>
      </c>
      <c r="B165" s="1">
        <v>1080674</v>
      </c>
      <c r="C165" s="2" t="str">
        <f ca="1">VLOOKUP(B165,'Fichier FA (en entrée)'!B:D,3)</f>
        <v>BAFQPRBNPZ</v>
      </c>
      <c r="D165" s="2" t="str">
        <f ca="1">VLOOKUP(B165,'Fichier FA (en entrée)'!B:E,4)</f>
        <v>Pjhwkfjczsocq</v>
      </c>
      <c r="E165" s="2" t="s">
        <v>4</v>
      </c>
      <c r="F165" s="2" t="s">
        <v>3</v>
      </c>
      <c r="G165" s="1">
        <v>1</v>
      </c>
      <c r="H165" s="2" t="s">
        <v>2</v>
      </c>
      <c r="I165" s="2" t="s">
        <v>1</v>
      </c>
      <c r="J165" s="1">
        <v>0</v>
      </c>
      <c r="K165" s="2" t="s">
        <v>2244</v>
      </c>
      <c r="L165" s="1">
        <v>0</v>
      </c>
      <c r="M165" s="1">
        <v>4</v>
      </c>
      <c r="N165" s="1">
        <v>0</v>
      </c>
    </row>
    <row r="166" spans="1:14">
      <c r="A166" s="1">
        <v>520</v>
      </c>
      <c r="B166" s="1">
        <v>319133</v>
      </c>
      <c r="C166" s="2" t="str">
        <f ca="1">VLOOKUP(B166,'Fichier FA (en entrée)'!B:D,3)</f>
        <v>MMKQHZCKGV</v>
      </c>
      <c r="D166" s="2" t="str">
        <f ca="1">VLOOKUP(B166,'Fichier FA (en entrée)'!B:E,4)</f>
        <v>Hmttglyggyepe</v>
      </c>
      <c r="E166" s="2" t="s">
        <v>17</v>
      </c>
      <c r="F166" s="2" t="s">
        <v>3</v>
      </c>
      <c r="G166" s="1">
        <v>1</v>
      </c>
      <c r="H166" s="1">
        <v>5.97</v>
      </c>
      <c r="I166" s="2" t="s">
        <v>1</v>
      </c>
      <c r="J166" s="1">
        <v>3</v>
      </c>
      <c r="K166" s="2" t="s">
        <v>2244</v>
      </c>
      <c r="L166" s="1">
        <v>0</v>
      </c>
      <c r="M166" s="1">
        <v>7</v>
      </c>
      <c r="N166" s="1">
        <v>0</v>
      </c>
    </row>
    <row r="167" spans="1:14">
      <c r="A167" s="1">
        <v>493</v>
      </c>
      <c r="B167" s="1">
        <v>659459</v>
      </c>
      <c r="C167" s="2" t="str">
        <f ca="1">VLOOKUP(B167,'Fichier FA (en entrée)'!B:D,3)</f>
        <v>PLDQGGCOMH</v>
      </c>
      <c r="D167" s="2" t="str">
        <f ca="1">VLOOKUP(B167,'Fichier FA (en entrée)'!B:E,4)</f>
        <v>Ngcgmvptjblbc</v>
      </c>
      <c r="E167" s="2" t="s">
        <v>14</v>
      </c>
      <c r="F167" s="2" t="s">
        <v>3</v>
      </c>
      <c r="G167" s="1">
        <v>1</v>
      </c>
      <c r="H167" s="1">
        <v>7.01</v>
      </c>
      <c r="I167" s="2" t="s">
        <v>1</v>
      </c>
      <c r="J167" s="1">
        <v>3</v>
      </c>
      <c r="K167" s="2" t="s">
        <v>2244</v>
      </c>
      <c r="L167" s="1">
        <v>0</v>
      </c>
      <c r="M167" s="1">
        <v>18</v>
      </c>
      <c r="N167" s="1">
        <v>0</v>
      </c>
    </row>
    <row r="168" spans="1:14">
      <c r="A168" s="1">
        <v>426</v>
      </c>
      <c r="B168" s="1">
        <v>677942</v>
      </c>
      <c r="C168" s="2" t="str">
        <f ca="1">VLOOKUP(B168,'Fichier FA (en entrée)'!B:D,3)</f>
        <v>SAOOUXMQQO</v>
      </c>
      <c r="D168" s="2" t="str">
        <f ca="1">VLOOKUP(B168,'Fichier FA (en entrée)'!B:E,4)</f>
        <v>Ifmbiyagunyop</v>
      </c>
      <c r="E168" s="2" t="s">
        <v>18</v>
      </c>
      <c r="F168" s="2" t="s">
        <v>3</v>
      </c>
      <c r="G168" s="1">
        <v>1</v>
      </c>
      <c r="H168" s="1">
        <v>8.39</v>
      </c>
      <c r="I168" s="2" t="s">
        <v>1</v>
      </c>
      <c r="J168" s="1">
        <v>3</v>
      </c>
      <c r="K168" s="2" t="s">
        <v>2244</v>
      </c>
      <c r="L168" s="1">
        <v>0</v>
      </c>
      <c r="M168" s="1">
        <v>22</v>
      </c>
      <c r="N168" s="1">
        <v>0</v>
      </c>
    </row>
    <row r="169" spans="1:14">
      <c r="A169" s="1">
        <v>418</v>
      </c>
      <c r="B169" s="1">
        <v>575963</v>
      </c>
      <c r="C169" s="2" t="str">
        <f ca="1">VLOOKUP(B169,'Fichier FA (en entrée)'!B:D,3)</f>
        <v>HPQHYNFXAN</v>
      </c>
      <c r="D169" s="2" t="str">
        <f ca="1">VLOOKUP(B169,'Fichier FA (en entrée)'!B:E,4)</f>
        <v>Igpddqbzqcjmb</v>
      </c>
      <c r="E169" s="2" t="s">
        <v>20</v>
      </c>
      <c r="F169" s="2" t="s">
        <v>3</v>
      </c>
      <c r="G169" s="1">
        <v>1</v>
      </c>
      <c r="H169" s="1">
        <v>8.4499999999999993</v>
      </c>
      <c r="I169" s="2" t="s">
        <v>1</v>
      </c>
      <c r="J169" s="1">
        <v>3</v>
      </c>
      <c r="K169" s="2" t="s">
        <v>2244</v>
      </c>
      <c r="L169" s="1">
        <v>0</v>
      </c>
      <c r="M169" s="1">
        <v>5</v>
      </c>
      <c r="N169" s="1">
        <v>0</v>
      </c>
    </row>
    <row r="170" spans="1:14">
      <c r="A170" s="1">
        <v>481</v>
      </c>
      <c r="B170" s="1">
        <v>214473</v>
      </c>
      <c r="C170" s="2" t="str">
        <f ca="1">VLOOKUP(B170,'Fichier FA (en entrée)'!B:D,3)</f>
        <v>XEHCEDVSLQ</v>
      </c>
      <c r="D170" s="2" t="str">
        <f ca="1">VLOOKUP(B170,'Fichier FA (en entrée)'!B:E,4)</f>
        <v>Qtqzzafznlbow</v>
      </c>
      <c r="E170" s="2" t="s">
        <v>14</v>
      </c>
      <c r="F170" s="2" t="s">
        <v>3</v>
      </c>
      <c r="G170" s="1">
        <v>1</v>
      </c>
      <c r="H170" s="1">
        <v>7.38</v>
      </c>
      <c r="I170" s="2" t="s">
        <v>1</v>
      </c>
      <c r="J170" s="1">
        <v>3</v>
      </c>
      <c r="K170" s="2" t="s">
        <v>2244</v>
      </c>
      <c r="L170" s="1">
        <v>0</v>
      </c>
      <c r="M170" s="1">
        <v>17</v>
      </c>
      <c r="N170" s="1">
        <v>0</v>
      </c>
    </row>
    <row r="171" spans="1:14">
      <c r="A171" s="1">
        <v>365</v>
      </c>
      <c r="B171" s="1">
        <v>450914</v>
      </c>
      <c r="C171" s="2" t="str">
        <f ca="1">VLOOKUP(B171,'Fichier FA (en entrée)'!B:D,3)</f>
        <v>BZIWTMENIJ</v>
      </c>
      <c r="D171" s="2" t="str">
        <f ca="1">VLOOKUP(B171,'Fichier FA (en entrée)'!B:E,4)</f>
        <v>Jyvdcvbhmcjmy</v>
      </c>
      <c r="E171" s="2" t="s">
        <v>17</v>
      </c>
      <c r="F171" s="2" t="s">
        <v>3</v>
      </c>
      <c r="G171" s="1">
        <v>1</v>
      </c>
      <c r="H171" s="1">
        <v>8.91</v>
      </c>
      <c r="I171" s="2" t="s">
        <v>1</v>
      </c>
      <c r="J171" s="1">
        <v>3</v>
      </c>
      <c r="K171" s="2" t="s">
        <v>2244</v>
      </c>
      <c r="L171" s="1">
        <v>0</v>
      </c>
      <c r="M171" s="1">
        <v>0</v>
      </c>
      <c r="N171" s="1">
        <v>0</v>
      </c>
    </row>
    <row r="172" spans="1:14">
      <c r="A172" s="1">
        <v>218</v>
      </c>
      <c r="B172" s="1">
        <v>1161211</v>
      </c>
      <c r="C172" s="2" t="str">
        <f ca="1">VLOOKUP(B172,'Fichier FA (en entrée)'!B:D,3)</f>
        <v>XVYCRXXJJS</v>
      </c>
      <c r="D172" s="2" t="str">
        <f ca="1">VLOOKUP(B172,'Fichier FA (en entrée)'!B:E,4)</f>
        <v>Cthzmmkoukkra</v>
      </c>
      <c r="E172" s="2" t="s">
        <v>52</v>
      </c>
      <c r="F172" s="2" t="s">
        <v>3</v>
      </c>
      <c r="G172" s="1">
        <v>1</v>
      </c>
      <c r="H172" s="1">
        <v>10.039999999999999</v>
      </c>
      <c r="I172" s="2" t="s">
        <v>1</v>
      </c>
      <c r="J172" s="1">
        <v>3</v>
      </c>
      <c r="K172" s="2" t="s">
        <v>2244</v>
      </c>
      <c r="L172" s="1">
        <v>0</v>
      </c>
      <c r="M172" s="1">
        <v>8</v>
      </c>
      <c r="N172" s="1">
        <v>0</v>
      </c>
    </row>
    <row r="173" spans="1:14">
      <c r="A173" s="1">
        <v>373</v>
      </c>
      <c r="B173" s="1">
        <v>1137363</v>
      </c>
      <c r="C173" s="2" t="str">
        <f ca="1">VLOOKUP(B173,'Fichier FA (en entrée)'!B:D,3)</f>
        <v>VRPCIAPZEK</v>
      </c>
      <c r="D173" s="2" t="str">
        <f ca="1">VLOOKUP(B173,'Fichier FA (en entrée)'!B:E,4)</f>
        <v>Qmyibklhrbzdl</v>
      </c>
      <c r="E173" s="2" t="s">
        <v>35</v>
      </c>
      <c r="F173" s="2" t="s">
        <v>3</v>
      </c>
      <c r="G173" s="1">
        <v>1</v>
      </c>
      <c r="H173" s="1">
        <v>8.85</v>
      </c>
      <c r="I173" s="2" t="s">
        <v>1</v>
      </c>
      <c r="J173" s="1">
        <v>3</v>
      </c>
      <c r="K173" s="2" t="s">
        <v>2244</v>
      </c>
      <c r="L173" s="1">
        <v>0</v>
      </c>
      <c r="M173" s="1">
        <v>1</v>
      </c>
      <c r="N173" s="1">
        <v>0</v>
      </c>
    </row>
    <row r="174" spans="1:14">
      <c r="A174" s="1">
        <v>449</v>
      </c>
      <c r="B174" s="1">
        <v>565570</v>
      </c>
      <c r="C174" s="2" t="str">
        <f ca="1">VLOOKUP(B174,'Fichier FA (en entrée)'!B:D,3)</f>
        <v>IDCCFRZDWY</v>
      </c>
      <c r="D174" s="2" t="str">
        <f ca="1">VLOOKUP(B174,'Fichier FA (en entrée)'!B:E,4)</f>
        <v>Vjphxkcsnsysv</v>
      </c>
      <c r="E174" s="2" t="s">
        <v>14</v>
      </c>
      <c r="F174" s="2" t="s">
        <v>3</v>
      </c>
      <c r="G174" s="1">
        <v>1</v>
      </c>
      <c r="H174" s="1">
        <v>8.0500000000000007</v>
      </c>
      <c r="I174" s="2" t="s">
        <v>1</v>
      </c>
      <c r="J174" s="1">
        <v>3</v>
      </c>
      <c r="K174" s="2" t="s">
        <v>2244</v>
      </c>
      <c r="L174" s="1">
        <v>0</v>
      </c>
      <c r="M174" s="1">
        <v>15</v>
      </c>
      <c r="N174" s="1">
        <v>0</v>
      </c>
    </row>
    <row r="175" spans="1:14">
      <c r="A175" s="1">
        <v>155</v>
      </c>
      <c r="B175" s="1">
        <v>1044636</v>
      </c>
      <c r="C175" s="2" t="str">
        <f ca="1">VLOOKUP(B175,'Fichier FA (en entrée)'!B:D,3)</f>
        <v>XYMZXDXFYY</v>
      </c>
      <c r="D175" s="2" t="str">
        <f ca="1">VLOOKUP(B175,'Fichier FA (en entrée)'!B:E,4)</f>
        <v>Gtgryrzpuxxji</v>
      </c>
      <c r="E175" s="2" t="s">
        <v>43</v>
      </c>
      <c r="F175" s="2" t="s">
        <v>3</v>
      </c>
      <c r="G175" s="1">
        <v>1</v>
      </c>
      <c r="H175" s="1">
        <v>10.72</v>
      </c>
      <c r="I175" s="2" t="s">
        <v>1</v>
      </c>
      <c r="J175" s="1">
        <v>3</v>
      </c>
      <c r="K175" s="2" t="s">
        <v>2244</v>
      </c>
      <c r="L175" s="1">
        <v>0</v>
      </c>
      <c r="M175" s="1">
        <v>0</v>
      </c>
      <c r="N175" s="1">
        <v>0</v>
      </c>
    </row>
    <row r="176" spans="1:14">
      <c r="A176" s="1">
        <v>47</v>
      </c>
      <c r="B176" s="1">
        <v>765250</v>
      </c>
      <c r="C176" s="2" t="str">
        <f ca="1">VLOOKUP(B176,'Fichier FA (en entrée)'!B:D,3)</f>
        <v>IRXVQEZQMT</v>
      </c>
      <c r="D176" s="2" t="str">
        <f ca="1">VLOOKUP(B176,'Fichier FA (en entrée)'!B:E,4)</f>
        <v>Czvmolgttdhkx</v>
      </c>
      <c r="E176" s="2" t="s">
        <v>68</v>
      </c>
      <c r="F176" s="2" t="s">
        <v>3</v>
      </c>
      <c r="G176" s="1">
        <v>1</v>
      </c>
      <c r="H176" s="1">
        <v>12.26</v>
      </c>
      <c r="I176" s="2" t="s">
        <v>1</v>
      </c>
      <c r="J176" s="1">
        <v>3</v>
      </c>
      <c r="K176" s="2" t="s">
        <v>2244</v>
      </c>
      <c r="L176" s="1">
        <v>0</v>
      </c>
      <c r="M176" s="1">
        <v>2</v>
      </c>
      <c r="N176" s="1">
        <v>0</v>
      </c>
    </row>
    <row r="177" spans="1:14">
      <c r="A177" s="1">
        <v>490</v>
      </c>
      <c r="B177" s="1">
        <v>299520</v>
      </c>
      <c r="C177" s="2" t="str">
        <f ca="1">VLOOKUP(B177,'Fichier FA (en entrée)'!B:D,3)</f>
        <v>FXAFBJLKDJ</v>
      </c>
      <c r="D177" s="2" t="str">
        <f ca="1">VLOOKUP(B177,'Fichier FA (en entrée)'!B:E,4)</f>
        <v>Orgtxqbcafzmg</v>
      </c>
      <c r="E177" s="2" t="s">
        <v>22</v>
      </c>
      <c r="F177" s="2" t="s">
        <v>3</v>
      </c>
      <c r="G177" s="1">
        <v>1</v>
      </c>
      <c r="H177" s="1">
        <v>7.17</v>
      </c>
      <c r="I177" s="2" t="s">
        <v>1</v>
      </c>
      <c r="J177" s="1">
        <v>3</v>
      </c>
      <c r="K177" s="2" t="s">
        <v>2244</v>
      </c>
      <c r="L177" s="1">
        <v>0</v>
      </c>
      <c r="M177" s="1">
        <v>2</v>
      </c>
      <c r="N177" s="1">
        <v>0</v>
      </c>
    </row>
    <row r="178" spans="1:14">
      <c r="A178" s="1">
        <v>415</v>
      </c>
      <c r="B178" s="1">
        <v>643548</v>
      </c>
      <c r="C178" s="2" t="str">
        <f ca="1">VLOOKUP(B178,'Fichier FA (en entrée)'!B:D,3)</f>
        <v>LHVXHKOIKY</v>
      </c>
      <c r="D178" s="2" t="str">
        <f ca="1">VLOOKUP(B178,'Fichier FA (en entrée)'!B:E,4)</f>
        <v>Pvalammpaxdoo</v>
      </c>
      <c r="E178" s="2" t="s">
        <v>17</v>
      </c>
      <c r="F178" s="2" t="s">
        <v>3</v>
      </c>
      <c r="G178" s="1">
        <v>1</v>
      </c>
      <c r="H178" s="1">
        <v>8.4700000000000006</v>
      </c>
      <c r="I178" s="2" t="s">
        <v>1</v>
      </c>
      <c r="J178" s="1">
        <v>3</v>
      </c>
      <c r="K178" s="2" t="s">
        <v>2244</v>
      </c>
      <c r="L178" s="1">
        <v>0</v>
      </c>
      <c r="M178" s="1">
        <v>4</v>
      </c>
      <c r="N178" s="1">
        <v>0</v>
      </c>
    </row>
    <row r="179" spans="1:14">
      <c r="A179" s="1">
        <v>323</v>
      </c>
      <c r="B179" s="1">
        <v>494045</v>
      </c>
      <c r="C179" s="2" t="str">
        <f ca="1">VLOOKUP(B179,'Fichier FA (en entrée)'!B:D,3)</f>
        <v>HGHWHTDAYX</v>
      </c>
      <c r="D179" s="2" t="str">
        <f ca="1">VLOOKUP(B179,'Fichier FA (en entrée)'!B:E,4)</f>
        <v>Bdfvepelimprm</v>
      </c>
      <c r="E179" s="2" t="s">
        <v>31</v>
      </c>
      <c r="F179" s="2" t="s">
        <v>3</v>
      </c>
      <c r="G179" s="1">
        <v>1</v>
      </c>
      <c r="H179" s="1">
        <v>9.19</v>
      </c>
      <c r="I179" s="2" t="s">
        <v>1</v>
      </c>
      <c r="J179" s="1">
        <v>3</v>
      </c>
      <c r="K179" s="2" t="s">
        <v>2244</v>
      </c>
      <c r="L179" s="1">
        <v>0</v>
      </c>
      <c r="M179" s="1">
        <v>0</v>
      </c>
      <c r="N179" s="1">
        <v>0</v>
      </c>
    </row>
    <row r="180" spans="1:14">
      <c r="A180" s="1">
        <v>499</v>
      </c>
      <c r="B180" s="1">
        <v>424572</v>
      </c>
      <c r="C180" s="2" t="str">
        <f ca="1">VLOOKUP(B180,'Fichier FA (en entrée)'!B:D,3)</f>
        <v>RQAAYVHQTC</v>
      </c>
      <c r="D180" s="2" t="str">
        <f ca="1">VLOOKUP(B180,'Fichier FA (en entrée)'!B:E,4)</f>
        <v>Cghvlqklncrvy</v>
      </c>
      <c r="E180" s="2" t="s">
        <v>18</v>
      </c>
      <c r="F180" s="2" t="s">
        <v>3</v>
      </c>
      <c r="G180" s="1">
        <v>1</v>
      </c>
      <c r="H180" s="1">
        <v>6.8</v>
      </c>
      <c r="I180" s="2" t="s">
        <v>1</v>
      </c>
      <c r="J180" s="1">
        <v>3</v>
      </c>
      <c r="K180" s="2" t="s">
        <v>2244</v>
      </c>
      <c r="L180" s="1">
        <v>0</v>
      </c>
      <c r="M180" s="1">
        <v>16</v>
      </c>
      <c r="N180" s="1">
        <v>0</v>
      </c>
    </row>
    <row r="181" spans="1:14">
      <c r="A181" s="1">
        <v>233</v>
      </c>
      <c r="B181" s="1">
        <v>533646</v>
      </c>
      <c r="C181" s="2" t="str">
        <f ca="1">VLOOKUP(B181,'Fichier FA (en entrée)'!B:D,3)</f>
        <v>NCHGLAPJVT</v>
      </c>
      <c r="D181" s="2" t="str">
        <f ca="1">VLOOKUP(B181,'Fichier FA (en entrée)'!B:E,4)</f>
        <v>Nbrnqjnoxsuha</v>
      </c>
      <c r="E181" s="2" t="s">
        <v>28</v>
      </c>
      <c r="F181" s="2" t="s">
        <v>3</v>
      </c>
      <c r="G181" s="1">
        <v>1</v>
      </c>
      <c r="H181" s="1">
        <v>9.9</v>
      </c>
      <c r="I181" s="2" t="s">
        <v>1</v>
      </c>
      <c r="J181" s="1">
        <v>3</v>
      </c>
      <c r="K181" s="2" t="s">
        <v>2244</v>
      </c>
      <c r="L181" s="1">
        <v>0</v>
      </c>
      <c r="M181" s="1">
        <v>2</v>
      </c>
      <c r="N181" s="1">
        <v>0</v>
      </c>
    </row>
    <row r="182" spans="1:14">
      <c r="A182" s="1">
        <v>136</v>
      </c>
      <c r="B182" s="1">
        <v>1093057</v>
      </c>
      <c r="C182" s="2" t="str">
        <f ca="1">VLOOKUP(B182,'Fichier FA (en entrée)'!B:D,3)</f>
        <v>SRQOAJWUHK</v>
      </c>
      <c r="D182" s="2" t="str">
        <f ca="1">VLOOKUP(B182,'Fichier FA (en entrée)'!B:E,4)</f>
        <v>Uilqwuyghmvks</v>
      </c>
      <c r="E182" s="2" t="s">
        <v>51</v>
      </c>
      <c r="F182" s="2" t="s">
        <v>3</v>
      </c>
      <c r="G182" s="1">
        <v>1</v>
      </c>
      <c r="H182" s="1">
        <v>10.97</v>
      </c>
      <c r="I182" s="2" t="s">
        <v>1</v>
      </c>
      <c r="J182" s="1">
        <v>3</v>
      </c>
      <c r="K182" s="2" t="s">
        <v>2244</v>
      </c>
      <c r="L182" s="1">
        <v>0</v>
      </c>
      <c r="M182" s="1">
        <v>6</v>
      </c>
      <c r="N182" s="1">
        <v>0</v>
      </c>
    </row>
    <row r="183" spans="1:14">
      <c r="A183" s="1">
        <v>401</v>
      </c>
      <c r="B183" s="1">
        <v>1064387</v>
      </c>
      <c r="C183" s="2" t="str">
        <f ca="1">VLOOKUP(B183,'Fichier FA (en entrée)'!B:D,3)</f>
        <v>GUNPGRBRLC</v>
      </c>
      <c r="D183" s="2" t="str">
        <f ca="1">VLOOKUP(B183,'Fichier FA (en entrée)'!B:E,4)</f>
        <v>Ihgrsfzbkqjgd</v>
      </c>
      <c r="E183" s="2" t="s">
        <v>52</v>
      </c>
      <c r="F183" s="2" t="s">
        <v>3</v>
      </c>
      <c r="G183" s="1">
        <v>1</v>
      </c>
      <c r="H183" s="1">
        <v>8.64</v>
      </c>
      <c r="I183" s="2" t="s">
        <v>1</v>
      </c>
      <c r="J183" s="1">
        <v>3</v>
      </c>
      <c r="K183" s="2" t="s">
        <v>2244</v>
      </c>
      <c r="L183" s="1">
        <v>0</v>
      </c>
      <c r="M183" s="1">
        <v>10</v>
      </c>
      <c r="N183" s="1">
        <v>0</v>
      </c>
    </row>
    <row r="184" spans="1:14">
      <c r="A184" s="1">
        <v>194</v>
      </c>
      <c r="B184" s="1">
        <v>308659</v>
      </c>
      <c r="C184" s="2" t="str">
        <f ca="1">VLOOKUP(B184,'Fichier FA (en entrée)'!B:D,3)</f>
        <v>BAMSBLLWAL</v>
      </c>
      <c r="D184" s="2" t="str">
        <f ca="1">VLOOKUP(B184,'Fichier FA (en entrée)'!B:E,4)</f>
        <v>Kgiigqnjoyyoj</v>
      </c>
      <c r="E184" s="2" t="s">
        <v>23</v>
      </c>
      <c r="F184" s="2" t="s">
        <v>3</v>
      </c>
      <c r="G184" s="1">
        <v>1</v>
      </c>
      <c r="H184" s="1">
        <v>10.3</v>
      </c>
      <c r="I184" s="2" t="s">
        <v>1</v>
      </c>
      <c r="J184" s="1">
        <v>3</v>
      </c>
      <c r="K184" s="2" t="s">
        <v>2244</v>
      </c>
      <c r="L184" s="1">
        <v>0</v>
      </c>
      <c r="M184" s="1">
        <v>1</v>
      </c>
      <c r="N184" s="1">
        <v>0</v>
      </c>
    </row>
    <row r="185" spans="1:14">
      <c r="A185" s="1">
        <v>472</v>
      </c>
      <c r="B185" s="1">
        <v>731085</v>
      </c>
      <c r="C185" s="2" t="str">
        <f ca="1">VLOOKUP(B185,'Fichier FA (en entrée)'!B:D,3)</f>
        <v>GHNKUCFKBM</v>
      </c>
      <c r="D185" s="2" t="str">
        <f ca="1">VLOOKUP(B185,'Fichier FA (en entrée)'!B:E,4)</f>
        <v>Unyvwxyedpaur</v>
      </c>
      <c r="E185" s="2" t="s">
        <v>28</v>
      </c>
      <c r="F185" s="2" t="s">
        <v>3</v>
      </c>
      <c r="G185" s="1">
        <v>1</v>
      </c>
      <c r="H185" s="1">
        <v>7.61</v>
      </c>
      <c r="I185" s="2" t="s">
        <v>1</v>
      </c>
      <c r="J185" s="1">
        <v>3</v>
      </c>
      <c r="K185" s="2" t="s">
        <v>2244</v>
      </c>
      <c r="L185" s="1">
        <v>0</v>
      </c>
      <c r="M185" s="1">
        <v>3</v>
      </c>
      <c r="N185" s="1">
        <v>0</v>
      </c>
    </row>
    <row r="186" spans="1:14">
      <c r="A186" s="1">
        <v>519</v>
      </c>
      <c r="B186" s="1">
        <v>533967</v>
      </c>
      <c r="C186" s="2" t="str">
        <f ca="1">VLOOKUP(B186,'Fichier FA (en entrée)'!B:D,3)</f>
        <v>BLXKJMRQTJ</v>
      </c>
      <c r="D186" s="2" t="str">
        <f ca="1">VLOOKUP(B186,'Fichier FA (en entrée)'!B:E,4)</f>
        <v>Jnuskxgjjddsv</v>
      </c>
      <c r="E186" s="2" t="s">
        <v>19</v>
      </c>
      <c r="F186" s="2" t="s">
        <v>3</v>
      </c>
      <c r="G186" s="1">
        <v>1</v>
      </c>
      <c r="H186" s="1">
        <v>6.08</v>
      </c>
      <c r="I186" s="2" t="s">
        <v>1</v>
      </c>
      <c r="J186" s="1">
        <v>3</v>
      </c>
      <c r="K186" s="2" t="s">
        <v>2244</v>
      </c>
      <c r="L186" s="1">
        <v>0</v>
      </c>
      <c r="M186" s="1">
        <v>18</v>
      </c>
      <c r="N186" s="1">
        <v>0</v>
      </c>
    </row>
    <row r="187" spans="1:14">
      <c r="A187" s="1">
        <v>437</v>
      </c>
      <c r="B187" s="1">
        <v>821991</v>
      </c>
      <c r="C187" s="2" t="str">
        <f ca="1">VLOOKUP(B187,'Fichier FA (en entrée)'!B:D,3)</f>
        <v>VWOEMCGHFE</v>
      </c>
      <c r="D187" s="2" t="str">
        <f ca="1">VLOOKUP(B187,'Fichier FA (en entrée)'!B:E,4)</f>
        <v>Ltbpdsfpgujgj</v>
      </c>
      <c r="E187" s="2" t="s">
        <v>20</v>
      </c>
      <c r="F187" s="2" t="s">
        <v>3</v>
      </c>
      <c r="G187" s="1">
        <v>1</v>
      </c>
      <c r="H187" s="1">
        <v>8.2799999999999994</v>
      </c>
      <c r="I187" s="2" t="s">
        <v>1</v>
      </c>
      <c r="J187" s="1">
        <v>3</v>
      </c>
      <c r="K187" s="2" t="s">
        <v>2244</v>
      </c>
      <c r="L187" s="1">
        <v>0</v>
      </c>
      <c r="M187" s="1">
        <v>3</v>
      </c>
      <c r="N187" s="1">
        <v>0</v>
      </c>
    </row>
    <row r="188" spans="1:14">
      <c r="A188" s="2" t="s">
        <v>2</v>
      </c>
      <c r="B188" s="1">
        <v>1046262</v>
      </c>
      <c r="C188" s="2" t="str">
        <f ca="1">VLOOKUP(B188,'Fichier FA (en entrée)'!B:D,3)</f>
        <v>VKUIMBBHCR</v>
      </c>
      <c r="D188" s="2" t="str">
        <f ca="1">VLOOKUP(B188,'Fichier FA (en entrée)'!B:E,4)</f>
        <v>Qjhxeqzthlgus</v>
      </c>
      <c r="E188" s="2" t="s">
        <v>9</v>
      </c>
      <c r="F188" s="2" t="s">
        <v>3</v>
      </c>
      <c r="G188" s="1">
        <v>1</v>
      </c>
      <c r="H188" s="2" t="s">
        <v>2</v>
      </c>
      <c r="I188" s="2" t="s">
        <v>1</v>
      </c>
      <c r="J188" s="1">
        <v>0</v>
      </c>
      <c r="K188" s="2" t="s">
        <v>2244</v>
      </c>
      <c r="L188" s="1">
        <v>0</v>
      </c>
      <c r="M188" s="1">
        <v>3</v>
      </c>
      <c r="N188" s="1">
        <v>0</v>
      </c>
    </row>
    <row r="189" spans="1:14">
      <c r="A189" s="1">
        <v>126</v>
      </c>
      <c r="B189" s="1">
        <v>565612</v>
      </c>
      <c r="C189" s="2" t="str">
        <f ca="1">VLOOKUP(B189,'Fichier FA (en entrée)'!B:D,3)</f>
        <v>MUDZVUKVIU</v>
      </c>
      <c r="D189" s="2" t="str">
        <f ca="1">VLOOKUP(B189,'Fichier FA (en entrée)'!B:E,4)</f>
        <v>Cjkmluqfyutwr</v>
      </c>
      <c r="E189" s="2" t="s">
        <v>19</v>
      </c>
      <c r="F189" s="2" t="s">
        <v>3</v>
      </c>
      <c r="G189" s="1">
        <v>1</v>
      </c>
      <c r="H189" s="1">
        <v>11.03</v>
      </c>
      <c r="I189" s="2" t="s">
        <v>1</v>
      </c>
      <c r="J189" s="1">
        <v>3</v>
      </c>
      <c r="K189" s="2" t="s">
        <v>2244</v>
      </c>
      <c r="L189" s="1">
        <v>0</v>
      </c>
      <c r="M189" s="1">
        <v>16</v>
      </c>
      <c r="N189" s="1">
        <v>0</v>
      </c>
    </row>
    <row r="190" spans="1:14">
      <c r="A190" s="1">
        <v>431</v>
      </c>
      <c r="B190" s="1">
        <v>280678</v>
      </c>
      <c r="C190" s="2" t="str">
        <f ca="1">VLOOKUP(B190,'Fichier FA (en entrée)'!B:D,3)</f>
        <v>MWVBRIQAJD</v>
      </c>
      <c r="D190" s="2" t="str">
        <f ca="1">VLOOKUP(B190,'Fichier FA (en entrée)'!B:E,4)</f>
        <v>Ontdupgibzdsm</v>
      </c>
      <c r="E190" s="2" t="s">
        <v>31</v>
      </c>
      <c r="F190" s="2" t="s">
        <v>3</v>
      </c>
      <c r="G190" s="1">
        <v>1</v>
      </c>
      <c r="H190" s="1">
        <v>8.33</v>
      </c>
      <c r="I190" s="2" t="s">
        <v>1</v>
      </c>
      <c r="J190" s="1">
        <v>3</v>
      </c>
      <c r="K190" s="2" t="s">
        <v>2244</v>
      </c>
      <c r="L190" s="1">
        <v>0</v>
      </c>
      <c r="M190" s="1">
        <v>3</v>
      </c>
      <c r="N190" s="1">
        <v>0</v>
      </c>
    </row>
    <row r="191" spans="1:14">
      <c r="A191" s="1">
        <v>429</v>
      </c>
      <c r="B191" s="1">
        <v>821943</v>
      </c>
      <c r="C191" s="2" t="str">
        <f ca="1">VLOOKUP(B191,'Fichier FA (en entrée)'!B:D,3)</f>
        <v>QZBJMLFPUU</v>
      </c>
      <c r="D191" s="2" t="str">
        <f ca="1">VLOOKUP(B191,'Fichier FA (en entrée)'!B:E,4)</f>
        <v>Xjddeseowobhf</v>
      </c>
      <c r="E191" s="2" t="s">
        <v>20</v>
      </c>
      <c r="F191" s="2" t="s">
        <v>3</v>
      </c>
      <c r="G191" s="1">
        <v>1</v>
      </c>
      <c r="H191" s="1">
        <v>8.36</v>
      </c>
      <c r="I191" s="2" t="s">
        <v>1</v>
      </c>
      <c r="J191" s="1">
        <v>3</v>
      </c>
      <c r="K191" s="2" t="s">
        <v>2244</v>
      </c>
      <c r="L191" s="1">
        <v>0</v>
      </c>
      <c r="M191" s="1">
        <v>0</v>
      </c>
      <c r="N191" s="1">
        <v>0</v>
      </c>
    </row>
    <row r="192" spans="1:14">
      <c r="A192" s="1">
        <v>216</v>
      </c>
      <c r="B192" s="1">
        <v>464438</v>
      </c>
      <c r="C192" s="2" t="str">
        <f ca="1">VLOOKUP(B192,'Fichier FA (en entrée)'!B:D,3)</f>
        <v>OXWQQTQYYJ</v>
      </c>
      <c r="D192" s="2" t="str">
        <f ca="1">VLOOKUP(B192,'Fichier FA (en entrée)'!B:E,4)</f>
        <v>Iowvhlhybmzgy</v>
      </c>
      <c r="E192" s="2" t="s">
        <v>20</v>
      </c>
      <c r="F192" s="2" t="s">
        <v>3</v>
      </c>
      <c r="G192" s="1">
        <v>1</v>
      </c>
      <c r="H192" s="1">
        <v>10.050000000000001</v>
      </c>
      <c r="I192" s="2" t="s">
        <v>1</v>
      </c>
      <c r="J192" s="1">
        <v>3</v>
      </c>
      <c r="K192" s="2" t="s">
        <v>2244</v>
      </c>
      <c r="L192" s="1">
        <v>0</v>
      </c>
      <c r="M192" s="1">
        <v>2</v>
      </c>
      <c r="N192" s="1">
        <v>0</v>
      </c>
    </row>
    <row r="193" spans="1:14">
      <c r="A193" s="1">
        <v>58</v>
      </c>
      <c r="B193" s="1">
        <v>1000520</v>
      </c>
      <c r="C193" s="2" t="str">
        <f ca="1">VLOOKUP(B193,'Fichier FA (en entrée)'!B:D,3)</f>
        <v>RGIBDQTOXA</v>
      </c>
      <c r="D193" s="2" t="str">
        <f ca="1">VLOOKUP(B193,'Fichier FA (en entrée)'!B:E,4)</f>
        <v>Aibuwnbqpoqtj</v>
      </c>
      <c r="E193" s="2" t="s">
        <v>113</v>
      </c>
      <c r="F193" s="2" t="s">
        <v>3</v>
      </c>
      <c r="G193" s="1">
        <v>1</v>
      </c>
      <c r="H193" s="1">
        <v>11.89</v>
      </c>
      <c r="I193" s="2" t="s">
        <v>1</v>
      </c>
      <c r="J193" s="1">
        <v>3</v>
      </c>
      <c r="K193" s="2" t="s">
        <v>2244</v>
      </c>
      <c r="L193" s="1">
        <v>0</v>
      </c>
      <c r="M193" s="1">
        <v>13</v>
      </c>
      <c r="N193" s="1">
        <v>0</v>
      </c>
    </row>
    <row r="194" spans="1:14">
      <c r="A194" s="1">
        <v>262</v>
      </c>
      <c r="B194" s="1">
        <v>495587</v>
      </c>
      <c r="C194" s="2" t="str">
        <f ca="1">VLOOKUP(B194,'Fichier FA (en entrée)'!B:D,3)</f>
        <v>GWFIUTLFSW</v>
      </c>
      <c r="D194" s="2" t="str">
        <f ca="1">VLOOKUP(B194,'Fichier FA (en entrée)'!B:E,4)</f>
        <v>Qdyojtertnrah</v>
      </c>
      <c r="E194" s="2" t="s">
        <v>20</v>
      </c>
      <c r="F194" s="2" t="s">
        <v>3</v>
      </c>
      <c r="G194" s="1">
        <v>1</v>
      </c>
      <c r="H194" s="1">
        <v>9.74</v>
      </c>
      <c r="I194" s="2" t="s">
        <v>1</v>
      </c>
      <c r="J194" s="1">
        <v>3</v>
      </c>
      <c r="K194" s="2" t="s">
        <v>2244</v>
      </c>
      <c r="L194" s="1">
        <v>0</v>
      </c>
      <c r="M194" s="1">
        <v>0</v>
      </c>
      <c r="N194" s="1">
        <v>0</v>
      </c>
    </row>
    <row r="195" spans="1:14">
      <c r="A195" s="1">
        <v>121</v>
      </c>
      <c r="B195" s="1">
        <v>537795</v>
      </c>
      <c r="C195" s="2" t="str">
        <f ca="1">VLOOKUP(B195,'Fichier FA (en entrée)'!B:D,3)</f>
        <v>VBBTEWEALW</v>
      </c>
      <c r="D195" s="2" t="str">
        <f ca="1">VLOOKUP(B195,'Fichier FA (en entrée)'!B:E,4)</f>
        <v>Yxmqnxucbopuo</v>
      </c>
      <c r="E195" s="2" t="s">
        <v>20</v>
      </c>
      <c r="F195" s="2" t="s">
        <v>3</v>
      </c>
      <c r="G195" s="1">
        <v>1</v>
      </c>
      <c r="H195" s="1">
        <v>11.08</v>
      </c>
      <c r="I195" s="2" t="s">
        <v>1</v>
      </c>
      <c r="J195" s="1">
        <v>3</v>
      </c>
      <c r="K195" s="2" t="s">
        <v>2244</v>
      </c>
      <c r="L195" s="1">
        <v>0</v>
      </c>
      <c r="M195" s="1">
        <v>1</v>
      </c>
      <c r="N195" s="1">
        <v>0</v>
      </c>
    </row>
    <row r="196" spans="1:14">
      <c r="A196" s="1">
        <v>147</v>
      </c>
      <c r="B196" s="1">
        <v>668302</v>
      </c>
      <c r="C196" s="2" t="str">
        <f ca="1">VLOOKUP(B196,'Fichier FA (en entrée)'!B:D,3)</f>
        <v>FALUDGGVXH</v>
      </c>
      <c r="D196" s="2" t="str">
        <f ca="1">VLOOKUP(B196,'Fichier FA (en entrée)'!B:E,4)</f>
        <v>Sruvpfscqigfy</v>
      </c>
      <c r="E196" s="2" t="s">
        <v>20</v>
      </c>
      <c r="F196" s="2" t="s">
        <v>3</v>
      </c>
      <c r="G196" s="1">
        <v>1</v>
      </c>
      <c r="H196" s="1">
        <v>10.81</v>
      </c>
      <c r="I196" s="2" t="s">
        <v>1</v>
      </c>
      <c r="J196" s="1">
        <v>3</v>
      </c>
      <c r="K196" s="2" t="s">
        <v>2244</v>
      </c>
      <c r="L196" s="1">
        <v>0</v>
      </c>
      <c r="M196" s="1">
        <v>5</v>
      </c>
      <c r="N196" s="1">
        <v>0</v>
      </c>
    </row>
    <row r="197" spans="1:14">
      <c r="A197" s="1">
        <v>139</v>
      </c>
      <c r="B197" s="1">
        <v>438448</v>
      </c>
      <c r="C197" s="2" t="str">
        <f ca="1">VLOOKUP(B197,'Fichier FA (en entrée)'!B:D,3)</f>
        <v>SUKXIDGAIX</v>
      </c>
      <c r="D197" s="2" t="str">
        <f ca="1">VLOOKUP(B197,'Fichier FA (en entrée)'!B:E,4)</f>
        <v>Tosoirpagvdqh</v>
      </c>
      <c r="E197" s="2" t="s">
        <v>24</v>
      </c>
      <c r="F197" s="2" t="s">
        <v>3</v>
      </c>
      <c r="G197" s="1">
        <v>1</v>
      </c>
      <c r="H197" s="1">
        <v>10.94</v>
      </c>
      <c r="I197" s="2" t="s">
        <v>1</v>
      </c>
      <c r="J197" s="1">
        <v>3</v>
      </c>
      <c r="K197" s="2" t="s">
        <v>2244</v>
      </c>
      <c r="L197" s="1">
        <v>0</v>
      </c>
      <c r="M197" s="1">
        <v>0</v>
      </c>
      <c r="N197" s="1">
        <v>0</v>
      </c>
    </row>
    <row r="198" spans="1:14">
      <c r="A198" s="1">
        <v>6</v>
      </c>
      <c r="B198" s="1">
        <v>1140228</v>
      </c>
      <c r="C198" s="2" t="str">
        <f ca="1">VLOOKUP(B198,'Fichier FA (en entrée)'!B:D,3)</f>
        <v>HDHRNQRXPB</v>
      </c>
      <c r="D198" s="2" t="str">
        <f ca="1">VLOOKUP(B198,'Fichier FA (en entrée)'!B:E,4)</f>
        <v>Xcxhdhoaslcul</v>
      </c>
      <c r="E198" s="2" t="s">
        <v>62</v>
      </c>
      <c r="F198" s="2" t="s">
        <v>3</v>
      </c>
      <c r="G198" s="1">
        <v>1</v>
      </c>
      <c r="H198" s="1">
        <v>14.21</v>
      </c>
      <c r="I198" s="2" t="s">
        <v>1</v>
      </c>
      <c r="J198" s="1">
        <v>3</v>
      </c>
      <c r="K198" s="2" t="s">
        <v>2244</v>
      </c>
      <c r="L198" s="1">
        <v>0</v>
      </c>
      <c r="M198" s="1">
        <v>27</v>
      </c>
      <c r="N198" s="1">
        <v>0</v>
      </c>
    </row>
    <row r="199" spans="1:14">
      <c r="A199" s="1">
        <v>25</v>
      </c>
      <c r="B199" s="1">
        <v>776200</v>
      </c>
      <c r="C199" s="2" t="str">
        <f ca="1">VLOOKUP(B199,'Fichier FA (en entrée)'!B:D,3)</f>
        <v>TKRMACOKNR</v>
      </c>
      <c r="D199" s="2" t="str">
        <f ca="1">VLOOKUP(B199,'Fichier FA (en entrée)'!B:E,4)</f>
        <v>Wzxhytbgkhmhk</v>
      </c>
      <c r="E199" s="2" t="s">
        <v>23</v>
      </c>
      <c r="F199" s="2" t="s">
        <v>3</v>
      </c>
      <c r="G199" s="1">
        <v>1</v>
      </c>
      <c r="H199" s="1">
        <v>12.86</v>
      </c>
      <c r="I199" s="2" t="s">
        <v>1</v>
      </c>
      <c r="J199" s="1">
        <v>3</v>
      </c>
      <c r="K199" s="2" t="s">
        <v>2244</v>
      </c>
      <c r="L199" s="1">
        <v>0</v>
      </c>
      <c r="M199" s="1">
        <v>0</v>
      </c>
      <c r="N199" s="1">
        <v>0</v>
      </c>
    </row>
    <row r="200" spans="1:14">
      <c r="A200" s="1">
        <v>401</v>
      </c>
      <c r="B200" s="1">
        <v>478695</v>
      </c>
      <c r="C200" s="2" t="str">
        <f ca="1">VLOOKUP(B200,'Fichier FA (en entrée)'!B:D,3)</f>
        <v>DWKUCGDVXB</v>
      </c>
      <c r="D200" s="2" t="str">
        <f ca="1">VLOOKUP(B200,'Fichier FA (en entrée)'!B:E,4)</f>
        <v>Zzodwrqfdsnnj</v>
      </c>
      <c r="E200" s="2" t="s">
        <v>14</v>
      </c>
      <c r="F200" s="2" t="s">
        <v>3</v>
      </c>
      <c r="G200" s="1">
        <v>1</v>
      </c>
      <c r="H200" s="1">
        <v>8.64</v>
      </c>
      <c r="I200" s="2" t="s">
        <v>1</v>
      </c>
      <c r="J200" s="1">
        <v>3</v>
      </c>
      <c r="K200" s="2" t="s">
        <v>2244</v>
      </c>
      <c r="L200" s="1">
        <v>0</v>
      </c>
      <c r="M200" s="1">
        <v>18</v>
      </c>
      <c r="N200" s="1">
        <v>0</v>
      </c>
    </row>
    <row r="201" spans="1:14">
      <c r="A201" s="1">
        <v>444</v>
      </c>
      <c r="B201" s="1">
        <v>579085</v>
      </c>
      <c r="C201" s="2" t="str">
        <f ca="1">VLOOKUP(B201,'Fichier FA (en entrée)'!B:D,3)</f>
        <v>YQPAKNMJZA</v>
      </c>
      <c r="D201" s="2" t="str">
        <f ca="1">VLOOKUP(B201,'Fichier FA (en entrée)'!B:E,4)</f>
        <v>Vqkhhwenxgogy</v>
      </c>
      <c r="E201" s="2" t="s">
        <v>18</v>
      </c>
      <c r="F201" s="2" t="s">
        <v>3</v>
      </c>
      <c r="G201" s="1">
        <v>1</v>
      </c>
      <c r="H201" s="1">
        <v>8.18</v>
      </c>
      <c r="I201" s="2" t="s">
        <v>1</v>
      </c>
      <c r="J201" s="1">
        <v>3</v>
      </c>
      <c r="K201" s="2" t="s">
        <v>2244</v>
      </c>
      <c r="L201" s="1">
        <v>0</v>
      </c>
      <c r="M201" s="1">
        <v>23</v>
      </c>
      <c r="N201" s="1">
        <v>0</v>
      </c>
    </row>
    <row r="202" spans="1:14">
      <c r="A202" s="1">
        <v>49</v>
      </c>
      <c r="B202" s="1">
        <v>404034</v>
      </c>
      <c r="C202" s="2" t="str">
        <f ca="1">VLOOKUP(B202,'Fichier FA (en entrée)'!B:D,3)</f>
        <v>WQCQXLGTJU</v>
      </c>
      <c r="D202" s="2" t="str">
        <f ca="1">VLOOKUP(B202,'Fichier FA (en entrée)'!B:E,4)</f>
        <v>Hgdvpsofrxqer</v>
      </c>
      <c r="E202" s="2" t="s">
        <v>27</v>
      </c>
      <c r="F202" s="2" t="s">
        <v>3</v>
      </c>
      <c r="G202" s="1">
        <v>1</v>
      </c>
      <c r="H202" s="1">
        <v>12.12</v>
      </c>
      <c r="I202" s="2" t="s">
        <v>1</v>
      </c>
      <c r="J202" s="1">
        <v>3</v>
      </c>
      <c r="K202" s="2" t="s">
        <v>2244</v>
      </c>
      <c r="L202" s="1">
        <v>0</v>
      </c>
      <c r="M202" s="1">
        <v>13</v>
      </c>
      <c r="N202" s="1">
        <v>0</v>
      </c>
    </row>
    <row r="203" spans="1:14">
      <c r="A203" s="1">
        <v>42</v>
      </c>
      <c r="B203" s="1">
        <v>176387</v>
      </c>
      <c r="C203" s="2" t="str">
        <f ca="1">VLOOKUP(B203,'Fichier FA (en entrée)'!B:D,3)</f>
        <v>KELUYOEDFO</v>
      </c>
      <c r="D203" s="2" t="str">
        <f ca="1">VLOOKUP(B203,'Fichier FA (en entrée)'!B:E,4)</f>
        <v>Tghgnshsmzyke</v>
      </c>
      <c r="E203" s="2" t="s">
        <v>20</v>
      </c>
      <c r="F203" s="2" t="s">
        <v>3</v>
      </c>
      <c r="G203" s="1">
        <v>1</v>
      </c>
      <c r="H203" s="1">
        <v>12.38</v>
      </c>
      <c r="I203" s="2" t="s">
        <v>1</v>
      </c>
      <c r="J203" s="1">
        <v>3</v>
      </c>
      <c r="K203" s="2" t="s">
        <v>2244</v>
      </c>
      <c r="L203" s="1">
        <v>0</v>
      </c>
      <c r="M203" s="1">
        <v>10</v>
      </c>
      <c r="N203" s="1">
        <v>0</v>
      </c>
    </row>
    <row r="204" spans="1:14">
      <c r="A204" s="1">
        <v>491</v>
      </c>
      <c r="B204" s="1">
        <v>721662</v>
      </c>
      <c r="C204" s="2" t="str">
        <f ca="1">VLOOKUP(B204,'Fichier FA (en entrée)'!B:D,3)</f>
        <v>QDEOFISOWP</v>
      </c>
      <c r="D204" s="2" t="str">
        <f ca="1">VLOOKUP(B204,'Fichier FA (en entrée)'!B:E,4)</f>
        <v>Hiyolfpwgyngg</v>
      </c>
      <c r="E204" s="2" t="s">
        <v>38</v>
      </c>
      <c r="F204" s="2" t="s">
        <v>3</v>
      </c>
      <c r="G204" s="1">
        <v>1</v>
      </c>
      <c r="H204" s="1">
        <v>7.15</v>
      </c>
      <c r="I204" s="2" t="s">
        <v>1</v>
      </c>
      <c r="J204" s="1">
        <v>3</v>
      </c>
      <c r="K204" s="2" t="s">
        <v>2244</v>
      </c>
      <c r="L204" s="1">
        <v>0</v>
      </c>
      <c r="M204" s="1">
        <v>5</v>
      </c>
      <c r="N204" s="1">
        <v>0</v>
      </c>
    </row>
    <row r="205" spans="1:14">
      <c r="A205" s="1">
        <v>186</v>
      </c>
      <c r="B205" s="1">
        <v>214202</v>
      </c>
      <c r="C205" s="2" t="str">
        <f ca="1">VLOOKUP(B205,'Fichier FA (en entrée)'!B:D,3)</f>
        <v>MKQVWCBYXT</v>
      </c>
      <c r="D205" s="2" t="str">
        <f ca="1">VLOOKUP(B205,'Fichier FA (en entrée)'!B:E,4)</f>
        <v>Aviljxcmcsvvc</v>
      </c>
      <c r="E205" s="2" t="s">
        <v>17</v>
      </c>
      <c r="F205" s="2" t="s">
        <v>3</v>
      </c>
      <c r="G205" s="1">
        <v>1</v>
      </c>
      <c r="H205" s="1">
        <v>10.38</v>
      </c>
      <c r="I205" s="2" t="s">
        <v>1</v>
      </c>
      <c r="J205" s="1">
        <v>3</v>
      </c>
      <c r="K205" s="2" t="s">
        <v>2244</v>
      </c>
      <c r="L205" s="1">
        <v>0</v>
      </c>
      <c r="M205" s="1">
        <v>2</v>
      </c>
      <c r="N205" s="1">
        <v>0</v>
      </c>
    </row>
    <row r="206" spans="1:14">
      <c r="A206" s="1">
        <v>479</v>
      </c>
      <c r="B206" s="1">
        <v>181312</v>
      </c>
      <c r="C206" s="2" t="str">
        <f ca="1">VLOOKUP(B206,'Fichier FA (en entrée)'!B:D,3)</f>
        <v>LRNZKTSECR</v>
      </c>
      <c r="D206" s="2" t="str">
        <f ca="1">VLOOKUP(B206,'Fichier FA (en entrée)'!B:E,4)</f>
        <v>Hlhlrnvedrskl</v>
      </c>
      <c r="E206" s="2" t="s">
        <v>19</v>
      </c>
      <c r="F206" s="2" t="s">
        <v>3</v>
      </c>
      <c r="G206" s="1">
        <v>1</v>
      </c>
      <c r="H206" s="1">
        <v>7.43</v>
      </c>
      <c r="I206" s="2" t="s">
        <v>1</v>
      </c>
      <c r="J206" s="1">
        <v>3</v>
      </c>
      <c r="K206" s="2" t="s">
        <v>2244</v>
      </c>
      <c r="L206" s="1">
        <v>0</v>
      </c>
      <c r="M206" s="1">
        <v>16</v>
      </c>
      <c r="N206" s="1">
        <v>0</v>
      </c>
    </row>
    <row r="207" spans="1:14">
      <c r="A207" s="1">
        <v>451</v>
      </c>
      <c r="B207" s="1">
        <v>494373</v>
      </c>
      <c r="C207" s="2" t="str">
        <f ca="1">VLOOKUP(B207,'Fichier FA (en entrée)'!B:D,3)</f>
        <v>NMWCWBTSHB</v>
      </c>
      <c r="D207" s="2" t="str">
        <f ca="1">VLOOKUP(B207,'Fichier FA (en entrée)'!B:E,4)</f>
        <v>Rxfwbyzlucxnl</v>
      </c>
      <c r="E207" s="2" t="s">
        <v>23</v>
      </c>
      <c r="F207" s="2" t="s">
        <v>3</v>
      </c>
      <c r="G207" s="1">
        <v>1</v>
      </c>
      <c r="H207" s="1">
        <v>8.0399999999999991</v>
      </c>
      <c r="I207" s="2" t="s">
        <v>1</v>
      </c>
      <c r="J207" s="1">
        <v>3</v>
      </c>
      <c r="K207" s="2" t="s">
        <v>2244</v>
      </c>
      <c r="L207" s="1">
        <v>0</v>
      </c>
      <c r="M207" s="1">
        <v>4</v>
      </c>
      <c r="N207" s="1">
        <v>0</v>
      </c>
    </row>
    <row r="208" spans="1:14">
      <c r="A208" s="1">
        <v>243</v>
      </c>
      <c r="B208" s="1">
        <v>1037451</v>
      </c>
      <c r="C208" s="2" t="str">
        <f ca="1">VLOOKUP(B208,'Fichier FA (en entrée)'!B:D,3)</f>
        <v>EQFZQAHRON</v>
      </c>
      <c r="D208" s="2" t="str">
        <f ca="1">VLOOKUP(B208,'Fichier FA (en entrée)'!B:E,4)</f>
        <v>Bkxlvilzkoque</v>
      </c>
      <c r="E208" s="2" t="s">
        <v>39</v>
      </c>
      <c r="F208" s="2" t="s">
        <v>3</v>
      </c>
      <c r="G208" s="1">
        <v>1</v>
      </c>
      <c r="H208" s="1">
        <v>9.85</v>
      </c>
      <c r="I208" s="2" t="s">
        <v>1</v>
      </c>
      <c r="J208" s="1">
        <v>3</v>
      </c>
      <c r="K208" s="2" t="s">
        <v>2244</v>
      </c>
      <c r="L208" s="1">
        <v>0</v>
      </c>
      <c r="M208" s="1">
        <v>0</v>
      </c>
      <c r="N208" s="1">
        <v>0</v>
      </c>
    </row>
    <row r="209" spans="1:14">
      <c r="A209" s="1">
        <v>282</v>
      </c>
      <c r="B209" s="1">
        <v>147373</v>
      </c>
      <c r="C209" s="2" t="str">
        <f ca="1">VLOOKUP(B209,'Fichier FA (en entrée)'!B:D,3)</f>
        <v>NWYVIROONZ</v>
      </c>
      <c r="D209" s="2" t="str">
        <f ca="1">VLOOKUP(B209,'Fichier FA (en entrée)'!B:E,4)</f>
        <v>Mmlkjbqatetnz</v>
      </c>
      <c r="E209" s="2" t="s">
        <v>28</v>
      </c>
      <c r="F209" s="2" t="s">
        <v>3</v>
      </c>
      <c r="G209" s="1">
        <v>1</v>
      </c>
      <c r="H209" s="1">
        <v>9.51</v>
      </c>
      <c r="I209" s="2" t="s">
        <v>1</v>
      </c>
      <c r="J209" s="1">
        <v>3</v>
      </c>
      <c r="K209" s="2" t="s">
        <v>2244</v>
      </c>
      <c r="L209" s="1">
        <v>0</v>
      </c>
      <c r="M209" s="1">
        <v>3</v>
      </c>
      <c r="N209" s="1">
        <v>0</v>
      </c>
    </row>
    <row r="210" spans="1:14">
      <c r="A210" s="1">
        <v>433</v>
      </c>
      <c r="B210" s="1">
        <v>651845</v>
      </c>
      <c r="C210" s="2" t="str">
        <f ca="1">VLOOKUP(B210,'Fichier FA (en entrée)'!B:D,3)</f>
        <v>HQKKCQKUOS</v>
      </c>
      <c r="D210" s="2" t="str">
        <f ca="1">VLOOKUP(B210,'Fichier FA (en entrée)'!B:E,4)</f>
        <v>Ewuajiepfcsks</v>
      </c>
      <c r="E210" s="2" t="s">
        <v>33</v>
      </c>
      <c r="F210" s="2" t="s">
        <v>3</v>
      </c>
      <c r="G210" s="1">
        <v>1</v>
      </c>
      <c r="H210" s="1">
        <v>8.32</v>
      </c>
      <c r="I210" s="2" t="s">
        <v>1</v>
      </c>
      <c r="J210" s="1">
        <v>3</v>
      </c>
      <c r="K210" s="2" t="s">
        <v>2244</v>
      </c>
      <c r="L210" s="1">
        <v>0</v>
      </c>
      <c r="M210" s="1">
        <v>0</v>
      </c>
      <c r="N210" s="1">
        <v>0</v>
      </c>
    </row>
    <row r="211" spans="1:14">
      <c r="A211" s="1">
        <v>498</v>
      </c>
      <c r="B211" s="1">
        <v>376909</v>
      </c>
      <c r="C211" s="2" t="str">
        <f ca="1">VLOOKUP(B211,'Fichier FA (en entrée)'!B:D,3)</f>
        <v>MNHZOINNUQ</v>
      </c>
      <c r="D211" s="2" t="str">
        <f ca="1">VLOOKUP(B211,'Fichier FA (en entrée)'!B:E,4)</f>
        <v>Kllxqedhdsdft</v>
      </c>
      <c r="E211" s="2" t="s">
        <v>19</v>
      </c>
      <c r="F211" s="2" t="s">
        <v>3</v>
      </c>
      <c r="G211" s="1">
        <v>1</v>
      </c>
      <c r="H211" s="1">
        <v>6.82</v>
      </c>
      <c r="I211" s="2" t="s">
        <v>1</v>
      </c>
      <c r="J211" s="1">
        <v>3</v>
      </c>
      <c r="K211" s="2" t="s">
        <v>2244</v>
      </c>
      <c r="L211" s="1">
        <v>0</v>
      </c>
      <c r="M211" s="1">
        <v>16</v>
      </c>
      <c r="N211" s="1">
        <v>0</v>
      </c>
    </row>
    <row r="212" spans="1:14">
      <c r="A212" s="1">
        <v>425</v>
      </c>
      <c r="B212" s="1">
        <v>168865</v>
      </c>
      <c r="C212" s="2" t="str">
        <f ca="1">VLOOKUP(B212,'Fichier FA (en entrée)'!B:D,3)</f>
        <v>UQOKSPMSCO</v>
      </c>
      <c r="D212" s="2" t="str">
        <f ca="1">VLOOKUP(B212,'Fichier FA (en entrée)'!B:E,4)</f>
        <v>Mywzoywugaqvw</v>
      </c>
      <c r="E212" s="2" t="s">
        <v>19</v>
      </c>
      <c r="F212" s="2" t="s">
        <v>3</v>
      </c>
      <c r="G212" s="1">
        <v>1</v>
      </c>
      <c r="H212" s="1">
        <v>8.4</v>
      </c>
      <c r="I212" s="2" t="s">
        <v>1</v>
      </c>
      <c r="J212" s="1">
        <v>3</v>
      </c>
      <c r="K212" s="2" t="s">
        <v>2244</v>
      </c>
      <c r="L212" s="1">
        <v>0</v>
      </c>
      <c r="M212" s="1">
        <v>16</v>
      </c>
      <c r="N212" s="1">
        <v>0</v>
      </c>
    </row>
    <row r="213" spans="1:14">
      <c r="A213" s="1">
        <v>191</v>
      </c>
      <c r="B213" s="1">
        <v>688430</v>
      </c>
      <c r="C213" s="2" t="str">
        <f ca="1">VLOOKUP(B213,'Fichier FA (en entrée)'!B:D,3)</f>
        <v>PTETNXJMBI</v>
      </c>
      <c r="D213" s="2" t="str">
        <f ca="1">VLOOKUP(B213,'Fichier FA (en entrée)'!B:E,4)</f>
        <v>Hgxaypiofkdfu</v>
      </c>
      <c r="E213" s="2" t="s">
        <v>32</v>
      </c>
      <c r="F213" s="2" t="s">
        <v>3</v>
      </c>
      <c r="G213" s="1">
        <v>1</v>
      </c>
      <c r="H213" s="1">
        <v>10.32</v>
      </c>
      <c r="I213" s="2" t="s">
        <v>1</v>
      </c>
      <c r="J213" s="1">
        <v>3</v>
      </c>
      <c r="K213" s="2" t="s">
        <v>2244</v>
      </c>
      <c r="L213" s="1">
        <v>0</v>
      </c>
      <c r="M213" s="1">
        <v>0</v>
      </c>
      <c r="N213" s="1">
        <v>0</v>
      </c>
    </row>
    <row r="214" spans="1:14">
      <c r="A214" s="1">
        <v>466</v>
      </c>
      <c r="B214" s="1">
        <v>450423</v>
      </c>
      <c r="C214" s="2" t="str">
        <f ca="1">VLOOKUP(B214,'Fichier FA (en entrée)'!B:D,3)</f>
        <v>RNHFWKRBRG</v>
      </c>
      <c r="D214" s="2" t="str">
        <f ca="1">VLOOKUP(B214,'Fichier FA (en entrée)'!B:E,4)</f>
        <v>Atxprhdzxxqzr</v>
      </c>
      <c r="E214" s="2" t="s">
        <v>18</v>
      </c>
      <c r="F214" s="2" t="s">
        <v>3</v>
      </c>
      <c r="G214" s="1">
        <v>1</v>
      </c>
      <c r="H214" s="1">
        <v>7.74</v>
      </c>
      <c r="I214" s="2" t="s">
        <v>1</v>
      </c>
      <c r="J214" s="1">
        <v>3</v>
      </c>
      <c r="K214" s="2" t="s">
        <v>2244</v>
      </c>
      <c r="L214" s="1">
        <v>0</v>
      </c>
      <c r="M214" s="1">
        <v>17</v>
      </c>
      <c r="N214" s="1">
        <v>0</v>
      </c>
    </row>
    <row r="215" spans="1:14">
      <c r="A215" s="1">
        <v>15</v>
      </c>
      <c r="B215" s="1">
        <v>688656</v>
      </c>
      <c r="C215" s="2" t="str">
        <f ca="1">VLOOKUP(B215,'Fichier FA (en entrée)'!B:D,3)</f>
        <v>WEJDEVVIMS</v>
      </c>
      <c r="D215" s="2" t="str">
        <f ca="1">VLOOKUP(B215,'Fichier FA (en entrée)'!B:E,4)</f>
        <v>Cypqstuqdnioc</v>
      </c>
      <c r="E215" s="2" t="s">
        <v>20</v>
      </c>
      <c r="F215" s="2" t="s">
        <v>3</v>
      </c>
      <c r="G215" s="1">
        <v>1</v>
      </c>
      <c r="H215" s="1">
        <v>13.4</v>
      </c>
      <c r="I215" s="2" t="s">
        <v>1</v>
      </c>
      <c r="J215" s="1">
        <v>3</v>
      </c>
      <c r="K215" s="2" t="s">
        <v>2244</v>
      </c>
      <c r="L215" s="1">
        <v>0</v>
      </c>
      <c r="M215" s="1">
        <v>5</v>
      </c>
      <c r="N215" s="1">
        <v>0</v>
      </c>
    </row>
    <row r="216" spans="1:14">
      <c r="A216" s="1">
        <v>346</v>
      </c>
      <c r="B216" s="1">
        <v>1053021</v>
      </c>
      <c r="C216" s="2" t="str">
        <f ca="1">VLOOKUP(B216,'Fichier FA (en entrée)'!B:D,3)</f>
        <v>MGSMPDPBQQ</v>
      </c>
      <c r="D216" s="2" t="str">
        <f ca="1">VLOOKUP(B216,'Fichier FA (en entrée)'!B:E,4)</f>
        <v>Xnveewfcmrolz</v>
      </c>
      <c r="E216" s="2" t="s">
        <v>47</v>
      </c>
      <c r="F216" s="2" t="s">
        <v>3</v>
      </c>
      <c r="G216" s="1">
        <v>1</v>
      </c>
      <c r="H216" s="1">
        <v>9.09</v>
      </c>
      <c r="I216" s="2" t="s">
        <v>1</v>
      </c>
      <c r="J216" s="1">
        <v>3</v>
      </c>
      <c r="K216" s="2" t="s">
        <v>2244</v>
      </c>
      <c r="L216" s="1">
        <v>0</v>
      </c>
      <c r="M216" s="1">
        <v>27</v>
      </c>
      <c r="N216" s="1">
        <v>0</v>
      </c>
    </row>
    <row r="217" spans="1:14">
      <c r="A217" s="1">
        <v>110</v>
      </c>
      <c r="B217" s="1">
        <v>638209</v>
      </c>
      <c r="C217" s="2" t="str">
        <f ca="1">VLOOKUP(B217,'Fichier FA (en entrée)'!B:D,3)</f>
        <v>KMCMGQZLOW</v>
      </c>
      <c r="D217" s="2" t="str">
        <f ca="1">VLOOKUP(B217,'Fichier FA (en entrée)'!B:E,4)</f>
        <v>Dxrhlmffhvemv</v>
      </c>
      <c r="E217" s="2" t="s">
        <v>19</v>
      </c>
      <c r="F217" s="2" t="s">
        <v>3</v>
      </c>
      <c r="G217" s="1">
        <v>1</v>
      </c>
      <c r="H217" s="1">
        <v>11.19</v>
      </c>
      <c r="I217" s="2" t="s">
        <v>1</v>
      </c>
      <c r="J217" s="1">
        <v>3</v>
      </c>
      <c r="K217" s="2" t="s">
        <v>2244</v>
      </c>
      <c r="L217" s="1">
        <v>0</v>
      </c>
      <c r="M217" s="1">
        <v>16</v>
      </c>
      <c r="N217" s="1">
        <v>0</v>
      </c>
    </row>
    <row r="218" spans="1:14">
      <c r="A218" s="1">
        <v>93</v>
      </c>
      <c r="B218" s="1">
        <v>508561</v>
      </c>
      <c r="C218" s="2" t="str">
        <f ca="1">VLOOKUP(B218,'Fichier FA (en entrée)'!B:D,3)</f>
        <v>KHSZFRTNUN</v>
      </c>
      <c r="D218" s="2" t="str">
        <f ca="1">VLOOKUP(B218,'Fichier FA (en entrée)'!B:E,4)</f>
        <v>Fhswmvxddoqkl</v>
      </c>
      <c r="E218" s="2" t="s">
        <v>30</v>
      </c>
      <c r="F218" s="2" t="s">
        <v>3</v>
      </c>
      <c r="G218" s="1">
        <v>1</v>
      </c>
      <c r="H218" s="1">
        <v>11.32</v>
      </c>
      <c r="I218" s="2" t="s">
        <v>1</v>
      </c>
      <c r="J218" s="1">
        <v>3</v>
      </c>
      <c r="K218" s="2" t="s">
        <v>2244</v>
      </c>
      <c r="L218" s="1">
        <v>0</v>
      </c>
      <c r="M218" s="1">
        <v>0</v>
      </c>
      <c r="N218" s="1">
        <v>0</v>
      </c>
    </row>
    <row r="219" spans="1:14">
      <c r="A219" s="1">
        <v>328</v>
      </c>
      <c r="B219" s="1">
        <v>1103149</v>
      </c>
      <c r="C219" s="2" t="str">
        <f ca="1">VLOOKUP(B219,'Fichier FA (en entrée)'!B:D,3)</f>
        <v>BDLNNQXFTE</v>
      </c>
      <c r="D219" s="2" t="str">
        <f ca="1">VLOOKUP(B219,'Fichier FA (en entrée)'!B:E,4)</f>
        <v>Eukdtwqyqyxwu</v>
      </c>
      <c r="E219" s="2" t="s">
        <v>69</v>
      </c>
      <c r="F219" s="2" t="s">
        <v>3</v>
      </c>
      <c r="G219" s="1">
        <v>1</v>
      </c>
      <c r="H219" s="1">
        <v>9.17</v>
      </c>
      <c r="I219" s="2" t="s">
        <v>1</v>
      </c>
      <c r="J219" s="1">
        <v>3</v>
      </c>
      <c r="K219" s="2" t="s">
        <v>2244</v>
      </c>
      <c r="L219" s="1">
        <v>0</v>
      </c>
      <c r="M219" s="1">
        <v>0</v>
      </c>
      <c r="N219" s="1">
        <v>0</v>
      </c>
    </row>
    <row r="220" spans="1:14">
      <c r="A220" s="1">
        <v>137</v>
      </c>
      <c r="B220" s="1">
        <v>646617</v>
      </c>
      <c r="C220" s="2" t="str">
        <f ca="1">VLOOKUP(B220,'Fichier FA (en entrée)'!B:D,3)</f>
        <v>UBKZHQFEWT</v>
      </c>
      <c r="D220" s="2" t="str">
        <f ca="1">VLOOKUP(B220,'Fichier FA (en entrée)'!B:E,4)</f>
        <v>Onrdhlimcsthc</v>
      </c>
      <c r="E220" s="2" t="s">
        <v>19</v>
      </c>
      <c r="F220" s="2" t="s">
        <v>3</v>
      </c>
      <c r="G220" s="1">
        <v>1</v>
      </c>
      <c r="H220" s="1">
        <v>10.95</v>
      </c>
      <c r="I220" s="2" t="s">
        <v>1</v>
      </c>
      <c r="J220" s="1">
        <v>3</v>
      </c>
      <c r="K220" s="2" t="s">
        <v>2244</v>
      </c>
      <c r="L220" s="1">
        <v>0</v>
      </c>
      <c r="M220" s="1">
        <v>16</v>
      </c>
      <c r="N220" s="1">
        <v>0</v>
      </c>
    </row>
    <row r="221" spans="1:14">
      <c r="A221" s="1">
        <v>251</v>
      </c>
      <c r="B221" s="1">
        <v>695161</v>
      </c>
      <c r="C221" s="2" t="str">
        <f ca="1">VLOOKUP(B221,'Fichier FA (en entrée)'!B:D,3)</f>
        <v>KHDRZVHCHV</v>
      </c>
      <c r="D221" s="2" t="str">
        <f ca="1">VLOOKUP(B221,'Fichier FA (en entrée)'!B:E,4)</f>
        <v>Sjnfijsfeyqds</v>
      </c>
      <c r="E221" s="2" t="s">
        <v>20</v>
      </c>
      <c r="F221" s="2" t="s">
        <v>3</v>
      </c>
      <c r="G221" s="1">
        <v>1</v>
      </c>
      <c r="H221" s="1">
        <v>9.8000000000000007</v>
      </c>
      <c r="I221" s="2" t="s">
        <v>1</v>
      </c>
      <c r="J221" s="1">
        <v>3</v>
      </c>
      <c r="K221" s="2" t="s">
        <v>2244</v>
      </c>
      <c r="L221" s="1">
        <v>0</v>
      </c>
      <c r="M221" s="1">
        <v>0</v>
      </c>
      <c r="N221" s="1">
        <v>0</v>
      </c>
    </row>
    <row r="222" spans="1:14">
      <c r="A222" s="1">
        <v>75</v>
      </c>
      <c r="B222" s="1">
        <v>319210</v>
      </c>
      <c r="C222" s="2" t="str">
        <f ca="1">VLOOKUP(B222,'Fichier FA (en entrée)'!B:D,3)</f>
        <v>TLQPWPAJAD</v>
      </c>
      <c r="D222" s="2" t="str">
        <f ca="1">VLOOKUP(B222,'Fichier FA (en entrée)'!B:E,4)</f>
        <v>Getsjgebugekd</v>
      </c>
      <c r="E222" s="2" t="s">
        <v>19</v>
      </c>
      <c r="F222" s="2" t="s">
        <v>3</v>
      </c>
      <c r="G222" s="1">
        <v>1</v>
      </c>
      <c r="H222" s="1">
        <v>11.63</v>
      </c>
      <c r="I222" s="2" t="s">
        <v>1</v>
      </c>
      <c r="J222" s="1">
        <v>3</v>
      </c>
      <c r="K222" s="2" t="s">
        <v>2244</v>
      </c>
      <c r="L222" s="1">
        <v>0</v>
      </c>
      <c r="M222" s="1">
        <v>16</v>
      </c>
      <c r="N222" s="1">
        <v>0</v>
      </c>
    </row>
    <row r="223" spans="1:14">
      <c r="A223" s="1">
        <v>292</v>
      </c>
      <c r="B223" s="1">
        <v>267465</v>
      </c>
      <c r="C223" s="2" t="str">
        <f ca="1">VLOOKUP(B223,'Fichier FA (en entrée)'!B:D,3)</f>
        <v>ZRYZYMEASK</v>
      </c>
      <c r="D223" s="2" t="str">
        <f ca="1">VLOOKUP(B223,'Fichier FA (en entrée)'!B:E,4)</f>
        <v>Hesvbgtenzbyx</v>
      </c>
      <c r="E223" s="2" t="s">
        <v>14</v>
      </c>
      <c r="F223" s="2" t="s">
        <v>3</v>
      </c>
      <c r="G223" s="1">
        <v>1</v>
      </c>
      <c r="H223" s="1">
        <v>9.4499999999999993</v>
      </c>
      <c r="I223" s="2" t="s">
        <v>1</v>
      </c>
      <c r="J223" s="1">
        <v>3</v>
      </c>
      <c r="K223" s="2" t="s">
        <v>2244</v>
      </c>
      <c r="L223" s="1">
        <v>0</v>
      </c>
      <c r="M223" s="1">
        <v>9</v>
      </c>
      <c r="N223" s="1">
        <v>0</v>
      </c>
    </row>
    <row r="224" spans="1:14">
      <c r="A224" s="1">
        <v>26</v>
      </c>
      <c r="B224" s="1">
        <v>533877</v>
      </c>
      <c r="C224" s="2" t="str">
        <f ca="1">VLOOKUP(B224,'Fichier FA (en entrée)'!B:D,3)</f>
        <v>RFSLEYIJMC</v>
      </c>
      <c r="D224" s="2" t="str">
        <f ca="1">VLOOKUP(B224,'Fichier FA (en entrée)'!B:E,4)</f>
        <v>Xhtpafhbtbkfo</v>
      </c>
      <c r="E224" s="2" t="s">
        <v>92</v>
      </c>
      <c r="F224" s="2" t="s">
        <v>3</v>
      </c>
      <c r="G224" s="1">
        <v>1</v>
      </c>
      <c r="H224" s="1">
        <v>12.8</v>
      </c>
      <c r="I224" s="2" t="s">
        <v>1</v>
      </c>
      <c r="J224" s="1">
        <v>3</v>
      </c>
      <c r="K224" s="2" t="s">
        <v>2244</v>
      </c>
      <c r="L224" s="1">
        <v>0</v>
      </c>
      <c r="M224" s="1">
        <v>5</v>
      </c>
      <c r="N224" s="1">
        <v>0</v>
      </c>
    </row>
    <row r="225" spans="1:14">
      <c r="A225" s="1">
        <v>92</v>
      </c>
      <c r="B225" s="1">
        <v>778223</v>
      </c>
      <c r="C225" s="2" t="str">
        <f ca="1">VLOOKUP(B225,'Fichier FA (en entrée)'!B:D,3)</f>
        <v>TQRUPDDWOT</v>
      </c>
      <c r="D225" s="2" t="str">
        <f ca="1">VLOOKUP(B225,'Fichier FA (en entrée)'!B:E,4)</f>
        <v>Nhugyslaqikfa</v>
      </c>
      <c r="E225" s="2" t="s">
        <v>20</v>
      </c>
      <c r="F225" s="2" t="s">
        <v>3</v>
      </c>
      <c r="G225" s="1">
        <v>1</v>
      </c>
      <c r="H225" s="1">
        <v>11.34</v>
      </c>
      <c r="I225" s="2" t="s">
        <v>1</v>
      </c>
      <c r="J225" s="1">
        <v>3</v>
      </c>
      <c r="K225" s="2" t="s">
        <v>2244</v>
      </c>
      <c r="L225" s="1">
        <v>0</v>
      </c>
      <c r="M225" s="1">
        <v>10</v>
      </c>
      <c r="N225" s="1">
        <v>0</v>
      </c>
    </row>
    <row r="226" spans="1:14">
      <c r="A226" s="1">
        <v>168</v>
      </c>
      <c r="B226" s="1">
        <v>382891</v>
      </c>
      <c r="C226" s="2" t="str">
        <f ca="1">VLOOKUP(B226,'Fichier FA (en entrée)'!B:D,3)</f>
        <v>KRHCJIBXDR</v>
      </c>
      <c r="D226" s="2" t="str">
        <f ca="1">VLOOKUP(B226,'Fichier FA (en entrée)'!B:E,4)</f>
        <v>Kzjbuawmkfbmp</v>
      </c>
      <c r="E226" s="2" t="s">
        <v>19</v>
      </c>
      <c r="F226" s="2" t="s">
        <v>3</v>
      </c>
      <c r="G226" s="1">
        <v>1</v>
      </c>
      <c r="H226" s="1">
        <v>10.6</v>
      </c>
      <c r="I226" s="2" t="s">
        <v>1</v>
      </c>
      <c r="J226" s="1">
        <v>3</v>
      </c>
      <c r="K226" s="2" t="s">
        <v>2244</v>
      </c>
      <c r="L226" s="1">
        <v>0</v>
      </c>
      <c r="M226" s="1">
        <v>18</v>
      </c>
      <c r="N226" s="1">
        <v>0</v>
      </c>
    </row>
    <row r="227" spans="1:14">
      <c r="A227" s="1">
        <v>90</v>
      </c>
      <c r="B227" s="1">
        <v>251806</v>
      </c>
      <c r="C227" s="2" t="str">
        <f ca="1">VLOOKUP(B227,'Fichier FA (en entrée)'!B:D,3)</f>
        <v>XHEQMRKANE</v>
      </c>
      <c r="D227" s="2" t="str">
        <f ca="1">VLOOKUP(B227,'Fichier FA (en entrée)'!B:E,4)</f>
        <v>Qssngjxoxcxbf</v>
      </c>
      <c r="E227" s="2" t="s">
        <v>18</v>
      </c>
      <c r="F227" s="2" t="s">
        <v>3</v>
      </c>
      <c r="G227" s="1">
        <v>1</v>
      </c>
      <c r="H227" s="1">
        <v>11.4</v>
      </c>
      <c r="I227" s="2" t="s">
        <v>1</v>
      </c>
      <c r="J227" s="1">
        <v>3</v>
      </c>
      <c r="K227" s="2" t="s">
        <v>2244</v>
      </c>
      <c r="L227" s="1">
        <v>0</v>
      </c>
      <c r="M227" s="1">
        <v>19</v>
      </c>
      <c r="N227" s="1">
        <v>0</v>
      </c>
    </row>
    <row r="228" spans="1:14">
      <c r="A228" s="1">
        <v>76</v>
      </c>
      <c r="B228" s="1">
        <v>1072556</v>
      </c>
      <c r="C228" s="2" t="str">
        <f ca="1">VLOOKUP(B228,'Fichier FA (en entrée)'!B:D,3)</f>
        <v>EDWFLEZOBD</v>
      </c>
      <c r="D228" s="2" t="str">
        <f ca="1">VLOOKUP(B228,'Fichier FA (en entrée)'!B:E,4)</f>
        <v>Kydhpxdqncprm</v>
      </c>
      <c r="E228" s="2" t="s">
        <v>43</v>
      </c>
      <c r="F228" s="2" t="s">
        <v>3</v>
      </c>
      <c r="G228" s="1">
        <v>1</v>
      </c>
      <c r="H228" s="1">
        <v>11.61</v>
      </c>
      <c r="I228" s="2" t="s">
        <v>1</v>
      </c>
      <c r="J228" s="1">
        <v>3</v>
      </c>
      <c r="K228" s="2" t="s">
        <v>2244</v>
      </c>
      <c r="L228" s="1">
        <v>0</v>
      </c>
      <c r="M228" s="1">
        <v>0</v>
      </c>
      <c r="N228" s="1">
        <v>0</v>
      </c>
    </row>
    <row r="229" spans="1:14">
      <c r="A229" s="1">
        <v>496</v>
      </c>
      <c r="B229" s="1">
        <v>534019</v>
      </c>
      <c r="C229" s="2" t="str">
        <f ca="1">VLOOKUP(B229,'Fichier FA (en entrée)'!B:D,3)</f>
        <v>YKIWKZCBSI</v>
      </c>
      <c r="D229" s="2" t="str">
        <f ca="1">VLOOKUP(B229,'Fichier FA (en entrée)'!B:E,4)</f>
        <v>Ccjnudowthcxk</v>
      </c>
      <c r="E229" s="2" t="s">
        <v>19</v>
      </c>
      <c r="F229" s="2" t="s">
        <v>3</v>
      </c>
      <c r="G229" s="1">
        <v>1</v>
      </c>
      <c r="H229" s="1">
        <v>6.89</v>
      </c>
      <c r="I229" s="2" t="s">
        <v>1</v>
      </c>
      <c r="J229" s="1">
        <v>3</v>
      </c>
      <c r="K229" s="2" t="s">
        <v>2244</v>
      </c>
      <c r="L229" s="1">
        <v>0</v>
      </c>
      <c r="M229" s="1">
        <v>15</v>
      </c>
      <c r="N229" s="1">
        <v>0</v>
      </c>
    </row>
    <row r="230" spans="1:14">
      <c r="A230" s="1">
        <v>132</v>
      </c>
      <c r="B230" s="1">
        <v>710607</v>
      </c>
      <c r="C230" s="2" t="str">
        <f ca="1">VLOOKUP(B230,'Fichier FA (en entrée)'!B:D,3)</f>
        <v>UWHURLHEFQ</v>
      </c>
      <c r="D230" s="2" t="str">
        <f ca="1">VLOOKUP(B230,'Fichier FA (en entrée)'!B:E,4)</f>
        <v>Cevffajtjngka</v>
      </c>
      <c r="E230" s="2" t="s">
        <v>27</v>
      </c>
      <c r="F230" s="2" t="s">
        <v>3</v>
      </c>
      <c r="G230" s="1">
        <v>1</v>
      </c>
      <c r="H230" s="1">
        <v>10.99</v>
      </c>
      <c r="I230" s="2" t="s">
        <v>1</v>
      </c>
      <c r="J230" s="1">
        <v>3</v>
      </c>
      <c r="K230" s="2" t="s">
        <v>2244</v>
      </c>
      <c r="L230" s="1">
        <v>0</v>
      </c>
      <c r="M230" s="1">
        <v>20</v>
      </c>
      <c r="N230" s="1">
        <v>0</v>
      </c>
    </row>
    <row r="231" spans="1:14">
      <c r="A231" s="1">
        <v>469</v>
      </c>
      <c r="B231" s="1">
        <v>450954</v>
      </c>
      <c r="C231" s="2" t="str">
        <f ca="1">VLOOKUP(B231,'Fichier FA (en entrée)'!B:D,3)</f>
        <v>AGTRUOCBPB</v>
      </c>
      <c r="D231" s="2" t="str">
        <f ca="1">VLOOKUP(B231,'Fichier FA (en entrée)'!B:E,4)</f>
        <v>Zjnjqxrqkvboj</v>
      </c>
      <c r="E231" s="2" t="s">
        <v>14</v>
      </c>
      <c r="F231" s="2" t="s">
        <v>3</v>
      </c>
      <c r="G231" s="1">
        <v>1</v>
      </c>
      <c r="H231" s="1">
        <v>7.72</v>
      </c>
      <c r="I231" s="2" t="s">
        <v>1</v>
      </c>
      <c r="J231" s="1">
        <v>3</v>
      </c>
      <c r="K231" s="2" t="s">
        <v>2244</v>
      </c>
      <c r="L231" s="1">
        <v>0</v>
      </c>
      <c r="M231" s="1">
        <v>17</v>
      </c>
      <c r="N231" s="1">
        <v>0</v>
      </c>
    </row>
    <row r="232" spans="1:14">
      <c r="A232" s="1">
        <v>285</v>
      </c>
      <c r="B232" s="1">
        <v>332207</v>
      </c>
      <c r="C232" s="2" t="str">
        <f ca="1">VLOOKUP(B232,'Fichier FA (en entrée)'!B:D,3)</f>
        <v>NLNXNUFZQM</v>
      </c>
      <c r="D232" s="2" t="str">
        <f ca="1">VLOOKUP(B232,'Fichier FA (en entrée)'!B:E,4)</f>
        <v>Cjcvlurbsvqit</v>
      </c>
      <c r="E232" s="2" t="s">
        <v>20</v>
      </c>
      <c r="F232" s="2" t="s">
        <v>3</v>
      </c>
      <c r="G232" s="1">
        <v>1</v>
      </c>
      <c r="H232" s="1">
        <v>9.5</v>
      </c>
      <c r="I232" s="2" t="s">
        <v>1</v>
      </c>
      <c r="J232" s="1">
        <v>3</v>
      </c>
      <c r="K232" s="2" t="s">
        <v>2244</v>
      </c>
      <c r="L232" s="1">
        <v>0</v>
      </c>
      <c r="M232" s="1">
        <v>3</v>
      </c>
      <c r="N232" s="1">
        <v>0</v>
      </c>
    </row>
    <row r="233" spans="1:14">
      <c r="A233" s="1">
        <v>94</v>
      </c>
      <c r="B233" s="1">
        <v>214271</v>
      </c>
      <c r="C233" s="2" t="str">
        <f ca="1">VLOOKUP(B233,'Fichier FA (en entrée)'!B:D,3)</f>
        <v>DKDRQETAVK</v>
      </c>
      <c r="D233" s="2" t="str">
        <f ca="1">VLOOKUP(B233,'Fichier FA (en entrée)'!B:E,4)</f>
        <v>Feygowobkzyrz</v>
      </c>
      <c r="E233" s="2" t="s">
        <v>17</v>
      </c>
      <c r="F233" s="2" t="s">
        <v>3</v>
      </c>
      <c r="G233" s="1">
        <v>1</v>
      </c>
      <c r="H233" s="1">
        <v>11.31</v>
      </c>
      <c r="I233" s="2" t="s">
        <v>1</v>
      </c>
      <c r="J233" s="1">
        <v>3</v>
      </c>
      <c r="K233" s="2" t="s">
        <v>2244</v>
      </c>
      <c r="L233" s="1">
        <v>0</v>
      </c>
      <c r="M233" s="1">
        <v>0</v>
      </c>
      <c r="N233" s="1">
        <v>0</v>
      </c>
    </row>
    <row r="234" spans="1:14">
      <c r="A234" s="1">
        <v>521</v>
      </c>
      <c r="B234" s="1">
        <v>1208930</v>
      </c>
      <c r="C234" s="2" t="str">
        <f ca="1">VLOOKUP(B234,'Fichier FA (en entrée)'!B:D,3)</f>
        <v>YPKCMSMPBQ</v>
      </c>
      <c r="D234" s="2" t="str">
        <f ca="1">VLOOKUP(B234,'Fichier FA (en entrée)'!B:E,4)</f>
        <v>Wlvbtnnbepvfc</v>
      </c>
      <c r="E234" s="2" t="s">
        <v>64</v>
      </c>
      <c r="F234" s="2" t="s">
        <v>3</v>
      </c>
      <c r="G234" s="1">
        <v>1</v>
      </c>
      <c r="H234" s="1">
        <v>5.69</v>
      </c>
      <c r="I234" s="2" t="s">
        <v>1</v>
      </c>
      <c r="J234" s="1">
        <v>3</v>
      </c>
      <c r="K234" s="2" t="s">
        <v>2244</v>
      </c>
      <c r="L234" s="1">
        <v>0</v>
      </c>
      <c r="M234" s="1">
        <v>18</v>
      </c>
      <c r="N234" s="1">
        <v>0</v>
      </c>
    </row>
    <row r="235" spans="1:14">
      <c r="A235" s="1">
        <v>61</v>
      </c>
      <c r="B235" s="1">
        <v>661484</v>
      </c>
      <c r="C235" s="2" t="str">
        <f ca="1">VLOOKUP(B235,'Fichier FA (en entrée)'!B:D,3)</f>
        <v>PGXMVOYIWW</v>
      </c>
      <c r="D235" s="2" t="str">
        <f ca="1">VLOOKUP(B235,'Fichier FA (en entrée)'!B:E,4)</f>
        <v>Ktoietlkrznmf</v>
      </c>
      <c r="E235" s="2" t="s">
        <v>24</v>
      </c>
      <c r="F235" s="2" t="s">
        <v>3</v>
      </c>
      <c r="G235" s="1">
        <v>1</v>
      </c>
      <c r="H235" s="1">
        <v>11.86</v>
      </c>
      <c r="I235" s="2" t="s">
        <v>1</v>
      </c>
      <c r="J235" s="1">
        <v>3</v>
      </c>
      <c r="K235" s="2" t="s">
        <v>2244</v>
      </c>
      <c r="L235" s="1">
        <v>0</v>
      </c>
      <c r="M235" s="1">
        <v>2</v>
      </c>
      <c r="N235" s="1">
        <v>0</v>
      </c>
    </row>
    <row r="236" spans="1:14">
      <c r="A236" s="1">
        <v>151</v>
      </c>
      <c r="B236" s="1">
        <v>377196</v>
      </c>
      <c r="C236" s="2" t="str">
        <f ca="1">VLOOKUP(B236,'Fichier FA (en entrée)'!B:D,3)</f>
        <v>BNZRUAUSPJ</v>
      </c>
      <c r="D236" s="2" t="str">
        <f ca="1">VLOOKUP(B236,'Fichier FA (en entrée)'!B:E,4)</f>
        <v>Lqmwhmuqativa</v>
      </c>
      <c r="E236" s="2" t="s">
        <v>25</v>
      </c>
      <c r="F236" s="2" t="s">
        <v>3</v>
      </c>
      <c r="G236" s="1">
        <v>1</v>
      </c>
      <c r="H236" s="1">
        <v>10.78</v>
      </c>
      <c r="I236" s="2" t="s">
        <v>1</v>
      </c>
      <c r="J236" s="1">
        <v>3</v>
      </c>
      <c r="K236" s="2" t="s">
        <v>2244</v>
      </c>
      <c r="L236" s="1">
        <v>0</v>
      </c>
      <c r="M236" s="1">
        <v>1</v>
      </c>
      <c r="N236" s="1">
        <v>0</v>
      </c>
    </row>
    <row r="237" spans="1:14">
      <c r="A237" s="1">
        <v>108</v>
      </c>
      <c r="B237" s="1">
        <v>325153</v>
      </c>
      <c r="C237" s="2" t="str">
        <f ca="1">VLOOKUP(B237,'Fichier FA (en entrée)'!B:D,3)</f>
        <v>NWIYHYXSHH</v>
      </c>
      <c r="D237" s="2" t="str">
        <f ca="1">VLOOKUP(B237,'Fichier FA (en entrée)'!B:E,4)</f>
        <v>Aelfjsohwvbqj</v>
      </c>
      <c r="E237" s="2" t="s">
        <v>20</v>
      </c>
      <c r="F237" s="2" t="s">
        <v>3</v>
      </c>
      <c r="G237" s="1">
        <v>1</v>
      </c>
      <c r="H237" s="1">
        <v>11.21</v>
      </c>
      <c r="I237" s="2" t="s">
        <v>1</v>
      </c>
      <c r="J237" s="1">
        <v>3</v>
      </c>
      <c r="K237" s="2" t="s">
        <v>2244</v>
      </c>
      <c r="L237" s="1">
        <v>0</v>
      </c>
      <c r="M237" s="1">
        <v>0</v>
      </c>
      <c r="N237" s="1">
        <v>0</v>
      </c>
    </row>
    <row r="238" spans="1:14">
      <c r="A238" s="1">
        <v>127</v>
      </c>
      <c r="B238" s="1">
        <v>553973</v>
      </c>
      <c r="C238" s="2" t="str">
        <f ca="1">VLOOKUP(B238,'Fichier FA (en entrée)'!B:D,3)</f>
        <v>ZMCKRQILQN</v>
      </c>
      <c r="D238" s="2" t="str">
        <f ca="1">VLOOKUP(B238,'Fichier FA (en entrée)'!B:E,4)</f>
        <v>Ytbswgytxnnnl</v>
      </c>
      <c r="E238" s="2" t="s">
        <v>38</v>
      </c>
      <c r="F238" s="2" t="s">
        <v>3</v>
      </c>
      <c r="G238" s="1">
        <v>1</v>
      </c>
      <c r="H238" s="1">
        <v>11.02</v>
      </c>
      <c r="I238" s="2" t="s">
        <v>1</v>
      </c>
      <c r="J238" s="1">
        <v>3</v>
      </c>
      <c r="K238" s="2" t="s">
        <v>2244</v>
      </c>
      <c r="L238" s="1">
        <v>0</v>
      </c>
      <c r="M238" s="1">
        <v>4</v>
      </c>
      <c r="N238" s="1">
        <v>0</v>
      </c>
    </row>
    <row r="239" spans="1:14">
      <c r="A239" s="1">
        <v>142</v>
      </c>
      <c r="B239" s="1">
        <v>1017258</v>
      </c>
      <c r="C239" s="2" t="str">
        <f ca="1">VLOOKUP(B239,'Fichier FA (en entrée)'!B:D,3)</f>
        <v>RVGIEIQYPE</v>
      </c>
      <c r="D239" s="2" t="str">
        <f ca="1">VLOOKUP(B239,'Fichier FA (en entrée)'!B:E,4)</f>
        <v>Zxhoqfjoofjai</v>
      </c>
      <c r="E239" s="2" t="s">
        <v>37</v>
      </c>
      <c r="F239" s="2" t="s">
        <v>3</v>
      </c>
      <c r="G239" s="1">
        <v>1</v>
      </c>
      <c r="H239" s="1">
        <v>10.89</v>
      </c>
      <c r="I239" s="2" t="s">
        <v>1</v>
      </c>
      <c r="J239" s="1">
        <v>3</v>
      </c>
      <c r="K239" s="2" t="s">
        <v>2244</v>
      </c>
      <c r="L239" s="1">
        <v>0</v>
      </c>
      <c r="M239" s="1">
        <v>3</v>
      </c>
      <c r="N239" s="1">
        <v>0</v>
      </c>
    </row>
    <row r="240" spans="1:14">
      <c r="A240" s="1">
        <v>410</v>
      </c>
      <c r="B240" s="1">
        <v>1164671</v>
      </c>
      <c r="C240" s="2" t="str">
        <f ca="1">VLOOKUP(B240,'Fichier FA (en entrée)'!B:D,3)</f>
        <v>CPIQXMLZQU</v>
      </c>
      <c r="D240" s="2" t="str">
        <f ca="1">VLOOKUP(B240,'Fichier FA (en entrée)'!B:E,4)</f>
        <v>Vvuemnubebqgq</v>
      </c>
      <c r="E240" s="2" t="s">
        <v>46</v>
      </c>
      <c r="F240" s="2" t="s">
        <v>3</v>
      </c>
      <c r="G240" s="1">
        <v>1</v>
      </c>
      <c r="H240" s="1">
        <v>8.52</v>
      </c>
      <c r="I240" s="2" t="s">
        <v>1</v>
      </c>
      <c r="J240" s="1">
        <v>3</v>
      </c>
      <c r="K240" s="2" t="s">
        <v>2244</v>
      </c>
      <c r="L240" s="1">
        <v>0</v>
      </c>
      <c r="M240" s="1">
        <v>21</v>
      </c>
      <c r="N240" s="1">
        <v>0</v>
      </c>
    </row>
    <row r="241" spans="1:14">
      <c r="A241" s="2" t="s">
        <v>2</v>
      </c>
      <c r="B241" s="1">
        <v>1084817</v>
      </c>
      <c r="C241" s="2" t="str">
        <f ca="1">VLOOKUP(B241,'Fichier FA (en entrée)'!B:D,3)</f>
        <v>NZGQXRYGQM</v>
      </c>
      <c r="D241" s="2" t="str">
        <f ca="1">VLOOKUP(B241,'Fichier FA (en entrée)'!B:E,4)</f>
        <v>Wgzrwftetmnvi</v>
      </c>
      <c r="E241" s="2" t="s">
        <v>4</v>
      </c>
      <c r="F241" s="2" t="s">
        <v>3</v>
      </c>
      <c r="G241" s="1">
        <v>1</v>
      </c>
      <c r="H241" s="2" t="s">
        <v>2</v>
      </c>
      <c r="I241" s="2" t="s">
        <v>1</v>
      </c>
      <c r="J241" s="1">
        <v>0</v>
      </c>
      <c r="K241" s="2" t="s">
        <v>2244</v>
      </c>
      <c r="L241" s="1">
        <v>0</v>
      </c>
      <c r="M241" s="1">
        <v>4</v>
      </c>
      <c r="N241" s="1">
        <v>0</v>
      </c>
    </row>
    <row r="242" spans="1:14">
      <c r="A242" s="1">
        <v>305</v>
      </c>
      <c r="B242" s="1">
        <v>396951</v>
      </c>
      <c r="C242" s="2" t="str">
        <f ca="1">VLOOKUP(B242,'Fichier FA (en entrée)'!B:D,3)</f>
        <v>ULVIHDMXRF</v>
      </c>
      <c r="D242" s="2" t="str">
        <f ca="1">VLOOKUP(B242,'Fichier FA (en entrée)'!B:E,4)</f>
        <v>Aihacodinubkp</v>
      </c>
      <c r="E242" s="2" t="s">
        <v>60</v>
      </c>
      <c r="F242" s="2" t="s">
        <v>3</v>
      </c>
      <c r="G242" s="1">
        <v>1</v>
      </c>
      <c r="H242" s="1">
        <v>9.3699999999999992</v>
      </c>
      <c r="I242" s="2" t="s">
        <v>1</v>
      </c>
      <c r="J242" s="1">
        <v>3</v>
      </c>
      <c r="K242" s="2" t="s">
        <v>2244</v>
      </c>
      <c r="L242" s="1">
        <v>0</v>
      </c>
      <c r="M242" s="1">
        <v>3</v>
      </c>
      <c r="N242" s="1">
        <v>0</v>
      </c>
    </row>
    <row r="243" spans="1:14">
      <c r="A243" s="1">
        <v>446</v>
      </c>
      <c r="B243" s="1">
        <v>682302</v>
      </c>
      <c r="C243" s="2" t="str">
        <f ca="1">VLOOKUP(B243,'Fichier FA (en entrée)'!B:D,3)</f>
        <v>UYENTUTGBZ</v>
      </c>
      <c r="D243" s="2" t="str">
        <f ca="1">VLOOKUP(B243,'Fichier FA (en entrée)'!B:E,4)</f>
        <v>Fkoyncorjcyhh</v>
      </c>
      <c r="E243" s="2" t="s">
        <v>14</v>
      </c>
      <c r="F243" s="2" t="s">
        <v>3</v>
      </c>
      <c r="G243" s="1">
        <v>1</v>
      </c>
      <c r="H243" s="1">
        <v>8.16</v>
      </c>
      <c r="I243" s="2" t="s">
        <v>1</v>
      </c>
      <c r="J243" s="1">
        <v>3</v>
      </c>
      <c r="K243" s="2" t="s">
        <v>2244</v>
      </c>
      <c r="L243" s="1">
        <v>0</v>
      </c>
      <c r="M243" s="1">
        <v>16</v>
      </c>
      <c r="N243" s="1">
        <v>0</v>
      </c>
    </row>
    <row r="244" spans="1:14">
      <c r="A244" s="1">
        <v>144</v>
      </c>
      <c r="B244" s="1">
        <v>579364</v>
      </c>
      <c r="C244" s="2" t="str">
        <f ca="1">VLOOKUP(B244,'Fichier FA (en entrée)'!B:D,3)</f>
        <v>XVDWSPJHVW</v>
      </c>
      <c r="D244" s="2" t="str">
        <f ca="1">VLOOKUP(B244,'Fichier FA (en entrée)'!B:E,4)</f>
        <v>Julalnwbhnrth</v>
      </c>
      <c r="E244" s="2" t="s">
        <v>60</v>
      </c>
      <c r="F244" s="2" t="s">
        <v>3</v>
      </c>
      <c r="G244" s="1">
        <v>1</v>
      </c>
      <c r="H244" s="1">
        <v>10.86</v>
      </c>
      <c r="I244" s="2" t="s">
        <v>1</v>
      </c>
      <c r="J244" s="1">
        <v>3</v>
      </c>
      <c r="K244" s="2" t="s">
        <v>2244</v>
      </c>
      <c r="L244" s="1">
        <v>0</v>
      </c>
      <c r="M244" s="1">
        <v>2</v>
      </c>
      <c r="N244" s="1">
        <v>0</v>
      </c>
    </row>
    <row r="245" spans="1:14">
      <c r="A245" s="1">
        <v>60</v>
      </c>
      <c r="B245" s="1">
        <v>510222</v>
      </c>
      <c r="C245" s="2" t="str">
        <f ca="1">VLOOKUP(B245,'Fichier FA (en entrée)'!B:D,3)</f>
        <v>MSJHBLPIMD</v>
      </c>
      <c r="D245" s="2" t="str">
        <f ca="1">VLOOKUP(B245,'Fichier FA (en entrée)'!B:E,4)</f>
        <v>Akhhovqvasdga</v>
      </c>
      <c r="E245" s="2" t="s">
        <v>33</v>
      </c>
      <c r="F245" s="2" t="s">
        <v>3</v>
      </c>
      <c r="G245" s="1">
        <v>1</v>
      </c>
      <c r="H245" s="1">
        <v>11.87</v>
      </c>
      <c r="I245" s="2" t="s">
        <v>1</v>
      </c>
      <c r="J245" s="1">
        <v>3</v>
      </c>
      <c r="K245" s="2" t="s">
        <v>2244</v>
      </c>
      <c r="L245" s="1">
        <v>0</v>
      </c>
      <c r="M245" s="1">
        <v>1</v>
      </c>
      <c r="N245" s="1">
        <v>0</v>
      </c>
    </row>
    <row r="246" spans="1:14">
      <c r="A246" s="1">
        <v>153</v>
      </c>
      <c r="B246" s="1">
        <v>1186912</v>
      </c>
      <c r="C246" s="2" t="str">
        <f ca="1">VLOOKUP(B246,'Fichier FA (en entrée)'!B:D,3)</f>
        <v>PYXOAZPXJV</v>
      </c>
      <c r="D246" s="2" t="str">
        <f ca="1">VLOOKUP(B246,'Fichier FA (en entrée)'!B:E,4)</f>
        <v>Hbpfhzbyzmdvd</v>
      </c>
      <c r="E246" s="2" t="s">
        <v>53</v>
      </c>
      <c r="F246" s="2" t="s">
        <v>3</v>
      </c>
      <c r="G246" s="1">
        <v>1</v>
      </c>
      <c r="H246" s="1">
        <v>10.75</v>
      </c>
      <c r="I246" s="2" t="s">
        <v>1</v>
      </c>
      <c r="J246" s="1">
        <v>3</v>
      </c>
      <c r="K246" s="2" t="s">
        <v>2244</v>
      </c>
      <c r="L246" s="1">
        <v>0</v>
      </c>
      <c r="M246" s="1">
        <v>3</v>
      </c>
      <c r="N246" s="1">
        <v>0</v>
      </c>
    </row>
    <row r="247" spans="1:14">
      <c r="A247" s="1">
        <v>201</v>
      </c>
      <c r="B247" s="1">
        <v>1059709</v>
      </c>
      <c r="C247" s="2" t="str">
        <f ca="1">VLOOKUP(B247,'Fichier FA (en entrée)'!B:D,3)</f>
        <v>ZLSQOUZRYL</v>
      </c>
      <c r="D247" s="2" t="str">
        <f ca="1">VLOOKUP(B247,'Fichier FA (en entrée)'!B:E,4)</f>
        <v>Veuftyxclumos</v>
      </c>
      <c r="E247" s="2" t="s">
        <v>46</v>
      </c>
      <c r="F247" s="2" t="s">
        <v>3</v>
      </c>
      <c r="G247" s="1">
        <v>1</v>
      </c>
      <c r="H247" s="1">
        <v>10.19</v>
      </c>
      <c r="I247" s="2" t="s">
        <v>1</v>
      </c>
      <c r="J247" s="1">
        <v>3</v>
      </c>
      <c r="K247" s="2" t="s">
        <v>2244</v>
      </c>
      <c r="L247" s="1">
        <v>0</v>
      </c>
      <c r="M247" s="1">
        <v>26</v>
      </c>
      <c r="N247" s="1">
        <v>0</v>
      </c>
    </row>
    <row r="248" spans="1:14">
      <c r="A248" s="1">
        <v>39</v>
      </c>
      <c r="B248" s="1">
        <v>1089250</v>
      </c>
      <c r="C248" s="2" t="str">
        <f ca="1">VLOOKUP(B248,'Fichier FA (en entrée)'!B:D,3)</f>
        <v>MSMPULXLCF</v>
      </c>
      <c r="D248" s="2" t="str">
        <f ca="1">VLOOKUP(B248,'Fichier FA (en entrée)'!B:E,4)</f>
        <v>Dpbrnkuxsbeeu</v>
      </c>
      <c r="E248" s="2" t="s">
        <v>37</v>
      </c>
      <c r="F248" s="2" t="s">
        <v>3</v>
      </c>
      <c r="G248" s="1">
        <v>1</v>
      </c>
      <c r="H248" s="1">
        <v>12.45</v>
      </c>
      <c r="I248" s="2" t="s">
        <v>1</v>
      </c>
      <c r="J248" s="1">
        <v>3</v>
      </c>
      <c r="K248" s="2" t="s">
        <v>2244</v>
      </c>
      <c r="L248" s="1">
        <v>0</v>
      </c>
      <c r="M248" s="1">
        <v>3</v>
      </c>
      <c r="N248" s="1">
        <v>0</v>
      </c>
    </row>
    <row r="249" spans="1:14">
      <c r="A249" s="1">
        <v>457</v>
      </c>
      <c r="B249" s="1">
        <v>821911</v>
      </c>
      <c r="C249" s="2" t="str">
        <f ca="1">VLOOKUP(B249,'Fichier FA (en entrée)'!B:D,3)</f>
        <v>KGKYUNHBQT</v>
      </c>
      <c r="D249" s="2" t="str">
        <f ca="1">VLOOKUP(B249,'Fichier FA (en entrée)'!B:E,4)</f>
        <v>Hzsozrkcalgph</v>
      </c>
      <c r="E249" s="2" t="s">
        <v>20</v>
      </c>
      <c r="F249" s="2" t="s">
        <v>3</v>
      </c>
      <c r="G249" s="1">
        <v>1</v>
      </c>
      <c r="H249" s="1">
        <v>7.98</v>
      </c>
      <c r="I249" s="2" t="s">
        <v>1</v>
      </c>
      <c r="J249" s="1">
        <v>3</v>
      </c>
      <c r="K249" s="2" t="s">
        <v>2244</v>
      </c>
      <c r="L249" s="1">
        <v>0</v>
      </c>
      <c r="M249" s="1">
        <v>2</v>
      </c>
      <c r="N249" s="1">
        <v>0</v>
      </c>
    </row>
    <row r="250" spans="1:14">
      <c r="A250" s="1">
        <v>107</v>
      </c>
      <c r="B250" s="1">
        <v>1029539</v>
      </c>
      <c r="C250" s="2" t="str">
        <f ca="1">VLOOKUP(B250,'Fichier FA (en entrée)'!B:D,3)</f>
        <v>MWWQAHONXM</v>
      </c>
      <c r="D250" s="2" t="str">
        <f ca="1">VLOOKUP(B250,'Fichier FA (en entrée)'!B:E,4)</f>
        <v>Rjaxwyabgystr</v>
      </c>
      <c r="E250" s="2" t="s">
        <v>16</v>
      </c>
      <c r="F250" s="2" t="s">
        <v>3</v>
      </c>
      <c r="G250" s="1">
        <v>1</v>
      </c>
      <c r="H250" s="1">
        <v>11.22</v>
      </c>
      <c r="I250" s="2" t="s">
        <v>1</v>
      </c>
      <c r="J250" s="1">
        <v>3</v>
      </c>
      <c r="K250" s="2" t="s">
        <v>2244</v>
      </c>
      <c r="L250" s="1">
        <v>0</v>
      </c>
      <c r="M250" s="1">
        <v>24</v>
      </c>
      <c r="N250" s="1">
        <v>0</v>
      </c>
    </row>
    <row r="251" spans="1:14">
      <c r="A251" s="1">
        <v>14</v>
      </c>
      <c r="B251" s="1">
        <v>1019372</v>
      </c>
      <c r="C251" s="2" t="str">
        <f ca="1">VLOOKUP(B251,'Fichier FA (en entrée)'!B:D,3)</f>
        <v>PHLQJBFXWF</v>
      </c>
      <c r="D251" s="2" t="str">
        <f ca="1">VLOOKUP(B251,'Fichier FA (en entrée)'!B:E,4)</f>
        <v>Ebvdowsctnldv</v>
      </c>
      <c r="E251" s="2" t="s">
        <v>64</v>
      </c>
      <c r="F251" s="2" t="s">
        <v>3</v>
      </c>
      <c r="G251" s="1">
        <v>1</v>
      </c>
      <c r="H251" s="1">
        <v>13.52</v>
      </c>
      <c r="I251" s="2" t="s">
        <v>1</v>
      </c>
      <c r="J251" s="1">
        <v>3</v>
      </c>
      <c r="K251" s="2" t="s">
        <v>2244</v>
      </c>
      <c r="L251" s="1">
        <v>0</v>
      </c>
      <c r="M251" s="1">
        <v>0</v>
      </c>
      <c r="N251" s="1">
        <v>0</v>
      </c>
    </row>
    <row r="252" spans="1:14">
      <c r="A252" s="1">
        <v>127</v>
      </c>
      <c r="B252" s="1">
        <v>1056835</v>
      </c>
      <c r="C252" s="2" t="str">
        <f ca="1">VLOOKUP(B252,'Fichier FA (en entrée)'!B:D,3)</f>
        <v>VDCKTRJJYE</v>
      </c>
      <c r="D252" s="2" t="str">
        <f ca="1">VLOOKUP(B252,'Fichier FA (en entrée)'!B:E,4)</f>
        <v>Lfwtqqobidywv</v>
      </c>
      <c r="E252" s="2" t="s">
        <v>52</v>
      </c>
      <c r="F252" s="2" t="s">
        <v>3</v>
      </c>
      <c r="G252" s="1">
        <v>1</v>
      </c>
      <c r="H252" s="1">
        <v>11.02</v>
      </c>
      <c r="I252" s="2" t="s">
        <v>1</v>
      </c>
      <c r="J252" s="1">
        <v>3</v>
      </c>
      <c r="K252" s="2" t="s">
        <v>2244</v>
      </c>
      <c r="L252" s="1">
        <v>0</v>
      </c>
      <c r="M252" s="1">
        <v>15</v>
      </c>
      <c r="N252" s="1">
        <v>0</v>
      </c>
    </row>
    <row r="253" spans="1:14">
      <c r="A253" s="1">
        <v>249</v>
      </c>
      <c r="B253" s="1">
        <v>163827</v>
      </c>
      <c r="C253" s="2" t="str">
        <f ca="1">VLOOKUP(B253,'Fichier FA (en entrée)'!B:D,3)</f>
        <v>FLDCHXDDEO</v>
      </c>
      <c r="D253" s="2" t="str">
        <f ca="1">VLOOKUP(B253,'Fichier FA (en entrée)'!B:E,4)</f>
        <v>Jdjtjalktgtwt</v>
      </c>
      <c r="E253" s="2" t="s">
        <v>32</v>
      </c>
      <c r="F253" s="2" t="s">
        <v>3</v>
      </c>
      <c r="G253" s="1">
        <v>1</v>
      </c>
      <c r="H253" s="1">
        <v>9.81</v>
      </c>
      <c r="I253" s="2" t="s">
        <v>1</v>
      </c>
      <c r="J253" s="1">
        <v>3</v>
      </c>
      <c r="K253" s="2" t="s">
        <v>2244</v>
      </c>
      <c r="L253" s="1">
        <v>0</v>
      </c>
      <c r="M253" s="1">
        <v>0</v>
      </c>
      <c r="N253" s="1">
        <v>0</v>
      </c>
    </row>
    <row r="254" spans="1:14">
      <c r="A254" s="1">
        <v>270</v>
      </c>
      <c r="B254" s="1">
        <v>688640</v>
      </c>
      <c r="C254" s="2" t="str">
        <f ca="1">VLOOKUP(B254,'Fichier FA (en entrée)'!B:D,3)</f>
        <v>YQGGLEQCMT</v>
      </c>
      <c r="D254" s="2" t="str">
        <f ca="1">VLOOKUP(B254,'Fichier FA (en entrée)'!B:E,4)</f>
        <v>Vustdpmxytxyl</v>
      </c>
      <c r="E254" s="2" t="s">
        <v>22</v>
      </c>
      <c r="F254" s="2" t="s">
        <v>3</v>
      </c>
      <c r="G254" s="1">
        <v>1</v>
      </c>
      <c r="H254" s="1">
        <v>9.69</v>
      </c>
      <c r="I254" s="2" t="s">
        <v>1</v>
      </c>
      <c r="J254" s="1">
        <v>3</v>
      </c>
      <c r="K254" s="2" t="s">
        <v>2244</v>
      </c>
      <c r="L254" s="1">
        <v>0</v>
      </c>
      <c r="M254" s="1">
        <v>3</v>
      </c>
      <c r="N254" s="1">
        <v>0</v>
      </c>
    </row>
    <row r="255" spans="1:14">
      <c r="A255" s="1">
        <v>121</v>
      </c>
      <c r="B255" s="1">
        <v>319218</v>
      </c>
      <c r="C255" s="2" t="str">
        <f ca="1">VLOOKUP(B255,'Fichier FA (en entrée)'!B:D,3)</f>
        <v>HBTXHBBKJD</v>
      </c>
      <c r="D255" s="2" t="str">
        <f ca="1">VLOOKUP(B255,'Fichier FA (en entrée)'!B:E,4)</f>
        <v>Skpfekgwelnvn</v>
      </c>
      <c r="E255" s="2" t="s">
        <v>19</v>
      </c>
      <c r="F255" s="2" t="s">
        <v>3</v>
      </c>
      <c r="G255" s="1">
        <v>1</v>
      </c>
      <c r="H255" s="1">
        <v>11.08</v>
      </c>
      <c r="I255" s="2" t="s">
        <v>1</v>
      </c>
      <c r="J255" s="1">
        <v>3</v>
      </c>
      <c r="K255" s="2" t="s">
        <v>2244</v>
      </c>
      <c r="L255" s="1">
        <v>0</v>
      </c>
      <c r="M255" s="1">
        <v>16</v>
      </c>
      <c r="N255" s="1">
        <v>0</v>
      </c>
    </row>
    <row r="256" spans="1:14">
      <c r="A256" s="1">
        <v>293</v>
      </c>
      <c r="B256" s="1">
        <v>284604</v>
      </c>
      <c r="C256" s="2" t="str">
        <f ca="1">VLOOKUP(B256,'Fichier FA (en entrée)'!B:D,3)</f>
        <v>EUNKQVLTHJ</v>
      </c>
      <c r="D256" s="2" t="str">
        <f ca="1">VLOOKUP(B256,'Fichier FA (en entrée)'!B:E,4)</f>
        <v>Fhsmvwmtsnpcl</v>
      </c>
      <c r="E256" s="2" t="s">
        <v>41</v>
      </c>
      <c r="F256" s="2" t="s">
        <v>3</v>
      </c>
      <c r="G256" s="1">
        <v>1</v>
      </c>
      <c r="H256" s="1">
        <v>9.44</v>
      </c>
      <c r="I256" s="2" t="s">
        <v>1</v>
      </c>
      <c r="J256" s="1">
        <v>3</v>
      </c>
      <c r="K256" s="2" t="s">
        <v>2244</v>
      </c>
      <c r="L256" s="1">
        <v>0</v>
      </c>
      <c r="M256" s="1">
        <v>3</v>
      </c>
      <c r="N256" s="1">
        <v>0</v>
      </c>
    </row>
    <row r="257" spans="1:14">
      <c r="A257" s="1">
        <v>307</v>
      </c>
      <c r="B257" s="1">
        <v>332092</v>
      </c>
      <c r="C257" s="2" t="str">
        <f ca="1">VLOOKUP(B257,'Fichier FA (en entrée)'!B:D,3)</f>
        <v>CWVCBCHTPR</v>
      </c>
      <c r="D257" s="2" t="str">
        <f ca="1">VLOOKUP(B257,'Fichier FA (en entrée)'!B:E,4)</f>
        <v>Tbnhuwzxojjda</v>
      </c>
      <c r="E257" s="2" t="s">
        <v>20</v>
      </c>
      <c r="F257" s="2" t="s">
        <v>3</v>
      </c>
      <c r="G257" s="1">
        <v>1</v>
      </c>
      <c r="H257" s="1">
        <v>9.35</v>
      </c>
      <c r="I257" s="2" t="s">
        <v>1</v>
      </c>
      <c r="J257" s="1">
        <v>3</v>
      </c>
      <c r="K257" s="2" t="s">
        <v>2244</v>
      </c>
      <c r="L257" s="1">
        <v>0</v>
      </c>
      <c r="M257" s="1">
        <v>0</v>
      </c>
      <c r="N257" s="1">
        <v>0</v>
      </c>
    </row>
    <row r="258" spans="1:14">
      <c r="A258" s="1">
        <v>465</v>
      </c>
      <c r="B258" s="1">
        <v>214285</v>
      </c>
      <c r="C258" s="2" t="str">
        <f ca="1">VLOOKUP(B258,'Fichier FA (en entrée)'!B:D,3)</f>
        <v>QTMXZIMKNF</v>
      </c>
      <c r="D258" s="2" t="str">
        <f ca="1">VLOOKUP(B258,'Fichier FA (en entrée)'!B:E,4)</f>
        <v>Dcnppkvraaipq</v>
      </c>
      <c r="E258" s="2" t="s">
        <v>14</v>
      </c>
      <c r="F258" s="2" t="s">
        <v>3</v>
      </c>
      <c r="G258" s="1">
        <v>1</v>
      </c>
      <c r="H258" s="1">
        <v>7.78</v>
      </c>
      <c r="I258" s="2" t="s">
        <v>1</v>
      </c>
      <c r="J258" s="1">
        <v>3</v>
      </c>
      <c r="K258" s="2" t="s">
        <v>2244</v>
      </c>
      <c r="L258" s="1">
        <v>0</v>
      </c>
      <c r="M258" s="1">
        <v>17</v>
      </c>
      <c r="N258" s="1">
        <v>0</v>
      </c>
    </row>
    <row r="259" spans="1:14">
      <c r="A259" s="1">
        <v>514</v>
      </c>
      <c r="B259" s="1">
        <v>1023023</v>
      </c>
      <c r="C259" s="2" t="str">
        <f ca="1">VLOOKUP(B259,'Fichier FA (en entrée)'!B:D,3)</f>
        <v>KJJPMJMGRO</v>
      </c>
      <c r="D259" s="2" t="str">
        <f ca="1">VLOOKUP(B259,'Fichier FA (en entrée)'!B:E,4)</f>
        <v>Vysijzvofdjlq</v>
      </c>
      <c r="E259" s="2" t="s">
        <v>34</v>
      </c>
      <c r="F259" s="2" t="s">
        <v>3</v>
      </c>
      <c r="G259" s="1">
        <v>1</v>
      </c>
      <c r="H259" s="1">
        <v>6.38</v>
      </c>
      <c r="I259" s="2" t="s">
        <v>1</v>
      </c>
      <c r="J259" s="1">
        <v>3</v>
      </c>
      <c r="K259" s="2" t="s">
        <v>2244</v>
      </c>
      <c r="L259" s="1">
        <v>0</v>
      </c>
      <c r="M259" s="1">
        <v>11</v>
      </c>
      <c r="N259" s="1">
        <v>0</v>
      </c>
    </row>
    <row r="260" spans="1:14">
      <c r="A260" s="1">
        <v>88</v>
      </c>
      <c r="B260" s="1">
        <v>377832</v>
      </c>
      <c r="C260" s="2" t="str">
        <f ca="1">VLOOKUP(B260,'Fichier FA (en entrée)'!B:D,3)</f>
        <v>NIDDLGHUPK</v>
      </c>
      <c r="D260" s="2" t="str">
        <f ca="1">VLOOKUP(B260,'Fichier FA (en entrée)'!B:E,4)</f>
        <v>Okqlpgnspxxlg</v>
      </c>
      <c r="E260" s="2" t="s">
        <v>19</v>
      </c>
      <c r="F260" s="2" t="s">
        <v>3</v>
      </c>
      <c r="G260" s="1">
        <v>1</v>
      </c>
      <c r="H260" s="1">
        <v>11.45</v>
      </c>
      <c r="I260" s="2" t="s">
        <v>1</v>
      </c>
      <c r="J260" s="1">
        <v>3</v>
      </c>
      <c r="K260" s="2" t="s">
        <v>2244</v>
      </c>
      <c r="L260" s="1">
        <v>0</v>
      </c>
      <c r="M260" s="1">
        <v>16</v>
      </c>
      <c r="N260" s="1">
        <v>0</v>
      </c>
    </row>
    <row r="261" spans="1:14">
      <c r="A261" s="1">
        <v>256</v>
      </c>
      <c r="B261" s="1">
        <v>319205</v>
      </c>
      <c r="C261" s="2" t="str">
        <f ca="1">VLOOKUP(B261,'Fichier FA (en entrée)'!B:D,3)</f>
        <v>XRPKZEHXAC</v>
      </c>
      <c r="D261" s="2" t="str">
        <f ca="1">VLOOKUP(B261,'Fichier FA (en entrée)'!B:E,4)</f>
        <v>Fvauxyuruozln</v>
      </c>
      <c r="E261" s="2" t="s">
        <v>17</v>
      </c>
      <c r="F261" s="2" t="s">
        <v>3</v>
      </c>
      <c r="G261" s="1">
        <v>1</v>
      </c>
      <c r="H261" s="1">
        <v>9.7799999999999994</v>
      </c>
      <c r="I261" s="2" t="s">
        <v>1</v>
      </c>
      <c r="J261" s="1">
        <v>3</v>
      </c>
      <c r="K261" s="2" t="s">
        <v>2244</v>
      </c>
      <c r="L261" s="1">
        <v>0</v>
      </c>
      <c r="M261" s="1">
        <v>0</v>
      </c>
      <c r="N261" s="1">
        <v>0</v>
      </c>
    </row>
    <row r="262" spans="1:14">
      <c r="A262" s="1">
        <v>331</v>
      </c>
      <c r="B262" s="1">
        <v>631031</v>
      </c>
      <c r="C262" s="2" t="str">
        <f ca="1">VLOOKUP(B262,'Fichier FA (en entrée)'!B:D,3)</f>
        <v>EATCGJLJQX</v>
      </c>
      <c r="D262" s="2" t="str">
        <f ca="1">VLOOKUP(B262,'Fichier FA (en entrée)'!B:E,4)</f>
        <v>Cnxlxlshoyfbo</v>
      </c>
      <c r="E262" s="2" t="s">
        <v>27</v>
      </c>
      <c r="F262" s="2" t="s">
        <v>3</v>
      </c>
      <c r="G262" s="1">
        <v>1</v>
      </c>
      <c r="H262" s="1">
        <v>9.15</v>
      </c>
      <c r="I262" s="2" t="s">
        <v>1</v>
      </c>
      <c r="J262" s="1">
        <v>3</v>
      </c>
      <c r="K262" s="2" t="s">
        <v>2244</v>
      </c>
      <c r="L262" s="1">
        <v>0</v>
      </c>
      <c r="M262" s="1">
        <v>20</v>
      </c>
      <c r="N262" s="1">
        <v>0</v>
      </c>
    </row>
    <row r="263" spans="1:14">
      <c r="A263" s="1">
        <v>337</v>
      </c>
      <c r="B263" s="1">
        <v>1128533</v>
      </c>
      <c r="C263" s="2" t="str">
        <f ca="1">VLOOKUP(B263,'Fichier FA (en entrée)'!B:D,3)</f>
        <v>MDWLBXFCXM</v>
      </c>
      <c r="D263" s="2" t="str">
        <f ca="1">VLOOKUP(B263,'Fichier FA (en entrée)'!B:E,4)</f>
        <v>Lkuqmnlddcxtm</v>
      </c>
      <c r="E263" s="2" t="s">
        <v>46</v>
      </c>
      <c r="F263" s="2" t="s">
        <v>3</v>
      </c>
      <c r="G263" s="1">
        <v>1</v>
      </c>
      <c r="H263" s="1">
        <v>9.1300000000000008</v>
      </c>
      <c r="I263" s="2" t="s">
        <v>1</v>
      </c>
      <c r="J263" s="1">
        <v>3</v>
      </c>
      <c r="K263" s="2" t="s">
        <v>2244</v>
      </c>
      <c r="L263" s="1">
        <v>0</v>
      </c>
      <c r="M263" s="1">
        <v>24</v>
      </c>
      <c r="N263" s="1">
        <v>0</v>
      </c>
    </row>
    <row r="264" spans="1:14">
      <c r="A264" s="1">
        <v>85</v>
      </c>
      <c r="B264" s="1">
        <v>340433</v>
      </c>
      <c r="C264" s="2" t="str">
        <f ca="1">VLOOKUP(B264,'Fichier FA (en entrée)'!B:D,3)</f>
        <v>KCCSYZTOSE</v>
      </c>
      <c r="D264" s="2" t="str">
        <f ca="1">VLOOKUP(B264,'Fichier FA (en entrée)'!B:E,4)</f>
        <v>Tvajjwepqbykq</v>
      </c>
      <c r="E264" s="2" t="s">
        <v>20</v>
      </c>
      <c r="F264" s="2" t="s">
        <v>3</v>
      </c>
      <c r="G264" s="1">
        <v>1</v>
      </c>
      <c r="H264" s="1">
        <v>11.46</v>
      </c>
      <c r="I264" s="2" t="s">
        <v>1</v>
      </c>
      <c r="J264" s="1">
        <v>3</v>
      </c>
      <c r="K264" s="2" t="s">
        <v>2244</v>
      </c>
      <c r="L264" s="1">
        <v>0</v>
      </c>
      <c r="M264" s="1">
        <v>0</v>
      </c>
      <c r="N264" s="1">
        <v>0</v>
      </c>
    </row>
    <row r="265" spans="1:14">
      <c r="A265" s="1">
        <v>355</v>
      </c>
      <c r="B265" s="1">
        <v>1035786</v>
      </c>
      <c r="C265" s="2" t="str">
        <f ca="1">VLOOKUP(B265,'Fichier FA (en entrée)'!B:D,3)</f>
        <v>RUHDTMIWHA</v>
      </c>
      <c r="D265" s="2" t="str">
        <f ca="1">VLOOKUP(B265,'Fichier FA (en entrée)'!B:E,4)</f>
        <v>Nvrrjinknfgvy</v>
      </c>
      <c r="E265" s="2" t="s">
        <v>64</v>
      </c>
      <c r="F265" s="2" t="s">
        <v>3</v>
      </c>
      <c r="G265" s="1">
        <v>1</v>
      </c>
      <c r="H265" s="1">
        <v>9.02</v>
      </c>
      <c r="I265" s="2" t="s">
        <v>1</v>
      </c>
      <c r="J265" s="1">
        <v>3</v>
      </c>
      <c r="K265" s="2" t="s">
        <v>2244</v>
      </c>
      <c r="L265" s="1">
        <v>0</v>
      </c>
      <c r="M265" s="1">
        <v>10</v>
      </c>
      <c r="N265" s="1">
        <v>0</v>
      </c>
    </row>
    <row r="266" spans="1:14">
      <c r="A266" s="1">
        <v>202</v>
      </c>
      <c r="B266" s="1">
        <v>176300</v>
      </c>
      <c r="C266" s="2" t="str">
        <f ca="1">VLOOKUP(B266,'Fichier FA (en entrée)'!B:D,3)</f>
        <v>UXGAYTSDWV</v>
      </c>
      <c r="D266" s="2" t="str">
        <f ca="1">VLOOKUP(B266,'Fichier FA (en entrée)'!B:E,4)</f>
        <v>Jcldchupdbjgk</v>
      </c>
      <c r="E266" s="2" t="s">
        <v>20</v>
      </c>
      <c r="F266" s="2" t="s">
        <v>3</v>
      </c>
      <c r="G266" s="1">
        <v>1</v>
      </c>
      <c r="H266" s="1">
        <v>10.18</v>
      </c>
      <c r="I266" s="2" t="s">
        <v>1</v>
      </c>
      <c r="J266" s="1">
        <v>3</v>
      </c>
      <c r="K266" s="2" t="s">
        <v>2244</v>
      </c>
      <c r="L266" s="1">
        <v>0</v>
      </c>
      <c r="M266" s="1">
        <v>0</v>
      </c>
      <c r="N266" s="1">
        <v>0</v>
      </c>
    </row>
    <row r="267" spans="1:14">
      <c r="A267" s="1">
        <v>91</v>
      </c>
      <c r="B267" s="1">
        <v>304704</v>
      </c>
      <c r="C267" s="2" t="str">
        <f ca="1">VLOOKUP(B267,'Fichier FA (en entrée)'!B:D,3)</f>
        <v>WGUUYDUUTY</v>
      </c>
      <c r="D267" s="2" t="str">
        <f ca="1">VLOOKUP(B267,'Fichier FA (en entrée)'!B:E,4)</f>
        <v>Lhuvqipcwnpfm</v>
      </c>
      <c r="E267" s="2" t="s">
        <v>14</v>
      </c>
      <c r="F267" s="2" t="s">
        <v>3</v>
      </c>
      <c r="G267" s="1">
        <v>1</v>
      </c>
      <c r="H267" s="1">
        <v>11.38</v>
      </c>
      <c r="I267" s="2" t="s">
        <v>1</v>
      </c>
      <c r="J267" s="1">
        <v>3</v>
      </c>
      <c r="K267" s="2" t="s">
        <v>2244</v>
      </c>
      <c r="L267" s="1">
        <v>0</v>
      </c>
      <c r="M267" s="1">
        <v>14</v>
      </c>
      <c r="N267" s="1">
        <v>0</v>
      </c>
    </row>
    <row r="268" spans="1:14">
      <c r="A268" s="1">
        <v>187</v>
      </c>
      <c r="B268" s="1">
        <v>488474</v>
      </c>
      <c r="C268" s="2" t="str">
        <f ca="1">VLOOKUP(B268,'Fichier FA (en entrée)'!B:D,3)</f>
        <v>GCWDVXQEVF</v>
      </c>
      <c r="D268" s="2" t="str">
        <f ca="1">VLOOKUP(B268,'Fichier FA (en entrée)'!B:E,4)</f>
        <v>Epahyeymrkwvp</v>
      </c>
      <c r="E268" s="2" t="s">
        <v>19</v>
      </c>
      <c r="F268" s="2" t="s">
        <v>3</v>
      </c>
      <c r="G268" s="1">
        <v>1</v>
      </c>
      <c r="H268" s="1">
        <v>10.37</v>
      </c>
      <c r="I268" s="2" t="s">
        <v>1</v>
      </c>
      <c r="J268" s="1">
        <v>3</v>
      </c>
      <c r="K268" s="2" t="s">
        <v>2244</v>
      </c>
      <c r="L268" s="1">
        <v>0</v>
      </c>
      <c r="M268" s="1">
        <v>27</v>
      </c>
      <c r="N268" s="1">
        <v>0</v>
      </c>
    </row>
    <row r="269" spans="1:14">
      <c r="A269" s="1">
        <v>22</v>
      </c>
      <c r="B269" s="1">
        <v>734868</v>
      </c>
      <c r="C269" s="2" t="str">
        <f ca="1">VLOOKUP(B269,'Fichier FA (en entrée)'!B:D,3)</f>
        <v>LVARWLXWEB</v>
      </c>
      <c r="D269" s="2" t="str">
        <f ca="1">VLOOKUP(B269,'Fichier FA (en entrée)'!B:E,4)</f>
        <v>Yazrwakeumxiv</v>
      </c>
      <c r="E269" s="2" t="s">
        <v>58</v>
      </c>
      <c r="F269" s="2" t="s">
        <v>3</v>
      </c>
      <c r="G269" s="1">
        <v>1</v>
      </c>
      <c r="H269" s="1">
        <v>13.02</v>
      </c>
      <c r="I269" s="2" t="s">
        <v>1</v>
      </c>
      <c r="J269" s="1">
        <v>3</v>
      </c>
      <c r="K269" s="2" t="s">
        <v>2244</v>
      </c>
      <c r="L269" s="1">
        <v>0</v>
      </c>
      <c r="M269" s="1">
        <v>4</v>
      </c>
      <c r="N269" s="1">
        <v>0</v>
      </c>
    </row>
    <row r="270" spans="1:14">
      <c r="A270" s="1">
        <v>149</v>
      </c>
      <c r="B270" s="1">
        <v>554472</v>
      </c>
      <c r="C270" s="2" t="str">
        <f ca="1">VLOOKUP(B270,'Fichier FA (en entrée)'!B:D,3)</f>
        <v>SZOVKGVXLH</v>
      </c>
      <c r="D270" s="2" t="str">
        <f ca="1">VLOOKUP(B270,'Fichier FA (en entrée)'!B:E,4)</f>
        <v>Kjnwieeboynnw</v>
      </c>
      <c r="E270" s="2" t="s">
        <v>18</v>
      </c>
      <c r="F270" s="2" t="s">
        <v>3</v>
      </c>
      <c r="G270" s="1">
        <v>1</v>
      </c>
      <c r="H270" s="1">
        <v>10.8</v>
      </c>
      <c r="I270" s="2" t="s">
        <v>1</v>
      </c>
      <c r="J270" s="1">
        <v>3</v>
      </c>
      <c r="K270" s="2" t="s">
        <v>2244</v>
      </c>
      <c r="L270" s="1">
        <v>0</v>
      </c>
      <c r="M270" s="1">
        <v>19</v>
      </c>
      <c r="N270" s="1">
        <v>0</v>
      </c>
    </row>
    <row r="271" spans="1:14">
      <c r="A271" s="1">
        <v>473</v>
      </c>
      <c r="B271" s="1">
        <v>643772</v>
      </c>
      <c r="C271" s="2" t="str">
        <f ca="1">VLOOKUP(B271,'Fichier FA (en entrée)'!B:D,3)</f>
        <v>YBHUULTSRC</v>
      </c>
      <c r="D271" s="2" t="str">
        <f ca="1">VLOOKUP(B271,'Fichier FA (en entrée)'!B:E,4)</f>
        <v>Zqrtjwboordln</v>
      </c>
      <c r="E271" s="2" t="s">
        <v>18</v>
      </c>
      <c r="F271" s="2" t="s">
        <v>3</v>
      </c>
      <c r="G271" s="1">
        <v>1</v>
      </c>
      <c r="H271" s="1">
        <v>7.55</v>
      </c>
      <c r="I271" s="2" t="s">
        <v>1</v>
      </c>
      <c r="J271" s="1">
        <v>3</v>
      </c>
      <c r="K271" s="2" t="s">
        <v>2244</v>
      </c>
      <c r="L271" s="1">
        <v>0</v>
      </c>
      <c r="M271" s="1">
        <v>15</v>
      </c>
      <c r="N271" s="1">
        <v>0</v>
      </c>
    </row>
    <row r="272" spans="1:14">
      <c r="A272" s="1">
        <v>277</v>
      </c>
      <c r="B272" s="1">
        <v>332453</v>
      </c>
      <c r="C272" s="2" t="str">
        <f ca="1">VLOOKUP(B272,'Fichier FA (en entrée)'!B:D,3)</f>
        <v>LVTPPUXDBK</v>
      </c>
      <c r="D272" s="2" t="str">
        <f ca="1">VLOOKUP(B272,'Fichier FA (en entrée)'!B:E,4)</f>
        <v>Lauipurquosoz</v>
      </c>
      <c r="E272" s="2" t="s">
        <v>15</v>
      </c>
      <c r="F272" s="2" t="s">
        <v>3</v>
      </c>
      <c r="G272" s="1">
        <v>1</v>
      </c>
      <c r="H272" s="1">
        <v>9.6199999999999992</v>
      </c>
      <c r="I272" s="2" t="s">
        <v>1</v>
      </c>
      <c r="J272" s="1">
        <v>3</v>
      </c>
      <c r="K272" s="2" t="s">
        <v>2244</v>
      </c>
      <c r="L272" s="1">
        <v>0</v>
      </c>
      <c r="M272" s="1">
        <v>3</v>
      </c>
      <c r="N272" s="1">
        <v>0</v>
      </c>
    </row>
    <row r="273" spans="1:14">
      <c r="A273" s="1">
        <v>303</v>
      </c>
      <c r="B273" s="1">
        <v>152407</v>
      </c>
      <c r="C273" s="2" t="str">
        <f ca="1">VLOOKUP(B273,'Fichier FA (en entrée)'!B:D,3)</f>
        <v>BILOLEVWNB</v>
      </c>
      <c r="D273" s="2" t="str">
        <f ca="1">VLOOKUP(B273,'Fichier FA (en entrée)'!B:E,4)</f>
        <v>Stxaflabnjmqk</v>
      </c>
      <c r="E273" s="2" t="s">
        <v>20</v>
      </c>
      <c r="F273" s="2" t="s">
        <v>3</v>
      </c>
      <c r="G273" s="1">
        <v>1</v>
      </c>
      <c r="H273" s="1">
        <v>9.3800000000000008</v>
      </c>
      <c r="I273" s="2" t="s">
        <v>1</v>
      </c>
      <c r="J273" s="1">
        <v>3</v>
      </c>
      <c r="K273" s="2" t="s">
        <v>2244</v>
      </c>
      <c r="L273" s="1">
        <v>0</v>
      </c>
      <c r="M273" s="1">
        <v>11</v>
      </c>
      <c r="N273" s="1">
        <v>0</v>
      </c>
    </row>
    <row r="274" spans="1:14">
      <c r="A274" s="1">
        <v>296</v>
      </c>
      <c r="B274" s="1">
        <v>438927</v>
      </c>
      <c r="C274" s="2" t="str">
        <f ca="1">VLOOKUP(B274,'Fichier FA (en entrée)'!B:D,3)</f>
        <v>ONSDOSMJER</v>
      </c>
      <c r="D274" s="2" t="str">
        <f ca="1">VLOOKUP(B274,'Fichier FA (en entrée)'!B:E,4)</f>
        <v>Axzqvjslcfikv</v>
      </c>
      <c r="E274" s="2" t="s">
        <v>23</v>
      </c>
      <c r="F274" s="2" t="s">
        <v>3</v>
      </c>
      <c r="G274" s="1">
        <v>1</v>
      </c>
      <c r="H274" s="1">
        <v>9.41</v>
      </c>
      <c r="I274" s="2" t="s">
        <v>1</v>
      </c>
      <c r="J274" s="1">
        <v>3</v>
      </c>
      <c r="K274" s="2" t="s">
        <v>2244</v>
      </c>
      <c r="L274" s="1">
        <v>0</v>
      </c>
      <c r="M274" s="1">
        <v>12</v>
      </c>
      <c r="N274" s="1">
        <v>0</v>
      </c>
    </row>
    <row r="275" spans="1:14">
      <c r="A275" s="1">
        <v>13</v>
      </c>
      <c r="B275" s="1">
        <v>504546</v>
      </c>
      <c r="C275" s="2" t="str">
        <f ca="1">VLOOKUP(B275,'Fichier FA (en entrée)'!B:D,3)</f>
        <v>KMRSTSQWYZ</v>
      </c>
      <c r="D275" s="2" t="str">
        <f ca="1">VLOOKUP(B275,'Fichier FA (en entrée)'!B:E,4)</f>
        <v>Laeqzogqhkzwv</v>
      </c>
      <c r="E275" s="2" t="s">
        <v>20</v>
      </c>
      <c r="F275" s="2" t="s">
        <v>3</v>
      </c>
      <c r="G275" s="1">
        <v>1</v>
      </c>
      <c r="H275" s="1">
        <v>13.53</v>
      </c>
      <c r="I275" s="2" t="s">
        <v>1</v>
      </c>
      <c r="J275" s="1">
        <v>3</v>
      </c>
      <c r="K275" s="2" t="s">
        <v>2244</v>
      </c>
      <c r="L275" s="1">
        <v>0</v>
      </c>
      <c r="M275" s="1">
        <v>1</v>
      </c>
      <c r="N275" s="1">
        <v>0</v>
      </c>
    </row>
    <row r="276" spans="1:14">
      <c r="A276" s="1">
        <v>219</v>
      </c>
      <c r="B276" s="1">
        <v>411585</v>
      </c>
      <c r="C276" s="2" t="str">
        <f ca="1">VLOOKUP(B276,'Fichier FA (en entrée)'!B:D,3)</f>
        <v>UGLNHMBXUO</v>
      </c>
      <c r="D276" s="2" t="str">
        <f ca="1">VLOOKUP(B276,'Fichier FA (en entrée)'!B:E,4)</f>
        <v>Dnbdxutoaewzb</v>
      </c>
      <c r="E276" s="2" t="s">
        <v>20</v>
      </c>
      <c r="F276" s="2" t="s">
        <v>3</v>
      </c>
      <c r="G276" s="1">
        <v>1</v>
      </c>
      <c r="H276" s="1">
        <v>10.029999999999999</v>
      </c>
      <c r="I276" s="2" t="s">
        <v>1</v>
      </c>
      <c r="J276" s="1">
        <v>3</v>
      </c>
      <c r="K276" s="2" t="s">
        <v>2244</v>
      </c>
      <c r="L276" s="1">
        <v>0</v>
      </c>
      <c r="M276" s="1">
        <v>1</v>
      </c>
      <c r="N276" s="1">
        <v>0</v>
      </c>
    </row>
    <row r="277" spans="1:14">
      <c r="A277" s="1">
        <v>36</v>
      </c>
      <c r="B277" s="1">
        <v>161068</v>
      </c>
      <c r="C277" s="2" t="str">
        <f ca="1">VLOOKUP(B277,'Fichier FA (en entrée)'!B:D,3)</f>
        <v>BDHHRTZVCG</v>
      </c>
      <c r="D277" s="2" t="str">
        <f ca="1">VLOOKUP(B277,'Fichier FA (en entrée)'!B:E,4)</f>
        <v>Xmjjmzvkccifo</v>
      </c>
      <c r="E277" s="2" t="s">
        <v>27</v>
      </c>
      <c r="F277" s="2" t="s">
        <v>3</v>
      </c>
      <c r="G277" s="1">
        <v>1</v>
      </c>
      <c r="H277" s="1">
        <v>12.48</v>
      </c>
      <c r="I277" s="2" t="s">
        <v>1</v>
      </c>
      <c r="J277" s="1">
        <v>3</v>
      </c>
      <c r="K277" s="2" t="s">
        <v>2244</v>
      </c>
      <c r="L277" s="1">
        <v>0</v>
      </c>
      <c r="M277" s="1">
        <v>14</v>
      </c>
      <c r="N277" s="1">
        <v>0</v>
      </c>
    </row>
    <row r="278" spans="1:14">
      <c r="A278" s="1">
        <v>296</v>
      </c>
      <c r="B278" s="1">
        <v>504568</v>
      </c>
      <c r="C278" s="2" t="str">
        <f ca="1">VLOOKUP(B278,'Fichier FA (en entrée)'!B:D,3)</f>
        <v>PFWPYANPTG</v>
      </c>
      <c r="D278" s="2" t="str">
        <f ca="1">VLOOKUP(B278,'Fichier FA (en entrée)'!B:E,4)</f>
        <v>Swomnqkytyizl</v>
      </c>
      <c r="E278" s="2" t="s">
        <v>20</v>
      </c>
      <c r="F278" s="2" t="s">
        <v>3</v>
      </c>
      <c r="G278" s="1">
        <v>1</v>
      </c>
      <c r="H278" s="1">
        <v>9.41</v>
      </c>
      <c r="I278" s="2" t="s">
        <v>1</v>
      </c>
      <c r="J278" s="1">
        <v>3</v>
      </c>
      <c r="K278" s="2" t="s">
        <v>2244</v>
      </c>
      <c r="L278" s="1">
        <v>0</v>
      </c>
      <c r="M278" s="1">
        <v>1</v>
      </c>
      <c r="N278" s="1">
        <v>0</v>
      </c>
    </row>
    <row r="279" spans="1:14">
      <c r="A279" s="1">
        <v>30</v>
      </c>
      <c r="B279" s="1">
        <v>378760</v>
      </c>
      <c r="C279" s="2" t="str">
        <f ca="1">VLOOKUP(B279,'Fichier FA (en entrée)'!B:D,3)</f>
        <v>TORCUXCCGS</v>
      </c>
      <c r="D279" s="2" t="str">
        <f ca="1">VLOOKUP(B279,'Fichier FA (en entrée)'!B:E,4)</f>
        <v>Rodhotjxxkjwj</v>
      </c>
      <c r="E279" s="2" t="s">
        <v>27</v>
      </c>
      <c r="F279" s="2" t="s">
        <v>3</v>
      </c>
      <c r="G279" s="1">
        <v>1</v>
      </c>
      <c r="H279" s="1">
        <v>12.68</v>
      </c>
      <c r="I279" s="2" t="s">
        <v>1</v>
      </c>
      <c r="J279" s="1">
        <v>3</v>
      </c>
      <c r="K279" s="2" t="s">
        <v>2244</v>
      </c>
      <c r="L279" s="1">
        <v>0</v>
      </c>
      <c r="M279" s="1">
        <v>27</v>
      </c>
      <c r="N279" s="1">
        <v>0</v>
      </c>
    </row>
    <row r="280" spans="1:14">
      <c r="A280" s="1">
        <v>435</v>
      </c>
      <c r="B280" s="1">
        <v>576372</v>
      </c>
      <c r="C280" s="2" t="str">
        <f ca="1">VLOOKUP(B280,'Fichier FA (en entrée)'!B:D,3)</f>
        <v>TKGUFAIQPS</v>
      </c>
      <c r="D280" s="2" t="str">
        <f ca="1">VLOOKUP(B280,'Fichier FA (en entrée)'!B:E,4)</f>
        <v>Haukitprxembt</v>
      </c>
      <c r="E280" s="2" t="s">
        <v>28</v>
      </c>
      <c r="F280" s="2" t="s">
        <v>3</v>
      </c>
      <c r="G280" s="1">
        <v>1</v>
      </c>
      <c r="H280" s="1">
        <v>8.3000000000000007</v>
      </c>
      <c r="I280" s="2" t="s">
        <v>1</v>
      </c>
      <c r="J280" s="1">
        <v>3</v>
      </c>
      <c r="K280" s="2" t="s">
        <v>2244</v>
      </c>
      <c r="L280" s="1">
        <v>0</v>
      </c>
      <c r="M280" s="1">
        <v>2</v>
      </c>
      <c r="N280" s="1">
        <v>0</v>
      </c>
    </row>
    <row r="281" spans="1:14">
      <c r="A281" s="1">
        <v>419</v>
      </c>
      <c r="B281" s="1">
        <v>508838</v>
      </c>
      <c r="C281" s="2" t="str">
        <f ca="1">VLOOKUP(B281,'Fichier FA (en entrée)'!B:D,3)</f>
        <v>JHFWGUTLQH</v>
      </c>
      <c r="D281" s="2" t="str">
        <f ca="1">VLOOKUP(B281,'Fichier FA (en entrée)'!B:E,4)</f>
        <v>Ldpwwjabirqwf</v>
      </c>
      <c r="E281" s="2" t="s">
        <v>17</v>
      </c>
      <c r="F281" s="2" t="s">
        <v>3</v>
      </c>
      <c r="G281" s="1">
        <v>1</v>
      </c>
      <c r="H281" s="1">
        <v>8.43</v>
      </c>
      <c r="I281" s="2" t="s">
        <v>1</v>
      </c>
      <c r="J281" s="1">
        <v>3</v>
      </c>
      <c r="K281" s="2" t="s">
        <v>2244</v>
      </c>
      <c r="L281" s="1">
        <v>0</v>
      </c>
      <c r="M281" s="1">
        <v>4</v>
      </c>
      <c r="N281" s="1">
        <v>0</v>
      </c>
    </row>
    <row r="282" spans="1:14">
      <c r="A282" s="1">
        <v>101</v>
      </c>
      <c r="B282" s="1">
        <v>269129</v>
      </c>
      <c r="C282" s="2" t="str">
        <f ca="1">VLOOKUP(B282,'Fichier FA (en entrée)'!B:D,3)</f>
        <v>TYZDLONBJO</v>
      </c>
      <c r="D282" s="2" t="str">
        <f ca="1">VLOOKUP(B282,'Fichier FA (en entrée)'!B:E,4)</f>
        <v>Ejgcagubugjvs</v>
      </c>
      <c r="E282" s="2" t="s">
        <v>17</v>
      </c>
      <c r="F282" s="2" t="s">
        <v>3</v>
      </c>
      <c r="G282" s="1">
        <v>1</v>
      </c>
      <c r="H282" s="1">
        <v>11.24</v>
      </c>
      <c r="I282" s="2" t="s">
        <v>1</v>
      </c>
      <c r="J282" s="1">
        <v>3</v>
      </c>
      <c r="K282" s="2" t="s">
        <v>2244</v>
      </c>
      <c r="L282" s="1">
        <v>0</v>
      </c>
      <c r="M282" s="1">
        <v>2</v>
      </c>
      <c r="N282" s="1">
        <v>0</v>
      </c>
    </row>
    <row r="283" spans="1:14">
      <c r="A283" s="1">
        <v>509</v>
      </c>
      <c r="B283" s="1">
        <v>533937</v>
      </c>
      <c r="C283" s="2" t="str">
        <f ca="1">VLOOKUP(B283,'Fichier FA (en entrée)'!B:D,3)</f>
        <v>YIMWZKPHDA</v>
      </c>
      <c r="D283" s="2" t="str">
        <f ca="1">VLOOKUP(B283,'Fichier FA (en entrée)'!B:E,4)</f>
        <v>Khkanlejfculc</v>
      </c>
      <c r="E283" s="2" t="s">
        <v>19</v>
      </c>
      <c r="F283" s="2" t="s">
        <v>3</v>
      </c>
      <c r="G283" s="1">
        <v>1</v>
      </c>
      <c r="H283" s="1">
        <v>6.52</v>
      </c>
      <c r="I283" s="2" t="s">
        <v>1</v>
      </c>
      <c r="J283" s="1">
        <v>3</v>
      </c>
      <c r="K283" s="2" t="s">
        <v>2244</v>
      </c>
      <c r="L283" s="1">
        <v>0</v>
      </c>
      <c r="M283" s="1">
        <v>17</v>
      </c>
      <c r="N283" s="1">
        <v>0</v>
      </c>
    </row>
    <row r="284" spans="1:14">
      <c r="A284" s="1">
        <v>198</v>
      </c>
      <c r="B284" s="1">
        <v>447831</v>
      </c>
      <c r="C284" s="2" t="str">
        <f ca="1">VLOOKUP(B284,'Fichier FA (en entrée)'!B:D,3)</f>
        <v>VXYFXRMBPM</v>
      </c>
      <c r="D284" s="2" t="str">
        <f ca="1">VLOOKUP(B284,'Fichier FA (en entrée)'!B:E,4)</f>
        <v>Rwjcrszmnztgl</v>
      </c>
      <c r="E284" s="2" t="s">
        <v>28</v>
      </c>
      <c r="F284" s="2" t="s">
        <v>3</v>
      </c>
      <c r="G284" s="1">
        <v>1</v>
      </c>
      <c r="H284" s="1">
        <v>10.24</v>
      </c>
      <c r="I284" s="2" t="s">
        <v>1</v>
      </c>
      <c r="J284" s="1">
        <v>3</v>
      </c>
      <c r="K284" s="2" t="s">
        <v>2244</v>
      </c>
      <c r="L284" s="1">
        <v>0</v>
      </c>
      <c r="M284" s="1">
        <v>0</v>
      </c>
      <c r="N284" s="1">
        <v>0</v>
      </c>
    </row>
    <row r="285" spans="1:14">
      <c r="A285" s="2" t="s">
        <v>2</v>
      </c>
      <c r="B285" s="1">
        <v>1015771</v>
      </c>
      <c r="C285" s="2" t="str">
        <f ca="1">VLOOKUP(B285,'Fichier FA (en entrée)'!B:D,3)</f>
        <v>VTBKFMVCNZ</v>
      </c>
      <c r="D285" s="2" t="str">
        <f ca="1">VLOOKUP(B285,'Fichier FA (en entrée)'!B:E,4)</f>
        <v>Hiyaasfkuavdh</v>
      </c>
      <c r="E285" s="2" t="s">
        <v>4</v>
      </c>
      <c r="F285" s="2" t="s">
        <v>3</v>
      </c>
      <c r="G285" s="1">
        <v>1</v>
      </c>
      <c r="H285" s="2" t="s">
        <v>2</v>
      </c>
      <c r="I285" s="2" t="s">
        <v>1</v>
      </c>
      <c r="J285" s="1">
        <v>0</v>
      </c>
      <c r="K285" s="2" t="s">
        <v>2244</v>
      </c>
      <c r="L285" s="1">
        <v>0</v>
      </c>
      <c r="M285" s="1">
        <v>4</v>
      </c>
      <c r="N285" s="1">
        <v>0</v>
      </c>
    </row>
    <row r="286" spans="1:14">
      <c r="A286" s="1">
        <v>516</v>
      </c>
      <c r="B286" s="1">
        <v>698473</v>
      </c>
      <c r="C286" s="2" t="str">
        <f ca="1">VLOOKUP(B286,'Fichier FA (en entrée)'!B:D,3)</f>
        <v>PUBYHPLXYC</v>
      </c>
      <c r="D286" s="2" t="str">
        <f ca="1">VLOOKUP(B286,'Fichier FA (en entrée)'!B:E,4)</f>
        <v>Ygedkvcxsxzsy</v>
      </c>
      <c r="E286" s="2" t="s">
        <v>23</v>
      </c>
      <c r="F286" s="2" t="s">
        <v>3</v>
      </c>
      <c r="G286" s="1">
        <v>1</v>
      </c>
      <c r="H286" s="1">
        <v>6.37</v>
      </c>
      <c r="I286" s="2" t="s">
        <v>1</v>
      </c>
      <c r="J286" s="1">
        <v>3</v>
      </c>
      <c r="K286" s="2" t="s">
        <v>2244</v>
      </c>
      <c r="L286" s="1">
        <v>0</v>
      </c>
      <c r="M286" s="1">
        <v>18</v>
      </c>
      <c r="N286" s="1">
        <v>0</v>
      </c>
    </row>
    <row r="287" spans="1:14">
      <c r="A287" s="1">
        <v>513</v>
      </c>
      <c r="B287" s="1">
        <v>147186</v>
      </c>
      <c r="C287" s="2" t="str">
        <f ca="1">VLOOKUP(B287,'Fichier FA (en entrée)'!B:D,3)</f>
        <v>OJACOSKEYJ</v>
      </c>
      <c r="D287" s="2" t="str">
        <f ca="1">VLOOKUP(B287,'Fichier FA (en entrée)'!B:E,4)</f>
        <v>Qbzdijnznoeij</v>
      </c>
      <c r="E287" s="2" t="s">
        <v>24</v>
      </c>
      <c r="F287" s="2" t="s">
        <v>3</v>
      </c>
      <c r="G287" s="1">
        <v>1</v>
      </c>
      <c r="H287" s="1">
        <v>6.4</v>
      </c>
      <c r="I287" s="2" t="s">
        <v>1</v>
      </c>
      <c r="J287" s="1">
        <v>3</v>
      </c>
      <c r="K287" s="2" t="s">
        <v>2244</v>
      </c>
      <c r="L287" s="1">
        <v>0</v>
      </c>
      <c r="M287" s="1">
        <v>2</v>
      </c>
      <c r="N287" s="1">
        <v>0</v>
      </c>
    </row>
    <row r="288" spans="1:14">
      <c r="A288" s="1">
        <v>265</v>
      </c>
      <c r="B288" s="1">
        <v>1042196</v>
      </c>
      <c r="C288" s="2" t="str">
        <f ca="1">VLOOKUP(B288,'Fichier FA (en entrée)'!B:D,3)</f>
        <v>BXIKHLJEGN</v>
      </c>
      <c r="D288" s="2" t="str">
        <f ca="1">VLOOKUP(B288,'Fichier FA (en entrée)'!B:E,4)</f>
        <v>Wunksqbklzxpk</v>
      </c>
      <c r="E288" s="2" t="s">
        <v>69</v>
      </c>
      <c r="F288" s="2" t="s">
        <v>3</v>
      </c>
      <c r="G288" s="1">
        <v>1</v>
      </c>
      <c r="H288" s="1">
        <v>9.7100000000000009</v>
      </c>
      <c r="I288" s="2" t="s">
        <v>1</v>
      </c>
      <c r="J288" s="1">
        <v>3</v>
      </c>
      <c r="K288" s="2" t="s">
        <v>2244</v>
      </c>
      <c r="L288" s="1">
        <v>0</v>
      </c>
      <c r="M288" s="1">
        <v>13</v>
      </c>
      <c r="N288" s="1">
        <v>0</v>
      </c>
    </row>
    <row r="289" spans="1:14">
      <c r="A289" s="1">
        <v>314</v>
      </c>
      <c r="B289" s="1">
        <v>169895</v>
      </c>
      <c r="C289" s="2" t="str">
        <f ca="1">VLOOKUP(B289,'Fichier FA (en entrée)'!B:D,3)</f>
        <v>SJYTEQWBQS</v>
      </c>
      <c r="D289" s="2" t="str">
        <f ca="1">VLOOKUP(B289,'Fichier FA (en entrée)'!B:E,4)</f>
        <v>Fvvpqortnfizo</v>
      </c>
      <c r="E289" s="2" t="s">
        <v>20</v>
      </c>
      <c r="F289" s="2" t="s">
        <v>3</v>
      </c>
      <c r="G289" s="1">
        <v>1</v>
      </c>
      <c r="H289" s="1">
        <v>9.26</v>
      </c>
      <c r="I289" s="2" t="s">
        <v>1</v>
      </c>
      <c r="J289" s="1">
        <v>3</v>
      </c>
      <c r="K289" s="2" t="s">
        <v>2244</v>
      </c>
      <c r="L289" s="1">
        <v>0</v>
      </c>
      <c r="M289" s="1">
        <v>3</v>
      </c>
      <c r="N289" s="1">
        <v>0</v>
      </c>
    </row>
    <row r="290" spans="1:14">
      <c r="A290" s="1">
        <v>271</v>
      </c>
      <c r="B290" s="1">
        <v>1154952</v>
      </c>
      <c r="C290" s="2" t="str">
        <f ca="1">VLOOKUP(B290,'Fichier FA (en entrée)'!B:D,3)</f>
        <v>OMCGQWMFHX</v>
      </c>
      <c r="D290" s="2" t="str">
        <f ca="1">VLOOKUP(B290,'Fichier FA (en entrée)'!B:E,4)</f>
        <v>Pyjobdirzdwid</v>
      </c>
      <c r="E290" s="2" t="s">
        <v>14</v>
      </c>
      <c r="F290" s="2" t="s">
        <v>3</v>
      </c>
      <c r="G290" s="1">
        <v>1</v>
      </c>
      <c r="H290" s="1">
        <v>9.67</v>
      </c>
      <c r="I290" s="2" t="s">
        <v>1</v>
      </c>
      <c r="J290" s="1">
        <v>3</v>
      </c>
      <c r="K290" s="2" t="s">
        <v>2244</v>
      </c>
      <c r="L290" s="1">
        <v>0</v>
      </c>
      <c r="M290" s="1">
        <v>0</v>
      </c>
      <c r="N290" s="1">
        <v>0</v>
      </c>
    </row>
    <row r="291" spans="1:14">
      <c r="A291" s="1">
        <v>329</v>
      </c>
      <c r="B291" s="1">
        <v>1199808</v>
      </c>
      <c r="C291" s="2" t="str">
        <f ca="1">VLOOKUP(B291,'Fichier FA (en entrée)'!B:D,3)</f>
        <v>CIKWDCKEBV</v>
      </c>
      <c r="D291" s="2" t="str">
        <f ca="1">VLOOKUP(B291,'Fichier FA (en entrée)'!B:E,4)</f>
        <v>Hkcukijcavdtf</v>
      </c>
      <c r="E291" s="2" t="s">
        <v>37</v>
      </c>
      <c r="F291" s="2" t="s">
        <v>3</v>
      </c>
      <c r="G291" s="1">
        <v>1</v>
      </c>
      <c r="H291" s="1">
        <v>9.16</v>
      </c>
      <c r="I291" s="2" t="s">
        <v>1</v>
      </c>
      <c r="J291" s="1">
        <v>3</v>
      </c>
      <c r="K291" s="2" t="s">
        <v>2244</v>
      </c>
      <c r="L291" s="1">
        <v>0</v>
      </c>
      <c r="M291" s="1">
        <v>0</v>
      </c>
      <c r="N291" s="1">
        <v>0</v>
      </c>
    </row>
    <row r="292" spans="1:14">
      <c r="A292" s="1">
        <v>206</v>
      </c>
      <c r="B292" s="1">
        <v>1136235</v>
      </c>
      <c r="C292" s="2" t="str">
        <f ca="1">VLOOKUP(B292,'Fichier FA (en entrée)'!B:D,3)</f>
        <v>DCWYOLOILF</v>
      </c>
      <c r="D292" s="2" t="str">
        <f ca="1">VLOOKUP(B292,'Fichier FA (en entrée)'!B:E,4)</f>
        <v>Bntvswihkimqi</v>
      </c>
      <c r="E292" s="2" t="s">
        <v>72</v>
      </c>
      <c r="F292" s="2" t="s">
        <v>3</v>
      </c>
      <c r="G292" s="1">
        <v>1</v>
      </c>
      <c r="H292" s="1">
        <v>10.130000000000001</v>
      </c>
      <c r="I292" s="2" t="s">
        <v>1</v>
      </c>
      <c r="J292" s="1">
        <v>3</v>
      </c>
      <c r="K292" s="2" t="s">
        <v>2244</v>
      </c>
      <c r="L292" s="1">
        <v>0</v>
      </c>
      <c r="M292" s="1">
        <v>1</v>
      </c>
      <c r="N292" s="1">
        <v>0</v>
      </c>
    </row>
    <row r="293" spans="1:14">
      <c r="A293" s="1">
        <v>5</v>
      </c>
      <c r="B293" s="1">
        <v>149542</v>
      </c>
      <c r="C293" s="2" t="str">
        <f ca="1">VLOOKUP(B293,'Fichier FA (en entrée)'!B:D,3)</f>
        <v>WBQQESYTAF</v>
      </c>
      <c r="D293" s="2" t="str">
        <f ca="1">VLOOKUP(B293,'Fichier FA (en entrée)'!B:E,4)</f>
        <v>Qvasrqvwjbmpj</v>
      </c>
      <c r="E293" s="2" t="s">
        <v>20</v>
      </c>
      <c r="F293" s="2" t="s">
        <v>3</v>
      </c>
      <c r="G293" s="1">
        <v>1</v>
      </c>
      <c r="H293" s="1">
        <v>14.45</v>
      </c>
      <c r="I293" s="2" t="s">
        <v>1</v>
      </c>
      <c r="J293" s="1">
        <v>3</v>
      </c>
      <c r="K293" s="2" t="s">
        <v>2244</v>
      </c>
      <c r="L293" s="1">
        <v>0</v>
      </c>
      <c r="M293" s="1">
        <v>5</v>
      </c>
      <c r="N293" s="1">
        <v>0</v>
      </c>
    </row>
    <row r="294" spans="1:14">
      <c r="A294" s="1">
        <v>430</v>
      </c>
      <c r="B294" s="1">
        <v>284984</v>
      </c>
      <c r="C294" s="2" t="str">
        <f ca="1">VLOOKUP(B294,'Fichier FA (en entrée)'!B:D,3)</f>
        <v>WLTIKUVOJW</v>
      </c>
      <c r="D294" s="2" t="str">
        <f ca="1">VLOOKUP(B294,'Fichier FA (en entrée)'!B:E,4)</f>
        <v>Awghdsxyodudm</v>
      </c>
      <c r="E294" s="2" t="s">
        <v>24</v>
      </c>
      <c r="F294" s="2" t="s">
        <v>3</v>
      </c>
      <c r="G294" s="1">
        <v>1</v>
      </c>
      <c r="H294" s="1">
        <v>8.35</v>
      </c>
      <c r="I294" s="2" t="s">
        <v>1</v>
      </c>
      <c r="J294" s="1">
        <v>3</v>
      </c>
      <c r="K294" s="2" t="s">
        <v>2244</v>
      </c>
      <c r="L294" s="1">
        <v>0</v>
      </c>
      <c r="M294" s="1">
        <v>2</v>
      </c>
      <c r="N294" s="1">
        <v>0</v>
      </c>
    </row>
    <row r="295" spans="1:14">
      <c r="A295" s="1">
        <v>286</v>
      </c>
      <c r="B295" s="1">
        <v>296852</v>
      </c>
      <c r="C295" s="2" t="str">
        <f ca="1">VLOOKUP(B295,'Fichier FA (en entrée)'!B:D,3)</f>
        <v>MRJGKSHSFC</v>
      </c>
      <c r="D295" s="2" t="str">
        <f ca="1">VLOOKUP(B295,'Fichier FA (en entrée)'!B:E,4)</f>
        <v>Atcvlnqcltvcl</v>
      </c>
      <c r="E295" s="2" t="s">
        <v>19</v>
      </c>
      <c r="F295" s="2" t="s">
        <v>3</v>
      </c>
      <c r="G295" s="1">
        <v>1</v>
      </c>
      <c r="H295" s="1">
        <v>9.49</v>
      </c>
      <c r="I295" s="2" t="s">
        <v>1</v>
      </c>
      <c r="J295" s="1">
        <v>3</v>
      </c>
      <c r="K295" s="2" t="s">
        <v>2244</v>
      </c>
      <c r="L295" s="1">
        <v>0</v>
      </c>
      <c r="M295" s="1">
        <v>21</v>
      </c>
      <c r="N295" s="1">
        <v>0</v>
      </c>
    </row>
    <row r="296" spans="1:14">
      <c r="A296" s="1">
        <v>433</v>
      </c>
      <c r="B296" s="1">
        <v>214451</v>
      </c>
      <c r="C296" s="2" t="str">
        <f ca="1">VLOOKUP(B296,'Fichier FA (en entrée)'!B:D,3)</f>
        <v>AEIRRJUXRF</v>
      </c>
      <c r="D296" s="2" t="str">
        <f ca="1">VLOOKUP(B296,'Fichier FA (en entrée)'!B:E,4)</f>
        <v>Lswuhtznqjmom</v>
      </c>
      <c r="E296" s="2" t="s">
        <v>26</v>
      </c>
      <c r="F296" s="2" t="s">
        <v>3</v>
      </c>
      <c r="G296" s="1">
        <v>1</v>
      </c>
      <c r="H296" s="1">
        <v>8.32</v>
      </c>
      <c r="I296" s="2" t="s">
        <v>1</v>
      </c>
      <c r="J296" s="1">
        <v>3</v>
      </c>
      <c r="K296" s="2" t="s">
        <v>2244</v>
      </c>
      <c r="L296" s="1">
        <v>0</v>
      </c>
      <c r="M296" s="1">
        <v>3</v>
      </c>
      <c r="N296" s="1">
        <v>0</v>
      </c>
    </row>
    <row r="297" spans="1:14">
      <c r="A297" s="1">
        <v>39</v>
      </c>
      <c r="B297" s="1">
        <v>1142124</v>
      </c>
      <c r="C297" s="2" t="str">
        <f ca="1">VLOOKUP(B297,'Fichier FA (en entrée)'!B:D,3)</f>
        <v>MXTNWCWPNV</v>
      </c>
      <c r="D297" s="2" t="str">
        <f ca="1">VLOOKUP(B297,'Fichier FA (en entrée)'!B:E,4)</f>
        <v>Qjhtuhombgmbv</v>
      </c>
      <c r="E297" s="2" t="s">
        <v>52</v>
      </c>
      <c r="F297" s="2" t="s">
        <v>3</v>
      </c>
      <c r="G297" s="1">
        <v>1</v>
      </c>
      <c r="H297" s="1">
        <v>12.45</v>
      </c>
      <c r="I297" s="2" t="s">
        <v>1</v>
      </c>
      <c r="J297" s="1">
        <v>3</v>
      </c>
      <c r="K297" s="2" t="s">
        <v>2244</v>
      </c>
      <c r="L297" s="1">
        <v>0</v>
      </c>
      <c r="M297" s="1">
        <v>13</v>
      </c>
      <c r="N297" s="1">
        <v>0</v>
      </c>
    </row>
    <row r="298" spans="1:14">
      <c r="A298" s="1">
        <v>210</v>
      </c>
      <c r="B298" s="1">
        <v>214474</v>
      </c>
      <c r="C298" s="2" t="str">
        <f ca="1">VLOOKUP(B298,'Fichier FA (en entrée)'!B:D,3)</f>
        <v>OAOVQHAZHV</v>
      </c>
      <c r="D298" s="2" t="str">
        <f ca="1">VLOOKUP(B298,'Fichier FA (en entrée)'!B:E,4)</f>
        <v>Yelaipcodlnyg</v>
      </c>
      <c r="E298" s="2" t="s">
        <v>17</v>
      </c>
      <c r="F298" s="2" t="s">
        <v>3</v>
      </c>
      <c r="G298" s="1">
        <v>1</v>
      </c>
      <c r="H298" s="1">
        <v>10.07</v>
      </c>
      <c r="I298" s="2" t="s">
        <v>1</v>
      </c>
      <c r="J298" s="1">
        <v>3</v>
      </c>
      <c r="K298" s="2" t="s">
        <v>2244</v>
      </c>
      <c r="L298" s="1">
        <v>0</v>
      </c>
      <c r="M298" s="1">
        <v>1</v>
      </c>
      <c r="N298" s="1">
        <v>0</v>
      </c>
    </row>
    <row r="299" spans="1:14">
      <c r="A299" s="1">
        <v>326</v>
      </c>
      <c r="B299" s="1">
        <v>527156</v>
      </c>
      <c r="C299" s="2" t="str">
        <f ca="1">VLOOKUP(B299,'Fichier FA (en entrée)'!B:D,3)</f>
        <v>KURJLHSLQI</v>
      </c>
      <c r="D299" s="2" t="str">
        <f ca="1">VLOOKUP(B299,'Fichier FA (en entrée)'!B:E,4)</f>
        <v>Alnsmrgltetre</v>
      </c>
      <c r="E299" s="2" t="s">
        <v>15</v>
      </c>
      <c r="F299" s="2" t="s">
        <v>3</v>
      </c>
      <c r="G299" s="1">
        <v>1</v>
      </c>
      <c r="H299" s="1">
        <v>9.18</v>
      </c>
      <c r="I299" s="2" t="s">
        <v>1</v>
      </c>
      <c r="J299" s="1">
        <v>3</v>
      </c>
      <c r="K299" s="2" t="s">
        <v>2244</v>
      </c>
      <c r="L299" s="1">
        <v>0</v>
      </c>
      <c r="M299" s="1">
        <v>1</v>
      </c>
      <c r="N299" s="1">
        <v>0</v>
      </c>
    </row>
    <row r="300" spans="1:14">
      <c r="A300" s="1">
        <v>265</v>
      </c>
      <c r="B300" s="1">
        <v>1056551</v>
      </c>
      <c r="C300" s="2" t="str">
        <f ca="1">VLOOKUP(B300,'Fichier FA (en entrée)'!B:D,3)</f>
        <v>WPAQABCWII</v>
      </c>
      <c r="D300" s="2" t="str">
        <f ca="1">VLOOKUP(B300,'Fichier FA (en entrée)'!B:E,4)</f>
        <v>Ciieriverhkwe</v>
      </c>
      <c r="E300" s="2" t="s">
        <v>46</v>
      </c>
      <c r="F300" s="2" t="s">
        <v>3</v>
      </c>
      <c r="G300" s="1">
        <v>1</v>
      </c>
      <c r="H300" s="1">
        <v>9.7100000000000009</v>
      </c>
      <c r="I300" s="2" t="s">
        <v>1</v>
      </c>
      <c r="J300" s="1">
        <v>3</v>
      </c>
      <c r="K300" s="2" t="s">
        <v>2244</v>
      </c>
      <c r="L300" s="1">
        <v>0</v>
      </c>
      <c r="M300" s="1">
        <v>22</v>
      </c>
      <c r="N300" s="1">
        <v>0</v>
      </c>
    </row>
    <row r="301" spans="1:14">
      <c r="A301" s="1">
        <v>96</v>
      </c>
      <c r="B301" s="1">
        <v>1141938</v>
      </c>
      <c r="C301" s="2" t="str">
        <f ca="1">VLOOKUP(B301,'Fichier FA (en entrée)'!B:D,3)</f>
        <v>ENQSSZNZMW</v>
      </c>
      <c r="D301" s="2" t="str">
        <f ca="1">VLOOKUP(B301,'Fichier FA (en entrée)'!B:E,4)</f>
        <v>Nateoaimcuvcj</v>
      </c>
      <c r="E301" s="2" t="s">
        <v>52</v>
      </c>
      <c r="F301" s="2" t="s">
        <v>3</v>
      </c>
      <c r="G301" s="1">
        <v>1</v>
      </c>
      <c r="H301" s="1">
        <v>11.29</v>
      </c>
      <c r="I301" s="2" t="s">
        <v>1</v>
      </c>
      <c r="J301" s="1">
        <v>3</v>
      </c>
      <c r="K301" s="2" t="s">
        <v>2244</v>
      </c>
      <c r="L301" s="1">
        <v>0</v>
      </c>
      <c r="M301" s="1">
        <v>0</v>
      </c>
      <c r="N301" s="1">
        <v>0</v>
      </c>
    </row>
    <row r="302" spans="1:14">
      <c r="A302" s="1">
        <v>364</v>
      </c>
      <c r="B302" s="1">
        <v>437108</v>
      </c>
      <c r="C302" s="2" t="str">
        <f ca="1">VLOOKUP(B302,'Fichier FA (en entrée)'!B:D,3)</f>
        <v>WBZLKXOZWN</v>
      </c>
      <c r="D302" s="2" t="str">
        <f ca="1">VLOOKUP(B302,'Fichier FA (en entrée)'!B:E,4)</f>
        <v>Fbpakgmqglptj</v>
      </c>
      <c r="E302" s="2" t="s">
        <v>22</v>
      </c>
      <c r="F302" s="2" t="s">
        <v>3</v>
      </c>
      <c r="G302" s="1">
        <v>1</v>
      </c>
      <c r="H302" s="1">
        <v>8.93</v>
      </c>
      <c r="I302" s="2" t="s">
        <v>1</v>
      </c>
      <c r="J302" s="1">
        <v>3</v>
      </c>
      <c r="K302" s="2" t="s">
        <v>2244</v>
      </c>
      <c r="L302" s="1">
        <v>0</v>
      </c>
      <c r="M302" s="1">
        <v>3</v>
      </c>
      <c r="N302" s="1">
        <v>0</v>
      </c>
    </row>
    <row r="303" spans="1:14">
      <c r="A303" s="1">
        <v>323</v>
      </c>
      <c r="B303" s="1">
        <v>453920</v>
      </c>
      <c r="C303" s="2" t="str">
        <f ca="1">VLOOKUP(B303,'Fichier FA (en entrée)'!B:D,3)</f>
        <v>TORJOIREDJ</v>
      </c>
      <c r="D303" s="2" t="str">
        <f ca="1">VLOOKUP(B303,'Fichier FA (en entrée)'!B:E,4)</f>
        <v>Dtysokhtrhdtt</v>
      </c>
      <c r="E303" s="2" t="s">
        <v>18</v>
      </c>
      <c r="F303" s="2" t="s">
        <v>3</v>
      </c>
      <c r="G303" s="1">
        <v>1</v>
      </c>
      <c r="H303" s="1">
        <v>9.19</v>
      </c>
      <c r="I303" s="2" t="s">
        <v>1</v>
      </c>
      <c r="J303" s="1">
        <v>3</v>
      </c>
      <c r="K303" s="2" t="s">
        <v>2244</v>
      </c>
      <c r="L303" s="1">
        <v>0</v>
      </c>
      <c r="M303" s="1">
        <v>16</v>
      </c>
      <c r="N303" s="1">
        <v>0</v>
      </c>
    </row>
    <row r="304" spans="1:14">
      <c r="A304" s="1">
        <v>254</v>
      </c>
      <c r="B304" s="1">
        <v>1202112</v>
      </c>
      <c r="C304" s="2" t="str">
        <f ca="1">VLOOKUP(B304,'Fichier FA (en entrée)'!B:D,3)</f>
        <v>WKQGFCVCHM</v>
      </c>
      <c r="D304" s="2" t="str">
        <f ca="1">VLOOKUP(B304,'Fichier FA (en entrée)'!B:E,4)</f>
        <v>Mpuoypcgqaivg</v>
      </c>
      <c r="E304" s="2" t="s">
        <v>72</v>
      </c>
      <c r="F304" s="2" t="s">
        <v>3</v>
      </c>
      <c r="G304" s="1">
        <v>1</v>
      </c>
      <c r="H304" s="1">
        <v>9.7899999999999991</v>
      </c>
      <c r="I304" s="2" t="s">
        <v>1</v>
      </c>
      <c r="J304" s="1">
        <v>3</v>
      </c>
      <c r="K304" s="2" t="s">
        <v>2244</v>
      </c>
      <c r="L304" s="1">
        <v>0</v>
      </c>
      <c r="M304" s="1">
        <v>6</v>
      </c>
      <c r="N304" s="1">
        <v>0</v>
      </c>
    </row>
    <row r="305" spans="1:14">
      <c r="A305" s="1">
        <v>62</v>
      </c>
      <c r="B305" s="1">
        <v>677972</v>
      </c>
      <c r="C305" s="2" t="str">
        <f ca="1">VLOOKUP(B305,'Fichier FA (en entrée)'!B:D,3)</f>
        <v>AIJAUFIVMF</v>
      </c>
      <c r="D305" s="2" t="str">
        <f ca="1">VLOOKUP(B305,'Fichier FA (en entrée)'!B:E,4)</f>
        <v>Kkuivuzriidsz</v>
      </c>
      <c r="E305" s="2" t="s">
        <v>27</v>
      </c>
      <c r="F305" s="2" t="s">
        <v>3</v>
      </c>
      <c r="G305" s="1">
        <v>1</v>
      </c>
      <c r="H305" s="1">
        <v>11.84</v>
      </c>
      <c r="I305" s="2" t="s">
        <v>1</v>
      </c>
      <c r="J305" s="1">
        <v>3</v>
      </c>
      <c r="K305" s="2" t="s">
        <v>2244</v>
      </c>
      <c r="L305" s="1">
        <v>0</v>
      </c>
      <c r="M305" s="1">
        <v>14</v>
      </c>
      <c r="N305" s="1">
        <v>0</v>
      </c>
    </row>
    <row r="306" spans="1:14">
      <c r="A306" s="1">
        <v>3</v>
      </c>
      <c r="B306" s="1">
        <v>223109</v>
      </c>
      <c r="C306" s="2" t="str">
        <f ca="1">VLOOKUP(B306,'Fichier FA (en entrée)'!B:D,3)</f>
        <v>XXKKANGXJH</v>
      </c>
      <c r="D306" s="2" t="str">
        <f ca="1">VLOOKUP(B306,'Fichier FA (en entrée)'!B:E,4)</f>
        <v>Udrzdsywzlnob</v>
      </c>
      <c r="E306" s="2" t="s">
        <v>68</v>
      </c>
      <c r="F306" s="2" t="s">
        <v>3</v>
      </c>
      <c r="G306" s="1">
        <v>1</v>
      </c>
      <c r="H306" s="1">
        <v>15.23</v>
      </c>
      <c r="I306" s="2" t="s">
        <v>1</v>
      </c>
      <c r="J306" s="1">
        <v>3</v>
      </c>
      <c r="K306" s="2" t="s">
        <v>2244</v>
      </c>
      <c r="L306" s="1">
        <v>0</v>
      </c>
      <c r="M306" s="1">
        <v>2</v>
      </c>
      <c r="N306" s="1">
        <v>0</v>
      </c>
    </row>
    <row r="307" spans="1:14">
      <c r="A307" s="1">
        <v>108</v>
      </c>
      <c r="B307" s="1">
        <v>411465</v>
      </c>
      <c r="C307" s="2" t="str">
        <f ca="1">VLOOKUP(B307,'Fichier FA (en entrée)'!B:D,3)</f>
        <v>ELOTFVXXAL</v>
      </c>
      <c r="D307" s="2" t="str">
        <f ca="1">VLOOKUP(B307,'Fichier FA (en entrée)'!B:E,4)</f>
        <v>Eqkqjlrfgqior</v>
      </c>
      <c r="E307" s="2" t="s">
        <v>20</v>
      </c>
      <c r="F307" s="2" t="s">
        <v>3</v>
      </c>
      <c r="G307" s="1">
        <v>1</v>
      </c>
      <c r="H307" s="1">
        <v>11.21</v>
      </c>
      <c r="I307" s="2" t="s">
        <v>1</v>
      </c>
      <c r="J307" s="1">
        <v>3</v>
      </c>
      <c r="K307" s="2" t="s">
        <v>2244</v>
      </c>
      <c r="L307" s="1">
        <v>0</v>
      </c>
      <c r="M307" s="1">
        <v>6</v>
      </c>
      <c r="N307" s="1">
        <v>0</v>
      </c>
    </row>
    <row r="308" spans="1:14">
      <c r="A308" s="1">
        <v>408</v>
      </c>
      <c r="B308" s="1">
        <v>669211</v>
      </c>
      <c r="C308" s="2" t="str">
        <f ca="1">VLOOKUP(B308,'Fichier FA (en entrée)'!B:D,3)</f>
        <v>CAUADDIABR</v>
      </c>
      <c r="D308" s="2" t="str">
        <f ca="1">VLOOKUP(B308,'Fichier FA (en entrée)'!B:E,4)</f>
        <v>Pizhwxeeysfmi</v>
      </c>
      <c r="E308" s="2" t="s">
        <v>18</v>
      </c>
      <c r="F308" s="2" t="s">
        <v>3</v>
      </c>
      <c r="G308" s="1">
        <v>1</v>
      </c>
      <c r="H308" s="1">
        <v>8.5299999999999994</v>
      </c>
      <c r="I308" s="2" t="s">
        <v>1</v>
      </c>
      <c r="J308" s="1">
        <v>3</v>
      </c>
      <c r="K308" s="2" t="s">
        <v>2244</v>
      </c>
      <c r="L308" s="1">
        <v>0</v>
      </c>
      <c r="M308" s="1">
        <v>19</v>
      </c>
      <c r="N308" s="1">
        <v>0</v>
      </c>
    </row>
    <row r="309" spans="1:14">
      <c r="A309" s="1">
        <v>313</v>
      </c>
      <c r="B309" s="1">
        <v>376955</v>
      </c>
      <c r="C309" s="2" t="str">
        <f ca="1">VLOOKUP(B309,'Fichier FA (en entrée)'!B:D,3)</f>
        <v>DZOOCAAZTN</v>
      </c>
      <c r="D309" s="2" t="str">
        <f ca="1">VLOOKUP(B309,'Fichier FA (en entrée)'!B:E,4)</f>
        <v>Prawgzykcfmru</v>
      </c>
      <c r="E309" s="2" t="s">
        <v>19</v>
      </c>
      <c r="F309" s="2" t="s">
        <v>3</v>
      </c>
      <c r="G309" s="1">
        <v>1</v>
      </c>
      <c r="H309" s="1">
        <v>9.27</v>
      </c>
      <c r="I309" s="2" t="s">
        <v>1</v>
      </c>
      <c r="J309" s="1">
        <v>3</v>
      </c>
      <c r="K309" s="2" t="s">
        <v>2244</v>
      </c>
      <c r="L309" s="1">
        <v>0</v>
      </c>
      <c r="M309" s="1">
        <v>16</v>
      </c>
      <c r="N309" s="1">
        <v>0</v>
      </c>
    </row>
    <row r="310" spans="1:14">
      <c r="A310" s="1">
        <v>486</v>
      </c>
      <c r="B310" s="1">
        <v>628661</v>
      </c>
      <c r="C310" s="2" t="str">
        <f ca="1">VLOOKUP(B310,'Fichier FA (en entrée)'!B:D,3)</f>
        <v>MGZWFVZRAU</v>
      </c>
      <c r="D310" s="2" t="str">
        <f ca="1">VLOOKUP(B310,'Fichier FA (en entrée)'!B:E,4)</f>
        <v>Rjqgsiegfotof</v>
      </c>
      <c r="E310" s="2" t="s">
        <v>24</v>
      </c>
      <c r="F310" s="2" t="s">
        <v>3</v>
      </c>
      <c r="G310" s="1">
        <v>1</v>
      </c>
      <c r="H310" s="1">
        <v>7.25</v>
      </c>
      <c r="I310" s="2" t="s">
        <v>1</v>
      </c>
      <c r="J310" s="1">
        <v>3</v>
      </c>
      <c r="K310" s="2" t="s">
        <v>2244</v>
      </c>
      <c r="L310" s="1">
        <v>0</v>
      </c>
      <c r="M310" s="1">
        <v>5</v>
      </c>
      <c r="N310" s="1">
        <v>0</v>
      </c>
    </row>
    <row r="311" spans="1:14">
      <c r="A311" s="1">
        <v>12</v>
      </c>
      <c r="B311" s="1">
        <v>793791</v>
      </c>
      <c r="C311" s="2" t="str">
        <f ca="1">VLOOKUP(B311,'Fichier FA (en entrée)'!B:D,3)</f>
        <v>BHMLUXQEYK</v>
      </c>
      <c r="D311" s="2" t="str">
        <f ca="1">VLOOKUP(B311,'Fichier FA (en entrée)'!B:E,4)</f>
        <v>Nsjqoluronxip</v>
      </c>
      <c r="E311" s="2" t="s">
        <v>87</v>
      </c>
      <c r="F311" s="2" t="s">
        <v>3</v>
      </c>
      <c r="G311" s="1">
        <v>1</v>
      </c>
      <c r="H311" s="1">
        <v>13.65</v>
      </c>
      <c r="I311" s="2" t="s">
        <v>1</v>
      </c>
      <c r="J311" s="1">
        <v>3</v>
      </c>
      <c r="K311" s="2" t="s">
        <v>2244</v>
      </c>
      <c r="L311" s="1">
        <v>0</v>
      </c>
      <c r="M311" s="1">
        <v>2</v>
      </c>
      <c r="N311" s="1">
        <v>0</v>
      </c>
    </row>
    <row r="312" spans="1:14">
      <c r="A312" s="1">
        <v>149</v>
      </c>
      <c r="B312" s="1">
        <v>1094458</v>
      </c>
      <c r="C312" s="2" t="str">
        <f ca="1">VLOOKUP(B312,'Fichier FA (en entrée)'!B:D,3)</f>
        <v>SVJLMUTRCU</v>
      </c>
      <c r="D312" s="2" t="str">
        <f ca="1">VLOOKUP(B312,'Fichier FA (en entrée)'!B:E,4)</f>
        <v>Xmouqgmxyzezo</v>
      </c>
      <c r="E312" s="2" t="s">
        <v>69</v>
      </c>
      <c r="F312" s="2" t="s">
        <v>3</v>
      </c>
      <c r="G312" s="1">
        <v>1</v>
      </c>
      <c r="H312" s="1">
        <v>10.8</v>
      </c>
      <c r="I312" s="2" t="s">
        <v>1</v>
      </c>
      <c r="J312" s="1">
        <v>3</v>
      </c>
      <c r="K312" s="2" t="s">
        <v>2244</v>
      </c>
      <c r="L312" s="1">
        <v>0</v>
      </c>
      <c r="M312" s="1">
        <v>6</v>
      </c>
      <c r="N312" s="1">
        <v>0</v>
      </c>
    </row>
    <row r="313" spans="1:14">
      <c r="A313" s="1">
        <v>499</v>
      </c>
      <c r="B313" s="1">
        <v>272394</v>
      </c>
      <c r="C313" s="2" t="str">
        <f ca="1">VLOOKUP(B313,'Fichier FA (en entrée)'!B:D,3)</f>
        <v>OXWTGUTZZC</v>
      </c>
      <c r="D313" s="2" t="str">
        <f ca="1">VLOOKUP(B313,'Fichier FA (en entrée)'!B:E,4)</f>
        <v>Rqnqrcfoiavkn</v>
      </c>
      <c r="E313" s="2" t="s">
        <v>18</v>
      </c>
      <c r="F313" s="2" t="s">
        <v>3</v>
      </c>
      <c r="G313" s="1">
        <v>1</v>
      </c>
      <c r="H313" s="1">
        <v>6.8</v>
      </c>
      <c r="I313" s="2" t="s">
        <v>1</v>
      </c>
      <c r="J313" s="1">
        <v>3</v>
      </c>
      <c r="K313" s="2" t="s">
        <v>2244</v>
      </c>
      <c r="L313" s="1">
        <v>0</v>
      </c>
      <c r="M313" s="1">
        <v>16</v>
      </c>
      <c r="N313" s="1">
        <v>0</v>
      </c>
    </row>
    <row r="314" spans="1:14">
      <c r="A314" s="1">
        <v>121</v>
      </c>
      <c r="B314" s="1">
        <v>1188580</v>
      </c>
      <c r="C314" s="2" t="str">
        <f ca="1">VLOOKUP(B314,'Fichier FA (en entrée)'!B:D,3)</f>
        <v>NQRODWWPXR</v>
      </c>
      <c r="D314" s="2" t="str">
        <f ca="1">VLOOKUP(B314,'Fichier FA (en entrée)'!B:E,4)</f>
        <v>Gwcabfywmfnlm</v>
      </c>
      <c r="E314" s="2" t="s">
        <v>85</v>
      </c>
      <c r="F314" s="2" t="s">
        <v>3</v>
      </c>
      <c r="G314" s="1">
        <v>1</v>
      </c>
      <c r="H314" s="1">
        <v>11.08</v>
      </c>
      <c r="I314" s="2" t="s">
        <v>1</v>
      </c>
      <c r="J314" s="1">
        <v>3</v>
      </c>
      <c r="K314" s="2" t="s">
        <v>2244</v>
      </c>
      <c r="L314" s="1">
        <v>0</v>
      </c>
      <c r="M314" s="1">
        <v>0</v>
      </c>
      <c r="N314" s="1">
        <v>0</v>
      </c>
    </row>
    <row r="315" spans="1:14">
      <c r="A315" s="1">
        <v>18</v>
      </c>
      <c r="B315" s="1">
        <v>542721</v>
      </c>
      <c r="C315" s="2" t="str">
        <f ca="1">VLOOKUP(B315,'Fichier FA (en entrée)'!B:D,3)</f>
        <v>CXUGWYSUEM</v>
      </c>
      <c r="D315" s="2" t="str">
        <f ca="1">VLOOKUP(B315,'Fichier FA (en entrée)'!B:E,4)</f>
        <v>Zhmawxbvnibuq</v>
      </c>
      <c r="E315" s="2" t="s">
        <v>27</v>
      </c>
      <c r="F315" s="2" t="s">
        <v>3</v>
      </c>
      <c r="G315" s="1">
        <v>1</v>
      </c>
      <c r="H315" s="1">
        <v>13.32</v>
      </c>
      <c r="I315" s="2" t="s">
        <v>1</v>
      </c>
      <c r="J315" s="1">
        <v>3</v>
      </c>
      <c r="K315" s="2" t="s">
        <v>2244</v>
      </c>
      <c r="L315" s="1">
        <v>0</v>
      </c>
      <c r="M315" s="1">
        <v>15</v>
      </c>
      <c r="N315" s="1">
        <v>0</v>
      </c>
    </row>
    <row r="316" spans="1:14">
      <c r="A316" s="1">
        <v>353</v>
      </c>
      <c r="B316" s="1">
        <v>1144000</v>
      </c>
      <c r="C316" s="2" t="str">
        <f ca="1">VLOOKUP(B316,'Fichier FA (en entrée)'!B:D,3)</f>
        <v>HGRZFJIVWZ</v>
      </c>
      <c r="D316" s="2" t="str">
        <f ca="1">VLOOKUP(B316,'Fichier FA (en entrée)'!B:E,4)</f>
        <v>Unlmrtatxhndt</v>
      </c>
      <c r="E316" s="2" t="s">
        <v>61</v>
      </c>
      <c r="F316" s="2" t="s">
        <v>3</v>
      </c>
      <c r="G316" s="1">
        <v>1</v>
      </c>
      <c r="H316" s="1">
        <v>9.0399999999999991</v>
      </c>
      <c r="I316" s="2" t="s">
        <v>1</v>
      </c>
      <c r="J316" s="1">
        <v>3</v>
      </c>
      <c r="K316" s="2" t="s">
        <v>2244</v>
      </c>
      <c r="L316" s="1">
        <v>0</v>
      </c>
      <c r="M316" s="1">
        <v>18</v>
      </c>
      <c r="N316" s="1">
        <v>0</v>
      </c>
    </row>
    <row r="317" spans="1:14">
      <c r="A317" s="1">
        <v>431</v>
      </c>
      <c r="B317" s="1">
        <v>765246</v>
      </c>
      <c r="C317" s="2" t="str">
        <f ca="1">VLOOKUP(B317,'Fichier FA (en entrée)'!B:D,3)</f>
        <v>CFAEZOHWYD</v>
      </c>
      <c r="D317" s="2" t="str">
        <f ca="1">VLOOKUP(B317,'Fichier FA (en entrée)'!B:E,4)</f>
        <v>Oxozkctfqbtlx</v>
      </c>
      <c r="E317" s="2" t="s">
        <v>29</v>
      </c>
      <c r="F317" s="2" t="s">
        <v>3</v>
      </c>
      <c r="G317" s="1">
        <v>1</v>
      </c>
      <c r="H317" s="1">
        <v>8.33</v>
      </c>
      <c r="I317" s="2" t="s">
        <v>1</v>
      </c>
      <c r="J317" s="1">
        <v>3</v>
      </c>
      <c r="K317" s="2" t="s">
        <v>2244</v>
      </c>
      <c r="L317" s="1">
        <v>0</v>
      </c>
      <c r="M317" s="1">
        <v>2</v>
      </c>
      <c r="N317" s="1">
        <v>0</v>
      </c>
    </row>
    <row r="318" spans="1:14">
      <c r="A318" s="1">
        <v>396</v>
      </c>
      <c r="B318" s="1">
        <v>305346</v>
      </c>
      <c r="C318" s="2" t="str">
        <f ca="1">VLOOKUP(B318,'Fichier FA (en entrée)'!B:D,3)</f>
        <v>MHVDRRIYVS</v>
      </c>
      <c r="D318" s="2" t="str">
        <f ca="1">VLOOKUP(B318,'Fichier FA (en entrée)'!B:E,4)</f>
        <v>Sfdypzxayjjta</v>
      </c>
      <c r="E318" s="2" t="s">
        <v>14</v>
      </c>
      <c r="F318" s="2" t="s">
        <v>3</v>
      </c>
      <c r="G318" s="1">
        <v>1</v>
      </c>
      <c r="H318" s="1">
        <v>8.66</v>
      </c>
      <c r="I318" s="2" t="s">
        <v>1</v>
      </c>
      <c r="J318" s="1">
        <v>3</v>
      </c>
      <c r="K318" s="2" t="s">
        <v>2244</v>
      </c>
      <c r="L318" s="1">
        <v>0</v>
      </c>
      <c r="M318" s="1">
        <v>22</v>
      </c>
      <c r="N318" s="1">
        <v>0</v>
      </c>
    </row>
    <row r="319" spans="1:14">
      <c r="A319" s="1">
        <v>195</v>
      </c>
      <c r="B319" s="1">
        <v>263234</v>
      </c>
      <c r="C319" s="2" t="str">
        <f ca="1">VLOOKUP(B319,'Fichier FA (en entrée)'!B:D,3)</f>
        <v>MSEZEDTZNU</v>
      </c>
      <c r="D319" s="2" t="str">
        <f ca="1">VLOOKUP(B319,'Fichier FA (en entrée)'!B:E,4)</f>
        <v>Rfmladfdamyat</v>
      </c>
      <c r="E319" s="2" t="s">
        <v>28</v>
      </c>
      <c r="F319" s="2" t="s">
        <v>3</v>
      </c>
      <c r="G319" s="1">
        <v>1</v>
      </c>
      <c r="H319" s="1">
        <v>10.26</v>
      </c>
      <c r="I319" s="2" t="s">
        <v>1</v>
      </c>
      <c r="J319" s="1">
        <v>3</v>
      </c>
      <c r="K319" s="2" t="s">
        <v>2244</v>
      </c>
      <c r="L319" s="1">
        <v>0</v>
      </c>
      <c r="M319" s="1">
        <v>2</v>
      </c>
      <c r="N319" s="1">
        <v>0</v>
      </c>
    </row>
    <row r="320" spans="1:14">
      <c r="A320" s="1">
        <v>80</v>
      </c>
      <c r="B320" s="1">
        <v>688708</v>
      </c>
      <c r="C320" s="2" t="str">
        <f ca="1">VLOOKUP(B320,'Fichier FA (en entrée)'!B:D,3)</f>
        <v>LPMILBGAEE</v>
      </c>
      <c r="D320" s="2" t="str">
        <f ca="1">VLOOKUP(B320,'Fichier FA (en entrée)'!B:E,4)</f>
        <v>Dgiphufgwrzmh</v>
      </c>
      <c r="E320" s="2" t="s">
        <v>28</v>
      </c>
      <c r="F320" s="2" t="s">
        <v>3</v>
      </c>
      <c r="G320" s="1">
        <v>1</v>
      </c>
      <c r="H320" s="1">
        <v>11.55</v>
      </c>
      <c r="I320" s="2" t="s">
        <v>1</v>
      </c>
      <c r="J320" s="1">
        <v>3</v>
      </c>
      <c r="K320" s="2" t="s">
        <v>2244</v>
      </c>
      <c r="L320" s="1">
        <v>0</v>
      </c>
      <c r="M320" s="1">
        <v>4</v>
      </c>
      <c r="N320" s="1">
        <v>0</v>
      </c>
    </row>
    <row r="321" spans="1:14">
      <c r="A321" s="1">
        <v>173</v>
      </c>
      <c r="B321" s="1">
        <v>187935</v>
      </c>
      <c r="C321" s="2" t="str">
        <f ca="1">VLOOKUP(B321,'Fichier FA (en entrée)'!B:D,3)</f>
        <v>EPEYYHKWWQ</v>
      </c>
      <c r="D321" s="2" t="str">
        <f ca="1">VLOOKUP(B321,'Fichier FA (en entrée)'!B:E,4)</f>
        <v>Zqzlclqbkthwi</v>
      </c>
      <c r="E321" s="2" t="s">
        <v>20</v>
      </c>
      <c r="F321" s="2" t="s">
        <v>3</v>
      </c>
      <c r="G321" s="1">
        <v>1</v>
      </c>
      <c r="H321" s="1">
        <v>10.53</v>
      </c>
      <c r="I321" s="2" t="s">
        <v>1</v>
      </c>
      <c r="J321" s="1">
        <v>3</v>
      </c>
      <c r="K321" s="2" t="s">
        <v>2244</v>
      </c>
      <c r="L321" s="1">
        <v>0</v>
      </c>
      <c r="M321" s="1">
        <v>0</v>
      </c>
      <c r="N321" s="1">
        <v>0</v>
      </c>
    </row>
    <row r="322" spans="1:14">
      <c r="A322" s="1">
        <v>423</v>
      </c>
      <c r="B322" s="1">
        <v>1172291</v>
      </c>
      <c r="C322" s="2" t="str">
        <f ca="1">VLOOKUP(B322,'Fichier FA (en entrée)'!B:D,3)</f>
        <v>OWJYRNYUNT</v>
      </c>
      <c r="D322" s="2" t="str">
        <f ca="1">VLOOKUP(B322,'Fichier FA (en entrée)'!B:E,4)</f>
        <v>Xmnprckqeviga</v>
      </c>
      <c r="E322" s="2" t="s">
        <v>37</v>
      </c>
      <c r="F322" s="2" t="s">
        <v>3</v>
      </c>
      <c r="G322" s="1">
        <v>1</v>
      </c>
      <c r="H322" s="1">
        <v>8.41</v>
      </c>
      <c r="I322" s="2" t="s">
        <v>1</v>
      </c>
      <c r="J322" s="1">
        <v>3</v>
      </c>
      <c r="K322" s="2" t="s">
        <v>2244</v>
      </c>
      <c r="L322" s="1">
        <v>0</v>
      </c>
      <c r="M322" s="1">
        <v>0</v>
      </c>
      <c r="N322" s="1">
        <v>0</v>
      </c>
    </row>
    <row r="323" spans="1:14">
      <c r="A323" s="1">
        <v>199</v>
      </c>
      <c r="B323" s="1">
        <v>438437</v>
      </c>
      <c r="C323" s="2" t="str">
        <f ca="1">VLOOKUP(B323,'Fichier FA (en entrée)'!B:D,3)</f>
        <v>NDHIYRFKJU</v>
      </c>
      <c r="D323" s="2" t="str">
        <f ca="1">VLOOKUP(B323,'Fichier FA (en entrée)'!B:E,4)</f>
        <v>Uqkvlcijavfoy</v>
      </c>
      <c r="E323" s="2" t="s">
        <v>28</v>
      </c>
      <c r="F323" s="2" t="s">
        <v>3</v>
      </c>
      <c r="G323" s="1">
        <v>1</v>
      </c>
      <c r="H323" s="1">
        <v>10.210000000000001</v>
      </c>
      <c r="I323" s="2" t="s">
        <v>1</v>
      </c>
      <c r="J323" s="1">
        <v>3</v>
      </c>
      <c r="K323" s="2" t="s">
        <v>2244</v>
      </c>
      <c r="L323" s="1">
        <v>0</v>
      </c>
      <c r="M323" s="1">
        <v>2</v>
      </c>
      <c r="N323" s="1">
        <v>0</v>
      </c>
    </row>
    <row r="324" spans="1:14">
      <c r="A324" s="1">
        <v>64</v>
      </c>
      <c r="B324" s="1">
        <v>1133429</v>
      </c>
      <c r="C324" s="2" t="str">
        <f ca="1">VLOOKUP(B324,'Fichier FA (en entrée)'!B:D,3)</f>
        <v>HHFZJBPHVR</v>
      </c>
      <c r="D324" s="2" t="str">
        <f ca="1">VLOOKUP(B324,'Fichier FA (en entrée)'!B:E,4)</f>
        <v>Bczattbkpinzb</v>
      </c>
      <c r="E324" s="2" t="s">
        <v>69</v>
      </c>
      <c r="F324" s="2" t="s">
        <v>3</v>
      </c>
      <c r="G324" s="1">
        <v>1</v>
      </c>
      <c r="H324" s="1">
        <v>11.83</v>
      </c>
      <c r="I324" s="2" t="s">
        <v>1</v>
      </c>
      <c r="J324" s="1">
        <v>3</v>
      </c>
      <c r="K324" s="2" t="s">
        <v>2244</v>
      </c>
      <c r="L324" s="1">
        <v>0</v>
      </c>
      <c r="M324" s="1">
        <v>0</v>
      </c>
      <c r="N324" s="1">
        <v>0</v>
      </c>
    </row>
    <row r="325" spans="1:14">
      <c r="A325" s="1">
        <v>57</v>
      </c>
      <c r="B325" s="1">
        <v>157074</v>
      </c>
      <c r="C325" s="2" t="str">
        <f ca="1">VLOOKUP(B325,'Fichier FA (en entrée)'!B:D,3)</f>
        <v>TSXISVIAHL</v>
      </c>
      <c r="D325" s="2" t="str">
        <f ca="1">VLOOKUP(B325,'Fichier FA (en entrée)'!B:E,4)</f>
        <v>Gcudtuxucsffw</v>
      </c>
      <c r="E325" s="2" t="s">
        <v>25</v>
      </c>
      <c r="F325" s="2" t="s">
        <v>3</v>
      </c>
      <c r="G325" s="1">
        <v>1</v>
      </c>
      <c r="H325" s="1">
        <v>11.91</v>
      </c>
      <c r="I325" s="2" t="s">
        <v>1</v>
      </c>
      <c r="J325" s="1">
        <v>3</v>
      </c>
      <c r="K325" s="2" t="s">
        <v>2244</v>
      </c>
      <c r="L325" s="1">
        <v>0</v>
      </c>
      <c r="M325" s="1">
        <v>0</v>
      </c>
      <c r="N325" s="1">
        <v>0</v>
      </c>
    </row>
    <row r="326" spans="1:14">
      <c r="A326" s="1">
        <v>360</v>
      </c>
      <c r="B326" s="1">
        <v>211665</v>
      </c>
      <c r="C326" s="2" t="str">
        <f ca="1">VLOOKUP(B326,'Fichier FA (en entrée)'!B:D,3)</f>
        <v>BVWWPZPYYH</v>
      </c>
      <c r="D326" s="2" t="str">
        <f ca="1">VLOOKUP(B326,'Fichier FA (en entrée)'!B:E,4)</f>
        <v>Mwomvdhojlipo</v>
      </c>
      <c r="E326" s="2" t="s">
        <v>28</v>
      </c>
      <c r="F326" s="2" t="s">
        <v>3</v>
      </c>
      <c r="G326" s="1">
        <v>1</v>
      </c>
      <c r="H326" s="1">
        <v>8.9600000000000009</v>
      </c>
      <c r="I326" s="2" t="s">
        <v>1</v>
      </c>
      <c r="J326" s="1">
        <v>3</v>
      </c>
      <c r="K326" s="2" t="s">
        <v>2244</v>
      </c>
      <c r="L326" s="1">
        <v>0</v>
      </c>
      <c r="M326" s="1">
        <v>2</v>
      </c>
      <c r="N326" s="1">
        <v>0</v>
      </c>
    </row>
    <row r="327" spans="1:14">
      <c r="A327" s="1">
        <v>1</v>
      </c>
      <c r="B327" s="1">
        <v>287492</v>
      </c>
      <c r="C327" s="2" t="str">
        <f ca="1">VLOOKUP(B327,'Fichier FA (en entrée)'!B:D,3)</f>
        <v>EJSEEPZSSU</v>
      </c>
      <c r="D327" s="2" t="str">
        <f ca="1">VLOOKUP(B327,'Fichier FA (en entrée)'!B:E,4)</f>
        <v>Xtwkjhpmkbmns</v>
      </c>
      <c r="E327" s="2" t="s">
        <v>23</v>
      </c>
      <c r="F327" s="2" t="s">
        <v>3</v>
      </c>
      <c r="G327" s="1">
        <v>1</v>
      </c>
      <c r="H327" s="1">
        <v>15.81</v>
      </c>
      <c r="I327" s="2" t="s">
        <v>1</v>
      </c>
      <c r="J327" s="1">
        <v>3</v>
      </c>
      <c r="K327" s="2" t="s">
        <v>2244</v>
      </c>
      <c r="L327" s="1">
        <v>0</v>
      </c>
      <c r="M327" s="1">
        <v>15</v>
      </c>
      <c r="N327" s="1">
        <v>0</v>
      </c>
    </row>
    <row r="328" spans="1:14">
      <c r="A328" s="1">
        <v>438</v>
      </c>
      <c r="B328" s="1">
        <v>1056863</v>
      </c>
      <c r="C328" s="2" t="str">
        <f ca="1">VLOOKUP(B328,'Fichier FA (en entrée)'!B:D,3)</f>
        <v>YSIVNXUFAE</v>
      </c>
      <c r="D328" s="2" t="str">
        <f ca="1">VLOOKUP(B328,'Fichier FA (en entrée)'!B:E,4)</f>
        <v>Rebflqcepeyml</v>
      </c>
      <c r="E328" s="2" t="s">
        <v>47</v>
      </c>
      <c r="F328" s="2" t="s">
        <v>3</v>
      </c>
      <c r="G328" s="1">
        <v>1</v>
      </c>
      <c r="H328" s="1">
        <v>8.26</v>
      </c>
      <c r="I328" s="2" t="s">
        <v>1</v>
      </c>
      <c r="J328" s="1">
        <v>3</v>
      </c>
      <c r="K328" s="2" t="s">
        <v>2244</v>
      </c>
      <c r="L328" s="1">
        <v>0</v>
      </c>
      <c r="M328" s="1">
        <v>25</v>
      </c>
      <c r="N328" s="1">
        <v>0</v>
      </c>
    </row>
    <row r="329" spans="1:14">
      <c r="A329" s="1">
        <v>257</v>
      </c>
      <c r="B329" s="1">
        <v>411866</v>
      </c>
      <c r="C329" s="2" t="str">
        <f ca="1">VLOOKUP(B329,'Fichier FA (en entrée)'!B:D,3)</f>
        <v>OTUBOHOFPK</v>
      </c>
      <c r="D329" s="2" t="str">
        <f ca="1">VLOOKUP(B329,'Fichier FA (en entrée)'!B:E,4)</f>
        <v>Qyjgridfjbtll</v>
      </c>
      <c r="E329" s="2" t="s">
        <v>14</v>
      </c>
      <c r="F329" s="2" t="s">
        <v>3</v>
      </c>
      <c r="G329" s="1">
        <v>1</v>
      </c>
      <c r="H329" s="1">
        <v>9.77</v>
      </c>
      <c r="I329" s="2" t="s">
        <v>1</v>
      </c>
      <c r="J329" s="1">
        <v>3</v>
      </c>
      <c r="K329" s="2" t="s">
        <v>2244</v>
      </c>
      <c r="L329" s="1">
        <v>0</v>
      </c>
      <c r="M329" s="1">
        <v>18</v>
      </c>
      <c r="N329" s="1">
        <v>0</v>
      </c>
    </row>
    <row r="330" spans="1:14">
      <c r="A330" s="1">
        <v>461</v>
      </c>
      <c r="B330" s="1">
        <v>598187</v>
      </c>
      <c r="C330" s="2" t="str">
        <f ca="1">VLOOKUP(B330,'Fichier FA (en entrée)'!B:D,3)</f>
        <v>THXILVUPOS</v>
      </c>
      <c r="D330" s="2" t="str">
        <f ca="1">VLOOKUP(B330,'Fichier FA (en entrée)'!B:E,4)</f>
        <v>Ihchrrufgxggi</v>
      </c>
      <c r="E330" s="2" t="s">
        <v>28</v>
      </c>
      <c r="F330" s="2" t="s">
        <v>3</v>
      </c>
      <c r="G330" s="1">
        <v>1</v>
      </c>
      <c r="H330" s="1">
        <v>7.84</v>
      </c>
      <c r="I330" s="2" t="s">
        <v>1</v>
      </c>
      <c r="J330" s="1">
        <v>3</v>
      </c>
      <c r="K330" s="2" t="s">
        <v>2244</v>
      </c>
      <c r="L330" s="1">
        <v>0</v>
      </c>
      <c r="M330" s="1">
        <v>0</v>
      </c>
      <c r="N330" s="1">
        <v>0</v>
      </c>
    </row>
    <row r="331" spans="1:14">
      <c r="A331" s="1">
        <v>189</v>
      </c>
      <c r="B331" s="1">
        <v>1122519</v>
      </c>
      <c r="C331" s="2" t="str">
        <f ca="1">VLOOKUP(B331,'Fichier FA (en entrée)'!B:D,3)</f>
        <v>TAYDWOQTRC</v>
      </c>
      <c r="D331" s="2" t="str">
        <f ca="1">VLOOKUP(B331,'Fichier FA (en entrée)'!B:E,4)</f>
        <v>Ekudipbatxhsz</v>
      </c>
      <c r="E331" s="2" t="s">
        <v>71</v>
      </c>
      <c r="F331" s="2" t="s">
        <v>3</v>
      </c>
      <c r="G331" s="1">
        <v>1</v>
      </c>
      <c r="H331" s="1">
        <v>10.35</v>
      </c>
      <c r="I331" s="2" t="s">
        <v>1</v>
      </c>
      <c r="J331" s="1">
        <v>3</v>
      </c>
      <c r="K331" s="2" t="s">
        <v>2244</v>
      </c>
      <c r="L331" s="1">
        <v>0</v>
      </c>
      <c r="M331" s="1">
        <v>9</v>
      </c>
      <c r="N331" s="1">
        <v>0</v>
      </c>
    </row>
    <row r="332" spans="1:14">
      <c r="A332" s="1">
        <v>139</v>
      </c>
      <c r="B332" s="1">
        <v>1033113</v>
      </c>
      <c r="C332" s="2" t="str">
        <f ca="1">VLOOKUP(B332,'Fichier FA (en entrée)'!B:D,3)</f>
        <v>ETFOZFDOIC</v>
      </c>
      <c r="D332" s="2" t="str">
        <f ca="1">VLOOKUP(B332,'Fichier FA (en entrée)'!B:E,4)</f>
        <v>Lwokldzxkdmuq</v>
      </c>
      <c r="E332" s="2" t="s">
        <v>64</v>
      </c>
      <c r="F332" s="2" t="s">
        <v>3</v>
      </c>
      <c r="G332" s="1">
        <v>1</v>
      </c>
      <c r="H332" s="1">
        <v>10.94</v>
      </c>
      <c r="I332" s="2" t="s">
        <v>1</v>
      </c>
      <c r="J332" s="1">
        <v>3</v>
      </c>
      <c r="K332" s="2" t="s">
        <v>2244</v>
      </c>
      <c r="L332" s="1">
        <v>0</v>
      </c>
      <c r="M332" s="1">
        <v>5</v>
      </c>
      <c r="N332" s="1">
        <v>0</v>
      </c>
    </row>
    <row r="333" spans="1:14">
      <c r="A333" s="1">
        <v>365</v>
      </c>
      <c r="B333" s="1">
        <v>690406</v>
      </c>
      <c r="C333" s="2" t="str">
        <f ca="1">VLOOKUP(B333,'Fichier FA (en entrée)'!B:D,3)</f>
        <v>LXVMGIOZVG</v>
      </c>
      <c r="D333" s="2" t="str">
        <f ca="1">VLOOKUP(B333,'Fichier FA (en entrée)'!B:E,4)</f>
        <v>Dceuhllnsanii</v>
      </c>
      <c r="E333" s="2" t="s">
        <v>18</v>
      </c>
      <c r="F333" s="2" t="s">
        <v>3</v>
      </c>
      <c r="G333" s="1">
        <v>1</v>
      </c>
      <c r="H333" s="1">
        <v>8.91</v>
      </c>
      <c r="I333" s="2" t="s">
        <v>1</v>
      </c>
      <c r="J333" s="1">
        <v>3</v>
      </c>
      <c r="K333" s="2" t="s">
        <v>2244</v>
      </c>
      <c r="L333" s="1">
        <v>0</v>
      </c>
      <c r="M333" s="1">
        <v>16</v>
      </c>
      <c r="N333" s="1">
        <v>0</v>
      </c>
    </row>
    <row r="334" spans="1:14">
      <c r="A334" s="1">
        <v>157</v>
      </c>
      <c r="B334" s="1">
        <v>244744</v>
      </c>
      <c r="C334" s="2" t="str">
        <f ca="1">VLOOKUP(B334,'Fichier FA (en entrée)'!B:D,3)</f>
        <v>BQYQYGAKFK</v>
      </c>
      <c r="D334" s="2" t="str">
        <f ca="1">VLOOKUP(B334,'Fichier FA (en entrée)'!B:E,4)</f>
        <v>Tmezwyinvjidi</v>
      </c>
      <c r="E334" s="2" t="s">
        <v>19</v>
      </c>
      <c r="F334" s="2" t="s">
        <v>3</v>
      </c>
      <c r="G334" s="1">
        <v>1</v>
      </c>
      <c r="H334" s="1">
        <v>10.68</v>
      </c>
      <c r="I334" s="2" t="s">
        <v>1</v>
      </c>
      <c r="J334" s="1">
        <v>3</v>
      </c>
      <c r="K334" s="2" t="s">
        <v>2244</v>
      </c>
      <c r="L334" s="1">
        <v>0</v>
      </c>
      <c r="M334" s="1">
        <v>21</v>
      </c>
      <c r="N334" s="1">
        <v>0</v>
      </c>
    </row>
    <row r="335" spans="1:14">
      <c r="A335" s="1">
        <v>106</v>
      </c>
      <c r="B335" s="1">
        <v>369678</v>
      </c>
      <c r="C335" s="2" t="str">
        <f ca="1">VLOOKUP(B335,'Fichier FA (en entrée)'!B:D,3)</f>
        <v>VZHKGJQKJY</v>
      </c>
      <c r="D335" s="2" t="str">
        <f ca="1">VLOOKUP(B335,'Fichier FA (en entrée)'!B:E,4)</f>
        <v>Zcykrrzhkyyuf</v>
      </c>
      <c r="E335" s="2" t="s">
        <v>28</v>
      </c>
      <c r="F335" s="2" t="s">
        <v>3</v>
      </c>
      <c r="G335" s="1">
        <v>1</v>
      </c>
      <c r="H335" s="1">
        <v>11.23</v>
      </c>
      <c r="I335" s="2" t="s">
        <v>1</v>
      </c>
      <c r="J335" s="1">
        <v>3</v>
      </c>
      <c r="K335" s="2" t="s">
        <v>2244</v>
      </c>
      <c r="L335" s="1">
        <v>0</v>
      </c>
      <c r="M335" s="1">
        <v>4</v>
      </c>
      <c r="N335" s="1">
        <v>0</v>
      </c>
    </row>
    <row r="336" spans="1:14">
      <c r="A336" s="1">
        <v>210</v>
      </c>
      <c r="B336" s="1">
        <v>512152</v>
      </c>
      <c r="C336" s="2" t="str">
        <f ca="1">VLOOKUP(B336,'Fichier FA (en entrée)'!B:D,3)</f>
        <v>HFVHWNOKGR</v>
      </c>
      <c r="D336" s="2" t="str">
        <f ca="1">VLOOKUP(B336,'Fichier FA (en entrée)'!B:E,4)</f>
        <v>Cfngavvswdmks</v>
      </c>
      <c r="E336" s="2" t="s">
        <v>22</v>
      </c>
      <c r="F336" s="2" t="s">
        <v>3</v>
      </c>
      <c r="G336" s="1">
        <v>1</v>
      </c>
      <c r="H336" s="1">
        <v>10.07</v>
      </c>
      <c r="I336" s="2" t="s">
        <v>1</v>
      </c>
      <c r="J336" s="1">
        <v>3</v>
      </c>
      <c r="K336" s="2" t="s">
        <v>2244</v>
      </c>
      <c r="L336" s="1">
        <v>0</v>
      </c>
      <c r="M336" s="1">
        <v>6</v>
      </c>
      <c r="N336" s="1">
        <v>0</v>
      </c>
    </row>
    <row r="337" spans="1:14">
      <c r="A337" s="1">
        <v>348</v>
      </c>
      <c r="B337" s="1">
        <v>636455</v>
      </c>
      <c r="C337" s="2" t="str">
        <f ca="1">VLOOKUP(B337,'Fichier FA (en entrée)'!B:D,3)</f>
        <v>TOCDWHQUFK</v>
      </c>
      <c r="D337" s="2" t="str">
        <f ca="1">VLOOKUP(B337,'Fichier FA (en entrée)'!B:E,4)</f>
        <v>Ieuxztxbifagk</v>
      </c>
      <c r="E337" s="2" t="s">
        <v>15</v>
      </c>
      <c r="F337" s="2" t="s">
        <v>3</v>
      </c>
      <c r="G337" s="1">
        <v>1</v>
      </c>
      <c r="H337" s="1">
        <v>9.08</v>
      </c>
      <c r="I337" s="2" t="s">
        <v>1</v>
      </c>
      <c r="J337" s="1">
        <v>3</v>
      </c>
      <c r="K337" s="2" t="s">
        <v>2244</v>
      </c>
      <c r="L337" s="1">
        <v>0</v>
      </c>
      <c r="M337" s="1">
        <v>4</v>
      </c>
      <c r="N337" s="1">
        <v>0</v>
      </c>
    </row>
    <row r="338" spans="1:14">
      <c r="A338" s="1">
        <v>124</v>
      </c>
      <c r="B338" s="1">
        <v>539545</v>
      </c>
      <c r="C338" s="2" t="str">
        <f ca="1">VLOOKUP(B338,'Fichier FA (en entrée)'!B:D,3)</f>
        <v>OCMTGYCGDN</v>
      </c>
      <c r="D338" s="2" t="str">
        <f ca="1">VLOOKUP(B338,'Fichier FA (en entrée)'!B:E,4)</f>
        <v>Qqpvopaobnmvs</v>
      </c>
      <c r="E338" s="2" t="s">
        <v>18</v>
      </c>
      <c r="F338" s="2" t="s">
        <v>3</v>
      </c>
      <c r="G338" s="1">
        <v>1</v>
      </c>
      <c r="H338" s="1">
        <v>11.07</v>
      </c>
      <c r="I338" s="2" t="s">
        <v>1</v>
      </c>
      <c r="J338" s="1">
        <v>3</v>
      </c>
      <c r="K338" s="2" t="s">
        <v>2244</v>
      </c>
      <c r="L338" s="1">
        <v>0</v>
      </c>
      <c r="M338" s="1">
        <v>14</v>
      </c>
      <c r="N338" s="1">
        <v>0</v>
      </c>
    </row>
    <row r="339" spans="1:14">
      <c r="A339" s="1">
        <v>344</v>
      </c>
      <c r="B339" s="1">
        <v>1091990</v>
      </c>
      <c r="C339" s="2" t="str">
        <f ca="1">VLOOKUP(B339,'Fichier FA (en entrée)'!B:D,3)</f>
        <v>VXLQZDJSKI</v>
      </c>
      <c r="D339" s="2" t="str">
        <f ca="1">VLOOKUP(B339,'Fichier FA (en entrée)'!B:E,4)</f>
        <v>Pfoasprzynsvi</v>
      </c>
      <c r="E339" s="2" t="s">
        <v>46</v>
      </c>
      <c r="F339" s="2" t="s">
        <v>3</v>
      </c>
      <c r="G339" s="1">
        <v>1</v>
      </c>
      <c r="H339" s="1">
        <v>9.1</v>
      </c>
      <c r="I339" s="2" t="s">
        <v>1</v>
      </c>
      <c r="J339" s="1">
        <v>3</v>
      </c>
      <c r="K339" s="2" t="s">
        <v>2244</v>
      </c>
      <c r="L339" s="1">
        <v>0</v>
      </c>
      <c r="M339" s="1">
        <v>24</v>
      </c>
      <c r="N339" s="1">
        <v>0</v>
      </c>
    </row>
    <row r="340" spans="1:14">
      <c r="A340" s="1">
        <v>259</v>
      </c>
      <c r="B340" s="1">
        <v>178181</v>
      </c>
      <c r="C340" s="2" t="str">
        <f ca="1">VLOOKUP(B340,'Fichier FA (en entrée)'!B:D,3)</f>
        <v>KXVZCGLJWN</v>
      </c>
      <c r="D340" s="2" t="str">
        <f ca="1">VLOOKUP(B340,'Fichier FA (en entrée)'!B:E,4)</f>
        <v>Vhramvghefmem</v>
      </c>
      <c r="E340" s="2" t="s">
        <v>44</v>
      </c>
      <c r="F340" s="2" t="s">
        <v>3</v>
      </c>
      <c r="G340" s="1">
        <v>1</v>
      </c>
      <c r="H340" s="1">
        <v>9.76</v>
      </c>
      <c r="I340" s="2" t="s">
        <v>1</v>
      </c>
      <c r="J340" s="1">
        <v>3</v>
      </c>
      <c r="K340" s="2" t="s">
        <v>2244</v>
      </c>
      <c r="L340" s="1">
        <v>0</v>
      </c>
      <c r="M340" s="1">
        <v>4</v>
      </c>
      <c r="N340" s="1">
        <v>0</v>
      </c>
    </row>
    <row r="341" spans="1:14">
      <c r="A341" s="1">
        <v>518</v>
      </c>
      <c r="B341" s="1">
        <v>284917</v>
      </c>
      <c r="C341" s="2" t="str">
        <f ca="1">VLOOKUP(B341,'Fichier FA (en entrée)'!B:D,3)</f>
        <v>AJIOLVQCOD</v>
      </c>
      <c r="D341" s="2" t="str">
        <f ca="1">VLOOKUP(B341,'Fichier FA (en entrée)'!B:E,4)</f>
        <v>Raymvmnbvwcqe</v>
      </c>
      <c r="E341" s="2" t="s">
        <v>17</v>
      </c>
      <c r="F341" s="2" t="s">
        <v>3</v>
      </c>
      <c r="G341" s="1">
        <v>1</v>
      </c>
      <c r="H341" s="1">
        <v>6.13</v>
      </c>
      <c r="I341" s="2" t="s">
        <v>1</v>
      </c>
      <c r="J341" s="1">
        <v>3</v>
      </c>
      <c r="K341" s="2" t="s">
        <v>2244</v>
      </c>
      <c r="L341" s="1">
        <v>0</v>
      </c>
      <c r="M341" s="1">
        <v>4</v>
      </c>
      <c r="N341" s="1">
        <v>0</v>
      </c>
    </row>
    <row r="342" spans="1:14">
      <c r="A342" s="1">
        <v>117</v>
      </c>
      <c r="B342" s="1">
        <v>512804</v>
      </c>
      <c r="C342" s="2" t="str">
        <f ca="1">VLOOKUP(B342,'Fichier FA (en entrée)'!B:D,3)</f>
        <v>NMXDMNOQUQ</v>
      </c>
      <c r="D342" s="2" t="str">
        <f ca="1">VLOOKUP(B342,'Fichier FA (en entrée)'!B:E,4)</f>
        <v>Ettopkpvempvv</v>
      </c>
      <c r="E342" s="2" t="s">
        <v>15</v>
      </c>
      <c r="F342" s="2" t="s">
        <v>3</v>
      </c>
      <c r="G342" s="1">
        <v>1</v>
      </c>
      <c r="H342" s="1">
        <v>11.14</v>
      </c>
      <c r="I342" s="2" t="s">
        <v>1</v>
      </c>
      <c r="J342" s="1">
        <v>3</v>
      </c>
      <c r="K342" s="2" t="s">
        <v>2244</v>
      </c>
      <c r="L342" s="1">
        <v>0</v>
      </c>
      <c r="M342" s="1">
        <v>6</v>
      </c>
      <c r="N342" s="1">
        <v>0</v>
      </c>
    </row>
    <row r="343" spans="1:14">
      <c r="A343" s="1">
        <v>209</v>
      </c>
      <c r="B343" s="1">
        <v>1019403</v>
      </c>
      <c r="C343" s="2" t="str">
        <f ca="1">VLOOKUP(B343,'Fichier FA (en entrée)'!B:D,3)</f>
        <v>MBCBLJOFQL</v>
      </c>
      <c r="D343" s="2" t="str">
        <f ca="1">VLOOKUP(B343,'Fichier FA (en entrée)'!B:E,4)</f>
        <v>Hmxnnplqjquxt</v>
      </c>
      <c r="E343" s="2" t="s">
        <v>43</v>
      </c>
      <c r="F343" s="2" t="s">
        <v>3</v>
      </c>
      <c r="G343" s="1">
        <v>1</v>
      </c>
      <c r="H343" s="1">
        <v>10.09</v>
      </c>
      <c r="I343" s="2" t="s">
        <v>1</v>
      </c>
      <c r="J343" s="1">
        <v>3</v>
      </c>
      <c r="K343" s="2" t="s">
        <v>2244</v>
      </c>
      <c r="L343" s="1">
        <v>0</v>
      </c>
      <c r="M343" s="1">
        <v>3</v>
      </c>
      <c r="N343" s="1">
        <v>0</v>
      </c>
    </row>
    <row r="344" spans="1:14">
      <c r="A344" s="1">
        <v>286</v>
      </c>
      <c r="B344" s="1">
        <v>677974</v>
      </c>
      <c r="C344" s="2" t="str">
        <f ca="1">VLOOKUP(B344,'Fichier FA (en entrée)'!B:D,3)</f>
        <v>VFCDGITLWQ</v>
      </c>
      <c r="D344" s="2" t="str">
        <f ca="1">VLOOKUP(B344,'Fichier FA (en entrée)'!B:E,4)</f>
        <v>Tvdxqtwoonqoe</v>
      </c>
      <c r="E344" s="2" t="s">
        <v>18</v>
      </c>
      <c r="F344" s="2" t="s">
        <v>3</v>
      </c>
      <c r="G344" s="1">
        <v>1</v>
      </c>
      <c r="H344" s="1">
        <v>9.49</v>
      </c>
      <c r="I344" s="2" t="s">
        <v>1</v>
      </c>
      <c r="J344" s="1">
        <v>3</v>
      </c>
      <c r="K344" s="2" t="s">
        <v>2244</v>
      </c>
      <c r="L344" s="1">
        <v>0</v>
      </c>
      <c r="M344" s="1">
        <v>17</v>
      </c>
      <c r="N344" s="1">
        <v>0</v>
      </c>
    </row>
    <row r="345" spans="1:14">
      <c r="A345" s="1">
        <v>54</v>
      </c>
      <c r="B345" s="1">
        <v>434276</v>
      </c>
      <c r="C345" s="2" t="str">
        <f ca="1">VLOOKUP(B345,'Fichier FA (en entrée)'!B:D,3)</f>
        <v>XYJPPXOCGS</v>
      </c>
      <c r="D345" s="2" t="str">
        <f ca="1">VLOOKUP(B345,'Fichier FA (en entrée)'!B:E,4)</f>
        <v>Nvrpblkdfirni</v>
      </c>
      <c r="E345" s="2" t="s">
        <v>31</v>
      </c>
      <c r="F345" s="2" t="s">
        <v>3</v>
      </c>
      <c r="G345" s="1">
        <v>1</v>
      </c>
      <c r="H345" s="1">
        <v>12.04</v>
      </c>
      <c r="I345" s="2" t="s">
        <v>1</v>
      </c>
      <c r="J345" s="1">
        <v>3</v>
      </c>
      <c r="K345" s="2" t="s">
        <v>2244</v>
      </c>
      <c r="L345" s="1">
        <v>0</v>
      </c>
      <c r="M345" s="1">
        <v>0</v>
      </c>
      <c r="N345" s="1">
        <v>0</v>
      </c>
    </row>
    <row r="346" spans="1:14">
      <c r="A346" s="1">
        <v>412</v>
      </c>
      <c r="B346" s="1">
        <v>801832</v>
      </c>
      <c r="C346" s="2" t="str">
        <f ca="1">VLOOKUP(B346,'Fichier FA (en entrée)'!B:D,3)</f>
        <v>MJVAIRSLCP</v>
      </c>
      <c r="D346" s="2" t="str">
        <f ca="1">VLOOKUP(B346,'Fichier FA (en entrée)'!B:E,4)</f>
        <v>Gokrrsybvjpse</v>
      </c>
      <c r="E346" s="2" t="s">
        <v>33</v>
      </c>
      <c r="F346" s="2" t="s">
        <v>3</v>
      </c>
      <c r="G346" s="1">
        <v>1</v>
      </c>
      <c r="H346" s="1">
        <v>8.5</v>
      </c>
      <c r="I346" s="2" t="s">
        <v>1</v>
      </c>
      <c r="J346" s="1">
        <v>3</v>
      </c>
      <c r="K346" s="2" t="s">
        <v>2244</v>
      </c>
      <c r="L346" s="1">
        <v>0</v>
      </c>
      <c r="M346" s="1">
        <v>27</v>
      </c>
      <c r="N346" s="1">
        <v>0</v>
      </c>
    </row>
    <row r="347" spans="1:14">
      <c r="A347" s="1">
        <v>473</v>
      </c>
      <c r="B347" s="1">
        <v>434589</v>
      </c>
      <c r="C347" s="2" t="str">
        <f ca="1">VLOOKUP(B347,'Fichier FA (en entrée)'!B:D,3)</f>
        <v>TJVDABNNPK</v>
      </c>
      <c r="D347" s="2" t="str">
        <f ca="1">VLOOKUP(B347,'Fichier FA (en entrée)'!B:E,4)</f>
        <v>Acfykrzowomoh</v>
      </c>
      <c r="E347" s="2" t="s">
        <v>24</v>
      </c>
      <c r="F347" s="2" t="s">
        <v>3</v>
      </c>
      <c r="G347" s="1">
        <v>1</v>
      </c>
      <c r="H347" s="1">
        <v>7.55</v>
      </c>
      <c r="I347" s="2" t="s">
        <v>1</v>
      </c>
      <c r="J347" s="1">
        <v>3</v>
      </c>
      <c r="K347" s="2" t="s">
        <v>2244</v>
      </c>
      <c r="L347" s="1">
        <v>0</v>
      </c>
      <c r="M347" s="1">
        <v>3</v>
      </c>
      <c r="N347" s="1">
        <v>0</v>
      </c>
    </row>
    <row r="348" spans="1:14">
      <c r="A348" s="1">
        <v>478</v>
      </c>
      <c r="B348" s="1">
        <v>528345</v>
      </c>
      <c r="C348" s="2" t="str">
        <f ca="1">VLOOKUP(B348,'Fichier FA (en entrée)'!B:D,3)</f>
        <v>PLXALFQIQO</v>
      </c>
      <c r="D348" s="2" t="str">
        <f ca="1">VLOOKUP(B348,'Fichier FA (en entrée)'!B:E,4)</f>
        <v>Pjppsylrhdimj</v>
      </c>
      <c r="E348" s="2" t="s">
        <v>14</v>
      </c>
      <c r="F348" s="2" t="s">
        <v>3</v>
      </c>
      <c r="G348" s="1">
        <v>1</v>
      </c>
      <c r="H348" s="1">
        <v>7.44</v>
      </c>
      <c r="I348" s="2" t="s">
        <v>1</v>
      </c>
      <c r="J348" s="1">
        <v>3</v>
      </c>
      <c r="K348" s="2" t="s">
        <v>2244</v>
      </c>
      <c r="L348" s="1">
        <v>0</v>
      </c>
      <c r="M348" s="1">
        <v>16</v>
      </c>
      <c r="N348" s="1">
        <v>0</v>
      </c>
    </row>
    <row r="349" spans="1:14">
      <c r="A349" s="1">
        <v>369</v>
      </c>
      <c r="B349" s="1">
        <v>605849</v>
      </c>
      <c r="C349" s="2" t="str">
        <f ca="1">VLOOKUP(B349,'Fichier FA (en entrée)'!B:D,3)</f>
        <v>VUWXTJXEWE</v>
      </c>
      <c r="D349" s="2" t="str">
        <f ca="1">VLOOKUP(B349,'Fichier FA (en entrée)'!B:E,4)</f>
        <v>Qnnjefhlmvqdf</v>
      </c>
      <c r="E349" s="2" t="s">
        <v>32</v>
      </c>
      <c r="F349" s="2" t="s">
        <v>3</v>
      </c>
      <c r="G349" s="1">
        <v>1</v>
      </c>
      <c r="H349" s="1">
        <v>8.9</v>
      </c>
      <c r="I349" s="2" t="s">
        <v>1</v>
      </c>
      <c r="J349" s="1">
        <v>3</v>
      </c>
      <c r="K349" s="2" t="s">
        <v>2244</v>
      </c>
      <c r="L349" s="1">
        <v>0</v>
      </c>
      <c r="M349" s="1">
        <v>3</v>
      </c>
      <c r="N349" s="1">
        <v>0</v>
      </c>
    </row>
    <row r="350" spans="1:14">
      <c r="A350" s="1">
        <v>494</v>
      </c>
      <c r="B350" s="1">
        <v>450424</v>
      </c>
      <c r="C350" s="2" t="str">
        <f ca="1">VLOOKUP(B350,'Fichier FA (en entrée)'!B:D,3)</f>
        <v>DQNFROJFJO</v>
      </c>
      <c r="D350" s="2" t="str">
        <f ca="1">VLOOKUP(B350,'Fichier FA (en entrée)'!B:E,4)</f>
        <v>Xcbbduxywozrw</v>
      </c>
      <c r="E350" s="2" t="s">
        <v>18</v>
      </c>
      <c r="F350" s="2" t="s">
        <v>3</v>
      </c>
      <c r="G350" s="1">
        <v>1</v>
      </c>
      <c r="H350" s="1">
        <v>6.99</v>
      </c>
      <c r="I350" s="2" t="s">
        <v>1</v>
      </c>
      <c r="J350" s="1">
        <v>3</v>
      </c>
      <c r="K350" s="2" t="s">
        <v>2244</v>
      </c>
      <c r="L350" s="1">
        <v>0</v>
      </c>
      <c r="M350" s="1">
        <v>16</v>
      </c>
      <c r="N350" s="1">
        <v>0</v>
      </c>
    </row>
    <row r="351" spans="1:14">
      <c r="A351" s="1">
        <v>9</v>
      </c>
      <c r="B351" s="1">
        <v>803799</v>
      </c>
      <c r="C351" s="2" t="str">
        <f ca="1">VLOOKUP(B351,'Fichier FA (en entrée)'!B:D,3)</f>
        <v>SSZHWDVDGB</v>
      </c>
      <c r="D351" s="2" t="str">
        <f ca="1">VLOOKUP(B351,'Fichier FA (en entrée)'!B:E,4)</f>
        <v>Zbuctqpoyvmdy</v>
      </c>
      <c r="E351" s="2" t="s">
        <v>14</v>
      </c>
      <c r="F351" s="2" t="s">
        <v>3</v>
      </c>
      <c r="G351" s="1">
        <v>1</v>
      </c>
      <c r="H351" s="1">
        <v>13.77</v>
      </c>
      <c r="I351" s="2" t="s">
        <v>1</v>
      </c>
      <c r="J351" s="1">
        <v>3</v>
      </c>
      <c r="K351" s="2" t="s">
        <v>2244</v>
      </c>
      <c r="L351" s="1">
        <v>0</v>
      </c>
      <c r="M351" s="1">
        <v>14</v>
      </c>
      <c r="N351" s="1">
        <v>0</v>
      </c>
    </row>
    <row r="352" spans="1:14">
      <c r="A352" s="1">
        <v>178</v>
      </c>
      <c r="B352" s="1">
        <v>382244</v>
      </c>
      <c r="C352" s="2" t="str">
        <f ca="1">VLOOKUP(B352,'Fichier FA (en entrée)'!B:D,3)</f>
        <v>CGEFNPQIUC</v>
      </c>
      <c r="D352" s="2" t="str">
        <f ca="1">VLOOKUP(B352,'Fichier FA (en entrée)'!B:E,4)</f>
        <v>Dodvymspvaonm</v>
      </c>
      <c r="E352" s="2" t="s">
        <v>18</v>
      </c>
      <c r="F352" s="2" t="s">
        <v>3</v>
      </c>
      <c r="G352" s="1">
        <v>1</v>
      </c>
      <c r="H352" s="1">
        <v>10.49</v>
      </c>
      <c r="I352" s="2" t="s">
        <v>1</v>
      </c>
      <c r="J352" s="1">
        <v>3</v>
      </c>
      <c r="K352" s="2" t="s">
        <v>2244</v>
      </c>
      <c r="L352" s="1">
        <v>0</v>
      </c>
      <c r="M352" s="1">
        <v>17</v>
      </c>
      <c r="N352" s="1">
        <v>0</v>
      </c>
    </row>
    <row r="353" spans="1:14">
      <c r="A353" s="1">
        <v>226</v>
      </c>
      <c r="B353" s="1">
        <v>521948</v>
      </c>
      <c r="C353" s="2" t="str">
        <f ca="1">VLOOKUP(B353,'Fichier FA (en entrée)'!B:D,3)</f>
        <v>XWDLQTDPYN</v>
      </c>
      <c r="D353" s="2" t="str">
        <f ca="1">VLOOKUP(B353,'Fichier FA (en entrée)'!B:E,4)</f>
        <v>Ueuifpzkvocvv</v>
      </c>
      <c r="E353" s="2" t="s">
        <v>14</v>
      </c>
      <c r="F353" s="2" t="s">
        <v>3</v>
      </c>
      <c r="G353" s="1">
        <v>1</v>
      </c>
      <c r="H353" s="1">
        <v>9.99</v>
      </c>
      <c r="I353" s="2" t="s">
        <v>1</v>
      </c>
      <c r="J353" s="1">
        <v>3</v>
      </c>
      <c r="K353" s="2" t="s">
        <v>2244</v>
      </c>
      <c r="L353" s="1">
        <v>0</v>
      </c>
      <c r="M353" s="1">
        <v>16</v>
      </c>
      <c r="N353" s="1">
        <v>0</v>
      </c>
    </row>
    <row r="354" spans="1:14">
      <c r="A354" s="1">
        <v>449</v>
      </c>
      <c r="B354" s="1">
        <v>639105</v>
      </c>
      <c r="C354" s="2" t="str">
        <f ca="1">VLOOKUP(B354,'Fichier FA (en entrée)'!B:D,3)</f>
        <v>KQOYZRNDLI</v>
      </c>
      <c r="D354" s="2" t="str">
        <f ca="1">VLOOKUP(B354,'Fichier FA (en entrée)'!B:E,4)</f>
        <v>Jkajclmyqyrkr</v>
      </c>
      <c r="E354" s="2" t="s">
        <v>20</v>
      </c>
      <c r="F354" s="2" t="s">
        <v>3</v>
      </c>
      <c r="G354" s="1">
        <v>1</v>
      </c>
      <c r="H354" s="1">
        <v>8.0500000000000007</v>
      </c>
      <c r="I354" s="2" t="s">
        <v>1</v>
      </c>
      <c r="J354" s="1">
        <v>3</v>
      </c>
      <c r="K354" s="2" t="s">
        <v>2244</v>
      </c>
      <c r="L354" s="1">
        <v>0</v>
      </c>
      <c r="M354" s="1">
        <v>8</v>
      </c>
      <c r="N354" s="1">
        <v>0</v>
      </c>
    </row>
    <row r="355" spans="1:14">
      <c r="A355" s="1">
        <v>335</v>
      </c>
      <c r="B355" s="1">
        <v>656278</v>
      </c>
      <c r="C355" s="2" t="str">
        <f ca="1">VLOOKUP(B355,'Fichier FA (en entrée)'!B:D,3)</f>
        <v>ZKENVWBHBL</v>
      </c>
      <c r="D355" s="2" t="str">
        <f ca="1">VLOOKUP(B355,'Fichier FA (en entrée)'!B:E,4)</f>
        <v>Tcmnwtqcxioyh</v>
      </c>
      <c r="E355" s="2" t="s">
        <v>20</v>
      </c>
      <c r="F355" s="2" t="s">
        <v>3</v>
      </c>
      <c r="G355" s="1">
        <v>1</v>
      </c>
      <c r="H355" s="1">
        <v>9.14</v>
      </c>
      <c r="I355" s="2" t="s">
        <v>1</v>
      </c>
      <c r="J355" s="1">
        <v>3</v>
      </c>
      <c r="K355" s="2" t="s">
        <v>2244</v>
      </c>
      <c r="L355" s="1">
        <v>0</v>
      </c>
      <c r="M355" s="1">
        <v>7</v>
      </c>
      <c r="N355" s="1">
        <v>0</v>
      </c>
    </row>
    <row r="356" spans="1:14">
      <c r="A356" s="1">
        <v>52</v>
      </c>
      <c r="B356" s="1">
        <v>284944</v>
      </c>
      <c r="C356" s="2" t="str">
        <f ca="1">VLOOKUP(B356,'Fichier FA (en entrée)'!B:D,3)</f>
        <v>XBHNKSLXBJ</v>
      </c>
      <c r="D356" s="2" t="str">
        <f ca="1">VLOOKUP(B356,'Fichier FA (en entrée)'!B:E,4)</f>
        <v>Exuhcsfmyftjo</v>
      </c>
      <c r="E356" s="2" t="s">
        <v>20</v>
      </c>
      <c r="F356" s="2" t="s">
        <v>3</v>
      </c>
      <c r="G356" s="1">
        <v>1</v>
      </c>
      <c r="H356" s="1">
        <v>12.05</v>
      </c>
      <c r="I356" s="2" t="s">
        <v>1</v>
      </c>
      <c r="J356" s="1">
        <v>3</v>
      </c>
      <c r="K356" s="2" t="s">
        <v>2244</v>
      </c>
      <c r="L356" s="1">
        <v>0</v>
      </c>
      <c r="M356" s="1">
        <v>0</v>
      </c>
      <c r="N356" s="1">
        <v>0</v>
      </c>
    </row>
    <row r="357" spans="1:14">
      <c r="A357" s="1">
        <v>320</v>
      </c>
      <c r="B357" s="1">
        <v>579443</v>
      </c>
      <c r="C357" s="2" t="str">
        <f ca="1">VLOOKUP(B357,'Fichier FA (en entrée)'!B:D,3)</f>
        <v>WEVRCMNOXM</v>
      </c>
      <c r="D357" s="2" t="str">
        <f ca="1">VLOOKUP(B357,'Fichier FA (en entrée)'!B:E,4)</f>
        <v>Lrwxiglnajfcf</v>
      </c>
      <c r="E357" s="2" t="s">
        <v>14</v>
      </c>
      <c r="F357" s="2" t="s">
        <v>3</v>
      </c>
      <c r="G357" s="1">
        <v>1</v>
      </c>
      <c r="H357" s="1">
        <v>9.1999999999999993</v>
      </c>
      <c r="I357" s="2" t="s">
        <v>1</v>
      </c>
      <c r="J357" s="1">
        <v>3</v>
      </c>
      <c r="K357" s="2" t="s">
        <v>2244</v>
      </c>
      <c r="L357" s="1">
        <v>0</v>
      </c>
      <c r="M357" s="1">
        <v>16</v>
      </c>
      <c r="N357" s="1">
        <v>0</v>
      </c>
    </row>
    <row r="358" spans="1:14">
      <c r="A358" s="1">
        <v>203</v>
      </c>
      <c r="B358" s="1">
        <v>239273</v>
      </c>
      <c r="C358" s="2" t="str">
        <f ca="1">VLOOKUP(B358,'Fichier FA (en entrée)'!B:D,3)</f>
        <v>UGFOWRWEVM</v>
      </c>
      <c r="D358" s="2" t="str">
        <f ca="1">VLOOKUP(B358,'Fichier FA (en entrée)'!B:E,4)</f>
        <v>Xutqzgbrfueme</v>
      </c>
      <c r="E358" s="2" t="s">
        <v>19</v>
      </c>
      <c r="F358" s="2" t="s">
        <v>3</v>
      </c>
      <c r="G358" s="1">
        <v>1</v>
      </c>
      <c r="H358" s="1">
        <v>10.17</v>
      </c>
      <c r="I358" s="2" t="s">
        <v>1</v>
      </c>
      <c r="J358" s="1">
        <v>3</v>
      </c>
      <c r="K358" s="2" t="s">
        <v>2244</v>
      </c>
      <c r="L358" s="1">
        <v>0</v>
      </c>
      <c r="M358" s="1">
        <v>14</v>
      </c>
      <c r="N358" s="1">
        <v>0</v>
      </c>
    </row>
    <row r="359" spans="1:14">
      <c r="A359" s="1">
        <v>396</v>
      </c>
      <c r="B359" s="1">
        <v>438459</v>
      </c>
      <c r="C359" s="2" t="str">
        <f ca="1">VLOOKUP(B359,'Fichier FA (en entrée)'!B:D,3)</f>
        <v>XNXUIIXHUR</v>
      </c>
      <c r="D359" s="2" t="str">
        <f ca="1">VLOOKUP(B359,'Fichier FA (en entrée)'!B:E,4)</f>
        <v>Hkutlmfhwqiah</v>
      </c>
      <c r="E359" s="2" t="s">
        <v>15</v>
      </c>
      <c r="F359" s="2" t="s">
        <v>3</v>
      </c>
      <c r="G359" s="1">
        <v>1</v>
      </c>
      <c r="H359" s="1">
        <v>8.66</v>
      </c>
      <c r="I359" s="2" t="s">
        <v>1</v>
      </c>
      <c r="J359" s="1">
        <v>3</v>
      </c>
      <c r="K359" s="2" t="s">
        <v>2244</v>
      </c>
      <c r="L359" s="1">
        <v>0</v>
      </c>
      <c r="M359" s="1">
        <v>4</v>
      </c>
      <c r="N359" s="1">
        <v>0</v>
      </c>
    </row>
    <row r="360" spans="1:14">
      <c r="A360" s="1">
        <v>350</v>
      </c>
      <c r="B360" s="1">
        <v>758942</v>
      </c>
      <c r="C360" s="2" t="str">
        <f ca="1">VLOOKUP(B360,'Fichier FA (en entrée)'!B:D,3)</f>
        <v>GMKVYZQEGJ</v>
      </c>
      <c r="D360" s="2" t="str">
        <f ca="1">VLOOKUP(B360,'Fichier FA (en entrée)'!B:E,4)</f>
        <v>Yiseupfuyzppz</v>
      </c>
      <c r="E360" s="2" t="s">
        <v>33</v>
      </c>
      <c r="F360" s="2" t="s">
        <v>3</v>
      </c>
      <c r="G360" s="1">
        <v>1</v>
      </c>
      <c r="H360" s="1">
        <v>9.07</v>
      </c>
      <c r="I360" s="2" t="s">
        <v>1</v>
      </c>
      <c r="J360" s="1">
        <v>3</v>
      </c>
      <c r="K360" s="2" t="s">
        <v>2244</v>
      </c>
      <c r="L360" s="1">
        <v>0</v>
      </c>
      <c r="M360" s="1">
        <v>0</v>
      </c>
      <c r="N360" s="1">
        <v>0</v>
      </c>
    </row>
    <row r="361" spans="1:14">
      <c r="A361" s="1">
        <v>411</v>
      </c>
      <c r="B361" s="1">
        <v>1177707</v>
      </c>
      <c r="C361" s="2" t="str">
        <f ca="1">VLOOKUP(B361,'Fichier FA (en entrée)'!B:D,3)</f>
        <v>DCNTMWNBKL</v>
      </c>
      <c r="D361" s="2" t="str">
        <f ca="1">VLOOKUP(B361,'Fichier FA (en entrée)'!B:E,4)</f>
        <v>Ygxdsedosvdov</v>
      </c>
      <c r="E361" s="2" t="s">
        <v>34</v>
      </c>
      <c r="F361" s="2" t="s">
        <v>3</v>
      </c>
      <c r="G361" s="1">
        <v>1</v>
      </c>
      <c r="H361" s="1">
        <v>8.51</v>
      </c>
      <c r="I361" s="2" t="s">
        <v>1</v>
      </c>
      <c r="J361" s="1">
        <v>3</v>
      </c>
      <c r="K361" s="2" t="s">
        <v>2244</v>
      </c>
      <c r="L361" s="1">
        <v>0</v>
      </c>
      <c r="M361" s="1">
        <v>7</v>
      </c>
      <c r="N361" s="1">
        <v>0</v>
      </c>
    </row>
    <row r="362" spans="1:14">
      <c r="A362" s="1">
        <v>335</v>
      </c>
      <c r="B362" s="1">
        <v>1029026</v>
      </c>
      <c r="C362" s="2" t="str">
        <f ca="1">VLOOKUP(B362,'Fichier FA (en entrée)'!B:D,3)</f>
        <v>LNYGTMAKSX</v>
      </c>
      <c r="D362" s="2" t="str">
        <f ca="1">VLOOKUP(B362,'Fichier FA (en entrée)'!B:E,4)</f>
        <v>Onsoghbujgslm</v>
      </c>
      <c r="E362" s="2" t="s">
        <v>36</v>
      </c>
      <c r="F362" s="2" t="s">
        <v>3</v>
      </c>
      <c r="G362" s="1">
        <v>1</v>
      </c>
      <c r="H362" s="1">
        <v>9.14</v>
      </c>
      <c r="I362" s="2" t="s">
        <v>1</v>
      </c>
      <c r="J362" s="1">
        <v>3</v>
      </c>
      <c r="K362" s="2" t="s">
        <v>2244</v>
      </c>
      <c r="L362" s="1">
        <v>0</v>
      </c>
      <c r="M362" s="1">
        <v>17</v>
      </c>
      <c r="N362" s="1">
        <v>0</v>
      </c>
    </row>
    <row r="363" spans="1:14">
      <c r="A363" s="1">
        <v>390</v>
      </c>
      <c r="B363" s="1">
        <v>1088893</v>
      </c>
      <c r="C363" s="2" t="str">
        <f ca="1">VLOOKUP(B363,'Fichier FA (en entrée)'!B:D,3)</f>
        <v>BCLDBGJVGG</v>
      </c>
      <c r="D363" s="2" t="str">
        <f ca="1">VLOOKUP(B363,'Fichier FA (en entrée)'!B:E,4)</f>
        <v>Cxkegaujqwiqw</v>
      </c>
      <c r="E363" s="2" t="s">
        <v>53</v>
      </c>
      <c r="F363" s="2" t="s">
        <v>3</v>
      </c>
      <c r="G363" s="1">
        <v>1</v>
      </c>
      <c r="H363" s="1">
        <v>8.7200000000000006</v>
      </c>
      <c r="I363" s="2" t="s">
        <v>1</v>
      </c>
      <c r="J363" s="1">
        <v>3</v>
      </c>
      <c r="K363" s="2" t="s">
        <v>2244</v>
      </c>
      <c r="L363" s="1">
        <v>0</v>
      </c>
      <c r="M363" s="1">
        <v>4</v>
      </c>
      <c r="N363" s="1">
        <v>0</v>
      </c>
    </row>
    <row r="364" spans="1:14">
      <c r="A364" s="1">
        <v>159</v>
      </c>
      <c r="B364" s="1">
        <v>1141547</v>
      </c>
      <c r="C364" s="2" t="str">
        <f ca="1">VLOOKUP(B364,'Fichier FA (en entrée)'!B:D,3)</f>
        <v>BMBCSNTDKP</v>
      </c>
      <c r="D364" s="2" t="str">
        <f ca="1">VLOOKUP(B364,'Fichier FA (en entrée)'!B:E,4)</f>
        <v>Gvntsmkeoenge</v>
      </c>
      <c r="E364" s="2" t="s">
        <v>36</v>
      </c>
      <c r="F364" s="2" t="s">
        <v>3</v>
      </c>
      <c r="G364" s="1">
        <v>1</v>
      </c>
      <c r="H364" s="1">
        <v>10.66</v>
      </c>
      <c r="I364" s="2" t="s">
        <v>1</v>
      </c>
      <c r="J364" s="1">
        <v>3</v>
      </c>
      <c r="K364" s="2" t="s">
        <v>2244</v>
      </c>
      <c r="L364" s="1">
        <v>0</v>
      </c>
      <c r="M364" s="1">
        <v>14</v>
      </c>
      <c r="N364" s="1">
        <v>0</v>
      </c>
    </row>
    <row r="365" spans="1:14">
      <c r="A365" s="1">
        <v>110</v>
      </c>
      <c r="B365" s="1">
        <v>672621</v>
      </c>
      <c r="C365" s="2" t="str">
        <f ca="1">VLOOKUP(B365,'Fichier FA (en entrée)'!B:D,3)</f>
        <v>YMLPIPDDVR</v>
      </c>
      <c r="D365" s="2" t="str">
        <f ca="1">VLOOKUP(B365,'Fichier FA (en entrée)'!B:E,4)</f>
        <v>Qrivhqfmdfccd</v>
      </c>
      <c r="E365" s="2" t="s">
        <v>31</v>
      </c>
      <c r="F365" s="2" t="s">
        <v>3</v>
      </c>
      <c r="G365" s="1">
        <v>1</v>
      </c>
      <c r="H365" s="1">
        <v>11.19</v>
      </c>
      <c r="I365" s="2" t="s">
        <v>1</v>
      </c>
      <c r="J365" s="1">
        <v>3</v>
      </c>
      <c r="K365" s="2" t="s">
        <v>2244</v>
      </c>
      <c r="L365" s="1">
        <v>0</v>
      </c>
      <c r="M365" s="1">
        <v>2</v>
      </c>
      <c r="N365" s="1">
        <v>0</v>
      </c>
    </row>
    <row r="366" spans="1:14">
      <c r="A366" s="1">
        <v>504</v>
      </c>
      <c r="B366" s="1">
        <v>284861</v>
      </c>
      <c r="C366" s="2" t="str">
        <f ca="1">VLOOKUP(B366,'Fichier FA (en entrée)'!B:D,3)</f>
        <v>DPHRDCFZWF</v>
      </c>
      <c r="D366" s="2" t="str">
        <f ca="1">VLOOKUP(B366,'Fichier FA (en entrée)'!B:E,4)</f>
        <v>Kbhligpbvewar</v>
      </c>
      <c r="E366" s="2" t="s">
        <v>29</v>
      </c>
      <c r="F366" s="2" t="s">
        <v>3</v>
      </c>
      <c r="G366" s="1">
        <v>1</v>
      </c>
      <c r="H366" s="1">
        <v>6.72</v>
      </c>
      <c r="I366" s="2" t="s">
        <v>1</v>
      </c>
      <c r="J366" s="1">
        <v>3</v>
      </c>
      <c r="K366" s="2" t="s">
        <v>2244</v>
      </c>
      <c r="L366" s="1">
        <v>0</v>
      </c>
      <c r="M366" s="1">
        <v>5</v>
      </c>
      <c r="N366" s="1">
        <v>0</v>
      </c>
    </row>
    <row r="367" spans="1:14">
      <c r="A367" s="1">
        <v>267</v>
      </c>
      <c r="B367" s="1">
        <v>734933</v>
      </c>
      <c r="C367" s="2" t="str">
        <f ca="1">VLOOKUP(B367,'Fichier FA (en entrée)'!B:D,3)</f>
        <v>YPXAGTFRJA</v>
      </c>
      <c r="D367" s="2" t="str">
        <f ca="1">VLOOKUP(B367,'Fichier FA (en entrée)'!B:E,4)</f>
        <v>Fvwcaznvegkwe</v>
      </c>
      <c r="E367" s="2" t="s">
        <v>20</v>
      </c>
      <c r="F367" s="2" t="s">
        <v>3</v>
      </c>
      <c r="G367" s="1">
        <v>1</v>
      </c>
      <c r="H367" s="1">
        <v>9.6999999999999993</v>
      </c>
      <c r="I367" s="2" t="s">
        <v>1</v>
      </c>
      <c r="J367" s="1">
        <v>3</v>
      </c>
      <c r="K367" s="2" t="s">
        <v>2244</v>
      </c>
      <c r="L367" s="1">
        <v>0</v>
      </c>
      <c r="M367" s="1">
        <v>2</v>
      </c>
      <c r="N367" s="1">
        <v>0</v>
      </c>
    </row>
    <row r="368" spans="1:14">
      <c r="A368" s="1">
        <v>331</v>
      </c>
      <c r="B368" s="1">
        <v>1051928</v>
      </c>
      <c r="C368" s="2" t="str">
        <f ca="1">VLOOKUP(B368,'Fichier FA (en entrée)'!B:D,3)</f>
        <v>UKCPANOGTI</v>
      </c>
      <c r="D368" s="2" t="str">
        <f ca="1">VLOOKUP(B368,'Fichier FA (en entrée)'!B:E,4)</f>
        <v>Lwyjjvlizfsle</v>
      </c>
      <c r="E368" s="2" t="s">
        <v>47</v>
      </c>
      <c r="F368" s="2" t="s">
        <v>3</v>
      </c>
      <c r="G368" s="1">
        <v>1</v>
      </c>
      <c r="H368" s="1">
        <v>9.15</v>
      </c>
      <c r="I368" s="2" t="s">
        <v>1</v>
      </c>
      <c r="J368" s="1">
        <v>3</v>
      </c>
      <c r="K368" s="2" t="s">
        <v>2244</v>
      </c>
      <c r="L368" s="1">
        <v>0</v>
      </c>
      <c r="M368" s="1">
        <v>11</v>
      </c>
      <c r="N368" s="1">
        <v>0</v>
      </c>
    </row>
    <row r="369" spans="1:14">
      <c r="A369" s="1">
        <v>505</v>
      </c>
      <c r="B369" s="1">
        <v>438403</v>
      </c>
      <c r="C369" s="2" t="str">
        <f ca="1">VLOOKUP(B369,'Fichier FA (en entrée)'!B:D,3)</f>
        <v>ASIICXRSSX</v>
      </c>
      <c r="D369" s="2" t="str">
        <f ca="1">VLOOKUP(B369,'Fichier FA (en entrée)'!B:E,4)</f>
        <v>Uyjuynboaarem</v>
      </c>
      <c r="E369" s="2" t="s">
        <v>20</v>
      </c>
      <c r="F369" s="2" t="s">
        <v>3</v>
      </c>
      <c r="G369" s="1">
        <v>1</v>
      </c>
      <c r="H369" s="1">
        <v>6.65</v>
      </c>
      <c r="I369" s="2" t="s">
        <v>1</v>
      </c>
      <c r="J369" s="1">
        <v>3</v>
      </c>
      <c r="K369" s="2" t="s">
        <v>2244</v>
      </c>
      <c r="L369" s="1">
        <v>0</v>
      </c>
      <c r="M369" s="1">
        <v>3</v>
      </c>
      <c r="N369" s="1">
        <v>0</v>
      </c>
    </row>
    <row r="370" spans="1:14">
      <c r="A370" s="1">
        <v>381</v>
      </c>
      <c r="B370" s="1">
        <v>465215</v>
      </c>
      <c r="C370" s="2" t="str">
        <f ca="1">VLOOKUP(B370,'Fichier FA (en entrée)'!B:D,3)</f>
        <v>DUEEMIUZTL</v>
      </c>
      <c r="D370" s="2" t="str">
        <f ca="1">VLOOKUP(B370,'Fichier FA (en entrée)'!B:E,4)</f>
        <v>Fcwszzjjiykyb</v>
      </c>
      <c r="E370" s="2" t="s">
        <v>23</v>
      </c>
      <c r="F370" s="2" t="s">
        <v>3</v>
      </c>
      <c r="G370" s="1">
        <v>1</v>
      </c>
      <c r="H370" s="1">
        <v>8.7899999999999991</v>
      </c>
      <c r="I370" s="2" t="s">
        <v>1</v>
      </c>
      <c r="J370" s="1">
        <v>3</v>
      </c>
      <c r="K370" s="2" t="s">
        <v>2244</v>
      </c>
      <c r="L370" s="1">
        <v>0</v>
      </c>
      <c r="M370" s="1">
        <v>2</v>
      </c>
      <c r="N370" s="1">
        <v>0</v>
      </c>
    </row>
    <row r="371" spans="1:14">
      <c r="A371" s="1">
        <v>184</v>
      </c>
      <c r="B371" s="1">
        <v>812917</v>
      </c>
      <c r="C371" s="2" t="str">
        <f ca="1">VLOOKUP(B371,'Fichier FA (en entrée)'!B:D,3)</f>
        <v>BBRPURAECL</v>
      </c>
      <c r="D371" s="2" t="str">
        <f ca="1">VLOOKUP(B371,'Fichier FA (en entrée)'!B:E,4)</f>
        <v>Rkirecdlvjsei</v>
      </c>
      <c r="E371" s="2" t="s">
        <v>20</v>
      </c>
      <c r="F371" s="2" t="s">
        <v>3</v>
      </c>
      <c r="G371" s="1">
        <v>1</v>
      </c>
      <c r="H371" s="1">
        <v>10.43</v>
      </c>
      <c r="I371" s="2" t="s">
        <v>1</v>
      </c>
      <c r="J371" s="1">
        <v>3</v>
      </c>
      <c r="K371" s="2" t="s">
        <v>2244</v>
      </c>
      <c r="L371" s="1">
        <v>0</v>
      </c>
      <c r="M371" s="1">
        <v>17</v>
      </c>
      <c r="N371" s="1">
        <v>0</v>
      </c>
    </row>
    <row r="372" spans="1:14">
      <c r="A372" s="1">
        <v>207</v>
      </c>
      <c r="B372" s="1">
        <v>401907</v>
      </c>
      <c r="C372" s="2" t="str">
        <f ca="1">VLOOKUP(B372,'Fichier FA (en entrée)'!B:D,3)</f>
        <v>AVNDEUQASO</v>
      </c>
      <c r="D372" s="2" t="str">
        <f ca="1">VLOOKUP(B372,'Fichier FA (en entrée)'!B:E,4)</f>
        <v>Lqgfgcuefhwfx</v>
      </c>
      <c r="E372" s="2" t="s">
        <v>27</v>
      </c>
      <c r="F372" s="2" t="s">
        <v>3</v>
      </c>
      <c r="G372" s="1">
        <v>1</v>
      </c>
      <c r="H372" s="1">
        <v>10.119999999999999</v>
      </c>
      <c r="I372" s="2" t="s">
        <v>1</v>
      </c>
      <c r="J372" s="1">
        <v>3</v>
      </c>
      <c r="K372" s="2" t="s">
        <v>2244</v>
      </c>
      <c r="L372" s="1">
        <v>0</v>
      </c>
      <c r="M372" s="1">
        <v>14</v>
      </c>
      <c r="N372" s="1">
        <v>0</v>
      </c>
    </row>
    <row r="373" spans="1:14">
      <c r="A373" s="1">
        <v>361</v>
      </c>
      <c r="B373" s="1">
        <v>626549</v>
      </c>
      <c r="C373" s="2" t="str">
        <f ca="1">VLOOKUP(B373,'Fichier FA (en entrée)'!B:D,3)</f>
        <v>RADMWPUHNI</v>
      </c>
      <c r="D373" s="2" t="str">
        <f ca="1">VLOOKUP(B373,'Fichier FA (en entrée)'!B:E,4)</f>
        <v>Siqmqxxgjijfx</v>
      </c>
      <c r="E373" s="2" t="s">
        <v>17</v>
      </c>
      <c r="F373" s="2" t="s">
        <v>3</v>
      </c>
      <c r="G373" s="1">
        <v>1</v>
      </c>
      <c r="H373" s="1">
        <v>8.9499999999999993</v>
      </c>
      <c r="I373" s="2" t="s">
        <v>1</v>
      </c>
      <c r="J373" s="1">
        <v>3</v>
      </c>
      <c r="K373" s="2" t="s">
        <v>2244</v>
      </c>
      <c r="L373" s="1">
        <v>0</v>
      </c>
      <c r="M373" s="1">
        <v>3</v>
      </c>
      <c r="N373" s="1">
        <v>0</v>
      </c>
    </row>
    <row r="374" spans="1:14">
      <c r="A374" s="1">
        <v>497</v>
      </c>
      <c r="B374" s="1">
        <v>163778</v>
      </c>
      <c r="C374" s="2" t="str">
        <f ca="1">VLOOKUP(B374,'Fichier FA (en entrée)'!B:D,3)</f>
        <v>CVRNZRWMTG</v>
      </c>
      <c r="D374" s="2" t="str">
        <f ca="1">VLOOKUP(B374,'Fichier FA (en entrée)'!B:E,4)</f>
        <v>Sugiqkaqqkddu</v>
      </c>
      <c r="E374" s="2" t="s">
        <v>30</v>
      </c>
      <c r="F374" s="2" t="s">
        <v>3</v>
      </c>
      <c r="G374" s="1">
        <v>1</v>
      </c>
      <c r="H374" s="1">
        <v>6.88</v>
      </c>
      <c r="I374" s="2" t="s">
        <v>1</v>
      </c>
      <c r="J374" s="1">
        <v>3</v>
      </c>
      <c r="K374" s="2" t="s">
        <v>2244</v>
      </c>
      <c r="L374" s="1">
        <v>0</v>
      </c>
      <c r="M374" s="1">
        <v>2</v>
      </c>
      <c r="N374" s="1">
        <v>0</v>
      </c>
    </row>
    <row r="375" spans="1:14">
      <c r="A375" s="1">
        <v>523</v>
      </c>
      <c r="B375" s="1">
        <v>727684</v>
      </c>
      <c r="C375" s="2" t="str">
        <f ca="1">VLOOKUP(B375,'Fichier FA (en entrée)'!B:D,3)</f>
        <v>JPBOMDZVNH</v>
      </c>
      <c r="D375" s="2" t="str">
        <f ca="1">VLOOKUP(B375,'Fichier FA (en entrée)'!B:E,4)</f>
        <v>Erunwzciwajcx</v>
      </c>
      <c r="E375" s="2" t="s">
        <v>19</v>
      </c>
      <c r="F375" s="2" t="s">
        <v>3</v>
      </c>
      <c r="G375" s="1">
        <v>1</v>
      </c>
      <c r="H375" s="1">
        <v>5.47</v>
      </c>
      <c r="I375" s="2" t="s">
        <v>1</v>
      </c>
      <c r="J375" s="1">
        <v>3</v>
      </c>
      <c r="K375" s="2" t="s">
        <v>2244</v>
      </c>
      <c r="L375" s="1">
        <v>0</v>
      </c>
      <c r="M375" s="1">
        <v>18</v>
      </c>
      <c r="N375" s="1">
        <v>0</v>
      </c>
    </row>
    <row r="376" spans="1:14">
      <c r="A376" s="1">
        <v>207</v>
      </c>
      <c r="B376" s="1">
        <v>308679</v>
      </c>
      <c r="C376" s="2" t="str">
        <f ca="1">VLOOKUP(B376,'Fichier FA (en entrée)'!B:D,3)</f>
        <v>SAZUNOTSVW</v>
      </c>
      <c r="D376" s="2" t="str">
        <f ca="1">VLOOKUP(B376,'Fichier FA (en entrée)'!B:E,4)</f>
        <v>Lpnmpynpfehmc</v>
      </c>
      <c r="E376" s="2" t="s">
        <v>44</v>
      </c>
      <c r="F376" s="2" t="s">
        <v>3</v>
      </c>
      <c r="G376" s="1">
        <v>1</v>
      </c>
      <c r="H376" s="1">
        <v>10.119999999999999</v>
      </c>
      <c r="I376" s="2" t="s">
        <v>1</v>
      </c>
      <c r="J376" s="1">
        <v>3</v>
      </c>
      <c r="K376" s="2" t="s">
        <v>2244</v>
      </c>
      <c r="L376" s="1">
        <v>0</v>
      </c>
      <c r="M376" s="1">
        <v>8</v>
      </c>
      <c r="N376" s="1">
        <v>0</v>
      </c>
    </row>
    <row r="377" spans="1:14">
      <c r="A377" s="1">
        <v>509</v>
      </c>
      <c r="B377" s="1">
        <v>214528</v>
      </c>
      <c r="C377" s="2" t="str">
        <f ca="1">VLOOKUP(B377,'Fichier FA (en entrée)'!B:D,3)</f>
        <v>PMWQDSJIDR</v>
      </c>
      <c r="D377" s="2" t="str">
        <f ca="1">VLOOKUP(B377,'Fichier FA (en entrée)'!B:E,4)</f>
        <v>Cvhnhobapewkc</v>
      </c>
      <c r="E377" s="2" t="s">
        <v>14</v>
      </c>
      <c r="F377" s="2" t="s">
        <v>3</v>
      </c>
      <c r="G377" s="1">
        <v>1</v>
      </c>
      <c r="H377" s="1">
        <v>6.52</v>
      </c>
      <c r="I377" s="2" t="s">
        <v>1</v>
      </c>
      <c r="J377" s="1">
        <v>3</v>
      </c>
      <c r="K377" s="2" t="s">
        <v>2244</v>
      </c>
      <c r="L377" s="1">
        <v>0</v>
      </c>
      <c r="M377" s="1">
        <v>20</v>
      </c>
      <c r="N377" s="1">
        <v>0</v>
      </c>
    </row>
    <row r="378" spans="1:14">
      <c r="A378" s="1">
        <v>144</v>
      </c>
      <c r="B378" s="1">
        <v>633463</v>
      </c>
      <c r="C378" s="2" t="str">
        <f ca="1">VLOOKUP(B378,'Fichier FA (en entrée)'!B:D,3)</f>
        <v>YSKPSDIWEX</v>
      </c>
      <c r="D378" s="2" t="str">
        <f ca="1">VLOOKUP(B378,'Fichier FA (en entrée)'!B:E,4)</f>
        <v>Ljgmknvvdxotu</v>
      </c>
      <c r="E378" s="2" t="s">
        <v>15</v>
      </c>
      <c r="F378" s="2" t="s">
        <v>3</v>
      </c>
      <c r="G378" s="1">
        <v>1</v>
      </c>
      <c r="H378" s="1">
        <v>10.86</v>
      </c>
      <c r="I378" s="2" t="s">
        <v>1</v>
      </c>
      <c r="J378" s="1">
        <v>3</v>
      </c>
      <c r="K378" s="2" t="s">
        <v>2244</v>
      </c>
      <c r="L378" s="1">
        <v>0</v>
      </c>
      <c r="M378" s="1">
        <v>3</v>
      </c>
      <c r="N378" s="1">
        <v>0</v>
      </c>
    </row>
    <row r="379" spans="1:14">
      <c r="A379" s="1">
        <v>456</v>
      </c>
      <c r="B379" s="1">
        <v>526883</v>
      </c>
      <c r="C379" s="2" t="str">
        <f ca="1">VLOOKUP(B379,'Fichier FA (en entrée)'!B:D,3)</f>
        <v>XIGISHRNTS</v>
      </c>
      <c r="D379" s="2" t="str">
        <f ca="1">VLOOKUP(B379,'Fichier FA (en entrée)'!B:E,4)</f>
        <v>Bwtyybkctmcsv</v>
      </c>
      <c r="E379" s="2" t="s">
        <v>15</v>
      </c>
      <c r="F379" s="2" t="s">
        <v>3</v>
      </c>
      <c r="G379" s="1">
        <v>1</v>
      </c>
      <c r="H379" s="1">
        <v>8.01</v>
      </c>
      <c r="I379" s="2" t="s">
        <v>1</v>
      </c>
      <c r="J379" s="1">
        <v>3</v>
      </c>
      <c r="K379" s="2" t="s">
        <v>2244</v>
      </c>
      <c r="L379" s="1">
        <v>0</v>
      </c>
      <c r="M379" s="1">
        <v>4</v>
      </c>
      <c r="N379" s="1">
        <v>0</v>
      </c>
    </row>
    <row r="380" spans="1:14">
      <c r="A380" s="1">
        <v>275</v>
      </c>
      <c r="B380" s="1">
        <v>1088153</v>
      </c>
      <c r="C380" s="2" t="str">
        <f ca="1">VLOOKUP(B380,'Fichier FA (en entrée)'!B:D,3)</f>
        <v>TAVMHCNZWW</v>
      </c>
      <c r="D380" s="2" t="str">
        <f ca="1">VLOOKUP(B380,'Fichier FA (en entrée)'!B:E,4)</f>
        <v>Mekwlfsjwfyhr</v>
      </c>
      <c r="E380" s="2" t="s">
        <v>94</v>
      </c>
      <c r="F380" s="2" t="s">
        <v>3</v>
      </c>
      <c r="G380" s="1">
        <v>1</v>
      </c>
      <c r="H380" s="1">
        <v>9.6300000000000008</v>
      </c>
      <c r="I380" s="2" t="s">
        <v>1</v>
      </c>
      <c r="J380" s="1">
        <v>3</v>
      </c>
      <c r="K380" s="2" t="s">
        <v>2244</v>
      </c>
      <c r="L380" s="1">
        <v>0</v>
      </c>
      <c r="M380" s="1">
        <v>24</v>
      </c>
      <c r="N380" s="1">
        <v>0</v>
      </c>
    </row>
    <row r="381" spans="1:14">
      <c r="A381" s="1">
        <v>318</v>
      </c>
      <c r="B381" s="1">
        <v>214007</v>
      </c>
      <c r="C381" s="2" t="str">
        <f ca="1">VLOOKUP(B381,'Fichier FA (en entrée)'!B:D,3)</f>
        <v>QYAMROOHCU</v>
      </c>
      <c r="D381" s="2" t="str">
        <f ca="1">VLOOKUP(B381,'Fichier FA (en entrée)'!B:E,4)</f>
        <v>Cjbfennbtbgom</v>
      </c>
      <c r="E381" s="2" t="s">
        <v>22</v>
      </c>
      <c r="F381" s="2" t="s">
        <v>3</v>
      </c>
      <c r="G381" s="1">
        <v>1</v>
      </c>
      <c r="H381" s="1">
        <v>9.2200000000000006</v>
      </c>
      <c r="I381" s="2" t="s">
        <v>1</v>
      </c>
      <c r="J381" s="1">
        <v>3</v>
      </c>
      <c r="K381" s="2" t="s">
        <v>2244</v>
      </c>
      <c r="L381" s="1">
        <v>0</v>
      </c>
      <c r="M381" s="1">
        <v>0</v>
      </c>
      <c r="N381" s="1">
        <v>0</v>
      </c>
    </row>
    <row r="382" spans="1:14">
      <c r="A382" s="1">
        <v>240</v>
      </c>
      <c r="B382" s="1">
        <v>163855</v>
      </c>
      <c r="C382" s="2" t="str">
        <f ca="1">VLOOKUP(B382,'Fichier FA (en entrée)'!B:D,3)</f>
        <v>FHPSWFAPSS</v>
      </c>
      <c r="D382" s="2" t="str">
        <f ca="1">VLOOKUP(B382,'Fichier FA (en entrée)'!B:E,4)</f>
        <v>Hhjdmvqserheu</v>
      </c>
      <c r="E382" s="2" t="s">
        <v>30</v>
      </c>
      <c r="F382" s="2" t="s">
        <v>3</v>
      </c>
      <c r="G382" s="1">
        <v>1</v>
      </c>
      <c r="H382" s="1">
        <v>9.86</v>
      </c>
      <c r="I382" s="2" t="s">
        <v>1</v>
      </c>
      <c r="J382" s="1">
        <v>3</v>
      </c>
      <c r="K382" s="2" t="s">
        <v>2244</v>
      </c>
      <c r="L382" s="1">
        <v>0</v>
      </c>
      <c r="M382" s="1">
        <v>1</v>
      </c>
      <c r="N382" s="1">
        <v>0</v>
      </c>
    </row>
    <row r="383" spans="1:14">
      <c r="A383" s="1">
        <v>254</v>
      </c>
      <c r="B383" s="1">
        <v>214229</v>
      </c>
      <c r="C383" s="2" t="str">
        <f ca="1">VLOOKUP(B383,'Fichier FA (en entrée)'!B:D,3)</f>
        <v>RJRQZURGRB</v>
      </c>
      <c r="D383" s="2" t="str">
        <f ca="1">VLOOKUP(B383,'Fichier FA (en entrée)'!B:E,4)</f>
        <v>Aodcwwbinissg</v>
      </c>
      <c r="E383" s="2" t="s">
        <v>17</v>
      </c>
      <c r="F383" s="2" t="s">
        <v>3</v>
      </c>
      <c r="G383" s="1">
        <v>1</v>
      </c>
      <c r="H383" s="1">
        <v>9.7899999999999991</v>
      </c>
      <c r="I383" s="2" t="s">
        <v>1</v>
      </c>
      <c r="J383" s="1">
        <v>3</v>
      </c>
      <c r="K383" s="2" t="s">
        <v>2244</v>
      </c>
      <c r="L383" s="1">
        <v>0</v>
      </c>
      <c r="M383" s="1">
        <v>0</v>
      </c>
      <c r="N383" s="1">
        <v>0</v>
      </c>
    </row>
    <row r="384" spans="1:14">
      <c r="A384" s="1">
        <v>259</v>
      </c>
      <c r="B384" s="1">
        <v>678083</v>
      </c>
      <c r="C384" s="2" t="str">
        <f ca="1">VLOOKUP(B384,'Fichier FA (en entrée)'!B:D,3)</f>
        <v>WULMICHAOQ</v>
      </c>
      <c r="D384" s="2" t="str">
        <f ca="1">VLOOKUP(B384,'Fichier FA (en entrée)'!B:E,4)</f>
        <v>Bbpscclsvobpp</v>
      </c>
      <c r="E384" s="2" t="s">
        <v>18</v>
      </c>
      <c r="F384" s="2" t="s">
        <v>3</v>
      </c>
      <c r="G384" s="1">
        <v>1</v>
      </c>
      <c r="H384" s="1">
        <v>9.76</v>
      </c>
      <c r="I384" s="2" t="s">
        <v>1</v>
      </c>
      <c r="J384" s="1">
        <v>3</v>
      </c>
      <c r="K384" s="2" t="s">
        <v>2244</v>
      </c>
      <c r="L384" s="1">
        <v>0</v>
      </c>
      <c r="M384" s="1">
        <v>16</v>
      </c>
      <c r="N384" s="1">
        <v>0</v>
      </c>
    </row>
    <row r="385" spans="1:14">
      <c r="A385" s="1">
        <v>274</v>
      </c>
      <c r="B385" s="1">
        <v>344284</v>
      </c>
      <c r="C385" s="2" t="str">
        <f ca="1">VLOOKUP(B385,'Fichier FA (en entrée)'!B:D,3)</f>
        <v>DVDTRTDAED</v>
      </c>
      <c r="D385" s="2" t="str">
        <f ca="1">VLOOKUP(B385,'Fichier FA (en entrée)'!B:E,4)</f>
        <v>Udideoydfteqd</v>
      </c>
      <c r="E385" s="2" t="s">
        <v>19</v>
      </c>
      <c r="F385" s="2" t="s">
        <v>3</v>
      </c>
      <c r="G385" s="1">
        <v>1</v>
      </c>
      <c r="H385" s="1">
        <v>9.65</v>
      </c>
      <c r="I385" s="2" t="s">
        <v>1</v>
      </c>
      <c r="J385" s="1">
        <v>3</v>
      </c>
      <c r="K385" s="2" t="s">
        <v>2244</v>
      </c>
      <c r="L385" s="1">
        <v>0</v>
      </c>
      <c r="M385" s="1">
        <v>16</v>
      </c>
      <c r="N385" s="1">
        <v>0</v>
      </c>
    </row>
    <row r="386" spans="1:14">
      <c r="A386" s="1">
        <v>524</v>
      </c>
      <c r="B386" s="1">
        <v>546048</v>
      </c>
      <c r="C386" s="2" t="str">
        <f ca="1">VLOOKUP(B386,'Fichier FA (en entrée)'!B:D,3)</f>
        <v>XZGRNOBLVK</v>
      </c>
      <c r="D386" s="2" t="str">
        <f ca="1">VLOOKUP(B386,'Fichier FA (en entrée)'!B:E,4)</f>
        <v>Jxwxcdlnqnwea</v>
      </c>
      <c r="E386" s="2" t="s">
        <v>109</v>
      </c>
      <c r="F386" s="2" t="s">
        <v>3</v>
      </c>
      <c r="G386" s="1">
        <v>1</v>
      </c>
      <c r="H386" s="1">
        <v>5.29</v>
      </c>
      <c r="I386" s="2" t="s">
        <v>1</v>
      </c>
      <c r="J386" s="1">
        <v>3</v>
      </c>
      <c r="K386" s="2" t="s">
        <v>2244</v>
      </c>
      <c r="L386" s="1">
        <v>0</v>
      </c>
      <c r="M386" s="1">
        <v>33</v>
      </c>
      <c r="N386" s="1">
        <v>0</v>
      </c>
    </row>
    <row r="387" spans="1:14">
      <c r="A387" s="1">
        <v>188</v>
      </c>
      <c r="B387" s="1">
        <v>285192</v>
      </c>
      <c r="C387" s="2" t="str">
        <f ca="1">VLOOKUP(B387,'Fichier FA (en entrée)'!B:D,3)</f>
        <v>AQEATLSIYE</v>
      </c>
      <c r="D387" s="2" t="str">
        <f ca="1">VLOOKUP(B387,'Fichier FA (en entrée)'!B:E,4)</f>
        <v>Dssbqosardgme</v>
      </c>
      <c r="E387" s="2" t="s">
        <v>20</v>
      </c>
      <c r="F387" s="2" t="s">
        <v>3</v>
      </c>
      <c r="G387" s="1">
        <v>1</v>
      </c>
      <c r="H387" s="1">
        <v>10.36</v>
      </c>
      <c r="I387" s="2" t="s">
        <v>1</v>
      </c>
      <c r="J387" s="1">
        <v>3</v>
      </c>
      <c r="K387" s="2" t="s">
        <v>2244</v>
      </c>
      <c r="L387" s="1">
        <v>0</v>
      </c>
      <c r="M387" s="1">
        <v>0</v>
      </c>
      <c r="N387" s="1">
        <v>0</v>
      </c>
    </row>
    <row r="388" spans="1:14">
      <c r="A388" s="1">
        <v>32</v>
      </c>
      <c r="B388" s="1">
        <v>778294</v>
      </c>
      <c r="C388" s="2" t="str">
        <f ca="1">VLOOKUP(B388,'Fichier FA (en entrée)'!B:D,3)</f>
        <v>HPNZWLBJCO</v>
      </c>
      <c r="D388" s="2" t="str">
        <f ca="1">VLOOKUP(B388,'Fichier FA (en entrée)'!B:E,4)</f>
        <v>Cbskfmcrtjqpb</v>
      </c>
      <c r="E388" s="2" t="s">
        <v>24</v>
      </c>
      <c r="F388" s="2" t="s">
        <v>3</v>
      </c>
      <c r="G388" s="1">
        <v>1</v>
      </c>
      <c r="H388" s="1">
        <v>12.57</v>
      </c>
      <c r="I388" s="2" t="s">
        <v>1</v>
      </c>
      <c r="J388" s="1">
        <v>3</v>
      </c>
      <c r="K388" s="2" t="s">
        <v>2244</v>
      </c>
      <c r="L388" s="1">
        <v>0</v>
      </c>
      <c r="M388" s="1">
        <v>3</v>
      </c>
      <c r="N388" s="1">
        <v>0</v>
      </c>
    </row>
    <row r="389" spans="1:14">
      <c r="A389" s="1">
        <v>311</v>
      </c>
      <c r="B389" s="1">
        <v>213197</v>
      </c>
      <c r="C389" s="2" t="str">
        <f ca="1">VLOOKUP(B389,'Fichier FA (en entrée)'!B:D,3)</f>
        <v>ARKKNDWBUJ</v>
      </c>
      <c r="D389" s="2" t="str">
        <f ca="1">VLOOKUP(B389,'Fichier FA (en entrée)'!B:E,4)</f>
        <v>Wqyrokqjjahcf</v>
      </c>
      <c r="E389" s="2" t="s">
        <v>27</v>
      </c>
      <c r="F389" s="2" t="s">
        <v>3</v>
      </c>
      <c r="G389" s="1">
        <v>1</v>
      </c>
      <c r="H389" s="1">
        <v>9.3000000000000007</v>
      </c>
      <c r="I389" s="2" t="s">
        <v>1</v>
      </c>
      <c r="J389" s="1">
        <v>3</v>
      </c>
      <c r="K389" s="2" t="s">
        <v>2244</v>
      </c>
      <c r="L389" s="1">
        <v>0</v>
      </c>
      <c r="M389" s="1">
        <v>14</v>
      </c>
      <c r="N389" s="1">
        <v>0</v>
      </c>
    </row>
    <row r="390" spans="1:14">
      <c r="A390" s="1">
        <v>173</v>
      </c>
      <c r="B390" s="1">
        <v>268402</v>
      </c>
      <c r="C390" s="2" t="str">
        <f ca="1">VLOOKUP(B390,'Fichier FA (en entrée)'!B:D,3)</f>
        <v>IVQFFICXOA</v>
      </c>
      <c r="D390" s="2" t="str">
        <f ca="1">VLOOKUP(B390,'Fichier FA (en entrée)'!B:E,4)</f>
        <v>Xaiwseksayrtk</v>
      </c>
      <c r="E390" s="2" t="s">
        <v>17</v>
      </c>
      <c r="F390" s="2" t="s">
        <v>3</v>
      </c>
      <c r="G390" s="1">
        <v>1</v>
      </c>
      <c r="H390" s="1">
        <v>10.53</v>
      </c>
      <c r="I390" s="2" t="s">
        <v>1</v>
      </c>
      <c r="J390" s="1">
        <v>3</v>
      </c>
      <c r="K390" s="2" t="s">
        <v>2244</v>
      </c>
      <c r="L390" s="1">
        <v>0</v>
      </c>
      <c r="M390" s="1">
        <v>0</v>
      </c>
      <c r="N390" s="1">
        <v>0</v>
      </c>
    </row>
    <row r="391" spans="1:14">
      <c r="A391" s="1">
        <v>213</v>
      </c>
      <c r="B391" s="1">
        <v>332421</v>
      </c>
      <c r="C391" s="2" t="str">
        <f ca="1">VLOOKUP(B391,'Fichier FA (en entrée)'!B:D,3)</f>
        <v>JXFCTSWMJH</v>
      </c>
      <c r="D391" s="2" t="str">
        <f ca="1">VLOOKUP(B391,'Fichier FA (en entrée)'!B:E,4)</f>
        <v>Fqrxgmbvpfbfc</v>
      </c>
      <c r="E391" s="2" t="s">
        <v>20</v>
      </c>
      <c r="F391" s="2" t="s">
        <v>3</v>
      </c>
      <c r="G391" s="1">
        <v>1</v>
      </c>
      <c r="H391" s="1">
        <v>10.06</v>
      </c>
      <c r="I391" s="2" t="s">
        <v>1</v>
      </c>
      <c r="J391" s="1">
        <v>3</v>
      </c>
      <c r="K391" s="2" t="s">
        <v>2244</v>
      </c>
      <c r="L391" s="1">
        <v>0</v>
      </c>
      <c r="M391" s="1">
        <v>1</v>
      </c>
      <c r="N391" s="1">
        <v>0</v>
      </c>
    </row>
    <row r="392" spans="1:14">
      <c r="A392" s="1">
        <v>193</v>
      </c>
      <c r="B392" s="1">
        <v>334665</v>
      </c>
      <c r="C392" s="2" t="str">
        <f ca="1">VLOOKUP(B392,'Fichier FA (en entrée)'!B:D,3)</f>
        <v>LDNCIAGHFQ</v>
      </c>
      <c r="D392" s="2" t="str">
        <f ca="1">VLOOKUP(B392,'Fichier FA (en entrée)'!B:E,4)</f>
        <v>Cfggkakevuzzp</v>
      </c>
      <c r="E392" s="2" t="s">
        <v>19</v>
      </c>
      <c r="F392" s="2" t="s">
        <v>3</v>
      </c>
      <c r="G392" s="1">
        <v>1</v>
      </c>
      <c r="H392" s="1">
        <v>10.31</v>
      </c>
      <c r="I392" s="2" t="s">
        <v>1</v>
      </c>
      <c r="J392" s="1">
        <v>3</v>
      </c>
      <c r="K392" s="2" t="s">
        <v>2244</v>
      </c>
      <c r="L392" s="1">
        <v>0</v>
      </c>
      <c r="M392" s="1">
        <v>16</v>
      </c>
      <c r="N392" s="1">
        <v>0</v>
      </c>
    </row>
    <row r="393" spans="1:14">
      <c r="A393" s="1">
        <v>185</v>
      </c>
      <c r="B393" s="1">
        <v>833167</v>
      </c>
      <c r="C393" s="2" t="str">
        <f ca="1">VLOOKUP(B393,'Fichier FA (en entrée)'!B:D,3)</f>
        <v>HRJMADHAPG</v>
      </c>
      <c r="D393" s="2" t="str">
        <f ca="1">VLOOKUP(B393,'Fichier FA (en entrée)'!B:E,4)</f>
        <v>Qsxesyqxdjjxe</v>
      </c>
      <c r="E393" s="2" t="s">
        <v>14</v>
      </c>
      <c r="F393" s="2" t="s">
        <v>3</v>
      </c>
      <c r="G393" s="1">
        <v>1</v>
      </c>
      <c r="H393" s="1">
        <v>10.41</v>
      </c>
      <c r="I393" s="2" t="s">
        <v>1</v>
      </c>
      <c r="J393" s="1">
        <v>3</v>
      </c>
      <c r="K393" s="2" t="s">
        <v>2244</v>
      </c>
      <c r="L393" s="1">
        <v>0</v>
      </c>
      <c r="M393" s="1">
        <v>20</v>
      </c>
      <c r="N393" s="1">
        <v>0</v>
      </c>
    </row>
    <row r="394" spans="1:14">
      <c r="A394" s="1">
        <v>293</v>
      </c>
      <c r="B394" s="1">
        <v>268205</v>
      </c>
      <c r="C394" s="2" t="str">
        <f ca="1">VLOOKUP(B394,'Fichier FA (en entrée)'!B:D,3)</f>
        <v>QYTFMLBHEE</v>
      </c>
      <c r="D394" s="2" t="str">
        <f ca="1">VLOOKUP(B394,'Fichier FA (en entrée)'!B:E,4)</f>
        <v>Tzpakswulqmxb</v>
      </c>
      <c r="E394" s="2" t="s">
        <v>17</v>
      </c>
      <c r="F394" s="2" t="s">
        <v>3</v>
      </c>
      <c r="G394" s="1">
        <v>1</v>
      </c>
      <c r="H394" s="1">
        <v>9.44</v>
      </c>
      <c r="I394" s="2" t="s">
        <v>1</v>
      </c>
      <c r="J394" s="1">
        <v>3</v>
      </c>
      <c r="K394" s="2" t="s">
        <v>2244</v>
      </c>
      <c r="L394" s="1">
        <v>0</v>
      </c>
      <c r="M394" s="1">
        <v>0</v>
      </c>
      <c r="N394" s="1">
        <v>0</v>
      </c>
    </row>
    <row r="395" spans="1:14">
      <c r="A395" s="1">
        <v>164</v>
      </c>
      <c r="B395" s="1">
        <v>576210</v>
      </c>
      <c r="C395" s="2" t="str">
        <f ca="1">VLOOKUP(B395,'Fichier FA (en entrée)'!B:D,3)</f>
        <v>FOZBUTLQKC</v>
      </c>
      <c r="D395" s="2" t="str">
        <f ca="1">VLOOKUP(B395,'Fichier FA (en entrée)'!B:E,4)</f>
        <v>Quaxpmnkjtapc</v>
      </c>
      <c r="E395" s="2" t="s">
        <v>76</v>
      </c>
      <c r="F395" s="2" t="s">
        <v>3</v>
      </c>
      <c r="G395" s="1">
        <v>1</v>
      </c>
      <c r="H395" s="1">
        <v>10.63</v>
      </c>
      <c r="I395" s="2" t="s">
        <v>1</v>
      </c>
      <c r="J395" s="1">
        <v>3</v>
      </c>
      <c r="K395" s="2" t="s">
        <v>2244</v>
      </c>
      <c r="L395" s="1">
        <v>0</v>
      </c>
      <c r="M395" s="1">
        <v>2</v>
      </c>
      <c r="N395" s="1">
        <v>0</v>
      </c>
    </row>
    <row r="396" spans="1:14">
      <c r="A396" s="1">
        <v>165</v>
      </c>
      <c r="B396" s="1">
        <v>438446</v>
      </c>
      <c r="C396" s="2" t="str">
        <f ca="1">VLOOKUP(B396,'Fichier FA (en entrée)'!B:D,3)</f>
        <v>UQMVHZOLYA</v>
      </c>
      <c r="D396" s="2" t="str">
        <f ca="1">VLOOKUP(B396,'Fichier FA (en entrée)'!B:E,4)</f>
        <v>Cenzajowobetj</v>
      </c>
      <c r="E396" s="2" t="s">
        <v>28</v>
      </c>
      <c r="F396" s="2" t="s">
        <v>3</v>
      </c>
      <c r="G396" s="1">
        <v>1</v>
      </c>
      <c r="H396" s="1">
        <v>10.62</v>
      </c>
      <c r="I396" s="2" t="s">
        <v>1</v>
      </c>
      <c r="J396" s="1">
        <v>3</v>
      </c>
      <c r="K396" s="2" t="s">
        <v>2244</v>
      </c>
      <c r="L396" s="1">
        <v>0</v>
      </c>
      <c r="M396" s="1">
        <v>2</v>
      </c>
      <c r="N396" s="1">
        <v>0</v>
      </c>
    </row>
    <row r="397" spans="1:14">
      <c r="A397" s="1">
        <v>132</v>
      </c>
      <c r="B397" s="1">
        <v>1053189</v>
      </c>
      <c r="C397" s="2" t="str">
        <f ca="1">VLOOKUP(B397,'Fichier FA (en entrée)'!B:D,3)</f>
        <v>CJVTCXWQPR</v>
      </c>
      <c r="D397" s="2" t="str">
        <f ca="1">VLOOKUP(B397,'Fichier FA (en entrée)'!B:E,4)</f>
        <v>Xhgayitfdfbpa</v>
      </c>
      <c r="E397" s="2" t="s">
        <v>39</v>
      </c>
      <c r="F397" s="2" t="s">
        <v>3</v>
      </c>
      <c r="G397" s="1">
        <v>1</v>
      </c>
      <c r="H397" s="1">
        <v>10.99</v>
      </c>
      <c r="I397" s="2" t="s">
        <v>1</v>
      </c>
      <c r="J397" s="1">
        <v>3</v>
      </c>
      <c r="K397" s="2" t="s">
        <v>2244</v>
      </c>
      <c r="L397" s="1">
        <v>0</v>
      </c>
      <c r="M397" s="1">
        <v>0</v>
      </c>
      <c r="N397" s="1">
        <v>0</v>
      </c>
    </row>
    <row r="398" spans="1:14">
      <c r="A398" s="1">
        <v>517</v>
      </c>
      <c r="B398" s="1">
        <v>184219</v>
      </c>
      <c r="C398" s="2" t="str">
        <f ca="1">VLOOKUP(B398,'Fichier FA (en entrée)'!B:D,3)</f>
        <v>ASLAXSYXRF</v>
      </c>
      <c r="D398" s="2" t="str">
        <f ca="1">VLOOKUP(B398,'Fichier FA (en entrée)'!B:E,4)</f>
        <v>Ablusrpfslxfe</v>
      </c>
      <c r="E398" s="2" t="s">
        <v>27</v>
      </c>
      <c r="F398" s="2" t="s">
        <v>3</v>
      </c>
      <c r="G398" s="1">
        <v>1</v>
      </c>
      <c r="H398" s="1">
        <v>6.31</v>
      </c>
      <c r="I398" s="2" t="s">
        <v>1</v>
      </c>
      <c r="J398" s="1">
        <v>3</v>
      </c>
      <c r="K398" s="2" t="s">
        <v>2244</v>
      </c>
      <c r="L398" s="1">
        <v>0</v>
      </c>
      <c r="M398" s="1">
        <v>14</v>
      </c>
      <c r="N398" s="1">
        <v>0</v>
      </c>
    </row>
    <row r="399" spans="1:14">
      <c r="A399" s="1">
        <v>50</v>
      </c>
      <c r="B399" s="1">
        <v>1200988</v>
      </c>
      <c r="C399" s="2" t="str">
        <f ca="1">VLOOKUP(B399,'Fichier FA (en entrée)'!B:D,3)</f>
        <v>WEMJCRUUCV</v>
      </c>
      <c r="D399" s="2" t="str">
        <f ca="1">VLOOKUP(B399,'Fichier FA (en entrée)'!B:E,4)</f>
        <v>Uwsxqksvdpdcj</v>
      </c>
      <c r="E399" s="2" t="s">
        <v>69</v>
      </c>
      <c r="F399" s="2" t="s">
        <v>3</v>
      </c>
      <c r="G399" s="1">
        <v>1</v>
      </c>
      <c r="H399" s="1">
        <v>12.1</v>
      </c>
      <c r="I399" s="2" t="s">
        <v>1</v>
      </c>
      <c r="J399" s="1">
        <v>3</v>
      </c>
      <c r="K399" s="2" t="s">
        <v>2244</v>
      </c>
      <c r="L399" s="1">
        <v>0</v>
      </c>
      <c r="M399" s="1">
        <v>6</v>
      </c>
      <c r="N399" s="1">
        <v>0</v>
      </c>
    </row>
    <row r="400" spans="1:14">
      <c r="A400" s="1">
        <v>305</v>
      </c>
      <c r="B400" s="1">
        <v>151981</v>
      </c>
      <c r="C400" s="2" t="str">
        <f ca="1">VLOOKUP(B400,'Fichier FA (en entrée)'!B:D,3)</f>
        <v>YAQIVAMYMA</v>
      </c>
      <c r="D400" s="2" t="str">
        <f ca="1">VLOOKUP(B400,'Fichier FA (en entrée)'!B:E,4)</f>
        <v>Trmkcptrjibpa</v>
      </c>
      <c r="E400" s="2" t="s">
        <v>24</v>
      </c>
      <c r="F400" s="2" t="s">
        <v>3</v>
      </c>
      <c r="G400" s="1">
        <v>1</v>
      </c>
      <c r="H400" s="1">
        <v>9.3699999999999992</v>
      </c>
      <c r="I400" s="2" t="s">
        <v>1</v>
      </c>
      <c r="J400" s="1">
        <v>3</v>
      </c>
      <c r="K400" s="2" t="s">
        <v>2244</v>
      </c>
      <c r="L400" s="1">
        <v>0</v>
      </c>
      <c r="M400" s="1">
        <v>2</v>
      </c>
      <c r="N400" s="1">
        <v>0</v>
      </c>
    </row>
    <row r="401" spans="1:14">
      <c r="A401" s="1">
        <v>233</v>
      </c>
      <c r="B401" s="1">
        <v>270710</v>
      </c>
      <c r="C401" s="2" t="str">
        <f ca="1">VLOOKUP(B401,'Fichier FA (en entrée)'!B:D,3)</f>
        <v>SYEHLJGRFY</v>
      </c>
      <c r="D401" s="2" t="str">
        <f ca="1">VLOOKUP(B401,'Fichier FA (en entrée)'!B:E,4)</f>
        <v>Samydhsqsvqfn</v>
      </c>
      <c r="E401" s="2" t="s">
        <v>14</v>
      </c>
      <c r="F401" s="2" t="s">
        <v>3</v>
      </c>
      <c r="G401" s="1">
        <v>1</v>
      </c>
      <c r="H401" s="1">
        <v>9.9</v>
      </c>
      <c r="I401" s="2" t="s">
        <v>1</v>
      </c>
      <c r="J401" s="1">
        <v>3</v>
      </c>
      <c r="K401" s="2" t="s">
        <v>2244</v>
      </c>
      <c r="L401" s="1">
        <v>0</v>
      </c>
      <c r="M401" s="1">
        <v>16</v>
      </c>
      <c r="N401" s="1">
        <v>0</v>
      </c>
    </row>
    <row r="402" spans="1:14">
      <c r="A402" s="1">
        <v>251</v>
      </c>
      <c r="B402" s="1">
        <v>721775</v>
      </c>
      <c r="C402" s="2" t="str">
        <f ca="1">VLOOKUP(B402,'Fichier FA (en entrée)'!B:D,3)</f>
        <v>WSCYYDDWNC</v>
      </c>
      <c r="D402" s="2" t="str">
        <f ca="1">VLOOKUP(B402,'Fichier FA (en entrée)'!B:E,4)</f>
        <v>Axwvmuwrgdwsx</v>
      </c>
      <c r="E402" s="2" t="s">
        <v>24</v>
      </c>
      <c r="F402" s="2" t="s">
        <v>3</v>
      </c>
      <c r="G402" s="1">
        <v>1</v>
      </c>
      <c r="H402" s="1">
        <v>9.8000000000000007</v>
      </c>
      <c r="I402" s="2" t="s">
        <v>1</v>
      </c>
      <c r="J402" s="1">
        <v>3</v>
      </c>
      <c r="K402" s="2" t="s">
        <v>2244</v>
      </c>
      <c r="L402" s="1">
        <v>0</v>
      </c>
      <c r="M402" s="1">
        <v>5</v>
      </c>
      <c r="N402" s="1">
        <v>0</v>
      </c>
    </row>
    <row r="403" spans="1:14">
      <c r="A403" s="1">
        <v>182</v>
      </c>
      <c r="B403" s="1">
        <v>200697</v>
      </c>
      <c r="C403" s="2" t="str">
        <f ca="1">VLOOKUP(B403,'Fichier FA (en entrée)'!B:D,3)</f>
        <v>CBYUPOECQH</v>
      </c>
      <c r="D403" s="2" t="str">
        <f ca="1">VLOOKUP(B403,'Fichier FA (en entrée)'!B:E,4)</f>
        <v>Asuxwumycaztk</v>
      </c>
      <c r="E403" s="2" t="s">
        <v>20</v>
      </c>
      <c r="F403" s="2" t="s">
        <v>3</v>
      </c>
      <c r="G403" s="1">
        <v>1</v>
      </c>
      <c r="H403" s="1">
        <v>10.44</v>
      </c>
      <c r="I403" s="2" t="s">
        <v>1</v>
      </c>
      <c r="J403" s="1">
        <v>3</v>
      </c>
      <c r="K403" s="2" t="s">
        <v>2244</v>
      </c>
      <c r="L403" s="1">
        <v>0</v>
      </c>
      <c r="M403" s="1">
        <v>0</v>
      </c>
      <c r="N403" s="1">
        <v>0</v>
      </c>
    </row>
    <row r="404" spans="1:14">
      <c r="A404" s="1">
        <v>110</v>
      </c>
      <c r="B404" s="1">
        <v>510736</v>
      </c>
      <c r="C404" s="2" t="str">
        <f ca="1">VLOOKUP(B404,'Fichier FA (en entrée)'!B:D,3)</f>
        <v>BNFXZYAPHX</v>
      </c>
      <c r="D404" s="2" t="str">
        <f ca="1">VLOOKUP(B404,'Fichier FA (en entrée)'!B:E,4)</f>
        <v>Nykozdlljzqnd</v>
      </c>
      <c r="E404" s="2" t="s">
        <v>28</v>
      </c>
      <c r="F404" s="2" t="s">
        <v>3</v>
      </c>
      <c r="G404" s="1">
        <v>1</v>
      </c>
      <c r="H404" s="1">
        <v>11.19</v>
      </c>
      <c r="I404" s="2" t="s">
        <v>1</v>
      </c>
      <c r="J404" s="1">
        <v>3</v>
      </c>
      <c r="K404" s="2" t="s">
        <v>2244</v>
      </c>
      <c r="L404" s="1">
        <v>0</v>
      </c>
      <c r="M404" s="1">
        <v>2</v>
      </c>
      <c r="N404" s="1">
        <v>0</v>
      </c>
    </row>
    <row r="405" spans="1:14">
      <c r="A405" s="1">
        <v>180</v>
      </c>
      <c r="B405" s="1">
        <v>633717</v>
      </c>
      <c r="C405" s="2" t="str">
        <f ca="1">VLOOKUP(B405,'Fichier FA (en entrée)'!B:D,3)</f>
        <v>NXXVVZVHFR</v>
      </c>
      <c r="D405" s="2" t="str">
        <f ca="1">VLOOKUP(B405,'Fichier FA (en entrée)'!B:E,4)</f>
        <v>Kacgjqxrdcsbr</v>
      </c>
      <c r="E405" s="2" t="s">
        <v>15</v>
      </c>
      <c r="F405" s="2" t="s">
        <v>3</v>
      </c>
      <c r="G405" s="1">
        <v>1</v>
      </c>
      <c r="H405" s="1">
        <v>10.48</v>
      </c>
      <c r="I405" s="2" t="s">
        <v>1</v>
      </c>
      <c r="J405" s="1">
        <v>3</v>
      </c>
      <c r="K405" s="2" t="s">
        <v>2244</v>
      </c>
      <c r="L405" s="1">
        <v>0</v>
      </c>
      <c r="M405" s="1">
        <v>3</v>
      </c>
      <c r="N405" s="1">
        <v>0</v>
      </c>
    </row>
    <row r="406" spans="1:14">
      <c r="A406" s="1">
        <v>396</v>
      </c>
      <c r="B406" s="1">
        <v>822039</v>
      </c>
      <c r="C406" s="2" t="str">
        <f ca="1">VLOOKUP(B406,'Fichier FA (en entrée)'!B:D,3)</f>
        <v>WMMCTHOMVI</v>
      </c>
      <c r="D406" s="2" t="str">
        <f ca="1">VLOOKUP(B406,'Fichier FA (en entrée)'!B:E,4)</f>
        <v>Mbcdvjzhjsrun</v>
      </c>
      <c r="E406" s="2" t="s">
        <v>23</v>
      </c>
      <c r="F406" s="2" t="s">
        <v>3</v>
      </c>
      <c r="G406" s="1">
        <v>1</v>
      </c>
      <c r="H406" s="1">
        <v>8.66</v>
      </c>
      <c r="I406" s="2" t="s">
        <v>1</v>
      </c>
      <c r="J406" s="1">
        <v>3</v>
      </c>
      <c r="K406" s="2" t="s">
        <v>2244</v>
      </c>
      <c r="L406" s="1">
        <v>0</v>
      </c>
      <c r="M406" s="1">
        <v>9</v>
      </c>
      <c r="N406" s="1">
        <v>0</v>
      </c>
    </row>
    <row r="407" spans="1:14">
      <c r="A407" s="1">
        <v>125</v>
      </c>
      <c r="B407" s="1">
        <v>772586</v>
      </c>
      <c r="C407" s="2" t="str">
        <f ca="1">VLOOKUP(B407,'Fichier FA (en entrée)'!B:D,3)</f>
        <v>WABZYZUJLN</v>
      </c>
      <c r="D407" s="2" t="str">
        <f ca="1">VLOOKUP(B407,'Fichier FA (en entrée)'!B:E,4)</f>
        <v>Uocrcqchswmkn</v>
      </c>
      <c r="E407" s="2" t="s">
        <v>28</v>
      </c>
      <c r="F407" s="2" t="s">
        <v>3</v>
      </c>
      <c r="G407" s="1">
        <v>1</v>
      </c>
      <c r="H407" s="1">
        <v>11.04</v>
      </c>
      <c r="I407" s="2" t="s">
        <v>1</v>
      </c>
      <c r="J407" s="1">
        <v>3</v>
      </c>
      <c r="K407" s="2" t="s">
        <v>2244</v>
      </c>
      <c r="L407" s="1">
        <v>0</v>
      </c>
      <c r="M407" s="1">
        <v>3</v>
      </c>
      <c r="N407" s="1">
        <v>0</v>
      </c>
    </row>
    <row r="408" spans="1:14">
      <c r="A408" s="1">
        <v>459</v>
      </c>
      <c r="B408" s="1">
        <v>632763</v>
      </c>
      <c r="C408" s="2" t="str">
        <f ca="1">VLOOKUP(B408,'Fichier FA (en entrée)'!B:D,3)</f>
        <v>DAQUBJSMFO</v>
      </c>
      <c r="D408" s="2" t="str">
        <f ca="1">VLOOKUP(B408,'Fichier FA (en entrée)'!B:E,4)</f>
        <v>Cjadpftqzbloi</v>
      </c>
      <c r="E408" s="2" t="s">
        <v>20</v>
      </c>
      <c r="F408" s="2" t="s">
        <v>3</v>
      </c>
      <c r="G408" s="1">
        <v>1</v>
      </c>
      <c r="H408" s="1">
        <v>7.92</v>
      </c>
      <c r="I408" s="2" t="s">
        <v>1</v>
      </c>
      <c r="J408" s="1">
        <v>3</v>
      </c>
      <c r="K408" s="2" t="s">
        <v>2244</v>
      </c>
      <c r="L408" s="1">
        <v>0</v>
      </c>
      <c r="M408" s="1">
        <v>4</v>
      </c>
      <c r="N408" s="1">
        <v>0</v>
      </c>
    </row>
    <row r="409" spans="1:14">
      <c r="A409" s="1">
        <v>452</v>
      </c>
      <c r="B409" s="1">
        <v>170514</v>
      </c>
      <c r="C409" s="2" t="str">
        <f ca="1">VLOOKUP(B409,'Fichier FA (en entrée)'!B:D,3)</f>
        <v>XFZXXQSFSB</v>
      </c>
      <c r="D409" s="2" t="str">
        <f ca="1">VLOOKUP(B409,'Fichier FA (en entrée)'!B:E,4)</f>
        <v>Kdxfcxwwadcah</v>
      </c>
      <c r="E409" s="2" t="s">
        <v>18</v>
      </c>
      <c r="F409" s="2" t="s">
        <v>3</v>
      </c>
      <c r="G409" s="1">
        <v>1</v>
      </c>
      <c r="H409" s="1">
        <v>8.0299999999999994</v>
      </c>
      <c r="I409" s="2" t="s">
        <v>1</v>
      </c>
      <c r="J409" s="1">
        <v>3</v>
      </c>
      <c r="K409" s="2" t="s">
        <v>2244</v>
      </c>
      <c r="L409" s="1">
        <v>0</v>
      </c>
      <c r="M409" s="1">
        <v>15</v>
      </c>
      <c r="N409" s="1">
        <v>0</v>
      </c>
    </row>
    <row r="410" spans="1:14">
      <c r="A410" s="1">
        <v>119</v>
      </c>
      <c r="B410" s="1">
        <v>1141944</v>
      </c>
      <c r="C410" s="2" t="str">
        <f ca="1">VLOOKUP(B410,'Fichier FA (en entrée)'!B:D,3)</f>
        <v>HQSYEWLPIJ</v>
      </c>
      <c r="D410" s="2" t="str">
        <f ca="1">VLOOKUP(B410,'Fichier FA (en entrée)'!B:E,4)</f>
        <v>Dqrhfcbwforng</v>
      </c>
      <c r="E410" s="2" t="s">
        <v>64</v>
      </c>
      <c r="F410" s="2" t="s">
        <v>3</v>
      </c>
      <c r="G410" s="1">
        <v>1</v>
      </c>
      <c r="H410" s="1">
        <v>11.11</v>
      </c>
      <c r="I410" s="2" t="s">
        <v>1</v>
      </c>
      <c r="J410" s="1">
        <v>3</v>
      </c>
      <c r="K410" s="2" t="s">
        <v>2244</v>
      </c>
      <c r="L410" s="1">
        <v>0</v>
      </c>
      <c r="M410" s="1">
        <v>0</v>
      </c>
      <c r="N410" s="1">
        <v>0</v>
      </c>
    </row>
    <row r="411" spans="1:14">
      <c r="A411" s="1">
        <v>337</v>
      </c>
      <c r="B411" s="1">
        <v>651556</v>
      </c>
      <c r="C411" s="2" t="str">
        <f ca="1">VLOOKUP(B411,'Fichier FA (en entrée)'!B:D,3)</f>
        <v>PRQZEXJMGQ</v>
      </c>
      <c r="D411" s="2" t="str">
        <f ca="1">VLOOKUP(B411,'Fichier FA (en entrée)'!B:E,4)</f>
        <v>Sdlewqzwhiqpf</v>
      </c>
      <c r="E411" s="2" t="s">
        <v>19</v>
      </c>
      <c r="F411" s="2" t="s">
        <v>3</v>
      </c>
      <c r="G411" s="1">
        <v>1</v>
      </c>
      <c r="H411" s="1">
        <v>9.1300000000000008</v>
      </c>
      <c r="I411" s="2" t="s">
        <v>1</v>
      </c>
      <c r="J411" s="1">
        <v>3</v>
      </c>
      <c r="K411" s="2" t="s">
        <v>2244</v>
      </c>
      <c r="L411" s="1">
        <v>0</v>
      </c>
      <c r="M411" s="1">
        <v>18</v>
      </c>
      <c r="N411" s="1">
        <v>0</v>
      </c>
    </row>
    <row r="412" spans="1:14">
      <c r="A412" s="1">
        <v>178</v>
      </c>
      <c r="B412" s="1">
        <v>633736</v>
      </c>
      <c r="C412" s="2" t="str">
        <f ca="1">VLOOKUP(B412,'Fichier FA (en entrée)'!B:D,3)</f>
        <v>ZOKKQNEISU</v>
      </c>
      <c r="D412" s="2" t="str">
        <f ca="1">VLOOKUP(B412,'Fichier FA (en entrée)'!B:E,4)</f>
        <v>Spspkcrzcdnoa</v>
      </c>
      <c r="E412" s="2" t="s">
        <v>15</v>
      </c>
      <c r="F412" s="2" t="s">
        <v>3</v>
      </c>
      <c r="G412" s="1">
        <v>1</v>
      </c>
      <c r="H412" s="1">
        <v>10.49</v>
      </c>
      <c r="I412" s="2" t="s">
        <v>1</v>
      </c>
      <c r="J412" s="1">
        <v>3</v>
      </c>
      <c r="K412" s="2" t="s">
        <v>2244</v>
      </c>
      <c r="L412" s="1">
        <v>0</v>
      </c>
      <c r="M412" s="1">
        <v>3</v>
      </c>
      <c r="N412" s="1">
        <v>0</v>
      </c>
    </row>
    <row r="413" spans="1:14">
      <c r="A413" s="1">
        <v>511</v>
      </c>
      <c r="B413" s="1">
        <v>576244</v>
      </c>
      <c r="C413" s="2" t="str">
        <f ca="1">VLOOKUP(B413,'Fichier FA (en entrée)'!B:D,3)</f>
        <v>MSMQRLYSRN</v>
      </c>
      <c r="D413" s="2" t="str">
        <f ca="1">VLOOKUP(B413,'Fichier FA (en entrée)'!B:E,4)</f>
        <v>Qmpijyygqwfad</v>
      </c>
      <c r="E413" s="2" t="s">
        <v>20</v>
      </c>
      <c r="F413" s="2" t="s">
        <v>3</v>
      </c>
      <c r="G413" s="1">
        <v>1</v>
      </c>
      <c r="H413" s="1">
        <v>6.48</v>
      </c>
      <c r="I413" s="2" t="s">
        <v>1</v>
      </c>
      <c r="J413" s="1">
        <v>3</v>
      </c>
      <c r="K413" s="2" t="s">
        <v>2244</v>
      </c>
      <c r="L413" s="1">
        <v>0</v>
      </c>
      <c r="M413" s="1">
        <v>1</v>
      </c>
      <c r="N413" s="1">
        <v>0</v>
      </c>
    </row>
    <row r="414" spans="1:14">
      <c r="A414" s="1">
        <v>342</v>
      </c>
      <c r="B414" s="1">
        <v>453704</v>
      </c>
      <c r="C414" s="2" t="str">
        <f ca="1">VLOOKUP(B414,'Fichier FA (en entrée)'!B:D,3)</f>
        <v>HZVIMDBHSC</v>
      </c>
      <c r="D414" s="2" t="str">
        <f ca="1">VLOOKUP(B414,'Fichier FA (en entrée)'!B:E,4)</f>
        <v>Cdgqiltvicgyg</v>
      </c>
      <c r="E414" s="2" t="s">
        <v>68</v>
      </c>
      <c r="F414" s="2" t="s">
        <v>3</v>
      </c>
      <c r="G414" s="1">
        <v>1</v>
      </c>
      <c r="H414" s="1">
        <v>9.11</v>
      </c>
      <c r="I414" s="2" t="s">
        <v>1</v>
      </c>
      <c r="J414" s="1">
        <v>3</v>
      </c>
      <c r="K414" s="2" t="s">
        <v>2244</v>
      </c>
      <c r="L414" s="1">
        <v>0</v>
      </c>
      <c r="M414" s="1">
        <v>0</v>
      </c>
      <c r="N414" s="1">
        <v>0</v>
      </c>
    </row>
    <row r="415" spans="1:14">
      <c r="A415" s="1">
        <v>78</v>
      </c>
      <c r="B415" s="1">
        <v>251790</v>
      </c>
      <c r="C415" s="2" t="str">
        <f ca="1">VLOOKUP(B415,'Fichier FA (en entrée)'!B:D,3)</f>
        <v>DLYNONMHML</v>
      </c>
      <c r="D415" s="2" t="str">
        <f ca="1">VLOOKUP(B415,'Fichier FA (en entrée)'!B:E,4)</f>
        <v>Vkemniawnmbuq</v>
      </c>
      <c r="E415" s="2" t="s">
        <v>27</v>
      </c>
      <c r="F415" s="2" t="s">
        <v>3</v>
      </c>
      <c r="G415" s="1">
        <v>1</v>
      </c>
      <c r="H415" s="1">
        <v>11.58</v>
      </c>
      <c r="I415" s="2" t="s">
        <v>1</v>
      </c>
      <c r="J415" s="1">
        <v>3</v>
      </c>
      <c r="K415" s="2" t="s">
        <v>2244</v>
      </c>
      <c r="L415" s="1">
        <v>0</v>
      </c>
      <c r="M415" s="1">
        <v>25</v>
      </c>
      <c r="N415" s="1">
        <v>0</v>
      </c>
    </row>
    <row r="416" spans="1:14">
      <c r="A416" s="1">
        <v>197</v>
      </c>
      <c r="B416" s="1">
        <v>377286</v>
      </c>
      <c r="C416" s="2" t="str">
        <f ca="1">VLOOKUP(B416,'Fichier FA (en entrée)'!B:D,3)</f>
        <v>VSSEAISQLK</v>
      </c>
      <c r="D416" s="2" t="str">
        <f ca="1">VLOOKUP(B416,'Fichier FA (en entrée)'!B:E,4)</f>
        <v>Zulhebmjnzqnj</v>
      </c>
      <c r="E416" s="2" t="s">
        <v>27</v>
      </c>
      <c r="F416" s="2" t="s">
        <v>3</v>
      </c>
      <c r="G416" s="1">
        <v>1</v>
      </c>
      <c r="H416" s="1">
        <v>10.25</v>
      </c>
      <c r="I416" s="2" t="s">
        <v>1</v>
      </c>
      <c r="J416" s="1">
        <v>3</v>
      </c>
      <c r="K416" s="2" t="s">
        <v>2244</v>
      </c>
      <c r="L416" s="1">
        <v>0</v>
      </c>
      <c r="M416" s="1">
        <v>15</v>
      </c>
      <c r="N416" s="1">
        <v>0</v>
      </c>
    </row>
    <row r="417" spans="1:14">
      <c r="A417" s="2" t="s">
        <v>2</v>
      </c>
      <c r="B417" s="1">
        <v>1032797</v>
      </c>
      <c r="C417" s="2" t="str">
        <f ca="1">VLOOKUP(B417,'Fichier FA (en entrée)'!B:D,3)</f>
        <v>HNNJXDSTOZ</v>
      </c>
      <c r="D417" s="2" t="str">
        <f ca="1">VLOOKUP(B417,'Fichier FA (en entrée)'!B:E,4)</f>
        <v>Pccruuewkhiuk</v>
      </c>
      <c r="E417" s="2" t="s">
        <v>7</v>
      </c>
      <c r="F417" s="2" t="s">
        <v>3</v>
      </c>
      <c r="G417" s="1">
        <v>1</v>
      </c>
      <c r="H417" s="2" t="s">
        <v>2</v>
      </c>
      <c r="I417" s="2" t="s">
        <v>1</v>
      </c>
      <c r="J417" s="1">
        <v>0</v>
      </c>
      <c r="K417" s="2" t="s">
        <v>2244</v>
      </c>
      <c r="L417" s="1">
        <v>0</v>
      </c>
      <c r="M417" s="1">
        <v>3</v>
      </c>
      <c r="N417" s="1">
        <v>0</v>
      </c>
    </row>
    <row r="418" spans="1:14">
      <c r="A418" s="1">
        <v>232</v>
      </c>
      <c r="B418" s="1">
        <v>1067887</v>
      </c>
      <c r="C418" s="2" t="str">
        <f ca="1">VLOOKUP(B418,'Fichier FA (en entrée)'!B:D,3)</f>
        <v>DZFSRMHGOX</v>
      </c>
      <c r="D418" s="2" t="str">
        <f ca="1">VLOOKUP(B418,'Fichier FA (en entrée)'!B:E,4)</f>
        <v>Fcrrowqadqedt</v>
      </c>
      <c r="E418" s="2" t="s">
        <v>53</v>
      </c>
      <c r="F418" s="2" t="s">
        <v>3</v>
      </c>
      <c r="G418" s="1">
        <v>1</v>
      </c>
      <c r="H418" s="1">
        <v>9.91</v>
      </c>
      <c r="I418" s="2" t="s">
        <v>1</v>
      </c>
      <c r="J418" s="1">
        <v>3</v>
      </c>
      <c r="K418" s="2" t="s">
        <v>2244</v>
      </c>
      <c r="L418" s="1">
        <v>0</v>
      </c>
      <c r="M418" s="1">
        <v>4</v>
      </c>
      <c r="N418" s="1">
        <v>0</v>
      </c>
    </row>
    <row r="419" spans="1:14">
      <c r="A419" s="1">
        <v>293</v>
      </c>
      <c r="B419" s="1">
        <v>668173</v>
      </c>
      <c r="C419" s="2" t="str">
        <f ca="1">VLOOKUP(B419,'Fichier FA (en entrée)'!B:D,3)</f>
        <v>PSCJPPJLAP</v>
      </c>
      <c r="D419" s="2" t="str">
        <f ca="1">VLOOKUP(B419,'Fichier FA (en entrée)'!B:E,4)</f>
        <v>Ybtastfkdrfkg</v>
      </c>
      <c r="E419" s="2" t="s">
        <v>49</v>
      </c>
      <c r="F419" s="2" t="s">
        <v>3</v>
      </c>
      <c r="G419" s="1">
        <v>1</v>
      </c>
      <c r="H419" s="1">
        <v>9.44</v>
      </c>
      <c r="I419" s="2" t="s">
        <v>1</v>
      </c>
      <c r="J419" s="1">
        <v>3</v>
      </c>
      <c r="K419" s="2" t="s">
        <v>2244</v>
      </c>
      <c r="L419" s="1">
        <v>0</v>
      </c>
      <c r="M419" s="1">
        <v>15</v>
      </c>
      <c r="N419" s="1">
        <v>0</v>
      </c>
    </row>
    <row r="420" spans="1:14">
      <c r="A420" s="1">
        <v>413</v>
      </c>
      <c r="B420" s="1">
        <v>149470</v>
      </c>
      <c r="C420" s="2" t="str">
        <f ca="1">VLOOKUP(B420,'Fichier FA (en entrée)'!B:D,3)</f>
        <v>AWTHUBTWEU</v>
      </c>
      <c r="D420" s="2" t="str">
        <f ca="1">VLOOKUP(B420,'Fichier FA (en entrée)'!B:E,4)</f>
        <v>Mclaodpsbsqke</v>
      </c>
      <c r="E420" s="2" t="s">
        <v>20</v>
      </c>
      <c r="F420" s="2" t="s">
        <v>3</v>
      </c>
      <c r="G420" s="1">
        <v>1</v>
      </c>
      <c r="H420" s="1">
        <v>8.49</v>
      </c>
      <c r="I420" s="2" t="s">
        <v>1</v>
      </c>
      <c r="J420" s="1">
        <v>3</v>
      </c>
      <c r="K420" s="2" t="s">
        <v>2244</v>
      </c>
      <c r="L420" s="1">
        <v>0</v>
      </c>
      <c r="M420" s="1">
        <v>5</v>
      </c>
      <c r="N420" s="1">
        <v>0</v>
      </c>
    </row>
    <row r="421" spans="1:14">
      <c r="A421" s="1">
        <v>419</v>
      </c>
      <c r="B421" s="1">
        <v>636697</v>
      </c>
      <c r="C421" s="2" t="str">
        <f ca="1">VLOOKUP(B421,'Fichier FA (en entrée)'!B:D,3)</f>
        <v>NOSOHFZNXG</v>
      </c>
      <c r="D421" s="2" t="str">
        <f ca="1">VLOOKUP(B421,'Fichier FA (en entrée)'!B:E,4)</f>
        <v>Ipbrluobhqpir</v>
      </c>
      <c r="E421" s="2" t="s">
        <v>19</v>
      </c>
      <c r="F421" s="2" t="s">
        <v>3</v>
      </c>
      <c r="G421" s="1">
        <v>1</v>
      </c>
      <c r="H421" s="1">
        <v>8.43</v>
      </c>
      <c r="I421" s="2" t="s">
        <v>1</v>
      </c>
      <c r="J421" s="1">
        <v>3</v>
      </c>
      <c r="K421" s="2" t="s">
        <v>2244</v>
      </c>
      <c r="L421" s="1">
        <v>0</v>
      </c>
      <c r="M421" s="1">
        <v>16</v>
      </c>
      <c r="N421" s="1">
        <v>0</v>
      </c>
    </row>
    <row r="422" spans="1:14">
      <c r="A422" s="1">
        <v>195</v>
      </c>
      <c r="B422" s="1">
        <v>149402</v>
      </c>
      <c r="C422" s="2" t="str">
        <f ca="1">VLOOKUP(B422,'Fichier FA (en entrée)'!B:D,3)</f>
        <v>XUAMVNZEMI</v>
      </c>
      <c r="D422" s="2" t="str">
        <f ca="1">VLOOKUP(B422,'Fichier FA (en entrée)'!B:E,4)</f>
        <v>Hygshtwsgrwsi</v>
      </c>
      <c r="E422" s="2" t="s">
        <v>15</v>
      </c>
      <c r="F422" s="2" t="s">
        <v>3</v>
      </c>
      <c r="G422" s="1">
        <v>1</v>
      </c>
      <c r="H422" s="1">
        <v>10.26</v>
      </c>
      <c r="I422" s="2" t="s">
        <v>1</v>
      </c>
      <c r="J422" s="1">
        <v>3</v>
      </c>
      <c r="K422" s="2" t="s">
        <v>2244</v>
      </c>
      <c r="L422" s="1">
        <v>0</v>
      </c>
      <c r="M422" s="1">
        <v>5</v>
      </c>
      <c r="N422" s="1">
        <v>0</v>
      </c>
    </row>
    <row r="423" spans="1:14">
      <c r="A423" s="1">
        <v>471</v>
      </c>
      <c r="B423" s="1">
        <v>284978</v>
      </c>
      <c r="C423" s="2" t="str">
        <f ca="1">VLOOKUP(B423,'Fichier FA (en entrée)'!B:D,3)</f>
        <v>PYZPXOMNZB</v>
      </c>
      <c r="D423" s="2" t="str">
        <f ca="1">VLOOKUP(B423,'Fichier FA (en entrée)'!B:E,4)</f>
        <v>Bfiftstwobvst</v>
      </c>
      <c r="E423" s="2" t="s">
        <v>27</v>
      </c>
      <c r="F423" s="2" t="s">
        <v>3</v>
      </c>
      <c r="G423" s="1">
        <v>1</v>
      </c>
      <c r="H423" s="1">
        <v>7.71</v>
      </c>
      <c r="I423" s="2" t="s">
        <v>1</v>
      </c>
      <c r="J423" s="1">
        <v>3</v>
      </c>
      <c r="K423" s="2" t="s">
        <v>2244</v>
      </c>
      <c r="L423" s="1">
        <v>0</v>
      </c>
      <c r="M423" s="1">
        <v>14</v>
      </c>
      <c r="N423" s="1">
        <v>0</v>
      </c>
    </row>
    <row r="424" spans="1:14">
      <c r="A424" s="1">
        <v>350</v>
      </c>
      <c r="B424" s="1">
        <v>308642</v>
      </c>
      <c r="C424" s="2" t="str">
        <f ca="1">VLOOKUP(B424,'Fichier FA (en entrée)'!B:D,3)</f>
        <v>HBOFKDVTLL</v>
      </c>
      <c r="D424" s="2" t="str">
        <f ca="1">VLOOKUP(B424,'Fichier FA (en entrée)'!B:E,4)</f>
        <v>Iqkhmhxtpekci</v>
      </c>
      <c r="E424" s="2" t="s">
        <v>23</v>
      </c>
      <c r="F424" s="2" t="s">
        <v>3</v>
      </c>
      <c r="G424" s="1">
        <v>1</v>
      </c>
      <c r="H424" s="1">
        <v>9.07</v>
      </c>
      <c r="I424" s="2" t="s">
        <v>1</v>
      </c>
      <c r="J424" s="1">
        <v>3</v>
      </c>
      <c r="K424" s="2" t="s">
        <v>2244</v>
      </c>
      <c r="L424" s="1">
        <v>0</v>
      </c>
      <c r="M424" s="1">
        <v>9</v>
      </c>
      <c r="N424" s="1">
        <v>0</v>
      </c>
    </row>
    <row r="425" spans="1:14">
      <c r="A425" s="1">
        <v>279</v>
      </c>
      <c r="B425" s="1">
        <v>713613</v>
      </c>
      <c r="C425" s="2" t="str">
        <f ca="1">VLOOKUP(B425,'Fichier FA (en entrée)'!B:D,3)</f>
        <v>DVXTIILOLW</v>
      </c>
      <c r="D425" s="2" t="str">
        <f ca="1">VLOOKUP(B425,'Fichier FA (en entrée)'!B:E,4)</f>
        <v>Rkfdzjpsskiym</v>
      </c>
      <c r="E425" s="2" t="s">
        <v>19</v>
      </c>
      <c r="F425" s="2" t="s">
        <v>3</v>
      </c>
      <c r="G425" s="1">
        <v>1</v>
      </c>
      <c r="H425" s="1">
        <v>9.59</v>
      </c>
      <c r="I425" s="2" t="s">
        <v>1</v>
      </c>
      <c r="J425" s="1">
        <v>3</v>
      </c>
      <c r="K425" s="2" t="s">
        <v>2244</v>
      </c>
      <c r="L425" s="1">
        <v>0</v>
      </c>
      <c r="M425" s="1">
        <v>21</v>
      </c>
      <c r="N425" s="1">
        <v>0</v>
      </c>
    </row>
    <row r="426" spans="1:14">
      <c r="A426" s="1">
        <v>319</v>
      </c>
      <c r="B426" s="1">
        <v>285228</v>
      </c>
      <c r="C426" s="2" t="str">
        <f ca="1">VLOOKUP(B426,'Fichier FA (en entrée)'!B:D,3)</f>
        <v>HIXSQLLBCD</v>
      </c>
      <c r="D426" s="2" t="str">
        <f ca="1">VLOOKUP(B426,'Fichier FA (en entrée)'!B:E,4)</f>
        <v>Qszyqpdzkasqq</v>
      </c>
      <c r="E426" s="2" t="s">
        <v>27</v>
      </c>
      <c r="F426" s="2" t="s">
        <v>3</v>
      </c>
      <c r="G426" s="1">
        <v>1</v>
      </c>
      <c r="H426" s="1">
        <v>9.2100000000000009</v>
      </c>
      <c r="I426" s="2" t="s">
        <v>1</v>
      </c>
      <c r="J426" s="1">
        <v>3</v>
      </c>
      <c r="K426" s="2" t="s">
        <v>2244</v>
      </c>
      <c r="L426" s="1">
        <v>0</v>
      </c>
      <c r="M426" s="1">
        <v>17</v>
      </c>
      <c r="N426" s="1">
        <v>0</v>
      </c>
    </row>
    <row r="427" spans="1:14">
      <c r="A427" s="1">
        <v>408</v>
      </c>
      <c r="B427" s="1">
        <v>285041</v>
      </c>
      <c r="C427" s="2" t="str">
        <f ca="1">VLOOKUP(B427,'Fichier FA (en entrée)'!B:D,3)</f>
        <v>IXQDVKIIYC</v>
      </c>
      <c r="D427" s="2" t="str">
        <f ca="1">VLOOKUP(B427,'Fichier FA (en entrée)'!B:E,4)</f>
        <v>Vvgogtljwmhgz</v>
      </c>
      <c r="E427" s="2" t="s">
        <v>20</v>
      </c>
      <c r="F427" s="2" t="s">
        <v>3</v>
      </c>
      <c r="G427" s="1">
        <v>1</v>
      </c>
      <c r="H427" s="1">
        <v>8.5299999999999994</v>
      </c>
      <c r="I427" s="2" t="s">
        <v>1</v>
      </c>
      <c r="J427" s="1">
        <v>3</v>
      </c>
      <c r="K427" s="2" t="s">
        <v>2244</v>
      </c>
      <c r="L427" s="1">
        <v>0</v>
      </c>
      <c r="M427" s="1">
        <v>0</v>
      </c>
      <c r="N427" s="1">
        <v>0</v>
      </c>
    </row>
    <row r="428" spans="1:14">
      <c r="A428" s="1">
        <v>24</v>
      </c>
      <c r="B428" s="1">
        <v>772710</v>
      </c>
      <c r="C428" s="2" t="str">
        <f ca="1">VLOOKUP(B428,'Fichier FA (en entrée)'!B:D,3)</f>
        <v>WRROOOLCUZ</v>
      </c>
      <c r="D428" s="2" t="str">
        <f ca="1">VLOOKUP(B428,'Fichier FA (en entrée)'!B:E,4)</f>
        <v>Svjmrhydmkqtb</v>
      </c>
      <c r="E428" s="2" t="s">
        <v>20</v>
      </c>
      <c r="F428" s="2" t="s">
        <v>3</v>
      </c>
      <c r="G428" s="1">
        <v>1</v>
      </c>
      <c r="H428" s="1">
        <v>12.93</v>
      </c>
      <c r="I428" s="2" t="s">
        <v>1</v>
      </c>
      <c r="J428" s="1">
        <v>3</v>
      </c>
      <c r="K428" s="2" t="s">
        <v>2244</v>
      </c>
      <c r="L428" s="1">
        <v>0</v>
      </c>
      <c r="M428" s="1">
        <v>0</v>
      </c>
      <c r="N428" s="1">
        <v>0</v>
      </c>
    </row>
    <row r="429" spans="1:14">
      <c r="A429" s="1">
        <v>213</v>
      </c>
      <c r="B429" s="1">
        <v>632640</v>
      </c>
      <c r="C429" s="2" t="str">
        <f ca="1">VLOOKUP(B429,'Fichier FA (en entrée)'!B:D,3)</f>
        <v>JTNRKDKXOZ</v>
      </c>
      <c r="D429" s="2" t="str">
        <f ca="1">VLOOKUP(B429,'Fichier FA (en entrée)'!B:E,4)</f>
        <v>Xeihmyovzoznx</v>
      </c>
      <c r="E429" s="2" t="s">
        <v>15</v>
      </c>
      <c r="F429" s="2" t="s">
        <v>3</v>
      </c>
      <c r="G429" s="1">
        <v>1</v>
      </c>
      <c r="H429" s="1">
        <v>10.06</v>
      </c>
      <c r="I429" s="2" t="s">
        <v>1</v>
      </c>
      <c r="J429" s="1">
        <v>3</v>
      </c>
      <c r="K429" s="2" t="s">
        <v>2244</v>
      </c>
      <c r="L429" s="1">
        <v>0</v>
      </c>
      <c r="M429" s="1">
        <v>2</v>
      </c>
      <c r="N429" s="1">
        <v>0</v>
      </c>
    </row>
    <row r="430" spans="1:14">
      <c r="A430" s="1">
        <v>210</v>
      </c>
      <c r="B430" s="1">
        <v>216394</v>
      </c>
      <c r="C430" s="2" t="str">
        <f ca="1">VLOOKUP(B430,'Fichier FA (en entrée)'!B:D,3)</f>
        <v>REQUEJRWYK</v>
      </c>
      <c r="D430" s="2" t="str">
        <f ca="1">VLOOKUP(B430,'Fichier FA (en entrée)'!B:E,4)</f>
        <v>Lbdxdbayrpkys</v>
      </c>
      <c r="E430" s="2" t="s">
        <v>27</v>
      </c>
      <c r="F430" s="2" t="s">
        <v>3</v>
      </c>
      <c r="G430" s="1">
        <v>1</v>
      </c>
      <c r="H430" s="1">
        <v>10.07</v>
      </c>
      <c r="I430" s="2" t="s">
        <v>1</v>
      </c>
      <c r="J430" s="1">
        <v>3</v>
      </c>
      <c r="K430" s="2" t="s">
        <v>2244</v>
      </c>
      <c r="L430" s="1">
        <v>0</v>
      </c>
      <c r="M430" s="1">
        <v>14</v>
      </c>
      <c r="N430" s="1">
        <v>0</v>
      </c>
    </row>
    <row r="431" spans="1:14">
      <c r="A431" s="1">
        <v>442</v>
      </c>
      <c r="B431" s="1">
        <v>502696</v>
      </c>
      <c r="C431" s="2" t="str">
        <f ca="1">VLOOKUP(B431,'Fichier FA (en entrée)'!B:D,3)</f>
        <v>RTAYPGIADW</v>
      </c>
      <c r="D431" s="2" t="str">
        <f ca="1">VLOOKUP(B431,'Fichier FA (en entrée)'!B:E,4)</f>
        <v>Mdglykmmhmywc</v>
      </c>
      <c r="E431" s="2" t="s">
        <v>27</v>
      </c>
      <c r="F431" s="2" t="s">
        <v>3</v>
      </c>
      <c r="G431" s="1">
        <v>1</v>
      </c>
      <c r="H431" s="1">
        <v>8.2200000000000006</v>
      </c>
      <c r="I431" s="2" t="s">
        <v>1</v>
      </c>
      <c r="J431" s="1">
        <v>3</v>
      </c>
      <c r="K431" s="2" t="s">
        <v>2244</v>
      </c>
      <c r="L431" s="1">
        <v>0</v>
      </c>
      <c r="M431" s="1">
        <v>14</v>
      </c>
      <c r="N431" s="1">
        <v>0</v>
      </c>
    </row>
    <row r="432" spans="1:14">
      <c r="A432" s="1">
        <v>159</v>
      </c>
      <c r="B432" s="1">
        <v>632757</v>
      </c>
      <c r="C432" s="2" t="str">
        <f ca="1">VLOOKUP(B432,'Fichier FA (en entrée)'!B:D,3)</f>
        <v>TWSZIPLFTQ</v>
      </c>
      <c r="D432" s="2" t="str">
        <f ca="1">VLOOKUP(B432,'Fichier FA (en entrée)'!B:E,4)</f>
        <v>Bxbirirodvfgh</v>
      </c>
      <c r="E432" s="2" t="s">
        <v>27</v>
      </c>
      <c r="F432" s="2" t="s">
        <v>3</v>
      </c>
      <c r="G432" s="1">
        <v>1</v>
      </c>
      <c r="H432" s="1">
        <v>10.66</v>
      </c>
      <c r="I432" s="2" t="s">
        <v>1</v>
      </c>
      <c r="J432" s="1">
        <v>3</v>
      </c>
      <c r="K432" s="2" t="s">
        <v>2244</v>
      </c>
      <c r="L432" s="1">
        <v>0</v>
      </c>
      <c r="M432" s="1">
        <v>14</v>
      </c>
      <c r="N432" s="1">
        <v>0</v>
      </c>
    </row>
    <row r="433" spans="1:14">
      <c r="A433" s="1">
        <v>64</v>
      </c>
      <c r="B433" s="1">
        <v>547994</v>
      </c>
      <c r="C433" s="2" t="str">
        <f ca="1">VLOOKUP(B433,'Fichier FA (en entrée)'!B:D,3)</f>
        <v>NXEJXPDTVX</v>
      </c>
      <c r="D433" s="2" t="str">
        <f ca="1">VLOOKUP(B433,'Fichier FA (en entrée)'!B:E,4)</f>
        <v>Gagptbwfmqqih</v>
      </c>
      <c r="E433" s="2" t="s">
        <v>20</v>
      </c>
      <c r="F433" s="2" t="s">
        <v>3</v>
      </c>
      <c r="G433" s="1">
        <v>1</v>
      </c>
      <c r="H433" s="1">
        <v>11.83</v>
      </c>
      <c r="I433" s="2" t="s">
        <v>1</v>
      </c>
      <c r="J433" s="1">
        <v>3</v>
      </c>
      <c r="K433" s="2" t="s">
        <v>2244</v>
      </c>
      <c r="L433" s="1">
        <v>0</v>
      </c>
      <c r="M433" s="1">
        <v>1</v>
      </c>
      <c r="N433" s="1">
        <v>0</v>
      </c>
    </row>
    <row r="434" spans="1:14">
      <c r="A434" s="1">
        <v>487</v>
      </c>
      <c r="B434" s="1">
        <v>781050</v>
      </c>
      <c r="C434" s="2" t="str">
        <f ca="1">VLOOKUP(B434,'Fichier FA (en entrée)'!B:D,3)</f>
        <v>JOKGNIHOGS</v>
      </c>
      <c r="D434" s="2" t="str">
        <f ca="1">VLOOKUP(B434,'Fichier FA (en entrée)'!B:E,4)</f>
        <v>Epsshgrmwqxhn</v>
      </c>
      <c r="E434" s="2" t="s">
        <v>24</v>
      </c>
      <c r="F434" s="2" t="s">
        <v>3</v>
      </c>
      <c r="G434" s="1">
        <v>1</v>
      </c>
      <c r="H434" s="1">
        <v>7.24</v>
      </c>
      <c r="I434" s="2" t="s">
        <v>1</v>
      </c>
      <c r="J434" s="1">
        <v>3</v>
      </c>
      <c r="K434" s="2" t="s">
        <v>2244</v>
      </c>
      <c r="L434" s="1">
        <v>0</v>
      </c>
      <c r="M434" s="1">
        <v>9</v>
      </c>
      <c r="N434" s="1">
        <v>0</v>
      </c>
    </row>
    <row r="435" spans="1:14">
      <c r="A435" s="1">
        <v>365</v>
      </c>
      <c r="B435" s="1">
        <v>350602</v>
      </c>
      <c r="C435" s="2" t="str">
        <f ca="1">VLOOKUP(B435,'Fichier FA (en entrée)'!B:D,3)</f>
        <v>RQCPXSFJAX</v>
      </c>
      <c r="D435" s="2" t="str">
        <f ca="1">VLOOKUP(B435,'Fichier FA (en entrée)'!B:E,4)</f>
        <v>Kbqivxbcgmdai</v>
      </c>
      <c r="E435" s="2" t="s">
        <v>19</v>
      </c>
      <c r="F435" s="2" t="s">
        <v>3</v>
      </c>
      <c r="G435" s="1">
        <v>1</v>
      </c>
      <c r="H435" s="1">
        <v>8.91</v>
      </c>
      <c r="I435" s="2" t="s">
        <v>1</v>
      </c>
      <c r="J435" s="1">
        <v>3</v>
      </c>
      <c r="K435" s="2" t="s">
        <v>2244</v>
      </c>
      <c r="L435" s="1">
        <v>0</v>
      </c>
      <c r="M435" s="1">
        <v>16</v>
      </c>
      <c r="N435" s="1">
        <v>0</v>
      </c>
    </row>
    <row r="436" spans="1:14">
      <c r="A436" s="1">
        <v>182</v>
      </c>
      <c r="B436" s="1">
        <v>1035814</v>
      </c>
      <c r="C436" s="2" t="str">
        <f ca="1">VLOOKUP(B436,'Fichier FA (en entrée)'!B:D,3)</f>
        <v>HUHXJAHEQY</v>
      </c>
      <c r="D436" s="2" t="str">
        <f ca="1">VLOOKUP(B436,'Fichier FA (en entrée)'!B:E,4)</f>
        <v>Oonspahmcfsok</v>
      </c>
      <c r="E436" s="2" t="s">
        <v>34</v>
      </c>
      <c r="F436" s="2" t="s">
        <v>3</v>
      </c>
      <c r="G436" s="1">
        <v>1</v>
      </c>
      <c r="H436" s="1">
        <v>10.44</v>
      </c>
      <c r="I436" s="2" t="s">
        <v>1</v>
      </c>
      <c r="J436" s="1">
        <v>3</v>
      </c>
      <c r="K436" s="2" t="s">
        <v>2244</v>
      </c>
      <c r="L436" s="1">
        <v>0</v>
      </c>
      <c r="M436" s="1">
        <v>74</v>
      </c>
      <c r="N436" s="1">
        <v>0</v>
      </c>
    </row>
    <row r="437" spans="1:14">
      <c r="A437" s="1">
        <v>52</v>
      </c>
      <c r="B437" s="1">
        <v>576169</v>
      </c>
      <c r="C437" s="2" t="str">
        <f ca="1">VLOOKUP(B437,'Fichier FA (en entrée)'!B:D,3)</f>
        <v>GOTITBMOMG</v>
      </c>
      <c r="D437" s="2" t="str">
        <f ca="1">VLOOKUP(B437,'Fichier FA (en entrée)'!B:E,4)</f>
        <v>Yanjmeuaeaogh</v>
      </c>
      <c r="E437" s="2" t="s">
        <v>20</v>
      </c>
      <c r="F437" s="2" t="s">
        <v>3</v>
      </c>
      <c r="G437" s="1">
        <v>1</v>
      </c>
      <c r="H437" s="1">
        <v>12.05</v>
      </c>
      <c r="I437" s="2" t="s">
        <v>1</v>
      </c>
      <c r="J437" s="1">
        <v>3</v>
      </c>
      <c r="K437" s="2" t="s">
        <v>2244</v>
      </c>
      <c r="L437" s="1">
        <v>0</v>
      </c>
      <c r="M437" s="1">
        <v>3</v>
      </c>
      <c r="N437" s="1">
        <v>0</v>
      </c>
    </row>
    <row r="438" spans="1:14">
      <c r="A438" s="1">
        <v>33</v>
      </c>
      <c r="B438" s="1">
        <v>299552</v>
      </c>
      <c r="C438" s="2" t="str">
        <f ca="1">VLOOKUP(B438,'Fichier FA (en entrée)'!B:D,3)</f>
        <v>DQYJCGOHYH</v>
      </c>
      <c r="D438" s="2" t="str">
        <f ca="1">VLOOKUP(B438,'Fichier FA (en entrée)'!B:E,4)</f>
        <v>Ijdfxefmfvhcl</v>
      </c>
      <c r="E438" s="2" t="s">
        <v>22</v>
      </c>
      <c r="F438" s="2" t="s">
        <v>3</v>
      </c>
      <c r="G438" s="1">
        <v>1</v>
      </c>
      <c r="H438" s="1">
        <v>12.56</v>
      </c>
      <c r="I438" s="2" t="s">
        <v>1</v>
      </c>
      <c r="J438" s="1">
        <v>3</v>
      </c>
      <c r="K438" s="2" t="s">
        <v>2244</v>
      </c>
      <c r="L438" s="1">
        <v>0</v>
      </c>
      <c r="M438" s="1">
        <v>0</v>
      </c>
      <c r="N438" s="1">
        <v>0</v>
      </c>
    </row>
    <row r="439" spans="1:14">
      <c r="A439" s="1">
        <v>115</v>
      </c>
      <c r="B439" s="1">
        <v>384426</v>
      </c>
      <c r="C439" s="2" t="str">
        <f ca="1">VLOOKUP(B439,'Fichier FA (en entrée)'!B:D,3)</f>
        <v>DNUDJLZSTW</v>
      </c>
      <c r="D439" s="2" t="str">
        <f ca="1">VLOOKUP(B439,'Fichier FA (en entrée)'!B:E,4)</f>
        <v>Xaocsqvjfcfrt</v>
      </c>
      <c r="E439" s="2" t="s">
        <v>27</v>
      </c>
      <c r="F439" s="2" t="s">
        <v>3</v>
      </c>
      <c r="G439" s="1">
        <v>1</v>
      </c>
      <c r="H439" s="1">
        <v>11.15</v>
      </c>
      <c r="I439" s="2" t="s">
        <v>1</v>
      </c>
      <c r="J439" s="1">
        <v>3</v>
      </c>
      <c r="K439" s="2" t="s">
        <v>2244</v>
      </c>
      <c r="L439" s="1">
        <v>0</v>
      </c>
      <c r="M439" s="1">
        <v>16</v>
      </c>
      <c r="N439" s="1">
        <v>0</v>
      </c>
    </row>
    <row r="440" spans="1:14">
      <c r="A440" s="1">
        <v>371</v>
      </c>
      <c r="B440" s="1">
        <v>437247</v>
      </c>
      <c r="C440" s="2" t="str">
        <f ca="1">VLOOKUP(B440,'Fichier FA (en entrée)'!B:D,3)</f>
        <v>ILJZOBSOVV</v>
      </c>
      <c r="D440" s="2" t="str">
        <f ca="1">VLOOKUP(B440,'Fichier FA (en entrée)'!B:E,4)</f>
        <v>Daolqkjknepjq</v>
      </c>
      <c r="E440" s="2" t="s">
        <v>22</v>
      </c>
      <c r="F440" s="2" t="s">
        <v>3</v>
      </c>
      <c r="G440" s="1">
        <v>1</v>
      </c>
      <c r="H440" s="1">
        <v>8.89</v>
      </c>
      <c r="I440" s="2" t="s">
        <v>1</v>
      </c>
      <c r="J440" s="1">
        <v>3</v>
      </c>
      <c r="K440" s="2" t="s">
        <v>2244</v>
      </c>
      <c r="L440" s="1">
        <v>0</v>
      </c>
      <c r="M440" s="1">
        <v>0</v>
      </c>
      <c r="N440" s="1">
        <v>0</v>
      </c>
    </row>
    <row r="441" spans="1:14">
      <c r="A441" s="1">
        <v>213</v>
      </c>
      <c r="B441" s="1">
        <v>332251</v>
      </c>
      <c r="C441" s="2" t="str">
        <f ca="1">VLOOKUP(B441,'Fichier FA (en entrée)'!B:D,3)</f>
        <v>GQTZMSHCHB</v>
      </c>
      <c r="D441" s="2" t="str">
        <f ca="1">VLOOKUP(B441,'Fichier FA (en entrée)'!B:E,4)</f>
        <v>Umxvmwqpwkixp</v>
      </c>
      <c r="E441" s="2" t="s">
        <v>20</v>
      </c>
      <c r="F441" s="2" t="s">
        <v>3</v>
      </c>
      <c r="G441" s="1">
        <v>1</v>
      </c>
      <c r="H441" s="1">
        <v>10.06</v>
      </c>
      <c r="I441" s="2" t="s">
        <v>1</v>
      </c>
      <c r="J441" s="1">
        <v>3</v>
      </c>
      <c r="K441" s="2" t="s">
        <v>2244</v>
      </c>
      <c r="L441" s="1">
        <v>0</v>
      </c>
      <c r="M441" s="1">
        <v>2</v>
      </c>
      <c r="N441" s="1">
        <v>0</v>
      </c>
    </row>
    <row r="442" spans="1:14">
      <c r="A442" s="1">
        <v>344</v>
      </c>
      <c r="B442" s="1">
        <v>1072094</v>
      </c>
      <c r="C442" s="2" t="str">
        <f ca="1">VLOOKUP(B442,'Fichier FA (en entrée)'!B:D,3)</f>
        <v>AFCDJVXKDT</v>
      </c>
      <c r="D442" s="2" t="str">
        <f ca="1">VLOOKUP(B442,'Fichier FA (en entrée)'!B:E,4)</f>
        <v>Kfsdrytnuzpok</v>
      </c>
      <c r="E442" s="2" t="s">
        <v>62</v>
      </c>
      <c r="F442" s="2" t="s">
        <v>3</v>
      </c>
      <c r="G442" s="1">
        <v>1</v>
      </c>
      <c r="H442" s="1">
        <v>9.1</v>
      </c>
      <c r="I442" s="2" t="s">
        <v>1</v>
      </c>
      <c r="J442" s="1">
        <v>3</v>
      </c>
      <c r="K442" s="2" t="s">
        <v>2244</v>
      </c>
      <c r="L442" s="1">
        <v>0</v>
      </c>
      <c r="M442" s="1">
        <v>26</v>
      </c>
      <c r="N442" s="1">
        <v>0</v>
      </c>
    </row>
    <row r="443" spans="1:14">
      <c r="A443" s="1">
        <v>33</v>
      </c>
      <c r="B443" s="1">
        <v>422521</v>
      </c>
      <c r="C443" s="2" t="str">
        <f ca="1">VLOOKUP(B443,'Fichier FA (en entrée)'!B:D,3)</f>
        <v>CLTIIPXXZH</v>
      </c>
      <c r="D443" s="2" t="str">
        <f ca="1">VLOOKUP(B443,'Fichier FA (en entrée)'!B:E,4)</f>
        <v>Odppdkchrfsgy</v>
      </c>
      <c r="E443" s="2" t="s">
        <v>114</v>
      </c>
      <c r="F443" s="2" t="s">
        <v>3</v>
      </c>
      <c r="G443" s="1">
        <v>1</v>
      </c>
      <c r="H443" s="1">
        <v>12.56</v>
      </c>
      <c r="I443" s="2" t="s">
        <v>1</v>
      </c>
      <c r="J443" s="1">
        <v>3</v>
      </c>
      <c r="K443" s="2" t="s">
        <v>2244</v>
      </c>
      <c r="L443" s="1">
        <v>0</v>
      </c>
      <c r="M443" s="1">
        <v>9</v>
      </c>
      <c r="N443" s="1">
        <v>0</v>
      </c>
    </row>
    <row r="444" spans="1:14">
      <c r="A444" s="1">
        <v>289</v>
      </c>
      <c r="B444" s="1">
        <v>214358</v>
      </c>
      <c r="C444" s="2" t="str">
        <f ca="1">VLOOKUP(B444,'Fichier FA (en entrée)'!B:D,3)</f>
        <v>QIRTBVILBM</v>
      </c>
      <c r="D444" s="2" t="str">
        <f ca="1">VLOOKUP(B444,'Fichier FA (en entrée)'!B:E,4)</f>
        <v>Ymzhukpnwgaug</v>
      </c>
      <c r="E444" s="2" t="s">
        <v>17</v>
      </c>
      <c r="F444" s="2" t="s">
        <v>3</v>
      </c>
      <c r="G444" s="1">
        <v>1</v>
      </c>
      <c r="H444" s="1">
        <v>9.48</v>
      </c>
      <c r="I444" s="2" t="s">
        <v>1</v>
      </c>
      <c r="J444" s="1">
        <v>3</v>
      </c>
      <c r="K444" s="2" t="s">
        <v>2244</v>
      </c>
      <c r="L444" s="1">
        <v>0</v>
      </c>
      <c r="M444" s="1">
        <v>2</v>
      </c>
      <c r="N444" s="1">
        <v>0</v>
      </c>
    </row>
    <row r="445" spans="1:14">
      <c r="A445" s="1">
        <v>400</v>
      </c>
      <c r="B445" s="1">
        <v>626229</v>
      </c>
      <c r="C445" s="2" t="str">
        <f ca="1">VLOOKUP(B445,'Fichier FA (en entrée)'!B:D,3)</f>
        <v>JYPQWXAMFF</v>
      </c>
      <c r="D445" s="2" t="str">
        <f ca="1">VLOOKUP(B445,'Fichier FA (en entrée)'!B:E,4)</f>
        <v>Htwodxubxaizf</v>
      </c>
      <c r="E445" s="2" t="s">
        <v>19</v>
      </c>
      <c r="F445" s="2" t="s">
        <v>3</v>
      </c>
      <c r="G445" s="1">
        <v>1</v>
      </c>
      <c r="H445" s="1">
        <v>8.65</v>
      </c>
      <c r="I445" s="2" t="s">
        <v>1</v>
      </c>
      <c r="J445" s="1">
        <v>3</v>
      </c>
      <c r="K445" s="2" t="s">
        <v>2244</v>
      </c>
      <c r="L445" s="1">
        <v>0</v>
      </c>
      <c r="M445" s="1">
        <v>16</v>
      </c>
      <c r="N445" s="1">
        <v>0</v>
      </c>
    </row>
    <row r="446" spans="1:14">
      <c r="A446" s="1">
        <v>476</v>
      </c>
      <c r="B446" s="1">
        <v>214289</v>
      </c>
      <c r="C446" s="2" t="str">
        <f ca="1">VLOOKUP(B446,'Fichier FA (en entrée)'!B:D,3)</f>
        <v>CWEAWEPTRR</v>
      </c>
      <c r="D446" s="2" t="str">
        <f ca="1">VLOOKUP(B446,'Fichier FA (en entrée)'!B:E,4)</f>
        <v>Uobqgzjwopvlx</v>
      </c>
      <c r="E446" s="2" t="s">
        <v>17</v>
      </c>
      <c r="F446" s="2" t="s">
        <v>3</v>
      </c>
      <c r="G446" s="1">
        <v>1</v>
      </c>
      <c r="H446" s="1">
        <v>7.5</v>
      </c>
      <c r="I446" s="2" t="s">
        <v>1</v>
      </c>
      <c r="J446" s="1">
        <v>3</v>
      </c>
      <c r="K446" s="2" t="s">
        <v>2244</v>
      </c>
      <c r="L446" s="1">
        <v>0</v>
      </c>
      <c r="M446" s="1">
        <v>5</v>
      </c>
      <c r="N446" s="1">
        <v>0</v>
      </c>
    </row>
    <row r="447" spans="1:14">
      <c r="A447" s="1">
        <v>415</v>
      </c>
      <c r="B447" s="1">
        <v>721740</v>
      </c>
      <c r="C447" s="2" t="str">
        <f ca="1">VLOOKUP(B447,'Fichier FA (en entrée)'!B:D,3)</f>
        <v>TOVFJITBXF</v>
      </c>
      <c r="D447" s="2" t="str">
        <f ca="1">VLOOKUP(B447,'Fichier FA (en entrée)'!B:E,4)</f>
        <v>Hmdgpjcdmipvo</v>
      </c>
      <c r="E447" s="2" t="s">
        <v>38</v>
      </c>
      <c r="F447" s="2" t="s">
        <v>3</v>
      </c>
      <c r="G447" s="1">
        <v>1</v>
      </c>
      <c r="H447" s="1">
        <v>8.4700000000000006</v>
      </c>
      <c r="I447" s="2" t="s">
        <v>1</v>
      </c>
      <c r="J447" s="1">
        <v>3</v>
      </c>
      <c r="K447" s="2" t="s">
        <v>2244</v>
      </c>
      <c r="L447" s="1">
        <v>0</v>
      </c>
      <c r="M447" s="1">
        <v>4</v>
      </c>
      <c r="N447" s="1">
        <v>0</v>
      </c>
    </row>
    <row r="448" spans="1:14">
      <c r="A448" s="1">
        <v>477</v>
      </c>
      <c r="B448" s="1">
        <v>1167558</v>
      </c>
      <c r="C448" s="2" t="str">
        <f ca="1">VLOOKUP(B448,'Fichier FA (en entrée)'!B:D,3)</f>
        <v>REQCXOGCOL</v>
      </c>
      <c r="D448" s="2" t="str">
        <f ca="1">VLOOKUP(B448,'Fichier FA (en entrée)'!B:E,4)</f>
        <v>Mxmozjdpwmzhh</v>
      </c>
      <c r="E448" s="2" t="s">
        <v>37</v>
      </c>
      <c r="F448" s="2" t="s">
        <v>3</v>
      </c>
      <c r="G448" s="1">
        <v>1</v>
      </c>
      <c r="H448" s="1">
        <v>7.48</v>
      </c>
      <c r="I448" s="2" t="s">
        <v>1</v>
      </c>
      <c r="J448" s="1">
        <v>3</v>
      </c>
      <c r="K448" s="2" t="s">
        <v>2244</v>
      </c>
      <c r="L448" s="1">
        <v>0</v>
      </c>
      <c r="M448" s="1">
        <v>1</v>
      </c>
      <c r="N448" s="1">
        <v>0</v>
      </c>
    </row>
    <row r="449" spans="1:14">
      <c r="A449" s="1">
        <v>342</v>
      </c>
      <c r="B449" s="1">
        <v>181388</v>
      </c>
      <c r="C449" s="2" t="str">
        <f ca="1">VLOOKUP(B449,'Fichier FA (en entrée)'!B:D,3)</f>
        <v>JBBZMOUCLR</v>
      </c>
      <c r="D449" s="2" t="str">
        <f ca="1">VLOOKUP(B449,'Fichier FA (en entrée)'!B:E,4)</f>
        <v>Lvbqhmahfnnzm</v>
      </c>
      <c r="E449" s="2" t="s">
        <v>25</v>
      </c>
      <c r="F449" s="2" t="s">
        <v>3</v>
      </c>
      <c r="G449" s="1">
        <v>1</v>
      </c>
      <c r="H449" s="1">
        <v>9.11</v>
      </c>
      <c r="I449" s="2" t="s">
        <v>1</v>
      </c>
      <c r="J449" s="1">
        <v>3</v>
      </c>
      <c r="K449" s="2" t="s">
        <v>2244</v>
      </c>
      <c r="L449" s="1">
        <v>0</v>
      </c>
      <c r="M449" s="1">
        <v>0</v>
      </c>
      <c r="N449" s="1">
        <v>0</v>
      </c>
    </row>
    <row r="450" spans="1:14">
      <c r="A450" s="1">
        <v>181</v>
      </c>
      <c r="B450" s="1">
        <v>576256</v>
      </c>
      <c r="C450" s="2" t="str">
        <f ca="1">VLOOKUP(B450,'Fichier FA (en entrée)'!B:D,3)</f>
        <v>HPVUPBMCGF</v>
      </c>
      <c r="D450" s="2" t="str">
        <f ca="1">VLOOKUP(B450,'Fichier FA (en entrée)'!B:E,4)</f>
        <v>Wnazaxansgqss</v>
      </c>
      <c r="E450" s="2" t="s">
        <v>20</v>
      </c>
      <c r="F450" s="2" t="s">
        <v>3</v>
      </c>
      <c r="G450" s="1">
        <v>1</v>
      </c>
      <c r="H450" s="1">
        <v>10.46</v>
      </c>
      <c r="I450" s="2" t="s">
        <v>1</v>
      </c>
      <c r="J450" s="1">
        <v>3</v>
      </c>
      <c r="K450" s="2" t="s">
        <v>2244</v>
      </c>
      <c r="L450" s="1">
        <v>0</v>
      </c>
      <c r="M450" s="1">
        <v>0</v>
      </c>
      <c r="N450" s="1">
        <v>0</v>
      </c>
    </row>
    <row r="451" spans="1:14">
      <c r="A451" s="1">
        <v>173</v>
      </c>
      <c r="B451" s="1">
        <v>456786</v>
      </c>
      <c r="C451" s="2" t="str">
        <f ca="1">VLOOKUP(B451,'Fichier FA (en entrée)'!B:D,3)</f>
        <v>HNPYQQMFVB</v>
      </c>
      <c r="D451" s="2" t="str">
        <f ca="1">VLOOKUP(B451,'Fichier FA (en entrée)'!B:E,4)</f>
        <v>Memythnzehcah</v>
      </c>
      <c r="E451" s="2" t="s">
        <v>41</v>
      </c>
      <c r="F451" s="2" t="s">
        <v>3</v>
      </c>
      <c r="G451" s="1">
        <v>1</v>
      </c>
      <c r="H451" s="1">
        <v>10.53</v>
      </c>
      <c r="I451" s="2" t="s">
        <v>1</v>
      </c>
      <c r="J451" s="1">
        <v>3</v>
      </c>
      <c r="K451" s="2" t="s">
        <v>2244</v>
      </c>
      <c r="L451" s="1">
        <v>0</v>
      </c>
      <c r="M451" s="1">
        <v>0</v>
      </c>
      <c r="N451" s="1">
        <v>0</v>
      </c>
    </row>
    <row r="452" spans="1:14">
      <c r="A452" s="1">
        <v>81</v>
      </c>
      <c r="B452" s="1">
        <v>387325</v>
      </c>
      <c r="C452" s="2" t="str">
        <f ca="1">VLOOKUP(B452,'Fichier FA (en entrée)'!B:D,3)</f>
        <v>DDBNMJVKWN</v>
      </c>
      <c r="D452" s="2" t="str">
        <f ca="1">VLOOKUP(B452,'Fichier FA (en entrée)'!B:E,4)</f>
        <v>Lghrqqoxqaeai</v>
      </c>
      <c r="E452" s="2" t="s">
        <v>15</v>
      </c>
      <c r="F452" s="2" t="s">
        <v>3</v>
      </c>
      <c r="G452" s="1">
        <v>1</v>
      </c>
      <c r="H452" s="1">
        <v>11.54</v>
      </c>
      <c r="I452" s="2" t="s">
        <v>1</v>
      </c>
      <c r="J452" s="1">
        <v>3</v>
      </c>
      <c r="K452" s="2" t="s">
        <v>2244</v>
      </c>
      <c r="L452" s="1">
        <v>0</v>
      </c>
      <c r="M452" s="1">
        <v>6</v>
      </c>
      <c r="N452" s="1">
        <v>0</v>
      </c>
    </row>
    <row r="453" spans="1:14">
      <c r="A453" s="1">
        <v>278</v>
      </c>
      <c r="B453" s="1">
        <v>1039048</v>
      </c>
      <c r="C453" s="2" t="str">
        <f ca="1">VLOOKUP(B453,'Fichier FA (en entrée)'!B:D,3)</f>
        <v>LJQXMHYYTX</v>
      </c>
      <c r="D453" s="2" t="str">
        <f ca="1">VLOOKUP(B453,'Fichier FA (en entrée)'!B:E,4)</f>
        <v>Eqauzhlwpapjy</v>
      </c>
      <c r="E453" s="2" t="s">
        <v>46</v>
      </c>
      <c r="F453" s="2" t="s">
        <v>3</v>
      </c>
      <c r="G453" s="1">
        <v>1</v>
      </c>
      <c r="H453" s="1">
        <v>9.61</v>
      </c>
      <c r="I453" s="2" t="s">
        <v>1</v>
      </c>
      <c r="J453" s="1">
        <v>3</v>
      </c>
      <c r="K453" s="2" t="s">
        <v>2244</v>
      </c>
      <c r="L453" s="1">
        <v>0</v>
      </c>
      <c r="M453" s="1">
        <v>26</v>
      </c>
      <c r="N453" s="1">
        <v>0</v>
      </c>
    </row>
    <row r="454" spans="1:14">
      <c r="A454" s="1">
        <v>118</v>
      </c>
      <c r="B454" s="1">
        <v>504583</v>
      </c>
      <c r="C454" s="2" t="str">
        <f ca="1">VLOOKUP(B454,'Fichier FA (en entrée)'!B:D,3)</f>
        <v>SACIGGPPAQ</v>
      </c>
      <c r="D454" s="2" t="str">
        <f ca="1">VLOOKUP(B454,'Fichier FA (en entrée)'!B:E,4)</f>
        <v>Fbtimucyppota</v>
      </c>
      <c r="E454" s="2" t="s">
        <v>15</v>
      </c>
      <c r="F454" s="2" t="s">
        <v>3</v>
      </c>
      <c r="G454" s="1">
        <v>1</v>
      </c>
      <c r="H454" s="1">
        <v>11.13</v>
      </c>
      <c r="I454" s="2" t="s">
        <v>1</v>
      </c>
      <c r="J454" s="1">
        <v>3</v>
      </c>
      <c r="K454" s="2" t="s">
        <v>2244</v>
      </c>
      <c r="L454" s="1">
        <v>0</v>
      </c>
      <c r="M454" s="1">
        <v>1</v>
      </c>
      <c r="N454" s="1">
        <v>0</v>
      </c>
    </row>
    <row r="455" spans="1:14">
      <c r="A455" s="1">
        <v>275</v>
      </c>
      <c r="B455" s="1">
        <v>163771</v>
      </c>
      <c r="C455" s="2" t="str">
        <f ca="1">VLOOKUP(B455,'Fichier FA (en entrée)'!B:D,3)</f>
        <v>CGWQGEWKJV</v>
      </c>
      <c r="D455" s="2" t="str">
        <f ca="1">VLOOKUP(B455,'Fichier FA (en entrée)'!B:E,4)</f>
        <v>Saufzocvvnokp</v>
      </c>
      <c r="E455" s="2" t="s">
        <v>32</v>
      </c>
      <c r="F455" s="2" t="s">
        <v>3</v>
      </c>
      <c r="G455" s="1">
        <v>1</v>
      </c>
      <c r="H455" s="1">
        <v>9.6300000000000008</v>
      </c>
      <c r="I455" s="2" t="s">
        <v>1</v>
      </c>
      <c r="J455" s="1">
        <v>3</v>
      </c>
      <c r="K455" s="2" t="s">
        <v>2244</v>
      </c>
      <c r="L455" s="1">
        <v>0</v>
      </c>
      <c r="M455" s="1">
        <v>0</v>
      </c>
      <c r="N455" s="1">
        <v>0</v>
      </c>
    </row>
    <row r="456" spans="1:14">
      <c r="A456" s="1">
        <v>191</v>
      </c>
      <c r="B456" s="1">
        <v>1159305</v>
      </c>
      <c r="C456" s="2" t="str">
        <f ca="1">VLOOKUP(B456,'Fichier FA (en entrée)'!B:D,3)</f>
        <v>VQKGYWAZAE</v>
      </c>
      <c r="D456" s="2" t="str">
        <f ca="1">VLOOKUP(B456,'Fichier FA (en entrée)'!B:E,4)</f>
        <v>Ztfyrkcznkxjl</v>
      </c>
      <c r="E456" s="2" t="s">
        <v>47</v>
      </c>
      <c r="F456" s="2" t="s">
        <v>3</v>
      </c>
      <c r="G456" s="1">
        <v>1</v>
      </c>
      <c r="H456" s="1">
        <v>10.32</v>
      </c>
      <c r="I456" s="2" t="s">
        <v>1</v>
      </c>
      <c r="J456" s="1">
        <v>3</v>
      </c>
      <c r="K456" s="2" t="s">
        <v>2244</v>
      </c>
      <c r="L456" s="1">
        <v>0</v>
      </c>
      <c r="M456" s="1">
        <v>28</v>
      </c>
      <c r="N456" s="1">
        <v>0</v>
      </c>
    </row>
    <row r="457" spans="1:14">
      <c r="A457" s="1">
        <v>495</v>
      </c>
      <c r="B457" s="1">
        <v>618199</v>
      </c>
      <c r="C457" s="2" t="str">
        <f ca="1">VLOOKUP(B457,'Fichier FA (en entrée)'!B:D,3)</f>
        <v>BRYWYJQAAR</v>
      </c>
      <c r="D457" s="2" t="str">
        <f ca="1">VLOOKUP(B457,'Fichier FA (en entrée)'!B:E,4)</f>
        <v>Wbcvuvcwboppv</v>
      </c>
      <c r="E457" s="2" t="s">
        <v>18</v>
      </c>
      <c r="F457" s="2" t="s">
        <v>3</v>
      </c>
      <c r="G457" s="1">
        <v>1</v>
      </c>
      <c r="H457" s="1">
        <v>6.94</v>
      </c>
      <c r="I457" s="2" t="s">
        <v>1</v>
      </c>
      <c r="J457" s="1">
        <v>3</v>
      </c>
      <c r="K457" s="2" t="s">
        <v>2244</v>
      </c>
      <c r="L457" s="1">
        <v>0</v>
      </c>
      <c r="M457" s="1">
        <v>18</v>
      </c>
      <c r="N457" s="1">
        <v>0</v>
      </c>
    </row>
    <row r="458" spans="1:14">
      <c r="A458" s="1">
        <v>247</v>
      </c>
      <c r="B458" s="1">
        <v>178738</v>
      </c>
      <c r="C458" s="2" t="str">
        <f ca="1">VLOOKUP(B458,'Fichier FA (en entrée)'!B:D,3)</f>
        <v>NQJRPVRDRP</v>
      </c>
      <c r="D458" s="2" t="str">
        <f ca="1">VLOOKUP(B458,'Fichier FA (en entrée)'!B:E,4)</f>
        <v>Wjhoiojayqhva</v>
      </c>
      <c r="E458" s="2" t="s">
        <v>58</v>
      </c>
      <c r="F458" s="2" t="s">
        <v>3</v>
      </c>
      <c r="G458" s="1">
        <v>1</v>
      </c>
      <c r="H458" s="1">
        <v>9.82</v>
      </c>
      <c r="I458" s="2" t="s">
        <v>1</v>
      </c>
      <c r="J458" s="1">
        <v>3</v>
      </c>
      <c r="K458" s="2" t="s">
        <v>2244</v>
      </c>
      <c r="L458" s="1">
        <v>0</v>
      </c>
      <c r="M458" s="1">
        <v>1</v>
      </c>
      <c r="N458" s="1">
        <v>0</v>
      </c>
    </row>
    <row r="459" spans="1:14">
      <c r="A459" s="1">
        <v>291</v>
      </c>
      <c r="B459" s="1">
        <v>377194</v>
      </c>
      <c r="C459" s="2" t="str">
        <f ca="1">VLOOKUP(B459,'Fichier FA (en entrée)'!B:D,3)</f>
        <v>RJIOVKLWJQ</v>
      </c>
      <c r="D459" s="2" t="str">
        <f ca="1">VLOOKUP(B459,'Fichier FA (en entrée)'!B:E,4)</f>
        <v>Fsxnvlzhpxzzo</v>
      </c>
      <c r="E459" s="2" t="s">
        <v>27</v>
      </c>
      <c r="F459" s="2" t="s">
        <v>3</v>
      </c>
      <c r="G459" s="1">
        <v>1</v>
      </c>
      <c r="H459" s="1">
        <v>9.4600000000000009</v>
      </c>
      <c r="I459" s="2" t="s">
        <v>1</v>
      </c>
      <c r="J459" s="1">
        <v>3</v>
      </c>
      <c r="K459" s="2" t="s">
        <v>2244</v>
      </c>
      <c r="L459" s="1">
        <v>0</v>
      </c>
      <c r="M459" s="1">
        <v>16</v>
      </c>
      <c r="N459" s="1">
        <v>0</v>
      </c>
    </row>
    <row r="460" spans="1:14">
      <c r="A460" s="1">
        <v>169</v>
      </c>
      <c r="B460" s="1">
        <v>773610</v>
      </c>
      <c r="C460" s="2" t="str">
        <f ca="1">VLOOKUP(B460,'Fichier FA (en entrée)'!B:D,3)</f>
        <v>ZABZIESXRD</v>
      </c>
      <c r="D460" s="2" t="str">
        <f ca="1">VLOOKUP(B460,'Fichier FA (en entrée)'!B:E,4)</f>
        <v>Qngadpqrugbng</v>
      </c>
      <c r="E460" s="2" t="s">
        <v>19</v>
      </c>
      <c r="F460" s="2" t="s">
        <v>3</v>
      </c>
      <c r="G460" s="1">
        <v>1</v>
      </c>
      <c r="H460" s="1">
        <v>10.58</v>
      </c>
      <c r="I460" s="2" t="s">
        <v>1</v>
      </c>
      <c r="J460" s="1">
        <v>3</v>
      </c>
      <c r="K460" s="2" t="s">
        <v>2244</v>
      </c>
      <c r="L460" s="1">
        <v>0</v>
      </c>
      <c r="M460" s="1">
        <v>16</v>
      </c>
      <c r="N460" s="1">
        <v>0</v>
      </c>
    </row>
    <row r="461" spans="1:14">
      <c r="A461" s="1">
        <v>2</v>
      </c>
      <c r="B461" s="1">
        <v>1038466</v>
      </c>
      <c r="C461" s="2" t="str">
        <f ca="1">VLOOKUP(B461,'Fichier FA (en entrée)'!B:D,3)</f>
        <v>ZEXJPOWFUG</v>
      </c>
      <c r="D461" s="2" t="str">
        <f ca="1">VLOOKUP(B461,'Fichier FA (en entrée)'!B:E,4)</f>
        <v>Sjgmcvvalpmqu</v>
      </c>
      <c r="E461" s="2" t="s">
        <v>115</v>
      </c>
      <c r="F461" s="2" t="s">
        <v>3</v>
      </c>
      <c r="G461" s="1">
        <v>1</v>
      </c>
      <c r="H461" s="1">
        <v>15.41</v>
      </c>
      <c r="I461" s="2" t="s">
        <v>1</v>
      </c>
      <c r="J461" s="1">
        <v>3</v>
      </c>
      <c r="K461" s="2" t="s">
        <v>2244</v>
      </c>
      <c r="L461" s="1">
        <v>0</v>
      </c>
      <c r="M461" s="1">
        <v>0</v>
      </c>
      <c r="N461" s="1">
        <v>0</v>
      </c>
    </row>
    <row r="462" spans="1:14">
      <c r="A462" s="1">
        <v>329</v>
      </c>
      <c r="B462" s="1">
        <v>678059</v>
      </c>
      <c r="C462" s="2" t="str">
        <f ca="1">VLOOKUP(B462,'Fichier FA (en entrée)'!B:D,3)</f>
        <v>TQFFWZQZGS</v>
      </c>
      <c r="D462" s="2" t="str">
        <f ca="1">VLOOKUP(B462,'Fichier FA (en entrée)'!B:E,4)</f>
        <v>Qzofzvyrkzzql</v>
      </c>
      <c r="E462" s="2" t="s">
        <v>18</v>
      </c>
      <c r="F462" s="2" t="s">
        <v>3</v>
      </c>
      <c r="G462" s="1">
        <v>1</v>
      </c>
      <c r="H462" s="1">
        <v>9.16</v>
      </c>
      <c r="I462" s="2" t="s">
        <v>1</v>
      </c>
      <c r="J462" s="1">
        <v>3</v>
      </c>
      <c r="K462" s="2" t="s">
        <v>2244</v>
      </c>
      <c r="L462" s="1">
        <v>0</v>
      </c>
      <c r="M462" s="1">
        <v>25</v>
      </c>
      <c r="N462" s="1">
        <v>0</v>
      </c>
    </row>
    <row r="463" spans="1:14">
      <c r="A463" s="1">
        <v>314</v>
      </c>
      <c r="B463" s="1">
        <v>1162816</v>
      </c>
      <c r="C463" s="2" t="str">
        <f ca="1">VLOOKUP(B463,'Fichier FA (en entrée)'!B:D,3)</f>
        <v>VSWLBAXQDD</v>
      </c>
      <c r="D463" s="2" t="str">
        <f ca="1">VLOOKUP(B463,'Fichier FA (en entrée)'!B:E,4)</f>
        <v>Sptmtcwiibgli</v>
      </c>
      <c r="E463" s="2" t="s">
        <v>52</v>
      </c>
      <c r="F463" s="2" t="s">
        <v>3</v>
      </c>
      <c r="G463" s="1">
        <v>1</v>
      </c>
      <c r="H463" s="1">
        <v>9.26</v>
      </c>
      <c r="I463" s="2" t="s">
        <v>1</v>
      </c>
      <c r="J463" s="1">
        <v>3</v>
      </c>
      <c r="K463" s="2" t="s">
        <v>2244</v>
      </c>
      <c r="L463" s="1">
        <v>0</v>
      </c>
      <c r="M463" s="1">
        <v>7</v>
      </c>
      <c r="N463" s="1">
        <v>0</v>
      </c>
    </row>
    <row r="464" spans="1:14">
      <c r="A464" s="1">
        <v>267</v>
      </c>
      <c r="B464" s="1">
        <v>268244</v>
      </c>
      <c r="C464" s="2" t="str">
        <f ca="1">VLOOKUP(B464,'Fichier FA (en entrée)'!B:D,3)</f>
        <v>KECWWYXSYK</v>
      </c>
      <c r="D464" s="2" t="str">
        <f ca="1">VLOOKUP(B464,'Fichier FA (en entrée)'!B:E,4)</f>
        <v>Lwxrdscnfntbe</v>
      </c>
      <c r="E464" s="2" t="s">
        <v>27</v>
      </c>
      <c r="F464" s="2" t="s">
        <v>3</v>
      </c>
      <c r="G464" s="1">
        <v>1</v>
      </c>
      <c r="H464" s="1">
        <v>9.6999999999999993</v>
      </c>
      <c r="I464" s="2" t="s">
        <v>1</v>
      </c>
      <c r="J464" s="1">
        <v>3</v>
      </c>
      <c r="K464" s="2" t="s">
        <v>2244</v>
      </c>
      <c r="L464" s="1">
        <v>0</v>
      </c>
      <c r="M464" s="1">
        <v>12</v>
      </c>
      <c r="N464" s="1">
        <v>0</v>
      </c>
    </row>
    <row r="465" spans="1:14">
      <c r="A465" s="1">
        <v>394</v>
      </c>
      <c r="B465" s="1">
        <v>805911</v>
      </c>
      <c r="C465" s="2" t="str">
        <f ca="1">VLOOKUP(B465,'Fichier FA (en entrée)'!B:D,3)</f>
        <v>VPPBVNQVRB</v>
      </c>
      <c r="D465" s="2" t="str">
        <f ca="1">VLOOKUP(B465,'Fichier FA (en entrée)'!B:E,4)</f>
        <v>Cwjejdrzloyth</v>
      </c>
      <c r="E465" s="2" t="s">
        <v>19</v>
      </c>
      <c r="F465" s="2" t="s">
        <v>3</v>
      </c>
      <c r="G465" s="1">
        <v>1</v>
      </c>
      <c r="H465" s="1">
        <v>8.67</v>
      </c>
      <c r="I465" s="2" t="s">
        <v>1</v>
      </c>
      <c r="J465" s="1">
        <v>3</v>
      </c>
      <c r="K465" s="2" t="s">
        <v>2244</v>
      </c>
      <c r="L465" s="1">
        <v>0</v>
      </c>
      <c r="M465" s="1">
        <v>16</v>
      </c>
      <c r="N465" s="1">
        <v>0</v>
      </c>
    </row>
    <row r="466" spans="1:14">
      <c r="A466" s="1">
        <v>488</v>
      </c>
      <c r="B466" s="1">
        <v>539164</v>
      </c>
      <c r="C466" s="2" t="str">
        <f ca="1">VLOOKUP(B466,'Fichier FA (en entrée)'!B:D,3)</f>
        <v>PYELEUMAEQ</v>
      </c>
      <c r="D466" s="2" t="str">
        <f ca="1">VLOOKUP(B466,'Fichier FA (en entrée)'!B:E,4)</f>
        <v>Uppvczwlhvulz</v>
      </c>
      <c r="E466" s="2" t="s">
        <v>20</v>
      </c>
      <c r="F466" s="2" t="s">
        <v>3</v>
      </c>
      <c r="G466" s="1">
        <v>1</v>
      </c>
      <c r="H466" s="1">
        <v>7.18</v>
      </c>
      <c r="I466" s="2" t="s">
        <v>1</v>
      </c>
      <c r="J466" s="1">
        <v>3</v>
      </c>
      <c r="K466" s="2" t="s">
        <v>2244</v>
      </c>
      <c r="L466" s="1">
        <v>0</v>
      </c>
      <c r="M466" s="1">
        <v>0</v>
      </c>
      <c r="N466" s="1">
        <v>0</v>
      </c>
    </row>
    <row r="467" spans="1:14">
      <c r="A467" s="1">
        <v>237</v>
      </c>
      <c r="B467" s="1">
        <v>542092</v>
      </c>
      <c r="C467" s="2" t="str">
        <f ca="1">VLOOKUP(B467,'Fichier FA (en entrée)'!B:D,3)</f>
        <v>IVGURCMFON</v>
      </c>
      <c r="D467" s="2" t="str">
        <f ca="1">VLOOKUP(B467,'Fichier FA (en entrée)'!B:E,4)</f>
        <v>Ekgheqfdqznla</v>
      </c>
      <c r="E467" s="2" t="s">
        <v>31</v>
      </c>
      <c r="F467" s="2" t="s">
        <v>3</v>
      </c>
      <c r="G467" s="1">
        <v>1</v>
      </c>
      <c r="H467" s="1">
        <v>9.89</v>
      </c>
      <c r="I467" s="2" t="s">
        <v>1</v>
      </c>
      <c r="J467" s="1">
        <v>3</v>
      </c>
      <c r="K467" s="2" t="s">
        <v>2244</v>
      </c>
      <c r="L467" s="1">
        <v>0</v>
      </c>
      <c r="M467" s="1">
        <v>0</v>
      </c>
      <c r="N467" s="1">
        <v>0</v>
      </c>
    </row>
    <row r="468" spans="1:14">
      <c r="A468" s="1">
        <v>233</v>
      </c>
      <c r="B468" s="1">
        <v>643898</v>
      </c>
      <c r="C468" s="2" t="str">
        <f ca="1">VLOOKUP(B468,'Fichier FA (en entrée)'!B:D,3)</f>
        <v>VXRNSXONLW</v>
      </c>
      <c r="D468" s="2" t="str">
        <f ca="1">VLOOKUP(B468,'Fichier FA (en entrée)'!B:E,4)</f>
        <v>Pohqfkhvlvdmu</v>
      </c>
      <c r="E468" s="2" t="s">
        <v>18</v>
      </c>
      <c r="F468" s="2" t="s">
        <v>3</v>
      </c>
      <c r="G468" s="1">
        <v>1</v>
      </c>
      <c r="H468" s="1">
        <v>9.9</v>
      </c>
      <c r="I468" s="2" t="s">
        <v>1</v>
      </c>
      <c r="J468" s="1">
        <v>3</v>
      </c>
      <c r="K468" s="2" t="s">
        <v>2244</v>
      </c>
      <c r="L468" s="1">
        <v>0</v>
      </c>
      <c r="M468" s="1">
        <v>15</v>
      </c>
      <c r="N468" s="1">
        <v>0</v>
      </c>
    </row>
    <row r="469" spans="1:14">
      <c r="A469" s="1">
        <v>302</v>
      </c>
      <c r="B469" s="1">
        <v>1202625</v>
      </c>
      <c r="C469" s="2" t="str">
        <f ca="1">VLOOKUP(B469,'Fichier FA (en entrée)'!B:D,3)</f>
        <v>DEURPBIECU</v>
      </c>
      <c r="D469" s="2" t="str">
        <f ca="1">VLOOKUP(B469,'Fichier FA (en entrée)'!B:E,4)</f>
        <v>Povnchnvjmhxw</v>
      </c>
      <c r="E469" s="2" t="s">
        <v>37</v>
      </c>
      <c r="F469" s="2" t="s">
        <v>3</v>
      </c>
      <c r="G469" s="1">
        <v>1</v>
      </c>
      <c r="H469" s="1">
        <v>9.39</v>
      </c>
      <c r="I469" s="2" t="s">
        <v>1</v>
      </c>
      <c r="J469" s="1">
        <v>3</v>
      </c>
      <c r="K469" s="2" t="s">
        <v>2244</v>
      </c>
      <c r="L469" s="1">
        <v>0</v>
      </c>
      <c r="M469" s="1">
        <v>11</v>
      </c>
      <c r="N469" s="1">
        <v>0</v>
      </c>
    </row>
    <row r="470" spans="1:14">
      <c r="A470" s="1">
        <v>127</v>
      </c>
      <c r="B470" s="1">
        <v>1202231</v>
      </c>
      <c r="C470" s="2" t="str">
        <f ca="1">VLOOKUP(B470,'Fichier FA (en entrée)'!B:D,3)</f>
        <v>XRVENLQIFO</v>
      </c>
      <c r="D470" s="2" t="str">
        <f ca="1">VLOOKUP(B470,'Fichier FA (en entrée)'!B:E,4)</f>
        <v>Bsnbvyykyiqou</v>
      </c>
      <c r="E470" s="2" t="s">
        <v>53</v>
      </c>
      <c r="F470" s="2" t="s">
        <v>3</v>
      </c>
      <c r="G470" s="1">
        <v>1</v>
      </c>
      <c r="H470" s="1">
        <v>11.02</v>
      </c>
      <c r="I470" s="2" t="s">
        <v>1</v>
      </c>
      <c r="J470" s="1">
        <v>3</v>
      </c>
      <c r="K470" s="2" t="s">
        <v>2244</v>
      </c>
      <c r="L470" s="1">
        <v>0</v>
      </c>
      <c r="M470" s="1">
        <v>2</v>
      </c>
      <c r="N470" s="1">
        <v>0</v>
      </c>
    </row>
    <row r="471" spans="1:14">
      <c r="A471" s="1">
        <v>382</v>
      </c>
      <c r="B471" s="1">
        <v>643893</v>
      </c>
      <c r="C471" s="2" t="str">
        <f ca="1">VLOOKUP(B471,'Fichier FA (en entrée)'!B:D,3)</f>
        <v>QNDKCJCSBK</v>
      </c>
      <c r="D471" s="2" t="str">
        <f ca="1">VLOOKUP(B471,'Fichier FA (en entrée)'!B:E,4)</f>
        <v>Cjgvyuqnhhmwe</v>
      </c>
      <c r="E471" s="2" t="s">
        <v>17</v>
      </c>
      <c r="F471" s="2" t="s">
        <v>3</v>
      </c>
      <c r="G471" s="1">
        <v>1</v>
      </c>
      <c r="H471" s="1">
        <v>8.7799999999999994</v>
      </c>
      <c r="I471" s="2" t="s">
        <v>1</v>
      </c>
      <c r="J471" s="1">
        <v>3</v>
      </c>
      <c r="K471" s="2" t="s">
        <v>2244</v>
      </c>
      <c r="L471" s="1">
        <v>0</v>
      </c>
      <c r="M471" s="1">
        <v>0</v>
      </c>
      <c r="N471" s="1">
        <v>0</v>
      </c>
    </row>
    <row r="472" spans="1:14">
      <c r="A472" s="1">
        <v>282</v>
      </c>
      <c r="B472" s="1">
        <v>301965</v>
      </c>
      <c r="C472" s="2" t="str">
        <f ca="1">VLOOKUP(B472,'Fichier FA (en entrée)'!B:D,3)</f>
        <v>RUWDRKGELJ</v>
      </c>
      <c r="D472" s="2" t="str">
        <f ca="1">VLOOKUP(B472,'Fichier FA (en entrée)'!B:E,4)</f>
        <v>Kwcgtozvugzov</v>
      </c>
      <c r="E472" s="2" t="s">
        <v>15</v>
      </c>
      <c r="F472" s="2" t="s">
        <v>3</v>
      </c>
      <c r="G472" s="1">
        <v>1</v>
      </c>
      <c r="H472" s="1">
        <v>9.51</v>
      </c>
      <c r="I472" s="2" t="s">
        <v>1</v>
      </c>
      <c r="J472" s="1">
        <v>3</v>
      </c>
      <c r="K472" s="2" t="s">
        <v>2244</v>
      </c>
      <c r="L472" s="1">
        <v>0</v>
      </c>
      <c r="M472" s="1">
        <v>5</v>
      </c>
      <c r="N472" s="1">
        <v>0</v>
      </c>
    </row>
    <row r="473" spans="1:14">
      <c r="A473" s="1">
        <v>363</v>
      </c>
      <c r="B473" s="1">
        <v>450911</v>
      </c>
      <c r="C473" s="2" t="str">
        <f ca="1">VLOOKUP(B473,'Fichier FA (en entrée)'!B:D,3)</f>
        <v>NVUYKQWKXU</v>
      </c>
      <c r="D473" s="2" t="str">
        <f ca="1">VLOOKUP(B473,'Fichier FA (en entrée)'!B:E,4)</f>
        <v>Cvqjecbkyvpok</v>
      </c>
      <c r="E473" s="2" t="s">
        <v>22</v>
      </c>
      <c r="F473" s="2" t="s">
        <v>3</v>
      </c>
      <c r="G473" s="1">
        <v>1</v>
      </c>
      <c r="H473" s="1">
        <v>8.94</v>
      </c>
      <c r="I473" s="2" t="s">
        <v>1</v>
      </c>
      <c r="J473" s="1">
        <v>3</v>
      </c>
      <c r="K473" s="2" t="s">
        <v>2244</v>
      </c>
      <c r="L473" s="1">
        <v>0</v>
      </c>
      <c r="M473" s="1">
        <v>4</v>
      </c>
      <c r="N473" s="1">
        <v>0</v>
      </c>
    </row>
    <row r="474" spans="1:14">
      <c r="A474" s="1">
        <v>73</v>
      </c>
      <c r="B474" s="1">
        <v>1147251</v>
      </c>
      <c r="C474" s="2" t="str">
        <f ca="1">VLOOKUP(B474,'Fichier FA (en entrée)'!B:D,3)</f>
        <v>QZVUQFLWMU</v>
      </c>
      <c r="D474" s="2" t="str">
        <f ca="1">VLOOKUP(B474,'Fichier FA (en entrée)'!B:E,4)</f>
        <v>Uzhcsqefnzpnx</v>
      </c>
      <c r="E474" s="2" t="s">
        <v>47</v>
      </c>
      <c r="F474" s="2" t="s">
        <v>3</v>
      </c>
      <c r="G474" s="1">
        <v>1</v>
      </c>
      <c r="H474" s="1">
        <v>11.64</v>
      </c>
      <c r="I474" s="2" t="s">
        <v>1</v>
      </c>
      <c r="J474" s="1">
        <v>3</v>
      </c>
      <c r="K474" s="2" t="s">
        <v>2244</v>
      </c>
      <c r="L474" s="1">
        <v>0</v>
      </c>
      <c r="M474" s="1">
        <v>24</v>
      </c>
      <c r="N474" s="1">
        <v>0</v>
      </c>
    </row>
    <row r="475" spans="1:14">
      <c r="A475" s="1">
        <v>27</v>
      </c>
      <c r="B475" s="1">
        <v>301030</v>
      </c>
      <c r="C475" s="2" t="str">
        <f ca="1">VLOOKUP(B475,'Fichier FA (en entrée)'!B:D,3)</f>
        <v>AFSGOEWMFM</v>
      </c>
      <c r="D475" s="2" t="str">
        <f ca="1">VLOOKUP(B475,'Fichier FA (en entrée)'!B:E,4)</f>
        <v>Mwwrdphwfxxhj</v>
      </c>
      <c r="E475" s="2" t="s">
        <v>33</v>
      </c>
      <c r="F475" s="2" t="s">
        <v>3</v>
      </c>
      <c r="G475" s="1">
        <v>1</v>
      </c>
      <c r="H475" s="1">
        <v>12.78</v>
      </c>
      <c r="I475" s="2" t="s">
        <v>1</v>
      </c>
      <c r="J475" s="1">
        <v>3</v>
      </c>
      <c r="K475" s="2" t="s">
        <v>2244</v>
      </c>
      <c r="L475" s="1">
        <v>0</v>
      </c>
      <c r="M475" s="1">
        <v>0</v>
      </c>
      <c r="N475" s="1">
        <v>0</v>
      </c>
    </row>
    <row r="476" spans="1:14">
      <c r="A476" s="1">
        <v>484</v>
      </c>
      <c r="B476" s="1">
        <v>565805</v>
      </c>
      <c r="C476" s="2" t="str">
        <f ca="1">VLOOKUP(B476,'Fichier FA (en entrée)'!B:D,3)</f>
        <v>WSIOUPRGMR</v>
      </c>
      <c r="D476" s="2" t="str">
        <f ca="1">VLOOKUP(B476,'Fichier FA (en entrée)'!B:E,4)</f>
        <v>Ujnymofbgcdwb</v>
      </c>
      <c r="E476" s="2" t="s">
        <v>19</v>
      </c>
      <c r="F476" s="2" t="s">
        <v>3</v>
      </c>
      <c r="G476" s="1">
        <v>1</v>
      </c>
      <c r="H476" s="1">
        <v>7.27</v>
      </c>
      <c r="I476" s="2" t="s">
        <v>1</v>
      </c>
      <c r="J476" s="1">
        <v>3</v>
      </c>
      <c r="K476" s="2" t="s">
        <v>2244</v>
      </c>
      <c r="L476" s="1">
        <v>0</v>
      </c>
      <c r="M476" s="1">
        <v>15</v>
      </c>
      <c r="N476" s="1">
        <v>0</v>
      </c>
    </row>
    <row r="477" spans="1:14">
      <c r="A477" s="1">
        <v>56</v>
      </c>
      <c r="B477" s="1">
        <v>821986</v>
      </c>
      <c r="C477" s="2" t="str">
        <f ca="1">VLOOKUP(B477,'Fichier FA (en entrée)'!B:D,3)</f>
        <v>EKQSNBIOAD</v>
      </c>
      <c r="D477" s="2" t="str">
        <f ca="1">VLOOKUP(B477,'Fichier FA (en entrée)'!B:E,4)</f>
        <v>Ilpbzdgoupuoc</v>
      </c>
      <c r="E477" s="2" t="s">
        <v>20</v>
      </c>
      <c r="F477" s="2" t="s">
        <v>3</v>
      </c>
      <c r="G477" s="1">
        <v>1</v>
      </c>
      <c r="H477" s="1">
        <v>11.92</v>
      </c>
      <c r="I477" s="2" t="s">
        <v>1</v>
      </c>
      <c r="J477" s="1">
        <v>3</v>
      </c>
      <c r="K477" s="2" t="s">
        <v>2244</v>
      </c>
      <c r="L477" s="1">
        <v>0</v>
      </c>
      <c r="M477" s="1">
        <v>1</v>
      </c>
      <c r="N477" s="1">
        <v>0</v>
      </c>
    </row>
    <row r="478" spans="1:14">
      <c r="A478" s="1">
        <v>222</v>
      </c>
      <c r="B478" s="1">
        <v>576125</v>
      </c>
      <c r="C478" s="2" t="str">
        <f ca="1">VLOOKUP(B478,'Fichier FA (en entrée)'!B:D,3)</f>
        <v>ESVOTSHWFQ</v>
      </c>
      <c r="D478" s="2" t="str">
        <f ca="1">VLOOKUP(B478,'Fichier FA (en entrée)'!B:E,4)</f>
        <v>Juwqpxnrndrkx</v>
      </c>
      <c r="E478" s="2" t="s">
        <v>14</v>
      </c>
      <c r="F478" s="2" t="s">
        <v>3</v>
      </c>
      <c r="G478" s="1">
        <v>1</v>
      </c>
      <c r="H478" s="1">
        <v>10.01</v>
      </c>
      <c r="I478" s="2" t="s">
        <v>1</v>
      </c>
      <c r="J478" s="1">
        <v>3</v>
      </c>
      <c r="K478" s="2" t="s">
        <v>2244</v>
      </c>
      <c r="L478" s="1">
        <v>0</v>
      </c>
      <c r="M478" s="1">
        <v>18</v>
      </c>
      <c r="N478" s="1">
        <v>0</v>
      </c>
    </row>
    <row r="479" spans="1:14">
      <c r="A479" s="1">
        <v>388</v>
      </c>
      <c r="B479" s="1">
        <v>221619</v>
      </c>
      <c r="C479" s="2" t="str">
        <f ca="1">VLOOKUP(B479,'Fichier FA (en entrée)'!B:D,3)</f>
        <v>YZZGIFUTFO</v>
      </c>
      <c r="D479" s="2" t="str">
        <f ca="1">VLOOKUP(B479,'Fichier FA (en entrée)'!B:E,4)</f>
        <v>Qygkmbsfwfkwu</v>
      </c>
      <c r="E479" s="2" t="s">
        <v>27</v>
      </c>
      <c r="F479" s="2" t="s">
        <v>3</v>
      </c>
      <c r="G479" s="1">
        <v>1</v>
      </c>
      <c r="H479" s="1">
        <v>8.74</v>
      </c>
      <c r="I479" s="2" t="s">
        <v>1</v>
      </c>
      <c r="J479" s="1">
        <v>3</v>
      </c>
      <c r="K479" s="2" t="s">
        <v>2244</v>
      </c>
      <c r="L479" s="1">
        <v>0</v>
      </c>
      <c r="M479" s="1">
        <v>14</v>
      </c>
      <c r="N479" s="1">
        <v>0</v>
      </c>
    </row>
    <row r="480" spans="1:14">
      <c r="A480" s="1">
        <v>365</v>
      </c>
      <c r="B480" s="1">
        <v>817218</v>
      </c>
      <c r="C480" s="2" t="str">
        <f ca="1">VLOOKUP(B480,'Fichier FA (en entrée)'!B:D,3)</f>
        <v>UNHWHYDNVA</v>
      </c>
      <c r="D480" s="2" t="str">
        <f ca="1">VLOOKUP(B480,'Fichier FA (en entrée)'!B:E,4)</f>
        <v>Jviouuggiemfc</v>
      </c>
      <c r="E480" s="2" t="s">
        <v>27</v>
      </c>
      <c r="F480" s="2" t="s">
        <v>3</v>
      </c>
      <c r="G480" s="1">
        <v>1</v>
      </c>
      <c r="H480" s="1">
        <v>8.91</v>
      </c>
      <c r="I480" s="2" t="s">
        <v>1</v>
      </c>
      <c r="J480" s="1">
        <v>3</v>
      </c>
      <c r="K480" s="2" t="s">
        <v>2244</v>
      </c>
      <c r="L480" s="1">
        <v>0</v>
      </c>
      <c r="M480" s="1">
        <v>20</v>
      </c>
      <c r="N480" s="1">
        <v>0</v>
      </c>
    </row>
    <row r="481" spans="1:14">
      <c r="A481" s="1">
        <v>156</v>
      </c>
      <c r="B481" s="1">
        <v>511760</v>
      </c>
      <c r="C481" s="2" t="str">
        <f ca="1">VLOOKUP(B481,'Fichier FA (en entrée)'!B:D,3)</f>
        <v>SVGKANZOHI</v>
      </c>
      <c r="D481" s="2" t="str">
        <f ca="1">VLOOKUP(B481,'Fichier FA (en entrée)'!B:E,4)</f>
        <v>Gzydotgucyere</v>
      </c>
      <c r="E481" s="2" t="s">
        <v>17</v>
      </c>
      <c r="F481" s="2" t="s">
        <v>3</v>
      </c>
      <c r="G481" s="1">
        <v>1</v>
      </c>
      <c r="H481" s="1">
        <v>10.71</v>
      </c>
      <c r="I481" s="2" t="s">
        <v>1</v>
      </c>
      <c r="J481" s="1">
        <v>3</v>
      </c>
      <c r="K481" s="2" t="s">
        <v>2244</v>
      </c>
      <c r="L481" s="1">
        <v>0</v>
      </c>
      <c r="M481" s="1">
        <v>4</v>
      </c>
      <c r="N481" s="1">
        <v>0</v>
      </c>
    </row>
    <row r="482" spans="1:14">
      <c r="A482" s="1">
        <v>127</v>
      </c>
      <c r="B482" s="1">
        <v>1084533</v>
      </c>
      <c r="C482" s="2" t="str">
        <f ca="1">VLOOKUP(B482,'Fichier FA (en entrée)'!B:D,3)</f>
        <v>BTGOZFUKGL</v>
      </c>
      <c r="D482" s="2" t="str">
        <f ca="1">VLOOKUP(B482,'Fichier FA (en entrée)'!B:E,4)</f>
        <v>Nmrdfigfyajgc</v>
      </c>
      <c r="E482" s="2" t="s">
        <v>37</v>
      </c>
      <c r="F482" s="2" t="s">
        <v>3</v>
      </c>
      <c r="G482" s="1">
        <v>1</v>
      </c>
      <c r="H482" s="1">
        <v>11.02</v>
      </c>
      <c r="I482" s="2" t="s">
        <v>1</v>
      </c>
      <c r="J482" s="1">
        <v>3</v>
      </c>
      <c r="K482" s="2" t="s">
        <v>2244</v>
      </c>
      <c r="L482" s="1">
        <v>0</v>
      </c>
      <c r="M482" s="1">
        <v>2</v>
      </c>
      <c r="N482" s="1">
        <v>0</v>
      </c>
    </row>
    <row r="483" spans="1:14">
      <c r="A483" s="1">
        <v>101</v>
      </c>
      <c r="B483" s="1">
        <v>1002828</v>
      </c>
      <c r="C483" s="2" t="str">
        <f ca="1">VLOOKUP(B483,'Fichier FA (en entrée)'!B:D,3)</f>
        <v>QUKMFIJQJM</v>
      </c>
      <c r="D483" s="2" t="str">
        <f ca="1">VLOOKUP(B483,'Fichier FA (en entrée)'!B:E,4)</f>
        <v>Hslmvamzzeqlg</v>
      </c>
      <c r="E483" s="2" t="s">
        <v>48</v>
      </c>
      <c r="F483" s="2" t="s">
        <v>3</v>
      </c>
      <c r="G483" s="1">
        <v>1</v>
      </c>
      <c r="H483" s="1">
        <v>11.24</v>
      </c>
      <c r="I483" s="2" t="s">
        <v>1</v>
      </c>
      <c r="J483" s="1">
        <v>3</v>
      </c>
      <c r="K483" s="2" t="s">
        <v>2244</v>
      </c>
      <c r="L483" s="1">
        <v>0</v>
      </c>
      <c r="M483" s="1">
        <v>21</v>
      </c>
      <c r="N483" s="1">
        <v>0</v>
      </c>
    </row>
    <row r="484" spans="1:14">
      <c r="A484" s="1">
        <v>240</v>
      </c>
      <c r="B484" s="1">
        <v>503428</v>
      </c>
      <c r="C484" s="2" t="str">
        <f ca="1">VLOOKUP(B484,'Fichier FA (en entrée)'!B:D,3)</f>
        <v>RRRYQVQXXG</v>
      </c>
      <c r="D484" s="2" t="str">
        <f ca="1">VLOOKUP(B484,'Fichier FA (en entrée)'!B:E,4)</f>
        <v>Wffnippwdsyuz</v>
      </c>
      <c r="E484" s="2" t="s">
        <v>68</v>
      </c>
      <c r="F484" s="2" t="s">
        <v>3</v>
      </c>
      <c r="G484" s="1">
        <v>1</v>
      </c>
      <c r="H484" s="1">
        <v>9.86</v>
      </c>
      <c r="I484" s="2" t="s">
        <v>1</v>
      </c>
      <c r="J484" s="1">
        <v>3</v>
      </c>
      <c r="K484" s="2" t="s">
        <v>2244</v>
      </c>
      <c r="L484" s="1">
        <v>0</v>
      </c>
      <c r="M484" s="1">
        <v>0</v>
      </c>
      <c r="N484" s="1">
        <v>0</v>
      </c>
    </row>
    <row r="485" spans="1:14">
      <c r="A485" s="1">
        <v>157</v>
      </c>
      <c r="B485" s="1">
        <v>778169</v>
      </c>
      <c r="C485" s="2" t="str">
        <f ca="1">VLOOKUP(B485,'Fichier FA (en entrée)'!B:D,3)</f>
        <v>VIFIPZPYVS</v>
      </c>
      <c r="D485" s="2" t="str">
        <f ca="1">VLOOKUP(B485,'Fichier FA (en entrée)'!B:E,4)</f>
        <v>Nislygfvuflne</v>
      </c>
      <c r="E485" s="2" t="s">
        <v>24</v>
      </c>
      <c r="F485" s="2" t="s">
        <v>3</v>
      </c>
      <c r="G485" s="1">
        <v>1</v>
      </c>
      <c r="H485" s="1">
        <v>10.68</v>
      </c>
      <c r="I485" s="2" t="s">
        <v>1</v>
      </c>
      <c r="J485" s="1">
        <v>3</v>
      </c>
      <c r="K485" s="2" t="s">
        <v>2244</v>
      </c>
      <c r="L485" s="1">
        <v>0</v>
      </c>
      <c r="M485" s="1">
        <v>2</v>
      </c>
      <c r="N485" s="1">
        <v>0</v>
      </c>
    </row>
    <row r="486" spans="1:14">
      <c r="A486" s="1">
        <v>29</v>
      </c>
      <c r="B486" s="1">
        <v>241410</v>
      </c>
      <c r="C486" s="2" t="str">
        <f ca="1">VLOOKUP(B486,'Fichier FA (en entrée)'!B:D,3)</f>
        <v>VYQGXLAAYK</v>
      </c>
      <c r="D486" s="2" t="str">
        <f ca="1">VLOOKUP(B486,'Fichier FA (en entrée)'!B:E,4)</f>
        <v>Mnbdwqaqmbgts</v>
      </c>
      <c r="E486" s="2" t="s">
        <v>31</v>
      </c>
      <c r="F486" s="2" t="s">
        <v>3</v>
      </c>
      <c r="G486" s="1">
        <v>1</v>
      </c>
      <c r="H486" s="1">
        <v>12.74</v>
      </c>
      <c r="I486" s="2" t="s">
        <v>1</v>
      </c>
      <c r="J486" s="1">
        <v>3</v>
      </c>
      <c r="K486" s="2" t="s">
        <v>2244</v>
      </c>
      <c r="L486" s="1">
        <v>0</v>
      </c>
      <c r="M486" s="1">
        <v>5</v>
      </c>
      <c r="N486" s="1">
        <v>0</v>
      </c>
    </row>
    <row r="487" spans="1:14">
      <c r="A487" s="1">
        <v>21</v>
      </c>
      <c r="B487" s="1">
        <v>1071111</v>
      </c>
      <c r="C487" s="2" t="str">
        <f ca="1">VLOOKUP(B487,'Fichier FA (en entrée)'!B:D,3)</f>
        <v>UHRPYMFLOW</v>
      </c>
      <c r="D487" s="2" t="str">
        <f ca="1">VLOOKUP(B487,'Fichier FA (en entrée)'!B:E,4)</f>
        <v>Wpckwccwpffis</v>
      </c>
      <c r="E487" s="2" t="s">
        <v>37</v>
      </c>
      <c r="F487" s="2" t="s">
        <v>3</v>
      </c>
      <c r="G487" s="1">
        <v>1</v>
      </c>
      <c r="H487" s="1">
        <v>13.18</v>
      </c>
      <c r="I487" s="2" t="s">
        <v>1</v>
      </c>
      <c r="J487" s="1">
        <v>3</v>
      </c>
      <c r="K487" s="2" t="s">
        <v>2244</v>
      </c>
      <c r="L487" s="1">
        <v>0</v>
      </c>
      <c r="M487" s="1">
        <v>3</v>
      </c>
      <c r="N487" s="1">
        <v>0</v>
      </c>
    </row>
    <row r="488" spans="1:14">
      <c r="A488" s="1">
        <v>406</v>
      </c>
      <c r="B488" s="1">
        <v>594061</v>
      </c>
      <c r="C488" s="2" t="str">
        <f ca="1">VLOOKUP(B488,'Fichier FA (en entrée)'!B:D,3)</f>
        <v>MPIDFLPDLA</v>
      </c>
      <c r="D488" s="2" t="str">
        <f ca="1">VLOOKUP(B488,'Fichier FA (en entrée)'!B:E,4)</f>
        <v>Uynksvmypdrhq</v>
      </c>
      <c r="E488" s="2" t="s">
        <v>18</v>
      </c>
      <c r="F488" s="2" t="s">
        <v>3</v>
      </c>
      <c r="G488" s="1">
        <v>1</v>
      </c>
      <c r="H488" s="1">
        <v>8.61</v>
      </c>
      <c r="I488" s="2" t="s">
        <v>1</v>
      </c>
      <c r="J488" s="1">
        <v>3</v>
      </c>
      <c r="K488" s="2" t="s">
        <v>2244</v>
      </c>
      <c r="L488" s="1">
        <v>0</v>
      </c>
      <c r="M488" s="1">
        <v>24</v>
      </c>
      <c r="N488" s="1">
        <v>0</v>
      </c>
    </row>
    <row r="489" spans="1:14">
      <c r="A489" s="1">
        <v>238</v>
      </c>
      <c r="B489" s="1">
        <v>576367</v>
      </c>
      <c r="C489" s="2" t="str">
        <f ca="1">VLOOKUP(B489,'Fichier FA (en entrée)'!B:D,3)</f>
        <v>VXDHUYJBFZ</v>
      </c>
      <c r="D489" s="2" t="str">
        <f ca="1">VLOOKUP(B489,'Fichier FA (en entrée)'!B:E,4)</f>
        <v>Zyeldjigrlvph</v>
      </c>
      <c r="E489" s="2" t="s">
        <v>20</v>
      </c>
      <c r="F489" s="2" t="s">
        <v>3</v>
      </c>
      <c r="G489" s="1">
        <v>1</v>
      </c>
      <c r="H489" s="1">
        <v>9.8699999999999992</v>
      </c>
      <c r="I489" s="2" t="s">
        <v>1</v>
      </c>
      <c r="J489" s="1">
        <v>3</v>
      </c>
      <c r="K489" s="2" t="s">
        <v>2244</v>
      </c>
      <c r="L489" s="1">
        <v>0</v>
      </c>
      <c r="M489" s="1">
        <v>0</v>
      </c>
      <c r="N489" s="1">
        <v>0</v>
      </c>
    </row>
    <row r="490" spans="1:14">
      <c r="A490" s="1">
        <v>62</v>
      </c>
      <c r="B490" s="1">
        <v>263397</v>
      </c>
      <c r="C490" s="2" t="str">
        <f ca="1">VLOOKUP(B490,'Fichier FA (en entrée)'!B:D,3)</f>
        <v>PSXNRQPXJH</v>
      </c>
      <c r="D490" s="2" t="str">
        <f ca="1">VLOOKUP(B490,'Fichier FA (en entrée)'!B:E,4)</f>
        <v>Ylmnbdlkrampd</v>
      </c>
      <c r="E490" s="2" t="s">
        <v>28</v>
      </c>
      <c r="F490" s="2" t="s">
        <v>3</v>
      </c>
      <c r="G490" s="1">
        <v>1</v>
      </c>
      <c r="H490" s="1">
        <v>11.84</v>
      </c>
      <c r="I490" s="2" t="s">
        <v>1</v>
      </c>
      <c r="J490" s="1">
        <v>3</v>
      </c>
      <c r="K490" s="2" t="s">
        <v>2244</v>
      </c>
      <c r="L490" s="1">
        <v>0</v>
      </c>
      <c r="M490" s="1">
        <v>2</v>
      </c>
      <c r="N490" s="1">
        <v>0</v>
      </c>
    </row>
    <row r="491" spans="1:14">
      <c r="A491" s="1">
        <v>492</v>
      </c>
      <c r="B491" s="1">
        <v>147340</v>
      </c>
      <c r="C491" s="2" t="str">
        <f ca="1">VLOOKUP(B491,'Fichier FA (en entrée)'!B:D,3)</f>
        <v>ABCEXDRZID</v>
      </c>
      <c r="D491" s="2" t="str">
        <f ca="1">VLOOKUP(B491,'Fichier FA (en entrée)'!B:E,4)</f>
        <v>Htvdtdpouwvjo</v>
      </c>
      <c r="E491" s="2" t="s">
        <v>19</v>
      </c>
      <c r="F491" s="2" t="s">
        <v>3</v>
      </c>
      <c r="G491" s="1">
        <v>1</v>
      </c>
      <c r="H491" s="1">
        <v>7.12</v>
      </c>
      <c r="I491" s="2" t="s">
        <v>1</v>
      </c>
      <c r="J491" s="1">
        <v>3</v>
      </c>
      <c r="K491" s="2" t="s">
        <v>2244</v>
      </c>
      <c r="L491" s="1">
        <v>0</v>
      </c>
      <c r="M491" s="1">
        <v>17</v>
      </c>
      <c r="N491" s="1">
        <v>0</v>
      </c>
    </row>
    <row r="492" spans="1:14">
      <c r="A492" s="1">
        <v>403</v>
      </c>
      <c r="B492" s="1">
        <v>690399</v>
      </c>
      <c r="C492" s="2" t="str">
        <f ca="1">VLOOKUP(B492,'Fichier FA (en entrée)'!B:D,3)</f>
        <v>NITEKGQEMK</v>
      </c>
      <c r="D492" s="2" t="str">
        <f ca="1">VLOOKUP(B492,'Fichier FA (en entrée)'!B:E,4)</f>
        <v>Gntgdnltinaez</v>
      </c>
      <c r="E492" s="2" t="s">
        <v>27</v>
      </c>
      <c r="F492" s="2" t="s">
        <v>3</v>
      </c>
      <c r="G492" s="1">
        <v>1</v>
      </c>
      <c r="H492" s="1">
        <v>8.6300000000000008</v>
      </c>
      <c r="I492" s="2" t="s">
        <v>1</v>
      </c>
      <c r="J492" s="1">
        <v>3</v>
      </c>
      <c r="K492" s="2" t="s">
        <v>2244</v>
      </c>
      <c r="L492" s="1">
        <v>0</v>
      </c>
      <c r="M492" s="1">
        <v>18</v>
      </c>
      <c r="N492" s="1">
        <v>0</v>
      </c>
    </row>
    <row r="493" spans="1:14">
      <c r="A493" s="2" t="s">
        <v>2</v>
      </c>
      <c r="B493" s="1">
        <v>1110385</v>
      </c>
      <c r="C493" s="2" t="str">
        <f ca="1">VLOOKUP(B493,'Fichier FA (en entrée)'!B:D,3)</f>
        <v>PJNCQTONUR</v>
      </c>
      <c r="D493" s="2" t="str">
        <f ca="1">VLOOKUP(B493,'Fichier FA (en entrée)'!B:E,4)</f>
        <v>Aeowpqjtqgwtm</v>
      </c>
      <c r="E493" s="2" t="s">
        <v>7</v>
      </c>
      <c r="F493" s="2" t="s">
        <v>3</v>
      </c>
      <c r="G493" s="1">
        <v>1</v>
      </c>
      <c r="H493" s="2" t="s">
        <v>2</v>
      </c>
      <c r="I493" s="2" t="s">
        <v>1</v>
      </c>
      <c r="J493" s="1">
        <v>0</v>
      </c>
      <c r="K493" s="2" t="s">
        <v>2244</v>
      </c>
      <c r="L493" s="1">
        <v>0</v>
      </c>
      <c r="M493" s="1">
        <v>3</v>
      </c>
      <c r="N493" s="1">
        <v>0</v>
      </c>
    </row>
    <row r="494" spans="1:14">
      <c r="A494" s="1">
        <v>428</v>
      </c>
      <c r="B494" s="1">
        <v>651432</v>
      </c>
      <c r="C494" s="2" t="str">
        <f ca="1">VLOOKUP(B494,'Fichier FA (en entrée)'!B:D,3)</f>
        <v>KVYPZNJXIJ</v>
      </c>
      <c r="D494" s="2" t="str">
        <f ca="1">VLOOKUP(B494,'Fichier FA (en entrée)'!B:E,4)</f>
        <v>Pzjkrhnmgguzp</v>
      </c>
      <c r="E494" s="2" t="s">
        <v>19</v>
      </c>
      <c r="F494" s="2" t="s">
        <v>3</v>
      </c>
      <c r="G494" s="1">
        <v>1</v>
      </c>
      <c r="H494" s="1">
        <v>8.3800000000000008</v>
      </c>
      <c r="I494" s="2" t="s">
        <v>1</v>
      </c>
      <c r="J494" s="1">
        <v>3</v>
      </c>
      <c r="K494" s="2" t="s">
        <v>2244</v>
      </c>
      <c r="L494" s="1">
        <v>0</v>
      </c>
      <c r="M494" s="1">
        <v>16</v>
      </c>
      <c r="N494" s="1">
        <v>0</v>
      </c>
    </row>
    <row r="495" spans="1:14">
      <c r="A495" s="1">
        <v>526</v>
      </c>
      <c r="B495" s="1">
        <v>1155302</v>
      </c>
      <c r="C495" s="2" t="str">
        <f ca="1">VLOOKUP(B495,'Fichier FA (en entrée)'!B:D,3)</f>
        <v>ZAHBQEWPYZ</v>
      </c>
      <c r="D495" s="2" t="str">
        <f ca="1">VLOOKUP(B495,'Fichier FA (en entrée)'!B:E,4)</f>
        <v>Hsrfkjpalcako</v>
      </c>
      <c r="E495" s="2" t="s">
        <v>16</v>
      </c>
      <c r="F495" s="2" t="s">
        <v>3</v>
      </c>
      <c r="G495" s="1">
        <v>1</v>
      </c>
      <c r="H495" s="1">
        <v>4.92</v>
      </c>
      <c r="I495" s="2" t="s">
        <v>1</v>
      </c>
      <c r="J495" s="1">
        <v>3</v>
      </c>
      <c r="K495" s="2" t="s">
        <v>2244</v>
      </c>
      <c r="L495" s="1">
        <v>0</v>
      </c>
      <c r="M495" s="1">
        <v>21</v>
      </c>
      <c r="N495" s="1">
        <v>0</v>
      </c>
    </row>
    <row r="496" spans="1:14">
      <c r="A496" s="1">
        <v>222</v>
      </c>
      <c r="B496" s="1">
        <v>300985</v>
      </c>
      <c r="C496" s="2" t="str">
        <f ca="1">VLOOKUP(B496,'Fichier FA (en entrée)'!B:D,3)</f>
        <v>QTSIOXRAGB</v>
      </c>
      <c r="D496" s="2" t="str">
        <f ca="1">VLOOKUP(B496,'Fichier FA (en entrée)'!B:E,4)</f>
        <v>Udobulveivntq</v>
      </c>
      <c r="E496" s="2" t="s">
        <v>28</v>
      </c>
      <c r="F496" s="2" t="s">
        <v>3</v>
      </c>
      <c r="G496" s="1">
        <v>1</v>
      </c>
      <c r="H496" s="1">
        <v>10.01</v>
      </c>
      <c r="I496" s="2" t="s">
        <v>1</v>
      </c>
      <c r="J496" s="1">
        <v>3</v>
      </c>
      <c r="K496" s="2" t="s">
        <v>2244</v>
      </c>
      <c r="L496" s="1">
        <v>0</v>
      </c>
      <c r="M496" s="1">
        <v>4</v>
      </c>
      <c r="N496" s="1">
        <v>0</v>
      </c>
    </row>
    <row r="497" spans="1:14">
      <c r="A497" s="1">
        <v>216</v>
      </c>
      <c r="B497" s="1">
        <v>524408</v>
      </c>
      <c r="C497" s="2" t="str">
        <f ca="1">VLOOKUP(B497,'Fichier FA (en entrée)'!B:D,3)</f>
        <v>QSVAAPYWZA</v>
      </c>
      <c r="D497" s="2" t="str">
        <f ca="1">VLOOKUP(B497,'Fichier FA (en entrée)'!B:E,4)</f>
        <v>Scgioelbksehg</v>
      </c>
      <c r="E497" s="2" t="s">
        <v>18</v>
      </c>
      <c r="F497" s="2" t="s">
        <v>3</v>
      </c>
      <c r="G497" s="1">
        <v>1</v>
      </c>
      <c r="H497" s="1">
        <v>10.050000000000001</v>
      </c>
      <c r="I497" s="2" t="s">
        <v>1</v>
      </c>
      <c r="J497" s="1">
        <v>3</v>
      </c>
      <c r="K497" s="2" t="s">
        <v>2244</v>
      </c>
      <c r="L497" s="1">
        <v>0</v>
      </c>
      <c r="M497" s="1">
        <v>16</v>
      </c>
      <c r="N497" s="1">
        <v>0</v>
      </c>
    </row>
    <row r="498" spans="1:14">
      <c r="A498" s="1">
        <v>320</v>
      </c>
      <c r="B498" s="1">
        <v>576383</v>
      </c>
      <c r="C498" s="2" t="str">
        <f ca="1">VLOOKUP(B498,'Fichier FA (en entrée)'!B:D,3)</f>
        <v>ESZSIUWHXP</v>
      </c>
      <c r="D498" s="2" t="str">
        <f ca="1">VLOOKUP(B498,'Fichier FA (en entrée)'!B:E,4)</f>
        <v>Wjitzmskxgpse</v>
      </c>
      <c r="E498" s="2" t="s">
        <v>15</v>
      </c>
      <c r="F498" s="2" t="s">
        <v>3</v>
      </c>
      <c r="G498" s="1">
        <v>1</v>
      </c>
      <c r="H498" s="1">
        <v>9.1999999999999993</v>
      </c>
      <c r="I498" s="2" t="s">
        <v>1</v>
      </c>
      <c r="J498" s="1">
        <v>3</v>
      </c>
      <c r="K498" s="2" t="s">
        <v>2244</v>
      </c>
      <c r="L498" s="1">
        <v>0</v>
      </c>
      <c r="M498" s="1">
        <v>1</v>
      </c>
      <c r="N498" s="1">
        <v>0</v>
      </c>
    </row>
    <row r="499" spans="1:14">
      <c r="A499" s="1">
        <v>134</v>
      </c>
      <c r="B499" s="1">
        <v>503172</v>
      </c>
      <c r="C499" s="2" t="str">
        <f ca="1">VLOOKUP(B499,'Fichier FA (en entrée)'!B:D,3)</f>
        <v>ORWOWKEZGA</v>
      </c>
      <c r="D499" s="2" t="str">
        <f ca="1">VLOOKUP(B499,'Fichier FA (en entrée)'!B:E,4)</f>
        <v>Tbgrqtqknyfnx</v>
      </c>
      <c r="E499" s="2" t="s">
        <v>38</v>
      </c>
      <c r="F499" s="2" t="s">
        <v>3</v>
      </c>
      <c r="G499" s="1">
        <v>1</v>
      </c>
      <c r="H499" s="1">
        <v>10.98</v>
      </c>
      <c r="I499" s="2" t="s">
        <v>1</v>
      </c>
      <c r="J499" s="1">
        <v>3</v>
      </c>
      <c r="K499" s="2" t="s">
        <v>2244</v>
      </c>
      <c r="L499" s="1">
        <v>0</v>
      </c>
      <c r="M499" s="1">
        <v>0</v>
      </c>
      <c r="N499" s="1">
        <v>0</v>
      </c>
    </row>
    <row r="500" spans="1:14">
      <c r="A500" s="1">
        <v>262</v>
      </c>
      <c r="B500" s="1">
        <v>780979</v>
      </c>
      <c r="C500" s="2" t="str">
        <f ca="1">VLOOKUP(B500,'Fichier FA (en entrée)'!B:D,3)</f>
        <v>PKKKHWGEFW</v>
      </c>
      <c r="D500" s="2" t="str">
        <f ca="1">VLOOKUP(B500,'Fichier FA (en entrée)'!B:E,4)</f>
        <v>Zbwjhmtvbfhxk</v>
      </c>
      <c r="E500" s="2" t="s">
        <v>19</v>
      </c>
      <c r="F500" s="2" t="s">
        <v>3</v>
      </c>
      <c r="G500" s="1">
        <v>1</v>
      </c>
      <c r="H500" s="1">
        <v>9.74</v>
      </c>
      <c r="I500" s="2" t="s">
        <v>1</v>
      </c>
      <c r="J500" s="1">
        <v>3</v>
      </c>
      <c r="K500" s="2" t="s">
        <v>2244</v>
      </c>
      <c r="L500" s="1">
        <v>0</v>
      </c>
      <c r="M500" s="1">
        <v>18</v>
      </c>
      <c r="N500" s="1">
        <v>0</v>
      </c>
    </row>
    <row r="501" spans="1:14">
      <c r="A501" s="1">
        <v>228</v>
      </c>
      <c r="B501" s="1">
        <v>267403</v>
      </c>
      <c r="C501" s="2" t="str">
        <f ca="1">VLOOKUP(B501,'Fichier FA (en entrée)'!B:D,3)</f>
        <v>TDCWUHDFQF</v>
      </c>
      <c r="D501" s="2" t="str">
        <f ca="1">VLOOKUP(B501,'Fichier FA (en entrée)'!B:E,4)</f>
        <v>Tuzyjtikbyvkp</v>
      </c>
      <c r="E501" s="2" t="s">
        <v>27</v>
      </c>
      <c r="F501" s="2" t="s">
        <v>3</v>
      </c>
      <c r="G501" s="1">
        <v>1</v>
      </c>
      <c r="H501" s="1">
        <v>9.94</v>
      </c>
      <c r="I501" s="2" t="s">
        <v>1</v>
      </c>
      <c r="J501" s="1">
        <v>3</v>
      </c>
      <c r="K501" s="2" t="s">
        <v>2244</v>
      </c>
      <c r="L501" s="1">
        <v>0</v>
      </c>
      <c r="M501" s="1">
        <v>8</v>
      </c>
      <c r="N501" s="1">
        <v>0</v>
      </c>
    </row>
    <row r="502" spans="1:14">
      <c r="A502" s="1">
        <v>169</v>
      </c>
      <c r="B502" s="1">
        <v>411566</v>
      </c>
      <c r="C502" s="2" t="str">
        <f ca="1">VLOOKUP(B502,'Fichier FA (en entrée)'!B:D,3)</f>
        <v>FDDIWCLJNT</v>
      </c>
      <c r="D502" s="2" t="str">
        <f ca="1">VLOOKUP(B502,'Fichier FA (en entrée)'!B:E,4)</f>
        <v>Qwodjzghrifof</v>
      </c>
      <c r="E502" s="2" t="s">
        <v>20</v>
      </c>
      <c r="F502" s="2" t="s">
        <v>3</v>
      </c>
      <c r="G502" s="1">
        <v>1</v>
      </c>
      <c r="H502" s="1">
        <v>10.58</v>
      </c>
      <c r="I502" s="2" t="s">
        <v>1</v>
      </c>
      <c r="J502" s="1">
        <v>3</v>
      </c>
      <c r="K502" s="2" t="s">
        <v>2244</v>
      </c>
      <c r="L502" s="1">
        <v>0</v>
      </c>
      <c r="M502" s="1">
        <v>7</v>
      </c>
      <c r="N502" s="1">
        <v>0</v>
      </c>
    </row>
    <row r="503" spans="1:14">
      <c r="A503" s="1">
        <v>378</v>
      </c>
      <c r="B503" s="1">
        <v>308705</v>
      </c>
      <c r="C503" s="2" t="str">
        <f ca="1">VLOOKUP(B503,'Fichier FA (en entrée)'!B:D,3)</f>
        <v>YEFAMRAIVQ</v>
      </c>
      <c r="D503" s="2" t="str">
        <f ca="1">VLOOKUP(B503,'Fichier FA (en entrée)'!B:E,4)</f>
        <v>Oqoevlctgjgct</v>
      </c>
      <c r="E503" s="2" t="s">
        <v>23</v>
      </c>
      <c r="F503" s="2" t="s">
        <v>3</v>
      </c>
      <c r="G503" s="1">
        <v>1</v>
      </c>
      <c r="H503" s="1">
        <v>8.81</v>
      </c>
      <c r="I503" s="2" t="s">
        <v>1</v>
      </c>
      <c r="J503" s="1">
        <v>3</v>
      </c>
      <c r="K503" s="2" t="s">
        <v>2244</v>
      </c>
      <c r="L503" s="1">
        <v>0</v>
      </c>
      <c r="M503" s="1">
        <v>2</v>
      </c>
      <c r="N503" s="1">
        <v>0</v>
      </c>
    </row>
    <row r="504" spans="1:14">
      <c r="A504" s="1">
        <v>454</v>
      </c>
      <c r="B504" s="1">
        <v>524266</v>
      </c>
      <c r="C504" s="2" t="str">
        <f ca="1">VLOOKUP(B504,'Fichier FA (en entrée)'!B:D,3)</f>
        <v>MYMLKMBFIP</v>
      </c>
      <c r="D504" s="2" t="str">
        <f ca="1">VLOOKUP(B504,'Fichier FA (en entrée)'!B:E,4)</f>
        <v>Kczaqyyvkftcz</v>
      </c>
      <c r="E504" s="2" t="s">
        <v>18</v>
      </c>
      <c r="F504" s="2" t="s">
        <v>3</v>
      </c>
      <c r="G504" s="1">
        <v>1</v>
      </c>
      <c r="H504" s="1">
        <v>8.02</v>
      </c>
      <c r="I504" s="2" t="s">
        <v>1</v>
      </c>
      <c r="J504" s="1">
        <v>3</v>
      </c>
      <c r="K504" s="2" t="s">
        <v>2244</v>
      </c>
      <c r="L504" s="1">
        <v>0</v>
      </c>
      <c r="M504" s="1">
        <v>16</v>
      </c>
      <c r="N504" s="1">
        <v>0</v>
      </c>
    </row>
    <row r="505" spans="1:14">
      <c r="A505" s="1">
        <v>485</v>
      </c>
      <c r="B505" s="1">
        <v>192422</v>
      </c>
      <c r="C505" s="2" t="str">
        <f ca="1">VLOOKUP(B505,'Fichier FA (en entrée)'!B:D,3)</f>
        <v>MZBUPLYRSB</v>
      </c>
      <c r="D505" s="2" t="str">
        <f ca="1">VLOOKUP(B505,'Fichier FA (en entrée)'!B:E,4)</f>
        <v>Puswevjmxivmr</v>
      </c>
      <c r="E505" s="2" t="s">
        <v>14</v>
      </c>
      <c r="F505" s="2" t="s">
        <v>3</v>
      </c>
      <c r="G505" s="1">
        <v>1</v>
      </c>
      <c r="H505" s="1">
        <v>7.26</v>
      </c>
      <c r="I505" s="2" t="s">
        <v>1</v>
      </c>
      <c r="J505" s="1">
        <v>3</v>
      </c>
      <c r="K505" s="2" t="s">
        <v>2244</v>
      </c>
      <c r="L505" s="1">
        <v>0</v>
      </c>
      <c r="M505" s="1">
        <v>20</v>
      </c>
      <c r="N505" s="1">
        <v>0</v>
      </c>
    </row>
    <row r="506" spans="1:14">
      <c r="A506" s="1">
        <v>281</v>
      </c>
      <c r="B506" s="1">
        <v>1070059</v>
      </c>
      <c r="C506" s="2" t="str">
        <f ca="1">VLOOKUP(B506,'Fichier FA (en entrée)'!B:D,3)</f>
        <v>UOPVKYJLFB</v>
      </c>
      <c r="D506" s="2" t="str">
        <f ca="1">VLOOKUP(B506,'Fichier FA (en entrée)'!B:E,4)</f>
        <v>Oqqbpgmvswzua</v>
      </c>
      <c r="E506" s="2" t="s">
        <v>46</v>
      </c>
      <c r="F506" s="2" t="s">
        <v>3</v>
      </c>
      <c r="G506" s="1">
        <v>1</v>
      </c>
      <c r="H506" s="1">
        <v>9.5399999999999991</v>
      </c>
      <c r="I506" s="2" t="s">
        <v>1</v>
      </c>
      <c r="J506" s="1">
        <v>3</v>
      </c>
      <c r="K506" s="2" t="s">
        <v>2244</v>
      </c>
      <c r="L506" s="1">
        <v>0</v>
      </c>
      <c r="M506" s="1">
        <v>28</v>
      </c>
      <c r="N506" s="1">
        <v>0</v>
      </c>
    </row>
    <row r="507" spans="1:14">
      <c r="A507" s="1">
        <v>375</v>
      </c>
      <c r="B507" s="1">
        <v>677990</v>
      </c>
      <c r="C507" s="2" t="str">
        <f ca="1">VLOOKUP(B507,'Fichier FA (en entrée)'!B:D,3)</f>
        <v>WYMRGRJFUD</v>
      </c>
      <c r="D507" s="2" t="str">
        <f ca="1">VLOOKUP(B507,'Fichier FA (en entrée)'!B:E,4)</f>
        <v>Rwulmfgkfgqsa</v>
      </c>
      <c r="E507" s="2" t="s">
        <v>14</v>
      </c>
      <c r="F507" s="2" t="s">
        <v>3</v>
      </c>
      <c r="G507" s="1">
        <v>1</v>
      </c>
      <c r="H507" s="1">
        <v>8.83</v>
      </c>
      <c r="I507" s="2" t="s">
        <v>1</v>
      </c>
      <c r="J507" s="1">
        <v>3</v>
      </c>
      <c r="K507" s="2" t="s">
        <v>2244</v>
      </c>
      <c r="L507" s="1">
        <v>0</v>
      </c>
      <c r="M507" s="1">
        <v>20</v>
      </c>
      <c r="N507" s="1">
        <v>0</v>
      </c>
    </row>
    <row r="508" spans="1:14">
      <c r="A508" s="1">
        <v>72</v>
      </c>
      <c r="B508" s="1">
        <v>451083</v>
      </c>
      <c r="C508" s="2" t="str">
        <f ca="1">VLOOKUP(B508,'Fichier FA (en entrée)'!B:D,3)</f>
        <v>XTZURSFOMH</v>
      </c>
      <c r="D508" s="2" t="str">
        <f ca="1">VLOOKUP(B508,'Fichier FA (en entrée)'!B:E,4)</f>
        <v>Tccniltlkjfcu</v>
      </c>
      <c r="E508" s="2" t="s">
        <v>14</v>
      </c>
      <c r="F508" s="2" t="s">
        <v>3</v>
      </c>
      <c r="G508" s="1">
        <v>1</v>
      </c>
      <c r="H508" s="1">
        <v>11.66</v>
      </c>
      <c r="I508" s="2" t="s">
        <v>1</v>
      </c>
      <c r="J508" s="1">
        <v>3</v>
      </c>
      <c r="K508" s="2" t="s">
        <v>2244</v>
      </c>
      <c r="L508" s="1">
        <v>0</v>
      </c>
      <c r="M508" s="1">
        <v>16</v>
      </c>
      <c r="N508" s="1">
        <v>0</v>
      </c>
    </row>
    <row r="509" spans="1:14">
      <c r="A509" s="1">
        <v>190</v>
      </c>
      <c r="B509" s="1">
        <v>268346</v>
      </c>
      <c r="C509" s="2" t="str">
        <f ca="1">VLOOKUP(B509,'Fichier FA (en entrée)'!B:D,3)</f>
        <v>OUPAWMKMWT</v>
      </c>
      <c r="D509" s="2" t="str">
        <f ca="1">VLOOKUP(B509,'Fichier FA (en entrée)'!B:E,4)</f>
        <v>Ggxunzaawijbg</v>
      </c>
      <c r="E509" s="2" t="s">
        <v>17</v>
      </c>
      <c r="F509" s="2" t="s">
        <v>3</v>
      </c>
      <c r="G509" s="1">
        <v>1</v>
      </c>
      <c r="H509" s="1">
        <v>10.33</v>
      </c>
      <c r="I509" s="2" t="s">
        <v>1</v>
      </c>
      <c r="J509" s="1">
        <v>3</v>
      </c>
      <c r="K509" s="2" t="s">
        <v>2244</v>
      </c>
      <c r="L509" s="1">
        <v>0</v>
      </c>
      <c r="M509" s="1">
        <v>2</v>
      </c>
      <c r="N509" s="1">
        <v>0</v>
      </c>
    </row>
    <row r="510" spans="1:14">
      <c r="A510" s="1">
        <v>100</v>
      </c>
      <c r="B510" s="1">
        <v>524405</v>
      </c>
      <c r="C510" s="2" t="str">
        <f ca="1">VLOOKUP(B510,'Fichier FA (en entrée)'!B:D,3)</f>
        <v>ORGWJKACNM</v>
      </c>
      <c r="D510" s="2" t="str">
        <f ca="1">VLOOKUP(B510,'Fichier FA (en entrée)'!B:E,4)</f>
        <v>Qgxvcchwjldtc</v>
      </c>
      <c r="E510" s="2" t="s">
        <v>27</v>
      </c>
      <c r="F510" s="2" t="s">
        <v>3</v>
      </c>
      <c r="G510" s="1">
        <v>1</v>
      </c>
      <c r="H510" s="1">
        <v>11.26</v>
      </c>
      <c r="I510" s="2" t="s">
        <v>1</v>
      </c>
      <c r="J510" s="1">
        <v>3</v>
      </c>
      <c r="K510" s="2" t="s">
        <v>2244</v>
      </c>
      <c r="L510" s="1">
        <v>0</v>
      </c>
      <c r="M510" s="1">
        <v>14</v>
      </c>
      <c r="N510" s="1">
        <v>0</v>
      </c>
    </row>
    <row r="511" spans="1:14">
      <c r="A511" s="1">
        <v>222</v>
      </c>
      <c r="B511" s="1">
        <v>639696</v>
      </c>
      <c r="C511" s="2" t="str">
        <f ca="1">VLOOKUP(B511,'Fichier FA (en entrée)'!B:D,3)</f>
        <v>KEVCBGVTCB</v>
      </c>
      <c r="D511" s="2" t="str">
        <f ca="1">VLOOKUP(B511,'Fichier FA (en entrée)'!B:E,4)</f>
        <v>Uhqulbihovouk</v>
      </c>
      <c r="E511" s="2" t="s">
        <v>19</v>
      </c>
      <c r="F511" s="2" t="s">
        <v>3</v>
      </c>
      <c r="G511" s="1">
        <v>1</v>
      </c>
      <c r="H511" s="1">
        <v>10.01</v>
      </c>
      <c r="I511" s="2" t="s">
        <v>1</v>
      </c>
      <c r="J511" s="1">
        <v>3</v>
      </c>
      <c r="K511" s="2" t="s">
        <v>2244</v>
      </c>
      <c r="L511" s="1">
        <v>0</v>
      </c>
      <c r="M511" s="1">
        <v>16</v>
      </c>
      <c r="N511" s="1">
        <v>0</v>
      </c>
    </row>
    <row r="512" spans="1:14">
      <c r="A512" s="1">
        <v>524</v>
      </c>
      <c r="B512" s="1">
        <v>214237</v>
      </c>
      <c r="C512" s="2" t="str">
        <f ca="1">VLOOKUP(B512,'Fichier FA (en entrée)'!B:D,3)</f>
        <v>VINGWYDMPA</v>
      </c>
      <c r="D512" s="2" t="str">
        <f ca="1">VLOOKUP(B512,'Fichier FA (en entrée)'!B:E,4)</f>
        <v>Wsnualgoqhnmj</v>
      </c>
      <c r="E512" s="2" t="s">
        <v>18</v>
      </c>
      <c r="F512" s="2" t="s">
        <v>3</v>
      </c>
      <c r="G512" s="1">
        <v>1</v>
      </c>
      <c r="H512" s="1">
        <v>5.29</v>
      </c>
      <c r="I512" s="2" t="s">
        <v>1</v>
      </c>
      <c r="J512" s="1">
        <v>3</v>
      </c>
      <c r="K512" s="2" t="s">
        <v>2244</v>
      </c>
      <c r="L512" s="1">
        <v>0</v>
      </c>
      <c r="M512" s="1">
        <v>18</v>
      </c>
      <c r="N512" s="1">
        <v>0</v>
      </c>
    </row>
    <row r="513" spans="1:14">
      <c r="A513" s="1">
        <v>339</v>
      </c>
      <c r="B513" s="1">
        <v>629988</v>
      </c>
      <c r="C513" s="2" t="str">
        <f ca="1">VLOOKUP(B513,'Fichier FA (en entrée)'!B:D,3)</f>
        <v>NPNMBKOTEH</v>
      </c>
      <c r="D513" s="2" t="str">
        <f ca="1">VLOOKUP(B513,'Fichier FA (en entrée)'!B:E,4)</f>
        <v>Kvyejatjzxgfl</v>
      </c>
      <c r="E513" s="2" t="s">
        <v>19</v>
      </c>
      <c r="F513" s="2" t="s">
        <v>3</v>
      </c>
      <c r="G513" s="1">
        <v>1</v>
      </c>
      <c r="H513" s="1">
        <v>9.1199999999999992</v>
      </c>
      <c r="I513" s="2" t="s">
        <v>1</v>
      </c>
      <c r="J513" s="1">
        <v>3</v>
      </c>
      <c r="K513" s="2" t="s">
        <v>2244</v>
      </c>
      <c r="L513" s="1">
        <v>0</v>
      </c>
      <c r="M513" s="1">
        <v>17</v>
      </c>
      <c r="N513" s="1">
        <v>0</v>
      </c>
    </row>
    <row r="514" spans="1:14">
      <c r="A514" s="1">
        <v>243</v>
      </c>
      <c r="B514" s="1">
        <v>510259</v>
      </c>
      <c r="C514" s="2" t="str">
        <f ca="1">VLOOKUP(B514,'Fichier FA (en entrée)'!B:D,3)</f>
        <v>ZTOTNEMJWC</v>
      </c>
      <c r="D514" s="2" t="str">
        <f ca="1">VLOOKUP(B514,'Fichier FA (en entrée)'!B:E,4)</f>
        <v>Oesdwjlzbwlie</v>
      </c>
      <c r="E514" s="2" t="s">
        <v>19</v>
      </c>
      <c r="F514" s="2" t="s">
        <v>3</v>
      </c>
      <c r="G514" s="1">
        <v>1</v>
      </c>
      <c r="H514" s="1">
        <v>9.85</v>
      </c>
      <c r="I514" s="2" t="s">
        <v>1</v>
      </c>
      <c r="J514" s="1">
        <v>3</v>
      </c>
      <c r="K514" s="2" t="s">
        <v>2244</v>
      </c>
      <c r="L514" s="1">
        <v>0</v>
      </c>
      <c r="M514" s="1">
        <v>18</v>
      </c>
      <c r="N514" s="1">
        <v>0</v>
      </c>
    </row>
    <row r="515" spans="1:14">
      <c r="A515" s="1">
        <v>316</v>
      </c>
      <c r="B515" s="1">
        <v>604518</v>
      </c>
      <c r="C515" s="2" t="str">
        <f ca="1">VLOOKUP(B515,'Fichier FA (en entrée)'!B:D,3)</f>
        <v>PXINVMYPPV</v>
      </c>
      <c r="D515" s="2" t="str">
        <f ca="1">VLOOKUP(B515,'Fichier FA (en entrée)'!B:E,4)</f>
        <v>Rxnrhdywcfuqx</v>
      </c>
      <c r="E515" s="2" t="s">
        <v>28</v>
      </c>
      <c r="F515" s="2" t="s">
        <v>3</v>
      </c>
      <c r="G515" s="1">
        <v>1</v>
      </c>
      <c r="H515" s="1">
        <v>9.23</v>
      </c>
      <c r="I515" s="2" t="s">
        <v>1</v>
      </c>
      <c r="J515" s="1">
        <v>3</v>
      </c>
      <c r="K515" s="2" t="s">
        <v>2244</v>
      </c>
      <c r="L515" s="1">
        <v>0</v>
      </c>
      <c r="M515" s="1">
        <v>2</v>
      </c>
      <c r="N515" s="1">
        <v>0</v>
      </c>
    </row>
    <row r="516" spans="1:14">
      <c r="A516" s="1">
        <v>452</v>
      </c>
      <c r="B516" s="1">
        <v>438190</v>
      </c>
      <c r="C516" s="2" t="str">
        <f ca="1">VLOOKUP(B516,'Fichier FA (en entrée)'!B:D,3)</f>
        <v>LNVHTKJACC</v>
      </c>
      <c r="D516" s="2" t="str">
        <f ca="1">VLOOKUP(B516,'Fichier FA (en entrée)'!B:E,4)</f>
        <v>Iblbevszrhkvf</v>
      </c>
      <c r="E516" s="2" t="s">
        <v>19</v>
      </c>
      <c r="F516" s="2" t="s">
        <v>3</v>
      </c>
      <c r="G516" s="1">
        <v>1</v>
      </c>
      <c r="H516" s="1">
        <v>8.0299999999999994</v>
      </c>
      <c r="I516" s="2" t="s">
        <v>1</v>
      </c>
      <c r="J516" s="1">
        <v>3</v>
      </c>
      <c r="K516" s="2" t="s">
        <v>2244</v>
      </c>
      <c r="L516" s="1">
        <v>0</v>
      </c>
      <c r="M516" s="1">
        <v>18</v>
      </c>
      <c r="N516" s="1">
        <v>0</v>
      </c>
    </row>
    <row r="517" spans="1:14">
      <c r="A517" s="1">
        <v>82</v>
      </c>
      <c r="B517" s="1">
        <v>1064549</v>
      </c>
      <c r="C517" s="2" t="str">
        <f ca="1">VLOOKUP(B517,'Fichier FA (en entrée)'!B:D,3)</f>
        <v>CQNQMMNZEI</v>
      </c>
      <c r="D517" s="2" t="str">
        <f ca="1">VLOOKUP(B517,'Fichier FA (en entrée)'!B:E,4)</f>
        <v>Udlotsjxdyqbm</v>
      </c>
      <c r="E517" s="2" t="s">
        <v>69</v>
      </c>
      <c r="F517" s="2" t="s">
        <v>3</v>
      </c>
      <c r="G517" s="1">
        <v>1</v>
      </c>
      <c r="H517" s="1">
        <v>11.52</v>
      </c>
      <c r="I517" s="2" t="s">
        <v>1</v>
      </c>
      <c r="J517" s="1">
        <v>3</v>
      </c>
      <c r="K517" s="2" t="s">
        <v>2244</v>
      </c>
      <c r="L517" s="1">
        <v>0</v>
      </c>
      <c r="M517" s="1">
        <v>1</v>
      </c>
      <c r="N517" s="1">
        <v>0</v>
      </c>
    </row>
    <row r="518" spans="1:14">
      <c r="A518" s="1">
        <v>501</v>
      </c>
      <c r="B518" s="1">
        <v>222297</v>
      </c>
      <c r="C518" s="2" t="str">
        <f ca="1">VLOOKUP(B518,'Fichier FA (en entrée)'!B:D,3)</f>
        <v>RMSTYXDSFC</v>
      </c>
      <c r="D518" s="2" t="str">
        <f ca="1">VLOOKUP(B518,'Fichier FA (en entrée)'!B:E,4)</f>
        <v>Zwstjjjaznqyq</v>
      </c>
      <c r="E518" s="2" t="s">
        <v>30</v>
      </c>
      <c r="F518" s="2" t="s">
        <v>3</v>
      </c>
      <c r="G518" s="1">
        <v>1</v>
      </c>
      <c r="H518" s="1">
        <v>6.78</v>
      </c>
      <c r="I518" s="2" t="s">
        <v>1</v>
      </c>
      <c r="J518" s="1">
        <v>3</v>
      </c>
      <c r="K518" s="2" t="s">
        <v>2244</v>
      </c>
      <c r="L518" s="1">
        <v>0</v>
      </c>
      <c r="M518" s="1">
        <v>1</v>
      </c>
      <c r="N518" s="1">
        <v>0</v>
      </c>
    </row>
    <row r="519" spans="1:14">
      <c r="A519" s="1">
        <v>447</v>
      </c>
      <c r="B519" s="1">
        <v>451015</v>
      </c>
      <c r="C519" s="2" t="str">
        <f ca="1">VLOOKUP(B519,'Fichier FA (en entrée)'!B:D,3)</f>
        <v>YIUKJNTPUO</v>
      </c>
      <c r="D519" s="2" t="str">
        <f ca="1">VLOOKUP(B519,'Fichier FA (en entrée)'!B:E,4)</f>
        <v>Lkhrjgxzmvzkb</v>
      </c>
      <c r="E519" s="2" t="s">
        <v>14</v>
      </c>
      <c r="F519" s="2" t="s">
        <v>3</v>
      </c>
      <c r="G519" s="1">
        <v>1</v>
      </c>
      <c r="H519" s="1">
        <v>8.1</v>
      </c>
      <c r="I519" s="2" t="s">
        <v>1</v>
      </c>
      <c r="J519" s="1">
        <v>3</v>
      </c>
      <c r="K519" s="2" t="s">
        <v>2244</v>
      </c>
      <c r="L519" s="1">
        <v>0</v>
      </c>
      <c r="M519" s="1">
        <v>17</v>
      </c>
      <c r="N519" s="1">
        <v>0</v>
      </c>
    </row>
    <row r="520" spans="1:14">
      <c r="A520" s="1">
        <v>246</v>
      </c>
      <c r="B520" s="1">
        <v>649852</v>
      </c>
      <c r="C520" s="2" t="str">
        <f ca="1">VLOOKUP(B520,'Fichier FA (en entrée)'!B:D,3)</f>
        <v>HDKOYGYHKH</v>
      </c>
      <c r="D520" s="2" t="str">
        <f ca="1">VLOOKUP(B520,'Fichier FA (en entrée)'!B:E,4)</f>
        <v>Nurhtehqlwnbi</v>
      </c>
      <c r="E520" s="2" t="s">
        <v>31</v>
      </c>
      <c r="F520" s="2" t="s">
        <v>3</v>
      </c>
      <c r="G520" s="1">
        <v>1</v>
      </c>
      <c r="H520" s="1">
        <v>9.83</v>
      </c>
      <c r="I520" s="2" t="s">
        <v>1</v>
      </c>
      <c r="J520" s="1">
        <v>3</v>
      </c>
      <c r="K520" s="2" t="s">
        <v>2244</v>
      </c>
      <c r="L520" s="1">
        <v>0</v>
      </c>
      <c r="M520" s="1">
        <v>0</v>
      </c>
      <c r="N520" s="1">
        <v>0</v>
      </c>
    </row>
    <row r="521" spans="1:14">
      <c r="A521" s="1">
        <v>251</v>
      </c>
      <c r="B521" s="1">
        <v>1101822</v>
      </c>
      <c r="C521" s="2" t="str">
        <f ca="1">VLOOKUP(B521,'Fichier FA (en entrée)'!B:D,3)</f>
        <v>TOJAYFWZBW</v>
      </c>
      <c r="D521" s="2" t="str">
        <f ca="1">VLOOKUP(B521,'Fichier FA (en entrée)'!B:E,4)</f>
        <v>Curmeresxkvmb</v>
      </c>
      <c r="E521" s="2" t="s">
        <v>61</v>
      </c>
      <c r="F521" s="2" t="s">
        <v>3</v>
      </c>
      <c r="G521" s="1">
        <v>1</v>
      </c>
      <c r="H521" s="1">
        <v>9.8000000000000007</v>
      </c>
      <c r="I521" s="2" t="s">
        <v>1</v>
      </c>
      <c r="J521" s="1">
        <v>3</v>
      </c>
      <c r="K521" s="2" t="s">
        <v>2244</v>
      </c>
      <c r="L521" s="1">
        <v>0</v>
      </c>
      <c r="M521" s="1">
        <v>1</v>
      </c>
      <c r="N521" s="1">
        <v>0</v>
      </c>
    </row>
    <row r="522" spans="1:14">
      <c r="A522" s="1">
        <v>262</v>
      </c>
      <c r="B522" s="1">
        <v>1091421</v>
      </c>
      <c r="C522" s="2" t="str">
        <f ca="1">VLOOKUP(B522,'Fichier FA (en entrée)'!B:D,3)</f>
        <v>BJGDBMVYVY</v>
      </c>
      <c r="D522" s="2" t="str">
        <f ca="1">VLOOKUP(B522,'Fichier FA (en entrée)'!B:E,4)</f>
        <v>Qjxupsarygmem</v>
      </c>
      <c r="E522" s="2" t="s">
        <v>47</v>
      </c>
      <c r="F522" s="2" t="s">
        <v>3</v>
      </c>
      <c r="G522" s="1">
        <v>1</v>
      </c>
      <c r="H522" s="1">
        <v>9.74</v>
      </c>
      <c r="I522" s="2" t="s">
        <v>1</v>
      </c>
      <c r="J522" s="1">
        <v>3</v>
      </c>
      <c r="K522" s="2" t="s">
        <v>2244</v>
      </c>
      <c r="L522" s="1">
        <v>0</v>
      </c>
      <c r="M522" s="1">
        <v>21</v>
      </c>
      <c r="N522" s="1">
        <v>0</v>
      </c>
    </row>
    <row r="523" spans="1:14">
      <c r="A523" s="1">
        <v>414</v>
      </c>
      <c r="B523" s="1">
        <v>163758</v>
      </c>
      <c r="C523" s="2" t="str">
        <f ca="1">VLOOKUP(B523,'Fichier FA (en entrée)'!B:D,3)</f>
        <v>YJVPVBBPOB</v>
      </c>
      <c r="D523" s="2" t="str">
        <f ca="1">VLOOKUP(B523,'Fichier FA (en entrée)'!B:E,4)</f>
        <v>Eflsvhrglnmuw</v>
      </c>
      <c r="E523" s="2" t="s">
        <v>19</v>
      </c>
      <c r="F523" s="2" t="s">
        <v>3</v>
      </c>
      <c r="G523" s="1">
        <v>1</v>
      </c>
      <c r="H523" s="1">
        <v>8.48</v>
      </c>
      <c r="I523" s="2" t="s">
        <v>1</v>
      </c>
      <c r="J523" s="1">
        <v>3</v>
      </c>
      <c r="K523" s="2" t="s">
        <v>2244</v>
      </c>
      <c r="L523" s="1">
        <v>0</v>
      </c>
      <c r="M523" s="1">
        <v>17</v>
      </c>
      <c r="N523" s="1">
        <v>0</v>
      </c>
    </row>
    <row r="524" spans="1:14">
      <c r="A524" s="1">
        <v>94</v>
      </c>
      <c r="B524" s="1">
        <v>393617</v>
      </c>
      <c r="C524" s="2" t="str">
        <f ca="1">VLOOKUP(B524,'Fichier FA (en entrée)'!B:D,3)</f>
        <v>VKOQARFRNQ</v>
      </c>
      <c r="D524" s="2" t="str">
        <f ca="1">VLOOKUP(B524,'Fichier FA (en entrée)'!B:E,4)</f>
        <v>Jsjfbyascwtyb</v>
      </c>
      <c r="E524" s="2" t="s">
        <v>17</v>
      </c>
      <c r="F524" s="2" t="s">
        <v>3</v>
      </c>
      <c r="G524" s="1">
        <v>1</v>
      </c>
      <c r="H524" s="1">
        <v>11.31</v>
      </c>
      <c r="I524" s="2" t="s">
        <v>1</v>
      </c>
      <c r="J524" s="1">
        <v>3</v>
      </c>
      <c r="K524" s="2" t="s">
        <v>2244</v>
      </c>
      <c r="L524" s="1">
        <v>0</v>
      </c>
      <c r="M524" s="1">
        <v>0</v>
      </c>
      <c r="N524" s="1">
        <v>0</v>
      </c>
    </row>
    <row r="525" spans="1:14">
      <c r="A525" s="1">
        <v>403</v>
      </c>
      <c r="B525" s="1">
        <v>1204006</v>
      </c>
      <c r="C525" s="2" t="str">
        <f ca="1">VLOOKUP(B525,'Fichier FA (en entrée)'!B:D,3)</f>
        <v>KXXTYFOMCN</v>
      </c>
      <c r="D525" s="2" t="str">
        <f ca="1">VLOOKUP(B525,'Fichier FA (en entrée)'!B:E,4)</f>
        <v>Oaudnuiwebvfh</v>
      </c>
      <c r="E525" s="2" t="s">
        <v>79</v>
      </c>
      <c r="F525" s="2" t="s">
        <v>3</v>
      </c>
      <c r="G525" s="1">
        <v>1</v>
      </c>
      <c r="H525" s="1">
        <v>8.6300000000000008</v>
      </c>
      <c r="I525" s="2" t="s">
        <v>1</v>
      </c>
      <c r="J525" s="1">
        <v>3</v>
      </c>
      <c r="K525" s="2" t="s">
        <v>2244</v>
      </c>
      <c r="L525" s="1">
        <v>0</v>
      </c>
      <c r="M525" s="1">
        <v>17</v>
      </c>
      <c r="N525" s="1">
        <v>0</v>
      </c>
    </row>
    <row r="526" spans="1:14">
      <c r="A526" s="1">
        <v>503</v>
      </c>
      <c r="B526" s="1">
        <v>460182</v>
      </c>
      <c r="C526" s="2" t="str">
        <f ca="1">VLOOKUP(B526,'Fichier FA (en entrée)'!B:D,3)</f>
        <v>QIRWFWJSZF</v>
      </c>
      <c r="D526" s="2" t="str">
        <f ca="1">VLOOKUP(B526,'Fichier FA (en entrée)'!B:E,4)</f>
        <v>Gxmpkdtcyqovn</v>
      </c>
      <c r="E526" s="2" t="s">
        <v>14</v>
      </c>
      <c r="F526" s="2" t="s">
        <v>3</v>
      </c>
      <c r="G526" s="1">
        <v>1</v>
      </c>
      <c r="H526" s="1">
        <v>6.74</v>
      </c>
      <c r="I526" s="2" t="s">
        <v>1</v>
      </c>
      <c r="J526" s="1">
        <v>3</v>
      </c>
      <c r="K526" s="2" t="s">
        <v>2244</v>
      </c>
      <c r="L526" s="1">
        <v>0</v>
      </c>
      <c r="M526" s="1">
        <v>16</v>
      </c>
      <c r="N526" s="1">
        <v>0</v>
      </c>
    </row>
    <row r="527" spans="1:14">
      <c r="A527" s="1">
        <v>7</v>
      </c>
      <c r="B527" s="1">
        <v>609913</v>
      </c>
      <c r="C527" s="2" t="str">
        <f ca="1">VLOOKUP(B527,'Fichier FA (en entrée)'!B:D,3)</f>
        <v>ANYEZOJDZE</v>
      </c>
      <c r="D527" s="2" t="str">
        <f ca="1">VLOOKUP(B527,'Fichier FA (en entrée)'!B:E,4)</f>
        <v>Eoccmdnslpsfa</v>
      </c>
      <c r="E527" s="2" t="s">
        <v>19</v>
      </c>
      <c r="F527" s="2" t="s">
        <v>3</v>
      </c>
      <c r="G527" s="1">
        <v>1</v>
      </c>
      <c r="H527" s="1">
        <v>13.82</v>
      </c>
      <c r="I527" s="2" t="s">
        <v>1</v>
      </c>
      <c r="J527" s="1">
        <v>3</v>
      </c>
      <c r="K527" s="2" t="s">
        <v>2244</v>
      </c>
      <c r="L527" s="1">
        <v>0</v>
      </c>
      <c r="M527" s="1">
        <v>14</v>
      </c>
      <c r="N527" s="1">
        <v>0</v>
      </c>
    </row>
    <row r="528" spans="1:14">
      <c r="A528" s="1">
        <v>376</v>
      </c>
      <c r="B528" s="1">
        <v>685637</v>
      </c>
      <c r="C528" s="2" t="str">
        <f ca="1">VLOOKUP(B528,'Fichier FA (en entrée)'!B:D,3)</f>
        <v>OXVEGUKMWZ</v>
      </c>
      <c r="D528" s="2" t="str">
        <f ca="1">VLOOKUP(B528,'Fichier FA (en entrée)'!B:E,4)</f>
        <v>Bdpfisetejdvm</v>
      </c>
      <c r="E528" s="2" t="s">
        <v>24</v>
      </c>
      <c r="F528" s="2" t="s">
        <v>3</v>
      </c>
      <c r="G528" s="1">
        <v>1</v>
      </c>
      <c r="H528" s="1">
        <v>8.82</v>
      </c>
      <c r="I528" s="2" t="s">
        <v>1</v>
      </c>
      <c r="J528" s="1">
        <v>3</v>
      </c>
      <c r="K528" s="2" t="s">
        <v>2244</v>
      </c>
      <c r="L528" s="1">
        <v>0</v>
      </c>
      <c r="M528" s="1">
        <v>2</v>
      </c>
      <c r="N528" s="1">
        <v>0</v>
      </c>
    </row>
    <row r="529" spans="1:14">
      <c r="A529" s="1">
        <v>146</v>
      </c>
      <c r="B529" s="1">
        <v>1038061</v>
      </c>
      <c r="C529" s="2" t="str">
        <f ca="1">VLOOKUP(B529,'Fichier FA (en entrée)'!B:D,3)</f>
        <v>SKWEULIIBX</v>
      </c>
      <c r="D529" s="2" t="str">
        <f ca="1">VLOOKUP(B529,'Fichier FA (en entrée)'!B:E,4)</f>
        <v>Hzxbzzswuqbku</v>
      </c>
      <c r="E529" s="2" t="s">
        <v>47</v>
      </c>
      <c r="F529" s="2" t="s">
        <v>3</v>
      </c>
      <c r="G529" s="1">
        <v>1</v>
      </c>
      <c r="H529" s="1">
        <v>10.83</v>
      </c>
      <c r="I529" s="2" t="s">
        <v>1</v>
      </c>
      <c r="J529" s="1">
        <v>3</v>
      </c>
      <c r="K529" s="2" t="s">
        <v>2244</v>
      </c>
      <c r="L529" s="1">
        <v>0</v>
      </c>
      <c r="M529" s="1">
        <v>21</v>
      </c>
      <c r="N529" s="1">
        <v>0</v>
      </c>
    </row>
    <row r="530" spans="1:14">
      <c r="A530" s="1">
        <v>423</v>
      </c>
      <c r="B530" s="1">
        <v>524331</v>
      </c>
      <c r="C530" s="2" t="str">
        <f ca="1">VLOOKUP(B530,'Fichier FA (en entrée)'!B:D,3)</f>
        <v>FIEZATNAGX</v>
      </c>
      <c r="D530" s="2" t="str">
        <f ca="1">VLOOKUP(B530,'Fichier FA (en entrée)'!B:E,4)</f>
        <v>Pffhoqvpydldu</v>
      </c>
      <c r="E530" s="2" t="s">
        <v>18</v>
      </c>
      <c r="F530" s="2" t="s">
        <v>3</v>
      </c>
      <c r="G530" s="1">
        <v>1</v>
      </c>
      <c r="H530" s="1">
        <v>8.41</v>
      </c>
      <c r="I530" s="2" t="s">
        <v>1</v>
      </c>
      <c r="J530" s="1">
        <v>3</v>
      </c>
      <c r="K530" s="2" t="s">
        <v>2244</v>
      </c>
      <c r="L530" s="1">
        <v>0</v>
      </c>
      <c r="M530" s="1">
        <v>18</v>
      </c>
      <c r="N530" s="1">
        <v>0</v>
      </c>
    </row>
    <row r="531" spans="1:14">
      <c r="A531" s="1">
        <v>159</v>
      </c>
      <c r="B531" s="1">
        <v>548086</v>
      </c>
      <c r="C531" s="2" t="str">
        <f ca="1">VLOOKUP(B531,'Fichier FA (en entrée)'!B:D,3)</f>
        <v>MQHYDFRHLG</v>
      </c>
      <c r="D531" s="2" t="str">
        <f ca="1">VLOOKUP(B531,'Fichier FA (en entrée)'!B:E,4)</f>
        <v>Vmgxrrszlsshq</v>
      </c>
      <c r="E531" s="2" t="s">
        <v>33</v>
      </c>
      <c r="F531" s="2" t="s">
        <v>3</v>
      </c>
      <c r="G531" s="1">
        <v>1</v>
      </c>
      <c r="H531" s="1">
        <v>10.66</v>
      </c>
      <c r="I531" s="2" t="s">
        <v>1</v>
      </c>
      <c r="J531" s="1">
        <v>3</v>
      </c>
      <c r="K531" s="2" t="s">
        <v>2244</v>
      </c>
      <c r="L531" s="1">
        <v>0</v>
      </c>
      <c r="M531" s="1">
        <v>0</v>
      </c>
      <c r="N531" s="1">
        <v>0</v>
      </c>
    </row>
    <row r="532" spans="1:14">
      <c r="A532" s="1">
        <v>443</v>
      </c>
      <c r="B532" s="1">
        <v>176373</v>
      </c>
      <c r="C532" s="2" t="str">
        <f ca="1">VLOOKUP(B532,'Fichier FA (en entrée)'!B:D,3)</f>
        <v>RUQNILPJJT</v>
      </c>
      <c r="D532" s="2" t="str">
        <f ca="1">VLOOKUP(B532,'Fichier FA (en entrée)'!B:E,4)</f>
        <v>Jxgyqxawaheyg</v>
      </c>
      <c r="E532" s="2" t="s">
        <v>20</v>
      </c>
      <c r="F532" s="2" t="s">
        <v>3</v>
      </c>
      <c r="G532" s="1">
        <v>1</v>
      </c>
      <c r="H532" s="1">
        <v>8.2100000000000009</v>
      </c>
      <c r="I532" s="2" t="s">
        <v>1</v>
      </c>
      <c r="J532" s="1">
        <v>3</v>
      </c>
      <c r="K532" s="2" t="s">
        <v>2244</v>
      </c>
      <c r="L532" s="1">
        <v>0</v>
      </c>
      <c r="M532" s="1">
        <v>0</v>
      </c>
      <c r="N532" s="1">
        <v>0</v>
      </c>
    </row>
    <row r="533" spans="1:14">
      <c r="A533" s="1">
        <v>137</v>
      </c>
      <c r="B533" s="1">
        <v>214346</v>
      </c>
      <c r="C533" s="2" t="str">
        <f ca="1">VLOOKUP(B533,'Fichier FA (en entrée)'!B:D,3)</f>
        <v>LBPPXXDNIY</v>
      </c>
      <c r="D533" s="2" t="str">
        <f ca="1">VLOOKUP(B533,'Fichier FA (en entrée)'!B:E,4)</f>
        <v>Swijxqxhwtrms</v>
      </c>
      <c r="E533" s="2" t="s">
        <v>17</v>
      </c>
      <c r="F533" s="2" t="s">
        <v>3</v>
      </c>
      <c r="G533" s="1">
        <v>1</v>
      </c>
      <c r="H533" s="1">
        <v>10.95</v>
      </c>
      <c r="I533" s="2" t="s">
        <v>1</v>
      </c>
      <c r="J533" s="1">
        <v>3</v>
      </c>
      <c r="K533" s="2" t="s">
        <v>2244</v>
      </c>
      <c r="L533" s="1">
        <v>0</v>
      </c>
      <c r="M533" s="1">
        <v>1</v>
      </c>
      <c r="N533" s="1">
        <v>0</v>
      </c>
    </row>
    <row r="534" spans="1:14">
      <c r="A534" s="1">
        <v>204</v>
      </c>
      <c r="B534" s="1">
        <v>643936</v>
      </c>
      <c r="C534" s="2" t="str">
        <f ca="1">VLOOKUP(B534,'Fichier FA (en entrée)'!B:D,3)</f>
        <v>DTDMBZVITM</v>
      </c>
      <c r="D534" s="2" t="str">
        <f ca="1">VLOOKUP(B534,'Fichier FA (en entrée)'!B:E,4)</f>
        <v>Djorrxhibpnun</v>
      </c>
      <c r="E534" s="2" t="s">
        <v>30</v>
      </c>
      <c r="F534" s="2" t="s">
        <v>3</v>
      </c>
      <c r="G534" s="1">
        <v>1</v>
      </c>
      <c r="H534" s="1">
        <v>10.14</v>
      </c>
      <c r="I534" s="2" t="s">
        <v>1</v>
      </c>
      <c r="J534" s="1">
        <v>3</v>
      </c>
      <c r="K534" s="2" t="s">
        <v>2244</v>
      </c>
      <c r="L534" s="1">
        <v>0</v>
      </c>
      <c r="M534" s="1">
        <v>1</v>
      </c>
      <c r="N534" s="1">
        <v>0</v>
      </c>
    </row>
    <row r="535" spans="1:14">
      <c r="A535" s="1">
        <v>396</v>
      </c>
      <c r="B535" s="1">
        <v>688704</v>
      </c>
      <c r="C535" s="2" t="str">
        <f ca="1">VLOOKUP(B535,'Fichier FA (en entrée)'!B:D,3)</f>
        <v>PPZLPAAEOR</v>
      </c>
      <c r="D535" s="2" t="str">
        <f ca="1">VLOOKUP(B535,'Fichier FA (en entrée)'!B:E,4)</f>
        <v>Oaotrulvlynyy</v>
      </c>
      <c r="E535" s="2" t="s">
        <v>28</v>
      </c>
      <c r="F535" s="2" t="s">
        <v>3</v>
      </c>
      <c r="G535" s="1">
        <v>1</v>
      </c>
      <c r="H535" s="1">
        <v>8.66</v>
      </c>
      <c r="I535" s="2" t="s">
        <v>1</v>
      </c>
      <c r="J535" s="1">
        <v>3</v>
      </c>
      <c r="K535" s="2" t="s">
        <v>2244</v>
      </c>
      <c r="L535" s="1">
        <v>0</v>
      </c>
      <c r="M535" s="1">
        <v>5</v>
      </c>
      <c r="N535" s="1">
        <v>0</v>
      </c>
    </row>
    <row r="536" spans="1:14">
      <c r="A536" s="1">
        <v>482</v>
      </c>
      <c r="B536" s="1">
        <v>821896</v>
      </c>
      <c r="C536" s="2" t="str">
        <f ca="1">VLOOKUP(B536,'Fichier FA (en entrée)'!B:D,3)</f>
        <v>UBADSPBSJP</v>
      </c>
      <c r="D536" s="2" t="str">
        <f ca="1">VLOOKUP(B536,'Fichier FA (en entrée)'!B:E,4)</f>
        <v>Yftfzkgkcgxol</v>
      </c>
      <c r="E536" s="2" t="s">
        <v>20</v>
      </c>
      <c r="F536" s="2" t="s">
        <v>3</v>
      </c>
      <c r="G536" s="1">
        <v>1</v>
      </c>
      <c r="H536" s="1">
        <v>7.34</v>
      </c>
      <c r="I536" s="2" t="s">
        <v>1</v>
      </c>
      <c r="J536" s="1">
        <v>3</v>
      </c>
      <c r="K536" s="2" t="s">
        <v>2244</v>
      </c>
      <c r="L536" s="1">
        <v>0</v>
      </c>
      <c r="M536" s="1">
        <v>6</v>
      </c>
      <c r="N536" s="1">
        <v>0</v>
      </c>
    </row>
    <row r="537" spans="1:14">
      <c r="A537" s="1">
        <v>219</v>
      </c>
      <c r="B537" s="1">
        <v>769380</v>
      </c>
      <c r="C537" s="2" t="str">
        <f ca="1">VLOOKUP(B537,'Fichier FA (en entrée)'!B:D,3)</f>
        <v>HWSXQJXGAB</v>
      </c>
      <c r="D537" s="2" t="str">
        <f ca="1">VLOOKUP(B537,'Fichier FA (en entrée)'!B:E,4)</f>
        <v>Awglobkqmnkjy</v>
      </c>
      <c r="E537" s="2" t="s">
        <v>31</v>
      </c>
      <c r="F537" s="2" t="s">
        <v>3</v>
      </c>
      <c r="G537" s="1">
        <v>1</v>
      </c>
      <c r="H537" s="1">
        <v>10.029999999999999</v>
      </c>
      <c r="I537" s="2" t="s">
        <v>1</v>
      </c>
      <c r="J537" s="1">
        <v>3</v>
      </c>
      <c r="K537" s="2" t="s">
        <v>2244</v>
      </c>
      <c r="L537" s="1">
        <v>0</v>
      </c>
      <c r="M537" s="1">
        <v>0</v>
      </c>
      <c r="N537" s="1">
        <v>0</v>
      </c>
    </row>
    <row r="538" spans="1:14">
      <c r="A538" s="1">
        <v>67</v>
      </c>
      <c r="B538" s="1">
        <v>297973</v>
      </c>
      <c r="C538" s="2" t="str">
        <f ca="1">VLOOKUP(B538,'Fichier FA (en entrée)'!B:D,3)</f>
        <v>UBHESSXGWW</v>
      </c>
      <c r="D538" s="2" t="str">
        <f ca="1">VLOOKUP(B538,'Fichier FA (en entrée)'!B:E,4)</f>
        <v>Yjlivbwezzggn</v>
      </c>
      <c r="E538" s="2" t="s">
        <v>22</v>
      </c>
      <c r="F538" s="2" t="s">
        <v>3</v>
      </c>
      <c r="G538" s="1">
        <v>1</v>
      </c>
      <c r="H538" s="1">
        <v>11.82</v>
      </c>
      <c r="I538" s="2" t="s">
        <v>1</v>
      </c>
      <c r="J538" s="1">
        <v>3</v>
      </c>
      <c r="K538" s="2" t="s">
        <v>2244</v>
      </c>
      <c r="L538" s="1">
        <v>0</v>
      </c>
      <c r="M538" s="1">
        <v>2</v>
      </c>
      <c r="N538" s="1">
        <v>0</v>
      </c>
    </row>
    <row r="539" spans="1:14">
      <c r="A539" s="1">
        <v>394</v>
      </c>
      <c r="B539" s="1">
        <v>526906</v>
      </c>
      <c r="C539" s="2" t="str">
        <f ca="1">VLOOKUP(B539,'Fichier FA (en entrée)'!B:D,3)</f>
        <v>VJBUGJTWQK</v>
      </c>
      <c r="D539" s="2" t="str">
        <f ca="1">VLOOKUP(B539,'Fichier FA (en entrée)'!B:E,4)</f>
        <v>Laytlkpeguwbp</v>
      </c>
      <c r="E539" s="2" t="s">
        <v>31</v>
      </c>
      <c r="F539" s="2" t="s">
        <v>3</v>
      </c>
      <c r="G539" s="1">
        <v>1</v>
      </c>
      <c r="H539" s="1">
        <v>8.67</v>
      </c>
      <c r="I539" s="2" t="s">
        <v>1</v>
      </c>
      <c r="J539" s="1">
        <v>3</v>
      </c>
      <c r="K539" s="2" t="s">
        <v>2244</v>
      </c>
      <c r="L539" s="1">
        <v>0</v>
      </c>
      <c r="M539" s="1">
        <v>20</v>
      </c>
      <c r="N539" s="1">
        <v>0</v>
      </c>
    </row>
    <row r="540" spans="1:14">
      <c r="A540" s="2" t="s">
        <v>2</v>
      </c>
      <c r="B540" s="1">
        <v>1080057</v>
      </c>
      <c r="C540" s="2" t="str">
        <f ca="1">VLOOKUP(B540,'Fichier FA (en entrée)'!B:D,3)</f>
        <v>KHHXKNLWLV</v>
      </c>
      <c r="D540" s="2" t="str">
        <f ca="1">VLOOKUP(B540,'Fichier FA (en entrée)'!B:E,4)</f>
        <v>Llpebgmcpcfgy</v>
      </c>
      <c r="E540" s="2" t="s">
        <v>7</v>
      </c>
      <c r="F540" s="2" t="s">
        <v>3</v>
      </c>
      <c r="G540" s="1">
        <v>1</v>
      </c>
      <c r="H540" s="2" t="s">
        <v>2</v>
      </c>
      <c r="I540" s="2" t="s">
        <v>1</v>
      </c>
      <c r="J540" s="1">
        <v>0</v>
      </c>
      <c r="K540" s="2" t="s">
        <v>2244</v>
      </c>
      <c r="L540" s="1">
        <v>0</v>
      </c>
      <c r="M540" s="1">
        <v>3</v>
      </c>
      <c r="N540" s="1">
        <v>0</v>
      </c>
    </row>
    <row r="541" spans="1:14">
      <c r="A541" s="1">
        <v>507</v>
      </c>
      <c r="B541" s="1">
        <v>268391</v>
      </c>
      <c r="C541" s="2" t="str">
        <f ca="1">VLOOKUP(B541,'Fichier FA (en entrée)'!B:D,3)</f>
        <v>XVZAHCTUIJ</v>
      </c>
      <c r="D541" s="2" t="str">
        <f ca="1">VLOOKUP(B541,'Fichier FA (en entrée)'!B:E,4)</f>
        <v>Nvfuyzyierguo</v>
      </c>
      <c r="E541" s="2" t="s">
        <v>18</v>
      </c>
      <c r="F541" s="2" t="s">
        <v>3</v>
      </c>
      <c r="G541" s="1">
        <v>1</v>
      </c>
      <c r="H541" s="1">
        <v>6.64</v>
      </c>
      <c r="I541" s="2" t="s">
        <v>1</v>
      </c>
      <c r="J541" s="1">
        <v>3</v>
      </c>
      <c r="K541" s="2" t="s">
        <v>2244</v>
      </c>
      <c r="L541" s="1">
        <v>0</v>
      </c>
      <c r="M541" s="1">
        <v>16</v>
      </c>
      <c r="N541" s="1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25"/>
  <sheetViews>
    <sheetView topLeftCell="A1716" workbookViewId="0">
      <selection activeCell="C2" sqref="C2:C1725"/>
    </sheetView>
  </sheetViews>
  <sheetFormatPr baseColWidth="10" defaultColWidth="8.83203125" defaultRowHeight="15" x14ac:dyDescent="0"/>
  <cols>
    <col min="1" max="1" width="14" customWidth="1"/>
    <col min="2" max="3" width="11.1640625" customWidth="1"/>
    <col min="4" max="4" width="20.6640625" customWidth="1"/>
    <col min="5" max="5" width="84.33203125" customWidth="1"/>
    <col min="6" max="6" width="16" customWidth="1"/>
    <col min="7" max="7" width="14" customWidth="1"/>
    <col min="8" max="8" width="6.5" customWidth="1"/>
    <col min="9" max="9" width="13.1640625" customWidth="1"/>
    <col min="10" max="11" width="20.6640625" customWidth="1"/>
    <col min="12" max="13" width="29" customWidth="1"/>
    <col min="14" max="14" width="16" customWidth="1"/>
  </cols>
  <sheetData>
    <row r="1" spans="1:14">
      <c r="A1" s="3" t="s">
        <v>108</v>
      </c>
      <c r="B1" s="3" t="s">
        <v>107</v>
      </c>
      <c r="C1" s="3" t="s">
        <v>106</v>
      </c>
      <c r="D1" s="3" t="s">
        <v>105</v>
      </c>
      <c r="E1" s="3" t="s">
        <v>104</v>
      </c>
      <c r="F1" s="3" t="s">
        <v>103</v>
      </c>
      <c r="G1" s="3" t="s">
        <v>102</v>
      </c>
      <c r="H1" s="3" t="s">
        <v>101</v>
      </c>
      <c r="I1" s="3" t="s">
        <v>100</v>
      </c>
      <c r="J1" s="3" t="s">
        <v>99</v>
      </c>
      <c r="K1" s="3" t="s">
        <v>98</v>
      </c>
      <c r="L1" s="3" t="s">
        <v>97</v>
      </c>
      <c r="M1" s="3" t="s">
        <v>96</v>
      </c>
      <c r="N1" s="3" t="s">
        <v>95</v>
      </c>
    </row>
    <row r="2" spans="1:14">
      <c r="A2" s="1">
        <v>1</v>
      </c>
      <c r="B2" s="1">
        <v>1147196</v>
      </c>
      <c r="C2" s="1" t="str">
        <f ca="1">VLOOKUP(B2,'Fichier FI (en entrée)'!B:E,3)</f>
        <v>KOIVPXNMRB</v>
      </c>
      <c r="D2" s="2" t="str">
        <f ca="1">VLOOKUP(B2,'Fichier FI (en entrée)'!B:E,4)</f>
        <v>Mztnqlvbdwzew</v>
      </c>
      <c r="E2" s="2" t="s">
        <v>48</v>
      </c>
      <c r="F2" s="2" t="s">
        <v>3</v>
      </c>
      <c r="G2" s="1">
        <v>1</v>
      </c>
      <c r="H2" s="1">
        <v>2</v>
      </c>
      <c r="I2" s="2" t="s">
        <v>1</v>
      </c>
      <c r="J2" s="1">
        <v>1</v>
      </c>
      <c r="K2" s="2" t="s">
        <v>2148</v>
      </c>
      <c r="L2" s="1">
        <v>2</v>
      </c>
      <c r="M2" s="1">
        <v>0</v>
      </c>
      <c r="N2" s="1">
        <v>0</v>
      </c>
    </row>
    <row r="3" spans="1:14">
      <c r="A3" s="1">
        <v>1</v>
      </c>
      <c r="B3" s="1">
        <v>644149</v>
      </c>
      <c r="C3" s="1" t="str">
        <f ca="1">VLOOKUP(B3,'Fichier FI (en entrée)'!B:E,3)</f>
        <v>XIXYDVHTCE</v>
      </c>
      <c r="D3" s="2" t="str">
        <f ca="1">VLOOKUP(B3,'Fichier FI (en entrée)'!B:E,4)</f>
        <v>Xfdzixbeqlorx</v>
      </c>
      <c r="E3" s="2" t="s">
        <v>17</v>
      </c>
      <c r="F3" s="2" t="s">
        <v>3</v>
      </c>
      <c r="G3" s="1">
        <v>1</v>
      </c>
      <c r="H3" s="1">
        <v>2</v>
      </c>
      <c r="I3" s="2" t="s">
        <v>1</v>
      </c>
      <c r="J3" s="1">
        <v>1</v>
      </c>
      <c r="K3" s="2" t="s">
        <v>2148</v>
      </c>
      <c r="L3" s="1">
        <v>2</v>
      </c>
      <c r="M3" s="1">
        <v>0</v>
      </c>
      <c r="N3" s="1">
        <v>0</v>
      </c>
    </row>
    <row r="4" spans="1:14">
      <c r="A4" s="1">
        <v>1</v>
      </c>
      <c r="B4" s="1">
        <v>298568</v>
      </c>
      <c r="C4" s="1" t="str">
        <f ca="1">VLOOKUP(B4,'Fichier FI (en entrée)'!B:E,3)</f>
        <v>WVEUAFBWIQ</v>
      </c>
      <c r="D4" s="2" t="str">
        <f ca="1">VLOOKUP(B4,'Fichier FI (en entrée)'!B:E,4)</f>
        <v>Zhmqdpowekftp</v>
      </c>
      <c r="E4" s="2" t="s">
        <v>19</v>
      </c>
      <c r="F4" s="2" t="s">
        <v>3</v>
      </c>
      <c r="G4" s="1">
        <v>1</v>
      </c>
      <c r="H4" s="1">
        <v>2</v>
      </c>
      <c r="I4" s="2" t="s">
        <v>1</v>
      </c>
      <c r="J4" s="1">
        <v>1</v>
      </c>
      <c r="K4" s="2" t="s">
        <v>2148</v>
      </c>
      <c r="L4" s="1">
        <v>2</v>
      </c>
      <c r="M4" s="1">
        <v>0</v>
      </c>
      <c r="N4" s="1">
        <v>0</v>
      </c>
    </row>
    <row r="5" spans="1:14">
      <c r="A5" s="1">
        <v>1</v>
      </c>
      <c r="B5" s="1">
        <v>579757</v>
      </c>
      <c r="C5" s="1" t="str">
        <f ca="1">VLOOKUP(B5,'Fichier FI (en entrée)'!B:E,3)</f>
        <v>OVYMUDUXDQ</v>
      </c>
      <c r="D5" s="2" t="str">
        <f ca="1">VLOOKUP(B5,'Fichier FI (en entrée)'!B:E,4)</f>
        <v>Thubpwspzrfsl</v>
      </c>
      <c r="E5" s="2" t="s">
        <v>19</v>
      </c>
      <c r="F5" s="2" t="s">
        <v>3</v>
      </c>
      <c r="G5" s="1">
        <v>1</v>
      </c>
      <c r="H5" s="1">
        <v>2</v>
      </c>
      <c r="I5" s="2" t="s">
        <v>1</v>
      </c>
      <c r="J5" s="1">
        <v>1</v>
      </c>
      <c r="K5" s="2" t="s">
        <v>2148</v>
      </c>
      <c r="L5" s="1">
        <v>2</v>
      </c>
      <c r="M5" s="1">
        <v>0</v>
      </c>
      <c r="N5" s="1">
        <v>0</v>
      </c>
    </row>
    <row r="6" spans="1:14">
      <c r="A6" s="1">
        <v>1</v>
      </c>
      <c r="B6" s="1">
        <v>793607</v>
      </c>
      <c r="C6" s="1" t="str">
        <f ca="1">VLOOKUP(B6,'Fichier FI (en entrée)'!B:E,3)</f>
        <v>BLRTGLUYWD</v>
      </c>
      <c r="D6" s="2" t="str">
        <f ca="1">VLOOKUP(B6,'Fichier FI (en entrée)'!B:E,4)</f>
        <v>Qrguqutjgvjwj</v>
      </c>
      <c r="E6" s="2" t="s">
        <v>14</v>
      </c>
      <c r="F6" s="2" t="s">
        <v>3</v>
      </c>
      <c r="G6" s="1">
        <v>1</v>
      </c>
      <c r="H6" s="1">
        <v>2</v>
      </c>
      <c r="I6" s="2" t="s">
        <v>1</v>
      </c>
      <c r="J6" s="1">
        <v>1</v>
      </c>
      <c r="K6" s="2" t="s">
        <v>2148</v>
      </c>
      <c r="L6" s="1">
        <v>2</v>
      </c>
      <c r="M6" s="1">
        <v>0</v>
      </c>
      <c r="N6" s="1">
        <v>0</v>
      </c>
    </row>
    <row r="7" spans="1:14">
      <c r="A7" s="1">
        <v>6</v>
      </c>
      <c r="B7" s="1">
        <v>1034709</v>
      </c>
      <c r="C7" s="1" t="str">
        <f ca="1">VLOOKUP(B7,'Fichier FI (en entrée)'!B:E,3)</f>
        <v>CRGJEDLKDB</v>
      </c>
      <c r="D7" s="2" t="str">
        <f ca="1">VLOOKUP(B7,'Fichier FI (en entrée)'!B:E,4)</f>
        <v>Buhnsefynxfju</v>
      </c>
      <c r="E7" s="2" t="s">
        <v>9</v>
      </c>
      <c r="F7" s="2" t="s">
        <v>3</v>
      </c>
      <c r="G7" s="1">
        <v>1</v>
      </c>
      <c r="H7" s="1">
        <v>1</v>
      </c>
      <c r="I7" s="2" t="s">
        <v>1</v>
      </c>
      <c r="J7" s="1">
        <v>1</v>
      </c>
      <c r="K7" s="2" t="s">
        <v>2148</v>
      </c>
      <c r="L7" s="1">
        <v>1</v>
      </c>
      <c r="M7" s="1">
        <v>0</v>
      </c>
      <c r="N7" s="1">
        <v>0</v>
      </c>
    </row>
    <row r="8" spans="1:14">
      <c r="A8" s="1">
        <v>6</v>
      </c>
      <c r="B8" s="1">
        <v>1035814</v>
      </c>
      <c r="C8" s="1" t="str">
        <f ca="1">VLOOKUP(B8,'Fichier FI (en entrée)'!B:E,3)</f>
        <v>YNNCWQZRNU</v>
      </c>
      <c r="D8" s="2" t="str">
        <f ca="1">VLOOKUP(B8,'Fichier FI (en entrée)'!B:E,4)</f>
        <v>Pnjjfjeytzdtj</v>
      </c>
      <c r="E8" s="2" t="s">
        <v>34</v>
      </c>
      <c r="F8" s="2" t="s">
        <v>3</v>
      </c>
      <c r="G8" s="1">
        <v>1</v>
      </c>
      <c r="H8" s="1">
        <v>1</v>
      </c>
      <c r="I8" s="2" t="s">
        <v>1</v>
      </c>
      <c r="J8" s="1">
        <v>1</v>
      </c>
      <c r="K8" s="2" t="s">
        <v>2148</v>
      </c>
      <c r="L8" s="1">
        <v>1</v>
      </c>
      <c r="M8" s="1">
        <v>0</v>
      </c>
      <c r="N8" s="1">
        <v>0</v>
      </c>
    </row>
    <row r="9" spans="1:14">
      <c r="A9" s="1">
        <v>6</v>
      </c>
      <c r="B9" s="1">
        <v>1038002</v>
      </c>
      <c r="C9" s="1" t="str">
        <f ca="1">VLOOKUP(B9,'Fichier FI (en entrée)'!B:E,3)</f>
        <v>DJZHJZVGUL</v>
      </c>
      <c r="D9" s="2" t="str">
        <f ca="1">VLOOKUP(B9,'Fichier FI (en entrée)'!B:E,4)</f>
        <v>Fnbxpgohzloxn</v>
      </c>
      <c r="E9" s="2" t="s">
        <v>79</v>
      </c>
      <c r="F9" s="2" t="s">
        <v>3</v>
      </c>
      <c r="G9" s="1">
        <v>1</v>
      </c>
      <c r="H9" s="1">
        <v>1</v>
      </c>
      <c r="I9" s="2" t="s">
        <v>1</v>
      </c>
      <c r="J9" s="1">
        <v>1</v>
      </c>
      <c r="K9" s="2" t="s">
        <v>2148</v>
      </c>
      <c r="L9" s="1">
        <v>1</v>
      </c>
      <c r="M9" s="1">
        <v>0</v>
      </c>
      <c r="N9" s="1">
        <v>0</v>
      </c>
    </row>
    <row r="10" spans="1:14">
      <c r="A10" s="1">
        <v>6</v>
      </c>
      <c r="B10" s="1">
        <v>1038283</v>
      </c>
      <c r="C10" s="1" t="str">
        <f ca="1">VLOOKUP(B10,'Fichier FI (en entrée)'!B:E,3)</f>
        <v>FVWKBEUGUT</v>
      </c>
      <c r="D10" s="2" t="str">
        <f ca="1">VLOOKUP(B10,'Fichier FI (en entrée)'!B:E,4)</f>
        <v>Dawrmlpjjynqy</v>
      </c>
      <c r="E10" s="2" t="s">
        <v>46</v>
      </c>
      <c r="F10" s="2" t="s">
        <v>3</v>
      </c>
      <c r="G10" s="1">
        <v>1</v>
      </c>
      <c r="H10" s="1">
        <v>1</v>
      </c>
      <c r="I10" s="2" t="s">
        <v>1</v>
      </c>
      <c r="J10" s="1">
        <v>1</v>
      </c>
      <c r="K10" s="2" t="s">
        <v>2148</v>
      </c>
      <c r="L10" s="1">
        <v>1</v>
      </c>
      <c r="M10" s="1">
        <v>0</v>
      </c>
      <c r="N10" s="1">
        <v>0</v>
      </c>
    </row>
    <row r="11" spans="1:14">
      <c r="A11" s="1">
        <v>6</v>
      </c>
      <c r="B11" s="1">
        <v>1039048</v>
      </c>
      <c r="C11" s="1" t="str">
        <f ca="1">VLOOKUP(B11,'Fichier FI (en entrée)'!B:E,3)</f>
        <v>QZAZCYAGFC</v>
      </c>
      <c r="D11" s="2" t="str">
        <f ca="1">VLOOKUP(B11,'Fichier FI (en entrée)'!B:E,4)</f>
        <v>Blspbtscxibsq</v>
      </c>
      <c r="E11" s="2" t="s">
        <v>46</v>
      </c>
      <c r="F11" s="2" t="s">
        <v>3</v>
      </c>
      <c r="G11" s="1">
        <v>1</v>
      </c>
      <c r="H11" s="1">
        <v>1</v>
      </c>
      <c r="I11" s="2" t="s">
        <v>1</v>
      </c>
      <c r="J11" s="1">
        <v>1</v>
      </c>
      <c r="K11" s="2" t="s">
        <v>2148</v>
      </c>
      <c r="L11" s="1">
        <v>1</v>
      </c>
      <c r="M11" s="1">
        <v>0</v>
      </c>
      <c r="N11" s="1">
        <v>0</v>
      </c>
    </row>
    <row r="12" spans="1:14">
      <c r="A12" s="1">
        <v>6</v>
      </c>
      <c r="B12" s="1">
        <v>1040424</v>
      </c>
      <c r="C12" s="1" t="str">
        <f ca="1">VLOOKUP(B12,'Fichier FI (en entrée)'!B:E,3)</f>
        <v>HNUSVCQOAJ</v>
      </c>
      <c r="D12" s="2" t="str">
        <f ca="1">VLOOKUP(B12,'Fichier FI (en entrée)'!B:E,4)</f>
        <v>Xpczodkawrzsn</v>
      </c>
      <c r="E12" s="2" t="s">
        <v>62</v>
      </c>
      <c r="F12" s="2" t="s">
        <v>3</v>
      </c>
      <c r="G12" s="1">
        <v>1</v>
      </c>
      <c r="H12" s="1">
        <v>1</v>
      </c>
      <c r="I12" s="2" t="s">
        <v>1</v>
      </c>
      <c r="J12" s="1">
        <v>1</v>
      </c>
      <c r="K12" s="2" t="s">
        <v>2148</v>
      </c>
      <c r="L12" s="1">
        <v>1</v>
      </c>
      <c r="M12" s="1">
        <v>0</v>
      </c>
      <c r="N12" s="1">
        <v>0</v>
      </c>
    </row>
    <row r="13" spans="1:14">
      <c r="A13" s="1">
        <v>6</v>
      </c>
      <c r="B13" s="1">
        <v>1044977</v>
      </c>
      <c r="C13" s="1" t="str">
        <f ca="1">VLOOKUP(B13,'Fichier FI (en entrée)'!B:E,3)</f>
        <v>DBXTPVIXCT</v>
      </c>
      <c r="D13" s="2" t="str">
        <f ca="1">VLOOKUP(B13,'Fichier FI (en entrée)'!B:E,4)</f>
        <v>Vvbpyykjaxcwe</v>
      </c>
      <c r="E13" s="2" t="s">
        <v>70</v>
      </c>
      <c r="F13" s="2" t="s">
        <v>3</v>
      </c>
      <c r="G13" s="1">
        <v>1</v>
      </c>
      <c r="H13" s="1">
        <v>1</v>
      </c>
      <c r="I13" s="2" t="s">
        <v>1</v>
      </c>
      <c r="J13" s="1">
        <v>1</v>
      </c>
      <c r="K13" s="2" t="s">
        <v>2148</v>
      </c>
      <c r="L13" s="1">
        <v>1</v>
      </c>
      <c r="M13" s="1">
        <v>0</v>
      </c>
      <c r="N13" s="1">
        <v>0</v>
      </c>
    </row>
    <row r="14" spans="1:14">
      <c r="A14" s="1">
        <v>6</v>
      </c>
      <c r="B14" s="1">
        <v>1051176</v>
      </c>
      <c r="C14" s="1" t="str">
        <f ca="1">VLOOKUP(B14,'Fichier FI (en entrée)'!B:E,3)</f>
        <v>EPIYDMJMLM</v>
      </c>
      <c r="D14" s="2" t="str">
        <f ca="1">VLOOKUP(B14,'Fichier FI (en entrée)'!B:E,4)</f>
        <v>Rxuiwurcfrgos</v>
      </c>
      <c r="E14" s="2" t="s">
        <v>47</v>
      </c>
      <c r="F14" s="2" t="s">
        <v>3</v>
      </c>
      <c r="G14" s="1">
        <v>1</v>
      </c>
      <c r="H14" s="1">
        <v>1</v>
      </c>
      <c r="I14" s="2" t="s">
        <v>1</v>
      </c>
      <c r="J14" s="1">
        <v>1</v>
      </c>
      <c r="K14" s="2" t="s">
        <v>2148</v>
      </c>
      <c r="L14" s="1">
        <v>1</v>
      </c>
      <c r="M14" s="1">
        <v>0</v>
      </c>
      <c r="N14" s="1">
        <v>0</v>
      </c>
    </row>
    <row r="15" spans="1:14">
      <c r="A15" s="1">
        <v>6</v>
      </c>
      <c r="B15" s="1">
        <v>1056863</v>
      </c>
      <c r="C15" s="1" t="str">
        <f ca="1">VLOOKUP(B15,'Fichier FI (en entrée)'!B:E,3)</f>
        <v>HRMBBUHMFQ</v>
      </c>
      <c r="D15" s="2" t="str">
        <f ca="1">VLOOKUP(B15,'Fichier FI (en entrée)'!B:E,4)</f>
        <v>Optlrnbpziiur</v>
      </c>
      <c r="E15" s="2" t="s">
        <v>47</v>
      </c>
      <c r="F15" s="2" t="s">
        <v>3</v>
      </c>
      <c r="G15" s="1">
        <v>1</v>
      </c>
      <c r="H15" s="1">
        <v>1</v>
      </c>
      <c r="I15" s="2" t="s">
        <v>1</v>
      </c>
      <c r="J15" s="1">
        <v>1</v>
      </c>
      <c r="K15" s="2" t="s">
        <v>2148</v>
      </c>
      <c r="L15" s="1">
        <v>1</v>
      </c>
      <c r="M15" s="1">
        <v>0</v>
      </c>
      <c r="N15" s="1">
        <v>0</v>
      </c>
    </row>
    <row r="16" spans="1:14">
      <c r="A16" s="1">
        <v>6</v>
      </c>
      <c r="B16" s="1">
        <v>1058764</v>
      </c>
      <c r="C16" s="1" t="str">
        <f ca="1">VLOOKUP(B16,'Fichier FI (en entrée)'!B:E,3)</f>
        <v>TVBEJOWVAW</v>
      </c>
      <c r="D16" s="2" t="str">
        <f ca="1">VLOOKUP(B16,'Fichier FI (en entrée)'!B:E,4)</f>
        <v>Qtnkiioqltzxo</v>
      </c>
      <c r="E16" s="2" t="s">
        <v>43</v>
      </c>
      <c r="F16" s="2" t="s">
        <v>3</v>
      </c>
      <c r="G16" s="1">
        <v>1</v>
      </c>
      <c r="H16" s="1">
        <v>1</v>
      </c>
      <c r="I16" s="2" t="s">
        <v>1</v>
      </c>
      <c r="J16" s="1">
        <v>1</v>
      </c>
      <c r="K16" s="2" t="s">
        <v>2148</v>
      </c>
      <c r="L16" s="1">
        <v>1</v>
      </c>
      <c r="M16" s="1">
        <v>0</v>
      </c>
      <c r="N16" s="1">
        <v>0</v>
      </c>
    </row>
    <row r="17" spans="1:14">
      <c r="A17" s="1">
        <v>6</v>
      </c>
      <c r="B17" s="1">
        <v>1059349</v>
      </c>
      <c r="C17" s="1" t="str">
        <f ca="1">VLOOKUP(B17,'Fichier FI (en entrée)'!B:E,3)</f>
        <v>YMUUPWIZIL</v>
      </c>
      <c r="D17" s="2" t="str">
        <f ca="1">VLOOKUP(B17,'Fichier FI (en entrée)'!B:E,4)</f>
        <v>Adsbnmxreipsw</v>
      </c>
      <c r="E17" s="2" t="s">
        <v>35</v>
      </c>
      <c r="F17" s="2" t="s">
        <v>3</v>
      </c>
      <c r="G17" s="1">
        <v>1</v>
      </c>
      <c r="H17" s="1">
        <v>1</v>
      </c>
      <c r="I17" s="2" t="s">
        <v>1</v>
      </c>
      <c r="J17" s="1">
        <v>1</v>
      </c>
      <c r="K17" s="2" t="s">
        <v>2148</v>
      </c>
      <c r="L17" s="1">
        <v>1</v>
      </c>
      <c r="M17" s="1">
        <v>0</v>
      </c>
      <c r="N17" s="1">
        <v>0</v>
      </c>
    </row>
    <row r="18" spans="1:14">
      <c r="A18" s="1">
        <v>6</v>
      </c>
      <c r="B18" s="1">
        <v>1061722</v>
      </c>
      <c r="C18" s="1" t="str">
        <f ca="1">VLOOKUP(B18,'Fichier FI (en entrée)'!B:E,3)</f>
        <v>RRRAUCUGUV</v>
      </c>
      <c r="D18" s="2" t="str">
        <f ca="1">VLOOKUP(B18,'Fichier FI (en entrée)'!B:E,4)</f>
        <v>Ajmhbotkjayyd</v>
      </c>
      <c r="E18" s="2" t="s">
        <v>51</v>
      </c>
      <c r="F18" s="2" t="s">
        <v>3</v>
      </c>
      <c r="G18" s="1">
        <v>1</v>
      </c>
      <c r="H18" s="1">
        <v>1</v>
      </c>
      <c r="I18" s="2" t="s">
        <v>1</v>
      </c>
      <c r="J18" s="1">
        <v>1</v>
      </c>
      <c r="K18" s="2" t="s">
        <v>2148</v>
      </c>
      <c r="L18" s="1">
        <v>1</v>
      </c>
      <c r="M18" s="1">
        <v>0</v>
      </c>
      <c r="N18" s="1">
        <v>0</v>
      </c>
    </row>
    <row r="19" spans="1:14">
      <c r="A19" s="1">
        <v>6</v>
      </c>
      <c r="B19" s="1">
        <v>1072094</v>
      </c>
      <c r="C19" s="1" t="str">
        <f ca="1">VLOOKUP(B19,'Fichier FI (en entrée)'!B:E,3)</f>
        <v>LWTWOFJXXP</v>
      </c>
      <c r="D19" s="2" t="str">
        <f ca="1">VLOOKUP(B19,'Fichier FI (en entrée)'!B:E,4)</f>
        <v>Byvtxzpahdwup</v>
      </c>
      <c r="E19" s="2" t="s">
        <v>62</v>
      </c>
      <c r="F19" s="2" t="s">
        <v>3</v>
      </c>
      <c r="G19" s="1">
        <v>1</v>
      </c>
      <c r="H19" s="1">
        <v>1</v>
      </c>
      <c r="I19" s="2" t="s">
        <v>1</v>
      </c>
      <c r="J19" s="1">
        <v>1</v>
      </c>
      <c r="K19" s="2" t="s">
        <v>2148</v>
      </c>
      <c r="L19" s="1">
        <v>1</v>
      </c>
      <c r="M19" s="1">
        <v>0</v>
      </c>
      <c r="N19" s="1">
        <v>0</v>
      </c>
    </row>
    <row r="20" spans="1:14">
      <c r="A20" s="1">
        <v>6</v>
      </c>
      <c r="B20" s="1">
        <v>1085674</v>
      </c>
      <c r="C20" s="1" t="str">
        <f ca="1">VLOOKUP(B20,'Fichier FI (en entrée)'!B:E,3)</f>
        <v>FJYGFTDMBE</v>
      </c>
      <c r="D20" s="2" t="str">
        <f ca="1">VLOOKUP(B20,'Fichier FI (en entrée)'!B:E,4)</f>
        <v>Mglgdrbtdtcfw</v>
      </c>
      <c r="E20" s="2" t="s">
        <v>18</v>
      </c>
      <c r="F20" s="2" t="s">
        <v>3</v>
      </c>
      <c r="G20" s="1">
        <v>1</v>
      </c>
      <c r="H20" s="1">
        <v>1</v>
      </c>
      <c r="I20" s="2" t="s">
        <v>1</v>
      </c>
      <c r="J20" s="1">
        <v>1</v>
      </c>
      <c r="K20" s="2" t="s">
        <v>2148</v>
      </c>
      <c r="L20" s="1">
        <v>1</v>
      </c>
      <c r="M20" s="1">
        <v>0</v>
      </c>
      <c r="N20" s="1">
        <v>0</v>
      </c>
    </row>
    <row r="21" spans="1:14">
      <c r="A21" s="1">
        <v>6</v>
      </c>
      <c r="B21" s="1">
        <v>1087451</v>
      </c>
      <c r="C21" s="1" t="str">
        <f ca="1">VLOOKUP(B21,'Fichier FI (en entrée)'!B:E,3)</f>
        <v>PSALJVIPGQ</v>
      </c>
      <c r="D21" s="2" t="str">
        <f ca="1">VLOOKUP(B21,'Fichier FI (en entrée)'!B:E,4)</f>
        <v>Xdqobrjsenbrx</v>
      </c>
      <c r="E21" s="2" t="s">
        <v>9</v>
      </c>
      <c r="F21" s="2" t="s">
        <v>3</v>
      </c>
      <c r="G21" s="1">
        <v>1</v>
      </c>
      <c r="H21" s="1">
        <v>1</v>
      </c>
      <c r="I21" s="2" t="s">
        <v>1</v>
      </c>
      <c r="J21" s="1">
        <v>1</v>
      </c>
      <c r="K21" s="2" t="s">
        <v>2148</v>
      </c>
      <c r="L21" s="1">
        <v>1</v>
      </c>
      <c r="M21" s="1">
        <v>0</v>
      </c>
      <c r="N21" s="1">
        <v>0</v>
      </c>
    </row>
    <row r="22" spans="1:14">
      <c r="A22" s="1">
        <v>6</v>
      </c>
      <c r="B22" s="1">
        <v>1089878</v>
      </c>
      <c r="C22" s="1" t="str">
        <f ca="1">VLOOKUP(B22,'Fichier FI (en entrée)'!B:E,3)</f>
        <v>RUZZVONJUI</v>
      </c>
      <c r="D22" s="2" t="str">
        <f ca="1">VLOOKUP(B22,'Fichier FI (en entrée)'!B:E,4)</f>
        <v>Gfvcexleyycmk</v>
      </c>
      <c r="E22" s="2" t="s">
        <v>46</v>
      </c>
      <c r="F22" s="2" t="s">
        <v>3</v>
      </c>
      <c r="G22" s="1">
        <v>1</v>
      </c>
      <c r="H22" s="1">
        <v>1</v>
      </c>
      <c r="I22" s="2" t="s">
        <v>1</v>
      </c>
      <c r="J22" s="1">
        <v>1</v>
      </c>
      <c r="K22" s="2" t="s">
        <v>2148</v>
      </c>
      <c r="L22" s="1">
        <v>1</v>
      </c>
      <c r="M22" s="1">
        <v>0</v>
      </c>
      <c r="N22" s="1">
        <v>0</v>
      </c>
    </row>
    <row r="23" spans="1:14">
      <c r="A23" s="1">
        <v>6</v>
      </c>
      <c r="B23" s="1">
        <v>1090277</v>
      </c>
      <c r="C23" s="1" t="str">
        <f ca="1">VLOOKUP(B23,'Fichier FI (en entrée)'!B:E,3)</f>
        <v>BJCPNPNVVW</v>
      </c>
      <c r="D23" s="2" t="str">
        <f ca="1">VLOOKUP(B23,'Fichier FI (en entrée)'!B:E,4)</f>
        <v>Szljbdpvwronz</v>
      </c>
      <c r="E23" s="2" t="s">
        <v>56</v>
      </c>
      <c r="F23" s="2" t="s">
        <v>3</v>
      </c>
      <c r="G23" s="1">
        <v>1</v>
      </c>
      <c r="H23" s="1">
        <v>1</v>
      </c>
      <c r="I23" s="2" t="s">
        <v>1</v>
      </c>
      <c r="J23" s="1">
        <v>1</v>
      </c>
      <c r="K23" s="2" t="s">
        <v>2148</v>
      </c>
      <c r="L23" s="1">
        <v>1</v>
      </c>
      <c r="M23" s="1">
        <v>0</v>
      </c>
      <c r="N23" s="1">
        <v>0</v>
      </c>
    </row>
    <row r="24" spans="1:14">
      <c r="A24" s="1">
        <v>6</v>
      </c>
      <c r="B24" s="1">
        <v>1091366</v>
      </c>
      <c r="C24" s="1" t="str">
        <f ca="1">VLOOKUP(B24,'Fichier FI (en entrée)'!B:E,3)</f>
        <v>UUNOYYTIHI</v>
      </c>
      <c r="D24" s="2" t="str">
        <f ca="1">VLOOKUP(B24,'Fichier FI (en entrée)'!B:E,4)</f>
        <v>Fergymmhjegha</v>
      </c>
      <c r="E24" s="2" t="s">
        <v>47</v>
      </c>
      <c r="F24" s="2" t="s">
        <v>3</v>
      </c>
      <c r="G24" s="1">
        <v>1</v>
      </c>
      <c r="H24" s="1">
        <v>1</v>
      </c>
      <c r="I24" s="2" t="s">
        <v>1</v>
      </c>
      <c r="J24" s="1">
        <v>1</v>
      </c>
      <c r="K24" s="2" t="s">
        <v>2148</v>
      </c>
      <c r="L24" s="1">
        <v>1</v>
      </c>
      <c r="M24" s="1">
        <v>0</v>
      </c>
      <c r="N24" s="1">
        <v>0</v>
      </c>
    </row>
    <row r="25" spans="1:14">
      <c r="A25" s="1">
        <v>6</v>
      </c>
      <c r="B25" s="1">
        <v>1106014</v>
      </c>
      <c r="C25" s="1" t="str">
        <f ca="1">VLOOKUP(B25,'Fichier FI (en entrée)'!B:E,3)</f>
        <v>MQULGSHYNJ</v>
      </c>
      <c r="D25" s="2" t="str">
        <f ca="1">VLOOKUP(B25,'Fichier FI (en entrée)'!B:E,4)</f>
        <v>Ftlmrawijqxbb</v>
      </c>
      <c r="E25" s="2" t="s">
        <v>62</v>
      </c>
      <c r="F25" s="2" t="s">
        <v>3</v>
      </c>
      <c r="G25" s="1">
        <v>1</v>
      </c>
      <c r="H25" s="1">
        <v>1</v>
      </c>
      <c r="I25" s="2" t="s">
        <v>1</v>
      </c>
      <c r="J25" s="1">
        <v>1</v>
      </c>
      <c r="K25" s="2" t="s">
        <v>2148</v>
      </c>
      <c r="L25" s="1">
        <v>1</v>
      </c>
      <c r="M25" s="1">
        <v>0</v>
      </c>
      <c r="N25" s="1">
        <v>0</v>
      </c>
    </row>
    <row r="26" spans="1:14">
      <c r="A26" s="1">
        <v>6</v>
      </c>
      <c r="B26" s="1">
        <v>1107793</v>
      </c>
      <c r="C26" s="1" t="str">
        <f ca="1">VLOOKUP(B26,'Fichier FI (en entrée)'!B:E,3)</f>
        <v>TEOTMXXCZM</v>
      </c>
      <c r="D26" s="2" t="str">
        <f ca="1">VLOOKUP(B26,'Fichier FI (en entrée)'!B:E,4)</f>
        <v>Coooplegdxryj</v>
      </c>
      <c r="E26" s="2" t="s">
        <v>48</v>
      </c>
      <c r="F26" s="2" t="s">
        <v>3</v>
      </c>
      <c r="G26" s="1">
        <v>1</v>
      </c>
      <c r="H26" s="1">
        <v>1</v>
      </c>
      <c r="I26" s="2" t="s">
        <v>1</v>
      </c>
      <c r="J26" s="1">
        <v>1</v>
      </c>
      <c r="K26" s="2" t="s">
        <v>2148</v>
      </c>
      <c r="L26" s="1">
        <v>1</v>
      </c>
      <c r="M26" s="1">
        <v>0</v>
      </c>
      <c r="N26" s="1">
        <v>0</v>
      </c>
    </row>
    <row r="27" spans="1:14">
      <c r="A27" s="1">
        <v>6</v>
      </c>
      <c r="B27" s="1">
        <v>1119313</v>
      </c>
      <c r="C27" s="1" t="str">
        <f ca="1">VLOOKUP(B27,'Fichier FI (en entrée)'!B:E,3)</f>
        <v>BLJQKENARM</v>
      </c>
      <c r="D27" s="2" t="str">
        <f ca="1">VLOOKUP(B27,'Fichier FI (en entrée)'!B:E,4)</f>
        <v>Efpiqjktqrmxj</v>
      </c>
      <c r="E27" s="2" t="s">
        <v>47</v>
      </c>
      <c r="F27" s="2" t="s">
        <v>3</v>
      </c>
      <c r="G27" s="1">
        <v>1</v>
      </c>
      <c r="H27" s="1">
        <v>1</v>
      </c>
      <c r="I27" s="2" t="s">
        <v>1</v>
      </c>
      <c r="J27" s="1">
        <v>1</v>
      </c>
      <c r="K27" s="2" t="s">
        <v>2148</v>
      </c>
      <c r="L27" s="1">
        <v>1</v>
      </c>
      <c r="M27" s="1">
        <v>0</v>
      </c>
      <c r="N27" s="1">
        <v>0</v>
      </c>
    </row>
    <row r="28" spans="1:14">
      <c r="A28" s="1">
        <v>6</v>
      </c>
      <c r="B28" s="1">
        <v>1119951</v>
      </c>
      <c r="C28" s="1" t="str">
        <f ca="1">VLOOKUP(B28,'Fichier FI (en entrée)'!B:E,3)</f>
        <v>OVDEPSWEBU</v>
      </c>
      <c r="D28" s="2" t="str">
        <f ca="1">VLOOKUP(B28,'Fichier FI (en entrée)'!B:E,4)</f>
        <v>Mtgpsydyfddml</v>
      </c>
      <c r="E28" s="2" t="s">
        <v>39</v>
      </c>
      <c r="F28" s="2" t="s">
        <v>3</v>
      </c>
      <c r="G28" s="1">
        <v>1</v>
      </c>
      <c r="H28" s="1">
        <v>1</v>
      </c>
      <c r="I28" s="2" t="s">
        <v>1</v>
      </c>
      <c r="J28" s="1">
        <v>1</v>
      </c>
      <c r="K28" s="2" t="s">
        <v>2148</v>
      </c>
      <c r="L28" s="1">
        <v>1</v>
      </c>
      <c r="M28" s="1">
        <v>0</v>
      </c>
      <c r="N28" s="1">
        <v>0</v>
      </c>
    </row>
    <row r="29" spans="1:14">
      <c r="A29" s="1">
        <v>6</v>
      </c>
      <c r="B29" s="1">
        <v>1130482</v>
      </c>
      <c r="C29" s="1" t="str">
        <f ca="1">VLOOKUP(B29,'Fichier FI (en entrée)'!B:E,3)</f>
        <v>WDAKITTUEU</v>
      </c>
      <c r="D29" s="2" t="str">
        <f ca="1">VLOOKUP(B29,'Fichier FI (en entrée)'!B:E,4)</f>
        <v>Hexieynwinrge</v>
      </c>
      <c r="E29" s="2" t="s">
        <v>37</v>
      </c>
      <c r="F29" s="2" t="s">
        <v>3</v>
      </c>
      <c r="G29" s="1">
        <v>1</v>
      </c>
      <c r="H29" s="1">
        <v>1</v>
      </c>
      <c r="I29" s="2" t="s">
        <v>1</v>
      </c>
      <c r="J29" s="1">
        <v>1</v>
      </c>
      <c r="K29" s="2" t="s">
        <v>2148</v>
      </c>
      <c r="L29" s="1">
        <v>1</v>
      </c>
      <c r="M29" s="1">
        <v>0</v>
      </c>
      <c r="N29" s="1">
        <v>0</v>
      </c>
    </row>
    <row r="30" spans="1:14">
      <c r="A30" s="1">
        <v>6</v>
      </c>
      <c r="B30" s="1">
        <v>1134123</v>
      </c>
      <c r="C30" s="1" t="str">
        <f ca="1">VLOOKUP(B30,'Fichier FI (en entrée)'!B:E,3)</f>
        <v>HHTHPUGJNN</v>
      </c>
      <c r="D30" s="2" t="str">
        <f ca="1">VLOOKUP(B30,'Fichier FI (en entrée)'!B:E,4)</f>
        <v>Ctaoldijqarnv</v>
      </c>
      <c r="E30" s="2" t="s">
        <v>52</v>
      </c>
      <c r="F30" s="2" t="s">
        <v>3</v>
      </c>
      <c r="G30" s="1">
        <v>1</v>
      </c>
      <c r="H30" s="1">
        <v>1</v>
      </c>
      <c r="I30" s="2" t="s">
        <v>1</v>
      </c>
      <c r="J30" s="1">
        <v>1</v>
      </c>
      <c r="K30" s="2" t="s">
        <v>2148</v>
      </c>
      <c r="L30" s="1">
        <v>1</v>
      </c>
      <c r="M30" s="1">
        <v>0</v>
      </c>
      <c r="N30" s="1">
        <v>0</v>
      </c>
    </row>
    <row r="31" spans="1:14">
      <c r="A31" s="1">
        <v>6</v>
      </c>
      <c r="B31" s="1">
        <v>1139528</v>
      </c>
      <c r="C31" s="1" t="str">
        <f ca="1">VLOOKUP(B31,'Fichier FI (en entrée)'!B:E,3)</f>
        <v>WKLPHSTHVY</v>
      </c>
      <c r="D31" s="2" t="str">
        <f ca="1">VLOOKUP(B31,'Fichier FI (en entrée)'!B:E,4)</f>
        <v>Kajtiyltoigen</v>
      </c>
      <c r="E31" s="2" t="s">
        <v>52</v>
      </c>
      <c r="F31" s="2" t="s">
        <v>3</v>
      </c>
      <c r="G31" s="1">
        <v>1</v>
      </c>
      <c r="H31" s="1">
        <v>1</v>
      </c>
      <c r="I31" s="2" t="s">
        <v>1</v>
      </c>
      <c r="J31" s="1">
        <v>1</v>
      </c>
      <c r="K31" s="2" t="s">
        <v>2148</v>
      </c>
      <c r="L31" s="1">
        <v>1</v>
      </c>
      <c r="M31" s="1">
        <v>0</v>
      </c>
      <c r="N31" s="1">
        <v>0</v>
      </c>
    </row>
    <row r="32" spans="1:14">
      <c r="A32" s="1">
        <v>6</v>
      </c>
      <c r="B32" s="1">
        <v>1139600</v>
      </c>
      <c r="C32" s="1" t="str">
        <f ca="1">VLOOKUP(B32,'Fichier FI (en entrée)'!B:E,3)</f>
        <v>DEOFPUVBWB</v>
      </c>
      <c r="D32" s="2" t="str">
        <f ca="1">VLOOKUP(B32,'Fichier FI (en entrée)'!B:E,4)</f>
        <v>Mdkvmdeycvdor</v>
      </c>
      <c r="E32" s="2" t="s">
        <v>69</v>
      </c>
      <c r="F32" s="2" t="s">
        <v>3</v>
      </c>
      <c r="G32" s="1">
        <v>1</v>
      </c>
      <c r="H32" s="1">
        <v>1</v>
      </c>
      <c r="I32" s="2" t="s">
        <v>1</v>
      </c>
      <c r="J32" s="1">
        <v>1</v>
      </c>
      <c r="K32" s="2" t="s">
        <v>2148</v>
      </c>
      <c r="L32" s="1">
        <v>1</v>
      </c>
      <c r="M32" s="1">
        <v>0</v>
      </c>
      <c r="N32" s="1">
        <v>0</v>
      </c>
    </row>
    <row r="33" spans="1:14">
      <c r="A33" s="1">
        <v>6</v>
      </c>
      <c r="B33" s="1">
        <v>1144000</v>
      </c>
      <c r="C33" s="1" t="str">
        <f ca="1">VLOOKUP(B33,'Fichier FI (en entrée)'!B:E,3)</f>
        <v>XDKWAZUTOT</v>
      </c>
      <c r="D33" s="2" t="str">
        <f ca="1">VLOOKUP(B33,'Fichier FI (en entrée)'!B:E,4)</f>
        <v>Dwnrvccyowhqv</v>
      </c>
      <c r="E33" s="2" t="s">
        <v>61</v>
      </c>
      <c r="F33" s="2" t="s">
        <v>3</v>
      </c>
      <c r="G33" s="1">
        <v>1</v>
      </c>
      <c r="H33" s="1">
        <v>1</v>
      </c>
      <c r="I33" s="2" t="s">
        <v>1</v>
      </c>
      <c r="J33" s="1">
        <v>1</v>
      </c>
      <c r="K33" s="2" t="s">
        <v>2148</v>
      </c>
      <c r="L33" s="1">
        <v>1</v>
      </c>
      <c r="M33" s="1">
        <v>0</v>
      </c>
      <c r="N33" s="1">
        <v>0</v>
      </c>
    </row>
    <row r="34" spans="1:14">
      <c r="A34" s="1">
        <v>6</v>
      </c>
      <c r="B34" s="1">
        <v>1154856</v>
      </c>
      <c r="C34" s="1" t="str">
        <f ca="1">VLOOKUP(B34,'Fichier FI (en entrée)'!B:E,3)</f>
        <v>LAPSPKFRSC</v>
      </c>
      <c r="D34" s="2" t="str">
        <f ca="1">VLOOKUP(B34,'Fichier FI (en entrée)'!B:E,4)</f>
        <v>Cryewdfpirujs</v>
      </c>
      <c r="E34" s="2" t="s">
        <v>4</v>
      </c>
      <c r="F34" s="2" t="s">
        <v>3</v>
      </c>
      <c r="G34" s="1">
        <v>1</v>
      </c>
      <c r="H34" s="1">
        <v>1</v>
      </c>
      <c r="I34" s="2" t="s">
        <v>1</v>
      </c>
      <c r="J34" s="1">
        <v>1</v>
      </c>
      <c r="K34" s="2" t="s">
        <v>2148</v>
      </c>
      <c r="L34" s="1">
        <v>1</v>
      </c>
      <c r="M34" s="1">
        <v>0</v>
      </c>
      <c r="N34" s="1">
        <v>0</v>
      </c>
    </row>
    <row r="35" spans="1:14">
      <c r="A35" s="1">
        <v>6</v>
      </c>
      <c r="B35" s="1">
        <v>1164671</v>
      </c>
      <c r="C35" s="1" t="str">
        <f ca="1">VLOOKUP(B35,'Fichier FI (en entrée)'!B:E,3)</f>
        <v>HKZOLRBDKA</v>
      </c>
      <c r="D35" s="2" t="str">
        <f ca="1">VLOOKUP(B35,'Fichier FI (en entrée)'!B:E,4)</f>
        <v>Mgunwxsfnmspj</v>
      </c>
      <c r="E35" s="2" t="s">
        <v>46</v>
      </c>
      <c r="F35" s="2" t="s">
        <v>3</v>
      </c>
      <c r="G35" s="1">
        <v>1</v>
      </c>
      <c r="H35" s="1">
        <v>1</v>
      </c>
      <c r="I35" s="2" t="s">
        <v>1</v>
      </c>
      <c r="J35" s="1">
        <v>1</v>
      </c>
      <c r="K35" s="2" t="s">
        <v>2148</v>
      </c>
      <c r="L35" s="1">
        <v>1</v>
      </c>
      <c r="M35" s="1">
        <v>0</v>
      </c>
      <c r="N35" s="1">
        <v>0</v>
      </c>
    </row>
    <row r="36" spans="1:14">
      <c r="A36" s="1">
        <v>6</v>
      </c>
      <c r="B36" s="1">
        <v>1166029</v>
      </c>
      <c r="C36" s="1" t="str">
        <f ca="1">VLOOKUP(B36,'Fichier FI (en entrée)'!B:E,3)</f>
        <v>IBZOVNJRHR</v>
      </c>
      <c r="D36" s="2" t="str">
        <f ca="1">VLOOKUP(B36,'Fichier FI (en entrée)'!B:E,4)</f>
        <v>Rwxlpbhgnpsay</v>
      </c>
      <c r="E36" s="2" t="s">
        <v>53</v>
      </c>
      <c r="F36" s="2" t="s">
        <v>3</v>
      </c>
      <c r="G36" s="1">
        <v>1</v>
      </c>
      <c r="H36" s="1">
        <v>1</v>
      </c>
      <c r="I36" s="2" t="s">
        <v>1</v>
      </c>
      <c r="J36" s="1">
        <v>1</v>
      </c>
      <c r="K36" s="2" t="s">
        <v>2148</v>
      </c>
      <c r="L36" s="1">
        <v>1</v>
      </c>
      <c r="M36" s="1">
        <v>0</v>
      </c>
      <c r="N36" s="1">
        <v>0</v>
      </c>
    </row>
    <row r="37" spans="1:14">
      <c r="A37" s="1">
        <v>6</v>
      </c>
      <c r="B37" s="1">
        <v>1169736</v>
      </c>
      <c r="C37" s="1" t="str">
        <f ca="1">VLOOKUP(B37,'Fichier FI (en entrée)'!B:E,3)</f>
        <v>LVTUCVNXCK</v>
      </c>
      <c r="D37" s="2" t="str">
        <f ca="1">VLOOKUP(B37,'Fichier FI (en entrée)'!B:E,4)</f>
        <v>Crjvzxfvmydkc</v>
      </c>
      <c r="E37" s="2" t="s">
        <v>14</v>
      </c>
      <c r="F37" s="2" t="s">
        <v>3</v>
      </c>
      <c r="G37" s="1">
        <v>1</v>
      </c>
      <c r="H37" s="1">
        <v>1</v>
      </c>
      <c r="I37" s="2" t="s">
        <v>1</v>
      </c>
      <c r="J37" s="1">
        <v>1</v>
      </c>
      <c r="K37" s="2" t="s">
        <v>2148</v>
      </c>
      <c r="L37" s="1">
        <v>1</v>
      </c>
      <c r="M37" s="1">
        <v>0</v>
      </c>
      <c r="N37" s="1">
        <v>0</v>
      </c>
    </row>
    <row r="38" spans="1:14">
      <c r="A38" s="1">
        <v>6</v>
      </c>
      <c r="B38" s="1">
        <v>1171112</v>
      </c>
      <c r="C38" s="1" t="str">
        <f ca="1">VLOOKUP(B38,'Fichier FI (en entrée)'!B:E,3)</f>
        <v>SKXITGFMTJ</v>
      </c>
      <c r="D38" s="2" t="str">
        <f ca="1">VLOOKUP(B38,'Fichier FI (en entrée)'!B:E,4)</f>
        <v>Fofyvpcsotqrj</v>
      </c>
      <c r="E38" s="2" t="s">
        <v>40</v>
      </c>
      <c r="F38" s="2" t="s">
        <v>3</v>
      </c>
      <c r="G38" s="1">
        <v>1</v>
      </c>
      <c r="H38" s="1">
        <v>1</v>
      </c>
      <c r="I38" s="2" t="s">
        <v>1</v>
      </c>
      <c r="J38" s="1">
        <v>1</v>
      </c>
      <c r="K38" s="2" t="s">
        <v>2148</v>
      </c>
      <c r="L38" s="1">
        <v>1</v>
      </c>
      <c r="M38" s="1">
        <v>0</v>
      </c>
      <c r="N38" s="1">
        <v>0</v>
      </c>
    </row>
    <row r="39" spans="1:14">
      <c r="A39" s="1">
        <v>6</v>
      </c>
      <c r="B39" s="1">
        <v>1172291</v>
      </c>
      <c r="C39" s="1" t="str">
        <f ca="1">VLOOKUP(B39,'Fichier FI (en entrée)'!B:E,3)</f>
        <v>ZLSRDQSPBY</v>
      </c>
      <c r="D39" s="2" t="str">
        <f ca="1">VLOOKUP(B39,'Fichier FI (en entrée)'!B:E,4)</f>
        <v>Vvinyqxrmneqt</v>
      </c>
      <c r="E39" s="2" t="s">
        <v>37</v>
      </c>
      <c r="F39" s="2" t="s">
        <v>3</v>
      </c>
      <c r="G39" s="1">
        <v>1</v>
      </c>
      <c r="H39" s="1">
        <v>1</v>
      </c>
      <c r="I39" s="2" t="s">
        <v>1</v>
      </c>
      <c r="J39" s="1">
        <v>1</v>
      </c>
      <c r="K39" s="2" t="s">
        <v>2148</v>
      </c>
      <c r="L39" s="1">
        <v>1</v>
      </c>
      <c r="M39" s="1">
        <v>0</v>
      </c>
      <c r="N39" s="1">
        <v>0</v>
      </c>
    </row>
    <row r="40" spans="1:14">
      <c r="A40" s="1">
        <v>6</v>
      </c>
      <c r="B40" s="1">
        <v>1173722</v>
      </c>
      <c r="C40" s="1" t="str">
        <f ca="1">VLOOKUP(B40,'Fichier FI (en entrée)'!B:E,3)</f>
        <v>HGHQORQRGJ</v>
      </c>
      <c r="D40" s="2" t="str">
        <f ca="1">VLOOKUP(B40,'Fichier FI (en entrée)'!B:E,4)</f>
        <v>Yprpfznfwlqto</v>
      </c>
      <c r="E40" s="2" t="s">
        <v>46</v>
      </c>
      <c r="F40" s="2" t="s">
        <v>3</v>
      </c>
      <c r="G40" s="1">
        <v>1</v>
      </c>
      <c r="H40" s="1">
        <v>1</v>
      </c>
      <c r="I40" s="2" t="s">
        <v>1</v>
      </c>
      <c r="J40" s="1">
        <v>1</v>
      </c>
      <c r="K40" s="2" t="s">
        <v>2148</v>
      </c>
      <c r="L40" s="1">
        <v>1</v>
      </c>
      <c r="M40" s="1">
        <v>0</v>
      </c>
      <c r="N40" s="1">
        <v>0</v>
      </c>
    </row>
    <row r="41" spans="1:14">
      <c r="A41" s="1">
        <v>6</v>
      </c>
      <c r="B41" s="1">
        <v>1176115</v>
      </c>
      <c r="C41" s="1" t="str">
        <f ca="1">VLOOKUP(B41,'Fichier FI (en entrée)'!B:E,3)</f>
        <v>LQBRFVQJDY</v>
      </c>
      <c r="D41" s="2" t="str">
        <f ca="1">VLOOKUP(B41,'Fichier FI (en entrée)'!B:E,4)</f>
        <v>Jokrmlyyefjpl</v>
      </c>
      <c r="E41" s="2" t="s">
        <v>37</v>
      </c>
      <c r="F41" s="2" t="s">
        <v>3</v>
      </c>
      <c r="G41" s="1">
        <v>1</v>
      </c>
      <c r="H41" s="1">
        <v>1</v>
      </c>
      <c r="I41" s="2" t="s">
        <v>1</v>
      </c>
      <c r="J41" s="1">
        <v>1</v>
      </c>
      <c r="K41" s="2" t="s">
        <v>2148</v>
      </c>
      <c r="L41" s="1">
        <v>1</v>
      </c>
      <c r="M41" s="1">
        <v>0</v>
      </c>
      <c r="N41" s="1">
        <v>0</v>
      </c>
    </row>
    <row r="42" spans="1:14">
      <c r="A42" s="1">
        <v>6</v>
      </c>
      <c r="B42" s="1">
        <v>1176867</v>
      </c>
      <c r="C42" s="1" t="str">
        <f ca="1">VLOOKUP(B42,'Fichier FI (en entrée)'!B:E,3)</f>
        <v>QIBUQTBNHV</v>
      </c>
      <c r="D42" s="2" t="str">
        <f ca="1">VLOOKUP(B42,'Fichier FI (en entrée)'!B:E,4)</f>
        <v>Pxxlnobwlwbpn</v>
      </c>
      <c r="E42" s="2" t="s">
        <v>21</v>
      </c>
      <c r="F42" s="2" t="s">
        <v>3</v>
      </c>
      <c r="G42" s="1">
        <v>1</v>
      </c>
      <c r="H42" s="1">
        <v>1</v>
      </c>
      <c r="I42" s="2" t="s">
        <v>1</v>
      </c>
      <c r="J42" s="1">
        <v>1</v>
      </c>
      <c r="K42" s="2" t="s">
        <v>2148</v>
      </c>
      <c r="L42" s="1">
        <v>1</v>
      </c>
      <c r="M42" s="1">
        <v>0</v>
      </c>
      <c r="N42" s="1">
        <v>0</v>
      </c>
    </row>
    <row r="43" spans="1:14">
      <c r="A43" s="1">
        <v>6</v>
      </c>
      <c r="B43" s="1">
        <v>1177707</v>
      </c>
      <c r="C43" s="1" t="str">
        <f ca="1">VLOOKUP(B43,'Fichier FI (en entrée)'!B:E,3)</f>
        <v>ECYHQFLSUO</v>
      </c>
      <c r="D43" s="2" t="str">
        <f ca="1">VLOOKUP(B43,'Fichier FI (en entrée)'!B:E,4)</f>
        <v>Yhsvwnlapaatx</v>
      </c>
      <c r="E43" s="2" t="s">
        <v>34</v>
      </c>
      <c r="F43" s="2" t="s">
        <v>3</v>
      </c>
      <c r="G43" s="1">
        <v>1</v>
      </c>
      <c r="H43" s="1">
        <v>1</v>
      </c>
      <c r="I43" s="2" t="s">
        <v>1</v>
      </c>
      <c r="J43" s="1">
        <v>1</v>
      </c>
      <c r="K43" s="2" t="s">
        <v>2148</v>
      </c>
      <c r="L43" s="1">
        <v>1</v>
      </c>
      <c r="M43" s="1">
        <v>0</v>
      </c>
      <c r="N43" s="1">
        <v>0</v>
      </c>
    </row>
    <row r="44" spans="1:14">
      <c r="A44" s="1">
        <v>6</v>
      </c>
      <c r="B44" s="1">
        <v>1184482</v>
      </c>
      <c r="C44" s="1" t="str">
        <f ca="1">VLOOKUP(B44,'Fichier FI (en entrée)'!B:E,3)</f>
        <v>FHAIFFXLNJ</v>
      </c>
      <c r="D44" s="2" t="str">
        <f ca="1">VLOOKUP(B44,'Fichier FI (en entrée)'!B:E,4)</f>
        <v>Pfkfxykumjxyx</v>
      </c>
      <c r="E44" s="2" t="s">
        <v>48</v>
      </c>
      <c r="F44" s="2" t="s">
        <v>3</v>
      </c>
      <c r="G44" s="1">
        <v>1</v>
      </c>
      <c r="H44" s="1">
        <v>1</v>
      </c>
      <c r="I44" s="2" t="s">
        <v>1</v>
      </c>
      <c r="J44" s="1">
        <v>1</v>
      </c>
      <c r="K44" s="2" t="s">
        <v>2148</v>
      </c>
      <c r="L44" s="1">
        <v>1</v>
      </c>
      <c r="M44" s="1">
        <v>0</v>
      </c>
      <c r="N44" s="1">
        <v>0</v>
      </c>
    </row>
    <row r="45" spans="1:14">
      <c r="A45" s="1">
        <v>6</v>
      </c>
      <c r="B45" s="1">
        <v>1189801</v>
      </c>
      <c r="C45" s="1" t="str">
        <f ca="1">VLOOKUP(B45,'Fichier FI (en entrée)'!B:E,3)</f>
        <v>RHFZPCYATA</v>
      </c>
      <c r="D45" s="2" t="str">
        <f ca="1">VLOOKUP(B45,'Fichier FI (en entrée)'!B:E,4)</f>
        <v>Wzhixknlaxgeb</v>
      </c>
      <c r="E45" s="2" t="s">
        <v>37</v>
      </c>
      <c r="F45" s="2" t="s">
        <v>3</v>
      </c>
      <c r="G45" s="1">
        <v>1</v>
      </c>
      <c r="H45" s="1">
        <v>1</v>
      </c>
      <c r="I45" s="2" t="s">
        <v>1</v>
      </c>
      <c r="J45" s="1">
        <v>1</v>
      </c>
      <c r="K45" s="2" t="s">
        <v>2148</v>
      </c>
      <c r="L45" s="1">
        <v>1</v>
      </c>
      <c r="M45" s="1">
        <v>0</v>
      </c>
      <c r="N45" s="1">
        <v>0</v>
      </c>
    </row>
    <row r="46" spans="1:14">
      <c r="A46" s="1">
        <v>6</v>
      </c>
      <c r="B46" s="1">
        <v>1196323</v>
      </c>
      <c r="C46" s="1" t="str">
        <f ca="1">VLOOKUP(B46,'Fichier FI (en entrée)'!B:E,3)</f>
        <v>LBZXPXMSBF</v>
      </c>
      <c r="D46" s="2" t="str">
        <f ca="1">VLOOKUP(B46,'Fichier FI (en entrée)'!B:E,4)</f>
        <v>Owbjwdygtdfyz</v>
      </c>
      <c r="E46" s="2" t="s">
        <v>52</v>
      </c>
      <c r="F46" s="2" t="s">
        <v>3</v>
      </c>
      <c r="G46" s="1">
        <v>1</v>
      </c>
      <c r="H46" s="1">
        <v>1</v>
      </c>
      <c r="I46" s="2" t="s">
        <v>1</v>
      </c>
      <c r="J46" s="1">
        <v>1</v>
      </c>
      <c r="K46" s="2" t="s">
        <v>2148</v>
      </c>
      <c r="L46" s="1">
        <v>1</v>
      </c>
      <c r="M46" s="1">
        <v>0</v>
      </c>
      <c r="N46" s="1">
        <v>0</v>
      </c>
    </row>
    <row r="47" spans="1:14">
      <c r="A47" s="1">
        <v>6</v>
      </c>
      <c r="B47" s="1">
        <v>1202231</v>
      </c>
      <c r="C47" s="1" t="str">
        <f ca="1">VLOOKUP(B47,'Fichier FI (en entrée)'!B:E,3)</f>
        <v>DTCVURSTBI</v>
      </c>
      <c r="D47" s="2" t="str">
        <f ca="1">VLOOKUP(B47,'Fichier FI (en entrée)'!B:E,4)</f>
        <v>Albbjmiwywccn</v>
      </c>
      <c r="E47" s="2" t="s">
        <v>53</v>
      </c>
      <c r="F47" s="2" t="s">
        <v>3</v>
      </c>
      <c r="G47" s="1">
        <v>1</v>
      </c>
      <c r="H47" s="1">
        <v>1</v>
      </c>
      <c r="I47" s="2" t="s">
        <v>1</v>
      </c>
      <c r="J47" s="1">
        <v>1</v>
      </c>
      <c r="K47" s="2" t="s">
        <v>2148</v>
      </c>
      <c r="L47" s="1">
        <v>1</v>
      </c>
      <c r="M47" s="1">
        <v>0</v>
      </c>
      <c r="N47" s="1">
        <v>0</v>
      </c>
    </row>
    <row r="48" spans="1:14">
      <c r="A48" s="1">
        <v>6</v>
      </c>
      <c r="B48" s="1">
        <v>1202625</v>
      </c>
      <c r="C48" s="1" t="str">
        <f ca="1">VLOOKUP(B48,'Fichier FI (en entrée)'!B:E,3)</f>
        <v>VRCQHOGLIJ</v>
      </c>
      <c r="D48" s="2" t="str">
        <f ca="1">VLOOKUP(B48,'Fichier FI (en entrée)'!B:E,4)</f>
        <v>Iellycfreoghd</v>
      </c>
      <c r="E48" s="2" t="s">
        <v>37</v>
      </c>
      <c r="F48" s="2" t="s">
        <v>3</v>
      </c>
      <c r="G48" s="1">
        <v>1</v>
      </c>
      <c r="H48" s="1">
        <v>1</v>
      </c>
      <c r="I48" s="2" t="s">
        <v>1</v>
      </c>
      <c r="J48" s="1">
        <v>1</v>
      </c>
      <c r="K48" s="2" t="s">
        <v>2148</v>
      </c>
      <c r="L48" s="1">
        <v>1</v>
      </c>
      <c r="M48" s="1">
        <v>0</v>
      </c>
      <c r="N48" s="1">
        <v>0</v>
      </c>
    </row>
    <row r="49" spans="1:14">
      <c r="A49" s="1">
        <v>6</v>
      </c>
      <c r="B49" s="1">
        <v>1203145</v>
      </c>
      <c r="C49" s="1" t="str">
        <f ca="1">VLOOKUP(B49,'Fichier FI (en entrée)'!B:E,3)</f>
        <v>ZBSKCQJJCG</v>
      </c>
      <c r="D49" s="2" t="str">
        <f ca="1">VLOOKUP(B49,'Fichier FI (en entrée)'!B:E,4)</f>
        <v>Ghnqriegzxfqc</v>
      </c>
      <c r="E49" s="2" t="s">
        <v>46</v>
      </c>
      <c r="F49" s="2" t="s">
        <v>3</v>
      </c>
      <c r="G49" s="1">
        <v>1</v>
      </c>
      <c r="H49" s="1">
        <v>1</v>
      </c>
      <c r="I49" s="2" t="s">
        <v>1</v>
      </c>
      <c r="J49" s="1">
        <v>1</v>
      </c>
      <c r="K49" s="2" t="s">
        <v>2148</v>
      </c>
      <c r="L49" s="1">
        <v>1</v>
      </c>
      <c r="M49" s="1">
        <v>0</v>
      </c>
      <c r="N49" s="1">
        <v>0</v>
      </c>
    </row>
    <row r="50" spans="1:14">
      <c r="A50" s="1">
        <v>6</v>
      </c>
      <c r="B50" s="1">
        <v>628652</v>
      </c>
      <c r="C50" s="1" t="str">
        <f ca="1">VLOOKUP(B50,'Fichier FI (en entrée)'!B:E,3)</f>
        <v>MLLTTJCYLY</v>
      </c>
      <c r="D50" s="2" t="str">
        <f ca="1">VLOOKUP(B50,'Fichier FI (en entrée)'!B:E,4)</f>
        <v>Hygubdqthxfol</v>
      </c>
      <c r="E50" s="2" t="s">
        <v>22</v>
      </c>
      <c r="F50" s="2" t="s">
        <v>3</v>
      </c>
      <c r="G50" s="1">
        <v>1</v>
      </c>
      <c r="H50" s="1">
        <v>1</v>
      </c>
      <c r="I50" s="2" t="s">
        <v>1</v>
      </c>
      <c r="J50" s="1">
        <v>1</v>
      </c>
      <c r="K50" s="2" t="s">
        <v>2148</v>
      </c>
      <c r="L50" s="1">
        <v>1</v>
      </c>
      <c r="M50" s="1">
        <v>0</v>
      </c>
      <c r="N50" s="1">
        <v>0</v>
      </c>
    </row>
    <row r="51" spans="1:14">
      <c r="A51" s="1">
        <v>6</v>
      </c>
      <c r="B51" s="1">
        <v>636510</v>
      </c>
      <c r="C51" s="1" t="str">
        <f ca="1">VLOOKUP(B51,'Fichier FI (en entrée)'!B:E,3)</f>
        <v>VYGMYAZQLI</v>
      </c>
      <c r="D51" s="2" t="str">
        <f ca="1">VLOOKUP(B51,'Fichier FI (en entrée)'!B:E,4)</f>
        <v>Rlizrtwmapjti</v>
      </c>
      <c r="E51" s="2" t="s">
        <v>44</v>
      </c>
      <c r="F51" s="2" t="s">
        <v>3</v>
      </c>
      <c r="G51" s="1">
        <v>1</v>
      </c>
      <c r="H51" s="1">
        <v>1</v>
      </c>
      <c r="I51" s="2" t="s">
        <v>1</v>
      </c>
      <c r="J51" s="1">
        <v>1</v>
      </c>
      <c r="K51" s="2" t="s">
        <v>2148</v>
      </c>
      <c r="L51" s="1">
        <v>1</v>
      </c>
      <c r="M51" s="1">
        <v>0</v>
      </c>
      <c r="N51" s="1">
        <v>0</v>
      </c>
    </row>
    <row r="52" spans="1:14">
      <c r="A52" s="1">
        <v>6</v>
      </c>
      <c r="B52" s="1">
        <v>639105</v>
      </c>
      <c r="C52" s="1" t="str">
        <f ca="1">VLOOKUP(B52,'Fichier FI (en entrée)'!B:E,3)</f>
        <v>XYKYKMGBNS</v>
      </c>
      <c r="D52" s="2" t="str">
        <f ca="1">VLOOKUP(B52,'Fichier FI (en entrée)'!B:E,4)</f>
        <v>Ndmnhxsazanxu</v>
      </c>
      <c r="E52" s="2" t="s">
        <v>20</v>
      </c>
      <c r="F52" s="2" t="s">
        <v>3</v>
      </c>
      <c r="G52" s="1">
        <v>1</v>
      </c>
      <c r="H52" s="1">
        <v>1</v>
      </c>
      <c r="I52" s="2" t="s">
        <v>1</v>
      </c>
      <c r="J52" s="1">
        <v>1</v>
      </c>
      <c r="K52" s="2" t="s">
        <v>2148</v>
      </c>
      <c r="L52" s="1">
        <v>1</v>
      </c>
      <c r="M52" s="1">
        <v>0</v>
      </c>
      <c r="N52" s="1">
        <v>0</v>
      </c>
    </row>
    <row r="53" spans="1:14">
      <c r="A53" s="1">
        <v>6</v>
      </c>
      <c r="B53" s="1">
        <v>639664</v>
      </c>
      <c r="C53" s="1" t="str">
        <f ca="1">VLOOKUP(B53,'Fichier FI (en entrée)'!B:E,3)</f>
        <v>EHSYRRKYCN</v>
      </c>
      <c r="D53" s="2" t="str">
        <f ca="1">VLOOKUP(B53,'Fichier FI (en entrée)'!B:E,4)</f>
        <v>Fpqjjogwhbiir</v>
      </c>
      <c r="E53" s="2" t="s">
        <v>28</v>
      </c>
      <c r="F53" s="2" t="s">
        <v>3</v>
      </c>
      <c r="G53" s="1">
        <v>1</v>
      </c>
      <c r="H53" s="1">
        <v>1</v>
      </c>
      <c r="I53" s="2" t="s">
        <v>1</v>
      </c>
      <c r="J53" s="1">
        <v>1</v>
      </c>
      <c r="K53" s="2" t="s">
        <v>2148</v>
      </c>
      <c r="L53" s="1">
        <v>1</v>
      </c>
      <c r="M53" s="1">
        <v>0</v>
      </c>
      <c r="N53" s="1">
        <v>0</v>
      </c>
    </row>
    <row r="54" spans="1:14">
      <c r="A54" s="1">
        <v>6</v>
      </c>
      <c r="B54" s="1">
        <v>642820</v>
      </c>
      <c r="C54" s="1" t="str">
        <f ca="1">VLOOKUP(B54,'Fichier FI (en entrée)'!B:E,3)</f>
        <v>IAIEIIYHCN</v>
      </c>
      <c r="D54" s="2" t="str">
        <f ca="1">VLOOKUP(B54,'Fichier FI (en entrée)'!B:E,4)</f>
        <v>Igwwnenbolkjq</v>
      </c>
      <c r="E54" s="2" t="s">
        <v>58</v>
      </c>
      <c r="F54" s="2" t="s">
        <v>3</v>
      </c>
      <c r="G54" s="1">
        <v>1</v>
      </c>
      <c r="H54" s="1">
        <v>1</v>
      </c>
      <c r="I54" s="2" t="s">
        <v>1</v>
      </c>
      <c r="J54" s="1">
        <v>1</v>
      </c>
      <c r="K54" s="2" t="s">
        <v>2148</v>
      </c>
      <c r="L54" s="1">
        <v>1</v>
      </c>
      <c r="M54" s="1">
        <v>0</v>
      </c>
      <c r="N54" s="1">
        <v>0</v>
      </c>
    </row>
    <row r="55" spans="1:14">
      <c r="A55" s="1">
        <v>6</v>
      </c>
      <c r="B55" s="1">
        <v>643589</v>
      </c>
      <c r="C55" s="1" t="str">
        <f ca="1">VLOOKUP(B55,'Fichier FI (en entrée)'!B:E,3)</f>
        <v>DQHBYVBTNK</v>
      </c>
      <c r="D55" s="2" t="str">
        <f ca="1">VLOOKUP(B55,'Fichier FI (en entrée)'!B:E,4)</f>
        <v>Duvzlnmzxgxyz</v>
      </c>
      <c r="E55" s="2" t="s">
        <v>17</v>
      </c>
      <c r="F55" s="2" t="s">
        <v>3</v>
      </c>
      <c r="G55" s="1">
        <v>1</v>
      </c>
      <c r="H55" s="1">
        <v>1</v>
      </c>
      <c r="I55" s="2" t="s">
        <v>1</v>
      </c>
      <c r="J55" s="1">
        <v>1</v>
      </c>
      <c r="K55" s="2" t="s">
        <v>2148</v>
      </c>
      <c r="L55" s="1">
        <v>1</v>
      </c>
      <c r="M55" s="1">
        <v>0</v>
      </c>
      <c r="N55" s="1">
        <v>0</v>
      </c>
    </row>
    <row r="56" spans="1:14">
      <c r="A56" s="1">
        <v>6</v>
      </c>
      <c r="B56" s="1">
        <v>646577</v>
      </c>
      <c r="C56" s="1" t="str">
        <f ca="1">VLOOKUP(B56,'Fichier FI (en entrée)'!B:E,3)</f>
        <v>RTPTVUYZHS</v>
      </c>
      <c r="D56" s="2" t="str">
        <f ca="1">VLOOKUP(B56,'Fichier FI (en entrée)'!B:E,4)</f>
        <v>Gifbunfdcwoqd</v>
      </c>
      <c r="E56" s="2" t="s">
        <v>27</v>
      </c>
      <c r="F56" s="2" t="s">
        <v>3</v>
      </c>
      <c r="G56" s="1">
        <v>1</v>
      </c>
      <c r="H56" s="1">
        <v>1</v>
      </c>
      <c r="I56" s="2" t="s">
        <v>1</v>
      </c>
      <c r="J56" s="1">
        <v>1</v>
      </c>
      <c r="K56" s="2" t="s">
        <v>2148</v>
      </c>
      <c r="L56" s="1">
        <v>1</v>
      </c>
      <c r="M56" s="1">
        <v>0</v>
      </c>
      <c r="N56" s="1">
        <v>0</v>
      </c>
    </row>
    <row r="57" spans="1:14">
      <c r="A57" s="1">
        <v>6</v>
      </c>
      <c r="B57" s="1">
        <v>651432</v>
      </c>
      <c r="C57" s="1" t="str">
        <f ca="1">VLOOKUP(B57,'Fichier FI (en entrée)'!B:E,3)</f>
        <v>ORGMDDTDWZ</v>
      </c>
      <c r="D57" s="2" t="str">
        <f ca="1">VLOOKUP(B57,'Fichier FI (en entrée)'!B:E,4)</f>
        <v>Chkmspcgqbwns</v>
      </c>
      <c r="E57" s="2" t="s">
        <v>19</v>
      </c>
      <c r="F57" s="2" t="s">
        <v>3</v>
      </c>
      <c r="G57" s="1">
        <v>1</v>
      </c>
      <c r="H57" s="1">
        <v>1</v>
      </c>
      <c r="I57" s="2" t="s">
        <v>1</v>
      </c>
      <c r="J57" s="1">
        <v>1</v>
      </c>
      <c r="K57" s="2" t="s">
        <v>2148</v>
      </c>
      <c r="L57" s="1">
        <v>1</v>
      </c>
      <c r="M57" s="1">
        <v>0</v>
      </c>
      <c r="N57" s="1">
        <v>0</v>
      </c>
    </row>
    <row r="58" spans="1:14">
      <c r="A58" s="1">
        <v>6</v>
      </c>
      <c r="B58" s="1">
        <v>651445</v>
      </c>
      <c r="C58" s="1" t="str">
        <f ca="1">VLOOKUP(B58,'Fichier FI (en entrée)'!B:E,3)</f>
        <v>PJCTAFZEWF</v>
      </c>
      <c r="D58" s="2" t="str">
        <f ca="1">VLOOKUP(B58,'Fichier FI (en entrée)'!B:E,4)</f>
        <v>Njaeukkcumpzg</v>
      </c>
      <c r="E58" s="2" t="s">
        <v>19</v>
      </c>
      <c r="F58" s="2" t="s">
        <v>3</v>
      </c>
      <c r="G58" s="1">
        <v>1</v>
      </c>
      <c r="H58" s="1">
        <v>1</v>
      </c>
      <c r="I58" s="2" t="s">
        <v>1</v>
      </c>
      <c r="J58" s="1">
        <v>1</v>
      </c>
      <c r="K58" s="2" t="s">
        <v>2148</v>
      </c>
      <c r="L58" s="1">
        <v>1</v>
      </c>
      <c r="M58" s="1">
        <v>0</v>
      </c>
      <c r="N58" s="1">
        <v>0</v>
      </c>
    </row>
    <row r="59" spans="1:14">
      <c r="A59" s="1">
        <v>6</v>
      </c>
      <c r="B59" s="1">
        <v>654049</v>
      </c>
      <c r="C59" s="1" t="str">
        <f ca="1">VLOOKUP(B59,'Fichier FI (en entrée)'!B:E,3)</f>
        <v>BSEHAHYPCR</v>
      </c>
      <c r="D59" s="2" t="str">
        <f ca="1">VLOOKUP(B59,'Fichier FI (en entrée)'!B:E,4)</f>
        <v>Kkvkxosssxhaz</v>
      </c>
      <c r="E59" s="2" t="s">
        <v>22</v>
      </c>
      <c r="F59" s="2" t="s">
        <v>3</v>
      </c>
      <c r="G59" s="1">
        <v>1</v>
      </c>
      <c r="H59" s="1">
        <v>1</v>
      </c>
      <c r="I59" s="2" t="s">
        <v>1</v>
      </c>
      <c r="J59" s="1">
        <v>1</v>
      </c>
      <c r="K59" s="2" t="s">
        <v>2148</v>
      </c>
      <c r="L59" s="1">
        <v>1</v>
      </c>
      <c r="M59" s="1">
        <v>0</v>
      </c>
      <c r="N59" s="1">
        <v>0</v>
      </c>
    </row>
    <row r="60" spans="1:14">
      <c r="A60" s="1">
        <v>6</v>
      </c>
      <c r="B60" s="1">
        <v>654063</v>
      </c>
      <c r="C60" s="1" t="str">
        <f ca="1">VLOOKUP(B60,'Fichier FI (en entrée)'!B:E,3)</f>
        <v>KBQCYHNSNV</v>
      </c>
      <c r="D60" s="2" t="str">
        <f ca="1">VLOOKUP(B60,'Fichier FI (en entrée)'!B:E,4)</f>
        <v>Oyzonfigjwrfi</v>
      </c>
      <c r="E60" s="2" t="s">
        <v>15</v>
      </c>
      <c r="F60" s="2" t="s">
        <v>3</v>
      </c>
      <c r="G60" s="1">
        <v>1</v>
      </c>
      <c r="H60" s="1">
        <v>1</v>
      </c>
      <c r="I60" s="2" t="s">
        <v>1</v>
      </c>
      <c r="J60" s="1">
        <v>1</v>
      </c>
      <c r="K60" s="2" t="s">
        <v>2148</v>
      </c>
      <c r="L60" s="1">
        <v>1</v>
      </c>
      <c r="M60" s="1">
        <v>0</v>
      </c>
      <c r="N60" s="1">
        <v>0</v>
      </c>
    </row>
    <row r="61" spans="1:14">
      <c r="A61" s="1">
        <v>6</v>
      </c>
      <c r="B61" s="1">
        <v>660653</v>
      </c>
      <c r="C61" s="1" t="str">
        <f ca="1">VLOOKUP(B61,'Fichier FI (en entrée)'!B:E,3)</f>
        <v>GAIOLCVSAX</v>
      </c>
      <c r="D61" s="2" t="str">
        <f ca="1">VLOOKUP(B61,'Fichier FI (en entrée)'!B:E,4)</f>
        <v>Rkyfayyegqehe</v>
      </c>
      <c r="E61" s="2" t="s">
        <v>15</v>
      </c>
      <c r="F61" s="2" t="s">
        <v>3</v>
      </c>
      <c r="G61" s="1">
        <v>1</v>
      </c>
      <c r="H61" s="1">
        <v>1</v>
      </c>
      <c r="I61" s="2" t="s">
        <v>1</v>
      </c>
      <c r="J61" s="1">
        <v>1</v>
      </c>
      <c r="K61" s="2" t="s">
        <v>2148</v>
      </c>
      <c r="L61" s="1">
        <v>1</v>
      </c>
      <c r="M61" s="1">
        <v>0</v>
      </c>
      <c r="N61" s="1">
        <v>0</v>
      </c>
    </row>
    <row r="62" spans="1:14">
      <c r="A62" s="1">
        <v>6</v>
      </c>
      <c r="B62" s="1">
        <v>668053</v>
      </c>
      <c r="C62" s="1" t="str">
        <f ca="1">VLOOKUP(B62,'Fichier FI (en entrée)'!B:E,3)</f>
        <v>STIGAUQDYE</v>
      </c>
      <c r="D62" s="2" t="str">
        <f ca="1">VLOOKUP(B62,'Fichier FI (en entrée)'!B:E,4)</f>
        <v>Gbenyoeoqhbmx</v>
      </c>
      <c r="E62" s="2" t="s">
        <v>25</v>
      </c>
      <c r="F62" s="2" t="s">
        <v>3</v>
      </c>
      <c r="G62" s="1">
        <v>1</v>
      </c>
      <c r="H62" s="1">
        <v>1</v>
      </c>
      <c r="I62" s="2" t="s">
        <v>1</v>
      </c>
      <c r="J62" s="1">
        <v>1</v>
      </c>
      <c r="K62" s="2" t="s">
        <v>2148</v>
      </c>
      <c r="L62" s="1">
        <v>1</v>
      </c>
      <c r="M62" s="1">
        <v>0</v>
      </c>
      <c r="N62" s="1">
        <v>0</v>
      </c>
    </row>
    <row r="63" spans="1:14">
      <c r="A63" s="1">
        <v>6</v>
      </c>
      <c r="B63" s="1">
        <v>672624</v>
      </c>
      <c r="C63" s="1" t="str">
        <f ca="1">VLOOKUP(B63,'Fichier FI (en entrée)'!B:E,3)</f>
        <v>NQSGSNSCPP</v>
      </c>
      <c r="D63" s="2" t="str">
        <f ca="1">VLOOKUP(B63,'Fichier FI (en entrée)'!B:E,4)</f>
        <v>Adkjpzwwjtwsc</v>
      </c>
      <c r="E63" s="2" t="s">
        <v>18</v>
      </c>
      <c r="F63" s="2" t="s">
        <v>3</v>
      </c>
      <c r="G63" s="1">
        <v>1</v>
      </c>
      <c r="H63" s="1">
        <v>1</v>
      </c>
      <c r="I63" s="2" t="s">
        <v>1</v>
      </c>
      <c r="J63" s="1">
        <v>1</v>
      </c>
      <c r="K63" s="2" t="s">
        <v>2148</v>
      </c>
      <c r="L63" s="1">
        <v>1</v>
      </c>
      <c r="M63" s="1">
        <v>0</v>
      </c>
      <c r="N63" s="1">
        <v>0</v>
      </c>
    </row>
    <row r="64" spans="1:14">
      <c r="A64" s="1">
        <v>6</v>
      </c>
      <c r="B64" s="1">
        <v>673066</v>
      </c>
      <c r="C64" s="1" t="str">
        <f ca="1">VLOOKUP(B64,'Fichier FI (en entrée)'!B:E,3)</f>
        <v>GJVQCNAIXG</v>
      </c>
      <c r="D64" s="2" t="str">
        <f ca="1">VLOOKUP(B64,'Fichier FI (en entrée)'!B:E,4)</f>
        <v>Znwiyxbtuoqmb</v>
      </c>
      <c r="E64" s="2" t="s">
        <v>20</v>
      </c>
      <c r="F64" s="2" t="s">
        <v>3</v>
      </c>
      <c r="G64" s="1">
        <v>1</v>
      </c>
      <c r="H64" s="1">
        <v>1</v>
      </c>
      <c r="I64" s="2" t="s">
        <v>1</v>
      </c>
      <c r="J64" s="1">
        <v>1</v>
      </c>
      <c r="K64" s="2" t="s">
        <v>2148</v>
      </c>
      <c r="L64" s="1">
        <v>1</v>
      </c>
      <c r="M64" s="1">
        <v>0</v>
      </c>
      <c r="N64" s="1">
        <v>0</v>
      </c>
    </row>
    <row r="65" spans="1:14">
      <c r="A65" s="1">
        <v>6</v>
      </c>
      <c r="B65" s="1">
        <v>676928</v>
      </c>
      <c r="C65" s="1" t="str">
        <f ca="1">VLOOKUP(B65,'Fichier FI (en entrée)'!B:E,3)</f>
        <v>XXASGUJJLJ</v>
      </c>
      <c r="D65" s="2" t="str">
        <f ca="1">VLOOKUP(B65,'Fichier FI (en entrée)'!B:E,4)</f>
        <v>Ndymuakqtjtdd</v>
      </c>
      <c r="E65" s="2" t="s">
        <v>14</v>
      </c>
      <c r="F65" s="2" t="s">
        <v>3</v>
      </c>
      <c r="G65" s="1">
        <v>1</v>
      </c>
      <c r="H65" s="1">
        <v>1</v>
      </c>
      <c r="I65" s="2" t="s">
        <v>1</v>
      </c>
      <c r="J65" s="1">
        <v>1</v>
      </c>
      <c r="K65" s="2" t="s">
        <v>2148</v>
      </c>
      <c r="L65" s="1">
        <v>1</v>
      </c>
      <c r="M65" s="1">
        <v>0</v>
      </c>
      <c r="N65" s="1">
        <v>0</v>
      </c>
    </row>
    <row r="66" spans="1:14">
      <c r="A66" s="1">
        <v>6</v>
      </c>
      <c r="B66" s="1">
        <v>677854</v>
      </c>
      <c r="C66" s="1" t="str">
        <f ca="1">VLOOKUP(B66,'Fichier FI (en entrée)'!B:E,3)</f>
        <v>BOOZTEMSGG</v>
      </c>
      <c r="D66" s="2" t="str">
        <f ca="1">VLOOKUP(B66,'Fichier FI (en entrée)'!B:E,4)</f>
        <v>Rzceghewwijaq</v>
      </c>
      <c r="E66" s="2" t="s">
        <v>33</v>
      </c>
      <c r="F66" s="2" t="s">
        <v>3</v>
      </c>
      <c r="G66" s="1">
        <v>1</v>
      </c>
      <c r="H66" s="1">
        <v>1</v>
      </c>
      <c r="I66" s="2" t="s">
        <v>1</v>
      </c>
      <c r="J66" s="1">
        <v>1</v>
      </c>
      <c r="K66" s="2" t="s">
        <v>2148</v>
      </c>
      <c r="L66" s="1">
        <v>1</v>
      </c>
      <c r="M66" s="1">
        <v>0</v>
      </c>
      <c r="N66" s="1">
        <v>0</v>
      </c>
    </row>
    <row r="67" spans="1:14">
      <c r="A67" s="1">
        <v>6</v>
      </c>
      <c r="B67" s="1">
        <v>677883</v>
      </c>
      <c r="C67" s="1" t="str">
        <f ca="1">VLOOKUP(B67,'Fichier FI (en entrée)'!B:E,3)</f>
        <v>YPJSRMVMCW</v>
      </c>
      <c r="D67" s="2" t="str">
        <f ca="1">VLOOKUP(B67,'Fichier FI (en entrée)'!B:E,4)</f>
        <v>Hsnazfrduzpoo</v>
      </c>
      <c r="E67" s="2" t="s">
        <v>18</v>
      </c>
      <c r="F67" s="2" t="s">
        <v>3</v>
      </c>
      <c r="G67" s="1">
        <v>1</v>
      </c>
      <c r="H67" s="1">
        <v>1</v>
      </c>
      <c r="I67" s="2" t="s">
        <v>1</v>
      </c>
      <c r="J67" s="1">
        <v>1</v>
      </c>
      <c r="K67" s="2" t="s">
        <v>2148</v>
      </c>
      <c r="L67" s="1">
        <v>1</v>
      </c>
      <c r="M67" s="1">
        <v>0</v>
      </c>
      <c r="N67" s="1">
        <v>0</v>
      </c>
    </row>
    <row r="68" spans="1:14">
      <c r="A68" s="1">
        <v>6</v>
      </c>
      <c r="B68" s="1">
        <v>689823</v>
      </c>
      <c r="C68" s="1" t="str">
        <f ca="1">VLOOKUP(B68,'Fichier FI (en entrée)'!B:E,3)</f>
        <v>OZKJMNAUKL</v>
      </c>
      <c r="D68" s="2" t="str">
        <f ca="1">VLOOKUP(B68,'Fichier FI (en entrée)'!B:E,4)</f>
        <v>Tivexxiyrmcbh</v>
      </c>
      <c r="E68" s="2" t="s">
        <v>19</v>
      </c>
      <c r="F68" s="2" t="s">
        <v>3</v>
      </c>
      <c r="G68" s="1">
        <v>1</v>
      </c>
      <c r="H68" s="1">
        <v>1</v>
      </c>
      <c r="I68" s="2" t="s">
        <v>1</v>
      </c>
      <c r="J68" s="1">
        <v>1</v>
      </c>
      <c r="K68" s="2" t="s">
        <v>2148</v>
      </c>
      <c r="L68" s="1">
        <v>1</v>
      </c>
      <c r="M68" s="1">
        <v>0</v>
      </c>
      <c r="N68" s="1">
        <v>0</v>
      </c>
    </row>
    <row r="69" spans="1:14">
      <c r="A69" s="1">
        <v>6</v>
      </c>
      <c r="B69" s="1">
        <v>697592</v>
      </c>
      <c r="C69" s="1" t="str">
        <f ca="1">VLOOKUP(B69,'Fichier FI (en entrée)'!B:E,3)</f>
        <v>ZDWYJBGAHN</v>
      </c>
      <c r="D69" s="2" t="str">
        <f ca="1">VLOOKUP(B69,'Fichier FI (en entrée)'!B:E,4)</f>
        <v>Gkfajrnwmzvok</v>
      </c>
      <c r="E69" s="2" t="s">
        <v>44</v>
      </c>
      <c r="F69" s="2" t="s">
        <v>3</v>
      </c>
      <c r="G69" s="1">
        <v>1</v>
      </c>
      <c r="H69" s="1">
        <v>1</v>
      </c>
      <c r="I69" s="2" t="s">
        <v>1</v>
      </c>
      <c r="J69" s="1">
        <v>1</v>
      </c>
      <c r="K69" s="2" t="s">
        <v>2148</v>
      </c>
      <c r="L69" s="1">
        <v>1</v>
      </c>
      <c r="M69" s="1">
        <v>0</v>
      </c>
      <c r="N69" s="1">
        <v>0</v>
      </c>
    </row>
    <row r="70" spans="1:14">
      <c r="A70" s="1">
        <v>6</v>
      </c>
      <c r="B70" s="1">
        <v>709646</v>
      </c>
      <c r="C70" s="1" t="str">
        <f ca="1">VLOOKUP(B70,'Fichier FI (en entrée)'!B:E,3)</f>
        <v>IPQJPTXLXE</v>
      </c>
      <c r="D70" s="2" t="str">
        <f ca="1">VLOOKUP(B70,'Fichier FI (en entrée)'!B:E,4)</f>
        <v>Nxjvsxzsuvjme</v>
      </c>
      <c r="E70" s="2" t="s">
        <v>14</v>
      </c>
      <c r="F70" s="2" t="s">
        <v>3</v>
      </c>
      <c r="G70" s="1">
        <v>1</v>
      </c>
      <c r="H70" s="1">
        <v>1</v>
      </c>
      <c r="I70" s="2" t="s">
        <v>1</v>
      </c>
      <c r="J70" s="1">
        <v>1</v>
      </c>
      <c r="K70" s="2" t="s">
        <v>2148</v>
      </c>
      <c r="L70" s="1">
        <v>1</v>
      </c>
      <c r="M70" s="1">
        <v>0</v>
      </c>
      <c r="N70" s="1">
        <v>0</v>
      </c>
    </row>
    <row r="71" spans="1:14">
      <c r="A71" s="1">
        <v>6</v>
      </c>
      <c r="B71" s="1">
        <v>709648</v>
      </c>
      <c r="C71" s="1" t="str">
        <f ca="1">VLOOKUP(B71,'Fichier FI (en entrée)'!B:E,3)</f>
        <v>VIUETMTCNP</v>
      </c>
      <c r="D71" s="2" t="str">
        <f ca="1">VLOOKUP(B71,'Fichier FI (en entrée)'!B:E,4)</f>
        <v>Gegailcsmvdao</v>
      </c>
      <c r="E71" s="2" t="s">
        <v>27</v>
      </c>
      <c r="F71" s="2" t="s">
        <v>3</v>
      </c>
      <c r="G71" s="1">
        <v>1</v>
      </c>
      <c r="H71" s="1">
        <v>1</v>
      </c>
      <c r="I71" s="2" t="s">
        <v>1</v>
      </c>
      <c r="J71" s="1">
        <v>1</v>
      </c>
      <c r="K71" s="2" t="s">
        <v>2148</v>
      </c>
      <c r="L71" s="1">
        <v>1</v>
      </c>
      <c r="M71" s="1">
        <v>0</v>
      </c>
      <c r="N71" s="1">
        <v>0</v>
      </c>
    </row>
    <row r="72" spans="1:14">
      <c r="A72" s="1">
        <v>6</v>
      </c>
      <c r="B72" s="1">
        <v>713284</v>
      </c>
      <c r="C72" s="1" t="str">
        <f ca="1">VLOOKUP(B72,'Fichier FI (en entrée)'!B:E,3)</f>
        <v>TTKQCMACXK</v>
      </c>
      <c r="D72" s="2" t="str">
        <f ca="1">VLOOKUP(B72,'Fichier FI (en entrée)'!B:E,4)</f>
        <v>Rheafakibzdis</v>
      </c>
      <c r="E72" s="2" t="s">
        <v>22</v>
      </c>
      <c r="F72" s="2" t="s">
        <v>3</v>
      </c>
      <c r="G72" s="1">
        <v>1</v>
      </c>
      <c r="H72" s="1">
        <v>1</v>
      </c>
      <c r="I72" s="2" t="s">
        <v>1</v>
      </c>
      <c r="J72" s="1">
        <v>1</v>
      </c>
      <c r="K72" s="2" t="s">
        <v>2148</v>
      </c>
      <c r="L72" s="1">
        <v>1</v>
      </c>
      <c r="M72" s="1">
        <v>0</v>
      </c>
      <c r="N72" s="1">
        <v>0</v>
      </c>
    </row>
    <row r="73" spans="1:14">
      <c r="A73" s="1">
        <v>6</v>
      </c>
      <c r="B73" s="1">
        <v>713350</v>
      </c>
      <c r="C73" s="1" t="str">
        <f ca="1">VLOOKUP(B73,'Fichier FI (en entrée)'!B:E,3)</f>
        <v>UYIKJYQBVM</v>
      </c>
      <c r="D73" s="2" t="str">
        <f ca="1">VLOOKUP(B73,'Fichier FI (en entrée)'!B:E,4)</f>
        <v>Kajwonshdeaba</v>
      </c>
      <c r="E73" s="2" t="s">
        <v>17</v>
      </c>
      <c r="F73" s="2" t="s">
        <v>3</v>
      </c>
      <c r="G73" s="1">
        <v>1</v>
      </c>
      <c r="H73" s="1">
        <v>1</v>
      </c>
      <c r="I73" s="2" t="s">
        <v>1</v>
      </c>
      <c r="J73" s="1">
        <v>1</v>
      </c>
      <c r="K73" s="2" t="s">
        <v>2148</v>
      </c>
      <c r="L73" s="1">
        <v>1</v>
      </c>
      <c r="M73" s="1">
        <v>0</v>
      </c>
      <c r="N73" s="1">
        <v>0</v>
      </c>
    </row>
    <row r="74" spans="1:14">
      <c r="A74" s="1">
        <v>6</v>
      </c>
      <c r="B74" s="1">
        <v>713377</v>
      </c>
      <c r="C74" s="1" t="str">
        <f ca="1">VLOOKUP(B74,'Fichier FI (en entrée)'!B:E,3)</f>
        <v>JECORYTVAR</v>
      </c>
      <c r="D74" s="2" t="str">
        <f ca="1">VLOOKUP(B74,'Fichier FI (en entrée)'!B:E,4)</f>
        <v>Ycqpsgmfhfqnd</v>
      </c>
      <c r="E74" s="2" t="s">
        <v>20</v>
      </c>
      <c r="F74" s="2" t="s">
        <v>3</v>
      </c>
      <c r="G74" s="1">
        <v>1</v>
      </c>
      <c r="H74" s="1">
        <v>1</v>
      </c>
      <c r="I74" s="2" t="s">
        <v>1</v>
      </c>
      <c r="J74" s="1">
        <v>1</v>
      </c>
      <c r="K74" s="2" t="s">
        <v>2148</v>
      </c>
      <c r="L74" s="1">
        <v>1</v>
      </c>
      <c r="M74" s="1">
        <v>0</v>
      </c>
      <c r="N74" s="1">
        <v>0</v>
      </c>
    </row>
    <row r="75" spans="1:14">
      <c r="A75" s="1">
        <v>6</v>
      </c>
      <c r="B75" s="1">
        <v>716560</v>
      </c>
      <c r="C75" s="1" t="str">
        <f ca="1">VLOOKUP(B75,'Fichier FI (en entrée)'!B:E,3)</f>
        <v>ZQQJFMVKJJ</v>
      </c>
      <c r="D75" s="2" t="str">
        <f ca="1">VLOOKUP(B75,'Fichier FI (en entrée)'!B:E,4)</f>
        <v>Bqkrasvnuxqgb</v>
      </c>
      <c r="E75" s="2" t="s">
        <v>15</v>
      </c>
      <c r="F75" s="2" t="s">
        <v>3</v>
      </c>
      <c r="G75" s="1">
        <v>1</v>
      </c>
      <c r="H75" s="1">
        <v>1</v>
      </c>
      <c r="I75" s="2" t="s">
        <v>1</v>
      </c>
      <c r="J75" s="1">
        <v>1</v>
      </c>
      <c r="K75" s="2" t="s">
        <v>2148</v>
      </c>
      <c r="L75" s="1">
        <v>1</v>
      </c>
      <c r="M75" s="1">
        <v>0</v>
      </c>
      <c r="N75" s="1">
        <v>0</v>
      </c>
    </row>
    <row r="76" spans="1:14">
      <c r="A76" s="1">
        <v>6</v>
      </c>
      <c r="B76" s="1">
        <v>718065</v>
      </c>
      <c r="C76" s="1" t="str">
        <f ca="1">VLOOKUP(B76,'Fichier FI (en entrée)'!B:E,3)</f>
        <v>JGCCDIZNMK</v>
      </c>
      <c r="D76" s="2" t="str">
        <f ca="1">VLOOKUP(B76,'Fichier FI (en entrée)'!B:E,4)</f>
        <v>Wbvwbakobmtsv</v>
      </c>
      <c r="E76" s="2" t="s">
        <v>23</v>
      </c>
      <c r="F76" s="2" t="s">
        <v>3</v>
      </c>
      <c r="G76" s="1">
        <v>1</v>
      </c>
      <c r="H76" s="1">
        <v>1</v>
      </c>
      <c r="I76" s="2" t="s">
        <v>1</v>
      </c>
      <c r="J76" s="1">
        <v>1</v>
      </c>
      <c r="K76" s="2" t="s">
        <v>2148</v>
      </c>
      <c r="L76" s="1">
        <v>1</v>
      </c>
      <c r="M76" s="1">
        <v>0</v>
      </c>
      <c r="N76" s="1">
        <v>0</v>
      </c>
    </row>
    <row r="77" spans="1:14">
      <c r="A77" s="1">
        <v>6</v>
      </c>
      <c r="B77" s="1">
        <v>721661</v>
      </c>
      <c r="C77" s="1" t="str">
        <f ca="1">VLOOKUP(B77,'Fichier FI (en entrée)'!B:E,3)</f>
        <v>YZLYSZWOOB</v>
      </c>
      <c r="D77" s="2" t="str">
        <f ca="1">VLOOKUP(B77,'Fichier FI (en entrée)'!B:E,4)</f>
        <v>Ftgznifdtahhj</v>
      </c>
      <c r="E77" s="2" t="s">
        <v>41</v>
      </c>
      <c r="F77" s="2" t="s">
        <v>3</v>
      </c>
      <c r="G77" s="1">
        <v>1</v>
      </c>
      <c r="H77" s="1">
        <v>1</v>
      </c>
      <c r="I77" s="2" t="s">
        <v>1</v>
      </c>
      <c r="J77" s="1">
        <v>1</v>
      </c>
      <c r="K77" s="2" t="s">
        <v>2148</v>
      </c>
      <c r="L77" s="1">
        <v>1</v>
      </c>
      <c r="M77" s="1">
        <v>0</v>
      </c>
      <c r="N77" s="1">
        <v>0</v>
      </c>
    </row>
    <row r="78" spans="1:14">
      <c r="A78" s="1">
        <v>6</v>
      </c>
      <c r="B78" s="1">
        <v>724797</v>
      </c>
      <c r="C78" s="1" t="str">
        <f ca="1">VLOOKUP(B78,'Fichier FI (en entrée)'!B:E,3)</f>
        <v>WBVQIPNZLK</v>
      </c>
      <c r="D78" s="2" t="str">
        <f ca="1">VLOOKUP(B78,'Fichier FI (en entrée)'!B:E,4)</f>
        <v>Svsyzjurraero</v>
      </c>
      <c r="E78" s="2" t="s">
        <v>14</v>
      </c>
      <c r="F78" s="2" t="s">
        <v>3</v>
      </c>
      <c r="G78" s="1">
        <v>1</v>
      </c>
      <c r="H78" s="1">
        <v>1</v>
      </c>
      <c r="I78" s="2" t="s">
        <v>1</v>
      </c>
      <c r="J78" s="1">
        <v>1</v>
      </c>
      <c r="K78" s="2" t="s">
        <v>2148</v>
      </c>
      <c r="L78" s="1">
        <v>1</v>
      </c>
      <c r="M78" s="1">
        <v>0</v>
      </c>
      <c r="N78" s="1">
        <v>0</v>
      </c>
    </row>
    <row r="79" spans="1:14">
      <c r="A79" s="1">
        <v>6</v>
      </c>
      <c r="B79" s="1">
        <v>727380</v>
      </c>
      <c r="C79" s="1" t="str">
        <f ca="1">VLOOKUP(B79,'Fichier FI (en entrée)'!B:E,3)</f>
        <v>JYFBLWZDKS</v>
      </c>
      <c r="D79" s="2" t="str">
        <f ca="1">VLOOKUP(B79,'Fichier FI (en entrée)'!B:E,4)</f>
        <v>Yujfeiszpairx</v>
      </c>
      <c r="E79" s="2" t="s">
        <v>27</v>
      </c>
      <c r="F79" s="2" t="s">
        <v>3</v>
      </c>
      <c r="G79" s="1">
        <v>1</v>
      </c>
      <c r="H79" s="1">
        <v>1</v>
      </c>
      <c r="I79" s="2" t="s">
        <v>1</v>
      </c>
      <c r="J79" s="1">
        <v>1</v>
      </c>
      <c r="K79" s="2" t="s">
        <v>2148</v>
      </c>
      <c r="L79" s="1">
        <v>1</v>
      </c>
      <c r="M79" s="1">
        <v>0</v>
      </c>
      <c r="N79" s="1">
        <v>0</v>
      </c>
    </row>
    <row r="80" spans="1:14">
      <c r="A80" s="1">
        <v>6</v>
      </c>
      <c r="B80" s="1">
        <v>727684</v>
      </c>
      <c r="C80" s="1" t="str">
        <f ca="1">VLOOKUP(B80,'Fichier FI (en entrée)'!B:E,3)</f>
        <v>UQKHXCSNBW</v>
      </c>
      <c r="D80" s="2" t="str">
        <f ca="1">VLOOKUP(B80,'Fichier FI (en entrée)'!B:E,4)</f>
        <v>Tndddnutrdkks</v>
      </c>
      <c r="E80" s="2" t="s">
        <v>19</v>
      </c>
      <c r="F80" s="2" t="s">
        <v>3</v>
      </c>
      <c r="G80" s="1">
        <v>1</v>
      </c>
      <c r="H80" s="1">
        <v>1</v>
      </c>
      <c r="I80" s="2" t="s">
        <v>1</v>
      </c>
      <c r="J80" s="1">
        <v>1</v>
      </c>
      <c r="K80" s="2" t="s">
        <v>2148</v>
      </c>
      <c r="L80" s="1">
        <v>1</v>
      </c>
      <c r="M80" s="1">
        <v>0</v>
      </c>
      <c r="N80" s="1">
        <v>0</v>
      </c>
    </row>
    <row r="81" spans="1:14">
      <c r="A81" s="1">
        <v>6</v>
      </c>
      <c r="B81" s="1">
        <v>730833</v>
      </c>
      <c r="C81" s="1" t="str">
        <f ca="1">VLOOKUP(B81,'Fichier FI (en entrée)'!B:E,3)</f>
        <v>FONOERNAJV</v>
      </c>
      <c r="D81" s="2" t="str">
        <f ca="1">VLOOKUP(B81,'Fichier FI (en entrée)'!B:E,4)</f>
        <v>Sbaflfpmoclgr</v>
      </c>
      <c r="E81" s="2" t="s">
        <v>20</v>
      </c>
      <c r="F81" s="2" t="s">
        <v>3</v>
      </c>
      <c r="G81" s="1">
        <v>1</v>
      </c>
      <c r="H81" s="1">
        <v>1</v>
      </c>
      <c r="I81" s="2" t="s">
        <v>1</v>
      </c>
      <c r="J81" s="1">
        <v>1</v>
      </c>
      <c r="K81" s="2" t="s">
        <v>2148</v>
      </c>
      <c r="L81" s="1">
        <v>1</v>
      </c>
      <c r="M81" s="1">
        <v>0</v>
      </c>
      <c r="N81" s="1">
        <v>0</v>
      </c>
    </row>
    <row r="82" spans="1:14">
      <c r="A82" s="1">
        <v>6</v>
      </c>
      <c r="B82" s="1">
        <v>730846</v>
      </c>
      <c r="C82" s="1" t="str">
        <f ca="1">VLOOKUP(B82,'Fichier FI (en entrée)'!B:E,3)</f>
        <v>OFSLPERSUI</v>
      </c>
      <c r="D82" s="2" t="str">
        <f ca="1">VLOOKUP(B82,'Fichier FI (en entrée)'!B:E,4)</f>
        <v>Sgkwxmbvkoyxq</v>
      </c>
      <c r="E82" s="2" t="s">
        <v>20</v>
      </c>
      <c r="F82" s="2" t="s">
        <v>3</v>
      </c>
      <c r="G82" s="1">
        <v>1</v>
      </c>
      <c r="H82" s="1">
        <v>1</v>
      </c>
      <c r="I82" s="2" t="s">
        <v>1</v>
      </c>
      <c r="J82" s="1">
        <v>1</v>
      </c>
      <c r="K82" s="2" t="s">
        <v>2148</v>
      </c>
      <c r="L82" s="1">
        <v>1</v>
      </c>
      <c r="M82" s="1">
        <v>0</v>
      </c>
      <c r="N82" s="1">
        <v>0</v>
      </c>
    </row>
    <row r="83" spans="1:14">
      <c r="A83" s="1">
        <v>6</v>
      </c>
      <c r="B83" s="1">
        <v>730884</v>
      </c>
      <c r="C83" s="1" t="str">
        <f ca="1">VLOOKUP(B83,'Fichier FI (en entrée)'!B:E,3)</f>
        <v>IULVYRMQGY</v>
      </c>
      <c r="D83" s="2" t="str">
        <f ca="1">VLOOKUP(B83,'Fichier FI (en entrée)'!B:E,4)</f>
        <v>Nblijkisczuip</v>
      </c>
      <c r="E83" s="2" t="s">
        <v>20</v>
      </c>
      <c r="F83" s="2" t="s">
        <v>3</v>
      </c>
      <c r="G83" s="1">
        <v>1</v>
      </c>
      <c r="H83" s="1">
        <v>1</v>
      </c>
      <c r="I83" s="2" t="s">
        <v>1</v>
      </c>
      <c r="J83" s="1">
        <v>1</v>
      </c>
      <c r="K83" s="2" t="s">
        <v>2148</v>
      </c>
      <c r="L83" s="1">
        <v>1</v>
      </c>
      <c r="M83" s="1">
        <v>0</v>
      </c>
      <c r="N83" s="1">
        <v>0</v>
      </c>
    </row>
    <row r="84" spans="1:14">
      <c r="A84" s="1">
        <v>6</v>
      </c>
      <c r="B84" s="1">
        <v>734919</v>
      </c>
      <c r="C84" s="1" t="str">
        <f ca="1">VLOOKUP(B84,'Fichier FI (en entrée)'!B:E,3)</f>
        <v>IAYGYWJBVL</v>
      </c>
      <c r="D84" s="2" t="str">
        <f ca="1">VLOOKUP(B84,'Fichier FI (en entrée)'!B:E,4)</f>
        <v>Aqffhommmcvck</v>
      </c>
      <c r="E84" s="2" t="s">
        <v>22</v>
      </c>
      <c r="F84" s="2" t="s">
        <v>3</v>
      </c>
      <c r="G84" s="1">
        <v>1</v>
      </c>
      <c r="H84" s="1">
        <v>1</v>
      </c>
      <c r="I84" s="2" t="s">
        <v>1</v>
      </c>
      <c r="J84" s="1">
        <v>1</v>
      </c>
      <c r="K84" s="2" t="s">
        <v>2148</v>
      </c>
      <c r="L84" s="1">
        <v>1</v>
      </c>
      <c r="M84" s="1">
        <v>0</v>
      </c>
      <c r="N84" s="1">
        <v>0</v>
      </c>
    </row>
    <row r="85" spans="1:14">
      <c r="A85" s="1">
        <v>6</v>
      </c>
      <c r="B85" s="1">
        <v>739467</v>
      </c>
      <c r="C85" s="1" t="str">
        <f ca="1">VLOOKUP(B85,'Fichier FI (en entrée)'!B:E,3)</f>
        <v>BYQFEYGCEC</v>
      </c>
      <c r="D85" s="2" t="str">
        <f ca="1">VLOOKUP(B85,'Fichier FI (en entrée)'!B:E,4)</f>
        <v>Bqrcmurzelwqy</v>
      </c>
      <c r="E85" s="2" t="s">
        <v>23</v>
      </c>
      <c r="F85" s="2" t="s">
        <v>3</v>
      </c>
      <c r="G85" s="1">
        <v>1</v>
      </c>
      <c r="H85" s="1">
        <v>1</v>
      </c>
      <c r="I85" s="2" t="s">
        <v>1</v>
      </c>
      <c r="J85" s="1">
        <v>1</v>
      </c>
      <c r="K85" s="2" t="s">
        <v>2148</v>
      </c>
      <c r="L85" s="1">
        <v>1</v>
      </c>
      <c r="M85" s="1">
        <v>0</v>
      </c>
      <c r="N85" s="1">
        <v>0</v>
      </c>
    </row>
    <row r="86" spans="1:14">
      <c r="A86" s="1">
        <v>6</v>
      </c>
      <c r="B86" s="1">
        <v>740380</v>
      </c>
      <c r="C86" s="1" t="str">
        <f ca="1">VLOOKUP(B86,'Fichier FI (en entrée)'!B:E,3)</f>
        <v>UZPZDEYFYU</v>
      </c>
      <c r="D86" s="2" t="str">
        <f ca="1">VLOOKUP(B86,'Fichier FI (en entrée)'!B:E,4)</f>
        <v>Wvdfojgysqdmk</v>
      </c>
      <c r="E86" s="2" t="s">
        <v>23</v>
      </c>
      <c r="F86" s="2" t="s">
        <v>3</v>
      </c>
      <c r="G86" s="1">
        <v>1</v>
      </c>
      <c r="H86" s="1">
        <v>1</v>
      </c>
      <c r="I86" s="2" t="s">
        <v>1</v>
      </c>
      <c r="J86" s="1">
        <v>1</v>
      </c>
      <c r="K86" s="2" t="s">
        <v>2148</v>
      </c>
      <c r="L86" s="1">
        <v>1</v>
      </c>
      <c r="M86" s="1">
        <v>0</v>
      </c>
      <c r="N86" s="1">
        <v>0</v>
      </c>
    </row>
    <row r="87" spans="1:14">
      <c r="A87" s="1">
        <v>6</v>
      </c>
      <c r="B87" s="1">
        <v>771039</v>
      </c>
      <c r="C87" s="1" t="str">
        <f ca="1">VLOOKUP(B87,'Fichier FI (en entrée)'!B:E,3)</f>
        <v>XGPAWJYRLR</v>
      </c>
      <c r="D87" s="2" t="str">
        <f ca="1">VLOOKUP(B87,'Fichier FI (en entrée)'!B:E,4)</f>
        <v>Qgvxcupiauofs</v>
      </c>
      <c r="E87" s="2" t="s">
        <v>14</v>
      </c>
      <c r="F87" s="2" t="s">
        <v>3</v>
      </c>
      <c r="G87" s="1">
        <v>1</v>
      </c>
      <c r="H87" s="1">
        <v>1</v>
      </c>
      <c r="I87" s="2" t="s">
        <v>1</v>
      </c>
      <c r="J87" s="1">
        <v>1</v>
      </c>
      <c r="K87" s="2" t="s">
        <v>2148</v>
      </c>
      <c r="L87" s="1">
        <v>1</v>
      </c>
      <c r="M87" s="1">
        <v>0</v>
      </c>
      <c r="N87" s="1">
        <v>0</v>
      </c>
    </row>
    <row r="88" spans="1:14">
      <c r="A88" s="1">
        <v>6</v>
      </c>
      <c r="B88" s="1">
        <v>773322</v>
      </c>
      <c r="C88" s="1" t="str">
        <f ca="1">VLOOKUP(B88,'Fichier FI (en entrée)'!B:E,3)</f>
        <v>BPDVXHANFX</v>
      </c>
      <c r="D88" s="2" t="str">
        <f ca="1">VLOOKUP(B88,'Fichier FI (en entrée)'!B:E,4)</f>
        <v>Aqprmuucqfbdt</v>
      </c>
      <c r="E88" s="2" t="s">
        <v>19</v>
      </c>
      <c r="F88" s="2" t="s">
        <v>3</v>
      </c>
      <c r="G88" s="1">
        <v>1</v>
      </c>
      <c r="H88" s="1">
        <v>1</v>
      </c>
      <c r="I88" s="2" t="s">
        <v>1</v>
      </c>
      <c r="J88" s="1">
        <v>1</v>
      </c>
      <c r="K88" s="2" t="s">
        <v>2148</v>
      </c>
      <c r="L88" s="1">
        <v>1</v>
      </c>
      <c r="M88" s="1">
        <v>0</v>
      </c>
      <c r="N88" s="1">
        <v>0</v>
      </c>
    </row>
    <row r="89" spans="1:14">
      <c r="A89" s="1">
        <v>6</v>
      </c>
      <c r="B89" s="1">
        <v>778110</v>
      </c>
      <c r="C89" s="1" t="str">
        <f ca="1">VLOOKUP(B89,'Fichier FI (en entrée)'!B:E,3)</f>
        <v>VJQAIPARNZ</v>
      </c>
      <c r="D89" s="2" t="str">
        <f ca="1">VLOOKUP(B89,'Fichier FI (en entrée)'!B:E,4)</f>
        <v>Dljcyelvfoohj</v>
      </c>
      <c r="E89" s="2" t="s">
        <v>24</v>
      </c>
      <c r="F89" s="2" t="s">
        <v>3</v>
      </c>
      <c r="G89" s="1">
        <v>1</v>
      </c>
      <c r="H89" s="1">
        <v>1</v>
      </c>
      <c r="I89" s="2" t="s">
        <v>1</v>
      </c>
      <c r="J89" s="1">
        <v>1</v>
      </c>
      <c r="K89" s="2" t="s">
        <v>2148</v>
      </c>
      <c r="L89" s="1">
        <v>1</v>
      </c>
      <c r="M89" s="1">
        <v>0</v>
      </c>
      <c r="N89" s="1">
        <v>0</v>
      </c>
    </row>
    <row r="90" spans="1:14">
      <c r="A90" s="1">
        <v>6</v>
      </c>
      <c r="B90" s="1">
        <v>778148</v>
      </c>
      <c r="C90" s="1" t="str">
        <f ca="1">VLOOKUP(B90,'Fichier FI (en entrée)'!B:E,3)</f>
        <v>OAGTJFXHYF</v>
      </c>
      <c r="D90" s="2" t="str">
        <f ca="1">VLOOKUP(B90,'Fichier FI (en entrée)'!B:E,4)</f>
        <v>Qbnfrwqflnioz</v>
      </c>
      <c r="E90" s="2" t="s">
        <v>24</v>
      </c>
      <c r="F90" s="2" t="s">
        <v>3</v>
      </c>
      <c r="G90" s="1">
        <v>1</v>
      </c>
      <c r="H90" s="1">
        <v>1</v>
      </c>
      <c r="I90" s="2" t="s">
        <v>1</v>
      </c>
      <c r="J90" s="1">
        <v>1</v>
      </c>
      <c r="K90" s="2" t="s">
        <v>2148</v>
      </c>
      <c r="L90" s="1">
        <v>1</v>
      </c>
      <c r="M90" s="1">
        <v>0</v>
      </c>
      <c r="N90" s="1">
        <v>0</v>
      </c>
    </row>
    <row r="91" spans="1:14">
      <c r="A91" s="1">
        <v>6</v>
      </c>
      <c r="B91" s="1">
        <v>778169</v>
      </c>
      <c r="C91" s="1" t="str">
        <f ca="1">VLOOKUP(B91,'Fichier FI (en entrée)'!B:E,3)</f>
        <v>MUVZLDQBPF</v>
      </c>
      <c r="D91" s="2" t="str">
        <f ca="1">VLOOKUP(B91,'Fichier FI (en entrée)'!B:E,4)</f>
        <v>Uztrlklqghnpi</v>
      </c>
      <c r="E91" s="2" t="s">
        <v>24</v>
      </c>
      <c r="F91" s="2" t="s">
        <v>3</v>
      </c>
      <c r="G91" s="1">
        <v>1</v>
      </c>
      <c r="H91" s="1">
        <v>1</v>
      </c>
      <c r="I91" s="2" t="s">
        <v>1</v>
      </c>
      <c r="J91" s="1">
        <v>1</v>
      </c>
      <c r="K91" s="2" t="s">
        <v>2148</v>
      </c>
      <c r="L91" s="1">
        <v>1</v>
      </c>
      <c r="M91" s="1">
        <v>0</v>
      </c>
      <c r="N91" s="1">
        <v>0</v>
      </c>
    </row>
    <row r="92" spans="1:14">
      <c r="A92" s="1">
        <v>6</v>
      </c>
      <c r="B92" s="1">
        <v>778355</v>
      </c>
      <c r="C92" s="1" t="str">
        <f ca="1">VLOOKUP(B92,'Fichier FI (en entrée)'!B:E,3)</f>
        <v>EKOTGYFDNI</v>
      </c>
      <c r="D92" s="2" t="str">
        <f ca="1">VLOOKUP(B92,'Fichier FI (en entrée)'!B:E,4)</f>
        <v>Klxazhovuexzu</v>
      </c>
      <c r="E92" s="2" t="s">
        <v>20</v>
      </c>
      <c r="F92" s="2" t="s">
        <v>3</v>
      </c>
      <c r="G92" s="1">
        <v>1</v>
      </c>
      <c r="H92" s="1">
        <v>1</v>
      </c>
      <c r="I92" s="2" t="s">
        <v>1</v>
      </c>
      <c r="J92" s="1">
        <v>1</v>
      </c>
      <c r="K92" s="2" t="s">
        <v>2148</v>
      </c>
      <c r="L92" s="1">
        <v>1</v>
      </c>
      <c r="M92" s="1">
        <v>0</v>
      </c>
      <c r="N92" s="1">
        <v>0</v>
      </c>
    </row>
    <row r="93" spans="1:14">
      <c r="A93" s="1">
        <v>6</v>
      </c>
      <c r="B93" s="1">
        <v>778373</v>
      </c>
      <c r="C93" s="1" t="str">
        <f ca="1">VLOOKUP(B93,'Fichier FI (en entrée)'!B:E,3)</f>
        <v>KJBGJGQRZU</v>
      </c>
      <c r="D93" s="2" t="str">
        <f ca="1">VLOOKUP(B93,'Fichier FI (en entrée)'!B:E,4)</f>
        <v>Unyyveecfgxnm</v>
      </c>
      <c r="E93" s="2" t="s">
        <v>20</v>
      </c>
      <c r="F93" s="2" t="s">
        <v>3</v>
      </c>
      <c r="G93" s="1">
        <v>1</v>
      </c>
      <c r="H93" s="1">
        <v>1</v>
      </c>
      <c r="I93" s="2" t="s">
        <v>1</v>
      </c>
      <c r="J93" s="1">
        <v>1</v>
      </c>
      <c r="K93" s="2" t="s">
        <v>2148</v>
      </c>
      <c r="L93" s="1">
        <v>1</v>
      </c>
      <c r="M93" s="1">
        <v>0</v>
      </c>
      <c r="N93" s="1">
        <v>0</v>
      </c>
    </row>
    <row r="94" spans="1:14">
      <c r="A94" s="1">
        <v>6</v>
      </c>
      <c r="B94" s="1">
        <v>781050</v>
      </c>
      <c r="C94" s="1" t="str">
        <f ca="1">VLOOKUP(B94,'Fichier FI (en entrée)'!B:E,3)</f>
        <v>BFPTYFMZRY</v>
      </c>
      <c r="D94" s="2" t="str">
        <f ca="1">VLOOKUP(B94,'Fichier FI (en entrée)'!B:E,4)</f>
        <v>Goncfugfpgdat</v>
      </c>
      <c r="E94" s="2" t="s">
        <v>24</v>
      </c>
      <c r="F94" s="2" t="s">
        <v>3</v>
      </c>
      <c r="G94" s="1">
        <v>1</v>
      </c>
      <c r="H94" s="1">
        <v>1</v>
      </c>
      <c r="I94" s="2" t="s">
        <v>1</v>
      </c>
      <c r="J94" s="1">
        <v>1</v>
      </c>
      <c r="K94" s="2" t="s">
        <v>2148</v>
      </c>
      <c r="L94" s="1">
        <v>1</v>
      </c>
      <c r="M94" s="1">
        <v>0</v>
      </c>
      <c r="N94" s="1">
        <v>0</v>
      </c>
    </row>
    <row r="95" spans="1:14">
      <c r="A95" s="1">
        <v>6</v>
      </c>
      <c r="B95" s="1">
        <v>791055</v>
      </c>
      <c r="C95" s="1" t="str">
        <f ca="1">VLOOKUP(B95,'Fichier FI (en entrée)'!B:E,3)</f>
        <v>IYNVHOMEDB</v>
      </c>
      <c r="D95" s="2" t="str">
        <f ca="1">VLOOKUP(B95,'Fichier FI (en entrée)'!B:E,4)</f>
        <v>Vzjbhgsssbvjz</v>
      </c>
      <c r="E95" s="2" t="s">
        <v>18</v>
      </c>
      <c r="F95" s="2" t="s">
        <v>3</v>
      </c>
      <c r="G95" s="1">
        <v>1</v>
      </c>
      <c r="H95" s="1">
        <v>1</v>
      </c>
      <c r="I95" s="2" t="s">
        <v>1</v>
      </c>
      <c r="J95" s="1">
        <v>1</v>
      </c>
      <c r="K95" s="2" t="s">
        <v>2148</v>
      </c>
      <c r="L95" s="1">
        <v>1</v>
      </c>
      <c r="M95" s="1">
        <v>0</v>
      </c>
      <c r="N95" s="1">
        <v>0</v>
      </c>
    </row>
    <row r="96" spans="1:14">
      <c r="A96" s="1">
        <v>6</v>
      </c>
      <c r="B96" s="1">
        <v>793233</v>
      </c>
      <c r="C96" s="1" t="str">
        <f ca="1">VLOOKUP(B96,'Fichier FI (en entrée)'!B:E,3)</f>
        <v>MCFESJTEOT</v>
      </c>
      <c r="D96" s="2" t="str">
        <f ca="1">VLOOKUP(B96,'Fichier FI (en entrée)'!B:E,4)</f>
        <v>Ayoofmqmmjqku</v>
      </c>
      <c r="E96" s="2" t="s">
        <v>17</v>
      </c>
      <c r="F96" s="2" t="s">
        <v>3</v>
      </c>
      <c r="G96" s="1">
        <v>1</v>
      </c>
      <c r="H96" s="1">
        <v>1</v>
      </c>
      <c r="I96" s="2" t="s">
        <v>1</v>
      </c>
      <c r="J96" s="1">
        <v>1</v>
      </c>
      <c r="K96" s="2" t="s">
        <v>2148</v>
      </c>
      <c r="L96" s="1">
        <v>1</v>
      </c>
      <c r="M96" s="1">
        <v>0</v>
      </c>
      <c r="N96" s="1">
        <v>0</v>
      </c>
    </row>
    <row r="97" spans="1:14">
      <c r="A97" s="1">
        <v>6</v>
      </c>
      <c r="B97" s="1">
        <v>833162</v>
      </c>
      <c r="C97" s="1" t="str">
        <f ca="1">VLOOKUP(B97,'Fichier FI (en entrée)'!B:E,3)</f>
        <v>LDBPBHAXWS</v>
      </c>
      <c r="D97" s="2" t="str">
        <f ca="1">VLOOKUP(B97,'Fichier FI (en entrée)'!B:E,4)</f>
        <v>Rjcqdowruhfho</v>
      </c>
      <c r="E97" s="2" t="s">
        <v>31</v>
      </c>
      <c r="F97" s="2" t="s">
        <v>3</v>
      </c>
      <c r="G97" s="1">
        <v>1</v>
      </c>
      <c r="H97" s="1">
        <v>1</v>
      </c>
      <c r="I97" s="2" t="s">
        <v>1</v>
      </c>
      <c r="J97" s="1">
        <v>1</v>
      </c>
      <c r="K97" s="2" t="s">
        <v>2148</v>
      </c>
      <c r="L97" s="1">
        <v>1</v>
      </c>
      <c r="M97" s="1">
        <v>0</v>
      </c>
      <c r="N97" s="1">
        <v>0</v>
      </c>
    </row>
    <row r="98" spans="1:14">
      <c r="A98" s="1">
        <v>6</v>
      </c>
      <c r="B98" s="1">
        <v>1034068</v>
      </c>
      <c r="C98" s="1" t="str">
        <f ca="1">VLOOKUP(B98,'Fichier FI (en entrée)'!B:E,3)</f>
        <v>BDTEMKWYUU</v>
      </c>
      <c r="D98" s="2" t="str">
        <f ca="1">VLOOKUP(B98,'Fichier FI (en entrée)'!B:E,4)</f>
        <v>Vpiyizshkxnij</v>
      </c>
      <c r="E98" s="2" t="s">
        <v>39</v>
      </c>
      <c r="F98" s="2" t="s">
        <v>3</v>
      </c>
      <c r="G98" s="1">
        <v>1</v>
      </c>
      <c r="H98" s="1">
        <v>1</v>
      </c>
      <c r="I98" s="2" t="s">
        <v>1</v>
      </c>
      <c r="J98" s="1">
        <v>1</v>
      </c>
      <c r="K98" s="2" t="s">
        <v>2148</v>
      </c>
      <c r="L98" s="1">
        <v>1</v>
      </c>
      <c r="M98" s="1">
        <v>0</v>
      </c>
      <c r="N98" s="1">
        <v>0</v>
      </c>
    </row>
    <row r="99" spans="1:14">
      <c r="A99" s="1">
        <v>6</v>
      </c>
      <c r="B99" s="1">
        <v>1005067</v>
      </c>
      <c r="C99" s="1" t="str">
        <f ca="1">VLOOKUP(B99,'Fichier FI (en entrée)'!B:E,3)</f>
        <v>ARLLVRHOSJ</v>
      </c>
      <c r="D99" s="2" t="str">
        <f ca="1">VLOOKUP(B99,'Fichier FI (en entrée)'!B:E,4)</f>
        <v>Pknssrdqlftwt</v>
      </c>
      <c r="E99" s="2" t="s">
        <v>71</v>
      </c>
      <c r="F99" s="2" t="s">
        <v>3</v>
      </c>
      <c r="G99" s="1">
        <v>1</v>
      </c>
      <c r="H99" s="1">
        <v>1</v>
      </c>
      <c r="I99" s="2" t="s">
        <v>1</v>
      </c>
      <c r="J99" s="1">
        <v>1</v>
      </c>
      <c r="K99" s="2" t="s">
        <v>2148</v>
      </c>
      <c r="L99" s="1">
        <v>1</v>
      </c>
      <c r="M99" s="1">
        <v>0</v>
      </c>
      <c r="N99" s="1">
        <v>0</v>
      </c>
    </row>
    <row r="100" spans="1:14">
      <c r="A100" s="1">
        <v>6</v>
      </c>
      <c r="B100" s="1">
        <v>1005655</v>
      </c>
      <c r="C100" s="1" t="str">
        <f ca="1">VLOOKUP(B100,'Fichier FI (en entrée)'!B:E,3)</f>
        <v>VXDYTIONWM</v>
      </c>
      <c r="D100" s="2" t="str">
        <f ca="1">VLOOKUP(B100,'Fichier FI (en entrée)'!B:E,4)</f>
        <v>Pqmozsckwclat</v>
      </c>
      <c r="E100" s="2" t="s">
        <v>47</v>
      </c>
      <c r="F100" s="2" t="s">
        <v>3</v>
      </c>
      <c r="G100" s="1">
        <v>1</v>
      </c>
      <c r="H100" s="1">
        <v>1</v>
      </c>
      <c r="I100" s="2" t="s">
        <v>1</v>
      </c>
      <c r="J100" s="1">
        <v>1</v>
      </c>
      <c r="K100" s="2" t="s">
        <v>2148</v>
      </c>
      <c r="L100" s="1">
        <v>1</v>
      </c>
      <c r="M100" s="1">
        <v>0</v>
      </c>
      <c r="N100" s="1">
        <v>0</v>
      </c>
    </row>
    <row r="101" spans="1:14">
      <c r="A101" s="1">
        <v>6</v>
      </c>
      <c r="B101" s="1">
        <v>1007463</v>
      </c>
      <c r="C101" s="1" t="str">
        <f ca="1">VLOOKUP(B101,'Fichier FI (en entrée)'!B:E,3)</f>
        <v>GBHADJHBOP</v>
      </c>
      <c r="D101" s="2" t="str">
        <f ca="1">VLOOKUP(B101,'Fichier FI (en entrée)'!B:E,4)</f>
        <v>Wslzhgruoursm</v>
      </c>
      <c r="E101" s="2" t="s">
        <v>46</v>
      </c>
      <c r="F101" s="2" t="s">
        <v>3</v>
      </c>
      <c r="G101" s="1">
        <v>1</v>
      </c>
      <c r="H101" s="1">
        <v>1</v>
      </c>
      <c r="I101" s="2" t="s">
        <v>1</v>
      </c>
      <c r="J101" s="1">
        <v>1</v>
      </c>
      <c r="K101" s="2" t="s">
        <v>2148</v>
      </c>
      <c r="L101" s="1">
        <v>1</v>
      </c>
      <c r="M101" s="1">
        <v>0</v>
      </c>
      <c r="N101" s="1">
        <v>0</v>
      </c>
    </row>
    <row r="102" spans="1:14">
      <c r="A102" s="1">
        <v>6</v>
      </c>
      <c r="B102" s="1">
        <v>1012896</v>
      </c>
      <c r="C102" s="1" t="str">
        <f ca="1">VLOOKUP(B102,'Fichier FI (en entrée)'!B:E,3)</f>
        <v>NSPDSJJFLN</v>
      </c>
      <c r="D102" s="2" t="str">
        <f ca="1">VLOOKUP(B102,'Fichier FI (en entrée)'!B:E,4)</f>
        <v>Cmpimvdexfyel</v>
      </c>
      <c r="E102" s="2" t="s">
        <v>47</v>
      </c>
      <c r="F102" s="2" t="s">
        <v>3</v>
      </c>
      <c r="G102" s="1">
        <v>1</v>
      </c>
      <c r="H102" s="1">
        <v>1</v>
      </c>
      <c r="I102" s="2" t="s">
        <v>1</v>
      </c>
      <c r="J102" s="1">
        <v>1</v>
      </c>
      <c r="K102" s="2" t="s">
        <v>2148</v>
      </c>
      <c r="L102" s="1">
        <v>1</v>
      </c>
      <c r="M102" s="1">
        <v>0</v>
      </c>
      <c r="N102" s="1">
        <v>0</v>
      </c>
    </row>
    <row r="103" spans="1:14">
      <c r="A103" s="1">
        <v>6</v>
      </c>
      <c r="B103" s="1">
        <v>1013770</v>
      </c>
      <c r="C103" s="1" t="str">
        <f ca="1">VLOOKUP(B103,'Fichier FI (en entrée)'!B:E,3)</f>
        <v>GYATMQHYPD</v>
      </c>
      <c r="D103" s="2" t="str">
        <f ca="1">VLOOKUP(B103,'Fichier FI (en entrée)'!B:E,4)</f>
        <v>Bubfcguowffyx</v>
      </c>
      <c r="E103" s="2" t="s">
        <v>37</v>
      </c>
      <c r="F103" s="2" t="s">
        <v>3</v>
      </c>
      <c r="G103" s="1">
        <v>1</v>
      </c>
      <c r="H103" s="1">
        <v>1</v>
      </c>
      <c r="I103" s="2" t="s">
        <v>1</v>
      </c>
      <c r="J103" s="1">
        <v>1</v>
      </c>
      <c r="K103" s="2" t="s">
        <v>2148</v>
      </c>
      <c r="L103" s="1">
        <v>1</v>
      </c>
      <c r="M103" s="1">
        <v>0</v>
      </c>
      <c r="N103" s="1">
        <v>0</v>
      </c>
    </row>
    <row r="104" spans="1:14">
      <c r="A104" s="1">
        <v>6</v>
      </c>
      <c r="B104" s="1">
        <v>1014354</v>
      </c>
      <c r="C104" s="1" t="str">
        <f ca="1">VLOOKUP(B104,'Fichier FI (en entrée)'!B:E,3)</f>
        <v>TCMYPSMTRS</v>
      </c>
      <c r="D104" s="2" t="str">
        <f ca="1">VLOOKUP(B104,'Fichier FI (en entrée)'!B:E,4)</f>
        <v>Ewvfwzoycbaqv</v>
      </c>
      <c r="E104" s="2" t="s">
        <v>40</v>
      </c>
      <c r="F104" s="2" t="s">
        <v>3</v>
      </c>
      <c r="G104" s="1">
        <v>1</v>
      </c>
      <c r="H104" s="1">
        <v>1</v>
      </c>
      <c r="I104" s="2" t="s">
        <v>1</v>
      </c>
      <c r="J104" s="1">
        <v>1</v>
      </c>
      <c r="K104" s="2" t="s">
        <v>2148</v>
      </c>
      <c r="L104" s="1">
        <v>1</v>
      </c>
      <c r="M104" s="1">
        <v>0</v>
      </c>
      <c r="N104" s="1">
        <v>0</v>
      </c>
    </row>
    <row r="105" spans="1:14">
      <c r="A105" s="1">
        <v>6</v>
      </c>
      <c r="B105" s="1">
        <v>1015969</v>
      </c>
      <c r="C105" s="1" t="str">
        <f ca="1">VLOOKUP(B105,'Fichier FI (en entrée)'!B:E,3)</f>
        <v>YOCVRFKODE</v>
      </c>
      <c r="D105" s="2" t="str">
        <f ca="1">VLOOKUP(B105,'Fichier FI (en entrée)'!B:E,4)</f>
        <v>Qvxamhvmmlcot</v>
      </c>
      <c r="E105" s="2" t="s">
        <v>51</v>
      </c>
      <c r="F105" s="2" t="s">
        <v>3</v>
      </c>
      <c r="G105" s="1">
        <v>1</v>
      </c>
      <c r="H105" s="1">
        <v>1</v>
      </c>
      <c r="I105" s="2" t="s">
        <v>1</v>
      </c>
      <c r="J105" s="1">
        <v>1</v>
      </c>
      <c r="K105" s="2" t="s">
        <v>2148</v>
      </c>
      <c r="L105" s="1">
        <v>1</v>
      </c>
      <c r="M105" s="1">
        <v>0</v>
      </c>
      <c r="N105" s="1">
        <v>0</v>
      </c>
    </row>
    <row r="106" spans="1:14">
      <c r="A106" s="1">
        <v>6</v>
      </c>
      <c r="B106" s="1">
        <v>1016730</v>
      </c>
      <c r="C106" s="1" t="str">
        <f ca="1">VLOOKUP(B106,'Fichier FI (en entrée)'!B:E,3)</f>
        <v>PPYDJAELOD</v>
      </c>
      <c r="D106" s="2" t="str">
        <f ca="1">VLOOKUP(B106,'Fichier FI (en entrée)'!B:E,4)</f>
        <v>Wlwmhxtvyvbfd</v>
      </c>
      <c r="E106" s="2" t="s">
        <v>50</v>
      </c>
      <c r="F106" s="2" t="s">
        <v>3</v>
      </c>
      <c r="G106" s="1">
        <v>1</v>
      </c>
      <c r="H106" s="1">
        <v>1</v>
      </c>
      <c r="I106" s="2" t="s">
        <v>1</v>
      </c>
      <c r="J106" s="1">
        <v>1</v>
      </c>
      <c r="K106" s="2" t="s">
        <v>2148</v>
      </c>
      <c r="L106" s="1">
        <v>1</v>
      </c>
      <c r="M106" s="1">
        <v>0</v>
      </c>
      <c r="N106" s="1">
        <v>0</v>
      </c>
    </row>
    <row r="107" spans="1:14">
      <c r="A107" s="1">
        <v>6</v>
      </c>
      <c r="B107" s="1">
        <v>1017207</v>
      </c>
      <c r="C107" s="1" t="str">
        <f ca="1">VLOOKUP(B107,'Fichier FI (en entrée)'!B:E,3)</f>
        <v>KITTRLDAWA</v>
      </c>
      <c r="D107" s="2" t="str">
        <f ca="1">VLOOKUP(B107,'Fichier FI (en entrée)'!B:E,4)</f>
        <v>Fbfwczyrnulke</v>
      </c>
      <c r="E107" s="2" t="s">
        <v>51</v>
      </c>
      <c r="F107" s="2" t="s">
        <v>3</v>
      </c>
      <c r="G107" s="1">
        <v>1</v>
      </c>
      <c r="H107" s="1">
        <v>1</v>
      </c>
      <c r="I107" s="2" t="s">
        <v>1</v>
      </c>
      <c r="J107" s="1">
        <v>1</v>
      </c>
      <c r="K107" s="2" t="s">
        <v>2148</v>
      </c>
      <c r="L107" s="1">
        <v>1</v>
      </c>
      <c r="M107" s="1">
        <v>0</v>
      </c>
      <c r="N107" s="1">
        <v>0</v>
      </c>
    </row>
    <row r="108" spans="1:14">
      <c r="A108" s="1">
        <v>6</v>
      </c>
      <c r="B108" s="1">
        <v>1024053</v>
      </c>
      <c r="C108" s="1" t="str">
        <f ca="1">VLOOKUP(B108,'Fichier FI (en entrée)'!B:E,3)</f>
        <v>CSRMEIZKEQ</v>
      </c>
      <c r="D108" s="2" t="str">
        <f ca="1">VLOOKUP(B108,'Fichier FI (en entrée)'!B:E,4)</f>
        <v>Mjybsnapwexhc</v>
      </c>
      <c r="E108" s="2" t="s">
        <v>60</v>
      </c>
      <c r="F108" s="2" t="s">
        <v>3</v>
      </c>
      <c r="G108" s="1">
        <v>1</v>
      </c>
      <c r="H108" s="1">
        <v>1</v>
      </c>
      <c r="I108" s="2" t="s">
        <v>1</v>
      </c>
      <c r="J108" s="1">
        <v>1</v>
      </c>
      <c r="K108" s="2" t="s">
        <v>2148</v>
      </c>
      <c r="L108" s="1">
        <v>1</v>
      </c>
      <c r="M108" s="1">
        <v>0</v>
      </c>
      <c r="N108" s="1">
        <v>0</v>
      </c>
    </row>
    <row r="109" spans="1:14">
      <c r="A109" s="1">
        <v>6</v>
      </c>
      <c r="B109" s="1">
        <v>1025578</v>
      </c>
      <c r="C109" s="1" t="str">
        <f ca="1">VLOOKUP(B109,'Fichier FI (en entrée)'!B:E,3)</f>
        <v>VBLUYMXHQD</v>
      </c>
      <c r="D109" s="2" t="str">
        <f ca="1">VLOOKUP(B109,'Fichier FI (en entrée)'!B:E,4)</f>
        <v>Hatotincuaezk</v>
      </c>
      <c r="E109" s="2" t="s">
        <v>35</v>
      </c>
      <c r="F109" s="2" t="s">
        <v>3</v>
      </c>
      <c r="G109" s="1">
        <v>1</v>
      </c>
      <c r="H109" s="1">
        <v>1</v>
      </c>
      <c r="I109" s="2" t="s">
        <v>1</v>
      </c>
      <c r="J109" s="1">
        <v>1</v>
      </c>
      <c r="K109" s="2" t="s">
        <v>2148</v>
      </c>
      <c r="L109" s="1">
        <v>1</v>
      </c>
      <c r="M109" s="1">
        <v>0</v>
      </c>
      <c r="N109" s="1">
        <v>0</v>
      </c>
    </row>
    <row r="110" spans="1:14">
      <c r="A110" s="1">
        <v>6</v>
      </c>
      <c r="B110" s="1">
        <v>1027002</v>
      </c>
      <c r="C110" s="1" t="str">
        <f ca="1">VLOOKUP(B110,'Fichier FI (en entrée)'!B:E,3)</f>
        <v>QINFKZYTCR</v>
      </c>
      <c r="D110" s="2" t="str">
        <f ca="1">VLOOKUP(B110,'Fichier FI (en entrée)'!B:E,4)</f>
        <v>Efxtzkjzhkpde</v>
      </c>
      <c r="E110" s="2" t="s">
        <v>47</v>
      </c>
      <c r="F110" s="2" t="s">
        <v>3</v>
      </c>
      <c r="G110" s="1">
        <v>1</v>
      </c>
      <c r="H110" s="1">
        <v>1</v>
      </c>
      <c r="I110" s="2" t="s">
        <v>1</v>
      </c>
      <c r="J110" s="1">
        <v>1</v>
      </c>
      <c r="K110" s="2" t="s">
        <v>2148</v>
      </c>
      <c r="L110" s="1">
        <v>1</v>
      </c>
      <c r="M110" s="1">
        <v>0</v>
      </c>
      <c r="N110" s="1">
        <v>0</v>
      </c>
    </row>
    <row r="111" spans="1:14">
      <c r="A111" s="1">
        <v>6</v>
      </c>
      <c r="B111" s="1">
        <v>1032266</v>
      </c>
      <c r="C111" s="1" t="str">
        <f ca="1">VLOOKUP(B111,'Fichier FI (en entrée)'!B:E,3)</f>
        <v>QYAHACLCNP</v>
      </c>
      <c r="D111" s="2" t="str">
        <f ca="1">VLOOKUP(B111,'Fichier FI (en entrée)'!B:E,4)</f>
        <v>Azlqaspwxfamn</v>
      </c>
      <c r="E111" s="2" t="s">
        <v>34</v>
      </c>
      <c r="F111" s="2" t="s">
        <v>3</v>
      </c>
      <c r="G111" s="1">
        <v>1</v>
      </c>
      <c r="H111" s="1">
        <v>1</v>
      </c>
      <c r="I111" s="2" t="s">
        <v>1</v>
      </c>
      <c r="J111" s="1">
        <v>1</v>
      </c>
      <c r="K111" s="2" t="s">
        <v>2148</v>
      </c>
      <c r="L111" s="1">
        <v>1</v>
      </c>
      <c r="M111" s="1">
        <v>0</v>
      </c>
      <c r="N111" s="1">
        <v>0</v>
      </c>
    </row>
    <row r="112" spans="1:14">
      <c r="A112" s="1">
        <v>6</v>
      </c>
      <c r="B112" s="1">
        <v>410250</v>
      </c>
      <c r="C112" s="1" t="str">
        <f ca="1">VLOOKUP(B112,'Fichier FI (en entrée)'!B:E,3)</f>
        <v>PQZQSNHKOF</v>
      </c>
      <c r="D112" s="2" t="str">
        <f ca="1">VLOOKUP(B112,'Fichier FI (en entrée)'!B:E,4)</f>
        <v>Czzsjwldkhsaw</v>
      </c>
      <c r="E112" s="2" t="s">
        <v>27</v>
      </c>
      <c r="F112" s="2" t="s">
        <v>3</v>
      </c>
      <c r="G112" s="1">
        <v>1</v>
      </c>
      <c r="H112" s="1">
        <v>1</v>
      </c>
      <c r="I112" s="2" t="s">
        <v>1</v>
      </c>
      <c r="J112" s="1">
        <v>1</v>
      </c>
      <c r="K112" s="2" t="s">
        <v>2148</v>
      </c>
      <c r="L112" s="1">
        <v>1</v>
      </c>
      <c r="M112" s="1">
        <v>0</v>
      </c>
      <c r="N112" s="1">
        <v>0</v>
      </c>
    </row>
    <row r="113" spans="1:14">
      <c r="A113" s="1">
        <v>6</v>
      </c>
      <c r="B113" s="1">
        <v>416254</v>
      </c>
      <c r="C113" s="1" t="str">
        <f ca="1">VLOOKUP(B113,'Fichier FI (en entrée)'!B:E,3)</f>
        <v>VINMWDQNXL</v>
      </c>
      <c r="D113" s="2" t="str">
        <f ca="1">VLOOKUP(B113,'Fichier FI (en entrée)'!B:E,4)</f>
        <v>Qyshwqrfugljq</v>
      </c>
      <c r="E113" s="2" t="s">
        <v>14</v>
      </c>
      <c r="F113" s="2" t="s">
        <v>3</v>
      </c>
      <c r="G113" s="1">
        <v>1</v>
      </c>
      <c r="H113" s="1">
        <v>1</v>
      </c>
      <c r="I113" s="2" t="s">
        <v>1</v>
      </c>
      <c r="J113" s="1">
        <v>1</v>
      </c>
      <c r="K113" s="2" t="s">
        <v>2148</v>
      </c>
      <c r="L113" s="1">
        <v>1</v>
      </c>
      <c r="M113" s="1">
        <v>0</v>
      </c>
      <c r="N113" s="1">
        <v>0</v>
      </c>
    </row>
    <row r="114" spans="1:14">
      <c r="A114" s="1">
        <v>6</v>
      </c>
      <c r="B114" s="1">
        <v>420094</v>
      </c>
      <c r="C114" s="1" t="str">
        <f ca="1">VLOOKUP(B114,'Fichier FI (en entrée)'!B:E,3)</f>
        <v>QSNSUERZYN</v>
      </c>
      <c r="D114" s="2" t="str">
        <f ca="1">VLOOKUP(B114,'Fichier FI (en entrée)'!B:E,4)</f>
        <v>Evyzsinybjzee</v>
      </c>
      <c r="E114" s="2" t="s">
        <v>19</v>
      </c>
      <c r="F114" s="2" t="s">
        <v>3</v>
      </c>
      <c r="G114" s="1">
        <v>1</v>
      </c>
      <c r="H114" s="1">
        <v>1</v>
      </c>
      <c r="I114" s="2" t="s">
        <v>1</v>
      </c>
      <c r="J114" s="1">
        <v>1</v>
      </c>
      <c r="K114" s="2" t="s">
        <v>2148</v>
      </c>
      <c r="L114" s="1">
        <v>1</v>
      </c>
      <c r="M114" s="1">
        <v>0</v>
      </c>
      <c r="N114" s="1">
        <v>0</v>
      </c>
    </row>
    <row r="115" spans="1:14">
      <c r="A115" s="1">
        <v>6</v>
      </c>
      <c r="B115" s="1">
        <v>421435</v>
      </c>
      <c r="C115" s="1" t="str">
        <f ca="1">VLOOKUP(B115,'Fichier FI (en entrée)'!B:E,3)</f>
        <v>DQCUNRAVFP</v>
      </c>
      <c r="D115" s="2" t="str">
        <f ca="1">VLOOKUP(B115,'Fichier FI (en entrée)'!B:E,4)</f>
        <v>Xjdycukiqtmpi</v>
      </c>
      <c r="E115" s="2" t="s">
        <v>18</v>
      </c>
      <c r="F115" s="2" t="s">
        <v>3</v>
      </c>
      <c r="G115" s="1">
        <v>1</v>
      </c>
      <c r="H115" s="1">
        <v>1</v>
      </c>
      <c r="I115" s="2" t="s">
        <v>1</v>
      </c>
      <c r="J115" s="1">
        <v>1</v>
      </c>
      <c r="K115" s="2" t="s">
        <v>2148</v>
      </c>
      <c r="L115" s="1">
        <v>1</v>
      </c>
      <c r="M115" s="1">
        <v>0</v>
      </c>
      <c r="N115" s="1">
        <v>0</v>
      </c>
    </row>
    <row r="116" spans="1:14">
      <c r="A116" s="1">
        <v>6</v>
      </c>
      <c r="B116" s="1">
        <v>424552</v>
      </c>
      <c r="C116" s="1" t="str">
        <f ca="1">VLOOKUP(B116,'Fichier FI (en entrée)'!B:E,3)</f>
        <v>URZEFPDBGW</v>
      </c>
      <c r="D116" s="2" t="str">
        <f ca="1">VLOOKUP(B116,'Fichier FI (en entrée)'!B:E,4)</f>
        <v>Luuuuxwljnvrv</v>
      </c>
      <c r="E116" s="2" t="s">
        <v>18</v>
      </c>
      <c r="F116" s="2" t="s">
        <v>3</v>
      </c>
      <c r="G116" s="1">
        <v>1</v>
      </c>
      <c r="H116" s="1">
        <v>1</v>
      </c>
      <c r="I116" s="2" t="s">
        <v>1</v>
      </c>
      <c r="J116" s="1">
        <v>1</v>
      </c>
      <c r="K116" s="2" t="s">
        <v>2148</v>
      </c>
      <c r="L116" s="1">
        <v>1</v>
      </c>
      <c r="M116" s="1">
        <v>0</v>
      </c>
      <c r="N116" s="1">
        <v>0</v>
      </c>
    </row>
    <row r="117" spans="1:14">
      <c r="A117" s="1">
        <v>6</v>
      </c>
      <c r="B117" s="1">
        <v>434543</v>
      </c>
      <c r="C117" s="1" t="str">
        <f ca="1">VLOOKUP(B117,'Fichier FI (en entrée)'!B:E,3)</f>
        <v>RJURDXHAKA</v>
      </c>
      <c r="D117" s="2" t="str">
        <f ca="1">VLOOKUP(B117,'Fichier FI (en entrée)'!B:E,4)</f>
        <v>Sqlwogbfvsiqk</v>
      </c>
      <c r="E117" s="2" t="s">
        <v>24</v>
      </c>
      <c r="F117" s="2" t="s">
        <v>3</v>
      </c>
      <c r="G117" s="1">
        <v>1</v>
      </c>
      <c r="H117" s="1">
        <v>1</v>
      </c>
      <c r="I117" s="2" t="s">
        <v>1</v>
      </c>
      <c r="J117" s="1">
        <v>1</v>
      </c>
      <c r="K117" s="2" t="s">
        <v>2148</v>
      </c>
      <c r="L117" s="1">
        <v>1</v>
      </c>
      <c r="M117" s="1">
        <v>0</v>
      </c>
      <c r="N117" s="1">
        <v>0</v>
      </c>
    </row>
    <row r="118" spans="1:14">
      <c r="A118" s="1">
        <v>6</v>
      </c>
      <c r="B118" s="1">
        <v>434546</v>
      </c>
      <c r="C118" s="1" t="str">
        <f ca="1">VLOOKUP(B118,'Fichier FI (en entrée)'!B:E,3)</f>
        <v>OGWKKKSAYX</v>
      </c>
      <c r="D118" s="2" t="str">
        <f ca="1">VLOOKUP(B118,'Fichier FI (en entrée)'!B:E,4)</f>
        <v>Mpapzaszevgrh</v>
      </c>
      <c r="E118" s="2" t="s">
        <v>24</v>
      </c>
      <c r="F118" s="2" t="s">
        <v>3</v>
      </c>
      <c r="G118" s="1">
        <v>1</v>
      </c>
      <c r="H118" s="1">
        <v>1</v>
      </c>
      <c r="I118" s="2" t="s">
        <v>1</v>
      </c>
      <c r="J118" s="1">
        <v>1</v>
      </c>
      <c r="K118" s="2" t="s">
        <v>2148</v>
      </c>
      <c r="L118" s="1">
        <v>1</v>
      </c>
      <c r="M118" s="1">
        <v>0</v>
      </c>
      <c r="N118" s="1">
        <v>0</v>
      </c>
    </row>
    <row r="119" spans="1:14">
      <c r="A119" s="1">
        <v>6</v>
      </c>
      <c r="B119" s="1">
        <v>434552</v>
      </c>
      <c r="C119" s="1" t="str">
        <f ca="1">VLOOKUP(B119,'Fichier FI (en entrée)'!B:E,3)</f>
        <v>VJMAVOBJYB</v>
      </c>
      <c r="D119" s="2" t="str">
        <f ca="1">VLOOKUP(B119,'Fichier FI (en entrée)'!B:E,4)</f>
        <v>Yadtevhxiezrx</v>
      </c>
      <c r="E119" s="2" t="s">
        <v>24</v>
      </c>
      <c r="F119" s="2" t="s">
        <v>3</v>
      </c>
      <c r="G119" s="1">
        <v>1</v>
      </c>
      <c r="H119" s="1">
        <v>1</v>
      </c>
      <c r="I119" s="2" t="s">
        <v>1</v>
      </c>
      <c r="J119" s="1">
        <v>1</v>
      </c>
      <c r="K119" s="2" t="s">
        <v>2148</v>
      </c>
      <c r="L119" s="1">
        <v>1</v>
      </c>
      <c r="M119" s="1">
        <v>0</v>
      </c>
      <c r="N119" s="1">
        <v>0</v>
      </c>
    </row>
    <row r="120" spans="1:14">
      <c r="A120" s="1">
        <v>6</v>
      </c>
      <c r="B120" s="1">
        <v>434589</v>
      </c>
      <c r="C120" s="1" t="str">
        <f ca="1">VLOOKUP(B120,'Fichier FI (en entrée)'!B:E,3)</f>
        <v>IEZIRJOARP</v>
      </c>
      <c r="D120" s="2" t="str">
        <f ca="1">VLOOKUP(B120,'Fichier FI (en entrée)'!B:E,4)</f>
        <v>Gforhtdouuggr</v>
      </c>
      <c r="E120" s="2" t="s">
        <v>24</v>
      </c>
      <c r="F120" s="2" t="s">
        <v>3</v>
      </c>
      <c r="G120" s="1">
        <v>1</v>
      </c>
      <c r="H120" s="1">
        <v>1</v>
      </c>
      <c r="I120" s="2" t="s">
        <v>1</v>
      </c>
      <c r="J120" s="1">
        <v>1</v>
      </c>
      <c r="K120" s="2" t="s">
        <v>2148</v>
      </c>
      <c r="L120" s="1">
        <v>1</v>
      </c>
      <c r="M120" s="1">
        <v>0</v>
      </c>
      <c r="N120" s="1">
        <v>0</v>
      </c>
    </row>
    <row r="121" spans="1:14">
      <c r="A121" s="1">
        <v>6</v>
      </c>
      <c r="B121" s="1">
        <v>436882</v>
      </c>
      <c r="C121" s="1" t="str">
        <f ca="1">VLOOKUP(B121,'Fichier FI (en entrée)'!B:E,3)</f>
        <v>VEEYRNNUZI</v>
      </c>
      <c r="D121" s="2" t="str">
        <f ca="1">VLOOKUP(B121,'Fichier FI (en entrée)'!B:E,4)</f>
        <v>Cezpsglqipqaz</v>
      </c>
      <c r="E121" s="2" t="s">
        <v>28</v>
      </c>
      <c r="F121" s="2" t="s">
        <v>3</v>
      </c>
      <c r="G121" s="1">
        <v>1</v>
      </c>
      <c r="H121" s="1">
        <v>1</v>
      </c>
      <c r="I121" s="2" t="s">
        <v>1</v>
      </c>
      <c r="J121" s="1">
        <v>1</v>
      </c>
      <c r="K121" s="2" t="s">
        <v>2148</v>
      </c>
      <c r="L121" s="1">
        <v>1</v>
      </c>
      <c r="M121" s="1">
        <v>0</v>
      </c>
      <c r="N121" s="1">
        <v>0</v>
      </c>
    </row>
    <row r="122" spans="1:14">
      <c r="A122" s="1">
        <v>6</v>
      </c>
      <c r="B122" s="1">
        <v>436903</v>
      </c>
      <c r="C122" s="1" t="str">
        <f ca="1">VLOOKUP(B122,'Fichier FI (en entrée)'!B:E,3)</f>
        <v>HJEXHRBEIF</v>
      </c>
      <c r="D122" s="2" t="str">
        <f ca="1">VLOOKUP(B122,'Fichier FI (en entrée)'!B:E,4)</f>
        <v>Ybcvxyqcmfatf</v>
      </c>
      <c r="E122" s="2" t="s">
        <v>15</v>
      </c>
      <c r="F122" s="2" t="s">
        <v>3</v>
      </c>
      <c r="G122" s="1">
        <v>1</v>
      </c>
      <c r="H122" s="1">
        <v>1</v>
      </c>
      <c r="I122" s="2" t="s">
        <v>1</v>
      </c>
      <c r="J122" s="1">
        <v>1</v>
      </c>
      <c r="K122" s="2" t="s">
        <v>2148</v>
      </c>
      <c r="L122" s="1">
        <v>1</v>
      </c>
      <c r="M122" s="1">
        <v>0</v>
      </c>
      <c r="N122" s="1">
        <v>0</v>
      </c>
    </row>
    <row r="123" spans="1:14">
      <c r="A123" s="1">
        <v>6</v>
      </c>
      <c r="B123" s="1">
        <v>450424</v>
      </c>
      <c r="C123" s="1" t="str">
        <f ca="1">VLOOKUP(B123,'Fichier FI (en entrée)'!B:E,3)</f>
        <v>AMVGMBQRAT</v>
      </c>
      <c r="D123" s="2" t="str">
        <f ca="1">VLOOKUP(B123,'Fichier FI (en entrée)'!B:E,4)</f>
        <v>Gdscntwwmdpgq</v>
      </c>
      <c r="E123" s="2" t="s">
        <v>18</v>
      </c>
      <c r="F123" s="2" t="s">
        <v>3</v>
      </c>
      <c r="G123" s="1">
        <v>1</v>
      </c>
      <c r="H123" s="1">
        <v>1</v>
      </c>
      <c r="I123" s="2" t="s">
        <v>1</v>
      </c>
      <c r="J123" s="1">
        <v>1</v>
      </c>
      <c r="K123" s="2" t="s">
        <v>2148</v>
      </c>
      <c r="L123" s="1">
        <v>1</v>
      </c>
      <c r="M123" s="1">
        <v>0</v>
      </c>
      <c r="N123" s="1">
        <v>0</v>
      </c>
    </row>
    <row r="124" spans="1:14">
      <c r="A124" s="1">
        <v>6</v>
      </c>
      <c r="B124" s="1">
        <v>450915</v>
      </c>
      <c r="C124" s="1" t="str">
        <f ca="1">VLOOKUP(B124,'Fichier FI (en entrée)'!B:E,3)</f>
        <v>OYAWVUKKEU</v>
      </c>
      <c r="D124" s="2" t="str">
        <f ca="1">VLOOKUP(B124,'Fichier FI (en entrée)'!B:E,4)</f>
        <v>Cqtsxfowtwnjf</v>
      </c>
      <c r="E124" s="2" t="s">
        <v>20</v>
      </c>
      <c r="F124" s="2" t="s">
        <v>3</v>
      </c>
      <c r="G124" s="1">
        <v>1</v>
      </c>
      <c r="H124" s="1">
        <v>1</v>
      </c>
      <c r="I124" s="2" t="s">
        <v>1</v>
      </c>
      <c r="J124" s="1">
        <v>1</v>
      </c>
      <c r="K124" s="2" t="s">
        <v>2148</v>
      </c>
      <c r="L124" s="1">
        <v>1</v>
      </c>
      <c r="M124" s="1">
        <v>0</v>
      </c>
      <c r="N124" s="1">
        <v>0</v>
      </c>
    </row>
    <row r="125" spans="1:14">
      <c r="A125" s="1">
        <v>6</v>
      </c>
      <c r="B125" s="1">
        <v>450916</v>
      </c>
      <c r="C125" s="1" t="str">
        <f ca="1">VLOOKUP(B125,'Fichier FI (en entrée)'!B:E,3)</f>
        <v>JTRWRSGVFF</v>
      </c>
      <c r="D125" s="2" t="str">
        <f ca="1">VLOOKUP(B125,'Fichier FI (en entrée)'!B:E,4)</f>
        <v>Vmiglwjpguosz</v>
      </c>
      <c r="E125" s="2" t="s">
        <v>18</v>
      </c>
      <c r="F125" s="2" t="s">
        <v>3</v>
      </c>
      <c r="G125" s="1">
        <v>1</v>
      </c>
      <c r="H125" s="1">
        <v>1</v>
      </c>
      <c r="I125" s="2" t="s">
        <v>1</v>
      </c>
      <c r="J125" s="1">
        <v>1</v>
      </c>
      <c r="K125" s="2" t="s">
        <v>2148</v>
      </c>
      <c r="L125" s="1">
        <v>1</v>
      </c>
      <c r="M125" s="1">
        <v>0</v>
      </c>
      <c r="N125" s="1">
        <v>0</v>
      </c>
    </row>
    <row r="126" spans="1:14">
      <c r="A126" s="1">
        <v>6</v>
      </c>
      <c r="B126" s="1">
        <v>453565</v>
      </c>
      <c r="C126" s="1" t="str">
        <f ca="1">VLOOKUP(B126,'Fichier FI (en entrée)'!B:E,3)</f>
        <v>EREWGUEEJQ</v>
      </c>
      <c r="D126" s="2" t="str">
        <f ca="1">VLOOKUP(B126,'Fichier FI (en entrée)'!B:E,4)</f>
        <v>Tmkplrbnxxall</v>
      </c>
      <c r="E126" s="2" t="s">
        <v>93</v>
      </c>
      <c r="F126" s="2" t="s">
        <v>3</v>
      </c>
      <c r="G126" s="1">
        <v>1</v>
      </c>
      <c r="H126" s="1">
        <v>1</v>
      </c>
      <c r="I126" s="2" t="s">
        <v>1</v>
      </c>
      <c r="J126" s="1">
        <v>1</v>
      </c>
      <c r="K126" s="2" t="s">
        <v>2148</v>
      </c>
      <c r="L126" s="1">
        <v>1</v>
      </c>
      <c r="M126" s="1">
        <v>0</v>
      </c>
      <c r="N126" s="1">
        <v>0</v>
      </c>
    </row>
    <row r="127" spans="1:14">
      <c r="A127" s="1">
        <v>6</v>
      </c>
      <c r="B127" s="1">
        <v>465215</v>
      </c>
      <c r="C127" s="1" t="str">
        <f ca="1">VLOOKUP(B127,'Fichier FI (en entrée)'!B:E,3)</f>
        <v>WYKCNXVHOG</v>
      </c>
      <c r="D127" s="2" t="str">
        <f ca="1">VLOOKUP(B127,'Fichier FI (en entrée)'!B:E,4)</f>
        <v>Xrxfihyfexztf</v>
      </c>
      <c r="E127" s="2" t="s">
        <v>23</v>
      </c>
      <c r="F127" s="2" t="s">
        <v>3</v>
      </c>
      <c r="G127" s="1">
        <v>1</v>
      </c>
      <c r="H127" s="1">
        <v>1</v>
      </c>
      <c r="I127" s="2" t="s">
        <v>1</v>
      </c>
      <c r="J127" s="1">
        <v>1</v>
      </c>
      <c r="K127" s="2" t="s">
        <v>2148</v>
      </c>
      <c r="L127" s="1">
        <v>1</v>
      </c>
      <c r="M127" s="1">
        <v>0</v>
      </c>
      <c r="N127" s="1">
        <v>0</v>
      </c>
    </row>
    <row r="128" spans="1:14">
      <c r="A128" s="1">
        <v>6</v>
      </c>
      <c r="B128" s="1">
        <v>470733</v>
      </c>
      <c r="C128" s="1" t="str">
        <f ca="1">VLOOKUP(B128,'Fichier FI (en entrée)'!B:E,3)</f>
        <v>IPHPFBZGEB</v>
      </c>
      <c r="D128" s="2" t="str">
        <f ca="1">VLOOKUP(B128,'Fichier FI (en entrée)'!B:E,4)</f>
        <v>Zknogbgmelltn</v>
      </c>
      <c r="E128" s="2" t="s">
        <v>22</v>
      </c>
      <c r="F128" s="2" t="s">
        <v>3</v>
      </c>
      <c r="G128" s="1">
        <v>1</v>
      </c>
      <c r="H128" s="1">
        <v>1</v>
      </c>
      <c r="I128" s="2" t="s">
        <v>1</v>
      </c>
      <c r="J128" s="1">
        <v>1</v>
      </c>
      <c r="K128" s="2" t="s">
        <v>2148</v>
      </c>
      <c r="L128" s="1">
        <v>1</v>
      </c>
      <c r="M128" s="1">
        <v>0</v>
      </c>
      <c r="N128" s="1">
        <v>0</v>
      </c>
    </row>
    <row r="129" spans="1:14">
      <c r="A129" s="1">
        <v>6</v>
      </c>
      <c r="B129" s="1">
        <v>494552</v>
      </c>
      <c r="C129" s="1" t="str">
        <f ca="1">VLOOKUP(B129,'Fichier FI (en entrée)'!B:E,3)</f>
        <v>FAMUFTLMYW</v>
      </c>
      <c r="D129" s="2" t="str">
        <f ca="1">VLOOKUP(B129,'Fichier FI (en entrée)'!B:E,4)</f>
        <v>Mouaunzehsych</v>
      </c>
      <c r="E129" s="2" t="s">
        <v>15</v>
      </c>
      <c r="F129" s="2" t="s">
        <v>3</v>
      </c>
      <c r="G129" s="1">
        <v>1</v>
      </c>
      <c r="H129" s="1">
        <v>1</v>
      </c>
      <c r="I129" s="2" t="s">
        <v>1</v>
      </c>
      <c r="J129" s="1">
        <v>1</v>
      </c>
      <c r="K129" s="2" t="s">
        <v>2148</v>
      </c>
      <c r="L129" s="1">
        <v>1</v>
      </c>
      <c r="M129" s="1">
        <v>0</v>
      </c>
      <c r="N129" s="1">
        <v>0</v>
      </c>
    </row>
    <row r="130" spans="1:14">
      <c r="A130" s="1">
        <v>6</v>
      </c>
      <c r="B130" s="1">
        <v>494584</v>
      </c>
      <c r="C130" s="1" t="str">
        <f ca="1">VLOOKUP(B130,'Fichier FI (en entrée)'!B:E,3)</f>
        <v>PQHXRIKEQZ</v>
      </c>
      <c r="D130" s="2" t="str">
        <f ca="1">VLOOKUP(B130,'Fichier FI (en entrée)'!B:E,4)</f>
        <v>Hrbwqffmvoxfh</v>
      </c>
      <c r="E130" s="2" t="s">
        <v>15</v>
      </c>
      <c r="F130" s="2" t="s">
        <v>3</v>
      </c>
      <c r="G130" s="1">
        <v>1</v>
      </c>
      <c r="H130" s="1">
        <v>1</v>
      </c>
      <c r="I130" s="2" t="s">
        <v>1</v>
      </c>
      <c r="J130" s="1">
        <v>1</v>
      </c>
      <c r="K130" s="2" t="s">
        <v>2148</v>
      </c>
      <c r="L130" s="1">
        <v>1</v>
      </c>
      <c r="M130" s="1">
        <v>0</v>
      </c>
      <c r="N130" s="1">
        <v>0</v>
      </c>
    </row>
    <row r="131" spans="1:14">
      <c r="A131" s="1">
        <v>6</v>
      </c>
      <c r="B131" s="1">
        <v>502696</v>
      </c>
      <c r="C131" s="1" t="str">
        <f ca="1">VLOOKUP(B131,'Fichier FI (en entrée)'!B:E,3)</f>
        <v>IPFHAQUNFF</v>
      </c>
      <c r="D131" s="2" t="str">
        <f ca="1">VLOOKUP(B131,'Fichier FI (en entrée)'!B:E,4)</f>
        <v>Dbqazyfjttvga</v>
      </c>
      <c r="E131" s="2" t="s">
        <v>27</v>
      </c>
      <c r="F131" s="2" t="s">
        <v>3</v>
      </c>
      <c r="G131" s="1">
        <v>1</v>
      </c>
      <c r="H131" s="1">
        <v>1</v>
      </c>
      <c r="I131" s="2" t="s">
        <v>1</v>
      </c>
      <c r="J131" s="1">
        <v>1</v>
      </c>
      <c r="K131" s="2" t="s">
        <v>2148</v>
      </c>
      <c r="L131" s="1">
        <v>1</v>
      </c>
      <c r="M131" s="1">
        <v>0</v>
      </c>
      <c r="N131" s="1">
        <v>0</v>
      </c>
    </row>
    <row r="132" spans="1:14">
      <c r="A132" s="1">
        <v>6</v>
      </c>
      <c r="B132" s="1">
        <v>503209</v>
      </c>
      <c r="C132" s="1" t="str">
        <f ca="1">VLOOKUP(B132,'Fichier FI (en entrée)'!B:E,3)</f>
        <v>JECCGMJDTF</v>
      </c>
      <c r="D132" s="2" t="str">
        <f ca="1">VLOOKUP(B132,'Fichier FI (en entrée)'!B:E,4)</f>
        <v>Ncdbslgjbwzli</v>
      </c>
      <c r="E132" s="2" t="s">
        <v>20</v>
      </c>
      <c r="F132" s="2" t="s">
        <v>3</v>
      </c>
      <c r="G132" s="1">
        <v>1</v>
      </c>
      <c r="H132" s="1">
        <v>1</v>
      </c>
      <c r="I132" s="2" t="s">
        <v>1</v>
      </c>
      <c r="J132" s="1">
        <v>1</v>
      </c>
      <c r="K132" s="2" t="s">
        <v>2148</v>
      </c>
      <c r="L132" s="1">
        <v>1</v>
      </c>
      <c r="M132" s="1">
        <v>0</v>
      </c>
      <c r="N132" s="1">
        <v>0</v>
      </c>
    </row>
    <row r="133" spans="1:14">
      <c r="A133" s="1">
        <v>6</v>
      </c>
      <c r="B133" s="1">
        <v>504371</v>
      </c>
      <c r="C133" s="1" t="str">
        <f ca="1">VLOOKUP(B133,'Fichier FI (en entrée)'!B:E,3)</f>
        <v>ZOHZIKZMVZ</v>
      </c>
      <c r="D133" s="2" t="str">
        <f ca="1">VLOOKUP(B133,'Fichier FI (en entrée)'!B:E,4)</f>
        <v>Oyefvwaocfvmk</v>
      </c>
      <c r="E133" s="2" t="s">
        <v>28</v>
      </c>
      <c r="F133" s="2" t="s">
        <v>3</v>
      </c>
      <c r="G133" s="1">
        <v>1</v>
      </c>
      <c r="H133" s="1">
        <v>1</v>
      </c>
      <c r="I133" s="2" t="s">
        <v>1</v>
      </c>
      <c r="J133" s="1">
        <v>1</v>
      </c>
      <c r="K133" s="2" t="s">
        <v>2148</v>
      </c>
      <c r="L133" s="1">
        <v>1</v>
      </c>
      <c r="M133" s="1">
        <v>0</v>
      </c>
      <c r="N133" s="1">
        <v>0</v>
      </c>
    </row>
    <row r="134" spans="1:14">
      <c r="A134" s="1">
        <v>6</v>
      </c>
      <c r="B134" s="1">
        <v>504389</v>
      </c>
      <c r="C134" s="1" t="str">
        <f ca="1">VLOOKUP(B134,'Fichier FI (en entrée)'!B:E,3)</f>
        <v>FRSEZERETN</v>
      </c>
      <c r="D134" s="2" t="str">
        <f ca="1">VLOOKUP(B134,'Fichier FI (en entrée)'!B:E,4)</f>
        <v>Qywdwjyjvbkwl</v>
      </c>
      <c r="E134" s="2" t="s">
        <v>20</v>
      </c>
      <c r="F134" s="2" t="s">
        <v>3</v>
      </c>
      <c r="G134" s="1">
        <v>1</v>
      </c>
      <c r="H134" s="1">
        <v>1</v>
      </c>
      <c r="I134" s="2" t="s">
        <v>1</v>
      </c>
      <c r="J134" s="1">
        <v>1</v>
      </c>
      <c r="K134" s="2" t="s">
        <v>2148</v>
      </c>
      <c r="L134" s="1">
        <v>1</v>
      </c>
      <c r="M134" s="1">
        <v>0</v>
      </c>
      <c r="N134" s="1">
        <v>0</v>
      </c>
    </row>
    <row r="135" spans="1:14">
      <c r="A135" s="1">
        <v>6</v>
      </c>
      <c r="B135" s="1">
        <v>504415</v>
      </c>
      <c r="C135" s="1" t="str">
        <f ca="1">VLOOKUP(B135,'Fichier FI (en entrée)'!B:E,3)</f>
        <v>AZKAKPAKPD</v>
      </c>
      <c r="D135" s="2" t="str">
        <f ca="1">VLOOKUP(B135,'Fichier FI (en entrée)'!B:E,4)</f>
        <v>Kcguimtvoxpyy</v>
      </c>
      <c r="E135" s="2" t="s">
        <v>20</v>
      </c>
      <c r="F135" s="2" t="s">
        <v>3</v>
      </c>
      <c r="G135" s="1">
        <v>1</v>
      </c>
      <c r="H135" s="1">
        <v>1</v>
      </c>
      <c r="I135" s="2" t="s">
        <v>1</v>
      </c>
      <c r="J135" s="1">
        <v>1</v>
      </c>
      <c r="K135" s="2" t="s">
        <v>2148</v>
      </c>
      <c r="L135" s="1">
        <v>1</v>
      </c>
      <c r="M135" s="1">
        <v>0</v>
      </c>
      <c r="N135" s="1">
        <v>0</v>
      </c>
    </row>
    <row r="136" spans="1:14">
      <c r="A136" s="1">
        <v>6</v>
      </c>
      <c r="B136" s="1">
        <v>510259</v>
      </c>
      <c r="C136" s="1" t="str">
        <f ca="1">VLOOKUP(B136,'Fichier FI (en entrée)'!B:E,3)</f>
        <v>NBFQTUCBCT</v>
      </c>
      <c r="D136" s="2" t="str">
        <f ca="1">VLOOKUP(B136,'Fichier FI (en entrée)'!B:E,4)</f>
        <v>Ixhramedtozzv</v>
      </c>
      <c r="E136" s="2" t="s">
        <v>19</v>
      </c>
      <c r="F136" s="2" t="s">
        <v>3</v>
      </c>
      <c r="G136" s="1">
        <v>1</v>
      </c>
      <c r="H136" s="1">
        <v>1</v>
      </c>
      <c r="I136" s="2" t="s">
        <v>1</v>
      </c>
      <c r="J136" s="1">
        <v>1</v>
      </c>
      <c r="K136" s="2" t="s">
        <v>2148</v>
      </c>
      <c r="L136" s="1">
        <v>1</v>
      </c>
      <c r="M136" s="1">
        <v>0</v>
      </c>
      <c r="N136" s="1">
        <v>0</v>
      </c>
    </row>
    <row r="137" spans="1:14">
      <c r="A137" s="1">
        <v>6</v>
      </c>
      <c r="B137" s="1">
        <v>510260</v>
      </c>
      <c r="C137" s="1" t="str">
        <f ca="1">VLOOKUP(B137,'Fichier FI (en entrée)'!B:E,3)</f>
        <v>NYIATCAYGB</v>
      </c>
      <c r="D137" s="2" t="str">
        <f ca="1">VLOOKUP(B137,'Fichier FI (en entrée)'!B:E,4)</f>
        <v>Cdmmmbdpduaiw</v>
      </c>
      <c r="E137" s="2" t="s">
        <v>19</v>
      </c>
      <c r="F137" s="2" t="s">
        <v>3</v>
      </c>
      <c r="G137" s="1">
        <v>1</v>
      </c>
      <c r="H137" s="1">
        <v>1</v>
      </c>
      <c r="I137" s="2" t="s">
        <v>1</v>
      </c>
      <c r="J137" s="1">
        <v>1</v>
      </c>
      <c r="K137" s="2" t="s">
        <v>2148</v>
      </c>
      <c r="L137" s="1">
        <v>1</v>
      </c>
      <c r="M137" s="1">
        <v>0</v>
      </c>
      <c r="N137" s="1">
        <v>0</v>
      </c>
    </row>
    <row r="138" spans="1:14">
      <c r="A138" s="1">
        <v>6</v>
      </c>
      <c r="B138" s="1">
        <v>510525</v>
      </c>
      <c r="C138" s="1" t="str">
        <f ca="1">VLOOKUP(B138,'Fichier FI (en entrée)'!B:E,3)</f>
        <v>FIZXGSLTWA</v>
      </c>
      <c r="D138" s="2" t="str">
        <f ca="1">VLOOKUP(B138,'Fichier FI (en entrée)'!B:E,4)</f>
        <v>Kwqsoxwvbhcac</v>
      </c>
      <c r="E138" s="2" t="s">
        <v>19</v>
      </c>
      <c r="F138" s="2" t="s">
        <v>3</v>
      </c>
      <c r="G138" s="1">
        <v>1</v>
      </c>
      <c r="H138" s="1">
        <v>1</v>
      </c>
      <c r="I138" s="2" t="s">
        <v>1</v>
      </c>
      <c r="J138" s="1">
        <v>1</v>
      </c>
      <c r="K138" s="2" t="s">
        <v>2148</v>
      </c>
      <c r="L138" s="1">
        <v>1</v>
      </c>
      <c r="M138" s="1">
        <v>0</v>
      </c>
      <c r="N138" s="1">
        <v>0</v>
      </c>
    </row>
    <row r="139" spans="1:14">
      <c r="A139" s="1">
        <v>6</v>
      </c>
      <c r="B139" s="1">
        <v>511752</v>
      </c>
      <c r="C139" s="1" t="str">
        <f ca="1">VLOOKUP(B139,'Fichier FI (en entrée)'!B:E,3)</f>
        <v>DDQWQFPIWD</v>
      </c>
      <c r="D139" s="2" t="str">
        <f ca="1">VLOOKUP(B139,'Fichier FI (en entrée)'!B:E,4)</f>
        <v>Qpgpufqfreeug</v>
      </c>
      <c r="E139" s="2" t="s">
        <v>17</v>
      </c>
      <c r="F139" s="2" t="s">
        <v>3</v>
      </c>
      <c r="G139" s="1">
        <v>1</v>
      </c>
      <c r="H139" s="1">
        <v>1</v>
      </c>
      <c r="I139" s="2" t="s">
        <v>1</v>
      </c>
      <c r="J139" s="1">
        <v>1</v>
      </c>
      <c r="K139" s="2" t="s">
        <v>2148</v>
      </c>
      <c r="L139" s="1">
        <v>1</v>
      </c>
      <c r="M139" s="1">
        <v>0</v>
      </c>
      <c r="N139" s="1">
        <v>0</v>
      </c>
    </row>
    <row r="140" spans="1:14">
      <c r="A140" s="1">
        <v>6</v>
      </c>
      <c r="B140" s="1">
        <v>512831</v>
      </c>
      <c r="C140" s="1" t="str">
        <f ca="1">VLOOKUP(B140,'Fichier FI (en entrée)'!B:E,3)</f>
        <v>URVANEXIHW</v>
      </c>
      <c r="D140" s="2" t="str">
        <f ca="1">VLOOKUP(B140,'Fichier FI (en entrée)'!B:E,4)</f>
        <v>Xnksomnvinqok</v>
      </c>
      <c r="E140" s="2" t="s">
        <v>22</v>
      </c>
      <c r="F140" s="2" t="s">
        <v>3</v>
      </c>
      <c r="G140" s="1">
        <v>1</v>
      </c>
      <c r="H140" s="1">
        <v>1</v>
      </c>
      <c r="I140" s="2" t="s">
        <v>1</v>
      </c>
      <c r="J140" s="1">
        <v>1</v>
      </c>
      <c r="K140" s="2" t="s">
        <v>2148</v>
      </c>
      <c r="L140" s="1">
        <v>1</v>
      </c>
      <c r="M140" s="1">
        <v>0</v>
      </c>
      <c r="N140" s="1">
        <v>0</v>
      </c>
    </row>
    <row r="141" spans="1:14">
      <c r="A141" s="1">
        <v>6</v>
      </c>
      <c r="B141" s="1">
        <v>515186</v>
      </c>
      <c r="C141" s="1" t="str">
        <f ca="1">VLOOKUP(B141,'Fichier FI (en entrée)'!B:E,3)</f>
        <v>FTLTBSVBRR</v>
      </c>
      <c r="D141" s="2" t="str">
        <f ca="1">VLOOKUP(B141,'Fichier FI (en entrée)'!B:E,4)</f>
        <v>Gwqxbvrftqlmz</v>
      </c>
      <c r="E141" s="2" t="s">
        <v>19</v>
      </c>
      <c r="F141" s="2" t="s">
        <v>3</v>
      </c>
      <c r="G141" s="1">
        <v>1</v>
      </c>
      <c r="H141" s="1">
        <v>1</v>
      </c>
      <c r="I141" s="2" t="s">
        <v>1</v>
      </c>
      <c r="J141" s="1">
        <v>1</v>
      </c>
      <c r="K141" s="2" t="s">
        <v>2148</v>
      </c>
      <c r="L141" s="1">
        <v>1</v>
      </c>
      <c r="M141" s="1">
        <v>0</v>
      </c>
      <c r="N141" s="1">
        <v>0</v>
      </c>
    </row>
    <row r="142" spans="1:14">
      <c r="A142" s="1">
        <v>6</v>
      </c>
      <c r="B142" s="1">
        <v>519404</v>
      </c>
      <c r="C142" s="1" t="str">
        <f ca="1">VLOOKUP(B142,'Fichier FI (en entrée)'!B:E,3)</f>
        <v>IFSKXFBTKD</v>
      </c>
      <c r="D142" s="2" t="str">
        <f ca="1">VLOOKUP(B142,'Fichier FI (en entrée)'!B:E,4)</f>
        <v>Evkrmzhusmcqs</v>
      </c>
      <c r="E142" s="2" t="s">
        <v>27</v>
      </c>
      <c r="F142" s="2" t="s">
        <v>3</v>
      </c>
      <c r="G142" s="1">
        <v>1</v>
      </c>
      <c r="H142" s="1">
        <v>1</v>
      </c>
      <c r="I142" s="2" t="s">
        <v>1</v>
      </c>
      <c r="J142" s="1">
        <v>1</v>
      </c>
      <c r="K142" s="2" t="s">
        <v>2148</v>
      </c>
      <c r="L142" s="1">
        <v>1</v>
      </c>
      <c r="M142" s="1">
        <v>0</v>
      </c>
      <c r="N142" s="1">
        <v>0</v>
      </c>
    </row>
    <row r="143" spans="1:14">
      <c r="A143" s="1">
        <v>6</v>
      </c>
      <c r="B143" s="1">
        <v>519456</v>
      </c>
      <c r="C143" s="1" t="str">
        <f ca="1">VLOOKUP(B143,'Fichier FI (en entrée)'!B:E,3)</f>
        <v>LVSOQFHDOY</v>
      </c>
      <c r="D143" s="2" t="str">
        <f ca="1">VLOOKUP(B143,'Fichier FI (en entrée)'!B:E,4)</f>
        <v>Jymjjopvvjtal</v>
      </c>
      <c r="E143" s="2" t="s">
        <v>19</v>
      </c>
      <c r="F143" s="2" t="s">
        <v>3</v>
      </c>
      <c r="G143" s="1">
        <v>1</v>
      </c>
      <c r="H143" s="1">
        <v>1</v>
      </c>
      <c r="I143" s="2" t="s">
        <v>1</v>
      </c>
      <c r="J143" s="1">
        <v>1</v>
      </c>
      <c r="K143" s="2" t="s">
        <v>2148</v>
      </c>
      <c r="L143" s="1">
        <v>1</v>
      </c>
      <c r="M143" s="1">
        <v>0</v>
      </c>
      <c r="N143" s="1">
        <v>0</v>
      </c>
    </row>
    <row r="144" spans="1:14">
      <c r="A144" s="1">
        <v>6</v>
      </c>
      <c r="B144" s="1">
        <v>521948</v>
      </c>
      <c r="C144" s="1" t="str">
        <f ca="1">VLOOKUP(B144,'Fichier FI (en entrée)'!B:E,3)</f>
        <v>DTLVLVLBZQ</v>
      </c>
      <c r="D144" s="2" t="str">
        <f ca="1">VLOOKUP(B144,'Fichier FI (en entrée)'!B:E,4)</f>
        <v>Iifvojkcztnsd</v>
      </c>
      <c r="E144" s="2" t="s">
        <v>14</v>
      </c>
      <c r="F144" s="2" t="s">
        <v>3</v>
      </c>
      <c r="G144" s="1">
        <v>1</v>
      </c>
      <c r="H144" s="1">
        <v>1</v>
      </c>
      <c r="I144" s="2" t="s">
        <v>1</v>
      </c>
      <c r="J144" s="1">
        <v>1</v>
      </c>
      <c r="K144" s="2" t="s">
        <v>2148</v>
      </c>
      <c r="L144" s="1">
        <v>1</v>
      </c>
      <c r="M144" s="1">
        <v>0</v>
      </c>
      <c r="N144" s="1">
        <v>0</v>
      </c>
    </row>
    <row r="145" spans="1:14">
      <c r="A145" s="1">
        <v>6</v>
      </c>
      <c r="B145" s="1">
        <v>526819</v>
      </c>
      <c r="C145" s="1" t="str">
        <f ca="1">VLOOKUP(B145,'Fichier FI (en entrée)'!B:E,3)</f>
        <v>RGRXTRELHG</v>
      </c>
      <c r="D145" s="2" t="str">
        <f ca="1">VLOOKUP(B145,'Fichier FI (en entrée)'!B:E,4)</f>
        <v>Liwdvkbtxkiuw</v>
      </c>
      <c r="E145" s="2" t="s">
        <v>44</v>
      </c>
      <c r="F145" s="2" t="s">
        <v>3</v>
      </c>
      <c r="G145" s="1">
        <v>1</v>
      </c>
      <c r="H145" s="1">
        <v>1</v>
      </c>
      <c r="I145" s="2" t="s">
        <v>1</v>
      </c>
      <c r="J145" s="1">
        <v>1</v>
      </c>
      <c r="K145" s="2" t="s">
        <v>2148</v>
      </c>
      <c r="L145" s="1">
        <v>1</v>
      </c>
      <c r="M145" s="1">
        <v>0</v>
      </c>
      <c r="N145" s="1">
        <v>0</v>
      </c>
    </row>
    <row r="146" spans="1:14">
      <c r="A146" s="1">
        <v>6</v>
      </c>
      <c r="B146" s="1">
        <v>526858</v>
      </c>
      <c r="C146" s="1" t="str">
        <f ca="1">VLOOKUP(B146,'Fichier FI (en entrée)'!B:E,3)</f>
        <v>THRUTOITLW</v>
      </c>
      <c r="D146" s="2" t="str">
        <f ca="1">VLOOKUP(B146,'Fichier FI (en entrée)'!B:E,4)</f>
        <v>Tghinxkjclibx</v>
      </c>
      <c r="E146" s="2" t="s">
        <v>60</v>
      </c>
      <c r="F146" s="2" t="s">
        <v>3</v>
      </c>
      <c r="G146" s="1">
        <v>1</v>
      </c>
      <c r="H146" s="1">
        <v>1</v>
      </c>
      <c r="I146" s="2" t="s">
        <v>1</v>
      </c>
      <c r="J146" s="1">
        <v>1</v>
      </c>
      <c r="K146" s="2" t="s">
        <v>2148</v>
      </c>
      <c r="L146" s="1">
        <v>1</v>
      </c>
      <c r="M146" s="1">
        <v>0</v>
      </c>
      <c r="N146" s="1">
        <v>0</v>
      </c>
    </row>
    <row r="147" spans="1:14">
      <c r="A147" s="1">
        <v>6</v>
      </c>
      <c r="B147" s="1">
        <v>526898</v>
      </c>
      <c r="C147" s="1" t="str">
        <f ca="1">VLOOKUP(B147,'Fichier FI (en entrée)'!B:E,3)</f>
        <v>OHNGTPWMCC</v>
      </c>
      <c r="D147" s="2" t="str">
        <f ca="1">VLOOKUP(B147,'Fichier FI (en entrée)'!B:E,4)</f>
        <v>Hyhcuyqozkqxh</v>
      </c>
      <c r="E147" s="2" t="s">
        <v>24</v>
      </c>
      <c r="F147" s="2" t="s">
        <v>3</v>
      </c>
      <c r="G147" s="1">
        <v>1</v>
      </c>
      <c r="H147" s="1">
        <v>1</v>
      </c>
      <c r="I147" s="2" t="s">
        <v>1</v>
      </c>
      <c r="J147" s="1">
        <v>1</v>
      </c>
      <c r="K147" s="2" t="s">
        <v>2148</v>
      </c>
      <c r="L147" s="1">
        <v>1</v>
      </c>
      <c r="M147" s="1">
        <v>0</v>
      </c>
      <c r="N147" s="1">
        <v>0</v>
      </c>
    </row>
    <row r="148" spans="1:14">
      <c r="A148" s="1">
        <v>6</v>
      </c>
      <c r="B148" s="1">
        <v>526907</v>
      </c>
      <c r="C148" s="1" t="str">
        <f ca="1">VLOOKUP(B148,'Fichier FI (en entrée)'!B:E,3)</f>
        <v>PMTUMOIPMV</v>
      </c>
      <c r="D148" s="2" t="str">
        <f ca="1">VLOOKUP(B148,'Fichier FI (en entrée)'!B:E,4)</f>
        <v>Kylnlacqudgbx</v>
      </c>
      <c r="E148" s="2" t="s">
        <v>60</v>
      </c>
      <c r="F148" s="2" t="s">
        <v>3</v>
      </c>
      <c r="G148" s="1">
        <v>1</v>
      </c>
      <c r="H148" s="1">
        <v>1</v>
      </c>
      <c r="I148" s="2" t="s">
        <v>1</v>
      </c>
      <c r="J148" s="1">
        <v>1</v>
      </c>
      <c r="K148" s="2" t="s">
        <v>2148</v>
      </c>
      <c r="L148" s="1">
        <v>1</v>
      </c>
      <c r="M148" s="1">
        <v>0</v>
      </c>
      <c r="N148" s="1">
        <v>0</v>
      </c>
    </row>
    <row r="149" spans="1:14">
      <c r="A149" s="1">
        <v>6</v>
      </c>
      <c r="B149" s="1">
        <v>528345</v>
      </c>
      <c r="C149" s="1" t="str">
        <f ca="1">VLOOKUP(B149,'Fichier FI (en entrée)'!B:E,3)</f>
        <v>IUJXDWEZWB</v>
      </c>
      <c r="D149" s="2" t="str">
        <f ca="1">VLOOKUP(B149,'Fichier FI (en entrée)'!B:E,4)</f>
        <v>Ihxkjvcfetmhd</v>
      </c>
      <c r="E149" s="2" t="s">
        <v>14</v>
      </c>
      <c r="F149" s="2" t="s">
        <v>3</v>
      </c>
      <c r="G149" s="1">
        <v>1</v>
      </c>
      <c r="H149" s="1">
        <v>1</v>
      </c>
      <c r="I149" s="2" t="s">
        <v>1</v>
      </c>
      <c r="J149" s="1">
        <v>1</v>
      </c>
      <c r="K149" s="2" t="s">
        <v>2148</v>
      </c>
      <c r="L149" s="1">
        <v>1</v>
      </c>
      <c r="M149" s="1">
        <v>0</v>
      </c>
      <c r="N149" s="1">
        <v>0</v>
      </c>
    </row>
    <row r="150" spans="1:14">
      <c r="A150" s="1">
        <v>6</v>
      </c>
      <c r="B150" s="1">
        <v>528658</v>
      </c>
      <c r="C150" s="1" t="str">
        <f ca="1">VLOOKUP(B150,'Fichier FI (en entrée)'!B:E,3)</f>
        <v>QIJHANLXOJ</v>
      </c>
      <c r="D150" s="2" t="str">
        <f ca="1">VLOOKUP(B150,'Fichier FI (en entrée)'!B:E,4)</f>
        <v>Cooupfnwlpguj</v>
      </c>
      <c r="E150" s="2" t="s">
        <v>14</v>
      </c>
      <c r="F150" s="2" t="s">
        <v>3</v>
      </c>
      <c r="G150" s="1">
        <v>1</v>
      </c>
      <c r="H150" s="1">
        <v>1</v>
      </c>
      <c r="I150" s="2" t="s">
        <v>1</v>
      </c>
      <c r="J150" s="1">
        <v>1</v>
      </c>
      <c r="K150" s="2" t="s">
        <v>2148</v>
      </c>
      <c r="L150" s="1">
        <v>1</v>
      </c>
      <c r="M150" s="1">
        <v>0</v>
      </c>
      <c r="N150" s="1">
        <v>0</v>
      </c>
    </row>
    <row r="151" spans="1:14">
      <c r="A151" s="1">
        <v>6</v>
      </c>
      <c r="B151" s="1">
        <v>528938</v>
      </c>
      <c r="C151" s="1" t="str">
        <f ca="1">VLOOKUP(B151,'Fichier FI (en entrée)'!B:E,3)</f>
        <v>PVLPPRTYKV</v>
      </c>
      <c r="D151" s="2" t="str">
        <f ca="1">VLOOKUP(B151,'Fichier FI (en entrée)'!B:E,4)</f>
        <v>Iknsacykqjkry</v>
      </c>
      <c r="E151" s="2" t="s">
        <v>18</v>
      </c>
      <c r="F151" s="2" t="s">
        <v>3</v>
      </c>
      <c r="G151" s="1">
        <v>1</v>
      </c>
      <c r="H151" s="1">
        <v>1</v>
      </c>
      <c r="I151" s="2" t="s">
        <v>1</v>
      </c>
      <c r="J151" s="1">
        <v>1</v>
      </c>
      <c r="K151" s="2" t="s">
        <v>2148</v>
      </c>
      <c r="L151" s="1">
        <v>1</v>
      </c>
      <c r="M151" s="1">
        <v>0</v>
      </c>
      <c r="N151" s="1">
        <v>0</v>
      </c>
    </row>
    <row r="152" spans="1:14">
      <c r="A152" s="1">
        <v>6</v>
      </c>
      <c r="B152" s="1">
        <v>533804</v>
      </c>
      <c r="C152" s="1" t="str">
        <f ca="1">VLOOKUP(B152,'Fichier FI (en entrée)'!B:E,3)</f>
        <v>GMFYETNTYV</v>
      </c>
      <c r="D152" s="2" t="str">
        <f ca="1">VLOOKUP(B152,'Fichier FI (en entrée)'!B:E,4)</f>
        <v>Qhbuwqxdjuuey</v>
      </c>
      <c r="E152" s="2" t="s">
        <v>19</v>
      </c>
      <c r="F152" s="2" t="s">
        <v>3</v>
      </c>
      <c r="G152" s="1">
        <v>1</v>
      </c>
      <c r="H152" s="1">
        <v>1</v>
      </c>
      <c r="I152" s="2" t="s">
        <v>1</v>
      </c>
      <c r="J152" s="1">
        <v>1</v>
      </c>
      <c r="K152" s="2" t="s">
        <v>2148</v>
      </c>
      <c r="L152" s="1">
        <v>1</v>
      </c>
      <c r="M152" s="1">
        <v>0</v>
      </c>
      <c r="N152" s="1">
        <v>0</v>
      </c>
    </row>
    <row r="153" spans="1:14">
      <c r="A153" s="1">
        <v>6</v>
      </c>
      <c r="B153" s="1">
        <v>539164</v>
      </c>
      <c r="C153" s="1" t="str">
        <f ca="1">VLOOKUP(B153,'Fichier FI (en entrée)'!B:E,3)</f>
        <v>PSLAYKVCVI</v>
      </c>
      <c r="D153" s="2" t="str">
        <f ca="1">VLOOKUP(B153,'Fichier FI (en entrée)'!B:E,4)</f>
        <v>Prknggiwjqecq</v>
      </c>
      <c r="E153" s="2" t="s">
        <v>20</v>
      </c>
      <c r="F153" s="2" t="s">
        <v>3</v>
      </c>
      <c r="G153" s="1">
        <v>1</v>
      </c>
      <c r="H153" s="1">
        <v>1</v>
      </c>
      <c r="I153" s="2" t="s">
        <v>1</v>
      </c>
      <c r="J153" s="1">
        <v>1</v>
      </c>
      <c r="K153" s="2" t="s">
        <v>2148</v>
      </c>
      <c r="L153" s="1">
        <v>1</v>
      </c>
      <c r="M153" s="1">
        <v>0</v>
      </c>
      <c r="N153" s="1">
        <v>0</v>
      </c>
    </row>
    <row r="154" spans="1:14">
      <c r="A154" s="1">
        <v>6</v>
      </c>
      <c r="B154" s="1">
        <v>554472</v>
      </c>
      <c r="C154" s="1" t="str">
        <f ca="1">VLOOKUP(B154,'Fichier FI (en entrée)'!B:E,3)</f>
        <v>RRRGFMJRXB</v>
      </c>
      <c r="D154" s="2" t="str">
        <f ca="1">VLOOKUP(B154,'Fichier FI (en entrée)'!B:E,4)</f>
        <v>Brpbzddomrsqi</v>
      </c>
      <c r="E154" s="2" t="s">
        <v>18</v>
      </c>
      <c r="F154" s="2" t="s">
        <v>3</v>
      </c>
      <c r="G154" s="1">
        <v>1</v>
      </c>
      <c r="H154" s="1">
        <v>1</v>
      </c>
      <c r="I154" s="2" t="s">
        <v>1</v>
      </c>
      <c r="J154" s="1">
        <v>1</v>
      </c>
      <c r="K154" s="2" t="s">
        <v>2148</v>
      </c>
      <c r="L154" s="1">
        <v>1</v>
      </c>
      <c r="M154" s="1">
        <v>0</v>
      </c>
      <c r="N154" s="1">
        <v>0</v>
      </c>
    </row>
    <row r="155" spans="1:14">
      <c r="A155" s="1">
        <v>6</v>
      </c>
      <c r="B155" s="1">
        <v>564542</v>
      </c>
      <c r="C155" s="1" t="str">
        <f ca="1">VLOOKUP(B155,'Fichier FI (en entrée)'!B:E,3)</f>
        <v>DBKAKQFWYC</v>
      </c>
      <c r="D155" s="2" t="str">
        <f ca="1">VLOOKUP(B155,'Fichier FI (en entrée)'!B:E,4)</f>
        <v>Ktgvwoctfsyiy</v>
      </c>
      <c r="E155" s="2" t="s">
        <v>60</v>
      </c>
      <c r="F155" s="2" t="s">
        <v>3</v>
      </c>
      <c r="G155" s="1">
        <v>1</v>
      </c>
      <c r="H155" s="1">
        <v>1</v>
      </c>
      <c r="I155" s="2" t="s">
        <v>1</v>
      </c>
      <c r="J155" s="1">
        <v>1</v>
      </c>
      <c r="K155" s="2" t="s">
        <v>2148</v>
      </c>
      <c r="L155" s="1">
        <v>1</v>
      </c>
      <c r="M155" s="1">
        <v>0</v>
      </c>
      <c r="N155" s="1">
        <v>0</v>
      </c>
    </row>
    <row r="156" spans="1:14">
      <c r="A156" s="1">
        <v>6</v>
      </c>
      <c r="B156" s="1">
        <v>565497</v>
      </c>
      <c r="C156" s="1" t="str">
        <f ca="1">VLOOKUP(B156,'Fichier FI (en entrée)'!B:E,3)</f>
        <v>IQHBFHQGGO</v>
      </c>
      <c r="D156" s="2" t="str">
        <f ca="1">VLOOKUP(B156,'Fichier FI (en entrée)'!B:E,4)</f>
        <v>Jdlxdlamkouft</v>
      </c>
      <c r="E156" s="2" t="s">
        <v>18</v>
      </c>
      <c r="F156" s="2" t="s">
        <v>3</v>
      </c>
      <c r="G156" s="1">
        <v>1</v>
      </c>
      <c r="H156" s="1">
        <v>1</v>
      </c>
      <c r="I156" s="2" t="s">
        <v>1</v>
      </c>
      <c r="J156" s="1">
        <v>1</v>
      </c>
      <c r="K156" s="2" t="s">
        <v>2148</v>
      </c>
      <c r="L156" s="1">
        <v>1</v>
      </c>
      <c r="M156" s="1">
        <v>0</v>
      </c>
      <c r="N156" s="1">
        <v>0</v>
      </c>
    </row>
    <row r="157" spans="1:14">
      <c r="A157" s="1">
        <v>6</v>
      </c>
      <c r="B157" s="1">
        <v>565561</v>
      </c>
      <c r="C157" s="1" t="str">
        <f ca="1">VLOOKUP(B157,'Fichier FI (en entrée)'!B:E,3)</f>
        <v>TJFXZACCYL</v>
      </c>
      <c r="D157" s="2" t="str">
        <f ca="1">VLOOKUP(B157,'Fichier FI (en entrée)'!B:E,4)</f>
        <v>Xgdzubrsmmksp</v>
      </c>
      <c r="E157" s="2" t="s">
        <v>14</v>
      </c>
      <c r="F157" s="2" t="s">
        <v>3</v>
      </c>
      <c r="G157" s="1">
        <v>1</v>
      </c>
      <c r="H157" s="1">
        <v>1</v>
      </c>
      <c r="I157" s="2" t="s">
        <v>1</v>
      </c>
      <c r="J157" s="1">
        <v>1</v>
      </c>
      <c r="K157" s="2" t="s">
        <v>2148</v>
      </c>
      <c r="L157" s="1">
        <v>1</v>
      </c>
      <c r="M157" s="1">
        <v>0</v>
      </c>
      <c r="N157" s="1">
        <v>0</v>
      </c>
    </row>
    <row r="158" spans="1:14">
      <c r="A158" s="1">
        <v>6</v>
      </c>
      <c r="B158" s="1">
        <v>565567</v>
      </c>
      <c r="C158" s="1" t="str">
        <f ca="1">VLOOKUP(B158,'Fichier FI (en entrée)'!B:E,3)</f>
        <v>MRJKWVJVPL</v>
      </c>
      <c r="D158" s="2" t="str">
        <f ca="1">VLOOKUP(B158,'Fichier FI (en entrée)'!B:E,4)</f>
        <v>Pfzjeysujmftl</v>
      </c>
      <c r="E158" s="2" t="s">
        <v>19</v>
      </c>
      <c r="F158" s="2" t="s">
        <v>3</v>
      </c>
      <c r="G158" s="1">
        <v>1</v>
      </c>
      <c r="H158" s="1">
        <v>1</v>
      </c>
      <c r="I158" s="2" t="s">
        <v>1</v>
      </c>
      <c r="J158" s="1">
        <v>1</v>
      </c>
      <c r="K158" s="2" t="s">
        <v>2148</v>
      </c>
      <c r="L158" s="1">
        <v>1</v>
      </c>
      <c r="M158" s="1">
        <v>0</v>
      </c>
      <c r="N158" s="1">
        <v>0</v>
      </c>
    </row>
    <row r="159" spans="1:14">
      <c r="A159" s="1">
        <v>6</v>
      </c>
      <c r="B159" s="1">
        <v>565821</v>
      </c>
      <c r="C159" s="1" t="str">
        <f ca="1">VLOOKUP(B159,'Fichier FI (en entrée)'!B:E,3)</f>
        <v>LNADUHDYNB</v>
      </c>
      <c r="D159" s="2" t="str">
        <f ca="1">VLOOKUP(B159,'Fichier FI (en entrée)'!B:E,4)</f>
        <v>Sacyqeahivfyu</v>
      </c>
      <c r="E159" s="2" t="s">
        <v>14</v>
      </c>
      <c r="F159" s="2" t="s">
        <v>3</v>
      </c>
      <c r="G159" s="1">
        <v>1</v>
      </c>
      <c r="H159" s="1">
        <v>1</v>
      </c>
      <c r="I159" s="2" t="s">
        <v>1</v>
      </c>
      <c r="J159" s="1">
        <v>1</v>
      </c>
      <c r="K159" s="2" t="s">
        <v>2148</v>
      </c>
      <c r="L159" s="1">
        <v>1</v>
      </c>
      <c r="M159" s="1">
        <v>0</v>
      </c>
      <c r="N159" s="1">
        <v>0</v>
      </c>
    </row>
    <row r="160" spans="1:14">
      <c r="A160" s="1">
        <v>6</v>
      </c>
      <c r="B160" s="1">
        <v>565835</v>
      </c>
      <c r="C160" s="1" t="str">
        <f ca="1">VLOOKUP(B160,'Fichier FI (en entrée)'!B:E,3)</f>
        <v>CFJEGNQGQJ</v>
      </c>
      <c r="D160" s="2" t="str">
        <f ca="1">VLOOKUP(B160,'Fichier FI (en entrée)'!B:E,4)</f>
        <v>Rdaxajejddsjn</v>
      </c>
      <c r="E160" s="2" t="s">
        <v>31</v>
      </c>
      <c r="F160" s="2" t="s">
        <v>3</v>
      </c>
      <c r="G160" s="1">
        <v>1</v>
      </c>
      <c r="H160" s="1">
        <v>1</v>
      </c>
      <c r="I160" s="2" t="s">
        <v>1</v>
      </c>
      <c r="J160" s="1">
        <v>1</v>
      </c>
      <c r="K160" s="2" t="s">
        <v>2148</v>
      </c>
      <c r="L160" s="1">
        <v>1</v>
      </c>
      <c r="M160" s="1">
        <v>0</v>
      </c>
      <c r="N160" s="1">
        <v>0</v>
      </c>
    </row>
    <row r="161" spans="1:14">
      <c r="A161" s="1">
        <v>6</v>
      </c>
      <c r="B161" s="1">
        <v>575953</v>
      </c>
      <c r="C161" s="1" t="str">
        <f ca="1">VLOOKUP(B161,'Fichier FI (en entrée)'!B:E,3)</f>
        <v>IQWZJDZTKQ</v>
      </c>
      <c r="D161" s="2" t="str">
        <f ca="1">VLOOKUP(B161,'Fichier FI (en entrée)'!B:E,4)</f>
        <v>Awxebvyykktur</v>
      </c>
      <c r="E161" s="2" t="s">
        <v>14</v>
      </c>
      <c r="F161" s="2" t="s">
        <v>3</v>
      </c>
      <c r="G161" s="1">
        <v>1</v>
      </c>
      <c r="H161" s="1">
        <v>1</v>
      </c>
      <c r="I161" s="2" t="s">
        <v>1</v>
      </c>
      <c r="J161" s="1">
        <v>1</v>
      </c>
      <c r="K161" s="2" t="s">
        <v>2148</v>
      </c>
      <c r="L161" s="1">
        <v>1</v>
      </c>
      <c r="M161" s="1">
        <v>0</v>
      </c>
      <c r="N161" s="1">
        <v>0</v>
      </c>
    </row>
    <row r="162" spans="1:14">
      <c r="A162" s="1">
        <v>6</v>
      </c>
      <c r="B162" s="1">
        <v>575963</v>
      </c>
      <c r="C162" s="1" t="str">
        <f ca="1">VLOOKUP(B162,'Fichier FI (en entrée)'!B:E,3)</f>
        <v>NXQDBRTPBU</v>
      </c>
      <c r="D162" s="2" t="str">
        <f ca="1">VLOOKUP(B162,'Fichier FI (en entrée)'!B:E,4)</f>
        <v>Szkoezreodwpg</v>
      </c>
      <c r="E162" s="2" t="s">
        <v>20</v>
      </c>
      <c r="F162" s="2" t="s">
        <v>3</v>
      </c>
      <c r="G162" s="1">
        <v>1</v>
      </c>
      <c r="H162" s="1">
        <v>1</v>
      </c>
      <c r="I162" s="2" t="s">
        <v>1</v>
      </c>
      <c r="J162" s="1">
        <v>1</v>
      </c>
      <c r="K162" s="2" t="s">
        <v>2148</v>
      </c>
      <c r="L162" s="1">
        <v>1</v>
      </c>
      <c r="M162" s="1">
        <v>0</v>
      </c>
      <c r="N162" s="1">
        <v>0</v>
      </c>
    </row>
    <row r="163" spans="1:14">
      <c r="A163" s="1">
        <v>6</v>
      </c>
      <c r="B163" s="1">
        <v>576003</v>
      </c>
      <c r="C163" s="1" t="str">
        <f ca="1">VLOOKUP(B163,'Fichier FI (en entrée)'!B:E,3)</f>
        <v>CBOTQXSFJJ</v>
      </c>
      <c r="D163" s="2" t="str">
        <f ca="1">VLOOKUP(B163,'Fichier FI (en entrée)'!B:E,4)</f>
        <v>Rctrpyqknildw</v>
      </c>
      <c r="E163" s="2" t="s">
        <v>20</v>
      </c>
      <c r="F163" s="2" t="s">
        <v>3</v>
      </c>
      <c r="G163" s="1">
        <v>1</v>
      </c>
      <c r="H163" s="1">
        <v>1</v>
      </c>
      <c r="I163" s="2" t="s">
        <v>1</v>
      </c>
      <c r="J163" s="1">
        <v>1</v>
      </c>
      <c r="K163" s="2" t="s">
        <v>2148</v>
      </c>
      <c r="L163" s="1">
        <v>1</v>
      </c>
      <c r="M163" s="1">
        <v>0</v>
      </c>
      <c r="N163" s="1">
        <v>0</v>
      </c>
    </row>
    <row r="164" spans="1:14">
      <c r="A164" s="1">
        <v>6</v>
      </c>
      <c r="B164" s="1">
        <v>576038</v>
      </c>
      <c r="C164" s="1" t="str">
        <f ca="1">VLOOKUP(B164,'Fichier FI (en entrée)'!B:E,3)</f>
        <v>LVZHRGZMPP</v>
      </c>
      <c r="D164" s="2" t="str">
        <f ca="1">VLOOKUP(B164,'Fichier FI (en entrée)'!B:E,4)</f>
        <v>Ehjibfhhrxgmw</v>
      </c>
      <c r="E164" s="2" t="s">
        <v>20</v>
      </c>
      <c r="F164" s="2" t="s">
        <v>3</v>
      </c>
      <c r="G164" s="1">
        <v>1</v>
      </c>
      <c r="H164" s="1">
        <v>1</v>
      </c>
      <c r="I164" s="2" t="s">
        <v>1</v>
      </c>
      <c r="J164" s="1">
        <v>1</v>
      </c>
      <c r="K164" s="2" t="s">
        <v>2148</v>
      </c>
      <c r="L164" s="1">
        <v>1</v>
      </c>
      <c r="M164" s="1">
        <v>0</v>
      </c>
      <c r="N164" s="1">
        <v>0</v>
      </c>
    </row>
    <row r="165" spans="1:14">
      <c r="A165" s="1">
        <v>6</v>
      </c>
      <c r="B165" s="1">
        <v>576457</v>
      </c>
      <c r="C165" s="1" t="str">
        <f ca="1">VLOOKUP(B165,'Fichier FI (en entrée)'!B:E,3)</f>
        <v>XEVZCUPVWP</v>
      </c>
      <c r="D165" s="2" t="str">
        <f ca="1">VLOOKUP(B165,'Fichier FI (en entrée)'!B:E,4)</f>
        <v>Tcozeuohgejyl</v>
      </c>
      <c r="E165" s="2" t="s">
        <v>20</v>
      </c>
      <c r="F165" s="2" t="s">
        <v>3</v>
      </c>
      <c r="G165" s="1">
        <v>1</v>
      </c>
      <c r="H165" s="1">
        <v>1</v>
      </c>
      <c r="I165" s="2" t="s">
        <v>1</v>
      </c>
      <c r="J165" s="1">
        <v>1</v>
      </c>
      <c r="K165" s="2" t="s">
        <v>2148</v>
      </c>
      <c r="L165" s="1">
        <v>1</v>
      </c>
      <c r="M165" s="1">
        <v>0</v>
      </c>
      <c r="N165" s="1">
        <v>0</v>
      </c>
    </row>
    <row r="166" spans="1:14">
      <c r="A166" s="1">
        <v>6</v>
      </c>
      <c r="B166" s="1">
        <v>576458</v>
      </c>
      <c r="C166" s="1" t="str">
        <f ca="1">VLOOKUP(B166,'Fichier FI (en entrée)'!B:E,3)</f>
        <v>HWCPKPIWPE</v>
      </c>
      <c r="D166" s="2" t="str">
        <f ca="1">VLOOKUP(B166,'Fichier FI (en entrée)'!B:E,4)</f>
        <v>Eedecezduknrs</v>
      </c>
      <c r="E166" s="2" t="s">
        <v>20</v>
      </c>
      <c r="F166" s="2" t="s">
        <v>3</v>
      </c>
      <c r="G166" s="1">
        <v>1</v>
      </c>
      <c r="H166" s="1">
        <v>1</v>
      </c>
      <c r="I166" s="2" t="s">
        <v>1</v>
      </c>
      <c r="J166" s="1">
        <v>1</v>
      </c>
      <c r="K166" s="2" t="s">
        <v>2148</v>
      </c>
      <c r="L166" s="1">
        <v>1</v>
      </c>
      <c r="M166" s="1">
        <v>0</v>
      </c>
      <c r="N166" s="1">
        <v>0</v>
      </c>
    </row>
    <row r="167" spans="1:14">
      <c r="A167" s="1">
        <v>6</v>
      </c>
      <c r="B167" s="1">
        <v>578244</v>
      </c>
      <c r="C167" s="1" t="str">
        <f ca="1">VLOOKUP(B167,'Fichier FI (en entrée)'!B:E,3)</f>
        <v>RQAIUQIXFU</v>
      </c>
      <c r="D167" s="2" t="str">
        <f ca="1">VLOOKUP(B167,'Fichier FI (en entrée)'!B:E,4)</f>
        <v>Alcbejxucsoeb</v>
      </c>
      <c r="E167" s="2" t="s">
        <v>23</v>
      </c>
      <c r="F167" s="2" t="s">
        <v>3</v>
      </c>
      <c r="G167" s="1">
        <v>1</v>
      </c>
      <c r="H167" s="1">
        <v>1</v>
      </c>
      <c r="I167" s="2" t="s">
        <v>1</v>
      </c>
      <c r="J167" s="1">
        <v>1</v>
      </c>
      <c r="K167" s="2" t="s">
        <v>2148</v>
      </c>
      <c r="L167" s="1">
        <v>1</v>
      </c>
      <c r="M167" s="1">
        <v>0</v>
      </c>
      <c r="N167" s="1">
        <v>0</v>
      </c>
    </row>
    <row r="168" spans="1:14">
      <c r="A168" s="1">
        <v>6</v>
      </c>
      <c r="B168" s="1">
        <v>579085</v>
      </c>
      <c r="C168" s="1" t="str">
        <f ca="1">VLOOKUP(B168,'Fichier FI (en entrée)'!B:E,3)</f>
        <v>BIFLYMYPUP</v>
      </c>
      <c r="D168" s="2" t="str">
        <f ca="1">VLOOKUP(B168,'Fichier FI (en entrée)'!B:E,4)</f>
        <v>Mryfzlvzodtah</v>
      </c>
      <c r="E168" s="2" t="s">
        <v>18</v>
      </c>
      <c r="F168" s="2" t="s">
        <v>3</v>
      </c>
      <c r="G168" s="1">
        <v>1</v>
      </c>
      <c r="H168" s="1">
        <v>1</v>
      </c>
      <c r="I168" s="2" t="s">
        <v>1</v>
      </c>
      <c r="J168" s="1">
        <v>1</v>
      </c>
      <c r="K168" s="2" t="s">
        <v>2148</v>
      </c>
      <c r="L168" s="1">
        <v>1</v>
      </c>
      <c r="M168" s="1">
        <v>0</v>
      </c>
      <c r="N168" s="1">
        <v>0</v>
      </c>
    </row>
    <row r="169" spans="1:14">
      <c r="A169" s="1">
        <v>6</v>
      </c>
      <c r="B169" s="1">
        <v>590509</v>
      </c>
      <c r="C169" s="1" t="str">
        <f ca="1">VLOOKUP(B169,'Fichier FI (en entrée)'!B:E,3)</f>
        <v>NSRONWSGFF</v>
      </c>
      <c r="D169" s="2" t="str">
        <f ca="1">VLOOKUP(B169,'Fichier FI (en entrée)'!B:E,4)</f>
        <v>Iyrhjmayotgaw</v>
      </c>
      <c r="E169" s="2" t="s">
        <v>27</v>
      </c>
      <c r="F169" s="2" t="s">
        <v>3</v>
      </c>
      <c r="G169" s="1">
        <v>1</v>
      </c>
      <c r="H169" s="1">
        <v>1</v>
      </c>
      <c r="I169" s="2" t="s">
        <v>1</v>
      </c>
      <c r="J169" s="1">
        <v>1</v>
      </c>
      <c r="K169" s="2" t="s">
        <v>2148</v>
      </c>
      <c r="L169" s="1">
        <v>1</v>
      </c>
      <c r="M169" s="1">
        <v>0</v>
      </c>
      <c r="N169" s="1">
        <v>0</v>
      </c>
    </row>
    <row r="170" spans="1:14">
      <c r="A170" s="1">
        <v>6</v>
      </c>
      <c r="B170" s="1">
        <v>590546</v>
      </c>
      <c r="C170" s="1" t="str">
        <f ca="1">VLOOKUP(B170,'Fichier FI (en entrée)'!B:E,3)</f>
        <v>BMQROZIPZZ</v>
      </c>
      <c r="D170" s="2" t="str">
        <f ca="1">VLOOKUP(B170,'Fichier FI (en entrée)'!B:E,4)</f>
        <v>Fggcioqnxtyxv</v>
      </c>
      <c r="E170" s="2" t="s">
        <v>17</v>
      </c>
      <c r="F170" s="2" t="s">
        <v>3</v>
      </c>
      <c r="G170" s="1">
        <v>1</v>
      </c>
      <c r="H170" s="1">
        <v>1</v>
      </c>
      <c r="I170" s="2" t="s">
        <v>1</v>
      </c>
      <c r="J170" s="1">
        <v>1</v>
      </c>
      <c r="K170" s="2" t="s">
        <v>2148</v>
      </c>
      <c r="L170" s="1">
        <v>1</v>
      </c>
      <c r="M170" s="1">
        <v>0</v>
      </c>
      <c r="N170" s="1">
        <v>0</v>
      </c>
    </row>
    <row r="171" spans="1:14">
      <c r="A171" s="1">
        <v>6</v>
      </c>
      <c r="B171" s="1">
        <v>603045</v>
      </c>
      <c r="C171" s="1" t="str">
        <f ca="1">VLOOKUP(B171,'Fichier FI (en entrée)'!B:E,3)</f>
        <v>OBSYLZKKWR</v>
      </c>
      <c r="D171" s="2" t="str">
        <f ca="1">VLOOKUP(B171,'Fichier FI (en entrée)'!B:E,4)</f>
        <v>Knqvjfwgqoyfe</v>
      </c>
      <c r="E171" s="2" t="s">
        <v>19</v>
      </c>
      <c r="F171" s="2" t="s">
        <v>3</v>
      </c>
      <c r="G171" s="1">
        <v>1</v>
      </c>
      <c r="H171" s="1">
        <v>1</v>
      </c>
      <c r="I171" s="2" t="s">
        <v>1</v>
      </c>
      <c r="J171" s="1">
        <v>1</v>
      </c>
      <c r="K171" s="2" t="s">
        <v>2148</v>
      </c>
      <c r="L171" s="1">
        <v>1</v>
      </c>
      <c r="M171" s="1">
        <v>0</v>
      </c>
      <c r="N171" s="1">
        <v>0</v>
      </c>
    </row>
    <row r="172" spans="1:14">
      <c r="A172" s="1">
        <v>6</v>
      </c>
      <c r="B172" s="1">
        <v>607081</v>
      </c>
      <c r="C172" s="1" t="str">
        <f ca="1">VLOOKUP(B172,'Fichier FI (en entrée)'!B:E,3)</f>
        <v>SIAGATYQQH</v>
      </c>
      <c r="D172" s="2" t="str">
        <f ca="1">VLOOKUP(B172,'Fichier FI (en entrée)'!B:E,4)</f>
        <v>Ubjrnzdzuxxcv</v>
      </c>
      <c r="E172" s="2" t="s">
        <v>32</v>
      </c>
      <c r="F172" s="2" t="s">
        <v>3</v>
      </c>
      <c r="G172" s="1">
        <v>1</v>
      </c>
      <c r="H172" s="1">
        <v>1</v>
      </c>
      <c r="I172" s="2" t="s">
        <v>1</v>
      </c>
      <c r="J172" s="1">
        <v>1</v>
      </c>
      <c r="K172" s="2" t="s">
        <v>2148</v>
      </c>
      <c r="L172" s="1">
        <v>1</v>
      </c>
      <c r="M172" s="1">
        <v>0</v>
      </c>
      <c r="N172" s="1">
        <v>0</v>
      </c>
    </row>
    <row r="173" spans="1:14">
      <c r="A173" s="1">
        <v>6</v>
      </c>
      <c r="B173" s="1">
        <v>616445</v>
      </c>
      <c r="C173" s="1" t="str">
        <f ca="1">VLOOKUP(B173,'Fichier FI (en entrée)'!B:E,3)</f>
        <v>JWIXXMGRKW</v>
      </c>
      <c r="D173" s="2" t="str">
        <f ca="1">VLOOKUP(B173,'Fichier FI (en entrée)'!B:E,4)</f>
        <v>Ogyktxbzuuqdl</v>
      </c>
      <c r="E173" s="2" t="s">
        <v>17</v>
      </c>
      <c r="F173" s="2" t="s">
        <v>3</v>
      </c>
      <c r="G173" s="1">
        <v>1</v>
      </c>
      <c r="H173" s="1">
        <v>1</v>
      </c>
      <c r="I173" s="2" t="s">
        <v>1</v>
      </c>
      <c r="J173" s="1">
        <v>1</v>
      </c>
      <c r="K173" s="2" t="s">
        <v>2148</v>
      </c>
      <c r="L173" s="1">
        <v>1</v>
      </c>
      <c r="M173" s="1">
        <v>0</v>
      </c>
      <c r="N173" s="1">
        <v>0</v>
      </c>
    </row>
    <row r="174" spans="1:14">
      <c r="A174" s="1">
        <v>6</v>
      </c>
      <c r="B174" s="1">
        <v>619057</v>
      </c>
      <c r="C174" s="1" t="str">
        <f ca="1">VLOOKUP(B174,'Fichier FI (en entrée)'!B:E,3)</f>
        <v>TYUYSZAIED</v>
      </c>
      <c r="D174" s="2" t="str">
        <f ca="1">VLOOKUP(B174,'Fichier FI (en entrée)'!B:E,4)</f>
        <v>Kkwuyorwzrguv</v>
      </c>
      <c r="E174" s="2" t="s">
        <v>15</v>
      </c>
      <c r="F174" s="2" t="s">
        <v>3</v>
      </c>
      <c r="G174" s="1">
        <v>1</v>
      </c>
      <c r="H174" s="1">
        <v>1</v>
      </c>
      <c r="I174" s="2" t="s">
        <v>1</v>
      </c>
      <c r="J174" s="1">
        <v>1</v>
      </c>
      <c r="K174" s="2" t="s">
        <v>2148</v>
      </c>
      <c r="L174" s="1">
        <v>1</v>
      </c>
      <c r="M174" s="1">
        <v>0</v>
      </c>
      <c r="N174" s="1">
        <v>0</v>
      </c>
    </row>
    <row r="175" spans="1:14">
      <c r="A175" s="1">
        <v>6</v>
      </c>
      <c r="B175" s="1">
        <v>575968</v>
      </c>
      <c r="C175" s="1" t="str">
        <f ca="1">VLOOKUP(B175,'Fichier FI (en entrée)'!B:E,3)</f>
        <v>BPFTIAWTHW</v>
      </c>
      <c r="D175" s="2" t="str">
        <f ca="1">VLOOKUP(B175,'Fichier FI (en entrée)'!B:E,4)</f>
        <v>Beybjztfvjsiv</v>
      </c>
      <c r="E175" s="2" t="s">
        <v>14</v>
      </c>
      <c r="F175" s="2" t="s">
        <v>3</v>
      </c>
      <c r="G175" s="1">
        <v>1</v>
      </c>
      <c r="H175" s="1">
        <v>1</v>
      </c>
      <c r="I175" s="2" t="s">
        <v>1</v>
      </c>
      <c r="J175" s="1">
        <v>1</v>
      </c>
      <c r="K175" s="2" t="s">
        <v>2148</v>
      </c>
      <c r="L175" s="1">
        <v>1</v>
      </c>
      <c r="M175" s="1">
        <v>0</v>
      </c>
      <c r="N175" s="1">
        <v>0</v>
      </c>
    </row>
    <row r="176" spans="1:14">
      <c r="A176" s="1">
        <v>6</v>
      </c>
      <c r="B176" s="1">
        <v>142247</v>
      </c>
      <c r="C176" s="1" t="str">
        <f ca="1">VLOOKUP(B176,'Fichier FI (en entrée)'!B:E,3)</f>
        <v>ELXDXEYPDE</v>
      </c>
      <c r="D176" s="2" t="str">
        <f ca="1">VLOOKUP(B176,'Fichier FI (en entrée)'!B:E,4)</f>
        <v>Agghdlornbpqf</v>
      </c>
      <c r="E176" s="2" t="s">
        <v>15</v>
      </c>
      <c r="F176" s="2" t="s">
        <v>3</v>
      </c>
      <c r="G176" s="1">
        <v>1</v>
      </c>
      <c r="H176" s="1">
        <v>1</v>
      </c>
      <c r="I176" s="2" t="s">
        <v>1</v>
      </c>
      <c r="J176" s="1">
        <v>1</v>
      </c>
      <c r="K176" s="2" t="s">
        <v>2148</v>
      </c>
      <c r="L176" s="1">
        <v>1</v>
      </c>
      <c r="M176" s="1">
        <v>0</v>
      </c>
      <c r="N176" s="1">
        <v>0</v>
      </c>
    </row>
    <row r="177" spans="1:14">
      <c r="A177" s="1">
        <v>6</v>
      </c>
      <c r="B177" s="1">
        <v>148508</v>
      </c>
      <c r="C177" s="1" t="str">
        <f ca="1">VLOOKUP(B177,'Fichier FI (en entrée)'!B:E,3)</f>
        <v>COQMFAOCMK</v>
      </c>
      <c r="D177" s="2" t="str">
        <f ca="1">VLOOKUP(B177,'Fichier FI (en entrée)'!B:E,4)</f>
        <v>Yunmbcbotubiv</v>
      </c>
      <c r="E177" s="2" t="s">
        <v>18</v>
      </c>
      <c r="F177" s="2" t="s">
        <v>3</v>
      </c>
      <c r="G177" s="1">
        <v>1</v>
      </c>
      <c r="H177" s="1">
        <v>1</v>
      </c>
      <c r="I177" s="2" t="s">
        <v>1</v>
      </c>
      <c r="J177" s="1">
        <v>1</v>
      </c>
      <c r="K177" s="2" t="s">
        <v>2148</v>
      </c>
      <c r="L177" s="1">
        <v>1</v>
      </c>
      <c r="M177" s="1">
        <v>0</v>
      </c>
      <c r="N177" s="1">
        <v>0</v>
      </c>
    </row>
    <row r="178" spans="1:14">
      <c r="A178" s="1">
        <v>6</v>
      </c>
      <c r="B178" s="1">
        <v>148882</v>
      </c>
      <c r="C178" s="1" t="str">
        <f ca="1">VLOOKUP(B178,'Fichier FI (en entrée)'!B:E,3)</f>
        <v>XJMNIJJNWA</v>
      </c>
      <c r="D178" s="2" t="str">
        <f ca="1">VLOOKUP(B178,'Fichier FI (en entrée)'!B:E,4)</f>
        <v>Mlbsheaqobitx</v>
      </c>
      <c r="E178" s="2" t="s">
        <v>18</v>
      </c>
      <c r="F178" s="2" t="s">
        <v>3</v>
      </c>
      <c r="G178" s="1">
        <v>1</v>
      </c>
      <c r="H178" s="1">
        <v>1</v>
      </c>
      <c r="I178" s="2" t="s">
        <v>1</v>
      </c>
      <c r="J178" s="1">
        <v>1</v>
      </c>
      <c r="K178" s="2" t="s">
        <v>2148</v>
      </c>
      <c r="L178" s="1">
        <v>1</v>
      </c>
      <c r="M178" s="1">
        <v>0</v>
      </c>
      <c r="N178" s="1">
        <v>0</v>
      </c>
    </row>
    <row r="179" spans="1:14">
      <c r="A179" s="1">
        <v>6</v>
      </c>
      <c r="B179" s="1">
        <v>160142</v>
      </c>
      <c r="C179" s="1" t="str">
        <f ca="1">VLOOKUP(B179,'Fichier FI (en entrée)'!B:E,3)</f>
        <v>FARQYPMVTJ</v>
      </c>
      <c r="D179" s="2" t="str">
        <f ca="1">VLOOKUP(B179,'Fichier FI (en entrée)'!B:E,4)</f>
        <v>Tbqpqkgygsymx</v>
      </c>
      <c r="E179" s="2" t="s">
        <v>44</v>
      </c>
      <c r="F179" s="2" t="s">
        <v>3</v>
      </c>
      <c r="G179" s="1">
        <v>1</v>
      </c>
      <c r="H179" s="1">
        <v>1</v>
      </c>
      <c r="I179" s="2" t="s">
        <v>1</v>
      </c>
      <c r="J179" s="1">
        <v>1</v>
      </c>
      <c r="K179" s="2" t="s">
        <v>2148</v>
      </c>
      <c r="L179" s="1">
        <v>1</v>
      </c>
      <c r="M179" s="1">
        <v>0</v>
      </c>
      <c r="N179" s="1">
        <v>0</v>
      </c>
    </row>
    <row r="180" spans="1:14">
      <c r="A180" s="1">
        <v>6</v>
      </c>
      <c r="B180" s="1">
        <v>163717</v>
      </c>
      <c r="C180" s="1" t="str">
        <f ca="1">VLOOKUP(B180,'Fichier FI (en entrée)'!B:E,3)</f>
        <v>WEQSPGRHXI</v>
      </c>
      <c r="D180" s="2" t="str">
        <f ca="1">VLOOKUP(B180,'Fichier FI (en entrée)'!B:E,4)</f>
        <v>Gbyzexmevcweh</v>
      </c>
      <c r="E180" s="2" t="s">
        <v>14</v>
      </c>
      <c r="F180" s="2" t="s">
        <v>3</v>
      </c>
      <c r="G180" s="1">
        <v>1</v>
      </c>
      <c r="H180" s="1">
        <v>1</v>
      </c>
      <c r="I180" s="2" t="s">
        <v>1</v>
      </c>
      <c r="J180" s="1">
        <v>1</v>
      </c>
      <c r="K180" s="2" t="s">
        <v>2148</v>
      </c>
      <c r="L180" s="1">
        <v>1</v>
      </c>
      <c r="M180" s="1">
        <v>0</v>
      </c>
      <c r="N180" s="1">
        <v>0</v>
      </c>
    </row>
    <row r="181" spans="1:14">
      <c r="A181" s="1">
        <v>6</v>
      </c>
      <c r="B181" s="1">
        <v>163758</v>
      </c>
      <c r="C181" s="1" t="str">
        <f ca="1">VLOOKUP(B181,'Fichier FI (en entrée)'!B:E,3)</f>
        <v>UNZNRPLWER</v>
      </c>
      <c r="D181" s="2" t="str">
        <f ca="1">VLOOKUP(B181,'Fichier FI (en entrée)'!B:E,4)</f>
        <v>Wijtuilbocjqp</v>
      </c>
      <c r="E181" s="2" t="s">
        <v>19</v>
      </c>
      <c r="F181" s="2" t="s">
        <v>3</v>
      </c>
      <c r="G181" s="1">
        <v>1</v>
      </c>
      <c r="H181" s="1">
        <v>1</v>
      </c>
      <c r="I181" s="2" t="s">
        <v>1</v>
      </c>
      <c r="J181" s="1">
        <v>1</v>
      </c>
      <c r="K181" s="2" t="s">
        <v>2148</v>
      </c>
      <c r="L181" s="1">
        <v>1</v>
      </c>
      <c r="M181" s="1">
        <v>0</v>
      </c>
      <c r="N181" s="1">
        <v>0</v>
      </c>
    </row>
    <row r="182" spans="1:14">
      <c r="A182" s="1">
        <v>6</v>
      </c>
      <c r="B182" s="1">
        <v>163933</v>
      </c>
      <c r="C182" s="1" t="str">
        <f ca="1">VLOOKUP(B182,'Fichier FI (en entrée)'!B:E,3)</f>
        <v>DECHFPJDGQ</v>
      </c>
      <c r="D182" s="2" t="str">
        <f ca="1">VLOOKUP(B182,'Fichier FI (en entrée)'!B:E,4)</f>
        <v>Nfexindonlhdd</v>
      </c>
      <c r="E182" s="2" t="s">
        <v>18</v>
      </c>
      <c r="F182" s="2" t="s">
        <v>3</v>
      </c>
      <c r="G182" s="1">
        <v>1</v>
      </c>
      <c r="H182" s="1">
        <v>1</v>
      </c>
      <c r="I182" s="2" t="s">
        <v>1</v>
      </c>
      <c r="J182" s="1">
        <v>1</v>
      </c>
      <c r="K182" s="2" t="s">
        <v>2148</v>
      </c>
      <c r="L182" s="1">
        <v>1</v>
      </c>
      <c r="M182" s="1">
        <v>0</v>
      </c>
      <c r="N182" s="1">
        <v>0</v>
      </c>
    </row>
    <row r="183" spans="1:14">
      <c r="A183" s="1">
        <v>6</v>
      </c>
      <c r="B183" s="1">
        <v>176251</v>
      </c>
      <c r="C183" s="1" t="str">
        <f ca="1">VLOOKUP(B183,'Fichier FI (en entrée)'!B:E,3)</f>
        <v>KSBAXTDUUI</v>
      </c>
      <c r="D183" s="2" t="str">
        <f ca="1">VLOOKUP(B183,'Fichier FI (en entrée)'!B:E,4)</f>
        <v>Ddpykyofqchzc</v>
      </c>
      <c r="E183" s="2" t="s">
        <v>38</v>
      </c>
      <c r="F183" s="2" t="s">
        <v>3</v>
      </c>
      <c r="G183" s="1">
        <v>1</v>
      </c>
      <c r="H183" s="1">
        <v>1</v>
      </c>
      <c r="I183" s="2" t="s">
        <v>1</v>
      </c>
      <c r="J183" s="1">
        <v>1</v>
      </c>
      <c r="K183" s="2" t="s">
        <v>2148</v>
      </c>
      <c r="L183" s="1">
        <v>1</v>
      </c>
      <c r="M183" s="1">
        <v>0</v>
      </c>
      <c r="N183" s="1">
        <v>0</v>
      </c>
    </row>
    <row r="184" spans="1:14">
      <c r="A184" s="1">
        <v>6</v>
      </c>
      <c r="B184" s="1">
        <v>176373</v>
      </c>
      <c r="C184" s="1" t="str">
        <f ca="1">VLOOKUP(B184,'Fichier FI (en entrée)'!B:E,3)</f>
        <v>FMALHZHATD</v>
      </c>
      <c r="D184" s="2" t="str">
        <f ca="1">VLOOKUP(B184,'Fichier FI (en entrée)'!B:E,4)</f>
        <v>Etejgxdgnhhkn</v>
      </c>
      <c r="E184" s="2" t="s">
        <v>20</v>
      </c>
      <c r="F184" s="2" t="s">
        <v>3</v>
      </c>
      <c r="G184" s="1">
        <v>1</v>
      </c>
      <c r="H184" s="1">
        <v>1</v>
      </c>
      <c r="I184" s="2" t="s">
        <v>1</v>
      </c>
      <c r="J184" s="1">
        <v>1</v>
      </c>
      <c r="K184" s="2" t="s">
        <v>2148</v>
      </c>
      <c r="L184" s="1">
        <v>1</v>
      </c>
      <c r="M184" s="1">
        <v>0</v>
      </c>
      <c r="N184" s="1">
        <v>0</v>
      </c>
    </row>
    <row r="185" spans="1:14">
      <c r="A185" s="1">
        <v>6</v>
      </c>
      <c r="B185" s="1">
        <v>176377</v>
      </c>
      <c r="C185" s="1" t="str">
        <f ca="1">VLOOKUP(B185,'Fichier FI (en entrée)'!B:E,3)</f>
        <v>YEETMJXMAT</v>
      </c>
      <c r="D185" s="2" t="str">
        <f ca="1">VLOOKUP(B185,'Fichier FI (en entrée)'!B:E,4)</f>
        <v>Mnpqvaaajxgef</v>
      </c>
      <c r="E185" s="2" t="s">
        <v>20</v>
      </c>
      <c r="F185" s="2" t="s">
        <v>3</v>
      </c>
      <c r="G185" s="1">
        <v>1</v>
      </c>
      <c r="H185" s="1">
        <v>1</v>
      </c>
      <c r="I185" s="2" t="s">
        <v>1</v>
      </c>
      <c r="J185" s="1">
        <v>1</v>
      </c>
      <c r="K185" s="2" t="s">
        <v>2148</v>
      </c>
      <c r="L185" s="1">
        <v>1</v>
      </c>
      <c r="M185" s="1">
        <v>0</v>
      </c>
      <c r="N185" s="1">
        <v>0</v>
      </c>
    </row>
    <row r="186" spans="1:14">
      <c r="A186" s="1">
        <v>6</v>
      </c>
      <c r="B186" s="1">
        <v>176395</v>
      </c>
      <c r="C186" s="1" t="str">
        <f ca="1">VLOOKUP(B186,'Fichier FI (en entrée)'!B:E,3)</f>
        <v>EZEDRFVZCS</v>
      </c>
      <c r="D186" s="2" t="str">
        <f ca="1">VLOOKUP(B186,'Fichier FI (en entrée)'!B:E,4)</f>
        <v>Tytrnvxklfrbo</v>
      </c>
      <c r="E186" s="2" t="s">
        <v>20</v>
      </c>
      <c r="F186" s="2" t="s">
        <v>3</v>
      </c>
      <c r="G186" s="1">
        <v>1</v>
      </c>
      <c r="H186" s="1">
        <v>1</v>
      </c>
      <c r="I186" s="2" t="s">
        <v>1</v>
      </c>
      <c r="J186" s="1">
        <v>1</v>
      </c>
      <c r="K186" s="2" t="s">
        <v>2148</v>
      </c>
      <c r="L186" s="1">
        <v>1</v>
      </c>
      <c r="M186" s="1">
        <v>0</v>
      </c>
      <c r="N186" s="1">
        <v>0</v>
      </c>
    </row>
    <row r="187" spans="1:14">
      <c r="A187" s="1">
        <v>6</v>
      </c>
      <c r="B187" s="1">
        <v>181294</v>
      </c>
      <c r="C187" s="1" t="str">
        <f ca="1">VLOOKUP(B187,'Fichier FI (en entrée)'!B:E,3)</f>
        <v>NSCCSASRVY</v>
      </c>
      <c r="D187" s="2" t="str">
        <f ca="1">VLOOKUP(B187,'Fichier FI (en entrée)'!B:E,4)</f>
        <v>Qkxihdgbjvzzi</v>
      </c>
      <c r="E187" s="2" t="s">
        <v>25</v>
      </c>
      <c r="F187" s="2" t="s">
        <v>3</v>
      </c>
      <c r="G187" s="1">
        <v>1</v>
      </c>
      <c r="H187" s="1">
        <v>1</v>
      </c>
      <c r="I187" s="2" t="s">
        <v>1</v>
      </c>
      <c r="J187" s="1">
        <v>1</v>
      </c>
      <c r="K187" s="2" t="s">
        <v>2148</v>
      </c>
      <c r="L187" s="1">
        <v>1</v>
      </c>
      <c r="M187" s="1">
        <v>0</v>
      </c>
      <c r="N187" s="1">
        <v>0</v>
      </c>
    </row>
    <row r="188" spans="1:14">
      <c r="A188" s="1">
        <v>6</v>
      </c>
      <c r="B188" s="1">
        <v>181296</v>
      </c>
      <c r="C188" s="1" t="str">
        <f ca="1">VLOOKUP(B188,'Fichier FI (en entrée)'!B:E,3)</f>
        <v>PENKFVAPMN</v>
      </c>
      <c r="D188" s="2" t="str">
        <f ca="1">VLOOKUP(B188,'Fichier FI (en entrée)'!B:E,4)</f>
        <v>Uhokdpyqtbwkk</v>
      </c>
      <c r="E188" s="2" t="s">
        <v>33</v>
      </c>
      <c r="F188" s="2" t="s">
        <v>3</v>
      </c>
      <c r="G188" s="1">
        <v>1</v>
      </c>
      <c r="H188" s="1">
        <v>1</v>
      </c>
      <c r="I188" s="2" t="s">
        <v>1</v>
      </c>
      <c r="J188" s="1">
        <v>1</v>
      </c>
      <c r="K188" s="2" t="s">
        <v>2148</v>
      </c>
      <c r="L188" s="1">
        <v>1</v>
      </c>
      <c r="M188" s="1">
        <v>0</v>
      </c>
      <c r="N188" s="1">
        <v>0</v>
      </c>
    </row>
    <row r="189" spans="1:14">
      <c r="A189" s="1">
        <v>6</v>
      </c>
      <c r="B189" s="1">
        <v>181312</v>
      </c>
      <c r="C189" s="1" t="str">
        <f ca="1">VLOOKUP(B189,'Fichier FI (en entrée)'!B:E,3)</f>
        <v>CMBHACACZW</v>
      </c>
      <c r="D189" s="2" t="str">
        <f ca="1">VLOOKUP(B189,'Fichier FI (en entrée)'!B:E,4)</f>
        <v>Zumedpfuziltq</v>
      </c>
      <c r="E189" s="2" t="s">
        <v>19</v>
      </c>
      <c r="F189" s="2" t="s">
        <v>3</v>
      </c>
      <c r="G189" s="1">
        <v>1</v>
      </c>
      <c r="H189" s="1">
        <v>1</v>
      </c>
      <c r="I189" s="2" t="s">
        <v>1</v>
      </c>
      <c r="J189" s="1">
        <v>1</v>
      </c>
      <c r="K189" s="2" t="s">
        <v>2148</v>
      </c>
      <c r="L189" s="1">
        <v>1</v>
      </c>
      <c r="M189" s="1">
        <v>0</v>
      </c>
      <c r="N189" s="1">
        <v>0</v>
      </c>
    </row>
    <row r="190" spans="1:14">
      <c r="A190" s="1">
        <v>6</v>
      </c>
      <c r="B190" s="1">
        <v>181313</v>
      </c>
      <c r="C190" s="1" t="str">
        <f ca="1">VLOOKUP(B190,'Fichier FI (en entrée)'!B:E,3)</f>
        <v>XAKIVXUQVN</v>
      </c>
      <c r="D190" s="2" t="str">
        <f ca="1">VLOOKUP(B190,'Fichier FI (en entrée)'!B:E,4)</f>
        <v>Rgurdiqavxslc</v>
      </c>
      <c r="E190" s="2" t="s">
        <v>33</v>
      </c>
      <c r="F190" s="2" t="s">
        <v>3</v>
      </c>
      <c r="G190" s="1">
        <v>1</v>
      </c>
      <c r="H190" s="1">
        <v>1</v>
      </c>
      <c r="I190" s="2" t="s">
        <v>1</v>
      </c>
      <c r="J190" s="1">
        <v>1</v>
      </c>
      <c r="K190" s="2" t="s">
        <v>2148</v>
      </c>
      <c r="L190" s="1">
        <v>1</v>
      </c>
      <c r="M190" s="1">
        <v>0</v>
      </c>
      <c r="N190" s="1">
        <v>0</v>
      </c>
    </row>
    <row r="191" spans="1:14">
      <c r="A191" s="1">
        <v>6</v>
      </c>
      <c r="B191" s="1">
        <v>181400</v>
      </c>
      <c r="C191" s="1" t="str">
        <f ca="1">VLOOKUP(B191,'Fichier FI (en entrée)'!B:E,3)</f>
        <v>RQLDWEDXBA</v>
      </c>
      <c r="D191" s="2" t="str">
        <f ca="1">VLOOKUP(B191,'Fichier FI (en entrée)'!B:E,4)</f>
        <v>Gcxqktelhuktm</v>
      </c>
      <c r="E191" s="2" t="s">
        <v>31</v>
      </c>
      <c r="F191" s="2" t="s">
        <v>3</v>
      </c>
      <c r="G191" s="1">
        <v>1</v>
      </c>
      <c r="H191" s="1">
        <v>1</v>
      </c>
      <c r="I191" s="2" t="s">
        <v>1</v>
      </c>
      <c r="J191" s="1">
        <v>1</v>
      </c>
      <c r="K191" s="2" t="s">
        <v>2148</v>
      </c>
      <c r="L191" s="1">
        <v>1</v>
      </c>
      <c r="M191" s="1">
        <v>0</v>
      </c>
      <c r="N191" s="1">
        <v>0</v>
      </c>
    </row>
    <row r="192" spans="1:14">
      <c r="A192" s="1">
        <v>6</v>
      </c>
      <c r="B192" s="1">
        <v>192128</v>
      </c>
      <c r="C192" s="1" t="str">
        <f ca="1">VLOOKUP(B192,'Fichier FI (en entrée)'!B:E,3)</f>
        <v>GWDPQIMQBK</v>
      </c>
      <c r="D192" s="2" t="str">
        <f ca="1">VLOOKUP(B192,'Fichier FI (en entrée)'!B:E,4)</f>
        <v>Qopiedjaxvooj</v>
      </c>
      <c r="E192" s="2" t="s">
        <v>31</v>
      </c>
      <c r="F192" s="2" t="s">
        <v>3</v>
      </c>
      <c r="G192" s="1">
        <v>1</v>
      </c>
      <c r="H192" s="1">
        <v>1</v>
      </c>
      <c r="I192" s="2" t="s">
        <v>1</v>
      </c>
      <c r="J192" s="1">
        <v>1</v>
      </c>
      <c r="K192" s="2" t="s">
        <v>2148</v>
      </c>
      <c r="L192" s="1">
        <v>1</v>
      </c>
      <c r="M192" s="1">
        <v>0</v>
      </c>
      <c r="N192" s="1">
        <v>0</v>
      </c>
    </row>
    <row r="193" spans="1:14">
      <c r="A193" s="1">
        <v>6</v>
      </c>
      <c r="B193" s="1">
        <v>192408</v>
      </c>
      <c r="C193" s="1" t="str">
        <f ca="1">VLOOKUP(B193,'Fichier FI (en entrée)'!B:E,3)</f>
        <v>HAQDOOHFXX</v>
      </c>
      <c r="D193" s="2" t="str">
        <f ca="1">VLOOKUP(B193,'Fichier FI (en entrée)'!B:E,4)</f>
        <v>Zfjevkbabanzv</v>
      </c>
      <c r="E193" s="2" t="s">
        <v>14</v>
      </c>
      <c r="F193" s="2" t="s">
        <v>3</v>
      </c>
      <c r="G193" s="1">
        <v>1</v>
      </c>
      <c r="H193" s="1">
        <v>1</v>
      </c>
      <c r="I193" s="2" t="s">
        <v>1</v>
      </c>
      <c r="J193" s="1">
        <v>1</v>
      </c>
      <c r="K193" s="2" t="s">
        <v>2148</v>
      </c>
      <c r="L193" s="1">
        <v>1</v>
      </c>
      <c r="M193" s="1">
        <v>0</v>
      </c>
      <c r="N193" s="1">
        <v>0</v>
      </c>
    </row>
    <row r="194" spans="1:14">
      <c r="A194" s="1">
        <v>6</v>
      </c>
      <c r="B194" s="1">
        <v>192422</v>
      </c>
      <c r="C194" s="1" t="str">
        <f ca="1">VLOOKUP(B194,'Fichier FI (en entrée)'!B:E,3)</f>
        <v>LAIKFKMSXR</v>
      </c>
      <c r="D194" s="2" t="str">
        <f ca="1">VLOOKUP(B194,'Fichier FI (en entrée)'!B:E,4)</f>
        <v>Uzgnsdyklnzdt</v>
      </c>
      <c r="E194" s="2" t="s">
        <v>14</v>
      </c>
      <c r="F194" s="2" t="s">
        <v>3</v>
      </c>
      <c r="G194" s="1">
        <v>1</v>
      </c>
      <c r="H194" s="1">
        <v>1</v>
      </c>
      <c r="I194" s="2" t="s">
        <v>1</v>
      </c>
      <c r="J194" s="1">
        <v>1</v>
      </c>
      <c r="K194" s="2" t="s">
        <v>2148</v>
      </c>
      <c r="L194" s="1">
        <v>1</v>
      </c>
      <c r="M194" s="1">
        <v>0</v>
      </c>
      <c r="N194" s="1">
        <v>0</v>
      </c>
    </row>
    <row r="195" spans="1:14">
      <c r="A195" s="1">
        <v>6</v>
      </c>
      <c r="B195" s="1">
        <v>200978</v>
      </c>
      <c r="C195" s="1" t="str">
        <f ca="1">VLOOKUP(B195,'Fichier FI (en entrée)'!B:E,3)</f>
        <v>FIRSDVDPYM</v>
      </c>
      <c r="D195" s="2" t="str">
        <f ca="1">VLOOKUP(B195,'Fichier FI (en entrée)'!B:E,4)</f>
        <v>Pbxalcwtcoxcf</v>
      </c>
      <c r="E195" s="2" t="s">
        <v>18</v>
      </c>
      <c r="F195" s="2" t="s">
        <v>3</v>
      </c>
      <c r="G195" s="1">
        <v>1</v>
      </c>
      <c r="H195" s="1">
        <v>1</v>
      </c>
      <c r="I195" s="2" t="s">
        <v>1</v>
      </c>
      <c r="J195" s="1">
        <v>1</v>
      </c>
      <c r="K195" s="2" t="s">
        <v>2148</v>
      </c>
      <c r="L195" s="1">
        <v>1</v>
      </c>
      <c r="M195" s="1">
        <v>0</v>
      </c>
      <c r="N195" s="1">
        <v>0</v>
      </c>
    </row>
    <row r="196" spans="1:14">
      <c r="A196" s="1">
        <v>6</v>
      </c>
      <c r="B196" s="1">
        <v>201273</v>
      </c>
      <c r="C196" s="1" t="str">
        <f ca="1">VLOOKUP(B196,'Fichier FI (en entrée)'!B:E,3)</f>
        <v>TWQTKUBWTE</v>
      </c>
      <c r="D196" s="2" t="str">
        <f ca="1">VLOOKUP(B196,'Fichier FI (en entrée)'!B:E,4)</f>
        <v>Aukuiwxfxocxz</v>
      </c>
      <c r="E196" s="2" t="s">
        <v>18</v>
      </c>
      <c r="F196" s="2" t="s">
        <v>3</v>
      </c>
      <c r="G196" s="1">
        <v>1</v>
      </c>
      <c r="H196" s="1">
        <v>1</v>
      </c>
      <c r="I196" s="2" t="s">
        <v>1</v>
      </c>
      <c r="J196" s="1">
        <v>1</v>
      </c>
      <c r="K196" s="2" t="s">
        <v>2148</v>
      </c>
      <c r="L196" s="1">
        <v>1</v>
      </c>
      <c r="M196" s="1">
        <v>0</v>
      </c>
      <c r="N196" s="1">
        <v>0</v>
      </c>
    </row>
    <row r="197" spans="1:14">
      <c r="A197" s="1">
        <v>6</v>
      </c>
      <c r="B197" s="1">
        <v>202302</v>
      </c>
      <c r="C197" s="1" t="str">
        <f ca="1">VLOOKUP(B197,'Fichier FI (en entrée)'!B:E,3)</f>
        <v>RSHVCMCLOW</v>
      </c>
      <c r="D197" s="2" t="str">
        <f ca="1">VLOOKUP(B197,'Fichier FI (en entrée)'!B:E,4)</f>
        <v>Unbjslfoazxkp</v>
      </c>
      <c r="E197" s="2" t="s">
        <v>24</v>
      </c>
      <c r="F197" s="2" t="s">
        <v>3</v>
      </c>
      <c r="G197" s="1">
        <v>1</v>
      </c>
      <c r="H197" s="1">
        <v>1</v>
      </c>
      <c r="I197" s="2" t="s">
        <v>1</v>
      </c>
      <c r="J197" s="1">
        <v>1</v>
      </c>
      <c r="K197" s="2" t="s">
        <v>2148</v>
      </c>
      <c r="L197" s="1">
        <v>1</v>
      </c>
      <c r="M197" s="1">
        <v>0</v>
      </c>
      <c r="N197" s="1">
        <v>0</v>
      </c>
    </row>
    <row r="198" spans="1:14">
      <c r="A198" s="1">
        <v>6</v>
      </c>
      <c r="B198" s="1">
        <v>211665</v>
      </c>
      <c r="C198" s="1" t="str">
        <f ca="1">VLOOKUP(B198,'Fichier FI (en entrée)'!B:E,3)</f>
        <v>PGDOXSMUTG</v>
      </c>
      <c r="D198" s="2" t="str">
        <f ca="1">VLOOKUP(B198,'Fichier FI (en entrée)'!B:E,4)</f>
        <v>Ntxaclpfhefik</v>
      </c>
      <c r="E198" s="2" t="s">
        <v>28</v>
      </c>
      <c r="F198" s="2" t="s">
        <v>3</v>
      </c>
      <c r="G198" s="1">
        <v>1</v>
      </c>
      <c r="H198" s="1">
        <v>1</v>
      </c>
      <c r="I198" s="2" t="s">
        <v>1</v>
      </c>
      <c r="J198" s="1">
        <v>1</v>
      </c>
      <c r="K198" s="2" t="s">
        <v>2148</v>
      </c>
      <c r="L198" s="1">
        <v>1</v>
      </c>
      <c r="M198" s="1">
        <v>0</v>
      </c>
      <c r="N198" s="1">
        <v>0</v>
      </c>
    </row>
    <row r="199" spans="1:14">
      <c r="A199" s="1">
        <v>6</v>
      </c>
      <c r="B199" s="1">
        <v>214215</v>
      </c>
      <c r="C199" s="1" t="str">
        <f ca="1">VLOOKUP(B199,'Fichier FI (en entrée)'!B:E,3)</f>
        <v>UTEERGEPGH</v>
      </c>
      <c r="D199" s="2" t="str">
        <f ca="1">VLOOKUP(B199,'Fichier FI (en entrée)'!B:E,4)</f>
        <v>Nllnuvhwripbz</v>
      </c>
      <c r="E199" s="2" t="s">
        <v>18</v>
      </c>
      <c r="F199" s="2" t="s">
        <v>3</v>
      </c>
      <c r="G199" s="1">
        <v>1</v>
      </c>
      <c r="H199" s="1">
        <v>1</v>
      </c>
      <c r="I199" s="2" t="s">
        <v>1</v>
      </c>
      <c r="J199" s="1">
        <v>1</v>
      </c>
      <c r="K199" s="2" t="s">
        <v>2148</v>
      </c>
      <c r="L199" s="1">
        <v>1</v>
      </c>
      <c r="M199" s="1">
        <v>0</v>
      </c>
      <c r="N199" s="1">
        <v>0</v>
      </c>
    </row>
    <row r="200" spans="1:14">
      <c r="A200" s="1">
        <v>6</v>
      </c>
      <c r="B200" s="1">
        <v>214254</v>
      </c>
      <c r="C200" s="1" t="str">
        <f ca="1">VLOOKUP(B200,'Fichier FI (en entrée)'!B:E,3)</f>
        <v>CJJWXUUIFZ</v>
      </c>
      <c r="D200" s="2" t="str">
        <f ca="1">VLOOKUP(B200,'Fichier FI (en entrée)'!B:E,4)</f>
        <v>Qvswntyayvsst</v>
      </c>
      <c r="E200" s="2" t="s">
        <v>14</v>
      </c>
      <c r="F200" s="2" t="s">
        <v>3</v>
      </c>
      <c r="G200" s="1">
        <v>1</v>
      </c>
      <c r="H200" s="1">
        <v>1</v>
      </c>
      <c r="I200" s="2" t="s">
        <v>1</v>
      </c>
      <c r="J200" s="1">
        <v>1</v>
      </c>
      <c r="K200" s="2" t="s">
        <v>2148</v>
      </c>
      <c r="L200" s="1">
        <v>1</v>
      </c>
      <c r="M200" s="1">
        <v>0</v>
      </c>
      <c r="N200" s="1">
        <v>0</v>
      </c>
    </row>
    <row r="201" spans="1:14">
      <c r="A201" s="1">
        <v>6</v>
      </c>
      <c r="B201" s="1">
        <v>214258</v>
      </c>
      <c r="C201" s="1" t="str">
        <f ca="1">VLOOKUP(B201,'Fichier FI (en entrée)'!B:E,3)</f>
        <v>EROSRUWGCA</v>
      </c>
      <c r="D201" s="2" t="str">
        <f ca="1">VLOOKUP(B201,'Fichier FI (en entrée)'!B:E,4)</f>
        <v>Ixzmgtcghussq</v>
      </c>
      <c r="E201" s="2" t="s">
        <v>26</v>
      </c>
      <c r="F201" s="2" t="s">
        <v>3</v>
      </c>
      <c r="G201" s="1">
        <v>1</v>
      </c>
      <c r="H201" s="1">
        <v>1</v>
      </c>
      <c r="I201" s="2" t="s">
        <v>1</v>
      </c>
      <c r="J201" s="1">
        <v>1</v>
      </c>
      <c r="K201" s="2" t="s">
        <v>2148</v>
      </c>
      <c r="L201" s="1">
        <v>1</v>
      </c>
      <c r="M201" s="1">
        <v>0</v>
      </c>
      <c r="N201" s="1">
        <v>0</v>
      </c>
    </row>
    <row r="202" spans="1:14">
      <c r="A202" s="1">
        <v>6</v>
      </c>
      <c r="B202" s="1">
        <v>214292</v>
      </c>
      <c r="C202" s="1" t="str">
        <f ca="1">VLOOKUP(B202,'Fichier FI (en entrée)'!B:E,3)</f>
        <v>ZUFOHTWKJE</v>
      </c>
      <c r="D202" s="2" t="str">
        <f ca="1">VLOOKUP(B202,'Fichier FI (en entrée)'!B:E,4)</f>
        <v>Fgakivvdjrebw</v>
      </c>
      <c r="E202" s="2" t="s">
        <v>26</v>
      </c>
      <c r="F202" s="2" t="s">
        <v>3</v>
      </c>
      <c r="G202" s="1">
        <v>1</v>
      </c>
      <c r="H202" s="1">
        <v>1</v>
      </c>
      <c r="I202" s="2" t="s">
        <v>1</v>
      </c>
      <c r="J202" s="1">
        <v>1</v>
      </c>
      <c r="K202" s="2" t="s">
        <v>2148</v>
      </c>
      <c r="L202" s="1">
        <v>1</v>
      </c>
      <c r="M202" s="1">
        <v>0</v>
      </c>
      <c r="N202" s="1">
        <v>0</v>
      </c>
    </row>
    <row r="203" spans="1:14">
      <c r="A203" s="1">
        <v>6</v>
      </c>
      <c r="B203" s="1">
        <v>216509</v>
      </c>
      <c r="C203" s="1" t="str">
        <f ca="1">VLOOKUP(B203,'Fichier FI (en entrée)'!B:E,3)</f>
        <v>HMZAORGJEN</v>
      </c>
      <c r="D203" s="2" t="str">
        <f ca="1">VLOOKUP(B203,'Fichier FI (en entrée)'!B:E,4)</f>
        <v>Gicplcakzpvwc</v>
      </c>
      <c r="E203" s="2" t="s">
        <v>19</v>
      </c>
      <c r="F203" s="2" t="s">
        <v>3</v>
      </c>
      <c r="G203" s="1">
        <v>1</v>
      </c>
      <c r="H203" s="1">
        <v>1</v>
      </c>
      <c r="I203" s="2" t="s">
        <v>1</v>
      </c>
      <c r="J203" s="1">
        <v>1</v>
      </c>
      <c r="K203" s="2" t="s">
        <v>2148</v>
      </c>
      <c r="L203" s="1">
        <v>1</v>
      </c>
      <c r="M203" s="1">
        <v>0</v>
      </c>
      <c r="N203" s="1">
        <v>0</v>
      </c>
    </row>
    <row r="204" spans="1:14">
      <c r="A204" s="1">
        <v>6</v>
      </c>
      <c r="B204" s="1">
        <v>222992</v>
      </c>
      <c r="C204" s="1" t="str">
        <f ca="1">VLOOKUP(B204,'Fichier FI (en entrée)'!B:E,3)</f>
        <v>UEFXSMBGXG</v>
      </c>
      <c r="D204" s="2" t="str">
        <f ca="1">VLOOKUP(B204,'Fichier FI (en entrée)'!B:E,4)</f>
        <v>Sonjdsuezalhw</v>
      </c>
      <c r="E204" s="2" t="s">
        <v>27</v>
      </c>
      <c r="F204" s="2" t="s">
        <v>3</v>
      </c>
      <c r="G204" s="1">
        <v>1</v>
      </c>
      <c r="H204" s="1">
        <v>1</v>
      </c>
      <c r="I204" s="2" t="s">
        <v>1</v>
      </c>
      <c r="J204" s="1">
        <v>1</v>
      </c>
      <c r="K204" s="2" t="s">
        <v>2148</v>
      </c>
      <c r="L204" s="1">
        <v>1</v>
      </c>
      <c r="M204" s="1">
        <v>0</v>
      </c>
      <c r="N204" s="1">
        <v>0</v>
      </c>
    </row>
    <row r="205" spans="1:14">
      <c r="A205" s="1">
        <v>6</v>
      </c>
      <c r="B205" s="1">
        <v>233289</v>
      </c>
      <c r="C205" s="1" t="str">
        <f ca="1">VLOOKUP(B205,'Fichier FI (en entrée)'!B:E,3)</f>
        <v>CHPWTQJJWZ</v>
      </c>
      <c r="D205" s="2" t="str">
        <f ca="1">VLOOKUP(B205,'Fichier FI (en entrée)'!B:E,4)</f>
        <v>Ejhecrundouaz</v>
      </c>
      <c r="E205" s="2" t="s">
        <v>19</v>
      </c>
      <c r="F205" s="2" t="s">
        <v>3</v>
      </c>
      <c r="G205" s="1">
        <v>1</v>
      </c>
      <c r="H205" s="1">
        <v>1</v>
      </c>
      <c r="I205" s="2" t="s">
        <v>1</v>
      </c>
      <c r="J205" s="1">
        <v>1</v>
      </c>
      <c r="K205" s="2" t="s">
        <v>2148</v>
      </c>
      <c r="L205" s="1">
        <v>1</v>
      </c>
      <c r="M205" s="1">
        <v>0</v>
      </c>
      <c r="N205" s="1">
        <v>0</v>
      </c>
    </row>
    <row r="206" spans="1:14">
      <c r="A206" s="1">
        <v>6</v>
      </c>
      <c r="B206" s="1">
        <v>241150</v>
      </c>
      <c r="C206" s="1" t="str">
        <f ca="1">VLOOKUP(B206,'Fichier FI (en entrée)'!B:E,3)</f>
        <v>YABLFXCHTO</v>
      </c>
      <c r="D206" s="2" t="str">
        <f ca="1">VLOOKUP(B206,'Fichier FI (en entrée)'!B:E,4)</f>
        <v>Eiepnooohqiph</v>
      </c>
      <c r="E206" s="2" t="s">
        <v>17</v>
      </c>
      <c r="F206" s="2" t="s">
        <v>3</v>
      </c>
      <c r="G206" s="1">
        <v>1</v>
      </c>
      <c r="H206" s="1">
        <v>1</v>
      </c>
      <c r="I206" s="2" t="s">
        <v>1</v>
      </c>
      <c r="J206" s="1">
        <v>1</v>
      </c>
      <c r="K206" s="2" t="s">
        <v>2148</v>
      </c>
      <c r="L206" s="1">
        <v>1</v>
      </c>
      <c r="M206" s="1">
        <v>0</v>
      </c>
      <c r="N206" s="1">
        <v>0</v>
      </c>
    </row>
    <row r="207" spans="1:14">
      <c r="A207" s="1">
        <v>6</v>
      </c>
      <c r="B207" s="1">
        <v>247608</v>
      </c>
      <c r="C207" s="1" t="str">
        <f ca="1">VLOOKUP(B207,'Fichier FI (en entrée)'!B:E,3)</f>
        <v>YXNIOKZFXS</v>
      </c>
      <c r="D207" s="2" t="str">
        <f ca="1">VLOOKUP(B207,'Fichier FI (en entrée)'!B:E,4)</f>
        <v>Rdmjrmksaungt</v>
      </c>
      <c r="E207" s="2" t="s">
        <v>18</v>
      </c>
      <c r="F207" s="2" t="s">
        <v>3</v>
      </c>
      <c r="G207" s="1">
        <v>1</v>
      </c>
      <c r="H207" s="1">
        <v>1</v>
      </c>
      <c r="I207" s="2" t="s">
        <v>1</v>
      </c>
      <c r="J207" s="1">
        <v>1</v>
      </c>
      <c r="K207" s="2" t="s">
        <v>2148</v>
      </c>
      <c r="L207" s="1">
        <v>1</v>
      </c>
      <c r="M207" s="1">
        <v>0</v>
      </c>
      <c r="N207" s="1">
        <v>0</v>
      </c>
    </row>
    <row r="208" spans="1:14">
      <c r="A208" s="1">
        <v>6</v>
      </c>
      <c r="B208" s="1">
        <v>251774</v>
      </c>
      <c r="C208" s="1" t="str">
        <f ca="1">VLOOKUP(B208,'Fichier FI (en entrée)'!B:E,3)</f>
        <v>LGUJFJHKIK</v>
      </c>
      <c r="D208" s="2" t="str">
        <f ca="1">VLOOKUP(B208,'Fichier FI (en entrée)'!B:E,4)</f>
        <v>Rgcnmvrfalzir</v>
      </c>
      <c r="E208" s="2" t="s">
        <v>18</v>
      </c>
      <c r="F208" s="2" t="s">
        <v>3</v>
      </c>
      <c r="G208" s="1">
        <v>1</v>
      </c>
      <c r="H208" s="1">
        <v>1</v>
      </c>
      <c r="I208" s="2" t="s">
        <v>1</v>
      </c>
      <c r="J208" s="1">
        <v>1</v>
      </c>
      <c r="K208" s="2" t="s">
        <v>2148</v>
      </c>
      <c r="L208" s="1">
        <v>1</v>
      </c>
      <c r="M208" s="1">
        <v>0</v>
      </c>
      <c r="N208" s="1">
        <v>0</v>
      </c>
    </row>
    <row r="209" spans="1:14">
      <c r="A209" s="1">
        <v>6</v>
      </c>
      <c r="B209" s="1">
        <v>253034</v>
      </c>
      <c r="C209" s="1" t="str">
        <f ca="1">VLOOKUP(B209,'Fichier FI (en entrée)'!B:E,3)</f>
        <v>GUVJCIXZIE</v>
      </c>
      <c r="D209" s="2" t="str">
        <f ca="1">VLOOKUP(B209,'Fichier FI (en entrée)'!B:E,4)</f>
        <v>Mvymfflerypxw</v>
      </c>
      <c r="E209" s="2" t="s">
        <v>14</v>
      </c>
      <c r="F209" s="2" t="s">
        <v>3</v>
      </c>
      <c r="G209" s="1">
        <v>1</v>
      </c>
      <c r="H209" s="1">
        <v>1</v>
      </c>
      <c r="I209" s="2" t="s">
        <v>1</v>
      </c>
      <c r="J209" s="1">
        <v>1</v>
      </c>
      <c r="K209" s="2" t="s">
        <v>2148</v>
      </c>
      <c r="L209" s="1">
        <v>1</v>
      </c>
      <c r="M209" s="1">
        <v>0</v>
      </c>
      <c r="N209" s="1">
        <v>0</v>
      </c>
    </row>
    <row r="210" spans="1:14">
      <c r="A210" s="1">
        <v>6</v>
      </c>
      <c r="B210" s="1">
        <v>263302</v>
      </c>
      <c r="C210" s="1" t="str">
        <f ca="1">VLOOKUP(B210,'Fichier FI (en entrée)'!B:E,3)</f>
        <v>LZQFFBSOZO</v>
      </c>
      <c r="D210" s="2" t="str">
        <f ca="1">VLOOKUP(B210,'Fichier FI (en entrée)'!B:E,4)</f>
        <v>Bdmjxsxtoabwv</v>
      </c>
      <c r="E210" s="2" t="s">
        <v>18</v>
      </c>
      <c r="F210" s="2" t="s">
        <v>3</v>
      </c>
      <c r="G210" s="1">
        <v>1</v>
      </c>
      <c r="H210" s="1">
        <v>1</v>
      </c>
      <c r="I210" s="2" t="s">
        <v>1</v>
      </c>
      <c r="J210" s="1">
        <v>1</v>
      </c>
      <c r="K210" s="2" t="s">
        <v>2148</v>
      </c>
      <c r="L210" s="1">
        <v>1</v>
      </c>
      <c r="M210" s="1">
        <v>0</v>
      </c>
      <c r="N210" s="1">
        <v>0</v>
      </c>
    </row>
    <row r="211" spans="1:14">
      <c r="A211" s="1">
        <v>6</v>
      </c>
      <c r="B211" s="1">
        <v>263322</v>
      </c>
      <c r="C211" s="1" t="str">
        <f ca="1">VLOOKUP(B211,'Fichier FI (en entrée)'!B:E,3)</f>
        <v>XZNFFELCHQ</v>
      </c>
      <c r="D211" s="2" t="str">
        <f ca="1">VLOOKUP(B211,'Fichier FI (en entrée)'!B:E,4)</f>
        <v>Nxefxofffruzg</v>
      </c>
      <c r="E211" s="2" t="s">
        <v>27</v>
      </c>
      <c r="F211" s="2" t="s">
        <v>3</v>
      </c>
      <c r="G211" s="1">
        <v>1</v>
      </c>
      <c r="H211" s="1">
        <v>1</v>
      </c>
      <c r="I211" s="2" t="s">
        <v>1</v>
      </c>
      <c r="J211" s="1">
        <v>1</v>
      </c>
      <c r="K211" s="2" t="s">
        <v>2148</v>
      </c>
      <c r="L211" s="1">
        <v>1</v>
      </c>
      <c r="M211" s="1">
        <v>0</v>
      </c>
      <c r="N211" s="1">
        <v>0</v>
      </c>
    </row>
    <row r="212" spans="1:14">
      <c r="A212" s="1">
        <v>6</v>
      </c>
      <c r="B212" s="1">
        <v>268187</v>
      </c>
      <c r="C212" s="1" t="str">
        <f ca="1">VLOOKUP(B212,'Fichier FI (en entrée)'!B:E,3)</f>
        <v>VZQDTSYVUS</v>
      </c>
      <c r="D212" s="2" t="str">
        <f ca="1">VLOOKUP(B212,'Fichier FI (en entrée)'!B:E,4)</f>
        <v>Kounrbclinrbq</v>
      </c>
      <c r="E212" s="2" t="s">
        <v>14</v>
      </c>
      <c r="F212" s="2" t="s">
        <v>3</v>
      </c>
      <c r="G212" s="1">
        <v>1</v>
      </c>
      <c r="H212" s="1">
        <v>1</v>
      </c>
      <c r="I212" s="2" t="s">
        <v>1</v>
      </c>
      <c r="J212" s="1">
        <v>1</v>
      </c>
      <c r="K212" s="2" t="s">
        <v>2148</v>
      </c>
      <c r="L212" s="1">
        <v>1</v>
      </c>
      <c r="M212" s="1">
        <v>0</v>
      </c>
      <c r="N212" s="1">
        <v>0</v>
      </c>
    </row>
    <row r="213" spans="1:14">
      <c r="A213" s="1">
        <v>6</v>
      </c>
      <c r="B213" s="1">
        <v>269103</v>
      </c>
      <c r="C213" s="1" t="str">
        <f ca="1">VLOOKUP(B213,'Fichier FI (en entrée)'!B:E,3)</f>
        <v>EFFUCNIZCZ</v>
      </c>
      <c r="D213" s="2" t="str">
        <f ca="1">VLOOKUP(B213,'Fichier FI (en entrée)'!B:E,4)</f>
        <v>Pzrqbixgbqmbn</v>
      </c>
      <c r="E213" s="2" t="s">
        <v>14</v>
      </c>
      <c r="F213" s="2" t="s">
        <v>3</v>
      </c>
      <c r="G213" s="1">
        <v>1</v>
      </c>
      <c r="H213" s="1">
        <v>1</v>
      </c>
      <c r="I213" s="2" t="s">
        <v>1</v>
      </c>
      <c r="J213" s="1">
        <v>1</v>
      </c>
      <c r="K213" s="2" t="s">
        <v>2148</v>
      </c>
      <c r="L213" s="1">
        <v>1</v>
      </c>
      <c r="M213" s="1">
        <v>0</v>
      </c>
      <c r="N213" s="1">
        <v>0</v>
      </c>
    </row>
    <row r="214" spans="1:14">
      <c r="A214" s="1">
        <v>6</v>
      </c>
      <c r="B214" s="1">
        <v>269112</v>
      </c>
      <c r="C214" s="1" t="str">
        <f ca="1">VLOOKUP(B214,'Fichier FI (en entrée)'!B:E,3)</f>
        <v>UGJPSVTMQM</v>
      </c>
      <c r="D214" s="2" t="str">
        <f ca="1">VLOOKUP(B214,'Fichier FI (en entrée)'!B:E,4)</f>
        <v>Pmnkemygedmho</v>
      </c>
      <c r="E214" s="2" t="s">
        <v>17</v>
      </c>
      <c r="F214" s="2" t="s">
        <v>3</v>
      </c>
      <c r="G214" s="1">
        <v>1</v>
      </c>
      <c r="H214" s="1">
        <v>1</v>
      </c>
      <c r="I214" s="2" t="s">
        <v>1</v>
      </c>
      <c r="J214" s="1">
        <v>1</v>
      </c>
      <c r="K214" s="2" t="s">
        <v>2148</v>
      </c>
      <c r="L214" s="1">
        <v>1</v>
      </c>
      <c r="M214" s="1">
        <v>0</v>
      </c>
      <c r="N214" s="1">
        <v>0</v>
      </c>
    </row>
    <row r="215" spans="1:14">
      <c r="A215" s="1">
        <v>6</v>
      </c>
      <c r="B215" s="1">
        <v>269124</v>
      </c>
      <c r="C215" s="1" t="str">
        <f ca="1">VLOOKUP(B215,'Fichier FI (en entrée)'!B:E,3)</f>
        <v>LPLJLGCESW</v>
      </c>
      <c r="D215" s="2" t="str">
        <f ca="1">VLOOKUP(B215,'Fichier FI (en entrée)'!B:E,4)</f>
        <v>Fzorszquzqkxm</v>
      </c>
      <c r="E215" s="2" t="s">
        <v>18</v>
      </c>
      <c r="F215" s="2" t="s">
        <v>3</v>
      </c>
      <c r="G215" s="1">
        <v>1</v>
      </c>
      <c r="H215" s="1">
        <v>1</v>
      </c>
      <c r="I215" s="2" t="s">
        <v>1</v>
      </c>
      <c r="J215" s="1">
        <v>1</v>
      </c>
      <c r="K215" s="2" t="s">
        <v>2148</v>
      </c>
      <c r="L215" s="1">
        <v>1</v>
      </c>
      <c r="M215" s="1">
        <v>0</v>
      </c>
      <c r="N215" s="1">
        <v>0</v>
      </c>
    </row>
    <row r="216" spans="1:14">
      <c r="A216" s="1">
        <v>6</v>
      </c>
      <c r="B216" s="1">
        <v>269184</v>
      </c>
      <c r="C216" s="1" t="str">
        <f ca="1">VLOOKUP(B216,'Fichier FI (en entrée)'!B:E,3)</f>
        <v>VLJPACIGAG</v>
      </c>
      <c r="D216" s="2" t="str">
        <f ca="1">VLOOKUP(B216,'Fichier FI (en entrée)'!B:E,4)</f>
        <v>Lebvaersqxabv</v>
      </c>
      <c r="E216" s="2" t="s">
        <v>14</v>
      </c>
      <c r="F216" s="2" t="s">
        <v>3</v>
      </c>
      <c r="G216" s="1">
        <v>1</v>
      </c>
      <c r="H216" s="1">
        <v>1</v>
      </c>
      <c r="I216" s="2" t="s">
        <v>1</v>
      </c>
      <c r="J216" s="1">
        <v>1</v>
      </c>
      <c r="K216" s="2" t="s">
        <v>2148</v>
      </c>
      <c r="L216" s="1">
        <v>1</v>
      </c>
      <c r="M216" s="1">
        <v>0</v>
      </c>
      <c r="N216" s="1">
        <v>0</v>
      </c>
    </row>
    <row r="217" spans="1:14">
      <c r="A217" s="1">
        <v>6</v>
      </c>
      <c r="B217" s="1">
        <v>283098</v>
      </c>
      <c r="C217" s="1" t="str">
        <f ca="1">VLOOKUP(B217,'Fichier FI (en entrée)'!B:E,3)</f>
        <v>CAEBNVDKVE</v>
      </c>
      <c r="D217" s="2" t="str">
        <f ca="1">VLOOKUP(B217,'Fichier FI (en entrée)'!B:E,4)</f>
        <v>Gonygychyjclv</v>
      </c>
      <c r="E217" s="2" t="s">
        <v>27</v>
      </c>
      <c r="F217" s="2" t="s">
        <v>3</v>
      </c>
      <c r="G217" s="1">
        <v>1</v>
      </c>
      <c r="H217" s="1">
        <v>1</v>
      </c>
      <c r="I217" s="2" t="s">
        <v>1</v>
      </c>
      <c r="J217" s="1">
        <v>1</v>
      </c>
      <c r="K217" s="2" t="s">
        <v>2148</v>
      </c>
      <c r="L217" s="1">
        <v>1</v>
      </c>
      <c r="M217" s="1">
        <v>0</v>
      </c>
      <c r="N217" s="1">
        <v>0</v>
      </c>
    </row>
    <row r="218" spans="1:14">
      <c r="A218" s="1">
        <v>6</v>
      </c>
      <c r="B218" s="1">
        <v>284846</v>
      </c>
      <c r="C218" s="1" t="str">
        <f ca="1">VLOOKUP(B218,'Fichier FI (en entrée)'!B:E,3)</f>
        <v>YHGYQTXAKJ</v>
      </c>
      <c r="D218" s="2" t="str">
        <f ca="1">VLOOKUP(B218,'Fichier FI (en entrée)'!B:E,4)</f>
        <v>Vsdndrrboihyy</v>
      </c>
      <c r="E218" s="2" t="s">
        <v>20</v>
      </c>
      <c r="F218" s="2" t="s">
        <v>3</v>
      </c>
      <c r="G218" s="1">
        <v>1</v>
      </c>
      <c r="H218" s="1">
        <v>1</v>
      </c>
      <c r="I218" s="2" t="s">
        <v>1</v>
      </c>
      <c r="J218" s="1">
        <v>1</v>
      </c>
      <c r="K218" s="2" t="s">
        <v>2148</v>
      </c>
      <c r="L218" s="1">
        <v>1</v>
      </c>
      <c r="M218" s="1">
        <v>0</v>
      </c>
      <c r="N218" s="1">
        <v>0</v>
      </c>
    </row>
    <row r="219" spans="1:14">
      <c r="A219" s="1">
        <v>6</v>
      </c>
      <c r="B219" s="1">
        <v>284855</v>
      </c>
      <c r="C219" s="1" t="str">
        <f ca="1">VLOOKUP(B219,'Fichier FI (en entrée)'!B:E,3)</f>
        <v>MTNEOAINLW</v>
      </c>
      <c r="D219" s="2" t="str">
        <f ca="1">VLOOKUP(B219,'Fichier FI (en entrée)'!B:E,4)</f>
        <v>Lxebyirhflgei</v>
      </c>
      <c r="E219" s="2" t="s">
        <v>20</v>
      </c>
      <c r="F219" s="2" t="s">
        <v>3</v>
      </c>
      <c r="G219" s="1">
        <v>1</v>
      </c>
      <c r="H219" s="1">
        <v>1</v>
      </c>
      <c r="I219" s="2" t="s">
        <v>1</v>
      </c>
      <c r="J219" s="1">
        <v>1</v>
      </c>
      <c r="K219" s="2" t="s">
        <v>2148</v>
      </c>
      <c r="L219" s="1">
        <v>1</v>
      </c>
      <c r="M219" s="1">
        <v>0</v>
      </c>
      <c r="N219" s="1">
        <v>0</v>
      </c>
    </row>
    <row r="220" spans="1:14">
      <c r="A220" s="1">
        <v>6</v>
      </c>
      <c r="B220" s="1">
        <v>284861</v>
      </c>
      <c r="C220" s="1" t="str">
        <f ca="1">VLOOKUP(B220,'Fichier FI (en entrée)'!B:E,3)</f>
        <v>HYTYLOUPNK</v>
      </c>
      <c r="D220" s="2" t="str">
        <f ca="1">VLOOKUP(B220,'Fichier FI (en entrée)'!B:E,4)</f>
        <v>Yxsmofewnylee</v>
      </c>
      <c r="E220" s="2" t="s">
        <v>29</v>
      </c>
      <c r="F220" s="2" t="s">
        <v>3</v>
      </c>
      <c r="G220" s="1">
        <v>1</v>
      </c>
      <c r="H220" s="1">
        <v>1</v>
      </c>
      <c r="I220" s="2" t="s">
        <v>1</v>
      </c>
      <c r="J220" s="1">
        <v>1</v>
      </c>
      <c r="K220" s="2" t="s">
        <v>2148</v>
      </c>
      <c r="L220" s="1">
        <v>1</v>
      </c>
      <c r="M220" s="1">
        <v>0</v>
      </c>
      <c r="N220" s="1">
        <v>0</v>
      </c>
    </row>
    <row r="221" spans="1:14">
      <c r="A221" s="1">
        <v>6</v>
      </c>
      <c r="B221" s="1">
        <v>284865</v>
      </c>
      <c r="C221" s="1" t="str">
        <f ca="1">VLOOKUP(B221,'Fichier FI (en entrée)'!B:E,3)</f>
        <v>NFKZRHKMYE</v>
      </c>
      <c r="D221" s="2" t="str">
        <f ca="1">VLOOKUP(B221,'Fichier FI (en entrée)'!B:E,4)</f>
        <v>Vmlztpxsifijl</v>
      </c>
      <c r="E221" s="2" t="s">
        <v>27</v>
      </c>
      <c r="F221" s="2" t="s">
        <v>3</v>
      </c>
      <c r="G221" s="1">
        <v>1</v>
      </c>
      <c r="H221" s="1">
        <v>1</v>
      </c>
      <c r="I221" s="2" t="s">
        <v>1</v>
      </c>
      <c r="J221" s="1">
        <v>1</v>
      </c>
      <c r="K221" s="2" t="s">
        <v>2148</v>
      </c>
      <c r="L221" s="1">
        <v>1</v>
      </c>
      <c r="M221" s="1">
        <v>0</v>
      </c>
      <c r="N221" s="1">
        <v>0</v>
      </c>
    </row>
    <row r="222" spans="1:14">
      <c r="A222" s="1">
        <v>6</v>
      </c>
      <c r="B222" s="1">
        <v>284873</v>
      </c>
      <c r="C222" s="1" t="str">
        <f ca="1">VLOOKUP(B222,'Fichier FI (en entrée)'!B:E,3)</f>
        <v>HWRWSIRFOJ</v>
      </c>
      <c r="D222" s="2" t="str">
        <f ca="1">VLOOKUP(B222,'Fichier FI (en entrée)'!B:E,4)</f>
        <v>Txzaxztzsqkkq</v>
      </c>
      <c r="E222" s="2" t="s">
        <v>20</v>
      </c>
      <c r="F222" s="2" t="s">
        <v>3</v>
      </c>
      <c r="G222" s="1">
        <v>1</v>
      </c>
      <c r="H222" s="1">
        <v>1</v>
      </c>
      <c r="I222" s="2" t="s">
        <v>1</v>
      </c>
      <c r="J222" s="1">
        <v>1</v>
      </c>
      <c r="K222" s="2" t="s">
        <v>2148</v>
      </c>
      <c r="L222" s="1">
        <v>1</v>
      </c>
      <c r="M222" s="1">
        <v>0</v>
      </c>
      <c r="N222" s="1">
        <v>0</v>
      </c>
    </row>
    <row r="223" spans="1:14">
      <c r="A223" s="1">
        <v>6</v>
      </c>
      <c r="B223" s="1">
        <v>308660</v>
      </c>
      <c r="C223" s="1" t="str">
        <f ca="1">VLOOKUP(B223,'Fichier FI (en entrée)'!B:E,3)</f>
        <v>VRDSFGXEUC</v>
      </c>
      <c r="D223" s="2" t="str">
        <f ca="1">VLOOKUP(B223,'Fichier FI (en entrée)'!B:E,4)</f>
        <v>Xeeoumityuwsc</v>
      </c>
      <c r="E223" s="2" t="s">
        <v>23</v>
      </c>
      <c r="F223" s="2" t="s">
        <v>3</v>
      </c>
      <c r="G223" s="1">
        <v>1</v>
      </c>
      <c r="H223" s="1">
        <v>1</v>
      </c>
      <c r="I223" s="2" t="s">
        <v>1</v>
      </c>
      <c r="J223" s="1">
        <v>1</v>
      </c>
      <c r="K223" s="2" t="s">
        <v>2148</v>
      </c>
      <c r="L223" s="1">
        <v>1</v>
      </c>
      <c r="M223" s="1">
        <v>0</v>
      </c>
      <c r="N223" s="1">
        <v>0</v>
      </c>
    </row>
    <row r="224" spans="1:14">
      <c r="A224" s="1">
        <v>6</v>
      </c>
      <c r="B224" s="1">
        <v>319107</v>
      </c>
      <c r="C224" s="1" t="str">
        <f ca="1">VLOOKUP(B224,'Fichier FI (en entrée)'!B:E,3)</f>
        <v>DJSLFRJWHL</v>
      </c>
      <c r="D224" s="2" t="str">
        <f ca="1">VLOOKUP(B224,'Fichier FI (en entrée)'!B:E,4)</f>
        <v>Mqqhezqjgbalg</v>
      </c>
      <c r="E224" s="2" t="s">
        <v>17</v>
      </c>
      <c r="F224" s="2" t="s">
        <v>3</v>
      </c>
      <c r="G224" s="1">
        <v>1</v>
      </c>
      <c r="H224" s="1">
        <v>1</v>
      </c>
      <c r="I224" s="2" t="s">
        <v>1</v>
      </c>
      <c r="J224" s="1">
        <v>1</v>
      </c>
      <c r="K224" s="2" t="s">
        <v>2148</v>
      </c>
      <c r="L224" s="1">
        <v>1</v>
      </c>
      <c r="M224" s="1">
        <v>0</v>
      </c>
      <c r="N224" s="1">
        <v>0</v>
      </c>
    </row>
    <row r="225" spans="1:14">
      <c r="A225" s="1">
        <v>6</v>
      </c>
      <c r="B225" s="1">
        <v>319149</v>
      </c>
      <c r="C225" s="1" t="str">
        <f ca="1">VLOOKUP(B225,'Fichier FI (en entrée)'!B:E,3)</f>
        <v>OMIPIAZXZI</v>
      </c>
      <c r="D225" s="2" t="str">
        <f ca="1">VLOOKUP(B225,'Fichier FI (en entrée)'!B:E,4)</f>
        <v>Lkinluzjkzqsx</v>
      </c>
      <c r="E225" s="2" t="s">
        <v>17</v>
      </c>
      <c r="F225" s="2" t="s">
        <v>3</v>
      </c>
      <c r="G225" s="1">
        <v>1</v>
      </c>
      <c r="H225" s="1">
        <v>1</v>
      </c>
      <c r="I225" s="2" t="s">
        <v>1</v>
      </c>
      <c r="J225" s="1">
        <v>1</v>
      </c>
      <c r="K225" s="2" t="s">
        <v>2148</v>
      </c>
      <c r="L225" s="1">
        <v>1</v>
      </c>
      <c r="M225" s="1">
        <v>0</v>
      </c>
      <c r="N225" s="1">
        <v>0</v>
      </c>
    </row>
    <row r="226" spans="1:14">
      <c r="A226" s="1">
        <v>6</v>
      </c>
      <c r="B226" s="1">
        <v>331339</v>
      </c>
      <c r="C226" s="1" t="str">
        <f ca="1">VLOOKUP(B226,'Fichier FI (en entrée)'!B:E,3)</f>
        <v>YNACBYCADF</v>
      </c>
      <c r="D226" s="2" t="str">
        <f ca="1">VLOOKUP(B226,'Fichier FI (en entrée)'!B:E,4)</f>
        <v>Dgsbhdhqkrnaz</v>
      </c>
      <c r="E226" s="2" t="s">
        <v>14</v>
      </c>
      <c r="F226" s="2" t="s">
        <v>3</v>
      </c>
      <c r="G226" s="1">
        <v>1</v>
      </c>
      <c r="H226" s="1">
        <v>1</v>
      </c>
      <c r="I226" s="2" t="s">
        <v>1</v>
      </c>
      <c r="J226" s="1">
        <v>1</v>
      </c>
      <c r="K226" s="2" t="s">
        <v>2148</v>
      </c>
      <c r="L226" s="1">
        <v>1</v>
      </c>
      <c r="M226" s="1">
        <v>0</v>
      </c>
      <c r="N226" s="1">
        <v>0</v>
      </c>
    </row>
    <row r="227" spans="1:14">
      <c r="A227" s="1">
        <v>6</v>
      </c>
      <c r="B227" s="1">
        <v>331629</v>
      </c>
      <c r="C227" s="1" t="str">
        <f ca="1">VLOOKUP(B227,'Fichier FI (en entrée)'!B:E,3)</f>
        <v>YWDXCCQOOP</v>
      </c>
      <c r="D227" s="2" t="str">
        <f ca="1">VLOOKUP(B227,'Fichier FI (en entrée)'!B:E,4)</f>
        <v>Mndhmbmwcebub</v>
      </c>
      <c r="E227" s="2" t="s">
        <v>27</v>
      </c>
      <c r="F227" s="2" t="s">
        <v>3</v>
      </c>
      <c r="G227" s="1">
        <v>1</v>
      </c>
      <c r="H227" s="1">
        <v>1</v>
      </c>
      <c r="I227" s="2" t="s">
        <v>1</v>
      </c>
      <c r="J227" s="1">
        <v>1</v>
      </c>
      <c r="K227" s="2" t="s">
        <v>2148</v>
      </c>
      <c r="L227" s="1">
        <v>1</v>
      </c>
      <c r="M227" s="1">
        <v>0</v>
      </c>
      <c r="N227" s="1">
        <v>0</v>
      </c>
    </row>
    <row r="228" spans="1:14">
      <c r="A228" s="1">
        <v>6</v>
      </c>
      <c r="B228" s="1">
        <v>343521</v>
      </c>
      <c r="C228" s="1" t="str">
        <f ca="1">VLOOKUP(B228,'Fichier FI (en entrée)'!B:E,3)</f>
        <v>VVQXLEUZWP</v>
      </c>
      <c r="D228" s="2" t="str">
        <f ca="1">VLOOKUP(B228,'Fichier FI (en entrée)'!B:E,4)</f>
        <v>Gqwblnunzfhty</v>
      </c>
      <c r="E228" s="2" t="s">
        <v>27</v>
      </c>
      <c r="F228" s="2" t="s">
        <v>3</v>
      </c>
      <c r="G228" s="1">
        <v>1</v>
      </c>
      <c r="H228" s="1">
        <v>1</v>
      </c>
      <c r="I228" s="2" t="s">
        <v>1</v>
      </c>
      <c r="J228" s="1">
        <v>1</v>
      </c>
      <c r="K228" s="2" t="s">
        <v>2148</v>
      </c>
      <c r="L228" s="1">
        <v>1</v>
      </c>
      <c r="M228" s="1">
        <v>0</v>
      </c>
      <c r="N228" s="1">
        <v>0</v>
      </c>
    </row>
    <row r="229" spans="1:14">
      <c r="A229" s="1">
        <v>6</v>
      </c>
      <c r="B229" s="1">
        <v>366841</v>
      </c>
      <c r="C229" s="1" t="str">
        <f ca="1">VLOOKUP(B229,'Fichier FI (en entrée)'!B:E,3)</f>
        <v>BRZUEXRGQU</v>
      </c>
      <c r="D229" s="2" t="str">
        <f ca="1">VLOOKUP(B229,'Fichier FI (en entrée)'!B:E,4)</f>
        <v>Drhkbnvrwfvbp</v>
      </c>
      <c r="E229" s="2" t="s">
        <v>41</v>
      </c>
      <c r="F229" s="2" t="s">
        <v>3</v>
      </c>
      <c r="G229" s="1">
        <v>1</v>
      </c>
      <c r="H229" s="1">
        <v>1</v>
      </c>
      <c r="I229" s="2" t="s">
        <v>1</v>
      </c>
      <c r="J229" s="1">
        <v>1</v>
      </c>
      <c r="K229" s="2" t="s">
        <v>2148</v>
      </c>
      <c r="L229" s="1">
        <v>1</v>
      </c>
      <c r="M229" s="1">
        <v>0</v>
      </c>
      <c r="N229" s="1">
        <v>0</v>
      </c>
    </row>
    <row r="230" spans="1:14">
      <c r="A230" s="1">
        <v>6</v>
      </c>
      <c r="B230" s="1">
        <v>376728</v>
      </c>
      <c r="C230" s="1" t="str">
        <f ca="1">VLOOKUP(B230,'Fichier FI (en entrée)'!B:E,3)</f>
        <v>TVKNOALTBI</v>
      </c>
      <c r="D230" s="2" t="str">
        <f ca="1">VLOOKUP(B230,'Fichier FI (en entrée)'!B:E,4)</f>
        <v>Ibnwiqjnekkno</v>
      </c>
      <c r="E230" s="2" t="s">
        <v>44</v>
      </c>
      <c r="F230" s="2" t="s">
        <v>3</v>
      </c>
      <c r="G230" s="1">
        <v>1</v>
      </c>
      <c r="H230" s="1">
        <v>1</v>
      </c>
      <c r="I230" s="2" t="s">
        <v>1</v>
      </c>
      <c r="J230" s="1">
        <v>1</v>
      </c>
      <c r="K230" s="2" t="s">
        <v>2148</v>
      </c>
      <c r="L230" s="1">
        <v>1</v>
      </c>
      <c r="M230" s="1">
        <v>0</v>
      </c>
      <c r="N230" s="1">
        <v>0</v>
      </c>
    </row>
    <row r="231" spans="1:14">
      <c r="A231" s="1">
        <v>6</v>
      </c>
      <c r="B231" s="1">
        <v>378991</v>
      </c>
      <c r="C231" s="1" t="str">
        <f ca="1">VLOOKUP(B231,'Fichier FI (en entrée)'!B:E,3)</f>
        <v>LQBTITUUVH</v>
      </c>
      <c r="D231" s="2" t="str">
        <f ca="1">VLOOKUP(B231,'Fichier FI (en entrée)'!B:E,4)</f>
        <v>Qwqzyjywibwdo</v>
      </c>
      <c r="E231" s="2" t="s">
        <v>19</v>
      </c>
      <c r="F231" s="2" t="s">
        <v>3</v>
      </c>
      <c r="G231" s="1">
        <v>1</v>
      </c>
      <c r="H231" s="1">
        <v>1</v>
      </c>
      <c r="I231" s="2" t="s">
        <v>1</v>
      </c>
      <c r="J231" s="1">
        <v>1</v>
      </c>
      <c r="K231" s="2" t="s">
        <v>2148</v>
      </c>
      <c r="L231" s="1">
        <v>1</v>
      </c>
      <c r="M231" s="1">
        <v>0</v>
      </c>
      <c r="N231" s="1">
        <v>0</v>
      </c>
    </row>
    <row r="232" spans="1:14">
      <c r="A232" s="1">
        <v>6</v>
      </c>
      <c r="B232" s="1">
        <v>393072</v>
      </c>
      <c r="C232" s="1" t="str">
        <f ca="1">VLOOKUP(B232,'Fichier FI (en entrée)'!B:E,3)</f>
        <v>VTMBZKWZPQ</v>
      </c>
      <c r="D232" s="2" t="str">
        <f ca="1">VLOOKUP(B232,'Fichier FI (en entrée)'!B:E,4)</f>
        <v>Uvtkqxbufpili</v>
      </c>
      <c r="E232" s="2" t="s">
        <v>31</v>
      </c>
      <c r="F232" s="2" t="s">
        <v>3</v>
      </c>
      <c r="G232" s="1">
        <v>1</v>
      </c>
      <c r="H232" s="1">
        <v>1</v>
      </c>
      <c r="I232" s="2" t="s">
        <v>1</v>
      </c>
      <c r="J232" s="1">
        <v>1</v>
      </c>
      <c r="K232" s="2" t="s">
        <v>2148</v>
      </c>
      <c r="L232" s="1">
        <v>1</v>
      </c>
      <c r="M232" s="1">
        <v>0</v>
      </c>
      <c r="N232" s="1">
        <v>0</v>
      </c>
    </row>
    <row r="233" spans="1:14">
      <c r="A233" s="1">
        <v>6</v>
      </c>
      <c r="B233" s="1">
        <v>401907</v>
      </c>
      <c r="C233" s="1" t="str">
        <f ca="1">VLOOKUP(B233,'Fichier FI (en entrée)'!B:E,3)</f>
        <v>FVWARABGDY</v>
      </c>
      <c r="D233" s="2" t="str">
        <f ca="1">VLOOKUP(B233,'Fichier FI (en entrée)'!B:E,4)</f>
        <v>Hftarydqkilbk</v>
      </c>
      <c r="E233" s="2" t="s">
        <v>27</v>
      </c>
      <c r="F233" s="2" t="s">
        <v>3</v>
      </c>
      <c r="G233" s="1">
        <v>1</v>
      </c>
      <c r="H233" s="1">
        <v>1</v>
      </c>
      <c r="I233" s="2" t="s">
        <v>1</v>
      </c>
      <c r="J233" s="1">
        <v>1</v>
      </c>
      <c r="K233" s="2" t="s">
        <v>2148</v>
      </c>
      <c r="L233" s="1">
        <v>1</v>
      </c>
      <c r="M233" s="1">
        <v>0</v>
      </c>
      <c r="N233" s="1">
        <v>0</v>
      </c>
    </row>
    <row r="234" spans="1:14">
      <c r="A234" s="1">
        <v>6</v>
      </c>
      <c r="B234" s="1">
        <v>403892</v>
      </c>
      <c r="C234" s="1" t="str">
        <f ca="1">VLOOKUP(B234,'Fichier FI (en entrée)'!B:E,3)</f>
        <v>BYMFXSUVWX</v>
      </c>
      <c r="D234" s="2" t="str">
        <f ca="1">VLOOKUP(B234,'Fichier FI (en entrée)'!B:E,4)</f>
        <v>Ojnswesytojfn</v>
      </c>
      <c r="E234" s="2" t="s">
        <v>33</v>
      </c>
      <c r="F234" s="2" t="s">
        <v>3</v>
      </c>
      <c r="G234" s="1">
        <v>1</v>
      </c>
      <c r="H234" s="1">
        <v>1</v>
      </c>
      <c r="I234" s="2" t="s">
        <v>1</v>
      </c>
      <c r="J234" s="1">
        <v>1</v>
      </c>
      <c r="K234" s="2" t="s">
        <v>2148</v>
      </c>
      <c r="L234" s="1">
        <v>1</v>
      </c>
      <c r="M234" s="1">
        <v>0</v>
      </c>
      <c r="N234" s="1">
        <v>0</v>
      </c>
    </row>
    <row r="235" spans="1:14">
      <c r="A235" s="1">
        <v>6</v>
      </c>
      <c r="B235" s="1">
        <v>404215</v>
      </c>
      <c r="C235" s="1" t="str">
        <f ca="1">VLOOKUP(B235,'Fichier FI (en entrée)'!B:E,3)</f>
        <v>GCLFKBUYDH</v>
      </c>
      <c r="D235" s="2" t="str">
        <f ca="1">VLOOKUP(B235,'Fichier FI (en entrée)'!B:E,4)</f>
        <v>Ggsxkqvkmbbgu</v>
      </c>
      <c r="E235" s="2" t="s">
        <v>18</v>
      </c>
      <c r="F235" s="2" t="s">
        <v>3</v>
      </c>
      <c r="G235" s="1">
        <v>1</v>
      </c>
      <c r="H235" s="1">
        <v>1</v>
      </c>
      <c r="I235" s="2" t="s">
        <v>1</v>
      </c>
      <c r="J235" s="1">
        <v>1</v>
      </c>
      <c r="K235" s="2" t="s">
        <v>2148</v>
      </c>
      <c r="L235" s="1">
        <v>1</v>
      </c>
      <c r="M235" s="1">
        <v>0</v>
      </c>
      <c r="N235" s="1">
        <v>0</v>
      </c>
    </row>
    <row r="236" spans="1:14">
      <c r="A236" s="1">
        <v>6</v>
      </c>
      <c r="B236" s="1">
        <v>407091</v>
      </c>
      <c r="C236" s="1" t="str">
        <f ca="1">VLOOKUP(B236,'Fichier FI (en entrée)'!B:E,3)</f>
        <v>QHJRRVJCQL</v>
      </c>
      <c r="D236" s="2" t="str">
        <f ca="1">VLOOKUP(B236,'Fichier FI (en entrée)'!B:E,4)</f>
        <v>Fbvtbmdsqplpw</v>
      </c>
      <c r="E236" s="2" t="s">
        <v>19</v>
      </c>
      <c r="F236" s="2" t="s">
        <v>3</v>
      </c>
      <c r="G236" s="1">
        <v>1</v>
      </c>
      <c r="H236" s="1">
        <v>1</v>
      </c>
      <c r="I236" s="2" t="s">
        <v>1</v>
      </c>
      <c r="J236" s="1">
        <v>1</v>
      </c>
      <c r="K236" s="2" t="s">
        <v>2148</v>
      </c>
      <c r="L236" s="1">
        <v>1</v>
      </c>
      <c r="M236" s="1">
        <v>0</v>
      </c>
      <c r="N236" s="1">
        <v>0</v>
      </c>
    </row>
    <row r="237" spans="1:14">
      <c r="A237" s="1">
        <v>6</v>
      </c>
      <c r="B237" s="1">
        <v>407791</v>
      </c>
      <c r="C237" s="1" t="str">
        <f ca="1">VLOOKUP(B237,'Fichier FI (en entrée)'!B:E,3)</f>
        <v>GOTNRLUGPR</v>
      </c>
      <c r="D237" s="2" t="str">
        <f ca="1">VLOOKUP(B237,'Fichier FI (en entrée)'!B:E,4)</f>
        <v>Epklufinvqkkh</v>
      </c>
      <c r="E237" s="2" t="s">
        <v>14</v>
      </c>
      <c r="F237" s="2" t="s">
        <v>3</v>
      </c>
      <c r="G237" s="1">
        <v>1</v>
      </c>
      <c r="H237" s="1">
        <v>1</v>
      </c>
      <c r="I237" s="2" t="s">
        <v>1</v>
      </c>
      <c r="J237" s="1">
        <v>1</v>
      </c>
      <c r="K237" s="2" t="s">
        <v>2148</v>
      </c>
      <c r="L237" s="1">
        <v>1</v>
      </c>
      <c r="M237" s="1">
        <v>0</v>
      </c>
      <c r="N237" s="1">
        <v>0</v>
      </c>
    </row>
    <row r="238" spans="1:14">
      <c r="A238" s="1">
        <v>237</v>
      </c>
      <c r="B238" s="1">
        <v>161068</v>
      </c>
      <c r="C238" s="1" t="str">
        <f ca="1">VLOOKUP(B238,'Fichier FI (en entrée)'!B:E,3)</f>
        <v>SONYPSBGAN</v>
      </c>
      <c r="D238" s="2" t="str">
        <f ca="1">VLOOKUP(B238,'Fichier FI (en entrée)'!B:E,4)</f>
        <v>Rbyqfjbfljmfs</v>
      </c>
      <c r="E238" s="2" t="s">
        <v>27</v>
      </c>
      <c r="F238" s="2" t="s">
        <v>3</v>
      </c>
      <c r="G238" s="1">
        <v>1</v>
      </c>
      <c r="H238" s="1">
        <v>0</v>
      </c>
      <c r="I238" s="2" t="s">
        <v>1</v>
      </c>
      <c r="J238" s="1">
        <v>1</v>
      </c>
      <c r="K238" s="2" t="s">
        <v>2148</v>
      </c>
      <c r="L238" s="1">
        <v>0</v>
      </c>
      <c r="M238" s="1">
        <v>0</v>
      </c>
      <c r="N238" s="1">
        <v>0</v>
      </c>
    </row>
    <row r="239" spans="1:14">
      <c r="A239" s="1">
        <v>237</v>
      </c>
      <c r="B239" s="1">
        <v>181468</v>
      </c>
      <c r="C239" s="1" t="str">
        <f ca="1">VLOOKUP(B239,'Fichier FI (en entrée)'!B:E,3)</f>
        <v>CBSFNKZZGN</v>
      </c>
      <c r="D239" s="2" t="str">
        <f ca="1">VLOOKUP(B239,'Fichier FI (en entrée)'!B:E,4)</f>
        <v>Ebrnipmijzgcl</v>
      </c>
      <c r="E239" s="2" t="s">
        <v>18</v>
      </c>
      <c r="F239" s="2" t="s">
        <v>3</v>
      </c>
      <c r="G239" s="1">
        <v>1</v>
      </c>
      <c r="H239" s="1">
        <v>0</v>
      </c>
      <c r="I239" s="2" t="s">
        <v>1</v>
      </c>
      <c r="J239" s="1">
        <v>1</v>
      </c>
      <c r="K239" s="2" t="s">
        <v>2148</v>
      </c>
      <c r="L239" s="1">
        <v>0</v>
      </c>
      <c r="M239" s="1">
        <v>0</v>
      </c>
      <c r="N239" s="1">
        <v>0</v>
      </c>
    </row>
    <row r="240" spans="1:14">
      <c r="A240" s="1">
        <v>237</v>
      </c>
      <c r="B240" s="1">
        <v>367668</v>
      </c>
      <c r="C240" s="1" t="str">
        <f ca="1">VLOOKUP(B240,'Fichier FI (en entrée)'!B:E,3)</f>
        <v>ZBAEAUYAKZ</v>
      </c>
      <c r="D240" s="2" t="str">
        <f ca="1">VLOOKUP(B240,'Fichier FI (en entrée)'!B:E,4)</f>
        <v>Xgljrhfookzud</v>
      </c>
      <c r="E240" s="2" t="s">
        <v>31</v>
      </c>
      <c r="F240" s="2" t="s">
        <v>3</v>
      </c>
      <c r="G240" s="1">
        <v>1</v>
      </c>
      <c r="H240" s="1">
        <v>0</v>
      </c>
      <c r="I240" s="2" t="s">
        <v>1</v>
      </c>
      <c r="J240" s="1">
        <v>1</v>
      </c>
      <c r="K240" s="2" t="s">
        <v>2148</v>
      </c>
      <c r="L240" s="1">
        <v>0</v>
      </c>
      <c r="M240" s="1">
        <v>0</v>
      </c>
      <c r="N240" s="1">
        <v>0</v>
      </c>
    </row>
    <row r="241" spans="1:14">
      <c r="A241" s="1">
        <v>237</v>
      </c>
      <c r="B241" s="1">
        <v>451068</v>
      </c>
      <c r="C241" s="1" t="str">
        <f ca="1">VLOOKUP(B241,'Fichier FI (en entrée)'!B:E,3)</f>
        <v>TVHLGQNDZE</v>
      </c>
      <c r="D241" s="2" t="str">
        <f ca="1">VLOOKUP(B241,'Fichier FI (en entrée)'!B:E,4)</f>
        <v>Alvatzffehabj</v>
      </c>
      <c r="E241" s="2" t="s">
        <v>19</v>
      </c>
      <c r="F241" s="2" t="s">
        <v>3</v>
      </c>
      <c r="G241" s="1">
        <v>1</v>
      </c>
      <c r="H241" s="1">
        <v>0</v>
      </c>
      <c r="I241" s="2" t="s">
        <v>1</v>
      </c>
      <c r="J241" s="1">
        <v>1</v>
      </c>
      <c r="K241" s="2" t="s">
        <v>2148</v>
      </c>
      <c r="L241" s="1">
        <v>0</v>
      </c>
      <c r="M241" s="1">
        <v>0</v>
      </c>
      <c r="N241" s="1">
        <v>0</v>
      </c>
    </row>
    <row r="242" spans="1:14">
      <c r="A242" s="1">
        <v>237</v>
      </c>
      <c r="B242" s="1">
        <v>453768</v>
      </c>
      <c r="C242" s="1" t="str">
        <f ca="1">VLOOKUP(B242,'Fichier FI (en entrée)'!B:E,3)</f>
        <v>QIWCJEKOLB</v>
      </c>
      <c r="D242" s="2" t="str">
        <f ca="1">VLOOKUP(B242,'Fichier FI (en entrée)'!B:E,4)</f>
        <v>Jxqnvsujwmlog</v>
      </c>
      <c r="E242" s="2" t="s">
        <v>68</v>
      </c>
      <c r="F242" s="2" t="s">
        <v>3</v>
      </c>
      <c r="G242" s="1">
        <v>1</v>
      </c>
      <c r="H242" s="1">
        <v>0</v>
      </c>
      <c r="I242" s="2" t="s">
        <v>1</v>
      </c>
      <c r="J242" s="1">
        <v>1</v>
      </c>
      <c r="K242" s="2" t="s">
        <v>2148</v>
      </c>
      <c r="L242" s="1">
        <v>0</v>
      </c>
      <c r="M242" s="1">
        <v>0</v>
      </c>
      <c r="N242" s="1">
        <v>0</v>
      </c>
    </row>
    <row r="243" spans="1:14">
      <c r="A243" s="1">
        <v>237</v>
      </c>
      <c r="B243" s="1">
        <v>504568</v>
      </c>
      <c r="C243" s="1" t="str">
        <f ca="1">VLOOKUP(B243,'Fichier FI (en entrée)'!B:E,3)</f>
        <v>TGAJSTYNRJ</v>
      </c>
      <c r="D243" s="2" t="str">
        <f ca="1">VLOOKUP(B243,'Fichier FI (en entrée)'!B:E,4)</f>
        <v>Lztrwxmhuykix</v>
      </c>
      <c r="E243" s="2" t="s">
        <v>20</v>
      </c>
      <c r="F243" s="2" t="s">
        <v>3</v>
      </c>
      <c r="G243" s="1">
        <v>1</v>
      </c>
      <c r="H243" s="1">
        <v>0</v>
      </c>
      <c r="I243" s="2" t="s">
        <v>1</v>
      </c>
      <c r="J243" s="1">
        <v>1</v>
      </c>
      <c r="K243" s="2" t="s">
        <v>2148</v>
      </c>
      <c r="L243" s="1">
        <v>0</v>
      </c>
      <c r="M243" s="1">
        <v>0</v>
      </c>
      <c r="N243" s="1">
        <v>0</v>
      </c>
    </row>
    <row r="244" spans="1:14">
      <c r="A244" s="1">
        <v>237</v>
      </c>
      <c r="B244" s="1">
        <v>510368</v>
      </c>
      <c r="C244" s="1" t="str">
        <f ca="1">VLOOKUP(B244,'Fichier FI (en entrée)'!B:E,3)</f>
        <v>UZMFPDCCUB</v>
      </c>
      <c r="D244" s="2" t="str">
        <f ca="1">VLOOKUP(B244,'Fichier FI (en entrée)'!B:E,4)</f>
        <v>Pjevrbqafodws</v>
      </c>
      <c r="E244" s="2" t="s">
        <v>32</v>
      </c>
      <c r="F244" s="2" t="s">
        <v>3</v>
      </c>
      <c r="G244" s="1">
        <v>1</v>
      </c>
      <c r="H244" s="1">
        <v>0</v>
      </c>
      <c r="I244" s="2" t="s">
        <v>1</v>
      </c>
      <c r="J244" s="1">
        <v>1</v>
      </c>
      <c r="K244" s="2" t="s">
        <v>2148</v>
      </c>
      <c r="L244" s="1">
        <v>0</v>
      </c>
      <c r="M244" s="1">
        <v>0</v>
      </c>
      <c r="N244" s="1">
        <v>0</v>
      </c>
    </row>
    <row r="245" spans="1:14">
      <c r="A245" s="1">
        <v>237</v>
      </c>
      <c r="B245" s="1">
        <v>628768</v>
      </c>
      <c r="C245" s="1" t="str">
        <f ca="1">VLOOKUP(B245,'Fichier FI (en entrée)'!B:E,3)</f>
        <v>MPTLDUXHAO</v>
      </c>
      <c r="D245" s="2" t="str">
        <f ca="1">VLOOKUP(B245,'Fichier FI (en entrée)'!B:E,4)</f>
        <v>Xdmqsbitjnxmt</v>
      </c>
      <c r="E245" s="2" t="s">
        <v>22</v>
      </c>
      <c r="F245" s="2" t="s">
        <v>3</v>
      </c>
      <c r="G245" s="1">
        <v>1</v>
      </c>
      <c r="H245" s="1">
        <v>0</v>
      </c>
      <c r="I245" s="2" t="s">
        <v>1</v>
      </c>
      <c r="J245" s="1">
        <v>1</v>
      </c>
      <c r="K245" s="2" t="s">
        <v>2148</v>
      </c>
      <c r="L245" s="1">
        <v>0</v>
      </c>
      <c r="M245" s="1">
        <v>0</v>
      </c>
      <c r="N245" s="1">
        <v>0</v>
      </c>
    </row>
    <row r="246" spans="1:14">
      <c r="A246" s="1">
        <v>237</v>
      </c>
      <c r="B246" s="1">
        <v>654068</v>
      </c>
      <c r="C246" s="1" t="str">
        <f ca="1">VLOOKUP(B246,'Fichier FI (en entrée)'!B:E,3)</f>
        <v>NKTAVYDZOC</v>
      </c>
      <c r="D246" s="2" t="str">
        <f ca="1">VLOOKUP(B246,'Fichier FI (en entrée)'!B:E,4)</f>
        <v>Qpquniunnkwqt</v>
      </c>
      <c r="E246" s="2" t="s">
        <v>44</v>
      </c>
      <c r="F246" s="2" t="s">
        <v>3</v>
      </c>
      <c r="G246" s="1">
        <v>1</v>
      </c>
      <c r="H246" s="1">
        <v>0</v>
      </c>
      <c r="I246" s="2" t="s">
        <v>1</v>
      </c>
      <c r="J246" s="1">
        <v>1</v>
      </c>
      <c r="K246" s="2" t="s">
        <v>2148</v>
      </c>
      <c r="L246" s="1">
        <v>0</v>
      </c>
      <c r="M246" s="1">
        <v>0</v>
      </c>
      <c r="N246" s="1">
        <v>0</v>
      </c>
    </row>
    <row r="247" spans="1:14">
      <c r="A247" s="1">
        <v>237</v>
      </c>
      <c r="B247" s="1">
        <v>695068</v>
      </c>
      <c r="C247" s="1" t="str">
        <f ca="1">VLOOKUP(B247,'Fichier FI (en entrée)'!B:E,3)</f>
        <v>CULIYDQTQD</v>
      </c>
      <c r="D247" s="2" t="str">
        <f ca="1">VLOOKUP(B247,'Fichier FI (en entrée)'!B:E,4)</f>
        <v>Dwxjzxfeobqrv</v>
      </c>
      <c r="E247" s="2" t="s">
        <v>20</v>
      </c>
      <c r="F247" s="2" t="s">
        <v>3</v>
      </c>
      <c r="G247" s="1">
        <v>1</v>
      </c>
      <c r="H247" s="1">
        <v>0</v>
      </c>
      <c r="I247" s="2" t="s">
        <v>1</v>
      </c>
      <c r="J247" s="1">
        <v>1</v>
      </c>
      <c r="K247" s="2" t="s">
        <v>2148</v>
      </c>
      <c r="L247" s="1">
        <v>0</v>
      </c>
      <c r="M247" s="1">
        <v>0</v>
      </c>
      <c r="N247" s="1">
        <v>0</v>
      </c>
    </row>
    <row r="248" spans="1:14">
      <c r="A248" s="1">
        <v>237</v>
      </c>
      <c r="B248" s="1">
        <v>778268</v>
      </c>
      <c r="C248" s="1" t="str">
        <f ca="1">VLOOKUP(B248,'Fichier FI (en entrée)'!B:E,3)</f>
        <v>KVPDZAXFHT</v>
      </c>
      <c r="D248" s="2" t="str">
        <f ca="1">VLOOKUP(B248,'Fichier FI (en entrée)'!B:E,4)</f>
        <v>Ipstjuwbvdhhg</v>
      </c>
      <c r="E248" s="2" t="s">
        <v>24</v>
      </c>
      <c r="F248" s="2" t="s">
        <v>3</v>
      </c>
      <c r="G248" s="1">
        <v>1</v>
      </c>
      <c r="H248" s="1">
        <v>0</v>
      </c>
      <c r="I248" s="2" t="s">
        <v>1</v>
      </c>
      <c r="J248" s="1">
        <v>1</v>
      </c>
      <c r="K248" s="2" t="s">
        <v>2148</v>
      </c>
      <c r="L248" s="1">
        <v>0</v>
      </c>
      <c r="M248" s="1">
        <v>0</v>
      </c>
      <c r="N248" s="1">
        <v>0</v>
      </c>
    </row>
    <row r="249" spans="1:14">
      <c r="A249" s="1">
        <v>237</v>
      </c>
      <c r="B249" s="1">
        <v>105601</v>
      </c>
      <c r="C249" s="1" t="str">
        <f ca="1">VLOOKUP(B249,'Fichier FI (en entrée)'!B:E,3)</f>
        <v>DRVELYBEAF</v>
      </c>
      <c r="D249" s="2" t="str">
        <f ca="1">VLOOKUP(B249,'Fichier FI (en entrée)'!B:E,4)</f>
        <v>Hmjpuwfconlso</v>
      </c>
      <c r="E249" s="2" t="s">
        <v>78</v>
      </c>
      <c r="F249" s="2" t="s">
        <v>3</v>
      </c>
      <c r="G249" s="1">
        <v>1</v>
      </c>
      <c r="H249" s="1">
        <v>0</v>
      </c>
      <c r="I249" s="2" t="s">
        <v>1</v>
      </c>
      <c r="J249" s="1">
        <v>1</v>
      </c>
      <c r="K249" s="2" t="s">
        <v>2148</v>
      </c>
      <c r="L249" s="1">
        <v>0</v>
      </c>
      <c r="M249" s="1">
        <v>0</v>
      </c>
      <c r="N249" s="1">
        <v>0</v>
      </c>
    </row>
    <row r="250" spans="1:14">
      <c r="A250" s="1">
        <v>237</v>
      </c>
      <c r="B250" s="1">
        <v>142325</v>
      </c>
      <c r="C250" s="1" t="str">
        <f ca="1">VLOOKUP(B250,'Fichier FI (en entrée)'!B:E,3)</f>
        <v>CCMFYALMKN</v>
      </c>
      <c r="D250" s="2" t="str">
        <f ca="1">VLOOKUP(B250,'Fichier FI (en entrée)'!B:E,4)</f>
        <v>Edudelfvcatjg</v>
      </c>
      <c r="E250" s="2" t="s">
        <v>15</v>
      </c>
      <c r="F250" s="2" t="s">
        <v>3</v>
      </c>
      <c r="G250" s="1">
        <v>1</v>
      </c>
      <c r="H250" s="1">
        <v>0</v>
      </c>
      <c r="I250" s="2" t="s">
        <v>1</v>
      </c>
      <c r="J250" s="1">
        <v>1</v>
      </c>
      <c r="K250" s="2" t="s">
        <v>2148</v>
      </c>
      <c r="L250" s="1">
        <v>0</v>
      </c>
      <c r="M250" s="1">
        <v>0</v>
      </c>
      <c r="N250" s="1">
        <v>0</v>
      </c>
    </row>
    <row r="251" spans="1:14">
      <c r="A251" s="1">
        <v>237</v>
      </c>
      <c r="B251" s="1">
        <v>143389</v>
      </c>
      <c r="C251" s="1" t="str">
        <f ca="1">VLOOKUP(B251,'Fichier FI (en entrée)'!B:E,3)</f>
        <v>SIOWBHPNBP</v>
      </c>
      <c r="D251" s="2" t="str">
        <f ca="1">VLOOKUP(B251,'Fichier FI (en entrée)'!B:E,4)</f>
        <v>Esvqhxpxokfcx</v>
      </c>
      <c r="E251" s="2" t="s">
        <v>17</v>
      </c>
      <c r="F251" s="2" t="s">
        <v>3</v>
      </c>
      <c r="G251" s="1">
        <v>1</v>
      </c>
      <c r="H251" s="1">
        <v>0</v>
      </c>
      <c r="I251" s="2" t="s">
        <v>1</v>
      </c>
      <c r="J251" s="1">
        <v>1</v>
      </c>
      <c r="K251" s="2" t="s">
        <v>2148</v>
      </c>
      <c r="L251" s="1">
        <v>0</v>
      </c>
      <c r="M251" s="1">
        <v>0</v>
      </c>
      <c r="N251" s="1">
        <v>0</v>
      </c>
    </row>
    <row r="252" spans="1:14">
      <c r="A252" s="1">
        <v>237</v>
      </c>
      <c r="B252" s="1">
        <v>143555</v>
      </c>
      <c r="C252" s="1" t="str">
        <f ca="1">VLOOKUP(B252,'Fichier FI (en entrée)'!B:E,3)</f>
        <v>ALOYOSTBEM</v>
      </c>
      <c r="D252" s="2" t="str">
        <f ca="1">VLOOKUP(B252,'Fichier FI (en entrée)'!B:E,4)</f>
        <v>Deofggowtziqd</v>
      </c>
      <c r="E252" s="2" t="s">
        <v>17</v>
      </c>
      <c r="F252" s="2" t="s">
        <v>3</v>
      </c>
      <c r="G252" s="1">
        <v>1</v>
      </c>
      <c r="H252" s="1">
        <v>0</v>
      </c>
      <c r="I252" s="2" t="s">
        <v>1</v>
      </c>
      <c r="J252" s="1">
        <v>1</v>
      </c>
      <c r="K252" s="2" t="s">
        <v>2148</v>
      </c>
      <c r="L252" s="1">
        <v>0</v>
      </c>
      <c r="M252" s="1">
        <v>0</v>
      </c>
      <c r="N252" s="1">
        <v>0</v>
      </c>
    </row>
    <row r="253" spans="1:14">
      <c r="A253" s="1">
        <v>237</v>
      </c>
      <c r="B253" s="1">
        <v>143632</v>
      </c>
      <c r="C253" s="1" t="str">
        <f ca="1">VLOOKUP(B253,'Fichier FI (en entrée)'!B:E,3)</f>
        <v>QZCHPMMXLN</v>
      </c>
      <c r="D253" s="2" t="str">
        <f ca="1">VLOOKUP(B253,'Fichier FI (en entrée)'!B:E,4)</f>
        <v>Ddhzypmlkmhdm</v>
      </c>
      <c r="E253" s="2" t="s">
        <v>17</v>
      </c>
      <c r="F253" s="2" t="s">
        <v>3</v>
      </c>
      <c r="G253" s="1">
        <v>1</v>
      </c>
      <c r="H253" s="1">
        <v>0</v>
      </c>
      <c r="I253" s="2" t="s">
        <v>1</v>
      </c>
      <c r="J253" s="1">
        <v>1</v>
      </c>
      <c r="K253" s="2" t="s">
        <v>2148</v>
      </c>
      <c r="L253" s="1">
        <v>0</v>
      </c>
      <c r="M253" s="1">
        <v>0</v>
      </c>
      <c r="N253" s="1">
        <v>0</v>
      </c>
    </row>
    <row r="254" spans="1:14">
      <c r="A254" s="1">
        <v>237</v>
      </c>
      <c r="B254" s="1">
        <v>144522</v>
      </c>
      <c r="C254" s="1" t="str">
        <f ca="1">VLOOKUP(B254,'Fichier FI (en entrée)'!B:E,3)</f>
        <v>MSYEODCNMA</v>
      </c>
      <c r="D254" s="2" t="str">
        <f ca="1">VLOOKUP(B254,'Fichier FI (en entrée)'!B:E,4)</f>
        <v>Fiziyshbwoqhu</v>
      </c>
      <c r="E254" s="2" t="s">
        <v>28</v>
      </c>
      <c r="F254" s="2" t="s">
        <v>3</v>
      </c>
      <c r="G254" s="1">
        <v>1</v>
      </c>
      <c r="H254" s="1">
        <v>0</v>
      </c>
      <c r="I254" s="2" t="s">
        <v>1</v>
      </c>
      <c r="J254" s="1">
        <v>1</v>
      </c>
      <c r="K254" s="2" t="s">
        <v>2148</v>
      </c>
      <c r="L254" s="1">
        <v>0</v>
      </c>
      <c r="M254" s="1">
        <v>0</v>
      </c>
      <c r="N254" s="1">
        <v>0</v>
      </c>
    </row>
    <row r="255" spans="1:14">
      <c r="A255" s="1">
        <v>237</v>
      </c>
      <c r="B255" s="1">
        <v>144523</v>
      </c>
      <c r="C255" s="1" t="str">
        <f ca="1">VLOOKUP(B255,'Fichier FI (en entrée)'!B:E,3)</f>
        <v>XVOJXNJXVB</v>
      </c>
      <c r="D255" s="2" t="str">
        <f ca="1">VLOOKUP(B255,'Fichier FI (en entrée)'!B:E,4)</f>
        <v>Tyomkbipqwjwu</v>
      </c>
      <c r="E255" s="2" t="s">
        <v>28</v>
      </c>
      <c r="F255" s="2" t="s">
        <v>3</v>
      </c>
      <c r="G255" s="1">
        <v>1</v>
      </c>
      <c r="H255" s="1">
        <v>0</v>
      </c>
      <c r="I255" s="2" t="s">
        <v>1</v>
      </c>
      <c r="J255" s="1">
        <v>1</v>
      </c>
      <c r="K255" s="2" t="s">
        <v>2148</v>
      </c>
      <c r="L255" s="1">
        <v>0</v>
      </c>
      <c r="M255" s="1">
        <v>0</v>
      </c>
      <c r="N255" s="1">
        <v>0</v>
      </c>
    </row>
    <row r="256" spans="1:14">
      <c r="A256" s="1">
        <v>237</v>
      </c>
      <c r="B256" s="1">
        <v>144616</v>
      </c>
      <c r="C256" s="1" t="str">
        <f ca="1">VLOOKUP(B256,'Fichier FI (en entrée)'!B:E,3)</f>
        <v>BTPIOJYPOT</v>
      </c>
      <c r="D256" s="2" t="str">
        <f ca="1">VLOOKUP(B256,'Fichier FI (en entrée)'!B:E,4)</f>
        <v>Sedramlxetzjf</v>
      </c>
      <c r="E256" s="2" t="s">
        <v>24</v>
      </c>
      <c r="F256" s="2" t="s">
        <v>3</v>
      </c>
      <c r="G256" s="1">
        <v>1</v>
      </c>
      <c r="H256" s="1">
        <v>0</v>
      </c>
      <c r="I256" s="2" t="s">
        <v>1</v>
      </c>
      <c r="J256" s="1">
        <v>1</v>
      </c>
      <c r="K256" s="2" t="s">
        <v>2148</v>
      </c>
      <c r="L256" s="1">
        <v>0</v>
      </c>
      <c r="M256" s="1">
        <v>0</v>
      </c>
      <c r="N256" s="1">
        <v>0</v>
      </c>
    </row>
    <row r="257" spans="1:14">
      <c r="A257" s="1">
        <v>237</v>
      </c>
      <c r="B257" s="1">
        <v>144755</v>
      </c>
      <c r="C257" s="1" t="str">
        <f ca="1">VLOOKUP(B257,'Fichier FI (en entrée)'!B:E,3)</f>
        <v>LOHSAOSFQI</v>
      </c>
      <c r="D257" s="2" t="str">
        <f ca="1">VLOOKUP(B257,'Fichier FI (en entrée)'!B:E,4)</f>
        <v>Xqamdydzrvkmj</v>
      </c>
      <c r="E257" s="2" t="s">
        <v>44</v>
      </c>
      <c r="F257" s="2" t="s">
        <v>3</v>
      </c>
      <c r="G257" s="1">
        <v>1</v>
      </c>
      <c r="H257" s="1">
        <v>0</v>
      </c>
      <c r="I257" s="2" t="s">
        <v>1</v>
      </c>
      <c r="J257" s="1">
        <v>1</v>
      </c>
      <c r="K257" s="2" t="s">
        <v>2148</v>
      </c>
      <c r="L257" s="1">
        <v>0</v>
      </c>
      <c r="M257" s="1">
        <v>0</v>
      </c>
      <c r="N257" s="1">
        <v>0</v>
      </c>
    </row>
    <row r="258" spans="1:14">
      <c r="A258" s="1">
        <v>237</v>
      </c>
      <c r="B258" s="1">
        <v>147053</v>
      </c>
      <c r="C258" s="1" t="str">
        <f ca="1">VLOOKUP(B258,'Fichier FI (en entrée)'!B:E,3)</f>
        <v>UGAHZQYAKM</v>
      </c>
      <c r="D258" s="2" t="str">
        <f ca="1">VLOOKUP(B258,'Fichier FI (en entrée)'!B:E,4)</f>
        <v>Ltejmvhflhpup</v>
      </c>
      <c r="E258" s="2" t="s">
        <v>18</v>
      </c>
      <c r="F258" s="2" t="s">
        <v>3</v>
      </c>
      <c r="G258" s="1">
        <v>1</v>
      </c>
      <c r="H258" s="1">
        <v>0</v>
      </c>
      <c r="I258" s="2" t="s">
        <v>1</v>
      </c>
      <c r="J258" s="1">
        <v>1</v>
      </c>
      <c r="K258" s="2" t="s">
        <v>2148</v>
      </c>
      <c r="L258" s="1">
        <v>0</v>
      </c>
      <c r="M258" s="1">
        <v>0</v>
      </c>
      <c r="N258" s="1">
        <v>0</v>
      </c>
    </row>
    <row r="259" spans="1:14">
      <c r="A259" s="1">
        <v>237</v>
      </c>
      <c r="B259" s="1">
        <v>147373</v>
      </c>
      <c r="C259" s="1" t="str">
        <f ca="1">VLOOKUP(B259,'Fichier FI (en entrée)'!B:E,3)</f>
        <v>PUGHVFATDV</v>
      </c>
      <c r="D259" s="2" t="str">
        <f ca="1">VLOOKUP(B259,'Fichier FI (en entrée)'!B:E,4)</f>
        <v>Ljbwfruqprizj</v>
      </c>
      <c r="E259" s="2" t="s">
        <v>28</v>
      </c>
      <c r="F259" s="2" t="s">
        <v>3</v>
      </c>
      <c r="G259" s="1">
        <v>1</v>
      </c>
      <c r="H259" s="1">
        <v>0</v>
      </c>
      <c r="I259" s="2" t="s">
        <v>1</v>
      </c>
      <c r="J259" s="1">
        <v>1</v>
      </c>
      <c r="K259" s="2" t="s">
        <v>2148</v>
      </c>
      <c r="L259" s="1">
        <v>0</v>
      </c>
      <c r="M259" s="1">
        <v>0</v>
      </c>
      <c r="N259" s="1">
        <v>0</v>
      </c>
    </row>
    <row r="260" spans="1:14">
      <c r="A260" s="1">
        <v>237</v>
      </c>
      <c r="B260" s="1">
        <v>147490</v>
      </c>
      <c r="C260" s="1" t="str">
        <f ca="1">VLOOKUP(B260,'Fichier FI (en entrée)'!B:E,3)</f>
        <v>TMCSIMYITI</v>
      </c>
      <c r="D260" s="2" t="str">
        <f ca="1">VLOOKUP(B260,'Fichier FI (en entrée)'!B:E,4)</f>
        <v>Fhiwsgtzukmog</v>
      </c>
      <c r="E260" s="2" t="s">
        <v>24</v>
      </c>
      <c r="F260" s="2" t="s">
        <v>3</v>
      </c>
      <c r="G260" s="1">
        <v>1</v>
      </c>
      <c r="H260" s="1">
        <v>0</v>
      </c>
      <c r="I260" s="2" t="s">
        <v>1</v>
      </c>
      <c r="J260" s="1">
        <v>1</v>
      </c>
      <c r="K260" s="2" t="s">
        <v>2148</v>
      </c>
      <c r="L260" s="1">
        <v>0</v>
      </c>
      <c r="M260" s="1">
        <v>0</v>
      </c>
      <c r="N260" s="1">
        <v>0</v>
      </c>
    </row>
    <row r="261" spans="1:14">
      <c r="A261" s="1">
        <v>237</v>
      </c>
      <c r="B261" s="1">
        <v>148843</v>
      </c>
      <c r="C261" s="1" t="str">
        <f ca="1">VLOOKUP(B261,'Fichier FI (en entrée)'!B:E,3)</f>
        <v>JVENCLSNDN</v>
      </c>
      <c r="D261" s="2" t="str">
        <f ca="1">VLOOKUP(B261,'Fichier FI (en entrée)'!B:E,4)</f>
        <v>Qjmflcsxppgko</v>
      </c>
      <c r="E261" s="2" t="s">
        <v>27</v>
      </c>
      <c r="F261" s="2" t="s">
        <v>3</v>
      </c>
      <c r="G261" s="1">
        <v>1</v>
      </c>
      <c r="H261" s="1">
        <v>0</v>
      </c>
      <c r="I261" s="2" t="s">
        <v>1</v>
      </c>
      <c r="J261" s="1">
        <v>1</v>
      </c>
      <c r="K261" s="2" t="s">
        <v>2148</v>
      </c>
      <c r="L261" s="1">
        <v>0</v>
      </c>
      <c r="M261" s="1">
        <v>0</v>
      </c>
      <c r="N261" s="1">
        <v>0</v>
      </c>
    </row>
    <row r="262" spans="1:14">
      <c r="A262" s="1">
        <v>237</v>
      </c>
      <c r="B262" s="1">
        <v>149367</v>
      </c>
      <c r="C262" s="1" t="str">
        <f ca="1">VLOOKUP(B262,'Fichier FI (en entrée)'!B:E,3)</f>
        <v>ZCWAOBYYSV</v>
      </c>
      <c r="D262" s="2" t="str">
        <f ca="1">VLOOKUP(B262,'Fichier FI (en entrée)'!B:E,4)</f>
        <v>Tkdotrxninkyc</v>
      </c>
      <c r="E262" s="2" t="s">
        <v>28</v>
      </c>
      <c r="F262" s="2" t="s">
        <v>3</v>
      </c>
      <c r="G262" s="1">
        <v>1</v>
      </c>
      <c r="H262" s="1">
        <v>0</v>
      </c>
      <c r="I262" s="2" t="s">
        <v>1</v>
      </c>
      <c r="J262" s="1">
        <v>1</v>
      </c>
      <c r="K262" s="2" t="s">
        <v>2148</v>
      </c>
      <c r="L262" s="1">
        <v>0</v>
      </c>
      <c r="M262" s="1">
        <v>0</v>
      </c>
      <c r="N262" s="1">
        <v>0</v>
      </c>
    </row>
    <row r="263" spans="1:14">
      <c r="A263" s="1">
        <v>237</v>
      </c>
      <c r="B263" s="1">
        <v>149480</v>
      </c>
      <c r="C263" s="1" t="str">
        <f ca="1">VLOOKUP(B263,'Fichier FI (en entrée)'!B:E,3)</f>
        <v>ARXLYKSHFI</v>
      </c>
      <c r="D263" s="2" t="str">
        <f ca="1">VLOOKUP(B263,'Fichier FI (en entrée)'!B:E,4)</f>
        <v>Aefglykkzsiar</v>
      </c>
      <c r="E263" s="2" t="s">
        <v>28</v>
      </c>
      <c r="F263" s="2" t="s">
        <v>3</v>
      </c>
      <c r="G263" s="1">
        <v>1</v>
      </c>
      <c r="H263" s="1">
        <v>0</v>
      </c>
      <c r="I263" s="2" t="s">
        <v>1</v>
      </c>
      <c r="J263" s="1">
        <v>1</v>
      </c>
      <c r="K263" s="2" t="s">
        <v>2148</v>
      </c>
      <c r="L263" s="1">
        <v>0</v>
      </c>
      <c r="M263" s="1">
        <v>0</v>
      </c>
      <c r="N263" s="1">
        <v>0</v>
      </c>
    </row>
    <row r="264" spans="1:14">
      <c r="A264" s="1">
        <v>237</v>
      </c>
      <c r="B264" s="1">
        <v>149542</v>
      </c>
      <c r="C264" s="1" t="str">
        <f ca="1">VLOOKUP(B264,'Fichier FI (en entrée)'!B:E,3)</f>
        <v>GULTRIQDQQ</v>
      </c>
      <c r="D264" s="2" t="str">
        <f ca="1">VLOOKUP(B264,'Fichier FI (en entrée)'!B:E,4)</f>
        <v>Lszoyjjabotyz</v>
      </c>
      <c r="E264" s="2" t="s">
        <v>20</v>
      </c>
      <c r="F264" s="2" t="s">
        <v>3</v>
      </c>
      <c r="G264" s="1">
        <v>1</v>
      </c>
      <c r="H264" s="1">
        <v>0</v>
      </c>
      <c r="I264" s="2" t="s">
        <v>1</v>
      </c>
      <c r="J264" s="1">
        <v>1</v>
      </c>
      <c r="K264" s="2" t="s">
        <v>2148</v>
      </c>
      <c r="L264" s="1">
        <v>0</v>
      </c>
      <c r="M264" s="1">
        <v>0</v>
      </c>
      <c r="N264" s="1">
        <v>0</v>
      </c>
    </row>
    <row r="265" spans="1:14">
      <c r="A265" s="1">
        <v>237</v>
      </c>
      <c r="B265" s="1">
        <v>149916</v>
      </c>
      <c r="C265" s="1" t="str">
        <f ca="1">VLOOKUP(B265,'Fichier FI (en entrée)'!B:E,3)</f>
        <v>PGKSQCFOZO</v>
      </c>
      <c r="D265" s="2" t="str">
        <f ca="1">VLOOKUP(B265,'Fichier FI (en entrée)'!B:E,4)</f>
        <v>Ckbbczehavdmi</v>
      </c>
      <c r="E265" s="2" t="s">
        <v>27</v>
      </c>
      <c r="F265" s="2" t="s">
        <v>3</v>
      </c>
      <c r="G265" s="1">
        <v>1</v>
      </c>
      <c r="H265" s="1">
        <v>0</v>
      </c>
      <c r="I265" s="2" t="s">
        <v>1</v>
      </c>
      <c r="J265" s="1">
        <v>1</v>
      </c>
      <c r="K265" s="2" t="s">
        <v>2148</v>
      </c>
      <c r="L265" s="1">
        <v>0</v>
      </c>
      <c r="M265" s="1">
        <v>0</v>
      </c>
      <c r="N265" s="1">
        <v>0</v>
      </c>
    </row>
    <row r="266" spans="1:14">
      <c r="A266" s="1">
        <v>237</v>
      </c>
      <c r="B266" s="1">
        <v>151653</v>
      </c>
      <c r="C266" s="1" t="str">
        <f ca="1">VLOOKUP(B266,'Fichier FI (en entrée)'!B:E,3)</f>
        <v>FKVWBTREAE</v>
      </c>
      <c r="D266" s="2" t="str">
        <f ca="1">VLOOKUP(B266,'Fichier FI (en entrée)'!B:E,4)</f>
        <v>Hjcdpxarukojg</v>
      </c>
      <c r="E266" s="2" t="s">
        <v>15</v>
      </c>
      <c r="F266" s="2" t="s">
        <v>3</v>
      </c>
      <c r="G266" s="1">
        <v>1</v>
      </c>
      <c r="H266" s="1">
        <v>0</v>
      </c>
      <c r="I266" s="2" t="s">
        <v>1</v>
      </c>
      <c r="J266" s="1">
        <v>1</v>
      </c>
      <c r="K266" s="2" t="s">
        <v>2148</v>
      </c>
      <c r="L266" s="1">
        <v>0</v>
      </c>
      <c r="M266" s="1">
        <v>0</v>
      </c>
      <c r="N266" s="1">
        <v>0</v>
      </c>
    </row>
    <row r="267" spans="1:14">
      <c r="A267" s="1">
        <v>237</v>
      </c>
      <c r="B267" s="1">
        <v>151654</v>
      </c>
      <c r="C267" s="1" t="str">
        <f ca="1">VLOOKUP(B267,'Fichier FI (en entrée)'!B:E,3)</f>
        <v>VRLKNARLIT</v>
      </c>
      <c r="D267" s="2" t="str">
        <f ca="1">VLOOKUP(B267,'Fichier FI (en entrée)'!B:E,4)</f>
        <v>Tkkxlaorzockn</v>
      </c>
      <c r="E267" s="2" t="s">
        <v>15</v>
      </c>
      <c r="F267" s="2" t="s">
        <v>3</v>
      </c>
      <c r="G267" s="1">
        <v>1</v>
      </c>
      <c r="H267" s="1">
        <v>0</v>
      </c>
      <c r="I267" s="2" t="s">
        <v>1</v>
      </c>
      <c r="J267" s="1">
        <v>1</v>
      </c>
      <c r="K267" s="2" t="s">
        <v>2148</v>
      </c>
      <c r="L267" s="1">
        <v>0</v>
      </c>
      <c r="M267" s="1">
        <v>0</v>
      </c>
      <c r="N267" s="1">
        <v>0</v>
      </c>
    </row>
    <row r="268" spans="1:14">
      <c r="A268" s="1">
        <v>237</v>
      </c>
      <c r="B268" s="1">
        <v>151850</v>
      </c>
      <c r="C268" s="1" t="str">
        <f ca="1">VLOOKUP(B268,'Fichier FI (en entrée)'!B:E,3)</f>
        <v>AHWBJGTFDD</v>
      </c>
      <c r="D268" s="2" t="str">
        <f ca="1">VLOOKUP(B268,'Fichier FI (en entrée)'!B:E,4)</f>
        <v>Dbnedmzmewzhy</v>
      </c>
      <c r="E268" s="2" t="s">
        <v>14</v>
      </c>
      <c r="F268" s="2" t="s">
        <v>3</v>
      </c>
      <c r="G268" s="1">
        <v>1</v>
      </c>
      <c r="H268" s="1">
        <v>0</v>
      </c>
      <c r="I268" s="2" t="s">
        <v>1</v>
      </c>
      <c r="J268" s="1">
        <v>1</v>
      </c>
      <c r="K268" s="2" t="s">
        <v>2148</v>
      </c>
      <c r="L268" s="1">
        <v>0</v>
      </c>
      <c r="M268" s="1">
        <v>0</v>
      </c>
      <c r="N268" s="1">
        <v>0</v>
      </c>
    </row>
    <row r="269" spans="1:14">
      <c r="A269" s="1">
        <v>237</v>
      </c>
      <c r="B269" s="1">
        <v>151878</v>
      </c>
      <c r="C269" s="1" t="str">
        <f ca="1">VLOOKUP(B269,'Fichier FI (en entrée)'!B:E,3)</f>
        <v>DQCGDTDBAZ</v>
      </c>
      <c r="D269" s="2" t="str">
        <f ca="1">VLOOKUP(B269,'Fichier FI (en entrée)'!B:E,4)</f>
        <v>Uucimpqvsnfkm</v>
      </c>
      <c r="E269" s="2" t="s">
        <v>24</v>
      </c>
      <c r="F269" s="2" t="s">
        <v>3</v>
      </c>
      <c r="G269" s="1">
        <v>1</v>
      </c>
      <c r="H269" s="1">
        <v>0</v>
      </c>
      <c r="I269" s="2" t="s">
        <v>1</v>
      </c>
      <c r="J269" s="1">
        <v>1</v>
      </c>
      <c r="K269" s="2" t="s">
        <v>2148</v>
      </c>
      <c r="L269" s="1">
        <v>0</v>
      </c>
      <c r="M269" s="1">
        <v>0</v>
      </c>
      <c r="N269" s="1">
        <v>0</v>
      </c>
    </row>
    <row r="270" spans="1:14">
      <c r="A270" s="1">
        <v>237</v>
      </c>
      <c r="B270" s="1">
        <v>151890</v>
      </c>
      <c r="C270" s="1" t="str">
        <f ca="1">VLOOKUP(B270,'Fichier FI (en entrée)'!B:E,3)</f>
        <v>CJCQCSTMXQ</v>
      </c>
      <c r="D270" s="2" t="str">
        <f ca="1">VLOOKUP(B270,'Fichier FI (en entrée)'!B:E,4)</f>
        <v>Snmghappbfzvc</v>
      </c>
      <c r="E270" s="2" t="s">
        <v>22</v>
      </c>
      <c r="F270" s="2" t="s">
        <v>3</v>
      </c>
      <c r="G270" s="1">
        <v>1</v>
      </c>
      <c r="H270" s="1">
        <v>0</v>
      </c>
      <c r="I270" s="2" t="s">
        <v>1</v>
      </c>
      <c r="J270" s="1">
        <v>1</v>
      </c>
      <c r="K270" s="2" t="s">
        <v>2148</v>
      </c>
      <c r="L270" s="1">
        <v>0</v>
      </c>
      <c r="M270" s="1">
        <v>0</v>
      </c>
      <c r="N270" s="1">
        <v>0</v>
      </c>
    </row>
    <row r="271" spans="1:14">
      <c r="A271" s="1">
        <v>237</v>
      </c>
      <c r="B271" s="1">
        <v>151935</v>
      </c>
      <c r="C271" s="1" t="str">
        <f ca="1">VLOOKUP(B271,'Fichier FI (en entrée)'!B:E,3)</f>
        <v>RQWOIRUTCP</v>
      </c>
      <c r="D271" s="2" t="str">
        <f ca="1">VLOOKUP(B271,'Fichier FI (en entrée)'!B:E,4)</f>
        <v>Hpjvxhcipqcna</v>
      </c>
      <c r="E271" s="2" t="s">
        <v>32</v>
      </c>
      <c r="F271" s="2" t="s">
        <v>3</v>
      </c>
      <c r="G271" s="1">
        <v>1</v>
      </c>
      <c r="H271" s="1">
        <v>0</v>
      </c>
      <c r="I271" s="2" t="s">
        <v>1</v>
      </c>
      <c r="J271" s="1">
        <v>1</v>
      </c>
      <c r="K271" s="2" t="s">
        <v>2148</v>
      </c>
      <c r="L271" s="1">
        <v>0</v>
      </c>
      <c r="M271" s="1">
        <v>0</v>
      </c>
      <c r="N271" s="1">
        <v>0</v>
      </c>
    </row>
    <row r="272" spans="1:14">
      <c r="A272" s="1">
        <v>237</v>
      </c>
      <c r="B272" s="1">
        <v>151981</v>
      </c>
      <c r="C272" s="1" t="str">
        <f ca="1">VLOOKUP(B272,'Fichier FI (en entrée)'!B:E,3)</f>
        <v>LEAVIRZNNY</v>
      </c>
      <c r="D272" s="2" t="str">
        <f ca="1">VLOOKUP(B272,'Fichier FI (en entrée)'!B:E,4)</f>
        <v>Hjgkzgtqcjaut</v>
      </c>
      <c r="E272" s="2" t="s">
        <v>24</v>
      </c>
      <c r="F272" s="2" t="s">
        <v>3</v>
      </c>
      <c r="G272" s="1">
        <v>1</v>
      </c>
      <c r="H272" s="1">
        <v>0</v>
      </c>
      <c r="I272" s="2" t="s">
        <v>1</v>
      </c>
      <c r="J272" s="1">
        <v>1</v>
      </c>
      <c r="K272" s="2" t="s">
        <v>2148</v>
      </c>
      <c r="L272" s="1">
        <v>0</v>
      </c>
      <c r="M272" s="1">
        <v>0</v>
      </c>
      <c r="N272" s="1">
        <v>0</v>
      </c>
    </row>
    <row r="273" spans="1:14">
      <c r="A273" s="1">
        <v>237</v>
      </c>
      <c r="B273" s="1">
        <v>152195</v>
      </c>
      <c r="C273" s="1" t="str">
        <f ca="1">VLOOKUP(B273,'Fichier FI (en entrée)'!B:E,3)</f>
        <v>JXIRUBAOAE</v>
      </c>
      <c r="D273" s="2" t="str">
        <f ca="1">VLOOKUP(B273,'Fichier FI (en entrée)'!B:E,4)</f>
        <v>Rrrlblonmuwdm</v>
      </c>
      <c r="E273" s="2" t="s">
        <v>27</v>
      </c>
      <c r="F273" s="2" t="s">
        <v>3</v>
      </c>
      <c r="G273" s="1">
        <v>1</v>
      </c>
      <c r="H273" s="1">
        <v>0</v>
      </c>
      <c r="I273" s="2" t="s">
        <v>1</v>
      </c>
      <c r="J273" s="1">
        <v>1</v>
      </c>
      <c r="K273" s="2" t="s">
        <v>2148</v>
      </c>
      <c r="L273" s="1">
        <v>0</v>
      </c>
      <c r="M273" s="1">
        <v>0</v>
      </c>
      <c r="N273" s="1">
        <v>0</v>
      </c>
    </row>
    <row r="274" spans="1:14">
      <c r="A274" s="1">
        <v>237</v>
      </c>
      <c r="B274" s="1">
        <v>152840</v>
      </c>
      <c r="C274" s="1" t="str">
        <f ca="1">VLOOKUP(B274,'Fichier FI (en entrée)'!B:E,3)</f>
        <v>GMXKAVWSHI</v>
      </c>
      <c r="D274" s="2" t="str">
        <f ca="1">VLOOKUP(B274,'Fichier FI (en entrée)'!B:E,4)</f>
        <v>Igokkgiitotce</v>
      </c>
      <c r="E274" s="2" t="s">
        <v>27</v>
      </c>
      <c r="F274" s="2" t="s">
        <v>3</v>
      </c>
      <c r="G274" s="1">
        <v>1</v>
      </c>
      <c r="H274" s="1">
        <v>0</v>
      </c>
      <c r="I274" s="2" t="s">
        <v>1</v>
      </c>
      <c r="J274" s="1">
        <v>1</v>
      </c>
      <c r="K274" s="2" t="s">
        <v>2148</v>
      </c>
      <c r="L274" s="1">
        <v>0</v>
      </c>
      <c r="M274" s="1">
        <v>0</v>
      </c>
      <c r="N274" s="1">
        <v>0</v>
      </c>
    </row>
    <row r="275" spans="1:14">
      <c r="A275" s="1">
        <v>237</v>
      </c>
      <c r="B275" s="1">
        <v>156898</v>
      </c>
      <c r="C275" s="1" t="str">
        <f ca="1">VLOOKUP(B275,'Fichier FI (en entrée)'!B:E,3)</f>
        <v>VDVDWFZEVB</v>
      </c>
      <c r="D275" s="2" t="str">
        <f ca="1">VLOOKUP(B275,'Fichier FI (en entrée)'!B:E,4)</f>
        <v>Aypbvlqungiwo</v>
      </c>
      <c r="E275" s="2" t="s">
        <v>18</v>
      </c>
      <c r="F275" s="2" t="s">
        <v>3</v>
      </c>
      <c r="G275" s="1">
        <v>1</v>
      </c>
      <c r="H275" s="1">
        <v>0</v>
      </c>
      <c r="I275" s="2" t="s">
        <v>1</v>
      </c>
      <c r="J275" s="1">
        <v>1</v>
      </c>
      <c r="K275" s="2" t="s">
        <v>2148</v>
      </c>
      <c r="L275" s="1">
        <v>0</v>
      </c>
      <c r="M275" s="1">
        <v>0</v>
      </c>
      <c r="N275" s="1">
        <v>0</v>
      </c>
    </row>
    <row r="276" spans="1:14">
      <c r="A276" s="1">
        <v>237</v>
      </c>
      <c r="B276" s="1">
        <v>156903</v>
      </c>
      <c r="C276" s="1" t="str">
        <f ca="1">VLOOKUP(B276,'Fichier FI (en entrée)'!B:E,3)</f>
        <v>FBYXZPVHSI</v>
      </c>
      <c r="D276" s="2" t="str">
        <f ca="1">VLOOKUP(B276,'Fichier FI (en entrée)'!B:E,4)</f>
        <v>Qzzrnakqvvypc</v>
      </c>
      <c r="E276" s="2" t="s">
        <v>18</v>
      </c>
      <c r="F276" s="2" t="s">
        <v>3</v>
      </c>
      <c r="G276" s="1">
        <v>1</v>
      </c>
      <c r="H276" s="1">
        <v>0</v>
      </c>
      <c r="I276" s="2" t="s">
        <v>1</v>
      </c>
      <c r="J276" s="1">
        <v>1</v>
      </c>
      <c r="K276" s="2" t="s">
        <v>2148</v>
      </c>
      <c r="L276" s="1">
        <v>0</v>
      </c>
      <c r="M276" s="1">
        <v>0</v>
      </c>
      <c r="N276" s="1">
        <v>0</v>
      </c>
    </row>
    <row r="277" spans="1:14">
      <c r="A277" s="1">
        <v>237</v>
      </c>
      <c r="B277" s="1">
        <v>156979</v>
      </c>
      <c r="C277" s="1" t="str">
        <f ca="1">VLOOKUP(B277,'Fichier FI (en entrée)'!B:E,3)</f>
        <v>HLKIFPXRNI</v>
      </c>
      <c r="D277" s="2" t="str">
        <f ca="1">VLOOKUP(B277,'Fichier FI (en entrée)'!B:E,4)</f>
        <v>Jyjowhcoiyoyj</v>
      </c>
      <c r="E277" s="2" t="s">
        <v>27</v>
      </c>
      <c r="F277" s="2" t="s">
        <v>3</v>
      </c>
      <c r="G277" s="1">
        <v>1</v>
      </c>
      <c r="H277" s="1">
        <v>0</v>
      </c>
      <c r="I277" s="2" t="s">
        <v>1</v>
      </c>
      <c r="J277" s="1">
        <v>1</v>
      </c>
      <c r="K277" s="2" t="s">
        <v>2148</v>
      </c>
      <c r="L277" s="1">
        <v>0</v>
      </c>
      <c r="M277" s="1">
        <v>0</v>
      </c>
      <c r="N277" s="1">
        <v>0</v>
      </c>
    </row>
    <row r="278" spans="1:14">
      <c r="A278" s="1">
        <v>237</v>
      </c>
      <c r="B278" s="1">
        <v>157895</v>
      </c>
      <c r="C278" s="1" t="str">
        <f ca="1">VLOOKUP(B278,'Fichier FI (en entrée)'!B:E,3)</f>
        <v>QNAJDTDJPI</v>
      </c>
      <c r="D278" s="2" t="str">
        <f ca="1">VLOOKUP(B278,'Fichier FI (en entrée)'!B:E,4)</f>
        <v>Pbcjsijrffbtn</v>
      </c>
      <c r="E278" s="2" t="s">
        <v>31</v>
      </c>
      <c r="F278" s="2" t="s">
        <v>3</v>
      </c>
      <c r="G278" s="1">
        <v>1</v>
      </c>
      <c r="H278" s="1">
        <v>0</v>
      </c>
      <c r="I278" s="2" t="s">
        <v>1</v>
      </c>
      <c r="J278" s="1">
        <v>1</v>
      </c>
      <c r="K278" s="2" t="s">
        <v>2148</v>
      </c>
      <c r="L278" s="1">
        <v>0</v>
      </c>
      <c r="M278" s="1">
        <v>0</v>
      </c>
      <c r="N278" s="1">
        <v>0</v>
      </c>
    </row>
    <row r="279" spans="1:14">
      <c r="A279" s="1">
        <v>237</v>
      </c>
      <c r="B279" s="1">
        <v>160129</v>
      </c>
      <c r="C279" s="1" t="str">
        <f ca="1">VLOOKUP(B279,'Fichier FI (en entrée)'!B:E,3)</f>
        <v>LWGWRAMQJN</v>
      </c>
      <c r="D279" s="2" t="str">
        <f ca="1">VLOOKUP(B279,'Fichier FI (en entrée)'!B:E,4)</f>
        <v>Hfdfckfcsmpsd</v>
      </c>
      <c r="E279" s="2" t="s">
        <v>44</v>
      </c>
      <c r="F279" s="2" t="s">
        <v>3</v>
      </c>
      <c r="G279" s="1">
        <v>1</v>
      </c>
      <c r="H279" s="1">
        <v>0</v>
      </c>
      <c r="I279" s="2" t="s">
        <v>1</v>
      </c>
      <c r="J279" s="1">
        <v>1</v>
      </c>
      <c r="K279" s="2" t="s">
        <v>2148</v>
      </c>
      <c r="L279" s="1">
        <v>0</v>
      </c>
      <c r="M279" s="1">
        <v>0</v>
      </c>
      <c r="N279" s="1">
        <v>0</v>
      </c>
    </row>
    <row r="280" spans="1:14">
      <c r="A280" s="1">
        <v>237</v>
      </c>
      <c r="B280" s="1">
        <v>163729</v>
      </c>
      <c r="C280" s="1" t="str">
        <f ca="1">VLOOKUP(B280,'Fichier FI (en entrée)'!B:E,3)</f>
        <v>GPBUPMHOMQ</v>
      </c>
      <c r="D280" s="2" t="str">
        <f ca="1">VLOOKUP(B280,'Fichier FI (en entrée)'!B:E,4)</f>
        <v>Ziunrmdpicrpu</v>
      </c>
      <c r="E280" s="2" t="s">
        <v>19</v>
      </c>
      <c r="F280" s="2" t="s">
        <v>3</v>
      </c>
      <c r="G280" s="1">
        <v>1</v>
      </c>
      <c r="H280" s="1">
        <v>0</v>
      </c>
      <c r="I280" s="2" t="s">
        <v>1</v>
      </c>
      <c r="J280" s="1">
        <v>1</v>
      </c>
      <c r="K280" s="2" t="s">
        <v>2148</v>
      </c>
      <c r="L280" s="1">
        <v>0</v>
      </c>
      <c r="M280" s="1">
        <v>0</v>
      </c>
      <c r="N280" s="1">
        <v>0</v>
      </c>
    </row>
    <row r="281" spans="1:14">
      <c r="A281" s="1">
        <v>237</v>
      </c>
      <c r="B281" s="1">
        <v>163730</v>
      </c>
      <c r="C281" s="1" t="str">
        <f ca="1">VLOOKUP(B281,'Fichier FI (en entrée)'!B:E,3)</f>
        <v>EZHCLZDKVL</v>
      </c>
      <c r="D281" s="2" t="str">
        <f ca="1">VLOOKUP(B281,'Fichier FI (en entrée)'!B:E,4)</f>
        <v>Ccshdsynqclna</v>
      </c>
      <c r="E281" s="2" t="s">
        <v>25</v>
      </c>
      <c r="F281" s="2" t="s">
        <v>3</v>
      </c>
      <c r="G281" s="1">
        <v>1</v>
      </c>
      <c r="H281" s="1">
        <v>0</v>
      </c>
      <c r="I281" s="2" t="s">
        <v>1</v>
      </c>
      <c r="J281" s="1">
        <v>1</v>
      </c>
      <c r="K281" s="2" t="s">
        <v>2148</v>
      </c>
      <c r="L281" s="1">
        <v>0</v>
      </c>
      <c r="M281" s="1">
        <v>0</v>
      </c>
      <c r="N281" s="1">
        <v>0</v>
      </c>
    </row>
    <row r="282" spans="1:14">
      <c r="A282" s="1">
        <v>237</v>
      </c>
      <c r="B282" s="1">
        <v>163742</v>
      </c>
      <c r="C282" s="1" t="str">
        <f ca="1">VLOOKUP(B282,'Fichier FI (en entrée)'!B:E,3)</f>
        <v>MWCSEKGNSB</v>
      </c>
      <c r="D282" s="2" t="str">
        <f ca="1">VLOOKUP(B282,'Fichier FI (en entrée)'!B:E,4)</f>
        <v>Iihlflvonlvpx</v>
      </c>
      <c r="E282" s="2" t="s">
        <v>19</v>
      </c>
      <c r="F282" s="2" t="s">
        <v>3</v>
      </c>
      <c r="G282" s="1">
        <v>1</v>
      </c>
      <c r="H282" s="1">
        <v>0</v>
      </c>
      <c r="I282" s="2" t="s">
        <v>1</v>
      </c>
      <c r="J282" s="1">
        <v>1</v>
      </c>
      <c r="K282" s="2" t="s">
        <v>2148</v>
      </c>
      <c r="L282" s="1">
        <v>0</v>
      </c>
      <c r="M282" s="1">
        <v>0</v>
      </c>
      <c r="N282" s="1">
        <v>0</v>
      </c>
    </row>
    <row r="283" spans="1:14">
      <c r="A283" s="1">
        <v>237</v>
      </c>
      <c r="B283" s="1">
        <v>163778</v>
      </c>
      <c r="C283" s="1" t="str">
        <f ca="1">VLOOKUP(B283,'Fichier FI (en entrée)'!B:E,3)</f>
        <v>OWVMTFVRQD</v>
      </c>
      <c r="D283" s="2" t="str">
        <f ca="1">VLOOKUP(B283,'Fichier FI (en entrée)'!B:E,4)</f>
        <v>Aeuzmqkxeawrz</v>
      </c>
      <c r="E283" s="2" t="s">
        <v>30</v>
      </c>
      <c r="F283" s="2" t="s">
        <v>3</v>
      </c>
      <c r="G283" s="1">
        <v>1</v>
      </c>
      <c r="H283" s="1">
        <v>0</v>
      </c>
      <c r="I283" s="2" t="s">
        <v>1</v>
      </c>
      <c r="J283" s="1">
        <v>1</v>
      </c>
      <c r="K283" s="2" t="s">
        <v>2148</v>
      </c>
      <c r="L283" s="1">
        <v>0</v>
      </c>
      <c r="M283" s="1">
        <v>0</v>
      </c>
      <c r="N283" s="1">
        <v>0</v>
      </c>
    </row>
    <row r="284" spans="1:14">
      <c r="A284" s="1">
        <v>237</v>
      </c>
      <c r="B284" s="1">
        <v>163789</v>
      </c>
      <c r="C284" s="1" t="str">
        <f ca="1">VLOOKUP(B284,'Fichier FI (en entrée)'!B:E,3)</f>
        <v>HUTMSFSHEM</v>
      </c>
      <c r="D284" s="2" t="str">
        <f ca="1">VLOOKUP(B284,'Fichier FI (en entrée)'!B:E,4)</f>
        <v>Dpfoznanenqmb</v>
      </c>
      <c r="E284" s="2" t="s">
        <v>19</v>
      </c>
      <c r="F284" s="2" t="s">
        <v>3</v>
      </c>
      <c r="G284" s="1">
        <v>1</v>
      </c>
      <c r="H284" s="1">
        <v>0</v>
      </c>
      <c r="I284" s="2" t="s">
        <v>1</v>
      </c>
      <c r="J284" s="1">
        <v>1</v>
      </c>
      <c r="K284" s="2" t="s">
        <v>2148</v>
      </c>
      <c r="L284" s="1">
        <v>0</v>
      </c>
      <c r="M284" s="1">
        <v>0</v>
      </c>
      <c r="N284" s="1">
        <v>0</v>
      </c>
    </row>
    <row r="285" spans="1:14">
      <c r="A285" s="1">
        <v>237</v>
      </c>
      <c r="B285" s="1">
        <v>163822</v>
      </c>
      <c r="C285" s="1" t="str">
        <f ca="1">VLOOKUP(B285,'Fichier FI (en entrée)'!B:E,3)</f>
        <v>UMFSTLXHLZ</v>
      </c>
      <c r="D285" s="2" t="str">
        <f ca="1">VLOOKUP(B285,'Fichier FI (en entrée)'!B:E,4)</f>
        <v>Vrdjrvmxppouh</v>
      </c>
      <c r="E285" s="2" t="s">
        <v>14</v>
      </c>
      <c r="F285" s="2" t="s">
        <v>3</v>
      </c>
      <c r="G285" s="1">
        <v>1</v>
      </c>
      <c r="H285" s="1">
        <v>0</v>
      </c>
      <c r="I285" s="2" t="s">
        <v>1</v>
      </c>
      <c r="J285" s="1">
        <v>1</v>
      </c>
      <c r="K285" s="2" t="s">
        <v>2148</v>
      </c>
      <c r="L285" s="1">
        <v>0</v>
      </c>
      <c r="M285" s="1">
        <v>0</v>
      </c>
      <c r="N285" s="1">
        <v>0</v>
      </c>
    </row>
    <row r="286" spans="1:14">
      <c r="A286" s="1">
        <v>237</v>
      </c>
      <c r="B286" s="1">
        <v>163827</v>
      </c>
      <c r="C286" s="1" t="str">
        <f ca="1">VLOOKUP(B286,'Fichier FI (en entrée)'!B:E,3)</f>
        <v>MOYEQBUYAT</v>
      </c>
      <c r="D286" s="2" t="str">
        <f ca="1">VLOOKUP(B286,'Fichier FI (en entrée)'!B:E,4)</f>
        <v>Hzsaxsxwnfaoe</v>
      </c>
      <c r="E286" s="2" t="s">
        <v>32</v>
      </c>
      <c r="F286" s="2" t="s">
        <v>3</v>
      </c>
      <c r="G286" s="1">
        <v>1</v>
      </c>
      <c r="H286" s="1">
        <v>0</v>
      </c>
      <c r="I286" s="2" t="s">
        <v>1</v>
      </c>
      <c r="J286" s="1">
        <v>1</v>
      </c>
      <c r="K286" s="2" t="s">
        <v>2148</v>
      </c>
      <c r="L286" s="1">
        <v>0</v>
      </c>
      <c r="M286" s="1">
        <v>0</v>
      </c>
      <c r="N286" s="1">
        <v>0</v>
      </c>
    </row>
    <row r="287" spans="1:14">
      <c r="A287" s="1">
        <v>237</v>
      </c>
      <c r="B287" s="1">
        <v>163855</v>
      </c>
      <c r="C287" s="1" t="str">
        <f ca="1">VLOOKUP(B287,'Fichier FI (en entrée)'!B:E,3)</f>
        <v>WISAMXVHAI</v>
      </c>
      <c r="D287" s="2" t="str">
        <f ca="1">VLOOKUP(B287,'Fichier FI (en entrée)'!B:E,4)</f>
        <v>Eafotkalbukxq</v>
      </c>
      <c r="E287" s="2" t="s">
        <v>30</v>
      </c>
      <c r="F287" s="2" t="s">
        <v>3</v>
      </c>
      <c r="G287" s="1">
        <v>1</v>
      </c>
      <c r="H287" s="1">
        <v>0</v>
      </c>
      <c r="I287" s="2" t="s">
        <v>1</v>
      </c>
      <c r="J287" s="1">
        <v>1</v>
      </c>
      <c r="K287" s="2" t="s">
        <v>2148</v>
      </c>
      <c r="L287" s="1">
        <v>0</v>
      </c>
      <c r="M287" s="1">
        <v>0</v>
      </c>
      <c r="N287" s="1">
        <v>0</v>
      </c>
    </row>
    <row r="288" spans="1:14">
      <c r="A288" s="1">
        <v>237</v>
      </c>
      <c r="B288" s="1">
        <v>163915</v>
      </c>
      <c r="C288" s="1" t="str">
        <f ca="1">VLOOKUP(B288,'Fichier FI (en entrée)'!B:E,3)</f>
        <v>HIBWIPHGRP</v>
      </c>
      <c r="D288" s="2" t="str">
        <f ca="1">VLOOKUP(B288,'Fichier FI (en entrée)'!B:E,4)</f>
        <v>Dgbspmmkbjrzl</v>
      </c>
      <c r="E288" s="2" t="s">
        <v>45</v>
      </c>
      <c r="F288" s="2" t="s">
        <v>3</v>
      </c>
      <c r="G288" s="1">
        <v>1</v>
      </c>
      <c r="H288" s="1">
        <v>0</v>
      </c>
      <c r="I288" s="2" t="s">
        <v>1</v>
      </c>
      <c r="J288" s="1">
        <v>1</v>
      </c>
      <c r="K288" s="2" t="s">
        <v>2148</v>
      </c>
      <c r="L288" s="1">
        <v>0</v>
      </c>
      <c r="M288" s="1">
        <v>0</v>
      </c>
      <c r="N288" s="1">
        <v>0</v>
      </c>
    </row>
    <row r="289" spans="1:14">
      <c r="A289" s="1">
        <v>237</v>
      </c>
      <c r="B289" s="1">
        <v>163929</v>
      </c>
      <c r="C289" s="1" t="str">
        <f ca="1">VLOOKUP(B289,'Fichier FI (en entrée)'!B:E,3)</f>
        <v>PVXSSIBLJW</v>
      </c>
      <c r="D289" s="2" t="str">
        <f ca="1">VLOOKUP(B289,'Fichier FI (en entrée)'!B:E,4)</f>
        <v>Thzhzxsawkyeh</v>
      </c>
      <c r="E289" s="2" t="s">
        <v>45</v>
      </c>
      <c r="F289" s="2" t="s">
        <v>3</v>
      </c>
      <c r="G289" s="1">
        <v>1</v>
      </c>
      <c r="H289" s="1">
        <v>0</v>
      </c>
      <c r="I289" s="2" t="s">
        <v>1</v>
      </c>
      <c r="J289" s="1">
        <v>1</v>
      </c>
      <c r="K289" s="2" t="s">
        <v>2148</v>
      </c>
      <c r="L289" s="1">
        <v>0</v>
      </c>
      <c r="M289" s="1">
        <v>0</v>
      </c>
      <c r="N289" s="1">
        <v>0</v>
      </c>
    </row>
    <row r="290" spans="1:14">
      <c r="A290" s="1">
        <v>237</v>
      </c>
      <c r="B290" s="1">
        <v>165313</v>
      </c>
      <c r="C290" s="1" t="str">
        <f ca="1">VLOOKUP(B290,'Fichier FI (en entrée)'!B:E,3)</f>
        <v>RINURPCURA</v>
      </c>
      <c r="D290" s="2" t="str">
        <f ca="1">VLOOKUP(B290,'Fichier FI (en entrée)'!B:E,4)</f>
        <v>Iyigvdoynmete</v>
      </c>
      <c r="E290" s="2" t="s">
        <v>19</v>
      </c>
      <c r="F290" s="2" t="s">
        <v>3</v>
      </c>
      <c r="G290" s="1">
        <v>1</v>
      </c>
      <c r="H290" s="1">
        <v>0</v>
      </c>
      <c r="I290" s="2" t="s">
        <v>1</v>
      </c>
      <c r="J290" s="1">
        <v>1</v>
      </c>
      <c r="K290" s="2" t="s">
        <v>2148</v>
      </c>
      <c r="L290" s="1">
        <v>0</v>
      </c>
      <c r="M290" s="1">
        <v>0</v>
      </c>
      <c r="N290" s="1">
        <v>0</v>
      </c>
    </row>
    <row r="291" spans="1:14">
      <c r="A291" s="1">
        <v>237</v>
      </c>
      <c r="B291" s="1">
        <v>166347</v>
      </c>
      <c r="C291" s="1" t="str">
        <f ca="1">VLOOKUP(B291,'Fichier FI (en entrée)'!B:E,3)</f>
        <v>MMEWZVWUDL</v>
      </c>
      <c r="D291" s="2" t="str">
        <f ca="1">VLOOKUP(B291,'Fichier FI (en entrée)'!B:E,4)</f>
        <v>Xfsxvpnboattx</v>
      </c>
      <c r="E291" s="2" t="s">
        <v>19</v>
      </c>
      <c r="F291" s="2" t="s">
        <v>3</v>
      </c>
      <c r="G291" s="1">
        <v>1</v>
      </c>
      <c r="H291" s="1">
        <v>0</v>
      </c>
      <c r="I291" s="2" t="s">
        <v>1</v>
      </c>
      <c r="J291" s="1">
        <v>1</v>
      </c>
      <c r="K291" s="2" t="s">
        <v>2148</v>
      </c>
      <c r="L291" s="1">
        <v>0</v>
      </c>
      <c r="M291" s="1">
        <v>0</v>
      </c>
      <c r="N291" s="1">
        <v>0</v>
      </c>
    </row>
    <row r="292" spans="1:14">
      <c r="A292" s="1">
        <v>237</v>
      </c>
      <c r="B292" s="1">
        <v>166934</v>
      </c>
      <c r="C292" s="1" t="str">
        <f ca="1">VLOOKUP(B292,'Fichier FI (en entrée)'!B:E,3)</f>
        <v>PEZJZYUTPW</v>
      </c>
      <c r="D292" s="2" t="str">
        <f ca="1">VLOOKUP(B292,'Fichier FI (en entrée)'!B:E,4)</f>
        <v>Slooykmkxjgui</v>
      </c>
      <c r="E292" s="2" t="s">
        <v>22</v>
      </c>
      <c r="F292" s="2" t="s">
        <v>3</v>
      </c>
      <c r="G292" s="1">
        <v>1</v>
      </c>
      <c r="H292" s="1">
        <v>0</v>
      </c>
      <c r="I292" s="2" t="s">
        <v>1</v>
      </c>
      <c r="J292" s="1">
        <v>1</v>
      </c>
      <c r="K292" s="2" t="s">
        <v>2148</v>
      </c>
      <c r="L292" s="1">
        <v>0</v>
      </c>
      <c r="M292" s="1">
        <v>0</v>
      </c>
      <c r="N292" s="1">
        <v>0</v>
      </c>
    </row>
    <row r="293" spans="1:14">
      <c r="A293" s="1">
        <v>237</v>
      </c>
      <c r="B293" s="1">
        <v>167327</v>
      </c>
      <c r="C293" s="1" t="str">
        <f ca="1">VLOOKUP(B293,'Fichier FI (en entrée)'!B:E,3)</f>
        <v>YOEADVPCNW</v>
      </c>
      <c r="D293" s="2" t="str">
        <f ca="1">VLOOKUP(B293,'Fichier FI (en entrée)'!B:E,4)</f>
        <v>Yflhpdmgehmnn</v>
      </c>
      <c r="E293" s="2" t="s">
        <v>27</v>
      </c>
      <c r="F293" s="2" t="s">
        <v>3</v>
      </c>
      <c r="G293" s="1">
        <v>1</v>
      </c>
      <c r="H293" s="1">
        <v>0</v>
      </c>
      <c r="I293" s="2" t="s">
        <v>1</v>
      </c>
      <c r="J293" s="1">
        <v>1</v>
      </c>
      <c r="K293" s="2" t="s">
        <v>2148</v>
      </c>
      <c r="L293" s="1">
        <v>0</v>
      </c>
      <c r="M293" s="1">
        <v>0</v>
      </c>
      <c r="N293" s="1">
        <v>0</v>
      </c>
    </row>
    <row r="294" spans="1:14">
      <c r="A294" s="1">
        <v>237</v>
      </c>
      <c r="B294" s="1">
        <v>167553</v>
      </c>
      <c r="C294" s="1" t="str">
        <f ca="1">VLOOKUP(B294,'Fichier FI (en entrée)'!B:E,3)</f>
        <v>HNYTDZNKTO</v>
      </c>
      <c r="D294" s="2" t="str">
        <f ca="1">VLOOKUP(B294,'Fichier FI (en entrée)'!B:E,4)</f>
        <v>Zzlryvjzglefk</v>
      </c>
      <c r="E294" s="2" t="s">
        <v>31</v>
      </c>
      <c r="F294" s="2" t="s">
        <v>3</v>
      </c>
      <c r="G294" s="1">
        <v>1</v>
      </c>
      <c r="H294" s="1">
        <v>0</v>
      </c>
      <c r="I294" s="2" t="s">
        <v>1</v>
      </c>
      <c r="J294" s="1">
        <v>1</v>
      </c>
      <c r="K294" s="2" t="s">
        <v>2148</v>
      </c>
      <c r="L294" s="1">
        <v>0</v>
      </c>
      <c r="M294" s="1">
        <v>0</v>
      </c>
      <c r="N294" s="1">
        <v>0</v>
      </c>
    </row>
    <row r="295" spans="1:14">
      <c r="A295" s="1">
        <v>237</v>
      </c>
      <c r="B295" s="1">
        <v>168864</v>
      </c>
      <c r="C295" s="1" t="str">
        <f ca="1">VLOOKUP(B295,'Fichier FI (en entrée)'!B:E,3)</f>
        <v>VMXGLJSMVS</v>
      </c>
      <c r="D295" s="2" t="str">
        <f ca="1">VLOOKUP(B295,'Fichier FI (en entrée)'!B:E,4)</f>
        <v>Wjcetdqwhsqna</v>
      </c>
      <c r="E295" s="2" t="s">
        <v>19</v>
      </c>
      <c r="F295" s="2" t="s">
        <v>3</v>
      </c>
      <c r="G295" s="1">
        <v>1</v>
      </c>
      <c r="H295" s="1">
        <v>0</v>
      </c>
      <c r="I295" s="2" t="s">
        <v>1</v>
      </c>
      <c r="J295" s="1">
        <v>1</v>
      </c>
      <c r="K295" s="2" t="s">
        <v>2148</v>
      </c>
      <c r="L295" s="1">
        <v>0</v>
      </c>
      <c r="M295" s="1">
        <v>0</v>
      </c>
      <c r="N295" s="1">
        <v>0</v>
      </c>
    </row>
    <row r="296" spans="1:14">
      <c r="A296" s="1">
        <v>237</v>
      </c>
      <c r="B296" s="1">
        <v>168865</v>
      </c>
      <c r="C296" s="1" t="str">
        <f ca="1">VLOOKUP(B296,'Fichier FI (en entrée)'!B:E,3)</f>
        <v>XHTQDCJPZS</v>
      </c>
      <c r="D296" s="2" t="str">
        <f ca="1">VLOOKUP(B296,'Fichier FI (en entrée)'!B:E,4)</f>
        <v>Gbdvjctwmpkms</v>
      </c>
      <c r="E296" s="2" t="s">
        <v>19</v>
      </c>
      <c r="F296" s="2" t="s">
        <v>3</v>
      </c>
      <c r="G296" s="1">
        <v>1</v>
      </c>
      <c r="H296" s="1">
        <v>0</v>
      </c>
      <c r="I296" s="2" t="s">
        <v>1</v>
      </c>
      <c r="J296" s="1">
        <v>1</v>
      </c>
      <c r="K296" s="2" t="s">
        <v>2148</v>
      </c>
      <c r="L296" s="1">
        <v>0</v>
      </c>
      <c r="M296" s="1">
        <v>0</v>
      </c>
      <c r="N296" s="1">
        <v>0</v>
      </c>
    </row>
    <row r="297" spans="1:14">
      <c r="A297" s="1">
        <v>237</v>
      </c>
      <c r="B297" s="1">
        <v>169851</v>
      </c>
      <c r="C297" s="1" t="str">
        <f ca="1">VLOOKUP(B297,'Fichier FI (en entrée)'!B:E,3)</f>
        <v>RFYMCOQLQD</v>
      </c>
      <c r="D297" s="2" t="str">
        <f ca="1">VLOOKUP(B297,'Fichier FI (en entrée)'!B:E,4)</f>
        <v>Bvnkxiqfygzxn</v>
      </c>
      <c r="E297" s="2" t="s">
        <v>19</v>
      </c>
      <c r="F297" s="2" t="s">
        <v>3</v>
      </c>
      <c r="G297" s="1">
        <v>1</v>
      </c>
      <c r="H297" s="1">
        <v>0</v>
      </c>
      <c r="I297" s="2" t="s">
        <v>1</v>
      </c>
      <c r="J297" s="1">
        <v>1</v>
      </c>
      <c r="K297" s="2" t="s">
        <v>2148</v>
      </c>
      <c r="L297" s="1">
        <v>0</v>
      </c>
      <c r="M297" s="1">
        <v>0</v>
      </c>
      <c r="N297" s="1">
        <v>0</v>
      </c>
    </row>
    <row r="298" spans="1:14">
      <c r="A298" s="1">
        <v>237</v>
      </c>
      <c r="B298" s="1">
        <v>169895</v>
      </c>
      <c r="C298" s="1" t="str">
        <f ca="1">VLOOKUP(B298,'Fichier FI (en entrée)'!B:E,3)</f>
        <v>GFVDNSKMDV</v>
      </c>
      <c r="D298" s="2" t="str">
        <f ca="1">VLOOKUP(B298,'Fichier FI (en entrée)'!B:E,4)</f>
        <v>Neqyhlbuqalcu</v>
      </c>
      <c r="E298" s="2" t="s">
        <v>20</v>
      </c>
      <c r="F298" s="2" t="s">
        <v>3</v>
      </c>
      <c r="G298" s="1">
        <v>1</v>
      </c>
      <c r="H298" s="1">
        <v>0</v>
      </c>
      <c r="I298" s="2" t="s">
        <v>1</v>
      </c>
      <c r="J298" s="1">
        <v>1</v>
      </c>
      <c r="K298" s="2" t="s">
        <v>2148</v>
      </c>
      <c r="L298" s="1">
        <v>0</v>
      </c>
      <c r="M298" s="1">
        <v>0</v>
      </c>
      <c r="N298" s="1">
        <v>0</v>
      </c>
    </row>
    <row r="299" spans="1:14">
      <c r="A299" s="1">
        <v>237</v>
      </c>
      <c r="B299" s="1">
        <v>169926</v>
      </c>
      <c r="C299" s="1" t="str">
        <f ca="1">VLOOKUP(B299,'Fichier FI (en entrée)'!B:E,3)</f>
        <v>QGEXJRYYBY</v>
      </c>
      <c r="D299" s="2" t="str">
        <f ca="1">VLOOKUP(B299,'Fichier FI (en entrée)'!B:E,4)</f>
        <v>Kbeggublrayhy</v>
      </c>
      <c r="E299" s="2" t="s">
        <v>20</v>
      </c>
      <c r="F299" s="2" t="s">
        <v>3</v>
      </c>
      <c r="G299" s="1">
        <v>1</v>
      </c>
      <c r="H299" s="1">
        <v>0</v>
      </c>
      <c r="I299" s="2" t="s">
        <v>1</v>
      </c>
      <c r="J299" s="1">
        <v>1</v>
      </c>
      <c r="K299" s="2" t="s">
        <v>2148</v>
      </c>
      <c r="L299" s="1">
        <v>0</v>
      </c>
      <c r="M299" s="1">
        <v>0</v>
      </c>
      <c r="N299" s="1">
        <v>0</v>
      </c>
    </row>
    <row r="300" spans="1:14">
      <c r="A300" s="1">
        <v>237</v>
      </c>
      <c r="B300" s="1">
        <v>169954</v>
      </c>
      <c r="C300" s="1" t="str">
        <f ca="1">VLOOKUP(B300,'Fichier FI (en entrée)'!B:E,3)</f>
        <v>UWFBRPYNQC</v>
      </c>
      <c r="D300" s="2" t="str">
        <f ca="1">VLOOKUP(B300,'Fichier FI (en entrée)'!B:E,4)</f>
        <v>Vcuwkiayssidy</v>
      </c>
      <c r="E300" s="2" t="s">
        <v>20</v>
      </c>
      <c r="F300" s="2" t="s">
        <v>3</v>
      </c>
      <c r="G300" s="1">
        <v>1</v>
      </c>
      <c r="H300" s="1">
        <v>0</v>
      </c>
      <c r="I300" s="2" t="s">
        <v>1</v>
      </c>
      <c r="J300" s="1">
        <v>1</v>
      </c>
      <c r="K300" s="2" t="s">
        <v>2148</v>
      </c>
      <c r="L300" s="1">
        <v>0</v>
      </c>
      <c r="M300" s="1">
        <v>0</v>
      </c>
      <c r="N300" s="1">
        <v>0</v>
      </c>
    </row>
    <row r="301" spans="1:14">
      <c r="A301" s="1">
        <v>237</v>
      </c>
      <c r="B301" s="1">
        <v>169984</v>
      </c>
      <c r="C301" s="1" t="str">
        <f ca="1">VLOOKUP(B301,'Fichier FI (en entrée)'!B:E,3)</f>
        <v>EKMGWDJNES</v>
      </c>
      <c r="D301" s="2" t="str">
        <f ca="1">VLOOKUP(B301,'Fichier FI (en entrée)'!B:E,4)</f>
        <v>Svmuaumdsktjf</v>
      </c>
      <c r="E301" s="2" t="s">
        <v>38</v>
      </c>
      <c r="F301" s="2" t="s">
        <v>3</v>
      </c>
      <c r="G301" s="1">
        <v>1</v>
      </c>
      <c r="H301" s="1">
        <v>0</v>
      </c>
      <c r="I301" s="2" t="s">
        <v>1</v>
      </c>
      <c r="J301" s="1">
        <v>1</v>
      </c>
      <c r="K301" s="2" t="s">
        <v>2148</v>
      </c>
      <c r="L301" s="1">
        <v>0</v>
      </c>
      <c r="M301" s="1">
        <v>0</v>
      </c>
      <c r="N301" s="1">
        <v>0</v>
      </c>
    </row>
    <row r="302" spans="1:14">
      <c r="A302" s="1">
        <v>237</v>
      </c>
      <c r="B302" s="1">
        <v>170495</v>
      </c>
      <c r="C302" s="1" t="str">
        <f ca="1">VLOOKUP(B302,'Fichier FI (en entrée)'!B:E,3)</f>
        <v>CNXEGVEANF</v>
      </c>
      <c r="D302" s="2" t="str">
        <f ca="1">VLOOKUP(B302,'Fichier FI (en entrée)'!B:E,4)</f>
        <v>Nefkibbaahbsg</v>
      </c>
      <c r="E302" s="2" t="s">
        <v>25</v>
      </c>
      <c r="F302" s="2" t="s">
        <v>3</v>
      </c>
      <c r="G302" s="1">
        <v>1</v>
      </c>
      <c r="H302" s="1">
        <v>0</v>
      </c>
      <c r="I302" s="2" t="s">
        <v>1</v>
      </c>
      <c r="J302" s="1">
        <v>1</v>
      </c>
      <c r="K302" s="2" t="s">
        <v>2148</v>
      </c>
      <c r="L302" s="1">
        <v>0</v>
      </c>
      <c r="M302" s="1">
        <v>0</v>
      </c>
      <c r="N302" s="1">
        <v>0</v>
      </c>
    </row>
    <row r="303" spans="1:14">
      <c r="A303" s="1">
        <v>237</v>
      </c>
      <c r="B303" s="1">
        <v>170514</v>
      </c>
      <c r="C303" s="1" t="str">
        <f ca="1">VLOOKUP(B303,'Fichier FI (en entrée)'!B:E,3)</f>
        <v>CQYATPOEFH</v>
      </c>
      <c r="D303" s="2" t="str">
        <f ca="1">VLOOKUP(B303,'Fichier FI (en entrée)'!B:E,4)</f>
        <v>Kfblgafboouth</v>
      </c>
      <c r="E303" s="2" t="s">
        <v>18</v>
      </c>
      <c r="F303" s="2" t="s">
        <v>3</v>
      </c>
      <c r="G303" s="1">
        <v>1</v>
      </c>
      <c r="H303" s="1">
        <v>0</v>
      </c>
      <c r="I303" s="2" t="s">
        <v>1</v>
      </c>
      <c r="J303" s="1">
        <v>1</v>
      </c>
      <c r="K303" s="2" t="s">
        <v>2148</v>
      </c>
      <c r="L303" s="1">
        <v>0</v>
      </c>
      <c r="M303" s="1">
        <v>0</v>
      </c>
      <c r="N303" s="1">
        <v>0</v>
      </c>
    </row>
    <row r="304" spans="1:14">
      <c r="A304" s="1">
        <v>237</v>
      </c>
      <c r="B304" s="1">
        <v>170541</v>
      </c>
      <c r="C304" s="1" t="str">
        <f ca="1">VLOOKUP(B304,'Fichier FI (en entrée)'!B:E,3)</f>
        <v>ZZTZFMGEXG</v>
      </c>
      <c r="D304" s="2" t="str">
        <f ca="1">VLOOKUP(B304,'Fichier FI (en entrée)'!B:E,4)</f>
        <v>Oxffwaxoyzfxp</v>
      </c>
      <c r="E304" s="2" t="s">
        <v>27</v>
      </c>
      <c r="F304" s="2" t="s">
        <v>3</v>
      </c>
      <c r="G304" s="1">
        <v>1</v>
      </c>
      <c r="H304" s="1">
        <v>0</v>
      </c>
      <c r="I304" s="2" t="s">
        <v>1</v>
      </c>
      <c r="J304" s="1">
        <v>1</v>
      </c>
      <c r="K304" s="2" t="s">
        <v>2148</v>
      </c>
      <c r="L304" s="1">
        <v>0</v>
      </c>
      <c r="M304" s="1">
        <v>0</v>
      </c>
      <c r="N304" s="1">
        <v>0</v>
      </c>
    </row>
    <row r="305" spans="1:14">
      <c r="A305" s="1">
        <v>237</v>
      </c>
      <c r="B305" s="1">
        <v>170549</v>
      </c>
      <c r="C305" s="1" t="str">
        <f ca="1">VLOOKUP(B305,'Fichier FI (en entrée)'!B:E,3)</f>
        <v>EEXECJFFWO</v>
      </c>
      <c r="D305" s="2" t="str">
        <f ca="1">VLOOKUP(B305,'Fichier FI (en entrée)'!B:E,4)</f>
        <v>Ifdzhilutpvsc</v>
      </c>
      <c r="E305" s="2" t="s">
        <v>27</v>
      </c>
      <c r="F305" s="2" t="s">
        <v>3</v>
      </c>
      <c r="G305" s="1">
        <v>1</v>
      </c>
      <c r="H305" s="1">
        <v>0</v>
      </c>
      <c r="I305" s="2" t="s">
        <v>1</v>
      </c>
      <c r="J305" s="1">
        <v>1</v>
      </c>
      <c r="K305" s="2" t="s">
        <v>2148</v>
      </c>
      <c r="L305" s="1">
        <v>0</v>
      </c>
      <c r="M305" s="1">
        <v>0</v>
      </c>
      <c r="N305" s="1">
        <v>0</v>
      </c>
    </row>
    <row r="306" spans="1:14">
      <c r="A306" s="1">
        <v>237</v>
      </c>
      <c r="B306" s="1">
        <v>170580</v>
      </c>
      <c r="C306" s="1" t="str">
        <f ca="1">VLOOKUP(B306,'Fichier FI (en entrée)'!B:E,3)</f>
        <v>NSTYNPLHFF</v>
      </c>
      <c r="D306" s="2" t="str">
        <f ca="1">VLOOKUP(B306,'Fichier FI (en entrée)'!B:E,4)</f>
        <v>Qmknsmnlmupth</v>
      </c>
      <c r="E306" s="2" t="s">
        <v>27</v>
      </c>
      <c r="F306" s="2" t="s">
        <v>3</v>
      </c>
      <c r="G306" s="1">
        <v>1</v>
      </c>
      <c r="H306" s="1">
        <v>0</v>
      </c>
      <c r="I306" s="2" t="s">
        <v>1</v>
      </c>
      <c r="J306" s="1">
        <v>1</v>
      </c>
      <c r="K306" s="2" t="s">
        <v>2148</v>
      </c>
      <c r="L306" s="1">
        <v>0</v>
      </c>
      <c r="M306" s="1">
        <v>0</v>
      </c>
      <c r="N306" s="1">
        <v>0</v>
      </c>
    </row>
    <row r="307" spans="1:14">
      <c r="A307" s="1">
        <v>237</v>
      </c>
      <c r="B307" s="1">
        <v>170679</v>
      </c>
      <c r="C307" s="1" t="str">
        <f ca="1">VLOOKUP(B307,'Fichier FI (en entrée)'!B:E,3)</f>
        <v>TVUEIOBDFD</v>
      </c>
      <c r="D307" s="2" t="str">
        <f ca="1">VLOOKUP(B307,'Fichier FI (en entrée)'!B:E,4)</f>
        <v>Ltndbnodvauhw</v>
      </c>
      <c r="E307" s="2" t="s">
        <v>27</v>
      </c>
      <c r="F307" s="2" t="s">
        <v>3</v>
      </c>
      <c r="G307" s="1">
        <v>1</v>
      </c>
      <c r="H307" s="1">
        <v>0</v>
      </c>
      <c r="I307" s="2" t="s">
        <v>1</v>
      </c>
      <c r="J307" s="1">
        <v>1</v>
      </c>
      <c r="K307" s="2" t="s">
        <v>2148</v>
      </c>
      <c r="L307" s="1">
        <v>0</v>
      </c>
      <c r="M307" s="1">
        <v>0</v>
      </c>
      <c r="N307" s="1">
        <v>0</v>
      </c>
    </row>
    <row r="308" spans="1:14">
      <c r="A308" s="1">
        <v>237</v>
      </c>
      <c r="B308" s="1">
        <v>170723</v>
      </c>
      <c r="C308" s="1" t="str">
        <f ca="1">VLOOKUP(B308,'Fichier FI (en entrée)'!B:E,3)</f>
        <v>NLOBNBFVZB</v>
      </c>
      <c r="D308" s="2" t="str">
        <f ca="1">VLOOKUP(B308,'Fichier FI (en entrée)'!B:E,4)</f>
        <v>Lneujxzfjgowf</v>
      </c>
      <c r="E308" s="2" t="s">
        <v>14</v>
      </c>
      <c r="F308" s="2" t="s">
        <v>3</v>
      </c>
      <c r="G308" s="1">
        <v>1</v>
      </c>
      <c r="H308" s="1">
        <v>0</v>
      </c>
      <c r="I308" s="2" t="s">
        <v>1</v>
      </c>
      <c r="J308" s="1">
        <v>1</v>
      </c>
      <c r="K308" s="2" t="s">
        <v>2148</v>
      </c>
      <c r="L308" s="1">
        <v>0</v>
      </c>
      <c r="M308" s="1">
        <v>0</v>
      </c>
      <c r="N308" s="1">
        <v>0</v>
      </c>
    </row>
    <row r="309" spans="1:14">
      <c r="A309" s="1">
        <v>237</v>
      </c>
      <c r="B309" s="1">
        <v>170924</v>
      </c>
      <c r="C309" s="1" t="str">
        <f ca="1">VLOOKUP(B309,'Fichier FI (en entrée)'!B:E,3)</f>
        <v>IUNMNJKGRX</v>
      </c>
      <c r="D309" s="2" t="str">
        <f ca="1">VLOOKUP(B309,'Fichier FI (en entrée)'!B:E,4)</f>
        <v>Iefrzrdcycmsc</v>
      </c>
      <c r="E309" s="2" t="s">
        <v>14</v>
      </c>
      <c r="F309" s="2" t="s">
        <v>3</v>
      </c>
      <c r="G309" s="1">
        <v>1</v>
      </c>
      <c r="H309" s="1">
        <v>0</v>
      </c>
      <c r="I309" s="2" t="s">
        <v>1</v>
      </c>
      <c r="J309" s="1">
        <v>1</v>
      </c>
      <c r="K309" s="2" t="s">
        <v>2148</v>
      </c>
      <c r="L309" s="1">
        <v>0</v>
      </c>
      <c r="M309" s="1">
        <v>0</v>
      </c>
      <c r="N309" s="1">
        <v>0</v>
      </c>
    </row>
    <row r="310" spans="1:14">
      <c r="A310" s="1">
        <v>237</v>
      </c>
      <c r="B310" s="1">
        <v>171000</v>
      </c>
      <c r="C310" s="1" t="str">
        <f ca="1">VLOOKUP(B310,'Fichier FI (en entrée)'!B:E,3)</f>
        <v>ZFDRXCGKRY</v>
      </c>
      <c r="D310" s="2" t="str">
        <f ca="1">VLOOKUP(B310,'Fichier FI (en entrée)'!B:E,4)</f>
        <v>Dupoghilfuhaw</v>
      </c>
      <c r="E310" s="2" t="s">
        <v>14</v>
      </c>
      <c r="F310" s="2" t="s">
        <v>3</v>
      </c>
      <c r="G310" s="1">
        <v>1</v>
      </c>
      <c r="H310" s="1">
        <v>0</v>
      </c>
      <c r="I310" s="2" t="s">
        <v>1</v>
      </c>
      <c r="J310" s="1">
        <v>1</v>
      </c>
      <c r="K310" s="2" t="s">
        <v>2148</v>
      </c>
      <c r="L310" s="1">
        <v>0</v>
      </c>
      <c r="M310" s="1">
        <v>0</v>
      </c>
      <c r="N310" s="1">
        <v>0</v>
      </c>
    </row>
    <row r="311" spans="1:14">
      <c r="A311" s="1">
        <v>237</v>
      </c>
      <c r="B311" s="1">
        <v>171001</v>
      </c>
      <c r="C311" s="1" t="str">
        <f ca="1">VLOOKUP(B311,'Fichier FI (en entrée)'!B:E,3)</f>
        <v>ONHTSNGJMK</v>
      </c>
      <c r="D311" s="2" t="str">
        <f ca="1">VLOOKUP(B311,'Fichier FI (en entrée)'!B:E,4)</f>
        <v>Hxejbiyhydwcy</v>
      </c>
      <c r="E311" s="2" t="s">
        <v>18</v>
      </c>
      <c r="F311" s="2" t="s">
        <v>3</v>
      </c>
      <c r="G311" s="1">
        <v>1</v>
      </c>
      <c r="H311" s="1">
        <v>0</v>
      </c>
      <c r="I311" s="2" t="s">
        <v>1</v>
      </c>
      <c r="J311" s="1">
        <v>1</v>
      </c>
      <c r="K311" s="2" t="s">
        <v>2148</v>
      </c>
      <c r="L311" s="1">
        <v>0</v>
      </c>
      <c r="M311" s="1">
        <v>0</v>
      </c>
      <c r="N311" s="1">
        <v>0</v>
      </c>
    </row>
    <row r="312" spans="1:14">
      <c r="A312" s="1">
        <v>237</v>
      </c>
      <c r="B312" s="1">
        <v>171023</v>
      </c>
      <c r="C312" s="1" t="str">
        <f ca="1">VLOOKUP(B312,'Fichier FI (en entrée)'!B:E,3)</f>
        <v>YJWJYTDQPI</v>
      </c>
      <c r="D312" s="2" t="str">
        <f ca="1">VLOOKUP(B312,'Fichier FI (en entrée)'!B:E,4)</f>
        <v>Xkyxkezfowfpn</v>
      </c>
      <c r="E312" s="2" t="s">
        <v>14</v>
      </c>
      <c r="F312" s="2" t="s">
        <v>3</v>
      </c>
      <c r="G312" s="1">
        <v>1</v>
      </c>
      <c r="H312" s="1">
        <v>0</v>
      </c>
      <c r="I312" s="2" t="s">
        <v>1</v>
      </c>
      <c r="J312" s="1">
        <v>1</v>
      </c>
      <c r="K312" s="2" t="s">
        <v>2148</v>
      </c>
      <c r="L312" s="1">
        <v>0</v>
      </c>
      <c r="M312" s="1">
        <v>0</v>
      </c>
      <c r="N312" s="1">
        <v>0</v>
      </c>
    </row>
    <row r="313" spans="1:14">
      <c r="A313" s="1">
        <v>237</v>
      </c>
      <c r="B313" s="1">
        <v>173289</v>
      </c>
      <c r="C313" s="1" t="str">
        <f ca="1">VLOOKUP(B313,'Fichier FI (en entrée)'!B:E,3)</f>
        <v>OHCAQTBAOK</v>
      </c>
      <c r="D313" s="2" t="str">
        <f ca="1">VLOOKUP(B313,'Fichier FI (en entrée)'!B:E,4)</f>
        <v>Wlndbtgrmwhft</v>
      </c>
      <c r="E313" s="2" t="s">
        <v>27</v>
      </c>
      <c r="F313" s="2" t="s">
        <v>3</v>
      </c>
      <c r="G313" s="1">
        <v>1</v>
      </c>
      <c r="H313" s="1">
        <v>0</v>
      </c>
      <c r="I313" s="2" t="s">
        <v>1</v>
      </c>
      <c r="J313" s="1">
        <v>1</v>
      </c>
      <c r="K313" s="2" t="s">
        <v>2148</v>
      </c>
      <c r="L313" s="1">
        <v>0</v>
      </c>
      <c r="M313" s="1">
        <v>0</v>
      </c>
      <c r="N313" s="1">
        <v>0</v>
      </c>
    </row>
    <row r="314" spans="1:14">
      <c r="A314" s="1">
        <v>237</v>
      </c>
      <c r="B314" s="1">
        <v>174175</v>
      </c>
      <c r="C314" s="1" t="str">
        <f ca="1">VLOOKUP(B314,'Fichier FI (en entrée)'!B:E,3)</f>
        <v>FDMQZYXJCJ</v>
      </c>
      <c r="D314" s="2" t="str">
        <f ca="1">VLOOKUP(B314,'Fichier FI (en entrée)'!B:E,4)</f>
        <v>Cwklqjslzdwdd</v>
      </c>
      <c r="E314" s="2" t="s">
        <v>31</v>
      </c>
      <c r="F314" s="2" t="s">
        <v>3</v>
      </c>
      <c r="G314" s="1">
        <v>1</v>
      </c>
      <c r="H314" s="1">
        <v>0</v>
      </c>
      <c r="I314" s="2" t="s">
        <v>1</v>
      </c>
      <c r="J314" s="1">
        <v>1</v>
      </c>
      <c r="K314" s="2" t="s">
        <v>2148</v>
      </c>
      <c r="L314" s="1">
        <v>0</v>
      </c>
      <c r="M314" s="1">
        <v>0</v>
      </c>
      <c r="N314" s="1">
        <v>0</v>
      </c>
    </row>
    <row r="315" spans="1:14">
      <c r="A315" s="1">
        <v>237</v>
      </c>
      <c r="B315" s="1">
        <v>174177</v>
      </c>
      <c r="C315" s="1" t="str">
        <f ca="1">VLOOKUP(B315,'Fichier FI (en entrée)'!B:E,3)</f>
        <v>JVMAITHMLS</v>
      </c>
      <c r="D315" s="2" t="str">
        <f ca="1">VLOOKUP(B315,'Fichier FI (en entrée)'!B:E,4)</f>
        <v>Oulgngjwifhwm</v>
      </c>
      <c r="E315" s="2" t="s">
        <v>31</v>
      </c>
      <c r="F315" s="2" t="s">
        <v>3</v>
      </c>
      <c r="G315" s="1">
        <v>1</v>
      </c>
      <c r="H315" s="1">
        <v>0</v>
      </c>
      <c r="I315" s="2" t="s">
        <v>1</v>
      </c>
      <c r="J315" s="1">
        <v>1</v>
      </c>
      <c r="K315" s="2" t="s">
        <v>2148</v>
      </c>
      <c r="L315" s="1">
        <v>0</v>
      </c>
      <c r="M315" s="1">
        <v>0</v>
      </c>
      <c r="N315" s="1">
        <v>0</v>
      </c>
    </row>
    <row r="316" spans="1:14">
      <c r="A316" s="1">
        <v>237</v>
      </c>
      <c r="B316" s="1">
        <v>174207</v>
      </c>
      <c r="C316" s="1" t="str">
        <f ca="1">VLOOKUP(B316,'Fichier FI (en entrée)'!B:E,3)</f>
        <v>YPAZZMFBLW</v>
      </c>
      <c r="D316" s="2" t="str">
        <f ca="1">VLOOKUP(B316,'Fichier FI (en entrée)'!B:E,4)</f>
        <v>Ffgqviteiusof</v>
      </c>
      <c r="E316" s="2" t="s">
        <v>27</v>
      </c>
      <c r="F316" s="2" t="s">
        <v>3</v>
      </c>
      <c r="G316" s="1">
        <v>1</v>
      </c>
      <c r="H316" s="1">
        <v>0</v>
      </c>
      <c r="I316" s="2" t="s">
        <v>1</v>
      </c>
      <c r="J316" s="1">
        <v>1</v>
      </c>
      <c r="K316" s="2" t="s">
        <v>2148</v>
      </c>
      <c r="L316" s="1">
        <v>0</v>
      </c>
      <c r="M316" s="1">
        <v>0</v>
      </c>
      <c r="N316" s="1">
        <v>0</v>
      </c>
    </row>
    <row r="317" spans="1:14">
      <c r="A317" s="1">
        <v>237</v>
      </c>
      <c r="B317" s="1">
        <v>176014</v>
      </c>
      <c r="C317" s="1" t="str">
        <f ca="1">VLOOKUP(B317,'Fichier FI (en entrée)'!B:E,3)</f>
        <v>ZJKNAVPILB</v>
      </c>
      <c r="D317" s="2" t="str">
        <f ca="1">VLOOKUP(B317,'Fichier FI (en entrée)'!B:E,4)</f>
        <v>Cnichohwwaxuc</v>
      </c>
      <c r="E317" s="2" t="s">
        <v>27</v>
      </c>
      <c r="F317" s="2" t="s">
        <v>3</v>
      </c>
      <c r="G317" s="1">
        <v>1</v>
      </c>
      <c r="H317" s="1">
        <v>0</v>
      </c>
      <c r="I317" s="2" t="s">
        <v>1</v>
      </c>
      <c r="J317" s="1">
        <v>1</v>
      </c>
      <c r="K317" s="2" t="s">
        <v>2148</v>
      </c>
      <c r="L317" s="1">
        <v>0</v>
      </c>
      <c r="M317" s="1">
        <v>0</v>
      </c>
      <c r="N317" s="1">
        <v>0</v>
      </c>
    </row>
    <row r="318" spans="1:14">
      <c r="A318" s="1">
        <v>237</v>
      </c>
      <c r="B318" s="1">
        <v>176283</v>
      </c>
      <c r="C318" s="1" t="str">
        <f ca="1">VLOOKUP(B318,'Fichier FI (en entrée)'!B:E,3)</f>
        <v>VPPLCXOXWM</v>
      </c>
      <c r="D318" s="2" t="str">
        <f ca="1">VLOOKUP(B318,'Fichier FI (en entrée)'!B:E,4)</f>
        <v>Gdbywwbzizmyy</v>
      </c>
      <c r="E318" s="2" t="s">
        <v>20</v>
      </c>
      <c r="F318" s="2" t="s">
        <v>3</v>
      </c>
      <c r="G318" s="1">
        <v>1</v>
      </c>
      <c r="H318" s="1">
        <v>0</v>
      </c>
      <c r="I318" s="2" t="s">
        <v>1</v>
      </c>
      <c r="J318" s="1">
        <v>1</v>
      </c>
      <c r="K318" s="2" t="s">
        <v>2148</v>
      </c>
      <c r="L318" s="1">
        <v>0</v>
      </c>
      <c r="M318" s="1">
        <v>0</v>
      </c>
      <c r="N318" s="1">
        <v>0</v>
      </c>
    </row>
    <row r="319" spans="1:14">
      <c r="A319" s="1">
        <v>237</v>
      </c>
      <c r="B319" s="1">
        <v>176300</v>
      </c>
      <c r="C319" s="1" t="str">
        <f ca="1">VLOOKUP(B319,'Fichier FI (en entrée)'!B:E,3)</f>
        <v>VQHXHALUBE</v>
      </c>
      <c r="D319" s="2" t="str">
        <f ca="1">VLOOKUP(B319,'Fichier FI (en entrée)'!B:E,4)</f>
        <v>Acsectpzyfylw</v>
      </c>
      <c r="E319" s="2" t="s">
        <v>20</v>
      </c>
      <c r="F319" s="2" t="s">
        <v>3</v>
      </c>
      <c r="G319" s="1">
        <v>1</v>
      </c>
      <c r="H319" s="1">
        <v>0</v>
      </c>
      <c r="I319" s="2" t="s">
        <v>1</v>
      </c>
      <c r="J319" s="1">
        <v>1</v>
      </c>
      <c r="K319" s="2" t="s">
        <v>2148</v>
      </c>
      <c r="L319" s="1">
        <v>0</v>
      </c>
      <c r="M319" s="1">
        <v>0</v>
      </c>
      <c r="N319" s="1">
        <v>0</v>
      </c>
    </row>
    <row r="320" spans="1:14">
      <c r="A320" s="1">
        <v>237</v>
      </c>
      <c r="B320" s="1">
        <v>176305</v>
      </c>
      <c r="C320" s="1" t="str">
        <f ca="1">VLOOKUP(B320,'Fichier FI (en entrée)'!B:E,3)</f>
        <v>CBUJTJPFZI</v>
      </c>
      <c r="D320" s="2" t="str">
        <f ca="1">VLOOKUP(B320,'Fichier FI (en entrée)'!B:E,4)</f>
        <v>Uycriybxqenta</v>
      </c>
      <c r="E320" s="2" t="s">
        <v>22</v>
      </c>
      <c r="F320" s="2" t="s">
        <v>3</v>
      </c>
      <c r="G320" s="1">
        <v>1</v>
      </c>
      <c r="H320" s="1">
        <v>0</v>
      </c>
      <c r="I320" s="2" t="s">
        <v>1</v>
      </c>
      <c r="J320" s="1">
        <v>1</v>
      </c>
      <c r="K320" s="2" t="s">
        <v>2148</v>
      </c>
      <c r="L320" s="1">
        <v>0</v>
      </c>
      <c r="M320" s="1">
        <v>0</v>
      </c>
      <c r="N320" s="1">
        <v>0</v>
      </c>
    </row>
    <row r="321" spans="1:14">
      <c r="A321" s="1">
        <v>237</v>
      </c>
      <c r="B321" s="1">
        <v>176306</v>
      </c>
      <c r="C321" s="1" t="str">
        <f ca="1">VLOOKUP(B321,'Fichier FI (en entrée)'!B:E,3)</f>
        <v>WITMDUCKIP</v>
      </c>
      <c r="D321" s="2" t="str">
        <f ca="1">VLOOKUP(B321,'Fichier FI (en entrée)'!B:E,4)</f>
        <v>Yyenmbrepprqc</v>
      </c>
      <c r="E321" s="2" t="s">
        <v>20</v>
      </c>
      <c r="F321" s="2" t="s">
        <v>3</v>
      </c>
      <c r="G321" s="1">
        <v>1</v>
      </c>
      <c r="H321" s="1">
        <v>0</v>
      </c>
      <c r="I321" s="2" t="s">
        <v>1</v>
      </c>
      <c r="J321" s="1">
        <v>1</v>
      </c>
      <c r="K321" s="2" t="s">
        <v>2148</v>
      </c>
      <c r="L321" s="1">
        <v>0</v>
      </c>
      <c r="M321" s="1">
        <v>0</v>
      </c>
      <c r="N321" s="1">
        <v>0</v>
      </c>
    </row>
    <row r="322" spans="1:14">
      <c r="A322" s="1">
        <v>237</v>
      </c>
      <c r="B322" s="1">
        <v>176312</v>
      </c>
      <c r="C322" s="1" t="str">
        <f ca="1">VLOOKUP(B322,'Fichier FI (en entrée)'!B:E,3)</f>
        <v>YOWAGWLIRA</v>
      </c>
      <c r="D322" s="2" t="str">
        <f ca="1">VLOOKUP(B322,'Fichier FI (en entrée)'!B:E,4)</f>
        <v>Pwksdvvzgduuv</v>
      </c>
      <c r="E322" s="2" t="s">
        <v>26</v>
      </c>
      <c r="F322" s="2" t="s">
        <v>3</v>
      </c>
      <c r="G322" s="1">
        <v>1</v>
      </c>
      <c r="H322" s="1">
        <v>0</v>
      </c>
      <c r="I322" s="2" t="s">
        <v>1</v>
      </c>
      <c r="J322" s="1">
        <v>1</v>
      </c>
      <c r="K322" s="2" t="s">
        <v>2148</v>
      </c>
      <c r="L322" s="1">
        <v>0</v>
      </c>
      <c r="M322" s="1">
        <v>0</v>
      </c>
      <c r="N322" s="1">
        <v>0</v>
      </c>
    </row>
    <row r="323" spans="1:14">
      <c r="A323" s="1">
        <v>237</v>
      </c>
      <c r="B323" s="1">
        <v>176328</v>
      </c>
      <c r="C323" s="1" t="str">
        <f ca="1">VLOOKUP(B323,'Fichier FI (en entrée)'!B:E,3)</f>
        <v>PNELYQRYWX</v>
      </c>
      <c r="D323" s="2" t="str">
        <f ca="1">VLOOKUP(B323,'Fichier FI (en entrée)'!B:E,4)</f>
        <v>Jxdkpgndpazie</v>
      </c>
      <c r="E323" s="2" t="s">
        <v>20</v>
      </c>
      <c r="F323" s="2" t="s">
        <v>3</v>
      </c>
      <c r="G323" s="1">
        <v>1</v>
      </c>
      <c r="H323" s="1">
        <v>0</v>
      </c>
      <c r="I323" s="2" t="s">
        <v>1</v>
      </c>
      <c r="J323" s="1">
        <v>1</v>
      </c>
      <c r="K323" s="2" t="s">
        <v>2148</v>
      </c>
      <c r="L323" s="1">
        <v>0</v>
      </c>
      <c r="M323" s="1">
        <v>0</v>
      </c>
      <c r="N323" s="1">
        <v>0</v>
      </c>
    </row>
    <row r="324" spans="1:14">
      <c r="A324" s="1">
        <v>237</v>
      </c>
      <c r="B324" s="1">
        <v>176330</v>
      </c>
      <c r="C324" s="1" t="str">
        <f ca="1">VLOOKUP(B324,'Fichier FI (en entrée)'!B:E,3)</f>
        <v>DHKAWRMCPZ</v>
      </c>
      <c r="D324" s="2" t="str">
        <f ca="1">VLOOKUP(B324,'Fichier FI (en entrée)'!B:E,4)</f>
        <v>Imsmxsejymdcx</v>
      </c>
      <c r="E324" s="2" t="s">
        <v>20</v>
      </c>
      <c r="F324" s="2" t="s">
        <v>3</v>
      </c>
      <c r="G324" s="1">
        <v>1</v>
      </c>
      <c r="H324" s="1">
        <v>0</v>
      </c>
      <c r="I324" s="2" t="s">
        <v>1</v>
      </c>
      <c r="J324" s="1">
        <v>1</v>
      </c>
      <c r="K324" s="2" t="s">
        <v>2148</v>
      </c>
      <c r="L324" s="1">
        <v>0</v>
      </c>
      <c r="M324" s="1">
        <v>0</v>
      </c>
      <c r="N324" s="1">
        <v>0</v>
      </c>
    </row>
    <row r="325" spans="1:14">
      <c r="A325" s="1">
        <v>237</v>
      </c>
      <c r="B325" s="1">
        <v>176332</v>
      </c>
      <c r="C325" s="1" t="str">
        <f ca="1">VLOOKUP(B325,'Fichier FI (en entrée)'!B:E,3)</f>
        <v>PQKFUNBWVA</v>
      </c>
      <c r="D325" s="2" t="str">
        <f ca="1">VLOOKUP(B325,'Fichier FI (en entrée)'!B:E,4)</f>
        <v>Zusguvknoyxjh</v>
      </c>
      <c r="E325" s="2" t="s">
        <v>20</v>
      </c>
      <c r="F325" s="2" t="s">
        <v>3</v>
      </c>
      <c r="G325" s="1">
        <v>1</v>
      </c>
      <c r="H325" s="1">
        <v>0</v>
      </c>
      <c r="I325" s="2" t="s">
        <v>1</v>
      </c>
      <c r="J325" s="1">
        <v>1</v>
      </c>
      <c r="K325" s="2" t="s">
        <v>2148</v>
      </c>
      <c r="L325" s="1">
        <v>0</v>
      </c>
      <c r="M325" s="1">
        <v>0</v>
      </c>
      <c r="N325" s="1">
        <v>0</v>
      </c>
    </row>
    <row r="326" spans="1:14">
      <c r="A326" s="1">
        <v>237</v>
      </c>
      <c r="B326" s="1">
        <v>176344</v>
      </c>
      <c r="C326" s="1" t="str">
        <f ca="1">VLOOKUP(B326,'Fichier FI (en entrée)'!B:E,3)</f>
        <v>HRFTXKXNUH</v>
      </c>
      <c r="D326" s="2" t="str">
        <f ca="1">VLOOKUP(B326,'Fichier FI (en entrée)'!B:E,4)</f>
        <v>Nwhpslntlhmix</v>
      </c>
      <c r="E326" s="2" t="s">
        <v>20</v>
      </c>
      <c r="F326" s="2" t="s">
        <v>3</v>
      </c>
      <c r="G326" s="1">
        <v>1</v>
      </c>
      <c r="H326" s="1">
        <v>0</v>
      </c>
      <c r="I326" s="2" t="s">
        <v>1</v>
      </c>
      <c r="J326" s="1">
        <v>1</v>
      </c>
      <c r="K326" s="2" t="s">
        <v>2148</v>
      </c>
      <c r="L326" s="1">
        <v>0</v>
      </c>
      <c r="M326" s="1">
        <v>0</v>
      </c>
      <c r="N326" s="1">
        <v>0</v>
      </c>
    </row>
    <row r="327" spans="1:14">
      <c r="A327" s="1">
        <v>237</v>
      </c>
      <c r="B327" s="1">
        <v>176349</v>
      </c>
      <c r="C327" s="1" t="str">
        <f ca="1">VLOOKUP(B327,'Fichier FI (en entrée)'!B:E,3)</f>
        <v>RCCJICKZSP</v>
      </c>
      <c r="D327" s="2" t="str">
        <f ca="1">VLOOKUP(B327,'Fichier FI (en entrée)'!B:E,4)</f>
        <v>Szzsnpwephnwa</v>
      </c>
      <c r="E327" s="2" t="s">
        <v>15</v>
      </c>
      <c r="F327" s="2" t="s">
        <v>3</v>
      </c>
      <c r="G327" s="1">
        <v>1</v>
      </c>
      <c r="H327" s="1">
        <v>0</v>
      </c>
      <c r="I327" s="2" t="s">
        <v>1</v>
      </c>
      <c r="J327" s="1">
        <v>1</v>
      </c>
      <c r="K327" s="2" t="s">
        <v>2148</v>
      </c>
      <c r="L327" s="1">
        <v>0</v>
      </c>
      <c r="M327" s="1">
        <v>0</v>
      </c>
      <c r="N327" s="1">
        <v>0</v>
      </c>
    </row>
    <row r="328" spans="1:14">
      <c r="A328" s="1">
        <v>237</v>
      </c>
      <c r="B328" s="1">
        <v>176359</v>
      </c>
      <c r="C328" s="1" t="str">
        <f ca="1">VLOOKUP(B328,'Fichier FI (en entrée)'!B:E,3)</f>
        <v>JYZUDADQFU</v>
      </c>
      <c r="D328" s="2" t="str">
        <f ca="1">VLOOKUP(B328,'Fichier FI (en entrée)'!B:E,4)</f>
        <v>Muoghouwomwkt</v>
      </c>
      <c r="E328" s="2" t="s">
        <v>15</v>
      </c>
      <c r="F328" s="2" t="s">
        <v>3</v>
      </c>
      <c r="G328" s="1">
        <v>1</v>
      </c>
      <c r="H328" s="1">
        <v>0</v>
      </c>
      <c r="I328" s="2" t="s">
        <v>1</v>
      </c>
      <c r="J328" s="1">
        <v>1</v>
      </c>
      <c r="K328" s="2" t="s">
        <v>2148</v>
      </c>
      <c r="L328" s="1">
        <v>0</v>
      </c>
      <c r="M328" s="1">
        <v>0</v>
      </c>
      <c r="N328" s="1">
        <v>0</v>
      </c>
    </row>
    <row r="329" spans="1:14">
      <c r="A329" s="1">
        <v>237</v>
      </c>
      <c r="B329" s="1">
        <v>176363</v>
      </c>
      <c r="C329" s="1" t="str">
        <f ca="1">VLOOKUP(B329,'Fichier FI (en entrée)'!B:E,3)</f>
        <v>AEPWGCYKUK</v>
      </c>
      <c r="D329" s="2" t="str">
        <f ca="1">VLOOKUP(B329,'Fichier FI (en entrée)'!B:E,4)</f>
        <v>Kiadbcoemamdr</v>
      </c>
      <c r="E329" s="2" t="s">
        <v>20</v>
      </c>
      <c r="F329" s="2" t="s">
        <v>3</v>
      </c>
      <c r="G329" s="1">
        <v>1</v>
      </c>
      <c r="H329" s="1">
        <v>0</v>
      </c>
      <c r="I329" s="2" t="s">
        <v>1</v>
      </c>
      <c r="J329" s="1">
        <v>1</v>
      </c>
      <c r="K329" s="2" t="s">
        <v>2148</v>
      </c>
      <c r="L329" s="1">
        <v>0</v>
      </c>
      <c r="M329" s="1">
        <v>0</v>
      </c>
      <c r="N329" s="1">
        <v>0</v>
      </c>
    </row>
    <row r="330" spans="1:14">
      <c r="A330" s="1">
        <v>237</v>
      </c>
      <c r="B330" s="1">
        <v>176383</v>
      </c>
      <c r="C330" s="1" t="str">
        <f ca="1">VLOOKUP(B330,'Fichier FI (en entrée)'!B:E,3)</f>
        <v>JTISSGKHTQ</v>
      </c>
      <c r="D330" s="2" t="str">
        <f ca="1">VLOOKUP(B330,'Fichier FI (en entrée)'!B:E,4)</f>
        <v>Dletpsjkbvmnw</v>
      </c>
      <c r="E330" s="2" t="s">
        <v>20</v>
      </c>
      <c r="F330" s="2" t="s">
        <v>3</v>
      </c>
      <c r="G330" s="1">
        <v>1</v>
      </c>
      <c r="H330" s="1">
        <v>0</v>
      </c>
      <c r="I330" s="2" t="s">
        <v>1</v>
      </c>
      <c r="J330" s="1">
        <v>1</v>
      </c>
      <c r="K330" s="2" t="s">
        <v>2148</v>
      </c>
      <c r="L330" s="1">
        <v>0</v>
      </c>
      <c r="M330" s="1">
        <v>0</v>
      </c>
      <c r="N330" s="1">
        <v>0</v>
      </c>
    </row>
    <row r="331" spans="1:14">
      <c r="A331" s="1">
        <v>237</v>
      </c>
      <c r="B331" s="1">
        <v>176387</v>
      </c>
      <c r="C331" s="1" t="str">
        <f ca="1">VLOOKUP(B331,'Fichier FI (en entrée)'!B:E,3)</f>
        <v>QVFUJCNLML</v>
      </c>
      <c r="D331" s="2" t="str">
        <f ca="1">VLOOKUP(B331,'Fichier FI (en entrée)'!B:E,4)</f>
        <v>Zxmpypizjtxux</v>
      </c>
      <c r="E331" s="2" t="s">
        <v>20</v>
      </c>
      <c r="F331" s="2" t="s">
        <v>3</v>
      </c>
      <c r="G331" s="1">
        <v>1</v>
      </c>
      <c r="H331" s="1">
        <v>0</v>
      </c>
      <c r="I331" s="2" t="s">
        <v>1</v>
      </c>
      <c r="J331" s="1">
        <v>1</v>
      </c>
      <c r="K331" s="2" t="s">
        <v>2148</v>
      </c>
      <c r="L331" s="1">
        <v>0</v>
      </c>
      <c r="M331" s="1">
        <v>0</v>
      </c>
      <c r="N331" s="1">
        <v>0</v>
      </c>
    </row>
    <row r="332" spans="1:14">
      <c r="A332" s="1">
        <v>237</v>
      </c>
      <c r="B332" s="1">
        <v>176482</v>
      </c>
      <c r="C332" s="1" t="str">
        <f ca="1">VLOOKUP(B332,'Fichier FI (en entrée)'!B:E,3)</f>
        <v>FXJSCXJNCF</v>
      </c>
      <c r="D332" s="2" t="str">
        <f ca="1">VLOOKUP(B332,'Fichier FI (en entrée)'!B:E,4)</f>
        <v>Xdhdpnngmxwyu</v>
      </c>
      <c r="E332" s="2" t="s">
        <v>24</v>
      </c>
      <c r="F332" s="2" t="s">
        <v>3</v>
      </c>
      <c r="G332" s="1">
        <v>1</v>
      </c>
      <c r="H332" s="1">
        <v>0</v>
      </c>
      <c r="I332" s="2" t="s">
        <v>1</v>
      </c>
      <c r="J332" s="1">
        <v>1</v>
      </c>
      <c r="K332" s="2" t="s">
        <v>2148</v>
      </c>
      <c r="L332" s="1">
        <v>0</v>
      </c>
      <c r="M332" s="1">
        <v>0</v>
      </c>
      <c r="N332" s="1">
        <v>0</v>
      </c>
    </row>
    <row r="333" spans="1:14">
      <c r="A333" s="1">
        <v>237</v>
      </c>
      <c r="B333" s="1">
        <v>176701</v>
      </c>
      <c r="C333" s="1" t="str">
        <f ca="1">VLOOKUP(B333,'Fichier FI (en entrée)'!B:E,3)</f>
        <v>GYZHQSMNYT</v>
      </c>
      <c r="D333" s="2" t="str">
        <f ca="1">VLOOKUP(B333,'Fichier FI (en entrée)'!B:E,4)</f>
        <v>Grqjombeoqdbr</v>
      </c>
      <c r="E333" s="2" t="s">
        <v>28</v>
      </c>
      <c r="F333" s="2" t="s">
        <v>3</v>
      </c>
      <c r="G333" s="1">
        <v>1</v>
      </c>
      <c r="H333" s="1">
        <v>0</v>
      </c>
      <c r="I333" s="2" t="s">
        <v>1</v>
      </c>
      <c r="J333" s="1">
        <v>1</v>
      </c>
      <c r="K333" s="2" t="s">
        <v>2148</v>
      </c>
      <c r="L333" s="1">
        <v>0</v>
      </c>
      <c r="M333" s="1">
        <v>0</v>
      </c>
      <c r="N333" s="1">
        <v>0</v>
      </c>
    </row>
    <row r="334" spans="1:14">
      <c r="A334" s="1">
        <v>237</v>
      </c>
      <c r="B334" s="1">
        <v>178057</v>
      </c>
      <c r="C334" s="1" t="str">
        <f ca="1">VLOOKUP(B334,'Fichier FI (en entrée)'!B:E,3)</f>
        <v>MGTOKLWJAX</v>
      </c>
      <c r="D334" s="2" t="str">
        <f ca="1">VLOOKUP(B334,'Fichier FI (en entrée)'!B:E,4)</f>
        <v>Ntlyteteahpum</v>
      </c>
      <c r="E334" s="2" t="s">
        <v>22</v>
      </c>
      <c r="F334" s="2" t="s">
        <v>3</v>
      </c>
      <c r="G334" s="1">
        <v>1</v>
      </c>
      <c r="H334" s="1">
        <v>0</v>
      </c>
      <c r="I334" s="2" t="s">
        <v>1</v>
      </c>
      <c r="J334" s="1">
        <v>1</v>
      </c>
      <c r="K334" s="2" t="s">
        <v>2148</v>
      </c>
      <c r="L334" s="1">
        <v>0</v>
      </c>
      <c r="M334" s="1">
        <v>0</v>
      </c>
      <c r="N334" s="1">
        <v>0</v>
      </c>
    </row>
    <row r="335" spans="1:14">
      <c r="A335" s="1">
        <v>237</v>
      </c>
      <c r="B335" s="1">
        <v>178154</v>
      </c>
      <c r="C335" s="1" t="str">
        <f ca="1">VLOOKUP(B335,'Fichier FI (en entrée)'!B:E,3)</f>
        <v>ZZCUNWKLBH</v>
      </c>
      <c r="D335" s="2" t="str">
        <f ca="1">VLOOKUP(B335,'Fichier FI (en entrée)'!B:E,4)</f>
        <v>Wknbpugqsvzcy</v>
      </c>
      <c r="E335" s="2" t="s">
        <v>44</v>
      </c>
      <c r="F335" s="2" t="s">
        <v>3</v>
      </c>
      <c r="G335" s="1">
        <v>1</v>
      </c>
      <c r="H335" s="1">
        <v>0</v>
      </c>
      <c r="I335" s="2" t="s">
        <v>1</v>
      </c>
      <c r="J335" s="1">
        <v>1</v>
      </c>
      <c r="K335" s="2" t="s">
        <v>2148</v>
      </c>
      <c r="L335" s="1">
        <v>0</v>
      </c>
      <c r="M335" s="1">
        <v>0</v>
      </c>
      <c r="N335" s="1">
        <v>0</v>
      </c>
    </row>
    <row r="336" spans="1:14">
      <c r="A336" s="1">
        <v>237</v>
      </c>
      <c r="B336" s="1">
        <v>178166</v>
      </c>
      <c r="C336" s="1" t="str">
        <f ca="1">VLOOKUP(B336,'Fichier FI (en entrée)'!B:E,3)</f>
        <v>MUSXMXYTHN</v>
      </c>
      <c r="D336" s="2" t="str">
        <f ca="1">VLOOKUP(B336,'Fichier FI (en entrée)'!B:E,4)</f>
        <v>Dnhaggfnkvypu</v>
      </c>
      <c r="E336" s="2" t="s">
        <v>44</v>
      </c>
      <c r="F336" s="2" t="s">
        <v>3</v>
      </c>
      <c r="G336" s="1">
        <v>1</v>
      </c>
      <c r="H336" s="1">
        <v>0</v>
      </c>
      <c r="I336" s="2" t="s">
        <v>1</v>
      </c>
      <c r="J336" s="1">
        <v>1</v>
      </c>
      <c r="K336" s="2" t="s">
        <v>2148</v>
      </c>
      <c r="L336" s="1">
        <v>0</v>
      </c>
      <c r="M336" s="1">
        <v>0</v>
      </c>
      <c r="N336" s="1">
        <v>0</v>
      </c>
    </row>
    <row r="337" spans="1:14">
      <c r="A337" s="1">
        <v>237</v>
      </c>
      <c r="B337" s="1">
        <v>178176</v>
      </c>
      <c r="C337" s="1" t="str">
        <f ca="1">VLOOKUP(B337,'Fichier FI (en entrée)'!B:E,3)</f>
        <v>PUJENDDDJP</v>
      </c>
      <c r="D337" s="2" t="str">
        <f ca="1">VLOOKUP(B337,'Fichier FI (en entrée)'!B:E,4)</f>
        <v>Vlaxdffnmyeby</v>
      </c>
      <c r="E337" s="2" t="s">
        <v>44</v>
      </c>
      <c r="F337" s="2" t="s">
        <v>3</v>
      </c>
      <c r="G337" s="1">
        <v>1</v>
      </c>
      <c r="H337" s="1">
        <v>0</v>
      </c>
      <c r="I337" s="2" t="s">
        <v>1</v>
      </c>
      <c r="J337" s="1">
        <v>1</v>
      </c>
      <c r="K337" s="2" t="s">
        <v>2148</v>
      </c>
      <c r="L337" s="1">
        <v>0</v>
      </c>
      <c r="M337" s="1">
        <v>0</v>
      </c>
      <c r="N337" s="1">
        <v>0</v>
      </c>
    </row>
    <row r="338" spans="1:14">
      <c r="A338" s="1">
        <v>237</v>
      </c>
      <c r="B338" s="1">
        <v>178197</v>
      </c>
      <c r="C338" s="1" t="str">
        <f ca="1">VLOOKUP(B338,'Fichier FI (en entrée)'!B:E,3)</f>
        <v>LGIDHIXBHB</v>
      </c>
      <c r="D338" s="2" t="str">
        <f ca="1">VLOOKUP(B338,'Fichier FI (en entrée)'!B:E,4)</f>
        <v>Egbuxisujnabu</v>
      </c>
      <c r="E338" s="2" t="s">
        <v>44</v>
      </c>
      <c r="F338" s="2" t="s">
        <v>3</v>
      </c>
      <c r="G338" s="1">
        <v>1</v>
      </c>
      <c r="H338" s="1">
        <v>0</v>
      </c>
      <c r="I338" s="2" t="s">
        <v>1</v>
      </c>
      <c r="J338" s="1">
        <v>1</v>
      </c>
      <c r="K338" s="2" t="s">
        <v>2148</v>
      </c>
      <c r="L338" s="1">
        <v>0</v>
      </c>
      <c r="M338" s="1">
        <v>0</v>
      </c>
      <c r="N338" s="1">
        <v>0</v>
      </c>
    </row>
    <row r="339" spans="1:14">
      <c r="A339" s="1">
        <v>237</v>
      </c>
      <c r="B339" s="1">
        <v>178201</v>
      </c>
      <c r="C339" s="1" t="str">
        <f ca="1">VLOOKUP(B339,'Fichier FI (en entrée)'!B:E,3)</f>
        <v>DZMEEEQFJF</v>
      </c>
      <c r="D339" s="2" t="str">
        <f ca="1">VLOOKUP(B339,'Fichier FI (en entrée)'!B:E,4)</f>
        <v>Wsehshmwtbufi</v>
      </c>
      <c r="E339" s="2" t="s">
        <v>44</v>
      </c>
      <c r="F339" s="2" t="s">
        <v>3</v>
      </c>
      <c r="G339" s="1">
        <v>1</v>
      </c>
      <c r="H339" s="1">
        <v>0</v>
      </c>
      <c r="I339" s="2" t="s">
        <v>1</v>
      </c>
      <c r="J339" s="1">
        <v>1</v>
      </c>
      <c r="K339" s="2" t="s">
        <v>2148</v>
      </c>
      <c r="L339" s="1">
        <v>0</v>
      </c>
      <c r="M339" s="1">
        <v>0</v>
      </c>
      <c r="N339" s="1">
        <v>0</v>
      </c>
    </row>
    <row r="340" spans="1:14">
      <c r="A340" s="1">
        <v>237</v>
      </c>
      <c r="B340" s="1">
        <v>178707</v>
      </c>
      <c r="C340" s="1" t="str">
        <f ca="1">VLOOKUP(B340,'Fichier FI (en entrée)'!B:E,3)</f>
        <v>PIBGPDMBOG</v>
      </c>
      <c r="D340" s="2" t="str">
        <f ca="1">VLOOKUP(B340,'Fichier FI (en entrée)'!B:E,4)</f>
        <v>Cytrmvsnwfsnn</v>
      </c>
      <c r="E340" s="2" t="s">
        <v>23</v>
      </c>
      <c r="F340" s="2" t="s">
        <v>3</v>
      </c>
      <c r="G340" s="1">
        <v>1</v>
      </c>
      <c r="H340" s="1">
        <v>0</v>
      </c>
      <c r="I340" s="2" t="s">
        <v>1</v>
      </c>
      <c r="J340" s="1">
        <v>1</v>
      </c>
      <c r="K340" s="2" t="s">
        <v>2148</v>
      </c>
      <c r="L340" s="1">
        <v>0</v>
      </c>
      <c r="M340" s="1">
        <v>0</v>
      </c>
      <c r="N340" s="1">
        <v>0</v>
      </c>
    </row>
    <row r="341" spans="1:14">
      <c r="A341" s="1">
        <v>237</v>
      </c>
      <c r="B341" s="1">
        <v>180559</v>
      </c>
      <c r="C341" s="1" t="str">
        <f ca="1">VLOOKUP(B341,'Fichier FI (en entrée)'!B:E,3)</f>
        <v>VPMAIMAUQV</v>
      </c>
      <c r="D341" s="2" t="str">
        <f ca="1">VLOOKUP(B341,'Fichier FI (en entrée)'!B:E,4)</f>
        <v>Ciddtopzcvdib</v>
      </c>
      <c r="E341" s="2" t="s">
        <v>31</v>
      </c>
      <c r="F341" s="2" t="s">
        <v>3</v>
      </c>
      <c r="G341" s="1">
        <v>1</v>
      </c>
      <c r="H341" s="1">
        <v>0</v>
      </c>
      <c r="I341" s="2" t="s">
        <v>1</v>
      </c>
      <c r="J341" s="1">
        <v>1</v>
      </c>
      <c r="K341" s="2" t="s">
        <v>2148</v>
      </c>
      <c r="L341" s="1">
        <v>0</v>
      </c>
      <c r="M341" s="1">
        <v>0</v>
      </c>
      <c r="N341" s="1">
        <v>0</v>
      </c>
    </row>
    <row r="342" spans="1:14">
      <c r="A342" s="1">
        <v>237</v>
      </c>
      <c r="B342" s="1">
        <v>180941</v>
      </c>
      <c r="C342" s="1" t="str">
        <f ca="1">VLOOKUP(B342,'Fichier FI (en entrée)'!B:E,3)</f>
        <v>FYEYBHVRRJ</v>
      </c>
      <c r="D342" s="2" t="str">
        <f ca="1">VLOOKUP(B342,'Fichier FI (en entrée)'!B:E,4)</f>
        <v>Gytsaoizkvdld</v>
      </c>
      <c r="E342" s="2" t="s">
        <v>24</v>
      </c>
      <c r="F342" s="2" t="s">
        <v>3</v>
      </c>
      <c r="G342" s="1">
        <v>1</v>
      </c>
      <c r="H342" s="1">
        <v>0</v>
      </c>
      <c r="I342" s="2" t="s">
        <v>1</v>
      </c>
      <c r="J342" s="1">
        <v>1</v>
      </c>
      <c r="K342" s="2" t="s">
        <v>2148</v>
      </c>
      <c r="L342" s="1">
        <v>0</v>
      </c>
      <c r="M342" s="1">
        <v>0</v>
      </c>
      <c r="N342" s="1">
        <v>0</v>
      </c>
    </row>
    <row r="343" spans="1:14">
      <c r="A343" s="1">
        <v>237</v>
      </c>
      <c r="B343" s="1">
        <v>181388</v>
      </c>
      <c r="C343" s="1" t="str">
        <f ca="1">VLOOKUP(B343,'Fichier FI (en entrée)'!B:E,3)</f>
        <v>RWLPOQMQHY</v>
      </c>
      <c r="D343" s="2" t="str">
        <f ca="1">VLOOKUP(B343,'Fichier FI (en entrée)'!B:E,4)</f>
        <v>Asgnmomojpcpq</v>
      </c>
      <c r="E343" s="2" t="s">
        <v>25</v>
      </c>
      <c r="F343" s="2" t="s">
        <v>3</v>
      </c>
      <c r="G343" s="1">
        <v>1</v>
      </c>
      <c r="H343" s="1">
        <v>0</v>
      </c>
      <c r="I343" s="2" t="s">
        <v>1</v>
      </c>
      <c r="J343" s="1">
        <v>1</v>
      </c>
      <c r="K343" s="2" t="s">
        <v>2148</v>
      </c>
      <c r="L343" s="1">
        <v>0</v>
      </c>
      <c r="M343" s="1">
        <v>0</v>
      </c>
      <c r="N343" s="1">
        <v>0</v>
      </c>
    </row>
    <row r="344" spans="1:14">
      <c r="A344" s="1">
        <v>237</v>
      </c>
      <c r="B344" s="1">
        <v>181456</v>
      </c>
      <c r="C344" s="1" t="str">
        <f ca="1">VLOOKUP(B344,'Fichier FI (en entrée)'!B:E,3)</f>
        <v>DDMRPOOMFM</v>
      </c>
      <c r="D344" s="2" t="str">
        <f ca="1">VLOOKUP(B344,'Fichier FI (en entrée)'!B:E,4)</f>
        <v>Apvvcsadpmole</v>
      </c>
      <c r="E344" s="2" t="s">
        <v>27</v>
      </c>
      <c r="F344" s="2" t="s">
        <v>3</v>
      </c>
      <c r="G344" s="1">
        <v>1</v>
      </c>
      <c r="H344" s="1">
        <v>0</v>
      </c>
      <c r="I344" s="2" t="s">
        <v>1</v>
      </c>
      <c r="J344" s="1">
        <v>1</v>
      </c>
      <c r="K344" s="2" t="s">
        <v>2148</v>
      </c>
      <c r="L344" s="1">
        <v>0</v>
      </c>
      <c r="M344" s="1">
        <v>0</v>
      </c>
      <c r="N344" s="1">
        <v>0</v>
      </c>
    </row>
    <row r="345" spans="1:14">
      <c r="A345" s="1">
        <v>237</v>
      </c>
      <c r="B345" s="1">
        <v>181471</v>
      </c>
      <c r="C345" s="1" t="str">
        <f ca="1">VLOOKUP(B345,'Fichier FI (en entrée)'!B:E,3)</f>
        <v>LEOAARMHHP</v>
      </c>
      <c r="D345" s="2" t="str">
        <f ca="1">VLOOKUP(B345,'Fichier FI (en entrée)'!B:E,4)</f>
        <v>Sgqfmnbzrxbcb</v>
      </c>
      <c r="E345" s="2" t="s">
        <v>33</v>
      </c>
      <c r="F345" s="2" t="s">
        <v>3</v>
      </c>
      <c r="G345" s="1">
        <v>1</v>
      </c>
      <c r="H345" s="1">
        <v>0</v>
      </c>
      <c r="I345" s="2" t="s">
        <v>1</v>
      </c>
      <c r="J345" s="1">
        <v>1</v>
      </c>
      <c r="K345" s="2" t="s">
        <v>2148</v>
      </c>
      <c r="L345" s="1">
        <v>0</v>
      </c>
      <c r="M345" s="1">
        <v>0</v>
      </c>
      <c r="N345" s="1">
        <v>0</v>
      </c>
    </row>
    <row r="346" spans="1:14">
      <c r="A346" s="1">
        <v>237</v>
      </c>
      <c r="B346" s="1">
        <v>181478</v>
      </c>
      <c r="C346" s="1" t="str">
        <f ca="1">VLOOKUP(B346,'Fichier FI (en entrée)'!B:E,3)</f>
        <v>VRMOYCZKYQ</v>
      </c>
      <c r="D346" s="2" t="str">
        <f ca="1">VLOOKUP(B346,'Fichier FI (en entrée)'!B:E,4)</f>
        <v>Wqeszlxogycmp</v>
      </c>
      <c r="E346" s="2" t="s">
        <v>19</v>
      </c>
      <c r="F346" s="2" t="s">
        <v>3</v>
      </c>
      <c r="G346" s="1">
        <v>1</v>
      </c>
      <c r="H346" s="1">
        <v>0</v>
      </c>
      <c r="I346" s="2" t="s">
        <v>1</v>
      </c>
      <c r="J346" s="1">
        <v>1</v>
      </c>
      <c r="K346" s="2" t="s">
        <v>2148</v>
      </c>
      <c r="L346" s="1">
        <v>0</v>
      </c>
      <c r="M346" s="1">
        <v>0</v>
      </c>
      <c r="N346" s="1">
        <v>0</v>
      </c>
    </row>
    <row r="347" spans="1:14">
      <c r="A347" s="1">
        <v>237</v>
      </c>
      <c r="B347" s="1">
        <v>181510</v>
      </c>
      <c r="C347" s="1" t="str">
        <f ca="1">VLOOKUP(B347,'Fichier FI (en entrée)'!B:E,3)</f>
        <v>WUGAXBPQAT</v>
      </c>
      <c r="D347" s="2" t="str">
        <f ca="1">VLOOKUP(B347,'Fichier FI (en entrée)'!B:E,4)</f>
        <v>Ivmphbthryqln</v>
      </c>
      <c r="E347" s="2" t="s">
        <v>19</v>
      </c>
      <c r="F347" s="2" t="s">
        <v>3</v>
      </c>
      <c r="G347" s="1">
        <v>1</v>
      </c>
      <c r="H347" s="1">
        <v>0</v>
      </c>
      <c r="I347" s="2" t="s">
        <v>1</v>
      </c>
      <c r="J347" s="1">
        <v>1</v>
      </c>
      <c r="K347" s="2" t="s">
        <v>2148</v>
      </c>
      <c r="L347" s="1">
        <v>0</v>
      </c>
      <c r="M347" s="1">
        <v>0</v>
      </c>
      <c r="N347" s="1">
        <v>0</v>
      </c>
    </row>
    <row r="348" spans="1:14">
      <c r="A348" s="1">
        <v>237</v>
      </c>
      <c r="B348" s="1">
        <v>181524</v>
      </c>
      <c r="C348" s="1" t="str">
        <f ca="1">VLOOKUP(B348,'Fichier FI (en entrée)'!B:E,3)</f>
        <v>YDZMAESVMA</v>
      </c>
      <c r="D348" s="2" t="str">
        <f ca="1">VLOOKUP(B348,'Fichier FI (en entrée)'!B:E,4)</f>
        <v>Nbhlbkhnyeiax</v>
      </c>
      <c r="E348" s="2" t="s">
        <v>27</v>
      </c>
      <c r="F348" s="2" t="s">
        <v>3</v>
      </c>
      <c r="G348" s="1">
        <v>1</v>
      </c>
      <c r="H348" s="1">
        <v>0</v>
      </c>
      <c r="I348" s="2" t="s">
        <v>1</v>
      </c>
      <c r="J348" s="1">
        <v>1</v>
      </c>
      <c r="K348" s="2" t="s">
        <v>2148</v>
      </c>
      <c r="L348" s="1">
        <v>0</v>
      </c>
      <c r="M348" s="1">
        <v>0</v>
      </c>
      <c r="N348" s="1">
        <v>0</v>
      </c>
    </row>
    <row r="349" spans="1:14">
      <c r="A349" s="1">
        <v>237</v>
      </c>
      <c r="B349" s="1">
        <v>181532</v>
      </c>
      <c r="C349" s="1" t="str">
        <f ca="1">VLOOKUP(B349,'Fichier FI (en entrée)'!B:E,3)</f>
        <v>HRSQHQTEJW</v>
      </c>
      <c r="D349" s="2" t="str">
        <f ca="1">VLOOKUP(B349,'Fichier FI (en entrée)'!B:E,4)</f>
        <v>Forykmeuqqhtu</v>
      </c>
      <c r="E349" s="2" t="s">
        <v>19</v>
      </c>
      <c r="F349" s="2" t="s">
        <v>3</v>
      </c>
      <c r="G349" s="1">
        <v>1</v>
      </c>
      <c r="H349" s="1">
        <v>0</v>
      </c>
      <c r="I349" s="2" t="s">
        <v>1</v>
      </c>
      <c r="J349" s="1">
        <v>1</v>
      </c>
      <c r="K349" s="2" t="s">
        <v>2148</v>
      </c>
      <c r="L349" s="1">
        <v>0</v>
      </c>
      <c r="M349" s="1">
        <v>0</v>
      </c>
      <c r="N349" s="1">
        <v>0</v>
      </c>
    </row>
    <row r="350" spans="1:14">
      <c r="A350" s="1">
        <v>237</v>
      </c>
      <c r="B350" s="1">
        <v>181550</v>
      </c>
      <c r="C350" s="1" t="str">
        <f ca="1">VLOOKUP(B350,'Fichier FI (en entrée)'!B:E,3)</f>
        <v>RLMKYQQPXZ</v>
      </c>
      <c r="D350" s="2" t="str">
        <f ca="1">VLOOKUP(B350,'Fichier FI (en entrée)'!B:E,4)</f>
        <v>Dtmymacffxehi</v>
      </c>
      <c r="E350" s="2" t="s">
        <v>60</v>
      </c>
      <c r="F350" s="2" t="s">
        <v>3</v>
      </c>
      <c r="G350" s="1">
        <v>1</v>
      </c>
      <c r="H350" s="1">
        <v>0</v>
      </c>
      <c r="I350" s="2" t="s">
        <v>1</v>
      </c>
      <c r="J350" s="1">
        <v>1</v>
      </c>
      <c r="K350" s="2" t="s">
        <v>2148</v>
      </c>
      <c r="L350" s="1">
        <v>0</v>
      </c>
      <c r="M350" s="1">
        <v>0</v>
      </c>
      <c r="N350" s="1">
        <v>0</v>
      </c>
    </row>
    <row r="351" spans="1:14">
      <c r="A351" s="1">
        <v>237</v>
      </c>
      <c r="B351" s="1">
        <v>181577</v>
      </c>
      <c r="C351" s="1" t="str">
        <f ca="1">VLOOKUP(B351,'Fichier FI (en entrée)'!B:E,3)</f>
        <v>UDXWRIFHKU</v>
      </c>
      <c r="D351" s="2" t="str">
        <f ca="1">VLOOKUP(B351,'Fichier FI (en entrée)'!B:E,4)</f>
        <v>Aefnoixsbqnvw</v>
      </c>
      <c r="E351" s="2" t="s">
        <v>60</v>
      </c>
      <c r="F351" s="2" t="s">
        <v>3</v>
      </c>
      <c r="G351" s="1">
        <v>1</v>
      </c>
      <c r="H351" s="1">
        <v>0</v>
      </c>
      <c r="I351" s="2" t="s">
        <v>1</v>
      </c>
      <c r="J351" s="1">
        <v>1</v>
      </c>
      <c r="K351" s="2" t="s">
        <v>2148</v>
      </c>
      <c r="L351" s="1">
        <v>0</v>
      </c>
      <c r="M351" s="1">
        <v>0</v>
      </c>
      <c r="N351" s="1">
        <v>0</v>
      </c>
    </row>
    <row r="352" spans="1:14">
      <c r="A352" s="1">
        <v>237</v>
      </c>
      <c r="B352" s="1">
        <v>181579</v>
      </c>
      <c r="C352" s="1" t="str">
        <f ca="1">VLOOKUP(B352,'Fichier FI (en entrée)'!B:E,3)</f>
        <v>MJSEOXLJJZ</v>
      </c>
      <c r="D352" s="2" t="str">
        <f ca="1">VLOOKUP(B352,'Fichier FI (en entrée)'!B:E,4)</f>
        <v>Fpymyvouunaht</v>
      </c>
      <c r="E352" s="2" t="s">
        <v>19</v>
      </c>
      <c r="F352" s="2" t="s">
        <v>3</v>
      </c>
      <c r="G352" s="1">
        <v>1</v>
      </c>
      <c r="H352" s="1">
        <v>0</v>
      </c>
      <c r="I352" s="2" t="s">
        <v>1</v>
      </c>
      <c r="J352" s="1">
        <v>1</v>
      </c>
      <c r="K352" s="2" t="s">
        <v>2148</v>
      </c>
      <c r="L352" s="1">
        <v>0</v>
      </c>
      <c r="M352" s="1">
        <v>0</v>
      </c>
      <c r="N352" s="1">
        <v>0</v>
      </c>
    </row>
    <row r="353" spans="1:14">
      <c r="A353" s="1">
        <v>237</v>
      </c>
      <c r="B353" s="1">
        <v>187935</v>
      </c>
      <c r="C353" s="1" t="str">
        <f ca="1">VLOOKUP(B353,'Fichier FI (en entrée)'!B:E,3)</f>
        <v>GCHLPOPAKV</v>
      </c>
      <c r="D353" s="2" t="str">
        <f ca="1">VLOOKUP(B353,'Fichier FI (en entrée)'!B:E,4)</f>
        <v>Zxmhjtadfgrfj</v>
      </c>
      <c r="E353" s="2" t="s">
        <v>20</v>
      </c>
      <c r="F353" s="2" t="s">
        <v>3</v>
      </c>
      <c r="G353" s="1">
        <v>1</v>
      </c>
      <c r="H353" s="1">
        <v>0</v>
      </c>
      <c r="I353" s="2" t="s">
        <v>1</v>
      </c>
      <c r="J353" s="1">
        <v>1</v>
      </c>
      <c r="K353" s="2" t="s">
        <v>2148</v>
      </c>
      <c r="L353" s="1">
        <v>0</v>
      </c>
      <c r="M353" s="1">
        <v>0</v>
      </c>
      <c r="N353" s="1">
        <v>0</v>
      </c>
    </row>
    <row r="354" spans="1:14">
      <c r="A354" s="1">
        <v>237</v>
      </c>
      <c r="B354" s="1">
        <v>187953</v>
      </c>
      <c r="C354" s="1" t="str">
        <f ca="1">VLOOKUP(B354,'Fichier FI (en entrée)'!B:E,3)</f>
        <v>LMYADRWOMC</v>
      </c>
      <c r="D354" s="2" t="str">
        <f ca="1">VLOOKUP(B354,'Fichier FI (en entrée)'!B:E,4)</f>
        <v>Gkazcbtouhxfe</v>
      </c>
      <c r="E354" s="2" t="s">
        <v>44</v>
      </c>
      <c r="F354" s="2" t="s">
        <v>3</v>
      </c>
      <c r="G354" s="1">
        <v>1</v>
      </c>
      <c r="H354" s="1">
        <v>0</v>
      </c>
      <c r="I354" s="2" t="s">
        <v>1</v>
      </c>
      <c r="J354" s="1">
        <v>1</v>
      </c>
      <c r="K354" s="2" t="s">
        <v>2148</v>
      </c>
      <c r="L354" s="1">
        <v>0</v>
      </c>
      <c r="M354" s="1">
        <v>0</v>
      </c>
      <c r="N354" s="1">
        <v>0</v>
      </c>
    </row>
    <row r="355" spans="1:14">
      <c r="A355" s="1">
        <v>237</v>
      </c>
      <c r="B355" s="1">
        <v>187990</v>
      </c>
      <c r="C355" s="1" t="str">
        <f ca="1">VLOOKUP(B355,'Fichier FI (en entrée)'!B:E,3)</f>
        <v>XPWOPNAXKD</v>
      </c>
      <c r="D355" s="2" t="str">
        <f ca="1">VLOOKUP(B355,'Fichier FI (en entrée)'!B:E,4)</f>
        <v>Hncsvqjzcgimf</v>
      </c>
      <c r="E355" s="2" t="s">
        <v>20</v>
      </c>
      <c r="F355" s="2" t="s">
        <v>3</v>
      </c>
      <c r="G355" s="1">
        <v>1</v>
      </c>
      <c r="H355" s="1">
        <v>0</v>
      </c>
      <c r="I355" s="2" t="s">
        <v>1</v>
      </c>
      <c r="J355" s="1">
        <v>1</v>
      </c>
      <c r="K355" s="2" t="s">
        <v>2148</v>
      </c>
      <c r="L355" s="1">
        <v>0</v>
      </c>
      <c r="M355" s="1">
        <v>0</v>
      </c>
      <c r="N355" s="1">
        <v>0</v>
      </c>
    </row>
    <row r="356" spans="1:14">
      <c r="A356" s="1">
        <v>237</v>
      </c>
      <c r="B356" s="1">
        <v>188001</v>
      </c>
      <c r="C356" s="1" t="str">
        <f ca="1">VLOOKUP(B356,'Fichier FI (en entrée)'!B:E,3)</f>
        <v>IHMMIEADLR</v>
      </c>
      <c r="D356" s="2" t="str">
        <f ca="1">VLOOKUP(B356,'Fichier FI (en entrée)'!B:E,4)</f>
        <v>Oeuuochnkokwg</v>
      </c>
      <c r="E356" s="2" t="s">
        <v>44</v>
      </c>
      <c r="F356" s="2" t="s">
        <v>3</v>
      </c>
      <c r="G356" s="1">
        <v>1</v>
      </c>
      <c r="H356" s="1">
        <v>0</v>
      </c>
      <c r="I356" s="2" t="s">
        <v>1</v>
      </c>
      <c r="J356" s="1">
        <v>1</v>
      </c>
      <c r="K356" s="2" t="s">
        <v>2148</v>
      </c>
      <c r="L356" s="1">
        <v>0</v>
      </c>
      <c r="M356" s="1">
        <v>0</v>
      </c>
      <c r="N356" s="1">
        <v>0</v>
      </c>
    </row>
    <row r="357" spans="1:14">
      <c r="A357" s="1">
        <v>237</v>
      </c>
      <c r="B357" s="1">
        <v>192457</v>
      </c>
      <c r="C357" s="1" t="str">
        <f ca="1">VLOOKUP(B357,'Fichier FI (en entrée)'!B:E,3)</f>
        <v>FDJNIFYKTJ</v>
      </c>
      <c r="D357" s="2" t="str">
        <f ca="1">VLOOKUP(B357,'Fichier FI (en entrée)'!B:E,4)</f>
        <v>Wbztaurrppyhn</v>
      </c>
      <c r="E357" s="2" t="s">
        <v>31</v>
      </c>
      <c r="F357" s="2" t="s">
        <v>3</v>
      </c>
      <c r="G357" s="1">
        <v>1</v>
      </c>
      <c r="H357" s="1">
        <v>0</v>
      </c>
      <c r="I357" s="2" t="s">
        <v>1</v>
      </c>
      <c r="J357" s="1">
        <v>1</v>
      </c>
      <c r="K357" s="2" t="s">
        <v>2148</v>
      </c>
      <c r="L357" s="1">
        <v>0</v>
      </c>
      <c r="M357" s="1">
        <v>0</v>
      </c>
      <c r="N357" s="1">
        <v>0</v>
      </c>
    </row>
    <row r="358" spans="1:14">
      <c r="A358" s="1">
        <v>237</v>
      </c>
      <c r="B358" s="1">
        <v>192549</v>
      </c>
      <c r="C358" s="1" t="str">
        <f ca="1">VLOOKUP(B358,'Fichier FI (en entrée)'!B:E,3)</f>
        <v>TAJHKIIKXY</v>
      </c>
      <c r="D358" s="2" t="str">
        <f ca="1">VLOOKUP(B358,'Fichier FI (en entrée)'!B:E,4)</f>
        <v>Mulzpbwrskhwb</v>
      </c>
      <c r="E358" s="2" t="s">
        <v>80</v>
      </c>
      <c r="F358" s="2" t="s">
        <v>3</v>
      </c>
      <c r="G358" s="1">
        <v>1</v>
      </c>
      <c r="H358" s="1">
        <v>0</v>
      </c>
      <c r="I358" s="2" t="s">
        <v>1</v>
      </c>
      <c r="J358" s="1">
        <v>1</v>
      </c>
      <c r="K358" s="2" t="s">
        <v>2148</v>
      </c>
      <c r="L358" s="1">
        <v>0</v>
      </c>
      <c r="M358" s="1">
        <v>0</v>
      </c>
      <c r="N358" s="1">
        <v>0</v>
      </c>
    </row>
    <row r="359" spans="1:14">
      <c r="A359" s="1">
        <v>237</v>
      </c>
      <c r="B359" s="1">
        <v>192570</v>
      </c>
      <c r="C359" s="1" t="str">
        <f ca="1">VLOOKUP(B359,'Fichier FI (en entrée)'!B:E,3)</f>
        <v>OZCYNCZLJQ</v>
      </c>
      <c r="D359" s="2" t="str">
        <f ca="1">VLOOKUP(B359,'Fichier FI (en entrée)'!B:E,4)</f>
        <v>Jssdfuwatpxqr</v>
      </c>
      <c r="E359" s="2" t="s">
        <v>44</v>
      </c>
      <c r="F359" s="2" t="s">
        <v>3</v>
      </c>
      <c r="G359" s="1">
        <v>1</v>
      </c>
      <c r="H359" s="1">
        <v>0</v>
      </c>
      <c r="I359" s="2" t="s">
        <v>1</v>
      </c>
      <c r="J359" s="1">
        <v>1</v>
      </c>
      <c r="K359" s="2" t="s">
        <v>2148</v>
      </c>
      <c r="L359" s="1">
        <v>0</v>
      </c>
      <c r="M359" s="1">
        <v>0</v>
      </c>
      <c r="N359" s="1">
        <v>0</v>
      </c>
    </row>
    <row r="360" spans="1:14">
      <c r="A360" s="1">
        <v>237</v>
      </c>
      <c r="B360" s="1">
        <v>194032</v>
      </c>
      <c r="C360" s="1" t="str">
        <f ca="1">VLOOKUP(B360,'Fichier FI (en entrée)'!B:E,3)</f>
        <v>QISNGTFNRY</v>
      </c>
      <c r="D360" s="2" t="str">
        <f ca="1">VLOOKUP(B360,'Fichier FI (en entrée)'!B:E,4)</f>
        <v>Wqkqkmnetimgd</v>
      </c>
      <c r="E360" s="2" t="s">
        <v>28</v>
      </c>
      <c r="F360" s="2" t="s">
        <v>3</v>
      </c>
      <c r="G360" s="1">
        <v>1</v>
      </c>
      <c r="H360" s="1">
        <v>0</v>
      </c>
      <c r="I360" s="2" t="s">
        <v>1</v>
      </c>
      <c r="J360" s="1">
        <v>1</v>
      </c>
      <c r="K360" s="2" t="s">
        <v>2148</v>
      </c>
      <c r="L360" s="1">
        <v>0</v>
      </c>
      <c r="M360" s="1">
        <v>0</v>
      </c>
      <c r="N360" s="1">
        <v>0</v>
      </c>
    </row>
    <row r="361" spans="1:14">
      <c r="A361" s="1">
        <v>237</v>
      </c>
      <c r="B361" s="1">
        <v>194407</v>
      </c>
      <c r="C361" s="1" t="str">
        <f ca="1">VLOOKUP(B361,'Fichier FI (en entrée)'!B:E,3)</f>
        <v>UWCSGCZWPW</v>
      </c>
      <c r="D361" s="2" t="str">
        <f ca="1">VLOOKUP(B361,'Fichier FI (en entrée)'!B:E,4)</f>
        <v>Mnefxbszjiwld</v>
      </c>
      <c r="E361" s="2" t="s">
        <v>28</v>
      </c>
      <c r="F361" s="2" t="s">
        <v>3</v>
      </c>
      <c r="G361" s="1">
        <v>1</v>
      </c>
      <c r="H361" s="1">
        <v>0</v>
      </c>
      <c r="I361" s="2" t="s">
        <v>1</v>
      </c>
      <c r="J361" s="1">
        <v>1</v>
      </c>
      <c r="K361" s="2" t="s">
        <v>2148</v>
      </c>
      <c r="L361" s="1">
        <v>0</v>
      </c>
      <c r="M361" s="1">
        <v>0</v>
      </c>
      <c r="N361" s="1">
        <v>0</v>
      </c>
    </row>
    <row r="362" spans="1:14">
      <c r="A362" s="1">
        <v>237</v>
      </c>
      <c r="B362" s="1">
        <v>194984</v>
      </c>
      <c r="C362" s="1" t="str">
        <f ca="1">VLOOKUP(B362,'Fichier FI (en entrée)'!B:E,3)</f>
        <v>TFWXDDBMTM</v>
      </c>
      <c r="D362" s="2" t="str">
        <f ca="1">VLOOKUP(B362,'Fichier FI (en entrée)'!B:E,4)</f>
        <v>Bjzwxqmcnmcod</v>
      </c>
      <c r="E362" s="2" t="s">
        <v>18</v>
      </c>
      <c r="F362" s="2" t="s">
        <v>3</v>
      </c>
      <c r="G362" s="1">
        <v>1</v>
      </c>
      <c r="H362" s="1">
        <v>0</v>
      </c>
      <c r="I362" s="2" t="s">
        <v>1</v>
      </c>
      <c r="J362" s="1">
        <v>1</v>
      </c>
      <c r="K362" s="2" t="s">
        <v>2148</v>
      </c>
      <c r="L362" s="1">
        <v>0</v>
      </c>
      <c r="M362" s="1">
        <v>0</v>
      </c>
      <c r="N362" s="1">
        <v>0</v>
      </c>
    </row>
    <row r="363" spans="1:14">
      <c r="A363" s="1">
        <v>237</v>
      </c>
      <c r="B363" s="1">
        <v>199258</v>
      </c>
      <c r="C363" s="1" t="str">
        <f ca="1">VLOOKUP(B363,'Fichier FI (en entrée)'!B:E,3)</f>
        <v>TGFQORIYAO</v>
      </c>
      <c r="D363" s="2" t="str">
        <f ca="1">VLOOKUP(B363,'Fichier FI (en entrée)'!B:E,4)</f>
        <v>Fofbqvxavjqnz</v>
      </c>
      <c r="E363" s="2" t="s">
        <v>17</v>
      </c>
      <c r="F363" s="2" t="s">
        <v>3</v>
      </c>
      <c r="G363" s="1">
        <v>1</v>
      </c>
      <c r="H363" s="1">
        <v>0</v>
      </c>
      <c r="I363" s="2" t="s">
        <v>1</v>
      </c>
      <c r="J363" s="1">
        <v>1</v>
      </c>
      <c r="K363" s="2" t="s">
        <v>2148</v>
      </c>
      <c r="L363" s="1">
        <v>0</v>
      </c>
      <c r="M363" s="1">
        <v>0</v>
      </c>
      <c r="N363" s="1">
        <v>0</v>
      </c>
    </row>
    <row r="364" spans="1:14">
      <c r="A364" s="1">
        <v>237</v>
      </c>
      <c r="B364" s="1">
        <v>202219</v>
      </c>
      <c r="C364" s="1" t="str">
        <f ca="1">VLOOKUP(B364,'Fichier FI (en entrée)'!B:E,3)</f>
        <v>GNNMBSRGPR</v>
      </c>
      <c r="D364" s="2" t="str">
        <f ca="1">VLOOKUP(B364,'Fichier FI (en entrée)'!B:E,4)</f>
        <v>Xbpjbztarmyna</v>
      </c>
      <c r="E364" s="2" t="s">
        <v>18</v>
      </c>
      <c r="F364" s="2" t="s">
        <v>3</v>
      </c>
      <c r="G364" s="1">
        <v>1</v>
      </c>
      <c r="H364" s="1">
        <v>0</v>
      </c>
      <c r="I364" s="2" t="s">
        <v>1</v>
      </c>
      <c r="J364" s="1">
        <v>1</v>
      </c>
      <c r="K364" s="2" t="s">
        <v>2148</v>
      </c>
      <c r="L364" s="1">
        <v>0</v>
      </c>
      <c r="M364" s="1">
        <v>0</v>
      </c>
      <c r="N364" s="1">
        <v>0</v>
      </c>
    </row>
    <row r="365" spans="1:14">
      <c r="A365" s="1">
        <v>237</v>
      </c>
      <c r="B365" s="1">
        <v>202221</v>
      </c>
      <c r="C365" s="1" t="str">
        <f ca="1">VLOOKUP(B365,'Fichier FI (en entrée)'!B:E,3)</f>
        <v>LXIVXVJNSE</v>
      </c>
      <c r="D365" s="2" t="str">
        <f ca="1">VLOOKUP(B365,'Fichier FI (en entrée)'!B:E,4)</f>
        <v>Ustnjcfhrmxhh</v>
      </c>
      <c r="E365" s="2" t="s">
        <v>24</v>
      </c>
      <c r="F365" s="2" t="s">
        <v>3</v>
      </c>
      <c r="G365" s="1">
        <v>1</v>
      </c>
      <c r="H365" s="1">
        <v>0</v>
      </c>
      <c r="I365" s="2" t="s">
        <v>1</v>
      </c>
      <c r="J365" s="1">
        <v>1</v>
      </c>
      <c r="K365" s="2" t="s">
        <v>2148</v>
      </c>
      <c r="L365" s="1">
        <v>0</v>
      </c>
      <c r="M365" s="1">
        <v>0</v>
      </c>
      <c r="N365" s="1">
        <v>0</v>
      </c>
    </row>
    <row r="366" spans="1:14">
      <c r="A366" s="1">
        <v>237</v>
      </c>
      <c r="B366" s="1">
        <v>202227</v>
      </c>
      <c r="C366" s="1" t="str">
        <f ca="1">VLOOKUP(B366,'Fichier FI (en entrée)'!B:E,3)</f>
        <v>UKWUZVDMXP</v>
      </c>
      <c r="D366" s="2" t="str">
        <f ca="1">VLOOKUP(B366,'Fichier FI (en entrée)'!B:E,4)</f>
        <v>Ikustjuchsugf</v>
      </c>
      <c r="E366" s="2" t="s">
        <v>33</v>
      </c>
      <c r="F366" s="2" t="s">
        <v>3</v>
      </c>
      <c r="G366" s="1">
        <v>1</v>
      </c>
      <c r="H366" s="1">
        <v>0</v>
      </c>
      <c r="I366" s="2" t="s">
        <v>1</v>
      </c>
      <c r="J366" s="1">
        <v>1</v>
      </c>
      <c r="K366" s="2" t="s">
        <v>2148</v>
      </c>
      <c r="L366" s="1">
        <v>0</v>
      </c>
      <c r="M366" s="1">
        <v>0</v>
      </c>
      <c r="N366" s="1">
        <v>0</v>
      </c>
    </row>
    <row r="367" spans="1:14">
      <c r="A367" s="1">
        <v>237</v>
      </c>
      <c r="B367" s="1">
        <v>203127</v>
      </c>
      <c r="C367" s="1" t="str">
        <f ca="1">VLOOKUP(B367,'Fichier FI (en entrée)'!B:E,3)</f>
        <v>YGXTKRLPYJ</v>
      </c>
      <c r="D367" s="2" t="str">
        <f ca="1">VLOOKUP(B367,'Fichier FI (en entrée)'!B:E,4)</f>
        <v>Rsgljqhbtfkyu</v>
      </c>
      <c r="E367" s="2" t="s">
        <v>17</v>
      </c>
      <c r="F367" s="2" t="s">
        <v>3</v>
      </c>
      <c r="G367" s="1">
        <v>1</v>
      </c>
      <c r="H367" s="1">
        <v>0</v>
      </c>
      <c r="I367" s="2" t="s">
        <v>1</v>
      </c>
      <c r="J367" s="1">
        <v>1</v>
      </c>
      <c r="K367" s="2" t="s">
        <v>2148</v>
      </c>
      <c r="L367" s="1">
        <v>0</v>
      </c>
      <c r="M367" s="1">
        <v>0</v>
      </c>
      <c r="N367" s="1">
        <v>0</v>
      </c>
    </row>
    <row r="368" spans="1:14">
      <c r="A368" s="1">
        <v>237</v>
      </c>
      <c r="B368" s="1">
        <v>209284</v>
      </c>
      <c r="C368" s="1" t="str">
        <f ca="1">VLOOKUP(B368,'Fichier FI (en entrée)'!B:E,3)</f>
        <v>AFQSPQHIJS</v>
      </c>
      <c r="D368" s="2" t="str">
        <f ca="1">VLOOKUP(B368,'Fichier FI (en entrée)'!B:E,4)</f>
        <v>Pdygehzwuamql</v>
      </c>
      <c r="E368" s="2" t="s">
        <v>68</v>
      </c>
      <c r="F368" s="2" t="s">
        <v>3</v>
      </c>
      <c r="G368" s="1">
        <v>1</v>
      </c>
      <c r="H368" s="1">
        <v>0</v>
      </c>
      <c r="I368" s="2" t="s">
        <v>1</v>
      </c>
      <c r="J368" s="1">
        <v>1</v>
      </c>
      <c r="K368" s="2" t="s">
        <v>2148</v>
      </c>
      <c r="L368" s="1">
        <v>0</v>
      </c>
      <c r="M368" s="1">
        <v>0</v>
      </c>
      <c r="N368" s="1">
        <v>0</v>
      </c>
    </row>
    <row r="369" spans="1:14">
      <c r="A369" s="1">
        <v>237</v>
      </c>
      <c r="B369" s="1">
        <v>210808</v>
      </c>
      <c r="C369" s="1" t="str">
        <f ca="1">VLOOKUP(B369,'Fichier FI (en entrée)'!B:E,3)</f>
        <v>VPUXHXSFQJ</v>
      </c>
      <c r="D369" s="2" t="str">
        <f ca="1">VLOOKUP(B369,'Fichier FI (en entrée)'!B:E,4)</f>
        <v>Chryzmjwvhvui</v>
      </c>
      <c r="E369" s="2" t="s">
        <v>14</v>
      </c>
      <c r="F369" s="2" t="s">
        <v>3</v>
      </c>
      <c r="G369" s="1">
        <v>1</v>
      </c>
      <c r="H369" s="1">
        <v>0</v>
      </c>
      <c r="I369" s="2" t="s">
        <v>1</v>
      </c>
      <c r="J369" s="1">
        <v>1</v>
      </c>
      <c r="K369" s="2" t="s">
        <v>2148</v>
      </c>
      <c r="L369" s="1">
        <v>0</v>
      </c>
      <c r="M369" s="1">
        <v>0</v>
      </c>
      <c r="N369" s="1">
        <v>0</v>
      </c>
    </row>
    <row r="370" spans="1:14">
      <c r="A370" s="1">
        <v>237</v>
      </c>
      <c r="B370" s="1">
        <v>210810</v>
      </c>
      <c r="C370" s="1" t="str">
        <f ca="1">VLOOKUP(B370,'Fichier FI (en entrée)'!B:E,3)</f>
        <v>FAFPALNMWK</v>
      </c>
      <c r="D370" s="2" t="str">
        <f ca="1">VLOOKUP(B370,'Fichier FI (en entrée)'!B:E,4)</f>
        <v>Ajugddjxgnbvy</v>
      </c>
      <c r="E370" s="2" t="s">
        <v>27</v>
      </c>
      <c r="F370" s="2" t="s">
        <v>3</v>
      </c>
      <c r="G370" s="1">
        <v>1</v>
      </c>
      <c r="H370" s="1">
        <v>0</v>
      </c>
      <c r="I370" s="2" t="s">
        <v>1</v>
      </c>
      <c r="J370" s="1">
        <v>1</v>
      </c>
      <c r="K370" s="2" t="s">
        <v>2148</v>
      </c>
      <c r="L370" s="1">
        <v>0</v>
      </c>
      <c r="M370" s="1">
        <v>0</v>
      </c>
      <c r="N370" s="1">
        <v>0</v>
      </c>
    </row>
    <row r="371" spans="1:14">
      <c r="A371" s="1">
        <v>237</v>
      </c>
      <c r="B371" s="1">
        <v>211639</v>
      </c>
      <c r="C371" s="1" t="str">
        <f ca="1">VLOOKUP(B371,'Fichier FI (en entrée)'!B:E,3)</f>
        <v>BXSPMCKHUX</v>
      </c>
      <c r="D371" s="2" t="str">
        <f ca="1">VLOOKUP(B371,'Fichier FI (en entrée)'!B:E,4)</f>
        <v>Vzshmpmxfkzul</v>
      </c>
      <c r="E371" s="2" t="s">
        <v>28</v>
      </c>
      <c r="F371" s="2" t="s">
        <v>3</v>
      </c>
      <c r="G371" s="1">
        <v>1</v>
      </c>
      <c r="H371" s="1">
        <v>0</v>
      </c>
      <c r="I371" s="2" t="s">
        <v>1</v>
      </c>
      <c r="J371" s="1">
        <v>1</v>
      </c>
      <c r="K371" s="2" t="s">
        <v>2148</v>
      </c>
      <c r="L371" s="1">
        <v>0</v>
      </c>
      <c r="M371" s="1">
        <v>0</v>
      </c>
      <c r="N371" s="1">
        <v>0</v>
      </c>
    </row>
    <row r="372" spans="1:14">
      <c r="A372" s="1">
        <v>237</v>
      </c>
      <c r="B372" s="1">
        <v>211770</v>
      </c>
      <c r="C372" s="1" t="str">
        <f ca="1">VLOOKUP(B372,'Fichier FI (en entrée)'!B:E,3)</f>
        <v>KRHFOCMEEO</v>
      </c>
      <c r="D372" s="2" t="str">
        <f ca="1">VLOOKUP(B372,'Fichier FI (en entrée)'!B:E,4)</f>
        <v>Odoytxtqmqeud</v>
      </c>
      <c r="E372" s="2" t="s">
        <v>28</v>
      </c>
      <c r="F372" s="2" t="s">
        <v>3</v>
      </c>
      <c r="G372" s="1">
        <v>1</v>
      </c>
      <c r="H372" s="1">
        <v>0</v>
      </c>
      <c r="I372" s="2" t="s">
        <v>1</v>
      </c>
      <c r="J372" s="1">
        <v>1</v>
      </c>
      <c r="K372" s="2" t="s">
        <v>2148</v>
      </c>
      <c r="L372" s="1">
        <v>0</v>
      </c>
      <c r="M372" s="1">
        <v>0</v>
      </c>
      <c r="N372" s="1">
        <v>0</v>
      </c>
    </row>
    <row r="373" spans="1:14">
      <c r="A373" s="1">
        <v>237</v>
      </c>
      <c r="B373" s="1">
        <v>213197</v>
      </c>
      <c r="C373" s="1" t="str">
        <f ca="1">VLOOKUP(B373,'Fichier FI (en entrée)'!B:E,3)</f>
        <v>SYUGOINTJY</v>
      </c>
      <c r="D373" s="2" t="str">
        <f ca="1">VLOOKUP(B373,'Fichier FI (en entrée)'!B:E,4)</f>
        <v>Aenlriwtfdhtc</v>
      </c>
      <c r="E373" s="2" t="s">
        <v>27</v>
      </c>
      <c r="F373" s="2" t="s">
        <v>3</v>
      </c>
      <c r="G373" s="1">
        <v>1</v>
      </c>
      <c r="H373" s="1">
        <v>0</v>
      </c>
      <c r="I373" s="2" t="s">
        <v>1</v>
      </c>
      <c r="J373" s="1">
        <v>1</v>
      </c>
      <c r="K373" s="2" t="s">
        <v>2148</v>
      </c>
      <c r="L373" s="1">
        <v>0</v>
      </c>
      <c r="M373" s="1">
        <v>0</v>
      </c>
      <c r="N373" s="1">
        <v>0</v>
      </c>
    </row>
    <row r="374" spans="1:14">
      <c r="A374" s="1">
        <v>237</v>
      </c>
      <c r="B374" s="1">
        <v>213981</v>
      </c>
      <c r="C374" s="1" t="str">
        <f ca="1">VLOOKUP(B374,'Fichier FI (en entrée)'!B:E,3)</f>
        <v>WUKXHNBWTW</v>
      </c>
      <c r="D374" s="2" t="str">
        <f ca="1">VLOOKUP(B374,'Fichier FI (en entrée)'!B:E,4)</f>
        <v>Xwkcobkjmzblg</v>
      </c>
      <c r="E374" s="2" t="s">
        <v>15</v>
      </c>
      <c r="F374" s="2" t="s">
        <v>3</v>
      </c>
      <c r="G374" s="1">
        <v>1</v>
      </c>
      <c r="H374" s="1">
        <v>0</v>
      </c>
      <c r="I374" s="2" t="s">
        <v>1</v>
      </c>
      <c r="J374" s="1">
        <v>1</v>
      </c>
      <c r="K374" s="2" t="s">
        <v>2148</v>
      </c>
      <c r="L374" s="1">
        <v>0</v>
      </c>
      <c r="M374" s="1">
        <v>0</v>
      </c>
      <c r="N374" s="1">
        <v>0</v>
      </c>
    </row>
    <row r="375" spans="1:14">
      <c r="A375" s="1">
        <v>237</v>
      </c>
      <c r="B375" s="1">
        <v>214007</v>
      </c>
      <c r="C375" s="1" t="str">
        <f ca="1">VLOOKUP(B375,'Fichier FI (en entrée)'!B:E,3)</f>
        <v>TPMUMIPCYF</v>
      </c>
      <c r="D375" s="2" t="str">
        <f ca="1">VLOOKUP(B375,'Fichier FI (en entrée)'!B:E,4)</f>
        <v>Nzzvsjkizbhwg</v>
      </c>
      <c r="E375" s="2" t="s">
        <v>22</v>
      </c>
      <c r="F375" s="2" t="s">
        <v>3</v>
      </c>
      <c r="G375" s="1">
        <v>1</v>
      </c>
      <c r="H375" s="1">
        <v>0</v>
      </c>
      <c r="I375" s="2" t="s">
        <v>1</v>
      </c>
      <c r="J375" s="1">
        <v>1</v>
      </c>
      <c r="K375" s="2" t="s">
        <v>2148</v>
      </c>
      <c r="L375" s="1">
        <v>0</v>
      </c>
      <c r="M375" s="1">
        <v>0</v>
      </c>
      <c r="N375" s="1">
        <v>0</v>
      </c>
    </row>
    <row r="376" spans="1:14">
      <c r="A376" s="1">
        <v>237</v>
      </c>
      <c r="B376" s="1">
        <v>214033</v>
      </c>
      <c r="C376" s="1" t="str">
        <f ca="1">VLOOKUP(B376,'Fichier FI (en entrée)'!B:E,3)</f>
        <v>GKEGDFLBFN</v>
      </c>
      <c r="D376" s="2" t="str">
        <f ca="1">VLOOKUP(B376,'Fichier FI (en entrée)'!B:E,4)</f>
        <v>Izmfjnsdninqs</v>
      </c>
      <c r="E376" s="2" t="s">
        <v>22</v>
      </c>
      <c r="F376" s="2" t="s">
        <v>3</v>
      </c>
      <c r="G376" s="1">
        <v>1</v>
      </c>
      <c r="H376" s="1">
        <v>0</v>
      </c>
      <c r="I376" s="2" t="s">
        <v>1</v>
      </c>
      <c r="J376" s="1">
        <v>1</v>
      </c>
      <c r="K376" s="2" t="s">
        <v>2148</v>
      </c>
      <c r="L376" s="1">
        <v>0</v>
      </c>
      <c r="M376" s="1">
        <v>0</v>
      </c>
      <c r="N376" s="1">
        <v>0</v>
      </c>
    </row>
    <row r="377" spans="1:14">
      <c r="A377" s="1">
        <v>237</v>
      </c>
      <c r="B377" s="1">
        <v>214229</v>
      </c>
      <c r="C377" s="1" t="str">
        <f ca="1">VLOOKUP(B377,'Fichier FI (en entrée)'!B:E,3)</f>
        <v>XPVLRYFNSZ</v>
      </c>
      <c r="D377" s="2" t="str">
        <f ca="1">VLOOKUP(B377,'Fichier FI (en entrée)'!B:E,4)</f>
        <v>Haxplrtmgdwjk</v>
      </c>
      <c r="E377" s="2" t="s">
        <v>17</v>
      </c>
      <c r="F377" s="2" t="s">
        <v>3</v>
      </c>
      <c r="G377" s="1">
        <v>1</v>
      </c>
      <c r="H377" s="1">
        <v>0</v>
      </c>
      <c r="I377" s="2" t="s">
        <v>1</v>
      </c>
      <c r="J377" s="1">
        <v>1</v>
      </c>
      <c r="K377" s="2" t="s">
        <v>2148</v>
      </c>
      <c r="L377" s="1">
        <v>0</v>
      </c>
      <c r="M377" s="1">
        <v>0</v>
      </c>
      <c r="N377" s="1">
        <v>0</v>
      </c>
    </row>
    <row r="378" spans="1:14">
      <c r="A378" s="1">
        <v>237</v>
      </c>
      <c r="B378" s="1">
        <v>214237</v>
      </c>
      <c r="C378" s="1" t="str">
        <f ca="1">VLOOKUP(B378,'Fichier FI (en entrée)'!B:E,3)</f>
        <v>YESEFQJQEU</v>
      </c>
      <c r="D378" s="2" t="str">
        <f ca="1">VLOOKUP(B378,'Fichier FI (en entrée)'!B:E,4)</f>
        <v>Jzldmwywnrugl</v>
      </c>
      <c r="E378" s="2" t="s">
        <v>18</v>
      </c>
      <c r="F378" s="2" t="s">
        <v>3</v>
      </c>
      <c r="G378" s="1">
        <v>1</v>
      </c>
      <c r="H378" s="1">
        <v>0</v>
      </c>
      <c r="I378" s="2" t="s">
        <v>1</v>
      </c>
      <c r="J378" s="1">
        <v>1</v>
      </c>
      <c r="K378" s="2" t="s">
        <v>2148</v>
      </c>
      <c r="L378" s="1">
        <v>0</v>
      </c>
      <c r="M378" s="1">
        <v>0</v>
      </c>
      <c r="N378" s="1">
        <v>0</v>
      </c>
    </row>
    <row r="379" spans="1:14">
      <c r="A379" s="1">
        <v>237</v>
      </c>
      <c r="B379" s="1">
        <v>214252</v>
      </c>
      <c r="C379" s="1" t="str">
        <f ca="1">VLOOKUP(B379,'Fichier FI (en entrée)'!B:E,3)</f>
        <v>DNKZLWEISC</v>
      </c>
      <c r="D379" s="2" t="str">
        <f ca="1">VLOOKUP(B379,'Fichier FI (en entrée)'!B:E,4)</f>
        <v>Ugrcmiiytifdz</v>
      </c>
      <c r="E379" s="2" t="s">
        <v>31</v>
      </c>
      <c r="F379" s="2" t="s">
        <v>3</v>
      </c>
      <c r="G379" s="1">
        <v>1</v>
      </c>
      <c r="H379" s="1">
        <v>0</v>
      </c>
      <c r="I379" s="2" t="s">
        <v>1</v>
      </c>
      <c r="J379" s="1">
        <v>1</v>
      </c>
      <c r="K379" s="2" t="s">
        <v>2148</v>
      </c>
      <c r="L379" s="1">
        <v>0</v>
      </c>
      <c r="M379" s="1">
        <v>0</v>
      </c>
      <c r="N379" s="1">
        <v>0</v>
      </c>
    </row>
    <row r="380" spans="1:14">
      <c r="A380" s="1">
        <v>237</v>
      </c>
      <c r="B380" s="1">
        <v>214271</v>
      </c>
      <c r="C380" s="1" t="str">
        <f ca="1">VLOOKUP(B380,'Fichier FI (en entrée)'!B:E,3)</f>
        <v>GNWDAHIHUU</v>
      </c>
      <c r="D380" s="2" t="str">
        <f ca="1">VLOOKUP(B380,'Fichier FI (en entrée)'!B:E,4)</f>
        <v>Vktpwqhwkxfjs</v>
      </c>
      <c r="E380" s="2" t="s">
        <v>17</v>
      </c>
      <c r="F380" s="2" t="s">
        <v>3</v>
      </c>
      <c r="G380" s="1">
        <v>1</v>
      </c>
      <c r="H380" s="1">
        <v>0</v>
      </c>
      <c r="I380" s="2" t="s">
        <v>1</v>
      </c>
      <c r="J380" s="1">
        <v>1</v>
      </c>
      <c r="K380" s="2" t="s">
        <v>2148</v>
      </c>
      <c r="L380" s="1">
        <v>0</v>
      </c>
      <c r="M380" s="1">
        <v>0</v>
      </c>
      <c r="N380" s="1">
        <v>0</v>
      </c>
    </row>
    <row r="381" spans="1:14">
      <c r="A381" s="1">
        <v>237</v>
      </c>
      <c r="B381" s="1">
        <v>214285</v>
      </c>
      <c r="C381" s="1" t="str">
        <f ca="1">VLOOKUP(B381,'Fichier FI (en entrée)'!B:E,3)</f>
        <v>LNTQFVDDNC</v>
      </c>
      <c r="D381" s="2" t="str">
        <f ca="1">VLOOKUP(B381,'Fichier FI (en entrée)'!B:E,4)</f>
        <v>Vjqvhimuajhzs</v>
      </c>
      <c r="E381" s="2" t="s">
        <v>14</v>
      </c>
      <c r="F381" s="2" t="s">
        <v>3</v>
      </c>
      <c r="G381" s="1">
        <v>1</v>
      </c>
      <c r="H381" s="1">
        <v>0</v>
      </c>
      <c r="I381" s="2" t="s">
        <v>1</v>
      </c>
      <c r="J381" s="1">
        <v>1</v>
      </c>
      <c r="K381" s="2" t="s">
        <v>2148</v>
      </c>
      <c r="L381" s="1">
        <v>0</v>
      </c>
      <c r="M381" s="1">
        <v>0</v>
      </c>
      <c r="N381" s="1">
        <v>0</v>
      </c>
    </row>
    <row r="382" spans="1:14">
      <c r="A382" s="1">
        <v>237</v>
      </c>
      <c r="B382" s="1">
        <v>214289</v>
      </c>
      <c r="C382" s="1" t="str">
        <f ca="1">VLOOKUP(B382,'Fichier FI (en entrée)'!B:E,3)</f>
        <v>VRUMVOTZPF</v>
      </c>
      <c r="D382" s="2" t="str">
        <f ca="1">VLOOKUP(B382,'Fichier FI (en entrée)'!B:E,4)</f>
        <v>Vcutueojgrkco</v>
      </c>
      <c r="E382" s="2" t="s">
        <v>17</v>
      </c>
      <c r="F382" s="2" t="s">
        <v>3</v>
      </c>
      <c r="G382" s="1">
        <v>1</v>
      </c>
      <c r="H382" s="1">
        <v>0</v>
      </c>
      <c r="I382" s="2" t="s">
        <v>1</v>
      </c>
      <c r="J382" s="1">
        <v>1</v>
      </c>
      <c r="K382" s="2" t="s">
        <v>2148</v>
      </c>
      <c r="L382" s="1">
        <v>0</v>
      </c>
      <c r="M382" s="1">
        <v>0</v>
      </c>
      <c r="N382" s="1">
        <v>0</v>
      </c>
    </row>
    <row r="383" spans="1:14">
      <c r="A383" s="1">
        <v>237</v>
      </c>
      <c r="B383" s="1">
        <v>214309</v>
      </c>
      <c r="C383" s="1" t="str">
        <f ca="1">VLOOKUP(B383,'Fichier FI (en entrée)'!B:E,3)</f>
        <v>PFSIBJYXPK</v>
      </c>
      <c r="D383" s="2" t="str">
        <f ca="1">VLOOKUP(B383,'Fichier FI (en entrée)'!B:E,4)</f>
        <v>Uuqrorykotqnn</v>
      </c>
      <c r="E383" s="2" t="s">
        <v>26</v>
      </c>
      <c r="F383" s="2" t="s">
        <v>3</v>
      </c>
      <c r="G383" s="1">
        <v>1</v>
      </c>
      <c r="H383" s="1">
        <v>0</v>
      </c>
      <c r="I383" s="2" t="s">
        <v>1</v>
      </c>
      <c r="J383" s="1">
        <v>1</v>
      </c>
      <c r="K383" s="2" t="s">
        <v>2148</v>
      </c>
      <c r="L383" s="1">
        <v>0</v>
      </c>
      <c r="M383" s="1">
        <v>0</v>
      </c>
      <c r="N383" s="1">
        <v>0</v>
      </c>
    </row>
    <row r="384" spans="1:14">
      <c r="A384" s="1">
        <v>237</v>
      </c>
      <c r="B384" s="1">
        <v>214314</v>
      </c>
      <c r="C384" s="1" t="str">
        <f ca="1">VLOOKUP(B384,'Fichier FI (en entrée)'!B:E,3)</f>
        <v>RFAQVVVWCV</v>
      </c>
      <c r="D384" s="2" t="str">
        <f ca="1">VLOOKUP(B384,'Fichier FI (en entrée)'!B:E,4)</f>
        <v>Dsicvnleftqdi</v>
      </c>
      <c r="E384" s="2" t="s">
        <v>17</v>
      </c>
      <c r="F384" s="2" t="s">
        <v>3</v>
      </c>
      <c r="G384" s="1">
        <v>1</v>
      </c>
      <c r="H384" s="1">
        <v>0</v>
      </c>
      <c r="I384" s="2" t="s">
        <v>1</v>
      </c>
      <c r="J384" s="1">
        <v>1</v>
      </c>
      <c r="K384" s="2" t="s">
        <v>2148</v>
      </c>
      <c r="L384" s="1">
        <v>0</v>
      </c>
      <c r="M384" s="1">
        <v>0</v>
      </c>
      <c r="N384" s="1">
        <v>0</v>
      </c>
    </row>
    <row r="385" spans="1:14">
      <c r="A385" s="1">
        <v>237</v>
      </c>
      <c r="B385" s="1">
        <v>214331</v>
      </c>
      <c r="C385" s="1" t="str">
        <f ca="1">VLOOKUP(B385,'Fichier FI (en entrée)'!B:E,3)</f>
        <v>NCAWWWTGZI</v>
      </c>
      <c r="D385" s="2" t="str">
        <f ca="1">VLOOKUP(B385,'Fichier FI (en entrée)'!B:E,4)</f>
        <v>Drurrrgeotica</v>
      </c>
      <c r="E385" s="2" t="s">
        <v>26</v>
      </c>
      <c r="F385" s="2" t="s">
        <v>3</v>
      </c>
      <c r="G385" s="1">
        <v>1</v>
      </c>
      <c r="H385" s="1">
        <v>0</v>
      </c>
      <c r="I385" s="2" t="s">
        <v>1</v>
      </c>
      <c r="J385" s="1">
        <v>1</v>
      </c>
      <c r="K385" s="2" t="s">
        <v>2148</v>
      </c>
      <c r="L385" s="1">
        <v>0</v>
      </c>
      <c r="M385" s="1">
        <v>0</v>
      </c>
      <c r="N385" s="1">
        <v>0</v>
      </c>
    </row>
    <row r="386" spans="1:14">
      <c r="A386" s="1">
        <v>237</v>
      </c>
      <c r="B386" s="1">
        <v>214332</v>
      </c>
      <c r="C386" s="1" t="str">
        <f ca="1">VLOOKUP(B386,'Fichier FI (en entrée)'!B:E,3)</f>
        <v>CDCHYJDHTT</v>
      </c>
      <c r="D386" s="2" t="str">
        <f ca="1">VLOOKUP(B386,'Fichier FI (en entrée)'!B:E,4)</f>
        <v>Xhvmntbycdyoh</v>
      </c>
      <c r="E386" s="2" t="s">
        <v>38</v>
      </c>
      <c r="F386" s="2" t="s">
        <v>3</v>
      </c>
      <c r="G386" s="1">
        <v>1</v>
      </c>
      <c r="H386" s="1">
        <v>0</v>
      </c>
      <c r="I386" s="2" t="s">
        <v>1</v>
      </c>
      <c r="J386" s="1">
        <v>1</v>
      </c>
      <c r="K386" s="2" t="s">
        <v>2148</v>
      </c>
      <c r="L386" s="1">
        <v>0</v>
      </c>
      <c r="M386" s="1">
        <v>0</v>
      </c>
      <c r="N386" s="1">
        <v>0</v>
      </c>
    </row>
    <row r="387" spans="1:14">
      <c r="A387" s="1">
        <v>237</v>
      </c>
      <c r="B387" s="1">
        <v>214335</v>
      </c>
      <c r="C387" s="1" t="str">
        <f ca="1">VLOOKUP(B387,'Fichier FI (en entrée)'!B:E,3)</f>
        <v>RZUBOJULNW</v>
      </c>
      <c r="D387" s="2" t="str">
        <f ca="1">VLOOKUP(B387,'Fichier FI (en entrée)'!B:E,4)</f>
        <v>Cebvyfixhbcbb</v>
      </c>
      <c r="E387" s="2" t="s">
        <v>38</v>
      </c>
      <c r="F387" s="2" t="s">
        <v>3</v>
      </c>
      <c r="G387" s="1">
        <v>1</v>
      </c>
      <c r="H387" s="1">
        <v>0</v>
      </c>
      <c r="I387" s="2" t="s">
        <v>1</v>
      </c>
      <c r="J387" s="1">
        <v>1</v>
      </c>
      <c r="K387" s="2" t="s">
        <v>2148</v>
      </c>
      <c r="L387" s="1">
        <v>0</v>
      </c>
      <c r="M387" s="1">
        <v>0</v>
      </c>
      <c r="N387" s="1">
        <v>0</v>
      </c>
    </row>
    <row r="388" spans="1:14">
      <c r="A388" s="1">
        <v>237</v>
      </c>
      <c r="B388" s="1">
        <v>214346</v>
      </c>
      <c r="C388" s="1" t="str">
        <f ca="1">VLOOKUP(B388,'Fichier FI (en entrée)'!B:E,3)</f>
        <v>WNXSNERAJK</v>
      </c>
      <c r="D388" s="2" t="str">
        <f ca="1">VLOOKUP(B388,'Fichier FI (en entrée)'!B:E,4)</f>
        <v>Yafuumlicydvd</v>
      </c>
      <c r="E388" s="2" t="s">
        <v>17</v>
      </c>
      <c r="F388" s="2" t="s">
        <v>3</v>
      </c>
      <c r="G388" s="1">
        <v>1</v>
      </c>
      <c r="H388" s="1">
        <v>0</v>
      </c>
      <c r="I388" s="2" t="s">
        <v>1</v>
      </c>
      <c r="J388" s="1">
        <v>1</v>
      </c>
      <c r="K388" s="2" t="s">
        <v>2148</v>
      </c>
      <c r="L388" s="1">
        <v>0</v>
      </c>
      <c r="M388" s="1">
        <v>0</v>
      </c>
      <c r="N388" s="1">
        <v>0</v>
      </c>
    </row>
    <row r="389" spans="1:14">
      <c r="A389" s="1">
        <v>237</v>
      </c>
      <c r="B389" s="1">
        <v>214358</v>
      </c>
      <c r="C389" s="1" t="str">
        <f ca="1">VLOOKUP(B389,'Fichier FI (en entrée)'!B:E,3)</f>
        <v>UQRAXRKXSF</v>
      </c>
      <c r="D389" s="2" t="str">
        <f ca="1">VLOOKUP(B389,'Fichier FI (en entrée)'!B:E,4)</f>
        <v>Mignviofowetx</v>
      </c>
      <c r="E389" s="2" t="s">
        <v>17</v>
      </c>
      <c r="F389" s="2" t="s">
        <v>3</v>
      </c>
      <c r="G389" s="1">
        <v>1</v>
      </c>
      <c r="H389" s="1">
        <v>0</v>
      </c>
      <c r="I389" s="2" t="s">
        <v>1</v>
      </c>
      <c r="J389" s="1">
        <v>1</v>
      </c>
      <c r="K389" s="2" t="s">
        <v>2148</v>
      </c>
      <c r="L389" s="1">
        <v>0</v>
      </c>
      <c r="M389" s="1">
        <v>0</v>
      </c>
      <c r="N389" s="1">
        <v>0</v>
      </c>
    </row>
    <row r="390" spans="1:14">
      <c r="A390" s="1">
        <v>237</v>
      </c>
      <c r="B390" s="1">
        <v>214366</v>
      </c>
      <c r="C390" s="1" t="str">
        <f ca="1">VLOOKUP(B390,'Fichier FI (en entrée)'!B:E,3)</f>
        <v>KLOTMJTOYS</v>
      </c>
      <c r="D390" s="2" t="str">
        <f ca="1">VLOOKUP(B390,'Fichier FI (en entrée)'!B:E,4)</f>
        <v>Qmhfwixqfvmeg</v>
      </c>
      <c r="E390" s="2" t="s">
        <v>25</v>
      </c>
      <c r="F390" s="2" t="s">
        <v>3</v>
      </c>
      <c r="G390" s="1">
        <v>1</v>
      </c>
      <c r="H390" s="1">
        <v>0</v>
      </c>
      <c r="I390" s="2" t="s">
        <v>1</v>
      </c>
      <c r="J390" s="1">
        <v>1</v>
      </c>
      <c r="K390" s="2" t="s">
        <v>2148</v>
      </c>
      <c r="L390" s="1">
        <v>0</v>
      </c>
      <c r="M390" s="1">
        <v>0</v>
      </c>
      <c r="N390" s="1">
        <v>0</v>
      </c>
    </row>
    <row r="391" spans="1:14">
      <c r="A391" s="1">
        <v>237</v>
      </c>
      <c r="B391" s="1">
        <v>214369</v>
      </c>
      <c r="C391" s="1" t="str">
        <f ca="1">VLOOKUP(B391,'Fichier FI (en entrée)'!B:E,3)</f>
        <v>MTQFCCDOGF</v>
      </c>
      <c r="D391" s="2" t="str">
        <f ca="1">VLOOKUP(B391,'Fichier FI (en entrée)'!B:E,4)</f>
        <v>Brlifsddznssl</v>
      </c>
      <c r="E391" s="2" t="s">
        <v>17</v>
      </c>
      <c r="F391" s="2" t="s">
        <v>3</v>
      </c>
      <c r="G391" s="1">
        <v>1</v>
      </c>
      <c r="H391" s="1">
        <v>0</v>
      </c>
      <c r="I391" s="2" t="s">
        <v>1</v>
      </c>
      <c r="J391" s="1">
        <v>1</v>
      </c>
      <c r="K391" s="2" t="s">
        <v>2148</v>
      </c>
      <c r="L391" s="1">
        <v>0</v>
      </c>
      <c r="M391" s="1">
        <v>0</v>
      </c>
      <c r="N391" s="1">
        <v>0</v>
      </c>
    </row>
    <row r="392" spans="1:14">
      <c r="A392" s="1">
        <v>237</v>
      </c>
      <c r="B392" s="1">
        <v>214391</v>
      </c>
      <c r="C392" s="1" t="str">
        <f ca="1">VLOOKUP(B392,'Fichier FI (en entrée)'!B:E,3)</f>
        <v>VNHHAFDXWL</v>
      </c>
      <c r="D392" s="2" t="str">
        <f ca="1">VLOOKUP(B392,'Fichier FI (en entrée)'!B:E,4)</f>
        <v>Euadvojqekdyr</v>
      </c>
      <c r="E392" s="2" t="s">
        <v>14</v>
      </c>
      <c r="F392" s="2" t="s">
        <v>3</v>
      </c>
      <c r="G392" s="1">
        <v>1</v>
      </c>
      <c r="H392" s="1">
        <v>0</v>
      </c>
      <c r="I392" s="2" t="s">
        <v>1</v>
      </c>
      <c r="J392" s="1">
        <v>1</v>
      </c>
      <c r="K392" s="2" t="s">
        <v>2148</v>
      </c>
      <c r="L392" s="1">
        <v>0</v>
      </c>
      <c r="M392" s="1">
        <v>0</v>
      </c>
      <c r="N392" s="1">
        <v>0</v>
      </c>
    </row>
    <row r="393" spans="1:14">
      <c r="A393" s="1">
        <v>237</v>
      </c>
      <c r="B393" s="1">
        <v>214392</v>
      </c>
      <c r="C393" s="1" t="str">
        <f ca="1">VLOOKUP(B393,'Fichier FI (en entrée)'!B:E,3)</f>
        <v>BRXUCFYTTV</v>
      </c>
      <c r="D393" s="2" t="str">
        <f ca="1">VLOOKUP(B393,'Fichier FI (en entrée)'!B:E,4)</f>
        <v>Fatiavvylvwrp</v>
      </c>
      <c r="E393" s="2" t="s">
        <v>18</v>
      </c>
      <c r="F393" s="2" t="s">
        <v>3</v>
      </c>
      <c r="G393" s="1">
        <v>1</v>
      </c>
      <c r="H393" s="1">
        <v>0</v>
      </c>
      <c r="I393" s="2" t="s">
        <v>1</v>
      </c>
      <c r="J393" s="1">
        <v>1</v>
      </c>
      <c r="K393" s="2" t="s">
        <v>2148</v>
      </c>
      <c r="L393" s="1">
        <v>0</v>
      </c>
      <c r="M393" s="1">
        <v>0</v>
      </c>
      <c r="N393" s="1">
        <v>0</v>
      </c>
    </row>
    <row r="394" spans="1:14">
      <c r="A394" s="1">
        <v>237</v>
      </c>
      <c r="B394" s="1">
        <v>214397</v>
      </c>
      <c r="C394" s="1" t="str">
        <f ca="1">VLOOKUP(B394,'Fichier FI (en entrée)'!B:E,3)</f>
        <v>SBOKQXJMVC</v>
      </c>
      <c r="D394" s="2" t="str">
        <f ca="1">VLOOKUP(B394,'Fichier FI (en entrée)'!B:E,4)</f>
        <v>Nestxibwgkvwr</v>
      </c>
      <c r="E394" s="2" t="s">
        <v>25</v>
      </c>
      <c r="F394" s="2" t="s">
        <v>3</v>
      </c>
      <c r="G394" s="1">
        <v>1</v>
      </c>
      <c r="H394" s="1">
        <v>0</v>
      </c>
      <c r="I394" s="2" t="s">
        <v>1</v>
      </c>
      <c r="J394" s="1">
        <v>1</v>
      </c>
      <c r="K394" s="2" t="s">
        <v>2148</v>
      </c>
      <c r="L394" s="1">
        <v>0</v>
      </c>
      <c r="M394" s="1">
        <v>0</v>
      </c>
      <c r="N394" s="1">
        <v>0</v>
      </c>
    </row>
    <row r="395" spans="1:14">
      <c r="A395" s="1">
        <v>237</v>
      </c>
      <c r="B395" s="1">
        <v>214421</v>
      </c>
      <c r="C395" s="1" t="str">
        <f ca="1">VLOOKUP(B395,'Fichier FI (en entrée)'!B:E,3)</f>
        <v>HPPQICXQKA</v>
      </c>
      <c r="D395" s="2" t="str">
        <f ca="1">VLOOKUP(B395,'Fichier FI (en entrée)'!B:E,4)</f>
        <v>Bexussesidemz</v>
      </c>
      <c r="E395" s="2" t="s">
        <v>18</v>
      </c>
      <c r="F395" s="2" t="s">
        <v>3</v>
      </c>
      <c r="G395" s="1">
        <v>1</v>
      </c>
      <c r="H395" s="1">
        <v>0</v>
      </c>
      <c r="I395" s="2" t="s">
        <v>1</v>
      </c>
      <c r="J395" s="1">
        <v>1</v>
      </c>
      <c r="K395" s="2" t="s">
        <v>2148</v>
      </c>
      <c r="L395" s="1">
        <v>0</v>
      </c>
      <c r="M395" s="1">
        <v>0</v>
      </c>
      <c r="N395" s="1">
        <v>0</v>
      </c>
    </row>
    <row r="396" spans="1:14">
      <c r="A396" s="1">
        <v>237</v>
      </c>
      <c r="B396" s="1">
        <v>214433</v>
      </c>
      <c r="C396" s="1" t="str">
        <f ca="1">VLOOKUP(B396,'Fichier FI (en entrée)'!B:E,3)</f>
        <v>BXEXRDHEHS</v>
      </c>
      <c r="D396" s="2" t="str">
        <f ca="1">VLOOKUP(B396,'Fichier FI (en entrée)'!B:E,4)</f>
        <v>Brnfbhyyozsgk</v>
      </c>
      <c r="E396" s="2" t="s">
        <v>17</v>
      </c>
      <c r="F396" s="2" t="s">
        <v>3</v>
      </c>
      <c r="G396" s="1">
        <v>1</v>
      </c>
      <c r="H396" s="1">
        <v>0</v>
      </c>
      <c r="I396" s="2" t="s">
        <v>1</v>
      </c>
      <c r="J396" s="1">
        <v>1</v>
      </c>
      <c r="K396" s="2" t="s">
        <v>2148</v>
      </c>
      <c r="L396" s="1">
        <v>0</v>
      </c>
      <c r="M396" s="1">
        <v>0</v>
      </c>
      <c r="N396" s="1">
        <v>0</v>
      </c>
    </row>
    <row r="397" spans="1:14">
      <c r="A397" s="1">
        <v>237</v>
      </c>
      <c r="B397" s="1">
        <v>214437</v>
      </c>
      <c r="C397" s="1" t="str">
        <f ca="1">VLOOKUP(B397,'Fichier FI (en entrée)'!B:E,3)</f>
        <v>JXERXRUACF</v>
      </c>
      <c r="D397" s="2" t="str">
        <f ca="1">VLOOKUP(B397,'Fichier FI (en entrée)'!B:E,4)</f>
        <v>Ahcnqosadnqaz</v>
      </c>
      <c r="E397" s="2" t="s">
        <v>38</v>
      </c>
      <c r="F397" s="2" t="s">
        <v>3</v>
      </c>
      <c r="G397" s="1">
        <v>1</v>
      </c>
      <c r="H397" s="1">
        <v>0</v>
      </c>
      <c r="I397" s="2" t="s">
        <v>1</v>
      </c>
      <c r="J397" s="1">
        <v>1</v>
      </c>
      <c r="K397" s="2" t="s">
        <v>2148</v>
      </c>
      <c r="L397" s="1">
        <v>0</v>
      </c>
      <c r="M397" s="1">
        <v>0</v>
      </c>
      <c r="N397" s="1">
        <v>0</v>
      </c>
    </row>
    <row r="398" spans="1:14">
      <c r="A398" s="1">
        <v>237</v>
      </c>
      <c r="B398" s="1">
        <v>214441</v>
      </c>
      <c r="C398" s="1" t="str">
        <f ca="1">VLOOKUP(B398,'Fichier FI (en entrée)'!B:E,3)</f>
        <v>FHOBSVQCAV</v>
      </c>
      <c r="D398" s="2" t="str">
        <f ca="1">VLOOKUP(B398,'Fichier FI (en entrée)'!B:E,4)</f>
        <v>Bzyxbnhretvtu</v>
      </c>
      <c r="E398" s="2" t="s">
        <v>18</v>
      </c>
      <c r="F398" s="2" t="s">
        <v>3</v>
      </c>
      <c r="G398" s="1">
        <v>1</v>
      </c>
      <c r="H398" s="1">
        <v>0</v>
      </c>
      <c r="I398" s="2" t="s">
        <v>1</v>
      </c>
      <c r="J398" s="1">
        <v>1</v>
      </c>
      <c r="K398" s="2" t="s">
        <v>2148</v>
      </c>
      <c r="L398" s="1">
        <v>0</v>
      </c>
      <c r="M398" s="1">
        <v>0</v>
      </c>
      <c r="N398" s="1">
        <v>0</v>
      </c>
    </row>
    <row r="399" spans="1:14">
      <c r="A399" s="1">
        <v>237</v>
      </c>
      <c r="B399" s="1">
        <v>214449</v>
      </c>
      <c r="C399" s="1" t="str">
        <f ca="1">VLOOKUP(B399,'Fichier FI (en entrée)'!B:E,3)</f>
        <v>VYZCQRPYGH</v>
      </c>
      <c r="D399" s="2" t="str">
        <f ca="1">VLOOKUP(B399,'Fichier FI (en entrée)'!B:E,4)</f>
        <v>Xqbvgrdlyqzaw</v>
      </c>
      <c r="E399" s="2" t="s">
        <v>17</v>
      </c>
      <c r="F399" s="2" t="s">
        <v>3</v>
      </c>
      <c r="G399" s="1">
        <v>1</v>
      </c>
      <c r="H399" s="1">
        <v>0</v>
      </c>
      <c r="I399" s="2" t="s">
        <v>1</v>
      </c>
      <c r="J399" s="1">
        <v>1</v>
      </c>
      <c r="K399" s="2" t="s">
        <v>2148</v>
      </c>
      <c r="L399" s="1">
        <v>0</v>
      </c>
      <c r="M399" s="1">
        <v>0</v>
      </c>
      <c r="N399" s="1">
        <v>0</v>
      </c>
    </row>
    <row r="400" spans="1:14">
      <c r="A400" s="1">
        <v>237</v>
      </c>
      <c r="B400" s="1">
        <v>214473</v>
      </c>
      <c r="C400" s="1" t="str">
        <f ca="1">VLOOKUP(B400,'Fichier FI (en entrée)'!B:E,3)</f>
        <v>UXBTAOLXFJ</v>
      </c>
      <c r="D400" s="2" t="str">
        <f ca="1">VLOOKUP(B400,'Fichier FI (en entrée)'!B:E,4)</f>
        <v>Sxzmeoyulqlhn</v>
      </c>
      <c r="E400" s="2" t="s">
        <v>14</v>
      </c>
      <c r="F400" s="2" t="s">
        <v>3</v>
      </c>
      <c r="G400" s="1">
        <v>1</v>
      </c>
      <c r="H400" s="1">
        <v>0</v>
      </c>
      <c r="I400" s="2" t="s">
        <v>1</v>
      </c>
      <c r="J400" s="1">
        <v>1</v>
      </c>
      <c r="K400" s="2" t="s">
        <v>2148</v>
      </c>
      <c r="L400" s="1">
        <v>0</v>
      </c>
      <c r="M400" s="1">
        <v>0</v>
      </c>
      <c r="N400" s="1">
        <v>0</v>
      </c>
    </row>
    <row r="401" spans="1:14">
      <c r="A401" s="1">
        <v>237</v>
      </c>
      <c r="B401" s="1">
        <v>214506</v>
      </c>
      <c r="C401" s="1" t="str">
        <f ca="1">VLOOKUP(B401,'Fichier FI (en entrée)'!B:E,3)</f>
        <v>CZQMKJWCTR</v>
      </c>
      <c r="D401" s="2" t="str">
        <f ca="1">VLOOKUP(B401,'Fichier FI (en entrée)'!B:E,4)</f>
        <v>Geowvaivsxygy</v>
      </c>
      <c r="E401" s="2" t="s">
        <v>17</v>
      </c>
      <c r="F401" s="2" t="s">
        <v>3</v>
      </c>
      <c r="G401" s="1">
        <v>1</v>
      </c>
      <c r="H401" s="1">
        <v>0</v>
      </c>
      <c r="I401" s="2" t="s">
        <v>1</v>
      </c>
      <c r="J401" s="1">
        <v>1</v>
      </c>
      <c r="K401" s="2" t="s">
        <v>2148</v>
      </c>
      <c r="L401" s="1">
        <v>0</v>
      </c>
      <c r="M401" s="1">
        <v>0</v>
      </c>
      <c r="N401" s="1">
        <v>0</v>
      </c>
    </row>
    <row r="402" spans="1:14">
      <c r="A402" s="1">
        <v>237</v>
      </c>
      <c r="B402" s="1">
        <v>214528</v>
      </c>
      <c r="C402" s="1" t="str">
        <f ca="1">VLOOKUP(B402,'Fichier FI (en entrée)'!B:E,3)</f>
        <v>BLWEIYMITC</v>
      </c>
      <c r="D402" s="2" t="str">
        <f ca="1">VLOOKUP(B402,'Fichier FI (en entrée)'!B:E,4)</f>
        <v>Llvhvbezvuvwm</v>
      </c>
      <c r="E402" s="2" t="s">
        <v>14</v>
      </c>
      <c r="F402" s="2" t="s">
        <v>3</v>
      </c>
      <c r="G402" s="1">
        <v>1</v>
      </c>
      <c r="H402" s="1">
        <v>0</v>
      </c>
      <c r="I402" s="2" t="s">
        <v>1</v>
      </c>
      <c r="J402" s="1">
        <v>1</v>
      </c>
      <c r="K402" s="2" t="s">
        <v>2148</v>
      </c>
      <c r="L402" s="1">
        <v>0</v>
      </c>
      <c r="M402" s="1">
        <v>0</v>
      </c>
      <c r="N402" s="1">
        <v>0</v>
      </c>
    </row>
    <row r="403" spans="1:14">
      <c r="A403" s="1">
        <v>237</v>
      </c>
      <c r="B403" s="1">
        <v>214544</v>
      </c>
      <c r="C403" s="1" t="str">
        <f ca="1">VLOOKUP(B403,'Fichier FI (en entrée)'!B:E,3)</f>
        <v>XDWEERHVPK</v>
      </c>
      <c r="D403" s="2" t="str">
        <f ca="1">VLOOKUP(B403,'Fichier FI (en entrée)'!B:E,4)</f>
        <v>Lyfpwhupnxkhy</v>
      </c>
      <c r="E403" s="2" t="s">
        <v>18</v>
      </c>
      <c r="F403" s="2" t="s">
        <v>3</v>
      </c>
      <c r="G403" s="1">
        <v>1</v>
      </c>
      <c r="H403" s="1">
        <v>0</v>
      </c>
      <c r="I403" s="2" t="s">
        <v>1</v>
      </c>
      <c r="J403" s="1">
        <v>1</v>
      </c>
      <c r="K403" s="2" t="s">
        <v>2148</v>
      </c>
      <c r="L403" s="1">
        <v>0</v>
      </c>
      <c r="M403" s="1">
        <v>0</v>
      </c>
      <c r="N403" s="1">
        <v>0</v>
      </c>
    </row>
    <row r="404" spans="1:14">
      <c r="A404" s="1">
        <v>237</v>
      </c>
      <c r="B404" s="1">
        <v>214550</v>
      </c>
      <c r="C404" s="1" t="str">
        <f ca="1">VLOOKUP(B404,'Fichier FI (en entrée)'!B:E,3)</f>
        <v>DPRHXVXNGH</v>
      </c>
      <c r="D404" s="2" t="str">
        <f ca="1">VLOOKUP(B404,'Fichier FI (en entrée)'!B:E,4)</f>
        <v>Gkptvmjygcggp</v>
      </c>
      <c r="E404" s="2" t="s">
        <v>17</v>
      </c>
      <c r="F404" s="2" t="s">
        <v>3</v>
      </c>
      <c r="G404" s="1">
        <v>1</v>
      </c>
      <c r="H404" s="1">
        <v>0</v>
      </c>
      <c r="I404" s="2" t="s">
        <v>1</v>
      </c>
      <c r="J404" s="1">
        <v>1</v>
      </c>
      <c r="K404" s="2" t="s">
        <v>2148</v>
      </c>
      <c r="L404" s="1">
        <v>0</v>
      </c>
      <c r="M404" s="1">
        <v>0</v>
      </c>
      <c r="N404" s="1">
        <v>0</v>
      </c>
    </row>
    <row r="405" spans="1:14">
      <c r="A405" s="1">
        <v>237</v>
      </c>
      <c r="B405" s="1">
        <v>214551</v>
      </c>
      <c r="C405" s="1" t="str">
        <f ca="1">VLOOKUP(B405,'Fichier FI (en entrée)'!B:E,3)</f>
        <v>UGJCIPFGRU</v>
      </c>
      <c r="D405" s="2" t="str">
        <f ca="1">VLOOKUP(B405,'Fichier FI (en entrée)'!B:E,4)</f>
        <v>Hhbzkztxdojyy</v>
      </c>
      <c r="E405" s="2" t="s">
        <v>17</v>
      </c>
      <c r="F405" s="2" t="s">
        <v>3</v>
      </c>
      <c r="G405" s="1">
        <v>1</v>
      </c>
      <c r="H405" s="1">
        <v>0</v>
      </c>
      <c r="I405" s="2" t="s">
        <v>1</v>
      </c>
      <c r="J405" s="1">
        <v>1</v>
      </c>
      <c r="K405" s="2" t="s">
        <v>2148</v>
      </c>
      <c r="L405" s="1">
        <v>0</v>
      </c>
      <c r="M405" s="1">
        <v>0</v>
      </c>
      <c r="N405" s="1">
        <v>0</v>
      </c>
    </row>
    <row r="406" spans="1:14">
      <c r="A406" s="1">
        <v>237</v>
      </c>
      <c r="B406" s="1">
        <v>214887</v>
      </c>
      <c r="C406" s="1" t="str">
        <f ca="1">VLOOKUP(B406,'Fichier FI (en entrée)'!B:E,3)</f>
        <v>EUKBPJSVWN</v>
      </c>
      <c r="D406" s="2" t="str">
        <f ca="1">VLOOKUP(B406,'Fichier FI (en entrée)'!B:E,4)</f>
        <v>Rszbkwcseloaw</v>
      </c>
      <c r="E406" s="2" t="s">
        <v>15</v>
      </c>
      <c r="F406" s="2" t="s">
        <v>3</v>
      </c>
      <c r="G406" s="1">
        <v>1</v>
      </c>
      <c r="H406" s="1">
        <v>0</v>
      </c>
      <c r="I406" s="2" t="s">
        <v>1</v>
      </c>
      <c r="J406" s="1">
        <v>1</v>
      </c>
      <c r="K406" s="2" t="s">
        <v>2148</v>
      </c>
      <c r="L406" s="1">
        <v>0</v>
      </c>
      <c r="M406" s="1">
        <v>0</v>
      </c>
      <c r="N406" s="1">
        <v>0</v>
      </c>
    </row>
    <row r="407" spans="1:14">
      <c r="A407" s="1">
        <v>237</v>
      </c>
      <c r="B407" s="1">
        <v>216341</v>
      </c>
      <c r="C407" s="1" t="str">
        <f ca="1">VLOOKUP(B407,'Fichier FI (en entrée)'!B:E,3)</f>
        <v>LYOCHWOPZD</v>
      </c>
      <c r="D407" s="2" t="str">
        <f ca="1">VLOOKUP(B407,'Fichier FI (en entrée)'!B:E,4)</f>
        <v>Aowjgjyucwkoe</v>
      </c>
      <c r="E407" s="2" t="s">
        <v>18</v>
      </c>
      <c r="F407" s="2" t="s">
        <v>3</v>
      </c>
      <c r="G407" s="1">
        <v>1</v>
      </c>
      <c r="H407" s="1">
        <v>0</v>
      </c>
      <c r="I407" s="2" t="s">
        <v>1</v>
      </c>
      <c r="J407" s="1">
        <v>1</v>
      </c>
      <c r="K407" s="2" t="s">
        <v>2148</v>
      </c>
      <c r="L407" s="1">
        <v>0</v>
      </c>
      <c r="M407" s="1">
        <v>0</v>
      </c>
      <c r="N407" s="1">
        <v>0</v>
      </c>
    </row>
    <row r="408" spans="1:14">
      <c r="A408" s="1">
        <v>237</v>
      </c>
      <c r="B408" s="1">
        <v>217165</v>
      </c>
      <c r="C408" s="1" t="str">
        <f ca="1">VLOOKUP(B408,'Fichier FI (en entrée)'!B:E,3)</f>
        <v>XIXARKHSDW</v>
      </c>
      <c r="D408" s="2" t="str">
        <f ca="1">VLOOKUP(B408,'Fichier FI (en entrée)'!B:E,4)</f>
        <v>Auzehbkqzrphe</v>
      </c>
      <c r="E408" s="2" t="s">
        <v>80</v>
      </c>
      <c r="F408" s="2" t="s">
        <v>3</v>
      </c>
      <c r="G408" s="1">
        <v>1</v>
      </c>
      <c r="H408" s="1">
        <v>0</v>
      </c>
      <c r="I408" s="2" t="s">
        <v>1</v>
      </c>
      <c r="J408" s="1">
        <v>1</v>
      </c>
      <c r="K408" s="2" t="s">
        <v>2148</v>
      </c>
      <c r="L408" s="1">
        <v>0</v>
      </c>
      <c r="M408" s="1">
        <v>0</v>
      </c>
      <c r="N408" s="1">
        <v>0</v>
      </c>
    </row>
    <row r="409" spans="1:14">
      <c r="A409" s="1">
        <v>237</v>
      </c>
      <c r="B409" s="1">
        <v>217911</v>
      </c>
      <c r="C409" s="1" t="str">
        <f ca="1">VLOOKUP(B409,'Fichier FI (en entrée)'!B:E,3)</f>
        <v>ROEVQNAEBA</v>
      </c>
      <c r="D409" s="2" t="str">
        <f ca="1">VLOOKUP(B409,'Fichier FI (en entrée)'!B:E,4)</f>
        <v>Vwkipjqtubdkr</v>
      </c>
      <c r="E409" s="2" t="s">
        <v>19</v>
      </c>
      <c r="F409" s="2" t="s">
        <v>3</v>
      </c>
      <c r="G409" s="1">
        <v>1</v>
      </c>
      <c r="H409" s="1">
        <v>0</v>
      </c>
      <c r="I409" s="2" t="s">
        <v>1</v>
      </c>
      <c r="J409" s="1">
        <v>1</v>
      </c>
      <c r="K409" s="2" t="s">
        <v>2148</v>
      </c>
      <c r="L409" s="1">
        <v>0</v>
      </c>
      <c r="M409" s="1">
        <v>0</v>
      </c>
      <c r="N409" s="1">
        <v>0</v>
      </c>
    </row>
    <row r="410" spans="1:14">
      <c r="A410" s="1">
        <v>237</v>
      </c>
      <c r="B410" s="1">
        <v>221619</v>
      </c>
      <c r="C410" s="1" t="str">
        <f ca="1">VLOOKUP(B410,'Fichier FI (en entrée)'!B:E,3)</f>
        <v>TQYVSQZPSD</v>
      </c>
      <c r="D410" s="2" t="str">
        <f ca="1">VLOOKUP(B410,'Fichier FI (en entrée)'!B:E,4)</f>
        <v>Yktgkwmbdncgj</v>
      </c>
      <c r="E410" s="2" t="s">
        <v>27</v>
      </c>
      <c r="F410" s="2" t="s">
        <v>3</v>
      </c>
      <c r="G410" s="1">
        <v>1</v>
      </c>
      <c r="H410" s="1">
        <v>0</v>
      </c>
      <c r="I410" s="2" t="s">
        <v>1</v>
      </c>
      <c r="J410" s="1">
        <v>1</v>
      </c>
      <c r="K410" s="2" t="s">
        <v>2148</v>
      </c>
      <c r="L410" s="1">
        <v>0</v>
      </c>
      <c r="M410" s="1">
        <v>0</v>
      </c>
      <c r="N410" s="1">
        <v>0</v>
      </c>
    </row>
    <row r="411" spans="1:14">
      <c r="A411" s="1">
        <v>237</v>
      </c>
      <c r="B411" s="1">
        <v>221687</v>
      </c>
      <c r="C411" s="1" t="str">
        <f ca="1">VLOOKUP(B411,'Fichier FI (en entrée)'!B:E,3)</f>
        <v>XCNIPKNQUL</v>
      </c>
      <c r="D411" s="2" t="str">
        <f ca="1">VLOOKUP(B411,'Fichier FI (en entrée)'!B:E,4)</f>
        <v>Orhdhzimyqcxx</v>
      </c>
      <c r="E411" s="2" t="s">
        <v>27</v>
      </c>
      <c r="F411" s="2" t="s">
        <v>3</v>
      </c>
      <c r="G411" s="1">
        <v>1</v>
      </c>
      <c r="H411" s="1">
        <v>0</v>
      </c>
      <c r="I411" s="2" t="s">
        <v>1</v>
      </c>
      <c r="J411" s="1">
        <v>1</v>
      </c>
      <c r="K411" s="2" t="s">
        <v>2148</v>
      </c>
      <c r="L411" s="1">
        <v>0</v>
      </c>
      <c r="M411" s="1">
        <v>0</v>
      </c>
      <c r="N411" s="1">
        <v>0</v>
      </c>
    </row>
    <row r="412" spans="1:14">
      <c r="A412" s="1">
        <v>237</v>
      </c>
      <c r="B412" s="1">
        <v>222297</v>
      </c>
      <c r="C412" s="1" t="str">
        <f ca="1">VLOOKUP(B412,'Fichier FI (en entrée)'!B:E,3)</f>
        <v>XBLCALNHHN</v>
      </c>
      <c r="D412" s="2" t="str">
        <f ca="1">VLOOKUP(B412,'Fichier FI (en entrée)'!B:E,4)</f>
        <v>Gbpodproxxqhg</v>
      </c>
      <c r="E412" s="2" t="s">
        <v>30</v>
      </c>
      <c r="F412" s="2" t="s">
        <v>3</v>
      </c>
      <c r="G412" s="1">
        <v>1</v>
      </c>
      <c r="H412" s="1">
        <v>0</v>
      </c>
      <c r="I412" s="2" t="s">
        <v>1</v>
      </c>
      <c r="J412" s="1">
        <v>1</v>
      </c>
      <c r="K412" s="2" t="s">
        <v>2148</v>
      </c>
      <c r="L412" s="1">
        <v>0</v>
      </c>
      <c r="M412" s="1">
        <v>0</v>
      </c>
      <c r="N412" s="1">
        <v>0</v>
      </c>
    </row>
    <row r="413" spans="1:14">
      <c r="A413" s="1">
        <v>237</v>
      </c>
      <c r="B413" s="1">
        <v>222327</v>
      </c>
      <c r="C413" s="1" t="str">
        <f ca="1">VLOOKUP(B413,'Fichier FI (en entrée)'!B:E,3)</f>
        <v>GNNCQHZDYQ</v>
      </c>
      <c r="D413" s="2" t="str">
        <f ca="1">VLOOKUP(B413,'Fichier FI (en entrée)'!B:E,4)</f>
        <v>Anctzwktdyahl</v>
      </c>
      <c r="E413" s="2" t="s">
        <v>33</v>
      </c>
      <c r="F413" s="2" t="s">
        <v>3</v>
      </c>
      <c r="G413" s="1">
        <v>1</v>
      </c>
      <c r="H413" s="1">
        <v>0</v>
      </c>
      <c r="I413" s="2" t="s">
        <v>1</v>
      </c>
      <c r="J413" s="1">
        <v>1</v>
      </c>
      <c r="K413" s="2" t="s">
        <v>2148</v>
      </c>
      <c r="L413" s="1">
        <v>0</v>
      </c>
      <c r="M413" s="1">
        <v>0</v>
      </c>
      <c r="N413" s="1">
        <v>0</v>
      </c>
    </row>
    <row r="414" spans="1:14">
      <c r="A414" s="1">
        <v>237</v>
      </c>
      <c r="B414" s="1">
        <v>222430</v>
      </c>
      <c r="C414" s="1" t="str">
        <f ca="1">VLOOKUP(B414,'Fichier FI (en entrée)'!B:E,3)</f>
        <v>RZJWVUPBLJ</v>
      </c>
      <c r="D414" s="2" t="str">
        <f ca="1">VLOOKUP(B414,'Fichier FI (en entrée)'!B:E,4)</f>
        <v>Ucikynitfowns</v>
      </c>
      <c r="E414" s="2" t="s">
        <v>18</v>
      </c>
      <c r="F414" s="2" t="s">
        <v>3</v>
      </c>
      <c r="G414" s="1">
        <v>1</v>
      </c>
      <c r="H414" s="1">
        <v>0</v>
      </c>
      <c r="I414" s="2" t="s">
        <v>1</v>
      </c>
      <c r="J414" s="1">
        <v>1</v>
      </c>
      <c r="K414" s="2" t="s">
        <v>2148</v>
      </c>
      <c r="L414" s="1">
        <v>0</v>
      </c>
      <c r="M414" s="1">
        <v>0</v>
      </c>
      <c r="N414" s="1">
        <v>0</v>
      </c>
    </row>
    <row r="415" spans="1:14">
      <c r="A415" s="1">
        <v>237</v>
      </c>
      <c r="B415" s="1">
        <v>222433</v>
      </c>
      <c r="C415" s="1" t="str">
        <f ca="1">VLOOKUP(B415,'Fichier FI (en entrée)'!B:E,3)</f>
        <v>ZAZJZBGYDY</v>
      </c>
      <c r="D415" s="2" t="str">
        <f ca="1">VLOOKUP(B415,'Fichier FI (en entrée)'!B:E,4)</f>
        <v>Qznndiyieemjy</v>
      </c>
      <c r="E415" s="2" t="s">
        <v>18</v>
      </c>
      <c r="F415" s="2" t="s">
        <v>3</v>
      </c>
      <c r="G415" s="1">
        <v>1</v>
      </c>
      <c r="H415" s="1">
        <v>0</v>
      </c>
      <c r="I415" s="2" t="s">
        <v>1</v>
      </c>
      <c r="J415" s="1">
        <v>1</v>
      </c>
      <c r="K415" s="2" t="s">
        <v>2148</v>
      </c>
      <c r="L415" s="1">
        <v>0</v>
      </c>
      <c r="M415" s="1">
        <v>0</v>
      </c>
      <c r="N415" s="1">
        <v>0</v>
      </c>
    </row>
    <row r="416" spans="1:14">
      <c r="A416" s="1">
        <v>237</v>
      </c>
      <c r="B416" s="1">
        <v>222450</v>
      </c>
      <c r="C416" s="1" t="str">
        <f ca="1">VLOOKUP(B416,'Fichier FI (en entrée)'!B:E,3)</f>
        <v>TTQTAMNQYW</v>
      </c>
      <c r="D416" s="2" t="str">
        <f ca="1">VLOOKUP(B416,'Fichier FI (en entrée)'!B:E,4)</f>
        <v>Xqehhlshsxbqp</v>
      </c>
      <c r="E416" s="2" t="s">
        <v>14</v>
      </c>
      <c r="F416" s="2" t="s">
        <v>3</v>
      </c>
      <c r="G416" s="1">
        <v>1</v>
      </c>
      <c r="H416" s="1">
        <v>0</v>
      </c>
      <c r="I416" s="2" t="s">
        <v>1</v>
      </c>
      <c r="J416" s="1">
        <v>1</v>
      </c>
      <c r="K416" s="2" t="s">
        <v>2148</v>
      </c>
      <c r="L416" s="1">
        <v>0</v>
      </c>
      <c r="M416" s="1">
        <v>0</v>
      </c>
      <c r="N416" s="1">
        <v>0</v>
      </c>
    </row>
    <row r="417" spans="1:14">
      <c r="A417" s="1">
        <v>237</v>
      </c>
      <c r="B417" s="1">
        <v>222550</v>
      </c>
      <c r="C417" s="1" t="str">
        <f ca="1">VLOOKUP(B417,'Fichier FI (en entrée)'!B:E,3)</f>
        <v>MCDHPVMNTH</v>
      </c>
      <c r="D417" s="2" t="str">
        <f ca="1">VLOOKUP(B417,'Fichier FI (en entrée)'!B:E,4)</f>
        <v>Kgtuozjpmnctl</v>
      </c>
      <c r="E417" s="2" t="s">
        <v>27</v>
      </c>
      <c r="F417" s="2" t="s">
        <v>3</v>
      </c>
      <c r="G417" s="1">
        <v>1</v>
      </c>
      <c r="H417" s="1">
        <v>0</v>
      </c>
      <c r="I417" s="2" t="s">
        <v>1</v>
      </c>
      <c r="J417" s="1">
        <v>1</v>
      </c>
      <c r="K417" s="2" t="s">
        <v>2148</v>
      </c>
      <c r="L417" s="1">
        <v>0</v>
      </c>
      <c r="M417" s="1">
        <v>0</v>
      </c>
      <c r="N417" s="1">
        <v>0</v>
      </c>
    </row>
    <row r="418" spans="1:14">
      <c r="A418" s="1">
        <v>237</v>
      </c>
      <c r="B418" s="1">
        <v>222570</v>
      </c>
      <c r="C418" s="1" t="str">
        <f ca="1">VLOOKUP(B418,'Fichier FI (en entrée)'!B:E,3)</f>
        <v>IWUOZUZLYB</v>
      </c>
      <c r="D418" s="2" t="str">
        <f ca="1">VLOOKUP(B418,'Fichier FI (en entrée)'!B:E,4)</f>
        <v>Rtghyjbgzbvmq</v>
      </c>
      <c r="E418" s="2" t="s">
        <v>18</v>
      </c>
      <c r="F418" s="2" t="s">
        <v>3</v>
      </c>
      <c r="G418" s="1">
        <v>1</v>
      </c>
      <c r="H418" s="1">
        <v>0</v>
      </c>
      <c r="I418" s="2" t="s">
        <v>1</v>
      </c>
      <c r="J418" s="1">
        <v>1</v>
      </c>
      <c r="K418" s="2" t="s">
        <v>2148</v>
      </c>
      <c r="L418" s="1">
        <v>0</v>
      </c>
      <c r="M418" s="1">
        <v>0</v>
      </c>
      <c r="N418" s="1">
        <v>0</v>
      </c>
    </row>
    <row r="419" spans="1:14">
      <c r="A419" s="1">
        <v>237</v>
      </c>
      <c r="B419" s="1">
        <v>223064</v>
      </c>
      <c r="C419" s="1" t="str">
        <f ca="1">VLOOKUP(B419,'Fichier FI (en entrée)'!B:E,3)</f>
        <v>JKLUIZVOHU</v>
      </c>
      <c r="D419" s="2" t="str">
        <f ca="1">VLOOKUP(B419,'Fichier FI (en entrée)'!B:E,4)</f>
        <v>Ctrgfnmuipafq</v>
      </c>
      <c r="E419" s="2" t="s">
        <v>27</v>
      </c>
      <c r="F419" s="2" t="s">
        <v>3</v>
      </c>
      <c r="G419" s="1">
        <v>1</v>
      </c>
      <c r="H419" s="1">
        <v>0</v>
      </c>
      <c r="I419" s="2" t="s">
        <v>1</v>
      </c>
      <c r="J419" s="1">
        <v>1</v>
      </c>
      <c r="K419" s="2" t="s">
        <v>2148</v>
      </c>
      <c r="L419" s="1">
        <v>0</v>
      </c>
      <c r="M419" s="1">
        <v>0</v>
      </c>
      <c r="N419" s="1">
        <v>0</v>
      </c>
    </row>
    <row r="420" spans="1:14">
      <c r="A420" s="1">
        <v>237</v>
      </c>
      <c r="B420" s="1">
        <v>223065</v>
      </c>
      <c r="C420" s="1" t="str">
        <f ca="1">VLOOKUP(B420,'Fichier FI (en entrée)'!B:E,3)</f>
        <v>PBLEUQALJU</v>
      </c>
      <c r="D420" s="2" t="str">
        <f ca="1">VLOOKUP(B420,'Fichier FI (en entrée)'!B:E,4)</f>
        <v>Ggpqfkprjqjmx</v>
      </c>
      <c r="E420" s="2" t="s">
        <v>22</v>
      </c>
      <c r="F420" s="2" t="s">
        <v>3</v>
      </c>
      <c r="G420" s="1">
        <v>1</v>
      </c>
      <c r="H420" s="1">
        <v>0</v>
      </c>
      <c r="I420" s="2" t="s">
        <v>1</v>
      </c>
      <c r="J420" s="1">
        <v>1</v>
      </c>
      <c r="K420" s="2" t="s">
        <v>2148</v>
      </c>
      <c r="L420" s="1">
        <v>0</v>
      </c>
      <c r="M420" s="1">
        <v>0</v>
      </c>
      <c r="N420" s="1">
        <v>0</v>
      </c>
    </row>
    <row r="421" spans="1:14">
      <c r="A421" s="1">
        <v>237</v>
      </c>
      <c r="B421" s="1">
        <v>225230</v>
      </c>
      <c r="C421" s="1" t="str">
        <f ca="1">VLOOKUP(B421,'Fichier FI (en entrée)'!B:E,3)</f>
        <v>KSKEINJNOP</v>
      </c>
      <c r="D421" s="2" t="str">
        <f ca="1">VLOOKUP(B421,'Fichier FI (en entrée)'!B:E,4)</f>
        <v>Fgicdcmlzeuzg</v>
      </c>
      <c r="E421" s="2" t="s">
        <v>26</v>
      </c>
      <c r="F421" s="2" t="s">
        <v>3</v>
      </c>
      <c r="G421" s="1">
        <v>1</v>
      </c>
      <c r="H421" s="1">
        <v>0</v>
      </c>
      <c r="I421" s="2" t="s">
        <v>1</v>
      </c>
      <c r="J421" s="1">
        <v>1</v>
      </c>
      <c r="K421" s="2" t="s">
        <v>2148</v>
      </c>
      <c r="L421" s="1">
        <v>0</v>
      </c>
      <c r="M421" s="1">
        <v>0</v>
      </c>
      <c r="N421" s="1">
        <v>0</v>
      </c>
    </row>
    <row r="422" spans="1:14">
      <c r="A422" s="1">
        <v>237</v>
      </c>
      <c r="B422" s="1">
        <v>227163</v>
      </c>
      <c r="C422" s="1" t="str">
        <f ca="1">VLOOKUP(B422,'Fichier FI (en entrée)'!B:E,3)</f>
        <v>YGOTFYHIKM</v>
      </c>
      <c r="D422" s="2" t="str">
        <f ca="1">VLOOKUP(B422,'Fichier FI (en entrée)'!B:E,4)</f>
        <v>Ckefopkoszdon</v>
      </c>
      <c r="E422" s="2" t="s">
        <v>19</v>
      </c>
      <c r="F422" s="2" t="s">
        <v>3</v>
      </c>
      <c r="G422" s="1">
        <v>1</v>
      </c>
      <c r="H422" s="1">
        <v>0</v>
      </c>
      <c r="I422" s="2" t="s">
        <v>1</v>
      </c>
      <c r="J422" s="1">
        <v>1</v>
      </c>
      <c r="K422" s="2" t="s">
        <v>2148</v>
      </c>
      <c r="L422" s="1">
        <v>0</v>
      </c>
      <c r="M422" s="1">
        <v>0</v>
      </c>
      <c r="N422" s="1">
        <v>0</v>
      </c>
    </row>
    <row r="423" spans="1:14">
      <c r="A423" s="1">
        <v>237</v>
      </c>
      <c r="B423" s="1">
        <v>228251</v>
      </c>
      <c r="C423" s="1" t="str">
        <f ca="1">VLOOKUP(B423,'Fichier FI (en entrée)'!B:E,3)</f>
        <v>AXFHRFANOH</v>
      </c>
      <c r="D423" s="2" t="str">
        <f ca="1">VLOOKUP(B423,'Fichier FI (en entrée)'!B:E,4)</f>
        <v>Fttuiwozaycjn</v>
      </c>
      <c r="E423" s="2" t="s">
        <v>28</v>
      </c>
      <c r="F423" s="2" t="s">
        <v>3</v>
      </c>
      <c r="G423" s="1">
        <v>1</v>
      </c>
      <c r="H423" s="1">
        <v>0</v>
      </c>
      <c r="I423" s="2" t="s">
        <v>1</v>
      </c>
      <c r="J423" s="1">
        <v>1</v>
      </c>
      <c r="K423" s="2" t="s">
        <v>2148</v>
      </c>
      <c r="L423" s="1">
        <v>0</v>
      </c>
      <c r="M423" s="1">
        <v>0</v>
      </c>
      <c r="N423" s="1">
        <v>0</v>
      </c>
    </row>
    <row r="424" spans="1:14">
      <c r="A424" s="1">
        <v>237</v>
      </c>
      <c r="B424" s="1">
        <v>233547</v>
      </c>
      <c r="C424" s="1" t="str">
        <f ca="1">VLOOKUP(B424,'Fichier FI (en entrée)'!B:E,3)</f>
        <v>LNFMQRXOGK</v>
      </c>
      <c r="D424" s="2" t="str">
        <f ca="1">VLOOKUP(B424,'Fichier FI (en entrée)'!B:E,4)</f>
        <v>Cduehnihzrehd</v>
      </c>
      <c r="E424" s="2" t="s">
        <v>19</v>
      </c>
      <c r="F424" s="2" t="s">
        <v>3</v>
      </c>
      <c r="G424" s="1">
        <v>1</v>
      </c>
      <c r="H424" s="1">
        <v>0</v>
      </c>
      <c r="I424" s="2" t="s">
        <v>1</v>
      </c>
      <c r="J424" s="1">
        <v>1</v>
      </c>
      <c r="K424" s="2" t="s">
        <v>2148</v>
      </c>
      <c r="L424" s="1">
        <v>0</v>
      </c>
      <c r="M424" s="1">
        <v>0</v>
      </c>
      <c r="N424" s="1">
        <v>0</v>
      </c>
    </row>
    <row r="425" spans="1:14">
      <c r="A425" s="1">
        <v>237</v>
      </c>
      <c r="B425" s="1">
        <v>240564</v>
      </c>
      <c r="C425" s="1" t="str">
        <f ca="1">VLOOKUP(B425,'Fichier FI (en entrée)'!B:E,3)</f>
        <v>QXQICBKULN</v>
      </c>
      <c r="D425" s="2" t="str">
        <f ca="1">VLOOKUP(B425,'Fichier FI (en entrée)'!B:E,4)</f>
        <v>Bvdrlpbldqasw</v>
      </c>
      <c r="E425" s="2" t="s">
        <v>17</v>
      </c>
      <c r="F425" s="2" t="s">
        <v>3</v>
      </c>
      <c r="G425" s="1">
        <v>1</v>
      </c>
      <c r="H425" s="1">
        <v>0</v>
      </c>
      <c r="I425" s="2" t="s">
        <v>1</v>
      </c>
      <c r="J425" s="1">
        <v>1</v>
      </c>
      <c r="K425" s="2" t="s">
        <v>2148</v>
      </c>
      <c r="L425" s="1">
        <v>0</v>
      </c>
      <c r="M425" s="1">
        <v>0</v>
      </c>
      <c r="N425" s="1">
        <v>0</v>
      </c>
    </row>
    <row r="426" spans="1:14">
      <c r="A426" s="1">
        <v>237</v>
      </c>
      <c r="B426" s="1">
        <v>241183</v>
      </c>
      <c r="C426" s="1" t="str">
        <f ca="1">VLOOKUP(B426,'Fichier FI (en entrée)'!B:E,3)</f>
        <v>AHXJGGTFND</v>
      </c>
      <c r="D426" s="2" t="str">
        <f ca="1">VLOOKUP(B426,'Fichier FI (en entrée)'!B:E,4)</f>
        <v>Lmrbyznfcryxf</v>
      </c>
      <c r="E426" s="2" t="s">
        <v>14</v>
      </c>
      <c r="F426" s="2" t="s">
        <v>3</v>
      </c>
      <c r="G426" s="1">
        <v>1</v>
      </c>
      <c r="H426" s="1">
        <v>0</v>
      </c>
      <c r="I426" s="2" t="s">
        <v>1</v>
      </c>
      <c r="J426" s="1">
        <v>1</v>
      </c>
      <c r="K426" s="2" t="s">
        <v>2148</v>
      </c>
      <c r="L426" s="1">
        <v>0</v>
      </c>
      <c r="M426" s="1">
        <v>0</v>
      </c>
      <c r="N426" s="1">
        <v>0</v>
      </c>
    </row>
    <row r="427" spans="1:14">
      <c r="A427" s="1">
        <v>237</v>
      </c>
      <c r="B427" s="1">
        <v>241236</v>
      </c>
      <c r="C427" s="1" t="str">
        <f ca="1">VLOOKUP(B427,'Fichier FI (en entrée)'!B:E,3)</f>
        <v>HNULDIKXJX</v>
      </c>
      <c r="D427" s="2" t="str">
        <f ca="1">VLOOKUP(B427,'Fichier FI (en entrée)'!B:E,4)</f>
        <v>Vdfzhzahveptj</v>
      </c>
      <c r="E427" s="2" t="s">
        <v>18</v>
      </c>
      <c r="F427" s="2" t="s">
        <v>3</v>
      </c>
      <c r="G427" s="1">
        <v>1</v>
      </c>
      <c r="H427" s="1">
        <v>0</v>
      </c>
      <c r="I427" s="2" t="s">
        <v>1</v>
      </c>
      <c r="J427" s="1">
        <v>1</v>
      </c>
      <c r="K427" s="2" t="s">
        <v>2148</v>
      </c>
      <c r="L427" s="1">
        <v>0</v>
      </c>
      <c r="M427" s="1">
        <v>0</v>
      </c>
      <c r="N427" s="1">
        <v>0</v>
      </c>
    </row>
    <row r="428" spans="1:14">
      <c r="A428" s="1">
        <v>237</v>
      </c>
      <c r="B428" s="1">
        <v>241245</v>
      </c>
      <c r="C428" s="1" t="str">
        <f ca="1">VLOOKUP(B428,'Fichier FI (en entrée)'!B:E,3)</f>
        <v>DOBUCCRTVJ</v>
      </c>
      <c r="D428" s="2" t="str">
        <f ca="1">VLOOKUP(B428,'Fichier FI (en entrée)'!B:E,4)</f>
        <v>Kpqzhdnkxiwvt</v>
      </c>
      <c r="E428" s="2" t="s">
        <v>17</v>
      </c>
      <c r="F428" s="2" t="s">
        <v>3</v>
      </c>
      <c r="G428" s="1">
        <v>1</v>
      </c>
      <c r="H428" s="1">
        <v>0</v>
      </c>
      <c r="I428" s="2" t="s">
        <v>1</v>
      </c>
      <c r="J428" s="1">
        <v>1</v>
      </c>
      <c r="K428" s="2" t="s">
        <v>2148</v>
      </c>
      <c r="L428" s="1">
        <v>0</v>
      </c>
      <c r="M428" s="1">
        <v>0</v>
      </c>
      <c r="N428" s="1">
        <v>0</v>
      </c>
    </row>
    <row r="429" spans="1:14">
      <c r="A429" s="1">
        <v>237</v>
      </c>
      <c r="B429" s="1">
        <v>241302</v>
      </c>
      <c r="C429" s="1" t="str">
        <f ca="1">VLOOKUP(B429,'Fichier FI (en entrée)'!B:E,3)</f>
        <v>JRVOMOXXKH</v>
      </c>
      <c r="D429" s="2" t="str">
        <f ca="1">VLOOKUP(B429,'Fichier FI (en entrée)'!B:E,4)</f>
        <v>Gqlpxlbhgsbpj</v>
      </c>
      <c r="E429" s="2" t="s">
        <v>18</v>
      </c>
      <c r="F429" s="2" t="s">
        <v>3</v>
      </c>
      <c r="G429" s="1">
        <v>1</v>
      </c>
      <c r="H429" s="1">
        <v>0</v>
      </c>
      <c r="I429" s="2" t="s">
        <v>1</v>
      </c>
      <c r="J429" s="1">
        <v>1</v>
      </c>
      <c r="K429" s="2" t="s">
        <v>2148</v>
      </c>
      <c r="L429" s="1">
        <v>0</v>
      </c>
      <c r="M429" s="1">
        <v>0</v>
      </c>
      <c r="N429" s="1">
        <v>0</v>
      </c>
    </row>
    <row r="430" spans="1:14">
      <c r="A430" s="1">
        <v>237</v>
      </c>
      <c r="B430" s="1">
        <v>241307</v>
      </c>
      <c r="C430" s="1" t="str">
        <f ca="1">VLOOKUP(B430,'Fichier FI (en entrée)'!B:E,3)</f>
        <v>SHBFPKTFTG</v>
      </c>
      <c r="D430" s="2" t="str">
        <f ca="1">VLOOKUP(B430,'Fichier FI (en entrée)'!B:E,4)</f>
        <v>Yracwbaoqzhfx</v>
      </c>
      <c r="E430" s="2" t="s">
        <v>17</v>
      </c>
      <c r="F430" s="2" t="s">
        <v>3</v>
      </c>
      <c r="G430" s="1">
        <v>1</v>
      </c>
      <c r="H430" s="1">
        <v>0</v>
      </c>
      <c r="I430" s="2" t="s">
        <v>1</v>
      </c>
      <c r="J430" s="1">
        <v>1</v>
      </c>
      <c r="K430" s="2" t="s">
        <v>2148</v>
      </c>
      <c r="L430" s="1">
        <v>0</v>
      </c>
      <c r="M430" s="1">
        <v>0</v>
      </c>
      <c r="N430" s="1">
        <v>0</v>
      </c>
    </row>
    <row r="431" spans="1:14">
      <c r="A431" s="1">
        <v>237</v>
      </c>
      <c r="B431" s="1">
        <v>241310</v>
      </c>
      <c r="C431" s="1" t="str">
        <f ca="1">VLOOKUP(B431,'Fichier FI (en entrée)'!B:E,3)</f>
        <v>ZDNCYHHBMI</v>
      </c>
      <c r="D431" s="2" t="str">
        <f ca="1">VLOOKUP(B431,'Fichier FI (en entrée)'!B:E,4)</f>
        <v>Uqonrcvmakadp</v>
      </c>
      <c r="E431" s="2" t="s">
        <v>18</v>
      </c>
      <c r="F431" s="2" t="s">
        <v>3</v>
      </c>
      <c r="G431" s="1">
        <v>1</v>
      </c>
      <c r="H431" s="1">
        <v>0</v>
      </c>
      <c r="I431" s="2" t="s">
        <v>1</v>
      </c>
      <c r="J431" s="1">
        <v>1</v>
      </c>
      <c r="K431" s="2" t="s">
        <v>2148</v>
      </c>
      <c r="L431" s="1">
        <v>0</v>
      </c>
      <c r="M431" s="1">
        <v>0</v>
      </c>
      <c r="N431" s="1">
        <v>0</v>
      </c>
    </row>
    <row r="432" spans="1:14">
      <c r="A432" s="1">
        <v>237</v>
      </c>
      <c r="B432" s="1">
        <v>241369</v>
      </c>
      <c r="C432" s="1" t="str">
        <f ca="1">VLOOKUP(B432,'Fichier FI (en entrée)'!B:E,3)</f>
        <v>TOHUQLYJDF</v>
      </c>
      <c r="D432" s="2" t="str">
        <f ca="1">VLOOKUP(B432,'Fichier FI (en entrée)'!B:E,4)</f>
        <v>Nquiyqmjosbyd</v>
      </c>
      <c r="E432" s="2" t="s">
        <v>18</v>
      </c>
      <c r="F432" s="2" t="s">
        <v>3</v>
      </c>
      <c r="G432" s="1">
        <v>1</v>
      </c>
      <c r="H432" s="1">
        <v>0</v>
      </c>
      <c r="I432" s="2" t="s">
        <v>1</v>
      </c>
      <c r="J432" s="1">
        <v>1</v>
      </c>
      <c r="K432" s="2" t="s">
        <v>2148</v>
      </c>
      <c r="L432" s="1">
        <v>0</v>
      </c>
      <c r="M432" s="1">
        <v>0</v>
      </c>
      <c r="N432" s="1">
        <v>0</v>
      </c>
    </row>
    <row r="433" spans="1:14">
      <c r="A433" s="1">
        <v>237</v>
      </c>
      <c r="B433" s="1">
        <v>241385</v>
      </c>
      <c r="C433" s="1" t="str">
        <f ca="1">VLOOKUP(B433,'Fichier FI (en entrée)'!B:E,3)</f>
        <v>THCWMONOGK</v>
      </c>
      <c r="D433" s="2" t="str">
        <f ca="1">VLOOKUP(B433,'Fichier FI (en entrée)'!B:E,4)</f>
        <v>Oyrxbdzlfervu</v>
      </c>
      <c r="E433" s="2" t="s">
        <v>17</v>
      </c>
      <c r="F433" s="2" t="s">
        <v>3</v>
      </c>
      <c r="G433" s="1">
        <v>1</v>
      </c>
      <c r="H433" s="1">
        <v>0</v>
      </c>
      <c r="I433" s="2" t="s">
        <v>1</v>
      </c>
      <c r="J433" s="1">
        <v>1</v>
      </c>
      <c r="K433" s="2" t="s">
        <v>2148</v>
      </c>
      <c r="L433" s="1">
        <v>0</v>
      </c>
      <c r="M433" s="1">
        <v>0</v>
      </c>
      <c r="N433" s="1">
        <v>0</v>
      </c>
    </row>
    <row r="434" spans="1:14">
      <c r="A434" s="1">
        <v>237</v>
      </c>
      <c r="B434" s="1">
        <v>241410</v>
      </c>
      <c r="C434" s="1" t="str">
        <f ca="1">VLOOKUP(B434,'Fichier FI (en entrée)'!B:E,3)</f>
        <v>TATRSUEHFA</v>
      </c>
      <c r="D434" s="2" t="str">
        <f ca="1">VLOOKUP(B434,'Fichier FI (en entrée)'!B:E,4)</f>
        <v>Fgoxhlfkykjem</v>
      </c>
      <c r="E434" s="2" t="s">
        <v>31</v>
      </c>
      <c r="F434" s="2" t="s">
        <v>3</v>
      </c>
      <c r="G434" s="1">
        <v>1</v>
      </c>
      <c r="H434" s="1">
        <v>0</v>
      </c>
      <c r="I434" s="2" t="s">
        <v>1</v>
      </c>
      <c r="J434" s="1">
        <v>1</v>
      </c>
      <c r="K434" s="2" t="s">
        <v>2148</v>
      </c>
      <c r="L434" s="1">
        <v>0</v>
      </c>
      <c r="M434" s="1">
        <v>0</v>
      </c>
      <c r="N434" s="1">
        <v>0</v>
      </c>
    </row>
    <row r="435" spans="1:14">
      <c r="A435" s="1">
        <v>237</v>
      </c>
      <c r="B435" s="1">
        <v>241460</v>
      </c>
      <c r="C435" s="1" t="str">
        <f ca="1">VLOOKUP(B435,'Fichier FI (en entrée)'!B:E,3)</f>
        <v>KIYCTPGQJH</v>
      </c>
      <c r="D435" s="2" t="str">
        <f ca="1">VLOOKUP(B435,'Fichier FI (en entrée)'!B:E,4)</f>
        <v>Zzmjuqeibzbjs</v>
      </c>
      <c r="E435" s="2" t="s">
        <v>18</v>
      </c>
      <c r="F435" s="2" t="s">
        <v>3</v>
      </c>
      <c r="G435" s="1">
        <v>1</v>
      </c>
      <c r="H435" s="1">
        <v>0</v>
      </c>
      <c r="I435" s="2" t="s">
        <v>1</v>
      </c>
      <c r="J435" s="1">
        <v>1</v>
      </c>
      <c r="K435" s="2" t="s">
        <v>2148</v>
      </c>
      <c r="L435" s="1">
        <v>0</v>
      </c>
      <c r="M435" s="1">
        <v>0</v>
      </c>
      <c r="N435" s="1">
        <v>0</v>
      </c>
    </row>
    <row r="436" spans="1:14">
      <c r="A436" s="1">
        <v>237</v>
      </c>
      <c r="B436" s="1">
        <v>242362</v>
      </c>
      <c r="C436" s="1" t="str">
        <f ca="1">VLOOKUP(B436,'Fichier FI (en entrée)'!B:E,3)</f>
        <v>LRAHKNKHHT</v>
      </c>
      <c r="D436" s="2" t="str">
        <f ca="1">VLOOKUP(B436,'Fichier FI (en entrée)'!B:E,4)</f>
        <v>Izyrkdnwzzujb</v>
      </c>
      <c r="E436" s="2" t="s">
        <v>14</v>
      </c>
      <c r="F436" s="2" t="s">
        <v>3</v>
      </c>
      <c r="G436" s="1">
        <v>1</v>
      </c>
      <c r="H436" s="1">
        <v>0</v>
      </c>
      <c r="I436" s="2" t="s">
        <v>1</v>
      </c>
      <c r="J436" s="1">
        <v>1</v>
      </c>
      <c r="K436" s="2" t="s">
        <v>2148</v>
      </c>
      <c r="L436" s="1">
        <v>0</v>
      </c>
      <c r="M436" s="1">
        <v>0</v>
      </c>
      <c r="N436" s="1">
        <v>0</v>
      </c>
    </row>
    <row r="437" spans="1:14">
      <c r="A437" s="1">
        <v>237</v>
      </c>
      <c r="B437" s="1">
        <v>244744</v>
      </c>
      <c r="C437" s="1" t="str">
        <f ca="1">VLOOKUP(B437,'Fichier FI (en entrée)'!B:E,3)</f>
        <v>PJGSDLSCZK</v>
      </c>
      <c r="D437" s="2" t="str">
        <f ca="1">VLOOKUP(B437,'Fichier FI (en entrée)'!B:E,4)</f>
        <v>Qybofsywmibvu</v>
      </c>
      <c r="E437" s="2" t="s">
        <v>19</v>
      </c>
      <c r="F437" s="2" t="s">
        <v>3</v>
      </c>
      <c r="G437" s="1">
        <v>1</v>
      </c>
      <c r="H437" s="1">
        <v>0</v>
      </c>
      <c r="I437" s="2" t="s">
        <v>1</v>
      </c>
      <c r="J437" s="1">
        <v>1</v>
      </c>
      <c r="K437" s="2" t="s">
        <v>2148</v>
      </c>
      <c r="L437" s="1">
        <v>0</v>
      </c>
      <c r="M437" s="1">
        <v>0</v>
      </c>
      <c r="N437" s="1">
        <v>0</v>
      </c>
    </row>
    <row r="438" spans="1:14">
      <c r="A438" s="1">
        <v>237</v>
      </c>
      <c r="B438" s="1">
        <v>247094</v>
      </c>
      <c r="C438" s="1" t="str">
        <f ca="1">VLOOKUP(B438,'Fichier FI (en entrée)'!B:E,3)</f>
        <v>LEKQLIKJIK</v>
      </c>
      <c r="D438" s="2" t="str">
        <f ca="1">VLOOKUP(B438,'Fichier FI (en entrée)'!B:E,4)</f>
        <v>Tczrkebaytfwi</v>
      </c>
      <c r="E438" s="2" t="s">
        <v>27</v>
      </c>
      <c r="F438" s="2" t="s">
        <v>3</v>
      </c>
      <c r="G438" s="1">
        <v>1</v>
      </c>
      <c r="H438" s="1">
        <v>0</v>
      </c>
      <c r="I438" s="2" t="s">
        <v>1</v>
      </c>
      <c r="J438" s="1">
        <v>1</v>
      </c>
      <c r="K438" s="2" t="s">
        <v>2148</v>
      </c>
      <c r="L438" s="1">
        <v>0</v>
      </c>
      <c r="M438" s="1">
        <v>0</v>
      </c>
      <c r="N438" s="1">
        <v>0</v>
      </c>
    </row>
    <row r="439" spans="1:14">
      <c r="A439" s="1">
        <v>237</v>
      </c>
      <c r="B439" s="1">
        <v>247589</v>
      </c>
      <c r="C439" s="1" t="str">
        <f ca="1">VLOOKUP(B439,'Fichier FI (en entrée)'!B:E,3)</f>
        <v>EQPALREADK</v>
      </c>
      <c r="D439" s="2" t="str">
        <f ca="1">VLOOKUP(B439,'Fichier FI (en entrée)'!B:E,4)</f>
        <v>Xoshujiyjdccw</v>
      </c>
      <c r="E439" s="2" t="s">
        <v>33</v>
      </c>
      <c r="F439" s="2" t="s">
        <v>3</v>
      </c>
      <c r="G439" s="1">
        <v>1</v>
      </c>
      <c r="H439" s="1">
        <v>0</v>
      </c>
      <c r="I439" s="2" t="s">
        <v>1</v>
      </c>
      <c r="J439" s="1">
        <v>1</v>
      </c>
      <c r="K439" s="2" t="s">
        <v>2148</v>
      </c>
      <c r="L439" s="1">
        <v>0</v>
      </c>
      <c r="M439" s="1">
        <v>0</v>
      </c>
      <c r="N439" s="1">
        <v>0</v>
      </c>
    </row>
    <row r="440" spans="1:14">
      <c r="A440" s="1">
        <v>237</v>
      </c>
      <c r="B440" s="1">
        <v>247591</v>
      </c>
      <c r="C440" s="1" t="str">
        <f ca="1">VLOOKUP(B440,'Fichier FI (en entrée)'!B:E,3)</f>
        <v>TKFUQSXWKZ</v>
      </c>
      <c r="D440" s="2" t="str">
        <f ca="1">VLOOKUP(B440,'Fichier FI (en entrée)'!B:E,4)</f>
        <v>Iypmthjeunzak</v>
      </c>
      <c r="E440" s="2" t="s">
        <v>33</v>
      </c>
      <c r="F440" s="2" t="s">
        <v>3</v>
      </c>
      <c r="G440" s="1">
        <v>1</v>
      </c>
      <c r="H440" s="1">
        <v>0</v>
      </c>
      <c r="I440" s="2" t="s">
        <v>1</v>
      </c>
      <c r="J440" s="1">
        <v>1</v>
      </c>
      <c r="K440" s="2" t="s">
        <v>2148</v>
      </c>
      <c r="L440" s="1">
        <v>0</v>
      </c>
      <c r="M440" s="1">
        <v>0</v>
      </c>
      <c r="N440" s="1">
        <v>0</v>
      </c>
    </row>
    <row r="441" spans="1:14">
      <c r="A441" s="1">
        <v>237</v>
      </c>
      <c r="B441" s="1">
        <v>247652</v>
      </c>
      <c r="C441" s="1" t="str">
        <f ca="1">VLOOKUP(B441,'Fichier FI (en entrée)'!B:E,3)</f>
        <v>XCVIPDLPIT</v>
      </c>
      <c r="D441" s="2" t="str">
        <f ca="1">VLOOKUP(B441,'Fichier FI (en entrée)'!B:E,4)</f>
        <v>Tdeezylvlgypg</v>
      </c>
      <c r="E441" s="2" t="s">
        <v>27</v>
      </c>
      <c r="F441" s="2" t="s">
        <v>3</v>
      </c>
      <c r="G441" s="1">
        <v>1</v>
      </c>
      <c r="H441" s="1">
        <v>0</v>
      </c>
      <c r="I441" s="2" t="s">
        <v>1</v>
      </c>
      <c r="J441" s="1">
        <v>1</v>
      </c>
      <c r="K441" s="2" t="s">
        <v>2148</v>
      </c>
      <c r="L441" s="1">
        <v>0</v>
      </c>
      <c r="M441" s="1">
        <v>0</v>
      </c>
      <c r="N441" s="1">
        <v>0</v>
      </c>
    </row>
    <row r="442" spans="1:14">
      <c r="A442" s="1">
        <v>237</v>
      </c>
      <c r="B442" s="1">
        <v>247654</v>
      </c>
      <c r="C442" s="1" t="str">
        <f ca="1">VLOOKUP(B442,'Fichier FI (en entrée)'!B:E,3)</f>
        <v>WOZFFCGUZY</v>
      </c>
      <c r="D442" s="2" t="str">
        <f ca="1">VLOOKUP(B442,'Fichier FI (en entrée)'!B:E,4)</f>
        <v>Lomrvpjwbgugi</v>
      </c>
      <c r="E442" s="2" t="s">
        <v>14</v>
      </c>
      <c r="F442" s="2" t="s">
        <v>3</v>
      </c>
      <c r="G442" s="1">
        <v>1</v>
      </c>
      <c r="H442" s="1">
        <v>0</v>
      </c>
      <c r="I442" s="2" t="s">
        <v>1</v>
      </c>
      <c r="J442" s="1">
        <v>1</v>
      </c>
      <c r="K442" s="2" t="s">
        <v>2148</v>
      </c>
      <c r="L442" s="1">
        <v>0</v>
      </c>
      <c r="M442" s="1">
        <v>0</v>
      </c>
      <c r="N442" s="1">
        <v>0</v>
      </c>
    </row>
    <row r="443" spans="1:14">
      <c r="A443" s="1">
        <v>237</v>
      </c>
      <c r="B443" s="1">
        <v>247685</v>
      </c>
      <c r="C443" s="1" t="str">
        <f ca="1">VLOOKUP(B443,'Fichier FI (en entrée)'!B:E,3)</f>
        <v>MTKKMYXJGN</v>
      </c>
      <c r="D443" s="2" t="str">
        <f ca="1">VLOOKUP(B443,'Fichier FI (en entrée)'!B:E,4)</f>
        <v>Ylgkkicgugdir</v>
      </c>
      <c r="E443" s="2" t="s">
        <v>18</v>
      </c>
      <c r="F443" s="2" t="s">
        <v>3</v>
      </c>
      <c r="G443" s="1">
        <v>1</v>
      </c>
      <c r="H443" s="1">
        <v>0</v>
      </c>
      <c r="I443" s="2" t="s">
        <v>1</v>
      </c>
      <c r="J443" s="1">
        <v>1</v>
      </c>
      <c r="K443" s="2" t="s">
        <v>2148</v>
      </c>
      <c r="L443" s="1">
        <v>0</v>
      </c>
      <c r="M443" s="1">
        <v>0</v>
      </c>
      <c r="N443" s="1">
        <v>0</v>
      </c>
    </row>
    <row r="444" spans="1:14">
      <c r="A444" s="1">
        <v>237</v>
      </c>
      <c r="B444" s="1">
        <v>247695</v>
      </c>
      <c r="C444" s="1" t="str">
        <f ca="1">VLOOKUP(B444,'Fichier FI (en entrée)'!B:E,3)</f>
        <v>MMHPKPEPGU</v>
      </c>
      <c r="D444" s="2" t="str">
        <f ca="1">VLOOKUP(B444,'Fichier FI (en entrée)'!B:E,4)</f>
        <v>Lnxvinqnhmzkz</v>
      </c>
      <c r="E444" s="2" t="s">
        <v>27</v>
      </c>
      <c r="F444" s="2" t="s">
        <v>3</v>
      </c>
      <c r="G444" s="1">
        <v>1</v>
      </c>
      <c r="H444" s="1">
        <v>0</v>
      </c>
      <c r="I444" s="2" t="s">
        <v>1</v>
      </c>
      <c r="J444" s="1">
        <v>1</v>
      </c>
      <c r="K444" s="2" t="s">
        <v>2148</v>
      </c>
      <c r="L444" s="1">
        <v>0</v>
      </c>
      <c r="M444" s="1">
        <v>0</v>
      </c>
      <c r="N444" s="1">
        <v>0</v>
      </c>
    </row>
    <row r="445" spans="1:14">
      <c r="A445" s="1">
        <v>237</v>
      </c>
      <c r="B445" s="1">
        <v>247710</v>
      </c>
      <c r="C445" s="1" t="str">
        <f ca="1">VLOOKUP(B445,'Fichier FI (en entrée)'!B:E,3)</f>
        <v>CESCTSLGCL</v>
      </c>
      <c r="D445" s="2" t="str">
        <f ca="1">VLOOKUP(B445,'Fichier FI (en entrée)'!B:E,4)</f>
        <v>Msfvzhmtircrv</v>
      </c>
      <c r="E445" s="2" t="s">
        <v>30</v>
      </c>
      <c r="F445" s="2" t="s">
        <v>3</v>
      </c>
      <c r="G445" s="1">
        <v>1</v>
      </c>
      <c r="H445" s="1">
        <v>0</v>
      </c>
      <c r="I445" s="2" t="s">
        <v>1</v>
      </c>
      <c r="J445" s="1">
        <v>1</v>
      </c>
      <c r="K445" s="2" t="s">
        <v>2148</v>
      </c>
      <c r="L445" s="1">
        <v>0</v>
      </c>
      <c r="M445" s="1">
        <v>0</v>
      </c>
      <c r="N445" s="1">
        <v>0</v>
      </c>
    </row>
    <row r="446" spans="1:14">
      <c r="A446" s="1">
        <v>237</v>
      </c>
      <c r="B446" s="1">
        <v>247727</v>
      </c>
      <c r="C446" s="1" t="str">
        <f ca="1">VLOOKUP(B446,'Fichier FI (en entrée)'!B:E,3)</f>
        <v>TCCISQNAYN</v>
      </c>
      <c r="D446" s="2" t="str">
        <f ca="1">VLOOKUP(B446,'Fichier FI (en entrée)'!B:E,4)</f>
        <v>Maregjxlvryhy</v>
      </c>
      <c r="E446" s="2" t="s">
        <v>18</v>
      </c>
      <c r="F446" s="2" t="s">
        <v>3</v>
      </c>
      <c r="G446" s="1">
        <v>1</v>
      </c>
      <c r="H446" s="1">
        <v>0</v>
      </c>
      <c r="I446" s="2" t="s">
        <v>1</v>
      </c>
      <c r="J446" s="1">
        <v>1</v>
      </c>
      <c r="K446" s="2" t="s">
        <v>2148</v>
      </c>
      <c r="L446" s="1">
        <v>0</v>
      </c>
      <c r="M446" s="1">
        <v>0</v>
      </c>
      <c r="N446" s="1">
        <v>0</v>
      </c>
    </row>
    <row r="447" spans="1:14">
      <c r="A447" s="1">
        <v>237</v>
      </c>
      <c r="B447" s="1">
        <v>247731</v>
      </c>
      <c r="C447" s="1" t="str">
        <f ca="1">VLOOKUP(B447,'Fichier FI (en entrée)'!B:E,3)</f>
        <v>CFYPXWFGUP</v>
      </c>
      <c r="D447" s="2" t="str">
        <f ca="1">VLOOKUP(B447,'Fichier FI (en entrée)'!B:E,4)</f>
        <v>Zkaxiwgojlsad</v>
      </c>
      <c r="E447" s="2" t="s">
        <v>14</v>
      </c>
      <c r="F447" s="2" t="s">
        <v>3</v>
      </c>
      <c r="G447" s="1">
        <v>1</v>
      </c>
      <c r="H447" s="1">
        <v>0</v>
      </c>
      <c r="I447" s="2" t="s">
        <v>1</v>
      </c>
      <c r="J447" s="1">
        <v>1</v>
      </c>
      <c r="K447" s="2" t="s">
        <v>2148</v>
      </c>
      <c r="L447" s="1">
        <v>0</v>
      </c>
      <c r="M447" s="1">
        <v>0</v>
      </c>
      <c r="N447" s="1">
        <v>0</v>
      </c>
    </row>
    <row r="448" spans="1:14">
      <c r="A448" s="1">
        <v>237</v>
      </c>
      <c r="B448" s="1">
        <v>247759</v>
      </c>
      <c r="C448" s="1" t="str">
        <f ca="1">VLOOKUP(B448,'Fichier FI (en entrée)'!B:E,3)</f>
        <v>VYJEPIPOTA</v>
      </c>
      <c r="D448" s="2" t="str">
        <f ca="1">VLOOKUP(B448,'Fichier FI (en entrée)'!B:E,4)</f>
        <v>Unqcyrjuqhlcp</v>
      </c>
      <c r="E448" s="2" t="s">
        <v>18</v>
      </c>
      <c r="F448" s="2" t="s">
        <v>3</v>
      </c>
      <c r="G448" s="1">
        <v>1</v>
      </c>
      <c r="H448" s="1">
        <v>0</v>
      </c>
      <c r="I448" s="2" t="s">
        <v>1</v>
      </c>
      <c r="J448" s="1">
        <v>1</v>
      </c>
      <c r="K448" s="2" t="s">
        <v>2148</v>
      </c>
      <c r="L448" s="1">
        <v>0</v>
      </c>
      <c r="M448" s="1">
        <v>0</v>
      </c>
      <c r="N448" s="1">
        <v>0</v>
      </c>
    </row>
    <row r="449" spans="1:14">
      <c r="A449" s="1">
        <v>237</v>
      </c>
      <c r="B449" s="1">
        <v>247781</v>
      </c>
      <c r="C449" s="1" t="str">
        <f ca="1">VLOOKUP(B449,'Fichier FI (en entrée)'!B:E,3)</f>
        <v>EOKVBSIFLB</v>
      </c>
      <c r="D449" s="2" t="str">
        <f ca="1">VLOOKUP(B449,'Fichier FI (en entrée)'!B:E,4)</f>
        <v>Yoddcjemmbszu</v>
      </c>
      <c r="E449" s="2" t="s">
        <v>24</v>
      </c>
      <c r="F449" s="2" t="s">
        <v>3</v>
      </c>
      <c r="G449" s="1">
        <v>1</v>
      </c>
      <c r="H449" s="1">
        <v>0</v>
      </c>
      <c r="I449" s="2" t="s">
        <v>1</v>
      </c>
      <c r="J449" s="1">
        <v>1</v>
      </c>
      <c r="K449" s="2" t="s">
        <v>2148</v>
      </c>
      <c r="L449" s="1">
        <v>0</v>
      </c>
      <c r="M449" s="1">
        <v>0</v>
      </c>
      <c r="N449" s="1">
        <v>0</v>
      </c>
    </row>
    <row r="450" spans="1:14">
      <c r="A450" s="1">
        <v>237</v>
      </c>
      <c r="B450" s="1">
        <v>247792</v>
      </c>
      <c r="C450" s="1" t="str">
        <f ca="1">VLOOKUP(B450,'Fichier FI (en entrée)'!B:E,3)</f>
        <v>UNZFLSOKGG</v>
      </c>
      <c r="D450" s="2" t="str">
        <f ca="1">VLOOKUP(B450,'Fichier FI (en entrée)'!B:E,4)</f>
        <v>Gtzfqhwrjmmri</v>
      </c>
      <c r="E450" s="2" t="s">
        <v>18</v>
      </c>
      <c r="F450" s="2" t="s">
        <v>3</v>
      </c>
      <c r="G450" s="1">
        <v>1</v>
      </c>
      <c r="H450" s="1">
        <v>0</v>
      </c>
      <c r="I450" s="2" t="s">
        <v>1</v>
      </c>
      <c r="J450" s="1">
        <v>1</v>
      </c>
      <c r="K450" s="2" t="s">
        <v>2148</v>
      </c>
      <c r="L450" s="1">
        <v>0</v>
      </c>
      <c r="M450" s="1">
        <v>0</v>
      </c>
      <c r="N450" s="1">
        <v>0</v>
      </c>
    </row>
    <row r="451" spans="1:14">
      <c r="A451" s="1">
        <v>237</v>
      </c>
      <c r="B451" s="1">
        <v>247800</v>
      </c>
      <c r="C451" s="1" t="str">
        <f ca="1">VLOOKUP(B451,'Fichier FI (en entrée)'!B:E,3)</f>
        <v>IQOBQELWKS</v>
      </c>
      <c r="D451" s="2" t="str">
        <f ca="1">VLOOKUP(B451,'Fichier FI (en entrée)'!B:E,4)</f>
        <v>Mcecmsoqrthiq</v>
      </c>
      <c r="E451" s="2" t="s">
        <v>25</v>
      </c>
      <c r="F451" s="2" t="s">
        <v>3</v>
      </c>
      <c r="G451" s="1">
        <v>1</v>
      </c>
      <c r="H451" s="1">
        <v>0</v>
      </c>
      <c r="I451" s="2" t="s">
        <v>1</v>
      </c>
      <c r="J451" s="1">
        <v>1</v>
      </c>
      <c r="K451" s="2" t="s">
        <v>2148</v>
      </c>
      <c r="L451" s="1">
        <v>0</v>
      </c>
      <c r="M451" s="1">
        <v>0</v>
      </c>
      <c r="N451" s="1">
        <v>0</v>
      </c>
    </row>
    <row r="452" spans="1:14">
      <c r="A452" s="1">
        <v>237</v>
      </c>
      <c r="B452" s="1">
        <v>248797</v>
      </c>
      <c r="C452" s="1" t="str">
        <f ca="1">VLOOKUP(B452,'Fichier FI (en entrée)'!B:E,3)</f>
        <v>PRFRWCNFIV</v>
      </c>
      <c r="D452" s="2" t="str">
        <f ca="1">VLOOKUP(B452,'Fichier FI (en entrée)'!B:E,4)</f>
        <v>Vmfcllrpnsegl</v>
      </c>
      <c r="E452" s="2" t="s">
        <v>25</v>
      </c>
      <c r="F452" s="2" t="s">
        <v>3</v>
      </c>
      <c r="G452" s="1">
        <v>1</v>
      </c>
      <c r="H452" s="1">
        <v>0</v>
      </c>
      <c r="I452" s="2" t="s">
        <v>1</v>
      </c>
      <c r="J452" s="1">
        <v>1</v>
      </c>
      <c r="K452" s="2" t="s">
        <v>2148</v>
      </c>
      <c r="L452" s="1">
        <v>0</v>
      </c>
      <c r="M452" s="1">
        <v>0</v>
      </c>
      <c r="N452" s="1">
        <v>0</v>
      </c>
    </row>
    <row r="453" spans="1:14">
      <c r="A453" s="1">
        <v>237</v>
      </c>
      <c r="B453" s="1">
        <v>251783</v>
      </c>
      <c r="C453" s="1" t="str">
        <f ca="1">VLOOKUP(B453,'Fichier FI (en entrée)'!B:E,3)</f>
        <v>YYIWTFPBMB</v>
      </c>
      <c r="D453" s="2" t="str">
        <f ca="1">VLOOKUP(B453,'Fichier FI (en entrée)'!B:E,4)</f>
        <v>Xierfpboijqyk</v>
      </c>
      <c r="E453" s="2" t="s">
        <v>31</v>
      </c>
      <c r="F453" s="2" t="s">
        <v>3</v>
      </c>
      <c r="G453" s="1">
        <v>1</v>
      </c>
      <c r="H453" s="1">
        <v>0</v>
      </c>
      <c r="I453" s="2" t="s">
        <v>1</v>
      </c>
      <c r="J453" s="1">
        <v>1</v>
      </c>
      <c r="K453" s="2" t="s">
        <v>2148</v>
      </c>
      <c r="L453" s="1">
        <v>0</v>
      </c>
      <c r="M453" s="1">
        <v>0</v>
      </c>
      <c r="N453" s="1">
        <v>0</v>
      </c>
    </row>
    <row r="454" spans="1:14">
      <c r="A454" s="1">
        <v>237</v>
      </c>
      <c r="B454" s="1">
        <v>251787</v>
      </c>
      <c r="C454" s="1" t="str">
        <f ca="1">VLOOKUP(B454,'Fichier FI (en entrée)'!B:E,3)</f>
        <v>SJZYUYIXEB</v>
      </c>
      <c r="D454" s="2" t="str">
        <f ca="1">VLOOKUP(B454,'Fichier FI (en entrée)'!B:E,4)</f>
        <v>Tlufrwfamnzvg</v>
      </c>
      <c r="E454" s="2" t="s">
        <v>18</v>
      </c>
      <c r="F454" s="2" t="s">
        <v>3</v>
      </c>
      <c r="G454" s="1">
        <v>1</v>
      </c>
      <c r="H454" s="1">
        <v>0</v>
      </c>
      <c r="I454" s="2" t="s">
        <v>1</v>
      </c>
      <c r="J454" s="1">
        <v>1</v>
      </c>
      <c r="K454" s="2" t="s">
        <v>2148</v>
      </c>
      <c r="L454" s="1">
        <v>0</v>
      </c>
      <c r="M454" s="1">
        <v>0</v>
      </c>
      <c r="N454" s="1">
        <v>0</v>
      </c>
    </row>
    <row r="455" spans="1:14">
      <c r="A455" s="1">
        <v>237</v>
      </c>
      <c r="B455" s="1">
        <v>251806</v>
      </c>
      <c r="C455" s="1" t="str">
        <f ca="1">VLOOKUP(B455,'Fichier FI (en entrée)'!B:E,3)</f>
        <v>MKAOURKEQY</v>
      </c>
      <c r="D455" s="2" t="str">
        <f ca="1">VLOOKUP(B455,'Fichier FI (en entrée)'!B:E,4)</f>
        <v>Tcrnwakuidbkc</v>
      </c>
      <c r="E455" s="2" t="s">
        <v>18</v>
      </c>
      <c r="F455" s="2" t="s">
        <v>3</v>
      </c>
      <c r="G455" s="1">
        <v>1</v>
      </c>
      <c r="H455" s="1">
        <v>0</v>
      </c>
      <c r="I455" s="2" t="s">
        <v>1</v>
      </c>
      <c r="J455" s="1">
        <v>1</v>
      </c>
      <c r="K455" s="2" t="s">
        <v>2148</v>
      </c>
      <c r="L455" s="1">
        <v>0</v>
      </c>
      <c r="M455" s="1">
        <v>0</v>
      </c>
      <c r="N455" s="1">
        <v>0</v>
      </c>
    </row>
    <row r="456" spans="1:14">
      <c r="A456" s="1">
        <v>237</v>
      </c>
      <c r="B456" s="1">
        <v>251817</v>
      </c>
      <c r="C456" s="1" t="str">
        <f ca="1">VLOOKUP(B456,'Fichier FI (en entrée)'!B:E,3)</f>
        <v>QLKCDIPJSS</v>
      </c>
      <c r="D456" s="2" t="str">
        <f ca="1">VLOOKUP(B456,'Fichier FI (en entrée)'!B:E,4)</f>
        <v>Vuzkjzklznnyp</v>
      </c>
      <c r="E456" s="2" t="s">
        <v>27</v>
      </c>
      <c r="F456" s="2" t="s">
        <v>3</v>
      </c>
      <c r="G456" s="1">
        <v>1</v>
      </c>
      <c r="H456" s="1">
        <v>0</v>
      </c>
      <c r="I456" s="2" t="s">
        <v>1</v>
      </c>
      <c r="J456" s="1">
        <v>1</v>
      </c>
      <c r="K456" s="2" t="s">
        <v>2148</v>
      </c>
      <c r="L456" s="1">
        <v>0</v>
      </c>
      <c r="M456" s="1">
        <v>0</v>
      </c>
      <c r="N456" s="1">
        <v>0</v>
      </c>
    </row>
    <row r="457" spans="1:14">
      <c r="A457" s="1">
        <v>237</v>
      </c>
      <c r="B457" s="1">
        <v>251821</v>
      </c>
      <c r="C457" s="1" t="str">
        <f ca="1">VLOOKUP(B457,'Fichier FI (en entrée)'!B:E,3)</f>
        <v>BUEUEAAXTA</v>
      </c>
      <c r="D457" s="2" t="str">
        <f ca="1">VLOOKUP(B457,'Fichier FI (en entrée)'!B:E,4)</f>
        <v>Wustasuchuynu</v>
      </c>
      <c r="E457" s="2" t="s">
        <v>18</v>
      </c>
      <c r="F457" s="2" t="s">
        <v>3</v>
      </c>
      <c r="G457" s="1">
        <v>1</v>
      </c>
      <c r="H457" s="1">
        <v>0</v>
      </c>
      <c r="I457" s="2" t="s">
        <v>1</v>
      </c>
      <c r="J457" s="1">
        <v>1</v>
      </c>
      <c r="K457" s="2" t="s">
        <v>2148</v>
      </c>
      <c r="L457" s="1">
        <v>0</v>
      </c>
      <c r="M457" s="1">
        <v>0</v>
      </c>
      <c r="N457" s="1">
        <v>0</v>
      </c>
    </row>
    <row r="458" spans="1:14">
      <c r="A458" s="1">
        <v>237</v>
      </c>
      <c r="B458" s="1">
        <v>251889</v>
      </c>
      <c r="C458" s="1" t="str">
        <f ca="1">VLOOKUP(B458,'Fichier FI (en entrée)'!B:E,3)</f>
        <v>YSPNEZIENV</v>
      </c>
      <c r="D458" s="2" t="str">
        <f ca="1">VLOOKUP(B458,'Fichier FI (en entrée)'!B:E,4)</f>
        <v>Hsoynclpnadck</v>
      </c>
      <c r="E458" s="2" t="s">
        <v>18</v>
      </c>
      <c r="F458" s="2" t="s">
        <v>3</v>
      </c>
      <c r="G458" s="1">
        <v>1</v>
      </c>
      <c r="H458" s="1">
        <v>0</v>
      </c>
      <c r="I458" s="2" t="s">
        <v>1</v>
      </c>
      <c r="J458" s="1">
        <v>1</v>
      </c>
      <c r="K458" s="2" t="s">
        <v>2148</v>
      </c>
      <c r="L458" s="1">
        <v>0</v>
      </c>
      <c r="M458" s="1">
        <v>0</v>
      </c>
      <c r="N458" s="1">
        <v>0</v>
      </c>
    </row>
    <row r="459" spans="1:14">
      <c r="A459" s="1">
        <v>237</v>
      </c>
      <c r="B459" s="1">
        <v>254075</v>
      </c>
      <c r="C459" s="1" t="str">
        <f ca="1">VLOOKUP(B459,'Fichier FI (en entrée)'!B:E,3)</f>
        <v>MJMDDONQYJ</v>
      </c>
      <c r="D459" s="2" t="str">
        <f ca="1">VLOOKUP(B459,'Fichier FI (en entrée)'!B:E,4)</f>
        <v>Wpelospkvnzoi</v>
      </c>
      <c r="E459" s="2" t="s">
        <v>18</v>
      </c>
      <c r="F459" s="2" t="s">
        <v>3</v>
      </c>
      <c r="G459" s="1">
        <v>1</v>
      </c>
      <c r="H459" s="1">
        <v>0</v>
      </c>
      <c r="I459" s="2" t="s">
        <v>1</v>
      </c>
      <c r="J459" s="1">
        <v>1</v>
      </c>
      <c r="K459" s="2" t="s">
        <v>2148</v>
      </c>
      <c r="L459" s="1">
        <v>0</v>
      </c>
      <c r="M459" s="1">
        <v>0</v>
      </c>
      <c r="N459" s="1">
        <v>0</v>
      </c>
    </row>
    <row r="460" spans="1:14">
      <c r="A460" s="1">
        <v>237</v>
      </c>
      <c r="B460" s="1">
        <v>255113</v>
      </c>
      <c r="C460" s="1" t="str">
        <f ca="1">VLOOKUP(B460,'Fichier FI (en entrée)'!B:E,3)</f>
        <v>THQERHJKCC</v>
      </c>
      <c r="D460" s="2" t="str">
        <f ca="1">VLOOKUP(B460,'Fichier FI (en entrée)'!B:E,4)</f>
        <v>Avindzntvocjt</v>
      </c>
      <c r="E460" s="2" t="s">
        <v>20</v>
      </c>
      <c r="F460" s="2" t="s">
        <v>3</v>
      </c>
      <c r="G460" s="1">
        <v>1</v>
      </c>
      <c r="H460" s="1">
        <v>0</v>
      </c>
      <c r="I460" s="2" t="s">
        <v>1</v>
      </c>
      <c r="J460" s="1">
        <v>1</v>
      </c>
      <c r="K460" s="2" t="s">
        <v>2148</v>
      </c>
      <c r="L460" s="1">
        <v>0</v>
      </c>
      <c r="M460" s="1">
        <v>0</v>
      </c>
      <c r="N460" s="1">
        <v>0</v>
      </c>
    </row>
    <row r="461" spans="1:14">
      <c r="A461" s="1">
        <v>237</v>
      </c>
      <c r="B461" s="1">
        <v>255213</v>
      </c>
      <c r="C461" s="1" t="str">
        <f ca="1">VLOOKUP(B461,'Fichier FI (en entrée)'!B:E,3)</f>
        <v>GKAATDHESX</v>
      </c>
      <c r="D461" s="2" t="str">
        <f ca="1">VLOOKUP(B461,'Fichier FI (en entrée)'!B:E,4)</f>
        <v>Bszilungdwrta</v>
      </c>
      <c r="E461" s="2" t="s">
        <v>28</v>
      </c>
      <c r="F461" s="2" t="s">
        <v>3</v>
      </c>
      <c r="G461" s="1">
        <v>1</v>
      </c>
      <c r="H461" s="1">
        <v>0</v>
      </c>
      <c r="I461" s="2" t="s">
        <v>1</v>
      </c>
      <c r="J461" s="1">
        <v>1</v>
      </c>
      <c r="K461" s="2" t="s">
        <v>2148</v>
      </c>
      <c r="L461" s="1">
        <v>0</v>
      </c>
      <c r="M461" s="1">
        <v>0</v>
      </c>
      <c r="N461" s="1">
        <v>0</v>
      </c>
    </row>
    <row r="462" spans="1:14">
      <c r="A462" s="1">
        <v>237</v>
      </c>
      <c r="B462" s="1">
        <v>255240</v>
      </c>
      <c r="C462" s="1" t="str">
        <f ca="1">VLOOKUP(B462,'Fichier FI (en entrée)'!B:E,3)</f>
        <v>BNEJFXWHGJ</v>
      </c>
      <c r="D462" s="2" t="str">
        <f ca="1">VLOOKUP(B462,'Fichier FI (en entrée)'!B:E,4)</f>
        <v>Wqazulcaojsic</v>
      </c>
      <c r="E462" s="2" t="s">
        <v>27</v>
      </c>
      <c r="F462" s="2" t="s">
        <v>3</v>
      </c>
      <c r="G462" s="1">
        <v>1</v>
      </c>
      <c r="H462" s="1">
        <v>0</v>
      </c>
      <c r="I462" s="2" t="s">
        <v>1</v>
      </c>
      <c r="J462" s="1">
        <v>1</v>
      </c>
      <c r="K462" s="2" t="s">
        <v>2148</v>
      </c>
      <c r="L462" s="1">
        <v>0</v>
      </c>
      <c r="M462" s="1">
        <v>0</v>
      </c>
      <c r="N462" s="1">
        <v>0</v>
      </c>
    </row>
    <row r="463" spans="1:14">
      <c r="A463" s="1">
        <v>237</v>
      </c>
      <c r="B463" s="1">
        <v>256527</v>
      </c>
      <c r="C463" s="1" t="str">
        <f ca="1">VLOOKUP(B463,'Fichier FI (en entrée)'!B:E,3)</f>
        <v>XPACOKDXQJ</v>
      </c>
      <c r="D463" s="2" t="str">
        <f ca="1">VLOOKUP(B463,'Fichier FI (en entrée)'!B:E,4)</f>
        <v>Bgrhgnnqcfmyp</v>
      </c>
      <c r="E463" s="2" t="s">
        <v>20</v>
      </c>
      <c r="F463" s="2" t="s">
        <v>3</v>
      </c>
      <c r="G463" s="1">
        <v>1</v>
      </c>
      <c r="H463" s="1">
        <v>0</v>
      </c>
      <c r="I463" s="2" t="s">
        <v>1</v>
      </c>
      <c r="J463" s="1">
        <v>1</v>
      </c>
      <c r="K463" s="2" t="s">
        <v>2148</v>
      </c>
      <c r="L463" s="1">
        <v>0</v>
      </c>
      <c r="M463" s="1">
        <v>0</v>
      </c>
      <c r="N463" s="1">
        <v>0</v>
      </c>
    </row>
    <row r="464" spans="1:14">
      <c r="A464" s="1">
        <v>237</v>
      </c>
      <c r="B464" s="1">
        <v>256686</v>
      </c>
      <c r="C464" s="1" t="str">
        <f ca="1">VLOOKUP(B464,'Fichier FI (en entrée)'!B:E,3)</f>
        <v>ADNQLFPMZZ</v>
      </c>
      <c r="D464" s="2" t="str">
        <f ca="1">VLOOKUP(B464,'Fichier FI (en entrée)'!B:E,4)</f>
        <v>Jgzedsvciplfm</v>
      </c>
      <c r="E464" s="2" t="s">
        <v>28</v>
      </c>
      <c r="F464" s="2" t="s">
        <v>3</v>
      </c>
      <c r="G464" s="1">
        <v>1</v>
      </c>
      <c r="H464" s="1">
        <v>0</v>
      </c>
      <c r="I464" s="2" t="s">
        <v>1</v>
      </c>
      <c r="J464" s="1">
        <v>1</v>
      </c>
      <c r="K464" s="2" t="s">
        <v>2148</v>
      </c>
      <c r="L464" s="1">
        <v>0</v>
      </c>
      <c r="M464" s="1">
        <v>0</v>
      </c>
      <c r="N464" s="1">
        <v>0</v>
      </c>
    </row>
    <row r="465" spans="1:14">
      <c r="A465" s="1">
        <v>237</v>
      </c>
      <c r="B465" s="1">
        <v>256913</v>
      </c>
      <c r="C465" s="1" t="str">
        <f ca="1">VLOOKUP(B465,'Fichier FI (en entrée)'!B:E,3)</f>
        <v>UCOIBEHVRL</v>
      </c>
      <c r="D465" s="2" t="str">
        <f ca="1">VLOOKUP(B465,'Fichier FI (en entrée)'!B:E,4)</f>
        <v>Ujlyvdqzmczxk</v>
      </c>
      <c r="E465" s="2" t="s">
        <v>28</v>
      </c>
      <c r="F465" s="2" t="s">
        <v>3</v>
      </c>
      <c r="G465" s="1">
        <v>1</v>
      </c>
      <c r="H465" s="1">
        <v>0</v>
      </c>
      <c r="I465" s="2" t="s">
        <v>1</v>
      </c>
      <c r="J465" s="1">
        <v>1</v>
      </c>
      <c r="K465" s="2" t="s">
        <v>2148</v>
      </c>
      <c r="L465" s="1">
        <v>0</v>
      </c>
      <c r="M465" s="1">
        <v>0</v>
      </c>
      <c r="N465" s="1">
        <v>0</v>
      </c>
    </row>
    <row r="466" spans="1:14">
      <c r="A466" s="1">
        <v>237</v>
      </c>
      <c r="B466" s="1">
        <v>259519</v>
      </c>
      <c r="C466" s="1" t="str">
        <f ca="1">VLOOKUP(B466,'Fichier FI (en entrée)'!B:E,3)</f>
        <v>QSMMWBIINQ</v>
      </c>
      <c r="D466" s="2" t="str">
        <f ca="1">VLOOKUP(B466,'Fichier FI (en entrée)'!B:E,4)</f>
        <v>Rtkobnczagvad</v>
      </c>
      <c r="E466" s="2" t="s">
        <v>15</v>
      </c>
      <c r="F466" s="2" t="s">
        <v>3</v>
      </c>
      <c r="G466" s="1">
        <v>1</v>
      </c>
      <c r="H466" s="1">
        <v>0</v>
      </c>
      <c r="I466" s="2" t="s">
        <v>1</v>
      </c>
      <c r="J466" s="1">
        <v>1</v>
      </c>
      <c r="K466" s="2" t="s">
        <v>2148</v>
      </c>
      <c r="L466" s="1">
        <v>0</v>
      </c>
      <c r="M466" s="1">
        <v>0</v>
      </c>
      <c r="N466" s="1">
        <v>0</v>
      </c>
    </row>
    <row r="467" spans="1:14">
      <c r="A467" s="1">
        <v>237</v>
      </c>
      <c r="B467" s="1">
        <v>260215</v>
      </c>
      <c r="C467" s="1" t="str">
        <f ca="1">VLOOKUP(B467,'Fichier FI (en entrée)'!B:E,3)</f>
        <v>CXKDYTTQMJ</v>
      </c>
      <c r="D467" s="2" t="str">
        <f ca="1">VLOOKUP(B467,'Fichier FI (en entrée)'!B:E,4)</f>
        <v>Upmuowbdnruzd</v>
      </c>
      <c r="E467" s="2" t="s">
        <v>31</v>
      </c>
      <c r="F467" s="2" t="s">
        <v>3</v>
      </c>
      <c r="G467" s="1">
        <v>1</v>
      </c>
      <c r="H467" s="1">
        <v>0</v>
      </c>
      <c r="I467" s="2" t="s">
        <v>1</v>
      </c>
      <c r="J467" s="1">
        <v>1</v>
      </c>
      <c r="K467" s="2" t="s">
        <v>2148</v>
      </c>
      <c r="L467" s="1">
        <v>0</v>
      </c>
      <c r="M467" s="1">
        <v>0</v>
      </c>
      <c r="N467" s="1">
        <v>0</v>
      </c>
    </row>
    <row r="468" spans="1:14">
      <c r="A468" s="1">
        <v>237</v>
      </c>
      <c r="B468" s="1">
        <v>262349</v>
      </c>
      <c r="C468" s="1" t="str">
        <f ca="1">VLOOKUP(B468,'Fichier FI (en entrée)'!B:E,3)</f>
        <v>CTUKDRBPJC</v>
      </c>
      <c r="D468" s="2" t="str">
        <f ca="1">VLOOKUP(B468,'Fichier FI (en entrée)'!B:E,4)</f>
        <v>Wawbjqaewmrwa</v>
      </c>
      <c r="E468" s="2" t="s">
        <v>27</v>
      </c>
      <c r="F468" s="2" t="s">
        <v>3</v>
      </c>
      <c r="G468" s="1">
        <v>1</v>
      </c>
      <c r="H468" s="1">
        <v>0</v>
      </c>
      <c r="I468" s="2" t="s">
        <v>1</v>
      </c>
      <c r="J468" s="1">
        <v>1</v>
      </c>
      <c r="K468" s="2" t="s">
        <v>2148</v>
      </c>
      <c r="L468" s="1">
        <v>0</v>
      </c>
      <c r="M468" s="1">
        <v>0</v>
      </c>
      <c r="N468" s="1">
        <v>0</v>
      </c>
    </row>
    <row r="469" spans="1:14">
      <c r="A469" s="1">
        <v>237</v>
      </c>
      <c r="B469" s="1">
        <v>263234</v>
      </c>
      <c r="C469" s="1" t="str">
        <f ca="1">VLOOKUP(B469,'Fichier FI (en entrée)'!B:E,3)</f>
        <v>KTDRPENGFQ</v>
      </c>
      <c r="D469" s="2" t="str">
        <f ca="1">VLOOKUP(B469,'Fichier FI (en entrée)'!B:E,4)</f>
        <v>Umfedxcthhuyc</v>
      </c>
      <c r="E469" s="2" t="s">
        <v>28</v>
      </c>
      <c r="F469" s="2" t="s">
        <v>3</v>
      </c>
      <c r="G469" s="1">
        <v>1</v>
      </c>
      <c r="H469" s="1">
        <v>0</v>
      </c>
      <c r="I469" s="2" t="s">
        <v>1</v>
      </c>
      <c r="J469" s="1">
        <v>1</v>
      </c>
      <c r="K469" s="2" t="s">
        <v>2148</v>
      </c>
      <c r="L469" s="1">
        <v>0</v>
      </c>
      <c r="M469" s="1">
        <v>0</v>
      </c>
      <c r="N469" s="1">
        <v>0</v>
      </c>
    </row>
    <row r="470" spans="1:14">
      <c r="A470" s="1">
        <v>237</v>
      </c>
      <c r="B470" s="1">
        <v>263397</v>
      </c>
      <c r="C470" s="1" t="str">
        <f ca="1">VLOOKUP(B470,'Fichier FI (en entrée)'!B:E,3)</f>
        <v>LPCRRTUEIY</v>
      </c>
      <c r="D470" s="2" t="str">
        <f ca="1">VLOOKUP(B470,'Fichier FI (en entrée)'!B:E,4)</f>
        <v>Tyxurdtlhajgj</v>
      </c>
      <c r="E470" s="2" t="s">
        <v>28</v>
      </c>
      <c r="F470" s="2" t="s">
        <v>3</v>
      </c>
      <c r="G470" s="1">
        <v>1</v>
      </c>
      <c r="H470" s="1">
        <v>0</v>
      </c>
      <c r="I470" s="2" t="s">
        <v>1</v>
      </c>
      <c r="J470" s="1">
        <v>1</v>
      </c>
      <c r="K470" s="2" t="s">
        <v>2148</v>
      </c>
      <c r="L470" s="1">
        <v>0</v>
      </c>
      <c r="M470" s="1">
        <v>0</v>
      </c>
      <c r="N470" s="1">
        <v>0</v>
      </c>
    </row>
    <row r="471" spans="1:14">
      <c r="A471" s="1">
        <v>237</v>
      </c>
      <c r="B471" s="1">
        <v>263559</v>
      </c>
      <c r="C471" s="1" t="str">
        <f ca="1">VLOOKUP(B471,'Fichier FI (en entrée)'!B:E,3)</f>
        <v>BRQLLRXSWX</v>
      </c>
      <c r="D471" s="2" t="str">
        <f ca="1">VLOOKUP(B471,'Fichier FI (en entrée)'!B:E,4)</f>
        <v>Frspjpnbgmqjq</v>
      </c>
      <c r="E471" s="2" t="s">
        <v>25</v>
      </c>
      <c r="F471" s="2" t="s">
        <v>3</v>
      </c>
      <c r="G471" s="1">
        <v>1</v>
      </c>
      <c r="H471" s="1">
        <v>0</v>
      </c>
      <c r="I471" s="2" t="s">
        <v>1</v>
      </c>
      <c r="J471" s="1">
        <v>1</v>
      </c>
      <c r="K471" s="2" t="s">
        <v>2148</v>
      </c>
      <c r="L471" s="1">
        <v>0</v>
      </c>
      <c r="M471" s="1">
        <v>0</v>
      </c>
      <c r="N471" s="1">
        <v>0</v>
      </c>
    </row>
    <row r="472" spans="1:14">
      <c r="A472" s="1">
        <v>237</v>
      </c>
      <c r="B472" s="1">
        <v>266199</v>
      </c>
      <c r="C472" s="1" t="str">
        <f ca="1">VLOOKUP(B472,'Fichier FI (en entrée)'!B:E,3)</f>
        <v>XGBPQYBQHU</v>
      </c>
      <c r="D472" s="2" t="str">
        <f ca="1">VLOOKUP(B472,'Fichier FI (en entrée)'!B:E,4)</f>
        <v>Etjinogccadgz</v>
      </c>
      <c r="E472" s="2" t="s">
        <v>27</v>
      </c>
      <c r="F472" s="2" t="s">
        <v>3</v>
      </c>
      <c r="G472" s="1">
        <v>1</v>
      </c>
      <c r="H472" s="1">
        <v>0</v>
      </c>
      <c r="I472" s="2" t="s">
        <v>1</v>
      </c>
      <c r="J472" s="1">
        <v>1</v>
      </c>
      <c r="K472" s="2" t="s">
        <v>2148</v>
      </c>
      <c r="L472" s="1">
        <v>0</v>
      </c>
      <c r="M472" s="1">
        <v>0</v>
      </c>
      <c r="N472" s="1">
        <v>0</v>
      </c>
    </row>
    <row r="473" spans="1:14">
      <c r="A473" s="1">
        <v>237</v>
      </c>
      <c r="B473" s="1">
        <v>267403</v>
      </c>
      <c r="C473" s="1" t="str">
        <f ca="1">VLOOKUP(B473,'Fichier FI (en entrée)'!B:E,3)</f>
        <v>IQUKZJYJNM</v>
      </c>
      <c r="D473" s="2" t="str">
        <f ca="1">VLOOKUP(B473,'Fichier FI (en entrée)'!B:E,4)</f>
        <v>Thvfybzosickg</v>
      </c>
      <c r="E473" s="2" t="s">
        <v>27</v>
      </c>
      <c r="F473" s="2" t="s">
        <v>3</v>
      </c>
      <c r="G473" s="1">
        <v>1</v>
      </c>
      <c r="H473" s="1">
        <v>0</v>
      </c>
      <c r="I473" s="2" t="s">
        <v>1</v>
      </c>
      <c r="J473" s="1">
        <v>1</v>
      </c>
      <c r="K473" s="2" t="s">
        <v>2148</v>
      </c>
      <c r="L473" s="1">
        <v>0</v>
      </c>
      <c r="M473" s="1">
        <v>0</v>
      </c>
      <c r="N473" s="1">
        <v>0</v>
      </c>
    </row>
    <row r="474" spans="1:14">
      <c r="A474" s="1">
        <v>237</v>
      </c>
      <c r="B474" s="1">
        <v>267434</v>
      </c>
      <c r="C474" s="1" t="str">
        <f ca="1">VLOOKUP(B474,'Fichier FI (en entrée)'!B:E,3)</f>
        <v>PMJWIZSVLN</v>
      </c>
      <c r="D474" s="2" t="str">
        <f ca="1">VLOOKUP(B474,'Fichier FI (en entrée)'!B:E,4)</f>
        <v>Zeudumvozibjo</v>
      </c>
      <c r="E474" s="2" t="s">
        <v>18</v>
      </c>
      <c r="F474" s="2" t="s">
        <v>3</v>
      </c>
      <c r="G474" s="1">
        <v>1</v>
      </c>
      <c r="H474" s="1">
        <v>0</v>
      </c>
      <c r="I474" s="2" t="s">
        <v>1</v>
      </c>
      <c r="J474" s="1">
        <v>1</v>
      </c>
      <c r="K474" s="2" t="s">
        <v>2148</v>
      </c>
      <c r="L474" s="1">
        <v>0</v>
      </c>
      <c r="M474" s="1">
        <v>0</v>
      </c>
      <c r="N474" s="1">
        <v>0</v>
      </c>
    </row>
    <row r="475" spans="1:14">
      <c r="A475" s="1">
        <v>237</v>
      </c>
      <c r="B475" s="1">
        <v>268173</v>
      </c>
      <c r="C475" s="1" t="str">
        <f ca="1">VLOOKUP(B475,'Fichier FI (en entrée)'!B:E,3)</f>
        <v>OJGRGWUNQC</v>
      </c>
      <c r="D475" s="2" t="str">
        <f ca="1">VLOOKUP(B475,'Fichier FI (en entrée)'!B:E,4)</f>
        <v>Qocndifsdoais</v>
      </c>
      <c r="E475" s="2" t="s">
        <v>31</v>
      </c>
      <c r="F475" s="2" t="s">
        <v>3</v>
      </c>
      <c r="G475" s="1">
        <v>1</v>
      </c>
      <c r="H475" s="1">
        <v>0</v>
      </c>
      <c r="I475" s="2" t="s">
        <v>1</v>
      </c>
      <c r="J475" s="1">
        <v>1</v>
      </c>
      <c r="K475" s="2" t="s">
        <v>2148</v>
      </c>
      <c r="L475" s="1">
        <v>0</v>
      </c>
      <c r="M475" s="1">
        <v>0</v>
      </c>
      <c r="N475" s="1">
        <v>0</v>
      </c>
    </row>
    <row r="476" spans="1:14">
      <c r="A476" s="1">
        <v>237</v>
      </c>
      <c r="B476" s="1">
        <v>268210</v>
      </c>
      <c r="C476" s="1" t="str">
        <f ca="1">VLOOKUP(B476,'Fichier FI (en entrée)'!B:E,3)</f>
        <v>XBVOGVYMVL</v>
      </c>
      <c r="D476" s="2" t="str">
        <f ca="1">VLOOKUP(B476,'Fichier FI (en entrée)'!B:E,4)</f>
        <v>Tuagpcwvkoqlf</v>
      </c>
      <c r="E476" s="2" t="s">
        <v>27</v>
      </c>
      <c r="F476" s="2" t="s">
        <v>3</v>
      </c>
      <c r="G476" s="1">
        <v>1</v>
      </c>
      <c r="H476" s="1">
        <v>0</v>
      </c>
      <c r="I476" s="2" t="s">
        <v>1</v>
      </c>
      <c r="J476" s="1">
        <v>1</v>
      </c>
      <c r="K476" s="2" t="s">
        <v>2148</v>
      </c>
      <c r="L476" s="1">
        <v>0</v>
      </c>
      <c r="M476" s="1">
        <v>0</v>
      </c>
      <c r="N476" s="1">
        <v>0</v>
      </c>
    </row>
    <row r="477" spans="1:14">
      <c r="A477" s="1">
        <v>237</v>
      </c>
      <c r="B477" s="1">
        <v>268211</v>
      </c>
      <c r="C477" s="1" t="str">
        <f ca="1">VLOOKUP(B477,'Fichier FI (en entrée)'!B:E,3)</f>
        <v>IIRRTXCDIT</v>
      </c>
      <c r="D477" s="2" t="str">
        <f ca="1">VLOOKUP(B477,'Fichier FI (en entrée)'!B:E,4)</f>
        <v>Soahzbbxfyenr</v>
      </c>
      <c r="E477" s="2" t="s">
        <v>14</v>
      </c>
      <c r="F477" s="2" t="s">
        <v>3</v>
      </c>
      <c r="G477" s="1">
        <v>1</v>
      </c>
      <c r="H477" s="1">
        <v>0</v>
      </c>
      <c r="I477" s="2" t="s">
        <v>1</v>
      </c>
      <c r="J477" s="1">
        <v>1</v>
      </c>
      <c r="K477" s="2" t="s">
        <v>2148</v>
      </c>
      <c r="L477" s="1">
        <v>0</v>
      </c>
      <c r="M477" s="1">
        <v>0</v>
      </c>
      <c r="N477" s="1">
        <v>0</v>
      </c>
    </row>
    <row r="478" spans="1:14">
      <c r="A478" s="1">
        <v>237</v>
      </c>
      <c r="B478" s="1">
        <v>268227</v>
      </c>
      <c r="C478" s="1" t="str">
        <f ca="1">VLOOKUP(B478,'Fichier FI (en entrée)'!B:E,3)</f>
        <v>UIHSTUVHEP</v>
      </c>
      <c r="D478" s="2" t="str">
        <f ca="1">VLOOKUP(B478,'Fichier FI (en entrée)'!B:E,4)</f>
        <v>Iusoqrqluopyl</v>
      </c>
      <c r="E478" s="2" t="s">
        <v>27</v>
      </c>
      <c r="F478" s="2" t="s">
        <v>3</v>
      </c>
      <c r="G478" s="1">
        <v>1</v>
      </c>
      <c r="H478" s="1">
        <v>0</v>
      </c>
      <c r="I478" s="2" t="s">
        <v>1</v>
      </c>
      <c r="J478" s="1">
        <v>1</v>
      </c>
      <c r="K478" s="2" t="s">
        <v>2148</v>
      </c>
      <c r="L478" s="1">
        <v>0</v>
      </c>
      <c r="M478" s="1">
        <v>0</v>
      </c>
      <c r="N478" s="1">
        <v>0</v>
      </c>
    </row>
    <row r="479" spans="1:14">
      <c r="A479" s="1">
        <v>237</v>
      </c>
      <c r="B479" s="1">
        <v>268229</v>
      </c>
      <c r="C479" s="1" t="str">
        <f ca="1">VLOOKUP(B479,'Fichier FI (en entrée)'!B:E,3)</f>
        <v>IGZGGVPCZO</v>
      </c>
      <c r="D479" s="2" t="str">
        <f ca="1">VLOOKUP(B479,'Fichier FI (en entrée)'!B:E,4)</f>
        <v>Bhqztgkecnxqn</v>
      </c>
      <c r="E479" s="2" t="s">
        <v>14</v>
      </c>
      <c r="F479" s="2" t="s">
        <v>3</v>
      </c>
      <c r="G479" s="1">
        <v>1</v>
      </c>
      <c r="H479" s="1">
        <v>0</v>
      </c>
      <c r="I479" s="2" t="s">
        <v>1</v>
      </c>
      <c r="J479" s="1">
        <v>1</v>
      </c>
      <c r="K479" s="2" t="s">
        <v>2148</v>
      </c>
      <c r="L479" s="1">
        <v>0</v>
      </c>
      <c r="M479" s="1">
        <v>0</v>
      </c>
      <c r="N479" s="1">
        <v>0</v>
      </c>
    </row>
    <row r="480" spans="1:14">
      <c r="A480" s="1">
        <v>237</v>
      </c>
      <c r="B480" s="1">
        <v>268244</v>
      </c>
      <c r="C480" s="1" t="str">
        <f ca="1">VLOOKUP(B480,'Fichier FI (en entrée)'!B:E,3)</f>
        <v>EOOXYDTCXR</v>
      </c>
      <c r="D480" s="2" t="str">
        <f ca="1">VLOOKUP(B480,'Fichier FI (en entrée)'!B:E,4)</f>
        <v>Ipyqilzwgzfda</v>
      </c>
      <c r="E480" s="2" t="s">
        <v>27</v>
      </c>
      <c r="F480" s="2" t="s">
        <v>3</v>
      </c>
      <c r="G480" s="1">
        <v>1</v>
      </c>
      <c r="H480" s="1">
        <v>0</v>
      </c>
      <c r="I480" s="2" t="s">
        <v>1</v>
      </c>
      <c r="J480" s="1">
        <v>1</v>
      </c>
      <c r="K480" s="2" t="s">
        <v>2148</v>
      </c>
      <c r="L480" s="1">
        <v>0</v>
      </c>
      <c r="M480" s="1">
        <v>0</v>
      </c>
      <c r="N480" s="1">
        <v>0</v>
      </c>
    </row>
    <row r="481" spans="1:14">
      <c r="A481" s="1">
        <v>237</v>
      </c>
      <c r="B481" s="1">
        <v>268267</v>
      </c>
      <c r="C481" s="1" t="str">
        <f ca="1">VLOOKUP(B481,'Fichier FI (en entrée)'!B:E,3)</f>
        <v>BFUMVGRRYV</v>
      </c>
      <c r="D481" s="2" t="str">
        <f ca="1">VLOOKUP(B481,'Fichier FI (en entrée)'!B:E,4)</f>
        <v>Vaxwzatedypxo</v>
      </c>
      <c r="E481" s="2" t="s">
        <v>17</v>
      </c>
      <c r="F481" s="2" t="s">
        <v>3</v>
      </c>
      <c r="G481" s="1">
        <v>1</v>
      </c>
      <c r="H481" s="1">
        <v>0</v>
      </c>
      <c r="I481" s="2" t="s">
        <v>1</v>
      </c>
      <c r="J481" s="1">
        <v>1</v>
      </c>
      <c r="K481" s="2" t="s">
        <v>2148</v>
      </c>
      <c r="L481" s="1">
        <v>0</v>
      </c>
      <c r="M481" s="1">
        <v>0</v>
      </c>
      <c r="N481" s="1">
        <v>0</v>
      </c>
    </row>
    <row r="482" spans="1:14">
      <c r="A482" s="1">
        <v>237</v>
      </c>
      <c r="B482" s="1">
        <v>268274</v>
      </c>
      <c r="C482" s="1" t="str">
        <f ca="1">VLOOKUP(B482,'Fichier FI (en entrée)'!B:E,3)</f>
        <v>RAFAGUHKFB</v>
      </c>
      <c r="D482" s="2" t="str">
        <f ca="1">VLOOKUP(B482,'Fichier FI (en entrée)'!B:E,4)</f>
        <v>Xzlspeylpuvos</v>
      </c>
      <c r="E482" s="2" t="s">
        <v>31</v>
      </c>
      <c r="F482" s="2" t="s">
        <v>3</v>
      </c>
      <c r="G482" s="1">
        <v>1</v>
      </c>
      <c r="H482" s="1">
        <v>0</v>
      </c>
      <c r="I482" s="2" t="s">
        <v>1</v>
      </c>
      <c r="J482" s="1">
        <v>1</v>
      </c>
      <c r="K482" s="2" t="s">
        <v>2148</v>
      </c>
      <c r="L482" s="1">
        <v>0</v>
      </c>
      <c r="M482" s="1">
        <v>0</v>
      </c>
      <c r="N482" s="1">
        <v>0</v>
      </c>
    </row>
    <row r="483" spans="1:14">
      <c r="A483" s="1">
        <v>237</v>
      </c>
      <c r="B483" s="1">
        <v>268288</v>
      </c>
      <c r="C483" s="1" t="str">
        <f ca="1">VLOOKUP(B483,'Fichier FI (en entrée)'!B:E,3)</f>
        <v>SLUWTEQGAG</v>
      </c>
      <c r="D483" s="2" t="str">
        <f ca="1">VLOOKUP(B483,'Fichier FI (en entrée)'!B:E,4)</f>
        <v>Fgjiynadqpzfq</v>
      </c>
      <c r="E483" s="2" t="s">
        <v>31</v>
      </c>
      <c r="F483" s="2" t="s">
        <v>3</v>
      </c>
      <c r="G483" s="1">
        <v>1</v>
      </c>
      <c r="H483" s="1">
        <v>0</v>
      </c>
      <c r="I483" s="2" t="s">
        <v>1</v>
      </c>
      <c r="J483" s="1">
        <v>1</v>
      </c>
      <c r="K483" s="2" t="s">
        <v>2148</v>
      </c>
      <c r="L483" s="1">
        <v>0</v>
      </c>
      <c r="M483" s="1">
        <v>0</v>
      </c>
      <c r="N483" s="1">
        <v>0</v>
      </c>
    </row>
    <row r="484" spans="1:14">
      <c r="A484" s="1">
        <v>237</v>
      </c>
      <c r="B484" s="1">
        <v>268330</v>
      </c>
      <c r="C484" s="1" t="str">
        <f ca="1">VLOOKUP(B484,'Fichier FI (en entrée)'!B:E,3)</f>
        <v>NVVZKWRKNC</v>
      </c>
      <c r="D484" s="2" t="str">
        <f ca="1">VLOOKUP(B484,'Fichier FI (en entrée)'!B:E,4)</f>
        <v>Dlzvgswsafpub</v>
      </c>
      <c r="E484" s="2" t="s">
        <v>17</v>
      </c>
      <c r="F484" s="2" t="s">
        <v>3</v>
      </c>
      <c r="G484" s="1">
        <v>1</v>
      </c>
      <c r="H484" s="1">
        <v>0</v>
      </c>
      <c r="I484" s="2" t="s">
        <v>1</v>
      </c>
      <c r="J484" s="1">
        <v>1</v>
      </c>
      <c r="K484" s="2" t="s">
        <v>2148</v>
      </c>
      <c r="L484" s="1">
        <v>0</v>
      </c>
      <c r="M484" s="1">
        <v>0</v>
      </c>
      <c r="N484" s="1">
        <v>0</v>
      </c>
    </row>
    <row r="485" spans="1:14">
      <c r="A485" s="1">
        <v>237</v>
      </c>
      <c r="B485" s="1">
        <v>268347</v>
      </c>
      <c r="C485" s="1" t="str">
        <f ca="1">VLOOKUP(B485,'Fichier FI (en entrée)'!B:E,3)</f>
        <v>QQJIXREHFH</v>
      </c>
      <c r="D485" s="2" t="str">
        <f ca="1">VLOOKUP(B485,'Fichier FI (en entrée)'!B:E,4)</f>
        <v>Vxhnrdjtsgcpt</v>
      </c>
      <c r="E485" s="2" t="s">
        <v>31</v>
      </c>
      <c r="F485" s="2" t="s">
        <v>3</v>
      </c>
      <c r="G485" s="1">
        <v>1</v>
      </c>
      <c r="H485" s="1">
        <v>0</v>
      </c>
      <c r="I485" s="2" t="s">
        <v>1</v>
      </c>
      <c r="J485" s="1">
        <v>1</v>
      </c>
      <c r="K485" s="2" t="s">
        <v>2148</v>
      </c>
      <c r="L485" s="1">
        <v>0</v>
      </c>
      <c r="M485" s="1">
        <v>0</v>
      </c>
      <c r="N485" s="1">
        <v>0</v>
      </c>
    </row>
    <row r="486" spans="1:14">
      <c r="A486" s="1">
        <v>237</v>
      </c>
      <c r="B486" s="1">
        <v>268353</v>
      </c>
      <c r="C486" s="1" t="str">
        <f ca="1">VLOOKUP(B486,'Fichier FI (en entrée)'!B:E,3)</f>
        <v>EONOYTCBGK</v>
      </c>
      <c r="D486" s="2" t="str">
        <f ca="1">VLOOKUP(B486,'Fichier FI (en entrée)'!B:E,4)</f>
        <v>Jszogzdkfkmkd</v>
      </c>
      <c r="E486" s="2" t="s">
        <v>17</v>
      </c>
      <c r="F486" s="2" t="s">
        <v>3</v>
      </c>
      <c r="G486" s="1">
        <v>1</v>
      </c>
      <c r="H486" s="1">
        <v>0</v>
      </c>
      <c r="I486" s="2" t="s">
        <v>1</v>
      </c>
      <c r="J486" s="1">
        <v>1</v>
      </c>
      <c r="K486" s="2" t="s">
        <v>2148</v>
      </c>
      <c r="L486" s="1">
        <v>0</v>
      </c>
      <c r="M486" s="1">
        <v>0</v>
      </c>
      <c r="N486" s="1">
        <v>0</v>
      </c>
    </row>
    <row r="487" spans="1:14">
      <c r="A487" s="1">
        <v>237</v>
      </c>
      <c r="B487" s="1">
        <v>268358</v>
      </c>
      <c r="C487" s="1" t="str">
        <f ca="1">VLOOKUP(B487,'Fichier FI (en entrée)'!B:E,3)</f>
        <v>EWAYWUGBSN</v>
      </c>
      <c r="D487" s="2" t="str">
        <f ca="1">VLOOKUP(B487,'Fichier FI (en entrée)'!B:E,4)</f>
        <v>Bqpuazuwcyesn</v>
      </c>
      <c r="E487" s="2" t="s">
        <v>27</v>
      </c>
      <c r="F487" s="2" t="s">
        <v>3</v>
      </c>
      <c r="G487" s="1">
        <v>1</v>
      </c>
      <c r="H487" s="1">
        <v>0</v>
      </c>
      <c r="I487" s="2" t="s">
        <v>1</v>
      </c>
      <c r="J487" s="1">
        <v>1</v>
      </c>
      <c r="K487" s="2" t="s">
        <v>2148</v>
      </c>
      <c r="L487" s="1">
        <v>0</v>
      </c>
      <c r="M487" s="1">
        <v>0</v>
      </c>
      <c r="N487" s="1">
        <v>0</v>
      </c>
    </row>
    <row r="488" spans="1:14">
      <c r="A488" s="1">
        <v>237</v>
      </c>
      <c r="B488" s="1">
        <v>268384</v>
      </c>
      <c r="C488" s="1" t="str">
        <f ca="1">VLOOKUP(B488,'Fichier FI (en entrée)'!B:E,3)</f>
        <v>DQNOJPCWQY</v>
      </c>
      <c r="D488" s="2" t="str">
        <f ca="1">VLOOKUP(B488,'Fichier FI (en entrée)'!B:E,4)</f>
        <v>Yxvodppcvelrc</v>
      </c>
      <c r="E488" s="2" t="s">
        <v>27</v>
      </c>
      <c r="F488" s="2" t="s">
        <v>3</v>
      </c>
      <c r="G488" s="1">
        <v>1</v>
      </c>
      <c r="H488" s="1">
        <v>0</v>
      </c>
      <c r="I488" s="2" t="s">
        <v>1</v>
      </c>
      <c r="J488" s="1">
        <v>1</v>
      </c>
      <c r="K488" s="2" t="s">
        <v>2148</v>
      </c>
      <c r="L488" s="1">
        <v>0</v>
      </c>
      <c r="M488" s="1">
        <v>0</v>
      </c>
      <c r="N488" s="1">
        <v>0</v>
      </c>
    </row>
    <row r="489" spans="1:14">
      <c r="A489" s="1">
        <v>237</v>
      </c>
      <c r="B489" s="1">
        <v>268390</v>
      </c>
      <c r="C489" s="1" t="str">
        <f ca="1">VLOOKUP(B489,'Fichier FI (en entrée)'!B:E,3)</f>
        <v>VJOBVPTEOT</v>
      </c>
      <c r="D489" s="2" t="str">
        <f ca="1">VLOOKUP(B489,'Fichier FI (en entrée)'!B:E,4)</f>
        <v>Tnynteumzuuch</v>
      </c>
      <c r="E489" s="2" t="s">
        <v>17</v>
      </c>
      <c r="F489" s="2" t="s">
        <v>3</v>
      </c>
      <c r="G489" s="1">
        <v>1</v>
      </c>
      <c r="H489" s="1">
        <v>0</v>
      </c>
      <c r="I489" s="2" t="s">
        <v>1</v>
      </c>
      <c r="J489" s="1">
        <v>1</v>
      </c>
      <c r="K489" s="2" t="s">
        <v>2148</v>
      </c>
      <c r="L489" s="1">
        <v>0</v>
      </c>
      <c r="M489" s="1">
        <v>0</v>
      </c>
      <c r="N489" s="1">
        <v>0</v>
      </c>
    </row>
    <row r="490" spans="1:14">
      <c r="A490" s="1">
        <v>237</v>
      </c>
      <c r="B490" s="1">
        <v>268391</v>
      </c>
      <c r="C490" s="1" t="str">
        <f ca="1">VLOOKUP(B490,'Fichier FI (en entrée)'!B:E,3)</f>
        <v>JXYDCRTKSK</v>
      </c>
      <c r="D490" s="2" t="str">
        <f ca="1">VLOOKUP(B490,'Fichier FI (en entrée)'!B:E,4)</f>
        <v>Kuxiqdtrrlekv</v>
      </c>
      <c r="E490" s="2" t="s">
        <v>18</v>
      </c>
      <c r="F490" s="2" t="s">
        <v>3</v>
      </c>
      <c r="G490" s="1">
        <v>1</v>
      </c>
      <c r="H490" s="1">
        <v>0</v>
      </c>
      <c r="I490" s="2" t="s">
        <v>1</v>
      </c>
      <c r="J490" s="1">
        <v>1</v>
      </c>
      <c r="K490" s="2" t="s">
        <v>2148</v>
      </c>
      <c r="L490" s="1">
        <v>0</v>
      </c>
      <c r="M490" s="1">
        <v>0</v>
      </c>
      <c r="N490" s="1">
        <v>0</v>
      </c>
    </row>
    <row r="491" spans="1:14">
      <c r="A491" s="1">
        <v>237</v>
      </c>
      <c r="B491" s="1">
        <v>268416</v>
      </c>
      <c r="C491" s="1" t="str">
        <f ca="1">VLOOKUP(B491,'Fichier FI (en entrée)'!B:E,3)</f>
        <v>CYPWCMBUAO</v>
      </c>
      <c r="D491" s="2" t="str">
        <f ca="1">VLOOKUP(B491,'Fichier FI (en entrée)'!B:E,4)</f>
        <v>Kyntbkxjnffec</v>
      </c>
      <c r="E491" s="2" t="s">
        <v>27</v>
      </c>
      <c r="F491" s="2" t="s">
        <v>3</v>
      </c>
      <c r="G491" s="1">
        <v>1</v>
      </c>
      <c r="H491" s="1">
        <v>0</v>
      </c>
      <c r="I491" s="2" t="s">
        <v>1</v>
      </c>
      <c r="J491" s="1">
        <v>1</v>
      </c>
      <c r="K491" s="2" t="s">
        <v>2148</v>
      </c>
      <c r="L491" s="1">
        <v>0</v>
      </c>
      <c r="M491" s="1">
        <v>0</v>
      </c>
      <c r="N491" s="1">
        <v>0</v>
      </c>
    </row>
    <row r="492" spans="1:14">
      <c r="A492" s="1">
        <v>237</v>
      </c>
      <c r="B492" s="1">
        <v>269178</v>
      </c>
      <c r="C492" s="1" t="str">
        <f ca="1">VLOOKUP(B492,'Fichier FI (en entrée)'!B:E,3)</f>
        <v>JLFGTWQAJK</v>
      </c>
      <c r="D492" s="2" t="str">
        <f ca="1">VLOOKUP(B492,'Fichier FI (en entrée)'!B:E,4)</f>
        <v>Sqxknpxpoueil</v>
      </c>
      <c r="E492" s="2" t="s">
        <v>17</v>
      </c>
      <c r="F492" s="2" t="s">
        <v>3</v>
      </c>
      <c r="G492" s="1">
        <v>1</v>
      </c>
      <c r="H492" s="1">
        <v>0</v>
      </c>
      <c r="I492" s="2" t="s">
        <v>1</v>
      </c>
      <c r="J492" s="1">
        <v>1</v>
      </c>
      <c r="K492" s="2" t="s">
        <v>2148</v>
      </c>
      <c r="L492" s="1">
        <v>0</v>
      </c>
      <c r="M492" s="1">
        <v>0</v>
      </c>
      <c r="N492" s="1">
        <v>0</v>
      </c>
    </row>
    <row r="493" spans="1:14">
      <c r="A493" s="1">
        <v>237</v>
      </c>
      <c r="B493" s="1">
        <v>269256</v>
      </c>
      <c r="C493" s="1" t="str">
        <f ca="1">VLOOKUP(B493,'Fichier FI (en entrée)'!B:E,3)</f>
        <v>ATAQWYDJHY</v>
      </c>
      <c r="D493" s="2" t="str">
        <f ca="1">VLOOKUP(B493,'Fichier FI (en entrée)'!B:E,4)</f>
        <v>Zvqehnicwyxcm</v>
      </c>
      <c r="E493" s="2" t="s">
        <v>17</v>
      </c>
      <c r="F493" s="2" t="s">
        <v>3</v>
      </c>
      <c r="G493" s="1">
        <v>1</v>
      </c>
      <c r="H493" s="1">
        <v>0</v>
      </c>
      <c r="I493" s="2" t="s">
        <v>1</v>
      </c>
      <c r="J493" s="1">
        <v>1</v>
      </c>
      <c r="K493" s="2" t="s">
        <v>2148</v>
      </c>
      <c r="L493" s="1">
        <v>0</v>
      </c>
      <c r="M493" s="1">
        <v>0</v>
      </c>
      <c r="N493" s="1">
        <v>0</v>
      </c>
    </row>
    <row r="494" spans="1:14">
      <c r="A494" s="1">
        <v>237</v>
      </c>
      <c r="B494" s="1">
        <v>269337</v>
      </c>
      <c r="C494" s="1" t="str">
        <f ca="1">VLOOKUP(B494,'Fichier FI (en entrée)'!B:E,3)</f>
        <v>GFZTSYFPLG</v>
      </c>
      <c r="D494" s="2" t="str">
        <f ca="1">VLOOKUP(B494,'Fichier FI (en entrée)'!B:E,4)</f>
        <v>Sjhwxmkueukgd</v>
      </c>
      <c r="E494" s="2" t="s">
        <v>17</v>
      </c>
      <c r="F494" s="2" t="s">
        <v>3</v>
      </c>
      <c r="G494" s="1">
        <v>1</v>
      </c>
      <c r="H494" s="1">
        <v>0</v>
      </c>
      <c r="I494" s="2" t="s">
        <v>1</v>
      </c>
      <c r="J494" s="1">
        <v>1</v>
      </c>
      <c r="K494" s="2" t="s">
        <v>2148</v>
      </c>
      <c r="L494" s="1">
        <v>0</v>
      </c>
      <c r="M494" s="1">
        <v>0</v>
      </c>
      <c r="N494" s="1">
        <v>0</v>
      </c>
    </row>
    <row r="495" spans="1:14">
      <c r="A495" s="1">
        <v>237</v>
      </c>
      <c r="B495" s="1">
        <v>269358</v>
      </c>
      <c r="C495" s="1" t="str">
        <f ca="1">VLOOKUP(B495,'Fichier FI (en entrée)'!B:E,3)</f>
        <v>JLQGYDTSKD</v>
      </c>
      <c r="D495" s="2" t="str">
        <f ca="1">VLOOKUP(B495,'Fichier FI (en entrée)'!B:E,4)</f>
        <v>Fxwvyumeorieg</v>
      </c>
      <c r="E495" s="2" t="s">
        <v>19</v>
      </c>
      <c r="F495" s="2" t="s">
        <v>3</v>
      </c>
      <c r="G495" s="1">
        <v>1</v>
      </c>
      <c r="H495" s="1">
        <v>0</v>
      </c>
      <c r="I495" s="2" t="s">
        <v>1</v>
      </c>
      <c r="J495" s="1">
        <v>1</v>
      </c>
      <c r="K495" s="2" t="s">
        <v>2148</v>
      </c>
      <c r="L495" s="1">
        <v>0</v>
      </c>
      <c r="M495" s="1">
        <v>0</v>
      </c>
      <c r="N495" s="1">
        <v>0</v>
      </c>
    </row>
    <row r="496" spans="1:14">
      <c r="A496" s="1">
        <v>237</v>
      </c>
      <c r="B496" s="1">
        <v>269390</v>
      </c>
      <c r="C496" s="1" t="str">
        <f ca="1">VLOOKUP(B496,'Fichier FI (en entrée)'!B:E,3)</f>
        <v>OWLMDZYBPE</v>
      </c>
      <c r="D496" s="2" t="str">
        <f ca="1">VLOOKUP(B496,'Fichier FI (en entrée)'!B:E,4)</f>
        <v>Juynoqcnbdhxh</v>
      </c>
      <c r="E496" s="2" t="s">
        <v>17</v>
      </c>
      <c r="F496" s="2" t="s">
        <v>3</v>
      </c>
      <c r="G496" s="1">
        <v>1</v>
      </c>
      <c r="H496" s="1">
        <v>0</v>
      </c>
      <c r="I496" s="2" t="s">
        <v>1</v>
      </c>
      <c r="J496" s="1">
        <v>1</v>
      </c>
      <c r="K496" s="2" t="s">
        <v>2148</v>
      </c>
      <c r="L496" s="1">
        <v>0</v>
      </c>
      <c r="M496" s="1">
        <v>0</v>
      </c>
      <c r="N496" s="1">
        <v>0</v>
      </c>
    </row>
    <row r="497" spans="1:14">
      <c r="A497" s="1">
        <v>237</v>
      </c>
      <c r="B497" s="1">
        <v>269452</v>
      </c>
      <c r="C497" s="1" t="str">
        <f ca="1">VLOOKUP(B497,'Fichier FI (en entrée)'!B:E,3)</f>
        <v>MZSEEMRACZ</v>
      </c>
      <c r="D497" s="2" t="str">
        <f ca="1">VLOOKUP(B497,'Fichier FI (en entrée)'!B:E,4)</f>
        <v>Xxkbnaubgrkbk</v>
      </c>
      <c r="E497" s="2" t="s">
        <v>18</v>
      </c>
      <c r="F497" s="2" t="s">
        <v>3</v>
      </c>
      <c r="G497" s="1">
        <v>1</v>
      </c>
      <c r="H497" s="1">
        <v>0</v>
      </c>
      <c r="I497" s="2" t="s">
        <v>1</v>
      </c>
      <c r="J497" s="1">
        <v>1</v>
      </c>
      <c r="K497" s="2" t="s">
        <v>2148</v>
      </c>
      <c r="L497" s="1">
        <v>0</v>
      </c>
      <c r="M497" s="1">
        <v>0</v>
      </c>
      <c r="N497" s="1">
        <v>0</v>
      </c>
    </row>
    <row r="498" spans="1:14">
      <c r="A498" s="1">
        <v>237</v>
      </c>
      <c r="B498" s="1">
        <v>269464</v>
      </c>
      <c r="C498" s="1" t="str">
        <f ca="1">VLOOKUP(B498,'Fichier FI (en entrée)'!B:E,3)</f>
        <v>TYFWBOJAGZ</v>
      </c>
      <c r="D498" s="2" t="str">
        <f ca="1">VLOOKUP(B498,'Fichier FI (en entrée)'!B:E,4)</f>
        <v>Whxuzequhcsdp</v>
      </c>
      <c r="E498" s="2" t="s">
        <v>17</v>
      </c>
      <c r="F498" s="2" t="s">
        <v>3</v>
      </c>
      <c r="G498" s="1">
        <v>1</v>
      </c>
      <c r="H498" s="1">
        <v>0</v>
      </c>
      <c r="I498" s="2" t="s">
        <v>1</v>
      </c>
      <c r="J498" s="1">
        <v>1</v>
      </c>
      <c r="K498" s="2" t="s">
        <v>2148</v>
      </c>
      <c r="L498" s="1">
        <v>0</v>
      </c>
      <c r="M498" s="1">
        <v>0</v>
      </c>
      <c r="N498" s="1">
        <v>0</v>
      </c>
    </row>
    <row r="499" spans="1:14">
      <c r="A499" s="1">
        <v>237</v>
      </c>
      <c r="B499" s="1">
        <v>269508</v>
      </c>
      <c r="C499" s="1" t="str">
        <f ca="1">VLOOKUP(B499,'Fichier FI (en entrée)'!B:E,3)</f>
        <v>SBLJVHYVCY</v>
      </c>
      <c r="D499" s="2" t="str">
        <f ca="1">VLOOKUP(B499,'Fichier FI (en entrée)'!B:E,4)</f>
        <v>Nufnysfhvnqtq</v>
      </c>
      <c r="E499" s="2" t="s">
        <v>31</v>
      </c>
      <c r="F499" s="2" t="s">
        <v>3</v>
      </c>
      <c r="G499" s="1">
        <v>1</v>
      </c>
      <c r="H499" s="1">
        <v>0</v>
      </c>
      <c r="I499" s="2" t="s">
        <v>1</v>
      </c>
      <c r="J499" s="1">
        <v>1</v>
      </c>
      <c r="K499" s="2" t="s">
        <v>2148</v>
      </c>
      <c r="L499" s="1">
        <v>0</v>
      </c>
      <c r="M499" s="1">
        <v>0</v>
      </c>
      <c r="N499" s="1">
        <v>0</v>
      </c>
    </row>
    <row r="500" spans="1:14">
      <c r="A500" s="1">
        <v>237</v>
      </c>
      <c r="B500" s="1">
        <v>269517</v>
      </c>
      <c r="C500" s="1" t="str">
        <f ca="1">VLOOKUP(B500,'Fichier FI (en entrée)'!B:E,3)</f>
        <v>PQJUTQAIND</v>
      </c>
      <c r="D500" s="2" t="str">
        <f ca="1">VLOOKUP(B500,'Fichier FI (en entrée)'!B:E,4)</f>
        <v>Ngzwbejurdyof</v>
      </c>
      <c r="E500" s="2" t="s">
        <v>19</v>
      </c>
      <c r="F500" s="2" t="s">
        <v>3</v>
      </c>
      <c r="G500" s="1">
        <v>1</v>
      </c>
      <c r="H500" s="1">
        <v>0</v>
      </c>
      <c r="I500" s="2" t="s">
        <v>1</v>
      </c>
      <c r="J500" s="1">
        <v>1</v>
      </c>
      <c r="K500" s="2" t="s">
        <v>2148</v>
      </c>
      <c r="L500" s="1">
        <v>0</v>
      </c>
      <c r="M500" s="1">
        <v>0</v>
      </c>
      <c r="N500" s="1">
        <v>0</v>
      </c>
    </row>
    <row r="501" spans="1:14">
      <c r="A501" s="1">
        <v>237</v>
      </c>
      <c r="B501" s="1">
        <v>269520</v>
      </c>
      <c r="C501" s="1" t="str">
        <f ca="1">VLOOKUP(B501,'Fichier FI (en entrée)'!B:E,3)</f>
        <v>AGSCPSAJHZ</v>
      </c>
      <c r="D501" s="2" t="str">
        <f ca="1">VLOOKUP(B501,'Fichier FI (en entrée)'!B:E,4)</f>
        <v>Yyheqfeljtlvk</v>
      </c>
      <c r="E501" s="2" t="s">
        <v>18</v>
      </c>
      <c r="F501" s="2" t="s">
        <v>3</v>
      </c>
      <c r="G501" s="1">
        <v>1</v>
      </c>
      <c r="H501" s="1">
        <v>0</v>
      </c>
      <c r="I501" s="2" t="s">
        <v>1</v>
      </c>
      <c r="J501" s="1">
        <v>1</v>
      </c>
      <c r="K501" s="2" t="s">
        <v>2148</v>
      </c>
      <c r="L501" s="1">
        <v>0</v>
      </c>
      <c r="M501" s="1">
        <v>0</v>
      </c>
      <c r="N501" s="1">
        <v>0</v>
      </c>
    </row>
    <row r="502" spans="1:14">
      <c r="A502" s="1">
        <v>237</v>
      </c>
      <c r="B502" s="1">
        <v>269538</v>
      </c>
      <c r="C502" s="1" t="str">
        <f ca="1">VLOOKUP(B502,'Fichier FI (en entrée)'!B:E,3)</f>
        <v>TYBSMZLGQM</v>
      </c>
      <c r="D502" s="2" t="str">
        <f ca="1">VLOOKUP(B502,'Fichier FI (en entrée)'!B:E,4)</f>
        <v>Pvbvjisyfyoyw</v>
      </c>
      <c r="E502" s="2" t="s">
        <v>14</v>
      </c>
      <c r="F502" s="2" t="s">
        <v>3</v>
      </c>
      <c r="G502" s="1">
        <v>1</v>
      </c>
      <c r="H502" s="1">
        <v>0</v>
      </c>
      <c r="I502" s="2" t="s">
        <v>1</v>
      </c>
      <c r="J502" s="1">
        <v>1</v>
      </c>
      <c r="K502" s="2" t="s">
        <v>2148</v>
      </c>
      <c r="L502" s="1">
        <v>0</v>
      </c>
      <c r="M502" s="1">
        <v>0</v>
      </c>
      <c r="N502" s="1">
        <v>0</v>
      </c>
    </row>
    <row r="503" spans="1:14">
      <c r="A503" s="1">
        <v>237</v>
      </c>
      <c r="B503" s="1">
        <v>271774</v>
      </c>
      <c r="C503" s="1" t="str">
        <f ca="1">VLOOKUP(B503,'Fichier FI (en entrée)'!B:E,3)</f>
        <v>OBUSRCEGYU</v>
      </c>
      <c r="D503" s="2" t="str">
        <f ca="1">VLOOKUP(B503,'Fichier FI (en entrée)'!B:E,4)</f>
        <v>Irciyxfstaiby</v>
      </c>
      <c r="E503" s="2" t="s">
        <v>18</v>
      </c>
      <c r="F503" s="2" t="s">
        <v>3</v>
      </c>
      <c r="G503" s="1">
        <v>1</v>
      </c>
      <c r="H503" s="1">
        <v>0</v>
      </c>
      <c r="I503" s="2" t="s">
        <v>1</v>
      </c>
      <c r="J503" s="1">
        <v>1</v>
      </c>
      <c r="K503" s="2" t="s">
        <v>2148</v>
      </c>
      <c r="L503" s="1">
        <v>0</v>
      </c>
      <c r="M503" s="1">
        <v>0</v>
      </c>
      <c r="N503" s="1">
        <v>0</v>
      </c>
    </row>
    <row r="504" spans="1:14">
      <c r="A504" s="1">
        <v>237</v>
      </c>
      <c r="B504" s="1">
        <v>272448</v>
      </c>
      <c r="C504" s="1" t="str">
        <f ca="1">VLOOKUP(B504,'Fichier FI (en entrée)'!B:E,3)</f>
        <v>FQSBPJISGD</v>
      </c>
      <c r="D504" s="2" t="str">
        <f ca="1">VLOOKUP(B504,'Fichier FI (en entrée)'!B:E,4)</f>
        <v>Roujkpjsveolz</v>
      </c>
      <c r="E504" s="2" t="s">
        <v>19</v>
      </c>
      <c r="F504" s="2" t="s">
        <v>3</v>
      </c>
      <c r="G504" s="1">
        <v>1</v>
      </c>
      <c r="H504" s="1">
        <v>0</v>
      </c>
      <c r="I504" s="2" t="s">
        <v>1</v>
      </c>
      <c r="J504" s="1">
        <v>1</v>
      </c>
      <c r="K504" s="2" t="s">
        <v>2148</v>
      </c>
      <c r="L504" s="1">
        <v>0</v>
      </c>
      <c r="M504" s="1">
        <v>0</v>
      </c>
      <c r="N504" s="1">
        <v>0</v>
      </c>
    </row>
    <row r="505" spans="1:14">
      <c r="A505" s="1">
        <v>237</v>
      </c>
      <c r="B505" s="1">
        <v>272449</v>
      </c>
      <c r="C505" s="1" t="str">
        <f ca="1">VLOOKUP(B505,'Fichier FI (en entrée)'!B:E,3)</f>
        <v>DBCQECOAZC</v>
      </c>
      <c r="D505" s="2" t="str">
        <f ca="1">VLOOKUP(B505,'Fichier FI (en entrée)'!B:E,4)</f>
        <v>Iwhzoswihlswu</v>
      </c>
      <c r="E505" s="2" t="s">
        <v>31</v>
      </c>
      <c r="F505" s="2" t="s">
        <v>3</v>
      </c>
      <c r="G505" s="1">
        <v>1</v>
      </c>
      <c r="H505" s="1">
        <v>0</v>
      </c>
      <c r="I505" s="2" t="s">
        <v>1</v>
      </c>
      <c r="J505" s="1">
        <v>1</v>
      </c>
      <c r="K505" s="2" t="s">
        <v>2148</v>
      </c>
      <c r="L505" s="1">
        <v>0</v>
      </c>
      <c r="M505" s="1">
        <v>0</v>
      </c>
      <c r="N505" s="1">
        <v>0</v>
      </c>
    </row>
    <row r="506" spans="1:14">
      <c r="A506" s="1">
        <v>237</v>
      </c>
      <c r="B506" s="1">
        <v>275904</v>
      </c>
      <c r="C506" s="1" t="str">
        <f ca="1">VLOOKUP(B506,'Fichier FI (en entrée)'!B:E,3)</f>
        <v>FARVIGVZLF</v>
      </c>
      <c r="D506" s="2" t="str">
        <f ca="1">VLOOKUP(B506,'Fichier FI (en entrée)'!B:E,4)</f>
        <v>Ooiuxjnypzgoo</v>
      </c>
      <c r="E506" s="2" t="s">
        <v>24</v>
      </c>
      <c r="F506" s="2" t="s">
        <v>3</v>
      </c>
      <c r="G506" s="1">
        <v>1</v>
      </c>
      <c r="H506" s="1">
        <v>0</v>
      </c>
      <c r="I506" s="2" t="s">
        <v>1</v>
      </c>
      <c r="J506" s="1">
        <v>1</v>
      </c>
      <c r="K506" s="2" t="s">
        <v>2148</v>
      </c>
      <c r="L506" s="1">
        <v>0</v>
      </c>
      <c r="M506" s="1">
        <v>0</v>
      </c>
      <c r="N506" s="1">
        <v>0</v>
      </c>
    </row>
    <row r="507" spans="1:14">
      <c r="A507" s="1">
        <v>237</v>
      </c>
      <c r="B507" s="1">
        <v>275922</v>
      </c>
      <c r="C507" s="1" t="str">
        <f ca="1">VLOOKUP(B507,'Fichier FI (en entrée)'!B:E,3)</f>
        <v>WPLBHPTDSH</v>
      </c>
      <c r="D507" s="2" t="str">
        <f ca="1">VLOOKUP(B507,'Fichier FI (en entrée)'!B:E,4)</f>
        <v>Kiixfonoiqbco</v>
      </c>
      <c r="E507" s="2" t="s">
        <v>38</v>
      </c>
      <c r="F507" s="2" t="s">
        <v>3</v>
      </c>
      <c r="G507" s="1">
        <v>1</v>
      </c>
      <c r="H507" s="1">
        <v>0</v>
      </c>
      <c r="I507" s="2" t="s">
        <v>1</v>
      </c>
      <c r="J507" s="1">
        <v>1</v>
      </c>
      <c r="K507" s="2" t="s">
        <v>2148</v>
      </c>
      <c r="L507" s="1">
        <v>0</v>
      </c>
      <c r="M507" s="1">
        <v>0</v>
      </c>
      <c r="N507" s="1">
        <v>0</v>
      </c>
    </row>
    <row r="508" spans="1:14">
      <c r="A508" s="1">
        <v>237</v>
      </c>
      <c r="B508" s="1">
        <v>275928</v>
      </c>
      <c r="C508" s="1" t="str">
        <f ca="1">VLOOKUP(B508,'Fichier FI (en entrée)'!B:E,3)</f>
        <v>WWWLHAKUED</v>
      </c>
      <c r="D508" s="2" t="str">
        <f ca="1">VLOOKUP(B508,'Fichier FI (en entrée)'!B:E,4)</f>
        <v>Pnudovxgewmal</v>
      </c>
      <c r="E508" s="2" t="s">
        <v>18</v>
      </c>
      <c r="F508" s="2" t="s">
        <v>3</v>
      </c>
      <c r="G508" s="1">
        <v>1</v>
      </c>
      <c r="H508" s="1">
        <v>0</v>
      </c>
      <c r="I508" s="2" t="s">
        <v>1</v>
      </c>
      <c r="J508" s="1">
        <v>1</v>
      </c>
      <c r="K508" s="2" t="s">
        <v>2148</v>
      </c>
      <c r="L508" s="1">
        <v>0</v>
      </c>
      <c r="M508" s="1">
        <v>0</v>
      </c>
      <c r="N508" s="1">
        <v>0</v>
      </c>
    </row>
    <row r="509" spans="1:14">
      <c r="A509" s="1">
        <v>237</v>
      </c>
      <c r="B509" s="1">
        <v>280678</v>
      </c>
      <c r="C509" s="1" t="str">
        <f ca="1">VLOOKUP(B509,'Fichier FI (en entrée)'!B:E,3)</f>
        <v>LSGTHNYJFE</v>
      </c>
      <c r="D509" s="2" t="str">
        <f ca="1">VLOOKUP(B509,'Fichier FI (en entrée)'!B:E,4)</f>
        <v>Ezdrcuucrktlj</v>
      </c>
      <c r="E509" s="2" t="s">
        <v>31</v>
      </c>
      <c r="F509" s="2" t="s">
        <v>3</v>
      </c>
      <c r="G509" s="1">
        <v>1</v>
      </c>
      <c r="H509" s="1">
        <v>0</v>
      </c>
      <c r="I509" s="2" t="s">
        <v>1</v>
      </c>
      <c r="J509" s="1">
        <v>1</v>
      </c>
      <c r="K509" s="2" t="s">
        <v>2148</v>
      </c>
      <c r="L509" s="1">
        <v>0</v>
      </c>
      <c r="M509" s="1">
        <v>0</v>
      </c>
      <c r="N509" s="1">
        <v>0</v>
      </c>
    </row>
    <row r="510" spans="1:14">
      <c r="A510" s="1">
        <v>237</v>
      </c>
      <c r="B510" s="1">
        <v>283250</v>
      </c>
      <c r="C510" s="1" t="str">
        <f ca="1">VLOOKUP(B510,'Fichier FI (en entrée)'!B:E,3)</f>
        <v>QORXEBJQTS</v>
      </c>
      <c r="D510" s="2" t="str">
        <f ca="1">VLOOKUP(B510,'Fichier FI (en entrée)'!B:E,4)</f>
        <v>Kthovzpzaxyuv</v>
      </c>
      <c r="E510" s="2" t="s">
        <v>27</v>
      </c>
      <c r="F510" s="2" t="s">
        <v>3</v>
      </c>
      <c r="G510" s="1">
        <v>1</v>
      </c>
      <c r="H510" s="1">
        <v>0</v>
      </c>
      <c r="I510" s="2" t="s">
        <v>1</v>
      </c>
      <c r="J510" s="1">
        <v>1</v>
      </c>
      <c r="K510" s="2" t="s">
        <v>2148</v>
      </c>
      <c r="L510" s="1">
        <v>0</v>
      </c>
      <c r="M510" s="1">
        <v>0</v>
      </c>
      <c r="N510" s="1">
        <v>0</v>
      </c>
    </row>
    <row r="511" spans="1:14">
      <c r="A511" s="1">
        <v>237</v>
      </c>
      <c r="B511" s="1">
        <v>284845</v>
      </c>
      <c r="C511" s="1" t="str">
        <f ca="1">VLOOKUP(B511,'Fichier FI (en entrée)'!B:E,3)</f>
        <v>EVXNUETNVK</v>
      </c>
      <c r="D511" s="2" t="str">
        <f ca="1">VLOOKUP(B511,'Fichier FI (en entrée)'!B:E,4)</f>
        <v>Byliruerxifmd</v>
      </c>
      <c r="E511" s="2" t="s">
        <v>20</v>
      </c>
      <c r="F511" s="2" t="s">
        <v>3</v>
      </c>
      <c r="G511" s="1">
        <v>1</v>
      </c>
      <c r="H511" s="1">
        <v>0</v>
      </c>
      <c r="I511" s="2" t="s">
        <v>1</v>
      </c>
      <c r="J511" s="1">
        <v>1</v>
      </c>
      <c r="K511" s="2" t="s">
        <v>2148</v>
      </c>
      <c r="L511" s="1">
        <v>0</v>
      </c>
      <c r="M511" s="1">
        <v>0</v>
      </c>
      <c r="N511" s="1">
        <v>0</v>
      </c>
    </row>
    <row r="512" spans="1:14">
      <c r="A512" s="1">
        <v>237</v>
      </c>
      <c r="B512" s="1">
        <v>284860</v>
      </c>
      <c r="C512" s="1" t="str">
        <f ca="1">VLOOKUP(B512,'Fichier FI (en entrée)'!B:E,3)</f>
        <v>PSQDOHSZDV</v>
      </c>
      <c r="D512" s="2" t="str">
        <f ca="1">VLOOKUP(B512,'Fichier FI (en entrée)'!B:E,4)</f>
        <v>Vsjivzvwhpnfy</v>
      </c>
      <c r="E512" s="2" t="s">
        <v>20</v>
      </c>
      <c r="F512" s="2" t="s">
        <v>3</v>
      </c>
      <c r="G512" s="1">
        <v>1</v>
      </c>
      <c r="H512" s="1">
        <v>0</v>
      </c>
      <c r="I512" s="2" t="s">
        <v>1</v>
      </c>
      <c r="J512" s="1">
        <v>1</v>
      </c>
      <c r="K512" s="2" t="s">
        <v>2148</v>
      </c>
      <c r="L512" s="1">
        <v>0</v>
      </c>
      <c r="M512" s="1">
        <v>0</v>
      </c>
      <c r="N512" s="1">
        <v>0</v>
      </c>
    </row>
    <row r="513" spans="1:14">
      <c r="A513" s="1">
        <v>237</v>
      </c>
      <c r="B513" s="1">
        <v>284870</v>
      </c>
      <c r="C513" s="1" t="str">
        <f ca="1">VLOOKUP(B513,'Fichier FI (en entrée)'!B:E,3)</f>
        <v>ZLRCDIWORM</v>
      </c>
      <c r="D513" s="2" t="str">
        <f ca="1">VLOOKUP(B513,'Fichier FI (en entrée)'!B:E,4)</f>
        <v>Surlnobphkkmz</v>
      </c>
      <c r="E513" s="2" t="s">
        <v>15</v>
      </c>
      <c r="F513" s="2" t="s">
        <v>3</v>
      </c>
      <c r="G513" s="1">
        <v>1</v>
      </c>
      <c r="H513" s="1">
        <v>0</v>
      </c>
      <c r="I513" s="2" t="s">
        <v>1</v>
      </c>
      <c r="J513" s="1">
        <v>1</v>
      </c>
      <c r="K513" s="2" t="s">
        <v>2148</v>
      </c>
      <c r="L513" s="1">
        <v>0</v>
      </c>
      <c r="M513" s="1">
        <v>0</v>
      </c>
      <c r="N513" s="1">
        <v>0</v>
      </c>
    </row>
    <row r="514" spans="1:14">
      <c r="A514" s="1">
        <v>237</v>
      </c>
      <c r="B514" s="1">
        <v>284889</v>
      </c>
      <c r="C514" s="1" t="str">
        <f ca="1">VLOOKUP(B514,'Fichier FI (en entrée)'!B:E,3)</f>
        <v>XOUXNOVJJP</v>
      </c>
      <c r="D514" s="2" t="str">
        <f ca="1">VLOOKUP(B514,'Fichier FI (en entrée)'!B:E,4)</f>
        <v>Whvlefqwksdgi</v>
      </c>
      <c r="E514" s="2" t="s">
        <v>20</v>
      </c>
      <c r="F514" s="2" t="s">
        <v>3</v>
      </c>
      <c r="G514" s="1">
        <v>1</v>
      </c>
      <c r="H514" s="1">
        <v>0</v>
      </c>
      <c r="I514" s="2" t="s">
        <v>1</v>
      </c>
      <c r="J514" s="1">
        <v>1</v>
      </c>
      <c r="K514" s="2" t="s">
        <v>2148</v>
      </c>
      <c r="L514" s="1">
        <v>0</v>
      </c>
      <c r="M514" s="1">
        <v>0</v>
      </c>
      <c r="N514" s="1">
        <v>0</v>
      </c>
    </row>
    <row r="515" spans="1:14">
      <c r="A515" s="1">
        <v>237</v>
      </c>
      <c r="B515" s="1">
        <v>284928</v>
      </c>
      <c r="C515" s="1" t="str">
        <f ca="1">VLOOKUP(B515,'Fichier FI (en entrée)'!B:E,3)</f>
        <v>FZQNUUMRCG</v>
      </c>
      <c r="D515" s="2" t="str">
        <f ca="1">VLOOKUP(B515,'Fichier FI (en entrée)'!B:E,4)</f>
        <v>Hgstuftabkpxu</v>
      </c>
      <c r="E515" s="2" t="s">
        <v>20</v>
      </c>
      <c r="F515" s="2" t="s">
        <v>3</v>
      </c>
      <c r="G515" s="1">
        <v>1</v>
      </c>
      <c r="H515" s="1">
        <v>0</v>
      </c>
      <c r="I515" s="2" t="s">
        <v>1</v>
      </c>
      <c r="J515" s="1">
        <v>1</v>
      </c>
      <c r="K515" s="2" t="s">
        <v>2148</v>
      </c>
      <c r="L515" s="1">
        <v>0</v>
      </c>
      <c r="M515" s="1">
        <v>0</v>
      </c>
      <c r="N515" s="1">
        <v>0</v>
      </c>
    </row>
    <row r="516" spans="1:14">
      <c r="A516" s="1">
        <v>237</v>
      </c>
      <c r="B516" s="1">
        <v>284941</v>
      </c>
      <c r="C516" s="1" t="str">
        <f ca="1">VLOOKUP(B516,'Fichier FI (en entrée)'!B:E,3)</f>
        <v>TBEHOVQCLT</v>
      </c>
      <c r="D516" s="2" t="str">
        <f ca="1">VLOOKUP(B516,'Fichier FI (en entrée)'!B:E,4)</f>
        <v>Derwlubxhhcvr</v>
      </c>
      <c r="E516" s="2" t="s">
        <v>27</v>
      </c>
      <c r="F516" s="2" t="s">
        <v>3</v>
      </c>
      <c r="G516" s="1">
        <v>1</v>
      </c>
      <c r="H516" s="1">
        <v>0</v>
      </c>
      <c r="I516" s="2" t="s">
        <v>1</v>
      </c>
      <c r="J516" s="1">
        <v>1</v>
      </c>
      <c r="K516" s="2" t="s">
        <v>2148</v>
      </c>
      <c r="L516" s="1">
        <v>0</v>
      </c>
      <c r="M516" s="1">
        <v>0</v>
      </c>
      <c r="N516" s="1">
        <v>0</v>
      </c>
    </row>
    <row r="517" spans="1:14">
      <c r="A517" s="1">
        <v>237</v>
      </c>
      <c r="B517" s="1">
        <v>284942</v>
      </c>
      <c r="C517" s="1" t="str">
        <f ca="1">VLOOKUP(B517,'Fichier FI (en entrée)'!B:E,3)</f>
        <v>PXABBFUGIW</v>
      </c>
      <c r="D517" s="2" t="str">
        <f ca="1">VLOOKUP(B517,'Fichier FI (en entrée)'!B:E,4)</f>
        <v>Sejhygbopvptl</v>
      </c>
      <c r="E517" s="2" t="s">
        <v>15</v>
      </c>
      <c r="F517" s="2" t="s">
        <v>3</v>
      </c>
      <c r="G517" s="1">
        <v>1</v>
      </c>
      <c r="H517" s="1">
        <v>0</v>
      </c>
      <c r="I517" s="2" t="s">
        <v>1</v>
      </c>
      <c r="J517" s="1">
        <v>1</v>
      </c>
      <c r="K517" s="2" t="s">
        <v>2148</v>
      </c>
      <c r="L517" s="1">
        <v>0</v>
      </c>
      <c r="M517" s="1">
        <v>0</v>
      </c>
      <c r="N517" s="1">
        <v>0</v>
      </c>
    </row>
    <row r="518" spans="1:14">
      <c r="A518" s="1">
        <v>237</v>
      </c>
      <c r="B518" s="1">
        <v>284944</v>
      </c>
      <c r="C518" s="1" t="str">
        <f ca="1">VLOOKUP(B518,'Fichier FI (en entrée)'!B:E,3)</f>
        <v>IXKRTFDCAA</v>
      </c>
      <c r="D518" s="2" t="str">
        <f ca="1">VLOOKUP(B518,'Fichier FI (en entrée)'!B:E,4)</f>
        <v>Tojsmlneyrwyn</v>
      </c>
      <c r="E518" s="2" t="s">
        <v>20</v>
      </c>
      <c r="F518" s="2" t="s">
        <v>3</v>
      </c>
      <c r="G518" s="1">
        <v>1</v>
      </c>
      <c r="H518" s="1">
        <v>0</v>
      </c>
      <c r="I518" s="2" t="s">
        <v>1</v>
      </c>
      <c r="J518" s="1">
        <v>1</v>
      </c>
      <c r="K518" s="2" t="s">
        <v>2148</v>
      </c>
      <c r="L518" s="1">
        <v>0</v>
      </c>
      <c r="M518" s="1">
        <v>0</v>
      </c>
      <c r="N518" s="1">
        <v>0</v>
      </c>
    </row>
    <row r="519" spans="1:14">
      <c r="A519" s="1">
        <v>237</v>
      </c>
      <c r="B519" s="1">
        <v>284950</v>
      </c>
      <c r="C519" s="1" t="str">
        <f ca="1">VLOOKUP(B519,'Fichier FI (en entrée)'!B:E,3)</f>
        <v>ULPFFNBWZS</v>
      </c>
      <c r="D519" s="2" t="str">
        <f ca="1">VLOOKUP(B519,'Fichier FI (en entrée)'!B:E,4)</f>
        <v>Mauufozotrqsf</v>
      </c>
      <c r="E519" s="2" t="s">
        <v>20</v>
      </c>
      <c r="F519" s="2" t="s">
        <v>3</v>
      </c>
      <c r="G519" s="1">
        <v>1</v>
      </c>
      <c r="H519" s="1">
        <v>0</v>
      </c>
      <c r="I519" s="2" t="s">
        <v>1</v>
      </c>
      <c r="J519" s="1">
        <v>1</v>
      </c>
      <c r="K519" s="2" t="s">
        <v>2148</v>
      </c>
      <c r="L519" s="1">
        <v>0</v>
      </c>
      <c r="M519" s="1">
        <v>0</v>
      </c>
      <c r="N519" s="1">
        <v>0</v>
      </c>
    </row>
    <row r="520" spans="1:14">
      <c r="A520" s="1">
        <v>237</v>
      </c>
      <c r="B520" s="1">
        <v>284970</v>
      </c>
      <c r="C520" s="1" t="str">
        <f ca="1">VLOOKUP(B520,'Fichier FI (en entrée)'!B:E,3)</f>
        <v>HQMVAIQFHF</v>
      </c>
      <c r="D520" s="2" t="str">
        <f ca="1">VLOOKUP(B520,'Fichier FI (en entrée)'!B:E,4)</f>
        <v>Bsqpnnfmvfkfi</v>
      </c>
      <c r="E520" s="2" t="s">
        <v>24</v>
      </c>
      <c r="F520" s="2" t="s">
        <v>3</v>
      </c>
      <c r="G520" s="1">
        <v>1</v>
      </c>
      <c r="H520" s="1">
        <v>0</v>
      </c>
      <c r="I520" s="2" t="s">
        <v>1</v>
      </c>
      <c r="J520" s="1">
        <v>1</v>
      </c>
      <c r="K520" s="2" t="s">
        <v>2148</v>
      </c>
      <c r="L520" s="1">
        <v>0</v>
      </c>
      <c r="M520" s="1">
        <v>0</v>
      </c>
      <c r="N520" s="1">
        <v>0</v>
      </c>
    </row>
    <row r="521" spans="1:14">
      <c r="A521" s="1">
        <v>237</v>
      </c>
      <c r="B521" s="1">
        <v>284978</v>
      </c>
      <c r="C521" s="1" t="str">
        <f ca="1">VLOOKUP(B521,'Fichier FI (en entrée)'!B:E,3)</f>
        <v>SUQTQAMCAQ</v>
      </c>
      <c r="D521" s="2" t="str">
        <f ca="1">VLOOKUP(B521,'Fichier FI (en entrée)'!B:E,4)</f>
        <v>Caqyccfjlcbci</v>
      </c>
      <c r="E521" s="2" t="s">
        <v>27</v>
      </c>
      <c r="F521" s="2" t="s">
        <v>3</v>
      </c>
      <c r="G521" s="1">
        <v>1</v>
      </c>
      <c r="H521" s="1">
        <v>0</v>
      </c>
      <c r="I521" s="2" t="s">
        <v>1</v>
      </c>
      <c r="J521" s="1">
        <v>1</v>
      </c>
      <c r="K521" s="2" t="s">
        <v>2148</v>
      </c>
      <c r="L521" s="1">
        <v>0</v>
      </c>
      <c r="M521" s="1">
        <v>0</v>
      </c>
      <c r="N521" s="1">
        <v>0</v>
      </c>
    </row>
    <row r="522" spans="1:14">
      <c r="A522" s="1">
        <v>237</v>
      </c>
      <c r="B522" s="1">
        <v>284984</v>
      </c>
      <c r="C522" s="1" t="str">
        <f ca="1">VLOOKUP(B522,'Fichier FI (en entrée)'!B:E,3)</f>
        <v>BXZBNTJUIG</v>
      </c>
      <c r="D522" s="2" t="str">
        <f ca="1">VLOOKUP(B522,'Fichier FI (en entrée)'!B:E,4)</f>
        <v>Arvtbqwxsqwgf</v>
      </c>
      <c r="E522" s="2" t="s">
        <v>24</v>
      </c>
      <c r="F522" s="2" t="s">
        <v>3</v>
      </c>
      <c r="G522" s="1">
        <v>1</v>
      </c>
      <c r="H522" s="1">
        <v>0</v>
      </c>
      <c r="I522" s="2" t="s">
        <v>1</v>
      </c>
      <c r="J522" s="1">
        <v>1</v>
      </c>
      <c r="K522" s="2" t="s">
        <v>2148</v>
      </c>
      <c r="L522" s="1">
        <v>0</v>
      </c>
      <c r="M522" s="1">
        <v>0</v>
      </c>
      <c r="N522" s="1">
        <v>0</v>
      </c>
    </row>
    <row r="523" spans="1:14">
      <c r="A523" s="1">
        <v>237</v>
      </c>
      <c r="B523" s="1">
        <v>284994</v>
      </c>
      <c r="C523" s="1" t="str">
        <f ca="1">VLOOKUP(B523,'Fichier FI (en entrée)'!B:E,3)</f>
        <v>VXRTIKZOUV</v>
      </c>
      <c r="D523" s="2" t="str">
        <f ca="1">VLOOKUP(B523,'Fichier FI (en entrée)'!B:E,4)</f>
        <v>Fwkgaqpqdnohz</v>
      </c>
      <c r="E523" s="2" t="s">
        <v>20</v>
      </c>
      <c r="F523" s="2" t="s">
        <v>3</v>
      </c>
      <c r="G523" s="1">
        <v>1</v>
      </c>
      <c r="H523" s="1">
        <v>0</v>
      </c>
      <c r="I523" s="2" t="s">
        <v>1</v>
      </c>
      <c r="J523" s="1">
        <v>1</v>
      </c>
      <c r="K523" s="2" t="s">
        <v>2148</v>
      </c>
      <c r="L523" s="1">
        <v>0</v>
      </c>
      <c r="M523" s="1">
        <v>0</v>
      </c>
      <c r="N523" s="1">
        <v>0</v>
      </c>
    </row>
    <row r="524" spans="1:14">
      <c r="A524" s="1">
        <v>237</v>
      </c>
      <c r="B524" s="1">
        <v>285006</v>
      </c>
      <c r="C524" s="1" t="str">
        <f ca="1">VLOOKUP(B524,'Fichier FI (en entrée)'!B:E,3)</f>
        <v>OOTDOXHLCX</v>
      </c>
      <c r="D524" s="2" t="str">
        <f ca="1">VLOOKUP(B524,'Fichier FI (en entrée)'!B:E,4)</f>
        <v>Ekdxywgefyiie</v>
      </c>
      <c r="E524" s="2" t="s">
        <v>38</v>
      </c>
      <c r="F524" s="2" t="s">
        <v>3</v>
      </c>
      <c r="G524" s="1">
        <v>1</v>
      </c>
      <c r="H524" s="1">
        <v>0</v>
      </c>
      <c r="I524" s="2" t="s">
        <v>1</v>
      </c>
      <c r="J524" s="1">
        <v>1</v>
      </c>
      <c r="K524" s="2" t="s">
        <v>2148</v>
      </c>
      <c r="L524" s="1">
        <v>0</v>
      </c>
      <c r="M524" s="1">
        <v>0</v>
      </c>
      <c r="N524" s="1">
        <v>0</v>
      </c>
    </row>
    <row r="525" spans="1:14">
      <c r="A525" s="1">
        <v>237</v>
      </c>
      <c r="B525" s="1">
        <v>285013</v>
      </c>
      <c r="C525" s="1" t="str">
        <f ca="1">VLOOKUP(B525,'Fichier FI (en entrée)'!B:E,3)</f>
        <v>NFPMTHCRIE</v>
      </c>
      <c r="D525" s="2" t="str">
        <f ca="1">VLOOKUP(B525,'Fichier FI (en entrée)'!B:E,4)</f>
        <v>Whkowclhsvhkp</v>
      </c>
      <c r="E525" s="2" t="s">
        <v>30</v>
      </c>
      <c r="F525" s="2" t="s">
        <v>3</v>
      </c>
      <c r="G525" s="1">
        <v>1</v>
      </c>
      <c r="H525" s="1">
        <v>0</v>
      </c>
      <c r="I525" s="2" t="s">
        <v>1</v>
      </c>
      <c r="J525" s="1">
        <v>1</v>
      </c>
      <c r="K525" s="2" t="s">
        <v>2148</v>
      </c>
      <c r="L525" s="1">
        <v>0</v>
      </c>
      <c r="M525" s="1">
        <v>0</v>
      </c>
      <c r="N525" s="1">
        <v>0</v>
      </c>
    </row>
    <row r="526" spans="1:14">
      <c r="A526" s="1">
        <v>237</v>
      </c>
      <c r="B526" s="1">
        <v>285018</v>
      </c>
      <c r="C526" s="1" t="str">
        <f ca="1">VLOOKUP(B526,'Fichier FI (en entrée)'!B:E,3)</f>
        <v>BUHXJVINJP</v>
      </c>
      <c r="D526" s="2" t="str">
        <f ca="1">VLOOKUP(B526,'Fichier FI (en entrée)'!B:E,4)</f>
        <v>Djtdmcpukkqzw</v>
      </c>
      <c r="E526" s="2" t="s">
        <v>20</v>
      </c>
      <c r="F526" s="2" t="s">
        <v>3</v>
      </c>
      <c r="G526" s="1">
        <v>1</v>
      </c>
      <c r="H526" s="1">
        <v>0</v>
      </c>
      <c r="I526" s="2" t="s">
        <v>1</v>
      </c>
      <c r="J526" s="1">
        <v>1</v>
      </c>
      <c r="K526" s="2" t="s">
        <v>2148</v>
      </c>
      <c r="L526" s="1">
        <v>0</v>
      </c>
      <c r="M526" s="1">
        <v>0</v>
      </c>
      <c r="N526" s="1">
        <v>0</v>
      </c>
    </row>
    <row r="527" spans="1:14">
      <c r="A527" s="1">
        <v>237</v>
      </c>
      <c r="B527" s="1">
        <v>285034</v>
      </c>
      <c r="C527" s="1" t="str">
        <f ca="1">VLOOKUP(B527,'Fichier FI (en entrée)'!B:E,3)</f>
        <v>UONAWSPJIJ</v>
      </c>
      <c r="D527" s="2" t="str">
        <f ca="1">VLOOKUP(B527,'Fichier FI (en entrée)'!B:E,4)</f>
        <v>Puamuoexzrznm</v>
      </c>
      <c r="E527" s="2" t="s">
        <v>24</v>
      </c>
      <c r="F527" s="2" t="s">
        <v>3</v>
      </c>
      <c r="G527" s="1">
        <v>1</v>
      </c>
      <c r="H527" s="1">
        <v>0</v>
      </c>
      <c r="I527" s="2" t="s">
        <v>1</v>
      </c>
      <c r="J527" s="1">
        <v>1</v>
      </c>
      <c r="K527" s="2" t="s">
        <v>2148</v>
      </c>
      <c r="L527" s="1">
        <v>0</v>
      </c>
      <c r="M527" s="1">
        <v>0</v>
      </c>
      <c r="N527" s="1">
        <v>0</v>
      </c>
    </row>
    <row r="528" spans="1:14">
      <c r="A528" s="1">
        <v>237</v>
      </c>
      <c r="B528" s="1">
        <v>285047</v>
      </c>
      <c r="C528" s="1" t="str">
        <f ca="1">VLOOKUP(B528,'Fichier FI (en entrée)'!B:E,3)</f>
        <v>GFKSLKNFKH</v>
      </c>
      <c r="D528" s="2" t="str">
        <f ca="1">VLOOKUP(B528,'Fichier FI (en entrée)'!B:E,4)</f>
        <v>Npwbwzxhfcvbi</v>
      </c>
      <c r="E528" s="2" t="s">
        <v>20</v>
      </c>
      <c r="F528" s="2" t="s">
        <v>3</v>
      </c>
      <c r="G528" s="1">
        <v>1</v>
      </c>
      <c r="H528" s="1">
        <v>0</v>
      </c>
      <c r="I528" s="2" t="s">
        <v>1</v>
      </c>
      <c r="J528" s="1">
        <v>1</v>
      </c>
      <c r="K528" s="2" t="s">
        <v>2148</v>
      </c>
      <c r="L528" s="1">
        <v>0</v>
      </c>
      <c r="M528" s="1">
        <v>0</v>
      </c>
      <c r="N528" s="1">
        <v>0</v>
      </c>
    </row>
    <row r="529" spans="1:14">
      <c r="A529" s="1">
        <v>237</v>
      </c>
      <c r="B529" s="1">
        <v>285057</v>
      </c>
      <c r="C529" s="1" t="str">
        <f ca="1">VLOOKUP(B529,'Fichier FI (en entrée)'!B:E,3)</f>
        <v>DURYVRLEAN</v>
      </c>
      <c r="D529" s="2" t="str">
        <f ca="1">VLOOKUP(B529,'Fichier FI (en entrée)'!B:E,4)</f>
        <v>Lqrokusyueivm</v>
      </c>
      <c r="E529" s="2" t="s">
        <v>20</v>
      </c>
      <c r="F529" s="2" t="s">
        <v>3</v>
      </c>
      <c r="G529" s="1">
        <v>1</v>
      </c>
      <c r="H529" s="1">
        <v>0</v>
      </c>
      <c r="I529" s="2" t="s">
        <v>1</v>
      </c>
      <c r="J529" s="1">
        <v>1</v>
      </c>
      <c r="K529" s="2" t="s">
        <v>2148</v>
      </c>
      <c r="L529" s="1">
        <v>0</v>
      </c>
      <c r="M529" s="1">
        <v>0</v>
      </c>
      <c r="N529" s="1">
        <v>0</v>
      </c>
    </row>
    <row r="530" spans="1:14">
      <c r="A530" s="1">
        <v>237</v>
      </c>
      <c r="B530" s="1">
        <v>285059</v>
      </c>
      <c r="C530" s="1" t="str">
        <f ca="1">VLOOKUP(B530,'Fichier FI (en entrée)'!B:E,3)</f>
        <v>AVKPXPYUER</v>
      </c>
      <c r="D530" s="2" t="str">
        <f ca="1">VLOOKUP(B530,'Fichier FI (en entrée)'!B:E,4)</f>
        <v>Jfyhjhleiofkz</v>
      </c>
      <c r="E530" s="2" t="s">
        <v>17</v>
      </c>
      <c r="F530" s="2" t="s">
        <v>3</v>
      </c>
      <c r="G530" s="1">
        <v>1</v>
      </c>
      <c r="H530" s="1">
        <v>0</v>
      </c>
      <c r="I530" s="2" t="s">
        <v>1</v>
      </c>
      <c r="J530" s="1">
        <v>1</v>
      </c>
      <c r="K530" s="2" t="s">
        <v>2148</v>
      </c>
      <c r="L530" s="1">
        <v>0</v>
      </c>
      <c r="M530" s="1">
        <v>0</v>
      </c>
      <c r="N530" s="1">
        <v>0</v>
      </c>
    </row>
    <row r="531" spans="1:14">
      <c r="A531" s="1">
        <v>237</v>
      </c>
      <c r="B531" s="1">
        <v>285072</v>
      </c>
      <c r="C531" s="1" t="str">
        <f ca="1">VLOOKUP(B531,'Fichier FI (en entrée)'!B:E,3)</f>
        <v>LYCMCAGCEU</v>
      </c>
      <c r="D531" s="2" t="str">
        <f ca="1">VLOOKUP(B531,'Fichier FI (en entrée)'!B:E,4)</f>
        <v>Jgsvzoojjxxkl</v>
      </c>
      <c r="E531" s="2" t="s">
        <v>20</v>
      </c>
      <c r="F531" s="2" t="s">
        <v>3</v>
      </c>
      <c r="G531" s="1">
        <v>1</v>
      </c>
      <c r="H531" s="1">
        <v>0</v>
      </c>
      <c r="I531" s="2" t="s">
        <v>1</v>
      </c>
      <c r="J531" s="1">
        <v>1</v>
      </c>
      <c r="K531" s="2" t="s">
        <v>2148</v>
      </c>
      <c r="L531" s="1">
        <v>0</v>
      </c>
      <c r="M531" s="1">
        <v>0</v>
      </c>
      <c r="N531" s="1">
        <v>0</v>
      </c>
    </row>
    <row r="532" spans="1:14">
      <c r="A532" s="1">
        <v>237</v>
      </c>
      <c r="B532" s="1">
        <v>285077</v>
      </c>
      <c r="C532" s="1" t="str">
        <f ca="1">VLOOKUP(B532,'Fichier FI (en entrée)'!B:E,3)</f>
        <v>BEYAOBIQOC</v>
      </c>
      <c r="D532" s="2" t="str">
        <f ca="1">VLOOKUP(B532,'Fichier FI (en entrée)'!B:E,4)</f>
        <v>Ekybtttquejgv</v>
      </c>
      <c r="E532" s="2" t="s">
        <v>20</v>
      </c>
      <c r="F532" s="2" t="s">
        <v>3</v>
      </c>
      <c r="G532" s="1">
        <v>1</v>
      </c>
      <c r="H532" s="1">
        <v>0</v>
      </c>
      <c r="I532" s="2" t="s">
        <v>1</v>
      </c>
      <c r="J532" s="1">
        <v>1</v>
      </c>
      <c r="K532" s="2" t="s">
        <v>2148</v>
      </c>
      <c r="L532" s="1">
        <v>0</v>
      </c>
      <c r="M532" s="1">
        <v>0</v>
      </c>
      <c r="N532" s="1">
        <v>0</v>
      </c>
    </row>
    <row r="533" spans="1:14">
      <c r="A533" s="1">
        <v>237</v>
      </c>
      <c r="B533" s="1">
        <v>285080</v>
      </c>
      <c r="C533" s="1" t="str">
        <f ca="1">VLOOKUP(B533,'Fichier FI (en entrée)'!B:E,3)</f>
        <v>IFEZJPSWGH</v>
      </c>
      <c r="D533" s="2" t="str">
        <f ca="1">VLOOKUP(B533,'Fichier FI (en entrée)'!B:E,4)</f>
        <v>Foycjhmponyko</v>
      </c>
      <c r="E533" s="2" t="s">
        <v>20</v>
      </c>
      <c r="F533" s="2" t="s">
        <v>3</v>
      </c>
      <c r="G533" s="1">
        <v>1</v>
      </c>
      <c r="H533" s="1">
        <v>0</v>
      </c>
      <c r="I533" s="2" t="s">
        <v>1</v>
      </c>
      <c r="J533" s="1">
        <v>1</v>
      </c>
      <c r="K533" s="2" t="s">
        <v>2148</v>
      </c>
      <c r="L533" s="1">
        <v>0</v>
      </c>
      <c r="M533" s="1">
        <v>0</v>
      </c>
      <c r="N533" s="1">
        <v>0</v>
      </c>
    </row>
    <row r="534" spans="1:14">
      <c r="A534" s="1">
        <v>237</v>
      </c>
      <c r="B534" s="1">
        <v>285083</v>
      </c>
      <c r="C534" s="1" t="str">
        <f ca="1">VLOOKUP(B534,'Fichier FI (en entrée)'!B:E,3)</f>
        <v>AVUFENDUIG</v>
      </c>
      <c r="D534" s="2" t="str">
        <f ca="1">VLOOKUP(B534,'Fichier FI (en entrée)'!B:E,4)</f>
        <v>Yfmhewckshckk</v>
      </c>
      <c r="E534" s="2" t="s">
        <v>15</v>
      </c>
      <c r="F534" s="2" t="s">
        <v>3</v>
      </c>
      <c r="G534" s="1">
        <v>1</v>
      </c>
      <c r="H534" s="1">
        <v>0</v>
      </c>
      <c r="I534" s="2" t="s">
        <v>1</v>
      </c>
      <c r="J534" s="1">
        <v>1</v>
      </c>
      <c r="K534" s="2" t="s">
        <v>2148</v>
      </c>
      <c r="L534" s="1">
        <v>0</v>
      </c>
      <c r="M534" s="1">
        <v>0</v>
      </c>
      <c r="N534" s="1">
        <v>0</v>
      </c>
    </row>
    <row r="535" spans="1:14">
      <c r="A535" s="1">
        <v>237</v>
      </c>
      <c r="B535" s="1">
        <v>285100</v>
      </c>
      <c r="C535" s="1" t="str">
        <f ca="1">VLOOKUP(B535,'Fichier FI (en entrée)'!B:E,3)</f>
        <v>YAXAVZAYOZ</v>
      </c>
      <c r="D535" s="2" t="str">
        <f ca="1">VLOOKUP(B535,'Fichier FI (en entrée)'!B:E,4)</f>
        <v>Lvbwuqmqhhotc</v>
      </c>
      <c r="E535" s="2" t="s">
        <v>27</v>
      </c>
      <c r="F535" s="2" t="s">
        <v>3</v>
      </c>
      <c r="G535" s="1">
        <v>1</v>
      </c>
      <c r="H535" s="1">
        <v>0</v>
      </c>
      <c r="I535" s="2" t="s">
        <v>1</v>
      </c>
      <c r="J535" s="1">
        <v>1</v>
      </c>
      <c r="K535" s="2" t="s">
        <v>2148</v>
      </c>
      <c r="L535" s="1">
        <v>0</v>
      </c>
      <c r="M535" s="1">
        <v>0</v>
      </c>
      <c r="N535" s="1">
        <v>0</v>
      </c>
    </row>
    <row r="536" spans="1:14">
      <c r="A536" s="1">
        <v>237</v>
      </c>
      <c r="B536" s="1">
        <v>285106</v>
      </c>
      <c r="C536" s="1" t="str">
        <f ca="1">VLOOKUP(B536,'Fichier FI (en entrée)'!B:E,3)</f>
        <v>NRBWPGCHCE</v>
      </c>
      <c r="D536" s="2" t="str">
        <f ca="1">VLOOKUP(B536,'Fichier FI (en entrée)'!B:E,4)</f>
        <v>Yccllqayycpnr</v>
      </c>
      <c r="E536" s="2" t="s">
        <v>20</v>
      </c>
      <c r="F536" s="2" t="s">
        <v>3</v>
      </c>
      <c r="G536" s="1">
        <v>1</v>
      </c>
      <c r="H536" s="1">
        <v>0</v>
      </c>
      <c r="I536" s="2" t="s">
        <v>1</v>
      </c>
      <c r="J536" s="1">
        <v>1</v>
      </c>
      <c r="K536" s="2" t="s">
        <v>2148</v>
      </c>
      <c r="L536" s="1">
        <v>0</v>
      </c>
      <c r="M536" s="1">
        <v>0</v>
      </c>
      <c r="N536" s="1">
        <v>0</v>
      </c>
    </row>
    <row r="537" spans="1:14">
      <c r="A537" s="1">
        <v>237</v>
      </c>
      <c r="B537" s="1">
        <v>285117</v>
      </c>
      <c r="C537" s="1" t="str">
        <f ca="1">VLOOKUP(B537,'Fichier FI (en entrée)'!B:E,3)</f>
        <v>FPOKBQKLKP</v>
      </c>
      <c r="D537" s="2" t="str">
        <f ca="1">VLOOKUP(B537,'Fichier FI (en entrée)'!B:E,4)</f>
        <v>Brgyfvsdvcszu</v>
      </c>
      <c r="E537" s="2" t="s">
        <v>38</v>
      </c>
      <c r="F537" s="2" t="s">
        <v>3</v>
      </c>
      <c r="G537" s="1">
        <v>1</v>
      </c>
      <c r="H537" s="1">
        <v>0</v>
      </c>
      <c r="I537" s="2" t="s">
        <v>1</v>
      </c>
      <c r="J537" s="1">
        <v>1</v>
      </c>
      <c r="K537" s="2" t="s">
        <v>2148</v>
      </c>
      <c r="L537" s="1">
        <v>0</v>
      </c>
      <c r="M537" s="1">
        <v>0</v>
      </c>
      <c r="N537" s="1">
        <v>0</v>
      </c>
    </row>
    <row r="538" spans="1:14">
      <c r="A538" s="1">
        <v>237</v>
      </c>
      <c r="B538" s="1">
        <v>285119</v>
      </c>
      <c r="C538" s="1" t="str">
        <f ca="1">VLOOKUP(B538,'Fichier FI (en entrée)'!B:E,3)</f>
        <v>KDIGGEFSXV</v>
      </c>
      <c r="D538" s="2" t="str">
        <f ca="1">VLOOKUP(B538,'Fichier FI (en entrée)'!B:E,4)</f>
        <v>Uogiseshcqwky</v>
      </c>
      <c r="E538" s="2" t="s">
        <v>18</v>
      </c>
      <c r="F538" s="2" t="s">
        <v>3</v>
      </c>
      <c r="G538" s="1">
        <v>1</v>
      </c>
      <c r="H538" s="1">
        <v>0</v>
      </c>
      <c r="I538" s="2" t="s">
        <v>1</v>
      </c>
      <c r="J538" s="1">
        <v>1</v>
      </c>
      <c r="K538" s="2" t="s">
        <v>2148</v>
      </c>
      <c r="L538" s="1">
        <v>0</v>
      </c>
      <c r="M538" s="1">
        <v>0</v>
      </c>
      <c r="N538" s="1">
        <v>0</v>
      </c>
    </row>
    <row r="539" spans="1:14">
      <c r="A539" s="1">
        <v>237</v>
      </c>
      <c r="B539" s="1">
        <v>285127</v>
      </c>
      <c r="C539" s="1" t="str">
        <f ca="1">VLOOKUP(B539,'Fichier FI (en entrée)'!B:E,3)</f>
        <v>JCAXGMXMJZ</v>
      </c>
      <c r="D539" s="2" t="str">
        <f ca="1">VLOOKUP(B539,'Fichier FI (en entrée)'!B:E,4)</f>
        <v>Hhqcqvmsgmghd</v>
      </c>
      <c r="E539" s="2" t="s">
        <v>20</v>
      </c>
      <c r="F539" s="2" t="s">
        <v>3</v>
      </c>
      <c r="G539" s="1">
        <v>1</v>
      </c>
      <c r="H539" s="1">
        <v>0</v>
      </c>
      <c r="I539" s="2" t="s">
        <v>1</v>
      </c>
      <c r="J539" s="1">
        <v>1</v>
      </c>
      <c r="K539" s="2" t="s">
        <v>2148</v>
      </c>
      <c r="L539" s="1">
        <v>0</v>
      </c>
      <c r="M539" s="1">
        <v>0</v>
      </c>
      <c r="N539" s="1">
        <v>0</v>
      </c>
    </row>
    <row r="540" spans="1:14">
      <c r="A540" s="1">
        <v>237</v>
      </c>
      <c r="B540" s="1">
        <v>285150</v>
      </c>
      <c r="C540" s="1" t="str">
        <f ca="1">VLOOKUP(B540,'Fichier FI (en entrée)'!B:E,3)</f>
        <v>XVMZNRKVNX</v>
      </c>
      <c r="D540" s="2" t="str">
        <f ca="1">VLOOKUP(B540,'Fichier FI (en entrée)'!B:E,4)</f>
        <v>Kwvrtqobowrnn</v>
      </c>
      <c r="E540" s="2" t="s">
        <v>24</v>
      </c>
      <c r="F540" s="2" t="s">
        <v>3</v>
      </c>
      <c r="G540" s="1">
        <v>1</v>
      </c>
      <c r="H540" s="1">
        <v>0</v>
      </c>
      <c r="I540" s="2" t="s">
        <v>1</v>
      </c>
      <c r="J540" s="1">
        <v>1</v>
      </c>
      <c r="K540" s="2" t="s">
        <v>2148</v>
      </c>
      <c r="L540" s="1">
        <v>0</v>
      </c>
      <c r="M540" s="1">
        <v>0</v>
      </c>
      <c r="N540" s="1">
        <v>0</v>
      </c>
    </row>
    <row r="541" spans="1:14">
      <c r="A541" s="1">
        <v>237</v>
      </c>
      <c r="B541" s="1">
        <v>285157</v>
      </c>
      <c r="C541" s="1" t="str">
        <f ca="1">VLOOKUP(B541,'Fichier FI (en entrée)'!B:E,3)</f>
        <v>UZWFPHWZFS</v>
      </c>
      <c r="D541" s="2" t="str">
        <f ca="1">VLOOKUP(B541,'Fichier FI (en entrée)'!B:E,4)</f>
        <v>Ljtdgtqaihhkm</v>
      </c>
      <c r="E541" s="2" t="s">
        <v>20</v>
      </c>
      <c r="F541" s="2" t="s">
        <v>3</v>
      </c>
      <c r="G541" s="1">
        <v>1</v>
      </c>
      <c r="H541" s="1">
        <v>0</v>
      </c>
      <c r="I541" s="2" t="s">
        <v>1</v>
      </c>
      <c r="J541" s="1">
        <v>1</v>
      </c>
      <c r="K541" s="2" t="s">
        <v>2148</v>
      </c>
      <c r="L541" s="1">
        <v>0</v>
      </c>
      <c r="M541" s="1">
        <v>0</v>
      </c>
      <c r="N541" s="1">
        <v>0</v>
      </c>
    </row>
    <row r="542" spans="1:14">
      <c r="A542" s="1">
        <v>237</v>
      </c>
      <c r="B542" s="1">
        <v>285158</v>
      </c>
      <c r="C542" s="1" t="str">
        <f ca="1">VLOOKUP(B542,'Fichier FI (en entrée)'!B:E,3)</f>
        <v>FKOKHQGTFQ</v>
      </c>
      <c r="D542" s="2" t="str">
        <f ca="1">VLOOKUP(B542,'Fichier FI (en entrée)'!B:E,4)</f>
        <v>Yxfobnjvurjon</v>
      </c>
      <c r="E542" s="2" t="s">
        <v>18</v>
      </c>
      <c r="F542" s="2" t="s">
        <v>3</v>
      </c>
      <c r="G542" s="1">
        <v>1</v>
      </c>
      <c r="H542" s="1">
        <v>0</v>
      </c>
      <c r="I542" s="2" t="s">
        <v>1</v>
      </c>
      <c r="J542" s="1">
        <v>1</v>
      </c>
      <c r="K542" s="2" t="s">
        <v>2148</v>
      </c>
      <c r="L542" s="1">
        <v>0</v>
      </c>
      <c r="M542" s="1">
        <v>0</v>
      </c>
      <c r="N542" s="1">
        <v>0</v>
      </c>
    </row>
    <row r="543" spans="1:14">
      <c r="A543" s="1">
        <v>237</v>
      </c>
      <c r="B543" s="1">
        <v>285159</v>
      </c>
      <c r="C543" s="1" t="str">
        <f ca="1">VLOOKUP(B543,'Fichier FI (en entrée)'!B:E,3)</f>
        <v>XCDDOIZQSJ</v>
      </c>
      <c r="D543" s="2" t="str">
        <f ca="1">VLOOKUP(B543,'Fichier FI (en entrée)'!B:E,4)</f>
        <v>Akhjnlxhcxrpj</v>
      </c>
      <c r="E543" s="2" t="s">
        <v>24</v>
      </c>
      <c r="F543" s="2" t="s">
        <v>3</v>
      </c>
      <c r="G543" s="1">
        <v>1</v>
      </c>
      <c r="H543" s="1">
        <v>0</v>
      </c>
      <c r="I543" s="2" t="s">
        <v>1</v>
      </c>
      <c r="J543" s="1">
        <v>1</v>
      </c>
      <c r="K543" s="2" t="s">
        <v>2148</v>
      </c>
      <c r="L543" s="1">
        <v>0</v>
      </c>
      <c r="M543" s="1">
        <v>0</v>
      </c>
      <c r="N543" s="1">
        <v>0</v>
      </c>
    </row>
    <row r="544" spans="1:14">
      <c r="A544" s="1">
        <v>237</v>
      </c>
      <c r="B544" s="1">
        <v>285170</v>
      </c>
      <c r="C544" s="1" t="str">
        <f ca="1">VLOOKUP(B544,'Fichier FI (en entrée)'!B:E,3)</f>
        <v>UDKXELHXOS</v>
      </c>
      <c r="D544" s="2" t="str">
        <f ca="1">VLOOKUP(B544,'Fichier FI (en entrée)'!B:E,4)</f>
        <v>Tyohtfocxjftu</v>
      </c>
      <c r="E544" s="2" t="s">
        <v>15</v>
      </c>
      <c r="F544" s="2" t="s">
        <v>3</v>
      </c>
      <c r="G544" s="1">
        <v>1</v>
      </c>
      <c r="H544" s="1">
        <v>0</v>
      </c>
      <c r="I544" s="2" t="s">
        <v>1</v>
      </c>
      <c r="J544" s="1">
        <v>1</v>
      </c>
      <c r="K544" s="2" t="s">
        <v>2148</v>
      </c>
      <c r="L544" s="1">
        <v>0</v>
      </c>
      <c r="M544" s="1">
        <v>0</v>
      </c>
      <c r="N544" s="1">
        <v>0</v>
      </c>
    </row>
    <row r="545" spans="1:14">
      <c r="A545" s="1">
        <v>237</v>
      </c>
      <c r="B545" s="1">
        <v>285174</v>
      </c>
      <c r="C545" s="1" t="str">
        <f ca="1">VLOOKUP(B545,'Fichier FI (en entrée)'!B:E,3)</f>
        <v>XMWEFEZFRM</v>
      </c>
      <c r="D545" s="2" t="str">
        <f ca="1">VLOOKUP(B545,'Fichier FI (en entrée)'!B:E,4)</f>
        <v>Shjbakrmdcgoc</v>
      </c>
      <c r="E545" s="2" t="s">
        <v>24</v>
      </c>
      <c r="F545" s="2" t="s">
        <v>3</v>
      </c>
      <c r="G545" s="1">
        <v>1</v>
      </c>
      <c r="H545" s="1">
        <v>0</v>
      </c>
      <c r="I545" s="2" t="s">
        <v>1</v>
      </c>
      <c r="J545" s="1">
        <v>1</v>
      </c>
      <c r="K545" s="2" t="s">
        <v>2148</v>
      </c>
      <c r="L545" s="1">
        <v>0</v>
      </c>
      <c r="M545" s="1">
        <v>0</v>
      </c>
      <c r="N545" s="1">
        <v>0</v>
      </c>
    </row>
    <row r="546" spans="1:14">
      <c r="A546" s="1">
        <v>237</v>
      </c>
      <c r="B546" s="1">
        <v>285181</v>
      </c>
      <c r="C546" s="1" t="str">
        <f ca="1">VLOOKUP(B546,'Fichier FI (en entrée)'!B:E,3)</f>
        <v>SCJUSCLVFA</v>
      </c>
      <c r="D546" s="2" t="str">
        <f ca="1">VLOOKUP(B546,'Fichier FI (en entrée)'!B:E,4)</f>
        <v>Tgrwazepikjmw</v>
      </c>
      <c r="E546" s="2" t="s">
        <v>29</v>
      </c>
      <c r="F546" s="2" t="s">
        <v>3</v>
      </c>
      <c r="G546" s="1">
        <v>1</v>
      </c>
      <c r="H546" s="1">
        <v>0</v>
      </c>
      <c r="I546" s="2" t="s">
        <v>1</v>
      </c>
      <c r="J546" s="1">
        <v>1</v>
      </c>
      <c r="K546" s="2" t="s">
        <v>2148</v>
      </c>
      <c r="L546" s="1">
        <v>0</v>
      </c>
      <c r="M546" s="1">
        <v>0</v>
      </c>
      <c r="N546" s="1">
        <v>0</v>
      </c>
    </row>
    <row r="547" spans="1:14">
      <c r="A547" s="1">
        <v>237</v>
      </c>
      <c r="B547" s="1">
        <v>285184</v>
      </c>
      <c r="C547" s="1" t="str">
        <f ca="1">VLOOKUP(B547,'Fichier FI (en entrée)'!B:E,3)</f>
        <v>OLWSKGJVAZ</v>
      </c>
      <c r="D547" s="2" t="str">
        <f ca="1">VLOOKUP(B547,'Fichier FI (en entrée)'!B:E,4)</f>
        <v>Jfuirashoovmc</v>
      </c>
      <c r="E547" s="2" t="s">
        <v>24</v>
      </c>
      <c r="F547" s="2" t="s">
        <v>3</v>
      </c>
      <c r="G547" s="1">
        <v>1</v>
      </c>
      <c r="H547" s="1">
        <v>0</v>
      </c>
      <c r="I547" s="2" t="s">
        <v>1</v>
      </c>
      <c r="J547" s="1">
        <v>1</v>
      </c>
      <c r="K547" s="2" t="s">
        <v>2148</v>
      </c>
      <c r="L547" s="1">
        <v>0</v>
      </c>
      <c r="M547" s="1">
        <v>0</v>
      </c>
      <c r="N547" s="1">
        <v>0</v>
      </c>
    </row>
    <row r="548" spans="1:14">
      <c r="A548" s="1">
        <v>237</v>
      </c>
      <c r="B548" s="1">
        <v>285192</v>
      </c>
      <c r="C548" s="1" t="str">
        <f ca="1">VLOOKUP(B548,'Fichier FI (en entrée)'!B:E,3)</f>
        <v>WQOHSVNWWH</v>
      </c>
      <c r="D548" s="2" t="str">
        <f ca="1">VLOOKUP(B548,'Fichier FI (en entrée)'!B:E,4)</f>
        <v>Adzwfzudqzbpb</v>
      </c>
      <c r="E548" s="2" t="s">
        <v>20</v>
      </c>
      <c r="F548" s="2" t="s">
        <v>3</v>
      </c>
      <c r="G548" s="1">
        <v>1</v>
      </c>
      <c r="H548" s="1">
        <v>0</v>
      </c>
      <c r="I548" s="2" t="s">
        <v>1</v>
      </c>
      <c r="J548" s="1">
        <v>1</v>
      </c>
      <c r="K548" s="2" t="s">
        <v>2148</v>
      </c>
      <c r="L548" s="1">
        <v>0</v>
      </c>
      <c r="M548" s="1">
        <v>0</v>
      </c>
      <c r="N548" s="1">
        <v>0</v>
      </c>
    </row>
    <row r="549" spans="1:14">
      <c r="A549" s="1">
        <v>237</v>
      </c>
      <c r="B549" s="1">
        <v>285195</v>
      </c>
      <c r="C549" s="1" t="str">
        <f ca="1">VLOOKUP(B549,'Fichier FI (en entrée)'!B:E,3)</f>
        <v>IRFMDQJDHI</v>
      </c>
      <c r="D549" s="2" t="str">
        <f ca="1">VLOOKUP(B549,'Fichier FI (en entrée)'!B:E,4)</f>
        <v>Chownwawcwqum</v>
      </c>
      <c r="E549" s="2" t="s">
        <v>20</v>
      </c>
      <c r="F549" s="2" t="s">
        <v>3</v>
      </c>
      <c r="G549" s="1">
        <v>1</v>
      </c>
      <c r="H549" s="1">
        <v>0</v>
      </c>
      <c r="I549" s="2" t="s">
        <v>1</v>
      </c>
      <c r="J549" s="1">
        <v>1</v>
      </c>
      <c r="K549" s="2" t="s">
        <v>2148</v>
      </c>
      <c r="L549" s="1">
        <v>0</v>
      </c>
      <c r="M549" s="1">
        <v>0</v>
      </c>
      <c r="N549" s="1">
        <v>0</v>
      </c>
    </row>
    <row r="550" spans="1:14">
      <c r="A550" s="1">
        <v>237</v>
      </c>
      <c r="B550" s="1">
        <v>285200</v>
      </c>
      <c r="C550" s="1" t="str">
        <f ca="1">VLOOKUP(B550,'Fichier FI (en entrée)'!B:E,3)</f>
        <v>TVDPJHIZOJ</v>
      </c>
      <c r="D550" s="2" t="str">
        <f ca="1">VLOOKUP(B550,'Fichier FI (en entrée)'!B:E,4)</f>
        <v>Invrowclczpow</v>
      </c>
      <c r="E550" s="2" t="s">
        <v>14</v>
      </c>
      <c r="F550" s="2" t="s">
        <v>3</v>
      </c>
      <c r="G550" s="1">
        <v>1</v>
      </c>
      <c r="H550" s="1">
        <v>0</v>
      </c>
      <c r="I550" s="2" t="s">
        <v>1</v>
      </c>
      <c r="J550" s="1">
        <v>1</v>
      </c>
      <c r="K550" s="2" t="s">
        <v>2148</v>
      </c>
      <c r="L550" s="1">
        <v>0</v>
      </c>
      <c r="M550" s="1">
        <v>0</v>
      </c>
      <c r="N550" s="1">
        <v>0</v>
      </c>
    </row>
    <row r="551" spans="1:14">
      <c r="A551" s="1">
        <v>237</v>
      </c>
      <c r="B551" s="1">
        <v>285207</v>
      </c>
      <c r="C551" s="1" t="str">
        <f ca="1">VLOOKUP(B551,'Fichier FI (en entrée)'!B:E,3)</f>
        <v>HUUHXFCYGY</v>
      </c>
      <c r="D551" s="2" t="str">
        <f ca="1">VLOOKUP(B551,'Fichier FI (en entrée)'!B:E,4)</f>
        <v>Ixvvdpgycevus</v>
      </c>
      <c r="E551" s="2" t="s">
        <v>20</v>
      </c>
      <c r="F551" s="2" t="s">
        <v>3</v>
      </c>
      <c r="G551" s="1">
        <v>1</v>
      </c>
      <c r="H551" s="1">
        <v>0</v>
      </c>
      <c r="I551" s="2" t="s">
        <v>1</v>
      </c>
      <c r="J551" s="1">
        <v>1</v>
      </c>
      <c r="K551" s="2" t="s">
        <v>2148</v>
      </c>
      <c r="L551" s="1">
        <v>0</v>
      </c>
      <c r="M551" s="1">
        <v>0</v>
      </c>
      <c r="N551" s="1">
        <v>0</v>
      </c>
    </row>
    <row r="552" spans="1:14">
      <c r="A552" s="1">
        <v>237</v>
      </c>
      <c r="B552" s="1">
        <v>285213</v>
      </c>
      <c r="C552" s="1" t="str">
        <f ca="1">VLOOKUP(B552,'Fichier FI (en entrée)'!B:E,3)</f>
        <v>KHUKRWAIMW</v>
      </c>
      <c r="D552" s="2" t="str">
        <f ca="1">VLOOKUP(B552,'Fichier FI (en entrée)'!B:E,4)</f>
        <v>Wabjdijlsuicz</v>
      </c>
      <c r="E552" s="2" t="s">
        <v>24</v>
      </c>
      <c r="F552" s="2" t="s">
        <v>3</v>
      </c>
      <c r="G552" s="1">
        <v>1</v>
      </c>
      <c r="H552" s="1">
        <v>0</v>
      </c>
      <c r="I552" s="2" t="s">
        <v>1</v>
      </c>
      <c r="J552" s="1">
        <v>1</v>
      </c>
      <c r="K552" s="2" t="s">
        <v>2148</v>
      </c>
      <c r="L552" s="1">
        <v>0</v>
      </c>
      <c r="M552" s="1">
        <v>0</v>
      </c>
      <c r="N552" s="1">
        <v>0</v>
      </c>
    </row>
    <row r="553" spans="1:14">
      <c r="A553" s="1">
        <v>237</v>
      </c>
      <c r="B553" s="1">
        <v>285224</v>
      </c>
      <c r="C553" s="1" t="str">
        <f ca="1">VLOOKUP(B553,'Fichier FI (en entrée)'!B:E,3)</f>
        <v>ILUDLYIZEG</v>
      </c>
      <c r="D553" s="2" t="str">
        <f ca="1">VLOOKUP(B553,'Fichier FI (en entrée)'!B:E,4)</f>
        <v>Jsrtxekjxgpqy</v>
      </c>
      <c r="E553" s="2" t="s">
        <v>38</v>
      </c>
      <c r="F553" s="2" t="s">
        <v>3</v>
      </c>
      <c r="G553" s="1">
        <v>1</v>
      </c>
      <c r="H553" s="1">
        <v>0</v>
      </c>
      <c r="I553" s="2" t="s">
        <v>1</v>
      </c>
      <c r="J553" s="1">
        <v>1</v>
      </c>
      <c r="K553" s="2" t="s">
        <v>2148</v>
      </c>
      <c r="L553" s="1">
        <v>0</v>
      </c>
      <c r="M553" s="1">
        <v>0</v>
      </c>
      <c r="N553" s="1">
        <v>0</v>
      </c>
    </row>
    <row r="554" spans="1:14">
      <c r="A554" s="1">
        <v>237</v>
      </c>
      <c r="B554" s="1">
        <v>285228</v>
      </c>
      <c r="C554" s="1" t="str">
        <f ca="1">VLOOKUP(B554,'Fichier FI (en entrée)'!B:E,3)</f>
        <v>XNRYRDBTAW</v>
      </c>
      <c r="D554" s="2" t="str">
        <f ca="1">VLOOKUP(B554,'Fichier FI (en entrée)'!B:E,4)</f>
        <v>Ccfyubfvcmfmz</v>
      </c>
      <c r="E554" s="2" t="s">
        <v>27</v>
      </c>
      <c r="F554" s="2" t="s">
        <v>3</v>
      </c>
      <c r="G554" s="1">
        <v>1</v>
      </c>
      <c r="H554" s="1">
        <v>0</v>
      </c>
      <c r="I554" s="2" t="s">
        <v>1</v>
      </c>
      <c r="J554" s="1">
        <v>1</v>
      </c>
      <c r="K554" s="2" t="s">
        <v>2148</v>
      </c>
      <c r="L554" s="1">
        <v>0</v>
      </c>
      <c r="M554" s="1">
        <v>0</v>
      </c>
      <c r="N554" s="1">
        <v>0</v>
      </c>
    </row>
    <row r="555" spans="1:14">
      <c r="A555" s="1">
        <v>237</v>
      </c>
      <c r="B555" s="1">
        <v>285255</v>
      </c>
      <c r="C555" s="1" t="str">
        <f ca="1">VLOOKUP(B555,'Fichier FI (en entrée)'!B:E,3)</f>
        <v>CUVEYJIEJJ</v>
      </c>
      <c r="D555" s="2" t="str">
        <f ca="1">VLOOKUP(B555,'Fichier FI (en entrée)'!B:E,4)</f>
        <v>Pvdkuihjsgpro</v>
      </c>
      <c r="E555" s="2" t="s">
        <v>20</v>
      </c>
      <c r="F555" s="2" t="s">
        <v>3</v>
      </c>
      <c r="G555" s="1">
        <v>1</v>
      </c>
      <c r="H555" s="1">
        <v>0</v>
      </c>
      <c r="I555" s="2" t="s">
        <v>1</v>
      </c>
      <c r="J555" s="1">
        <v>1</v>
      </c>
      <c r="K555" s="2" t="s">
        <v>2148</v>
      </c>
      <c r="L555" s="1">
        <v>0</v>
      </c>
      <c r="M555" s="1">
        <v>0</v>
      </c>
      <c r="N555" s="1">
        <v>0</v>
      </c>
    </row>
    <row r="556" spans="1:14">
      <c r="A556" s="1">
        <v>237</v>
      </c>
      <c r="B556" s="1">
        <v>287412</v>
      </c>
      <c r="C556" s="1" t="str">
        <f ca="1">VLOOKUP(B556,'Fichier FI (en entrée)'!B:E,3)</f>
        <v>CDMTNKJNMJ</v>
      </c>
      <c r="D556" s="2" t="str">
        <f ca="1">VLOOKUP(B556,'Fichier FI (en entrée)'!B:E,4)</f>
        <v>Lqnwwljryacnh</v>
      </c>
      <c r="E556" s="2" t="s">
        <v>27</v>
      </c>
      <c r="F556" s="2" t="s">
        <v>3</v>
      </c>
      <c r="G556" s="1">
        <v>1</v>
      </c>
      <c r="H556" s="1">
        <v>0</v>
      </c>
      <c r="I556" s="2" t="s">
        <v>1</v>
      </c>
      <c r="J556" s="1">
        <v>1</v>
      </c>
      <c r="K556" s="2" t="s">
        <v>2148</v>
      </c>
      <c r="L556" s="1">
        <v>0</v>
      </c>
      <c r="M556" s="1">
        <v>0</v>
      </c>
      <c r="N556" s="1">
        <v>0</v>
      </c>
    </row>
    <row r="557" spans="1:14">
      <c r="A557" s="1">
        <v>237</v>
      </c>
      <c r="B557" s="1">
        <v>287729</v>
      </c>
      <c r="C557" s="1" t="str">
        <f ca="1">VLOOKUP(B557,'Fichier FI (en entrée)'!B:E,3)</f>
        <v>ZLKWZDSKYX</v>
      </c>
      <c r="D557" s="2" t="str">
        <f ca="1">VLOOKUP(B557,'Fichier FI (en entrée)'!B:E,4)</f>
        <v>Ahldcodebrfsc</v>
      </c>
      <c r="E557" s="2" t="s">
        <v>18</v>
      </c>
      <c r="F557" s="2" t="s">
        <v>3</v>
      </c>
      <c r="G557" s="1">
        <v>1</v>
      </c>
      <c r="H557" s="1">
        <v>0</v>
      </c>
      <c r="I557" s="2" t="s">
        <v>1</v>
      </c>
      <c r="J557" s="1">
        <v>1</v>
      </c>
      <c r="K557" s="2" t="s">
        <v>2148</v>
      </c>
      <c r="L557" s="1">
        <v>0</v>
      </c>
      <c r="M557" s="1">
        <v>0</v>
      </c>
      <c r="N557" s="1">
        <v>0</v>
      </c>
    </row>
    <row r="558" spans="1:14">
      <c r="A558" s="1">
        <v>237</v>
      </c>
      <c r="B558" s="1">
        <v>291629</v>
      </c>
      <c r="C558" s="1" t="str">
        <f ca="1">VLOOKUP(B558,'Fichier FI (en entrée)'!B:E,3)</f>
        <v>DDJASFDZBL</v>
      </c>
      <c r="D558" s="2" t="str">
        <f ca="1">VLOOKUP(B558,'Fichier FI (en entrée)'!B:E,4)</f>
        <v>Hiheczaovhyri</v>
      </c>
      <c r="E558" s="2" t="s">
        <v>17</v>
      </c>
      <c r="F558" s="2" t="s">
        <v>3</v>
      </c>
      <c r="G558" s="1">
        <v>1</v>
      </c>
      <c r="H558" s="1">
        <v>0</v>
      </c>
      <c r="I558" s="2" t="s">
        <v>1</v>
      </c>
      <c r="J558" s="1">
        <v>1</v>
      </c>
      <c r="K558" s="2" t="s">
        <v>2148</v>
      </c>
      <c r="L558" s="1">
        <v>0</v>
      </c>
      <c r="M558" s="1">
        <v>0</v>
      </c>
      <c r="N558" s="1">
        <v>0</v>
      </c>
    </row>
    <row r="559" spans="1:14">
      <c r="A559" s="1">
        <v>237</v>
      </c>
      <c r="B559" s="1">
        <v>291707</v>
      </c>
      <c r="C559" s="1" t="str">
        <f ca="1">VLOOKUP(B559,'Fichier FI (en entrée)'!B:E,3)</f>
        <v>RJLOBKZKFU</v>
      </c>
      <c r="D559" s="2" t="str">
        <f ca="1">VLOOKUP(B559,'Fichier FI (en entrée)'!B:E,4)</f>
        <v>Otrmozrdubbdp</v>
      </c>
      <c r="E559" s="2" t="s">
        <v>17</v>
      </c>
      <c r="F559" s="2" t="s">
        <v>3</v>
      </c>
      <c r="G559" s="1">
        <v>1</v>
      </c>
      <c r="H559" s="1">
        <v>0</v>
      </c>
      <c r="I559" s="2" t="s">
        <v>1</v>
      </c>
      <c r="J559" s="1">
        <v>1</v>
      </c>
      <c r="K559" s="2" t="s">
        <v>2148</v>
      </c>
      <c r="L559" s="1">
        <v>0</v>
      </c>
      <c r="M559" s="1">
        <v>0</v>
      </c>
      <c r="N559" s="1">
        <v>0</v>
      </c>
    </row>
    <row r="560" spans="1:14">
      <c r="A560" s="1">
        <v>237</v>
      </c>
      <c r="B560" s="1">
        <v>296840</v>
      </c>
      <c r="C560" s="1" t="str">
        <f ca="1">VLOOKUP(B560,'Fichier FI (en entrée)'!B:E,3)</f>
        <v>BPSBMHEKPS</v>
      </c>
      <c r="D560" s="2" t="str">
        <f ca="1">VLOOKUP(B560,'Fichier FI (en entrée)'!B:E,4)</f>
        <v>Iysvphcbgpugi</v>
      </c>
      <c r="E560" s="2" t="s">
        <v>19</v>
      </c>
      <c r="F560" s="2" t="s">
        <v>3</v>
      </c>
      <c r="G560" s="1">
        <v>1</v>
      </c>
      <c r="H560" s="1">
        <v>0</v>
      </c>
      <c r="I560" s="2" t="s">
        <v>1</v>
      </c>
      <c r="J560" s="1">
        <v>1</v>
      </c>
      <c r="K560" s="2" t="s">
        <v>2148</v>
      </c>
      <c r="L560" s="1">
        <v>0</v>
      </c>
      <c r="M560" s="1">
        <v>0</v>
      </c>
      <c r="N560" s="1">
        <v>0</v>
      </c>
    </row>
    <row r="561" spans="1:14">
      <c r="A561" s="1">
        <v>237</v>
      </c>
      <c r="B561" s="1">
        <v>297927</v>
      </c>
      <c r="C561" s="1" t="str">
        <f ca="1">VLOOKUP(B561,'Fichier FI (en entrée)'!B:E,3)</f>
        <v>BXMMRPOWRQ</v>
      </c>
      <c r="D561" s="2" t="str">
        <f ca="1">VLOOKUP(B561,'Fichier FI (en entrée)'!B:E,4)</f>
        <v>Hvtrspmwlulcw</v>
      </c>
      <c r="E561" s="2" t="s">
        <v>20</v>
      </c>
      <c r="F561" s="2" t="s">
        <v>3</v>
      </c>
      <c r="G561" s="1">
        <v>1</v>
      </c>
      <c r="H561" s="1">
        <v>0</v>
      </c>
      <c r="I561" s="2" t="s">
        <v>1</v>
      </c>
      <c r="J561" s="1">
        <v>1</v>
      </c>
      <c r="K561" s="2" t="s">
        <v>2148</v>
      </c>
      <c r="L561" s="1">
        <v>0</v>
      </c>
      <c r="M561" s="1">
        <v>0</v>
      </c>
      <c r="N561" s="1">
        <v>0</v>
      </c>
    </row>
    <row r="562" spans="1:14">
      <c r="A562" s="1">
        <v>237</v>
      </c>
      <c r="B562" s="1">
        <v>298060</v>
      </c>
      <c r="C562" s="1" t="str">
        <f ca="1">VLOOKUP(B562,'Fichier FI (en entrée)'!B:E,3)</f>
        <v>RLRWYFDMMU</v>
      </c>
      <c r="D562" s="2" t="str">
        <f ca="1">VLOOKUP(B562,'Fichier FI (en entrée)'!B:E,4)</f>
        <v>Coztswdxwdvvh</v>
      </c>
      <c r="E562" s="2" t="s">
        <v>28</v>
      </c>
      <c r="F562" s="2" t="s">
        <v>3</v>
      </c>
      <c r="G562" s="1">
        <v>1</v>
      </c>
      <c r="H562" s="1">
        <v>0</v>
      </c>
      <c r="I562" s="2" t="s">
        <v>1</v>
      </c>
      <c r="J562" s="1">
        <v>1</v>
      </c>
      <c r="K562" s="2" t="s">
        <v>2148</v>
      </c>
      <c r="L562" s="1">
        <v>0</v>
      </c>
      <c r="M562" s="1">
        <v>0</v>
      </c>
      <c r="N562" s="1">
        <v>0</v>
      </c>
    </row>
    <row r="563" spans="1:14">
      <c r="A563" s="1">
        <v>237</v>
      </c>
      <c r="B563" s="1">
        <v>298167</v>
      </c>
      <c r="C563" s="1" t="str">
        <f ca="1">VLOOKUP(B563,'Fichier FI (en entrée)'!B:E,3)</f>
        <v>TCHBLSKGCC</v>
      </c>
      <c r="D563" s="2" t="str">
        <f ca="1">VLOOKUP(B563,'Fichier FI (en entrée)'!B:E,4)</f>
        <v>Tcafofxowbvtz</v>
      </c>
      <c r="E563" s="2" t="s">
        <v>18</v>
      </c>
      <c r="F563" s="2" t="s">
        <v>3</v>
      </c>
      <c r="G563" s="1">
        <v>1</v>
      </c>
      <c r="H563" s="1">
        <v>0</v>
      </c>
      <c r="I563" s="2" t="s">
        <v>1</v>
      </c>
      <c r="J563" s="1">
        <v>1</v>
      </c>
      <c r="K563" s="2" t="s">
        <v>2148</v>
      </c>
      <c r="L563" s="1">
        <v>0</v>
      </c>
      <c r="M563" s="1">
        <v>0</v>
      </c>
      <c r="N563" s="1">
        <v>0</v>
      </c>
    </row>
    <row r="564" spans="1:14">
      <c r="A564" s="1">
        <v>237</v>
      </c>
      <c r="B564" s="1">
        <v>299520</v>
      </c>
      <c r="C564" s="1" t="str">
        <f ca="1">VLOOKUP(B564,'Fichier FI (en entrée)'!B:E,3)</f>
        <v>HFUQRTZQLE</v>
      </c>
      <c r="D564" s="2" t="str">
        <f ca="1">VLOOKUP(B564,'Fichier FI (en entrée)'!B:E,4)</f>
        <v>Lngzbbbeckoym</v>
      </c>
      <c r="E564" s="2" t="s">
        <v>22</v>
      </c>
      <c r="F564" s="2" t="s">
        <v>3</v>
      </c>
      <c r="G564" s="1">
        <v>1</v>
      </c>
      <c r="H564" s="1">
        <v>0</v>
      </c>
      <c r="I564" s="2" t="s">
        <v>1</v>
      </c>
      <c r="J564" s="1">
        <v>1</v>
      </c>
      <c r="K564" s="2" t="s">
        <v>2148</v>
      </c>
      <c r="L564" s="1">
        <v>0</v>
      </c>
      <c r="M564" s="1">
        <v>0</v>
      </c>
      <c r="N564" s="1">
        <v>0</v>
      </c>
    </row>
    <row r="565" spans="1:14">
      <c r="A565" s="1">
        <v>237</v>
      </c>
      <c r="B565" s="1">
        <v>301017</v>
      </c>
      <c r="C565" s="1" t="str">
        <f ca="1">VLOOKUP(B565,'Fichier FI (en entrée)'!B:E,3)</f>
        <v>LCMCKRUUEW</v>
      </c>
      <c r="D565" s="2" t="str">
        <f ca="1">VLOOKUP(B565,'Fichier FI (en entrée)'!B:E,4)</f>
        <v>Ngxunobyzzqap</v>
      </c>
      <c r="E565" s="2" t="s">
        <v>28</v>
      </c>
      <c r="F565" s="2" t="s">
        <v>3</v>
      </c>
      <c r="G565" s="1">
        <v>1</v>
      </c>
      <c r="H565" s="1">
        <v>0</v>
      </c>
      <c r="I565" s="2" t="s">
        <v>1</v>
      </c>
      <c r="J565" s="1">
        <v>1</v>
      </c>
      <c r="K565" s="2" t="s">
        <v>2148</v>
      </c>
      <c r="L565" s="1">
        <v>0</v>
      </c>
      <c r="M565" s="1">
        <v>0</v>
      </c>
      <c r="N565" s="1">
        <v>0</v>
      </c>
    </row>
    <row r="566" spans="1:14">
      <c r="A566" s="1">
        <v>237</v>
      </c>
      <c r="B566" s="1">
        <v>301030</v>
      </c>
      <c r="C566" s="1" t="str">
        <f ca="1">VLOOKUP(B566,'Fichier FI (en entrée)'!B:E,3)</f>
        <v>XAMRGTDFJJ</v>
      </c>
      <c r="D566" s="2" t="str">
        <f ca="1">VLOOKUP(B566,'Fichier FI (en entrée)'!B:E,4)</f>
        <v>Jjdqdxwipapkq</v>
      </c>
      <c r="E566" s="2" t="s">
        <v>33</v>
      </c>
      <c r="F566" s="2" t="s">
        <v>3</v>
      </c>
      <c r="G566" s="1">
        <v>1</v>
      </c>
      <c r="H566" s="1">
        <v>0</v>
      </c>
      <c r="I566" s="2" t="s">
        <v>1</v>
      </c>
      <c r="J566" s="1">
        <v>1</v>
      </c>
      <c r="K566" s="2" t="s">
        <v>2148</v>
      </c>
      <c r="L566" s="1">
        <v>0</v>
      </c>
      <c r="M566" s="1">
        <v>0</v>
      </c>
      <c r="N566" s="1">
        <v>0</v>
      </c>
    </row>
    <row r="567" spans="1:14">
      <c r="A567" s="1">
        <v>237</v>
      </c>
      <c r="B567" s="1">
        <v>301033</v>
      </c>
      <c r="C567" s="1" t="str">
        <f ca="1">VLOOKUP(B567,'Fichier FI (en entrée)'!B:E,3)</f>
        <v>AZWMEJXUHD</v>
      </c>
      <c r="D567" s="2" t="str">
        <f ca="1">VLOOKUP(B567,'Fichier FI (en entrée)'!B:E,4)</f>
        <v>Fbmynlbcllyic</v>
      </c>
      <c r="E567" s="2" t="s">
        <v>31</v>
      </c>
      <c r="F567" s="2" t="s">
        <v>3</v>
      </c>
      <c r="G567" s="1">
        <v>1</v>
      </c>
      <c r="H567" s="1">
        <v>0</v>
      </c>
      <c r="I567" s="2" t="s">
        <v>1</v>
      </c>
      <c r="J567" s="1">
        <v>1</v>
      </c>
      <c r="K567" s="2" t="s">
        <v>2148</v>
      </c>
      <c r="L567" s="1">
        <v>0</v>
      </c>
      <c r="M567" s="1">
        <v>0</v>
      </c>
      <c r="N567" s="1">
        <v>0</v>
      </c>
    </row>
    <row r="568" spans="1:14">
      <c r="A568" s="1">
        <v>237</v>
      </c>
      <c r="B568" s="1">
        <v>304704</v>
      </c>
      <c r="C568" s="1" t="str">
        <f ca="1">VLOOKUP(B568,'Fichier FI (en entrée)'!B:E,3)</f>
        <v>XVYVXCCHCC</v>
      </c>
      <c r="D568" s="2" t="str">
        <f ca="1">VLOOKUP(B568,'Fichier FI (en entrée)'!B:E,4)</f>
        <v>Kcehnowusxytt</v>
      </c>
      <c r="E568" s="2" t="s">
        <v>14</v>
      </c>
      <c r="F568" s="2" t="s">
        <v>3</v>
      </c>
      <c r="G568" s="1">
        <v>1</v>
      </c>
      <c r="H568" s="1">
        <v>0</v>
      </c>
      <c r="I568" s="2" t="s">
        <v>1</v>
      </c>
      <c r="J568" s="1">
        <v>1</v>
      </c>
      <c r="K568" s="2" t="s">
        <v>2148</v>
      </c>
      <c r="L568" s="1">
        <v>0</v>
      </c>
      <c r="M568" s="1">
        <v>0</v>
      </c>
      <c r="N568" s="1">
        <v>0</v>
      </c>
    </row>
    <row r="569" spans="1:14">
      <c r="A569" s="1">
        <v>237</v>
      </c>
      <c r="B569" s="1">
        <v>304831</v>
      </c>
      <c r="C569" s="1" t="str">
        <f ca="1">VLOOKUP(B569,'Fichier FI (en entrée)'!B:E,3)</f>
        <v>XOHKZYMZEO</v>
      </c>
      <c r="D569" s="2" t="str">
        <f ca="1">VLOOKUP(B569,'Fichier FI (en entrée)'!B:E,4)</f>
        <v>Pnbjrtuwlhsou</v>
      </c>
      <c r="E569" s="2" t="s">
        <v>14</v>
      </c>
      <c r="F569" s="2" t="s">
        <v>3</v>
      </c>
      <c r="G569" s="1">
        <v>1</v>
      </c>
      <c r="H569" s="1">
        <v>0</v>
      </c>
      <c r="I569" s="2" t="s">
        <v>1</v>
      </c>
      <c r="J569" s="1">
        <v>1</v>
      </c>
      <c r="K569" s="2" t="s">
        <v>2148</v>
      </c>
      <c r="L569" s="1">
        <v>0</v>
      </c>
      <c r="M569" s="1">
        <v>0</v>
      </c>
      <c r="N569" s="1">
        <v>0</v>
      </c>
    </row>
    <row r="570" spans="1:14">
      <c r="A570" s="1">
        <v>237</v>
      </c>
      <c r="B570" s="1">
        <v>305346</v>
      </c>
      <c r="C570" s="1" t="str">
        <f ca="1">VLOOKUP(B570,'Fichier FI (en entrée)'!B:E,3)</f>
        <v>NXCGZHUVXA</v>
      </c>
      <c r="D570" s="2" t="str">
        <f ca="1">VLOOKUP(B570,'Fichier FI (en entrée)'!B:E,4)</f>
        <v>Lhfserzefohtu</v>
      </c>
      <c r="E570" s="2" t="s">
        <v>14</v>
      </c>
      <c r="F570" s="2" t="s">
        <v>3</v>
      </c>
      <c r="G570" s="1">
        <v>1</v>
      </c>
      <c r="H570" s="1">
        <v>0</v>
      </c>
      <c r="I570" s="2" t="s">
        <v>1</v>
      </c>
      <c r="J570" s="1">
        <v>1</v>
      </c>
      <c r="K570" s="2" t="s">
        <v>2148</v>
      </c>
      <c r="L570" s="1">
        <v>0</v>
      </c>
      <c r="M570" s="1">
        <v>0</v>
      </c>
      <c r="N570" s="1">
        <v>0</v>
      </c>
    </row>
    <row r="571" spans="1:14">
      <c r="A571" s="1">
        <v>237</v>
      </c>
      <c r="B571" s="1">
        <v>308621</v>
      </c>
      <c r="C571" s="1" t="str">
        <f ca="1">VLOOKUP(B571,'Fichier FI (en entrée)'!B:E,3)</f>
        <v>UFUKFINZSY</v>
      </c>
      <c r="D571" s="2" t="str">
        <f ca="1">VLOOKUP(B571,'Fichier FI (en entrée)'!B:E,4)</f>
        <v>Oouytkfyktbgr</v>
      </c>
      <c r="E571" s="2" t="s">
        <v>23</v>
      </c>
      <c r="F571" s="2" t="s">
        <v>3</v>
      </c>
      <c r="G571" s="1">
        <v>1</v>
      </c>
      <c r="H571" s="1">
        <v>0</v>
      </c>
      <c r="I571" s="2" t="s">
        <v>1</v>
      </c>
      <c r="J571" s="1">
        <v>1</v>
      </c>
      <c r="K571" s="2" t="s">
        <v>2148</v>
      </c>
      <c r="L571" s="1">
        <v>0</v>
      </c>
      <c r="M571" s="1">
        <v>0</v>
      </c>
      <c r="N571" s="1">
        <v>0</v>
      </c>
    </row>
    <row r="572" spans="1:14">
      <c r="A572" s="1">
        <v>237</v>
      </c>
      <c r="B572" s="1">
        <v>308638</v>
      </c>
      <c r="C572" s="1" t="str">
        <f ca="1">VLOOKUP(B572,'Fichier FI (en entrée)'!B:E,3)</f>
        <v>MTXAZREOBP</v>
      </c>
      <c r="D572" s="2" t="str">
        <f ca="1">VLOOKUP(B572,'Fichier FI (en entrée)'!B:E,4)</f>
        <v>Dofperztyqlxu</v>
      </c>
      <c r="E572" s="2" t="s">
        <v>44</v>
      </c>
      <c r="F572" s="2" t="s">
        <v>3</v>
      </c>
      <c r="G572" s="1">
        <v>1</v>
      </c>
      <c r="H572" s="1">
        <v>0</v>
      </c>
      <c r="I572" s="2" t="s">
        <v>1</v>
      </c>
      <c r="J572" s="1">
        <v>1</v>
      </c>
      <c r="K572" s="2" t="s">
        <v>2148</v>
      </c>
      <c r="L572" s="1">
        <v>0</v>
      </c>
      <c r="M572" s="1">
        <v>0</v>
      </c>
      <c r="N572" s="1">
        <v>0</v>
      </c>
    </row>
    <row r="573" spans="1:14">
      <c r="A573" s="1">
        <v>237</v>
      </c>
      <c r="B573" s="1">
        <v>308642</v>
      </c>
      <c r="C573" s="1" t="str">
        <f ca="1">VLOOKUP(B573,'Fichier FI (en entrée)'!B:E,3)</f>
        <v>MRTAVNXYUI</v>
      </c>
      <c r="D573" s="2" t="str">
        <f ca="1">VLOOKUP(B573,'Fichier FI (en entrée)'!B:E,4)</f>
        <v>Efiidizjllgwx</v>
      </c>
      <c r="E573" s="2" t="s">
        <v>23</v>
      </c>
      <c r="F573" s="2" t="s">
        <v>3</v>
      </c>
      <c r="G573" s="1">
        <v>1</v>
      </c>
      <c r="H573" s="1">
        <v>0</v>
      </c>
      <c r="I573" s="2" t="s">
        <v>1</v>
      </c>
      <c r="J573" s="1">
        <v>1</v>
      </c>
      <c r="K573" s="2" t="s">
        <v>2148</v>
      </c>
      <c r="L573" s="1">
        <v>0</v>
      </c>
      <c r="M573" s="1">
        <v>0</v>
      </c>
      <c r="N573" s="1">
        <v>0</v>
      </c>
    </row>
    <row r="574" spans="1:14">
      <c r="A574" s="1">
        <v>237</v>
      </c>
      <c r="B574" s="1">
        <v>308667</v>
      </c>
      <c r="C574" s="1" t="str">
        <f ca="1">VLOOKUP(B574,'Fichier FI (en entrée)'!B:E,3)</f>
        <v>QEZXKQKOTH</v>
      </c>
      <c r="D574" s="2" t="str">
        <f ca="1">VLOOKUP(B574,'Fichier FI (en entrée)'!B:E,4)</f>
        <v>Quanqgwdccfqo</v>
      </c>
      <c r="E574" s="2" t="s">
        <v>23</v>
      </c>
      <c r="F574" s="2" t="s">
        <v>3</v>
      </c>
      <c r="G574" s="1">
        <v>1</v>
      </c>
      <c r="H574" s="1">
        <v>0</v>
      </c>
      <c r="I574" s="2" t="s">
        <v>1</v>
      </c>
      <c r="J574" s="1">
        <v>1</v>
      </c>
      <c r="K574" s="2" t="s">
        <v>2148</v>
      </c>
      <c r="L574" s="1">
        <v>0</v>
      </c>
      <c r="M574" s="1">
        <v>0</v>
      </c>
      <c r="N574" s="1">
        <v>0</v>
      </c>
    </row>
    <row r="575" spans="1:14">
      <c r="A575" s="1">
        <v>237</v>
      </c>
      <c r="B575" s="1">
        <v>308679</v>
      </c>
      <c r="C575" s="1" t="str">
        <f ca="1">VLOOKUP(B575,'Fichier FI (en entrée)'!B:E,3)</f>
        <v>CTBVPZYMNY</v>
      </c>
      <c r="D575" s="2" t="str">
        <f ca="1">VLOOKUP(B575,'Fichier FI (en entrée)'!B:E,4)</f>
        <v>Hlgzmoezmnkxw</v>
      </c>
      <c r="E575" s="2" t="s">
        <v>44</v>
      </c>
      <c r="F575" s="2" t="s">
        <v>3</v>
      </c>
      <c r="G575" s="1">
        <v>1</v>
      </c>
      <c r="H575" s="1">
        <v>0</v>
      </c>
      <c r="I575" s="2" t="s">
        <v>1</v>
      </c>
      <c r="J575" s="1">
        <v>1</v>
      </c>
      <c r="K575" s="2" t="s">
        <v>2148</v>
      </c>
      <c r="L575" s="1">
        <v>0</v>
      </c>
      <c r="M575" s="1">
        <v>0</v>
      </c>
      <c r="N575" s="1">
        <v>0</v>
      </c>
    </row>
    <row r="576" spans="1:14">
      <c r="A576" s="1">
        <v>237</v>
      </c>
      <c r="B576" s="1">
        <v>308682</v>
      </c>
      <c r="C576" s="1" t="str">
        <f ca="1">VLOOKUP(B576,'Fichier FI (en entrée)'!B:E,3)</f>
        <v>SMYTVTWFNH</v>
      </c>
      <c r="D576" s="2" t="str">
        <f ca="1">VLOOKUP(B576,'Fichier FI (en entrée)'!B:E,4)</f>
        <v>Nkvkmdptxmhsa</v>
      </c>
      <c r="E576" s="2" t="s">
        <v>23</v>
      </c>
      <c r="F576" s="2" t="s">
        <v>3</v>
      </c>
      <c r="G576" s="1">
        <v>1</v>
      </c>
      <c r="H576" s="1">
        <v>0</v>
      </c>
      <c r="I576" s="2" t="s">
        <v>1</v>
      </c>
      <c r="J576" s="1">
        <v>1</v>
      </c>
      <c r="K576" s="2" t="s">
        <v>2148</v>
      </c>
      <c r="L576" s="1">
        <v>0</v>
      </c>
      <c r="M576" s="1">
        <v>0</v>
      </c>
      <c r="N576" s="1">
        <v>0</v>
      </c>
    </row>
    <row r="577" spans="1:14">
      <c r="A577" s="1">
        <v>237</v>
      </c>
      <c r="B577" s="1">
        <v>308685</v>
      </c>
      <c r="C577" s="1" t="str">
        <f ca="1">VLOOKUP(B577,'Fichier FI (en entrée)'!B:E,3)</f>
        <v>ZCYXVPFAWD</v>
      </c>
      <c r="D577" s="2" t="str">
        <f ca="1">VLOOKUP(B577,'Fichier FI (en entrée)'!B:E,4)</f>
        <v>Gylzdtgplquoc</v>
      </c>
      <c r="E577" s="2" t="s">
        <v>44</v>
      </c>
      <c r="F577" s="2" t="s">
        <v>3</v>
      </c>
      <c r="G577" s="1">
        <v>1</v>
      </c>
      <c r="H577" s="1">
        <v>0</v>
      </c>
      <c r="I577" s="2" t="s">
        <v>1</v>
      </c>
      <c r="J577" s="1">
        <v>1</v>
      </c>
      <c r="K577" s="2" t="s">
        <v>2148</v>
      </c>
      <c r="L577" s="1">
        <v>0</v>
      </c>
      <c r="M577" s="1">
        <v>0</v>
      </c>
      <c r="N577" s="1">
        <v>0</v>
      </c>
    </row>
    <row r="578" spans="1:14">
      <c r="A578" s="1">
        <v>237</v>
      </c>
      <c r="B578" s="1">
        <v>308705</v>
      </c>
      <c r="C578" s="1" t="str">
        <f ca="1">VLOOKUP(B578,'Fichier FI (en entrée)'!B:E,3)</f>
        <v>JGUOETXSYX</v>
      </c>
      <c r="D578" s="2" t="str">
        <f ca="1">VLOOKUP(B578,'Fichier FI (en entrée)'!B:E,4)</f>
        <v>Rwkxghhlfpoif</v>
      </c>
      <c r="E578" s="2" t="s">
        <v>23</v>
      </c>
      <c r="F578" s="2" t="s">
        <v>3</v>
      </c>
      <c r="G578" s="1">
        <v>1</v>
      </c>
      <c r="H578" s="1">
        <v>0</v>
      </c>
      <c r="I578" s="2" t="s">
        <v>1</v>
      </c>
      <c r="J578" s="1">
        <v>1</v>
      </c>
      <c r="K578" s="2" t="s">
        <v>2148</v>
      </c>
      <c r="L578" s="1">
        <v>0</v>
      </c>
      <c r="M578" s="1">
        <v>0</v>
      </c>
      <c r="N578" s="1">
        <v>0</v>
      </c>
    </row>
    <row r="579" spans="1:14">
      <c r="A579" s="1">
        <v>237</v>
      </c>
      <c r="B579" s="1">
        <v>308724</v>
      </c>
      <c r="C579" s="1" t="str">
        <f ca="1">VLOOKUP(B579,'Fichier FI (en entrée)'!B:E,3)</f>
        <v>LBJAOOQGSA</v>
      </c>
      <c r="D579" s="2" t="str">
        <f ca="1">VLOOKUP(B579,'Fichier FI (en entrée)'!B:E,4)</f>
        <v>Vhpehcdoekunw</v>
      </c>
      <c r="E579" s="2" t="s">
        <v>23</v>
      </c>
      <c r="F579" s="2" t="s">
        <v>3</v>
      </c>
      <c r="G579" s="1">
        <v>1</v>
      </c>
      <c r="H579" s="1">
        <v>0</v>
      </c>
      <c r="I579" s="2" t="s">
        <v>1</v>
      </c>
      <c r="J579" s="1">
        <v>1</v>
      </c>
      <c r="K579" s="2" t="s">
        <v>2148</v>
      </c>
      <c r="L579" s="1">
        <v>0</v>
      </c>
      <c r="M579" s="1">
        <v>0</v>
      </c>
      <c r="N579" s="1">
        <v>0</v>
      </c>
    </row>
    <row r="580" spans="1:14">
      <c r="A580" s="1">
        <v>237</v>
      </c>
      <c r="B580" s="1">
        <v>308737</v>
      </c>
      <c r="C580" s="1" t="str">
        <f ca="1">VLOOKUP(B580,'Fichier FI (en entrée)'!B:E,3)</f>
        <v>LRSQAPHMHL</v>
      </c>
      <c r="D580" s="2" t="str">
        <f ca="1">VLOOKUP(B580,'Fichier FI (en entrée)'!B:E,4)</f>
        <v>Yqkdlgpqqkdfj</v>
      </c>
      <c r="E580" s="2" t="s">
        <v>44</v>
      </c>
      <c r="F580" s="2" t="s">
        <v>3</v>
      </c>
      <c r="G580" s="1">
        <v>1</v>
      </c>
      <c r="H580" s="1">
        <v>0</v>
      </c>
      <c r="I580" s="2" t="s">
        <v>1</v>
      </c>
      <c r="J580" s="1">
        <v>1</v>
      </c>
      <c r="K580" s="2" t="s">
        <v>2148</v>
      </c>
      <c r="L580" s="1">
        <v>0</v>
      </c>
      <c r="M580" s="1">
        <v>0</v>
      </c>
      <c r="N580" s="1">
        <v>0</v>
      </c>
    </row>
    <row r="581" spans="1:14">
      <c r="A581" s="1">
        <v>237</v>
      </c>
      <c r="B581" s="1">
        <v>311204</v>
      </c>
      <c r="C581" s="1" t="str">
        <f ca="1">VLOOKUP(B581,'Fichier FI (en entrée)'!B:E,3)</f>
        <v>CXPSUCMYHQ</v>
      </c>
      <c r="D581" s="2" t="str">
        <f ca="1">VLOOKUP(B581,'Fichier FI (en entrée)'!B:E,4)</f>
        <v>Ljyygjchbpcum</v>
      </c>
      <c r="E581" s="2" t="s">
        <v>19</v>
      </c>
      <c r="F581" s="2" t="s">
        <v>3</v>
      </c>
      <c r="G581" s="1">
        <v>1</v>
      </c>
      <c r="H581" s="1">
        <v>0</v>
      </c>
      <c r="I581" s="2" t="s">
        <v>1</v>
      </c>
      <c r="J581" s="1">
        <v>1</v>
      </c>
      <c r="K581" s="2" t="s">
        <v>2148</v>
      </c>
      <c r="L581" s="1">
        <v>0</v>
      </c>
      <c r="M581" s="1">
        <v>0</v>
      </c>
      <c r="N581" s="1">
        <v>0</v>
      </c>
    </row>
    <row r="582" spans="1:14">
      <c r="A582" s="1">
        <v>237</v>
      </c>
      <c r="B582" s="1">
        <v>311261</v>
      </c>
      <c r="C582" s="1" t="str">
        <f ca="1">VLOOKUP(B582,'Fichier FI (en entrée)'!B:E,3)</f>
        <v>HQPEGKMVAT</v>
      </c>
      <c r="D582" s="2" t="str">
        <f ca="1">VLOOKUP(B582,'Fichier FI (en entrée)'!B:E,4)</f>
        <v>Kgzbidkzuflli</v>
      </c>
      <c r="E582" s="2" t="s">
        <v>14</v>
      </c>
      <c r="F582" s="2" t="s">
        <v>3</v>
      </c>
      <c r="G582" s="1">
        <v>1</v>
      </c>
      <c r="H582" s="1">
        <v>0</v>
      </c>
      <c r="I582" s="2" t="s">
        <v>1</v>
      </c>
      <c r="J582" s="1">
        <v>1</v>
      </c>
      <c r="K582" s="2" t="s">
        <v>2148</v>
      </c>
      <c r="L582" s="1">
        <v>0</v>
      </c>
      <c r="M582" s="1">
        <v>0</v>
      </c>
      <c r="N582" s="1">
        <v>0</v>
      </c>
    </row>
    <row r="583" spans="1:14">
      <c r="A583" s="1">
        <v>237</v>
      </c>
      <c r="B583" s="1">
        <v>319133</v>
      </c>
      <c r="C583" s="1" t="str">
        <f ca="1">VLOOKUP(B583,'Fichier FI (en entrée)'!B:E,3)</f>
        <v>UBOYIXTEPN</v>
      </c>
      <c r="D583" s="2" t="str">
        <f ca="1">VLOOKUP(B583,'Fichier FI (en entrée)'!B:E,4)</f>
        <v>Hcvashbigfwzm</v>
      </c>
      <c r="E583" s="2" t="s">
        <v>17</v>
      </c>
      <c r="F583" s="2" t="s">
        <v>3</v>
      </c>
      <c r="G583" s="1">
        <v>1</v>
      </c>
      <c r="H583" s="1">
        <v>0</v>
      </c>
      <c r="I583" s="2" t="s">
        <v>1</v>
      </c>
      <c r="J583" s="1">
        <v>1</v>
      </c>
      <c r="K583" s="2" t="s">
        <v>2148</v>
      </c>
      <c r="L583" s="1">
        <v>0</v>
      </c>
      <c r="M583" s="1">
        <v>0</v>
      </c>
      <c r="N583" s="1">
        <v>0</v>
      </c>
    </row>
    <row r="584" spans="1:14">
      <c r="A584" s="1">
        <v>237</v>
      </c>
      <c r="B584" s="1">
        <v>319139</v>
      </c>
      <c r="C584" s="1" t="str">
        <f ca="1">VLOOKUP(B584,'Fichier FI (en entrée)'!B:E,3)</f>
        <v>FVEAPVGAEZ</v>
      </c>
      <c r="D584" s="2" t="str">
        <f ca="1">VLOOKUP(B584,'Fichier FI (en entrée)'!B:E,4)</f>
        <v>Bldxhmxemsfev</v>
      </c>
      <c r="E584" s="2" t="s">
        <v>27</v>
      </c>
      <c r="F584" s="2" t="s">
        <v>3</v>
      </c>
      <c r="G584" s="1">
        <v>1</v>
      </c>
      <c r="H584" s="1">
        <v>0</v>
      </c>
      <c r="I584" s="2" t="s">
        <v>1</v>
      </c>
      <c r="J584" s="1">
        <v>1</v>
      </c>
      <c r="K584" s="2" t="s">
        <v>2148</v>
      </c>
      <c r="L584" s="1">
        <v>0</v>
      </c>
      <c r="M584" s="1">
        <v>0</v>
      </c>
      <c r="N584" s="1">
        <v>0</v>
      </c>
    </row>
    <row r="585" spans="1:14">
      <c r="A585" s="1">
        <v>237</v>
      </c>
      <c r="B585" s="1">
        <v>319150</v>
      </c>
      <c r="C585" s="1" t="str">
        <f ca="1">VLOOKUP(B585,'Fichier FI (en entrée)'!B:E,3)</f>
        <v>LASNSQBVCH</v>
      </c>
      <c r="D585" s="2" t="str">
        <f ca="1">VLOOKUP(B585,'Fichier FI (en entrée)'!B:E,4)</f>
        <v>Pjizeccvkasur</v>
      </c>
      <c r="E585" s="2" t="s">
        <v>17</v>
      </c>
      <c r="F585" s="2" t="s">
        <v>3</v>
      </c>
      <c r="G585" s="1">
        <v>1</v>
      </c>
      <c r="H585" s="1">
        <v>0</v>
      </c>
      <c r="I585" s="2" t="s">
        <v>1</v>
      </c>
      <c r="J585" s="1">
        <v>1</v>
      </c>
      <c r="K585" s="2" t="s">
        <v>2148</v>
      </c>
      <c r="L585" s="1">
        <v>0</v>
      </c>
      <c r="M585" s="1">
        <v>0</v>
      </c>
      <c r="N585" s="1">
        <v>0</v>
      </c>
    </row>
    <row r="586" spans="1:14">
      <c r="A586" s="1">
        <v>237</v>
      </c>
      <c r="B586" s="1">
        <v>319175</v>
      </c>
      <c r="C586" s="1" t="str">
        <f ca="1">VLOOKUP(B586,'Fichier FI (en entrée)'!B:E,3)</f>
        <v>XXTMLZGJZK</v>
      </c>
      <c r="D586" s="2" t="str">
        <f ca="1">VLOOKUP(B586,'Fichier FI (en entrée)'!B:E,4)</f>
        <v>Pykodxlxmldxz</v>
      </c>
      <c r="E586" s="2" t="s">
        <v>19</v>
      </c>
      <c r="F586" s="2" t="s">
        <v>3</v>
      </c>
      <c r="G586" s="1">
        <v>1</v>
      </c>
      <c r="H586" s="1">
        <v>0</v>
      </c>
      <c r="I586" s="2" t="s">
        <v>1</v>
      </c>
      <c r="J586" s="1">
        <v>1</v>
      </c>
      <c r="K586" s="2" t="s">
        <v>2148</v>
      </c>
      <c r="L586" s="1">
        <v>0</v>
      </c>
      <c r="M586" s="1">
        <v>0</v>
      </c>
      <c r="N586" s="1">
        <v>0</v>
      </c>
    </row>
    <row r="587" spans="1:14">
      <c r="A587" s="1">
        <v>237</v>
      </c>
      <c r="B587" s="1">
        <v>319191</v>
      </c>
      <c r="C587" s="1" t="str">
        <f ca="1">VLOOKUP(B587,'Fichier FI (en entrée)'!B:E,3)</f>
        <v>OTBDVIIQDT</v>
      </c>
      <c r="D587" s="2" t="str">
        <f ca="1">VLOOKUP(B587,'Fichier FI (en entrée)'!B:E,4)</f>
        <v>Vljtszzavhznl</v>
      </c>
      <c r="E587" s="2" t="s">
        <v>19</v>
      </c>
      <c r="F587" s="2" t="s">
        <v>3</v>
      </c>
      <c r="G587" s="1">
        <v>1</v>
      </c>
      <c r="H587" s="1">
        <v>0</v>
      </c>
      <c r="I587" s="2" t="s">
        <v>1</v>
      </c>
      <c r="J587" s="1">
        <v>1</v>
      </c>
      <c r="K587" s="2" t="s">
        <v>2148</v>
      </c>
      <c r="L587" s="1">
        <v>0</v>
      </c>
      <c r="M587" s="1">
        <v>0</v>
      </c>
      <c r="N587" s="1">
        <v>0</v>
      </c>
    </row>
    <row r="588" spans="1:14">
      <c r="A588" s="1">
        <v>237</v>
      </c>
      <c r="B588" s="1">
        <v>319202</v>
      </c>
      <c r="C588" s="1" t="str">
        <f ca="1">VLOOKUP(B588,'Fichier FI (en entrée)'!B:E,3)</f>
        <v>IJNITCSBCK</v>
      </c>
      <c r="D588" s="2" t="str">
        <f ca="1">VLOOKUP(B588,'Fichier FI (en entrée)'!B:E,4)</f>
        <v>Myelvrqmsveqe</v>
      </c>
      <c r="E588" s="2" t="s">
        <v>19</v>
      </c>
      <c r="F588" s="2" t="s">
        <v>3</v>
      </c>
      <c r="G588" s="1">
        <v>1</v>
      </c>
      <c r="H588" s="1">
        <v>0</v>
      </c>
      <c r="I588" s="2" t="s">
        <v>1</v>
      </c>
      <c r="J588" s="1">
        <v>1</v>
      </c>
      <c r="K588" s="2" t="s">
        <v>2148</v>
      </c>
      <c r="L588" s="1">
        <v>0</v>
      </c>
      <c r="M588" s="1">
        <v>0</v>
      </c>
      <c r="N588" s="1">
        <v>0</v>
      </c>
    </row>
    <row r="589" spans="1:14">
      <c r="A589" s="1">
        <v>237</v>
      </c>
      <c r="B589" s="1">
        <v>319205</v>
      </c>
      <c r="C589" s="1" t="str">
        <f ca="1">VLOOKUP(B589,'Fichier FI (en entrée)'!B:E,3)</f>
        <v>RWQXAQXJZD</v>
      </c>
      <c r="D589" s="2" t="str">
        <f ca="1">VLOOKUP(B589,'Fichier FI (en entrée)'!B:E,4)</f>
        <v>Zliznyylgefwb</v>
      </c>
      <c r="E589" s="2" t="s">
        <v>17</v>
      </c>
      <c r="F589" s="2" t="s">
        <v>3</v>
      </c>
      <c r="G589" s="1">
        <v>1</v>
      </c>
      <c r="H589" s="1">
        <v>0</v>
      </c>
      <c r="I589" s="2" t="s">
        <v>1</v>
      </c>
      <c r="J589" s="1">
        <v>1</v>
      </c>
      <c r="K589" s="2" t="s">
        <v>2148</v>
      </c>
      <c r="L589" s="1">
        <v>0</v>
      </c>
      <c r="M589" s="1">
        <v>0</v>
      </c>
      <c r="N589" s="1">
        <v>0</v>
      </c>
    </row>
    <row r="590" spans="1:14">
      <c r="A590" s="1">
        <v>237</v>
      </c>
      <c r="B590" s="1">
        <v>319207</v>
      </c>
      <c r="C590" s="1" t="str">
        <f ca="1">VLOOKUP(B590,'Fichier FI (en entrée)'!B:E,3)</f>
        <v>RVEUMFETCY</v>
      </c>
      <c r="D590" s="2" t="str">
        <f ca="1">VLOOKUP(B590,'Fichier FI (en entrée)'!B:E,4)</f>
        <v>Ewpytvfptuqxd</v>
      </c>
      <c r="E590" s="2" t="s">
        <v>19</v>
      </c>
      <c r="F590" s="2" t="s">
        <v>3</v>
      </c>
      <c r="G590" s="1">
        <v>1</v>
      </c>
      <c r="H590" s="1">
        <v>0</v>
      </c>
      <c r="I590" s="2" t="s">
        <v>1</v>
      </c>
      <c r="J590" s="1">
        <v>1</v>
      </c>
      <c r="K590" s="2" t="s">
        <v>2148</v>
      </c>
      <c r="L590" s="1">
        <v>0</v>
      </c>
      <c r="M590" s="1">
        <v>0</v>
      </c>
      <c r="N590" s="1">
        <v>0</v>
      </c>
    </row>
    <row r="591" spans="1:14">
      <c r="A591" s="1">
        <v>237</v>
      </c>
      <c r="B591" s="1">
        <v>319261</v>
      </c>
      <c r="C591" s="1" t="str">
        <f ca="1">VLOOKUP(B591,'Fichier FI (en entrée)'!B:E,3)</f>
        <v>WCLYKSYVHH</v>
      </c>
      <c r="D591" s="2" t="str">
        <f ca="1">VLOOKUP(B591,'Fichier FI (en entrée)'!B:E,4)</f>
        <v>Hdxsbvuscutkk</v>
      </c>
      <c r="E591" s="2" t="s">
        <v>19</v>
      </c>
      <c r="F591" s="2" t="s">
        <v>3</v>
      </c>
      <c r="G591" s="1">
        <v>1</v>
      </c>
      <c r="H591" s="1">
        <v>0</v>
      </c>
      <c r="I591" s="2" t="s">
        <v>1</v>
      </c>
      <c r="J591" s="1">
        <v>1</v>
      </c>
      <c r="K591" s="2" t="s">
        <v>2148</v>
      </c>
      <c r="L591" s="1">
        <v>0</v>
      </c>
      <c r="M591" s="1">
        <v>0</v>
      </c>
      <c r="N591" s="1">
        <v>0</v>
      </c>
    </row>
    <row r="592" spans="1:14">
      <c r="A592" s="1">
        <v>237</v>
      </c>
      <c r="B592" s="1">
        <v>319288</v>
      </c>
      <c r="C592" s="1" t="str">
        <f ca="1">VLOOKUP(B592,'Fichier FI (en entrée)'!B:E,3)</f>
        <v>MBNQSATZMU</v>
      </c>
      <c r="D592" s="2" t="str">
        <f ca="1">VLOOKUP(B592,'Fichier FI (en entrée)'!B:E,4)</f>
        <v>Mtkhziodngivx</v>
      </c>
      <c r="E592" s="2" t="s">
        <v>19</v>
      </c>
      <c r="F592" s="2" t="s">
        <v>3</v>
      </c>
      <c r="G592" s="1">
        <v>1</v>
      </c>
      <c r="H592" s="1">
        <v>0</v>
      </c>
      <c r="I592" s="2" t="s">
        <v>1</v>
      </c>
      <c r="J592" s="1">
        <v>1</v>
      </c>
      <c r="K592" s="2" t="s">
        <v>2148</v>
      </c>
      <c r="L592" s="1">
        <v>0</v>
      </c>
      <c r="M592" s="1">
        <v>0</v>
      </c>
      <c r="N592" s="1">
        <v>0</v>
      </c>
    </row>
    <row r="593" spans="1:14">
      <c r="A593" s="1">
        <v>237</v>
      </c>
      <c r="B593" s="1">
        <v>321922</v>
      </c>
      <c r="C593" s="1" t="str">
        <f ca="1">VLOOKUP(B593,'Fichier FI (en entrée)'!B:E,3)</f>
        <v>NLZGFUAVHK</v>
      </c>
      <c r="D593" s="2" t="str">
        <f ca="1">VLOOKUP(B593,'Fichier FI (en entrée)'!B:E,4)</f>
        <v>Brksbxaojnhqe</v>
      </c>
      <c r="E593" s="2" t="s">
        <v>18</v>
      </c>
      <c r="F593" s="2" t="s">
        <v>3</v>
      </c>
      <c r="G593" s="1">
        <v>1</v>
      </c>
      <c r="H593" s="1">
        <v>0</v>
      </c>
      <c r="I593" s="2" t="s">
        <v>1</v>
      </c>
      <c r="J593" s="1">
        <v>1</v>
      </c>
      <c r="K593" s="2" t="s">
        <v>2148</v>
      </c>
      <c r="L593" s="1">
        <v>0</v>
      </c>
      <c r="M593" s="1">
        <v>0</v>
      </c>
      <c r="N593" s="1">
        <v>0</v>
      </c>
    </row>
    <row r="594" spans="1:14">
      <c r="A594" s="1">
        <v>237</v>
      </c>
      <c r="B594" s="1">
        <v>325312</v>
      </c>
      <c r="C594" s="1" t="str">
        <f ca="1">VLOOKUP(B594,'Fichier FI (en entrée)'!B:E,3)</f>
        <v>NYOFPVBECR</v>
      </c>
      <c r="D594" s="2" t="str">
        <f ca="1">VLOOKUP(B594,'Fichier FI (en entrée)'!B:E,4)</f>
        <v>Pynbfvwdfcslv</v>
      </c>
      <c r="E594" s="2" t="s">
        <v>20</v>
      </c>
      <c r="F594" s="2" t="s">
        <v>3</v>
      </c>
      <c r="G594" s="1">
        <v>1</v>
      </c>
      <c r="H594" s="1">
        <v>0</v>
      </c>
      <c r="I594" s="2" t="s">
        <v>1</v>
      </c>
      <c r="J594" s="1">
        <v>1</v>
      </c>
      <c r="K594" s="2" t="s">
        <v>2148</v>
      </c>
      <c r="L594" s="1">
        <v>0</v>
      </c>
      <c r="M594" s="1">
        <v>0</v>
      </c>
      <c r="N594" s="1">
        <v>0</v>
      </c>
    </row>
    <row r="595" spans="1:14">
      <c r="A595" s="1">
        <v>237</v>
      </c>
      <c r="B595" s="1">
        <v>327852</v>
      </c>
      <c r="C595" s="1" t="str">
        <f ca="1">VLOOKUP(B595,'Fichier FI (en entrée)'!B:E,3)</f>
        <v>NXMMESYQVP</v>
      </c>
      <c r="D595" s="2" t="str">
        <f ca="1">VLOOKUP(B595,'Fichier FI (en entrée)'!B:E,4)</f>
        <v>Tjkwvhsiyrqaq</v>
      </c>
      <c r="E595" s="2" t="s">
        <v>27</v>
      </c>
      <c r="F595" s="2" t="s">
        <v>3</v>
      </c>
      <c r="G595" s="1">
        <v>1</v>
      </c>
      <c r="H595" s="1">
        <v>0</v>
      </c>
      <c r="I595" s="2" t="s">
        <v>1</v>
      </c>
      <c r="J595" s="1">
        <v>1</v>
      </c>
      <c r="K595" s="2" t="s">
        <v>2148</v>
      </c>
      <c r="L595" s="1">
        <v>0</v>
      </c>
      <c r="M595" s="1">
        <v>0</v>
      </c>
      <c r="N595" s="1">
        <v>0</v>
      </c>
    </row>
    <row r="596" spans="1:14">
      <c r="A596" s="1">
        <v>237</v>
      </c>
      <c r="B596" s="1">
        <v>329713</v>
      </c>
      <c r="C596" s="1" t="str">
        <f ca="1">VLOOKUP(B596,'Fichier FI (en entrée)'!B:E,3)</f>
        <v>UGXAFWYETJ</v>
      </c>
      <c r="D596" s="2" t="str">
        <f ca="1">VLOOKUP(B596,'Fichier FI (en entrée)'!B:E,4)</f>
        <v>Mfhqijgufkdbe</v>
      </c>
      <c r="E596" s="2" t="s">
        <v>20</v>
      </c>
      <c r="F596" s="2" t="s">
        <v>3</v>
      </c>
      <c r="G596" s="1">
        <v>1</v>
      </c>
      <c r="H596" s="1">
        <v>0</v>
      </c>
      <c r="I596" s="2" t="s">
        <v>1</v>
      </c>
      <c r="J596" s="1">
        <v>1</v>
      </c>
      <c r="K596" s="2" t="s">
        <v>2148</v>
      </c>
      <c r="L596" s="1">
        <v>0</v>
      </c>
      <c r="M596" s="1">
        <v>0</v>
      </c>
      <c r="N596" s="1">
        <v>0</v>
      </c>
    </row>
    <row r="597" spans="1:14">
      <c r="A597" s="1">
        <v>237</v>
      </c>
      <c r="B597" s="1">
        <v>331413</v>
      </c>
      <c r="C597" s="1" t="str">
        <f ca="1">VLOOKUP(B597,'Fichier FI (en entrée)'!B:E,3)</f>
        <v>XIVIXMCSVJ</v>
      </c>
      <c r="D597" s="2" t="str">
        <f ca="1">VLOOKUP(B597,'Fichier FI (en entrée)'!B:E,4)</f>
        <v>Zabiwhrnuujsa</v>
      </c>
      <c r="E597" s="2" t="s">
        <v>31</v>
      </c>
      <c r="F597" s="2" t="s">
        <v>3</v>
      </c>
      <c r="G597" s="1">
        <v>1</v>
      </c>
      <c r="H597" s="1">
        <v>0</v>
      </c>
      <c r="I597" s="2" t="s">
        <v>1</v>
      </c>
      <c r="J597" s="1">
        <v>1</v>
      </c>
      <c r="K597" s="2" t="s">
        <v>2148</v>
      </c>
      <c r="L597" s="1">
        <v>0</v>
      </c>
      <c r="M597" s="1">
        <v>0</v>
      </c>
      <c r="N597" s="1">
        <v>0</v>
      </c>
    </row>
    <row r="598" spans="1:14">
      <c r="A598" s="1">
        <v>237</v>
      </c>
      <c r="B598" s="1">
        <v>331466</v>
      </c>
      <c r="C598" s="1" t="str">
        <f ca="1">VLOOKUP(B598,'Fichier FI (en entrée)'!B:E,3)</f>
        <v>DMDAQAKSYO</v>
      </c>
      <c r="D598" s="2" t="str">
        <f ca="1">VLOOKUP(B598,'Fichier FI (en entrée)'!B:E,4)</f>
        <v>Tlcawjllamsjl</v>
      </c>
      <c r="E598" s="2" t="s">
        <v>18</v>
      </c>
      <c r="F598" s="2" t="s">
        <v>3</v>
      </c>
      <c r="G598" s="1">
        <v>1</v>
      </c>
      <c r="H598" s="1">
        <v>0</v>
      </c>
      <c r="I598" s="2" t="s">
        <v>1</v>
      </c>
      <c r="J598" s="1">
        <v>1</v>
      </c>
      <c r="K598" s="2" t="s">
        <v>2148</v>
      </c>
      <c r="L598" s="1">
        <v>0</v>
      </c>
      <c r="M598" s="1">
        <v>0</v>
      </c>
      <c r="N598" s="1">
        <v>0</v>
      </c>
    </row>
    <row r="599" spans="1:14">
      <c r="A599" s="1">
        <v>237</v>
      </c>
      <c r="B599" s="1">
        <v>331612</v>
      </c>
      <c r="C599" s="1" t="str">
        <f ca="1">VLOOKUP(B599,'Fichier FI (en entrée)'!B:E,3)</f>
        <v>ENJDEERQWZ</v>
      </c>
      <c r="D599" s="2" t="str">
        <f ca="1">VLOOKUP(B599,'Fichier FI (en entrée)'!B:E,4)</f>
        <v>Siladlpstuxjl</v>
      </c>
      <c r="E599" s="2" t="s">
        <v>18</v>
      </c>
      <c r="F599" s="2" t="s">
        <v>3</v>
      </c>
      <c r="G599" s="1">
        <v>1</v>
      </c>
      <c r="H599" s="1">
        <v>0</v>
      </c>
      <c r="I599" s="2" t="s">
        <v>1</v>
      </c>
      <c r="J599" s="1">
        <v>1</v>
      </c>
      <c r="K599" s="2" t="s">
        <v>2148</v>
      </c>
      <c r="L599" s="1">
        <v>0</v>
      </c>
      <c r="M599" s="1">
        <v>0</v>
      </c>
      <c r="N599" s="1">
        <v>0</v>
      </c>
    </row>
    <row r="600" spans="1:14">
      <c r="A600" s="1">
        <v>237</v>
      </c>
      <c r="B600" s="1">
        <v>332180</v>
      </c>
      <c r="C600" s="1" t="str">
        <f ca="1">VLOOKUP(B600,'Fichier FI (en entrée)'!B:E,3)</f>
        <v>SGEELSQYUS</v>
      </c>
      <c r="D600" s="2" t="str">
        <f ca="1">VLOOKUP(B600,'Fichier FI (en entrée)'!B:E,4)</f>
        <v>Dqlhxdladchim</v>
      </c>
      <c r="E600" s="2" t="s">
        <v>22</v>
      </c>
      <c r="F600" s="2" t="s">
        <v>3</v>
      </c>
      <c r="G600" s="1">
        <v>1</v>
      </c>
      <c r="H600" s="1">
        <v>0</v>
      </c>
      <c r="I600" s="2" t="s">
        <v>1</v>
      </c>
      <c r="J600" s="1">
        <v>1</v>
      </c>
      <c r="K600" s="2" t="s">
        <v>2148</v>
      </c>
      <c r="L600" s="1">
        <v>0</v>
      </c>
      <c r="M600" s="1">
        <v>0</v>
      </c>
      <c r="N600" s="1">
        <v>0</v>
      </c>
    </row>
    <row r="601" spans="1:14">
      <c r="A601" s="1">
        <v>237</v>
      </c>
      <c r="B601" s="1">
        <v>332207</v>
      </c>
      <c r="C601" s="1" t="str">
        <f ca="1">VLOOKUP(B601,'Fichier FI (en entrée)'!B:E,3)</f>
        <v>JUFXVHFPQR</v>
      </c>
      <c r="D601" s="2" t="str">
        <f ca="1">VLOOKUP(B601,'Fichier FI (en entrée)'!B:E,4)</f>
        <v>Ikpfrsofqzyks</v>
      </c>
      <c r="E601" s="2" t="s">
        <v>20</v>
      </c>
      <c r="F601" s="2" t="s">
        <v>3</v>
      </c>
      <c r="G601" s="1">
        <v>1</v>
      </c>
      <c r="H601" s="1">
        <v>0</v>
      </c>
      <c r="I601" s="2" t="s">
        <v>1</v>
      </c>
      <c r="J601" s="1">
        <v>1</v>
      </c>
      <c r="K601" s="2" t="s">
        <v>2148</v>
      </c>
      <c r="L601" s="1">
        <v>0</v>
      </c>
      <c r="M601" s="1">
        <v>0</v>
      </c>
      <c r="N601" s="1">
        <v>0</v>
      </c>
    </row>
    <row r="602" spans="1:14">
      <c r="A602" s="1">
        <v>237</v>
      </c>
      <c r="B602" s="1">
        <v>332271</v>
      </c>
      <c r="C602" s="1" t="str">
        <f ca="1">VLOOKUP(B602,'Fichier FI (en entrée)'!B:E,3)</f>
        <v>SHDCZHBCLZ</v>
      </c>
      <c r="D602" s="2" t="str">
        <f ca="1">VLOOKUP(B602,'Fichier FI (en entrée)'!B:E,4)</f>
        <v>Flvjaqkyrmyrk</v>
      </c>
      <c r="E602" s="2" t="s">
        <v>20</v>
      </c>
      <c r="F602" s="2" t="s">
        <v>3</v>
      </c>
      <c r="G602" s="1">
        <v>1</v>
      </c>
      <c r="H602" s="1">
        <v>0</v>
      </c>
      <c r="I602" s="2" t="s">
        <v>1</v>
      </c>
      <c r="J602" s="1">
        <v>1</v>
      </c>
      <c r="K602" s="2" t="s">
        <v>2148</v>
      </c>
      <c r="L602" s="1">
        <v>0</v>
      </c>
      <c r="M602" s="1">
        <v>0</v>
      </c>
      <c r="N602" s="1">
        <v>0</v>
      </c>
    </row>
    <row r="603" spans="1:14">
      <c r="A603" s="1">
        <v>237</v>
      </c>
      <c r="B603" s="1">
        <v>332288</v>
      </c>
      <c r="C603" s="1" t="str">
        <f ca="1">VLOOKUP(B603,'Fichier FI (en entrée)'!B:E,3)</f>
        <v>TDNKUOLHXT</v>
      </c>
      <c r="D603" s="2" t="str">
        <f ca="1">VLOOKUP(B603,'Fichier FI (en entrée)'!B:E,4)</f>
        <v>Zzvwfplztuoxz</v>
      </c>
      <c r="E603" s="2" t="s">
        <v>20</v>
      </c>
      <c r="F603" s="2" t="s">
        <v>3</v>
      </c>
      <c r="G603" s="1">
        <v>1</v>
      </c>
      <c r="H603" s="1">
        <v>0</v>
      </c>
      <c r="I603" s="2" t="s">
        <v>1</v>
      </c>
      <c r="J603" s="1">
        <v>1</v>
      </c>
      <c r="K603" s="2" t="s">
        <v>2148</v>
      </c>
      <c r="L603" s="1">
        <v>0</v>
      </c>
      <c r="M603" s="1">
        <v>0</v>
      </c>
      <c r="N603" s="1">
        <v>0</v>
      </c>
    </row>
    <row r="604" spans="1:14">
      <c r="A604" s="1">
        <v>237</v>
      </c>
      <c r="B604" s="1">
        <v>332419</v>
      </c>
      <c r="C604" s="1" t="str">
        <f ca="1">VLOOKUP(B604,'Fichier FI (en entrée)'!B:E,3)</f>
        <v>PGJHYSNEYB</v>
      </c>
      <c r="D604" s="2" t="str">
        <f ca="1">VLOOKUP(B604,'Fichier FI (en entrée)'!B:E,4)</f>
        <v>Fczaxuzdcswfs</v>
      </c>
      <c r="E604" s="2" t="s">
        <v>15</v>
      </c>
      <c r="F604" s="2" t="s">
        <v>3</v>
      </c>
      <c r="G604" s="1">
        <v>1</v>
      </c>
      <c r="H604" s="1">
        <v>0</v>
      </c>
      <c r="I604" s="2" t="s">
        <v>1</v>
      </c>
      <c r="J604" s="1">
        <v>1</v>
      </c>
      <c r="K604" s="2" t="s">
        <v>2148</v>
      </c>
      <c r="L604" s="1">
        <v>0</v>
      </c>
      <c r="M604" s="1">
        <v>0</v>
      </c>
      <c r="N604" s="1">
        <v>0</v>
      </c>
    </row>
    <row r="605" spans="1:14">
      <c r="A605" s="1">
        <v>237</v>
      </c>
      <c r="B605" s="1">
        <v>332421</v>
      </c>
      <c r="C605" s="1" t="str">
        <f ca="1">VLOOKUP(B605,'Fichier FI (en entrée)'!B:E,3)</f>
        <v>PGXHMPLHBM</v>
      </c>
      <c r="D605" s="2" t="str">
        <f ca="1">VLOOKUP(B605,'Fichier FI (en entrée)'!B:E,4)</f>
        <v>Kvpagfgdajbqi</v>
      </c>
      <c r="E605" s="2" t="s">
        <v>20</v>
      </c>
      <c r="F605" s="2" t="s">
        <v>3</v>
      </c>
      <c r="G605" s="1">
        <v>1</v>
      </c>
      <c r="H605" s="1">
        <v>0</v>
      </c>
      <c r="I605" s="2" t="s">
        <v>1</v>
      </c>
      <c r="J605" s="1">
        <v>1</v>
      </c>
      <c r="K605" s="2" t="s">
        <v>2148</v>
      </c>
      <c r="L605" s="1">
        <v>0</v>
      </c>
      <c r="M605" s="1">
        <v>0</v>
      </c>
      <c r="N605" s="1">
        <v>0</v>
      </c>
    </row>
    <row r="606" spans="1:14">
      <c r="A606" s="1">
        <v>237</v>
      </c>
      <c r="B606" s="1">
        <v>332452</v>
      </c>
      <c r="C606" s="1" t="str">
        <f ca="1">VLOOKUP(B606,'Fichier FI (en entrée)'!B:E,3)</f>
        <v>HOWLLFNZOI</v>
      </c>
      <c r="D606" s="2" t="str">
        <f ca="1">VLOOKUP(B606,'Fichier FI (en entrée)'!B:E,4)</f>
        <v>Ckvijkzzgngjf</v>
      </c>
      <c r="E606" s="2" t="s">
        <v>26</v>
      </c>
      <c r="F606" s="2" t="s">
        <v>3</v>
      </c>
      <c r="G606" s="1">
        <v>1</v>
      </c>
      <c r="H606" s="1">
        <v>0</v>
      </c>
      <c r="I606" s="2" t="s">
        <v>1</v>
      </c>
      <c r="J606" s="1">
        <v>1</v>
      </c>
      <c r="K606" s="2" t="s">
        <v>2148</v>
      </c>
      <c r="L606" s="1">
        <v>0</v>
      </c>
      <c r="M606" s="1">
        <v>0</v>
      </c>
      <c r="N606" s="1">
        <v>0</v>
      </c>
    </row>
    <row r="607" spans="1:14">
      <c r="A607" s="1">
        <v>237</v>
      </c>
      <c r="B607" s="1">
        <v>333492</v>
      </c>
      <c r="C607" s="1" t="str">
        <f ca="1">VLOOKUP(B607,'Fichier FI (en entrée)'!B:E,3)</f>
        <v>RZIGGNRSFN</v>
      </c>
      <c r="D607" s="2" t="str">
        <f ca="1">VLOOKUP(B607,'Fichier FI (en entrée)'!B:E,4)</f>
        <v>Jrvpvwbvbhznu</v>
      </c>
      <c r="E607" s="2" t="s">
        <v>19</v>
      </c>
      <c r="F607" s="2" t="s">
        <v>3</v>
      </c>
      <c r="G607" s="1">
        <v>1</v>
      </c>
      <c r="H607" s="1">
        <v>0</v>
      </c>
      <c r="I607" s="2" t="s">
        <v>1</v>
      </c>
      <c r="J607" s="1">
        <v>1</v>
      </c>
      <c r="K607" s="2" t="s">
        <v>2148</v>
      </c>
      <c r="L607" s="1">
        <v>0</v>
      </c>
      <c r="M607" s="1">
        <v>0</v>
      </c>
      <c r="N607" s="1">
        <v>0</v>
      </c>
    </row>
    <row r="608" spans="1:14">
      <c r="A608" s="1">
        <v>237</v>
      </c>
      <c r="B608" s="1">
        <v>334922</v>
      </c>
      <c r="C608" s="1" t="str">
        <f ca="1">VLOOKUP(B608,'Fichier FI (en entrée)'!B:E,3)</f>
        <v>CBPCIQXKMX</v>
      </c>
      <c r="D608" s="2" t="str">
        <f ca="1">VLOOKUP(B608,'Fichier FI (en entrée)'!B:E,4)</f>
        <v>Gnthnptcowsfk</v>
      </c>
      <c r="E608" s="2" t="s">
        <v>20</v>
      </c>
      <c r="F608" s="2" t="s">
        <v>3</v>
      </c>
      <c r="G608" s="1">
        <v>1</v>
      </c>
      <c r="H608" s="1">
        <v>0</v>
      </c>
      <c r="I608" s="2" t="s">
        <v>1</v>
      </c>
      <c r="J608" s="1">
        <v>1</v>
      </c>
      <c r="K608" s="2" t="s">
        <v>2148</v>
      </c>
      <c r="L608" s="1">
        <v>0</v>
      </c>
      <c r="M608" s="1">
        <v>0</v>
      </c>
      <c r="N608" s="1">
        <v>0</v>
      </c>
    </row>
    <row r="609" spans="1:14">
      <c r="A609" s="1">
        <v>237</v>
      </c>
      <c r="B609" s="1">
        <v>334993</v>
      </c>
      <c r="C609" s="1" t="str">
        <f ca="1">VLOOKUP(B609,'Fichier FI (en entrée)'!B:E,3)</f>
        <v>OCJYUVVSEH</v>
      </c>
      <c r="D609" s="2" t="str">
        <f ca="1">VLOOKUP(B609,'Fichier FI (en entrée)'!B:E,4)</f>
        <v>Iyvlyczuvjobh</v>
      </c>
      <c r="E609" s="2" t="s">
        <v>20</v>
      </c>
      <c r="F609" s="2" t="s">
        <v>3</v>
      </c>
      <c r="G609" s="1">
        <v>1</v>
      </c>
      <c r="H609" s="1">
        <v>0</v>
      </c>
      <c r="I609" s="2" t="s">
        <v>1</v>
      </c>
      <c r="J609" s="1">
        <v>1</v>
      </c>
      <c r="K609" s="2" t="s">
        <v>2148</v>
      </c>
      <c r="L609" s="1">
        <v>0</v>
      </c>
      <c r="M609" s="1">
        <v>0</v>
      </c>
      <c r="N609" s="1">
        <v>0</v>
      </c>
    </row>
    <row r="610" spans="1:14">
      <c r="A610" s="1">
        <v>237</v>
      </c>
      <c r="B610" s="1">
        <v>338745</v>
      </c>
      <c r="C610" s="1" t="str">
        <f ca="1">VLOOKUP(B610,'Fichier FI (en entrée)'!B:E,3)</f>
        <v>FGWKTKQKIJ</v>
      </c>
      <c r="D610" s="2" t="str">
        <f ca="1">VLOOKUP(B610,'Fichier FI (en entrée)'!B:E,4)</f>
        <v>Gtpryprsiwiir</v>
      </c>
      <c r="E610" s="2" t="s">
        <v>18</v>
      </c>
      <c r="F610" s="2" t="s">
        <v>3</v>
      </c>
      <c r="G610" s="1">
        <v>1</v>
      </c>
      <c r="H610" s="1">
        <v>0</v>
      </c>
      <c r="I610" s="2" t="s">
        <v>1</v>
      </c>
      <c r="J610" s="1">
        <v>1</v>
      </c>
      <c r="K610" s="2" t="s">
        <v>2148</v>
      </c>
      <c r="L610" s="1">
        <v>0</v>
      </c>
      <c r="M610" s="1">
        <v>0</v>
      </c>
      <c r="N610" s="1">
        <v>0</v>
      </c>
    </row>
    <row r="611" spans="1:14">
      <c r="A611" s="1">
        <v>237</v>
      </c>
      <c r="B611" s="1">
        <v>338767</v>
      </c>
      <c r="C611" s="1" t="str">
        <f ca="1">VLOOKUP(B611,'Fichier FI (en entrée)'!B:E,3)</f>
        <v>ULFPQOPYOH</v>
      </c>
      <c r="D611" s="2" t="str">
        <f ca="1">VLOOKUP(B611,'Fichier FI (en entrée)'!B:E,4)</f>
        <v>Sjmqdpebepgbq</v>
      </c>
      <c r="E611" s="2" t="s">
        <v>18</v>
      </c>
      <c r="F611" s="2" t="s">
        <v>3</v>
      </c>
      <c r="G611" s="1">
        <v>1</v>
      </c>
      <c r="H611" s="1">
        <v>0</v>
      </c>
      <c r="I611" s="2" t="s">
        <v>1</v>
      </c>
      <c r="J611" s="1">
        <v>1</v>
      </c>
      <c r="K611" s="2" t="s">
        <v>2148</v>
      </c>
      <c r="L611" s="1">
        <v>0</v>
      </c>
      <c r="M611" s="1">
        <v>0</v>
      </c>
      <c r="N611" s="1">
        <v>0</v>
      </c>
    </row>
    <row r="612" spans="1:14">
      <c r="A612" s="1">
        <v>237</v>
      </c>
      <c r="B612" s="1">
        <v>338787</v>
      </c>
      <c r="C612" s="1" t="str">
        <f ca="1">VLOOKUP(B612,'Fichier FI (en entrée)'!B:E,3)</f>
        <v>SBILEVASXF</v>
      </c>
      <c r="D612" s="2" t="str">
        <f ca="1">VLOOKUP(B612,'Fichier FI (en entrée)'!B:E,4)</f>
        <v>Vlzzmnblvjebp</v>
      </c>
      <c r="E612" s="2" t="s">
        <v>27</v>
      </c>
      <c r="F612" s="2" t="s">
        <v>3</v>
      </c>
      <c r="G612" s="1">
        <v>1</v>
      </c>
      <c r="H612" s="1">
        <v>0</v>
      </c>
      <c r="I612" s="2" t="s">
        <v>1</v>
      </c>
      <c r="J612" s="1">
        <v>1</v>
      </c>
      <c r="K612" s="2" t="s">
        <v>2148</v>
      </c>
      <c r="L612" s="1">
        <v>0</v>
      </c>
      <c r="M612" s="1">
        <v>0</v>
      </c>
      <c r="N612" s="1">
        <v>0</v>
      </c>
    </row>
    <row r="613" spans="1:14">
      <c r="A613" s="1">
        <v>237</v>
      </c>
      <c r="B613" s="1">
        <v>338813</v>
      </c>
      <c r="C613" s="1" t="str">
        <f ca="1">VLOOKUP(B613,'Fichier FI (en entrée)'!B:E,3)</f>
        <v>NNMMZQOTHA</v>
      </c>
      <c r="D613" s="2" t="str">
        <f ca="1">VLOOKUP(B613,'Fichier FI (en entrée)'!B:E,4)</f>
        <v>Xadkwxldjnltw</v>
      </c>
      <c r="E613" s="2" t="s">
        <v>18</v>
      </c>
      <c r="F613" s="2" t="s">
        <v>3</v>
      </c>
      <c r="G613" s="1">
        <v>1</v>
      </c>
      <c r="H613" s="1">
        <v>0</v>
      </c>
      <c r="I613" s="2" t="s">
        <v>1</v>
      </c>
      <c r="J613" s="1">
        <v>1</v>
      </c>
      <c r="K613" s="2" t="s">
        <v>2148</v>
      </c>
      <c r="L613" s="1">
        <v>0</v>
      </c>
      <c r="M613" s="1">
        <v>0</v>
      </c>
      <c r="N613" s="1">
        <v>0</v>
      </c>
    </row>
    <row r="614" spans="1:14">
      <c r="A614" s="1">
        <v>237</v>
      </c>
      <c r="B614" s="1">
        <v>340589</v>
      </c>
      <c r="C614" s="1" t="str">
        <f ca="1">VLOOKUP(B614,'Fichier FI (en entrée)'!B:E,3)</f>
        <v>ESBZDFFQZZ</v>
      </c>
      <c r="D614" s="2" t="str">
        <f ca="1">VLOOKUP(B614,'Fichier FI (en entrée)'!B:E,4)</f>
        <v>Dpekhkaxvxglk</v>
      </c>
      <c r="E614" s="2" t="s">
        <v>38</v>
      </c>
      <c r="F614" s="2" t="s">
        <v>3</v>
      </c>
      <c r="G614" s="1">
        <v>1</v>
      </c>
      <c r="H614" s="1">
        <v>0</v>
      </c>
      <c r="I614" s="2" t="s">
        <v>1</v>
      </c>
      <c r="J614" s="1">
        <v>1</v>
      </c>
      <c r="K614" s="2" t="s">
        <v>2148</v>
      </c>
      <c r="L614" s="1">
        <v>0</v>
      </c>
      <c r="M614" s="1">
        <v>0</v>
      </c>
      <c r="N614" s="1">
        <v>0</v>
      </c>
    </row>
    <row r="615" spans="1:14">
      <c r="A615" s="1">
        <v>237</v>
      </c>
      <c r="B615" s="1">
        <v>340657</v>
      </c>
      <c r="C615" s="1" t="str">
        <f ca="1">VLOOKUP(B615,'Fichier FI (en entrée)'!B:E,3)</f>
        <v>GGMSAHPNDB</v>
      </c>
      <c r="D615" s="2" t="str">
        <f ca="1">VLOOKUP(B615,'Fichier FI (en entrée)'!B:E,4)</f>
        <v>Jqtvdzzpjnxhw</v>
      </c>
      <c r="E615" s="2" t="s">
        <v>19</v>
      </c>
      <c r="F615" s="2" t="s">
        <v>3</v>
      </c>
      <c r="G615" s="1">
        <v>1</v>
      </c>
      <c r="H615" s="1">
        <v>0</v>
      </c>
      <c r="I615" s="2" t="s">
        <v>1</v>
      </c>
      <c r="J615" s="1">
        <v>1</v>
      </c>
      <c r="K615" s="2" t="s">
        <v>2148</v>
      </c>
      <c r="L615" s="1">
        <v>0</v>
      </c>
      <c r="M615" s="1">
        <v>0</v>
      </c>
      <c r="N615" s="1">
        <v>0</v>
      </c>
    </row>
    <row r="616" spans="1:14">
      <c r="A616" s="1">
        <v>237</v>
      </c>
      <c r="B616" s="1">
        <v>344284</v>
      </c>
      <c r="C616" s="1" t="str">
        <f ca="1">VLOOKUP(B616,'Fichier FI (en entrée)'!B:E,3)</f>
        <v>CADEALSZGT</v>
      </c>
      <c r="D616" s="2" t="str">
        <f ca="1">VLOOKUP(B616,'Fichier FI (en entrée)'!B:E,4)</f>
        <v>Sfhfghedyjial</v>
      </c>
      <c r="E616" s="2" t="s">
        <v>19</v>
      </c>
      <c r="F616" s="2" t="s">
        <v>3</v>
      </c>
      <c r="G616" s="1">
        <v>1</v>
      </c>
      <c r="H616" s="1">
        <v>0</v>
      </c>
      <c r="I616" s="2" t="s">
        <v>1</v>
      </c>
      <c r="J616" s="1">
        <v>1</v>
      </c>
      <c r="K616" s="2" t="s">
        <v>2148</v>
      </c>
      <c r="L616" s="1">
        <v>0</v>
      </c>
      <c r="M616" s="1">
        <v>0</v>
      </c>
      <c r="N616" s="1">
        <v>0</v>
      </c>
    </row>
    <row r="617" spans="1:14">
      <c r="A617" s="1">
        <v>237</v>
      </c>
      <c r="B617" s="1">
        <v>345946</v>
      </c>
      <c r="C617" s="1" t="str">
        <f ca="1">VLOOKUP(B617,'Fichier FI (en entrée)'!B:E,3)</f>
        <v>HJOUJWPTVN</v>
      </c>
      <c r="D617" s="2" t="str">
        <f ca="1">VLOOKUP(B617,'Fichier FI (en entrée)'!B:E,4)</f>
        <v>Lgorynfcaolov</v>
      </c>
      <c r="E617" s="2" t="s">
        <v>27</v>
      </c>
      <c r="F617" s="2" t="s">
        <v>3</v>
      </c>
      <c r="G617" s="1">
        <v>1</v>
      </c>
      <c r="H617" s="1">
        <v>0</v>
      </c>
      <c r="I617" s="2" t="s">
        <v>1</v>
      </c>
      <c r="J617" s="1">
        <v>1</v>
      </c>
      <c r="K617" s="2" t="s">
        <v>2148</v>
      </c>
      <c r="L617" s="1">
        <v>0</v>
      </c>
      <c r="M617" s="1">
        <v>0</v>
      </c>
      <c r="N617" s="1">
        <v>0</v>
      </c>
    </row>
    <row r="618" spans="1:14">
      <c r="A618" s="1">
        <v>237</v>
      </c>
      <c r="B618" s="1">
        <v>345966</v>
      </c>
      <c r="C618" s="1" t="str">
        <f ca="1">VLOOKUP(B618,'Fichier FI (en entrée)'!B:E,3)</f>
        <v>NCNLQQRVPH</v>
      </c>
      <c r="D618" s="2" t="str">
        <f ca="1">VLOOKUP(B618,'Fichier FI (en entrée)'!B:E,4)</f>
        <v>Gzyzginesgdwm</v>
      </c>
      <c r="E618" s="2" t="s">
        <v>17</v>
      </c>
      <c r="F618" s="2" t="s">
        <v>3</v>
      </c>
      <c r="G618" s="1">
        <v>1</v>
      </c>
      <c r="H618" s="1">
        <v>0</v>
      </c>
      <c r="I618" s="2" t="s">
        <v>1</v>
      </c>
      <c r="J618" s="1">
        <v>1</v>
      </c>
      <c r="K618" s="2" t="s">
        <v>2148</v>
      </c>
      <c r="L618" s="1">
        <v>0</v>
      </c>
      <c r="M618" s="1">
        <v>0</v>
      </c>
      <c r="N618" s="1">
        <v>0</v>
      </c>
    </row>
    <row r="619" spans="1:14">
      <c r="A619" s="1">
        <v>237</v>
      </c>
      <c r="B619" s="1">
        <v>345971</v>
      </c>
      <c r="C619" s="1" t="str">
        <f ca="1">VLOOKUP(B619,'Fichier FI (en entrée)'!B:E,3)</f>
        <v>WKTEEZLPBA</v>
      </c>
      <c r="D619" s="2" t="str">
        <f ca="1">VLOOKUP(B619,'Fichier FI (en entrée)'!B:E,4)</f>
        <v>Nrupjhltmplmo</v>
      </c>
      <c r="E619" s="2" t="s">
        <v>17</v>
      </c>
      <c r="F619" s="2" t="s">
        <v>3</v>
      </c>
      <c r="G619" s="1">
        <v>1</v>
      </c>
      <c r="H619" s="1">
        <v>0</v>
      </c>
      <c r="I619" s="2" t="s">
        <v>1</v>
      </c>
      <c r="J619" s="1">
        <v>1</v>
      </c>
      <c r="K619" s="2" t="s">
        <v>2148</v>
      </c>
      <c r="L619" s="1">
        <v>0</v>
      </c>
      <c r="M619" s="1">
        <v>0</v>
      </c>
      <c r="N619" s="1">
        <v>0</v>
      </c>
    </row>
    <row r="620" spans="1:14">
      <c r="A620" s="1">
        <v>237</v>
      </c>
      <c r="B620" s="1">
        <v>346036</v>
      </c>
      <c r="C620" s="1" t="str">
        <f ca="1">VLOOKUP(B620,'Fichier FI (en entrée)'!B:E,3)</f>
        <v>LJDTCTYCNN</v>
      </c>
      <c r="D620" s="2" t="str">
        <f ca="1">VLOOKUP(B620,'Fichier FI (en entrée)'!B:E,4)</f>
        <v>Uypwqzogdejdp</v>
      </c>
      <c r="E620" s="2" t="s">
        <v>17</v>
      </c>
      <c r="F620" s="2" t="s">
        <v>3</v>
      </c>
      <c r="G620" s="1">
        <v>1</v>
      </c>
      <c r="H620" s="1">
        <v>0</v>
      </c>
      <c r="I620" s="2" t="s">
        <v>1</v>
      </c>
      <c r="J620" s="1">
        <v>1</v>
      </c>
      <c r="K620" s="2" t="s">
        <v>2148</v>
      </c>
      <c r="L620" s="1">
        <v>0</v>
      </c>
      <c r="M620" s="1">
        <v>0</v>
      </c>
      <c r="N620" s="1">
        <v>0</v>
      </c>
    </row>
    <row r="621" spans="1:14">
      <c r="A621" s="1">
        <v>237</v>
      </c>
      <c r="B621" s="1">
        <v>346081</v>
      </c>
      <c r="C621" s="1" t="str">
        <f ca="1">VLOOKUP(B621,'Fichier FI (en entrée)'!B:E,3)</f>
        <v>WUMSCOYPBF</v>
      </c>
      <c r="D621" s="2" t="str">
        <f ca="1">VLOOKUP(B621,'Fichier FI (en entrée)'!B:E,4)</f>
        <v>Lkssofcakyule</v>
      </c>
      <c r="E621" s="2" t="s">
        <v>17</v>
      </c>
      <c r="F621" s="2" t="s">
        <v>3</v>
      </c>
      <c r="G621" s="1">
        <v>1</v>
      </c>
      <c r="H621" s="1">
        <v>0</v>
      </c>
      <c r="I621" s="2" t="s">
        <v>1</v>
      </c>
      <c r="J621" s="1">
        <v>1</v>
      </c>
      <c r="K621" s="2" t="s">
        <v>2148</v>
      </c>
      <c r="L621" s="1">
        <v>0</v>
      </c>
      <c r="M621" s="1">
        <v>0</v>
      </c>
      <c r="N621" s="1">
        <v>0</v>
      </c>
    </row>
    <row r="622" spans="1:14">
      <c r="A622" s="1">
        <v>237</v>
      </c>
      <c r="B622" s="1">
        <v>354245</v>
      </c>
      <c r="C622" s="1" t="str">
        <f ca="1">VLOOKUP(B622,'Fichier FI (en entrée)'!B:E,3)</f>
        <v>NHTKIWTNIU</v>
      </c>
      <c r="D622" s="2" t="str">
        <f ca="1">VLOOKUP(B622,'Fichier FI (en entrée)'!B:E,4)</f>
        <v>Rjqnnosdvjsta</v>
      </c>
      <c r="E622" s="2" t="s">
        <v>44</v>
      </c>
      <c r="F622" s="2" t="s">
        <v>3</v>
      </c>
      <c r="G622" s="1">
        <v>1</v>
      </c>
      <c r="H622" s="1">
        <v>0</v>
      </c>
      <c r="I622" s="2" t="s">
        <v>1</v>
      </c>
      <c r="J622" s="1">
        <v>1</v>
      </c>
      <c r="K622" s="2" t="s">
        <v>2148</v>
      </c>
      <c r="L622" s="1">
        <v>0</v>
      </c>
      <c r="M622" s="1">
        <v>0</v>
      </c>
      <c r="N622" s="1">
        <v>0</v>
      </c>
    </row>
    <row r="623" spans="1:14">
      <c r="A623" s="1">
        <v>237</v>
      </c>
      <c r="B623" s="1">
        <v>355985</v>
      </c>
      <c r="C623" s="1" t="str">
        <f ca="1">VLOOKUP(B623,'Fichier FI (en entrée)'!B:E,3)</f>
        <v>RLDOBRITXD</v>
      </c>
      <c r="D623" s="2" t="str">
        <f ca="1">VLOOKUP(B623,'Fichier FI (en entrée)'!B:E,4)</f>
        <v>Cwtzjqzsepyzc</v>
      </c>
      <c r="E623" s="2" t="s">
        <v>18</v>
      </c>
      <c r="F623" s="2" t="s">
        <v>3</v>
      </c>
      <c r="G623" s="1">
        <v>1</v>
      </c>
      <c r="H623" s="1">
        <v>0</v>
      </c>
      <c r="I623" s="2" t="s">
        <v>1</v>
      </c>
      <c r="J623" s="1">
        <v>1</v>
      </c>
      <c r="K623" s="2" t="s">
        <v>2148</v>
      </c>
      <c r="L623" s="1">
        <v>0</v>
      </c>
      <c r="M623" s="1">
        <v>0</v>
      </c>
      <c r="N623" s="1">
        <v>0</v>
      </c>
    </row>
    <row r="624" spans="1:14">
      <c r="A624" s="1">
        <v>237</v>
      </c>
      <c r="B624" s="1">
        <v>357522</v>
      </c>
      <c r="C624" s="1" t="str">
        <f ca="1">VLOOKUP(B624,'Fichier FI (en entrée)'!B:E,3)</f>
        <v>AUEJROPDJI</v>
      </c>
      <c r="D624" s="2" t="str">
        <f ca="1">VLOOKUP(B624,'Fichier FI (en entrée)'!B:E,4)</f>
        <v>Dzdpphzvnxuvn</v>
      </c>
      <c r="E624" s="2" t="s">
        <v>28</v>
      </c>
      <c r="F624" s="2" t="s">
        <v>3</v>
      </c>
      <c r="G624" s="1">
        <v>1</v>
      </c>
      <c r="H624" s="1">
        <v>0</v>
      </c>
      <c r="I624" s="2" t="s">
        <v>1</v>
      </c>
      <c r="J624" s="1">
        <v>1</v>
      </c>
      <c r="K624" s="2" t="s">
        <v>2148</v>
      </c>
      <c r="L624" s="1">
        <v>0</v>
      </c>
      <c r="M624" s="1">
        <v>0</v>
      </c>
      <c r="N624" s="1">
        <v>0</v>
      </c>
    </row>
    <row r="625" spans="1:14">
      <c r="A625" s="1">
        <v>237</v>
      </c>
      <c r="B625" s="1">
        <v>359794</v>
      </c>
      <c r="C625" s="1" t="str">
        <f ca="1">VLOOKUP(B625,'Fichier FI (en entrée)'!B:E,3)</f>
        <v>IFEANHGFZN</v>
      </c>
      <c r="D625" s="2" t="str">
        <f ca="1">VLOOKUP(B625,'Fichier FI (en entrée)'!B:E,4)</f>
        <v>Izlcadpehelir</v>
      </c>
      <c r="E625" s="2" t="s">
        <v>23</v>
      </c>
      <c r="F625" s="2" t="s">
        <v>3</v>
      </c>
      <c r="G625" s="1">
        <v>1</v>
      </c>
      <c r="H625" s="1">
        <v>0</v>
      </c>
      <c r="I625" s="2" t="s">
        <v>1</v>
      </c>
      <c r="J625" s="1">
        <v>1</v>
      </c>
      <c r="K625" s="2" t="s">
        <v>2148</v>
      </c>
      <c r="L625" s="1">
        <v>0</v>
      </c>
      <c r="M625" s="1">
        <v>0</v>
      </c>
      <c r="N625" s="1">
        <v>0</v>
      </c>
    </row>
    <row r="626" spans="1:14">
      <c r="A626" s="1">
        <v>237</v>
      </c>
      <c r="B626" s="1">
        <v>361710</v>
      </c>
      <c r="C626" s="1" t="str">
        <f ca="1">VLOOKUP(B626,'Fichier FI (en entrée)'!B:E,3)</f>
        <v>CKZJZQKAOY</v>
      </c>
      <c r="D626" s="2" t="str">
        <f ca="1">VLOOKUP(B626,'Fichier FI (en entrée)'!B:E,4)</f>
        <v>Ajncwvaovoknp</v>
      </c>
      <c r="E626" s="2" t="s">
        <v>27</v>
      </c>
      <c r="F626" s="2" t="s">
        <v>3</v>
      </c>
      <c r="G626" s="1">
        <v>1</v>
      </c>
      <c r="H626" s="1">
        <v>0</v>
      </c>
      <c r="I626" s="2" t="s">
        <v>1</v>
      </c>
      <c r="J626" s="1">
        <v>1</v>
      </c>
      <c r="K626" s="2" t="s">
        <v>2148</v>
      </c>
      <c r="L626" s="1">
        <v>0</v>
      </c>
      <c r="M626" s="1">
        <v>0</v>
      </c>
      <c r="N626" s="1">
        <v>0</v>
      </c>
    </row>
    <row r="627" spans="1:14">
      <c r="A627" s="1">
        <v>237</v>
      </c>
      <c r="B627" s="1">
        <v>361848</v>
      </c>
      <c r="C627" s="1" t="str">
        <f ca="1">VLOOKUP(B627,'Fichier FI (en entrée)'!B:E,3)</f>
        <v>ROZLNWQGKR</v>
      </c>
      <c r="D627" s="2" t="str">
        <f ca="1">VLOOKUP(B627,'Fichier FI (en entrée)'!B:E,4)</f>
        <v>Nthseqasaahdb</v>
      </c>
      <c r="E627" s="2" t="s">
        <v>19</v>
      </c>
      <c r="F627" s="2" t="s">
        <v>3</v>
      </c>
      <c r="G627" s="1">
        <v>1</v>
      </c>
      <c r="H627" s="1">
        <v>0</v>
      </c>
      <c r="I627" s="2" t="s">
        <v>1</v>
      </c>
      <c r="J627" s="1">
        <v>1</v>
      </c>
      <c r="K627" s="2" t="s">
        <v>2148</v>
      </c>
      <c r="L627" s="1">
        <v>0</v>
      </c>
      <c r="M627" s="1">
        <v>0</v>
      </c>
      <c r="N627" s="1">
        <v>0</v>
      </c>
    </row>
    <row r="628" spans="1:14">
      <c r="A628" s="1">
        <v>237</v>
      </c>
      <c r="B628" s="1">
        <v>361867</v>
      </c>
      <c r="C628" s="1" t="str">
        <f ca="1">VLOOKUP(B628,'Fichier FI (en entrée)'!B:E,3)</f>
        <v>LHPHPULPBB</v>
      </c>
      <c r="D628" s="2" t="str">
        <f ca="1">VLOOKUP(B628,'Fichier FI (en entrée)'!B:E,4)</f>
        <v>Sqgpiczgkxesp</v>
      </c>
      <c r="E628" s="2" t="s">
        <v>31</v>
      </c>
      <c r="F628" s="2" t="s">
        <v>3</v>
      </c>
      <c r="G628" s="1">
        <v>1</v>
      </c>
      <c r="H628" s="1">
        <v>0</v>
      </c>
      <c r="I628" s="2" t="s">
        <v>1</v>
      </c>
      <c r="J628" s="1">
        <v>1</v>
      </c>
      <c r="K628" s="2" t="s">
        <v>2148</v>
      </c>
      <c r="L628" s="1">
        <v>0</v>
      </c>
      <c r="M628" s="1">
        <v>0</v>
      </c>
      <c r="N628" s="1">
        <v>0</v>
      </c>
    </row>
    <row r="629" spans="1:14">
      <c r="A629" s="1">
        <v>237</v>
      </c>
      <c r="B629" s="1">
        <v>367619</v>
      </c>
      <c r="C629" s="1" t="str">
        <f ca="1">VLOOKUP(B629,'Fichier FI (en entrée)'!B:E,3)</f>
        <v>YERIFHOSXD</v>
      </c>
      <c r="D629" s="2" t="str">
        <f ca="1">VLOOKUP(B629,'Fichier FI (en entrée)'!B:E,4)</f>
        <v>Mwmqjvmetakbr</v>
      </c>
      <c r="E629" s="2" t="s">
        <v>31</v>
      </c>
      <c r="F629" s="2" t="s">
        <v>3</v>
      </c>
      <c r="G629" s="1">
        <v>1</v>
      </c>
      <c r="H629" s="1">
        <v>0</v>
      </c>
      <c r="I629" s="2" t="s">
        <v>1</v>
      </c>
      <c r="J629" s="1">
        <v>1</v>
      </c>
      <c r="K629" s="2" t="s">
        <v>2148</v>
      </c>
      <c r="L629" s="1">
        <v>0</v>
      </c>
      <c r="M629" s="1">
        <v>0</v>
      </c>
      <c r="N629" s="1">
        <v>0</v>
      </c>
    </row>
    <row r="630" spans="1:14">
      <c r="A630" s="1">
        <v>237</v>
      </c>
      <c r="B630" s="1">
        <v>367622</v>
      </c>
      <c r="C630" s="1" t="str">
        <f ca="1">VLOOKUP(B630,'Fichier FI (en entrée)'!B:E,3)</f>
        <v>RJNGKQOKXO</v>
      </c>
      <c r="D630" s="2" t="str">
        <f ca="1">VLOOKUP(B630,'Fichier FI (en entrée)'!B:E,4)</f>
        <v>Styolykhnxbsc</v>
      </c>
      <c r="E630" s="2" t="s">
        <v>31</v>
      </c>
      <c r="F630" s="2" t="s">
        <v>3</v>
      </c>
      <c r="G630" s="1">
        <v>1</v>
      </c>
      <c r="H630" s="1">
        <v>0</v>
      </c>
      <c r="I630" s="2" t="s">
        <v>1</v>
      </c>
      <c r="J630" s="1">
        <v>1</v>
      </c>
      <c r="K630" s="2" t="s">
        <v>2148</v>
      </c>
      <c r="L630" s="1">
        <v>0</v>
      </c>
      <c r="M630" s="1">
        <v>0</v>
      </c>
      <c r="N630" s="1">
        <v>0</v>
      </c>
    </row>
    <row r="631" spans="1:14">
      <c r="A631" s="1">
        <v>237</v>
      </c>
      <c r="B631" s="1">
        <v>367644</v>
      </c>
      <c r="C631" s="1" t="str">
        <f ca="1">VLOOKUP(B631,'Fichier FI (en entrée)'!B:E,3)</f>
        <v>QANCDBPDNR</v>
      </c>
      <c r="D631" s="2" t="str">
        <f ca="1">VLOOKUP(B631,'Fichier FI (en entrée)'!B:E,4)</f>
        <v>Exaakhwhfbfsq</v>
      </c>
      <c r="E631" s="2" t="s">
        <v>25</v>
      </c>
      <c r="F631" s="2" t="s">
        <v>3</v>
      </c>
      <c r="G631" s="1">
        <v>1</v>
      </c>
      <c r="H631" s="1">
        <v>0</v>
      </c>
      <c r="I631" s="2" t="s">
        <v>1</v>
      </c>
      <c r="J631" s="1">
        <v>1</v>
      </c>
      <c r="K631" s="2" t="s">
        <v>2148</v>
      </c>
      <c r="L631" s="1">
        <v>0</v>
      </c>
      <c r="M631" s="1">
        <v>0</v>
      </c>
      <c r="N631" s="1">
        <v>0</v>
      </c>
    </row>
    <row r="632" spans="1:14">
      <c r="A632" s="1">
        <v>237</v>
      </c>
      <c r="B632" s="1">
        <v>367662</v>
      </c>
      <c r="C632" s="1" t="str">
        <f ca="1">VLOOKUP(B632,'Fichier FI (en entrée)'!B:E,3)</f>
        <v>FSCPJAOOJF</v>
      </c>
      <c r="D632" s="2" t="str">
        <f ca="1">VLOOKUP(B632,'Fichier FI (en entrée)'!B:E,4)</f>
        <v>Dzyfbcgeuqhak</v>
      </c>
      <c r="E632" s="2" t="s">
        <v>31</v>
      </c>
      <c r="F632" s="2" t="s">
        <v>3</v>
      </c>
      <c r="G632" s="1">
        <v>1</v>
      </c>
      <c r="H632" s="1">
        <v>0</v>
      </c>
      <c r="I632" s="2" t="s">
        <v>1</v>
      </c>
      <c r="J632" s="1">
        <v>1</v>
      </c>
      <c r="K632" s="2" t="s">
        <v>2148</v>
      </c>
      <c r="L632" s="1">
        <v>0</v>
      </c>
      <c r="M632" s="1">
        <v>0</v>
      </c>
      <c r="N632" s="1">
        <v>0</v>
      </c>
    </row>
    <row r="633" spans="1:14">
      <c r="A633" s="1">
        <v>237</v>
      </c>
      <c r="B633" s="1">
        <v>367809</v>
      </c>
      <c r="C633" s="1" t="str">
        <f ca="1">VLOOKUP(B633,'Fichier FI (en entrée)'!B:E,3)</f>
        <v>KWRHXMMDGO</v>
      </c>
      <c r="D633" s="2" t="str">
        <f ca="1">VLOOKUP(B633,'Fichier FI (en entrée)'!B:E,4)</f>
        <v>Szvxropjtcmul</v>
      </c>
      <c r="E633" s="2" t="s">
        <v>32</v>
      </c>
      <c r="F633" s="2" t="s">
        <v>3</v>
      </c>
      <c r="G633" s="1">
        <v>1</v>
      </c>
      <c r="H633" s="1">
        <v>0</v>
      </c>
      <c r="I633" s="2" t="s">
        <v>1</v>
      </c>
      <c r="J633" s="1">
        <v>1</v>
      </c>
      <c r="K633" s="2" t="s">
        <v>2148</v>
      </c>
      <c r="L633" s="1">
        <v>0</v>
      </c>
      <c r="M633" s="1">
        <v>0</v>
      </c>
      <c r="N633" s="1">
        <v>0</v>
      </c>
    </row>
    <row r="634" spans="1:14">
      <c r="A634" s="1">
        <v>237</v>
      </c>
      <c r="B634" s="1">
        <v>367815</v>
      </c>
      <c r="C634" s="1" t="str">
        <f ca="1">VLOOKUP(B634,'Fichier FI (en entrée)'!B:E,3)</f>
        <v>LUXAOYDGBP</v>
      </c>
      <c r="D634" s="2" t="str">
        <f ca="1">VLOOKUP(B634,'Fichier FI (en entrée)'!B:E,4)</f>
        <v>Djhdhfmskqjej</v>
      </c>
      <c r="E634" s="2" t="s">
        <v>18</v>
      </c>
      <c r="F634" s="2" t="s">
        <v>3</v>
      </c>
      <c r="G634" s="1">
        <v>1</v>
      </c>
      <c r="H634" s="1">
        <v>0</v>
      </c>
      <c r="I634" s="2" t="s">
        <v>1</v>
      </c>
      <c r="J634" s="1">
        <v>1</v>
      </c>
      <c r="K634" s="2" t="s">
        <v>2148</v>
      </c>
      <c r="L634" s="1">
        <v>0</v>
      </c>
      <c r="M634" s="1">
        <v>0</v>
      </c>
      <c r="N634" s="1">
        <v>0</v>
      </c>
    </row>
    <row r="635" spans="1:14">
      <c r="A635" s="1">
        <v>237</v>
      </c>
      <c r="B635" s="1">
        <v>367836</v>
      </c>
      <c r="C635" s="1" t="str">
        <f ca="1">VLOOKUP(B635,'Fichier FI (en entrée)'!B:E,3)</f>
        <v>MIQNEDEECT</v>
      </c>
      <c r="D635" s="2" t="str">
        <f ca="1">VLOOKUP(B635,'Fichier FI (en entrée)'!B:E,4)</f>
        <v>Vwdpoadhvoscp</v>
      </c>
      <c r="E635" s="2" t="s">
        <v>19</v>
      </c>
      <c r="F635" s="2" t="s">
        <v>3</v>
      </c>
      <c r="G635" s="1">
        <v>1</v>
      </c>
      <c r="H635" s="1">
        <v>0</v>
      </c>
      <c r="I635" s="2" t="s">
        <v>1</v>
      </c>
      <c r="J635" s="1">
        <v>1</v>
      </c>
      <c r="K635" s="2" t="s">
        <v>2148</v>
      </c>
      <c r="L635" s="1">
        <v>0</v>
      </c>
      <c r="M635" s="1">
        <v>0</v>
      </c>
      <c r="N635" s="1">
        <v>0</v>
      </c>
    </row>
    <row r="636" spans="1:14">
      <c r="A636" s="1">
        <v>237</v>
      </c>
      <c r="B636" s="1">
        <v>367856</v>
      </c>
      <c r="C636" s="1" t="str">
        <f ca="1">VLOOKUP(B636,'Fichier FI (en entrée)'!B:E,3)</f>
        <v>XOGYLKJZKB</v>
      </c>
      <c r="D636" s="2" t="str">
        <f ca="1">VLOOKUP(B636,'Fichier FI (en entrée)'!B:E,4)</f>
        <v>Nmblrktmvelsu</v>
      </c>
      <c r="E636" s="2" t="s">
        <v>19</v>
      </c>
      <c r="F636" s="2" t="s">
        <v>3</v>
      </c>
      <c r="G636" s="1">
        <v>1</v>
      </c>
      <c r="H636" s="1">
        <v>0</v>
      </c>
      <c r="I636" s="2" t="s">
        <v>1</v>
      </c>
      <c r="J636" s="1">
        <v>1</v>
      </c>
      <c r="K636" s="2" t="s">
        <v>2148</v>
      </c>
      <c r="L636" s="1">
        <v>0</v>
      </c>
      <c r="M636" s="1">
        <v>0</v>
      </c>
      <c r="N636" s="1">
        <v>0</v>
      </c>
    </row>
    <row r="637" spans="1:14">
      <c r="A637" s="1">
        <v>237</v>
      </c>
      <c r="B637" s="1">
        <v>367871</v>
      </c>
      <c r="C637" s="1" t="str">
        <f ca="1">VLOOKUP(B637,'Fichier FI (en entrée)'!B:E,3)</f>
        <v>GKIHWBFXGM</v>
      </c>
      <c r="D637" s="2" t="str">
        <f ca="1">VLOOKUP(B637,'Fichier FI (en entrée)'!B:E,4)</f>
        <v>Mogiyxknqkomh</v>
      </c>
      <c r="E637" s="2" t="s">
        <v>14</v>
      </c>
      <c r="F637" s="2" t="s">
        <v>3</v>
      </c>
      <c r="G637" s="1">
        <v>1</v>
      </c>
      <c r="H637" s="1">
        <v>0</v>
      </c>
      <c r="I637" s="2" t="s">
        <v>1</v>
      </c>
      <c r="J637" s="1">
        <v>1</v>
      </c>
      <c r="K637" s="2" t="s">
        <v>2148</v>
      </c>
      <c r="L637" s="1">
        <v>0</v>
      </c>
      <c r="M637" s="1">
        <v>0</v>
      </c>
      <c r="N637" s="1">
        <v>0</v>
      </c>
    </row>
    <row r="638" spans="1:14">
      <c r="A638" s="1">
        <v>237</v>
      </c>
      <c r="B638" s="1">
        <v>367873</v>
      </c>
      <c r="C638" s="1" t="str">
        <f ca="1">VLOOKUP(B638,'Fichier FI (en entrée)'!B:E,3)</f>
        <v>XFTWXHHRMC</v>
      </c>
      <c r="D638" s="2" t="str">
        <f ca="1">VLOOKUP(B638,'Fichier FI (en entrée)'!B:E,4)</f>
        <v>Wkzwsjwjzjdbj</v>
      </c>
      <c r="E638" s="2" t="s">
        <v>25</v>
      </c>
      <c r="F638" s="2" t="s">
        <v>3</v>
      </c>
      <c r="G638" s="1">
        <v>1</v>
      </c>
      <c r="H638" s="1">
        <v>0</v>
      </c>
      <c r="I638" s="2" t="s">
        <v>1</v>
      </c>
      <c r="J638" s="1">
        <v>1</v>
      </c>
      <c r="K638" s="2" t="s">
        <v>2148</v>
      </c>
      <c r="L638" s="1">
        <v>0</v>
      </c>
      <c r="M638" s="1">
        <v>0</v>
      </c>
      <c r="N638" s="1">
        <v>0</v>
      </c>
    </row>
    <row r="639" spans="1:14">
      <c r="A639" s="1">
        <v>237</v>
      </c>
      <c r="B639" s="1">
        <v>367884</v>
      </c>
      <c r="C639" s="1" t="str">
        <f ca="1">VLOOKUP(B639,'Fichier FI (en entrée)'!B:E,3)</f>
        <v>NFSTMZZMYU</v>
      </c>
      <c r="D639" s="2" t="str">
        <f ca="1">VLOOKUP(B639,'Fichier FI (en entrée)'!B:E,4)</f>
        <v>Bbsaskykpgmen</v>
      </c>
      <c r="E639" s="2" t="s">
        <v>19</v>
      </c>
      <c r="F639" s="2" t="s">
        <v>3</v>
      </c>
      <c r="G639" s="1">
        <v>1</v>
      </c>
      <c r="H639" s="1">
        <v>0</v>
      </c>
      <c r="I639" s="2" t="s">
        <v>1</v>
      </c>
      <c r="J639" s="1">
        <v>1</v>
      </c>
      <c r="K639" s="2" t="s">
        <v>2148</v>
      </c>
      <c r="L639" s="1">
        <v>0</v>
      </c>
      <c r="M639" s="1">
        <v>0</v>
      </c>
      <c r="N639" s="1">
        <v>0</v>
      </c>
    </row>
    <row r="640" spans="1:14">
      <c r="A640" s="1">
        <v>237</v>
      </c>
      <c r="B640" s="1">
        <v>369678</v>
      </c>
      <c r="C640" s="1" t="str">
        <f ca="1">VLOOKUP(B640,'Fichier FI (en entrée)'!B:E,3)</f>
        <v>GMMXAUDAKO</v>
      </c>
      <c r="D640" s="2" t="str">
        <f ca="1">VLOOKUP(B640,'Fichier FI (en entrée)'!B:E,4)</f>
        <v>Yomimsrqncndp</v>
      </c>
      <c r="E640" s="2" t="s">
        <v>28</v>
      </c>
      <c r="F640" s="2" t="s">
        <v>3</v>
      </c>
      <c r="G640" s="1">
        <v>1</v>
      </c>
      <c r="H640" s="1">
        <v>0</v>
      </c>
      <c r="I640" s="2" t="s">
        <v>1</v>
      </c>
      <c r="J640" s="1">
        <v>1</v>
      </c>
      <c r="K640" s="2" t="s">
        <v>2148</v>
      </c>
      <c r="L640" s="1">
        <v>0</v>
      </c>
      <c r="M640" s="1">
        <v>0</v>
      </c>
      <c r="N640" s="1">
        <v>0</v>
      </c>
    </row>
    <row r="641" spans="1:14">
      <c r="A641" s="1">
        <v>237</v>
      </c>
      <c r="B641" s="1">
        <v>370358</v>
      </c>
      <c r="C641" s="1" t="str">
        <f ca="1">VLOOKUP(B641,'Fichier FI (en entrée)'!B:E,3)</f>
        <v>HKUSQDSTTR</v>
      </c>
      <c r="D641" s="2" t="str">
        <f ca="1">VLOOKUP(B641,'Fichier FI (en entrée)'!B:E,4)</f>
        <v>Ewyqgliuwfovb</v>
      </c>
      <c r="E641" s="2" t="s">
        <v>20</v>
      </c>
      <c r="F641" s="2" t="s">
        <v>3</v>
      </c>
      <c r="G641" s="1">
        <v>1</v>
      </c>
      <c r="H641" s="1">
        <v>0</v>
      </c>
      <c r="I641" s="2" t="s">
        <v>1</v>
      </c>
      <c r="J641" s="1">
        <v>1</v>
      </c>
      <c r="K641" s="2" t="s">
        <v>2148</v>
      </c>
      <c r="L641" s="1">
        <v>0</v>
      </c>
      <c r="M641" s="1">
        <v>0</v>
      </c>
      <c r="N641" s="1">
        <v>0</v>
      </c>
    </row>
    <row r="642" spans="1:14">
      <c r="A642" s="1">
        <v>237</v>
      </c>
      <c r="B642" s="1">
        <v>375844</v>
      </c>
      <c r="C642" s="1" t="str">
        <f ca="1">VLOOKUP(B642,'Fichier FI (en entrée)'!B:E,3)</f>
        <v>SSXFOBBARP</v>
      </c>
      <c r="D642" s="2" t="str">
        <f ca="1">VLOOKUP(B642,'Fichier FI (en entrée)'!B:E,4)</f>
        <v>Hqzferufeqond</v>
      </c>
      <c r="E642" s="2" t="s">
        <v>18</v>
      </c>
      <c r="F642" s="2" t="s">
        <v>3</v>
      </c>
      <c r="G642" s="1">
        <v>1</v>
      </c>
      <c r="H642" s="1">
        <v>0</v>
      </c>
      <c r="I642" s="2" t="s">
        <v>1</v>
      </c>
      <c r="J642" s="1">
        <v>1</v>
      </c>
      <c r="K642" s="2" t="s">
        <v>2148</v>
      </c>
      <c r="L642" s="1">
        <v>0</v>
      </c>
      <c r="M642" s="1">
        <v>0</v>
      </c>
      <c r="N642" s="1">
        <v>0</v>
      </c>
    </row>
    <row r="643" spans="1:14">
      <c r="A643" s="1">
        <v>237</v>
      </c>
      <c r="B643" s="1">
        <v>375854</v>
      </c>
      <c r="C643" s="1" t="str">
        <f ca="1">VLOOKUP(B643,'Fichier FI (en entrée)'!B:E,3)</f>
        <v>TRIKIYNDMM</v>
      </c>
      <c r="D643" s="2" t="str">
        <f ca="1">VLOOKUP(B643,'Fichier FI (en entrée)'!B:E,4)</f>
        <v>Bwojwgccncqcq</v>
      </c>
      <c r="E643" s="2" t="s">
        <v>18</v>
      </c>
      <c r="F643" s="2" t="s">
        <v>3</v>
      </c>
      <c r="G643" s="1">
        <v>1</v>
      </c>
      <c r="H643" s="1">
        <v>0</v>
      </c>
      <c r="I643" s="2" t="s">
        <v>1</v>
      </c>
      <c r="J643" s="1">
        <v>1</v>
      </c>
      <c r="K643" s="2" t="s">
        <v>2148</v>
      </c>
      <c r="L643" s="1">
        <v>0</v>
      </c>
      <c r="M643" s="1">
        <v>0</v>
      </c>
      <c r="N643" s="1">
        <v>0</v>
      </c>
    </row>
    <row r="644" spans="1:14">
      <c r="A644" s="1">
        <v>237</v>
      </c>
      <c r="B644" s="1">
        <v>376751</v>
      </c>
      <c r="C644" s="1" t="str">
        <f ca="1">VLOOKUP(B644,'Fichier FI (en entrée)'!B:E,3)</f>
        <v>AZNSZMLYTK</v>
      </c>
      <c r="D644" s="2" t="str">
        <f ca="1">VLOOKUP(B644,'Fichier FI (en entrée)'!B:E,4)</f>
        <v>Xjvlltwgpglxw</v>
      </c>
      <c r="E644" s="2" t="s">
        <v>19</v>
      </c>
      <c r="F644" s="2" t="s">
        <v>3</v>
      </c>
      <c r="G644" s="1">
        <v>1</v>
      </c>
      <c r="H644" s="1">
        <v>0</v>
      </c>
      <c r="I644" s="2" t="s">
        <v>1</v>
      </c>
      <c r="J644" s="1">
        <v>1</v>
      </c>
      <c r="K644" s="2" t="s">
        <v>2148</v>
      </c>
      <c r="L644" s="1">
        <v>0</v>
      </c>
      <c r="M644" s="1">
        <v>0</v>
      </c>
      <c r="N644" s="1">
        <v>0</v>
      </c>
    </row>
    <row r="645" spans="1:14">
      <c r="A645" s="1">
        <v>237</v>
      </c>
      <c r="B645" s="1">
        <v>376824</v>
      </c>
      <c r="C645" s="1" t="str">
        <f ca="1">VLOOKUP(B645,'Fichier FI (en entrée)'!B:E,3)</f>
        <v>SYUNCPEAGJ</v>
      </c>
      <c r="D645" s="2" t="str">
        <f ca="1">VLOOKUP(B645,'Fichier FI (en entrée)'!B:E,4)</f>
        <v>Jaqzghnadmpzw</v>
      </c>
      <c r="E645" s="2" t="s">
        <v>19</v>
      </c>
      <c r="F645" s="2" t="s">
        <v>3</v>
      </c>
      <c r="G645" s="1">
        <v>1</v>
      </c>
      <c r="H645" s="1">
        <v>0</v>
      </c>
      <c r="I645" s="2" t="s">
        <v>1</v>
      </c>
      <c r="J645" s="1">
        <v>1</v>
      </c>
      <c r="K645" s="2" t="s">
        <v>2148</v>
      </c>
      <c r="L645" s="1">
        <v>0</v>
      </c>
      <c r="M645" s="1">
        <v>0</v>
      </c>
      <c r="N645" s="1">
        <v>0</v>
      </c>
    </row>
    <row r="646" spans="1:14">
      <c r="A646" s="1">
        <v>237</v>
      </c>
      <c r="B646" s="1">
        <v>376826</v>
      </c>
      <c r="C646" s="1" t="str">
        <f ca="1">VLOOKUP(B646,'Fichier FI (en entrée)'!B:E,3)</f>
        <v>LNQQEQDVLT</v>
      </c>
      <c r="D646" s="2" t="str">
        <f ca="1">VLOOKUP(B646,'Fichier FI (en entrée)'!B:E,4)</f>
        <v>Gsuwrtuzxxgtr</v>
      </c>
      <c r="E646" s="2" t="s">
        <v>19</v>
      </c>
      <c r="F646" s="2" t="s">
        <v>3</v>
      </c>
      <c r="G646" s="1">
        <v>1</v>
      </c>
      <c r="H646" s="1">
        <v>0</v>
      </c>
      <c r="I646" s="2" t="s">
        <v>1</v>
      </c>
      <c r="J646" s="1">
        <v>1</v>
      </c>
      <c r="K646" s="2" t="s">
        <v>2148</v>
      </c>
      <c r="L646" s="1">
        <v>0</v>
      </c>
      <c r="M646" s="1">
        <v>0</v>
      </c>
      <c r="N646" s="1">
        <v>0</v>
      </c>
    </row>
    <row r="647" spans="1:14">
      <c r="A647" s="1">
        <v>237</v>
      </c>
      <c r="B647" s="1">
        <v>376863</v>
      </c>
      <c r="C647" s="1" t="str">
        <f ca="1">VLOOKUP(B647,'Fichier FI (en entrée)'!B:E,3)</f>
        <v>MPVOPINOPQ</v>
      </c>
      <c r="D647" s="2" t="str">
        <f ca="1">VLOOKUP(B647,'Fichier FI (en entrée)'!B:E,4)</f>
        <v>Tdlxleqalgaio</v>
      </c>
      <c r="E647" s="2" t="s">
        <v>27</v>
      </c>
      <c r="F647" s="2" t="s">
        <v>3</v>
      </c>
      <c r="G647" s="1">
        <v>1</v>
      </c>
      <c r="H647" s="1">
        <v>0</v>
      </c>
      <c r="I647" s="2" t="s">
        <v>1</v>
      </c>
      <c r="J647" s="1">
        <v>1</v>
      </c>
      <c r="K647" s="2" t="s">
        <v>2148</v>
      </c>
      <c r="L647" s="1">
        <v>0</v>
      </c>
      <c r="M647" s="1">
        <v>0</v>
      </c>
      <c r="N647" s="1">
        <v>0</v>
      </c>
    </row>
    <row r="648" spans="1:14">
      <c r="A648" s="1">
        <v>237</v>
      </c>
      <c r="B648" s="1">
        <v>376865</v>
      </c>
      <c r="C648" s="1" t="str">
        <f ca="1">VLOOKUP(B648,'Fichier FI (en entrée)'!B:E,3)</f>
        <v>DJXDDSJVVY</v>
      </c>
      <c r="D648" s="2" t="str">
        <f ca="1">VLOOKUP(B648,'Fichier FI (en entrée)'!B:E,4)</f>
        <v>Mciubcqsfvuwz</v>
      </c>
      <c r="E648" s="2" t="s">
        <v>44</v>
      </c>
      <c r="F648" s="2" t="s">
        <v>3</v>
      </c>
      <c r="G648" s="1">
        <v>1</v>
      </c>
      <c r="H648" s="1">
        <v>0</v>
      </c>
      <c r="I648" s="2" t="s">
        <v>1</v>
      </c>
      <c r="J648" s="1">
        <v>1</v>
      </c>
      <c r="K648" s="2" t="s">
        <v>2148</v>
      </c>
      <c r="L648" s="1">
        <v>0</v>
      </c>
      <c r="M648" s="1">
        <v>0</v>
      </c>
      <c r="N648" s="1">
        <v>0</v>
      </c>
    </row>
    <row r="649" spans="1:14">
      <c r="A649" s="1">
        <v>237</v>
      </c>
      <c r="B649" s="1">
        <v>376874</v>
      </c>
      <c r="C649" s="1" t="str">
        <f ca="1">VLOOKUP(B649,'Fichier FI (en entrée)'!B:E,3)</f>
        <v>WUEHMUBNDR</v>
      </c>
      <c r="D649" s="2" t="str">
        <f ca="1">VLOOKUP(B649,'Fichier FI (en entrée)'!B:E,4)</f>
        <v>Cdrllwdwyvotz</v>
      </c>
      <c r="E649" s="2" t="s">
        <v>41</v>
      </c>
      <c r="F649" s="2" t="s">
        <v>3</v>
      </c>
      <c r="G649" s="1">
        <v>1</v>
      </c>
      <c r="H649" s="1">
        <v>0</v>
      </c>
      <c r="I649" s="2" t="s">
        <v>1</v>
      </c>
      <c r="J649" s="1">
        <v>1</v>
      </c>
      <c r="K649" s="2" t="s">
        <v>2148</v>
      </c>
      <c r="L649" s="1">
        <v>0</v>
      </c>
      <c r="M649" s="1">
        <v>0</v>
      </c>
      <c r="N649" s="1">
        <v>0</v>
      </c>
    </row>
    <row r="650" spans="1:14">
      <c r="A650" s="1">
        <v>237</v>
      </c>
      <c r="B650" s="1">
        <v>376909</v>
      </c>
      <c r="C650" s="1" t="str">
        <f ca="1">VLOOKUP(B650,'Fichier FI (en entrée)'!B:E,3)</f>
        <v>XRLYVQBJUL</v>
      </c>
      <c r="D650" s="2" t="str">
        <f ca="1">VLOOKUP(B650,'Fichier FI (en entrée)'!B:E,4)</f>
        <v>Ioyjqqjvbefno</v>
      </c>
      <c r="E650" s="2" t="s">
        <v>19</v>
      </c>
      <c r="F650" s="2" t="s">
        <v>3</v>
      </c>
      <c r="G650" s="1">
        <v>1</v>
      </c>
      <c r="H650" s="1">
        <v>0</v>
      </c>
      <c r="I650" s="2" t="s">
        <v>1</v>
      </c>
      <c r="J650" s="1">
        <v>1</v>
      </c>
      <c r="K650" s="2" t="s">
        <v>2148</v>
      </c>
      <c r="L650" s="1">
        <v>0</v>
      </c>
      <c r="M650" s="1">
        <v>0</v>
      </c>
      <c r="N650" s="1">
        <v>0</v>
      </c>
    </row>
    <row r="651" spans="1:14">
      <c r="A651" s="1">
        <v>237</v>
      </c>
      <c r="B651" s="1">
        <v>376955</v>
      </c>
      <c r="C651" s="1" t="str">
        <f ca="1">VLOOKUP(B651,'Fichier FI (en entrée)'!B:E,3)</f>
        <v>GTCQDDNRUY</v>
      </c>
      <c r="D651" s="2" t="str">
        <f ca="1">VLOOKUP(B651,'Fichier FI (en entrée)'!B:E,4)</f>
        <v>Scxoiclvtzmse</v>
      </c>
      <c r="E651" s="2" t="s">
        <v>19</v>
      </c>
      <c r="F651" s="2" t="s">
        <v>3</v>
      </c>
      <c r="G651" s="1">
        <v>1</v>
      </c>
      <c r="H651" s="1">
        <v>0</v>
      </c>
      <c r="I651" s="2" t="s">
        <v>1</v>
      </c>
      <c r="J651" s="1">
        <v>1</v>
      </c>
      <c r="K651" s="2" t="s">
        <v>2148</v>
      </c>
      <c r="L651" s="1">
        <v>0</v>
      </c>
      <c r="M651" s="1">
        <v>0</v>
      </c>
      <c r="N651" s="1">
        <v>0</v>
      </c>
    </row>
    <row r="652" spans="1:14">
      <c r="A652" s="1">
        <v>237</v>
      </c>
      <c r="B652" s="1">
        <v>377238</v>
      </c>
      <c r="C652" s="1" t="str">
        <f ca="1">VLOOKUP(B652,'Fichier FI (en entrée)'!B:E,3)</f>
        <v>VHQPNFKPRE</v>
      </c>
      <c r="D652" s="2" t="str">
        <f ca="1">VLOOKUP(B652,'Fichier FI (en entrée)'!B:E,4)</f>
        <v>Spznatsuswkpl</v>
      </c>
      <c r="E652" s="2" t="s">
        <v>27</v>
      </c>
      <c r="F652" s="2" t="s">
        <v>3</v>
      </c>
      <c r="G652" s="1">
        <v>1</v>
      </c>
      <c r="H652" s="1">
        <v>0</v>
      </c>
      <c r="I652" s="2" t="s">
        <v>1</v>
      </c>
      <c r="J652" s="1">
        <v>1</v>
      </c>
      <c r="K652" s="2" t="s">
        <v>2148</v>
      </c>
      <c r="L652" s="1">
        <v>0</v>
      </c>
      <c r="M652" s="1">
        <v>0</v>
      </c>
      <c r="N652" s="1">
        <v>0</v>
      </c>
    </row>
    <row r="653" spans="1:14">
      <c r="A653" s="1">
        <v>237</v>
      </c>
      <c r="B653" s="1">
        <v>377286</v>
      </c>
      <c r="C653" s="1" t="str">
        <f ca="1">VLOOKUP(B653,'Fichier FI (en entrée)'!B:E,3)</f>
        <v>JIIADJUHFL</v>
      </c>
      <c r="D653" s="2" t="str">
        <f ca="1">VLOOKUP(B653,'Fichier FI (en entrée)'!B:E,4)</f>
        <v>Duyuwgjbrwpvn</v>
      </c>
      <c r="E653" s="2" t="s">
        <v>27</v>
      </c>
      <c r="F653" s="2" t="s">
        <v>3</v>
      </c>
      <c r="G653" s="1">
        <v>1</v>
      </c>
      <c r="H653" s="1">
        <v>0</v>
      </c>
      <c r="I653" s="2" t="s">
        <v>1</v>
      </c>
      <c r="J653" s="1">
        <v>1</v>
      </c>
      <c r="K653" s="2" t="s">
        <v>2148</v>
      </c>
      <c r="L653" s="1">
        <v>0</v>
      </c>
      <c r="M653" s="1">
        <v>0</v>
      </c>
      <c r="N653" s="1">
        <v>0</v>
      </c>
    </row>
    <row r="654" spans="1:14">
      <c r="A654" s="1">
        <v>237</v>
      </c>
      <c r="B654" s="1">
        <v>377290</v>
      </c>
      <c r="C654" s="1" t="str">
        <f ca="1">VLOOKUP(B654,'Fichier FI (en entrée)'!B:E,3)</f>
        <v>MSIJFYCYFV</v>
      </c>
      <c r="D654" s="2" t="str">
        <f ca="1">VLOOKUP(B654,'Fichier FI (en entrée)'!B:E,4)</f>
        <v>Dgllpczymbrkp</v>
      </c>
      <c r="E654" s="2" t="s">
        <v>27</v>
      </c>
      <c r="F654" s="2" t="s">
        <v>3</v>
      </c>
      <c r="G654" s="1">
        <v>1</v>
      </c>
      <c r="H654" s="1">
        <v>0</v>
      </c>
      <c r="I654" s="2" t="s">
        <v>1</v>
      </c>
      <c r="J654" s="1">
        <v>1</v>
      </c>
      <c r="K654" s="2" t="s">
        <v>2148</v>
      </c>
      <c r="L654" s="1">
        <v>0</v>
      </c>
      <c r="M654" s="1">
        <v>0</v>
      </c>
      <c r="N654" s="1">
        <v>0</v>
      </c>
    </row>
    <row r="655" spans="1:14">
      <c r="A655" s="1">
        <v>237</v>
      </c>
      <c r="B655" s="1">
        <v>377519</v>
      </c>
      <c r="C655" s="1" t="str">
        <f ca="1">VLOOKUP(B655,'Fichier FI (en entrée)'!B:E,3)</f>
        <v>HZEOXLNYZX</v>
      </c>
      <c r="D655" s="2" t="str">
        <f ca="1">VLOOKUP(B655,'Fichier FI (en entrée)'!B:E,4)</f>
        <v>Zpqrgzbweorpj</v>
      </c>
      <c r="E655" s="2" t="s">
        <v>19</v>
      </c>
      <c r="F655" s="2" t="s">
        <v>3</v>
      </c>
      <c r="G655" s="1">
        <v>1</v>
      </c>
      <c r="H655" s="1">
        <v>0</v>
      </c>
      <c r="I655" s="2" t="s">
        <v>1</v>
      </c>
      <c r="J655" s="1">
        <v>1</v>
      </c>
      <c r="K655" s="2" t="s">
        <v>2148</v>
      </c>
      <c r="L655" s="1">
        <v>0</v>
      </c>
      <c r="M655" s="1">
        <v>0</v>
      </c>
      <c r="N655" s="1">
        <v>0</v>
      </c>
    </row>
    <row r="656" spans="1:14">
      <c r="A656" s="1">
        <v>237</v>
      </c>
      <c r="B656" s="1">
        <v>377535</v>
      </c>
      <c r="C656" s="1" t="str">
        <f ca="1">VLOOKUP(B656,'Fichier FI (en entrée)'!B:E,3)</f>
        <v>IECNVKCIMT</v>
      </c>
      <c r="D656" s="2" t="str">
        <f ca="1">VLOOKUP(B656,'Fichier FI (en entrée)'!B:E,4)</f>
        <v>Aqkemkfphgbgt</v>
      </c>
      <c r="E656" s="2" t="s">
        <v>19</v>
      </c>
      <c r="F656" s="2" t="s">
        <v>3</v>
      </c>
      <c r="G656" s="1">
        <v>1</v>
      </c>
      <c r="H656" s="1">
        <v>0</v>
      </c>
      <c r="I656" s="2" t="s">
        <v>1</v>
      </c>
      <c r="J656" s="1">
        <v>1</v>
      </c>
      <c r="K656" s="2" t="s">
        <v>2148</v>
      </c>
      <c r="L656" s="1">
        <v>0</v>
      </c>
      <c r="M656" s="1">
        <v>0</v>
      </c>
      <c r="N656" s="1">
        <v>0</v>
      </c>
    </row>
    <row r="657" spans="1:14">
      <c r="A657" s="1">
        <v>237</v>
      </c>
      <c r="B657" s="1">
        <v>377832</v>
      </c>
      <c r="C657" s="1" t="str">
        <f ca="1">VLOOKUP(B657,'Fichier FI (en entrée)'!B:E,3)</f>
        <v>HUZGSZOBGC</v>
      </c>
      <c r="D657" s="2" t="str">
        <f ca="1">VLOOKUP(B657,'Fichier FI (en entrée)'!B:E,4)</f>
        <v>Lwugpjnomokez</v>
      </c>
      <c r="E657" s="2" t="s">
        <v>19</v>
      </c>
      <c r="F657" s="2" t="s">
        <v>3</v>
      </c>
      <c r="G657" s="1">
        <v>1</v>
      </c>
      <c r="H657" s="1">
        <v>0</v>
      </c>
      <c r="I657" s="2" t="s">
        <v>1</v>
      </c>
      <c r="J657" s="1">
        <v>1</v>
      </c>
      <c r="K657" s="2" t="s">
        <v>2148</v>
      </c>
      <c r="L657" s="1">
        <v>0</v>
      </c>
      <c r="M657" s="1">
        <v>0</v>
      </c>
      <c r="N657" s="1">
        <v>0</v>
      </c>
    </row>
    <row r="658" spans="1:14">
      <c r="A658" s="1">
        <v>237</v>
      </c>
      <c r="B658" s="1">
        <v>378887</v>
      </c>
      <c r="C658" s="1" t="str">
        <f ca="1">VLOOKUP(B658,'Fichier FI (en entrée)'!B:E,3)</f>
        <v>QCOZHANHCJ</v>
      </c>
      <c r="D658" s="2" t="str">
        <f ca="1">VLOOKUP(B658,'Fichier FI (en entrée)'!B:E,4)</f>
        <v>Ryjlytxinlpds</v>
      </c>
      <c r="E658" s="2" t="s">
        <v>18</v>
      </c>
      <c r="F658" s="2" t="s">
        <v>3</v>
      </c>
      <c r="G658" s="1">
        <v>1</v>
      </c>
      <c r="H658" s="1">
        <v>0</v>
      </c>
      <c r="I658" s="2" t="s">
        <v>1</v>
      </c>
      <c r="J658" s="1">
        <v>1</v>
      </c>
      <c r="K658" s="2" t="s">
        <v>2148</v>
      </c>
      <c r="L658" s="1">
        <v>0</v>
      </c>
      <c r="M658" s="1">
        <v>0</v>
      </c>
      <c r="N658" s="1">
        <v>0</v>
      </c>
    </row>
    <row r="659" spans="1:14">
      <c r="A659" s="1">
        <v>237</v>
      </c>
      <c r="B659" s="1">
        <v>382244</v>
      </c>
      <c r="C659" s="1" t="str">
        <f ca="1">VLOOKUP(B659,'Fichier FI (en entrée)'!B:E,3)</f>
        <v>LHLSWEFKML</v>
      </c>
      <c r="D659" s="2" t="str">
        <f ca="1">VLOOKUP(B659,'Fichier FI (en entrée)'!B:E,4)</f>
        <v>Jnltvrbvwjgjd</v>
      </c>
      <c r="E659" s="2" t="s">
        <v>18</v>
      </c>
      <c r="F659" s="2" t="s">
        <v>3</v>
      </c>
      <c r="G659" s="1">
        <v>1</v>
      </c>
      <c r="H659" s="1">
        <v>0</v>
      </c>
      <c r="I659" s="2" t="s">
        <v>1</v>
      </c>
      <c r="J659" s="1">
        <v>1</v>
      </c>
      <c r="K659" s="2" t="s">
        <v>2148</v>
      </c>
      <c r="L659" s="1">
        <v>0</v>
      </c>
      <c r="M659" s="1">
        <v>0</v>
      </c>
      <c r="N659" s="1">
        <v>0</v>
      </c>
    </row>
    <row r="660" spans="1:14">
      <c r="A660" s="1">
        <v>237</v>
      </c>
      <c r="B660" s="1">
        <v>383475</v>
      </c>
      <c r="C660" s="1" t="str">
        <f ca="1">VLOOKUP(B660,'Fichier FI (en entrée)'!B:E,3)</f>
        <v>SIELROIKNK</v>
      </c>
      <c r="D660" s="2" t="str">
        <f ca="1">VLOOKUP(B660,'Fichier FI (en entrée)'!B:E,4)</f>
        <v>Nudfxbrdahgsr</v>
      </c>
      <c r="E660" s="2" t="s">
        <v>33</v>
      </c>
      <c r="F660" s="2" t="s">
        <v>3</v>
      </c>
      <c r="G660" s="1">
        <v>1</v>
      </c>
      <c r="H660" s="1">
        <v>0</v>
      </c>
      <c r="I660" s="2" t="s">
        <v>1</v>
      </c>
      <c r="J660" s="1">
        <v>1</v>
      </c>
      <c r="K660" s="2" t="s">
        <v>2148</v>
      </c>
      <c r="L660" s="1">
        <v>0</v>
      </c>
      <c r="M660" s="1">
        <v>0</v>
      </c>
      <c r="N660" s="1">
        <v>0</v>
      </c>
    </row>
    <row r="661" spans="1:14">
      <c r="A661" s="1">
        <v>237</v>
      </c>
      <c r="B661" s="1">
        <v>384426</v>
      </c>
      <c r="C661" s="1" t="str">
        <f ca="1">VLOOKUP(B661,'Fichier FI (en entrée)'!B:E,3)</f>
        <v>HMEJWBNLXC</v>
      </c>
      <c r="D661" s="2" t="str">
        <f ca="1">VLOOKUP(B661,'Fichier FI (en entrée)'!B:E,4)</f>
        <v>Nhyqjnljkrcne</v>
      </c>
      <c r="E661" s="2" t="s">
        <v>27</v>
      </c>
      <c r="F661" s="2" t="s">
        <v>3</v>
      </c>
      <c r="G661" s="1">
        <v>1</v>
      </c>
      <c r="H661" s="1">
        <v>0</v>
      </c>
      <c r="I661" s="2" t="s">
        <v>1</v>
      </c>
      <c r="J661" s="1">
        <v>1</v>
      </c>
      <c r="K661" s="2" t="s">
        <v>2148</v>
      </c>
      <c r="L661" s="1">
        <v>0</v>
      </c>
      <c r="M661" s="1">
        <v>0</v>
      </c>
      <c r="N661" s="1">
        <v>0</v>
      </c>
    </row>
    <row r="662" spans="1:14">
      <c r="A662" s="1">
        <v>237</v>
      </c>
      <c r="B662" s="1">
        <v>384527</v>
      </c>
      <c r="C662" s="1" t="str">
        <f ca="1">VLOOKUP(B662,'Fichier FI (en entrée)'!B:E,3)</f>
        <v>NRTFVERDXV</v>
      </c>
      <c r="D662" s="2" t="str">
        <f ca="1">VLOOKUP(B662,'Fichier FI (en entrée)'!B:E,4)</f>
        <v>Kesglawcwbjhh</v>
      </c>
      <c r="E662" s="2" t="s">
        <v>18</v>
      </c>
      <c r="F662" s="2" t="s">
        <v>3</v>
      </c>
      <c r="G662" s="1">
        <v>1</v>
      </c>
      <c r="H662" s="1">
        <v>0</v>
      </c>
      <c r="I662" s="2" t="s">
        <v>1</v>
      </c>
      <c r="J662" s="1">
        <v>1</v>
      </c>
      <c r="K662" s="2" t="s">
        <v>2148</v>
      </c>
      <c r="L662" s="1">
        <v>0</v>
      </c>
      <c r="M662" s="1">
        <v>0</v>
      </c>
      <c r="N662" s="1">
        <v>0</v>
      </c>
    </row>
    <row r="663" spans="1:14">
      <c r="A663" s="1">
        <v>237</v>
      </c>
      <c r="B663" s="1">
        <v>390864</v>
      </c>
      <c r="C663" s="1" t="str">
        <f ca="1">VLOOKUP(B663,'Fichier FI (en entrée)'!B:E,3)</f>
        <v>VQUCYREBPL</v>
      </c>
      <c r="D663" s="2" t="str">
        <f ca="1">VLOOKUP(B663,'Fichier FI (en entrée)'!B:E,4)</f>
        <v>Lysjgksdwfyww</v>
      </c>
      <c r="E663" s="2" t="s">
        <v>20</v>
      </c>
      <c r="F663" s="2" t="s">
        <v>3</v>
      </c>
      <c r="G663" s="1">
        <v>1</v>
      </c>
      <c r="H663" s="1">
        <v>0</v>
      </c>
      <c r="I663" s="2" t="s">
        <v>1</v>
      </c>
      <c r="J663" s="1">
        <v>1</v>
      </c>
      <c r="K663" s="2" t="s">
        <v>2148</v>
      </c>
      <c r="L663" s="1">
        <v>0</v>
      </c>
      <c r="M663" s="1">
        <v>0</v>
      </c>
      <c r="N663" s="1">
        <v>0</v>
      </c>
    </row>
    <row r="664" spans="1:14">
      <c r="A664" s="1">
        <v>237</v>
      </c>
      <c r="B664" s="1">
        <v>390931</v>
      </c>
      <c r="C664" s="1" t="str">
        <f ca="1">VLOOKUP(B664,'Fichier FI (en entrée)'!B:E,3)</f>
        <v>ZIOOTAWWAZ</v>
      </c>
      <c r="D664" s="2" t="str">
        <f ca="1">VLOOKUP(B664,'Fichier FI (en entrée)'!B:E,4)</f>
        <v>Ddwphtxhsfrcw</v>
      </c>
      <c r="E664" s="2" t="s">
        <v>20</v>
      </c>
      <c r="F664" s="2" t="s">
        <v>3</v>
      </c>
      <c r="G664" s="1">
        <v>1</v>
      </c>
      <c r="H664" s="1">
        <v>0</v>
      </c>
      <c r="I664" s="2" t="s">
        <v>1</v>
      </c>
      <c r="J664" s="1">
        <v>1</v>
      </c>
      <c r="K664" s="2" t="s">
        <v>2148</v>
      </c>
      <c r="L664" s="1">
        <v>0</v>
      </c>
      <c r="M664" s="1">
        <v>0</v>
      </c>
      <c r="N664" s="1">
        <v>0</v>
      </c>
    </row>
    <row r="665" spans="1:14">
      <c r="A665" s="1">
        <v>237</v>
      </c>
      <c r="B665" s="1">
        <v>393502</v>
      </c>
      <c r="C665" s="1" t="str">
        <f ca="1">VLOOKUP(B665,'Fichier FI (en entrée)'!B:E,3)</f>
        <v>UBYLLORRRF</v>
      </c>
      <c r="D665" s="2" t="str">
        <f ca="1">VLOOKUP(B665,'Fichier FI (en entrée)'!B:E,4)</f>
        <v>Qkwfigltjueyy</v>
      </c>
      <c r="E665" s="2" t="s">
        <v>33</v>
      </c>
      <c r="F665" s="2" t="s">
        <v>3</v>
      </c>
      <c r="G665" s="1">
        <v>1</v>
      </c>
      <c r="H665" s="1">
        <v>0</v>
      </c>
      <c r="I665" s="2" t="s">
        <v>1</v>
      </c>
      <c r="J665" s="1">
        <v>1</v>
      </c>
      <c r="K665" s="2" t="s">
        <v>2148</v>
      </c>
      <c r="L665" s="1">
        <v>0</v>
      </c>
      <c r="M665" s="1">
        <v>0</v>
      </c>
      <c r="N665" s="1">
        <v>0</v>
      </c>
    </row>
    <row r="666" spans="1:14">
      <c r="A666" s="1">
        <v>237</v>
      </c>
      <c r="B666" s="1">
        <v>393617</v>
      </c>
      <c r="C666" s="1" t="str">
        <f ca="1">VLOOKUP(B666,'Fichier FI (en entrée)'!B:E,3)</f>
        <v>XYJZDBKFEN</v>
      </c>
      <c r="D666" s="2" t="str">
        <f ca="1">VLOOKUP(B666,'Fichier FI (en entrée)'!B:E,4)</f>
        <v>Hrohkcguopwkt</v>
      </c>
      <c r="E666" s="2" t="s">
        <v>17</v>
      </c>
      <c r="F666" s="2" t="s">
        <v>3</v>
      </c>
      <c r="G666" s="1">
        <v>1</v>
      </c>
      <c r="H666" s="1">
        <v>0</v>
      </c>
      <c r="I666" s="2" t="s">
        <v>1</v>
      </c>
      <c r="J666" s="1">
        <v>1</v>
      </c>
      <c r="K666" s="2" t="s">
        <v>2148</v>
      </c>
      <c r="L666" s="1">
        <v>0</v>
      </c>
      <c r="M666" s="1">
        <v>0</v>
      </c>
      <c r="N666" s="1">
        <v>0</v>
      </c>
    </row>
    <row r="667" spans="1:14">
      <c r="A667" s="1">
        <v>237</v>
      </c>
      <c r="B667" s="1">
        <v>400066</v>
      </c>
      <c r="C667" s="1" t="str">
        <f ca="1">VLOOKUP(B667,'Fichier FI (en entrée)'!B:E,3)</f>
        <v>GDPZJCKIZD</v>
      </c>
      <c r="D667" s="2" t="str">
        <f ca="1">VLOOKUP(B667,'Fichier FI (en entrée)'!B:E,4)</f>
        <v>Mssmklpztmuje</v>
      </c>
      <c r="E667" s="2" t="s">
        <v>31</v>
      </c>
      <c r="F667" s="2" t="s">
        <v>3</v>
      </c>
      <c r="G667" s="1">
        <v>1</v>
      </c>
      <c r="H667" s="1">
        <v>0</v>
      </c>
      <c r="I667" s="2" t="s">
        <v>1</v>
      </c>
      <c r="J667" s="1">
        <v>1</v>
      </c>
      <c r="K667" s="2" t="s">
        <v>2148</v>
      </c>
      <c r="L667" s="1">
        <v>0</v>
      </c>
      <c r="M667" s="1">
        <v>0</v>
      </c>
      <c r="N667" s="1">
        <v>0</v>
      </c>
    </row>
    <row r="668" spans="1:14">
      <c r="A668" s="1">
        <v>237</v>
      </c>
      <c r="B668" s="1">
        <v>400590</v>
      </c>
      <c r="C668" s="1" t="str">
        <f ca="1">VLOOKUP(B668,'Fichier FI (en entrée)'!B:E,3)</f>
        <v>UKENAUWSHI</v>
      </c>
      <c r="D668" s="2" t="str">
        <f ca="1">VLOOKUP(B668,'Fichier FI (en entrée)'!B:E,4)</f>
        <v>Muoihlqpfyjqk</v>
      </c>
      <c r="E668" s="2" t="s">
        <v>20</v>
      </c>
      <c r="F668" s="2" t="s">
        <v>3</v>
      </c>
      <c r="G668" s="1">
        <v>1</v>
      </c>
      <c r="H668" s="1">
        <v>0</v>
      </c>
      <c r="I668" s="2" t="s">
        <v>1</v>
      </c>
      <c r="J668" s="1">
        <v>1</v>
      </c>
      <c r="K668" s="2" t="s">
        <v>2148</v>
      </c>
      <c r="L668" s="1">
        <v>0</v>
      </c>
      <c r="M668" s="1">
        <v>0</v>
      </c>
      <c r="N668" s="1">
        <v>0</v>
      </c>
    </row>
    <row r="669" spans="1:14">
      <c r="A669" s="1">
        <v>237</v>
      </c>
      <c r="B669" s="1">
        <v>401733</v>
      </c>
      <c r="C669" s="1" t="str">
        <f ca="1">VLOOKUP(B669,'Fichier FI (en entrée)'!B:E,3)</f>
        <v>EBBJAPPQKW</v>
      </c>
      <c r="D669" s="2" t="str">
        <f ca="1">VLOOKUP(B669,'Fichier FI (en entrée)'!B:E,4)</f>
        <v>Skvzhwaxchval</v>
      </c>
      <c r="E669" s="2" t="s">
        <v>17</v>
      </c>
      <c r="F669" s="2" t="s">
        <v>3</v>
      </c>
      <c r="G669" s="1">
        <v>1</v>
      </c>
      <c r="H669" s="1">
        <v>0</v>
      </c>
      <c r="I669" s="2" t="s">
        <v>1</v>
      </c>
      <c r="J669" s="1">
        <v>1</v>
      </c>
      <c r="K669" s="2" t="s">
        <v>2148</v>
      </c>
      <c r="L669" s="1">
        <v>0</v>
      </c>
      <c r="M669" s="1">
        <v>0</v>
      </c>
      <c r="N669" s="1">
        <v>0</v>
      </c>
    </row>
    <row r="670" spans="1:14">
      <c r="A670" s="1">
        <v>237</v>
      </c>
      <c r="B670" s="1">
        <v>403969</v>
      </c>
      <c r="C670" s="1" t="str">
        <f ca="1">VLOOKUP(B670,'Fichier FI (en entrée)'!B:E,3)</f>
        <v>JIGJNMRLYZ</v>
      </c>
      <c r="D670" s="2" t="str">
        <f ca="1">VLOOKUP(B670,'Fichier FI (en entrée)'!B:E,4)</f>
        <v>Xgbnjjtqkgkhi</v>
      </c>
      <c r="E670" s="2" t="s">
        <v>27</v>
      </c>
      <c r="F670" s="2" t="s">
        <v>3</v>
      </c>
      <c r="G670" s="1">
        <v>1</v>
      </c>
      <c r="H670" s="1">
        <v>0</v>
      </c>
      <c r="I670" s="2" t="s">
        <v>1</v>
      </c>
      <c r="J670" s="1">
        <v>1</v>
      </c>
      <c r="K670" s="2" t="s">
        <v>2148</v>
      </c>
      <c r="L670" s="1">
        <v>0</v>
      </c>
      <c r="M670" s="1">
        <v>0</v>
      </c>
      <c r="N670" s="1">
        <v>0</v>
      </c>
    </row>
    <row r="671" spans="1:14">
      <c r="A671" s="1">
        <v>237</v>
      </c>
      <c r="B671" s="1">
        <v>403988</v>
      </c>
      <c r="C671" s="1" t="str">
        <f ca="1">VLOOKUP(B671,'Fichier FI (en entrée)'!B:E,3)</f>
        <v>ALLLWKBBMR</v>
      </c>
      <c r="D671" s="2" t="str">
        <f ca="1">VLOOKUP(B671,'Fichier FI (en entrée)'!B:E,4)</f>
        <v>Dpsnifwxaucrq</v>
      </c>
      <c r="E671" s="2" t="s">
        <v>18</v>
      </c>
      <c r="F671" s="2" t="s">
        <v>3</v>
      </c>
      <c r="G671" s="1">
        <v>1</v>
      </c>
      <c r="H671" s="1">
        <v>0</v>
      </c>
      <c r="I671" s="2" t="s">
        <v>1</v>
      </c>
      <c r="J671" s="1">
        <v>1</v>
      </c>
      <c r="K671" s="2" t="s">
        <v>2148</v>
      </c>
      <c r="L671" s="1">
        <v>0</v>
      </c>
      <c r="M671" s="1">
        <v>0</v>
      </c>
      <c r="N671" s="1">
        <v>0</v>
      </c>
    </row>
    <row r="672" spans="1:14">
      <c r="A672" s="1">
        <v>237</v>
      </c>
      <c r="B672" s="1">
        <v>404015</v>
      </c>
      <c r="C672" s="1" t="str">
        <f ca="1">VLOOKUP(B672,'Fichier FI (en entrée)'!B:E,3)</f>
        <v>ABWDVQFTAY</v>
      </c>
      <c r="D672" s="2" t="str">
        <f ca="1">VLOOKUP(B672,'Fichier FI (en entrée)'!B:E,4)</f>
        <v>Kljslvahemdrn</v>
      </c>
      <c r="E672" s="2" t="s">
        <v>18</v>
      </c>
      <c r="F672" s="2" t="s">
        <v>3</v>
      </c>
      <c r="G672" s="1">
        <v>1</v>
      </c>
      <c r="H672" s="1">
        <v>0</v>
      </c>
      <c r="I672" s="2" t="s">
        <v>1</v>
      </c>
      <c r="J672" s="1">
        <v>1</v>
      </c>
      <c r="K672" s="2" t="s">
        <v>2148</v>
      </c>
      <c r="L672" s="1">
        <v>0</v>
      </c>
      <c r="M672" s="1">
        <v>0</v>
      </c>
      <c r="N672" s="1">
        <v>0</v>
      </c>
    </row>
    <row r="673" spans="1:14">
      <c r="A673" s="1">
        <v>237</v>
      </c>
      <c r="B673" s="1">
        <v>404067</v>
      </c>
      <c r="C673" s="1" t="str">
        <f ca="1">VLOOKUP(B673,'Fichier FI (en entrée)'!B:E,3)</f>
        <v>BGIHNAHLHI</v>
      </c>
      <c r="D673" s="2" t="str">
        <f ca="1">VLOOKUP(B673,'Fichier FI (en entrée)'!B:E,4)</f>
        <v>Qaklsirtxbcow</v>
      </c>
      <c r="E673" s="2" t="s">
        <v>27</v>
      </c>
      <c r="F673" s="2" t="s">
        <v>3</v>
      </c>
      <c r="G673" s="1">
        <v>1</v>
      </c>
      <c r="H673" s="1">
        <v>0</v>
      </c>
      <c r="I673" s="2" t="s">
        <v>1</v>
      </c>
      <c r="J673" s="1">
        <v>1</v>
      </c>
      <c r="K673" s="2" t="s">
        <v>2148</v>
      </c>
      <c r="L673" s="1">
        <v>0</v>
      </c>
      <c r="M673" s="1">
        <v>0</v>
      </c>
      <c r="N673" s="1">
        <v>0</v>
      </c>
    </row>
    <row r="674" spans="1:14">
      <c r="A674" s="1">
        <v>237</v>
      </c>
      <c r="B674" s="1">
        <v>404070</v>
      </c>
      <c r="C674" s="1" t="str">
        <f ca="1">VLOOKUP(B674,'Fichier FI (en entrée)'!B:E,3)</f>
        <v>GSVVFGFSAH</v>
      </c>
      <c r="D674" s="2" t="str">
        <f ca="1">VLOOKUP(B674,'Fichier FI (en entrée)'!B:E,4)</f>
        <v>Sbqyzahbdcwsr</v>
      </c>
      <c r="E674" s="2" t="s">
        <v>27</v>
      </c>
      <c r="F674" s="2" t="s">
        <v>3</v>
      </c>
      <c r="G674" s="1">
        <v>1</v>
      </c>
      <c r="H674" s="1">
        <v>0</v>
      </c>
      <c r="I674" s="2" t="s">
        <v>1</v>
      </c>
      <c r="J674" s="1">
        <v>1</v>
      </c>
      <c r="K674" s="2" t="s">
        <v>2148</v>
      </c>
      <c r="L674" s="1">
        <v>0</v>
      </c>
      <c r="M674" s="1">
        <v>0</v>
      </c>
      <c r="N674" s="1">
        <v>0</v>
      </c>
    </row>
    <row r="675" spans="1:14">
      <c r="A675" s="1">
        <v>237</v>
      </c>
      <c r="B675" s="1">
        <v>404097</v>
      </c>
      <c r="C675" s="1" t="str">
        <f ca="1">VLOOKUP(B675,'Fichier FI (en entrée)'!B:E,3)</f>
        <v>SFPIFDFELI</v>
      </c>
      <c r="D675" s="2" t="str">
        <f ca="1">VLOOKUP(B675,'Fichier FI (en entrée)'!B:E,4)</f>
        <v>Plauzdjgowyds</v>
      </c>
      <c r="E675" s="2" t="s">
        <v>18</v>
      </c>
      <c r="F675" s="2" t="s">
        <v>3</v>
      </c>
      <c r="G675" s="1">
        <v>1</v>
      </c>
      <c r="H675" s="1">
        <v>0</v>
      </c>
      <c r="I675" s="2" t="s">
        <v>1</v>
      </c>
      <c r="J675" s="1">
        <v>1</v>
      </c>
      <c r="K675" s="2" t="s">
        <v>2148</v>
      </c>
      <c r="L675" s="1">
        <v>0</v>
      </c>
      <c r="M675" s="1">
        <v>0</v>
      </c>
      <c r="N675" s="1">
        <v>0</v>
      </c>
    </row>
    <row r="676" spans="1:14">
      <c r="A676" s="1">
        <v>237</v>
      </c>
      <c r="B676" s="1">
        <v>404139</v>
      </c>
      <c r="C676" s="1" t="str">
        <f ca="1">VLOOKUP(B676,'Fichier FI (en entrée)'!B:E,3)</f>
        <v>GWTQORLXMC</v>
      </c>
      <c r="D676" s="2" t="str">
        <f ca="1">VLOOKUP(B676,'Fichier FI (en entrée)'!B:E,4)</f>
        <v>Aqnptnmrdxqwa</v>
      </c>
      <c r="E676" s="2" t="s">
        <v>27</v>
      </c>
      <c r="F676" s="2" t="s">
        <v>3</v>
      </c>
      <c r="G676" s="1">
        <v>1</v>
      </c>
      <c r="H676" s="1">
        <v>0</v>
      </c>
      <c r="I676" s="2" t="s">
        <v>1</v>
      </c>
      <c r="J676" s="1">
        <v>1</v>
      </c>
      <c r="K676" s="2" t="s">
        <v>2148</v>
      </c>
      <c r="L676" s="1">
        <v>0</v>
      </c>
      <c r="M676" s="1">
        <v>0</v>
      </c>
      <c r="N676" s="1">
        <v>0</v>
      </c>
    </row>
    <row r="677" spans="1:14">
      <c r="A677" s="1">
        <v>237</v>
      </c>
      <c r="B677" s="1">
        <v>404146</v>
      </c>
      <c r="C677" s="1" t="str">
        <f ca="1">VLOOKUP(B677,'Fichier FI (en entrée)'!B:E,3)</f>
        <v>BZHMTHWPSP</v>
      </c>
      <c r="D677" s="2" t="str">
        <f ca="1">VLOOKUP(B677,'Fichier FI (en entrée)'!B:E,4)</f>
        <v>Sbzpfifqlhlap</v>
      </c>
      <c r="E677" s="2" t="s">
        <v>18</v>
      </c>
      <c r="F677" s="2" t="s">
        <v>3</v>
      </c>
      <c r="G677" s="1">
        <v>1</v>
      </c>
      <c r="H677" s="1">
        <v>0</v>
      </c>
      <c r="I677" s="2" t="s">
        <v>1</v>
      </c>
      <c r="J677" s="1">
        <v>1</v>
      </c>
      <c r="K677" s="2" t="s">
        <v>2148</v>
      </c>
      <c r="L677" s="1">
        <v>0</v>
      </c>
      <c r="M677" s="1">
        <v>0</v>
      </c>
      <c r="N677" s="1">
        <v>0</v>
      </c>
    </row>
    <row r="678" spans="1:14">
      <c r="A678" s="1">
        <v>237</v>
      </c>
      <c r="B678" s="1">
        <v>404174</v>
      </c>
      <c r="C678" s="1" t="str">
        <f ca="1">VLOOKUP(B678,'Fichier FI (en entrée)'!B:E,3)</f>
        <v>SCCQZRTLDW</v>
      </c>
      <c r="D678" s="2" t="str">
        <f ca="1">VLOOKUP(B678,'Fichier FI (en entrée)'!B:E,4)</f>
        <v>Gaztnapcdsetx</v>
      </c>
      <c r="E678" s="2" t="s">
        <v>18</v>
      </c>
      <c r="F678" s="2" t="s">
        <v>3</v>
      </c>
      <c r="G678" s="1">
        <v>1</v>
      </c>
      <c r="H678" s="1">
        <v>0</v>
      </c>
      <c r="I678" s="2" t="s">
        <v>1</v>
      </c>
      <c r="J678" s="1">
        <v>1</v>
      </c>
      <c r="K678" s="2" t="s">
        <v>2148</v>
      </c>
      <c r="L678" s="1">
        <v>0</v>
      </c>
      <c r="M678" s="1">
        <v>0</v>
      </c>
      <c r="N678" s="1">
        <v>0</v>
      </c>
    </row>
    <row r="679" spans="1:14">
      <c r="A679" s="1">
        <v>237</v>
      </c>
      <c r="B679" s="1">
        <v>404214</v>
      </c>
      <c r="C679" s="1" t="str">
        <f ca="1">VLOOKUP(B679,'Fichier FI (en entrée)'!B:E,3)</f>
        <v>GDKDUIMMBU</v>
      </c>
      <c r="D679" s="2" t="str">
        <f ca="1">VLOOKUP(B679,'Fichier FI (en entrée)'!B:E,4)</f>
        <v>Lkyrtgatapsds</v>
      </c>
      <c r="E679" s="2" t="s">
        <v>27</v>
      </c>
      <c r="F679" s="2" t="s">
        <v>3</v>
      </c>
      <c r="G679" s="1">
        <v>1</v>
      </c>
      <c r="H679" s="1">
        <v>0</v>
      </c>
      <c r="I679" s="2" t="s">
        <v>1</v>
      </c>
      <c r="J679" s="1">
        <v>1</v>
      </c>
      <c r="K679" s="2" t="s">
        <v>2148</v>
      </c>
      <c r="L679" s="1">
        <v>0</v>
      </c>
      <c r="M679" s="1">
        <v>0</v>
      </c>
      <c r="N679" s="1">
        <v>0</v>
      </c>
    </row>
    <row r="680" spans="1:14">
      <c r="A680" s="1">
        <v>237</v>
      </c>
      <c r="B680" s="1">
        <v>405389</v>
      </c>
      <c r="C680" s="1" t="str">
        <f ca="1">VLOOKUP(B680,'Fichier FI (en entrée)'!B:E,3)</f>
        <v>UUBGALJNWK</v>
      </c>
      <c r="D680" s="2" t="str">
        <f ca="1">VLOOKUP(B680,'Fichier FI (en entrée)'!B:E,4)</f>
        <v>Mtkfcjwtgsnhl</v>
      </c>
      <c r="E680" s="2" t="s">
        <v>19</v>
      </c>
      <c r="F680" s="2" t="s">
        <v>3</v>
      </c>
      <c r="G680" s="1">
        <v>1</v>
      </c>
      <c r="H680" s="1">
        <v>0</v>
      </c>
      <c r="I680" s="2" t="s">
        <v>1</v>
      </c>
      <c r="J680" s="1">
        <v>1</v>
      </c>
      <c r="K680" s="2" t="s">
        <v>2148</v>
      </c>
      <c r="L680" s="1">
        <v>0</v>
      </c>
      <c r="M680" s="1">
        <v>0</v>
      </c>
      <c r="N680" s="1">
        <v>0</v>
      </c>
    </row>
    <row r="681" spans="1:14">
      <c r="A681" s="1">
        <v>237</v>
      </c>
      <c r="B681" s="1">
        <v>405390</v>
      </c>
      <c r="C681" s="1" t="str">
        <f ca="1">VLOOKUP(B681,'Fichier FI (en entrée)'!B:E,3)</f>
        <v>YTZSFILLFV</v>
      </c>
      <c r="D681" s="2" t="str">
        <f ca="1">VLOOKUP(B681,'Fichier FI (en entrée)'!B:E,4)</f>
        <v>Jgytgfvtgmxod</v>
      </c>
      <c r="E681" s="2" t="s">
        <v>19</v>
      </c>
      <c r="F681" s="2" t="s">
        <v>3</v>
      </c>
      <c r="G681" s="1">
        <v>1</v>
      </c>
      <c r="H681" s="1">
        <v>0</v>
      </c>
      <c r="I681" s="2" t="s">
        <v>1</v>
      </c>
      <c r="J681" s="1">
        <v>1</v>
      </c>
      <c r="K681" s="2" t="s">
        <v>2148</v>
      </c>
      <c r="L681" s="1">
        <v>0</v>
      </c>
      <c r="M681" s="1">
        <v>0</v>
      </c>
      <c r="N681" s="1">
        <v>0</v>
      </c>
    </row>
    <row r="682" spans="1:14">
      <c r="A682" s="1">
        <v>237</v>
      </c>
      <c r="B682" s="1">
        <v>405449</v>
      </c>
      <c r="C682" s="1" t="str">
        <f ca="1">VLOOKUP(B682,'Fichier FI (en entrée)'!B:E,3)</f>
        <v>IMGYRPXYXZ</v>
      </c>
      <c r="D682" s="2" t="str">
        <f ca="1">VLOOKUP(B682,'Fichier FI (en entrée)'!B:E,4)</f>
        <v>Kpopdglhakjur</v>
      </c>
      <c r="E682" s="2" t="s">
        <v>19</v>
      </c>
      <c r="F682" s="2" t="s">
        <v>3</v>
      </c>
      <c r="G682" s="1">
        <v>1</v>
      </c>
      <c r="H682" s="1">
        <v>0</v>
      </c>
      <c r="I682" s="2" t="s">
        <v>1</v>
      </c>
      <c r="J682" s="1">
        <v>1</v>
      </c>
      <c r="K682" s="2" t="s">
        <v>2148</v>
      </c>
      <c r="L682" s="1">
        <v>0</v>
      </c>
      <c r="M682" s="1">
        <v>0</v>
      </c>
      <c r="N682" s="1">
        <v>0</v>
      </c>
    </row>
    <row r="683" spans="1:14">
      <c r="A683" s="1">
        <v>237</v>
      </c>
      <c r="B683" s="1">
        <v>405474</v>
      </c>
      <c r="C683" s="1" t="str">
        <f ca="1">VLOOKUP(B683,'Fichier FI (en entrée)'!B:E,3)</f>
        <v>XLPLNWXZMP</v>
      </c>
      <c r="D683" s="2" t="str">
        <f ca="1">VLOOKUP(B683,'Fichier FI (en entrée)'!B:E,4)</f>
        <v>Zhiceewyrebjf</v>
      </c>
      <c r="E683" s="2" t="s">
        <v>19</v>
      </c>
      <c r="F683" s="2" t="s">
        <v>3</v>
      </c>
      <c r="G683" s="1">
        <v>1</v>
      </c>
      <c r="H683" s="1">
        <v>0</v>
      </c>
      <c r="I683" s="2" t="s">
        <v>1</v>
      </c>
      <c r="J683" s="1">
        <v>1</v>
      </c>
      <c r="K683" s="2" t="s">
        <v>2148</v>
      </c>
      <c r="L683" s="1">
        <v>0</v>
      </c>
      <c r="M683" s="1">
        <v>0</v>
      </c>
      <c r="N683" s="1">
        <v>0</v>
      </c>
    </row>
    <row r="684" spans="1:14">
      <c r="A684" s="1">
        <v>237</v>
      </c>
      <c r="B684" s="1">
        <v>407278</v>
      </c>
      <c r="C684" s="1" t="str">
        <f ca="1">VLOOKUP(B684,'Fichier FI (en entrée)'!B:E,3)</f>
        <v>UUHIHOLOOX</v>
      </c>
      <c r="D684" s="2" t="str">
        <f ca="1">VLOOKUP(B684,'Fichier FI (en entrée)'!B:E,4)</f>
        <v>Dezwrzdwkbbfa</v>
      </c>
      <c r="E684" s="2" t="s">
        <v>27</v>
      </c>
      <c r="F684" s="2" t="s">
        <v>3</v>
      </c>
      <c r="G684" s="1">
        <v>1</v>
      </c>
      <c r="H684" s="1">
        <v>0</v>
      </c>
      <c r="I684" s="2" t="s">
        <v>1</v>
      </c>
      <c r="J684" s="1">
        <v>1</v>
      </c>
      <c r="K684" s="2" t="s">
        <v>2148</v>
      </c>
      <c r="L684" s="1">
        <v>0</v>
      </c>
      <c r="M684" s="1">
        <v>0</v>
      </c>
      <c r="N684" s="1">
        <v>0</v>
      </c>
    </row>
    <row r="685" spans="1:14">
      <c r="A685" s="1">
        <v>237</v>
      </c>
      <c r="B685" s="1">
        <v>407309</v>
      </c>
      <c r="C685" s="1" t="str">
        <f ca="1">VLOOKUP(B685,'Fichier FI (en entrée)'!B:E,3)</f>
        <v>RWEYGNJKCG</v>
      </c>
      <c r="D685" s="2" t="str">
        <f ca="1">VLOOKUP(B685,'Fichier FI (en entrée)'!B:E,4)</f>
        <v>Mlwrgmkodesdo</v>
      </c>
      <c r="E685" s="2" t="s">
        <v>19</v>
      </c>
      <c r="F685" s="2" t="s">
        <v>3</v>
      </c>
      <c r="G685" s="1">
        <v>1</v>
      </c>
      <c r="H685" s="1">
        <v>0</v>
      </c>
      <c r="I685" s="2" t="s">
        <v>1</v>
      </c>
      <c r="J685" s="1">
        <v>1</v>
      </c>
      <c r="K685" s="2" t="s">
        <v>2148</v>
      </c>
      <c r="L685" s="1">
        <v>0</v>
      </c>
      <c r="M685" s="1">
        <v>0</v>
      </c>
      <c r="N685" s="1">
        <v>0</v>
      </c>
    </row>
    <row r="686" spans="1:14">
      <c r="A686" s="1">
        <v>237</v>
      </c>
      <c r="B686" s="1">
        <v>407420</v>
      </c>
      <c r="C686" s="1" t="str">
        <f ca="1">VLOOKUP(B686,'Fichier FI (en entrée)'!B:E,3)</f>
        <v>EVNBGFBCYM</v>
      </c>
      <c r="D686" s="2" t="str">
        <f ca="1">VLOOKUP(B686,'Fichier FI (en entrée)'!B:E,4)</f>
        <v>Uspjecnodhtii</v>
      </c>
      <c r="E686" s="2" t="s">
        <v>18</v>
      </c>
      <c r="F686" s="2" t="s">
        <v>3</v>
      </c>
      <c r="G686" s="1">
        <v>1</v>
      </c>
      <c r="H686" s="1">
        <v>0</v>
      </c>
      <c r="I686" s="2" t="s">
        <v>1</v>
      </c>
      <c r="J686" s="1">
        <v>1</v>
      </c>
      <c r="K686" s="2" t="s">
        <v>2148</v>
      </c>
      <c r="L686" s="1">
        <v>0</v>
      </c>
      <c r="M686" s="1">
        <v>0</v>
      </c>
      <c r="N686" s="1">
        <v>0</v>
      </c>
    </row>
    <row r="687" spans="1:14">
      <c r="A687" s="1">
        <v>237</v>
      </c>
      <c r="B687" s="1">
        <v>410286</v>
      </c>
      <c r="C687" s="1" t="str">
        <f ca="1">VLOOKUP(B687,'Fichier FI (en entrée)'!B:E,3)</f>
        <v>NGHZPMTOJL</v>
      </c>
      <c r="D687" s="2" t="str">
        <f ca="1">VLOOKUP(B687,'Fichier FI (en entrée)'!B:E,4)</f>
        <v>Yofbcgbufyqnl</v>
      </c>
      <c r="E687" s="2" t="s">
        <v>18</v>
      </c>
      <c r="F687" s="2" t="s">
        <v>3</v>
      </c>
      <c r="G687" s="1">
        <v>1</v>
      </c>
      <c r="H687" s="1">
        <v>0</v>
      </c>
      <c r="I687" s="2" t="s">
        <v>1</v>
      </c>
      <c r="J687" s="1">
        <v>1</v>
      </c>
      <c r="K687" s="2" t="s">
        <v>2148</v>
      </c>
      <c r="L687" s="1">
        <v>0</v>
      </c>
      <c r="M687" s="1">
        <v>0</v>
      </c>
      <c r="N687" s="1">
        <v>0</v>
      </c>
    </row>
    <row r="688" spans="1:14">
      <c r="A688" s="1">
        <v>237</v>
      </c>
      <c r="B688" s="1">
        <v>410452</v>
      </c>
      <c r="C688" s="1" t="str">
        <f ca="1">VLOOKUP(B688,'Fichier FI (en entrée)'!B:E,3)</f>
        <v>QHKLREJESS</v>
      </c>
      <c r="D688" s="2" t="str">
        <f ca="1">VLOOKUP(B688,'Fichier FI (en entrée)'!B:E,4)</f>
        <v>Nqpopgfivzatk</v>
      </c>
      <c r="E688" s="2" t="s">
        <v>27</v>
      </c>
      <c r="F688" s="2" t="s">
        <v>3</v>
      </c>
      <c r="G688" s="1">
        <v>1</v>
      </c>
      <c r="H688" s="1">
        <v>0</v>
      </c>
      <c r="I688" s="2" t="s">
        <v>1</v>
      </c>
      <c r="J688" s="1">
        <v>1</v>
      </c>
      <c r="K688" s="2" t="s">
        <v>2148</v>
      </c>
      <c r="L688" s="1">
        <v>0</v>
      </c>
      <c r="M688" s="1">
        <v>0</v>
      </c>
      <c r="N688" s="1">
        <v>0</v>
      </c>
    </row>
    <row r="689" spans="1:14">
      <c r="A689" s="1">
        <v>237</v>
      </c>
      <c r="B689" s="1">
        <v>410516</v>
      </c>
      <c r="C689" s="1" t="str">
        <f ca="1">VLOOKUP(B689,'Fichier FI (en entrée)'!B:E,3)</f>
        <v>KPWBZOKKGR</v>
      </c>
      <c r="D689" s="2" t="str">
        <f ca="1">VLOOKUP(B689,'Fichier FI (en entrée)'!B:E,4)</f>
        <v>Hndkbeeaipqls</v>
      </c>
      <c r="E689" s="2" t="s">
        <v>31</v>
      </c>
      <c r="F689" s="2" t="s">
        <v>3</v>
      </c>
      <c r="G689" s="1">
        <v>1</v>
      </c>
      <c r="H689" s="1">
        <v>0</v>
      </c>
      <c r="I689" s="2" t="s">
        <v>1</v>
      </c>
      <c r="J689" s="1">
        <v>1</v>
      </c>
      <c r="K689" s="2" t="s">
        <v>2148</v>
      </c>
      <c r="L689" s="1">
        <v>0</v>
      </c>
      <c r="M689" s="1">
        <v>0</v>
      </c>
      <c r="N689" s="1">
        <v>0</v>
      </c>
    </row>
    <row r="690" spans="1:14">
      <c r="A690" s="1">
        <v>237</v>
      </c>
      <c r="B690" s="1">
        <v>410779</v>
      </c>
      <c r="C690" s="1" t="str">
        <f ca="1">VLOOKUP(B690,'Fichier FI (en entrée)'!B:E,3)</f>
        <v>UGSDMPTZPA</v>
      </c>
      <c r="D690" s="2" t="str">
        <f ca="1">VLOOKUP(B690,'Fichier FI (en entrée)'!B:E,4)</f>
        <v>Ulpurbqjcoiau</v>
      </c>
      <c r="E690" s="2" t="s">
        <v>14</v>
      </c>
      <c r="F690" s="2" t="s">
        <v>3</v>
      </c>
      <c r="G690" s="1">
        <v>1</v>
      </c>
      <c r="H690" s="1">
        <v>0</v>
      </c>
      <c r="I690" s="2" t="s">
        <v>1</v>
      </c>
      <c r="J690" s="1">
        <v>1</v>
      </c>
      <c r="K690" s="2" t="s">
        <v>2148</v>
      </c>
      <c r="L690" s="1">
        <v>0</v>
      </c>
      <c r="M690" s="1">
        <v>0</v>
      </c>
      <c r="N690" s="1">
        <v>0</v>
      </c>
    </row>
    <row r="691" spans="1:14">
      <c r="A691" s="1">
        <v>237</v>
      </c>
      <c r="B691" s="1">
        <v>411465</v>
      </c>
      <c r="C691" s="1" t="str">
        <f ca="1">VLOOKUP(B691,'Fichier FI (en entrée)'!B:E,3)</f>
        <v>RLKMXMXJUI</v>
      </c>
      <c r="D691" s="2" t="str">
        <f ca="1">VLOOKUP(B691,'Fichier FI (en entrée)'!B:E,4)</f>
        <v>Sjwppaavkqdyv</v>
      </c>
      <c r="E691" s="2" t="s">
        <v>20</v>
      </c>
      <c r="F691" s="2" t="s">
        <v>3</v>
      </c>
      <c r="G691" s="1">
        <v>1</v>
      </c>
      <c r="H691" s="1">
        <v>0</v>
      </c>
      <c r="I691" s="2" t="s">
        <v>1</v>
      </c>
      <c r="J691" s="1">
        <v>1</v>
      </c>
      <c r="K691" s="2" t="s">
        <v>2148</v>
      </c>
      <c r="L691" s="1">
        <v>0</v>
      </c>
      <c r="M691" s="1">
        <v>0</v>
      </c>
      <c r="N691" s="1">
        <v>0</v>
      </c>
    </row>
    <row r="692" spans="1:14">
      <c r="A692" s="1">
        <v>237</v>
      </c>
      <c r="B692" s="1">
        <v>411512</v>
      </c>
      <c r="C692" s="1" t="str">
        <f ca="1">VLOOKUP(B692,'Fichier FI (en entrée)'!B:E,3)</f>
        <v>ZVAPURXYZA</v>
      </c>
      <c r="D692" s="2" t="str">
        <f ca="1">VLOOKUP(B692,'Fichier FI (en entrée)'!B:E,4)</f>
        <v>Lobnlzfqqakmh</v>
      </c>
      <c r="E692" s="2" t="s">
        <v>17</v>
      </c>
      <c r="F692" s="2" t="s">
        <v>3</v>
      </c>
      <c r="G692" s="1">
        <v>1</v>
      </c>
      <c r="H692" s="1">
        <v>0</v>
      </c>
      <c r="I692" s="2" t="s">
        <v>1</v>
      </c>
      <c r="J692" s="1">
        <v>1</v>
      </c>
      <c r="K692" s="2" t="s">
        <v>2148</v>
      </c>
      <c r="L692" s="1">
        <v>0</v>
      </c>
      <c r="M692" s="1">
        <v>0</v>
      </c>
      <c r="N692" s="1">
        <v>0</v>
      </c>
    </row>
    <row r="693" spans="1:14">
      <c r="A693" s="1">
        <v>237</v>
      </c>
      <c r="B693" s="1">
        <v>411566</v>
      </c>
      <c r="C693" s="1" t="str">
        <f ca="1">VLOOKUP(B693,'Fichier FI (en entrée)'!B:E,3)</f>
        <v>UPSYYTQITH</v>
      </c>
      <c r="D693" s="2" t="str">
        <f ca="1">VLOOKUP(B693,'Fichier FI (en entrée)'!B:E,4)</f>
        <v>Oyonkktqkdtwe</v>
      </c>
      <c r="E693" s="2" t="s">
        <v>20</v>
      </c>
      <c r="F693" s="2" t="s">
        <v>3</v>
      </c>
      <c r="G693" s="1">
        <v>1</v>
      </c>
      <c r="H693" s="1">
        <v>0</v>
      </c>
      <c r="I693" s="2" t="s">
        <v>1</v>
      </c>
      <c r="J693" s="1">
        <v>1</v>
      </c>
      <c r="K693" s="2" t="s">
        <v>2148</v>
      </c>
      <c r="L693" s="1">
        <v>0</v>
      </c>
      <c r="M693" s="1">
        <v>0</v>
      </c>
      <c r="N693" s="1">
        <v>0</v>
      </c>
    </row>
    <row r="694" spans="1:14">
      <c r="A694" s="1">
        <v>237</v>
      </c>
      <c r="B694" s="1">
        <v>411585</v>
      </c>
      <c r="C694" s="1" t="str">
        <f ca="1">VLOOKUP(B694,'Fichier FI (en entrée)'!B:E,3)</f>
        <v>FRZJRJXPIH</v>
      </c>
      <c r="D694" s="2" t="str">
        <f ca="1">VLOOKUP(B694,'Fichier FI (en entrée)'!B:E,4)</f>
        <v>Aapnkeowbiowx</v>
      </c>
      <c r="E694" s="2" t="s">
        <v>20</v>
      </c>
      <c r="F694" s="2" t="s">
        <v>3</v>
      </c>
      <c r="G694" s="1">
        <v>1</v>
      </c>
      <c r="H694" s="1">
        <v>0</v>
      </c>
      <c r="I694" s="2" t="s">
        <v>1</v>
      </c>
      <c r="J694" s="1">
        <v>1</v>
      </c>
      <c r="K694" s="2" t="s">
        <v>2148</v>
      </c>
      <c r="L694" s="1">
        <v>0</v>
      </c>
      <c r="M694" s="1">
        <v>0</v>
      </c>
      <c r="N694" s="1">
        <v>0</v>
      </c>
    </row>
    <row r="695" spans="1:14">
      <c r="A695" s="1">
        <v>237</v>
      </c>
      <c r="B695" s="1">
        <v>411866</v>
      </c>
      <c r="C695" s="1" t="str">
        <f ca="1">VLOOKUP(B695,'Fichier FI (en entrée)'!B:E,3)</f>
        <v>RUXSAUJCLE</v>
      </c>
      <c r="D695" s="2" t="str">
        <f ca="1">VLOOKUP(B695,'Fichier FI (en entrée)'!B:E,4)</f>
        <v>Nwvhowoolavzm</v>
      </c>
      <c r="E695" s="2" t="s">
        <v>14</v>
      </c>
      <c r="F695" s="2" t="s">
        <v>3</v>
      </c>
      <c r="G695" s="1">
        <v>1</v>
      </c>
      <c r="H695" s="1">
        <v>0</v>
      </c>
      <c r="I695" s="2" t="s">
        <v>1</v>
      </c>
      <c r="J695" s="1">
        <v>1</v>
      </c>
      <c r="K695" s="2" t="s">
        <v>2148</v>
      </c>
      <c r="L695" s="1">
        <v>0</v>
      </c>
      <c r="M695" s="1">
        <v>0</v>
      </c>
      <c r="N695" s="1">
        <v>0</v>
      </c>
    </row>
    <row r="696" spans="1:14">
      <c r="A696" s="1">
        <v>237</v>
      </c>
      <c r="B696" s="1">
        <v>411867</v>
      </c>
      <c r="C696" s="1" t="str">
        <f ca="1">VLOOKUP(B696,'Fichier FI (en entrée)'!B:E,3)</f>
        <v>LEWSULDFSZ</v>
      </c>
      <c r="D696" s="2" t="str">
        <f ca="1">VLOOKUP(B696,'Fichier FI (en entrée)'!B:E,4)</f>
        <v>Salfxiffjazux</v>
      </c>
      <c r="E696" s="2" t="s">
        <v>31</v>
      </c>
      <c r="F696" s="2" t="s">
        <v>3</v>
      </c>
      <c r="G696" s="1">
        <v>1</v>
      </c>
      <c r="H696" s="1">
        <v>0</v>
      </c>
      <c r="I696" s="2" t="s">
        <v>1</v>
      </c>
      <c r="J696" s="1">
        <v>1</v>
      </c>
      <c r="K696" s="2" t="s">
        <v>2148</v>
      </c>
      <c r="L696" s="1">
        <v>0</v>
      </c>
      <c r="M696" s="1">
        <v>0</v>
      </c>
      <c r="N696" s="1">
        <v>0</v>
      </c>
    </row>
    <row r="697" spans="1:14">
      <c r="A697" s="1">
        <v>237</v>
      </c>
      <c r="B697" s="1">
        <v>416235</v>
      </c>
      <c r="C697" s="1" t="str">
        <f ca="1">VLOOKUP(B697,'Fichier FI (en entrée)'!B:E,3)</f>
        <v>VQVUKFMYZE</v>
      </c>
      <c r="D697" s="2" t="str">
        <f ca="1">VLOOKUP(B697,'Fichier FI (en entrée)'!B:E,4)</f>
        <v>Oxhekwqyrtaqe</v>
      </c>
      <c r="E697" s="2" t="s">
        <v>19</v>
      </c>
      <c r="F697" s="2" t="s">
        <v>3</v>
      </c>
      <c r="G697" s="1">
        <v>1</v>
      </c>
      <c r="H697" s="1">
        <v>0</v>
      </c>
      <c r="I697" s="2" t="s">
        <v>1</v>
      </c>
      <c r="J697" s="1">
        <v>1</v>
      </c>
      <c r="K697" s="2" t="s">
        <v>2148</v>
      </c>
      <c r="L697" s="1">
        <v>0</v>
      </c>
      <c r="M697" s="1">
        <v>0</v>
      </c>
      <c r="N697" s="1">
        <v>0</v>
      </c>
    </row>
    <row r="698" spans="1:14">
      <c r="A698" s="1">
        <v>237</v>
      </c>
      <c r="B698" s="1">
        <v>416342</v>
      </c>
      <c r="C698" s="1" t="str">
        <f ca="1">VLOOKUP(B698,'Fichier FI (en entrée)'!B:E,3)</f>
        <v>JWHVDBCHQN</v>
      </c>
      <c r="D698" s="2" t="str">
        <f ca="1">VLOOKUP(B698,'Fichier FI (en entrée)'!B:E,4)</f>
        <v>Vtzuyzsxtymjm</v>
      </c>
      <c r="E698" s="2" t="s">
        <v>19</v>
      </c>
      <c r="F698" s="2" t="s">
        <v>3</v>
      </c>
      <c r="G698" s="1">
        <v>1</v>
      </c>
      <c r="H698" s="1">
        <v>0</v>
      </c>
      <c r="I698" s="2" t="s">
        <v>1</v>
      </c>
      <c r="J698" s="1">
        <v>1</v>
      </c>
      <c r="K698" s="2" t="s">
        <v>2148</v>
      </c>
      <c r="L698" s="1">
        <v>0</v>
      </c>
      <c r="M698" s="1">
        <v>0</v>
      </c>
      <c r="N698" s="1">
        <v>0</v>
      </c>
    </row>
    <row r="699" spans="1:14">
      <c r="A699" s="1">
        <v>237</v>
      </c>
      <c r="B699" s="1">
        <v>416346</v>
      </c>
      <c r="C699" s="1" t="str">
        <f ca="1">VLOOKUP(B699,'Fichier FI (en entrée)'!B:E,3)</f>
        <v>YYPKBAVYRE</v>
      </c>
      <c r="D699" s="2" t="str">
        <f ca="1">VLOOKUP(B699,'Fichier FI (en entrée)'!B:E,4)</f>
        <v>Wvelppfzydpej</v>
      </c>
      <c r="E699" s="2" t="s">
        <v>19</v>
      </c>
      <c r="F699" s="2" t="s">
        <v>3</v>
      </c>
      <c r="G699" s="1">
        <v>1</v>
      </c>
      <c r="H699" s="1">
        <v>0</v>
      </c>
      <c r="I699" s="2" t="s">
        <v>1</v>
      </c>
      <c r="J699" s="1">
        <v>1</v>
      </c>
      <c r="K699" s="2" t="s">
        <v>2148</v>
      </c>
      <c r="L699" s="1">
        <v>0</v>
      </c>
      <c r="M699" s="1">
        <v>0</v>
      </c>
      <c r="N699" s="1">
        <v>0</v>
      </c>
    </row>
    <row r="700" spans="1:14">
      <c r="A700" s="1">
        <v>237</v>
      </c>
      <c r="B700" s="1">
        <v>418441</v>
      </c>
      <c r="C700" s="1" t="str">
        <f ca="1">VLOOKUP(B700,'Fichier FI (en entrée)'!B:E,3)</f>
        <v>PNFZFBKPEL</v>
      </c>
      <c r="D700" s="2" t="str">
        <f ca="1">VLOOKUP(B700,'Fichier FI (en entrée)'!B:E,4)</f>
        <v>Nlnuwpcrtspla</v>
      </c>
      <c r="E700" s="2" t="s">
        <v>27</v>
      </c>
      <c r="F700" s="2" t="s">
        <v>3</v>
      </c>
      <c r="G700" s="1">
        <v>1</v>
      </c>
      <c r="H700" s="1">
        <v>0</v>
      </c>
      <c r="I700" s="2" t="s">
        <v>1</v>
      </c>
      <c r="J700" s="1">
        <v>1</v>
      </c>
      <c r="K700" s="2" t="s">
        <v>2148</v>
      </c>
      <c r="L700" s="1">
        <v>0</v>
      </c>
      <c r="M700" s="1">
        <v>0</v>
      </c>
      <c r="N700" s="1">
        <v>0</v>
      </c>
    </row>
    <row r="701" spans="1:14">
      <c r="A701" s="1">
        <v>237</v>
      </c>
      <c r="B701" s="1">
        <v>419334</v>
      </c>
      <c r="C701" s="1" t="str">
        <f ca="1">VLOOKUP(B701,'Fichier FI (en entrée)'!B:E,3)</f>
        <v>AEEPARATOD</v>
      </c>
      <c r="D701" s="2" t="str">
        <f ca="1">VLOOKUP(B701,'Fichier FI (en entrée)'!B:E,4)</f>
        <v>Lubclnkzldrha</v>
      </c>
      <c r="E701" s="2" t="s">
        <v>23</v>
      </c>
      <c r="F701" s="2" t="s">
        <v>3</v>
      </c>
      <c r="G701" s="1">
        <v>1</v>
      </c>
      <c r="H701" s="1">
        <v>0</v>
      </c>
      <c r="I701" s="2" t="s">
        <v>1</v>
      </c>
      <c r="J701" s="1">
        <v>1</v>
      </c>
      <c r="K701" s="2" t="s">
        <v>2148</v>
      </c>
      <c r="L701" s="1">
        <v>0</v>
      </c>
      <c r="M701" s="1">
        <v>0</v>
      </c>
      <c r="N701" s="1">
        <v>0</v>
      </c>
    </row>
    <row r="702" spans="1:14">
      <c r="A702" s="1">
        <v>237</v>
      </c>
      <c r="B702" s="1">
        <v>420149</v>
      </c>
      <c r="C702" s="1" t="str">
        <f ca="1">VLOOKUP(B702,'Fichier FI (en entrée)'!B:E,3)</f>
        <v>HPVRXHDDGX</v>
      </c>
      <c r="D702" s="2" t="str">
        <f ca="1">VLOOKUP(B702,'Fichier FI (en entrée)'!B:E,4)</f>
        <v>Mlpmqyjtssvjy</v>
      </c>
      <c r="E702" s="2" t="s">
        <v>19</v>
      </c>
      <c r="F702" s="2" t="s">
        <v>3</v>
      </c>
      <c r="G702" s="1">
        <v>1</v>
      </c>
      <c r="H702" s="1">
        <v>0</v>
      </c>
      <c r="I702" s="2" t="s">
        <v>1</v>
      </c>
      <c r="J702" s="1">
        <v>1</v>
      </c>
      <c r="K702" s="2" t="s">
        <v>2148</v>
      </c>
      <c r="L702" s="1">
        <v>0</v>
      </c>
      <c r="M702" s="1">
        <v>0</v>
      </c>
      <c r="N702" s="1">
        <v>0</v>
      </c>
    </row>
    <row r="703" spans="1:14">
      <c r="A703" s="1">
        <v>237</v>
      </c>
      <c r="B703" s="1">
        <v>424461</v>
      </c>
      <c r="C703" s="1" t="str">
        <f ca="1">VLOOKUP(B703,'Fichier FI (en entrée)'!B:E,3)</f>
        <v>CFOWPOHQNG</v>
      </c>
      <c r="D703" s="2" t="str">
        <f ca="1">VLOOKUP(B703,'Fichier FI (en entrée)'!B:E,4)</f>
        <v>Bxtdlavjvkiqw</v>
      </c>
      <c r="E703" s="2" t="s">
        <v>20</v>
      </c>
      <c r="F703" s="2" t="s">
        <v>3</v>
      </c>
      <c r="G703" s="1">
        <v>1</v>
      </c>
      <c r="H703" s="1">
        <v>0</v>
      </c>
      <c r="I703" s="2" t="s">
        <v>1</v>
      </c>
      <c r="J703" s="1">
        <v>1</v>
      </c>
      <c r="K703" s="2" t="s">
        <v>2148</v>
      </c>
      <c r="L703" s="1">
        <v>0</v>
      </c>
      <c r="M703" s="1">
        <v>0</v>
      </c>
      <c r="N703" s="1">
        <v>0</v>
      </c>
    </row>
    <row r="704" spans="1:14">
      <c r="A704" s="1">
        <v>237</v>
      </c>
      <c r="B704" s="1">
        <v>424564</v>
      </c>
      <c r="C704" s="1" t="str">
        <f ca="1">VLOOKUP(B704,'Fichier FI (en entrée)'!B:E,3)</f>
        <v>UPXWZKKMQX</v>
      </c>
      <c r="D704" s="2" t="str">
        <f ca="1">VLOOKUP(B704,'Fichier FI (en entrée)'!B:E,4)</f>
        <v>Xjohnwachvkso</v>
      </c>
      <c r="E704" s="2" t="s">
        <v>19</v>
      </c>
      <c r="F704" s="2" t="s">
        <v>3</v>
      </c>
      <c r="G704" s="1">
        <v>1</v>
      </c>
      <c r="H704" s="1">
        <v>0</v>
      </c>
      <c r="I704" s="2" t="s">
        <v>1</v>
      </c>
      <c r="J704" s="1">
        <v>1</v>
      </c>
      <c r="K704" s="2" t="s">
        <v>2148</v>
      </c>
      <c r="L704" s="1">
        <v>0</v>
      </c>
      <c r="M704" s="1">
        <v>0</v>
      </c>
      <c r="N704" s="1">
        <v>0</v>
      </c>
    </row>
    <row r="705" spans="1:14">
      <c r="A705" s="1">
        <v>237</v>
      </c>
      <c r="B705" s="1">
        <v>424572</v>
      </c>
      <c r="C705" s="1" t="str">
        <f ca="1">VLOOKUP(B705,'Fichier FI (en entrée)'!B:E,3)</f>
        <v>VJHSAGHUCY</v>
      </c>
      <c r="D705" s="2" t="str">
        <f ca="1">VLOOKUP(B705,'Fichier FI (en entrée)'!B:E,4)</f>
        <v>Jfvwtnyvktaku</v>
      </c>
      <c r="E705" s="2" t="s">
        <v>18</v>
      </c>
      <c r="F705" s="2" t="s">
        <v>3</v>
      </c>
      <c r="G705" s="1">
        <v>1</v>
      </c>
      <c r="H705" s="1">
        <v>0</v>
      </c>
      <c r="I705" s="2" t="s">
        <v>1</v>
      </c>
      <c r="J705" s="1">
        <v>1</v>
      </c>
      <c r="K705" s="2" t="s">
        <v>2148</v>
      </c>
      <c r="L705" s="1">
        <v>0</v>
      </c>
      <c r="M705" s="1">
        <v>0</v>
      </c>
      <c r="N705" s="1">
        <v>0</v>
      </c>
    </row>
    <row r="706" spans="1:14">
      <c r="A706" s="1">
        <v>237</v>
      </c>
      <c r="B706" s="1">
        <v>424602</v>
      </c>
      <c r="C706" s="1" t="str">
        <f ca="1">VLOOKUP(B706,'Fichier FI (en entrée)'!B:E,3)</f>
        <v>GUALAWSPKA</v>
      </c>
      <c r="D706" s="2" t="str">
        <f ca="1">VLOOKUP(B706,'Fichier FI (en entrée)'!B:E,4)</f>
        <v>Rgaoadmuaquvr</v>
      </c>
      <c r="E706" s="2" t="s">
        <v>19</v>
      </c>
      <c r="F706" s="2" t="s">
        <v>3</v>
      </c>
      <c r="G706" s="1">
        <v>1</v>
      </c>
      <c r="H706" s="1">
        <v>0</v>
      </c>
      <c r="I706" s="2" t="s">
        <v>1</v>
      </c>
      <c r="J706" s="1">
        <v>1</v>
      </c>
      <c r="K706" s="2" t="s">
        <v>2148</v>
      </c>
      <c r="L706" s="1">
        <v>0</v>
      </c>
      <c r="M706" s="1">
        <v>0</v>
      </c>
      <c r="N706" s="1">
        <v>0</v>
      </c>
    </row>
    <row r="707" spans="1:14">
      <c r="A707" s="1">
        <v>237</v>
      </c>
      <c r="B707" s="1">
        <v>424626</v>
      </c>
      <c r="C707" s="1" t="str">
        <f ca="1">VLOOKUP(B707,'Fichier FI (en entrée)'!B:E,3)</f>
        <v>ZGAGGNPUWY</v>
      </c>
      <c r="D707" s="2" t="str">
        <f ca="1">VLOOKUP(B707,'Fichier FI (en entrée)'!B:E,4)</f>
        <v>Buazeylkzyxdz</v>
      </c>
      <c r="E707" s="2" t="s">
        <v>27</v>
      </c>
      <c r="F707" s="2" t="s">
        <v>3</v>
      </c>
      <c r="G707" s="1">
        <v>1</v>
      </c>
      <c r="H707" s="1">
        <v>0</v>
      </c>
      <c r="I707" s="2" t="s">
        <v>1</v>
      </c>
      <c r="J707" s="1">
        <v>1</v>
      </c>
      <c r="K707" s="2" t="s">
        <v>2148</v>
      </c>
      <c r="L707" s="1">
        <v>0</v>
      </c>
      <c r="M707" s="1">
        <v>0</v>
      </c>
      <c r="N707" s="1">
        <v>0</v>
      </c>
    </row>
    <row r="708" spans="1:14">
      <c r="A708" s="1">
        <v>237</v>
      </c>
      <c r="B708" s="1">
        <v>424645</v>
      </c>
      <c r="C708" s="1" t="str">
        <f ca="1">VLOOKUP(B708,'Fichier FI (en entrée)'!B:E,3)</f>
        <v>ODLRSAZJVH</v>
      </c>
      <c r="D708" s="2" t="str">
        <f ca="1">VLOOKUP(B708,'Fichier FI (en entrée)'!B:E,4)</f>
        <v>Lshoapkxzrarl</v>
      </c>
      <c r="E708" s="2" t="s">
        <v>18</v>
      </c>
      <c r="F708" s="2" t="s">
        <v>3</v>
      </c>
      <c r="G708" s="1">
        <v>1</v>
      </c>
      <c r="H708" s="1">
        <v>0</v>
      </c>
      <c r="I708" s="2" t="s">
        <v>1</v>
      </c>
      <c r="J708" s="1">
        <v>1</v>
      </c>
      <c r="K708" s="2" t="s">
        <v>2148</v>
      </c>
      <c r="L708" s="1">
        <v>0</v>
      </c>
      <c r="M708" s="1">
        <v>0</v>
      </c>
      <c r="N708" s="1">
        <v>0</v>
      </c>
    </row>
    <row r="709" spans="1:14">
      <c r="A709" s="1">
        <v>237</v>
      </c>
      <c r="B709" s="1">
        <v>424649</v>
      </c>
      <c r="C709" s="1" t="str">
        <f ca="1">VLOOKUP(B709,'Fichier FI (en entrée)'!B:E,3)</f>
        <v>FOVEMZJJMZ</v>
      </c>
      <c r="D709" s="2" t="str">
        <f ca="1">VLOOKUP(B709,'Fichier FI (en entrée)'!B:E,4)</f>
        <v>Jyuxggmfiitxe</v>
      </c>
      <c r="E709" s="2" t="s">
        <v>27</v>
      </c>
      <c r="F709" s="2" t="s">
        <v>3</v>
      </c>
      <c r="G709" s="1">
        <v>1</v>
      </c>
      <c r="H709" s="1">
        <v>0</v>
      </c>
      <c r="I709" s="2" t="s">
        <v>1</v>
      </c>
      <c r="J709" s="1">
        <v>1</v>
      </c>
      <c r="K709" s="2" t="s">
        <v>2148</v>
      </c>
      <c r="L709" s="1">
        <v>0</v>
      </c>
      <c r="M709" s="1">
        <v>0</v>
      </c>
      <c r="N709" s="1">
        <v>0</v>
      </c>
    </row>
    <row r="710" spans="1:14">
      <c r="A710" s="1">
        <v>237</v>
      </c>
      <c r="B710" s="1">
        <v>424661</v>
      </c>
      <c r="C710" s="1" t="str">
        <f ca="1">VLOOKUP(B710,'Fichier FI (en entrée)'!B:E,3)</f>
        <v>RNJGRXJXNM</v>
      </c>
      <c r="D710" s="2" t="str">
        <f ca="1">VLOOKUP(B710,'Fichier FI (en entrée)'!B:E,4)</f>
        <v>Cqmduisqjutda</v>
      </c>
      <c r="E710" s="2" t="s">
        <v>19</v>
      </c>
      <c r="F710" s="2" t="s">
        <v>3</v>
      </c>
      <c r="G710" s="1">
        <v>1</v>
      </c>
      <c r="H710" s="1">
        <v>0</v>
      </c>
      <c r="I710" s="2" t="s">
        <v>1</v>
      </c>
      <c r="J710" s="1">
        <v>1</v>
      </c>
      <c r="K710" s="2" t="s">
        <v>2148</v>
      </c>
      <c r="L710" s="1">
        <v>0</v>
      </c>
      <c r="M710" s="1">
        <v>0</v>
      </c>
      <c r="N710" s="1">
        <v>0</v>
      </c>
    </row>
    <row r="711" spans="1:14">
      <c r="A711" s="1">
        <v>237</v>
      </c>
      <c r="B711" s="1">
        <v>424699</v>
      </c>
      <c r="C711" s="1" t="str">
        <f ca="1">VLOOKUP(B711,'Fichier FI (en entrée)'!B:E,3)</f>
        <v>GZQAYMULCD</v>
      </c>
      <c r="D711" s="2" t="str">
        <f ca="1">VLOOKUP(B711,'Fichier FI (en entrée)'!B:E,4)</f>
        <v>Zclnqrhistquw</v>
      </c>
      <c r="E711" s="2" t="s">
        <v>27</v>
      </c>
      <c r="F711" s="2" t="s">
        <v>3</v>
      </c>
      <c r="G711" s="1">
        <v>1</v>
      </c>
      <c r="H711" s="1">
        <v>0</v>
      </c>
      <c r="I711" s="2" t="s">
        <v>1</v>
      </c>
      <c r="J711" s="1">
        <v>1</v>
      </c>
      <c r="K711" s="2" t="s">
        <v>2148</v>
      </c>
      <c r="L711" s="1">
        <v>0</v>
      </c>
      <c r="M711" s="1">
        <v>0</v>
      </c>
      <c r="N711" s="1">
        <v>0</v>
      </c>
    </row>
    <row r="712" spans="1:14">
      <c r="A712" s="1">
        <v>237</v>
      </c>
      <c r="B712" s="1">
        <v>428506</v>
      </c>
      <c r="C712" s="1" t="str">
        <f ca="1">VLOOKUP(B712,'Fichier FI (en entrée)'!B:E,3)</f>
        <v>ZVYJKOWERK</v>
      </c>
      <c r="D712" s="2" t="str">
        <f ca="1">VLOOKUP(B712,'Fichier FI (en entrée)'!B:E,4)</f>
        <v>Oxxtmnscvihwn</v>
      </c>
      <c r="E712" s="2" t="s">
        <v>19</v>
      </c>
      <c r="F712" s="2" t="s">
        <v>3</v>
      </c>
      <c r="G712" s="1">
        <v>1</v>
      </c>
      <c r="H712" s="1">
        <v>0</v>
      </c>
      <c r="I712" s="2" t="s">
        <v>1</v>
      </c>
      <c r="J712" s="1">
        <v>1</v>
      </c>
      <c r="K712" s="2" t="s">
        <v>2148</v>
      </c>
      <c r="L712" s="1">
        <v>0</v>
      </c>
      <c r="M712" s="1">
        <v>0</v>
      </c>
      <c r="N712" s="1">
        <v>0</v>
      </c>
    </row>
    <row r="713" spans="1:14">
      <c r="A713" s="1">
        <v>237</v>
      </c>
      <c r="B713" s="1">
        <v>433125</v>
      </c>
      <c r="C713" s="1" t="str">
        <f ca="1">VLOOKUP(B713,'Fichier FI (en entrée)'!B:E,3)</f>
        <v>CFAQXFPUOH</v>
      </c>
      <c r="D713" s="2" t="str">
        <f ca="1">VLOOKUP(B713,'Fichier FI (en entrée)'!B:E,4)</f>
        <v>Vvmfwiiqcxngl</v>
      </c>
      <c r="E713" s="2" t="s">
        <v>33</v>
      </c>
      <c r="F713" s="2" t="s">
        <v>3</v>
      </c>
      <c r="G713" s="1">
        <v>1</v>
      </c>
      <c r="H713" s="1">
        <v>0</v>
      </c>
      <c r="I713" s="2" t="s">
        <v>1</v>
      </c>
      <c r="J713" s="1">
        <v>1</v>
      </c>
      <c r="K713" s="2" t="s">
        <v>2148</v>
      </c>
      <c r="L713" s="1">
        <v>0</v>
      </c>
      <c r="M713" s="1">
        <v>0</v>
      </c>
      <c r="N713" s="1">
        <v>0</v>
      </c>
    </row>
    <row r="714" spans="1:14">
      <c r="A714" s="1">
        <v>237</v>
      </c>
      <c r="B714" s="1">
        <v>433178</v>
      </c>
      <c r="C714" s="1" t="str">
        <f ca="1">VLOOKUP(B714,'Fichier FI (en entrée)'!B:E,3)</f>
        <v>CMKRVTZOTM</v>
      </c>
      <c r="D714" s="2" t="str">
        <f ca="1">VLOOKUP(B714,'Fichier FI (en entrée)'!B:E,4)</f>
        <v>Hrdlnztkvygki</v>
      </c>
      <c r="E714" s="2" t="s">
        <v>14</v>
      </c>
      <c r="F714" s="2" t="s">
        <v>3</v>
      </c>
      <c r="G714" s="1">
        <v>1</v>
      </c>
      <c r="H714" s="1">
        <v>0</v>
      </c>
      <c r="I714" s="2" t="s">
        <v>1</v>
      </c>
      <c r="J714" s="1">
        <v>1</v>
      </c>
      <c r="K714" s="2" t="s">
        <v>2148</v>
      </c>
      <c r="L714" s="1">
        <v>0</v>
      </c>
      <c r="M714" s="1">
        <v>0</v>
      </c>
      <c r="N714" s="1">
        <v>0</v>
      </c>
    </row>
    <row r="715" spans="1:14">
      <c r="A715" s="1">
        <v>237</v>
      </c>
      <c r="B715" s="1">
        <v>433225</v>
      </c>
      <c r="C715" s="1" t="str">
        <f ca="1">VLOOKUP(B715,'Fichier FI (en entrée)'!B:E,3)</f>
        <v>VEVXDDKBJZ</v>
      </c>
      <c r="D715" s="2" t="str">
        <f ca="1">VLOOKUP(B715,'Fichier FI (en entrée)'!B:E,4)</f>
        <v>Yjpqyscdvwqhz</v>
      </c>
      <c r="E715" s="2" t="s">
        <v>59</v>
      </c>
      <c r="F715" s="2" t="s">
        <v>3</v>
      </c>
      <c r="G715" s="1">
        <v>1</v>
      </c>
      <c r="H715" s="1">
        <v>0</v>
      </c>
      <c r="I715" s="2" t="s">
        <v>1</v>
      </c>
      <c r="J715" s="1">
        <v>1</v>
      </c>
      <c r="K715" s="2" t="s">
        <v>2148</v>
      </c>
      <c r="L715" s="1">
        <v>0</v>
      </c>
      <c r="M715" s="1">
        <v>0</v>
      </c>
      <c r="N715" s="1">
        <v>0</v>
      </c>
    </row>
    <row r="716" spans="1:14">
      <c r="A716" s="1">
        <v>237</v>
      </c>
      <c r="B716" s="1">
        <v>433238</v>
      </c>
      <c r="C716" s="1" t="str">
        <f ca="1">VLOOKUP(B716,'Fichier FI (en entrée)'!B:E,3)</f>
        <v>FVCTXIEXMK</v>
      </c>
      <c r="D716" s="2" t="str">
        <f ca="1">VLOOKUP(B716,'Fichier FI (en entrée)'!B:E,4)</f>
        <v>Pglvrhhoifszf</v>
      </c>
      <c r="E716" s="2" t="s">
        <v>14</v>
      </c>
      <c r="F716" s="2" t="s">
        <v>3</v>
      </c>
      <c r="G716" s="1">
        <v>1</v>
      </c>
      <c r="H716" s="1">
        <v>0</v>
      </c>
      <c r="I716" s="2" t="s">
        <v>1</v>
      </c>
      <c r="J716" s="1">
        <v>1</v>
      </c>
      <c r="K716" s="2" t="s">
        <v>2148</v>
      </c>
      <c r="L716" s="1">
        <v>0</v>
      </c>
      <c r="M716" s="1">
        <v>0</v>
      </c>
      <c r="N716" s="1">
        <v>0</v>
      </c>
    </row>
    <row r="717" spans="1:14">
      <c r="A717" s="1">
        <v>237</v>
      </c>
      <c r="B717" s="1">
        <v>433246</v>
      </c>
      <c r="C717" s="1" t="str">
        <f ca="1">VLOOKUP(B717,'Fichier FI (en entrée)'!B:E,3)</f>
        <v>NURPNDFXIC</v>
      </c>
      <c r="D717" s="2" t="str">
        <f ca="1">VLOOKUP(B717,'Fichier FI (en entrée)'!B:E,4)</f>
        <v>Lwiwbayuabnhr</v>
      </c>
      <c r="E717" s="2" t="s">
        <v>27</v>
      </c>
      <c r="F717" s="2" t="s">
        <v>3</v>
      </c>
      <c r="G717" s="1">
        <v>1</v>
      </c>
      <c r="H717" s="1">
        <v>0</v>
      </c>
      <c r="I717" s="2" t="s">
        <v>1</v>
      </c>
      <c r="J717" s="1">
        <v>1</v>
      </c>
      <c r="K717" s="2" t="s">
        <v>2148</v>
      </c>
      <c r="L717" s="1">
        <v>0</v>
      </c>
      <c r="M717" s="1">
        <v>0</v>
      </c>
      <c r="N717" s="1">
        <v>0</v>
      </c>
    </row>
    <row r="718" spans="1:14">
      <c r="A718" s="1">
        <v>237</v>
      </c>
      <c r="B718" s="1">
        <v>433254</v>
      </c>
      <c r="C718" s="1" t="str">
        <f ca="1">VLOOKUP(B718,'Fichier FI (en entrée)'!B:E,3)</f>
        <v>KHXEVXUTET</v>
      </c>
      <c r="D718" s="2" t="str">
        <f ca="1">VLOOKUP(B718,'Fichier FI (en entrée)'!B:E,4)</f>
        <v>Reridrwbpvdcg</v>
      </c>
      <c r="E718" s="2" t="s">
        <v>14</v>
      </c>
      <c r="F718" s="2" t="s">
        <v>3</v>
      </c>
      <c r="G718" s="1">
        <v>1</v>
      </c>
      <c r="H718" s="1">
        <v>0</v>
      </c>
      <c r="I718" s="2" t="s">
        <v>1</v>
      </c>
      <c r="J718" s="1">
        <v>1</v>
      </c>
      <c r="K718" s="2" t="s">
        <v>2148</v>
      </c>
      <c r="L718" s="1">
        <v>0</v>
      </c>
      <c r="M718" s="1">
        <v>0</v>
      </c>
      <c r="N718" s="1">
        <v>0</v>
      </c>
    </row>
    <row r="719" spans="1:14">
      <c r="A719" s="1">
        <v>237</v>
      </c>
      <c r="B719" s="1">
        <v>433270</v>
      </c>
      <c r="C719" s="1" t="str">
        <f ca="1">VLOOKUP(B719,'Fichier FI (en entrée)'!B:E,3)</f>
        <v>UIEDSRLOZK</v>
      </c>
      <c r="D719" s="2" t="str">
        <f ca="1">VLOOKUP(B719,'Fichier FI (en entrée)'!B:E,4)</f>
        <v>Nhhszwjiixvcb</v>
      </c>
      <c r="E719" s="2" t="s">
        <v>27</v>
      </c>
      <c r="F719" s="2" t="s">
        <v>3</v>
      </c>
      <c r="G719" s="1">
        <v>1</v>
      </c>
      <c r="H719" s="1">
        <v>0</v>
      </c>
      <c r="I719" s="2" t="s">
        <v>1</v>
      </c>
      <c r="J719" s="1">
        <v>1</v>
      </c>
      <c r="K719" s="2" t="s">
        <v>2148</v>
      </c>
      <c r="L719" s="1">
        <v>0</v>
      </c>
      <c r="M719" s="1">
        <v>0</v>
      </c>
      <c r="N719" s="1">
        <v>0</v>
      </c>
    </row>
    <row r="720" spans="1:14">
      <c r="A720" s="1">
        <v>237</v>
      </c>
      <c r="B720" s="1">
        <v>434276</v>
      </c>
      <c r="C720" s="1" t="str">
        <f ca="1">VLOOKUP(B720,'Fichier FI (en entrée)'!B:E,3)</f>
        <v>XDUJKSHWSA</v>
      </c>
      <c r="D720" s="2" t="str">
        <f ca="1">VLOOKUP(B720,'Fichier FI (en entrée)'!B:E,4)</f>
        <v>Csvaphkxrasor</v>
      </c>
      <c r="E720" s="2" t="s">
        <v>31</v>
      </c>
      <c r="F720" s="2" t="s">
        <v>3</v>
      </c>
      <c r="G720" s="1">
        <v>1</v>
      </c>
      <c r="H720" s="1">
        <v>0</v>
      </c>
      <c r="I720" s="2" t="s">
        <v>1</v>
      </c>
      <c r="J720" s="1">
        <v>1</v>
      </c>
      <c r="K720" s="2" t="s">
        <v>2148</v>
      </c>
      <c r="L720" s="1">
        <v>0</v>
      </c>
      <c r="M720" s="1">
        <v>0</v>
      </c>
      <c r="N720" s="1">
        <v>0</v>
      </c>
    </row>
    <row r="721" spans="1:14">
      <c r="A721" s="1">
        <v>237</v>
      </c>
      <c r="B721" s="1">
        <v>434375</v>
      </c>
      <c r="C721" s="1" t="str">
        <f ca="1">VLOOKUP(B721,'Fichier FI (en entrée)'!B:E,3)</f>
        <v>VXHAZYLYBA</v>
      </c>
      <c r="D721" s="2" t="str">
        <f ca="1">VLOOKUP(B721,'Fichier FI (en entrée)'!B:E,4)</f>
        <v>Dzuxsrrxqlesq</v>
      </c>
      <c r="E721" s="2" t="s">
        <v>24</v>
      </c>
      <c r="F721" s="2" t="s">
        <v>3</v>
      </c>
      <c r="G721" s="1">
        <v>1</v>
      </c>
      <c r="H721" s="1">
        <v>0</v>
      </c>
      <c r="I721" s="2" t="s">
        <v>1</v>
      </c>
      <c r="J721" s="1">
        <v>1</v>
      </c>
      <c r="K721" s="2" t="s">
        <v>2148</v>
      </c>
      <c r="L721" s="1">
        <v>0</v>
      </c>
      <c r="M721" s="1">
        <v>0</v>
      </c>
      <c r="N721" s="1">
        <v>0</v>
      </c>
    </row>
    <row r="722" spans="1:14">
      <c r="A722" s="1">
        <v>237</v>
      </c>
      <c r="B722" s="1">
        <v>434520</v>
      </c>
      <c r="C722" s="1" t="str">
        <f ca="1">VLOOKUP(B722,'Fichier FI (en entrée)'!B:E,3)</f>
        <v>JPRVRMRSVQ</v>
      </c>
      <c r="D722" s="2" t="str">
        <f ca="1">VLOOKUP(B722,'Fichier FI (en entrée)'!B:E,4)</f>
        <v>Zmtpssdlcjdjx</v>
      </c>
      <c r="E722" s="2" t="s">
        <v>54</v>
      </c>
      <c r="F722" s="2" t="s">
        <v>3</v>
      </c>
      <c r="G722" s="1">
        <v>1</v>
      </c>
      <c r="H722" s="1">
        <v>0</v>
      </c>
      <c r="I722" s="2" t="s">
        <v>1</v>
      </c>
      <c r="J722" s="1">
        <v>1</v>
      </c>
      <c r="K722" s="2" t="s">
        <v>2148</v>
      </c>
      <c r="L722" s="1">
        <v>0</v>
      </c>
      <c r="M722" s="1">
        <v>0</v>
      </c>
      <c r="N722" s="1">
        <v>0</v>
      </c>
    </row>
    <row r="723" spans="1:14">
      <c r="A723" s="1">
        <v>237</v>
      </c>
      <c r="B723" s="1">
        <v>435082</v>
      </c>
      <c r="C723" s="1" t="str">
        <f ca="1">VLOOKUP(B723,'Fichier FI (en entrée)'!B:E,3)</f>
        <v>MKQYXGNTGQ</v>
      </c>
      <c r="D723" s="2" t="str">
        <f ca="1">VLOOKUP(B723,'Fichier FI (en entrée)'!B:E,4)</f>
        <v>Swyrlnzlzwxdh</v>
      </c>
      <c r="E723" s="2" t="s">
        <v>17</v>
      </c>
      <c r="F723" s="2" t="s">
        <v>3</v>
      </c>
      <c r="G723" s="1">
        <v>1</v>
      </c>
      <c r="H723" s="1">
        <v>0</v>
      </c>
      <c r="I723" s="2" t="s">
        <v>1</v>
      </c>
      <c r="J723" s="1">
        <v>1</v>
      </c>
      <c r="K723" s="2" t="s">
        <v>2148</v>
      </c>
      <c r="L723" s="1">
        <v>0</v>
      </c>
      <c r="M723" s="1">
        <v>0</v>
      </c>
      <c r="N723" s="1">
        <v>0</v>
      </c>
    </row>
    <row r="724" spans="1:14">
      <c r="A724" s="1">
        <v>237</v>
      </c>
      <c r="B724" s="1">
        <v>436871</v>
      </c>
      <c r="C724" s="1" t="str">
        <f ca="1">VLOOKUP(B724,'Fichier FI (en entrée)'!B:E,3)</f>
        <v>EBKLPALLMN</v>
      </c>
      <c r="D724" s="2" t="str">
        <f ca="1">VLOOKUP(B724,'Fichier FI (en entrée)'!B:E,4)</f>
        <v>Nazhaomsbxede</v>
      </c>
      <c r="E724" s="2" t="s">
        <v>15</v>
      </c>
      <c r="F724" s="2" t="s">
        <v>3</v>
      </c>
      <c r="G724" s="1">
        <v>1</v>
      </c>
      <c r="H724" s="1">
        <v>0</v>
      </c>
      <c r="I724" s="2" t="s">
        <v>1</v>
      </c>
      <c r="J724" s="1">
        <v>1</v>
      </c>
      <c r="K724" s="2" t="s">
        <v>2148</v>
      </c>
      <c r="L724" s="1">
        <v>0</v>
      </c>
      <c r="M724" s="1">
        <v>0</v>
      </c>
      <c r="N724" s="1">
        <v>0</v>
      </c>
    </row>
    <row r="725" spans="1:14">
      <c r="A725" s="1">
        <v>237</v>
      </c>
      <c r="B725" s="1">
        <v>436957</v>
      </c>
      <c r="C725" s="1" t="str">
        <f ca="1">VLOOKUP(B725,'Fichier FI (en entrée)'!B:E,3)</f>
        <v>QUWMEKBNKB</v>
      </c>
      <c r="D725" s="2" t="str">
        <f ca="1">VLOOKUP(B725,'Fichier FI (en entrée)'!B:E,4)</f>
        <v>Ilahwfaonudym</v>
      </c>
      <c r="E725" s="2" t="s">
        <v>28</v>
      </c>
      <c r="F725" s="2" t="s">
        <v>3</v>
      </c>
      <c r="G725" s="1">
        <v>1</v>
      </c>
      <c r="H725" s="1">
        <v>0</v>
      </c>
      <c r="I725" s="2" t="s">
        <v>1</v>
      </c>
      <c r="J725" s="1">
        <v>1</v>
      </c>
      <c r="K725" s="2" t="s">
        <v>2148</v>
      </c>
      <c r="L725" s="1">
        <v>0</v>
      </c>
      <c r="M725" s="1">
        <v>0</v>
      </c>
      <c r="N725" s="1">
        <v>0</v>
      </c>
    </row>
    <row r="726" spans="1:14">
      <c r="A726" s="1">
        <v>237</v>
      </c>
      <c r="B726" s="1">
        <v>436994</v>
      </c>
      <c r="C726" s="1" t="str">
        <f ca="1">VLOOKUP(B726,'Fichier FI (en entrée)'!B:E,3)</f>
        <v>ISCMNNLJYD</v>
      </c>
      <c r="D726" s="2" t="str">
        <f ca="1">VLOOKUP(B726,'Fichier FI (en entrée)'!B:E,4)</f>
        <v>Gdbfrfexemmmp</v>
      </c>
      <c r="E726" s="2" t="s">
        <v>31</v>
      </c>
      <c r="F726" s="2" t="s">
        <v>3</v>
      </c>
      <c r="G726" s="1">
        <v>1</v>
      </c>
      <c r="H726" s="1">
        <v>0</v>
      </c>
      <c r="I726" s="2" t="s">
        <v>1</v>
      </c>
      <c r="J726" s="1">
        <v>1</v>
      </c>
      <c r="K726" s="2" t="s">
        <v>2148</v>
      </c>
      <c r="L726" s="1">
        <v>0</v>
      </c>
      <c r="M726" s="1">
        <v>0</v>
      </c>
      <c r="N726" s="1">
        <v>0</v>
      </c>
    </row>
    <row r="727" spans="1:14">
      <c r="A727" s="1">
        <v>237</v>
      </c>
      <c r="B727" s="1">
        <v>437003</v>
      </c>
      <c r="C727" s="1" t="str">
        <f ca="1">VLOOKUP(B727,'Fichier FI (en entrée)'!B:E,3)</f>
        <v>AKVZDXYDKP</v>
      </c>
      <c r="D727" s="2" t="str">
        <f ca="1">VLOOKUP(B727,'Fichier FI (en entrée)'!B:E,4)</f>
        <v>Dzmvjjxknlzch</v>
      </c>
      <c r="E727" s="2" t="s">
        <v>22</v>
      </c>
      <c r="F727" s="2" t="s">
        <v>3</v>
      </c>
      <c r="G727" s="1">
        <v>1</v>
      </c>
      <c r="H727" s="1">
        <v>0</v>
      </c>
      <c r="I727" s="2" t="s">
        <v>1</v>
      </c>
      <c r="J727" s="1">
        <v>1</v>
      </c>
      <c r="K727" s="2" t="s">
        <v>2148</v>
      </c>
      <c r="L727" s="1">
        <v>0</v>
      </c>
      <c r="M727" s="1">
        <v>0</v>
      </c>
      <c r="N727" s="1">
        <v>0</v>
      </c>
    </row>
    <row r="728" spans="1:14">
      <c r="A728" s="1">
        <v>237</v>
      </c>
      <c r="B728" s="1">
        <v>437009</v>
      </c>
      <c r="C728" s="1" t="str">
        <f ca="1">VLOOKUP(B728,'Fichier FI (en entrée)'!B:E,3)</f>
        <v>GUGXQSKGNZ</v>
      </c>
      <c r="D728" s="2" t="str">
        <f ca="1">VLOOKUP(B728,'Fichier FI (en entrée)'!B:E,4)</f>
        <v>Qvclorelcmoop</v>
      </c>
      <c r="E728" s="2" t="s">
        <v>15</v>
      </c>
      <c r="F728" s="2" t="s">
        <v>3</v>
      </c>
      <c r="G728" s="1">
        <v>1</v>
      </c>
      <c r="H728" s="1">
        <v>0</v>
      </c>
      <c r="I728" s="2" t="s">
        <v>1</v>
      </c>
      <c r="J728" s="1">
        <v>1</v>
      </c>
      <c r="K728" s="2" t="s">
        <v>2148</v>
      </c>
      <c r="L728" s="1">
        <v>0</v>
      </c>
      <c r="M728" s="1">
        <v>0</v>
      </c>
      <c r="N728" s="1">
        <v>0</v>
      </c>
    </row>
    <row r="729" spans="1:14">
      <c r="A729" s="1">
        <v>237</v>
      </c>
      <c r="B729" s="1">
        <v>437056</v>
      </c>
      <c r="C729" s="1" t="str">
        <f ca="1">VLOOKUP(B729,'Fichier FI (en entrée)'!B:E,3)</f>
        <v>FECPCKNXAV</v>
      </c>
      <c r="D729" s="2" t="str">
        <f ca="1">VLOOKUP(B729,'Fichier FI (en entrée)'!B:E,4)</f>
        <v>Fpkzcsnysgwkt</v>
      </c>
      <c r="E729" s="2" t="s">
        <v>15</v>
      </c>
      <c r="F729" s="2" t="s">
        <v>3</v>
      </c>
      <c r="G729" s="1">
        <v>1</v>
      </c>
      <c r="H729" s="1">
        <v>0</v>
      </c>
      <c r="I729" s="2" t="s">
        <v>1</v>
      </c>
      <c r="J729" s="1">
        <v>1</v>
      </c>
      <c r="K729" s="2" t="s">
        <v>2148</v>
      </c>
      <c r="L729" s="1">
        <v>0</v>
      </c>
      <c r="M729" s="1">
        <v>0</v>
      </c>
      <c r="N729" s="1">
        <v>0</v>
      </c>
    </row>
    <row r="730" spans="1:14">
      <c r="A730" s="1">
        <v>237</v>
      </c>
      <c r="B730" s="1">
        <v>437087</v>
      </c>
      <c r="C730" s="1" t="str">
        <f ca="1">VLOOKUP(B730,'Fichier FI (en entrée)'!B:E,3)</f>
        <v>DYWXDFQFIR</v>
      </c>
      <c r="D730" s="2" t="str">
        <f ca="1">VLOOKUP(B730,'Fichier FI (en entrée)'!B:E,4)</f>
        <v>Xcpuwibmmipmt</v>
      </c>
      <c r="E730" s="2" t="s">
        <v>22</v>
      </c>
      <c r="F730" s="2" t="s">
        <v>3</v>
      </c>
      <c r="G730" s="1">
        <v>1</v>
      </c>
      <c r="H730" s="1">
        <v>0</v>
      </c>
      <c r="I730" s="2" t="s">
        <v>1</v>
      </c>
      <c r="J730" s="1">
        <v>1</v>
      </c>
      <c r="K730" s="2" t="s">
        <v>2148</v>
      </c>
      <c r="L730" s="1">
        <v>0</v>
      </c>
      <c r="M730" s="1">
        <v>0</v>
      </c>
      <c r="N730" s="1">
        <v>0</v>
      </c>
    </row>
    <row r="731" spans="1:14">
      <c r="A731" s="1">
        <v>237</v>
      </c>
      <c r="B731" s="1">
        <v>437088</v>
      </c>
      <c r="C731" s="1" t="str">
        <f ca="1">VLOOKUP(B731,'Fichier FI (en entrée)'!B:E,3)</f>
        <v>WNQZHKJUBC</v>
      </c>
      <c r="D731" s="2" t="str">
        <f ca="1">VLOOKUP(B731,'Fichier FI (en entrée)'!B:E,4)</f>
        <v>Pbrcgmxskkvfo</v>
      </c>
      <c r="E731" s="2" t="s">
        <v>15</v>
      </c>
      <c r="F731" s="2" t="s">
        <v>3</v>
      </c>
      <c r="G731" s="1">
        <v>1</v>
      </c>
      <c r="H731" s="1">
        <v>0</v>
      </c>
      <c r="I731" s="2" t="s">
        <v>1</v>
      </c>
      <c r="J731" s="1">
        <v>1</v>
      </c>
      <c r="K731" s="2" t="s">
        <v>2148</v>
      </c>
      <c r="L731" s="1">
        <v>0</v>
      </c>
      <c r="M731" s="1">
        <v>0</v>
      </c>
      <c r="N731" s="1">
        <v>0</v>
      </c>
    </row>
    <row r="732" spans="1:14">
      <c r="A732" s="1">
        <v>237</v>
      </c>
      <c r="B732" s="1">
        <v>437092</v>
      </c>
      <c r="C732" s="1" t="str">
        <f ca="1">VLOOKUP(B732,'Fichier FI (en entrée)'!B:E,3)</f>
        <v>RQTPYFPUHZ</v>
      </c>
      <c r="D732" s="2" t="str">
        <f ca="1">VLOOKUP(B732,'Fichier FI (en entrée)'!B:E,4)</f>
        <v>Inybriaofvnom</v>
      </c>
      <c r="E732" s="2" t="s">
        <v>28</v>
      </c>
      <c r="F732" s="2" t="s">
        <v>3</v>
      </c>
      <c r="G732" s="1">
        <v>1</v>
      </c>
      <c r="H732" s="1">
        <v>0</v>
      </c>
      <c r="I732" s="2" t="s">
        <v>1</v>
      </c>
      <c r="J732" s="1">
        <v>1</v>
      </c>
      <c r="K732" s="2" t="s">
        <v>2148</v>
      </c>
      <c r="L732" s="1">
        <v>0</v>
      </c>
      <c r="M732" s="1">
        <v>0</v>
      </c>
      <c r="N732" s="1">
        <v>0</v>
      </c>
    </row>
    <row r="733" spans="1:14">
      <c r="A733" s="1">
        <v>237</v>
      </c>
      <c r="B733" s="1">
        <v>437104</v>
      </c>
      <c r="C733" s="1" t="str">
        <f ca="1">VLOOKUP(B733,'Fichier FI (en entrée)'!B:E,3)</f>
        <v>CHRPXIAHFJ</v>
      </c>
      <c r="D733" s="2" t="str">
        <f ca="1">VLOOKUP(B733,'Fichier FI (en entrée)'!B:E,4)</f>
        <v>Qxiuehzqfsmdu</v>
      </c>
      <c r="E733" s="2" t="s">
        <v>28</v>
      </c>
      <c r="F733" s="2" t="s">
        <v>3</v>
      </c>
      <c r="G733" s="1">
        <v>1</v>
      </c>
      <c r="H733" s="1">
        <v>0</v>
      </c>
      <c r="I733" s="2" t="s">
        <v>1</v>
      </c>
      <c r="J733" s="1">
        <v>1</v>
      </c>
      <c r="K733" s="2" t="s">
        <v>2148</v>
      </c>
      <c r="L733" s="1">
        <v>0</v>
      </c>
      <c r="M733" s="1">
        <v>0</v>
      </c>
      <c r="N733" s="1">
        <v>0</v>
      </c>
    </row>
    <row r="734" spans="1:14">
      <c r="A734" s="1">
        <v>237</v>
      </c>
      <c r="B734" s="1">
        <v>437111</v>
      </c>
      <c r="C734" s="1" t="str">
        <f ca="1">VLOOKUP(B734,'Fichier FI (en entrée)'!B:E,3)</f>
        <v>GFATHLGMIR</v>
      </c>
      <c r="D734" s="2" t="str">
        <f ca="1">VLOOKUP(B734,'Fichier FI (en entrée)'!B:E,4)</f>
        <v>Dglsmjivsykwf</v>
      </c>
      <c r="E734" s="2" t="s">
        <v>22</v>
      </c>
      <c r="F734" s="2" t="s">
        <v>3</v>
      </c>
      <c r="G734" s="1">
        <v>1</v>
      </c>
      <c r="H734" s="1">
        <v>0</v>
      </c>
      <c r="I734" s="2" t="s">
        <v>1</v>
      </c>
      <c r="J734" s="1">
        <v>1</v>
      </c>
      <c r="K734" s="2" t="s">
        <v>2148</v>
      </c>
      <c r="L734" s="1">
        <v>0</v>
      </c>
      <c r="M734" s="1">
        <v>0</v>
      </c>
      <c r="N734" s="1">
        <v>0</v>
      </c>
    </row>
    <row r="735" spans="1:14">
      <c r="A735" s="1">
        <v>237</v>
      </c>
      <c r="B735" s="1">
        <v>437150</v>
      </c>
      <c r="C735" s="1" t="str">
        <f ca="1">VLOOKUP(B735,'Fichier FI (en entrée)'!B:E,3)</f>
        <v>TALGDYGFIK</v>
      </c>
      <c r="D735" s="2" t="str">
        <f ca="1">VLOOKUP(B735,'Fichier FI (en entrée)'!B:E,4)</f>
        <v>Fpwedddmrfpye</v>
      </c>
      <c r="E735" s="2" t="s">
        <v>22</v>
      </c>
      <c r="F735" s="2" t="s">
        <v>3</v>
      </c>
      <c r="G735" s="1">
        <v>1</v>
      </c>
      <c r="H735" s="1">
        <v>0</v>
      </c>
      <c r="I735" s="2" t="s">
        <v>1</v>
      </c>
      <c r="J735" s="1">
        <v>1</v>
      </c>
      <c r="K735" s="2" t="s">
        <v>2148</v>
      </c>
      <c r="L735" s="1">
        <v>0</v>
      </c>
      <c r="M735" s="1">
        <v>0</v>
      </c>
      <c r="N735" s="1">
        <v>0</v>
      </c>
    </row>
    <row r="736" spans="1:14">
      <c r="A736" s="1">
        <v>237</v>
      </c>
      <c r="B736" s="1">
        <v>437163</v>
      </c>
      <c r="C736" s="1" t="str">
        <f ca="1">VLOOKUP(B736,'Fichier FI (en entrée)'!B:E,3)</f>
        <v>QUXFKAXZLC</v>
      </c>
      <c r="D736" s="2" t="str">
        <f ca="1">VLOOKUP(B736,'Fichier FI (en entrée)'!B:E,4)</f>
        <v>Tacmoclffcytm</v>
      </c>
      <c r="E736" s="2" t="s">
        <v>22</v>
      </c>
      <c r="F736" s="2" t="s">
        <v>3</v>
      </c>
      <c r="G736" s="1">
        <v>1</v>
      </c>
      <c r="H736" s="1">
        <v>0</v>
      </c>
      <c r="I736" s="2" t="s">
        <v>1</v>
      </c>
      <c r="J736" s="1">
        <v>1</v>
      </c>
      <c r="K736" s="2" t="s">
        <v>2148</v>
      </c>
      <c r="L736" s="1">
        <v>0</v>
      </c>
      <c r="M736" s="1">
        <v>0</v>
      </c>
      <c r="N736" s="1">
        <v>0</v>
      </c>
    </row>
    <row r="737" spans="1:14">
      <c r="A737" s="1">
        <v>237</v>
      </c>
      <c r="B737" s="1">
        <v>437176</v>
      </c>
      <c r="C737" s="1" t="str">
        <f ca="1">VLOOKUP(B737,'Fichier FI (en entrée)'!B:E,3)</f>
        <v>XKTFTKZYAS</v>
      </c>
      <c r="D737" s="2" t="str">
        <f ca="1">VLOOKUP(B737,'Fichier FI (en entrée)'!B:E,4)</f>
        <v>Wluyldzkideyr</v>
      </c>
      <c r="E737" s="2" t="s">
        <v>28</v>
      </c>
      <c r="F737" s="2" t="s">
        <v>3</v>
      </c>
      <c r="G737" s="1">
        <v>1</v>
      </c>
      <c r="H737" s="1">
        <v>0</v>
      </c>
      <c r="I737" s="2" t="s">
        <v>1</v>
      </c>
      <c r="J737" s="1">
        <v>1</v>
      </c>
      <c r="K737" s="2" t="s">
        <v>2148</v>
      </c>
      <c r="L737" s="1">
        <v>0</v>
      </c>
      <c r="M737" s="1">
        <v>0</v>
      </c>
      <c r="N737" s="1">
        <v>0</v>
      </c>
    </row>
    <row r="738" spans="1:14">
      <c r="A738" s="1">
        <v>237</v>
      </c>
      <c r="B738" s="1">
        <v>437178</v>
      </c>
      <c r="C738" s="1" t="str">
        <f ca="1">VLOOKUP(B738,'Fichier FI (en entrée)'!B:E,3)</f>
        <v>PKAFPGXJTE</v>
      </c>
      <c r="D738" s="2" t="str">
        <f ca="1">VLOOKUP(B738,'Fichier FI (en entrée)'!B:E,4)</f>
        <v>Xqtarhjgdbxzd</v>
      </c>
      <c r="E738" s="2" t="s">
        <v>22</v>
      </c>
      <c r="F738" s="2" t="s">
        <v>3</v>
      </c>
      <c r="G738" s="1">
        <v>1</v>
      </c>
      <c r="H738" s="1">
        <v>0</v>
      </c>
      <c r="I738" s="2" t="s">
        <v>1</v>
      </c>
      <c r="J738" s="1">
        <v>1</v>
      </c>
      <c r="K738" s="2" t="s">
        <v>2148</v>
      </c>
      <c r="L738" s="1">
        <v>0</v>
      </c>
      <c r="M738" s="1">
        <v>0</v>
      </c>
      <c r="N738" s="1">
        <v>0</v>
      </c>
    </row>
    <row r="739" spans="1:14">
      <c r="A739" s="1">
        <v>237</v>
      </c>
      <c r="B739" s="1">
        <v>437192</v>
      </c>
      <c r="C739" s="1" t="str">
        <f ca="1">VLOOKUP(B739,'Fichier FI (en entrée)'!B:E,3)</f>
        <v>FLXMQPCONJ</v>
      </c>
      <c r="D739" s="2" t="str">
        <f ca="1">VLOOKUP(B739,'Fichier FI (en entrée)'!B:E,4)</f>
        <v>Jywbjngglrsls</v>
      </c>
      <c r="E739" s="2" t="s">
        <v>22</v>
      </c>
      <c r="F739" s="2" t="s">
        <v>3</v>
      </c>
      <c r="G739" s="1">
        <v>1</v>
      </c>
      <c r="H739" s="1">
        <v>0</v>
      </c>
      <c r="I739" s="2" t="s">
        <v>1</v>
      </c>
      <c r="J739" s="1">
        <v>1</v>
      </c>
      <c r="K739" s="2" t="s">
        <v>2148</v>
      </c>
      <c r="L739" s="1">
        <v>0</v>
      </c>
      <c r="M739" s="1">
        <v>0</v>
      </c>
      <c r="N739" s="1">
        <v>0</v>
      </c>
    </row>
    <row r="740" spans="1:14">
      <c r="A740" s="1">
        <v>237</v>
      </c>
      <c r="B740" s="1">
        <v>437194</v>
      </c>
      <c r="C740" s="1" t="str">
        <f ca="1">VLOOKUP(B740,'Fichier FI (en entrée)'!B:E,3)</f>
        <v>MENMMQNOXN</v>
      </c>
      <c r="D740" s="2" t="str">
        <f ca="1">VLOOKUP(B740,'Fichier FI (en entrée)'!B:E,4)</f>
        <v>Oqfngwnlrhonc</v>
      </c>
      <c r="E740" s="2" t="s">
        <v>28</v>
      </c>
      <c r="F740" s="2" t="s">
        <v>3</v>
      </c>
      <c r="G740" s="1">
        <v>1</v>
      </c>
      <c r="H740" s="1">
        <v>0</v>
      </c>
      <c r="I740" s="2" t="s">
        <v>1</v>
      </c>
      <c r="J740" s="1">
        <v>1</v>
      </c>
      <c r="K740" s="2" t="s">
        <v>2148</v>
      </c>
      <c r="L740" s="1">
        <v>0</v>
      </c>
      <c r="M740" s="1">
        <v>0</v>
      </c>
      <c r="N740" s="1">
        <v>0</v>
      </c>
    </row>
    <row r="741" spans="1:14">
      <c r="A741" s="1">
        <v>237</v>
      </c>
      <c r="B741" s="1">
        <v>437203</v>
      </c>
      <c r="C741" s="1" t="str">
        <f ca="1">VLOOKUP(B741,'Fichier FI (en entrée)'!B:E,3)</f>
        <v>USXILKKSRD</v>
      </c>
      <c r="D741" s="2" t="str">
        <f ca="1">VLOOKUP(B741,'Fichier FI (en entrée)'!B:E,4)</f>
        <v>Ykkpfzvupfgia</v>
      </c>
      <c r="E741" s="2" t="s">
        <v>15</v>
      </c>
      <c r="F741" s="2" t="s">
        <v>3</v>
      </c>
      <c r="G741" s="1">
        <v>1</v>
      </c>
      <c r="H741" s="1">
        <v>0</v>
      </c>
      <c r="I741" s="2" t="s">
        <v>1</v>
      </c>
      <c r="J741" s="1">
        <v>1</v>
      </c>
      <c r="K741" s="2" t="s">
        <v>2148</v>
      </c>
      <c r="L741" s="1">
        <v>0</v>
      </c>
      <c r="M741" s="1">
        <v>0</v>
      </c>
      <c r="N741" s="1">
        <v>0</v>
      </c>
    </row>
    <row r="742" spans="1:14">
      <c r="A742" s="1">
        <v>237</v>
      </c>
      <c r="B742" s="1">
        <v>437210</v>
      </c>
      <c r="C742" s="1" t="str">
        <f ca="1">VLOOKUP(B742,'Fichier FI (en entrée)'!B:E,3)</f>
        <v>HFPPCVNBUX</v>
      </c>
      <c r="D742" s="2" t="str">
        <f ca="1">VLOOKUP(B742,'Fichier FI (en entrée)'!B:E,4)</f>
        <v>Wtwetvdkyptfh</v>
      </c>
      <c r="E742" s="2" t="s">
        <v>18</v>
      </c>
      <c r="F742" s="2" t="s">
        <v>3</v>
      </c>
      <c r="G742" s="1">
        <v>1</v>
      </c>
      <c r="H742" s="1">
        <v>0</v>
      </c>
      <c r="I742" s="2" t="s">
        <v>1</v>
      </c>
      <c r="J742" s="1">
        <v>1</v>
      </c>
      <c r="K742" s="2" t="s">
        <v>2148</v>
      </c>
      <c r="L742" s="1">
        <v>0</v>
      </c>
      <c r="M742" s="1">
        <v>0</v>
      </c>
      <c r="N742" s="1">
        <v>0</v>
      </c>
    </row>
    <row r="743" spans="1:14">
      <c r="A743" s="1">
        <v>237</v>
      </c>
      <c r="B743" s="1">
        <v>437244</v>
      </c>
      <c r="C743" s="1" t="str">
        <f ca="1">VLOOKUP(B743,'Fichier FI (en entrée)'!B:E,3)</f>
        <v>CJXDEWSBYI</v>
      </c>
      <c r="D743" s="2" t="str">
        <f ca="1">VLOOKUP(B743,'Fichier FI (en entrée)'!B:E,4)</f>
        <v>Xolumfsvirwup</v>
      </c>
      <c r="E743" s="2" t="s">
        <v>22</v>
      </c>
      <c r="F743" s="2" t="s">
        <v>3</v>
      </c>
      <c r="G743" s="1">
        <v>1</v>
      </c>
      <c r="H743" s="1">
        <v>0</v>
      </c>
      <c r="I743" s="2" t="s">
        <v>1</v>
      </c>
      <c r="J743" s="1">
        <v>1</v>
      </c>
      <c r="K743" s="2" t="s">
        <v>2148</v>
      </c>
      <c r="L743" s="1">
        <v>0</v>
      </c>
      <c r="M743" s="1">
        <v>0</v>
      </c>
      <c r="N743" s="1">
        <v>0</v>
      </c>
    </row>
    <row r="744" spans="1:14">
      <c r="A744" s="1">
        <v>237</v>
      </c>
      <c r="B744" s="1">
        <v>437727</v>
      </c>
      <c r="C744" s="1" t="str">
        <f ca="1">VLOOKUP(B744,'Fichier FI (en entrée)'!B:E,3)</f>
        <v>LCJHXBUYIJ</v>
      </c>
      <c r="D744" s="2" t="str">
        <f ca="1">VLOOKUP(B744,'Fichier FI (en entrée)'!B:E,4)</f>
        <v>Osfiapeodybgc</v>
      </c>
      <c r="E744" s="2" t="s">
        <v>18</v>
      </c>
      <c r="F744" s="2" t="s">
        <v>3</v>
      </c>
      <c r="G744" s="1">
        <v>1</v>
      </c>
      <c r="H744" s="1">
        <v>0</v>
      </c>
      <c r="I744" s="2" t="s">
        <v>1</v>
      </c>
      <c r="J744" s="1">
        <v>1</v>
      </c>
      <c r="K744" s="2" t="s">
        <v>2148</v>
      </c>
      <c r="L744" s="1">
        <v>0</v>
      </c>
      <c r="M744" s="1">
        <v>0</v>
      </c>
      <c r="N744" s="1">
        <v>0</v>
      </c>
    </row>
    <row r="745" spans="1:14">
      <c r="A745" s="1">
        <v>237</v>
      </c>
      <c r="B745" s="1">
        <v>437800</v>
      </c>
      <c r="C745" s="1" t="str">
        <f ca="1">VLOOKUP(B745,'Fichier FI (en entrée)'!B:E,3)</f>
        <v>DQLPBQZZMO</v>
      </c>
      <c r="D745" s="2" t="str">
        <f ca="1">VLOOKUP(B745,'Fichier FI (en entrée)'!B:E,4)</f>
        <v>Opefyxeyzrrwt</v>
      </c>
      <c r="E745" s="2" t="s">
        <v>18</v>
      </c>
      <c r="F745" s="2" t="s">
        <v>3</v>
      </c>
      <c r="G745" s="1">
        <v>1</v>
      </c>
      <c r="H745" s="1">
        <v>0</v>
      </c>
      <c r="I745" s="2" t="s">
        <v>1</v>
      </c>
      <c r="J745" s="1">
        <v>1</v>
      </c>
      <c r="K745" s="2" t="s">
        <v>2148</v>
      </c>
      <c r="L745" s="1">
        <v>0</v>
      </c>
      <c r="M745" s="1">
        <v>0</v>
      </c>
      <c r="N745" s="1">
        <v>0</v>
      </c>
    </row>
    <row r="746" spans="1:14">
      <c r="A746" s="1">
        <v>237</v>
      </c>
      <c r="B746" s="1">
        <v>437876</v>
      </c>
      <c r="C746" s="1" t="str">
        <f ca="1">VLOOKUP(B746,'Fichier FI (en entrée)'!B:E,3)</f>
        <v>FLDUUTGHZO</v>
      </c>
      <c r="D746" s="2" t="str">
        <f ca="1">VLOOKUP(B746,'Fichier FI (en entrée)'!B:E,4)</f>
        <v>Yxfafguksizjx</v>
      </c>
      <c r="E746" s="2" t="s">
        <v>28</v>
      </c>
      <c r="F746" s="2" t="s">
        <v>3</v>
      </c>
      <c r="G746" s="1">
        <v>1</v>
      </c>
      <c r="H746" s="1">
        <v>0</v>
      </c>
      <c r="I746" s="2" t="s">
        <v>1</v>
      </c>
      <c r="J746" s="1">
        <v>1</v>
      </c>
      <c r="K746" s="2" t="s">
        <v>2148</v>
      </c>
      <c r="L746" s="1">
        <v>0</v>
      </c>
      <c r="M746" s="1">
        <v>0</v>
      </c>
      <c r="N746" s="1">
        <v>0</v>
      </c>
    </row>
    <row r="747" spans="1:14">
      <c r="A747" s="1">
        <v>237</v>
      </c>
      <c r="B747" s="1">
        <v>438190</v>
      </c>
      <c r="C747" s="1" t="str">
        <f ca="1">VLOOKUP(B747,'Fichier FI (en entrée)'!B:E,3)</f>
        <v>VRSUQQWLTY</v>
      </c>
      <c r="D747" s="2" t="str">
        <f ca="1">VLOOKUP(B747,'Fichier FI (en entrée)'!B:E,4)</f>
        <v>Rljxzqslmbztf</v>
      </c>
      <c r="E747" s="2" t="s">
        <v>19</v>
      </c>
      <c r="F747" s="2" t="s">
        <v>3</v>
      </c>
      <c r="G747" s="1">
        <v>1</v>
      </c>
      <c r="H747" s="1">
        <v>0</v>
      </c>
      <c r="I747" s="2" t="s">
        <v>1</v>
      </c>
      <c r="J747" s="1">
        <v>1</v>
      </c>
      <c r="K747" s="2" t="s">
        <v>2148</v>
      </c>
      <c r="L747" s="1">
        <v>0</v>
      </c>
      <c r="M747" s="1">
        <v>0</v>
      </c>
      <c r="N747" s="1">
        <v>0</v>
      </c>
    </row>
    <row r="748" spans="1:14">
      <c r="A748" s="1">
        <v>237</v>
      </c>
      <c r="B748" s="1">
        <v>438341</v>
      </c>
      <c r="C748" s="1" t="str">
        <f ca="1">VLOOKUP(B748,'Fichier FI (en entrée)'!B:E,3)</f>
        <v>RCNUFZDRKD</v>
      </c>
      <c r="D748" s="2" t="str">
        <f ca="1">VLOOKUP(B748,'Fichier FI (en entrée)'!B:E,4)</f>
        <v>Iydywrnfqungm</v>
      </c>
      <c r="E748" s="2" t="s">
        <v>15</v>
      </c>
      <c r="F748" s="2" t="s">
        <v>3</v>
      </c>
      <c r="G748" s="1">
        <v>1</v>
      </c>
      <c r="H748" s="1">
        <v>0</v>
      </c>
      <c r="I748" s="2" t="s">
        <v>1</v>
      </c>
      <c r="J748" s="1">
        <v>1</v>
      </c>
      <c r="K748" s="2" t="s">
        <v>2148</v>
      </c>
      <c r="L748" s="1">
        <v>0</v>
      </c>
      <c r="M748" s="1">
        <v>0</v>
      </c>
      <c r="N748" s="1">
        <v>0</v>
      </c>
    </row>
    <row r="749" spans="1:14">
      <c r="A749" s="1">
        <v>237</v>
      </c>
      <c r="B749" s="1">
        <v>438374</v>
      </c>
      <c r="C749" s="1" t="str">
        <f ca="1">VLOOKUP(B749,'Fichier FI (en entrée)'!B:E,3)</f>
        <v>IWNQEBBBGK</v>
      </c>
      <c r="D749" s="2" t="str">
        <f ca="1">VLOOKUP(B749,'Fichier FI (en entrée)'!B:E,4)</f>
        <v>Nqchlvhuizxhk</v>
      </c>
      <c r="E749" s="2" t="s">
        <v>28</v>
      </c>
      <c r="F749" s="2" t="s">
        <v>3</v>
      </c>
      <c r="G749" s="1">
        <v>1</v>
      </c>
      <c r="H749" s="1">
        <v>0</v>
      </c>
      <c r="I749" s="2" t="s">
        <v>1</v>
      </c>
      <c r="J749" s="1">
        <v>1</v>
      </c>
      <c r="K749" s="2" t="s">
        <v>2148</v>
      </c>
      <c r="L749" s="1">
        <v>0</v>
      </c>
      <c r="M749" s="1">
        <v>0</v>
      </c>
      <c r="N749" s="1">
        <v>0</v>
      </c>
    </row>
    <row r="750" spans="1:14">
      <c r="A750" s="1">
        <v>237</v>
      </c>
      <c r="B750" s="1">
        <v>438378</v>
      </c>
      <c r="C750" s="1" t="str">
        <f ca="1">VLOOKUP(B750,'Fichier FI (en entrée)'!B:E,3)</f>
        <v>ILYEUJZTNK</v>
      </c>
      <c r="D750" s="2" t="str">
        <f ca="1">VLOOKUP(B750,'Fichier FI (en entrée)'!B:E,4)</f>
        <v>Bbibvymxrjvco</v>
      </c>
      <c r="E750" s="2" t="s">
        <v>20</v>
      </c>
      <c r="F750" s="2" t="s">
        <v>3</v>
      </c>
      <c r="G750" s="1">
        <v>1</v>
      </c>
      <c r="H750" s="1">
        <v>0</v>
      </c>
      <c r="I750" s="2" t="s">
        <v>1</v>
      </c>
      <c r="J750" s="1">
        <v>1</v>
      </c>
      <c r="K750" s="2" t="s">
        <v>2148</v>
      </c>
      <c r="L750" s="1">
        <v>0</v>
      </c>
      <c r="M750" s="1">
        <v>0</v>
      </c>
      <c r="N750" s="1">
        <v>0</v>
      </c>
    </row>
    <row r="751" spans="1:14">
      <c r="A751" s="1">
        <v>237</v>
      </c>
      <c r="B751" s="1">
        <v>438381</v>
      </c>
      <c r="C751" s="1" t="str">
        <f ca="1">VLOOKUP(B751,'Fichier FI (en entrée)'!B:E,3)</f>
        <v>JOVWNHQHNH</v>
      </c>
      <c r="D751" s="2" t="str">
        <f ca="1">VLOOKUP(B751,'Fichier FI (en entrée)'!B:E,4)</f>
        <v>Tadynegtnveqw</v>
      </c>
      <c r="E751" s="2" t="s">
        <v>20</v>
      </c>
      <c r="F751" s="2" t="s">
        <v>3</v>
      </c>
      <c r="G751" s="1">
        <v>1</v>
      </c>
      <c r="H751" s="1">
        <v>0</v>
      </c>
      <c r="I751" s="2" t="s">
        <v>1</v>
      </c>
      <c r="J751" s="1">
        <v>1</v>
      </c>
      <c r="K751" s="2" t="s">
        <v>2148</v>
      </c>
      <c r="L751" s="1">
        <v>0</v>
      </c>
      <c r="M751" s="1">
        <v>0</v>
      </c>
      <c r="N751" s="1">
        <v>0</v>
      </c>
    </row>
    <row r="752" spans="1:14">
      <c r="A752" s="1">
        <v>237</v>
      </c>
      <c r="B752" s="1">
        <v>438403</v>
      </c>
      <c r="C752" s="1" t="str">
        <f ca="1">VLOOKUP(B752,'Fichier FI (en entrée)'!B:E,3)</f>
        <v>GLKFFSFPAY</v>
      </c>
      <c r="D752" s="2" t="str">
        <f ca="1">VLOOKUP(B752,'Fichier FI (en entrée)'!B:E,4)</f>
        <v>Iylglshhanajg</v>
      </c>
      <c r="E752" s="2" t="s">
        <v>20</v>
      </c>
      <c r="F752" s="2" t="s">
        <v>3</v>
      </c>
      <c r="G752" s="1">
        <v>1</v>
      </c>
      <c r="H752" s="1">
        <v>0</v>
      </c>
      <c r="I752" s="2" t="s">
        <v>1</v>
      </c>
      <c r="J752" s="1">
        <v>1</v>
      </c>
      <c r="K752" s="2" t="s">
        <v>2148</v>
      </c>
      <c r="L752" s="1">
        <v>0</v>
      </c>
      <c r="M752" s="1">
        <v>0</v>
      </c>
      <c r="N752" s="1">
        <v>0</v>
      </c>
    </row>
    <row r="753" spans="1:14">
      <c r="A753" s="1">
        <v>237</v>
      </c>
      <c r="B753" s="1">
        <v>438408</v>
      </c>
      <c r="C753" s="1" t="str">
        <f ca="1">VLOOKUP(B753,'Fichier FI (en entrée)'!B:E,3)</f>
        <v>KULGKSVNDS</v>
      </c>
      <c r="D753" s="2" t="str">
        <f ca="1">VLOOKUP(B753,'Fichier FI (en entrée)'!B:E,4)</f>
        <v>Xqwrzooiysnuf</v>
      </c>
      <c r="E753" s="2" t="s">
        <v>15</v>
      </c>
      <c r="F753" s="2" t="s">
        <v>3</v>
      </c>
      <c r="G753" s="1">
        <v>1</v>
      </c>
      <c r="H753" s="1">
        <v>0</v>
      </c>
      <c r="I753" s="2" t="s">
        <v>1</v>
      </c>
      <c r="J753" s="1">
        <v>1</v>
      </c>
      <c r="K753" s="2" t="s">
        <v>2148</v>
      </c>
      <c r="L753" s="1">
        <v>0</v>
      </c>
      <c r="M753" s="1">
        <v>0</v>
      </c>
      <c r="N753" s="1">
        <v>0</v>
      </c>
    </row>
    <row r="754" spans="1:14">
      <c r="A754" s="1">
        <v>237</v>
      </c>
      <c r="B754" s="1">
        <v>438410</v>
      </c>
      <c r="C754" s="1" t="str">
        <f ca="1">VLOOKUP(B754,'Fichier FI (en entrée)'!B:E,3)</f>
        <v>RUPVDDLYNJ</v>
      </c>
      <c r="D754" s="2" t="str">
        <f ca="1">VLOOKUP(B754,'Fichier FI (en entrée)'!B:E,4)</f>
        <v>Qtsjgwfneoniz</v>
      </c>
      <c r="E754" s="2" t="s">
        <v>15</v>
      </c>
      <c r="F754" s="2" t="s">
        <v>3</v>
      </c>
      <c r="G754" s="1">
        <v>1</v>
      </c>
      <c r="H754" s="1">
        <v>0</v>
      </c>
      <c r="I754" s="2" t="s">
        <v>1</v>
      </c>
      <c r="J754" s="1">
        <v>1</v>
      </c>
      <c r="K754" s="2" t="s">
        <v>2148</v>
      </c>
      <c r="L754" s="1">
        <v>0</v>
      </c>
      <c r="M754" s="1">
        <v>0</v>
      </c>
      <c r="N754" s="1">
        <v>0</v>
      </c>
    </row>
    <row r="755" spans="1:14">
      <c r="A755" s="1">
        <v>237</v>
      </c>
      <c r="B755" s="1">
        <v>438432</v>
      </c>
      <c r="C755" s="1" t="str">
        <f ca="1">VLOOKUP(B755,'Fichier FI (en entrée)'!B:E,3)</f>
        <v>WGOJAGRNEC</v>
      </c>
      <c r="D755" s="2" t="str">
        <f ca="1">VLOOKUP(B755,'Fichier FI (en entrée)'!B:E,4)</f>
        <v>Cuwowymmkmiqa</v>
      </c>
      <c r="E755" s="2" t="s">
        <v>28</v>
      </c>
      <c r="F755" s="2" t="s">
        <v>3</v>
      </c>
      <c r="G755" s="1">
        <v>1</v>
      </c>
      <c r="H755" s="1">
        <v>0</v>
      </c>
      <c r="I755" s="2" t="s">
        <v>1</v>
      </c>
      <c r="J755" s="1">
        <v>1</v>
      </c>
      <c r="K755" s="2" t="s">
        <v>2148</v>
      </c>
      <c r="L755" s="1">
        <v>0</v>
      </c>
      <c r="M755" s="1">
        <v>0</v>
      </c>
      <c r="N755" s="1">
        <v>0</v>
      </c>
    </row>
    <row r="756" spans="1:14">
      <c r="A756" s="1">
        <v>237</v>
      </c>
      <c r="B756" s="1">
        <v>438441</v>
      </c>
      <c r="C756" s="1" t="str">
        <f ca="1">VLOOKUP(B756,'Fichier FI (en entrée)'!B:E,3)</f>
        <v>PZTMUAPEDC</v>
      </c>
      <c r="D756" s="2" t="str">
        <f ca="1">VLOOKUP(B756,'Fichier FI (en entrée)'!B:E,4)</f>
        <v>Hbqropstzszft</v>
      </c>
      <c r="E756" s="2" t="s">
        <v>19</v>
      </c>
      <c r="F756" s="2" t="s">
        <v>3</v>
      </c>
      <c r="G756" s="1">
        <v>1</v>
      </c>
      <c r="H756" s="1">
        <v>0</v>
      </c>
      <c r="I756" s="2" t="s">
        <v>1</v>
      </c>
      <c r="J756" s="1">
        <v>1</v>
      </c>
      <c r="K756" s="2" t="s">
        <v>2148</v>
      </c>
      <c r="L756" s="1">
        <v>0</v>
      </c>
      <c r="M756" s="1">
        <v>0</v>
      </c>
      <c r="N756" s="1">
        <v>0</v>
      </c>
    </row>
    <row r="757" spans="1:14">
      <c r="A757" s="1">
        <v>237</v>
      </c>
      <c r="B757" s="1">
        <v>438446</v>
      </c>
      <c r="C757" s="1" t="str">
        <f ca="1">VLOOKUP(B757,'Fichier FI (en entrée)'!B:E,3)</f>
        <v>CUQZBFNBTR</v>
      </c>
      <c r="D757" s="2" t="str">
        <f ca="1">VLOOKUP(B757,'Fichier FI (en entrée)'!B:E,4)</f>
        <v>Eogqmfiboglpm</v>
      </c>
      <c r="E757" s="2" t="s">
        <v>28</v>
      </c>
      <c r="F757" s="2" t="s">
        <v>3</v>
      </c>
      <c r="G757" s="1">
        <v>1</v>
      </c>
      <c r="H757" s="1">
        <v>0</v>
      </c>
      <c r="I757" s="2" t="s">
        <v>1</v>
      </c>
      <c r="J757" s="1">
        <v>1</v>
      </c>
      <c r="K757" s="2" t="s">
        <v>2148</v>
      </c>
      <c r="L757" s="1">
        <v>0</v>
      </c>
      <c r="M757" s="1">
        <v>0</v>
      </c>
      <c r="N757" s="1">
        <v>0</v>
      </c>
    </row>
    <row r="758" spans="1:14">
      <c r="A758" s="1">
        <v>237</v>
      </c>
      <c r="B758" s="1">
        <v>438448</v>
      </c>
      <c r="C758" s="1" t="str">
        <f ca="1">VLOOKUP(B758,'Fichier FI (en entrée)'!B:E,3)</f>
        <v>FXPHNSLSPD</v>
      </c>
      <c r="D758" s="2" t="str">
        <f ca="1">VLOOKUP(B758,'Fichier FI (en entrée)'!B:E,4)</f>
        <v>Yzgzyyrghijyv</v>
      </c>
      <c r="E758" s="2" t="s">
        <v>24</v>
      </c>
      <c r="F758" s="2" t="s">
        <v>3</v>
      </c>
      <c r="G758" s="1">
        <v>1</v>
      </c>
      <c r="H758" s="1">
        <v>0</v>
      </c>
      <c r="I758" s="2" t="s">
        <v>1</v>
      </c>
      <c r="J758" s="1">
        <v>1</v>
      </c>
      <c r="K758" s="2" t="s">
        <v>2148</v>
      </c>
      <c r="L758" s="1">
        <v>0</v>
      </c>
      <c r="M758" s="1">
        <v>0</v>
      </c>
      <c r="N758" s="1">
        <v>0</v>
      </c>
    </row>
    <row r="759" spans="1:14">
      <c r="A759" s="1">
        <v>237</v>
      </c>
      <c r="B759" s="1">
        <v>438455</v>
      </c>
      <c r="C759" s="1" t="str">
        <f ca="1">VLOOKUP(B759,'Fichier FI (en entrée)'!B:E,3)</f>
        <v>VXJDIEKARV</v>
      </c>
      <c r="D759" s="2" t="str">
        <f ca="1">VLOOKUP(B759,'Fichier FI (en entrée)'!B:E,4)</f>
        <v>Lsmmbngthdvfi</v>
      </c>
      <c r="E759" s="2" t="s">
        <v>28</v>
      </c>
      <c r="F759" s="2" t="s">
        <v>3</v>
      </c>
      <c r="G759" s="1">
        <v>1</v>
      </c>
      <c r="H759" s="1">
        <v>0</v>
      </c>
      <c r="I759" s="2" t="s">
        <v>1</v>
      </c>
      <c r="J759" s="1">
        <v>1</v>
      </c>
      <c r="K759" s="2" t="s">
        <v>2148</v>
      </c>
      <c r="L759" s="1">
        <v>0</v>
      </c>
      <c r="M759" s="1">
        <v>0</v>
      </c>
      <c r="N759" s="1">
        <v>0</v>
      </c>
    </row>
    <row r="760" spans="1:14">
      <c r="A760" s="1">
        <v>237</v>
      </c>
      <c r="B760" s="1">
        <v>438457</v>
      </c>
      <c r="C760" s="1" t="str">
        <f ca="1">VLOOKUP(B760,'Fichier FI (en entrée)'!B:E,3)</f>
        <v>ESFRUPCSPF</v>
      </c>
      <c r="D760" s="2" t="str">
        <f ca="1">VLOOKUP(B760,'Fichier FI (en entrée)'!B:E,4)</f>
        <v>Cnvehtxhcbpeo</v>
      </c>
      <c r="E760" s="2" t="s">
        <v>20</v>
      </c>
      <c r="F760" s="2" t="s">
        <v>3</v>
      </c>
      <c r="G760" s="1">
        <v>1</v>
      </c>
      <c r="H760" s="1">
        <v>0</v>
      </c>
      <c r="I760" s="2" t="s">
        <v>1</v>
      </c>
      <c r="J760" s="1">
        <v>1</v>
      </c>
      <c r="K760" s="2" t="s">
        <v>2148</v>
      </c>
      <c r="L760" s="1">
        <v>0</v>
      </c>
      <c r="M760" s="1">
        <v>0</v>
      </c>
      <c r="N760" s="1">
        <v>0</v>
      </c>
    </row>
    <row r="761" spans="1:14">
      <c r="A761" s="1">
        <v>237</v>
      </c>
      <c r="B761" s="1">
        <v>438459</v>
      </c>
      <c r="C761" s="1" t="str">
        <f ca="1">VLOOKUP(B761,'Fichier FI (en entrée)'!B:E,3)</f>
        <v>HMHOUEGQNM</v>
      </c>
      <c r="D761" s="2" t="str">
        <f ca="1">VLOOKUP(B761,'Fichier FI (en entrée)'!B:E,4)</f>
        <v>Egotmyrfpxrwo</v>
      </c>
      <c r="E761" s="2" t="s">
        <v>15</v>
      </c>
      <c r="F761" s="2" t="s">
        <v>3</v>
      </c>
      <c r="G761" s="1">
        <v>1</v>
      </c>
      <c r="H761" s="1">
        <v>0</v>
      </c>
      <c r="I761" s="2" t="s">
        <v>1</v>
      </c>
      <c r="J761" s="1">
        <v>1</v>
      </c>
      <c r="K761" s="2" t="s">
        <v>2148</v>
      </c>
      <c r="L761" s="1">
        <v>0</v>
      </c>
      <c r="M761" s="1">
        <v>0</v>
      </c>
      <c r="N761" s="1">
        <v>0</v>
      </c>
    </row>
    <row r="762" spans="1:14">
      <c r="A762" s="1">
        <v>237</v>
      </c>
      <c r="B762" s="1">
        <v>438928</v>
      </c>
      <c r="C762" s="1" t="str">
        <f ca="1">VLOOKUP(B762,'Fichier FI (en entrée)'!B:E,3)</f>
        <v>KRHZZPXUQI</v>
      </c>
      <c r="D762" s="2" t="str">
        <f ca="1">VLOOKUP(B762,'Fichier FI (en entrée)'!B:E,4)</f>
        <v>Fgjwgmofmyxeh</v>
      </c>
      <c r="E762" s="2" t="s">
        <v>23</v>
      </c>
      <c r="F762" s="2" t="s">
        <v>3</v>
      </c>
      <c r="G762" s="1">
        <v>1</v>
      </c>
      <c r="H762" s="1">
        <v>0</v>
      </c>
      <c r="I762" s="2" t="s">
        <v>1</v>
      </c>
      <c r="J762" s="1">
        <v>1</v>
      </c>
      <c r="K762" s="2" t="s">
        <v>2148</v>
      </c>
      <c r="L762" s="1">
        <v>0</v>
      </c>
      <c r="M762" s="1">
        <v>0</v>
      </c>
      <c r="N762" s="1">
        <v>0</v>
      </c>
    </row>
    <row r="763" spans="1:14">
      <c r="A763" s="1">
        <v>237</v>
      </c>
      <c r="B763" s="1">
        <v>442228</v>
      </c>
      <c r="C763" s="1" t="str">
        <f ca="1">VLOOKUP(B763,'Fichier FI (en entrée)'!B:E,3)</f>
        <v>KZIPVETGQD</v>
      </c>
      <c r="D763" s="2" t="str">
        <f ca="1">VLOOKUP(B763,'Fichier FI (en entrée)'!B:E,4)</f>
        <v>Twuebprvgmbbf</v>
      </c>
      <c r="E763" s="2" t="s">
        <v>17</v>
      </c>
      <c r="F763" s="2" t="s">
        <v>3</v>
      </c>
      <c r="G763" s="1">
        <v>1</v>
      </c>
      <c r="H763" s="1">
        <v>0</v>
      </c>
      <c r="I763" s="2" t="s">
        <v>1</v>
      </c>
      <c r="J763" s="1">
        <v>1</v>
      </c>
      <c r="K763" s="2" t="s">
        <v>2148</v>
      </c>
      <c r="L763" s="1">
        <v>0</v>
      </c>
      <c r="M763" s="1">
        <v>0</v>
      </c>
      <c r="N763" s="1">
        <v>0</v>
      </c>
    </row>
    <row r="764" spans="1:14">
      <c r="A764" s="1">
        <v>237</v>
      </c>
      <c r="B764" s="1">
        <v>442280</v>
      </c>
      <c r="C764" s="1" t="str">
        <f ca="1">VLOOKUP(B764,'Fichier FI (en entrée)'!B:E,3)</f>
        <v>FHROVHBLYM</v>
      </c>
      <c r="D764" s="2" t="str">
        <f ca="1">VLOOKUP(B764,'Fichier FI (en entrée)'!B:E,4)</f>
        <v>Aytntqogwxvkn</v>
      </c>
      <c r="E764" s="2" t="s">
        <v>17</v>
      </c>
      <c r="F764" s="2" t="s">
        <v>3</v>
      </c>
      <c r="G764" s="1">
        <v>1</v>
      </c>
      <c r="H764" s="1">
        <v>0</v>
      </c>
      <c r="I764" s="2" t="s">
        <v>1</v>
      </c>
      <c r="J764" s="1">
        <v>1</v>
      </c>
      <c r="K764" s="2" t="s">
        <v>2148</v>
      </c>
      <c r="L764" s="1">
        <v>0</v>
      </c>
      <c r="M764" s="1">
        <v>0</v>
      </c>
      <c r="N764" s="1">
        <v>0</v>
      </c>
    </row>
    <row r="765" spans="1:14">
      <c r="A765" s="1">
        <v>237</v>
      </c>
      <c r="B765" s="1">
        <v>442309</v>
      </c>
      <c r="C765" s="1" t="str">
        <f ca="1">VLOOKUP(B765,'Fichier FI (en entrée)'!B:E,3)</f>
        <v>PXYFNBRXIF</v>
      </c>
      <c r="D765" s="2" t="str">
        <f ca="1">VLOOKUP(B765,'Fichier FI (en entrée)'!B:E,4)</f>
        <v>Uvsevmsxpsytg</v>
      </c>
      <c r="E765" s="2" t="s">
        <v>17</v>
      </c>
      <c r="F765" s="2" t="s">
        <v>3</v>
      </c>
      <c r="G765" s="1">
        <v>1</v>
      </c>
      <c r="H765" s="1">
        <v>0</v>
      </c>
      <c r="I765" s="2" t="s">
        <v>1</v>
      </c>
      <c r="J765" s="1">
        <v>1</v>
      </c>
      <c r="K765" s="2" t="s">
        <v>2148</v>
      </c>
      <c r="L765" s="1">
        <v>0</v>
      </c>
      <c r="M765" s="1">
        <v>0</v>
      </c>
      <c r="N765" s="1">
        <v>0</v>
      </c>
    </row>
    <row r="766" spans="1:14">
      <c r="A766" s="1">
        <v>237</v>
      </c>
      <c r="B766" s="1">
        <v>442324</v>
      </c>
      <c r="C766" s="1" t="str">
        <f ca="1">VLOOKUP(B766,'Fichier FI (en entrée)'!B:E,3)</f>
        <v>PXJCMOLSDR</v>
      </c>
      <c r="D766" s="2" t="str">
        <f ca="1">VLOOKUP(B766,'Fichier FI (en entrée)'!B:E,4)</f>
        <v>Txcljflteqedi</v>
      </c>
      <c r="E766" s="2" t="s">
        <v>17</v>
      </c>
      <c r="F766" s="2" t="s">
        <v>3</v>
      </c>
      <c r="G766" s="1">
        <v>1</v>
      </c>
      <c r="H766" s="1">
        <v>0</v>
      </c>
      <c r="I766" s="2" t="s">
        <v>1</v>
      </c>
      <c r="J766" s="1">
        <v>1</v>
      </c>
      <c r="K766" s="2" t="s">
        <v>2148</v>
      </c>
      <c r="L766" s="1">
        <v>0</v>
      </c>
      <c r="M766" s="1">
        <v>0</v>
      </c>
      <c r="N766" s="1">
        <v>0</v>
      </c>
    </row>
    <row r="767" spans="1:14">
      <c r="A767" s="1">
        <v>237</v>
      </c>
      <c r="B767" s="1">
        <v>442328</v>
      </c>
      <c r="C767" s="1" t="str">
        <f ca="1">VLOOKUP(B767,'Fichier FI (en entrée)'!B:E,3)</f>
        <v>YWESXRRBBY</v>
      </c>
      <c r="D767" s="2" t="str">
        <f ca="1">VLOOKUP(B767,'Fichier FI (en entrée)'!B:E,4)</f>
        <v>Vqsiykzgltyms</v>
      </c>
      <c r="E767" s="2" t="s">
        <v>17</v>
      </c>
      <c r="F767" s="2" t="s">
        <v>3</v>
      </c>
      <c r="G767" s="1">
        <v>1</v>
      </c>
      <c r="H767" s="1">
        <v>0</v>
      </c>
      <c r="I767" s="2" t="s">
        <v>1</v>
      </c>
      <c r="J767" s="1">
        <v>1</v>
      </c>
      <c r="K767" s="2" t="s">
        <v>2148</v>
      </c>
      <c r="L767" s="1">
        <v>0</v>
      </c>
      <c r="M767" s="1">
        <v>0</v>
      </c>
      <c r="N767" s="1">
        <v>0</v>
      </c>
    </row>
    <row r="768" spans="1:14">
      <c r="A768" s="1">
        <v>237</v>
      </c>
      <c r="B768" s="1">
        <v>442347</v>
      </c>
      <c r="C768" s="1" t="str">
        <f ca="1">VLOOKUP(B768,'Fichier FI (en entrée)'!B:E,3)</f>
        <v>CZXTWPUSQH</v>
      </c>
      <c r="D768" s="2" t="str">
        <f ca="1">VLOOKUP(B768,'Fichier FI (en entrée)'!B:E,4)</f>
        <v>Qdvfwjqrtzwwc</v>
      </c>
      <c r="E768" s="2" t="s">
        <v>25</v>
      </c>
      <c r="F768" s="2" t="s">
        <v>3</v>
      </c>
      <c r="G768" s="1">
        <v>1</v>
      </c>
      <c r="H768" s="1">
        <v>0</v>
      </c>
      <c r="I768" s="2" t="s">
        <v>1</v>
      </c>
      <c r="J768" s="1">
        <v>1</v>
      </c>
      <c r="K768" s="2" t="s">
        <v>2148</v>
      </c>
      <c r="L768" s="1">
        <v>0</v>
      </c>
      <c r="M768" s="1">
        <v>0</v>
      </c>
      <c r="N768" s="1">
        <v>0</v>
      </c>
    </row>
    <row r="769" spans="1:14">
      <c r="A769" s="1">
        <v>237</v>
      </c>
      <c r="B769" s="1">
        <v>446830</v>
      </c>
      <c r="C769" s="1" t="str">
        <f ca="1">VLOOKUP(B769,'Fichier FI (en entrée)'!B:E,3)</f>
        <v>GODVPFKHWU</v>
      </c>
      <c r="D769" s="2" t="str">
        <f ca="1">VLOOKUP(B769,'Fichier FI (en entrée)'!B:E,4)</f>
        <v>Gytiadxqamvmj</v>
      </c>
      <c r="E769" s="2" t="s">
        <v>14</v>
      </c>
      <c r="F769" s="2" t="s">
        <v>3</v>
      </c>
      <c r="G769" s="1">
        <v>1</v>
      </c>
      <c r="H769" s="1">
        <v>0</v>
      </c>
      <c r="I769" s="2" t="s">
        <v>1</v>
      </c>
      <c r="J769" s="1">
        <v>1</v>
      </c>
      <c r="K769" s="2" t="s">
        <v>2148</v>
      </c>
      <c r="L769" s="1">
        <v>0</v>
      </c>
      <c r="M769" s="1">
        <v>0</v>
      </c>
      <c r="N769" s="1">
        <v>0</v>
      </c>
    </row>
    <row r="770" spans="1:14">
      <c r="A770" s="1">
        <v>237</v>
      </c>
      <c r="B770" s="1">
        <v>447650</v>
      </c>
      <c r="C770" s="1" t="str">
        <f ca="1">VLOOKUP(B770,'Fichier FI (en entrée)'!B:E,3)</f>
        <v>VYUSBAAWJY</v>
      </c>
      <c r="D770" s="2" t="str">
        <f ca="1">VLOOKUP(B770,'Fichier FI (en entrée)'!B:E,4)</f>
        <v>Fesfrfhocbxrx</v>
      </c>
      <c r="E770" s="2" t="s">
        <v>19</v>
      </c>
      <c r="F770" s="2" t="s">
        <v>3</v>
      </c>
      <c r="G770" s="1">
        <v>1</v>
      </c>
      <c r="H770" s="1">
        <v>0</v>
      </c>
      <c r="I770" s="2" t="s">
        <v>1</v>
      </c>
      <c r="J770" s="1">
        <v>1</v>
      </c>
      <c r="K770" s="2" t="s">
        <v>2148</v>
      </c>
      <c r="L770" s="1">
        <v>0</v>
      </c>
      <c r="M770" s="1">
        <v>0</v>
      </c>
      <c r="N770" s="1">
        <v>0</v>
      </c>
    </row>
    <row r="771" spans="1:14">
      <c r="A771" s="1">
        <v>237</v>
      </c>
      <c r="B771" s="1">
        <v>447831</v>
      </c>
      <c r="C771" s="1" t="str">
        <f ca="1">VLOOKUP(B771,'Fichier FI (en entrée)'!B:E,3)</f>
        <v>CCDKQLOBGU</v>
      </c>
      <c r="D771" s="2" t="str">
        <f ca="1">VLOOKUP(B771,'Fichier FI (en entrée)'!B:E,4)</f>
        <v>Rgzwmksfeufny</v>
      </c>
      <c r="E771" s="2" t="s">
        <v>28</v>
      </c>
      <c r="F771" s="2" t="s">
        <v>3</v>
      </c>
      <c r="G771" s="1">
        <v>1</v>
      </c>
      <c r="H771" s="1">
        <v>0</v>
      </c>
      <c r="I771" s="2" t="s">
        <v>1</v>
      </c>
      <c r="J771" s="1">
        <v>1</v>
      </c>
      <c r="K771" s="2" t="s">
        <v>2148</v>
      </c>
      <c r="L771" s="1">
        <v>0</v>
      </c>
      <c r="M771" s="1">
        <v>0</v>
      </c>
      <c r="N771" s="1">
        <v>0</v>
      </c>
    </row>
    <row r="772" spans="1:14">
      <c r="A772" s="1">
        <v>237</v>
      </c>
      <c r="B772" s="1">
        <v>450501</v>
      </c>
      <c r="C772" s="1" t="str">
        <f ca="1">VLOOKUP(B772,'Fichier FI (en entrée)'!B:E,3)</f>
        <v>WYFPQADCKL</v>
      </c>
      <c r="D772" s="2" t="str">
        <f ca="1">VLOOKUP(B772,'Fichier FI (en entrée)'!B:E,4)</f>
        <v>Pukgsmortjyzo</v>
      </c>
      <c r="E772" s="2" t="s">
        <v>31</v>
      </c>
      <c r="F772" s="2" t="s">
        <v>3</v>
      </c>
      <c r="G772" s="1">
        <v>1</v>
      </c>
      <c r="H772" s="1">
        <v>0</v>
      </c>
      <c r="I772" s="2" t="s">
        <v>1</v>
      </c>
      <c r="J772" s="1">
        <v>1</v>
      </c>
      <c r="K772" s="2" t="s">
        <v>2148</v>
      </c>
      <c r="L772" s="1">
        <v>0</v>
      </c>
      <c r="M772" s="1">
        <v>0</v>
      </c>
      <c r="N772" s="1">
        <v>0</v>
      </c>
    </row>
    <row r="773" spans="1:14">
      <c r="A773" s="1">
        <v>237</v>
      </c>
      <c r="B773" s="1">
        <v>450597</v>
      </c>
      <c r="C773" s="1" t="str">
        <f ca="1">VLOOKUP(B773,'Fichier FI (en entrée)'!B:E,3)</f>
        <v>STDDIWUUIF</v>
      </c>
      <c r="D773" s="2" t="str">
        <f ca="1">VLOOKUP(B773,'Fichier FI (en entrée)'!B:E,4)</f>
        <v>Czxkllhmobuat</v>
      </c>
      <c r="E773" s="2" t="s">
        <v>30</v>
      </c>
      <c r="F773" s="2" t="s">
        <v>3</v>
      </c>
      <c r="G773" s="1">
        <v>1</v>
      </c>
      <c r="H773" s="1">
        <v>0</v>
      </c>
      <c r="I773" s="2" t="s">
        <v>1</v>
      </c>
      <c r="J773" s="1">
        <v>1</v>
      </c>
      <c r="K773" s="2" t="s">
        <v>2148</v>
      </c>
      <c r="L773" s="1">
        <v>0</v>
      </c>
      <c r="M773" s="1">
        <v>0</v>
      </c>
      <c r="N773" s="1">
        <v>0</v>
      </c>
    </row>
    <row r="774" spans="1:14">
      <c r="A774" s="1">
        <v>237</v>
      </c>
      <c r="B774" s="1">
        <v>450603</v>
      </c>
      <c r="C774" s="1" t="str">
        <f ca="1">VLOOKUP(B774,'Fichier FI (en entrée)'!B:E,3)</f>
        <v>UHUNZIIBUW</v>
      </c>
      <c r="D774" s="2" t="str">
        <f ca="1">VLOOKUP(B774,'Fichier FI (en entrée)'!B:E,4)</f>
        <v>Ourjsjzzydlbt</v>
      </c>
      <c r="E774" s="2" t="s">
        <v>19</v>
      </c>
      <c r="F774" s="2" t="s">
        <v>3</v>
      </c>
      <c r="G774" s="1">
        <v>1</v>
      </c>
      <c r="H774" s="1">
        <v>0</v>
      </c>
      <c r="I774" s="2" t="s">
        <v>1</v>
      </c>
      <c r="J774" s="1">
        <v>1</v>
      </c>
      <c r="K774" s="2" t="s">
        <v>2148</v>
      </c>
      <c r="L774" s="1">
        <v>0</v>
      </c>
      <c r="M774" s="1">
        <v>0</v>
      </c>
      <c r="N774" s="1">
        <v>0</v>
      </c>
    </row>
    <row r="775" spans="1:14">
      <c r="A775" s="1">
        <v>237</v>
      </c>
      <c r="B775" s="1">
        <v>450617</v>
      </c>
      <c r="C775" s="1" t="str">
        <f ca="1">VLOOKUP(B775,'Fichier FI (en entrée)'!B:E,3)</f>
        <v>SKYWRDZBAA</v>
      </c>
      <c r="D775" s="2" t="str">
        <f ca="1">VLOOKUP(B775,'Fichier FI (en entrée)'!B:E,4)</f>
        <v>Wuhjavinicckk</v>
      </c>
      <c r="E775" s="2" t="s">
        <v>19</v>
      </c>
      <c r="F775" s="2" t="s">
        <v>3</v>
      </c>
      <c r="G775" s="1">
        <v>1</v>
      </c>
      <c r="H775" s="1">
        <v>0</v>
      </c>
      <c r="I775" s="2" t="s">
        <v>1</v>
      </c>
      <c r="J775" s="1">
        <v>1</v>
      </c>
      <c r="K775" s="2" t="s">
        <v>2148</v>
      </c>
      <c r="L775" s="1">
        <v>0</v>
      </c>
      <c r="M775" s="1">
        <v>0</v>
      </c>
      <c r="N775" s="1">
        <v>0</v>
      </c>
    </row>
    <row r="776" spans="1:14">
      <c r="A776" s="1">
        <v>237</v>
      </c>
      <c r="B776" s="1">
        <v>450619</v>
      </c>
      <c r="C776" s="1" t="str">
        <f ca="1">VLOOKUP(B776,'Fichier FI (en entrée)'!B:E,3)</f>
        <v>ZSTSKSOXOJ</v>
      </c>
      <c r="D776" s="2" t="str">
        <f ca="1">VLOOKUP(B776,'Fichier FI (en entrée)'!B:E,4)</f>
        <v>Pmnhpbvkkglgf</v>
      </c>
      <c r="E776" s="2" t="s">
        <v>31</v>
      </c>
      <c r="F776" s="2" t="s">
        <v>3</v>
      </c>
      <c r="G776" s="1">
        <v>1</v>
      </c>
      <c r="H776" s="1">
        <v>0</v>
      </c>
      <c r="I776" s="2" t="s">
        <v>1</v>
      </c>
      <c r="J776" s="1">
        <v>1</v>
      </c>
      <c r="K776" s="2" t="s">
        <v>2148</v>
      </c>
      <c r="L776" s="1">
        <v>0</v>
      </c>
      <c r="M776" s="1">
        <v>0</v>
      </c>
      <c r="N776" s="1">
        <v>0</v>
      </c>
    </row>
    <row r="777" spans="1:14">
      <c r="A777" s="1">
        <v>237</v>
      </c>
      <c r="B777" s="1">
        <v>450671</v>
      </c>
      <c r="C777" s="1" t="str">
        <f ca="1">VLOOKUP(B777,'Fichier FI (en entrée)'!B:E,3)</f>
        <v>HTVWTTJMKZ</v>
      </c>
      <c r="D777" s="2" t="str">
        <f ca="1">VLOOKUP(B777,'Fichier FI (en entrée)'!B:E,4)</f>
        <v>Yemuaidlorvmq</v>
      </c>
      <c r="E777" s="2" t="s">
        <v>27</v>
      </c>
      <c r="F777" s="2" t="s">
        <v>3</v>
      </c>
      <c r="G777" s="1">
        <v>1</v>
      </c>
      <c r="H777" s="1">
        <v>0</v>
      </c>
      <c r="I777" s="2" t="s">
        <v>1</v>
      </c>
      <c r="J777" s="1">
        <v>1</v>
      </c>
      <c r="K777" s="2" t="s">
        <v>2148</v>
      </c>
      <c r="L777" s="1">
        <v>0</v>
      </c>
      <c r="M777" s="1">
        <v>0</v>
      </c>
      <c r="N777" s="1">
        <v>0</v>
      </c>
    </row>
    <row r="778" spans="1:14">
      <c r="A778" s="1">
        <v>237</v>
      </c>
      <c r="B778" s="1">
        <v>450684</v>
      </c>
      <c r="C778" s="1" t="str">
        <f ca="1">VLOOKUP(B778,'Fichier FI (en entrée)'!B:E,3)</f>
        <v>ONRNMDXVBS</v>
      </c>
      <c r="D778" s="2" t="str">
        <f ca="1">VLOOKUP(B778,'Fichier FI (en entrée)'!B:E,4)</f>
        <v>Pkasgaxqzkpms</v>
      </c>
      <c r="E778" s="2" t="s">
        <v>19</v>
      </c>
      <c r="F778" s="2" t="s">
        <v>3</v>
      </c>
      <c r="G778" s="1">
        <v>1</v>
      </c>
      <c r="H778" s="1">
        <v>0</v>
      </c>
      <c r="I778" s="2" t="s">
        <v>1</v>
      </c>
      <c r="J778" s="1">
        <v>1</v>
      </c>
      <c r="K778" s="2" t="s">
        <v>2148</v>
      </c>
      <c r="L778" s="1">
        <v>0</v>
      </c>
      <c r="M778" s="1">
        <v>0</v>
      </c>
      <c r="N778" s="1">
        <v>0</v>
      </c>
    </row>
    <row r="779" spans="1:14">
      <c r="A779" s="1">
        <v>237</v>
      </c>
      <c r="B779" s="1">
        <v>450843</v>
      </c>
      <c r="C779" s="1" t="str">
        <f ca="1">VLOOKUP(B779,'Fichier FI (en entrée)'!B:E,3)</f>
        <v>UOVWISYALR</v>
      </c>
      <c r="D779" s="2" t="str">
        <f ca="1">VLOOKUP(B779,'Fichier FI (en entrée)'!B:E,4)</f>
        <v>Onncsupycvdyf</v>
      </c>
      <c r="E779" s="2" t="s">
        <v>20</v>
      </c>
      <c r="F779" s="2" t="s">
        <v>3</v>
      </c>
      <c r="G779" s="1">
        <v>1</v>
      </c>
      <c r="H779" s="1">
        <v>0</v>
      </c>
      <c r="I779" s="2" t="s">
        <v>1</v>
      </c>
      <c r="J779" s="1">
        <v>1</v>
      </c>
      <c r="K779" s="2" t="s">
        <v>2148</v>
      </c>
      <c r="L779" s="1">
        <v>0</v>
      </c>
      <c r="M779" s="1">
        <v>0</v>
      </c>
      <c r="N779" s="1">
        <v>0</v>
      </c>
    </row>
    <row r="780" spans="1:14">
      <c r="A780" s="1">
        <v>237</v>
      </c>
      <c r="B780" s="1">
        <v>450882</v>
      </c>
      <c r="C780" s="1" t="str">
        <f ca="1">VLOOKUP(B780,'Fichier FI (en entrée)'!B:E,3)</f>
        <v>ZMCACTIDOM</v>
      </c>
      <c r="D780" s="2" t="str">
        <f ca="1">VLOOKUP(B780,'Fichier FI (en entrée)'!B:E,4)</f>
        <v>Srubbacebympu</v>
      </c>
      <c r="E780" s="2" t="s">
        <v>19</v>
      </c>
      <c r="F780" s="2" t="s">
        <v>3</v>
      </c>
      <c r="G780" s="1">
        <v>1</v>
      </c>
      <c r="H780" s="1">
        <v>0</v>
      </c>
      <c r="I780" s="2" t="s">
        <v>1</v>
      </c>
      <c r="J780" s="1">
        <v>1</v>
      </c>
      <c r="K780" s="2" t="s">
        <v>2148</v>
      </c>
      <c r="L780" s="1">
        <v>0</v>
      </c>
      <c r="M780" s="1">
        <v>0</v>
      </c>
      <c r="N780" s="1">
        <v>0</v>
      </c>
    </row>
    <row r="781" spans="1:14">
      <c r="A781" s="1">
        <v>237</v>
      </c>
      <c r="B781" s="1">
        <v>450899</v>
      </c>
      <c r="C781" s="1" t="str">
        <f ca="1">VLOOKUP(B781,'Fichier FI (en entrée)'!B:E,3)</f>
        <v>TWHPQAAEAH</v>
      </c>
      <c r="D781" s="2" t="str">
        <f ca="1">VLOOKUP(B781,'Fichier FI (en entrée)'!B:E,4)</f>
        <v>Vnuvmlgcrthhf</v>
      </c>
      <c r="E781" s="2" t="s">
        <v>20</v>
      </c>
      <c r="F781" s="2" t="s">
        <v>3</v>
      </c>
      <c r="G781" s="1">
        <v>1</v>
      </c>
      <c r="H781" s="1">
        <v>0</v>
      </c>
      <c r="I781" s="2" t="s">
        <v>1</v>
      </c>
      <c r="J781" s="1">
        <v>1</v>
      </c>
      <c r="K781" s="2" t="s">
        <v>2148</v>
      </c>
      <c r="L781" s="1">
        <v>0</v>
      </c>
      <c r="M781" s="1">
        <v>0</v>
      </c>
      <c r="N781" s="1">
        <v>0</v>
      </c>
    </row>
    <row r="782" spans="1:14">
      <c r="A782" s="1">
        <v>237</v>
      </c>
      <c r="B782" s="1">
        <v>450907</v>
      </c>
      <c r="C782" s="1" t="str">
        <f ca="1">VLOOKUP(B782,'Fichier FI (en entrée)'!B:E,3)</f>
        <v>TVKOHBJGDZ</v>
      </c>
      <c r="D782" s="2" t="str">
        <f ca="1">VLOOKUP(B782,'Fichier FI (en entrée)'!B:E,4)</f>
        <v>Lwnmjikaegxpt</v>
      </c>
      <c r="E782" s="2" t="s">
        <v>20</v>
      </c>
      <c r="F782" s="2" t="s">
        <v>3</v>
      </c>
      <c r="G782" s="1">
        <v>1</v>
      </c>
      <c r="H782" s="1">
        <v>0</v>
      </c>
      <c r="I782" s="2" t="s">
        <v>1</v>
      </c>
      <c r="J782" s="1">
        <v>1</v>
      </c>
      <c r="K782" s="2" t="s">
        <v>2148</v>
      </c>
      <c r="L782" s="1">
        <v>0</v>
      </c>
      <c r="M782" s="1">
        <v>0</v>
      </c>
      <c r="N782" s="1">
        <v>0</v>
      </c>
    </row>
    <row r="783" spans="1:14">
      <c r="A783" s="1">
        <v>237</v>
      </c>
      <c r="B783" s="1">
        <v>450922</v>
      </c>
      <c r="C783" s="1" t="str">
        <f ca="1">VLOOKUP(B783,'Fichier FI (en entrée)'!B:E,3)</f>
        <v>FXVOSYHZAU</v>
      </c>
      <c r="D783" s="2" t="str">
        <f ca="1">VLOOKUP(B783,'Fichier FI (en entrée)'!B:E,4)</f>
        <v>Denkwiddigblx</v>
      </c>
      <c r="E783" s="2" t="s">
        <v>20</v>
      </c>
      <c r="F783" s="2" t="s">
        <v>3</v>
      </c>
      <c r="G783" s="1">
        <v>1</v>
      </c>
      <c r="H783" s="1">
        <v>0</v>
      </c>
      <c r="I783" s="2" t="s">
        <v>1</v>
      </c>
      <c r="J783" s="1">
        <v>1</v>
      </c>
      <c r="K783" s="2" t="s">
        <v>2148</v>
      </c>
      <c r="L783" s="1">
        <v>0</v>
      </c>
      <c r="M783" s="1">
        <v>0</v>
      </c>
      <c r="N783" s="1">
        <v>0</v>
      </c>
    </row>
    <row r="784" spans="1:14">
      <c r="A784" s="1">
        <v>237</v>
      </c>
      <c r="B784" s="1">
        <v>450932</v>
      </c>
      <c r="C784" s="1" t="str">
        <f ca="1">VLOOKUP(B784,'Fichier FI (en entrée)'!B:E,3)</f>
        <v>JIHPFXPRUY</v>
      </c>
      <c r="D784" s="2" t="str">
        <f ca="1">VLOOKUP(B784,'Fichier FI (en entrée)'!B:E,4)</f>
        <v>Eorqttnfnryit</v>
      </c>
      <c r="E784" s="2" t="s">
        <v>20</v>
      </c>
      <c r="F784" s="2" t="s">
        <v>3</v>
      </c>
      <c r="G784" s="1">
        <v>1</v>
      </c>
      <c r="H784" s="1">
        <v>0</v>
      </c>
      <c r="I784" s="2" t="s">
        <v>1</v>
      </c>
      <c r="J784" s="1">
        <v>1</v>
      </c>
      <c r="K784" s="2" t="s">
        <v>2148</v>
      </c>
      <c r="L784" s="1">
        <v>0</v>
      </c>
      <c r="M784" s="1">
        <v>0</v>
      </c>
      <c r="N784" s="1">
        <v>0</v>
      </c>
    </row>
    <row r="785" spans="1:14">
      <c r="A785" s="1">
        <v>237</v>
      </c>
      <c r="B785" s="1">
        <v>450954</v>
      </c>
      <c r="C785" s="1" t="str">
        <f ca="1">VLOOKUP(B785,'Fichier FI (en entrée)'!B:E,3)</f>
        <v>LOUVIHOBVG</v>
      </c>
      <c r="D785" s="2" t="str">
        <f ca="1">VLOOKUP(B785,'Fichier FI (en entrée)'!B:E,4)</f>
        <v>Kvhmrwkcrybcp</v>
      </c>
      <c r="E785" s="2" t="s">
        <v>14</v>
      </c>
      <c r="F785" s="2" t="s">
        <v>3</v>
      </c>
      <c r="G785" s="1">
        <v>1</v>
      </c>
      <c r="H785" s="1">
        <v>0</v>
      </c>
      <c r="I785" s="2" t="s">
        <v>1</v>
      </c>
      <c r="J785" s="1">
        <v>1</v>
      </c>
      <c r="K785" s="2" t="s">
        <v>2148</v>
      </c>
      <c r="L785" s="1">
        <v>0</v>
      </c>
      <c r="M785" s="1">
        <v>0</v>
      </c>
      <c r="N785" s="1">
        <v>0</v>
      </c>
    </row>
    <row r="786" spans="1:14">
      <c r="A786" s="1">
        <v>237</v>
      </c>
      <c r="B786" s="1">
        <v>450962</v>
      </c>
      <c r="C786" s="1" t="str">
        <f ca="1">VLOOKUP(B786,'Fichier FI (en entrée)'!B:E,3)</f>
        <v>NTRSSEKHFY</v>
      </c>
      <c r="D786" s="2" t="str">
        <f ca="1">VLOOKUP(B786,'Fichier FI (en entrée)'!B:E,4)</f>
        <v>Bxhltyaexzogu</v>
      </c>
      <c r="E786" s="2" t="s">
        <v>20</v>
      </c>
      <c r="F786" s="2" t="s">
        <v>3</v>
      </c>
      <c r="G786" s="1">
        <v>1</v>
      </c>
      <c r="H786" s="1">
        <v>0</v>
      </c>
      <c r="I786" s="2" t="s">
        <v>1</v>
      </c>
      <c r="J786" s="1">
        <v>1</v>
      </c>
      <c r="K786" s="2" t="s">
        <v>2148</v>
      </c>
      <c r="L786" s="1">
        <v>0</v>
      </c>
      <c r="M786" s="1">
        <v>0</v>
      </c>
      <c r="N786" s="1">
        <v>0</v>
      </c>
    </row>
    <row r="787" spans="1:14">
      <c r="A787" s="1">
        <v>237</v>
      </c>
      <c r="B787" s="1">
        <v>450971</v>
      </c>
      <c r="C787" s="1" t="str">
        <f ca="1">VLOOKUP(B787,'Fichier FI (en entrée)'!B:E,3)</f>
        <v>PKROFYRZZB</v>
      </c>
      <c r="D787" s="2" t="str">
        <f ca="1">VLOOKUP(B787,'Fichier FI (en entrée)'!B:E,4)</f>
        <v>Rqwgeiddsiskk</v>
      </c>
      <c r="E787" s="2" t="s">
        <v>28</v>
      </c>
      <c r="F787" s="2" t="s">
        <v>3</v>
      </c>
      <c r="G787" s="1">
        <v>1</v>
      </c>
      <c r="H787" s="1">
        <v>0</v>
      </c>
      <c r="I787" s="2" t="s">
        <v>1</v>
      </c>
      <c r="J787" s="1">
        <v>1</v>
      </c>
      <c r="K787" s="2" t="s">
        <v>2148</v>
      </c>
      <c r="L787" s="1">
        <v>0</v>
      </c>
      <c r="M787" s="1">
        <v>0</v>
      </c>
      <c r="N787" s="1">
        <v>0</v>
      </c>
    </row>
    <row r="788" spans="1:14">
      <c r="A788" s="1">
        <v>237</v>
      </c>
      <c r="B788" s="1">
        <v>450975</v>
      </c>
      <c r="C788" s="1" t="str">
        <f ca="1">VLOOKUP(B788,'Fichier FI (en entrée)'!B:E,3)</f>
        <v>QIBCMDGSDG</v>
      </c>
      <c r="D788" s="2" t="str">
        <f ca="1">VLOOKUP(B788,'Fichier FI (en entrée)'!B:E,4)</f>
        <v>Umxnsfrboyvtc</v>
      </c>
      <c r="E788" s="2" t="s">
        <v>20</v>
      </c>
      <c r="F788" s="2" t="s">
        <v>3</v>
      </c>
      <c r="G788" s="1">
        <v>1</v>
      </c>
      <c r="H788" s="1">
        <v>0</v>
      </c>
      <c r="I788" s="2" t="s">
        <v>1</v>
      </c>
      <c r="J788" s="1">
        <v>1</v>
      </c>
      <c r="K788" s="2" t="s">
        <v>2148</v>
      </c>
      <c r="L788" s="1">
        <v>0</v>
      </c>
      <c r="M788" s="1">
        <v>0</v>
      </c>
      <c r="N788" s="1">
        <v>0</v>
      </c>
    </row>
    <row r="789" spans="1:14">
      <c r="A789" s="1">
        <v>237</v>
      </c>
      <c r="B789" s="1">
        <v>450976</v>
      </c>
      <c r="C789" s="1" t="str">
        <f ca="1">VLOOKUP(B789,'Fichier FI (en entrée)'!B:E,3)</f>
        <v>XNAAMLBBBC</v>
      </c>
      <c r="D789" s="2" t="str">
        <f ca="1">VLOOKUP(B789,'Fichier FI (en entrée)'!B:E,4)</f>
        <v>Xhehsskupncah</v>
      </c>
      <c r="E789" s="2" t="s">
        <v>19</v>
      </c>
      <c r="F789" s="2" t="s">
        <v>3</v>
      </c>
      <c r="G789" s="1">
        <v>1</v>
      </c>
      <c r="H789" s="1">
        <v>0</v>
      </c>
      <c r="I789" s="2" t="s">
        <v>1</v>
      </c>
      <c r="J789" s="1">
        <v>1</v>
      </c>
      <c r="K789" s="2" t="s">
        <v>2148</v>
      </c>
      <c r="L789" s="1">
        <v>0</v>
      </c>
      <c r="M789" s="1">
        <v>0</v>
      </c>
      <c r="N789" s="1">
        <v>0</v>
      </c>
    </row>
    <row r="790" spans="1:14">
      <c r="A790" s="1">
        <v>237</v>
      </c>
      <c r="B790" s="1">
        <v>450991</v>
      </c>
      <c r="C790" s="1" t="str">
        <f ca="1">VLOOKUP(B790,'Fichier FI (en entrée)'!B:E,3)</f>
        <v>ZPIEUECPIG</v>
      </c>
      <c r="D790" s="2" t="str">
        <f ca="1">VLOOKUP(B790,'Fichier FI (en entrée)'!B:E,4)</f>
        <v>Uxebtnuntyouw</v>
      </c>
      <c r="E790" s="2" t="s">
        <v>30</v>
      </c>
      <c r="F790" s="2" t="s">
        <v>3</v>
      </c>
      <c r="G790" s="1">
        <v>1</v>
      </c>
      <c r="H790" s="1">
        <v>0</v>
      </c>
      <c r="I790" s="2" t="s">
        <v>1</v>
      </c>
      <c r="J790" s="1">
        <v>1</v>
      </c>
      <c r="K790" s="2" t="s">
        <v>2148</v>
      </c>
      <c r="L790" s="1">
        <v>0</v>
      </c>
      <c r="M790" s="1">
        <v>0</v>
      </c>
      <c r="N790" s="1">
        <v>0</v>
      </c>
    </row>
    <row r="791" spans="1:14">
      <c r="A791" s="1">
        <v>237</v>
      </c>
      <c r="B791" s="1">
        <v>450997</v>
      </c>
      <c r="C791" s="1" t="str">
        <f ca="1">VLOOKUP(B791,'Fichier FI (en entrée)'!B:E,3)</f>
        <v>ZSNSVWMRBX</v>
      </c>
      <c r="D791" s="2" t="str">
        <f ca="1">VLOOKUP(B791,'Fichier FI (en entrée)'!B:E,4)</f>
        <v>Inimishzzqkvm</v>
      </c>
      <c r="E791" s="2" t="s">
        <v>14</v>
      </c>
      <c r="F791" s="2" t="s">
        <v>3</v>
      </c>
      <c r="G791" s="1">
        <v>1</v>
      </c>
      <c r="H791" s="1">
        <v>0</v>
      </c>
      <c r="I791" s="2" t="s">
        <v>1</v>
      </c>
      <c r="J791" s="1">
        <v>1</v>
      </c>
      <c r="K791" s="2" t="s">
        <v>2148</v>
      </c>
      <c r="L791" s="1">
        <v>0</v>
      </c>
      <c r="M791" s="1">
        <v>0</v>
      </c>
      <c r="N791" s="1">
        <v>0</v>
      </c>
    </row>
    <row r="792" spans="1:14">
      <c r="A792" s="1">
        <v>237</v>
      </c>
      <c r="B792" s="1">
        <v>451010</v>
      </c>
      <c r="C792" s="1" t="str">
        <f ca="1">VLOOKUP(B792,'Fichier FI (en entrée)'!B:E,3)</f>
        <v>BQCUTCQMWN</v>
      </c>
      <c r="D792" s="2" t="str">
        <f ca="1">VLOOKUP(B792,'Fichier FI (en entrée)'!B:E,4)</f>
        <v>Nqziafgzvisco</v>
      </c>
      <c r="E792" s="2" t="s">
        <v>17</v>
      </c>
      <c r="F792" s="2" t="s">
        <v>3</v>
      </c>
      <c r="G792" s="1">
        <v>1</v>
      </c>
      <c r="H792" s="1">
        <v>0</v>
      </c>
      <c r="I792" s="2" t="s">
        <v>1</v>
      </c>
      <c r="J792" s="1">
        <v>1</v>
      </c>
      <c r="K792" s="2" t="s">
        <v>2148</v>
      </c>
      <c r="L792" s="1">
        <v>0</v>
      </c>
      <c r="M792" s="1">
        <v>0</v>
      </c>
      <c r="N792" s="1">
        <v>0</v>
      </c>
    </row>
    <row r="793" spans="1:14">
      <c r="A793" s="1">
        <v>237</v>
      </c>
      <c r="B793" s="1">
        <v>451014</v>
      </c>
      <c r="C793" s="1" t="str">
        <f ca="1">VLOOKUP(B793,'Fichier FI (en entrée)'!B:E,3)</f>
        <v>EBUMOETBAI</v>
      </c>
      <c r="D793" s="2" t="str">
        <f ca="1">VLOOKUP(B793,'Fichier FI (en entrée)'!B:E,4)</f>
        <v>Blqgeconensds</v>
      </c>
      <c r="E793" s="2" t="s">
        <v>14</v>
      </c>
      <c r="F793" s="2" t="s">
        <v>3</v>
      </c>
      <c r="G793" s="1">
        <v>1</v>
      </c>
      <c r="H793" s="1">
        <v>0</v>
      </c>
      <c r="I793" s="2" t="s">
        <v>1</v>
      </c>
      <c r="J793" s="1">
        <v>1</v>
      </c>
      <c r="K793" s="2" t="s">
        <v>2148</v>
      </c>
      <c r="L793" s="1">
        <v>0</v>
      </c>
      <c r="M793" s="1">
        <v>0</v>
      </c>
      <c r="N793" s="1">
        <v>0</v>
      </c>
    </row>
    <row r="794" spans="1:14">
      <c r="A794" s="1">
        <v>237</v>
      </c>
      <c r="B794" s="1">
        <v>451015</v>
      </c>
      <c r="C794" s="1" t="str">
        <f ca="1">VLOOKUP(B794,'Fichier FI (en entrée)'!B:E,3)</f>
        <v>MKXTUGCVCK</v>
      </c>
      <c r="D794" s="2" t="str">
        <f ca="1">VLOOKUP(B794,'Fichier FI (en entrée)'!B:E,4)</f>
        <v>Hdwpoyjmzalyq</v>
      </c>
      <c r="E794" s="2" t="s">
        <v>14</v>
      </c>
      <c r="F794" s="2" t="s">
        <v>3</v>
      </c>
      <c r="G794" s="1">
        <v>1</v>
      </c>
      <c r="H794" s="1">
        <v>0</v>
      </c>
      <c r="I794" s="2" t="s">
        <v>1</v>
      </c>
      <c r="J794" s="1">
        <v>1</v>
      </c>
      <c r="K794" s="2" t="s">
        <v>2148</v>
      </c>
      <c r="L794" s="1">
        <v>0</v>
      </c>
      <c r="M794" s="1">
        <v>0</v>
      </c>
      <c r="N794" s="1">
        <v>0</v>
      </c>
    </row>
    <row r="795" spans="1:14">
      <c r="A795" s="1">
        <v>237</v>
      </c>
      <c r="B795" s="1">
        <v>451017</v>
      </c>
      <c r="C795" s="1" t="str">
        <f ca="1">VLOOKUP(B795,'Fichier FI (en entrée)'!B:E,3)</f>
        <v>AVMEUNEKHV</v>
      </c>
      <c r="D795" s="2" t="str">
        <f ca="1">VLOOKUP(B795,'Fichier FI (en entrée)'!B:E,4)</f>
        <v>Qfamuwlgbkqrd</v>
      </c>
      <c r="E795" s="2" t="s">
        <v>17</v>
      </c>
      <c r="F795" s="2" t="s">
        <v>3</v>
      </c>
      <c r="G795" s="1">
        <v>1</v>
      </c>
      <c r="H795" s="1">
        <v>0</v>
      </c>
      <c r="I795" s="2" t="s">
        <v>1</v>
      </c>
      <c r="J795" s="1">
        <v>1</v>
      </c>
      <c r="K795" s="2" t="s">
        <v>2148</v>
      </c>
      <c r="L795" s="1">
        <v>0</v>
      </c>
      <c r="M795" s="1">
        <v>0</v>
      </c>
      <c r="N795" s="1">
        <v>0</v>
      </c>
    </row>
    <row r="796" spans="1:14">
      <c r="A796" s="1">
        <v>237</v>
      </c>
      <c r="B796" s="1">
        <v>451043</v>
      </c>
      <c r="C796" s="1" t="str">
        <f ca="1">VLOOKUP(B796,'Fichier FI (en entrée)'!B:E,3)</f>
        <v>KUZBEMVSKT</v>
      </c>
      <c r="D796" s="2" t="str">
        <f ca="1">VLOOKUP(B796,'Fichier FI (en entrée)'!B:E,4)</f>
        <v>Yamoniykghqhz</v>
      </c>
      <c r="E796" s="2" t="s">
        <v>17</v>
      </c>
      <c r="F796" s="2" t="s">
        <v>3</v>
      </c>
      <c r="G796" s="1">
        <v>1</v>
      </c>
      <c r="H796" s="1">
        <v>0</v>
      </c>
      <c r="I796" s="2" t="s">
        <v>1</v>
      </c>
      <c r="J796" s="1">
        <v>1</v>
      </c>
      <c r="K796" s="2" t="s">
        <v>2148</v>
      </c>
      <c r="L796" s="1">
        <v>0</v>
      </c>
      <c r="M796" s="1">
        <v>0</v>
      </c>
      <c r="N796" s="1">
        <v>0</v>
      </c>
    </row>
    <row r="797" spans="1:14">
      <c r="A797" s="1">
        <v>237</v>
      </c>
      <c r="B797" s="1">
        <v>451044</v>
      </c>
      <c r="C797" s="1" t="str">
        <f ca="1">VLOOKUP(B797,'Fichier FI (en entrée)'!B:E,3)</f>
        <v>JIPOPPRQSJ</v>
      </c>
      <c r="D797" s="2" t="str">
        <f ca="1">VLOOKUP(B797,'Fichier FI (en entrée)'!B:E,4)</f>
        <v>Qaskvptrescmm</v>
      </c>
      <c r="E797" s="2" t="s">
        <v>20</v>
      </c>
      <c r="F797" s="2" t="s">
        <v>3</v>
      </c>
      <c r="G797" s="1">
        <v>1</v>
      </c>
      <c r="H797" s="1">
        <v>0</v>
      </c>
      <c r="I797" s="2" t="s">
        <v>1</v>
      </c>
      <c r="J797" s="1">
        <v>1</v>
      </c>
      <c r="K797" s="2" t="s">
        <v>2148</v>
      </c>
      <c r="L797" s="1">
        <v>0</v>
      </c>
      <c r="M797" s="1">
        <v>0</v>
      </c>
      <c r="N797" s="1">
        <v>0</v>
      </c>
    </row>
    <row r="798" spans="1:14">
      <c r="A798" s="1">
        <v>237</v>
      </c>
      <c r="B798" s="1">
        <v>451057</v>
      </c>
      <c r="C798" s="1" t="str">
        <f ca="1">VLOOKUP(B798,'Fichier FI (en entrée)'!B:E,3)</f>
        <v>LNEUJCOUBP</v>
      </c>
      <c r="D798" s="2" t="str">
        <f ca="1">VLOOKUP(B798,'Fichier FI (en entrée)'!B:E,4)</f>
        <v>Nmxktckgcvlxv</v>
      </c>
      <c r="E798" s="2" t="s">
        <v>22</v>
      </c>
      <c r="F798" s="2" t="s">
        <v>3</v>
      </c>
      <c r="G798" s="1">
        <v>1</v>
      </c>
      <c r="H798" s="1">
        <v>0</v>
      </c>
      <c r="I798" s="2" t="s">
        <v>1</v>
      </c>
      <c r="J798" s="1">
        <v>1</v>
      </c>
      <c r="K798" s="2" t="s">
        <v>2148</v>
      </c>
      <c r="L798" s="1">
        <v>0</v>
      </c>
      <c r="M798" s="1">
        <v>0</v>
      </c>
      <c r="N798" s="1">
        <v>0</v>
      </c>
    </row>
    <row r="799" spans="1:14">
      <c r="A799" s="1">
        <v>237</v>
      </c>
      <c r="B799" s="1">
        <v>451083</v>
      </c>
      <c r="C799" s="1" t="str">
        <f ca="1">VLOOKUP(B799,'Fichier FI (en entrée)'!B:E,3)</f>
        <v>FIDTVJOFKD</v>
      </c>
      <c r="D799" s="2" t="str">
        <f ca="1">VLOOKUP(B799,'Fichier FI (en entrée)'!B:E,4)</f>
        <v>Ubuxbcyasiujm</v>
      </c>
      <c r="E799" s="2" t="s">
        <v>14</v>
      </c>
      <c r="F799" s="2" t="s">
        <v>3</v>
      </c>
      <c r="G799" s="1">
        <v>1</v>
      </c>
      <c r="H799" s="1">
        <v>0</v>
      </c>
      <c r="I799" s="2" t="s">
        <v>1</v>
      </c>
      <c r="J799" s="1">
        <v>1</v>
      </c>
      <c r="K799" s="2" t="s">
        <v>2148</v>
      </c>
      <c r="L799" s="1">
        <v>0</v>
      </c>
      <c r="M799" s="1">
        <v>0</v>
      </c>
      <c r="N799" s="1">
        <v>0</v>
      </c>
    </row>
    <row r="800" spans="1:14">
      <c r="A800" s="1">
        <v>237</v>
      </c>
      <c r="B800" s="1">
        <v>451101</v>
      </c>
      <c r="C800" s="1" t="str">
        <f ca="1">VLOOKUP(B800,'Fichier FI (en entrée)'!B:E,3)</f>
        <v>KBTZVFVCAE</v>
      </c>
      <c r="D800" s="2" t="str">
        <f ca="1">VLOOKUP(B800,'Fichier FI (en entrée)'!B:E,4)</f>
        <v>Nvpqbhrajwpmk</v>
      </c>
      <c r="E800" s="2" t="s">
        <v>22</v>
      </c>
      <c r="F800" s="2" t="s">
        <v>3</v>
      </c>
      <c r="G800" s="1">
        <v>1</v>
      </c>
      <c r="H800" s="1">
        <v>0</v>
      </c>
      <c r="I800" s="2" t="s">
        <v>1</v>
      </c>
      <c r="J800" s="1">
        <v>1</v>
      </c>
      <c r="K800" s="2" t="s">
        <v>2148</v>
      </c>
      <c r="L800" s="1">
        <v>0</v>
      </c>
      <c r="M800" s="1">
        <v>0</v>
      </c>
      <c r="N800" s="1">
        <v>0</v>
      </c>
    </row>
    <row r="801" spans="1:14">
      <c r="A801" s="1">
        <v>237</v>
      </c>
      <c r="B801" s="1">
        <v>453705</v>
      </c>
      <c r="C801" s="1" t="str">
        <f ca="1">VLOOKUP(B801,'Fichier FI (en entrée)'!B:E,3)</f>
        <v>NITAKKGFHM</v>
      </c>
      <c r="D801" s="2" t="str">
        <f ca="1">VLOOKUP(B801,'Fichier FI (en entrée)'!B:E,4)</f>
        <v>Tvdesuiqtvipx</v>
      </c>
      <c r="E801" s="2" t="s">
        <v>22</v>
      </c>
      <c r="F801" s="2" t="s">
        <v>3</v>
      </c>
      <c r="G801" s="1">
        <v>1</v>
      </c>
      <c r="H801" s="1">
        <v>0</v>
      </c>
      <c r="I801" s="2" t="s">
        <v>1</v>
      </c>
      <c r="J801" s="1">
        <v>1</v>
      </c>
      <c r="K801" s="2" t="s">
        <v>2148</v>
      </c>
      <c r="L801" s="1">
        <v>0</v>
      </c>
      <c r="M801" s="1">
        <v>0</v>
      </c>
      <c r="N801" s="1">
        <v>0</v>
      </c>
    </row>
    <row r="802" spans="1:14">
      <c r="A802" s="1">
        <v>237</v>
      </c>
      <c r="B802" s="1">
        <v>453756</v>
      </c>
      <c r="C802" s="1" t="str">
        <f ca="1">VLOOKUP(B802,'Fichier FI (en entrée)'!B:E,3)</f>
        <v>ZGXWAHSIBF</v>
      </c>
      <c r="D802" s="2" t="str">
        <f ca="1">VLOOKUP(B802,'Fichier FI (en entrée)'!B:E,4)</f>
        <v>Fdtoibvlbmwoy</v>
      </c>
      <c r="E802" s="2" t="s">
        <v>22</v>
      </c>
      <c r="F802" s="2" t="s">
        <v>3</v>
      </c>
      <c r="G802" s="1">
        <v>1</v>
      </c>
      <c r="H802" s="1">
        <v>0</v>
      </c>
      <c r="I802" s="2" t="s">
        <v>1</v>
      </c>
      <c r="J802" s="1">
        <v>1</v>
      </c>
      <c r="K802" s="2" t="s">
        <v>2148</v>
      </c>
      <c r="L802" s="1">
        <v>0</v>
      </c>
      <c r="M802" s="1">
        <v>0</v>
      </c>
      <c r="N802" s="1">
        <v>0</v>
      </c>
    </row>
    <row r="803" spans="1:14">
      <c r="A803" s="1">
        <v>237</v>
      </c>
      <c r="B803" s="1">
        <v>453786</v>
      </c>
      <c r="C803" s="1" t="str">
        <f ca="1">VLOOKUP(B803,'Fichier FI (en entrée)'!B:E,3)</f>
        <v>ELBVSLXXWN</v>
      </c>
      <c r="D803" s="2" t="str">
        <f ca="1">VLOOKUP(B803,'Fichier FI (en entrée)'!B:E,4)</f>
        <v>Xbfhpyugvnxsn</v>
      </c>
      <c r="E803" s="2" t="s">
        <v>19</v>
      </c>
      <c r="F803" s="2" t="s">
        <v>3</v>
      </c>
      <c r="G803" s="1">
        <v>1</v>
      </c>
      <c r="H803" s="1">
        <v>0</v>
      </c>
      <c r="I803" s="2" t="s">
        <v>1</v>
      </c>
      <c r="J803" s="1">
        <v>1</v>
      </c>
      <c r="K803" s="2" t="s">
        <v>2148</v>
      </c>
      <c r="L803" s="1">
        <v>0</v>
      </c>
      <c r="M803" s="1">
        <v>0</v>
      </c>
      <c r="N803" s="1">
        <v>0</v>
      </c>
    </row>
    <row r="804" spans="1:14">
      <c r="A804" s="1">
        <v>237</v>
      </c>
      <c r="B804" s="1">
        <v>453804</v>
      </c>
      <c r="C804" s="1" t="str">
        <f ca="1">VLOOKUP(B804,'Fichier FI (en entrée)'!B:E,3)</f>
        <v>RKSAREMQZN</v>
      </c>
      <c r="D804" s="2" t="str">
        <f ca="1">VLOOKUP(B804,'Fichier FI (en entrée)'!B:E,4)</f>
        <v>Rtduazgotsgft</v>
      </c>
      <c r="E804" s="2" t="s">
        <v>38</v>
      </c>
      <c r="F804" s="2" t="s">
        <v>3</v>
      </c>
      <c r="G804" s="1">
        <v>1</v>
      </c>
      <c r="H804" s="1">
        <v>0</v>
      </c>
      <c r="I804" s="2" t="s">
        <v>1</v>
      </c>
      <c r="J804" s="1">
        <v>1</v>
      </c>
      <c r="K804" s="2" t="s">
        <v>2148</v>
      </c>
      <c r="L804" s="1">
        <v>0</v>
      </c>
      <c r="M804" s="1">
        <v>0</v>
      </c>
      <c r="N804" s="1">
        <v>0</v>
      </c>
    </row>
    <row r="805" spans="1:14">
      <c r="A805" s="1">
        <v>237</v>
      </c>
      <c r="B805" s="1">
        <v>453979</v>
      </c>
      <c r="C805" s="1" t="str">
        <f ca="1">VLOOKUP(B805,'Fichier FI (en entrée)'!B:E,3)</f>
        <v>YGFRMRDTUP</v>
      </c>
      <c r="D805" s="2" t="str">
        <f ca="1">VLOOKUP(B805,'Fichier FI (en entrée)'!B:E,4)</f>
        <v>Kcmjamytrngsw</v>
      </c>
      <c r="E805" s="2" t="s">
        <v>18</v>
      </c>
      <c r="F805" s="2" t="s">
        <v>3</v>
      </c>
      <c r="G805" s="1">
        <v>1</v>
      </c>
      <c r="H805" s="1">
        <v>0</v>
      </c>
      <c r="I805" s="2" t="s">
        <v>1</v>
      </c>
      <c r="J805" s="1">
        <v>1</v>
      </c>
      <c r="K805" s="2" t="s">
        <v>2148</v>
      </c>
      <c r="L805" s="1">
        <v>0</v>
      </c>
      <c r="M805" s="1">
        <v>0</v>
      </c>
      <c r="N805" s="1">
        <v>0</v>
      </c>
    </row>
    <row r="806" spans="1:14">
      <c r="A806" s="1">
        <v>237</v>
      </c>
      <c r="B806" s="1">
        <v>454048</v>
      </c>
      <c r="C806" s="1" t="str">
        <f ca="1">VLOOKUP(B806,'Fichier FI (en entrée)'!B:E,3)</f>
        <v>OIKMMKDHIG</v>
      </c>
      <c r="D806" s="2" t="str">
        <f ca="1">VLOOKUP(B806,'Fichier FI (en entrée)'!B:E,4)</f>
        <v>Fwqmnjqksyilg</v>
      </c>
      <c r="E806" s="2" t="s">
        <v>19</v>
      </c>
      <c r="F806" s="2" t="s">
        <v>3</v>
      </c>
      <c r="G806" s="1">
        <v>1</v>
      </c>
      <c r="H806" s="1">
        <v>0</v>
      </c>
      <c r="I806" s="2" t="s">
        <v>1</v>
      </c>
      <c r="J806" s="1">
        <v>1</v>
      </c>
      <c r="K806" s="2" t="s">
        <v>2148</v>
      </c>
      <c r="L806" s="1">
        <v>0</v>
      </c>
      <c r="M806" s="1">
        <v>0</v>
      </c>
      <c r="N806" s="1">
        <v>0</v>
      </c>
    </row>
    <row r="807" spans="1:14">
      <c r="A807" s="1">
        <v>237</v>
      </c>
      <c r="B807" s="1">
        <v>460182</v>
      </c>
      <c r="C807" s="1" t="str">
        <f ca="1">VLOOKUP(B807,'Fichier FI (en entrée)'!B:E,3)</f>
        <v>ZNHMNUWMPO</v>
      </c>
      <c r="D807" s="2" t="str">
        <f ca="1">VLOOKUP(B807,'Fichier FI (en entrée)'!B:E,4)</f>
        <v>Wbuesqanzboax</v>
      </c>
      <c r="E807" s="2" t="s">
        <v>14</v>
      </c>
      <c r="F807" s="2" t="s">
        <v>3</v>
      </c>
      <c r="G807" s="1">
        <v>1</v>
      </c>
      <c r="H807" s="1">
        <v>0</v>
      </c>
      <c r="I807" s="2" t="s">
        <v>1</v>
      </c>
      <c r="J807" s="1">
        <v>1</v>
      </c>
      <c r="K807" s="2" t="s">
        <v>2148</v>
      </c>
      <c r="L807" s="1">
        <v>0</v>
      </c>
      <c r="M807" s="1">
        <v>0</v>
      </c>
      <c r="N807" s="1">
        <v>0</v>
      </c>
    </row>
    <row r="808" spans="1:14">
      <c r="A808" s="1">
        <v>237</v>
      </c>
      <c r="B808" s="1">
        <v>460217</v>
      </c>
      <c r="C808" s="1" t="str">
        <f ca="1">VLOOKUP(B808,'Fichier FI (en entrée)'!B:E,3)</f>
        <v>IUATFUGBGE</v>
      </c>
      <c r="D808" s="2" t="str">
        <f ca="1">VLOOKUP(B808,'Fichier FI (en entrée)'!B:E,4)</f>
        <v>Jhfjpahzpnugu</v>
      </c>
      <c r="E808" s="2" t="s">
        <v>41</v>
      </c>
      <c r="F808" s="2" t="s">
        <v>3</v>
      </c>
      <c r="G808" s="1">
        <v>1</v>
      </c>
      <c r="H808" s="1">
        <v>0</v>
      </c>
      <c r="I808" s="2" t="s">
        <v>1</v>
      </c>
      <c r="J808" s="1">
        <v>1</v>
      </c>
      <c r="K808" s="2" t="s">
        <v>2148</v>
      </c>
      <c r="L808" s="1">
        <v>0</v>
      </c>
      <c r="M808" s="1">
        <v>0</v>
      </c>
      <c r="N808" s="1">
        <v>0</v>
      </c>
    </row>
    <row r="809" spans="1:14">
      <c r="A809" s="1">
        <v>237</v>
      </c>
      <c r="B809" s="1">
        <v>465321</v>
      </c>
      <c r="C809" s="1" t="str">
        <f ca="1">VLOOKUP(B809,'Fichier FI (en entrée)'!B:E,3)</f>
        <v>WAZIFUCKDJ</v>
      </c>
      <c r="D809" s="2" t="str">
        <f ca="1">VLOOKUP(B809,'Fichier FI (en entrée)'!B:E,4)</f>
        <v>Ldzcfpasmxqpe</v>
      </c>
      <c r="E809" s="2" t="s">
        <v>23</v>
      </c>
      <c r="F809" s="2" t="s">
        <v>3</v>
      </c>
      <c r="G809" s="1">
        <v>1</v>
      </c>
      <c r="H809" s="1">
        <v>0</v>
      </c>
      <c r="I809" s="2" t="s">
        <v>1</v>
      </c>
      <c r="J809" s="1">
        <v>1</v>
      </c>
      <c r="K809" s="2" t="s">
        <v>2148</v>
      </c>
      <c r="L809" s="1">
        <v>0</v>
      </c>
      <c r="M809" s="1">
        <v>0</v>
      </c>
      <c r="N809" s="1">
        <v>0</v>
      </c>
    </row>
    <row r="810" spans="1:14">
      <c r="A810" s="1">
        <v>237</v>
      </c>
      <c r="B810" s="1">
        <v>466496</v>
      </c>
      <c r="C810" s="1" t="str">
        <f ca="1">VLOOKUP(B810,'Fichier FI (en entrée)'!B:E,3)</f>
        <v>AYADILXWXT</v>
      </c>
      <c r="D810" s="2" t="str">
        <f ca="1">VLOOKUP(B810,'Fichier FI (en entrée)'!B:E,4)</f>
        <v>Kvimtaywwkivh</v>
      </c>
      <c r="E810" s="2" t="s">
        <v>14</v>
      </c>
      <c r="F810" s="2" t="s">
        <v>3</v>
      </c>
      <c r="G810" s="1">
        <v>1</v>
      </c>
      <c r="H810" s="1">
        <v>0</v>
      </c>
      <c r="I810" s="2" t="s">
        <v>1</v>
      </c>
      <c r="J810" s="1">
        <v>1</v>
      </c>
      <c r="K810" s="2" t="s">
        <v>2148</v>
      </c>
      <c r="L810" s="1">
        <v>0</v>
      </c>
      <c r="M810" s="1">
        <v>0</v>
      </c>
      <c r="N810" s="1">
        <v>0</v>
      </c>
    </row>
    <row r="811" spans="1:14">
      <c r="A811" s="1">
        <v>237</v>
      </c>
      <c r="B811" s="1">
        <v>470720</v>
      </c>
      <c r="C811" s="1" t="str">
        <f ca="1">VLOOKUP(B811,'Fichier FI (en entrée)'!B:E,3)</f>
        <v>NRXHERWPPO</v>
      </c>
      <c r="D811" s="2" t="str">
        <f ca="1">VLOOKUP(B811,'Fichier FI (en entrée)'!B:E,4)</f>
        <v>Vvoggzqfsoprh</v>
      </c>
      <c r="E811" s="2" t="s">
        <v>15</v>
      </c>
      <c r="F811" s="2" t="s">
        <v>3</v>
      </c>
      <c r="G811" s="1">
        <v>1</v>
      </c>
      <c r="H811" s="1">
        <v>0</v>
      </c>
      <c r="I811" s="2" t="s">
        <v>1</v>
      </c>
      <c r="J811" s="1">
        <v>1</v>
      </c>
      <c r="K811" s="2" t="s">
        <v>2148</v>
      </c>
      <c r="L811" s="1">
        <v>0</v>
      </c>
      <c r="M811" s="1">
        <v>0</v>
      </c>
      <c r="N811" s="1">
        <v>0</v>
      </c>
    </row>
    <row r="812" spans="1:14">
      <c r="A812" s="1">
        <v>237</v>
      </c>
      <c r="B812" s="1">
        <v>470758</v>
      </c>
      <c r="C812" s="1" t="str">
        <f ca="1">VLOOKUP(B812,'Fichier FI (en entrée)'!B:E,3)</f>
        <v>YJYTLDZRID</v>
      </c>
      <c r="D812" s="2" t="str">
        <f ca="1">VLOOKUP(B812,'Fichier FI (en entrée)'!B:E,4)</f>
        <v>Bnfyfldypyiso</v>
      </c>
      <c r="E812" s="2" t="s">
        <v>14</v>
      </c>
      <c r="F812" s="2" t="s">
        <v>3</v>
      </c>
      <c r="G812" s="1">
        <v>1</v>
      </c>
      <c r="H812" s="1">
        <v>0</v>
      </c>
      <c r="I812" s="2" t="s">
        <v>1</v>
      </c>
      <c r="J812" s="1">
        <v>1</v>
      </c>
      <c r="K812" s="2" t="s">
        <v>2148</v>
      </c>
      <c r="L812" s="1">
        <v>0</v>
      </c>
      <c r="M812" s="1">
        <v>0</v>
      </c>
      <c r="N812" s="1">
        <v>0</v>
      </c>
    </row>
    <row r="813" spans="1:14">
      <c r="A813" s="1">
        <v>237</v>
      </c>
      <c r="B813" s="1">
        <v>470766</v>
      </c>
      <c r="C813" s="1" t="str">
        <f ca="1">VLOOKUP(B813,'Fichier FI (en entrée)'!B:E,3)</f>
        <v>JVWUUTZTUU</v>
      </c>
      <c r="D813" s="2" t="str">
        <f ca="1">VLOOKUP(B813,'Fichier FI (en entrée)'!B:E,4)</f>
        <v>Xzwcbpsffejvk</v>
      </c>
      <c r="E813" s="2" t="s">
        <v>15</v>
      </c>
      <c r="F813" s="2" t="s">
        <v>3</v>
      </c>
      <c r="G813" s="1">
        <v>1</v>
      </c>
      <c r="H813" s="1">
        <v>0</v>
      </c>
      <c r="I813" s="2" t="s">
        <v>1</v>
      </c>
      <c r="J813" s="1">
        <v>1</v>
      </c>
      <c r="K813" s="2" t="s">
        <v>2148</v>
      </c>
      <c r="L813" s="1">
        <v>0</v>
      </c>
      <c r="M813" s="1">
        <v>0</v>
      </c>
      <c r="N813" s="1">
        <v>0</v>
      </c>
    </row>
    <row r="814" spans="1:14">
      <c r="A814" s="1">
        <v>237</v>
      </c>
      <c r="B814" s="1">
        <v>470827</v>
      </c>
      <c r="C814" s="1" t="str">
        <f ca="1">VLOOKUP(B814,'Fichier FI (en entrée)'!B:E,3)</f>
        <v>YHFUDYFSKF</v>
      </c>
      <c r="D814" s="2" t="str">
        <f ca="1">VLOOKUP(B814,'Fichier FI (en entrée)'!B:E,4)</f>
        <v>Pbgiudacpnoza</v>
      </c>
      <c r="E814" s="2" t="s">
        <v>28</v>
      </c>
      <c r="F814" s="2" t="s">
        <v>3</v>
      </c>
      <c r="G814" s="1">
        <v>1</v>
      </c>
      <c r="H814" s="1">
        <v>0</v>
      </c>
      <c r="I814" s="2" t="s">
        <v>1</v>
      </c>
      <c r="J814" s="1">
        <v>1</v>
      </c>
      <c r="K814" s="2" t="s">
        <v>2148</v>
      </c>
      <c r="L814" s="1">
        <v>0</v>
      </c>
      <c r="M814" s="1">
        <v>0</v>
      </c>
      <c r="N814" s="1">
        <v>0</v>
      </c>
    </row>
    <row r="815" spans="1:14">
      <c r="A815" s="1">
        <v>237</v>
      </c>
      <c r="B815" s="1">
        <v>480596</v>
      </c>
      <c r="C815" s="1" t="str">
        <f ca="1">VLOOKUP(B815,'Fichier FI (en entrée)'!B:E,3)</f>
        <v>FPKZWFVIFR</v>
      </c>
      <c r="D815" s="2" t="str">
        <f ca="1">VLOOKUP(B815,'Fichier FI (en entrée)'!B:E,4)</f>
        <v>Vfonpxmsolerk</v>
      </c>
      <c r="E815" s="2" t="s">
        <v>27</v>
      </c>
      <c r="F815" s="2" t="s">
        <v>3</v>
      </c>
      <c r="G815" s="1">
        <v>1</v>
      </c>
      <c r="H815" s="1">
        <v>0</v>
      </c>
      <c r="I815" s="2" t="s">
        <v>1</v>
      </c>
      <c r="J815" s="1">
        <v>1</v>
      </c>
      <c r="K815" s="2" t="s">
        <v>2148</v>
      </c>
      <c r="L815" s="1">
        <v>0</v>
      </c>
      <c r="M815" s="1">
        <v>0</v>
      </c>
      <c r="N815" s="1">
        <v>0</v>
      </c>
    </row>
    <row r="816" spans="1:14">
      <c r="A816" s="1">
        <v>237</v>
      </c>
      <c r="B816" s="1">
        <v>482996</v>
      </c>
      <c r="C816" s="1" t="str">
        <f ca="1">VLOOKUP(B816,'Fichier FI (en entrée)'!B:E,3)</f>
        <v>EVOVCRVTKS</v>
      </c>
      <c r="D816" s="2" t="str">
        <f ca="1">VLOOKUP(B816,'Fichier FI (en entrée)'!B:E,4)</f>
        <v>Txwfnalcxoaye</v>
      </c>
      <c r="E816" s="2" t="s">
        <v>14</v>
      </c>
      <c r="F816" s="2" t="s">
        <v>3</v>
      </c>
      <c r="G816" s="1">
        <v>1</v>
      </c>
      <c r="H816" s="1">
        <v>0</v>
      </c>
      <c r="I816" s="2" t="s">
        <v>1</v>
      </c>
      <c r="J816" s="1">
        <v>1</v>
      </c>
      <c r="K816" s="2" t="s">
        <v>2148</v>
      </c>
      <c r="L816" s="1">
        <v>0</v>
      </c>
      <c r="M816" s="1">
        <v>0</v>
      </c>
      <c r="N816" s="1">
        <v>0</v>
      </c>
    </row>
    <row r="817" spans="1:14">
      <c r="A817" s="1">
        <v>237</v>
      </c>
      <c r="B817" s="1">
        <v>485628</v>
      </c>
      <c r="C817" s="1" t="str">
        <f ca="1">VLOOKUP(B817,'Fichier FI (en entrée)'!B:E,3)</f>
        <v>BALROGMXML</v>
      </c>
      <c r="D817" s="2" t="str">
        <f ca="1">VLOOKUP(B817,'Fichier FI (en entrée)'!B:E,4)</f>
        <v>Kqzkjbhbuhqhr</v>
      </c>
      <c r="E817" s="2" t="s">
        <v>24</v>
      </c>
      <c r="F817" s="2" t="s">
        <v>3</v>
      </c>
      <c r="G817" s="1">
        <v>1</v>
      </c>
      <c r="H817" s="1">
        <v>0</v>
      </c>
      <c r="I817" s="2" t="s">
        <v>1</v>
      </c>
      <c r="J817" s="1">
        <v>1</v>
      </c>
      <c r="K817" s="2" t="s">
        <v>2148</v>
      </c>
      <c r="L817" s="1">
        <v>0</v>
      </c>
      <c r="M817" s="1">
        <v>0</v>
      </c>
      <c r="N817" s="1">
        <v>0</v>
      </c>
    </row>
    <row r="818" spans="1:14">
      <c r="A818" s="1">
        <v>237</v>
      </c>
      <c r="B818" s="1">
        <v>490086</v>
      </c>
      <c r="C818" s="1" t="str">
        <f ca="1">VLOOKUP(B818,'Fichier FI (en entrée)'!B:E,3)</f>
        <v>FURIKCSWGO</v>
      </c>
      <c r="D818" s="2" t="str">
        <f ca="1">VLOOKUP(B818,'Fichier FI (en entrée)'!B:E,4)</f>
        <v>Yrslwoxtedqto</v>
      </c>
      <c r="E818" s="2" t="s">
        <v>20</v>
      </c>
      <c r="F818" s="2" t="s">
        <v>3</v>
      </c>
      <c r="G818" s="1">
        <v>1</v>
      </c>
      <c r="H818" s="1">
        <v>0</v>
      </c>
      <c r="I818" s="2" t="s">
        <v>1</v>
      </c>
      <c r="J818" s="1">
        <v>1</v>
      </c>
      <c r="K818" s="2" t="s">
        <v>2148</v>
      </c>
      <c r="L818" s="1">
        <v>0</v>
      </c>
      <c r="M818" s="1">
        <v>0</v>
      </c>
      <c r="N818" s="1">
        <v>0</v>
      </c>
    </row>
    <row r="819" spans="1:14">
      <c r="A819" s="1">
        <v>237</v>
      </c>
      <c r="B819" s="1">
        <v>494772</v>
      </c>
      <c r="C819" s="1" t="str">
        <f ca="1">VLOOKUP(B819,'Fichier FI (en entrée)'!B:E,3)</f>
        <v>RTDYPNOCEX</v>
      </c>
      <c r="D819" s="2" t="str">
        <f ca="1">VLOOKUP(B819,'Fichier FI (en entrée)'!B:E,4)</f>
        <v>Kawusdmyqzatk</v>
      </c>
      <c r="E819" s="2" t="s">
        <v>26</v>
      </c>
      <c r="F819" s="2" t="s">
        <v>3</v>
      </c>
      <c r="G819" s="1">
        <v>1</v>
      </c>
      <c r="H819" s="1">
        <v>0</v>
      </c>
      <c r="I819" s="2" t="s">
        <v>1</v>
      </c>
      <c r="J819" s="1">
        <v>1</v>
      </c>
      <c r="K819" s="2" t="s">
        <v>2148</v>
      </c>
      <c r="L819" s="1">
        <v>0</v>
      </c>
      <c r="M819" s="1">
        <v>0</v>
      </c>
      <c r="N819" s="1">
        <v>0</v>
      </c>
    </row>
    <row r="820" spans="1:14">
      <c r="A820" s="1">
        <v>237</v>
      </c>
      <c r="B820" s="1">
        <v>494880</v>
      </c>
      <c r="C820" s="1" t="str">
        <f ca="1">VLOOKUP(B820,'Fichier FI (en entrée)'!B:E,3)</f>
        <v>HZJWUMNWXN</v>
      </c>
      <c r="D820" s="2" t="str">
        <f ca="1">VLOOKUP(B820,'Fichier FI (en entrée)'!B:E,4)</f>
        <v>Fpungmqpbklbx</v>
      </c>
      <c r="E820" s="2" t="s">
        <v>38</v>
      </c>
      <c r="F820" s="2" t="s">
        <v>3</v>
      </c>
      <c r="G820" s="1">
        <v>1</v>
      </c>
      <c r="H820" s="1">
        <v>0</v>
      </c>
      <c r="I820" s="2" t="s">
        <v>1</v>
      </c>
      <c r="J820" s="1">
        <v>1</v>
      </c>
      <c r="K820" s="2" t="s">
        <v>2148</v>
      </c>
      <c r="L820" s="1">
        <v>0</v>
      </c>
      <c r="M820" s="1">
        <v>0</v>
      </c>
      <c r="N820" s="1">
        <v>0</v>
      </c>
    </row>
    <row r="821" spans="1:14">
      <c r="A821" s="1">
        <v>237</v>
      </c>
      <c r="B821" s="1">
        <v>495782</v>
      </c>
      <c r="C821" s="1" t="str">
        <f ca="1">VLOOKUP(B821,'Fichier FI (en entrée)'!B:E,3)</f>
        <v>RTFFGTPLZJ</v>
      </c>
      <c r="D821" s="2" t="str">
        <f ca="1">VLOOKUP(B821,'Fichier FI (en entrée)'!B:E,4)</f>
        <v>Cgunigxhionsk</v>
      </c>
      <c r="E821" s="2" t="s">
        <v>20</v>
      </c>
      <c r="F821" s="2" t="s">
        <v>3</v>
      </c>
      <c r="G821" s="1">
        <v>1</v>
      </c>
      <c r="H821" s="1">
        <v>0</v>
      </c>
      <c r="I821" s="2" t="s">
        <v>1</v>
      </c>
      <c r="J821" s="1">
        <v>1</v>
      </c>
      <c r="K821" s="2" t="s">
        <v>2148</v>
      </c>
      <c r="L821" s="1">
        <v>0</v>
      </c>
      <c r="M821" s="1">
        <v>0</v>
      </c>
      <c r="N821" s="1">
        <v>0</v>
      </c>
    </row>
    <row r="822" spans="1:14">
      <c r="A822" s="1">
        <v>237</v>
      </c>
      <c r="B822" s="1">
        <v>497130</v>
      </c>
      <c r="C822" s="1" t="str">
        <f ca="1">VLOOKUP(B822,'Fichier FI (en entrée)'!B:E,3)</f>
        <v>DCPNLNHRZA</v>
      </c>
      <c r="D822" s="2" t="str">
        <f ca="1">VLOOKUP(B822,'Fichier FI (en entrée)'!B:E,4)</f>
        <v>Hjeuntdrnodbf</v>
      </c>
      <c r="E822" s="2" t="s">
        <v>55</v>
      </c>
      <c r="F822" s="2" t="s">
        <v>3</v>
      </c>
      <c r="G822" s="1">
        <v>1</v>
      </c>
      <c r="H822" s="1">
        <v>0</v>
      </c>
      <c r="I822" s="2" t="s">
        <v>1</v>
      </c>
      <c r="J822" s="1">
        <v>1</v>
      </c>
      <c r="K822" s="2" t="s">
        <v>2148</v>
      </c>
      <c r="L822" s="1">
        <v>0</v>
      </c>
      <c r="M822" s="1">
        <v>0</v>
      </c>
      <c r="N822" s="1">
        <v>0</v>
      </c>
    </row>
    <row r="823" spans="1:14">
      <c r="A823" s="1">
        <v>237</v>
      </c>
      <c r="B823" s="1">
        <v>502236</v>
      </c>
      <c r="C823" s="1" t="str">
        <f ca="1">VLOOKUP(B823,'Fichier FI (en entrée)'!B:E,3)</f>
        <v>ANPJOWTLNY</v>
      </c>
      <c r="D823" s="2" t="str">
        <f ca="1">VLOOKUP(B823,'Fichier FI (en entrée)'!B:E,4)</f>
        <v>Xqncjyzfyvdpf</v>
      </c>
      <c r="E823" s="2" t="s">
        <v>15</v>
      </c>
      <c r="F823" s="2" t="s">
        <v>3</v>
      </c>
      <c r="G823" s="1">
        <v>1</v>
      </c>
      <c r="H823" s="1">
        <v>0</v>
      </c>
      <c r="I823" s="2" t="s">
        <v>1</v>
      </c>
      <c r="J823" s="1">
        <v>1</v>
      </c>
      <c r="K823" s="2" t="s">
        <v>2148</v>
      </c>
      <c r="L823" s="1">
        <v>0</v>
      </c>
      <c r="M823" s="1">
        <v>0</v>
      </c>
      <c r="N823" s="1">
        <v>0</v>
      </c>
    </row>
    <row r="824" spans="1:14">
      <c r="A824" s="1">
        <v>237</v>
      </c>
      <c r="B824" s="1">
        <v>502732</v>
      </c>
      <c r="C824" s="1" t="str">
        <f ca="1">VLOOKUP(B824,'Fichier FI (en entrée)'!B:E,3)</f>
        <v>OEIUFVQCNK</v>
      </c>
      <c r="D824" s="2" t="str">
        <f ca="1">VLOOKUP(B824,'Fichier FI (en entrée)'!B:E,4)</f>
        <v>Xilkzfbmfjzpg</v>
      </c>
      <c r="E824" s="2" t="s">
        <v>14</v>
      </c>
      <c r="F824" s="2" t="s">
        <v>3</v>
      </c>
      <c r="G824" s="1">
        <v>1</v>
      </c>
      <c r="H824" s="1">
        <v>0</v>
      </c>
      <c r="I824" s="2" t="s">
        <v>1</v>
      </c>
      <c r="J824" s="1">
        <v>1</v>
      </c>
      <c r="K824" s="2" t="s">
        <v>2148</v>
      </c>
      <c r="L824" s="1">
        <v>0</v>
      </c>
      <c r="M824" s="1">
        <v>0</v>
      </c>
      <c r="N824" s="1">
        <v>0</v>
      </c>
    </row>
    <row r="825" spans="1:14">
      <c r="A825" s="1">
        <v>237</v>
      </c>
      <c r="B825" s="1">
        <v>502899</v>
      </c>
      <c r="C825" s="1" t="str">
        <f ca="1">VLOOKUP(B825,'Fichier FI (en entrée)'!B:E,3)</f>
        <v>GSJSRMSYIB</v>
      </c>
      <c r="D825" s="2" t="str">
        <f ca="1">VLOOKUP(B825,'Fichier FI (en entrée)'!B:E,4)</f>
        <v>Fecpnsjjzqjdm</v>
      </c>
      <c r="E825" s="2" t="s">
        <v>14</v>
      </c>
      <c r="F825" s="2" t="s">
        <v>3</v>
      </c>
      <c r="G825" s="1">
        <v>1</v>
      </c>
      <c r="H825" s="1">
        <v>0</v>
      </c>
      <c r="I825" s="2" t="s">
        <v>1</v>
      </c>
      <c r="J825" s="1">
        <v>1</v>
      </c>
      <c r="K825" s="2" t="s">
        <v>2148</v>
      </c>
      <c r="L825" s="1">
        <v>0</v>
      </c>
      <c r="M825" s="1">
        <v>0</v>
      </c>
      <c r="N825" s="1">
        <v>0</v>
      </c>
    </row>
    <row r="826" spans="1:14">
      <c r="A826" s="1">
        <v>237</v>
      </c>
      <c r="B826" s="1">
        <v>502909</v>
      </c>
      <c r="C826" s="1" t="str">
        <f ca="1">VLOOKUP(B826,'Fichier FI (en entrée)'!B:E,3)</f>
        <v>QHYTEWMJUY</v>
      </c>
      <c r="D826" s="2" t="str">
        <f ca="1">VLOOKUP(B826,'Fichier FI (en entrée)'!B:E,4)</f>
        <v>Efvihqclpwzqf</v>
      </c>
      <c r="E826" s="2" t="s">
        <v>27</v>
      </c>
      <c r="F826" s="2" t="s">
        <v>3</v>
      </c>
      <c r="G826" s="1">
        <v>1</v>
      </c>
      <c r="H826" s="1">
        <v>0</v>
      </c>
      <c r="I826" s="2" t="s">
        <v>1</v>
      </c>
      <c r="J826" s="1">
        <v>1</v>
      </c>
      <c r="K826" s="2" t="s">
        <v>2148</v>
      </c>
      <c r="L826" s="1">
        <v>0</v>
      </c>
      <c r="M826" s="1">
        <v>0</v>
      </c>
      <c r="N826" s="1">
        <v>0</v>
      </c>
    </row>
    <row r="827" spans="1:14">
      <c r="A827" s="1">
        <v>237</v>
      </c>
      <c r="B827" s="1">
        <v>502917</v>
      </c>
      <c r="C827" s="1" t="str">
        <f ca="1">VLOOKUP(B827,'Fichier FI (en entrée)'!B:E,3)</f>
        <v>WIRZKKCICG</v>
      </c>
      <c r="D827" s="2" t="str">
        <f ca="1">VLOOKUP(B827,'Fichier FI (en entrée)'!B:E,4)</f>
        <v>Reohxvyakkebp</v>
      </c>
      <c r="E827" s="2" t="s">
        <v>30</v>
      </c>
      <c r="F827" s="2" t="s">
        <v>3</v>
      </c>
      <c r="G827" s="1">
        <v>1</v>
      </c>
      <c r="H827" s="1">
        <v>0</v>
      </c>
      <c r="I827" s="2" t="s">
        <v>1</v>
      </c>
      <c r="J827" s="1">
        <v>1</v>
      </c>
      <c r="K827" s="2" t="s">
        <v>2148</v>
      </c>
      <c r="L827" s="1">
        <v>0</v>
      </c>
      <c r="M827" s="1">
        <v>0</v>
      </c>
      <c r="N827" s="1">
        <v>0</v>
      </c>
    </row>
    <row r="828" spans="1:14">
      <c r="A828" s="1">
        <v>237</v>
      </c>
      <c r="B828" s="1">
        <v>502941</v>
      </c>
      <c r="C828" s="1" t="str">
        <f ca="1">VLOOKUP(B828,'Fichier FI (en entrée)'!B:E,3)</f>
        <v>RCVBLHOWVW</v>
      </c>
      <c r="D828" s="2" t="str">
        <f ca="1">VLOOKUP(B828,'Fichier FI (en entrée)'!B:E,4)</f>
        <v>Zomrufhojxotk</v>
      </c>
      <c r="E828" s="2" t="s">
        <v>30</v>
      </c>
      <c r="F828" s="2" t="s">
        <v>3</v>
      </c>
      <c r="G828" s="1">
        <v>1</v>
      </c>
      <c r="H828" s="1">
        <v>0</v>
      </c>
      <c r="I828" s="2" t="s">
        <v>1</v>
      </c>
      <c r="J828" s="1">
        <v>1</v>
      </c>
      <c r="K828" s="2" t="s">
        <v>2148</v>
      </c>
      <c r="L828" s="1">
        <v>0</v>
      </c>
      <c r="M828" s="1">
        <v>0</v>
      </c>
      <c r="N828" s="1">
        <v>0</v>
      </c>
    </row>
    <row r="829" spans="1:14">
      <c r="A829" s="1">
        <v>237</v>
      </c>
      <c r="B829" s="1">
        <v>503172</v>
      </c>
      <c r="C829" s="1" t="str">
        <f ca="1">VLOOKUP(B829,'Fichier FI (en entrée)'!B:E,3)</f>
        <v>FZPLZVSVWS</v>
      </c>
      <c r="D829" s="2" t="str">
        <f ca="1">VLOOKUP(B829,'Fichier FI (en entrée)'!B:E,4)</f>
        <v>Bkviyvvcvcafu</v>
      </c>
      <c r="E829" s="2" t="s">
        <v>38</v>
      </c>
      <c r="F829" s="2" t="s">
        <v>3</v>
      </c>
      <c r="G829" s="1">
        <v>1</v>
      </c>
      <c r="H829" s="1">
        <v>0</v>
      </c>
      <c r="I829" s="2" t="s">
        <v>1</v>
      </c>
      <c r="J829" s="1">
        <v>1</v>
      </c>
      <c r="K829" s="2" t="s">
        <v>2148</v>
      </c>
      <c r="L829" s="1">
        <v>0</v>
      </c>
      <c r="M829" s="1">
        <v>0</v>
      </c>
      <c r="N829" s="1">
        <v>0</v>
      </c>
    </row>
    <row r="830" spans="1:14">
      <c r="A830" s="1">
        <v>237</v>
      </c>
      <c r="B830" s="1">
        <v>503366</v>
      </c>
      <c r="C830" s="1" t="str">
        <f ca="1">VLOOKUP(B830,'Fichier FI (en entrée)'!B:E,3)</f>
        <v>VKLRDQSSWB</v>
      </c>
      <c r="D830" s="2" t="str">
        <f ca="1">VLOOKUP(B830,'Fichier FI (en entrée)'!B:E,4)</f>
        <v>Sfylwlpyamkuc</v>
      </c>
      <c r="E830" s="2" t="s">
        <v>20</v>
      </c>
      <c r="F830" s="2" t="s">
        <v>3</v>
      </c>
      <c r="G830" s="1">
        <v>1</v>
      </c>
      <c r="H830" s="1">
        <v>0</v>
      </c>
      <c r="I830" s="2" t="s">
        <v>1</v>
      </c>
      <c r="J830" s="1">
        <v>1</v>
      </c>
      <c r="K830" s="2" t="s">
        <v>2148</v>
      </c>
      <c r="L830" s="1">
        <v>0</v>
      </c>
      <c r="M830" s="1">
        <v>0</v>
      </c>
      <c r="N830" s="1">
        <v>0</v>
      </c>
    </row>
    <row r="831" spans="1:14">
      <c r="A831" s="1">
        <v>237</v>
      </c>
      <c r="B831" s="1">
        <v>503424</v>
      </c>
      <c r="C831" s="1" t="str">
        <f ca="1">VLOOKUP(B831,'Fichier FI (en entrée)'!B:E,3)</f>
        <v>UQKBVEZOHH</v>
      </c>
      <c r="D831" s="2" t="str">
        <f ca="1">VLOOKUP(B831,'Fichier FI (en entrée)'!B:E,4)</f>
        <v>Jizwthaiavyiw</v>
      </c>
      <c r="E831" s="2" t="s">
        <v>26</v>
      </c>
      <c r="F831" s="2" t="s">
        <v>3</v>
      </c>
      <c r="G831" s="1">
        <v>1</v>
      </c>
      <c r="H831" s="1">
        <v>0</v>
      </c>
      <c r="I831" s="2" t="s">
        <v>1</v>
      </c>
      <c r="J831" s="1">
        <v>1</v>
      </c>
      <c r="K831" s="2" t="s">
        <v>2148</v>
      </c>
      <c r="L831" s="1">
        <v>0</v>
      </c>
      <c r="M831" s="1">
        <v>0</v>
      </c>
      <c r="N831" s="1">
        <v>0</v>
      </c>
    </row>
    <row r="832" spans="1:14">
      <c r="A832" s="1">
        <v>237</v>
      </c>
      <c r="B832" s="1">
        <v>503598</v>
      </c>
      <c r="C832" s="1" t="str">
        <f ca="1">VLOOKUP(B832,'Fichier FI (en entrée)'!B:E,3)</f>
        <v>YMSZPYYEIP</v>
      </c>
      <c r="D832" s="2" t="str">
        <f ca="1">VLOOKUP(B832,'Fichier FI (en entrée)'!B:E,4)</f>
        <v>Ngtanobqpluzb</v>
      </c>
      <c r="E832" s="2" t="s">
        <v>18</v>
      </c>
      <c r="F832" s="2" t="s">
        <v>3</v>
      </c>
      <c r="G832" s="1">
        <v>1</v>
      </c>
      <c r="H832" s="1">
        <v>0</v>
      </c>
      <c r="I832" s="2" t="s">
        <v>1</v>
      </c>
      <c r="J832" s="1">
        <v>1</v>
      </c>
      <c r="K832" s="2" t="s">
        <v>2148</v>
      </c>
      <c r="L832" s="1">
        <v>0</v>
      </c>
      <c r="M832" s="1">
        <v>0</v>
      </c>
      <c r="N832" s="1">
        <v>0</v>
      </c>
    </row>
    <row r="833" spans="1:14">
      <c r="A833" s="1">
        <v>237</v>
      </c>
      <c r="B833" s="1">
        <v>504403</v>
      </c>
      <c r="C833" s="1" t="str">
        <f ca="1">VLOOKUP(B833,'Fichier FI (en entrée)'!B:E,3)</f>
        <v>GCBZBOKYRS</v>
      </c>
      <c r="D833" s="2" t="str">
        <f ca="1">VLOOKUP(B833,'Fichier FI (en entrée)'!B:E,4)</f>
        <v>Bxtjaynflstgl</v>
      </c>
      <c r="E833" s="2" t="s">
        <v>20</v>
      </c>
      <c r="F833" s="2" t="s">
        <v>3</v>
      </c>
      <c r="G833" s="1">
        <v>1</v>
      </c>
      <c r="H833" s="1">
        <v>0</v>
      </c>
      <c r="I833" s="2" t="s">
        <v>1</v>
      </c>
      <c r="J833" s="1">
        <v>1</v>
      </c>
      <c r="K833" s="2" t="s">
        <v>2148</v>
      </c>
      <c r="L833" s="1">
        <v>0</v>
      </c>
      <c r="M833" s="1">
        <v>0</v>
      </c>
      <c r="N833" s="1">
        <v>0</v>
      </c>
    </row>
    <row r="834" spans="1:14">
      <c r="A834" s="1">
        <v>237</v>
      </c>
      <c r="B834" s="1">
        <v>504414</v>
      </c>
      <c r="C834" s="1" t="str">
        <f ca="1">VLOOKUP(B834,'Fichier FI (en entrée)'!B:E,3)</f>
        <v>CNWKPJSLZC</v>
      </c>
      <c r="D834" s="2" t="str">
        <f ca="1">VLOOKUP(B834,'Fichier FI (en entrée)'!B:E,4)</f>
        <v>Csegsbfuedphe</v>
      </c>
      <c r="E834" s="2" t="s">
        <v>20</v>
      </c>
      <c r="F834" s="2" t="s">
        <v>3</v>
      </c>
      <c r="G834" s="1">
        <v>1</v>
      </c>
      <c r="H834" s="1">
        <v>0</v>
      </c>
      <c r="I834" s="2" t="s">
        <v>1</v>
      </c>
      <c r="J834" s="1">
        <v>1</v>
      </c>
      <c r="K834" s="2" t="s">
        <v>2148</v>
      </c>
      <c r="L834" s="1">
        <v>0</v>
      </c>
      <c r="M834" s="1">
        <v>0</v>
      </c>
      <c r="N834" s="1">
        <v>0</v>
      </c>
    </row>
    <row r="835" spans="1:14">
      <c r="A835" s="1">
        <v>237</v>
      </c>
      <c r="B835" s="1">
        <v>504430</v>
      </c>
      <c r="C835" s="1" t="str">
        <f ca="1">VLOOKUP(B835,'Fichier FI (en entrée)'!B:E,3)</f>
        <v>WXWPLFADWZ</v>
      </c>
      <c r="D835" s="2" t="str">
        <f ca="1">VLOOKUP(B835,'Fichier FI (en entrée)'!B:E,4)</f>
        <v>Wjdyyqyailzqa</v>
      </c>
      <c r="E835" s="2" t="s">
        <v>22</v>
      </c>
      <c r="F835" s="2" t="s">
        <v>3</v>
      </c>
      <c r="G835" s="1">
        <v>1</v>
      </c>
      <c r="H835" s="1">
        <v>0</v>
      </c>
      <c r="I835" s="2" t="s">
        <v>1</v>
      </c>
      <c r="J835" s="1">
        <v>1</v>
      </c>
      <c r="K835" s="2" t="s">
        <v>2148</v>
      </c>
      <c r="L835" s="1">
        <v>0</v>
      </c>
      <c r="M835" s="1">
        <v>0</v>
      </c>
      <c r="N835" s="1">
        <v>0</v>
      </c>
    </row>
    <row r="836" spans="1:14">
      <c r="A836" s="1">
        <v>237</v>
      </c>
      <c r="B836" s="1">
        <v>504432</v>
      </c>
      <c r="C836" s="1" t="str">
        <f ca="1">VLOOKUP(B836,'Fichier FI (en entrée)'!B:E,3)</f>
        <v>ZUIFROMLMU</v>
      </c>
      <c r="D836" s="2" t="str">
        <f ca="1">VLOOKUP(B836,'Fichier FI (en entrée)'!B:E,4)</f>
        <v>Evcqhkpigwmdc</v>
      </c>
      <c r="E836" s="2" t="s">
        <v>15</v>
      </c>
      <c r="F836" s="2" t="s">
        <v>3</v>
      </c>
      <c r="G836" s="1">
        <v>1</v>
      </c>
      <c r="H836" s="1">
        <v>0</v>
      </c>
      <c r="I836" s="2" t="s">
        <v>1</v>
      </c>
      <c r="J836" s="1">
        <v>1</v>
      </c>
      <c r="K836" s="2" t="s">
        <v>2148</v>
      </c>
      <c r="L836" s="1">
        <v>0</v>
      </c>
      <c r="M836" s="1">
        <v>0</v>
      </c>
      <c r="N836" s="1">
        <v>0</v>
      </c>
    </row>
    <row r="837" spans="1:14">
      <c r="A837" s="1">
        <v>237</v>
      </c>
      <c r="B837" s="1">
        <v>504442</v>
      </c>
      <c r="C837" s="1" t="str">
        <f ca="1">VLOOKUP(B837,'Fichier FI (en entrée)'!B:E,3)</f>
        <v>BJABSRIVND</v>
      </c>
      <c r="D837" s="2" t="str">
        <f ca="1">VLOOKUP(B837,'Fichier FI (en entrée)'!B:E,4)</f>
        <v>Rmxgisvwpmnoe</v>
      </c>
      <c r="E837" s="2" t="s">
        <v>38</v>
      </c>
      <c r="F837" s="2" t="s">
        <v>3</v>
      </c>
      <c r="G837" s="1">
        <v>1</v>
      </c>
      <c r="H837" s="1">
        <v>0</v>
      </c>
      <c r="I837" s="2" t="s">
        <v>1</v>
      </c>
      <c r="J837" s="1">
        <v>1</v>
      </c>
      <c r="K837" s="2" t="s">
        <v>2148</v>
      </c>
      <c r="L837" s="1">
        <v>0</v>
      </c>
      <c r="M837" s="1">
        <v>0</v>
      </c>
      <c r="N837" s="1">
        <v>0</v>
      </c>
    </row>
    <row r="838" spans="1:14">
      <c r="A838" s="1">
        <v>237</v>
      </c>
      <c r="B838" s="1">
        <v>504515</v>
      </c>
      <c r="C838" s="1" t="str">
        <f ca="1">VLOOKUP(B838,'Fichier FI (en entrée)'!B:E,3)</f>
        <v>NNDUDBWIYS</v>
      </c>
      <c r="D838" s="2" t="str">
        <f ca="1">VLOOKUP(B838,'Fichier FI (en entrée)'!B:E,4)</f>
        <v>Dexaomxceryzl</v>
      </c>
      <c r="E838" s="2" t="s">
        <v>22</v>
      </c>
      <c r="F838" s="2" t="s">
        <v>3</v>
      </c>
      <c r="G838" s="1">
        <v>1</v>
      </c>
      <c r="H838" s="1">
        <v>0</v>
      </c>
      <c r="I838" s="2" t="s">
        <v>1</v>
      </c>
      <c r="J838" s="1">
        <v>1</v>
      </c>
      <c r="K838" s="2" t="s">
        <v>2148</v>
      </c>
      <c r="L838" s="1">
        <v>0</v>
      </c>
      <c r="M838" s="1">
        <v>0</v>
      </c>
      <c r="N838" s="1">
        <v>0</v>
      </c>
    </row>
    <row r="839" spans="1:14">
      <c r="A839" s="1">
        <v>237</v>
      </c>
      <c r="B839" s="1">
        <v>504541</v>
      </c>
      <c r="C839" s="1" t="str">
        <f ca="1">VLOOKUP(B839,'Fichier FI (en entrée)'!B:E,3)</f>
        <v>XGFEIRHFDG</v>
      </c>
      <c r="D839" s="2" t="str">
        <f ca="1">VLOOKUP(B839,'Fichier FI (en entrée)'!B:E,4)</f>
        <v>Wkcclgsbquvqm</v>
      </c>
      <c r="E839" s="2" t="s">
        <v>28</v>
      </c>
      <c r="F839" s="2" t="s">
        <v>3</v>
      </c>
      <c r="G839" s="1">
        <v>1</v>
      </c>
      <c r="H839" s="1">
        <v>0</v>
      </c>
      <c r="I839" s="2" t="s">
        <v>1</v>
      </c>
      <c r="J839" s="1">
        <v>1</v>
      </c>
      <c r="K839" s="2" t="s">
        <v>2148</v>
      </c>
      <c r="L839" s="1">
        <v>0</v>
      </c>
      <c r="M839" s="1">
        <v>0</v>
      </c>
      <c r="N839" s="1">
        <v>0</v>
      </c>
    </row>
    <row r="840" spans="1:14">
      <c r="A840" s="1">
        <v>237</v>
      </c>
      <c r="B840" s="1">
        <v>504543</v>
      </c>
      <c r="C840" s="1" t="str">
        <f ca="1">VLOOKUP(B840,'Fichier FI (en entrée)'!B:E,3)</f>
        <v>EEBLOHVPOT</v>
      </c>
      <c r="D840" s="2" t="str">
        <f ca="1">VLOOKUP(B840,'Fichier FI (en entrée)'!B:E,4)</f>
        <v>Gnksgjylhwwee</v>
      </c>
      <c r="E840" s="2" t="s">
        <v>28</v>
      </c>
      <c r="F840" s="2" t="s">
        <v>3</v>
      </c>
      <c r="G840" s="1">
        <v>1</v>
      </c>
      <c r="H840" s="1">
        <v>0</v>
      </c>
      <c r="I840" s="2" t="s">
        <v>1</v>
      </c>
      <c r="J840" s="1">
        <v>1</v>
      </c>
      <c r="K840" s="2" t="s">
        <v>2148</v>
      </c>
      <c r="L840" s="1">
        <v>0</v>
      </c>
      <c r="M840" s="1">
        <v>0</v>
      </c>
      <c r="N840" s="1">
        <v>0</v>
      </c>
    </row>
    <row r="841" spans="1:14">
      <c r="A841" s="1">
        <v>237</v>
      </c>
      <c r="B841" s="1">
        <v>504544</v>
      </c>
      <c r="C841" s="1" t="str">
        <f ca="1">VLOOKUP(B841,'Fichier FI (en entrée)'!B:E,3)</f>
        <v>GULCTOZMCC</v>
      </c>
      <c r="D841" s="2" t="str">
        <f ca="1">VLOOKUP(B841,'Fichier FI (en entrée)'!B:E,4)</f>
        <v>Nitojdbacyqah</v>
      </c>
      <c r="E841" s="2" t="s">
        <v>28</v>
      </c>
      <c r="F841" s="2" t="s">
        <v>3</v>
      </c>
      <c r="G841" s="1">
        <v>1</v>
      </c>
      <c r="H841" s="1">
        <v>0</v>
      </c>
      <c r="I841" s="2" t="s">
        <v>1</v>
      </c>
      <c r="J841" s="1">
        <v>1</v>
      </c>
      <c r="K841" s="2" t="s">
        <v>2148</v>
      </c>
      <c r="L841" s="1">
        <v>0</v>
      </c>
      <c r="M841" s="1">
        <v>0</v>
      </c>
      <c r="N841" s="1">
        <v>0</v>
      </c>
    </row>
    <row r="842" spans="1:14">
      <c r="A842" s="1">
        <v>237</v>
      </c>
      <c r="B842" s="1">
        <v>504548</v>
      </c>
      <c r="C842" s="1" t="str">
        <f ca="1">VLOOKUP(B842,'Fichier FI (en entrée)'!B:E,3)</f>
        <v>GYDARBEGUV</v>
      </c>
      <c r="D842" s="2" t="str">
        <f ca="1">VLOOKUP(B842,'Fichier FI (en entrée)'!B:E,4)</f>
        <v>Usnbdttysnapl</v>
      </c>
      <c r="E842" s="2" t="s">
        <v>20</v>
      </c>
      <c r="F842" s="2" t="s">
        <v>3</v>
      </c>
      <c r="G842" s="1">
        <v>1</v>
      </c>
      <c r="H842" s="1">
        <v>0</v>
      </c>
      <c r="I842" s="2" t="s">
        <v>1</v>
      </c>
      <c r="J842" s="1">
        <v>1</v>
      </c>
      <c r="K842" s="2" t="s">
        <v>2148</v>
      </c>
      <c r="L842" s="1">
        <v>0</v>
      </c>
      <c r="M842" s="1">
        <v>0</v>
      </c>
      <c r="N842" s="1">
        <v>0</v>
      </c>
    </row>
    <row r="843" spans="1:14">
      <c r="A843" s="1">
        <v>237</v>
      </c>
      <c r="B843" s="1">
        <v>504549</v>
      </c>
      <c r="C843" s="1" t="str">
        <f ca="1">VLOOKUP(B843,'Fichier FI (en entrée)'!B:E,3)</f>
        <v>PBULIGGAVZ</v>
      </c>
      <c r="D843" s="2" t="str">
        <f ca="1">VLOOKUP(B843,'Fichier FI (en entrée)'!B:E,4)</f>
        <v>Zwymxxmkfpbpj</v>
      </c>
      <c r="E843" s="2" t="s">
        <v>20</v>
      </c>
      <c r="F843" s="2" t="s">
        <v>3</v>
      </c>
      <c r="G843" s="1">
        <v>1</v>
      </c>
      <c r="H843" s="1">
        <v>0</v>
      </c>
      <c r="I843" s="2" t="s">
        <v>1</v>
      </c>
      <c r="J843" s="1">
        <v>1</v>
      </c>
      <c r="K843" s="2" t="s">
        <v>2148</v>
      </c>
      <c r="L843" s="1">
        <v>0</v>
      </c>
      <c r="M843" s="1">
        <v>0</v>
      </c>
      <c r="N843" s="1">
        <v>0</v>
      </c>
    </row>
    <row r="844" spans="1:14">
      <c r="A844" s="1">
        <v>237</v>
      </c>
      <c r="B844" s="1">
        <v>504558</v>
      </c>
      <c r="C844" s="1" t="str">
        <f ca="1">VLOOKUP(B844,'Fichier FI (en entrée)'!B:E,3)</f>
        <v>WCJSEWEEUF</v>
      </c>
      <c r="D844" s="2" t="str">
        <f ca="1">VLOOKUP(B844,'Fichier FI (en entrée)'!B:E,4)</f>
        <v>Hzvcipfsibpbm</v>
      </c>
      <c r="E844" s="2" t="s">
        <v>20</v>
      </c>
      <c r="F844" s="2" t="s">
        <v>3</v>
      </c>
      <c r="G844" s="1">
        <v>1</v>
      </c>
      <c r="H844" s="1">
        <v>0</v>
      </c>
      <c r="I844" s="2" t="s">
        <v>1</v>
      </c>
      <c r="J844" s="1">
        <v>1</v>
      </c>
      <c r="K844" s="2" t="s">
        <v>2148</v>
      </c>
      <c r="L844" s="1">
        <v>0</v>
      </c>
      <c r="M844" s="1">
        <v>0</v>
      </c>
      <c r="N844" s="1">
        <v>0</v>
      </c>
    </row>
    <row r="845" spans="1:14">
      <c r="A845" s="1">
        <v>237</v>
      </c>
      <c r="B845" s="1">
        <v>504580</v>
      </c>
      <c r="C845" s="1" t="str">
        <f ca="1">VLOOKUP(B845,'Fichier FI (en entrée)'!B:E,3)</f>
        <v>RPAULVRQWH</v>
      </c>
      <c r="D845" s="2" t="str">
        <f ca="1">VLOOKUP(B845,'Fichier FI (en entrée)'!B:E,4)</f>
        <v>Wqlxlnoiprurq</v>
      </c>
      <c r="E845" s="2" t="s">
        <v>20</v>
      </c>
      <c r="F845" s="2" t="s">
        <v>3</v>
      </c>
      <c r="G845" s="1">
        <v>1</v>
      </c>
      <c r="H845" s="1">
        <v>0</v>
      </c>
      <c r="I845" s="2" t="s">
        <v>1</v>
      </c>
      <c r="J845" s="1">
        <v>1</v>
      </c>
      <c r="K845" s="2" t="s">
        <v>2148</v>
      </c>
      <c r="L845" s="1">
        <v>0</v>
      </c>
      <c r="M845" s="1">
        <v>0</v>
      </c>
      <c r="N845" s="1">
        <v>0</v>
      </c>
    </row>
    <row r="846" spans="1:14">
      <c r="A846" s="1">
        <v>237</v>
      </c>
      <c r="B846" s="1">
        <v>504601</v>
      </c>
      <c r="C846" s="1" t="str">
        <f ca="1">VLOOKUP(B846,'Fichier FI (en entrée)'!B:E,3)</f>
        <v>VYKAKYYDWT</v>
      </c>
      <c r="D846" s="2" t="str">
        <f ca="1">VLOOKUP(B846,'Fichier FI (en entrée)'!B:E,4)</f>
        <v>Ptzjehwwmzqhn</v>
      </c>
      <c r="E846" s="2" t="s">
        <v>20</v>
      </c>
      <c r="F846" s="2" t="s">
        <v>3</v>
      </c>
      <c r="G846" s="1">
        <v>1</v>
      </c>
      <c r="H846" s="1">
        <v>0</v>
      </c>
      <c r="I846" s="2" t="s">
        <v>1</v>
      </c>
      <c r="J846" s="1">
        <v>1</v>
      </c>
      <c r="K846" s="2" t="s">
        <v>2148</v>
      </c>
      <c r="L846" s="1">
        <v>0</v>
      </c>
      <c r="M846" s="1">
        <v>0</v>
      </c>
      <c r="N846" s="1">
        <v>0</v>
      </c>
    </row>
    <row r="847" spans="1:14">
      <c r="A847" s="1">
        <v>237</v>
      </c>
      <c r="B847" s="1">
        <v>508409</v>
      </c>
      <c r="C847" s="1" t="str">
        <f ca="1">VLOOKUP(B847,'Fichier FI (en entrée)'!B:E,3)</f>
        <v>IFNWDUKRLM</v>
      </c>
      <c r="D847" s="2" t="str">
        <f ca="1">VLOOKUP(B847,'Fichier FI (en entrée)'!B:E,4)</f>
        <v>Fqabfadyqjphh</v>
      </c>
      <c r="E847" s="2" t="s">
        <v>31</v>
      </c>
      <c r="F847" s="2" t="s">
        <v>3</v>
      </c>
      <c r="G847" s="1">
        <v>1</v>
      </c>
      <c r="H847" s="1">
        <v>0</v>
      </c>
      <c r="I847" s="2" t="s">
        <v>1</v>
      </c>
      <c r="J847" s="1">
        <v>1</v>
      </c>
      <c r="K847" s="2" t="s">
        <v>2148</v>
      </c>
      <c r="L847" s="1">
        <v>0</v>
      </c>
      <c r="M847" s="1">
        <v>0</v>
      </c>
      <c r="N847" s="1">
        <v>0</v>
      </c>
    </row>
    <row r="848" spans="1:14">
      <c r="A848" s="1">
        <v>237</v>
      </c>
      <c r="B848" s="1">
        <v>508733</v>
      </c>
      <c r="C848" s="1" t="str">
        <f ca="1">VLOOKUP(B848,'Fichier FI (en entrée)'!B:E,3)</f>
        <v>TJCAESYXHM</v>
      </c>
      <c r="D848" s="2" t="str">
        <f ca="1">VLOOKUP(B848,'Fichier FI (en entrée)'!B:E,4)</f>
        <v>Dfwomhhlbvlgc</v>
      </c>
      <c r="E848" s="2" t="s">
        <v>19</v>
      </c>
      <c r="F848" s="2" t="s">
        <v>3</v>
      </c>
      <c r="G848" s="1">
        <v>1</v>
      </c>
      <c r="H848" s="1">
        <v>0</v>
      </c>
      <c r="I848" s="2" t="s">
        <v>1</v>
      </c>
      <c r="J848" s="1">
        <v>1</v>
      </c>
      <c r="K848" s="2" t="s">
        <v>2148</v>
      </c>
      <c r="L848" s="1">
        <v>0</v>
      </c>
      <c r="M848" s="1">
        <v>0</v>
      </c>
      <c r="N848" s="1">
        <v>0</v>
      </c>
    </row>
    <row r="849" spans="1:14">
      <c r="A849" s="1">
        <v>237</v>
      </c>
      <c r="B849" s="1">
        <v>508838</v>
      </c>
      <c r="C849" s="1" t="str">
        <f ca="1">VLOOKUP(B849,'Fichier FI (en entrée)'!B:E,3)</f>
        <v>LIUMBXCOBC</v>
      </c>
      <c r="D849" s="2" t="str">
        <f ca="1">VLOOKUP(B849,'Fichier FI (en entrée)'!B:E,4)</f>
        <v>Pntxvglrypkmx</v>
      </c>
      <c r="E849" s="2" t="s">
        <v>17</v>
      </c>
      <c r="F849" s="2" t="s">
        <v>3</v>
      </c>
      <c r="G849" s="1">
        <v>1</v>
      </c>
      <c r="H849" s="1">
        <v>0</v>
      </c>
      <c r="I849" s="2" t="s">
        <v>1</v>
      </c>
      <c r="J849" s="1">
        <v>1</v>
      </c>
      <c r="K849" s="2" t="s">
        <v>2148</v>
      </c>
      <c r="L849" s="1">
        <v>0</v>
      </c>
      <c r="M849" s="1">
        <v>0</v>
      </c>
      <c r="N849" s="1">
        <v>0</v>
      </c>
    </row>
    <row r="850" spans="1:14">
      <c r="A850" s="1">
        <v>237</v>
      </c>
      <c r="B850" s="1">
        <v>508935</v>
      </c>
      <c r="C850" s="1" t="str">
        <f ca="1">VLOOKUP(B850,'Fichier FI (en entrée)'!B:E,3)</f>
        <v>KPSWTVPGWA</v>
      </c>
      <c r="D850" s="2" t="str">
        <f ca="1">VLOOKUP(B850,'Fichier FI (en entrée)'!B:E,4)</f>
        <v>Ovxkmvfwqsmyk</v>
      </c>
      <c r="E850" s="2" t="s">
        <v>26</v>
      </c>
      <c r="F850" s="2" t="s">
        <v>3</v>
      </c>
      <c r="G850" s="1">
        <v>1</v>
      </c>
      <c r="H850" s="1">
        <v>0</v>
      </c>
      <c r="I850" s="2" t="s">
        <v>1</v>
      </c>
      <c r="J850" s="1">
        <v>1</v>
      </c>
      <c r="K850" s="2" t="s">
        <v>2148</v>
      </c>
      <c r="L850" s="1">
        <v>0</v>
      </c>
      <c r="M850" s="1">
        <v>0</v>
      </c>
      <c r="N850" s="1">
        <v>0</v>
      </c>
    </row>
    <row r="851" spans="1:14">
      <c r="A851" s="1">
        <v>237</v>
      </c>
      <c r="B851" s="1">
        <v>509188</v>
      </c>
      <c r="C851" s="1" t="str">
        <f ca="1">VLOOKUP(B851,'Fichier FI (en entrée)'!B:E,3)</f>
        <v>CQRMCFCGNE</v>
      </c>
      <c r="D851" s="2" t="str">
        <f ca="1">VLOOKUP(B851,'Fichier FI (en entrée)'!B:E,4)</f>
        <v>Pcxyuhgvzlpjf</v>
      </c>
      <c r="E851" s="2" t="s">
        <v>19</v>
      </c>
      <c r="F851" s="2" t="s">
        <v>3</v>
      </c>
      <c r="G851" s="1">
        <v>1</v>
      </c>
      <c r="H851" s="1">
        <v>0</v>
      </c>
      <c r="I851" s="2" t="s">
        <v>1</v>
      </c>
      <c r="J851" s="1">
        <v>1</v>
      </c>
      <c r="K851" s="2" t="s">
        <v>2148</v>
      </c>
      <c r="L851" s="1">
        <v>0</v>
      </c>
      <c r="M851" s="1">
        <v>0</v>
      </c>
      <c r="N851" s="1">
        <v>0</v>
      </c>
    </row>
    <row r="852" spans="1:14">
      <c r="A852" s="1">
        <v>237</v>
      </c>
      <c r="B852" s="1">
        <v>510261</v>
      </c>
      <c r="C852" s="1" t="str">
        <f ca="1">VLOOKUP(B852,'Fichier FI (en entrée)'!B:E,3)</f>
        <v>YMBOLIZQON</v>
      </c>
      <c r="D852" s="2" t="str">
        <f ca="1">VLOOKUP(B852,'Fichier FI (en entrée)'!B:E,4)</f>
        <v>Perdfmjqvnvef</v>
      </c>
      <c r="E852" s="2" t="s">
        <v>19</v>
      </c>
      <c r="F852" s="2" t="s">
        <v>3</v>
      </c>
      <c r="G852" s="1">
        <v>1</v>
      </c>
      <c r="H852" s="1">
        <v>0</v>
      </c>
      <c r="I852" s="2" t="s">
        <v>1</v>
      </c>
      <c r="J852" s="1">
        <v>1</v>
      </c>
      <c r="K852" s="2" t="s">
        <v>2148</v>
      </c>
      <c r="L852" s="1">
        <v>0</v>
      </c>
      <c r="M852" s="1">
        <v>0</v>
      </c>
      <c r="N852" s="1">
        <v>0</v>
      </c>
    </row>
    <row r="853" spans="1:14">
      <c r="A853" s="1">
        <v>237</v>
      </c>
      <c r="B853" s="1">
        <v>510263</v>
      </c>
      <c r="C853" s="1" t="str">
        <f ca="1">VLOOKUP(B853,'Fichier FI (en entrée)'!B:E,3)</f>
        <v>ZSBTKUBXRD</v>
      </c>
      <c r="D853" s="2" t="str">
        <f ca="1">VLOOKUP(B853,'Fichier FI (en entrée)'!B:E,4)</f>
        <v>Oflquwzoqjfry</v>
      </c>
      <c r="E853" s="2" t="s">
        <v>33</v>
      </c>
      <c r="F853" s="2" t="s">
        <v>3</v>
      </c>
      <c r="G853" s="1">
        <v>1</v>
      </c>
      <c r="H853" s="1">
        <v>0</v>
      </c>
      <c r="I853" s="2" t="s">
        <v>1</v>
      </c>
      <c r="J853" s="1">
        <v>1</v>
      </c>
      <c r="K853" s="2" t="s">
        <v>2148</v>
      </c>
      <c r="L853" s="1">
        <v>0</v>
      </c>
      <c r="M853" s="1">
        <v>0</v>
      </c>
      <c r="N853" s="1">
        <v>0</v>
      </c>
    </row>
    <row r="854" spans="1:14">
      <c r="A854" s="1">
        <v>237</v>
      </c>
      <c r="B854" s="1">
        <v>510307</v>
      </c>
      <c r="C854" s="1" t="str">
        <f ca="1">VLOOKUP(B854,'Fichier FI (en entrée)'!B:E,3)</f>
        <v>CZOORFTZJK</v>
      </c>
      <c r="D854" s="2" t="str">
        <f ca="1">VLOOKUP(B854,'Fichier FI (en entrée)'!B:E,4)</f>
        <v>Bjouidtlswyyf</v>
      </c>
      <c r="E854" s="2" t="s">
        <v>18</v>
      </c>
      <c r="F854" s="2" t="s">
        <v>3</v>
      </c>
      <c r="G854" s="1">
        <v>1</v>
      </c>
      <c r="H854" s="1">
        <v>0</v>
      </c>
      <c r="I854" s="2" t="s">
        <v>1</v>
      </c>
      <c r="J854" s="1">
        <v>1</v>
      </c>
      <c r="K854" s="2" t="s">
        <v>2148</v>
      </c>
      <c r="L854" s="1">
        <v>0</v>
      </c>
      <c r="M854" s="1">
        <v>0</v>
      </c>
      <c r="N854" s="1">
        <v>0</v>
      </c>
    </row>
    <row r="855" spans="1:14">
      <c r="A855" s="1">
        <v>237</v>
      </c>
      <c r="B855" s="1">
        <v>510409</v>
      </c>
      <c r="C855" s="1" t="str">
        <f ca="1">VLOOKUP(B855,'Fichier FI (en entrée)'!B:E,3)</f>
        <v>AKIBOTODCR</v>
      </c>
      <c r="D855" s="2" t="str">
        <f ca="1">VLOOKUP(B855,'Fichier FI (en entrée)'!B:E,4)</f>
        <v>Devyvvabklerw</v>
      </c>
      <c r="E855" s="2" t="s">
        <v>19</v>
      </c>
      <c r="F855" s="2" t="s">
        <v>3</v>
      </c>
      <c r="G855" s="1">
        <v>1</v>
      </c>
      <c r="H855" s="1">
        <v>0</v>
      </c>
      <c r="I855" s="2" t="s">
        <v>1</v>
      </c>
      <c r="J855" s="1">
        <v>1</v>
      </c>
      <c r="K855" s="2" t="s">
        <v>2148</v>
      </c>
      <c r="L855" s="1">
        <v>0</v>
      </c>
      <c r="M855" s="1">
        <v>0</v>
      </c>
      <c r="N855" s="1">
        <v>0</v>
      </c>
    </row>
    <row r="856" spans="1:14">
      <c r="A856" s="1">
        <v>237</v>
      </c>
      <c r="B856" s="1">
        <v>510416</v>
      </c>
      <c r="C856" s="1" t="str">
        <f ca="1">VLOOKUP(B856,'Fichier FI (en entrée)'!B:E,3)</f>
        <v>QPNOVJYZRX</v>
      </c>
      <c r="D856" s="2" t="str">
        <f ca="1">VLOOKUP(B856,'Fichier FI (en entrée)'!B:E,4)</f>
        <v>Atqzjeolvxjgj</v>
      </c>
      <c r="E856" s="2" t="s">
        <v>18</v>
      </c>
      <c r="F856" s="2" t="s">
        <v>3</v>
      </c>
      <c r="G856" s="1">
        <v>1</v>
      </c>
      <c r="H856" s="1">
        <v>0</v>
      </c>
      <c r="I856" s="2" t="s">
        <v>1</v>
      </c>
      <c r="J856" s="1">
        <v>1</v>
      </c>
      <c r="K856" s="2" t="s">
        <v>2148</v>
      </c>
      <c r="L856" s="1">
        <v>0</v>
      </c>
      <c r="M856" s="1">
        <v>0</v>
      </c>
      <c r="N856" s="1">
        <v>0</v>
      </c>
    </row>
    <row r="857" spans="1:14">
      <c r="A857" s="1">
        <v>237</v>
      </c>
      <c r="B857" s="1">
        <v>510424</v>
      </c>
      <c r="C857" s="1" t="str">
        <f ca="1">VLOOKUP(B857,'Fichier FI (en entrée)'!B:E,3)</f>
        <v>DYIVTFVELV</v>
      </c>
      <c r="D857" s="2" t="str">
        <f ca="1">VLOOKUP(B857,'Fichier FI (en entrée)'!B:E,4)</f>
        <v>Vnjkulrvpxojx</v>
      </c>
      <c r="E857" s="2" t="s">
        <v>19</v>
      </c>
      <c r="F857" s="2" t="s">
        <v>3</v>
      </c>
      <c r="G857" s="1">
        <v>1</v>
      </c>
      <c r="H857" s="1">
        <v>0</v>
      </c>
      <c r="I857" s="2" t="s">
        <v>1</v>
      </c>
      <c r="J857" s="1">
        <v>1</v>
      </c>
      <c r="K857" s="2" t="s">
        <v>2148</v>
      </c>
      <c r="L857" s="1">
        <v>0</v>
      </c>
      <c r="M857" s="1">
        <v>0</v>
      </c>
      <c r="N857" s="1">
        <v>0</v>
      </c>
    </row>
    <row r="858" spans="1:14">
      <c r="A858" s="1">
        <v>237</v>
      </c>
      <c r="B858" s="1">
        <v>510473</v>
      </c>
      <c r="C858" s="1" t="str">
        <f ca="1">VLOOKUP(B858,'Fichier FI (en entrée)'!B:E,3)</f>
        <v>DWDKUMNRZM</v>
      </c>
      <c r="D858" s="2" t="str">
        <f ca="1">VLOOKUP(B858,'Fichier FI (en entrée)'!B:E,4)</f>
        <v>Zuohrplzbigej</v>
      </c>
      <c r="E858" s="2" t="s">
        <v>19</v>
      </c>
      <c r="F858" s="2" t="s">
        <v>3</v>
      </c>
      <c r="G858" s="1">
        <v>1</v>
      </c>
      <c r="H858" s="1">
        <v>0</v>
      </c>
      <c r="I858" s="2" t="s">
        <v>1</v>
      </c>
      <c r="J858" s="1">
        <v>1</v>
      </c>
      <c r="K858" s="2" t="s">
        <v>2148</v>
      </c>
      <c r="L858" s="1">
        <v>0</v>
      </c>
      <c r="M858" s="1">
        <v>0</v>
      </c>
      <c r="N858" s="1">
        <v>0</v>
      </c>
    </row>
    <row r="859" spans="1:14">
      <c r="A859" s="1">
        <v>237</v>
      </c>
      <c r="B859" s="1">
        <v>510629</v>
      </c>
      <c r="C859" s="1" t="str">
        <f ca="1">VLOOKUP(B859,'Fichier FI (en entrée)'!B:E,3)</f>
        <v>SRJHQSCKXQ</v>
      </c>
      <c r="D859" s="2" t="str">
        <f ca="1">VLOOKUP(B859,'Fichier FI (en entrée)'!B:E,4)</f>
        <v>Rtxxbxxcvmsnc</v>
      </c>
      <c r="E859" s="2" t="s">
        <v>24</v>
      </c>
      <c r="F859" s="2" t="s">
        <v>3</v>
      </c>
      <c r="G859" s="1">
        <v>1</v>
      </c>
      <c r="H859" s="1">
        <v>0</v>
      </c>
      <c r="I859" s="2" t="s">
        <v>1</v>
      </c>
      <c r="J859" s="1">
        <v>1</v>
      </c>
      <c r="K859" s="2" t="s">
        <v>2148</v>
      </c>
      <c r="L859" s="1">
        <v>0</v>
      </c>
      <c r="M859" s="1">
        <v>0</v>
      </c>
      <c r="N859" s="1">
        <v>0</v>
      </c>
    </row>
    <row r="860" spans="1:14">
      <c r="A860" s="1">
        <v>237</v>
      </c>
      <c r="B860" s="1">
        <v>510695</v>
      </c>
      <c r="C860" s="1" t="str">
        <f ca="1">VLOOKUP(B860,'Fichier FI (en entrée)'!B:E,3)</f>
        <v>CWCNSAJOMU</v>
      </c>
      <c r="D860" s="2" t="str">
        <f ca="1">VLOOKUP(B860,'Fichier FI (en entrée)'!B:E,4)</f>
        <v>Rxnqpuxpfsfvy</v>
      </c>
      <c r="E860" s="2" t="s">
        <v>27</v>
      </c>
      <c r="F860" s="2" t="s">
        <v>3</v>
      </c>
      <c r="G860" s="1">
        <v>1</v>
      </c>
      <c r="H860" s="1">
        <v>0</v>
      </c>
      <c r="I860" s="2" t="s">
        <v>1</v>
      </c>
      <c r="J860" s="1">
        <v>1</v>
      </c>
      <c r="K860" s="2" t="s">
        <v>2148</v>
      </c>
      <c r="L860" s="1">
        <v>0</v>
      </c>
      <c r="M860" s="1">
        <v>0</v>
      </c>
      <c r="N860" s="1">
        <v>0</v>
      </c>
    </row>
    <row r="861" spans="1:14">
      <c r="A861" s="1">
        <v>237</v>
      </c>
      <c r="B861" s="1">
        <v>510736</v>
      </c>
      <c r="C861" s="1" t="str">
        <f ca="1">VLOOKUP(B861,'Fichier FI (en entrée)'!B:E,3)</f>
        <v>OFAAGDJAQF</v>
      </c>
      <c r="D861" s="2" t="str">
        <f ca="1">VLOOKUP(B861,'Fichier FI (en entrée)'!B:E,4)</f>
        <v>Mruvtsfqiniqe</v>
      </c>
      <c r="E861" s="2" t="s">
        <v>28</v>
      </c>
      <c r="F861" s="2" t="s">
        <v>3</v>
      </c>
      <c r="G861" s="1">
        <v>1</v>
      </c>
      <c r="H861" s="1">
        <v>0</v>
      </c>
      <c r="I861" s="2" t="s">
        <v>1</v>
      </c>
      <c r="J861" s="1">
        <v>1</v>
      </c>
      <c r="K861" s="2" t="s">
        <v>2148</v>
      </c>
      <c r="L861" s="1">
        <v>0</v>
      </c>
      <c r="M861" s="1">
        <v>0</v>
      </c>
      <c r="N861" s="1">
        <v>0</v>
      </c>
    </row>
    <row r="862" spans="1:14">
      <c r="A862" s="1">
        <v>237</v>
      </c>
      <c r="B862" s="1">
        <v>510773</v>
      </c>
      <c r="C862" s="1" t="str">
        <f ca="1">VLOOKUP(B862,'Fichier FI (en entrée)'!B:E,3)</f>
        <v>BLVPVIUJSH</v>
      </c>
      <c r="D862" s="2" t="str">
        <f ca="1">VLOOKUP(B862,'Fichier FI (en entrée)'!B:E,4)</f>
        <v>Ahogvvfsjkwxo</v>
      </c>
      <c r="E862" s="2" t="s">
        <v>24</v>
      </c>
      <c r="F862" s="2" t="s">
        <v>3</v>
      </c>
      <c r="G862" s="1">
        <v>1</v>
      </c>
      <c r="H862" s="1">
        <v>0</v>
      </c>
      <c r="I862" s="2" t="s">
        <v>1</v>
      </c>
      <c r="J862" s="1">
        <v>1</v>
      </c>
      <c r="K862" s="2" t="s">
        <v>2148</v>
      </c>
      <c r="L862" s="1">
        <v>0</v>
      </c>
      <c r="M862" s="1">
        <v>0</v>
      </c>
      <c r="N862" s="1">
        <v>0</v>
      </c>
    </row>
    <row r="863" spans="1:14">
      <c r="A863" s="1">
        <v>237</v>
      </c>
      <c r="B863" s="1">
        <v>510852</v>
      </c>
      <c r="C863" s="1" t="str">
        <f ca="1">VLOOKUP(B863,'Fichier FI (en entrée)'!B:E,3)</f>
        <v>HESRCWBUFY</v>
      </c>
      <c r="D863" s="2" t="str">
        <f ca="1">VLOOKUP(B863,'Fichier FI (en entrée)'!B:E,4)</f>
        <v>Qlxghfadfmkra</v>
      </c>
      <c r="E863" s="2" t="s">
        <v>17</v>
      </c>
      <c r="F863" s="2" t="s">
        <v>3</v>
      </c>
      <c r="G863" s="1">
        <v>1</v>
      </c>
      <c r="H863" s="1">
        <v>0</v>
      </c>
      <c r="I863" s="2" t="s">
        <v>1</v>
      </c>
      <c r="J863" s="1">
        <v>1</v>
      </c>
      <c r="K863" s="2" t="s">
        <v>2148</v>
      </c>
      <c r="L863" s="1">
        <v>0</v>
      </c>
      <c r="M863" s="1">
        <v>0</v>
      </c>
      <c r="N863" s="1">
        <v>0</v>
      </c>
    </row>
    <row r="864" spans="1:14">
      <c r="A864" s="1">
        <v>237</v>
      </c>
      <c r="B864" s="1">
        <v>510853</v>
      </c>
      <c r="C864" s="1" t="str">
        <f ca="1">VLOOKUP(B864,'Fichier FI (en entrée)'!B:E,3)</f>
        <v>VEXFWWHLWL</v>
      </c>
      <c r="D864" s="2" t="str">
        <f ca="1">VLOOKUP(B864,'Fichier FI (en entrée)'!B:E,4)</f>
        <v>Qyytqttwjywgk</v>
      </c>
      <c r="E864" s="2" t="s">
        <v>28</v>
      </c>
      <c r="F864" s="2" t="s">
        <v>3</v>
      </c>
      <c r="G864" s="1">
        <v>1</v>
      </c>
      <c r="H864" s="1">
        <v>0</v>
      </c>
      <c r="I864" s="2" t="s">
        <v>1</v>
      </c>
      <c r="J864" s="1">
        <v>1</v>
      </c>
      <c r="K864" s="2" t="s">
        <v>2148</v>
      </c>
      <c r="L864" s="1">
        <v>0</v>
      </c>
      <c r="M864" s="1">
        <v>0</v>
      </c>
      <c r="N864" s="1">
        <v>0</v>
      </c>
    </row>
    <row r="865" spans="1:14">
      <c r="A865" s="1">
        <v>237</v>
      </c>
      <c r="B865" s="1">
        <v>510861</v>
      </c>
      <c r="C865" s="1" t="str">
        <f ca="1">VLOOKUP(B865,'Fichier FI (en entrée)'!B:E,3)</f>
        <v>BVKAHUNDKM</v>
      </c>
      <c r="D865" s="2" t="str">
        <f ca="1">VLOOKUP(B865,'Fichier FI (en entrée)'!B:E,4)</f>
        <v>Dyfdkqbhxzvat</v>
      </c>
      <c r="E865" s="2" t="s">
        <v>24</v>
      </c>
      <c r="F865" s="2" t="s">
        <v>3</v>
      </c>
      <c r="G865" s="1">
        <v>1</v>
      </c>
      <c r="H865" s="1">
        <v>0</v>
      </c>
      <c r="I865" s="2" t="s">
        <v>1</v>
      </c>
      <c r="J865" s="1">
        <v>1</v>
      </c>
      <c r="K865" s="2" t="s">
        <v>2148</v>
      </c>
      <c r="L865" s="1">
        <v>0</v>
      </c>
      <c r="M865" s="1">
        <v>0</v>
      </c>
      <c r="N865" s="1">
        <v>0</v>
      </c>
    </row>
    <row r="866" spans="1:14">
      <c r="A866" s="1">
        <v>237</v>
      </c>
      <c r="B866" s="1">
        <v>511088</v>
      </c>
      <c r="C866" s="1" t="str">
        <f ca="1">VLOOKUP(B866,'Fichier FI (en entrée)'!B:E,3)</f>
        <v>ZFREOCOBCN</v>
      </c>
      <c r="D866" s="2" t="str">
        <f ca="1">VLOOKUP(B866,'Fichier FI (en entrée)'!B:E,4)</f>
        <v>Iriauncatwdxx</v>
      </c>
      <c r="E866" s="2" t="s">
        <v>27</v>
      </c>
      <c r="F866" s="2" t="s">
        <v>3</v>
      </c>
      <c r="G866" s="1">
        <v>1</v>
      </c>
      <c r="H866" s="1">
        <v>0</v>
      </c>
      <c r="I866" s="2" t="s">
        <v>1</v>
      </c>
      <c r="J866" s="1">
        <v>1</v>
      </c>
      <c r="K866" s="2" t="s">
        <v>2148</v>
      </c>
      <c r="L866" s="1">
        <v>0</v>
      </c>
      <c r="M866" s="1">
        <v>0</v>
      </c>
      <c r="N866" s="1">
        <v>0</v>
      </c>
    </row>
    <row r="867" spans="1:14">
      <c r="A867" s="1">
        <v>237</v>
      </c>
      <c r="B867" s="1">
        <v>512148</v>
      </c>
      <c r="C867" s="1" t="str">
        <f ca="1">VLOOKUP(B867,'Fichier FI (en entrée)'!B:E,3)</f>
        <v>EGYRLLGGJA</v>
      </c>
      <c r="D867" s="2" t="str">
        <f ca="1">VLOOKUP(B867,'Fichier FI (en entrée)'!B:E,4)</f>
        <v>Ofnotsbasaagf</v>
      </c>
      <c r="E867" s="2" t="s">
        <v>22</v>
      </c>
      <c r="F867" s="2" t="s">
        <v>3</v>
      </c>
      <c r="G867" s="1">
        <v>1</v>
      </c>
      <c r="H867" s="1">
        <v>0</v>
      </c>
      <c r="I867" s="2" t="s">
        <v>1</v>
      </c>
      <c r="J867" s="1">
        <v>1</v>
      </c>
      <c r="K867" s="2" t="s">
        <v>2148</v>
      </c>
      <c r="L867" s="1">
        <v>0</v>
      </c>
      <c r="M867" s="1">
        <v>0</v>
      </c>
      <c r="N867" s="1">
        <v>0</v>
      </c>
    </row>
    <row r="868" spans="1:14">
      <c r="A868" s="1">
        <v>237</v>
      </c>
      <c r="B868" s="1">
        <v>512152</v>
      </c>
      <c r="C868" s="1" t="str">
        <f ca="1">VLOOKUP(B868,'Fichier FI (en entrée)'!B:E,3)</f>
        <v>ETSQGLRWWE</v>
      </c>
      <c r="D868" s="2" t="str">
        <f ca="1">VLOOKUP(B868,'Fichier FI (en entrée)'!B:E,4)</f>
        <v>Bvdmxuoyyjufm</v>
      </c>
      <c r="E868" s="2" t="s">
        <v>22</v>
      </c>
      <c r="F868" s="2" t="s">
        <v>3</v>
      </c>
      <c r="G868" s="1">
        <v>1</v>
      </c>
      <c r="H868" s="1">
        <v>0</v>
      </c>
      <c r="I868" s="2" t="s">
        <v>1</v>
      </c>
      <c r="J868" s="1">
        <v>1</v>
      </c>
      <c r="K868" s="2" t="s">
        <v>2148</v>
      </c>
      <c r="L868" s="1">
        <v>0</v>
      </c>
      <c r="M868" s="1">
        <v>0</v>
      </c>
      <c r="N868" s="1">
        <v>0</v>
      </c>
    </row>
    <row r="869" spans="1:14">
      <c r="A869" s="1">
        <v>237</v>
      </c>
      <c r="B869" s="1">
        <v>512161</v>
      </c>
      <c r="C869" s="1" t="str">
        <f ca="1">VLOOKUP(B869,'Fichier FI (en entrée)'!B:E,3)</f>
        <v>BXECTQRTCV</v>
      </c>
      <c r="D869" s="2" t="str">
        <f ca="1">VLOOKUP(B869,'Fichier FI (en entrée)'!B:E,4)</f>
        <v>Oeoyfcxdifhiu</v>
      </c>
      <c r="E869" s="2" t="s">
        <v>22</v>
      </c>
      <c r="F869" s="2" t="s">
        <v>3</v>
      </c>
      <c r="G869" s="1">
        <v>1</v>
      </c>
      <c r="H869" s="1">
        <v>0</v>
      </c>
      <c r="I869" s="2" t="s">
        <v>1</v>
      </c>
      <c r="J869" s="1">
        <v>1</v>
      </c>
      <c r="K869" s="2" t="s">
        <v>2148</v>
      </c>
      <c r="L869" s="1">
        <v>0</v>
      </c>
      <c r="M869" s="1">
        <v>0</v>
      </c>
      <c r="N869" s="1">
        <v>0</v>
      </c>
    </row>
    <row r="870" spans="1:14">
      <c r="A870" s="1">
        <v>237</v>
      </c>
      <c r="B870" s="1">
        <v>512172</v>
      </c>
      <c r="C870" s="1" t="str">
        <f ca="1">VLOOKUP(B870,'Fichier FI (en entrée)'!B:E,3)</f>
        <v>XXYXXVXJRR</v>
      </c>
      <c r="D870" s="2" t="str">
        <f ca="1">VLOOKUP(B870,'Fichier FI (en entrée)'!B:E,4)</f>
        <v>Vkictidojkkwb</v>
      </c>
      <c r="E870" s="2" t="s">
        <v>22</v>
      </c>
      <c r="F870" s="2" t="s">
        <v>3</v>
      </c>
      <c r="G870" s="1">
        <v>1</v>
      </c>
      <c r="H870" s="1">
        <v>0</v>
      </c>
      <c r="I870" s="2" t="s">
        <v>1</v>
      </c>
      <c r="J870" s="1">
        <v>1</v>
      </c>
      <c r="K870" s="2" t="s">
        <v>2148</v>
      </c>
      <c r="L870" s="1">
        <v>0</v>
      </c>
      <c r="M870" s="1">
        <v>0</v>
      </c>
      <c r="N870" s="1">
        <v>0</v>
      </c>
    </row>
    <row r="871" spans="1:14">
      <c r="A871" s="1">
        <v>237</v>
      </c>
      <c r="B871" s="1">
        <v>512210</v>
      </c>
      <c r="C871" s="1" t="str">
        <f ca="1">VLOOKUP(B871,'Fichier FI (en entrée)'!B:E,3)</f>
        <v>YZDQACXJYP</v>
      </c>
      <c r="D871" s="2" t="str">
        <f ca="1">VLOOKUP(B871,'Fichier FI (en entrée)'!B:E,4)</f>
        <v>Wmtmzcubbfbkr</v>
      </c>
      <c r="E871" s="2" t="s">
        <v>22</v>
      </c>
      <c r="F871" s="2" t="s">
        <v>3</v>
      </c>
      <c r="G871" s="1">
        <v>1</v>
      </c>
      <c r="H871" s="1">
        <v>0</v>
      </c>
      <c r="I871" s="2" t="s">
        <v>1</v>
      </c>
      <c r="J871" s="1">
        <v>1</v>
      </c>
      <c r="K871" s="2" t="s">
        <v>2148</v>
      </c>
      <c r="L871" s="1">
        <v>0</v>
      </c>
      <c r="M871" s="1">
        <v>0</v>
      </c>
      <c r="N871" s="1">
        <v>0</v>
      </c>
    </row>
    <row r="872" spans="1:14">
      <c r="A872" s="1">
        <v>237</v>
      </c>
      <c r="B872" s="1">
        <v>512212</v>
      </c>
      <c r="C872" s="1" t="str">
        <f ca="1">VLOOKUP(B872,'Fichier FI (en entrée)'!B:E,3)</f>
        <v>QDIZPFMBPY</v>
      </c>
      <c r="D872" s="2" t="str">
        <f ca="1">VLOOKUP(B872,'Fichier FI (en entrée)'!B:E,4)</f>
        <v>Ofcgoilrjcyzl</v>
      </c>
      <c r="E872" s="2" t="s">
        <v>22</v>
      </c>
      <c r="F872" s="2" t="s">
        <v>3</v>
      </c>
      <c r="G872" s="1">
        <v>1</v>
      </c>
      <c r="H872" s="1">
        <v>0</v>
      </c>
      <c r="I872" s="2" t="s">
        <v>1</v>
      </c>
      <c r="J872" s="1">
        <v>1</v>
      </c>
      <c r="K872" s="2" t="s">
        <v>2148</v>
      </c>
      <c r="L872" s="1">
        <v>0</v>
      </c>
      <c r="M872" s="1">
        <v>0</v>
      </c>
      <c r="N872" s="1">
        <v>0</v>
      </c>
    </row>
    <row r="873" spans="1:14">
      <c r="A873" s="1">
        <v>237</v>
      </c>
      <c r="B873" s="1">
        <v>512213</v>
      </c>
      <c r="C873" s="1" t="str">
        <f ca="1">VLOOKUP(B873,'Fichier FI (en entrée)'!B:E,3)</f>
        <v>TIEJMRDBYU</v>
      </c>
      <c r="D873" s="2" t="str">
        <f ca="1">VLOOKUP(B873,'Fichier FI (en entrée)'!B:E,4)</f>
        <v>Ecqtvjrwpdjus</v>
      </c>
      <c r="E873" s="2" t="s">
        <v>22</v>
      </c>
      <c r="F873" s="2" t="s">
        <v>3</v>
      </c>
      <c r="G873" s="1">
        <v>1</v>
      </c>
      <c r="H873" s="1">
        <v>0</v>
      </c>
      <c r="I873" s="2" t="s">
        <v>1</v>
      </c>
      <c r="J873" s="1">
        <v>1</v>
      </c>
      <c r="K873" s="2" t="s">
        <v>2148</v>
      </c>
      <c r="L873" s="1">
        <v>0</v>
      </c>
      <c r="M873" s="1">
        <v>0</v>
      </c>
      <c r="N873" s="1">
        <v>0</v>
      </c>
    </row>
    <row r="874" spans="1:14">
      <c r="A874" s="1">
        <v>237</v>
      </c>
      <c r="B874" s="1">
        <v>512229</v>
      </c>
      <c r="C874" s="1" t="str">
        <f ca="1">VLOOKUP(B874,'Fichier FI (en entrée)'!B:E,3)</f>
        <v>TFVREPEKXV</v>
      </c>
      <c r="D874" s="2" t="str">
        <f ca="1">VLOOKUP(B874,'Fichier FI (en entrée)'!B:E,4)</f>
        <v>Wiiokcryyllqk</v>
      </c>
      <c r="E874" s="2" t="s">
        <v>22</v>
      </c>
      <c r="F874" s="2" t="s">
        <v>3</v>
      </c>
      <c r="G874" s="1">
        <v>1</v>
      </c>
      <c r="H874" s="1">
        <v>0</v>
      </c>
      <c r="I874" s="2" t="s">
        <v>1</v>
      </c>
      <c r="J874" s="1">
        <v>1</v>
      </c>
      <c r="K874" s="2" t="s">
        <v>2148</v>
      </c>
      <c r="L874" s="1">
        <v>0</v>
      </c>
      <c r="M874" s="1">
        <v>0</v>
      </c>
      <c r="N874" s="1">
        <v>0</v>
      </c>
    </row>
    <row r="875" spans="1:14">
      <c r="A875" s="1">
        <v>237</v>
      </c>
      <c r="B875" s="1">
        <v>512271</v>
      </c>
      <c r="C875" s="1" t="str">
        <f ca="1">VLOOKUP(B875,'Fichier FI (en entrée)'!B:E,3)</f>
        <v>UDEZXVOVPY</v>
      </c>
      <c r="D875" s="2" t="str">
        <f ca="1">VLOOKUP(B875,'Fichier FI (en entrée)'!B:E,4)</f>
        <v>Iaopvmdxsedqt</v>
      </c>
      <c r="E875" s="2" t="s">
        <v>22</v>
      </c>
      <c r="F875" s="2" t="s">
        <v>3</v>
      </c>
      <c r="G875" s="1">
        <v>1</v>
      </c>
      <c r="H875" s="1">
        <v>0</v>
      </c>
      <c r="I875" s="2" t="s">
        <v>1</v>
      </c>
      <c r="J875" s="1">
        <v>1</v>
      </c>
      <c r="K875" s="2" t="s">
        <v>2148</v>
      </c>
      <c r="L875" s="1">
        <v>0</v>
      </c>
      <c r="M875" s="1">
        <v>0</v>
      </c>
      <c r="N875" s="1">
        <v>0</v>
      </c>
    </row>
    <row r="876" spans="1:14">
      <c r="A876" s="1">
        <v>237</v>
      </c>
      <c r="B876" s="1">
        <v>512889</v>
      </c>
      <c r="C876" s="1" t="str">
        <f ca="1">VLOOKUP(B876,'Fichier FI (en entrée)'!B:E,3)</f>
        <v>PEWJCZVCYM</v>
      </c>
      <c r="D876" s="2" t="str">
        <f ca="1">VLOOKUP(B876,'Fichier FI (en entrée)'!B:E,4)</f>
        <v>Ocsfpjcmteupx</v>
      </c>
      <c r="E876" s="2" t="s">
        <v>22</v>
      </c>
      <c r="F876" s="2" t="s">
        <v>3</v>
      </c>
      <c r="G876" s="1">
        <v>1</v>
      </c>
      <c r="H876" s="1">
        <v>0</v>
      </c>
      <c r="I876" s="2" t="s">
        <v>1</v>
      </c>
      <c r="J876" s="1">
        <v>1</v>
      </c>
      <c r="K876" s="2" t="s">
        <v>2148</v>
      </c>
      <c r="L876" s="1">
        <v>0</v>
      </c>
      <c r="M876" s="1">
        <v>0</v>
      </c>
      <c r="N876" s="1">
        <v>0</v>
      </c>
    </row>
    <row r="877" spans="1:14">
      <c r="A877" s="1">
        <v>237</v>
      </c>
      <c r="B877" s="1">
        <v>512897</v>
      </c>
      <c r="C877" s="1" t="str">
        <f ca="1">VLOOKUP(B877,'Fichier FI (en entrée)'!B:E,3)</f>
        <v>RNZWLUVZSF</v>
      </c>
      <c r="D877" s="2" t="str">
        <f ca="1">VLOOKUP(B877,'Fichier FI (en entrée)'!B:E,4)</f>
        <v>Wqqsmnbstsceq</v>
      </c>
      <c r="E877" s="2" t="s">
        <v>15</v>
      </c>
      <c r="F877" s="2" t="s">
        <v>3</v>
      </c>
      <c r="G877" s="1">
        <v>1</v>
      </c>
      <c r="H877" s="1">
        <v>0</v>
      </c>
      <c r="I877" s="2" t="s">
        <v>1</v>
      </c>
      <c r="J877" s="1">
        <v>1</v>
      </c>
      <c r="K877" s="2" t="s">
        <v>2148</v>
      </c>
      <c r="L877" s="1">
        <v>0</v>
      </c>
      <c r="M877" s="1">
        <v>0</v>
      </c>
      <c r="N877" s="1">
        <v>0</v>
      </c>
    </row>
    <row r="878" spans="1:14">
      <c r="A878" s="1">
        <v>237</v>
      </c>
      <c r="B878" s="1">
        <v>513003</v>
      </c>
      <c r="C878" s="1" t="str">
        <f ca="1">VLOOKUP(B878,'Fichier FI (en entrée)'!B:E,3)</f>
        <v>EIBXEHQLTS</v>
      </c>
      <c r="D878" s="2" t="str">
        <f ca="1">VLOOKUP(B878,'Fichier FI (en entrée)'!B:E,4)</f>
        <v>Scznxjwohient</v>
      </c>
      <c r="E878" s="2" t="s">
        <v>18</v>
      </c>
      <c r="F878" s="2" t="s">
        <v>3</v>
      </c>
      <c r="G878" s="1">
        <v>1</v>
      </c>
      <c r="H878" s="1">
        <v>0</v>
      </c>
      <c r="I878" s="2" t="s">
        <v>1</v>
      </c>
      <c r="J878" s="1">
        <v>1</v>
      </c>
      <c r="K878" s="2" t="s">
        <v>2148</v>
      </c>
      <c r="L878" s="1">
        <v>0</v>
      </c>
      <c r="M878" s="1">
        <v>0</v>
      </c>
      <c r="N878" s="1">
        <v>0</v>
      </c>
    </row>
    <row r="879" spans="1:14">
      <c r="A879" s="1">
        <v>237</v>
      </c>
      <c r="B879" s="1">
        <v>513028</v>
      </c>
      <c r="C879" s="1" t="str">
        <f ca="1">VLOOKUP(B879,'Fichier FI (en entrée)'!B:E,3)</f>
        <v>VVYUPVCZIW</v>
      </c>
      <c r="D879" s="2" t="str">
        <f ca="1">VLOOKUP(B879,'Fichier FI (en entrée)'!B:E,4)</f>
        <v>Zjoipiyhlncva</v>
      </c>
      <c r="E879" s="2" t="s">
        <v>26</v>
      </c>
      <c r="F879" s="2" t="s">
        <v>3</v>
      </c>
      <c r="G879" s="1">
        <v>1</v>
      </c>
      <c r="H879" s="1">
        <v>0</v>
      </c>
      <c r="I879" s="2" t="s">
        <v>1</v>
      </c>
      <c r="J879" s="1">
        <v>1</v>
      </c>
      <c r="K879" s="2" t="s">
        <v>2148</v>
      </c>
      <c r="L879" s="1">
        <v>0</v>
      </c>
      <c r="M879" s="1">
        <v>0</v>
      </c>
      <c r="N879" s="1">
        <v>0</v>
      </c>
    </row>
    <row r="880" spans="1:14">
      <c r="A880" s="1">
        <v>237</v>
      </c>
      <c r="B880" s="1">
        <v>513243</v>
      </c>
      <c r="C880" s="1" t="str">
        <f ca="1">VLOOKUP(B880,'Fichier FI (en entrée)'!B:E,3)</f>
        <v>TYFSUXGNBA</v>
      </c>
      <c r="D880" s="2" t="str">
        <f ca="1">VLOOKUP(B880,'Fichier FI (en entrée)'!B:E,4)</f>
        <v>Jeyoczjmtqsag</v>
      </c>
      <c r="E880" s="2" t="s">
        <v>31</v>
      </c>
      <c r="F880" s="2" t="s">
        <v>3</v>
      </c>
      <c r="G880" s="1">
        <v>1</v>
      </c>
      <c r="H880" s="1">
        <v>0</v>
      </c>
      <c r="I880" s="2" t="s">
        <v>1</v>
      </c>
      <c r="J880" s="1">
        <v>1</v>
      </c>
      <c r="K880" s="2" t="s">
        <v>2148</v>
      </c>
      <c r="L880" s="1">
        <v>0</v>
      </c>
      <c r="M880" s="1">
        <v>0</v>
      </c>
      <c r="N880" s="1">
        <v>0</v>
      </c>
    </row>
    <row r="881" spans="1:14">
      <c r="A881" s="1">
        <v>237</v>
      </c>
      <c r="B881" s="1">
        <v>513280</v>
      </c>
      <c r="C881" s="1" t="str">
        <f ca="1">VLOOKUP(B881,'Fichier FI (en entrée)'!B:E,3)</f>
        <v>CMJCEIZQUV</v>
      </c>
      <c r="D881" s="2" t="str">
        <f ca="1">VLOOKUP(B881,'Fichier FI (en entrée)'!B:E,4)</f>
        <v>Ciezuzmbvzqkm</v>
      </c>
      <c r="E881" s="2" t="s">
        <v>17</v>
      </c>
      <c r="F881" s="2" t="s">
        <v>3</v>
      </c>
      <c r="G881" s="1">
        <v>1</v>
      </c>
      <c r="H881" s="1">
        <v>0</v>
      </c>
      <c r="I881" s="2" t="s">
        <v>1</v>
      </c>
      <c r="J881" s="1">
        <v>1</v>
      </c>
      <c r="K881" s="2" t="s">
        <v>2148</v>
      </c>
      <c r="L881" s="1">
        <v>0</v>
      </c>
      <c r="M881" s="1">
        <v>0</v>
      </c>
      <c r="N881" s="1">
        <v>0</v>
      </c>
    </row>
    <row r="882" spans="1:14">
      <c r="A882" s="1">
        <v>237</v>
      </c>
      <c r="B882" s="1">
        <v>514642</v>
      </c>
      <c r="C882" s="1" t="str">
        <f ca="1">VLOOKUP(B882,'Fichier FI (en entrée)'!B:E,3)</f>
        <v>LHIBMCVTIF</v>
      </c>
      <c r="D882" s="2" t="str">
        <f ca="1">VLOOKUP(B882,'Fichier FI (en entrée)'!B:E,4)</f>
        <v>Zcoorabcfxhai</v>
      </c>
      <c r="E882" s="2" t="s">
        <v>19</v>
      </c>
      <c r="F882" s="2" t="s">
        <v>3</v>
      </c>
      <c r="G882" s="1">
        <v>1</v>
      </c>
      <c r="H882" s="1">
        <v>0</v>
      </c>
      <c r="I882" s="2" t="s">
        <v>1</v>
      </c>
      <c r="J882" s="1">
        <v>1</v>
      </c>
      <c r="K882" s="2" t="s">
        <v>2148</v>
      </c>
      <c r="L882" s="1">
        <v>0</v>
      </c>
      <c r="M882" s="1">
        <v>0</v>
      </c>
      <c r="N882" s="1">
        <v>0</v>
      </c>
    </row>
    <row r="883" spans="1:14">
      <c r="A883" s="1">
        <v>237</v>
      </c>
      <c r="B883" s="1">
        <v>517114</v>
      </c>
      <c r="C883" s="1" t="str">
        <f ca="1">VLOOKUP(B883,'Fichier FI (en entrée)'!B:E,3)</f>
        <v>KUHGDZIJWO</v>
      </c>
      <c r="D883" s="2" t="str">
        <f ca="1">VLOOKUP(B883,'Fichier FI (en entrée)'!B:E,4)</f>
        <v>Wkttjtindrkpn</v>
      </c>
      <c r="E883" s="2" t="s">
        <v>19</v>
      </c>
      <c r="F883" s="2" t="s">
        <v>3</v>
      </c>
      <c r="G883" s="1">
        <v>1</v>
      </c>
      <c r="H883" s="1">
        <v>0</v>
      </c>
      <c r="I883" s="2" t="s">
        <v>1</v>
      </c>
      <c r="J883" s="1">
        <v>1</v>
      </c>
      <c r="K883" s="2" t="s">
        <v>2148</v>
      </c>
      <c r="L883" s="1">
        <v>0</v>
      </c>
      <c r="M883" s="1">
        <v>0</v>
      </c>
      <c r="N883" s="1">
        <v>0</v>
      </c>
    </row>
    <row r="884" spans="1:14">
      <c r="A884" s="1">
        <v>237</v>
      </c>
      <c r="B884" s="1">
        <v>517545</v>
      </c>
      <c r="C884" s="1" t="str">
        <f ca="1">VLOOKUP(B884,'Fichier FI (en entrée)'!B:E,3)</f>
        <v>IDBLKEOSYZ</v>
      </c>
      <c r="D884" s="2" t="str">
        <f ca="1">VLOOKUP(B884,'Fichier FI (en entrée)'!B:E,4)</f>
        <v>Yjzlywfpcceth</v>
      </c>
      <c r="E884" s="2" t="s">
        <v>18</v>
      </c>
      <c r="F884" s="2" t="s">
        <v>3</v>
      </c>
      <c r="G884" s="1">
        <v>1</v>
      </c>
      <c r="H884" s="1">
        <v>0</v>
      </c>
      <c r="I884" s="2" t="s">
        <v>1</v>
      </c>
      <c r="J884" s="1">
        <v>1</v>
      </c>
      <c r="K884" s="2" t="s">
        <v>2148</v>
      </c>
      <c r="L884" s="1">
        <v>0</v>
      </c>
      <c r="M884" s="1">
        <v>0</v>
      </c>
      <c r="N884" s="1">
        <v>0</v>
      </c>
    </row>
    <row r="885" spans="1:14">
      <c r="A885" s="1">
        <v>237</v>
      </c>
      <c r="B885" s="1">
        <v>517705</v>
      </c>
      <c r="C885" s="1" t="str">
        <f ca="1">VLOOKUP(B885,'Fichier FI (en entrée)'!B:E,3)</f>
        <v>ZMWEYIUVRD</v>
      </c>
      <c r="D885" s="2" t="str">
        <f ca="1">VLOOKUP(B885,'Fichier FI (en entrée)'!B:E,4)</f>
        <v>Ejznitmytddhq</v>
      </c>
      <c r="E885" s="2" t="s">
        <v>19</v>
      </c>
      <c r="F885" s="2" t="s">
        <v>3</v>
      </c>
      <c r="G885" s="1">
        <v>1</v>
      </c>
      <c r="H885" s="1">
        <v>0</v>
      </c>
      <c r="I885" s="2" t="s">
        <v>1</v>
      </c>
      <c r="J885" s="1">
        <v>1</v>
      </c>
      <c r="K885" s="2" t="s">
        <v>2148</v>
      </c>
      <c r="L885" s="1">
        <v>0</v>
      </c>
      <c r="M885" s="1">
        <v>0</v>
      </c>
      <c r="N885" s="1">
        <v>0</v>
      </c>
    </row>
    <row r="886" spans="1:14">
      <c r="A886" s="1">
        <v>237</v>
      </c>
      <c r="B886" s="1">
        <v>518986</v>
      </c>
      <c r="C886" s="1" t="str">
        <f ca="1">VLOOKUP(B886,'Fichier FI (en entrée)'!B:E,3)</f>
        <v>CTOGYZGOQX</v>
      </c>
      <c r="D886" s="2" t="str">
        <f ca="1">VLOOKUP(B886,'Fichier FI (en entrée)'!B:E,4)</f>
        <v>Itikpgfledoei</v>
      </c>
      <c r="E886" s="2" t="s">
        <v>14</v>
      </c>
      <c r="F886" s="2" t="s">
        <v>3</v>
      </c>
      <c r="G886" s="1">
        <v>1</v>
      </c>
      <c r="H886" s="1">
        <v>0</v>
      </c>
      <c r="I886" s="2" t="s">
        <v>1</v>
      </c>
      <c r="J886" s="1">
        <v>1</v>
      </c>
      <c r="K886" s="2" t="s">
        <v>2148</v>
      </c>
      <c r="L886" s="1">
        <v>0</v>
      </c>
      <c r="M886" s="1">
        <v>0</v>
      </c>
      <c r="N886" s="1">
        <v>0</v>
      </c>
    </row>
    <row r="887" spans="1:14">
      <c r="A887" s="1">
        <v>237</v>
      </c>
      <c r="B887" s="1">
        <v>519009</v>
      </c>
      <c r="C887" s="1" t="str">
        <f ca="1">VLOOKUP(B887,'Fichier FI (en entrée)'!B:E,3)</f>
        <v>KNXZNVJXRO</v>
      </c>
      <c r="D887" s="2" t="str">
        <f ca="1">VLOOKUP(B887,'Fichier FI (en entrée)'!B:E,4)</f>
        <v>Mvaofmetmryyh</v>
      </c>
      <c r="E887" s="2" t="s">
        <v>27</v>
      </c>
      <c r="F887" s="2" t="s">
        <v>3</v>
      </c>
      <c r="G887" s="1">
        <v>1</v>
      </c>
      <c r="H887" s="1">
        <v>0</v>
      </c>
      <c r="I887" s="2" t="s">
        <v>1</v>
      </c>
      <c r="J887" s="1">
        <v>1</v>
      </c>
      <c r="K887" s="2" t="s">
        <v>2148</v>
      </c>
      <c r="L887" s="1">
        <v>0</v>
      </c>
      <c r="M887" s="1">
        <v>0</v>
      </c>
      <c r="N887" s="1">
        <v>0</v>
      </c>
    </row>
    <row r="888" spans="1:14">
      <c r="A888" s="1">
        <v>237</v>
      </c>
      <c r="B888" s="1">
        <v>519094</v>
      </c>
      <c r="C888" s="1" t="str">
        <f ca="1">VLOOKUP(B888,'Fichier FI (en entrée)'!B:E,3)</f>
        <v>WTWDGPQLPT</v>
      </c>
      <c r="D888" s="2" t="str">
        <f ca="1">VLOOKUP(B888,'Fichier FI (en entrée)'!B:E,4)</f>
        <v>Bfqrmwryuleba</v>
      </c>
      <c r="E888" s="2" t="s">
        <v>27</v>
      </c>
      <c r="F888" s="2" t="s">
        <v>3</v>
      </c>
      <c r="G888" s="1">
        <v>1</v>
      </c>
      <c r="H888" s="1">
        <v>0</v>
      </c>
      <c r="I888" s="2" t="s">
        <v>1</v>
      </c>
      <c r="J888" s="1">
        <v>1</v>
      </c>
      <c r="K888" s="2" t="s">
        <v>2148</v>
      </c>
      <c r="L888" s="1">
        <v>0</v>
      </c>
      <c r="M888" s="1">
        <v>0</v>
      </c>
      <c r="N888" s="1">
        <v>0</v>
      </c>
    </row>
    <row r="889" spans="1:14">
      <c r="A889" s="1">
        <v>237</v>
      </c>
      <c r="B889" s="1">
        <v>519102</v>
      </c>
      <c r="C889" s="1" t="str">
        <f ca="1">VLOOKUP(B889,'Fichier FI (en entrée)'!B:E,3)</f>
        <v>KIXQSCJEVD</v>
      </c>
      <c r="D889" s="2" t="str">
        <f ca="1">VLOOKUP(B889,'Fichier FI (en entrée)'!B:E,4)</f>
        <v>Iyqkxgeijxwbn</v>
      </c>
      <c r="E889" s="2" t="s">
        <v>27</v>
      </c>
      <c r="F889" s="2" t="s">
        <v>3</v>
      </c>
      <c r="G889" s="1">
        <v>1</v>
      </c>
      <c r="H889" s="1">
        <v>0</v>
      </c>
      <c r="I889" s="2" t="s">
        <v>1</v>
      </c>
      <c r="J889" s="1">
        <v>1</v>
      </c>
      <c r="K889" s="2" t="s">
        <v>2148</v>
      </c>
      <c r="L889" s="1">
        <v>0</v>
      </c>
      <c r="M889" s="1">
        <v>0</v>
      </c>
      <c r="N889" s="1">
        <v>0</v>
      </c>
    </row>
    <row r="890" spans="1:14">
      <c r="A890" s="1">
        <v>237</v>
      </c>
      <c r="B890" s="1">
        <v>519110</v>
      </c>
      <c r="C890" s="1" t="str">
        <f ca="1">VLOOKUP(B890,'Fichier FI (en entrée)'!B:E,3)</f>
        <v>FAHQSMNKQK</v>
      </c>
      <c r="D890" s="2" t="str">
        <f ca="1">VLOOKUP(B890,'Fichier FI (en entrée)'!B:E,4)</f>
        <v>Tyvmndwjvnkcf</v>
      </c>
      <c r="E890" s="2" t="s">
        <v>27</v>
      </c>
      <c r="F890" s="2" t="s">
        <v>3</v>
      </c>
      <c r="G890" s="1">
        <v>1</v>
      </c>
      <c r="H890" s="1">
        <v>0</v>
      </c>
      <c r="I890" s="2" t="s">
        <v>1</v>
      </c>
      <c r="J890" s="1">
        <v>1</v>
      </c>
      <c r="K890" s="2" t="s">
        <v>2148</v>
      </c>
      <c r="L890" s="1">
        <v>0</v>
      </c>
      <c r="M890" s="1">
        <v>0</v>
      </c>
      <c r="N890" s="1">
        <v>0</v>
      </c>
    </row>
    <row r="891" spans="1:14">
      <c r="A891" s="1">
        <v>237</v>
      </c>
      <c r="B891" s="1">
        <v>519138</v>
      </c>
      <c r="C891" s="1" t="str">
        <f ca="1">VLOOKUP(B891,'Fichier FI (en entrée)'!B:E,3)</f>
        <v>ILIYBAMAPR</v>
      </c>
      <c r="D891" s="2" t="str">
        <f ca="1">VLOOKUP(B891,'Fichier FI (en entrée)'!B:E,4)</f>
        <v>Fefgekxrezbex</v>
      </c>
      <c r="E891" s="2" t="s">
        <v>18</v>
      </c>
      <c r="F891" s="2" t="s">
        <v>3</v>
      </c>
      <c r="G891" s="1">
        <v>1</v>
      </c>
      <c r="H891" s="1">
        <v>0</v>
      </c>
      <c r="I891" s="2" t="s">
        <v>1</v>
      </c>
      <c r="J891" s="1">
        <v>1</v>
      </c>
      <c r="K891" s="2" t="s">
        <v>2148</v>
      </c>
      <c r="L891" s="1">
        <v>0</v>
      </c>
      <c r="M891" s="1">
        <v>0</v>
      </c>
      <c r="N891" s="1">
        <v>0</v>
      </c>
    </row>
    <row r="892" spans="1:14">
      <c r="A892" s="1">
        <v>237</v>
      </c>
      <c r="B892" s="1">
        <v>519479</v>
      </c>
      <c r="C892" s="1" t="str">
        <f ca="1">VLOOKUP(B892,'Fichier FI (en entrée)'!B:E,3)</f>
        <v>HMMHRMHAFW</v>
      </c>
      <c r="D892" s="2" t="str">
        <f ca="1">VLOOKUP(B892,'Fichier FI (en entrée)'!B:E,4)</f>
        <v>Pbpslofewycvh</v>
      </c>
      <c r="E892" s="2" t="s">
        <v>19</v>
      </c>
      <c r="F892" s="2" t="s">
        <v>3</v>
      </c>
      <c r="G892" s="1">
        <v>1</v>
      </c>
      <c r="H892" s="1">
        <v>0</v>
      </c>
      <c r="I892" s="2" t="s">
        <v>1</v>
      </c>
      <c r="J892" s="1">
        <v>1</v>
      </c>
      <c r="K892" s="2" t="s">
        <v>2148</v>
      </c>
      <c r="L892" s="1">
        <v>0</v>
      </c>
      <c r="M892" s="1">
        <v>0</v>
      </c>
      <c r="N892" s="1">
        <v>0</v>
      </c>
    </row>
    <row r="893" spans="1:14">
      <c r="A893" s="1">
        <v>237</v>
      </c>
      <c r="B893" s="1">
        <v>522150</v>
      </c>
      <c r="C893" s="1" t="str">
        <f ca="1">VLOOKUP(B893,'Fichier FI (en entrée)'!B:E,3)</f>
        <v>MNQMDGEPNS</v>
      </c>
      <c r="D893" s="2" t="str">
        <f ca="1">VLOOKUP(B893,'Fichier FI (en entrée)'!B:E,4)</f>
        <v>Dalqnrazuncvi</v>
      </c>
      <c r="E893" s="2" t="s">
        <v>33</v>
      </c>
      <c r="F893" s="2" t="s">
        <v>3</v>
      </c>
      <c r="G893" s="1">
        <v>1</v>
      </c>
      <c r="H893" s="1">
        <v>0</v>
      </c>
      <c r="I893" s="2" t="s">
        <v>1</v>
      </c>
      <c r="J893" s="1">
        <v>1</v>
      </c>
      <c r="K893" s="2" t="s">
        <v>2148</v>
      </c>
      <c r="L893" s="1">
        <v>0</v>
      </c>
      <c r="M893" s="1">
        <v>0</v>
      </c>
      <c r="N893" s="1">
        <v>0</v>
      </c>
    </row>
    <row r="894" spans="1:14">
      <c r="A894" s="1">
        <v>237</v>
      </c>
      <c r="B894" s="1">
        <v>524262</v>
      </c>
      <c r="C894" s="1" t="str">
        <f ca="1">VLOOKUP(B894,'Fichier FI (en entrée)'!B:E,3)</f>
        <v>IRIIHZTQTX</v>
      </c>
      <c r="D894" s="2" t="str">
        <f ca="1">VLOOKUP(B894,'Fichier FI (en entrée)'!B:E,4)</f>
        <v>Dobssjpvmabfj</v>
      </c>
      <c r="E894" s="2" t="s">
        <v>17</v>
      </c>
      <c r="F894" s="2" t="s">
        <v>3</v>
      </c>
      <c r="G894" s="1">
        <v>1</v>
      </c>
      <c r="H894" s="1">
        <v>0</v>
      </c>
      <c r="I894" s="2" t="s">
        <v>1</v>
      </c>
      <c r="J894" s="1">
        <v>1</v>
      </c>
      <c r="K894" s="2" t="s">
        <v>2148</v>
      </c>
      <c r="L894" s="1">
        <v>0</v>
      </c>
      <c r="M894" s="1">
        <v>0</v>
      </c>
      <c r="N894" s="1">
        <v>0</v>
      </c>
    </row>
    <row r="895" spans="1:14">
      <c r="A895" s="1">
        <v>237</v>
      </c>
      <c r="B895" s="1">
        <v>524266</v>
      </c>
      <c r="C895" s="1" t="str">
        <f ca="1">VLOOKUP(B895,'Fichier FI (en entrée)'!B:E,3)</f>
        <v>LJKHEJFEDG</v>
      </c>
      <c r="D895" s="2" t="str">
        <f ca="1">VLOOKUP(B895,'Fichier FI (en entrée)'!B:E,4)</f>
        <v>Lrwhexjkequkv</v>
      </c>
      <c r="E895" s="2" t="s">
        <v>18</v>
      </c>
      <c r="F895" s="2" t="s">
        <v>3</v>
      </c>
      <c r="G895" s="1">
        <v>1</v>
      </c>
      <c r="H895" s="1">
        <v>0</v>
      </c>
      <c r="I895" s="2" t="s">
        <v>1</v>
      </c>
      <c r="J895" s="1">
        <v>1</v>
      </c>
      <c r="K895" s="2" t="s">
        <v>2148</v>
      </c>
      <c r="L895" s="1">
        <v>0</v>
      </c>
      <c r="M895" s="1">
        <v>0</v>
      </c>
      <c r="N895" s="1">
        <v>0</v>
      </c>
    </row>
    <row r="896" spans="1:14">
      <c r="A896" s="1">
        <v>237</v>
      </c>
      <c r="B896" s="1">
        <v>524286</v>
      </c>
      <c r="C896" s="1" t="str">
        <f ca="1">VLOOKUP(B896,'Fichier FI (en entrée)'!B:E,3)</f>
        <v>FNPJHVPJEL</v>
      </c>
      <c r="D896" s="2" t="str">
        <f ca="1">VLOOKUP(B896,'Fichier FI (en entrée)'!B:E,4)</f>
        <v>Mgnpxnjzsbhpt</v>
      </c>
      <c r="E896" s="2" t="s">
        <v>17</v>
      </c>
      <c r="F896" s="2" t="s">
        <v>3</v>
      </c>
      <c r="G896" s="1">
        <v>1</v>
      </c>
      <c r="H896" s="1">
        <v>0</v>
      </c>
      <c r="I896" s="2" t="s">
        <v>1</v>
      </c>
      <c r="J896" s="1">
        <v>1</v>
      </c>
      <c r="K896" s="2" t="s">
        <v>2148</v>
      </c>
      <c r="L896" s="1">
        <v>0</v>
      </c>
      <c r="M896" s="1">
        <v>0</v>
      </c>
      <c r="N896" s="1">
        <v>0</v>
      </c>
    </row>
    <row r="897" spans="1:14">
      <c r="A897" s="1">
        <v>237</v>
      </c>
      <c r="B897" s="1">
        <v>524314</v>
      </c>
      <c r="C897" s="1" t="str">
        <f ca="1">VLOOKUP(B897,'Fichier FI (en entrée)'!B:E,3)</f>
        <v>VVQUZQYDHD</v>
      </c>
      <c r="D897" s="2" t="str">
        <f ca="1">VLOOKUP(B897,'Fichier FI (en entrée)'!B:E,4)</f>
        <v>Soqemgdlebyaq</v>
      </c>
      <c r="E897" s="2" t="s">
        <v>27</v>
      </c>
      <c r="F897" s="2" t="s">
        <v>3</v>
      </c>
      <c r="G897" s="1">
        <v>1</v>
      </c>
      <c r="H897" s="1">
        <v>0</v>
      </c>
      <c r="I897" s="2" t="s">
        <v>1</v>
      </c>
      <c r="J897" s="1">
        <v>1</v>
      </c>
      <c r="K897" s="2" t="s">
        <v>2148</v>
      </c>
      <c r="L897" s="1">
        <v>0</v>
      </c>
      <c r="M897" s="1">
        <v>0</v>
      </c>
      <c r="N897" s="1">
        <v>0</v>
      </c>
    </row>
    <row r="898" spans="1:14">
      <c r="A898" s="1">
        <v>237</v>
      </c>
      <c r="B898" s="1">
        <v>524331</v>
      </c>
      <c r="C898" s="1" t="str">
        <f ca="1">VLOOKUP(B898,'Fichier FI (en entrée)'!B:E,3)</f>
        <v>BRIQMZZIHW</v>
      </c>
      <c r="D898" s="2" t="str">
        <f ca="1">VLOOKUP(B898,'Fichier FI (en entrée)'!B:E,4)</f>
        <v>Zlznnorlsncmh</v>
      </c>
      <c r="E898" s="2" t="s">
        <v>18</v>
      </c>
      <c r="F898" s="2" t="s">
        <v>3</v>
      </c>
      <c r="G898" s="1">
        <v>1</v>
      </c>
      <c r="H898" s="1">
        <v>0</v>
      </c>
      <c r="I898" s="2" t="s">
        <v>1</v>
      </c>
      <c r="J898" s="1">
        <v>1</v>
      </c>
      <c r="K898" s="2" t="s">
        <v>2148</v>
      </c>
      <c r="L898" s="1">
        <v>0</v>
      </c>
      <c r="M898" s="1">
        <v>0</v>
      </c>
      <c r="N898" s="1">
        <v>0</v>
      </c>
    </row>
    <row r="899" spans="1:14">
      <c r="A899" s="1">
        <v>237</v>
      </c>
      <c r="B899" s="1">
        <v>524376</v>
      </c>
      <c r="C899" s="1" t="str">
        <f ca="1">VLOOKUP(B899,'Fichier FI (en entrée)'!B:E,3)</f>
        <v>ZMGROJGYFI</v>
      </c>
      <c r="D899" s="2" t="str">
        <f ca="1">VLOOKUP(B899,'Fichier FI (en entrée)'!B:E,4)</f>
        <v>Uazhoxotmvoej</v>
      </c>
      <c r="E899" s="2" t="s">
        <v>31</v>
      </c>
      <c r="F899" s="2" t="s">
        <v>3</v>
      </c>
      <c r="G899" s="1">
        <v>1</v>
      </c>
      <c r="H899" s="1">
        <v>0</v>
      </c>
      <c r="I899" s="2" t="s">
        <v>1</v>
      </c>
      <c r="J899" s="1">
        <v>1</v>
      </c>
      <c r="K899" s="2" t="s">
        <v>2148</v>
      </c>
      <c r="L899" s="1">
        <v>0</v>
      </c>
      <c r="M899" s="1">
        <v>0</v>
      </c>
      <c r="N899" s="1">
        <v>0</v>
      </c>
    </row>
    <row r="900" spans="1:14">
      <c r="A900" s="1">
        <v>237</v>
      </c>
      <c r="B900" s="1">
        <v>524381</v>
      </c>
      <c r="C900" s="1" t="str">
        <f ca="1">VLOOKUP(B900,'Fichier FI (en entrée)'!B:E,3)</f>
        <v>ZFIFEAWHBL</v>
      </c>
      <c r="D900" s="2" t="str">
        <f ca="1">VLOOKUP(B900,'Fichier FI (en entrée)'!B:E,4)</f>
        <v>Ppwttfzrtuwrq</v>
      </c>
      <c r="E900" s="2" t="s">
        <v>18</v>
      </c>
      <c r="F900" s="2" t="s">
        <v>3</v>
      </c>
      <c r="G900" s="1">
        <v>1</v>
      </c>
      <c r="H900" s="1">
        <v>0</v>
      </c>
      <c r="I900" s="2" t="s">
        <v>1</v>
      </c>
      <c r="J900" s="1">
        <v>1</v>
      </c>
      <c r="K900" s="2" t="s">
        <v>2148</v>
      </c>
      <c r="L900" s="1">
        <v>0</v>
      </c>
      <c r="M900" s="1">
        <v>0</v>
      </c>
      <c r="N900" s="1">
        <v>0</v>
      </c>
    </row>
    <row r="901" spans="1:14">
      <c r="A901" s="1">
        <v>237</v>
      </c>
      <c r="B901" s="1">
        <v>524403</v>
      </c>
      <c r="C901" s="1" t="str">
        <f ca="1">VLOOKUP(B901,'Fichier FI (en entrée)'!B:E,3)</f>
        <v>MVEBZYOSDF</v>
      </c>
      <c r="D901" s="2" t="str">
        <f ca="1">VLOOKUP(B901,'Fichier FI (en entrée)'!B:E,4)</f>
        <v>Wbiwfjduonkgz</v>
      </c>
      <c r="E901" s="2" t="s">
        <v>31</v>
      </c>
      <c r="F901" s="2" t="s">
        <v>3</v>
      </c>
      <c r="G901" s="1">
        <v>1</v>
      </c>
      <c r="H901" s="1">
        <v>0</v>
      </c>
      <c r="I901" s="2" t="s">
        <v>1</v>
      </c>
      <c r="J901" s="1">
        <v>1</v>
      </c>
      <c r="K901" s="2" t="s">
        <v>2148</v>
      </c>
      <c r="L901" s="1">
        <v>0</v>
      </c>
      <c r="M901" s="1">
        <v>0</v>
      </c>
      <c r="N901" s="1">
        <v>0</v>
      </c>
    </row>
    <row r="902" spans="1:14">
      <c r="A902" s="1">
        <v>237</v>
      </c>
      <c r="B902" s="1">
        <v>524405</v>
      </c>
      <c r="C902" s="1" t="str">
        <f ca="1">VLOOKUP(B902,'Fichier FI (en entrée)'!B:E,3)</f>
        <v>QOIWKJCSSO</v>
      </c>
      <c r="D902" s="2" t="str">
        <f ca="1">VLOOKUP(B902,'Fichier FI (en entrée)'!B:E,4)</f>
        <v>Lgxoxvhgyxfvw</v>
      </c>
      <c r="E902" s="2" t="s">
        <v>27</v>
      </c>
      <c r="F902" s="2" t="s">
        <v>3</v>
      </c>
      <c r="G902" s="1">
        <v>1</v>
      </c>
      <c r="H902" s="1">
        <v>0</v>
      </c>
      <c r="I902" s="2" t="s">
        <v>1</v>
      </c>
      <c r="J902" s="1">
        <v>1</v>
      </c>
      <c r="K902" s="2" t="s">
        <v>2148</v>
      </c>
      <c r="L902" s="1">
        <v>0</v>
      </c>
      <c r="M902" s="1">
        <v>0</v>
      </c>
      <c r="N902" s="1">
        <v>0</v>
      </c>
    </row>
    <row r="903" spans="1:14">
      <c r="A903" s="1">
        <v>237</v>
      </c>
      <c r="B903" s="1">
        <v>526906</v>
      </c>
      <c r="C903" s="1" t="str">
        <f ca="1">VLOOKUP(B903,'Fichier FI (en entrée)'!B:E,3)</f>
        <v>WLYYSSYOAR</v>
      </c>
      <c r="D903" s="2" t="str">
        <f ca="1">VLOOKUP(B903,'Fichier FI (en entrée)'!B:E,4)</f>
        <v>Hunnibqeunvwn</v>
      </c>
      <c r="E903" s="2" t="s">
        <v>31</v>
      </c>
      <c r="F903" s="2" t="s">
        <v>3</v>
      </c>
      <c r="G903" s="1">
        <v>1</v>
      </c>
      <c r="H903" s="1">
        <v>0</v>
      </c>
      <c r="I903" s="2" t="s">
        <v>1</v>
      </c>
      <c r="J903" s="1">
        <v>1</v>
      </c>
      <c r="K903" s="2" t="s">
        <v>2148</v>
      </c>
      <c r="L903" s="1">
        <v>0</v>
      </c>
      <c r="M903" s="1">
        <v>0</v>
      </c>
      <c r="N903" s="1">
        <v>0</v>
      </c>
    </row>
    <row r="904" spans="1:14">
      <c r="A904" s="1">
        <v>237</v>
      </c>
      <c r="B904" s="1">
        <v>526918</v>
      </c>
      <c r="C904" s="1" t="str">
        <f ca="1">VLOOKUP(B904,'Fichier FI (en entrée)'!B:E,3)</f>
        <v>BJEHJBBQSG</v>
      </c>
      <c r="D904" s="2" t="str">
        <f ca="1">VLOOKUP(B904,'Fichier FI (en entrée)'!B:E,4)</f>
        <v>Bwmizuevldjrl</v>
      </c>
      <c r="E904" s="2" t="s">
        <v>15</v>
      </c>
      <c r="F904" s="2" t="s">
        <v>3</v>
      </c>
      <c r="G904" s="1">
        <v>1</v>
      </c>
      <c r="H904" s="1">
        <v>0</v>
      </c>
      <c r="I904" s="2" t="s">
        <v>1</v>
      </c>
      <c r="J904" s="1">
        <v>1</v>
      </c>
      <c r="K904" s="2" t="s">
        <v>2148</v>
      </c>
      <c r="L904" s="1">
        <v>0</v>
      </c>
      <c r="M904" s="1">
        <v>0</v>
      </c>
      <c r="N904" s="1">
        <v>0</v>
      </c>
    </row>
    <row r="905" spans="1:14">
      <c r="A905" s="1">
        <v>237</v>
      </c>
      <c r="B905" s="1">
        <v>526956</v>
      </c>
      <c r="C905" s="1" t="str">
        <f ca="1">VLOOKUP(B905,'Fichier FI (en entrée)'!B:E,3)</f>
        <v>BUFDRXJMVH</v>
      </c>
      <c r="D905" s="2" t="str">
        <f ca="1">VLOOKUP(B905,'Fichier FI (en entrée)'!B:E,4)</f>
        <v>Eijonvgnmtgdj</v>
      </c>
      <c r="E905" s="2" t="s">
        <v>15</v>
      </c>
      <c r="F905" s="2" t="s">
        <v>3</v>
      </c>
      <c r="G905" s="1">
        <v>1</v>
      </c>
      <c r="H905" s="1">
        <v>0</v>
      </c>
      <c r="I905" s="2" t="s">
        <v>1</v>
      </c>
      <c r="J905" s="1">
        <v>1</v>
      </c>
      <c r="K905" s="2" t="s">
        <v>2148</v>
      </c>
      <c r="L905" s="1">
        <v>0</v>
      </c>
      <c r="M905" s="1">
        <v>0</v>
      </c>
      <c r="N905" s="1">
        <v>0</v>
      </c>
    </row>
    <row r="906" spans="1:14">
      <c r="A906" s="1">
        <v>237</v>
      </c>
      <c r="B906" s="1">
        <v>526998</v>
      </c>
      <c r="C906" s="1" t="str">
        <f ca="1">VLOOKUP(B906,'Fichier FI (en entrée)'!B:E,3)</f>
        <v>RNOUHUTYIK</v>
      </c>
      <c r="D906" s="2" t="str">
        <f ca="1">VLOOKUP(B906,'Fichier FI (en entrée)'!B:E,4)</f>
        <v>Jfruvtcadlgah</v>
      </c>
      <c r="E906" s="2" t="s">
        <v>24</v>
      </c>
      <c r="F906" s="2" t="s">
        <v>3</v>
      </c>
      <c r="G906" s="1">
        <v>1</v>
      </c>
      <c r="H906" s="1">
        <v>0</v>
      </c>
      <c r="I906" s="2" t="s">
        <v>1</v>
      </c>
      <c r="J906" s="1">
        <v>1</v>
      </c>
      <c r="K906" s="2" t="s">
        <v>2148</v>
      </c>
      <c r="L906" s="1">
        <v>0</v>
      </c>
      <c r="M906" s="1">
        <v>0</v>
      </c>
      <c r="N906" s="1">
        <v>0</v>
      </c>
    </row>
    <row r="907" spans="1:14">
      <c r="A907" s="1">
        <v>237</v>
      </c>
      <c r="B907" s="1">
        <v>527034</v>
      </c>
      <c r="C907" s="1" t="str">
        <f ca="1">VLOOKUP(B907,'Fichier FI (en entrée)'!B:E,3)</f>
        <v>JIOYRRSCQE</v>
      </c>
      <c r="D907" s="2" t="str">
        <f ca="1">VLOOKUP(B907,'Fichier FI (en entrée)'!B:E,4)</f>
        <v>Kzkexokqvnabq</v>
      </c>
      <c r="E907" s="2" t="s">
        <v>38</v>
      </c>
      <c r="F907" s="2" t="s">
        <v>3</v>
      </c>
      <c r="G907" s="1">
        <v>1</v>
      </c>
      <c r="H907" s="1">
        <v>0</v>
      </c>
      <c r="I907" s="2" t="s">
        <v>1</v>
      </c>
      <c r="J907" s="1">
        <v>1</v>
      </c>
      <c r="K907" s="2" t="s">
        <v>2148</v>
      </c>
      <c r="L907" s="1">
        <v>0</v>
      </c>
      <c r="M907" s="1">
        <v>0</v>
      </c>
      <c r="N907" s="1">
        <v>0</v>
      </c>
    </row>
    <row r="908" spans="1:14">
      <c r="A908" s="1">
        <v>237</v>
      </c>
      <c r="B908" s="1">
        <v>527074</v>
      </c>
      <c r="C908" s="1" t="str">
        <f ca="1">VLOOKUP(B908,'Fichier FI (en entrée)'!B:E,3)</f>
        <v>LKADANEIEH</v>
      </c>
      <c r="D908" s="2" t="str">
        <f ca="1">VLOOKUP(B908,'Fichier FI (en entrée)'!B:E,4)</f>
        <v>Tyhdjezrjkjay</v>
      </c>
      <c r="E908" s="2" t="s">
        <v>15</v>
      </c>
      <c r="F908" s="2" t="s">
        <v>3</v>
      </c>
      <c r="G908" s="1">
        <v>1</v>
      </c>
      <c r="H908" s="1">
        <v>0</v>
      </c>
      <c r="I908" s="2" t="s">
        <v>1</v>
      </c>
      <c r="J908" s="1">
        <v>1</v>
      </c>
      <c r="K908" s="2" t="s">
        <v>2148</v>
      </c>
      <c r="L908" s="1">
        <v>0</v>
      </c>
      <c r="M908" s="1">
        <v>0</v>
      </c>
      <c r="N908" s="1">
        <v>0</v>
      </c>
    </row>
    <row r="909" spans="1:14">
      <c r="A909" s="1">
        <v>237</v>
      </c>
      <c r="B909" s="1">
        <v>527106</v>
      </c>
      <c r="C909" s="1" t="str">
        <f ca="1">VLOOKUP(B909,'Fichier FI (en entrée)'!B:E,3)</f>
        <v>GLAUMYTQOT</v>
      </c>
      <c r="D909" s="2" t="str">
        <f ca="1">VLOOKUP(B909,'Fichier FI (en entrée)'!B:E,4)</f>
        <v>Leomxwbdgepfq</v>
      </c>
      <c r="E909" s="2" t="s">
        <v>15</v>
      </c>
      <c r="F909" s="2" t="s">
        <v>3</v>
      </c>
      <c r="G909" s="1">
        <v>1</v>
      </c>
      <c r="H909" s="1">
        <v>0</v>
      </c>
      <c r="I909" s="2" t="s">
        <v>1</v>
      </c>
      <c r="J909" s="1">
        <v>1</v>
      </c>
      <c r="K909" s="2" t="s">
        <v>2148</v>
      </c>
      <c r="L909" s="1">
        <v>0</v>
      </c>
      <c r="M909" s="1">
        <v>0</v>
      </c>
      <c r="N909" s="1">
        <v>0</v>
      </c>
    </row>
    <row r="910" spans="1:14">
      <c r="A910" s="1">
        <v>237</v>
      </c>
      <c r="B910" s="1">
        <v>527108</v>
      </c>
      <c r="C910" s="1" t="str">
        <f ca="1">VLOOKUP(B910,'Fichier FI (en entrée)'!B:E,3)</f>
        <v>LOVMJLLJRO</v>
      </c>
      <c r="D910" s="2" t="str">
        <f ca="1">VLOOKUP(B910,'Fichier FI (en entrée)'!B:E,4)</f>
        <v>Kcsncgouncqpr</v>
      </c>
      <c r="E910" s="2" t="s">
        <v>24</v>
      </c>
      <c r="F910" s="2" t="s">
        <v>3</v>
      </c>
      <c r="G910" s="1">
        <v>1</v>
      </c>
      <c r="H910" s="1">
        <v>0</v>
      </c>
      <c r="I910" s="2" t="s">
        <v>1</v>
      </c>
      <c r="J910" s="1">
        <v>1</v>
      </c>
      <c r="K910" s="2" t="s">
        <v>2148</v>
      </c>
      <c r="L910" s="1">
        <v>0</v>
      </c>
      <c r="M910" s="1">
        <v>0</v>
      </c>
      <c r="N910" s="1">
        <v>0</v>
      </c>
    </row>
    <row r="911" spans="1:14">
      <c r="A911" s="1">
        <v>237</v>
      </c>
      <c r="B911" s="1">
        <v>528209</v>
      </c>
      <c r="C911" s="1" t="str">
        <f ca="1">VLOOKUP(B911,'Fichier FI (en entrée)'!B:E,3)</f>
        <v>ONTXETBIBI</v>
      </c>
      <c r="D911" s="2" t="str">
        <f ca="1">VLOOKUP(B911,'Fichier FI (en entrée)'!B:E,4)</f>
        <v>Jhedeupjlghpp</v>
      </c>
      <c r="E911" s="2" t="s">
        <v>14</v>
      </c>
      <c r="F911" s="2" t="s">
        <v>3</v>
      </c>
      <c r="G911" s="1">
        <v>1</v>
      </c>
      <c r="H911" s="1">
        <v>0</v>
      </c>
      <c r="I911" s="2" t="s">
        <v>1</v>
      </c>
      <c r="J911" s="1">
        <v>1</v>
      </c>
      <c r="K911" s="2" t="s">
        <v>2148</v>
      </c>
      <c r="L911" s="1">
        <v>0</v>
      </c>
      <c r="M911" s="1">
        <v>0</v>
      </c>
      <c r="N911" s="1">
        <v>0</v>
      </c>
    </row>
    <row r="912" spans="1:14">
      <c r="A912" s="1">
        <v>237</v>
      </c>
      <c r="B912" s="1">
        <v>528315</v>
      </c>
      <c r="C912" s="1" t="str">
        <f ca="1">VLOOKUP(B912,'Fichier FI (en entrée)'!B:E,3)</f>
        <v>RWMRREHEPX</v>
      </c>
      <c r="D912" s="2" t="str">
        <f ca="1">VLOOKUP(B912,'Fichier FI (en entrée)'!B:E,4)</f>
        <v>Zkxftpxbcgqxg</v>
      </c>
      <c r="E912" s="2" t="s">
        <v>27</v>
      </c>
      <c r="F912" s="2" t="s">
        <v>3</v>
      </c>
      <c r="G912" s="1">
        <v>1</v>
      </c>
      <c r="H912" s="1">
        <v>0</v>
      </c>
      <c r="I912" s="2" t="s">
        <v>1</v>
      </c>
      <c r="J912" s="1">
        <v>1</v>
      </c>
      <c r="K912" s="2" t="s">
        <v>2148</v>
      </c>
      <c r="L912" s="1">
        <v>0</v>
      </c>
      <c r="M912" s="1">
        <v>0</v>
      </c>
      <c r="N912" s="1">
        <v>0</v>
      </c>
    </row>
    <row r="913" spans="1:14">
      <c r="A913" s="1">
        <v>237</v>
      </c>
      <c r="B913" s="1">
        <v>528316</v>
      </c>
      <c r="C913" s="1" t="str">
        <f ca="1">VLOOKUP(B913,'Fichier FI (en entrée)'!B:E,3)</f>
        <v>KWEYDEBZQR</v>
      </c>
      <c r="D913" s="2" t="str">
        <f ca="1">VLOOKUP(B913,'Fichier FI (en entrée)'!B:E,4)</f>
        <v>Jpajwnmrcodjp</v>
      </c>
      <c r="E913" s="2" t="s">
        <v>14</v>
      </c>
      <c r="F913" s="2" t="s">
        <v>3</v>
      </c>
      <c r="G913" s="1">
        <v>1</v>
      </c>
      <c r="H913" s="1">
        <v>0</v>
      </c>
      <c r="I913" s="2" t="s">
        <v>1</v>
      </c>
      <c r="J913" s="1">
        <v>1</v>
      </c>
      <c r="K913" s="2" t="s">
        <v>2148</v>
      </c>
      <c r="L913" s="1">
        <v>0</v>
      </c>
      <c r="M913" s="1">
        <v>0</v>
      </c>
      <c r="N913" s="1">
        <v>0</v>
      </c>
    </row>
    <row r="914" spans="1:14">
      <c r="A914" s="1">
        <v>237</v>
      </c>
      <c r="B914" s="1">
        <v>528334</v>
      </c>
      <c r="C914" s="1" t="str">
        <f ca="1">VLOOKUP(B914,'Fichier FI (en entrée)'!B:E,3)</f>
        <v>GHSYWEBCBN</v>
      </c>
      <c r="D914" s="2" t="str">
        <f ca="1">VLOOKUP(B914,'Fichier FI (en entrée)'!B:E,4)</f>
        <v>Lhcdlvopqaose</v>
      </c>
      <c r="E914" s="2" t="s">
        <v>14</v>
      </c>
      <c r="F914" s="2" t="s">
        <v>3</v>
      </c>
      <c r="G914" s="1">
        <v>1</v>
      </c>
      <c r="H914" s="1">
        <v>0</v>
      </c>
      <c r="I914" s="2" t="s">
        <v>1</v>
      </c>
      <c r="J914" s="1">
        <v>1</v>
      </c>
      <c r="K914" s="2" t="s">
        <v>2148</v>
      </c>
      <c r="L914" s="1">
        <v>0</v>
      </c>
      <c r="M914" s="1">
        <v>0</v>
      </c>
      <c r="N914" s="1">
        <v>0</v>
      </c>
    </row>
    <row r="915" spans="1:14">
      <c r="A915" s="1">
        <v>237</v>
      </c>
      <c r="B915" s="1">
        <v>528350</v>
      </c>
      <c r="C915" s="1" t="str">
        <f ca="1">VLOOKUP(B915,'Fichier FI (en entrée)'!B:E,3)</f>
        <v>GPWYMQWYRV</v>
      </c>
      <c r="D915" s="2" t="str">
        <f ca="1">VLOOKUP(B915,'Fichier FI (en entrée)'!B:E,4)</f>
        <v>Vcxcelwqkpzoc</v>
      </c>
      <c r="E915" s="2" t="s">
        <v>32</v>
      </c>
      <c r="F915" s="2" t="s">
        <v>3</v>
      </c>
      <c r="G915" s="1">
        <v>1</v>
      </c>
      <c r="H915" s="1">
        <v>0</v>
      </c>
      <c r="I915" s="2" t="s">
        <v>1</v>
      </c>
      <c r="J915" s="1">
        <v>1</v>
      </c>
      <c r="K915" s="2" t="s">
        <v>2148</v>
      </c>
      <c r="L915" s="1">
        <v>0</v>
      </c>
      <c r="M915" s="1">
        <v>0</v>
      </c>
      <c r="N915" s="1">
        <v>0</v>
      </c>
    </row>
    <row r="916" spans="1:14">
      <c r="A916" s="1">
        <v>237</v>
      </c>
      <c r="B916" s="1">
        <v>528380</v>
      </c>
      <c r="C916" s="1" t="str">
        <f ca="1">VLOOKUP(B916,'Fichier FI (en entrée)'!B:E,3)</f>
        <v>QVKWGZYUWA</v>
      </c>
      <c r="D916" s="2" t="str">
        <f ca="1">VLOOKUP(B916,'Fichier FI (en entrée)'!B:E,4)</f>
        <v>Vdytmiemkzdud</v>
      </c>
      <c r="E916" s="2" t="s">
        <v>14</v>
      </c>
      <c r="F916" s="2" t="s">
        <v>3</v>
      </c>
      <c r="G916" s="1">
        <v>1</v>
      </c>
      <c r="H916" s="1">
        <v>0</v>
      </c>
      <c r="I916" s="2" t="s">
        <v>1</v>
      </c>
      <c r="J916" s="1">
        <v>1</v>
      </c>
      <c r="K916" s="2" t="s">
        <v>2148</v>
      </c>
      <c r="L916" s="1">
        <v>0</v>
      </c>
      <c r="M916" s="1">
        <v>0</v>
      </c>
      <c r="N916" s="1">
        <v>0</v>
      </c>
    </row>
    <row r="917" spans="1:14">
      <c r="A917" s="1">
        <v>237</v>
      </c>
      <c r="B917" s="1">
        <v>528384</v>
      </c>
      <c r="C917" s="1" t="str">
        <f ca="1">VLOOKUP(B917,'Fichier FI (en entrée)'!B:E,3)</f>
        <v>ZDXKXOMFAX</v>
      </c>
      <c r="D917" s="2" t="str">
        <f ca="1">VLOOKUP(B917,'Fichier FI (en entrée)'!B:E,4)</f>
        <v>Xujteurtlxeek</v>
      </c>
      <c r="E917" s="2" t="s">
        <v>14</v>
      </c>
      <c r="F917" s="2" t="s">
        <v>3</v>
      </c>
      <c r="G917" s="1">
        <v>1</v>
      </c>
      <c r="H917" s="1">
        <v>0</v>
      </c>
      <c r="I917" s="2" t="s">
        <v>1</v>
      </c>
      <c r="J917" s="1">
        <v>1</v>
      </c>
      <c r="K917" s="2" t="s">
        <v>2148</v>
      </c>
      <c r="L917" s="1">
        <v>0</v>
      </c>
      <c r="M917" s="1">
        <v>0</v>
      </c>
      <c r="N917" s="1">
        <v>0</v>
      </c>
    </row>
    <row r="918" spans="1:14">
      <c r="A918" s="1">
        <v>237</v>
      </c>
      <c r="B918" s="1">
        <v>528394</v>
      </c>
      <c r="C918" s="1" t="str">
        <f ca="1">VLOOKUP(B918,'Fichier FI (en entrée)'!B:E,3)</f>
        <v>OFXXBZMIVL</v>
      </c>
      <c r="D918" s="2" t="str">
        <f ca="1">VLOOKUP(B918,'Fichier FI (en entrée)'!B:E,4)</f>
        <v>Abkuqttuogzek</v>
      </c>
      <c r="E918" s="2" t="s">
        <v>14</v>
      </c>
      <c r="F918" s="2" t="s">
        <v>3</v>
      </c>
      <c r="G918" s="1">
        <v>1</v>
      </c>
      <c r="H918" s="1">
        <v>0</v>
      </c>
      <c r="I918" s="2" t="s">
        <v>1</v>
      </c>
      <c r="J918" s="1">
        <v>1</v>
      </c>
      <c r="K918" s="2" t="s">
        <v>2148</v>
      </c>
      <c r="L918" s="1">
        <v>0</v>
      </c>
      <c r="M918" s="1">
        <v>0</v>
      </c>
      <c r="N918" s="1">
        <v>0</v>
      </c>
    </row>
    <row r="919" spans="1:14">
      <c r="A919" s="1">
        <v>237</v>
      </c>
      <c r="B919" s="1">
        <v>528419</v>
      </c>
      <c r="C919" s="1" t="str">
        <f ca="1">VLOOKUP(B919,'Fichier FI (en entrée)'!B:E,3)</f>
        <v>HTBUXHZZWA</v>
      </c>
      <c r="D919" s="2" t="str">
        <f ca="1">VLOOKUP(B919,'Fichier FI (en entrée)'!B:E,4)</f>
        <v>Sghswunixvyii</v>
      </c>
      <c r="E919" s="2" t="s">
        <v>14</v>
      </c>
      <c r="F919" s="2" t="s">
        <v>3</v>
      </c>
      <c r="G919" s="1">
        <v>1</v>
      </c>
      <c r="H919" s="1">
        <v>0</v>
      </c>
      <c r="I919" s="2" t="s">
        <v>1</v>
      </c>
      <c r="J919" s="1">
        <v>1</v>
      </c>
      <c r="K919" s="2" t="s">
        <v>2148</v>
      </c>
      <c r="L919" s="1">
        <v>0</v>
      </c>
      <c r="M919" s="1">
        <v>0</v>
      </c>
      <c r="N919" s="1">
        <v>0</v>
      </c>
    </row>
    <row r="920" spans="1:14">
      <c r="A920" s="1">
        <v>237</v>
      </c>
      <c r="B920" s="1">
        <v>528427</v>
      </c>
      <c r="C920" s="1" t="str">
        <f ca="1">VLOOKUP(B920,'Fichier FI (en entrée)'!B:E,3)</f>
        <v>UKJGHLUQNP</v>
      </c>
      <c r="D920" s="2" t="str">
        <f ca="1">VLOOKUP(B920,'Fichier FI (en entrée)'!B:E,4)</f>
        <v>Ywyvjdinbzqog</v>
      </c>
      <c r="E920" s="2" t="s">
        <v>14</v>
      </c>
      <c r="F920" s="2" t="s">
        <v>3</v>
      </c>
      <c r="G920" s="1">
        <v>1</v>
      </c>
      <c r="H920" s="1">
        <v>0</v>
      </c>
      <c r="I920" s="2" t="s">
        <v>1</v>
      </c>
      <c r="J920" s="1">
        <v>1</v>
      </c>
      <c r="K920" s="2" t="s">
        <v>2148</v>
      </c>
      <c r="L920" s="1">
        <v>0</v>
      </c>
      <c r="M920" s="1">
        <v>0</v>
      </c>
      <c r="N920" s="1">
        <v>0</v>
      </c>
    </row>
    <row r="921" spans="1:14">
      <c r="A921" s="1">
        <v>237</v>
      </c>
      <c r="B921" s="1">
        <v>528503</v>
      </c>
      <c r="C921" s="1" t="str">
        <f ca="1">VLOOKUP(B921,'Fichier FI (en entrée)'!B:E,3)</f>
        <v>YUCYWOAYBX</v>
      </c>
      <c r="D921" s="2" t="str">
        <f ca="1">VLOOKUP(B921,'Fichier FI (en entrée)'!B:E,4)</f>
        <v>Szxpagtjsbuvt</v>
      </c>
      <c r="E921" s="2" t="s">
        <v>18</v>
      </c>
      <c r="F921" s="2" t="s">
        <v>3</v>
      </c>
      <c r="G921" s="1">
        <v>1</v>
      </c>
      <c r="H921" s="1">
        <v>0</v>
      </c>
      <c r="I921" s="2" t="s">
        <v>1</v>
      </c>
      <c r="J921" s="1">
        <v>1</v>
      </c>
      <c r="K921" s="2" t="s">
        <v>2148</v>
      </c>
      <c r="L921" s="1">
        <v>0</v>
      </c>
      <c r="M921" s="1">
        <v>0</v>
      </c>
      <c r="N921" s="1">
        <v>0</v>
      </c>
    </row>
    <row r="922" spans="1:14">
      <c r="A922" s="1">
        <v>237</v>
      </c>
      <c r="B922" s="1">
        <v>528507</v>
      </c>
      <c r="C922" s="1" t="str">
        <f ca="1">VLOOKUP(B922,'Fichier FI (en entrée)'!B:E,3)</f>
        <v>ZBAVVLFJZP</v>
      </c>
      <c r="D922" s="2" t="str">
        <f ca="1">VLOOKUP(B922,'Fichier FI (en entrée)'!B:E,4)</f>
        <v>Rasrgxjdmiewr</v>
      </c>
      <c r="E922" s="2" t="s">
        <v>18</v>
      </c>
      <c r="F922" s="2" t="s">
        <v>3</v>
      </c>
      <c r="G922" s="1">
        <v>1</v>
      </c>
      <c r="H922" s="1">
        <v>0</v>
      </c>
      <c r="I922" s="2" t="s">
        <v>1</v>
      </c>
      <c r="J922" s="1">
        <v>1</v>
      </c>
      <c r="K922" s="2" t="s">
        <v>2148</v>
      </c>
      <c r="L922" s="1">
        <v>0</v>
      </c>
      <c r="M922" s="1">
        <v>0</v>
      </c>
      <c r="N922" s="1">
        <v>0</v>
      </c>
    </row>
    <row r="923" spans="1:14">
      <c r="A923" s="1">
        <v>237</v>
      </c>
      <c r="B923" s="1">
        <v>528557</v>
      </c>
      <c r="C923" s="1" t="str">
        <f ca="1">VLOOKUP(B923,'Fichier FI (en entrée)'!B:E,3)</f>
        <v>DYSMERJQBA</v>
      </c>
      <c r="D923" s="2" t="str">
        <f ca="1">VLOOKUP(B923,'Fichier FI (en entrée)'!B:E,4)</f>
        <v>Hscpffrlwaamn</v>
      </c>
      <c r="E923" s="2" t="s">
        <v>18</v>
      </c>
      <c r="F923" s="2" t="s">
        <v>3</v>
      </c>
      <c r="G923" s="1">
        <v>1</v>
      </c>
      <c r="H923" s="1">
        <v>0</v>
      </c>
      <c r="I923" s="2" t="s">
        <v>1</v>
      </c>
      <c r="J923" s="1">
        <v>1</v>
      </c>
      <c r="K923" s="2" t="s">
        <v>2148</v>
      </c>
      <c r="L923" s="1">
        <v>0</v>
      </c>
      <c r="M923" s="1">
        <v>0</v>
      </c>
      <c r="N923" s="1">
        <v>0</v>
      </c>
    </row>
    <row r="924" spans="1:14">
      <c r="A924" s="1">
        <v>237</v>
      </c>
      <c r="B924" s="1">
        <v>528572</v>
      </c>
      <c r="C924" s="1" t="str">
        <f ca="1">VLOOKUP(B924,'Fichier FI (en entrée)'!B:E,3)</f>
        <v>XPKKBCBTAY</v>
      </c>
      <c r="D924" s="2" t="str">
        <f ca="1">VLOOKUP(B924,'Fichier FI (en entrée)'!B:E,4)</f>
        <v>Wwchgzyisdwdy</v>
      </c>
      <c r="E924" s="2" t="s">
        <v>14</v>
      </c>
      <c r="F924" s="2" t="s">
        <v>3</v>
      </c>
      <c r="G924" s="1">
        <v>1</v>
      </c>
      <c r="H924" s="1">
        <v>0</v>
      </c>
      <c r="I924" s="2" t="s">
        <v>1</v>
      </c>
      <c r="J924" s="1">
        <v>1</v>
      </c>
      <c r="K924" s="2" t="s">
        <v>2148</v>
      </c>
      <c r="L924" s="1">
        <v>0</v>
      </c>
      <c r="M924" s="1">
        <v>0</v>
      </c>
      <c r="N924" s="1">
        <v>0</v>
      </c>
    </row>
    <row r="925" spans="1:14">
      <c r="A925" s="1">
        <v>237</v>
      </c>
      <c r="B925" s="1">
        <v>528581</v>
      </c>
      <c r="C925" s="1" t="str">
        <f ca="1">VLOOKUP(B925,'Fichier FI (en entrée)'!B:E,3)</f>
        <v>ADVRQPIEIW</v>
      </c>
      <c r="D925" s="2" t="str">
        <f ca="1">VLOOKUP(B925,'Fichier FI (en entrée)'!B:E,4)</f>
        <v>Iefguofmdtgnx</v>
      </c>
      <c r="E925" s="2" t="s">
        <v>18</v>
      </c>
      <c r="F925" s="2" t="s">
        <v>3</v>
      </c>
      <c r="G925" s="1">
        <v>1</v>
      </c>
      <c r="H925" s="1">
        <v>0</v>
      </c>
      <c r="I925" s="2" t="s">
        <v>1</v>
      </c>
      <c r="J925" s="1">
        <v>1</v>
      </c>
      <c r="K925" s="2" t="s">
        <v>2148</v>
      </c>
      <c r="L925" s="1">
        <v>0</v>
      </c>
      <c r="M925" s="1">
        <v>0</v>
      </c>
      <c r="N925" s="1">
        <v>0</v>
      </c>
    </row>
    <row r="926" spans="1:14">
      <c r="A926" s="1">
        <v>237</v>
      </c>
      <c r="B926" s="1">
        <v>528616</v>
      </c>
      <c r="C926" s="1" t="str">
        <f ca="1">VLOOKUP(B926,'Fichier FI (en entrée)'!B:E,3)</f>
        <v>KSDRBXOSFA</v>
      </c>
      <c r="D926" s="2" t="str">
        <f ca="1">VLOOKUP(B926,'Fichier FI (en entrée)'!B:E,4)</f>
        <v>Mgfmctifzlcex</v>
      </c>
      <c r="E926" s="2" t="s">
        <v>27</v>
      </c>
      <c r="F926" s="2" t="s">
        <v>3</v>
      </c>
      <c r="G926" s="1">
        <v>1</v>
      </c>
      <c r="H926" s="1">
        <v>0</v>
      </c>
      <c r="I926" s="2" t="s">
        <v>1</v>
      </c>
      <c r="J926" s="1">
        <v>1</v>
      </c>
      <c r="K926" s="2" t="s">
        <v>2148</v>
      </c>
      <c r="L926" s="1">
        <v>0</v>
      </c>
      <c r="M926" s="1">
        <v>0</v>
      </c>
      <c r="N926" s="1">
        <v>0</v>
      </c>
    </row>
    <row r="927" spans="1:14">
      <c r="A927" s="1">
        <v>237</v>
      </c>
      <c r="B927" s="1">
        <v>529038</v>
      </c>
      <c r="C927" s="1" t="str">
        <f ca="1">VLOOKUP(B927,'Fichier FI (en entrée)'!B:E,3)</f>
        <v>WEQIQDLYOP</v>
      </c>
      <c r="D927" s="2" t="str">
        <f ca="1">VLOOKUP(B927,'Fichier FI (en entrée)'!B:E,4)</f>
        <v>Pmjmfpqyxjdvw</v>
      </c>
      <c r="E927" s="2" t="s">
        <v>14</v>
      </c>
      <c r="F927" s="2" t="s">
        <v>3</v>
      </c>
      <c r="G927" s="1">
        <v>1</v>
      </c>
      <c r="H927" s="1">
        <v>0</v>
      </c>
      <c r="I927" s="2" t="s">
        <v>1</v>
      </c>
      <c r="J927" s="1">
        <v>1</v>
      </c>
      <c r="K927" s="2" t="s">
        <v>2148</v>
      </c>
      <c r="L927" s="1">
        <v>0</v>
      </c>
      <c r="M927" s="1">
        <v>0</v>
      </c>
      <c r="N927" s="1">
        <v>0</v>
      </c>
    </row>
    <row r="928" spans="1:14">
      <c r="A928" s="1">
        <v>237</v>
      </c>
      <c r="B928" s="1">
        <v>529160</v>
      </c>
      <c r="C928" s="1" t="str">
        <f ca="1">VLOOKUP(B928,'Fichier FI (en entrée)'!B:E,3)</f>
        <v>YDMDZLKYIE</v>
      </c>
      <c r="D928" s="2" t="str">
        <f ca="1">VLOOKUP(B928,'Fichier FI (en entrée)'!B:E,4)</f>
        <v>Etdhsvwqgjuyd</v>
      </c>
      <c r="E928" s="2" t="s">
        <v>27</v>
      </c>
      <c r="F928" s="2" t="s">
        <v>3</v>
      </c>
      <c r="G928" s="1">
        <v>1</v>
      </c>
      <c r="H928" s="1">
        <v>0</v>
      </c>
      <c r="I928" s="2" t="s">
        <v>1</v>
      </c>
      <c r="J928" s="1">
        <v>1</v>
      </c>
      <c r="K928" s="2" t="s">
        <v>2148</v>
      </c>
      <c r="L928" s="1">
        <v>0</v>
      </c>
      <c r="M928" s="1">
        <v>0</v>
      </c>
      <c r="N928" s="1">
        <v>0</v>
      </c>
    </row>
    <row r="929" spans="1:14">
      <c r="A929" s="1">
        <v>237</v>
      </c>
      <c r="B929" s="1">
        <v>532027</v>
      </c>
      <c r="C929" s="1" t="str">
        <f ca="1">VLOOKUP(B929,'Fichier FI (en entrée)'!B:E,3)</f>
        <v>WIRONJAKOE</v>
      </c>
      <c r="D929" s="2" t="str">
        <f ca="1">VLOOKUP(B929,'Fichier FI (en entrée)'!B:E,4)</f>
        <v>Hmvzvuqlxcwtl</v>
      </c>
      <c r="E929" s="2" t="s">
        <v>23</v>
      </c>
      <c r="F929" s="2" t="s">
        <v>3</v>
      </c>
      <c r="G929" s="1">
        <v>1</v>
      </c>
      <c r="H929" s="1">
        <v>0</v>
      </c>
      <c r="I929" s="2" t="s">
        <v>1</v>
      </c>
      <c r="J929" s="1">
        <v>1</v>
      </c>
      <c r="K929" s="2" t="s">
        <v>2148</v>
      </c>
      <c r="L929" s="1">
        <v>0</v>
      </c>
      <c r="M929" s="1">
        <v>0</v>
      </c>
      <c r="N929" s="1">
        <v>0</v>
      </c>
    </row>
    <row r="930" spans="1:14">
      <c r="A930" s="1">
        <v>237</v>
      </c>
      <c r="B930" s="1">
        <v>532091</v>
      </c>
      <c r="C930" s="1" t="str">
        <f ca="1">VLOOKUP(B930,'Fichier FI (en entrée)'!B:E,3)</f>
        <v>CKXSDMMWKH</v>
      </c>
      <c r="D930" s="2" t="str">
        <f ca="1">VLOOKUP(B930,'Fichier FI (en entrée)'!B:E,4)</f>
        <v>Xxegxvqepldad</v>
      </c>
      <c r="E930" s="2" t="s">
        <v>23</v>
      </c>
      <c r="F930" s="2" t="s">
        <v>3</v>
      </c>
      <c r="G930" s="1">
        <v>1</v>
      </c>
      <c r="H930" s="1">
        <v>0</v>
      </c>
      <c r="I930" s="2" t="s">
        <v>1</v>
      </c>
      <c r="J930" s="1">
        <v>1</v>
      </c>
      <c r="K930" s="2" t="s">
        <v>2148</v>
      </c>
      <c r="L930" s="1">
        <v>0</v>
      </c>
      <c r="M930" s="1">
        <v>0</v>
      </c>
      <c r="N930" s="1">
        <v>0</v>
      </c>
    </row>
    <row r="931" spans="1:14">
      <c r="A931" s="1">
        <v>237</v>
      </c>
      <c r="B931" s="1">
        <v>533853</v>
      </c>
      <c r="C931" s="1" t="str">
        <f ca="1">VLOOKUP(B931,'Fichier FI (en entrée)'!B:E,3)</f>
        <v>ORBIYVJGCO</v>
      </c>
      <c r="D931" s="2" t="str">
        <f ca="1">VLOOKUP(B931,'Fichier FI (en entrée)'!B:E,4)</f>
        <v>Uxazaxnyijsdq</v>
      </c>
      <c r="E931" s="2" t="s">
        <v>86</v>
      </c>
      <c r="F931" s="2" t="s">
        <v>3</v>
      </c>
      <c r="G931" s="1">
        <v>1</v>
      </c>
      <c r="H931" s="1">
        <v>0</v>
      </c>
      <c r="I931" s="2" t="s">
        <v>1</v>
      </c>
      <c r="J931" s="1">
        <v>1</v>
      </c>
      <c r="K931" s="2" t="s">
        <v>2148</v>
      </c>
      <c r="L931" s="1">
        <v>0</v>
      </c>
      <c r="M931" s="1">
        <v>0</v>
      </c>
      <c r="N931" s="1">
        <v>0</v>
      </c>
    </row>
    <row r="932" spans="1:14">
      <c r="A932" s="1">
        <v>237</v>
      </c>
      <c r="B932" s="1">
        <v>533874</v>
      </c>
      <c r="C932" s="1" t="str">
        <f ca="1">VLOOKUP(B932,'Fichier FI (en entrée)'!B:E,3)</f>
        <v>IJLTFXRUIQ</v>
      </c>
      <c r="D932" s="2" t="str">
        <f ca="1">VLOOKUP(B932,'Fichier FI (en entrée)'!B:E,4)</f>
        <v>Yrrybkvwjibkp</v>
      </c>
      <c r="E932" s="2" t="s">
        <v>81</v>
      </c>
      <c r="F932" s="2" t="s">
        <v>3</v>
      </c>
      <c r="G932" s="1">
        <v>1</v>
      </c>
      <c r="H932" s="1">
        <v>0</v>
      </c>
      <c r="I932" s="2" t="s">
        <v>1</v>
      </c>
      <c r="J932" s="1">
        <v>1</v>
      </c>
      <c r="K932" s="2" t="s">
        <v>2148</v>
      </c>
      <c r="L932" s="1">
        <v>0</v>
      </c>
      <c r="M932" s="1">
        <v>0</v>
      </c>
      <c r="N932" s="1">
        <v>0</v>
      </c>
    </row>
    <row r="933" spans="1:14">
      <c r="A933" s="1">
        <v>237</v>
      </c>
      <c r="B933" s="1">
        <v>533937</v>
      </c>
      <c r="C933" s="1" t="str">
        <f ca="1">VLOOKUP(B933,'Fichier FI (en entrée)'!B:E,3)</f>
        <v>IROVSRTETI</v>
      </c>
      <c r="D933" s="2" t="str">
        <f ca="1">VLOOKUP(B933,'Fichier FI (en entrée)'!B:E,4)</f>
        <v>Yuisezwagqtwz</v>
      </c>
      <c r="E933" s="2" t="s">
        <v>19</v>
      </c>
      <c r="F933" s="2" t="s">
        <v>3</v>
      </c>
      <c r="G933" s="1">
        <v>1</v>
      </c>
      <c r="H933" s="1">
        <v>0</v>
      </c>
      <c r="I933" s="2" t="s">
        <v>1</v>
      </c>
      <c r="J933" s="1">
        <v>1</v>
      </c>
      <c r="K933" s="2" t="s">
        <v>2148</v>
      </c>
      <c r="L933" s="1">
        <v>0</v>
      </c>
      <c r="M933" s="1">
        <v>0</v>
      </c>
      <c r="N933" s="1">
        <v>0</v>
      </c>
    </row>
    <row r="934" spans="1:14">
      <c r="A934" s="1">
        <v>237</v>
      </c>
      <c r="B934" s="1">
        <v>533967</v>
      </c>
      <c r="C934" s="1" t="str">
        <f ca="1">VLOOKUP(B934,'Fichier FI (en entrée)'!B:E,3)</f>
        <v>HWBYNMGISX</v>
      </c>
      <c r="D934" s="2" t="str">
        <f ca="1">VLOOKUP(B934,'Fichier FI (en entrée)'!B:E,4)</f>
        <v>Isyqzpexxwcob</v>
      </c>
      <c r="E934" s="2" t="s">
        <v>19</v>
      </c>
      <c r="F934" s="2" t="s">
        <v>3</v>
      </c>
      <c r="G934" s="1">
        <v>1</v>
      </c>
      <c r="H934" s="1">
        <v>0</v>
      </c>
      <c r="I934" s="2" t="s">
        <v>1</v>
      </c>
      <c r="J934" s="1">
        <v>1</v>
      </c>
      <c r="K934" s="2" t="s">
        <v>2148</v>
      </c>
      <c r="L934" s="1">
        <v>0</v>
      </c>
      <c r="M934" s="1">
        <v>0</v>
      </c>
      <c r="N934" s="1">
        <v>0</v>
      </c>
    </row>
    <row r="935" spans="1:14">
      <c r="A935" s="1">
        <v>237</v>
      </c>
      <c r="B935" s="1">
        <v>533982</v>
      </c>
      <c r="C935" s="1" t="str">
        <f ca="1">VLOOKUP(B935,'Fichier FI (en entrée)'!B:E,3)</f>
        <v>UTRSICVKZF</v>
      </c>
      <c r="D935" s="2" t="str">
        <f ca="1">VLOOKUP(B935,'Fichier FI (en entrée)'!B:E,4)</f>
        <v>Vvuvkbihuhatc</v>
      </c>
      <c r="E935" s="2" t="s">
        <v>14</v>
      </c>
      <c r="F935" s="2" t="s">
        <v>3</v>
      </c>
      <c r="G935" s="1">
        <v>1</v>
      </c>
      <c r="H935" s="1">
        <v>0</v>
      </c>
      <c r="I935" s="2" t="s">
        <v>1</v>
      </c>
      <c r="J935" s="1">
        <v>1</v>
      </c>
      <c r="K935" s="2" t="s">
        <v>2148</v>
      </c>
      <c r="L935" s="1">
        <v>0</v>
      </c>
      <c r="M935" s="1">
        <v>0</v>
      </c>
      <c r="N935" s="1">
        <v>0</v>
      </c>
    </row>
    <row r="936" spans="1:14">
      <c r="A936" s="1">
        <v>237</v>
      </c>
      <c r="B936" s="1">
        <v>533997</v>
      </c>
      <c r="C936" s="1" t="str">
        <f ca="1">VLOOKUP(B936,'Fichier FI (en entrée)'!B:E,3)</f>
        <v>YYBTPSMSQS</v>
      </c>
      <c r="D936" s="2" t="str">
        <f ca="1">VLOOKUP(B936,'Fichier FI (en entrée)'!B:E,4)</f>
        <v>Seasecalwvsvu</v>
      </c>
      <c r="E936" s="2" t="s">
        <v>19</v>
      </c>
      <c r="F936" s="2" t="s">
        <v>3</v>
      </c>
      <c r="G936" s="1">
        <v>1</v>
      </c>
      <c r="H936" s="1">
        <v>0</v>
      </c>
      <c r="I936" s="2" t="s">
        <v>1</v>
      </c>
      <c r="J936" s="1">
        <v>1</v>
      </c>
      <c r="K936" s="2" t="s">
        <v>2148</v>
      </c>
      <c r="L936" s="1">
        <v>0</v>
      </c>
      <c r="M936" s="1">
        <v>0</v>
      </c>
      <c r="N936" s="1">
        <v>0</v>
      </c>
    </row>
    <row r="937" spans="1:14">
      <c r="A937" s="1">
        <v>237</v>
      </c>
      <c r="B937" s="1">
        <v>534019</v>
      </c>
      <c r="C937" s="1" t="str">
        <f ca="1">VLOOKUP(B937,'Fichier FI (en entrée)'!B:E,3)</f>
        <v>MKDCEWUZXA</v>
      </c>
      <c r="D937" s="2" t="str">
        <f ca="1">VLOOKUP(B937,'Fichier FI (en entrée)'!B:E,4)</f>
        <v>Qcbtyswewhqva</v>
      </c>
      <c r="E937" s="2" t="s">
        <v>19</v>
      </c>
      <c r="F937" s="2" t="s">
        <v>3</v>
      </c>
      <c r="G937" s="1">
        <v>1</v>
      </c>
      <c r="H937" s="1">
        <v>0</v>
      </c>
      <c r="I937" s="2" t="s">
        <v>1</v>
      </c>
      <c r="J937" s="1">
        <v>1</v>
      </c>
      <c r="K937" s="2" t="s">
        <v>2148</v>
      </c>
      <c r="L937" s="1">
        <v>0</v>
      </c>
      <c r="M937" s="1">
        <v>0</v>
      </c>
      <c r="N937" s="1">
        <v>0</v>
      </c>
    </row>
    <row r="938" spans="1:14">
      <c r="A938" s="1">
        <v>237</v>
      </c>
      <c r="B938" s="1">
        <v>534031</v>
      </c>
      <c r="C938" s="1" t="str">
        <f ca="1">VLOOKUP(B938,'Fichier FI (en entrée)'!B:E,3)</f>
        <v>WGKQCMABMO</v>
      </c>
      <c r="D938" s="2" t="str">
        <f ca="1">VLOOKUP(B938,'Fichier FI (en entrée)'!B:E,4)</f>
        <v>Httqhqdlsgoay</v>
      </c>
      <c r="E938" s="2" t="s">
        <v>14</v>
      </c>
      <c r="F938" s="2" t="s">
        <v>3</v>
      </c>
      <c r="G938" s="1">
        <v>1</v>
      </c>
      <c r="H938" s="1">
        <v>0</v>
      </c>
      <c r="I938" s="2" t="s">
        <v>1</v>
      </c>
      <c r="J938" s="1">
        <v>1</v>
      </c>
      <c r="K938" s="2" t="s">
        <v>2148</v>
      </c>
      <c r="L938" s="1">
        <v>0</v>
      </c>
      <c r="M938" s="1">
        <v>0</v>
      </c>
      <c r="N938" s="1">
        <v>0</v>
      </c>
    </row>
    <row r="939" spans="1:14">
      <c r="A939" s="1">
        <v>237</v>
      </c>
      <c r="B939" s="1">
        <v>534038</v>
      </c>
      <c r="C939" s="1" t="str">
        <f ca="1">VLOOKUP(B939,'Fichier FI (en entrée)'!B:E,3)</f>
        <v>SGJETAOMPF</v>
      </c>
      <c r="D939" s="2" t="str">
        <f ca="1">VLOOKUP(B939,'Fichier FI (en entrée)'!B:E,4)</f>
        <v>Owigyjlzbskxr</v>
      </c>
      <c r="E939" s="2" t="s">
        <v>33</v>
      </c>
      <c r="F939" s="2" t="s">
        <v>3</v>
      </c>
      <c r="G939" s="1">
        <v>1</v>
      </c>
      <c r="H939" s="1">
        <v>0</v>
      </c>
      <c r="I939" s="2" t="s">
        <v>1</v>
      </c>
      <c r="J939" s="1">
        <v>1</v>
      </c>
      <c r="K939" s="2" t="s">
        <v>2148</v>
      </c>
      <c r="L939" s="1">
        <v>0</v>
      </c>
      <c r="M939" s="1">
        <v>0</v>
      </c>
      <c r="N939" s="1">
        <v>0</v>
      </c>
    </row>
    <row r="940" spans="1:14">
      <c r="A940" s="1">
        <v>237</v>
      </c>
      <c r="B940" s="1">
        <v>534078</v>
      </c>
      <c r="C940" s="1" t="str">
        <f ca="1">VLOOKUP(B940,'Fichier FI (en entrée)'!B:E,3)</f>
        <v>LROKXSWSHA</v>
      </c>
      <c r="D940" s="2" t="str">
        <f ca="1">VLOOKUP(B940,'Fichier FI (en entrée)'!B:E,4)</f>
        <v>Kozwehsndntof</v>
      </c>
      <c r="E940" s="2" t="s">
        <v>41</v>
      </c>
      <c r="F940" s="2" t="s">
        <v>3</v>
      </c>
      <c r="G940" s="1">
        <v>1</v>
      </c>
      <c r="H940" s="1">
        <v>0</v>
      </c>
      <c r="I940" s="2" t="s">
        <v>1</v>
      </c>
      <c r="J940" s="1">
        <v>1</v>
      </c>
      <c r="K940" s="2" t="s">
        <v>2148</v>
      </c>
      <c r="L940" s="1">
        <v>0</v>
      </c>
      <c r="M940" s="1">
        <v>0</v>
      </c>
      <c r="N940" s="1">
        <v>0</v>
      </c>
    </row>
    <row r="941" spans="1:14">
      <c r="A941" s="1">
        <v>237</v>
      </c>
      <c r="B941" s="1">
        <v>534085</v>
      </c>
      <c r="C941" s="1" t="str">
        <f ca="1">VLOOKUP(B941,'Fichier FI (en entrée)'!B:E,3)</f>
        <v>MWZWRSAUUF</v>
      </c>
      <c r="D941" s="2" t="str">
        <f ca="1">VLOOKUP(B941,'Fichier FI (en entrée)'!B:E,4)</f>
        <v>Xzlsabnpbufbg</v>
      </c>
      <c r="E941" s="2" t="s">
        <v>19</v>
      </c>
      <c r="F941" s="2" t="s">
        <v>3</v>
      </c>
      <c r="G941" s="1">
        <v>1</v>
      </c>
      <c r="H941" s="1">
        <v>0</v>
      </c>
      <c r="I941" s="2" t="s">
        <v>1</v>
      </c>
      <c r="J941" s="1">
        <v>1</v>
      </c>
      <c r="K941" s="2" t="s">
        <v>2148</v>
      </c>
      <c r="L941" s="1">
        <v>0</v>
      </c>
      <c r="M941" s="1">
        <v>0</v>
      </c>
      <c r="N941" s="1">
        <v>0</v>
      </c>
    </row>
    <row r="942" spans="1:14">
      <c r="A942" s="1">
        <v>237</v>
      </c>
      <c r="B942" s="1">
        <v>534107</v>
      </c>
      <c r="C942" s="1" t="str">
        <f ca="1">VLOOKUP(B942,'Fichier FI (en entrée)'!B:E,3)</f>
        <v>PGBRQQSIVK</v>
      </c>
      <c r="D942" s="2" t="str">
        <f ca="1">VLOOKUP(B942,'Fichier FI (en entrée)'!B:E,4)</f>
        <v>Owrlyyktdmold</v>
      </c>
      <c r="E942" s="2" t="s">
        <v>19</v>
      </c>
      <c r="F942" s="2" t="s">
        <v>3</v>
      </c>
      <c r="G942" s="1">
        <v>1</v>
      </c>
      <c r="H942" s="1">
        <v>0</v>
      </c>
      <c r="I942" s="2" t="s">
        <v>1</v>
      </c>
      <c r="J942" s="1">
        <v>1</v>
      </c>
      <c r="K942" s="2" t="s">
        <v>2148</v>
      </c>
      <c r="L942" s="1">
        <v>0</v>
      </c>
      <c r="M942" s="1">
        <v>0</v>
      </c>
      <c r="N942" s="1">
        <v>0</v>
      </c>
    </row>
    <row r="943" spans="1:14">
      <c r="A943" s="1">
        <v>237</v>
      </c>
      <c r="B943" s="1">
        <v>534111</v>
      </c>
      <c r="C943" s="1" t="str">
        <f ca="1">VLOOKUP(B943,'Fichier FI (en entrée)'!B:E,3)</f>
        <v>HUBJGHQJKI</v>
      </c>
      <c r="D943" s="2" t="str">
        <f ca="1">VLOOKUP(B943,'Fichier FI (en entrée)'!B:E,4)</f>
        <v>Mcqlfhyslgrca</v>
      </c>
      <c r="E943" s="2" t="s">
        <v>27</v>
      </c>
      <c r="F943" s="2" t="s">
        <v>3</v>
      </c>
      <c r="G943" s="1">
        <v>1</v>
      </c>
      <c r="H943" s="1">
        <v>0</v>
      </c>
      <c r="I943" s="2" t="s">
        <v>1</v>
      </c>
      <c r="J943" s="1">
        <v>1</v>
      </c>
      <c r="K943" s="2" t="s">
        <v>2148</v>
      </c>
      <c r="L943" s="1">
        <v>0</v>
      </c>
      <c r="M943" s="1">
        <v>0</v>
      </c>
      <c r="N943" s="1">
        <v>0</v>
      </c>
    </row>
    <row r="944" spans="1:14">
      <c r="A944" s="1">
        <v>237</v>
      </c>
      <c r="B944" s="1">
        <v>537795</v>
      </c>
      <c r="C944" s="1" t="str">
        <f ca="1">VLOOKUP(B944,'Fichier FI (en entrée)'!B:E,3)</f>
        <v>BNTTTNFJCN</v>
      </c>
      <c r="D944" s="2" t="str">
        <f ca="1">VLOOKUP(B944,'Fichier FI (en entrée)'!B:E,4)</f>
        <v>Qpjbdjivpuzyg</v>
      </c>
      <c r="E944" s="2" t="s">
        <v>20</v>
      </c>
      <c r="F944" s="2" t="s">
        <v>3</v>
      </c>
      <c r="G944" s="1">
        <v>1</v>
      </c>
      <c r="H944" s="1">
        <v>0</v>
      </c>
      <c r="I944" s="2" t="s">
        <v>1</v>
      </c>
      <c r="J944" s="1">
        <v>1</v>
      </c>
      <c r="K944" s="2" t="s">
        <v>2148</v>
      </c>
      <c r="L944" s="1">
        <v>0</v>
      </c>
      <c r="M944" s="1">
        <v>0</v>
      </c>
      <c r="N944" s="1">
        <v>0</v>
      </c>
    </row>
    <row r="945" spans="1:14">
      <c r="A945" s="1">
        <v>237</v>
      </c>
      <c r="B945" s="1">
        <v>539293</v>
      </c>
      <c r="C945" s="1" t="str">
        <f ca="1">VLOOKUP(B945,'Fichier FI (en entrée)'!B:E,3)</f>
        <v>PRCGVNFYWR</v>
      </c>
      <c r="D945" s="2" t="str">
        <f ca="1">VLOOKUP(B945,'Fichier FI (en entrée)'!B:E,4)</f>
        <v>Aqpizqodcaocl</v>
      </c>
      <c r="E945" s="2" t="s">
        <v>27</v>
      </c>
      <c r="F945" s="2" t="s">
        <v>3</v>
      </c>
      <c r="G945" s="1">
        <v>1</v>
      </c>
      <c r="H945" s="1">
        <v>0</v>
      </c>
      <c r="I945" s="2" t="s">
        <v>1</v>
      </c>
      <c r="J945" s="1">
        <v>1</v>
      </c>
      <c r="K945" s="2" t="s">
        <v>2148</v>
      </c>
      <c r="L945" s="1">
        <v>0</v>
      </c>
      <c r="M945" s="1">
        <v>0</v>
      </c>
      <c r="N945" s="1">
        <v>0</v>
      </c>
    </row>
    <row r="946" spans="1:14">
      <c r="A946" s="1">
        <v>237</v>
      </c>
      <c r="B946" s="1">
        <v>539378</v>
      </c>
      <c r="C946" s="1" t="str">
        <f ca="1">VLOOKUP(B946,'Fichier FI (en entrée)'!B:E,3)</f>
        <v>WBEUKQMBIP</v>
      </c>
      <c r="D946" s="2" t="str">
        <f ca="1">VLOOKUP(B946,'Fichier FI (en entrée)'!B:E,4)</f>
        <v>Ypjyntwqorqde</v>
      </c>
      <c r="E946" s="2" t="s">
        <v>27</v>
      </c>
      <c r="F946" s="2" t="s">
        <v>3</v>
      </c>
      <c r="G946" s="1">
        <v>1</v>
      </c>
      <c r="H946" s="1">
        <v>0</v>
      </c>
      <c r="I946" s="2" t="s">
        <v>1</v>
      </c>
      <c r="J946" s="1">
        <v>1</v>
      </c>
      <c r="K946" s="2" t="s">
        <v>2148</v>
      </c>
      <c r="L946" s="1">
        <v>0</v>
      </c>
      <c r="M946" s="1">
        <v>0</v>
      </c>
      <c r="N946" s="1">
        <v>0</v>
      </c>
    </row>
    <row r="947" spans="1:14">
      <c r="A947" s="1">
        <v>237</v>
      </c>
      <c r="B947" s="1">
        <v>539493</v>
      </c>
      <c r="C947" s="1" t="str">
        <f ca="1">VLOOKUP(B947,'Fichier FI (en entrée)'!B:E,3)</f>
        <v>PKMPLRRQZY</v>
      </c>
      <c r="D947" s="2" t="str">
        <f ca="1">VLOOKUP(B947,'Fichier FI (en entrée)'!B:E,4)</f>
        <v>Qwdezwjyhwogz</v>
      </c>
      <c r="E947" s="2" t="s">
        <v>27</v>
      </c>
      <c r="F947" s="2" t="s">
        <v>3</v>
      </c>
      <c r="G947" s="1">
        <v>1</v>
      </c>
      <c r="H947" s="1">
        <v>0</v>
      </c>
      <c r="I947" s="2" t="s">
        <v>1</v>
      </c>
      <c r="J947" s="1">
        <v>1</v>
      </c>
      <c r="K947" s="2" t="s">
        <v>2148</v>
      </c>
      <c r="L947" s="1">
        <v>0</v>
      </c>
      <c r="M947" s="1">
        <v>0</v>
      </c>
      <c r="N947" s="1">
        <v>0</v>
      </c>
    </row>
    <row r="948" spans="1:14">
      <c r="A948" s="1">
        <v>237</v>
      </c>
      <c r="B948" s="1">
        <v>539545</v>
      </c>
      <c r="C948" s="1" t="str">
        <f ca="1">VLOOKUP(B948,'Fichier FI (en entrée)'!B:E,3)</f>
        <v>ILVLOOMEVA</v>
      </c>
      <c r="D948" s="2" t="str">
        <f ca="1">VLOOKUP(B948,'Fichier FI (en entrée)'!B:E,4)</f>
        <v>Aghtdmkhfvsog</v>
      </c>
      <c r="E948" s="2" t="s">
        <v>18</v>
      </c>
      <c r="F948" s="2" t="s">
        <v>3</v>
      </c>
      <c r="G948" s="1">
        <v>1</v>
      </c>
      <c r="H948" s="1">
        <v>0</v>
      </c>
      <c r="I948" s="2" t="s">
        <v>1</v>
      </c>
      <c r="J948" s="1">
        <v>1</v>
      </c>
      <c r="K948" s="2" t="s">
        <v>2148</v>
      </c>
      <c r="L948" s="1">
        <v>0</v>
      </c>
      <c r="M948" s="1">
        <v>0</v>
      </c>
      <c r="N948" s="1">
        <v>0</v>
      </c>
    </row>
    <row r="949" spans="1:14">
      <c r="A949" s="1">
        <v>237</v>
      </c>
      <c r="B949" s="1">
        <v>540981</v>
      </c>
      <c r="C949" s="1" t="str">
        <f ca="1">VLOOKUP(B949,'Fichier FI (en entrée)'!B:E,3)</f>
        <v>KWTHPVSGFB</v>
      </c>
      <c r="D949" s="2" t="str">
        <f ca="1">VLOOKUP(B949,'Fichier FI (en entrée)'!B:E,4)</f>
        <v>Xnolftdnxueva</v>
      </c>
      <c r="E949" s="2" t="s">
        <v>27</v>
      </c>
      <c r="F949" s="2" t="s">
        <v>3</v>
      </c>
      <c r="G949" s="1">
        <v>1</v>
      </c>
      <c r="H949" s="1">
        <v>0</v>
      </c>
      <c r="I949" s="2" t="s">
        <v>1</v>
      </c>
      <c r="J949" s="1">
        <v>1</v>
      </c>
      <c r="K949" s="2" t="s">
        <v>2148</v>
      </c>
      <c r="L949" s="1">
        <v>0</v>
      </c>
      <c r="M949" s="1">
        <v>0</v>
      </c>
      <c r="N949" s="1">
        <v>0</v>
      </c>
    </row>
    <row r="950" spans="1:14">
      <c r="A950" s="1">
        <v>237</v>
      </c>
      <c r="B950" s="1">
        <v>540988</v>
      </c>
      <c r="C950" s="1" t="str">
        <f ca="1">VLOOKUP(B950,'Fichier FI (en entrée)'!B:E,3)</f>
        <v>UVJQNTZSAK</v>
      </c>
      <c r="D950" s="2" t="str">
        <f ca="1">VLOOKUP(B950,'Fichier FI (en entrée)'!B:E,4)</f>
        <v>Bqtdeygfkuclo</v>
      </c>
      <c r="E950" s="2" t="s">
        <v>14</v>
      </c>
      <c r="F950" s="2" t="s">
        <v>3</v>
      </c>
      <c r="G950" s="1">
        <v>1</v>
      </c>
      <c r="H950" s="1">
        <v>0</v>
      </c>
      <c r="I950" s="2" t="s">
        <v>1</v>
      </c>
      <c r="J950" s="1">
        <v>1</v>
      </c>
      <c r="K950" s="2" t="s">
        <v>2148</v>
      </c>
      <c r="L950" s="1">
        <v>0</v>
      </c>
      <c r="M950" s="1">
        <v>0</v>
      </c>
      <c r="N950" s="1">
        <v>0</v>
      </c>
    </row>
    <row r="951" spans="1:14">
      <c r="A951" s="1">
        <v>237</v>
      </c>
      <c r="B951" s="1">
        <v>542092</v>
      </c>
      <c r="C951" s="1" t="str">
        <f ca="1">VLOOKUP(B951,'Fichier FI (en entrée)'!B:E,3)</f>
        <v>CHWZQNQOJH</v>
      </c>
      <c r="D951" s="2" t="str">
        <f ca="1">VLOOKUP(B951,'Fichier FI (en entrée)'!B:E,4)</f>
        <v>Yvrsibzfftjeq</v>
      </c>
      <c r="E951" s="2" t="s">
        <v>31</v>
      </c>
      <c r="F951" s="2" t="s">
        <v>3</v>
      </c>
      <c r="G951" s="1">
        <v>1</v>
      </c>
      <c r="H951" s="1">
        <v>0</v>
      </c>
      <c r="I951" s="2" t="s">
        <v>1</v>
      </c>
      <c r="J951" s="1">
        <v>1</v>
      </c>
      <c r="K951" s="2" t="s">
        <v>2148</v>
      </c>
      <c r="L951" s="1">
        <v>0</v>
      </c>
      <c r="M951" s="1">
        <v>0</v>
      </c>
      <c r="N951" s="1">
        <v>0</v>
      </c>
    </row>
    <row r="952" spans="1:14">
      <c r="A952" s="1">
        <v>237</v>
      </c>
      <c r="B952" s="1">
        <v>542714</v>
      </c>
      <c r="C952" s="1" t="str">
        <f ca="1">VLOOKUP(B952,'Fichier FI (en entrée)'!B:E,3)</f>
        <v>VMURDIDCON</v>
      </c>
      <c r="D952" s="2" t="str">
        <f ca="1">VLOOKUP(B952,'Fichier FI (en entrée)'!B:E,4)</f>
        <v>Kehxufmjjtlgl</v>
      </c>
      <c r="E952" s="2" t="s">
        <v>27</v>
      </c>
      <c r="F952" s="2" t="s">
        <v>3</v>
      </c>
      <c r="G952" s="1">
        <v>1</v>
      </c>
      <c r="H952" s="1">
        <v>0</v>
      </c>
      <c r="I952" s="2" t="s">
        <v>1</v>
      </c>
      <c r="J952" s="1">
        <v>1</v>
      </c>
      <c r="K952" s="2" t="s">
        <v>2148</v>
      </c>
      <c r="L952" s="1">
        <v>0</v>
      </c>
      <c r="M952" s="1">
        <v>0</v>
      </c>
      <c r="N952" s="1">
        <v>0</v>
      </c>
    </row>
    <row r="953" spans="1:14">
      <c r="A953" s="1">
        <v>237</v>
      </c>
      <c r="B953" s="1">
        <v>542721</v>
      </c>
      <c r="C953" s="1" t="str">
        <f ca="1">VLOOKUP(B953,'Fichier FI (en entrée)'!B:E,3)</f>
        <v>ABNHOXGQUA</v>
      </c>
      <c r="D953" s="2" t="str">
        <f ca="1">VLOOKUP(B953,'Fichier FI (en entrée)'!B:E,4)</f>
        <v>Vqvcggoyihomg</v>
      </c>
      <c r="E953" s="2" t="s">
        <v>27</v>
      </c>
      <c r="F953" s="2" t="s">
        <v>3</v>
      </c>
      <c r="G953" s="1">
        <v>1</v>
      </c>
      <c r="H953" s="1">
        <v>0</v>
      </c>
      <c r="I953" s="2" t="s">
        <v>1</v>
      </c>
      <c r="J953" s="1">
        <v>1</v>
      </c>
      <c r="K953" s="2" t="s">
        <v>2148</v>
      </c>
      <c r="L953" s="1">
        <v>0</v>
      </c>
      <c r="M953" s="1">
        <v>0</v>
      </c>
      <c r="N953" s="1">
        <v>0</v>
      </c>
    </row>
    <row r="954" spans="1:14">
      <c r="A954" s="1">
        <v>237</v>
      </c>
      <c r="B954" s="1">
        <v>543360</v>
      </c>
      <c r="C954" s="1" t="str">
        <f ca="1">VLOOKUP(B954,'Fichier FI (en entrée)'!B:E,3)</f>
        <v>SWDGBOKKYF</v>
      </c>
      <c r="D954" s="2" t="str">
        <f ca="1">VLOOKUP(B954,'Fichier FI (en entrée)'!B:E,4)</f>
        <v>Qfqidzixmgwze</v>
      </c>
      <c r="E954" s="2" t="s">
        <v>20</v>
      </c>
      <c r="F954" s="2" t="s">
        <v>3</v>
      </c>
      <c r="G954" s="1">
        <v>1</v>
      </c>
      <c r="H954" s="1">
        <v>0</v>
      </c>
      <c r="I954" s="2" t="s">
        <v>1</v>
      </c>
      <c r="J954" s="1">
        <v>1</v>
      </c>
      <c r="K954" s="2" t="s">
        <v>2148</v>
      </c>
      <c r="L954" s="1">
        <v>0</v>
      </c>
      <c r="M954" s="1">
        <v>0</v>
      </c>
      <c r="N954" s="1">
        <v>0</v>
      </c>
    </row>
    <row r="955" spans="1:14">
      <c r="A955" s="1">
        <v>237</v>
      </c>
      <c r="B955" s="1">
        <v>545043</v>
      </c>
      <c r="C955" s="1" t="str">
        <f ca="1">VLOOKUP(B955,'Fichier FI (en entrée)'!B:E,3)</f>
        <v>NPQDRVVGTU</v>
      </c>
      <c r="D955" s="2" t="str">
        <f ca="1">VLOOKUP(B955,'Fichier FI (en entrée)'!B:E,4)</f>
        <v>Iooiubkocqfwt</v>
      </c>
      <c r="E955" s="2" t="s">
        <v>14</v>
      </c>
      <c r="F955" s="2" t="s">
        <v>3</v>
      </c>
      <c r="G955" s="1">
        <v>1</v>
      </c>
      <c r="H955" s="1">
        <v>0</v>
      </c>
      <c r="I955" s="2" t="s">
        <v>1</v>
      </c>
      <c r="J955" s="1">
        <v>1</v>
      </c>
      <c r="K955" s="2" t="s">
        <v>2148</v>
      </c>
      <c r="L955" s="1">
        <v>0</v>
      </c>
      <c r="M955" s="1">
        <v>0</v>
      </c>
      <c r="N955" s="1">
        <v>0</v>
      </c>
    </row>
    <row r="956" spans="1:14">
      <c r="A956" s="1">
        <v>237</v>
      </c>
      <c r="B956" s="1">
        <v>547932</v>
      </c>
      <c r="C956" s="1" t="str">
        <f ca="1">VLOOKUP(B956,'Fichier FI (en entrée)'!B:E,3)</f>
        <v>QHVQBUDUSM</v>
      </c>
      <c r="D956" s="2" t="str">
        <f ca="1">VLOOKUP(B956,'Fichier FI (en entrée)'!B:E,4)</f>
        <v>Hhccvrkpdlurl</v>
      </c>
      <c r="E956" s="2" t="s">
        <v>20</v>
      </c>
      <c r="F956" s="2" t="s">
        <v>3</v>
      </c>
      <c r="G956" s="1">
        <v>1</v>
      </c>
      <c r="H956" s="1">
        <v>0</v>
      </c>
      <c r="I956" s="2" t="s">
        <v>1</v>
      </c>
      <c r="J956" s="1">
        <v>1</v>
      </c>
      <c r="K956" s="2" t="s">
        <v>2148</v>
      </c>
      <c r="L956" s="1">
        <v>0</v>
      </c>
      <c r="M956" s="1">
        <v>0</v>
      </c>
      <c r="N956" s="1">
        <v>0</v>
      </c>
    </row>
    <row r="957" spans="1:14">
      <c r="A957" s="1">
        <v>237</v>
      </c>
      <c r="B957" s="1">
        <v>547993</v>
      </c>
      <c r="C957" s="1" t="str">
        <f ca="1">VLOOKUP(B957,'Fichier FI (en entrée)'!B:E,3)</f>
        <v>FJNXZDHEHS</v>
      </c>
      <c r="D957" s="2" t="str">
        <f ca="1">VLOOKUP(B957,'Fichier FI (en entrée)'!B:E,4)</f>
        <v>Zjevkfirmjlkl</v>
      </c>
      <c r="E957" s="2" t="s">
        <v>20</v>
      </c>
      <c r="F957" s="2" t="s">
        <v>3</v>
      </c>
      <c r="G957" s="1">
        <v>1</v>
      </c>
      <c r="H957" s="1">
        <v>0</v>
      </c>
      <c r="I957" s="2" t="s">
        <v>1</v>
      </c>
      <c r="J957" s="1">
        <v>1</v>
      </c>
      <c r="K957" s="2" t="s">
        <v>2148</v>
      </c>
      <c r="L957" s="1">
        <v>0</v>
      </c>
      <c r="M957" s="1">
        <v>0</v>
      </c>
      <c r="N957" s="1">
        <v>0</v>
      </c>
    </row>
    <row r="958" spans="1:14">
      <c r="A958" s="1">
        <v>237</v>
      </c>
      <c r="B958" s="1">
        <v>547994</v>
      </c>
      <c r="C958" s="1" t="str">
        <f ca="1">VLOOKUP(B958,'Fichier FI (en entrée)'!B:E,3)</f>
        <v>JXXZXAZQVN</v>
      </c>
      <c r="D958" s="2" t="str">
        <f ca="1">VLOOKUP(B958,'Fichier FI (en entrée)'!B:E,4)</f>
        <v>Vhaffarpbkohy</v>
      </c>
      <c r="E958" s="2" t="s">
        <v>20</v>
      </c>
      <c r="F958" s="2" t="s">
        <v>3</v>
      </c>
      <c r="G958" s="1">
        <v>1</v>
      </c>
      <c r="H958" s="1">
        <v>0</v>
      </c>
      <c r="I958" s="2" t="s">
        <v>1</v>
      </c>
      <c r="J958" s="1">
        <v>1</v>
      </c>
      <c r="K958" s="2" t="s">
        <v>2148</v>
      </c>
      <c r="L958" s="1">
        <v>0</v>
      </c>
      <c r="M958" s="1">
        <v>0</v>
      </c>
      <c r="N958" s="1">
        <v>0</v>
      </c>
    </row>
    <row r="959" spans="1:14">
      <c r="A959" s="1">
        <v>237</v>
      </c>
      <c r="B959" s="1">
        <v>548086</v>
      </c>
      <c r="C959" s="1" t="str">
        <f ca="1">VLOOKUP(B959,'Fichier FI (en entrée)'!B:E,3)</f>
        <v>DMWOLHTVCP</v>
      </c>
      <c r="D959" s="2" t="str">
        <f ca="1">VLOOKUP(B959,'Fichier FI (en entrée)'!B:E,4)</f>
        <v>Xbaavdffdiahs</v>
      </c>
      <c r="E959" s="2" t="s">
        <v>33</v>
      </c>
      <c r="F959" s="2" t="s">
        <v>3</v>
      </c>
      <c r="G959" s="1">
        <v>1</v>
      </c>
      <c r="H959" s="1">
        <v>0</v>
      </c>
      <c r="I959" s="2" t="s">
        <v>1</v>
      </c>
      <c r="J959" s="1">
        <v>1</v>
      </c>
      <c r="K959" s="2" t="s">
        <v>2148</v>
      </c>
      <c r="L959" s="1">
        <v>0</v>
      </c>
      <c r="M959" s="1">
        <v>0</v>
      </c>
      <c r="N959" s="1">
        <v>0</v>
      </c>
    </row>
    <row r="960" spans="1:14">
      <c r="A960" s="1">
        <v>237</v>
      </c>
      <c r="B960" s="1">
        <v>549503</v>
      </c>
      <c r="C960" s="1" t="str">
        <f ca="1">VLOOKUP(B960,'Fichier FI (en entrée)'!B:E,3)</f>
        <v>UPLXJXLQGU</v>
      </c>
      <c r="D960" s="2" t="str">
        <f ca="1">VLOOKUP(B960,'Fichier FI (en entrée)'!B:E,4)</f>
        <v>Pkuuyusfdhsfj</v>
      </c>
      <c r="E960" s="2" t="s">
        <v>27</v>
      </c>
      <c r="F960" s="2" t="s">
        <v>3</v>
      </c>
      <c r="G960" s="1">
        <v>1</v>
      </c>
      <c r="H960" s="1">
        <v>0</v>
      </c>
      <c r="I960" s="2" t="s">
        <v>1</v>
      </c>
      <c r="J960" s="1">
        <v>1</v>
      </c>
      <c r="K960" s="2" t="s">
        <v>2148</v>
      </c>
      <c r="L960" s="1">
        <v>0</v>
      </c>
      <c r="M960" s="1">
        <v>0</v>
      </c>
      <c r="N960" s="1">
        <v>0</v>
      </c>
    </row>
    <row r="961" spans="1:14">
      <c r="A961" s="1">
        <v>237</v>
      </c>
      <c r="B961" s="1">
        <v>553923</v>
      </c>
      <c r="C961" s="1" t="str">
        <f ca="1">VLOOKUP(B961,'Fichier FI (en entrée)'!B:E,3)</f>
        <v>VHLVZURDHG</v>
      </c>
      <c r="D961" s="2" t="str">
        <f ca="1">VLOOKUP(B961,'Fichier FI (en entrée)'!B:E,4)</f>
        <v>Vnpunpcufilst</v>
      </c>
      <c r="E961" s="2" t="s">
        <v>14</v>
      </c>
      <c r="F961" s="2" t="s">
        <v>3</v>
      </c>
      <c r="G961" s="1">
        <v>1</v>
      </c>
      <c r="H961" s="1">
        <v>0</v>
      </c>
      <c r="I961" s="2" t="s">
        <v>1</v>
      </c>
      <c r="J961" s="1">
        <v>1</v>
      </c>
      <c r="K961" s="2" t="s">
        <v>2148</v>
      </c>
      <c r="L961" s="1">
        <v>0</v>
      </c>
      <c r="M961" s="1">
        <v>0</v>
      </c>
      <c r="N961" s="1">
        <v>0</v>
      </c>
    </row>
    <row r="962" spans="1:14">
      <c r="A962" s="1">
        <v>237</v>
      </c>
      <c r="B962" s="1">
        <v>554031</v>
      </c>
      <c r="C962" s="1" t="str">
        <f ca="1">VLOOKUP(B962,'Fichier FI (en entrée)'!B:E,3)</f>
        <v>OKNJBHVZXC</v>
      </c>
      <c r="D962" s="2" t="str">
        <f ca="1">VLOOKUP(B962,'Fichier FI (en entrée)'!B:E,4)</f>
        <v>Maaixmzwfjkeh</v>
      </c>
      <c r="E962" s="2" t="s">
        <v>28</v>
      </c>
      <c r="F962" s="2" t="s">
        <v>3</v>
      </c>
      <c r="G962" s="1">
        <v>1</v>
      </c>
      <c r="H962" s="1">
        <v>0</v>
      </c>
      <c r="I962" s="2" t="s">
        <v>1</v>
      </c>
      <c r="J962" s="1">
        <v>1</v>
      </c>
      <c r="K962" s="2" t="s">
        <v>2148</v>
      </c>
      <c r="L962" s="1">
        <v>0</v>
      </c>
      <c r="M962" s="1">
        <v>0</v>
      </c>
      <c r="N962" s="1">
        <v>0</v>
      </c>
    </row>
    <row r="963" spans="1:14">
      <c r="A963" s="1">
        <v>237</v>
      </c>
      <c r="B963" s="1">
        <v>554535</v>
      </c>
      <c r="C963" s="1" t="str">
        <f ca="1">VLOOKUP(B963,'Fichier FI (en entrée)'!B:E,3)</f>
        <v>ACWDIWDEUR</v>
      </c>
      <c r="D963" s="2" t="str">
        <f ca="1">VLOOKUP(B963,'Fichier FI (en entrée)'!B:E,4)</f>
        <v>Hqwczivmxvinz</v>
      </c>
      <c r="E963" s="2" t="s">
        <v>33</v>
      </c>
      <c r="F963" s="2" t="s">
        <v>3</v>
      </c>
      <c r="G963" s="1">
        <v>1</v>
      </c>
      <c r="H963" s="1">
        <v>0</v>
      </c>
      <c r="I963" s="2" t="s">
        <v>1</v>
      </c>
      <c r="J963" s="1">
        <v>1</v>
      </c>
      <c r="K963" s="2" t="s">
        <v>2148</v>
      </c>
      <c r="L963" s="1">
        <v>0</v>
      </c>
      <c r="M963" s="1">
        <v>0</v>
      </c>
      <c r="N963" s="1">
        <v>0</v>
      </c>
    </row>
    <row r="964" spans="1:14">
      <c r="A964" s="1">
        <v>237</v>
      </c>
      <c r="B964" s="1">
        <v>558115</v>
      </c>
      <c r="C964" s="1" t="str">
        <f ca="1">VLOOKUP(B964,'Fichier FI (en entrée)'!B:E,3)</f>
        <v>WDXTHIZYMW</v>
      </c>
      <c r="D964" s="2" t="str">
        <f ca="1">VLOOKUP(B964,'Fichier FI (en entrée)'!B:E,4)</f>
        <v>Vrdfuhaorfuug</v>
      </c>
      <c r="E964" s="2" t="s">
        <v>18</v>
      </c>
      <c r="F964" s="2" t="s">
        <v>3</v>
      </c>
      <c r="G964" s="1">
        <v>1</v>
      </c>
      <c r="H964" s="1">
        <v>0</v>
      </c>
      <c r="I964" s="2" t="s">
        <v>1</v>
      </c>
      <c r="J964" s="1">
        <v>1</v>
      </c>
      <c r="K964" s="2" t="s">
        <v>2148</v>
      </c>
      <c r="L964" s="1">
        <v>0</v>
      </c>
      <c r="M964" s="1">
        <v>0</v>
      </c>
      <c r="N964" s="1">
        <v>0</v>
      </c>
    </row>
    <row r="965" spans="1:14">
      <c r="A965" s="1">
        <v>237</v>
      </c>
      <c r="B965" s="1">
        <v>558145</v>
      </c>
      <c r="C965" s="1" t="str">
        <f ca="1">VLOOKUP(B965,'Fichier FI (en entrée)'!B:E,3)</f>
        <v>YIYVUGSZLX</v>
      </c>
      <c r="D965" s="2" t="str">
        <f ca="1">VLOOKUP(B965,'Fichier FI (en entrée)'!B:E,4)</f>
        <v>Xixnmhwnqwbra</v>
      </c>
      <c r="E965" s="2" t="s">
        <v>27</v>
      </c>
      <c r="F965" s="2" t="s">
        <v>3</v>
      </c>
      <c r="G965" s="1">
        <v>1</v>
      </c>
      <c r="H965" s="1">
        <v>0</v>
      </c>
      <c r="I965" s="2" t="s">
        <v>1</v>
      </c>
      <c r="J965" s="1">
        <v>1</v>
      </c>
      <c r="K965" s="2" t="s">
        <v>2148</v>
      </c>
      <c r="L965" s="1">
        <v>0</v>
      </c>
      <c r="M965" s="1">
        <v>0</v>
      </c>
      <c r="N965" s="1">
        <v>0</v>
      </c>
    </row>
    <row r="966" spans="1:14">
      <c r="A966" s="1">
        <v>237</v>
      </c>
      <c r="B966" s="1">
        <v>560360</v>
      </c>
      <c r="C966" s="1" t="str">
        <f ca="1">VLOOKUP(B966,'Fichier FI (en entrée)'!B:E,3)</f>
        <v>RYAXTLCMOH</v>
      </c>
      <c r="D966" s="2" t="str">
        <f ca="1">VLOOKUP(B966,'Fichier FI (en entrée)'!B:E,4)</f>
        <v>Ifkyturaziacj</v>
      </c>
      <c r="E966" s="2" t="s">
        <v>22</v>
      </c>
      <c r="F966" s="2" t="s">
        <v>3</v>
      </c>
      <c r="G966" s="1">
        <v>1</v>
      </c>
      <c r="H966" s="1">
        <v>0</v>
      </c>
      <c r="I966" s="2" t="s">
        <v>1</v>
      </c>
      <c r="J966" s="1">
        <v>1</v>
      </c>
      <c r="K966" s="2" t="s">
        <v>2148</v>
      </c>
      <c r="L966" s="1">
        <v>0</v>
      </c>
      <c r="M966" s="1">
        <v>0</v>
      </c>
      <c r="N966" s="1">
        <v>0</v>
      </c>
    </row>
    <row r="967" spans="1:14">
      <c r="A967" s="1">
        <v>237</v>
      </c>
      <c r="B967" s="1">
        <v>560681</v>
      </c>
      <c r="C967" s="1" t="str">
        <f ca="1">VLOOKUP(B967,'Fichier FI (en entrée)'!B:E,3)</f>
        <v>OLLCJHCXZO</v>
      </c>
      <c r="D967" s="2" t="str">
        <f ca="1">VLOOKUP(B967,'Fichier FI (en entrée)'!B:E,4)</f>
        <v>Euymhjtlgpqcs</v>
      </c>
      <c r="E967" s="2" t="s">
        <v>38</v>
      </c>
      <c r="F967" s="2" t="s">
        <v>3</v>
      </c>
      <c r="G967" s="1">
        <v>1</v>
      </c>
      <c r="H967" s="1">
        <v>0</v>
      </c>
      <c r="I967" s="2" t="s">
        <v>1</v>
      </c>
      <c r="J967" s="1">
        <v>1</v>
      </c>
      <c r="K967" s="2" t="s">
        <v>2148</v>
      </c>
      <c r="L967" s="1">
        <v>0</v>
      </c>
      <c r="M967" s="1">
        <v>0</v>
      </c>
      <c r="N967" s="1">
        <v>0</v>
      </c>
    </row>
    <row r="968" spans="1:14">
      <c r="A968" s="1">
        <v>237</v>
      </c>
      <c r="B968" s="1">
        <v>561365</v>
      </c>
      <c r="C968" s="1" t="str">
        <f ca="1">VLOOKUP(B968,'Fichier FI (en entrée)'!B:E,3)</f>
        <v>OGGCXXDBFS</v>
      </c>
      <c r="D968" s="2" t="str">
        <f ca="1">VLOOKUP(B968,'Fichier FI (en entrée)'!B:E,4)</f>
        <v>Awphbksantycj</v>
      </c>
      <c r="E968" s="2" t="s">
        <v>27</v>
      </c>
      <c r="F968" s="2" t="s">
        <v>3</v>
      </c>
      <c r="G968" s="1">
        <v>1</v>
      </c>
      <c r="H968" s="1">
        <v>0</v>
      </c>
      <c r="I968" s="2" t="s">
        <v>1</v>
      </c>
      <c r="J968" s="1">
        <v>1</v>
      </c>
      <c r="K968" s="2" t="s">
        <v>2148</v>
      </c>
      <c r="L968" s="1">
        <v>0</v>
      </c>
      <c r="M968" s="1">
        <v>0</v>
      </c>
      <c r="N968" s="1">
        <v>0</v>
      </c>
    </row>
    <row r="969" spans="1:14">
      <c r="A969" s="1">
        <v>237</v>
      </c>
      <c r="B969" s="1">
        <v>561403</v>
      </c>
      <c r="C969" s="1" t="str">
        <f ca="1">VLOOKUP(B969,'Fichier FI (en entrée)'!B:E,3)</f>
        <v>EWKGGXMWDB</v>
      </c>
      <c r="D969" s="2" t="str">
        <f ca="1">VLOOKUP(B969,'Fichier FI (en entrée)'!B:E,4)</f>
        <v>Vqimmuwalosjt</v>
      </c>
      <c r="E969" s="2" t="s">
        <v>27</v>
      </c>
      <c r="F969" s="2" t="s">
        <v>3</v>
      </c>
      <c r="G969" s="1">
        <v>1</v>
      </c>
      <c r="H969" s="1">
        <v>0</v>
      </c>
      <c r="I969" s="2" t="s">
        <v>1</v>
      </c>
      <c r="J969" s="1">
        <v>1</v>
      </c>
      <c r="K969" s="2" t="s">
        <v>2148</v>
      </c>
      <c r="L969" s="1">
        <v>0</v>
      </c>
      <c r="M969" s="1">
        <v>0</v>
      </c>
      <c r="N969" s="1">
        <v>0</v>
      </c>
    </row>
    <row r="970" spans="1:14">
      <c r="A970" s="1">
        <v>237</v>
      </c>
      <c r="B970" s="1">
        <v>565557</v>
      </c>
      <c r="C970" s="1" t="str">
        <f ca="1">VLOOKUP(B970,'Fichier FI (en entrée)'!B:E,3)</f>
        <v>LFYIPYPWZR</v>
      </c>
      <c r="D970" s="2" t="str">
        <f ca="1">VLOOKUP(B970,'Fichier FI (en entrée)'!B:E,4)</f>
        <v>Lyyukkwnvgqvu</v>
      </c>
      <c r="E970" s="2" t="s">
        <v>19</v>
      </c>
      <c r="F970" s="2" t="s">
        <v>3</v>
      </c>
      <c r="G970" s="1">
        <v>1</v>
      </c>
      <c r="H970" s="1">
        <v>0</v>
      </c>
      <c r="I970" s="2" t="s">
        <v>1</v>
      </c>
      <c r="J970" s="1">
        <v>1</v>
      </c>
      <c r="K970" s="2" t="s">
        <v>2148</v>
      </c>
      <c r="L970" s="1">
        <v>0</v>
      </c>
      <c r="M970" s="1">
        <v>0</v>
      </c>
      <c r="N970" s="1">
        <v>0</v>
      </c>
    </row>
    <row r="971" spans="1:14">
      <c r="A971" s="1">
        <v>237</v>
      </c>
      <c r="B971" s="1">
        <v>565564</v>
      </c>
      <c r="C971" s="1" t="str">
        <f ca="1">VLOOKUP(B971,'Fichier FI (en entrée)'!B:E,3)</f>
        <v>JDENKKGUQM</v>
      </c>
      <c r="D971" s="2" t="str">
        <f ca="1">VLOOKUP(B971,'Fichier FI (en entrée)'!B:E,4)</f>
        <v>Xeydgzjrlwsbe</v>
      </c>
      <c r="E971" s="2" t="s">
        <v>19</v>
      </c>
      <c r="F971" s="2" t="s">
        <v>3</v>
      </c>
      <c r="G971" s="1">
        <v>1</v>
      </c>
      <c r="H971" s="1">
        <v>0</v>
      </c>
      <c r="I971" s="2" t="s">
        <v>1</v>
      </c>
      <c r="J971" s="1">
        <v>1</v>
      </c>
      <c r="K971" s="2" t="s">
        <v>2148</v>
      </c>
      <c r="L971" s="1">
        <v>0</v>
      </c>
      <c r="M971" s="1">
        <v>0</v>
      </c>
      <c r="N971" s="1">
        <v>0</v>
      </c>
    </row>
    <row r="972" spans="1:14">
      <c r="A972" s="1">
        <v>237</v>
      </c>
      <c r="B972" s="1">
        <v>565612</v>
      </c>
      <c r="C972" s="1" t="str">
        <f ca="1">VLOOKUP(B972,'Fichier FI (en entrée)'!B:E,3)</f>
        <v>DTOAQXCVSW</v>
      </c>
      <c r="D972" s="2" t="str">
        <f ca="1">VLOOKUP(B972,'Fichier FI (en entrée)'!B:E,4)</f>
        <v>Zkfadwwybskia</v>
      </c>
      <c r="E972" s="2" t="s">
        <v>19</v>
      </c>
      <c r="F972" s="2" t="s">
        <v>3</v>
      </c>
      <c r="G972" s="1">
        <v>1</v>
      </c>
      <c r="H972" s="1">
        <v>0</v>
      </c>
      <c r="I972" s="2" t="s">
        <v>1</v>
      </c>
      <c r="J972" s="1">
        <v>1</v>
      </c>
      <c r="K972" s="2" t="s">
        <v>2148</v>
      </c>
      <c r="L972" s="1">
        <v>0</v>
      </c>
      <c r="M972" s="1">
        <v>0</v>
      </c>
      <c r="N972" s="1">
        <v>0</v>
      </c>
    </row>
    <row r="973" spans="1:14">
      <c r="A973" s="1">
        <v>237</v>
      </c>
      <c r="B973" s="1">
        <v>565632</v>
      </c>
      <c r="C973" s="1" t="str">
        <f ca="1">VLOOKUP(B973,'Fichier FI (en entrée)'!B:E,3)</f>
        <v>RIPVHWHCZS</v>
      </c>
      <c r="D973" s="2" t="str">
        <f ca="1">VLOOKUP(B973,'Fichier FI (en entrée)'!B:E,4)</f>
        <v>Wuqjlgkzqyssr</v>
      </c>
      <c r="E973" s="2" t="s">
        <v>19</v>
      </c>
      <c r="F973" s="2" t="s">
        <v>3</v>
      </c>
      <c r="G973" s="1">
        <v>1</v>
      </c>
      <c r="H973" s="1">
        <v>0</v>
      </c>
      <c r="I973" s="2" t="s">
        <v>1</v>
      </c>
      <c r="J973" s="1">
        <v>1</v>
      </c>
      <c r="K973" s="2" t="s">
        <v>2148</v>
      </c>
      <c r="L973" s="1">
        <v>0</v>
      </c>
      <c r="M973" s="1">
        <v>0</v>
      </c>
      <c r="N973" s="1">
        <v>0</v>
      </c>
    </row>
    <row r="974" spans="1:14">
      <c r="A974" s="1">
        <v>237</v>
      </c>
      <c r="B974" s="1">
        <v>565652</v>
      </c>
      <c r="C974" s="1" t="str">
        <f ca="1">VLOOKUP(B974,'Fichier FI (en entrée)'!B:E,3)</f>
        <v>VHMWISKRNT</v>
      </c>
      <c r="D974" s="2" t="str">
        <f ca="1">VLOOKUP(B974,'Fichier FI (en entrée)'!B:E,4)</f>
        <v>Tfmqzanbhbewc</v>
      </c>
      <c r="E974" s="2" t="s">
        <v>19</v>
      </c>
      <c r="F974" s="2" t="s">
        <v>3</v>
      </c>
      <c r="G974" s="1">
        <v>1</v>
      </c>
      <c r="H974" s="1">
        <v>0</v>
      </c>
      <c r="I974" s="2" t="s">
        <v>1</v>
      </c>
      <c r="J974" s="1">
        <v>1</v>
      </c>
      <c r="K974" s="2" t="s">
        <v>2148</v>
      </c>
      <c r="L974" s="1">
        <v>0</v>
      </c>
      <c r="M974" s="1">
        <v>0</v>
      </c>
      <c r="N974" s="1">
        <v>0</v>
      </c>
    </row>
    <row r="975" spans="1:14">
      <c r="A975" s="1">
        <v>237</v>
      </c>
      <c r="B975" s="1">
        <v>565689</v>
      </c>
      <c r="C975" s="1" t="str">
        <f ca="1">VLOOKUP(B975,'Fichier FI (en entrée)'!B:E,3)</f>
        <v>FREMMANJFW</v>
      </c>
      <c r="D975" s="2" t="str">
        <f ca="1">VLOOKUP(B975,'Fichier FI (en entrée)'!B:E,4)</f>
        <v>Yrprflrygfnzq</v>
      </c>
      <c r="E975" s="2" t="s">
        <v>17</v>
      </c>
      <c r="F975" s="2" t="s">
        <v>3</v>
      </c>
      <c r="G975" s="1">
        <v>1</v>
      </c>
      <c r="H975" s="1">
        <v>0</v>
      </c>
      <c r="I975" s="2" t="s">
        <v>1</v>
      </c>
      <c r="J975" s="1">
        <v>1</v>
      </c>
      <c r="K975" s="2" t="s">
        <v>2148</v>
      </c>
      <c r="L975" s="1">
        <v>0</v>
      </c>
      <c r="M975" s="1">
        <v>0</v>
      </c>
      <c r="N975" s="1">
        <v>0</v>
      </c>
    </row>
    <row r="976" spans="1:14">
      <c r="A976" s="1">
        <v>237</v>
      </c>
      <c r="B976" s="1">
        <v>565714</v>
      </c>
      <c r="C976" s="1" t="str">
        <f ca="1">VLOOKUP(B976,'Fichier FI (en entrée)'!B:E,3)</f>
        <v>QXELZAQQUK</v>
      </c>
      <c r="D976" s="2" t="str">
        <f ca="1">VLOOKUP(B976,'Fichier FI (en entrée)'!B:E,4)</f>
        <v>Aswkzrsnrxlel</v>
      </c>
      <c r="E976" s="2" t="s">
        <v>19</v>
      </c>
      <c r="F976" s="2" t="s">
        <v>3</v>
      </c>
      <c r="G976" s="1">
        <v>1</v>
      </c>
      <c r="H976" s="1">
        <v>0</v>
      </c>
      <c r="I976" s="2" t="s">
        <v>1</v>
      </c>
      <c r="J976" s="1">
        <v>1</v>
      </c>
      <c r="K976" s="2" t="s">
        <v>2148</v>
      </c>
      <c r="L976" s="1">
        <v>0</v>
      </c>
      <c r="M976" s="1">
        <v>0</v>
      </c>
      <c r="N976" s="1">
        <v>0</v>
      </c>
    </row>
    <row r="977" spans="1:14">
      <c r="A977" s="1">
        <v>237</v>
      </c>
      <c r="B977" s="1">
        <v>565771</v>
      </c>
      <c r="C977" s="1" t="str">
        <f ca="1">VLOOKUP(B977,'Fichier FI (en entrée)'!B:E,3)</f>
        <v>QNDNTDQYMG</v>
      </c>
      <c r="D977" s="2" t="str">
        <f ca="1">VLOOKUP(B977,'Fichier FI (en entrée)'!B:E,4)</f>
        <v>Vdoiblcfcfvfa</v>
      </c>
      <c r="E977" s="2" t="s">
        <v>19</v>
      </c>
      <c r="F977" s="2" t="s">
        <v>3</v>
      </c>
      <c r="G977" s="1">
        <v>1</v>
      </c>
      <c r="H977" s="1">
        <v>0</v>
      </c>
      <c r="I977" s="2" t="s">
        <v>1</v>
      </c>
      <c r="J977" s="1">
        <v>1</v>
      </c>
      <c r="K977" s="2" t="s">
        <v>2148</v>
      </c>
      <c r="L977" s="1">
        <v>0</v>
      </c>
      <c r="M977" s="1">
        <v>0</v>
      </c>
      <c r="N977" s="1">
        <v>0</v>
      </c>
    </row>
    <row r="978" spans="1:14">
      <c r="A978" s="1">
        <v>237</v>
      </c>
      <c r="B978" s="1">
        <v>565805</v>
      </c>
      <c r="C978" s="1" t="str">
        <f ca="1">VLOOKUP(B978,'Fichier FI (en entrée)'!B:E,3)</f>
        <v>JEVDCFZGXG</v>
      </c>
      <c r="D978" s="2" t="str">
        <f ca="1">VLOOKUP(B978,'Fichier FI (en entrée)'!B:E,4)</f>
        <v>Rcpsybtllwlpw</v>
      </c>
      <c r="E978" s="2" t="s">
        <v>19</v>
      </c>
      <c r="F978" s="2" t="s">
        <v>3</v>
      </c>
      <c r="G978" s="1">
        <v>1</v>
      </c>
      <c r="H978" s="1">
        <v>0</v>
      </c>
      <c r="I978" s="2" t="s">
        <v>1</v>
      </c>
      <c r="J978" s="1">
        <v>1</v>
      </c>
      <c r="K978" s="2" t="s">
        <v>2148</v>
      </c>
      <c r="L978" s="1">
        <v>0</v>
      </c>
      <c r="M978" s="1">
        <v>0</v>
      </c>
      <c r="N978" s="1">
        <v>0</v>
      </c>
    </row>
    <row r="979" spans="1:14">
      <c r="A979" s="1">
        <v>237</v>
      </c>
      <c r="B979" s="1">
        <v>567329</v>
      </c>
      <c r="C979" s="1" t="str">
        <f ca="1">VLOOKUP(B979,'Fichier FI (en entrée)'!B:E,3)</f>
        <v>CFEPIRIGEJ</v>
      </c>
      <c r="D979" s="2" t="str">
        <f ca="1">VLOOKUP(B979,'Fichier FI (en entrée)'!B:E,4)</f>
        <v>Xknmprhqakhoj</v>
      </c>
      <c r="E979" s="2" t="s">
        <v>20</v>
      </c>
      <c r="F979" s="2" t="s">
        <v>3</v>
      </c>
      <c r="G979" s="1">
        <v>1</v>
      </c>
      <c r="H979" s="1">
        <v>0</v>
      </c>
      <c r="I979" s="2" t="s">
        <v>1</v>
      </c>
      <c r="J979" s="1">
        <v>1</v>
      </c>
      <c r="K979" s="2" t="s">
        <v>2148</v>
      </c>
      <c r="L979" s="1">
        <v>0</v>
      </c>
      <c r="M979" s="1">
        <v>0</v>
      </c>
      <c r="N979" s="1">
        <v>0</v>
      </c>
    </row>
    <row r="980" spans="1:14">
      <c r="A980" s="1">
        <v>237</v>
      </c>
      <c r="B980" s="1">
        <v>567347</v>
      </c>
      <c r="C980" s="1" t="str">
        <f ca="1">VLOOKUP(B980,'Fichier FI (en entrée)'!B:E,3)</f>
        <v>JEBDSORKLN</v>
      </c>
      <c r="D980" s="2" t="str">
        <f ca="1">VLOOKUP(B980,'Fichier FI (en entrée)'!B:E,4)</f>
        <v>Kaxsgdixqmnbl</v>
      </c>
      <c r="E980" s="2" t="s">
        <v>19</v>
      </c>
      <c r="F980" s="2" t="s">
        <v>3</v>
      </c>
      <c r="G980" s="1">
        <v>1</v>
      </c>
      <c r="H980" s="1">
        <v>0</v>
      </c>
      <c r="I980" s="2" t="s">
        <v>1</v>
      </c>
      <c r="J980" s="1">
        <v>1</v>
      </c>
      <c r="K980" s="2" t="s">
        <v>2148</v>
      </c>
      <c r="L980" s="1">
        <v>0</v>
      </c>
      <c r="M980" s="1">
        <v>0</v>
      </c>
      <c r="N980" s="1">
        <v>0</v>
      </c>
    </row>
    <row r="981" spans="1:14">
      <c r="A981" s="1">
        <v>237</v>
      </c>
      <c r="B981" s="1">
        <v>567452</v>
      </c>
      <c r="C981" s="1" t="str">
        <f ca="1">VLOOKUP(B981,'Fichier FI (en entrée)'!B:E,3)</f>
        <v>VCYUJTMSGK</v>
      </c>
      <c r="D981" s="2" t="str">
        <f ca="1">VLOOKUP(B981,'Fichier FI (en entrée)'!B:E,4)</f>
        <v>Czlyhmvhszcvf</v>
      </c>
      <c r="E981" s="2" t="s">
        <v>20</v>
      </c>
      <c r="F981" s="2" t="s">
        <v>3</v>
      </c>
      <c r="G981" s="1">
        <v>1</v>
      </c>
      <c r="H981" s="1">
        <v>0</v>
      </c>
      <c r="I981" s="2" t="s">
        <v>1</v>
      </c>
      <c r="J981" s="1">
        <v>1</v>
      </c>
      <c r="K981" s="2" t="s">
        <v>2148</v>
      </c>
      <c r="L981" s="1">
        <v>0</v>
      </c>
      <c r="M981" s="1">
        <v>0</v>
      </c>
      <c r="N981" s="1">
        <v>0</v>
      </c>
    </row>
    <row r="982" spans="1:14">
      <c r="A982" s="1">
        <v>237</v>
      </c>
      <c r="B982" s="1">
        <v>567543</v>
      </c>
      <c r="C982" s="1" t="str">
        <f ca="1">VLOOKUP(B982,'Fichier FI (en entrée)'!B:E,3)</f>
        <v>JCUDLIZZMV</v>
      </c>
      <c r="D982" s="2" t="str">
        <f ca="1">VLOOKUP(B982,'Fichier FI (en entrée)'!B:E,4)</f>
        <v>Jbyflnzttmcnj</v>
      </c>
      <c r="E982" s="2" t="s">
        <v>20</v>
      </c>
      <c r="F982" s="2" t="s">
        <v>3</v>
      </c>
      <c r="G982" s="1">
        <v>1</v>
      </c>
      <c r="H982" s="1">
        <v>0</v>
      </c>
      <c r="I982" s="2" t="s">
        <v>1</v>
      </c>
      <c r="J982" s="1">
        <v>1</v>
      </c>
      <c r="K982" s="2" t="s">
        <v>2148</v>
      </c>
      <c r="L982" s="1">
        <v>0</v>
      </c>
      <c r="M982" s="1">
        <v>0</v>
      </c>
      <c r="N982" s="1">
        <v>0</v>
      </c>
    </row>
    <row r="983" spans="1:14">
      <c r="A983" s="1">
        <v>237</v>
      </c>
      <c r="B983" s="1">
        <v>572227</v>
      </c>
      <c r="C983" s="1" t="str">
        <f ca="1">VLOOKUP(B983,'Fichier FI (en entrée)'!B:E,3)</f>
        <v>EJRGRUDEOD</v>
      </c>
      <c r="D983" s="2" t="str">
        <f ca="1">VLOOKUP(B983,'Fichier FI (en entrée)'!B:E,4)</f>
        <v>Joctekhxfgacu</v>
      </c>
      <c r="E983" s="2" t="s">
        <v>19</v>
      </c>
      <c r="F983" s="2" t="s">
        <v>3</v>
      </c>
      <c r="G983" s="1">
        <v>1</v>
      </c>
      <c r="H983" s="1">
        <v>0</v>
      </c>
      <c r="I983" s="2" t="s">
        <v>1</v>
      </c>
      <c r="J983" s="1">
        <v>1</v>
      </c>
      <c r="K983" s="2" t="s">
        <v>2148</v>
      </c>
      <c r="L983" s="1">
        <v>0</v>
      </c>
      <c r="M983" s="1">
        <v>0</v>
      </c>
      <c r="N983" s="1">
        <v>0</v>
      </c>
    </row>
    <row r="984" spans="1:14">
      <c r="A984" s="1">
        <v>237</v>
      </c>
      <c r="B984" s="1">
        <v>574592</v>
      </c>
      <c r="C984" s="1" t="str">
        <f ca="1">VLOOKUP(B984,'Fichier FI (en entrée)'!B:E,3)</f>
        <v>FCHYTRTKDO</v>
      </c>
      <c r="D984" s="2" t="str">
        <f ca="1">VLOOKUP(B984,'Fichier FI (en entrée)'!B:E,4)</f>
        <v>Cvgrbmrmctuwc</v>
      </c>
      <c r="E984" s="2" t="s">
        <v>24</v>
      </c>
      <c r="F984" s="2" t="s">
        <v>3</v>
      </c>
      <c r="G984" s="1">
        <v>1</v>
      </c>
      <c r="H984" s="1">
        <v>0</v>
      </c>
      <c r="I984" s="2" t="s">
        <v>1</v>
      </c>
      <c r="J984" s="1">
        <v>1</v>
      </c>
      <c r="K984" s="2" t="s">
        <v>2148</v>
      </c>
      <c r="L984" s="1">
        <v>0</v>
      </c>
      <c r="M984" s="1">
        <v>0</v>
      </c>
      <c r="N984" s="1">
        <v>0</v>
      </c>
    </row>
    <row r="985" spans="1:14">
      <c r="A985" s="1">
        <v>237</v>
      </c>
      <c r="B985" s="1">
        <v>574595</v>
      </c>
      <c r="C985" s="1" t="str">
        <f ca="1">VLOOKUP(B985,'Fichier FI (en entrée)'!B:E,3)</f>
        <v>RULBIRIBJP</v>
      </c>
      <c r="D985" s="2" t="str">
        <f ca="1">VLOOKUP(B985,'Fichier FI (en entrée)'!B:E,4)</f>
        <v>Pzbewynrsjtvf</v>
      </c>
      <c r="E985" s="2" t="s">
        <v>28</v>
      </c>
      <c r="F985" s="2" t="s">
        <v>3</v>
      </c>
      <c r="G985" s="1">
        <v>1</v>
      </c>
      <c r="H985" s="1">
        <v>0</v>
      </c>
      <c r="I985" s="2" t="s">
        <v>1</v>
      </c>
      <c r="J985" s="1">
        <v>1</v>
      </c>
      <c r="K985" s="2" t="s">
        <v>2148</v>
      </c>
      <c r="L985" s="1">
        <v>0</v>
      </c>
      <c r="M985" s="1">
        <v>0</v>
      </c>
      <c r="N985" s="1">
        <v>0</v>
      </c>
    </row>
    <row r="986" spans="1:14">
      <c r="A986" s="1">
        <v>237</v>
      </c>
      <c r="B986" s="1">
        <v>575946</v>
      </c>
      <c r="C986" s="1" t="str">
        <f ca="1">VLOOKUP(B986,'Fichier FI (en entrée)'!B:E,3)</f>
        <v>HZYPDNQBQQ</v>
      </c>
      <c r="D986" s="2" t="str">
        <f ca="1">VLOOKUP(B986,'Fichier FI (en entrée)'!B:E,4)</f>
        <v>Bmiglpcynqywj</v>
      </c>
      <c r="E986" s="2" t="s">
        <v>20</v>
      </c>
      <c r="F986" s="2" t="s">
        <v>3</v>
      </c>
      <c r="G986" s="1">
        <v>1</v>
      </c>
      <c r="H986" s="1">
        <v>0</v>
      </c>
      <c r="I986" s="2" t="s">
        <v>1</v>
      </c>
      <c r="J986" s="1">
        <v>1</v>
      </c>
      <c r="K986" s="2" t="s">
        <v>2148</v>
      </c>
      <c r="L986" s="1">
        <v>0</v>
      </c>
      <c r="M986" s="1">
        <v>0</v>
      </c>
      <c r="N986" s="1">
        <v>0</v>
      </c>
    </row>
    <row r="987" spans="1:14">
      <c r="A987" s="1">
        <v>237</v>
      </c>
      <c r="B987" s="1">
        <v>575977</v>
      </c>
      <c r="C987" s="1" t="str">
        <f ca="1">VLOOKUP(B987,'Fichier FI (en entrée)'!B:E,3)</f>
        <v>GNTLIOFEBR</v>
      </c>
      <c r="D987" s="2" t="str">
        <f ca="1">VLOOKUP(B987,'Fichier FI (en entrée)'!B:E,4)</f>
        <v>Usobkpyopgpnc</v>
      </c>
      <c r="E987" s="2" t="s">
        <v>20</v>
      </c>
      <c r="F987" s="2" t="s">
        <v>3</v>
      </c>
      <c r="G987" s="1">
        <v>1</v>
      </c>
      <c r="H987" s="1">
        <v>0</v>
      </c>
      <c r="I987" s="2" t="s">
        <v>1</v>
      </c>
      <c r="J987" s="1">
        <v>1</v>
      </c>
      <c r="K987" s="2" t="s">
        <v>2148</v>
      </c>
      <c r="L987" s="1">
        <v>0</v>
      </c>
      <c r="M987" s="1">
        <v>0</v>
      </c>
      <c r="N987" s="1">
        <v>0</v>
      </c>
    </row>
    <row r="988" spans="1:14">
      <c r="A988" s="1">
        <v>237</v>
      </c>
      <c r="B988" s="1">
        <v>576001</v>
      </c>
      <c r="C988" s="1" t="str">
        <f ca="1">VLOOKUP(B988,'Fichier FI (en entrée)'!B:E,3)</f>
        <v>JLBENNDTVJ</v>
      </c>
      <c r="D988" s="2" t="str">
        <f ca="1">VLOOKUP(B988,'Fichier FI (en entrée)'!B:E,4)</f>
        <v>Auwvmuaurgbdk</v>
      </c>
      <c r="E988" s="2" t="s">
        <v>15</v>
      </c>
      <c r="F988" s="2" t="s">
        <v>3</v>
      </c>
      <c r="G988" s="1">
        <v>1</v>
      </c>
      <c r="H988" s="1">
        <v>0</v>
      </c>
      <c r="I988" s="2" t="s">
        <v>1</v>
      </c>
      <c r="J988" s="1">
        <v>1</v>
      </c>
      <c r="K988" s="2" t="s">
        <v>2148</v>
      </c>
      <c r="L988" s="1">
        <v>0</v>
      </c>
      <c r="M988" s="1">
        <v>0</v>
      </c>
      <c r="N988" s="1">
        <v>0</v>
      </c>
    </row>
    <row r="989" spans="1:14">
      <c r="A989" s="1">
        <v>237</v>
      </c>
      <c r="B989" s="1">
        <v>576071</v>
      </c>
      <c r="C989" s="1" t="str">
        <f ca="1">VLOOKUP(B989,'Fichier FI (en entrée)'!B:E,3)</f>
        <v>EUYYHTLNVX</v>
      </c>
      <c r="D989" s="2" t="str">
        <f ca="1">VLOOKUP(B989,'Fichier FI (en entrée)'!B:E,4)</f>
        <v>Ynckywdsenkkn</v>
      </c>
      <c r="E989" s="2" t="s">
        <v>20</v>
      </c>
      <c r="F989" s="2" t="s">
        <v>3</v>
      </c>
      <c r="G989" s="1">
        <v>1</v>
      </c>
      <c r="H989" s="1">
        <v>0</v>
      </c>
      <c r="I989" s="2" t="s">
        <v>1</v>
      </c>
      <c r="J989" s="1">
        <v>1</v>
      </c>
      <c r="K989" s="2" t="s">
        <v>2148</v>
      </c>
      <c r="L989" s="1">
        <v>0</v>
      </c>
      <c r="M989" s="1">
        <v>0</v>
      </c>
      <c r="N989" s="1">
        <v>0</v>
      </c>
    </row>
    <row r="990" spans="1:14">
      <c r="A990" s="1">
        <v>237</v>
      </c>
      <c r="B990" s="1">
        <v>576074</v>
      </c>
      <c r="C990" s="1" t="str">
        <f ca="1">VLOOKUP(B990,'Fichier FI (en entrée)'!B:E,3)</f>
        <v>NPRWZTYREY</v>
      </c>
      <c r="D990" s="2" t="str">
        <f ca="1">VLOOKUP(B990,'Fichier FI (en entrée)'!B:E,4)</f>
        <v>Dpuyqnyhxbqea</v>
      </c>
      <c r="E990" s="2" t="s">
        <v>23</v>
      </c>
      <c r="F990" s="2" t="s">
        <v>3</v>
      </c>
      <c r="G990" s="1">
        <v>1</v>
      </c>
      <c r="H990" s="1">
        <v>0</v>
      </c>
      <c r="I990" s="2" t="s">
        <v>1</v>
      </c>
      <c r="J990" s="1">
        <v>1</v>
      </c>
      <c r="K990" s="2" t="s">
        <v>2148</v>
      </c>
      <c r="L990" s="1">
        <v>0</v>
      </c>
      <c r="M990" s="1">
        <v>0</v>
      </c>
      <c r="N990" s="1">
        <v>0</v>
      </c>
    </row>
    <row r="991" spans="1:14">
      <c r="A991" s="1">
        <v>237</v>
      </c>
      <c r="B991" s="1">
        <v>576115</v>
      </c>
      <c r="C991" s="1" t="str">
        <f ca="1">VLOOKUP(B991,'Fichier FI (en entrée)'!B:E,3)</f>
        <v>ZUAWCUYPNQ</v>
      </c>
      <c r="D991" s="2" t="str">
        <f ca="1">VLOOKUP(B991,'Fichier FI (en entrée)'!B:E,4)</f>
        <v>Viugsedhgwkre</v>
      </c>
      <c r="E991" s="2" t="s">
        <v>26</v>
      </c>
      <c r="F991" s="2" t="s">
        <v>3</v>
      </c>
      <c r="G991" s="1">
        <v>1</v>
      </c>
      <c r="H991" s="1">
        <v>0</v>
      </c>
      <c r="I991" s="2" t="s">
        <v>1</v>
      </c>
      <c r="J991" s="1">
        <v>1</v>
      </c>
      <c r="K991" s="2" t="s">
        <v>2148</v>
      </c>
      <c r="L991" s="1">
        <v>0</v>
      </c>
      <c r="M991" s="1">
        <v>0</v>
      </c>
      <c r="N991" s="1">
        <v>0</v>
      </c>
    </row>
    <row r="992" spans="1:14">
      <c r="A992" s="1">
        <v>237</v>
      </c>
      <c r="B992" s="1">
        <v>576125</v>
      </c>
      <c r="C992" s="1" t="str">
        <f ca="1">VLOOKUP(B992,'Fichier FI (en entrée)'!B:E,3)</f>
        <v>XCWRPXXXWL</v>
      </c>
      <c r="D992" s="2" t="str">
        <f ca="1">VLOOKUP(B992,'Fichier FI (en entrée)'!B:E,4)</f>
        <v>Yyfzagpjhtncp</v>
      </c>
      <c r="E992" s="2" t="s">
        <v>14</v>
      </c>
      <c r="F992" s="2" t="s">
        <v>3</v>
      </c>
      <c r="G992" s="1">
        <v>1</v>
      </c>
      <c r="H992" s="1">
        <v>0</v>
      </c>
      <c r="I992" s="2" t="s">
        <v>1</v>
      </c>
      <c r="J992" s="1">
        <v>1</v>
      </c>
      <c r="K992" s="2" t="s">
        <v>2148</v>
      </c>
      <c r="L992" s="1">
        <v>0</v>
      </c>
      <c r="M992" s="1">
        <v>0</v>
      </c>
      <c r="N992" s="1">
        <v>0</v>
      </c>
    </row>
    <row r="993" spans="1:14">
      <c r="A993" s="1">
        <v>237</v>
      </c>
      <c r="B993" s="1">
        <v>576130</v>
      </c>
      <c r="C993" s="1" t="str">
        <f ca="1">VLOOKUP(B993,'Fichier FI (en entrée)'!B:E,3)</f>
        <v>IKFSLKNJLZ</v>
      </c>
      <c r="D993" s="2" t="str">
        <f ca="1">VLOOKUP(B993,'Fichier FI (en entrée)'!B:E,4)</f>
        <v>Nilbqgzqnimgj</v>
      </c>
      <c r="E993" s="2" t="s">
        <v>23</v>
      </c>
      <c r="F993" s="2" t="s">
        <v>3</v>
      </c>
      <c r="G993" s="1">
        <v>1</v>
      </c>
      <c r="H993" s="1">
        <v>0</v>
      </c>
      <c r="I993" s="2" t="s">
        <v>1</v>
      </c>
      <c r="J993" s="1">
        <v>1</v>
      </c>
      <c r="K993" s="2" t="s">
        <v>2148</v>
      </c>
      <c r="L993" s="1">
        <v>0</v>
      </c>
      <c r="M993" s="1">
        <v>0</v>
      </c>
      <c r="N993" s="1">
        <v>0</v>
      </c>
    </row>
    <row r="994" spans="1:14">
      <c r="A994" s="1">
        <v>237</v>
      </c>
      <c r="B994" s="1">
        <v>576149</v>
      </c>
      <c r="C994" s="1" t="str">
        <f ca="1">VLOOKUP(B994,'Fichier FI (en entrée)'!B:E,3)</f>
        <v>IGOCQZLLCM</v>
      </c>
      <c r="D994" s="2" t="str">
        <f ca="1">VLOOKUP(B994,'Fichier FI (en entrée)'!B:E,4)</f>
        <v>Zeommdlkwfmas</v>
      </c>
      <c r="E994" s="2" t="s">
        <v>20</v>
      </c>
      <c r="F994" s="2" t="s">
        <v>3</v>
      </c>
      <c r="G994" s="1">
        <v>1</v>
      </c>
      <c r="H994" s="1">
        <v>0</v>
      </c>
      <c r="I994" s="2" t="s">
        <v>1</v>
      </c>
      <c r="J994" s="1">
        <v>1</v>
      </c>
      <c r="K994" s="2" t="s">
        <v>2148</v>
      </c>
      <c r="L994" s="1">
        <v>0</v>
      </c>
      <c r="M994" s="1">
        <v>0</v>
      </c>
      <c r="N994" s="1">
        <v>0</v>
      </c>
    </row>
    <row r="995" spans="1:14">
      <c r="A995" s="1">
        <v>237</v>
      </c>
      <c r="B995" s="1">
        <v>576150</v>
      </c>
      <c r="C995" s="1" t="str">
        <f ca="1">VLOOKUP(B995,'Fichier FI (en entrée)'!B:E,3)</f>
        <v>QHXHITWVKM</v>
      </c>
      <c r="D995" s="2" t="str">
        <f ca="1">VLOOKUP(B995,'Fichier FI (en entrée)'!B:E,4)</f>
        <v>Oggwphqmgbctv</v>
      </c>
      <c r="E995" s="2" t="s">
        <v>20</v>
      </c>
      <c r="F995" s="2" t="s">
        <v>3</v>
      </c>
      <c r="G995" s="1">
        <v>1</v>
      </c>
      <c r="H995" s="1">
        <v>0</v>
      </c>
      <c r="I995" s="2" t="s">
        <v>1</v>
      </c>
      <c r="J995" s="1">
        <v>1</v>
      </c>
      <c r="K995" s="2" t="s">
        <v>2148</v>
      </c>
      <c r="L995" s="1">
        <v>0</v>
      </c>
      <c r="M995" s="1">
        <v>0</v>
      </c>
      <c r="N995" s="1">
        <v>0</v>
      </c>
    </row>
    <row r="996" spans="1:14">
      <c r="A996" s="1">
        <v>237</v>
      </c>
      <c r="B996" s="1">
        <v>576169</v>
      </c>
      <c r="C996" s="1" t="str">
        <f ca="1">VLOOKUP(B996,'Fichier FI (en entrée)'!B:E,3)</f>
        <v>ETWGFHHIZO</v>
      </c>
      <c r="D996" s="2" t="str">
        <f ca="1">VLOOKUP(B996,'Fichier FI (en entrée)'!B:E,4)</f>
        <v>Ytunwipwjthhz</v>
      </c>
      <c r="E996" s="2" t="s">
        <v>20</v>
      </c>
      <c r="F996" s="2" t="s">
        <v>3</v>
      </c>
      <c r="G996" s="1">
        <v>1</v>
      </c>
      <c r="H996" s="1">
        <v>0</v>
      </c>
      <c r="I996" s="2" t="s">
        <v>1</v>
      </c>
      <c r="J996" s="1">
        <v>1</v>
      </c>
      <c r="K996" s="2" t="s">
        <v>2148</v>
      </c>
      <c r="L996" s="1">
        <v>0</v>
      </c>
      <c r="M996" s="1">
        <v>0</v>
      </c>
      <c r="N996" s="1">
        <v>0</v>
      </c>
    </row>
    <row r="997" spans="1:14">
      <c r="A997" s="1">
        <v>237</v>
      </c>
      <c r="B997" s="1">
        <v>576175</v>
      </c>
      <c r="C997" s="1" t="str">
        <f ca="1">VLOOKUP(B997,'Fichier FI (en entrée)'!B:E,3)</f>
        <v>DDIFUREQLG</v>
      </c>
      <c r="D997" s="2" t="str">
        <f ca="1">VLOOKUP(B997,'Fichier FI (en entrée)'!B:E,4)</f>
        <v>Dsyveqtariikm</v>
      </c>
      <c r="E997" s="2" t="s">
        <v>20</v>
      </c>
      <c r="F997" s="2" t="s">
        <v>3</v>
      </c>
      <c r="G997" s="1">
        <v>1</v>
      </c>
      <c r="H997" s="1">
        <v>0</v>
      </c>
      <c r="I997" s="2" t="s">
        <v>1</v>
      </c>
      <c r="J997" s="1">
        <v>1</v>
      </c>
      <c r="K997" s="2" t="s">
        <v>2148</v>
      </c>
      <c r="L997" s="1">
        <v>0</v>
      </c>
      <c r="M997" s="1">
        <v>0</v>
      </c>
      <c r="N997" s="1">
        <v>0</v>
      </c>
    </row>
    <row r="998" spans="1:14">
      <c r="A998" s="1">
        <v>237</v>
      </c>
      <c r="B998" s="1">
        <v>576189</v>
      </c>
      <c r="C998" s="1" t="str">
        <f ca="1">VLOOKUP(B998,'Fichier FI (en entrée)'!B:E,3)</f>
        <v>SZIFMNMTHY</v>
      </c>
      <c r="D998" s="2" t="str">
        <f ca="1">VLOOKUP(B998,'Fichier FI (en entrée)'!B:E,4)</f>
        <v>Otlscqqmhwkoj</v>
      </c>
      <c r="E998" s="2" t="s">
        <v>20</v>
      </c>
      <c r="F998" s="2" t="s">
        <v>3</v>
      </c>
      <c r="G998" s="1">
        <v>1</v>
      </c>
      <c r="H998" s="1">
        <v>0</v>
      </c>
      <c r="I998" s="2" t="s">
        <v>1</v>
      </c>
      <c r="J998" s="1">
        <v>1</v>
      </c>
      <c r="K998" s="2" t="s">
        <v>2148</v>
      </c>
      <c r="L998" s="1">
        <v>0</v>
      </c>
      <c r="M998" s="1">
        <v>0</v>
      </c>
      <c r="N998" s="1">
        <v>0</v>
      </c>
    </row>
    <row r="999" spans="1:14">
      <c r="A999" s="1">
        <v>237</v>
      </c>
      <c r="B999" s="1">
        <v>576197</v>
      </c>
      <c r="C999" s="1" t="str">
        <f ca="1">VLOOKUP(B999,'Fichier FI (en entrée)'!B:E,3)</f>
        <v>JQXNJRRODJ</v>
      </c>
      <c r="D999" s="2" t="str">
        <f ca="1">VLOOKUP(B999,'Fichier FI (en entrée)'!B:E,4)</f>
        <v>Ggndokikexxfa</v>
      </c>
      <c r="E999" s="2" t="s">
        <v>20</v>
      </c>
      <c r="F999" s="2" t="s">
        <v>3</v>
      </c>
      <c r="G999" s="1">
        <v>1</v>
      </c>
      <c r="H999" s="1">
        <v>0</v>
      </c>
      <c r="I999" s="2" t="s">
        <v>1</v>
      </c>
      <c r="J999" s="1">
        <v>1</v>
      </c>
      <c r="K999" s="2" t="s">
        <v>2148</v>
      </c>
      <c r="L999" s="1">
        <v>0</v>
      </c>
      <c r="M999" s="1">
        <v>0</v>
      </c>
      <c r="N999" s="1">
        <v>0</v>
      </c>
    </row>
    <row r="1000" spans="1:14">
      <c r="A1000" s="1">
        <v>237</v>
      </c>
      <c r="B1000" s="1">
        <v>576210</v>
      </c>
      <c r="C1000" s="1" t="str">
        <f ca="1">VLOOKUP(B1000,'Fichier FI (en entrée)'!B:E,3)</f>
        <v>GVCENAEEPY</v>
      </c>
      <c r="D1000" s="2" t="str">
        <f ca="1">VLOOKUP(B1000,'Fichier FI (en entrée)'!B:E,4)</f>
        <v>Pqwoqigoyfscg</v>
      </c>
      <c r="E1000" s="2" t="s">
        <v>76</v>
      </c>
      <c r="F1000" s="2" t="s">
        <v>3</v>
      </c>
      <c r="G1000" s="1">
        <v>1</v>
      </c>
      <c r="H1000" s="1">
        <v>0</v>
      </c>
      <c r="I1000" s="2" t="s">
        <v>1</v>
      </c>
      <c r="J1000" s="1">
        <v>1</v>
      </c>
      <c r="K1000" s="2" t="s">
        <v>2148</v>
      </c>
      <c r="L1000" s="1">
        <v>0</v>
      </c>
      <c r="M1000" s="1">
        <v>0</v>
      </c>
      <c r="N1000" s="1">
        <v>0</v>
      </c>
    </row>
    <row r="1001" spans="1:14">
      <c r="A1001" s="1">
        <v>237</v>
      </c>
      <c r="B1001" s="1">
        <v>576239</v>
      </c>
      <c r="C1001" s="1" t="str">
        <f ca="1">VLOOKUP(B1001,'Fichier FI (en entrée)'!B:E,3)</f>
        <v>KMFUXEHWKC</v>
      </c>
      <c r="D1001" s="2" t="str">
        <f ca="1">VLOOKUP(B1001,'Fichier FI (en entrée)'!B:E,4)</f>
        <v>Lfvnvexxzapzz</v>
      </c>
      <c r="E1001" s="2" t="s">
        <v>31</v>
      </c>
      <c r="F1001" s="2" t="s">
        <v>3</v>
      </c>
      <c r="G1001" s="1">
        <v>1</v>
      </c>
      <c r="H1001" s="1">
        <v>0</v>
      </c>
      <c r="I1001" s="2" t="s">
        <v>1</v>
      </c>
      <c r="J1001" s="1">
        <v>1</v>
      </c>
      <c r="K1001" s="2" t="s">
        <v>2148</v>
      </c>
      <c r="L1001" s="1">
        <v>0</v>
      </c>
      <c r="M1001" s="1">
        <v>0</v>
      </c>
      <c r="N1001" s="1">
        <v>0</v>
      </c>
    </row>
    <row r="1002" spans="1:14">
      <c r="A1002" s="1">
        <v>237</v>
      </c>
      <c r="B1002" s="1">
        <v>576249</v>
      </c>
      <c r="C1002" s="1" t="str">
        <f ca="1">VLOOKUP(B1002,'Fichier FI (en entrée)'!B:E,3)</f>
        <v>TEZHWJXGWX</v>
      </c>
      <c r="D1002" s="2" t="str">
        <f ca="1">VLOOKUP(B1002,'Fichier FI (en entrée)'!B:E,4)</f>
        <v>Rsbgsukswfkdw</v>
      </c>
      <c r="E1002" s="2" t="s">
        <v>20</v>
      </c>
      <c r="F1002" s="2" t="s">
        <v>3</v>
      </c>
      <c r="G1002" s="1">
        <v>1</v>
      </c>
      <c r="H1002" s="1">
        <v>0</v>
      </c>
      <c r="I1002" s="2" t="s">
        <v>1</v>
      </c>
      <c r="J1002" s="1">
        <v>1</v>
      </c>
      <c r="K1002" s="2" t="s">
        <v>2148</v>
      </c>
      <c r="L1002" s="1">
        <v>0</v>
      </c>
      <c r="M1002" s="1">
        <v>0</v>
      </c>
      <c r="N1002" s="1">
        <v>0</v>
      </c>
    </row>
    <row r="1003" spans="1:14">
      <c r="A1003" s="1">
        <v>237</v>
      </c>
      <c r="B1003" s="1">
        <v>576256</v>
      </c>
      <c r="C1003" s="1" t="str">
        <f ca="1">VLOOKUP(B1003,'Fichier FI (en entrée)'!B:E,3)</f>
        <v>CTHPACCDND</v>
      </c>
      <c r="D1003" s="2" t="str">
        <f ca="1">VLOOKUP(B1003,'Fichier FI (en entrée)'!B:E,4)</f>
        <v>Ltdbftioofnzi</v>
      </c>
      <c r="E1003" s="2" t="s">
        <v>20</v>
      </c>
      <c r="F1003" s="2" t="s">
        <v>3</v>
      </c>
      <c r="G1003" s="1">
        <v>1</v>
      </c>
      <c r="H1003" s="1">
        <v>0</v>
      </c>
      <c r="I1003" s="2" t="s">
        <v>1</v>
      </c>
      <c r="J1003" s="1">
        <v>1</v>
      </c>
      <c r="K1003" s="2" t="s">
        <v>2148</v>
      </c>
      <c r="L1003" s="1">
        <v>0</v>
      </c>
      <c r="M1003" s="1">
        <v>0</v>
      </c>
      <c r="N1003" s="1">
        <v>0</v>
      </c>
    </row>
    <row r="1004" spans="1:14">
      <c r="A1004" s="1">
        <v>237</v>
      </c>
      <c r="B1004" s="1">
        <v>576264</v>
      </c>
      <c r="C1004" s="1" t="str">
        <f ca="1">VLOOKUP(B1004,'Fichier FI (en entrée)'!B:E,3)</f>
        <v>FKFPJXXCOC</v>
      </c>
      <c r="D1004" s="2" t="str">
        <f ca="1">VLOOKUP(B1004,'Fichier FI (en entrée)'!B:E,4)</f>
        <v>Diwuspzvbpxvb</v>
      </c>
      <c r="E1004" s="2" t="s">
        <v>14</v>
      </c>
      <c r="F1004" s="2" t="s">
        <v>3</v>
      </c>
      <c r="G1004" s="1">
        <v>1</v>
      </c>
      <c r="H1004" s="1">
        <v>0</v>
      </c>
      <c r="I1004" s="2" t="s">
        <v>1</v>
      </c>
      <c r="J1004" s="1">
        <v>1</v>
      </c>
      <c r="K1004" s="2" t="s">
        <v>2148</v>
      </c>
      <c r="L1004" s="1">
        <v>0</v>
      </c>
      <c r="M1004" s="1">
        <v>0</v>
      </c>
      <c r="N1004" s="1">
        <v>0</v>
      </c>
    </row>
    <row r="1005" spans="1:14">
      <c r="A1005" s="1">
        <v>237</v>
      </c>
      <c r="B1005" s="1">
        <v>576269</v>
      </c>
      <c r="C1005" s="1" t="str">
        <f ca="1">VLOOKUP(B1005,'Fichier FI (en entrée)'!B:E,3)</f>
        <v>UEONIYYBHF</v>
      </c>
      <c r="D1005" s="2" t="str">
        <f ca="1">VLOOKUP(B1005,'Fichier FI (en entrée)'!B:E,4)</f>
        <v>Khylutrqzwkkw</v>
      </c>
      <c r="E1005" s="2" t="s">
        <v>26</v>
      </c>
      <c r="F1005" s="2" t="s">
        <v>3</v>
      </c>
      <c r="G1005" s="1">
        <v>1</v>
      </c>
      <c r="H1005" s="1">
        <v>0</v>
      </c>
      <c r="I1005" s="2" t="s">
        <v>1</v>
      </c>
      <c r="J1005" s="1">
        <v>1</v>
      </c>
      <c r="K1005" s="2" t="s">
        <v>2148</v>
      </c>
      <c r="L1005" s="1">
        <v>0</v>
      </c>
      <c r="M1005" s="1">
        <v>0</v>
      </c>
      <c r="N1005" s="1">
        <v>0</v>
      </c>
    </row>
    <row r="1006" spans="1:14">
      <c r="A1006" s="1">
        <v>237</v>
      </c>
      <c r="B1006" s="1">
        <v>576272</v>
      </c>
      <c r="C1006" s="1" t="str">
        <f ca="1">VLOOKUP(B1006,'Fichier FI (en entrée)'!B:E,3)</f>
        <v>HPXCINQQFW</v>
      </c>
      <c r="D1006" s="2" t="str">
        <f ca="1">VLOOKUP(B1006,'Fichier FI (en entrée)'!B:E,4)</f>
        <v>Cvrborkcovpwf</v>
      </c>
      <c r="E1006" s="2" t="s">
        <v>20</v>
      </c>
      <c r="F1006" s="2" t="s">
        <v>3</v>
      </c>
      <c r="G1006" s="1">
        <v>1</v>
      </c>
      <c r="H1006" s="1">
        <v>0</v>
      </c>
      <c r="I1006" s="2" t="s">
        <v>1</v>
      </c>
      <c r="J1006" s="1">
        <v>1</v>
      </c>
      <c r="K1006" s="2" t="s">
        <v>2148</v>
      </c>
      <c r="L1006" s="1">
        <v>0</v>
      </c>
      <c r="M1006" s="1">
        <v>0</v>
      </c>
      <c r="N1006" s="1">
        <v>0</v>
      </c>
    </row>
    <row r="1007" spans="1:14">
      <c r="A1007" s="1">
        <v>237</v>
      </c>
      <c r="B1007" s="1">
        <v>576284</v>
      </c>
      <c r="C1007" s="1" t="str">
        <f ca="1">VLOOKUP(B1007,'Fichier FI (en entrée)'!B:E,3)</f>
        <v>KGQFZUSLJX</v>
      </c>
      <c r="D1007" s="2" t="str">
        <f ca="1">VLOOKUP(B1007,'Fichier FI (en entrée)'!B:E,4)</f>
        <v>Xookekqvzxozu</v>
      </c>
      <c r="E1007" s="2" t="s">
        <v>20</v>
      </c>
      <c r="F1007" s="2" t="s">
        <v>3</v>
      </c>
      <c r="G1007" s="1">
        <v>1</v>
      </c>
      <c r="H1007" s="1">
        <v>0</v>
      </c>
      <c r="I1007" s="2" t="s">
        <v>1</v>
      </c>
      <c r="J1007" s="1">
        <v>1</v>
      </c>
      <c r="K1007" s="2" t="s">
        <v>2148</v>
      </c>
      <c r="L1007" s="1">
        <v>0</v>
      </c>
      <c r="M1007" s="1">
        <v>0</v>
      </c>
      <c r="N1007" s="1">
        <v>0</v>
      </c>
    </row>
    <row r="1008" spans="1:14">
      <c r="A1008" s="1">
        <v>237</v>
      </c>
      <c r="B1008" s="1">
        <v>576301</v>
      </c>
      <c r="C1008" s="1" t="str">
        <f ca="1">VLOOKUP(B1008,'Fichier FI (en entrée)'!B:E,3)</f>
        <v>JTOJBVYFMX</v>
      </c>
      <c r="D1008" s="2" t="str">
        <f ca="1">VLOOKUP(B1008,'Fichier FI (en entrée)'!B:E,4)</f>
        <v>Folrqzzgemjve</v>
      </c>
      <c r="E1008" s="2" t="s">
        <v>32</v>
      </c>
      <c r="F1008" s="2" t="s">
        <v>3</v>
      </c>
      <c r="G1008" s="1">
        <v>1</v>
      </c>
      <c r="H1008" s="1">
        <v>0</v>
      </c>
      <c r="I1008" s="2" t="s">
        <v>1</v>
      </c>
      <c r="J1008" s="1">
        <v>1</v>
      </c>
      <c r="K1008" s="2" t="s">
        <v>2148</v>
      </c>
      <c r="L1008" s="1">
        <v>0</v>
      </c>
      <c r="M1008" s="1">
        <v>0</v>
      </c>
      <c r="N1008" s="1">
        <v>0</v>
      </c>
    </row>
    <row r="1009" spans="1:14">
      <c r="A1009" s="1">
        <v>237</v>
      </c>
      <c r="B1009" s="1">
        <v>576353</v>
      </c>
      <c r="C1009" s="1" t="str">
        <f ca="1">VLOOKUP(B1009,'Fichier FI (en entrée)'!B:E,3)</f>
        <v>JCETXARTVD</v>
      </c>
      <c r="D1009" s="2" t="str">
        <f ca="1">VLOOKUP(B1009,'Fichier FI (en entrée)'!B:E,4)</f>
        <v>Mfeqpukllfusb</v>
      </c>
      <c r="E1009" s="2" t="s">
        <v>20</v>
      </c>
      <c r="F1009" s="2" t="s">
        <v>3</v>
      </c>
      <c r="G1009" s="1">
        <v>1</v>
      </c>
      <c r="H1009" s="1">
        <v>0</v>
      </c>
      <c r="I1009" s="2" t="s">
        <v>1</v>
      </c>
      <c r="J1009" s="1">
        <v>1</v>
      </c>
      <c r="K1009" s="2" t="s">
        <v>2148</v>
      </c>
      <c r="L1009" s="1">
        <v>0</v>
      </c>
      <c r="M1009" s="1">
        <v>0</v>
      </c>
      <c r="N1009" s="1">
        <v>0</v>
      </c>
    </row>
    <row r="1010" spans="1:14">
      <c r="A1010" s="1">
        <v>237</v>
      </c>
      <c r="B1010" s="1">
        <v>576355</v>
      </c>
      <c r="C1010" s="1" t="str">
        <f ca="1">VLOOKUP(B1010,'Fichier FI (en entrée)'!B:E,3)</f>
        <v>UYGYZJADLL</v>
      </c>
      <c r="D1010" s="2" t="str">
        <f ca="1">VLOOKUP(B1010,'Fichier FI (en entrée)'!B:E,4)</f>
        <v>Lagthpaczfomi</v>
      </c>
      <c r="E1010" s="2" t="s">
        <v>76</v>
      </c>
      <c r="F1010" s="2" t="s">
        <v>3</v>
      </c>
      <c r="G1010" s="1">
        <v>1</v>
      </c>
      <c r="H1010" s="1">
        <v>0</v>
      </c>
      <c r="I1010" s="2" t="s">
        <v>1</v>
      </c>
      <c r="J1010" s="1">
        <v>1</v>
      </c>
      <c r="K1010" s="2" t="s">
        <v>2148</v>
      </c>
      <c r="L1010" s="1">
        <v>0</v>
      </c>
      <c r="M1010" s="1">
        <v>0</v>
      </c>
      <c r="N1010" s="1">
        <v>0</v>
      </c>
    </row>
    <row r="1011" spans="1:14">
      <c r="A1011" s="1">
        <v>237</v>
      </c>
      <c r="B1011" s="1">
        <v>576364</v>
      </c>
      <c r="C1011" s="1" t="str">
        <f ca="1">VLOOKUP(B1011,'Fichier FI (en entrée)'!B:E,3)</f>
        <v>WZQZFHTKQM</v>
      </c>
      <c r="D1011" s="2" t="str">
        <f ca="1">VLOOKUP(B1011,'Fichier FI (en entrée)'!B:E,4)</f>
        <v>Sxzjitkufevhc</v>
      </c>
      <c r="E1011" s="2" t="s">
        <v>20</v>
      </c>
      <c r="F1011" s="2" t="s">
        <v>3</v>
      </c>
      <c r="G1011" s="1">
        <v>1</v>
      </c>
      <c r="H1011" s="1">
        <v>0</v>
      </c>
      <c r="I1011" s="2" t="s">
        <v>1</v>
      </c>
      <c r="J1011" s="1">
        <v>1</v>
      </c>
      <c r="K1011" s="2" t="s">
        <v>2148</v>
      </c>
      <c r="L1011" s="1">
        <v>0</v>
      </c>
      <c r="M1011" s="1">
        <v>0</v>
      </c>
      <c r="N1011" s="1">
        <v>0</v>
      </c>
    </row>
    <row r="1012" spans="1:14">
      <c r="A1012" s="1">
        <v>237</v>
      </c>
      <c r="B1012" s="1">
        <v>576365</v>
      </c>
      <c r="C1012" s="1" t="str">
        <f ca="1">VLOOKUP(B1012,'Fichier FI (en entrée)'!B:E,3)</f>
        <v>ARQOEGAYTC</v>
      </c>
      <c r="D1012" s="2" t="str">
        <f ca="1">VLOOKUP(B1012,'Fichier FI (en entrée)'!B:E,4)</f>
        <v>Cjrkaefjpiguw</v>
      </c>
      <c r="E1012" s="2" t="s">
        <v>20</v>
      </c>
      <c r="F1012" s="2" t="s">
        <v>3</v>
      </c>
      <c r="G1012" s="1">
        <v>1</v>
      </c>
      <c r="H1012" s="1">
        <v>0</v>
      </c>
      <c r="I1012" s="2" t="s">
        <v>1</v>
      </c>
      <c r="J1012" s="1">
        <v>1</v>
      </c>
      <c r="K1012" s="2" t="s">
        <v>2148</v>
      </c>
      <c r="L1012" s="1">
        <v>0</v>
      </c>
      <c r="M1012" s="1">
        <v>0</v>
      </c>
      <c r="N1012" s="1">
        <v>0</v>
      </c>
    </row>
    <row r="1013" spans="1:14">
      <c r="A1013" s="1">
        <v>237</v>
      </c>
      <c r="B1013" s="1">
        <v>576367</v>
      </c>
      <c r="C1013" s="1" t="str">
        <f ca="1">VLOOKUP(B1013,'Fichier FI (en entrée)'!B:E,3)</f>
        <v>XIXPRDRIJZ</v>
      </c>
      <c r="D1013" s="2" t="str">
        <f ca="1">VLOOKUP(B1013,'Fichier FI (en entrée)'!B:E,4)</f>
        <v>Rzgmhvuqxuvqd</v>
      </c>
      <c r="E1013" s="2" t="s">
        <v>20</v>
      </c>
      <c r="F1013" s="2" t="s">
        <v>3</v>
      </c>
      <c r="G1013" s="1">
        <v>1</v>
      </c>
      <c r="H1013" s="1">
        <v>0</v>
      </c>
      <c r="I1013" s="2" t="s">
        <v>1</v>
      </c>
      <c r="J1013" s="1">
        <v>1</v>
      </c>
      <c r="K1013" s="2" t="s">
        <v>2148</v>
      </c>
      <c r="L1013" s="1">
        <v>0</v>
      </c>
      <c r="M1013" s="1">
        <v>0</v>
      </c>
      <c r="N1013" s="1">
        <v>0</v>
      </c>
    </row>
    <row r="1014" spans="1:14">
      <c r="A1014" s="1">
        <v>237</v>
      </c>
      <c r="B1014" s="1">
        <v>576386</v>
      </c>
      <c r="C1014" s="1" t="str">
        <f ca="1">VLOOKUP(B1014,'Fichier FI (en entrée)'!B:E,3)</f>
        <v>DDWCRTOKPW</v>
      </c>
      <c r="D1014" s="2" t="str">
        <f ca="1">VLOOKUP(B1014,'Fichier FI (en entrée)'!B:E,4)</f>
        <v>Qzfrrasoeiibm</v>
      </c>
      <c r="E1014" s="2" t="s">
        <v>20</v>
      </c>
      <c r="F1014" s="2" t="s">
        <v>3</v>
      </c>
      <c r="G1014" s="1">
        <v>1</v>
      </c>
      <c r="H1014" s="1">
        <v>0</v>
      </c>
      <c r="I1014" s="2" t="s">
        <v>1</v>
      </c>
      <c r="J1014" s="1">
        <v>1</v>
      </c>
      <c r="K1014" s="2" t="s">
        <v>2148</v>
      </c>
      <c r="L1014" s="1">
        <v>0</v>
      </c>
      <c r="M1014" s="1">
        <v>0</v>
      </c>
      <c r="N1014" s="1">
        <v>0</v>
      </c>
    </row>
    <row r="1015" spans="1:14">
      <c r="A1015" s="1">
        <v>237</v>
      </c>
      <c r="B1015" s="1">
        <v>576392</v>
      </c>
      <c r="C1015" s="1" t="str">
        <f ca="1">VLOOKUP(B1015,'Fichier FI (en entrée)'!B:E,3)</f>
        <v>JTCHUMJVWA</v>
      </c>
      <c r="D1015" s="2" t="str">
        <f ca="1">VLOOKUP(B1015,'Fichier FI (en entrée)'!B:E,4)</f>
        <v>Ogypkudknczqb</v>
      </c>
      <c r="E1015" s="2" t="s">
        <v>28</v>
      </c>
      <c r="F1015" s="2" t="s">
        <v>3</v>
      </c>
      <c r="G1015" s="1">
        <v>1</v>
      </c>
      <c r="H1015" s="1">
        <v>0</v>
      </c>
      <c r="I1015" s="2" t="s">
        <v>1</v>
      </c>
      <c r="J1015" s="1">
        <v>1</v>
      </c>
      <c r="K1015" s="2" t="s">
        <v>2148</v>
      </c>
      <c r="L1015" s="1">
        <v>0</v>
      </c>
      <c r="M1015" s="1">
        <v>0</v>
      </c>
      <c r="N1015" s="1">
        <v>0</v>
      </c>
    </row>
    <row r="1016" spans="1:14">
      <c r="A1016" s="1">
        <v>237</v>
      </c>
      <c r="B1016" s="1">
        <v>576402</v>
      </c>
      <c r="C1016" s="1" t="str">
        <f ca="1">VLOOKUP(B1016,'Fichier FI (en entrée)'!B:E,3)</f>
        <v>AGNSASNYKY</v>
      </c>
      <c r="D1016" s="2" t="str">
        <f ca="1">VLOOKUP(B1016,'Fichier FI (en entrée)'!B:E,4)</f>
        <v>Proisajmdbshb</v>
      </c>
      <c r="E1016" s="2" t="s">
        <v>28</v>
      </c>
      <c r="F1016" s="2" t="s">
        <v>3</v>
      </c>
      <c r="G1016" s="1">
        <v>1</v>
      </c>
      <c r="H1016" s="1">
        <v>0</v>
      </c>
      <c r="I1016" s="2" t="s">
        <v>1</v>
      </c>
      <c r="J1016" s="1">
        <v>1</v>
      </c>
      <c r="K1016" s="2" t="s">
        <v>2148</v>
      </c>
      <c r="L1016" s="1">
        <v>0</v>
      </c>
      <c r="M1016" s="1">
        <v>0</v>
      </c>
      <c r="N1016" s="1">
        <v>0</v>
      </c>
    </row>
    <row r="1017" spans="1:14">
      <c r="A1017" s="1">
        <v>237</v>
      </c>
      <c r="B1017" s="1">
        <v>576407</v>
      </c>
      <c r="C1017" s="1" t="str">
        <f ca="1">VLOOKUP(B1017,'Fichier FI (en entrée)'!B:E,3)</f>
        <v>QQOEOOCFKQ</v>
      </c>
      <c r="D1017" s="2" t="str">
        <f ca="1">VLOOKUP(B1017,'Fichier FI (en entrée)'!B:E,4)</f>
        <v>Qwmbcnaqxterv</v>
      </c>
      <c r="E1017" s="2" t="s">
        <v>20</v>
      </c>
      <c r="F1017" s="2" t="s">
        <v>3</v>
      </c>
      <c r="G1017" s="1">
        <v>1</v>
      </c>
      <c r="H1017" s="1">
        <v>0</v>
      </c>
      <c r="I1017" s="2" t="s">
        <v>1</v>
      </c>
      <c r="J1017" s="1">
        <v>1</v>
      </c>
      <c r="K1017" s="2" t="s">
        <v>2148</v>
      </c>
      <c r="L1017" s="1">
        <v>0</v>
      </c>
      <c r="M1017" s="1">
        <v>0</v>
      </c>
      <c r="N1017" s="1">
        <v>0</v>
      </c>
    </row>
    <row r="1018" spans="1:14">
      <c r="A1018" s="1">
        <v>237</v>
      </c>
      <c r="B1018" s="1">
        <v>576414</v>
      </c>
      <c r="C1018" s="1" t="str">
        <f ca="1">VLOOKUP(B1018,'Fichier FI (en entrée)'!B:E,3)</f>
        <v>XYESARZCGC</v>
      </c>
      <c r="D1018" s="2" t="str">
        <f ca="1">VLOOKUP(B1018,'Fichier FI (en entrée)'!B:E,4)</f>
        <v>Ywkcwpvqfaaxx</v>
      </c>
      <c r="E1018" s="2" t="s">
        <v>28</v>
      </c>
      <c r="F1018" s="2" t="s">
        <v>3</v>
      </c>
      <c r="G1018" s="1">
        <v>1</v>
      </c>
      <c r="H1018" s="1">
        <v>0</v>
      </c>
      <c r="I1018" s="2" t="s">
        <v>1</v>
      </c>
      <c r="J1018" s="1">
        <v>1</v>
      </c>
      <c r="K1018" s="2" t="s">
        <v>2148</v>
      </c>
      <c r="L1018" s="1">
        <v>0</v>
      </c>
      <c r="M1018" s="1">
        <v>0</v>
      </c>
      <c r="N1018" s="1">
        <v>0</v>
      </c>
    </row>
    <row r="1019" spans="1:14">
      <c r="A1019" s="1">
        <v>237</v>
      </c>
      <c r="B1019" s="1">
        <v>576427</v>
      </c>
      <c r="C1019" s="1" t="str">
        <f ca="1">VLOOKUP(B1019,'Fichier FI (en entrée)'!B:E,3)</f>
        <v>MQAWZUJGEL</v>
      </c>
      <c r="D1019" s="2" t="str">
        <f ca="1">VLOOKUP(B1019,'Fichier FI (en entrée)'!B:E,4)</f>
        <v>Tochguoympeni</v>
      </c>
      <c r="E1019" s="2" t="s">
        <v>20</v>
      </c>
      <c r="F1019" s="2" t="s">
        <v>3</v>
      </c>
      <c r="G1019" s="1">
        <v>1</v>
      </c>
      <c r="H1019" s="1">
        <v>0</v>
      </c>
      <c r="I1019" s="2" t="s">
        <v>1</v>
      </c>
      <c r="J1019" s="1">
        <v>1</v>
      </c>
      <c r="K1019" s="2" t="s">
        <v>2148</v>
      </c>
      <c r="L1019" s="1">
        <v>0</v>
      </c>
      <c r="M1019" s="1">
        <v>0</v>
      </c>
      <c r="N1019" s="1">
        <v>0</v>
      </c>
    </row>
    <row r="1020" spans="1:14">
      <c r="A1020" s="1">
        <v>237</v>
      </c>
      <c r="B1020" s="1">
        <v>576432</v>
      </c>
      <c r="C1020" s="1" t="str">
        <f ca="1">VLOOKUP(B1020,'Fichier FI (en entrée)'!B:E,3)</f>
        <v>MWNMRMKPQI</v>
      </c>
      <c r="D1020" s="2" t="str">
        <f ca="1">VLOOKUP(B1020,'Fichier FI (en entrée)'!B:E,4)</f>
        <v>Abxiraazgekeu</v>
      </c>
      <c r="E1020" s="2" t="s">
        <v>20</v>
      </c>
      <c r="F1020" s="2" t="s">
        <v>3</v>
      </c>
      <c r="G1020" s="1">
        <v>1</v>
      </c>
      <c r="H1020" s="1">
        <v>0</v>
      </c>
      <c r="I1020" s="2" t="s">
        <v>1</v>
      </c>
      <c r="J1020" s="1">
        <v>1</v>
      </c>
      <c r="K1020" s="2" t="s">
        <v>2148</v>
      </c>
      <c r="L1020" s="1">
        <v>0</v>
      </c>
      <c r="M1020" s="1">
        <v>0</v>
      </c>
      <c r="N1020" s="1">
        <v>0</v>
      </c>
    </row>
    <row r="1021" spans="1:14">
      <c r="A1021" s="1">
        <v>237</v>
      </c>
      <c r="B1021" s="1">
        <v>576433</v>
      </c>
      <c r="C1021" s="1" t="str">
        <f ca="1">VLOOKUP(B1021,'Fichier FI (en entrée)'!B:E,3)</f>
        <v>XNKQWORNEK</v>
      </c>
      <c r="D1021" s="2" t="str">
        <f ca="1">VLOOKUP(B1021,'Fichier FI (en entrée)'!B:E,4)</f>
        <v>Yngzuclkimqin</v>
      </c>
      <c r="E1021" s="2" t="s">
        <v>28</v>
      </c>
      <c r="F1021" s="2" t="s">
        <v>3</v>
      </c>
      <c r="G1021" s="1">
        <v>1</v>
      </c>
      <c r="H1021" s="1">
        <v>0</v>
      </c>
      <c r="I1021" s="2" t="s">
        <v>1</v>
      </c>
      <c r="J1021" s="1">
        <v>1</v>
      </c>
      <c r="K1021" s="2" t="s">
        <v>2148</v>
      </c>
      <c r="L1021" s="1">
        <v>0</v>
      </c>
      <c r="M1021" s="1">
        <v>0</v>
      </c>
      <c r="N1021" s="1">
        <v>0</v>
      </c>
    </row>
    <row r="1022" spans="1:14">
      <c r="A1022" s="1">
        <v>237</v>
      </c>
      <c r="B1022" s="1">
        <v>576438</v>
      </c>
      <c r="C1022" s="1" t="str">
        <f ca="1">VLOOKUP(B1022,'Fichier FI (en entrée)'!B:E,3)</f>
        <v>BEUSRMQUBE</v>
      </c>
      <c r="D1022" s="2" t="str">
        <f ca="1">VLOOKUP(B1022,'Fichier FI (en entrée)'!B:E,4)</f>
        <v>Prkzmqoutmmlr</v>
      </c>
      <c r="E1022" s="2" t="s">
        <v>20</v>
      </c>
      <c r="F1022" s="2" t="s">
        <v>3</v>
      </c>
      <c r="G1022" s="1">
        <v>1</v>
      </c>
      <c r="H1022" s="1">
        <v>0</v>
      </c>
      <c r="I1022" s="2" t="s">
        <v>1</v>
      </c>
      <c r="J1022" s="1">
        <v>1</v>
      </c>
      <c r="K1022" s="2" t="s">
        <v>2148</v>
      </c>
      <c r="L1022" s="1">
        <v>0</v>
      </c>
      <c r="M1022" s="1">
        <v>0</v>
      </c>
      <c r="N1022" s="1">
        <v>0</v>
      </c>
    </row>
    <row r="1023" spans="1:14">
      <c r="A1023" s="1">
        <v>237</v>
      </c>
      <c r="B1023" s="1">
        <v>576454</v>
      </c>
      <c r="C1023" s="1" t="str">
        <f ca="1">VLOOKUP(B1023,'Fichier FI (en entrée)'!B:E,3)</f>
        <v>CAGHVSAUGC</v>
      </c>
      <c r="D1023" s="2" t="str">
        <f ca="1">VLOOKUP(B1023,'Fichier FI (en entrée)'!B:E,4)</f>
        <v>Fxcsurrwiagwd</v>
      </c>
      <c r="E1023" s="2" t="s">
        <v>15</v>
      </c>
      <c r="F1023" s="2" t="s">
        <v>3</v>
      </c>
      <c r="G1023" s="1">
        <v>1</v>
      </c>
      <c r="H1023" s="1">
        <v>0</v>
      </c>
      <c r="I1023" s="2" t="s">
        <v>1</v>
      </c>
      <c r="J1023" s="1">
        <v>1</v>
      </c>
      <c r="K1023" s="2" t="s">
        <v>2148</v>
      </c>
      <c r="L1023" s="1">
        <v>0</v>
      </c>
      <c r="M1023" s="1">
        <v>0</v>
      </c>
      <c r="N1023" s="1">
        <v>0</v>
      </c>
    </row>
    <row r="1024" spans="1:14">
      <c r="A1024" s="1">
        <v>237</v>
      </c>
      <c r="B1024" s="1">
        <v>578239</v>
      </c>
      <c r="C1024" s="1" t="str">
        <f ca="1">VLOOKUP(B1024,'Fichier FI (en entrée)'!B:E,3)</f>
        <v>QILWKZAWZN</v>
      </c>
      <c r="D1024" s="2" t="str">
        <f ca="1">VLOOKUP(B1024,'Fichier FI (en entrée)'!B:E,4)</f>
        <v>Jidjtlzokuoaf</v>
      </c>
      <c r="E1024" s="2" t="s">
        <v>28</v>
      </c>
      <c r="F1024" s="2" t="s">
        <v>3</v>
      </c>
      <c r="G1024" s="1">
        <v>1</v>
      </c>
      <c r="H1024" s="1">
        <v>0</v>
      </c>
      <c r="I1024" s="2" t="s">
        <v>1</v>
      </c>
      <c r="J1024" s="1">
        <v>1</v>
      </c>
      <c r="K1024" s="2" t="s">
        <v>2148</v>
      </c>
      <c r="L1024" s="1">
        <v>0</v>
      </c>
      <c r="M1024" s="1">
        <v>0</v>
      </c>
      <c r="N1024" s="1">
        <v>0</v>
      </c>
    </row>
    <row r="1025" spans="1:14">
      <c r="A1025" s="1">
        <v>237</v>
      </c>
      <c r="B1025" s="1">
        <v>578406</v>
      </c>
      <c r="C1025" s="1" t="str">
        <f ca="1">VLOOKUP(B1025,'Fichier FI (en entrée)'!B:E,3)</f>
        <v>WPIQSRRMUW</v>
      </c>
      <c r="D1025" s="2" t="str">
        <f ca="1">VLOOKUP(B1025,'Fichier FI (en entrée)'!B:E,4)</f>
        <v>Qovdbfucnzvpb</v>
      </c>
      <c r="E1025" s="2" t="s">
        <v>28</v>
      </c>
      <c r="F1025" s="2" t="s">
        <v>3</v>
      </c>
      <c r="G1025" s="1">
        <v>1</v>
      </c>
      <c r="H1025" s="1">
        <v>0</v>
      </c>
      <c r="I1025" s="2" t="s">
        <v>1</v>
      </c>
      <c r="J1025" s="1">
        <v>1</v>
      </c>
      <c r="K1025" s="2" t="s">
        <v>2148</v>
      </c>
      <c r="L1025" s="1">
        <v>0</v>
      </c>
      <c r="M1025" s="1">
        <v>0</v>
      </c>
      <c r="N1025" s="1">
        <v>0</v>
      </c>
    </row>
    <row r="1026" spans="1:14">
      <c r="A1026" s="1">
        <v>237</v>
      </c>
      <c r="B1026" s="1">
        <v>579179</v>
      </c>
      <c r="C1026" s="1" t="str">
        <f ca="1">VLOOKUP(B1026,'Fichier FI (en entrée)'!B:E,3)</f>
        <v>MFIWVUDZZV</v>
      </c>
      <c r="D1026" s="2" t="str">
        <f ca="1">VLOOKUP(B1026,'Fichier FI (en entrée)'!B:E,4)</f>
        <v>Celvzdxcobgph</v>
      </c>
      <c r="E1026" s="2" t="s">
        <v>14</v>
      </c>
      <c r="F1026" s="2" t="s">
        <v>3</v>
      </c>
      <c r="G1026" s="1">
        <v>1</v>
      </c>
      <c r="H1026" s="1">
        <v>0</v>
      </c>
      <c r="I1026" s="2" t="s">
        <v>1</v>
      </c>
      <c r="J1026" s="1">
        <v>1</v>
      </c>
      <c r="K1026" s="2" t="s">
        <v>2148</v>
      </c>
      <c r="L1026" s="1">
        <v>0</v>
      </c>
      <c r="M1026" s="1">
        <v>0</v>
      </c>
      <c r="N1026" s="1">
        <v>0</v>
      </c>
    </row>
    <row r="1027" spans="1:14">
      <c r="A1027" s="1">
        <v>237</v>
      </c>
      <c r="B1027" s="1">
        <v>579271</v>
      </c>
      <c r="C1027" s="1" t="str">
        <f ca="1">VLOOKUP(B1027,'Fichier FI (en entrée)'!B:E,3)</f>
        <v>YXPSHRHSXG</v>
      </c>
      <c r="D1027" s="2" t="str">
        <f ca="1">VLOOKUP(B1027,'Fichier FI (en entrée)'!B:E,4)</f>
        <v>Cqlicvvycpgkj</v>
      </c>
      <c r="E1027" s="2" t="s">
        <v>14</v>
      </c>
      <c r="F1027" s="2" t="s">
        <v>3</v>
      </c>
      <c r="G1027" s="1">
        <v>1</v>
      </c>
      <c r="H1027" s="1">
        <v>0</v>
      </c>
      <c r="I1027" s="2" t="s">
        <v>1</v>
      </c>
      <c r="J1027" s="1">
        <v>1</v>
      </c>
      <c r="K1027" s="2" t="s">
        <v>2148</v>
      </c>
      <c r="L1027" s="1">
        <v>0</v>
      </c>
      <c r="M1027" s="1">
        <v>0</v>
      </c>
      <c r="N1027" s="1">
        <v>0</v>
      </c>
    </row>
    <row r="1028" spans="1:14">
      <c r="A1028" s="1">
        <v>237</v>
      </c>
      <c r="B1028" s="1">
        <v>579273</v>
      </c>
      <c r="C1028" s="1" t="str">
        <f ca="1">VLOOKUP(B1028,'Fichier FI (en entrée)'!B:E,3)</f>
        <v>MYQACPVVPR</v>
      </c>
      <c r="D1028" s="2" t="str">
        <f ca="1">VLOOKUP(B1028,'Fichier FI (en entrée)'!B:E,4)</f>
        <v>Puspgzjklgebb</v>
      </c>
      <c r="E1028" s="2" t="s">
        <v>27</v>
      </c>
      <c r="F1028" s="2" t="s">
        <v>3</v>
      </c>
      <c r="G1028" s="1">
        <v>1</v>
      </c>
      <c r="H1028" s="1">
        <v>0</v>
      </c>
      <c r="I1028" s="2" t="s">
        <v>1</v>
      </c>
      <c r="J1028" s="1">
        <v>1</v>
      </c>
      <c r="K1028" s="2" t="s">
        <v>2148</v>
      </c>
      <c r="L1028" s="1">
        <v>0</v>
      </c>
      <c r="M1028" s="1">
        <v>0</v>
      </c>
      <c r="N1028" s="1">
        <v>0</v>
      </c>
    </row>
    <row r="1029" spans="1:14">
      <c r="A1029" s="1">
        <v>237</v>
      </c>
      <c r="B1029" s="1">
        <v>579291</v>
      </c>
      <c r="C1029" s="1" t="str">
        <f ca="1">VLOOKUP(B1029,'Fichier FI (en entrée)'!B:E,3)</f>
        <v>EEUPJGYWNI</v>
      </c>
      <c r="D1029" s="2" t="str">
        <f ca="1">VLOOKUP(B1029,'Fichier FI (en entrée)'!B:E,4)</f>
        <v>Mqpxregtnxrxi</v>
      </c>
      <c r="E1029" s="2" t="s">
        <v>14</v>
      </c>
      <c r="F1029" s="2" t="s">
        <v>3</v>
      </c>
      <c r="G1029" s="1">
        <v>1</v>
      </c>
      <c r="H1029" s="1">
        <v>0</v>
      </c>
      <c r="I1029" s="2" t="s">
        <v>1</v>
      </c>
      <c r="J1029" s="1">
        <v>1</v>
      </c>
      <c r="K1029" s="2" t="s">
        <v>2148</v>
      </c>
      <c r="L1029" s="1">
        <v>0</v>
      </c>
      <c r="M1029" s="1">
        <v>0</v>
      </c>
      <c r="N1029" s="1">
        <v>0</v>
      </c>
    </row>
    <row r="1030" spans="1:14">
      <c r="A1030" s="1">
        <v>237</v>
      </c>
      <c r="B1030" s="1">
        <v>579293</v>
      </c>
      <c r="C1030" s="1" t="str">
        <f ca="1">VLOOKUP(B1030,'Fichier FI (en entrée)'!B:E,3)</f>
        <v>QEJSHRIYCA</v>
      </c>
      <c r="D1030" s="2" t="str">
        <f ca="1">VLOOKUP(B1030,'Fichier FI (en entrée)'!B:E,4)</f>
        <v>Jtoxwxuxmvdzm</v>
      </c>
      <c r="E1030" s="2" t="s">
        <v>18</v>
      </c>
      <c r="F1030" s="2" t="s">
        <v>3</v>
      </c>
      <c r="G1030" s="1">
        <v>1</v>
      </c>
      <c r="H1030" s="1">
        <v>0</v>
      </c>
      <c r="I1030" s="2" t="s">
        <v>1</v>
      </c>
      <c r="J1030" s="1">
        <v>1</v>
      </c>
      <c r="K1030" s="2" t="s">
        <v>2148</v>
      </c>
      <c r="L1030" s="1">
        <v>0</v>
      </c>
      <c r="M1030" s="1">
        <v>0</v>
      </c>
      <c r="N1030" s="1">
        <v>0</v>
      </c>
    </row>
    <row r="1031" spans="1:14">
      <c r="A1031" s="1">
        <v>237</v>
      </c>
      <c r="B1031" s="1">
        <v>579299</v>
      </c>
      <c r="C1031" s="1" t="str">
        <f ca="1">VLOOKUP(B1031,'Fichier FI (en entrée)'!B:E,3)</f>
        <v>DLMTYDXYPB</v>
      </c>
      <c r="D1031" s="2" t="str">
        <f ca="1">VLOOKUP(B1031,'Fichier FI (en entrée)'!B:E,4)</f>
        <v>Nkqflfmpjpaxu</v>
      </c>
      <c r="E1031" s="2" t="s">
        <v>27</v>
      </c>
      <c r="F1031" s="2" t="s">
        <v>3</v>
      </c>
      <c r="G1031" s="1">
        <v>1</v>
      </c>
      <c r="H1031" s="1">
        <v>0</v>
      </c>
      <c r="I1031" s="2" t="s">
        <v>1</v>
      </c>
      <c r="J1031" s="1">
        <v>1</v>
      </c>
      <c r="K1031" s="2" t="s">
        <v>2148</v>
      </c>
      <c r="L1031" s="1">
        <v>0</v>
      </c>
      <c r="M1031" s="1">
        <v>0</v>
      </c>
      <c r="N1031" s="1">
        <v>0</v>
      </c>
    </row>
    <row r="1032" spans="1:14">
      <c r="A1032" s="1">
        <v>237</v>
      </c>
      <c r="B1032" s="1">
        <v>579342</v>
      </c>
      <c r="C1032" s="1" t="str">
        <f ca="1">VLOOKUP(B1032,'Fichier FI (en entrée)'!B:E,3)</f>
        <v>VGIZNPLMCY</v>
      </c>
      <c r="D1032" s="2" t="str">
        <f ca="1">VLOOKUP(B1032,'Fichier FI (en entrée)'!B:E,4)</f>
        <v>Orysjpusqtlqb</v>
      </c>
      <c r="E1032" s="2" t="s">
        <v>14</v>
      </c>
      <c r="F1032" s="2" t="s">
        <v>3</v>
      </c>
      <c r="G1032" s="1">
        <v>1</v>
      </c>
      <c r="H1032" s="1">
        <v>0</v>
      </c>
      <c r="I1032" s="2" t="s">
        <v>1</v>
      </c>
      <c r="J1032" s="1">
        <v>1</v>
      </c>
      <c r="K1032" s="2" t="s">
        <v>2148</v>
      </c>
      <c r="L1032" s="1">
        <v>0</v>
      </c>
      <c r="M1032" s="1">
        <v>0</v>
      </c>
      <c r="N1032" s="1">
        <v>0</v>
      </c>
    </row>
    <row r="1033" spans="1:14">
      <c r="A1033" s="1">
        <v>237</v>
      </c>
      <c r="B1033" s="1">
        <v>579364</v>
      </c>
      <c r="C1033" s="1" t="str">
        <f ca="1">VLOOKUP(B1033,'Fichier FI (en entrée)'!B:E,3)</f>
        <v>SDQPPTCEGP</v>
      </c>
      <c r="D1033" s="2" t="str">
        <f ca="1">VLOOKUP(B1033,'Fichier FI (en entrée)'!B:E,4)</f>
        <v>Iwsaejgufgbyh</v>
      </c>
      <c r="E1033" s="2" t="s">
        <v>60</v>
      </c>
      <c r="F1033" s="2" t="s">
        <v>3</v>
      </c>
      <c r="G1033" s="1">
        <v>1</v>
      </c>
      <c r="H1033" s="1">
        <v>0</v>
      </c>
      <c r="I1033" s="2" t="s">
        <v>1</v>
      </c>
      <c r="J1033" s="1">
        <v>1</v>
      </c>
      <c r="K1033" s="2" t="s">
        <v>2148</v>
      </c>
      <c r="L1033" s="1">
        <v>0</v>
      </c>
      <c r="M1033" s="1">
        <v>0</v>
      </c>
      <c r="N1033" s="1">
        <v>0</v>
      </c>
    </row>
    <row r="1034" spans="1:14">
      <c r="A1034" s="1">
        <v>237</v>
      </c>
      <c r="B1034" s="1">
        <v>579443</v>
      </c>
      <c r="C1034" s="1" t="str">
        <f ca="1">VLOOKUP(B1034,'Fichier FI (en entrée)'!B:E,3)</f>
        <v>PDNSRIGHYZ</v>
      </c>
      <c r="D1034" s="2" t="str">
        <f ca="1">VLOOKUP(B1034,'Fichier FI (en entrée)'!B:E,4)</f>
        <v>Drpxhuvzeafjj</v>
      </c>
      <c r="E1034" s="2" t="s">
        <v>14</v>
      </c>
      <c r="F1034" s="2" t="s">
        <v>3</v>
      </c>
      <c r="G1034" s="1">
        <v>1</v>
      </c>
      <c r="H1034" s="1">
        <v>0</v>
      </c>
      <c r="I1034" s="2" t="s">
        <v>1</v>
      </c>
      <c r="J1034" s="1">
        <v>1</v>
      </c>
      <c r="K1034" s="2" t="s">
        <v>2148</v>
      </c>
      <c r="L1034" s="1">
        <v>0</v>
      </c>
      <c r="M1034" s="1">
        <v>0</v>
      </c>
      <c r="N1034" s="1">
        <v>0</v>
      </c>
    </row>
    <row r="1035" spans="1:14">
      <c r="A1035" s="1">
        <v>237</v>
      </c>
      <c r="B1035" s="1">
        <v>579456</v>
      </c>
      <c r="C1035" s="1" t="str">
        <f ca="1">VLOOKUP(B1035,'Fichier FI (en entrée)'!B:E,3)</f>
        <v>CFZJQVHHSL</v>
      </c>
      <c r="D1035" s="2" t="str">
        <f ca="1">VLOOKUP(B1035,'Fichier FI (en entrée)'!B:E,4)</f>
        <v>Maprlskczinlu</v>
      </c>
      <c r="E1035" s="2" t="s">
        <v>18</v>
      </c>
      <c r="F1035" s="2" t="s">
        <v>3</v>
      </c>
      <c r="G1035" s="1">
        <v>1</v>
      </c>
      <c r="H1035" s="1">
        <v>0</v>
      </c>
      <c r="I1035" s="2" t="s">
        <v>1</v>
      </c>
      <c r="J1035" s="1">
        <v>1</v>
      </c>
      <c r="K1035" s="2" t="s">
        <v>2148</v>
      </c>
      <c r="L1035" s="1">
        <v>0</v>
      </c>
      <c r="M1035" s="1">
        <v>0</v>
      </c>
      <c r="N1035" s="1">
        <v>0</v>
      </c>
    </row>
    <row r="1036" spans="1:14">
      <c r="A1036" s="1">
        <v>237</v>
      </c>
      <c r="B1036" s="1">
        <v>579501</v>
      </c>
      <c r="C1036" s="1" t="str">
        <f ca="1">VLOOKUP(B1036,'Fichier FI (en entrée)'!B:E,3)</f>
        <v>NTFFTESCKM</v>
      </c>
      <c r="D1036" s="2" t="str">
        <f ca="1">VLOOKUP(B1036,'Fichier FI (en entrée)'!B:E,4)</f>
        <v>Uaokgahkelwwt</v>
      </c>
      <c r="E1036" s="2" t="s">
        <v>32</v>
      </c>
      <c r="F1036" s="2" t="s">
        <v>3</v>
      </c>
      <c r="G1036" s="1">
        <v>1</v>
      </c>
      <c r="H1036" s="1">
        <v>0</v>
      </c>
      <c r="I1036" s="2" t="s">
        <v>1</v>
      </c>
      <c r="J1036" s="1">
        <v>1</v>
      </c>
      <c r="K1036" s="2" t="s">
        <v>2148</v>
      </c>
      <c r="L1036" s="1">
        <v>0</v>
      </c>
      <c r="M1036" s="1">
        <v>0</v>
      </c>
      <c r="N1036" s="1">
        <v>0</v>
      </c>
    </row>
    <row r="1037" spans="1:14">
      <c r="A1037" s="1">
        <v>237</v>
      </c>
      <c r="B1037" s="1">
        <v>579540</v>
      </c>
      <c r="C1037" s="1" t="str">
        <f ca="1">VLOOKUP(B1037,'Fichier FI (en entrée)'!B:E,3)</f>
        <v>GYNBGREPJZ</v>
      </c>
      <c r="D1037" s="2" t="str">
        <f ca="1">VLOOKUP(B1037,'Fichier FI (en entrée)'!B:E,4)</f>
        <v>Hictxtzgxwwxh</v>
      </c>
      <c r="E1037" s="2" t="s">
        <v>18</v>
      </c>
      <c r="F1037" s="2" t="s">
        <v>3</v>
      </c>
      <c r="G1037" s="1">
        <v>1</v>
      </c>
      <c r="H1037" s="1">
        <v>0</v>
      </c>
      <c r="I1037" s="2" t="s">
        <v>1</v>
      </c>
      <c r="J1037" s="1">
        <v>1</v>
      </c>
      <c r="K1037" s="2" t="s">
        <v>2148</v>
      </c>
      <c r="L1037" s="1">
        <v>0</v>
      </c>
      <c r="M1037" s="1">
        <v>0</v>
      </c>
      <c r="N1037" s="1">
        <v>0</v>
      </c>
    </row>
    <row r="1038" spans="1:14">
      <c r="A1038" s="1">
        <v>237</v>
      </c>
      <c r="B1038" s="1">
        <v>579726</v>
      </c>
      <c r="C1038" s="1" t="str">
        <f ca="1">VLOOKUP(B1038,'Fichier FI (en entrée)'!B:E,3)</f>
        <v>TIHPVBTERI</v>
      </c>
      <c r="D1038" s="2" t="str">
        <f ca="1">VLOOKUP(B1038,'Fichier FI (en entrée)'!B:E,4)</f>
        <v>Qdgviqwgrsffm</v>
      </c>
      <c r="E1038" s="2" t="s">
        <v>25</v>
      </c>
      <c r="F1038" s="2" t="s">
        <v>3</v>
      </c>
      <c r="G1038" s="1">
        <v>1</v>
      </c>
      <c r="H1038" s="1">
        <v>0</v>
      </c>
      <c r="I1038" s="2" t="s">
        <v>1</v>
      </c>
      <c r="J1038" s="1">
        <v>1</v>
      </c>
      <c r="K1038" s="2" t="s">
        <v>2148</v>
      </c>
      <c r="L1038" s="1">
        <v>0</v>
      </c>
      <c r="M1038" s="1">
        <v>0</v>
      </c>
      <c r="N1038" s="1">
        <v>0</v>
      </c>
    </row>
    <row r="1039" spans="1:14">
      <c r="A1039" s="1">
        <v>237</v>
      </c>
      <c r="B1039" s="1">
        <v>579776</v>
      </c>
      <c r="C1039" s="1" t="str">
        <f ca="1">VLOOKUP(B1039,'Fichier FI (en entrée)'!B:E,3)</f>
        <v>HNMHJIZISP</v>
      </c>
      <c r="D1039" s="2" t="str">
        <f ca="1">VLOOKUP(B1039,'Fichier FI (en entrée)'!B:E,4)</f>
        <v>Yjwwsgjjxsipz</v>
      </c>
      <c r="E1039" s="2" t="s">
        <v>25</v>
      </c>
      <c r="F1039" s="2" t="s">
        <v>3</v>
      </c>
      <c r="G1039" s="1">
        <v>1</v>
      </c>
      <c r="H1039" s="1">
        <v>0</v>
      </c>
      <c r="I1039" s="2" t="s">
        <v>1</v>
      </c>
      <c r="J1039" s="1">
        <v>1</v>
      </c>
      <c r="K1039" s="2" t="s">
        <v>2148</v>
      </c>
      <c r="L1039" s="1">
        <v>0</v>
      </c>
      <c r="M1039" s="1">
        <v>0</v>
      </c>
      <c r="N1039" s="1">
        <v>0</v>
      </c>
    </row>
    <row r="1040" spans="1:14">
      <c r="A1040" s="1">
        <v>237</v>
      </c>
      <c r="B1040" s="1">
        <v>579890</v>
      </c>
      <c r="C1040" s="1" t="str">
        <f ca="1">VLOOKUP(B1040,'Fichier FI (en entrée)'!B:E,3)</f>
        <v>OJWTYBEOTM</v>
      </c>
      <c r="D1040" s="2" t="str">
        <f ca="1">VLOOKUP(B1040,'Fichier FI (en entrée)'!B:E,4)</f>
        <v>Xhpecindcaqli</v>
      </c>
      <c r="E1040" s="2" t="s">
        <v>19</v>
      </c>
      <c r="F1040" s="2" t="s">
        <v>3</v>
      </c>
      <c r="G1040" s="1">
        <v>1</v>
      </c>
      <c r="H1040" s="1">
        <v>0</v>
      </c>
      <c r="I1040" s="2" t="s">
        <v>1</v>
      </c>
      <c r="J1040" s="1">
        <v>1</v>
      </c>
      <c r="K1040" s="2" t="s">
        <v>2148</v>
      </c>
      <c r="L1040" s="1">
        <v>0</v>
      </c>
      <c r="M1040" s="1">
        <v>0</v>
      </c>
      <c r="N1040" s="1">
        <v>0</v>
      </c>
    </row>
    <row r="1041" spans="1:14">
      <c r="A1041" s="1">
        <v>237</v>
      </c>
      <c r="B1041" s="1">
        <v>579910</v>
      </c>
      <c r="C1041" s="1" t="str">
        <f ca="1">VLOOKUP(B1041,'Fichier FI (en entrée)'!B:E,3)</f>
        <v>RBTLMYDVNV</v>
      </c>
      <c r="D1041" s="2" t="str">
        <f ca="1">VLOOKUP(B1041,'Fichier FI (en entrée)'!B:E,4)</f>
        <v>Phxlmhcgfwpep</v>
      </c>
      <c r="E1041" s="2" t="s">
        <v>33</v>
      </c>
      <c r="F1041" s="2" t="s">
        <v>3</v>
      </c>
      <c r="G1041" s="1">
        <v>1</v>
      </c>
      <c r="H1041" s="1">
        <v>0</v>
      </c>
      <c r="I1041" s="2" t="s">
        <v>1</v>
      </c>
      <c r="J1041" s="1">
        <v>1</v>
      </c>
      <c r="K1041" s="2" t="s">
        <v>2148</v>
      </c>
      <c r="L1041" s="1">
        <v>0</v>
      </c>
      <c r="M1041" s="1">
        <v>0</v>
      </c>
      <c r="N1041" s="1">
        <v>0</v>
      </c>
    </row>
    <row r="1042" spans="1:14">
      <c r="A1042" s="1">
        <v>237</v>
      </c>
      <c r="B1042" s="1">
        <v>579949</v>
      </c>
      <c r="C1042" s="1" t="str">
        <f ca="1">VLOOKUP(B1042,'Fichier FI (en entrée)'!B:E,3)</f>
        <v>FXKJLHLPLQ</v>
      </c>
      <c r="D1042" s="2" t="str">
        <f ca="1">VLOOKUP(B1042,'Fichier FI (en entrée)'!B:E,4)</f>
        <v>Yzcrtbslgjccx</v>
      </c>
      <c r="E1042" s="2" t="s">
        <v>18</v>
      </c>
      <c r="F1042" s="2" t="s">
        <v>3</v>
      </c>
      <c r="G1042" s="1">
        <v>1</v>
      </c>
      <c r="H1042" s="1">
        <v>0</v>
      </c>
      <c r="I1042" s="2" t="s">
        <v>1</v>
      </c>
      <c r="J1042" s="1">
        <v>1</v>
      </c>
      <c r="K1042" s="2" t="s">
        <v>2148</v>
      </c>
      <c r="L1042" s="1">
        <v>0</v>
      </c>
      <c r="M1042" s="1">
        <v>0</v>
      </c>
      <c r="N1042" s="1">
        <v>0</v>
      </c>
    </row>
    <row r="1043" spans="1:14">
      <c r="A1043" s="1">
        <v>237</v>
      </c>
      <c r="B1043" s="1">
        <v>580010</v>
      </c>
      <c r="C1043" s="1" t="str">
        <f ca="1">VLOOKUP(B1043,'Fichier FI (en entrée)'!B:E,3)</f>
        <v>JATDVJCHZO</v>
      </c>
      <c r="D1043" s="2" t="str">
        <f ca="1">VLOOKUP(B1043,'Fichier FI (en entrée)'!B:E,4)</f>
        <v>Ljxjrizllrqbk</v>
      </c>
      <c r="E1043" s="2" t="s">
        <v>19</v>
      </c>
      <c r="F1043" s="2" t="s">
        <v>3</v>
      </c>
      <c r="G1043" s="1">
        <v>1</v>
      </c>
      <c r="H1043" s="1">
        <v>0</v>
      </c>
      <c r="I1043" s="2" t="s">
        <v>1</v>
      </c>
      <c r="J1043" s="1">
        <v>1</v>
      </c>
      <c r="K1043" s="2" t="s">
        <v>2148</v>
      </c>
      <c r="L1043" s="1">
        <v>0</v>
      </c>
      <c r="M1043" s="1">
        <v>0</v>
      </c>
      <c r="N1043" s="1">
        <v>0</v>
      </c>
    </row>
    <row r="1044" spans="1:14">
      <c r="A1044" s="1">
        <v>237</v>
      </c>
      <c r="B1044" s="1">
        <v>580014</v>
      </c>
      <c r="C1044" s="1" t="str">
        <f ca="1">VLOOKUP(B1044,'Fichier FI (en entrée)'!B:E,3)</f>
        <v>XHPQEGFXXS</v>
      </c>
      <c r="D1044" s="2" t="str">
        <f ca="1">VLOOKUP(B1044,'Fichier FI (en entrée)'!B:E,4)</f>
        <v>Cqvovvuflhlyp</v>
      </c>
      <c r="E1044" s="2" t="s">
        <v>19</v>
      </c>
      <c r="F1044" s="2" t="s">
        <v>3</v>
      </c>
      <c r="G1044" s="1">
        <v>1</v>
      </c>
      <c r="H1044" s="1">
        <v>0</v>
      </c>
      <c r="I1044" s="2" t="s">
        <v>1</v>
      </c>
      <c r="J1044" s="1">
        <v>1</v>
      </c>
      <c r="K1044" s="2" t="s">
        <v>2148</v>
      </c>
      <c r="L1044" s="1">
        <v>0</v>
      </c>
      <c r="M1044" s="1">
        <v>0</v>
      </c>
      <c r="N1044" s="1">
        <v>0</v>
      </c>
    </row>
    <row r="1045" spans="1:14">
      <c r="A1045" s="1">
        <v>237</v>
      </c>
      <c r="B1045" s="1">
        <v>580026</v>
      </c>
      <c r="C1045" s="1" t="str">
        <f ca="1">VLOOKUP(B1045,'Fichier FI (en entrée)'!B:E,3)</f>
        <v>EDGZCQAWLV</v>
      </c>
      <c r="D1045" s="2" t="str">
        <f ca="1">VLOOKUP(B1045,'Fichier FI (en entrée)'!B:E,4)</f>
        <v>Libbuqefwxxaq</v>
      </c>
      <c r="E1045" s="2" t="s">
        <v>27</v>
      </c>
      <c r="F1045" s="2" t="s">
        <v>3</v>
      </c>
      <c r="G1045" s="1">
        <v>1</v>
      </c>
      <c r="H1045" s="1">
        <v>0</v>
      </c>
      <c r="I1045" s="2" t="s">
        <v>1</v>
      </c>
      <c r="J1045" s="1">
        <v>1</v>
      </c>
      <c r="K1045" s="2" t="s">
        <v>2148</v>
      </c>
      <c r="L1045" s="1">
        <v>0</v>
      </c>
      <c r="M1045" s="1">
        <v>0</v>
      </c>
      <c r="N1045" s="1">
        <v>0</v>
      </c>
    </row>
    <row r="1046" spans="1:14">
      <c r="A1046" s="1">
        <v>237</v>
      </c>
      <c r="B1046" s="1">
        <v>580064</v>
      </c>
      <c r="C1046" s="1" t="str">
        <f ca="1">VLOOKUP(B1046,'Fichier FI (en entrée)'!B:E,3)</f>
        <v>USVTGQAALO</v>
      </c>
      <c r="D1046" s="2" t="str">
        <f ca="1">VLOOKUP(B1046,'Fichier FI (en entrée)'!B:E,4)</f>
        <v>Afgffhgjtozye</v>
      </c>
      <c r="E1046" s="2" t="s">
        <v>19</v>
      </c>
      <c r="F1046" s="2" t="s">
        <v>3</v>
      </c>
      <c r="G1046" s="1">
        <v>1</v>
      </c>
      <c r="H1046" s="1">
        <v>0</v>
      </c>
      <c r="I1046" s="2" t="s">
        <v>1</v>
      </c>
      <c r="J1046" s="1">
        <v>1</v>
      </c>
      <c r="K1046" s="2" t="s">
        <v>2148</v>
      </c>
      <c r="L1046" s="1">
        <v>0</v>
      </c>
      <c r="M1046" s="1">
        <v>0</v>
      </c>
      <c r="N1046" s="1">
        <v>0</v>
      </c>
    </row>
    <row r="1047" spans="1:14">
      <c r="A1047" s="1">
        <v>237</v>
      </c>
      <c r="B1047" s="1">
        <v>580079</v>
      </c>
      <c r="C1047" s="1" t="str">
        <f ca="1">VLOOKUP(B1047,'Fichier FI (en entrée)'!B:E,3)</f>
        <v>KZOSDGESNY</v>
      </c>
      <c r="D1047" s="2" t="str">
        <f ca="1">VLOOKUP(B1047,'Fichier FI (en entrée)'!B:E,4)</f>
        <v>Mdfcjtcsspuyi</v>
      </c>
      <c r="E1047" s="2" t="s">
        <v>33</v>
      </c>
      <c r="F1047" s="2" t="s">
        <v>3</v>
      </c>
      <c r="G1047" s="1">
        <v>1</v>
      </c>
      <c r="H1047" s="1">
        <v>0</v>
      </c>
      <c r="I1047" s="2" t="s">
        <v>1</v>
      </c>
      <c r="J1047" s="1">
        <v>1</v>
      </c>
      <c r="K1047" s="2" t="s">
        <v>2148</v>
      </c>
      <c r="L1047" s="1">
        <v>0</v>
      </c>
      <c r="M1047" s="1">
        <v>0</v>
      </c>
      <c r="N1047" s="1">
        <v>0</v>
      </c>
    </row>
    <row r="1048" spans="1:14">
      <c r="A1048" s="1">
        <v>237</v>
      </c>
      <c r="B1048" s="1">
        <v>580100</v>
      </c>
      <c r="C1048" s="1" t="str">
        <f ca="1">VLOOKUP(B1048,'Fichier FI (en entrée)'!B:E,3)</f>
        <v>GZSWPWPLZI</v>
      </c>
      <c r="D1048" s="2" t="str">
        <f ca="1">VLOOKUP(B1048,'Fichier FI (en entrée)'!B:E,4)</f>
        <v>Ncvuevnsdniic</v>
      </c>
      <c r="E1048" s="2" t="s">
        <v>18</v>
      </c>
      <c r="F1048" s="2" t="s">
        <v>3</v>
      </c>
      <c r="G1048" s="1">
        <v>1</v>
      </c>
      <c r="H1048" s="1">
        <v>0</v>
      </c>
      <c r="I1048" s="2" t="s">
        <v>1</v>
      </c>
      <c r="J1048" s="1">
        <v>1</v>
      </c>
      <c r="K1048" s="2" t="s">
        <v>2148</v>
      </c>
      <c r="L1048" s="1">
        <v>0</v>
      </c>
      <c r="M1048" s="1">
        <v>0</v>
      </c>
      <c r="N1048" s="1">
        <v>0</v>
      </c>
    </row>
    <row r="1049" spans="1:14">
      <c r="A1049" s="1">
        <v>237</v>
      </c>
      <c r="B1049" s="1">
        <v>586881</v>
      </c>
      <c r="C1049" s="1" t="str">
        <f ca="1">VLOOKUP(B1049,'Fichier FI (en entrée)'!B:E,3)</f>
        <v>RBEAAWAOCA</v>
      </c>
      <c r="D1049" s="2" t="str">
        <f ca="1">VLOOKUP(B1049,'Fichier FI (en entrée)'!B:E,4)</f>
        <v>Uhbviqtjbigrh</v>
      </c>
      <c r="E1049" s="2" t="s">
        <v>77</v>
      </c>
      <c r="F1049" s="2" t="s">
        <v>3</v>
      </c>
      <c r="G1049" s="1">
        <v>1</v>
      </c>
      <c r="H1049" s="1">
        <v>0</v>
      </c>
      <c r="I1049" s="2" t="s">
        <v>1</v>
      </c>
      <c r="J1049" s="1">
        <v>1</v>
      </c>
      <c r="K1049" s="2" t="s">
        <v>2148</v>
      </c>
      <c r="L1049" s="1">
        <v>0</v>
      </c>
      <c r="M1049" s="1">
        <v>0</v>
      </c>
      <c r="N1049" s="1">
        <v>0</v>
      </c>
    </row>
    <row r="1050" spans="1:14">
      <c r="A1050" s="1">
        <v>237</v>
      </c>
      <c r="B1050" s="1">
        <v>588995</v>
      </c>
      <c r="C1050" s="1" t="str">
        <f ca="1">VLOOKUP(B1050,'Fichier FI (en entrée)'!B:E,3)</f>
        <v>UPLZDJOXKH</v>
      </c>
      <c r="D1050" s="2" t="str">
        <f ca="1">VLOOKUP(B1050,'Fichier FI (en entrée)'!B:E,4)</f>
        <v>Vplqftygnuelu</v>
      </c>
      <c r="E1050" s="2" t="s">
        <v>19</v>
      </c>
      <c r="F1050" s="2" t="s">
        <v>3</v>
      </c>
      <c r="G1050" s="1">
        <v>1</v>
      </c>
      <c r="H1050" s="1">
        <v>0</v>
      </c>
      <c r="I1050" s="2" t="s">
        <v>1</v>
      </c>
      <c r="J1050" s="1">
        <v>1</v>
      </c>
      <c r="K1050" s="2" t="s">
        <v>2148</v>
      </c>
      <c r="L1050" s="1">
        <v>0</v>
      </c>
      <c r="M1050" s="1">
        <v>0</v>
      </c>
      <c r="N1050" s="1">
        <v>0</v>
      </c>
    </row>
    <row r="1051" spans="1:14">
      <c r="A1051" s="1">
        <v>237</v>
      </c>
      <c r="B1051" s="1">
        <v>589022</v>
      </c>
      <c r="C1051" s="1" t="str">
        <f ca="1">VLOOKUP(B1051,'Fichier FI (en entrée)'!B:E,3)</f>
        <v>MZYCBAWZBP</v>
      </c>
      <c r="D1051" s="2" t="str">
        <f ca="1">VLOOKUP(B1051,'Fichier FI (en entrée)'!B:E,4)</f>
        <v>Vgsevfzluxrov</v>
      </c>
      <c r="E1051" s="2" t="s">
        <v>19</v>
      </c>
      <c r="F1051" s="2" t="s">
        <v>3</v>
      </c>
      <c r="G1051" s="1">
        <v>1</v>
      </c>
      <c r="H1051" s="1">
        <v>0</v>
      </c>
      <c r="I1051" s="2" t="s">
        <v>1</v>
      </c>
      <c r="J1051" s="1">
        <v>1</v>
      </c>
      <c r="K1051" s="2" t="s">
        <v>2148</v>
      </c>
      <c r="L1051" s="1">
        <v>0</v>
      </c>
      <c r="M1051" s="1">
        <v>0</v>
      </c>
      <c r="N1051" s="1">
        <v>0</v>
      </c>
    </row>
    <row r="1052" spans="1:14">
      <c r="A1052" s="1">
        <v>237</v>
      </c>
      <c r="B1052" s="1">
        <v>590321</v>
      </c>
      <c r="C1052" s="1" t="str">
        <f ca="1">VLOOKUP(B1052,'Fichier FI (en entrée)'!B:E,3)</f>
        <v>AXFXPWAJEW</v>
      </c>
      <c r="D1052" s="2" t="str">
        <f ca="1">VLOOKUP(B1052,'Fichier FI (en entrée)'!B:E,4)</f>
        <v>Oyoifcuonggvb</v>
      </c>
      <c r="E1052" s="2" t="s">
        <v>14</v>
      </c>
      <c r="F1052" s="2" t="s">
        <v>3</v>
      </c>
      <c r="G1052" s="1">
        <v>1</v>
      </c>
      <c r="H1052" s="1">
        <v>0</v>
      </c>
      <c r="I1052" s="2" t="s">
        <v>1</v>
      </c>
      <c r="J1052" s="1">
        <v>1</v>
      </c>
      <c r="K1052" s="2" t="s">
        <v>2148</v>
      </c>
      <c r="L1052" s="1">
        <v>0</v>
      </c>
      <c r="M1052" s="1">
        <v>0</v>
      </c>
      <c r="N1052" s="1">
        <v>0</v>
      </c>
    </row>
    <row r="1053" spans="1:14">
      <c r="A1053" s="1">
        <v>237</v>
      </c>
      <c r="B1053" s="1">
        <v>590557</v>
      </c>
      <c r="C1053" s="1" t="str">
        <f ca="1">VLOOKUP(B1053,'Fichier FI (en entrée)'!B:E,3)</f>
        <v>ETJUWCJUCK</v>
      </c>
      <c r="D1053" s="2" t="str">
        <f ca="1">VLOOKUP(B1053,'Fichier FI (en entrée)'!B:E,4)</f>
        <v>Kvvltgghanppj</v>
      </c>
      <c r="E1053" s="2" t="s">
        <v>31</v>
      </c>
      <c r="F1053" s="2" t="s">
        <v>3</v>
      </c>
      <c r="G1053" s="1">
        <v>1</v>
      </c>
      <c r="H1053" s="1">
        <v>0</v>
      </c>
      <c r="I1053" s="2" t="s">
        <v>1</v>
      </c>
      <c r="J1053" s="1">
        <v>1</v>
      </c>
      <c r="K1053" s="2" t="s">
        <v>2148</v>
      </c>
      <c r="L1053" s="1">
        <v>0</v>
      </c>
      <c r="M1053" s="1">
        <v>0</v>
      </c>
      <c r="N1053" s="1">
        <v>0</v>
      </c>
    </row>
    <row r="1054" spans="1:14">
      <c r="A1054" s="1">
        <v>237</v>
      </c>
      <c r="B1054" s="1">
        <v>594107</v>
      </c>
      <c r="C1054" s="1" t="str">
        <f ca="1">VLOOKUP(B1054,'Fichier FI (en entrée)'!B:E,3)</f>
        <v>KGAYSBPOVU</v>
      </c>
      <c r="D1054" s="2" t="str">
        <f ca="1">VLOOKUP(B1054,'Fichier FI (en entrée)'!B:E,4)</f>
        <v>Eqgrljncpypvt</v>
      </c>
      <c r="E1054" s="2" t="s">
        <v>31</v>
      </c>
      <c r="F1054" s="2" t="s">
        <v>3</v>
      </c>
      <c r="G1054" s="1">
        <v>1</v>
      </c>
      <c r="H1054" s="1">
        <v>0</v>
      </c>
      <c r="I1054" s="2" t="s">
        <v>1</v>
      </c>
      <c r="J1054" s="1">
        <v>1</v>
      </c>
      <c r="K1054" s="2" t="s">
        <v>2148</v>
      </c>
      <c r="L1054" s="1">
        <v>0</v>
      </c>
      <c r="M1054" s="1">
        <v>0</v>
      </c>
      <c r="N1054" s="1">
        <v>0</v>
      </c>
    </row>
    <row r="1055" spans="1:14">
      <c r="A1055" s="1">
        <v>237</v>
      </c>
      <c r="B1055" s="1">
        <v>598187</v>
      </c>
      <c r="C1055" s="1" t="str">
        <f ca="1">VLOOKUP(B1055,'Fichier FI (en entrée)'!B:E,3)</f>
        <v>KPPIRDDZHO</v>
      </c>
      <c r="D1055" s="2" t="str">
        <f ca="1">VLOOKUP(B1055,'Fichier FI (en entrée)'!B:E,4)</f>
        <v>Inilerkuqmvdy</v>
      </c>
      <c r="E1055" s="2" t="s">
        <v>28</v>
      </c>
      <c r="F1055" s="2" t="s">
        <v>3</v>
      </c>
      <c r="G1055" s="1">
        <v>1</v>
      </c>
      <c r="H1055" s="1">
        <v>0</v>
      </c>
      <c r="I1055" s="2" t="s">
        <v>1</v>
      </c>
      <c r="J1055" s="1">
        <v>1</v>
      </c>
      <c r="K1055" s="2" t="s">
        <v>2148</v>
      </c>
      <c r="L1055" s="1">
        <v>0</v>
      </c>
      <c r="M1055" s="1">
        <v>0</v>
      </c>
      <c r="N1055" s="1">
        <v>0</v>
      </c>
    </row>
    <row r="1056" spans="1:14">
      <c r="A1056" s="1">
        <v>237</v>
      </c>
      <c r="B1056" s="1">
        <v>598218</v>
      </c>
      <c r="C1056" s="1" t="str">
        <f ca="1">VLOOKUP(B1056,'Fichier FI (en entrée)'!B:E,3)</f>
        <v>WOXDXDJGAG</v>
      </c>
      <c r="D1056" s="2" t="str">
        <f ca="1">VLOOKUP(B1056,'Fichier FI (en entrée)'!B:E,4)</f>
        <v>Eaortesvrdtwf</v>
      </c>
      <c r="E1056" s="2" t="s">
        <v>28</v>
      </c>
      <c r="F1056" s="2" t="s">
        <v>3</v>
      </c>
      <c r="G1056" s="1">
        <v>1</v>
      </c>
      <c r="H1056" s="1">
        <v>0</v>
      </c>
      <c r="I1056" s="2" t="s">
        <v>1</v>
      </c>
      <c r="J1056" s="1">
        <v>1</v>
      </c>
      <c r="K1056" s="2" t="s">
        <v>2148</v>
      </c>
      <c r="L1056" s="1">
        <v>0</v>
      </c>
      <c r="M1056" s="1">
        <v>0</v>
      </c>
      <c r="N1056" s="1">
        <v>0</v>
      </c>
    </row>
    <row r="1057" spans="1:14">
      <c r="A1057" s="1">
        <v>237</v>
      </c>
      <c r="B1057" s="1">
        <v>598241</v>
      </c>
      <c r="C1057" s="1" t="str">
        <f ca="1">VLOOKUP(B1057,'Fichier FI (en entrée)'!B:E,3)</f>
        <v>XDMTNBRIAE</v>
      </c>
      <c r="D1057" s="2" t="str">
        <f ca="1">VLOOKUP(B1057,'Fichier FI (en entrée)'!B:E,4)</f>
        <v>Dsilmhccflriy</v>
      </c>
      <c r="E1057" s="2" t="s">
        <v>28</v>
      </c>
      <c r="F1057" s="2" t="s">
        <v>3</v>
      </c>
      <c r="G1057" s="1">
        <v>1</v>
      </c>
      <c r="H1057" s="1">
        <v>0</v>
      </c>
      <c r="I1057" s="2" t="s">
        <v>1</v>
      </c>
      <c r="J1057" s="1">
        <v>1</v>
      </c>
      <c r="K1057" s="2" t="s">
        <v>2148</v>
      </c>
      <c r="L1057" s="1">
        <v>0</v>
      </c>
      <c r="M1057" s="1">
        <v>0</v>
      </c>
      <c r="N1057" s="1">
        <v>0</v>
      </c>
    </row>
    <row r="1058" spans="1:14">
      <c r="A1058" s="1">
        <v>237</v>
      </c>
      <c r="B1058" s="1">
        <v>598358</v>
      </c>
      <c r="C1058" s="1" t="str">
        <f ca="1">VLOOKUP(B1058,'Fichier FI (en entrée)'!B:E,3)</f>
        <v>EVBAZPHERZ</v>
      </c>
      <c r="D1058" s="2" t="str">
        <f ca="1">VLOOKUP(B1058,'Fichier FI (en entrée)'!B:E,4)</f>
        <v>Ubzppzohvhujc</v>
      </c>
      <c r="E1058" s="2" t="s">
        <v>18</v>
      </c>
      <c r="F1058" s="2" t="s">
        <v>3</v>
      </c>
      <c r="G1058" s="1">
        <v>1</v>
      </c>
      <c r="H1058" s="1">
        <v>0</v>
      </c>
      <c r="I1058" s="2" t="s">
        <v>1</v>
      </c>
      <c r="J1058" s="1">
        <v>1</v>
      </c>
      <c r="K1058" s="2" t="s">
        <v>2148</v>
      </c>
      <c r="L1058" s="1">
        <v>0</v>
      </c>
      <c r="M1058" s="1">
        <v>0</v>
      </c>
      <c r="N1058" s="1">
        <v>0</v>
      </c>
    </row>
    <row r="1059" spans="1:14">
      <c r="A1059" s="1">
        <v>237</v>
      </c>
      <c r="B1059" s="1">
        <v>599555</v>
      </c>
      <c r="C1059" s="1" t="str">
        <f ca="1">VLOOKUP(B1059,'Fichier FI (en entrée)'!B:E,3)</f>
        <v>HQXRCNITDW</v>
      </c>
      <c r="D1059" s="2" t="str">
        <f ca="1">VLOOKUP(B1059,'Fichier FI (en entrée)'!B:E,4)</f>
        <v>Vnswtcqhomjxy</v>
      </c>
      <c r="E1059" s="2" t="s">
        <v>27</v>
      </c>
      <c r="F1059" s="2" t="s">
        <v>3</v>
      </c>
      <c r="G1059" s="1">
        <v>1</v>
      </c>
      <c r="H1059" s="1">
        <v>0</v>
      </c>
      <c r="I1059" s="2" t="s">
        <v>1</v>
      </c>
      <c r="J1059" s="1">
        <v>1</v>
      </c>
      <c r="K1059" s="2" t="s">
        <v>2148</v>
      </c>
      <c r="L1059" s="1">
        <v>0</v>
      </c>
      <c r="M1059" s="1">
        <v>0</v>
      </c>
      <c r="N1059" s="1">
        <v>0</v>
      </c>
    </row>
    <row r="1060" spans="1:14">
      <c r="A1060" s="1">
        <v>237</v>
      </c>
      <c r="B1060" s="1">
        <v>601555</v>
      </c>
      <c r="C1060" s="1" t="str">
        <f ca="1">VLOOKUP(B1060,'Fichier FI (en entrée)'!B:E,3)</f>
        <v>CDDIODHCAT</v>
      </c>
      <c r="D1060" s="2" t="str">
        <f ca="1">VLOOKUP(B1060,'Fichier FI (en entrée)'!B:E,4)</f>
        <v>Mjgdnkskrsalw</v>
      </c>
      <c r="E1060" s="2" t="s">
        <v>28</v>
      </c>
      <c r="F1060" s="2" t="s">
        <v>3</v>
      </c>
      <c r="G1060" s="1">
        <v>1</v>
      </c>
      <c r="H1060" s="1">
        <v>0</v>
      </c>
      <c r="I1060" s="2" t="s">
        <v>1</v>
      </c>
      <c r="J1060" s="1">
        <v>1</v>
      </c>
      <c r="K1060" s="2" t="s">
        <v>2148</v>
      </c>
      <c r="L1060" s="1">
        <v>0</v>
      </c>
      <c r="M1060" s="1">
        <v>0</v>
      </c>
      <c r="N1060" s="1">
        <v>0</v>
      </c>
    </row>
    <row r="1061" spans="1:14">
      <c r="A1061" s="1">
        <v>237</v>
      </c>
      <c r="B1061" s="1">
        <v>601619</v>
      </c>
      <c r="C1061" s="1" t="str">
        <f ca="1">VLOOKUP(B1061,'Fichier FI (en entrée)'!B:E,3)</f>
        <v>KIGCKGKRJT</v>
      </c>
      <c r="D1061" s="2" t="str">
        <f ca="1">VLOOKUP(B1061,'Fichier FI (en entrée)'!B:E,4)</f>
        <v>Aggtdrbdvezex</v>
      </c>
      <c r="E1061" s="2" t="s">
        <v>28</v>
      </c>
      <c r="F1061" s="2" t="s">
        <v>3</v>
      </c>
      <c r="G1061" s="1">
        <v>1</v>
      </c>
      <c r="H1061" s="1">
        <v>0</v>
      </c>
      <c r="I1061" s="2" t="s">
        <v>1</v>
      </c>
      <c r="J1061" s="1">
        <v>1</v>
      </c>
      <c r="K1061" s="2" t="s">
        <v>2148</v>
      </c>
      <c r="L1061" s="1">
        <v>0</v>
      </c>
      <c r="M1061" s="1">
        <v>0</v>
      </c>
      <c r="N1061" s="1">
        <v>0</v>
      </c>
    </row>
    <row r="1062" spans="1:14">
      <c r="A1062" s="1">
        <v>237</v>
      </c>
      <c r="B1062" s="1">
        <v>603710</v>
      </c>
      <c r="C1062" s="1" t="str">
        <f ca="1">VLOOKUP(B1062,'Fichier FI (en entrée)'!B:E,3)</f>
        <v>MUANXGMWXZ</v>
      </c>
      <c r="D1062" s="2" t="str">
        <f ca="1">VLOOKUP(B1062,'Fichier FI (en entrée)'!B:E,4)</f>
        <v>Qwuxkbensaixy</v>
      </c>
      <c r="E1062" s="2" t="s">
        <v>27</v>
      </c>
      <c r="F1062" s="2" t="s">
        <v>3</v>
      </c>
      <c r="G1062" s="1">
        <v>1</v>
      </c>
      <c r="H1062" s="1">
        <v>0</v>
      </c>
      <c r="I1062" s="2" t="s">
        <v>1</v>
      </c>
      <c r="J1062" s="1">
        <v>1</v>
      </c>
      <c r="K1062" s="2" t="s">
        <v>2148</v>
      </c>
      <c r="L1062" s="1">
        <v>0</v>
      </c>
      <c r="M1062" s="1">
        <v>0</v>
      </c>
      <c r="N1062" s="1">
        <v>0</v>
      </c>
    </row>
    <row r="1063" spans="1:14">
      <c r="A1063" s="1">
        <v>237</v>
      </c>
      <c r="B1063" s="1">
        <v>604429</v>
      </c>
      <c r="C1063" s="1" t="str">
        <f ca="1">VLOOKUP(B1063,'Fichier FI (en entrée)'!B:E,3)</f>
        <v>SEVWXDIJYU</v>
      </c>
      <c r="D1063" s="2" t="str">
        <f ca="1">VLOOKUP(B1063,'Fichier FI (en entrée)'!B:E,4)</f>
        <v>Eohhtqmsiefeo</v>
      </c>
      <c r="E1063" s="2" t="s">
        <v>28</v>
      </c>
      <c r="F1063" s="2" t="s">
        <v>3</v>
      </c>
      <c r="G1063" s="1">
        <v>1</v>
      </c>
      <c r="H1063" s="1">
        <v>0</v>
      </c>
      <c r="I1063" s="2" t="s">
        <v>1</v>
      </c>
      <c r="J1063" s="1">
        <v>1</v>
      </c>
      <c r="K1063" s="2" t="s">
        <v>2148</v>
      </c>
      <c r="L1063" s="1">
        <v>0</v>
      </c>
      <c r="M1063" s="1">
        <v>0</v>
      </c>
      <c r="N1063" s="1">
        <v>0</v>
      </c>
    </row>
    <row r="1064" spans="1:14">
      <c r="A1064" s="1">
        <v>237</v>
      </c>
      <c r="B1064" s="1">
        <v>604518</v>
      </c>
      <c r="C1064" s="1" t="str">
        <f ca="1">VLOOKUP(B1064,'Fichier FI (en entrée)'!B:E,3)</f>
        <v>RDVLZCOSKJ</v>
      </c>
      <c r="D1064" s="2" t="str">
        <f ca="1">VLOOKUP(B1064,'Fichier FI (en entrée)'!B:E,4)</f>
        <v>Xqufcztiwueii</v>
      </c>
      <c r="E1064" s="2" t="s">
        <v>28</v>
      </c>
      <c r="F1064" s="2" t="s">
        <v>3</v>
      </c>
      <c r="G1064" s="1">
        <v>1</v>
      </c>
      <c r="H1064" s="1">
        <v>0</v>
      </c>
      <c r="I1064" s="2" t="s">
        <v>1</v>
      </c>
      <c r="J1064" s="1">
        <v>1</v>
      </c>
      <c r="K1064" s="2" t="s">
        <v>2148</v>
      </c>
      <c r="L1064" s="1">
        <v>0</v>
      </c>
      <c r="M1064" s="1">
        <v>0</v>
      </c>
      <c r="N1064" s="1">
        <v>0</v>
      </c>
    </row>
    <row r="1065" spans="1:14">
      <c r="A1065" s="1">
        <v>237</v>
      </c>
      <c r="B1065" s="1">
        <v>605849</v>
      </c>
      <c r="C1065" s="1" t="str">
        <f ca="1">VLOOKUP(B1065,'Fichier FI (en entrée)'!B:E,3)</f>
        <v>DCHQOGZEDO</v>
      </c>
      <c r="D1065" s="2" t="str">
        <f ca="1">VLOOKUP(B1065,'Fichier FI (en entrée)'!B:E,4)</f>
        <v>Isyrbnezlbfkj</v>
      </c>
      <c r="E1065" s="2" t="s">
        <v>32</v>
      </c>
      <c r="F1065" s="2" t="s">
        <v>3</v>
      </c>
      <c r="G1065" s="1">
        <v>1</v>
      </c>
      <c r="H1065" s="1">
        <v>0</v>
      </c>
      <c r="I1065" s="2" t="s">
        <v>1</v>
      </c>
      <c r="J1065" s="1">
        <v>1</v>
      </c>
      <c r="K1065" s="2" t="s">
        <v>2148</v>
      </c>
      <c r="L1065" s="1">
        <v>0</v>
      </c>
      <c r="M1065" s="1">
        <v>0</v>
      </c>
      <c r="N1065" s="1">
        <v>0</v>
      </c>
    </row>
    <row r="1066" spans="1:14">
      <c r="A1066" s="1">
        <v>237</v>
      </c>
      <c r="B1066" s="1">
        <v>609784</v>
      </c>
      <c r="C1066" s="1" t="str">
        <f ca="1">VLOOKUP(B1066,'Fichier FI (en entrée)'!B:E,3)</f>
        <v>MVQCAJOYWT</v>
      </c>
      <c r="D1066" s="2" t="str">
        <f ca="1">VLOOKUP(B1066,'Fichier FI (en entrée)'!B:E,4)</f>
        <v>Zrxonqityazzk</v>
      </c>
      <c r="E1066" s="2" t="s">
        <v>14</v>
      </c>
      <c r="F1066" s="2" t="s">
        <v>3</v>
      </c>
      <c r="G1066" s="1">
        <v>1</v>
      </c>
      <c r="H1066" s="1">
        <v>0</v>
      </c>
      <c r="I1066" s="2" t="s">
        <v>1</v>
      </c>
      <c r="J1066" s="1">
        <v>1</v>
      </c>
      <c r="K1066" s="2" t="s">
        <v>2148</v>
      </c>
      <c r="L1066" s="1">
        <v>0</v>
      </c>
      <c r="M1066" s="1">
        <v>0</v>
      </c>
      <c r="N1066" s="1">
        <v>0</v>
      </c>
    </row>
    <row r="1067" spans="1:14">
      <c r="A1067" s="1">
        <v>237</v>
      </c>
      <c r="B1067" s="1">
        <v>609831</v>
      </c>
      <c r="C1067" s="1" t="str">
        <f ca="1">VLOOKUP(B1067,'Fichier FI (en entrée)'!B:E,3)</f>
        <v>PHWTDUZTZJ</v>
      </c>
      <c r="D1067" s="2" t="str">
        <f ca="1">VLOOKUP(B1067,'Fichier FI (en entrée)'!B:E,4)</f>
        <v>Mlbglokehppkd</v>
      </c>
      <c r="E1067" s="2" t="s">
        <v>31</v>
      </c>
      <c r="F1067" s="2" t="s">
        <v>3</v>
      </c>
      <c r="G1067" s="1">
        <v>1</v>
      </c>
      <c r="H1067" s="1">
        <v>0</v>
      </c>
      <c r="I1067" s="2" t="s">
        <v>1</v>
      </c>
      <c r="J1067" s="1">
        <v>1</v>
      </c>
      <c r="K1067" s="2" t="s">
        <v>2148</v>
      </c>
      <c r="L1067" s="1">
        <v>0</v>
      </c>
      <c r="M1067" s="1">
        <v>0</v>
      </c>
      <c r="N1067" s="1">
        <v>0</v>
      </c>
    </row>
    <row r="1068" spans="1:14">
      <c r="A1068" s="1">
        <v>237</v>
      </c>
      <c r="B1068" s="1">
        <v>609972</v>
      </c>
      <c r="C1068" s="1" t="str">
        <f ca="1">VLOOKUP(B1068,'Fichier FI (en entrée)'!B:E,3)</f>
        <v>IWPCIQBLQK</v>
      </c>
      <c r="D1068" s="2" t="str">
        <f ca="1">VLOOKUP(B1068,'Fichier FI (en entrée)'!B:E,4)</f>
        <v>Rctmvtuehfpeb</v>
      </c>
      <c r="E1068" s="2" t="s">
        <v>19</v>
      </c>
      <c r="F1068" s="2" t="s">
        <v>3</v>
      </c>
      <c r="G1068" s="1">
        <v>1</v>
      </c>
      <c r="H1068" s="1">
        <v>0</v>
      </c>
      <c r="I1068" s="2" t="s">
        <v>1</v>
      </c>
      <c r="J1068" s="1">
        <v>1</v>
      </c>
      <c r="K1068" s="2" t="s">
        <v>2148</v>
      </c>
      <c r="L1068" s="1">
        <v>0</v>
      </c>
      <c r="M1068" s="1">
        <v>0</v>
      </c>
      <c r="N1068" s="1">
        <v>0</v>
      </c>
    </row>
    <row r="1069" spans="1:14">
      <c r="A1069" s="1">
        <v>237</v>
      </c>
      <c r="B1069" s="1">
        <v>610251</v>
      </c>
      <c r="C1069" s="1" t="str">
        <f ca="1">VLOOKUP(B1069,'Fichier FI (en entrée)'!B:E,3)</f>
        <v>BPWFJAUPJP</v>
      </c>
      <c r="D1069" s="2" t="str">
        <f ca="1">VLOOKUP(B1069,'Fichier FI (en entrée)'!B:E,4)</f>
        <v>Dszdnjzkqvwri</v>
      </c>
      <c r="E1069" s="2" t="s">
        <v>19</v>
      </c>
      <c r="F1069" s="2" t="s">
        <v>3</v>
      </c>
      <c r="G1069" s="1">
        <v>1</v>
      </c>
      <c r="H1069" s="1">
        <v>0</v>
      </c>
      <c r="I1069" s="2" t="s">
        <v>1</v>
      </c>
      <c r="J1069" s="1">
        <v>1</v>
      </c>
      <c r="K1069" s="2" t="s">
        <v>2148</v>
      </c>
      <c r="L1069" s="1">
        <v>0</v>
      </c>
      <c r="M1069" s="1">
        <v>0</v>
      </c>
      <c r="N1069" s="1">
        <v>0</v>
      </c>
    </row>
    <row r="1070" spans="1:14">
      <c r="A1070" s="1">
        <v>237</v>
      </c>
      <c r="B1070" s="1">
        <v>610463</v>
      </c>
      <c r="C1070" s="1" t="str">
        <f ca="1">VLOOKUP(B1070,'Fichier FI (en entrée)'!B:E,3)</f>
        <v>LQHFPKRDYN</v>
      </c>
      <c r="D1070" s="2" t="str">
        <f ca="1">VLOOKUP(B1070,'Fichier FI (en entrée)'!B:E,4)</f>
        <v>Njggyfhfzbgxo</v>
      </c>
      <c r="E1070" s="2" t="s">
        <v>14</v>
      </c>
      <c r="F1070" s="2" t="s">
        <v>3</v>
      </c>
      <c r="G1070" s="1">
        <v>1</v>
      </c>
      <c r="H1070" s="1">
        <v>0</v>
      </c>
      <c r="I1070" s="2" t="s">
        <v>1</v>
      </c>
      <c r="J1070" s="1">
        <v>1</v>
      </c>
      <c r="K1070" s="2" t="s">
        <v>2148</v>
      </c>
      <c r="L1070" s="1">
        <v>0</v>
      </c>
      <c r="M1070" s="1">
        <v>0</v>
      </c>
      <c r="N1070" s="1">
        <v>0</v>
      </c>
    </row>
    <row r="1071" spans="1:14">
      <c r="A1071" s="1">
        <v>237</v>
      </c>
      <c r="B1071" s="1">
        <v>613302</v>
      </c>
      <c r="C1071" s="1" t="str">
        <f ca="1">VLOOKUP(B1071,'Fichier FI (en entrée)'!B:E,3)</f>
        <v>OUYHDQNLRH</v>
      </c>
      <c r="D1071" s="2" t="str">
        <f ca="1">VLOOKUP(B1071,'Fichier FI (en entrée)'!B:E,4)</f>
        <v>Sqgqweleznhov</v>
      </c>
      <c r="E1071" s="2" t="s">
        <v>27</v>
      </c>
      <c r="F1071" s="2" t="s">
        <v>3</v>
      </c>
      <c r="G1071" s="1">
        <v>1</v>
      </c>
      <c r="H1071" s="1">
        <v>0</v>
      </c>
      <c r="I1071" s="2" t="s">
        <v>1</v>
      </c>
      <c r="J1071" s="1">
        <v>1</v>
      </c>
      <c r="K1071" s="2" t="s">
        <v>2148</v>
      </c>
      <c r="L1071" s="1">
        <v>0</v>
      </c>
      <c r="M1071" s="1">
        <v>0</v>
      </c>
      <c r="N1071" s="1">
        <v>0</v>
      </c>
    </row>
    <row r="1072" spans="1:14">
      <c r="A1072" s="1">
        <v>237</v>
      </c>
      <c r="B1072" s="1">
        <v>616479</v>
      </c>
      <c r="C1072" s="1" t="str">
        <f ca="1">VLOOKUP(B1072,'Fichier FI (en entrée)'!B:E,3)</f>
        <v>TKXXWEOZCQ</v>
      </c>
      <c r="D1072" s="2" t="str">
        <f ca="1">VLOOKUP(B1072,'Fichier FI (en entrée)'!B:E,4)</f>
        <v>Yutnnhtnjkxkb</v>
      </c>
      <c r="E1072" s="2" t="s">
        <v>17</v>
      </c>
      <c r="F1072" s="2" t="s">
        <v>3</v>
      </c>
      <c r="G1072" s="1">
        <v>1</v>
      </c>
      <c r="H1072" s="1">
        <v>0</v>
      </c>
      <c r="I1072" s="2" t="s">
        <v>1</v>
      </c>
      <c r="J1072" s="1">
        <v>1</v>
      </c>
      <c r="K1072" s="2" t="s">
        <v>2148</v>
      </c>
      <c r="L1072" s="1">
        <v>0</v>
      </c>
      <c r="M1072" s="1">
        <v>0</v>
      </c>
      <c r="N1072" s="1">
        <v>0</v>
      </c>
    </row>
    <row r="1073" spans="1:14">
      <c r="A1073" s="1">
        <v>237</v>
      </c>
      <c r="B1073" s="1">
        <v>618199</v>
      </c>
      <c r="C1073" s="1" t="str">
        <f ca="1">VLOOKUP(B1073,'Fichier FI (en entrée)'!B:E,3)</f>
        <v>ASQYEVAXQP</v>
      </c>
      <c r="D1073" s="2" t="str">
        <f ca="1">VLOOKUP(B1073,'Fichier FI (en entrée)'!B:E,4)</f>
        <v>Wdeenvdyfukqr</v>
      </c>
      <c r="E1073" s="2" t="s">
        <v>18</v>
      </c>
      <c r="F1073" s="2" t="s">
        <v>3</v>
      </c>
      <c r="G1073" s="1">
        <v>1</v>
      </c>
      <c r="H1073" s="1">
        <v>0</v>
      </c>
      <c r="I1073" s="2" t="s">
        <v>1</v>
      </c>
      <c r="J1073" s="1">
        <v>1</v>
      </c>
      <c r="K1073" s="2" t="s">
        <v>2148</v>
      </c>
      <c r="L1073" s="1">
        <v>0</v>
      </c>
      <c r="M1073" s="1">
        <v>0</v>
      </c>
      <c r="N1073" s="1">
        <v>0</v>
      </c>
    </row>
    <row r="1074" spans="1:14">
      <c r="A1074" s="1">
        <v>237</v>
      </c>
      <c r="B1074" s="1">
        <v>619124</v>
      </c>
      <c r="C1074" s="1" t="str">
        <f ca="1">VLOOKUP(B1074,'Fichier FI (en entrée)'!B:E,3)</f>
        <v>ZGNXKOGWOH</v>
      </c>
      <c r="D1074" s="2" t="str">
        <f ca="1">VLOOKUP(B1074,'Fichier FI (en entrée)'!B:E,4)</f>
        <v>Rrzurfhdlnvaw</v>
      </c>
      <c r="E1074" s="2" t="s">
        <v>20</v>
      </c>
      <c r="F1074" s="2" t="s">
        <v>3</v>
      </c>
      <c r="G1074" s="1">
        <v>1</v>
      </c>
      <c r="H1074" s="1">
        <v>0</v>
      </c>
      <c r="I1074" s="2" t="s">
        <v>1</v>
      </c>
      <c r="J1074" s="1">
        <v>1</v>
      </c>
      <c r="K1074" s="2" t="s">
        <v>2148</v>
      </c>
      <c r="L1074" s="1">
        <v>0</v>
      </c>
      <c r="M1074" s="1">
        <v>0</v>
      </c>
      <c r="N1074" s="1">
        <v>0</v>
      </c>
    </row>
    <row r="1075" spans="1:14">
      <c r="A1075" s="1">
        <v>237</v>
      </c>
      <c r="B1075" s="1">
        <v>619217</v>
      </c>
      <c r="C1075" s="1" t="str">
        <f ca="1">VLOOKUP(B1075,'Fichier FI (en entrée)'!B:E,3)</f>
        <v>DVBWPZGNSG</v>
      </c>
      <c r="D1075" s="2" t="str">
        <f ca="1">VLOOKUP(B1075,'Fichier FI (en entrée)'!B:E,4)</f>
        <v>Egzrtgunzwtsz</v>
      </c>
      <c r="E1075" s="2" t="s">
        <v>38</v>
      </c>
      <c r="F1075" s="2" t="s">
        <v>3</v>
      </c>
      <c r="G1075" s="1">
        <v>1</v>
      </c>
      <c r="H1075" s="1">
        <v>0</v>
      </c>
      <c r="I1075" s="2" t="s">
        <v>1</v>
      </c>
      <c r="J1075" s="1">
        <v>1</v>
      </c>
      <c r="K1075" s="2" t="s">
        <v>2148</v>
      </c>
      <c r="L1075" s="1">
        <v>0</v>
      </c>
      <c r="M1075" s="1">
        <v>0</v>
      </c>
      <c r="N1075" s="1">
        <v>0</v>
      </c>
    </row>
    <row r="1076" spans="1:14">
      <c r="A1076" s="1">
        <v>237</v>
      </c>
      <c r="B1076" s="1">
        <v>619273</v>
      </c>
      <c r="C1076" s="1" t="str">
        <f ca="1">VLOOKUP(B1076,'Fichier FI (en entrée)'!B:E,3)</f>
        <v>YOPFFMQTTS</v>
      </c>
      <c r="D1076" s="2" t="str">
        <f ca="1">VLOOKUP(B1076,'Fichier FI (en entrée)'!B:E,4)</f>
        <v>Gqvogqddhvzeh</v>
      </c>
      <c r="E1076" s="2" t="s">
        <v>20</v>
      </c>
      <c r="F1076" s="2" t="s">
        <v>3</v>
      </c>
      <c r="G1076" s="1">
        <v>1</v>
      </c>
      <c r="H1076" s="1">
        <v>0</v>
      </c>
      <c r="I1076" s="2" t="s">
        <v>1</v>
      </c>
      <c r="J1076" s="1">
        <v>1</v>
      </c>
      <c r="K1076" s="2" t="s">
        <v>2148</v>
      </c>
      <c r="L1076" s="1">
        <v>0</v>
      </c>
      <c r="M1076" s="1">
        <v>0</v>
      </c>
      <c r="N1076" s="1">
        <v>0</v>
      </c>
    </row>
    <row r="1077" spans="1:14">
      <c r="A1077" s="1">
        <v>237</v>
      </c>
      <c r="B1077" s="1">
        <v>619380</v>
      </c>
      <c r="C1077" s="1" t="str">
        <f ca="1">VLOOKUP(B1077,'Fichier FI (en entrée)'!B:E,3)</f>
        <v>UCCHCIDQJD</v>
      </c>
      <c r="D1077" s="2" t="str">
        <f ca="1">VLOOKUP(B1077,'Fichier FI (en entrée)'!B:E,4)</f>
        <v>Wfmljxrrboqyo</v>
      </c>
      <c r="E1077" s="2" t="s">
        <v>18</v>
      </c>
      <c r="F1077" s="2" t="s">
        <v>3</v>
      </c>
      <c r="G1077" s="1">
        <v>1</v>
      </c>
      <c r="H1077" s="1">
        <v>0</v>
      </c>
      <c r="I1077" s="2" t="s">
        <v>1</v>
      </c>
      <c r="J1077" s="1">
        <v>1</v>
      </c>
      <c r="K1077" s="2" t="s">
        <v>2148</v>
      </c>
      <c r="L1077" s="1">
        <v>0</v>
      </c>
      <c r="M1077" s="1">
        <v>0</v>
      </c>
      <c r="N1077" s="1">
        <v>0</v>
      </c>
    </row>
    <row r="1078" spans="1:14">
      <c r="A1078" s="1">
        <v>237</v>
      </c>
      <c r="B1078" s="1">
        <v>620082</v>
      </c>
      <c r="C1078" s="1" t="str">
        <f ca="1">VLOOKUP(B1078,'Fichier FI (en entrée)'!B:E,3)</f>
        <v>HSAFDAKXNT</v>
      </c>
      <c r="D1078" s="2" t="str">
        <f ca="1">VLOOKUP(B1078,'Fichier FI (en entrée)'!B:E,4)</f>
        <v>Apbauaiofneqh</v>
      </c>
      <c r="E1078" s="2" t="s">
        <v>31</v>
      </c>
      <c r="F1078" s="2" t="s">
        <v>3</v>
      </c>
      <c r="G1078" s="1">
        <v>1</v>
      </c>
      <c r="H1078" s="1">
        <v>0</v>
      </c>
      <c r="I1078" s="2" t="s">
        <v>1</v>
      </c>
      <c r="J1078" s="1">
        <v>1</v>
      </c>
      <c r="K1078" s="2" t="s">
        <v>2148</v>
      </c>
      <c r="L1078" s="1">
        <v>0</v>
      </c>
      <c r="M1078" s="1">
        <v>0</v>
      </c>
      <c r="N1078" s="1">
        <v>0</v>
      </c>
    </row>
    <row r="1079" spans="1:14">
      <c r="A1079" s="1">
        <v>237</v>
      </c>
      <c r="B1079" s="1">
        <v>624064</v>
      </c>
      <c r="C1079" s="1" t="str">
        <f ca="1">VLOOKUP(B1079,'Fichier FI (en entrée)'!B:E,3)</f>
        <v>LNDWQUGHGJ</v>
      </c>
      <c r="D1079" s="2" t="str">
        <f ca="1">VLOOKUP(B1079,'Fichier FI (en entrée)'!B:E,4)</f>
        <v>Jvngnawplablt</v>
      </c>
      <c r="E1079" s="2" t="s">
        <v>31</v>
      </c>
      <c r="F1079" s="2" t="s">
        <v>3</v>
      </c>
      <c r="G1079" s="1">
        <v>1</v>
      </c>
      <c r="H1079" s="1">
        <v>0</v>
      </c>
      <c r="I1079" s="2" t="s">
        <v>1</v>
      </c>
      <c r="J1079" s="1">
        <v>1</v>
      </c>
      <c r="K1079" s="2" t="s">
        <v>2148</v>
      </c>
      <c r="L1079" s="1">
        <v>0</v>
      </c>
      <c r="M1079" s="1">
        <v>0</v>
      </c>
      <c r="N1079" s="1">
        <v>0</v>
      </c>
    </row>
    <row r="1080" spans="1:14">
      <c r="A1080" s="1">
        <v>237</v>
      </c>
      <c r="B1080" s="1">
        <v>624193</v>
      </c>
      <c r="C1080" s="1" t="str">
        <f ca="1">VLOOKUP(B1080,'Fichier FI (en entrée)'!B:E,3)</f>
        <v>BSQMTWEJUP</v>
      </c>
      <c r="D1080" s="2" t="str">
        <f ca="1">VLOOKUP(B1080,'Fichier FI (en entrée)'!B:E,4)</f>
        <v>Omtmbgwftmase</v>
      </c>
      <c r="E1080" s="2" t="s">
        <v>19</v>
      </c>
      <c r="F1080" s="2" t="s">
        <v>3</v>
      </c>
      <c r="G1080" s="1">
        <v>1</v>
      </c>
      <c r="H1080" s="1">
        <v>0</v>
      </c>
      <c r="I1080" s="2" t="s">
        <v>1</v>
      </c>
      <c r="J1080" s="1">
        <v>1</v>
      </c>
      <c r="K1080" s="2" t="s">
        <v>2148</v>
      </c>
      <c r="L1080" s="1">
        <v>0</v>
      </c>
      <c r="M1080" s="1">
        <v>0</v>
      </c>
      <c r="N1080" s="1">
        <v>0</v>
      </c>
    </row>
    <row r="1081" spans="1:14">
      <c r="A1081" s="1">
        <v>237</v>
      </c>
      <c r="B1081" s="1">
        <v>626229</v>
      </c>
      <c r="C1081" s="1" t="str">
        <f ca="1">VLOOKUP(B1081,'Fichier FI (en entrée)'!B:E,3)</f>
        <v>WGPTVACAAZ</v>
      </c>
      <c r="D1081" s="2" t="str">
        <f ca="1">VLOOKUP(B1081,'Fichier FI (en entrée)'!B:E,4)</f>
        <v>Dskwujkgaikwv</v>
      </c>
      <c r="E1081" s="2" t="s">
        <v>19</v>
      </c>
      <c r="F1081" s="2" t="s">
        <v>3</v>
      </c>
      <c r="G1081" s="1">
        <v>1</v>
      </c>
      <c r="H1081" s="1">
        <v>0</v>
      </c>
      <c r="I1081" s="2" t="s">
        <v>1</v>
      </c>
      <c r="J1081" s="1">
        <v>1</v>
      </c>
      <c r="K1081" s="2" t="s">
        <v>2148</v>
      </c>
      <c r="L1081" s="1">
        <v>0</v>
      </c>
      <c r="M1081" s="1">
        <v>0</v>
      </c>
      <c r="N1081" s="1">
        <v>0</v>
      </c>
    </row>
    <row r="1082" spans="1:14">
      <c r="A1082" s="1">
        <v>237</v>
      </c>
      <c r="B1082" s="1">
        <v>626329</v>
      </c>
      <c r="C1082" s="1" t="str">
        <f ca="1">VLOOKUP(B1082,'Fichier FI (en entrée)'!B:E,3)</f>
        <v>PRGBTUPZCO</v>
      </c>
      <c r="D1082" s="2" t="str">
        <f ca="1">VLOOKUP(B1082,'Fichier FI (en entrée)'!B:E,4)</f>
        <v>Vcgzsybwdnnok</v>
      </c>
      <c r="E1082" s="2" t="s">
        <v>17</v>
      </c>
      <c r="F1082" s="2" t="s">
        <v>3</v>
      </c>
      <c r="G1082" s="1">
        <v>1</v>
      </c>
      <c r="H1082" s="1">
        <v>0</v>
      </c>
      <c r="I1082" s="2" t="s">
        <v>1</v>
      </c>
      <c r="J1082" s="1">
        <v>1</v>
      </c>
      <c r="K1082" s="2" t="s">
        <v>2148</v>
      </c>
      <c r="L1082" s="1">
        <v>0</v>
      </c>
      <c r="M1082" s="1">
        <v>0</v>
      </c>
      <c r="N1082" s="1">
        <v>0</v>
      </c>
    </row>
    <row r="1083" spans="1:14">
      <c r="A1083" s="1">
        <v>237</v>
      </c>
      <c r="B1083" s="1">
        <v>626618</v>
      </c>
      <c r="C1083" s="1" t="str">
        <f ca="1">VLOOKUP(B1083,'Fichier FI (en entrée)'!B:E,3)</f>
        <v>MBZAHXYXVW</v>
      </c>
      <c r="D1083" s="2" t="str">
        <f ca="1">VLOOKUP(B1083,'Fichier FI (en entrée)'!B:E,4)</f>
        <v>Whugojggjxfnq</v>
      </c>
      <c r="E1083" s="2" t="s">
        <v>19</v>
      </c>
      <c r="F1083" s="2" t="s">
        <v>3</v>
      </c>
      <c r="G1083" s="1">
        <v>1</v>
      </c>
      <c r="H1083" s="1">
        <v>0</v>
      </c>
      <c r="I1083" s="2" t="s">
        <v>1</v>
      </c>
      <c r="J1083" s="1">
        <v>1</v>
      </c>
      <c r="K1083" s="2" t="s">
        <v>2148</v>
      </c>
      <c r="L1083" s="1">
        <v>0</v>
      </c>
      <c r="M1083" s="1">
        <v>0</v>
      </c>
      <c r="N1083" s="1">
        <v>0</v>
      </c>
    </row>
    <row r="1084" spans="1:14">
      <c r="A1084" s="1">
        <v>237</v>
      </c>
      <c r="B1084" s="1">
        <v>628798</v>
      </c>
      <c r="C1084" s="1" t="str">
        <f ca="1">VLOOKUP(B1084,'Fichier FI (en entrée)'!B:E,3)</f>
        <v>VIZUFAOUTM</v>
      </c>
      <c r="D1084" s="2" t="str">
        <f ca="1">VLOOKUP(B1084,'Fichier FI (en entrée)'!B:E,4)</f>
        <v>Qbtaazofkqlgt</v>
      </c>
      <c r="E1084" s="2" t="s">
        <v>22</v>
      </c>
      <c r="F1084" s="2" t="s">
        <v>3</v>
      </c>
      <c r="G1084" s="1">
        <v>1</v>
      </c>
      <c r="H1084" s="1">
        <v>0</v>
      </c>
      <c r="I1084" s="2" t="s">
        <v>1</v>
      </c>
      <c r="J1084" s="1">
        <v>1</v>
      </c>
      <c r="K1084" s="2" t="s">
        <v>2148</v>
      </c>
      <c r="L1084" s="1">
        <v>0</v>
      </c>
      <c r="M1084" s="1">
        <v>0</v>
      </c>
      <c r="N1084" s="1">
        <v>0</v>
      </c>
    </row>
    <row r="1085" spans="1:14">
      <c r="A1085" s="1">
        <v>237</v>
      </c>
      <c r="B1085" s="1">
        <v>628814</v>
      </c>
      <c r="C1085" s="1" t="str">
        <f ca="1">VLOOKUP(B1085,'Fichier FI (en entrée)'!B:E,3)</f>
        <v>GPBLAYJAES</v>
      </c>
      <c r="D1085" s="2" t="str">
        <f ca="1">VLOOKUP(B1085,'Fichier FI (en entrée)'!B:E,4)</f>
        <v>Yejujjqfortup</v>
      </c>
      <c r="E1085" s="2" t="s">
        <v>28</v>
      </c>
      <c r="F1085" s="2" t="s">
        <v>3</v>
      </c>
      <c r="G1085" s="1">
        <v>1</v>
      </c>
      <c r="H1085" s="1">
        <v>0</v>
      </c>
      <c r="I1085" s="2" t="s">
        <v>1</v>
      </c>
      <c r="J1085" s="1">
        <v>1</v>
      </c>
      <c r="K1085" s="2" t="s">
        <v>2148</v>
      </c>
      <c r="L1085" s="1">
        <v>0</v>
      </c>
      <c r="M1085" s="1">
        <v>0</v>
      </c>
      <c r="N1085" s="1">
        <v>0</v>
      </c>
    </row>
    <row r="1086" spans="1:14">
      <c r="A1086" s="1">
        <v>237</v>
      </c>
      <c r="B1086" s="1">
        <v>628987</v>
      </c>
      <c r="C1086" s="1" t="str">
        <f ca="1">VLOOKUP(B1086,'Fichier FI (en entrée)'!B:E,3)</f>
        <v>IZYITQIZJX</v>
      </c>
      <c r="D1086" s="2" t="str">
        <f ca="1">VLOOKUP(B1086,'Fichier FI (en entrée)'!B:E,4)</f>
        <v>Hyjeswfprigkd</v>
      </c>
      <c r="E1086" s="2" t="s">
        <v>15</v>
      </c>
      <c r="F1086" s="2" t="s">
        <v>3</v>
      </c>
      <c r="G1086" s="1">
        <v>1</v>
      </c>
      <c r="H1086" s="1">
        <v>0</v>
      </c>
      <c r="I1086" s="2" t="s">
        <v>1</v>
      </c>
      <c r="J1086" s="1">
        <v>1</v>
      </c>
      <c r="K1086" s="2" t="s">
        <v>2148</v>
      </c>
      <c r="L1086" s="1">
        <v>0</v>
      </c>
      <c r="M1086" s="1">
        <v>0</v>
      </c>
      <c r="N1086" s="1">
        <v>0</v>
      </c>
    </row>
    <row r="1087" spans="1:14">
      <c r="A1087" s="1">
        <v>237</v>
      </c>
      <c r="B1087" s="1">
        <v>629116</v>
      </c>
      <c r="C1087" s="1" t="str">
        <f ca="1">VLOOKUP(B1087,'Fichier FI (en entrée)'!B:E,3)</f>
        <v>JTPPVHDFYE</v>
      </c>
      <c r="D1087" s="2" t="str">
        <f ca="1">VLOOKUP(B1087,'Fichier FI (en entrée)'!B:E,4)</f>
        <v>Cjpuuttdjtips</v>
      </c>
      <c r="E1087" s="2" t="s">
        <v>20</v>
      </c>
      <c r="F1087" s="2" t="s">
        <v>3</v>
      </c>
      <c r="G1087" s="1">
        <v>1</v>
      </c>
      <c r="H1087" s="1">
        <v>0</v>
      </c>
      <c r="I1087" s="2" t="s">
        <v>1</v>
      </c>
      <c r="J1087" s="1">
        <v>1</v>
      </c>
      <c r="K1087" s="2" t="s">
        <v>2148</v>
      </c>
      <c r="L1087" s="1">
        <v>0</v>
      </c>
      <c r="M1087" s="1">
        <v>0</v>
      </c>
      <c r="N1087" s="1">
        <v>0</v>
      </c>
    </row>
    <row r="1088" spans="1:14">
      <c r="A1088" s="1">
        <v>237</v>
      </c>
      <c r="B1088" s="1">
        <v>629957</v>
      </c>
      <c r="C1088" s="1" t="str">
        <f ca="1">VLOOKUP(B1088,'Fichier FI (en entrée)'!B:E,3)</f>
        <v>WAVDDDMIIJ</v>
      </c>
      <c r="D1088" s="2" t="str">
        <f ca="1">VLOOKUP(B1088,'Fichier FI (en entrée)'!B:E,4)</f>
        <v>Ssgniumrpcdfb</v>
      </c>
      <c r="E1088" s="2" t="s">
        <v>14</v>
      </c>
      <c r="F1088" s="2" t="s">
        <v>3</v>
      </c>
      <c r="G1088" s="1">
        <v>1</v>
      </c>
      <c r="H1088" s="1">
        <v>0</v>
      </c>
      <c r="I1088" s="2" t="s">
        <v>1</v>
      </c>
      <c r="J1088" s="1">
        <v>1</v>
      </c>
      <c r="K1088" s="2" t="s">
        <v>2148</v>
      </c>
      <c r="L1088" s="1">
        <v>0</v>
      </c>
      <c r="M1088" s="1">
        <v>0</v>
      </c>
      <c r="N1088" s="1">
        <v>0</v>
      </c>
    </row>
    <row r="1089" spans="1:14">
      <c r="A1089" s="1">
        <v>237</v>
      </c>
      <c r="B1089" s="1">
        <v>630091</v>
      </c>
      <c r="C1089" s="1" t="str">
        <f ca="1">VLOOKUP(B1089,'Fichier FI (en entrée)'!B:E,3)</f>
        <v>UZWUKFNKIC</v>
      </c>
      <c r="D1089" s="2" t="str">
        <f ca="1">VLOOKUP(B1089,'Fichier FI (en entrée)'!B:E,4)</f>
        <v>Hkjchyjpeatqy</v>
      </c>
      <c r="E1089" s="2" t="s">
        <v>19</v>
      </c>
      <c r="F1089" s="2" t="s">
        <v>3</v>
      </c>
      <c r="G1089" s="1">
        <v>1</v>
      </c>
      <c r="H1089" s="1">
        <v>0</v>
      </c>
      <c r="I1089" s="2" t="s">
        <v>1</v>
      </c>
      <c r="J1089" s="1">
        <v>1</v>
      </c>
      <c r="K1089" s="2" t="s">
        <v>2148</v>
      </c>
      <c r="L1089" s="1">
        <v>0</v>
      </c>
      <c r="M1089" s="1">
        <v>0</v>
      </c>
      <c r="N1089" s="1">
        <v>0</v>
      </c>
    </row>
    <row r="1090" spans="1:14">
      <c r="A1090" s="1">
        <v>237</v>
      </c>
      <c r="B1090" s="1">
        <v>630173</v>
      </c>
      <c r="C1090" s="1" t="str">
        <f ca="1">VLOOKUP(B1090,'Fichier FI (en entrée)'!B:E,3)</f>
        <v>SZNCIXUCSJ</v>
      </c>
      <c r="D1090" s="2" t="str">
        <f ca="1">VLOOKUP(B1090,'Fichier FI (en entrée)'!B:E,4)</f>
        <v>Fmgsfjxkkwmjd</v>
      </c>
      <c r="E1090" s="2" t="s">
        <v>18</v>
      </c>
      <c r="F1090" s="2" t="s">
        <v>3</v>
      </c>
      <c r="G1090" s="1">
        <v>1</v>
      </c>
      <c r="H1090" s="1">
        <v>0</v>
      </c>
      <c r="I1090" s="2" t="s">
        <v>1</v>
      </c>
      <c r="J1090" s="1">
        <v>1</v>
      </c>
      <c r="K1090" s="2" t="s">
        <v>2148</v>
      </c>
      <c r="L1090" s="1">
        <v>0</v>
      </c>
      <c r="M1090" s="1">
        <v>0</v>
      </c>
      <c r="N1090" s="1">
        <v>0</v>
      </c>
    </row>
    <row r="1091" spans="1:14">
      <c r="A1091" s="1">
        <v>237</v>
      </c>
      <c r="B1091" s="1">
        <v>632494</v>
      </c>
      <c r="C1091" s="1" t="str">
        <f ca="1">VLOOKUP(B1091,'Fichier FI (en entrée)'!B:E,3)</f>
        <v>AHQYWNHBHL</v>
      </c>
      <c r="D1091" s="2" t="str">
        <f ca="1">VLOOKUP(B1091,'Fichier FI (en entrée)'!B:E,4)</f>
        <v>Tpzaehbzxbkal</v>
      </c>
      <c r="E1091" s="2" t="s">
        <v>20</v>
      </c>
      <c r="F1091" s="2" t="s">
        <v>3</v>
      </c>
      <c r="G1091" s="1">
        <v>1</v>
      </c>
      <c r="H1091" s="1">
        <v>0</v>
      </c>
      <c r="I1091" s="2" t="s">
        <v>1</v>
      </c>
      <c r="J1091" s="1">
        <v>1</v>
      </c>
      <c r="K1091" s="2" t="s">
        <v>2148</v>
      </c>
      <c r="L1091" s="1">
        <v>0</v>
      </c>
      <c r="M1091" s="1">
        <v>0</v>
      </c>
      <c r="N1091" s="1">
        <v>0</v>
      </c>
    </row>
    <row r="1092" spans="1:14">
      <c r="A1092" s="1">
        <v>237</v>
      </c>
      <c r="B1092" s="1">
        <v>632504</v>
      </c>
      <c r="C1092" s="1" t="str">
        <f ca="1">VLOOKUP(B1092,'Fichier FI (en entrée)'!B:E,3)</f>
        <v>QUWXRIJQSH</v>
      </c>
      <c r="D1092" s="2" t="str">
        <f ca="1">VLOOKUP(B1092,'Fichier FI (en entrée)'!B:E,4)</f>
        <v>Syskbbdryovcg</v>
      </c>
      <c r="E1092" s="2" t="s">
        <v>20</v>
      </c>
      <c r="F1092" s="2" t="s">
        <v>3</v>
      </c>
      <c r="G1092" s="1">
        <v>1</v>
      </c>
      <c r="H1092" s="1">
        <v>0</v>
      </c>
      <c r="I1092" s="2" t="s">
        <v>1</v>
      </c>
      <c r="J1092" s="1">
        <v>1</v>
      </c>
      <c r="K1092" s="2" t="s">
        <v>2148</v>
      </c>
      <c r="L1092" s="1">
        <v>0</v>
      </c>
      <c r="M1092" s="1">
        <v>0</v>
      </c>
      <c r="N1092" s="1">
        <v>0</v>
      </c>
    </row>
    <row r="1093" spans="1:14">
      <c r="A1093" s="1">
        <v>237</v>
      </c>
      <c r="B1093" s="1">
        <v>632555</v>
      </c>
      <c r="C1093" s="1" t="str">
        <f ca="1">VLOOKUP(B1093,'Fichier FI (en entrée)'!B:E,3)</f>
        <v>TYZHEJTUNY</v>
      </c>
      <c r="D1093" s="2" t="str">
        <f ca="1">VLOOKUP(B1093,'Fichier FI (en entrée)'!B:E,4)</f>
        <v>Jqjtexdbbbpyz</v>
      </c>
      <c r="E1093" s="2" t="s">
        <v>15</v>
      </c>
      <c r="F1093" s="2" t="s">
        <v>3</v>
      </c>
      <c r="G1093" s="1">
        <v>1</v>
      </c>
      <c r="H1093" s="1">
        <v>0</v>
      </c>
      <c r="I1093" s="2" t="s">
        <v>1</v>
      </c>
      <c r="J1093" s="1">
        <v>1</v>
      </c>
      <c r="K1093" s="2" t="s">
        <v>2148</v>
      </c>
      <c r="L1093" s="1">
        <v>0</v>
      </c>
      <c r="M1093" s="1">
        <v>0</v>
      </c>
      <c r="N1093" s="1">
        <v>0</v>
      </c>
    </row>
    <row r="1094" spans="1:14">
      <c r="A1094" s="1">
        <v>237</v>
      </c>
      <c r="B1094" s="1">
        <v>632593</v>
      </c>
      <c r="C1094" s="1" t="str">
        <f ca="1">VLOOKUP(B1094,'Fichier FI (en entrée)'!B:E,3)</f>
        <v>QLBLNKISEL</v>
      </c>
      <c r="D1094" s="2" t="str">
        <f ca="1">VLOOKUP(B1094,'Fichier FI (en entrée)'!B:E,4)</f>
        <v>Ytuczyhjwxrhk</v>
      </c>
      <c r="E1094" s="2" t="s">
        <v>27</v>
      </c>
      <c r="F1094" s="2" t="s">
        <v>3</v>
      </c>
      <c r="G1094" s="1">
        <v>1</v>
      </c>
      <c r="H1094" s="1">
        <v>0</v>
      </c>
      <c r="I1094" s="2" t="s">
        <v>1</v>
      </c>
      <c r="J1094" s="1">
        <v>1</v>
      </c>
      <c r="K1094" s="2" t="s">
        <v>2148</v>
      </c>
      <c r="L1094" s="1">
        <v>0</v>
      </c>
      <c r="M1094" s="1">
        <v>0</v>
      </c>
      <c r="N1094" s="1">
        <v>0</v>
      </c>
    </row>
    <row r="1095" spans="1:14">
      <c r="A1095" s="1">
        <v>237</v>
      </c>
      <c r="B1095" s="1">
        <v>632596</v>
      </c>
      <c r="C1095" s="1" t="str">
        <f ca="1">VLOOKUP(B1095,'Fichier FI (en entrée)'!B:E,3)</f>
        <v>IGDGNJPZJX</v>
      </c>
      <c r="D1095" s="2" t="str">
        <f ca="1">VLOOKUP(B1095,'Fichier FI (en entrée)'!B:E,4)</f>
        <v>Stwhgorqaarjc</v>
      </c>
      <c r="E1095" s="2" t="s">
        <v>20</v>
      </c>
      <c r="F1095" s="2" t="s">
        <v>3</v>
      </c>
      <c r="G1095" s="1">
        <v>1</v>
      </c>
      <c r="H1095" s="1">
        <v>0</v>
      </c>
      <c r="I1095" s="2" t="s">
        <v>1</v>
      </c>
      <c r="J1095" s="1">
        <v>1</v>
      </c>
      <c r="K1095" s="2" t="s">
        <v>2148</v>
      </c>
      <c r="L1095" s="1">
        <v>0</v>
      </c>
      <c r="M1095" s="1">
        <v>0</v>
      </c>
      <c r="N1095" s="1">
        <v>0</v>
      </c>
    </row>
    <row r="1096" spans="1:14">
      <c r="A1096" s="1">
        <v>237</v>
      </c>
      <c r="B1096" s="1">
        <v>632602</v>
      </c>
      <c r="C1096" s="1" t="str">
        <f ca="1">VLOOKUP(B1096,'Fichier FI (en entrée)'!B:E,3)</f>
        <v>RMCGCKKZIB</v>
      </c>
      <c r="D1096" s="2" t="str">
        <f ca="1">VLOOKUP(B1096,'Fichier FI (en entrée)'!B:E,4)</f>
        <v>Hvzcttfhlkknb</v>
      </c>
      <c r="E1096" s="2" t="s">
        <v>20</v>
      </c>
      <c r="F1096" s="2" t="s">
        <v>3</v>
      </c>
      <c r="G1096" s="1">
        <v>1</v>
      </c>
      <c r="H1096" s="1">
        <v>0</v>
      </c>
      <c r="I1096" s="2" t="s">
        <v>1</v>
      </c>
      <c r="J1096" s="1">
        <v>1</v>
      </c>
      <c r="K1096" s="2" t="s">
        <v>2148</v>
      </c>
      <c r="L1096" s="1">
        <v>0</v>
      </c>
      <c r="M1096" s="1">
        <v>0</v>
      </c>
      <c r="N1096" s="1">
        <v>0</v>
      </c>
    </row>
    <row r="1097" spans="1:14">
      <c r="A1097" s="1">
        <v>237</v>
      </c>
      <c r="B1097" s="1">
        <v>632661</v>
      </c>
      <c r="C1097" s="1" t="str">
        <f ca="1">VLOOKUP(B1097,'Fichier FI (en entrée)'!B:E,3)</f>
        <v>PPXYERJIJD</v>
      </c>
      <c r="D1097" s="2" t="str">
        <f ca="1">VLOOKUP(B1097,'Fichier FI (en entrée)'!B:E,4)</f>
        <v>Nbsleorcysixf</v>
      </c>
      <c r="E1097" s="2" t="s">
        <v>20</v>
      </c>
      <c r="F1097" s="2" t="s">
        <v>3</v>
      </c>
      <c r="G1097" s="1">
        <v>1</v>
      </c>
      <c r="H1097" s="1">
        <v>0</v>
      </c>
      <c r="I1097" s="2" t="s">
        <v>1</v>
      </c>
      <c r="J1097" s="1">
        <v>1</v>
      </c>
      <c r="K1097" s="2" t="s">
        <v>2148</v>
      </c>
      <c r="L1097" s="1">
        <v>0</v>
      </c>
      <c r="M1097" s="1">
        <v>0</v>
      </c>
      <c r="N1097" s="1">
        <v>0</v>
      </c>
    </row>
    <row r="1098" spans="1:14">
      <c r="A1098" s="1">
        <v>237</v>
      </c>
      <c r="B1098" s="1">
        <v>632670</v>
      </c>
      <c r="C1098" s="1" t="str">
        <f ca="1">VLOOKUP(B1098,'Fichier FI (en entrée)'!B:E,3)</f>
        <v>NAJUKQRFKE</v>
      </c>
      <c r="D1098" s="2" t="str">
        <f ca="1">VLOOKUP(B1098,'Fichier FI (en entrée)'!B:E,4)</f>
        <v>Qtgfxelkdwvqi</v>
      </c>
      <c r="E1098" s="2" t="s">
        <v>20</v>
      </c>
      <c r="F1098" s="2" t="s">
        <v>3</v>
      </c>
      <c r="G1098" s="1">
        <v>1</v>
      </c>
      <c r="H1098" s="1">
        <v>0</v>
      </c>
      <c r="I1098" s="2" t="s">
        <v>1</v>
      </c>
      <c r="J1098" s="1">
        <v>1</v>
      </c>
      <c r="K1098" s="2" t="s">
        <v>2148</v>
      </c>
      <c r="L1098" s="1">
        <v>0</v>
      </c>
      <c r="M1098" s="1">
        <v>0</v>
      </c>
      <c r="N1098" s="1">
        <v>0</v>
      </c>
    </row>
    <row r="1099" spans="1:14">
      <c r="A1099" s="1">
        <v>237</v>
      </c>
      <c r="B1099" s="1">
        <v>632689</v>
      </c>
      <c r="C1099" s="1" t="str">
        <f ca="1">VLOOKUP(B1099,'Fichier FI (en entrée)'!B:E,3)</f>
        <v>EVJOMGXPFI</v>
      </c>
      <c r="D1099" s="2" t="str">
        <f ca="1">VLOOKUP(B1099,'Fichier FI (en entrée)'!B:E,4)</f>
        <v>Lssvrlbndwwty</v>
      </c>
      <c r="E1099" s="2" t="s">
        <v>20</v>
      </c>
      <c r="F1099" s="2" t="s">
        <v>3</v>
      </c>
      <c r="G1099" s="1">
        <v>1</v>
      </c>
      <c r="H1099" s="1">
        <v>0</v>
      </c>
      <c r="I1099" s="2" t="s">
        <v>1</v>
      </c>
      <c r="J1099" s="1">
        <v>1</v>
      </c>
      <c r="K1099" s="2" t="s">
        <v>2148</v>
      </c>
      <c r="L1099" s="1">
        <v>0</v>
      </c>
      <c r="M1099" s="1">
        <v>0</v>
      </c>
      <c r="N1099" s="1">
        <v>0</v>
      </c>
    </row>
    <row r="1100" spans="1:14">
      <c r="A1100" s="1">
        <v>237</v>
      </c>
      <c r="B1100" s="1">
        <v>632702</v>
      </c>
      <c r="C1100" s="1" t="str">
        <f ca="1">VLOOKUP(B1100,'Fichier FI (en entrée)'!B:E,3)</f>
        <v>YGBUILKYIL</v>
      </c>
      <c r="D1100" s="2" t="str">
        <f ca="1">VLOOKUP(B1100,'Fichier FI (en entrée)'!B:E,4)</f>
        <v>Ycqxhgfjbljme</v>
      </c>
      <c r="E1100" s="2" t="s">
        <v>20</v>
      </c>
      <c r="F1100" s="2" t="s">
        <v>3</v>
      </c>
      <c r="G1100" s="1">
        <v>1</v>
      </c>
      <c r="H1100" s="1">
        <v>0</v>
      </c>
      <c r="I1100" s="2" t="s">
        <v>1</v>
      </c>
      <c r="J1100" s="1">
        <v>1</v>
      </c>
      <c r="K1100" s="2" t="s">
        <v>2148</v>
      </c>
      <c r="L1100" s="1">
        <v>0</v>
      </c>
      <c r="M1100" s="1">
        <v>0</v>
      </c>
      <c r="N1100" s="1">
        <v>0</v>
      </c>
    </row>
    <row r="1101" spans="1:14">
      <c r="A1101" s="1">
        <v>237</v>
      </c>
      <c r="B1101" s="1">
        <v>632711</v>
      </c>
      <c r="C1101" s="1" t="str">
        <f ca="1">VLOOKUP(B1101,'Fichier FI (en entrée)'!B:E,3)</f>
        <v>MEXSXEPMZL</v>
      </c>
      <c r="D1101" s="2" t="str">
        <f ca="1">VLOOKUP(B1101,'Fichier FI (en entrée)'!B:E,4)</f>
        <v>Krhrsdqsrewvf</v>
      </c>
      <c r="E1101" s="2" t="s">
        <v>20</v>
      </c>
      <c r="F1101" s="2" t="s">
        <v>3</v>
      </c>
      <c r="G1101" s="1">
        <v>1</v>
      </c>
      <c r="H1101" s="1">
        <v>0</v>
      </c>
      <c r="I1101" s="2" t="s">
        <v>1</v>
      </c>
      <c r="J1101" s="1">
        <v>1</v>
      </c>
      <c r="K1101" s="2" t="s">
        <v>2148</v>
      </c>
      <c r="L1101" s="1">
        <v>0</v>
      </c>
      <c r="M1101" s="1">
        <v>0</v>
      </c>
      <c r="N1101" s="1">
        <v>0</v>
      </c>
    </row>
    <row r="1102" spans="1:14">
      <c r="A1102" s="1">
        <v>237</v>
      </c>
      <c r="B1102" s="1">
        <v>632730</v>
      </c>
      <c r="C1102" s="1" t="str">
        <f ca="1">VLOOKUP(B1102,'Fichier FI (en entrée)'!B:E,3)</f>
        <v>UHBLOAILCZ</v>
      </c>
      <c r="D1102" s="2" t="str">
        <f ca="1">VLOOKUP(B1102,'Fichier FI (en entrée)'!B:E,4)</f>
        <v>Lrtrofxzhqeic</v>
      </c>
      <c r="E1102" s="2" t="s">
        <v>20</v>
      </c>
      <c r="F1102" s="2" t="s">
        <v>3</v>
      </c>
      <c r="G1102" s="1">
        <v>1</v>
      </c>
      <c r="H1102" s="1">
        <v>0</v>
      </c>
      <c r="I1102" s="2" t="s">
        <v>1</v>
      </c>
      <c r="J1102" s="1">
        <v>1</v>
      </c>
      <c r="K1102" s="2" t="s">
        <v>2148</v>
      </c>
      <c r="L1102" s="1">
        <v>0</v>
      </c>
      <c r="M1102" s="1">
        <v>0</v>
      </c>
      <c r="N1102" s="1">
        <v>0</v>
      </c>
    </row>
    <row r="1103" spans="1:14">
      <c r="A1103" s="1">
        <v>237</v>
      </c>
      <c r="B1103" s="1">
        <v>632744</v>
      </c>
      <c r="C1103" s="1" t="str">
        <f ca="1">VLOOKUP(B1103,'Fichier FI (en entrée)'!B:E,3)</f>
        <v>OVFDDVUTUI</v>
      </c>
      <c r="D1103" s="2" t="str">
        <f ca="1">VLOOKUP(B1103,'Fichier FI (en entrée)'!B:E,4)</f>
        <v>Tbsfyflnyvkvt</v>
      </c>
      <c r="E1103" s="2" t="s">
        <v>22</v>
      </c>
      <c r="F1103" s="2" t="s">
        <v>3</v>
      </c>
      <c r="G1103" s="1">
        <v>1</v>
      </c>
      <c r="H1103" s="1">
        <v>0</v>
      </c>
      <c r="I1103" s="2" t="s">
        <v>1</v>
      </c>
      <c r="J1103" s="1">
        <v>1</v>
      </c>
      <c r="K1103" s="2" t="s">
        <v>2148</v>
      </c>
      <c r="L1103" s="1">
        <v>0</v>
      </c>
      <c r="M1103" s="1">
        <v>0</v>
      </c>
      <c r="N1103" s="1">
        <v>0</v>
      </c>
    </row>
    <row r="1104" spans="1:14">
      <c r="A1104" s="1">
        <v>237</v>
      </c>
      <c r="B1104" s="1">
        <v>632750</v>
      </c>
      <c r="C1104" s="1" t="str">
        <f ca="1">VLOOKUP(B1104,'Fichier FI (en entrée)'!B:E,3)</f>
        <v>FNXSNOYNNZ</v>
      </c>
      <c r="D1104" s="2" t="str">
        <f ca="1">VLOOKUP(B1104,'Fichier FI (en entrée)'!B:E,4)</f>
        <v>Nssjngwkcmtvz</v>
      </c>
      <c r="E1104" s="2" t="s">
        <v>15</v>
      </c>
      <c r="F1104" s="2" t="s">
        <v>3</v>
      </c>
      <c r="G1104" s="1">
        <v>1</v>
      </c>
      <c r="H1104" s="1">
        <v>0</v>
      </c>
      <c r="I1104" s="2" t="s">
        <v>1</v>
      </c>
      <c r="J1104" s="1">
        <v>1</v>
      </c>
      <c r="K1104" s="2" t="s">
        <v>2148</v>
      </c>
      <c r="L1104" s="1">
        <v>0</v>
      </c>
      <c r="M1104" s="1">
        <v>0</v>
      </c>
      <c r="N1104" s="1">
        <v>0</v>
      </c>
    </row>
    <row r="1105" spans="1:14">
      <c r="A1105" s="1">
        <v>237</v>
      </c>
      <c r="B1105" s="1">
        <v>632758</v>
      </c>
      <c r="C1105" s="1" t="str">
        <f ca="1">VLOOKUP(B1105,'Fichier FI (en entrée)'!B:E,3)</f>
        <v>RABOVGUXQU</v>
      </c>
      <c r="D1105" s="2" t="str">
        <f ca="1">VLOOKUP(B1105,'Fichier FI (en entrée)'!B:E,4)</f>
        <v>Hxeqmklnmabdt</v>
      </c>
      <c r="E1105" s="2" t="s">
        <v>27</v>
      </c>
      <c r="F1105" s="2" t="s">
        <v>3</v>
      </c>
      <c r="G1105" s="1">
        <v>1</v>
      </c>
      <c r="H1105" s="1">
        <v>0</v>
      </c>
      <c r="I1105" s="2" t="s">
        <v>1</v>
      </c>
      <c r="J1105" s="1">
        <v>1</v>
      </c>
      <c r="K1105" s="2" t="s">
        <v>2148</v>
      </c>
      <c r="L1105" s="1">
        <v>0</v>
      </c>
      <c r="M1105" s="1">
        <v>0</v>
      </c>
      <c r="N1105" s="1">
        <v>0</v>
      </c>
    </row>
    <row r="1106" spans="1:14">
      <c r="A1106" s="1">
        <v>237</v>
      </c>
      <c r="B1106" s="1">
        <v>632763</v>
      </c>
      <c r="C1106" s="1" t="str">
        <f ca="1">VLOOKUP(B1106,'Fichier FI (en entrée)'!B:E,3)</f>
        <v>GNHFBDFMGB</v>
      </c>
      <c r="D1106" s="2" t="str">
        <f ca="1">VLOOKUP(B1106,'Fichier FI (en entrée)'!B:E,4)</f>
        <v>Asvkxfulomnpk</v>
      </c>
      <c r="E1106" s="2" t="s">
        <v>20</v>
      </c>
      <c r="F1106" s="2" t="s">
        <v>3</v>
      </c>
      <c r="G1106" s="1">
        <v>1</v>
      </c>
      <c r="H1106" s="1">
        <v>0</v>
      </c>
      <c r="I1106" s="2" t="s">
        <v>1</v>
      </c>
      <c r="J1106" s="1">
        <v>1</v>
      </c>
      <c r="K1106" s="2" t="s">
        <v>2148</v>
      </c>
      <c r="L1106" s="1">
        <v>0</v>
      </c>
      <c r="M1106" s="1">
        <v>0</v>
      </c>
      <c r="N1106" s="1">
        <v>0</v>
      </c>
    </row>
    <row r="1107" spans="1:14">
      <c r="A1107" s="1">
        <v>237</v>
      </c>
      <c r="B1107" s="1">
        <v>633728</v>
      </c>
      <c r="C1107" s="1" t="str">
        <f ca="1">VLOOKUP(B1107,'Fichier FI (en entrée)'!B:E,3)</f>
        <v>GDJMFPWMEL</v>
      </c>
      <c r="D1107" s="2" t="str">
        <f ca="1">VLOOKUP(B1107,'Fichier FI (en entrée)'!B:E,4)</f>
        <v>Okpnbojlmqwcr</v>
      </c>
      <c r="E1107" s="2" t="s">
        <v>28</v>
      </c>
      <c r="F1107" s="2" t="s">
        <v>3</v>
      </c>
      <c r="G1107" s="1">
        <v>1</v>
      </c>
      <c r="H1107" s="1">
        <v>0</v>
      </c>
      <c r="I1107" s="2" t="s">
        <v>1</v>
      </c>
      <c r="J1107" s="1">
        <v>1</v>
      </c>
      <c r="K1107" s="2" t="s">
        <v>2148</v>
      </c>
      <c r="L1107" s="1">
        <v>0</v>
      </c>
      <c r="M1107" s="1">
        <v>0</v>
      </c>
      <c r="N1107" s="1">
        <v>0</v>
      </c>
    </row>
    <row r="1108" spans="1:14">
      <c r="A1108" s="1">
        <v>237</v>
      </c>
      <c r="B1108" s="1">
        <v>636191</v>
      </c>
      <c r="C1108" s="1" t="str">
        <f ca="1">VLOOKUP(B1108,'Fichier FI (en entrée)'!B:E,3)</f>
        <v>FQKUVFBIYI</v>
      </c>
      <c r="D1108" s="2" t="str">
        <f ca="1">VLOOKUP(B1108,'Fichier FI (en entrée)'!B:E,4)</f>
        <v>Mgmszfbhiuinb</v>
      </c>
      <c r="E1108" s="2" t="s">
        <v>19</v>
      </c>
      <c r="F1108" s="2" t="s">
        <v>3</v>
      </c>
      <c r="G1108" s="1">
        <v>1</v>
      </c>
      <c r="H1108" s="1">
        <v>0</v>
      </c>
      <c r="I1108" s="2" t="s">
        <v>1</v>
      </c>
      <c r="J1108" s="1">
        <v>1</v>
      </c>
      <c r="K1108" s="2" t="s">
        <v>2148</v>
      </c>
      <c r="L1108" s="1">
        <v>0</v>
      </c>
      <c r="M1108" s="1">
        <v>0</v>
      </c>
      <c r="N1108" s="1">
        <v>0</v>
      </c>
    </row>
    <row r="1109" spans="1:14">
      <c r="A1109" s="1">
        <v>237</v>
      </c>
      <c r="B1109" s="1">
        <v>636317</v>
      </c>
      <c r="C1109" s="1" t="str">
        <f ca="1">VLOOKUP(B1109,'Fichier FI (en entrée)'!B:E,3)</f>
        <v>KFDGRSACMI</v>
      </c>
      <c r="D1109" s="2" t="str">
        <f ca="1">VLOOKUP(B1109,'Fichier FI (en entrée)'!B:E,4)</f>
        <v>Oyihaevsodxvp</v>
      </c>
      <c r="E1109" s="2" t="s">
        <v>19</v>
      </c>
      <c r="F1109" s="2" t="s">
        <v>3</v>
      </c>
      <c r="G1109" s="1">
        <v>1</v>
      </c>
      <c r="H1109" s="1">
        <v>0</v>
      </c>
      <c r="I1109" s="2" t="s">
        <v>1</v>
      </c>
      <c r="J1109" s="1">
        <v>1</v>
      </c>
      <c r="K1109" s="2" t="s">
        <v>2148</v>
      </c>
      <c r="L1109" s="1">
        <v>0</v>
      </c>
      <c r="M1109" s="1">
        <v>0</v>
      </c>
      <c r="N1109" s="1">
        <v>0</v>
      </c>
    </row>
    <row r="1110" spans="1:14">
      <c r="A1110" s="1">
        <v>237</v>
      </c>
      <c r="B1110" s="1">
        <v>636438</v>
      </c>
      <c r="C1110" s="1" t="str">
        <f ca="1">VLOOKUP(B1110,'Fichier FI (en entrée)'!B:E,3)</f>
        <v>KRAVVKNECW</v>
      </c>
      <c r="D1110" s="2" t="str">
        <f ca="1">VLOOKUP(B1110,'Fichier FI (en entrée)'!B:E,4)</f>
        <v>Logawldnjnnlz</v>
      </c>
      <c r="E1110" s="2" t="s">
        <v>24</v>
      </c>
      <c r="F1110" s="2" t="s">
        <v>3</v>
      </c>
      <c r="G1110" s="1">
        <v>1</v>
      </c>
      <c r="H1110" s="1">
        <v>0</v>
      </c>
      <c r="I1110" s="2" t="s">
        <v>1</v>
      </c>
      <c r="J1110" s="1">
        <v>1</v>
      </c>
      <c r="K1110" s="2" t="s">
        <v>2148</v>
      </c>
      <c r="L1110" s="1">
        <v>0</v>
      </c>
      <c r="M1110" s="1">
        <v>0</v>
      </c>
      <c r="N1110" s="1">
        <v>0</v>
      </c>
    </row>
    <row r="1111" spans="1:14">
      <c r="A1111" s="1">
        <v>237</v>
      </c>
      <c r="B1111" s="1">
        <v>636450</v>
      </c>
      <c r="C1111" s="1" t="str">
        <f ca="1">VLOOKUP(B1111,'Fichier FI (en entrée)'!B:E,3)</f>
        <v>GABCTWGQBP</v>
      </c>
      <c r="D1111" s="2" t="str">
        <f ca="1">VLOOKUP(B1111,'Fichier FI (en entrée)'!B:E,4)</f>
        <v>Fglvybuaqncgy</v>
      </c>
      <c r="E1111" s="2" t="s">
        <v>20</v>
      </c>
      <c r="F1111" s="2" t="s">
        <v>3</v>
      </c>
      <c r="G1111" s="1">
        <v>1</v>
      </c>
      <c r="H1111" s="1">
        <v>0</v>
      </c>
      <c r="I1111" s="2" t="s">
        <v>1</v>
      </c>
      <c r="J1111" s="1">
        <v>1</v>
      </c>
      <c r="K1111" s="2" t="s">
        <v>2148</v>
      </c>
      <c r="L1111" s="1">
        <v>0</v>
      </c>
      <c r="M1111" s="1">
        <v>0</v>
      </c>
      <c r="N1111" s="1">
        <v>0</v>
      </c>
    </row>
    <row r="1112" spans="1:14">
      <c r="A1112" s="1">
        <v>237</v>
      </c>
      <c r="B1112" s="1">
        <v>636516</v>
      </c>
      <c r="C1112" s="1" t="str">
        <f ca="1">VLOOKUP(B1112,'Fichier FI (en entrée)'!B:E,3)</f>
        <v>CIGYBTTJQM</v>
      </c>
      <c r="D1112" s="2" t="str">
        <f ca="1">VLOOKUP(B1112,'Fichier FI (en entrée)'!B:E,4)</f>
        <v>Shaaatybiuows</v>
      </c>
      <c r="E1112" s="2" t="s">
        <v>18</v>
      </c>
      <c r="F1112" s="2" t="s">
        <v>3</v>
      </c>
      <c r="G1112" s="1">
        <v>1</v>
      </c>
      <c r="H1112" s="1">
        <v>0</v>
      </c>
      <c r="I1112" s="2" t="s">
        <v>1</v>
      </c>
      <c r="J1112" s="1">
        <v>1</v>
      </c>
      <c r="K1112" s="2" t="s">
        <v>2148</v>
      </c>
      <c r="L1112" s="1">
        <v>0</v>
      </c>
      <c r="M1112" s="1">
        <v>0</v>
      </c>
      <c r="N1112" s="1">
        <v>0</v>
      </c>
    </row>
    <row r="1113" spans="1:14">
      <c r="A1113" s="1">
        <v>237</v>
      </c>
      <c r="B1113" s="1">
        <v>636541</v>
      </c>
      <c r="C1113" s="1" t="str">
        <f ca="1">VLOOKUP(B1113,'Fichier FI (en entrée)'!B:E,3)</f>
        <v>QIDRVWEPKK</v>
      </c>
      <c r="D1113" s="2" t="str">
        <f ca="1">VLOOKUP(B1113,'Fichier FI (en entrée)'!B:E,4)</f>
        <v>Hoicuppndzupc</v>
      </c>
      <c r="E1113" s="2" t="s">
        <v>18</v>
      </c>
      <c r="F1113" s="2" t="s">
        <v>3</v>
      </c>
      <c r="G1113" s="1">
        <v>1</v>
      </c>
      <c r="H1113" s="1">
        <v>0</v>
      </c>
      <c r="I1113" s="2" t="s">
        <v>1</v>
      </c>
      <c r="J1113" s="1">
        <v>1</v>
      </c>
      <c r="K1113" s="2" t="s">
        <v>2148</v>
      </c>
      <c r="L1113" s="1">
        <v>0</v>
      </c>
      <c r="M1113" s="1">
        <v>0</v>
      </c>
      <c r="N1113" s="1">
        <v>0</v>
      </c>
    </row>
    <row r="1114" spans="1:14">
      <c r="A1114" s="1">
        <v>237</v>
      </c>
      <c r="B1114" s="1">
        <v>636697</v>
      </c>
      <c r="C1114" s="1" t="str">
        <f ca="1">VLOOKUP(B1114,'Fichier FI (en entrée)'!B:E,3)</f>
        <v>QVRYOWZOBP</v>
      </c>
      <c r="D1114" s="2" t="str">
        <f ca="1">VLOOKUP(B1114,'Fichier FI (en entrée)'!B:E,4)</f>
        <v>Kspwlitkxdopu</v>
      </c>
      <c r="E1114" s="2" t="s">
        <v>19</v>
      </c>
      <c r="F1114" s="2" t="s">
        <v>3</v>
      </c>
      <c r="G1114" s="1">
        <v>1</v>
      </c>
      <c r="H1114" s="1">
        <v>0</v>
      </c>
      <c r="I1114" s="2" t="s">
        <v>1</v>
      </c>
      <c r="J1114" s="1">
        <v>1</v>
      </c>
      <c r="K1114" s="2" t="s">
        <v>2148</v>
      </c>
      <c r="L1114" s="1">
        <v>0</v>
      </c>
      <c r="M1114" s="1">
        <v>0</v>
      </c>
      <c r="N1114" s="1">
        <v>0</v>
      </c>
    </row>
    <row r="1115" spans="1:14">
      <c r="A1115" s="1">
        <v>237</v>
      </c>
      <c r="B1115" s="1">
        <v>636796</v>
      </c>
      <c r="C1115" s="1" t="str">
        <f ca="1">VLOOKUP(B1115,'Fichier FI (en entrée)'!B:E,3)</f>
        <v>QHRHXWBLCZ</v>
      </c>
      <c r="D1115" s="2" t="str">
        <f ca="1">VLOOKUP(B1115,'Fichier FI (en entrée)'!B:E,4)</f>
        <v>Xxsqpsfedqtbv</v>
      </c>
      <c r="E1115" s="2" t="s">
        <v>19</v>
      </c>
      <c r="F1115" s="2" t="s">
        <v>3</v>
      </c>
      <c r="G1115" s="1">
        <v>1</v>
      </c>
      <c r="H1115" s="1">
        <v>0</v>
      </c>
      <c r="I1115" s="2" t="s">
        <v>1</v>
      </c>
      <c r="J1115" s="1">
        <v>1</v>
      </c>
      <c r="K1115" s="2" t="s">
        <v>2148</v>
      </c>
      <c r="L1115" s="1">
        <v>0</v>
      </c>
      <c r="M1115" s="1">
        <v>0</v>
      </c>
      <c r="N1115" s="1">
        <v>0</v>
      </c>
    </row>
    <row r="1116" spans="1:14">
      <c r="A1116" s="1">
        <v>237</v>
      </c>
      <c r="B1116" s="1">
        <v>638088</v>
      </c>
      <c r="C1116" s="1" t="str">
        <f ca="1">VLOOKUP(B1116,'Fichier FI (en entrée)'!B:E,3)</f>
        <v>EGBBIWUPCP</v>
      </c>
      <c r="D1116" s="2" t="str">
        <f ca="1">VLOOKUP(B1116,'Fichier FI (en entrée)'!B:E,4)</f>
        <v>Snuwmjbskiojm</v>
      </c>
      <c r="E1116" s="2" t="s">
        <v>19</v>
      </c>
      <c r="F1116" s="2" t="s">
        <v>3</v>
      </c>
      <c r="G1116" s="1">
        <v>1</v>
      </c>
      <c r="H1116" s="1">
        <v>0</v>
      </c>
      <c r="I1116" s="2" t="s">
        <v>1</v>
      </c>
      <c r="J1116" s="1">
        <v>1</v>
      </c>
      <c r="K1116" s="2" t="s">
        <v>2148</v>
      </c>
      <c r="L1116" s="1">
        <v>0</v>
      </c>
      <c r="M1116" s="1">
        <v>0</v>
      </c>
      <c r="N1116" s="1">
        <v>0</v>
      </c>
    </row>
    <row r="1117" spans="1:14">
      <c r="A1117" s="1">
        <v>237</v>
      </c>
      <c r="B1117" s="1">
        <v>638133</v>
      </c>
      <c r="C1117" s="1" t="str">
        <f ca="1">VLOOKUP(B1117,'Fichier FI (en entrée)'!B:E,3)</f>
        <v>RKSCPTHEMB</v>
      </c>
      <c r="D1117" s="2" t="str">
        <f ca="1">VLOOKUP(B1117,'Fichier FI (en entrée)'!B:E,4)</f>
        <v>Ghfvvyhoqxqqh</v>
      </c>
      <c r="E1117" s="2" t="s">
        <v>19</v>
      </c>
      <c r="F1117" s="2" t="s">
        <v>3</v>
      </c>
      <c r="G1117" s="1">
        <v>1</v>
      </c>
      <c r="H1117" s="1">
        <v>0</v>
      </c>
      <c r="I1117" s="2" t="s">
        <v>1</v>
      </c>
      <c r="J1117" s="1">
        <v>1</v>
      </c>
      <c r="K1117" s="2" t="s">
        <v>2148</v>
      </c>
      <c r="L1117" s="1">
        <v>0</v>
      </c>
      <c r="M1117" s="1">
        <v>0</v>
      </c>
      <c r="N1117" s="1">
        <v>0</v>
      </c>
    </row>
    <row r="1118" spans="1:14">
      <c r="A1118" s="1">
        <v>237</v>
      </c>
      <c r="B1118" s="1">
        <v>638138</v>
      </c>
      <c r="C1118" s="1" t="str">
        <f ca="1">VLOOKUP(B1118,'Fichier FI (en entrée)'!B:E,3)</f>
        <v>VZMSIWAMMQ</v>
      </c>
      <c r="D1118" s="2" t="str">
        <f ca="1">VLOOKUP(B1118,'Fichier FI (en entrée)'!B:E,4)</f>
        <v>Esdfoluyfdqft</v>
      </c>
      <c r="E1118" s="2" t="s">
        <v>14</v>
      </c>
      <c r="F1118" s="2" t="s">
        <v>3</v>
      </c>
      <c r="G1118" s="1">
        <v>1</v>
      </c>
      <c r="H1118" s="1">
        <v>0</v>
      </c>
      <c r="I1118" s="2" t="s">
        <v>1</v>
      </c>
      <c r="J1118" s="1">
        <v>1</v>
      </c>
      <c r="K1118" s="2" t="s">
        <v>2148</v>
      </c>
      <c r="L1118" s="1">
        <v>0</v>
      </c>
      <c r="M1118" s="1">
        <v>0</v>
      </c>
      <c r="N1118" s="1">
        <v>0</v>
      </c>
    </row>
    <row r="1119" spans="1:14">
      <c r="A1119" s="1">
        <v>237</v>
      </c>
      <c r="B1119" s="1">
        <v>638288</v>
      </c>
      <c r="C1119" s="1" t="str">
        <f ca="1">VLOOKUP(B1119,'Fichier FI (en entrée)'!B:E,3)</f>
        <v>UDFIZSOVSQ</v>
      </c>
      <c r="D1119" s="2" t="str">
        <f ca="1">VLOOKUP(B1119,'Fichier FI (en entrée)'!B:E,4)</f>
        <v>Ihyhgrwkpxjov</v>
      </c>
      <c r="E1119" s="2" t="s">
        <v>19</v>
      </c>
      <c r="F1119" s="2" t="s">
        <v>3</v>
      </c>
      <c r="G1119" s="1">
        <v>1</v>
      </c>
      <c r="H1119" s="1">
        <v>0</v>
      </c>
      <c r="I1119" s="2" t="s">
        <v>1</v>
      </c>
      <c r="J1119" s="1">
        <v>1</v>
      </c>
      <c r="K1119" s="2" t="s">
        <v>2148</v>
      </c>
      <c r="L1119" s="1">
        <v>0</v>
      </c>
      <c r="M1119" s="1">
        <v>0</v>
      </c>
      <c r="N1119" s="1">
        <v>0</v>
      </c>
    </row>
    <row r="1120" spans="1:14">
      <c r="A1120" s="1">
        <v>237</v>
      </c>
      <c r="B1120" s="1">
        <v>638299</v>
      </c>
      <c r="C1120" s="1" t="str">
        <f ca="1">VLOOKUP(B1120,'Fichier FI (en entrée)'!B:E,3)</f>
        <v>DMXDYWKSQW</v>
      </c>
      <c r="D1120" s="2" t="str">
        <f ca="1">VLOOKUP(B1120,'Fichier FI (en entrée)'!B:E,4)</f>
        <v>Hkcwtcoxatmhg</v>
      </c>
      <c r="E1120" s="2" t="s">
        <v>18</v>
      </c>
      <c r="F1120" s="2" t="s">
        <v>3</v>
      </c>
      <c r="G1120" s="1">
        <v>1</v>
      </c>
      <c r="H1120" s="1">
        <v>0</v>
      </c>
      <c r="I1120" s="2" t="s">
        <v>1</v>
      </c>
      <c r="J1120" s="1">
        <v>1</v>
      </c>
      <c r="K1120" s="2" t="s">
        <v>2148</v>
      </c>
      <c r="L1120" s="1">
        <v>0</v>
      </c>
      <c r="M1120" s="1">
        <v>0</v>
      </c>
      <c r="N1120" s="1">
        <v>0</v>
      </c>
    </row>
    <row r="1121" spans="1:14">
      <c r="A1121" s="1">
        <v>237</v>
      </c>
      <c r="B1121" s="1">
        <v>638373</v>
      </c>
      <c r="C1121" s="1" t="str">
        <f ca="1">VLOOKUP(B1121,'Fichier FI (en entrée)'!B:E,3)</f>
        <v>ILNQAEMWQB</v>
      </c>
      <c r="D1121" s="2" t="str">
        <f ca="1">VLOOKUP(B1121,'Fichier FI (en entrée)'!B:E,4)</f>
        <v>Grjuepfptqthf</v>
      </c>
      <c r="E1121" s="2" t="s">
        <v>14</v>
      </c>
      <c r="F1121" s="2" t="s">
        <v>3</v>
      </c>
      <c r="G1121" s="1">
        <v>1</v>
      </c>
      <c r="H1121" s="1">
        <v>0</v>
      </c>
      <c r="I1121" s="2" t="s">
        <v>1</v>
      </c>
      <c r="J1121" s="1">
        <v>1</v>
      </c>
      <c r="K1121" s="2" t="s">
        <v>2148</v>
      </c>
      <c r="L1121" s="1">
        <v>0</v>
      </c>
      <c r="M1121" s="1">
        <v>0</v>
      </c>
      <c r="N1121" s="1">
        <v>0</v>
      </c>
    </row>
    <row r="1122" spans="1:14">
      <c r="A1122" s="1">
        <v>237</v>
      </c>
      <c r="B1122" s="1">
        <v>638704</v>
      </c>
      <c r="C1122" s="1" t="str">
        <f ca="1">VLOOKUP(B1122,'Fichier FI (en entrée)'!B:E,3)</f>
        <v>QDVDEAOSPJ</v>
      </c>
      <c r="D1122" s="2" t="str">
        <f ca="1">VLOOKUP(B1122,'Fichier FI (en entrée)'!B:E,4)</f>
        <v>Hshpyhlksegut</v>
      </c>
      <c r="E1122" s="2" t="s">
        <v>19</v>
      </c>
      <c r="F1122" s="2" t="s">
        <v>3</v>
      </c>
      <c r="G1122" s="1">
        <v>1</v>
      </c>
      <c r="H1122" s="1">
        <v>0</v>
      </c>
      <c r="I1122" s="2" t="s">
        <v>1</v>
      </c>
      <c r="J1122" s="1">
        <v>1</v>
      </c>
      <c r="K1122" s="2" t="s">
        <v>2148</v>
      </c>
      <c r="L1122" s="1">
        <v>0</v>
      </c>
      <c r="M1122" s="1">
        <v>0</v>
      </c>
      <c r="N1122" s="1">
        <v>0</v>
      </c>
    </row>
    <row r="1123" spans="1:14">
      <c r="A1123" s="1">
        <v>237</v>
      </c>
      <c r="B1123" s="1">
        <v>638821</v>
      </c>
      <c r="C1123" s="1" t="str">
        <f ca="1">VLOOKUP(B1123,'Fichier FI (en entrée)'!B:E,3)</f>
        <v>YLXZPMWWXA</v>
      </c>
      <c r="D1123" s="2" t="str">
        <f ca="1">VLOOKUP(B1123,'Fichier FI (en entrée)'!B:E,4)</f>
        <v>Ktaoqnbanjzlx</v>
      </c>
      <c r="E1123" s="2" t="s">
        <v>18</v>
      </c>
      <c r="F1123" s="2" t="s">
        <v>3</v>
      </c>
      <c r="G1123" s="1">
        <v>1</v>
      </c>
      <c r="H1123" s="1">
        <v>0</v>
      </c>
      <c r="I1123" s="2" t="s">
        <v>1</v>
      </c>
      <c r="J1123" s="1">
        <v>1</v>
      </c>
      <c r="K1123" s="2" t="s">
        <v>2148</v>
      </c>
      <c r="L1123" s="1">
        <v>0</v>
      </c>
      <c r="M1123" s="1">
        <v>0</v>
      </c>
      <c r="N1123" s="1">
        <v>0</v>
      </c>
    </row>
    <row r="1124" spans="1:14">
      <c r="A1124" s="1">
        <v>237</v>
      </c>
      <c r="B1124" s="1">
        <v>638822</v>
      </c>
      <c r="C1124" s="1" t="str">
        <f ca="1">VLOOKUP(B1124,'Fichier FI (en entrée)'!B:E,3)</f>
        <v>WTOLZJKEKV</v>
      </c>
      <c r="D1124" s="2" t="str">
        <f ca="1">VLOOKUP(B1124,'Fichier FI (en entrée)'!B:E,4)</f>
        <v>Klhdmhwwiyztq</v>
      </c>
      <c r="E1124" s="2" t="s">
        <v>19</v>
      </c>
      <c r="F1124" s="2" t="s">
        <v>3</v>
      </c>
      <c r="G1124" s="1">
        <v>1</v>
      </c>
      <c r="H1124" s="1">
        <v>0</v>
      </c>
      <c r="I1124" s="2" t="s">
        <v>1</v>
      </c>
      <c r="J1124" s="1">
        <v>1</v>
      </c>
      <c r="K1124" s="2" t="s">
        <v>2148</v>
      </c>
      <c r="L1124" s="1">
        <v>0</v>
      </c>
      <c r="M1124" s="1">
        <v>0</v>
      </c>
      <c r="N1124" s="1">
        <v>0</v>
      </c>
    </row>
    <row r="1125" spans="1:14">
      <c r="A1125" s="1">
        <v>237</v>
      </c>
      <c r="B1125" s="1">
        <v>638837</v>
      </c>
      <c r="C1125" s="1" t="str">
        <f ca="1">VLOOKUP(B1125,'Fichier FI (en entrée)'!B:E,3)</f>
        <v>ZFYIDMDRHZ</v>
      </c>
      <c r="D1125" s="2" t="str">
        <f ca="1">VLOOKUP(B1125,'Fichier FI (en entrée)'!B:E,4)</f>
        <v>Bijznsbnprgzk</v>
      </c>
      <c r="E1125" s="2" t="s">
        <v>19</v>
      </c>
      <c r="F1125" s="2" t="s">
        <v>3</v>
      </c>
      <c r="G1125" s="1">
        <v>1</v>
      </c>
      <c r="H1125" s="1">
        <v>0</v>
      </c>
      <c r="I1125" s="2" t="s">
        <v>1</v>
      </c>
      <c r="J1125" s="1">
        <v>1</v>
      </c>
      <c r="K1125" s="2" t="s">
        <v>2148</v>
      </c>
      <c r="L1125" s="1">
        <v>0</v>
      </c>
      <c r="M1125" s="1">
        <v>0</v>
      </c>
      <c r="N1125" s="1">
        <v>0</v>
      </c>
    </row>
    <row r="1126" spans="1:14">
      <c r="A1126" s="1">
        <v>237</v>
      </c>
      <c r="B1126" s="1">
        <v>638973</v>
      </c>
      <c r="C1126" s="1" t="str">
        <f ca="1">VLOOKUP(B1126,'Fichier FI (en entrée)'!B:E,3)</f>
        <v>NADQIALABX</v>
      </c>
      <c r="D1126" s="2" t="str">
        <f ca="1">VLOOKUP(B1126,'Fichier FI (en entrée)'!B:E,4)</f>
        <v>Kgwimvfuxjsbu</v>
      </c>
      <c r="E1126" s="2" t="s">
        <v>19</v>
      </c>
      <c r="F1126" s="2" t="s">
        <v>3</v>
      </c>
      <c r="G1126" s="1">
        <v>1</v>
      </c>
      <c r="H1126" s="1">
        <v>0</v>
      </c>
      <c r="I1126" s="2" t="s">
        <v>1</v>
      </c>
      <c r="J1126" s="1">
        <v>1</v>
      </c>
      <c r="K1126" s="2" t="s">
        <v>2148</v>
      </c>
      <c r="L1126" s="1">
        <v>0</v>
      </c>
      <c r="M1126" s="1">
        <v>0</v>
      </c>
      <c r="N1126" s="1">
        <v>0</v>
      </c>
    </row>
    <row r="1127" spans="1:14">
      <c r="A1127" s="1">
        <v>237</v>
      </c>
      <c r="B1127" s="1">
        <v>639221</v>
      </c>
      <c r="C1127" s="1" t="str">
        <f ca="1">VLOOKUP(B1127,'Fichier FI (en entrée)'!B:E,3)</f>
        <v>NKFVIOIYQC</v>
      </c>
      <c r="D1127" s="2" t="str">
        <f ca="1">VLOOKUP(B1127,'Fichier FI (en entrée)'!B:E,4)</f>
        <v>Zdzbxwvdnuonu</v>
      </c>
      <c r="E1127" s="2" t="s">
        <v>20</v>
      </c>
      <c r="F1127" s="2" t="s">
        <v>3</v>
      </c>
      <c r="G1127" s="1">
        <v>1</v>
      </c>
      <c r="H1127" s="1">
        <v>0</v>
      </c>
      <c r="I1127" s="2" t="s">
        <v>1</v>
      </c>
      <c r="J1127" s="1">
        <v>1</v>
      </c>
      <c r="K1127" s="2" t="s">
        <v>2148</v>
      </c>
      <c r="L1127" s="1">
        <v>0</v>
      </c>
      <c r="M1127" s="1">
        <v>0</v>
      </c>
      <c r="N1127" s="1">
        <v>0</v>
      </c>
    </row>
    <row r="1128" spans="1:14">
      <c r="A1128" s="1">
        <v>237</v>
      </c>
      <c r="B1128" s="1">
        <v>639257</v>
      </c>
      <c r="C1128" s="1" t="str">
        <f ca="1">VLOOKUP(B1128,'Fichier FI (en entrée)'!B:E,3)</f>
        <v>YLUKSZTNIU</v>
      </c>
      <c r="D1128" s="2" t="str">
        <f ca="1">VLOOKUP(B1128,'Fichier FI (en entrée)'!B:E,4)</f>
        <v>Ambfvaygcgrvt</v>
      </c>
      <c r="E1128" s="2" t="s">
        <v>27</v>
      </c>
      <c r="F1128" s="2" t="s">
        <v>3</v>
      </c>
      <c r="G1128" s="1">
        <v>1</v>
      </c>
      <c r="H1128" s="1">
        <v>0</v>
      </c>
      <c r="I1128" s="2" t="s">
        <v>1</v>
      </c>
      <c r="J1128" s="1">
        <v>1</v>
      </c>
      <c r="K1128" s="2" t="s">
        <v>2148</v>
      </c>
      <c r="L1128" s="1">
        <v>0</v>
      </c>
      <c r="M1128" s="1">
        <v>0</v>
      </c>
      <c r="N1128" s="1">
        <v>0</v>
      </c>
    </row>
    <row r="1129" spans="1:14">
      <c r="A1129" s="1">
        <v>237</v>
      </c>
      <c r="B1129" s="1">
        <v>639630</v>
      </c>
      <c r="C1129" s="1" t="str">
        <f ca="1">VLOOKUP(B1129,'Fichier FI (en entrée)'!B:E,3)</f>
        <v>CJEJFQSFUT</v>
      </c>
      <c r="D1129" s="2" t="str">
        <f ca="1">VLOOKUP(B1129,'Fichier FI (en entrée)'!B:E,4)</f>
        <v>Sxtlncjiexpyv</v>
      </c>
      <c r="E1129" s="2" t="s">
        <v>28</v>
      </c>
      <c r="F1129" s="2" t="s">
        <v>3</v>
      </c>
      <c r="G1129" s="1">
        <v>1</v>
      </c>
      <c r="H1129" s="1">
        <v>0</v>
      </c>
      <c r="I1129" s="2" t="s">
        <v>1</v>
      </c>
      <c r="J1129" s="1">
        <v>1</v>
      </c>
      <c r="K1129" s="2" t="s">
        <v>2148</v>
      </c>
      <c r="L1129" s="1">
        <v>0</v>
      </c>
      <c r="M1129" s="1">
        <v>0</v>
      </c>
      <c r="N1129" s="1">
        <v>0</v>
      </c>
    </row>
    <row r="1130" spans="1:14">
      <c r="A1130" s="1">
        <v>237</v>
      </c>
      <c r="B1130" s="1">
        <v>639696</v>
      </c>
      <c r="C1130" s="1" t="str">
        <f ca="1">VLOOKUP(B1130,'Fichier FI (en entrée)'!B:E,3)</f>
        <v>XKHEFKKALT</v>
      </c>
      <c r="D1130" s="2" t="str">
        <f ca="1">VLOOKUP(B1130,'Fichier FI (en entrée)'!B:E,4)</f>
        <v>Kkjvahpxzeaus</v>
      </c>
      <c r="E1130" s="2" t="s">
        <v>19</v>
      </c>
      <c r="F1130" s="2" t="s">
        <v>3</v>
      </c>
      <c r="G1130" s="1">
        <v>1</v>
      </c>
      <c r="H1130" s="1">
        <v>0</v>
      </c>
      <c r="I1130" s="2" t="s">
        <v>1</v>
      </c>
      <c r="J1130" s="1">
        <v>1</v>
      </c>
      <c r="K1130" s="2" t="s">
        <v>2148</v>
      </c>
      <c r="L1130" s="1">
        <v>0</v>
      </c>
      <c r="M1130" s="1">
        <v>0</v>
      </c>
      <c r="N1130" s="1">
        <v>0</v>
      </c>
    </row>
    <row r="1131" spans="1:14">
      <c r="A1131" s="1">
        <v>237</v>
      </c>
      <c r="B1131" s="1">
        <v>642471</v>
      </c>
      <c r="C1131" s="1" t="str">
        <f ca="1">VLOOKUP(B1131,'Fichier FI (en entrée)'!B:E,3)</f>
        <v>KEXLKFKERY</v>
      </c>
      <c r="D1131" s="2" t="str">
        <f ca="1">VLOOKUP(B1131,'Fichier FI (en entrée)'!B:E,4)</f>
        <v>Gfqyfwxescxrj</v>
      </c>
      <c r="E1131" s="2" t="s">
        <v>20</v>
      </c>
      <c r="F1131" s="2" t="s">
        <v>3</v>
      </c>
      <c r="G1131" s="1">
        <v>1</v>
      </c>
      <c r="H1131" s="1">
        <v>0</v>
      </c>
      <c r="I1131" s="2" t="s">
        <v>1</v>
      </c>
      <c r="J1131" s="1">
        <v>1</v>
      </c>
      <c r="K1131" s="2" t="s">
        <v>2148</v>
      </c>
      <c r="L1131" s="1">
        <v>0</v>
      </c>
      <c r="M1131" s="1">
        <v>0</v>
      </c>
      <c r="N1131" s="1">
        <v>0</v>
      </c>
    </row>
    <row r="1132" spans="1:14">
      <c r="A1132" s="1">
        <v>237</v>
      </c>
      <c r="B1132" s="1">
        <v>642704</v>
      </c>
      <c r="C1132" s="1" t="str">
        <f ca="1">VLOOKUP(B1132,'Fichier FI (en entrée)'!B:E,3)</f>
        <v>AOPPYETZLD</v>
      </c>
      <c r="D1132" s="2" t="str">
        <f ca="1">VLOOKUP(B1132,'Fichier FI (en entrée)'!B:E,4)</f>
        <v>Czbgyfpkepxls</v>
      </c>
      <c r="E1132" s="2" t="s">
        <v>27</v>
      </c>
      <c r="F1132" s="2" t="s">
        <v>3</v>
      </c>
      <c r="G1132" s="1">
        <v>1</v>
      </c>
      <c r="H1132" s="1">
        <v>0</v>
      </c>
      <c r="I1132" s="2" t="s">
        <v>1</v>
      </c>
      <c r="J1132" s="1">
        <v>1</v>
      </c>
      <c r="K1132" s="2" t="s">
        <v>2148</v>
      </c>
      <c r="L1132" s="1">
        <v>0</v>
      </c>
      <c r="M1132" s="1">
        <v>0</v>
      </c>
      <c r="N1132" s="1">
        <v>0</v>
      </c>
    </row>
    <row r="1133" spans="1:14">
      <c r="A1133" s="1">
        <v>237</v>
      </c>
      <c r="B1133" s="1">
        <v>642885</v>
      </c>
      <c r="C1133" s="1" t="str">
        <f ca="1">VLOOKUP(B1133,'Fichier FI (en entrée)'!B:E,3)</f>
        <v>DARPLHKVXF</v>
      </c>
      <c r="D1133" s="2" t="str">
        <f ca="1">VLOOKUP(B1133,'Fichier FI (en entrée)'!B:E,4)</f>
        <v>Bnvhemxrbbkyz</v>
      </c>
      <c r="E1133" s="2" t="s">
        <v>58</v>
      </c>
      <c r="F1133" s="2" t="s">
        <v>3</v>
      </c>
      <c r="G1133" s="1">
        <v>1</v>
      </c>
      <c r="H1133" s="1">
        <v>0</v>
      </c>
      <c r="I1133" s="2" t="s">
        <v>1</v>
      </c>
      <c r="J1133" s="1">
        <v>1</v>
      </c>
      <c r="K1133" s="2" t="s">
        <v>2148</v>
      </c>
      <c r="L1133" s="1">
        <v>0</v>
      </c>
      <c r="M1133" s="1">
        <v>0</v>
      </c>
      <c r="N1133" s="1">
        <v>0</v>
      </c>
    </row>
    <row r="1134" spans="1:14">
      <c r="A1134" s="1">
        <v>237</v>
      </c>
      <c r="B1134" s="1">
        <v>642888</v>
      </c>
      <c r="C1134" s="1" t="str">
        <f ca="1">VLOOKUP(B1134,'Fichier FI (en entrée)'!B:E,3)</f>
        <v>PERYBVUWEU</v>
      </c>
      <c r="D1134" s="2" t="str">
        <f ca="1">VLOOKUP(B1134,'Fichier FI (en entrée)'!B:E,4)</f>
        <v>Yoocpzlitejjy</v>
      </c>
      <c r="E1134" s="2" t="s">
        <v>82</v>
      </c>
      <c r="F1134" s="2" t="s">
        <v>3</v>
      </c>
      <c r="G1134" s="1">
        <v>1</v>
      </c>
      <c r="H1134" s="1">
        <v>0</v>
      </c>
      <c r="I1134" s="2" t="s">
        <v>1</v>
      </c>
      <c r="J1134" s="1">
        <v>1</v>
      </c>
      <c r="K1134" s="2" t="s">
        <v>2148</v>
      </c>
      <c r="L1134" s="1">
        <v>0</v>
      </c>
      <c r="M1134" s="1">
        <v>0</v>
      </c>
      <c r="N1134" s="1">
        <v>0</v>
      </c>
    </row>
    <row r="1135" spans="1:14">
      <c r="A1135" s="1">
        <v>237</v>
      </c>
      <c r="B1135" s="1">
        <v>642950</v>
      </c>
      <c r="C1135" s="1" t="str">
        <f ca="1">VLOOKUP(B1135,'Fichier FI (en entrée)'!B:E,3)</f>
        <v>VNRVEXRPJF</v>
      </c>
      <c r="D1135" s="2" t="str">
        <f ca="1">VLOOKUP(B1135,'Fichier FI (en entrée)'!B:E,4)</f>
        <v>Cgxtoojebnuuk</v>
      </c>
      <c r="E1135" s="2" t="s">
        <v>60</v>
      </c>
      <c r="F1135" s="2" t="s">
        <v>3</v>
      </c>
      <c r="G1135" s="1">
        <v>1</v>
      </c>
      <c r="H1135" s="1">
        <v>0</v>
      </c>
      <c r="I1135" s="2" t="s">
        <v>1</v>
      </c>
      <c r="J1135" s="1">
        <v>1</v>
      </c>
      <c r="K1135" s="2" t="s">
        <v>2148</v>
      </c>
      <c r="L1135" s="1">
        <v>0</v>
      </c>
      <c r="M1135" s="1">
        <v>0</v>
      </c>
      <c r="N1135" s="1">
        <v>0</v>
      </c>
    </row>
    <row r="1136" spans="1:14">
      <c r="A1136" s="1">
        <v>237</v>
      </c>
      <c r="B1136" s="1">
        <v>643440</v>
      </c>
      <c r="C1136" s="1" t="str">
        <f ca="1">VLOOKUP(B1136,'Fichier FI (en entrée)'!B:E,3)</f>
        <v>VENBDBRWKQ</v>
      </c>
      <c r="D1136" s="2" t="str">
        <f ca="1">VLOOKUP(B1136,'Fichier FI (en entrée)'!B:E,4)</f>
        <v>Fnjxnlexsjnyz</v>
      </c>
      <c r="E1136" s="2" t="s">
        <v>25</v>
      </c>
      <c r="F1136" s="2" t="s">
        <v>3</v>
      </c>
      <c r="G1136" s="1">
        <v>1</v>
      </c>
      <c r="H1136" s="1">
        <v>0</v>
      </c>
      <c r="I1136" s="2" t="s">
        <v>1</v>
      </c>
      <c r="J1136" s="1">
        <v>1</v>
      </c>
      <c r="K1136" s="2" t="s">
        <v>2148</v>
      </c>
      <c r="L1136" s="1">
        <v>0</v>
      </c>
      <c r="M1136" s="1">
        <v>0</v>
      </c>
      <c r="N1136" s="1">
        <v>0</v>
      </c>
    </row>
    <row r="1137" spans="1:14">
      <c r="A1137" s="1">
        <v>237</v>
      </c>
      <c r="B1137" s="1">
        <v>643548</v>
      </c>
      <c r="C1137" s="1" t="str">
        <f ca="1">VLOOKUP(B1137,'Fichier FI (en entrée)'!B:E,3)</f>
        <v>KVWOEQKGAL</v>
      </c>
      <c r="D1137" s="2" t="str">
        <f ca="1">VLOOKUP(B1137,'Fichier FI (en entrée)'!B:E,4)</f>
        <v>Eepnrzzsnvzdv</v>
      </c>
      <c r="E1137" s="2" t="s">
        <v>17</v>
      </c>
      <c r="F1137" s="2" t="s">
        <v>3</v>
      </c>
      <c r="G1137" s="1">
        <v>1</v>
      </c>
      <c r="H1137" s="1">
        <v>0</v>
      </c>
      <c r="I1137" s="2" t="s">
        <v>1</v>
      </c>
      <c r="J1137" s="1">
        <v>1</v>
      </c>
      <c r="K1137" s="2" t="s">
        <v>2148</v>
      </c>
      <c r="L1137" s="1">
        <v>0</v>
      </c>
      <c r="M1137" s="1">
        <v>0</v>
      </c>
      <c r="N1137" s="1">
        <v>0</v>
      </c>
    </row>
    <row r="1138" spans="1:14">
      <c r="A1138" s="1">
        <v>237</v>
      </c>
      <c r="B1138" s="1">
        <v>643566</v>
      </c>
      <c r="C1138" s="1" t="str">
        <f ca="1">VLOOKUP(B1138,'Fichier FI (en entrée)'!B:E,3)</f>
        <v>YBOALLPHZQ</v>
      </c>
      <c r="D1138" s="2" t="str">
        <f ca="1">VLOOKUP(B1138,'Fichier FI (en entrée)'!B:E,4)</f>
        <v>Casccmiepclul</v>
      </c>
      <c r="E1138" s="2" t="s">
        <v>25</v>
      </c>
      <c r="F1138" s="2" t="s">
        <v>3</v>
      </c>
      <c r="G1138" s="1">
        <v>1</v>
      </c>
      <c r="H1138" s="1">
        <v>0</v>
      </c>
      <c r="I1138" s="2" t="s">
        <v>1</v>
      </c>
      <c r="J1138" s="1">
        <v>1</v>
      </c>
      <c r="K1138" s="2" t="s">
        <v>2148</v>
      </c>
      <c r="L1138" s="1">
        <v>0</v>
      </c>
      <c r="M1138" s="1">
        <v>0</v>
      </c>
      <c r="N1138" s="1">
        <v>0</v>
      </c>
    </row>
    <row r="1139" spans="1:14">
      <c r="A1139" s="1">
        <v>237</v>
      </c>
      <c r="B1139" s="1">
        <v>643611</v>
      </c>
      <c r="C1139" s="1" t="str">
        <f ca="1">VLOOKUP(B1139,'Fichier FI (en entrée)'!B:E,3)</f>
        <v>MZUAWKJDGX</v>
      </c>
      <c r="D1139" s="2" t="str">
        <f ca="1">VLOOKUP(B1139,'Fichier FI (en entrée)'!B:E,4)</f>
        <v>Jzagjsklcqsgt</v>
      </c>
      <c r="E1139" s="2" t="s">
        <v>31</v>
      </c>
      <c r="F1139" s="2" t="s">
        <v>3</v>
      </c>
      <c r="G1139" s="1">
        <v>1</v>
      </c>
      <c r="H1139" s="1">
        <v>0</v>
      </c>
      <c r="I1139" s="2" t="s">
        <v>1</v>
      </c>
      <c r="J1139" s="1">
        <v>1</v>
      </c>
      <c r="K1139" s="2" t="s">
        <v>2148</v>
      </c>
      <c r="L1139" s="1">
        <v>0</v>
      </c>
      <c r="M1139" s="1">
        <v>0</v>
      </c>
      <c r="N1139" s="1">
        <v>0</v>
      </c>
    </row>
    <row r="1140" spans="1:14">
      <c r="A1140" s="1">
        <v>237</v>
      </c>
      <c r="B1140" s="1">
        <v>643642</v>
      </c>
      <c r="C1140" s="1" t="str">
        <f ca="1">VLOOKUP(B1140,'Fichier FI (en entrée)'!B:E,3)</f>
        <v>ZMZULHVJYF</v>
      </c>
      <c r="D1140" s="2" t="str">
        <f ca="1">VLOOKUP(B1140,'Fichier FI (en entrée)'!B:E,4)</f>
        <v>Cmkfgtseiojmf</v>
      </c>
      <c r="E1140" s="2" t="s">
        <v>17</v>
      </c>
      <c r="F1140" s="2" t="s">
        <v>3</v>
      </c>
      <c r="G1140" s="1">
        <v>1</v>
      </c>
      <c r="H1140" s="1">
        <v>0</v>
      </c>
      <c r="I1140" s="2" t="s">
        <v>1</v>
      </c>
      <c r="J1140" s="1">
        <v>1</v>
      </c>
      <c r="K1140" s="2" t="s">
        <v>2148</v>
      </c>
      <c r="L1140" s="1">
        <v>0</v>
      </c>
      <c r="M1140" s="1">
        <v>0</v>
      </c>
      <c r="N1140" s="1">
        <v>0</v>
      </c>
    </row>
    <row r="1141" spans="1:14">
      <c r="A1141" s="1">
        <v>237</v>
      </c>
      <c r="B1141" s="1">
        <v>643665</v>
      </c>
      <c r="C1141" s="1" t="str">
        <f ca="1">VLOOKUP(B1141,'Fichier FI (en entrée)'!B:E,3)</f>
        <v>VJDWHFAGIO</v>
      </c>
      <c r="D1141" s="2" t="str">
        <f ca="1">VLOOKUP(B1141,'Fichier FI (en entrée)'!B:E,4)</f>
        <v>Odlagstndzbjj</v>
      </c>
      <c r="E1141" s="2" t="s">
        <v>17</v>
      </c>
      <c r="F1141" s="2" t="s">
        <v>3</v>
      </c>
      <c r="G1141" s="1">
        <v>1</v>
      </c>
      <c r="H1141" s="1">
        <v>0</v>
      </c>
      <c r="I1141" s="2" t="s">
        <v>1</v>
      </c>
      <c r="J1141" s="1">
        <v>1</v>
      </c>
      <c r="K1141" s="2" t="s">
        <v>2148</v>
      </c>
      <c r="L1141" s="1">
        <v>0</v>
      </c>
      <c r="M1141" s="1">
        <v>0</v>
      </c>
      <c r="N1141" s="1">
        <v>0</v>
      </c>
    </row>
    <row r="1142" spans="1:14">
      <c r="A1142" s="1">
        <v>237</v>
      </c>
      <c r="B1142" s="1">
        <v>643667</v>
      </c>
      <c r="C1142" s="1" t="str">
        <f ca="1">VLOOKUP(B1142,'Fichier FI (en entrée)'!B:E,3)</f>
        <v>YBEDVZVTHQ</v>
      </c>
      <c r="D1142" s="2" t="str">
        <f ca="1">VLOOKUP(B1142,'Fichier FI (en entrée)'!B:E,4)</f>
        <v>Obawtkbkmhfma</v>
      </c>
      <c r="E1142" s="2" t="s">
        <v>18</v>
      </c>
      <c r="F1142" s="2" t="s">
        <v>3</v>
      </c>
      <c r="G1142" s="1">
        <v>1</v>
      </c>
      <c r="H1142" s="1">
        <v>0</v>
      </c>
      <c r="I1142" s="2" t="s">
        <v>1</v>
      </c>
      <c r="J1142" s="1">
        <v>1</v>
      </c>
      <c r="K1142" s="2" t="s">
        <v>2148</v>
      </c>
      <c r="L1142" s="1">
        <v>0</v>
      </c>
      <c r="M1142" s="1">
        <v>0</v>
      </c>
      <c r="N1142" s="1">
        <v>0</v>
      </c>
    </row>
    <row r="1143" spans="1:14">
      <c r="A1143" s="1">
        <v>237</v>
      </c>
      <c r="B1143" s="1">
        <v>643686</v>
      </c>
      <c r="C1143" s="1" t="str">
        <f ca="1">VLOOKUP(B1143,'Fichier FI (en entrée)'!B:E,3)</f>
        <v>CQJRXFHNFZ</v>
      </c>
      <c r="D1143" s="2" t="str">
        <f ca="1">VLOOKUP(B1143,'Fichier FI (en entrée)'!B:E,4)</f>
        <v>Qcstjvtvjydac</v>
      </c>
      <c r="E1143" s="2" t="s">
        <v>18</v>
      </c>
      <c r="F1143" s="2" t="s">
        <v>3</v>
      </c>
      <c r="G1143" s="1">
        <v>1</v>
      </c>
      <c r="H1143" s="1">
        <v>0</v>
      </c>
      <c r="I1143" s="2" t="s">
        <v>1</v>
      </c>
      <c r="J1143" s="1">
        <v>1</v>
      </c>
      <c r="K1143" s="2" t="s">
        <v>2148</v>
      </c>
      <c r="L1143" s="1">
        <v>0</v>
      </c>
      <c r="M1143" s="1">
        <v>0</v>
      </c>
      <c r="N1143" s="1">
        <v>0</v>
      </c>
    </row>
    <row r="1144" spans="1:14">
      <c r="A1144" s="1">
        <v>237</v>
      </c>
      <c r="B1144" s="1">
        <v>643698</v>
      </c>
      <c r="C1144" s="1" t="str">
        <f ca="1">VLOOKUP(B1144,'Fichier FI (en entrée)'!B:E,3)</f>
        <v>PKZCWPUFGE</v>
      </c>
      <c r="D1144" s="2" t="str">
        <f ca="1">VLOOKUP(B1144,'Fichier FI (en entrée)'!B:E,4)</f>
        <v>Segphctnthawc</v>
      </c>
      <c r="E1144" s="2" t="s">
        <v>18</v>
      </c>
      <c r="F1144" s="2" t="s">
        <v>3</v>
      </c>
      <c r="G1144" s="1">
        <v>1</v>
      </c>
      <c r="H1144" s="1">
        <v>0</v>
      </c>
      <c r="I1144" s="2" t="s">
        <v>1</v>
      </c>
      <c r="J1144" s="1">
        <v>1</v>
      </c>
      <c r="K1144" s="2" t="s">
        <v>2148</v>
      </c>
      <c r="L1144" s="1">
        <v>0</v>
      </c>
      <c r="M1144" s="1">
        <v>0</v>
      </c>
      <c r="N1144" s="1">
        <v>0</v>
      </c>
    </row>
    <row r="1145" spans="1:14">
      <c r="A1145" s="1">
        <v>237</v>
      </c>
      <c r="B1145" s="1">
        <v>643709</v>
      </c>
      <c r="C1145" s="1" t="str">
        <f ca="1">VLOOKUP(B1145,'Fichier FI (en entrée)'!B:E,3)</f>
        <v>SGOLVFGIHA</v>
      </c>
      <c r="D1145" s="2" t="str">
        <f ca="1">VLOOKUP(B1145,'Fichier FI (en entrée)'!B:E,4)</f>
        <v>Gijtzxrdwtfmg</v>
      </c>
      <c r="E1145" s="2" t="s">
        <v>18</v>
      </c>
      <c r="F1145" s="2" t="s">
        <v>3</v>
      </c>
      <c r="G1145" s="1">
        <v>1</v>
      </c>
      <c r="H1145" s="1">
        <v>0</v>
      </c>
      <c r="I1145" s="2" t="s">
        <v>1</v>
      </c>
      <c r="J1145" s="1">
        <v>1</v>
      </c>
      <c r="K1145" s="2" t="s">
        <v>2148</v>
      </c>
      <c r="L1145" s="1">
        <v>0</v>
      </c>
      <c r="M1145" s="1">
        <v>0</v>
      </c>
      <c r="N1145" s="1">
        <v>0</v>
      </c>
    </row>
    <row r="1146" spans="1:14">
      <c r="A1146" s="1">
        <v>237</v>
      </c>
      <c r="B1146" s="1">
        <v>643730</v>
      </c>
      <c r="C1146" s="1" t="str">
        <f ca="1">VLOOKUP(B1146,'Fichier FI (en entrée)'!B:E,3)</f>
        <v>OJLVTMYMCJ</v>
      </c>
      <c r="D1146" s="2" t="str">
        <f ca="1">VLOOKUP(B1146,'Fichier FI (en entrée)'!B:E,4)</f>
        <v>Yvufmptqtbtej</v>
      </c>
      <c r="E1146" s="2" t="s">
        <v>18</v>
      </c>
      <c r="F1146" s="2" t="s">
        <v>3</v>
      </c>
      <c r="G1146" s="1">
        <v>1</v>
      </c>
      <c r="H1146" s="1">
        <v>0</v>
      </c>
      <c r="I1146" s="2" t="s">
        <v>1</v>
      </c>
      <c r="J1146" s="1">
        <v>1</v>
      </c>
      <c r="K1146" s="2" t="s">
        <v>2148</v>
      </c>
      <c r="L1146" s="1">
        <v>0</v>
      </c>
      <c r="M1146" s="1">
        <v>0</v>
      </c>
      <c r="N1146" s="1">
        <v>0</v>
      </c>
    </row>
    <row r="1147" spans="1:14">
      <c r="A1147" s="1">
        <v>237</v>
      </c>
      <c r="B1147" s="1">
        <v>643735</v>
      </c>
      <c r="C1147" s="1" t="str">
        <f ca="1">VLOOKUP(B1147,'Fichier FI (en entrée)'!B:E,3)</f>
        <v>JQLAAZUMES</v>
      </c>
      <c r="D1147" s="2" t="str">
        <f ca="1">VLOOKUP(B1147,'Fichier FI (en entrée)'!B:E,4)</f>
        <v>Tdsnmaszqovss</v>
      </c>
      <c r="E1147" s="2" t="s">
        <v>27</v>
      </c>
      <c r="F1147" s="2" t="s">
        <v>3</v>
      </c>
      <c r="G1147" s="1">
        <v>1</v>
      </c>
      <c r="H1147" s="1">
        <v>0</v>
      </c>
      <c r="I1147" s="2" t="s">
        <v>1</v>
      </c>
      <c r="J1147" s="1">
        <v>1</v>
      </c>
      <c r="K1147" s="2" t="s">
        <v>2148</v>
      </c>
      <c r="L1147" s="1">
        <v>0</v>
      </c>
      <c r="M1147" s="1">
        <v>0</v>
      </c>
      <c r="N1147" s="1">
        <v>0</v>
      </c>
    </row>
    <row r="1148" spans="1:14">
      <c r="A1148" s="1">
        <v>237</v>
      </c>
      <c r="B1148" s="1">
        <v>643747</v>
      </c>
      <c r="C1148" s="1" t="str">
        <f ca="1">VLOOKUP(B1148,'Fichier FI (en entrée)'!B:E,3)</f>
        <v>GXACOJCGRQ</v>
      </c>
      <c r="D1148" s="2" t="str">
        <f ca="1">VLOOKUP(B1148,'Fichier FI (en entrée)'!B:E,4)</f>
        <v>Zpbvfrfpicmav</v>
      </c>
      <c r="E1148" s="2" t="s">
        <v>25</v>
      </c>
      <c r="F1148" s="2" t="s">
        <v>3</v>
      </c>
      <c r="G1148" s="1">
        <v>1</v>
      </c>
      <c r="H1148" s="1">
        <v>0</v>
      </c>
      <c r="I1148" s="2" t="s">
        <v>1</v>
      </c>
      <c r="J1148" s="1">
        <v>1</v>
      </c>
      <c r="K1148" s="2" t="s">
        <v>2148</v>
      </c>
      <c r="L1148" s="1">
        <v>0</v>
      </c>
      <c r="M1148" s="1">
        <v>0</v>
      </c>
      <c r="N1148" s="1">
        <v>0</v>
      </c>
    </row>
    <row r="1149" spans="1:14">
      <c r="A1149" s="1">
        <v>237</v>
      </c>
      <c r="B1149" s="1">
        <v>643764</v>
      </c>
      <c r="C1149" s="1" t="str">
        <f ca="1">VLOOKUP(B1149,'Fichier FI (en entrée)'!B:E,3)</f>
        <v>BHGLEJEPBP</v>
      </c>
      <c r="D1149" s="2" t="str">
        <f ca="1">VLOOKUP(B1149,'Fichier FI (en entrée)'!B:E,4)</f>
        <v>Aegoyqmvmtqqm</v>
      </c>
      <c r="E1149" s="2" t="s">
        <v>14</v>
      </c>
      <c r="F1149" s="2" t="s">
        <v>3</v>
      </c>
      <c r="G1149" s="1">
        <v>1</v>
      </c>
      <c r="H1149" s="1">
        <v>0</v>
      </c>
      <c r="I1149" s="2" t="s">
        <v>1</v>
      </c>
      <c r="J1149" s="1">
        <v>1</v>
      </c>
      <c r="K1149" s="2" t="s">
        <v>2148</v>
      </c>
      <c r="L1149" s="1">
        <v>0</v>
      </c>
      <c r="M1149" s="1">
        <v>0</v>
      </c>
      <c r="N1149" s="1">
        <v>0</v>
      </c>
    </row>
    <row r="1150" spans="1:14">
      <c r="A1150" s="1">
        <v>237</v>
      </c>
      <c r="B1150" s="1">
        <v>643765</v>
      </c>
      <c r="C1150" s="1" t="str">
        <f ca="1">VLOOKUP(B1150,'Fichier FI (en entrée)'!B:E,3)</f>
        <v>SNJQRYOPGN</v>
      </c>
      <c r="D1150" s="2" t="str">
        <f ca="1">VLOOKUP(B1150,'Fichier FI (en entrée)'!B:E,4)</f>
        <v>Xhtugxcnujzzl</v>
      </c>
      <c r="E1150" s="2" t="s">
        <v>18</v>
      </c>
      <c r="F1150" s="2" t="s">
        <v>3</v>
      </c>
      <c r="G1150" s="1">
        <v>1</v>
      </c>
      <c r="H1150" s="1">
        <v>0</v>
      </c>
      <c r="I1150" s="2" t="s">
        <v>1</v>
      </c>
      <c r="J1150" s="1">
        <v>1</v>
      </c>
      <c r="K1150" s="2" t="s">
        <v>2148</v>
      </c>
      <c r="L1150" s="1">
        <v>0</v>
      </c>
      <c r="M1150" s="1">
        <v>0</v>
      </c>
      <c r="N1150" s="1">
        <v>0</v>
      </c>
    </row>
    <row r="1151" spans="1:14">
      <c r="A1151" s="1">
        <v>237</v>
      </c>
      <c r="B1151" s="1">
        <v>643834</v>
      </c>
      <c r="C1151" s="1" t="str">
        <f ca="1">VLOOKUP(B1151,'Fichier FI (en entrée)'!B:E,3)</f>
        <v>BZWPTZWOFK</v>
      </c>
      <c r="D1151" s="2" t="str">
        <f ca="1">VLOOKUP(B1151,'Fichier FI (en entrée)'!B:E,4)</f>
        <v>Ygssqahdxedts</v>
      </c>
      <c r="E1151" s="2" t="s">
        <v>17</v>
      </c>
      <c r="F1151" s="2" t="s">
        <v>3</v>
      </c>
      <c r="G1151" s="1">
        <v>1</v>
      </c>
      <c r="H1151" s="1">
        <v>0</v>
      </c>
      <c r="I1151" s="2" t="s">
        <v>1</v>
      </c>
      <c r="J1151" s="1">
        <v>1</v>
      </c>
      <c r="K1151" s="2" t="s">
        <v>2148</v>
      </c>
      <c r="L1151" s="1">
        <v>0</v>
      </c>
      <c r="M1151" s="1">
        <v>0</v>
      </c>
      <c r="N1151" s="1">
        <v>0</v>
      </c>
    </row>
    <row r="1152" spans="1:14">
      <c r="A1152" s="1">
        <v>237</v>
      </c>
      <c r="B1152" s="1">
        <v>643893</v>
      </c>
      <c r="C1152" s="1" t="str">
        <f ca="1">VLOOKUP(B1152,'Fichier FI (en entrée)'!B:E,3)</f>
        <v>TKTFTBWUHF</v>
      </c>
      <c r="D1152" s="2" t="str">
        <f ca="1">VLOOKUP(B1152,'Fichier FI (en entrée)'!B:E,4)</f>
        <v>Ircecdbrjjqqj</v>
      </c>
      <c r="E1152" s="2" t="s">
        <v>17</v>
      </c>
      <c r="F1152" s="2" t="s">
        <v>3</v>
      </c>
      <c r="G1152" s="1">
        <v>1</v>
      </c>
      <c r="H1152" s="1">
        <v>0</v>
      </c>
      <c r="I1152" s="2" t="s">
        <v>1</v>
      </c>
      <c r="J1152" s="1">
        <v>1</v>
      </c>
      <c r="K1152" s="2" t="s">
        <v>2148</v>
      </c>
      <c r="L1152" s="1">
        <v>0</v>
      </c>
      <c r="M1152" s="1">
        <v>0</v>
      </c>
      <c r="N1152" s="1">
        <v>0</v>
      </c>
    </row>
    <row r="1153" spans="1:14">
      <c r="A1153" s="1">
        <v>237</v>
      </c>
      <c r="B1153" s="1">
        <v>643898</v>
      </c>
      <c r="C1153" s="1" t="str">
        <f ca="1">VLOOKUP(B1153,'Fichier FI (en entrée)'!B:E,3)</f>
        <v>AUEABYGVPV</v>
      </c>
      <c r="D1153" s="2" t="str">
        <f ca="1">VLOOKUP(B1153,'Fichier FI (en entrée)'!B:E,4)</f>
        <v>Zfdtbisvnxufx</v>
      </c>
      <c r="E1153" s="2" t="s">
        <v>18</v>
      </c>
      <c r="F1153" s="2" t="s">
        <v>3</v>
      </c>
      <c r="G1153" s="1">
        <v>1</v>
      </c>
      <c r="H1153" s="1">
        <v>0</v>
      </c>
      <c r="I1153" s="2" t="s">
        <v>1</v>
      </c>
      <c r="J1153" s="1">
        <v>1</v>
      </c>
      <c r="K1153" s="2" t="s">
        <v>2148</v>
      </c>
      <c r="L1153" s="1">
        <v>0</v>
      </c>
      <c r="M1153" s="1">
        <v>0</v>
      </c>
      <c r="N1153" s="1">
        <v>0</v>
      </c>
    </row>
    <row r="1154" spans="1:14">
      <c r="A1154" s="1">
        <v>237</v>
      </c>
      <c r="B1154" s="1">
        <v>643901</v>
      </c>
      <c r="C1154" s="1" t="str">
        <f ca="1">VLOOKUP(B1154,'Fichier FI (en entrée)'!B:E,3)</f>
        <v>QJCMUOYNIU</v>
      </c>
      <c r="D1154" s="2" t="str">
        <f ca="1">VLOOKUP(B1154,'Fichier FI (en entrée)'!B:E,4)</f>
        <v>Txhvkrydhfflt</v>
      </c>
      <c r="E1154" s="2" t="s">
        <v>25</v>
      </c>
      <c r="F1154" s="2" t="s">
        <v>3</v>
      </c>
      <c r="G1154" s="1">
        <v>1</v>
      </c>
      <c r="H1154" s="1">
        <v>0</v>
      </c>
      <c r="I1154" s="2" t="s">
        <v>1</v>
      </c>
      <c r="J1154" s="1">
        <v>1</v>
      </c>
      <c r="K1154" s="2" t="s">
        <v>2148</v>
      </c>
      <c r="L1154" s="1">
        <v>0</v>
      </c>
      <c r="M1154" s="1">
        <v>0</v>
      </c>
      <c r="N1154" s="1">
        <v>0</v>
      </c>
    </row>
    <row r="1155" spans="1:14">
      <c r="A1155" s="1">
        <v>237</v>
      </c>
      <c r="B1155" s="1">
        <v>643972</v>
      </c>
      <c r="C1155" s="1" t="str">
        <f ca="1">VLOOKUP(B1155,'Fichier FI (en entrée)'!B:E,3)</f>
        <v>UENIGSBBVE</v>
      </c>
      <c r="D1155" s="2" t="str">
        <f ca="1">VLOOKUP(B1155,'Fichier FI (en entrée)'!B:E,4)</f>
        <v>Bpdnxyyorraea</v>
      </c>
      <c r="E1155" s="2" t="s">
        <v>17</v>
      </c>
      <c r="F1155" s="2" t="s">
        <v>3</v>
      </c>
      <c r="G1155" s="1">
        <v>1</v>
      </c>
      <c r="H1155" s="1">
        <v>0</v>
      </c>
      <c r="I1155" s="2" t="s">
        <v>1</v>
      </c>
      <c r="J1155" s="1">
        <v>1</v>
      </c>
      <c r="K1155" s="2" t="s">
        <v>2148</v>
      </c>
      <c r="L1155" s="1">
        <v>0</v>
      </c>
      <c r="M1155" s="1">
        <v>0</v>
      </c>
      <c r="N1155" s="1">
        <v>0</v>
      </c>
    </row>
    <row r="1156" spans="1:14">
      <c r="A1156" s="1">
        <v>237</v>
      </c>
      <c r="B1156" s="1">
        <v>645757</v>
      </c>
      <c r="C1156" s="1" t="str">
        <f ca="1">VLOOKUP(B1156,'Fichier FI (en entrée)'!B:E,3)</f>
        <v>LLHUMCPQOC</v>
      </c>
      <c r="D1156" s="2" t="str">
        <f ca="1">VLOOKUP(B1156,'Fichier FI (en entrée)'!B:E,4)</f>
        <v>Vtbbeoipmmroi</v>
      </c>
      <c r="E1156" s="2" t="s">
        <v>27</v>
      </c>
      <c r="F1156" s="2" t="s">
        <v>3</v>
      </c>
      <c r="G1156" s="1">
        <v>1</v>
      </c>
      <c r="H1156" s="1">
        <v>0</v>
      </c>
      <c r="I1156" s="2" t="s">
        <v>1</v>
      </c>
      <c r="J1156" s="1">
        <v>1</v>
      </c>
      <c r="K1156" s="2" t="s">
        <v>2148</v>
      </c>
      <c r="L1156" s="1">
        <v>0</v>
      </c>
      <c r="M1156" s="1">
        <v>0</v>
      </c>
      <c r="N1156" s="1">
        <v>0</v>
      </c>
    </row>
    <row r="1157" spans="1:14">
      <c r="A1157" s="1">
        <v>237</v>
      </c>
      <c r="B1157" s="1">
        <v>646329</v>
      </c>
      <c r="C1157" s="1" t="str">
        <f ca="1">VLOOKUP(B1157,'Fichier FI (en entrée)'!B:E,3)</f>
        <v>APRFIVUGUC</v>
      </c>
      <c r="D1157" s="2" t="str">
        <f ca="1">VLOOKUP(B1157,'Fichier FI (en entrée)'!B:E,4)</f>
        <v>Ttavbrvlymrwy</v>
      </c>
      <c r="E1157" s="2" t="s">
        <v>27</v>
      </c>
      <c r="F1157" s="2" t="s">
        <v>3</v>
      </c>
      <c r="G1157" s="1">
        <v>1</v>
      </c>
      <c r="H1157" s="1">
        <v>0</v>
      </c>
      <c r="I1157" s="2" t="s">
        <v>1</v>
      </c>
      <c r="J1157" s="1">
        <v>1</v>
      </c>
      <c r="K1157" s="2" t="s">
        <v>2148</v>
      </c>
      <c r="L1157" s="1">
        <v>0</v>
      </c>
      <c r="M1157" s="1">
        <v>0</v>
      </c>
      <c r="N1157" s="1">
        <v>0</v>
      </c>
    </row>
    <row r="1158" spans="1:14">
      <c r="A1158" s="1">
        <v>237</v>
      </c>
      <c r="B1158" s="1">
        <v>646617</v>
      </c>
      <c r="C1158" s="1" t="str">
        <f ca="1">VLOOKUP(B1158,'Fichier FI (en entrée)'!B:E,3)</f>
        <v>HKJWPNAKLX</v>
      </c>
      <c r="D1158" s="2" t="str">
        <f ca="1">VLOOKUP(B1158,'Fichier FI (en entrée)'!B:E,4)</f>
        <v>Uuinjkrneujfp</v>
      </c>
      <c r="E1158" s="2" t="s">
        <v>19</v>
      </c>
      <c r="F1158" s="2" t="s">
        <v>3</v>
      </c>
      <c r="G1158" s="1">
        <v>1</v>
      </c>
      <c r="H1158" s="1">
        <v>0</v>
      </c>
      <c r="I1158" s="2" t="s">
        <v>1</v>
      </c>
      <c r="J1158" s="1">
        <v>1</v>
      </c>
      <c r="K1158" s="2" t="s">
        <v>2148</v>
      </c>
      <c r="L1158" s="1">
        <v>0</v>
      </c>
      <c r="M1158" s="1">
        <v>0</v>
      </c>
      <c r="N1158" s="1">
        <v>0</v>
      </c>
    </row>
    <row r="1159" spans="1:14">
      <c r="A1159" s="1">
        <v>237</v>
      </c>
      <c r="B1159" s="1">
        <v>646700</v>
      </c>
      <c r="C1159" s="1" t="str">
        <f ca="1">VLOOKUP(B1159,'Fichier FI (en entrée)'!B:E,3)</f>
        <v>PQEBWRRQCE</v>
      </c>
      <c r="D1159" s="2" t="str">
        <f ca="1">VLOOKUP(B1159,'Fichier FI (en entrée)'!B:E,4)</f>
        <v>Xqzcyiwdbdmlv</v>
      </c>
      <c r="E1159" s="2" t="s">
        <v>19</v>
      </c>
      <c r="F1159" s="2" t="s">
        <v>3</v>
      </c>
      <c r="G1159" s="1">
        <v>1</v>
      </c>
      <c r="H1159" s="1">
        <v>0</v>
      </c>
      <c r="I1159" s="2" t="s">
        <v>1</v>
      </c>
      <c r="J1159" s="1">
        <v>1</v>
      </c>
      <c r="K1159" s="2" t="s">
        <v>2148</v>
      </c>
      <c r="L1159" s="1">
        <v>0</v>
      </c>
      <c r="M1159" s="1">
        <v>0</v>
      </c>
      <c r="N1159" s="1">
        <v>0</v>
      </c>
    </row>
    <row r="1160" spans="1:14">
      <c r="A1160" s="1">
        <v>237</v>
      </c>
      <c r="B1160" s="1">
        <v>646773</v>
      </c>
      <c r="C1160" s="1" t="str">
        <f ca="1">VLOOKUP(B1160,'Fichier FI (en entrée)'!B:E,3)</f>
        <v>BXGKTYPXSC</v>
      </c>
      <c r="D1160" s="2" t="str">
        <f ca="1">VLOOKUP(B1160,'Fichier FI (en entrée)'!B:E,4)</f>
        <v>Cxbqxrbnstpwu</v>
      </c>
      <c r="E1160" s="2" t="s">
        <v>19</v>
      </c>
      <c r="F1160" s="2" t="s">
        <v>3</v>
      </c>
      <c r="G1160" s="1">
        <v>1</v>
      </c>
      <c r="H1160" s="1">
        <v>0</v>
      </c>
      <c r="I1160" s="2" t="s">
        <v>1</v>
      </c>
      <c r="J1160" s="1">
        <v>1</v>
      </c>
      <c r="K1160" s="2" t="s">
        <v>2148</v>
      </c>
      <c r="L1160" s="1">
        <v>0</v>
      </c>
      <c r="M1160" s="1">
        <v>0</v>
      </c>
      <c r="N1160" s="1">
        <v>0</v>
      </c>
    </row>
    <row r="1161" spans="1:14">
      <c r="A1161" s="1">
        <v>237</v>
      </c>
      <c r="B1161" s="1">
        <v>646823</v>
      </c>
      <c r="C1161" s="1" t="str">
        <f ca="1">VLOOKUP(B1161,'Fichier FI (en entrée)'!B:E,3)</f>
        <v>TINYKMBYLQ</v>
      </c>
      <c r="D1161" s="2" t="str">
        <f ca="1">VLOOKUP(B1161,'Fichier FI (en entrée)'!B:E,4)</f>
        <v>Znoptnfzsrncm</v>
      </c>
      <c r="E1161" s="2" t="s">
        <v>19</v>
      </c>
      <c r="F1161" s="2" t="s">
        <v>3</v>
      </c>
      <c r="G1161" s="1">
        <v>1</v>
      </c>
      <c r="H1161" s="1">
        <v>0</v>
      </c>
      <c r="I1161" s="2" t="s">
        <v>1</v>
      </c>
      <c r="J1161" s="1">
        <v>1</v>
      </c>
      <c r="K1161" s="2" t="s">
        <v>2148</v>
      </c>
      <c r="L1161" s="1">
        <v>0</v>
      </c>
      <c r="M1161" s="1">
        <v>0</v>
      </c>
      <c r="N1161" s="1">
        <v>0</v>
      </c>
    </row>
    <row r="1162" spans="1:14">
      <c r="A1162" s="1">
        <v>237</v>
      </c>
      <c r="B1162" s="1">
        <v>646918</v>
      </c>
      <c r="C1162" s="1" t="str">
        <f ca="1">VLOOKUP(B1162,'Fichier FI (en entrée)'!B:E,3)</f>
        <v>MNLDLJPLGO</v>
      </c>
      <c r="D1162" s="2" t="str">
        <f ca="1">VLOOKUP(B1162,'Fichier FI (en entrée)'!B:E,4)</f>
        <v>Lbwgblvntfjtc</v>
      </c>
      <c r="E1162" s="2" t="s">
        <v>18</v>
      </c>
      <c r="F1162" s="2" t="s">
        <v>3</v>
      </c>
      <c r="G1162" s="1">
        <v>1</v>
      </c>
      <c r="H1162" s="1">
        <v>0</v>
      </c>
      <c r="I1162" s="2" t="s">
        <v>1</v>
      </c>
      <c r="J1162" s="1">
        <v>1</v>
      </c>
      <c r="K1162" s="2" t="s">
        <v>2148</v>
      </c>
      <c r="L1162" s="1">
        <v>0</v>
      </c>
      <c r="M1162" s="1">
        <v>0</v>
      </c>
      <c r="N1162" s="1">
        <v>0</v>
      </c>
    </row>
    <row r="1163" spans="1:14">
      <c r="A1163" s="1">
        <v>237</v>
      </c>
      <c r="B1163" s="1">
        <v>646921</v>
      </c>
      <c r="C1163" s="1" t="str">
        <f ca="1">VLOOKUP(B1163,'Fichier FI (en entrée)'!B:E,3)</f>
        <v>XWVAGNIWSI</v>
      </c>
      <c r="D1163" s="2" t="str">
        <f ca="1">VLOOKUP(B1163,'Fichier FI (en entrée)'!B:E,4)</f>
        <v>Vjxknbtsodebf</v>
      </c>
      <c r="E1163" s="2" t="s">
        <v>19</v>
      </c>
      <c r="F1163" s="2" t="s">
        <v>3</v>
      </c>
      <c r="G1163" s="1">
        <v>1</v>
      </c>
      <c r="H1163" s="1">
        <v>0</v>
      </c>
      <c r="I1163" s="2" t="s">
        <v>1</v>
      </c>
      <c r="J1163" s="1">
        <v>1</v>
      </c>
      <c r="K1163" s="2" t="s">
        <v>2148</v>
      </c>
      <c r="L1163" s="1">
        <v>0</v>
      </c>
      <c r="M1163" s="1">
        <v>0</v>
      </c>
      <c r="N1163" s="1">
        <v>0</v>
      </c>
    </row>
    <row r="1164" spans="1:14">
      <c r="A1164" s="1">
        <v>237</v>
      </c>
      <c r="B1164" s="1">
        <v>646998</v>
      </c>
      <c r="C1164" s="1" t="str">
        <f ca="1">VLOOKUP(B1164,'Fichier FI (en entrée)'!B:E,3)</f>
        <v>ATODAOJJSV</v>
      </c>
      <c r="D1164" s="2" t="str">
        <f ca="1">VLOOKUP(B1164,'Fichier FI (en entrée)'!B:E,4)</f>
        <v>Atxxyguphgajb</v>
      </c>
      <c r="E1164" s="2" t="s">
        <v>17</v>
      </c>
      <c r="F1164" s="2" t="s">
        <v>3</v>
      </c>
      <c r="G1164" s="1">
        <v>1</v>
      </c>
      <c r="H1164" s="1">
        <v>0</v>
      </c>
      <c r="I1164" s="2" t="s">
        <v>1</v>
      </c>
      <c r="J1164" s="1">
        <v>1</v>
      </c>
      <c r="K1164" s="2" t="s">
        <v>2148</v>
      </c>
      <c r="L1164" s="1">
        <v>0</v>
      </c>
      <c r="M1164" s="1">
        <v>0</v>
      </c>
      <c r="N1164" s="1">
        <v>0</v>
      </c>
    </row>
    <row r="1165" spans="1:14">
      <c r="A1165" s="1">
        <v>237</v>
      </c>
      <c r="B1165" s="1">
        <v>649851</v>
      </c>
      <c r="C1165" s="1" t="str">
        <f ca="1">VLOOKUP(B1165,'Fichier FI (en entrée)'!B:E,3)</f>
        <v>WWPJUEJVAV</v>
      </c>
      <c r="D1165" s="2" t="str">
        <f ca="1">VLOOKUP(B1165,'Fichier FI (en entrée)'!B:E,4)</f>
        <v>Dgrvyrutttmta</v>
      </c>
      <c r="E1165" s="2" t="s">
        <v>31</v>
      </c>
      <c r="F1165" s="2" t="s">
        <v>3</v>
      </c>
      <c r="G1165" s="1">
        <v>1</v>
      </c>
      <c r="H1165" s="1">
        <v>0</v>
      </c>
      <c r="I1165" s="2" t="s">
        <v>1</v>
      </c>
      <c r="J1165" s="1">
        <v>1</v>
      </c>
      <c r="K1165" s="2" t="s">
        <v>2148</v>
      </c>
      <c r="L1165" s="1">
        <v>0</v>
      </c>
      <c r="M1165" s="1">
        <v>0</v>
      </c>
      <c r="N1165" s="1">
        <v>0</v>
      </c>
    </row>
    <row r="1166" spans="1:14">
      <c r="A1166" s="1">
        <v>237</v>
      </c>
      <c r="B1166" s="1">
        <v>651421</v>
      </c>
      <c r="C1166" s="1" t="str">
        <f ca="1">VLOOKUP(B1166,'Fichier FI (en entrée)'!B:E,3)</f>
        <v>YPGTYHVRUG</v>
      </c>
      <c r="D1166" s="2" t="str">
        <f ca="1">VLOOKUP(B1166,'Fichier FI (en entrée)'!B:E,4)</f>
        <v>Agwgvalolcjxl</v>
      </c>
      <c r="E1166" s="2" t="s">
        <v>22</v>
      </c>
      <c r="F1166" s="2" t="s">
        <v>3</v>
      </c>
      <c r="G1166" s="1">
        <v>1</v>
      </c>
      <c r="H1166" s="1">
        <v>0</v>
      </c>
      <c r="I1166" s="2" t="s">
        <v>1</v>
      </c>
      <c r="J1166" s="1">
        <v>1</v>
      </c>
      <c r="K1166" s="2" t="s">
        <v>2148</v>
      </c>
      <c r="L1166" s="1">
        <v>0</v>
      </c>
      <c r="M1166" s="1">
        <v>0</v>
      </c>
      <c r="N1166" s="1">
        <v>0</v>
      </c>
    </row>
    <row r="1167" spans="1:14">
      <c r="A1167" s="1">
        <v>237</v>
      </c>
      <c r="B1167" s="1">
        <v>651526</v>
      </c>
      <c r="C1167" s="1" t="str">
        <f ca="1">VLOOKUP(B1167,'Fichier FI (en entrée)'!B:E,3)</f>
        <v>FKGGXUTBYK</v>
      </c>
      <c r="D1167" s="2" t="str">
        <f ca="1">VLOOKUP(B1167,'Fichier FI (en entrée)'!B:E,4)</f>
        <v>Guqeydnimoyrt</v>
      </c>
      <c r="E1167" s="2" t="s">
        <v>19</v>
      </c>
      <c r="F1167" s="2" t="s">
        <v>3</v>
      </c>
      <c r="G1167" s="1">
        <v>1</v>
      </c>
      <c r="H1167" s="1">
        <v>0</v>
      </c>
      <c r="I1167" s="2" t="s">
        <v>1</v>
      </c>
      <c r="J1167" s="1">
        <v>1</v>
      </c>
      <c r="K1167" s="2" t="s">
        <v>2148</v>
      </c>
      <c r="L1167" s="1">
        <v>0</v>
      </c>
      <c r="M1167" s="1">
        <v>0</v>
      </c>
      <c r="N1167" s="1">
        <v>0</v>
      </c>
    </row>
    <row r="1168" spans="1:14">
      <c r="A1168" s="1">
        <v>237</v>
      </c>
      <c r="B1168" s="1">
        <v>651556</v>
      </c>
      <c r="C1168" s="1" t="str">
        <f ca="1">VLOOKUP(B1168,'Fichier FI (en entrée)'!B:E,3)</f>
        <v>MFSOLDRLTW</v>
      </c>
      <c r="D1168" s="2" t="str">
        <f ca="1">VLOOKUP(B1168,'Fichier FI (en entrée)'!B:E,4)</f>
        <v>Opuvtnfovguej</v>
      </c>
      <c r="E1168" s="2" t="s">
        <v>19</v>
      </c>
      <c r="F1168" s="2" t="s">
        <v>3</v>
      </c>
      <c r="G1168" s="1">
        <v>1</v>
      </c>
      <c r="H1168" s="1">
        <v>0</v>
      </c>
      <c r="I1168" s="2" t="s">
        <v>1</v>
      </c>
      <c r="J1168" s="1">
        <v>1</v>
      </c>
      <c r="K1168" s="2" t="s">
        <v>2148</v>
      </c>
      <c r="L1168" s="1">
        <v>0</v>
      </c>
      <c r="M1168" s="1">
        <v>0</v>
      </c>
      <c r="N1168" s="1">
        <v>0</v>
      </c>
    </row>
    <row r="1169" spans="1:14">
      <c r="A1169" s="1">
        <v>237</v>
      </c>
      <c r="B1169" s="1">
        <v>651598</v>
      </c>
      <c r="C1169" s="1" t="str">
        <f ca="1">VLOOKUP(B1169,'Fichier FI (en entrée)'!B:E,3)</f>
        <v>VDUSJRTOSC</v>
      </c>
      <c r="D1169" s="2" t="str">
        <f ca="1">VLOOKUP(B1169,'Fichier FI (en entrée)'!B:E,4)</f>
        <v>Shfwoglyqqxcz</v>
      </c>
      <c r="E1169" s="2" t="s">
        <v>20</v>
      </c>
      <c r="F1169" s="2" t="s">
        <v>3</v>
      </c>
      <c r="G1169" s="1">
        <v>1</v>
      </c>
      <c r="H1169" s="1">
        <v>0</v>
      </c>
      <c r="I1169" s="2" t="s">
        <v>1</v>
      </c>
      <c r="J1169" s="1">
        <v>1</v>
      </c>
      <c r="K1169" s="2" t="s">
        <v>2148</v>
      </c>
      <c r="L1169" s="1">
        <v>0</v>
      </c>
      <c r="M1169" s="1">
        <v>0</v>
      </c>
      <c r="N1169" s="1">
        <v>0</v>
      </c>
    </row>
    <row r="1170" spans="1:14">
      <c r="A1170" s="1">
        <v>237</v>
      </c>
      <c r="B1170" s="1">
        <v>651666</v>
      </c>
      <c r="C1170" s="1" t="str">
        <f ca="1">VLOOKUP(B1170,'Fichier FI (en entrée)'!B:E,3)</f>
        <v>IZJCZEQIJJ</v>
      </c>
      <c r="D1170" s="2" t="str">
        <f ca="1">VLOOKUP(B1170,'Fichier FI (en entrée)'!B:E,4)</f>
        <v>Axvhfjpouymzk</v>
      </c>
      <c r="E1170" s="2" t="s">
        <v>19</v>
      </c>
      <c r="F1170" s="2" t="s">
        <v>3</v>
      </c>
      <c r="G1170" s="1">
        <v>1</v>
      </c>
      <c r="H1170" s="1">
        <v>0</v>
      </c>
      <c r="I1170" s="2" t="s">
        <v>1</v>
      </c>
      <c r="J1170" s="1">
        <v>1</v>
      </c>
      <c r="K1170" s="2" t="s">
        <v>2148</v>
      </c>
      <c r="L1170" s="1">
        <v>0</v>
      </c>
      <c r="M1170" s="1">
        <v>0</v>
      </c>
      <c r="N1170" s="1">
        <v>0</v>
      </c>
    </row>
    <row r="1171" spans="1:14">
      <c r="A1171" s="1">
        <v>237</v>
      </c>
      <c r="B1171" s="1">
        <v>651692</v>
      </c>
      <c r="C1171" s="1" t="str">
        <f ca="1">VLOOKUP(B1171,'Fichier FI (en entrée)'!B:E,3)</f>
        <v>ODWSTNKYWD</v>
      </c>
      <c r="D1171" s="2" t="str">
        <f ca="1">VLOOKUP(B1171,'Fichier FI (en entrée)'!B:E,4)</f>
        <v>Rvqjainemxlxh</v>
      </c>
      <c r="E1171" s="2" t="s">
        <v>19</v>
      </c>
      <c r="F1171" s="2" t="s">
        <v>3</v>
      </c>
      <c r="G1171" s="1">
        <v>1</v>
      </c>
      <c r="H1171" s="1">
        <v>0</v>
      </c>
      <c r="I1171" s="2" t="s">
        <v>1</v>
      </c>
      <c r="J1171" s="1">
        <v>1</v>
      </c>
      <c r="K1171" s="2" t="s">
        <v>2148</v>
      </c>
      <c r="L1171" s="1">
        <v>0</v>
      </c>
      <c r="M1171" s="1">
        <v>0</v>
      </c>
      <c r="N1171" s="1">
        <v>0</v>
      </c>
    </row>
    <row r="1172" spans="1:14">
      <c r="A1172" s="1">
        <v>237</v>
      </c>
      <c r="B1172" s="1">
        <v>651845</v>
      </c>
      <c r="C1172" s="1" t="str">
        <f ca="1">VLOOKUP(B1172,'Fichier FI (en entrée)'!B:E,3)</f>
        <v>RVCPZGJMAX</v>
      </c>
      <c r="D1172" s="2" t="str">
        <f ca="1">VLOOKUP(B1172,'Fichier FI (en entrée)'!B:E,4)</f>
        <v>Nglmrcmcacqqx</v>
      </c>
      <c r="E1172" s="2" t="s">
        <v>33</v>
      </c>
      <c r="F1172" s="2" t="s">
        <v>3</v>
      </c>
      <c r="G1172" s="1">
        <v>1</v>
      </c>
      <c r="H1172" s="1">
        <v>0</v>
      </c>
      <c r="I1172" s="2" t="s">
        <v>1</v>
      </c>
      <c r="J1172" s="1">
        <v>1</v>
      </c>
      <c r="K1172" s="2" t="s">
        <v>2148</v>
      </c>
      <c r="L1172" s="1">
        <v>0</v>
      </c>
      <c r="M1172" s="1">
        <v>0</v>
      </c>
      <c r="N1172" s="1">
        <v>0</v>
      </c>
    </row>
    <row r="1173" spans="1:14">
      <c r="A1173" s="1">
        <v>237</v>
      </c>
      <c r="B1173" s="1">
        <v>654046</v>
      </c>
      <c r="C1173" s="1" t="str">
        <f ca="1">VLOOKUP(B1173,'Fichier FI (en entrée)'!B:E,3)</f>
        <v>HZYDDWQUNY</v>
      </c>
      <c r="D1173" s="2" t="str">
        <f ca="1">VLOOKUP(B1173,'Fichier FI (en entrée)'!B:E,4)</f>
        <v>Sibjljpnwxslx</v>
      </c>
      <c r="E1173" s="2" t="s">
        <v>44</v>
      </c>
      <c r="F1173" s="2" t="s">
        <v>3</v>
      </c>
      <c r="G1173" s="1">
        <v>1</v>
      </c>
      <c r="H1173" s="1">
        <v>0</v>
      </c>
      <c r="I1173" s="2" t="s">
        <v>1</v>
      </c>
      <c r="J1173" s="1">
        <v>1</v>
      </c>
      <c r="K1173" s="2" t="s">
        <v>2148</v>
      </c>
      <c r="L1173" s="1">
        <v>0</v>
      </c>
      <c r="M1173" s="1">
        <v>0</v>
      </c>
      <c r="N1173" s="1">
        <v>0</v>
      </c>
    </row>
    <row r="1174" spans="1:14">
      <c r="A1174" s="1">
        <v>237</v>
      </c>
      <c r="B1174" s="1">
        <v>654051</v>
      </c>
      <c r="C1174" s="1" t="str">
        <f ca="1">VLOOKUP(B1174,'Fichier FI (en entrée)'!B:E,3)</f>
        <v>BPBQBHZVEA</v>
      </c>
      <c r="D1174" s="2" t="str">
        <f ca="1">VLOOKUP(B1174,'Fichier FI (en entrée)'!B:E,4)</f>
        <v>Lvggrhpsupziz</v>
      </c>
      <c r="E1174" s="2" t="s">
        <v>22</v>
      </c>
      <c r="F1174" s="2" t="s">
        <v>3</v>
      </c>
      <c r="G1174" s="1">
        <v>1</v>
      </c>
      <c r="H1174" s="1">
        <v>0</v>
      </c>
      <c r="I1174" s="2" t="s">
        <v>1</v>
      </c>
      <c r="J1174" s="1">
        <v>1</v>
      </c>
      <c r="K1174" s="2" t="s">
        <v>2148</v>
      </c>
      <c r="L1174" s="1">
        <v>0</v>
      </c>
      <c r="M1174" s="1">
        <v>0</v>
      </c>
      <c r="N1174" s="1">
        <v>0</v>
      </c>
    </row>
    <row r="1175" spans="1:14">
      <c r="A1175" s="1">
        <v>237</v>
      </c>
      <c r="B1175" s="1">
        <v>654071</v>
      </c>
      <c r="C1175" s="1" t="str">
        <f ca="1">VLOOKUP(B1175,'Fichier FI (en entrée)'!B:E,3)</f>
        <v>ZTBIYQHSUP</v>
      </c>
      <c r="D1175" s="2" t="str">
        <f ca="1">VLOOKUP(B1175,'Fichier FI (en entrée)'!B:E,4)</f>
        <v>Tgxwtyjytzhay</v>
      </c>
      <c r="E1175" s="2" t="s">
        <v>15</v>
      </c>
      <c r="F1175" s="2" t="s">
        <v>3</v>
      </c>
      <c r="G1175" s="1">
        <v>1</v>
      </c>
      <c r="H1175" s="1">
        <v>0</v>
      </c>
      <c r="I1175" s="2" t="s">
        <v>1</v>
      </c>
      <c r="J1175" s="1">
        <v>1</v>
      </c>
      <c r="K1175" s="2" t="s">
        <v>2148</v>
      </c>
      <c r="L1175" s="1">
        <v>0</v>
      </c>
      <c r="M1175" s="1">
        <v>0</v>
      </c>
      <c r="N1175" s="1">
        <v>0</v>
      </c>
    </row>
    <row r="1176" spans="1:14">
      <c r="A1176" s="1">
        <v>237</v>
      </c>
      <c r="B1176" s="1">
        <v>654082</v>
      </c>
      <c r="C1176" s="1" t="str">
        <f ca="1">VLOOKUP(B1176,'Fichier FI (en entrée)'!B:E,3)</f>
        <v>SMEGYJMFKS</v>
      </c>
      <c r="D1176" s="2" t="str">
        <f ca="1">VLOOKUP(B1176,'Fichier FI (en entrée)'!B:E,4)</f>
        <v>Kobkbnhuefwhk</v>
      </c>
      <c r="E1176" s="2" t="s">
        <v>22</v>
      </c>
      <c r="F1176" s="2" t="s">
        <v>3</v>
      </c>
      <c r="G1176" s="1">
        <v>1</v>
      </c>
      <c r="H1176" s="1">
        <v>0</v>
      </c>
      <c r="I1176" s="2" t="s">
        <v>1</v>
      </c>
      <c r="J1176" s="1">
        <v>1</v>
      </c>
      <c r="K1176" s="2" t="s">
        <v>2148</v>
      </c>
      <c r="L1176" s="1">
        <v>0</v>
      </c>
      <c r="M1176" s="1">
        <v>0</v>
      </c>
      <c r="N1176" s="1">
        <v>0</v>
      </c>
    </row>
    <row r="1177" spans="1:14">
      <c r="A1177" s="1">
        <v>237</v>
      </c>
      <c r="B1177" s="1">
        <v>654093</v>
      </c>
      <c r="C1177" s="1" t="str">
        <f ca="1">VLOOKUP(B1177,'Fichier FI (en entrée)'!B:E,3)</f>
        <v>ZKLBCIVEZH</v>
      </c>
      <c r="D1177" s="2" t="str">
        <f ca="1">VLOOKUP(B1177,'Fichier FI (en entrée)'!B:E,4)</f>
        <v>Ltfvzleamzydm</v>
      </c>
      <c r="E1177" s="2" t="s">
        <v>38</v>
      </c>
      <c r="F1177" s="2" t="s">
        <v>3</v>
      </c>
      <c r="G1177" s="1">
        <v>1</v>
      </c>
      <c r="H1177" s="1">
        <v>0</v>
      </c>
      <c r="I1177" s="2" t="s">
        <v>1</v>
      </c>
      <c r="J1177" s="1">
        <v>1</v>
      </c>
      <c r="K1177" s="2" t="s">
        <v>2148</v>
      </c>
      <c r="L1177" s="1">
        <v>0</v>
      </c>
      <c r="M1177" s="1">
        <v>0</v>
      </c>
      <c r="N1177" s="1">
        <v>0</v>
      </c>
    </row>
    <row r="1178" spans="1:14">
      <c r="A1178" s="1">
        <v>237</v>
      </c>
      <c r="B1178" s="1">
        <v>654094</v>
      </c>
      <c r="C1178" s="1" t="str">
        <f ca="1">VLOOKUP(B1178,'Fichier FI (en entrée)'!B:E,3)</f>
        <v>CECTDANFGB</v>
      </c>
      <c r="D1178" s="2" t="str">
        <f ca="1">VLOOKUP(B1178,'Fichier FI (en entrée)'!B:E,4)</f>
        <v>Yosxeruwwmxdg</v>
      </c>
      <c r="E1178" s="2" t="s">
        <v>44</v>
      </c>
      <c r="F1178" s="2" t="s">
        <v>3</v>
      </c>
      <c r="G1178" s="1">
        <v>1</v>
      </c>
      <c r="H1178" s="1">
        <v>0</v>
      </c>
      <c r="I1178" s="2" t="s">
        <v>1</v>
      </c>
      <c r="J1178" s="1">
        <v>1</v>
      </c>
      <c r="K1178" s="2" t="s">
        <v>2148</v>
      </c>
      <c r="L1178" s="1">
        <v>0</v>
      </c>
      <c r="M1178" s="1">
        <v>0</v>
      </c>
      <c r="N1178" s="1">
        <v>0</v>
      </c>
    </row>
    <row r="1179" spans="1:14">
      <c r="A1179" s="1">
        <v>237</v>
      </c>
      <c r="B1179" s="1">
        <v>654097</v>
      </c>
      <c r="C1179" s="1" t="str">
        <f ca="1">VLOOKUP(B1179,'Fichier FI (en entrée)'!B:E,3)</f>
        <v>KRCZTKQLSU</v>
      </c>
      <c r="D1179" s="2" t="str">
        <f ca="1">VLOOKUP(B1179,'Fichier FI (en entrée)'!B:E,4)</f>
        <v>Ceuvrpwmzydyn</v>
      </c>
      <c r="E1179" s="2" t="s">
        <v>22</v>
      </c>
      <c r="F1179" s="2" t="s">
        <v>3</v>
      </c>
      <c r="G1179" s="1">
        <v>1</v>
      </c>
      <c r="H1179" s="1">
        <v>0</v>
      </c>
      <c r="I1179" s="2" t="s">
        <v>1</v>
      </c>
      <c r="J1179" s="1">
        <v>1</v>
      </c>
      <c r="K1179" s="2" t="s">
        <v>2148</v>
      </c>
      <c r="L1179" s="1">
        <v>0</v>
      </c>
      <c r="M1179" s="1">
        <v>0</v>
      </c>
      <c r="N1179" s="1">
        <v>0</v>
      </c>
    </row>
    <row r="1180" spans="1:14">
      <c r="A1180" s="1">
        <v>237</v>
      </c>
      <c r="B1180" s="1">
        <v>654117</v>
      </c>
      <c r="C1180" s="1" t="str">
        <f ca="1">VLOOKUP(B1180,'Fichier FI (en entrée)'!B:E,3)</f>
        <v>OKZAZRZXKA</v>
      </c>
      <c r="D1180" s="2" t="str">
        <f ca="1">VLOOKUP(B1180,'Fichier FI (en entrée)'!B:E,4)</f>
        <v>Bdpbelbuebbzv</v>
      </c>
      <c r="E1180" s="2" t="s">
        <v>38</v>
      </c>
      <c r="F1180" s="2" t="s">
        <v>3</v>
      </c>
      <c r="G1180" s="1">
        <v>1</v>
      </c>
      <c r="H1180" s="1">
        <v>0</v>
      </c>
      <c r="I1180" s="2" t="s">
        <v>1</v>
      </c>
      <c r="J1180" s="1">
        <v>1</v>
      </c>
      <c r="K1180" s="2" t="s">
        <v>2148</v>
      </c>
      <c r="L1180" s="1">
        <v>0</v>
      </c>
      <c r="M1180" s="1">
        <v>0</v>
      </c>
      <c r="N1180" s="1">
        <v>0</v>
      </c>
    </row>
    <row r="1181" spans="1:14">
      <c r="A1181" s="1">
        <v>237</v>
      </c>
      <c r="B1181" s="1">
        <v>654121</v>
      </c>
      <c r="C1181" s="1" t="str">
        <f ca="1">VLOOKUP(B1181,'Fichier FI (en entrée)'!B:E,3)</f>
        <v>YXDVZMIZCK</v>
      </c>
      <c r="D1181" s="2" t="str">
        <f ca="1">VLOOKUP(B1181,'Fichier FI (en entrée)'!B:E,4)</f>
        <v>Rwrglppeuynuk</v>
      </c>
      <c r="E1181" s="2" t="s">
        <v>44</v>
      </c>
      <c r="F1181" s="2" t="s">
        <v>3</v>
      </c>
      <c r="G1181" s="1">
        <v>1</v>
      </c>
      <c r="H1181" s="1">
        <v>0</v>
      </c>
      <c r="I1181" s="2" t="s">
        <v>1</v>
      </c>
      <c r="J1181" s="1">
        <v>1</v>
      </c>
      <c r="K1181" s="2" t="s">
        <v>2148</v>
      </c>
      <c r="L1181" s="1">
        <v>0</v>
      </c>
      <c r="M1181" s="1">
        <v>0</v>
      </c>
      <c r="N1181" s="1">
        <v>0</v>
      </c>
    </row>
    <row r="1182" spans="1:14">
      <c r="A1182" s="1">
        <v>237</v>
      </c>
      <c r="B1182" s="1">
        <v>654125</v>
      </c>
      <c r="C1182" s="1" t="str">
        <f ca="1">VLOOKUP(B1182,'Fichier FI (en entrée)'!B:E,3)</f>
        <v>LVPFNZPUDU</v>
      </c>
      <c r="D1182" s="2" t="str">
        <f ca="1">VLOOKUP(B1182,'Fichier FI (en entrée)'!B:E,4)</f>
        <v>Wilukexplxpmp</v>
      </c>
      <c r="E1182" s="2" t="s">
        <v>26</v>
      </c>
      <c r="F1182" s="2" t="s">
        <v>3</v>
      </c>
      <c r="G1182" s="1">
        <v>1</v>
      </c>
      <c r="H1182" s="1">
        <v>0</v>
      </c>
      <c r="I1182" s="2" t="s">
        <v>1</v>
      </c>
      <c r="J1182" s="1">
        <v>1</v>
      </c>
      <c r="K1182" s="2" t="s">
        <v>2148</v>
      </c>
      <c r="L1182" s="1">
        <v>0</v>
      </c>
      <c r="M1182" s="1">
        <v>0</v>
      </c>
      <c r="N1182" s="1">
        <v>0</v>
      </c>
    </row>
    <row r="1183" spans="1:14">
      <c r="A1183" s="1">
        <v>237</v>
      </c>
      <c r="B1183" s="1">
        <v>654148</v>
      </c>
      <c r="C1183" s="1" t="str">
        <f ca="1">VLOOKUP(B1183,'Fichier FI (en entrée)'!B:E,3)</f>
        <v>NZNZWUUNZA</v>
      </c>
      <c r="D1183" s="2" t="str">
        <f ca="1">VLOOKUP(B1183,'Fichier FI (en entrée)'!B:E,4)</f>
        <v>Xbnrnuvxdndta</v>
      </c>
      <c r="E1183" s="2" t="s">
        <v>22</v>
      </c>
      <c r="F1183" s="2" t="s">
        <v>3</v>
      </c>
      <c r="G1183" s="1">
        <v>1</v>
      </c>
      <c r="H1183" s="1">
        <v>0</v>
      </c>
      <c r="I1183" s="2" t="s">
        <v>1</v>
      </c>
      <c r="J1183" s="1">
        <v>1</v>
      </c>
      <c r="K1183" s="2" t="s">
        <v>2148</v>
      </c>
      <c r="L1183" s="1">
        <v>0</v>
      </c>
      <c r="M1183" s="1">
        <v>0</v>
      </c>
      <c r="N1183" s="1">
        <v>0</v>
      </c>
    </row>
    <row r="1184" spans="1:14">
      <c r="A1184" s="1">
        <v>237</v>
      </c>
      <c r="B1184" s="1">
        <v>656007</v>
      </c>
      <c r="C1184" s="1" t="str">
        <f ca="1">VLOOKUP(B1184,'Fichier FI (en entrée)'!B:E,3)</f>
        <v>GHGEDYWQAN</v>
      </c>
      <c r="D1184" s="2" t="str">
        <f ca="1">VLOOKUP(B1184,'Fichier FI (en entrée)'!B:E,4)</f>
        <v>Cdzkgedayoldr</v>
      </c>
      <c r="E1184" s="2" t="s">
        <v>20</v>
      </c>
      <c r="F1184" s="2" t="s">
        <v>3</v>
      </c>
      <c r="G1184" s="1">
        <v>1</v>
      </c>
      <c r="H1184" s="1">
        <v>0</v>
      </c>
      <c r="I1184" s="2" t="s">
        <v>1</v>
      </c>
      <c r="J1184" s="1">
        <v>1</v>
      </c>
      <c r="K1184" s="2" t="s">
        <v>2148</v>
      </c>
      <c r="L1184" s="1">
        <v>0</v>
      </c>
      <c r="M1184" s="1">
        <v>0</v>
      </c>
      <c r="N1184" s="1">
        <v>0</v>
      </c>
    </row>
    <row r="1185" spans="1:14">
      <c r="A1185" s="1">
        <v>237</v>
      </c>
      <c r="B1185" s="1">
        <v>656066</v>
      </c>
      <c r="C1185" s="1" t="str">
        <f ca="1">VLOOKUP(B1185,'Fichier FI (en entrée)'!B:E,3)</f>
        <v>QAHYODRJAH</v>
      </c>
      <c r="D1185" s="2" t="str">
        <f ca="1">VLOOKUP(B1185,'Fichier FI (en entrée)'!B:E,4)</f>
        <v>Cedzrymtsqcek</v>
      </c>
      <c r="E1185" s="2" t="s">
        <v>20</v>
      </c>
      <c r="F1185" s="2" t="s">
        <v>3</v>
      </c>
      <c r="G1185" s="1">
        <v>1</v>
      </c>
      <c r="H1185" s="1">
        <v>0</v>
      </c>
      <c r="I1185" s="2" t="s">
        <v>1</v>
      </c>
      <c r="J1185" s="1">
        <v>1</v>
      </c>
      <c r="K1185" s="2" t="s">
        <v>2148</v>
      </c>
      <c r="L1185" s="1">
        <v>0</v>
      </c>
      <c r="M1185" s="1">
        <v>0</v>
      </c>
      <c r="N1185" s="1">
        <v>0</v>
      </c>
    </row>
    <row r="1186" spans="1:14">
      <c r="A1186" s="1">
        <v>237</v>
      </c>
      <c r="B1186" s="1">
        <v>656260</v>
      </c>
      <c r="C1186" s="1" t="str">
        <f ca="1">VLOOKUP(B1186,'Fichier FI (en entrée)'!B:E,3)</f>
        <v>LNDVCGBUYQ</v>
      </c>
      <c r="D1186" s="2" t="str">
        <f ca="1">VLOOKUP(B1186,'Fichier FI (en entrée)'!B:E,4)</f>
        <v>Hzlsjbyfeksad</v>
      </c>
      <c r="E1186" s="2" t="s">
        <v>20</v>
      </c>
      <c r="F1186" s="2" t="s">
        <v>3</v>
      </c>
      <c r="G1186" s="1">
        <v>1</v>
      </c>
      <c r="H1186" s="1">
        <v>0</v>
      </c>
      <c r="I1186" s="2" t="s">
        <v>1</v>
      </c>
      <c r="J1186" s="1">
        <v>1</v>
      </c>
      <c r="K1186" s="2" t="s">
        <v>2148</v>
      </c>
      <c r="L1186" s="1">
        <v>0</v>
      </c>
      <c r="M1186" s="1">
        <v>0</v>
      </c>
      <c r="N1186" s="1">
        <v>0</v>
      </c>
    </row>
    <row r="1187" spans="1:14">
      <c r="A1187" s="1">
        <v>237</v>
      </c>
      <c r="B1187" s="1">
        <v>656267</v>
      </c>
      <c r="C1187" s="1" t="str">
        <f ca="1">VLOOKUP(B1187,'Fichier FI (en entrée)'!B:E,3)</f>
        <v>SRXALCTUQI</v>
      </c>
      <c r="D1187" s="2" t="str">
        <f ca="1">VLOOKUP(B1187,'Fichier FI (en entrée)'!B:E,4)</f>
        <v>Pevkvfnqksmup</v>
      </c>
      <c r="E1187" s="2" t="s">
        <v>38</v>
      </c>
      <c r="F1187" s="2" t="s">
        <v>3</v>
      </c>
      <c r="G1187" s="1">
        <v>1</v>
      </c>
      <c r="H1187" s="1">
        <v>0</v>
      </c>
      <c r="I1187" s="2" t="s">
        <v>1</v>
      </c>
      <c r="J1187" s="1">
        <v>1</v>
      </c>
      <c r="K1187" s="2" t="s">
        <v>2148</v>
      </c>
      <c r="L1187" s="1">
        <v>0</v>
      </c>
      <c r="M1187" s="1">
        <v>0</v>
      </c>
      <c r="N1187" s="1">
        <v>0</v>
      </c>
    </row>
    <row r="1188" spans="1:14">
      <c r="A1188" s="1">
        <v>237</v>
      </c>
      <c r="B1188" s="1">
        <v>658707</v>
      </c>
      <c r="C1188" s="1" t="str">
        <f ca="1">VLOOKUP(B1188,'Fichier FI (en entrée)'!B:E,3)</f>
        <v>LLWCNYPRJV</v>
      </c>
      <c r="D1188" s="2" t="str">
        <f ca="1">VLOOKUP(B1188,'Fichier FI (en entrée)'!B:E,4)</f>
        <v>Mtrogtrfiensb</v>
      </c>
      <c r="E1188" s="2" t="s">
        <v>18</v>
      </c>
      <c r="F1188" s="2" t="s">
        <v>3</v>
      </c>
      <c r="G1188" s="1">
        <v>1</v>
      </c>
      <c r="H1188" s="1">
        <v>0</v>
      </c>
      <c r="I1188" s="2" t="s">
        <v>1</v>
      </c>
      <c r="J1188" s="1">
        <v>1</v>
      </c>
      <c r="K1188" s="2" t="s">
        <v>2148</v>
      </c>
      <c r="L1188" s="1">
        <v>0</v>
      </c>
      <c r="M1188" s="1">
        <v>0</v>
      </c>
      <c r="N1188" s="1">
        <v>0</v>
      </c>
    </row>
    <row r="1189" spans="1:14">
      <c r="A1189" s="1">
        <v>237</v>
      </c>
      <c r="B1189" s="1">
        <v>659459</v>
      </c>
      <c r="C1189" s="1" t="str">
        <f ca="1">VLOOKUP(B1189,'Fichier FI (en entrée)'!B:E,3)</f>
        <v>TWFLCEOLYI</v>
      </c>
      <c r="D1189" s="2" t="str">
        <f ca="1">VLOOKUP(B1189,'Fichier FI (en entrée)'!B:E,4)</f>
        <v>Hxaufuiqvnvkk</v>
      </c>
      <c r="E1189" s="2" t="s">
        <v>14</v>
      </c>
      <c r="F1189" s="2" t="s">
        <v>3</v>
      </c>
      <c r="G1189" s="1">
        <v>1</v>
      </c>
      <c r="H1189" s="1">
        <v>0</v>
      </c>
      <c r="I1189" s="2" t="s">
        <v>1</v>
      </c>
      <c r="J1189" s="1">
        <v>1</v>
      </c>
      <c r="K1189" s="2" t="s">
        <v>2148</v>
      </c>
      <c r="L1189" s="1">
        <v>0</v>
      </c>
      <c r="M1189" s="1">
        <v>0</v>
      </c>
      <c r="N1189" s="1">
        <v>0</v>
      </c>
    </row>
    <row r="1190" spans="1:14">
      <c r="A1190" s="1">
        <v>237</v>
      </c>
      <c r="B1190" s="1">
        <v>660671</v>
      </c>
      <c r="C1190" s="1" t="str">
        <f ca="1">VLOOKUP(B1190,'Fichier FI (en entrée)'!B:E,3)</f>
        <v>EMZKIYXDTF</v>
      </c>
      <c r="D1190" s="2" t="str">
        <f ca="1">VLOOKUP(B1190,'Fichier FI (en entrée)'!B:E,4)</f>
        <v>Wpmeywfhytkgk</v>
      </c>
      <c r="E1190" s="2" t="s">
        <v>20</v>
      </c>
      <c r="F1190" s="2" t="s">
        <v>3</v>
      </c>
      <c r="G1190" s="1">
        <v>1</v>
      </c>
      <c r="H1190" s="1">
        <v>0</v>
      </c>
      <c r="I1190" s="2" t="s">
        <v>1</v>
      </c>
      <c r="J1190" s="1">
        <v>1</v>
      </c>
      <c r="K1190" s="2" t="s">
        <v>2148</v>
      </c>
      <c r="L1190" s="1">
        <v>0</v>
      </c>
      <c r="M1190" s="1">
        <v>0</v>
      </c>
      <c r="N1190" s="1">
        <v>0</v>
      </c>
    </row>
    <row r="1191" spans="1:14">
      <c r="A1191" s="1">
        <v>237</v>
      </c>
      <c r="B1191" s="1">
        <v>660706</v>
      </c>
      <c r="C1191" s="1" t="str">
        <f ca="1">VLOOKUP(B1191,'Fichier FI (en entrée)'!B:E,3)</f>
        <v>BPBBDFVNNI</v>
      </c>
      <c r="D1191" s="2" t="str">
        <f ca="1">VLOOKUP(B1191,'Fichier FI (en entrée)'!B:E,4)</f>
        <v>Qfizyeyyskdto</v>
      </c>
      <c r="E1191" s="2" t="s">
        <v>20</v>
      </c>
      <c r="F1191" s="2" t="s">
        <v>3</v>
      </c>
      <c r="G1191" s="1">
        <v>1</v>
      </c>
      <c r="H1191" s="1">
        <v>0</v>
      </c>
      <c r="I1191" s="2" t="s">
        <v>1</v>
      </c>
      <c r="J1191" s="1">
        <v>1</v>
      </c>
      <c r="K1191" s="2" t="s">
        <v>2148</v>
      </c>
      <c r="L1191" s="1">
        <v>0</v>
      </c>
      <c r="M1191" s="1">
        <v>0</v>
      </c>
      <c r="N1191" s="1">
        <v>0</v>
      </c>
    </row>
    <row r="1192" spans="1:14">
      <c r="A1192" s="1">
        <v>237</v>
      </c>
      <c r="B1192" s="1">
        <v>660763</v>
      </c>
      <c r="C1192" s="1" t="str">
        <f ca="1">VLOOKUP(B1192,'Fichier FI (en entrée)'!B:E,3)</f>
        <v>VBKGVJKLBP</v>
      </c>
      <c r="D1192" s="2" t="str">
        <f ca="1">VLOOKUP(B1192,'Fichier FI (en entrée)'!B:E,4)</f>
        <v>Ihljzekjhpheo</v>
      </c>
      <c r="E1192" s="2" t="s">
        <v>20</v>
      </c>
      <c r="F1192" s="2" t="s">
        <v>3</v>
      </c>
      <c r="G1192" s="1">
        <v>1</v>
      </c>
      <c r="H1192" s="1">
        <v>0</v>
      </c>
      <c r="I1192" s="2" t="s">
        <v>1</v>
      </c>
      <c r="J1192" s="1">
        <v>1</v>
      </c>
      <c r="K1192" s="2" t="s">
        <v>2148</v>
      </c>
      <c r="L1192" s="1">
        <v>0</v>
      </c>
      <c r="M1192" s="1">
        <v>0</v>
      </c>
      <c r="N1192" s="1">
        <v>0</v>
      </c>
    </row>
    <row r="1193" spans="1:14">
      <c r="A1193" s="1">
        <v>237</v>
      </c>
      <c r="B1193" s="1">
        <v>660776</v>
      </c>
      <c r="C1193" s="1" t="str">
        <f ca="1">VLOOKUP(B1193,'Fichier FI (en entrée)'!B:E,3)</f>
        <v>KCCISHUVMM</v>
      </c>
      <c r="D1193" s="2" t="str">
        <f ca="1">VLOOKUP(B1193,'Fichier FI (en entrée)'!B:E,4)</f>
        <v>Cjscggfqreejs</v>
      </c>
      <c r="E1193" s="2" t="s">
        <v>20</v>
      </c>
      <c r="F1193" s="2" t="s">
        <v>3</v>
      </c>
      <c r="G1193" s="1">
        <v>1</v>
      </c>
      <c r="H1193" s="1">
        <v>0</v>
      </c>
      <c r="I1193" s="2" t="s">
        <v>1</v>
      </c>
      <c r="J1193" s="1">
        <v>1</v>
      </c>
      <c r="K1193" s="2" t="s">
        <v>2148</v>
      </c>
      <c r="L1193" s="1">
        <v>0</v>
      </c>
      <c r="M1193" s="1">
        <v>0</v>
      </c>
      <c r="N1193" s="1">
        <v>0</v>
      </c>
    </row>
    <row r="1194" spans="1:14">
      <c r="A1194" s="1">
        <v>237</v>
      </c>
      <c r="B1194" s="1">
        <v>662192</v>
      </c>
      <c r="C1194" s="1" t="str">
        <f ca="1">VLOOKUP(B1194,'Fichier FI (en entrée)'!B:E,3)</f>
        <v>UDZNTYCYCO</v>
      </c>
      <c r="D1194" s="2" t="str">
        <f ca="1">VLOOKUP(B1194,'Fichier FI (en entrée)'!B:E,4)</f>
        <v>Kvcckisxuiasp</v>
      </c>
      <c r="E1194" s="2" t="s">
        <v>18</v>
      </c>
      <c r="F1194" s="2" t="s">
        <v>3</v>
      </c>
      <c r="G1194" s="1">
        <v>1</v>
      </c>
      <c r="H1194" s="1">
        <v>0</v>
      </c>
      <c r="I1194" s="2" t="s">
        <v>1</v>
      </c>
      <c r="J1194" s="1">
        <v>1</v>
      </c>
      <c r="K1194" s="2" t="s">
        <v>2148</v>
      </c>
      <c r="L1194" s="1">
        <v>0</v>
      </c>
      <c r="M1194" s="1">
        <v>0</v>
      </c>
      <c r="N1194" s="1">
        <v>0</v>
      </c>
    </row>
    <row r="1195" spans="1:14">
      <c r="A1195" s="1">
        <v>237</v>
      </c>
      <c r="B1195" s="1">
        <v>667994</v>
      </c>
      <c r="C1195" s="1" t="str">
        <f ca="1">VLOOKUP(B1195,'Fichier FI (en entrée)'!B:E,3)</f>
        <v>XHLSEBFMRK</v>
      </c>
      <c r="D1195" s="2" t="str">
        <f ca="1">VLOOKUP(B1195,'Fichier FI (en entrée)'!B:E,4)</f>
        <v>Vvqkbtmjsbuta</v>
      </c>
      <c r="E1195" s="2" t="s">
        <v>49</v>
      </c>
      <c r="F1195" s="2" t="s">
        <v>3</v>
      </c>
      <c r="G1195" s="1">
        <v>1</v>
      </c>
      <c r="H1195" s="1">
        <v>0</v>
      </c>
      <c r="I1195" s="2" t="s">
        <v>1</v>
      </c>
      <c r="J1195" s="1">
        <v>1</v>
      </c>
      <c r="K1195" s="2" t="s">
        <v>2148</v>
      </c>
      <c r="L1195" s="1">
        <v>0</v>
      </c>
      <c r="M1195" s="1">
        <v>0</v>
      </c>
      <c r="N1195" s="1">
        <v>0</v>
      </c>
    </row>
    <row r="1196" spans="1:14">
      <c r="A1196" s="1">
        <v>237</v>
      </c>
      <c r="B1196" s="1">
        <v>668020</v>
      </c>
      <c r="C1196" s="1" t="str">
        <f ca="1">VLOOKUP(B1196,'Fichier FI (en entrée)'!B:E,3)</f>
        <v>REVAKKKDPW</v>
      </c>
      <c r="D1196" s="2" t="str">
        <f ca="1">VLOOKUP(B1196,'Fichier FI (en entrée)'!B:E,4)</f>
        <v>Jzuxpxohgcsmc</v>
      </c>
      <c r="E1196" s="2" t="s">
        <v>49</v>
      </c>
      <c r="F1196" s="2" t="s">
        <v>3</v>
      </c>
      <c r="G1196" s="1">
        <v>1</v>
      </c>
      <c r="H1196" s="1">
        <v>0</v>
      </c>
      <c r="I1196" s="2" t="s">
        <v>1</v>
      </c>
      <c r="J1196" s="1">
        <v>1</v>
      </c>
      <c r="K1196" s="2" t="s">
        <v>2148</v>
      </c>
      <c r="L1196" s="1">
        <v>0</v>
      </c>
      <c r="M1196" s="1">
        <v>0</v>
      </c>
      <c r="N1196" s="1">
        <v>0</v>
      </c>
    </row>
    <row r="1197" spans="1:14">
      <c r="A1197" s="1">
        <v>237</v>
      </c>
      <c r="B1197" s="1">
        <v>668047</v>
      </c>
      <c r="C1197" s="1" t="str">
        <f ca="1">VLOOKUP(B1197,'Fichier FI (en entrée)'!B:E,3)</f>
        <v>MAFRQJNHFD</v>
      </c>
      <c r="D1197" s="2" t="str">
        <f ca="1">VLOOKUP(B1197,'Fichier FI (en entrée)'!B:E,4)</f>
        <v>Ahudqtsnhqybi</v>
      </c>
      <c r="E1197" s="2" t="s">
        <v>28</v>
      </c>
      <c r="F1197" s="2" t="s">
        <v>3</v>
      </c>
      <c r="G1197" s="1">
        <v>1</v>
      </c>
      <c r="H1197" s="1">
        <v>0</v>
      </c>
      <c r="I1197" s="2" t="s">
        <v>1</v>
      </c>
      <c r="J1197" s="1">
        <v>1</v>
      </c>
      <c r="K1197" s="2" t="s">
        <v>2148</v>
      </c>
      <c r="L1197" s="1">
        <v>0</v>
      </c>
      <c r="M1197" s="1">
        <v>0</v>
      </c>
      <c r="N1197" s="1">
        <v>0</v>
      </c>
    </row>
    <row r="1198" spans="1:14">
      <c r="A1198" s="1">
        <v>237</v>
      </c>
      <c r="B1198" s="1">
        <v>668094</v>
      </c>
      <c r="C1198" s="1" t="str">
        <f ca="1">VLOOKUP(B1198,'Fichier FI (en entrée)'!B:E,3)</f>
        <v>ZCQUCXQYNM</v>
      </c>
      <c r="D1198" s="2" t="str">
        <f ca="1">VLOOKUP(B1198,'Fichier FI (en entrée)'!B:E,4)</f>
        <v>Njpznxdhlente</v>
      </c>
      <c r="E1198" s="2" t="s">
        <v>49</v>
      </c>
      <c r="F1198" s="2" t="s">
        <v>3</v>
      </c>
      <c r="G1198" s="1">
        <v>1</v>
      </c>
      <c r="H1198" s="1">
        <v>0</v>
      </c>
      <c r="I1198" s="2" t="s">
        <v>1</v>
      </c>
      <c r="J1198" s="1">
        <v>1</v>
      </c>
      <c r="K1198" s="2" t="s">
        <v>2148</v>
      </c>
      <c r="L1198" s="1">
        <v>0</v>
      </c>
      <c r="M1198" s="1">
        <v>0</v>
      </c>
      <c r="N1198" s="1">
        <v>0</v>
      </c>
    </row>
    <row r="1199" spans="1:14">
      <c r="A1199" s="1">
        <v>237</v>
      </c>
      <c r="B1199" s="1">
        <v>668115</v>
      </c>
      <c r="C1199" s="1" t="str">
        <f ca="1">VLOOKUP(B1199,'Fichier FI (en entrée)'!B:E,3)</f>
        <v>KOXLLAWYWK</v>
      </c>
      <c r="D1199" s="2" t="str">
        <f ca="1">VLOOKUP(B1199,'Fichier FI (en entrée)'!B:E,4)</f>
        <v>Qxdowyyjcqehb</v>
      </c>
      <c r="E1199" s="2" t="s">
        <v>28</v>
      </c>
      <c r="F1199" s="2" t="s">
        <v>3</v>
      </c>
      <c r="G1199" s="1">
        <v>1</v>
      </c>
      <c r="H1199" s="1">
        <v>0</v>
      </c>
      <c r="I1199" s="2" t="s">
        <v>1</v>
      </c>
      <c r="J1199" s="1">
        <v>1</v>
      </c>
      <c r="K1199" s="2" t="s">
        <v>2148</v>
      </c>
      <c r="L1199" s="1">
        <v>0</v>
      </c>
      <c r="M1199" s="1">
        <v>0</v>
      </c>
      <c r="N1199" s="1">
        <v>0</v>
      </c>
    </row>
    <row r="1200" spans="1:14">
      <c r="A1200" s="1">
        <v>237</v>
      </c>
      <c r="B1200" s="1">
        <v>668119</v>
      </c>
      <c r="C1200" s="1" t="str">
        <f ca="1">VLOOKUP(B1200,'Fichier FI (en entrée)'!B:E,3)</f>
        <v>NJLMYOMWDC</v>
      </c>
      <c r="D1200" s="2" t="str">
        <f ca="1">VLOOKUP(B1200,'Fichier FI (en entrée)'!B:E,4)</f>
        <v>Satvosxfxzyxv</v>
      </c>
      <c r="E1200" s="2" t="s">
        <v>20</v>
      </c>
      <c r="F1200" s="2" t="s">
        <v>3</v>
      </c>
      <c r="G1200" s="1">
        <v>1</v>
      </c>
      <c r="H1200" s="1">
        <v>0</v>
      </c>
      <c r="I1200" s="2" t="s">
        <v>1</v>
      </c>
      <c r="J1200" s="1">
        <v>1</v>
      </c>
      <c r="K1200" s="2" t="s">
        <v>2148</v>
      </c>
      <c r="L1200" s="1">
        <v>0</v>
      </c>
      <c r="M1200" s="1">
        <v>0</v>
      </c>
      <c r="N1200" s="1">
        <v>0</v>
      </c>
    </row>
    <row r="1201" spans="1:14">
      <c r="A1201" s="1">
        <v>237</v>
      </c>
      <c r="B1201" s="1">
        <v>668144</v>
      </c>
      <c r="C1201" s="1" t="str">
        <f ca="1">VLOOKUP(B1201,'Fichier FI (en entrée)'!B:E,3)</f>
        <v>QNSUJNOJZU</v>
      </c>
      <c r="D1201" s="2" t="str">
        <f ca="1">VLOOKUP(B1201,'Fichier FI (en entrée)'!B:E,4)</f>
        <v>Ldzbckofdhajw</v>
      </c>
      <c r="E1201" s="2" t="s">
        <v>19</v>
      </c>
      <c r="F1201" s="2" t="s">
        <v>3</v>
      </c>
      <c r="G1201" s="1">
        <v>1</v>
      </c>
      <c r="H1201" s="1">
        <v>0</v>
      </c>
      <c r="I1201" s="2" t="s">
        <v>1</v>
      </c>
      <c r="J1201" s="1">
        <v>1</v>
      </c>
      <c r="K1201" s="2" t="s">
        <v>2148</v>
      </c>
      <c r="L1201" s="1">
        <v>0</v>
      </c>
      <c r="M1201" s="1">
        <v>0</v>
      </c>
      <c r="N1201" s="1">
        <v>0</v>
      </c>
    </row>
    <row r="1202" spans="1:14">
      <c r="A1202" s="1">
        <v>237</v>
      </c>
      <c r="B1202" s="1">
        <v>668161</v>
      </c>
      <c r="C1202" s="1" t="str">
        <f ca="1">VLOOKUP(B1202,'Fichier FI (en entrée)'!B:E,3)</f>
        <v>WESYTBGCGV</v>
      </c>
      <c r="D1202" s="2" t="str">
        <f ca="1">VLOOKUP(B1202,'Fichier FI (en entrée)'!B:E,4)</f>
        <v>Aykyzgdhfbahl</v>
      </c>
      <c r="E1202" s="2" t="s">
        <v>14</v>
      </c>
      <c r="F1202" s="2" t="s">
        <v>3</v>
      </c>
      <c r="G1202" s="1">
        <v>1</v>
      </c>
      <c r="H1202" s="1">
        <v>0</v>
      </c>
      <c r="I1202" s="2" t="s">
        <v>1</v>
      </c>
      <c r="J1202" s="1">
        <v>1</v>
      </c>
      <c r="K1202" s="2" t="s">
        <v>2148</v>
      </c>
      <c r="L1202" s="1">
        <v>0</v>
      </c>
      <c r="M1202" s="1">
        <v>0</v>
      </c>
      <c r="N1202" s="1">
        <v>0</v>
      </c>
    </row>
    <row r="1203" spans="1:14">
      <c r="A1203" s="1">
        <v>237</v>
      </c>
      <c r="B1203" s="1">
        <v>668200</v>
      </c>
      <c r="C1203" s="1" t="str">
        <f ca="1">VLOOKUP(B1203,'Fichier FI (en entrée)'!B:E,3)</f>
        <v>VOWKZIVJPZ</v>
      </c>
      <c r="D1203" s="2" t="str">
        <f ca="1">VLOOKUP(B1203,'Fichier FI (en entrée)'!B:E,4)</f>
        <v>Yhtxipdqjingk</v>
      </c>
      <c r="E1203" s="2" t="s">
        <v>20</v>
      </c>
      <c r="F1203" s="2" t="s">
        <v>3</v>
      </c>
      <c r="G1203" s="1">
        <v>1</v>
      </c>
      <c r="H1203" s="1">
        <v>0</v>
      </c>
      <c r="I1203" s="2" t="s">
        <v>1</v>
      </c>
      <c r="J1203" s="1">
        <v>1</v>
      </c>
      <c r="K1203" s="2" t="s">
        <v>2148</v>
      </c>
      <c r="L1203" s="1">
        <v>0</v>
      </c>
      <c r="M1203" s="1">
        <v>0</v>
      </c>
      <c r="N1203" s="1">
        <v>0</v>
      </c>
    </row>
    <row r="1204" spans="1:14">
      <c r="A1204" s="1">
        <v>237</v>
      </c>
      <c r="B1204" s="1">
        <v>668229</v>
      </c>
      <c r="C1204" s="1" t="str">
        <f ca="1">VLOOKUP(B1204,'Fichier FI (en entrée)'!B:E,3)</f>
        <v>CLMVRSUHKT</v>
      </c>
      <c r="D1204" s="2" t="str">
        <f ca="1">VLOOKUP(B1204,'Fichier FI (en entrée)'!B:E,4)</f>
        <v>Nomfibjcqwooa</v>
      </c>
      <c r="E1204" s="2" t="s">
        <v>20</v>
      </c>
      <c r="F1204" s="2" t="s">
        <v>3</v>
      </c>
      <c r="G1204" s="1">
        <v>1</v>
      </c>
      <c r="H1204" s="1">
        <v>0</v>
      </c>
      <c r="I1204" s="2" t="s">
        <v>1</v>
      </c>
      <c r="J1204" s="1">
        <v>1</v>
      </c>
      <c r="K1204" s="2" t="s">
        <v>2148</v>
      </c>
      <c r="L1204" s="1">
        <v>0</v>
      </c>
      <c r="M1204" s="1">
        <v>0</v>
      </c>
      <c r="N1204" s="1">
        <v>0</v>
      </c>
    </row>
    <row r="1205" spans="1:14">
      <c r="A1205" s="1">
        <v>237</v>
      </c>
      <c r="B1205" s="1">
        <v>668242</v>
      </c>
      <c r="C1205" s="1" t="str">
        <f ca="1">VLOOKUP(B1205,'Fichier FI (en entrée)'!B:E,3)</f>
        <v>TQMLKXHGIN</v>
      </c>
      <c r="D1205" s="2" t="str">
        <f ca="1">VLOOKUP(B1205,'Fichier FI (en entrée)'!B:E,4)</f>
        <v>Gjiahkbwgbjhr</v>
      </c>
      <c r="E1205" s="2" t="s">
        <v>28</v>
      </c>
      <c r="F1205" s="2" t="s">
        <v>3</v>
      </c>
      <c r="G1205" s="1">
        <v>1</v>
      </c>
      <c r="H1205" s="1">
        <v>0</v>
      </c>
      <c r="I1205" s="2" t="s">
        <v>1</v>
      </c>
      <c r="J1205" s="1">
        <v>1</v>
      </c>
      <c r="K1205" s="2" t="s">
        <v>2148</v>
      </c>
      <c r="L1205" s="1">
        <v>0</v>
      </c>
      <c r="M1205" s="1">
        <v>0</v>
      </c>
      <c r="N1205" s="1">
        <v>0</v>
      </c>
    </row>
    <row r="1206" spans="1:14">
      <c r="A1206" s="1">
        <v>237</v>
      </c>
      <c r="B1206" s="1">
        <v>668275</v>
      </c>
      <c r="C1206" s="1" t="str">
        <f ca="1">VLOOKUP(B1206,'Fichier FI (en entrée)'!B:E,3)</f>
        <v>FRDRIRDLWZ</v>
      </c>
      <c r="D1206" s="2" t="str">
        <f ca="1">VLOOKUP(B1206,'Fichier FI (en entrée)'!B:E,4)</f>
        <v>Lhxvimbmqnmrj</v>
      </c>
      <c r="E1206" s="2" t="s">
        <v>20</v>
      </c>
      <c r="F1206" s="2" t="s">
        <v>3</v>
      </c>
      <c r="G1206" s="1">
        <v>1</v>
      </c>
      <c r="H1206" s="1">
        <v>0</v>
      </c>
      <c r="I1206" s="2" t="s">
        <v>1</v>
      </c>
      <c r="J1206" s="1">
        <v>1</v>
      </c>
      <c r="K1206" s="2" t="s">
        <v>2148</v>
      </c>
      <c r="L1206" s="1">
        <v>0</v>
      </c>
      <c r="M1206" s="1">
        <v>0</v>
      </c>
      <c r="N1206" s="1">
        <v>0</v>
      </c>
    </row>
    <row r="1207" spans="1:14">
      <c r="A1207" s="1">
        <v>237</v>
      </c>
      <c r="B1207" s="1">
        <v>668276</v>
      </c>
      <c r="C1207" s="1" t="str">
        <f ca="1">VLOOKUP(B1207,'Fichier FI (en entrée)'!B:E,3)</f>
        <v>ISJSDLGQRN</v>
      </c>
      <c r="D1207" s="2" t="str">
        <f ca="1">VLOOKUP(B1207,'Fichier FI (en entrée)'!B:E,4)</f>
        <v>Pxyoouwjnatju</v>
      </c>
      <c r="E1207" s="2" t="s">
        <v>19</v>
      </c>
      <c r="F1207" s="2" t="s">
        <v>3</v>
      </c>
      <c r="G1207" s="1">
        <v>1</v>
      </c>
      <c r="H1207" s="1">
        <v>0</v>
      </c>
      <c r="I1207" s="2" t="s">
        <v>1</v>
      </c>
      <c r="J1207" s="1">
        <v>1</v>
      </c>
      <c r="K1207" s="2" t="s">
        <v>2148</v>
      </c>
      <c r="L1207" s="1">
        <v>0</v>
      </c>
      <c r="M1207" s="1">
        <v>0</v>
      </c>
      <c r="N1207" s="1">
        <v>0</v>
      </c>
    </row>
    <row r="1208" spans="1:14">
      <c r="A1208" s="1">
        <v>237</v>
      </c>
      <c r="B1208" s="1">
        <v>668301</v>
      </c>
      <c r="C1208" s="1" t="str">
        <f ca="1">VLOOKUP(B1208,'Fichier FI (en entrée)'!B:E,3)</f>
        <v>MVBWYRVKOQ</v>
      </c>
      <c r="D1208" s="2" t="str">
        <f ca="1">VLOOKUP(B1208,'Fichier FI (en entrée)'!B:E,4)</f>
        <v>Gpiholgludrzd</v>
      </c>
      <c r="E1208" s="2" t="s">
        <v>20</v>
      </c>
      <c r="F1208" s="2" t="s">
        <v>3</v>
      </c>
      <c r="G1208" s="1">
        <v>1</v>
      </c>
      <c r="H1208" s="1">
        <v>0</v>
      </c>
      <c r="I1208" s="2" t="s">
        <v>1</v>
      </c>
      <c r="J1208" s="1">
        <v>1</v>
      </c>
      <c r="K1208" s="2" t="s">
        <v>2148</v>
      </c>
      <c r="L1208" s="1">
        <v>0</v>
      </c>
      <c r="M1208" s="1">
        <v>0</v>
      </c>
      <c r="N1208" s="1">
        <v>0</v>
      </c>
    </row>
    <row r="1209" spans="1:14">
      <c r="A1209" s="1">
        <v>237</v>
      </c>
      <c r="B1209" s="1">
        <v>669211</v>
      </c>
      <c r="C1209" s="1" t="str">
        <f ca="1">VLOOKUP(B1209,'Fichier FI (en entrée)'!B:E,3)</f>
        <v>WRSXPLQPKF</v>
      </c>
      <c r="D1209" s="2" t="str">
        <f ca="1">VLOOKUP(B1209,'Fichier FI (en entrée)'!B:E,4)</f>
        <v>Iyeyzedmsmbgn</v>
      </c>
      <c r="E1209" s="2" t="s">
        <v>18</v>
      </c>
      <c r="F1209" s="2" t="s">
        <v>3</v>
      </c>
      <c r="G1209" s="1">
        <v>1</v>
      </c>
      <c r="H1209" s="1">
        <v>0</v>
      </c>
      <c r="I1209" s="2" t="s">
        <v>1</v>
      </c>
      <c r="J1209" s="1">
        <v>1</v>
      </c>
      <c r="K1209" s="2" t="s">
        <v>2148</v>
      </c>
      <c r="L1209" s="1">
        <v>0</v>
      </c>
      <c r="M1209" s="1">
        <v>0</v>
      </c>
      <c r="N1209" s="1">
        <v>0</v>
      </c>
    </row>
    <row r="1210" spans="1:14">
      <c r="A1210" s="1">
        <v>237</v>
      </c>
      <c r="B1210" s="1">
        <v>672708</v>
      </c>
      <c r="C1210" s="1" t="str">
        <f ca="1">VLOOKUP(B1210,'Fichier FI (en entrée)'!B:E,3)</f>
        <v>ASSHSOQECF</v>
      </c>
      <c r="D1210" s="2" t="str">
        <f ca="1">VLOOKUP(B1210,'Fichier FI (en entrée)'!B:E,4)</f>
        <v>Zxkxlavrusgrc</v>
      </c>
      <c r="E1210" s="2" t="s">
        <v>27</v>
      </c>
      <c r="F1210" s="2" t="s">
        <v>3</v>
      </c>
      <c r="G1210" s="1">
        <v>1</v>
      </c>
      <c r="H1210" s="1">
        <v>0</v>
      </c>
      <c r="I1210" s="2" t="s">
        <v>1</v>
      </c>
      <c r="J1210" s="1">
        <v>1</v>
      </c>
      <c r="K1210" s="2" t="s">
        <v>2148</v>
      </c>
      <c r="L1210" s="1">
        <v>0</v>
      </c>
      <c r="M1210" s="1">
        <v>0</v>
      </c>
      <c r="N1210" s="1">
        <v>0</v>
      </c>
    </row>
    <row r="1211" spans="1:14">
      <c r="A1211" s="1">
        <v>237</v>
      </c>
      <c r="B1211" s="1">
        <v>672725</v>
      </c>
      <c r="C1211" s="1" t="str">
        <f ca="1">VLOOKUP(B1211,'Fichier FI (en entrée)'!B:E,3)</f>
        <v>MMGOIKOHRY</v>
      </c>
      <c r="D1211" s="2" t="str">
        <f ca="1">VLOOKUP(B1211,'Fichier FI (en entrée)'!B:E,4)</f>
        <v>Nhjrzzzhekvjy</v>
      </c>
      <c r="E1211" s="2" t="s">
        <v>18</v>
      </c>
      <c r="F1211" s="2" t="s">
        <v>3</v>
      </c>
      <c r="G1211" s="1">
        <v>1</v>
      </c>
      <c r="H1211" s="1">
        <v>0</v>
      </c>
      <c r="I1211" s="2" t="s">
        <v>1</v>
      </c>
      <c r="J1211" s="1">
        <v>1</v>
      </c>
      <c r="K1211" s="2" t="s">
        <v>2148</v>
      </c>
      <c r="L1211" s="1">
        <v>0</v>
      </c>
      <c r="M1211" s="1">
        <v>0</v>
      </c>
      <c r="N1211" s="1">
        <v>0</v>
      </c>
    </row>
    <row r="1212" spans="1:14">
      <c r="A1212" s="1">
        <v>237</v>
      </c>
      <c r="B1212" s="1">
        <v>672746</v>
      </c>
      <c r="C1212" s="1" t="str">
        <f ca="1">VLOOKUP(B1212,'Fichier FI (en entrée)'!B:E,3)</f>
        <v>VUZXUNZMDC</v>
      </c>
      <c r="D1212" s="2" t="str">
        <f ca="1">VLOOKUP(B1212,'Fichier FI (en entrée)'!B:E,4)</f>
        <v>Pusvaglvguxgh</v>
      </c>
      <c r="E1212" s="2" t="s">
        <v>27</v>
      </c>
      <c r="F1212" s="2" t="s">
        <v>3</v>
      </c>
      <c r="G1212" s="1">
        <v>1</v>
      </c>
      <c r="H1212" s="1">
        <v>0</v>
      </c>
      <c r="I1212" s="2" t="s">
        <v>1</v>
      </c>
      <c r="J1212" s="1">
        <v>1</v>
      </c>
      <c r="K1212" s="2" t="s">
        <v>2148</v>
      </c>
      <c r="L1212" s="1">
        <v>0</v>
      </c>
      <c r="M1212" s="1">
        <v>0</v>
      </c>
      <c r="N1212" s="1">
        <v>0</v>
      </c>
    </row>
    <row r="1213" spans="1:14">
      <c r="A1213" s="1">
        <v>237</v>
      </c>
      <c r="B1213" s="1">
        <v>672747</v>
      </c>
      <c r="C1213" s="1" t="str">
        <f ca="1">VLOOKUP(B1213,'Fichier FI (en entrée)'!B:E,3)</f>
        <v>OVHWCDVHKU</v>
      </c>
      <c r="D1213" s="2" t="str">
        <f ca="1">VLOOKUP(B1213,'Fichier FI (en entrée)'!B:E,4)</f>
        <v>Brkqrmacyqeyu</v>
      </c>
      <c r="E1213" s="2" t="s">
        <v>27</v>
      </c>
      <c r="F1213" s="2" t="s">
        <v>3</v>
      </c>
      <c r="G1213" s="1">
        <v>1</v>
      </c>
      <c r="H1213" s="1">
        <v>0</v>
      </c>
      <c r="I1213" s="2" t="s">
        <v>1</v>
      </c>
      <c r="J1213" s="1">
        <v>1</v>
      </c>
      <c r="K1213" s="2" t="s">
        <v>2148</v>
      </c>
      <c r="L1213" s="1">
        <v>0</v>
      </c>
      <c r="M1213" s="1">
        <v>0</v>
      </c>
      <c r="N1213" s="1">
        <v>0</v>
      </c>
    </row>
    <row r="1214" spans="1:14">
      <c r="A1214" s="1">
        <v>237</v>
      </c>
      <c r="B1214" s="1">
        <v>673238</v>
      </c>
      <c r="C1214" s="1" t="str">
        <f ca="1">VLOOKUP(B1214,'Fichier FI (en entrée)'!B:E,3)</f>
        <v>LBMRIOLIYN</v>
      </c>
      <c r="D1214" s="2" t="str">
        <f ca="1">VLOOKUP(B1214,'Fichier FI (en entrée)'!B:E,4)</f>
        <v>Gpseejuhuvdak</v>
      </c>
      <c r="E1214" s="2" t="s">
        <v>20</v>
      </c>
      <c r="F1214" s="2" t="s">
        <v>3</v>
      </c>
      <c r="G1214" s="1">
        <v>1</v>
      </c>
      <c r="H1214" s="1">
        <v>0</v>
      </c>
      <c r="I1214" s="2" t="s">
        <v>1</v>
      </c>
      <c r="J1214" s="1">
        <v>1</v>
      </c>
      <c r="K1214" s="2" t="s">
        <v>2148</v>
      </c>
      <c r="L1214" s="1">
        <v>0</v>
      </c>
      <c r="M1214" s="1">
        <v>0</v>
      </c>
      <c r="N1214" s="1">
        <v>0</v>
      </c>
    </row>
    <row r="1215" spans="1:14">
      <c r="A1215" s="1">
        <v>237</v>
      </c>
      <c r="B1215" s="1">
        <v>673314</v>
      </c>
      <c r="C1215" s="1" t="str">
        <f ca="1">VLOOKUP(B1215,'Fichier FI (en entrée)'!B:E,3)</f>
        <v>LMXLUJUARM</v>
      </c>
      <c r="D1215" s="2" t="str">
        <f ca="1">VLOOKUP(B1215,'Fichier FI (en entrée)'!B:E,4)</f>
        <v>Cdkguhzcioscy</v>
      </c>
      <c r="E1215" s="2" t="s">
        <v>20</v>
      </c>
      <c r="F1215" s="2" t="s">
        <v>3</v>
      </c>
      <c r="G1215" s="1">
        <v>1</v>
      </c>
      <c r="H1215" s="1">
        <v>0</v>
      </c>
      <c r="I1215" s="2" t="s">
        <v>1</v>
      </c>
      <c r="J1215" s="1">
        <v>1</v>
      </c>
      <c r="K1215" s="2" t="s">
        <v>2148</v>
      </c>
      <c r="L1215" s="1">
        <v>0</v>
      </c>
      <c r="M1215" s="1">
        <v>0</v>
      </c>
      <c r="N1215" s="1">
        <v>0</v>
      </c>
    </row>
    <row r="1216" spans="1:14">
      <c r="A1216" s="1">
        <v>237</v>
      </c>
      <c r="B1216" s="1">
        <v>675069</v>
      </c>
      <c r="C1216" s="1" t="str">
        <f ca="1">VLOOKUP(B1216,'Fichier FI (en entrée)'!B:E,3)</f>
        <v>FKZNHHVKFH</v>
      </c>
      <c r="D1216" s="2" t="str">
        <f ca="1">VLOOKUP(B1216,'Fichier FI (en entrée)'!B:E,4)</f>
        <v>Nfehplaebgwpw</v>
      </c>
      <c r="E1216" s="2" t="s">
        <v>20</v>
      </c>
      <c r="F1216" s="2" t="s">
        <v>3</v>
      </c>
      <c r="G1216" s="1">
        <v>1</v>
      </c>
      <c r="H1216" s="1">
        <v>0</v>
      </c>
      <c r="I1216" s="2" t="s">
        <v>1</v>
      </c>
      <c r="J1216" s="1">
        <v>1</v>
      </c>
      <c r="K1216" s="2" t="s">
        <v>2148</v>
      </c>
      <c r="L1216" s="1">
        <v>0</v>
      </c>
      <c r="M1216" s="1">
        <v>0</v>
      </c>
      <c r="N1216" s="1">
        <v>0</v>
      </c>
    </row>
    <row r="1217" spans="1:14">
      <c r="A1217" s="1">
        <v>237</v>
      </c>
      <c r="B1217" s="1">
        <v>675127</v>
      </c>
      <c r="C1217" s="1" t="str">
        <f ca="1">VLOOKUP(B1217,'Fichier FI (en entrée)'!B:E,3)</f>
        <v>OZYGBIKYHJ</v>
      </c>
      <c r="D1217" s="2" t="str">
        <f ca="1">VLOOKUP(B1217,'Fichier FI (en entrée)'!B:E,4)</f>
        <v>Xrbpeuiomaedw</v>
      </c>
      <c r="E1217" s="2" t="s">
        <v>20</v>
      </c>
      <c r="F1217" s="2" t="s">
        <v>3</v>
      </c>
      <c r="G1217" s="1">
        <v>1</v>
      </c>
      <c r="H1217" s="1">
        <v>0</v>
      </c>
      <c r="I1217" s="2" t="s">
        <v>1</v>
      </c>
      <c r="J1217" s="1">
        <v>1</v>
      </c>
      <c r="K1217" s="2" t="s">
        <v>2148</v>
      </c>
      <c r="L1217" s="1">
        <v>0</v>
      </c>
      <c r="M1217" s="1">
        <v>0</v>
      </c>
      <c r="N1217" s="1">
        <v>0</v>
      </c>
    </row>
    <row r="1218" spans="1:14">
      <c r="A1218" s="1">
        <v>237</v>
      </c>
      <c r="B1218" s="1">
        <v>675176</v>
      </c>
      <c r="C1218" s="1" t="str">
        <f ca="1">VLOOKUP(B1218,'Fichier FI (en entrée)'!B:E,3)</f>
        <v>VXRQIBPXFU</v>
      </c>
      <c r="D1218" s="2" t="str">
        <f ca="1">VLOOKUP(B1218,'Fichier FI (en entrée)'!B:E,4)</f>
        <v>Xifbjhhogatgb</v>
      </c>
      <c r="E1218" s="2" t="s">
        <v>19</v>
      </c>
      <c r="F1218" s="2" t="s">
        <v>3</v>
      </c>
      <c r="G1218" s="1">
        <v>1</v>
      </c>
      <c r="H1218" s="1">
        <v>0</v>
      </c>
      <c r="I1218" s="2" t="s">
        <v>1</v>
      </c>
      <c r="J1218" s="1">
        <v>1</v>
      </c>
      <c r="K1218" s="2" t="s">
        <v>2148</v>
      </c>
      <c r="L1218" s="1">
        <v>0</v>
      </c>
      <c r="M1218" s="1">
        <v>0</v>
      </c>
      <c r="N1218" s="1">
        <v>0</v>
      </c>
    </row>
    <row r="1219" spans="1:14">
      <c r="A1219" s="1">
        <v>237</v>
      </c>
      <c r="B1219" s="1">
        <v>676869</v>
      </c>
      <c r="C1219" s="1" t="str">
        <f ca="1">VLOOKUP(B1219,'Fichier FI (en entrée)'!B:E,3)</f>
        <v>UEKAEPYIGO</v>
      </c>
      <c r="D1219" s="2" t="str">
        <f ca="1">VLOOKUP(B1219,'Fichier FI (en entrée)'!B:E,4)</f>
        <v>Mrvhpixcjcfko</v>
      </c>
      <c r="E1219" s="2" t="s">
        <v>14</v>
      </c>
      <c r="F1219" s="2" t="s">
        <v>3</v>
      </c>
      <c r="G1219" s="1">
        <v>1</v>
      </c>
      <c r="H1219" s="1">
        <v>0</v>
      </c>
      <c r="I1219" s="2" t="s">
        <v>1</v>
      </c>
      <c r="J1219" s="1">
        <v>1</v>
      </c>
      <c r="K1219" s="2" t="s">
        <v>2148</v>
      </c>
      <c r="L1219" s="1">
        <v>0</v>
      </c>
      <c r="M1219" s="1">
        <v>0</v>
      </c>
      <c r="N1219" s="1">
        <v>0</v>
      </c>
    </row>
    <row r="1220" spans="1:14">
      <c r="A1220" s="1">
        <v>237</v>
      </c>
      <c r="B1220" s="1">
        <v>677901</v>
      </c>
      <c r="C1220" s="1" t="str">
        <f ca="1">VLOOKUP(B1220,'Fichier FI (en entrée)'!B:E,3)</f>
        <v>RMTYXIAPOE</v>
      </c>
      <c r="D1220" s="2" t="str">
        <f ca="1">VLOOKUP(B1220,'Fichier FI (en entrée)'!B:E,4)</f>
        <v>Wetynfqbvlquj</v>
      </c>
      <c r="E1220" s="2" t="s">
        <v>41</v>
      </c>
      <c r="F1220" s="2" t="s">
        <v>3</v>
      </c>
      <c r="G1220" s="1">
        <v>1</v>
      </c>
      <c r="H1220" s="1">
        <v>0</v>
      </c>
      <c r="I1220" s="2" t="s">
        <v>1</v>
      </c>
      <c r="J1220" s="1">
        <v>1</v>
      </c>
      <c r="K1220" s="2" t="s">
        <v>2148</v>
      </c>
      <c r="L1220" s="1">
        <v>0</v>
      </c>
      <c r="M1220" s="1">
        <v>0</v>
      </c>
      <c r="N1220" s="1">
        <v>0</v>
      </c>
    </row>
    <row r="1221" spans="1:14">
      <c r="A1221" s="1">
        <v>237</v>
      </c>
      <c r="B1221" s="1">
        <v>677938</v>
      </c>
      <c r="C1221" s="1" t="str">
        <f ca="1">VLOOKUP(B1221,'Fichier FI (en entrée)'!B:E,3)</f>
        <v>JHODBFABQB</v>
      </c>
      <c r="D1221" s="2" t="str">
        <f ca="1">VLOOKUP(B1221,'Fichier FI (en entrée)'!B:E,4)</f>
        <v>Sxhqnpzdhmtoq</v>
      </c>
      <c r="E1221" s="2" t="s">
        <v>18</v>
      </c>
      <c r="F1221" s="2" t="s">
        <v>3</v>
      </c>
      <c r="G1221" s="1">
        <v>1</v>
      </c>
      <c r="H1221" s="1">
        <v>0</v>
      </c>
      <c r="I1221" s="2" t="s">
        <v>1</v>
      </c>
      <c r="J1221" s="1">
        <v>1</v>
      </c>
      <c r="K1221" s="2" t="s">
        <v>2148</v>
      </c>
      <c r="L1221" s="1">
        <v>0</v>
      </c>
      <c r="M1221" s="1">
        <v>0</v>
      </c>
      <c r="N1221" s="1">
        <v>0</v>
      </c>
    </row>
    <row r="1222" spans="1:14">
      <c r="A1222" s="1">
        <v>237</v>
      </c>
      <c r="B1222" s="1">
        <v>677941</v>
      </c>
      <c r="C1222" s="1" t="str">
        <f ca="1">VLOOKUP(B1222,'Fichier FI (en entrée)'!B:E,3)</f>
        <v>ZNGOEBNCNT</v>
      </c>
      <c r="D1222" s="2" t="str">
        <f ca="1">VLOOKUP(B1222,'Fichier FI (en entrée)'!B:E,4)</f>
        <v>Fyzubfpthnjnd</v>
      </c>
      <c r="E1222" s="2" t="s">
        <v>32</v>
      </c>
      <c r="F1222" s="2" t="s">
        <v>3</v>
      </c>
      <c r="G1222" s="1">
        <v>1</v>
      </c>
      <c r="H1222" s="1">
        <v>0</v>
      </c>
      <c r="I1222" s="2" t="s">
        <v>1</v>
      </c>
      <c r="J1222" s="1">
        <v>1</v>
      </c>
      <c r="K1222" s="2" t="s">
        <v>2148</v>
      </c>
      <c r="L1222" s="1">
        <v>0</v>
      </c>
      <c r="M1222" s="1">
        <v>0</v>
      </c>
      <c r="N1222" s="1">
        <v>0</v>
      </c>
    </row>
    <row r="1223" spans="1:14">
      <c r="A1223" s="1">
        <v>237</v>
      </c>
      <c r="B1223" s="1">
        <v>677972</v>
      </c>
      <c r="C1223" s="1" t="str">
        <f ca="1">VLOOKUP(B1223,'Fichier FI (en entrée)'!B:E,3)</f>
        <v>AWDUEFIKHV</v>
      </c>
      <c r="D1223" s="2" t="str">
        <f ca="1">VLOOKUP(B1223,'Fichier FI (en entrée)'!B:E,4)</f>
        <v>Mljlyyqwbucrx</v>
      </c>
      <c r="E1223" s="2" t="s">
        <v>27</v>
      </c>
      <c r="F1223" s="2" t="s">
        <v>3</v>
      </c>
      <c r="G1223" s="1">
        <v>1</v>
      </c>
      <c r="H1223" s="1">
        <v>0</v>
      </c>
      <c r="I1223" s="2" t="s">
        <v>1</v>
      </c>
      <c r="J1223" s="1">
        <v>1</v>
      </c>
      <c r="K1223" s="2" t="s">
        <v>2148</v>
      </c>
      <c r="L1223" s="1">
        <v>0</v>
      </c>
      <c r="M1223" s="1">
        <v>0</v>
      </c>
      <c r="N1223" s="1">
        <v>0</v>
      </c>
    </row>
    <row r="1224" spans="1:14">
      <c r="A1224" s="1">
        <v>237</v>
      </c>
      <c r="B1224" s="1">
        <v>677974</v>
      </c>
      <c r="C1224" s="1" t="str">
        <f ca="1">VLOOKUP(B1224,'Fichier FI (en entrée)'!B:E,3)</f>
        <v>VEBEQJFZYM</v>
      </c>
      <c r="D1224" s="2" t="str">
        <f ca="1">VLOOKUP(B1224,'Fichier FI (en entrée)'!B:E,4)</f>
        <v>Ebovhdaaejexv</v>
      </c>
      <c r="E1224" s="2" t="s">
        <v>18</v>
      </c>
      <c r="F1224" s="2" t="s">
        <v>3</v>
      </c>
      <c r="G1224" s="1">
        <v>1</v>
      </c>
      <c r="H1224" s="1">
        <v>0</v>
      </c>
      <c r="I1224" s="2" t="s">
        <v>1</v>
      </c>
      <c r="J1224" s="1">
        <v>1</v>
      </c>
      <c r="K1224" s="2" t="s">
        <v>2148</v>
      </c>
      <c r="L1224" s="1">
        <v>0</v>
      </c>
      <c r="M1224" s="1">
        <v>0</v>
      </c>
      <c r="N1224" s="1">
        <v>0</v>
      </c>
    </row>
    <row r="1225" spans="1:14">
      <c r="A1225" s="1">
        <v>237</v>
      </c>
      <c r="B1225" s="1">
        <v>677990</v>
      </c>
      <c r="C1225" s="1" t="str">
        <f ca="1">VLOOKUP(B1225,'Fichier FI (en entrée)'!B:E,3)</f>
        <v>MCNZWBLQVQ</v>
      </c>
      <c r="D1225" s="2" t="str">
        <f ca="1">VLOOKUP(B1225,'Fichier FI (en entrée)'!B:E,4)</f>
        <v>Rdjbsfhwsyqtt</v>
      </c>
      <c r="E1225" s="2" t="s">
        <v>14</v>
      </c>
      <c r="F1225" s="2" t="s">
        <v>3</v>
      </c>
      <c r="G1225" s="1">
        <v>1</v>
      </c>
      <c r="H1225" s="1">
        <v>0</v>
      </c>
      <c r="I1225" s="2" t="s">
        <v>1</v>
      </c>
      <c r="J1225" s="1">
        <v>1</v>
      </c>
      <c r="K1225" s="2" t="s">
        <v>2148</v>
      </c>
      <c r="L1225" s="1">
        <v>0</v>
      </c>
      <c r="M1225" s="1">
        <v>0</v>
      </c>
      <c r="N1225" s="1">
        <v>0</v>
      </c>
    </row>
    <row r="1226" spans="1:14">
      <c r="A1226" s="1">
        <v>237</v>
      </c>
      <c r="B1226" s="1">
        <v>678083</v>
      </c>
      <c r="C1226" s="1" t="str">
        <f ca="1">VLOOKUP(B1226,'Fichier FI (en entrée)'!B:E,3)</f>
        <v>BPMKVRYTRK</v>
      </c>
      <c r="D1226" s="2" t="str">
        <f ca="1">VLOOKUP(B1226,'Fichier FI (en entrée)'!B:E,4)</f>
        <v>Zgpgqzftigaue</v>
      </c>
      <c r="E1226" s="2" t="s">
        <v>18</v>
      </c>
      <c r="F1226" s="2" t="s">
        <v>3</v>
      </c>
      <c r="G1226" s="1">
        <v>1</v>
      </c>
      <c r="H1226" s="1">
        <v>0</v>
      </c>
      <c r="I1226" s="2" t="s">
        <v>1</v>
      </c>
      <c r="J1226" s="1">
        <v>1</v>
      </c>
      <c r="K1226" s="2" t="s">
        <v>2148</v>
      </c>
      <c r="L1226" s="1">
        <v>0</v>
      </c>
      <c r="M1226" s="1">
        <v>0</v>
      </c>
      <c r="N1226" s="1">
        <v>0</v>
      </c>
    </row>
    <row r="1227" spans="1:14">
      <c r="A1227" s="1">
        <v>237</v>
      </c>
      <c r="B1227" s="1">
        <v>682243</v>
      </c>
      <c r="C1227" s="1" t="str">
        <f ca="1">VLOOKUP(B1227,'Fichier FI (en entrée)'!B:E,3)</f>
        <v>ZZBNEJFXHU</v>
      </c>
      <c r="D1227" s="2" t="str">
        <f ca="1">VLOOKUP(B1227,'Fichier FI (en entrée)'!B:E,4)</f>
        <v>Ihaznchqgbkvw</v>
      </c>
      <c r="E1227" s="2" t="s">
        <v>19</v>
      </c>
      <c r="F1227" s="2" t="s">
        <v>3</v>
      </c>
      <c r="G1227" s="1">
        <v>1</v>
      </c>
      <c r="H1227" s="1">
        <v>0</v>
      </c>
      <c r="I1227" s="2" t="s">
        <v>1</v>
      </c>
      <c r="J1227" s="1">
        <v>1</v>
      </c>
      <c r="K1227" s="2" t="s">
        <v>2148</v>
      </c>
      <c r="L1227" s="1">
        <v>0</v>
      </c>
      <c r="M1227" s="1">
        <v>0</v>
      </c>
      <c r="N1227" s="1">
        <v>0</v>
      </c>
    </row>
    <row r="1228" spans="1:14">
      <c r="A1228" s="1">
        <v>237</v>
      </c>
      <c r="B1228" s="1">
        <v>682302</v>
      </c>
      <c r="C1228" s="1" t="str">
        <f ca="1">VLOOKUP(B1228,'Fichier FI (en entrée)'!B:E,3)</f>
        <v>DGQDAPGKZM</v>
      </c>
      <c r="D1228" s="2" t="str">
        <f ca="1">VLOOKUP(B1228,'Fichier FI (en entrée)'!B:E,4)</f>
        <v>Fjdeospyubttc</v>
      </c>
      <c r="E1228" s="2" t="s">
        <v>14</v>
      </c>
      <c r="F1228" s="2" t="s">
        <v>3</v>
      </c>
      <c r="G1228" s="1">
        <v>1</v>
      </c>
      <c r="H1228" s="1">
        <v>0</v>
      </c>
      <c r="I1228" s="2" t="s">
        <v>1</v>
      </c>
      <c r="J1228" s="1">
        <v>1</v>
      </c>
      <c r="K1228" s="2" t="s">
        <v>2148</v>
      </c>
      <c r="L1228" s="1">
        <v>0</v>
      </c>
      <c r="M1228" s="1">
        <v>0</v>
      </c>
      <c r="N1228" s="1">
        <v>0</v>
      </c>
    </row>
    <row r="1229" spans="1:14">
      <c r="A1229" s="1">
        <v>237</v>
      </c>
      <c r="B1229" s="1">
        <v>682303</v>
      </c>
      <c r="C1229" s="1" t="str">
        <f ca="1">VLOOKUP(B1229,'Fichier FI (en entrée)'!B:E,3)</f>
        <v>NAGGMMMVAV</v>
      </c>
      <c r="D1229" s="2" t="str">
        <f ca="1">VLOOKUP(B1229,'Fichier FI (en entrée)'!B:E,4)</f>
        <v>Szrvorjdswdqo</v>
      </c>
      <c r="E1229" s="2" t="s">
        <v>28</v>
      </c>
      <c r="F1229" s="2" t="s">
        <v>3</v>
      </c>
      <c r="G1229" s="1">
        <v>1</v>
      </c>
      <c r="H1229" s="1">
        <v>0</v>
      </c>
      <c r="I1229" s="2" t="s">
        <v>1</v>
      </c>
      <c r="J1229" s="1">
        <v>1</v>
      </c>
      <c r="K1229" s="2" t="s">
        <v>2148</v>
      </c>
      <c r="L1229" s="1">
        <v>0</v>
      </c>
      <c r="M1229" s="1">
        <v>0</v>
      </c>
      <c r="N1229" s="1">
        <v>0</v>
      </c>
    </row>
    <row r="1230" spans="1:14">
      <c r="A1230" s="1">
        <v>237</v>
      </c>
      <c r="B1230" s="1">
        <v>682305</v>
      </c>
      <c r="C1230" s="1" t="str">
        <f ca="1">VLOOKUP(B1230,'Fichier FI (en entrée)'!B:E,3)</f>
        <v>TOLPKTHQBK</v>
      </c>
      <c r="D1230" s="2" t="str">
        <f ca="1">VLOOKUP(B1230,'Fichier FI (en entrée)'!B:E,4)</f>
        <v>Losxhoetrvndf</v>
      </c>
      <c r="E1230" s="2" t="s">
        <v>28</v>
      </c>
      <c r="F1230" s="2" t="s">
        <v>3</v>
      </c>
      <c r="G1230" s="1">
        <v>1</v>
      </c>
      <c r="H1230" s="1">
        <v>0</v>
      </c>
      <c r="I1230" s="2" t="s">
        <v>1</v>
      </c>
      <c r="J1230" s="1">
        <v>1</v>
      </c>
      <c r="K1230" s="2" t="s">
        <v>2148</v>
      </c>
      <c r="L1230" s="1">
        <v>0</v>
      </c>
      <c r="M1230" s="1">
        <v>0</v>
      </c>
      <c r="N1230" s="1">
        <v>0</v>
      </c>
    </row>
    <row r="1231" spans="1:14">
      <c r="A1231" s="1">
        <v>237</v>
      </c>
      <c r="B1231" s="1">
        <v>684549</v>
      </c>
      <c r="C1231" s="1" t="str">
        <f ca="1">VLOOKUP(B1231,'Fichier FI (en entrée)'!B:E,3)</f>
        <v>GCOXGKHKTA</v>
      </c>
      <c r="D1231" s="2" t="str">
        <f ca="1">VLOOKUP(B1231,'Fichier FI (en entrée)'!B:E,4)</f>
        <v>Cyuzqswishwbh</v>
      </c>
      <c r="E1231" s="2" t="s">
        <v>27</v>
      </c>
      <c r="F1231" s="2" t="s">
        <v>3</v>
      </c>
      <c r="G1231" s="1">
        <v>1</v>
      </c>
      <c r="H1231" s="1">
        <v>0</v>
      </c>
      <c r="I1231" s="2" t="s">
        <v>1</v>
      </c>
      <c r="J1231" s="1">
        <v>1</v>
      </c>
      <c r="K1231" s="2" t="s">
        <v>2148</v>
      </c>
      <c r="L1231" s="1">
        <v>0</v>
      </c>
      <c r="M1231" s="1">
        <v>0</v>
      </c>
      <c r="N1231" s="1">
        <v>0</v>
      </c>
    </row>
    <row r="1232" spans="1:14">
      <c r="A1232" s="1">
        <v>237</v>
      </c>
      <c r="B1232" s="1">
        <v>688448</v>
      </c>
      <c r="C1232" s="1" t="str">
        <f ca="1">VLOOKUP(B1232,'Fichier FI (en entrée)'!B:E,3)</f>
        <v>BMABPZDWMJ</v>
      </c>
      <c r="D1232" s="2" t="str">
        <f ca="1">VLOOKUP(B1232,'Fichier FI (en entrée)'!B:E,4)</f>
        <v>Tlsshyxegqgyn</v>
      </c>
      <c r="E1232" s="2" t="s">
        <v>38</v>
      </c>
      <c r="F1232" s="2" t="s">
        <v>3</v>
      </c>
      <c r="G1232" s="1">
        <v>1</v>
      </c>
      <c r="H1232" s="1">
        <v>0</v>
      </c>
      <c r="I1232" s="2" t="s">
        <v>1</v>
      </c>
      <c r="J1232" s="1">
        <v>1</v>
      </c>
      <c r="K1232" s="2" t="s">
        <v>2148</v>
      </c>
      <c r="L1232" s="1">
        <v>0</v>
      </c>
      <c r="M1232" s="1">
        <v>0</v>
      </c>
      <c r="N1232" s="1">
        <v>0</v>
      </c>
    </row>
    <row r="1233" spans="1:14">
      <c r="A1233" s="1">
        <v>237</v>
      </c>
      <c r="B1233" s="1">
        <v>688497</v>
      </c>
      <c r="C1233" s="1" t="str">
        <f ca="1">VLOOKUP(B1233,'Fichier FI (en entrée)'!B:E,3)</f>
        <v>ARJMYTDPKU</v>
      </c>
      <c r="D1233" s="2" t="str">
        <f ca="1">VLOOKUP(B1233,'Fichier FI (en entrée)'!B:E,4)</f>
        <v>Tqahreolljyje</v>
      </c>
      <c r="E1233" s="2" t="s">
        <v>20</v>
      </c>
      <c r="F1233" s="2" t="s">
        <v>3</v>
      </c>
      <c r="G1233" s="1">
        <v>1</v>
      </c>
      <c r="H1233" s="1">
        <v>0</v>
      </c>
      <c r="I1233" s="2" t="s">
        <v>1</v>
      </c>
      <c r="J1233" s="1">
        <v>1</v>
      </c>
      <c r="K1233" s="2" t="s">
        <v>2148</v>
      </c>
      <c r="L1233" s="1">
        <v>0</v>
      </c>
      <c r="M1233" s="1">
        <v>0</v>
      </c>
      <c r="N1233" s="1">
        <v>0</v>
      </c>
    </row>
    <row r="1234" spans="1:14">
      <c r="A1234" s="1">
        <v>237</v>
      </c>
      <c r="B1234" s="1">
        <v>688504</v>
      </c>
      <c r="C1234" s="1" t="str">
        <f ca="1">VLOOKUP(B1234,'Fichier FI (en entrée)'!B:E,3)</f>
        <v>BURQQWUJVX</v>
      </c>
      <c r="D1234" s="2" t="str">
        <f ca="1">VLOOKUP(B1234,'Fichier FI (en entrée)'!B:E,4)</f>
        <v>Vjwwofurfnkyj</v>
      </c>
      <c r="E1234" s="2" t="s">
        <v>20</v>
      </c>
      <c r="F1234" s="2" t="s">
        <v>3</v>
      </c>
      <c r="G1234" s="1">
        <v>1</v>
      </c>
      <c r="H1234" s="1">
        <v>0</v>
      </c>
      <c r="I1234" s="2" t="s">
        <v>1</v>
      </c>
      <c r="J1234" s="1">
        <v>1</v>
      </c>
      <c r="K1234" s="2" t="s">
        <v>2148</v>
      </c>
      <c r="L1234" s="1">
        <v>0</v>
      </c>
      <c r="M1234" s="1">
        <v>0</v>
      </c>
      <c r="N1234" s="1">
        <v>0</v>
      </c>
    </row>
    <row r="1235" spans="1:14">
      <c r="A1235" s="1">
        <v>237</v>
      </c>
      <c r="B1235" s="1">
        <v>688516</v>
      </c>
      <c r="C1235" s="1" t="str">
        <f ca="1">VLOOKUP(B1235,'Fichier FI (en entrée)'!B:E,3)</f>
        <v>SOKXMPKVKI</v>
      </c>
      <c r="D1235" s="2" t="str">
        <f ca="1">VLOOKUP(B1235,'Fichier FI (en entrée)'!B:E,4)</f>
        <v>Haezkwhsqdhqk</v>
      </c>
      <c r="E1235" s="2" t="s">
        <v>20</v>
      </c>
      <c r="F1235" s="2" t="s">
        <v>3</v>
      </c>
      <c r="G1235" s="1">
        <v>1</v>
      </c>
      <c r="H1235" s="1">
        <v>0</v>
      </c>
      <c r="I1235" s="2" t="s">
        <v>1</v>
      </c>
      <c r="J1235" s="1">
        <v>1</v>
      </c>
      <c r="K1235" s="2" t="s">
        <v>2148</v>
      </c>
      <c r="L1235" s="1">
        <v>0</v>
      </c>
      <c r="M1235" s="1">
        <v>0</v>
      </c>
      <c r="N1235" s="1">
        <v>0</v>
      </c>
    </row>
    <row r="1236" spans="1:14">
      <c r="A1236" s="1">
        <v>237</v>
      </c>
      <c r="B1236" s="1">
        <v>688538</v>
      </c>
      <c r="C1236" s="1" t="str">
        <f ca="1">VLOOKUP(B1236,'Fichier FI (en entrée)'!B:E,3)</f>
        <v>LJJHONBIXJ</v>
      </c>
      <c r="D1236" s="2" t="str">
        <f ca="1">VLOOKUP(B1236,'Fichier FI (en entrée)'!B:E,4)</f>
        <v>Zysrfcamajvea</v>
      </c>
      <c r="E1236" s="2" t="s">
        <v>28</v>
      </c>
      <c r="F1236" s="2" t="s">
        <v>3</v>
      </c>
      <c r="G1236" s="1">
        <v>1</v>
      </c>
      <c r="H1236" s="1">
        <v>0</v>
      </c>
      <c r="I1236" s="2" t="s">
        <v>1</v>
      </c>
      <c r="J1236" s="1">
        <v>1</v>
      </c>
      <c r="K1236" s="2" t="s">
        <v>2148</v>
      </c>
      <c r="L1236" s="1">
        <v>0</v>
      </c>
      <c r="M1236" s="1">
        <v>0</v>
      </c>
      <c r="N1236" s="1">
        <v>0</v>
      </c>
    </row>
    <row r="1237" spans="1:14">
      <c r="A1237" s="1">
        <v>237</v>
      </c>
      <c r="B1237" s="1">
        <v>688548</v>
      </c>
      <c r="C1237" s="1" t="str">
        <f ca="1">VLOOKUP(B1237,'Fichier FI (en entrée)'!B:E,3)</f>
        <v>DJVKBUFXWF</v>
      </c>
      <c r="D1237" s="2" t="str">
        <f ca="1">VLOOKUP(B1237,'Fichier FI (en entrée)'!B:E,4)</f>
        <v>Pwxzruxdrsyqj</v>
      </c>
      <c r="E1237" s="2" t="s">
        <v>28</v>
      </c>
      <c r="F1237" s="2" t="s">
        <v>3</v>
      </c>
      <c r="G1237" s="1">
        <v>1</v>
      </c>
      <c r="H1237" s="1">
        <v>0</v>
      </c>
      <c r="I1237" s="2" t="s">
        <v>1</v>
      </c>
      <c r="J1237" s="1">
        <v>1</v>
      </c>
      <c r="K1237" s="2" t="s">
        <v>2148</v>
      </c>
      <c r="L1237" s="1">
        <v>0</v>
      </c>
      <c r="M1237" s="1">
        <v>0</v>
      </c>
      <c r="N1237" s="1">
        <v>0</v>
      </c>
    </row>
    <row r="1238" spans="1:14">
      <c r="A1238" s="1">
        <v>237</v>
      </c>
      <c r="B1238" s="1">
        <v>688581</v>
      </c>
      <c r="C1238" s="1" t="str">
        <f ca="1">VLOOKUP(B1238,'Fichier FI (en entrée)'!B:E,3)</f>
        <v>CDCHLCOHGT</v>
      </c>
      <c r="D1238" s="2" t="str">
        <f ca="1">VLOOKUP(B1238,'Fichier FI (en entrée)'!B:E,4)</f>
        <v>Yiuzehkvslzop</v>
      </c>
      <c r="E1238" s="2" t="s">
        <v>31</v>
      </c>
      <c r="F1238" s="2" t="s">
        <v>3</v>
      </c>
      <c r="G1238" s="1">
        <v>1</v>
      </c>
      <c r="H1238" s="1">
        <v>0</v>
      </c>
      <c r="I1238" s="2" t="s">
        <v>1</v>
      </c>
      <c r="J1238" s="1">
        <v>1</v>
      </c>
      <c r="K1238" s="2" t="s">
        <v>2148</v>
      </c>
      <c r="L1238" s="1">
        <v>0</v>
      </c>
      <c r="M1238" s="1">
        <v>0</v>
      </c>
      <c r="N1238" s="1">
        <v>0</v>
      </c>
    </row>
    <row r="1239" spans="1:14">
      <c r="A1239" s="1">
        <v>237</v>
      </c>
      <c r="B1239" s="1">
        <v>688590</v>
      </c>
      <c r="C1239" s="1" t="str">
        <f ca="1">VLOOKUP(B1239,'Fichier FI (en entrée)'!B:E,3)</f>
        <v>QOWSRJDQOR</v>
      </c>
      <c r="D1239" s="2" t="str">
        <f ca="1">VLOOKUP(B1239,'Fichier FI (en entrée)'!B:E,4)</f>
        <v>Jjmjsshbsjfip</v>
      </c>
      <c r="E1239" s="2" t="s">
        <v>28</v>
      </c>
      <c r="F1239" s="2" t="s">
        <v>3</v>
      </c>
      <c r="G1239" s="1">
        <v>1</v>
      </c>
      <c r="H1239" s="1">
        <v>0</v>
      </c>
      <c r="I1239" s="2" t="s">
        <v>1</v>
      </c>
      <c r="J1239" s="1">
        <v>1</v>
      </c>
      <c r="K1239" s="2" t="s">
        <v>2148</v>
      </c>
      <c r="L1239" s="1">
        <v>0</v>
      </c>
      <c r="M1239" s="1">
        <v>0</v>
      </c>
      <c r="N1239" s="1">
        <v>0</v>
      </c>
    </row>
    <row r="1240" spans="1:14">
      <c r="A1240" s="1">
        <v>237</v>
      </c>
      <c r="B1240" s="1">
        <v>688602</v>
      </c>
      <c r="C1240" s="1" t="str">
        <f ca="1">VLOOKUP(B1240,'Fichier FI (en entrée)'!B:E,3)</f>
        <v>QISQUBKVCO</v>
      </c>
      <c r="D1240" s="2" t="str">
        <f ca="1">VLOOKUP(B1240,'Fichier FI (en entrée)'!B:E,4)</f>
        <v>Chzfelstmwtqw</v>
      </c>
      <c r="E1240" s="2" t="s">
        <v>28</v>
      </c>
      <c r="F1240" s="2" t="s">
        <v>3</v>
      </c>
      <c r="G1240" s="1">
        <v>1</v>
      </c>
      <c r="H1240" s="1">
        <v>0</v>
      </c>
      <c r="I1240" s="2" t="s">
        <v>1</v>
      </c>
      <c r="J1240" s="1">
        <v>1</v>
      </c>
      <c r="K1240" s="2" t="s">
        <v>2148</v>
      </c>
      <c r="L1240" s="1">
        <v>0</v>
      </c>
      <c r="M1240" s="1">
        <v>0</v>
      </c>
      <c r="N1240" s="1">
        <v>0</v>
      </c>
    </row>
    <row r="1241" spans="1:14">
      <c r="A1241" s="1">
        <v>237</v>
      </c>
      <c r="B1241" s="1">
        <v>688608</v>
      </c>
      <c r="C1241" s="1" t="str">
        <f ca="1">VLOOKUP(B1241,'Fichier FI (en entrée)'!B:E,3)</f>
        <v>KBKRTYRYFJ</v>
      </c>
      <c r="D1241" s="2" t="str">
        <f ca="1">VLOOKUP(B1241,'Fichier FI (en entrée)'!B:E,4)</f>
        <v>Kuiyrzvdndxbl</v>
      </c>
      <c r="E1241" s="2" t="s">
        <v>28</v>
      </c>
      <c r="F1241" s="2" t="s">
        <v>3</v>
      </c>
      <c r="G1241" s="1">
        <v>1</v>
      </c>
      <c r="H1241" s="1">
        <v>0</v>
      </c>
      <c r="I1241" s="2" t="s">
        <v>1</v>
      </c>
      <c r="J1241" s="1">
        <v>1</v>
      </c>
      <c r="K1241" s="2" t="s">
        <v>2148</v>
      </c>
      <c r="L1241" s="1">
        <v>0</v>
      </c>
      <c r="M1241" s="1">
        <v>0</v>
      </c>
      <c r="N1241" s="1">
        <v>0</v>
      </c>
    </row>
    <row r="1242" spans="1:14">
      <c r="A1242" s="1">
        <v>237</v>
      </c>
      <c r="B1242" s="1">
        <v>688613</v>
      </c>
      <c r="C1242" s="1" t="str">
        <f ca="1">VLOOKUP(B1242,'Fichier FI (en entrée)'!B:E,3)</f>
        <v>IIMAGULWOK</v>
      </c>
      <c r="D1242" s="2" t="str">
        <f ca="1">VLOOKUP(B1242,'Fichier FI (en entrée)'!B:E,4)</f>
        <v>Xdqfgxiglmdyi</v>
      </c>
      <c r="E1242" s="2" t="s">
        <v>20</v>
      </c>
      <c r="F1242" s="2" t="s">
        <v>3</v>
      </c>
      <c r="G1242" s="1">
        <v>1</v>
      </c>
      <c r="H1242" s="1">
        <v>0</v>
      </c>
      <c r="I1242" s="2" t="s">
        <v>1</v>
      </c>
      <c r="J1242" s="1">
        <v>1</v>
      </c>
      <c r="K1242" s="2" t="s">
        <v>2148</v>
      </c>
      <c r="L1242" s="1">
        <v>0</v>
      </c>
      <c r="M1242" s="1">
        <v>0</v>
      </c>
      <c r="N1242" s="1">
        <v>0</v>
      </c>
    </row>
    <row r="1243" spans="1:14">
      <c r="A1243" s="1">
        <v>237</v>
      </c>
      <c r="B1243" s="1">
        <v>688619</v>
      </c>
      <c r="C1243" s="1" t="str">
        <f ca="1">VLOOKUP(B1243,'Fichier FI (en entrée)'!B:E,3)</f>
        <v>TAJRXMHGOR</v>
      </c>
      <c r="D1243" s="2" t="str">
        <f ca="1">VLOOKUP(B1243,'Fichier FI (en entrée)'!B:E,4)</f>
        <v>Gffzsypmpdvyb</v>
      </c>
      <c r="E1243" s="2" t="s">
        <v>22</v>
      </c>
      <c r="F1243" s="2" t="s">
        <v>3</v>
      </c>
      <c r="G1243" s="1">
        <v>1</v>
      </c>
      <c r="H1243" s="1">
        <v>0</v>
      </c>
      <c r="I1243" s="2" t="s">
        <v>1</v>
      </c>
      <c r="J1243" s="1">
        <v>1</v>
      </c>
      <c r="K1243" s="2" t="s">
        <v>2148</v>
      </c>
      <c r="L1243" s="1">
        <v>0</v>
      </c>
      <c r="M1243" s="1">
        <v>0</v>
      </c>
      <c r="N1243" s="1">
        <v>0</v>
      </c>
    </row>
    <row r="1244" spans="1:14">
      <c r="A1244" s="1">
        <v>237</v>
      </c>
      <c r="B1244" s="1">
        <v>688635</v>
      </c>
      <c r="C1244" s="1" t="str">
        <f ca="1">VLOOKUP(B1244,'Fichier FI (en entrée)'!B:E,3)</f>
        <v>HBNKXJYOSI</v>
      </c>
      <c r="D1244" s="2" t="str">
        <f ca="1">VLOOKUP(B1244,'Fichier FI (en entrée)'!B:E,4)</f>
        <v>Oqhjfnnhnjeyq</v>
      </c>
      <c r="E1244" s="2" t="s">
        <v>28</v>
      </c>
      <c r="F1244" s="2" t="s">
        <v>3</v>
      </c>
      <c r="G1244" s="1">
        <v>1</v>
      </c>
      <c r="H1244" s="1">
        <v>0</v>
      </c>
      <c r="I1244" s="2" t="s">
        <v>1</v>
      </c>
      <c r="J1244" s="1">
        <v>1</v>
      </c>
      <c r="K1244" s="2" t="s">
        <v>2148</v>
      </c>
      <c r="L1244" s="1">
        <v>0</v>
      </c>
      <c r="M1244" s="1">
        <v>0</v>
      </c>
      <c r="N1244" s="1">
        <v>0</v>
      </c>
    </row>
    <row r="1245" spans="1:14">
      <c r="A1245" s="1">
        <v>237</v>
      </c>
      <c r="B1245" s="1">
        <v>688640</v>
      </c>
      <c r="C1245" s="1" t="str">
        <f ca="1">VLOOKUP(B1245,'Fichier FI (en entrée)'!B:E,3)</f>
        <v>TTUULJMUVN</v>
      </c>
      <c r="D1245" s="2" t="str">
        <f ca="1">VLOOKUP(B1245,'Fichier FI (en entrée)'!B:E,4)</f>
        <v>Docucbkiterml</v>
      </c>
      <c r="E1245" s="2" t="s">
        <v>22</v>
      </c>
      <c r="F1245" s="2" t="s">
        <v>3</v>
      </c>
      <c r="G1245" s="1">
        <v>1</v>
      </c>
      <c r="H1245" s="1">
        <v>0</v>
      </c>
      <c r="I1245" s="2" t="s">
        <v>1</v>
      </c>
      <c r="J1245" s="1">
        <v>1</v>
      </c>
      <c r="K1245" s="2" t="s">
        <v>2148</v>
      </c>
      <c r="L1245" s="1">
        <v>0</v>
      </c>
      <c r="M1245" s="1">
        <v>0</v>
      </c>
      <c r="N1245" s="1">
        <v>0</v>
      </c>
    </row>
    <row r="1246" spans="1:14">
      <c r="A1246" s="1">
        <v>237</v>
      </c>
      <c r="B1246" s="1">
        <v>688643</v>
      </c>
      <c r="C1246" s="1" t="str">
        <f ca="1">VLOOKUP(B1246,'Fichier FI (en entrée)'!B:E,3)</f>
        <v>ZGKPGEZEUM</v>
      </c>
      <c r="D1246" s="2" t="str">
        <f ca="1">VLOOKUP(B1246,'Fichier FI (en entrée)'!B:E,4)</f>
        <v>Gpfppxwpifyeq</v>
      </c>
      <c r="E1246" s="2" t="s">
        <v>20</v>
      </c>
      <c r="F1246" s="2" t="s">
        <v>3</v>
      </c>
      <c r="G1246" s="1">
        <v>1</v>
      </c>
      <c r="H1246" s="1">
        <v>0</v>
      </c>
      <c r="I1246" s="2" t="s">
        <v>1</v>
      </c>
      <c r="J1246" s="1">
        <v>1</v>
      </c>
      <c r="K1246" s="2" t="s">
        <v>2148</v>
      </c>
      <c r="L1246" s="1">
        <v>0</v>
      </c>
      <c r="M1246" s="1">
        <v>0</v>
      </c>
      <c r="N1246" s="1">
        <v>0</v>
      </c>
    </row>
    <row r="1247" spans="1:14">
      <c r="A1247" s="1">
        <v>237</v>
      </c>
      <c r="B1247" s="1">
        <v>688649</v>
      </c>
      <c r="C1247" s="1" t="str">
        <f ca="1">VLOOKUP(B1247,'Fichier FI (en entrée)'!B:E,3)</f>
        <v>NAMPGBFFHS</v>
      </c>
      <c r="D1247" s="2" t="str">
        <f ca="1">VLOOKUP(B1247,'Fichier FI (en entrée)'!B:E,4)</f>
        <v>Awuatlagolprx</v>
      </c>
      <c r="E1247" s="2" t="s">
        <v>28</v>
      </c>
      <c r="F1247" s="2" t="s">
        <v>3</v>
      </c>
      <c r="G1247" s="1">
        <v>1</v>
      </c>
      <c r="H1247" s="1">
        <v>0</v>
      </c>
      <c r="I1247" s="2" t="s">
        <v>1</v>
      </c>
      <c r="J1247" s="1">
        <v>1</v>
      </c>
      <c r="K1247" s="2" t="s">
        <v>2148</v>
      </c>
      <c r="L1247" s="1">
        <v>0</v>
      </c>
      <c r="M1247" s="1">
        <v>0</v>
      </c>
      <c r="N1247" s="1">
        <v>0</v>
      </c>
    </row>
    <row r="1248" spans="1:14">
      <c r="A1248" s="1">
        <v>237</v>
      </c>
      <c r="B1248" s="1">
        <v>688674</v>
      </c>
      <c r="C1248" s="1" t="str">
        <f ca="1">VLOOKUP(B1248,'Fichier FI (en entrée)'!B:E,3)</f>
        <v>IGEYGPCULW</v>
      </c>
      <c r="D1248" s="2" t="str">
        <f ca="1">VLOOKUP(B1248,'Fichier FI (en entrée)'!B:E,4)</f>
        <v>Sgegxcwlvtpta</v>
      </c>
      <c r="E1248" s="2" t="s">
        <v>28</v>
      </c>
      <c r="F1248" s="2" t="s">
        <v>3</v>
      </c>
      <c r="G1248" s="1">
        <v>1</v>
      </c>
      <c r="H1248" s="1">
        <v>0</v>
      </c>
      <c r="I1248" s="2" t="s">
        <v>1</v>
      </c>
      <c r="J1248" s="1">
        <v>1</v>
      </c>
      <c r="K1248" s="2" t="s">
        <v>2148</v>
      </c>
      <c r="L1248" s="1">
        <v>0</v>
      </c>
      <c r="M1248" s="1">
        <v>0</v>
      </c>
      <c r="N1248" s="1">
        <v>0</v>
      </c>
    </row>
    <row r="1249" spans="1:14">
      <c r="A1249" s="1">
        <v>237</v>
      </c>
      <c r="B1249" s="1">
        <v>688684</v>
      </c>
      <c r="C1249" s="1" t="str">
        <f ca="1">VLOOKUP(B1249,'Fichier FI (en entrée)'!B:E,3)</f>
        <v>CYHQYANKWM</v>
      </c>
      <c r="D1249" s="2" t="str">
        <f ca="1">VLOOKUP(B1249,'Fichier FI (en entrée)'!B:E,4)</f>
        <v>Rwombintgzjqk</v>
      </c>
      <c r="E1249" s="2" t="s">
        <v>20</v>
      </c>
      <c r="F1249" s="2" t="s">
        <v>3</v>
      </c>
      <c r="G1249" s="1">
        <v>1</v>
      </c>
      <c r="H1249" s="1">
        <v>0</v>
      </c>
      <c r="I1249" s="2" t="s">
        <v>1</v>
      </c>
      <c r="J1249" s="1">
        <v>1</v>
      </c>
      <c r="K1249" s="2" t="s">
        <v>2148</v>
      </c>
      <c r="L1249" s="1">
        <v>0</v>
      </c>
      <c r="M1249" s="1">
        <v>0</v>
      </c>
      <c r="N1249" s="1">
        <v>0</v>
      </c>
    </row>
    <row r="1250" spans="1:14">
      <c r="A1250" s="1">
        <v>237</v>
      </c>
      <c r="B1250" s="1">
        <v>688704</v>
      </c>
      <c r="C1250" s="1" t="str">
        <f ca="1">VLOOKUP(B1250,'Fichier FI (en entrée)'!B:E,3)</f>
        <v>OPXJPDNKIG</v>
      </c>
      <c r="D1250" s="2" t="str">
        <f ca="1">VLOOKUP(B1250,'Fichier FI (en entrée)'!B:E,4)</f>
        <v>Ijmgwntzrlwmv</v>
      </c>
      <c r="E1250" s="2" t="s">
        <v>28</v>
      </c>
      <c r="F1250" s="2" t="s">
        <v>3</v>
      </c>
      <c r="G1250" s="1">
        <v>1</v>
      </c>
      <c r="H1250" s="1">
        <v>0</v>
      </c>
      <c r="I1250" s="2" t="s">
        <v>1</v>
      </c>
      <c r="J1250" s="1">
        <v>1</v>
      </c>
      <c r="K1250" s="2" t="s">
        <v>2148</v>
      </c>
      <c r="L1250" s="1">
        <v>0</v>
      </c>
      <c r="M1250" s="1">
        <v>0</v>
      </c>
      <c r="N1250" s="1">
        <v>0</v>
      </c>
    </row>
    <row r="1251" spans="1:14">
      <c r="A1251" s="1">
        <v>237</v>
      </c>
      <c r="B1251" s="1">
        <v>688708</v>
      </c>
      <c r="C1251" s="1" t="str">
        <f ca="1">VLOOKUP(B1251,'Fichier FI (en entrée)'!B:E,3)</f>
        <v>AHMVLDROIO</v>
      </c>
      <c r="D1251" s="2" t="str">
        <f ca="1">VLOOKUP(B1251,'Fichier FI (en entrée)'!B:E,4)</f>
        <v>Kzaolzzoloxdg</v>
      </c>
      <c r="E1251" s="2" t="s">
        <v>28</v>
      </c>
      <c r="F1251" s="2" t="s">
        <v>3</v>
      </c>
      <c r="G1251" s="1">
        <v>1</v>
      </c>
      <c r="H1251" s="1">
        <v>0</v>
      </c>
      <c r="I1251" s="2" t="s">
        <v>1</v>
      </c>
      <c r="J1251" s="1">
        <v>1</v>
      </c>
      <c r="K1251" s="2" t="s">
        <v>2148</v>
      </c>
      <c r="L1251" s="1">
        <v>0</v>
      </c>
      <c r="M1251" s="1">
        <v>0</v>
      </c>
      <c r="N1251" s="1">
        <v>0</v>
      </c>
    </row>
    <row r="1252" spans="1:14">
      <c r="A1252" s="1">
        <v>237</v>
      </c>
      <c r="B1252" s="1">
        <v>688746</v>
      </c>
      <c r="C1252" s="1" t="str">
        <f ca="1">VLOOKUP(B1252,'Fichier FI (en entrée)'!B:E,3)</f>
        <v>FRCUKKZZXQ</v>
      </c>
      <c r="D1252" s="2" t="str">
        <f ca="1">VLOOKUP(B1252,'Fichier FI (en entrée)'!B:E,4)</f>
        <v>Zjbufgbdbbmnd</v>
      </c>
      <c r="E1252" s="2" t="s">
        <v>20</v>
      </c>
      <c r="F1252" s="2" t="s">
        <v>3</v>
      </c>
      <c r="G1252" s="1">
        <v>1</v>
      </c>
      <c r="H1252" s="1">
        <v>0</v>
      </c>
      <c r="I1252" s="2" t="s">
        <v>1</v>
      </c>
      <c r="J1252" s="1">
        <v>1</v>
      </c>
      <c r="K1252" s="2" t="s">
        <v>2148</v>
      </c>
      <c r="L1252" s="1">
        <v>0</v>
      </c>
      <c r="M1252" s="1">
        <v>0</v>
      </c>
      <c r="N1252" s="1">
        <v>0</v>
      </c>
    </row>
    <row r="1253" spans="1:14">
      <c r="A1253" s="1">
        <v>237</v>
      </c>
      <c r="B1253" s="1">
        <v>688755</v>
      </c>
      <c r="C1253" s="1" t="str">
        <f ca="1">VLOOKUP(B1253,'Fichier FI (en entrée)'!B:E,3)</f>
        <v>ZETSKYBRVT</v>
      </c>
      <c r="D1253" s="2" t="str">
        <f ca="1">VLOOKUP(B1253,'Fichier FI (en entrée)'!B:E,4)</f>
        <v>Ksjrxsllieqqb</v>
      </c>
      <c r="E1253" s="2" t="s">
        <v>20</v>
      </c>
      <c r="F1253" s="2" t="s">
        <v>3</v>
      </c>
      <c r="G1253" s="1">
        <v>1</v>
      </c>
      <c r="H1253" s="1">
        <v>0</v>
      </c>
      <c r="I1253" s="2" t="s">
        <v>1</v>
      </c>
      <c r="J1253" s="1">
        <v>1</v>
      </c>
      <c r="K1253" s="2" t="s">
        <v>2148</v>
      </c>
      <c r="L1253" s="1">
        <v>0</v>
      </c>
      <c r="M1253" s="1">
        <v>0</v>
      </c>
      <c r="N1253" s="1">
        <v>0</v>
      </c>
    </row>
    <row r="1254" spans="1:14">
      <c r="A1254" s="1">
        <v>237</v>
      </c>
      <c r="B1254" s="1">
        <v>688762</v>
      </c>
      <c r="C1254" s="1" t="str">
        <f ca="1">VLOOKUP(B1254,'Fichier FI (en entrée)'!B:E,3)</f>
        <v>BJWXJYHNVA</v>
      </c>
      <c r="D1254" s="2" t="str">
        <f ca="1">VLOOKUP(B1254,'Fichier FI (en entrée)'!B:E,4)</f>
        <v>Ijbawviovqlpg</v>
      </c>
      <c r="E1254" s="2" t="s">
        <v>22</v>
      </c>
      <c r="F1254" s="2" t="s">
        <v>3</v>
      </c>
      <c r="G1254" s="1">
        <v>1</v>
      </c>
      <c r="H1254" s="1">
        <v>0</v>
      </c>
      <c r="I1254" s="2" t="s">
        <v>1</v>
      </c>
      <c r="J1254" s="1">
        <v>1</v>
      </c>
      <c r="K1254" s="2" t="s">
        <v>2148</v>
      </c>
      <c r="L1254" s="1">
        <v>0</v>
      </c>
      <c r="M1254" s="1">
        <v>0</v>
      </c>
      <c r="N1254" s="1">
        <v>0</v>
      </c>
    </row>
    <row r="1255" spans="1:14">
      <c r="A1255" s="1">
        <v>237</v>
      </c>
      <c r="B1255" s="1">
        <v>688785</v>
      </c>
      <c r="C1255" s="1" t="str">
        <f ca="1">VLOOKUP(B1255,'Fichier FI (en entrée)'!B:E,3)</f>
        <v>ZVTCRYNJRZ</v>
      </c>
      <c r="D1255" s="2" t="str">
        <f ca="1">VLOOKUP(B1255,'Fichier FI (en entrée)'!B:E,4)</f>
        <v>Fhknjnhjbfcmf</v>
      </c>
      <c r="E1255" s="2" t="s">
        <v>38</v>
      </c>
      <c r="F1255" s="2" t="s">
        <v>3</v>
      </c>
      <c r="G1255" s="1">
        <v>1</v>
      </c>
      <c r="H1255" s="1">
        <v>0</v>
      </c>
      <c r="I1255" s="2" t="s">
        <v>1</v>
      </c>
      <c r="J1255" s="1">
        <v>1</v>
      </c>
      <c r="K1255" s="2" t="s">
        <v>2148</v>
      </c>
      <c r="L1255" s="1">
        <v>0</v>
      </c>
      <c r="M1255" s="1">
        <v>0</v>
      </c>
      <c r="N1255" s="1">
        <v>0</v>
      </c>
    </row>
    <row r="1256" spans="1:14">
      <c r="A1256" s="1">
        <v>237</v>
      </c>
      <c r="B1256" s="1">
        <v>690130</v>
      </c>
      <c r="C1256" s="1" t="str">
        <f ca="1">VLOOKUP(B1256,'Fichier FI (en entrée)'!B:E,3)</f>
        <v>KRKGOJOIOJ</v>
      </c>
      <c r="D1256" s="2" t="str">
        <f ca="1">VLOOKUP(B1256,'Fichier FI (en entrée)'!B:E,4)</f>
        <v>Ojdlvsyrhngpr</v>
      </c>
      <c r="E1256" s="2" t="s">
        <v>31</v>
      </c>
      <c r="F1256" s="2" t="s">
        <v>3</v>
      </c>
      <c r="G1256" s="1">
        <v>1</v>
      </c>
      <c r="H1256" s="1">
        <v>0</v>
      </c>
      <c r="I1256" s="2" t="s">
        <v>1</v>
      </c>
      <c r="J1256" s="1">
        <v>1</v>
      </c>
      <c r="K1256" s="2" t="s">
        <v>2148</v>
      </c>
      <c r="L1256" s="1">
        <v>0</v>
      </c>
      <c r="M1256" s="1">
        <v>0</v>
      </c>
      <c r="N1256" s="1">
        <v>0</v>
      </c>
    </row>
    <row r="1257" spans="1:14">
      <c r="A1257" s="1">
        <v>237</v>
      </c>
      <c r="B1257" s="1">
        <v>690389</v>
      </c>
      <c r="C1257" s="1" t="str">
        <f ca="1">VLOOKUP(B1257,'Fichier FI (en entrée)'!B:E,3)</f>
        <v>PMEZXAWNTD</v>
      </c>
      <c r="D1257" s="2" t="str">
        <f ca="1">VLOOKUP(B1257,'Fichier FI (en entrée)'!B:E,4)</f>
        <v>Pvtcuxvngygtl</v>
      </c>
      <c r="E1257" s="2" t="s">
        <v>27</v>
      </c>
      <c r="F1257" s="2" t="s">
        <v>3</v>
      </c>
      <c r="G1257" s="1">
        <v>1</v>
      </c>
      <c r="H1257" s="1">
        <v>0</v>
      </c>
      <c r="I1257" s="2" t="s">
        <v>1</v>
      </c>
      <c r="J1257" s="1">
        <v>1</v>
      </c>
      <c r="K1257" s="2" t="s">
        <v>2148</v>
      </c>
      <c r="L1257" s="1">
        <v>0</v>
      </c>
      <c r="M1257" s="1">
        <v>0</v>
      </c>
      <c r="N1257" s="1">
        <v>0</v>
      </c>
    </row>
    <row r="1258" spans="1:14">
      <c r="A1258" s="1">
        <v>237</v>
      </c>
      <c r="B1258" s="1">
        <v>690406</v>
      </c>
      <c r="C1258" s="1" t="str">
        <f ca="1">VLOOKUP(B1258,'Fichier FI (en entrée)'!B:E,3)</f>
        <v>MCGBQFJJXE</v>
      </c>
      <c r="D1258" s="2" t="str">
        <f ca="1">VLOOKUP(B1258,'Fichier FI (en entrée)'!B:E,4)</f>
        <v>Ylwajmzbgucdr</v>
      </c>
      <c r="E1258" s="2" t="s">
        <v>18</v>
      </c>
      <c r="F1258" s="2" t="s">
        <v>3</v>
      </c>
      <c r="G1258" s="1">
        <v>1</v>
      </c>
      <c r="H1258" s="1">
        <v>0</v>
      </c>
      <c r="I1258" s="2" t="s">
        <v>1</v>
      </c>
      <c r="J1258" s="1">
        <v>1</v>
      </c>
      <c r="K1258" s="2" t="s">
        <v>2148</v>
      </c>
      <c r="L1258" s="1">
        <v>0</v>
      </c>
      <c r="M1258" s="1">
        <v>0</v>
      </c>
      <c r="N1258" s="1">
        <v>0</v>
      </c>
    </row>
    <row r="1259" spans="1:14">
      <c r="A1259" s="1">
        <v>237</v>
      </c>
      <c r="B1259" s="1">
        <v>690557</v>
      </c>
      <c r="C1259" s="1" t="str">
        <f ca="1">VLOOKUP(B1259,'Fichier FI (en entrée)'!B:E,3)</f>
        <v>FOHZHONGKH</v>
      </c>
      <c r="D1259" s="2" t="str">
        <f ca="1">VLOOKUP(B1259,'Fichier FI (en entrée)'!B:E,4)</f>
        <v>Hdcsubsxdokjb</v>
      </c>
      <c r="E1259" s="2" t="s">
        <v>27</v>
      </c>
      <c r="F1259" s="2" t="s">
        <v>3</v>
      </c>
      <c r="G1259" s="1">
        <v>1</v>
      </c>
      <c r="H1259" s="1">
        <v>0</v>
      </c>
      <c r="I1259" s="2" t="s">
        <v>1</v>
      </c>
      <c r="J1259" s="1">
        <v>1</v>
      </c>
      <c r="K1259" s="2" t="s">
        <v>2148</v>
      </c>
      <c r="L1259" s="1">
        <v>0</v>
      </c>
      <c r="M1259" s="1">
        <v>0</v>
      </c>
      <c r="N1259" s="1">
        <v>0</v>
      </c>
    </row>
    <row r="1260" spans="1:14">
      <c r="A1260" s="1">
        <v>237</v>
      </c>
      <c r="B1260" s="1">
        <v>691437</v>
      </c>
      <c r="C1260" s="1" t="str">
        <f ca="1">VLOOKUP(B1260,'Fichier FI (en entrée)'!B:E,3)</f>
        <v>MGSJMFSOWI</v>
      </c>
      <c r="D1260" s="2" t="str">
        <f ca="1">VLOOKUP(B1260,'Fichier FI (en entrée)'!B:E,4)</f>
        <v>Sdlffohhwxfpl</v>
      </c>
      <c r="E1260" s="2" t="s">
        <v>24</v>
      </c>
      <c r="F1260" s="2" t="s">
        <v>3</v>
      </c>
      <c r="G1260" s="1">
        <v>1</v>
      </c>
      <c r="H1260" s="1">
        <v>0</v>
      </c>
      <c r="I1260" s="2" t="s">
        <v>1</v>
      </c>
      <c r="J1260" s="1">
        <v>1</v>
      </c>
      <c r="K1260" s="2" t="s">
        <v>2148</v>
      </c>
      <c r="L1260" s="1">
        <v>0</v>
      </c>
      <c r="M1260" s="1">
        <v>0</v>
      </c>
      <c r="N1260" s="1">
        <v>0</v>
      </c>
    </row>
    <row r="1261" spans="1:14">
      <c r="A1261" s="1">
        <v>237</v>
      </c>
      <c r="B1261" s="1">
        <v>691532</v>
      </c>
      <c r="C1261" s="1" t="str">
        <f ca="1">VLOOKUP(B1261,'Fichier FI (en entrée)'!B:E,3)</f>
        <v>SXJMIETBGZ</v>
      </c>
      <c r="D1261" s="2" t="str">
        <f ca="1">VLOOKUP(B1261,'Fichier FI (en entrée)'!B:E,4)</f>
        <v>Fvepoydlsjmzp</v>
      </c>
      <c r="E1261" s="2" t="s">
        <v>14</v>
      </c>
      <c r="F1261" s="2" t="s">
        <v>3</v>
      </c>
      <c r="G1261" s="1">
        <v>1</v>
      </c>
      <c r="H1261" s="1">
        <v>0</v>
      </c>
      <c r="I1261" s="2" t="s">
        <v>1</v>
      </c>
      <c r="J1261" s="1">
        <v>1</v>
      </c>
      <c r="K1261" s="2" t="s">
        <v>2148</v>
      </c>
      <c r="L1261" s="1">
        <v>0</v>
      </c>
      <c r="M1261" s="1">
        <v>0</v>
      </c>
      <c r="N1261" s="1">
        <v>0</v>
      </c>
    </row>
    <row r="1262" spans="1:14">
      <c r="A1262" s="1">
        <v>237</v>
      </c>
      <c r="B1262" s="1">
        <v>691551</v>
      </c>
      <c r="C1262" s="1" t="str">
        <f ca="1">VLOOKUP(B1262,'Fichier FI (en entrée)'!B:E,3)</f>
        <v>HWTULTQYHP</v>
      </c>
      <c r="D1262" s="2" t="str">
        <f ca="1">VLOOKUP(B1262,'Fichier FI (en entrée)'!B:E,4)</f>
        <v>Dqwnixpeulhjd</v>
      </c>
      <c r="E1262" s="2" t="s">
        <v>27</v>
      </c>
      <c r="F1262" s="2" t="s">
        <v>3</v>
      </c>
      <c r="G1262" s="1">
        <v>1</v>
      </c>
      <c r="H1262" s="1">
        <v>0</v>
      </c>
      <c r="I1262" s="2" t="s">
        <v>1</v>
      </c>
      <c r="J1262" s="1">
        <v>1</v>
      </c>
      <c r="K1262" s="2" t="s">
        <v>2148</v>
      </c>
      <c r="L1262" s="1">
        <v>0</v>
      </c>
      <c r="M1262" s="1">
        <v>0</v>
      </c>
      <c r="N1262" s="1">
        <v>0</v>
      </c>
    </row>
    <row r="1263" spans="1:14">
      <c r="A1263" s="1">
        <v>237</v>
      </c>
      <c r="B1263" s="1">
        <v>691561</v>
      </c>
      <c r="C1263" s="1" t="str">
        <f ca="1">VLOOKUP(B1263,'Fichier FI (en entrée)'!B:E,3)</f>
        <v>UFQJABQCJI</v>
      </c>
      <c r="D1263" s="2" t="str">
        <f ca="1">VLOOKUP(B1263,'Fichier FI (en entrée)'!B:E,4)</f>
        <v>Ucmytklmukeri</v>
      </c>
      <c r="E1263" s="2" t="s">
        <v>26</v>
      </c>
      <c r="F1263" s="2" t="s">
        <v>3</v>
      </c>
      <c r="G1263" s="1">
        <v>1</v>
      </c>
      <c r="H1263" s="1">
        <v>0</v>
      </c>
      <c r="I1263" s="2" t="s">
        <v>1</v>
      </c>
      <c r="J1263" s="1">
        <v>1</v>
      </c>
      <c r="K1263" s="2" t="s">
        <v>2148</v>
      </c>
      <c r="L1263" s="1">
        <v>0</v>
      </c>
      <c r="M1263" s="1">
        <v>0</v>
      </c>
      <c r="N1263" s="1">
        <v>0</v>
      </c>
    </row>
    <row r="1264" spans="1:14">
      <c r="A1264" s="1">
        <v>237</v>
      </c>
      <c r="B1264" s="1">
        <v>691574</v>
      </c>
      <c r="C1264" s="1" t="str">
        <f ca="1">VLOOKUP(B1264,'Fichier FI (en entrée)'!B:E,3)</f>
        <v>LLJQIAFXRB</v>
      </c>
      <c r="D1264" s="2" t="str">
        <f ca="1">VLOOKUP(B1264,'Fichier FI (en entrée)'!B:E,4)</f>
        <v>Ftohwpepvroal</v>
      </c>
      <c r="E1264" s="2" t="s">
        <v>26</v>
      </c>
      <c r="F1264" s="2" t="s">
        <v>3</v>
      </c>
      <c r="G1264" s="1">
        <v>1</v>
      </c>
      <c r="H1264" s="1">
        <v>0</v>
      </c>
      <c r="I1264" s="2" t="s">
        <v>1</v>
      </c>
      <c r="J1264" s="1">
        <v>1</v>
      </c>
      <c r="K1264" s="2" t="s">
        <v>2148</v>
      </c>
      <c r="L1264" s="1">
        <v>0</v>
      </c>
      <c r="M1264" s="1">
        <v>0</v>
      </c>
      <c r="N1264" s="1">
        <v>0</v>
      </c>
    </row>
    <row r="1265" spans="1:14">
      <c r="A1265" s="1">
        <v>237</v>
      </c>
      <c r="B1265" s="1">
        <v>695993</v>
      </c>
      <c r="C1265" s="1" t="str">
        <f ca="1">VLOOKUP(B1265,'Fichier FI (en entrée)'!B:E,3)</f>
        <v>YJAXZKGTVU</v>
      </c>
      <c r="D1265" s="2" t="str">
        <f ca="1">VLOOKUP(B1265,'Fichier FI (en entrée)'!B:E,4)</f>
        <v>Tcinenabywzsf</v>
      </c>
      <c r="E1265" s="2" t="s">
        <v>31</v>
      </c>
      <c r="F1265" s="2" t="s">
        <v>3</v>
      </c>
      <c r="G1265" s="1">
        <v>1</v>
      </c>
      <c r="H1265" s="1">
        <v>0</v>
      </c>
      <c r="I1265" s="2" t="s">
        <v>1</v>
      </c>
      <c r="J1265" s="1">
        <v>1</v>
      </c>
      <c r="K1265" s="2" t="s">
        <v>2148</v>
      </c>
      <c r="L1265" s="1">
        <v>0</v>
      </c>
      <c r="M1265" s="1">
        <v>0</v>
      </c>
      <c r="N1265" s="1">
        <v>0</v>
      </c>
    </row>
    <row r="1266" spans="1:14">
      <c r="A1266" s="1">
        <v>237</v>
      </c>
      <c r="B1266" s="1">
        <v>698473</v>
      </c>
      <c r="C1266" s="1" t="str">
        <f ca="1">VLOOKUP(B1266,'Fichier FI (en entrée)'!B:E,3)</f>
        <v>EFLCYOLMAQ</v>
      </c>
      <c r="D1266" s="2" t="str">
        <f ca="1">VLOOKUP(B1266,'Fichier FI (en entrée)'!B:E,4)</f>
        <v>Uzsjycavcbvdu</v>
      </c>
      <c r="E1266" s="2" t="s">
        <v>23</v>
      </c>
      <c r="F1266" s="2" t="s">
        <v>3</v>
      </c>
      <c r="G1266" s="1">
        <v>1</v>
      </c>
      <c r="H1266" s="1">
        <v>0</v>
      </c>
      <c r="I1266" s="2" t="s">
        <v>1</v>
      </c>
      <c r="J1266" s="1">
        <v>1</v>
      </c>
      <c r="K1266" s="2" t="s">
        <v>2148</v>
      </c>
      <c r="L1266" s="1">
        <v>0</v>
      </c>
      <c r="M1266" s="1">
        <v>0</v>
      </c>
      <c r="N1266" s="1">
        <v>0</v>
      </c>
    </row>
    <row r="1267" spans="1:14">
      <c r="A1267" s="1">
        <v>237</v>
      </c>
      <c r="B1267" s="1">
        <v>698477</v>
      </c>
      <c r="C1267" s="1" t="str">
        <f ca="1">VLOOKUP(B1267,'Fichier FI (en entrée)'!B:E,3)</f>
        <v>IFJYKASQOL</v>
      </c>
      <c r="D1267" s="2" t="str">
        <f ca="1">VLOOKUP(B1267,'Fichier FI (en entrée)'!B:E,4)</f>
        <v>Jedpomgvnvgbe</v>
      </c>
      <c r="E1267" s="2" t="s">
        <v>23</v>
      </c>
      <c r="F1267" s="2" t="s">
        <v>3</v>
      </c>
      <c r="G1267" s="1">
        <v>1</v>
      </c>
      <c r="H1267" s="1">
        <v>0</v>
      </c>
      <c r="I1267" s="2" t="s">
        <v>1</v>
      </c>
      <c r="J1267" s="1">
        <v>1</v>
      </c>
      <c r="K1267" s="2" t="s">
        <v>2148</v>
      </c>
      <c r="L1267" s="1">
        <v>0</v>
      </c>
      <c r="M1267" s="1">
        <v>0</v>
      </c>
      <c r="N1267" s="1">
        <v>0</v>
      </c>
    </row>
    <row r="1268" spans="1:14">
      <c r="A1268" s="1">
        <v>237</v>
      </c>
      <c r="B1268" s="1">
        <v>698497</v>
      </c>
      <c r="C1268" s="1" t="str">
        <f ca="1">VLOOKUP(B1268,'Fichier FI (en entrée)'!B:E,3)</f>
        <v>EKGMAGHMQB</v>
      </c>
      <c r="D1268" s="2" t="str">
        <f ca="1">VLOOKUP(B1268,'Fichier FI (en entrée)'!B:E,4)</f>
        <v>Fqdgwocnlvdhn</v>
      </c>
      <c r="E1268" s="2" t="s">
        <v>20</v>
      </c>
      <c r="F1268" s="2" t="s">
        <v>3</v>
      </c>
      <c r="G1268" s="1">
        <v>1</v>
      </c>
      <c r="H1268" s="1">
        <v>0</v>
      </c>
      <c r="I1268" s="2" t="s">
        <v>1</v>
      </c>
      <c r="J1268" s="1">
        <v>1</v>
      </c>
      <c r="K1268" s="2" t="s">
        <v>2148</v>
      </c>
      <c r="L1268" s="1">
        <v>0</v>
      </c>
      <c r="M1268" s="1">
        <v>0</v>
      </c>
      <c r="N1268" s="1">
        <v>0</v>
      </c>
    </row>
    <row r="1269" spans="1:14">
      <c r="A1269" s="1">
        <v>237</v>
      </c>
      <c r="B1269" s="1">
        <v>698506</v>
      </c>
      <c r="C1269" s="1" t="str">
        <f ca="1">VLOOKUP(B1269,'Fichier FI (en entrée)'!B:E,3)</f>
        <v>TOGUVYJNXF</v>
      </c>
      <c r="D1269" s="2" t="str">
        <f ca="1">VLOOKUP(B1269,'Fichier FI (en entrée)'!B:E,4)</f>
        <v>Gmhnqwqkfuczt</v>
      </c>
      <c r="E1269" s="2" t="s">
        <v>28</v>
      </c>
      <c r="F1269" s="2" t="s">
        <v>3</v>
      </c>
      <c r="G1269" s="1">
        <v>1</v>
      </c>
      <c r="H1269" s="1">
        <v>0</v>
      </c>
      <c r="I1269" s="2" t="s">
        <v>1</v>
      </c>
      <c r="J1269" s="1">
        <v>1</v>
      </c>
      <c r="K1269" s="2" t="s">
        <v>2148</v>
      </c>
      <c r="L1269" s="1">
        <v>0</v>
      </c>
      <c r="M1269" s="1">
        <v>0</v>
      </c>
      <c r="N1269" s="1">
        <v>0</v>
      </c>
    </row>
    <row r="1270" spans="1:14">
      <c r="A1270" s="1">
        <v>237</v>
      </c>
      <c r="B1270" s="1">
        <v>698930</v>
      </c>
      <c r="C1270" s="1" t="str">
        <f ca="1">VLOOKUP(B1270,'Fichier FI (en entrée)'!B:E,3)</f>
        <v>SQLWXFUKEV</v>
      </c>
      <c r="D1270" s="2" t="str">
        <f ca="1">VLOOKUP(B1270,'Fichier FI (en entrée)'!B:E,4)</f>
        <v>Ifsraydshchlu</v>
      </c>
      <c r="E1270" s="2" t="s">
        <v>19</v>
      </c>
      <c r="F1270" s="2" t="s">
        <v>3</v>
      </c>
      <c r="G1270" s="1">
        <v>1</v>
      </c>
      <c r="H1270" s="1">
        <v>0</v>
      </c>
      <c r="I1270" s="2" t="s">
        <v>1</v>
      </c>
      <c r="J1270" s="1">
        <v>1</v>
      </c>
      <c r="K1270" s="2" t="s">
        <v>2148</v>
      </c>
      <c r="L1270" s="1">
        <v>0</v>
      </c>
      <c r="M1270" s="1">
        <v>0</v>
      </c>
      <c r="N1270" s="1">
        <v>0</v>
      </c>
    </row>
    <row r="1271" spans="1:14">
      <c r="A1271" s="1">
        <v>237</v>
      </c>
      <c r="B1271" s="1">
        <v>698946</v>
      </c>
      <c r="C1271" s="1" t="str">
        <f ca="1">VLOOKUP(B1271,'Fichier FI (en entrée)'!B:E,3)</f>
        <v>NKUEZBSQIG</v>
      </c>
      <c r="D1271" s="2" t="str">
        <f ca="1">VLOOKUP(B1271,'Fichier FI (en entrée)'!B:E,4)</f>
        <v>Egdtfvmvszyjh</v>
      </c>
      <c r="E1271" s="2" t="s">
        <v>19</v>
      </c>
      <c r="F1271" s="2" t="s">
        <v>3</v>
      </c>
      <c r="G1271" s="1">
        <v>1</v>
      </c>
      <c r="H1271" s="1">
        <v>0</v>
      </c>
      <c r="I1271" s="2" t="s">
        <v>1</v>
      </c>
      <c r="J1271" s="1">
        <v>1</v>
      </c>
      <c r="K1271" s="2" t="s">
        <v>2148</v>
      </c>
      <c r="L1271" s="1">
        <v>0</v>
      </c>
      <c r="M1271" s="1">
        <v>0</v>
      </c>
      <c r="N1271" s="1">
        <v>0</v>
      </c>
    </row>
    <row r="1272" spans="1:14">
      <c r="A1272" s="1">
        <v>237</v>
      </c>
      <c r="B1272" s="1">
        <v>699582</v>
      </c>
      <c r="C1272" s="1" t="str">
        <f ca="1">VLOOKUP(B1272,'Fichier FI (en entrée)'!B:E,3)</f>
        <v>LKBUJNUDEN</v>
      </c>
      <c r="D1272" s="2" t="str">
        <f ca="1">VLOOKUP(B1272,'Fichier FI (en entrée)'!B:E,4)</f>
        <v>Fzphhzqldzupk</v>
      </c>
      <c r="E1272" s="2" t="s">
        <v>17</v>
      </c>
      <c r="F1272" s="2" t="s">
        <v>3</v>
      </c>
      <c r="G1272" s="1">
        <v>1</v>
      </c>
      <c r="H1272" s="1">
        <v>0</v>
      </c>
      <c r="I1272" s="2" t="s">
        <v>1</v>
      </c>
      <c r="J1272" s="1">
        <v>1</v>
      </c>
      <c r="K1272" s="2" t="s">
        <v>2148</v>
      </c>
      <c r="L1272" s="1">
        <v>0</v>
      </c>
      <c r="M1272" s="1">
        <v>0</v>
      </c>
      <c r="N1272" s="1">
        <v>0</v>
      </c>
    </row>
    <row r="1273" spans="1:14">
      <c r="A1273" s="1">
        <v>237</v>
      </c>
      <c r="B1273" s="1">
        <v>699790</v>
      </c>
      <c r="C1273" s="1" t="str">
        <f ca="1">VLOOKUP(B1273,'Fichier FI (en entrée)'!B:E,3)</f>
        <v>MRXKJRDHIW</v>
      </c>
      <c r="D1273" s="2" t="str">
        <f ca="1">VLOOKUP(B1273,'Fichier FI (en entrée)'!B:E,4)</f>
        <v>Xtffuklnzvyvk</v>
      </c>
      <c r="E1273" s="2" t="s">
        <v>18</v>
      </c>
      <c r="F1273" s="2" t="s">
        <v>3</v>
      </c>
      <c r="G1273" s="1">
        <v>1</v>
      </c>
      <c r="H1273" s="1">
        <v>0</v>
      </c>
      <c r="I1273" s="2" t="s">
        <v>1</v>
      </c>
      <c r="J1273" s="1">
        <v>1</v>
      </c>
      <c r="K1273" s="2" t="s">
        <v>2148</v>
      </c>
      <c r="L1273" s="1">
        <v>0</v>
      </c>
      <c r="M1273" s="1">
        <v>0</v>
      </c>
      <c r="N1273" s="1">
        <v>0</v>
      </c>
    </row>
    <row r="1274" spans="1:14">
      <c r="A1274" s="1">
        <v>237</v>
      </c>
      <c r="B1274" s="1">
        <v>699793</v>
      </c>
      <c r="C1274" s="1" t="str">
        <f ca="1">VLOOKUP(B1274,'Fichier FI (en entrée)'!B:E,3)</f>
        <v>OUWKMBYZNJ</v>
      </c>
      <c r="D1274" s="2" t="str">
        <f ca="1">VLOOKUP(B1274,'Fichier FI (en entrée)'!B:E,4)</f>
        <v>Xpjubosfxqxbj</v>
      </c>
      <c r="E1274" s="2" t="s">
        <v>18</v>
      </c>
      <c r="F1274" s="2" t="s">
        <v>3</v>
      </c>
      <c r="G1274" s="1">
        <v>1</v>
      </c>
      <c r="H1274" s="1">
        <v>0</v>
      </c>
      <c r="I1274" s="2" t="s">
        <v>1</v>
      </c>
      <c r="J1274" s="1">
        <v>1</v>
      </c>
      <c r="K1274" s="2" t="s">
        <v>2148</v>
      </c>
      <c r="L1274" s="1">
        <v>0</v>
      </c>
      <c r="M1274" s="1">
        <v>0</v>
      </c>
      <c r="N1274" s="1">
        <v>0</v>
      </c>
    </row>
    <row r="1275" spans="1:14">
      <c r="A1275" s="1">
        <v>237</v>
      </c>
      <c r="B1275" s="1">
        <v>701388</v>
      </c>
      <c r="C1275" s="1" t="str">
        <f ca="1">VLOOKUP(B1275,'Fichier FI (en entrée)'!B:E,3)</f>
        <v>TTJJZFTRAJ</v>
      </c>
      <c r="D1275" s="2" t="str">
        <f ca="1">VLOOKUP(B1275,'Fichier FI (en entrée)'!B:E,4)</f>
        <v>Fcevafrvqvvdq</v>
      </c>
      <c r="E1275" s="2" t="s">
        <v>86</v>
      </c>
      <c r="F1275" s="2" t="s">
        <v>3</v>
      </c>
      <c r="G1275" s="1">
        <v>1</v>
      </c>
      <c r="H1275" s="1">
        <v>0</v>
      </c>
      <c r="I1275" s="2" t="s">
        <v>1</v>
      </c>
      <c r="J1275" s="1">
        <v>1</v>
      </c>
      <c r="K1275" s="2" t="s">
        <v>2148</v>
      </c>
      <c r="L1275" s="1">
        <v>0</v>
      </c>
      <c r="M1275" s="1">
        <v>0</v>
      </c>
      <c r="N1275" s="1">
        <v>0</v>
      </c>
    </row>
    <row r="1276" spans="1:14">
      <c r="A1276" s="1">
        <v>237</v>
      </c>
      <c r="B1276" s="1">
        <v>703799</v>
      </c>
      <c r="C1276" s="1" t="str">
        <f ca="1">VLOOKUP(B1276,'Fichier FI (en entrée)'!B:E,3)</f>
        <v>GKMOHKUANW</v>
      </c>
      <c r="D1276" s="2" t="str">
        <f ca="1">VLOOKUP(B1276,'Fichier FI (en entrée)'!B:E,4)</f>
        <v>Qldkhbcvmsvih</v>
      </c>
      <c r="E1276" s="2" t="s">
        <v>22</v>
      </c>
      <c r="F1276" s="2" t="s">
        <v>3</v>
      </c>
      <c r="G1276" s="1">
        <v>1</v>
      </c>
      <c r="H1276" s="1">
        <v>0</v>
      </c>
      <c r="I1276" s="2" t="s">
        <v>1</v>
      </c>
      <c r="J1276" s="1">
        <v>1</v>
      </c>
      <c r="K1276" s="2" t="s">
        <v>2148</v>
      </c>
      <c r="L1276" s="1">
        <v>0</v>
      </c>
      <c r="M1276" s="1">
        <v>0</v>
      </c>
      <c r="N1276" s="1">
        <v>0</v>
      </c>
    </row>
    <row r="1277" spans="1:14">
      <c r="A1277" s="1">
        <v>237</v>
      </c>
      <c r="B1277" s="1">
        <v>703872</v>
      </c>
      <c r="C1277" s="1" t="str">
        <f ca="1">VLOOKUP(B1277,'Fichier FI (en entrée)'!B:E,3)</f>
        <v>TETGIGUXQY</v>
      </c>
      <c r="D1277" s="2" t="str">
        <f ca="1">VLOOKUP(B1277,'Fichier FI (en entrée)'!B:E,4)</f>
        <v>Hvpuidrsjxgxf</v>
      </c>
      <c r="E1277" s="2" t="s">
        <v>22</v>
      </c>
      <c r="F1277" s="2" t="s">
        <v>3</v>
      </c>
      <c r="G1277" s="1">
        <v>1</v>
      </c>
      <c r="H1277" s="1">
        <v>0</v>
      </c>
      <c r="I1277" s="2" t="s">
        <v>1</v>
      </c>
      <c r="J1277" s="1">
        <v>1</v>
      </c>
      <c r="K1277" s="2" t="s">
        <v>2148</v>
      </c>
      <c r="L1277" s="1">
        <v>0</v>
      </c>
      <c r="M1277" s="1">
        <v>0</v>
      </c>
      <c r="N1277" s="1">
        <v>0</v>
      </c>
    </row>
    <row r="1278" spans="1:14">
      <c r="A1278" s="1">
        <v>237</v>
      </c>
      <c r="B1278" s="1">
        <v>706301</v>
      </c>
      <c r="C1278" s="1" t="str">
        <f ca="1">VLOOKUP(B1278,'Fichier FI (en entrée)'!B:E,3)</f>
        <v>ITOORBEARA</v>
      </c>
      <c r="D1278" s="2" t="str">
        <f ca="1">VLOOKUP(B1278,'Fichier FI (en entrée)'!B:E,4)</f>
        <v>Nplzvkfbkzzti</v>
      </c>
      <c r="E1278" s="2" t="s">
        <v>27</v>
      </c>
      <c r="F1278" s="2" t="s">
        <v>3</v>
      </c>
      <c r="G1278" s="1">
        <v>1</v>
      </c>
      <c r="H1278" s="1">
        <v>0</v>
      </c>
      <c r="I1278" s="2" t="s">
        <v>1</v>
      </c>
      <c r="J1278" s="1">
        <v>1</v>
      </c>
      <c r="K1278" s="2" t="s">
        <v>2148</v>
      </c>
      <c r="L1278" s="1">
        <v>0</v>
      </c>
      <c r="M1278" s="1">
        <v>0</v>
      </c>
      <c r="N1278" s="1">
        <v>0</v>
      </c>
    </row>
    <row r="1279" spans="1:14">
      <c r="A1279" s="1">
        <v>237</v>
      </c>
      <c r="B1279" s="1">
        <v>708541</v>
      </c>
      <c r="C1279" s="1" t="str">
        <f ca="1">VLOOKUP(B1279,'Fichier FI (en entrée)'!B:E,3)</f>
        <v>XQUYSEMMNR</v>
      </c>
      <c r="D1279" s="2" t="str">
        <f ca="1">VLOOKUP(B1279,'Fichier FI (en entrée)'!B:E,4)</f>
        <v>Jqwnzgocnysde</v>
      </c>
      <c r="E1279" s="2" t="s">
        <v>20</v>
      </c>
      <c r="F1279" s="2" t="s">
        <v>3</v>
      </c>
      <c r="G1279" s="1">
        <v>1</v>
      </c>
      <c r="H1279" s="1">
        <v>0</v>
      </c>
      <c r="I1279" s="2" t="s">
        <v>1</v>
      </c>
      <c r="J1279" s="1">
        <v>1</v>
      </c>
      <c r="K1279" s="2" t="s">
        <v>2148</v>
      </c>
      <c r="L1279" s="1">
        <v>0</v>
      </c>
      <c r="M1279" s="1">
        <v>0</v>
      </c>
      <c r="N1279" s="1">
        <v>0</v>
      </c>
    </row>
    <row r="1280" spans="1:14">
      <c r="A1280" s="1">
        <v>237</v>
      </c>
      <c r="B1280" s="1">
        <v>708628</v>
      </c>
      <c r="C1280" s="1" t="str">
        <f ca="1">VLOOKUP(B1280,'Fichier FI (en entrée)'!B:E,3)</f>
        <v>IJHSNZBKZT</v>
      </c>
      <c r="D1280" s="2" t="str">
        <f ca="1">VLOOKUP(B1280,'Fichier FI (en entrée)'!B:E,4)</f>
        <v>Qljysotqsrfaz</v>
      </c>
      <c r="E1280" s="2" t="s">
        <v>20</v>
      </c>
      <c r="F1280" s="2" t="s">
        <v>3</v>
      </c>
      <c r="G1280" s="1">
        <v>1</v>
      </c>
      <c r="H1280" s="1">
        <v>0</v>
      </c>
      <c r="I1280" s="2" t="s">
        <v>1</v>
      </c>
      <c r="J1280" s="1">
        <v>1</v>
      </c>
      <c r="K1280" s="2" t="s">
        <v>2148</v>
      </c>
      <c r="L1280" s="1">
        <v>0</v>
      </c>
      <c r="M1280" s="1">
        <v>0</v>
      </c>
      <c r="N1280" s="1">
        <v>0</v>
      </c>
    </row>
    <row r="1281" spans="1:14">
      <c r="A1281" s="1">
        <v>237</v>
      </c>
      <c r="B1281" s="1">
        <v>708650</v>
      </c>
      <c r="C1281" s="1" t="str">
        <f ca="1">VLOOKUP(B1281,'Fichier FI (en entrée)'!B:E,3)</f>
        <v>VYCASWPKQV</v>
      </c>
      <c r="D1281" s="2" t="str">
        <f ca="1">VLOOKUP(B1281,'Fichier FI (en entrée)'!B:E,4)</f>
        <v>Jurzkoghdfnre</v>
      </c>
      <c r="E1281" s="2" t="s">
        <v>20</v>
      </c>
      <c r="F1281" s="2" t="s">
        <v>3</v>
      </c>
      <c r="G1281" s="1">
        <v>1</v>
      </c>
      <c r="H1281" s="1">
        <v>0</v>
      </c>
      <c r="I1281" s="2" t="s">
        <v>1</v>
      </c>
      <c r="J1281" s="1">
        <v>1</v>
      </c>
      <c r="K1281" s="2" t="s">
        <v>2148</v>
      </c>
      <c r="L1281" s="1">
        <v>0</v>
      </c>
      <c r="M1281" s="1">
        <v>0</v>
      </c>
      <c r="N1281" s="1">
        <v>0</v>
      </c>
    </row>
    <row r="1282" spans="1:14">
      <c r="A1282" s="1">
        <v>237</v>
      </c>
      <c r="B1282" s="1">
        <v>709684</v>
      </c>
      <c r="C1282" s="1" t="str">
        <f ca="1">VLOOKUP(B1282,'Fichier FI (en entrée)'!B:E,3)</f>
        <v>MRXPYBAFON</v>
      </c>
      <c r="D1282" s="2" t="str">
        <f ca="1">VLOOKUP(B1282,'Fichier FI (en entrée)'!B:E,4)</f>
        <v>Pnbvbndbgexgk</v>
      </c>
      <c r="E1282" s="2" t="s">
        <v>33</v>
      </c>
      <c r="F1282" s="2" t="s">
        <v>3</v>
      </c>
      <c r="G1282" s="1">
        <v>1</v>
      </c>
      <c r="H1282" s="1">
        <v>0</v>
      </c>
      <c r="I1282" s="2" t="s">
        <v>1</v>
      </c>
      <c r="J1282" s="1">
        <v>1</v>
      </c>
      <c r="K1282" s="2" t="s">
        <v>2148</v>
      </c>
      <c r="L1282" s="1">
        <v>0</v>
      </c>
      <c r="M1282" s="1">
        <v>0</v>
      </c>
      <c r="N1282" s="1">
        <v>0</v>
      </c>
    </row>
    <row r="1283" spans="1:14">
      <c r="A1283" s="1">
        <v>237</v>
      </c>
      <c r="B1283" s="1">
        <v>709862</v>
      </c>
      <c r="C1283" s="1" t="str">
        <f ca="1">VLOOKUP(B1283,'Fichier FI (en entrée)'!B:E,3)</f>
        <v>TITHBVCGNW</v>
      </c>
      <c r="D1283" s="2" t="str">
        <f ca="1">VLOOKUP(B1283,'Fichier FI (en entrée)'!B:E,4)</f>
        <v>Usqysgobyrtln</v>
      </c>
      <c r="E1283" s="2" t="s">
        <v>31</v>
      </c>
      <c r="F1283" s="2" t="s">
        <v>3</v>
      </c>
      <c r="G1283" s="1">
        <v>1</v>
      </c>
      <c r="H1283" s="1">
        <v>0</v>
      </c>
      <c r="I1283" s="2" t="s">
        <v>1</v>
      </c>
      <c r="J1283" s="1">
        <v>1</v>
      </c>
      <c r="K1283" s="2" t="s">
        <v>2148</v>
      </c>
      <c r="L1283" s="1">
        <v>0</v>
      </c>
      <c r="M1283" s="1">
        <v>0</v>
      </c>
      <c r="N1283" s="1">
        <v>0</v>
      </c>
    </row>
    <row r="1284" spans="1:14">
      <c r="A1284" s="1">
        <v>237</v>
      </c>
      <c r="B1284" s="1">
        <v>712573</v>
      </c>
      <c r="C1284" s="1" t="str">
        <f ca="1">VLOOKUP(B1284,'Fichier FI (en entrée)'!B:E,3)</f>
        <v>FHQFSQJGPH</v>
      </c>
      <c r="D1284" s="2" t="str">
        <f ca="1">VLOOKUP(B1284,'Fichier FI (en entrée)'!B:E,4)</f>
        <v>Ljxthpdbhjoqy</v>
      </c>
      <c r="E1284" s="2" t="s">
        <v>19</v>
      </c>
      <c r="F1284" s="2" t="s">
        <v>3</v>
      </c>
      <c r="G1284" s="1">
        <v>1</v>
      </c>
      <c r="H1284" s="1">
        <v>0</v>
      </c>
      <c r="I1284" s="2" t="s">
        <v>1</v>
      </c>
      <c r="J1284" s="1">
        <v>1</v>
      </c>
      <c r="K1284" s="2" t="s">
        <v>2148</v>
      </c>
      <c r="L1284" s="1">
        <v>0</v>
      </c>
      <c r="M1284" s="1">
        <v>0</v>
      </c>
      <c r="N1284" s="1">
        <v>0</v>
      </c>
    </row>
    <row r="1285" spans="1:14">
      <c r="A1285" s="1">
        <v>237</v>
      </c>
      <c r="B1285" s="1">
        <v>713335</v>
      </c>
      <c r="C1285" s="1" t="str">
        <f ca="1">VLOOKUP(B1285,'Fichier FI (en entrée)'!B:E,3)</f>
        <v>TQVRAGOXXJ</v>
      </c>
      <c r="D1285" s="2" t="str">
        <f ca="1">VLOOKUP(B1285,'Fichier FI (en entrée)'!B:E,4)</f>
        <v>Yiflkstwbeuah</v>
      </c>
      <c r="E1285" s="2" t="s">
        <v>28</v>
      </c>
      <c r="F1285" s="2" t="s">
        <v>3</v>
      </c>
      <c r="G1285" s="1">
        <v>1</v>
      </c>
      <c r="H1285" s="1">
        <v>0</v>
      </c>
      <c r="I1285" s="2" t="s">
        <v>1</v>
      </c>
      <c r="J1285" s="1">
        <v>1</v>
      </c>
      <c r="K1285" s="2" t="s">
        <v>2148</v>
      </c>
      <c r="L1285" s="1">
        <v>0</v>
      </c>
      <c r="M1285" s="1">
        <v>0</v>
      </c>
      <c r="N1285" s="1">
        <v>0</v>
      </c>
    </row>
    <row r="1286" spans="1:14">
      <c r="A1286" s="1">
        <v>237</v>
      </c>
      <c r="B1286" s="1">
        <v>713342</v>
      </c>
      <c r="C1286" s="1" t="str">
        <f ca="1">VLOOKUP(B1286,'Fichier FI (en entrée)'!B:E,3)</f>
        <v>TMHFEUOLCK</v>
      </c>
      <c r="D1286" s="2" t="str">
        <f ca="1">VLOOKUP(B1286,'Fichier FI (en entrée)'!B:E,4)</f>
        <v>Iyxuxgypcaoye</v>
      </c>
      <c r="E1286" s="2" t="s">
        <v>20</v>
      </c>
      <c r="F1286" s="2" t="s">
        <v>3</v>
      </c>
      <c r="G1286" s="1">
        <v>1</v>
      </c>
      <c r="H1286" s="1">
        <v>0</v>
      </c>
      <c r="I1286" s="2" t="s">
        <v>1</v>
      </c>
      <c r="J1286" s="1">
        <v>1</v>
      </c>
      <c r="K1286" s="2" t="s">
        <v>2148</v>
      </c>
      <c r="L1286" s="1">
        <v>0</v>
      </c>
      <c r="M1286" s="1">
        <v>0</v>
      </c>
      <c r="N1286" s="1">
        <v>0</v>
      </c>
    </row>
    <row r="1287" spans="1:14">
      <c r="A1287" s="1">
        <v>237</v>
      </c>
      <c r="B1287" s="1">
        <v>713365</v>
      </c>
      <c r="C1287" s="1" t="str">
        <f ca="1">VLOOKUP(B1287,'Fichier FI (en entrée)'!B:E,3)</f>
        <v>THCWTUVBVY</v>
      </c>
      <c r="D1287" s="2" t="str">
        <f ca="1">VLOOKUP(B1287,'Fichier FI (en entrée)'!B:E,4)</f>
        <v>Muwhczlgxjniz</v>
      </c>
      <c r="E1287" s="2" t="s">
        <v>20</v>
      </c>
      <c r="F1287" s="2" t="s">
        <v>3</v>
      </c>
      <c r="G1287" s="1">
        <v>1</v>
      </c>
      <c r="H1287" s="1">
        <v>0</v>
      </c>
      <c r="I1287" s="2" t="s">
        <v>1</v>
      </c>
      <c r="J1287" s="1">
        <v>1</v>
      </c>
      <c r="K1287" s="2" t="s">
        <v>2148</v>
      </c>
      <c r="L1287" s="1">
        <v>0</v>
      </c>
      <c r="M1287" s="1">
        <v>0</v>
      </c>
      <c r="N1287" s="1">
        <v>0</v>
      </c>
    </row>
    <row r="1288" spans="1:14">
      <c r="A1288" s="1">
        <v>237</v>
      </c>
      <c r="B1288" s="1">
        <v>713387</v>
      </c>
      <c r="C1288" s="1" t="str">
        <f ca="1">VLOOKUP(B1288,'Fichier FI (en entrée)'!B:E,3)</f>
        <v>WXHXZBQHKP</v>
      </c>
      <c r="D1288" s="2" t="str">
        <f ca="1">VLOOKUP(B1288,'Fichier FI (en entrée)'!B:E,4)</f>
        <v>Eklxjfyphhlbz</v>
      </c>
      <c r="E1288" s="2" t="s">
        <v>15</v>
      </c>
      <c r="F1288" s="2" t="s">
        <v>3</v>
      </c>
      <c r="G1288" s="1">
        <v>1</v>
      </c>
      <c r="H1288" s="1">
        <v>0</v>
      </c>
      <c r="I1288" s="2" t="s">
        <v>1</v>
      </c>
      <c r="J1288" s="1">
        <v>1</v>
      </c>
      <c r="K1288" s="2" t="s">
        <v>2148</v>
      </c>
      <c r="L1288" s="1">
        <v>0</v>
      </c>
      <c r="M1288" s="1">
        <v>0</v>
      </c>
      <c r="N1288" s="1">
        <v>0</v>
      </c>
    </row>
    <row r="1289" spans="1:14">
      <c r="A1289" s="1">
        <v>237</v>
      </c>
      <c r="B1289" s="1">
        <v>713388</v>
      </c>
      <c r="C1289" s="1" t="str">
        <f ca="1">VLOOKUP(B1289,'Fichier FI (en entrée)'!B:E,3)</f>
        <v>NTSZPJRTOB</v>
      </c>
      <c r="D1289" s="2" t="str">
        <f ca="1">VLOOKUP(B1289,'Fichier FI (en entrée)'!B:E,4)</f>
        <v>Zdhhourqheijd</v>
      </c>
      <c r="E1289" s="2" t="s">
        <v>27</v>
      </c>
      <c r="F1289" s="2" t="s">
        <v>3</v>
      </c>
      <c r="G1289" s="1">
        <v>1</v>
      </c>
      <c r="H1289" s="1">
        <v>0</v>
      </c>
      <c r="I1289" s="2" t="s">
        <v>1</v>
      </c>
      <c r="J1289" s="1">
        <v>1</v>
      </c>
      <c r="K1289" s="2" t="s">
        <v>2148</v>
      </c>
      <c r="L1289" s="1">
        <v>0</v>
      </c>
      <c r="M1289" s="1">
        <v>0</v>
      </c>
      <c r="N1289" s="1">
        <v>0</v>
      </c>
    </row>
    <row r="1290" spans="1:14">
      <c r="A1290" s="1">
        <v>237</v>
      </c>
      <c r="B1290" s="1">
        <v>713402</v>
      </c>
      <c r="C1290" s="1" t="str">
        <f ca="1">VLOOKUP(B1290,'Fichier FI (en entrée)'!B:E,3)</f>
        <v>KKDWGAGRUP</v>
      </c>
      <c r="D1290" s="2" t="str">
        <f ca="1">VLOOKUP(B1290,'Fichier FI (en entrée)'!B:E,4)</f>
        <v>Pxkfmcevsuxlo</v>
      </c>
      <c r="E1290" s="2" t="s">
        <v>27</v>
      </c>
      <c r="F1290" s="2" t="s">
        <v>3</v>
      </c>
      <c r="G1290" s="1">
        <v>1</v>
      </c>
      <c r="H1290" s="1">
        <v>0</v>
      </c>
      <c r="I1290" s="2" t="s">
        <v>1</v>
      </c>
      <c r="J1290" s="1">
        <v>1</v>
      </c>
      <c r="K1290" s="2" t="s">
        <v>2148</v>
      </c>
      <c r="L1290" s="1">
        <v>0</v>
      </c>
      <c r="M1290" s="1">
        <v>0</v>
      </c>
      <c r="N1290" s="1">
        <v>0</v>
      </c>
    </row>
    <row r="1291" spans="1:14">
      <c r="A1291" s="1">
        <v>237</v>
      </c>
      <c r="B1291" s="1">
        <v>713432</v>
      </c>
      <c r="C1291" s="1" t="str">
        <f ca="1">VLOOKUP(B1291,'Fichier FI (en entrée)'!B:E,3)</f>
        <v>AUCEFGHMGP</v>
      </c>
      <c r="D1291" s="2" t="str">
        <f ca="1">VLOOKUP(B1291,'Fichier FI (en entrée)'!B:E,4)</f>
        <v>Xpokthdnyytzh</v>
      </c>
      <c r="E1291" s="2" t="s">
        <v>28</v>
      </c>
      <c r="F1291" s="2" t="s">
        <v>3</v>
      </c>
      <c r="G1291" s="1">
        <v>1</v>
      </c>
      <c r="H1291" s="1">
        <v>0</v>
      </c>
      <c r="I1291" s="2" t="s">
        <v>1</v>
      </c>
      <c r="J1291" s="1">
        <v>1</v>
      </c>
      <c r="K1291" s="2" t="s">
        <v>2148</v>
      </c>
      <c r="L1291" s="1">
        <v>0</v>
      </c>
      <c r="M1291" s="1">
        <v>0</v>
      </c>
      <c r="N1291" s="1">
        <v>0</v>
      </c>
    </row>
    <row r="1292" spans="1:14">
      <c r="A1292" s="1">
        <v>237</v>
      </c>
      <c r="B1292" s="1">
        <v>713479</v>
      </c>
      <c r="C1292" s="1" t="str">
        <f ca="1">VLOOKUP(B1292,'Fichier FI (en entrée)'!B:E,3)</f>
        <v>OSAITJDGOT</v>
      </c>
      <c r="D1292" s="2" t="str">
        <f ca="1">VLOOKUP(B1292,'Fichier FI (en entrée)'!B:E,4)</f>
        <v>Ieeexdnpqcjcv</v>
      </c>
      <c r="E1292" s="2" t="s">
        <v>28</v>
      </c>
      <c r="F1292" s="2" t="s">
        <v>3</v>
      </c>
      <c r="G1292" s="1">
        <v>1</v>
      </c>
      <c r="H1292" s="1">
        <v>0</v>
      </c>
      <c r="I1292" s="2" t="s">
        <v>1</v>
      </c>
      <c r="J1292" s="1">
        <v>1</v>
      </c>
      <c r="K1292" s="2" t="s">
        <v>2148</v>
      </c>
      <c r="L1292" s="1">
        <v>0</v>
      </c>
      <c r="M1292" s="1">
        <v>0</v>
      </c>
      <c r="N1292" s="1">
        <v>0</v>
      </c>
    </row>
    <row r="1293" spans="1:14">
      <c r="A1293" s="1">
        <v>237</v>
      </c>
      <c r="B1293" s="1">
        <v>713489</v>
      </c>
      <c r="C1293" s="1" t="str">
        <f ca="1">VLOOKUP(B1293,'Fichier FI (en entrée)'!B:E,3)</f>
        <v>OBIZMRBTAB</v>
      </c>
      <c r="D1293" s="2" t="str">
        <f ca="1">VLOOKUP(B1293,'Fichier FI (en entrée)'!B:E,4)</f>
        <v>Eqqfrfmwemauk</v>
      </c>
      <c r="E1293" s="2" t="s">
        <v>32</v>
      </c>
      <c r="F1293" s="2" t="s">
        <v>3</v>
      </c>
      <c r="G1293" s="1">
        <v>1</v>
      </c>
      <c r="H1293" s="1">
        <v>0</v>
      </c>
      <c r="I1293" s="2" t="s">
        <v>1</v>
      </c>
      <c r="J1293" s="1">
        <v>1</v>
      </c>
      <c r="K1293" s="2" t="s">
        <v>2148</v>
      </c>
      <c r="L1293" s="1">
        <v>0</v>
      </c>
      <c r="M1293" s="1">
        <v>0</v>
      </c>
      <c r="N1293" s="1">
        <v>0</v>
      </c>
    </row>
    <row r="1294" spans="1:14">
      <c r="A1294" s="1">
        <v>237</v>
      </c>
      <c r="B1294" s="1">
        <v>713503</v>
      </c>
      <c r="C1294" s="1" t="str">
        <f ca="1">VLOOKUP(B1294,'Fichier FI (en entrée)'!B:E,3)</f>
        <v>ZUURAVYFCK</v>
      </c>
      <c r="D1294" s="2" t="str">
        <f ca="1">VLOOKUP(B1294,'Fichier FI (en entrée)'!B:E,4)</f>
        <v>Cyvllcuaodlvc</v>
      </c>
      <c r="E1294" s="2" t="s">
        <v>20</v>
      </c>
      <c r="F1294" s="2" t="s">
        <v>3</v>
      </c>
      <c r="G1294" s="1">
        <v>1</v>
      </c>
      <c r="H1294" s="1">
        <v>0</v>
      </c>
      <c r="I1294" s="2" t="s">
        <v>1</v>
      </c>
      <c r="J1294" s="1">
        <v>1</v>
      </c>
      <c r="K1294" s="2" t="s">
        <v>2148</v>
      </c>
      <c r="L1294" s="1">
        <v>0</v>
      </c>
      <c r="M1294" s="1">
        <v>0</v>
      </c>
      <c r="N1294" s="1">
        <v>0</v>
      </c>
    </row>
    <row r="1295" spans="1:14">
      <c r="A1295" s="1">
        <v>237</v>
      </c>
      <c r="B1295" s="1">
        <v>713515</v>
      </c>
      <c r="C1295" s="1" t="str">
        <f ca="1">VLOOKUP(B1295,'Fichier FI (en entrée)'!B:E,3)</f>
        <v>LHOTWGDJJD</v>
      </c>
      <c r="D1295" s="2" t="str">
        <f ca="1">VLOOKUP(B1295,'Fichier FI (en entrée)'!B:E,4)</f>
        <v>Nlemwbfqwgzmx</v>
      </c>
      <c r="E1295" s="2" t="s">
        <v>15</v>
      </c>
      <c r="F1295" s="2" t="s">
        <v>3</v>
      </c>
      <c r="G1295" s="1">
        <v>1</v>
      </c>
      <c r="H1295" s="1">
        <v>0</v>
      </c>
      <c r="I1295" s="2" t="s">
        <v>1</v>
      </c>
      <c r="J1295" s="1">
        <v>1</v>
      </c>
      <c r="K1295" s="2" t="s">
        <v>2148</v>
      </c>
      <c r="L1295" s="1">
        <v>0</v>
      </c>
      <c r="M1295" s="1">
        <v>0</v>
      </c>
      <c r="N1295" s="1">
        <v>0</v>
      </c>
    </row>
    <row r="1296" spans="1:14">
      <c r="A1296" s="1">
        <v>237</v>
      </c>
      <c r="B1296" s="1">
        <v>713520</v>
      </c>
      <c r="C1296" s="1" t="str">
        <f ca="1">VLOOKUP(B1296,'Fichier FI (en entrée)'!B:E,3)</f>
        <v>OANJHJMCAU</v>
      </c>
      <c r="D1296" s="2" t="str">
        <f ca="1">VLOOKUP(B1296,'Fichier FI (en entrée)'!B:E,4)</f>
        <v>Udykgggkanhsp</v>
      </c>
      <c r="E1296" s="2" t="s">
        <v>28</v>
      </c>
      <c r="F1296" s="2" t="s">
        <v>3</v>
      </c>
      <c r="G1296" s="1">
        <v>1</v>
      </c>
      <c r="H1296" s="1">
        <v>0</v>
      </c>
      <c r="I1296" s="2" t="s">
        <v>1</v>
      </c>
      <c r="J1296" s="1">
        <v>1</v>
      </c>
      <c r="K1296" s="2" t="s">
        <v>2148</v>
      </c>
      <c r="L1296" s="1">
        <v>0</v>
      </c>
      <c r="M1296" s="1">
        <v>0</v>
      </c>
      <c r="N1296" s="1">
        <v>0</v>
      </c>
    </row>
    <row r="1297" spans="1:14">
      <c r="A1297" s="1">
        <v>237</v>
      </c>
      <c r="B1297" s="1">
        <v>713522</v>
      </c>
      <c r="C1297" s="1" t="str">
        <f ca="1">VLOOKUP(B1297,'Fichier FI (en entrée)'!B:E,3)</f>
        <v>QHMNHHDJZD</v>
      </c>
      <c r="D1297" s="2" t="str">
        <f ca="1">VLOOKUP(B1297,'Fichier FI (en entrée)'!B:E,4)</f>
        <v>Wkhgdrqmgofes</v>
      </c>
      <c r="E1297" s="2" t="s">
        <v>28</v>
      </c>
      <c r="F1297" s="2" t="s">
        <v>3</v>
      </c>
      <c r="G1297" s="1">
        <v>1</v>
      </c>
      <c r="H1297" s="1">
        <v>0</v>
      </c>
      <c r="I1297" s="2" t="s">
        <v>1</v>
      </c>
      <c r="J1297" s="1">
        <v>1</v>
      </c>
      <c r="K1297" s="2" t="s">
        <v>2148</v>
      </c>
      <c r="L1297" s="1">
        <v>0</v>
      </c>
      <c r="M1297" s="1">
        <v>0</v>
      </c>
      <c r="N1297" s="1">
        <v>0</v>
      </c>
    </row>
    <row r="1298" spans="1:14">
      <c r="A1298" s="1">
        <v>237</v>
      </c>
      <c r="B1298" s="1">
        <v>713556</v>
      </c>
      <c r="C1298" s="1" t="str">
        <f ca="1">VLOOKUP(B1298,'Fichier FI (en entrée)'!B:E,3)</f>
        <v>OSOFTZIXJG</v>
      </c>
      <c r="D1298" s="2" t="str">
        <f ca="1">VLOOKUP(B1298,'Fichier FI (en entrée)'!B:E,4)</f>
        <v>Inrksmxjcortn</v>
      </c>
      <c r="E1298" s="2" t="s">
        <v>20</v>
      </c>
      <c r="F1298" s="2" t="s">
        <v>3</v>
      </c>
      <c r="G1298" s="1">
        <v>1</v>
      </c>
      <c r="H1298" s="1">
        <v>0</v>
      </c>
      <c r="I1298" s="2" t="s">
        <v>1</v>
      </c>
      <c r="J1298" s="1">
        <v>1</v>
      </c>
      <c r="K1298" s="2" t="s">
        <v>2148</v>
      </c>
      <c r="L1298" s="1">
        <v>0</v>
      </c>
      <c r="M1298" s="1">
        <v>0</v>
      </c>
      <c r="N1298" s="1">
        <v>0</v>
      </c>
    </row>
    <row r="1299" spans="1:14">
      <c r="A1299" s="1">
        <v>237</v>
      </c>
      <c r="B1299" s="1">
        <v>713610</v>
      </c>
      <c r="C1299" s="1" t="str">
        <f ca="1">VLOOKUP(B1299,'Fichier FI (en entrée)'!B:E,3)</f>
        <v>BYBBOHSEVE</v>
      </c>
      <c r="D1299" s="2" t="str">
        <f ca="1">VLOOKUP(B1299,'Fichier FI (en entrée)'!B:E,4)</f>
        <v>Wmktcvsksmpwk</v>
      </c>
      <c r="E1299" s="2" t="s">
        <v>18</v>
      </c>
      <c r="F1299" s="2" t="s">
        <v>3</v>
      </c>
      <c r="G1299" s="1">
        <v>1</v>
      </c>
      <c r="H1299" s="1">
        <v>0</v>
      </c>
      <c r="I1299" s="2" t="s">
        <v>1</v>
      </c>
      <c r="J1299" s="1">
        <v>1</v>
      </c>
      <c r="K1299" s="2" t="s">
        <v>2148</v>
      </c>
      <c r="L1299" s="1">
        <v>0</v>
      </c>
      <c r="M1299" s="1">
        <v>0</v>
      </c>
      <c r="N1299" s="1">
        <v>0</v>
      </c>
    </row>
    <row r="1300" spans="1:14">
      <c r="A1300" s="1">
        <v>237</v>
      </c>
      <c r="B1300" s="1">
        <v>713613</v>
      </c>
      <c r="C1300" s="1" t="str">
        <f ca="1">VLOOKUP(B1300,'Fichier FI (en entrée)'!B:E,3)</f>
        <v>CROCCWTAHV</v>
      </c>
      <c r="D1300" s="2" t="str">
        <f ca="1">VLOOKUP(B1300,'Fichier FI (en entrée)'!B:E,4)</f>
        <v>Hcpignvvwpbjr</v>
      </c>
      <c r="E1300" s="2" t="s">
        <v>19</v>
      </c>
      <c r="F1300" s="2" t="s">
        <v>3</v>
      </c>
      <c r="G1300" s="1">
        <v>1</v>
      </c>
      <c r="H1300" s="1">
        <v>0</v>
      </c>
      <c r="I1300" s="2" t="s">
        <v>1</v>
      </c>
      <c r="J1300" s="1">
        <v>1</v>
      </c>
      <c r="K1300" s="2" t="s">
        <v>2148</v>
      </c>
      <c r="L1300" s="1">
        <v>0</v>
      </c>
      <c r="M1300" s="1">
        <v>0</v>
      </c>
      <c r="N1300" s="1">
        <v>0</v>
      </c>
    </row>
    <row r="1301" spans="1:14">
      <c r="A1301" s="1">
        <v>237</v>
      </c>
      <c r="B1301" s="1">
        <v>713614</v>
      </c>
      <c r="C1301" s="1" t="str">
        <f ca="1">VLOOKUP(B1301,'Fichier FI (en entrée)'!B:E,3)</f>
        <v>OCTSMPDUKH</v>
      </c>
      <c r="D1301" s="2" t="str">
        <f ca="1">VLOOKUP(B1301,'Fichier FI (en entrée)'!B:E,4)</f>
        <v>Fvozaucvphvdw</v>
      </c>
      <c r="E1301" s="2" t="s">
        <v>15</v>
      </c>
      <c r="F1301" s="2" t="s">
        <v>3</v>
      </c>
      <c r="G1301" s="1">
        <v>1</v>
      </c>
      <c r="H1301" s="1">
        <v>0</v>
      </c>
      <c r="I1301" s="2" t="s">
        <v>1</v>
      </c>
      <c r="J1301" s="1">
        <v>1</v>
      </c>
      <c r="K1301" s="2" t="s">
        <v>2148</v>
      </c>
      <c r="L1301" s="1">
        <v>0</v>
      </c>
      <c r="M1301" s="1">
        <v>0</v>
      </c>
      <c r="N1301" s="1">
        <v>0</v>
      </c>
    </row>
    <row r="1302" spans="1:14">
      <c r="A1302" s="1">
        <v>237</v>
      </c>
      <c r="B1302" s="1">
        <v>717459</v>
      </c>
      <c r="C1302" s="1" t="str">
        <f ca="1">VLOOKUP(B1302,'Fichier FI (en entrée)'!B:E,3)</f>
        <v>QGYTMEGCBM</v>
      </c>
      <c r="D1302" s="2" t="str">
        <f ca="1">VLOOKUP(B1302,'Fichier FI (en entrée)'!B:E,4)</f>
        <v>Yiruphtztequl</v>
      </c>
      <c r="E1302" s="2" t="s">
        <v>17</v>
      </c>
      <c r="F1302" s="2" t="s">
        <v>3</v>
      </c>
      <c r="G1302" s="1">
        <v>1</v>
      </c>
      <c r="H1302" s="1">
        <v>0</v>
      </c>
      <c r="I1302" s="2" t="s">
        <v>1</v>
      </c>
      <c r="J1302" s="1">
        <v>1</v>
      </c>
      <c r="K1302" s="2" t="s">
        <v>2148</v>
      </c>
      <c r="L1302" s="1">
        <v>0</v>
      </c>
      <c r="M1302" s="1">
        <v>0</v>
      </c>
      <c r="N1302" s="1">
        <v>0</v>
      </c>
    </row>
    <row r="1303" spans="1:14">
      <c r="A1303" s="1">
        <v>237</v>
      </c>
      <c r="B1303" s="1">
        <v>718092</v>
      </c>
      <c r="C1303" s="1" t="str">
        <f ca="1">VLOOKUP(B1303,'Fichier FI (en entrée)'!B:E,3)</f>
        <v>RDJDUQYDSL</v>
      </c>
      <c r="D1303" s="2" t="str">
        <f ca="1">VLOOKUP(B1303,'Fichier FI (en entrée)'!B:E,4)</f>
        <v>Dvizqwkgzpnxp</v>
      </c>
      <c r="E1303" s="2" t="s">
        <v>23</v>
      </c>
      <c r="F1303" s="2" t="s">
        <v>3</v>
      </c>
      <c r="G1303" s="1">
        <v>1</v>
      </c>
      <c r="H1303" s="1">
        <v>0</v>
      </c>
      <c r="I1303" s="2" t="s">
        <v>1</v>
      </c>
      <c r="J1303" s="1">
        <v>1</v>
      </c>
      <c r="K1303" s="2" t="s">
        <v>2148</v>
      </c>
      <c r="L1303" s="1">
        <v>0</v>
      </c>
      <c r="M1303" s="1">
        <v>0</v>
      </c>
      <c r="N1303" s="1">
        <v>0</v>
      </c>
    </row>
    <row r="1304" spans="1:14">
      <c r="A1304" s="1">
        <v>237</v>
      </c>
      <c r="B1304" s="1">
        <v>718110</v>
      </c>
      <c r="C1304" s="1" t="str">
        <f ca="1">VLOOKUP(B1304,'Fichier FI (en entrée)'!B:E,3)</f>
        <v>KCHLARHAFR</v>
      </c>
      <c r="D1304" s="2" t="str">
        <f ca="1">VLOOKUP(B1304,'Fichier FI (en entrée)'!B:E,4)</f>
        <v>Uwfrzgbjigkgs</v>
      </c>
      <c r="E1304" s="2" t="s">
        <v>23</v>
      </c>
      <c r="F1304" s="2" t="s">
        <v>3</v>
      </c>
      <c r="G1304" s="1">
        <v>1</v>
      </c>
      <c r="H1304" s="1">
        <v>0</v>
      </c>
      <c r="I1304" s="2" t="s">
        <v>1</v>
      </c>
      <c r="J1304" s="1">
        <v>1</v>
      </c>
      <c r="K1304" s="2" t="s">
        <v>2148</v>
      </c>
      <c r="L1304" s="1">
        <v>0</v>
      </c>
      <c r="M1304" s="1">
        <v>0</v>
      </c>
      <c r="N1304" s="1">
        <v>0</v>
      </c>
    </row>
    <row r="1305" spans="1:14">
      <c r="A1305" s="1">
        <v>237</v>
      </c>
      <c r="B1305" s="1">
        <v>718118</v>
      </c>
      <c r="C1305" s="1" t="str">
        <f ca="1">VLOOKUP(B1305,'Fichier FI (en entrée)'!B:E,3)</f>
        <v>LUKVMJIUYA</v>
      </c>
      <c r="D1305" s="2" t="str">
        <f ca="1">VLOOKUP(B1305,'Fichier FI (en entrée)'!B:E,4)</f>
        <v>Gbkbdrxebkmyu</v>
      </c>
      <c r="E1305" s="2" t="s">
        <v>23</v>
      </c>
      <c r="F1305" s="2" t="s">
        <v>3</v>
      </c>
      <c r="G1305" s="1">
        <v>1</v>
      </c>
      <c r="H1305" s="1">
        <v>0</v>
      </c>
      <c r="I1305" s="2" t="s">
        <v>1</v>
      </c>
      <c r="J1305" s="1">
        <v>1</v>
      </c>
      <c r="K1305" s="2" t="s">
        <v>2148</v>
      </c>
      <c r="L1305" s="1">
        <v>0</v>
      </c>
      <c r="M1305" s="1">
        <v>0</v>
      </c>
      <c r="N1305" s="1">
        <v>0</v>
      </c>
    </row>
    <row r="1306" spans="1:14">
      <c r="A1306" s="1">
        <v>237</v>
      </c>
      <c r="B1306" s="1">
        <v>719243</v>
      </c>
      <c r="C1306" s="1" t="str">
        <f ca="1">VLOOKUP(B1306,'Fichier FI (en entrée)'!B:E,3)</f>
        <v>CFXJVGQYBH</v>
      </c>
      <c r="D1306" s="2" t="str">
        <f ca="1">VLOOKUP(B1306,'Fichier FI (en entrée)'!B:E,4)</f>
        <v>Mkakkpesfijct</v>
      </c>
      <c r="E1306" s="2" t="s">
        <v>28</v>
      </c>
      <c r="F1306" s="2" t="s">
        <v>3</v>
      </c>
      <c r="G1306" s="1">
        <v>1</v>
      </c>
      <c r="H1306" s="1">
        <v>0</v>
      </c>
      <c r="I1306" s="2" t="s">
        <v>1</v>
      </c>
      <c r="J1306" s="1">
        <v>1</v>
      </c>
      <c r="K1306" s="2" t="s">
        <v>2148</v>
      </c>
      <c r="L1306" s="1">
        <v>0</v>
      </c>
      <c r="M1306" s="1">
        <v>0</v>
      </c>
      <c r="N1306" s="1">
        <v>0</v>
      </c>
    </row>
    <row r="1307" spans="1:14">
      <c r="A1307" s="1">
        <v>237</v>
      </c>
      <c r="B1307" s="1">
        <v>721630</v>
      </c>
      <c r="C1307" s="1" t="str">
        <f ca="1">VLOOKUP(B1307,'Fichier FI (en entrée)'!B:E,3)</f>
        <v>ORUFEAXCEP</v>
      </c>
      <c r="D1307" s="2" t="str">
        <f ca="1">VLOOKUP(B1307,'Fichier FI (en entrée)'!B:E,4)</f>
        <v>Iehvlwohtoaji</v>
      </c>
      <c r="E1307" s="2" t="s">
        <v>18</v>
      </c>
      <c r="F1307" s="2" t="s">
        <v>3</v>
      </c>
      <c r="G1307" s="1">
        <v>1</v>
      </c>
      <c r="H1307" s="1">
        <v>0</v>
      </c>
      <c r="I1307" s="2" t="s">
        <v>1</v>
      </c>
      <c r="J1307" s="1">
        <v>1</v>
      </c>
      <c r="K1307" s="2" t="s">
        <v>2148</v>
      </c>
      <c r="L1307" s="1">
        <v>0</v>
      </c>
      <c r="M1307" s="1">
        <v>0</v>
      </c>
      <c r="N1307" s="1">
        <v>0</v>
      </c>
    </row>
    <row r="1308" spans="1:14">
      <c r="A1308" s="1">
        <v>237</v>
      </c>
      <c r="B1308" s="1">
        <v>721698</v>
      </c>
      <c r="C1308" s="1" t="str">
        <f ca="1">VLOOKUP(B1308,'Fichier FI (en entrée)'!B:E,3)</f>
        <v>XSPBAFNWIO</v>
      </c>
      <c r="D1308" s="2" t="str">
        <f ca="1">VLOOKUP(B1308,'Fichier FI (en entrée)'!B:E,4)</f>
        <v>Fsbphhmrzpqlm</v>
      </c>
      <c r="E1308" s="2" t="s">
        <v>38</v>
      </c>
      <c r="F1308" s="2" t="s">
        <v>3</v>
      </c>
      <c r="G1308" s="1">
        <v>1</v>
      </c>
      <c r="H1308" s="1">
        <v>0</v>
      </c>
      <c r="I1308" s="2" t="s">
        <v>1</v>
      </c>
      <c r="J1308" s="1">
        <v>1</v>
      </c>
      <c r="K1308" s="2" t="s">
        <v>2148</v>
      </c>
      <c r="L1308" s="1">
        <v>0</v>
      </c>
      <c r="M1308" s="1">
        <v>0</v>
      </c>
      <c r="N1308" s="1">
        <v>0</v>
      </c>
    </row>
    <row r="1309" spans="1:14">
      <c r="A1309" s="1">
        <v>237</v>
      </c>
      <c r="B1309" s="1">
        <v>721715</v>
      </c>
      <c r="C1309" s="1" t="str">
        <f ca="1">VLOOKUP(B1309,'Fichier FI (en entrée)'!B:E,3)</f>
        <v>IPHBTMMNPZ</v>
      </c>
      <c r="D1309" s="2" t="str">
        <f ca="1">VLOOKUP(B1309,'Fichier FI (en entrée)'!B:E,4)</f>
        <v>Xwrudyxxsxyhh</v>
      </c>
      <c r="E1309" s="2" t="s">
        <v>24</v>
      </c>
      <c r="F1309" s="2" t="s">
        <v>3</v>
      </c>
      <c r="G1309" s="1">
        <v>1</v>
      </c>
      <c r="H1309" s="1">
        <v>0</v>
      </c>
      <c r="I1309" s="2" t="s">
        <v>1</v>
      </c>
      <c r="J1309" s="1">
        <v>1</v>
      </c>
      <c r="K1309" s="2" t="s">
        <v>2148</v>
      </c>
      <c r="L1309" s="1">
        <v>0</v>
      </c>
      <c r="M1309" s="1">
        <v>0</v>
      </c>
      <c r="N1309" s="1">
        <v>0</v>
      </c>
    </row>
    <row r="1310" spans="1:14">
      <c r="A1310" s="1">
        <v>237</v>
      </c>
      <c r="B1310" s="1">
        <v>721739</v>
      </c>
      <c r="C1310" s="1" t="str">
        <f ca="1">VLOOKUP(B1310,'Fichier FI (en entrée)'!B:E,3)</f>
        <v>HDKDFHQBDT</v>
      </c>
      <c r="D1310" s="2" t="str">
        <f ca="1">VLOOKUP(B1310,'Fichier FI (en entrée)'!B:E,4)</f>
        <v>Zlaygwzorzmhe</v>
      </c>
      <c r="E1310" s="2" t="s">
        <v>38</v>
      </c>
      <c r="F1310" s="2" t="s">
        <v>3</v>
      </c>
      <c r="G1310" s="1">
        <v>1</v>
      </c>
      <c r="H1310" s="1">
        <v>0</v>
      </c>
      <c r="I1310" s="2" t="s">
        <v>1</v>
      </c>
      <c r="J1310" s="1">
        <v>1</v>
      </c>
      <c r="K1310" s="2" t="s">
        <v>2148</v>
      </c>
      <c r="L1310" s="1">
        <v>0</v>
      </c>
      <c r="M1310" s="1">
        <v>0</v>
      </c>
      <c r="N1310" s="1">
        <v>0</v>
      </c>
    </row>
    <row r="1311" spans="1:14">
      <c r="A1311" s="1">
        <v>237</v>
      </c>
      <c r="B1311" s="1">
        <v>721740</v>
      </c>
      <c r="C1311" s="1" t="str">
        <f ca="1">VLOOKUP(B1311,'Fichier FI (en entrée)'!B:E,3)</f>
        <v>MFMFZCUECB</v>
      </c>
      <c r="D1311" s="2" t="str">
        <f ca="1">VLOOKUP(B1311,'Fichier FI (en entrée)'!B:E,4)</f>
        <v>Zsmsfqkhaqjks</v>
      </c>
      <c r="E1311" s="2" t="s">
        <v>38</v>
      </c>
      <c r="F1311" s="2" t="s">
        <v>3</v>
      </c>
      <c r="G1311" s="1">
        <v>1</v>
      </c>
      <c r="H1311" s="1">
        <v>0</v>
      </c>
      <c r="I1311" s="2" t="s">
        <v>1</v>
      </c>
      <c r="J1311" s="1">
        <v>1</v>
      </c>
      <c r="K1311" s="2" t="s">
        <v>2148</v>
      </c>
      <c r="L1311" s="1">
        <v>0</v>
      </c>
      <c r="M1311" s="1">
        <v>0</v>
      </c>
      <c r="N1311" s="1">
        <v>0</v>
      </c>
    </row>
    <row r="1312" spans="1:14">
      <c r="A1312" s="1">
        <v>237</v>
      </c>
      <c r="B1312" s="1">
        <v>721752</v>
      </c>
      <c r="C1312" s="1" t="str">
        <f ca="1">VLOOKUP(B1312,'Fichier FI (en entrée)'!B:E,3)</f>
        <v>PEKJFHNYWF</v>
      </c>
      <c r="D1312" s="2" t="str">
        <f ca="1">VLOOKUP(B1312,'Fichier FI (en entrée)'!B:E,4)</f>
        <v>Ebwmxctojdejp</v>
      </c>
      <c r="E1312" s="2" t="s">
        <v>25</v>
      </c>
      <c r="F1312" s="2" t="s">
        <v>3</v>
      </c>
      <c r="G1312" s="1">
        <v>1</v>
      </c>
      <c r="H1312" s="1">
        <v>0</v>
      </c>
      <c r="I1312" s="2" t="s">
        <v>1</v>
      </c>
      <c r="J1312" s="1">
        <v>1</v>
      </c>
      <c r="K1312" s="2" t="s">
        <v>2148</v>
      </c>
      <c r="L1312" s="1">
        <v>0</v>
      </c>
      <c r="M1312" s="1">
        <v>0</v>
      </c>
      <c r="N1312" s="1">
        <v>0</v>
      </c>
    </row>
    <row r="1313" spans="1:14">
      <c r="A1313" s="1">
        <v>237</v>
      </c>
      <c r="B1313" s="1">
        <v>721775</v>
      </c>
      <c r="C1313" s="1" t="str">
        <f ca="1">VLOOKUP(B1313,'Fichier FI (en entrée)'!B:E,3)</f>
        <v>JQPJJDLJHT</v>
      </c>
      <c r="D1313" s="2" t="str">
        <f ca="1">VLOOKUP(B1313,'Fichier FI (en entrée)'!B:E,4)</f>
        <v>Cygsvbdzssroi</v>
      </c>
      <c r="E1313" s="2" t="s">
        <v>24</v>
      </c>
      <c r="F1313" s="2" t="s">
        <v>3</v>
      </c>
      <c r="G1313" s="1">
        <v>1</v>
      </c>
      <c r="H1313" s="1">
        <v>0</v>
      </c>
      <c r="I1313" s="2" t="s">
        <v>1</v>
      </c>
      <c r="J1313" s="1">
        <v>1</v>
      </c>
      <c r="K1313" s="2" t="s">
        <v>2148</v>
      </c>
      <c r="L1313" s="1">
        <v>0</v>
      </c>
      <c r="M1313" s="1">
        <v>0</v>
      </c>
      <c r="N1313" s="1">
        <v>0</v>
      </c>
    </row>
    <row r="1314" spans="1:14">
      <c r="A1314" s="1">
        <v>237</v>
      </c>
      <c r="B1314" s="1">
        <v>721802</v>
      </c>
      <c r="C1314" s="1" t="str">
        <f ca="1">VLOOKUP(B1314,'Fichier FI (en entrée)'!B:E,3)</f>
        <v>ZCKIKMBXTF</v>
      </c>
      <c r="D1314" s="2" t="str">
        <f ca="1">VLOOKUP(B1314,'Fichier FI (en entrée)'!B:E,4)</f>
        <v>Ivtjliftkpszt</v>
      </c>
      <c r="E1314" s="2" t="s">
        <v>32</v>
      </c>
      <c r="F1314" s="2" t="s">
        <v>3</v>
      </c>
      <c r="G1314" s="1">
        <v>1</v>
      </c>
      <c r="H1314" s="1">
        <v>0</v>
      </c>
      <c r="I1314" s="2" t="s">
        <v>1</v>
      </c>
      <c r="J1314" s="1">
        <v>1</v>
      </c>
      <c r="K1314" s="2" t="s">
        <v>2148</v>
      </c>
      <c r="L1314" s="1">
        <v>0</v>
      </c>
      <c r="M1314" s="1">
        <v>0</v>
      </c>
      <c r="N1314" s="1">
        <v>0</v>
      </c>
    </row>
    <row r="1315" spans="1:14">
      <c r="A1315" s="1">
        <v>237</v>
      </c>
      <c r="B1315" s="1">
        <v>721807</v>
      </c>
      <c r="C1315" s="1" t="str">
        <f ca="1">VLOOKUP(B1315,'Fichier FI (en entrée)'!B:E,3)</f>
        <v>PMRBHRVWKE</v>
      </c>
      <c r="D1315" s="2" t="str">
        <f ca="1">VLOOKUP(B1315,'Fichier FI (en entrée)'!B:E,4)</f>
        <v>Uawiwamsafixf</v>
      </c>
      <c r="E1315" s="2" t="s">
        <v>38</v>
      </c>
      <c r="F1315" s="2" t="s">
        <v>3</v>
      </c>
      <c r="G1315" s="1">
        <v>1</v>
      </c>
      <c r="H1315" s="1">
        <v>0</v>
      </c>
      <c r="I1315" s="2" t="s">
        <v>1</v>
      </c>
      <c r="J1315" s="1">
        <v>1</v>
      </c>
      <c r="K1315" s="2" t="s">
        <v>2148</v>
      </c>
      <c r="L1315" s="1">
        <v>0</v>
      </c>
      <c r="M1315" s="1">
        <v>0</v>
      </c>
      <c r="N1315" s="1">
        <v>0</v>
      </c>
    </row>
    <row r="1316" spans="1:14">
      <c r="A1316" s="1">
        <v>237</v>
      </c>
      <c r="B1316" s="1">
        <v>721811</v>
      </c>
      <c r="C1316" s="1" t="str">
        <f ca="1">VLOOKUP(B1316,'Fichier FI (en entrée)'!B:E,3)</f>
        <v>XDIHBVGVHQ</v>
      </c>
      <c r="D1316" s="2" t="str">
        <f ca="1">VLOOKUP(B1316,'Fichier FI (en entrée)'!B:E,4)</f>
        <v>Jqnplsanxgjej</v>
      </c>
      <c r="E1316" s="2" t="s">
        <v>32</v>
      </c>
      <c r="F1316" s="2" t="s">
        <v>3</v>
      </c>
      <c r="G1316" s="1">
        <v>1</v>
      </c>
      <c r="H1316" s="1">
        <v>0</v>
      </c>
      <c r="I1316" s="2" t="s">
        <v>1</v>
      </c>
      <c r="J1316" s="1">
        <v>1</v>
      </c>
      <c r="K1316" s="2" t="s">
        <v>2148</v>
      </c>
      <c r="L1316" s="1">
        <v>0</v>
      </c>
      <c r="M1316" s="1">
        <v>0</v>
      </c>
      <c r="N1316" s="1">
        <v>0</v>
      </c>
    </row>
    <row r="1317" spans="1:14">
      <c r="A1317" s="1">
        <v>237</v>
      </c>
      <c r="B1317" s="1">
        <v>721820</v>
      </c>
      <c r="C1317" s="1" t="str">
        <f ca="1">VLOOKUP(B1317,'Fichier FI (en entrée)'!B:E,3)</f>
        <v>KLFFKUARTU</v>
      </c>
      <c r="D1317" s="2" t="str">
        <f ca="1">VLOOKUP(B1317,'Fichier FI (en entrée)'!B:E,4)</f>
        <v>Lfzbinbjhdzba</v>
      </c>
      <c r="E1317" s="2" t="s">
        <v>26</v>
      </c>
      <c r="F1317" s="2" t="s">
        <v>3</v>
      </c>
      <c r="G1317" s="1">
        <v>1</v>
      </c>
      <c r="H1317" s="1">
        <v>0</v>
      </c>
      <c r="I1317" s="2" t="s">
        <v>1</v>
      </c>
      <c r="J1317" s="1">
        <v>1</v>
      </c>
      <c r="K1317" s="2" t="s">
        <v>2148</v>
      </c>
      <c r="L1317" s="1">
        <v>0</v>
      </c>
      <c r="M1317" s="1">
        <v>0</v>
      </c>
      <c r="N1317" s="1">
        <v>0</v>
      </c>
    </row>
    <row r="1318" spans="1:14">
      <c r="A1318" s="1">
        <v>237</v>
      </c>
      <c r="B1318" s="1">
        <v>723493</v>
      </c>
      <c r="C1318" s="1" t="str">
        <f ca="1">VLOOKUP(B1318,'Fichier FI (en entrée)'!B:E,3)</f>
        <v>IJREMLMZIK</v>
      </c>
      <c r="D1318" s="2" t="str">
        <f ca="1">VLOOKUP(B1318,'Fichier FI (en entrée)'!B:E,4)</f>
        <v>Bdgegjdtdtxty</v>
      </c>
      <c r="E1318" s="2" t="s">
        <v>19</v>
      </c>
      <c r="F1318" s="2" t="s">
        <v>3</v>
      </c>
      <c r="G1318" s="1">
        <v>1</v>
      </c>
      <c r="H1318" s="1">
        <v>0</v>
      </c>
      <c r="I1318" s="2" t="s">
        <v>1</v>
      </c>
      <c r="J1318" s="1">
        <v>1</v>
      </c>
      <c r="K1318" s="2" t="s">
        <v>2148</v>
      </c>
      <c r="L1318" s="1">
        <v>0</v>
      </c>
      <c r="M1318" s="1">
        <v>0</v>
      </c>
      <c r="N1318" s="1">
        <v>0</v>
      </c>
    </row>
    <row r="1319" spans="1:14">
      <c r="A1319" s="1">
        <v>237</v>
      </c>
      <c r="B1319" s="1">
        <v>723546</v>
      </c>
      <c r="C1319" s="1" t="str">
        <f ca="1">VLOOKUP(B1319,'Fichier FI (en entrée)'!B:E,3)</f>
        <v>HBVXQOQHHY</v>
      </c>
      <c r="D1319" s="2" t="str">
        <f ca="1">VLOOKUP(B1319,'Fichier FI (en entrée)'!B:E,4)</f>
        <v>Bspdzydlxgtfy</v>
      </c>
      <c r="E1319" s="2" t="s">
        <v>28</v>
      </c>
      <c r="F1319" s="2" t="s">
        <v>3</v>
      </c>
      <c r="G1319" s="1">
        <v>1</v>
      </c>
      <c r="H1319" s="1">
        <v>0</v>
      </c>
      <c r="I1319" s="2" t="s">
        <v>1</v>
      </c>
      <c r="J1319" s="1">
        <v>1</v>
      </c>
      <c r="K1319" s="2" t="s">
        <v>2148</v>
      </c>
      <c r="L1319" s="1">
        <v>0</v>
      </c>
      <c r="M1319" s="1">
        <v>0</v>
      </c>
      <c r="N1319" s="1">
        <v>0</v>
      </c>
    </row>
    <row r="1320" spans="1:14">
      <c r="A1320" s="1">
        <v>237</v>
      </c>
      <c r="B1320" s="1">
        <v>723553</v>
      </c>
      <c r="C1320" s="1" t="str">
        <f ca="1">VLOOKUP(B1320,'Fichier FI (en entrée)'!B:E,3)</f>
        <v>JYLYBWDMTQ</v>
      </c>
      <c r="D1320" s="2" t="str">
        <f ca="1">VLOOKUP(B1320,'Fichier FI (en entrée)'!B:E,4)</f>
        <v>Szvqbklqzvqaz</v>
      </c>
      <c r="E1320" s="2" t="s">
        <v>20</v>
      </c>
      <c r="F1320" s="2" t="s">
        <v>3</v>
      </c>
      <c r="G1320" s="1">
        <v>1</v>
      </c>
      <c r="H1320" s="1">
        <v>0</v>
      </c>
      <c r="I1320" s="2" t="s">
        <v>1</v>
      </c>
      <c r="J1320" s="1">
        <v>1</v>
      </c>
      <c r="K1320" s="2" t="s">
        <v>2148</v>
      </c>
      <c r="L1320" s="1">
        <v>0</v>
      </c>
      <c r="M1320" s="1">
        <v>0</v>
      </c>
      <c r="N1320" s="1">
        <v>0</v>
      </c>
    </row>
    <row r="1321" spans="1:14">
      <c r="A1321" s="1">
        <v>237</v>
      </c>
      <c r="B1321" s="1">
        <v>723815</v>
      </c>
      <c r="C1321" s="1" t="str">
        <f ca="1">VLOOKUP(B1321,'Fichier FI (en entrée)'!B:E,3)</f>
        <v>PNKGUIOHFC</v>
      </c>
      <c r="D1321" s="2" t="str">
        <f ca="1">VLOOKUP(B1321,'Fichier FI (en entrée)'!B:E,4)</f>
        <v>Hlznlyonspvdd</v>
      </c>
      <c r="E1321" s="2" t="s">
        <v>20</v>
      </c>
      <c r="F1321" s="2" t="s">
        <v>3</v>
      </c>
      <c r="G1321" s="1">
        <v>1</v>
      </c>
      <c r="H1321" s="1">
        <v>0</v>
      </c>
      <c r="I1321" s="2" t="s">
        <v>1</v>
      </c>
      <c r="J1321" s="1">
        <v>1</v>
      </c>
      <c r="K1321" s="2" t="s">
        <v>2148</v>
      </c>
      <c r="L1321" s="1">
        <v>0</v>
      </c>
      <c r="M1321" s="1">
        <v>0</v>
      </c>
      <c r="N1321" s="1">
        <v>0</v>
      </c>
    </row>
    <row r="1322" spans="1:14">
      <c r="A1322" s="1">
        <v>237</v>
      </c>
      <c r="B1322" s="1">
        <v>727557</v>
      </c>
      <c r="C1322" s="1" t="str">
        <f ca="1">VLOOKUP(B1322,'Fichier FI (en entrée)'!B:E,3)</f>
        <v>QWGVYOWXAW</v>
      </c>
      <c r="D1322" s="2" t="str">
        <f ca="1">VLOOKUP(B1322,'Fichier FI (en entrée)'!B:E,4)</f>
        <v>Nrygmzgoiwvxs</v>
      </c>
      <c r="E1322" s="2" t="s">
        <v>27</v>
      </c>
      <c r="F1322" s="2" t="s">
        <v>3</v>
      </c>
      <c r="G1322" s="1">
        <v>1</v>
      </c>
      <c r="H1322" s="1">
        <v>0</v>
      </c>
      <c r="I1322" s="2" t="s">
        <v>1</v>
      </c>
      <c r="J1322" s="1">
        <v>1</v>
      </c>
      <c r="K1322" s="2" t="s">
        <v>2148</v>
      </c>
      <c r="L1322" s="1">
        <v>0</v>
      </c>
      <c r="M1322" s="1">
        <v>0</v>
      </c>
      <c r="N1322" s="1">
        <v>0</v>
      </c>
    </row>
    <row r="1323" spans="1:14">
      <c r="A1323" s="1">
        <v>237</v>
      </c>
      <c r="B1323" s="1">
        <v>727594</v>
      </c>
      <c r="C1323" s="1" t="str">
        <f ca="1">VLOOKUP(B1323,'Fichier FI (en entrée)'!B:E,3)</f>
        <v>ULCVWPNYMB</v>
      </c>
      <c r="D1323" s="2" t="str">
        <f ca="1">VLOOKUP(B1323,'Fichier FI (en entrée)'!B:E,4)</f>
        <v>Icvysymuvrcaa</v>
      </c>
      <c r="E1323" s="2" t="s">
        <v>19</v>
      </c>
      <c r="F1323" s="2" t="s">
        <v>3</v>
      </c>
      <c r="G1323" s="1">
        <v>1</v>
      </c>
      <c r="H1323" s="1">
        <v>0</v>
      </c>
      <c r="I1323" s="2" t="s">
        <v>1</v>
      </c>
      <c r="J1323" s="1">
        <v>1</v>
      </c>
      <c r="K1323" s="2" t="s">
        <v>2148</v>
      </c>
      <c r="L1323" s="1">
        <v>0</v>
      </c>
      <c r="M1323" s="1">
        <v>0</v>
      </c>
      <c r="N1323" s="1">
        <v>0</v>
      </c>
    </row>
    <row r="1324" spans="1:14">
      <c r="A1324" s="1">
        <v>237</v>
      </c>
      <c r="B1324" s="1">
        <v>727648</v>
      </c>
      <c r="C1324" s="1" t="str">
        <f ca="1">VLOOKUP(B1324,'Fichier FI (en entrée)'!B:E,3)</f>
        <v>GUCAYHCMUK</v>
      </c>
      <c r="D1324" s="2" t="str">
        <f ca="1">VLOOKUP(B1324,'Fichier FI (en entrée)'!B:E,4)</f>
        <v>Ozjuixypegoel</v>
      </c>
      <c r="E1324" s="2" t="s">
        <v>18</v>
      </c>
      <c r="F1324" s="2" t="s">
        <v>3</v>
      </c>
      <c r="G1324" s="1">
        <v>1</v>
      </c>
      <c r="H1324" s="1">
        <v>0</v>
      </c>
      <c r="I1324" s="2" t="s">
        <v>1</v>
      </c>
      <c r="J1324" s="1">
        <v>1</v>
      </c>
      <c r="K1324" s="2" t="s">
        <v>2148</v>
      </c>
      <c r="L1324" s="1">
        <v>0</v>
      </c>
      <c r="M1324" s="1">
        <v>0</v>
      </c>
      <c r="N1324" s="1">
        <v>0</v>
      </c>
    </row>
    <row r="1325" spans="1:14">
      <c r="A1325" s="1">
        <v>237</v>
      </c>
      <c r="B1325" s="1">
        <v>727738</v>
      </c>
      <c r="C1325" s="1" t="str">
        <f ca="1">VLOOKUP(B1325,'Fichier FI (en entrée)'!B:E,3)</f>
        <v>TSMIWITBXP</v>
      </c>
      <c r="D1325" s="2" t="str">
        <f ca="1">VLOOKUP(B1325,'Fichier FI (en entrée)'!B:E,4)</f>
        <v>Wgewtldvmzxht</v>
      </c>
      <c r="E1325" s="2" t="s">
        <v>19</v>
      </c>
      <c r="F1325" s="2" t="s">
        <v>3</v>
      </c>
      <c r="G1325" s="1">
        <v>1</v>
      </c>
      <c r="H1325" s="1">
        <v>0</v>
      </c>
      <c r="I1325" s="2" t="s">
        <v>1</v>
      </c>
      <c r="J1325" s="1">
        <v>1</v>
      </c>
      <c r="K1325" s="2" t="s">
        <v>2148</v>
      </c>
      <c r="L1325" s="1">
        <v>0</v>
      </c>
      <c r="M1325" s="1">
        <v>0</v>
      </c>
      <c r="N1325" s="1">
        <v>0</v>
      </c>
    </row>
    <row r="1326" spans="1:14">
      <c r="A1326" s="1">
        <v>237</v>
      </c>
      <c r="B1326" s="1">
        <v>730432</v>
      </c>
      <c r="C1326" s="1" t="str">
        <f ca="1">VLOOKUP(B1326,'Fichier FI (en entrée)'!B:E,3)</f>
        <v>ICQDMOCSCJ</v>
      </c>
      <c r="D1326" s="2" t="str">
        <f ca="1">VLOOKUP(B1326,'Fichier FI (en entrée)'!B:E,4)</f>
        <v>Pbepisuhbndwg</v>
      </c>
      <c r="E1326" s="2" t="s">
        <v>30</v>
      </c>
      <c r="F1326" s="2" t="s">
        <v>3</v>
      </c>
      <c r="G1326" s="1">
        <v>1</v>
      </c>
      <c r="H1326" s="1">
        <v>0</v>
      </c>
      <c r="I1326" s="2" t="s">
        <v>1</v>
      </c>
      <c r="J1326" s="1">
        <v>1</v>
      </c>
      <c r="K1326" s="2" t="s">
        <v>2148</v>
      </c>
      <c r="L1326" s="1">
        <v>0</v>
      </c>
      <c r="M1326" s="1">
        <v>0</v>
      </c>
      <c r="N1326" s="1">
        <v>0</v>
      </c>
    </row>
    <row r="1327" spans="1:14">
      <c r="A1327" s="1">
        <v>237</v>
      </c>
      <c r="B1327" s="1">
        <v>730819</v>
      </c>
      <c r="C1327" s="1" t="str">
        <f ca="1">VLOOKUP(B1327,'Fichier FI (en entrée)'!B:E,3)</f>
        <v>MCTHKDCHVS</v>
      </c>
      <c r="D1327" s="2" t="str">
        <f ca="1">VLOOKUP(B1327,'Fichier FI (en entrée)'!B:E,4)</f>
        <v>Klatjcpztlkuc</v>
      </c>
      <c r="E1327" s="2" t="s">
        <v>28</v>
      </c>
      <c r="F1327" s="2" t="s">
        <v>3</v>
      </c>
      <c r="G1327" s="1">
        <v>1</v>
      </c>
      <c r="H1327" s="1">
        <v>0</v>
      </c>
      <c r="I1327" s="2" t="s">
        <v>1</v>
      </c>
      <c r="J1327" s="1">
        <v>1</v>
      </c>
      <c r="K1327" s="2" t="s">
        <v>2148</v>
      </c>
      <c r="L1327" s="1">
        <v>0</v>
      </c>
      <c r="M1327" s="1">
        <v>0</v>
      </c>
      <c r="N1327" s="1">
        <v>0</v>
      </c>
    </row>
    <row r="1328" spans="1:14">
      <c r="A1328" s="1">
        <v>237</v>
      </c>
      <c r="B1328" s="1">
        <v>730930</v>
      </c>
      <c r="C1328" s="1" t="str">
        <f ca="1">VLOOKUP(B1328,'Fichier FI (en entrée)'!B:E,3)</f>
        <v>VYVEKPOIPQ</v>
      </c>
      <c r="D1328" s="2" t="str">
        <f ca="1">VLOOKUP(B1328,'Fichier FI (en entrée)'!B:E,4)</f>
        <v>Yespbeiqrifqx</v>
      </c>
      <c r="E1328" s="2" t="s">
        <v>20</v>
      </c>
      <c r="F1328" s="2" t="s">
        <v>3</v>
      </c>
      <c r="G1328" s="1">
        <v>1</v>
      </c>
      <c r="H1328" s="1">
        <v>0</v>
      </c>
      <c r="I1328" s="2" t="s">
        <v>1</v>
      </c>
      <c r="J1328" s="1">
        <v>1</v>
      </c>
      <c r="K1328" s="2" t="s">
        <v>2148</v>
      </c>
      <c r="L1328" s="1">
        <v>0</v>
      </c>
      <c r="M1328" s="1">
        <v>0</v>
      </c>
      <c r="N1328" s="1">
        <v>0</v>
      </c>
    </row>
    <row r="1329" spans="1:14">
      <c r="A1329" s="1">
        <v>237</v>
      </c>
      <c r="B1329" s="1">
        <v>730933</v>
      </c>
      <c r="C1329" s="1" t="str">
        <f ca="1">VLOOKUP(B1329,'Fichier FI (en entrée)'!B:E,3)</f>
        <v>ZAYPOLHNAU</v>
      </c>
      <c r="D1329" s="2" t="str">
        <f ca="1">VLOOKUP(B1329,'Fichier FI (en entrée)'!B:E,4)</f>
        <v>Ezdjqllfhyhbx</v>
      </c>
      <c r="E1329" s="2" t="s">
        <v>20</v>
      </c>
      <c r="F1329" s="2" t="s">
        <v>3</v>
      </c>
      <c r="G1329" s="1">
        <v>1</v>
      </c>
      <c r="H1329" s="1">
        <v>0</v>
      </c>
      <c r="I1329" s="2" t="s">
        <v>1</v>
      </c>
      <c r="J1329" s="1">
        <v>1</v>
      </c>
      <c r="K1329" s="2" t="s">
        <v>2148</v>
      </c>
      <c r="L1329" s="1">
        <v>0</v>
      </c>
      <c r="M1329" s="1">
        <v>0</v>
      </c>
      <c r="N1329" s="1">
        <v>0</v>
      </c>
    </row>
    <row r="1330" spans="1:14">
      <c r="A1330" s="1">
        <v>237</v>
      </c>
      <c r="B1330" s="1">
        <v>730935</v>
      </c>
      <c r="C1330" s="1" t="str">
        <f ca="1">VLOOKUP(B1330,'Fichier FI (en entrée)'!B:E,3)</f>
        <v>WYUVAYDSKB</v>
      </c>
      <c r="D1330" s="2" t="str">
        <f ca="1">VLOOKUP(B1330,'Fichier FI (en entrée)'!B:E,4)</f>
        <v>Qaoddaxpbgxhb</v>
      </c>
      <c r="E1330" s="2" t="s">
        <v>26</v>
      </c>
      <c r="F1330" s="2" t="s">
        <v>3</v>
      </c>
      <c r="G1330" s="1">
        <v>1</v>
      </c>
      <c r="H1330" s="1">
        <v>0</v>
      </c>
      <c r="I1330" s="2" t="s">
        <v>1</v>
      </c>
      <c r="J1330" s="1">
        <v>1</v>
      </c>
      <c r="K1330" s="2" t="s">
        <v>2148</v>
      </c>
      <c r="L1330" s="1">
        <v>0</v>
      </c>
      <c r="M1330" s="1">
        <v>0</v>
      </c>
      <c r="N1330" s="1">
        <v>0</v>
      </c>
    </row>
    <row r="1331" spans="1:14">
      <c r="A1331" s="1">
        <v>237</v>
      </c>
      <c r="B1331" s="1">
        <v>730954</v>
      </c>
      <c r="C1331" s="1" t="str">
        <f ca="1">VLOOKUP(B1331,'Fichier FI (en entrée)'!B:E,3)</f>
        <v>FHNWMTRFOB</v>
      </c>
      <c r="D1331" s="2" t="str">
        <f ca="1">VLOOKUP(B1331,'Fichier FI (en entrée)'!B:E,4)</f>
        <v>Ddvdwpeztenqb</v>
      </c>
      <c r="E1331" s="2" t="s">
        <v>20</v>
      </c>
      <c r="F1331" s="2" t="s">
        <v>3</v>
      </c>
      <c r="G1331" s="1">
        <v>1</v>
      </c>
      <c r="H1331" s="1">
        <v>0</v>
      </c>
      <c r="I1331" s="2" t="s">
        <v>1</v>
      </c>
      <c r="J1331" s="1">
        <v>1</v>
      </c>
      <c r="K1331" s="2" t="s">
        <v>2148</v>
      </c>
      <c r="L1331" s="1">
        <v>0</v>
      </c>
      <c r="M1331" s="1">
        <v>0</v>
      </c>
      <c r="N1331" s="1">
        <v>0</v>
      </c>
    </row>
    <row r="1332" spans="1:14">
      <c r="A1332" s="1">
        <v>237</v>
      </c>
      <c r="B1332" s="1">
        <v>730959</v>
      </c>
      <c r="C1332" s="1" t="str">
        <f ca="1">VLOOKUP(B1332,'Fichier FI (en entrée)'!B:E,3)</f>
        <v>XWGUKNTABX</v>
      </c>
      <c r="D1332" s="2" t="str">
        <f ca="1">VLOOKUP(B1332,'Fichier FI (en entrée)'!B:E,4)</f>
        <v>Nckymnidsavsj</v>
      </c>
      <c r="E1332" s="2" t="s">
        <v>28</v>
      </c>
      <c r="F1332" s="2" t="s">
        <v>3</v>
      </c>
      <c r="G1332" s="1">
        <v>1</v>
      </c>
      <c r="H1332" s="1">
        <v>0</v>
      </c>
      <c r="I1332" s="2" t="s">
        <v>1</v>
      </c>
      <c r="J1332" s="1">
        <v>1</v>
      </c>
      <c r="K1332" s="2" t="s">
        <v>2148</v>
      </c>
      <c r="L1332" s="1">
        <v>0</v>
      </c>
      <c r="M1332" s="1">
        <v>0</v>
      </c>
      <c r="N1332" s="1">
        <v>0</v>
      </c>
    </row>
    <row r="1333" spans="1:14">
      <c r="A1333" s="1">
        <v>237</v>
      </c>
      <c r="B1333" s="1">
        <v>730964</v>
      </c>
      <c r="C1333" s="1" t="str">
        <f ca="1">VLOOKUP(B1333,'Fichier FI (en entrée)'!B:E,3)</f>
        <v>MIHZSMKSVS</v>
      </c>
      <c r="D1333" s="2" t="str">
        <f ca="1">VLOOKUP(B1333,'Fichier FI (en entrée)'!B:E,4)</f>
        <v>Esevlvwsezqbs</v>
      </c>
      <c r="E1333" s="2" t="s">
        <v>28</v>
      </c>
      <c r="F1333" s="2" t="s">
        <v>3</v>
      </c>
      <c r="G1333" s="1">
        <v>1</v>
      </c>
      <c r="H1333" s="1">
        <v>0</v>
      </c>
      <c r="I1333" s="2" t="s">
        <v>1</v>
      </c>
      <c r="J1333" s="1">
        <v>1</v>
      </c>
      <c r="K1333" s="2" t="s">
        <v>2148</v>
      </c>
      <c r="L1333" s="1">
        <v>0</v>
      </c>
      <c r="M1333" s="1">
        <v>0</v>
      </c>
      <c r="N1333" s="1">
        <v>0</v>
      </c>
    </row>
    <row r="1334" spans="1:14">
      <c r="A1334" s="1">
        <v>237</v>
      </c>
      <c r="B1334" s="1">
        <v>730971</v>
      </c>
      <c r="C1334" s="1" t="str">
        <f ca="1">VLOOKUP(B1334,'Fichier FI (en entrée)'!B:E,3)</f>
        <v>VMYKLEXONF</v>
      </c>
      <c r="D1334" s="2" t="str">
        <f ca="1">VLOOKUP(B1334,'Fichier FI (en entrée)'!B:E,4)</f>
        <v>Sloikjtmqeoxz</v>
      </c>
      <c r="E1334" s="2" t="s">
        <v>26</v>
      </c>
      <c r="F1334" s="2" t="s">
        <v>3</v>
      </c>
      <c r="G1334" s="1">
        <v>1</v>
      </c>
      <c r="H1334" s="1">
        <v>0</v>
      </c>
      <c r="I1334" s="2" t="s">
        <v>1</v>
      </c>
      <c r="J1334" s="1">
        <v>1</v>
      </c>
      <c r="K1334" s="2" t="s">
        <v>2148</v>
      </c>
      <c r="L1334" s="1">
        <v>0</v>
      </c>
      <c r="M1334" s="1">
        <v>0</v>
      </c>
      <c r="N1334" s="1">
        <v>0</v>
      </c>
    </row>
    <row r="1335" spans="1:14">
      <c r="A1335" s="1">
        <v>237</v>
      </c>
      <c r="B1335" s="1">
        <v>730975</v>
      </c>
      <c r="C1335" s="1" t="str">
        <f ca="1">VLOOKUP(B1335,'Fichier FI (en entrée)'!B:E,3)</f>
        <v>VRAGLESTJS</v>
      </c>
      <c r="D1335" s="2" t="str">
        <f ca="1">VLOOKUP(B1335,'Fichier FI (en entrée)'!B:E,4)</f>
        <v>Dzecfhpvfkqmp</v>
      </c>
      <c r="E1335" s="2" t="s">
        <v>20</v>
      </c>
      <c r="F1335" s="2" t="s">
        <v>3</v>
      </c>
      <c r="G1335" s="1">
        <v>1</v>
      </c>
      <c r="H1335" s="1">
        <v>0</v>
      </c>
      <c r="I1335" s="2" t="s">
        <v>1</v>
      </c>
      <c r="J1335" s="1">
        <v>1</v>
      </c>
      <c r="K1335" s="2" t="s">
        <v>2148</v>
      </c>
      <c r="L1335" s="1">
        <v>0</v>
      </c>
      <c r="M1335" s="1">
        <v>0</v>
      </c>
      <c r="N1335" s="1">
        <v>0</v>
      </c>
    </row>
    <row r="1336" spans="1:14">
      <c r="A1336" s="1">
        <v>237</v>
      </c>
      <c r="B1336" s="1">
        <v>730982</v>
      </c>
      <c r="C1336" s="1" t="str">
        <f ca="1">VLOOKUP(B1336,'Fichier FI (en entrée)'!B:E,3)</f>
        <v>SZUNAQHIKG</v>
      </c>
      <c r="D1336" s="2" t="str">
        <f ca="1">VLOOKUP(B1336,'Fichier FI (en entrée)'!B:E,4)</f>
        <v>Kexrinhfelmna</v>
      </c>
      <c r="E1336" s="2" t="s">
        <v>20</v>
      </c>
      <c r="F1336" s="2" t="s">
        <v>3</v>
      </c>
      <c r="G1336" s="1">
        <v>1</v>
      </c>
      <c r="H1336" s="1">
        <v>0</v>
      </c>
      <c r="I1336" s="2" t="s">
        <v>1</v>
      </c>
      <c r="J1336" s="1">
        <v>1</v>
      </c>
      <c r="K1336" s="2" t="s">
        <v>2148</v>
      </c>
      <c r="L1336" s="1">
        <v>0</v>
      </c>
      <c r="M1336" s="1">
        <v>0</v>
      </c>
      <c r="N1336" s="1">
        <v>0</v>
      </c>
    </row>
    <row r="1337" spans="1:14">
      <c r="A1337" s="1">
        <v>237</v>
      </c>
      <c r="B1337" s="1">
        <v>730983</v>
      </c>
      <c r="C1337" s="1" t="str">
        <f ca="1">VLOOKUP(B1337,'Fichier FI (en entrée)'!B:E,3)</f>
        <v>VBKKLRKPGG</v>
      </c>
      <c r="D1337" s="2" t="str">
        <f ca="1">VLOOKUP(B1337,'Fichier FI (en entrée)'!B:E,4)</f>
        <v>Grtyepsxyfkmk</v>
      </c>
      <c r="E1337" s="2" t="s">
        <v>28</v>
      </c>
      <c r="F1337" s="2" t="s">
        <v>3</v>
      </c>
      <c r="G1337" s="1">
        <v>1</v>
      </c>
      <c r="H1337" s="1">
        <v>0</v>
      </c>
      <c r="I1337" s="2" t="s">
        <v>1</v>
      </c>
      <c r="J1337" s="1">
        <v>1</v>
      </c>
      <c r="K1337" s="2" t="s">
        <v>2148</v>
      </c>
      <c r="L1337" s="1">
        <v>0</v>
      </c>
      <c r="M1337" s="1">
        <v>0</v>
      </c>
      <c r="N1337" s="1">
        <v>0</v>
      </c>
    </row>
    <row r="1338" spans="1:14">
      <c r="A1338" s="1">
        <v>237</v>
      </c>
      <c r="B1338" s="1">
        <v>731008</v>
      </c>
      <c r="C1338" s="1" t="str">
        <f ca="1">VLOOKUP(B1338,'Fichier FI (en entrée)'!B:E,3)</f>
        <v>FXSDLTSGLZ</v>
      </c>
      <c r="D1338" s="2" t="str">
        <f ca="1">VLOOKUP(B1338,'Fichier FI (en entrée)'!B:E,4)</f>
        <v>Roxcdkpcbtwjy</v>
      </c>
      <c r="E1338" s="2" t="s">
        <v>19</v>
      </c>
      <c r="F1338" s="2" t="s">
        <v>3</v>
      </c>
      <c r="G1338" s="1">
        <v>1</v>
      </c>
      <c r="H1338" s="1">
        <v>0</v>
      </c>
      <c r="I1338" s="2" t="s">
        <v>1</v>
      </c>
      <c r="J1338" s="1">
        <v>1</v>
      </c>
      <c r="K1338" s="2" t="s">
        <v>2148</v>
      </c>
      <c r="L1338" s="1">
        <v>0</v>
      </c>
      <c r="M1338" s="1">
        <v>0</v>
      </c>
      <c r="N1338" s="1">
        <v>0</v>
      </c>
    </row>
    <row r="1339" spans="1:14">
      <c r="A1339" s="1">
        <v>237</v>
      </c>
      <c r="B1339" s="1">
        <v>731027</v>
      </c>
      <c r="C1339" s="1" t="str">
        <f ca="1">VLOOKUP(B1339,'Fichier FI (en entrée)'!B:E,3)</f>
        <v>FWTSINZCTQ</v>
      </c>
      <c r="D1339" s="2" t="str">
        <f ca="1">VLOOKUP(B1339,'Fichier FI (en entrée)'!B:E,4)</f>
        <v>Uonbiskujezvt</v>
      </c>
      <c r="E1339" s="2" t="s">
        <v>20</v>
      </c>
      <c r="F1339" s="2" t="s">
        <v>3</v>
      </c>
      <c r="G1339" s="1">
        <v>1</v>
      </c>
      <c r="H1339" s="1">
        <v>0</v>
      </c>
      <c r="I1339" s="2" t="s">
        <v>1</v>
      </c>
      <c r="J1339" s="1">
        <v>1</v>
      </c>
      <c r="K1339" s="2" t="s">
        <v>2148</v>
      </c>
      <c r="L1339" s="1">
        <v>0</v>
      </c>
      <c r="M1339" s="1">
        <v>0</v>
      </c>
      <c r="N1339" s="1">
        <v>0</v>
      </c>
    </row>
    <row r="1340" spans="1:14">
      <c r="A1340" s="1">
        <v>237</v>
      </c>
      <c r="B1340" s="1">
        <v>731042</v>
      </c>
      <c r="C1340" s="1" t="str">
        <f ca="1">VLOOKUP(B1340,'Fichier FI (en entrée)'!B:E,3)</f>
        <v>GSPXQHCLUJ</v>
      </c>
      <c r="D1340" s="2" t="str">
        <f ca="1">VLOOKUP(B1340,'Fichier FI (en entrée)'!B:E,4)</f>
        <v>Rfzuclhxxvocp</v>
      </c>
      <c r="E1340" s="2" t="s">
        <v>26</v>
      </c>
      <c r="F1340" s="2" t="s">
        <v>3</v>
      </c>
      <c r="G1340" s="1">
        <v>1</v>
      </c>
      <c r="H1340" s="1">
        <v>0</v>
      </c>
      <c r="I1340" s="2" t="s">
        <v>1</v>
      </c>
      <c r="J1340" s="1">
        <v>1</v>
      </c>
      <c r="K1340" s="2" t="s">
        <v>2148</v>
      </c>
      <c r="L1340" s="1">
        <v>0</v>
      </c>
      <c r="M1340" s="1">
        <v>0</v>
      </c>
      <c r="N1340" s="1">
        <v>0</v>
      </c>
    </row>
    <row r="1341" spans="1:14">
      <c r="A1341" s="1">
        <v>237</v>
      </c>
      <c r="B1341" s="1">
        <v>731043</v>
      </c>
      <c r="C1341" s="1" t="str">
        <f ca="1">VLOOKUP(B1341,'Fichier FI (en entrée)'!B:E,3)</f>
        <v>DQKZIZGJPE</v>
      </c>
      <c r="D1341" s="2" t="str">
        <f ca="1">VLOOKUP(B1341,'Fichier FI (en entrée)'!B:E,4)</f>
        <v>Ozvlfqcmxtmbb</v>
      </c>
      <c r="E1341" s="2" t="s">
        <v>20</v>
      </c>
      <c r="F1341" s="2" t="s">
        <v>3</v>
      </c>
      <c r="G1341" s="1">
        <v>1</v>
      </c>
      <c r="H1341" s="1">
        <v>0</v>
      </c>
      <c r="I1341" s="2" t="s">
        <v>1</v>
      </c>
      <c r="J1341" s="1">
        <v>1</v>
      </c>
      <c r="K1341" s="2" t="s">
        <v>2148</v>
      </c>
      <c r="L1341" s="1">
        <v>0</v>
      </c>
      <c r="M1341" s="1">
        <v>0</v>
      </c>
      <c r="N1341" s="1">
        <v>0</v>
      </c>
    </row>
    <row r="1342" spans="1:14">
      <c r="A1342" s="1">
        <v>237</v>
      </c>
      <c r="B1342" s="1">
        <v>731061</v>
      </c>
      <c r="C1342" s="1" t="str">
        <f ca="1">VLOOKUP(B1342,'Fichier FI (en entrée)'!B:E,3)</f>
        <v>JXPOXQXVXE</v>
      </c>
      <c r="D1342" s="2" t="str">
        <f ca="1">VLOOKUP(B1342,'Fichier FI (en entrée)'!B:E,4)</f>
        <v>Gpwyddvawbkna</v>
      </c>
      <c r="E1342" s="2" t="s">
        <v>20</v>
      </c>
      <c r="F1342" s="2" t="s">
        <v>3</v>
      </c>
      <c r="G1342" s="1">
        <v>1</v>
      </c>
      <c r="H1342" s="1">
        <v>0</v>
      </c>
      <c r="I1342" s="2" t="s">
        <v>1</v>
      </c>
      <c r="J1342" s="1">
        <v>1</v>
      </c>
      <c r="K1342" s="2" t="s">
        <v>2148</v>
      </c>
      <c r="L1342" s="1">
        <v>0</v>
      </c>
      <c r="M1342" s="1">
        <v>0</v>
      </c>
      <c r="N1342" s="1">
        <v>0</v>
      </c>
    </row>
    <row r="1343" spans="1:14">
      <c r="A1343" s="1">
        <v>237</v>
      </c>
      <c r="B1343" s="1">
        <v>731073</v>
      </c>
      <c r="C1343" s="1" t="str">
        <f ca="1">VLOOKUP(B1343,'Fichier FI (en entrée)'!B:E,3)</f>
        <v>LZNOYXMLWR</v>
      </c>
      <c r="D1343" s="2" t="str">
        <f ca="1">VLOOKUP(B1343,'Fichier FI (en entrée)'!B:E,4)</f>
        <v>Jiwozvikocmgq</v>
      </c>
      <c r="E1343" s="2" t="s">
        <v>28</v>
      </c>
      <c r="F1343" s="2" t="s">
        <v>3</v>
      </c>
      <c r="G1343" s="1">
        <v>1</v>
      </c>
      <c r="H1343" s="1">
        <v>0</v>
      </c>
      <c r="I1343" s="2" t="s">
        <v>1</v>
      </c>
      <c r="J1343" s="1">
        <v>1</v>
      </c>
      <c r="K1343" s="2" t="s">
        <v>2148</v>
      </c>
      <c r="L1343" s="1">
        <v>0</v>
      </c>
      <c r="M1343" s="1">
        <v>0</v>
      </c>
      <c r="N1343" s="1">
        <v>0</v>
      </c>
    </row>
    <row r="1344" spans="1:14">
      <c r="A1344" s="1">
        <v>237</v>
      </c>
      <c r="B1344" s="1">
        <v>731103</v>
      </c>
      <c r="C1344" s="1" t="str">
        <f ca="1">VLOOKUP(B1344,'Fichier FI (en entrée)'!B:E,3)</f>
        <v>ISZTIYUWER</v>
      </c>
      <c r="D1344" s="2" t="str">
        <f ca="1">VLOOKUP(B1344,'Fichier FI (en entrée)'!B:E,4)</f>
        <v>Lcmkufhmwuwfd</v>
      </c>
      <c r="E1344" s="2" t="s">
        <v>20</v>
      </c>
      <c r="F1344" s="2" t="s">
        <v>3</v>
      </c>
      <c r="G1344" s="1">
        <v>1</v>
      </c>
      <c r="H1344" s="1">
        <v>0</v>
      </c>
      <c r="I1344" s="2" t="s">
        <v>1</v>
      </c>
      <c r="J1344" s="1">
        <v>1</v>
      </c>
      <c r="K1344" s="2" t="s">
        <v>2148</v>
      </c>
      <c r="L1344" s="1">
        <v>0</v>
      </c>
      <c r="M1344" s="1">
        <v>0</v>
      </c>
      <c r="N1344" s="1">
        <v>0</v>
      </c>
    </row>
    <row r="1345" spans="1:14">
      <c r="A1345" s="1">
        <v>237</v>
      </c>
      <c r="B1345" s="1">
        <v>731122</v>
      </c>
      <c r="C1345" s="1" t="str">
        <f ca="1">VLOOKUP(B1345,'Fichier FI (en entrée)'!B:E,3)</f>
        <v>LIBASTTRTQ</v>
      </c>
      <c r="D1345" s="2" t="str">
        <f ca="1">VLOOKUP(B1345,'Fichier FI (en entrée)'!B:E,4)</f>
        <v>Qfknbugwmxork</v>
      </c>
      <c r="E1345" s="2" t="s">
        <v>20</v>
      </c>
      <c r="F1345" s="2" t="s">
        <v>3</v>
      </c>
      <c r="G1345" s="1">
        <v>1</v>
      </c>
      <c r="H1345" s="1">
        <v>0</v>
      </c>
      <c r="I1345" s="2" t="s">
        <v>1</v>
      </c>
      <c r="J1345" s="1">
        <v>1</v>
      </c>
      <c r="K1345" s="2" t="s">
        <v>2148</v>
      </c>
      <c r="L1345" s="1">
        <v>0</v>
      </c>
      <c r="M1345" s="1">
        <v>0</v>
      </c>
      <c r="N1345" s="1">
        <v>0</v>
      </c>
    </row>
    <row r="1346" spans="1:14">
      <c r="A1346" s="1">
        <v>237</v>
      </c>
      <c r="B1346" s="1">
        <v>732974</v>
      </c>
      <c r="C1346" s="1" t="str">
        <f ca="1">VLOOKUP(B1346,'Fichier FI (en entrée)'!B:E,3)</f>
        <v>ATXNXSXYWX</v>
      </c>
      <c r="D1346" s="2" t="str">
        <f ca="1">VLOOKUP(B1346,'Fichier FI (en entrée)'!B:E,4)</f>
        <v>Kcuwxpdejgcoy</v>
      </c>
      <c r="E1346" s="2" t="s">
        <v>82</v>
      </c>
      <c r="F1346" s="2" t="s">
        <v>3</v>
      </c>
      <c r="G1346" s="1">
        <v>1</v>
      </c>
      <c r="H1346" s="1">
        <v>0</v>
      </c>
      <c r="I1346" s="2" t="s">
        <v>1</v>
      </c>
      <c r="J1346" s="1">
        <v>1</v>
      </c>
      <c r="K1346" s="2" t="s">
        <v>2148</v>
      </c>
      <c r="L1346" s="1">
        <v>0</v>
      </c>
      <c r="M1346" s="1">
        <v>0</v>
      </c>
      <c r="N1346" s="1">
        <v>0</v>
      </c>
    </row>
    <row r="1347" spans="1:14">
      <c r="A1347" s="1">
        <v>237</v>
      </c>
      <c r="B1347" s="1">
        <v>734740</v>
      </c>
      <c r="C1347" s="1" t="str">
        <f ca="1">VLOOKUP(B1347,'Fichier FI (en entrée)'!B:E,3)</f>
        <v>JIEPWTOUEI</v>
      </c>
      <c r="D1347" s="2" t="str">
        <f ca="1">VLOOKUP(B1347,'Fichier FI (en entrée)'!B:E,4)</f>
        <v>Hykjfinixbgwf</v>
      </c>
      <c r="E1347" s="2" t="s">
        <v>20</v>
      </c>
      <c r="F1347" s="2" t="s">
        <v>3</v>
      </c>
      <c r="G1347" s="1">
        <v>1</v>
      </c>
      <c r="H1347" s="1">
        <v>0</v>
      </c>
      <c r="I1347" s="2" t="s">
        <v>1</v>
      </c>
      <c r="J1347" s="1">
        <v>1</v>
      </c>
      <c r="K1347" s="2" t="s">
        <v>2148</v>
      </c>
      <c r="L1347" s="1">
        <v>0</v>
      </c>
      <c r="M1347" s="1">
        <v>0</v>
      </c>
      <c r="N1347" s="1">
        <v>0</v>
      </c>
    </row>
    <row r="1348" spans="1:14">
      <c r="A1348" s="1">
        <v>237</v>
      </c>
      <c r="B1348" s="1">
        <v>734745</v>
      </c>
      <c r="C1348" s="1" t="str">
        <f ca="1">VLOOKUP(B1348,'Fichier FI (en entrée)'!B:E,3)</f>
        <v>AOFGZQXWXW</v>
      </c>
      <c r="D1348" s="2" t="str">
        <f ca="1">VLOOKUP(B1348,'Fichier FI (en entrée)'!B:E,4)</f>
        <v>Vtvlqyvvhjafu</v>
      </c>
      <c r="E1348" s="2" t="s">
        <v>20</v>
      </c>
      <c r="F1348" s="2" t="s">
        <v>3</v>
      </c>
      <c r="G1348" s="1">
        <v>1</v>
      </c>
      <c r="H1348" s="1">
        <v>0</v>
      </c>
      <c r="I1348" s="2" t="s">
        <v>1</v>
      </c>
      <c r="J1348" s="1">
        <v>1</v>
      </c>
      <c r="K1348" s="2" t="s">
        <v>2148</v>
      </c>
      <c r="L1348" s="1">
        <v>0</v>
      </c>
      <c r="M1348" s="1">
        <v>0</v>
      </c>
      <c r="N1348" s="1">
        <v>0</v>
      </c>
    </row>
    <row r="1349" spans="1:14">
      <c r="A1349" s="1">
        <v>237</v>
      </c>
      <c r="B1349" s="1">
        <v>734781</v>
      </c>
      <c r="C1349" s="1" t="str">
        <f ca="1">VLOOKUP(B1349,'Fichier FI (en entrée)'!B:E,3)</f>
        <v>IUOHCVWMIB</v>
      </c>
      <c r="D1349" s="2" t="str">
        <f ca="1">VLOOKUP(B1349,'Fichier FI (en entrée)'!B:E,4)</f>
        <v>Nznriihzvxpms</v>
      </c>
      <c r="E1349" s="2" t="s">
        <v>20</v>
      </c>
      <c r="F1349" s="2" t="s">
        <v>3</v>
      </c>
      <c r="G1349" s="1">
        <v>1</v>
      </c>
      <c r="H1349" s="1">
        <v>0</v>
      </c>
      <c r="I1349" s="2" t="s">
        <v>1</v>
      </c>
      <c r="J1349" s="1">
        <v>1</v>
      </c>
      <c r="K1349" s="2" t="s">
        <v>2148</v>
      </c>
      <c r="L1349" s="1">
        <v>0</v>
      </c>
      <c r="M1349" s="1">
        <v>0</v>
      </c>
      <c r="N1349" s="1">
        <v>0</v>
      </c>
    </row>
    <row r="1350" spans="1:14">
      <c r="A1350" s="1">
        <v>237</v>
      </c>
      <c r="B1350" s="1">
        <v>734788</v>
      </c>
      <c r="C1350" s="1" t="str">
        <f ca="1">VLOOKUP(B1350,'Fichier FI (en entrée)'!B:E,3)</f>
        <v>ARDFDRKJQQ</v>
      </c>
      <c r="D1350" s="2" t="str">
        <f ca="1">VLOOKUP(B1350,'Fichier FI (en entrée)'!B:E,4)</f>
        <v>Rmoqvhjxgipac</v>
      </c>
      <c r="E1350" s="2" t="s">
        <v>24</v>
      </c>
      <c r="F1350" s="2" t="s">
        <v>3</v>
      </c>
      <c r="G1350" s="1">
        <v>1</v>
      </c>
      <c r="H1350" s="1">
        <v>0</v>
      </c>
      <c r="I1350" s="2" t="s">
        <v>1</v>
      </c>
      <c r="J1350" s="1">
        <v>1</v>
      </c>
      <c r="K1350" s="2" t="s">
        <v>2148</v>
      </c>
      <c r="L1350" s="1">
        <v>0</v>
      </c>
      <c r="M1350" s="1">
        <v>0</v>
      </c>
      <c r="N1350" s="1">
        <v>0</v>
      </c>
    </row>
    <row r="1351" spans="1:14">
      <c r="A1351" s="1">
        <v>237</v>
      </c>
      <c r="B1351" s="1">
        <v>734789</v>
      </c>
      <c r="C1351" s="1" t="str">
        <f ca="1">VLOOKUP(B1351,'Fichier FI (en entrée)'!B:E,3)</f>
        <v>VWPNSSUKBR</v>
      </c>
      <c r="D1351" s="2" t="str">
        <f ca="1">VLOOKUP(B1351,'Fichier FI (en entrée)'!B:E,4)</f>
        <v>Tvbcufticmcov</v>
      </c>
      <c r="E1351" s="2" t="s">
        <v>20</v>
      </c>
      <c r="F1351" s="2" t="s">
        <v>3</v>
      </c>
      <c r="G1351" s="1">
        <v>1</v>
      </c>
      <c r="H1351" s="1">
        <v>0</v>
      </c>
      <c r="I1351" s="2" t="s">
        <v>1</v>
      </c>
      <c r="J1351" s="1">
        <v>1</v>
      </c>
      <c r="K1351" s="2" t="s">
        <v>2148</v>
      </c>
      <c r="L1351" s="1">
        <v>0</v>
      </c>
      <c r="M1351" s="1">
        <v>0</v>
      </c>
      <c r="N1351" s="1">
        <v>0</v>
      </c>
    </row>
    <row r="1352" spans="1:14">
      <c r="A1352" s="1">
        <v>237</v>
      </c>
      <c r="B1352" s="1">
        <v>734816</v>
      </c>
      <c r="C1352" s="1" t="str">
        <f ca="1">VLOOKUP(B1352,'Fichier FI (en entrée)'!B:E,3)</f>
        <v>XIONIDLJAC</v>
      </c>
      <c r="D1352" s="2" t="str">
        <f ca="1">VLOOKUP(B1352,'Fichier FI (en entrée)'!B:E,4)</f>
        <v>Awzzshpzsahna</v>
      </c>
      <c r="E1352" s="2" t="s">
        <v>20</v>
      </c>
      <c r="F1352" s="2" t="s">
        <v>3</v>
      </c>
      <c r="G1352" s="1">
        <v>1</v>
      </c>
      <c r="H1352" s="1">
        <v>0</v>
      </c>
      <c r="I1352" s="2" t="s">
        <v>1</v>
      </c>
      <c r="J1352" s="1">
        <v>1</v>
      </c>
      <c r="K1352" s="2" t="s">
        <v>2148</v>
      </c>
      <c r="L1352" s="1">
        <v>0</v>
      </c>
      <c r="M1352" s="1">
        <v>0</v>
      </c>
      <c r="N1352" s="1">
        <v>0</v>
      </c>
    </row>
    <row r="1353" spans="1:14">
      <c r="A1353" s="1">
        <v>237</v>
      </c>
      <c r="B1353" s="1">
        <v>734856</v>
      </c>
      <c r="C1353" s="1" t="str">
        <f ca="1">VLOOKUP(B1353,'Fichier FI (en entrée)'!B:E,3)</f>
        <v>VCORBQSXZF</v>
      </c>
      <c r="D1353" s="2" t="str">
        <f ca="1">VLOOKUP(B1353,'Fichier FI (en entrée)'!B:E,4)</f>
        <v>Sxjojfatujslk</v>
      </c>
      <c r="E1353" s="2" t="s">
        <v>18</v>
      </c>
      <c r="F1353" s="2" t="s">
        <v>3</v>
      </c>
      <c r="G1353" s="1">
        <v>1</v>
      </c>
      <c r="H1353" s="1">
        <v>0</v>
      </c>
      <c r="I1353" s="2" t="s">
        <v>1</v>
      </c>
      <c r="J1353" s="1">
        <v>1</v>
      </c>
      <c r="K1353" s="2" t="s">
        <v>2148</v>
      </c>
      <c r="L1353" s="1">
        <v>0</v>
      </c>
      <c r="M1353" s="1">
        <v>0</v>
      </c>
      <c r="N1353" s="1">
        <v>0</v>
      </c>
    </row>
    <row r="1354" spans="1:14">
      <c r="A1354" s="1">
        <v>237</v>
      </c>
      <c r="B1354" s="1">
        <v>734887</v>
      </c>
      <c r="C1354" s="1" t="str">
        <f ca="1">VLOOKUP(B1354,'Fichier FI (en entrée)'!B:E,3)</f>
        <v>EBICTIKINP</v>
      </c>
      <c r="D1354" s="2" t="str">
        <f ca="1">VLOOKUP(B1354,'Fichier FI (en entrée)'!B:E,4)</f>
        <v>Vumgcicongreh</v>
      </c>
      <c r="E1354" s="2" t="s">
        <v>24</v>
      </c>
      <c r="F1354" s="2" t="s">
        <v>3</v>
      </c>
      <c r="G1354" s="1">
        <v>1</v>
      </c>
      <c r="H1354" s="1">
        <v>0</v>
      </c>
      <c r="I1354" s="2" t="s">
        <v>1</v>
      </c>
      <c r="J1354" s="1">
        <v>1</v>
      </c>
      <c r="K1354" s="2" t="s">
        <v>2148</v>
      </c>
      <c r="L1354" s="1">
        <v>0</v>
      </c>
      <c r="M1354" s="1">
        <v>0</v>
      </c>
      <c r="N1354" s="1">
        <v>0</v>
      </c>
    </row>
    <row r="1355" spans="1:14">
      <c r="A1355" s="1">
        <v>237</v>
      </c>
      <c r="B1355" s="1">
        <v>734898</v>
      </c>
      <c r="C1355" s="1" t="str">
        <f ca="1">VLOOKUP(B1355,'Fichier FI (en entrée)'!B:E,3)</f>
        <v>EVCSLXRPHH</v>
      </c>
      <c r="D1355" s="2" t="str">
        <f ca="1">VLOOKUP(B1355,'Fichier FI (en entrée)'!B:E,4)</f>
        <v>Mdgwoimfswqnx</v>
      </c>
      <c r="E1355" s="2" t="s">
        <v>22</v>
      </c>
      <c r="F1355" s="2" t="s">
        <v>3</v>
      </c>
      <c r="G1355" s="1">
        <v>1</v>
      </c>
      <c r="H1355" s="1">
        <v>0</v>
      </c>
      <c r="I1355" s="2" t="s">
        <v>1</v>
      </c>
      <c r="J1355" s="1">
        <v>1</v>
      </c>
      <c r="K1355" s="2" t="s">
        <v>2148</v>
      </c>
      <c r="L1355" s="1">
        <v>0</v>
      </c>
      <c r="M1355" s="1">
        <v>0</v>
      </c>
      <c r="N1355" s="1">
        <v>0</v>
      </c>
    </row>
    <row r="1356" spans="1:14">
      <c r="A1356" s="1">
        <v>237</v>
      </c>
      <c r="B1356" s="1">
        <v>734933</v>
      </c>
      <c r="C1356" s="1" t="str">
        <f ca="1">VLOOKUP(B1356,'Fichier FI (en entrée)'!B:E,3)</f>
        <v>CAKFJRNZPN</v>
      </c>
      <c r="D1356" s="2" t="str">
        <f ca="1">VLOOKUP(B1356,'Fichier FI (en entrée)'!B:E,4)</f>
        <v>Emifunezszgho</v>
      </c>
      <c r="E1356" s="2" t="s">
        <v>20</v>
      </c>
      <c r="F1356" s="2" t="s">
        <v>3</v>
      </c>
      <c r="G1356" s="1">
        <v>1</v>
      </c>
      <c r="H1356" s="1">
        <v>0</v>
      </c>
      <c r="I1356" s="2" t="s">
        <v>1</v>
      </c>
      <c r="J1356" s="1">
        <v>1</v>
      </c>
      <c r="K1356" s="2" t="s">
        <v>2148</v>
      </c>
      <c r="L1356" s="1">
        <v>0</v>
      </c>
      <c r="M1356" s="1">
        <v>0</v>
      </c>
      <c r="N1356" s="1">
        <v>0</v>
      </c>
    </row>
    <row r="1357" spans="1:14">
      <c r="A1357" s="1">
        <v>237</v>
      </c>
      <c r="B1357" s="1">
        <v>734936</v>
      </c>
      <c r="C1357" s="1" t="str">
        <f ca="1">VLOOKUP(B1357,'Fichier FI (en entrée)'!B:E,3)</f>
        <v>LCMEPGKFFV</v>
      </c>
      <c r="D1357" s="2" t="str">
        <f ca="1">VLOOKUP(B1357,'Fichier FI (en entrée)'!B:E,4)</f>
        <v>Xnqxxedlmnsip</v>
      </c>
      <c r="E1357" s="2" t="s">
        <v>20</v>
      </c>
      <c r="F1357" s="2" t="s">
        <v>3</v>
      </c>
      <c r="G1357" s="1">
        <v>1</v>
      </c>
      <c r="H1357" s="1">
        <v>0</v>
      </c>
      <c r="I1357" s="2" t="s">
        <v>1</v>
      </c>
      <c r="J1357" s="1">
        <v>1</v>
      </c>
      <c r="K1357" s="2" t="s">
        <v>2148</v>
      </c>
      <c r="L1357" s="1">
        <v>0</v>
      </c>
      <c r="M1357" s="1">
        <v>0</v>
      </c>
      <c r="N1357" s="1">
        <v>0</v>
      </c>
    </row>
    <row r="1358" spans="1:14">
      <c r="A1358" s="1">
        <v>237</v>
      </c>
      <c r="B1358" s="1">
        <v>736800</v>
      </c>
      <c r="C1358" s="1" t="str">
        <f ca="1">VLOOKUP(B1358,'Fichier FI (en entrée)'!B:E,3)</f>
        <v>XLQQOEBJWR</v>
      </c>
      <c r="D1358" s="2" t="str">
        <f ca="1">VLOOKUP(B1358,'Fichier FI (en entrée)'!B:E,4)</f>
        <v>Hhhnctghnmqfi</v>
      </c>
      <c r="E1358" s="2" t="s">
        <v>19</v>
      </c>
      <c r="F1358" s="2" t="s">
        <v>3</v>
      </c>
      <c r="G1358" s="1">
        <v>1</v>
      </c>
      <c r="H1358" s="1">
        <v>0</v>
      </c>
      <c r="I1358" s="2" t="s">
        <v>1</v>
      </c>
      <c r="J1358" s="1">
        <v>1</v>
      </c>
      <c r="K1358" s="2" t="s">
        <v>2148</v>
      </c>
      <c r="L1358" s="1">
        <v>0</v>
      </c>
      <c r="M1358" s="1">
        <v>0</v>
      </c>
      <c r="N1358" s="1">
        <v>0</v>
      </c>
    </row>
    <row r="1359" spans="1:14">
      <c r="A1359" s="1">
        <v>237</v>
      </c>
      <c r="B1359" s="1">
        <v>736893</v>
      </c>
      <c r="C1359" s="1" t="str">
        <f ca="1">VLOOKUP(B1359,'Fichier FI (en entrée)'!B:E,3)</f>
        <v>ROOVBUAXEM</v>
      </c>
      <c r="D1359" s="2" t="str">
        <f ca="1">VLOOKUP(B1359,'Fichier FI (en entrée)'!B:E,4)</f>
        <v>Xqleyljetobzw</v>
      </c>
      <c r="E1359" s="2" t="s">
        <v>28</v>
      </c>
      <c r="F1359" s="2" t="s">
        <v>3</v>
      </c>
      <c r="G1359" s="1">
        <v>1</v>
      </c>
      <c r="H1359" s="1">
        <v>0</v>
      </c>
      <c r="I1359" s="2" t="s">
        <v>1</v>
      </c>
      <c r="J1359" s="1">
        <v>1</v>
      </c>
      <c r="K1359" s="2" t="s">
        <v>2148</v>
      </c>
      <c r="L1359" s="1">
        <v>0</v>
      </c>
      <c r="M1359" s="1">
        <v>0</v>
      </c>
      <c r="N1359" s="1">
        <v>0</v>
      </c>
    </row>
    <row r="1360" spans="1:14">
      <c r="A1360" s="1">
        <v>237</v>
      </c>
      <c r="B1360" s="1">
        <v>736915</v>
      </c>
      <c r="C1360" s="1" t="str">
        <f ca="1">VLOOKUP(B1360,'Fichier FI (en entrée)'!B:E,3)</f>
        <v>FWGEDNXRVU</v>
      </c>
      <c r="D1360" s="2" t="str">
        <f ca="1">VLOOKUP(B1360,'Fichier FI (en entrée)'!B:E,4)</f>
        <v>Zgplxswzwlibh</v>
      </c>
      <c r="E1360" s="2" t="s">
        <v>20</v>
      </c>
      <c r="F1360" s="2" t="s">
        <v>3</v>
      </c>
      <c r="G1360" s="1">
        <v>1</v>
      </c>
      <c r="H1360" s="1">
        <v>0</v>
      </c>
      <c r="I1360" s="2" t="s">
        <v>1</v>
      </c>
      <c r="J1360" s="1">
        <v>1</v>
      </c>
      <c r="K1360" s="2" t="s">
        <v>2148</v>
      </c>
      <c r="L1360" s="1">
        <v>0</v>
      </c>
      <c r="M1360" s="1">
        <v>0</v>
      </c>
      <c r="N1360" s="1">
        <v>0</v>
      </c>
    </row>
    <row r="1361" spans="1:14">
      <c r="A1361" s="1">
        <v>237</v>
      </c>
      <c r="B1361" s="1">
        <v>737171</v>
      </c>
      <c r="C1361" s="1" t="str">
        <f ca="1">VLOOKUP(B1361,'Fichier FI (en entrée)'!B:E,3)</f>
        <v>OTKMFNKWVQ</v>
      </c>
      <c r="D1361" s="2" t="str">
        <f ca="1">VLOOKUP(B1361,'Fichier FI (en entrée)'!B:E,4)</f>
        <v>Ifroamtbhckde</v>
      </c>
      <c r="E1361" s="2" t="s">
        <v>27</v>
      </c>
      <c r="F1361" s="2" t="s">
        <v>3</v>
      </c>
      <c r="G1361" s="1">
        <v>1</v>
      </c>
      <c r="H1361" s="1">
        <v>0</v>
      </c>
      <c r="I1361" s="2" t="s">
        <v>1</v>
      </c>
      <c r="J1361" s="1">
        <v>1</v>
      </c>
      <c r="K1361" s="2" t="s">
        <v>2148</v>
      </c>
      <c r="L1361" s="1">
        <v>0</v>
      </c>
      <c r="M1361" s="1">
        <v>0</v>
      </c>
      <c r="N1361" s="1">
        <v>0</v>
      </c>
    </row>
    <row r="1362" spans="1:14">
      <c r="A1362" s="1">
        <v>237</v>
      </c>
      <c r="B1362" s="1">
        <v>737469</v>
      </c>
      <c r="C1362" s="1" t="str">
        <f ca="1">VLOOKUP(B1362,'Fichier FI (en entrée)'!B:E,3)</f>
        <v>LDIZBZOGTO</v>
      </c>
      <c r="D1362" s="2" t="str">
        <f ca="1">VLOOKUP(B1362,'Fichier FI (en entrée)'!B:E,4)</f>
        <v>Ngxljvwwclvlk</v>
      </c>
      <c r="E1362" s="2" t="s">
        <v>92</v>
      </c>
      <c r="F1362" s="2" t="s">
        <v>3</v>
      </c>
      <c r="G1362" s="1">
        <v>1</v>
      </c>
      <c r="H1362" s="1">
        <v>0</v>
      </c>
      <c r="I1362" s="2" t="s">
        <v>1</v>
      </c>
      <c r="J1362" s="1">
        <v>1</v>
      </c>
      <c r="K1362" s="2" t="s">
        <v>2148</v>
      </c>
      <c r="L1362" s="1">
        <v>0</v>
      </c>
      <c r="M1362" s="1">
        <v>0</v>
      </c>
      <c r="N1362" s="1">
        <v>0</v>
      </c>
    </row>
    <row r="1363" spans="1:14">
      <c r="A1363" s="1">
        <v>237</v>
      </c>
      <c r="B1363" s="1">
        <v>739873</v>
      </c>
      <c r="C1363" s="1" t="str">
        <f ca="1">VLOOKUP(B1363,'Fichier FI (en entrée)'!B:E,3)</f>
        <v>WZTJBSXKLO</v>
      </c>
      <c r="D1363" s="2" t="str">
        <f ca="1">VLOOKUP(B1363,'Fichier FI (en entrée)'!B:E,4)</f>
        <v>Euwwjxjepqsne</v>
      </c>
      <c r="E1363" s="2" t="s">
        <v>87</v>
      </c>
      <c r="F1363" s="2" t="s">
        <v>3</v>
      </c>
      <c r="G1363" s="1">
        <v>1</v>
      </c>
      <c r="H1363" s="1">
        <v>0</v>
      </c>
      <c r="I1363" s="2" t="s">
        <v>1</v>
      </c>
      <c r="J1363" s="1">
        <v>1</v>
      </c>
      <c r="K1363" s="2" t="s">
        <v>2148</v>
      </c>
      <c r="L1363" s="1">
        <v>0</v>
      </c>
      <c r="M1363" s="1">
        <v>0</v>
      </c>
      <c r="N1363" s="1">
        <v>0</v>
      </c>
    </row>
    <row r="1364" spans="1:14">
      <c r="A1364" s="1">
        <v>237</v>
      </c>
      <c r="B1364" s="1">
        <v>740356</v>
      </c>
      <c r="C1364" s="1" t="str">
        <f ca="1">VLOOKUP(B1364,'Fichier FI (en entrée)'!B:E,3)</f>
        <v>CUCDFESOEV</v>
      </c>
      <c r="D1364" s="2" t="str">
        <f ca="1">VLOOKUP(B1364,'Fichier FI (en entrée)'!B:E,4)</f>
        <v>Saxrdbegrtglm</v>
      </c>
      <c r="E1364" s="2" t="s">
        <v>23</v>
      </c>
      <c r="F1364" s="2" t="s">
        <v>3</v>
      </c>
      <c r="G1364" s="1">
        <v>1</v>
      </c>
      <c r="H1364" s="1">
        <v>0</v>
      </c>
      <c r="I1364" s="2" t="s">
        <v>1</v>
      </c>
      <c r="J1364" s="1">
        <v>1</v>
      </c>
      <c r="K1364" s="2" t="s">
        <v>2148</v>
      </c>
      <c r="L1364" s="1">
        <v>0</v>
      </c>
      <c r="M1364" s="1">
        <v>0</v>
      </c>
      <c r="N1364" s="1">
        <v>0</v>
      </c>
    </row>
    <row r="1365" spans="1:14">
      <c r="A1365" s="1">
        <v>237</v>
      </c>
      <c r="B1365" s="1">
        <v>740371</v>
      </c>
      <c r="C1365" s="1" t="str">
        <f ca="1">VLOOKUP(B1365,'Fichier FI (en entrée)'!B:E,3)</f>
        <v>BVPUKWHBDZ</v>
      </c>
      <c r="D1365" s="2" t="str">
        <f ca="1">VLOOKUP(B1365,'Fichier FI (en entrée)'!B:E,4)</f>
        <v>Ihisrinuwahyd</v>
      </c>
      <c r="E1365" s="2" t="s">
        <v>23</v>
      </c>
      <c r="F1365" s="2" t="s">
        <v>3</v>
      </c>
      <c r="G1365" s="1">
        <v>1</v>
      </c>
      <c r="H1365" s="1">
        <v>0</v>
      </c>
      <c r="I1365" s="2" t="s">
        <v>1</v>
      </c>
      <c r="J1365" s="1">
        <v>1</v>
      </c>
      <c r="K1365" s="2" t="s">
        <v>2148</v>
      </c>
      <c r="L1365" s="1">
        <v>0</v>
      </c>
      <c r="M1365" s="1">
        <v>0</v>
      </c>
      <c r="N1365" s="1">
        <v>0</v>
      </c>
    </row>
    <row r="1366" spans="1:14">
      <c r="A1366" s="1">
        <v>237</v>
      </c>
      <c r="B1366" s="1">
        <v>740377</v>
      </c>
      <c r="C1366" s="1" t="str">
        <f ca="1">VLOOKUP(B1366,'Fichier FI (en entrée)'!B:E,3)</f>
        <v>AXOLSDNYNG</v>
      </c>
      <c r="D1366" s="2" t="str">
        <f ca="1">VLOOKUP(B1366,'Fichier FI (en entrée)'!B:E,4)</f>
        <v>Gzdkkgdpbuxwy</v>
      </c>
      <c r="E1366" s="2" t="s">
        <v>23</v>
      </c>
      <c r="F1366" s="2" t="s">
        <v>3</v>
      </c>
      <c r="G1366" s="1">
        <v>1</v>
      </c>
      <c r="H1366" s="1">
        <v>0</v>
      </c>
      <c r="I1366" s="2" t="s">
        <v>1</v>
      </c>
      <c r="J1366" s="1">
        <v>1</v>
      </c>
      <c r="K1366" s="2" t="s">
        <v>2148</v>
      </c>
      <c r="L1366" s="1">
        <v>0</v>
      </c>
      <c r="M1366" s="1">
        <v>0</v>
      </c>
      <c r="N1366" s="1">
        <v>0</v>
      </c>
    </row>
    <row r="1367" spans="1:14">
      <c r="A1367" s="1">
        <v>237</v>
      </c>
      <c r="B1367" s="1">
        <v>745817</v>
      </c>
      <c r="C1367" s="1" t="str">
        <f ca="1">VLOOKUP(B1367,'Fichier FI (en entrée)'!B:E,3)</f>
        <v>IRSWKJXZWC</v>
      </c>
      <c r="D1367" s="2" t="str">
        <f ca="1">VLOOKUP(B1367,'Fichier FI (en entrée)'!B:E,4)</f>
        <v>Vthgzfndjabrd</v>
      </c>
      <c r="E1367" s="2" t="s">
        <v>19</v>
      </c>
      <c r="F1367" s="2" t="s">
        <v>3</v>
      </c>
      <c r="G1367" s="1">
        <v>1</v>
      </c>
      <c r="H1367" s="1">
        <v>0</v>
      </c>
      <c r="I1367" s="2" t="s">
        <v>1</v>
      </c>
      <c r="J1367" s="1">
        <v>1</v>
      </c>
      <c r="K1367" s="2" t="s">
        <v>2148</v>
      </c>
      <c r="L1367" s="1">
        <v>0</v>
      </c>
      <c r="M1367" s="1">
        <v>0</v>
      </c>
      <c r="N1367" s="1">
        <v>0</v>
      </c>
    </row>
    <row r="1368" spans="1:14">
      <c r="A1368" s="1">
        <v>237</v>
      </c>
      <c r="B1368" s="1">
        <v>748023</v>
      </c>
      <c r="C1368" s="1" t="str">
        <f ca="1">VLOOKUP(B1368,'Fichier FI (en entrée)'!B:E,3)</f>
        <v>YYYHXQWULI</v>
      </c>
      <c r="D1368" s="2" t="str">
        <f ca="1">VLOOKUP(B1368,'Fichier FI (en entrée)'!B:E,4)</f>
        <v>Cqzjdbtszqrhu</v>
      </c>
      <c r="E1368" s="2" t="s">
        <v>18</v>
      </c>
      <c r="F1368" s="2" t="s">
        <v>3</v>
      </c>
      <c r="G1368" s="1">
        <v>1</v>
      </c>
      <c r="H1368" s="1">
        <v>0</v>
      </c>
      <c r="I1368" s="2" t="s">
        <v>1</v>
      </c>
      <c r="J1368" s="1">
        <v>1</v>
      </c>
      <c r="K1368" s="2" t="s">
        <v>2148</v>
      </c>
      <c r="L1368" s="1">
        <v>0</v>
      </c>
      <c r="M1368" s="1">
        <v>0</v>
      </c>
      <c r="N1368" s="1">
        <v>0</v>
      </c>
    </row>
    <row r="1369" spans="1:14">
      <c r="A1369" s="1">
        <v>237</v>
      </c>
      <c r="B1369" s="1">
        <v>750494</v>
      </c>
      <c r="C1369" s="1" t="str">
        <f ca="1">VLOOKUP(B1369,'Fichier FI (en entrée)'!B:E,3)</f>
        <v>XYEOAZFQNC</v>
      </c>
      <c r="D1369" s="2" t="str">
        <f ca="1">VLOOKUP(B1369,'Fichier FI (en entrée)'!B:E,4)</f>
        <v>Ryckxrhgqvidj</v>
      </c>
      <c r="E1369" s="2" t="s">
        <v>19</v>
      </c>
      <c r="F1369" s="2" t="s">
        <v>3</v>
      </c>
      <c r="G1369" s="1">
        <v>1</v>
      </c>
      <c r="H1369" s="1">
        <v>0</v>
      </c>
      <c r="I1369" s="2" t="s">
        <v>1</v>
      </c>
      <c r="J1369" s="1">
        <v>1</v>
      </c>
      <c r="K1369" s="2" t="s">
        <v>2148</v>
      </c>
      <c r="L1369" s="1">
        <v>0</v>
      </c>
      <c r="M1369" s="1">
        <v>0</v>
      </c>
      <c r="N1369" s="1">
        <v>0</v>
      </c>
    </row>
    <row r="1370" spans="1:14">
      <c r="A1370" s="1">
        <v>237</v>
      </c>
      <c r="B1370" s="1">
        <v>752024</v>
      </c>
      <c r="C1370" s="1" t="str">
        <f ca="1">VLOOKUP(B1370,'Fichier FI (en entrée)'!B:E,3)</f>
        <v>TXIQHKGARS</v>
      </c>
      <c r="D1370" s="2" t="str">
        <f ca="1">VLOOKUP(B1370,'Fichier FI (en entrée)'!B:E,4)</f>
        <v>Kfdpkzcobfhcd</v>
      </c>
      <c r="E1370" s="2" t="s">
        <v>17</v>
      </c>
      <c r="F1370" s="2" t="s">
        <v>3</v>
      </c>
      <c r="G1370" s="1">
        <v>1</v>
      </c>
      <c r="H1370" s="1">
        <v>0</v>
      </c>
      <c r="I1370" s="2" t="s">
        <v>1</v>
      </c>
      <c r="J1370" s="1">
        <v>1</v>
      </c>
      <c r="K1370" s="2" t="s">
        <v>2148</v>
      </c>
      <c r="L1370" s="1">
        <v>0</v>
      </c>
      <c r="M1370" s="1">
        <v>0</v>
      </c>
      <c r="N1370" s="1">
        <v>0</v>
      </c>
    </row>
    <row r="1371" spans="1:14">
      <c r="A1371" s="1">
        <v>237</v>
      </c>
      <c r="B1371" s="1">
        <v>756039</v>
      </c>
      <c r="C1371" s="1" t="str">
        <f ca="1">VLOOKUP(B1371,'Fichier FI (en entrée)'!B:E,3)</f>
        <v>NCXLMMBUJY</v>
      </c>
      <c r="D1371" s="2" t="str">
        <f ca="1">VLOOKUP(B1371,'Fichier FI (en entrée)'!B:E,4)</f>
        <v>Myixuckvmcden</v>
      </c>
      <c r="E1371" s="2" t="s">
        <v>17</v>
      </c>
      <c r="F1371" s="2" t="s">
        <v>3</v>
      </c>
      <c r="G1371" s="1">
        <v>1</v>
      </c>
      <c r="H1371" s="1">
        <v>0</v>
      </c>
      <c r="I1371" s="2" t="s">
        <v>1</v>
      </c>
      <c r="J1371" s="1">
        <v>1</v>
      </c>
      <c r="K1371" s="2" t="s">
        <v>2148</v>
      </c>
      <c r="L1371" s="1">
        <v>0</v>
      </c>
      <c r="M1371" s="1">
        <v>0</v>
      </c>
      <c r="N1371" s="1">
        <v>0</v>
      </c>
    </row>
    <row r="1372" spans="1:14">
      <c r="A1372" s="1">
        <v>237</v>
      </c>
      <c r="B1372" s="1">
        <v>756792</v>
      </c>
      <c r="C1372" s="1" t="str">
        <f ca="1">VLOOKUP(B1372,'Fichier FI (en entrée)'!B:E,3)</f>
        <v>RSQJDVKNXO</v>
      </c>
      <c r="D1372" s="2" t="str">
        <f ca="1">VLOOKUP(B1372,'Fichier FI (en entrée)'!B:E,4)</f>
        <v>Iarhlosaktthp</v>
      </c>
      <c r="E1372" s="2" t="s">
        <v>17</v>
      </c>
      <c r="F1372" s="2" t="s">
        <v>3</v>
      </c>
      <c r="G1372" s="1">
        <v>1</v>
      </c>
      <c r="H1372" s="1">
        <v>0</v>
      </c>
      <c r="I1372" s="2" t="s">
        <v>1</v>
      </c>
      <c r="J1372" s="1">
        <v>1</v>
      </c>
      <c r="K1372" s="2" t="s">
        <v>2148</v>
      </c>
      <c r="L1372" s="1">
        <v>0</v>
      </c>
      <c r="M1372" s="1">
        <v>0</v>
      </c>
      <c r="N1372" s="1">
        <v>0</v>
      </c>
    </row>
    <row r="1373" spans="1:14">
      <c r="A1373" s="1">
        <v>237</v>
      </c>
      <c r="B1373" s="1">
        <v>758707</v>
      </c>
      <c r="C1373" s="1" t="str">
        <f ca="1">VLOOKUP(B1373,'Fichier FI (en entrée)'!B:E,3)</f>
        <v>KVRMHNRFXU</v>
      </c>
      <c r="D1373" s="2" t="str">
        <f ca="1">VLOOKUP(B1373,'Fichier FI (en entrée)'!B:E,4)</f>
        <v>Njkkdbtxlymnv</v>
      </c>
      <c r="E1373" s="2" t="s">
        <v>20</v>
      </c>
      <c r="F1373" s="2" t="s">
        <v>3</v>
      </c>
      <c r="G1373" s="1">
        <v>1</v>
      </c>
      <c r="H1373" s="1">
        <v>0</v>
      </c>
      <c r="I1373" s="2" t="s">
        <v>1</v>
      </c>
      <c r="J1373" s="1">
        <v>1</v>
      </c>
      <c r="K1373" s="2" t="s">
        <v>2148</v>
      </c>
      <c r="L1373" s="1">
        <v>0</v>
      </c>
      <c r="M1373" s="1">
        <v>0</v>
      </c>
      <c r="N1373" s="1">
        <v>0</v>
      </c>
    </row>
    <row r="1374" spans="1:14">
      <c r="A1374" s="1">
        <v>237</v>
      </c>
      <c r="B1374" s="1">
        <v>763087</v>
      </c>
      <c r="C1374" s="1" t="str">
        <f ca="1">VLOOKUP(B1374,'Fichier FI (en entrée)'!B:E,3)</f>
        <v>AAVFWPUHKD</v>
      </c>
      <c r="D1374" s="2" t="str">
        <f ca="1">VLOOKUP(B1374,'Fichier FI (en entrée)'!B:E,4)</f>
        <v>Opmwztmrscnlt</v>
      </c>
      <c r="E1374" s="2" t="s">
        <v>27</v>
      </c>
      <c r="F1374" s="2" t="s">
        <v>3</v>
      </c>
      <c r="G1374" s="1">
        <v>1</v>
      </c>
      <c r="H1374" s="1">
        <v>0</v>
      </c>
      <c r="I1374" s="2" t="s">
        <v>1</v>
      </c>
      <c r="J1374" s="1">
        <v>1</v>
      </c>
      <c r="K1374" s="2" t="s">
        <v>2148</v>
      </c>
      <c r="L1374" s="1">
        <v>0</v>
      </c>
      <c r="M1374" s="1">
        <v>0</v>
      </c>
      <c r="N1374" s="1">
        <v>0</v>
      </c>
    </row>
    <row r="1375" spans="1:14">
      <c r="A1375" s="1">
        <v>237</v>
      </c>
      <c r="B1375" s="1">
        <v>765240</v>
      </c>
      <c r="C1375" s="1" t="str">
        <f ca="1">VLOOKUP(B1375,'Fichier FI (en entrée)'!B:E,3)</f>
        <v>TEHOZLUQRB</v>
      </c>
      <c r="D1375" s="2" t="str">
        <f ca="1">VLOOKUP(B1375,'Fichier FI (en entrée)'!B:E,4)</f>
        <v>Ahapgksqsvqdc</v>
      </c>
      <c r="E1375" s="2" t="s">
        <v>14</v>
      </c>
      <c r="F1375" s="2" t="s">
        <v>3</v>
      </c>
      <c r="G1375" s="1">
        <v>1</v>
      </c>
      <c r="H1375" s="1">
        <v>0</v>
      </c>
      <c r="I1375" s="2" t="s">
        <v>1</v>
      </c>
      <c r="J1375" s="1">
        <v>1</v>
      </c>
      <c r="K1375" s="2" t="s">
        <v>2148</v>
      </c>
      <c r="L1375" s="1">
        <v>0</v>
      </c>
      <c r="M1375" s="1">
        <v>0</v>
      </c>
      <c r="N1375" s="1">
        <v>0</v>
      </c>
    </row>
    <row r="1376" spans="1:14">
      <c r="A1376" s="1">
        <v>237</v>
      </c>
      <c r="B1376" s="1">
        <v>765243</v>
      </c>
      <c r="C1376" s="1" t="str">
        <f ca="1">VLOOKUP(B1376,'Fichier FI (en entrée)'!B:E,3)</f>
        <v>LZYSRILNTM</v>
      </c>
      <c r="D1376" s="2" t="str">
        <f ca="1">VLOOKUP(B1376,'Fichier FI (en entrée)'!B:E,4)</f>
        <v>Rbqpwtsfajeig</v>
      </c>
      <c r="E1376" s="2" t="s">
        <v>27</v>
      </c>
      <c r="F1376" s="2" t="s">
        <v>3</v>
      </c>
      <c r="G1376" s="1">
        <v>1</v>
      </c>
      <c r="H1376" s="1">
        <v>0</v>
      </c>
      <c r="I1376" s="2" t="s">
        <v>1</v>
      </c>
      <c r="J1376" s="1">
        <v>1</v>
      </c>
      <c r="K1376" s="2" t="s">
        <v>2148</v>
      </c>
      <c r="L1376" s="1">
        <v>0</v>
      </c>
      <c r="M1376" s="1">
        <v>0</v>
      </c>
      <c r="N1376" s="1">
        <v>0</v>
      </c>
    </row>
    <row r="1377" spans="1:14">
      <c r="A1377" s="1">
        <v>237</v>
      </c>
      <c r="B1377" s="1">
        <v>765250</v>
      </c>
      <c r="C1377" s="1" t="str">
        <f ca="1">VLOOKUP(B1377,'Fichier FI (en entrée)'!B:E,3)</f>
        <v>MFWFMFFSGC</v>
      </c>
      <c r="D1377" s="2" t="str">
        <f ca="1">VLOOKUP(B1377,'Fichier FI (en entrée)'!B:E,4)</f>
        <v>Hhiafecpjbxih</v>
      </c>
      <c r="E1377" s="2" t="s">
        <v>68</v>
      </c>
      <c r="F1377" s="2" t="s">
        <v>3</v>
      </c>
      <c r="G1377" s="1">
        <v>1</v>
      </c>
      <c r="H1377" s="1">
        <v>0</v>
      </c>
      <c r="I1377" s="2" t="s">
        <v>1</v>
      </c>
      <c r="J1377" s="1">
        <v>1</v>
      </c>
      <c r="K1377" s="2" t="s">
        <v>2148</v>
      </c>
      <c r="L1377" s="1">
        <v>0</v>
      </c>
      <c r="M1377" s="1">
        <v>0</v>
      </c>
      <c r="N1377" s="1">
        <v>0</v>
      </c>
    </row>
    <row r="1378" spans="1:14">
      <c r="A1378" s="1">
        <v>237</v>
      </c>
      <c r="B1378" s="1">
        <v>765309</v>
      </c>
      <c r="C1378" s="1" t="str">
        <f ca="1">VLOOKUP(B1378,'Fichier FI (en entrée)'!B:E,3)</f>
        <v>BWLXZHUMYS</v>
      </c>
      <c r="D1378" s="2" t="str">
        <f ca="1">VLOOKUP(B1378,'Fichier FI (en entrée)'!B:E,4)</f>
        <v>Nzdjzqmameaac</v>
      </c>
      <c r="E1378" s="2" t="s">
        <v>27</v>
      </c>
      <c r="F1378" s="2" t="s">
        <v>3</v>
      </c>
      <c r="G1378" s="1">
        <v>1</v>
      </c>
      <c r="H1378" s="1">
        <v>0</v>
      </c>
      <c r="I1378" s="2" t="s">
        <v>1</v>
      </c>
      <c r="J1378" s="1">
        <v>1</v>
      </c>
      <c r="K1378" s="2" t="s">
        <v>2148</v>
      </c>
      <c r="L1378" s="1">
        <v>0</v>
      </c>
      <c r="M1378" s="1">
        <v>0</v>
      </c>
      <c r="N1378" s="1">
        <v>0</v>
      </c>
    </row>
    <row r="1379" spans="1:14">
      <c r="A1379" s="1">
        <v>237</v>
      </c>
      <c r="B1379" s="1">
        <v>765315</v>
      </c>
      <c r="C1379" s="1" t="str">
        <f ca="1">VLOOKUP(B1379,'Fichier FI (en entrée)'!B:E,3)</f>
        <v>ZMZETRRBEK</v>
      </c>
      <c r="D1379" s="2" t="str">
        <f ca="1">VLOOKUP(B1379,'Fichier FI (en entrée)'!B:E,4)</f>
        <v>Dabelwlbowmqa</v>
      </c>
      <c r="E1379" s="2" t="s">
        <v>14</v>
      </c>
      <c r="F1379" s="2" t="s">
        <v>3</v>
      </c>
      <c r="G1379" s="1">
        <v>1</v>
      </c>
      <c r="H1379" s="1">
        <v>0</v>
      </c>
      <c r="I1379" s="2" t="s">
        <v>1</v>
      </c>
      <c r="J1379" s="1">
        <v>1</v>
      </c>
      <c r="K1379" s="2" t="s">
        <v>2148</v>
      </c>
      <c r="L1379" s="1">
        <v>0</v>
      </c>
      <c r="M1379" s="1">
        <v>0</v>
      </c>
      <c r="N1379" s="1">
        <v>0</v>
      </c>
    </row>
    <row r="1380" spans="1:14">
      <c r="A1380" s="1">
        <v>237</v>
      </c>
      <c r="B1380" s="1">
        <v>765317</v>
      </c>
      <c r="C1380" s="1" t="str">
        <f ca="1">VLOOKUP(B1380,'Fichier FI (en entrée)'!B:E,3)</f>
        <v>YVSJGWIDZP</v>
      </c>
      <c r="D1380" s="2" t="str">
        <f ca="1">VLOOKUP(B1380,'Fichier FI (en entrée)'!B:E,4)</f>
        <v>Jhbsnofmxtgit</v>
      </c>
      <c r="E1380" s="2" t="s">
        <v>22</v>
      </c>
      <c r="F1380" s="2" t="s">
        <v>3</v>
      </c>
      <c r="G1380" s="1">
        <v>1</v>
      </c>
      <c r="H1380" s="1">
        <v>0</v>
      </c>
      <c r="I1380" s="2" t="s">
        <v>1</v>
      </c>
      <c r="J1380" s="1">
        <v>1</v>
      </c>
      <c r="K1380" s="2" t="s">
        <v>2148</v>
      </c>
      <c r="L1380" s="1">
        <v>0</v>
      </c>
      <c r="M1380" s="1">
        <v>0</v>
      </c>
      <c r="N1380" s="1">
        <v>0</v>
      </c>
    </row>
    <row r="1381" spans="1:14">
      <c r="A1381" s="1">
        <v>237</v>
      </c>
      <c r="B1381" s="1">
        <v>765372</v>
      </c>
      <c r="C1381" s="1" t="str">
        <f ca="1">VLOOKUP(B1381,'Fichier FI (en entrée)'!B:E,3)</f>
        <v>ONVIBSNHTS</v>
      </c>
      <c r="D1381" s="2" t="str">
        <f ca="1">VLOOKUP(B1381,'Fichier FI (en entrée)'!B:E,4)</f>
        <v>Niswuohfgbkqn</v>
      </c>
      <c r="E1381" s="2" t="s">
        <v>14</v>
      </c>
      <c r="F1381" s="2" t="s">
        <v>3</v>
      </c>
      <c r="G1381" s="1">
        <v>1</v>
      </c>
      <c r="H1381" s="1">
        <v>0</v>
      </c>
      <c r="I1381" s="2" t="s">
        <v>1</v>
      </c>
      <c r="J1381" s="1">
        <v>1</v>
      </c>
      <c r="K1381" s="2" t="s">
        <v>2148</v>
      </c>
      <c r="L1381" s="1">
        <v>0</v>
      </c>
      <c r="M1381" s="1">
        <v>0</v>
      </c>
      <c r="N1381" s="1">
        <v>0</v>
      </c>
    </row>
    <row r="1382" spans="1:14">
      <c r="A1382" s="1">
        <v>237</v>
      </c>
      <c r="B1382" s="1">
        <v>765386</v>
      </c>
      <c r="C1382" s="1" t="str">
        <f ca="1">VLOOKUP(B1382,'Fichier FI (en entrée)'!B:E,3)</f>
        <v>PMHIMMPPQZ</v>
      </c>
      <c r="D1382" s="2" t="str">
        <f ca="1">VLOOKUP(B1382,'Fichier FI (en entrée)'!B:E,4)</f>
        <v>Salblnsiwfoyk</v>
      </c>
      <c r="E1382" s="2" t="s">
        <v>14</v>
      </c>
      <c r="F1382" s="2" t="s">
        <v>3</v>
      </c>
      <c r="G1382" s="1">
        <v>1</v>
      </c>
      <c r="H1382" s="1">
        <v>0</v>
      </c>
      <c r="I1382" s="2" t="s">
        <v>1</v>
      </c>
      <c r="J1382" s="1">
        <v>1</v>
      </c>
      <c r="K1382" s="2" t="s">
        <v>2148</v>
      </c>
      <c r="L1382" s="1">
        <v>0</v>
      </c>
      <c r="M1382" s="1">
        <v>0</v>
      </c>
      <c r="N1382" s="1">
        <v>0</v>
      </c>
    </row>
    <row r="1383" spans="1:14">
      <c r="A1383" s="1">
        <v>237</v>
      </c>
      <c r="B1383" s="1">
        <v>765403</v>
      </c>
      <c r="C1383" s="1" t="str">
        <f ca="1">VLOOKUP(B1383,'Fichier FI (en entrée)'!B:E,3)</f>
        <v>USOJZWHCHE</v>
      </c>
      <c r="D1383" s="2" t="str">
        <f ca="1">VLOOKUP(B1383,'Fichier FI (en entrée)'!B:E,4)</f>
        <v>Rvazdxglqmjuo</v>
      </c>
      <c r="E1383" s="2" t="s">
        <v>22</v>
      </c>
      <c r="F1383" s="2" t="s">
        <v>3</v>
      </c>
      <c r="G1383" s="1">
        <v>1</v>
      </c>
      <c r="H1383" s="1">
        <v>0</v>
      </c>
      <c r="I1383" s="2" t="s">
        <v>1</v>
      </c>
      <c r="J1383" s="1">
        <v>1</v>
      </c>
      <c r="K1383" s="2" t="s">
        <v>2148</v>
      </c>
      <c r="L1383" s="1">
        <v>0</v>
      </c>
      <c r="M1383" s="1">
        <v>0</v>
      </c>
      <c r="N1383" s="1">
        <v>0</v>
      </c>
    </row>
    <row r="1384" spans="1:14">
      <c r="A1384" s="1">
        <v>237</v>
      </c>
      <c r="B1384" s="1">
        <v>765413</v>
      </c>
      <c r="C1384" s="1" t="str">
        <f ca="1">VLOOKUP(B1384,'Fichier FI (en entrée)'!B:E,3)</f>
        <v>EISDRBGVIV</v>
      </c>
      <c r="D1384" s="2" t="str">
        <f ca="1">VLOOKUP(B1384,'Fichier FI (en entrée)'!B:E,4)</f>
        <v>Mztunylsitkpl</v>
      </c>
      <c r="E1384" s="2" t="s">
        <v>68</v>
      </c>
      <c r="F1384" s="2" t="s">
        <v>3</v>
      </c>
      <c r="G1384" s="1">
        <v>1</v>
      </c>
      <c r="H1384" s="1">
        <v>0</v>
      </c>
      <c r="I1384" s="2" t="s">
        <v>1</v>
      </c>
      <c r="J1384" s="1">
        <v>1</v>
      </c>
      <c r="K1384" s="2" t="s">
        <v>2148</v>
      </c>
      <c r="L1384" s="1">
        <v>0</v>
      </c>
      <c r="M1384" s="1">
        <v>0</v>
      </c>
      <c r="N1384" s="1">
        <v>0</v>
      </c>
    </row>
    <row r="1385" spans="1:14">
      <c r="A1385" s="1">
        <v>237</v>
      </c>
      <c r="B1385" s="1">
        <v>765425</v>
      </c>
      <c r="C1385" s="1" t="str">
        <f ca="1">VLOOKUP(B1385,'Fichier FI (en entrée)'!B:E,3)</f>
        <v>KWQMTRDMXB</v>
      </c>
      <c r="D1385" s="2" t="str">
        <f ca="1">VLOOKUP(B1385,'Fichier FI (en entrée)'!B:E,4)</f>
        <v>Pzrncpyiifsdv</v>
      </c>
      <c r="E1385" s="2" t="s">
        <v>18</v>
      </c>
      <c r="F1385" s="2" t="s">
        <v>3</v>
      </c>
      <c r="G1385" s="1">
        <v>1</v>
      </c>
      <c r="H1385" s="1">
        <v>0</v>
      </c>
      <c r="I1385" s="2" t="s">
        <v>1</v>
      </c>
      <c r="J1385" s="1">
        <v>1</v>
      </c>
      <c r="K1385" s="2" t="s">
        <v>2148</v>
      </c>
      <c r="L1385" s="1">
        <v>0</v>
      </c>
      <c r="M1385" s="1">
        <v>0</v>
      </c>
      <c r="N1385" s="1">
        <v>0</v>
      </c>
    </row>
    <row r="1386" spans="1:14">
      <c r="A1386" s="1">
        <v>237</v>
      </c>
      <c r="B1386" s="1">
        <v>769380</v>
      </c>
      <c r="C1386" s="1" t="str">
        <f ca="1">VLOOKUP(B1386,'Fichier FI (en entrée)'!B:E,3)</f>
        <v>GLJSMGFOTS</v>
      </c>
      <c r="D1386" s="2" t="str">
        <f ca="1">VLOOKUP(B1386,'Fichier FI (en entrée)'!B:E,4)</f>
        <v>Vasdrxznvjaio</v>
      </c>
      <c r="E1386" s="2" t="s">
        <v>31</v>
      </c>
      <c r="F1386" s="2" t="s">
        <v>3</v>
      </c>
      <c r="G1386" s="1">
        <v>1</v>
      </c>
      <c r="H1386" s="1">
        <v>0</v>
      </c>
      <c r="I1386" s="2" t="s">
        <v>1</v>
      </c>
      <c r="J1386" s="1">
        <v>1</v>
      </c>
      <c r="K1386" s="2" t="s">
        <v>2148</v>
      </c>
      <c r="L1386" s="1">
        <v>0</v>
      </c>
      <c r="M1386" s="1">
        <v>0</v>
      </c>
      <c r="N1386" s="1">
        <v>0</v>
      </c>
    </row>
    <row r="1387" spans="1:14">
      <c r="A1387" s="1">
        <v>237</v>
      </c>
      <c r="B1387" s="1">
        <v>771442</v>
      </c>
      <c r="C1387" s="1" t="str">
        <f ca="1">VLOOKUP(B1387,'Fichier FI (en entrée)'!B:E,3)</f>
        <v>SULFREFXQB</v>
      </c>
      <c r="D1387" s="2" t="str">
        <f ca="1">VLOOKUP(B1387,'Fichier FI (en entrée)'!B:E,4)</f>
        <v>Mlctutezalmaw</v>
      </c>
      <c r="E1387" s="2" t="s">
        <v>20</v>
      </c>
      <c r="F1387" s="2" t="s">
        <v>3</v>
      </c>
      <c r="G1387" s="1">
        <v>1</v>
      </c>
      <c r="H1387" s="1">
        <v>0</v>
      </c>
      <c r="I1387" s="2" t="s">
        <v>1</v>
      </c>
      <c r="J1387" s="1">
        <v>1</v>
      </c>
      <c r="K1387" s="2" t="s">
        <v>2148</v>
      </c>
      <c r="L1387" s="1">
        <v>0</v>
      </c>
      <c r="M1387" s="1">
        <v>0</v>
      </c>
      <c r="N1387" s="1">
        <v>0</v>
      </c>
    </row>
    <row r="1388" spans="1:14">
      <c r="A1388" s="1">
        <v>237</v>
      </c>
      <c r="B1388" s="1">
        <v>772696</v>
      </c>
      <c r="C1388" s="1" t="str">
        <f ca="1">VLOOKUP(B1388,'Fichier FI (en entrée)'!B:E,3)</f>
        <v>XRKJKOXWWF</v>
      </c>
      <c r="D1388" s="2" t="str">
        <f ca="1">VLOOKUP(B1388,'Fichier FI (en entrée)'!B:E,4)</f>
        <v>Bvwwwnxbfmbmh</v>
      </c>
      <c r="E1388" s="2" t="s">
        <v>28</v>
      </c>
      <c r="F1388" s="2" t="s">
        <v>3</v>
      </c>
      <c r="G1388" s="1">
        <v>1</v>
      </c>
      <c r="H1388" s="1">
        <v>0</v>
      </c>
      <c r="I1388" s="2" t="s">
        <v>1</v>
      </c>
      <c r="J1388" s="1">
        <v>1</v>
      </c>
      <c r="K1388" s="2" t="s">
        <v>2148</v>
      </c>
      <c r="L1388" s="1">
        <v>0</v>
      </c>
      <c r="M1388" s="1">
        <v>0</v>
      </c>
      <c r="N1388" s="1">
        <v>0</v>
      </c>
    </row>
    <row r="1389" spans="1:14">
      <c r="A1389" s="1">
        <v>237</v>
      </c>
      <c r="B1389" s="1">
        <v>772766</v>
      </c>
      <c r="C1389" s="1" t="str">
        <f ca="1">VLOOKUP(B1389,'Fichier FI (en entrée)'!B:E,3)</f>
        <v>YQPNCGNJCG</v>
      </c>
      <c r="D1389" s="2" t="str">
        <f ca="1">VLOOKUP(B1389,'Fichier FI (en entrée)'!B:E,4)</f>
        <v>Qweuokqslrvpt</v>
      </c>
      <c r="E1389" s="2" t="s">
        <v>20</v>
      </c>
      <c r="F1389" s="2" t="s">
        <v>3</v>
      </c>
      <c r="G1389" s="1">
        <v>1</v>
      </c>
      <c r="H1389" s="1">
        <v>0</v>
      </c>
      <c r="I1389" s="2" t="s">
        <v>1</v>
      </c>
      <c r="J1389" s="1">
        <v>1</v>
      </c>
      <c r="K1389" s="2" t="s">
        <v>2148</v>
      </c>
      <c r="L1389" s="1">
        <v>0</v>
      </c>
      <c r="M1389" s="1">
        <v>0</v>
      </c>
      <c r="N1389" s="1">
        <v>0</v>
      </c>
    </row>
    <row r="1390" spans="1:14">
      <c r="A1390" s="1">
        <v>237</v>
      </c>
      <c r="B1390" s="1">
        <v>776899</v>
      </c>
      <c r="C1390" s="1" t="str">
        <f ca="1">VLOOKUP(B1390,'Fichier FI (en entrée)'!B:E,3)</f>
        <v>FEGXLWJEWH</v>
      </c>
      <c r="D1390" s="2" t="str">
        <f ca="1">VLOOKUP(B1390,'Fichier FI (en entrée)'!B:E,4)</f>
        <v>Xyxpyfjeqkwmd</v>
      </c>
      <c r="E1390" s="2" t="s">
        <v>22</v>
      </c>
      <c r="F1390" s="2" t="s">
        <v>3</v>
      </c>
      <c r="G1390" s="1">
        <v>1</v>
      </c>
      <c r="H1390" s="1">
        <v>0</v>
      </c>
      <c r="I1390" s="2" t="s">
        <v>1</v>
      </c>
      <c r="J1390" s="1">
        <v>1</v>
      </c>
      <c r="K1390" s="2" t="s">
        <v>2148</v>
      </c>
      <c r="L1390" s="1">
        <v>0</v>
      </c>
      <c r="M1390" s="1">
        <v>0</v>
      </c>
      <c r="N1390" s="1">
        <v>0</v>
      </c>
    </row>
    <row r="1391" spans="1:14">
      <c r="A1391" s="1">
        <v>237</v>
      </c>
      <c r="B1391" s="1">
        <v>777016</v>
      </c>
      <c r="C1391" s="1" t="str">
        <f ca="1">VLOOKUP(B1391,'Fichier FI (en entrée)'!B:E,3)</f>
        <v>TCHTUDOVMY</v>
      </c>
      <c r="D1391" s="2" t="str">
        <f ca="1">VLOOKUP(B1391,'Fichier FI (en entrée)'!B:E,4)</f>
        <v>Rbxrbyclvwlev</v>
      </c>
      <c r="E1391" s="2" t="s">
        <v>20</v>
      </c>
      <c r="F1391" s="2" t="s">
        <v>3</v>
      </c>
      <c r="G1391" s="1">
        <v>1</v>
      </c>
      <c r="H1391" s="1">
        <v>0</v>
      </c>
      <c r="I1391" s="2" t="s">
        <v>1</v>
      </c>
      <c r="J1391" s="1">
        <v>1</v>
      </c>
      <c r="K1391" s="2" t="s">
        <v>2148</v>
      </c>
      <c r="L1391" s="1">
        <v>0</v>
      </c>
      <c r="M1391" s="1">
        <v>0</v>
      </c>
      <c r="N1391" s="1">
        <v>0</v>
      </c>
    </row>
    <row r="1392" spans="1:14">
      <c r="A1392" s="1">
        <v>237</v>
      </c>
      <c r="B1392" s="1">
        <v>778240</v>
      </c>
      <c r="C1392" s="1" t="str">
        <f ca="1">VLOOKUP(B1392,'Fichier FI (en entrée)'!B:E,3)</f>
        <v>MSEXTYFZMI</v>
      </c>
      <c r="D1392" s="2" t="str">
        <f ca="1">VLOOKUP(B1392,'Fichier FI (en entrée)'!B:E,4)</f>
        <v>Dvzqwmzocfiqu</v>
      </c>
      <c r="E1392" s="2" t="s">
        <v>20</v>
      </c>
      <c r="F1392" s="2" t="s">
        <v>3</v>
      </c>
      <c r="G1392" s="1">
        <v>1</v>
      </c>
      <c r="H1392" s="1">
        <v>0</v>
      </c>
      <c r="I1392" s="2" t="s">
        <v>1</v>
      </c>
      <c r="J1392" s="1">
        <v>1</v>
      </c>
      <c r="K1392" s="2" t="s">
        <v>2148</v>
      </c>
      <c r="L1392" s="1">
        <v>0</v>
      </c>
      <c r="M1392" s="1">
        <v>0</v>
      </c>
      <c r="N1392" s="1">
        <v>0</v>
      </c>
    </row>
    <row r="1393" spans="1:14">
      <c r="A1393" s="1">
        <v>237</v>
      </c>
      <c r="B1393" s="1">
        <v>778257</v>
      </c>
      <c r="C1393" s="1" t="str">
        <f ca="1">VLOOKUP(B1393,'Fichier FI (en entrée)'!B:E,3)</f>
        <v>LFUNLETEGV</v>
      </c>
      <c r="D1393" s="2" t="str">
        <f ca="1">VLOOKUP(B1393,'Fichier FI (en entrée)'!B:E,4)</f>
        <v>Btkavdrozmvuv</v>
      </c>
      <c r="E1393" s="2" t="s">
        <v>20</v>
      </c>
      <c r="F1393" s="2" t="s">
        <v>3</v>
      </c>
      <c r="G1393" s="1">
        <v>1</v>
      </c>
      <c r="H1393" s="1">
        <v>0</v>
      </c>
      <c r="I1393" s="2" t="s">
        <v>1</v>
      </c>
      <c r="J1393" s="1">
        <v>1</v>
      </c>
      <c r="K1393" s="2" t="s">
        <v>2148</v>
      </c>
      <c r="L1393" s="1">
        <v>0</v>
      </c>
      <c r="M1393" s="1">
        <v>0</v>
      </c>
      <c r="N1393" s="1">
        <v>0</v>
      </c>
    </row>
    <row r="1394" spans="1:14">
      <c r="A1394" s="1">
        <v>237</v>
      </c>
      <c r="B1394" s="1">
        <v>778263</v>
      </c>
      <c r="C1394" s="1" t="str">
        <f ca="1">VLOOKUP(B1394,'Fichier FI (en entrée)'!B:E,3)</f>
        <v>ILFFTVRKSV</v>
      </c>
      <c r="D1394" s="2" t="str">
        <f ca="1">VLOOKUP(B1394,'Fichier FI (en entrée)'!B:E,4)</f>
        <v>Hbmxoomqwtkix</v>
      </c>
      <c r="E1394" s="2" t="s">
        <v>24</v>
      </c>
      <c r="F1394" s="2" t="s">
        <v>3</v>
      </c>
      <c r="G1394" s="1">
        <v>1</v>
      </c>
      <c r="H1394" s="1">
        <v>0</v>
      </c>
      <c r="I1394" s="2" t="s">
        <v>1</v>
      </c>
      <c r="J1394" s="1">
        <v>1</v>
      </c>
      <c r="K1394" s="2" t="s">
        <v>2148</v>
      </c>
      <c r="L1394" s="1">
        <v>0</v>
      </c>
      <c r="M1394" s="1">
        <v>0</v>
      </c>
      <c r="N1394" s="1">
        <v>0</v>
      </c>
    </row>
    <row r="1395" spans="1:14">
      <c r="A1395" s="1">
        <v>237</v>
      </c>
      <c r="B1395" s="1">
        <v>778294</v>
      </c>
      <c r="C1395" s="1" t="str">
        <f ca="1">VLOOKUP(B1395,'Fichier FI (en entrée)'!B:E,3)</f>
        <v>SSYDWQFYEU</v>
      </c>
      <c r="D1395" s="2" t="str">
        <f ca="1">VLOOKUP(B1395,'Fichier FI (en entrée)'!B:E,4)</f>
        <v>Fkrupjohqrfrf</v>
      </c>
      <c r="E1395" s="2" t="s">
        <v>24</v>
      </c>
      <c r="F1395" s="2" t="s">
        <v>3</v>
      </c>
      <c r="G1395" s="1">
        <v>1</v>
      </c>
      <c r="H1395" s="1">
        <v>0</v>
      </c>
      <c r="I1395" s="2" t="s">
        <v>1</v>
      </c>
      <c r="J1395" s="1">
        <v>1</v>
      </c>
      <c r="K1395" s="2" t="s">
        <v>2148</v>
      </c>
      <c r="L1395" s="1">
        <v>0</v>
      </c>
      <c r="M1395" s="1">
        <v>0</v>
      </c>
      <c r="N1395" s="1">
        <v>0</v>
      </c>
    </row>
    <row r="1396" spans="1:14">
      <c r="A1396" s="1">
        <v>237</v>
      </c>
      <c r="B1396" s="1">
        <v>778317</v>
      </c>
      <c r="C1396" s="1" t="str">
        <f ca="1">VLOOKUP(B1396,'Fichier FI (en entrée)'!B:E,3)</f>
        <v>BHQCSTAQNK</v>
      </c>
      <c r="D1396" s="2" t="str">
        <f ca="1">VLOOKUP(B1396,'Fichier FI (en entrée)'!B:E,4)</f>
        <v>Yrznsvgikxrca</v>
      </c>
      <c r="E1396" s="2" t="s">
        <v>22</v>
      </c>
      <c r="F1396" s="2" t="s">
        <v>3</v>
      </c>
      <c r="G1396" s="1">
        <v>1</v>
      </c>
      <c r="H1396" s="1">
        <v>0</v>
      </c>
      <c r="I1396" s="2" t="s">
        <v>1</v>
      </c>
      <c r="J1396" s="1">
        <v>1</v>
      </c>
      <c r="K1396" s="2" t="s">
        <v>2148</v>
      </c>
      <c r="L1396" s="1">
        <v>0</v>
      </c>
      <c r="M1396" s="1">
        <v>0</v>
      </c>
      <c r="N1396" s="1">
        <v>0</v>
      </c>
    </row>
    <row r="1397" spans="1:14">
      <c r="A1397" s="1">
        <v>237</v>
      </c>
      <c r="B1397" s="1">
        <v>778375</v>
      </c>
      <c r="C1397" s="1" t="str">
        <f ca="1">VLOOKUP(B1397,'Fichier FI (en entrée)'!B:E,3)</f>
        <v>HXTPLCZQEG</v>
      </c>
      <c r="D1397" s="2" t="str">
        <f ca="1">VLOOKUP(B1397,'Fichier FI (en entrée)'!B:E,4)</f>
        <v>Vnuqoajibvkbd</v>
      </c>
      <c r="E1397" s="2" t="s">
        <v>24</v>
      </c>
      <c r="F1397" s="2" t="s">
        <v>3</v>
      </c>
      <c r="G1397" s="1">
        <v>1</v>
      </c>
      <c r="H1397" s="1">
        <v>0</v>
      </c>
      <c r="I1397" s="2" t="s">
        <v>1</v>
      </c>
      <c r="J1397" s="1">
        <v>1</v>
      </c>
      <c r="K1397" s="2" t="s">
        <v>2148</v>
      </c>
      <c r="L1397" s="1">
        <v>0</v>
      </c>
      <c r="M1397" s="1">
        <v>0</v>
      </c>
      <c r="N1397" s="1">
        <v>0</v>
      </c>
    </row>
    <row r="1398" spans="1:14">
      <c r="A1398" s="1">
        <v>237</v>
      </c>
      <c r="B1398" s="1">
        <v>780979</v>
      </c>
      <c r="C1398" s="1" t="str">
        <f ca="1">VLOOKUP(B1398,'Fichier FI (en entrée)'!B:E,3)</f>
        <v>SXQYLQIXKH</v>
      </c>
      <c r="D1398" s="2" t="str">
        <f ca="1">VLOOKUP(B1398,'Fichier FI (en entrée)'!B:E,4)</f>
        <v>Qthtkyikraetm</v>
      </c>
      <c r="E1398" s="2" t="s">
        <v>19</v>
      </c>
      <c r="F1398" s="2" t="s">
        <v>3</v>
      </c>
      <c r="G1398" s="1">
        <v>1</v>
      </c>
      <c r="H1398" s="1">
        <v>0</v>
      </c>
      <c r="I1398" s="2" t="s">
        <v>1</v>
      </c>
      <c r="J1398" s="1">
        <v>1</v>
      </c>
      <c r="K1398" s="2" t="s">
        <v>2148</v>
      </c>
      <c r="L1398" s="1">
        <v>0</v>
      </c>
      <c r="M1398" s="1">
        <v>0</v>
      </c>
      <c r="N1398" s="1">
        <v>0</v>
      </c>
    </row>
    <row r="1399" spans="1:14">
      <c r="A1399" s="1">
        <v>237</v>
      </c>
      <c r="B1399" s="1">
        <v>781110</v>
      </c>
      <c r="C1399" s="1" t="str">
        <f ca="1">VLOOKUP(B1399,'Fichier FI (en entrée)'!B:E,3)</f>
        <v>VCAQHGPTVM</v>
      </c>
      <c r="D1399" s="2" t="str">
        <f ca="1">VLOOKUP(B1399,'Fichier FI (en entrée)'!B:E,4)</f>
        <v>Apywdowrvdqbw</v>
      </c>
      <c r="E1399" s="2" t="s">
        <v>20</v>
      </c>
      <c r="F1399" s="2" t="s">
        <v>3</v>
      </c>
      <c r="G1399" s="1">
        <v>1</v>
      </c>
      <c r="H1399" s="1">
        <v>0</v>
      </c>
      <c r="I1399" s="2" t="s">
        <v>1</v>
      </c>
      <c r="J1399" s="1">
        <v>1</v>
      </c>
      <c r="K1399" s="2" t="s">
        <v>2148</v>
      </c>
      <c r="L1399" s="1">
        <v>0</v>
      </c>
      <c r="M1399" s="1">
        <v>0</v>
      </c>
      <c r="N1399" s="1">
        <v>0</v>
      </c>
    </row>
    <row r="1400" spans="1:14">
      <c r="A1400" s="1">
        <v>237</v>
      </c>
      <c r="B1400" s="1">
        <v>781330</v>
      </c>
      <c r="C1400" s="1" t="str">
        <f ca="1">VLOOKUP(B1400,'Fichier FI (en entrée)'!B:E,3)</f>
        <v>MMLERPPFZL</v>
      </c>
      <c r="D1400" s="2" t="str">
        <f ca="1">VLOOKUP(B1400,'Fichier FI (en entrée)'!B:E,4)</f>
        <v>Mgsalmujqghou</v>
      </c>
      <c r="E1400" s="2" t="s">
        <v>28</v>
      </c>
      <c r="F1400" s="2" t="s">
        <v>3</v>
      </c>
      <c r="G1400" s="1">
        <v>1</v>
      </c>
      <c r="H1400" s="1">
        <v>0</v>
      </c>
      <c r="I1400" s="2" t="s">
        <v>1</v>
      </c>
      <c r="J1400" s="1">
        <v>1</v>
      </c>
      <c r="K1400" s="2" t="s">
        <v>2148</v>
      </c>
      <c r="L1400" s="1">
        <v>0</v>
      </c>
      <c r="M1400" s="1">
        <v>0</v>
      </c>
      <c r="N1400" s="1">
        <v>0</v>
      </c>
    </row>
    <row r="1401" spans="1:14">
      <c r="A1401" s="1">
        <v>237</v>
      </c>
      <c r="B1401" s="1">
        <v>786029</v>
      </c>
      <c r="C1401" s="1" t="str">
        <f ca="1">VLOOKUP(B1401,'Fichier FI (en entrée)'!B:E,3)</f>
        <v>MTIZEZRUXZ</v>
      </c>
      <c r="D1401" s="2" t="str">
        <f ca="1">VLOOKUP(B1401,'Fichier FI (en entrée)'!B:E,4)</f>
        <v>Qrrzpkdcyfkwy</v>
      </c>
      <c r="E1401" s="2" t="s">
        <v>19</v>
      </c>
      <c r="F1401" s="2" t="s">
        <v>3</v>
      </c>
      <c r="G1401" s="1">
        <v>1</v>
      </c>
      <c r="H1401" s="1">
        <v>0</v>
      </c>
      <c r="I1401" s="2" t="s">
        <v>1</v>
      </c>
      <c r="J1401" s="1">
        <v>1</v>
      </c>
      <c r="K1401" s="2" t="s">
        <v>2148</v>
      </c>
      <c r="L1401" s="1">
        <v>0</v>
      </c>
      <c r="M1401" s="1">
        <v>0</v>
      </c>
      <c r="N1401" s="1">
        <v>0</v>
      </c>
    </row>
    <row r="1402" spans="1:14">
      <c r="A1402" s="1">
        <v>237</v>
      </c>
      <c r="B1402" s="1">
        <v>787930</v>
      </c>
      <c r="C1402" s="1" t="str">
        <f ca="1">VLOOKUP(B1402,'Fichier FI (en entrée)'!B:E,3)</f>
        <v>BQGNLRHNNM</v>
      </c>
      <c r="D1402" s="2" t="str">
        <f ca="1">VLOOKUP(B1402,'Fichier FI (en entrée)'!B:E,4)</f>
        <v>Oljtotltipxoy</v>
      </c>
      <c r="E1402" s="2" t="s">
        <v>17</v>
      </c>
      <c r="F1402" s="2" t="s">
        <v>3</v>
      </c>
      <c r="G1402" s="1">
        <v>1</v>
      </c>
      <c r="H1402" s="1">
        <v>0</v>
      </c>
      <c r="I1402" s="2" t="s">
        <v>1</v>
      </c>
      <c r="J1402" s="1">
        <v>1</v>
      </c>
      <c r="K1402" s="2" t="s">
        <v>2148</v>
      </c>
      <c r="L1402" s="1">
        <v>0</v>
      </c>
      <c r="M1402" s="1">
        <v>0</v>
      </c>
      <c r="N1402" s="1">
        <v>0</v>
      </c>
    </row>
    <row r="1403" spans="1:14">
      <c r="A1403" s="1">
        <v>237</v>
      </c>
      <c r="B1403" s="1">
        <v>788173</v>
      </c>
      <c r="C1403" s="1" t="str">
        <f ca="1">VLOOKUP(B1403,'Fichier FI (en entrée)'!B:E,3)</f>
        <v>ERUJOVCRJZ</v>
      </c>
      <c r="D1403" s="2" t="str">
        <f ca="1">VLOOKUP(B1403,'Fichier FI (en entrée)'!B:E,4)</f>
        <v>Symlxkebjppzk</v>
      </c>
      <c r="E1403" s="2" t="s">
        <v>41</v>
      </c>
      <c r="F1403" s="2" t="s">
        <v>3</v>
      </c>
      <c r="G1403" s="1">
        <v>1</v>
      </c>
      <c r="H1403" s="1">
        <v>0</v>
      </c>
      <c r="I1403" s="2" t="s">
        <v>1</v>
      </c>
      <c r="J1403" s="1">
        <v>1</v>
      </c>
      <c r="K1403" s="2" t="s">
        <v>2148</v>
      </c>
      <c r="L1403" s="1">
        <v>0</v>
      </c>
      <c r="M1403" s="1">
        <v>0</v>
      </c>
      <c r="N1403" s="1">
        <v>0</v>
      </c>
    </row>
    <row r="1404" spans="1:14">
      <c r="A1404" s="1">
        <v>237</v>
      </c>
      <c r="B1404" s="1">
        <v>793034</v>
      </c>
      <c r="C1404" s="1" t="str">
        <f ca="1">VLOOKUP(B1404,'Fichier FI (en entrée)'!B:E,3)</f>
        <v>QHRVCESDNT</v>
      </c>
      <c r="D1404" s="2" t="str">
        <f ca="1">VLOOKUP(B1404,'Fichier FI (en entrée)'!B:E,4)</f>
        <v>Newczczgvydfq</v>
      </c>
      <c r="E1404" s="2" t="s">
        <v>19</v>
      </c>
      <c r="F1404" s="2" t="s">
        <v>3</v>
      </c>
      <c r="G1404" s="1">
        <v>1</v>
      </c>
      <c r="H1404" s="1">
        <v>0</v>
      </c>
      <c r="I1404" s="2" t="s">
        <v>1</v>
      </c>
      <c r="J1404" s="1">
        <v>1</v>
      </c>
      <c r="K1404" s="2" t="s">
        <v>2148</v>
      </c>
      <c r="L1404" s="1">
        <v>0</v>
      </c>
      <c r="M1404" s="1">
        <v>0</v>
      </c>
      <c r="N1404" s="1">
        <v>0</v>
      </c>
    </row>
    <row r="1405" spans="1:14">
      <c r="A1405" s="1">
        <v>237</v>
      </c>
      <c r="B1405" s="1">
        <v>793791</v>
      </c>
      <c r="C1405" s="1" t="str">
        <f ca="1">VLOOKUP(B1405,'Fichier FI (en entrée)'!B:E,3)</f>
        <v>PUZLQTVFKW</v>
      </c>
      <c r="D1405" s="2" t="str">
        <f ca="1">VLOOKUP(B1405,'Fichier FI (en entrée)'!B:E,4)</f>
        <v>Vdfmnvplurhzu</v>
      </c>
      <c r="E1405" s="2" t="s">
        <v>87</v>
      </c>
      <c r="F1405" s="2" t="s">
        <v>3</v>
      </c>
      <c r="G1405" s="1">
        <v>1</v>
      </c>
      <c r="H1405" s="1">
        <v>0</v>
      </c>
      <c r="I1405" s="2" t="s">
        <v>1</v>
      </c>
      <c r="J1405" s="1">
        <v>1</v>
      </c>
      <c r="K1405" s="2" t="s">
        <v>2148</v>
      </c>
      <c r="L1405" s="1">
        <v>0</v>
      </c>
      <c r="M1405" s="1">
        <v>0</v>
      </c>
      <c r="N1405" s="1">
        <v>0</v>
      </c>
    </row>
    <row r="1406" spans="1:14">
      <c r="A1406" s="1">
        <v>237</v>
      </c>
      <c r="B1406" s="1">
        <v>793871</v>
      </c>
      <c r="C1406" s="1" t="str">
        <f ca="1">VLOOKUP(B1406,'Fichier FI (en entrée)'!B:E,3)</f>
        <v>RTQPISOJVV</v>
      </c>
      <c r="D1406" s="2" t="str">
        <f ca="1">VLOOKUP(B1406,'Fichier FI (en entrée)'!B:E,4)</f>
        <v>Gqarjjyqvswbn</v>
      </c>
      <c r="E1406" s="2" t="s">
        <v>19</v>
      </c>
      <c r="F1406" s="2" t="s">
        <v>3</v>
      </c>
      <c r="G1406" s="1">
        <v>1</v>
      </c>
      <c r="H1406" s="1">
        <v>0</v>
      </c>
      <c r="I1406" s="2" t="s">
        <v>1</v>
      </c>
      <c r="J1406" s="1">
        <v>1</v>
      </c>
      <c r="K1406" s="2" t="s">
        <v>2148</v>
      </c>
      <c r="L1406" s="1">
        <v>0</v>
      </c>
      <c r="M1406" s="1">
        <v>0</v>
      </c>
      <c r="N1406" s="1">
        <v>0</v>
      </c>
    </row>
    <row r="1407" spans="1:14">
      <c r="A1407" s="1">
        <v>237</v>
      </c>
      <c r="B1407" s="1">
        <v>794521</v>
      </c>
      <c r="C1407" s="1" t="str">
        <f ca="1">VLOOKUP(B1407,'Fichier FI (en entrée)'!B:E,3)</f>
        <v>NNFZVFCOFV</v>
      </c>
      <c r="D1407" s="2" t="str">
        <f ca="1">VLOOKUP(B1407,'Fichier FI (en entrée)'!B:E,4)</f>
        <v>Stdhxzbmcdrck</v>
      </c>
      <c r="E1407" s="2" t="s">
        <v>24</v>
      </c>
      <c r="F1407" s="2" t="s">
        <v>3</v>
      </c>
      <c r="G1407" s="1">
        <v>1</v>
      </c>
      <c r="H1407" s="1">
        <v>0</v>
      </c>
      <c r="I1407" s="2" t="s">
        <v>1</v>
      </c>
      <c r="J1407" s="1">
        <v>1</v>
      </c>
      <c r="K1407" s="2" t="s">
        <v>2148</v>
      </c>
      <c r="L1407" s="1">
        <v>0</v>
      </c>
      <c r="M1407" s="1">
        <v>0</v>
      </c>
      <c r="N1407" s="1">
        <v>0</v>
      </c>
    </row>
    <row r="1408" spans="1:14">
      <c r="A1408" s="1">
        <v>237</v>
      </c>
      <c r="B1408" s="1">
        <v>801982</v>
      </c>
      <c r="C1408" s="1" t="str">
        <f ca="1">VLOOKUP(B1408,'Fichier FI (en entrée)'!B:E,3)</f>
        <v>AMGSETHXLW</v>
      </c>
      <c r="D1408" s="2" t="str">
        <f ca="1">VLOOKUP(B1408,'Fichier FI (en entrée)'!B:E,4)</f>
        <v>Yuzswepmzgipj</v>
      </c>
      <c r="E1408" s="2" t="s">
        <v>27</v>
      </c>
      <c r="F1408" s="2" t="s">
        <v>3</v>
      </c>
      <c r="G1408" s="1">
        <v>1</v>
      </c>
      <c r="H1408" s="1">
        <v>0</v>
      </c>
      <c r="I1408" s="2" t="s">
        <v>1</v>
      </c>
      <c r="J1408" s="1">
        <v>1</v>
      </c>
      <c r="K1408" s="2" t="s">
        <v>2148</v>
      </c>
      <c r="L1408" s="1">
        <v>0</v>
      </c>
      <c r="M1408" s="1">
        <v>0</v>
      </c>
      <c r="N1408" s="1">
        <v>0</v>
      </c>
    </row>
    <row r="1409" spans="1:14">
      <c r="A1409" s="1">
        <v>237</v>
      </c>
      <c r="B1409" s="1">
        <v>805147</v>
      </c>
      <c r="C1409" s="1" t="str">
        <f ca="1">VLOOKUP(B1409,'Fichier FI (en entrée)'!B:E,3)</f>
        <v>XDICCMVQKI</v>
      </c>
      <c r="D1409" s="2" t="str">
        <f ca="1">VLOOKUP(B1409,'Fichier FI (en entrée)'!B:E,4)</f>
        <v>Juwgshikiinra</v>
      </c>
      <c r="E1409" s="2" t="s">
        <v>20</v>
      </c>
      <c r="F1409" s="2" t="s">
        <v>3</v>
      </c>
      <c r="G1409" s="1">
        <v>1</v>
      </c>
      <c r="H1409" s="1">
        <v>0</v>
      </c>
      <c r="I1409" s="2" t="s">
        <v>1</v>
      </c>
      <c r="J1409" s="1">
        <v>1</v>
      </c>
      <c r="K1409" s="2" t="s">
        <v>2148</v>
      </c>
      <c r="L1409" s="1">
        <v>0</v>
      </c>
      <c r="M1409" s="1">
        <v>0</v>
      </c>
      <c r="N1409" s="1">
        <v>0</v>
      </c>
    </row>
    <row r="1410" spans="1:14">
      <c r="A1410" s="1">
        <v>237</v>
      </c>
      <c r="B1410" s="1">
        <v>805766</v>
      </c>
      <c r="C1410" s="1" t="str">
        <f ca="1">VLOOKUP(B1410,'Fichier FI (en entrée)'!B:E,3)</f>
        <v>XKCEVPLKSL</v>
      </c>
      <c r="D1410" s="2" t="str">
        <f ca="1">VLOOKUP(B1410,'Fichier FI (en entrée)'!B:E,4)</f>
        <v>Vqggylzjugxld</v>
      </c>
      <c r="E1410" s="2" t="s">
        <v>27</v>
      </c>
      <c r="F1410" s="2" t="s">
        <v>3</v>
      </c>
      <c r="G1410" s="1">
        <v>1</v>
      </c>
      <c r="H1410" s="1">
        <v>0</v>
      </c>
      <c r="I1410" s="2" t="s">
        <v>1</v>
      </c>
      <c r="J1410" s="1">
        <v>1</v>
      </c>
      <c r="K1410" s="2" t="s">
        <v>2148</v>
      </c>
      <c r="L1410" s="1">
        <v>0</v>
      </c>
      <c r="M1410" s="1">
        <v>0</v>
      </c>
      <c r="N1410" s="1">
        <v>0</v>
      </c>
    </row>
    <row r="1411" spans="1:14">
      <c r="A1411" s="1">
        <v>237</v>
      </c>
      <c r="B1411" s="1">
        <v>805854</v>
      </c>
      <c r="C1411" s="1" t="str">
        <f ca="1">VLOOKUP(B1411,'Fichier FI (en entrée)'!B:E,3)</f>
        <v>UZNWJJUFBI</v>
      </c>
      <c r="D1411" s="2" t="str">
        <f ca="1">VLOOKUP(B1411,'Fichier FI (en entrée)'!B:E,4)</f>
        <v>Uskikovozyqiz</v>
      </c>
      <c r="E1411" s="2" t="s">
        <v>19</v>
      </c>
      <c r="F1411" s="2" t="s">
        <v>3</v>
      </c>
      <c r="G1411" s="1">
        <v>1</v>
      </c>
      <c r="H1411" s="1">
        <v>0</v>
      </c>
      <c r="I1411" s="2" t="s">
        <v>1</v>
      </c>
      <c r="J1411" s="1">
        <v>1</v>
      </c>
      <c r="K1411" s="2" t="s">
        <v>2148</v>
      </c>
      <c r="L1411" s="1">
        <v>0</v>
      </c>
      <c r="M1411" s="1">
        <v>0</v>
      </c>
      <c r="N1411" s="1">
        <v>0</v>
      </c>
    </row>
    <row r="1412" spans="1:14">
      <c r="A1412" s="1">
        <v>237</v>
      </c>
      <c r="B1412" s="1">
        <v>805890</v>
      </c>
      <c r="C1412" s="1" t="str">
        <f ca="1">VLOOKUP(B1412,'Fichier FI (en entrée)'!B:E,3)</f>
        <v>FEHBMHWNUU</v>
      </c>
      <c r="D1412" s="2" t="str">
        <f ca="1">VLOOKUP(B1412,'Fichier FI (en entrée)'!B:E,4)</f>
        <v>Wwmrmhvvcxeql</v>
      </c>
      <c r="E1412" s="2" t="s">
        <v>14</v>
      </c>
      <c r="F1412" s="2" t="s">
        <v>3</v>
      </c>
      <c r="G1412" s="1">
        <v>1</v>
      </c>
      <c r="H1412" s="1">
        <v>0</v>
      </c>
      <c r="I1412" s="2" t="s">
        <v>1</v>
      </c>
      <c r="J1412" s="1">
        <v>1</v>
      </c>
      <c r="K1412" s="2" t="s">
        <v>2148</v>
      </c>
      <c r="L1412" s="1">
        <v>0</v>
      </c>
      <c r="M1412" s="1">
        <v>0</v>
      </c>
      <c r="N1412" s="1">
        <v>0</v>
      </c>
    </row>
    <row r="1413" spans="1:14">
      <c r="A1413" s="1">
        <v>237</v>
      </c>
      <c r="B1413" s="1">
        <v>805893</v>
      </c>
      <c r="C1413" s="1" t="str">
        <f ca="1">VLOOKUP(B1413,'Fichier FI (en entrée)'!B:E,3)</f>
        <v>MTNUGJIFHV</v>
      </c>
      <c r="D1413" s="2" t="str">
        <f ca="1">VLOOKUP(B1413,'Fichier FI (en entrée)'!B:E,4)</f>
        <v>Uwehpcpjudoyr</v>
      </c>
      <c r="E1413" s="2" t="s">
        <v>27</v>
      </c>
      <c r="F1413" s="2" t="s">
        <v>3</v>
      </c>
      <c r="G1413" s="1">
        <v>1</v>
      </c>
      <c r="H1413" s="1">
        <v>0</v>
      </c>
      <c r="I1413" s="2" t="s">
        <v>1</v>
      </c>
      <c r="J1413" s="1">
        <v>1</v>
      </c>
      <c r="K1413" s="2" t="s">
        <v>2148</v>
      </c>
      <c r="L1413" s="1">
        <v>0</v>
      </c>
      <c r="M1413" s="1">
        <v>0</v>
      </c>
      <c r="N1413" s="1">
        <v>0</v>
      </c>
    </row>
    <row r="1414" spans="1:14">
      <c r="A1414" s="1">
        <v>237</v>
      </c>
      <c r="B1414" s="1">
        <v>805900</v>
      </c>
      <c r="C1414" s="1" t="str">
        <f ca="1">VLOOKUP(B1414,'Fichier FI (en entrée)'!B:E,3)</f>
        <v>TCKZILXNZO</v>
      </c>
      <c r="D1414" s="2" t="str">
        <f ca="1">VLOOKUP(B1414,'Fichier FI (en entrée)'!B:E,4)</f>
        <v>Rbmrvwlzmqcsp</v>
      </c>
      <c r="E1414" s="2" t="s">
        <v>19</v>
      </c>
      <c r="F1414" s="2" t="s">
        <v>3</v>
      </c>
      <c r="G1414" s="1">
        <v>1</v>
      </c>
      <c r="H1414" s="1">
        <v>0</v>
      </c>
      <c r="I1414" s="2" t="s">
        <v>1</v>
      </c>
      <c r="J1414" s="1">
        <v>1</v>
      </c>
      <c r="K1414" s="2" t="s">
        <v>2148</v>
      </c>
      <c r="L1414" s="1">
        <v>0</v>
      </c>
      <c r="M1414" s="1">
        <v>0</v>
      </c>
      <c r="N1414" s="1">
        <v>0</v>
      </c>
    </row>
    <row r="1415" spans="1:14">
      <c r="A1415" s="1">
        <v>237</v>
      </c>
      <c r="B1415" s="1">
        <v>805911</v>
      </c>
      <c r="C1415" s="1" t="str">
        <f ca="1">VLOOKUP(B1415,'Fichier FI (en entrée)'!B:E,3)</f>
        <v>PSWSYWOEDM</v>
      </c>
      <c r="D1415" s="2" t="str">
        <f ca="1">VLOOKUP(B1415,'Fichier FI (en entrée)'!B:E,4)</f>
        <v>Ybravbilummjd</v>
      </c>
      <c r="E1415" s="2" t="s">
        <v>19</v>
      </c>
      <c r="F1415" s="2" t="s">
        <v>3</v>
      </c>
      <c r="G1415" s="1">
        <v>1</v>
      </c>
      <c r="H1415" s="1">
        <v>0</v>
      </c>
      <c r="I1415" s="2" t="s">
        <v>1</v>
      </c>
      <c r="J1415" s="1">
        <v>1</v>
      </c>
      <c r="K1415" s="2" t="s">
        <v>2148</v>
      </c>
      <c r="L1415" s="1">
        <v>0</v>
      </c>
      <c r="M1415" s="1">
        <v>0</v>
      </c>
      <c r="N1415" s="1">
        <v>0</v>
      </c>
    </row>
    <row r="1416" spans="1:14">
      <c r="A1416" s="1">
        <v>237</v>
      </c>
      <c r="B1416" s="1">
        <v>808111</v>
      </c>
      <c r="C1416" s="1" t="str">
        <f ca="1">VLOOKUP(B1416,'Fichier FI (en entrée)'!B:E,3)</f>
        <v>ELDENTHSUF</v>
      </c>
      <c r="D1416" s="2" t="str">
        <f ca="1">VLOOKUP(B1416,'Fichier FI (en entrée)'!B:E,4)</f>
        <v>Voptrdihgorqk</v>
      </c>
      <c r="E1416" s="2" t="s">
        <v>14</v>
      </c>
      <c r="F1416" s="2" t="s">
        <v>3</v>
      </c>
      <c r="G1416" s="1">
        <v>1</v>
      </c>
      <c r="H1416" s="1">
        <v>0</v>
      </c>
      <c r="I1416" s="2" t="s">
        <v>1</v>
      </c>
      <c r="J1416" s="1">
        <v>1</v>
      </c>
      <c r="K1416" s="2" t="s">
        <v>2148</v>
      </c>
      <c r="L1416" s="1">
        <v>0</v>
      </c>
      <c r="M1416" s="1">
        <v>0</v>
      </c>
      <c r="N1416" s="1">
        <v>0</v>
      </c>
    </row>
    <row r="1417" spans="1:14">
      <c r="A1417" s="1">
        <v>237</v>
      </c>
      <c r="B1417" s="1">
        <v>810600</v>
      </c>
      <c r="C1417" s="1" t="str">
        <f ca="1">VLOOKUP(B1417,'Fichier FI (en entrée)'!B:E,3)</f>
        <v>CFGGASQFNL</v>
      </c>
      <c r="D1417" s="2" t="str">
        <f ca="1">VLOOKUP(B1417,'Fichier FI (en entrée)'!B:E,4)</f>
        <v>Wdbldljmfqfvc</v>
      </c>
      <c r="E1417" s="2" t="s">
        <v>23</v>
      </c>
      <c r="F1417" s="2" t="s">
        <v>3</v>
      </c>
      <c r="G1417" s="1">
        <v>1</v>
      </c>
      <c r="H1417" s="1">
        <v>0</v>
      </c>
      <c r="I1417" s="2" t="s">
        <v>1</v>
      </c>
      <c r="J1417" s="1">
        <v>1</v>
      </c>
      <c r="K1417" s="2" t="s">
        <v>2148</v>
      </c>
      <c r="L1417" s="1">
        <v>0</v>
      </c>
      <c r="M1417" s="1">
        <v>0</v>
      </c>
      <c r="N1417" s="1">
        <v>0</v>
      </c>
    </row>
    <row r="1418" spans="1:14">
      <c r="A1418" s="1">
        <v>237</v>
      </c>
      <c r="B1418" s="1">
        <v>813408</v>
      </c>
      <c r="C1418" s="1" t="str">
        <f ca="1">VLOOKUP(B1418,'Fichier FI (en entrée)'!B:E,3)</f>
        <v>VTSKMSZWYC</v>
      </c>
      <c r="D1418" s="2" t="str">
        <f ca="1">VLOOKUP(B1418,'Fichier FI (en entrée)'!B:E,4)</f>
        <v>Xwplfenxhleuq</v>
      </c>
      <c r="E1418" s="2" t="s">
        <v>31</v>
      </c>
      <c r="F1418" s="2" t="s">
        <v>3</v>
      </c>
      <c r="G1418" s="1">
        <v>1</v>
      </c>
      <c r="H1418" s="1">
        <v>0</v>
      </c>
      <c r="I1418" s="2" t="s">
        <v>1</v>
      </c>
      <c r="J1418" s="1">
        <v>1</v>
      </c>
      <c r="K1418" s="2" t="s">
        <v>2148</v>
      </c>
      <c r="L1418" s="1">
        <v>0</v>
      </c>
      <c r="M1418" s="1">
        <v>0</v>
      </c>
      <c r="N1418" s="1">
        <v>0</v>
      </c>
    </row>
    <row r="1419" spans="1:14">
      <c r="A1419" s="1">
        <v>237</v>
      </c>
      <c r="B1419" s="1">
        <v>815100</v>
      </c>
      <c r="C1419" s="1" t="str">
        <f ca="1">VLOOKUP(B1419,'Fichier FI (en entrée)'!B:E,3)</f>
        <v>ITIRPLMHYJ</v>
      </c>
      <c r="D1419" s="2" t="str">
        <f ca="1">VLOOKUP(B1419,'Fichier FI (en entrée)'!B:E,4)</f>
        <v>Isxcqxhtklquq</v>
      </c>
      <c r="E1419" s="2" t="s">
        <v>18</v>
      </c>
      <c r="F1419" s="2" t="s">
        <v>3</v>
      </c>
      <c r="G1419" s="1">
        <v>1</v>
      </c>
      <c r="H1419" s="1">
        <v>0</v>
      </c>
      <c r="I1419" s="2" t="s">
        <v>1</v>
      </c>
      <c r="J1419" s="1">
        <v>1</v>
      </c>
      <c r="K1419" s="2" t="s">
        <v>2148</v>
      </c>
      <c r="L1419" s="1">
        <v>0</v>
      </c>
      <c r="M1419" s="1">
        <v>0</v>
      </c>
      <c r="N1419" s="1">
        <v>0</v>
      </c>
    </row>
    <row r="1420" spans="1:14">
      <c r="A1420" s="1">
        <v>237</v>
      </c>
      <c r="B1420" s="1">
        <v>815108</v>
      </c>
      <c r="C1420" s="1" t="str">
        <f ca="1">VLOOKUP(B1420,'Fichier FI (en entrée)'!B:E,3)</f>
        <v>JBPYHWZLOL</v>
      </c>
      <c r="D1420" s="2" t="str">
        <f ca="1">VLOOKUP(B1420,'Fichier FI (en entrée)'!B:E,4)</f>
        <v>Cibngxxdxrlfl</v>
      </c>
      <c r="E1420" s="2" t="s">
        <v>27</v>
      </c>
      <c r="F1420" s="2" t="s">
        <v>3</v>
      </c>
      <c r="G1420" s="1">
        <v>1</v>
      </c>
      <c r="H1420" s="1">
        <v>0</v>
      </c>
      <c r="I1420" s="2" t="s">
        <v>1</v>
      </c>
      <c r="J1420" s="1">
        <v>1</v>
      </c>
      <c r="K1420" s="2" t="s">
        <v>2148</v>
      </c>
      <c r="L1420" s="1">
        <v>0</v>
      </c>
      <c r="M1420" s="1">
        <v>0</v>
      </c>
      <c r="N1420" s="1">
        <v>0</v>
      </c>
    </row>
    <row r="1421" spans="1:14">
      <c r="A1421" s="1">
        <v>237</v>
      </c>
      <c r="B1421" s="1">
        <v>815116</v>
      </c>
      <c r="C1421" s="1" t="str">
        <f ca="1">VLOOKUP(B1421,'Fichier FI (en entrée)'!B:E,3)</f>
        <v>WFMOZSDUHE</v>
      </c>
      <c r="D1421" s="2" t="str">
        <f ca="1">VLOOKUP(B1421,'Fichier FI (en entrée)'!B:E,4)</f>
        <v>Lvepgtezbmgvk</v>
      </c>
      <c r="E1421" s="2" t="s">
        <v>18</v>
      </c>
      <c r="F1421" s="2" t="s">
        <v>3</v>
      </c>
      <c r="G1421" s="1">
        <v>1</v>
      </c>
      <c r="H1421" s="1">
        <v>0</v>
      </c>
      <c r="I1421" s="2" t="s">
        <v>1</v>
      </c>
      <c r="J1421" s="1">
        <v>1</v>
      </c>
      <c r="K1421" s="2" t="s">
        <v>2148</v>
      </c>
      <c r="L1421" s="1">
        <v>0</v>
      </c>
      <c r="M1421" s="1">
        <v>0</v>
      </c>
      <c r="N1421" s="1">
        <v>0</v>
      </c>
    </row>
    <row r="1422" spans="1:14">
      <c r="A1422" s="1">
        <v>237</v>
      </c>
      <c r="B1422" s="1">
        <v>815162</v>
      </c>
      <c r="C1422" s="1" t="str">
        <f ca="1">VLOOKUP(B1422,'Fichier FI (en entrée)'!B:E,3)</f>
        <v>MDBAYGTKMF</v>
      </c>
      <c r="D1422" s="2" t="str">
        <f ca="1">VLOOKUP(B1422,'Fichier FI (en entrée)'!B:E,4)</f>
        <v>Ytybeujluwvuz</v>
      </c>
      <c r="E1422" s="2" t="s">
        <v>18</v>
      </c>
      <c r="F1422" s="2" t="s">
        <v>3</v>
      </c>
      <c r="G1422" s="1">
        <v>1</v>
      </c>
      <c r="H1422" s="1">
        <v>0</v>
      </c>
      <c r="I1422" s="2" t="s">
        <v>1</v>
      </c>
      <c r="J1422" s="1">
        <v>1</v>
      </c>
      <c r="K1422" s="2" t="s">
        <v>2148</v>
      </c>
      <c r="L1422" s="1">
        <v>0</v>
      </c>
      <c r="M1422" s="1">
        <v>0</v>
      </c>
      <c r="N1422" s="1">
        <v>0</v>
      </c>
    </row>
    <row r="1423" spans="1:14">
      <c r="A1423" s="1">
        <v>237</v>
      </c>
      <c r="B1423" s="1">
        <v>815182</v>
      </c>
      <c r="C1423" s="1" t="str">
        <f ca="1">VLOOKUP(B1423,'Fichier FI (en entrée)'!B:E,3)</f>
        <v>KCDSWBDIPM</v>
      </c>
      <c r="D1423" s="2" t="str">
        <f ca="1">VLOOKUP(B1423,'Fichier FI (en entrée)'!B:E,4)</f>
        <v>Qdbmxhjsmyuun</v>
      </c>
      <c r="E1423" s="2" t="s">
        <v>14</v>
      </c>
      <c r="F1423" s="2" t="s">
        <v>3</v>
      </c>
      <c r="G1423" s="1">
        <v>1</v>
      </c>
      <c r="H1423" s="1">
        <v>0</v>
      </c>
      <c r="I1423" s="2" t="s">
        <v>1</v>
      </c>
      <c r="J1423" s="1">
        <v>1</v>
      </c>
      <c r="K1423" s="2" t="s">
        <v>2148</v>
      </c>
      <c r="L1423" s="1">
        <v>0</v>
      </c>
      <c r="M1423" s="1">
        <v>0</v>
      </c>
      <c r="N1423" s="1">
        <v>0</v>
      </c>
    </row>
    <row r="1424" spans="1:14">
      <c r="A1424" s="1">
        <v>237</v>
      </c>
      <c r="B1424" s="1">
        <v>815183</v>
      </c>
      <c r="C1424" s="1" t="str">
        <f ca="1">VLOOKUP(B1424,'Fichier FI (en entrée)'!B:E,3)</f>
        <v>DZKWPOPLTA</v>
      </c>
      <c r="D1424" s="2" t="str">
        <f ca="1">VLOOKUP(B1424,'Fichier FI (en entrée)'!B:E,4)</f>
        <v>Vqddxalndnars</v>
      </c>
      <c r="E1424" s="2" t="s">
        <v>27</v>
      </c>
      <c r="F1424" s="2" t="s">
        <v>3</v>
      </c>
      <c r="G1424" s="1">
        <v>1</v>
      </c>
      <c r="H1424" s="1">
        <v>0</v>
      </c>
      <c r="I1424" s="2" t="s">
        <v>1</v>
      </c>
      <c r="J1424" s="1">
        <v>1</v>
      </c>
      <c r="K1424" s="2" t="s">
        <v>2148</v>
      </c>
      <c r="L1424" s="1">
        <v>0</v>
      </c>
      <c r="M1424" s="1">
        <v>0</v>
      </c>
      <c r="N1424" s="1">
        <v>0</v>
      </c>
    </row>
    <row r="1425" spans="1:14">
      <c r="A1425" s="1">
        <v>237</v>
      </c>
      <c r="B1425" s="1">
        <v>816366</v>
      </c>
      <c r="C1425" s="1" t="str">
        <f ca="1">VLOOKUP(B1425,'Fichier FI (en entrée)'!B:E,3)</f>
        <v>YFLGXIOMNZ</v>
      </c>
      <c r="D1425" s="2" t="str">
        <f ca="1">VLOOKUP(B1425,'Fichier FI (en entrée)'!B:E,4)</f>
        <v>Vfadbauaoytbn</v>
      </c>
      <c r="E1425" s="2" t="s">
        <v>27</v>
      </c>
      <c r="F1425" s="2" t="s">
        <v>3</v>
      </c>
      <c r="G1425" s="1">
        <v>1</v>
      </c>
      <c r="H1425" s="1">
        <v>0</v>
      </c>
      <c r="I1425" s="2" t="s">
        <v>1</v>
      </c>
      <c r="J1425" s="1">
        <v>1</v>
      </c>
      <c r="K1425" s="2" t="s">
        <v>2148</v>
      </c>
      <c r="L1425" s="1">
        <v>0</v>
      </c>
      <c r="M1425" s="1">
        <v>0</v>
      </c>
      <c r="N1425" s="1">
        <v>0</v>
      </c>
    </row>
    <row r="1426" spans="1:14">
      <c r="A1426" s="1">
        <v>237</v>
      </c>
      <c r="B1426" s="1">
        <v>817218</v>
      </c>
      <c r="C1426" s="1" t="str">
        <f ca="1">VLOOKUP(B1426,'Fichier FI (en entrée)'!B:E,3)</f>
        <v>CTIOEIHYPK</v>
      </c>
      <c r="D1426" s="2" t="str">
        <f ca="1">VLOOKUP(B1426,'Fichier FI (en entrée)'!B:E,4)</f>
        <v>Pcmbtodwbamoq</v>
      </c>
      <c r="E1426" s="2" t="s">
        <v>27</v>
      </c>
      <c r="F1426" s="2" t="s">
        <v>3</v>
      </c>
      <c r="G1426" s="1">
        <v>1</v>
      </c>
      <c r="H1426" s="1">
        <v>0</v>
      </c>
      <c r="I1426" s="2" t="s">
        <v>1</v>
      </c>
      <c r="J1426" s="1">
        <v>1</v>
      </c>
      <c r="K1426" s="2" t="s">
        <v>2148</v>
      </c>
      <c r="L1426" s="1">
        <v>0</v>
      </c>
      <c r="M1426" s="1">
        <v>0</v>
      </c>
      <c r="N1426" s="1">
        <v>0</v>
      </c>
    </row>
    <row r="1427" spans="1:14">
      <c r="A1427" s="1">
        <v>237</v>
      </c>
      <c r="B1427" s="1">
        <v>819481</v>
      </c>
      <c r="C1427" s="1" t="str">
        <f ca="1">VLOOKUP(B1427,'Fichier FI (en entrée)'!B:E,3)</f>
        <v>UHKECHHYPA</v>
      </c>
      <c r="D1427" s="2" t="str">
        <f ca="1">VLOOKUP(B1427,'Fichier FI (en entrée)'!B:E,4)</f>
        <v>Ntarbkgsukviy</v>
      </c>
      <c r="E1427" s="2" t="s">
        <v>31</v>
      </c>
      <c r="F1427" s="2" t="s">
        <v>3</v>
      </c>
      <c r="G1427" s="1">
        <v>1</v>
      </c>
      <c r="H1427" s="1">
        <v>0</v>
      </c>
      <c r="I1427" s="2" t="s">
        <v>1</v>
      </c>
      <c r="J1427" s="1">
        <v>1</v>
      </c>
      <c r="K1427" s="2" t="s">
        <v>2148</v>
      </c>
      <c r="L1427" s="1">
        <v>0</v>
      </c>
      <c r="M1427" s="1">
        <v>0</v>
      </c>
      <c r="N1427" s="1">
        <v>0</v>
      </c>
    </row>
    <row r="1428" spans="1:14">
      <c r="A1428" s="1">
        <v>237</v>
      </c>
      <c r="B1428" s="1">
        <v>821822</v>
      </c>
      <c r="C1428" s="1" t="str">
        <f ca="1">VLOOKUP(B1428,'Fichier FI (en entrée)'!B:E,3)</f>
        <v>FFDJSGHWNQ</v>
      </c>
      <c r="D1428" s="2" t="str">
        <f ca="1">VLOOKUP(B1428,'Fichier FI (en entrée)'!B:E,4)</f>
        <v>Nryhdpnearblb</v>
      </c>
      <c r="E1428" s="2" t="s">
        <v>28</v>
      </c>
      <c r="F1428" s="2" t="s">
        <v>3</v>
      </c>
      <c r="G1428" s="1">
        <v>1</v>
      </c>
      <c r="H1428" s="1">
        <v>0</v>
      </c>
      <c r="I1428" s="2" t="s">
        <v>1</v>
      </c>
      <c r="J1428" s="1">
        <v>1</v>
      </c>
      <c r="K1428" s="2" t="s">
        <v>2148</v>
      </c>
      <c r="L1428" s="1">
        <v>0</v>
      </c>
      <c r="M1428" s="1">
        <v>0</v>
      </c>
      <c r="N1428" s="1">
        <v>0</v>
      </c>
    </row>
    <row r="1429" spans="1:14">
      <c r="A1429" s="1">
        <v>237</v>
      </c>
      <c r="B1429" s="1">
        <v>821884</v>
      </c>
      <c r="C1429" s="1" t="str">
        <f ca="1">VLOOKUP(B1429,'Fichier FI (en entrée)'!B:E,3)</f>
        <v>XUTJXHKHGV</v>
      </c>
      <c r="D1429" s="2" t="str">
        <f ca="1">VLOOKUP(B1429,'Fichier FI (en entrée)'!B:E,4)</f>
        <v>Puthaioraavxx</v>
      </c>
      <c r="E1429" s="2" t="s">
        <v>20</v>
      </c>
      <c r="F1429" s="2" t="s">
        <v>3</v>
      </c>
      <c r="G1429" s="1">
        <v>1</v>
      </c>
      <c r="H1429" s="1">
        <v>0</v>
      </c>
      <c r="I1429" s="2" t="s">
        <v>1</v>
      </c>
      <c r="J1429" s="1">
        <v>1</v>
      </c>
      <c r="K1429" s="2" t="s">
        <v>2148</v>
      </c>
      <c r="L1429" s="1">
        <v>0</v>
      </c>
      <c r="M1429" s="1">
        <v>0</v>
      </c>
      <c r="N1429" s="1">
        <v>0</v>
      </c>
    </row>
    <row r="1430" spans="1:14">
      <c r="A1430" s="1">
        <v>237</v>
      </c>
      <c r="B1430" s="1">
        <v>821892</v>
      </c>
      <c r="C1430" s="1" t="str">
        <f ca="1">VLOOKUP(B1430,'Fichier FI (en entrée)'!B:E,3)</f>
        <v>WFDFTBVYBY</v>
      </c>
      <c r="D1430" s="2" t="str">
        <f ca="1">VLOOKUP(B1430,'Fichier FI (en entrée)'!B:E,4)</f>
        <v>Cclvaegrxolmn</v>
      </c>
      <c r="E1430" s="2" t="s">
        <v>20</v>
      </c>
      <c r="F1430" s="2" t="s">
        <v>3</v>
      </c>
      <c r="G1430" s="1">
        <v>1</v>
      </c>
      <c r="H1430" s="1">
        <v>0</v>
      </c>
      <c r="I1430" s="2" t="s">
        <v>1</v>
      </c>
      <c r="J1430" s="1">
        <v>1</v>
      </c>
      <c r="K1430" s="2" t="s">
        <v>2148</v>
      </c>
      <c r="L1430" s="1">
        <v>0</v>
      </c>
      <c r="M1430" s="1">
        <v>0</v>
      </c>
      <c r="N1430" s="1">
        <v>0</v>
      </c>
    </row>
    <row r="1431" spans="1:14">
      <c r="A1431" s="1">
        <v>237</v>
      </c>
      <c r="B1431" s="1">
        <v>821895</v>
      </c>
      <c r="C1431" s="1" t="str">
        <f ca="1">VLOOKUP(B1431,'Fichier FI (en entrée)'!B:E,3)</f>
        <v>IJHSMUMQGV</v>
      </c>
      <c r="D1431" s="2" t="str">
        <f ca="1">VLOOKUP(B1431,'Fichier FI (en entrée)'!B:E,4)</f>
        <v>Motcapqjnahgf</v>
      </c>
      <c r="E1431" s="2" t="s">
        <v>20</v>
      </c>
      <c r="F1431" s="2" t="s">
        <v>3</v>
      </c>
      <c r="G1431" s="1">
        <v>1</v>
      </c>
      <c r="H1431" s="1">
        <v>0</v>
      </c>
      <c r="I1431" s="2" t="s">
        <v>1</v>
      </c>
      <c r="J1431" s="1">
        <v>1</v>
      </c>
      <c r="K1431" s="2" t="s">
        <v>2148</v>
      </c>
      <c r="L1431" s="1">
        <v>0</v>
      </c>
      <c r="M1431" s="1">
        <v>0</v>
      </c>
      <c r="N1431" s="1">
        <v>0</v>
      </c>
    </row>
    <row r="1432" spans="1:14">
      <c r="A1432" s="1">
        <v>237</v>
      </c>
      <c r="B1432" s="1">
        <v>821911</v>
      </c>
      <c r="C1432" s="1" t="str">
        <f ca="1">VLOOKUP(B1432,'Fichier FI (en entrée)'!B:E,3)</f>
        <v>YOUKMESBVN</v>
      </c>
      <c r="D1432" s="2" t="str">
        <f ca="1">VLOOKUP(B1432,'Fichier FI (en entrée)'!B:E,4)</f>
        <v>Zwntixibbyvwm</v>
      </c>
      <c r="E1432" s="2" t="s">
        <v>20</v>
      </c>
      <c r="F1432" s="2" t="s">
        <v>3</v>
      </c>
      <c r="G1432" s="1">
        <v>1</v>
      </c>
      <c r="H1432" s="1">
        <v>0</v>
      </c>
      <c r="I1432" s="2" t="s">
        <v>1</v>
      </c>
      <c r="J1432" s="1">
        <v>1</v>
      </c>
      <c r="K1432" s="2" t="s">
        <v>2148</v>
      </c>
      <c r="L1432" s="1">
        <v>0</v>
      </c>
      <c r="M1432" s="1">
        <v>0</v>
      </c>
      <c r="N1432" s="1">
        <v>0</v>
      </c>
    </row>
    <row r="1433" spans="1:14">
      <c r="A1433" s="1">
        <v>237</v>
      </c>
      <c r="B1433" s="1">
        <v>821929</v>
      </c>
      <c r="C1433" s="1" t="str">
        <f ca="1">VLOOKUP(B1433,'Fichier FI (en entrée)'!B:E,3)</f>
        <v>HWARPMOZBG</v>
      </c>
      <c r="D1433" s="2" t="str">
        <f ca="1">VLOOKUP(B1433,'Fichier FI (en entrée)'!B:E,4)</f>
        <v>Vljumieisbnww</v>
      </c>
      <c r="E1433" s="2" t="s">
        <v>20</v>
      </c>
      <c r="F1433" s="2" t="s">
        <v>3</v>
      </c>
      <c r="G1433" s="1">
        <v>1</v>
      </c>
      <c r="H1433" s="1">
        <v>0</v>
      </c>
      <c r="I1433" s="2" t="s">
        <v>1</v>
      </c>
      <c r="J1433" s="1">
        <v>1</v>
      </c>
      <c r="K1433" s="2" t="s">
        <v>2148</v>
      </c>
      <c r="L1433" s="1">
        <v>0</v>
      </c>
      <c r="M1433" s="1">
        <v>0</v>
      </c>
      <c r="N1433" s="1">
        <v>0</v>
      </c>
    </row>
    <row r="1434" spans="1:14">
      <c r="A1434" s="1">
        <v>237</v>
      </c>
      <c r="B1434" s="1">
        <v>821936</v>
      </c>
      <c r="C1434" s="1" t="str">
        <f ca="1">VLOOKUP(B1434,'Fichier FI (en entrée)'!B:E,3)</f>
        <v>HZNROEVXNR</v>
      </c>
      <c r="D1434" s="2" t="str">
        <f ca="1">VLOOKUP(B1434,'Fichier FI (en entrée)'!B:E,4)</f>
        <v>Ttwaybghfadsq</v>
      </c>
      <c r="E1434" s="2" t="s">
        <v>20</v>
      </c>
      <c r="F1434" s="2" t="s">
        <v>3</v>
      </c>
      <c r="G1434" s="1">
        <v>1</v>
      </c>
      <c r="H1434" s="1">
        <v>0</v>
      </c>
      <c r="I1434" s="2" t="s">
        <v>1</v>
      </c>
      <c r="J1434" s="1">
        <v>1</v>
      </c>
      <c r="K1434" s="2" t="s">
        <v>2148</v>
      </c>
      <c r="L1434" s="1">
        <v>0</v>
      </c>
      <c r="M1434" s="1">
        <v>0</v>
      </c>
      <c r="N1434" s="1">
        <v>0</v>
      </c>
    </row>
    <row r="1435" spans="1:14">
      <c r="A1435" s="1">
        <v>237</v>
      </c>
      <c r="B1435" s="1">
        <v>821938</v>
      </c>
      <c r="C1435" s="1" t="str">
        <f ca="1">VLOOKUP(B1435,'Fichier FI (en entrée)'!B:E,3)</f>
        <v>PHGNTTKGTE</v>
      </c>
      <c r="D1435" s="2" t="str">
        <f ca="1">VLOOKUP(B1435,'Fichier FI (en entrée)'!B:E,4)</f>
        <v>Gxjzhcuvszrcy</v>
      </c>
      <c r="E1435" s="2" t="s">
        <v>20</v>
      </c>
      <c r="F1435" s="2" t="s">
        <v>3</v>
      </c>
      <c r="G1435" s="1">
        <v>1</v>
      </c>
      <c r="H1435" s="1">
        <v>0</v>
      </c>
      <c r="I1435" s="2" t="s">
        <v>1</v>
      </c>
      <c r="J1435" s="1">
        <v>1</v>
      </c>
      <c r="K1435" s="2" t="s">
        <v>2148</v>
      </c>
      <c r="L1435" s="1">
        <v>0</v>
      </c>
      <c r="M1435" s="1">
        <v>0</v>
      </c>
      <c r="N1435" s="1">
        <v>0</v>
      </c>
    </row>
    <row r="1436" spans="1:14">
      <c r="A1436" s="1">
        <v>237</v>
      </c>
      <c r="B1436" s="1">
        <v>821943</v>
      </c>
      <c r="C1436" s="1" t="str">
        <f ca="1">VLOOKUP(B1436,'Fichier FI (en entrée)'!B:E,3)</f>
        <v>EYHJEJJKGC</v>
      </c>
      <c r="D1436" s="2" t="str">
        <f ca="1">VLOOKUP(B1436,'Fichier FI (en entrée)'!B:E,4)</f>
        <v>Azicyqctbqnqp</v>
      </c>
      <c r="E1436" s="2" t="s">
        <v>20</v>
      </c>
      <c r="F1436" s="2" t="s">
        <v>3</v>
      </c>
      <c r="G1436" s="1">
        <v>1</v>
      </c>
      <c r="H1436" s="1">
        <v>0</v>
      </c>
      <c r="I1436" s="2" t="s">
        <v>1</v>
      </c>
      <c r="J1436" s="1">
        <v>1</v>
      </c>
      <c r="K1436" s="2" t="s">
        <v>2148</v>
      </c>
      <c r="L1436" s="1">
        <v>0</v>
      </c>
      <c r="M1436" s="1">
        <v>0</v>
      </c>
      <c r="N1436" s="1">
        <v>0</v>
      </c>
    </row>
    <row r="1437" spans="1:14">
      <c r="A1437" s="1">
        <v>237</v>
      </c>
      <c r="B1437" s="1">
        <v>821972</v>
      </c>
      <c r="C1437" s="1" t="str">
        <f ca="1">VLOOKUP(B1437,'Fichier FI (en entrée)'!B:E,3)</f>
        <v>SQAKMTHAAW</v>
      </c>
      <c r="D1437" s="2" t="str">
        <f ca="1">VLOOKUP(B1437,'Fichier FI (en entrée)'!B:E,4)</f>
        <v>Btyqytxrjhbia</v>
      </c>
      <c r="E1437" s="2" t="s">
        <v>28</v>
      </c>
      <c r="F1437" s="2" t="s">
        <v>3</v>
      </c>
      <c r="G1437" s="1">
        <v>1</v>
      </c>
      <c r="H1437" s="1">
        <v>0</v>
      </c>
      <c r="I1437" s="2" t="s">
        <v>1</v>
      </c>
      <c r="J1437" s="1">
        <v>1</v>
      </c>
      <c r="K1437" s="2" t="s">
        <v>2148</v>
      </c>
      <c r="L1437" s="1">
        <v>0</v>
      </c>
      <c r="M1437" s="1">
        <v>0</v>
      </c>
      <c r="N1437" s="1">
        <v>0</v>
      </c>
    </row>
    <row r="1438" spans="1:14">
      <c r="A1438" s="1">
        <v>237</v>
      </c>
      <c r="B1438" s="1">
        <v>821981</v>
      </c>
      <c r="C1438" s="1" t="str">
        <f ca="1">VLOOKUP(B1438,'Fichier FI (en entrée)'!B:E,3)</f>
        <v>GUIJSNUVIF</v>
      </c>
      <c r="D1438" s="2" t="str">
        <f ca="1">VLOOKUP(B1438,'Fichier FI (en entrée)'!B:E,4)</f>
        <v>Ouxxxkcszpuiu</v>
      </c>
      <c r="E1438" s="2" t="s">
        <v>28</v>
      </c>
      <c r="F1438" s="2" t="s">
        <v>3</v>
      </c>
      <c r="G1438" s="1">
        <v>1</v>
      </c>
      <c r="H1438" s="1">
        <v>0</v>
      </c>
      <c r="I1438" s="2" t="s">
        <v>1</v>
      </c>
      <c r="J1438" s="1">
        <v>1</v>
      </c>
      <c r="K1438" s="2" t="s">
        <v>2148</v>
      </c>
      <c r="L1438" s="1">
        <v>0</v>
      </c>
      <c r="M1438" s="1">
        <v>0</v>
      </c>
      <c r="N1438" s="1">
        <v>0</v>
      </c>
    </row>
    <row r="1439" spans="1:14">
      <c r="A1439" s="1">
        <v>237</v>
      </c>
      <c r="B1439" s="1">
        <v>821986</v>
      </c>
      <c r="C1439" s="1" t="str">
        <f ca="1">VLOOKUP(B1439,'Fichier FI (en entrée)'!B:E,3)</f>
        <v>UBGWPHVNFZ</v>
      </c>
      <c r="D1439" s="2" t="str">
        <f ca="1">VLOOKUP(B1439,'Fichier FI (en entrée)'!B:E,4)</f>
        <v>Uevqczdgzdfbo</v>
      </c>
      <c r="E1439" s="2" t="s">
        <v>20</v>
      </c>
      <c r="F1439" s="2" t="s">
        <v>3</v>
      </c>
      <c r="G1439" s="1">
        <v>1</v>
      </c>
      <c r="H1439" s="1">
        <v>0</v>
      </c>
      <c r="I1439" s="2" t="s">
        <v>1</v>
      </c>
      <c r="J1439" s="1">
        <v>1</v>
      </c>
      <c r="K1439" s="2" t="s">
        <v>2148</v>
      </c>
      <c r="L1439" s="1">
        <v>0</v>
      </c>
      <c r="M1439" s="1">
        <v>0</v>
      </c>
      <c r="N1439" s="1">
        <v>0</v>
      </c>
    </row>
    <row r="1440" spans="1:14">
      <c r="A1440" s="1">
        <v>237</v>
      </c>
      <c r="B1440" s="1">
        <v>821991</v>
      </c>
      <c r="C1440" s="1" t="str">
        <f ca="1">VLOOKUP(B1440,'Fichier FI (en entrée)'!B:E,3)</f>
        <v>UAHCWASDWD</v>
      </c>
      <c r="D1440" s="2" t="str">
        <f ca="1">VLOOKUP(B1440,'Fichier FI (en entrée)'!B:E,4)</f>
        <v>Ujdfywetdxoht</v>
      </c>
      <c r="E1440" s="2" t="s">
        <v>20</v>
      </c>
      <c r="F1440" s="2" t="s">
        <v>3</v>
      </c>
      <c r="G1440" s="1">
        <v>1</v>
      </c>
      <c r="H1440" s="1">
        <v>0</v>
      </c>
      <c r="I1440" s="2" t="s">
        <v>1</v>
      </c>
      <c r="J1440" s="1">
        <v>1</v>
      </c>
      <c r="K1440" s="2" t="s">
        <v>2148</v>
      </c>
      <c r="L1440" s="1">
        <v>0</v>
      </c>
      <c r="M1440" s="1">
        <v>0</v>
      </c>
      <c r="N1440" s="1">
        <v>0</v>
      </c>
    </row>
    <row r="1441" spans="1:14">
      <c r="A1441" s="1">
        <v>237</v>
      </c>
      <c r="B1441" s="1">
        <v>822001</v>
      </c>
      <c r="C1441" s="1" t="str">
        <f ca="1">VLOOKUP(B1441,'Fichier FI (en entrée)'!B:E,3)</f>
        <v>FCFOAHDSPY</v>
      </c>
      <c r="D1441" s="2" t="str">
        <f ca="1">VLOOKUP(B1441,'Fichier FI (en entrée)'!B:E,4)</f>
        <v>Ictnxsmccczmo</v>
      </c>
      <c r="E1441" s="2" t="s">
        <v>20</v>
      </c>
      <c r="F1441" s="2" t="s">
        <v>3</v>
      </c>
      <c r="G1441" s="1">
        <v>1</v>
      </c>
      <c r="H1441" s="1">
        <v>0</v>
      </c>
      <c r="I1441" s="2" t="s">
        <v>1</v>
      </c>
      <c r="J1441" s="1">
        <v>1</v>
      </c>
      <c r="K1441" s="2" t="s">
        <v>2148</v>
      </c>
      <c r="L1441" s="1">
        <v>0</v>
      </c>
      <c r="M1441" s="1">
        <v>0</v>
      </c>
      <c r="N1441" s="1">
        <v>0</v>
      </c>
    </row>
    <row r="1442" spans="1:14">
      <c r="A1442" s="1">
        <v>237</v>
      </c>
      <c r="B1442" s="1">
        <v>822008</v>
      </c>
      <c r="C1442" s="1" t="str">
        <f ca="1">VLOOKUP(B1442,'Fichier FI (en entrée)'!B:E,3)</f>
        <v>BHKCRDKAGF</v>
      </c>
      <c r="D1442" s="2" t="str">
        <f ca="1">VLOOKUP(B1442,'Fichier FI (en entrée)'!B:E,4)</f>
        <v>Gckmxturofyjz</v>
      </c>
      <c r="E1442" s="2" t="s">
        <v>22</v>
      </c>
      <c r="F1442" s="2" t="s">
        <v>3</v>
      </c>
      <c r="G1442" s="1">
        <v>1</v>
      </c>
      <c r="H1442" s="1">
        <v>0</v>
      </c>
      <c r="I1442" s="2" t="s">
        <v>1</v>
      </c>
      <c r="J1442" s="1">
        <v>1</v>
      </c>
      <c r="K1442" s="2" t="s">
        <v>2148</v>
      </c>
      <c r="L1442" s="1">
        <v>0</v>
      </c>
      <c r="M1442" s="1">
        <v>0</v>
      </c>
      <c r="N1442" s="1">
        <v>0</v>
      </c>
    </row>
    <row r="1443" spans="1:14">
      <c r="A1443" s="1">
        <v>237</v>
      </c>
      <c r="B1443" s="1">
        <v>822009</v>
      </c>
      <c r="C1443" s="1" t="str">
        <f ca="1">VLOOKUP(B1443,'Fichier FI (en entrée)'!B:E,3)</f>
        <v>EROJELAGUC</v>
      </c>
      <c r="D1443" s="2" t="str">
        <f ca="1">VLOOKUP(B1443,'Fichier FI (en entrée)'!B:E,4)</f>
        <v>Nhmvspxkywieq</v>
      </c>
      <c r="E1443" s="2" t="s">
        <v>27</v>
      </c>
      <c r="F1443" s="2" t="s">
        <v>3</v>
      </c>
      <c r="G1443" s="1">
        <v>1</v>
      </c>
      <c r="H1443" s="1">
        <v>0</v>
      </c>
      <c r="I1443" s="2" t="s">
        <v>1</v>
      </c>
      <c r="J1443" s="1">
        <v>1</v>
      </c>
      <c r="K1443" s="2" t="s">
        <v>2148</v>
      </c>
      <c r="L1443" s="1">
        <v>0</v>
      </c>
      <c r="M1443" s="1">
        <v>0</v>
      </c>
      <c r="N1443" s="1">
        <v>0</v>
      </c>
    </row>
    <row r="1444" spans="1:14">
      <c r="A1444" s="1">
        <v>237</v>
      </c>
      <c r="B1444" s="1">
        <v>822025</v>
      </c>
      <c r="C1444" s="1" t="str">
        <f ca="1">VLOOKUP(B1444,'Fichier FI (en entrée)'!B:E,3)</f>
        <v>QUXUADJVUB</v>
      </c>
      <c r="D1444" s="2" t="str">
        <f ca="1">VLOOKUP(B1444,'Fichier FI (en entrée)'!B:E,4)</f>
        <v>Vkyixjawmwnli</v>
      </c>
      <c r="E1444" s="2" t="s">
        <v>20</v>
      </c>
      <c r="F1444" s="2" t="s">
        <v>3</v>
      </c>
      <c r="G1444" s="1">
        <v>1</v>
      </c>
      <c r="H1444" s="1">
        <v>0</v>
      </c>
      <c r="I1444" s="2" t="s">
        <v>1</v>
      </c>
      <c r="J1444" s="1">
        <v>1</v>
      </c>
      <c r="K1444" s="2" t="s">
        <v>2148</v>
      </c>
      <c r="L1444" s="1">
        <v>0</v>
      </c>
      <c r="M1444" s="1">
        <v>0</v>
      </c>
      <c r="N1444" s="1">
        <v>0</v>
      </c>
    </row>
    <row r="1445" spans="1:14">
      <c r="A1445" s="1">
        <v>237</v>
      </c>
      <c r="B1445" s="1">
        <v>822026</v>
      </c>
      <c r="C1445" s="1" t="str">
        <f ca="1">VLOOKUP(B1445,'Fichier FI (en entrée)'!B:E,3)</f>
        <v>DGDOXTYAZO</v>
      </c>
      <c r="D1445" s="2" t="str">
        <f ca="1">VLOOKUP(B1445,'Fichier FI (en entrée)'!B:E,4)</f>
        <v>Xwteuvsmhmjcs</v>
      </c>
      <c r="E1445" s="2" t="s">
        <v>20</v>
      </c>
      <c r="F1445" s="2" t="s">
        <v>3</v>
      </c>
      <c r="G1445" s="1">
        <v>1</v>
      </c>
      <c r="H1445" s="1">
        <v>0</v>
      </c>
      <c r="I1445" s="2" t="s">
        <v>1</v>
      </c>
      <c r="J1445" s="1">
        <v>1</v>
      </c>
      <c r="K1445" s="2" t="s">
        <v>2148</v>
      </c>
      <c r="L1445" s="1">
        <v>0</v>
      </c>
      <c r="M1445" s="1">
        <v>0</v>
      </c>
      <c r="N1445" s="1">
        <v>0</v>
      </c>
    </row>
    <row r="1446" spans="1:14">
      <c r="A1446" s="1">
        <v>237</v>
      </c>
      <c r="B1446" s="1">
        <v>822039</v>
      </c>
      <c r="C1446" s="1" t="str">
        <f ca="1">VLOOKUP(B1446,'Fichier FI (en entrée)'!B:E,3)</f>
        <v>YBNRMIURSE</v>
      </c>
      <c r="D1446" s="2" t="str">
        <f ca="1">VLOOKUP(B1446,'Fichier FI (en entrée)'!B:E,4)</f>
        <v>Brgjahihvgqim</v>
      </c>
      <c r="E1446" s="2" t="s">
        <v>23</v>
      </c>
      <c r="F1446" s="2" t="s">
        <v>3</v>
      </c>
      <c r="G1446" s="1">
        <v>1</v>
      </c>
      <c r="H1446" s="1">
        <v>0</v>
      </c>
      <c r="I1446" s="2" t="s">
        <v>1</v>
      </c>
      <c r="J1446" s="1">
        <v>1</v>
      </c>
      <c r="K1446" s="2" t="s">
        <v>2148</v>
      </c>
      <c r="L1446" s="1">
        <v>0</v>
      </c>
      <c r="M1446" s="1">
        <v>0</v>
      </c>
      <c r="N1446" s="1">
        <v>0</v>
      </c>
    </row>
    <row r="1447" spans="1:14">
      <c r="A1447" s="1">
        <v>237</v>
      </c>
      <c r="B1447" s="1">
        <v>822047</v>
      </c>
      <c r="C1447" s="1" t="str">
        <f ca="1">VLOOKUP(B1447,'Fichier FI (en entrée)'!B:E,3)</f>
        <v>TYBVBUJKKH</v>
      </c>
      <c r="D1447" s="2" t="str">
        <f ca="1">VLOOKUP(B1447,'Fichier FI (en entrée)'!B:E,4)</f>
        <v>Qeuebibjcgznw</v>
      </c>
      <c r="E1447" s="2" t="s">
        <v>20</v>
      </c>
      <c r="F1447" s="2" t="s">
        <v>3</v>
      </c>
      <c r="G1447" s="1">
        <v>1</v>
      </c>
      <c r="H1447" s="1">
        <v>0</v>
      </c>
      <c r="I1447" s="2" t="s">
        <v>1</v>
      </c>
      <c r="J1447" s="1">
        <v>1</v>
      </c>
      <c r="K1447" s="2" t="s">
        <v>2148</v>
      </c>
      <c r="L1447" s="1">
        <v>0</v>
      </c>
      <c r="M1447" s="1">
        <v>0</v>
      </c>
      <c r="N1447" s="1">
        <v>0</v>
      </c>
    </row>
    <row r="1448" spans="1:14">
      <c r="A1448" s="1">
        <v>237</v>
      </c>
      <c r="B1448" s="1">
        <v>824982</v>
      </c>
      <c r="C1448" s="1" t="str">
        <f ca="1">VLOOKUP(B1448,'Fichier FI (en entrée)'!B:E,3)</f>
        <v>LYBUKQJUXB</v>
      </c>
      <c r="D1448" s="2" t="str">
        <f ca="1">VLOOKUP(B1448,'Fichier FI (en entrée)'!B:E,4)</f>
        <v>Otppiwbxvjsnq</v>
      </c>
      <c r="E1448" s="2" t="s">
        <v>17</v>
      </c>
      <c r="F1448" s="2" t="s">
        <v>3</v>
      </c>
      <c r="G1448" s="1">
        <v>1</v>
      </c>
      <c r="H1448" s="1">
        <v>0</v>
      </c>
      <c r="I1448" s="2" t="s">
        <v>1</v>
      </c>
      <c r="J1448" s="1">
        <v>1</v>
      </c>
      <c r="K1448" s="2" t="s">
        <v>2148</v>
      </c>
      <c r="L1448" s="1">
        <v>0</v>
      </c>
      <c r="M1448" s="1">
        <v>0</v>
      </c>
      <c r="N1448" s="1">
        <v>0</v>
      </c>
    </row>
    <row r="1449" spans="1:14">
      <c r="A1449" s="1">
        <v>237</v>
      </c>
      <c r="B1449" s="1">
        <v>825005</v>
      </c>
      <c r="C1449" s="1" t="str">
        <f ca="1">VLOOKUP(B1449,'Fichier FI (en entrée)'!B:E,3)</f>
        <v>OZSCQFONRB</v>
      </c>
      <c r="D1449" s="2" t="str">
        <f ca="1">VLOOKUP(B1449,'Fichier FI (en entrée)'!B:E,4)</f>
        <v>Cwokllrfarpoa</v>
      </c>
      <c r="E1449" s="2" t="s">
        <v>17</v>
      </c>
      <c r="F1449" s="2" t="s">
        <v>3</v>
      </c>
      <c r="G1449" s="1">
        <v>1</v>
      </c>
      <c r="H1449" s="1">
        <v>0</v>
      </c>
      <c r="I1449" s="2" t="s">
        <v>1</v>
      </c>
      <c r="J1449" s="1">
        <v>1</v>
      </c>
      <c r="K1449" s="2" t="s">
        <v>2148</v>
      </c>
      <c r="L1449" s="1">
        <v>0</v>
      </c>
      <c r="M1449" s="1">
        <v>0</v>
      </c>
      <c r="N1449" s="1">
        <v>0</v>
      </c>
    </row>
    <row r="1450" spans="1:14">
      <c r="A1450" s="1">
        <v>237</v>
      </c>
      <c r="B1450" s="1">
        <v>833090</v>
      </c>
      <c r="C1450" s="1" t="str">
        <f ca="1">VLOOKUP(B1450,'Fichier FI (en entrée)'!B:E,3)</f>
        <v>OTZLDXFWFE</v>
      </c>
      <c r="D1450" s="2" t="str">
        <f ca="1">VLOOKUP(B1450,'Fichier FI (en entrée)'!B:E,4)</f>
        <v>Rjcbezhxcvcjh</v>
      </c>
      <c r="E1450" s="2" t="s">
        <v>73</v>
      </c>
      <c r="F1450" s="2" t="s">
        <v>3</v>
      </c>
      <c r="G1450" s="1">
        <v>1</v>
      </c>
      <c r="H1450" s="1">
        <v>0</v>
      </c>
      <c r="I1450" s="2" t="s">
        <v>1</v>
      </c>
      <c r="J1450" s="1">
        <v>1</v>
      </c>
      <c r="K1450" s="2" t="s">
        <v>2148</v>
      </c>
      <c r="L1450" s="1">
        <v>0</v>
      </c>
      <c r="M1450" s="1">
        <v>0</v>
      </c>
      <c r="N1450" s="1">
        <v>0</v>
      </c>
    </row>
    <row r="1451" spans="1:14">
      <c r="A1451" s="1">
        <v>237</v>
      </c>
      <c r="B1451" s="1">
        <v>833167</v>
      </c>
      <c r="C1451" s="1" t="str">
        <f ca="1">VLOOKUP(B1451,'Fichier FI (en entrée)'!B:E,3)</f>
        <v>LWNJKNTNEM</v>
      </c>
      <c r="D1451" s="2" t="str">
        <f ca="1">VLOOKUP(B1451,'Fichier FI (en entrée)'!B:E,4)</f>
        <v>Xbioltwujzgcu</v>
      </c>
      <c r="E1451" s="2" t="s">
        <v>14</v>
      </c>
      <c r="F1451" s="2" t="s">
        <v>3</v>
      </c>
      <c r="G1451" s="1">
        <v>1</v>
      </c>
      <c r="H1451" s="1">
        <v>0</v>
      </c>
      <c r="I1451" s="2" t="s">
        <v>1</v>
      </c>
      <c r="J1451" s="1">
        <v>1</v>
      </c>
      <c r="K1451" s="2" t="s">
        <v>2148</v>
      </c>
      <c r="L1451" s="1">
        <v>0</v>
      </c>
      <c r="M1451" s="1">
        <v>0</v>
      </c>
      <c r="N1451" s="1">
        <v>0</v>
      </c>
    </row>
    <row r="1452" spans="1:14">
      <c r="A1452" s="1">
        <v>237</v>
      </c>
      <c r="B1452" s="1">
        <v>1000241</v>
      </c>
      <c r="C1452" s="1" t="str">
        <f ca="1">VLOOKUP(B1452,'Fichier FI (en entrée)'!B:E,3)</f>
        <v>JIRRAQZFNB</v>
      </c>
      <c r="D1452" s="2" t="str">
        <f ca="1">VLOOKUP(B1452,'Fichier FI (en entrée)'!B:E,4)</f>
        <v>Ksalrmvsifzpt</v>
      </c>
      <c r="E1452" s="2" t="s">
        <v>52</v>
      </c>
      <c r="F1452" s="2" t="s">
        <v>3</v>
      </c>
      <c r="G1452" s="1">
        <v>1</v>
      </c>
      <c r="H1452" s="1">
        <v>0</v>
      </c>
      <c r="I1452" s="2" t="s">
        <v>1</v>
      </c>
      <c r="J1452" s="1">
        <v>1</v>
      </c>
      <c r="K1452" s="2" t="s">
        <v>2148</v>
      </c>
      <c r="L1452" s="1">
        <v>0</v>
      </c>
      <c r="M1452" s="1">
        <v>0</v>
      </c>
      <c r="N1452" s="1">
        <v>0</v>
      </c>
    </row>
    <row r="1453" spans="1:14">
      <c r="A1453" s="1">
        <v>237</v>
      </c>
      <c r="B1453" s="1">
        <v>1000677</v>
      </c>
      <c r="C1453" s="1" t="str">
        <f ca="1">VLOOKUP(B1453,'Fichier FI (en entrée)'!B:E,3)</f>
        <v>KGDCRZRMUS</v>
      </c>
      <c r="D1453" s="2" t="str">
        <f ca="1">VLOOKUP(B1453,'Fichier FI (en entrée)'!B:E,4)</f>
        <v>Zfhzujajpviqm</v>
      </c>
      <c r="E1453" s="2" t="s">
        <v>51</v>
      </c>
      <c r="F1453" s="2" t="s">
        <v>3</v>
      </c>
      <c r="G1453" s="1">
        <v>1</v>
      </c>
      <c r="H1453" s="1">
        <v>0</v>
      </c>
      <c r="I1453" s="2" t="s">
        <v>1</v>
      </c>
      <c r="J1453" s="1">
        <v>1</v>
      </c>
      <c r="K1453" s="2" t="s">
        <v>2148</v>
      </c>
      <c r="L1453" s="1">
        <v>0</v>
      </c>
      <c r="M1453" s="1">
        <v>0</v>
      </c>
      <c r="N1453" s="1">
        <v>0</v>
      </c>
    </row>
    <row r="1454" spans="1:14">
      <c r="A1454" s="1">
        <v>237</v>
      </c>
      <c r="B1454" s="1">
        <v>1001416</v>
      </c>
      <c r="C1454" s="1" t="str">
        <f ca="1">VLOOKUP(B1454,'Fichier FI (en entrée)'!B:E,3)</f>
        <v>QYABDAKDIS</v>
      </c>
      <c r="D1454" s="2" t="str">
        <f ca="1">VLOOKUP(B1454,'Fichier FI (en entrée)'!B:E,4)</f>
        <v>Haztqsrmyjprf</v>
      </c>
      <c r="E1454" s="2" t="s">
        <v>43</v>
      </c>
      <c r="F1454" s="2" t="s">
        <v>3</v>
      </c>
      <c r="G1454" s="1">
        <v>1</v>
      </c>
      <c r="H1454" s="1">
        <v>0</v>
      </c>
      <c r="I1454" s="2" t="s">
        <v>1</v>
      </c>
      <c r="J1454" s="1">
        <v>1</v>
      </c>
      <c r="K1454" s="2" t="s">
        <v>2148</v>
      </c>
      <c r="L1454" s="1">
        <v>0</v>
      </c>
      <c r="M1454" s="1">
        <v>0</v>
      </c>
      <c r="N1454" s="1">
        <v>0</v>
      </c>
    </row>
    <row r="1455" spans="1:14">
      <c r="A1455" s="1">
        <v>237</v>
      </c>
      <c r="B1455" s="1">
        <v>1001650</v>
      </c>
      <c r="C1455" s="1" t="str">
        <f ca="1">VLOOKUP(B1455,'Fichier FI (en entrée)'!B:E,3)</f>
        <v>CCIYDFBXBU</v>
      </c>
      <c r="D1455" s="2" t="str">
        <f ca="1">VLOOKUP(B1455,'Fichier FI (en entrée)'!B:E,4)</f>
        <v>Beyykbegcqcqt</v>
      </c>
      <c r="E1455" s="2" t="s">
        <v>64</v>
      </c>
      <c r="F1455" s="2" t="s">
        <v>3</v>
      </c>
      <c r="G1455" s="1">
        <v>1</v>
      </c>
      <c r="H1455" s="1">
        <v>0</v>
      </c>
      <c r="I1455" s="2" t="s">
        <v>1</v>
      </c>
      <c r="J1455" s="1">
        <v>1</v>
      </c>
      <c r="K1455" s="2" t="s">
        <v>2148</v>
      </c>
      <c r="L1455" s="1">
        <v>0</v>
      </c>
      <c r="M1455" s="1">
        <v>0</v>
      </c>
      <c r="N1455" s="1">
        <v>0</v>
      </c>
    </row>
    <row r="1456" spans="1:14">
      <c r="A1456" s="1">
        <v>237</v>
      </c>
      <c r="B1456" s="1">
        <v>1001851</v>
      </c>
      <c r="C1456" s="1" t="str">
        <f ca="1">VLOOKUP(B1456,'Fichier FI (en entrée)'!B:E,3)</f>
        <v>CFCXQXTOJB</v>
      </c>
      <c r="D1456" s="2" t="str">
        <f ca="1">VLOOKUP(B1456,'Fichier FI (en entrée)'!B:E,4)</f>
        <v>Grjivhemsxcvm</v>
      </c>
      <c r="E1456" s="2" t="s">
        <v>4</v>
      </c>
      <c r="F1456" s="2" t="s">
        <v>3</v>
      </c>
      <c r="G1456" s="1">
        <v>1</v>
      </c>
      <c r="H1456" s="1">
        <v>0</v>
      </c>
      <c r="I1456" s="2" t="s">
        <v>1</v>
      </c>
      <c r="J1456" s="1">
        <v>1</v>
      </c>
      <c r="K1456" s="2" t="s">
        <v>2148</v>
      </c>
      <c r="L1456" s="1">
        <v>0</v>
      </c>
      <c r="M1456" s="1">
        <v>0</v>
      </c>
      <c r="N1456" s="1">
        <v>0</v>
      </c>
    </row>
    <row r="1457" spans="1:14">
      <c r="A1457" s="1">
        <v>237</v>
      </c>
      <c r="B1457" s="1">
        <v>1002008</v>
      </c>
      <c r="C1457" s="1" t="str">
        <f ca="1">VLOOKUP(B1457,'Fichier FI (en entrée)'!B:E,3)</f>
        <v>JUAUXZHYQV</v>
      </c>
      <c r="D1457" s="2" t="str">
        <f ca="1">VLOOKUP(B1457,'Fichier FI (en entrée)'!B:E,4)</f>
        <v>Sofqahycmvcoz</v>
      </c>
      <c r="E1457" s="2" t="s">
        <v>47</v>
      </c>
      <c r="F1457" s="2" t="s">
        <v>3</v>
      </c>
      <c r="G1457" s="1">
        <v>1</v>
      </c>
      <c r="H1457" s="1">
        <v>0</v>
      </c>
      <c r="I1457" s="2" t="s">
        <v>1</v>
      </c>
      <c r="J1457" s="1">
        <v>1</v>
      </c>
      <c r="K1457" s="2" t="s">
        <v>2148</v>
      </c>
      <c r="L1457" s="1">
        <v>0</v>
      </c>
      <c r="M1457" s="1">
        <v>0</v>
      </c>
      <c r="N1457" s="1">
        <v>0</v>
      </c>
    </row>
    <row r="1458" spans="1:14">
      <c r="A1458" s="1">
        <v>237</v>
      </c>
      <c r="B1458" s="1">
        <v>1002191</v>
      </c>
      <c r="C1458" s="1" t="str">
        <f ca="1">VLOOKUP(B1458,'Fichier FI (en entrée)'!B:E,3)</f>
        <v>HCCEABSOHT</v>
      </c>
      <c r="D1458" s="2" t="str">
        <f ca="1">VLOOKUP(B1458,'Fichier FI (en entrée)'!B:E,4)</f>
        <v>Jxcwkpbwajwsq</v>
      </c>
      <c r="E1458" s="2" t="s">
        <v>4</v>
      </c>
      <c r="F1458" s="2" t="s">
        <v>3</v>
      </c>
      <c r="G1458" s="1">
        <v>1</v>
      </c>
      <c r="H1458" s="1">
        <v>0</v>
      </c>
      <c r="I1458" s="2" t="s">
        <v>1</v>
      </c>
      <c r="J1458" s="1">
        <v>1</v>
      </c>
      <c r="K1458" s="2" t="s">
        <v>2148</v>
      </c>
      <c r="L1458" s="1">
        <v>0</v>
      </c>
      <c r="M1458" s="1">
        <v>0</v>
      </c>
      <c r="N1458" s="1">
        <v>0</v>
      </c>
    </row>
    <row r="1459" spans="1:14">
      <c r="A1459" s="1">
        <v>237</v>
      </c>
      <c r="B1459" s="1">
        <v>1003437</v>
      </c>
      <c r="C1459" s="1" t="str">
        <f ca="1">VLOOKUP(B1459,'Fichier FI (en entrée)'!B:E,3)</f>
        <v>NPYQREIDLY</v>
      </c>
      <c r="D1459" s="2" t="str">
        <f ca="1">VLOOKUP(B1459,'Fichier FI (en entrée)'!B:E,4)</f>
        <v>Ocfyfvtyituwb</v>
      </c>
      <c r="E1459" s="2" t="s">
        <v>64</v>
      </c>
      <c r="F1459" s="2" t="s">
        <v>3</v>
      </c>
      <c r="G1459" s="1">
        <v>1</v>
      </c>
      <c r="H1459" s="1">
        <v>0</v>
      </c>
      <c r="I1459" s="2" t="s">
        <v>1</v>
      </c>
      <c r="J1459" s="1">
        <v>1</v>
      </c>
      <c r="K1459" s="2" t="s">
        <v>2148</v>
      </c>
      <c r="L1459" s="1">
        <v>0</v>
      </c>
      <c r="M1459" s="1">
        <v>0</v>
      </c>
      <c r="N1459" s="1">
        <v>0</v>
      </c>
    </row>
    <row r="1460" spans="1:14">
      <c r="A1460" s="1">
        <v>237</v>
      </c>
      <c r="B1460" s="1">
        <v>1005000</v>
      </c>
      <c r="C1460" s="1" t="str">
        <f ca="1">VLOOKUP(B1460,'Fichier FI (en entrée)'!B:E,3)</f>
        <v>TPDLPNAPRT</v>
      </c>
      <c r="D1460" s="2" t="str">
        <f ca="1">VLOOKUP(B1460,'Fichier FI (en entrée)'!B:E,4)</f>
        <v>Ftzurknpteusr</v>
      </c>
      <c r="E1460" s="2" t="s">
        <v>63</v>
      </c>
      <c r="F1460" s="2" t="s">
        <v>3</v>
      </c>
      <c r="G1460" s="1">
        <v>1</v>
      </c>
      <c r="H1460" s="1">
        <v>0</v>
      </c>
      <c r="I1460" s="2" t="s">
        <v>1</v>
      </c>
      <c r="J1460" s="1">
        <v>1</v>
      </c>
      <c r="K1460" s="2" t="s">
        <v>2148</v>
      </c>
      <c r="L1460" s="1">
        <v>0</v>
      </c>
      <c r="M1460" s="1">
        <v>0</v>
      </c>
      <c r="N1460" s="1">
        <v>0</v>
      </c>
    </row>
    <row r="1461" spans="1:14">
      <c r="A1461" s="1">
        <v>237</v>
      </c>
      <c r="B1461" s="1">
        <v>1005489</v>
      </c>
      <c r="C1461" s="1" t="str">
        <f ca="1">VLOOKUP(B1461,'Fichier FI (en entrée)'!B:E,3)</f>
        <v>GBHNTLUXLA</v>
      </c>
      <c r="D1461" s="2" t="str">
        <f ca="1">VLOOKUP(B1461,'Fichier FI (en entrée)'!B:E,4)</f>
        <v>Wzsljvlwnfyna</v>
      </c>
      <c r="E1461" s="2" t="s">
        <v>39</v>
      </c>
      <c r="F1461" s="2" t="s">
        <v>3</v>
      </c>
      <c r="G1461" s="1">
        <v>1</v>
      </c>
      <c r="H1461" s="1">
        <v>0</v>
      </c>
      <c r="I1461" s="2" t="s">
        <v>1</v>
      </c>
      <c r="J1461" s="1">
        <v>1</v>
      </c>
      <c r="K1461" s="2" t="s">
        <v>2148</v>
      </c>
      <c r="L1461" s="1">
        <v>0</v>
      </c>
      <c r="M1461" s="1">
        <v>0</v>
      </c>
      <c r="N1461" s="1">
        <v>0</v>
      </c>
    </row>
    <row r="1462" spans="1:14">
      <c r="A1462" s="1">
        <v>237</v>
      </c>
      <c r="B1462" s="1">
        <v>1005645</v>
      </c>
      <c r="C1462" s="1" t="str">
        <f ca="1">VLOOKUP(B1462,'Fichier FI (en entrée)'!B:E,3)</f>
        <v>HQQGMBEJZK</v>
      </c>
      <c r="D1462" s="2" t="str">
        <f ca="1">VLOOKUP(B1462,'Fichier FI (en entrée)'!B:E,4)</f>
        <v>Byrkgyzqqqdgu</v>
      </c>
      <c r="E1462" s="2" t="s">
        <v>9</v>
      </c>
      <c r="F1462" s="2" t="s">
        <v>3</v>
      </c>
      <c r="G1462" s="1">
        <v>1</v>
      </c>
      <c r="H1462" s="1">
        <v>0</v>
      </c>
      <c r="I1462" s="2" t="s">
        <v>1</v>
      </c>
      <c r="J1462" s="1">
        <v>1</v>
      </c>
      <c r="K1462" s="2" t="s">
        <v>2148</v>
      </c>
      <c r="L1462" s="1">
        <v>0</v>
      </c>
      <c r="M1462" s="1">
        <v>0</v>
      </c>
      <c r="N1462" s="1">
        <v>0</v>
      </c>
    </row>
    <row r="1463" spans="1:14">
      <c r="A1463" s="1">
        <v>237</v>
      </c>
      <c r="B1463" s="1">
        <v>1005956</v>
      </c>
      <c r="C1463" s="1" t="str">
        <f ca="1">VLOOKUP(B1463,'Fichier FI (en entrée)'!B:E,3)</f>
        <v>JAEQOJHCBS</v>
      </c>
      <c r="D1463" s="2" t="str">
        <f ca="1">VLOOKUP(B1463,'Fichier FI (en entrée)'!B:E,4)</f>
        <v>Tcefcczkdysbx</v>
      </c>
      <c r="E1463" s="2" t="s">
        <v>4</v>
      </c>
      <c r="F1463" s="2" t="s">
        <v>3</v>
      </c>
      <c r="G1463" s="1">
        <v>1</v>
      </c>
      <c r="H1463" s="1">
        <v>0</v>
      </c>
      <c r="I1463" s="2" t="s">
        <v>1</v>
      </c>
      <c r="J1463" s="1">
        <v>1</v>
      </c>
      <c r="K1463" s="2" t="s">
        <v>2148</v>
      </c>
      <c r="L1463" s="1">
        <v>0</v>
      </c>
      <c r="M1463" s="1">
        <v>0</v>
      </c>
      <c r="N1463" s="1">
        <v>0</v>
      </c>
    </row>
    <row r="1464" spans="1:14">
      <c r="A1464" s="1">
        <v>237</v>
      </c>
      <c r="B1464" s="1">
        <v>1006017</v>
      </c>
      <c r="C1464" s="1" t="str">
        <f ca="1">VLOOKUP(B1464,'Fichier FI (en entrée)'!B:E,3)</f>
        <v>OZNFBFVPUE</v>
      </c>
      <c r="D1464" s="2" t="str">
        <f ca="1">VLOOKUP(B1464,'Fichier FI (en entrée)'!B:E,4)</f>
        <v>Zuywpantvgelb</v>
      </c>
      <c r="E1464" s="2" t="s">
        <v>37</v>
      </c>
      <c r="F1464" s="2" t="s">
        <v>3</v>
      </c>
      <c r="G1464" s="1">
        <v>1</v>
      </c>
      <c r="H1464" s="1">
        <v>0</v>
      </c>
      <c r="I1464" s="2" t="s">
        <v>1</v>
      </c>
      <c r="J1464" s="1">
        <v>1</v>
      </c>
      <c r="K1464" s="2" t="s">
        <v>2148</v>
      </c>
      <c r="L1464" s="1">
        <v>0</v>
      </c>
      <c r="M1464" s="1">
        <v>0</v>
      </c>
      <c r="N1464" s="1">
        <v>0</v>
      </c>
    </row>
    <row r="1465" spans="1:14">
      <c r="A1465" s="1">
        <v>237</v>
      </c>
      <c r="B1465" s="1">
        <v>1006362</v>
      </c>
      <c r="C1465" s="1" t="str">
        <f ca="1">VLOOKUP(B1465,'Fichier FI (en entrée)'!B:E,3)</f>
        <v>TETBOLDIAU</v>
      </c>
      <c r="D1465" s="2" t="str">
        <f ca="1">VLOOKUP(B1465,'Fichier FI (en entrée)'!B:E,4)</f>
        <v>Lemdrarcbvwkz</v>
      </c>
      <c r="E1465" s="2" t="s">
        <v>51</v>
      </c>
      <c r="F1465" s="2" t="s">
        <v>3</v>
      </c>
      <c r="G1465" s="1">
        <v>1</v>
      </c>
      <c r="H1465" s="1">
        <v>0</v>
      </c>
      <c r="I1465" s="2" t="s">
        <v>1</v>
      </c>
      <c r="J1465" s="1">
        <v>1</v>
      </c>
      <c r="K1465" s="2" t="s">
        <v>2148</v>
      </c>
      <c r="L1465" s="1">
        <v>0</v>
      </c>
      <c r="M1465" s="1">
        <v>0</v>
      </c>
      <c r="N1465" s="1">
        <v>0</v>
      </c>
    </row>
    <row r="1466" spans="1:14">
      <c r="A1466" s="1">
        <v>237</v>
      </c>
      <c r="B1466" s="1">
        <v>1008295</v>
      </c>
      <c r="C1466" s="1" t="str">
        <f ca="1">VLOOKUP(B1466,'Fichier FI (en entrée)'!B:E,3)</f>
        <v>WBJYWWJVSQ</v>
      </c>
      <c r="D1466" s="2" t="str">
        <f ca="1">VLOOKUP(B1466,'Fichier FI (en entrée)'!B:E,4)</f>
        <v>Zshmxwyjfqflo</v>
      </c>
      <c r="E1466" s="2" t="s">
        <v>13</v>
      </c>
      <c r="F1466" s="2" t="s">
        <v>3</v>
      </c>
      <c r="G1466" s="1">
        <v>1</v>
      </c>
      <c r="H1466" s="1">
        <v>0</v>
      </c>
      <c r="I1466" s="2" t="s">
        <v>1</v>
      </c>
      <c r="J1466" s="1">
        <v>1</v>
      </c>
      <c r="K1466" s="2" t="s">
        <v>2148</v>
      </c>
      <c r="L1466" s="1">
        <v>0</v>
      </c>
      <c r="M1466" s="1">
        <v>0</v>
      </c>
      <c r="N1466" s="1">
        <v>0</v>
      </c>
    </row>
    <row r="1467" spans="1:14">
      <c r="A1467" s="1">
        <v>237</v>
      </c>
      <c r="B1467" s="1">
        <v>1008955</v>
      </c>
      <c r="C1467" s="1" t="str">
        <f ca="1">VLOOKUP(B1467,'Fichier FI (en entrée)'!B:E,3)</f>
        <v>UVTFLCDBET</v>
      </c>
      <c r="D1467" s="2" t="str">
        <f ca="1">VLOOKUP(B1467,'Fichier FI (en entrée)'!B:E,4)</f>
        <v>Qqivtzjxsegcx</v>
      </c>
      <c r="E1467" s="2" t="s">
        <v>46</v>
      </c>
      <c r="F1467" s="2" t="s">
        <v>3</v>
      </c>
      <c r="G1467" s="1">
        <v>1</v>
      </c>
      <c r="H1467" s="1">
        <v>0</v>
      </c>
      <c r="I1467" s="2" t="s">
        <v>1</v>
      </c>
      <c r="J1467" s="1">
        <v>1</v>
      </c>
      <c r="K1467" s="2" t="s">
        <v>2148</v>
      </c>
      <c r="L1467" s="1">
        <v>0</v>
      </c>
      <c r="M1467" s="1">
        <v>0</v>
      </c>
      <c r="N1467" s="1">
        <v>0</v>
      </c>
    </row>
    <row r="1468" spans="1:14">
      <c r="A1468" s="1">
        <v>237</v>
      </c>
      <c r="B1468" s="1">
        <v>1009397</v>
      </c>
      <c r="C1468" s="1" t="str">
        <f ca="1">VLOOKUP(B1468,'Fichier FI (en entrée)'!B:E,3)</f>
        <v>CJCLCUPVVY</v>
      </c>
      <c r="D1468" s="2" t="str">
        <f ca="1">VLOOKUP(B1468,'Fichier FI (en entrée)'!B:E,4)</f>
        <v>Sdiehykuaeyag</v>
      </c>
      <c r="E1468" s="2" t="s">
        <v>46</v>
      </c>
      <c r="F1468" s="2" t="s">
        <v>3</v>
      </c>
      <c r="G1468" s="1">
        <v>1</v>
      </c>
      <c r="H1468" s="1">
        <v>0</v>
      </c>
      <c r="I1468" s="2" t="s">
        <v>1</v>
      </c>
      <c r="J1468" s="1">
        <v>1</v>
      </c>
      <c r="K1468" s="2" t="s">
        <v>2148</v>
      </c>
      <c r="L1468" s="1">
        <v>0</v>
      </c>
      <c r="M1468" s="1">
        <v>0</v>
      </c>
      <c r="N1468" s="1">
        <v>0</v>
      </c>
    </row>
    <row r="1469" spans="1:14">
      <c r="A1469" s="1">
        <v>237</v>
      </c>
      <c r="B1469" s="1">
        <v>1009418</v>
      </c>
      <c r="C1469" s="1" t="str">
        <f ca="1">VLOOKUP(B1469,'Fichier FI (en entrée)'!B:E,3)</f>
        <v>KIIJKSGQQY</v>
      </c>
      <c r="D1469" s="2" t="str">
        <f ca="1">VLOOKUP(B1469,'Fichier FI (en entrée)'!B:E,4)</f>
        <v>Joxggwxpvswdz</v>
      </c>
      <c r="E1469" s="2" t="s">
        <v>79</v>
      </c>
      <c r="F1469" s="2" t="s">
        <v>3</v>
      </c>
      <c r="G1469" s="1">
        <v>1</v>
      </c>
      <c r="H1469" s="1">
        <v>0</v>
      </c>
      <c r="I1469" s="2" t="s">
        <v>1</v>
      </c>
      <c r="J1469" s="1">
        <v>1</v>
      </c>
      <c r="K1469" s="2" t="s">
        <v>2148</v>
      </c>
      <c r="L1469" s="1">
        <v>0</v>
      </c>
      <c r="M1469" s="1">
        <v>0</v>
      </c>
      <c r="N1469" s="1">
        <v>0</v>
      </c>
    </row>
    <row r="1470" spans="1:14">
      <c r="A1470" s="1">
        <v>237</v>
      </c>
      <c r="B1470" s="1">
        <v>1009910</v>
      </c>
      <c r="C1470" s="1" t="str">
        <f ca="1">VLOOKUP(B1470,'Fichier FI (en entrée)'!B:E,3)</f>
        <v>AOFDXKLRMZ</v>
      </c>
      <c r="D1470" s="2" t="str">
        <f ca="1">VLOOKUP(B1470,'Fichier FI (en entrée)'!B:E,4)</f>
        <v>Etjibnvnmnrpx</v>
      </c>
      <c r="E1470" s="2" t="s">
        <v>47</v>
      </c>
      <c r="F1470" s="2" t="s">
        <v>3</v>
      </c>
      <c r="G1470" s="1">
        <v>1</v>
      </c>
      <c r="H1470" s="1">
        <v>0</v>
      </c>
      <c r="I1470" s="2" t="s">
        <v>1</v>
      </c>
      <c r="J1470" s="1">
        <v>1</v>
      </c>
      <c r="K1470" s="2" t="s">
        <v>2148</v>
      </c>
      <c r="L1470" s="1">
        <v>0</v>
      </c>
      <c r="M1470" s="1">
        <v>0</v>
      </c>
      <c r="N1470" s="1">
        <v>0</v>
      </c>
    </row>
    <row r="1471" spans="1:14">
      <c r="A1471" s="1">
        <v>237</v>
      </c>
      <c r="B1471" s="1">
        <v>1010846</v>
      </c>
      <c r="C1471" s="1" t="str">
        <f ca="1">VLOOKUP(B1471,'Fichier FI (en entrée)'!B:E,3)</f>
        <v>DDJQWZPMVH</v>
      </c>
      <c r="D1471" s="2" t="str">
        <f ca="1">VLOOKUP(B1471,'Fichier FI (en entrée)'!B:E,4)</f>
        <v>Ffwgsekvhbebp</v>
      </c>
      <c r="E1471" s="2" t="s">
        <v>47</v>
      </c>
      <c r="F1471" s="2" t="s">
        <v>3</v>
      </c>
      <c r="G1471" s="1">
        <v>1</v>
      </c>
      <c r="H1471" s="1">
        <v>0</v>
      </c>
      <c r="I1471" s="2" t="s">
        <v>1</v>
      </c>
      <c r="J1471" s="1">
        <v>1</v>
      </c>
      <c r="K1471" s="2" t="s">
        <v>2148</v>
      </c>
      <c r="L1471" s="1">
        <v>0</v>
      </c>
      <c r="M1471" s="1">
        <v>0</v>
      </c>
      <c r="N1471" s="1">
        <v>0</v>
      </c>
    </row>
    <row r="1472" spans="1:14">
      <c r="A1472" s="1">
        <v>237</v>
      </c>
      <c r="B1472" s="1">
        <v>1010874</v>
      </c>
      <c r="C1472" s="1" t="str">
        <f ca="1">VLOOKUP(B1472,'Fichier FI (en entrée)'!B:E,3)</f>
        <v>FOYSODWMWC</v>
      </c>
      <c r="D1472" s="2" t="str">
        <f ca="1">VLOOKUP(B1472,'Fichier FI (en entrée)'!B:E,4)</f>
        <v>Autjjhbjrcffx</v>
      </c>
      <c r="E1472" s="2" t="s">
        <v>48</v>
      </c>
      <c r="F1472" s="2" t="s">
        <v>3</v>
      </c>
      <c r="G1472" s="1">
        <v>1</v>
      </c>
      <c r="H1472" s="1">
        <v>0</v>
      </c>
      <c r="I1472" s="2" t="s">
        <v>1</v>
      </c>
      <c r="J1472" s="1">
        <v>1</v>
      </c>
      <c r="K1472" s="2" t="s">
        <v>2148</v>
      </c>
      <c r="L1472" s="1">
        <v>0</v>
      </c>
      <c r="M1472" s="1">
        <v>0</v>
      </c>
      <c r="N1472" s="1">
        <v>0</v>
      </c>
    </row>
    <row r="1473" spans="1:14">
      <c r="A1473" s="1">
        <v>237</v>
      </c>
      <c r="B1473" s="1">
        <v>1011483</v>
      </c>
      <c r="C1473" s="1" t="str">
        <f ca="1">VLOOKUP(B1473,'Fichier FI (en entrée)'!B:E,3)</f>
        <v>BYWTWSTWET</v>
      </c>
      <c r="D1473" s="2" t="str">
        <f ca="1">VLOOKUP(B1473,'Fichier FI (en entrée)'!B:E,4)</f>
        <v>Slgofbkgpakgn</v>
      </c>
      <c r="E1473" s="2" t="s">
        <v>9</v>
      </c>
      <c r="F1473" s="2" t="s">
        <v>3</v>
      </c>
      <c r="G1473" s="1">
        <v>1</v>
      </c>
      <c r="H1473" s="1">
        <v>0</v>
      </c>
      <c r="I1473" s="2" t="s">
        <v>1</v>
      </c>
      <c r="J1473" s="1">
        <v>1</v>
      </c>
      <c r="K1473" s="2" t="s">
        <v>2148</v>
      </c>
      <c r="L1473" s="1">
        <v>0</v>
      </c>
      <c r="M1473" s="1">
        <v>0</v>
      </c>
      <c r="N1473" s="1">
        <v>0</v>
      </c>
    </row>
    <row r="1474" spans="1:14">
      <c r="A1474" s="1">
        <v>237</v>
      </c>
      <c r="B1474" s="1">
        <v>1011519</v>
      </c>
      <c r="C1474" s="1" t="str">
        <f ca="1">VLOOKUP(B1474,'Fichier FI (en entrée)'!B:E,3)</f>
        <v>ULGPLCROPU</v>
      </c>
      <c r="D1474" s="2" t="str">
        <f ca="1">VLOOKUP(B1474,'Fichier FI (en entrée)'!B:E,4)</f>
        <v>Pozzsitbzufwd</v>
      </c>
      <c r="E1474" s="2" t="s">
        <v>50</v>
      </c>
      <c r="F1474" s="2" t="s">
        <v>3</v>
      </c>
      <c r="G1474" s="1">
        <v>1</v>
      </c>
      <c r="H1474" s="1">
        <v>0</v>
      </c>
      <c r="I1474" s="2" t="s">
        <v>1</v>
      </c>
      <c r="J1474" s="1">
        <v>1</v>
      </c>
      <c r="K1474" s="2" t="s">
        <v>2148</v>
      </c>
      <c r="L1474" s="1">
        <v>0</v>
      </c>
      <c r="M1474" s="1">
        <v>0</v>
      </c>
      <c r="N1474" s="1">
        <v>0</v>
      </c>
    </row>
    <row r="1475" spans="1:14">
      <c r="A1475" s="1">
        <v>237</v>
      </c>
      <c r="B1475" s="1">
        <v>1012071</v>
      </c>
      <c r="C1475" s="1" t="str">
        <f ca="1">VLOOKUP(B1475,'Fichier FI (en entrée)'!B:E,3)</f>
        <v>ZAQKQLKEEJ</v>
      </c>
      <c r="D1475" s="2" t="str">
        <f ca="1">VLOOKUP(B1475,'Fichier FI (en entrée)'!B:E,4)</f>
        <v>Cmbtqqvudkgwo</v>
      </c>
      <c r="E1475" s="2" t="s">
        <v>4</v>
      </c>
      <c r="F1475" s="2" t="s">
        <v>3</v>
      </c>
      <c r="G1475" s="1">
        <v>1</v>
      </c>
      <c r="H1475" s="1">
        <v>0</v>
      </c>
      <c r="I1475" s="2" t="s">
        <v>1</v>
      </c>
      <c r="J1475" s="1">
        <v>1</v>
      </c>
      <c r="K1475" s="2" t="s">
        <v>2148</v>
      </c>
      <c r="L1475" s="1">
        <v>0</v>
      </c>
      <c r="M1475" s="1">
        <v>0</v>
      </c>
      <c r="N1475" s="1">
        <v>0</v>
      </c>
    </row>
    <row r="1476" spans="1:14">
      <c r="A1476" s="1">
        <v>237</v>
      </c>
      <c r="B1476" s="1">
        <v>1012746</v>
      </c>
      <c r="C1476" s="1" t="str">
        <f ca="1">VLOOKUP(B1476,'Fichier FI (en entrée)'!B:E,3)</f>
        <v>VFNHEFDMPC</v>
      </c>
      <c r="D1476" s="2" t="str">
        <f ca="1">VLOOKUP(B1476,'Fichier FI (en entrée)'!B:E,4)</f>
        <v>Zohfedglaxazq</v>
      </c>
      <c r="E1476" s="2" t="s">
        <v>23</v>
      </c>
      <c r="F1476" s="2" t="s">
        <v>3</v>
      </c>
      <c r="G1476" s="1">
        <v>1</v>
      </c>
      <c r="H1476" s="1">
        <v>0</v>
      </c>
      <c r="I1476" s="2" t="s">
        <v>1</v>
      </c>
      <c r="J1476" s="1">
        <v>1</v>
      </c>
      <c r="K1476" s="2" t="s">
        <v>2148</v>
      </c>
      <c r="L1476" s="1">
        <v>0</v>
      </c>
      <c r="M1476" s="1">
        <v>0</v>
      </c>
      <c r="N1476" s="1">
        <v>0</v>
      </c>
    </row>
    <row r="1477" spans="1:14">
      <c r="A1477" s="1">
        <v>237</v>
      </c>
      <c r="B1477" s="1">
        <v>1013550</v>
      </c>
      <c r="C1477" s="1" t="str">
        <f ca="1">VLOOKUP(B1477,'Fichier FI (en entrée)'!B:E,3)</f>
        <v>JZEDLOOBVJ</v>
      </c>
      <c r="D1477" s="2" t="str">
        <f ca="1">VLOOKUP(B1477,'Fichier FI (en entrée)'!B:E,4)</f>
        <v>Ewubrwgjacpgw</v>
      </c>
      <c r="E1477" s="2" t="s">
        <v>75</v>
      </c>
      <c r="F1477" s="2" t="s">
        <v>3</v>
      </c>
      <c r="G1477" s="1">
        <v>1</v>
      </c>
      <c r="H1477" s="1">
        <v>0</v>
      </c>
      <c r="I1477" s="2" t="s">
        <v>1</v>
      </c>
      <c r="J1477" s="1">
        <v>1</v>
      </c>
      <c r="K1477" s="2" t="s">
        <v>2148</v>
      </c>
      <c r="L1477" s="1">
        <v>0</v>
      </c>
      <c r="M1477" s="1">
        <v>0</v>
      </c>
      <c r="N1477" s="1">
        <v>0</v>
      </c>
    </row>
    <row r="1478" spans="1:14">
      <c r="A1478" s="1">
        <v>237</v>
      </c>
      <c r="B1478" s="1">
        <v>1013989</v>
      </c>
      <c r="C1478" s="1" t="str">
        <f ca="1">VLOOKUP(B1478,'Fichier FI (en entrée)'!B:E,3)</f>
        <v>YLRHCSRSRM</v>
      </c>
      <c r="D1478" s="2" t="str">
        <f ca="1">VLOOKUP(B1478,'Fichier FI (en entrée)'!B:E,4)</f>
        <v>Gzfkzopoaubwt</v>
      </c>
      <c r="E1478" s="2" t="s">
        <v>67</v>
      </c>
      <c r="F1478" s="2" t="s">
        <v>3</v>
      </c>
      <c r="G1478" s="1">
        <v>1</v>
      </c>
      <c r="H1478" s="1">
        <v>0</v>
      </c>
      <c r="I1478" s="2" t="s">
        <v>1</v>
      </c>
      <c r="J1478" s="1">
        <v>1</v>
      </c>
      <c r="K1478" s="2" t="s">
        <v>2148</v>
      </c>
      <c r="L1478" s="1">
        <v>0</v>
      </c>
      <c r="M1478" s="1">
        <v>0</v>
      </c>
      <c r="N1478" s="1">
        <v>0</v>
      </c>
    </row>
    <row r="1479" spans="1:14">
      <c r="A1479" s="1">
        <v>237</v>
      </c>
      <c r="B1479" s="1">
        <v>1014758</v>
      </c>
      <c r="C1479" s="1" t="str">
        <f ca="1">VLOOKUP(B1479,'Fichier FI (en entrée)'!B:E,3)</f>
        <v>UJCEOMFKLA</v>
      </c>
      <c r="D1479" s="2" t="str">
        <f ca="1">VLOOKUP(B1479,'Fichier FI (en entrée)'!B:E,4)</f>
        <v>Bgpkncytsxewd</v>
      </c>
      <c r="E1479" s="2" t="s">
        <v>46</v>
      </c>
      <c r="F1479" s="2" t="s">
        <v>3</v>
      </c>
      <c r="G1479" s="1">
        <v>1</v>
      </c>
      <c r="H1479" s="1">
        <v>0</v>
      </c>
      <c r="I1479" s="2" t="s">
        <v>1</v>
      </c>
      <c r="J1479" s="1">
        <v>1</v>
      </c>
      <c r="K1479" s="2" t="s">
        <v>2148</v>
      </c>
      <c r="L1479" s="1">
        <v>0</v>
      </c>
      <c r="M1479" s="1">
        <v>0</v>
      </c>
      <c r="N1479" s="1">
        <v>0</v>
      </c>
    </row>
    <row r="1480" spans="1:14">
      <c r="A1480" s="1">
        <v>237</v>
      </c>
      <c r="B1480" s="1">
        <v>1015499</v>
      </c>
      <c r="C1480" s="1" t="str">
        <f ca="1">VLOOKUP(B1480,'Fichier FI (en entrée)'!B:E,3)</f>
        <v>KWRULNMZFT</v>
      </c>
      <c r="D1480" s="2" t="str">
        <f ca="1">VLOOKUP(B1480,'Fichier FI (en entrée)'!B:E,4)</f>
        <v>Yzlqikdugcdow</v>
      </c>
      <c r="E1480" s="2" t="s">
        <v>88</v>
      </c>
      <c r="F1480" s="2" t="s">
        <v>3</v>
      </c>
      <c r="G1480" s="1">
        <v>1</v>
      </c>
      <c r="H1480" s="1">
        <v>0</v>
      </c>
      <c r="I1480" s="2" t="s">
        <v>1</v>
      </c>
      <c r="J1480" s="1">
        <v>1</v>
      </c>
      <c r="K1480" s="2" t="s">
        <v>2148</v>
      </c>
      <c r="L1480" s="1">
        <v>0</v>
      </c>
      <c r="M1480" s="1">
        <v>0</v>
      </c>
      <c r="N1480" s="1">
        <v>0</v>
      </c>
    </row>
    <row r="1481" spans="1:14">
      <c r="A1481" s="1">
        <v>237</v>
      </c>
      <c r="B1481" s="1">
        <v>1015613</v>
      </c>
      <c r="C1481" s="1" t="str">
        <f ca="1">VLOOKUP(B1481,'Fichier FI (en entrée)'!B:E,3)</f>
        <v>GTKRIYNRZH</v>
      </c>
      <c r="D1481" s="2" t="str">
        <f ca="1">VLOOKUP(B1481,'Fichier FI (en entrée)'!B:E,4)</f>
        <v>Iykqynciwnjdb</v>
      </c>
      <c r="E1481" s="2" t="s">
        <v>69</v>
      </c>
      <c r="F1481" s="2" t="s">
        <v>3</v>
      </c>
      <c r="G1481" s="1">
        <v>1</v>
      </c>
      <c r="H1481" s="1">
        <v>0</v>
      </c>
      <c r="I1481" s="2" t="s">
        <v>1</v>
      </c>
      <c r="J1481" s="1">
        <v>1</v>
      </c>
      <c r="K1481" s="2" t="s">
        <v>2148</v>
      </c>
      <c r="L1481" s="1">
        <v>0</v>
      </c>
      <c r="M1481" s="1">
        <v>0</v>
      </c>
      <c r="N1481" s="1">
        <v>0</v>
      </c>
    </row>
    <row r="1482" spans="1:14">
      <c r="A1482" s="1">
        <v>237</v>
      </c>
      <c r="B1482" s="1">
        <v>1015771</v>
      </c>
      <c r="C1482" s="1" t="str">
        <f ca="1">VLOOKUP(B1482,'Fichier FI (en entrée)'!B:E,3)</f>
        <v>JUJJUXIXUU</v>
      </c>
      <c r="D1482" s="2" t="str">
        <f ca="1">VLOOKUP(B1482,'Fichier FI (en entrée)'!B:E,4)</f>
        <v>Gyioljtmqzmcq</v>
      </c>
      <c r="E1482" s="2" t="s">
        <v>4</v>
      </c>
      <c r="F1482" s="2" t="s">
        <v>3</v>
      </c>
      <c r="G1482" s="1">
        <v>1</v>
      </c>
      <c r="H1482" s="1">
        <v>0</v>
      </c>
      <c r="I1482" s="2" t="s">
        <v>1</v>
      </c>
      <c r="J1482" s="1">
        <v>1</v>
      </c>
      <c r="K1482" s="2" t="s">
        <v>2148</v>
      </c>
      <c r="L1482" s="1">
        <v>0</v>
      </c>
      <c r="M1482" s="1">
        <v>0</v>
      </c>
      <c r="N1482" s="1">
        <v>0</v>
      </c>
    </row>
    <row r="1483" spans="1:14">
      <c r="A1483" s="1">
        <v>237</v>
      </c>
      <c r="B1483" s="1">
        <v>1016025</v>
      </c>
      <c r="C1483" s="1" t="str">
        <f ca="1">VLOOKUP(B1483,'Fichier FI (en entrée)'!B:E,3)</f>
        <v>EFBTFKZIXT</v>
      </c>
      <c r="D1483" s="2" t="str">
        <f ca="1">VLOOKUP(B1483,'Fichier FI (en entrée)'!B:E,4)</f>
        <v>Jqwqlagtdceri</v>
      </c>
      <c r="E1483" s="2" t="s">
        <v>51</v>
      </c>
      <c r="F1483" s="2" t="s">
        <v>3</v>
      </c>
      <c r="G1483" s="1">
        <v>1</v>
      </c>
      <c r="H1483" s="1">
        <v>0</v>
      </c>
      <c r="I1483" s="2" t="s">
        <v>1</v>
      </c>
      <c r="J1483" s="1">
        <v>1</v>
      </c>
      <c r="K1483" s="2" t="s">
        <v>2148</v>
      </c>
      <c r="L1483" s="1">
        <v>0</v>
      </c>
      <c r="M1483" s="1">
        <v>0</v>
      </c>
      <c r="N1483" s="1">
        <v>0</v>
      </c>
    </row>
    <row r="1484" spans="1:14">
      <c r="A1484" s="1">
        <v>237</v>
      </c>
      <c r="B1484" s="1">
        <v>1016182</v>
      </c>
      <c r="C1484" s="1" t="str">
        <f ca="1">VLOOKUP(B1484,'Fichier FI (en entrée)'!B:E,3)</f>
        <v>JPMKTWUBZC</v>
      </c>
      <c r="D1484" s="2" t="str">
        <f ca="1">VLOOKUP(B1484,'Fichier FI (en entrée)'!B:E,4)</f>
        <v>Cymasewgdqobp</v>
      </c>
      <c r="E1484" s="2" t="s">
        <v>4</v>
      </c>
      <c r="F1484" s="2" t="s">
        <v>3</v>
      </c>
      <c r="G1484" s="1">
        <v>1</v>
      </c>
      <c r="H1484" s="1">
        <v>0</v>
      </c>
      <c r="I1484" s="2" t="s">
        <v>1</v>
      </c>
      <c r="J1484" s="1">
        <v>1</v>
      </c>
      <c r="K1484" s="2" t="s">
        <v>2148</v>
      </c>
      <c r="L1484" s="1">
        <v>0</v>
      </c>
      <c r="M1484" s="1">
        <v>0</v>
      </c>
      <c r="N1484" s="1">
        <v>0</v>
      </c>
    </row>
    <row r="1485" spans="1:14">
      <c r="A1485" s="1">
        <v>237</v>
      </c>
      <c r="B1485" s="1">
        <v>1016780</v>
      </c>
      <c r="C1485" s="1" t="str">
        <f ca="1">VLOOKUP(B1485,'Fichier FI (en entrée)'!B:E,3)</f>
        <v>PUPAVBSAVP</v>
      </c>
      <c r="D1485" s="2" t="str">
        <f ca="1">VLOOKUP(B1485,'Fichier FI (en entrée)'!B:E,4)</f>
        <v>Xpvcnlgtgtjgz</v>
      </c>
      <c r="E1485" s="2" t="s">
        <v>71</v>
      </c>
      <c r="F1485" s="2" t="s">
        <v>3</v>
      </c>
      <c r="G1485" s="1">
        <v>1</v>
      </c>
      <c r="H1485" s="1">
        <v>0</v>
      </c>
      <c r="I1485" s="2" t="s">
        <v>1</v>
      </c>
      <c r="J1485" s="1">
        <v>1</v>
      </c>
      <c r="K1485" s="2" t="s">
        <v>2148</v>
      </c>
      <c r="L1485" s="1">
        <v>0</v>
      </c>
      <c r="M1485" s="1">
        <v>0</v>
      </c>
      <c r="N1485" s="1">
        <v>0</v>
      </c>
    </row>
    <row r="1486" spans="1:14">
      <c r="A1486" s="1">
        <v>237</v>
      </c>
      <c r="B1486" s="1">
        <v>1017258</v>
      </c>
      <c r="C1486" s="1" t="str">
        <f ca="1">VLOOKUP(B1486,'Fichier FI (en entrée)'!B:E,3)</f>
        <v>GVXVODPWCI</v>
      </c>
      <c r="D1486" s="2" t="str">
        <f ca="1">VLOOKUP(B1486,'Fichier FI (en entrée)'!B:E,4)</f>
        <v>Hrcweszjeurfd</v>
      </c>
      <c r="E1486" s="2" t="s">
        <v>37</v>
      </c>
      <c r="F1486" s="2" t="s">
        <v>3</v>
      </c>
      <c r="G1486" s="1">
        <v>1</v>
      </c>
      <c r="H1486" s="1">
        <v>0</v>
      </c>
      <c r="I1486" s="2" t="s">
        <v>1</v>
      </c>
      <c r="J1486" s="1">
        <v>1</v>
      </c>
      <c r="K1486" s="2" t="s">
        <v>2148</v>
      </c>
      <c r="L1486" s="1">
        <v>0</v>
      </c>
      <c r="M1486" s="1">
        <v>0</v>
      </c>
      <c r="N1486" s="1">
        <v>0</v>
      </c>
    </row>
    <row r="1487" spans="1:14">
      <c r="A1487" s="1">
        <v>237</v>
      </c>
      <c r="B1487" s="1">
        <v>1018798</v>
      </c>
      <c r="C1487" s="1" t="str">
        <f ca="1">VLOOKUP(B1487,'Fichier FI (en entrée)'!B:E,3)</f>
        <v>IJZADIMQYY</v>
      </c>
      <c r="D1487" s="2" t="str">
        <f ca="1">VLOOKUP(B1487,'Fichier FI (en entrée)'!B:E,4)</f>
        <v>Ttfzbalhbajta</v>
      </c>
      <c r="E1487" s="2" t="s">
        <v>37</v>
      </c>
      <c r="F1487" s="2" t="s">
        <v>3</v>
      </c>
      <c r="G1487" s="1">
        <v>1</v>
      </c>
      <c r="H1487" s="1">
        <v>0</v>
      </c>
      <c r="I1487" s="2" t="s">
        <v>1</v>
      </c>
      <c r="J1487" s="1">
        <v>1</v>
      </c>
      <c r="K1487" s="2" t="s">
        <v>2148</v>
      </c>
      <c r="L1487" s="1">
        <v>0</v>
      </c>
      <c r="M1487" s="1">
        <v>0</v>
      </c>
      <c r="N1487" s="1">
        <v>0</v>
      </c>
    </row>
    <row r="1488" spans="1:14">
      <c r="A1488" s="1">
        <v>237</v>
      </c>
      <c r="B1488" s="1">
        <v>1019269</v>
      </c>
      <c r="C1488" s="1" t="str">
        <f ca="1">VLOOKUP(B1488,'Fichier FI (en entrée)'!B:E,3)</f>
        <v>UIVWNIGGYX</v>
      </c>
      <c r="D1488" s="2" t="str">
        <f ca="1">VLOOKUP(B1488,'Fichier FI (en entrée)'!B:E,4)</f>
        <v>Pjzfwzsyjtteq</v>
      </c>
      <c r="E1488" s="2" t="s">
        <v>34</v>
      </c>
      <c r="F1488" s="2" t="s">
        <v>3</v>
      </c>
      <c r="G1488" s="1">
        <v>1</v>
      </c>
      <c r="H1488" s="1">
        <v>0</v>
      </c>
      <c r="I1488" s="2" t="s">
        <v>1</v>
      </c>
      <c r="J1488" s="1">
        <v>1</v>
      </c>
      <c r="K1488" s="2" t="s">
        <v>2148</v>
      </c>
      <c r="L1488" s="1">
        <v>0</v>
      </c>
      <c r="M1488" s="1">
        <v>0</v>
      </c>
      <c r="N1488" s="1">
        <v>0</v>
      </c>
    </row>
    <row r="1489" spans="1:14">
      <c r="A1489" s="1">
        <v>237</v>
      </c>
      <c r="B1489" s="1">
        <v>1019403</v>
      </c>
      <c r="C1489" s="1" t="str">
        <f ca="1">VLOOKUP(B1489,'Fichier FI (en entrée)'!B:E,3)</f>
        <v>NZDPRAVJEL</v>
      </c>
      <c r="D1489" s="2" t="str">
        <f ca="1">VLOOKUP(B1489,'Fichier FI (en entrée)'!B:E,4)</f>
        <v>Vajiadsotywat</v>
      </c>
      <c r="E1489" s="2" t="s">
        <v>43</v>
      </c>
      <c r="F1489" s="2" t="s">
        <v>3</v>
      </c>
      <c r="G1489" s="1">
        <v>1</v>
      </c>
      <c r="H1489" s="1">
        <v>0</v>
      </c>
      <c r="I1489" s="2" t="s">
        <v>1</v>
      </c>
      <c r="J1489" s="1">
        <v>1</v>
      </c>
      <c r="K1489" s="2" t="s">
        <v>2148</v>
      </c>
      <c r="L1489" s="1">
        <v>0</v>
      </c>
      <c r="M1489" s="1">
        <v>0</v>
      </c>
      <c r="N1489" s="1">
        <v>0</v>
      </c>
    </row>
    <row r="1490" spans="1:14">
      <c r="A1490" s="1">
        <v>237</v>
      </c>
      <c r="B1490" s="1">
        <v>1020077</v>
      </c>
      <c r="C1490" s="1" t="str">
        <f ca="1">VLOOKUP(B1490,'Fichier FI (en entrée)'!B:E,3)</f>
        <v>ASSOBTPANS</v>
      </c>
      <c r="D1490" s="2" t="str">
        <f ca="1">VLOOKUP(B1490,'Fichier FI (en entrée)'!B:E,4)</f>
        <v>Tkmladuwvpxue</v>
      </c>
      <c r="E1490" s="2" t="s">
        <v>43</v>
      </c>
      <c r="F1490" s="2" t="s">
        <v>3</v>
      </c>
      <c r="G1490" s="1">
        <v>1</v>
      </c>
      <c r="H1490" s="1">
        <v>0</v>
      </c>
      <c r="I1490" s="2" t="s">
        <v>1</v>
      </c>
      <c r="J1490" s="1">
        <v>1</v>
      </c>
      <c r="K1490" s="2" t="s">
        <v>2148</v>
      </c>
      <c r="L1490" s="1">
        <v>0</v>
      </c>
      <c r="M1490" s="1">
        <v>0</v>
      </c>
      <c r="N1490" s="1">
        <v>0</v>
      </c>
    </row>
    <row r="1491" spans="1:14">
      <c r="A1491" s="1">
        <v>237</v>
      </c>
      <c r="B1491" s="1">
        <v>1021206</v>
      </c>
      <c r="C1491" s="1" t="str">
        <f ca="1">VLOOKUP(B1491,'Fichier FI (en entrée)'!B:E,3)</f>
        <v>QCTEQTHJXH</v>
      </c>
      <c r="D1491" s="2" t="str">
        <f ca="1">VLOOKUP(B1491,'Fichier FI (en entrée)'!B:E,4)</f>
        <v>Toeoactjkqiew</v>
      </c>
      <c r="E1491" s="2" t="s">
        <v>47</v>
      </c>
      <c r="F1491" s="2" t="s">
        <v>3</v>
      </c>
      <c r="G1491" s="1">
        <v>1</v>
      </c>
      <c r="H1491" s="1">
        <v>0</v>
      </c>
      <c r="I1491" s="2" t="s">
        <v>1</v>
      </c>
      <c r="J1491" s="1">
        <v>1</v>
      </c>
      <c r="K1491" s="2" t="s">
        <v>2148</v>
      </c>
      <c r="L1491" s="1">
        <v>0</v>
      </c>
      <c r="M1491" s="1">
        <v>0</v>
      </c>
      <c r="N1491" s="1">
        <v>0</v>
      </c>
    </row>
    <row r="1492" spans="1:14">
      <c r="A1492" s="1">
        <v>237</v>
      </c>
      <c r="B1492" s="1">
        <v>1021420</v>
      </c>
      <c r="C1492" s="1" t="str">
        <f ca="1">VLOOKUP(B1492,'Fichier FI (en entrée)'!B:E,3)</f>
        <v>JDTGRKGZKV</v>
      </c>
      <c r="D1492" s="2" t="str">
        <f ca="1">VLOOKUP(B1492,'Fichier FI (en entrée)'!B:E,4)</f>
        <v>Oegmpxkxpyzhm</v>
      </c>
      <c r="E1492" s="2" t="s">
        <v>64</v>
      </c>
      <c r="F1492" s="2" t="s">
        <v>3</v>
      </c>
      <c r="G1492" s="1">
        <v>1</v>
      </c>
      <c r="H1492" s="1">
        <v>0</v>
      </c>
      <c r="I1492" s="2" t="s">
        <v>1</v>
      </c>
      <c r="J1492" s="1">
        <v>1</v>
      </c>
      <c r="K1492" s="2" t="s">
        <v>2148</v>
      </c>
      <c r="L1492" s="1">
        <v>0</v>
      </c>
      <c r="M1492" s="1">
        <v>0</v>
      </c>
      <c r="N1492" s="1">
        <v>0</v>
      </c>
    </row>
    <row r="1493" spans="1:14">
      <c r="A1493" s="1">
        <v>237</v>
      </c>
      <c r="B1493" s="1">
        <v>1021717</v>
      </c>
      <c r="C1493" s="1" t="str">
        <f ca="1">VLOOKUP(B1493,'Fichier FI (en entrée)'!B:E,3)</f>
        <v>SKESTRKJQN</v>
      </c>
      <c r="D1493" s="2" t="str">
        <f ca="1">VLOOKUP(B1493,'Fichier FI (en entrée)'!B:E,4)</f>
        <v>Xepwrulkbszst</v>
      </c>
      <c r="E1493" s="2" t="s">
        <v>37</v>
      </c>
      <c r="F1493" s="2" t="s">
        <v>3</v>
      </c>
      <c r="G1493" s="1">
        <v>1</v>
      </c>
      <c r="H1493" s="1">
        <v>0</v>
      </c>
      <c r="I1493" s="2" t="s">
        <v>1</v>
      </c>
      <c r="J1493" s="1">
        <v>1</v>
      </c>
      <c r="K1493" s="2" t="s">
        <v>2148</v>
      </c>
      <c r="L1493" s="1">
        <v>0</v>
      </c>
      <c r="M1493" s="1">
        <v>0</v>
      </c>
      <c r="N1493" s="1">
        <v>0</v>
      </c>
    </row>
    <row r="1494" spans="1:14">
      <c r="A1494" s="1">
        <v>237</v>
      </c>
      <c r="B1494" s="1">
        <v>1021932</v>
      </c>
      <c r="C1494" s="1" t="str">
        <f ca="1">VLOOKUP(B1494,'Fichier FI (en entrée)'!B:E,3)</f>
        <v>PDPVQIWMHM</v>
      </c>
      <c r="D1494" s="2" t="str">
        <f ca="1">VLOOKUP(B1494,'Fichier FI (en entrée)'!B:E,4)</f>
        <v>Yiuncsitrecbw</v>
      </c>
      <c r="E1494" s="2" t="s">
        <v>4</v>
      </c>
      <c r="F1494" s="2" t="s">
        <v>3</v>
      </c>
      <c r="G1494" s="1">
        <v>1</v>
      </c>
      <c r="H1494" s="1">
        <v>0</v>
      </c>
      <c r="I1494" s="2" t="s">
        <v>1</v>
      </c>
      <c r="J1494" s="1">
        <v>1</v>
      </c>
      <c r="K1494" s="2" t="s">
        <v>2148</v>
      </c>
      <c r="L1494" s="1">
        <v>0</v>
      </c>
      <c r="M1494" s="1">
        <v>0</v>
      </c>
      <c r="N1494" s="1">
        <v>0</v>
      </c>
    </row>
    <row r="1495" spans="1:14">
      <c r="A1495" s="1">
        <v>237</v>
      </c>
      <c r="B1495" s="1">
        <v>1022700</v>
      </c>
      <c r="C1495" s="1" t="str">
        <f ca="1">VLOOKUP(B1495,'Fichier FI (en entrée)'!B:E,3)</f>
        <v>SSCJKVEJGI</v>
      </c>
      <c r="D1495" s="2" t="str">
        <f ca="1">VLOOKUP(B1495,'Fichier FI (en entrée)'!B:E,4)</f>
        <v>Ixengnzycidaa</v>
      </c>
      <c r="E1495" s="2" t="s">
        <v>89</v>
      </c>
      <c r="F1495" s="2" t="s">
        <v>3</v>
      </c>
      <c r="G1495" s="1">
        <v>1</v>
      </c>
      <c r="H1495" s="1">
        <v>0</v>
      </c>
      <c r="I1495" s="2" t="s">
        <v>1</v>
      </c>
      <c r="J1495" s="1">
        <v>1</v>
      </c>
      <c r="K1495" s="2" t="s">
        <v>2148</v>
      </c>
      <c r="L1495" s="1">
        <v>0</v>
      </c>
      <c r="M1495" s="1">
        <v>0</v>
      </c>
      <c r="N1495" s="1">
        <v>0</v>
      </c>
    </row>
    <row r="1496" spans="1:14">
      <c r="A1496" s="1">
        <v>237</v>
      </c>
      <c r="B1496" s="1">
        <v>1023207</v>
      </c>
      <c r="C1496" s="1" t="str">
        <f ca="1">VLOOKUP(B1496,'Fichier FI (en entrée)'!B:E,3)</f>
        <v>PZSWSPIFJM</v>
      </c>
      <c r="D1496" s="2" t="str">
        <f ca="1">VLOOKUP(B1496,'Fichier FI (en entrée)'!B:E,4)</f>
        <v>Viztavrsmtzoj</v>
      </c>
      <c r="E1496" s="2" t="s">
        <v>72</v>
      </c>
      <c r="F1496" s="2" t="s">
        <v>3</v>
      </c>
      <c r="G1496" s="1">
        <v>1</v>
      </c>
      <c r="H1496" s="1">
        <v>0</v>
      </c>
      <c r="I1496" s="2" t="s">
        <v>1</v>
      </c>
      <c r="J1496" s="1">
        <v>1</v>
      </c>
      <c r="K1496" s="2" t="s">
        <v>2148</v>
      </c>
      <c r="L1496" s="1">
        <v>0</v>
      </c>
      <c r="M1496" s="1">
        <v>0</v>
      </c>
      <c r="N1496" s="1">
        <v>0</v>
      </c>
    </row>
    <row r="1497" spans="1:14">
      <c r="A1497" s="1">
        <v>237</v>
      </c>
      <c r="B1497" s="1">
        <v>1025601</v>
      </c>
      <c r="C1497" s="1" t="str">
        <f ca="1">VLOOKUP(B1497,'Fichier FI (en entrée)'!B:E,3)</f>
        <v>ARKGKTLUZY</v>
      </c>
      <c r="D1497" s="2" t="str">
        <f ca="1">VLOOKUP(B1497,'Fichier FI (en entrée)'!B:E,4)</f>
        <v>Cpbilamvnvnoa</v>
      </c>
      <c r="E1497" s="2" t="s">
        <v>71</v>
      </c>
      <c r="F1497" s="2" t="s">
        <v>3</v>
      </c>
      <c r="G1497" s="1">
        <v>1</v>
      </c>
      <c r="H1497" s="1">
        <v>0</v>
      </c>
      <c r="I1497" s="2" t="s">
        <v>1</v>
      </c>
      <c r="J1497" s="1">
        <v>1</v>
      </c>
      <c r="K1497" s="2" t="s">
        <v>2148</v>
      </c>
      <c r="L1497" s="1">
        <v>0</v>
      </c>
      <c r="M1497" s="1">
        <v>0</v>
      </c>
      <c r="N1497" s="1">
        <v>0</v>
      </c>
    </row>
    <row r="1498" spans="1:14">
      <c r="A1498" s="1">
        <v>237</v>
      </c>
      <c r="B1498" s="1">
        <v>1026688</v>
      </c>
      <c r="C1498" s="1" t="str">
        <f ca="1">VLOOKUP(B1498,'Fichier FI (en entrée)'!B:E,3)</f>
        <v>KRXOZKHWGG</v>
      </c>
      <c r="D1498" s="2" t="str">
        <f ca="1">VLOOKUP(B1498,'Fichier FI (en entrée)'!B:E,4)</f>
        <v>Urjhhyebwpejs</v>
      </c>
      <c r="E1498" s="2" t="s">
        <v>47</v>
      </c>
      <c r="F1498" s="2" t="s">
        <v>3</v>
      </c>
      <c r="G1498" s="1">
        <v>1</v>
      </c>
      <c r="H1498" s="1">
        <v>0</v>
      </c>
      <c r="I1498" s="2" t="s">
        <v>1</v>
      </c>
      <c r="J1498" s="1">
        <v>1</v>
      </c>
      <c r="K1498" s="2" t="s">
        <v>2148</v>
      </c>
      <c r="L1498" s="1">
        <v>0</v>
      </c>
      <c r="M1498" s="1">
        <v>0</v>
      </c>
      <c r="N1498" s="1">
        <v>0</v>
      </c>
    </row>
    <row r="1499" spans="1:14">
      <c r="A1499" s="1">
        <v>237</v>
      </c>
      <c r="B1499" s="1">
        <v>1027154</v>
      </c>
      <c r="C1499" s="1" t="str">
        <f ca="1">VLOOKUP(B1499,'Fichier FI (en entrée)'!B:E,3)</f>
        <v>PTYEPKZNNK</v>
      </c>
      <c r="D1499" s="2" t="str">
        <f ca="1">VLOOKUP(B1499,'Fichier FI (en entrée)'!B:E,4)</f>
        <v>Ydoycqwdjbbxv</v>
      </c>
      <c r="E1499" s="2" t="s">
        <v>36</v>
      </c>
      <c r="F1499" s="2" t="s">
        <v>3</v>
      </c>
      <c r="G1499" s="1">
        <v>1</v>
      </c>
      <c r="H1499" s="1">
        <v>0</v>
      </c>
      <c r="I1499" s="2" t="s">
        <v>1</v>
      </c>
      <c r="J1499" s="1">
        <v>1</v>
      </c>
      <c r="K1499" s="2" t="s">
        <v>2148</v>
      </c>
      <c r="L1499" s="1">
        <v>0</v>
      </c>
      <c r="M1499" s="1">
        <v>0</v>
      </c>
      <c r="N1499" s="1">
        <v>0</v>
      </c>
    </row>
    <row r="1500" spans="1:14">
      <c r="A1500" s="1">
        <v>237</v>
      </c>
      <c r="B1500" s="1">
        <v>1027741</v>
      </c>
      <c r="C1500" s="1" t="str">
        <f ca="1">VLOOKUP(B1500,'Fichier FI (en entrée)'!B:E,3)</f>
        <v>JHAKQCCWLC</v>
      </c>
      <c r="D1500" s="2" t="str">
        <f ca="1">VLOOKUP(B1500,'Fichier FI (en entrée)'!B:E,4)</f>
        <v>Zneoprsjsaokp</v>
      </c>
      <c r="E1500" s="2" t="s">
        <v>46</v>
      </c>
      <c r="F1500" s="2" t="s">
        <v>3</v>
      </c>
      <c r="G1500" s="1">
        <v>1</v>
      </c>
      <c r="H1500" s="1">
        <v>0</v>
      </c>
      <c r="I1500" s="2" t="s">
        <v>1</v>
      </c>
      <c r="J1500" s="1">
        <v>1</v>
      </c>
      <c r="K1500" s="2" t="s">
        <v>2148</v>
      </c>
      <c r="L1500" s="1">
        <v>0</v>
      </c>
      <c r="M1500" s="1">
        <v>0</v>
      </c>
      <c r="N1500" s="1">
        <v>0</v>
      </c>
    </row>
    <row r="1501" spans="1:14">
      <c r="A1501" s="1">
        <v>237</v>
      </c>
      <c r="B1501" s="1">
        <v>1027784</v>
      </c>
      <c r="C1501" s="1" t="str">
        <f ca="1">VLOOKUP(B1501,'Fichier FI (en entrée)'!B:E,3)</f>
        <v>JMMOAFCIQJ</v>
      </c>
      <c r="D1501" s="2" t="str">
        <f ca="1">VLOOKUP(B1501,'Fichier FI (en entrée)'!B:E,4)</f>
        <v>Szliyfylvuvby</v>
      </c>
      <c r="E1501" s="2" t="s">
        <v>46</v>
      </c>
      <c r="F1501" s="2" t="s">
        <v>3</v>
      </c>
      <c r="G1501" s="1">
        <v>1</v>
      </c>
      <c r="H1501" s="1">
        <v>0</v>
      </c>
      <c r="I1501" s="2" t="s">
        <v>1</v>
      </c>
      <c r="J1501" s="1">
        <v>1</v>
      </c>
      <c r="K1501" s="2" t="s">
        <v>2148</v>
      </c>
      <c r="L1501" s="1">
        <v>0</v>
      </c>
      <c r="M1501" s="1">
        <v>0</v>
      </c>
      <c r="N1501" s="1">
        <v>0</v>
      </c>
    </row>
    <row r="1502" spans="1:14">
      <c r="A1502" s="1">
        <v>237</v>
      </c>
      <c r="B1502" s="1">
        <v>1029593</v>
      </c>
      <c r="C1502" s="1" t="str">
        <f ca="1">VLOOKUP(B1502,'Fichier FI (en entrée)'!B:E,3)</f>
        <v>AMIKOLUHWV</v>
      </c>
      <c r="D1502" s="2" t="str">
        <f ca="1">VLOOKUP(B1502,'Fichier FI (en entrée)'!B:E,4)</f>
        <v>Gkegpasxjxxeo</v>
      </c>
      <c r="E1502" s="2" t="s">
        <v>39</v>
      </c>
      <c r="F1502" s="2" t="s">
        <v>3</v>
      </c>
      <c r="G1502" s="1">
        <v>1</v>
      </c>
      <c r="H1502" s="1">
        <v>0</v>
      </c>
      <c r="I1502" s="2" t="s">
        <v>1</v>
      </c>
      <c r="J1502" s="1">
        <v>1</v>
      </c>
      <c r="K1502" s="2" t="s">
        <v>2148</v>
      </c>
      <c r="L1502" s="1">
        <v>0</v>
      </c>
      <c r="M1502" s="1">
        <v>0</v>
      </c>
      <c r="N1502" s="1">
        <v>0</v>
      </c>
    </row>
    <row r="1503" spans="1:14">
      <c r="A1503" s="1">
        <v>237</v>
      </c>
      <c r="B1503" s="1">
        <v>1029919</v>
      </c>
      <c r="C1503" s="1" t="str">
        <f ca="1">VLOOKUP(B1503,'Fichier FI (en entrée)'!B:E,3)</f>
        <v>YJNKNKNCLP</v>
      </c>
      <c r="D1503" s="2" t="str">
        <f ca="1">VLOOKUP(B1503,'Fichier FI (en entrée)'!B:E,4)</f>
        <v>Tdmjgxkwclkdz</v>
      </c>
      <c r="E1503" s="2" t="s">
        <v>36</v>
      </c>
      <c r="F1503" s="2" t="s">
        <v>3</v>
      </c>
      <c r="G1503" s="1">
        <v>1</v>
      </c>
      <c r="H1503" s="1">
        <v>0</v>
      </c>
      <c r="I1503" s="2" t="s">
        <v>1</v>
      </c>
      <c r="J1503" s="1">
        <v>1</v>
      </c>
      <c r="K1503" s="2" t="s">
        <v>2148</v>
      </c>
      <c r="L1503" s="1">
        <v>0</v>
      </c>
      <c r="M1503" s="1">
        <v>0</v>
      </c>
      <c r="N1503" s="1">
        <v>0</v>
      </c>
    </row>
    <row r="1504" spans="1:14">
      <c r="A1504" s="1">
        <v>237</v>
      </c>
      <c r="B1504" s="1">
        <v>1029946</v>
      </c>
      <c r="C1504" s="1" t="str">
        <f ca="1">VLOOKUP(B1504,'Fichier FI (en entrée)'!B:E,3)</f>
        <v>JHTFOEVUVX</v>
      </c>
      <c r="D1504" s="2" t="str">
        <f ca="1">VLOOKUP(B1504,'Fichier FI (en entrée)'!B:E,4)</f>
        <v>Vnodcuwppybah</v>
      </c>
      <c r="E1504" s="2" t="s">
        <v>53</v>
      </c>
      <c r="F1504" s="2" t="s">
        <v>3</v>
      </c>
      <c r="G1504" s="1">
        <v>1</v>
      </c>
      <c r="H1504" s="1">
        <v>0</v>
      </c>
      <c r="I1504" s="2" t="s">
        <v>1</v>
      </c>
      <c r="J1504" s="1">
        <v>1</v>
      </c>
      <c r="K1504" s="2" t="s">
        <v>2148</v>
      </c>
      <c r="L1504" s="1">
        <v>0</v>
      </c>
      <c r="M1504" s="1">
        <v>0</v>
      </c>
      <c r="N1504" s="1">
        <v>0</v>
      </c>
    </row>
    <row r="1505" spans="1:14">
      <c r="A1505" s="1">
        <v>237</v>
      </c>
      <c r="B1505" s="1">
        <v>1030332</v>
      </c>
      <c r="C1505" s="1" t="str">
        <f ca="1">VLOOKUP(B1505,'Fichier FI (en entrée)'!B:E,3)</f>
        <v>IHVNYKPAHO</v>
      </c>
      <c r="D1505" s="2" t="str">
        <f ca="1">VLOOKUP(B1505,'Fichier FI (en entrée)'!B:E,4)</f>
        <v>Wtnsyixtcpvkh</v>
      </c>
      <c r="E1505" s="2" t="s">
        <v>46</v>
      </c>
      <c r="F1505" s="2" t="s">
        <v>3</v>
      </c>
      <c r="G1505" s="1">
        <v>1</v>
      </c>
      <c r="H1505" s="1">
        <v>0</v>
      </c>
      <c r="I1505" s="2" t="s">
        <v>1</v>
      </c>
      <c r="J1505" s="1">
        <v>1</v>
      </c>
      <c r="K1505" s="2" t="s">
        <v>2148</v>
      </c>
      <c r="L1505" s="1">
        <v>0</v>
      </c>
      <c r="M1505" s="1">
        <v>0</v>
      </c>
      <c r="N1505" s="1">
        <v>0</v>
      </c>
    </row>
    <row r="1506" spans="1:14">
      <c r="A1506" s="1">
        <v>237</v>
      </c>
      <c r="B1506" s="1">
        <v>1030633</v>
      </c>
      <c r="C1506" s="1" t="str">
        <f ca="1">VLOOKUP(B1506,'Fichier FI (en entrée)'!B:E,3)</f>
        <v>QSIRQNIYCB</v>
      </c>
      <c r="D1506" s="2" t="str">
        <f ca="1">VLOOKUP(B1506,'Fichier FI (en entrée)'!B:E,4)</f>
        <v>Zeqtbsslguran</v>
      </c>
      <c r="E1506" s="2" t="s">
        <v>46</v>
      </c>
      <c r="F1506" s="2" t="s">
        <v>3</v>
      </c>
      <c r="G1506" s="1">
        <v>1</v>
      </c>
      <c r="H1506" s="1">
        <v>0</v>
      </c>
      <c r="I1506" s="2" t="s">
        <v>1</v>
      </c>
      <c r="J1506" s="1">
        <v>1</v>
      </c>
      <c r="K1506" s="2" t="s">
        <v>2148</v>
      </c>
      <c r="L1506" s="1">
        <v>0</v>
      </c>
      <c r="M1506" s="1">
        <v>0</v>
      </c>
      <c r="N1506" s="1">
        <v>0</v>
      </c>
    </row>
    <row r="1507" spans="1:14">
      <c r="A1507" s="1">
        <v>237</v>
      </c>
      <c r="B1507" s="1">
        <v>1031426</v>
      </c>
      <c r="C1507" s="1" t="str">
        <f ca="1">VLOOKUP(B1507,'Fichier FI (en entrée)'!B:E,3)</f>
        <v>VRZXVROFMV</v>
      </c>
      <c r="D1507" s="2" t="str">
        <f ca="1">VLOOKUP(B1507,'Fichier FI (en entrée)'!B:E,4)</f>
        <v>Dfxrseayslern</v>
      </c>
      <c r="E1507" s="2" t="s">
        <v>42</v>
      </c>
      <c r="F1507" s="2" t="s">
        <v>3</v>
      </c>
      <c r="G1507" s="1">
        <v>1</v>
      </c>
      <c r="H1507" s="1">
        <v>0</v>
      </c>
      <c r="I1507" s="2" t="s">
        <v>1</v>
      </c>
      <c r="J1507" s="1">
        <v>1</v>
      </c>
      <c r="K1507" s="2" t="s">
        <v>2148</v>
      </c>
      <c r="L1507" s="1">
        <v>0</v>
      </c>
      <c r="M1507" s="1">
        <v>0</v>
      </c>
      <c r="N1507" s="1">
        <v>0</v>
      </c>
    </row>
    <row r="1508" spans="1:14">
      <c r="A1508" s="1">
        <v>237</v>
      </c>
      <c r="B1508" s="1">
        <v>1031685</v>
      </c>
      <c r="C1508" s="1" t="str">
        <f ca="1">VLOOKUP(B1508,'Fichier FI (en entrée)'!B:E,3)</f>
        <v>UZXYTYSIQQ</v>
      </c>
      <c r="D1508" s="2" t="str">
        <f ca="1">VLOOKUP(B1508,'Fichier FI (en entrée)'!B:E,4)</f>
        <v>Rsxxanjannuqu</v>
      </c>
      <c r="E1508" s="2" t="s">
        <v>48</v>
      </c>
      <c r="F1508" s="2" t="s">
        <v>3</v>
      </c>
      <c r="G1508" s="1">
        <v>1</v>
      </c>
      <c r="H1508" s="1">
        <v>0</v>
      </c>
      <c r="I1508" s="2" t="s">
        <v>1</v>
      </c>
      <c r="J1508" s="1">
        <v>1</v>
      </c>
      <c r="K1508" s="2" t="s">
        <v>2148</v>
      </c>
      <c r="L1508" s="1">
        <v>0</v>
      </c>
      <c r="M1508" s="1">
        <v>0</v>
      </c>
      <c r="N1508" s="1">
        <v>0</v>
      </c>
    </row>
    <row r="1509" spans="1:14">
      <c r="A1509" s="1">
        <v>237</v>
      </c>
      <c r="B1509" s="1">
        <v>1032797</v>
      </c>
      <c r="C1509" s="1" t="str">
        <f ca="1">VLOOKUP(B1509,'Fichier FI (en entrée)'!B:E,3)</f>
        <v>DGAUNFRUHI</v>
      </c>
      <c r="D1509" s="2" t="str">
        <f ca="1">VLOOKUP(B1509,'Fichier FI (en entrée)'!B:E,4)</f>
        <v>Iklkbvbhrmaqj</v>
      </c>
      <c r="E1509" s="2" t="s">
        <v>7</v>
      </c>
      <c r="F1509" s="2" t="s">
        <v>3</v>
      </c>
      <c r="G1509" s="1">
        <v>1</v>
      </c>
      <c r="H1509" s="1">
        <v>0</v>
      </c>
      <c r="I1509" s="2" t="s">
        <v>1</v>
      </c>
      <c r="J1509" s="1">
        <v>1</v>
      </c>
      <c r="K1509" s="2" t="s">
        <v>2148</v>
      </c>
      <c r="L1509" s="1">
        <v>0</v>
      </c>
      <c r="M1509" s="1">
        <v>0</v>
      </c>
      <c r="N1509" s="1">
        <v>0</v>
      </c>
    </row>
    <row r="1510" spans="1:14">
      <c r="A1510" s="1">
        <v>237</v>
      </c>
      <c r="B1510" s="1">
        <v>1034463</v>
      </c>
      <c r="C1510" s="1" t="str">
        <f ca="1">VLOOKUP(B1510,'Fichier FI (en entrée)'!B:E,3)</f>
        <v>UBTRKYHQQX</v>
      </c>
      <c r="D1510" s="2" t="str">
        <f ca="1">VLOOKUP(B1510,'Fichier FI (en entrée)'!B:E,4)</f>
        <v>Tkehfgyvgkhxf</v>
      </c>
      <c r="E1510" s="2" t="s">
        <v>71</v>
      </c>
      <c r="F1510" s="2" t="s">
        <v>3</v>
      </c>
      <c r="G1510" s="1">
        <v>1</v>
      </c>
      <c r="H1510" s="1">
        <v>0</v>
      </c>
      <c r="I1510" s="2" t="s">
        <v>1</v>
      </c>
      <c r="J1510" s="1">
        <v>1</v>
      </c>
      <c r="K1510" s="2" t="s">
        <v>2148</v>
      </c>
      <c r="L1510" s="1">
        <v>0</v>
      </c>
      <c r="M1510" s="1">
        <v>0</v>
      </c>
      <c r="N1510" s="1">
        <v>0</v>
      </c>
    </row>
    <row r="1511" spans="1:14">
      <c r="A1511" s="1">
        <v>237</v>
      </c>
      <c r="B1511" s="1">
        <v>1034934</v>
      </c>
      <c r="C1511" s="1" t="str">
        <f ca="1">VLOOKUP(B1511,'Fichier FI (en entrée)'!B:E,3)</f>
        <v>ZBVKVDSVHA</v>
      </c>
      <c r="D1511" s="2" t="str">
        <f ca="1">VLOOKUP(B1511,'Fichier FI (en entrée)'!B:E,4)</f>
        <v>Hgiowwwrcbnap</v>
      </c>
      <c r="E1511" s="2" t="s">
        <v>69</v>
      </c>
      <c r="F1511" s="2" t="s">
        <v>3</v>
      </c>
      <c r="G1511" s="1">
        <v>1</v>
      </c>
      <c r="H1511" s="1">
        <v>0</v>
      </c>
      <c r="I1511" s="2" t="s">
        <v>1</v>
      </c>
      <c r="J1511" s="1">
        <v>1</v>
      </c>
      <c r="K1511" s="2" t="s">
        <v>2148</v>
      </c>
      <c r="L1511" s="1">
        <v>0</v>
      </c>
      <c r="M1511" s="1">
        <v>0</v>
      </c>
      <c r="N1511" s="1">
        <v>0</v>
      </c>
    </row>
    <row r="1512" spans="1:14">
      <c r="A1512" s="1">
        <v>237</v>
      </c>
      <c r="B1512" s="1">
        <v>1035392</v>
      </c>
      <c r="C1512" s="1" t="str">
        <f ca="1">VLOOKUP(B1512,'Fichier FI (en entrée)'!B:E,3)</f>
        <v>IELGLZHQUV</v>
      </c>
      <c r="D1512" s="2" t="str">
        <f ca="1">VLOOKUP(B1512,'Fichier FI (en entrée)'!B:E,4)</f>
        <v>Gofcfctbszmoe</v>
      </c>
      <c r="E1512" s="2" t="s">
        <v>34</v>
      </c>
      <c r="F1512" s="2" t="s">
        <v>3</v>
      </c>
      <c r="G1512" s="1">
        <v>1</v>
      </c>
      <c r="H1512" s="1">
        <v>0</v>
      </c>
      <c r="I1512" s="2" t="s">
        <v>1</v>
      </c>
      <c r="J1512" s="1">
        <v>1</v>
      </c>
      <c r="K1512" s="2" t="s">
        <v>2148</v>
      </c>
      <c r="L1512" s="1">
        <v>0</v>
      </c>
      <c r="M1512" s="1">
        <v>0</v>
      </c>
      <c r="N1512" s="1">
        <v>0</v>
      </c>
    </row>
    <row r="1513" spans="1:14">
      <c r="A1513" s="1">
        <v>237</v>
      </c>
      <c r="B1513" s="1">
        <v>1035786</v>
      </c>
      <c r="C1513" s="1" t="str">
        <f ca="1">VLOOKUP(B1513,'Fichier FI (en entrée)'!B:E,3)</f>
        <v>LURAGCRBSU</v>
      </c>
      <c r="D1513" s="2" t="str">
        <f ca="1">VLOOKUP(B1513,'Fichier FI (en entrée)'!B:E,4)</f>
        <v>Btaftqysltkmv</v>
      </c>
      <c r="E1513" s="2" t="s">
        <v>64</v>
      </c>
      <c r="F1513" s="2" t="s">
        <v>3</v>
      </c>
      <c r="G1513" s="1">
        <v>1</v>
      </c>
      <c r="H1513" s="1">
        <v>0</v>
      </c>
      <c r="I1513" s="2" t="s">
        <v>1</v>
      </c>
      <c r="J1513" s="1">
        <v>1</v>
      </c>
      <c r="K1513" s="2" t="s">
        <v>2148</v>
      </c>
      <c r="L1513" s="1">
        <v>0</v>
      </c>
      <c r="M1513" s="1">
        <v>0</v>
      </c>
      <c r="N1513" s="1">
        <v>0</v>
      </c>
    </row>
    <row r="1514" spans="1:14">
      <c r="A1514" s="1">
        <v>237</v>
      </c>
      <c r="B1514" s="1">
        <v>1035821</v>
      </c>
      <c r="C1514" s="1" t="str">
        <f ca="1">VLOOKUP(B1514,'Fichier FI (en entrée)'!B:E,3)</f>
        <v>PBWPKTJZPG</v>
      </c>
      <c r="D1514" s="2" t="str">
        <f ca="1">VLOOKUP(B1514,'Fichier FI (en entrée)'!B:E,4)</f>
        <v>Nxxnrlihzojpg</v>
      </c>
      <c r="E1514" s="2" t="s">
        <v>62</v>
      </c>
      <c r="F1514" s="2" t="s">
        <v>3</v>
      </c>
      <c r="G1514" s="1">
        <v>1</v>
      </c>
      <c r="H1514" s="1">
        <v>0</v>
      </c>
      <c r="I1514" s="2" t="s">
        <v>1</v>
      </c>
      <c r="J1514" s="1">
        <v>1</v>
      </c>
      <c r="K1514" s="2" t="s">
        <v>2148</v>
      </c>
      <c r="L1514" s="1">
        <v>0</v>
      </c>
      <c r="M1514" s="1">
        <v>0</v>
      </c>
      <c r="N1514" s="1">
        <v>0</v>
      </c>
    </row>
    <row r="1515" spans="1:14">
      <c r="A1515" s="1">
        <v>237</v>
      </c>
      <c r="B1515" s="1">
        <v>1036949</v>
      </c>
      <c r="C1515" s="1" t="str">
        <f ca="1">VLOOKUP(B1515,'Fichier FI (en entrée)'!B:E,3)</f>
        <v>VDFUKUSEWR</v>
      </c>
      <c r="D1515" s="2" t="str">
        <f ca="1">VLOOKUP(B1515,'Fichier FI (en entrée)'!B:E,4)</f>
        <v>Rodhdvxjwjgwq</v>
      </c>
      <c r="E1515" s="2" t="s">
        <v>52</v>
      </c>
      <c r="F1515" s="2" t="s">
        <v>3</v>
      </c>
      <c r="G1515" s="1">
        <v>1</v>
      </c>
      <c r="H1515" s="1">
        <v>0</v>
      </c>
      <c r="I1515" s="2" t="s">
        <v>1</v>
      </c>
      <c r="J1515" s="1">
        <v>1</v>
      </c>
      <c r="K1515" s="2" t="s">
        <v>2148</v>
      </c>
      <c r="L1515" s="1">
        <v>0</v>
      </c>
      <c r="M1515" s="1">
        <v>0</v>
      </c>
      <c r="N1515" s="1">
        <v>0</v>
      </c>
    </row>
    <row r="1516" spans="1:14">
      <c r="A1516" s="1">
        <v>237</v>
      </c>
      <c r="B1516" s="1">
        <v>1037754</v>
      </c>
      <c r="C1516" s="1" t="str">
        <f ca="1">VLOOKUP(B1516,'Fichier FI (en entrée)'!B:E,3)</f>
        <v>ERBXLBMHPK</v>
      </c>
      <c r="D1516" s="2" t="str">
        <f ca="1">VLOOKUP(B1516,'Fichier FI (en entrée)'!B:E,4)</f>
        <v>Ejstbgsxfblxx</v>
      </c>
      <c r="E1516" s="2" t="s">
        <v>47</v>
      </c>
      <c r="F1516" s="2" t="s">
        <v>3</v>
      </c>
      <c r="G1516" s="1">
        <v>1</v>
      </c>
      <c r="H1516" s="1">
        <v>0</v>
      </c>
      <c r="I1516" s="2" t="s">
        <v>1</v>
      </c>
      <c r="J1516" s="1">
        <v>1</v>
      </c>
      <c r="K1516" s="2" t="s">
        <v>2148</v>
      </c>
      <c r="L1516" s="1">
        <v>0</v>
      </c>
      <c r="M1516" s="1">
        <v>0</v>
      </c>
      <c r="N1516" s="1">
        <v>0</v>
      </c>
    </row>
    <row r="1517" spans="1:14">
      <c r="A1517" s="1">
        <v>237</v>
      </c>
      <c r="B1517" s="1">
        <v>1039381</v>
      </c>
      <c r="C1517" s="1" t="str">
        <f ca="1">VLOOKUP(B1517,'Fichier FI (en entrée)'!B:E,3)</f>
        <v>DOPOGCAOHD</v>
      </c>
      <c r="D1517" s="2" t="str">
        <f ca="1">VLOOKUP(B1517,'Fichier FI (en entrée)'!B:E,4)</f>
        <v>Ricyyxalyyofg</v>
      </c>
      <c r="E1517" s="2" t="s">
        <v>47</v>
      </c>
      <c r="F1517" s="2" t="s">
        <v>3</v>
      </c>
      <c r="G1517" s="1">
        <v>1</v>
      </c>
      <c r="H1517" s="1">
        <v>0</v>
      </c>
      <c r="I1517" s="2" t="s">
        <v>1</v>
      </c>
      <c r="J1517" s="1">
        <v>1</v>
      </c>
      <c r="K1517" s="2" t="s">
        <v>2148</v>
      </c>
      <c r="L1517" s="1">
        <v>0</v>
      </c>
      <c r="M1517" s="1">
        <v>0</v>
      </c>
      <c r="N1517" s="1">
        <v>0</v>
      </c>
    </row>
    <row r="1518" spans="1:14">
      <c r="A1518" s="1">
        <v>237</v>
      </c>
      <c r="B1518" s="1">
        <v>1039566</v>
      </c>
      <c r="C1518" s="1" t="str">
        <f ca="1">VLOOKUP(B1518,'Fichier FI (en entrée)'!B:E,3)</f>
        <v>XRZZOSCNLB</v>
      </c>
      <c r="D1518" s="2" t="str">
        <f ca="1">VLOOKUP(B1518,'Fichier FI (en entrée)'!B:E,4)</f>
        <v>Agjdqlplifurm</v>
      </c>
      <c r="E1518" s="2" t="s">
        <v>46</v>
      </c>
      <c r="F1518" s="2" t="s">
        <v>3</v>
      </c>
      <c r="G1518" s="1">
        <v>1</v>
      </c>
      <c r="H1518" s="1">
        <v>0</v>
      </c>
      <c r="I1518" s="2" t="s">
        <v>1</v>
      </c>
      <c r="J1518" s="1">
        <v>1</v>
      </c>
      <c r="K1518" s="2" t="s">
        <v>2148</v>
      </c>
      <c r="L1518" s="1">
        <v>0</v>
      </c>
      <c r="M1518" s="1">
        <v>0</v>
      </c>
      <c r="N1518" s="1">
        <v>0</v>
      </c>
    </row>
    <row r="1519" spans="1:14">
      <c r="A1519" s="1">
        <v>237</v>
      </c>
      <c r="B1519" s="1">
        <v>1040033</v>
      </c>
      <c r="C1519" s="1" t="str">
        <f ca="1">VLOOKUP(B1519,'Fichier FI (en entrée)'!B:E,3)</f>
        <v>BCBGIYFSKK</v>
      </c>
      <c r="D1519" s="2" t="str">
        <f ca="1">VLOOKUP(B1519,'Fichier FI (en entrée)'!B:E,4)</f>
        <v>Xeepsjlumuuuk</v>
      </c>
      <c r="E1519" s="2" t="s">
        <v>39</v>
      </c>
      <c r="F1519" s="2" t="s">
        <v>3</v>
      </c>
      <c r="G1519" s="1">
        <v>1</v>
      </c>
      <c r="H1519" s="1">
        <v>0</v>
      </c>
      <c r="I1519" s="2" t="s">
        <v>1</v>
      </c>
      <c r="J1519" s="1">
        <v>1</v>
      </c>
      <c r="K1519" s="2" t="s">
        <v>2148</v>
      </c>
      <c r="L1519" s="1">
        <v>0</v>
      </c>
      <c r="M1519" s="1">
        <v>0</v>
      </c>
      <c r="N1519" s="1">
        <v>0</v>
      </c>
    </row>
    <row r="1520" spans="1:14">
      <c r="A1520" s="1">
        <v>237</v>
      </c>
      <c r="B1520" s="1">
        <v>1040506</v>
      </c>
      <c r="C1520" s="1" t="str">
        <f ca="1">VLOOKUP(B1520,'Fichier FI (en entrée)'!B:E,3)</f>
        <v>BVSMXTFVNK</v>
      </c>
      <c r="D1520" s="2" t="str">
        <f ca="1">VLOOKUP(B1520,'Fichier FI (en entrée)'!B:E,4)</f>
        <v>Lggavjscfidyu</v>
      </c>
      <c r="E1520" s="2" t="s">
        <v>4</v>
      </c>
      <c r="F1520" s="2" t="s">
        <v>3</v>
      </c>
      <c r="G1520" s="1">
        <v>1</v>
      </c>
      <c r="H1520" s="1">
        <v>0</v>
      </c>
      <c r="I1520" s="2" t="s">
        <v>1</v>
      </c>
      <c r="J1520" s="1">
        <v>1</v>
      </c>
      <c r="K1520" s="2" t="s">
        <v>2148</v>
      </c>
      <c r="L1520" s="1">
        <v>0</v>
      </c>
      <c r="M1520" s="1">
        <v>0</v>
      </c>
      <c r="N1520" s="1">
        <v>0</v>
      </c>
    </row>
    <row r="1521" spans="1:14">
      <c r="A1521" s="1">
        <v>237</v>
      </c>
      <c r="B1521" s="1">
        <v>1041134</v>
      </c>
      <c r="C1521" s="1" t="str">
        <f ca="1">VLOOKUP(B1521,'Fichier FI (en entrée)'!B:E,3)</f>
        <v>PEWOQHONLC</v>
      </c>
      <c r="D1521" s="2" t="str">
        <f ca="1">VLOOKUP(B1521,'Fichier FI (en entrée)'!B:E,4)</f>
        <v>Yhcvrgplshrog</v>
      </c>
      <c r="E1521" s="2" t="s">
        <v>47</v>
      </c>
      <c r="F1521" s="2" t="s">
        <v>3</v>
      </c>
      <c r="G1521" s="1">
        <v>1</v>
      </c>
      <c r="H1521" s="1">
        <v>0</v>
      </c>
      <c r="I1521" s="2" t="s">
        <v>1</v>
      </c>
      <c r="J1521" s="1">
        <v>1</v>
      </c>
      <c r="K1521" s="2" t="s">
        <v>2148</v>
      </c>
      <c r="L1521" s="1">
        <v>0</v>
      </c>
      <c r="M1521" s="1">
        <v>0</v>
      </c>
      <c r="N1521" s="1">
        <v>0</v>
      </c>
    </row>
    <row r="1522" spans="1:14">
      <c r="A1522" s="1">
        <v>237</v>
      </c>
      <c r="B1522" s="1">
        <v>1042056</v>
      </c>
      <c r="C1522" s="1" t="str">
        <f ca="1">VLOOKUP(B1522,'Fichier FI (en entrée)'!B:E,3)</f>
        <v>UUMCMKQIAA</v>
      </c>
      <c r="D1522" s="2" t="str">
        <f ca="1">VLOOKUP(B1522,'Fichier FI (en entrée)'!B:E,4)</f>
        <v>Mjfqaoltqgmte</v>
      </c>
      <c r="E1522" s="2" t="s">
        <v>7</v>
      </c>
      <c r="F1522" s="2" t="s">
        <v>3</v>
      </c>
      <c r="G1522" s="1">
        <v>1</v>
      </c>
      <c r="H1522" s="1">
        <v>0</v>
      </c>
      <c r="I1522" s="2" t="s">
        <v>1</v>
      </c>
      <c r="J1522" s="1">
        <v>1</v>
      </c>
      <c r="K1522" s="2" t="s">
        <v>2148</v>
      </c>
      <c r="L1522" s="1">
        <v>0</v>
      </c>
      <c r="M1522" s="1">
        <v>0</v>
      </c>
      <c r="N1522" s="1">
        <v>0</v>
      </c>
    </row>
    <row r="1523" spans="1:14">
      <c r="A1523" s="1">
        <v>237</v>
      </c>
      <c r="B1523" s="1">
        <v>1043762</v>
      </c>
      <c r="C1523" s="1" t="str">
        <f ca="1">VLOOKUP(B1523,'Fichier FI (en entrée)'!B:E,3)</f>
        <v>CRNXCXIVBL</v>
      </c>
      <c r="D1523" s="2" t="str">
        <f ca="1">VLOOKUP(B1523,'Fichier FI (en entrée)'!B:E,4)</f>
        <v>Akkyjwzivquqp</v>
      </c>
      <c r="E1523" s="2" t="s">
        <v>52</v>
      </c>
      <c r="F1523" s="2" t="s">
        <v>3</v>
      </c>
      <c r="G1523" s="1">
        <v>1</v>
      </c>
      <c r="H1523" s="1">
        <v>0</v>
      </c>
      <c r="I1523" s="2" t="s">
        <v>1</v>
      </c>
      <c r="J1523" s="1">
        <v>1</v>
      </c>
      <c r="K1523" s="2" t="s">
        <v>2148</v>
      </c>
      <c r="L1523" s="1">
        <v>0</v>
      </c>
      <c r="M1523" s="1">
        <v>0</v>
      </c>
      <c r="N1523" s="1">
        <v>0</v>
      </c>
    </row>
    <row r="1524" spans="1:14">
      <c r="A1524" s="1">
        <v>237</v>
      </c>
      <c r="B1524" s="1">
        <v>1045269</v>
      </c>
      <c r="C1524" s="1" t="str">
        <f ca="1">VLOOKUP(B1524,'Fichier FI (en entrée)'!B:E,3)</f>
        <v>FGPYAYGDFK</v>
      </c>
      <c r="D1524" s="2" t="str">
        <f ca="1">VLOOKUP(B1524,'Fichier FI (en entrée)'!B:E,4)</f>
        <v>Wcuarupbictix</v>
      </c>
      <c r="E1524" s="2" t="s">
        <v>46</v>
      </c>
      <c r="F1524" s="2" t="s">
        <v>3</v>
      </c>
      <c r="G1524" s="1">
        <v>1</v>
      </c>
      <c r="H1524" s="1">
        <v>0</v>
      </c>
      <c r="I1524" s="2" t="s">
        <v>1</v>
      </c>
      <c r="J1524" s="1">
        <v>1</v>
      </c>
      <c r="K1524" s="2" t="s">
        <v>2148</v>
      </c>
      <c r="L1524" s="1">
        <v>0</v>
      </c>
      <c r="M1524" s="1">
        <v>0</v>
      </c>
      <c r="N1524" s="1">
        <v>0</v>
      </c>
    </row>
    <row r="1525" spans="1:14">
      <c r="A1525" s="1">
        <v>237</v>
      </c>
      <c r="B1525" s="1">
        <v>1045920</v>
      </c>
      <c r="C1525" s="1" t="str">
        <f ca="1">VLOOKUP(B1525,'Fichier FI (en entrée)'!B:E,3)</f>
        <v>VVPARMPEGS</v>
      </c>
      <c r="D1525" s="2" t="str">
        <f ca="1">VLOOKUP(B1525,'Fichier FI (en entrée)'!B:E,4)</f>
        <v>Numygzytbvzyt</v>
      </c>
      <c r="E1525" s="2" t="s">
        <v>56</v>
      </c>
      <c r="F1525" s="2" t="s">
        <v>3</v>
      </c>
      <c r="G1525" s="1">
        <v>1</v>
      </c>
      <c r="H1525" s="1">
        <v>0</v>
      </c>
      <c r="I1525" s="2" t="s">
        <v>1</v>
      </c>
      <c r="J1525" s="1">
        <v>1</v>
      </c>
      <c r="K1525" s="2" t="s">
        <v>2148</v>
      </c>
      <c r="L1525" s="1">
        <v>0</v>
      </c>
      <c r="M1525" s="1">
        <v>0</v>
      </c>
      <c r="N1525" s="1">
        <v>0</v>
      </c>
    </row>
    <row r="1526" spans="1:14">
      <c r="A1526" s="1">
        <v>237</v>
      </c>
      <c r="B1526" s="1">
        <v>1046262</v>
      </c>
      <c r="C1526" s="1" t="str">
        <f ca="1">VLOOKUP(B1526,'Fichier FI (en entrée)'!B:E,3)</f>
        <v>YYQNUTNZXR</v>
      </c>
      <c r="D1526" s="2" t="str">
        <f ca="1">VLOOKUP(B1526,'Fichier FI (en entrée)'!B:E,4)</f>
        <v>Xrefagfvmwlfw</v>
      </c>
      <c r="E1526" s="2" t="s">
        <v>9</v>
      </c>
      <c r="F1526" s="2" t="s">
        <v>3</v>
      </c>
      <c r="G1526" s="1">
        <v>1</v>
      </c>
      <c r="H1526" s="1">
        <v>0</v>
      </c>
      <c r="I1526" s="2" t="s">
        <v>1</v>
      </c>
      <c r="J1526" s="1">
        <v>1</v>
      </c>
      <c r="K1526" s="2" t="s">
        <v>2148</v>
      </c>
      <c r="L1526" s="1">
        <v>0</v>
      </c>
      <c r="M1526" s="1">
        <v>0</v>
      </c>
      <c r="N1526" s="1">
        <v>0</v>
      </c>
    </row>
    <row r="1527" spans="1:14">
      <c r="A1527" s="1">
        <v>237</v>
      </c>
      <c r="B1527" s="1">
        <v>1046988</v>
      </c>
      <c r="C1527" s="1" t="str">
        <f ca="1">VLOOKUP(B1527,'Fichier FI (en entrée)'!B:E,3)</f>
        <v>XLLLNMRFBR</v>
      </c>
      <c r="D1527" s="2" t="str">
        <f ca="1">VLOOKUP(B1527,'Fichier FI (en entrée)'!B:E,4)</f>
        <v>Kdohvnqfrdbbf</v>
      </c>
      <c r="E1527" s="2" t="s">
        <v>21</v>
      </c>
      <c r="F1527" s="2" t="s">
        <v>3</v>
      </c>
      <c r="G1527" s="1">
        <v>1</v>
      </c>
      <c r="H1527" s="1">
        <v>0</v>
      </c>
      <c r="I1527" s="2" t="s">
        <v>1</v>
      </c>
      <c r="J1527" s="1">
        <v>1</v>
      </c>
      <c r="K1527" s="2" t="s">
        <v>2148</v>
      </c>
      <c r="L1527" s="1">
        <v>0</v>
      </c>
      <c r="M1527" s="1">
        <v>0</v>
      </c>
      <c r="N1527" s="1">
        <v>0</v>
      </c>
    </row>
    <row r="1528" spans="1:14">
      <c r="A1528" s="1">
        <v>237</v>
      </c>
      <c r="B1528" s="1">
        <v>1047184</v>
      </c>
      <c r="C1528" s="1" t="str">
        <f ca="1">VLOOKUP(B1528,'Fichier FI (en entrée)'!B:E,3)</f>
        <v>LAIUOYVPMR</v>
      </c>
      <c r="D1528" s="2" t="str">
        <f ca="1">VLOOKUP(B1528,'Fichier FI (en entrée)'!B:E,4)</f>
        <v>Ycansbbraivqe</v>
      </c>
      <c r="E1528" s="2" t="s">
        <v>34</v>
      </c>
      <c r="F1528" s="2" t="s">
        <v>3</v>
      </c>
      <c r="G1528" s="1">
        <v>1</v>
      </c>
      <c r="H1528" s="1">
        <v>0</v>
      </c>
      <c r="I1528" s="2" t="s">
        <v>1</v>
      </c>
      <c r="J1528" s="1">
        <v>1</v>
      </c>
      <c r="K1528" s="2" t="s">
        <v>2148</v>
      </c>
      <c r="L1528" s="1">
        <v>0</v>
      </c>
      <c r="M1528" s="1">
        <v>0</v>
      </c>
      <c r="N1528" s="1">
        <v>0</v>
      </c>
    </row>
    <row r="1529" spans="1:14">
      <c r="A1529" s="1">
        <v>237</v>
      </c>
      <c r="B1529" s="1">
        <v>1047351</v>
      </c>
      <c r="C1529" s="1" t="str">
        <f ca="1">VLOOKUP(B1529,'Fichier FI (en entrée)'!B:E,3)</f>
        <v>MBVICSDFJL</v>
      </c>
      <c r="D1529" s="2" t="str">
        <f ca="1">VLOOKUP(B1529,'Fichier FI (en entrée)'!B:E,4)</f>
        <v>Ofqcirackephy</v>
      </c>
      <c r="E1529" s="2" t="s">
        <v>50</v>
      </c>
      <c r="F1529" s="2" t="s">
        <v>3</v>
      </c>
      <c r="G1529" s="1">
        <v>1</v>
      </c>
      <c r="H1529" s="1">
        <v>0</v>
      </c>
      <c r="I1529" s="2" t="s">
        <v>1</v>
      </c>
      <c r="J1529" s="1">
        <v>1</v>
      </c>
      <c r="K1529" s="2" t="s">
        <v>2148</v>
      </c>
      <c r="L1529" s="1">
        <v>0</v>
      </c>
      <c r="M1529" s="1">
        <v>0</v>
      </c>
      <c r="N1529" s="1">
        <v>0</v>
      </c>
    </row>
    <row r="1530" spans="1:14">
      <c r="A1530" s="1">
        <v>237</v>
      </c>
      <c r="B1530" s="1">
        <v>1047897</v>
      </c>
      <c r="C1530" s="1" t="str">
        <f ca="1">VLOOKUP(B1530,'Fichier FI (en entrée)'!B:E,3)</f>
        <v>LHKXZQGJKI</v>
      </c>
      <c r="D1530" s="2" t="str">
        <f ca="1">VLOOKUP(B1530,'Fichier FI (en entrée)'!B:E,4)</f>
        <v>Zofbuwuuvygun</v>
      </c>
      <c r="E1530" s="2" t="s">
        <v>36</v>
      </c>
      <c r="F1530" s="2" t="s">
        <v>3</v>
      </c>
      <c r="G1530" s="1">
        <v>1</v>
      </c>
      <c r="H1530" s="1">
        <v>0</v>
      </c>
      <c r="I1530" s="2" t="s">
        <v>1</v>
      </c>
      <c r="J1530" s="1">
        <v>1</v>
      </c>
      <c r="K1530" s="2" t="s">
        <v>2148</v>
      </c>
      <c r="L1530" s="1">
        <v>0</v>
      </c>
      <c r="M1530" s="1">
        <v>0</v>
      </c>
      <c r="N1530" s="1">
        <v>0</v>
      </c>
    </row>
    <row r="1531" spans="1:14">
      <c r="A1531" s="1">
        <v>237</v>
      </c>
      <c r="B1531" s="1">
        <v>1048519</v>
      </c>
      <c r="C1531" s="1" t="str">
        <f ca="1">VLOOKUP(B1531,'Fichier FI (en entrée)'!B:E,3)</f>
        <v>ACYCXYGADH</v>
      </c>
      <c r="D1531" s="2" t="str">
        <f ca="1">VLOOKUP(B1531,'Fichier FI (en entrée)'!B:E,4)</f>
        <v>Wyulqdbkspuye</v>
      </c>
      <c r="E1531" s="2" t="s">
        <v>14</v>
      </c>
      <c r="F1531" s="2" t="s">
        <v>3</v>
      </c>
      <c r="G1531" s="1">
        <v>1</v>
      </c>
      <c r="H1531" s="1">
        <v>0</v>
      </c>
      <c r="I1531" s="2" t="s">
        <v>1</v>
      </c>
      <c r="J1531" s="1">
        <v>1</v>
      </c>
      <c r="K1531" s="2" t="s">
        <v>2148</v>
      </c>
      <c r="L1531" s="1">
        <v>0</v>
      </c>
      <c r="M1531" s="1">
        <v>0</v>
      </c>
      <c r="N1531" s="1">
        <v>0</v>
      </c>
    </row>
    <row r="1532" spans="1:14">
      <c r="A1532" s="1">
        <v>237</v>
      </c>
      <c r="B1532" s="1">
        <v>1049858</v>
      </c>
      <c r="C1532" s="1" t="str">
        <f ca="1">VLOOKUP(B1532,'Fichier FI (en entrée)'!B:E,3)</f>
        <v>EKCKDHWAER</v>
      </c>
      <c r="D1532" s="2" t="str">
        <f ca="1">VLOOKUP(B1532,'Fichier FI (en entrée)'!B:E,4)</f>
        <v>Avfrxwlhrhoxr</v>
      </c>
      <c r="E1532" s="2" t="s">
        <v>9</v>
      </c>
      <c r="F1532" s="2" t="s">
        <v>3</v>
      </c>
      <c r="G1532" s="1">
        <v>1</v>
      </c>
      <c r="H1532" s="1">
        <v>0</v>
      </c>
      <c r="I1532" s="2" t="s">
        <v>1</v>
      </c>
      <c r="J1532" s="1">
        <v>1</v>
      </c>
      <c r="K1532" s="2" t="s">
        <v>2148</v>
      </c>
      <c r="L1532" s="1">
        <v>0</v>
      </c>
      <c r="M1532" s="1">
        <v>0</v>
      </c>
      <c r="N1532" s="1">
        <v>0</v>
      </c>
    </row>
    <row r="1533" spans="1:14">
      <c r="A1533" s="1">
        <v>237</v>
      </c>
      <c r="B1533" s="1">
        <v>1050440</v>
      </c>
      <c r="C1533" s="1" t="str">
        <f ca="1">VLOOKUP(B1533,'Fichier FI (en entrée)'!B:E,3)</f>
        <v>OOGDTINKRH</v>
      </c>
      <c r="D1533" s="2" t="str">
        <f ca="1">VLOOKUP(B1533,'Fichier FI (en entrée)'!B:E,4)</f>
        <v>Avrwqyjowdfxf</v>
      </c>
      <c r="E1533" s="2" t="s">
        <v>43</v>
      </c>
      <c r="F1533" s="2" t="s">
        <v>3</v>
      </c>
      <c r="G1533" s="1">
        <v>1</v>
      </c>
      <c r="H1533" s="1">
        <v>0</v>
      </c>
      <c r="I1533" s="2" t="s">
        <v>1</v>
      </c>
      <c r="J1533" s="1">
        <v>1</v>
      </c>
      <c r="K1533" s="2" t="s">
        <v>2148</v>
      </c>
      <c r="L1533" s="1">
        <v>0</v>
      </c>
      <c r="M1533" s="1">
        <v>0</v>
      </c>
      <c r="N1533" s="1">
        <v>0</v>
      </c>
    </row>
    <row r="1534" spans="1:14">
      <c r="A1534" s="1">
        <v>237</v>
      </c>
      <c r="B1534" s="1">
        <v>1052150</v>
      </c>
      <c r="C1534" s="1" t="str">
        <f ca="1">VLOOKUP(B1534,'Fichier FI (en entrée)'!B:E,3)</f>
        <v>VEFFVFNULP</v>
      </c>
      <c r="D1534" s="2" t="str">
        <f ca="1">VLOOKUP(B1534,'Fichier FI (en entrée)'!B:E,4)</f>
        <v>Yfepenrpebrbq</v>
      </c>
      <c r="E1534" s="2" t="s">
        <v>62</v>
      </c>
      <c r="F1534" s="2" t="s">
        <v>3</v>
      </c>
      <c r="G1534" s="1">
        <v>1</v>
      </c>
      <c r="H1534" s="1">
        <v>0</v>
      </c>
      <c r="I1534" s="2" t="s">
        <v>1</v>
      </c>
      <c r="J1534" s="1">
        <v>1</v>
      </c>
      <c r="K1534" s="2" t="s">
        <v>2148</v>
      </c>
      <c r="L1534" s="1">
        <v>0</v>
      </c>
      <c r="M1534" s="1">
        <v>0</v>
      </c>
      <c r="N1534" s="1">
        <v>0</v>
      </c>
    </row>
    <row r="1535" spans="1:14">
      <c r="A1535" s="1">
        <v>237</v>
      </c>
      <c r="B1535" s="1">
        <v>1052393</v>
      </c>
      <c r="C1535" s="1" t="str">
        <f ca="1">VLOOKUP(B1535,'Fichier FI (en entrée)'!B:E,3)</f>
        <v>JCBBBPBFBR</v>
      </c>
      <c r="D1535" s="2" t="str">
        <f ca="1">VLOOKUP(B1535,'Fichier FI (en entrée)'!B:E,4)</f>
        <v>Yddosrunyxsap</v>
      </c>
      <c r="E1535" s="2" t="s">
        <v>4</v>
      </c>
      <c r="F1535" s="2" t="s">
        <v>3</v>
      </c>
      <c r="G1535" s="1">
        <v>1</v>
      </c>
      <c r="H1535" s="1">
        <v>0</v>
      </c>
      <c r="I1535" s="2" t="s">
        <v>1</v>
      </c>
      <c r="J1535" s="1">
        <v>1</v>
      </c>
      <c r="K1535" s="2" t="s">
        <v>2148</v>
      </c>
      <c r="L1535" s="1">
        <v>0</v>
      </c>
      <c r="M1535" s="1">
        <v>0</v>
      </c>
      <c r="N1535" s="1">
        <v>0</v>
      </c>
    </row>
    <row r="1536" spans="1:14">
      <c r="A1536" s="1">
        <v>237</v>
      </c>
      <c r="B1536" s="1">
        <v>1053189</v>
      </c>
      <c r="C1536" s="1" t="str">
        <f ca="1">VLOOKUP(B1536,'Fichier FI (en entrée)'!B:E,3)</f>
        <v>KJWOWKFPAR</v>
      </c>
      <c r="D1536" s="2" t="str">
        <f ca="1">VLOOKUP(B1536,'Fichier FI (en entrée)'!B:E,4)</f>
        <v>Uxhilbikecdzz</v>
      </c>
      <c r="E1536" s="2" t="s">
        <v>39</v>
      </c>
      <c r="F1536" s="2" t="s">
        <v>3</v>
      </c>
      <c r="G1536" s="1">
        <v>1</v>
      </c>
      <c r="H1536" s="1">
        <v>0</v>
      </c>
      <c r="I1536" s="2" t="s">
        <v>1</v>
      </c>
      <c r="J1536" s="1">
        <v>1</v>
      </c>
      <c r="K1536" s="2" t="s">
        <v>2148</v>
      </c>
      <c r="L1536" s="1">
        <v>0</v>
      </c>
      <c r="M1536" s="1">
        <v>0</v>
      </c>
      <c r="N1536" s="1">
        <v>0</v>
      </c>
    </row>
    <row r="1537" spans="1:14">
      <c r="A1537" s="1">
        <v>237</v>
      </c>
      <c r="B1537" s="1">
        <v>1053584</v>
      </c>
      <c r="C1537" s="1" t="str">
        <f ca="1">VLOOKUP(B1537,'Fichier FI (en entrée)'!B:E,3)</f>
        <v>PPQIYQOOYY</v>
      </c>
      <c r="D1537" s="2" t="str">
        <f ca="1">VLOOKUP(B1537,'Fichier FI (en entrée)'!B:E,4)</f>
        <v>Jdyjjdelhsful</v>
      </c>
      <c r="E1537" s="2" t="s">
        <v>46</v>
      </c>
      <c r="F1537" s="2" t="s">
        <v>3</v>
      </c>
      <c r="G1537" s="1">
        <v>1</v>
      </c>
      <c r="H1537" s="1">
        <v>0</v>
      </c>
      <c r="I1537" s="2" t="s">
        <v>1</v>
      </c>
      <c r="J1537" s="1">
        <v>1</v>
      </c>
      <c r="K1537" s="2" t="s">
        <v>2148</v>
      </c>
      <c r="L1537" s="1">
        <v>0</v>
      </c>
      <c r="M1537" s="1">
        <v>0</v>
      </c>
      <c r="N1537" s="1">
        <v>0</v>
      </c>
    </row>
    <row r="1538" spans="1:14">
      <c r="A1538" s="1">
        <v>237</v>
      </c>
      <c r="B1538" s="1">
        <v>1053837</v>
      </c>
      <c r="C1538" s="1" t="str">
        <f ca="1">VLOOKUP(B1538,'Fichier FI (en entrée)'!B:E,3)</f>
        <v>HKHIGNJHZM</v>
      </c>
      <c r="D1538" s="2" t="str">
        <f ca="1">VLOOKUP(B1538,'Fichier FI (en entrée)'!B:E,4)</f>
        <v>Ydtbnaabusmca</v>
      </c>
      <c r="E1538" s="2" t="s">
        <v>4</v>
      </c>
      <c r="F1538" s="2" t="s">
        <v>3</v>
      </c>
      <c r="G1538" s="1">
        <v>1</v>
      </c>
      <c r="H1538" s="1">
        <v>0</v>
      </c>
      <c r="I1538" s="2" t="s">
        <v>1</v>
      </c>
      <c r="J1538" s="1">
        <v>1</v>
      </c>
      <c r="K1538" s="2" t="s">
        <v>2148</v>
      </c>
      <c r="L1538" s="1">
        <v>0</v>
      </c>
      <c r="M1538" s="1">
        <v>0</v>
      </c>
      <c r="N1538" s="1">
        <v>0</v>
      </c>
    </row>
    <row r="1539" spans="1:14">
      <c r="A1539" s="1">
        <v>237</v>
      </c>
      <c r="B1539" s="1">
        <v>1053983</v>
      </c>
      <c r="C1539" s="1" t="str">
        <f ca="1">VLOOKUP(B1539,'Fichier FI (en entrée)'!B:E,3)</f>
        <v>SHHMBZGQJS</v>
      </c>
      <c r="D1539" s="2" t="str">
        <f ca="1">VLOOKUP(B1539,'Fichier FI (en entrée)'!B:E,4)</f>
        <v>Zgzfmfiajheie</v>
      </c>
      <c r="E1539" s="2" t="s">
        <v>46</v>
      </c>
      <c r="F1539" s="2" t="s">
        <v>3</v>
      </c>
      <c r="G1539" s="1">
        <v>1</v>
      </c>
      <c r="H1539" s="1">
        <v>0</v>
      </c>
      <c r="I1539" s="2" t="s">
        <v>1</v>
      </c>
      <c r="J1539" s="1">
        <v>1</v>
      </c>
      <c r="K1539" s="2" t="s">
        <v>2148</v>
      </c>
      <c r="L1539" s="1">
        <v>0</v>
      </c>
      <c r="M1539" s="1">
        <v>0</v>
      </c>
      <c r="N1539" s="1">
        <v>0</v>
      </c>
    </row>
    <row r="1540" spans="1:14">
      <c r="A1540" s="1">
        <v>237</v>
      </c>
      <c r="B1540" s="1">
        <v>1054492</v>
      </c>
      <c r="C1540" s="1" t="str">
        <f ca="1">VLOOKUP(B1540,'Fichier FI (en entrée)'!B:E,3)</f>
        <v>CELECJIJWB</v>
      </c>
      <c r="D1540" s="2" t="str">
        <f ca="1">VLOOKUP(B1540,'Fichier FI (en entrée)'!B:E,4)</f>
        <v>Losjfsvvuyezb</v>
      </c>
      <c r="E1540" s="2" t="s">
        <v>48</v>
      </c>
      <c r="F1540" s="2" t="s">
        <v>3</v>
      </c>
      <c r="G1540" s="1">
        <v>1</v>
      </c>
      <c r="H1540" s="1">
        <v>0</v>
      </c>
      <c r="I1540" s="2" t="s">
        <v>1</v>
      </c>
      <c r="J1540" s="1">
        <v>1</v>
      </c>
      <c r="K1540" s="2" t="s">
        <v>2148</v>
      </c>
      <c r="L1540" s="1">
        <v>0</v>
      </c>
      <c r="M1540" s="1">
        <v>0</v>
      </c>
      <c r="N1540" s="1">
        <v>0</v>
      </c>
    </row>
    <row r="1541" spans="1:14">
      <c r="A1541" s="1">
        <v>237</v>
      </c>
      <c r="B1541" s="1">
        <v>1055148</v>
      </c>
      <c r="C1541" s="1" t="str">
        <f ca="1">VLOOKUP(B1541,'Fichier FI (en entrée)'!B:E,3)</f>
        <v>HKWOSCWWYZ</v>
      </c>
      <c r="D1541" s="2" t="str">
        <f ca="1">VLOOKUP(B1541,'Fichier FI (en entrée)'!B:E,4)</f>
        <v>Lroixwpoexoqw</v>
      </c>
      <c r="E1541" s="2" t="s">
        <v>52</v>
      </c>
      <c r="F1541" s="2" t="s">
        <v>3</v>
      </c>
      <c r="G1541" s="1">
        <v>1</v>
      </c>
      <c r="H1541" s="1">
        <v>0</v>
      </c>
      <c r="I1541" s="2" t="s">
        <v>1</v>
      </c>
      <c r="J1541" s="1">
        <v>1</v>
      </c>
      <c r="K1541" s="2" t="s">
        <v>2148</v>
      </c>
      <c r="L1541" s="1">
        <v>0</v>
      </c>
      <c r="M1541" s="1">
        <v>0</v>
      </c>
      <c r="N1541" s="1">
        <v>0</v>
      </c>
    </row>
    <row r="1542" spans="1:14">
      <c r="A1542" s="1">
        <v>237</v>
      </c>
      <c r="B1542" s="1">
        <v>1055195</v>
      </c>
      <c r="C1542" s="1" t="str">
        <f ca="1">VLOOKUP(B1542,'Fichier FI (en entrée)'!B:E,3)</f>
        <v>QRGOQALGKJ</v>
      </c>
      <c r="D1542" s="2" t="str">
        <f ca="1">VLOOKUP(B1542,'Fichier FI (en entrée)'!B:E,4)</f>
        <v>Upghduetjrhts</v>
      </c>
      <c r="E1542" s="2" t="s">
        <v>12</v>
      </c>
      <c r="F1542" s="2" t="s">
        <v>3</v>
      </c>
      <c r="G1542" s="1">
        <v>1</v>
      </c>
      <c r="H1542" s="1">
        <v>0</v>
      </c>
      <c r="I1542" s="2" t="s">
        <v>1</v>
      </c>
      <c r="J1542" s="1">
        <v>1</v>
      </c>
      <c r="K1542" s="2" t="s">
        <v>2148</v>
      </c>
      <c r="L1542" s="1">
        <v>0</v>
      </c>
      <c r="M1542" s="1">
        <v>0</v>
      </c>
      <c r="N1542" s="1">
        <v>0</v>
      </c>
    </row>
    <row r="1543" spans="1:14">
      <c r="A1543" s="1">
        <v>237</v>
      </c>
      <c r="B1543" s="1">
        <v>1056013</v>
      </c>
      <c r="C1543" s="1" t="str">
        <f ca="1">VLOOKUP(B1543,'Fichier FI (en entrée)'!B:E,3)</f>
        <v>KWMGHHUFYZ</v>
      </c>
      <c r="D1543" s="2" t="str">
        <f ca="1">VLOOKUP(B1543,'Fichier FI (en entrée)'!B:E,4)</f>
        <v>Ujpnpyfazkfiu</v>
      </c>
      <c r="E1543" s="2" t="s">
        <v>74</v>
      </c>
      <c r="F1543" s="2" t="s">
        <v>3</v>
      </c>
      <c r="G1543" s="1">
        <v>1</v>
      </c>
      <c r="H1543" s="1">
        <v>0</v>
      </c>
      <c r="I1543" s="2" t="s">
        <v>1</v>
      </c>
      <c r="J1543" s="1">
        <v>1</v>
      </c>
      <c r="K1543" s="2" t="s">
        <v>2148</v>
      </c>
      <c r="L1543" s="1">
        <v>0</v>
      </c>
      <c r="M1543" s="1">
        <v>0</v>
      </c>
      <c r="N1543" s="1">
        <v>0</v>
      </c>
    </row>
    <row r="1544" spans="1:14">
      <c r="A1544" s="1">
        <v>237</v>
      </c>
      <c r="B1544" s="1">
        <v>1056376</v>
      </c>
      <c r="C1544" s="1" t="str">
        <f ca="1">VLOOKUP(B1544,'Fichier FI (en entrée)'!B:E,3)</f>
        <v>MDVZUUHLWN</v>
      </c>
      <c r="D1544" s="2" t="str">
        <f ca="1">VLOOKUP(B1544,'Fichier FI (en entrée)'!B:E,4)</f>
        <v>Zzaiopmxcepnv</v>
      </c>
      <c r="E1544" s="2" t="s">
        <v>4</v>
      </c>
      <c r="F1544" s="2" t="s">
        <v>3</v>
      </c>
      <c r="G1544" s="1">
        <v>1</v>
      </c>
      <c r="H1544" s="1">
        <v>0</v>
      </c>
      <c r="I1544" s="2" t="s">
        <v>1</v>
      </c>
      <c r="J1544" s="1">
        <v>1</v>
      </c>
      <c r="K1544" s="2" t="s">
        <v>2148</v>
      </c>
      <c r="L1544" s="1">
        <v>0</v>
      </c>
      <c r="M1544" s="1">
        <v>0</v>
      </c>
      <c r="N1544" s="1">
        <v>0</v>
      </c>
    </row>
    <row r="1545" spans="1:14">
      <c r="A1545" s="1">
        <v>237</v>
      </c>
      <c r="B1545" s="1">
        <v>1056551</v>
      </c>
      <c r="C1545" s="1" t="str">
        <f ca="1">VLOOKUP(B1545,'Fichier FI (en entrée)'!B:E,3)</f>
        <v>TQIAVLHQLV</v>
      </c>
      <c r="D1545" s="2" t="str">
        <f ca="1">VLOOKUP(B1545,'Fichier FI (en entrée)'!B:E,4)</f>
        <v>Tpfsgdtbldahy</v>
      </c>
      <c r="E1545" s="2" t="s">
        <v>46</v>
      </c>
      <c r="F1545" s="2" t="s">
        <v>3</v>
      </c>
      <c r="G1545" s="1">
        <v>1</v>
      </c>
      <c r="H1545" s="1">
        <v>0</v>
      </c>
      <c r="I1545" s="2" t="s">
        <v>1</v>
      </c>
      <c r="J1545" s="1">
        <v>1</v>
      </c>
      <c r="K1545" s="2" t="s">
        <v>2148</v>
      </c>
      <c r="L1545" s="1">
        <v>0</v>
      </c>
      <c r="M1545" s="1">
        <v>0</v>
      </c>
      <c r="N1545" s="1">
        <v>0</v>
      </c>
    </row>
    <row r="1546" spans="1:14">
      <c r="A1546" s="1">
        <v>237</v>
      </c>
      <c r="B1546" s="1">
        <v>1056835</v>
      </c>
      <c r="C1546" s="1" t="str">
        <f ca="1">VLOOKUP(B1546,'Fichier FI (en entrée)'!B:E,3)</f>
        <v>OYXPUPHVBL</v>
      </c>
      <c r="D1546" s="2" t="str">
        <f ca="1">VLOOKUP(B1546,'Fichier FI (en entrée)'!B:E,4)</f>
        <v>Dgpgdmeqtbcuj</v>
      </c>
      <c r="E1546" s="2" t="s">
        <v>52</v>
      </c>
      <c r="F1546" s="2" t="s">
        <v>3</v>
      </c>
      <c r="G1546" s="1">
        <v>1</v>
      </c>
      <c r="H1546" s="1">
        <v>0</v>
      </c>
      <c r="I1546" s="2" t="s">
        <v>1</v>
      </c>
      <c r="J1546" s="1">
        <v>1</v>
      </c>
      <c r="K1546" s="2" t="s">
        <v>2148</v>
      </c>
      <c r="L1546" s="1">
        <v>0</v>
      </c>
      <c r="M1546" s="1">
        <v>0</v>
      </c>
      <c r="N1546" s="1">
        <v>0</v>
      </c>
    </row>
    <row r="1547" spans="1:14">
      <c r="A1547" s="1">
        <v>237</v>
      </c>
      <c r="B1547" s="1">
        <v>1056940</v>
      </c>
      <c r="C1547" s="1" t="str">
        <f ca="1">VLOOKUP(B1547,'Fichier FI (en entrée)'!B:E,3)</f>
        <v>JYWEMSYLDE</v>
      </c>
      <c r="D1547" s="2" t="str">
        <f ca="1">VLOOKUP(B1547,'Fichier FI (en entrée)'!B:E,4)</f>
        <v>Etfcrelafrouy</v>
      </c>
      <c r="E1547" s="2" t="s">
        <v>46</v>
      </c>
      <c r="F1547" s="2" t="s">
        <v>3</v>
      </c>
      <c r="G1547" s="1">
        <v>1</v>
      </c>
      <c r="H1547" s="1">
        <v>0</v>
      </c>
      <c r="I1547" s="2" t="s">
        <v>1</v>
      </c>
      <c r="J1547" s="1">
        <v>1</v>
      </c>
      <c r="K1547" s="2" t="s">
        <v>2148</v>
      </c>
      <c r="L1547" s="1">
        <v>0</v>
      </c>
      <c r="M1547" s="1">
        <v>0</v>
      </c>
      <c r="N1547" s="1">
        <v>0</v>
      </c>
    </row>
    <row r="1548" spans="1:14">
      <c r="A1548" s="1">
        <v>237</v>
      </c>
      <c r="B1548" s="1">
        <v>1057128</v>
      </c>
      <c r="C1548" s="1" t="str">
        <f ca="1">VLOOKUP(B1548,'Fichier FI (en entrée)'!B:E,3)</f>
        <v>TEZYAMWBAL</v>
      </c>
      <c r="D1548" s="2" t="str">
        <f ca="1">VLOOKUP(B1548,'Fichier FI (en entrée)'!B:E,4)</f>
        <v>Tstwufrzrqwts</v>
      </c>
      <c r="E1548" s="2" t="s">
        <v>39</v>
      </c>
      <c r="F1548" s="2" t="s">
        <v>3</v>
      </c>
      <c r="G1548" s="1">
        <v>1</v>
      </c>
      <c r="H1548" s="1">
        <v>0</v>
      </c>
      <c r="I1548" s="2" t="s">
        <v>1</v>
      </c>
      <c r="J1548" s="1">
        <v>1</v>
      </c>
      <c r="K1548" s="2" t="s">
        <v>2148</v>
      </c>
      <c r="L1548" s="1">
        <v>0</v>
      </c>
      <c r="M1548" s="1">
        <v>0</v>
      </c>
      <c r="N1548" s="1">
        <v>0</v>
      </c>
    </row>
    <row r="1549" spans="1:14">
      <c r="A1549" s="1">
        <v>237</v>
      </c>
      <c r="B1549" s="1">
        <v>1058887</v>
      </c>
      <c r="C1549" s="1" t="str">
        <f ca="1">VLOOKUP(B1549,'Fichier FI (en entrée)'!B:E,3)</f>
        <v>VKJYJIGNGO</v>
      </c>
      <c r="D1549" s="2" t="str">
        <f ca="1">VLOOKUP(B1549,'Fichier FI (en entrée)'!B:E,4)</f>
        <v>Ovgtefeztbewe</v>
      </c>
      <c r="E1549" s="2" t="s">
        <v>53</v>
      </c>
      <c r="F1549" s="2" t="s">
        <v>3</v>
      </c>
      <c r="G1549" s="1">
        <v>1</v>
      </c>
      <c r="H1549" s="1">
        <v>0</v>
      </c>
      <c r="I1549" s="2" t="s">
        <v>1</v>
      </c>
      <c r="J1549" s="1">
        <v>1</v>
      </c>
      <c r="K1549" s="2" t="s">
        <v>2148</v>
      </c>
      <c r="L1549" s="1">
        <v>0</v>
      </c>
      <c r="M1549" s="1">
        <v>0</v>
      </c>
      <c r="N1549" s="1">
        <v>0</v>
      </c>
    </row>
    <row r="1550" spans="1:14">
      <c r="A1550" s="1">
        <v>237</v>
      </c>
      <c r="B1550" s="1">
        <v>1058966</v>
      </c>
      <c r="C1550" s="1" t="str">
        <f ca="1">VLOOKUP(B1550,'Fichier FI (en entrée)'!B:E,3)</f>
        <v>CZDRPQHVFP</v>
      </c>
      <c r="D1550" s="2" t="str">
        <f ca="1">VLOOKUP(B1550,'Fichier FI (en entrée)'!B:E,4)</f>
        <v>Jrhpraxbmnqpl</v>
      </c>
      <c r="E1550" s="2" t="s">
        <v>9</v>
      </c>
      <c r="F1550" s="2" t="s">
        <v>3</v>
      </c>
      <c r="G1550" s="1">
        <v>1</v>
      </c>
      <c r="H1550" s="1">
        <v>0</v>
      </c>
      <c r="I1550" s="2" t="s">
        <v>1</v>
      </c>
      <c r="J1550" s="1">
        <v>1</v>
      </c>
      <c r="K1550" s="2" t="s">
        <v>2148</v>
      </c>
      <c r="L1550" s="1">
        <v>0</v>
      </c>
      <c r="M1550" s="1">
        <v>0</v>
      </c>
      <c r="N1550" s="1">
        <v>0</v>
      </c>
    </row>
    <row r="1551" spans="1:14">
      <c r="A1551" s="1">
        <v>237</v>
      </c>
      <c r="B1551" s="1">
        <v>1059373</v>
      </c>
      <c r="C1551" s="1" t="str">
        <f ca="1">VLOOKUP(B1551,'Fichier FI (en entrée)'!B:E,3)</f>
        <v>LWKBPYUGSA</v>
      </c>
      <c r="D1551" s="2" t="str">
        <f ca="1">VLOOKUP(B1551,'Fichier FI (en entrée)'!B:E,4)</f>
        <v>Ycqzrrvhwcfgc</v>
      </c>
      <c r="E1551" s="2" t="s">
        <v>12</v>
      </c>
      <c r="F1551" s="2" t="s">
        <v>3</v>
      </c>
      <c r="G1551" s="1">
        <v>1</v>
      </c>
      <c r="H1551" s="1">
        <v>0</v>
      </c>
      <c r="I1551" s="2" t="s">
        <v>1</v>
      </c>
      <c r="J1551" s="1">
        <v>1</v>
      </c>
      <c r="K1551" s="2" t="s">
        <v>2148</v>
      </c>
      <c r="L1551" s="1">
        <v>0</v>
      </c>
      <c r="M1551" s="1">
        <v>0</v>
      </c>
      <c r="N1551" s="1">
        <v>0</v>
      </c>
    </row>
    <row r="1552" spans="1:14">
      <c r="A1552" s="1">
        <v>237</v>
      </c>
      <c r="B1552" s="1">
        <v>1060366</v>
      </c>
      <c r="C1552" s="1" t="str">
        <f ca="1">VLOOKUP(B1552,'Fichier FI (en entrée)'!B:E,3)</f>
        <v>JXYVNOTWQH</v>
      </c>
      <c r="D1552" s="2" t="str">
        <f ca="1">VLOOKUP(B1552,'Fichier FI (en entrée)'!B:E,4)</f>
        <v>Errlsvvtgvjmo</v>
      </c>
      <c r="E1552" s="2" t="s">
        <v>48</v>
      </c>
      <c r="F1552" s="2" t="s">
        <v>3</v>
      </c>
      <c r="G1552" s="1">
        <v>1</v>
      </c>
      <c r="H1552" s="1">
        <v>0</v>
      </c>
      <c r="I1552" s="2" t="s">
        <v>1</v>
      </c>
      <c r="J1552" s="1">
        <v>1</v>
      </c>
      <c r="K1552" s="2" t="s">
        <v>2148</v>
      </c>
      <c r="L1552" s="1">
        <v>0</v>
      </c>
      <c r="M1552" s="1">
        <v>0</v>
      </c>
      <c r="N1552" s="1">
        <v>0</v>
      </c>
    </row>
    <row r="1553" spans="1:14">
      <c r="A1553" s="1">
        <v>237</v>
      </c>
      <c r="B1553" s="1">
        <v>1060561</v>
      </c>
      <c r="C1553" s="1" t="str">
        <f ca="1">VLOOKUP(B1553,'Fichier FI (en entrée)'!B:E,3)</f>
        <v>WRUMLVFLVD</v>
      </c>
      <c r="D1553" s="2" t="str">
        <f ca="1">VLOOKUP(B1553,'Fichier FI (en entrée)'!B:E,4)</f>
        <v>Vmgmsmxrclzts</v>
      </c>
      <c r="E1553" s="2" t="s">
        <v>46</v>
      </c>
      <c r="F1553" s="2" t="s">
        <v>3</v>
      </c>
      <c r="G1553" s="1">
        <v>1</v>
      </c>
      <c r="H1553" s="1">
        <v>0</v>
      </c>
      <c r="I1553" s="2" t="s">
        <v>1</v>
      </c>
      <c r="J1553" s="1">
        <v>1</v>
      </c>
      <c r="K1553" s="2" t="s">
        <v>2148</v>
      </c>
      <c r="L1553" s="1">
        <v>0</v>
      </c>
      <c r="M1553" s="1">
        <v>0</v>
      </c>
      <c r="N1553" s="1">
        <v>0</v>
      </c>
    </row>
    <row r="1554" spans="1:14">
      <c r="A1554" s="1">
        <v>237</v>
      </c>
      <c r="B1554" s="1">
        <v>1062245</v>
      </c>
      <c r="C1554" s="1" t="str">
        <f ca="1">VLOOKUP(B1554,'Fichier FI (en entrée)'!B:E,3)</f>
        <v>OLBKRJDIMY</v>
      </c>
      <c r="D1554" s="2" t="str">
        <f ca="1">VLOOKUP(B1554,'Fichier FI (en entrée)'!B:E,4)</f>
        <v>Omolhyrjsltfa</v>
      </c>
      <c r="E1554" s="2" t="s">
        <v>52</v>
      </c>
      <c r="F1554" s="2" t="s">
        <v>3</v>
      </c>
      <c r="G1554" s="1">
        <v>1</v>
      </c>
      <c r="H1554" s="1">
        <v>0</v>
      </c>
      <c r="I1554" s="2" t="s">
        <v>1</v>
      </c>
      <c r="J1554" s="1">
        <v>1</v>
      </c>
      <c r="K1554" s="2" t="s">
        <v>2148</v>
      </c>
      <c r="L1554" s="1">
        <v>0</v>
      </c>
      <c r="M1554" s="1">
        <v>0</v>
      </c>
      <c r="N1554" s="1">
        <v>0</v>
      </c>
    </row>
    <row r="1555" spans="1:14">
      <c r="A1555" s="1">
        <v>237</v>
      </c>
      <c r="B1555" s="1">
        <v>1062614</v>
      </c>
      <c r="C1555" s="1" t="str">
        <f ca="1">VLOOKUP(B1555,'Fichier FI (en entrée)'!B:E,3)</f>
        <v>TXMPICSLWY</v>
      </c>
      <c r="D1555" s="2" t="str">
        <f ca="1">VLOOKUP(B1555,'Fichier FI (en entrée)'!B:E,4)</f>
        <v>Nfjqzsyroylva</v>
      </c>
      <c r="E1555" s="2" t="s">
        <v>37</v>
      </c>
      <c r="F1555" s="2" t="s">
        <v>3</v>
      </c>
      <c r="G1555" s="1">
        <v>1</v>
      </c>
      <c r="H1555" s="1">
        <v>0</v>
      </c>
      <c r="I1555" s="2" t="s">
        <v>1</v>
      </c>
      <c r="J1555" s="1">
        <v>1</v>
      </c>
      <c r="K1555" s="2" t="s">
        <v>2148</v>
      </c>
      <c r="L1555" s="1">
        <v>0</v>
      </c>
      <c r="M1555" s="1">
        <v>0</v>
      </c>
      <c r="N1555" s="1">
        <v>0</v>
      </c>
    </row>
    <row r="1556" spans="1:14">
      <c r="A1556" s="1">
        <v>237</v>
      </c>
      <c r="B1556" s="1">
        <v>1063419</v>
      </c>
      <c r="C1556" s="1" t="str">
        <f ca="1">VLOOKUP(B1556,'Fichier FI (en entrée)'!B:E,3)</f>
        <v>CQHAKDKSBM</v>
      </c>
      <c r="D1556" s="2" t="str">
        <f ca="1">VLOOKUP(B1556,'Fichier FI (en entrée)'!B:E,4)</f>
        <v>Cftrhxcvuwyyf</v>
      </c>
      <c r="E1556" s="2" t="s">
        <v>11</v>
      </c>
      <c r="F1556" s="2" t="s">
        <v>3</v>
      </c>
      <c r="G1556" s="1">
        <v>1</v>
      </c>
      <c r="H1556" s="1">
        <v>0</v>
      </c>
      <c r="I1556" s="2" t="s">
        <v>1</v>
      </c>
      <c r="J1556" s="1">
        <v>1</v>
      </c>
      <c r="K1556" s="2" t="s">
        <v>2148</v>
      </c>
      <c r="L1556" s="1">
        <v>0</v>
      </c>
      <c r="M1556" s="1">
        <v>0</v>
      </c>
      <c r="N1556" s="1">
        <v>0</v>
      </c>
    </row>
    <row r="1557" spans="1:14">
      <c r="A1557" s="1">
        <v>237</v>
      </c>
      <c r="B1557" s="1">
        <v>1064387</v>
      </c>
      <c r="C1557" s="1" t="str">
        <f ca="1">VLOOKUP(B1557,'Fichier FI (en entrée)'!B:E,3)</f>
        <v>QVVPZHIIBZ</v>
      </c>
      <c r="D1557" s="2" t="str">
        <f ca="1">VLOOKUP(B1557,'Fichier FI (en entrée)'!B:E,4)</f>
        <v>Zjibhrnqczgnd</v>
      </c>
      <c r="E1557" s="2" t="s">
        <v>52</v>
      </c>
      <c r="F1557" s="2" t="s">
        <v>3</v>
      </c>
      <c r="G1557" s="1">
        <v>1</v>
      </c>
      <c r="H1557" s="1">
        <v>0</v>
      </c>
      <c r="I1557" s="2" t="s">
        <v>1</v>
      </c>
      <c r="J1557" s="1">
        <v>1</v>
      </c>
      <c r="K1557" s="2" t="s">
        <v>2148</v>
      </c>
      <c r="L1557" s="1">
        <v>0</v>
      </c>
      <c r="M1557" s="1">
        <v>0</v>
      </c>
      <c r="N1557" s="1">
        <v>0</v>
      </c>
    </row>
    <row r="1558" spans="1:14">
      <c r="A1558" s="1">
        <v>237</v>
      </c>
      <c r="B1558" s="1">
        <v>1064549</v>
      </c>
      <c r="C1558" s="1" t="str">
        <f ca="1">VLOOKUP(B1558,'Fichier FI (en entrée)'!B:E,3)</f>
        <v>PCRJSFTQHI</v>
      </c>
      <c r="D1558" s="2" t="str">
        <f ca="1">VLOOKUP(B1558,'Fichier FI (en entrée)'!B:E,4)</f>
        <v>Aqbcbmrvbgynn</v>
      </c>
      <c r="E1558" s="2" t="s">
        <v>69</v>
      </c>
      <c r="F1558" s="2" t="s">
        <v>3</v>
      </c>
      <c r="G1558" s="1">
        <v>1</v>
      </c>
      <c r="H1558" s="1">
        <v>0</v>
      </c>
      <c r="I1558" s="2" t="s">
        <v>1</v>
      </c>
      <c r="J1558" s="1">
        <v>1</v>
      </c>
      <c r="K1558" s="2" t="s">
        <v>2148</v>
      </c>
      <c r="L1558" s="1">
        <v>0</v>
      </c>
      <c r="M1558" s="1">
        <v>0</v>
      </c>
      <c r="N1558" s="1">
        <v>0</v>
      </c>
    </row>
    <row r="1559" spans="1:14">
      <c r="A1559" s="1">
        <v>237</v>
      </c>
      <c r="B1559" s="1">
        <v>1065317</v>
      </c>
      <c r="C1559" s="1" t="str">
        <f ca="1">VLOOKUP(B1559,'Fichier FI (en entrée)'!B:E,3)</f>
        <v>TKSDGONYUU</v>
      </c>
      <c r="D1559" s="2" t="str">
        <f ca="1">VLOOKUP(B1559,'Fichier FI (en entrée)'!B:E,4)</f>
        <v>Gfgtynfugyeik</v>
      </c>
      <c r="E1559" s="2" t="s">
        <v>11</v>
      </c>
      <c r="F1559" s="2" t="s">
        <v>3</v>
      </c>
      <c r="G1559" s="1">
        <v>1</v>
      </c>
      <c r="H1559" s="1">
        <v>0</v>
      </c>
      <c r="I1559" s="2" t="s">
        <v>1</v>
      </c>
      <c r="J1559" s="1">
        <v>1</v>
      </c>
      <c r="K1559" s="2" t="s">
        <v>2148</v>
      </c>
      <c r="L1559" s="1">
        <v>0</v>
      </c>
      <c r="M1559" s="1">
        <v>0</v>
      </c>
      <c r="N1559" s="1">
        <v>0</v>
      </c>
    </row>
    <row r="1560" spans="1:14">
      <c r="A1560" s="1">
        <v>237</v>
      </c>
      <c r="B1560" s="1">
        <v>1066650</v>
      </c>
      <c r="C1560" s="1" t="str">
        <f ca="1">VLOOKUP(B1560,'Fichier FI (en entrée)'!B:E,3)</f>
        <v>VPUUWVWBYC</v>
      </c>
      <c r="D1560" s="2" t="str">
        <f ca="1">VLOOKUP(B1560,'Fichier FI (en entrée)'!B:E,4)</f>
        <v>Kbqqubcvexjto</v>
      </c>
      <c r="E1560" s="2" t="s">
        <v>70</v>
      </c>
      <c r="F1560" s="2" t="s">
        <v>3</v>
      </c>
      <c r="G1560" s="1">
        <v>1</v>
      </c>
      <c r="H1560" s="1">
        <v>0</v>
      </c>
      <c r="I1560" s="2" t="s">
        <v>1</v>
      </c>
      <c r="J1560" s="1">
        <v>1</v>
      </c>
      <c r="K1560" s="2" t="s">
        <v>2148</v>
      </c>
      <c r="L1560" s="1">
        <v>0</v>
      </c>
      <c r="M1560" s="1">
        <v>0</v>
      </c>
      <c r="N1560" s="1">
        <v>0</v>
      </c>
    </row>
    <row r="1561" spans="1:14">
      <c r="A1561" s="1">
        <v>237</v>
      </c>
      <c r="B1561" s="1">
        <v>1067202</v>
      </c>
      <c r="C1561" s="1" t="str">
        <f ca="1">VLOOKUP(B1561,'Fichier FI (en entrée)'!B:E,3)</f>
        <v>MCGMFWSYIF</v>
      </c>
      <c r="D1561" s="2" t="str">
        <f ca="1">VLOOKUP(B1561,'Fichier FI (en entrée)'!B:E,4)</f>
        <v>Iofuahlbovecr</v>
      </c>
      <c r="E1561" s="2" t="s">
        <v>10</v>
      </c>
      <c r="F1561" s="2" t="s">
        <v>3</v>
      </c>
      <c r="G1561" s="1">
        <v>1</v>
      </c>
      <c r="H1561" s="1">
        <v>0</v>
      </c>
      <c r="I1561" s="2" t="s">
        <v>1</v>
      </c>
      <c r="J1561" s="1">
        <v>1</v>
      </c>
      <c r="K1561" s="2" t="s">
        <v>2148</v>
      </c>
      <c r="L1561" s="1">
        <v>0</v>
      </c>
      <c r="M1561" s="1">
        <v>0</v>
      </c>
      <c r="N1561" s="1">
        <v>0</v>
      </c>
    </row>
    <row r="1562" spans="1:14">
      <c r="A1562" s="1">
        <v>237</v>
      </c>
      <c r="B1562" s="1">
        <v>1067835</v>
      </c>
      <c r="C1562" s="1" t="str">
        <f ca="1">VLOOKUP(B1562,'Fichier FI (en entrée)'!B:E,3)</f>
        <v>OUHBREUYIP</v>
      </c>
      <c r="D1562" s="2" t="str">
        <f ca="1">VLOOKUP(B1562,'Fichier FI (en entrée)'!B:E,4)</f>
        <v>Qgfbqciefnkse</v>
      </c>
      <c r="E1562" s="2" t="s">
        <v>71</v>
      </c>
      <c r="F1562" s="2" t="s">
        <v>3</v>
      </c>
      <c r="G1562" s="1">
        <v>1</v>
      </c>
      <c r="H1562" s="1">
        <v>0</v>
      </c>
      <c r="I1562" s="2" t="s">
        <v>1</v>
      </c>
      <c r="J1562" s="1">
        <v>1</v>
      </c>
      <c r="K1562" s="2" t="s">
        <v>2148</v>
      </c>
      <c r="L1562" s="1">
        <v>0</v>
      </c>
      <c r="M1562" s="1">
        <v>0</v>
      </c>
      <c r="N1562" s="1">
        <v>0</v>
      </c>
    </row>
    <row r="1563" spans="1:14">
      <c r="A1563" s="1">
        <v>237</v>
      </c>
      <c r="B1563" s="1">
        <v>1067887</v>
      </c>
      <c r="C1563" s="1" t="str">
        <f ca="1">VLOOKUP(B1563,'Fichier FI (en entrée)'!B:E,3)</f>
        <v>HDDOYEVVXR</v>
      </c>
      <c r="D1563" s="2" t="str">
        <f ca="1">VLOOKUP(B1563,'Fichier FI (en entrée)'!B:E,4)</f>
        <v>Wqhlgsslithpg</v>
      </c>
      <c r="E1563" s="2" t="s">
        <v>53</v>
      </c>
      <c r="F1563" s="2" t="s">
        <v>3</v>
      </c>
      <c r="G1563" s="1">
        <v>1</v>
      </c>
      <c r="H1563" s="1">
        <v>0</v>
      </c>
      <c r="I1563" s="2" t="s">
        <v>1</v>
      </c>
      <c r="J1563" s="1">
        <v>1</v>
      </c>
      <c r="K1563" s="2" t="s">
        <v>2148</v>
      </c>
      <c r="L1563" s="1">
        <v>0</v>
      </c>
      <c r="M1563" s="1">
        <v>0</v>
      </c>
      <c r="N1563" s="1">
        <v>0</v>
      </c>
    </row>
    <row r="1564" spans="1:14">
      <c r="A1564" s="1">
        <v>237</v>
      </c>
      <c r="B1564" s="1">
        <v>1067988</v>
      </c>
      <c r="C1564" s="1" t="str">
        <f ca="1">VLOOKUP(B1564,'Fichier FI (en entrée)'!B:E,3)</f>
        <v>BWYHRZXJDU</v>
      </c>
      <c r="D1564" s="2" t="str">
        <f ca="1">VLOOKUP(B1564,'Fichier FI (en entrée)'!B:E,4)</f>
        <v>Xgvpssgkspqcb</v>
      </c>
      <c r="E1564" s="2" t="s">
        <v>62</v>
      </c>
      <c r="F1564" s="2" t="s">
        <v>3</v>
      </c>
      <c r="G1564" s="1">
        <v>1</v>
      </c>
      <c r="H1564" s="1">
        <v>0</v>
      </c>
      <c r="I1564" s="2" t="s">
        <v>1</v>
      </c>
      <c r="J1564" s="1">
        <v>1</v>
      </c>
      <c r="K1564" s="2" t="s">
        <v>2148</v>
      </c>
      <c r="L1564" s="1">
        <v>0</v>
      </c>
      <c r="M1564" s="1">
        <v>0</v>
      </c>
      <c r="N1564" s="1">
        <v>0</v>
      </c>
    </row>
    <row r="1565" spans="1:14">
      <c r="A1565" s="1">
        <v>237</v>
      </c>
      <c r="B1565" s="1">
        <v>1068986</v>
      </c>
      <c r="C1565" s="1" t="str">
        <f ca="1">VLOOKUP(B1565,'Fichier FI (en entrée)'!B:E,3)</f>
        <v>DWIOPYTWAW</v>
      </c>
      <c r="D1565" s="2" t="str">
        <f ca="1">VLOOKUP(B1565,'Fichier FI (en entrée)'!B:E,4)</f>
        <v>Mgsvsnowruvjf</v>
      </c>
      <c r="E1565" s="2" t="s">
        <v>46</v>
      </c>
      <c r="F1565" s="2" t="s">
        <v>3</v>
      </c>
      <c r="G1565" s="1">
        <v>1</v>
      </c>
      <c r="H1565" s="1">
        <v>0</v>
      </c>
      <c r="I1565" s="2" t="s">
        <v>1</v>
      </c>
      <c r="J1565" s="1">
        <v>1</v>
      </c>
      <c r="K1565" s="2" t="s">
        <v>2148</v>
      </c>
      <c r="L1565" s="1">
        <v>0</v>
      </c>
      <c r="M1565" s="1">
        <v>0</v>
      </c>
      <c r="N1565" s="1">
        <v>0</v>
      </c>
    </row>
    <row r="1566" spans="1:14">
      <c r="A1566" s="1">
        <v>237</v>
      </c>
      <c r="B1566" s="1">
        <v>1070877</v>
      </c>
      <c r="C1566" s="1" t="str">
        <f ca="1">VLOOKUP(B1566,'Fichier FI (en entrée)'!B:E,3)</f>
        <v>GKXNEFGMIS</v>
      </c>
      <c r="D1566" s="2" t="str">
        <f ca="1">VLOOKUP(B1566,'Fichier FI (en entrée)'!B:E,4)</f>
        <v>Fhfbcgbybtvwg</v>
      </c>
      <c r="E1566" s="2" t="s">
        <v>47</v>
      </c>
      <c r="F1566" s="2" t="s">
        <v>3</v>
      </c>
      <c r="G1566" s="1">
        <v>1</v>
      </c>
      <c r="H1566" s="1">
        <v>0</v>
      </c>
      <c r="I1566" s="2" t="s">
        <v>1</v>
      </c>
      <c r="J1566" s="1">
        <v>1</v>
      </c>
      <c r="K1566" s="2" t="s">
        <v>2148</v>
      </c>
      <c r="L1566" s="1">
        <v>0</v>
      </c>
      <c r="M1566" s="1">
        <v>0</v>
      </c>
      <c r="N1566" s="1">
        <v>0</v>
      </c>
    </row>
    <row r="1567" spans="1:14">
      <c r="A1567" s="1">
        <v>237</v>
      </c>
      <c r="B1567" s="1">
        <v>1071042</v>
      </c>
      <c r="C1567" s="1" t="str">
        <f ca="1">VLOOKUP(B1567,'Fichier FI (en entrée)'!B:E,3)</f>
        <v>DZVJXIOYFQ</v>
      </c>
      <c r="D1567" s="2" t="str">
        <f ca="1">VLOOKUP(B1567,'Fichier FI (en entrée)'!B:E,4)</f>
        <v>Ajsmwbpalwuvr</v>
      </c>
      <c r="E1567" s="2" t="s">
        <v>62</v>
      </c>
      <c r="F1567" s="2" t="s">
        <v>3</v>
      </c>
      <c r="G1567" s="1">
        <v>1</v>
      </c>
      <c r="H1567" s="1">
        <v>0</v>
      </c>
      <c r="I1567" s="2" t="s">
        <v>1</v>
      </c>
      <c r="J1567" s="1">
        <v>1</v>
      </c>
      <c r="K1567" s="2" t="s">
        <v>2148</v>
      </c>
      <c r="L1567" s="1">
        <v>0</v>
      </c>
      <c r="M1567" s="1">
        <v>0</v>
      </c>
      <c r="N1567" s="1">
        <v>0</v>
      </c>
    </row>
    <row r="1568" spans="1:14">
      <c r="A1568" s="1">
        <v>237</v>
      </c>
      <c r="B1568" s="1">
        <v>1071105</v>
      </c>
      <c r="C1568" s="1" t="str">
        <f ca="1">VLOOKUP(B1568,'Fichier FI (en entrée)'!B:E,3)</f>
        <v>MVOPLPPYQN</v>
      </c>
      <c r="D1568" s="2" t="str">
        <f ca="1">VLOOKUP(B1568,'Fichier FI (en entrée)'!B:E,4)</f>
        <v>Zpqxwcdeqggyl</v>
      </c>
      <c r="E1568" s="2" t="s">
        <v>64</v>
      </c>
      <c r="F1568" s="2" t="s">
        <v>3</v>
      </c>
      <c r="G1568" s="1">
        <v>1</v>
      </c>
      <c r="H1568" s="1">
        <v>0</v>
      </c>
      <c r="I1568" s="2" t="s">
        <v>1</v>
      </c>
      <c r="J1568" s="1">
        <v>1</v>
      </c>
      <c r="K1568" s="2" t="s">
        <v>2148</v>
      </c>
      <c r="L1568" s="1">
        <v>0</v>
      </c>
      <c r="M1568" s="1">
        <v>0</v>
      </c>
      <c r="N1568" s="1">
        <v>0</v>
      </c>
    </row>
    <row r="1569" spans="1:14">
      <c r="A1569" s="1">
        <v>237</v>
      </c>
      <c r="B1569" s="1">
        <v>1071111</v>
      </c>
      <c r="C1569" s="1" t="str">
        <f ca="1">VLOOKUP(B1569,'Fichier FI (en entrée)'!B:E,3)</f>
        <v>JNCAOIMYMY</v>
      </c>
      <c r="D1569" s="2" t="str">
        <f ca="1">VLOOKUP(B1569,'Fichier FI (en entrée)'!B:E,4)</f>
        <v>Cghkghiswymne</v>
      </c>
      <c r="E1569" s="2" t="s">
        <v>37</v>
      </c>
      <c r="F1569" s="2" t="s">
        <v>3</v>
      </c>
      <c r="G1569" s="1">
        <v>1</v>
      </c>
      <c r="H1569" s="1">
        <v>0</v>
      </c>
      <c r="I1569" s="2" t="s">
        <v>1</v>
      </c>
      <c r="J1569" s="1">
        <v>1</v>
      </c>
      <c r="K1569" s="2" t="s">
        <v>2148</v>
      </c>
      <c r="L1569" s="1">
        <v>0</v>
      </c>
      <c r="M1569" s="1">
        <v>0</v>
      </c>
      <c r="N1569" s="1">
        <v>0</v>
      </c>
    </row>
    <row r="1570" spans="1:14">
      <c r="A1570" s="1">
        <v>237</v>
      </c>
      <c r="B1570" s="1">
        <v>1071305</v>
      </c>
      <c r="C1570" s="1" t="str">
        <f ca="1">VLOOKUP(B1570,'Fichier FI (en entrée)'!B:E,3)</f>
        <v>ETTERIKKRK</v>
      </c>
      <c r="D1570" s="2" t="str">
        <f ca="1">VLOOKUP(B1570,'Fichier FI (en entrée)'!B:E,4)</f>
        <v>Xwktjfwkepjbn</v>
      </c>
      <c r="E1570" s="2" t="s">
        <v>48</v>
      </c>
      <c r="F1570" s="2" t="s">
        <v>3</v>
      </c>
      <c r="G1570" s="1">
        <v>1</v>
      </c>
      <c r="H1570" s="1">
        <v>0</v>
      </c>
      <c r="I1570" s="2" t="s">
        <v>1</v>
      </c>
      <c r="J1570" s="1">
        <v>1</v>
      </c>
      <c r="K1570" s="2" t="s">
        <v>2148</v>
      </c>
      <c r="L1570" s="1">
        <v>0</v>
      </c>
      <c r="M1570" s="1">
        <v>0</v>
      </c>
      <c r="N1570" s="1">
        <v>0</v>
      </c>
    </row>
    <row r="1571" spans="1:14">
      <c r="A1571" s="1">
        <v>237</v>
      </c>
      <c r="B1571" s="1">
        <v>1073279</v>
      </c>
      <c r="C1571" s="1" t="str">
        <f ca="1">VLOOKUP(B1571,'Fichier FI (en entrée)'!B:E,3)</f>
        <v>ELSXJFRJCX</v>
      </c>
      <c r="D1571" s="2" t="str">
        <f ca="1">VLOOKUP(B1571,'Fichier FI (en entrée)'!B:E,4)</f>
        <v>Wymvyzzdsvgoa</v>
      </c>
      <c r="E1571" s="2" t="s">
        <v>48</v>
      </c>
      <c r="F1571" s="2" t="s">
        <v>3</v>
      </c>
      <c r="G1571" s="1">
        <v>1</v>
      </c>
      <c r="H1571" s="1">
        <v>0</v>
      </c>
      <c r="I1571" s="2" t="s">
        <v>1</v>
      </c>
      <c r="J1571" s="1">
        <v>1</v>
      </c>
      <c r="K1571" s="2" t="s">
        <v>2148</v>
      </c>
      <c r="L1571" s="1">
        <v>0</v>
      </c>
      <c r="M1571" s="1">
        <v>0</v>
      </c>
      <c r="N1571" s="1">
        <v>0</v>
      </c>
    </row>
    <row r="1572" spans="1:14">
      <c r="A1572" s="1">
        <v>237</v>
      </c>
      <c r="B1572" s="1">
        <v>1073669</v>
      </c>
      <c r="C1572" s="1" t="str">
        <f ca="1">VLOOKUP(B1572,'Fichier FI (en entrée)'!B:E,3)</f>
        <v>YCQSUZOZMO</v>
      </c>
      <c r="D1572" s="2" t="str">
        <f ca="1">VLOOKUP(B1572,'Fichier FI (en entrée)'!B:E,4)</f>
        <v>Zffmrbryyrbee</v>
      </c>
      <c r="E1572" s="2" t="s">
        <v>47</v>
      </c>
      <c r="F1572" s="2" t="s">
        <v>3</v>
      </c>
      <c r="G1572" s="1">
        <v>1</v>
      </c>
      <c r="H1572" s="1">
        <v>0</v>
      </c>
      <c r="I1572" s="2" t="s">
        <v>1</v>
      </c>
      <c r="J1572" s="1">
        <v>1</v>
      </c>
      <c r="K1572" s="2" t="s">
        <v>2148</v>
      </c>
      <c r="L1572" s="1">
        <v>0</v>
      </c>
      <c r="M1572" s="1">
        <v>0</v>
      </c>
      <c r="N1572" s="1">
        <v>0</v>
      </c>
    </row>
    <row r="1573" spans="1:14">
      <c r="A1573" s="1">
        <v>237</v>
      </c>
      <c r="B1573" s="1">
        <v>1073847</v>
      </c>
      <c r="C1573" s="1" t="str">
        <f ca="1">VLOOKUP(B1573,'Fichier FI (en entrée)'!B:E,3)</f>
        <v>IUHQFTZYQX</v>
      </c>
      <c r="D1573" s="2" t="str">
        <f ca="1">VLOOKUP(B1573,'Fichier FI (en entrée)'!B:E,4)</f>
        <v>Ojhfqomkdqetr</v>
      </c>
      <c r="E1573" s="2" t="s">
        <v>37</v>
      </c>
      <c r="F1573" s="2" t="s">
        <v>3</v>
      </c>
      <c r="G1573" s="1">
        <v>1</v>
      </c>
      <c r="H1573" s="1">
        <v>0</v>
      </c>
      <c r="I1573" s="2" t="s">
        <v>1</v>
      </c>
      <c r="J1573" s="1">
        <v>1</v>
      </c>
      <c r="K1573" s="2" t="s">
        <v>2148</v>
      </c>
      <c r="L1573" s="1">
        <v>0</v>
      </c>
      <c r="M1573" s="1">
        <v>0</v>
      </c>
      <c r="N1573" s="1">
        <v>0</v>
      </c>
    </row>
    <row r="1574" spans="1:14">
      <c r="A1574" s="1">
        <v>237</v>
      </c>
      <c r="B1574" s="1">
        <v>1075567</v>
      </c>
      <c r="C1574" s="1" t="str">
        <f ca="1">VLOOKUP(B1574,'Fichier FI (en entrée)'!B:E,3)</f>
        <v>BTUKMOFXVP</v>
      </c>
      <c r="D1574" s="2" t="str">
        <f ca="1">VLOOKUP(B1574,'Fichier FI (en entrée)'!B:E,4)</f>
        <v>Fmdqcrzwwkccv</v>
      </c>
      <c r="E1574" s="2" t="s">
        <v>51</v>
      </c>
      <c r="F1574" s="2" t="s">
        <v>3</v>
      </c>
      <c r="G1574" s="1">
        <v>1</v>
      </c>
      <c r="H1574" s="1">
        <v>0</v>
      </c>
      <c r="I1574" s="2" t="s">
        <v>1</v>
      </c>
      <c r="J1574" s="1">
        <v>1</v>
      </c>
      <c r="K1574" s="2" t="s">
        <v>2148</v>
      </c>
      <c r="L1574" s="1">
        <v>0</v>
      </c>
      <c r="M1574" s="1">
        <v>0</v>
      </c>
      <c r="N1574" s="1">
        <v>0</v>
      </c>
    </row>
    <row r="1575" spans="1:14">
      <c r="A1575" s="1">
        <v>237</v>
      </c>
      <c r="B1575" s="1">
        <v>1075945</v>
      </c>
      <c r="C1575" s="1" t="str">
        <f ca="1">VLOOKUP(B1575,'Fichier FI (en entrée)'!B:E,3)</f>
        <v>QQDWTZQBCU</v>
      </c>
      <c r="D1575" s="2" t="str">
        <f ca="1">VLOOKUP(B1575,'Fichier FI (en entrée)'!B:E,4)</f>
        <v>Qexqxtdbxurcf</v>
      </c>
      <c r="E1575" s="2" t="s">
        <v>6</v>
      </c>
      <c r="F1575" s="2" t="s">
        <v>3</v>
      </c>
      <c r="G1575" s="1">
        <v>1</v>
      </c>
      <c r="H1575" s="1">
        <v>0</v>
      </c>
      <c r="I1575" s="2" t="s">
        <v>1</v>
      </c>
      <c r="J1575" s="1">
        <v>1</v>
      </c>
      <c r="K1575" s="2" t="s">
        <v>2148</v>
      </c>
      <c r="L1575" s="1">
        <v>0</v>
      </c>
      <c r="M1575" s="1">
        <v>0</v>
      </c>
      <c r="N1575" s="1">
        <v>0</v>
      </c>
    </row>
    <row r="1576" spans="1:14">
      <c r="A1576" s="1">
        <v>237</v>
      </c>
      <c r="B1576" s="1">
        <v>1076698</v>
      </c>
      <c r="C1576" s="1" t="str">
        <f ca="1">VLOOKUP(B1576,'Fichier FI (en entrée)'!B:E,3)</f>
        <v>TMYVTIOGQC</v>
      </c>
      <c r="D1576" s="2" t="str">
        <f ca="1">VLOOKUP(B1576,'Fichier FI (en entrée)'!B:E,4)</f>
        <v>Iushypinwfpjj</v>
      </c>
      <c r="E1576" s="2" t="s">
        <v>48</v>
      </c>
      <c r="F1576" s="2" t="s">
        <v>3</v>
      </c>
      <c r="G1576" s="1">
        <v>1</v>
      </c>
      <c r="H1576" s="1">
        <v>0</v>
      </c>
      <c r="I1576" s="2" t="s">
        <v>1</v>
      </c>
      <c r="J1576" s="1">
        <v>1</v>
      </c>
      <c r="K1576" s="2" t="s">
        <v>2148</v>
      </c>
      <c r="L1576" s="1">
        <v>0</v>
      </c>
      <c r="M1576" s="1">
        <v>0</v>
      </c>
      <c r="N1576" s="1">
        <v>0</v>
      </c>
    </row>
    <row r="1577" spans="1:14">
      <c r="A1577" s="1">
        <v>237</v>
      </c>
      <c r="B1577" s="1">
        <v>1077248</v>
      </c>
      <c r="C1577" s="1" t="str">
        <f ca="1">VLOOKUP(B1577,'Fichier FI (en entrée)'!B:E,3)</f>
        <v>VXNPXNATIU</v>
      </c>
      <c r="D1577" s="2" t="str">
        <f ca="1">VLOOKUP(B1577,'Fichier FI (en entrée)'!B:E,4)</f>
        <v>Bbsrjcumugehb</v>
      </c>
      <c r="E1577" s="2" t="s">
        <v>37</v>
      </c>
      <c r="F1577" s="2" t="s">
        <v>3</v>
      </c>
      <c r="G1577" s="1">
        <v>1</v>
      </c>
      <c r="H1577" s="1">
        <v>0</v>
      </c>
      <c r="I1577" s="2" t="s">
        <v>1</v>
      </c>
      <c r="J1577" s="1">
        <v>1</v>
      </c>
      <c r="K1577" s="2" t="s">
        <v>2148</v>
      </c>
      <c r="L1577" s="1">
        <v>0</v>
      </c>
      <c r="M1577" s="1">
        <v>0</v>
      </c>
      <c r="N1577" s="1">
        <v>0</v>
      </c>
    </row>
    <row r="1578" spans="1:14">
      <c r="A1578" s="1">
        <v>237</v>
      </c>
      <c r="B1578" s="1">
        <v>1077367</v>
      </c>
      <c r="C1578" s="1" t="str">
        <f ca="1">VLOOKUP(B1578,'Fichier FI (en entrée)'!B:E,3)</f>
        <v>VOXCRPPCIE</v>
      </c>
      <c r="D1578" s="2" t="str">
        <f ca="1">VLOOKUP(B1578,'Fichier FI (en entrée)'!B:E,4)</f>
        <v>Qumgmhdagrnbz</v>
      </c>
      <c r="E1578" s="2" t="s">
        <v>47</v>
      </c>
      <c r="F1578" s="2" t="s">
        <v>3</v>
      </c>
      <c r="G1578" s="1">
        <v>1</v>
      </c>
      <c r="H1578" s="1">
        <v>0</v>
      </c>
      <c r="I1578" s="2" t="s">
        <v>1</v>
      </c>
      <c r="J1578" s="1">
        <v>1</v>
      </c>
      <c r="K1578" s="2" t="s">
        <v>2148</v>
      </c>
      <c r="L1578" s="1">
        <v>0</v>
      </c>
      <c r="M1578" s="1">
        <v>0</v>
      </c>
      <c r="N1578" s="1">
        <v>0</v>
      </c>
    </row>
    <row r="1579" spans="1:14">
      <c r="A1579" s="1">
        <v>237</v>
      </c>
      <c r="B1579" s="1">
        <v>1077606</v>
      </c>
      <c r="C1579" s="1" t="str">
        <f ca="1">VLOOKUP(B1579,'Fichier FI (en entrée)'!B:E,3)</f>
        <v>KCLRSLYHRH</v>
      </c>
      <c r="D1579" s="2" t="str">
        <f ca="1">VLOOKUP(B1579,'Fichier FI (en entrée)'!B:E,4)</f>
        <v>Eqczskbapdxym</v>
      </c>
      <c r="E1579" s="2" t="s">
        <v>37</v>
      </c>
      <c r="F1579" s="2" t="s">
        <v>3</v>
      </c>
      <c r="G1579" s="1">
        <v>1</v>
      </c>
      <c r="H1579" s="1">
        <v>0</v>
      </c>
      <c r="I1579" s="2" t="s">
        <v>1</v>
      </c>
      <c r="J1579" s="1">
        <v>1</v>
      </c>
      <c r="K1579" s="2" t="s">
        <v>2148</v>
      </c>
      <c r="L1579" s="1">
        <v>0</v>
      </c>
      <c r="M1579" s="1">
        <v>0</v>
      </c>
      <c r="N1579" s="1">
        <v>0</v>
      </c>
    </row>
    <row r="1580" spans="1:14">
      <c r="A1580" s="1">
        <v>237</v>
      </c>
      <c r="B1580" s="1">
        <v>1077907</v>
      </c>
      <c r="C1580" s="1" t="str">
        <f ca="1">VLOOKUP(B1580,'Fichier FI (en entrée)'!B:E,3)</f>
        <v>VWVXLMGXSO</v>
      </c>
      <c r="D1580" s="2" t="str">
        <f ca="1">VLOOKUP(B1580,'Fichier FI (en entrée)'!B:E,4)</f>
        <v>Vxocaeymhtkfr</v>
      </c>
      <c r="E1580" s="2" t="s">
        <v>48</v>
      </c>
      <c r="F1580" s="2" t="s">
        <v>3</v>
      </c>
      <c r="G1580" s="1">
        <v>1</v>
      </c>
      <c r="H1580" s="1">
        <v>0</v>
      </c>
      <c r="I1580" s="2" t="s">
        <v>1</v>
      </c>
      <c r="J1580" s="1">
        <v>1</v>
      </c>
      <c r="K1580" s="2" t="s">
        <v>2148</v>
      </c>
      <c r="L1580" s="1">
        <v>0</v>
      </c>
      <c r="M1580" s="1">
        <v>0</v>
      </c>
      <c r="N1580" s="1">
        <v>0</v>
      </c>
    </row>
    <row r="1581" spans="1:14">
      <c r="A1581" s="1">
        <v>237</v>
      </c>
      <c r="B1581" s="1">
        <v>1078160</v>
      </c>
      <c r="C1581" s="1" t="str">
        <f ca="1">VLOOKUP(B1581,'Fichier FI (en entrée)'!B:E,3)</f>
        <v>JHFENEBHPO</v>
      </c>
      <c r="D1581" s="2" t="str">
        <f ca="1">VLOOKUP(B1581,'Fichier FI (en entrée)'!B:E,4)</f>
        <v>Nabooztzeayjj</v>
      </c>
      <c r="E1581" s="2" t="s">
        <v>47</v>
      </c>
      <c r="F1581" s="2" t="s">
        <v>3</v>
      </c>
      <c r="G1581" s="1">
        <v>1</v>
      </c>
      <c r="H1581" s="1">
        <v>0</v>
      </c>
      <c r="I1581" s="2" t="s">
        <v>1</v>
      </c>
      <c r="J1581" s="1">
        <v>1</v>
      </c>
      <c r="K1581" s="2" t="s">
        <v>2148</v>
      </c>
      <c r="L1581" s="1">
        <v>0</v>
      </c>
      <c r="M1581" s="1">
        <v>0</v>
      </c>
      <c r="N1581" s="1">
        <v>0</v>
      </c>
    </row>
    <row r="1582" spans="1:14">
      <c r="A1582" s="1">
        <v>237</v>
      </c>
      <c r="B1582" s="1">
        <v>1079783</v>
      </c>
      <c r="C1582" s="1" t="str">
        <f ca="1">VLOOKUP(B1582,'Fichier FI (en entrée)'!B:E,3)</f>
        <v>NAXSNQTYKJ</v>
      </c>
      <c r="D1582" s="2" t="str">
        <f ca="1">VLOOKUP(B1582,'Fichier FI (en entrée)'!B:E,4)</f>
        <v>Ybggjggesiiob</v>
      </c>
      <c r="E1582" s="2" t="s">
        <v>34</v>
      </c>
      <c r="F1582" s="2" t="s">
        <v>3</v>
      </c>
      <c r="G1582" s="1">
        <v>1</v>
      </c>
      <c r="H1582" s="1">
        <v>0</v>
      </c>
      <c r="I1582" s="2" t="s">
        <v>1</v>
      </c>
      <c r="J1582" s="1">
        <v>1</v>
      </c>
      <c r="K1582" s="2" t="s">
        <v>2148</v>
      </c>
      <c r="L1582" s="1">
        <v>0</v>
      </c>
      <c r="M1582" s="1">
        <v>0</v>
      </c>
      <c r="N1582" s="1">
        <v>0</v>
      </c>
    </row>
    <row r="1583" spans="1:14">
      <c r="A1583" s="1">
        <v>237</v>
      </c>
      <c r="B1583" s="1">
        <v>1080415</v>
      </c>
      <c r="C1583" s="1" t="str">
        <f ca="1">VLOOKUP(B1583,'Fichier FI (en entrée)'!B:E,3)</f>
        <v>NKWBAXUPFP</v>
      </c>
      <c r="D1583" s="2" t="str">
        <f ca="1">VLOOKUP(B1583,'Fichier FI (en entrée)'!B:E,4)</f>
        <v>Elcwlrarfuvmf</v>
      </c>
      <c r="E1583" s="2" t="s">
        <v>39</v>
      </c>
      <c r="F1583" s="2" t="s">
        <v>3</v>
      </c>
      <c r="G1583" s="1">
        <v>1</v>
      </c>
      <c r="H1583" s="1">
        <v>0</v>
      </c>
      <c r="I1583" s="2" t="s">
        <v>1</v>
      </c>
      <c r="J1583" s="1">
        <v>1</v>
      </c>
      <c r="K1583" s="2" t="s">
        <v>2148</v>
      </c>
      <c r="L1583" s="1">
        <v>0</v>
      </c>
      <c r="M1583" s="1">
        <v>0</v>
      </c>
      <c r="N1583" s="1">
        <v>0</v>
      </c>
    </row>
    <row r="1584" spans="1:14">
      <c r="A1584" s="1">
        <v>237</v>
      </c>
      <c r="B1584" s="1">
        <v>1080674</v>
      </c>
      <c r="C1584" s="1" t="str">
        <f ca="1">VLOOKUP(B1584,'Fichier FI (en entrée)'!B:E,3)</f>
        <v>RKMFTOEUIK</v>
      </c>
      <c r="D1584" s="2" t="str">
        <f ca="1">VLOOKUP(B1584,'Fichier FI (en entrée)'!B:E,4)</f>
        <v>Nlsnzhguqnbqr</v>
      </c>
      <c r="E1584" s="2" t="s">
        <v>4</v>
      </c>
      <c r="F1584" s="2" t="s">
        <v>3</v>
      </c>
      <c r="G1584" s="1">
        <v>1</v>
      </c>
      <c r="H1584" s="1">
        <v>0</v>
      </c>
      <c r="I1584" s="2" t="s">
        <v>1</v>
      </c>
      <c r="J1584" s="1">
        <v>1</v>
      </c>
      <c r="K1584" s="2" t="s">
        <v>2148</v>
      </c>
      <c r="L1584" s="1">
        <v>0</v>
      </c>
      <c r="M1584" s="1">
        <v>0</v>
      </c>
      <c r="N1584" s="1">
        <v>0</v>
      </c>
    </row>
    <row r="1585" spans="1:14">
      <c r="A1585" s="1">
        <v>237</v>
      </c>
      <c r="B1585" s="1">
        <v>1080763</v>
      </c>
      <c r="C1585" s="1" t="str">
        <f ca="1">VLOOKUP(B1585,'Fichier FI (en entrée)'!B:E,3)</f>
        <v>HZHZRRGFZK</v>
      </c>
      <c r="D1585" s="2" t="str">
        <f ca="1">VLOOKUP(B1585,'Fichier FI (en entrée)'!B:E,4)</f>
        <v>Qympnbwcchilq</v>
      </c>
      <c r="E1585" s="2" t="s">
        <v>52</v>
      </c>
      <c r="F1585" s="2" t="s">
        <v>3</v>
      </c>
      <c r="G1585" s="1">
        <v>1</v>
      </c>
      <c r="H1585" s="1">
        <v>0</v>
      </c>
      <c r="I1585" s="2" t="s">
        <v>1</v>
      </c>
      <c r="J1585" s="1">
        <v>1</v>
      </c>
      <c r="K1585" s="2" t="s">
        <v>2148</v>
      </c>
      <c r="L1585" s="1">
        <v>0</v>
      </c>
      <c r="M1585" s="1">
        <v>0</v>
      </c>
      <c r="N1585" s="1">
        <v>0</v>
      </c>
    </row>
    <row r="1586" spans="1:14">
      <c r="A1586" s="1">
        <v>237</v>
      </c>
      <c r="B1586" s="1">
        <v>1081303</v>
      </c>
      <c r="C1586" s="1" t="str">
        <f ca="1">VLOOKUP(B1586,'Fichier FI (en entrée)'!B:E,3)</f>
        <v>LVIVSUKJNX</v>
      </c>
      <c r="D1586" s="2" t="str">
        <f ca="1">VLOOKUP(B1586,'Fichier FI (en entrée)'!B:E,4)</f>
        <v>Bjqlceimzfwew</v>
      </c>
      <c r="E1586" s="2" t="s">
        <v>48</v>
      </c>
      <c r="F1586" s="2" t="s">
        <v>3</v>
      </c>
      <c r="G1586" s="1">
        <v>1</v>
      </c>
      <c r="H1586" s="1">
        <v>0</v>
      </c>
      <c r="I1586" s="2" t="s">
        <v>1</v>
      </c>
      <c r="J1586" s="1">
        <v>1</v>
      </c>
      <c r="K1586" s="2" t="s">
        <v>2148</v>
      </c>
      <c r="L1586" s="1">
        <v>0</v>
      </c>
      <c r="M1586" s="1">
        <v>0</v>
      </c>
      <c r="N1586" s="1">
        <v>0</v>
      </c>
    </row>
    <row r="1587" spans="1:14">
      <c r="A1587" s="1">
        <v>237</v>
      </c>
      <c r="B1587" s="1">
        <v>1081375</v>
      </c>
      <c r="C1587" s="1" t="str">
        <f ca="1">VLOOKUP(B1587,'Fichier FI (en entrée)'!B:E,3)</f>
        <v>EOACAVXMNM</v>
      </c>
      <c r="D1587" s="2" t="str">
        <f ca="1">VLOOKUP(B1587,'Fichier FI (en entrée)'!B:E,4)</f>
        <v>Wxiystgkcnnqp</v>
      </c>
      <c r="E1587" s="2" t="s">
        <v>4</v>
      </c>
      <c r="F1587" s="2" t="s">
        <v>3</v>
      </c>
      <c r="G1587" s="1">
        <v>1</v>
      </c>
      <c r="H1587" s="1">
        <v>0</v>
      </c>
      <c r="I1587" s="2" t="s">
        <v>1</v>
      </c>
      <c r="J1587" s="1">
        <v>1</v>
      </c>
      <c r="K1587" s="2" t="s">
        <v>2148</v>
      </c>
      <c r="L1587" s="1">
        <v>0</v>
      </c>
      <c r="M1587" s="1">
        <v>0</v>
      </c>
      <c r="N1587" s="1">
        <v>0</v>
      </c>
    </row>
    <row r="1588" spans="1:14">
      <c r="A1588" s="1">
        <v>237</v>
      </c>
      <c r="B1588" s="1">
        <v>1081740</v>
      </c>
      <c r="C1588" s="1" t="str">
        <f ca="1">VLOOKUP(B1588,'Fichier FI (en entrée)'!B:E,3)</f>
        <v>DFKQFULDFX</v>
      </c>
      <c r="D1588" s="2" t="str">
        <f ca="1">VLOOKUP(B1588,'Fichier FI (en entrée)'!B:E,4)</f>
        <v>Knsdbnhanozne</v>
      </c>
      <c r="E1588" s="2" t="s">
        <v>47</v>
      </c>
      <c r="F1588" s="2" t="s">
        <v>3</v>
      </c>
      <c r="G1588" s="1">
        <v>1</v>
      </c>
      <c r="H1588" s="1">
        <v>0</v>
      </c>
      <c r="I1588" s="2" t="s">
        <v>1</v>
      </c>
      <c r="J1588" s="1">
        <v>1</v>
      </c>
      <c r="K1588" s="2" t="s">
        <v>2148</v>
      </c>
      <c r="L1588" s="1">
        <v>0</v>
      </c>
      <c r="M1588" s="1">
        <v>0</v>
      </c>
      <c r="N1588" s="1">
        <v>0</v>
      </c>
    </row>
    <row r="1589" spans="1:14">
      <c r="A1589" s="1">
        <v>237</v>
      </c>
      <c r="B1589" s="1">
        <v>1082922</v>
      </c>
      <c r="C1589" s="1" t="str">
        <f ca="1">VLOOKUP(B1589,'Fichier FI (en entrée)'!B:E,3)</f>
        <v>YYCIODTZBO</v>
      </c>
      <c r="D1589" s="2" t="str">
        <f ca="1">VLOOKUP(B1589,'Fichier FI (en entrée)'!B:E,4)</f>
        <v>Rzxmhvnuhmswm</v>
      </c>
      <c r="E1589" s="2" t="s">
        <v>4</v>
      </c>
      <c r="F1589" s="2" t="s">
        <v>3</v>
      </c>
      <c r="G1589" s="1">
        <v>1</v>
      </c>
      <c r="H1589" s="1">
        <v>0</v>
      </c>
      <c r="I1589" s="2" t="s">
        <v>1</v>
      </c>
      <c r="J1589" s="1">
        <v>1</v>
      </c>
      <c r="K1589" s="2" t="s">
        <v>2148</v>
      </c>
      <c r="L1589" s="1">
        <v>0</v>
      </c>
      <c r="M1589" s="1">
        <v>0</v>
      </c>
      <c r="N1589" s="1">
        <v>0</v>
      </c>
    </row>
    <row r="1590" spans="1:14">
      <c r="A1590" s="1">
        <v>237</v>
      </c>
      <c r="B1590" s="1">
        <v>1083914</v>
      </c>
      <c r="C1590" s="1" t="str">
        <f ca="1">VLOOKUP(B1590,'Fichier FI (en entrée)'!B:E,3)</f>
        <v>OXTQRCJFRI</v>
      </c>
      <c r="D1590" s="2" t="str">
        <f ca="1">VLOOKUP(B1590,'Fichier FI (en entrée)'!B:E,4)</f>
        <v>Lkplaulovowti</v>
      </c>
      <c r="E1590" s="2" t="s">
        <v>50</v>
      </c>
      <c r="F1590" s="2" t="s">
        <v>3</v>
      </c>
      <c r="G1590" s="1">
        <v>1</v>
      </c>
      <c r="H1590" s="1">
        <v>0</v>
      </c>
      <c r="I1590" s="2" t="s">
        <v>1</v>
      </c>
      <c r="J1590" s="1">
        <v>1</v>
      </c>
      <c r="K1590" s="2" t="s">
        <v>2148</v>
      </c>
      <c r="L1590" s="1">
        <v>0</v>
      </c>
      <c r="M1590" s="1">
        <v>0</v>
      </c>
      <c r="N1590" s="1">
        <v>0</v>
      </c>
    </row>
    <row r="1591" spans="1:14">
      <c r="A1591" s="1">
        <v>237</v>
      </c>
      <c r="B1591" s="1">
        <v>1084169</v>
      </c>
      <c r="C1591" s="1" t="str">
        <f ca="1">VLOOKUP(B1591,'Fichier FI (en entrée)'!B:E,3)</f>
        <v>YSJXJUSOAV</v>
      </c>
      <c r="D1591" s="2" t="str">
        <f ca="1">VLOOKUP(B1591,'Fichier FI (en entrée)'!B:E,4)</f>
        <v>Vhvxskpudncro</v>
      </c>
      <c r="E1591" s="2" t="s">
        <v>48</v>
      </c>
      <c r="F1591" s="2" t="s">
        <v>3</v>
      </c>
      <c r="G1591" s="1">
        <v>1</v>
      </c>
      <c r="H1591" s="1">
        <v>0</v>
      </c>
      <c r="I1591" s="2" t="s">
        <v>1</v>
      </c>
      <c r="J1591" s="1">
        <v>1</v>
      </c>
      <c r="K1591" s="2" t="s">
        <v>2148</v>
      </c>
      <c r="L1591" s="1">
        <v>0</v>
      </c>
      <c r="M1591" s="1">
        <v>0</v>
      </c>
      <c r="N1591" s="1">
        <v>0</v>
      </c>
    </row>
    <row r="1592" spans="1:14">
      <c r="A1592" s="1">
        <v>237</v>
      </c>
      <c r="B1592" s="1">
        <v>1084267</v>
      </c>
      <c r="C1592" s="1" t="str">
        <f ca="1">VLOOKUP(B1592,'Fichier FI (en entrée)'!B:E,3)</f>
        <v>NEXIXVMCNJ</v>
      </c>
      <c r="D1592" s="2" t="str">
        <f ca="1">VLOOKUP(B1592,'Fichier FI (en entrée)'!B:E,4)</f>
        <v>Mmrxyxdevslfz</v>
      </c>
      <c r="E1592" s="2" t="s">
        <v>37</v>
      </c>
      <c r="F1592" s="2" t="s">
        <v>3</v>
      </c>
      <c r="G1592" s="1">
        <v>1</v>
      </c>
      <c r="H1592" s="1">
        <v>0</v>
      </c>
      <c r="I1592" s="2" t="s">
        <v>1</v>
      </c>
      <c r="J1592" s="1">
        <v>1</v>
      </c>
      <c r="K1592" s="2" t="s">
        <v>2148</v>
      </c>
      <c r="L1592" s="1">
        <v>0</v>
      </c>
      <c r="M1592" s="1">
        <v>0</v>
      </c>
      <c r="N1592" s="1">
        <v>0</v>
      </c>
    </row>
    <row r="1593" spans="1:14">
      <c r="A1593" s="1">
        <v>237</v>
      </c>
      <c r="B1593" s="1">
        <v>1085178</v>
      </c>
      <c r="C1593" s="1" t="str">
        <f ca="1">VLOOKUP(B1593,'Fichier FI (en entrée)'!B:E,3)</f>
        <v>XCJGLWOJDZ</v>
      </c>
      <c r="D1593" s="2" t="str">
        <f ca="1">VLOOKUP(B1593,'Fichier FI (en entrée)'!B:E,4)</f>
        <v>Euvkrzzxwcrdg</v>
      </c>
      <c r="E1593" s="2" t="s">
        <v>46</v>
      </c>
      <c r="F1593" s="2" t="s">
        <v>3</v>
      </c>
      <c r="G1593" s="1">
        <v>1</v>
      </c>
      <c r="H1593" s="1">
        <v>0</v>
      </c>
      <c r="I1593" s="2" t="s">
        <v>1</v>
      </c>
      <c r="J1593" s="1">
        <v>1</v>
      </c>
      <c r="K1593" s="2" t="s">
        <v>2148</v>
      </c>
      <c r="L1593" s="1">
        <v>0</v>
      </c>
      <c r="M1593" s="1">
        <v>0</v>
      </c>
      <c r="N1593" s="1">
        <v>0</v>
      </c>
    </row>
    <row r="1594" spans="1:14">
      <c r="A1594" s="1">
        <v>237</v>
      </c>
      <c r="B1594" s="1">
        <v>1085612</v>
      </c>
      <c r="C1594" s="1" t="str">
        <f ca="1">VLOOKUP(B1594,'Fichier FI (en entrée)'!B:E,3)</f>
        <v>JVWOLSTKBD</v>
      </c>
      <c r="D1594" s="2" t="str">
        <f ca="1">VLOOKUP(B1594,'Fichier FI (en entrée)'!B:E,4)</f>
        <v>Aaottirvmbcel</v>
      </c>
      <c r="E1594" s="2" t="s">
        <v>71</v>
      </c>
      <c r="F1594" s="2" t="s">
        <v>3</v>
      </c>
      <c r="G1594" s="1">
        <v>1</v>
      </c>
      <c r="H1594" s="1">
        <v>0</v>
      </c>
      <c r="I1594" s="2" t="s">
        <v>1</v>
      </c>
      <c r="J1594" s="1">
        <v>1</v>
      </c>
      <c r="K1594" s="2" t="s">
        <v>2148</v>
      </c>
      <c r="L1594" s="1">
        <v>0</v>
      </c>
      <c r="M1594" s="1">
        <v>0</v>
      </c>
      <c r="N1594" s="1">
        <v>0</v>
      </c>
    </row>
    <row r="1595" spans="1:14">
      <c r="A1595" s="1">
        <v>237</v>
      </c>
      <c r="B1595" s="1">
        <v>1085750</v>
      </c>
      <c r="C1595" s="1" t="str">
        <f ca="1">VLOOKUP(B1595,'Fichier FI (en entrée)'!B:E,3)</f>
        <v>RNTVJJTNYI</v>
      </c>
      <c r="D1595" s="2" t="str">
        <f ca="1">VLOOKUP(B1595,'Fichier FI (en entrée)'!B:E,4)</f>
        <v>Lbyuxwyiwnpma</v>
      </c>
      <c r="E1595" s="2" t="s">
        <v>62</v>
      </c>
      <c r="F1595" s="2" t="s">
        <v>3</v>
      </c>
      <c r="G1595" s="1">
        <v>1</v>
      </c>
      <c r="H1595" s="1">
        <v>0</v>
      </c>
      <c r="I1595" s="2" t="s">
        <v>1</v>
      </c>
      <c r="J1595" s="1">
        <v>1</v>
      </c>
      <c r="K1595" s="2" t="s">
        <v>2148</v>
      </c>
      <c r="L1595" s="1">
        <v>0</v>
      </c>
      <c r="M1595" s="1">
        <v>0</v>
      </c>
      <c r="N1595" s="1">
        <v>0</v>
      </c>
    </row>
    <row r="1596" spans="1:14">
      <c r="A1596" s="1">
        <v>237</v>
      </c>
      <c r="B1596" s="1">
        <v>1086220</v>
      </c>
      <c r="C1596" s="1" t="str">
        <f ca="1">VLOOKUP(B1596,'Fichier FI (en entrée)'!B:E,3)</f>
        <v>PHZEXUDOYJ</v>
      </c>
      <c r="D1596" s="2" t="str">
        <f ca="1">VLOOKUP(B1596,'Fichier FI (en entrée)'!B:E,4)</f>
        <v>Ntycsbueisiuz</v>
      </c>
      <c r="E1596" s="2" t="s">
        <v>46</v>
      </c>
      <c r="F1596" s="2" t="s">
        <v>3</v>
      </c>
      <c r="G1596" s="1">
        <v>1</v>
      </c>
      <c r="H1596" s="1">
        <v>0</v>
      </c>
      <c r="I1596" s="2" t="s">
        <v>1</v>
      </c>
      <c r="J1596" s="1">
        <v>1</v>
      </c>
      <c r="K1596" s="2" t="s">
        <v>2148</v>
      </c>
      <c r="L1596" s="1">
        <v>0</v>
      </c>
      <c r="M1596" s="1">
        <v>0</v>
      </c>
      <c r="N1596" s="1">
        <v>0</v>
      </c>
    </row>
    <row r="1597" spans="1:14">
      <c r="A1597" s="1">
        <v>237</v>
      </c>
      <c r="B1597" s="1">
        <v>1086436</v>
      </c>
      <c r="C1597" s="1" t="str">
        <f ca="1">VLOOKUP(B1597,'Fichier FI (en entrée)'!B:E,3)</f>
        <v>JSRPJXKJBU</v>
      </c>
      <c r="D1597" s="2" t="str">
        <f ca="1">VLOOKUP(B1597,'Fichier FI (en entrée)'!B:E,4)</f>
        <v>Afxcaxblesxrn</v>
      </c>
      <c r="E1597" s="2" t="s">
        <v>4</v>
      </c>
      <c r="F1597" s="2" t="s">
        <v>3</v>
      </c>
      <c r="G1597" s="1">
        <v>1</v>
      </c>
      <c r="H1597" s="1">
        <v>0</v>
      </c>
      <c r="I1597" s="2" t="s">
        <v>1</v>
      </c>
      <c r="J1597" s="1">
        <v>1</v>
      </c>
      <c r="K1597" s="2" t="s">
        <v>2148</v>
      </c>
      <c r="L1597" s="1">
        <v>0</v>
      </c>
      <c r="M1597" s="1">
        <v>0</v>
      </c>
      <c r="N1597" s="1">
        <v>0</v>
      </c>
    </row>
    <row r="1598" spans="1:14">
      <c r="A1598" s="1">
        <v>237</v>
      </c>
      <c r="B1598" s="1">
        <v>1087153</v>
      </c>
      <c r="C1598" s="1" t="str">
        <f ca="1">VLOOKUP(B1598,'Fichier FI (en entrée)'!B:E,3)</f>
        <v>LHIEBCBMGQ</v>
      </c>
      <c r="D1598" s="2" t="str">
        <f ca="1">VLOOKUP(B1598,'Fichier FI (en entrée)'!B:E,4)</f>
        <v>Gxlmvvwjwrdwe</v>
      </c>
      <c r="E1598" s="2" t="s">
        <v>51</v>
      </c>
      <c r="F1598" s="2" t="s">
        <v>3</v>
      </c>
      <c r="G1598" s="1">
        <v>1</v>
      </c>
      <c r="H1598" s="1">
        <v>0</v>
      </c>
      <c r="I1598" s="2" t="s">
        <v>1</v>
      </c>
      <c r="J1598" s="1">
        <v>1</v>
      </c>
      <c r="K1598" s="2" t="s">
        <v>2148</v>
      </c>
      <c r="L1598" s="1">
        <v>0</v>
      </c>
      <c r="M1598" s="1">
        <v>0</v>
      </c>
      <c r="N1598" s="1">
        <v>0</v>
      </c>
    </row>
    <row r="1599" spans="1:14">
      <c r="A1599" s="1">
        <v>237</v>
      </c>
      <c r="B1599" s="1">
        <v>1087449</v>
      </c>
      <c r="C1599" s="1" t="str">
        <f ca="1">VLOOKUP(B1599,'Fichier FI (en entrée)'!B:E,3)</f>
        <v>OVSMFHMKWJ</v>
      </c>
      <c r="D1599" s="2" t="str">
        <f ca="1">VLOOKUP(B1599,'Fichier FI (en entrée)'!B:E,4)</f>
        <v>Mdysshdiqhihc</v>
      </c>
      <c r="E1599" s="2" t="s">
        <v>21</v>
      </c>
      <c r="F1599" s="2" t="s">
        <v>3</v>
      </c>
      <c r="G1599" s="1">
        <v>1</v>
      </c>
      <c r="H1599" s="1">
        <v>0</v>
      </c>
      <c r="I1599" s="2" t="s">
        <v>1</v>
      </c>
      <c r="J1599" s="1">
        <v>1</v>
      </c>
      <c r="K1599" s="2" t="s">
        <v>2148</v>
      </c>
      <c r="L1599" s="1">
        <v>0</v>
      </c>
      <c r="M1599" s="1">
        <v>0</v>
      </c>
      <c r="N1599" s="1">
        <v>0</v>
      </c>
    </row>
    <row r="1600" spans="1:14">
      <c r="A1600" s="1">
        <v>237</v>
      </c>
      <c r="B1600" s="1">
        <v>1087747</v>
      </c>
      <c r="C1600" s="1" t="str">
        <f ca="1">VLOOKUP(B1600,'Fichier FI (en entrée)'!B:E,3)</f>
        <v>WFYXWJYRDN</v>
      </c>
      <c r="D1600" s="2" t="str">
        <f ca="1">VLOOKUP(B1600,'Fichier FI (en entrée)'!B:E,4)</f>
        <v>Yjbbquuqhyrea</v>
      </c>
      <c r="E1600" s="2" t="s">
        <v>39</v>
      </c>
      <c r="F1600" s="2" t="s">
        <v>3</v>
      </c>
      <c r="G1600" s="1">
        <v>1</v>
      </c>
      <c r="H1600" s="1">
        <v>0</v>
      </c>
      <c r="I1600" s="2" t="s">
        <v>1</v>
      </c>
      <c r="J1600" s="1">
        <v>1</v>
      </c>
      <c r="K1600" s="2" t="s">
        <v>2148</v>
      </c>
      <c r="L1600" s="1">
        <v>0</v>
      </c>
      <c r="M1600" s="1">
        <v>0</v>
      </c>
      <c r="N1600" s="1">
        <v>0</v>
      </c>
    </row>
    <row r="1601" spans="1:14">
      <c r="A1601" s="1">
        <v>237</v>
      </c>
      <c r="B1601" s="1">
        <v>1088326</v>
      </c>
      <c r="C1601" s="1" t="str">
        <f ca="1">VLOOKUP(B1601,'Fichier FI (en entrée)'!B:E,3)</f>
        <v>PEIBJFANUD</v>
      </c>
      <c r="D1601" s="2" t="str">
        <f ca="1">VLOOKUP(B1601,'Fichier FI (en entrée)'!B:E,4)</f>
        <v>Ygcqmqjasbvum</v>
      </c>
      <c r="E1601" s="2" t="s">
        <v>47</v>
      </c>
      <c r="F1601" s="2" t="s">
        <v>3</v>
      </c>
      <c r="G1601" s="1">
        <v>1</v>
      </c>
      <c r="H1601" s="1">
        <v>0</v>
      </c>
      <c r="I1601" s="2" t="s">
        <v>1</v>
      </c>
      <c r="J1601" s="1">
        <v>1</v>
      </c>
      <c r="K1601" s="2" t="s">
        <v>2148</v>
      </c>
      <c r="L1601" s="1">
        <v>0</v>
      </c>
      <c r="M1601" s="1">
        <v>0</v>
      </c>
      <c r="N1601" s="1">
        <v>0</v>
      </c>
    </row>
    <row r="1602" spans="1:14">
      <c r="A1602" s="1">
        <v>237</v>
      </c>
      <c r="B1602" s="1">
        <v>1088592</v>
      </c>
      <c r="C1602" s="1" t="str">
        <f ca="1">VLOOKUP(B1602,'Fichier FI (en entrée)'!B:E,3)</f>
        <v>UGYCHZGWEJ</v>
      </c>
      <c r="D1602" s="2" t="str">
        <f ca="1">VLOOKUP(B1602,'Fichier FI (en entrée)'!B:E,4)</f>
        <v>Pbutdhnnjnpwb</v>
      </c>
      <c r="E1602" s="2" t="s">
        <v>48</v>
      </c>
      <c r="F1602" s="2" t="s">
        <v>3</v>
      </c>
      <c r="G1602" s="1">
        <v>1</v>
      </c>
      <c r="H1602" s="1">
        <v>0</v>
      </c>
      <c r="I1602" s="2" t="s">
        <v>1</v>
      </c>
      <c r="J1602" s="1">
        <v>1</v>
      </c>
      <c r="K1602" s="2" t="s">
        <v>2148</v>
      </c>
      <c r="L1602" s="1">
        <v>0</v>
      </c>
      <c r="M1602" s="1">
        <v>0</v>
      </c>
      <c r="N1602" s="1">
        <v>0</v>
      </c>
    </row>
    <row r="1603" spans="1:14">
      <c r="A1603" s="1">
        <v>237</v>
      </c>
      <c r="B1603" s="1">
        <v>1089250</v>
      </c>
      <c r="C1603" s="1" t="str">
        <f ca="1">VLOOKUP(B1603,'Fichier FI (en entrée)'!B:E,3)</f>
        <v>HYJYXQZVMJ</v>
      </c>
      <c r="D1603" s="2" t="str">
        <f ca="1">VLOOKUP(B1603,'Fichier FI (en entrée)'!B:E,4)</f>
        <v>Badqxeowmzflx</v>
      </c>
      <c r="E1603" s="2" t="s">
        <v>37</v>
      </c>
      <c r="F1603" s="2" t="s">
        <v>3</v>
      </c>
      <c r="G1603" s="1">
        <v>1</v>
      </c>
      <c r="H1603" s="1">
        <v>0</v>
      </c>
      <c r="I1603" s="2" t="s">
        <v>1</v>
      </c>
      <c r="J1603" s="1">
        <v>1</v>
      </c>
      <c r="K1603" s="2" t="s">
        <v>2148</v>
      </c>
      <c r="L1603" s="1">
        <v>0</v>
      </c>
      <c r="M1603" s="1">
        <v>0</v>
      </c>
      <c r="N1603" s="1">
        <v>0</v>
      </c>
    </row>
    <row r="1604" spans="1:14">
      <c r="A1604" s="1">
        <v>237</v>
      </c>
      <c r="B1604" s="1">
        <v>1089420</v>
      </c>
      <c r="C1604" s="1" t="str">
        <f ca="1">VLOOKUP(B1604,'Fichier FI (en entrée)'!B:E,3)</f>
        <v>TDOFTATTJB</v>
      </c>
      <c r="D1604" s="2" t="str">
        <f ca="1">VLOOKUP(B1604,'Fichier FI (en entrée)'!B:E,4)</f>
        <v>Azgsadqzfakok</v>
      </c>
      <c r="E1604" s="2" t="s">
        <v>37</v>
      </c>
      <c r="F1604" s="2" t="s">
        <v>3</v>
      </c>
      <c r="G1604" s="1">
        <v>1</v>
      </c>
      <c r="H1604" s="1">
        <v>0</v>
      </c>
      <c r="I1604" s="2" t="s">
        <v>1</v>
      </c>
      <c r="J1604" s="1">
        <v>1</v>
      </c>
      <c r="K1604" s="2" t="s">
        <v>2148</v>
      </c>
      <c r="L1604" s="1">
        <v>0</v>
      </c>
      <c r="M1604" s="1">
        <v>0</v>
      </c>
      <c r="N1604" s="1">
        <v>0</v>
      </c>
    </row>
    <row r="1605" spans="1:14">
      <c r="A1605" s="1">
        <v>237</v>
      </c>
      <c r="B1605" s="1">
        <v>1090930</v>
      </c>
      <c r="C1605" s="1" t="str">
        <f ca="1">VLOOKUP(B1605,'Fichier FI (en entrée)'!B:E,3)</f>
        <v>VGLDDPWECQ</v>
      </c>
      <c r="D1605" s="2" t="str">
        <f ca="1">VLOOKUP(B1605,'Fichier FI (en entrée)'!B:E,4)</f>
        <v>Iqdsxzfiklxse</v>
      </c>
      <c r="E1605" s="2" t="s">
        <v>48</v>
      </c>
      <c r="F1605" s="2" t="s">
        <v>3</v>
      </c>
      <c r="G1605" s="1">
        <v>1</v>
      </c>
      <c r="H1605" s="1">
        <v>0</v>
      </c>
      <c r="I1605" s="2" t="s">
        <v>1</v>
      </c>
      <c r="J1605" s="1">
        <v>1</v>
      </c>
      <c r="K1605" s="2" t="s">
        <v>2148</v>
      </c>
      <c r="L1605" s="1">
        <v>0</v>
      </c>
      <c r="M1605" s="1">
        <v>0</v>
      </c>
      <c r="N1605" s="1">
        <v>0</v>
      </c>
    </row>
    <row r="1606" spans="1:14">
      <c r="A1606" s="1">
        <v>237</v>
      </c>
      <c r="B1606" s="1">
        <v>1091119</v>
      </c>
      <c r="C1606" s="1" t="str">
        <f ca="1">VLOOKUP(B1606,'Fichier FI (en entrée)'!B:E,3)</f>
        <v>HNFVXVFIDV</v>
      </c>
      <c r="D1606" s="2" t="str">
        <f ca="1">VLOOKUP(B1606,'Fichier FI (en entrée)'!B:E,4)</f>
        <v>Lkhdpouebtgji</v>
      </c>
      <c r="E1606" s="2" t="s">
        <v>46</v>
      </c>
      <c r="F1606" s="2" t="s">
        <v>3</v>
      </c>
      <c r="G1606" s="1">
        <v>1</v>
      </c>
      <c r="H1606" s="1">
        <v>0</v>
      </c>
      <c r="I1606" s="2" t="s">
        <v>1</v>
      </c>
      <c r="J1606" s="1">
        <v>1</v>
      </c>
      <c r="K1606" s="2" t="s">
        <v>2148</v>
      </c>
      <c r="L1606" s="1">
        <v>0</v>
      </c>
      <c r="M1606" s="1">
        <v>0</v>
      </c>
      <c r="N1606" s="1">
        <v>0</v>
      </c>
    </row>
    <row r="1607" spans="1:14">
      <c r="A1607" s="1">
        <v>237</v>
      </c>
      <c r="B1607" s="1">
        <v>1091421</v>
      </c>
      <c r="C1607" s="1" t="str">
        <f ca="1">VLOOKUP(B1607,'Fichier FI (en entrée)'!B:E,3)</f>
        <v>VHOUSLNWTY</v>
      </c>
      <c r="D1607" s="2" t="str">
        <f ca="1">VLOOKUP(B1607,'Fichier FI (en entrée)'!B:E,4)</f>
        <v>Tboyvyccmqwvs</v>
      </c>
      <c r="E1607" s="2" t="s">
        <v>47</v>
      </c>
      <c r="F1607" s="2" t="s">
        <v>3</v>
      </c>
      <c r="G1607" s="1">
        <v>1</v>
      </c>
      <c r="H1607" s="1">
        <v>0</v>
      </c>
      <c r="I1607" s="2" t="s">
        <v>1</v>
      </c>
      <c r="J1607" s="1">
        <v>1</v>
      </c>
      <c r="K1607" s="2" t="s">
        <v>2148</v>
      </c>
      <c r="L1607" s="1">
        <v>0</v>
      </c>
      <c r="M1607" s="1">
        <v>0</v>
      </c>
      <c r="N1607" s="1">
        <v>0</v>
      </c>
    </row>
    <row r="1608" spans="1:14">
      <c r="A1608" s="1">
        <v>237</v>
      </c>
      <c r="B1608" s="1">
        <v>1091629</v>
      </c>
      <c r="C1608" s="1" t="str">
        <f ca="1">VLOOKUP(B1608,'Fichier FI (en entrée)'!B:E,3)</f>
        <v>GXOHHIQUNB</v>
      </c>
      <c r="D1608" s="2" t="str">
        <f ca="1">VLOOKUP(B1608,'Fichier FI (en entrée)'!B:E,4)</f>
        <v>Rliyzcpogcojn</v>
      </c>
      <c r="E1608" s="2" t="s">
        <v>39</v>
      </c>
      <c r="F1608" s="2" t="s">
        <v>3</v>
      </c>
      <c r="G1608" s="1">
        <v>1</v>
      </c>
      <c r="H1608" s="1">
        <v>0</v>
      </c>
      <c r="I1608" s="2" t="s">
        <v>1</v>
      </c>
      <c r="J1608" s="1">
        <v>1</v>
      </c>
      <c r="K1608" s="2" t="s">
        <v>2148</v>
      </c>
      <c r="L1608" s="1">
        <v>0</v>
      </c>
      <c r="M1608" s="1">
        <v>0</v>
      </c>
      <c r="N1608" s="1">
        <v>0</v>
      </c>
    </row>
    <row r="1609" spans="1:14">
      <c r="A1609" s="1">
        <v>237</v>
      </c>
      <c r="B1609" s="1">
        <v>1091990</v>
      </c>
      <c r="C1609" s="1" t="str">
        <f ca="1">VLOOKUP(B1609,'Fichier FI (en entrée)'!B:E,3)</f>
        <v>FFXTPKNMFV</v>
      </c>
      <c r="D1609" s="2" t="str">
        <f ca="1">VLOOKUP(B1609,'Fichier FI (en entrée)'!B:E,4)</f>
        <v>Udgnpxnbixxut</v>
      </c>
      <c r="E1609" s="2" t="s">
        <v>46</v>
      </c>
      <c r="F1609" s="2" t="s">
        <v>3</v>
      </c>
      <c r="G1609" s="1">
        <v>1</v>
      </c>
      <c r="H1609" s="1">
        <v>0</v>
      </c>
      <c r="I1609" s="2" t="s">
        <v>1</v>
      </c>
      <c r="J1609" s="1">
        <v>1</v>
      </c>
      <c r="K1609" s="2" t="s">
        <v>2148</v>
      </c>
      <c r="L1609" s="1">
        <v>0</v>
      </c>
      <c r="M1609" s="1">
        <v>0</v>
      </c>
      <c r="N1609" s="1">
        <v>0</v>
      </c>
    </row>
    <row r="1610" spans="1:14">
      <c r="A1610" s="1">
        <v>237</v>
      </c>
      <c r="B1610" s="1">
        <v>1092655</v>
      </c>
      <c r="C1610" s="1" t="str">
        <f ca="1">VLOOKUP(B1610,'Fichier FI (en entrée)'!B:E,3)</f>
        <v>IDUSOYMQZC</v>
      </c>
      <c r="D1610" s="2" t="str">
        <f ca="1">VLOOKUP(B1610,'Fichier FI (en entrée)'!B:E,4)</f>
        <v>Mxagrkonkjckv</v>
      </c>
      <c r="E1610" s="2" t="s">
        <v>66</v>
      </c>
      <c r="F1610" s="2" t="s">
        <v>3</v>
      </c>
      <c r="G1610" s="1">
        <v>1</v>
      </c>
      <c r="H1610" s="1">
        <v>0</v>
      </c>
      <c r="I1610" s="2" t="s">
        <v>1</v>
      </c>
      <c r="J1610" s="1">
        <v>1</v>
      </c>
      <c r="K1610" s="2" t="s">
        <v>2148</v>
      </c>
      <c r="L1610" s="1">
        <v>0</v>
      </c>
      <c r="M1610" s="1">
        <v>0</v>
      </c>
      <c r="N1610" s="1">
        <v>0</v>
      </c>
    </row>
    <row r="1611" spans="1:14">
      <c r="A1611" s="1">
        <v>237</v>
      </c>
      <c r="B1611" s="1">
        <v>1093057</v>
      </c>
      <c r="C1611" s="1" t="str">
        <f ca="1">VLOOKUP(B1611,'Fichier FI (en entrée)'!B:E,3)</f>
        <v>LGHDUUSHWH</v>
      </c>
      <c r="D1611" s="2" t="str">
        <f ca="1">VLOOKUP(B1611,'Fichier FI (en entrée)'!B:E,4)</f>
        <v>Vdbklahvcykvc</v>
      </c>
      <c r="E1611" s="2" t="s">
        <v>51</v>
      </c>
      <c r="F1611" s="2" t="s">
        <v>3</v>
      </c>
      <c r="G1611" s="1">
        <v>1</v>
      </c>
      <c r="H1611" s="1">
        <v>0</v>
      </c>
      <c r="I1611" s="2" t="s">
        <v>1</v>
      </c>
      <c r="J1611" s="1">
        <v>1</v>
      </c>
      <c r="K1611" s="2" t="s">
        <v>2148</v>
      </c>
      <c r="L1611" s="1">
        <v>0</v>
      </c>
      <c r="M1611" s="1">
        <v>0</v>
      </c>
      <c r="N1611" s="1">
        <v>0</v>
      </c>
    </row>
    <row r="1612" spans="1:14">
      <c r="A1612" s="1">
        <v>237</v>
      </c>
      <c r="B1612" s="1">
        <v>1094944</v>
      </c>
      <c r="C1612" s="1" t="str">
        <f ca="1">VLOOKUP(B1612,'Fichier FI (en entrée)'!B:E,3)</f>
        <v>BVNEYINTKZ</v>
      </c>
      <c r="D1612" s="2" t="str">
        <f ca="1">VLOOKUP(B1612,'Fichier FI (en entrée)'!B:E,4)</f>
        <v>Anjrqbucvfrjh</v>
      </c>
      <c r="E1612" s="2" t="s">
        <v>47</v>
      </c>
      <c r="F1612" s="2" t="s">
        <v>3</v>
      </c>
      <c r="G1612" s="1">
        <v>1</v>
      </c>
      <c r="H1612" s="1">
        <v>0</v>
      </c>
      <c r="I1612" s="2" t="s">
        <v>1</v>
      </c>
      <c r="J1612" s="1">
        <v>1</v>
      </c>
      <c r="K1612" s="2" t="s">
        <v>2148</v>
      </c>
      <c r="L1612" s="1">
        <v>0</v>
      </c>
      <c r="M1612" s="1">
        <v>0</v>
      </c>
      <c r="N1612" s="1">
        <v>0</v>
      </c>
    </row>
    <row r="1613" spans="1:14">
      <c r="A1613" s="1">
        <v>237</v>
      </c>
      <c r="B1613" s="1">
        <v>1096306</v>
      </c>
      <c r="C1613" s="1" t="str">
        <f ca="1">VLOOKUP(B1613,'Fichier FI (en entrée)'!B:E,3)</f>
        <v>GIFSAFZITE</v>
      </c>
      <c r="D1613" s="2" t="str">
        <f ca="1">VLOOKUP(B1613,'Fichier FI (en entrée)'!B:E,4)</f>
        <v>Aommuwldwymll</v>
      </c>
      <c r="E1613" s="2" t="s">
        <v>52</v>
      </c>
      <c r="F1613" s="2" t="s">
        <v>3</v>
      </c>
      <c r="G1613" s="1">
        <v>1</v>
      </c>
      <c r="H1613" s="1">
        <v>0</v>
      </c>
      <c r="I1613" s="2" t="s">
        <v>1</v>
      </c>
      <c r="J1613" s="1">
        <v>1</v>
      </c>
      <c r="K1613" s="2" t="s">
        <v>2148</v>
      </c>
      <c r="L1613" s="1">
        <v>0</v>
      </c>
      <c r="M1613" s="1">
        <v>0</v>
      </c>
      <c r="N1613" s="1">
        <v>0</v>
      </c>
    </row>
    <row r="1614" spans="1:14">
      <c r="A1614" s="1">
        <v>237</v>
      </c>
      <c r="B1614" s="1">
        <v>1096874</v>
      </c>
      <c r="C1614" s="1" t="str">
        <f ca="1">VLOOKUP(B1614,'Fichier FI (en entrée)'!B:E,3)</f>
        <v>PBEQEPYWIJ</v>
      </c>
      <c r="D1614" s="2" t="str">
        <f ca="1">VLOOKUP(B1614,'Fichier FI (en entrée)'!B:E,4)</f>
        <v>Uagjpawmocvpu</v>
      </c>
      <c r="E1614" s="2" t="s">
        <v>8</v>
      </c>
      <c r="F1614" s="2" t="s">
        <v>3</v>
      </c>
      <c r="G1614" s="1">
        <v>1</v>
      </c>
      <c r="H1614" s="1">
        <v>0</v>
      </c>
      <c r="I1614" s="2" t="s">
        <v>1</v>
      </c>
      <c r="J1614" s="1">
        <v>1</v>
      </c>
      <c r="K1614" s="2" t="s">
        <v>2148</v>
      </c>
      <c r="L1614" s="1">
        <v>0</v>
      </c>
      <c r="M1614" s="1">
        <v>0</v>
      </c>
      <c r="N1614" s="1">
        <v>0</v>
      </c>
    </row>
    <row r="1615" spans="1:14">
      <c r="A1615" s="1">
        <v>237</v>
      </c>
      <c r="B1615" s="1">
        <v>1098825</v>
      </c>
      <c r="C1615" s="1" t="str">
        <f ca="1">VLOOKUP(B1615,'Fichier FI (en entrée)'!B:E,3)</f>
        <v>JZNMQCULTY</v>
      </c>
      <c r="D1615" s="2" t="str">
        <f ca="1">VLOOKUP(B1615,'Fichier FI (en entrée)'!B:E,4)</f>
        <v>Jdlnwmgqwjnwv</v>
      </c>
      <c r="E1615" s="2" t="s">
        <v>39</v>
      </c>
      <c r="F1615" s="2" t="s">
        <v>3</v>
      </c>
      <c r="G1615" s="1">
        <v>1</v>
      </c>
      <c r="H1615" s="1">
        <v>0</v>
      </c>
      <c r="I1615" s="2" t="s">
        <v>1</v>
      </c>
      <c r="J1615" s="1">
        <v>1</v>
      </c>
      <c r="K1615" s="2" t="s">
        <v>2148</v>
      </c>
      <c r="L1615" s="1">
        <v>0</v>
      </c>
      <c r="M1615" s="1">
        <v>0</v>
      </c>
      <c r="N1615" s="1">
        <v>0</v>
      </c>
    </row>
    <row r="1616" spans="1:14">
      <c r="A1616" s="1">
        <v>237</v>
      </c>
      <c r="B1616" s="1">
        <v>1099022</v>
      </c>
      <c r="C1616" s="1" t="str">
        <f ca="1">VLOOKUP(B1616,'Fichier FI (en entrée)'!B:E,3)</f>
        <v>WXYUVJHXSK</v>
      </c>
      <c r="D1616" s="2" t="str">
        <f ca="1">VLOOKUP(B1616,'Fichier FI (en entrée)'!B:E,4)</f>
        <v>Owxyghygtxzkt</v>
      </c>
      <c r="E1616" s="2" t="s">
        <v>50</v>
      </c>
      <c r="F1616" s="2" t="s">
        <v>3</v>
      </c>
      <c r="G1616" s="1">
        <v>1</v>
      </c>
      <c r="H1616" s="1">
        <v>0</v>
      </c>
      <c r="I1616" s="2" t="s">
        <v>1</v>
      </c>
      <c r="J1616" s="1">
        <v>1</v>
      </c>
      <c r="K1616" s="2" t="s">
        <v>2148</v>
      </c>
      <c r="L1616" s="1">
        <v>0</v>
      </c>
      <c r="M1616" s="1">
        <v>0</v>
      </c>
      <c r="N1616" s="1">
        <v>0</v>
      </c>
    </row>
    <row r="1617" spans="1:14">
      <c r="A1617" s="1">
        <v>237</v>
      </c>
      <c r="B1617" s="1">
        <v>1099167</v>
      </c>
      <c r="C1617" s="1" t="str">
        <f ca="1">VLOOKUP(B1617,'Fichier FI (en entrée)'!B:E,3)</f>
        <v>RGEVKYFCWW</v>
      </c>
      <c r="D1617" s="2" t="str">
        <f ca="1">VLOOKUP(B1617,'Fichier FI (en entrée)'!B:E,4)</f>
        <v>Pjwrnckskjdic</v>
      </c>
      <c r="E1617" s="2" t="s">
        <v>27</v>
      </c>
      <c r="F1617" s="2" t="s">
        <v>3</v>
      </c>
      <c r="G1617" s="1">
        <v>1</v>
      </c>
      <c r="H1617" s="1">
        <v>0</v>
      </c>
      <c r="I1617" s="2" t="s">
        <v>1</v>
      </c>
      <c r="J1617" s="1">
        <v>1</v>
      </c>
      <c r="K1617" s="2" t="s">
        <v>2148</v>
      </c>
      <c r="L1617" s="1">
        <v>0</v>
      </c>
      <c r="M1617" s="1">
        <v>0</v>
      </c>
      <c r="N1617" s="1">
        <v>0</v>
      </c>
    </row>
    <row r="1618" spans="1:14">
      <c r="A1618" s="1">
        <v>237</v>
      </c>
      <c r="B1618" s="1">
        <v>1101225</v>
      </c>
      <c r="C1618" s="1" t="str">
        <f ca="1">VLOOKUP(B1618,'Fichier FI (en entrée)'!B:E,3)</f>
        <v>DTTPHJDBCI</v>
      </c>
      <c r="D1618" s="2" t="str">
        <f ca="1">VLOOKUP(B1618,'Fichier FI (en entrée)'!B:E,4)</f>
        <v>Eptjqcciecdyd</v>
      </c>
      <c r="E1618" s="2" t="s">
        <v>52</v>
      </c>
      <c r="F1618" s="2" t="s">
        <v>3</v>
      </c>
      <c r="G1618" s="1">
        <v>1</v>
      </c>
      <c r="H1618" s="1">
        <v>0</v>
      </c>
      <c r="I1618" s="2" t="s">
        <v>1</v>
      </c>
      <c r="J1618" s="1">
        <v>1</v>
      </c>
      <c r="K1618" s="2" t="s">
        <v>2148</v>
      </c>
      <c r="L1618" s="1">
        <v>0</v>
      </c>
      <c r="M1618" s="1">
        <v>0</v>
      </c>
      <c r="N1618" s="1">
        <v>0</v>
      </c>
    </row>
    <row r="1619" spans="1:14">
      <c r="A1619" s="1">
        <v>237</v>
      </c>
      <c r="B1619" s="1">
        <v>1101822</v>
      </c>
      <c r="C1619" s="1" t="str">
        <f ca="1">VLOOKUP(B1619,'Fichier FI (en entrée)'!B:E,3)</f>
        <v>JMHWOLNNPV</v>
      </c>
      <c r="D1619" s="2" t="str">
        <f ca="1">VLOOKUP(B1619,'Fichier FI (en entrée)'!B:E,4)</f>
        <v>Acggwjyifvzio</v>
      </c>
      <c r="E1619" s="2" t="s">
        <v>61</v>
      </c>
      <c r="F1619" s="2" t="s">
        <v>3</v>
      </c>
      <c r="G1619" s="1">
        <v>1</v>
      </c>
      <c r="H1619" s="1">
        <v>0</v>
      </c>
      <c r="I1619" s="2" t="s">
        <v>1</v>
      </c>
      <c r="J1619" s="1">
        <v>1</v>
      </c>
      <c r="K1619" s="2" t="s">
        <v>2148</v>
      </c>
      <c r="L1619" s="1">
        <v>0</v>
      </c>
      <c r="M1619" s="1">
        <v>0</v>
      </c>
      <c r="N1619" s="1">
        <v>0</v>
      </c>
    </row>
    <row r="1620" spans="1:14">
      <c r="A1620" s="1">
        <v>237</v>
      </c>
      <c r="B1620" s="1">
        <v>1102118</v>
      </c>
      <c r="C1620" s="1" t="str">
        <f ca="1">VLOOKUP(B1620,'Fichier FI (en entrée)'!B:E,3)</f>
        <v>TLZDVBZAML</v>
      </c>
      <c r="D1620" s="2" t="str">
        <f ca="1">VLOOKUP(B1620,'Fichier FI (en entrée)'!B:E,4)</f>
        <v>Rirzxbmeialik</v>
      </c>
      <c r="E1620" s="2" t="s">
        <v>48</v>
      </c>
      <c r="F1620" s="2" t="s">
        <v>3</v>
      </c>
      <c r="G1620" s="1">
        <v>1</v>
      </c>
      <c r="H1620" s="1">
        <v>0</v>
      </c>
      <c r="I1620" s="2" t="s">
        <v>1</v>
      </c>
      <c r="J1620" s="1">
        <v>1</v>
      </c>
      <c r="K1620" s="2" t="s">
        <v>2148</v>
      </c>
      <c r="L1620" s="1">
        <v>0</v>
      </c>
      <c r="M1620" s="1">
        <v>0</v>
      </c>
      <c r="N1620" s="1">
        <v>0</v>
      </c>
    </row>
    <row r="1621" spans="1:14">
      <c r="A1621" s="1">
        <v>237</v>
      </c>
      <c r="B1621" s="1">
        <v>1103711</v>
      </c>
      <c r="C1621" s="1" t="str">
        <f ca="1">VLOOKUP(B1621,'Fichier FI (en entrée)'!B:E,3)</f>
        <v>DSVNGCBDEU</v>
      </c>
      <c r="D1621" s="2" t="str">
        <f ca="1">VLOOKUP(B1621,'Fichier FI (en entrée)'!B:E,4)</f>
        <v>Yrbfuzotywhwl</v>
      </c>
      <c r="E1621" s="2" t="s">
        <v>46</v>
      </c>
      <c r="F1621" s="2" t="s">
        <v>3</v>
      </c>
      <c r="G1621" s="1">
        <v>1</v>
      </c>
      <c r="H1621" s="1">
        <v>0</v>
      </c>
      <c r="I1621" s="2" t="s">
        <v>1</v>
      </c>
      <c r="J1621" s="1">
        <v>1</v>
      </c>
      <c r="K1621" s="2" t="s">
        <v>2148</v>
      </c>
      <c r="L1621" s="1">
        <v>0</v>
      </c>
      <c r="M1621" s="1">
        <v>0</v>
      </c>
      <c r="N1621" s="1">
        <v>0</v>
      </c>
    </row>
    <row r="1622" spans="1:14">
      <c r="A1622" s="1">
        <v>237</v>
      </c>
      <c r="B1622" s="1">
        <v>1103725</v>
      </c>
      <c r="C1622" s="1" t="str">
        <f ca="1">VLOOKUP(B1622,'Fichier FI (en entrée)'!B:E,3)</f>
        <v>FRUYWFVVQQ</v>
      </c>
      <c r="D1622" s="2" t="str">
        <f ca="1">VLOOKUP(B1622,'Fichier FI (en entrée)'!B:E,4)</f>
        <v>Ojzjtdlmvbtim</v>
      </c>
      <c r="E1622" s="2" t="s">
        <v>46</v>
      </c>
      <c r="F1622" s="2" t="s">
        <v>3</v>
      </c>
      <c r="G1622" s="1">
        <v>1</v>
      </c>
      <c r="H1622" s="1">
        <v>0</v>
      </c>
      <c r="I1622" s="2" t="s">
        <v>1</v>
      </c>
      <c r="J1622" s="1">
        <v>1</v>
      </c>
      <c r="K1622" s="2" t="s">
        <v>2148</v>
      </c>
      <c r="L1622" s="1">
        <v>0</v>
      </c>
      <c r="M1622" s="1">
        <v>0</v>
      </c>
      <c r="N1622" s="1">
        <v>0</v>
      </c>
    </row>
    <row r="1623" spans="1:14">
      <c r="A1623" s="1">
        <v>237</v>
      </c>
      <c r="B1623" s="1">
        <v>1103747</v>
      </c>
      <c r="C1623" s="1" t="str">
        <f ca="1">VLOOKUP(B1623,'Fichier FI (en entrée)'!B:E,3)</f>
        <v>THSEITKFZL</v>
      </c>
      <c r="D1623" s="2" t="str">
        <f ca="1">VLOOKUP(B1623,'Fichier FI (en entrée)'!B:E,4)</f>
        <v>Mvbyzlitfkfpg</v>
      </c>
      <c r="E1623" s="2" t="s">
        <v>52</v>
      </c>
      <c r="F1623" s="2" t="s">
        <v>3</v>
      </c>
      <c r="G1623" s="1">
        <v>1</v>
      </c>
      <c r="H1623" s="1">
        <v>0</v>
      </c>
      <c r="I1623" s="2" t="s">
        <v>1</v>
      </c>
      <c r="J1623" s="1">
        <v>1</v>
      </c>
      <c r="K1623" s="2" t="s">
        <v>2148</v>
      </c>
      <c r="L1623" s="1">
        <v>0</v>
      </c>
      <c r="M1623" s="1">
        <v>0</v>
      </c>
      <c r="N1623" s="1">
        <v>0</v>
      </c>
    </row>
    <row r="1624" spans="1:14">
      <c r="A1624" s="1">
        <v>237</v>
      </c>
      <c r="B1624" s="1">
        <v>1107294</v>
      </c>
      <c r="C1624" s="1" t="str">
        <f ca="1">VLOOKUP(B1624,'Fichier FI (en entrée)'!B:E,3)</f>
        <v>JQQGJXGUOH</v>
      </c>
      <c r="D1624" s="2" t="str">
        <f ca="1">VLOOKUP(B1624,'Fichier FI (en entrée)'!B:E,4)</f>
        <v>Lalexcknwsqmm</v>
      </c>
      <c r="E1624" s="2" t="s">
        <v>69</v>
      </c>
      <c r="F1624" s="2" t="s">
        <v>3</v>
      </c>
      <c r="G1624" s="1">
        <v>1</v>
      </c>
      <c r="H1624" s="1">
        <v>0</v>
      </c>
      <c r="I1624" s="2" t="s">
        <v>1</v>
      </c>
      <c r="J1624" s="1">
        <v>1</v>
      </c>
      <c r="K1624" s="2" t="s">
        <v>2148</v>
      </c>
      <c r="L1624" s="1">
        <v>0</v>
      </c>
      <c r="M1624" s="1">
        <v>0</v>
      </c>
      <c r="N1624" s="1">
        <v>0</v>
      </c>
    </row>
    <row r="1625" spans="1:14">
      <c r="A1625" s="1">
        <v>237</v>
      </c>
      <c r="B1625" s="1">
        <v>1108512</v>
      </c>
      <c r="C1625" s="1" t="str">
        <f ca="1">VLOOKUP(B1625,'Fichier FI (en entrée)'!B:E,3)</f>
        <v>JNRIQCOOJU</v>
      </c>
      <c r="D1625" s="2" t="str">
        <f ca="1">VLOOKUP(B1625,'Fichier FI (en entrée)'!B:E,4)</f>
        <v>Fzfxgcgieolws</v>
      </c>
      <c r="E1625" s="2" t="s">
        <v>94</v>
      </c>
      <c r="F1625" s="2" t="s">
        <v>3</v>
      </c>
      <c r="G1625" s="1">
        <v>1</v>
      </c>
      <c r="H1625" s="1">
        <v>0</v>
      </c>
      <c r="I1625" s="2" t="s">
        <v>1</v>
      </c>
      <c r="J1625" s="1">
        <v>1</v>
      </c>
      <c r="K1625" s="2" t="s">
        <v>2148</v>
      </c>
      <c r="L1625" s="1">
        <v>0</v>
      </c>
      <c r="M1625" s="1">
        <v>0</v>
      </c>
      <c r="N1625" s="1">
        <v>0</v>
      </c>
    </row>
    <row r="1626" spans="1:14">
      <c r="A1626" s="1">
        <v>237</v>
      </c>
      <c r="B1626" s="1">
        <v>1109849</v>
      </c>
      <c r="C1626" s="1" t="str">
        <f ca="1">VLOOKUP(B1626,'Fichier FI (en entrée)'!B:E,3)</f>
        <v>ZKDFOYVHVK</v>
      </c>
      <c r="D1626" s="2" t="str">
        <f ca="1">VLOOKUP(B1626,'Fichier FI (en entrée)'!B:E,4)</f>
        <v>Mxxioobvjykoh</v>
      </c>
      <c r="E1626" s="2" t="s">
        <v>7</v>
      </c>
      <c r="F1626" s="2" t="s">
        <v>3</v>
      </c>
      <c r="G1626" s="1">
        <v>1</v>
      </c>
      <c r="H1626" s="1">
        <v>0</v>
      </c>
      <c r="I1626" s="2" t="s">
        <v>1</v>
      </c>
      <c r="J1626" s="1">
        <v>1</v>
      </c>
      <c r="K1626" s="2" t="s">
        <v>2148</v>
      </c>
      <c r="L1626" s="1">
        <v>0</v>
      </c>
      <c r="M1626" s="1">
        <v>0</v>
      </c>
      <c r="N1626" s="1">
        <v>0</v>
      </c>
    </row>
    <row r="1627" spans="1:14">
      <c r="A1627" s="1">
        <v>237</v>
      </c>
      <c r="B1627" s="1">
        <v>1113175</v>
      </c>
      <c r="C1627" s="1" t="str">
        <f ca="1">VLOOKUP(B1627,'Fichier FI (en entrée)'!B:E,3)</f>
        <v>DPZUBBEGHX</v>
      </c>
      <c r="D1627" s="2" t="str">
        <f ca="1">VLOOKUP(B1627,'Fichier FI (en entrée)'!B:E,4)</f>
        <v>Acodiwuylpsvn</v>
      </c>
      <c r="E1627" s="2" t="s">
        <v>47</v>
      </c>
      <c r="F1627" s="2" t="s">
        <v>3</v>
      </c>
      <c r="G1627" s="1">
        <v>1</v>
      </c>
      <c r="H1627" s="1">
        <v>0</v>
      </c>
      <c r="I1627" s="2" t="s">
        <v>1</v>
      </c>
      <c r="J1627" s="1">
        <v>1</v>
      </c>
      <c r="K1627" s="2" t="s">
        <v>2148</v>
      </c>
      <c r="L1627" s="1">
        <v>0</v>
      </c>
      <c r="M1627" s="1">
        <v>0</v>
      </c>
      <c r="N1627" s="1">
        <v>0</v>
      </c>
    </row>
    <row r="1628" spans="1:14">
      <c r="A1628" s="1">
        <v>237</v>
      </c>
      <c r="B1628" s="1">
        <v>1116484</v>
      </c>
      <c r="C1628" s="1" t="str">
        <f ca="1">VLOOKUP(B1628,'Fichier FI (en entrée)'!B:E,3)</f>
        <v>TCLAGQQIOI</v>
      </c>
      <c r="D1628" s="2" t="str">
        <f ca="1">VLOOKUP(B1628,'Fichier FI (en entrée)'!B:E,4)</f>
        <v>Kdygsjjkylkqv</v>
      </c>
      <c r="E1628" s="2" t="s">
        <v>46</v>
      </c>
      <c r="F1628" s="2" t="s">
        <v>3</v>
      </c>
      <c r="G1628" s="1">
        <v>1</v>
      </c>
      <c r="H1628" s="1">
        <v>0</v>
      </c>
      <c r="I1628" s="2" t="s">
        <v>1</v>
      </c>
      <c r="J1628" s="1">
        <v>1</v>
      </c>
      <c r="K1628" s="2" t="s">
        <v>2148</v>
      </c>
      <c r="L1628" s="1">
        <v>0</v>
      </c>
      <c r="M1628" s="1">
        <v>0</v>
      </c>
      <c r="N1628" s="1">
        <v>0</v>
      </c>
    </row>
    <row r="1629" spans="1:14">
      <c r="A1629" s="1">
        <v>237</v>
      </c>
      <c r="B1629" s="1">
        <v>1117446</v>
      </c>
      <c r="C1629" s="1" t="str">
        <f ca="1">VLOOKUP(B1629,'Fichier FI (en entrée)'!B:E,3)</f>
        <v>BZDRKPXIJJ</v>
      </c>
      <c r="D1629" s="2" t="str">
        <f ca="1">VLOOKUP(B1629,'Fichier FI (en entrée)'!B:E,4)</f>
        <v>Gfnhwpppzeysh</v>
      </c>
      <c r="E1629" s="2" t="s">
        <v>70</v>
      </c>
      <c r="F1629" s="2" t="s">
        <v>3</v>
      </c>
      <c r="G1629" s="1">
        <v>1</v>
      </c>
      <c r="H1629" s="1">
        <v>0</v>
      </c>
      <c r="I1629" s="2" t="s">
        <v>1</v>
      </c>
      <c r="J1629" s="1">
        <v>1</v>
      </c>
      <c r="K1629" s="2" t="s">
        <v>2148</v>
      </c>
      <c r="L1629" s="1">
        <v>0</v>
      </c>
      <c r="M1629" s="1">
        <v>0</v>
      </c>
      <c r="N1629" s="1">
        <v>0</v>
      </c>
    </row>
    <row r="1630" spans="1:14">
      <c r="A1630" s="1">
        <v>237</v>
      </c>
      <c r="B1630" s="1">
        <v>1117684</v>
      </c>
      <c r="C1630" s="1" t="str">
        <f ca="1">VLOOKUP(B1630,'Fichier FI (en entrée)'!B:E,3)</f>
        <v>UFWVHJTEIB</v>
      </c>
      <c r="D1630" s="2" t="str">
        <f ca="1">VLOOKUP(B1630,'Fichier FI (en entrée)'!B:E,4)</f>
        <v>Miqjvsydvbjll</v>
      </c>
      <c r="E1630" s="2" t="s">
        <v>48</v>
      </c>
      <c r="F1630" s="2" t="s">
        <v>3</v>
      </c>
      <c r="G1630" s="1">
        <v>1</v>
      </c>
      <c r="H1630" s="1">
        <v>0</v>
      </c>
      <c r="I1630" s="2" t="s">
        <v>1</v>
      </c>
      <c r="J1630" s="1">
        <v>1</v>
      </c>
      <c r="K1630" s="2" t="s">
        <v>2148</v>
      </c>
      <c r="L1630" s="1">
        <v>0</v>
      </c>
      <c r="M1630" s="1">
        <v>0</v>
      </c>
      <c r="N1630" s="1">
        <v>0</v>
      </c>
    </row>
    <row r="1631" spans="1:14">
      <c r="A1631" s="1">
        <v>237</v>
      </c>
      <c r="B1631" s="1">
        <v>1119844</v>
      </c>
      <c r="C1631" s="1" t="str">
        <f ca="1">VLOOKUP(B1631,'Fichier FI (en entrée)'!B:E,3)</f>
        <v>LETFYCXEKQ</v>
      </c>
      <c r="D1631" s="2" t="str">
        <f ca="1">VLOOKUP(B1631,'Fichier FI (en entrée)'!B:E,4)</f>
        <v>Fqzzkmshrpttl</v>
      </c>
      <c r="E1631" s="2" t="s">
        <v>62</v>
      </c>
      <c r="F1631" s="2" t="s">
        <v>3</v>
      </c>
      <c r="G1631" s="1">
        <v>1</v>
      </c>
      <c r="H1631" s="1">
        <v>0</v>
      </c>
      <c r="I1631" s="2" t="s">
        <v>1</v>
      </c>
      <c r="J1631" s="1">
        <v>1</v>
      </c>
      <c r="K1631" s="2" t="s">
        <v>2148</v>
      </c>
      <c r="L1631" s="1">
        <v>0</v>
      </c>
      <c r="M1631" s="1">
        <v>0</v>
      </c>
      <c r="N1631" s="1">
        <v>0</v>
      </c>
    </row>
    <row r="1632" spans="1:14">
      <c r="A1632" s="1">
        <v>237</v>
      </c>
      <c r="B1632" s="1">
        <v>1120386</v>
      </c>
      <c r="C1632" s="1" t="str">
        <f ca="1">VLOOKUP(B1632,'Fichier FI (en entrée)'!B:E,3)</f>
        <v>KAVEJDYCDX</v>
      </c>
      <c r="D1632" s="2" t="str">
        <f ca="1">VLOOKUP(B1632,'Fichier FI (en entrée)'!B:E,4)</f>
        <v>Rxdlobsfzflta</v>
      </c>
      <c r="E1632" s="2" t="s">
        <v>4</v>
      </c>
      <c r="F1632" s="2" t="s">
        <v>3</v>
      </c>
      <c r="G1632" s="1">
        <v>1</v>
      </c>
      <c r="H1632" s="1">
        <v>0</v>
      </c>
      <c r="I1632" s="2" t="s">
        <v>1</v>
      </c>
      <c r="J1632" s="1">
        <v>1</v>
      </c>
      <c r="K1632" s="2" t="s">
        <v>2148</v>
      </c>
      <c r="L1632" s="1">
        <v>0</v>
      </c>
      <c r="M1632" s="1">
        <v>0</v>
      </c>
      <c r="N1632" s="1">
        <v>0</v>
      </c>
    </row>
    <row r="1633" spans="1:14">
      <c r="A1633" s="1">
        <v>237</v>
      </c>
      <c r="B1633" s="1">
        <v>1122077</v>
      </c>
      <c r="C1633" s="1" t="str">
        <f ca="1">VLOOKUP(B1633,'Fichier FI (en entrée)'!B:E,3)</f>
        <v>MTRDPQJZBH</v>
      </c>
      <c r="D1633" s="2" t="str">
        <f ca="1">VLOOKUP(B1633,'Fichier FI (en entrée)'!B:E,4)</f>
        <v>Mehuaqqlpdxwy</v>
      </c>
      <c r="E1633" s="2" t="s">
        <v>33</v>
      </c>
      <c r="F1633" s="2" t="s">
        <v>3</v>
      </c>
      <c r="G1633" s="1">
        <v>1</v>
      </c>
      <c r="H1633" s="1">
        <v>0</v>
      </c>
      <c r="I1633" s="2" t="s">
        <v>1</v>
      </c>
      <c r="J1633" s="1">
        <v>1</v>
      </c>
      <c r="K1633" s="2" t="s">
        <v>2148</v>
      </c>
      <c r="L1633" s="1">
        <v>0</v>
      </c>
      <c r="M1633" s="1">
        <v>0</v>
      </c>
      <c r="N1633" s="1">
        <v>0</v>
      </c>
    </row>
    <row r="1634" spans="1:14">
      <c r="A1634" s="1">
        <v>237</v>
      </c>
      <c r="B1634" s="1">
        <v>1122136</v>
      </c>
      <c r="C1634" s="1" t="str">
        <f ca="1">VLOOKUP(B1634,'Fichier FI (en entrée)'!B:E,3)</f>
        <v>DWVQTDHWJU</v>
      </c>
      <c r="D1634" s="2" t="str">
        <f ca="1">VLOOKUP(B1634,'Fichier FI (en entrée)'!B:E,4)</f>
        <v>Zuzngwhohwwcp</v>
      </c>
      <c r="E1634" s="2" t="s">
        <v>4</v>
      </c>
      <c r="F1634" s="2" t="s">
        <v>3</v>
      </c>
      <c r="G1634" s="1">
        <v>1</v>
      </c>
      <c r="H1634" s="1">
        <v>0</v>
      </c>
      <c r="I1634" s="2" t="s">
        <v>1</v>
      </c>
      <c r="J1634" s="1">
        <v>1</v>
      </c>
      <c r="K1634" s="2" t="s">
        <v>2148</v>
      </c>
      <c r="L1634" s="1">
        <v>0</v>
      </c>
      <c r="M1634" s="1">
        <v>0</v>
      </c>
      <c r="N1634" s="1">
        <v>0</v>
      </c>
    </row>
    <row r="1635" spans="1:14">
      <c r="A1635" s="1">
        <v>237</v>
      </c>
      <c r="B1635" s="1">
        <v>1122382</v>
      </c>
      <c r="C1635" s="1" t="str">
        <f ca="1">VLOOKUP(B1635,'Fichier FI (en entrée)'!B:E,3)</f>
        <v>IMKKLPKOVD</v>
      </c>
      <c r="D1635" s="2" t="str">
        <f ca="1">VLOOKUP(B1635,'Fichier FI (en entrée)'!B:E,4)</f>
        <v>Jchfukthkexzr</v>
      </c>
      <c r="E1635" s="2" t="s">
        <v>52</v>
      </c>
      <c r="F1635" s="2" t="s">
        <v>3</v>
      </c>
      <c r="G1635" s="1">
        <v>1</v>
      </c>
      <c r="H1635" s="1">
        <v>0</v>
      </c>
      <c r="I1635" s="2" t="s">
        <v>1</v>
      </c>
      <c r="J1635" s="1">
        <v>1</v>
      </c>
      <c r="K1635" s="2" t="s">
        <v>2148</v>
      </c>
      <c r="L1635" s="1">
        <v>0</v>
      </c>
      <c r="M1635" s="1">
        <v>0</v>
      </c>
      <c r="N1635" s="1">
        <v>0</v>
      </c>
    </row>
    <row r="1636" spans="1:14">
      <c r="A1636" s="1">
        <v>237</v>
      </c>
      <c r="B1636" s="1">
        <v>1122519</v>
      </c>
      <c r="C1636" s="1" t="str">
        <f ca="1">VLOOKUP(B1636,'Fichier FI (en entrée)'!B:E,3)</f>
        <v>UKQTRJPHUR</v>
      </c>
      <c r="D1636" s="2" t="str">
        <f ca="1">VLOOKUP(B1636,'Fichier FI (en entrée)'!B:E,4)</f>
        <v>Fgfvovhxsdcwt</v>
      </c>
      <c r="E1636" s="2" t="s">
        <v>71</v>
      </c>
      <c r="F1636" s="2" t="s">
        <v>3</v>
      </c>
      <c r="G1636" s="1">
        <v>1</v>
      </c>
      <c r="H1636" s="1">
        <v>0</v>
      </c>
      <c r="I1636" s="2" t="s">
        <v>1</v>
      </c>
      <c r="J1636" s="1">
        <v>1</v>
      </c>
      <c r="K1636" s="2" t="s">
        <v>2148</v>
      </c>
      <c r="L1636" s="1">
        <v>0</v>
      </c>
      <c r="M1636" s="1">
        <v>0</v>
      </c>
      <c r="N1636" s="1">
        <v>0</v>
      </c>
    </row>
    <row r="1637" spans="1:14">
      <c r="A1637" s="1">
        <v>237</v>
      </c>
      <c r="B1637" s="1">
        <v>1123378</v>
      </c>
      <c r="C1637" s="1" t="str">
        <f ca="1">VLOOKUP(B1637,'Fichier FI (en entrée)'!B:E,3)</f>
        <v>ZBSFWDHBLF</v>
      </c>
      <c r="D1637" s="2" t="str">
        <f ca="1">VLOOKUP(B1637,'Fichier FI (en entrée)'!B:E,4)</f>
        <v>Fabxfepxcnywk</v>
      </c>
      <c r="E1637" s="2" t="s">
        <v>36</v>
      </c>
      <c r="F1637" s="2" t="s">
        <v>3</v>
      </c>
      <c r="G1637" s="1">
        <v>1</v>
      </c>
      <c r="H1637" s="1">
        <v>0</v>
      </c>
      <c r="I1637" s="2" t="s">
        <v>1</v>
      </c>
      <c r="J1637" s="1">
        <v>1</v>
      </c>
      <c r="K1637" s="2" t="s">
        <v>2148</v>
      </c>
      <c r="L1637" s="1">
        <v>0</v>
      </c>
      <c r="M1637" s="1">
        <v>0</v>
      </c>
      <c r="N1637" s="1">
        <v>0</v>
      </c>
    </row>
    <row r="1638" spans="1:14">
      <c r="A1638" s="1">
        <v>237</v>
      </c>
      <c r="B1638" s="1">
        <v>1123600</v>
      </c>
      <c r="C1638" s="1" t="str">
        <f ca="1">VLOOKUP(B1638,'Fichier FI (en entrée)'!B:E,3)</f>
        <v>PTRCWDWJDM</v>
      </c>
      <c r="D1638" s="2" t="str">
        <f ca="1">VLOOKUP(B1638,'Fichier FI (en entrée)'!B:E,4)</f>
        <v>Jqdmnotcwjbti</v>
      </c>
      <c r="E1638" s="2" t="s">
        <v>4</v>
      </c>
      <c r="F1638" s="2" t="s">
        <v>3</v>
      </c>
      <c r="G1638" s="1">
        <v>1</v>
      </c>
      <c r="H1638" s="1">
        <v>0</v>
      </c>
      <c r="I1638" s="2" t="s">
        <v>1</v>
      </c>
      <c r="J1638" s="1">
        <v>1</v>
      </c>
      <c r="K1638" s="2" t="s">
        <v>2148</v>
      </c>
      <c r="L1638" s="1">
        <v>0</v>
      </c>
      <c r="M1638" s="1">
        <v>0</v>
      </c>
      <c r="N1638" s="1">
        <v>0</v>
      </c>
    </row>
    <row r="1639" spans="1:14">
      <c r="A1639" s="1">
        <v>237</v>
      </c>
      <c r="B1639" s="1">
        <v>1124439</v>
      </c>
      <c r="C1639" s="1" t="str">
        <f ca="1">VLOOKUP(B1639,'Fichier FI (en entrée)'!B:E,3)</f>
        <v>XYGTWWZPHM</v>
      </c>
      <c r="D1639" s="2" t="str">
        <f ca="1">VLOOKUP(B1639,'Fichier FI (en entrée)'!B:E,4)</f>
        <v>Wxtovdzzpzayc</v>
      </c>
      <c r="E1639" s="2" t="s">
        <v>62</v>
      </c>
      <c r="F1639" s="2" t="s">
        <v>3</v>
      </c>
      <c r="G1639" s="1">
        <v>1</v>
      </c>
      <c r="H1639" s="1">
        <v>0</v>
      </c>
      <c r="I1639" s="2" t="s">
        <v>1</v>
      </c>
      <c r="J1639" s="1">
        <v>1</v>
      </c>
      <c r="K1639" s="2" t="s">
        <v>2148</v>
      </c>
      <c r="L1639" s="1">
        <v>0</v>
      </c>
      <c r="M1639" s="1">
        <v>0</v>
      </c>
      <c r="N1639" s="1">
        <v>0</v>
      </c>
    </row>
    <row r="1640" spans="1:14">
      <c r="A1640" s="1">
        <v>237</v>
      </c>
      <c r="B1640" s="1">
        <v>1125055</v>
      </c>
      <c r="C1640" s="1" t="str">
        <f ca="1">VLOOKUP(B1640,'Fichier FI (en entrée)'!B:E,3)</f>
        <v>HYMNFYHHXL</v>
      </c>
      <c r="D1640" s="2" t="str">
        <f ca="1">VLOOKUP(B1640,'Fichier FI (en entrée)'!B:E,4)</f>
        <v>Urcipebenhllk</v>
      </c>
      <c r="E1640" s="2" t="s">
        <v>4</v>
      </c>
      <c r="F1640" s="2" t="s">
        <v>3</v>
      </c>
      <c r="G1640" s="1">
        <v>1</v>
      </c>
      <c r="H1640" s="1">
        <v>0</v>
      </c>
      <c r="I1640" s="2" t="s">
        <v>1</v>
      </c>
      <c r="J1640" s="1">
        <v>1</v>
      </c>
      <c r="K1640" s="2" t="s">
        <v>2148</v>
      </c>
      <c r="L1640" s="1">
        <v>0</v>
      </c>
      <c r="M1640" s="1">
        <v>0</v>
      </c>
      <c r="N1640" s="1">
        <v>0</v>
      </c>
    </row>
    <row r="1641" spans="1:14">
      <c r="A1641" s="1">
        <v>237</v>
      </c>
      <c r="B1641" s="1">
        <v>1126529</v>
      </c>
      <c r="C1641" s="1" t="str">
        <f ca="1">VLOOKUP(B1641,'Fichier FI (en entrée)'!B:E,3)</f>
        <v>SFDZPVWNAO</v>
      </c>
      <c r="D1641" s="2" t="str">
        <f ca="1">VLOOKUP(B1641,'Fichier FI (en entrée)'!B:E,4)</f>
        <v>Vbukumdhpyurx</v>
      </c>
      <c r="E1641" s="2" t="s">
        <v>52</v>
      </c>
      <c r="F1641" s="2" t="s">
        <v>3</v>
      </c>
      <c r="G1641" s="1">
        <v>1</v>
      </c>
      <c r="H1641" s="1">
        <v>0</v>
      </c>
      <c r="I1641" s="2" t="s">
        <v>1</v>
      </c>
      <c r="J1641" s="1">
        <v>1</v>
      </c>
      <c r="K1641" s="2" t="s">
        <v>2148</v>
      </c>
      <c r="L1641" s="1">
        <v>0</v>
      </c>
      <c r="M1641" s="1">
        <v>0</v>
      </c>
      <c r="N1641" s="1">
        <v>0</v>
      </c>
    </row>
    <row r="1642" spans="1:14">
      <c r="A1642" s="1">
        <v>237</v>
      </c>
      <c r="B1642" s="1">
        <v>1127082</v>
      </c>
      <c r="C1642" s="1" t="str">
        <f ca="1">VLOOKUP(B1642,'Fichier FI (en entrée)'!B:E,3)</f>
        <v>SVGGJUANXD</v>
      </c>
      <c r="D1642" s="2" t="str">
        <f ca="1">VLOOKUP(B1642,'Fichier FI (en entrée)'!B:E,4)</f>
        <v>Qcquledxlzqld</v>
      </c>
      <c r="E1642" s="2" t="s">
        <v>71</v>
      </c>
      <c r="F1642" s="2" t="s">
        <v>3</v>
      </c>
      <c r="G1642" s="1">
        <v>1</v>
      </c>
      <c r="H1642" s="1">
        <v>0</v>
      </c>
      <c r="I1642" s="2" t="s">
        <v>1</v>
      </c>
      <c r="J1642" s="1">
        <v>1</v>
      </c>
      <c r="K1642" s="2" t="s">
        <v>2148</v>
      </c>
      <c r="L1642" s="1">
        <v>0</v>
      </c>
      <c r="M1642" s="1">
        <v>0</v>
      </c>
      <c r="N1642" s="1">
        <v>0</v>
      </c>
    </row>
    <row r="1643" spans="1:14">
      <c r="A1643" s="1">
        <v>237</v>
      </c>
      <c r="B1643" s="1">
        <v>1128049</v>
      </c>
      <c r="C1643" s="1" t="str">
        <f ca="1">VLOOKUP(B1643,'Fichier FI (en entrée)'!B:E,3)</f>
        <v>ZJGMKVFFLL</v>
      </c>
      <c r="D1643" s="2" t="str">
        <f ca="1">VLOOKUP(B1643,'Fichier FI (en entrée)'!B:E,4)</f>
        <v>Unnkwyhxaydyr</v>
      </c>
      <c r="E1643" s="2" t="s">
        <v>37</v>
      </c>
      <c r="F1643" s="2" t="s">
        <v>3</v>
      </c>
      <c r="G1643" s="1">
        <v>1</v>
      </c>
      <c r="H1643" s="1">
        <v>0</v>
      </c>
      <c r="I1643" s="2" t="s">
        <v>1</v>
      </c>
      <c r="J1643" s="1">
        <v>1</v>
      </c>
      <c r="K1643" s="2" t="s">
        <v>2148</v>
      </c>
      <c r="L1643" s="1">
        <v>0</v>
      </c>
      <c r="M1643" s="1">
        <v>0</v>
      </c>
      <c r="N1643" s="1">
        <v>0</v>
      </c>
    </row>
    <row r="1644" spans="1:14">
      <c r="A1644" s="1">
        <v>237</v>
      </c>
      <c r="B1644" s="1">
        <v>1128533</v>
      </c>
      <c r="C1644" s="1" t="str">
        <f ca="1">VLOOKUP(B1644,'Fichier FI (en entrée)'!B:E,3)</f>
        <v>FACSPPNYDN</v>
      </c>
      <c r="D1644" s="2" t="str">
        <f ca="1">VLOOKUP(B1644,'Fichier FI (en entrée)'!B:E,4)</f>
        <v>Lwjnusklsjmik</v>
      </c>
      <c r="E1644" s="2" t="s">
        <v>46</v>
      </c>
      <c r="F1644" s="2" t="s">
        <v>3</v>
      </c>
      <c r="G1644" s="1">
        <v>1</v>
      </c>
      <c r="H1644" s="1">
        <v>0</v>
      </c>
      <c r="I1644" s="2" t="s">
        <v>1</v>
      </c>
      <c r="J1644" s="1">
        <v>1</v>
      </c>
      <c r="K1644" s="2" t="s">
        <v>2148</v>
      </c>
      <c r="L1644" s="1">
        <v>0</v>
      </c>
      <c r="M1644" s="1">
        <v>0</v>
      </c>
      <c r="N1644" s="1">
        <v>0</v>
      </c>
    </row>
    <row r="1645" spans="1:14">
      <c r="A1645" s="1">
        <v>237</v>
      </c>
      <c r="B1645" s="1">
        <v>1128903</v>
      </c>
      <c r="C1645" s="1" t="str">
        <f ca="1">VLOOKUP(B1645,'Fichier FI (en entrée)'!B:E,3)</f>
        <v>QIQIROVFJY</v>
      </c>
      <c r="D1645" s="2" t="str">
        <f ca="1">VLOOKUP(B1645,'Fichier FI (en entrée)'!B:E,4)</f>
        <v>Qmyqbjbfrbidy</v>
      </c>
      <c r="E1645" s="2" t="s">
        <v>53</v>
      </c>
      <c r="F1645" s="2" t="s">
        <v>3</v>
      </c>
      <c r="G1645" s="1">
        <v>1</v>
      </c>
      <c r="H1645" s="1">
        <v>0</v>
      </c>
      <c r="I1645" s="2" t="s">
        <v>1</v>
      </c>
      <c r="J1645" s="1">
        <v>1</v>
      </c>
      <c r="K1645" s="2" t="s">
        <v>2148</v>
      </c>
      <c r="L1645" s="1">
        <v>0</v>
      </c>
      <c r="M1645" s="1">
        <v>0</v>
      </c>
      <c r="N1645" s="1">
        <v>0</v>
      </c>
    </row>
    <row r="1646" spans="1:14">
      <c r="A1646" s="1">
        <v>237</v>
      </c>
      <c r="B1646" s="1">
        <v>1129221</v>
      </c>
      <c r="C1646" s="1" t="str">
        <f ca="1">VLOOKUP(B1646,'Fichier FI (en entrée)'!B:E,3)</f>
        <v>DRYUJYGITD</v>
      </c>
      <c r="D1646" s="2" t="str">
        <f ca="1">VLOOKUP(B1646,'Fichier FI (en entrée)'!B:E,4)</f>
        <v>Whinprwvjokgg</v>
      </c>
      <c r="E1646" s="2" t="s">
        <v>46</v>
      </c>
      <c r="F1646" s="2" t="s">
        <v>3</v>
      </c>
      <c r="G1646" s="1">
        <v>1</v>
      </c>
      <c r="H1646" s="1">
        <v>0</v>
      </c>
      <c r="I1646" s="2" t="s">
        <v>1</v>
      </c>
      <c r="J1646" s="1">
        <v>1</v>
      </c>
      <c r="K1646" s="2" t="s">
        <v>2148</v>
      </c>
      <c r="L1646" s="1">
        <v>0</v>
      </c>
      <c r="M1646" s="1">
        <v>0</v>
      </c>
      <c r="N1646" s="1">
        <v>0</v>
      </c>
    </row>
    <row r="1647" spans="1:14">
      <c r="A1647" s="1">
        <v>237</v>
      </c>
      <c r="B1647" s="1">
        <v>1129422</v>
      </c>
      <c r="C1647" s="1" t="str">
        <f ca="1">VLOOKUP(B1647,'Fichier FI (en entrée)'!B:E,3)</f>
        <v>UOOVAYPUZM</v>
      </c>
      <c r="D1647" s="2" t="str">
        <f ca="1">VLOOKUP(B1647,'Fichier FI (en entrée)'!B:E,4)</f>
        <v>Lexujwbkwewlv</v>
      </c>
      <c r="E1647" s="2" t="s">
        <v>67</v>
      </c>
      <c r="F1647" s="2" t="s">
        <v>3</v>
      </c>
      <c r="G1647" s="1">
        <v>1</v>
      </c>
      <c r="H1647" s="1">
        <v>0</v>
      </c>
      <c r="I1647" s="2" t="s">
        <v>1</v>
      </c>
      <c r="J1647" s="1">
        <v>1</v>
      </c>
      <c r="K1647" s="2" t="s">
        <v>2148</v>
      </c>
      <c r="L1647" s="1">
        <v>0</v>
      </c>
      <c r="M1647" s="1">
        <v>0</v>
      </c>
      <c r="N1647" s="1">
        <v>0</v>
      </c>
    </row>
    <row r="1648" spans="1:14">
      <c r="A1648" s="1">
        <v>237</v>
      </c>
      <c r="B1648" s="1">
        <v>1130290</v>
      </c>
      <c r="C1648" s="1" t="str">
        <f ca="1">VLOOKUP(B1648,'Fichier FI (en entrée)'!B:E,3)</f>
        <v>YMSPGTKZQY</v>
      </c>
      <c r="D1648" s="2" t="str">
        <f ca="1">VLOOKUP(B1648,'Fichier FI (en entrée)'!B:E,4)</f>
        <v>Dbevdbbbxhgzq</v>
      </c>
      <c r="E1648" s="2" t="s">
        <v>4</v>
      </c>
      <c r="F1648" s="2" t="s">
        <v>3</v>
      </c>
      <c r="G1648" s="1">
        <v>1</v>
      </c>
      <c r="H1648" s="1">
        <v>0</v>
      </c>
      <c r="I1648" s="2" t="s">
        <v>1</v>
      </c>
      <c r="J1648" s="1">
        <v>1</v>
      </c>
      <c r="K1648" s="2" t="s">
        <v>2148</v>
      </c>
      <c r="L1648" s="1">
        <v>0</v>
      </c>
      <c r="M1648" s="1">
        <v>0</v>
      </c>
      <c r="N1648" s="1">
        <v>0</v>
      </c>
    </row>
    <row r="1649" spans="1:14">
      <c r="A1649" s="1">
        <v>237</v>
      </c>
      <c r="B1649" s="1">
        <v>1131534</v>
      </c>
      <c r="C1649" s="1" t="str">
        <f ca="1">VLOOKUP(B1649,'Fichier FI (en entrée)'!B:E,3)</f>
        <v>HKQZBNHVTZ</v>
      </c>
      <c r="D1649" s="2" t="str">
        <f ca="1">VLOOKUP(B1649,'Fichier FI (en entrée)'!B:E,4)</f>
        <v>Kxgdjmyakwsxr</v>
      </c>
      <c r="E1649" s="2" t="s">
        <v>47</v>
      </c>
      <c r="F1649" s="2" t="s">
        <v>3</v>
      </c>
      <c r="G1649" s="1">
        <v>1</v>
      </c>
      <c r="H1649" s="1">
        <v>0</v>
      </c>
      <c r="I1649" s="2" t="s">
        <v>1</v>
      </c>
      <c r="J1649" s="1">
        <v>1</v>
      </c>
      <c r="K1649" s="2" t="s">
        <v>2148</v>
      </c>
      <c r="L1649" s="1">
        <v>0</v>
      </c>
      <c r="M1649" s="1">
        <v>0</v>
      </c>
      <c r="N1649" s="1">
        <v>0</v>
      </c>
    </row>
    <row r="1650" spans="1:14">
      <c r="A1650" s="1">
        <v>237</v>
      </c>
      <c r="B1650" s="1">
        <v>1132346</v>
      </c>
      <c r="C1650" s="1" t="str">
        <f ca="1">VLOOKUP(B1650,'Fichier FI (en entrée)'!B:E,3)</f>
        <v>TDVQORLNIF</v>
      </c>
      <c r="D1650" s="2" t="str">
        <f ca="1">VLOOKUP(B1650,'Fichier FI (en entrée)'!B:E,4)</f>
        <v>Slxnktercauql</v>
      </c>
      <c r="E1650" s="2" t="s">
        <v>52</v>
      </c>
      <c r="F1650" s="2" t="s">
        <v>3</v>
      </c>
      <c r="G1650" s="1">
        <v>1</v>
      </c>
      <c r="H1650" s="1">
        <v>0</v>
      </c>
      <c r="I1650" s="2" t="s">
        <v>1</v>
      </c>
      <c r="J1650" s="1">
        <v>1</v>
      </c>
      <c r="K1650" s="2" t="s">
        <v>2148</v>
      </c>
      <c r="L1650" s="1">
        <v>0</v>
      </c>
      <c r="M1650" s="1">
        <v>0</v>
      </c>
      <c r="N1650" s="1">
        <v>0</v>
      </c>
    </row>
    <row r="1651" spans="1:14">
      <c r="A1651" s="1">
        <v>237</v>
      </c>
      <c r="B1651" s="1">
        <v>1132549</v>
      </c>
      <c r="C1651" s="1" t="str">
        <f ca="1">VLOOKUP(B1651,'Fichier FI (en entrée)'!B:E,3)</f>
        <v>BISESNGRNH</v>
      </c>
      <c r="D1651" s="2" t="str">
        <f ca="1">VLOOKUP(B1651,'Fichier FI (en entrée)'!B:E,4)</f>
        <v>Xpdzohyfxojnb</v>
      </c>
      <c r="E1651" s="2" t="s">
        <v>39</v>
      </c>
      <c r="F1651" s="2" t="s">
        <v>3</v>
      </c>
      <c r="G1651" s="1">
        <v>1</v>
      </c>
      <c r="H1651" s="1">
        <v>0</v>
      </c>
      <c r="I1651" s="2" t="s">
        <v>1</v>
      </c>
      <c r="J1651" s="1">
        <v>1</v>
      </c>
      <c r="K1651" s="2" t="s">
        <v>2148</v>
      </c>
      <c r="L1651" s="1">
        <v>0</v>
      </c>
      <c r="M1651" s="1">
        <v>0</v>
      </c>
      <c r="N1651" s="1">
        <v>0</v>
      </c>
    </row>
    <row r="1652" spans="1:14">
      <c r="A1652" s="1">
        <v>237</v>
      </c>
      <c r="B1652" s="1">
        <v>1133907</v>
      </c>
      <c r="C1652" s="1" t="str">
        <f ca="1">VLOOKUP(B1652,'Fichier FI (en entrée)'!B:E,3)</f>
        <v>GBRNJAABID</v>
      </c>
      <c r="D1652" s="2" t="str">
        <f ca="1">VLOOKUP(B1652,'Fichier FI (en entrée)'!B:E,4)</f>
        <v>Ztebkexnnscer</v>
      </c>
      <c r="E1652" s="2" t="s">
        <v>51</v>
      </c>
      <c r="F1652" s="2" t="s">
        <v>3</v>
      </c>
      <c r="G1652" s="1">
        <v>1</v>
      </c>
      <c r="H1652" s="1">
        <v>0</v>
      </c>
      <c r="I1652" s="2" t="s">
        <v>1</v>
      </c>
      <c r="J1652" s="1">
        <v>1</v>
      </c>
      <c r="K1652" s="2" t="s">
        <v>2148</v>
      </c>
      <c r="L1652" s="1">
        <v>0</v>
      </c>
      <c r="M1652" s="1">
        <v>0</v>
      </c>
      <c r="N1652" s="1">
        <v>0</v>
      </c>
    </row>
    <row r="1653" spans="1:14">
      <c r="A1653" s="1">
        <v>237</v>
      </c>
      <c r="B1653" s="1">
        <v>1135083</v>
      </c>
      <c r="C1653" s="1" t="str">
        <f ca="1">VLOOKUP(B1653,'Fichier FI (en entrée)'!B:E,3)</f>
        <v>RHKKZDDTTB</v>
      </c>
      <c r="D1653" s="2" t="str">
        <f ca="1">VLOOKUP(B1653,'Fichier FI (en entrée)'!B:E,4)</f>
        <v>Qmhsskatmmlcd</v>
      </c>
      <c r="E1653" s="2" t="s">
        <v>37</v>
      </c>
      <c r="F1653" s="2" t="s">
        <v>3</v>
      </c>
      <c r="G1653" s="1">
        <v>1</v>
      </c>
      <c r="H1653" s="1">
        <v>0</v>
      </c>
      <c r="I1653" s="2" t="s">
        <v>1</v>
      </c>
      <c r="J1653" s="1">
        <v>1</v>
      </c>
      <c r="K1653" s="2" t="s">
        <v>2148</v>
      </c>
      <c r="L1653" s="1">
        <v>0</v>
      </c>
      <c r="M1653" s="1">
        <v>0</v>
      </c>
      <c r="N1653" s="1">
        <v>0</v>
      </c>
    </row>
    <row r="1654" spans="1:14">
      <c r="A1654" s="1">
        <v>237</v>
      </c>
      <c r="B1654" s="1">
        <v>1136235</v>
      </c>
      <c r="C1654" s="1" t="str">
        <f ca="1">VLOOKUP(B1654,'Fichier FI (en entrée)'!B:E,3)</f>
        <v>JBHMLTBTML</v>
      </c>
      <c r="D1654" s="2" t="str">
        <f ca="1">VLOOKUP(B1654,'Fichier FI (en entrée)'!B:E,4)</f>
        <v>Evubznnhdfcyq</v>
      </c>
      <c r="E1654" s="2" t="s">
        <v>72</v>
      </c>
      <c r="F1654" s="2" t="s">
        <v>3</v>
      </c>
      <c r="G1654" s="1">
        <v>1</v>
      </c>
      <c r="H1654" s="1">
        <v>0</v>
      </c>
      <c r="I1654" s="2" t="s">
        <v>1</v>
      </c>
      <c r="J1654" s="1">
        <v>1</v>
      </c>
      <c r="K1654" s="2" t="s">
        <v>2148</v>
      </c>
      <c r="L1654" s="1">
        <v>0</v>
      </c>
      <c r="M1654" s="1">
        <v>0</v>
      </c>
      <c r="N1654" s="1">
        <v>0</v>
      </c>
    </row>
    <row r="1655" spans="1:14">
      <c r="A1655" s="1">
        <v>237</v>
      </c>
      <c r="B1655" s="1">
        <v>1137348</v>
      </c>
      <c r="C1655" s="1" t="str">
        <f ca="1">VLOOKUP(B1655,'Fichier FI (en entrée)'!B:E,3)</f>
        <v>WRRMPJCPNB</v>
      </c>
      <c r="D1655" s="2" t="str">
        <f ca="1">VLOOKUP(B1655,'Fichier FI (en entrée)'!B:E,4)</f>
        <v>Zxncqjepspdlu</v>
      </c>
      <c r="E1655" s="2" t="s">
        <v>50</v>
      </c>
      <c r="F1655" s="2" t="s">
        <v>3</v>
      </c>
      <c r="G1655" s="1">
        <v>1</v>
      </c>
      <c r="H1655" s="1">
        <v>0</v>
      </c>
      <c r="I1655" s="2" t="s">
        <v>1</v>
      </c>
      <c r="J1655" s="1">
        <v>1</v>
      </c>
      <c r="K1655" s="2" t="s">
        <v>2148</v>
      </c>
      <c r="L1655" s="1">
        <v>0</v>
      </c>
      <c r="M1655" s="1">
        <v>0</v>
      </c>
      <c r="N1655" s="1">
        <v>0</v>
      </c>
    </row>
    <row r="1656" spans="1:14">
      <c r="A1656" s="1">
        <v>237</v>
      </c>
      <c r="B1656" s="1">
        <v>1137656</v>
      </c>
      <c r="C1656" s="1" t="str">
        <f ca="1">VLOOKUP(B1656,'Fichier FI (en entrée)'!B:E,3)</f>
        <v>EMELOSTZXB</v>
      </c>
      <c r="D1656" s="2" t="str">
        <f ca="1">VLOOKUP(B1656,'Fichier FI (en entrée)'!B:E,4)</f>
        <v>Ajlijwdyvljeq</v>
      </c>
      <c r="E1656" s="2" t="s">
        <v>6</v>
      </c>
      <c r="F1656" s="2" t="s">
        <v>3</v>
      </c>
      <c r="G1656" s="1">
        <v>1</v>
      </c>
      <c r="H1656" s="1">
        <v>0</v>
      </c>
      <c r="I1656" s="2" t="s">
        <v>1</v>
      </c>
      <c r="J1656" s="1">
        <v>1</v>
      </c>
      <c r="K1656" s="2" t="s">
        <v>2148</v>
      </c>
      <c r="L1656" s="1">
        <v>0</v>
      </c>
      <c r="M1656" s="1">
        <v>0</v>
      </c>
      <c r="N1656" s="1">
        <v>0</v>
      </c>
    </row>
    <row r="1657" spans="1:14">
      <c r="A1657" s="1">
        <v>237</v>
      </c>
      <c r="B1657" s="1">
        <v>1137987</v>
      </c>
      <c r="C1657" s="1" t="str">
        <f ca="1">VLOOKUP(B1657,'Fichier FI (en entrée)'!B:E,3)</f>
        <v>CUEDMEUIWV</v>
      </c>
      <c r="D1657" s="2" t="str">
        <f ca="1">VLOOKUP(B1657,'Fichier FI (en entrée)'!B:E,4)</f>
        <v>Avgwmrmydezid</v>
      </c>
      <c r="E1657" s="2" t="s">
        <v>50</v>
      </c>
      <c r="F1657" s="2" t="s">
        <v>3</v>
      </c>
      <c r="G1657" s="1">
        <v>1</v>
      </c>
      <c r="H1657" s="1">
        <v>0</v>
      </c>
      <c r="I1657" s="2" t="s">
        <v>1</v>
      </c>
      <c r="J1657" s="1">
        <v>1</v>
      </c>
      <c r="K1657" s="2" t="s">
        <v>2148</v>
      </c>
      <c r="L1657" s="1">
        <v>0</v>
      </c>
      <c r="M1657" s="1">
        <v>0</v>
      </c>
      <c r="N1657" s="1">
        <v>0</v>
      </c>
    </row>
    <row r="1658" spans="1:14">
      <c r="A1658" s="1">
        <v>237</v>
      </c>
      <c r="B1658" s="1">
        <v>1139889</v>
      </c>
      <c r="C1658" s="1" t="str">
        <f ca="1">VLOOKUP(B1658,'Fichier FI (en entrée)'!B:E,3)</f>
        <v>RSFKYDENAI</v>
      </c>
      <c r="D1658" s="2" t="str">
        <f ca="1">VLOOKUP(B1658,'Fichier FI (en entrée)'!B:E,4)</f>
        <v>Rvgqibybofepu</v>
      </c>
      <c r="E1658" s="2" t="s">
        <v>47</v>
      </c>
      <c r="F1658" s="2" t="s">
        <v>3</v>
      </c>
      <c r="G1658" s="1">
        <v>1</v>
      </c>
      <c r="H1658" s="1">
        <v>0</v>
      </c>
      <c r="I1658" s="2" t="s">
        <v>1</v>
      </c>
      <c r="J1658" s="1">
        <v>1</v>
      </c>
      <c r="K1658" s="2" t="s">
        <v>2148</v>
      </c>
      <c r="L1658" s="1">
        <v>0</v>
      </c>
      <c r="M1658" s="1">
        <v>0</v>
      </c>
      <c r="N1658" s="1">
        <v>0</v>
      </c>
    </row>
    <row r="1659" spans="1:14">
      <c r="A1659" s="1">
        <v>237</v>
      </c>
      <c r="B1659" s="1">
        <v>1140228</v>
      </c>
      <c r="C1659" s="1" t="str">
        <f ca="1">VLOOKUP(B1659,'Fichier FI (en entrée)'!B:E,3)</f>
        <v>RNQFGZLHQO</v>
      </c>
      <c r="D1659" s="2" t="str">
        <f ca="1">VLOOKUP(B1659,'Fichier FI (en entrée)'!B:E,4)</f>
        <v>Ijhshibtsyoxk</v>
      </c>
      <c r="E1659" s="2" t="s">
        <v>62</v>
      </c>
      <c r="F1659" s="2" t="s">
        <v>3</v>
      </c>
      <c r="G1659" s="1">
        <v>1</v>
      </c>
      <c r="H1659" s="1">
        <v>0</v>
      </c>
      <c r="I1659" s="2" t="s">
        <v>1</v>
      </c>
      <c r="J1659" s="1">
        <v>1</v>
      </c>
      <c r="K1659" s="2" t="s">
        <v>2148</v>
      </c>
      <c r="L1659" s="1">
        <v>0</v>
      </c>
      <c r="M1659" s="1">
        <v>0</v>
      </c>
      <c r="N1659" s="1">
        <v>0</v>
      </c>
    </row>
    <row r="1660" spans="1:14">
      <c r="A1660" s="1">
        <v>237</v>
      </c>
      <c r="B1660" s="1">
        <v>1140271</v>
      </c>
      <c r="C1660" s="1" t="str">
        <f ca="1">VLOOKUP(B1660,'Fichier FI (en entrée)'!B:E,3)</f>
        <v>TKGZRWHPWY</v>
      </c>
      <c r="D1660" s="2" t="str">
        <f ca="1">VLOOKUP(B1660,'Fichier FI (en entrée)'!B:E,4)</f>
        <v>Opyosawykhajw</v>
      </c>
      <c r="E1660" s="2" t="s">
        <v>85</v>
      </c>
      <c r="F1660" s="2" t="s">
        <v>3</v>
      </c>
      <c r="G1660" s="1">
        <v>1</v>
      </c>
      <c r="H1660" s="1">
        <v>0</v>
      </c>
      <c r="I1660" s="2" t="s">
        <v>1</v>
      </c>
      <c r="J1660" s="1">
        <v>1</v>
      </c>
      <c r="K1660" s="2" t="s">
        <v>2148</v>
      </c>
      <c r="L1660" s="1">
        <v>0</v>
      </c>
      <c r="M1660" s="1">
        <v>0</v>
      </c>
      <c r="N1660" s="1">
        <v>0</v>
      </c>
    </row>
    <row r="1661" spans="1:14">
      <c r="A1661" s="1">
        <v>237</v>
      </c>
      <c r="B1661" s="1">
        <v>1141938</v>
      </c>
      <c r="C1661" s="1" t="str">
        <f ca="1">VLOOKUP(B1661,'Fichier FI (en entrée)'!B:E,3)</f>
        <v>YYNFZTMWGH</v>
      </c>
      <c r="D1661" s="2" t="str">
        <f ca="1">VLOOKUP(B1661,'Fichier FI (en entrée)'!B:E,4)</f>
        <v>Dtxrvlmcijlmc</v>
      </c>
      <c r="E1661" s="2" t="s">
        <v>52</v>
      </c>
      <c r="F1661" s="2" t="s">
        <v>3</v>
      </c>
      <c r="G1661" s="1">
        <v>1</v>
      </c>
      <c r="H1661" s="1">
        <v>0</v>
      </c>
      <c r="I1661" s="2" t="s">
        <v>1</v>
      </c>
      <c r="J1661" s="1">
        <v>1</v>
      </c>
      <c r="K1661" s="2" t="s">
        <v>2148</v>
      </c>
      <c r="L1661" s="1">
        <v>0</v>
      </c>
      <c r="M1661" s="1">
        <v>0</v>
      </c>
      <c r="N1661" s="1">
        <v>0</v>
      </c>
    </row>
    <row r="1662" spans="1:14">
      <c r="A1662" s="1">
        <v>237</v>
      </c>
      <c r="B1662" s="1">
        <v>1142325</v>
      </c>
      <c r="C1662" s="1" t="str">
        <f ca="1">VLOOKUP(B1662,'Fichier FI (en entrée)'!B:E,3)</f>
        <v>BEYNYRFETV</v>
      </c>
      <c r="D1662" s="2" t="str">
        <f ca="1">VLOOKUP(B1662,'Fichier FI (en entrée)'!B:E,4)</f>
        <v>Kufxpschietii</v>
      </c>
      <c r="E1662" s="2" t="s">
        <v>91</v>
      </c>
      <c r="F1662" s="2" t="s">
        <v>3</v>
      </c>
      <c r="G1662" s="1">
        <v>1</v>
      </c>
      <c r="H1662" s="1">
        <v>0</v>
      </c>
      <c r="I1662" s="2" t="s">
        <v>1</v>
      </c>
      <c r="J1662" s="1">
        <v>1</v>
      </c>
      <c r="K1662" s="2" t="s">
        <v>2148</v>
      </c>
      <c r="L1662" s="1">
        <v>0</v>
      </c>
      <c r="M1662" s="1">
        <v>0</v>
      </c>
      <c r="N1662" s="1">
        <v>0</v>
      </c>
    </row>
    <row r="1663" spans="1:14">
      <c r="A1663" s="1">
        <v>237</v>
      </c>
      <c r="B1663" s="1">
        <v>1143263</v>
      </c>
      <c r="C1663" s="1" t="str">
        <f ca="1">VLOOKUP(B1663,'Fichier FI (en entrée)'!B:E,3)</f>
        <v>NYTTLAHRPJ</v>
      </c>
      <c r="D1663" s="2" t="str">
        <f ca="1">VLOOKUP(B1663,'Fichier FI (en entrée)'!B:E,4)</f>
        <v>Dkfzfgkcbbumj</v>
      </c>
      <c r="E1663" s="2" t="s">
        <v>14</v>
      </c>
      <c r="F1663" s="2" t="s">
        <v>3</v>
      </c>
      <c r="G1663" s="1">
        <v>1</v>
      </c>
      <c r="H1663" s="1">
        <v>0</v>
      </c>
      <c r="I1663" s="2" t="s">
        <v>1</v>
      </c>
      <c r="J1663" s="1">
        <v>1</v>
      </c>
      <c r="K1663" s="2" t="s">
        <v>2148</v>
      </c>
      <c r="L1663" s="1">
        <v>0</v>
      </c>
      <c r="M1663" s="1">
        <v>0</v>
      </c>
      <c r="N1663" s="1">
        <v>0</v>
      </c>
    </row>
    <row r="1664" spans="1:14">
      <c r="A1664" s="1">
        <v>237</v>
      </c>
      <c r="B1664" s="1">
        <v>1143741</v>
      </c>
      <c r="C1664" s="1" t="str">
        <f ca="1">VLOOKUP(B1664,'Fichier FI (en entrée)'!B:E,3)</f>
        <v>CYSOTTSJMT</v>
      </c>
      <c r="D1664" s="2" t="str">
        <f ca="1">VLOOKUP(B1664,'Fichier FI (en entrée)'!B:E,4)</f>
        <v>Uuhoocijscjbo</v>
      </c>
      <c r="E1664" s="2" t="s">
        <v>48</v>
      </c>
      <c r="F1664" s="2" t="s">
        <v>3</v>
      </c>
      <c r="G1664" s="1">
        <v>1</v>
      </c>
      <c r="H1664" s="1">
        <v>0</v>
      </c>
      <c r="I1664" s="2" t="s">
        <v>1</v>
      </c>
      <c r="J1664" s="1">
        <v>1</v>
      </c>
      <c r="K1664" s="2" t="s">
        <v>2148</v>
      </c>
      <c r="L1664" s="1">
        <v>0</v>
      </c>
      <c r="M1664" s="1">
        <v>0</v>
      </c>
      <c r="N1664" s="1">
        <v>0</v>
      </c>
    </row>
    <row r="1665" spans="1:14">
      <c r="A1665" s="1">
        <v>237</v>
      </c>
      <c r="B1665" s="1">
        <v>1144221</v>
      </c>
      <c r="C1665" s="1" t="str">
        <f ca="1">VLOOKUP(B1665,'Fichier FI (en entrée)'!B:E,3)</f>
        <v>WOXVJSSGJX</v>
      </c>
      <c r="D1665" s="2" t="str">
        <f ca="1">VLOOKUP(B1665,'Fichier FI (en entrée)'!B:E,4)</f>
        <v>Cnzdjysooobvr</v>
      </c>
      <c r="E1665" s="2" t="s">
        <v>48</v>
      </c>
      <c r="F1665" s="2" t="s">
        <v>3</v>
      </c>
      <c r="G1665" s="1">
        <v>1</v>
      </c>
      <c r="H1665" s="1">
        <v>0</v>
      </c>
      <c r="I1665" s="2" t="s">
        <v>1</v>
      </c>
      <c r="J1665" s="1">
        <v>1</v>
      </c>
      <c r="K1665" s="2" t="s">
        <v>2148</v>
      </c>
      <c r="L1665" s="1">
        <v>0</v>
      </c>
      <c r="M1665" s="1">
        <v>0</v>
      </c>
      <c r="N1665" s="1">
        <v>0</v>
      </c>
    </row>
    <row r="1666" spans="1:14">
      <c r="A1666" s="1">
        <v>237</v>
      </c>
      <c r="B1666" s="1">
        <v>1145779</v>
      </c>
      <c r="C1666" s="1" t="str">
        <f ca="1">VLOOKUP(B1666,'Fichier FI (en entrée)'!B:E,3)</f>
        <v>JOARTPYBBA</v>
      </c>
      <c r="D1666" s="2" t="str">
        <f ca="1">VLOOKUP(B1666,'Fichier FI (en entrée)'!B:E,4)</f>
        <v>Lxuhwscuptkdc</v>
      </c>
      <c r="E1666" s="2" t="s">
        <v>46</v>
      </c>
      <c r="F1666" s="2" t="s">
        <v>3</v>
      </c>
      <c r="G1666" s="1">
        <v>1</v>
      </c>
      <c r="H1666" s="1">
        <v>0</v>
      </c>
      <c r="I1666" s="2" t="s">
        <v>1</v>
      </c>
      <c r="J1666" s="1">
        <v>1</v>
      </c>
      <c r="K1666" s="2" t="s">
        <v>2148</v>
      </c>
      <c r="L1666" s="1">
        <v>0</v>
      </c>
      <c r="M1666" s="1">
        <v>0</v>
      </c>
      <c r="N1666" s="1">
        <v>0</v>
      </c>
    </row>
    <row r="1667" spans="1:14">
      <c r="A1667" s="1">
        <v>237</v>
      </c>
      <c r="B1667" s="1">
        <v>1145941</v>
      </c>
      <c r="C1667" s="1" t="str">
        <f ca="1">VLOOKUP(B1667,'Fichier FI (en entrée)'!B:E,3)</f>
        <v>OOHWEVZYLF</v>
      </c>
      <c r="D1667" s="2" t="str">
        <f ca="1">VLOOKUP(B1667,'Fichier FI (en entrée)'!B:E,4)</f>
        <v>Hjlfworwllayw</v>
      </c>
      <c r="E1667" s="2" t="s">
        <v>37</v>
      </c>
      <c r="F1667" s="2" t="s">
        <v>3</v>
      </c>
      <c r="G1667" s="1">
        <v>1</v>
      </c>
      <c r="H1667" s="1">
        <v>0</v>
      </c>
      <c r="I1667" s="2" t="s">
        <v>1</v>
      </c>
      <c r="J1667" s="1">
        <v>1</v>
      </c>
      <c r="K1667" s="2" t="s">
        <v>2148</v>
      </c>
      <c r="L1667" s="1">
        <v>0</v>
      </c>
      <c r="M1667" s="1">
        <v>0</v>
      </c>
      <c r="N1667" s="1">
        <v>0</v>
      </c>
    </row>
    <row r="1668" spans="1:14">
      <c r="A1668" s="1">
        <v>237</v>
      </c>
      <c r="B1668" s="1">
        <v>1146349</v>
      </c>
      <c r="C1668" s="1" t="str">
        <f ca="1">VLOOKUP(B1668,'Fichier FI (en entrée)'!B:E,3)</f>
        <v>QVOWSQGKLW</v>
      </c>
      <c r="D1668" s="2" t="str">
        <f ca="1">VLOOKUP(B1668,'Fichier FI (en entrée)'!B:E,4)</f>
        <v>Yuwioktejokhx</v>
      </c>
      <c r="E1668" s="2" t="s">
        <v>51</v>
      </c>
      <c r="F1668" s="2" t="s">
        <v>3</v>
      </c>
      <c r="G1668" s="1">
        <v>1</v>
      </c>
      <c r="H1668" s="1">
        <v>0</v>
      </c>
      <c r="I1668" s="2" t="s">
        <v>1</v>
      </c>
      <c r="J1668" s="1">
        <v>1</v>
      </c>
      <c r="K1668" s="2" t="s">
        <v>2148</v>
      </c>
      <c r="L1668" s="1">
        <v>0</v>
      </c>
      <c r="M1668" s="1">
        <v>0</v>
      </c>
      <c r="N1668" s="1">
        <v>0</v>
      </c>
    </row>
    <row r="1669" spans="1:14">
      <c r="A1669" s="1">
        <v>237</v>
      </c>
      <c r="B1669" s="1">
        <v>1147944</v>
      </c>
      <c r="C1669" s="1" t="str">
        <f ca="1">VLOOKUP(B1669,'Fichier FI (en entrée)'!B:E,3)</f>
        <v>ADRIKWTIYT</v>
      </c>
      <c r="D1669" s="2" t="str">
        <f ca="1">VLOOKUP(B1669,'Fichier FI (en entrée)'!B:E,4)</f>
        <v>Eqjsdrhqpbxst</v>
      </c>
      <c r="E1669" s="2" t="s">
        <v>4</v>
      </c>
      <c r="F1669" s="2" t="s">
        <v>3</v>
      </c>
      <c r="G1669" s="1">
        <v>1</v>
      </c>
      <c r="H1669" s="1">
        <v>0</v>
      </c>
      <c r="I1669" s="2" t="s">
        <v>1</v>
      </c>
      <c r="J1669" s="1">
        <v>1</v>
      </c>
      <c r="K1669" s="2" t="s">
        <v>2148</v>
      </c>
      <c r="L1669" s="1">
        <v>0</v>
      </c>
      <c r="M1669" s="1">
        <v>0</v>
      </c>
      <c r="N1669" s="1">
        <v>0</v>
      </c>
    </row>
    <row r="1670" spans="1:14">
      <c r="A1670" s="1">
        <v>237</v>
      </c>
      <c r="B1670" s="1">
        <v>1148963</v>
      </c>
      <c r="C1670" s="1" t="str">
        <f ca="1">VLOOKUP(B1670,'Fichier FI (en entrée)'!B:E,3)</f>
        <v>KNTCZWHQFF</v>
      </c>
      <c r="D1670" s="2" t="str">
        <f ca="1">VLOOKUP(B1670,'Fichier FI (en entrée)'!B:E,4)</f>
        <v>Xnkackxklsyea</v>
      </c>
      <c r="E1670" s="2" t="s">
        <v>62</v>
      </c>
      <c r="F1670" s="2" t="s">
        <v>3</v>
      </c>
      <c r="G1670" s="1">
        <v>1</v>
      </c>
      <c r="H1670" s="1">
        <v>0</v>
      </c>
      <c r="I1670" s="2" t="s">
        <v>1</v>
      </c>
      <c r="J1670" s="1">
        <v>1</v>
      </c>
      <c r="K1670" s="2" t="s">
        <v>2148</v>
      </c>
      <c r="L1670" s="1">
        <v>0</v>
      </c>
      <c r="M1670" s="1">
        <v>0</v>
      </c>
      <c r="N1670" s="1">
        <v>0</v>
      </c>
    </row>
    <row r="1671" spans="1:14">
      <c r="A1671" s="1">
        <v>237</v>
      </c>
      <c r="B1671" s="1">
        <v>1149973</v>
      </c>
      <c r="C1671" s="1" t="str">
        <f ca="1">VLOOKUP(B1671,'Fichier FI (en entrée)'!B:E,3)</f>
        <v>RRZZKSHMTP</v>
      </c>
      <c r="D1671" s="2" t="str">
        <f ca="1">VLOOKUP(B1671,'Fichier FI (en entrée)'!B:E,4)</f>
        <v>Efckhqfetxkmf</v>
      </c>
      <c r="E1671" s="2" t="s">
        <v>47</v>
      </c>
      <c r="F1671" s="2" t="s">
        <v>3</v>
      </c>
      <c r="G1671" s="1">
        <v>1</v>
      </c>
      <c r="H1671" s="1">
        <v>0</v>
      </c>
      <c r="I1671" s="2" t="s">
        <v>1</v>
      </c>
      <c r="J1671" s="1">
        <v>1</v>
      </c>
      <c r="K1671" s="2" t="s">
        <v>2148</v>
      </c>
      <c r="L1671" s="1">
        <v>0</v>
      </c>
      <c r="M1671" s="1">
        <v>0</v>
      </c>
      <c r="N1671" s="1">
        <v>0</v>
      </c>
    </row>
    <row r="1672" spans="1:14">
      <c r="A1672" s="1">
        <v>237</v>
      </c>
      <c r="B1672" s="1">
        <v>1150921</v>
      </c>
      <c r="C1672" s="1" t="str">
        <f ca="1">VLOOKUP(B1672,'Fichier FI (en entrée)'!B:E,3)</f>
        <v>DWGZHWHSRA</v>
      </c>
      <c r="D1672" s="2" t="str">
        <f ca="1">VLOOKUP(B1672,'Fichier FI (en entrée)'!B:E,4)</f>
        <v>Sbwfsrnbcbdqn</v>
      </c>
      <c r="E1672" s="2" t="s">
        <v>62</v>
      </c>
      <c r="F1672" s="2" t="s">
        <v>3</v>
      </c>
      <c r="G1672" s="1">
        <v>1</v>
      </c>
      <c r="H1672" s="1">
        <v>0</v>
      </c>
      <c r="I1672" s="2" t="s">
        <v>1</v>
      </c>
      <c r="J1672" s="1">
        <v>1</v>
      </c>
      <c r="K1672" s="2" t="s">
        <v>2148</v>
      </c>
      <c r="L1672" s="1">
        <v>0</v>
      </c>
      <c r="M1672" s="1">
        <v>0</v>
      </c>
      <c r="N1672" s="1">
        <v>0</v>
      </c>
    </row>
    <row r="1673" spans="1:14">
      <c r="A1673" s="1">
        <v>237</v>
      </c>
      <c r="B1673" s="1">
        <v>1151826</v>
      </c>
      <c r="C1673" s="1" t="str">
        <f ca="1">VLOOKUP(B1673,'Fichier FI (en entrée)'!B:E,3)</f>
        <v>LUTEASJWNL</v>
      </c>
      <c r="D1673" s="2" t="str">
        <f ca="1">VLOOKUP(B1673,'Fichier FI (en entrée)'!B:E,4)</f>
        <v>Opejhjszgyqwg</v>
      </c>
      <c r="E1673" s="2" t="s">
        <v>47</v>
      </c>
      <c r="F1673" s="2" t="s">
        <v>3</v>
      </c>
      <c r="G1673" s="1">
        <v>1</v>
      </c>
      <c r="H1673" s="1">
        <v>0</v>
      </c>
      <c r="I1673" s="2" t="s">
        <v>1</v>
      </c>
      <c r="J1673" s="1">
        <v>1</v>
      </c>
      <c r="K1673" s="2" t="s">
        <v>2148</v>
      </c>
      <c r="L1673" s="1">
        <v>0</v>
      </c>
      <c r="M1673" s="1">
        <v>0</v>
      </c>
      <c r="N1673" s="1">
        <v>0</v>
      </c>
    </row>
    <row r="1674" spans="1:14">
      <c r="A1674" s="1">
        <v>237</v>
      </c>
      <c r="B1674" s="1">
        <v>1151997</v>
      </c>
      <c r="C1674" s="1" t="str">
        <f ca="1">VLOOKUP(B1674,'Fichier FI (en entrée)'!B:E,3)</f>
        <v>DLWHLIGWSV</v>
      </c>
      <c r="D1674" s="2" t="str">
        <f ca="1">VLOOKUP(B1674,'Fichier FI (en entrée)'!B:E,4)</f>
        <v>Stakqsingtcjp</v>
      </c>
      <c r="E1674" s="2" t="s">
        <v>46</v>
      </c>
      <c r="F1674" s="2" t="s">
        <v>3</v>
      </c>
      <c r="G1674" s="1">
        <v>1</v>
      </c>
      <c r="H1674" s="1">
        <v>0</v>
      </c>
      <c r="I1674" s="2" t="s">
        <v>1</v>
      </c>
      <c r="J1674" s="1">
        <v>1</v>
      </c>
      <c r="K1674" s="2" t="s">
        <v>2148</v>
      </c>
      <c r="L1674" s="1">
        <v>0</v>
      </c>
      <c r="M1674" s="1">
        <v>0</v>
      </c>
      <c r="N1674" s="1">
        <v>0</v>
      </c>
    </row>
    <row r="1675" spans="1:14">
      <c r="A1675" s="1">
        <v>237</v>
      </c>
      <c r="B1675" s="1">
        <v>1152879</v>
      </c>
      <c r="C1675" s="1" t="str">
        <f ca="1">VLOOKUP(B1675,'Fichier FI (en entrée)'!B:E,3)</f>
        <v>XYLBHSCQQY</v>
      </c>
      <c r="D1675" s="2" t="str">
        <f ca="1">VLOOKUP(B1675,'Fichier FI (en entrée)'!B:E,4)</f>
        <v>Yemmsadezrrwa</v>
      </c>
      <c r="E1675" s="2" t="s">
        <v>47</v>
      </c>
      <c r="F1675" s="2" t="s">
        <v>3</v>
      </c>
      <c r="G1675" s="1">
        <v>1</v>
      </c>
      <c r="H1675" s="1">
        <v>0</v>
      </c>
      <c r="I1675" s="2" t="s">
        <v>1</v>
      </c>
      <c r="J1675" s="1">
        <v>1</v>
      </c>
      <c r="K1675" s="2" t="s">
        <v>2148</v>
      </c>
      <c r="L1675" s="1">
        <v>0</v>
      </c>
      <c r="M1675" s="1">
        <v>0</v>
      </c>
      <c r="N1675" s="1">
        <v>0</v>
      </c>
    </row>
    <row r="1676" spans="1:14">
      <c r="A1676" s="1">
        <v>237</v>
      </c>
      <c r="B1676" s="1">
        <v>1153584</v>
      </c>
      <c r="C1676" s="1" t="str">
        <f ca="1">VLOOKUP(B1676,'Fichier FI (en entrée)'!B:E,3)</f>
        <v>KFFWXOUELR</v>
      </c>
      <c r="D1676" s="2" t="str">
        <f ca="1">VLOOKUP(B1676,'Fichier FI (en entrée)'!B:E,4)</f>
        <v>Sfrhzjjaaeyny</v>
      </c>
      <c r="E1676" s="2" t="s">
        <v>35</v>
      </c>
      <c r="F1676" s="2" t="s">
        <v>3</v>
      </c>
      <c r="G1676" s="1">
        <v>1</v>
      </c>
      <c r="H1676" s="1">
        <v>0</v>
      </c>
      <c r="I1676" s="2" t="s">
        <v>1</v>
      </c>
      <c r="J1676" s="1">
        <v>1</v>
      </c>
      <c r="K1676" s="2" t="s">
        <v>2148</v>
      </c>
      <c r="L1676" s="1">
        <v>0</v>
      </c>
      <c r="M1676" s="1">
        <v>0</v>
      </c>
      <c r="N1676" s="1">
        <v>0</v>
      </c>
    </row>
    <row r="1677" spans="1:14">
      <c r="A1677" s="1">
        <v>237</v>
      </c>
      <c r="B1677" s="1">
        <v>1155302</v>
      </c>
      <c r="C1677" s="1" t="str">
        <f ca="1">VLOOKUP(B1677,'Fichier FI (en entrée)'!B:E,3)</f>
        <v>OEYQCRTZYY</v>
      </c>
      <c r="D1677" s="2" t="str">
        <f ca="1">VLOOKUP(B1677,'Fichier FI (en entrée)'!B:E,4)</f>
        <v>Nxmkaogeoqlvz</v>
      </c>
      <c r="E1677" s="2" t="s">
        <v>16</v>
      </c>
      <c r="F1677" s="2" t="s">
        <v>3</v>
      </c>
      <c r="G1677" s="1">
        <v>1</v>
      </c>
      <c r="H1677" s="1">
        <v>0</v>
      </c>
      <c r="I1677" s="2" t="s">
        <v>1</v>
      </c>
      <c r="J1677" s="1">
        <v>1</v>
      </c>
      <c r="K1677" s="2" t="s">
        <v>2148</v>
      </c>
      <c r="L1677" s="1">
        <v>0</v>
      </c>
      <c r="M1677" s="1">
        <v>0</v>
      </c>
      <c r="N1677" s="1">
        <v>0</v>
      </c>
    </row>
    <row r="1678" spans="1:14">
      <c r="A1678" s="1">
        <v>237</v>
      </c>
      <c r="B1678" s="1">
        <v>1157277</v>
      </c>
      <c r="C1678" s="1" t="str">
        <f ca="1">VLOOKUP(B1678,'Fichier FI (en entrée)'!B:E,3)</f>
        <v>XWZNTBXQCO</v>
      </c>
      <c r="D1678" s="2" t="str">
        <f ca="1">VLOOKUP(B1678,'Fichier FI (en entrée)'!B:E,4)</f>
        <v>Qigxkmedzizwc</v>
      </c>
      <c r="E1678" s="2" t="s">
        <v>36</v>
      </c>
      <c r="F1678" s="2" t="s">
        <v>3</v>
      </c>
      <c r="G1678" s="1">
        <v>1</v>
      </c>
      <c r="H1678" s="1">
        <v>0</v>
      </c>
      <c r="I1678" s="2" t="s">
        <v>1</v>
      </c>
      <c r="J1678" s="1">
        <v>1</v>
      </c>
      <c r="K1678" s="2" t="s">
        <v>2148</v>
      </c>
      <c r="L1678" s="1">
        <v>0</v>
      </c>
      <c r="M1678" s="1">
        <v>0</v>
      </c>
      <c r="N1678" s="1">
        <v>0</v>
      </c>
    </row>
    <row r="1679" spans="1:14">
      <c r="A1679" s="1">
        <v>237</v>
      </c>
      <c r="B1679" s="1">
        <v>1157405</v>
      </c>
      <c r="C1679" s="1" t="str">
        <f ca="1">VLOOKUP(B1679,'Fichier FI (en entrée)'!B:E,3)</f>
        <v>HUIRMFHEHG</v>
      </c>
      <c r="D1679" s="2" t="str">
        <f ca="1">VLOOKUP(B1679,'Fichier FI (en entrée)'!B:E,4)</f>
        <v>Edpkezeocgicq</v>
      </c>
      <c r="E1679" s="2" t="s">
        <v>90</v>
      </c>
      <c r="F1679" s="2" t="s">
        <v>3</v>
      </c>
      <c r="G1679" s="1">
        <v>1</v>
      </c>
      <c r="H1679" s="1">
        <v>0</v>
      </c>
      <c r="I1679" s="2" t="s">
        <v>1</v>
      </c>
      <c r="J1679" s="1">
        <v>1</v>
      </c>
      <c r="K1679" s="2" t="s">
        <v>2148</v>
      </c>
      <c r="L1679" s="1">
        <v>0</v>
      </c>
      <c r="M1679" s="1">
        <v>0</v>
      </c>
      <c r="N1679" s="1">
        <v>0</v>
      </c>
    </row>
    <row r="1680" spans="1:14">
      <c r="A1680" s="1">
        <v>237</v>
      </c>
      <c r="B1680" s="1">
        <v>1157526</v>
      </c>
      <c r="C1680" s="1" t="str">
        <f ca="1">VLOOKUP(B1680,'Fichier FI (en entrée)'!B:E,3)</f>
        <v>BXUIQEQBQQ</v>
      </c>
      <c r="D1680" s="2" t="str">
        <f ca="1">VLOOKUP(B1680,'Fichier FI (en entrée)'!B:E,4)</f>
        <v>Qmibxfcvzhlqu</v>
      </c>
      <c r="E1680" s="2" t="s">
        <v>46</v>
      </c>
      <c r="F1680" s="2" t="s">
        <v>3</v>
      </c>
      <c r="G1680" s="1">
        <v>1</v>
      </c>
      <c r="H1680" s="1">
        <v>0</v>
      </c>
      <c r="I1680" s="2" t="s">
        <v>1</v>
      </c>
      <c r="J1680" s="1">
        <v>1</v>
      </c>
      <c r="K1680" s="2" t="s">
        <v>2148</v>
      </c>
      <c r="L1680" s="1">
        <v>0</v>
      </c>
      <c r="M1680" s="1">
        <v>0</v>
      </c>
      <c r="N1680" s="1">
        <v>0</v>
      </c>
    </row>
    <row r="1681" spans="1:14">
      <c r="A1681" s="1">
        <v>237</v>
      </c>
      <c r="B1681" s="1">
        <v>1158629</v>
      </c>
      <c r="C1681" s="1" t="str">
        <f ca="1">VLOOKUP(B1681,'Fichier FI (en entrée)'!B:E,3)</f>
        <v>ERRMMXATIB</v>
      </c>
      <c r="D1681" s="2" t="str">
        <f ca="1">VLOOKUP(B1681,'Fichier FI (en entrée)'!B:E,4)</f>
        <v>Kwrwhbsufhxsf</v>
      </c>
      <c r="E1681" s="2" t="s">
        <v>4</v>
      </c>
      <c r="F1681" s="2" t="s">
        <v>3</v>
      </c>
      <c r="G1681" s="1">
        <v>1</v>
      </c>
      <c r="H1681" s="1">
        <v>0</v>
      </c>
      <c r="I1681" s="2" t="s">
        <v>1</v>
      </c>
      <c r="J1681" s="1">
        <v>1</v>
      </c>
      <c r="K1681" s="2" t="s">
        <v>2148</v>
      </c>
      <c r="L1681" s="1">
        <v>0</v>
      </c>
      <c r="M1681" s="1">
        <v>0</v>
      </c>
      <c r="N1681" s="1">
        <v>0</v>
      </c>
    </row>
    <row r="1682" spans="1:14">
      <c r="A1682" s="1">
        <v>237</v>
      </c>
      <c r="B1682" s="1">
        <v>1158969</v>
      </c>
      <c r="C1682" s="1" t="str">
        <f ca="1">VLOOKUP(B1682,'Fichier FI (en entrée)'!B:E,3)</f>
        <v>MUDKUMUNPS</v>
      </c>
      <c r="D1682" s="2" t="str">
        <f ca="1">VLOOKUP(B1682,'Fichier FI (en entrée)'!B:E,4)</f>
        <v>Zdvqsviczfcli</v>
      </c>
      <c r="E1682" s="2" t="s">
        <v>47</v>
      </c>
      <c r="F1682" s="2" t="s">
        <v>3</v>
      </c>
      <c r="G1682" s="1">
        <v>1</v>
      </c>
      <c r="H1682" s="1">
        <v>0</v>
      </c>
      <c r="I1682" s="2" t="s">
        <v>1</v>
      </c>
      <c r="J1682" s="1">
        <v>1</v>
      </c>
      <c r="K1682" s="2" t="s">
        <v>2148</v>
      </c>
      <c r="L1682" s="1">
        <v>0</v>
      </c>
      <c r="M1682" s="1">
        <v>0</v>
      </c>
      <c r="N1682" s="1">
        <v>0</v>
      </c>
    </row>
    <row r="1683" spans="1:14">
      <c r="A1683" s="1">
        <v>237</v>
      </c>
      <c r="B1683" s="1">
        <v>1159305</v>
      </c>
      <c r="C1683" s="1" t="str">
        <f ca="1">VLOOKUP(B1683,'Fichier FI (en entrée)'!B:E,3)</f>
        <v>GCRKYZBLJY</v>
      </c>
      <c r="D1683" s="2" t="str">
        <f ca="1">VLOOKUP(B1683,'Fichier FI (en entrée)'!B:E,4)</f>
        <v>Lfljqwzbtuubh</v>
      </c>
      <c r="E1683" s="2" t="s">
        <v>47</v>
      </c>
      <c r="F1683" s="2" t="s">
        <v>3</v>
      </c>
      <c r="G1683" s="1">
        <v>1</v>
      </c>
      <c r="H1683" s="1">
        <v>0</v>
      </c>
      <c r="I1683" s="2" t="s">
        <v>1</v>
      </c>
      <c r="J1683" s="1">
        <v>1</v>
      </c>
      <c r="K1683" s="2" t="s">
        <v>2148</v>
      </c>
      <c r="L1683" s="1">
        <v>0</v>
      </c>
      <c r="M1683" s="1">
        <v>0</v>
      </c>
      <c r="N1683" s="1">
        <v>0</v>
      </c>
    </row>
    <row r="1684" spans="1:14">
      <c r="A1684" s="1">
        <v>237</v>
      </c>
      <c r="B1684" s="1">
        <v>1160191</v>
      </c>
      <c r="C1684" s="1" t="str">
        <f ca="1">VLOOKUP(B1684,'Fichier FI (en entrée)'!B:E,3)</f>
        <v>IXJAGUZPOA</v>
      </c>
      <c r="D1684" s="2" t="str">
        <f ca="1">VLOOKUP(B1684,'Fichier FI (en entrée)'!B:E,4)</f>
        <v>Ofcxfysoqbsbo</v>
      </c>
      <c r="E1684" s="2" t="s">
        <v>40</v>
      </c>
      <c r="F1684" s="2" t="s">
        <v>3</v>
      </c>
      <c r="G1684" s="1">
        <v>1</v>
      </c>
      <c r="H1684" s="1">
        <v>0</v>
      </c>
      <c r="I1684" s="2" t="s">
        <v>1</v>
      </c>
      <c r="J1684" s="1">
        <v>1</v>
      </c>
      <c r="K1684" s="2" t="s">
        <v>2148</v>
      </c>
      <c r="L1684" s="1">
        <v>0</v>
      </c>
      <c r="M1684" s="1">
        <v>0</v>
      </c>
      <c r="N1684" s="1">
        <v>0</v>
      </c>
    </row>
    <row r="1685" spans="1:14">
      <c r="A1685" s="1">
        <v>237</v>
      </c>
      <c r="B1685" s="1">
        <v>1160331</v>
      </c>
      <c r="C1685" s="1" t="str">
        <f ca="1">VLOOKUP(B1685,'Fichier FI (en entrée)'!B:E,3)</f>
        <v>WSTSGLPCCC</v>
      </c>
      <c r="D1685" s="2" t="str">
        <f ca="1">VLOOKUP(B1685,'Fichier FI (en entrée)'!B:E,4)</f>
        <v>Gswgvdclntuig</v>
      </c>
      <c r="E1685" s="2" t="s">
        <v>52</v>
      </c>
      <c r="F1685" s="2" t="s">
        <v>3</v>
      </c>
      <c r="G1685" s="1">
        <v>1</v>
      </c>
      <c r="H1685" s="1">
        <v>0</v>
      </c>
      <c r="I1685" s="2" t="s">
        <v>1</v>
      </c>
      <c r="J1685" s="1">
        <v>1</v>
      </c>
      <c r="K1685" s="2" t="s">
        <v>2148</v>
      </c>
      <c r="L1685" s="1">
        <v>0</v>
      </c>
      <c r="M1685" s="1">
        <v>0</v>
      </c>
      <c r="N1685" s="1">
        <v>0</v>
      </c>
    </row>
    <row r="1686" spans="1:14">
      <c r="A1686" s="1">
        <v>237</v>
      </c>
      <c r="B1686" s="1">
        <v>1161402</v>
      </c>
      <c r="C1686" s="1" t="str">
        <f ca="1">VLOOKUP(B1686,'Fichier FI (en entrée)'!B:E,3)</f>
        <v>WCINQGOJNJ</v>
      </c>
      <c r="D1686" s="2" t="str">
        <f ca="1">VLOOKUP(B1686,'Fichier FI (en entrée)'!B:E,4)</f>
        <v>Tuwezeudofwou</v>
      </c>
      <c r="E1686" s="2" t="s">
        <v>43</v>
      </c>
      <c r="F1686" s="2" t="s">
        <v>3</v>
      </c>
      <c r="G1686" s="1">
        <v>1</v>
      </c>
      <c r="H1686" s="1">
        <v>0</v>
      </c>
      <c r="I1686" s="2" t="s">
        <v>1</v>
      </c>
      <c r="J1686" s="1">
        <v>1</v>
      </c>
      <c r="K1686" s="2" t="s">
        <v>2148</v>
      </c>
      <c r="L1686" s="1">
        <v>0</v>
      </c>
      <c r="M1686" s="1">
        <v>0</v>
      </c>
      <c r="N1686" s="1">
        <v>0</v>
      </c>
    </row>
    <row r="1687" spans="1:14">
      <c r="A1687" s="1">
        <v>237</v>
      </c>
      <c r="B1687" s="1">
        <v>1162620</v>
      </c>
      <c r="C1687" s="1" t="str">
        <f ca="1">VLOOKUP(B1687,'Fichier FI (en entrée)'!B:E,3)</f>
        <v>FYPEECYCMI</v>
      </c>
      <c r="D1687" s="2" t="str">
        <f ca="1">VLOOKUP(B1687,'Fichier FI (en entrée)'!B:E,4)</f>
        <v>Gafvatladhtgp</v>
      </c>
      <c r="E1687" s="2" t="s">
        <v>47</v>
      </c>
      <c r="F1687" s="2" t="s">
        <v>3</v>
      </c>
      <c r="G1687" s="1">
        <v>1</v>
      </c>
      <c r="H1687" s="1">
        <v>0</v>
      </c>
      <c r="I1687" s="2" t="s">
        <v>1</v>
      </c>
      <c r="J1687" s="1">
        <v>1</v>
      </c>
      <c r="K1687" s="2" t="s">
        <v>2148</v>
      </c>
      <c r="L1687" s="1">
        <v>0</v>
      </c>
      <c r="M1687" s="1">
        <v>0</v>
      </c>
      <c r="N1687" s="1">
        <v>0</v>
      </c>
    </row>
    <row r="1688" spans="1:14">
      <c r="A1688" s="1">
        <v>237</v>
      </c>
      <c r="B1688" s="1">
        <v>1162712</v>
      </c>
      <c r="C1688" s="1" t="str">
        <f ca="1">VLOOKUP(B1688,'Fichier FI (en entrée)'!B:E,3)</f>
        <v>WHALAAIKPK</v>
      </c>
      <c r="D1688" s="2" t="str">
        <f ca="1">VLOOKUP(B1688,'Fichier FI (en entrée)'!B:E,4)</f>
        <v>Ucgcidoogjrch</v>
      </c>
      <c r="E1688" s="2" t="s">
        <v>47</v>
      </c>
      <c r="F1688" s="2" t="s">
        <v>3</v>
      </c>
      <c r="G1688" s="1">
        <v>1</v>
      </c>
      <c r="H1688" s="1">
        <v>0</v>
      </c>
      <c r="I1688" s="2" t="s">
        <v>1</v>
      </c>
      <c r="J1688" s="1">
        <v>1</v>
      </c>
      <c r="K1688" s="2" t="s">
        <v>2148</v>
      </c>
      <c r="L1688" s="1">
        <v>0</v>
      </c>
      <c r="M1688" s="1">
        <v>0</v>
      </c>
      <c r="N1688" s="1">
        <v>0</v>
      </c>
    </row>
    <row r="1689" spans="1:14">
      <c r="A1689" s="1">
        <v>237</v>
      </c>
      <c r="B1689" s="1">
        <v>1162731</v>
      </c>
      <c r="C1689" s="1" t="str">
        <f ca="1">VLOOKUP(B1689,'Fichier FI (en entrée)'!B:E,3)</f>
        <v>OXFLTCBBED</v>
      </c>
      <c r="D1689" s="2" t="str">
        <f ca="1">VLOOKUP(B1689,'Fichier FI (en entrée)'!B:E,4)</f>
        <v>Wfjuebtflyore</v>
      </c>
      <c r="E1689" s="2" t="s">
        <v>56</v>
      </c>
      <c r="F1689" s="2" t="s">
        <v>3</v>
      </c>
      <c r="G1689" s="1">
        <v>1</v>
      </c>
      <c r="H1689" s="1">
        <v>0</v>
      </c>
      <c r="I1689" s="2" t="s">
        <v>1</v>
      </c>
      <c r="J1689" s="1">
        <v>1</v>
      </c>
      <c r="K1689" s="2" t="s">
        <v>2148</v>
      </c>
      <c r="L1689" s="1">
        <v>0</v>
      </c>
      <c r="M1689" s="1">
        <v>0</v>
      </c>
      <c r="N1689" s="1">
        <v>0</v>
      </c>
    </row>
    <row r="1690" spans="1:14">
      <c r="A1690" s="1">
        <v>237</v>
      </c>
      <c r="B1690" s="1">
        <v>1162954</v>
      </c>
      <c r="C1690" s="1" t="str">
        <f ca="1">VLOOKUP(B1690,'Fichier FI (en entrée)'!B:E,3)</f>
        <v>ZHMBFUZBZJ</v>
      </c>
      <c r="D1690" s="2" t="str">
        <f ca="1">VLOOKUP(B1690,'Fichier FI (en entrée)'!B:E,4)</f>
        <v>Rzgvrwiapvxcc</v>
      </c>
      <c r="E1690" s="2" t="s">
        <v>37</v>
      </c>
      <c r="F1690" s="2" t="s">
        <v>3</v>
      </c>
      <c r="G1690" s="1">
        <v>1</v>
      </c>
      <c r="H1690" s="1">
        <v>0</v>
      </c>
      <c r="I1690" s="2" t="s">
        <v>1</v>
      </c>
      <c r="J1690" s="1">
        <v>1</v>
      </c>
      <c r="K1690" s="2" t="s">
        <v>2148</v>
      </c>
      <c r="L1690" s="1">
        <v>0</v>
      </c>
      <c r="M1690" s="1">
        <v>0</v>
      </c>
      <c r="N1690" s="1">
        <v>0</v>
      </c>
    </row>
    <row r="1691" spans="1:14">
      <c r="A1691" s="1">
        <v>237</v>
      </c>
      <c r="B1691" s="1">
        <v>1164082</v>
      </c>
      <c r="C1691" s="1" t="str">
        <f ca="1">VLOOKUP(B1691,'Fichier FI (en entrée)'!B:E,3)</f>
        <v>ZJDZGVBTLS</v>
      </c>
      <c r="D1691" s="2" t="str">
        <f ca="1">VLOOKUP(B1691,'Fichier FI (en entrée)'!B:E,4)</f>
        <v>Iwqghmwwrvnkr</v>
      </c>
      <c r="E1691" s="2" t="s">
        <v>37</v>
      </c>
      <c r="F1691" s="2" t="s">
        <v>3</v>
      </c>
      <c r="G1691" s="1">
        <v>1</v>
      </c>
      <c r="H1691" s="1">
        <v>0</v>
      </c>
      <c r="I1691" s="2" t="s">
        <v>1</v>
      </c>
      <c r="J1691" s="1">
        <v>1</v>
      </c>
      <c r="K1691" s="2" t="s">
        <v>2148</v>
      </c>
      <c r="L1691" s="1">
        <v>0</v>
      </c>
      <c r="M1691" s="1">
        <v>0</v>
      </c>
      <c r="N1691" s="1">
        <v>0</v>
      </c>
    </row>
    <row r="1692" spans="1:14">
      <c r="A1692" s="1">
        <v>237</v>
      </c>
      <c r="B1692" s="1">
        <v>1164175</v>
      </c>
      <c r="C1692" s="1" t="str">
        <f ca="1">VLOOKUP(B1692,'Fichier FI (en entrée)'!B:E,3)</f>
        <v>GUZMUBKVTQ</v>
      </c>
      <c r="D1692" s="2" t="str">
        <f ca="1">VLOOKUP(B1692,'Fichier FI (en entrée)'!B:E,4)</f>
        <v>Uqpcxtzvmjzag</v>
      </c>
      <c r="E1692" s="2" t="s">
        <v>47</v>
      </c>
      <c r="F1692" s="2" t="s">
        <v>3</v>
      </c>
      <c r="G1692" s="1">
        <v>1</v>
      </c>
      <c r="H1692" s="1">
        <v>0</v>
      </c>
      <c r="I1692" s="2" t="s">
        <v>1</v>
      </c>
      <c r="J1692" s="1">
        <v>1</v>
      </c>
      <c r="K1692" s="2" t="s">
        <v>2148</v>
      </c>
      <c r="L1692" s="1">
        <v>0</v>
      </c>
      <c r="M1692" s="1">
        <v>0</v>
      </c>
      <c r="N1692" s="1">
        <v>0</v>
      </c>
    </row>
    <row r="1693" spans="1:14">
      <c r="A1693" s="1">
        <v>237</v>
      </c>
      <c r="B1693" s="1">
        <v>1165203</v>
      </c>
      <c r="C1693" s="1" t="str">
        <f ca="1">VLOOKUP(B1693,'Fichier FI (en entrée)'!B:E,3)</f>
        <v>IRHXJOOZSC</v>
      </c>
      <c r="D1693" s="2" t="str">
        <f ca="1">VLOOKUP(B1693,'Fichier FI (en entrée)'!B:E,4)</f>
        <v>Tulqyivvizeto</v>
      </c>
      <c r="E1693" s="2" t="s">
        <v>36</v>
      </c>
      <c r="F1693" s="2" t="s">
        <v>3</v>
      </c>
      <c r="G1693" s="1">
        <v>1</v>
      </c>
      <c r="H1693" s="1">
        <v>0</v>
      </c>
      <c r="I1693" s="2" t="s">
        <v>1</v>
      </c>
      <c r="J1693" s="1">
        <v>1</v>
      </c>
      <c r="K1693" s="2" t="s">
        <v>2148</v>
      </c>
      <c r="L1693" s="1">
        <v>0</v>
      </c>
      <c r="M1693" s="1">
        <v>0</v>
      </c>
      <c r="N1693" s="1">
        <v>0</v>
      </c>
    </row>
    <row r="1694" spans="1:14">
      <c r="A1694" s="1">
        <v>237</v>
      </c>
      <c r="B1694" s="1">
        <v>1165317</v>
      </c>
      <c r="C1694" s="1" t="str">
        <f ca="1">VLOOKUP(B1694,'Fichier FI (en entrée)'!B:E,3)</f>
        <v>JHQRXANQHS</v>
      </c>
      <c r="D1694" s="2" t="str">
        <f ca="1">VLOOKUP(B1694,'Fichier FI (en entrée)'!B:E,4)</f>
        <v>Aosrovtpkjcfb</v>
      </c>
      <c r="E1694" s="2" t="s">
        <v>53</v>
      </c>
      <c r="F1694" s="2" t="s">
        <v>3</v>
      </c>
      <c r="G1694" s="1">
        <v>1</v>
      </c>
      <c r="H1694" s="1">
        <v>0</v>
      </c>
      <c r="I1694" s="2" t="s">
        <v>1</v>
      </c>
      <c r="J1694" s="1">
        <v>1</v>
      </c>
      <c r="K1694" s="2" t="s">
        <v>2148</v>
      </c>
      <c r="L1694" s="1">
        <v>0</v>
      </c>
      <c r="M1694" s="1">
        <v>0</v>
      </c>
      <c r="N1694" s="1">
        <v>0</v>
      </c>
    </row>
    <row r="1695" spans="1:14">
      <c r="A1695" s="1">
        <v>237</v>
      </c>
      <c r="B1695" s="1">
        <v>1166358</v>
      </c>
      <c r="C1695" s="1" t="str">
        <f ca="1">VLOOKUP(B1695,'Fichier FI (en entrée)'!B:E,3)</f>
        <v>NEVWSBGMTI</v>
      </c>
      <c r="D1695" s="2" t="str">
        <f ca="1">VLOOKUP(B1695,'Fichier FI (en entrée)'!B:E,4)</f>
        <v>Zyaihvwvkfmho</v>
      </c>
      <c r="E1695" s="2" t="s">
        <v>47</v>
      </c>
      <c r="F1695" s="2" t="s">
        <v>3</v>
      </c>
      <c r="G1695" s="1">
        <v>1</v>
      </c>
      <c r="H1695" s="1">
        <v>0</v>
      </c>
      <c r="I1695" s="2" t="s">
        <v>1</v>
      </c>
      <c r="J1695" s="1">
        <v>1</v>
      </c>
      <c r="K1695" s="2" t="s">
        <v>2148</v>
      </c>
      <c r="L1695" s="1">
        <v>0</v>
      </c>
      <c r="M1695" s="1">
        <v>0</v>
      </c>
      <c r="N1695" s="1">
        <v>0</v>
      </c>
    </row>
    <row r="1696" spans="1:14">
      <c r="A1696" s="1">
        <v>237</v>
      </c>
      <c r="B1696" s="1">
        <v>1166661</v>
      </c>
      <c r="C1696" s="1" t="str">
        <f ca="1">VLOOKUP(B1696,'Fichier FI (en entrée)'!B:E,3)</f>
        <v>UZRJNBLYUK</v>
      </c>
      <c r="D1696" s="2" t="str">
        <f ca="1">VLOOKUP(B1696,'Fichier FI (en entrée)'!B:E,4)</f>
        <v>Hiqsekreqcfpk</v>
      </c>
      <c r="E1696" s="2" t="s">
        <v>42</v>
      </c>
      <c r="F1696" s="2" t="s">
        <v>3</v>
      </c>
      <c r="G1696" s="1">
        <v>1</v>
      </c>
      <c r="H1696" s="1">
        <v>0</v>
      </c>
      <c r="I1696" s="2" t="s">
        <v>1</v>
      </c>
      <c r="J1696" s="1">
        <v>1</v>
      </c>
      <c r="K1696" s="2" t="s">
        <v>2148</v>
      </c>
      <c r="L1696" s="1">
        <v>0</v>
      </c>
      <c r="M1696" s="1">
        <v>0</v>
      </c>
      <c r="N1696" s="1">
        <v>0</v>
      </c>
    </row>
    <row r="1697" spans="1:14">
      <c r="A1697" s="1">
        <v>237</v>
      </c>
      <c r="B1697" s="1">
        <v>1167223</v>
      </c>
      <c r="C1697" s="1" t="str">
        <f ca="1">VLOOKUP(B1697,'Fichier FI (en entrée)'!B:E,3)</f>
        <v>HRJOETVITH</v>
      </c>
      <c r="D1697" s="2" t="str">
        <f ca="1">VLOOKUP(B1697,'Fichier FI (en entrée)'!B:E,4)</f>
        <v>Ubaloaefxvdwr</v>
      </c>
      <c r="E1697" s="2" t="s">
        <v>18</v>
      </c>
      <c r="F1697" s="2" t="s">
        <v>3</v>
      </c>
      <c r="G1697" s="1">
        <v>1</v>
      </c>
      <c r="H1697" s="1">
        <v>0</v>
      </c>
      <c r="I1697" s="2" t="s">
        <v>1</v>
      </c>
      <c r="J1697" s="1">
        <v>1</v>
      </c>
      <c r="K1697" s="2" t="s">
        <v>2148</v>
      </c>
      <c r="L1697" s="1">
        <v>0</v>
      </c>
      <c r="M1697" s="1">
        <v>0</v>
      </c>
      <c r="N1697" s="1">
        <v>0</v>
      </c>
    </row>
    <row r="1698" spans="1:14">
      <c r="A1698" s="1">
        <v>237</v>
      </c>
      <c r="B1698" s="1">
        <v>1167491</v>
      </c>
      <c r="C1698" s="1" t="str">
        <f ca="1">VLOOKUP(B1698,'Fichier FI (en entrée)'!B:E,3)</f>
        <v>RCWUIGHHHK</v>
      </c>
      <c r="D1698" s="2" t="str">
        <f ca="1">VLOOKUP(B1698,'Fichier FI (en entrée)'!B:E,4)</f>
        <v>Jgqskozkdejlj</v>
      </c>
      <c r="E1698" s="2" t="s">
        <v>36</v>
      </c>
      <c r="F1698" s="2" t="s">
        <v>3</v>
      </c>
      <c r="G1698" s="1">
        <v>1</v>
      </c>
      <c r="H1698" s="1">
        <v>0</v>
      </c>
      <c r="I1698" s="2" t="s">
        <v>1</v>
      </c>
      <c r="J1698" s="1">
        <v>1</v>
      </c>
      <c r="K1698" s="2" t="s">
        <v>2148</v>
      </c>
      <c r="L1698" s="1">
        <v>0</v>
      </c>
      <c r="M1698" s="1">
        <v>0</v>
      </c>
      <c r="N1698" s="1">
        <v>0</v>
      </c>
    </row>
    <row r="1699" spans="1:14">
      <c r="A1699" s="1">
        <v>237</v>
      </c>
      <c r="B1699" s="1">
        <v>1172852</v>
      </c>
      <c r="C1699" s="1" t="str">
        <f ca="1">VLOOKUP(B1699,'Fichier FI (en entrée)'!B:E,3)</f>
        <v>YOFUZQXHBQ</v>
      </c>
      <c r="D1699" s="2" t="str">
        <f ca="1">VLOOKUP(B1699,'Fichier FI (en entrée)'!B:E,4)</f>
        <v>Xnrixlekeaypn</v>
      </c>
      <c r="E1699" s="2" t="s">
        <v>47</v>
      </c>
      <c r="F1699" s="2" t="s">
        <v>3</v>
      </c>
      <c r="G1699" s="1">
        <v>1</v>
      </c>
      <c r="H1699" s="1">
        <v>0</v>
      </c>
      <c r="I1699" s="2" t="s">
        <v>1</v>
      </c>
      <c r="J1699" s="1">
        <v>1</v>
      </c>
      <c r="K1699" s="2" t="s">
        <v>2148</v>
      </c>
      <c r="L1699" s="1">
        <v>0</v>
      </c>
      <c r="M1699" s="1">
        <v>0</v>
      </c>
      <c r="N1699" s="1">
        <v>0</v>
      </c>
    </row>
    <row r="1700" spans="1:14">
      <c r="A1700" s="1">
        <v>237</v>
      </c>
      <c r="B1700" s="1">
        <v>1174908</v>
      </c>
      <c r="C1700" s="1" t="str">
        <f ca="1">VLOOKUP(B1700,'Fichier FI (en entrée)'!B:E,3)</f>
        <v>JIBMIXUXSL</v>
      </c>
      <c r="D1700" s="2" t="str">
        <f ca="1">VLOOKUP(B1700,'Fichier FI (en entrée)'!B:E,4)</f>
        <v>Ndvaaauryxwqr</v>
      </c>
      <c r="E1700" s="2" t="s">
        <v>52</v>
      </c>
      <c r="F1700" s="2" t="s">
        <v>3</v>
      </c>
      <c r="G1700" s="1">
        <v>1</v>
      </c>
      <c r="H1700" s="1">
        <v>0</v>
      </c>
      <c r="I1700" s="2" t="s">
        <v>1</v>
      </c>
      <c r="J1700" s="1">
        <v>1</v>
      </c>
      <c r="K1700" s="2" t="s">
        <v>2148</v>
      </c>
      <c r="L1700" s="1">
        <v>0</v>
      </c>
      <c r="M1700" s="1">
        <v>0</v>
      </c>
      <c r="N1700" s="1">
        <v>0</v>
      </c>
    </row>
    <row r="1701" spans="1:14">
      <c r="A1701" s="1">
        <v>237</v>
      </c>
      <c r="B1701" s="1">
        <v>1175518</v>
      </c>
      <c r="C1701" s="1" t="str">
        <f ca="1">VLOOKUP(B1701,'Fichier FI (en entrée)'!B:E,3)</f>
        <v>GYULPOWKVK</v>
      </c>
      <c r="D1701" s="2" t="str">
        <f ca="1">VLOOKUP(B1701,'Fichier FI (en entrée)'!B:E,4)</f>
        <v>Qcfenkjhjannf</v>
      </c>
      <c r="E1701" s="2" t="s">
        <v>70</v>
      </c>
      <c r="F1701" s="2" t="s">
        <v>3</v>
      </c>
      <c r="G1701" s="1">
        <v>1</v>
      </c>
      <c r="H1701" s="1">
        <v>0</v>
      </c>
      <c r="I1701" s="2" t="s">
        <v>1</v>
      </c>
      <c r="J1701" s="1">
        <v>1</v>
      </c>
      <c r="K1701" s="2" t="s">
        <v>2148</v>
      </c>
      <c r="L1701" s="1">
        <v>0</v>
      </c>
      <c r="M1701" s="1">
        <v>0</v>
      </c>
      <c r="N1701" s="1">
        <v>0</v>
      </c>
    </row>
    <row r="1702" spans="1:14">
      <c r="A1702" s="1">
        <v>237</v>
      </c>
      <c r="B1702" s="1">
        <v>1176783</v>
      </c>
      <c r="C1702" s="1" t="str">
        <f ca="1">VLOOKUP(B1702,'Fichier FI (en entrée)'!B:E,3)</f>
        <v>JFDFFASGGY</v>
      </c>
      <c r="D1702" s="2" t="str">
        <f ca="1">VLOOKUP(B1702,'Fichier FI (en entrée)'!B:E,4)</f>
        <v>Tsrubdziihncm</v>
      </c>
      <c r="E1702" s="2" t="s">
        <v>69</v>
      </c>
      <c r="F1702" s="2" t="s">
        <v>3</v>
      </c>
      <c r="G1702" s="1">
        <v>1</v>
      </c>
      <c r="H1702" s="1">
        <v>0</v>
      </c>
      <c r="I1702" s="2" t="s">
        <v>1</v>
      </c>
      <c r="J1702" s="1">
        <v>1</v>
      </c>
      <c r="K1702" s="2" t="s">
        <v>2148</v>
      </c>
      <c r="L1702" s="1">
        <v>0</v>
      </c>
      <c r="M1702" s="1">
        <v>0</v>
      </c>
      <c r="N1702" s="1">
        <v>0</v>
      </c>
    </row>
    <row r="1703" spans="1:14">
      <c r="A1703" s="1">
        <v>237</v>
      </c>
      <c r="B1703" s="1">
        <v>1178938</v>
      </c>
      <c r="C1703" s="1" t="str">
        <f ca="1">VLOOKUP(B1703,'Fichier FI (en entrée)'!B:E,3)</f>
        <v>LPYYQKXRHB</v>
      </c>
      <c r="D1703" s="2" t="str">
        <f ca="1">VLOOKUP(B1703,'Fichier FI (en entrée)'!B:E,4)</f>
        <v>Pxvnapjjmwuem</v>
      </c>
      <c r="E1703" s="2" t="s">
        <v>4</v>
      </c>
      <c r="F1703" s="2" t="s">
        <v>3</v>
      </c>
      <c r="G1703" s="1">
        <v>1</v>
      </c>
      <c r="H1703" s="1">
        <v>0</v>
      </c>
      <c r="I1703" s="2" t="s">
        <v>1</v>
      </c>
      <c r="J1703" s="1">
        <v>1</v>
      </c>
      <c r="K1703" s="2" t="s">
        <v>2148</v>
      </c>
      <c r="L1703" s="1">
        <v>0</v>
      </c>
      <c r="M1703" s="1">
        <v>0</v>
      </c>
      <c r="N1703" s="1">
        <v>0</v>
      </c>
    </row>
    <row r="1704" spans="1:14">
      <c r="A1704" s="1">
        <v>237</v>
      </c>
      <c r="B1704" s="1">
        <v>1180476</v>
      </c>
      <c r="C1704" s="1" t="str">
        <f ca="1">VLOOKUP(B1704,'Fichier FI (en entrée)'!B:E,3)</f>
        <v>ESGKZJYOWF</v>
      </c>
      <c r="D1704" s="2" t="str">
        <f ca="1">VLOOKUP(B1704,'Fichier FI (en entrée)'!B:E,4)</f>
        <v>Azxxxzkzhebrx</v>
      </c>
      <c r="E1704" s="2" t="s">
        <v>66</v>
      </c>
      <c r="F1704" s="2" t="s">
        <v>3</v>
      </c>
      <c r="G1704" s="1">
        <v>1</v>
      </c>
      <c r="H1704" s="1">
        <v>0</v>
      </c>
      <c r="I1704" s="2" t="s">
        <v>1</v>
      </c>
      <c r="J1704" s="1">
        <v>1</v>
      </c>
      <c r="K1704" s="2" t="s">
        <v>2148</v>
      </c>
      <c r="L1704" s="1">
        <v>0</v>
      </c>
      <c r="M1704" s="1">
        <v>0</v>
      </c>
      <c r="N1704" s="1">
        <v>0</v>
      </c>
    </row>
    <row r="1705" spans="1:14">
      <c r="A1705" s="1">
        <v>237</v>
      </c>
      <c r="B1705" s="1">
        <v>1181394</v>
      </c>
      <c r="C1705" s="1" t="str">
        <f ca="1">VLOOKUP(B1705,'Fichier FI (en entrée)'!B:E,3)</f>
        <v>WCEKHHVBVP</v>
      </c>
      <c r="D1705" s="2" t="str">
        <f ca="1">VLOOKUP(B1705,'Fichier FI (en entrée)'!B:E,4)</f>
        <v>Muijsffycemkv</v>
      </c>
      <c r="E1705" s="2" t="s">
        <v>47</v>
      </c>
      <c r="F1705" s="2" t="s">
        <v>3</v>
      </c>
      <c r="G1705" s="1">
        <v>1</v>
      </c>
      <c r="H1705" s="1">
        <v>0</v>
      </c>
      <c r="I1705" s="2" t="s">
        <v>1</v>
      </c>
      <c r="J1705" s="1">
        <v>1</v>
      </c>
      <c r="K1705" s="2" t="s">
        <v>2148</v>
      </c>
      <c r="L1705" s="1">
        <v>0</v>
      </c>
      <c r="M1705" s="1">
        <v>0</v>
      </c>
      <c r="N1705" s="1">
        <v>0</v>
      </c>
    </row>
    <row r="1706" spans="1:14">
      <c r="A1706" s="1">
        <v>237</v>
      </c>
      <c r="B1706" s="1">
        <v>1182721</v>
      </c>
      <c r="C1706" s="1" t="str">
        <f ca="1">VLOOKUP(B1706,'Fichier FI (en entrée)'!B:E,3)</f>
        <v>CEJNCRVBXY</v>
      </c>
      <c r="D1706" s="2" t="str">
        <f ca="1">VLOOKUP(B1706,'Fichier FI (en entrée)'!B:E,4)</f>
        <v>Pllyxsadkpimr</v>
      </c>
      <c r="E1706" s="2" t="s">
        <v>21</v>
      </c>
      <c r="F1706" s="2" t="s">
        <v>3</v>
      </c>
      <c r="G1706" s="1">
        <v>1</v>
      </c>
      <c r="H1706" s="1">
        <v>0</v>
      </c>
      <c r="I1706" s="2" t="s">
        <v>1</v>
      </c>
      <c r="J1706" s="1">
        <v>1</v>
      </c>
      <c r="K1706" s="2" t="s">
        <v>2148</v>
      </c>
      <c r="L1706" s="1">
        <v>0</v>
      </c>
      <c r="M1706" s="1">
        <v>0</v>
      </c>
      <c r="N1706" s="1">
        <v>0</v>
      </c>
    </row>
    <row r="1707" spans="1:14">
      <c r="A1707" s="1">
        <v>237</v>
      </c>
      <c r="B1707" s="1">
        <v>1184091</v>
      </c>
      <c r="C1707" s="1" t="str">
        <f ca="1">VLOOKUP(B1707,'Fichier FI (en entrée)'!B:E,3)</f>
        <v>WHHVQNOVNF</v>
      </c>
      <c r="D1707" s="2" t="str">
        <f ca="1">VLOOKUP(B1707,'Fichier FI (en entrée)'!B:E,4)</f>
        <v>Uqogjtxtonkox</v>
      </c>
      <c r="E1707" s="2" t="s">
        <v>36</v>
      </c>
      <c r="F1707" s="2" t="s">
        <v>3</v>
      </c>
      <c r="G1707" s="1">
        <v>1</v>
      </c>
      <c r="H1707" s="1">
        <v>0</v>
      </c>
      <c r="I1707" s="2" t="s">
        <v>1</v>
      </c>
      <c r="J1707" s="1">
        <v>1</v>
      </c>
      <c r="K1707" s="2" t="s">
        <v>2148</v>
      </c>
      <c r="L1707" s="1">
        <v>0</v>
      </c>
      <c r="M1707" s="1">
        <v>0</v>
      </c>
      <c r="N1707" s="1">
        <v>0</v>
      </c>
    </row>
    <row r="1708" spans="1:14">
      <c r="A1708" s="1">
        <v>237</v>
      </c>
      <c r="B1708" s="1">
        <v>1184196</v>
      </c>
      <c r="C1708" s="1" t="str">
        <f ca="1">VLOOKUP(B1708,'Fichier FI (en entrée)'!B:E,3)</f>
        <v>DEFJSAUJKZ</v>
      </c>
      <c r="D1708" s="2" t="str">
        <f ca="1">VLOOKUP(B1708,'Fichier FI (en entrée)'!B:E,4)</f>
        <v>Otlpegtjmfoqw</v>
      </c>
      <c r="E1708" s="2" t="s">
        <v>48</v>
      </c>
      <c r="F1708" s="2" t="s">
        <v>3</v>
      </c>
      <c r="G1708" s="1">
        <v>1</v>
      </c>
      <c r="H1708" s="1">
        <v>0</v>
      </c>
      <c r="I1708" s="2" t="s">
        <v>1</v>
      </c>
      <c r="J1708" s="1">
        <v>1</v>
      </c>
      <c r="K1708" s="2" t="s">
        <v>2148</v>
      </c>
      <c r="L1708" s="1">
        <v>0</v>
      </c>
      <c r="M1708" s="1">
        <v>0</v>
      </c>
      <c r="N1708" s="1">
        <v>0</v>
      </c>
    </row>
    <row r="1709" spans="1:14">
      <c r="A1709" s="1">
        <v>237</v>
      </c>
      <c r="B1709" s="1">
        <v>1186660</v>
      </c>
      <c r="C1709" s="1" t="str">
        <f ca="1">VLOOKUP(B1709,'Fichier FI (en entrée)'!B:E,3)</f>
        <v>YBBRSGIZWM</v>
      </c>
      <c r="D1709" s="2" t="str">
        <f ca="1">VLOOKUP(B1709,'Fichier FI (en entrée)'!B:E,4)</f>
        <v>Csrexefmhasjh</v>
      </c>
      <c r="E1709" s="2" t="s">
        <v>61</v>
      </c>
      <c r="F1709" s="2" t="s">
        <v>3</v>
      </c>
      <c r="G1709" s="1">
        <v>1</v>
      </c>
      <c r="H1709" s="1">
        <v>0</v>
      </c>
      <c r="I1709" s="2" t="s">
        <v>1</v>
      </c>
      <c r="J1709" s="1">
        <v>1</v>
      </c>
      <c r="K1709" s="2" t="s">
        <v>2148</v>
      </c>
      <c r="L1709" s="1">
        <v>0</v>
      </c>
      <c r="M1709" s="1">
        <v>0</v>
      </c>
      <c r="N1709" s="1">
        <v>0</v>
      </c>
    </row>
    <row r="1710" spans="1:14">
      <c r="A1710" s="1">
        <v>237</v>
      </c>
      <c r="B1710" s="1">
        <v>1186912</v>
      </c>
      <c r="C1710" s="1" t="str">
        <f ca="1">VLOOKUP(B1710,'Fichier FI (en entrée)'!B:E,3)</f>
        <v>AODYWGXEMP</v>
      </c>
      <c r="D1710" s="2" t="str">
        <f ca="1">VLOOKUP(B1710,'Fichier FI (en entrée)'!B:E,4)</f>
        <v>Enfoeymzcsqlz</v>
      </c>
      <c r="E1710" s="2" t="s">
        <v>53</v>
      </c>
      <c r="F1710" s="2" t="s">
        <v>3</v>
      </c>
      <c r="G1710" s="1">
        <v>1</v>
      </c>
      <c r="H1710" s="1">
        <v>0</v>
      </c>
      <c r="I1710" s="2" t="s">
        <v>1</v>
      </c>
      <c r="J1710" s="1">
        <v>1</v>
      </c>
      <c r="K1710" s="2" t="s">
        <v>2148</v>
      </c>
      <c r="L1710" s="1">
        <v>0</v>
      </c>
      <c r="M1710" s="1">
        <v>0</v>
      </c>
      <c r="N1710" s="1">
        <v>0</v>
      </c>
    </row>
    <row r="1711" spans="1:14">
      <c r="A1711" s="1">
        <v>237</v>
      </c>
      <c r="B1711" s="1">
        <v>1187901</v>
      </c>
      <c r="C1711" s="1" t="str">
        <f ca="1">VLOOKUP(B1711,'Fichier FI (en entrée)'!B:E,3)</f>
        <v>RPLKOMDBBY</v>
      </c>
      <c r="D1711" s="2" t="str">
        <f ca="1">VLOOKUP(B1711,'Fichier FI (en entrée)'!B:E,4)</f>
        <v>Zhdzmjswyrszq</v>
      </c>
      <c r="E1711" s="2" t="s">
        <v>46</v>
      </c>
      <c r="F1711" s="2" t="s">
        <v>3</v>
      </c>
      <c r="G1711" s="1">
        <v>1</v>
      </c>
      <c r="H1711" s="1">
        <v>0</v>
      </c>
      <c r="I1711" s="2" t="s">
        <v>1</v>
      </c>
      <c r="J1711" s="1">
        <v>1</v>
      </c>
      <c r="K1711" s="2" t="s">
        <v>2148</v>
      </c>
      <c r="L1711" s="1">
        <v>0</v>
      </c>
      <c r="M1711" s="1">
        <v>0</v>
      </c>
      <c r="N1711" s="1">
        <v>0</v>
      </c>
    </row>
    <row r="1712" spans="1:14">
      <c r="A1712" s="1">
        <v>237</v>
      </c>
      <c r="B1712" s="1">
        <v>1189231</v>
      </c>
      <c r="C1712" s="1" t="str">
        <f ca="1">VLOOKUP(B1712,'Fichier FI (en entrée)'!B:E,3)</f>
        <v>AZSTVKYHBE</v>
      </c>
      <c r="D1712" s="2" t="str">
        <f ca="1">VLOOKUP(B1712,'Fichier FI (en entrée)'!B:E,4)</f>
        <v>Ncymrdgwplngj</v>
      </c>
      <c r="E1712" s="2" t="s">
        <v>47</v>
      </c>
      <c r="F1712" s="2" t="s">
        <v>3</v>
      </c>
      <c r="G1712" s="1">
        <v>1</v>
      </c>
      <c r="H1712" s="1">
        <v>0</v>
      </c>
      <c r="I1712" s="2" t="s">
        <v>1</v>
      </c>
      <c r="J1712" s="1">
        <v>1</v>
      </c>
      <c r="K1712" s="2" t="s">
        <v>2148</v>
      </c>
      <c r="L1712" s="1">
        <v>0</v>
      </c>
      <c r="M1712" s="1">
        <v>0</v>
      </c>
      <c r="N1712" s="1">
        <v>0</v>
      </c>
    </row>
    <row r="1713" spans="1:14">
      <c r="A1713" s="1">
        <v>237</v>
      </c>
      <c r="B1713" s="1">
        <v>1189586</v>
      </c>
      <c r="C1713" s="1" t="str">
        <f ca="1">VLOOKUP(B1713,'Fichier FI (en entrée)'!B:E,3)</f>
        <v>YVNILIYPKB</v>
      </c>
      <c r="D1713" s="2" t="str">
        <f ca="1">VLOOKUP(B1713,'Fichier FI (en entrée)'!B:E,4)</f>
        <v>Vsodjjqbbtymg</v>
      </c>
      <c r="E1713" s="2" t="s">
        <v>36</v>
      </c>
      <c r="F1713" s="2" t="s">
        <v>3</v>
      </c>
      <c r="G1713" s="1">
        <v>1</v>
      </c>
      <c r="H1713" s="1">
        <v>0</v>
      </c>
      <c r="I1713" s="2" t="s">
        <v>1</v>
      </c>
      <c r="J1713" s="1">
        <v>1</v>
      </c>
      <c r="K1713" s="2" t="s">
        <v>2148</v>
      </c>
      <c r="L1713" s="1">
        <v>0</v>
      </c>
      <c r="M1713" s="1">
        <v>0</v>
      </c>
      <c r="N1713" s="1">
        <v>0</v>
      </c>
    </row>
    <row r="1714" spans="1:14">
      <c r="A1714" s="1">
        <v>237</v>
      </c>
      <c r="B1714" s="1">
        <v>1190445</v>
      </c>
      <c r="C1714" s="1" t="str">
        <f ca="1">VLOOKUP(B1714,'Fichier FI (en entrée)'!B:E,3)</f>
        <v>NHLWEXPALR</v>
      </c>
      <c r="D1714" s="2" t="str">
        <f ca="1">VLOOKUP(B1714,'Fichier FI (en entrée)'!B:E,4)</f>
        <v>Yvmbopcwffvog</v>
      </c>
      <c r="E1714" s="2" t="s">
        <v>37</v>
      </c>
      <c r="F1714" s="2" t="s">
        <v>3</v>
      </c>
      <c r="G1714" s="1">
        <v>1</v>
      </c>
      <c r="H1714" s="1">
        <v>0</v>
      </c>
      <c r="I1714" s="2" t="s">
        <v>1</v>
      </c>
      <c r="J1714" s="1">
        <v>1</v>
      </c>
      <c r="K1714" s="2" t="s">
        <v>2148</v>
      </c>
      <c r="L1714" s="1">
        <v>0</v>
      </c>
      <c r="M1714" s="1">
        <v>0</v>
      </c>
      <c r="N1714" s="1">
        <v>0</v>
      </c>
    </row>
    <row r="1715" spans="1:14">
      <c r="A1715" s="1">
        <v>237</v>
      </c>
      <c r="B1715" s="1">
        <v>1191836</v>
      </c>
      <c r="C1715" s="1" t="str">
        <f ca="1">VLOOKUP(B1715,'Fichier FI (en entrée)'!B:E,3)</f>
        <v>IAKTYLKINF</v>
      </c>
      <c r="D1715" s="2" t="str">
        <f ca="1">VLOOKUP(B1715,'Fichier FI (en entrée)'!B:E,4)</f>
        <v>Jbevsqfadexps</v>
      </c>
      <c r="E1715" s="2" t="s">
        <v>47</v>
      </c>
      <c r="F1715" s="2" t="s">
        <v>3</v>
      </c>
      <c r="G1715" s="1">
        <v>1</v>
      </c>
      <c r="H1715" s="1">
        <v>0</v>
      </c>
      <c r="I1715" s="2" t="s">
        <v>1</v>
      </c>
      <c r="J1715" s="1">
        <v>1</v>
      </c>
      <c r="K1715" s="2" t="s">
        <v>2148</v>
      </c>
      <c r="L1715" s="1">
        <v>0</v>
      </c>
      <c r="M1715" s="1">
        <v>0</v>
      </c>
      <c r="N1715" s="1">
        <v>0</v>
      </c>
    </row>
    <row r="1716" spans="1:14">
      <c r="A1716" s="1">
        <v>237</v>
      </c>
      <c r="B1716" s="1">
        <v>1192522</v>
      </c>
      <c r="C1716" s="1" t="str">
        <f ca="1">VLOOKUP(B1716,'Fichier FI (en entrée)'!B:E,3)</f>
        <v>BJTKFWCFUL</v>
      </c>
      <c r="D1716" s="2" t="str">
        <f ca="1">VLOOKUP(B1716,'Fichier FI (en entrée)'!B:E,4)</f>
        <v>Frxkifvqytvon</v>
      </c>
      <c r="E1716" s="2" t="s">
        <v>79</v>
      </c>
      <c r="F1716" s="2" t="s">
        <v>3</v>
      </c>
      <c r="G1716" s="1">
        <v>1</v>
      </c>
      <c r="H1716" s="1">
        <v>0</v>
      </c>
      <c r="I1716" s="2" t="s">
        <v>1</v>
      </c>
      <c r="J1716" s="1">
        <v>1</v>
      </c>
      <c r="K1716" s="2" t="s">
        <v>2148</v>
      </c>
      <c r="L1716" s="1">
        <v>0</v>
      </c>
      <c r="M1716" s="1">
        <v>0</v>
      </c>
      <c r="N1716" s="1">
        <v>0</v>
      </c>
    </row>
    <row r="1717" spans="1:14">
      <c r="A1717" s="1">
        <v>237</v>
      </c>
      <c r="B1717" s="1">
        <v>1193875</v>
      </c>
      <c r="C1717" s="1" t="str">
        <f ca="1">VLOOKUP(B1717,'Fichier FI (en entrée)'!B:E,3)</f>
        <v>UQNWNVFLFR</v>
      </c>
      <c r="D1717" s="2" t="str">
        <f ca="1">VLOOKUP(B1717,'Fichier FI (en entrée)'!B:E,4)</f>
        <v>Qlulleeyafxje</v>
      </c>
      <c r="E1717" s="2" t="s">
        <v>52</v>
      </c>
      <c r="F1717" s="2" t="s">
        <v>3</v>
      </c>
      <c r="G1717" s="1">
        <v>1</v>
      </c>
      <c r="H1717" s="1">
        <v>0</v>
      </c>
      <c r="I1717" s="2" t="s">
        <v>1</v>
      </c>
      <c r="J1717" s="1">
        <v>1</v>
      </c>
      <c r="K1717" s="2" t="s">
        <v>2148</v>
      </c>
      <c r="L1717" s="1">
        <v>0</v>
      </c>
      <c r="M1717" s="1">
        <v>0</v>
      </c>
      <c r="N1717" s="1">
        <v>0</v>
      </c>
    </row>
    <row r="1718" spans="1:14">
      <c r="A1718" s="1">
        <v>237</v>
      </c>
      <c r="B1718" s="1">
        <v>1199192</v>
      </c>
      <c r="C1718" s="1" t="str">
        <f ca="1">VLOOKUP(B1718,'Fichier FI (en entrée)'!B:E,3)</f>
        <v>QKBTUZHWKC</v>
      </c>
      <c r="D1718" s="2" t="str">
        <f ca="1">VLOOKUP(B1718,'Fichier FI (en entrée)'!B:E,4)</f>
        <v>Xyflnetnkywur</v>
      </c>
      <c r="E1718" s="2" t="s">
        <v>64</v>
      </c>
      <c r="F1718" s="2" t="s">
        <v>3</v>
      </c>
      <c r="G1718" s="1">
        <v>1</v>
      </c>
      <c r="H1718" s="1">
        <v>0</v>
      </c>
      <c r="I1718" s="2" t="s">
        <v>1</v>
      </c>
      <c r="J1718" s="1">
        <v>1</v>
      </c>
      <c r="K1718" s="2" t="s">
        <v>2148</v>
      </c>
      <c r="L1718" s="1">
        <v>0</v>
      </c>
      <c r="M1718" s="1">
        <v>0</v>
      </c>
      <c r="N1718" s="1">
        <v>0</v>
      </c>
    </row>
    <row r="1719" spans="1:14">
      <c r="A1719" s="1">
        <v>237</v>
      </c>
      <c r="B1719" s="1">
        <v>1199449</v>
      </c>
      <c r="C1719" s="1" t="str">
        <f ca="1">VLOOKUP(B1719,'Fichier FI (en entrée)'!B:E,3)</f>
        <v>ZDGVNSTTBQ</v>
      </c>
      <c r="D1719" s="2" t="str">
        <f ca="1">VLOOKUP(B1719,'Fichier FI (en entrée)'!B:E,4)</f>
        <v>Ookslofarkzgg</v>
      </c>
      <c r="E1719" s="2" t="s">
        <v>37</v>
      </c>
      <c r="F1719" s="2" t="s">
        <v>3</v>
      </c>
      <c r="G1719" s="1">
        <v>1</v>
      </c>
      <c r="H1719" s="1">
        <v>0</v>
      </c>
      <c r="I1719" s="2" t="s">
        <v>1</v>
      </c>
      <c r="J1719" s="1">
        <v>1</v>
      </c>
      <c r="K1719" s="2" t="s">
        <v>2148</v>
      </c>
      <c r="L1719" s="1">
        <v>0</v>
      </c>
      <c r="M1719" s="1">
        <v>0</v>
      </c>
      <c r="N1719" s="1">
        <v>0</v>
      </c>
    </row>
    <row r="1720" spans="1:14">
      <c r="A1720" s="1">
        <v>237</v>
      </c>
      <c r="B1720" s="1">
        <v>1202286</v>
      </c>
      <c r="C1720" s="1" t="str">
        <f ca="1">VLOOKUP(B1720,'Fichier FI (en entrée)'!B:E,3)</f>
        <v>GWMGYXZDGQ</v>
      </c>
      <c r="D1720" s="2" t="str">
        <f ca="1">VLOOKUP(B1720,'Fichier FI (en entrée)'!B:E,4)</f>
        <v>Axxtytlqieavj</v>
      </c>
      <c r="E1720" s="2" t="s">
        <v>43</v>
      </c>
      <c r="F1720" s="2" t="s">
        <v>3</v>
      </c>
      <c r="G1720" s="1">
        <v>1</v>
      </c>
      <c r="H1720" s="1">
        <v>0</v>
      </c>
      <c r="I1720" s="2" t="s">
        <v>1</v>
      </c>
      <c r="J1720" s="1">
        <v>1</v>
      </c>
      <c r="K1720" s="2" t="s">
        <v>2148</v>
      </c>
      <c r="L1720" s="1">
        <v>0</v>
      </c>
      <c r="M1720" s="1">
        <v>0</v>
      </c>
      <c r="N1720" s="1">
        <v>0</v>
      </c>
    </row>
    <row r="1721" spans="1:14">
      <c r="A1721" s="1">
        <v>237</v>
      </c>
      <c r="B1721" s="1">
        <v>1204434</v>
      </c>
      <c r="C1721" s="1" t="str">
        <f ca="1">VLOOKUP(B1721,'Fichier FI (en entrée)'!B:E,3)</f>
        <v>ELMFRHCKKV</v>
      </c>
      <c r="D1721" s="2" t="str">
        <f ca="1">VLOOKUP(B1721,'Fichier FI (en entrée)'!B:E,4)</f>
        <v>Ysrahkdhjlzla</v>
      </c>
      <c r="E1721" s="2" t="s">
        <v>46</v>
      </c>
      <c r="F1721" s="2" t="s">
        <v>3</v>
      </c>
      <c r="G1721" s="1">
        <v>1</v>
      </c>
      <c r="H1721" s="1">
        <v>0</v>
      </c>
      <c r="I1721" s="2" t="s">
        <v>1</v>
      </c>
      <c r="J1721" s="1">
        <v>1</v>
      </c>
      <c r="K1721" s="2" t="s">
        <v>2148</v>
      </c>
      <c r="L1721" s="1">
        <v>0</v>
      </c>
      <c r="M1721" s="1">
        <v>0</v>
      </c>
      <c r="N1721" s="1">
        <v>0</v>
      </c>
    </row>
    <row r="1722" spans="1:14">
      <c r="A1722" s="1">
        <v>237</v>
      </c>
      <c r="B1722" s="1">
        <v>1205896</v>
      </c>
      <c r="C1722" s="1" t="str">
        <f ca="1">VLOOKUP(B1722,'Fichier FI (en entrée)'!B:E,3)</f>
        <v>FVXCOUPLEU</v>
      </c>
      <c r="D1722" s="2" t="str">
        <f ca="1">VLOOKUP(B1722,'Fichier FI (en entrée)'!B:E,4)</f>
        <v>Nbrwrirqgqarl</v>
      </c>
      <c r="E1722" s="2" t="s">
        <v>46</v>
      </c>
      <c r="F1722" s="2" t="s">
        <v>3</v>
      </c>
      <c r="G1722" s="1">
        <v>1</v>
      </c>
      <c r="H1722" s="1">
        <v>0</v>
      </c>
      <c r="I1722" s="2" t="s">
        <v>1</v>
      </c>
      <c r="J1722" s="1">
        <v>1</v>
      </c>
      <c r="K1722" s="2" t="s">
        <v>2148</v>
      </c>
      <c r="L1722" s="1">
        <v>0</v>
      </c>
      <c r="M1722" s="1">
        <v>0</v>
      </c>
      <c r="N1722" s="1">
        <v>0</v>
      </c>
    </row>
    <row r="1723" spans="1:14">
      <c r="A1723" s="1">
        <v>237</v>
      </c>
      <c r="B1723" s="1">
        <v>1207223</v>
      </c>
      <c r="C1723" s="1" t="str">
        <f ca="1">VLOOKUP(B1723,'Fichier FI (en entrée)'!B:E,3)</f>
        <v>JRDAUSDIGA</v>
      </c>
      <c r="D1723" s="2" t="str">
        <f ca="1">VLOOKUP(B1723,'Fichier FI (en entrée)'!B:E,4)</f>
        <v>Oarbjpcapmhex</v>
      </c>
      <c r="E1723" s="2" t="s">
        <v>34</v>
      </c>
      <c r="F1723" s="2" t="s">
        <v>3</v>
      </c>
      <c r="G1723" s="1">
        <v>1</v>
      </c>
      <c r="H1723" s="1">
        <v>0</v>
      </c>
      <c r="I1723" s="2" t="s">
        <v>1</v>
      </c>
      <c r="J1723" s="1">
        <v>1</v>
      </c>
      <c r="K1723" s="2" t="s">
        <v>2148</v>
      </c>
      <c r="L1723" s="1">
        <v>0</v>
      </c>
      <c r="M1723" s="1">
        <v>0</v>
      </c>
      <c r="N1723" s="1">
        <v>0</v>
      </c>
    </row>
    <row r="1724" spans="1:14">
      <c r="A1724" s="1">
        <v>237</v>
      </c>
      <c r="B1724" s="1">
        <v>1207482</v>
      </c>
      <c r="C1724" s="1" t="str">
        <f ca="1">VLOOKUP(B1724,'Fichier FI (en entrée)'!B:E,3)</f>
        <v>RUGVNQCEQW</v>
      </c>
      <c r="D1724" s="2" t="str">
        <f ca="1">VLOOKUP(B1724,'Fichier FI (en entrée)'!B:E,4)</f>
        <v>Yxqtbiptvgjto</v>
      </c>
      <c r="E1724" s="2" t="s">
        <v>52</v>
      </c>
      <c r="F1724" s="2" t="s">
        <v>3</v>
      </c>
      <c r="G1724" s="1">
        <v>1</v>
      </c>
      <c r="H1724" s="1">
        <v>0</v>
      </c>
      <c r="I1724" s="2" t="s">
        <v>1</v>
      </c>
      <c r="J1724" s="1">
        <v>1</v>
      </c>
      <c r="K1724" s="2" t="s">
        <v>2148</v>
      </c>
      <c r="L1724" s="1">
        <v>0</v>
      </c>
      <c r="M1724" s="1">
        <v>0</v>
      </c>
      <c r="N1724" s="1">
        <v>0</v>
      </c>
    </row>
    <row r="1725" spans="1:14">
      <c r="A1725" s="1">
        <v>237</v>
      </c>
      <c r="B1725" s="1">
        <v>1208115</v>
      </c>
      <c r="C1725" s="1" t="str">
        <f ca="1">VLOOKUP(B1725,'Fichier FI (en entrée)'!B:E,3)</f>
        <v>PCOBLZHBON</v>
      </c>
      <c r="D1725" s="2" t="str">
        <f ca="1">VLOOKUP(B1725,'Fichier FI (en entrée)'!B:E,4)</f>
        <v>Alyorfkxurcwp</v>
      </c>
      <c r="E1725" s="2" t="s">
        <v>83</v>
      </c>
      <c r="F1725" s="2" t="s">
        <v>3</v>
      </c>
      <c r="G1725" s="1">
        <v>1</v>
      </c>
      <c r="H1725" s="1">
        <v>0</v>
      </c>
      <c r="I1725" s="2" t="s">
        <v>1</v>
      </c>
      <c r="J1725" s="1">
        <v>1</v>
      </c>
      <c r="K1725" s="2" t="s">
        <v>2148</v>
      </c>
      <c r="L1725" s="1">
        <v>0</v>
      </c>
      <c r="M1725" s="1">
        <v>0</v>
      </c>
      <c r="N1725" s="1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41"/>
  <sheetViews>
    <sheetView workbookViewId="0">
      <selection activeCell="C2" sqref="C2:D541"/>
    </sheetView>
  </sheetViews>
  <sheetFormatPr baseColWidth="10" defaultColWidth="8.83203125" defaultRowHeight="15" x14ac:dyDescent="0"/>
  <cols>
    <col min="1" max="1" width="14" customWidth="1"/>
    <col min="2" max="2" width="11.1640625" customWidth="1"/>
    <col min="3" max="3" width="21.5" customWidth="1"/>
    <col min="4" max="4" width="16.83203125" customWidth="1"/>
    <col min="5" max="5" width="101.1640625" customWidth="1"/>
    <col min="6" max="6" width="16" customWidth="1"/>
    <col min="7" max="7" width="14" customWidth="1"/>
    <col min="8" max="8" width="6.5" customWidth="1"/>
    <col min="9" max="9" width="13.1640625" customWidth="1"/>
    <col min="10" max="11" width="20.6640625" customWidth="1"/>
    <col min="12" max="13" width="29" customWidth="1"/>
    <col min="14" max="14" width="16" customWidth="1"/>
  </cols>
  <sheetData>
    <row r="1" spans="1:14">
      <c r="A1" s="3" t="s">
        <v>108</v>
      </c>
      <c r="B1" s="3" t="s">
        <v>107</v>
      </c>
      <c r="C1" s="3" t="s">
        <v>106</v>
      </c>
      <c r="D1" s="3" t="s">
        <v>105</v>
      </c>
      <c r="E1" s="3" t="s">
        <v>104</v>
      </c>
      <c r="F1" s="3" t="s">
        <v>103</v>
      </c>
      <c r="G1" s="3" t="s">
        <v>102</v>
      </c>
      <c r="H1" s="3" t="s">
        <v>101</v>
      </c>
      <c r="I1" s="3" t="s">
        <v>100</v>
      </c>
      <c r="J1" s="3" t="s">
        <v>99</v>
      </c>
      <c r="K1" s="3" t="s">
        <v>98</v>
      </c>
      <c r="L1" s="3" t="s">
        <v>97</v>
      </c>
      <c r="M1" s="3" t="s">
        <v>96</v>
      </c>
      <c r="N1" s="3" t="s">
        <v>95</v>
      </c>
    </row>
    <row r="2" spans="1:14">
      <c r="A2" s="1">
        <v>1</v>
      </c>
      <c r="B2" s="1">
        <v>1023775</v>
      </c>
      <c r="C2" s="2" t="str">
        <f ca="1">VLOOKUP(B2,'Fichier FA (en entrée)'!B:D,3)</f>
        <v>FGHQMEKIAM</v>
      </c>
      <c r="D2" s="2" t="str">
        <f ca="1">VLOOKUP(B2,'Fichier FA (en entrée)'!B:E,4)</f>
        <v>Yzoiaszubgohl</v>
      </c>
      <c r="E2" s="2" t="s">
        <v>4</v>
      </c>
      <c r="F2" s="2" t="s">
        <v>3</v>
      </c>
      <c r="G2" s="1">
        <v>1</v>
      </c>
      <c r="H2" s="1">
        <v>2</v>
      </c>
      <c r="I2" s="2" t="s">
        <v>1</v>
      </c>
      <c r="J2" s="1">
        <v>1</v>
      </c>
      <c r="K2" s="2" t="s">
        <v>2147</v>
      </c>
      <c r="L2" s="1">
        <v>2</v>
      </c>
      <c r="M2" s="1">
        <v>0</v>
      </c>
      <c r="N2" s="1">
        <v>0</v>
      </c>
    </row>
    <row r="3" spans="1:14">
      <c r="A3" s="1">
        <v>1</v>
      </c>
      <c r="B3" s="1">
        <v>579757</v>
      </c>
      <c r="C3" s="2" t="str">
        <f ca="1">VLOOKUP(B3,'Fichier FA (en entrée)'!B:D,3)</f>
        <v>USKXJINUUA</v>
      </c>
      <c r="D3" s="2" t="str">
        <f ca="1">VLOOKUP(B3,'Fichier FA (en entrée)'!B:E,4)</f>
        <v>Kcwwwumhxplst</v>
      </c>
      <c r="E3" s="2" t="s">
        <v>19</v>
      </c>
      <c r="F3" s="2" t="s">
        <v>3</v>
      </c>
      <c r="G3" s="1">
        <v>1</v>
      </c>
      <c r="H3" s="1">
        <v>2</v>
      </c>
      <c r="I3" s="2" t="s">
        <v>1</v>
      </c>
      <c r="J3" s="1">
        <v>1</v>
      </c>
      <c r="K3" s="2" t="s">
        <v>2147</v>
      </c>
      <c r="L3" s="1">
        <v>2</v>
      </c>
      <c r="M3" s="1">
        <v>0</v>
      </c>
      <c r="N3" s="1">
        <v>0</v>
      </c>
    </row>
    <row r="4" spans="1:14">
      <c r="A4" s="1">
        <v>1</v>
      </c>
      <c r="B4" s="1">
        <v>298568</v>
      </c>
      <c r="C4" s="2" t="str">
        <f ca="1">VLOOKUP(B4,'Fichier FA (en entrée)'!B:D,3)</f>
        <v>MZWVBOAJPT</v>
      </c>
      <c r="D4" s="2" t="str">
        <f ca="1">VLOOKUP(B4,'Fichier FA (en entrée)'!B:E,4)</f>
        <v>Wkjzvlqjgwppi</v>
      </c>
      <c r="E4" s="2" t="s">
        <v>19</v>
      </c>
      <c r="F4" s="2" t="s">
        <v>3</v>
      </c>
      <c r="G4" s="1">
        <v>1</v>
      </c>
      <c r="H4" s="1">
        <v>2</v>
      </c>
      <c r="I4" s="2" t="s">
        <v>1</v>
      </c>
      <c r="J4" s="1">
        <v>1</v>
      </c>
      <c r="K4" s="2" t="s">
        <v>2147</v>
      </c>
      <c r="L4" s="1">
        <v>2</v>
      </c>
      <c r="M4" s="1">
        <v>0</v>
      </c>
      <c r="N4" s="1">
        <v>0</v>
      </c>
    </row>
    <row r="5" spans="1:14">
      <c r="A5" s="1">
        <v>1</v>
      </c>
      <c r="B5" s="1">
        <v>1147196</v>
      </c>
      <c r="C5" s="2" t="str">
        <f ca="1">VLOOKUP(B5,'Fichier FA (en entrée)'!B:D,3)</f>
        <v>ZIMGMUVQSF</v>
      </c>
      <c r="D5" s="2" t="str">
        <f ca="1">VLOOKUP(B5,'Fichier FA (en entrée)'!B:E,4)</f>
        <v>Nrmtcbjbnvnjk</v>
      </c>
      <c r="E5" s="2" t="s">
        <v>48</v>
      </c>
      <c r="F5" s="2" t="s">
        <v>3</v>
      </c>
      <c r="G5" s="1">
        <v>1</v>
      </c>
      <c r="H5" s="1">
        <v>2</v>
      </c>
      <c r="I5" s="2" t="s">
        <v>1</v>
      </c>
      <c r="J5" s="1">
        <v>1</v>
      </c>
      <c r="K5" s="2" t="s">
        <v>2147</v>
      </c>
      <c r="L5" s="1">
        <v>2</v>
      </c>
      <c r="M5" s="1">
        <v>0</v>
      </c>
      <c r="N5" s="1">
        <v>0</v>
      </c>
    </row>
    <row r="6" spans="1:14">
      <c r="A6" s="1">
        <v>5</v>
      </c>
      <c r="B6" s="1">
        <v>727684</v>
      </c>
      <c r="C6" s="2" t="str">
        <f ca="1">VLOOKUP(B6,'Fichier FA (en entrée)'!B:D,3)</f>
        <v>JPBOMDZVNH</v>
      </c>
      <c r="D6" s="2" t="str">
        <f ca="1">VLOOKUP(B6,'Fichier FA (en entrée)'!B:E,4)</f>
        <v>Erunwzciwajcx</v>
      </c>
      <c r="E6" s="2" t="s">
        <v>19</v>
      </c>
      <c r="F6" s="2" t="s">
        <v>3</v>
      </c>
      <c r="G6" s="1">
        <v>1</v>
      </c>
      <c r="H6" s="1">
        <v>1</v>
      </c>
      <c r="I6" s="2" t="s">
        <v>1</v>
      </c>
      <c r="J6" s="1">
        <v>1</v>
      </c>
      <c r="K6" s="2" t="s">
        <v>2147</v>
      </c>
      <c r="L6" s="1">
        <v>1</v>
      </c>
      <c r="M6" s="1">
        <v>0</v>
      </c>
      <c r="N6" s="1">
        <v>0</v>
      </c>
    </row>
    <row r="7" spans="1:14">
      <c r="A7" s="1">
        <v>5</v>
      </c>
      <c r="B7" s="1">
        <v>778169</v>
      </c>
      <c r="C7" s="2" t="str">
        <f ca="1">VLOOKUP(B7,'Fichier FA (en entrée)'!B:D,3)</f>
        <v>VIFIPZPYVS</v>
      </c>
      <c r="D7" s="2" t="str">
        <f ca="1">VLOOKUP(B7,'Fichier FA (en entrée)'!B:E,4)</f>
        <v>Nislygfvuflne</v>
      </c>
      <c r="E7" s="2" t="s">
        <v>24</v>
      </c>
      <c r="F7" s="2" t="s">
        <v>3</v>
      </c>
      <c r="G7" s="1">
        <v>1</v>
      </c>
      <c r="H7" s="1">
        <v>1</v>
      </c>
      <c r="I7" s="2" t="s">
        <v>1</v>
      </c>
      <c r="J7" s="1">
        <v>1</v>
      </c>
      <c r="K7" s="2" t="s">
        <v>2147</v>
      </c>
      <c r="L7" s="1">
        <v>1</v>
      </c>
      <c r="M7" s="1">
        <v>0</v>
      </c>
      <c r="N7" s="1">
        <v>0</v>
      </c>
    </row>
    <row r="8" spans="1:14">
      <c r="A8" s="1">
        <v>5</v>
      </c>
      <c r="B8" s="1">
        <v>781050</v>
      </c>
      <c r="C8" s="2" t="str">
        <f ca="1">VLOOKUP(B8,'Fichier FA (en entrée)'!B:D,3)</f>
        <v>JOKGNIHOGS</v>
      </c>
      <c r="D8" s="2" t="str">
        <f ca="1">VLOOKUP(B8,'Fichier FA (en entrée)'!B:E,4)</f>
        <v>Epsshgrmwqxhn</v>
      </c>
      <c r="E8" s="2" t="s">
        <v>24</v>
      </c>
      <c r="F8" s="2" t="s">
        <v>3</v>
      </c>
      <c r="G8" s="1">
        <v>1</v>
      </c>
      <c r="H8" s="1">
        <v>1</v>
      </c>
      <c r="I8" s="2" t="s">
        <v>1</v>
      </c>
      <c r="J8" s="1">
        <v>1</v>
      </c>
      <c r="K8" s="2" t="s">
        <v>2147</v>
      </c>
      <c r="L8" s="1">
        <v>1</v>
      </c>
      <c r="M8" s="1">
        <v>0</v>
      </c>
      <c r="N8" s="1">
        <v>0</v>
      </c>
    </row>
    <row r="9" spans="1:14">
      <c r="A9" s="1">
        <v>5</v>
      </c>
      <c r="B9" s="1">
        <v>781411</v>
      </c>
      <c r="C9" s="2" t="str">
        <f ca="1">VLOOKUP(B9,'Fichier FA (en entrée)'!B:D,3)</f>
        <v>SMFDCZZKQG</v>
      </c>
      <c r="D9" s="2" t="str">
        <f ca="1">VLOOKUP(B9,'Fichier FA (en entrée)'!B:E,4)</f>
        <v>Tggrvualqeawn</v>
      </c>
      <c r="E9" s="2" t="s">
        <v>15</v>
      </c>
      <c r="F9" s="2" t="s">
        <v>3</v>
      </c>
      <c r="G9" s="1">
        <v>1</v>
      </c>
      <c r="H9" s="1">
        <v>1</v>
      </c>
      <c r="I9" s="2" t="s">
        <v>1</v>
      </c>
      <c r="J9" s="1">
        <v>1</v>
      </c>
      <c r="K9" s="2" t="s">
        <v>2147</v>
      </c>
      <c r="L9" s="1">
        <v>1</v>
      </c>
      <c r="M9" s="1">
        <v>0</v>
      </c>
      <c r="N9" s="1">
        <v>0</v>
      </c>
    </row>
    <row r="10" spans="1:14">
      <c r="A10" s="1">
        <v>5</v>
      </c>
      <c r="B10" s="1">
        <v>785198</v>
      </c>
      <c r="C10" s="2" t="str">
        <f ca="1">VLOOKUP(B10,'Fichier FA (en entrée)'!B:D,3)</f>
        <v>NZKEPDGXEL</v>
      </c>
      <c r="D10" s="2" t="str">
        <f ca="1">VLOOKUP(B10,'Fichier FA (en entrée)'!B:E,4)</f>
        <v>Yclgduraqueoc</v>
      </c>
      <c r="E10" s="2" t="s">
        <v>111</v>
      </c>
      <c r="F10" s="2" t="s">
        <v>3</v>
      </c>
      <c r="G10" s="1">
        <v>1</v>
      </c>
      <c r="H10" s="1">
        <v>1</v>
      </c>
      <c r="I10" s="2" t="s">
        <v>1</v>
      </c>
      <c r="J10" s="1">
        <v>1</v>
      </c>
      <c r="K10" s="2" t="s">
        <v>2147</v>
      </c>
      <c r="L10" s="1">
        <v>1</v>
      </c>
      <c r="M10" s="1">
        <v>0</v>
      </c>
      <c r="N10" s="1">
        <v>0</v>
      </c>
    </row>
    <row r="11" spans="1:14">
      <c r="A11" s="1">
        <v>5</v>
      </c>
      <c r="B11" s="1">
        <v>833162</v>
      </c>
      <c r="C11" s="2" t="str">
        <f ca="1">VLOOKUP(B11,'Fichier FA (en entrée)'!B:D,3)</f>
        <v>JZRKBTATYS</v>
      </c>
      <c r="D11" s="2" t="str">
        <f ca="1">VLOOKUP(B11,'Fichier FA (en entrée)'!B:E,4)</f>
        <v>Yjepwwuueihej</v>
      </c>
      <c r="E11" s="2" t="s">
        <v>31</v>
      </c>
      <c r="F11" s="2" t="s">
        <v>3</v>
      </c>
      <c r="G11" s="1">
        <v>1</v>
      </c>
      <c r="H11" s="1">
        <v>1</v>
      </c>
      <c r="I11" s="2" t="s">
        <v>1</v>
      </c>
      <c r="J11" s="1">
        <v>1</v>
      </c>
      <c r="K11" s="2" t="s">
        <v>2147</v>
      </c>
      <c r="L11" s="1">
        <v>1</v>
      </c>
      <c r="M11" s="1">
        <v>0</v>
      </c>
      <c r="N11" s="1">
        <v>0</v>
      </c>
    </row>
    <row r="12" spans="1:14">
      <c r="A12" s="1">
        <v>5</v>
      </c>
      <c r="B12" s="1">
        <v>1007463</v>
      </c>
      <c r="C12" s="2" t="str">
        <f ca="1">VLOOKUP(B12,'Fichier FA (en entrée)'!B:D,3)</f>
        <v>MYIKABLFOW</v>
      </c>
      <c r="D12" s="2" t="str">
        <f ca="1">VLOOKUP(B12,'Fichier FA (en entrée)'!B:E,4)</f>
        <v>Dscelelyqowkf</v>
      </c>
      <c r="E12" s="2" t="s">
        <v>46</v>
      </c>
      <c r="F12" s="2" t="s">
        <v>3</v>
      </c>
      <c r="G12" s="1">
        <v>1</v>
      </c>
      <c r="H12" s="1">
        <v>1</v>
      </c>
      <c r="I12" s="2" t="s">
        <v>1</v>
      </c>
      <c r="J12" s="1">
        <v>1</v>
      </c>
      <c r="K12" s="2" t="s">
        <v>2147</v>
      </c>
      <c r="L12" s="1">
        <v>1</v>
      </c>
      <c r="M12" s="1">
        <v>0</v>
      </c>
      <c r="N12" s="1">
        <v>0</v>
      </c>
    </row>
    <row r="13" spans="1:14">
      <c r="A13" s="1">
        <v>5</v>
      </c>
      <c r="B13" s="1">
        <v>1014354</v>
      </c>
      <c r="C13" s="2" t="str">
        <f ca="1">VLOOKUP(B13,'Fichier FA (en entrée)'!B:D,3)</f>
        <v>CSUWXTJEPN</v>
      </c>
      <c r="D13" s="2" t="str">
        <f ca="1">VLOOKUP(B13,'Fichier FA (en entrée)'!B:E,4)</f>
        <v>Mjyajzxdkezmn</v>
      </c>
      <c r="E13" s="2" t="s">
        <v>40</v>
      </c>
      <c r="F13" s="2" t="s">
        <v>3</v>
      </c>
      <c r="G13" s="1">
        <v>1</v>
      </c>
      <c r="H13" s="1">
        <v>1</v>
      </c>
      <c r="I13" s="2" t="s">
        <v>1</v>
      </c>
      <c r="J13" s="1">
        <v>1</v>
      </c>
      <c r="K13" s="2" t="s">
        <v>2147</v>
      </c>
      <c r="L13" s="1">
        <v>1</v>
      </c>
      <c r="M13" s="1">
        <v>0</v>
      </c>
      <c r="N13" s="1">
        <v>0</v>
      </c>
    </row>
    <row r="14" spans="1:14">
      <c r="A14" s="1">
        <v>5</v>
      </c>
      <c r="B14" s="1">
        <v>1018833</v>
      </c>
      <c r="C14" s="2" t="str">
        <f ca="1">VLOOKUP(B14,'Fichier FA (en entrée)'!B:D,3)</f>
        <v>CSSGHQRUGP</v>
      </c>
      <c r="D14" s="2" t="str">
        <f ca="1">VLOOKUP(B14,'Fichier FA (en entrée)'!B:E,4)</f>
        <v>Mhqcbtctysvka</v>
      </c>
      <c r="E14" s="2" t="s">
        <v>48</v>
      </c>
      <c r="F14" s="2" t="s">
        <v>3</v>
      </c>
      <c r="G14" s="1">
        <v>1</v>
      </c>
      <c r="H14" s="1">
        <v>1</v>
      </c>
      <c r="I14" s="2" t="s">
        <v>1</v>
      </c>
      <c r="J14" s="1">
        <v>1</v>
      </c>
      <c r="K14" s="2" t="s">
        <v>2147</v>
      </c>
      <c r="L14" s="1">
        <v>1</v>
      </c>
      <c r="M14" s="1">
        <v>0</v>
      </c>
      <c r="N14" s="1">
        <v>0</v>
      </c>
    </row>
    <row r="15" spans="1:14">
      <c r="A15" s="1">
        <v>5</v>
      </c>
      <c r="B15" s="1">
        <v>1029026</v>
      </c>
      <c r="C15" s="2" t="str">
        <f ca="1">VLOOKUP(B15,'Fichier FA (en entrée)'!B:D,3)</f>
        <v>LNYGTMAKSX</v>
      </c>
      <c r="D15" s="2" t="str">
        <f ca="1">VLOOKUP(B15,'Fichier FA (en entrée)'!B:E,4)</f>
        <v>Onsoghbujgslm</v>
      </c>
      <c r="E15" s="2" t="s">
        <v>36</v>
      </c>
      <c r="F15" s="2" t="s">
        <v>3</v>
      </c>
      <c r="G15" s="1">
        <v>1</v>
      </c>
      <c r="H15" s="1">
        <v>1</v>
      </c>
      <c r="I15" s="2" t="s">
        <v>1</v>
      </c>
      <c r="J15" s="1">
        <v>1</v>
      </c>
      <c r="K15" s="2" t="s">
        <v>2147</v>
      </c>
      <c r="L15" s="1">
        <v>1</v>
      </c>
      <c r="M15" s="1">
        <v>0</v>
      </c>
      <c r="N15" s="1">
        <v>0</v>
      </c>
    </row>
    <row r="16" spans="1:14">
      <c r="A16" s="1">
        <v>5</v>
      </c>
      <c r="B16" s="1">
        <v>1035814</v>
      </c>
      <c r="C16" s="2" t="str">
        <f ca="1">VLOOKUP(B16,'Fichier FA (en entrée)'!B:D,3)</f>
        <v>HUHXJAHEQY</v>
      </c>
      <c r="D16" s="2" t="str">
        <f ca="1">VLOOKUP(B16,'Fichier FA (en entrée)'!B:E,4)</f>
        <v>Oonspahmcfsok</v>
      </c>
      <c r="E16" s="2" t="s">
        <v>34</v>
      </c>
      <c r="F16" s="2" t="s">
        <v>3</v>
      </c>
      <c r="G16" s="1">
        <v>1</v>
      </c>
      <c r="H16" s="1">
        <v>1</v>
      </c>
      <c r="I16" s="2" t="s">
        <v>1</v>
      </c>
      <c r="J16" s="1">
        <v>1</v>
      </c>
      <c r="K16" s="2" t="s">
        <v>2147</v>
      </c>
      <c r="L16" s="1">
        <v>1</v>
      </c>
      <c r="M16" s="1">
        <v>0</v>
      </c>
      <c r="N16" s="1">
        <v>0</v>
      </c>
    </row>
    <row r="17" spans="1:14">
      <c r="A17" s="1">
        <v>5</v>
      </c>
      <c r="B17" s="1">
        <v>1038061</v>
      </c>
      <c r="C17" s="2" t="str">
        <f ca="1">VLOOKUP(B17,'Fichier FA (en entrée)'!B:D,3)</f>
        <v>SKWEULIIBX</v>
      </c>
      <c r="D17" s="2" t="str">
        <f ca="1">VLOOKUP(B17,'Fichier FA (en entrée)'!B:E,4)</f>
        <v>Hzxbzzswuqbku</v>
      </c>
      <c r="E17" s="2" t="s">
        <v>47</v>
      </c>
      <c r="F17" s="2" t="s">
        <v>3</v>
      </c>
      <c r="G17" s="1">
        <v>1</v>
      </c>
      <c r="H17" s="1">
        <v>1</v>
      </c>
      <c r="I17" s="2" t="s">
        <v>1</v>
      </c>
      <c r="J17" s="1">
        <v>1</v>
      </c>
      <c r="K17" s="2" t="s">
        <v>2147</v>
      </c>
      <c r="L17" s="1">
        <v>1</v>
      </c>
      <c r="M17" s="1">
        <v>0</v>
      </c>
      <c r="N17" s="1">
        <v>0</v>
      </c>
    </row>
    <row r="18" spans="1:14">
      <c r="A18" s="1">
        <v>5</v>
      </c>
      <c r="B18" s="1">
        <v>1039048</v>
      </c>
      <c r="C18" s="2" t="str">
        <f ca="1">VLOOKUP(B18,'Fichier FA (en entrée)'!B:D,3)</f>
        <v>LJQXMHYYTX</v>
      </c>
      <c r="D18" s="2" t="str">
        <f ca="1">VLOOKUP(B18,'Fichier FA (en entrée)'!B:E,4)</f>
        <v>Eqauzhlwpapjy</v>
      </c>
      <c r="E18" s="2" t="s">
        <v>46</v>
      </c>
      <c r="F18" s="2" t="s">
        <v>3</v>
      </c>
      <c r="G18" s="1">
        <v>1</v>
      </c>
      <c r="H18" s="1">
        <v>1</v>
      </c>
      <c r="I18" s="2" t="s">
        <v>1</v>
      </c>
      <c r="J18" s="1">
        <v>1</v>
      </c>
      <c r="K18" s="2" t="s">
        <v>2147</v>
      </c>
      <c r="L18" s="1">
        <v>1</v>
      </c>
      <c r="M18" s="1">
        <v>0</v>
      </c>
      <c r="N18" s="1">
        <v>0</v>
      </c>
    </row>
    <row r="19" spans="1:14">
      <c r="A19" s="1">
        <v>5</v>
      </c>
      <c r="B19" s="1">
        <v>1053021</v>
      </c>
      <c r="C19" s="2" t="str">
        <f ca="1">VLOOKUP(B19,'Fichier FA (en entrée)'!B:D,3)</f>
        <v>MGSMPDPBQQ</v>
      </c>
      <c r="D19" s="2" t="str">
        <f ca="1">VLOOKUP(B19,'Fichier FA (en entrée)'!B:E,4)</f>
        <v>Xnveewfcmrolz</v>
      </c>
      <c r="E19" s="2" t="s">
        <v>47</v>
      </c>
      <c r="F19" s="2" t="s">
        <v>3</v>
      </c>
      <c r="G19" s="1">
        <v>1</v>
      </c>
      <c r="H19" s="1">
        <v>1</v>
      </c>
      <c r="I19" s="2" t="s">
        <v>1</v>
      </c>
      <c r="J19" s="1">
        <v>1</v>
      </c>
      <c r="K19" s="2" t="s">
        <v>2147</v>
      </c>
      <c r="L19" s="1">
        <v>1</v>
      </c>
      <c r="M19" s="1">
        <v>0</v>
      </c>
      <c r="N19" s="1">
        <v>0</v>
      </c>
    </row>
    <row r="20" spans="1:14">
      <c r="A20" s="1">
        <v>5</v>
      </c>
      <c r="B20" s="1">
        <v>1056005</v>
      </c>
      <c r="C20" s="2" t="str">
        <f ca="1">VLOOKUP(B20,'Fichier FA (en entrée)'!B:D,3)</f>
        <v>MXIHSLLQBH</v>
      </c>
      <c r="D20" s="2" t="str">
        <f ca="1">VLOOKUP(B20,'Fichier FA (en entrée)'!B:E,4)</f>
        <v>Vmjvpqlrsxfzq</v>
      </c>
      <c r="E20" s="2" t="s">
        <v>79</v>
      </c>
      <c r="F20" s="2" t="s">
        <v>3</v>
      </c>
      <c r="G20" s="1">
        <v>1</v>
      </c>
      <c r="H20" s="1">
        <v>1</v>
      </c>
      <c r="I20" s="2" t="s">
        <v>1</v>
      </c>
      <c r="J20" s="1">
        <v>1</v>
      </c>
      <c r="K20" s="2" t="s">
        <v>2147</v>
      </c>
      <c r="L20" s="1">
        <v>1</v>
      </c>
      <c r="M20" s="1">
        <v>0</v>
      </c>
      <c r="N20" s="1">
        <v>0</v>
      </c>
    </row>
    <row r="21" spans="1:14">
      <c r="A21" s="1">
        <v>5</v>
      </c>
      <c r="B21" s="1">
        <v>1056863</v>
      </c>
      <c r="C21" s="2" t="str">
        <f ca="1">VLOOKUP(B21,'Fichier FA (en entrée)'!B:D,3)</f>
        <v>YSIVNXUFAE</v>
      </c>
      <c r="D21" s="2" t="str">
        <f ca="1">VLOOKUP(B21,'Fichier FA (en entrée)'!B:E,4)</f>
        <v>Rebflqcepeyml</v>
      </c>
      <c r="E21" s="2" t="s">
        <v>47</v>
      </c>
      <c r="F21" s="2" t="s">
        <v>3</v>
      </c>
      <c r="G21" s="1">
        <v>1</v>
      </c>
      <c r="H21" s="1">
        <v>1</v>
      </c>
      <c r="I21" s="2" t="s">
        <v>1</v>
      </c>
      <c r="J21" s="1">
        <v>1</v>
      </c>
      <c r="K21" s="2" t="s">
        <v>2147</v>
      </c>
      <c r="L21" s="1">
        <v>1</v>
      </c>
      <c r="M21" s="1">
        <v>0</v>
      </c>
      <c r="N21" s="1">
        <v>0</v>
      </c>
    </row>
    <row r="22" spans="1:14">
      <c r="A22" s="1">
        <v>5</v>
      </c>
      <c r="B22" s="1">
        <v>1070059</v>
      </c>
      <c r="C22" s="2" t="str">
        <f ca="1">VLOOKUP(B22,'Fichier FA (en entrée)'!B:D,3)</f>
        <v>UOPVKYJLFB</v>
      </c>
      <c r="D22" s="2" t="str">
        <f ca="1">VLOOKUP(B22,'Fichier FA (en entrée)'!B:E,4)</f>
        <v>Oqqbpgmvswzua</v>
      </c>
      <c r="E22" s="2" t="s">
        <v>46</v>
      </c>
      <c r="F22" s="2" t="s">
        <v>3</v>
      </c>
      <c r="G22" s="1">
        <v>1</v>
      </c>
      <c r="H22" s="1">
        <v>1</v>
      </c>
      <c r="I22" s="2" t="s">
        <v>1</v>
      </c>
      <c r="J22" s="1">
        <v>1</v>
      </c>
      <c r="K22" s="2" t="s">
        <v>2147</v>
      </c>
      <c r="L22" s="1">
        <v>1</v>
      </c>
      <c r="M22" s="1">
        <v>0</v>
      </c>
      <c r="N22" s="1">
        <v>0</v>
      </c>
    </row>
    <row r="23" spans="1:14">
      <c r="A23" s="1">
        <v>5</v>
      </c>
      <c r="B23" s="1">
        <v>1072094</v>
      </c>
      <c r="C23" s="2" t="str">
        <f ca="1">VLOOKUP(B23,'Fichier FA (en entrée)'!B:D,3)</f>
        <v>AFCDJVXKDT</v>
      </c>
      <c r="D23" s="2" t="str">
        <f ca="1">VLOOKUP(B23,'Fichier FA (en entrée)'!B:E,4)</f>
        <v>Kfsdrytnuzpok</v>
      </c>
      <c r="E23" s="2" t="s">
        <v>62</v>
      </c>
      <c r="F23" s="2" t="s">
        <v>3</v>
      </c>
      <c r="G23" s="1">
        <v>1</v>
      </c>
      <c r="H23" s="1">
        <v>1</v>
      </c>
      <c r="I23" s="2" t="s">
        <v>1</v>
      </c>
      <c r="J23" s="1">
        <v>1</v>
      </c>
      <c r="K23" s="2" t="s">
        <v>2147</v>
      </c>
      <c r="L23" s="1">
        <v>1</v>
      </c>
      <c r="M23" s="1">
        <v>0</v>
      </c>
      <c r="N23" s="1">
        <v>0</v>
      </c>
    </row>
    <row r="24" spans="1:14">
      <c r="A24" s="1">
        <v>5</v>
      </c>
      <c r="B24" s="1">
        <v>1084533</v>
      </c>
      <c r="C24" s="2" t="str">
        <f ca="1">VLOOKUP(B24,'Fichier FA (en entrée)'!B:D,3)</f>
        <v>BTGOZFUKGL</v>
      </c>
      <c r="D24" s="2" t="str">
        <f ca="1">VLOOKUP(B24,'Fichier FA (en entrée)'!B:E,4)</f>
        <v>Nmrdfigfyajgc</v>
      </c>
      <c r="E24" s="2" t="s">
        <v>37</v>
      </c>
      <c r="F24" s="2" t="s">
        <v>3</v>
      </c>
      <c r="G24" s="1">
        <v>1</v>
      </c>
      <c r="H24" s="1">
        <v>1</v>
      </c>
      <c r="I24" s="2" t="s">
        <v>1</v>
      </c>
      <c r="J24" s="1">
        <v>1</v>
      </c>
      <c r="K24" s="2" t="s">
        <v>2147</v>
      </c>
      <c r="L24" s="1">
        <v>1</v>
      </c>
      <c r="M24" s="1">
        <v>0</v>
      </c>
      <c r="N24" s="1">
        <v>0</v>
      </c>
    </row>
    <row r="25" spans="1:14">
      <c r="A25" s="1">
        <v>5</v>
      </c>
      <c r="B25" s="1">
        <v>1134123</v>
      </c>
      <c r="C25" s="2" t="str">
        <f ca="1">VLOOKUP(B25,'Fichier FA (en entrée)'!B:D,3)</f>
        <v>NHWUFFQITT</v>
      </c>
      <c r="D25" s="2" t="str">
        <f ca="1">VLOOKUP(B25,'Fichier FA (en entrée)'!B:E,4)</f>
        <v>Fjgunvqyfiaww</v>
      </c>
      <c r="E25" s="2" t="s">
        <v>52</v>
      </c>
      <c r="F25" s="2" t="s">
        <v>3</v>
      </c>
      <c r="G25" s="1">
        <v>1</v>
      </c>
      <c r="H25" s="1">
        <v>1</v>
      </c>
      <c r="I25" s="2" t="s">
        <v>1</v>
      </c>
      <c r="J25" s="1">
        <v>1</v>
      </c>
      <c r="K25" s="2" t="s">
        <v>2147</v>
      </c>
      <c r="L25" s="1">
        <v>1</v>
      </c>
      <c r="M25" s="1">
        <v>0</v>
      </c>
      <c r="N25" s="1">
        <v>0</v>
      </c>
    </row>
    <row r="26" spans="1:14">
      <c r="A26" s="1">
        <v>5</v>
      </c>
      <c r="B26" s="1">
        <v>1144000</v>
      </c>
      <c r="C26" s="2" t="str">
        <f ca="1">VLOOKUP(B26,'Fichier FA (en entrée)'!B:D,3)</f>
        <v>HGRZFJIVWZ</v>
      </c>
      <c r="D26" s="2" t="str">
        <f ca="1">VLOOKUP(B26,'Fichier FA (en entrée)'!B:E,4)</f>
        <v>Unlmrtatxhndt</v>
      </c>
      <c r="E26" s="2" t="s">
        <v>61</v>
      </c>
      <c r="F26" s="2" t="s">
        <v>3</v>
      </c>
      <c r="G26" s="1">
        <v>1</v>
      </c>
      <c r="H26" s="1">
        <v>1</v>
      </c>
      <c r="I26" s="2" t="s">
        <v>1</v>
      </c>
      <c r="J26" s="1">
        <v>1</v>
      </c>
      <c r="K26" s="2" t="s">
        <v>2147</v>
      </c>
      <c r="L26" s="1">
        <v>1</v>
      </c>
      <c r="M26" s="1">
        <v>0</v>
      </c>
      <c r="N26" s="1">
        <v>0</v>
      </c>
    </row>
    <row r="27" spans="1:14">
      <c r="A27" s="1">
        <v>5</v>
      </c>
      <c r="B27" s="1">
        <v>1146557</v>
      </c>
      <c r="C27" s="2" t="str">
        <f ca="1">VLOOKUP(B27,'Fichier FA (en entrée)'!B:D,3)</f>
        <v>KZFPCUXWSW</v>
      </c>
      <c r="D27" s="2" t="str">
        <f ca="1">VLOOKUP(B27,'Fichier FA (en entrée)'!B:E,4)</f>
        <v>Urtyjydblrvcy</v>
      </c>
      <c r="E27" s="2" t="s">
        <v>46</v>
      </c>
      <c r="F27" s="2" t="s">
        <v>3</v>
      </c>
      <c r="G27" s="1">
        <v>1</v>
      </c>
      <c r="H27" s="1">
        <v>1</v>
      </c>
      <c r="I27" s="2" t="s">
        <v>1</v>
      </c>
      <c r="J27" s="1">
        <v>1</v>
      </c>
      <c r="K27" s="2" t="s">
        <v>2147</v>
      </c>
      <c r="L27" s="1">
        <v>1</v>
      </c>
      <c r="M27" s="1">
        <v>0</v>
      </c>
      <c r="N27" s="1">
        <v>0</v>
      </c>
    </row>
    <row r="28" spans="1:14">
      <c r="A28" s="1">
        <v>5</v>
      </c>
      <c r="B28" s="1">
        <v>1154952</v>
      </c>
      <c r="C28" s="2" t="str">
        <f ca="1">VLOOKUP(B28,'Fichier FA (en entrée)'!B:D,3)</f>
        <v>OMCGQWMFHX</v>
      </c>
      <c r="D28" s="2" t="str">
        <f ca="1">VLOOKUP(B28,'Fichier FA (en entrée)'!B:E,4)</f>
        <v>Pyjobdirzdwid</v>
      </c>
      <c r="E28" s="2" t="s">
        <v>14</v>
      </c>
      <c r="F28" s="2" t="s">
        <v>3</v>
      </c>
      <c r="G28" s="1">
        <v>1</v>
      </c>
      <c r="H28" s="1">
        <v>1</v>
      </c>
      <c r="I28" s="2" t="s">
        <v>1</v>
      </c>
      <c r="J28" s="1">
        <v>1</v>
      </c>
      <c r="K28" s="2" t="s">
        <v>2147</v>
      </c>
      <c r="L28" s="1">
        <v>1</v>
      </c>
      <c r="M28" s="1">
        <v>0</v>
      </c>
      <c r="N28" s="1">
        <v>0</v>
      </c>
    </row>
    <row r="29" spans="1:14">
      <c r="A29" s="1">
        <v>5</v>
      </c>
      <c r="B29" s="1">
        <v>1164671</v>
      </c>
      <c r="C29" s="2" t="str">
        <f ca="1">VLOOKUP(B29,'Fichier FA (en entrée)'!B:D,3)</f>
        <v>CPIQXMLZQU</v>
      </c>
      <c r="D29" s="2" t="str">
        <f ca="1">VLOOKUP(B29,'Fichier FA (en entrée)'!B:E,4)</f>
        <v>Vvuemnubebqgq</v>
      </c>
      <c r="E29" s="2" t="s">
        <v>46</v>
      </c>
      <c r="F29" s="2" t="s">
        <v>3</v>
      </c>
      <c r="G29" s="1">
        <v>1</v>
      </c>
      <c r="H29" s="1">
        <v>1</v>
      </c>
      <c r="I29" s="2" t="s">
        <v>1</v>
      </c>
      <c r="J29" s="1">
        <v>1</v>
      </c>
      <c r="K29" s="2" t="s">
        <v>2147</v>
      </c>
      <c r="L29" s="1">
        <v>1</v>
      </c>
      <c r="M29" s="1">
        <v>0</v>
      </c>
      <c r="N29" s="1">
        <v>0</v>
      </c>
    </row>
    <row r="30" spans="1:14">
      <c r="A30" s="1">
        <v>5</v>
      </c>
      <c r="B30" s="1">
        <v>1172291</v>
      </c>
      <c r="C30" s="2" t="str">
        <f ca="1">VLOOKUP(B30,'Fichier FA (en entrée)'!B:D,3)</f>
        <v>OWJYRNYUNT</v>
      </c>
      <c r="D30" s="2" t="str">
        <f ca="1">VLOOKUP(B30,'Fichier FA (en entrée)'!B:E,4)</f>
        <v>Xmnprckqeviga</v>
      </c>
      <c r="E30" s="2" t="s">
        <v>37</v>
      </c>
      <c r="F30" s="2" t="s">
        <v>3</v>
      </c>
      <c r="G30" s="1">
        <v>1</v>
      </c>
      <c r="H30" s="1">
        <v>1</v>
      </c>
      <c r="I30" s="2" t="s">
        <v>1</v>
      </c>
      <c r="J30" s="1">
        <v>1</v>
      </c>
      <c r="K30" s="2" t="s">
        <v>2147</v>
      </c>
      <c r="L30" s="1">
        <v>1</v>
      </c>
      <c r="M30" s="1">
        <v>0</v>
      </c>
      <c r="N30" s="1">
        <v>0</v>
      </c>
    </row>
    <row r="31" spans="1:14">
      <c r="A31" s="1">
        <v>5</v>
      </c>
      <c r="B31" s="1">
        <v>1176115</v>
      </c>
      <c r="C31" s="2" t="str">
        <f ca="1">VLOOKUP(B31,'Fichier FA (en entrée)'!B:D,3)</f>
        <v>WBSCGBIDMH</v>
      </c>
      <c r="D31" s="2" t="str">
        <f ca="1">VLOOKUP(B31,'Fichier FA (en entrée)'!B:E,4)</f>
        <v>Dmjlzakvskbwc</v>
      </c>
      <c r="E31" s="2" t="s">
        <v>37</v>
      </c>
      <c r="F31" s="2" t="s">
        <v>3</v>
      </c>
      <c r="G31" s="1">
        <v>1</v>
      </c>
      <c r="H31" s="1">
        <v>1</v>
      </c>
      <c r="I31" s="2" t="s">
        <v>1</v>
      </c>
      <c r="J31" s="1">
        <v>1</v>
      </c>
      <c r="K31" s="2" t="s">
        <v>2147</v>
      </c>
      <c r="L31" s="1">
        <v>1</v>
      </c>
      <c r="M31" s="1">
        <v>0</v>
      </c>
      <c r="N31" s="1">
        <v>0</v>
      </c>
    </row>
    <row r="32" spans="1:14">
      <c r="A32" s="1">
        <v>5</v>
      </c>
      <c r="B32" s="1">
        <v>1177707</v>
      </c>
      <c r="C32" s="2" t="str">
        <f ca="1">VLOOKUP(B32,'Fichier FA (en entrée)'!B:D,3)</f>
        <v>DCNTMWNBKL</v>
      </c>
      <c r="D32" s="2" t="str">
        <f ca="1">VLOOKUP(B32,'Fichier FA (en entrée)'!B:E,4)</f>
        <v>Ygxdsedosvdov</v>
      </c>
      <c r="E32" s="2" t="s">
        <v>34</v>
      </c>
      <c r="F32" s="2" t="s">
        <v>3</v>
      </c>
      <c r="G32" s="1">
        <v>1</v>
      </c>
      <c r="H32" s="1">
        <v>1</v>
      </c>
      <c r="I32" s="2" t="s">
        <v>1</v>
      </c>
      <c r="J32" s="1">
        <v>1</v>
      </c>
      <c r="K32" s="2" t="s">
        <v>2147</v>
      </c>
      <c r="L32" s="1">
        <v>1</v>
      </c>
      <c r="M32" s="1">
        <v>0</v>
      </c>
      <c r="N32" s="1">
        <v>0</v>
      </c>
    </row>
    <row r="33" spans="1:14">
      <c r="A33" s="1">
        <v>5</v>
      </c>
      <c r="B33" s="1">
        <v>1188580</v>
      </c>
      <c r="C33" s="2" t="str">
        <f ca="1">VLOOKUP(B33,'Fichier FA (en entrée)'!B:D,3)</f>
        <v>NQRODWWPXR</v>
      </c>
      <c r="D33" s="2" t="str">
        <f ca="1">VLOOKUP(B33,'Fichier FA (en entrée)'!B:E,4)</f>
        <v>Gwcabfywmfnlm</v>
      </c>
      <c r="E33" s="2" t="s">
        <v>85</v>
      </c>
      <c r="F33" s="2" t="s">
        <v>3</v>
      </c>
      <c r="G33" s="1">
        <v>1</v>
      </c>
      <c r="H33" s="1">
        <v>1</v>
      </c>
      <c r="I33" s="2" t="s">
        <v>1</v>
      </c>
      <c r="J33" s="1">
        <v>1</v>
      </c>
      <c r="K33" s="2" t="s">
        <v>2147</v>
      </c>
      <c r="L33" s="1">
        <v>1</v>
      </c>
      <c r="M33" s="1">
        <v>0</v>
      </c>
      <c r="N33" s="1">
        <v>0</v>
      </c>
    </row>
    <row r="34" spans="1:14">
      <c r="A34" s="1">
        <v>5</v>
      </c>
      <c r="B34" s="1">
        <v>1189801</v>
      </c>
      <c r="C34" s="2" t="str">
        <f ca="1">VLOOKUP(B34,'Fichier FA (en entrée)'!B:D,3)</f>
        <v>WTQQYVWXJV</v>
      </c>
      <c r="D34" s="2" t="str">
        <f ca="1">VLOOKUP(B34,'Fichier FA (en entrée)'!B:E,4)</f>
        <v>Hvhomulcswjfj</v>
      </c>
      <c r="E34" s="2" t="s">
        <v>37</v>
      </c>
      <c r="F34" s="2" t="s">
        <v>3</v>
      </c>
      <c r="G34" s="1">
        <v>1</v>
      </c>
      <c r="H34" s="1">
        <v>1</v>
      </c>
      <c r="I34" s="2" t="s">
        <v>1</v>
      </c>
      <c r="J34" s="1">
        <v>1</v>
      </c>
      <c r="K34" s="2" t="s">
        <v>2147</v>
      </c>
      <c r="L34" s="1">
        <v>1</v>
      </c>
      <c r="M34" s="1">
        <v>0</v>
      </c>
      <c r="N34" s="1">
        <v>0</v>
      </c>
    </row>
    <row r="35" spans="1:14">
      <c r="A35" s="1">
        <v>5</v>
      </c>
      <c r="B35" s="1">
        <v>1199808</v>
      </c>
      <c r="C35" s="2" t="str">
        <f ca="1">VLOOKUP(B35,'Fichier FA (en entrée)'!B:D,3)</f>
        <v>CIKWDCKEBV</v>
      </c>
      <c r="D35" s="2" t="str">
        <f ca="1">VLOOKUP(B35,'Fichier FA (en entrée)'!B:E,4)</f>
        <v>Hkcukijcavdtf</v>
      </c>
      <c r="E35" s="2" t="s">
        <v>37</v>
      </c>
      <c r="F35" s="2" t="s">
        <v>3</v>
      </c>
      <c r="G35" s="1">
        <v>1</v>
      </c>
      <c r="H35" s="1">
        <v>1</v>
      </c>
      <c r="I35" s="2" t="s">
        <v>1</v>
      </c>
      <c r="J35" s="1">
        <v>1</v>
      </c>
      <c r="K35" s="2" t="s">
        <v>2147</v>
      </c>
      <c r="L35" s="1">
        <v>1</v>
      </c>
      <c r="M35" s="1">
        <v>0</v>
      </c>
      <c r="N35" s="1">
        <v>0</v>
      </c>
    </row>
    <row r="36" spans="1:14">
      <c r="A36" s="1">
        <v>5</v>
      </c>
      <c r="B36" s="1">
        <v>1202231</v>
      </c>
      <c r="C36" s="2" t="str">
        <f ca="1">VLOOKUP(B36,'Fichier FA (en entrée)'!B:D,3)</f>
        <v>XRVENLQIFO</v>
      </c>
      <c r="D36" s="2" t="str">
        <f ca="1">VLOOKUP(B36,'Fichier FA (en entrée)'!B:E,4)</f>
        <v>Bsnbvyykyiqou</v>
      </c>
      <c r="E36" s="2" t="s">
        <v>53</v>
      </c>
      <c r="F36" s="2" t="s">
        <v>3</v>
      </c>
      <c r="G36" s="1">
        <v>1</v>
      </c>
      <c r="H36" s="1">
        <v>1</v>
      </c>
      <c r="I36" s="2" t="s">
        <v>1</v>
      </c>
      <c r="J36" s="1">
        <v>1</v>
      </c>
      <c r="K36" s="2" t="s">
        <v>2147</v>
      </c>
      <c r="L36" s="1">
        <v>1</v>
      </c>
      <c r="M36" s="1">
        <v>0</v>
      </c>
      <c r="N36" s="1">
        <v>0</v>
      </c>
    </row>
    <row r="37" spans="1:14">
      <c r="A37" s="1">
        <v>5</v>
      </c>
      <c r="B37" s="1">
        <v>1202625</v>
      </c>
      <c r="C37" s="2" t="str">
        <f ca="1">VLOOKUP(B37,'Fichier FA (en entrée)'!B:D,3)</f>
        <v>DEURPBIECU</v>
      </c>
      <c r="D37" s="2" t="str">
        <f ca="1">VLOOKUP(B37,'Fichier FA (en entrée)'!B:E,4)</f>
        <v>Povnchnvjmhxw</v>
      </c>
      <c r="E37" s="2" t="s">
        <v>37</v>
      </c>
      <c r="F37" s="2" t="s">
        <v>3</v>
      </c>
      <c r="G37" s="1">
        <v>1</v>
      </c>
      <c r="H37" s="1">
        <v>1</v>
      </c>
      <c r="I37" s="2" t="s">
        <v>1</v>
      </c>
      <c r="J37" s="1">
        <v>1</v>
      </c>
      <c r="K37" s="2" t="s">
        <v>2147</v>
      </c>
      <c r="L37" s="1">
        <v>1</v>
      </c>
      <c r="M37" s="1">
        <v>0</v>
      </c>
      <c r="N37" s="1">
        <v>0</v>
      </c>
    </row>
    <row r="38" spans="1:14">
      <c r="A38" s="1">
        <v>5</v>
      </c>
      <c r="B38" s="1">
        <v>1208930</v>
      </c>
      <c r="C38" s="2" t="str">
        <f ca="1">VLOOKUP(B38,'Fichier FA (en entrée)'!B:D,3)</f>
        <v>YPKCMSMPBQ</v>
      </c>
      <c r="D38" s="2" t="str">
        <f ca="1">VLOOKUP(B38,'Fichier FA (en entrée)'!B:E,4)</f>
        <v>Wlvbtnnbepvfc</v>
      </c>
      <c r="E38" s="2" t="s">
        <v>64</v>
      </c>
      <c r="F38" s="2" t="s">
        <v>3</v>
      </c>
      <c r="G38" s="1">
        <v>1</v>
      </c>
      <c r="H38" s="1">
        <v>1</v>
      </c>
      <c r="I38" s="2" t="s">
        <v>1</v>
      </c>
      <c r="J38" s="1">
        <v>1</v>
      </c>
      <c r="K38" s="2" t="s">
        <v>2147</v>
      </c>
      <c r="L38" s="1">
        <v>1</v>
      </c>
      <c r="M38" s="1">
        <v>0</v>
      </c>
      <c r="N38" s="1">
        <v>0</v>
      </c>
    </row>
    <row r="39" spans="1:14">
      <c r="A39" s="1">
        <v>5</v>
      </c>
      <c r="B39" s="1">
        <v>575968</v>
      </c>
      <c r="C39" s="2" t="str">
        <f ca="1">VLOOKUP(B39,'Fichier FA (en entrée)'!B:D,3)</f>
        <v>QMXOKYIEOC</v>
      </c>
      <c r="D39" s="2" t="str">
        <f ca="1">VLOOKUP(B39,'Fichier FA (en entrée)'!B:E,4)</f>
        <v>Kahgsoxxidihf</v>
      </c>
      <c r="E39" s="2" t="s">
        <v>14</v>
      </c>
      <c r="F39" s="2" t="s">
        <v>3</v>
      </c>
      <c r="G39" s="1">
        <v>1</v>
      </c>
      <c r="H39" s="1">
        <v>1</v>
      </c>
      <c r="I39" s="2" t="s">
        <v>1</v>
      </c>
      <c r="J39" s="1">
        <v>1</v>
      </c>
      <c r="K39" s="2" t="s">
        <v>2147</v>
      </c>
      <c r="L39" s="1">
        <v>1</v>
      </c>
      <c r="M39" s="1">
        <v>0</v>
      </c>
      <c r="N39" s="1">
        <v>0</v>
      </c>
    </row>
    <row r="40" spans="1:14">
      <c r="A40" s="1">
        <v>5</v>
      </c>
      <c r="B40" s="1">
        <v>147186</v>
      </c>
      <c r="C40" s="2" t="str">
        <f ca="1">VLOOKUP(B40,'Fichier FA (en entrée)'!B:D,3)</f>
        <v>OJACOSKEYJ</v>
      </c>
      <c r="D40" s="2" t="str">
        <f ca="1">VLOOKUP(B40,'Fichier FA (en entrée)'!B:E,4)</f>
        <v>Qbzdijnznoeij</v>
      </c>
      <c r="E40" s="2" t="s">
        <v>24</v>
      </c>
      <c r="F40" s="2" t="s">
        <v>3</v>
      </c>
      <c r="G40" s="1">
        <v>1</v>
      </c>
      <c r="H40" s="1">
        <v>1</v>
      </c>
      <c r="I40" s="2" t="s">
        <v>1</v>
      </c>
      <c r="J40" s="1">
        <v>1</v>
      </c>
      <c r="K40" s="2" t="s">
        <v>2147</v>
      </c>
      <c r="L40" s="1">
        <v>1</v>
      </c>
      <c r="M40" s="1">
        <v>0</v>
      </c>
      <c r="N40" s="1">
        <v>0</v>
      </c>
    </row>
    <row r="41" spans="1:14">
      <c r="A41" s="1">
        <v>5</v>
      </c>
      <c r="B41" s="1">
        <v>163758</v>
      </c>
      <c r="C41" s="2" t="str">
        <f ca="1">VLOOKUP(B41,'Fichier FA (en entrée)'!B:D,3)</f>
        <v>YJVPVBBPOB</v>
      </c>
      <c r="D41" s="2" t="str">
        <f ca="1">VLOOKUP(B41,'Fichier FA (en entrée)'!B:E,4)</f>
        <v>Eflsvhrglnmuw</v>
      </c>
      <c r="E41" s="2" t="s">
        <v>19</v>
      </c>
      <c r="F41" s="2" t="s">
        <v>3</v>
      </c>
      <c r="G41" s="1">
        <v>1</v>
      </c>
      <c r="H41" s="1">
        <v>1</v>
      </c>
      <c r="I41" s="2" t="s">
        <v>1</v>
      </c>
      <c r="J41" s="1">
        <v>1</v>
      </c>
      <c r="K41" s="2" t="s">
        <v>2147</v>
      </c>
      <c r="L41" s="1">
        <v>1</v>
      </c>
      <c r="M41" s="1">
        <v>0</v>
      </c>
      <c r="N41" s="1">
        <v>0</v>
      </c>
    </row>
    <row r="42" spans="1:14">
      <c r="A42" s="1">
        <v>5</v>
      </c>
      <c r="B42" s="1">
        <v>176373</v>
      </c>
      <c r="C42" s="2" t="str">
        <f ca="1">VLOOKUP(B42,'Fichier FA (en entrée)'!B:D,3)</f>
        <v>RUQNILPJJT</v>
      </c>
      <c r="D42" s="2" t="str">
        <f ca="1">VLOOKUP(B42,'Fichier FA (en entrée)'!B:E,4)</f>
        <v>Jxgyqxawaheyg</v>
      </c>
      <c r="E42" s="2" t="s">
        <v>20</v>
      </c>
      <c r="F42" s="2" t="s">
        <v>3</v>
      </c>
      <c r="G42" s="1">
        <v>1</v>
      </c>
      <c r="H42" s="1">
        <v>1</v>
      </c>
      <c r="I42" s="2" t="s">
        <v>1</v>
      </c>
      <c r="J42" s="1">
        <v>1</v>
      </c>
      <c r="K42" s="2" t="s">
        <v>2147</v>
      </c>
      <c r="L42" s="1">
        <v>1</v>
      </c>
      <c r="M42" s="1">
        <v>0</v>
      </c>
      <c r="N42" s="1">
        <v>0</v>
      </c>
    </row>
    <row r="43" spans="1:14">
      <c r="A43" s="1">
        <v>5</v>
      </c>
      <c r="B43" s="1">
        <v>181312</v>
      </c>
      <c r="C43" s="2" t="str">
        <f ca="1">VLOOKUP(B43,'Fichier FA (en entrée)'!B:D,3)</f>
        <v>LRNZKTSECR</v>
      </c>
      <c r="D43" s="2" t="str">
        <f ca="1">VLOOKUP(B43,'Fichier FA (en entrée)'!B:E,4)</f>
        <v>Hlhlrnvedrskl</v>
      </c>
      <c r="E43" s="2" t="s">
        <v>19</v>
      </c>
      <c r="F43" s="2" t="s">
        <v>3</v>
      </c>
      <c r="G43" s="1">
        <v>1</v>
      </c>
      <c r="H43" s="1">
        <v>1</v>
      </c>
      <c r="I43" s="2" t="s">
        <v>1</v>
      </c>
      <c r="J43" s="1">
        <v>1</v>
      </c>
      <c r="K43" s="2" t="s">
        <v>2147</v>
      </c>
      <c r="L43" s="1">
        <v>1</v>
      </c>
      <c r="M43" s="1">
        <v>0</v>
      </c>
      <c r="N43" s="1">
        <v>0</v>
      </c>
    </row>
    <row r="44" spans="1:14">
      <c r="A44" s="1">
        <v>5</v>
      </c>
      <c r="B44" s="1">
        <v>184219</v>
      </c>
      <c r="C44" s="2" t="str">
        <f ca="1">VLOOKUP(B44,'Fichier FA (en entrée)'!B:D,3)</f>
        <v>ASLAXSYXRF</v>
      </c>
      <c r="D44" s="2" t="str">
        <f ca="1">VLOOKUP(B44,'Fichier FA (en entrée)'!B:E,4)</f>
        <v>Ablusrpfslxfe</v>
      </c>
      <c r="E44" s="2" t="s">
        <v>27</v>
      </c>
      <c r="F44" s="2" t="s">
        <v>3</v>
      </c>
      <c r="G44" s="1">
        <v>1</v>
      </c>
      <c r="H44" s="1">
        <v>1</v>
      </c>
      <c r="I44" s="2" t="s">
        <v>1</v>
      </c>
      <c r="J44" s="1">
        <v>1</v>
      </c>
      <c r="K44" s="2" t="s">
        <v>2147</v>
      </c>
      <c r="L44" s="1">
        <v>1</v>
      </c>
      <c r="M44" s="1">
        <v>0</v>
      </c>
      <c r="N44" s="1">
        <v>0</v>
      </c>
    </row>
    <row r="45" spans="1:14">
      <c r="A45" s="1">
        <v>5</v>
      </c>
      <c r="B45" s="1">
        <v>192422</v>
      </c>
      <c r="C45" s="2" t="str">
        <f ca="1">VLOOKUP(B45,'Fichier FA (en entrée)'!B:D,3)</f>
        <v>MZBUPLYRSB</v>
      </c>
      <c r="D45" s="2" t="str">
        <f ca="1">VLOOKUP(B45,'Fichier FA (en entrée)'!B:E,4)</f>
        <v>Puswevjmxivmr</v>
      </c>
      <c r="E45" s="2" t="s">
        <v>14</v>
      </c>
      <c r="F45" s="2" t="s">
        <v>3</v>
      </c>
      <c r="G45" s="1">
        <v>1</v>
      </c>
      <c r="H45" s="1">
        <v>1</v>
      </c>
      <c r="I45" s="2" t="s">
        <v>1</v>
      </c>
      <c r="J45" s="1">
        <v>1</v>
      </c>
      <c r="K45" s="2" t="s">
        <v>2147</v>
      </c>
      <c r="L45" s="1">
        <v>1</v>
      </c>
      <c r="M45" s="1">
        <v>0</v>
      </c>
      <c r="N45" s="1">
        <v>0</v>
      </c>
    </row>
    <row r="46" spans="1:14">
      <c r="A46" s="1">
        <v>5</v>
      </c>
      <c r="B46" s="1">
        <v>211665</v>
      </c>
      <c r="C46" s="2" t="str">
        <f ca="1">VLOOKUP(B46,'Fichier FA (en entrée)'!B:D,3)</f>
        <v>BVWWPZPYYH</v>
      </c>
      <c r="D46" s="2" t="str">
        <f ca="1">VLOOKUP(B46,'Fichier FA (en entrée)'!B:E,4)</f>
        <v>Mwomvdhojlipo</v>
      </c>
      <c r="E46" s="2" t="s">
        <v>28</v>
      </c>
      <c r="F46" s="2" t="s">
        <v>3</v>
      </c>
      <c r="G46" s="1">
        <v>1</v>
      </c>
      <c r="H46" s="1">
        <v>1</v>
      </c>
      <c r="I46" s="2" t="s">
        <v>1</v>
      </c>
      <c r="J46" s="1">
        <v>1</v>
      </c>
      <c r="K46" s="2" t="s">
        <v>2147</v>
      </c>
      <c r="L46" s="1">
        <v>1</v>
      </c>
      <c r="M46" s="1">
        <v>0</v>
      </c>
      <c r="N46" s="1">
        <v>0</v>
      </c>
    </row>
    <row r="47" spans="1:14">
      <c r="A47" s="1">
        <v>5</v>
      </c>
      <c r="B47" s="1">
        <v>214451</v>
      </c>
      <c r="C47" s="2" t="str">
        <f ca="1">VLOOKUP(B47,'Fichier FA (en entrée)'!B:D,3)</f>
        <v>AEIRRJUXRF</v>
      </c>
      <c r="D47" s="2" t="str">
        <f ca="1">VLOOKUP(B47,'Fichier FA (en entrée)'!B:E,4)</f>
        <v>Lswuhtznqjmom</v>
      </c>
      <c r="E47" s="2" t="s">
        <v>26</v>
      </c>
      <c r="F47" s="2" t="s">
        <v>3</v>
      </c>
      <c r="G47" s="1">
        <v>1</v>
      </c>
      <c r="H47" s="1">
        <v>1</v>
      </c>
      <c r="I47" s="2" t="s">
        <v>1</v>
      </c>
      <c r="J47" s="1">
        <v>1</v>
      </c>
      <c r="K47" s="2" t="s">
        <v>2147</v>
      </c>
      <c r="L47" s="1">
        <v>1</v>
      </c>
      <c r="M47" s="1">
        <v>0</v>
      </c>
      <c r="N47" s="1">
        <v>0</v>
      </c>
    </row>
    <row r="48" spans="1:14">
      <c r="A48" s="1">
        <v>5</v>
      </c>
      <c r="B48" s="1">
        <v>269076</v>
      </c>
      <c r="C48" s="2" t="str">
        <f ca="1">VLOOKUP(B48,'Fichier FA (en entrée)'!B:D,3)</f>
        <v>FRNTESTNJB</v>
      </c>
      <c r="D48" s="2" t="str">
        <f ca="1">VLOOKUP(B48,'Fichier FA (en entrée)'!B:E,4)</f>
        <v>Fpqwknmzucvsp</v>
      </c>
      <c r="E48" s="2" t="s">
        <v>17</v>
      </c>
      <c r="F48" s="2" t="s">
        <v>3</v>
      </c>
      <c r="G48" s="1">
        <v>1</v>
      </c>
      <c r="H48" s="1">
        <v>1</v>
      </c>
      <c r="I48" s="2" t="s">
        <v>1</v>
      </c>
      <c r="J48" s="1">
        <v>1</v>
      </c>
      <c r="K48" s="2" t="s">
        <v>2147</v>
      </c>
      <c r="L48" s="1">
        <v>1</v>
      </c>
      <c r="M48" s="1">
        <v>0</v>
      </c>
      <c r="N48" s="1">
        <v>0</v>
      </c>
    </row>
    <row r="49" spans="1:14">
      <c r="A49" s="1">
        <v>5</v>
      </c>
      <c r="B49" s="1">
        <v>269103</v>
      </c>
      <c r="C49" s="2" t="str">
        <f ca="1">VLOOKUP(B49,'Fichier FA (en entrée)'!B:D,3)</f>
        <v>JJFLGIZMFV</v>
      </c>
      <c r="D49" s="2" t="str">
        <f ca="1">VLOOKUP(B49,'Fichier FA (en entrée)'!B:E,4)</f>
        <v>Vtxaxqnoufoyj</v>
      </c>
      <c r="E49" s="2" t="s">
        <v>14</v>
      </c>
      <c r="F49" s="2" t="s">
        <v>3</v>
      </c>
      <c r="G49" s="1">
        <v>1</v>
      </c>
      <c r="H49" s="1">
        <v>1</v>
      </c>
      <c r="I49" s="2" t="s">
        <v>1</v>
      </c>
      <c r="J49" s="1">
        <v>1</v>
      </c>
      <c r="K49" s="2" t="s">
        <v>2147</v>
      </c>
      <c r="L49" s="1">
        <v>1</v>
      </c>
      <c r="M49" s="1">
        <v>0</v>
      </c>
      <c r="N49" s="1">
        <v>0</v>
      </c>
    </row>
    <row r="50" spans="1:14">
      <c r="A50" s="1">
        <v>5</v>
      </c>
      <c r="B50" s="1">
        <v>269129</v>
      </c>
      <c r="C50" s="2" t="str">
        <f ca="1">VLOOKUP(B50,'Fichier FA (en entrée)'!B:D,3)</f>
        <v>TYZDLONBJO</v>
      </c>
      <c r="D50" s="2" t="str">
        <f ca="1">VLOOKUP(B50,'Fichier FA (en entrée)'!B:E,4)</f>
        <v>Ejgcagubugjvs</v>
      </c>
      <c r="E50" s="2" t="s">
        <v>17</v>
      </c>
      <c r="F50" s="2" t="s">
        <v>3</v>
      </c>
      <c r="G50" s="1">
        <v>1</v>
      </c>
      <c r="H50" s="1">
        <v>1</v>
      </c>
      <c r="I50" s="2" t="s">
        <v>1</v>
      </c>
      <c r="J50" s="1">
        <v>1</v>
      </c>
      <c r="K50" s="2" t="s">
        <v>2147</v>
      </c>
      <c r="L50" s="1">
        <v>1</v>
      </c>
      <c r="M50" s="1">
        <v>0</v>
      </c>
      <c r="N50" s="1">
        <v>0</v>
      </c>
    </row>
    <row r="51" spans="1:14">
      <c r="A51" s="1">
        <v>5</v>
      </c>
      <c r="B51" s="1">
        <v>272394</v>
      </c>
      <c r="C51" s="2" t="str">
        <f ca="1">VLOOKUP(B51,'Fichier FA (en entrée)'!B:D,3)</f>
        <v>OXWTGUTZZC</v>
      </c>
      <c r="D51" s="2" t="str">
        <f ca="1">VLOOKUP(B51,'Fichier FA (en entrée)'!B:E,4)</f>
        <v>Rqnqrcfoiavkn</v>
      </c>
      <c r="E51" s="2" t="s">
        <v>18</v>
      </c>
      <c r="F51" s="2" t="s">
        <v>3</v>
      </c>
      <c r="G51" s="1">
        <v>1</v>
      </c>
      <c r="H51" s="1">
        <v>1</v>
      </c>
      <c r="I51" s="2" t="s">
        <v>1</v>
      </c>
      <c r="J51" s="1">
        <v>1</v>
      </c>
      <c r="K51" s="2" t="s">
        <v>2147</v>
      </c>
      <c r="L51" s="1">
        <v>1</v>
      </c>
      <c r="M51" s="1">
        <v>0</v>
      </c>
      <c r="N51" s="1">
        <v>0</v>
      </c>
    </row>
    <row r="52" spans="1:14">
      <c r="A52" s="1">
        <v>5</v>
      </c>
      <c r="B52" s="1">
        <v>284604</v>
      </c>
      <c r="C52" s="2" t="str">
        <f ca="1">VLOOKUP(B52,'Fichier FA (en entrée)'!B:D,3)</f>
        <v>EUNKQVLTHJ</v>
      </c>
      <c r="D52" s="2" t="str">
        <f ca="1">VLOOKUP(B52,'Fichier FA (en entrée)'!B:E,4)</f>
        <v>Fhsmvwmtsnpcl</v>
      </c>
      <c r="E52" s="2" t="s">
        <v>41</v>
      </c>
      <c r="F52" s="2" t="s">
        <v>3</v>
      </c>
      <c r="G52" s="1">
        <v>1</v>
      </c>
      <c r="H52" s="1">
        <v>1</v>
      </c>
      <c r="I52" s="2" t="s">
        <v>1</v>
      </c>
      <c r="J52" s="1">
        <v>1</v>
      </c>
      <c r="K52" s="2" t="s">
        <v>2147</v>
      </c>
      <c r="L52" s="1">
        <v>1</v>
      </c>
      <c r="M52" s="1">
        <v>0</v>
      </c>
      <c r="N52" s="1">
        <v>0</v>
      </c>
    </row>
    <row r="53" spans="1:14">
      <c r="A53" s="1">
        <v>5</v>
      </c>
      <c r="B53" s="1">
        <v>284861</v>
      </c>
      <c r="C53" s="2" t="str">
        <f ca="1">VLOOKUP(B53,'Fichier FA (en entrée)'!B:D,3)</f>
        <v>DPHRDCFZWF</v>
      </c>
      <c r="D53" s="2" t="str">
        <f ca="1">VLOOKUP(B53,'Fichier FA (en entrée)'!B:E,4)</f>
        <v>Kbhligpbvewar</v>
      </c>
      <c r="E53" s="2" t="s">
        <v>29</v>
      </c>
      <c r="F53" s="2" t="s">
        <v>3</v>
      </c>
      <c r="G53" s="1">
        <v>1</v>
      </c>
      <c r="H53" s="1">
        <v>1</v>
      </c>
      <c r="I53" s="2" t="s">
        <v>1</v>
      </c>
      <c r="J53" s="1">
        <v>1</v>
      </c>
      <c r="K53" s="2" t="s">
        <v>2147</v>
      </c>
      <c r="L53" s="1">
        <v>1</v>
      </c>
      <c r="M53" s="1">
        <v>0</v>
      </c>
      <c r="N53" s="1">
        <v>0</v>
      </c>
    </row>
    <row r="54" spans="1:14">
      <c r="A54" s="1">
        <v>5</v>
      </c>
      <c r="B54" s="1">
        <v>284917</v>
      </c>
      <c r="C54" s="2" t="str">
        <f ca="1">VLOOKUP(B54,'Fichier FA (en entrée)'!B:D,3)</f>
        <v>AJIOLVQCOD</v>
      </c>
      <c r="D54" s="2" t="str">
        <f ca="1">VLOOKUP(B54,'Fichier FA (en entrée)'!B:E,4)</f>
        <v>Raymvmnbvwcqe</v>
      </c>
      <c r="E54" s="2" t="s">
        <v>17</v>
      </c>
      <c r="F54" s="2" t="s">
        <v>3</v>
      </c>
      <c r="G54" s="1">
        <v>1</v>
      </c>
      <c r="H54" s="1">
        <v>1</v>
      </c>
      <c r="I54" s="2" t="s">
        <v>1</v>
      </c>
      <c r="J54" s="1">
        <v>1</v>
      </c>
      <c r="K54" s="2" t="s">
        <v>2147</v>
      </c>
      <c r="L54" s="1">
        <v>1</v>
      </c>
      <c r="M54" s="1">
        <v>0</v>
      </c>
      <c r="N54" s="1">
        <v>0</v>
      </c>
    </row>
    <row r="55" spans="1:14">
      <c r="A55" s="1">
        <v>5</v>
      </c>
      <c r="B55" s="1">
        <v>299552</v>
      </c>
      <c r="C55" s="2" t="str">
        <f ca="1">VLOOKUP(B55,'Fichier FA (en entrée)'!B:D,3)</f>
        <v>DQYJCGOHYH</v>
      </c>
      <c r="D55" s="2" t="str">
        <f ca="1">VLOOKUP(B55,'Fichier FA (en entrée)'!B:E,4)</f>
        <v>Ijdfxefmfvhcl</v>
      </c>
      <c r="E55" s="2" t="s">
        <v>22</v>
      </c>
      <c r="F55" s="2" t="s">
        <v>3</v>
      </c>
      <c r="G55" s="1">
        <v>1</v>
      </c>
      <c r="H55" s="1">
        <v>1</v>
      </c>
      <c r="I55" s="2" t="s">
        <v>1</v>
      </c>
      <c r="J55" s="1">
        <v>1</v>
      </c>
      <c r="K55" s="2" t="s">
        <v>2147</v>
      </c>
      <c r="L55" s="1">
        <v>1</v>
      </c>
      <c r="M55" s="1">
        <v>0</v>
      </c>
      <c r="N55" s="1">
        <v>0</v>
      </c>
    </row>
    <row r="56" spans="1:14">
      <c r="A56" s="1">
        <v>5</v>
      </c>
      <c r="B56" s="1">
        <v>334665</v>
      </c>
      <c r="C56" s="2" t="str">
        <f ca="1">VLOOKUP(B56,'Fichier FA (en entrée)'!B:D,3)</f>
        <v>LDNCIAGHFQ</v>
      </c>
      <c r="D56" s="2" t="str">
        <f ca="1">VLOOKUP(B56,'Fichier FA (en entrée)'!B:E,4)</f>
        <v>Cfggkakevuzzp</v>
      </c>
      <c r="E56" s="2" t="s">
        <v>19</v>
      </c>
      <c r="F56" s="2" t="s">
        <v>3</v>
      </c>
      <c r="G56" s="1">
        <v>1</v>
      </c>
      <c r="H56" s="1">
        <v>1</v>
      </c>
      <c r="I56" s="2" t="s">
        <v>1</v>
      </c>
      <c r="J56" s="1">
        <v>1</v>
      </c>
      <c r="K56" s="2" t="s">
        <v>2147</v>
      </c>
      <c r="L56" s="1">
        <v>1</v>
      </c>
      <c r="M56" s="1">
        <v>0</v>
      </c>
      <c r="N56" s="1">
        <v>0</v>
      </c>
    </row>
    <row r="57" spans="1:14">
      <c r="A57" s="1">
        <v>5</v>
      </c>
      <c r="B57" s="1">
        <v>340433</v>
      </c>
      <c r="C57" s="2" t="str">
        <f ca="1">VLOOKUP(B57,'Fichier FA (en entrée)'!B:D,3)</f>
        <v>KCCSYZTOSE</v>
      </c>
      <c r="D57" s="2" t="str">
        <f ca="1">VLOOKUP(B57,'Fichier FA (en entrée)'!B:E,4)</f>
        <v>Tvajjwepqbykq</v>
      </c>
      <c r="E57" s="2" t="s">
        <v>20</v>
      </c>
      <c r="F57" s="2" t="s">
        <v>3</v>
      </c>
      <c r="G57" s="1">
        <v>1</v>
      </c>
      <c r="H57" s="1">
        <v>1</v>
      </c>
      <c r="I57" s="2" t="s">
        <v>1</v>
      </c>
      <c r="J57" s="1">
        <v>1</v>
      </c>
      <c r="K57" s="2" t="s">
        <v>2147</v>
      </c>
      <c r="L57" s="1">
        <v>1</v>
      </c>
      <c r="M57" s="1">
        <v>0</v>
      </c>
      <c r="N57" s="1">
        <v>0</v>
      </c>
    </row>
    <row r="58" spans="1:14">
      <c r="A58" s="1">
        <v>5</v>
      </c>
      <c r="B58" s="1">
        <v>377194</v>
      </c>
      <c r="C58" s="2" t="str">
        <f ca="1">VLOOKUP(B58,'Fichier FA (en entrée)'!B:D,3)</f>
        <v>RJIOVKLWJQ</v>
      </c>
      <c r="D58" s="2" t="str">
        <f ca="1">VLOOKUP(B58,'Fichier FA (en entrée)'!B:E,4)</f>
        <v>Fsxnvlzhpxzzo</v>
      </c>
      <c r="E58" s="2" t="s">
        <v>27</v>
      </c>
      <c r="F58" s="2" t="s">
        <v>3</v>
      </c>
      <c r="G58" s="1">
        <v>1</v>
      </c>
      <c r="H58" s="1">
        <v>1</v>
      </c>
      <c r="I58" s="2" t="s">
        <v>1</v>
      </c>
      <c r="J58" s="1">
        <v>1</v>
      </c>
      <c r="K58" s="2" t="s">
        <v>2147</v>
      </c>
      <c r="L58" s="1">
        <v>1</v>
      </c>
      <c r="M58" s="1">
        <v>0</v>
      </c>
      <c r="N58" s="1">
        <v>0</v>
      </c>
    </row>
    <row r="59" spans="1:14">
      <c r="A59" s="1">
        <v>5</v>
      </c>
      <c r="B59" s="1">
        <v>378991</v>
      </c>
      <c r="C59" s="2" t="str">
        <f ca="1">VLOOKUP(B59,'Fichier FA (en entrée)'!B:D,3)</f>
        <v>EERZUDBRES</v>
      </c>
      <c r="D59" s="2" t="str">
        <f ca="1">VLOOKUP(B59,'Fichier FA (en entrée)'!B:E,4)</f>
        <v>Ivqhwgutayevc</v>
      </c>
      <c r="E59" s="2" t="s">
        <v>19</v>
      </c>
      <c r="F59" s="2" t="s">
        <v>3</v>
      </c>
      <c r="G59" s="1">
        <v>1</v>
      </c>
      <c r="H59" s="1">
        <v>1</v>
      </c>
      <c r="I59" s="2" t="s">
        <v>1</v>
      </c>
      <c r="J59" s="1">
        <v>1</v>
      </c>
      <c r="K59" s="2" t="s">
        <v>2147</v>
      </c>
      <c r="L59" s="1">
        <v>1</v>
      </c>
      <c r="M59" s="1">
        <v>0</v>
      </c>
      <c r="N59" s="1">
        <v>0</v>
      </c>
    </row>
    <row r="60" spans="1:14">
      <c r="A60" s="1">
        <v>5</v>
      </c>
      <c r="B60" s="1">
        <v>382891</v>
      </c>
      <c r="C60" s="2" t="str">
        <f ca="1">VLOOKUP(B60,'Fichier FA (en entrée)'!B:D,3)</f>
        <v>KRHCJIBXDR</v>
      </c>
      <c r="D60" s="2" t="str">
        <f ca="1">VLOOKUP(B60,'Fichier FA (en entrée)'!B:E,4)</f>
        <v>Kzjbuawmkfbmp</v>
      </c>
      <c r="E60" s="2" t="s">
        <v>19</v>
      </c>
      <c r="F60" s="2" t="s">
        <v>3</v>
      </c>
      <c r="G60" s="1">
        <v>1</v>
      </c>
      <c r="H60" s="1">
        <v>1</v>
      </c>
      <c r="I60" s="2" t="s">
        <v>1</v>
      </c>
      <c r="J60" s="1">
        <v>1</v>
      </c>
      <c r="K60" s="2" t="s">
        <v>2147</v>
      </c>
      <c r="L60" s="1">
        <v>1</v>
      </c>
      <c r="M60" s="1">
        <v>0</v>
      </c>
      <c r="N60" s="1">
        <v>0</v>
      </c>
    </row>
    <row r="61" spans="1:14">
      <c r="A61" s="1">
        <v>5</v>
      </c>
      <c r="B61" s="1">
        <v>391758</v>
      </c>
      <c r="C61" s="2" t="str">
        <f ca="1">VLOOKUP(B61,'Fichier FA (en entrée)'!B:D,3)</f>
        <v>YMMRTLFIRW</v>
      </c>
      <c r="D61" s="2" t="str">
        <f ca="1">VLOOKUP(B61,'Fichier FA (en entrée)'!B:E,4)</f>
        <v>Vnbldrbfzncsd</v>
      </c>
      <c r="E61" s="2" t="s">
        <v>20</v>
      </c>
      <c r="F61" s="2" t="s">
        <v>3</v>
      </c>
      <c r="G61" s="1">
        <v>1</v>
      </c>
      <c r="H61" s="1">
        <v>1</v>
      </c>
      <c r="I61" s="2" t="s">
        <v>1</v>
      </c>
      <c r="J61" s="1">
        <v>1</v>
      </c>
      <c r="K61" s="2" t="s">
        <v>2147</v>
      </c>
      <c r="L61" s="1">
        <v>1</v>
      </c>
      <c r="M61" s="1">
        <v>0</v>
      </c>
      <c r="N61" s="1">
        <v>0</v>
      </c>
    </row>
    <row r="62" spans="1:14">
      <c r="A62" s="1">
        <v>5</v>
      </c>
      <c r="B62" s="1">
        <v>401907</v>
      </c>
      <c r="C62" s="2" t="str">
        <f ca="1">VLOOKUP(B62,'Fichier FA (en entrée)'!B:D,3)</f>
        <v>AVNDEUQASO</v>
      </c>
      <c r="D62" s="2" t="str">
        <f ca="1">VLOOKUP(B62,'Fichier FA (en entrée)'!B:E,4)</f>
        <v>Lqgfgcuefhwfx</v>
      </c>
      <c r="E62" s="2" t="s">
        <v>27</v>
      </c>
      <c r="F62" s="2" t="s">
        <v>3</v>
      </c>
      <c r="G62" s="1">
        <v>1</v>
      </c>
      <c r="H62" s="1">
        <v>1</v>
      </c>
      <c r="I62" s="2" t="s">
        <v>1</v>
      </c>
      <c r="J62" s="1">
        <v>1</v>
      </c>
      <c r="K62" s="2" t="s">
        <v>2147</v>
      </c>
      <c r="L62" s="1">
        <v>1</v>
      </c>
      <c r="M62" s="1">
        <v>0</v>
      </c>
      <c r="N62" s="1">
        <v>0</v>
      </c>
    </row>
    <row r="63" spans="1:14">
      <c r="A63" s="1">
        <v>5</v>
      </c>
      <c r="B63" s="1">
        <v>404215</v>
      </c>
      <c r="C63" s="2" t="str">
        <f ca="1">VLOOKUP(B63,'Fichier FA (en entrée)'!B:D,3)</f>
        <v>PEUDWUTTKT</v>
      </c>
      <c r="D63" s="2" t="str">
        <f ca="1">VLOOKUP(B63,'Fichier FA (en entrée)'!B:E,4)</f>
        <v>Orcdwbvxuhvdg</v>
      </c>
      <c r="E63" s="2" t="s">
        <v>18</v>
      </c>
      <c r="F63" s="2" t="s">
        <v>3</v>
      </c>
      <c r="G63" s="1">
        <v>1</v>
      </c>
      <c r="H63" s="1">
        <v>1</v>
      </c>
      <c r="I63" s="2" t="s">
        <v>1</v>
      </c>
      <c r="J63" s="1">
        <v>1</v>
      </c>
      <c r="K63" s="2" t="s">
        <v>2147</v>
      </c>
      <c r="L63" s="1">
        <v>1</v>
      </c>
      <c r="M63" s="1">
        <v>0</v>
      </c>
      <c r="N63" s="1">
        <v>0</v>
      </c>
    </row>
    <row r="64" spans="1:14">
      <c r="A64" s="1">
        <v>5</v>
      </c>
      <c r="B64" s="1">
        <v>416254</v>
      </c>
      <c r="C64" s="2" t="str">
        <f ca="1">VLOOKUP(B64,'Fichier FA (en entrée)'!B:D,3)</f>
        <v>BSCPOHFCBX</v>
      </c>
      <c r="D64" s="2" t="str">
        <f ca="1">VLOOKUP(B64,'Fichier FA (en entrée)'!B:E,4)</f>
        <v>Zazevhqmhtzcj</v>
      </c>
      <c r="E64" s="2" t="s">
        <v>14</v>
      </c>
      <c r="F64" s="2" t="s">
        <v>3</v>
      </c>
      <c r="G64" s="1">
        <v>1</v>
      </c>
      <c r="H64" s="1">
        <v>1</v>
      </c>
      <c r="I64" s="2" t="s">
        <v>1</v>
      </c>
      <c r="J64" s="1">
        <v>1</v>
      </c>
      <c r="K64" s="2" t="s">
        <v>2147</v>
      </c>
      <c r="L64" s="1">
        <v>1</v>
      </c>
      <c r="M64" s="1">
        <v>0</v>
      </c>
      <c r="N64" s="1">
        <v>0</v>
      </c>
    </row>
    <row r="65" spans="1:14">
      <c r="A65" s="1">
        <v>5</v>
      </c>
      <c r="B65" s="1">
        <v>421435</v>
      </c>
      <c r="C65" s="2" t="str">
        <f ca="1">VLOOKUP(B65,'Fichier FA (en entrée)'!B:D,3)</f>
        <v>QXDCNVMEVC</v>
      </c>
      <c r="D65" s="2" t="str">
        <f ca="1">VLOOKUP(B65,'Fichier FA (en entrée)'!B:E,4)</f>
        <v>Baxsdcfwdosxj</v>
      </c>
      <c r="E65" s="2" t="s">
        <v>18</v>
      </c>
      <c r="F65" s="2" t="s">
        <v>3</v>
      </c>
      <c r="G65" s="1">
        <v>1</v>
      </c>
      <c r="H65" s="1">
        <v>1</v>
      </c>
      <c r="I65" s="2" t="s">
        <v>1</v>
      </c>
      <c r="J65" s="1">
        <v>1</v>
      </c>
      <c r="K65" s="2" t="s">
        <v>2147</v>
      </c>
      <c r="L65" s="1">
        <v>1</v>
      </c>
      <c r="M65" s="1">
        <v>0</v>
      </c>
      <c r="N65" s="1">
        <v>0</v>
      </c>
    </row>
    <row r="66" spans="1:14">
      <c r="A66" s="1">
        <v>5</v>
      </c>
      <c r="B66" s="1">
        <v>434589</v>
      </c>
      <c r="C66" s="2" t="str">
        <f ca="1">VLOOKUP(B66,'Fichier FA (en entrée)'!B:D,3)</f>
        <v>TJVDABNNPK</v>
      </c>
      <c r="D66" s="2" t="str">
        <f ca="1">VLOOKUP(B66,'Fichier FA (en entrée)'!B:E,4)</f>
        <v>Acfykrzowomoh</v>
      </c>
      <c r="E66" s="2" t="s">
        <v>24</v>
      </c>
      <c r="F66" s="2" t="s">
        <v>3</v>
      </c>
      <c r="G66" s="1">
        <v>1</v>
      </c>
      <c r="H66" s="1">
        <v>1</v>
      </c>
      <c r="I66" s="2" t="s">
        <v>1</v>
      </c>
      <c r="J66" s="1">
        <v>1</v>
      </c>
      <c r="K66" s="2" t="s">
        <v>2147</v>
      </c>
      <c r="L66" s="1">
        <v>1</v>
      </c>
      <c r="M66" s="1">
        <v>0</v>
      </c>
      <c r="N66" s="1">
        <v>0</v>
      </c>
    </row>
    <row r="67" spans="1:14">
      <c r="A67" s="1">
        <v>5</v>
      </c>
      <c r="B67" s="1">
        <v>438343</v>
      </c>
      <c r="C67" s="2" t="str">
        <f ca="1">VLOOKUP(B67,'Fichier FA (en entrée)'!B:D,3)</f>
        <v>QCEKMCBJME</v>
      </c>
      <c r="D67" s="2" t="str">
        <f ca="1">VLOOKUP(B67,'Fichier FA (en entrée)'!B:E,4)</f>
        <v>Mrfrzeghnutjb</v>
      </c>
      <c r="E67" s="2" t="s">
        <v>20</v>
      </c>
      <c r="F67" s="2" t="s">
        <v>3</v>
      </c>
      <c r="G67" s="1">
        <v>1</v>
      </c>
      <c r="H67" s="1">
        <v>1</v>
      </c>
      <c r="I67" s="2" t="s">
        <v>1</v>
      </c>
      <c r="J67" s="1">
        <v>1</v>
      </c>
      <c r="K67" s="2" t="s">
        <v>2147</v>
      </c>
      <c r="L67" s="1">
        <v>1</v>
      </c>
      <c r="M67" s="1">
        <v>0</v>
      </c>
      <c r="N67" s="1">
        <v>0</v>
      </c>
    </row>
    <row r="68" spans="1:14">
      <c r="A68" s="1">
        <v>5</v>
      </c>
      <c r="B68" s="1">
        <v>450423</v>
      </c>
      <c r="C68" s="2" t="str">
        <f ca="1">VLOOKUP(B68,'Fichier FA (en entrée)'!B:D,3)</f>
        <v>RNHFWKRBRG</v>
      </c>
      <c r="D68" s="2" t="str">
        <f ca="1">VLOOKUP(B68,'Fichier FA (en entrée)'!B:E,4)</f>
        <v>Atxprhdzxxqzr</v>
      </c>
      <c r="E68" s="2" t="s">
        <v>18</v>
      </c>
      <c r="F68" s="2" t="s">
        <v>3</v>
      </c>
      <c r="G68" s="1">
        <v>1</v>
      </c>
      <c r="H68" s="1">
        <v>1</v>
      </c>
      <c r="I68" s="2" t="s">
        <v>1</v>
      </c>
      <c r="J68" s="1">
        <v>1</v>
      </c>
      <c r="K68" s="2" t="s">
        <v>2147</v>
      </c>
      <c r="L68" s="1">
        <v>1</v>
      </c>
      <c r="M68" s="1">
        <v>0</v>
      </c>
      <c r="N68" s="1">
        <v>0</v>
      </c>
    </row>
    <row r="69" spans="1:14">
      <c r="A69" s="1">
        <v>5</v>
      </c>
      <c r="B69" s="1">
        <v>450424</v>
      </c>
      <c r="C69" s="2" t="str">
        <f ca="1">VLOOKUP(B69,'Fichier FA (en entrée)'!B:D,3)</f>
        <v>DQNFROJFJO</v>
      </c>
      <c r="D69" s="2" t="str">
        <f ca="1">VLOOKUP(B69,'Fichier FA (en entrée)'!B:E,4)</f>
        <v>Xcbbduxywozrw</v>
      </c>
      <c r="E69" s="2" t="s">
        <v>18</v>
      </c>
      <c r="F69" s="2" t="s">
        <v>3</v>
      </c>
      <c r="G69" s="1">
        <v>1</v>
      </c>
      <c r="H69" s="1">
        <v>1</v>
      </c>
      <c r="I69" s="2" t="s">
        <v>1</v>
      </c>
      <c r="J69" s="1">
        <v>1</v>
      </c>
      <c r="K69" s="2" t="s">
        <v>2147</v>
      </c>
      <c r="L69" s="1">
        <v>1</v>
      </c>
      <c r="M69" s="1">
        <v>0</v>
      </c>
      <c r="N69" s="1">
        <v>0</v>
      </c>
    </row>
    <row r="70" spans="1:14">
      <c r="A70" s="1">
        <v>5</v>
      </c>
      <c r="B70" s="1">
        <v>465215</v>
      </c>
      <c r="C70" s="2" t="str">
        <f ca="1">VLOOKUP(B70,'Fichier FA (en entrée)'!B:D,3)</f>
        <v>DUEEMIUZTL</v>
      </c>
      <c r="D70" s="2" t="str">
        <f ca="1">VLOOKUP(B70,'Fichier FA (en entrée)'!B:E,4)</f>
        <v>Fcwszzjjiykyb</v>
      </c>
      <c r="E70" s="2" t="s">
        <v>23</v>
      </c>
      <c r="F70" s="2" t="s">
        <v>3</v>
      </c>
      <c r="G70" s="1">
        <v>1</v>
      </c>
      <c r="H70" s="1">
        <v>1</v>
      </c>
      <c r="I70" s="2" t="s">
        <v>1</v>
      </c>
      <c r="J70" s="1">
        <v>1</v>
      </c>
      <c r="K70" s="2" t="s">
        <v>2147</v>
      </c>
      <c r="L70" s="1">
        <v>1</v>
      </c>
      <c r="M70" s="1">
        <v>0</v>
      </c>
      <c r="N70" s="1">
        <v>0</v>
      </c>
    </row>
    <row r="71" spans="1:14">
      <c r="A71" s="1">
        <v>5</v>
      </c>
      <c r="B71" s="1">
        <v>470733</v>
      </c>
      <c r="C71" s="2" t="str">
        <f ca="1">VLOOKUP(B71,'Fichier FA (en entrée)'!B:D,3)</f>
        <v>UJROSSXWZO</v>
      </c>
      <c r="D71" s="2" t="str">
        <f ca="1">VLOOKUP(B71,'Fichier FA (en entrée)'!B:E,4)</f>
        <v>Guapbfogihbnj</v>
      </c>
      <c r="E71" s="2" t="s">
        <v>22</v>
      </c>
      <c r="F71" s="2" t="s">
        <v>3</v>
      </c>
      <c r="G71" s="1">
        <v>1</v>
      </c>
      <c r="H71" s="1">
        <v>1</v>
      </c>
      <c r="I71" s="2" t="s">
        <v>1</v>
      </c>
      <c r="J71" s="1">
        <v>1</v>
      </c>
      <c r="K71" s="2" t="s">
        <v>2147</v>
      </c>
      <c r="L71" s="1">
        <v>1</v>
      </c>
      <c r="M71" s="1">
        <v>0</v>
      </c>
      <c r="N71" s="1">
        <v>0</v>
      </c>
    </row>
    <row r="72" spans="1:14">
      <c r="A72" s="1">
        <v>5</v>
      </c>
      <c r="B72" s="1">
        <v>482750</v>
      </c>
      <c r="C72" s="2" t="str">
        <f ca="1">VLOOKUP(B72,'Fichier FA (en entrée)'!B:D,3)</f>
        <v>OPZATYASDS</v>
      </c>
      <c r="D72" s="2" t="str">
        <f ca="1">VLOOKUP(B72,'Fichier FA (en entrée)'!B:E,4)</f>
        <v>Iisndyulnpxbu</v>
      </c>
      <c r="E72" s="2" t="s">
        <v>18</v>
      </c>
      <c r="F72" s="2" t="s">
        <v>3</v>
      </c>
      <c r="G72" s="1">
        <v>1</v>
      </c>
      <c r="H72" s="1">
        <v>1</v>
      </c>
      <c r="I72" s="2" t="s">
        <v>1</v>
      </c>
      <c r="J72" s="1">
        <v>1</v>
      </c>
      <c r="K72" s="2" t="s">
        <v>2147</v>
      </c>
      <c r="L72" s="1">
        <v>1</v>
      </c>
      <c r="M72" s="1">
        <v>0</v>
      </c>
      <c r="N72" s="1">
        <v>0</v>
      </c>
    </row>
    <row r="73" spans="1:14">
      <c r="A73" s="1">
        <v>5</v>
      </c>
      <c r="B73" s="1">
        <v>502696</v>
      </c>
      <c r="C73" s="2" t="str">
        <f ca="1">VLOOKUP(B73,'Fichier FA (en entrée)'!B:D,3)</f>
        <v>RTAYPGIADW</v>
      </c>
      <c r="D73" s="2" t="str">
        <f ca="1">VLOOKUP(B73,'Fichier FA (en entrée)'!B:E,4)</f>
        <v>Mdglykmmhmywc</v>
      </c>
      <c r="E73" s="2" t="s">
        <v>27</v>
      </c>
      <c r="F73" s="2" t="s">
        <v>3</v>
      </c>
      <c r="G73" s="1">
        <v>1</v>
      </c>
      <c r="H73" s="1">
        <v>1</v>
      </c>
      <c r="I73" s="2" t="s">
        <v>1</v>
      </c>
      <c r="J73" s="1">
        <v>1</v>
      </c>
      <c r="K73" s="2" t="s">
        <v>2147</v>
      </c>
      <c r="L73" s="1">
        <v>1</v>
      </c>
      <c r="M73" s="1">
        <v>0</v>
      </c>
      <c r="N73" s="1">
        <v>0</v>
      </c>
    </row>
    <row r="74" spans="1:14">
      <c r="A74" s="1">
        <v>5</v>
      </c>
      <c r="B74" s="1">
        <v>510259</v>
      </c>
      <c r="C74" s="2" t="str">
        <f ca="1">VLOOKUP(B74,'Fichier FA (en entrée)'!B:D,3)</f>
        <v>ZTOTNEMJWC</v>
      </c>
      <c r="D74" s="2" t="str">
        <f ca="1">VLOOKUP(B74,'Fichier FA (en entrée)'!B:E,4)</f>
        <v>Oesdwjlzbwlie</v>
      </c>
      <c r="E74" s="2" t="s">
        <v>19</v>
      </c>
      <c r="F74" s="2" t="s">
        <v>3</v>
      </c>
      <c r="G74" s="1">
        <v>1</v>
      </c>
      <c r="H74" s="1">
        <v>1</v>
      </c>
      <c r="I74" s="2" t="s">
        <v>1</v>
      </c>
      <c r="J74" s="1">
        <v>1</v>
      </c>
      <c r="K74" s="2" t="s">
        <v>2147</v>
      </c>
      <c r="L74" s="1">
        <v>1</v>
      </c>
      <c r="M74" s="1">
        <v>0</v>
      </c>
      <c r="N74" s="1">
        <v>0</v>
      </c>
    </row>
    <row r="75" spans="1:14">
      <c r="A75" s="1">
        <v>5</v>
      </c>
      <c r="B75" s="1">
        <v>511760</v>
      </c>
      <c r="C75" s="2" t="str">
        <f ca="1">VLOOKUP(B75,'Fichier FA (en entrée)'!B:D,3)</f>
        <v>SVGKANZOHI</v>
      </c>
      <c r="D75" s="2" t="str">
        <f ca="1">VLOOKUP(B75,'Fichier FA (en entrée)'!B:E,4)</f>
        <v>Gzydotgucyere</v>
      </c>
      <c r="E75" s="2" t="s">
        <v>17</v>
      </c>
      <c r="F75" s="2" t="s">
        <v>3</v>
      </c>
      <c r="G75" s="1">
        <v>1</v>
      </c>
      <c r="H75" s="1">
        <v>1</v>
      </c>
      <c r="I75" s="2" t="s">
        <v>1</v>
      </c>
      <c r="J75" s="1">
        <v>1</v>
      </c>
      <c r="K75" s="2" t="s">
        <v>2147</v>
      </c>
      <c r="L75" s="1">
        <v>1</v>
      </c>
      <c r="M75" s="1">
        <v>0</v>
      </c>
      <c r="N75" s="1">
        <v>0</v>
      </c>
    </row>
    <row r="76" spans="1:14">
      <c r="A76" s="1">
        <v>5</v>
      </c>
      <c r="B76" s="1">
        <v>512804</v>
      </c>
      <c r="C76" s="2" t="str">
        <f ca="1">VLOOKUP(B76,'Fichier FA (en entrée)'!B:D,3)</f>
        <v>NMXDMNOQUQ</v>
      </c>
      <c r="D76" s="2" t="str">
        <f ca="1">VLOOKUP(B76,'Fichier FA (en entrée)'!B:E,4)</f>
        <v>Ettopkpvempvv</v>
      </c>
      <c r="E76" s="2" t="s">
        <v>15</v>
      </c>
      <c r="F76" s="2" t="s">
        <v>3</v>
      </c>
      <c r="G76" s="1">
        <v>1</v>
      </c>
      <c r="H76" s="1">
        <v>1</v>
      </c>
      <c r="I76" s="2" t="s">
        <v>1</v>
      </c>
      <c r="J76" s="1">
        <v>1</v>
      </c>
      <c r="K76" s="2" t="s">
        <v>2147</v>
      </c>
      <c r="L76" s="1">
        <v>1</v>
      </c>
      <c r="M76" s="1">
        <v>0</v>
      </c>
      <c r="N76" s="1">
        <v>0</v>
      </c>
    </row>
    <row r="77" spans="1:14">
      <c r="A77" s="1">
        <v>5</v>
      </c>
      <c r="B77" s="1">
        <v>521948</v>
      </c>
      <c r="C77" s="2" t="str">
        <f ca="1">VLOOKUP(B77,'Fichier FA (en entrée)'!B:D,3)</f>
        <v>XWDLQTDPYN</v>
      </c>
      <c r="D77" s="2" t="str">
        <f ca="1">VLOOKUP(B77,'Fichier FA (en entrée)'!B:E,4)</f>
        <v>Ueuifpzkvocvv</v>
      </c>
      <c r="E77" s="2" t="s">
        <v>14</v>
      </c>
      <c r="F77" s="2" t="s">
        <v>3</v>
      </c>
      <c r="G77" s="1">
        <v>1</v>
      </c>
      <c r="H77" s="1">
        <v>1</v>
      </c>
      <c r="I77" s="2" t="s">
        <v>1</v>
      </c>
      <c r="J77" s="1">
        <v>1</v>
      </c>
      <c r="K77" s="2" t="s">
        <v>2147</v>
      </c>
      <c r="L77" s="1">
        <v>1</v>
      </c>
      <c r="M77" s="1">
        <v>0</v>
      </c>
      <c r="N77" s="1">
        <v>0</v>
      </c>
    </row>
    <row r="78" spans="1:14">
      <c r="A78" s="1">
        <v>5</v>
      </c>
      <c r="B78" s="1">
        <v>528322</v>
      </c>
      <c r="C78" s="2" t="str">
        <f ca="1">VLOOKUP(B78,'Fichier FA (en entrée)'!B:D,3)</f>
        <v>AUNRNVGPBU</v>
      </c>
      <c r="D78" s="2" t="str">
        <f ca="1">VLOOKUP(B78,'Fichier FA (en entrée)'!B:E,4)</f>
        <v>Qzifuhxokluku</v>
      </c>
      <c r="E78" s="2" t="s">
        <v>14</v>
      </c>
      <c r="F78" s="2" t="s">
        <v>3</v>
      </c>
      <c r="G78" s="1">
        <v>1</v>
      </c>
      <c r="H78" s="1">
        <v>1</v>
      </c>
      <c r="I78" s="2" t="s">
        <v>1</v>
      </c>
      <c r="J78" s="1">
        <v>1</v>
      </c>
      <c r="K78" s="2" t="s">
        <v>2147</v>
      </c>
      <c r="L78" s="1">
        <v>1</v>
      </c>
      <c r="M78" s="1">
        <v>0</v>
      </c>
      <c r="N78" s="1">
        <v>0</v>
      </c>
    </row>
    <row r="79" spans="1:14">
      <c r="A79" s="1">
        <v>5</v>
      </c>
      <c r="B79" s="1">
        <v>528345</v>
      </c>
      <c r="C79" s="2" t="str">
        <f ca="1">VLOOKUP(B79,'Fichier FA (en entrée)'!B:D,3)</f>
        <v>PLXALFQIQO</v>
      </c>
      <c r="D79" s="2" t="str">
        <f ca="1">VLOOKUP(B79,'Fichier FA (en entrée)'!B:E,4)</f>
        <v>Pjppsylrhdimj</v>
      </c>
      <c r="E79" s="2" t="s">
        <v>14</v>
      </c>
      <c r="F79" s="2" t="s">
        <v>3</v>
      </c>
      <c r="G79" s="1">
        <v>1</v>
      </c>
      <c r="H79" s="1">
        <v>1</v>
      </c>
      <c r="I79" s="2" t="s">
        <v>1</v>
      </c>
      <c r="J79" s="1">
        <v>1</v>
      </c>
      <c r="K79" s="2" t="s">
        <v>2147</v>
      </c>
      <c r="L79" s="1">
        <v>1</v>
      </c>
      <c r="M79" s="1">
        <v>0</v>
      </c>
      <c r="N79" s="1">
        <v>0</v>
      </c>
    </row>
    <row r="80" spans="1:14">
      <c r="A80" s="1">
        <v>5</v>
      </c>
      <c r="B80" s="1">
        <v>533804</v>
      </c>
      <c r="C80" s="2" t="str">
        <f ca="1">VLOOKUP(B80,'Fichier FA (en entrée)'!B:D,3)</f>
        <v>VCHJIHYBEY</v>
      </c>
      <c r="D80" s="2" t="str">
        <f ca="1">VLOOKUP(B80,'Fichier FA (en entrée)'!B:E,4)</f>
        <v>Rrwqwfmvtziui</v>
      </c>
      <c r="E80" s="2" t="s">
        <v>19</v>
      </c>
      <c r="F80" s="2" t="s">
        <v>3</v>
      </c>
      <c r="G80" s="1">
        <v>1</v>
      </c>
      <c r="H80" s="1">
        <v>1</v>
      </c>
      <c r="I80" s="2" t="s">
        <v>1</v>
      </c>
      <c r="J80" s="1">
        <v>1</v>
      </c>
      <c r="K80" s="2" t="s">
        <v>2147</v>
      </c>
      <c r="L80" s="1">
        <v>1</v>
      </c>
      <c r="M80" s="1">
        <v>0</v>
      </c>
      <c r="N80" s="1">
        <v>0</v>
      </c>
    </row>
    <row r="81" spans="1:14">
      <c r="A81" s="1">
        <v>5</v>
      </c>
      <c r="B81" s="1">
        <v>539164</v>
      </c>
      <c r="C81" s="2" t="str">
        <f ca="1">VLOOKUP(B81,'Fichier FA (en entrée)'!B:D,3)</f>
        <v>PYELEUMAEQ</v>
      </c>
      <c r="D81" s="2" t="str">
        <f ca="1">VLOOKUP(B81,'Fichier FA (en entrée)'!B:E,4)</f>
        <v>Uppvczwlhvulz</v>
      </c>
      <c r="E81" s="2" t="s">
        <v>20</v>
      </c>
      <c r="F81" s="2" t="s">
        <v>3</v>
      </c>
      <c r="G81" s="1">
        <v>1</v>
      </c>
      <c r="H81" s="1">
        <v>1</v>
      </c>
      <c r="I81" s="2" t="s">
        <v>1</v>
      </c>
      <c r="J81" s="1">
        <v>1</v>
      </c>
      <c r="K81" s="2" t="s">
        <v>2147</v>
      </c>
      <c r="L81" s="1">
        <v>1</v>
      </c>
      <c r="M81" s="1">
        <v>0</v>
      </c>
      <c r="N81" s="1">
        <v>0</v>
      </c>
    </row>
    <row r="82" spans="1:14">
      <c r="A82" s="1">
        <v>5</v>
      </c>
      <c r="B82" s="1">
        <v>554032</v>
      </c>
      <c r="C82" s="2" t="str">
        <f ca="1">VLOOKUP(B82,'Fichier FA (en entrée)'!B:D,3)</f>
        <v>SWOAIFXJMJ</v>
      </c>
      <c r="D82" s="2" t="str">
        <f ca="1">VLOOKUP(B82,'Fichier FA (en entrée)'!B:E,4)</f>
        <v>Kurajidcittlj</v>
      </c>
      <c r="E82" s="2" t="s">
        <v>14</v>
      </c>
      <c r="F82" s="2" t="s">
        <v>3</v>
      </c>
      <c r="G82" s="1">
        <v>1</v>
      </c>
      <c r="H82" s="1">
        <v>1</v>
      </c>
      <c r="I82" s="2" t="s">
        <v>1</v>
      </c>
      <c r="J82" s="1">
        <v>1</v>
      </c>
      <c r="K82" s="2" t="s">
        <v>2147</v>
      </c>
      <c r="L82" s="1">
        <v>1</v>
      </c>
      <c r="M82" s="1">
        <v>0</v>
      </c>
      <c r="N82" s="1">
        <v>0</v>
      </c>
    </row>
    <row r="83" spans="1:14">
      <c r="A83" s="1">
        <v>5</v>
      </c>
      <c r="B83" s="1">
        <v>554472</v>
      </c>
      <c r="C83" s="2" t="str">
        <f ca="1">VLOOKUP(B83,'Fichier FA (en entrée)'!B:D,3)</f>
        <v>SZOVKGVXLH</v>
      </c>
      <c r="D83" s="2" t="str">
        <f ca="1">VLOOKUP(B83,'Fichier FA (en entrée)'!B:E,4)</f>
        <v>Kjnwieeboynnw</v>
      </c>
      <c r="E83" s="2" t="s">
        <v>18</v>
      </c>
      <c r="F83" s="2" t="s">
        <v>3</v>
      </c>
      <c r="G83" s="1">
        <v>1</v>
      </c>
      <c r="H83" s="1">
        <v>1</v>
      </c>
      <c r="I83" s="2" t="s">
        <v>1</v>
      </c>
      <c r="J83" s="1">
        <v>1</v>
      </c>
      <c r="K83" s="2" t="s">
        <v>2147</v>
      </c>
      <c r="L83" s="1">
        <v>1</v>
      </c>
      <c r="M83" s="1">
        <v>0</v>
      </c>
      <c r="N83" s="1">
        <v>0</v>
      </c>
    </row>
    <row r="84" spans="1:14">
      <c r="A84" s="1">
        <v>5</v>
      </c>
      <c r="B84" s="1">
        <v>565570</v>
      </c>
      <c r="C84" s="2" t="str">
        <f ca="1">VLOOKUP(B84,'Fichier FA (en entrée)'!B:D,3)</f>
        <v>IDCCFRZDWY</v>
      </c>
      <c r="D84" s="2" t="str">
        <f ca="1">VLOOKUP(B84,'Fichier FA (en entrée)'!B:E,4)</f>
        <v>Vjphxkcsnsysv</v>
      </c>
      <c r="E84" s="2" t="s">
        <v>14</v>
      </c>
      <c r="F84" s="2" t="s">
        <v>3</v>
      </c>
      <c r="G84" s="1">
        <v>1</v>
      </c>
      <c r="H84" s="1">
        <v>1</v>
      </c>
      <c r="I84" s="2" t="s">
        <v>1</v>
      </c>
      <c r="J84" s="1">
        <v>1</v>
      </c>
      <c r="K84" s="2" t="s">
        <v>2147</v>
      </c>
      <c r="L84" s="1">
        <v>1</v>
      </c>
      <c r="M84" s="1">
        <v>0</v>
      </c>
      <c r="N84" s="1">
        <v>0</v>
      </c>
    </row>
    <row r="85" spans="1:14">
      <c r="A85" s="1">
        <v>5</v>
      </c>
      <c r="B85" s="1">
        <v>575963</v>
      </c>
      <c r="C85" s="2" t="str">
        <f ca="1">VLOOKUP(B85,'Fichier FA (en entrée)'!B:D,3)</f>
        <v>HPQHYNFXAN</v>
      </c>
      <c r="D85" s="2" t="str">
        <f ca="1">VLOOKUP(B85,'Fichier FA (en entrée)'!B:E,4)</f>
        <v>Igpddqbzqcjmb</v>
      </c>
      <c r="E85" s="2" t="s">
        <v>20</v>
      </c>
      <c r="F85" s="2" t="s">
        <v>3</v>
      </c>
      <c r="G85" s="1">
        <v>1</v>
      </c>
      <c r="H85" s="1">
        <v>1</v>
      </c>
      <c r="I85" s="2" t="s">
        <v>1</v>
      </c>
      <c r="J85" s="1">
        <v>1</v>
      </c>
      <c r="K85" s="2" t="s">
        <v>2147</v>
      </c>
      <c r="L85" s="1">
        <v>1</v>
      </c>
      <c r="M85" s="1">
        <v>0</v>
      </c>
      <c r="N85" s="1">
        <v>0</v>
      </c>
    </row>
    <row r="86" spans="1:14">
      <c r="A86" s="1">
        <v>5</v>
      </c>
      <c r="B86" s="1">
        <v>579085</v>
      </c>
      <c r="C86" s="2" t="str">
        <f ca="1">VLOOKUP(B86,'Fichier FA (en entrée)'!B:D,3)</f>
        <v>YQPAKNMJZA</v>
      </c>
      <c r="D86" s="2" t="str">
        <f ca="1">VLOOKUP(B86,'Fichier FA (en entrée)'!B:E,4)</f>
        <v>Vqkhhwenxgogy</v>
      </c>
      <c r="E86" s="2" t="s">
        <v>18</v>
      </c>
      <c r="F86" s="2" t="s">
        <v>3</v>
      </c>
      <c r="G86" s="1">
        <v>1</v>
      </c>
      <c r="H86" s="1">
        <v>1</v>
      </c>
      <c r="I86" s="2" t="s">
        <v>1</v>
      </c>
      <c r="J86" s="1">
        <v>1</v>
      </c>
      <c r="K86" s="2" t="s">
        <v>2147</v>
      </c>
      <c r="L86" s="1">
        <v>1</v>
      </c>
      <c r="M86" s="1">
        <v>0</v>
      </c>
      <c r="N86" s="1">
        <v>0</v>
      </c>
    </row>
    <row r="87" spans="1:14">
      <c r="A87" s="1">
        <v>5</v>
      </c>
      <c r="B87" s="1">
        <v>579738</v>
      </c>
      <c r="C87" s="2" t="str">
        <f ca="1">VLOOKUP(B87,'Fichier FA (en entrée)'!B:D,3)</f>
        <v>QTBGOZQINZ</v>
      </c>
      <c r="D87" s="2" t="str">
        <f ca="1">VLOOKUP(B87,'Fichier FA (en entrée)'!B:E,4)</f>
        <v>Nhjdffqcqttol</v>
      </c>
      <c r="E87" s="2" t="s">
        <v>33</v>
      </c>
      <c r="F87" s="2" t="s">
        <v>3</v>
      </c>
      <c r="G87" s="1">
        <v>1</v>
      </c>
      <c r="H87" s="1">
        <v>1</v>
      </c>
      <c r="I87" s="2" t="s">
        <v>1</v>
      </c>
      <c r="J87" s="1">
        <v>1</v>
      </c>
      <c r="K87" s="2" t="s">
        <v>2147</v>
      </c>
      <c r="L87" s="1">
        <v>1</v>
      </c>
      <c r="M87" s="1">
        <v>0</v>
      </c>
      <c r="N87" s="1">
        <v>0</v>
      </c>
    </row>
    <row r="88" spans="1:14">
      <c r="A88" s="1">
        <v>5</v>
      </c>
      <c r="B88" s="1">
        <v>590509</v>
      </c>
      <c r="C88" s="2" t="str">
        <f ca="1">VLOOKUP(B88,'Fichier FA (en entrée)'!B:D,3)</f>
        <v>IQHQRABQTE</v>
      </c>
      <c r="D88" s="2" t="str">
        <f ca="1">VLOOKUP(B88,'Fichier FA (en entrée)'!B:E,4)</f>
        <v>Uzkbtqlhwyjdi</v>
      </c>
      <c r="E88" s="2" t="s">
        <v>27</v>
      </c>
      <c r="F88" s="2" t="s">
        <v>3</v>
      </c>
      <c r="G88" s="1">
        <v>1</v>
      </c>
      <c r="H88" s="1">
        <v>1</v>
      </c>
      <c r="I88" s="2" t="s">
        <v>1</v>
      </c>
      <c r="J88" s="1">
        <v>1</v>
      </c>
      <c r="K88" s="2" t="s">
        <v>2147</v>
      </c>
      <c r="L88" s="1">
        <v>1</v>
      </c>
      <c r="M88" s="1">
        <v>0</v>
      </c>
      <c r="N88" s="1">
        <v>0</v>
      </c>
    </row>
    <row r="89" spans="1:14">
      <c r="A89" s="1">
        <v>5</v>
      </c>
      <c r="B89" s="1">
        <v>590546</v>
      </c>
      <c r="C89" s="2" t="str">
        <f ca="1">VLOOKUP(B89,'Fichier FA (en entrée)'!B:D,3)</f>
        <v>XVHWJMCCKJ</v>
      </c>
      <c r="D89" s="2" t="str">
        <f ca="1">VLOOKUP(B89,'Fichier FA (en entrée)'!B:E,4)</f>
        <v>Gpwnmdflbddas</v>
      </c>
      <c r="E89" s="2" t="s">
        <v>17</v>
      </c>
      <c r="F89" s="2" t="s">
        <v>3</v>
      </c>
      <c r="G89" s="1">
        <v>1</v>
      </c>
      <c r="H89" s="1">
        <v>1</v>
      </c>
      <c r="I89" s="2" t="s">
        <v>1</v>
      </c>
      <c r="J89" s="1">
        <v>1</v>
      </c>
      <c r="K89" s="2" t="s">
        <v>2147</v>
      </c>
      <c r="L89" s="1">
        <v>1</v>
      </c>
      <c r="M89" s="1">
        <v>0</v>
      </c>
      <c r="N89" s="1">
        <v>0</v>
      </c>
    </row>
    <row r="90" spans="1:14">
      <c r="A90" s="1">
        <v>5</v>
      </c>
      <c r="B90" s="1">
        <v>607416</v>
      </c>
      <c r="C90" s="2" t="str">
        <f ca="1">VLOOKUP(B90,'Fichier FA (en entrée)'!B:D,3)</f>
        <v>URQNABFZNM</v>
      </c>
      <c r="D90" s="2" t="str">
        <f ca="1">VLOOKUP(B90,'Fichier FA (en entrée)'!B:E,4)</f>
        <v>Kkigaadoczxih</v>
      </c>
      <c r="E90" s="2" t="s">
        <v>27</v>
      </c>
      <c r="F90" s="2" t="s">
        <v>3</v>
      </c>
      <c r="G90" s="1">
        <v>1</v>
      </c>
      <c r="H90" s="1">
        <v>1</v>
      </c>
      <c r="I90" s="2" t="s">
        <v>1</v>
      </c>
      <c r="J90" s="1">
        <v>1</v>
      </c>
      <c r="K90" s="2" t="s">
        <v>2147</v>
      </c>
      <c r="L90" s="1">
        <v>1</v>
      </c>
      <c r="M90" s="1">
        <v>0</v>
      </c>
      <c r="N90" s="1">
        <v>0</v>
      </c>
    </row>
    <row r="91" spans="1:14">
      <c r="A91" s="1">
        <v>5</v>
      </c>
      <c r="B91" s="1">
        <v>628661</v>
      </c>
      <c r="C91" s="2" t="str">
        <f ca="1">VLOOKUP(B91,'Fichier FA (en entrée)'!B:D,3)</f>
        <v>MGZWFVZRAU</v>
      </c>
      <c r="D91" s="2" t="str">
        <f ca="1">VLOOKUP(B91,'Fichier FA (en entrée)'!B:E,4)</f>
        <v>Rjqgsiegfotof</v>
      </c>
      <c r="E91" s="2" t="s">
        <v>24</v>
      </c>
      <c r="F91" s="2" t="s">
        <v>3</v>
      </c>
      <c r="G91" s="1">
        <v>1</v>
      </c>
      <c r="H91" s="1">
        <v>1</v>
      </c>
      <c r="I91" s="2" t="s">
        <v>1</v>
      </c>
      <c r="J91" s="1">
        <v>1</v>
      </c>
      <c r="K91" s="2" t="s">
        <v>2147</v>
      </c>
      <c r="L91" s="1">
        <v>1</v>
      </c>
      <c r="M91" s="1">
        <v>0</v>
      </c>
      <c r="N91" s="1">
        <v>0</v>
      </c>
    </row>
    <row r="92" spans="1:14">
      <c r="A92" s="1">
        <v>5</v>
      </c>
      <c r="B92" s="1">
        <v>632640</v>
      </c>
      <c r="C92" s="2" t="str">
        <f ca="1">VLOOKUP(B92,'Fichier FA (en entrée)'!B:D,3)</f>
        <v>JTNRKDKXOZ</v>
      </c>
      <c r="D92" s="2" t="str">
        <f ca="1">VLOOKUP(B92,'Fichier FA (en entrée)'!B:E,4)</f>
        <v>Xeihmyovzoznx</v>
      </c>
      <c r="E92" s="2" t="s">
        <v>15</v>
      </c>
      <c r="F92" s="2" t="s">
        <v>3</v>
      </c>
      <c r="G92" s="1">
        <v>1</v>
      </c>
      <c r="H92" s="1">
        <v>1</v>
      </c>
      <c r="I92" s="2" t="s">
        <v>1</v>
      </c>
      <c r="J92" s="1">
        <v>1</v>
      </c>
      <c r="K92" s="2" t="s">
        <v>2147</v>
      </c>
      <c r="L92" s="1">
        <v>1</v>
      </c>
      <c r="M92" s="1">
        <v>0</v>
      </c>
      <c r="N92" s="1">
        <v>0</v>
      </c>
    </row>
    <row r="93" spans="1:14">
      <c r="A93" s="1">
        <v>5</v>
      </c>
      <c r="B93" s="1">
        <v>639105</v>
      </c>
      <c r="C93" s="2" t="str">
        <f ca="1">VLOOKUP(B93,'Fichier FA (en entrée)'!B:D,3)</f>
        <v>KQOYZRNDLI</v>
      </c>
      <c r="D93" s="2" t="str">
        <f ca="1">VLOOKUP(B93,'Fichier FA (en entrée)'!B:E,4)</f>
        <v>Jkajclmyqyrkr</v>
      </c>
      <c r="E93" s="2" t="s">
        <v>20</v>
      </c>
      <c r="F93" s="2" t="s">
        <v>3</v>
      </c>
      <c r="G93" s="1">
        <v>1</v>
      </c>
      <c r="H93" s="1">
        <v>1</v>
      </c>
      <c r="I93" s="2" t="s">
        <v>1</v>
      </c>
      <c r="J93" s="1">
        <v>1</v>
      </c>
      <c r="K93" s="2" t="s">
        <v>2147</v>
      </c>
      <c r="L93" s="1">
        <v>1</v>
      </c>
      <c r="M93" s="1">
        <v>0</v>
      </c>
      <c r="N93" s="1">
        <v>0</v>
      </c>
    </row>
    <row r="94" spans="1:14">
      <c r="A94" s="1">
        <v>5</v>
      </c>
      <c r="B94" s="1">
        <v>643589</v>
      </c>
      <c r="C94" s="2" t="str">
        <f ca="1">VLOOKUP(B94,'Fichier FA (en entrée)'!B:D,3)</f>
        <v>FJJQTSFVFU</v>
      </c>
      <c r="D94" s="2" t="str">
        <f ca="1">VLOOKUP(B94,'Fichier FA (en entrée)'!B:E,4)</f>
        <v>Aeqfmptvortas</v>
      </c>
      <c r="E94" s="2" t="s">
        <v>17</v>
      </c>
      <c r="F94" s="2" t="s">
        <v>3</v>
      </c>
      <c r="G94" s="1">
        <v>1</v>
      </c>
      <c r="H94" s="1">
        <v>1</v>
      </c>
      <c r="I94" s="2" t="s">
        <v>1</v>
      </c>
      <c r="J94" s="1">
        <v>1</v>
      </c>
      <c r="K94" s="2" t="s">
        <v>2147</v>
      </c>
      <c r="L94" s="1">
        <v>1</v>
      </c>
      <c r="M94" s="1">
        <v>0</v>
      </c>
      <c r="N94" s="1">
        <v>0</v>
      </c>
    </row>
    <row r="95" spans="1:14">
      <c r="A95" s="1">
        <v>5</v>
      </c>
      <c r="B95" s="1">
        <v>651432</v>
      </c>
      <c r="C95" s="2" t="str">
        <f ca="1">VLOOKUP(B95,'Fichier FA (en entrée)'!B:D,3)</f>
        <v>KVYPZNJXIJ</v>
      </c>
      <c r="D95" s="2" t="str">
        <f ca="1">VLOOKUP(B95,'Fichier FA (en entrée)'!B:E,4)</f>
        <v>Pzjkrhnmgguzp</v>
      </c>
      <c r="E95" s="2" t="s">
        <v>19</v>
      </c>
      <c r="F95" s="2" t="s">
        <v>3</v>
      </c>
      <c r="G95" s="1">
        <v>1</v>
      </c>
      <c r="H95" s="1">
        <v>1</v>
      </c>
      <c r="I95" s="2" t="s">
        <v>1</v>
      </c>
      <c r="J95" s="1">
        <v>1</v>
      </c>
      <c r="K95" s="2" t="s">
        <v>2147</v>
      </c>
      <c r="L95" s="1">
        <v>1</v>
      </c>
      <c r="M95" s="1">
        <v>0</v>
      </c>
      <c r="N95" s="1">
        <v>0</v>
      </c>
    </row>
    <row r="96" spans="1:14">
      <c r="A96" s="1">
        <v>5</v>
      </c>
      <c r="B96" s="1">
        <v>660642</v>
      </c>
      <c r="C96" s="2" t="str">
        <f ca="1">VLOOKUP(B96,'Fichier FA (en entrée)'!B:D,3)</f>
        <v>BNZBGGUCIO</v>
      </c>
      <c r="D96" s="2" t="str">
        <f ca="1">VLOOKUP(B96,'Fichier FA (en entrée)'!B:E,4)</f>
        <v>Hentopoguzxtf</v>
      </c>
      <c r="E96" s="2" t="s">
        <v>15</v>
      </c>
      <c r="F96" s="2" t="s">
        <v>3</v>
      </c>
      <c r="G96" s="1">
        <v>1</v>
      </c>
      <c r="H96" s="1">
        <v>1</v>
      </c>
      <c r="I96" s="2" t="s">
        <v>1</v>
      </c>
      <c r="J96" s="1">
        <v>1</v>
      </c>
      <c r="K96" s="2" t="s">
        <v>2147</v>
      </c>
      <c r="L96" s="1">
        <v>1</v>
      </c>
      <c r="M96" s="1">
        <v>0</v>
      </c>
      <c r="N96" s="1">
        <v>0</v>
      </c>
    </row>
    <row r="97" spans="1:14">
      <c r="A97" s="1">
        <v>5</v>
      </c>
      <c r="B97" s="1">
        <v>690399</v>
      </c>
      <c r="C97" s="2" t="str">
        <f ca="1">VLOOKUP(B97,'Fichier FA (en entrée)'!B:D,3)</f>
        <v>NITEKGQEMK</v>
      </c>
      <c r="D97" s="2" t="str">
        <f ca="1">VLOOKUP(B97,'Fichier FA (en entrée)'!B:E,4)</f>
        <v>Gntgdnltinaez</v>
      </c>
      <c r="E97" s="2" t="s">
        <v>27</v>
      </c>
      <c r="F97" s="2" t="s">
        <v>3</v>
      </c>
      <c r="G97" s="1">
        <v>1</v>
      </c>
      <c r="H97" s="1">
        <v>1</v>
      </c>
      <c r="I97" s="2" t="s">
        <v>1</v>
      </c>
      <c r="J97" s="1">
        <v>1</v>
      </c>
      <c r="K97" s="2" t="s">
        <v>2147</v>
      </c>
      <c r="L97" s="1">
        <v>1</v>
      </c>
      <c r="M97" s="1">
        <v>0</v>
      </c>
      <c r="N97" s="1">
        <v>0</v>
      </c>
    </row>
    <row r="98" spans="1:14">
      <c r="A98" s="1">
        <v>5</v>
      </c>
      <c r="B98" s="1">
        <v>697592</v>
      </c>
      <c r="C98" s="2" t="str">
        <f ca="1">VLOOKUP(B98,'Fichier FA (en entrée)'!B:D,3)</f>
        <v>GXXXZGSDYM</v>
      </c>
      <c r="D98" s="2" t="str">
        <f ca="1">VLOOKUP(B98,'Fichier FA (en entrée)'!B:E,4)</f>
        <v>Arnuxmlktauix</v>
      </c>
      <c r="E98" s="2" t="s">
        <v>44</v>
      </c>
      <c r="F98" s="2" t="s">
        <v>3</v>
      </c>
      <c r="G98" s="1">
        <v>1</v>
      </c>
      <c r="H98" s="1">
        <v>1</v>
      </c>
      <c r="I98" s="2" t="s">
        <v>1</v>
      </c>
      <c r="J98" s="1">
        <v>1</v>
      </c>
      <c r="K98" s="2" t="s">
        <v>2147</v>
      </c>
      <c r="L98" s="1">
        <v>1</v>
      </c>
      <c r="M98" s="1">
        <v>0</v>
      </c>
      <c r="N98" s="1">
        <v>0</v>
      </c>
    </row>
    <row r="99" spans="1:14">
      <c r="A99" s="1">
        <v>5</v>
      </c>
      <c r="B99" s="1">
        <v>709608</v>
      </c>
      <c r="C99" s="2" t="str">
        <f ca="1">VLOOKUP(B99,'Fichier FA (en entrée)'!B:D,3)</f>
        <v>VUOVTSYOVV</v>
      </c>
      <c r="D99" s="2" t="str">
        <f ca="1">VLOOKUP(B99,'Fichier FA (en entrée)'!B:E,4)</f>
        <v>Ojfgswtzsgsir</v>
      </c>
      <c r="E99" s="2" t="s">
        <v>18</v>
      </c>
      <c r="F99" s="2" t="s">
        <v>3</v>
      </c>
      <c r="G99" s="1">
        <v>1</v>
      </c>
      <c r="H99" s="1">
        <v>1</v>
      </c>
      <c r="I99" s="2" t="s">
        <v>1</v>
      </c>
      <c r="J99" s="1">
        <v>1</v>
      </c>
      <c r="K99" s="2" t="s">
        <v>2147</v>
      </c>
      <c r="L99" s="1">
        <v>1</v>
      </c>
      <c r="M99" s="1">
        <v>0</v>
      </c>
      <c r="N99" s="1">
        <v>0</v>
      </c>
    </row>
    <row r="100" spans="1:14">
      <c r="A100" s="1">
        <v>5</v>
      </c>
      <c r="B100" s="1">
        <v>710607</v>
      </c>
      <c r="C100" s="2" t="str">
        <f ca="1">VLOOKUP(B100,'Fichier FA (en entrée)'!B:D,3)</f>
        <v>UWHURLHEFQ</v>
      </c>
      <c r="D100" s="2" t="str">
        <f ca="1">VLOOKUP(B100,'Fichier FA (en entrée)'!B:E,4)</f>
        <v>Cevffajtjngka</v>
      </c>
      <c r="E100" s="2" t="s">
        <v>27</v>
      </c>
      <c r="F100" s="2" t="s">
        <v>3</v>
      </c>
      <c r="G100" s="1">
        <v>1</v>
      </c>
      <c r="H100" s="1">
        <v>1</v>
      </c>
      <c r="I100" s="2" t="s">
        <v>1</v>
      </c>
      <c r="J100" s="1">
        <v>1</v>
      </c>
      <c r="K100" s="2" t="s">
        <v>2147</v>
      </c>
      <c r="L100" s="1">
        <v>1</v>
      </c>
      <c r="M100" s="1">
        <v>0</v>
      </c>
      <c r="N100" s="1">
        <v>0</v>
      </c>
    </row>
    <row r="101" spans="1:14">
      <c r="A101" s="1">
        <v>100</v>
      </c>
      <c r="B101" s="1">
        <v>161068</v>
      </c>
      <c r="C101" s="2" t="str">
        <f ca="1">VLOOKUP(B101,'Fichier FA (en entrée)'!B:D,3)</f>
        <v>BDHHRTZVCG</v>
      </c>
      <c r="D101" s="2" t="str">
        <f ca="1">VLOOKUP(B101,'Fichier FA (en entrée)'!B:E,4)</f>
        <v>Xmjjmzvkccifo</v>
      </c>
      <c r="E101" s="2" t="s">
        <v>27</v>
      </c>
      <c r="F101" s="2" t="s">
        <v>3</v>
      </c>
      <c r="G101" s="1">
        <v>1</v>
      </c>
      <c r="H101" s="1">
        <v>0</v>
      </c>
      <c r="I101" s="2" t="s">
        <v>1</v>
      </c>
      <c r="J101" s="1">
        <v>1</v>
      </c>
      <c r="K101" s="2" t="s">
        <v>2147</v>
      </c>
      <c r="L101" s="1">
        <v>0</v>
      </c>
      <c r="M101" s="1">
        <v>0</v>
      </c>
      <c r="N101" s="1">
        <v>0</v>
      </c>
    </row>
    <row r="102" spans="1:14">
      <c r="A102" s="1">
        <v>100</v>
      </c>
      <c r="B102" s="1">
        <v>504568</v>
      </c>
      <c r="C102" s="2" t="str">
        <f ca="1">VLOOKUP(B102,'Fichier FA (en entrée)'!B:D,3)</f>
        <v>PFWPYANPTG</v>
      </c>
      <c r="D102" s="2" t="str">
        <f ca="1">VLOOKUP(B102,'Fichier FA (en entrée)'!B:E,4)</f>
        <v>Swomnqkytyizl</v>
      </c>
      <c r="E102" s="2" t="s">
        <v>20</v>
      </c>
      <c r="F102" s="2" t="s">
        <v>3</v>
      </c>
      <c r="G102" s="1">
        <v>1</v>
      </c>
      <c r="H102" s="1">
        <v>0</v>
      </c>
      <c r="I102" s="2" t="s">
        <v>1</v>
      </c>
      <c r="J102" s="1">
        <v>1</v>
      </c>
      <c r="K102" s="2" t="s">
        <v>2147</v>
      </c>
      <c r="L102" s="1">
        <v>0</v>
      </c>
      <c r="M102" s="1">
        <v>0</v>
      </c>
      <c r="N102" s="1">
        <v>0</v>
      </c>
    </row>
    <row r="103" spans="1:14">
      <c r="A103" s="1">
        <v>100</v>
      </c>
      <c r="B103" s="1">
        <v>734868</v>
      </c>
      <c r="C103" s="2" t="str">
        <f ca="1">VLOOKUP(B103,'Fichier FA (en entrée)'!B:D,3)</f>
        <v>LVARWLXWEB</v>
      </c>
      <c r="D103" s="2" t="str">
        <f ca="1">VLOOKUP(B103,'Fichier FA (en entrée)'!B:E,4)</f>
        <v>Yazrwakeumxiv</v>
      </c>
      <c r="E103" s="2" t="s">
        <v>58</v>
      </c>
      <c r="F103" s="2" t="s">
        <v>3</v>
      </c>
      <c r="G103" s="1">
        <v>1</v>
      </c>
      <c r="H103" s="1">
        <v>0</v>
      </c>
      <c r="I103" s="2" t="s">
        <v>1</v>
      </c>
      <c r="J103" s="1">
        <v>1</v>
      </c>
      <c r="K103" s="2" t="s">
        <v>2147</v>
      </c>
      <c r="L103" s="1">
        <v>0</v>
      </c>
      <c r="M103" s="1">
        <v>0</v>
      </c>
      <c r="N103" s="1">
        <v>0</v>
      </c>
    </row>
    <row r="104" spans="1:14">
      <c r="A104" s="1">
        <v>100</v>
      </c>
      <c r="B104" s="1">
        <v>778268</v>
      </c>
      <c r="C104" s="2" t="str">
        <f ca="1">VLOOKUP(B104,'Fichier FA (en entrée)'!B:D,3)</f>
        <v>EMCCOXCTPV</v>
      </c>
      <c r="D104" s="2" t="str">
        <f ca="1">VLOOKUP(B104,'Fichier FA (en entrée)'!B:E,4)</f>
        <v>Ddsfagrgxxeep</v>
      </c>
      <c r="E104" s="2" t="s">
        <v>24</v>
      </c>
      <c r="F104" s="2" t="s">
        <v>3</v>
      </c>
      <c r="G104" s="1">
        <v>1</v>
      </c>
      <c r="H104" s="1">
        <v>0</v>
      </c>
      <c r="I104" s="2" t="s">
        <v>1</v>
      </c>
      <c r="J104" s="1">
        <v>1</v>
      </c>
      <c r="K104" s="2" t="s">
        <v>2147</v>
      </c>
      <c r="L104" s="1">
        <v>0</v>
      </c>
      <c r="M104" s="1">
        <v>0</v>
      </c>
      <c r="N104" s="1">
        <v>0</v>
      </c>
    </row>
    <row r="105" spans="1:14">
      <c r="A105" s="1">
        <v>100</v>
      </c>
      <c r="B105" s="1">
        <v>139950</v>
      </c>
      <c r="C105" s="2" t="str">
        <f ca="1">VLOOKUP(B105,'Fichier FA (en entrée)'!B:D,3)</f>
        <v>PXPXSZAWEY</v>
      </c>
      <c r="D105" s="2" t="str">
        <f ca="1">VLOOKUP(B105,'Fichier FA (en entrée)'!B:E,4)</f>
        <v>Sbrpweyqyagan</v>
      </c>
      <c r="E105" s="2" t="s">
        <v>110</v>
      </c>
      <c r="F105" s="2" t="s">
        <v>3</v>
      </c>
      <c r="G105" s="1">
        <v>1</v>
      </c>
      <c r="H105" s="1">
        <v>0</v>
      </c>
      <c r="I105" s="2" t="s">
        <v>1</v>
      </c>
      <c r="J105" s="1">
        <v>1</v>
      </c>
      <c r="K105" s="2" t="s">
        <v>2147</v>
      </c>
      <c r="L105" s="1">
        <v>0</v>
      </c>
      <c r="M105" s="1">
        <v>0</v>
      </c>
      <c r="N105" s="1">
        <v>0</v>
      </c>
    </row>
    <row r="106" spans="1:14">
      <c r="A106" s="1">
        <v>100</v>
      </c>
      <c r="B106" s="1">
        <v>143555</v>
      </c>
      <c r="C106" s="2" t="str">
        <f ca="1">VLOOKUP(B106,'Fichier FA (en entrée)'!B:D,3)</f>
        <v>TJPBDHNNRR</v>
      </c>
      <c r="D106" s="2" t="str">
        <f ca="1">VLOOKUP(B106,'Fichier FA (en entrée)'!B:E,4)</f>
        <v>Ajkpgykgkfxzu</v>
      </c>
      <c r="E106" s="2" t="s">
        <v>17</v>
      </c>
      <c r="F106" s="2" t="s">
        <v>3</v>
      </c>
      <c r="G106" s="1">
        <v>1</v>
      </c>
      <c r="H106" s="1">
        <v>0</v>
      </c>
      <c r="I106" s="2" t="s">
        <v>1</v>
      </c>
      <c r="J106" s="1">
        <v>1</v>
      </c>
      <c r="K106" s="2" t="s">
        <v>2147</v>
      </c>
      <c r="L106" s="1">
        <v>0</v>
      </c>
      <c r="M106" s="1">
        <v>0</v>
      </c>
      <c r="N106" s="1">
        <v>0</v>
      </c>
    </row>
    <row r="107" spans="1:14">
      <c r="A107" s="1">
        <v>100</v>
      </c>
      <c r="B107" s="1">
        <v>147176</v>
      </c>
      <c r="C107" s="2" t="str">
        <f ca="1">VLOOKUP(B107,'Fichier FA (en entrée)'!B:D,3)</f>
        <v>CVPVONUUTB</v>
      </c>
      <c r="D107" s="2" t="str">
        <f ca="1">VLOOKUP(B107,'Fichier FA (en entrée)'!B:E,4)</f>
        <v>Cntcgfoegvmtu</v>
      </c>
      <c r="E107" s="2" t="s">
        <v>18</v>
      </c>
      <c r="F107" s="2" t="s">
        <v>3</v>
      </c>
      <c r="G107" s="1">
        <v>1</v>
      </c>
      <c r="H107" s="1">
        <v>0</v>
      </c>
      <c r="I107" s="2" t="s">
        <v>1</v>
      </c>
      <c r="J107" s="1">
        <v>1</v>
      </c>
      <c r="K107" s="2" t="s">
        <v>2147</v>
      </c>
      <c r="L107" s="1">
        <v>0</v>
      </c>
      <c r="M107" s="1">
        <v>0</v>
      </c>
      <c r="N107" s="1">
        <v>0</v>
      </c>
    </row>
    <row r="108" spans="1:14">
      <c r="A108" s="1">
        <v>100</v>
      </c>
      <c r="B108" s="1">
        <v>147340</v>
      </c>
      <c r="C108" s="2" t="str">
        <f ca="1">VLOOKUP(B108,'Fichier FA (en entrée)'!B:D,3)</f>
        <v>ABCEXDRZID</v>
      </c>
      <c r="D108" s="2" t="str">
        <f ca="1">VLOOKUP(B108,'Fichier FA (en entrée)'!B:E,4)</f>
        <v>Htvdtdpouwvjo</v>
      </c>
      <c r="E108" s="2" t="s">
        <v>19</v>
      </c>
      <c r="F108" s="2" t="s">
        <v>3</v>
      </c>
      <c r="G108" s="1">
        <v>1</v>
      </c>
      <c r="H108" s="1">
        <v>0</v>
      </c>
      <c r="I108" s="2" t="s">
        <v>1</v>
      </c>
      <c r="J108" s="1">
        <v>1</v>
      </c>
      <c r="K108" s="2" t="s">
        <v>2147</v>
      </c>
      <c r="L108" s="1">
        <v>0</v>
      </c>
      <c r="M108" s="1">
        <v>0</v>
      </c>
      <c r="N108" s="1">
        <v>0</v>
      </c>
    </row>
    <row r="109" spans="1:14">
      <c r="A109" s="1">
        <v>100</v>
      </c>
      <c r="B109" s="1">
        <v>147373</v>
      </c>
      <c r="C109" s="2" t="str">
        <f ca="1">VLOOKUP(B109,'Fichier FA (en entrée)'!B:D,3)</f>
        <v>NWYVIROONZ</v>
      </c>
      <c r="D109" s="2" t="str">
        <f ca="1">VLOOKUP(B109,'Fichier FA (en entrée)'!B:E,4)</f>
        <v>Mmlkjbqatetnz</v>
      </c>
      <c r="E109" s="2" t="s">
        <v>28</v>
      </c>
      <c r="F109" s="2" t="s">
        <v>3</v>
      </c>
      <c r="G109" s="1">
        <v>1</v>
      </c>
      <c r="H109" s="1">
        <v>0</v>
      </c>
      <c r="I109" s="2" t="s">
        <v>1</v>
      </c>
      <c r="J109" s="1">
        <v>1</v>
      </c>
      <c r="K109" s="2" t="s">
        <v>2147</v>
      </c>
      <c r="L109" s="1">
        <v>0</v>
      </c>
      <c r="M109" s="1">
        <v>0</v>
      </c>
      <c r="N109" s="1">
        <v>0</v>
      </c>
    </row>
    <row r="110" spans="1:14">
      <c r="A110" s="1">
        <v>100</v>
      </c>
      <c r="B110" s="1">
        <v>149402</v>
      </c>
      <c r="C110" s="2" t="str">
        <f ca="1">VLOOKUP(B110,'Fichier FA (en entrée)'!B:D,3)</f>
        <v>XUAMVNZEMI</v>
      </c>
      <c r="D110" s="2" t="str">
        <f ca="1">VLOOKUP(B110,'Fichier FA (en entrée)'!B:E,4)</f>
        <v>Hygshtwsgrwsi</v>
      </c>
      <c r="E110" s="2" t="s">
        <v>15</v>
      </c>
      <c r="F110" s="2" t="s">
        <v>3</v>
      </c>
      <c r="G110" s="1">
        <v>1</v>
      </c>
      <c r="H110" s="1">
        <v>0</v>
      </c>
      <c r="I110" s="2" t="s">
        <v>1</v>
      </c>
      <c r="J110" s="1">
        <v>1</v>
      </c>
      <c r="K110" s="2" t="s">
        <v>2147</v>
      </c>
      <c r="L110" s="1">
        <v>0</v>
      </c>
      <c r="M110" s="1">
        <v>0</v>
      </c>
      <c r="N110" s="1">
        <v>0</v>
      </c>
    </row>
    <row r="111" spans="1:14">
      <c r="A111" s="1">
        <v>100</v>
      </c>
      <c r="B111" s="1">
        <v>149470</v>
      </c>
      <c r="C111" s="2" t="str">
        <f ca="1">VLOOKUP(B111,'Fichier FA (en entrée)'!B:D,3)</f>
        <v>AWTHUBTWEU</v>
      </c>
      <c r="D111" s="2" t="str">
        <f ca="1">VLOOKUP(B111,'Fichier FA (en entrée)'!B:E,4)</f>
        <v>Mclaodpsbsqke</v>
      </c>
      <c r="E111" s="2" t="s">
        <v>20</v>
      </c>
      <c r="F111" s="2" t="s">
        <v>3</v>
      </c>
      <c r="G111" s="1">
        <v>1</v>
      </c>
      <c r="H111" s="1">
        <v>0</v>
      </c>
      <c r="I111" s="2" t="s">
        <v>1</v>
      </c>
      <c r="J111" s="1">
        <v>1</v>
      </c>
      <c r="K111" s="2" t="s">
        <v>2147</v>
      </c>
      <c r="L111" s="1">
        <v>0</v>
      </c>
      <c r="M111" s="1">
        <v>0</v>
      </c>
      <c r="N111" s="1">
        <v>0</v>
      </c>
    </row>
    <row r="112" spans="1:14">
      <c r="A112" s="1">
        <v>100</v>
      </c>
      <c r="B112" s="1">
        <v>149542</v>
      </c>
      <c r="C112" s="2" t="str">
        <f ca="1">VLOOKUP(B112,'Fichier FA (en entrée)'!B:D,3)</f>
        <v>WBQQESYTAF</v>
      </c>
      <c r="D112" s="2" t="str">
        <f ca="1">VLOOKUP(B112,'Fichier FA (en entrée)'!B:E,4)</f>
        <v>Qvasrqvwjbmpj</v>
      </c>
      <c r="E112" s="2" t="s">
        <v>20</v>
      </c>
      <c r="F112" s="2" t="s">
        <v>3</v>
      </c>
      <c r="G112" s="1">
        <v>1</v>
      </c>
      <c r="H112" s="1">
        <v>0</v>
      </c>
      <c r="I112" s="2" t="s">
        <v>1</v>
      </c>
      <c r="J112" s="1">
        <v>1</v>
      </c>
      <c r="K112" s="2" t="s">
        <v>2147</v>
      </c>
      <c r="L112" s="1">
        <v>0</v>
      </c>
      <c r="M112" s="1">
        <v>0</v>
      </c>
      <c r="N112" s="1">
        <v>0</v>
      </c>
    </row>
    <row r="113" spans="1:14">
      <c r="A113" s="1">
        <v>100</v>
      </c>
      <c r="B113" s="1">
        <v>151981</v>
      </c>
      <c r="C113" s="2" t="str">
        <f ca="1">VLOOKUP(B113,'Fichier FA (en entrée)'!B:D,3)</f>
        <v>YAQIVAMYMA</v>
      </c>
      <c r="D113" s="2" t="str">
        <f ca="1">VLOOKUP(B113,'Fichier FA (en entrée)'!B:E,4)</f>
        <v>Trmkcptrjibpa</v>
      </c>
      <c r="E113" s="2" t="s">
        <v>24</v>
      </c>
      <c r="F113" s="2" t="s">
        <v>3</v>
      </c>
      <c r="G113" s="1">
        <v>1</v>
      </c>
      <c r="H113" s="1">
        <v>0</v>
      </c>
      <c r="I113" s="2" t="s">
        <v>1</v>
      </c>
      <c r="J113" s="1">
        <v>1</v>
      </c>
      <c r="K113" s="2" t="s">
        <v>2147</v>
      </c>
      <c r="L113" s="1">
        <v>0</v>
      </c>
      <c r="M113" s="1">
        <v>0</v>
      </c>
      <c r="N113" s="1">
        <v>0</v>
      </c>
    </row>
    <row r="114" spans="1:14">
      <c r="A114" s="1">
        <v>100</v>
      </c>
      <c r="B114" s="1">
        <v>152407</v>
      </c>
      <c r="C114" s="2" t="str">
        <f ca="1">VLOOKUP(B114,'Fichier FA (en entrée)'!B:D,3)</f>
        <v>BILOLEVWNB</v>
      </c>
      <c r="D114" s="2" t="str">
        <f ca="1">VLOOKUP(B114,'Fichier FA (en entrée)'!B:E,4)</f>
        <v>Stxaflabnjmqk</v>
      </c>
      <c r="E114" s="2" t="s">
        <v>20</v>
      </c>
      <c r="F114" s="2" t="s">
        <v>3</v>
      </c>
      <c r="G114" s="1">
        <v>1</v>
      </c>
      <c r="H114" s="1">
        <v>0</v>
      </c>
      <c r="I114" s="2" t="s">
        <v>1</v>
      </c>
      <c r="J114" s="1">
        <v>1</v>
      </c>
      <c r="K114" s="2" t="s">
        <v>2147</v>
      </c>
      <c r="L114" s="1">
        <v>0</v>
      </c>
      <c r="M114" s="1">
        <v>0</v>
      </c>
      <c r="N114" s="1">
        <v>0</v>
      </c>
    </row>
    <row r="115" spans="1:14">
      <c r="A115" s="1">
        <v>100</v>
      </c>
      <c r="B115" s="1">
        <v>156937</v>
      </c>
      <c r="C115" s="2" t="str">
        <f ca="1">VLOOKUP(B115,'Fichier FA (en entrée)'!B:D,3)</f>
        <v>PUMDIOHYCD</v>
      </c>
      <c r="D115" s="2" t="str">
        <f ca="1">VLOOKUP(B115,'Fichier FA (en entrée)'!B:E,4)</f>
        <v>Xhvzmuvccbcuy</v>
      </c>
      <c r="E115" s="2" t="s">
        <v>31</v>
      </c>
      <c r="F115" s="2" t="s">
        <v>3</v>
      </c>
      <c r="G115" s="1">
        <v>1</v>
      </c>
      <c r="H115" s="1">
        <v>0</v>
      </c>
      <c r="I115" s="2" t="s">
        <v>1</v>
      </c>
      <c r="J115" s="1">
        <v>1</v>
      </c>
      <c r="K115" s="2" t="s">
        <v>2147</v>
      </c>
      <c r="L115" s="1">
        <v>0</v>
      </c>
      <c r="M115" s="1">
        <v>0</v>
      </c>
      <c r="N115" s="1">
        <v>0</v>
      </c>
    </row>
    <row r="116" spans="1:14">
      <c r="A116" s="1">
        <v>100</v>
      </c>
      <c r="B116" s="1">
        <v>157074</v>
      </c>
      <c r="C116" s="2" t="str">
        <f ca="1">VLOOKUP(B116,'Fichier FA (en entrée)'!B:D,3)</f>
        <v>TSXISVIAHL</v>
      </c>
      <c r="D116" s="2" t="str">
        <f ca="1">VLOOKUP(B116,'Fichier FA (en entrée)'!B:E,4)</f>
        <v>Gcudtuxucsffw</v>
      </c>
      <c r="E116" s="2" t="s">
        <v>25</v>
      </c>
      <c r="F116" s="2" t="s">
        <v>3</v>
      </c>
      <c r="G116" s="1">
        <v>1</v>
      </c>
      <c r="H116" s="1">
        <v>0</v>
      </c>
      <c r="I116" s="2" t="s">
        <v>1</v>
      </c>
      <c r="J116" s="1">
        <v>1</v>
      </c>
      <c r="K116" s="2" t="s">
        <v>2147</v>
      </c>
      <c r="L116" s="1">
        <v>0</v>
      </c>
      <c r="M116" s="1">
        <v>0</v>
      </c>
      <c r="N116" s="1">
        <v>0</v>
      </c>
    </row>
    <row r="117" spans="1:14">
      <c r="A117" s="1">
        <v>100</v>
      </c>
      <c r="B117" s="1">
        <v>163771</v>
      </c>
      <c r="C117" s="2" t="str">
        <f ca="1">VLOOKUP(B117,'Fichier FA (en entrée)'!B:D,3)</f>
        <v>CGWQGEWKJV</v>
      </c>
      <c r="D117" s="2" t="str">
        <f ca="1">VLOOKUP(B117,'Fichier FA (en entrée)'!B:E,4)</f>
        <v>Saufzocvvnokp</v>
      </c>
      <c r="E117" s="2" t="s">
        <v>32</v>
      </c>
      <c r="F117" s="2" t="s">
        <v>3</v>
      </c>
      <c r="G117" s="1">
        <v>1</v>
      </c>
      <c r="H117" s="1">
        <v>0</v>
      </c>
      <c r="I117" s="2" t="s">
        <v>1</v>
      </c>
      <c r="J117" s="1">
        <v>1</v>
      </c>
      <c r="K117" s="2" t="s">
        <v>2147</v>
      </c>
      <c r="L117" s="1">
        <v>0</v>
      </c>
      <c r="M117" s="1">
        <v>0</v>
      </c>
      <c r="N117" s="1">
        <v>0</v>
      </c>
    </row>
    <row r="118" spans="1:14">
      <c r="A118" s="1">
        <v>100</v>
      </c>
      <c r="B118" s="1">
        <v>163778</v>
      </c>
      <c r="C118" s="2" t="str">
        <f ca="1">VLOOKUP(B118,'Fichier FA (en entrée)'!B:D,3)</f>
        <v>CVRNZRWMTG</v>
      </c>
      <c r="D118" s="2" t="str">
        <f ca="1">VLOOKUP(B118,'Fichier FA (en entrée)'!B:E,4)</f>
        <v>Sugiqkaqqkddu</v>
      </c>
      <c r="E118" s="2" t="s">
        <v>30</v>
      </c>
      <c r="F118" s="2" t="s">
        <v>3</v>
      </c>
      <c r="G118" s="1">
        <v>1</v>
      </c>
      <c r="H118" s="1">
        <v>0</v>
      </c>
      <c r="I118" s="2" t="s">
        <v>1</v>
      </c>
      <c r="J118" s="1">
        <v>1</v>
      </c>
      <c r="K118" s="2" t="s">
        <v>2147</v>
      </c>
      <c r="L118" s="1">
        <v>0</v>
      </c>
      <c r="M118" s="1">
        <v>0</v>
      </c>
      <c r="N118" s="1">
        <v>0</v>
      </c>
    </row>
    <row r="119" spans="1:14">
      <c r="A119" s="1">
        <v>100</v>
      </c>
      <c r="B119" s="1">
        <v>163827</v>
      </c>
      <c r="C119" s="2" t="str">
        <f ca="1">VLOOKUP(B119,'Fichier FA (en entrée)'!B:D,3)</f>
        <v>FLDCHXDDEO</v>
      </c>
      <c r="D119" s="2" t="str">
        <f ca="1">VLOOKUP(B119,'Fichier FA (en entrée)'!B:E,4)</f>
        <v>Jdjtjalktgtwt</v>
      </c>
      <c r="E119" s="2" t="s">
        <v>32</v>
      </c>
      <c r="F119" s="2" t="s">
        <v>3</v>
      </c>
      <c r="G119" s="1">
        <v>1</v>
      </c>
      <c r="H119" s="1">
        <v>0</v>
      </c>
      <c r="I119" s="2" t="s">
        <v>1</v>
      </c>
      <c r="J119" s="1">
        <v>1</v>
      </c>
      <c r="K119" s="2" t="s">
        <v>2147</v>
      </c>
      <c r="L119" s="1">
        <v>0</v>
      </c>
      <c r="M119" s="1">
        <v>0</v>
      </c>
      <c r="N119" s="1">
        <v>0</v>
      </c>
    </row>
    <row r="120" spans="1:14">
      <c r="A120" s="1">
        <v>100</v>
      </c>
      <c r="B120" s="1">
        <v>163855</v>
      </c>
      <c r="C120" s="2" t="str">
        <f ca="1">VLOOKUP(B120,'Fichier FA (en entrée)'!B:D,3)</f>
        <v>FHPSWFAPSS</v>
      </c>
      <c r="D120" s="2" t="str">
        <f ca="1">VLOOKUP(B120,'Fichier FA (en entrée)'!B:E,4)</f>
        <v>Hhjdmvqserheu</v>
      </c>
      <c r="E120" s="2" t="s">
        <v>30</v>
      </c>
      <c r="F120" s="2" t="s">
        <v>3</v>
      </c>
      <c r="G120" s="1">
        <v>1</v>
      </c>
      <c r="H120" s="1">
        <v>0</v>
      </c>
      <c r="I120" s="2" t="s">
        <v>1</v>
      </c>
      <c r="J120" s="1">
        <v>1</v>
      </c>
      <c r="K120" s="2" t="s">
        <v>2147</v>
      </c>
      <c r="L120" s="1">
        <v>0</v>
      </c>
      <c r="M120" s="1">
        <v>0</v>
      </c>
      <c r="N120" s="1">
        <v>0</v>
      </c>
    </row>
    <row r="121" spans="1:14">
      <c r="A121" s="1">
        <v>100</v>
      </c>
      <c r="B121" s="1">
        <v>168865</v>
      </c>
      <c r="C121" s="2" t="str">
        <f ca="1">VLOOKUP(B121,'Fichier FA (en entrée)'!B:D,3)</f>
        <v>UQOKSPMSCO</v>
      </c>
      <c r="D121" s="2" t="str">
        <f ca="1">VLOOKUP(B121,'Fichier FA (en entrée)'!B:E,4)</f>
        <v>Mywzoywugaqvw</v>
      </c>
      <c r="E121" s="2" t="s">
        <v>19</v>
      </c>
      <c r="F121" s="2" t="s">
        <v>3</v>
      </c>
      <c r="G121" s="1">
        <v>1</v>
      </c>
      <c r="H121" s="1">
        <v>0</v>
      </c>
      <c r="I121" s="2" t="s">
        <v>1</v>
      </c>
      <c r="J121" s="1">
        <v>1</v>
      </c>
      <c r="K121" s="2" t="s">
        <v>2147</v>
      </c>
      <c r="L121" s="1">
        <v>0</v>
      </c>
      <c r="M121" s="1">
        <v>0</v>
      </c>
      <c r="N121" s="1">
        <v>0</v>
      </c>
    </row>
    <row r="122" spans="1:14">
      <c r="A122" s="1">
        <v>100</v>
      </c>
      <c r="B122" s="1">
        <v>169895</v>
      </c>
      <c r="C122" s="2" t="str">
        <f ca="1">VLOOKUP(B122,'Fichier FA (en entrée)'!B:D,3)</f>
        <v>SJYTEQWBQS</v>
      </c>
      <c r="D122" s="2" t="str">
        <f ca="1">VLOOKUP(B122,'Fichier FA (en entrée)'!B:E,4)</f>
        <v>Fvvpqortnfizo</v>
      </c>
      <c r="E122" s="2" t="s">
        <v>20</v>
      </c>
      <c r="F122" s="2" t="s">
        <v>3</v>
      </c>
      <c r="G122" s="1">
        <v>1</v>
      </c>
      <c r="H122" s="1">
        <v>0</v>
      </c>
      <c r="I122" s="2" t="s">
        <v>1</v>
      </c>
      <c r="J122" s="1">
        <v>1</v>
      </c>
      <c r="K122" s="2" t="s">
        <v>2147</v>
      </c>
      <c r="L122" s="1">
        <v>0</v>
      </c>
      <c r="M122" s="1">
        <v>0</v>
      </c>
      <c r="N122" s="1">
        <v>0</v>
      </c>
    </row>
    <row r="123" spans="1:14">
      <c r="A123" s="1">
        <v>100</v>
      </c>
      <c r="B123" s="1">
        <v>170495</v>
      </c>
      <c r="C123" s="2" t="str">
        <f ca="1">VLOOKUP(B123,'Fichier FA (en entrée)'!B:D,3)</f>
        <v>NSSUXLUOFS</v>
      </c>
      <c r="D123" s="2" t="str">
        <f ca="1">VLOOKUP(B123,'Fichier FA (en entrée)'!B:E,4)</f>
        <v>Jdtvxvxanhtwo</v>
      </c>
      <c r="E123" s="2" t="s">
        <v>25</v>
      </c>
      <c r="F123" s="2" t="s">
        <v>3</v>
      </c>
      <c r="G123" s="1">
        <v>1</v>
      </c>
      <c r="H123" s="1">
        <v>0</v>
      </c>
      <c r="I123" s="2" t="s">
        <v>1</v>
      </c>
      <c r="J123" s="1">
        <v>1</v>
      </c>
      <c r="K123" s="2" t="s">
        <v>2147</v>
      </c>
      <c r="L123" s="1">
        <v>0</v>
      </c>
      <c r="M123" s="1">
        <v>0</v>
      </c>
      <c r="N123" s="1">
        <v>0</v>
      </c>
    </row>
    <row r="124" spans="1:14">
      <c r="A124" s="1">
        <v>100</v>
      </c>
      <c r="B124" s="1">
        <v>170514</v>
      </c>
      <c r="C124" s="2" t="str">
        <f ca="1">VLOOKUP(B124,'Fichier FA (en entrée)'!B:D,3)</f>
        <v>XFZXXQSFSB</v>
      </c>
      <c r="D124" s="2" t="str">
        <f ca="1">VLOOKUP(B124,'Fichier FA (en entrée)'!B:E,4)</f>
        <v>Kdxfcxwwadcah</v>
      </c>
      <c r="E124" s="2" t="s">
        <v>18</v>
      </c>
      <c r="F124" s="2" t="s">
        <v>3</v>
      </c>
      <c r="G124" s="1">
        <v>1</v>
      </c>
      <c r="H124" s="1">
        <v>0</v>
      </c>
      <c r="I124" s="2" t="s">
        <v>1</v>
      </c>
      <c r="J124" s="1">
        <v>1</v>
      </c>
      <c r="K124" s="2" t="s">
        <v>2147</v>
      </c>
      <c r="L124" s="1">
        <v>0</v>
      </c>
      <c r="M124" s="1">
        <v>0</v>
      </c>
      <c r="N124" s="1">
        <v>0</v>
      </c>
    </row>
    <row r="125" spans="1:14">
      <c r="A125" s="1">
        <v>100</v>
      </c>
      <c r="B125" s="1">
        <v>176300</v>
      </c>
      <c r="C125" s="2" t="str">
        <f ca="1">VLOOKUP(B125,'Fichier FA (en entrée)'!B:D,3)</f>
        <v>UXGAYTSDWV</v>
      </c>
      <c r="D125" s="2" t="str">
        <f ca="1">VLOOKUP(B125,'Fichier FA (en entrée)'!B:E,4)</f>
        <v>Jcldchupdbjgk</v>
      </c>
      <c r="E125" s="2" t="s">
        <v>20</v>
      </c>
      <c r="F125" s="2" t="s">
        <v>3</v>
      </c>
      <c r="G125" s="1">
        <v>1</v>
      </c>
      <c r="H125" s="1">
        <v>0</v>
      </c>
      <c r="I125" s="2" t="s">
        <v>1</v>
      </c>
      <c r="J125" s="1">
        <v>1</v>
      </c>
      <c r="K125" s="2" t="s">
        <v>2147</v>
      </c>
      <c r="L125" s="1">
        <v>0</v>
      </c>
      <c r="M125" s="1">
        <v>0</v>
      </c>
      <c r="N125" s="1">
        <v>0</v>
      </c>
    </row>
    <row r="126" spans="1:14">
      <c r="A126" s="1">
        <v>100</v>
      </c>
      <c r="B126" s="1">
        <v>176343</v>
      </c>
      <c r="C126" s="2" t="str">
        <f ca="1">VLOOKUP(B126,'Fichier FA (en entrée)'!B:D,3)</f>
        <v>ZDMIVYQWJD</v>
      </c>
      <c r="D126" s="2" t="str">
        <f ca="1">VLOOKUP(B126,'Fichier FA (en entrée)'!B:E,4)</f>
        <v>Yvgtdrbbalfes</v>
      </c>
      <c r="E126" s="2" t="s">
        <v>20</v>
      </c>
      <c r="F126" s="2" t="s">
        <v>3</v>
      </c>
      <c r="G126" s="1">
        <v>1</v>
      </c>
      <c r="H126" s="1">
        <v>0</v>
      </c>
      <c r="I126" s="2" t="s">
        <v>1</v>
      </c>
      <c r="J126" s="1">
        <v>1</v>
      </c>
      <c r="K126" s="2" t="s">
        <v>2147</v>
      </c>
      <c r="L126" s="1">
        <v>0</v>
      </c>
      <c r="M126" s="1">
        <v>0</v>
      </c>
      <c r="N126" s="1">
        <v>0</v>
      </c>
    </row>
    <row r="127" spans="1:14">
      <c r="A127" s="1">
        <v>100</v>
      </c>
      <c r="B127" s="1">
        <v>176387</v>
      </c>
      <c r="C127" s="2" t="str">
        <f ca="1">VLOOKUP(B127,'Fichier FA (en entrée)'!B:D,3)</f>
        <v>KELUYOEDFO</v>
      </c>
      <c r="D127" s="2" t="str">
        <f ca="1">VLOOKUP(B127,'Fichier FA (en entrée)'!B:E,4)</f>
        <v>Tghgnshsmzyke</v>
      </c>
      <c r="E127" s="2" t="s">
        <v>20</v>
      </c>
      <c r="F127" s="2" t="s">
        <v>3</v>
      </c>
      <c r="G127" s="1">
        <v>1</v>
      </c>
      <c r="H127" s="1">
        <v>0</v>
      </c>
      <c r="I127" s="2" t="s">
        <v>1</v>
      </c>
      <c r="J127" s="1">
        <v>1</v>
      </c>
      <c r="K127" s="2" t="s">
        <v>2147</v>
      </c>
      <c r="L127" s="1">
        <v>0</v>
      </c>
      <c r="M127" s="1">
        <v>0</v>
      </c>
      <c r="N127" s="1">
        <v>0</v>
      </c>
    </row>
    <row r="128" spans="1:14">
      <c r="A128" s="1">
        <v>100</v>
      </c>
      <c r="B128" s="1">
        <v>178181</v>
      </c>
      <c r="C128" s="2" t="str">
        <f ca="1">VLOOKUP(B128,'Fichier FA (en entrée)'!B:D,3)</f>
        <v>KXVZCGLJWN</v>
      </c>
      <c r="D128" s="2" t="str">
        <f ca="1">VLOOKUP(B128,'Fichier FA (en entrée)'!B:E,4)</f>
        <v>Vhramvghefmem</v>
      </c>
      <c r="E128" s="2" t="s">
        <v>44</v>
      </c>
      <c r="F128" s="2" t="s">
        <v>3</v>
      </c>
      <c r="G128" s="1">
        <v>1</v>
      </c>
      <c r="H128" s="1">
        <v>0</v>
      </c>
      <c r="I128" s="2" t="s">
        <v>1</v>
      </c>
      <c r="J128" s="1">
        <v>1</v>
      </c>
      <c r="K128" s="2" t="s">
        <v>2147</v>
      </c>
      <c r="L128" s="1">
        <v>0</v>
      </c>
      <c r="M128" s="1">
        <v>0</v>
      </c>
      <c r="N128" s="1">
        <v>0</v>
      </c>
    </row>
    <row r="129" spans="1:14">
      <c r="A129" s="1">
        <v>100</v>
      </c>
      <c r="B129" s="1">
        <v>178738</v>
      </c>
      <c r="C129" s="2" t="str">
        <f ca="1">VLOOKUP(B129,'Fichier FA (en entrée)'!B:D,3)</f>
        <v>NQJRPVRDRP</v>
      </c>
      <c r="D129" s="2" t="str">
        <f ca="1">VLOOKUP(B129,'Fichier FA (en entrée)'!B:E,4)</f>
        <v>Wjhoiojayqhva</v>
      </c>
      <c r="E129" s="2" t="s">
        <v>58</v>
      </c>
      <c r="F129" s="2" t="s">
        <v>3</v>
      </c>
      <c r="G129" s="1">
        <v>1</v>
      </c>
      <c r="H129" s="1">
        <v>0</v>
      </c>
      <c r="I129" s="2" t="s">
        <v>1</v>
      </c>
      <c r="J129" s="1">
        <v>1</v>
      </c>
      <c r="K129" s="2" t="s">
        <v>2147</v>
      </c>
      <c r="L129" s="1">
        <v>0</v>
      </c>
      <c r="M129" s="1">
        <v>0</v>
      </c>
      <c r="N129" s="1">
        <v>0</v>
      </c>
    </row>
    <row r="130" spans="1:14">
      <c r="A130" s="1">
        <v>100</v>
      </c>
      <c r="B130" s="1">
        <v>181388</v>
      </c>
      <c r="C130" s="2" t="str">
        <f ca="1">VLOOKUP(B130,'Fichier FA (en entrée)'!B:D,3)</f>
        <v>JBBZMOUCLR</v>
      </c>
      <c r="D130" s="2" t="str">
        <f ca="1">VLOOKUP(B130,'Fichier FA (en entrée)'!B:E,4)</f>
        <v>Lvbqhmahfnnzm</v>
      </c>
      <c r="E130" s="2" t="s">
        <v>25</v>
      </c>
      <c r="F130" s="2" t="s">
        <v>3</v>
      </c>
      <c r="G130" s="1">
        <v>1</v>
      </c>
      <c r="H130" s="1">
        <v>0</v>
      </c>
      <c r="I130" s="2" t="s">
        <v>1</v>
      </c>
      <c r="J130" s="1">
        <v>1</v>
      </c>
      <c r="K130" s="2" t="s">
        <v>2147</v>
      </c>
      <c r="L130" s="1">
        <v>0</v>
      </c>
      <c r="M130" s="1">
        <v>0</v>
      </c>
      <c r="N130" s="1">
        <v>0</v>
      </c>
    </row>
    <row r="131" spans="1:14">
      <c r="A131" s="1">
        <v>100</v>
      </c>
      <c r="B131" s="1">
        <v>181577</v>
      </c>
      <c r="C131" s="2" t="str">
        <f ca="1">VLOOKUP(B131,'Fichier FA (en entrée)'!B:D,3)</f>
        <v>BFETAJGKHA</v>
      </c>
      <c r="D131" s="2" t="str">
        <f ca="1">VLOOKUP(B131,'Fichier FA (en entrée)'!B:E,4)</f>
        <v>Oxnujzqhovomy</v>
      </c>
      <c r="E131" s="2" t="s">
        <v>60</v>
      </c>
      <c r="F131" s="2" t="s">
        <v>3</v>
      </c>
      <c r="G131" s="1">
        <v>1</v>
      </c>
      <c r="H131" s="1">
        <v>0</v>
      </c>
      <c r="I131" s="2" t="s">
        <v>1</v>
      </c>
      <c r="J131" s="1">
        <v>1</v>
      </c>
      <c r="K131" s="2" t="s">
        <v>2147</v>
      </c>
      <c r="L131" s="1">
        <v>0</v>
      </c>
      <c r="M131" s="1">
        <v>0</v>
      </c>
      <c r="N131" s="1">
        <v>0</v>
      </c>
    </row>
    <row r="132" spans="1:14">
      <c r="A132" s="1">
        <v>100</v>
      </c>
      <c r="B132" s="1">
        <v>187935</v>
      </c>
      <c r="C132" s="2" t="str">
        <f ca="1">VLOOKUP(B132,'Fichier FA (en entrée)'!B:D,3)</f>
        <v>EPEYYHKWWQ</v>
      </c>
      <c r="D132" s="2" t="str">
        <f ca="1">VLOOKUP(B132,'Fichier FA (en entrée)'!B:E,4)</f>
        <v>Zqzlclqbkthwi</v>
      </c>
      <c r="E132" s="2" t="s">
        <v>20</v>
      </c>
      <c r="F132" s="2" t="s">
        <v>3</v>
      </c>
      <c r="G132" s="1">
        <v>1</v>
      </c>
      <c r="H132" s="1">
        <v>0</v>
      </c>
      <c r="I132" s="2" t="s">
        <v>1</v>
      </c>
      <c r="J132" s="1">
        <v>1</v>
      </c>
      <c r="K132" s="2" t="s">
        <v>2147</v>
      </c>
      <c r="L132" s="1">
        <v>0</v>
      </c>
      <c r="M132" s="1">
        <v>0</v>
      </c>
      <c r="N132" s="1">
        <v>0</v>
      </c>
    </row>
    <row r="133" spans="1:14">
      <c r="A133" s="1">
        <v>100</v>
      </c>
      <c r="B133" s="1">
        <v>187953</v>
      </c>
      <c r="C133" s="2" t="str">
        <f ca="1">VLOOKUP(B133,'Fichier FA (en entrée)'!B:D,3)</f>
        <v>RYTUKFAWWH</v>
      </c>
      <c r="D133" s="2" t="str">
        <f ca="1">VLOOKUP(B133,'Fichier FA (en entrée)'!B:E,4)</f>
        <v>Kukdjjyfokalf</v>
      </c>
      <c r="E133" s="2" t="s">
        <v>44</v>
      </c>
      <c r="F133" s="2" t="s">
        <v>3</v>
      </c>
      <c r="G133" s="1">
        <v>1</v>
      </c>
      <c r="H133" s="1">
        <v>0</v>
      </c>
      <c r="I133" s="2" t="s">
        <v>1</v>
      </c>
      <c r="J133" s="1">
        <v>1</v>
      </c>
      <c r="K133" s="2" t="s">
        <v>2147</v>
      </c>
      <c r="L133" s="1">
        <v>0</v>
      </c>
      <c r="M133" s="1">
        <v>0</v>
      </c>
      <c r="N133" s="1">
        <v>0</v>
      </c>
    </row>
    <row r="134" spans="1:14">
      <c r="A134" s="1">
        <v>100</v>
      </c>
      <c r="B134" s="1">
        <v>192570</v>
      </c>
      <c r="C134" s="2" t="str">
        <f ca="1">VLOOKUP(B134,'Fichier FA (en entrée)'!B:D,3)</f>
        <v>OXFUQNYMDI</v>
      </c>
      <c r="D134" s="2" t="str">
        <f ca="1">VLOOKUP(B134,'Fichier FA (en entrée)'!B:E,4)</f>
        <v>Bbvkvrbsqwcrl</v>
      </c>
      <c r="E134" s="2" t="s">
        <v>44</v>
      </c>
      <c r="F134" s="2" t="s">
        <v>3</v>
      </c>
      <c r="G134" s="1">
        <v>1</v>
      </c>
      <c r="H134" s="1">
        <v>0</v>
      </c>
      <c r="I134" s="2" t="s">
        <v>1</v>
      </c>
      <c r="J134" s="1">
        <v>1</v>
      </c>
      <c r="K134" s="2" t="s">
        <v>2147</v>
      </c>
      <c r="L134" s="1">
        <v>0</v>
      </c>
      <c r="M134" s="1">
        <v>0</v>
      </c>
      <c r="N134" s="1">
        <v>0</v>
      </c>
    </row>
    <row r="135" spans="1:14">
      <c r="A135" s="1">
        <v>100</v>
      </c>
      <c r="B135" s="1">
        <v>200697</v>
      </c>
      <c r="C135" s="2" t="str">
        <f ca="1">VLOOKUP(B135,'Fichier FA (en entrée)'!B:D,3)</f>
        <v>CBYUPOECQH</v>
      </c>
      <c r="D135" s="2" t="str">
        <f ca="1">VLOOKUP(B135,'Fichier FA (en entrée)'!B:E,4)</f>
        <v>Asuxwumycaztk</v>
      </c>
      <c r="E135" s="2" t="s">
        <v>20</v>
      </c>
      <c r="F135" s="2" t="s">
        <v>3</v>
      </c>
      <c r="G135" s="1">
        <v>1</v>
      </c>
      <c r="H135" s="1">
        <v>0</v>
      </c>
      <c r="I135" s="2" t="s">
        <v>1</v>
      </c>
      <c r="J135" s="1">
        <v>1</v>
      </c>
      <c r="K135" s="2" t="s">
        <v>2147</v>
      </c>
      <c r="L135" s="1">
        <v>0</v>
      </c>
      <c r="M135" s="1">
        <v>0</v>
      </c>
      <c r="N135" s="1">
        <v>0</v>
      </c>
    </row>
    <row r="136" spans="1:14">
      <c r="A136" s="1">
        <v>100</v>
      </c>
      <c r="B136" s="1">
        <v>213197</v>
      </c>
      <c r="C136" s="2" t="str">
        <f ca="1">VLOOKUP(B136,'Fichier FA (en entrée)'!B:D,3)</f>
        <v>ARKKNDWBUJ</v>
      </c>
      <c r="D136" s="2" t="str">
        <f ca="1">VLOOKUP(B136,'Fichier FA (en entrée)'!B:E,4)</f>
        <v>Wqyrokqjjahcf</v>
      </c>
      <c r="E136" s="2" t="s">
        <v>27</v>
      </c>
      <c r="F136" s="2" t="s">
        <v>3</v>
      </c>
      <c r="G136" s="1">
        <v>1</v>
      </c>
      <c r="H136" s="1">
        <v>0</v>
      </c>
      <c r="I136" s="2" t="s">
        <v>1</v>
      </c>
      <c r="J136" s="1">
        <v>1</v>
      </c>
      <c r="K136" s="2" t="s">
        <v>2147</v>
      </c>
      <c r="L136" s="1">
        <v>0</v>
      </c>
      <c r="M136" s="1">
        <v>0</v>
      </c>
      <c r="N136" s="1">
        <v>0</v>
      </c>
    </row>
    <row r="137" spans="1:14">
      <c r="A137" s="1">
        <v>100</v>
      </c>
      <c r="B137" s="1">
        <v>214007</v>
      </c>
      <c r="C137" s="2" t="str">
        <f ca="1">VLOOKUP(B137,'Fichier FA (en entrée)'!B:D,3)</f>
        <v>QYAMROOHCU</v>
      </c>
      <c r="D137" s="2" t="str">
        <f ca="1">VLOOKUP(B137,'Fichier FA (en entrée)'!B:E,4)</f>
        <v>Cjbfennbtbgom</v>
      </c>
      <c r="E137" s="2" t="s">
        <v>22</v>
      </c>
      <c r="F137" s="2" t="s">
        <v>3</v>
      </c>
      <c r="G137" s="1">
        <v>1</v>
      </c>
      <c r="H137" s="1">
        <v>0</v>
      </c>
      <c r="I137" s="2" t="s">
        <v>1</v>
      </c>
      <c r="J137" s="1">
        <v>1</v>
      </c>
      <c r="K137" s="2" t="s">
        <v>2147</v>
      </c>
      <c r="L137" s="1">
        <v>0</v>
      </c>
      <c r="M137" s="1">
        <v>0</v>
      </c>
      <c r="N137" s="1">
        <v>0</v>
      </c>
    </row>
    <row r="138" spans="1:14">
      <c r="A138" s="1">
        <v>100</v>
      </c>
      <c r="B138" s="1">
        <v>214202</v>
      </c>
      <c r="C138" s="2" t="str">
        <f ca="1">VLOOKUP(B138,'Fichier FA (en entrée)'!B:D,3)</f>
        <v>MKQVWCBYXT</v>
      </c>
      <c r="D138" s="2" t="str">
        <f ca="1">VLOOKUP(B138,'Fichier FA (en entrée)'!B:E,4)</f>
        <v>Aviljxcmcsvvc</v>
      </c>
      <c r="E138" s="2" t="s">
        <v>17</v>
      </c>
      <c r="F138" s="2" t="s">
        <v>3</v>
      </c>
      <c r="G138" s="1">
        <v>1</v>
      </c>
      <c r="H138" s="1">
        <v>0</v>
      </c>
      <c r="I138" s="2" t="s">
        <v>1</v>
      </c>
      <c r="J138" s="1">
        <v>1</v>
      </c>
      <c r="K138" s="2" t="s">
        <v>2147</v>
      </c>
      <c r="L138" s="1">
        <v>0</v>
      </c>
      <c r="M138" s="1">
        <v>0</v>
      </c>
      <c r="N138" s="1">
        <v>0</v>
      </c>
    </row>
    <row r="139" spans="1:14">
      <c r="A139" s="1">
        <v>100</v>
      </c>
      <c r="B139" s="1">
        <v>214229</v>
      </c>
      <c r="C139" s="2" t="str">
        <f ca="1">VLOOKUP(B139,'Fichier FA (en entrée)'!B:D,3)</f>
        <v>RJRQZURGRB</v>
      </c>
      <c r="D139" s="2" t="str">
        <f ca="1">VLOOKUP(B139,'Fichier FA (en entrée)'!B:E,4)</f>
        <v>Aodcwwbinissg</v>
      </c>
      <c r="E139" s="2" t="s">
        <v>17</v>
      </c>
      <c r="F139" s="2" t="s">
        <v>3</v>
      </c>
      <c r="G139" s="1">
        <v>1</v>
      </c>
      <c r="H139" s="1">
        <v>0</v>
      </c>
      <c r="I139" s="2" t="s">
        <v>1</v>
      </c>
      <c r="J139" s="1">
        <v>1</v>
      </c>
      <c r="K139" s="2" t="s">
        <v>2147</v>
      </c>
      <c r="L139" s="1">
        <v>0</v>
      </c>
      <c r="M139" s="1">
        <v>0</v>
      </c>
      <c r="N139" s="1">
        <v>0</v>
      </c>
    </row>
    <row r="140" spans="1:14">
      <c r="A140" s="1">
        <v>100</v>
      </c>
      <c r="B140" s="1">
        <v>214237</v>
      </c>
      <c r="C140" s="2" t="str">
        <f ca="1">VLOOKUP(B140,'Fichier FA (en entrée)'!B:D,3)</f>
        <v>VINGWYDMPA</v>
      </c>
      <c r="D140" s="2" t="str">
        <f ca="1">VLOOKUP(B140,'Fichier FA (en entrée)'!B:E,4)</f>
        <v>Wsnualgoqhnmj</v>
      </c>
      <c r="E140" s="2" t="s">
        <v>18</v>
      </c>
      <c r="F140" s="2" t="s">
        <v>3</v>
      </c>
      <c r="G140" s="1">
        <v>1</v>
      </c>
      <c r="H140" s="1">
        <v>0</v>
      </c>
      <c r="I140" s="2" t="s">
        <v>1</v>
      </c>
      <c r="J140" s="1">
        <v>1</v>
      </c>
      <c r="K140" s="2" t="s">
        <v>2147</v>
      </c>
      <c r="L140" s="1">
        <v>0</v>
      </c>
      <c r="M140" s="1">
        <v>0</v>
      </c>
      <c r="N140" s="1">
        <v>0</v>
      </c>
    </row>
    <row r="141" spans="1:14">
      <c r="A141" s="1">
        <v>100</v>
      </c>
      <c r="B141" s="1">
        <v>214271</v>
      </c>
      <c r="C141" s="2" t="str">
        <f ca="1">VLOOKUP(B141,'Fichier FA (en entrée)'!B:D,3)</f>
        <v>DKDRQETAVK</v>
      </c>
      <c r="D141" s="2" t="str">
        <f ca="1">VLOOKUP(B141,'Fichier FA (en entrée)'!B:E,4)</f>
        <v>Feygowobkzyrz</v>
      </c>
      <c r="E141" s="2" t="s">
        <v>17</v>
      </c>
      <c r="F141" s="2" t="s">
        <v>3</v>
      </c>
      <c r="G141" s="1">
        <v>1</v>
      </c>
      <c r="H141" s="1">
        <v>0</v>
      </c>
      <c r="I141" s="2" t="s">
        <v>1</v>
      </c>
      <c r="J141" s="1">
        <v>1</v>
      </c>
      <c r="K141" s="2" t="s">
        <v>2147</v>
      </c>
      <c r="L141" s="1">
        <v>0</v>
      </c>
      <c r="M141" s="1">
        <v>0</v>
      </c>
      <c r="N141" s="1">
        <v>0</v>
      </c>
    </row>
    <row r="142" spans="1:14">
      <c r="A142" s="1">
        <v>100</v>
      </c>
      <c r="B142" s="1">
        <v>214285</v>
      </c>
      <c r="C142" s="2" t="str">
        <f ca="1">VLOOKUP(B142,'Fichier FA (en entrée)'!B:D,3)</f>
        <v>QTMXZIMKNF</v>
      </c>
      <c r="D142" s="2" t="str">
        <f ca="1">VLOOKUP(B142,'Fichier FA (en entrée)'!B:E,4)</f>
        <v>Dcnppkvraaipq</v>
      </c>
      <c r="E142" s="2" t="s">
        <v>14</v>
      </c>
      <c r="F142" s="2" t="s">
        <v>3</v>
      </c>
      <c r="G142" s="1">
        <v>1</v>
      </c>
      <c r="H142" s="1">
        <v>0</v>
      </c>
      <c r="I142" s="2" t="s">
        <v>1</v>
      </c>
      <c r="J142" s="1">
        <v>1</v>
      </c>
      <c r="K142" s="2" t="s">
        <v>2147</v>
      </c>
      <c r="L142" s="1">
        <v>0</v>
      </c>
      <c r="M142" s="1">
        <v>0</v>
      </c>
      <c r="N142" s="1">
        <v>0</v>
      </c>
    </row>
    <row r="143" spans="1:14">
      <c r="A143" s="1">
        <v>100</v>
      </c>
      <c r="B143" s="1">
        <v>214289</v>
      </c>
      <c r="C143" s="2" t="str">
        <f ca="1">VLOOKUP(B143,'Fichier FA (en entrée)'!B:D,3)</f>
        <v>CWEAWEPTRR</v>
      </c>
      <c r="D143" s="2" t="str">
        <f ca="1">VLOOKUP(B143,'Fichier FA (en entrée)'!B:E,4)</f>
        <v>Uobqgzjwopvlx</v>
      </c>
      <c r="E143" s="2" t="s">
        <v>17</v>
      </c>
      <c r="F143" s="2" t="s">
        <v>3</v>
      </c>
      <c r="G143" s="1">
        <v>1</v>
      </c>
      <c r="H143" s="1">
        <v>0</v>
      </c>
      <c r="I143" s="2" t="s">
        <v>1</v>
      </c>
      <c r="J143" s="1">
        <v>1</v>
      </c>
      <c r="K143" s="2" t="s">
        <v>2147</v>
      </c>
      <c r="L143" s="1">
        <v>0</v>
      </c>
      <c r="M143" s="1">
        <v>0</v>
      </c>
      <c r="N143" s="1">
        <v>0</v>
      </c>
    </row>
    <row r="144" spans="1:14">
      <c r="A144" s="1">
        <v>100</v>
      </c>
      <c r="B144" s="1">
        <v>214346</v>
      </c>
      <c r="C144" s="2" t="str">
        <f ca="1">VLOOKUP(B144,'Fichier FA (en entrée)'!B:D,3)</f>
        <v>LBPPXXDNIY</v>
      </c>
      <c r="D144" s="2" t="str">
        <f ca="1">VLOOKUP(B144,'Fichier FA (en entrée)'!B:E,4)</f>
        <v>Swijxqxhwtrms</v>
      </c>
      <c r="E144" s="2" t="s">
        <v>17</v>
      </c>
      <c r="F144" s="2" t="s">
        <v>3</v>
      </c>
      <c r="G144" s="1">
        <v>1</v>
      </c>
      <c r="H144" s="1">
        <v>0</v>
      </c>
      <c r="I144" s="2" t="s">
        <v>1</v>
      </c>
      <c r="J144" s="1">
        <v>1</v>
      </c>
      <c r="K144" s="2" t="s">
        <v>2147</v>
      </c>
      <c r="L144" s="1">
        <v>0</v>
      </c>
      <c r="M144" s="1">
        <v>0</v>
      </c>
      <c r="N144" s="1">
        <v>0</v>
      </c>
    </row>
    <row r="145" spans="1:14">
      <c r="A145" s="1">
        <v>100</v>
      </c>
      <c r="B145" s="1">
        <v>214358</v>
      </c>
      <c r="C145" s="2" t="str">
        <f ca="1">VLOOKUP(B145,'Fichier FA (en entrée)'!B:D,3)</f>
        <v>QIRTBVILBM</v>
      </c>
      <c r="D145" s="2" t="str">
        <f ca="1">VLOOKUP(B145,'Fichier FA (en entrée)'!B:E,4)</f>
        <v>Ymzhukpnwgaug</v>
      </c>
      <c r="E145" s="2" t="s">
        <v>17</v>
      </c>
      <c r="F145" s="2" t="s">
        <v>3</v>
      </c>
      <c r="G145" s="1">
        <v>1</v>
      </c>
      <c r="H145" s="1">
        <v>0</v>
      </c>
      <c r="I145" s="2" t="s">
        <v>1</v>
      </c>
      <c r="J145" s="1">
        <v>1</v>
      </c>
      <c r="K145" s="2" t="s">
        <v>2147</v>
      </c>
      <c r="L145" s="1">
        <v>0</v>
      </c>
      <c r="M145" s="1">
        <v>0</v>
      </c>
      <c r="N145" s="1">
        <v>0</v>
      </c>
    </row>
    <row r="146" spans="1:14">
      <c r="A146" s="1">
        <v>100</v>
      </c>
      <c r="B146" s="1">
        <v>214389</v>
      </c>
      <c r="C146" s="2" t="str">
        <f ca="1">VLOOKUP(B146,'Fichier FA (en entrée)'!B:D,3)</f>
        <v>TKTWCLCBBA</v>
      </c>
      <c r="D146" s="2" t="str">
        <f ca="1">VLOOKUP(B146,'Fichier FA (en entrée)'!B:E,4)</f>
        <v>Fqfphnhoahlht</v>
      </c>
      <c r="E146" s="2" t="s">
        <v>38</v>
      </c>
      <c r="F146" s="2" t="s">
        <v>3</v>
      </c>
      <c r="G146" s="1">
        <v>1</v>
      </c>
      <c r="H146" s="1">
        <v>0</v>
      </c>
      <c r="I146" s="2" t="s">
        <v>1</v>
      </c>
      <c r="J146" s="1">
        <v>1</v>
      </c>
      <c r="K146" s="2" t="s">
        <v>2147</v>
      </c>
      <c r="L146" s="1">
        <v>0</v>
      </c>
      <c r="M146" s="1">
        <v>0</v>
      </c>
      <c r="N146" s="1">
        <v>0</v>
      </c>
    </row>
    <row r="147" spans="1:14">
      <c r="A147" s="1">
        <v>100</v>
      </c>
      <c r="B147" s="1">
        <v>214433</v>
      </c>
      <c r="C147" s="2" t="str">
        <f ca="1">VLOOKUP(B147,'Fichier FA (en entrée)'!B:D,3)</f>
        <v>CXACGTABEQ</v>
      </c>
      <c r="D147" s="2" t="str">
        <f ca="1">VLOOKUP(B147,'Fichier FA (en entrée)'!B:E,4)</f>
        <v>Yaipjrjfeckyu</v>
      </c>
      <c r="E147" s="2" t="s">
        <v>17</v>
      </c>
      <c r="F147" s="2" t="s">
        <v>3</v>
      </c>
      <c r="G147" s="1">
        <v>1</v>
      </c>
      <c r="H147" s="1">
        <v>0</v>
      </c>
      <c r="I147" s="2" t="s">
        <v>1</v>
      </c>
      <c r="J147" s="1">
        <v>1</v>
      </c>
      <c r="K147" s="2" t="s">
        <v>2147</v>
      </c>
      <c r="L147" s="1">
        <v>0</v>
      </c>
      <c r="M147" s="1">
        <v>0</v>
      </c>
      <c r="N147" s="1">
        <v>0</v>
      </c>
    </row>
    <row r="148" spans="1:14">
      <c r="A148" s="1">
        <v>100</v>
      </c>
      <c r="B148" s="1">
        <v>214473</v>
      </c>
      <c r="C148" s="2" t="str">
        <f ca="1">VLOOKUP(B148,'Fichier FA (en entrée)'!B:D,3)</f>
        <v>XEHCEDVSLQ</v>
      </c>
      <c r="D148" s="2" t="str">
        <f ca="1">VLOOKUP(B148,'Fichier FA (en entrée)'!B:E,4)</f>
        <v>Qtqzzafznlbow</v>
      </c>
      <c r="E148" s="2" t="s">
        <v>14</v>
      </c>
      <c r="F148" s="2" t="s">
        <v>3</v>
      </c>
      <c r="G148" s="1">
        <v>1</v>
      </c>
      <c r="H148" s="1">
        <v>0</v>
      </c>
      <c r="I148" s="2" t="s">
        <v>1</v>
      </c>
      <c r="J148" s="1">
        <v>1</v>
      </c>
      <c r="K148" s="2" t="s">
        <v>2147</v>
      </c>
      <c r="L148" s="1">
        <v>0</v>
      </c>
      <c r="M148" s="1">
        <v>0</v>
      </c>
      <c r="N148" s="1">
        <v>0</v>
      </c>
    </row>
    <row r="149" spans="1:14">
      <c r="A149" s="1">
        <v>100</v>
      </c>
      <c r="B149" s="1">
        <v>214474</v>
      </c>
      <c r="C149" s="2" t="str">
        <f ca="1">VLOOKUP(B149,'Fichier FA (en entrée)'!B:D,3)</f>
        <v>OAOVQHAZHV</v>
      </c>
      <c r="D149" s="2" t="str">
        <f ca="1">VLOOKUP(B149,'Fichier FA (en entrée)'!B:E,4)</f>
        <v>Yelaipcodlnyg</v>
      </c>
      <c r="E149" s="2" t="s">
        <v>17</v>
      </c>
      <c r="F149" s="2" t="s">
        <v>3</v>
      </c>
      <c r="G149" s="1">
        <v>1</v>
      </c>
      <c r="H149" s="1">
        <v>0</v>
      </c>
      <c r="I149" s="2" t="s">
        <v>1</v>
      </c>
      <c r="J149" s="1">
        <v>1</v>
      </c>
      <c r="K149" s="2" t="s">
        <v>2147</v>
      </c>
      <c r="L149" s="1">
        <v>0</v>
      </c>
      <c r="M149" s="1">
        <v>0</v>
      </c>
      <c r="N149" s="1">
        <v>0</v>
      </c>
    </row>
    <row r="150" spans="1:14">
      <c r="A150" s="1">
        <v>100</v>
      </c>
      <c r="B150" s="1">
        <v>214528</v>
      </c>
      <c r="C150" s="2" t="str">
        <f ca="1">VLOOKUP(B150,'Fichier FA (en entrée)'!B:D,3)</f>
        <v>PMWQDSJIDR</v>
      </c>
      <c r="D150" s="2" t="str">
        <f ca="1">VLOOKUP(B150,'Fichier FA (en entrée)'!B:E,4)</f>
        <v>Cvhnhobapewkc</v>
      </c>
      <c r="E150" s="2" t="s">
        <v>14</v>
      </c>
      <c r="F150" s="2" t="s">
        <v>3</v>
      </c>
      <c r="G150" s="1">
        <v>1</v>
      </c>
      <c r="H150" s="1">
        <v>0</v>
      </c>
      <c r="I150" s="2" t="s">
        <v>1</v>
      </c>
      <c r="J150" s="1">
        <v>1</v>
      </c>
      <c r="K150" s="2" t="s">
        <v>2147</v>
      </c>
      <c r="L150" s="1">
        <v>0</v>
      </c>
      <c r="M150" s="1">
        <v>0</v>
      </c>
      <c r="N150" s="1">
        <v>0</v>
      </c>
    </row>
    <row r="151" spans="1:14">
      <c r="A151" s="1">
        <v>100</v>
      </c>
      <c r="B151" s="1">
        <v>216394</v>
      </c>
      <c r="C151" s="2" t="str">
        <f ca="1">VLOOKUP(B151,'Fichier FA (en entrée)'!B:D,3)</f>
        <v>REQUEJRWYK</v>
      </c>
      <c r="D151" s="2" t="str">
        <f ca="1">VLOOKUP(B151,'Fichier FA (en entrée)'!B:E,4)</f>
        <v>Lbdxdbayrpkys</v>
      </c>
      <c r="E151" s="2" t="s">
        <v>27</v>
      </c>
      <c r="F151" s="2" t="s">
        <v>3</v>
      </c>
      <c r="G151" s="1">
        <v>1</v>
      </c>
      <c r="H151" s="1">
        <v>0</v>
      </c>
      <c r="I151" s="2" t="s">
        <v>1</v>
      </c>
      <c r="J151" s="1">
        <v>1</v>
      </c>
      <c r="K151" s="2" t="s">
        <v>2147</v>
      </c>
      <c r="L151" s="1">
        <v>0</v>
      </c>
      <c r="M151" s="1">
        <v>0</v>
      </c>
      <c r="N151" s="1">
        <v>0</v>
      </c>
    </row>
    <row r="152" spans="1:14">
      <c r="A152" s="1">
        <v>100</v>
      </c>
      <c r="B152" s="1">
        <v>221619</v>
      </c>
      <c r="C152" s="2" t="str">
        <f ca="1">VLOOKUP(B152,'Fichier FA (en entrée)'!B:D,3)</f>
        <v>YZZGIFUTFO</v>
      </c>
      <c r="D152" s="2" t="str">
        <f ca="1">VLOOKUP(B152,'Fichier FA (en entrée)'!B:E,4)</f>
        <v>Qygkmbsfwfkwu</v>
      </c>
      <c r="E152" s="2" t="s">
        <v>27</v>
      </c>
      <c r="F152" s="2" t="s">
        <v>3</v>
      </c>
      <c r="G152" s="1">
        <v>1</v>
      </c>
      <c r="H152" s="1">
        <v>0</v>
      </c>
      <c r="I152" s="2" t="s">
        <v>1</v>
      </c>
      <c r="J152" s="1">
        <v>1</v>
      </c>
      <c r="K152" s="2" t="s">
        <v>2147</v>
      </c>
      <c r="L152" s="1">
        <v>0</v>
      </c>
      <c r="M152" s="1">
        <v>0</v>
      </c>
      <c r="N152" s="1">
        <v>0</v>
      </c>
    </row>
    <row r="153" spans="1:14">
      <c r="A153" s="1">
        <v>100</v>
      </c>
      <c r="B153" s="1">
        <v>222297</v>
      </c>
      <c r="C153" s="2" t="str">
        <f ca="1">VLOOKUP(B153,'Fichier FA (en entrée)'!B:D,3)</f>
        <v>RMSTYXDSFC</v>
      </c>
      <c r="D153" s="2" t="str">
        <f ca="1">VLOOKUP(B153,'Fichier FA (en entrée)'!B:E,4)</f>
        <v>Zwstjjjaznqyq</v>
      </c>
      <c r="E153" s="2" t="s">
        <v>30</v>
      </c>
      <c r="F153" s="2" t="s">
        <v>3</v>
      </c>
      <c r="G153" s="1">
        <v>1</v>
      </c>
      <c r="H153" s="1">
        <v>0</v>
      </c>
      <c r="I153" s="2" t="s">
        <v>1</v>
      </c>
      <c r="J153" s="1">
        <v>1</v>
      </c>
      <c r="K153" s="2" t="s">
        <v>2147</v>
      </c>
      <c r="L153" s="1">
        <v>0</v>
      </c>
      <c r="M153" s="1">
        <v>0</v>
      </c>
      <c r="N153" s="1">
        <v>0</v>
      </c>
    </row>
    <row r="154" spans="1:14">
      <c r="A154" s="1">
        <v>100</v>
      </c>
      <c r="B154" s="1">
        <v>223109</v>
      </c>
      <c r="C154" s="2" t="str">
        <f ca="1">VLOOKUP(B154,'Fichier FA (en entrée)'!B:D,3)</f>
        <v>XXKKANGXJH</v>
      </c>
      <c r="D154" s="2" t="str">
        <f ca="1">VLOOKUP(B154,'Fichier FA (en entrée)'!B:E,4)</f>
        <v>Udrzdsywzlnob</v>
      </c>
      <c r="E154" s="2" t="s">
        <v>68</v>
      </c>
      <c r="F154" s="2" t="s">
        <v>3</v>
      </c>
      <c r="G154" s="1">
        <v>1</v>
      </c>
      <c r="H154" s="1">
        <v>0</v>
      </c>
      <c r="I154" s="2" t="s">
        <v>1</v>
      </c>
      <c r="J154" s="1">
        <v>1</v>
      </c>
      <c r="K154" s="2" t="s">
        <v>2147</v>
      </c>
      <c r="L154" s="1">
        <v>0</v>
      </c>
      <c r="M154" s="1">
        <v>0</v>
      </c>
      <c r="N154" s="1">
        <v>0</v>
      </c>
    </row>
    <row r="155" spans="1:14">
      <c r="A155" s="1">
        <v>100</v>
      </c>
      <c r="B155" s="1">
        <v>239273</v>
      </c>
      <c r="C155" s="2" t="str">
        <f ca="1">VLOOKUP(B155,'Fichier FA (en entrée)'!B:D,3)</f>
        <v>UGFOWRWEVM</v>
      </c>
      <c r="D155" s="2" t="str">
        <f ca="1">VLOOKUP(B155,'Fichier FA (en entrée)'!B:E,4)</f>
        <v>Xutqzgbrfueme</v>
      </c>
      <c r="E155" s="2" t="s">
        <v>19</v>
      </c>
      <c r="F155" s="2" t="s">
        <v>3</v>
      </c>
      <c r="G155" s="1">
        <v>1</v>
      </c>
      <c r="H155" s="1">
        <v>0</v>
      </c>
      <c r="I155" s="2" t="s">
        <v>1</v>
      </c>
      <c r="J155" s="1">
        <v>1</v>
      </c>
      <c r="K155" s="2" t="s">
        <v>2147</v>
      </c>
      <c r="L155" s="1">
        <v>0</v>
      </c>
      <c r="M155" s="1">
        <v>0</v>
      </c>
      <c r="N155" s="1">
        <v>0</v>
      </c>
    </row>
    <row r="156" spans="1:14">
      <c r="A156" s="1">
        <v>100</v>
      </c>
      <c r="B156" s="1">
        <v>241376</v>
      </c>
      <c r="C156" s="2" t="str">
        <f ca="1">VLOOKUP(B156,'Fichier FA (en entrée)'!B:D,3)</f>
        <v>IVVBRDCTZK</v>
      </c>
      <c r="D156" s="2" t="str">
        <f ca="1">VLOOKUP(B156,'Fichier FA (en entrée)'!B:E,4)</f>
        <v>Nhgvgangpyhpe</v>
      </c>
      <c r="E156" s="2" t="s">
        <v>41</v>
      </c>
      <c r="F156" s="2" t="s">
        <v>3</v>
      </c>
      <c r="G156" s="1">
        <v>1</v>
      </c>
      <c r="H156" s="1">
        <v>0</v>
      </c>
      <c r="I156" s="2" t="s">
        <v>1</v>
      </c>
      <c r="J156" s="1">
        <v>1</v>
      </c>
      <c r="K156" s="2" t="s">
        <v>2147</v>
      </c>
      <c r="L156" s="1">
        <v>0</v>
      </c>
      <c r="M156" s="1">
        <v>0</v>
      </c>
      <c r="N156" s="1">
        <v>0</v>
      </c>
    </row>
    <row r="157" spans="1:14">
      <c r="A157" s="1">
        <v>100</v>
      </c>
      <c r="B157" s="1">
        <v>241385</v>
      </c>
      <c r="C157" s="2" t="str">
        <f ca="1">VLOOKUP(B157,'Fichier FA (en entrée)'!B:D,3)</f>
        <v>QURHVRSQJS</v>
      </c>
      <c r="D157" s="2" t="str">
        <f ca="1">VLOOKUP(B157,'Fichier FA (en entrée)'!B:E,4)</f>
        <v>Edggrtqsguwym</v>
      </c>
      <c r="E157" s="2" t="s">
        <v>17</v>
      </c>
      <c r="F157" s="2" t="s">
        <v>3</v>
      </c>
      <c r="G157" s="1">
        <v>1</v>
      </c>
      <c r="H157" s="1">
        <v>0</v>
      </c>
      <c r="I157" s="2" t="s">
        <v>1</v>
      </c>
      <c r="J157" s="1">
        <v>1</v>
      </c>
      <c r="K157" s="2" t="s">
        <v>2147</v>
      </c>
      <c r="L157" s="1">
        <v>0</v>
      </c>
      <c r="M157" s="1">
        <v>0</v>
      </c>
      <c r="N157" s="1">
        <v>0</v>
      </c>
    </row>
    <row r="158" spans="1:14">
      <c r="A158" s="1">
        <v>100</v>
      </c>
      <c r="B158" s="1">
        <v>241410</v>
      </c>
      <c r="C158" s="2" t="str">
        <f ca="1">VLOOKUP(B158,'Fichier FA (en entrée)'!B:D,3)</f>
        <v>VYQGXLAAYK</v>
      </c>
      <c r="D158" s="2" t="str">
        <f ca="1">VLOOKUP(B158,'Fichier FA (en entrée)'!B:E,4)</f>
        <v>Mnbdwqaqmbgts</v>
      </c>
      <c r="E158" s="2" t="s">
        <v>31</v>
      </c>
      <c r="F158" s="2" t="s">
        <v>3</v>
      </c>
      <c r="G158" s="1">
        <v>1</v>
      </c>
      <c r="H158" s="1">
        <v>0</v>
      </c>
      <c r="I158" s="2" t="s">
        <v>1</v>
      </c>
      <c r="J158" s="1">
        <v>1</v>
      </c>
      <c r="K158" s="2" t="s">
        <v>2147</v>
      </c>
      <c r="L158" s="1">
        <v>0</v>
      </c>
      <c r="M158" s="1">
        <v>0</v>
      </c>
      <c r="N158" s="1">
        <v>0</v>
      </c>
    </row>
    <row r="159" spans="1:14">
      <c r="A159" s="1">
        <v>100</v>
      </c>
      <c r="B159" s="1">
        <v>244744</v>
      </c>
      <c r="C159" s="2" t="str">
        <f ca="1">VLOOKUP(B159,'Fichier FA (en entrée)'!B:D,3)</f>
        <v>BQYQYGAKFK</v>
      </c>
      <c r="D159" s="2" t="str">
        <f ca="1">VLOOKUP(B159,'Fichier FA (en entrée)'!B:E,4)</f>
        <v>Tmezwyinvjidi</v>
      </c>
      <c r="E159" s="2" t="s">
        <v>19</v>
      </c>
      <c r="F159" s="2" t="s">
        <v>3</v>
      </c>
      <c r="G159" s="1">
        <v>1</v>
      </c>
      <c r="H159" s="1">
        <v>0</v>
      </c>
      <c r="I159" s="2" t="s">
        <v>1</v>
      </c>
      <c r="J159" s="1">
        <v>1</v>
      </c>
      <c r="K159" s="2" t="s">
        <v>2147</v>
      </c>
      <c r="L159" s="1">
        <v>0</v>
      </c>
      <c r="M159" s="1">
        <v>0</v>
      </c>
      <c r="N159" s="1">
        <v>0</v>
      </c>
    </row>
    <row r="160" spans="1:14">
      <c r="A160" s="1">
        <v>100</v>
      </c>
      <c r="B160" s="1">
        <v>247652</v>
      </c>
      <c r="C160" s="2" t="str">
        <f ca="1">VLOOKUP(B160,'Fichier FA (en entrée)'!B:D,3)</f>
        <v>SCGHNJHSNP</v>
      </c>
      <c r="D160" s="2" t="str">
        <f ca="1">VLOOKUP(B160,'Fichier FA (en entrée)'!B:E,4)</f>
        <v>Vjyhyaxpebouz</v>
      </c>
      <c r="E160" s="2" t="s">
        <v>27</v>
      </c>
      <c r="F160" s="2" t="s">
        <v>3</v>
      </c>
      <c r="G160" s="1">
        <v>1</v>
      </c>
      <c r="H160" s="1">
        <v>0</v>
      </c>
      <c r="I160" s="2" t="s">
        <v>1</v>
      </c>
      <c r="J160" s="1">
        <v>1</v>
      </c>
      <c r="K160" s="2" t="s">
        <v>2147</v>
      </c>
      <c r="L160" s="1">
        <v>0</v>
      </c>
      <c r="M160" s="1">
        <v>0</v>
      </c>
      <c r="N160" s="1">
        <v>0</v>
      </c>
    </row>
    <row r="161" spans="1:14">
      <c r="A161" s="1">
        <v>100</v>
      </c>
      <c r="B161" s="1">
        <v>247654</v>
      </c>
      <c r="C161" s="2" t="str">
        <f ca="1">VLOOKUP(B161,'Fichier FA (en entrée)'!B:D,3)</f>
        <v>GNMWEYGFKM</v>
      </c>
      <c r="D161" s="2" t="str">
        <f ca="1">VLOOKUP(B161,'Fichier FA (en entrée)'!B:E,4)</f>
        <v>Wrbugkltbzjcn</v>
      </c>
      <c r="E161" s="2" t="s">
        <v>14</v>
      </c>
      <c r="F161" s="2" t="s">
        <v>3</v>
      </c>
      <c r="G161" s="1">
        <v>1</v>
      </c>
      <c r="H161" s="1">
        <v>0</v>
      </c>
      <c r="I161" s="2" t="s">
        <v>1</v>
      </c>
      <c r="J161" s="1">
        <v>1</v>
      </c>
      <c r="K161" s="2" t="s">
        <v>2147</v>
      </c>
      <c r="L161" s="1">
        <v>0</v>
      </c>
      <c r="M161" s="1">
        <v>0</v>
      </c>
      <c r="N161" s="1">
        <v>0</v>
      </c>
    </row>
    <row r="162" spans="1:14">
      <c r="A162" s="1">
        <v>100</v>
      </c>
      <c r="B162" s="1">
        <v>247677</v>
      </c>
      <c r="C162" s="2" t="str">
        <f ca="1">VLOOKUP(B162,'Fichier FA (en entrée)'!B:D,3)</f>
        <v>XSAGJCQQLZ</v>
      </c>
      <c r="D162" s="2" t="str">
        <f ca="1">VLOOKUP(B162,'Fichier FA (en entrée)'!B:E,4)</f>
        <v>Lyqeepzxhsegf</v>
      </c>
      <c r="E162" s="2" t="s">
        <v>18</v>
      </c>
      <c r="F162" s="2" t="s">
        <v>3</v>
      </c>
      <c r="G162" s="1">
        <v>1</v>
      </c>
      <c r="H162" s="1">
        <v>0</v>
      </c>
      <c r="I162" s="2" t="s">
        <v>1</v>
      </c>
      <c r="J162" s="1">
        <v>1</v>
      </c>
      <c r="K162" s="2" t="s">
        <v>2147</v>
      </c>
      <c r="L162" s="1">
        <v>0</v>
      </c>
      <c r="M162" s="1">
        <v>0</v>
      </c>
      <c r="N162" s="1">
        <v>0</v>
      </c>
    </row>
    <row r="163" spans="1:14">
      <c r="A163" s="1">
        <v>100</v>
      </c>
      <c r="B163" s="1">
        <v>251790</v>
      </c>
      <c r="C163" s="2" t="str">
        <f ca="1">VLOOKUP(B163,'Fichier FA (en entrée)'!B:D,3)</f>
        <v>DLYNONMHML</v>
      </c>
      <c r="D163" s="2" t="str">
        <f ca="1">VLOOKUP(B163,'Fichier FA (en entrée)'!B:E,4)</f>
        <v>Vkemniawnmbuq</v>
      </c>
      <c r="E163" s="2" t="s">
        <v>27</v>
      </c>
      <c r="F163" s="2" t="s">
        <v>3</v>
      </c>
      <c r="G163" s="1">
        <v>1</v>
      </c>
      <c r="H163" s="1">
        <v>0</v>
      </c>
      <c r="I163" s="2" t="s">
        <v>1</v>
      </c>
      <c r="J163" s="1">
        <v>1</v>
      </c>
      <c r="K163" s="2" t="s">
        <v>2147</v>
      </c>
      <c r="L163" s="1">
        <v>0</v>
      </c>
      <c r="M163" s="1">
        <v>0</v>
      </c>
      <c r="N163" s="1">
        <v>0</v>
      </c>
    </row>
    <row r="164" spans="1:14">
      <c r="A164" s="1">
        <v>100</v>
      </c>
      <c r="B164" s="1">
        <v>251806</v>
      </c>
      <c r="C164" s="2" t="str">
        <f ca="1">VLOOKUP(B164,'Fichier FA (en entrée)'!B:D,3)</f>
        <v>XHEQMRKANE</v>
      </c>
      <c r="D164" s="2" t="str">
        <f ca="1">VLOOKUP(B164,'Fichier FA (en entrée)'!B:E,4)</f>
        <v>Qssngjxoxcxbf</v>
      </c>
      <c r="E164" s="2" t="s">
        <v>18</v>
      </c>
      <c r="F164" s="2" t="s">
        <v>3</v>
      </c>
      <c r="G164" s="1">
        <v>1</v>
      </c>
      <c r="H164" s="1">
        <v>0</v>
      </c>
      <c r="I164" s="2" t="s">
        <v>1</v>
      </c>
      <c r="J164" s="1">
        <v>1</v>
      </c>
      <c r="K164" s="2" t="s">
        <v>2147</v>
      </c>
      <c r="L164" s="1">
        <v>0</v>
      </c>
      <c r="M164" s="1">
        <v>0</v>
      </c>
      <c r="N164" s="1">
        <v>0</v>
      </c>
    </row>
    <row r="165" spans="1:14">
      <c r="A165" s="1">
        <v>100</v>
      </c>
      <c r="B165" s="1">
        <v>255240</v>
      </c>
      <c r="C165" s="2" t="str">
        <f ca="1">VLOOKUP(B165,'Fichier FA (en entrée)'!B:D,3)</f>
        <v>CDHFSKFHXC</v>
      </c>
      <c r="D165" s="2" t="str">
        <f ca="1">VLOOKUP(B165,'Fichier FA (en entrée)'!B:E,4)</f>
        <v>Rlzxkbuvfbwej</v>
      </c>
      <c r="E165" s="2" t="s">
        <v>27</v>
      </c>
      <c r="F165" s="2" t="s">
        <v>3</v>
      </c>
      <c r="G165" s="1">
        <v>1</v>
      </c>
      <c r="H165" s="1">
        <v>0</v>
      </c>
      <c r="I165" s="2" t="s">
        <v>1</v>
      </c>
      <c r="J165" s="1">
        <v>1</v>
      </c>
      <c r="K165" s="2" t="s">
        <v>2147</v>
      </c>
      <c r="L165" s="1">
        <v>0</v>
      </c>
      <c r="M165" s="1">
        <v>0</v>
      </c>
      <c r="N165" s="1">
        <v>0</v>
      </c>
    </row>
    <row r="166" spans="1:14">
      <c r="A166" s="1">
        <v>100</v>
      </c>
      <c r="B166" s="1">
        <v>259590</v>
      </c>
      <c r="C166" s="2" t="str">
        <f ca="1">VLOOKUP(B166,'Fichier FA (en entrée)'!B:D,3)</f>
        <v>PKCMIBFIEH</v>
      </c>
      <c r="D166" s="2" t="str">
        <f ca="1">VLOOKUP(B166,'Fichier FA (en entrée)'!B:E,4)</f>
        <v>Suhavsozhpivf</v>
      </c>
      <c r="E166" s="2" t="s">
        <v>22</v>
      </c>
      <c r="F166" s="2" t="s">
        <v>3</v>
      </c>
      <c r="G166" s="1">
        <v>1</v>
      </c>
      <c r="H166" s="1">
        <v>0</v>
      </c>
      <c r="I166" s="2" t="s">
        <v>1</v>
      </c>
      <c r="J166" s="1">
        <v>1</v>
      </c>
      <c r="K166" s="2" t="s">
        <v>2147</v>
      </c>
      <c r="L166" s="1">
        <v>0</v>
      </c>
      <c r="M166" s="1">
        <v>0</v>
      </c>
      <c r="N166" s="1">
        <v>0</v>
      </c>
    </row>
    <row r="167" spans="1:14">
      <c r="A167" s="1">
        <v>100</v>
      </c>
      <c r="B167" s="1">
        <v>263234</v>
      </c>
      <c r="C167" s="2" t="str">
        <f ca="1">VLOOKUP(B167,'Fichier FA (en entrée)'!B:D,3)</f>
        <v>MSEZEDTZNU</v>
      </c>
      <c r="D167" s="2" t="str">
        <f ca="1">VLOOKUP(B167,'Fichier FA (en entrée)'!B:E,4)</f>
        <v>Rfmladfdamyat</v>
      </c>
      <c r="E167" s="2" t="s">
        <v>28</v>
      </c>
      <c r="F167" s="2" t="s">
        <v>3</v>
      </c>
      <c r="G167" s="1">
        <v>1</v>
      </c>
      <c r="H167" s="1">
        <v>0</v>
      </c>
      <c r="I167" s="2" t="s">
        <v>1</v>
      </c>
      <c r="J167" s="1">
        <v>1</v>
      </c>
      <c r="K167" s="2" t="s">
        <v>2147</v>
      </c>
      <c r="L167" s="1">
        <v>0</v>
      </c>
      <c r="M167" s="1">
        <v>0</v>
      </c>
      <c r="N167" s="1">
        <v>0</v>
      </c>
    </row>
    <row r="168" spans="1:14">
      <c r="A168" s="1">
        <v>100</v>
      </c>
      <c r="B168" s="1">
        <v>263397</v>
      </c>
      <c r="C168" s="2" t="str">
        <f ca="1">VLOOKUP(B168,'Fichier FA (en entrée)'!B:D,3)</f>
        <v>PSXNRQPXJH</v>
      </c>
      <c r="D168" s="2" t="str">
        <f ca="1">VLOOKUP(B168,'Fichier FA (en entrée)'!B:E,4)</f>
        <v>Ylmnbdlkrampd</v>
      </c>
      <c r="E168" s="2" t="s">
        <v>28</v>
      </c>
      <c r="F168" s="2" t="s">
        <v>3</v>
      </c>
      <c r="G168" s="1">
        <v>1</v>
      </c>
      <c r="H168" s="1">
        <v>0</v>
      </c>
      <c r="I168" s="2" t="s">
        <v>1</v>
      </c>
      <c r="J168" s="1">
        <v>1</v>
      </c>
      <c r="K168" s="2" t="s">
        <v>2147</v>
      </c>
      <c r="L168" s="1">
        <v>0</v>
      </c>
      <c r="M168" s="1">
        <v>0</v>
      </c>
      <c r="N168" s="1">
        <v>0</v>
      </c>
    </row>
    <row r="169" spans="1:14">
      <c r="A169" s="1">
        <v>100</v>
      </c>
      <c r="B169" s="1">
        <v>267403</v>
      </c>
      <c r="C169" s="2" t="str">
        <f ca="1">VLOOKUP(B169,'Fichier FA (en entrée)'!B:D,3)</f>
        <v>TDCWUHDFQF</v>
      </c>
      <c r="D169" s="2" t="str">
        <f ca="1">VLOOKUP(B169,'Fichier FA (en entrée)'!B:E,4)</f>
        <v>Tuzyjtikbyvkp</v>
      </c>
      <c r="E169" s="2" t="s">
        <v>27</v>
      </c>
      <c r="F169" s="2" t="s">
        <v>3</v>
      </c>
      <c r="G169" s="1">
        <v>1</v>
      </c>
      <c r="H169" s="1">
        <v>0</v>
      </c>
      <c r="I169" s="2" t="s">
        <v>1</v>
      </c>
      <c r="J169" s="1">
        <v>1</v>
      </c>
      <c r="K169" s="2" t="s">
        <v>2147</v>
      </c>
      <c r="L169" s="1">
        <v>0</v>
      </c>
      <c r="M169" s="1">
        <v>0</v>
      </c>
      <c r="N169" s="1">
        <v>0</v>
      </c>
    </row>
    <row r="170" spans="1:14">
      <c r="A170" s="1">
        <v>100</v>
      </c>
      <c r="B170" s="1">
        <v>267465</v>
      </c>
      <c r="C170" s="2" t="str">
        <f ca="1">VLOOKUP(B170,'Fichier FA (en entrée)'!B:D,3)</f>
        <v>ZRYZYMEASK</v>
      </c>
      <c r="D170" s="2" t="str">
        <f ca="1">VLOOKUP(B170,'Fichier FA (en entrée)'!B:E,4)</f>
        <v>Hesvbgtenzbyx</v>
      </c>
      <c r="E170" s="2" t="s">
        <v>14</v>
      </c>
      <c r="F170" s="2" t="s">
        <v>3</v>
      </c>
      <c r="G170" s="1">
        <v>1</v>
      </c>
      <c r="H170" s="1">
        <v>0</v>
      </c>
      <c r="I170" s="2" t="s">
        <v>1</v>
      </c>
      <c r="J170" s="1">
        <v>1</v>
      </c>
      <c r="K170" s="2" t="s">
        <v>2147</v>
      </c>
      <c r="L170" s="1">
        <v>0</v>
      </c>
      <c r="M170" s="1">
        <v>0</v>
      </c>
      <c r="N170" s="1">
        <v>0</v>
      </c>
    </row>
    <row r="171" spans="1:14">
      <c r="A171" s="1">
        <v>100</v>
      </c>
      <c r="B171" s="1">
        <v>268205</v>
      </c>
      <c r="C171" s="2" t="str">
        <f ca="1">VLOOKUP(B171,'Fichier FA (en entrée)'!B:D,3)</f>
        <v>QYTFMLBHEE</v>
      </c>
      <c r="D171" s="2" t="str">
        <f ca="1">VLOOKUP(B171,'Fichier FA (en entrée)'!B:E,4)</f>
        <v>Tzpakswulqmxb</v>
      </c>
      <c r="E171" s="2" t="s">
        <v>17</v>
      </c>
      <c r="F171" s="2" t="s">
        <v>3</v>
      </c>
      <c r="G171" s="1">
        <v>1</v>
      </c>
      <c r="H171" s="1">
        <v>0</v>
      </c>
      <c r="I171" s="2" t="s">
        <v>1</v>
      </c>
      <c r="J171" s="1">
        <v>1</v>
      </c>
      <c r="K171" s="2" t="s">
        <v>2147</v>
      </c>
      <c r="L171" s="1">
        <v>0</v>
      </c>
      <c r="M171" s="1">
        <v>0</v>
      </c>
      <c r="N171" s="1">
        <v>0</v>
      </c>
    </row>
    <row r="172" spans="1:14">
      <c r="A172" s="1">
        <v>100</v>
      </c>
      <c r="B172" s="1">
        <v>268211</v>
      </c>
      <c r="C172" s="2" t="str">
        <f ca="1">VLOOKUP(B172,'Fichier FA (en entrée)'!B:D,3)</f>
        <v>BZOZIRQSRV</v>
      </c>
      <c r="D172" s="2" t="str">
        <f ca="1">VLOOKUP(B172,'Fichier FA (en entrée)'!B:E,4)</f>
        <v>Ygrdaexifwzjm</v>
      </c>
      <c r="E172" s="2" t="s">
        <v>14</v>
      </c>
      <c r="F172" s="2" t="s">
        <v>3</v>
      </c>
      <c r="G172" s="1">
        <v>1</v>
      </c>
      <c r="H172" s="1">
        <v>0</v>
      </c>
      <c r="I172" s="2" t="s">
        <v>1</v>
      </c>
      <c r="J172" s="1">
        <v>1</v>
      </c>
      <c r="K172" s="2" t="s">
        <v>2147</v>
      </c>
      <c r="L172" s="1">
        <v>0</v>
      </c>
      <c r="M172" s="1">
        <v>0</v>
      </c>
      <c r="N172" s="1">
        <v>0</v>
      </c>
    </row>
    <row r="173" spans="1:14">
      <c r="A173" s="1">
        <v>100</v>
      </c>
      <c r="B173" s="1">
        <v>268244</v>
      </c>
      <c r="C173" s="2" t="str">
        <f ca="1">VLOOKUP(B173,'Fichier FA (en entrée)'!B:D,3)</f>
        <v>KECWWYXSYK</v>
      </c>
      <c r="D173" s="2" t="str">
        <f ca="1">VLOOKUP(B173,'Fichier FA (en entrée)'!B:E,4)</f>
        <v>Lwxrdscnfntbe</v>
      </c>
      <c r="E173" s="2" t="s">
        <v>27</v>
      </c>
      <c r="F173" s="2" t="s">
        <v>3</v>
      </c>
      <c r="G173" s="1">
        <v>1</v>
      </c>
      <c r="H173" s="1">
        <v>0</v>
      </c>
      <c r="I173" s="2" t="s">
        <v>1</v>
      </c>
      <c r="J173" s="1">
        <v>1</v>
      </c>
      <c r="K173" s="2" t="s">
        <v>2147</v>
      </c>
      <c r="L173" s="1">
        <v>0</v>
      </c>
      <c r="M173" s="1">
        <v>0</v>
      </c>
      <c r="N173" s="1">
        <v>0</v>
      </c>
    </row>
    <row r="174" spans="1:14">
      <c r="A174" s="1">
        <v>100</v>
      </c>
      <c r="B174" s="1">
        <v>268346</v>
      </c>
      <c r="C174" s="2" t="str">
        <f ca="1">VLOOKUP(B174,'Fichier FA (en entrée)'!B:D,3)</f>
        <v>OUPAWMKMWT</v>
      </c>
      <c r="D174" s="2" t="str">
        <f ca="1">VLOOKUP(B174,'Fichier FA (en entrée)'!B:E,4)</f>
        <v>Ggxunzaawijbg</v>
      </c>
      <c r="E174" s="2" t="s">
        <v>17</v>
      </c>
      <c r="F174" s="2" t="s">
        <v>3</v>
      </c>
      <c r="G174" s="1">
        <v>1</v>
      </c>
      <c r="H174" s="1">
        <v>0</v>
      </c>
      <c r="I174" s="2" t="s">
        <v>1</v>
      </c>
      <c r="J174" s="1">
        <v>1</v>
      </c>
      <c r="K174" s="2" t="s">
        <v>2147</v>
      </c>
      <c r="L174" s="1">
        <v>0</v>
      </c>
      <c r="M174" s="1">
        <v>0</v>
      </c>
      <c r="N174" s="1">
        <v>0</v>
      </c>
    </row>
    <row r="175" spans="1:14">
      <c r="A175" s="1">
        <v>100</v>
      </c>
      <c r="B175" s="1">
        <v>268391</v>
      </c>
      <c r="C175" s="2" t="str">
        <f ca="1">VLOOKUP(B175,'Fichier FA (en entrée)'!B:D,3)</f>
        <v>XVZAHCTUIJ</v>
      </c>
      <c r="D175" s="2" t="str">
        <f ca="1">VLOOKUP(B175,'Fichier FA (en entrée)'!B:E,4)</f>
        <v>Nvfuyzyierguo</v>
      </c>
      <c r="E175" s="2" t="s">
        <v>18</v>
      </c>
      <c r="F175" s="2" t="s">
        <v>3</v>
      </c>
      <c r="G175" s="1">
        <v>1</v>
      </c>
      <c r="H175" s="1">
        <v>0</v>
      </c>
      <c r="I175" s="2" t="s">
        <v>1</v>
      </c>
      <c r="J175" s="1">
        <v>1</v>
      </c>
      <c r="K175" s="2" t="s">
        <v>2147</v>
      </c>
      <c r="L175" s="1">
        <v>0</v>
      </c>
      <c r="M175" s="1">
        <v>0</v>
      </c>
      <c r="N175" s="1">
        <v>0</v>
      </c>
    </row>
    <row r="176" spans="1:14">
      <c r="A176" s="1">
        <v>100</v>
      </c>
      <c r="B176" s="1">
        <v>268393</v>
      </c>
      <c r="C176" s="2" t="str">
        <f ca="1">VLOOKUP(B176,'Fichier FA (en entrée)'!B:D,3)</f>
        <v>OWFBNCHIGN</v>
      </c>
      <c r="D176" s="2" t="str">
        <f ca="1">VLOOKUP(B176,'Fichier FA (en entrée)'!B:E,4)</f>
        <v>Raterqgonrgtj</v>
      </c>
      <c r="E176" s="2" t="s">
        <v>17</v>
      </c>
      <c r="F176" s="2" t="s">
        <v>3</v>
      </c>
      <c r="G176" s="1">
        <v>1</v>
      </c>
      <c r="H176" s="1">
        <v>0</v>
      </c>
      <c r="I176" s="2" t="s">
        <v>1</v>
      </c>
      <c r="J176" s="1">
        <v>1</v>
      </c>
      <c r="K176" s="2" t="s">
        <v>2147</v>
      </c>
      <c r="L176" s="1">
        <v>0</v>
      </c>
      <c r="M176" s="1">
        <v>0</v>
      </c>
      <c r="N176" s="1">
        <v>0</v>
      </c>
    </row>
    <row r="177" spans="1:14">
      <c r="A177" s="1">
        <v>100</v>
      </c>
      <c r="B177" s="1">
        <v>268402</v>
      </c>
      <c r="C177" s="2" t="str">
        <f ca="1">VLOOKUP(B177,'Fichier FA (en entrée)'!B:D,3)</f>
        <v>IVQFFICXOA</v>
      </c>
      <c r="D177" s="2" t="str">
        <f ca="1">VLOOKUP(B177,'Fichier FA (en entrée)'!B:E,4)</f>
        <v>Xaiwseksayrtk</v>
      </c>
      <c r="E177" s="2" t="s">
        <v>17</v>
      </c>
      <c r="F177" s="2" t="s">
        <v>3</v>
      </c>
      <c r="G177" s="1">
        <v>1</v>
      </c>
      <c r="H177" s="1">
        <v>0</v>
      </c>
      <c r="I177" s="2" t="s">
        <v>1</v>
      </c>
      <c r="J177" s="1">
        <v>1</v>
      </c>
      <c r="K177" s="2" t="s">
        <v>2147</v>
      </c>
      <c r="L177" s="1">
        <v>0</v>
      </c>
      <c r="M177" s="1">
        <v>0</v>
      </c>
      <c r="N177" s="1">
        <v>0</v>
      </c>
    </row>
    <row r="178" spans="1:14">
      <c r="A178" s="1">
        <v>100</v>
      </c>
      <c r="B178" s="1">
        <v>268416</v>
      </c>
      <c r="C178" s="2" t="str">
        <f ca="1">VLOOKUP(B178,'Fichier FA (en entrée)'!B:D,3)</f>
        <v>APQWOLOFLL</v>
      </c>
      <c r="D178" s="2" t="str">
        <f ca="1">VLOOKUP(B178,'Fichier FA (en entrée)'!B:E,4)</f>
        <v>Pitssuwhttqcq</v>
      </c>
      <c r="E178" s="2" t="s">
        <v>27</v>
      </c>
      <c r="F178" s="2" t="s">
        <v>3</v>
      </c>
      <c r="G178" s="1">
        <v>1</v>
      </c>
      <c r="H178" s="1">
        <v>0</v>
      </c>
      <c r="I178" s="2" t="s">
        <v>1</v>
      </c>
      <c r="J178" s="1">
        <v>1</v>
      </c>
      <c r="K178" s="2" t="s">
        <v>2147</v>
      </c>
      <c r="L178" s="1">
        <v>0</v>
      </c>
      <c r="M178" s="1">
        <v>0</v>
      </c>
      <c r="N178" s="1">
        <v>0</v>
      </c>
    </row>
    <row r="179" spans="1:14">
      <c r="A179" s="1">
        <v>100</v>
      </c>
      <c r="B179" s="1">
        <v>269303</v>
      </c>
      <c r="C179" s="2" t="str">
        <f ca="1">VLOOKUP(B179,'Fichier FA (en entrée)'!B:D,3)</f>
        <v>IQKMCVEVWN</v>
      </c>
      <c r="D179" s="2" t="str">
        <f ca="1">VLOOKUP(B179,'Fichier FA (en entrée)'!B:E,4)</f>
        <v>Zjlscnhodsyyl</v>
      </c>
      <c r="E179" s="2" t="s">
        <v>30</v>
      </c>
      <c r="F179" s="2" t="s">
        <v>3</v>
      </c>
      <c r="G179" s="1">
        <v>1</v>
      </c>
      <c r="H179" s="1">
        <v>0</v>
      </c>
      <c r="I179" s="2" t="s">
        <v>1</v>
      </c>
      <c r="J179" s="1">
        <v>1</v>
      </c>
      <c r="K179" s="2" t="s">
        <v>2147</v>
      </c>
      <c r="L179" s="1">
        <v>0</v>
      </c>
      <c r="M179" s="1">
        <v>0</v>
      </c>
      <c r="N179" s="1">
        <v>0</v>
      </c>
    </row>
    <row r="180" spans="1:14">
      <c r="A180" s="1">
        <v>100</v>
      </c>
      <c r="B180" s="1">
        <v>270710</v>
      </c>
      <c r="C180" s="2" t="str">
        <f ca="1">VLOOKUP(B180,'Fichier FA (en entrée)'!B:D,3)</f>
        <v>SYEHLJGRFY</v>
      </c>
      <c r="D180" s="2" t="str">
        <f ca="1">VLOOKUP(B180,'Fichier FA (en entrée)'!B:E,4)</f>
        <v>Samydhsqsvqfn</v>
      </c>
      <c r="E180" s="2" t="s">
        <v>14</v>
      </c>
      <c r="F180" s="2" t="s">
        <v>3</v>
      </c>
      <c r="G180" s="1">
        <v>1</v>
      </c>
      <c r="H180" s="1">
        <v>0</v>
      </c>
      <c r="I180" s="2" t="s">
        <v>1</v>
      </c>
      <c r="J180" s="1">
        <v>1</v>
      </c>
      <c r="K180" s="2" t="s">
        <v>2147</v>
      </c>
      <c r="L180" s="1">
        <v>0</v>
      </c>
      <c r="M180" s="1">
        <v>0</v>
      </c>
      <c r="N180" s="1">
        <v>0</v>
      </c>
    </row>
    <row r="181" spans="1:14">
      <c r="A181" s="1">
        <v>100</v>
      </c>
      <c r="B181" s="1">
        <v>278427</v>
      </c>
      <c r="C181" s="2" t="str">
        <f ca="1">VLOOKUP(B181,'Fichier FA (en entrée)'!B:D,3)</f>
        <v>DCECHRULEF</v>
      </c>
      <c r="D181" s="2" t="str">
        <f ca="1">VLOOKUP(B181,'Fichier FA (en entrée)'!B:E,4)</f>
        <v>Sxiumxqtkhuzl</v>
      </c>
      <c r="E181" s="2" t="s">
        <v>25</v>
      </c>
      <c r="F181" s="2" t="s">
        <v>3</v>
      </c>
      <c r="G181" s="1">
        <v>1</v>
      </c>
      <c r="H181" s="1">
        <v>0</v>
      </c>
      <c r="I181" s="2" t="s">
        <v>1</v>
      </c>
      <c r="J181" s="1">
        <v>1</v>
      </c>
      <c r="K181" s="2" t="s">
        <v>2147</v>
      </c>
      <c r="L181" s="1">
        <v>0</v>
      </c>
      <c r="M181" s="1">
        <v>0</v>
      </c>
      <c r="N181" s="1">
        <v>0</v>
      </c>
    </row>
    <row r="182" spans="1:14">
      <c r="A182" s="1">
        <v>100</v>
      </c>
      <c r="B182" s="1">
        <v>280678</v>
      </c>
      <c r="C182" s="2" t="str">
        <f ca="1">VLOOKUP(B182,'Fichier FA (en entrée)'!B:D,3)</f>
        <v>MWVBRIQAJD</v>
      </c>
      <c r="D182" s="2" t="str">
        <f ca="1">VLOOKUP(B182,'Fichier FA (en entrée)'!B:E,4)</f>
        <v>Ontdupgibzdsm</v>
      </c>
      <c r="E182" s="2" t="s">
        <v>31</v>
      </c>
      <c r="F182" s="2" t="s">
        <v>3</v>
      </c>
      <c r="G182" s="1">
        <v>1</v>
      </c>
      <c r="H182" s="1">
        <v>0</v>
      </c>
      <c r="I182" s="2" t="s">
        <v>1</v>
      </c>
      <c r="J182" s="1">
        <v>1</v>
      </c>
      <c r="K182" s="2" t="s">
        <v>2147</v>
      </c>
      <c r="L182" s="1">
        <v>0</v>
      </c>
      <c r="M182" s="1">
        <v>0</v>
      </c>
      <c r="N182" s="1">
        <v>0</v>
      </c>
    </row>
    <row r="183" spans="1:14">
      <c r="A183" s="1">
        <v>100</v>
      </c>
      <c r="B183" s="1">
        <v>284944</v>
      </c>
      <c r="C183" s="2" t="str">
        <f ca="1">VLOOKUP(B183,'Fichier FA (en entrée)'!B:D,3)</f>
        <v>XBHNKSLXBJ</v>
      </c>
      <c r="D183" s="2" t="str">
        <f ca="1">VLOOKUP(B183,'Fichier FA (en entrée)'!B:E,4)</f>
        <v>Exuhcsfmyftjo</v>
      </c>
      <c r="E183" s="2" t="s">
        <v>20</v>
      </c>
      <c r="F183" s="2" t="s">
        <v>3</v>
      </c>
      <c r="G183" s="1">
        <v>1</v>
      </c>
      <c r="H183" s="1">
        <v>0</v>
      </c>
      <c r="I183" s="2" t="s">
        <v>1</v>
      </c>
      <c r="J183" s="1">
        <v>1</v>
      </c>
      <c r="K183" s="2" t="s">
        <v>2147</v>
      </c>
      <c r="L183" s="1">
        <v>0</v>
      </c>
      <c r="M183" s="1">
        <v>0</v>
      </c>
      <c r="N183" s="1">
        <v>0</v>
      </c>
    </row>
    <row r="184" spans="1:14">
      <c r="A184" s="1">
        <v>100</v>
      </c>
      <c r="B184" s="1">
        <v>284978</v>
      </c>
      <c r="C184" s="2" t="str">
        <f ca="1">VLOOKUP(B184,'Fichier FA (en entrée)'!B:D,3)</f>
        <v>PYZPXOMNZB</v>
      </c>
      <c r="D184" s="2" t="str">
        <f ca="1">VLOOKUP(B184,'Fichier FA (en entrée)'!B:E,4)</f>
        <v>Bfiftstwobvst</v>
      </c>
      <c r="E184" s="2" t="s">
        <v>27</v>
      </c>
      <c r="F184" s="2" t="s">
        <v>3</v>
      </c>
      <c r="G184" s="1">
        <v>1</v>
      </c>
      <c r="H184" s="1">
        <v>0</v>
      </c>
      <c r="I184" s="2" t="s">
        <v>1</v>
      </c>
      <c r="J184" s="1">
        <v>1</v>
      </c>
      <c r="K184" s="2" t="s">
        <v>2147</v>
      </c>
      <c r="L184" s="1">
        <v>0</v>
      </c>
      <c r="M184" s="1">
        <v>0</v>
      </c>
      <c r="N184" s="1">
        <v>0</v>
      </c>
    </row>
    <row r="185" spans="1:14">
      <c r="A185" s="1">
        <v>100</v>
      </c>
      <c r="B185" s="1">
        <v>284984</v>
      </c>
      <c r="C185" s="2" t="str">
        <f ca="1">VLOOKUP(B185,'Fichier FA (en entrée)'!B:D,3)</f>
        <v>WLTIKUVOJW</v>
      </c>
      <c r="D185" s="2" t="str">
        <f ca="1">VLOOKUP(B185,'Fichier FA (en entrée)'!B:E,4)</f>
        <v>Awghdsxyodudm</v>
      </c>
      <c r="E185" s="2" t="s">
        <v>24</v>
      </c>
      <c r="F185" s="2" t="s">
        <v>3</v>
      </c>
      <c r="G185" s="1">
        <v>1</v>
      </c>
      <c r="H185" s="1">
        <v>0</v>
      </c>
      <c r="I185" s="2" t="s">
        <v>1</v>
      </c>
      <c r="J185" s="1">
        <v>1</v>
      </c>
      <c r="K185" s="2" t="s">
        <v>2147</v>
      </c>
      <c r="L185" s="1">
        <v>0</v>
      </c>
      <c r="M185" s="1">
        <v>0</v>
      </c>
      <c r="N185" s="1">
        <v>0</v>
      </c>
    </row>
    <row r="186" spans="1:14">
      <c r="A186" s="1">
        <v>100</v>
      </c>
      <c r="B186" s="1">
        <v>285041</v>
      </c>
      <c r="C186" s="2" t="str">
        <f ca="1">VLOOKUP(B186,'Fichier FA (en entrée)'!B:D,3)</f>
        <v>IXQDVKIIYC</v>
      </c>
      <c r="D186" s="2" t="str">
        <f ca="1">VLOOKUP(B186,'Fichier FA (en entrée)'!B:E,4)</f>
        <v>Vvgogtljwmhgz</v>
      </c>
      <c r="E186" s="2" t="s">
        <v>20</v>
      </c>
      <c r="F186" s="2" t="s">
        <v>3</v>
      </c>
      <c r="G186" s="1">
        <v>1</v>
      </c>
      <c r="H186" s="1">
        <v>0</v>
      </c>
      <c r="I186" s="2" t="s">
        <v>1</v>
      </c>
      <c r="J186" s="1">
        <v>1</v>
      </c>
      <c r="K186" s="2" t="s">
        <v>2147</v>
      </c>
      <c r="L186" s="1">
        <v>0</v>
      </c>
      <c r="M186" s="1">
        <v>0</v>
      </c>
      <c r="N186" s="1">
        <v>0</v>
      </c>
    </row>
    <row r="187" spans="1:14">
      <c r="A187" s="1">
        <v>100</v>
      </c>
      <c r="B187" s="1">
        <v>285063</v>
      </c>
      <c r="C187" s="2" t="str">
        <f ca="1">VLOOKUP(B187,'Fichier FA (en entrée)'!B:D,3)</f>
        <v>FYLPHSGVBR</v>
      </c>
      <c r="D187" s="2" t="str">
        <f ca="1">VLOOKUP(B187,'Fichier FA (en entrée)'!B:E,4)</f>
        <v>Ynnbarpqpkppf</v>
      </c>
      <c r="E187" s="2" t="s">
        <v>17</v>
      </c>
      <c r="F187" s="2" t="s">
        <v>3</v>
      </c>
      <c r="G187" s="1">
        <v>1</v>
      </c>
      <c r="H187" s="1">
        <v>0</v>
      </c>
      <c r="I187" s="2" t="s">
        <v>1</v>
      </c>
      <c r="J187" s="1">
        <v>1</v>
      </c>
      <c r="K187" s="2" t="s">
        <v>2147</v>
      </c>
      <c r="L187" s="1">
        <v>0</v>
      </c>
      <c r="M187" s="1">
        <v>0</v>
      </c>
      <c r="N187" s="1">
        <v>0</v>
      </c>
    </row>
    <row r="188" spans="1:14">
      <c r="A188" s="1">
        <v>100</v>
      </c>
      <c r="B188" s="1">
        <v>285150</v>
      </c>
      <c r="C188" s="2" t="str">
        <f ca="1">VLOOKUP(B188,'Fichier FA (en entrée)'!B:D,3)</f>
        <v>PWWTUSPHST</v>
      </c>
      <c r="D188" s="2" t="str">
        <f ca="1">VLOOKUP(B188,'Fichier FA (en entrée)'!B:E,4)</f>
        <v>Fdznwojecxzce</v>
      </c>
      <c r="E188" s="2" t="s">
        <v>24</v>
      </c>
      <c r="F188" s="2" t="s">
        <v>3</v>
      </c>
      <c r="G188" s="1">
        <v>1</v>
      </c>
      <c r="H188" s="1">
        <v>0</v>
      </c>
      <c r="I188" s="2" t="s">
        <v>1</v>
      </c>
      <c r="J188" s="1">
        <v>1</v>
      </c>
      <c r="K188" s="2" t="s">
        <v>2147</v>
      </c>
      <c r="L188" s="1">
        <v>0</v>
      </c>
      <c r="M188" s="1">
        <v>0</v>
      </c>
      <c r="N188" s="1">
        <v>0</v>
      </c>
    </row>
    <row r="189" spans="1:14">
      <c r="A189" s="1">
        <v>100</v>
      </c>
      <c r="B189" s="1">
        <v>285157</v>
      </c>
      <c r="C189" s="2" t="str">
        <f ca="1">VLOOKUP(B189,'Fichier FA (en entrée)'!B:D,3)</f>
        <v>ZSTXVXTBZU</v>
      </c>
      <c r="D189" s="2" t="str">
        <f ca="1">VLOOKUP(B189,'Fichier FA (en entrée)'!B:E,4)</f>
        <v>Dxdlyweqzihsx</v>
      </c>
      <c r="E189" s="2" t="s">
        <v>20</v>
      </c>
      <c r="F189" s="2" t="s">
        <v>3</v>
      </c>
      <c r="G189" s="1">
        <v>1</v>
      </c>
      <c r="H189" s="1">
        <v>0</v>
      </c>
      <c r="I189" s="2" t="s">
        <v>1</v>
      </c>
      <c r="J189" s="1">
        <v>1</v>
      </c>
      <c r="K189" s="2" t="s">
        <v>2147</v>
      </c>
      <c r="L189" s="1">
        <v>0</v>
      </c>
      <c r="M189" s="1">
        <v>0</v>
      </c>
      <c r="N189" s="1">
        <v>0</v>
      </c>
    </row>
    <row r="190" spans="1:14">
      <c r="A190" s="1">
        <v>100</v>
      </c>
      <c r="B190" s="1">
        <v>285158</v>
      </c>
      <c r="C190" s="2" t="str">
        <f ca="1">VLOOKUP(B190,'Fichier FA (en entrée)'!B:D,3)</f>
        <v>EXITYYPKSC</v>
      </c>
      <c r="D190" s="2" t="str">
        <f ca="1">VLOOKUP(B190,'Fichier FA (en entrée)'!B:E,4)</f>
        <v>Lpoxpvwelcezy</v>
      </c>
      <c r="E190" s="2" t="s">
        <v>18</v>
      </c>
      <c r="F190" s="2" t="s">
        <v>3</v>
      </c>
      <c r="G190" s="1">
        <v>1</v>
      </c>
      <c r="H190" s="1">
        <v>0</v>
      </c>
      <c r="I190" s="2" t="s">
        <v>1</v>
      </c>
      <c r="J190" s="1">
        <v>1</v>
      </c>
      <c r="K190" s="2" t="s">
        <v>2147</v>
      </c>
      <c r="L190" s="1">
        <v>0</v>
      </c>
      <c r="M190" s="1">
        <v>0</v>
      </c>
      <c r="N190" s="1">
        <v>0</v>
      </c>
    </row>
    <row r="191" spans="1:14">
      <c r="A191" s="1">
        <v>100</v>
      </c>
      <c r="B191" s="1">
        <v>285192</v>
      </c>
      <c r="C191" s="2" t="str">
        <f ca="1">VLOOKUP(B191,'Fichier FA (en entrée)'!B:D,3)</f>
        <v>AQEATLSIYE</v>
      </c>
      <c r="D191" s="2" t="str">
        <f ca="1">VLOOKUP(B191,'Fichier FA (en entrée)'!B:E,4)</f>
        <v>Dssbqosardgme</v>
      </c>
      <c r="E191" s="2" t="s">
        <v>20</v>
      </c>
      <c r="F191" s="2" t="s">
        <v>3</v>
      </c>
      <c r="G191" s="1">
        <v>1</v>
      </c>
      <c r="H191" s="1">
        <v>0</v>
      </c>
      <c r="I191" s="2" t="s">
        <v>1</v>
      </c>
      <c r="J191" s="1">
        <v>1</v>
      </c>
      <c r="K191" s="2" t="s">
        <v>2147</v>
      </c>
      <c r="L191" s="1">
        <v>0</v>
      </c>
      <c r="M191" s="1">
        <v>0</v>
      </c>
      <c r="N191" s="1">
        <v>0</v>
      </c>
    </row>
    <row r="192" spans="1:14">
      <c r="A192" s="1">
        <v>100</v>
      </c>
      <c r="B192" s="1">
        <v>285228</v>
      </c>
      <c r="C192" s="2" t="str">
        <f ca="1">VLOOKUP(B192,'Fichier FA (en entrée)'!B:D,3)</f>
        <v>HIXSQLLBCD</v>
      </c>
      <c r="D192" s="2" t="str">
        <f ca="1">VLOOKUP(B192,'Fichier FA (en entrée)'!B:E,4)</f>
        <v>Qszyqpdzkasqq</v>
      </c>
      <c r="E192" s="2" t="s">
        <v>27</v>
      </c>
      <c r="F192" s="2" t="s">
        <v>3</v>
      </c>
      <c r="G192" s="1">
        <v>1</v>
      </c>
      <c r="H192" s="1">
        <v>0</v>
      </c>
      <c r="I192" s="2" t="s">
        <v>1</v>
      </c>
      <c r="J192" s="1">
        <v>1</v>
      </c>
      <c r="K192" s="2" t="s">
        <v>2147</v>
      </c>
      <c r="L192" s="1">
        <v>0</v>
      </c>
      <c r="M192" s="1">
        <v>0</v>
      </c>
      <c r="N192" s="1">
        <v>0</v>
      </c>
    </row>
    <row r="193" spans="1:14">
      <c r="A193" s="1">
        <v>100</v>
      </c>
      <c r="B193" s="1">
        <v>287412</v>
      </c>
      <c r="C193" s="2" t="str">
        <f ca="1">VLOOKUP(B193,'Fichier FA (en entrée)'!B:D,3)</f>
        <v>EWWBWBZUQK</v>
      </c>
      <c r="D193" s="2" t="str">
        <f ca="1">VLOOKUP(B193,'Fichier FA (en entrée)'!B:E,4)</f>
        <v>Nydzppatnfktp</v>
      </c>
      <c r="E193" s="2" t="s">
        <v>27</v>
      </c>
      <c r="F193" s="2" t="s">
        <v>3</v>
      </c>
      <c r="G193" s="1">
        <v>1</v>
      </c>
      <c r="H193" s="1">
        <v>0</v>
      </c>
      <c r="I193" s="2" t="s">
        <v>1</v>
      </c>
      <c r="J193" s="1">
        <v>1</v>
      </c>
      <c r="K193" s="2" t="s">
        <v>2147</v>
      </c>
      <c r="L193" s="1">
        <v>0</v>
      </c>
      <c r="M193" s="1">
        <v>0</v>
      </c>
      <c r="N193" s="1">
        <v>0</v>
      </c>
    </row>
    <row r="194" spans="1:14">
      <c r="A194" s="1">
        <v>100</v>
      </c>
      <c r="B194" s="1">
        <v>287492</v>
      </c>
      <c r="C194" s="2" t="str">
        <f ca="1">VLOOKUP(B194,'Fichier FA (en entrée)'!B:D,3)</f>
        <v>EJSEEPZSSU</v>
      </c>
      <c r="D194" s="2" t="str">
        <f ca="1">VLOOKUP(B194,'Fichier FA (en entrée)'!B:E,4)</f>
        <v>Xtwkjhpmkbmns</v>
      </c>
      <c r="E194" s="2" t="s">
        <v>23</v>
      </c>
      <c r="F194" s="2" t="s">
        <v>3</v>
      </c>
      <c r="G194" s="1">
        <v>1</v>
      </c>
      <c r="H194" s="1">
        <v>0</v>
      </c>
      <c r="I194" s="2" t="s">
        <v>1</v>
      </c>
      <c r="J194" s="1">
        <v>1</v>
      </c>
      <c r="K194" s="2" t="s">
        <v>2147</v>
      </c>
      <c r="L194" s="1">
        <v>0</v>
      </c>
      <c r="M194" s="1">
        <v>0</v>
      </c>
      <c r="N194" s="1">
        <v>0</v>
      </c>
    </row>
    <row r="195" spans="1:14">
      <c r="A195" s="1">
        <v>100</v>
      </c>
      <c r="B195" s="1">
        <v>296852</v>
      </c>
      <c r="C195" s="2" t="str">
        <f ca="1">VLOOKUP(B195,'Fichier FA (en entrée)'!B:D,3)</f>
        <v>MRJGKSHSFC</v>
      </c>
      <c r="D195" s="2" t="str">
        <f ca="1">VLOOKUP(B195,'Fichier FA (en entrée)'!B:E,4)</f>
        <v>Atcvlnqcltvcl</v>
      </c>
      <c r="E195" s="2" t="s">
        <v>19</v>
      </c>
      <c r="F195" s="2" t="s">
        <v>3</v>
      </c>
      <c r="G195" s="1">
        <v>1</v>
      </c>
      <c r="H195" s="1">
        <v>0</v>
      </c>
      <c r="I195" s="2" t="s">
        <v>1</v>
      </c>
      <c r="J195" s="1">
        <v>1</v>
      </c>
      <c r="K195" s="2" t="s">
        <v>2147</v>
      </c>
      <c r="L195" s="1">
        <v>0</v>
      </c>
      <c r="M195" s="1">
        <v>0</v>
      </c>
      <c r="N195" s="1">
        <v>0</v>
      </c>
    </row>
    <row r="196" spans="1:14">
      <c r="A196" s="1">
        <v>100</v>
      </c>
      <c r="B196" s="1">
        <v>297973</v>
      </c>
      <c r="C196" s="2" t="str">
        <f ca="1">VLOOKUP(B196,'Fichier FA (en entrée)'!B:D,3)</f>
        <v>UBHESSXGWW</v>
      </c>
      <c r="D196" s="2" t="str">
        <f ca="1">VLOOKUP(B196,'Fichier FA (en entrée)'!B:E,4)</f>
        <v>Yjlivbwezzggn</v>
      </c>
      <c r="E196" s="2" t="s">
        <v>22</v>
      </c>
      <c r="F196" s="2" t="s">
        <v>3</v>
      </c>
      <c r="G196" s="1">
        <v>1</v>
      </c>
      <c r="H196" s="1">
        <v>0</v>
      </c>
      <c r="I196" s="2" t="s">
        <v>1</v>
      </c>
      <c r="J196" s="1">
        <v>1</v>
      </c>
      <c r="K196" s="2" t="s">
        <v>2147</v>
      </c>
      <c r="L196" s="1">
        <v>0</v>
      </c>
      <c r="M196" s="1">
        <v>0</v>
      </c>
      <c r="N196" s="1">
        <v>0</v>
      </c>
    </row>
    <row r="197" spans="1:14">
      <c r="A197" s="1">
        <v>100</v>
      </c>
      <c r="B197" s="1">
        <v>299520</v>
      </c>
      <c r="C197" s="2" t="str">
        <f ca="1">VLOOKUP(B197,'Fichier FA (en entrée)'!B:D,3)</f>
        <v>FXAFBJLKDJ</v>
      </c>
      <c r="D197" s="2" t="str">
        <f ca="1">VLOOKUP(B197,'Fichier FA (en entrée)'!B:E,4)</f>
        <v>Orgtxqbcafzmg</v>
      </c>
      <c r="E197" s="2" t="s">
        <v>22</v>
      </c>
      <c r="F197" s="2" t="s">
        <v>3</v>
      </c>
      <c r="G197" s="1">
        <v>1</v>
      </c>
      <c r="H197" s="1">
        <v>0</v>
      </c>
      <c r="I197" s="2" t="s">
        <v>1</v>
      </c>
      <c r="J197" s="1">
        <v>1</v>
      </c>
      <c r="K197" s="2" t="s">
        <v>2147</v>
      </c>
      <c r="L197" s="1">
        <v>0</v>
      </c>
      <c r="M197" s="1">
        <v>0</v>
      </c>
      <c r="N197" s="1">
        <v>0</v>
      </c>
    </row>
    <row r="198" spans="1:14">
      <c r="A198" s="1">
        <v>100</v>
      </c>
      <c r="B198" s="1">
        <v>300985</v>
      </c>
      <c r="C198" s="2" t="str">
        <f ca="1">VLOOKUP(B198,'Fichier FA (en entrée)'!B:D,3)</f>
        <v>QTSIOXRAGB</v>
      </c>
      <c r="D198" s="2" t="str">
        <f ca="1">VLOOKUP(B198,'Fichier FA (en entrée)'!B:E,4)</f>
        <v>Udobulveivntq</v>
      </c>
      <c r="E198" s="2" t="s">
        <v>28</v>
      </c>
      <c r="F198" s="2" t="s">
        <v>3</v>
      </c>
      <c r="G198" s="1">
        <v>1</v>
      </c>
      <c r="H198" s="1">
        <v>0</v>
      </c>
      <c r="I198" s="2" t="s">
        <v>1</v>
      </c>
      <c r="J198" s="1">
        <v>1</v>
      </c>
      <c r="K198" s="2" t="s">
        <v>2147</v>
      </c>
      <c r="L198" s="1">
        <v>0</v>
      </c>
      <c r="M198" s="1">
        <v>0</v>
      </c>
      <c r="N198" s="1">
        <v>0</v>
      </c>
    </row>
    <row r="199" spans="1:14">
      <c r="A199" s="1">
        <v>100</v>
      </c>
      <c r="B199" s="1">
        <v>301030</v>
      </c>
      <c r="C199" s="2" t="str">
        <f ca="1">VLOOKUP(B199,'Fichier FA (en entrée)'!B:D,3)</f>
        <v>AFSGOEWMFM</v>
      </c>
      <c r="D199" s="2" t="str">
        <f ca="1">VLOOKUP(B199,'Fichier FA (en entrée)'!B:E,4)</f>
        <v>Mwwrdphwfxxhj</v>
      </c>
      <c r="E199" s="2" t="s">
        <v>33</v>
      </c>
      <c r="F199" s="2" t="s">
        <v>3</v>
      </c>
      <c r="G199" s="1">
        <v>1</v>
      </c>
      <c r="H199" s="1">
        <v>0</v>
      </c>
      <c r="I199" s="2" t="s">
        <v>1</v>
      </c>
      <c r="J199" s="1">
        <v>1</v>
      </c>
      <c r="K199" s="2" t="s">
        <v>2147</v>
      </c>
      <c r="L199" s="1">
        <v>0</v>
      </c>
      <c r="M199" s="1">
        <v>0</v>
      </c>
      <c r="N199" s="1">
        <v>0</v>
      </c>
    </row>
    <row r="200" spans="1:14">
      <c r="A200" s="1">
        <v>100</v>
      </c>
      <c r="B200" s="1">
        <v>301965</v>
      </c>
      <c r="C200" s="2" t="str">
        <f ca="1">VLOOKUP(B200,'Fichier FA (en entrée)'!B:D,3)</f>
        <v>RUWDRKGELJ</v>
      </c>
      <c r="D200" s="2" t="str">
        <f ca="1">VLOOKUP(B200,'Fichier FA (en entrée)'!B:E,4)</f>
        <v>Kwcgtozvugzov</v>
      </c>
      <c r="E200" s="2" t="s">
        <v>15</v>
      </c>
      <c r="F200" s="2" t="s">
        <v>3</v>
      </c>
      <c r="G200" s="1">
        <v>1</v>
      </c>
      <c r="H200" s="1">
        <v>0</v>
      </c>
      <c r="I200" s="2" t="s">
        <v>1</v>
      </c>
      <c r="J200" s="1">
        <v>1</v>
      </c>
      <c r="K200" s="2" t="s">
        <v>2147</v>
      </c>
      <c r="L200" s="1">
        <v>0</v>
      </c>
      <c r="M200" s="1">
        <v>0</v>
      </c>
      <c r="N200" s="1">
        <v>0</v>
      </c>
    </row>
    <row r="201" spans="1:14">
      <c r="A201" s="1">
        <v>100</v>
      </c>
      <c r="B201" s="1">
        <v>302219</v>
      </c>
      <c r="C201" s="2" t="str">
        <f ca="1">VLOOKUP(B201,'Fichier FA (en entrée)'!B:D,3)</f>
        <v>GCTATWYWFG</v>
      </c>
      <c r="D201" s="2" t="str">
        <f ca="1">VLOOKUP(B201,'Fichier FA (en entrée)'!B:E,4)</f>
        <v>Vqdchbntzzwtj</v>
      </c>
      <c r="E201" s="2" t="s">
        <v>14</v>
      </c>
      <c r="F201" s="2" t="s">
        <v>3</v>
      </c>
      <c r="G201" s="1">
        <v>1</v>
      </c>
      <c r="H201" s="1">
        <v>0</v>
      </c>
      <c r="I201" s="2" t="s">
        <v>1</v>
      </c>
      <c r="J201" s="1">
        <v>1</v>
      </c>
      <c r="K201" s="2" t="s">
        <v>2147</v>
      </c>
      <c r="L201" s="1">
        <v>0</v>
      </c>
      <c r="M201" s="1">
        <v>0</v>
      </c>
      <c r="N201" s="1">
        <v>0</v>
      </c>
    </row>
    <row r="202" spans="1:14">
      <c r="A202" s="1">
        <v>100</v>
      </c>
      <c r="B202" s="1">
        <v>304704</v>
      </c>
      <c r="C202" s="2" t="str">
        <f ca="1">VLOOKUP(B202,'Fichier FA (en entrée)'!B:D,3)</f>
        <v>WGUUYDUUTY</v>
      </c>
      <c r="D202" s="2" t="str">
        <f ca="1">VLOOKUP(B202,'Fichier FA (en entrée)'!B:E,4)</f>
        <v>Lhuvqipcwnpfm</v>
      </c>
      <c r="E202" s="2" t="s">
        <v>14</v>
      </c>
      <c r="F202" s="2" t="s">
        <v>3</v>
      </c>
      <c r="G202" s="1">
        <v>1</v>
      </c>
      <c r="H202" s="1">
        <v>0</v>
      </c>
      <c r="I202" s="2" t="s">
        <v>1</v>
      </c>
      <c r="J202" s="1">
        <v>1</v>
      </c>
      <c r="K202" s="2" t="s">
        <v>2147</v>
      </c>
      <c r="L202" s="1">
        <v>0</v>
      </c>
      <c r="M202" s="1">
        <v>0</v>
      </c>
      <c r="N202" s="1">
        <v>0</v>
      </c>
    </row>
    <row r="203" spans="1:14">
      <c r="A203" s="1">
        <v>100</v>
      </c>
      <c r="B203" s="1">
        <v>305346</v>
      </c>
      <c r="C203" s="2" t="str">
        <f ca="1">VLOOKUP(B203,'Fichier FA (en entrée)'!B:D,3)</f>
        <v>MHVDRRIYVS</v>
      </c>
      <c r="D203" s="2" t="str">
        <f ca="1">VLOOKUP(B203,'Fichier FA (en entrée)'!B:E,4)</f>
        <v>Sfdypzxayjjta</v>
      </c>
      <c r="E203" s="2" t="s">
        <v>14</v>
      </c>
      <c r="F203" s="2" t="s">
        <v>3</v>
      </c>
      <c r="G203" s="1">
        <v>1</v>
      </c>
      <c r="H203" s="1">
        <v>0</v>
      </c>
      <c r="I203" s="2" t="s">
        <v>1</v>
      </c>
      <c r="J203" s="1">
        <v>1</v>
      </c>
      <c r="K203" s="2" t="s">
        <v>2147</v>
      </c>
      <c r="L203" s="1">
        <v>0</v>
      </c>
      <c r="M203" s="1">
        <v>0</v>
      </c>
      <c r="N203" s="1">
        <v>0</v>
      </c>
    </row>
    <row r="204" spans="1:14">
      <c r="A204" s="1">
        <v>100</v>
      </c>
      <c r="B204" s="1">
        <v>305476</v>
      </c>
      <c r="C204" s="2" t="str">
        <f ca="1">VLOOKUP(B204,'Fichier FA (en entrée)'!B:D,3)</f>
        <v>ANQOBWVKEW</v>
      </c>
      <c r="D204" s="2" t="str">
        <f ca="1">VLOOKUP(B204,'Fichier FA (en entrée)'!B:E,4)</f>
        <v>Jyiyhptqfyggn</v>
      </c>
      <c r="E204" s="2" t="s">
        <v>28</v>
      </c>
      <c r="F204" s="2" t="s">
        <v>3</v>
      </c>
      <c r="G204" s="1">
        <v>1</v>
      </c>
      <c r="H204" s="1">
        <v>0</v>
      </c>
      <c r="I204" s="2" t="s">
        <v>1</v>
      </c>
      <c r="J204" s="1">
        <v>1</v>
      </c>
      <c r="K204" s="2" t="s">
        <v>2147</v>
      </c>
      <c r="L204" s="1">
        <v>0</v>
      </c>
      <c r="M204" s="1">
        <v>0</v>
      </c>
      <c r="N204" s="1">
        <v>0</v>
      </c>
    </row>
    <row r="205" spans="1:14">
      <c r="A205" s="1">
        <v>100</v>
      </c>
      <c r="B205" s="1">
        <v>308638</v>
      </c>
      <c r="C205" s="2" t="str">
        <f ca="1">VLOOKUP(B205,'Fichier FA (en entrée)'!B:D,3)</f>
        <v>QKSNSTKZWI</v>
      </c>
      <c r="D205" s="2" t="str">
        <f ca="1">VLOOKUP(B205,'Fichier FA (en entrée)'!B:E,4)</f>
        <v>Cpjqivhgawxft</v>
      </c>
      <c r="E205" s="2" t="s">
        <v>44</v>
      </c>
      <c r="F205" s="2" t="s">
        <v>3</v>
      </c>
      <c r="G205" s="1">
        <v>1</v>
      </c>
      <c r="H205" s="1">
        <v>0</v>
      </c>
      <c r="I205" s="2" t="s">
        <v>1</v>
      </c>
      <c r="J205" s="1">
        <v>1</v>
      </c>
      <c r="K205" s="2" t="s">
        <v>2147</v>
      </c>
      <c r="L205" s="1">
        <v>0</v>
      </c>
      <c r="M205" s="1">
        <v>0</v>
      </c>
      <c r="N205" s="1">
        <v>0</v>
      </c>
    </row>
    <row r="206" spans="1:14">
      <c r="A206" s="1">
        <v>100</v>
      </c>
      <c r="B206" s="1">
        <v>308642</v>
      </c>
      <c r="C206" s="2" t="str">
        <f ca="1">VLOOKUP(B206,'Fichier FA (en entrée)'!B:D,3)</f>
        <v>HBOFKDVTLL</v>
      </c>
      <c r="D206" s="2" t="str">
        <f ca="1">VLOOKUP(B206,'Fichier FA (en entrée)'!B:E,4)</f>
        <v>Iqkhmhxtpekci</v>
      </c>
      <c r="E206" s="2" t="s">
        <v>23</v>
      </c>
      <c r="F206" s="2" t="s">
        <v>3</v>
      </c>
      <c r="G206" s="1">
        <v>1</v>
      </c>
      <c r="H206" s="1">
        <v>0</v>
      </c>
      <c r="I206" s="2" t="s">
        <v>1</v>
      </c>
      <c r="J206" s="1">
        <v>1</v>
      </c>
      <c r="K206" s="2" t="s">
        <v>2147</v>
      </c>
      <c r="L206" s="1">
        <v>0</v>
      </c>
      <c r="M206" s="1">
        <v>0</v>
      </c>
      <c r="N206" s="1">
        <v>0</v>
      </c>
    </row>
    <row r="207" spans="1:14">
      <c r="A207" s="1">
        <v>100</v>
      </c>
      <c r="B207" s="1">
        <v>308659</v>
      </c>
      <c r="C207" s="2" t="str">
        <f ca="1">VLOOKUP(B207,'Fichier FA (en entrée)'!B:D,3)</f>
        <v>BAMSBLLWAL</v>
      </c>
      <c r="D207" s="2" t="str">
        <f ca="1">VLOOKUP(B207,'Fichier FA (en entrée)'!B:E,4)</f>
        <v>Kgiigqnjoyyoj</v>
      </c>
      <c r="E207" s="2" t="s">
        <v>23</v>
      </c>
      <c r="F207" s="2" t="s">
        <v>3</v>
      </c>
      <c r="G207" s="1">
        <v>1</v>
      </c>
      <c r="H207" s="1">
        <v>0</v>
      </c>
      <c r="I207" s="2" t="s">
        <v>1</v>
      </c>
      <c r="J207" s="1">
        <v>1</v>
      </c>
      <c r="K207" s="2" t="s">
        <v>2147</v>
      </c>
      <c r="L207" s="1">
        <v>0</v>
      </c>
      <c r="M207" s="1">
        <v>0</v>
      </c>
      <c r="N207" s="1">
        <v>0</v>
      </c>
    </row>
    <row r="208" spans="1:14">
      <c r="A208" s="1">
        <v>100</v>
      </c>
      <c r="B208" s="1">
        <v>308679</v>
      </c>
      <c r="C208" s="2" t="str">
        <f ca="1">VLOOKUP(B208,'Fichier FA (en entrée)'!B:D,3)</f>
        <v>SAZUNOTSVW</v>
      </c>
      <c r="D208" s="2" t="str">
        <f ca="1">VLOOKUP(B208,'Fichier FA (en entrée)'!B:E,4)</f>
        <v>Lpnmpynpfehmc</v>
      </c>
      <c r="E208" s="2" t="s">
        <v>44</v>
      </c>
      <c r="F208" s="2" t="s">
        <v>3</v>
      </c>
      <c r="G208" s="1">
        <v>1</v>
      </c>
      <c r="H208" s="1">
        <v>0</v>
      </c>
      <c r="I208" s="2" t="s">
        <v>1</v>
      </c>
      <c r="J208" s="1">
        <v>1</v>
      </c>
      <c r="K208" s="2" t="s">
        <v>2147</v>
      </c>
      <c r="L208" s="1">
        <v>0</v>
      </c>
      <c r="M208" s="1">
        <v>0</v>
      </c>
      <c r="N208" s="1">
        <v>0</v>
      </c>
    </row>
    <row r="209" spans="1:14">
      <c r="A209" s="1">
        <v>100</v>
      </c>
      <c r="B209" s="1">
        <v>308682</v>
      </c>
      <c r="C209" s="2" t="str">
        <f ca="1">VLOOKUP(B209,'Fichier FA (en entrée)'!B:D,3)</f>
        <v>LYCQYELPOE</v>
      </c>
      <c r="D209" s="2" t="str">
        <f ca="1">VLOOKUP(B209,'Fichier FA (en entrée)'!B:E,4)</f>
        <v>Bmzzurtzzzmlx</v>
      </c>
      <c r="E209" s="2" t="s">
        <v>23</v>
      </c>
      <c r="F209" s="2" t="s">
        <v>3</v>
      </c>
      <c r="G209" s="1">
        <v>1</v>
      </c>
      <c r="H209" s="1">
        <v>0</v>
      </c>
      <c r="I209" s="2" t="s">
        <v>1</v>
      </c>
      <c r="J209" s="1">
        <v>1</v>
      </c>
      <c r="K209" s="2" t="s">
        <v>2147</v>
      </c>
      <c r="L209" s="1">
        <v>0</v>
      </c>
      <c r="M209" s="1">
        <v>0</v>
      </c>
      <c r="N209" s="1">
        <v>0</v>
      </c>
    </row>
    <row r="210" spans="1:14">
      <c r="A210" s="1">
        <v>100</v>
      </c>
      <c r="B210" s="1">
        <v>308685</v>
      </c>
      <c r="C210" s="2" t="str">
        <f ca="1">VLOOKUP(B210,'Fichier FA (en entrée)'!B:D,3)</f>
        <v>SZLOXYYZHA</v>
      </c>
      <c r="D210" s="2" t="str">
        <f ca="1">VLOOKUP(B210,'Fichier FA (en entrée)'!B:E,4)</f>
        <v>Fhrgwplhhetfq</v>
      </c>
      <c r="E210" s="2" t="s">
        <v>44</v>
      </c>
      <c r="F210" s="2" t="s">
        <v>3</v>
      </c>
      <c r="G210" s="1">
        <v>1</v>
      </c>
      <c r="H210" s="1">
        <v>0</v>
      </c>
      <c r="I210" s="2" t="s">
        <v>1</v>
      </c>
      <c r="J210" s="1">
        <v>1</v>
      </c>
      <c r="K210" s="2" t="s">
        <v>2147</v>
      </c>
      <c r="L210" s="1">
        <v>0</v>
      </c>
      <c r="M210" s="1">
        <v>0</v>
      </c>
      <c r="N210" s="1">
        <v>0</v>
      </c>
    </row>
    <row r="211" spans="1:14">
      <c r="A211" s="1">
        <v>100</v>
      </c>
      <c r="B211" s="1">
        <v>308705</v>
      </c>
      <c r="C211" s="2" t="str">
        <f ca="1">VLOOKUP(B211,'Fichier FA (en entrée)'!B:D,3)</f>
        <v>YEFAMRAIVQ</v>
      </c>
      <c r="D211" s="2" t="str">
        <f ca="1">VLOOKUP(B211,'Fichier FA (en entrée)'!B:E,4)</f>
        <v>Oqoevlctgjgct</v>
      </c>
      <c r="E211" s="2" t="s">
        <v>23</v>
      </c>
      <c r="F211" s="2" t="s">
        <v>3</v>
      </c>
      <c r="G211" s="1">
        <v>1</v>
      </c>
      <c r="H211" s="1">
        <v>0</v>
      </c>
      <c r="I211" s="2" t="s">
        <v>1</v>
      </c>
      <c r="J211" s="1">
        <v>1</v>
      </c>
      <c r="K211" s="2" t="s">
        <v>2147</v>
      </c>
      <c r="L211" s="1">
        <v>0</v>
      </c>
      <c r="M211" s="1">
        <v>0</v>
      </c>
      <c r="N211" s="1">
        <v>0</v>
      </c>
    </row>
    <row r="212" spans="1:14">
      <c r="A212" s="1">
        <v>100</v>
      </c>
      <c r="B212" s="1">
        <v>319133</v>
      </c>
      <c r="C212" s="2" t="str">
        <f ca="1">VLOOKUP(B212,'Fichier FA (en entrée)'!B:D,3)</f>
        <v>MMKQHZCKGV</v>
      </c>
      <c r="D212" s="2" t="str">
        <f ca="1">VLOOKUP(B212,'Fichier FA (en entrée)'!B:E,4)</f>
        <v>Hmttglyggyepe</v>
      </c>
      <c r="E212" s="2" t="s">
        <v>17</v>
      </c>
      <c r="F212" s="2" t="s">
        <v>3</v>
      </c>
      <c r="G212" s="1">
        <v>1</v>
      </c>
      <c r="H212" s="1">
        <v>0</v>
      </c>
      <c r="I212" s="2" t="s">
        <v>1</v>
      </c>
      <c r="J212" s="1">
        <v>1</v>
      </c>
      <c r="K212" s="2" t="s">
        <v>2147</v>
      </c>
      <c r="L212" s="1">
        <v>0</v>
      </c>
      <c r="M212" s="1">
        <v>0</v>
      </c>
      <c r="N212" s="1">
        <v>0</v>
      </c>
    </row>
    <row r="213" spans="1:14">
      <c r="A213" s="1">
        <v>100</v>
      </c>
      <c r="B213" s="1">
        <v>319139</v>
      </c>
      <c r="C213" s="2" t="str">
        <f ca="1">VLOOKUP(B213,'Fichier FA (en entrée)'!B:D,3)</f>
        <v>RXYFLPMRJV</v>
      </c>
      <c r="D213" s="2" t="str">
        <f ca="1">VLOOKUP(B213,'Fichier FA (en entrée)'!B:E,4)</f>
        <v>Nqmbkojlooqsi</v>
      </c>
      <c r="E213" s="2" t="s">
        <v>27</v>
      </c>
      <c r="F213" s="2" t="s">
        <v>3</v>
      </c>
      <c r="G213" s="1">
        <v>1</v>
      </c>
      <c r="H213" s="1">
        <v>0</v>
      </c>
      <c r="I213" s="2" t="s">
        <v>1</v>
      </c>
      <c r="J213" s="1">
        <v>1</v>
      </c>
      <c r="K213" s="2" t="s">
        <v>2147</v>
      </c>
      <c r="L213" s="1">
        <v>0</v>
      </c>
      <c r="M213" s="1">
        <v>0</v>
      </c>
      <c r="N213" s="1">
        <v>0</v>
      </c>
    </row>
    <row r="214" spans="1:14">
      <c r="A214" s="1">
        <v>100</v>
      </c>
      <c r="B214" s="1">
        <v>319205</v>
      </c>
      <c r="C214" s="2" t="str">
        <f ca="1">VLOOKUP(B214,'Fichier FA (en entrée)'!B:D,3)</f>
        <v>XRPKZEHXAC</v>
      </c>
      <c r="D214" s="2" t="str">
        <f ca="1">VLOOKUP(B214,'Fichier FA (en entrée)'!B:E,4)</f>
        <v>Fvauxyuruozln</v>
      </c>
      <c r="E214" s="2" t="s">
        <v>17</v>
      </c>
      <c r="F214" s="2" t="s">
        <v>3</v>
      </c>
      <c r="G214" s="1">
        <v>1</v>
      </c>
      <c r="H214" s="1">
        <v>0</v>
      </c>
      <c r="I214" s="2" t="s">
        <v>1</v>
      </c>
      <c r="J214" s="1">
        <v>1</v>
      </c>
      <c r="K214" s="2" t="s">
        <v>2147</v>
      </c>
      <c r="L214" s="1">
        <v>0</v>
      </c>
      <c r="M214" s="1">
        <v>0</v>
      </c>
      <c r="N214" s="1">
        <v>0</v>
      </c>
    </row>
    <row r="215" spans="1:14">
      <c r="A215" s="1">
        <v>100</v>
      </c>
      <c r="B215" s="1">
        <v>319210</v>
      </c>
      <c r="C215" s="2" t="str">
        <f ca="1">VLOOKUP(B215,'Fichier FA (en entrée)'!B:D,3)</f>
        <v>TLQPWPAJAD</v>
      </c>
      <c r="D215" s="2" t="str">
        <f ca="1">VLOOKUP(B215,'Fichier FA (en entrée)'!B:E,4)</f>
        <v>Getsjgebugekd</v>
      </c>
      <c r="E215" s="2" t="s">
        <v>19</v>
      </c>
      <c r="F215" s="2" t="s">
        <v>3</v>
      </c>
      <c r="G215" s="1">
        <v>1</v>
      </c>
      <c r="H215" s="1">
        <v>0</v>
      </c>
      <c r="I215" s="2" t="s">
        <v>1</v>
      </c>
      <c r="J215" s="1">
        <v>1</v>
      </c>
      <c r="K215" s="2" t="s">
        <v>2147</v>
      </c>
      <c r="L215" s="1">
        <v>0</v>
      </c>
      <c r="M215" s="1">
        <v>0</v>
      </c>
      <c r="N215" s="1">
        <v>0</v>
      </c>
    </row>
    <row r="216" spans="1:14">
      <c r="A216" s="1">
        <v>100</v>
      </c>
      <c r="B216" s="1">
        <v>319218</v>
      </c>
      <c r="C216" s="2" t="str">
        <f ca="1">VLOOKUP(B216,'Fichier FA (en entrée)'!B:D,3)</f>
        <v>HBTXHBBKJD</v>
      </c>
      <c r="D216" s="2" t="str">
        <f ca="1">VLOOKUP(B216,'Fichier FA (en entrée)'!B:E,4)</f>
        <v>Skpfekgwelnvn</v>
      </c>
      <c r="E216" s="2" t="s">
        <v>19</v>
      </c>
      <c r="F216" s="2" t="s">
        <v>3</v>
      </c>
      <c r="G216" s="1">
        <v>1</v>
      </c>
      <c r="H216" s="1">
        <v>0</v>
      </c>
      <c r="I216" s="2" t="s">
        <v>1</v>
      </c>
      <c r="J216" s="1">
        <v>1</v>
      </c>
      <c r="K216" s="2" t="s">
        <v>2147</v>
      </c>
      <c r="L216" s="1">
        <v>0</v>
      </c>
      <c r="M216" s="1">
        <v>0</v>
      </c>
      <c r="N216" s="1">
        <v>0</v>
      </c>
    </row>
    <row r="217" spans="1:14">
      <c r="A217" s="1">
        <v>100</v>
      </c>
      <c r="B217" s="1">
        <v>319261</v>
      </c>
      <c r="C217" s="2" t="str">
        <f ca="1">VLOOKUP(B217,'Fichier FA (en entrée)'!B:D,3)</f>
        <v>GWYXADXNZN</v>
      </c>
      <c r="D217" s="2" t="str">
        <f ca="1">VLOOKUP(B217,'Fichier FA (en entrée)'!B:E,4)</f>
        <v>Qadcgsrksdvze</v>
      </c>
      <c r="E217" s="2" t="s">
        <v>19</v>
      </c>
      <c r="F217" s="2" t="s">
        <v>3</v>
      </c>
      <c r="G217" s="1">
        <v>1</v>
      </c>
      <c r="H217" s="1">
        <v>0</v>
      </c>
      <c r="I217" s="2" t="s">
        <v>1</v>
      </c>
      <c r="J217" s="1">
        <v>1</v>
      </c>
      <c r="K217" s="2" t="s">
        <v>2147</v>
      </c>
      <c r="L217" s="1">
        <v>0</v>
      </c>
      <c r="M217" s="1">
        <v>0</v>
      </c>
      <c r="N217" s="1">
        <v>0</v>
      </c>
    </row>
    <row r="218" spans="1:14">
      <c r="A218" s="1">
        <v>100</v>
      </c>
      <c r="B218" s="1">
        <v>321922</v>
      </c>
      <c r="C218" s="2" t="str">
        <f ca="1">VLOOKUP(B218,'Fichier FA (en entrée)'!B:D,3)</f>
        <v>ZTKGVESBAZ</v>
      </c>
      <c r="D218" s="2" t="str">
        <f ca="1">VLOOKUP(B218,'Fichier FA (en entrée)'!B:E,4)</f>
        <v>Gowkdoiwbzecg</v>
      </c>
      <c r="E218" s="2" t="s">
        <v>18</v>
      </c>
      <c r="F218" s="2" t="s">
        <v>3</v>
      </c>
      <c r="G218" s="1">
        <v>1</v>
      </c>
      <c r="H218" s="1">
        <v>0</v>
      </c>
      <c r="I218" s="2" t="s">
        <v>1</v>
      </c>
      <c r="J218" s="1">
        <v>1</v>
      </c>
      <c r="K218" s="2" t="s">
        <v>2147</v>
      </c>
      <c r="L218" s="1">
        <v>0</v>
      </c>
      <c r="M218" s="1">
        <v>0</v>
      </c>
      <c r="N218" s="1">
        <v>0</v>
      </c>
    </row>
    <row r="219" spans="1:14">
      <c r="A219" s="1">
        <v>100</v>
      </c>
      <c r="B219" s="1">
        <v>325153</v>
      </c>
      <c r="C219" s="2" t="str">
        <f ca="1">VLOOKUP(B219,'Fichier FA (en entrée)'!B:D,3)</f>
        <v>NWIYHYXSHH</v>
      </c>
      <c r="D219" s="2" t="str">
        <f ca="1">VLOOKUP(B219,'Fichier FA (en entrée)'!B:E,4)</f>
        <v>Aelfjsohwvbqj</v>
      </c>
      <c r="E219" s="2" t="s">
        <v>20</v>
      </c>
      <c r="F219" s="2" t="s">
        <v>3</v>
      </c>
      <c r="G219" s="1">
        <v>1</v>
      </c>
      <c r="H219" s="1">
        <v>0</v>
      </c>
      <c r="I219" s="2" t="s">
        <v>1</v>
      </c>
      <c r="J219" s="1">
        <v>1</v>
      </c>
      <c r="K219" s="2" t="s">
        <v>2147</v>
      </c>
      <c r="L219" s="1">
        <v>0</v>
      </c>
      <c r="M219" s="1">
        <v>0</v>
      </c>
      <c r="N219" s="1">
        <v>0</v>
      </c>
    </row>
    <row r="220" spans="1:14">
      <c r="A220" s="1">
        <v>100</v>
      </c>
      <c r="B220" s="1">
        <v>332092</v>
      </c>
      <c r="C220" s="2" t="str">
        <f ca="1">VLOOKUP(B220,'Fichier FA (en entrée)'!B:D,3)</f>
        <v>CWVCBCHTPR</v>
      </c>
      <c r="D220" s="2" t="str">
        <f ca="1">VLOOKUP(B220,'Fichier FA (en entrée)'!B:E,4)</f>
        <v>Tbnhuwzxojjda</v>
      </c>
      <c r="E220" s="2" t="s">
        <v>20</v>
      </c>
      <c r="F220" s="2" t="s">
        <v>3</v>
      </c>
      <c r="G220" s="1">
        <v>1</v>
      </c>
      <c r="H220" s="1">
        <v>0</v>
      </c>
      <c r="I220" s="2" t="s">
        <v>1</v>
      </c>
      <c r="J220" s="1">
        <v>1</v>
      </c>
      <c r="K220" s="2" t="s">
        <v>2147</v>
      </c>
      <c r="L220" s="1">
        <v>0</v>
      </c>
      <c r="M220" s="1">
        <v>0</v>
      </c>
      <c r="N220" s="1">
        <v>0</v>
      </c>
    </row>
    <row r="221" spans="1:14">
      <c r="A221" s="1">
        <v>100</v>
      </c>
      <c r="B221" s="1">
        <v>332207</v>
      </c>
      <c r="C221" s="2" t="str">
        <f ca="1">VLOOKUP(B221,'Fichier FA (en entrée)'!B:D,3)</f>
        <v>NLNXNUFZQM</v>
      </c>
      <c r="D221" s="2" t="str">
        <f ca="1">VLOOKUP(B221,'Fichier FA (en entrée)'!B:E,4)</f>
        <v>Cjcvlurbsvqit</v>
      </c>
      <c r="E221" s="2" t="s">
        <v>20</v>
      </c>
      <c r="F221" s="2" t="s">
        <v>3</v>
      </c>
      <c r="G221" s="1">
        <v>1</v>
      </c>
      <c r="H221" s="1">
        <v>0</v>
      </c>
      <c r="I221" s="2" t="s">
        <v>1</v>
      </c>
      <c r="J221" s="1">
        <v>1</v>
      </c>
      <c r="K221" s="2" t="s">
        <v>2147</v>
      </c>
      <c r="L221" s="1">
        <v>0</v>
      </c>
      <c r="M221" s="1">
        <v>0</v>
      </c>
      <c r="N221" s="1">
        <v>0</v>
      </c>
    </row>
    <row r="222" spans="1:14">
      <c r="A222" s="1">
        <v>100</v>
      </c>
      <c r="B222" s="1">
        <v>332251</v>
      </c>
      <c r="C222" s="2" t="str">
        <f ca="1">VLOOKUP(B222,'Fichier FA (en entrée)'!B:D,3)</f>
        <v>GQTZMSHCHB</v>
      </c>
      <c r="D222" s="2" t="str">
        <f ca="1">VLOOKUP(B222,'Fichier FA (en entrée)'!B:E,4)</f>
        <v>Umxvmwqpwkixp</v>
      </c>
      <c r="E222" s="2" t="s">
        <v>20</v>
      </c>
      <c r="F222" s="2" t="s">
        <v>3</v>
      </c>
      <c r="G222" s="1">
        <v>1</v>
      </c>
      <c r="H222" s="1">
        <v>0</v>
      </c>
      <c r="I222" s="2" t="s">
        <v>1</v>
      </c>
      <c r="J222" s="1">
        <v>1</v>
      </c>
      <c r="K222" s="2" t="s">
        <v>2147</v>
      </c>
      <c r="L222" s="1">
        <v>0</v>
      </c>
      <c r="M222" s="1">
        <v>0</v>
      </c>
      <c r="N222" s="1">
        <v>0</v>
      </c>
    </row>
    <row r="223" spans="1:14">
      <c r="A223" s="1">
        <v>100</v>
      </c>
      <c r="B223" s="1">
        <v>332421</v>
      </c>
      <c r="C223" s="2" t="str">
        <f ca="1">VLOOKUP(B223,'Fichier FA (en entrée)'!B:D,3)</f>
        <v>JXFCTSWMJH</v>
      </c>
      <c r="D223" s="2" t="str">
        <f ca="1">VLOOKUP(B223,'Fichier FA (en entrée)'!B:E,4)</f>
        <v>Fqrxgmbvpfbfc</v>
      </c>
      <c r="E223" s="2" t="s">
        <v>20</v>
      </c>
      <c r="F223" s="2" t="s">
        <v>3</v>
      </c>
      <c r="G223" s="1">
        <v>1</v>
      </c>
      <c r="H223" s="1">
        <v>0</v>
      </c>
      <c r="I223" s="2" t="s">
        <v>1</v>
      </c>
      <c r="J223" s="1">
        <v>1</v>
      </c>
      <c r="K223" s="2" t="s">
        <v>2147</v>
      </c>
      <c r="L223" s="1">
        <v>0</v>
      </c>
      <c r="M223" s="1">
        <v>0</v>
      </c>
      <c r="N223" s="1">
        <v>0</v>
      </c>
    </row>
    <row r="224" spans="1:14">
      <c r="A224" s="1">
        <v>100</v>
      </c>
      <c r="B224" s="1">
        <v>332453</v>
      </c>
      <c r="C224" s="2" t="str">
        <f ca="1">VLOOKUP(B224,'Fichier FA (en entrée)'!B:D,3)</f>
        <v>LVTPPUXDBK</v>
      </c>
      <c r="D224" s="2" t="str">
        <f ca="1">VLOOKUP(B224,'Fichier FA (en entrée)'!B:E,4)</f>
        <v>Lauipurquosoz</v>
      </c>
      <c r="E224" s="2" t="s">
        <v>15</v>
      </c>
      <c r="F224" s="2" t="s">
        <v>3</v>
      </c>
      <c r="G224" s="1">
        <v>1</v>
      </c>
      <c r="H224" s="1">
        <v>0</v>
      </c>
      <c r="I224" s="2" t="s">
        <v>1</v>
      </c>
      <c r="J224" s="1">
        <v>1</v>
      </c>
      <c r="K224" s="2" t="s">
        <v>2147</v>
      </c>
      <c r="L224" s="1">
        <v>0</v>
      </c>
      <c r="M224" s="1">
        <v>0</v>
      </c>
      <c r="N224" s="1">
        <v>0</v>
      </c>
    </row>
    <row r="225" spans="1:14">
      <c r="A225" s="1">
        <v>100</v>
      </c>
      <c r="B225" s="1">
        <v>334993</v>
      </c>
      <c r="C225" s="2" t="str">
        <f ca="1">VLOOKUP(B225,'Fichier FA (en entrée)'!B:D,3)</f>
        <v>BQEQXBHBAN</v>
      </c>
      <c r="D225" s="2" t="str">
        <f ca="1">VLOOKUP(B225,'Fichier FA (en entrée)'!B:E,4)</f>
        <v>Qetzeafmklemx</v>
      </c>
      <c r="E225" s="2" t="s">
        <v>20</v>
      </c>
      <c r="F225" s="2" t="s">
        <v>3</v>
      </c>
      <c r="G225" s="1">
        <v>1</v>
      </c>
      <c r="H225" s="1">
        <v>0</v>
      </c>
      <c r="I225" s="2" t="s">
        <v>1</v>
      </c>
      <c r="J225" s="1">
        <v>1</v>
      </c>
      <c r="K225" s="2" t="s">
        <v>2147</v>
      </c>
      <c r="L225" s="1">
        <v>0</v>
      </c>
      <c r="M225" s="1">
        <v>0</v>
      </c>
      <c r="N225" s="1">
        <v>0</v>
      </c>
    </row>
    <row r="226" spans="1:14">
      <c r="A226" s="1">
        <v>100</v>
      </c>
      <c r="B226" s="1">
        <v>335422</v>
      </c>
      <c r="C226" s="2" t="str">
        <f ca="1">VLOOKUP(B226,'Fichier FA (en entrée)'!B:D,3)</f>
        <v>FBQWIPQVUJ</v>
      </c>
      <c r="D226" s="2" t="str">
        <f ca="1">VLOOKUP(B226,'Fichier FA (en entrée)'!B:E,4)</f>
        <v>Ymlgkmjlzqtjy</v>
      </c>
      <c r="E226" s="2" t="s">
        <v>18</v>
      </c>
      <c r="F226" s="2" t="s">
        <v>3</v>
      </c>
      <c r="G226" s="1">
        <v>1</v>
      </c>
      <c r="H226" s="1">
        <v>0</v>
      </c>
      <c r="I226" s="2" t="s">
        <v>1</v>
      </c>
      <c r="J226" s="1">
        <v>1</v>
      </c>
      <c r="K226" s="2" t="s">
        <v>2147</v>
      </c>
      <c r="L226" s="1">
        <v>0</v>
      </c>
      <c r="M226" s="1">
        <v>0</v>
      </c>
      <c r="N226" s="1">
        <v>0</v>
      </c>
    </row>
    <row r="227" spans="1:14">
      <c r="A227" s="1">
        <v>100</v>
      </c>
      <c r="B227" s="1">
        <v>337395</v>
      </c>
      <c r="C227" s="2" t="str">
        <f ca="1">VLOOKUP(B227,'Fichier FA (en entrée)'!B:D,3)</f>
        <v>KUNXFLBYMM</v>
      </c>
      <c r="D227" s="2" t="str">
        <f ca="1">VLOOKUP(B227,'Fichier FA (en entrée)'!B:E,4)</f>
        <v>Zakwatvtwjxgd</v>
      </c>
      <c r="E227" s="2" t="s">
        <v>24</v>
      </c>
      <c r="F227" s="2" t="s">
        <v>3</v>
      </c>
      <c r="G227" s="1">
        <v>1</v>
      </c>
      <c r="H227" s="1">
        <v>0</v>
      </c>
      <c r="I227" s="2" t="s">
        <v>1</v>
      </c>
      <c r="J227" s="1">
        <v>1</v>
      </c>
      <c r="K227" s="2" t="s">
        <v>2147</v>
      </c>
      <c r="L227" s="1">
        <v>0</v>
      </c>
      <c r="M227" s="1">
        <v>0</v>
      </c>
      <c r="N227" s="1">
        <v>0</v>
      </c>
    </row>
    <row r="228" spans="1:14">
      <c r="A228" s="1">
        <v>100</v>
      </c>
      <c r="B228" s="1">
        <v>338730</v>
      </c>
      <c r="C228" s="2" t="str">
        <f ca="1">VLOOKUP(B228,'Fichier FA (en entrée)'!B:D,3)</f>
        <v>HGWTUNKTTL</v>
      </c>
      <c r="D228" s="2" t="str">
        <f ca="1">VLOOKUP(B228,'Fichier FA (en entrée)'!B:E,4)</f>
        <v>Iuirjwuesieje</v>
      </c>
      <c r="E228" s="2" t="s">
        <v>18</v>
      </c>
      <c r="F228" s="2" t="s">
        <v>3</v>
      </c>
      <c r="G228" s="1">
        <v>1</v>
      </c>
      <c r="H228" s="1">
        <v>0</v>
      </c>
      <c r="I228" s="2" t="s">
        <v>1</v>
      </c>
      <c r="J228" s="1">
        <v>1</v>
      </c>
      <c r="K228" s="2" t="s">
        <v>2147</v>
      </c>
      <c r="L228" s="1">
        <v>0</v>
      </c>
      <c r="M228" s="1">
        <v>0</v>
      </c>
      <c r="N228" s="1">
        <v>0</v>
      </c>
    </row>
    <row r="229" spans="1:14">
      <c r="A229" s="1">
        <v>100</v>
      </c>
      <c r="B229" s="1">
        <v>340489</v>
      </c>
      <c r="C229" s="2" t="str">
        <f ca="1">VLOOKUP(B229,'Fichier FA (en entrée)'!B:D,3)</f>
        <v>OHDLHXTGXL</v>
      </c>
      <c r="D229" s="2" t="str">
        <f ca="1">VLOOKUP(B229,'Fichier FA (en entrée)'!B:E,4)</f>
        <v>Icaowkrismlhf</v>
      </c>
      <c r="E229" s="2" t="s">
        <v>19</v>
      </c>
      <c r="F229" s="2" t="s">
        <v>3</v>
      </c>
      <c r="G229" s="1">
        <v>1</v>
      </c>
      <c r="H229" s="1">
        <v>0</v>
      </c>
      <c r="I229" s="2" t="s">
        <v>1</v>
      </c>
      <c r="J229" s="1">
        <v>1</v>
      </c>
      <c r="K229" s="2" t="s">
        <v>2147</v>
      </c>
      <c r="L229" s="1">
        <v>0</v>
      </c>
      <c r="M229" s="1">
        <v>0</v>
      </c>
      <c r="N229" s="1">
        <v>0</v>
      </c>
    </row>
    <row r="230" spans="1:14">
      <c r="A230" s="1">
        <v>100</v>
      </c>
      <c r="B230" s="1">
        <v>344284</v>
      </c>
      <c r="C230" s="2" t="str">
        <f ca="1">VLOOKUP(B230,'Fichier FA (en entrée)'!B:D,3)</f>
        <v>DVDTRTDAED</v>
      </c>
      <c r="D230" s="2" t="str">
        <f ca="1">VLOOKUP(B230,'Fichier FA (en entrée)'!B:E,4)</f>
        <v>Udideoydfteqd</v>
      </c>
      <c r="E230" s="2" t="s">
        <v>19</v>
      </c>
      <c r="F230" s="2" t="s">
        <v>3</v>
      </c>
      <c r="G230" s="1">
        <v>1</v>
      </c>
      <c r="H230" s="1">
        <v>0</v>
      </c>
      <c r="I230" s="2" t="s">
        <v>1</v>
      </c>
      <c r="J230" s="1">
        <v>1</v>
      </c>
      <c r="K230" s="2" t="s">
        <v>2147</v>
      </c>
      <c r="L230" s="1">
        <v>0</v>
      </c>
      <c r="M230" s="1">
        <v>0</v>
      </c>
      <c r="N230" s="1">
        <v>0</v>
      </c>
    </row>
    <row r="231" spans="1:14">
      <c r="A231" s="1">
        <v>100</v>
      </c>
      <c r="B231" s="1">
        <v>350602</v>
      </c>
      <c r="C231" s="2" t="str">
        <f ca="1">VLOOKUP(B231,'Fichier FA (en entrée)'!B:D,3)</f>
        <v>RQCPXSFJAX</v>
      </c>
      <c r="D231" s="2" t="str">
        <f ca="1">VLOOKUP(B231,'Fichier FA (en entrée)'!B:E,4)</f>
        <v>Kbqivxbcgmdai</v>
      </c>
      <c r="E231" s="2" t="s">
        <v>19</v>
      </c>
      <c r="F231" s="2" t="s">
        <v>3</v>
      </c>
      <c r="G231" s="1">
        <v>1</v>
      </c>
      <c r="H231" s="1">
        <v>0</v>
      </c>
      <c r="I231" s="2" t="s">
        <v>1</v>
      </c>
      <c r="J231" s="1">
        <v>1</v>
      </c>
      <c r="K231" s="2" t="s">
        <v>2147</v>
      </c>
      <c r="L231" s="1">
        <v>0</v>
      </c>
      <c r="M231" s="1">
        <v>0</v>
      </c>
      <c r="N231" s="1">
        <v>0</v>
      </c>
    </row>
    <row r="232" spans="1:14">
      <c r="A232" s="1">
        <v>100</v>
      </c>
      <c r="B232" s="1">
        <v>361751</v>
      </c>
      <c r="C232" s="2" t="str">
        <f ca="1">VLOOKUP(B232,'Fichier FA (en entrée)'!B:D,3)</f>
        <v>IRMJCHNGGH</v>
      </c>
      <c r="D232" s="2" t="str">
        <f ca="1">VLOOKUP(B232,'Fichier FA (en entrée)'!B:E,4)</f>
        <v>Aupxgiyotyzte</v>
      </c>
      <c r="E232" s="2" t="s">
        <v>18</v>
      </c>
      <c r="F232" s="2" t="s">
        <v>3</v>
      </c>
      <c r="G232" s="1">
        <v>1</v>
      </c>
      <c r="H232" s="1">
        <v>0</v>
      </c>
      <c r="I232" s="2" t="s">
        <v>1</v>
      </c>
      <c r="J232" s="1">
        <v>1</v>
      </c>
      <c r="K232" s="2" t="s">
        <v>2147</v>
      </c>
      <c r="L232" s="1">
        <v>0</v>
      </c>
      <c r="M232" s="1">
        <v>0</v>
      </c>
      <c r="N232" s="1">
        <v>0</v>
      </c>
    </row>
    <row r="233" spans="1:14">
      <c r="A233" s="1">
        <v>100</v>
      </c>
      <c r="B233" s="1">
        <v>369678</v>
      </c>
      <c r="C233" s="2" t="str">
        <f ca="1">VLOOKUP(B233,'Fichier FA (en entrée)'!B:D,3)</f>
        <v>VZHKGJQKJY</v>
      </c>
      <c r="D233" s="2" t="str">
        <f ca="1">VLOOKUP(B233,'Fichier FA (en entrée)'!B:E,4)</f>
        <v>Zcykrrzhkyyuf</v>
      </c>
      <c r="E233" s="2" t="s">
        <v>28</v>
      </c>
      <c r="F233" s="2" t="s">
        <v>3</v>
      </c>
      <c r="G233" s="1">
        <v>1</v>
      </c>
      <c r="H233" s="1">
        <v>0</v>
      </c>
      <c r="I233" s="2" t="s">
        <v>1</v>
      </c>
      <c r="J233" s="1">
        <v>1</v>
      </c>
      <c r="K233" s="2" t="s">
        <v>2147</v>
      </c>
      <c r="L233" s="1">
        <v>0</v>
      </c>
      <c r="M233" s="1">
        <v>0</v>
      </c>
      <c r="N233" s="1">
        <v>0</v>
      </c>
    </row>
    <row r="234" spans="1:14">
      <c r="A234" s="1">
        <v>100</v>
      </c>
      <c r="B234" s="1">
        <v>376909</v>
      </c>
      <c r="C234" s="2" t="str">
        <f ca="1">VLOOKUP(B234,'Fichier FA (en entrée)'!B:D,3)</f>
        <v>MNHZOINNUQ</v>
      </c>
      <c r="D234" s="2" t="str">
        <f ca="1">VLOOKUP(B234,'Fichier FA (en entrée)'!B:E,4)</f>
        <v>Kllxqedhdsdft</v>
      </c>
      <c r="E234" s="2" t="s">
        <v>19</v>
      </c>
      <c r="F234" s="2" t="s">
        <v>3</v>
      </c>
      <c r="G234" s="1">
        <v>1</v>
      </c>
      <c r="H234" s="1">
        <v>0</v>
      </c>
      <c r="I234" s="2" t="s">
        <v>1</v>
      </c>
      <c r="J234" s="1">
        <v>1</v>
      </c>
      <c r="K234" s="2" t="s">
        <v>2147</v>
      </c>
      <c r="L234" s="1">
        <v>0</v>
      </c>
      <c r="M234" s="1">
        <v>0</v>
      </c>
      <c r="N234" s="1">
        <v>0</v>
      </c>
    </row>
    <row r="235" spans="1:14">
      <c r="A235" s="1">
        <v>100</v>
      </c>
      <c r="B235" s="1">
        <v>376955</v>
      </c>
      <c r="C235" s="2" t="str">
        <f ca="1">VLOOKUP(B235,'Fichier FA (en entrée)'!B:D,3)</f>
        <v>DZOOCAAZTN</v>
      </c>
      <c r="D235" s="2" t="str">
        <f ca="1">VLOOKUP(B235,'Fichier FA (en entrée)'!B:E,4)</f>
        <v>Prawgzykcfmru</v>
      </c>
      <c r="E235" s="2" t="s">
        <v>19</v>
      </c>
      <c r="F235" s="2" t="s">
        <v>3</v>
      </c>
      <c r="G235" s="1">
        <v>1</v>
      </c>
      <c r="H235" s="1">
        <v>0</v>
      </c>
      <c r="I235" s="2" t="s">
        <v>1</v>
      </c>
      <c r="J235" s="1">
        <v>1</v>
      </c>
      <c r="K235" s="2" t="s">
        <v>2147</v>
      </c>
      <c r="L235" s="1">
        <v>0</v>
      </c>
      <c r="M235" s="1">
        <v>0</v>
      </c>
      <c r="N235" s="1">
        <v>0</v>
      </c>
    </row>
    <row r="236" spans="1:14">
      <c r="A236" s="1">
        <v>100</v>
      </c>
      <c r="B236" s="1">
        <v>377196</v>
      </c>
      <c r="C236" s="2" t="str">
        <f ca="1">VLOOKUP(B236,'Fichier FA (en entrée)'!B:D,3)</f>
        <v>BNZRUAUSPJ</v>
      </c>
      <c r="D236" s="2" t="str">
        <f ca="1">VLOOKUP(B236,'Fichier FA (en entrée)'!B:E,4)</f>
        <v>Lqmwhmuqativa</v>
      </c>
      <c r="E236" s="2" t="s">
        <v>25</v>
      </c>
      <c r="F236" s="2" t="s">
        <v>3</v>
      </c>
      <c r="G236" s="1">
        <v>1</v>
      </c>
      <c r="H236" s="1">
        <v>0</v>
      </c>
      <c r="I236" s="2" t="s">
        <v>1</v>
      </c>
      <c r="J236" s="1">
        <v>1</v>
      </c>
      <c r="K236" s="2" t="s">
        <v>2147</v>
      </c>
      <c r="L236" s="1">
        <v>0</v>
      </c>
      <c r="M236" s="1">
        <v>0</v>
      </c>
      <c r="N236" s="1">
        <v>0</v>
      </c>
    </row>
    <row r="237" spans="1:14">
      <c r="A237" s="1">
        <v>100</v>
      </c>
      <c r="B237" s="1">
        <v>377208</v>
      </c>
      <c r="C237" s="2" t="str">
        <f ca="1">VLOOKUP(B237,'Fichier FA (en entrée)'!B:D,3)</f>
        <v>CYMQGBKWZR</v>
      </c>
      <c r="D237" s="2" t="str">
        <f ca="1">VLOOKUP(B237,'Fichier FA (en entrée)'!B:E,4)</f>
        <v>Gcidbutgzozcq</v>
      </c>
      <c r="E237" s="2" t="s">
        <v>33</v>
      </c>
      <c r="F237" s="2" t="s">
        <v>3</v>
      </c>
      <c r="G237" s="1">
        <v>1</v>
      </c>
      <c r="H237" s="1">
        <v>0</v>
      </c>
      <c r="I237" s="2" t="s">
        <v>1</v>
      </c>
      <c r="J237" s="1">
        <v>1</v>
      </c>
      <c r="K237" s="2" t="s">
        <v>2147</v>
      </c>
      <c r="L237" s="1">
        <v>0</v>
      </c>
      <c r="M237" s="1">
        <v>0</v>
      </c>
      <c r="N237" s="1">
        <v>0</v>
      </c>
    </row>
    <row r="238" spans="1:14">
      <c r="A238" s="1">
        <v>100</v>
      </c>
      <c r="B238" s="1">
        <v>377286</v>
      </c>
      <c r="C238" s="2" t="str">
        <f ca="1">VLOOKUP(B238,'Fichier FA (en entrée)'!B:D,3)</f>
        <v>VSSEAISQLK</v>
      </c>
      <c r="D238" s="2" t="str">
        <f ca="1">VLOOKUP(B238,'Fichier FA (en entrée)'!B:E,4)</f>
        <v>Zulhebmjnzqnj</v>
      </c>
      <c r="E238" s="2" t="s">
        <v>27</v>
      </c>
      <c r="F238" s="2" t="s">
        <v>3</v>
      </c>
      <c r="G238" s="1">
        <v>1</v>
      </c>
      <c r="H238" s="1">
        <v>0</v>
      </c>
      <c r="I238" s="2" t="s">
        <v>1</v>
      </c>
      <c r="J238" s="1">
        <v>1</v>
      </c>
      <c r="K238" s="2" t="s">
        <v>2147</v>
      </c>
      <c r="L238" s="1">
        <v>0</v>
      </c>
      <c r="M238" s="1">
        <v>0</v>
      </c>
      <c r="N238" s="1">
        <v>0</v>
      </c>
    </row>
    <row r="239" spans="1:14">
      <c r="A239" s="1">
        <v>100</v>
      </c>
      <c r="B239" s="1">
        <v>377832</v>
      </c>
      <c r="C239" s="2" t="str">
        <f ca="1">VLOOKUP(B239,'Fichier FA (en entrée)'!B:D,3)</f>
        <v>NIDDLGHUPK</v>
      </c>
      <c r="D239" s="2" t="str">
        <f ca="1">VLOOKUP(B239,'Fichier FA (en entrée)'!B:E,4)</f>
        <v>Okqlpgnspxxlg</v>
      </c>
      <c r="E239" s="2" t="s">
        <v>19</v>
      </c>
      <c r="F239" s="2" t="s">
        <v>3</v>
      </c>
      <c r="G239" s="1">
        <v>1</v>
      </c>
      <c r="H239" s="1">
        <v>0</v>
      </c>
      <c r="I239" s="2" t="s">
        <v>1</v>
      </c>
      <c r="J239" s="1">
        <v>1</v>
      </c>
      <c r="K239" s="2" t="s">
        <v>2147</v>
      </c>
      <c r="L239" s="1">
        <v>0</v>
      </c>
      <c r="M239" s="1">
        <v>0</v>
      </c>
      <c r="N239" s="1">
        <v>0</v>
      </c>
    </row>
    <row r="240" spans="1:14">
      <c r="A240" s="1">
        <v>100</v>
      </c>
      <c r="B240" s="1">
        <v>378760</v>
      </c>
      <c r="C240" s="2" t="str">
        <f ca="1">VLOOKUP(B240,'Fichier FA (en entrée)'!B:D,3)</f>
        <v>TORCUXCCGS</v>
      </c>
      <c r="D240" s="2" t="str">
        <f ca="1">VLOOKUP(B240,'Fichier FA (en entrée)'!B:E,4)</f>
        <v>Rodhotjxxkjwj</v>
      </c>
      <c r="E240" s="2" t="s">
        <v>27</v>
      </c>
      <c r="F240" s="2" t="s">
        <v>3</v>
      </c>
      <c r="G240" s="1">
        <v>1</v>
      </c>
      <c r="H240" s="1">
        <v>0</v>
      </c>
      <c r="I240" s="2" t="s">
        <v>1</v>
      </c>
      <c r="J240" s="1">
        <v>1</v>
      </c>
      <c r="K240" s="2" t="s">
        <v>2147</v>
      </c>
      <c r="L240" s="1">
        <v>0</v>
      </c>
      <c r="M240" s="1">
        <v>0</v>
      </c>
      <c r="N240" s="1">
        <v>0</v>
      </c>
    </row>
    <row r="241" spans="1:14">
      <c r="A241" s="1">
        <v>100</v>
      </c>
      <c r="B241" s="1">
        <v>382244</v>
      </c>
      <c r="C241" s="2" t="str">
        <f ca="1">VLOOKUP(B241,'Fichier FA (en entrée)'!B:D,3)</f>
        <v>CGEFNPQIUC</v>
      </c>
      <c r="D241" s="2" t="str">
        <f ca="1">VLOOKUP(B241,'Fichier FA (en entrée)'!B:E,4)</f>
        <v>Dodvymspvaonm</v>
      </c>
      <c r="E241" s="2" t="s">
        <v>18</v>
      </c>
      <c r="F241" s="2" t="s">
        <v>3</v>
      </c>
      <c r="G241" s="1">
        <v>1</v>
      </c>
      <c r="H241" s="1">
        <v>0</v>
      </c>
      <c r="I241" s="2" t="s">
        <v>1</v>
      </c>
      <c r="J241" s="1">
        <v>1</v>
      </c>
      <c r="K241" s="2" t="s">
        <v>2147</v>
      </c>
      <c r="L241" s="1">
        <v>0</v>
      </c>
      <c r="M241" s="1">
        <v>0</v>
      </c>
      <c r="N241" s="1">
        <v>0</v>
      </c>
    </row>
    <row r="242" spans="1:14">
      <c r="A242" s="1">
        <v>100</v>
      </c>
      <c r="B242" s="1">
        <v>384426</v>
      </c>
      <c r="C242" s="2" t="str">
        <f ca="1">VLOOKUP(B242,'Fichier FA (en entrée)'!B:D,3)</f>
        <v>DNUDJLZSTW</v>
      </c>
      <c r="D242" s="2" t="str">
        <f ca="1">VLOOKUP(B242,'Fichier FA (en entrée)'!B:E,4)</f>
        <v>Xaocsqvjfcfrt</v>
      </c>
      <c r="E242" s="2" t="s">
        <v>27</v>
      </c>
      <c r="F242" s="2" t="s">
        <v>3</v>
      </c>
      <c r="G242" s="1">
        <v>1</v>
      </c>
      <c r="H242" s="1">
        <v>0</v>
      </c>
      <c r="I242" s="2" t="s">
        <v>1</v>
      </c>
      <c r="J242" s="1">
        <v>1</v>
      </c>
      <c r="K242" s="2" t="s">
        <v>2147</v>
      </c>
      <c r="L242" s="1">
        <v>0</v>
      </c>
      <c r="M242" s="1">
        <v>0</v>
      </c>
      <c r="N242" s="1">
        <v>0</v>
      </c>
    </row>
    <row r="243" spans="1:14">
      <c r="A243" s="1">
        <v>100</v>
      </c>
      <c r="B243" s="1">
        <v>387325</v>
      </c>
      <c r="C243" s="2" t="str">
        <f ca="1">VLOOKUP(B243,'Fichier FA (en entrée)'!B:D,3)</f>
        <v>DDBNMJVKWN</v>
      </c>
      <c r="D243" s="2" t="str">
        <f ca="1">VLOOKUP(B243,'Fichier FA (en entrée)'!B:E,4)</f>
        <v>Lghrqqoxqaeai</v>
      </c>
      <c r="E243" s="2" t="s">
        <v>15</v>
      </c>
      <c r="F243" s="2" t="s">
        <v>3</v>
      </c>
      <c r="G243" s="1">
        <v>1</v>
      </c>
      <c r="H243" s="1">
        <v>0</v>
      </c>
      <c r="I243" s="2" t="s">
        <v>1</v>
      </c>
      <c r="J243" s="1">
        <v>1</v>
      </c>
      <c r="K243" s="2" t="s">
        <v>2147</v>
      </c>
      <c r="L243" s="1">
        <v>0</v>
      </c>
      <c r="M243" s="1">
        <v>0</v>
      </c>
      <c r="N243" s="1">
        <v>0</v>
      </c>
    </row>
    <row r="244" spans="1:14">
      <c r="A244" s="1">
        <v>100</v>
      </c>
      <c r="B244" s="1">
        <v>393617</v>
      </c>
      <c r="C244" s="2" t="str">
        <f ca="1">VLOOKUP(B244,'Fichier FA (en entrée)'!B:D,3)</f>
        <v>VKOQARFRNQ</v>
      </c>
      <c r="D244" s="2" t="str">
        <f ca="1">VLOOKUP(B244,'Fichier FA (en entrée)'!B:E,4)</f>
        <v>Jsjfbyascwtyb</v>
      </c>
      <c r="E244" s="2" t="s">
        <v>17</v>
      </c>
      <c r="F244" s="2" t="s">
        <v>3</v>
      </c>
      <c r="G244" s="1">
        <v>1</v>
      </c>
      <c r="H244" s="1">
        <v>0</v>
      </c>
      <c r="I244" s="2" t="s">
        <v>1</v>
      </c>
      <c r="J244" s="1">
        <v>1</v>
      </c>
      <c r="K244" s="2" t="s">
        <v>2147</v>
      </c>
      <c r="L244" s="1">
        <v>0</v>
      </c>
      <c r="M244" s="1">
        <v>0</v>
      </c>
      <c r="N244" s="1">
        <v>0</v>
      </c>
    </row>
    <row r="245" spans="1:14">
      <c r="A245" s="1">
        <v>100</v>
      </c>
      <c r="B245" s="1">
        <v>396951</v>
      </c>
      <c r="C245" s="2" t="str">
        <f ca="1">VLOOKUP(B245,'Fichier FA (en entrée)'!B:D,3)</f>
        <v>ULVIHDMXRF</v>
      </c>
      <c r="D245" s="2" t="str">
        <f ca="1">VLOOKUP(B245,'Fichier FA (en entrée)'!B:E,4)</f>
        <v>Aihacodinubkp</v>
      </c>
      <c r="E245" s="2" t="s">
        <v>60</v>
      </c>
      <c r="F245" s="2" t="s">
        <v>3</v>
      </c>
      <c r="G245" s="1">
        <v>1</v>
      </c>
      <c r="H245" s="1">
        <v>0</v>
      </c>
      <c r="I245" s="2" t="s">
        <v>1</v>
      </c>
      <c r="J245" s="1">
        <v>1</v>
      </c>
      <c r="K245" s="2" t="s">
        <v>2147</v>
      </c>
      <c r="L245" s="1">
        <v>0</v>
      </c>
      <c r="M245" s="1">
        <v>0</v>
      </c>
      <c r="N245" s="1">
        <v>0</v>
      </c>
    </row>
    <row r="246" spans="1:14">
      <c r="A246" s="1">
        <v>100</v>
      </c>
      <c r="B246" s="1">
        <v>401733</v>
      </c>
      <c r="C246" s="2" t="str">
        <f ca="1">VLOOKUP(B246,'Fichier FA (en entrée)'!B:D,3)</f>
        <v>LHBZIZVFJV</v>
      </c>
      <c r="D246" s="2" t="str">
        <f ca="1">VLOOKUP(B246,'Fichier FA (en entrée)'!B:E,4)</f>
        <v>Qxgrlszzwpzlh</v>
      </c>
      <c r="E246" s="2" t="s">
        <v>17</v>
      </c>
      <c r="F246" s="2" t="s">
        <v>3</v>
      </c>
      <c r="G246" s="1">
        <v>1</v>
      </c>
      <c r="H246" s="1">
        <v>0</v>
      </c>
      <c r="I246" s="2" t="s">
        <v>1</v>
      </c>
      <c r="J246" s="1">
        <v>1</v>
      </c>
      <c r="K246" s="2" t="s">
        <v>2147</v>
      </c>
      <c r="L246" s="1">
        <v>0</v>
      </c>
      <c r="M246" s="1">
        <v>0</v>
      </c>
      <c r="N246" s="1">
        <v>0</v>
      </c>
    </row>
    <row r="247" spans="1:14">
      <c r="A247" s="1">
        <v>100</v>
      </c>
      <c r="B247" s="1">
        <v>404034</v>
      </c>
      <c r="C247" s="2" t="str">
        <f ca="1">VLOOKUP(B247,'Fichier FA (en entrée)'!B:D,3)</f>
        <v>WQCQXLGTJU</v>
      </c>
      <c r="D247" s="2" t="str">
        <f ca="1">VLOOKUP(B247,'Fichier FA (en entrée)'!B:E,4)</f>
        <v>Hgdvpsofrxqer</v>
      </c>
      <c r="E247" s="2" t="s">
        <v>27</v>
      </c>
      <c r="F247" s="2" t="s">
        <v>3</v>
      </c>
      <c r="G247" s="1">
        <v>1</v>
      </c>
      <c r="H247" s="1">
        <v>0</v>
      </c>
      <c r="I247" s="2" t="s">
        <v>1</v>
      </c>
      <c r="J247" s="1">
        <v>1</v>
      </c>
      <c r="K247" s="2" t="s">
        <v>2147</v>
      </c>
      <c r="L247" s="1">
        <v>0</v>
      </c>
      <c r="M247" s="1">
        <v>0</v>
      </c>
      <c r="N247" s="1">
        <v>0</v>
      </c>
    </row>
    <row r="248" spans="1:14">
      <c r="A248" s="1">
        <v>100</v>
      </c>
      <c r="B248" s="1">
        <v>405390</v>
      </c>
      <c r="C248" s="2" t="str">
        <f ca="1">VLOOKUP(B248,'Fichier FA (en entrée)'!B:D,3)</f>
        <v>KJJYNYYDAB</v>
      </c>
      <c r="D248" s="2" t="str">
        <f ca="1">VLOOKUP(B248,'Fichier FA (en entrée)'!B:E,4)</f>
        <v>Kspdowihutxpl</v>
      </c>
      <c r="E248" s="2" t="s">
        <v>19</v>
      </c>
      <c r="F248" s="2" t="s">
        <v>3</v>
      </c>
      <c r="G248" s="1">
        <v>1</v>
      </c>
      <c r="H248" s="1">
        <v>0</v>
      </c>
      <c r="I248" s="2" t="s">
        <v>1</v>
      </c>
      <c r="J248" s="1">
        <v>1</v>
      </c>
      <c r="K248" s="2" t="s">
        <v>2147</v>
      </c>
      <c r="L248" s="1">
        <v>0</v>
      </c>
      <c r="M248" s="1">
        <v>0</v>
      </c>
      <c r="N248" s="1">
        <v>0</v>
      </c>
    </row>
    <row r="249" spans="1:14">
      <c r="A249" s="1">
        <v>100</v>
      </c>
      <c r="B249" s="1">
        <v>411465</v>
      </c>
      <c r="C249" s="2" t="str">
        <f ca="1">VLOOKUP(B249,'Fichier FA (en entrée)'!B:D,3)</f>
        <v>ELOTFVXXAL</v>
      </c>
      <c r="D249" s="2" t="str">
        <f ca="1">VLOOKUP(B249,'Fichier FA (en entrée)'!B:E,4)</f>
        <v>Eqkqjlrfgqior</v>
      </c>
      <c r="E249" s="2" t="s">
        <v>20</v>
      </c>
      <c r="F249" s="2" t="s">
        <v>3</v>
      </c>
      <c r="G249" s="1">
        <v>1</v>
      </c>
      <c r="H249" s="1">
        <v>0</v>
      </c>
      <c r="I249" s="2" t="s">
        <v>1</v>
      </c>
      <c r="J249" s="1">
        <v>1</v>
      </c>
      <c r="K249" s="2" t="s">
        <v>2147</v>
      </c>
      <c r="L249" s="1">
        <v>0</v>
      </c>
      <c r="M249" s="1">
        <v>0</v>
      </c>
      <c r="N249" s="1">
        <v>0</v>
      </c>
    </row>
    <row r="250" spans="1:14">
      <c r="A250" s="1">
        <v>100</v>
      </c>
      <c r="B250" s="1">
        <v>411566</v>
      </c>
      <c r="C250" s="2" t="str">
        <f ca="1">VLOOKUP(B250,'Fichier FA (en entrée)'!B:D,3)</f>
        <v>FDDIWCLJNT</v>
      </c>
      <c r="D250" s="2" t="str">
        <f ca="1">VLOOKUP(B250,'Fichier FA (en entrée)'!B:E,4)</f>
        <v>Qwodjzghrifof</v>
      </c>
      <c r="E250" s="2" t="s">
        <v>20</v>
      </c>
      <c r="F250" s="2" t="s">
        <v>3</v>
      </c>
      <c r="G250" s="1">
        <v>1</v>
      </c>
      <c r="H250" s="1">
        <v>0</v>
      </c>
      <c r="I250" s="2" t="s">
        <v>1</v>
      </c>
      <c r="J250" s="1">
        <v>1</v>
      </c>
      <c r="K250" s="2" t="s">
        <v>2147</v>
      </c>
      <c r="L250" s="1">
        <v>0</v>
      </c>
      <c r="M250" s="1">
        <v>0</v>
      </c>
      <c r="N250" s="1">
        <v>0</v>
      </c>
    </row>
    <row r="251" spans="1:14">
      <c r="A251" s="1">
        <v>100</v>
      </c>
      <c r="B251" s="1">
        <v>411585</v>
      </c>
      <c r="C251" s="2" t="str">
        <f ca="1">VLOOKUP(B251,'Fichier FA (en entrée)'!B:D,3)</f>
        <v>UGLNHMBXUO</v>
      </c>
      <c r="D251" s="2" t="str">
        <f ca="1">VLOOKUP(B251,'Fichier FA (en entrée)'!B:E,4)</f>
        <v>Dnbdxutoaewzb</v>
      </c>
      <c r="E251" s="2" t="s">
        <v>20</v>
      </c>
      <c r="F251" s="2" t="s">
        <v>3</v>
      </c>
      <c r="G251" s="1">
        <v>1</v>
      </c>
      <c r="H251" s="1">
        <v>0</v>
      </c>
      <c r="I251" s="2" t="s">
        <v>1</v>
      </c>
      <c r="J251" s="1">
        <v>1</v>
      </c>
      <c r="K251" s="2" t="s">
        <v>2147</v>
      </c>
      <c r="L251" s="1">
        <v>0</v>
      </c>
      <c r="M251" s="1">
        <v>0</v>
      </c>
      <c r="N251" s="1">
        <v>0</v>
      </c>
    </row>
    <row r="252" spans="1:14">
      <c r="A252" s="1">
        <v>100</v>
      </c>
      <c r="B252" s="1">
        <v>411866</v>
      </c>
      <c r="C252" s="2" t="str">
        <f ca="1">VLOOKUP(B252,'Fichier FA (en entrée)'!B:D,3)</f>
        <v>OTUBOHOFPK</v>
      </c>
      <c r="D252" s="2" t="str">
        <f ca="1">VLOOKUP(B252,'Fichier FA (en entrée)'!B:E,4)</f>
        <v>Qyjgridfjbtll</v>
      </c>
      <c r="E252" s="2" t="s">
        <v>14</v>
      </c>
      <c r="F252" s="2" t="s">
        <v>3</v>
      </c>
      <c r="G252" s="1">
        <v>1</v>
      </c>
      <c r="H252" s="1">
        <v>0</v>
      </c>
      <c r="I252" s="2" t="s">
        <v>1</v>
      </c>
      <c r="J252" s="1">
        <v>1</v>
      </c>
      <c r="K252" s="2" t="s">
        <v>2147</v>
      </c>
      <c r="L252" s="1">
        <v>0</v>
      </c>
      <c r="M252" s="1">
        <v>0</v>
      </c>
      <c r="N252" s="1">
        <v>0</v>
      </c>
    </row>
    <row r="253" spans="1:14">
      <c r="A253" s="1">
        <v>100</v>
      </c>
      <c r="B253" s="1">
        <v>416235</v>
      </c>
      <c r="C253" s="2" t="str">
        <f ca="1">VLOOKUP(B253,'Fichier FA (en entrée)'!B:D,3)</f>
        <v>CXLVSCVWRI</v>
      </c>
      <c r="D253" s="2" t="str">
        <f ca="1">VLOOKUP(B253,'Fichier FA (en entrée)'!B:E,4)</f>
        <v>Yovzyysqzjbie</v>
      </c>
      <c r="E253" s="2" t="s">
        <v>19</v>
      </c>
      <c r="F253" s="2" t="s">
        <v>3</v>
      </c>
      <c r="G253" s="1">
        <v>1</v>
      </c>
      <c r="H253" s="1">
        <v>0</v>
      </c>
      <c r="I253" s="2" t="s">
        <v>1</v>
      </c>
      <c r="J253" s="1">
        <v>1</v>
      </c>
      <c r="K253" s="2" t="s">
        <v>2147</v>
      </c>
      <c r="L253" s="1">
        <v>0</v>
      </c>
      <c r="M253" s="1">
        <v>0</v>
      </c>
      <c r="N253" s="1">
        <v>0</v>
      </c>
    </row>
    <row r="254" spans="1:14">
      <c r="A254" s="1">
        <v>100</v>
      </c>
      <c r="B254" s="1">
        <v>422521</v>
      </c>
      <c r="C254" s="2" t="str">
        <f ca="1">VLOOKUP(B254,'Fichier FA (en entrée)'!B:D,3)</f>
        <v>CLTIIPXXZH</v>
      </c>
      <c r="D254" s="2" t="str">
        <f ca="1">VLOOKUP(B254,'Fichier FA (en entrée)'!B:E,4)</f>
        <v>Odppdkchrfsgy</v>
      </c>
      <c r="E254" s="2" t="s">
        <v>114</v>
      </c>
      <c r="F254" s="2" t="s">
        <v>3</v>
      </c>
      <c r="G254" s="1">
        <v>1</v>
      </c>
      <c r="H254" s="1">
        <v>0</v>
      </c>
      <c r="I254" s="2" t="s">
        <v>1</v>
      </c>
      <c r="J254" s="1">
        <v>1</v>
      </c>
      <c r="K254" s="2" t="s">
        <v>2147</v>
      </c>
      <c r="L254" s="1">
        <v>0</v>
      </c>
      <c r="M254" s="1">
        <v>0</v>
      </c>
      <c r="N254" s="1">
        <v>0</v>
      </c>
    </row>
    <row r="255" spans="1:14">
      <c r="A255" s="1">
        <v>100</v>
      </c>
      <c r="B255" s="1">
        <v>424572</v>
      </c>
      <c r="C255" s="2" t="str">
        <f ca="1">VLOOKUP(B255,'Fichier FA (en entrée)'!B:D,3)</f>
        <v>RQAAYVHQTC</v>
      </c>
      <c r="D255" s="2" t="str">
        <f ca="1">VLOOKUP(B255,'Fichier FA (en entrée)'!B:E,4)</f>
        <v>Cghvlqklncrvy</v>
      </c>
      <c r="E255" s="2" t="s">
        <v>18</v>
      </c>
      <c r="F255" s="2" t="s">
        <v>3</v>
      </c>
      <c r="G255" s="1">
        <v>1</v>
      </c>
      <c r="H255" s="1">
        <v>0</v>
      </c>
      <c r="I255" s="2" t="s">
        <v>1</v>
      </c>
      <c r="J255" s="1">
        <v>1</v>
      </c>
      <c r="K255" s="2" t="s">
        <v>2147</v>
      </c>
      <c r="L255" s="1">
        <v>0</v>
      </c>
      <c r="M255" s="1">
        <v>0</v>
      </c>
      <c r="N255" s="1">
        <v>0</v>
      </c>
    </row>
    <row r="256" spans="1:14">
      <c r="A256" s="1">
        <v>100</v>
      </c>
      <c r="B256" s="1">
        <v>434276</v>
      </c>
      <c r="C256" s="2" t="str">
        <f ca="1">VLOOKUP(B256,'Fichier FA (en entrée)'!B:D,3)</f>
        <v>XYJPPXOCGS</v>
      </c>
      <c r="D256" s="2" t="str">
        <f ca="1">VLOOKUP(B256,'Fichier FA (en entrée)'!B:E,4)</f>
        <v>Nvrpblkdfirni</v>
      </c>
      <c r="E256" s="2" t="s">
        <v>31</v>
      </c>
      <c r="F256" s="2" t="s">
        <v>3</v>
      </c>
      <c r="G256" s="1">
        <v>1</v>
      </c>
      <c r="H256" s="1">
        <v>0</v>
      </c>
      <c r="I256" s="2" t="s">
        <v>1</v>
      </c>
      <c r="J256" s="1">
        <v>1</v>
      </c>
      <c r="K256" s="2" t="s">
        <v>2147</v>
      </c>
      <c r="L256" s="1">
        <v>0</v>
      </c>
      <c r="M256" s="1">
        <v>0</v>
      </c>
      <c r="N256" s="1">
        <v>0</v>
      </c>
    </row>
    <row r="257" spans="1:14">
      <c r="A257" s="1">
        <v>100</v>
      </c>
      <c r="B257" s="1">
        <v>435673</v>
      </c>
      <c r="C257" s="2" t="str">
        <f ca="1">VLOOKUP(B257,'Fichier FA (en entrée)'!B:D,3)</f>
        <v>CBOCXOWFKW</v>
      </c>
      <c r="D257" s="2" t="str">
        <f ca="1">VLOOKUP(B257,'Fichier FA (en entrée)'!B:E,4)</f>
        <v>Yyzcmzpdxcwkb</v>
      </c>
      <c r="E257" s="2" t="s">
        <v>82</v>
      </c>
      <c r="F257" s="2" t="s">
        <v>3</v>
      </c>
      <c r="G257" s="1">
        <v>1</v>
      </c>
      <c r="H257" s="1">
        <v>0</v>
      </c>
      <c r="I257" s="2" t="s">
        <v>1</v>
      </c>
      <c r="J257" s="1">
        <v>1</v>
      </c>
      <c r="K257" s="2" t="s">
        <v>2147</v>
      </c>
      <c r="L257" s="1">
        <v>0</v>
      </c>
      <c r="M257" s="1">
        <v>0</v>
      </c>
      <c r="N257" s="1">
        <v>0</v>
      </c>
    </row>
    <row r="258" spans="1:14">
      <c r="A258" s="1">
        <v>100</v>
      </c>
      <c r="B258" s="1">
        <v>437108</v>
      </c>
      <c r="C258" s="2" t="str">
        <f ca="1">VLOOKUP(B258,'Fichier FA (en entrée)'!B:D,3)</f>
        <v>WBZLKXOZWN</v>
      </c>
      <c r="D258" s="2" t="str">
        <f ca="1">VLOOKUP(B258,'Fichier FA (en entrée)'!B:E,4)</f>
        <v>Fbpakgmqglptj</v>
      </c>
      <c r="E258" s="2" t="s">
        <v>22</v>
      </c>
      <c r="F258" s="2" t="s">
        <v>3</v>
      </c>
      <c r="G258" s="1">
        <v>1</v>
      </c>
      <c r="H258" s="1">
        <v>0</v>
      </c>
      <c r="I258" s="2" t="s">
        <v>1</v>
      </c>
      <c r="J258" s="1">
        <v>1</v>
      </c>
      <c r="K258" s="2" t="s">
        <v>2147</v>
      </c>
      <c r="L258" s="1">
        <v>0</v>
      </c>
      <c r="M258" s="1">
        <v>0</v>
      </c>
      <c r="N258" s="1">
        <v>0</v>
      </c>
    </row>
    <row r="259" spans="1:14">
      <c r="A259" s="1">
        <v>100</v>
      </c>
      <c r="B259" s="1">
        <v>437247</v>
      </c>
      <c r="C259" s="2" t="str">
        <f ca="1">VLOOKUP(B259,'Fichier FA (en entrée)'!B:D,3)</f>
        <v>ILJZOBSOVV</v>
      </c>
      <c r="D259" s="2" t="str">
        <f ca="1">VLOOKUP(B259,'Fichier FA (en entrée)'!B:E,4)</f>
        <v>Daolqkjknepjq</v>
      </c>
      <c r="E259" s="2" t="s">
        <v>22</v>
      </c>
      <c r="F259" s="2" t="s">
        <v>3</v>
      </c>
      <c r="G259" s="1">
        <v>1</v>
      </c>
      <c r="H259" s="1">
        <v>0</v>
      </c>
      <c r="I259" s="2" t="s">
        <v>1</v>
      </c>
      <c r="J259" s="1">
        <v>1</v>
      </c>
      <c r="K259" s="2" t="s">
        <v>2147</v>
      </c>
      <c r="L259" s="1">
        <v>0</v>
      </c>
      <c r="M259" s="1">
        <v>0</v>
      </c>
      <c r="N259" s="1">
        <v>0</v>
      </c>
    </row>
    <row r="260" spans="1:14">
      <c r="A260" s="1">
        <v>100</v>
      </c>
      <c r="B260" s="1">
        <v>438190</v>
      </c>
      <c r="C260" s="2" t="str">
        <f ca="1">VLOOKUP(B260,'Fichier FA (en entrée)'!B:D,3)</f>
        <v>LNVHTKJACC</v>
      </c>
      <c r="D260" s="2" t="str">
        <f ca="1">VLOOKUP(B260,'Fichier FA (en entrée)'!B:E,4)</f>
        <v>Iblbevszrhkvf</v>
      </c>
      <c r="E260" s="2" t="s">
        <v>19</v>
      </c>
      <c r="F260" s="2" t="s">
        <v>3</v>
      </c>
      <c r="G260" s="1">
        <v>1</v>
      </c>
      <c r="H260" s="1">
        <v>0</v>
      </c>
      <c r="I260" s="2" t="s">
        <v>1</v>
      </c>
      <c r="J260" s="1">
        <v>1</v>
      </c>
      <c r="K260" s="2" t="s">
        <v>2147</v>
      </c>
      <c r="L260" s="1">
        <v>0</v>
      </c>
      <c r="M260" s="1">
        <v>0</v>
      </c>
      <c r="N260" s="1">
        <v>0</v>
      </c>
    </row>
    <row r="261" spans="1:14">
      <c r="A261" s="1">
        <v>100</v>
      </c>
      <c r="B261" s="1">
        <v>438403</v>
      </c>
      <c r="C261" s="2" t="str">
        <f ca="1">VLOOKUP(B261,'Fichier FA (en entrée)'!B:D,3)</f>
        <v>ASIICXRSSX</v>
      </c>
      <c r="D261" s="2" t="str">
        <f ca="1">VLOOKUP(B261,'Fichier FA (en entrée)'!B:E,4)</f>
        <v>Uyjuynboaarem</v>
      </c>
      <c r="E261" s="2" t="s">
        <v>20</v>
      </c>
      <c r="F261" s="2" t="s">
        <v>3</v>
      </c>
      <c r="G261" s="1">
        <v>1</v>
      </c>
      <c r="H261" s="1">
        <v>0</v>
      </c>
      <c r="I261" s="2" t="s">
        <v>1</v>
      </c>
      <c r="J261" s="1">
        <v>1</v>
      </c>
      <c r="K261" s="2" t="s">
        <v>2147</v>
      </c>
      <c r="L261" s="1">
        <v>0</v>
      </c>
      <c r="M261" s="1">
        <v>0</v>
      </c>
      <c r="N261" s="1">
        <v>0</v>
      </c>
    </row>
    <row r="262" spans="1:14">
      <c r="A262" s="1">
        <v>100</v>
      </c>
      <c r="B262" s="1">
        <v>438432</v>
      </c>
      <c r="C262" s="2" t="str">
        <f ca="1">VLOOKUP(B262,'Fichier FA (en entrée)'!B:D,3)</f>
        <v>WNMTHXBNKJ</v>
      </c>
      <c r="D262" s="2" t="str">
        <f ca="1">VLOOKUP(B262,'Fichier FA (en entrée)'!B:E,4)</f>
        <v>Zpldybspfdlhk</v>
      </c>
      <c r="E262" s="2" t="s">
        <v>28</v>
      </c>
      <c r="F262" s="2" t="s">
        <v>3</v>
      </c>
      <c r="G262" s="1">
        <v>1</v>
      </c>
      <c r="H262" s="1">
        <v>0</v>
      </c>
      <c r="I262" s="2" t="s">
        <v>1</v>
      </c>
      <c r="J262" s="1">
        <v>1</v>
      </c>
      <c r="K262" s="2" t="s">
        <v>2147</v>
      </c>
      <c r="L262" s="1">
        <v>0</v>
      </c>
      <c r="M262" s="1">
        <v>0</v>
      </c>
      <c r="N262" s="1">
        <v>0</v>
      </c>
    </row>
    <row r="263" spans="1:14">
      <c r="A263" s="1">
        <v>100</v>
      </c>
      <c r="B263" s="1">
        <v>438437</v>
      </c>
      <c r="C263" s="2" t="str">
        <f ca="1">VLOOKUP(B263,'Fichier FA (en entrée)'!B:D,3)</f>
        <v>NDHIYRFKJU</v>
      </c>
      <c r="D263" s="2" t="str">
        <f ca="1">VLOOKUP(B263,'Fichier FA (en entrée)'!B:E,4)</f>
        <v>Uqkvlcijavfoy</v>
      </c>
      <c r="E263" s="2" t="s">
        <v>28</v>
      </c>
      <c r="F263" s="2" t="s">
        <v>3</v>
      </c>
      <c r="G263" s="1">
        <v>1</v>
      </c>
      <c r="H263" s="1">
        <v>0</v>
      </c>
      <c r="I263" s="2" t="s">
        <v>1</v>
      </c>
      <c r="J263" s="1">
        <v>1</v>
      </c>
      <c r="K263" s="2" t="s">
        <v>2147</v>
      </c>
      <c r="L263" s="1">
        <v>0</v>
      </c>
      <c r="M263" s="1">
        <v>0</v>
      </c>
      <c r="N263" s="1">
        <v>0</v>
      </c>
    </row>
    <row r="264" spans="1:14">
      <c r="A264" s="1">
        <v>100</v>
      </c>
      <c r="B264" s="1">
        <v>438446</v>
      </c>
      <c r="C264" s="2" t="str">
        <f ca="1">VLOOKUP(B264,'Fichier FA (en entrée)'!B:D,3)</f>
        <v>UQMVHZOLYA</v>
      </c>
      <c r="D264" s="2" t="str">
        <f ca="1">VLOOKUP(B264,'Fichier FA (en entrée)'!B:E,4)</f>
        <v>Cenzajowobetj</v>
      </c>
      <c r="E264" s="2" t="s">
        <v>28</v>
      </c>
      <c r="F264" s="2" t="s">
        <v>3</v>
      </c>
      <c r="G264" s="1">
        <v>1</v>
      </c>
      <c r="H264" s="1">
        <v>0</v>
      </c>
      <c r="I264" s="2" t="s">
        <v>1</v>
      </c>
      <c r="J264" s="1">
        <v>1</v>
      </c>
      <c r="K264" s="2" t="s">
        <v>2147</v>
      </c>
      <c r="L264" s="1">
        <v>0</v>
      </c>
      <c r="M264" s="1">
        <v>0</v>
      </c>
      <c r="N264" s="1">
        <v>0</v>
      </c>
    </row>
    <row r="265" spans="1:14">
      <c r="A265" s="1">
        <v>100</v>
      </c>
      <c r="B265" s="1">
        <v>438448</v>
      </c>
      <c r="C265" s="2" t="str">
        <f ca="1">VLOOKUP(B265,'Fichier FA (en entrée)'!B:D,3)</f>
        <v>SUKXIDGAIX</v>
      </c>
      <c r="D265" s="2" t="str">
        <f ca="1">VLOOKUP(B265,'Fichier FA (en entrée)'!B:E,4)</f>
        <v>Tosoirpagvdqh</v>
      </c>
      <c r="E265" s="2" t="s">
        <v>24</v>
      </c>
      <c r="F265" s="2" t="s">
        <v>3</v>
      </c>
      <c r="G265" s="1">
        <v>1</v>
      </c>
      <c r="H265" s="1">
        <v>0</v>
      </c>
      <c r="I265" s="2" t="s">
        <v>1</v>
      </c>
      <c r="J265" s="1">
        <v>1</v>
      </c>
      <c r="K265" s="2" t="s">
        <v>2147</v>
      </c>
      <c r="L265" s="1">
        <v>0</v>
      </c>
      <c r="M265" s="1">
        <v>0</v>
      </c>
      <c r="N265" s="1">
        <v>0</v>
      </c>
    </row>
    <row r="266" spans="1:14">
      <c r="A266" s="1">
        <v>100</v>
      </c>
      <c r="B266" s="1">
        <v>438457</v>
      </c>
      <c r="C266" s="2" t="str">
        <f ca="1">VLOOKUP(B266,'Fichier FA (en entrée)'!B:D,3)</f>
        <v>MPOQRZVXNA</v>
      </c>
      <c r="D266" s="2" t="str">
        <f ca="1">VLOOKUP(B266,'Fichier FA (en entrée)'!B:E,4)</f>
        <v>Vmmyoipdjkcia</v>
      </c>
      <c r="E266" s="2" t="s">
        <v>20</v>
      </c>
      <c r="F266" s="2" t="s">
        <v>3</v>
      </c>
      <c r="G266" s="1">
        <v>1</v>
      </c>
      <c r="H266" s="1">
        <v>0</v>
      </c>
      <c r="I266" s="2" t="s">
        <v>1</v>
      </c>
      <c r="J266" s="1">
        <v>1</v>
      </c>
      <c r="K266" s="2" t="s">
        <v>2147</v>
      </c>
      <c r="L266" s="1">
        <v>0</v>
      </c>
      <c r="M266" s="1">
        <v>0</v>
      </c>
      <c r="N266" s="1">
        <v>0</v>
      </c>
    </row>
    <row r="267" spans="1:14">
      <c r="A267" s="1">
        <v>100</v>
      </c>
      <c r="B267" s="1">
        <v>438459</v>
      </c>
      <c r="C267" s="2" t="str">
        <f ca="1">VLOOKUP(B267,'Fichier FA (en entrée)'!B:D,3)</f>
        <v>XNXUIIXHUR</v>
      </c>
      <c r="D267" s="2" t="str">
        <f ca="1">VLOOKUP(B267,'Fichier FA (en entrée)'!B:E,4)</f>
        <v>Hkutlmfhwqiah</v>
      </c>
      <c r="E267" s="2" t="s">
        <v>15</v>
      </c>
      <c r="F267" s="2" t="s">
        <v>3</v>
      </c>
      <c r="G267" s="1">
        <v>1</v>
      </c>
      <c r="H267" s="1">
        <v>0</v>
      </c>
      <c r="I267" s="2" t="s">
        <v>1</v>
      </c>
      <c r="J267" s="1">
        <v>1</v>
      </c>
      <c r="K267" s="2" t="s">
        <v>2147</v>
      </c>
      <c r="L267" s="1">
        <v>0</v>
      </c>
      <c r="M267" s="1">
        <v>0</v>
      </c>
      <c r="N267" s="1">
        <v>0</v>
      </c>
    </row>
    <row r="268" spans="1:14">
      <c r="A268" s="1">
        <v>100</v>
      </c>
      <c r="B268" s="1">
        <v>438927</v>
      </c>
      <c r="C268" s="2" t="str">
        <f ca="1">VLOOKUP(B268,'Fichier FA (en entrée)'!B:D,3)</f>
        <v>ONSDOSMJER</v>
      </c>
      <c r="D268" s="2" t="str">
        <f ca="1">VLOOKUP(B268,'Fichier FA (en entrée)'!B:E,4)</f>
        <v>Axzqvjslcfikv</v>
      </c>
      <c r="E268" s="2" t="s">
        <v>23</v>
      </c>
      <c r="F268" s="2" t="s">
        <v>3</v>
      </c>
      <c r="G268" s="1">
        <v>1</v>
      </c>
      <c r="H268" s="1">
        <v>0</v>
      </c>
      <c r="I268" s="2" t="s">
        <v>1</v>
      </c>
      <c r="J268" s="1">
        <v>1</v>
      </c>
      <c r="K268" s="2" t="s">
        <v>2147</v>
      </c>
      <c r="L268" s="1">
        <v>0</v>
      </c>
      <c r="M268" s="1">
        <v>0</v>
      </c>
      <c r="N268" s="1">
        <v>0</v>
      </c>
    </row>
    <row r="269" spans="1:14">
      <c r="A269" s="1">
        <v>100</v>
      </c>
      <c r="B269" s="1">
        <v>447831</v>
      </c>
      <c r="C269" s="2" t="str">
        <f ca="1">VLOOKUP(B269,'Fichier FA (en entrée)'!B:D,3)</f>
        <v>VXYFXRMBPM</v>
      </c>
      <c r="D269" s="2" t="str">
        <f ca="1">VLOOKUP(B269,'Fichier FA (en entrée)'!B:E,4)</f>
        <v>Rwjcrszmnztgl</v>
      </c>
      <c r="E269" s="2" t="s">
        <v>28</v>
      </c>
      <c r="F269" s="2" t="s">
        <v>3</v>
      </c>
      <c r="G269" s="1">
        <v>1</v>
      </c>
      <c r="H269" s="1">
        <v>0</v>
      </c>
      <c r="I269" s="2" t="s">
        <v>1</v>
      </c>
      <c r="J269" s="1">
        <v>1</v>
      </c>
      <c r="K269" s="2" t="s">
        <v>2147</v>
      </c>
      <c r="L269" s="1">
        <v>0</v>
      </c>
      <c r="M269" s="1">
        <v>0</v>
      </c>
      <c r="N269" s="1">
        <v>0</v>
      </c>
    </row>
    <row r="270" spans="1:14">
      <c r="A270" s="1">
        <v>100</v>
      </c>
      <c r="B270" s="1">
        <v>450880</v>
      </c>
      <c r="C270" s="2" t="str">
        <f ca="1">VLOOKUP(B270,'Fichier FA (en entrée)'!B:D,3)</f>
        <v>JDALRHYPZY</v>
      </c>
      <c r="D270" s="2" t="str">
        <f ca="1">VLOOKUP(B270,'Fichier FA (en entrée)'!B:E,4)</f>
        <v>Rclapzuglvhmh</v>
      </c>
      <c r="E270" s="2" t="s">
        <v>17</v>
      </c>
      <c r="F270" s="2" t="s">
        <v>3</v>
      </c>
      <c r="G270" s="1">
        <v>1</v>
      </c>
      <c r="H270" s="1">
        <v>0</v>
      </c>
      <c r="I270" s="2" t="s">
        <v>1</v>
      </c>
      <c r="J270" s="1">
        <v>1</v>
      </c>
      <c r="K270" s="2" t="s">
        <v>2147</v>
      </c>
      <c r="L270" s="1">
        <v>0</v>
      </c>
      <c r="M270" s="1">
        <v>0</v>
      </c>
      <c r="N270" s="1">
        <v>0</v>
      </c>
    </row>
    <row r="271" spans="1:14">
      <c r="A271" s="1">
        <v>100</v>
      </c>
      <c r="B271" s="1">
        <v>450911</v>
      </c>
      <c r="C271" s="2" t="str">
        <f ca="1">VLOOKUP(B271,'Fichier FA (en entrée)'!B:D,3)</f>
        <v>NVUYKQWKXU</v>
      </c>
      <c r="D271" s="2" t="str">
        <f ca="1">VLOOKUP(B271,'Fichier FA (en entrée)'!B:E,4)</f>
        <v>Cvqjecbkyvpok</v>
      </c>
      <c r="E271" s="2" t="s">
        <v>22</v>
      </c>
      <c r="F271" s="2" t="s">
        <v>3</v>
      </c>
      <c r="G271" s="1">
        <v>1</v>
      </c>
      <c r="H271" s="1">
        <v>0</v>
      </c>
      <c r="I271" s="2" t="s">
        <v>1</v>
      </c>
      <c r="J271" s="1">
        <v>1</v>
      </c>
      <c r="K271" s="2" t="s">
        <v>2147</v>
      </c>
      <c r="L271" s="1">
        <v>0</v>
      </c>
      <c r="M271" s="1">
        <v>0</v>
      </c>
      <c r="N271" s="1">
        <v>0</v>
      </c>
    </row>
    <row r="272" spans="1:14">
      <c r="A272" s="1">
        <v>100</v>
      </c>
      <c r="B272" s="1">
        <v>450914</v>
      </c>
      <c r="C272" s="2" t="str">
        <f ca="1">VLOOKUP(B272,'Fichier FA (en entrée)'!B:D,3)</f>
        <v>BZIWTMENIJ</v>
      </c>
      <c r="D272" s="2" t="str">
        <f ca="1">VLOOKUP(B272,'Fichier FA (en entrée)'!B:E,4)</f>
        <v>Jyvdcvbhmcjmy</v>
      </c>
      <c r="E272" s="2" t="s">
        <v>17</v>
      </c>
      <c r="F272" s="2" t="s">
        <v>3</v>
      </c>
      <c r="G272" s="1">
        <v>1</v>
      </c>
      <c r="H272" s="1">
        <v>0</v>
      </c>
      <c r="I272" s="2" t="s">
        <v>1</v>
      </c>
      <c r="J272" s="1">
        <v>1</v>
      </c>
      <c r="K272" s="2" t="s">
        <v>2147</v>
      </c>
      <c r="L272" s="1">
        <v>0</v>
      </c>
      <c r="M272" s="1">
        <v>0</v>
      </c>
      <c r="N272" s="1">
        <v>0</v>
      </c>
    </row>
    <row r="273" spans="1:14">
      <c r="A273" s="1">
        <v>100</v>
      </c>
      <c r="B273" s="1">
        <v>450952</v>
      </c>
      <c r="C273" s="2" t="str">
        <f ca="1">VLOOKUP(B273,'Fichier FA (en entrée)'!B:D,3)</f>
        <v>JOIALWRQSI</v>
      </c>
      <c r="D273" s="2" t="str">
        <f ca="1">VLOOKUP(B273,'Fichier FA (en entrée)'!B:E,4)</f>
        <v>Grysqpkihzrni</v>
      </c>
      <c r="E273" s="2" t="s">
        <v>20</v>
      </c>
      <c r="F273" s="2" t="s">
        <v>3</v>
      </c>
      <c r="G273" s="1">
        <v>1</v>
      </c>
      <c r="H273" s="1">
        <v>0</v>
      </c>
      <c r="I273" s="2" t="s">
        <v>1</v>
      </c>
      <c r="J273" s="1">
        <v>1</v>
      </c>
      <c r="K273" s="2" t="s">
        <v>2147</v>
      </c>
      <c r="L273" s="1">
        <v>0</v>
      </c>
      <c r="M273" s="1">
        <v>0</v>
      </c>
      <c r="N273" s="1">
        <v>0</v>
      </c>
    </row>
    <row r="274" spans="1:14">
      <c r="A274" s="1">
        <v>100</v>
      </c>
      <c r="B274" s="1">
        <v>450954</v>
      </c>
      <c r="C274" s="2" t="str">
        <f ca="1">VLOOKUP(B274,'Fichier FA (en entrée)'!B:D,3)</f>
        <v>AGTRUOCBPB</v>
      </c>
      <c r="D274" s="2" t="str">
        <f ca="1">VLOOKUP(B274,'Fichier FA (en entrée)'!B:E,4)</f>
        <v>Zjnjqxrqkvboj</v>
      </c>
      <c r="E274" s="2" t="s">
        <v>14</v>
      </c>
      <c r="F274" s="2" t="s">
        <v>3</v>
      </c>
      <c r="G274" s="1">
        <v>1</v>
      </c>
      <c r="H274" s="1">
        <v>0</v>
      </c>
      <c r="I274" s="2" t="s">
        <v>1</v>
      </c>
      <c r="J274" s="1">
        <v>1</v>
      </c>
      <c r="K274" s="2" t="s">
        <v>2147</v>
      </c>
      <c r="L274" s="1">
        <v>0</v>
      </c>
      <c r="M274" s="1">
        <v>0</v>
      </c>
      <c r="N274" s="1">
        <v>0</v>
      </c>
    </row>
    <row r="275" spans="1:14">
      <c r="A275" s="1">
        <v>100</v>
      </c>
      <c r="B275" s="1">
        <v>451015</v>
      </c>
      <c r="C275" s="2" t="str">
        <f ca="1">VLOOKUP(B275,'Fichier FA (en entrée)'!B:D,3)</f>
        <v>YIUKJNTPUO</v>
      </c>
      <c r="D275" s="2" t="str">
        <f ca="1">VLOOKUP(B275,'Fichier FA (en entrée)'!B:E,4)</f>
        <v>Lkhrjgxzmvzkb</v>
      </c>
      <c r="E275" s="2" t="s">
        <v>14</v>
      </c>
      <c r="F275" s="2" t="s">
        <v>3</v>
      </c>
      <c r="G275" s="1">
        <v>1</v>
      </c>
      <c r="H275" s="1">
        <v>0</v>
      </c>
      <c r="I275" s="2" t="s">
        <v>1</v>
      </c>
      <c r="J275" s="1">
        <v>1</v>
      </c>
      <c r="K275" s="2" t="s">
        <v>2147</v>
      </c>
      <c r="L275" s="1">
        <v>0</v>
      </c>
      <c r="M275" s="1">
        <v>0</v>
      </c>
      <c r="N275" s="1">
        <v>0</v>
      </c>
    </row>
    <row r="276" spans="1:14">
      <c r="A276" s="1">
        <v>100</v>
      </c>
      <c r="B276" s="1">
        <v>451083</v>
      </c>
      <c r="C276" s="2" t="str">
        <f ca="1">VLOOKUP(B276,'Fichier FA (en entrée)'!B:D,3)</f>
        <v>XTZURSFOMH</v>
      </c>
      <c r="D276" s="2" t="str">
        <f ca="1">VLOOKUP(B276,'Fichier FA (en entrée)'!B:E,4)</f>
        <v>Tccniltlkjfcu</v>
      </c>
      <c r="E276" s="2" t="s">
        <v>14</v>
      </c>
      <c r="F276" s="2" t="s">
        <v>3</v>
      </c>
      <c r="G276" s="1">
        <v>1</v>
      </c>
      <c r="H276" s="1">
        <v>0</v>
      </c>
      <c r="I276" s="2" t="s">
        <v>1</v>
      </c>
      <c r="J276" s="1">
        <v>1</v>
      </c>
      <c r="K276" s="2" t="s">
        <v>2147</v>
      </c>
      <c r="L276" s="1">
        <v>0</v>
      </c>
      <c r="M276" s="1">
        <v>0</v>
      </c>
      <c r="N276" s="1">
        <v>0</v>
      </c>
    </row>
    <row r="277" spans="1:14">
      <c r="A277" s="1">
        <v>100</v>
      </c>
      <c r="B277" s="1">
        <v>452302</v>
      </c>
      <c r="C277" s="2" t="str">
        <f ca="1">VLOOKUP(B277,'Fichier FA (en entrée)'!B:D,3)</f>
        <v>JKTTPIUTPX</v>
      </c>
      <c r="D277" s="2" t="str">
        <f ca="1">VLOOKUP(B277,'Fichier FA (en entrée)'!B:E,4)</f>
        <v>Phslcyfxzyeqw</v>
      </c>
      <c r="E277" s="2" t="s">
        <v>18</v>
      </c>
      <c r="F277" s="2" t="s">
        <v>3</v>
      </c>
      <c r="G277" s="1">
        <v>1</v>
      </c>
      <c r="H277" s="1">
        <v>0</v>
      </c>
      <c r="I277" s="2" t="s">
        <v>1</v>
      </c>
      <c r="J277" s="1">
        <v>1</v>
      </c>
      <c r="K277" s="2" t="s">
        <v>2147</v>
      </c>
      <c r="L277" s="1">
        <v>0</v>
      </c>
      <c r="M277" s="1">
        <v>0</v>
      </c>
      <c r="N277" s="1">
        <v>0</v>
      </c>
    </row>
    <row r="278" spans="1:14">
      <c r="A278" s="1">
        <v>100</v>
      </c>
      <c r="B278" s="1">
        <v>453704</v>
      </c>
      <c r="C278" s="2" t="str">
        <f ca="1">VLOOKUP(B278,'Fichier FA (en entrée)'!B:D,3)</f>
        <v>HZVIMDBHSC</v>
      </c>
      <c r="D278" s="2" t="str">
        <f ca="1">VLOOKUP(B278,'Fichier FA (en entrée)'!B:E,4)</f>
        <v>Cdgqiltvicgyg</v>
      </c>
      <c r="E278" s="2" t="s">
        <v>68</v>
      </c>
      <c r="F278" s="2" t="s">
        <v>3</v>
      </c>
      <c r="G278" s="1">
        <v>1</v>
      </c>
      <c r="H278" s="1">
        <v>0</v>
      </c>
      <c r="I278" s="2" t="s">
        <v>1</v>
      </c>
      <c r="J278" s="1">
        <v>1</v>
      </c>
      <c r="K278" s="2" t="s">
        <v>2147</v>
      </c>
      <c r="L278" s="1">
        <v>0</v>
      </c>
      <c r="M278" s="1">
        <v>0</v>
      </c>
      <c r="N278" s="1">
        <v>0</v>
      </c>
    </row>
    <row r="279" spans="1:14">
      <c r="A279" s="1">
        <v>100</v>
      </c>
      <c r="B279" s="1">
        <v>453920</v>
      </c>
      <c r="C279" s="2" t="str">
        <f ca="1">VLOOKUP(B279,'Fichier FA (en entrée)'!B:D,3)</f>
        <v>TORJOIREDJ</v>
      </c>
      <c r="D279" s="2" t="str">
        <f ca="1">VLOOKUP(B279,'Fichier FA (en entrée)'!B:E,4)</f>
        <v>Dtysokhtrhdtt</v>
      </c>
      <c r="E279" s="2" t="s">
        <v>18</v>
      </c>
      <c r="F279" s="2" t="s">
        <v>3</v>
      </c>
      <c r="G279" s="1">
        <v>1</v>
      </c>
      <c r="H279" s="1">
        <v>0</v>
      </c>
      <c r="I279" s="2" t="s">
        <v>1</v>
      </c>
      <c r="J279" s="1">
        <v>1</v>
      </c>
      <c r="K279" s="2" t="s">
        <v>2147</v>
      </c>
      <c r="L279" s="1">
        <v>0</v>
      </c>
      <c r="M279" s="1">
        <v>0</v>
      </c>
      <c r="N279" s="1">
        <v>0</v>
      </c>
    </row>
    <row r="280" spans="1:14">
      <c r="A280" s="1">
        <v>100</v>
      </c>
      <c r="B280" s="1">
        <v>456786</v>
      </c>
      <c r="C280" s="2" t="str">
        <f ca="1">VLOOKUP(B280,'Fichier FA (en entrée)'!B:D,3)</f>
        <v>HNPYQQMFVB</v>
      </c>
      <c r="D280" s="2" t="str">
        <f ca="1">VLOOKUP(B280,'Fichier FA (en entrée)'!B:E,4)</f>
        <v>Memythnzehcah</v>
      </c>
      <c r="E280" s="2" t="s">
        <v>41</v>
      </c>
      <c r="F280" s="2" t="s">
        <v>3</v>
      </c>
      <c r="G280" s="1">
        <v>1</v>
      </c>
      <c r="H280" s="1">
        <v>0</v>
      </c>
      <c r="I280" s="2" t="s">
        <v>1</v>
      </c>
      <c r="J280" s="1">
        <v>1</v>
      </c>
      <c r="K280" s="2" t="s">
        <v>2147</v>
      </c>
      <c r="L280" s="1">
        <v>0</v>
      </c>
      <c r="M280" s="1">
        <v>0</v>
      </c>
      <c r="N280" s="1">
        <v>0</v>
      </c>
    </row>
    <row r="281" spans="1:14">
      <c r="A281" s="1">
        <v>100</v>
      </c>
      <c r="B281" s="1">
        <v>460182</v>
      </c>
      <c r="C281" s="2" t="str">
        <f ca="1">VLOOKUP(B281,'Fichier FA (en entrée)'!B:D,3)</f>
        <v>QIRWFWJSZF</v>
      </c>
      <c r="D281" s="2" t="str">
        <f ca="1">VLOOKUP(B281,'Fichier FA (en entrée)'!B:E,4)</f>
        <v>Gxmpkdtcyqovn</v>
      </c>
      <c r="E281" s="2" t="s">
        <v>14</v>
      </c>
      <c r="F281" s="2" t="s">
        <v>3</v>
      </c>
      <c r="G281" s="1">
        <v>1</v>
      </c>
      <c r="H281" s="1">
        <v>0</v>
      </c>
      <c r="I281" s="2" t="s">
        <v>1</v>
      </c>
      <c r="J281" s="1">
        <v>1</v>
      </c>
      <c r="K281" s="2" t="s">
        <v>2147</v>
      </c>
      <c r="L281" s="1">
        <v>0</v>
      </c>
      <c r="M281" s="1">
        <v>0</v>
      </c>
      <c r="N281" s="1">
        <v>0</v>
      </c>
    </row>
    <row r="282" spans="1:14">
      <c r="A282" s="1">
        <v>100</v>
      </c>
      <c r="B282" s="1">
        <v>464438</v>
      </c>
      <c r="C282" s="2" t="str">
        <f ca="1">VLOOKUP(B282,'Fichier FA (en entrée)'!B:D,3)</f>
        <v>OXWQQTQYYJ</v>
      </c>
      <c r="D282" s="2" t="str">
        <f ca="1">VLOOKUP(B282,'Fichier FA (en entrée)'!B:E,4)</f>
        <v>Iowvhlhybmzgy</v>
      </c>
      <c r="E282" s="2" t="s">
        <v>20</v>
      </c>
      <c r="F282" s="2" t="s">
        <v>3</v>
      </c>
      <c r="G282" s="1">
        <v>1</v>
      </c>
      <c r="H282" s="1">
        <v>0</v>
      </c>
      <c r="I282" s="2" t="s">
        <v>1</v>
      </c>
      <c r="J282" s="1">
        <v>1</v>
      </c>
      <c r="K282" s="2" t="s">
        <v>2147</v>
      </c>
      <c r="L282" s="1">
        <v>0</v>
      </c>
      <c r="M282" s="1">
        <v>0</v>
      </c>
      <c r="N282" s="1">
        <v>0</v>
      </c>
    </row>
    <row r="283" spans="1:14">
      <c r="A283" s="1">
        <v>100</v>
      </c>
      <c r="B283" s="1">
        <v>470751</v>
      </c>
      <c r="C283" s="2" t="str">
        <f ca="1">VLOOKUP(B283,'Fichier FA (en entrée)'!B:D,3)</f>
        <v>OADSHVDLSN</v>
      </c>
      <c r="D283" s="2" t="str">
        <f ca="1">VLOOKUP(B283,'Fichier FA (en entrée)'!B:E,4)</f>
        <v>Ysvgsvcmtoxfh</v>
      </c>
      <c r="E283" s="2" t="s">
        <v>15</v>
      </c>
      <c r="F283" s="2" t="s">
        <v>3</v>
      </c>
      <c r="G283" s="1">
        <v>1</v>
      </c>
      <c r="H283" s="1">
        <v>0</v>
      </c>
      <c r="I283" s="2" t="s">
        <v>1</v>
      </c>
      <c r="J283" s="1">
        <v>1</v>
      </c>
      <c r="K283" s="2" t="s">
        <v>2147</v>
      </c>
      <c r="L283" s="1">
        <v>0</v>
      </c>
      <c r="M283" s="1">
        <v>0</v>
      </c>
      <c r="N283" s="1">
        <v>0</v>
      </c>
    </row>
    <row r="284" spans="1:14">
      <c r="A284" s="1">
        <v>100</v>
      </c>
      <c r="B284" s="1">
        <v>478636</v>
      </c>
      <c r="C284" s="2" t="str">
        <f ca="1">VLOOKUP(B284,'Fichier FA (en entrée)'!B:D,3)</f>
        <v>HXOKFOXLGK</v>
      </c>
      <c r="D284" s="2" t="str">
        <f ca="1">VLOOKUP(B284,'Fichier FA (en entrée)'!B:E,4)</f>
        <v>Omfjtlyddhcvh</v>
      </c>
      <c r="E284" s="2" t="s">
        <v>14</v>
      </c>
      <c r="F284" s="2" t="s">
        <v>3</v>
      </c>
      <c r="G284" s="1">
        <v>1</v>
      </c>
      <c r="H284" s="1">
        <v>0</v>
      </c>
      <c r="I284" s="2" t="s">
        <v>1</v>
      </c>
      <c r="J284" s="1">
        <v>1</v>
      </c>
      <c r="K284" s="2" t="s">
        <v>2147</v>
      </c>
      <c r="L284" s="1">
        <v>0</v>
      </c>
      <c r="M284" s="1">
        <v>0</v>
      </c>
      <c r="N284" s="1">
        <v>0</v>
      </c>
    </row>
    <row r="285" spans="1:14">
      <c r="A285" s="1">
        <v>100</v>
      </c>
      <c r="B285" s="1">
        <v>478695</v>
      </c>
      <c r="C285" s="2" t="str">
        <f ca="1">VLOOKUP(B285,'Fichier FA (en entrée)'!B:D,3)</f>
        <v>DWKUCGDVXB</v>
      </c>
      <c r="D285" s="2" t="str">
        <f ca="1">VLOOKUP(B285,'Fichier FA (en entrée)'!B:E,4)</f>
        <v>Zzodwrqfdsnnj</v>
      </c>
      <c r="E285" s="2" t="s">
        <v>14</v>
      </c>
      <c r="F285" s="2" t="s">
        <v>3</v>
      </c>
      <c r="G285" s="1">
        <v>1</v>
      </c>
      <c r="H285" s="1">
        <v>0</v>
      </c>
      <c r="I285" s="2" t="s">
        <v>1</v>
      </c>
      <c r="J285" s="1">
        <v>1</v>
      </c>
      <c r="K285" s="2" t="s">
        <v>2147</v>
      </c>
      <c r="L285" s="1">
        <v>0</v>
      </c>
      <c r="M285" s="1">
        <v>0</v>
      </c>
      <c r="N285" s="1">
        <v>0</v>
      </c>
    </row>
    <row r="286" spans="1:14">
      <c r="A286" s="1">
        <v>100</v>
      </c>
      <c r="B286" s="1">
        <v>488474</v>
      </c>
      <c r="C286" s="2" t="str">
        <f ca="1">VLOOKUP(B286,'Fichier FA (en entrée)'!B:D,3)</f>
        <v>GCWDVXQEVF</v>
      </c>
      <c r="D286" s="2" t="str">
        <f ca="1">VLOOKUP(B286,'Fichier FA (en entrée)'!B:E,4)</f>
        <v>Epahyeymrkwvp</v>
      </c>
      <c r="E286" s="2" t="s">
        <v>19</v>
      </c>
      <c r="F286" s="2" t="s">
        <v>3</v>
      </c>
      <c r="G286" s="1">
        <v>1</v>
      </c>
      <c r="H286" s="1">
        <v>0</v>
      </c>
      <c r="I286" s="2" t="s">
        <v>1</v>
      </c>
      <c r="J286" s="1">
        <v>1</v>
      </c>
      <c r="K286" s="2" t="s">
        <v>2147</v>
      </c>
      <c r="L286" s="1">
        <v>0</v>
      </c>
      <c r="M286" s="1">
        <v>0</v>
      </c>
      <c r="N286" s="1">
        <v>0</v>
      </c>
    </row>
    <row r="287" spans="1:14">
      <c r="A287" s="1">
        <v>100</v>
      </c>
      <c r="B287" s="1">
        <v>494045</v>
      </c>
      <c r="C287" s="2" t="str">
        <f ca="1">VLOOKUP(B287,'Fichier FA (en entrée)'!B:D,3)</f>
        <v>HGHWHTDAYX</v>
      </c>
      <c r="D287" s="2" t="str">
        <f ca="1">VLOOKUP(B287,'Fichier FA (en entrée)'!B:E,4)</f>
        <v>Bdfvepelimprm</v>
      </c>
      <c r="E287" s="2" t="s">
        <v>31</v>
      </c>
      <c r="F287" s="2" t="s">
        <v>3</v>
      </c>
      <c r="G287" s="1">
        <v>1</v>
      </c>
      <c r="H287" s="1">
        <v>0</v>
      </c>
      <c r="I287" s="2" t="s">
        <v>1</v>
      </c>
      <c r="J287" s="1">
        <v>1</v>
      </c>
      <c r="K287" s="2" t="s">
        <v>2147</v>
      </c>
      <c r="L287" s="1">
        <v>0</v>
      </c>
      <c r="M287" s="1">
        <v>0</v>
      </c>
      <c r="N287" s="1">
        <v>0</v>
      </c>
    </row>
    <row r="288" spans="1:14">
      <c r="A288" s="1">
        <v>100</v>
      </c>
      <c r="B288" s="1">
        <v>494373</v>
      </c>
      <c r="C288" s="2" t="str">
        <f ca="1">VLOOKUP(B288,'Fichier FA (en entrée)'!B:D,3)</f>
        <v>NMWCWBTSHB</v>
      </c>
      <c r="D288" s="2" t="str">
        <f ca="1">VLOOKUP(B288,'Fichier FA (en entrée)'!B:E,4)</f>
        <v>Rxfwbyzlucxnl</v>
      </c>
      <c r="E288" s="2" t="s">
        <v>23</v>
      </c>
      <c r="F288" s="2" t="s">
        <v>3</v>
      </c>
      <c r="G288" s="1">
        <v>1</v>
      </c>
      <c r="H288" s="1">
        <v>0</v>
      </c>
      <c r="I288" s="2" t="s">
        <v>1</v>
      </c>
      <c r="J288" s="1">
        <v>1</v>
      </c>
      <c r="K288" s="2" t="s">
        <v>2147</v>
      </c>
      <c r="L288" s="1">
        <v>0</v>
      </c>
      <c r="M288" s="1">
        <v>0</v>
      </c>
      <c r="N288" s="1">
        <v>0</v>
      </c>
    </row>
    <row r="289" spans="1:14">
      <c r="A289" s="1">
        <v>100</v>
      </c>
      <c r="B289" s="1">
        <v>494774</v>
      </c>
      <c r="C289" s="2" t="str">
        <f ca="1">VLOOKUP(B289,'Fichier FA (en entrée)'!B:D,3)</f>
        <v>KLNHIABGBP</v>
      </c>
      <c r="D289" s="2" t="str">
        <f ca="1">VLOOKUP(B289,'Fichier FA (en entrée)'!B:E,4)</f>
        <v>Yztmcsmyhjtwa</v>
      </c>
      <c r="E289" s="2" t="s">
        <v>15</v>
      </c>
      <c r="F289" s="2" t="s">
        <v>3</v>
      </c>
      <c r="G289" s="1">
        <v>1</v>
      </c>
      <c r="H289" s="1">
        <v>0</v>
      </c>
      <c r="I289" s="2" t="s">
        <v>1</v>
      </c>
      <c r="J289" s="1">
        <v>1</v>
      </c>
      <c r="K289" s="2" t="s">
        <v>2147</v>
      </c>
      <c r="L289" s="1">
        <v>0</v>
      </c>
      <c r="M289" s="1">
        <v>0</v>
      </c>
      <c r="N289" s="1">
        <v>0</v>
      </c>
    </row>
    <row r="290" spans="1:14">
      <c r="A290" s="1">
        <v>100</v>
      </c>
      <c r="B290" s="1">
        <v>495587</v>
      </c>
      <c r="C290" s="2" t="str">
        <f ca="1">VLOOKUP(B290,'Fichier FA (en entrée)'!B:D,3)</f>
        <v>GWFIUTLFSW</v>
      </c>
      <c r="D290" s="2" t="str">
        <f ca="1">VLOOKUP(B290,'Fichier FA (en entrée)'!B:E,4)</f>
        <v>Qdyojtertnrah</v>
      </c>
      <c r="E290" s="2" t="s">
        <v>20</v>
      </c>
      <c r="F290" s="2" t="s">
        <v>3</v>
      </c>
      <c r="G290" s="1">
        <v>1</v>
      </c>
      <c r="H290" s="1">
        <v>0</v>
      </c>
      <c r="I290" s="2" t="s">
        <v>1</v>
      </c>
      <c r="J290" s="1">
        <v>1</v>
      </c>
      <c r="K290" s="2" t="s">
        <v>2147</v>
      </c>
      <c r="L290" s="1">
        <v>0</v>
      </c>
      <c r="M290" s="1">
        <v>0</v>
      </c>
      <c r="N290" s="1">
        <v>0</v>
      </c>
    </row>
    <row r="291" spans="1:14">
      <c r="A291" s="1">
        <v>100</v>
      </c>
      <c r="B291" s="1">
        <v>502732</v>
      </c>
      <c r="C291" s="2" t="str">
        <f ca="1">VLOOKUP(B291,'Fichier FA (en entrée)'!B:D,3)</f>
        <v>XMEAHDQOQB</v>
      </c>
      <c r="D291" s="2" t="str">
        <f ca="1">VLOOKUP(B291,'Fichier FA (en entrée)'!B:E,4)</f>
        <v>Kjdzpvrvchytm</v>
      </c>
      <c r="E291" s="2" t="s">
        <v>14</v>
      </c>
      <c r="F291" s="2" t="s">
        <v>3</v>
      </c>
      <c r="G291" s="1">
        <v>1</v>
      </c>
      <c r="H291" s="1">
        <v>0</v>
      </c>
      <c r="I291" s="2" t="s">
        <v>1</v>
      </c>
      <c r="J291" s="1">
        <v>1</v>
      </c>
      <c r="K291" s="2" t="s">
        <v>2147</v>
      </c>
      <c r="L291" s="1">
        <v>0</v>
      </c>
      <c r="M291" s="1">
        <v>0</v>
      </c>
      <c r="N291" s="1">
        <v>0</v>
      </c>
    </row>
    <row r="292" spans="1:14">
      <c r="A292" s="1">
        <v>100</v>
      </c>
      <c r="B292" s="1">
        <v>503172</v>
      </c>
      <c r="C292" s="2" t="str">
        <f ca="1">VLOOKUP(B292,'Fichier FA (en entrée)'!B:D,3)</f>
        <v>ORWOWKEZGA</v>
      </c>
      <c r="D292" s="2" t="str">
        <f ca="1">VLOOKUP(B292,'Fichier FA (en entrée)'!B:E,4)</f>
        <v>Tbgrqtqknyfnx</v>
      </c>
      <c r="E292" s="2" t="s">
        <v>38</v>
      </c>
      <c r="F292" s="2" t="s">
        <v>3</v>
      </c>
      <c r="G292" s="1">
        <v>1</v>
      </c>
      <c r="H292" s="1">
        <v>0</v>
      </c>
      <c r="I292" s="2" t="s">
        <v>1</v>
      </c>
      <c r="J292" s="1">
        <v>1</v>
      </c>
      <c r="K292" s="2" t="s">
        <v>2147</v>
      </c>
      <c r="L292" s="1">
        <v>0</v>
      </c>
      <c r="M292" s="1">
        <v>0</v>
      </c>
      <c r="N292" s="1">
        <v>0</v>
      </c>
    </row>
    <row r="293" spans="1:14">
      <c r="A293" s="1">
        <v>100</v>
      </c>
      <c r="B293" s="1">
        <v>503370</v>
      </c>
      <c r="C293" s="2" t="str">
        <f ca="1">VLOOKUP(B293,'Fichier FA (en entrée)'!B:D,3)</f>
        <v>BXBKDLTVNC</v>
      </c>
      <c r="D293" s="2" t="str">
        <f ca="1">VLOOKUP(B293,'Fichier FA (en entrée)'!B:E,4)</f>
        <v>Uujkaqesuhpbi</v>
      </c>
      <c r="E293" s="2" t="s">
        <v>22</v>
      </c>
      <c r="F293" s="2" t="s">
        <v>3</v>
      </c>
      <c r="G293" s="1">
        <v>1</v>
      </c>
      <c r="H293" s="1">
        <v>0</v>
      </c>
      <c r="I293" s="2" t="s">
        <v>1</v>
      </c>
      <c r="J293" s="1">
        <v>1</v>
      </c>
      <c r="K293" s="2" t="s">
        <v>2147</v>
      </c>
      <c r="L293" s="1">
        <v>0</v>
      </c>
      <c r="M293" s="1">
        <v>0</v>
      </c>
      <c r="N293" s="1">
        <v>0</v>
      </c>
    </row>
    <row r="294" spans="1:14">
      <c r="A294" s="1">
        <v>100</v>
      </c>
      <c r="B294" s="1">
        <v>503428</v>
      </c>
      <c r="C294" s="2" t="str">
        <f ca="1">VLOOKUP(B294,'Fichier FA (en entrée)'!B:D,3)</f>
        <v>RRRYQVQXXG</v>
      </c>
      <c r="D294" s="2" t="str">
        <f ca="1">VLOOKUP(B294,'Fichier FA (en entrée)'!B:E,4)</f>
        <v>Wffnippwdsyuz</v>
      </c>
      <c r="E294" s="2" t="s">
        <v>68</v>
      </c>
      <c r="F294" s="2" t="s">
        <v>3</v>
      </c>
      <c r="G294" s="1">
        <v>1</v>
      </c>
      <c r="H294" s="1">
        <v>0</v>
      </c>
      <c r="I294" s="2" t="s">
        <v>1</v>
      </c>
      <c r="J294" s="1">
        <v>1</v>
      </c>
      <c r="K294" s="2" t="s">
        <v>2147</v>
      </c>
      <c r="L294" s="1">
        <v>0</v>
      </c>
      <c r="M294" s="1">
        <v>0</v>
      </c>
      <c r="N294" s="1">
        <v>0</v>
      </c>
    </row>
    <row r="295" spans="1:14">
      <c r="A295" s="1">
        <v>100</v>
      </c>
      <c r="B295" s="1">
        <v>504512</v>
      </c>
      <c r="C295" s="2" t="str">
        <f ca="1">VLOOKUP(B295,'Fichier FA (en entrée)'!B:D,3)</f>
        <v>FUHJUYUHHH</v>
      </c>
      <c r="D295" s="2" t="str">
        <f ca="1">VLOOKUP(B295,'Fichier FA (en entrée)'!B:E,4)</f>
        <v>Jwcuoakpqgdtk</v>
      </c>
      <c r="E295" s="2" t="s">
        <v>20</v>
      </c>
      <c r="F295" s="2" t="s">
        <v>3</v>
      </c>
      <c r="G295" s="1">
        <v>1</v>
      </c>
      <c r="H295" s="1">
        <v>0</v>
      </c>
      <c r="I295" s="2" t="s">
        <v>1</v>
      </c>
      <c r="J295" s="1">
        <v>1</v>
      </c>
      <c r="K295" s="2" t="s">
        <v>2147</v>
      </c>
      <c r="L295" s="1">
        <v>0</v>
      </c>
      <c r="M295" s="1">
        <v>0</v>
      </c>
      <c r="N295" s="1">
        <v>0</v>
      </c>
    </row>
    <row r="296" spans="1:14">
      <c r="A296" s="1">
        <v>100</v>
      </c>
      <c r="B296" s="1">
        <v>504546</v>
      </c>
      <c r="C296" s="2" t="str">
        <f ca="1">VLOOKUP(B296,'Fichier FA (en entrée)'!B:D,3)</f>
        <v>KMRSTSQWYZ</v>
      </c>
      <c r="D296" s="2" t="str">
        <f ca="1">VLOOKUP(B296,'Fichier FA (en entrée)'!B:E,4)</f>
        <v>Laeqzogqhkzwv</v>
      </c>
      <c r="E296" s="2" t="s">
        <v>20</v>
      </c>
      <c r="F296" s="2" t="s">
        <v>3</v>
      </c>
      <c r="G296" s="1">
        <v>1</v>
      </c>
      <c r="H296" s="1">
        <v>0</v>
      </c>
      <c r="I296" s="2" t="s">
        <v>1</v>
      </c>
      <c r="J296" s="1">
        <v>1</v>
      </c>
      <c r="K296" s="2" t="s">
        <v>2147</v>
      </c>
      <c r="L296" s="1">
        <v>0</v>
      </c>
      <c r="M296" s="1">
        <v>0</v>
      </c>
      <c r="N296" s="1">
        <v>0</v>
      </c>
    </row>
    <row r="297" spans="1:14">
      <c r="A297" s="1">
        <v>100</v>
      </c>
      <c r="B297" s="1">
        <v>504558</v>
      </c>
      <c r="C297" s="2" t="str">
        <f ca="1">VLOOKUP(B297,'Fichier FA (en entrée)'!B:D,3)</f>
        <v>VQIZSOWVVC</v>
      </c>
      <c r="D297" s="2" t="str">
        <f ca="1">VLOOKUP(B297,'Fichier FA (en entrée)'!B:E,4)</f>
        <v>Ausclhggeeevq</v>
      </c>
      <c r="E297" s="2" t="s">
        <v>20</v>
      </c>
      <c r="F297" s="2" t="s">
        <v>3</v>
      </c>
      <c r="G297" s="1">
        <v>1</v>
      </c>
      <c r="H297" s="1">
        <v>0</v>
      </c>
      <c r="I297" s="2" t="s">
        <v>1</v>
      </c>
      <c r="J297" s="1">
        <v>1</v>
      </c>
      <c r="K297" s="2" t="s">
        <v>2147</v>
      </c>
      <c r="L297" s="1">
        <v>0</v>
      </c>
      <c r="M297" s="1">
        <v>0</v>
      </c>
      <c r="N297" s="1">
        <v>0</v>
      </c>
    </row>
    <row r="298" spans="1:14">
      <c r="A298" s="1">
        <v>100</v>
      </c>
      <c r="B298" s="1">
        <v>504583</v>
      </c>
      <c r="C298" s="2" t="str">
        <f ca="1">VLOOKUP(B298,'Fichier FA (en entrée)'!B:D,3)</f>
        <v>SACIGGPPAQ</v>
      </c>
      <c r="D298" s="2" t="str">
        <f ca="1">VLOOKUP(B298,'Fichier FA (en entrée)'!B:E,4)</f>
        <v>Fbtimucyppota</v>
      </c>
      <c r="E298" s="2" t="s">
        <v>15</v>
      </c>
      <c r="F298" s="2" t="s">
        <v>3</v>
      </c>
      <c r="G298" s="1">
        <v>1</v>
      </c>
      <c r="H298" s="1">
        <v>0</v>
      </c>
      <c r="I298" s="2" t="s">
        <v>1</v>
      </c>
      <c r="J298" s="1">
        <v>1</v>
      </c>
      <c r="K298" s="2" t="s">
        <v>2147</v>
      </c>
      <c r="L298" s="1">
        <v>0</v>
      </c>
      <c r="M298" s="1">
        <v>0</v>
      </c>
      <c r="N298" s="1">
        <v>0</v>
      </c>
    </row>
    <row r="299" spans="1:14">
      <c r="A299" s="1">
        <v>100</v>
      </c>
      <c r="B299" s="1">
        <v>508561</v>
      </c>
      <c r="C299" s="2" t="str">
        <f ca="1">VLOOKUP(B299,'Fichier FA (en entrée)'!B:D,3)</f>
        <v>KHSZFRTNUN</v>
      </c>
      <c r="D299" s="2" t="str">
        <f ca="1">VLOOKUP(B299,'Fichier FA (en entrée)'!B:E,4)</f>
        <v>Fhswmvxddoqkl</v>
      </c>
      <c r="E299" s="2" t="s">
        <v>30</v>
      </c>
      <c r="F299" s="2" t="s">
        <v>3</v>
      </c>
      <c r="G299" s="1">
        <v>1</v>
      </c>
      <c r="H299" s="1">
        <v>0</v>
      </c>
      <c r="I299" s="2" t="s">
        <v>1</v>
      </c>
      <c r="J299" s="1">
        <v>1</v>
      </c>
      <c r="K299" s="2" t="s">
        <v>2147</v>
      </c>
      <c r="L299" s="1">
        <v>0</v>
      </c>
      <c r="M299" s="1">
        <v>0</v>
      </c>
      <c r="N299" s="1">
        <v>0</v>
      </c>
    </row>
    <row r="300" spans="1:14">
      <c r="A300" s="1">
        <v>100</v>
      </c>
      <c r="B300" s="1">
        <v>508838</v>
      </c>
      <c r="C300" s="2" t="str">
        <f ca="1">VLOOKUP(B300,'Fichier FA (en entrée)'!B:D,3)</f>
        <v>JHFWGUTLQH</v>
      </c>
      <c r="D300" s="2" t="str">
        <f ca="1">VLOOKUP(B300,'Fichier FA (en entrée)'!B:E,4)</f>
        <v>Ldpwwjabirqwf</v>
      </c>
      <c r="E300" s="2" t="s">
        <v>17</v>
      </c>
      <c r="F300" s="2" t="s">
        <v>3</v>
      </c>
      <c r="G300" s="1">
        <v>1</v>
      </c>
      <c r="H300" s="1">
        <v>0</v>
      </c>
      <c r="I300" s="2" t="s">
        <v>1</v>
      </c>
      <c r="J300" s="1">
        <v>1</v>
      </c>
      <c r="K300" s="2" t="s">
        <v>2147</v>
      </c>
      <c r="L300" s="1">
        <v>0</v>
      </c>
      <c r="M300" s="1">
        <v>0</v>
      </c>
      <c r="N300" s="1">
        <v>0</v>
      </c>
    </row>
    <row r="301" spans="1:14">
      <c r="A301" s="1">
        <v>100</v>
      </c>
      <c r="B301" s="1">
        <v>510222</v>
      </c>
      <c r="C301" s="2" t="str">
        <f ca="1">VLOOKUP(B301,'Fichier FA (en entrée)'!B:D,3)</f>
        <v>MSJHBLPIMD</v>
      </c>
      <c r="D301" s="2" t="str">
        <f ca="1">VLOOKUP(B301,'Fichier FA (en entrée)'!B:E,4)</f>
        <v>Akhhovqvasdga</v>
      </c>
      <c r="E301" s="2" t="s">
        <v>33</v>
      </c>
      <c r="F301" s="2" t="s">
        <v>3</v>
      </c>
      <c r="G301" s="1">
        <v>1</v>
      </c>
      <c r="H301" s="1">
        <v>0</v>
      </c>
      <c r="I301" s="2" t="s">
        <v>1</v>
      </c>
      <c r="J301" s="1">
        <v>1</v>
      </c>
      <c r="K301" s="2" t="s">
        <v>2147</v>
      </c>
      <c r="L301" s="1">
        <v>0</v>
      </c>
      <c r="M301" s="1">
        <v>0</v>
      </c>
      <c r="N301" s="1">
        <v>0</v>
      </c>
    </row>
    <row r="302" spans="1:14">
      <c r="A302" s="1">
        <v>100</v>
      </c>
      <c r="B302" s="1">
        <v>510736</v>
      </c>
      <c r="C302" s="2" t="str">
        <f ca="1">VLOOKUP(B302,'Fichier FA (en entrée)'!B:D,3)</f>
        <v>BNFXZYAPHX</v>
      </c>
      <c r="D302" s="2" t="str">
        <f ca="1">VLOOKUP(B302,'Fichier FA (en entrée)'!B:E,4)</f>
        <v>Nykozdlljzqnd</v>
      </c>
      <c r="E302" s="2" t="s">
        <v>28</v>
      </c>
      <c r="F302" s="2" t="s">
        <v>3</v>
      </c>
      <c r="G302" s="1">
        <v>1</v>
      </c>
      <c r="H302" s="1">
        <v>0</v>
      </c>
      <c r="I302" s="2" t="s">
        <v>1</v>
      </c>
      <c r="J302" s="1">
        <v>1</v>
      </c>
      <c r="K302" s="2" t="s">
        <v>2147</v>
      </c>
      <c r="L302" s="1">
        <v>0</v>
      </c>
      <c r="M302" s="1">
        <v>0</v>
      </c>
      <c r="N302" s="1">
        <v>0</v>
      </c>
    </row>
    <row r="303" spans="1:14">
      <c r="A303" s="1">
        <v>100</v>
      </c>
      <c r="B303" s="1">
        <v>512152</v>
      </c>
      <c r="C303" s="2" t="str">
        <f ca="1">VLOOKUP(B303,'Fichier FA (en entrée)'!B:D,3)</f>
        <v>HFVHWNOKGR</v>
      </c>
      <c r="D303" s="2" t="str">
        <f ca="1">VLOOKUP(B303,'Fichier FA (en entrée)'!B:E,4)</f>
        <v>Cfngavvswdmks</v>
      </c>
      <c r="E303" s="2" t="s">
        <v>22</v>
      </c>
      <c r="F303" s="2" t="s">
        <v>3</v>
      </c>
      <c r="G303" s="1">
        <v>1</v>
      </c>
      <c r="H303" s="1">
        <v>0</v>
      </c>
      <c r="I303" s="2" t="s">
        <v>1</v>
      </c>
      <c r="J303" s="1">
        <v>1</v>
      </c>
      <c r="K303" s="2" t="s">
        <v>2147</v>
      </c>
      <c r="L303" s="1">
        <v>0</v>
      </c>
      <c r="M303" s="1">
        <v>0</v>
      </c>
      <c r="N303" s="1">
        <v>0</v>
      </c>
    </row>
    <row r="304" spans="1:14">
      <c r="A304" s="1">
        <v>100</v>
      </c>
      <c r="B304" s="1">
        <v>512889</v>
      </c>
      <c r="C304" s="2" t="str">
        <f ca="1">VLOOKUP(B304,'Fichier FA (en entrée)'!B:D,3)</f>
        <v>TPMZGZWIJR</v>
      </c>
      <c r="D304" s="2" t="str">
        <f ca="1">VLOOKUP(B304,'Fichier FA (en entrée)'!B:E,4)</f>
        <v>Ycdhmxukscccl</v>
      </c>
      <c r="E304" s="2" t="s">
        <v>22</v>
      </c>
      <c r="F304" s="2" t="s">
        <v>3</v>
      </c>
      <c r="G304" s="1">
        <v>1</v>
      </c>
      <c r="H304" s="1">
        <v>0</v>
      </c>
      <c r="I304" s="2" t="s">
        <v>1</v>
      </c>
      <c r="J304" s="1">
        <v>1</v>
      </c>
      <c r="K304" s="2" t="s">
        <v>2147</v>
      </c>
      <c r="L304" s="1">
        <v>0</v>
      </c>
      <c r="M304" s="1">
        <v>0</v>
      </c>
      <c r="N304" s="1">
        <v>0</v>
      </c>
    </row>
    <row r="305" spans="1:14">
      <c r="A305" s="1">
        <v>100</v>
      </c>
      <c r="B305" s="1">
        <v>524266</v>
      </c>
      <c r="C305" s="2" t="str">
        <f ca="1">VLOOKUP(B305,'Fichier FA (en entrée)'!B:D,3)</f>
        <v>MYMLKMBFIP</v>
      </c>
      <c r="D305" s="2" t="str">
        <f ca="1">VLOOKUP(B305,'Fichier FA (en entrée)'!B:E,4)</f>
        <v>Kczaqyyvkftcz</v>
      </c>
      <c r="E305" s="2" t="s">
        <v>18</v>
      </c>
      <c r="F305" s="2" t="s">
        <v>3</v>
      </c>
      <c r="G305" s="1">
        <v>1</v>
      </c>
      <c r="H305" s="1">
        <v>0</v>
      </c>
      <c r="I305" s="2" t="s">
        <v>1</v>
      </c>
      <c r="J305" s="1">
        <v>1</v>
      </c>
      <c r="K305" s="2" t="s">
        <v>2147</v>
      </c>
      <c r="L305" s="1">
        <v>0</v>
      </c>
      <c r="M305" s="1">
        <v>0</v>
      </c>
      <c r="N305" s="1">
        <v>0</v>
      </c>
    </row>
    <row r="306" spans="1:14">
      <c r="A306" s="1">
        <v>100</v>
      </c>
      <c r="B306" s="1">
        <v>524331</v>
      </c>
      <c r="C306" s="2" t="str">
        <f ca="1">VLOOKUP(B306,'Fichier FA (en entrée)'!B:D,3)</f>
        <v>FIEZATNAGX</v>
      </c>
      <c r="D306" s="2" t="str">
        <f ca="1">VLOOKUP(B306,'Fichier FA (en entrée)'!B:E,4)</f>
        <v>Pffhoqvpydldu</v>
      </c>
      <c r="E306" s="2" t="s">
        <v>18</v>
      </c>
      <c r="F306" s="2" t="s">
        <v>3</v>
      </c>
      <c r="G306" s="1">
        <v>1</v>
      </c>
      <c r="H306" s="1">
        <v>0</v>
      </c>
      <c r="I306" s="2" t="s">
        <v>1</v>
      </c>
      <c r="J306" s="1">
        <v>1</v>
      </c>
      <c r="K306" s="2" t="s">
        <v>2147</v>
      </c>
      <c r="L306" s="1">
        <v>0</v>
      </c>
      <c r="M306" s="1">
        <v>0</v>
      </c>
      <c r="N306" s="1">
        <v>0</v>
      </c>
    </row>
    <row r="307" spans="1:14">
      <c r="A307" s="1">
        <v>100</v>
      </c>
      <c r="B307" s="1">
        <v>524405</v>
      </c>
      <c r="C307" s="2" t="str">
        <f ca="1">VLOOKUP(B307,'Fichier FA (en entrée)'!B:D,3)</f>
        <v>ORGWJKACNM</v>
      </c>
      <c r="D307" s="2" t="str">
        <f ca="1">VLOOKUP(B307,'Fichier FA (en entrée)'!B:E,4)</f>
        <v>Qgxvcchwjldtc</v>
      </c>
      <c r="E307" s="2" t="s">
        <v>27</v>
      </c>
      <c r="F307" s="2" t="s">
        <v>3</v>
      </c>
      <c r="G307" s="1">
        <v>1</v>
      </c>
      <c r="H307" s="1">
        <v>0</v>
      </c>
      <c r="I307" s="2" t="s">
        <v>1</v>
      </c>
      <c r="J307" s="1">
        <v>1</v>
      </c>
      <c r="K307" s="2" t="s">
        <v>2147</v>
      </c>
      <c r="L307" s="1">
        <v>0</v>
      </c>
      <c r="M307" s="1">
        <v>0</v>
      </c>
      <c r="N307" s="1">
        <v>0</v>
      </c>
    </row>
    <row r="308" spans="1:14">
      <c r="A308" s="1">
        <v>100</v>
      </c>
      <c r="B308" s="1">
        <v>524408</v>
      </c>
      <c r="C308" s="2" t="str">
        <f ca="1">VLOOKUP(B308,'Fichier FA (en entrée)'!B:D,3)</f>
        <v>QSVAAPYWZA</v>
      </c>
      <c r="D308" s="2" t="str">
        <f ca="1">VLOOKUP(B308,'Fichier FA (en entrée)'!B:E,4)</f>
        <v>Scgioelbksehg</v>
      </c>
      <c r="E308" s="2" t="s">
        <v>18</v>
      </c>
      <c r="F308" s="2" t="s">
        <v>3</v>
      </c>
      <c r="G308" s="1">
        <v>1</v>
      </c>
      <c r="H308" s="1">
        <v>0</v>
      </c>
      <c r="I308" s="2" t="s">
        <v>1</v>
      </c>
      <c r="J308" s="1">
        <v>1</v>
      </c>
      <c r="K308" s="2" t="s">
        <v>2147</v>
      </c>
      <c r="L308" s="1">
        <v>0</v>
      </c>
      <c r="M308" s="1">
        <v>0</v>
      </c>
      <c r="N308" s="1">
        <v>0</v>
      </c>
    </row>
    <row r="309" spans="1:14">
      <c r="A309" s="1">
        <v>100</v>
      </c>
      <c r="B309" s="1">
        <v>526883</v>
      </c>
      <c r="C309" s="2" t="str">
        <f ca="1">VLOOKUP(B309,'Fichier FA (en entrée)'!B:D,3)</f>
        <v>XIGISHRNTS</v>
      </c>
      <c r="D309" s="2" t="str">
        <f ca="1">VLOOKUP(B309,'Fichier FA (en entrée)'!B:E,4)</f>
        <v>Bwtyybkctmcsv</v>
      </c>
      <c r="E309" s="2" t="s">
        <v>15</v>
      </c>
      <c r="F309" s="2" t="s">
        <v>3</v>
      </c>
      <c r="G309" s="1">
        <v>1</v>
      </c>
      <c r="H309" s="1">
        <v>0</v>
      </c>
      <c r="I309" s="2" t="s">
        <v>1</v>
      </c>
      <c r="J309" s="1">
        <v>1</v>
      </c>
      <c r="K309" s="2" t="s">
        <v>2147</v>
      </c>
      <c r="L309" s="1">
        <v>0</v>
      </c>
      <c r="M309" s="1">
        <v>0</v>
      </c>
      <c r="N309" s="1">
        <v>0</v>
      </c>
    </row>
    <row r="310" spans="1:14">
      <c r="A310" s="1">
        <v>100</v>
      </c>
      <c r="B310" s="1">
        <v>526906</v>
      </c>
      <c r="C310" s="2" t="str">
        <f ca="1">VLOOKUP(B310,'Fichier FA (en entrée)'!B:D,3)</f>
        <v>VJBUGJTWQK</v>
      </c>
      <c r="D310" s="2" t="str">
        <f ca="1">VLOOKUP(B310,'Fichier FA (en entrée)'!B:E,4)</f>
        <v>Laytlkpeguwbp</v>
      </c>
      <c r="E310" s="2" t="s">
        <v>31</v>
      </c>
      <c r="F310" s="2" t="s">
        <v>3</v>
      </c>
      <c r="G310" s="1">
        <v>1</v>
      </c>
      <c r="H310" s="1">
        <v>0</v>
      </c>
      <c r="I310" s="2" t="s">
        <v>1</v>
      </c>
      <c r="J310" s="1">
        <v>1</v>
      </c>
      <c r="K310" s="2" t="s">
        <v>2147</v>
      </c>
      <c r="L310" s="1">
        <v>0</v>
      </c>
      <c r="M310" s="1">
        <v>0</v>
      </c>
      <c r="N310" s="1">
        <v>0</v>
      </c>
    </row>
    <row r="311" spans="1:14">
      <c r="A311" s="1">
        <v>100</v>
      </c>
      <c r="B311" s="1">
        <v>526918</v>
      </c>
      <c r="C311" s="2" t="str">
        <f ca="1">VLOOKUP(B311,'Fichier FA (en entrée)'!B:D,3)</f>
        <v>ZZJPNYFAFD</v>
      </c>
      <c r="D311" s="2" t="str">
        <f ca="1">VLOOKUP(B311,'Fichier FA (en entrée)'!B:E,4)</f>
        <v>Sbqkaqeggojdt</v>
      </c>
      <c r="E311" s="2" t="s">
        <v>15</v>
      </c>
      <c r="F311" s="2" t="s">
        <v>3</v>
      </c>
      <c r="G311" s="1">
        <v>1</v>
      </c>
      <c r="H311" s="1">
        <v>0</v>
      </c>
      <c r="I311" s="2" t="s">
        <v>1</v>
      </c>
      <c r="J311" s="1">
        <v>1</v>
      </c>
      <c r="K311" s="2" t="s">
        <v>2147</v>
      </c>
      <c r="L311" s="1">
        <v>0</v>
      </c>
      <c r="M311" s="1">
        <v>0</v>
      </c>
      <c r="N311" s="1">
        <v>0</v>
      </c>
    </row>
    <row r="312" spans="1:14">
      <c r="A312" s="1">
        <v>100</v>
      </c>
      <c r="B312" s="1">
        <v>527034</v>
      </c>
      <c r="C312" s="2" t="str">
        <f ca="1">VLOOKUP(B312,'Fichier FA (en entrée)'!B:D,3)</f>
        <v>HPEKJPUUAC</v>
      </c>
      <c r="D312" s="2" t="str">
        <f ca="1">VLOOKUP(B312,'Fichier FA (en entrée)'!B:E,4)</f>
        <v>Tblzherstrikn</v>
      </c>
      <c r="E312" s="2" t="s">
        <v>38</v>
      </c>
      <c r="F312" s="2" t="s">
        <v>3</v>
      </c>
      <c r="G312" s="1">
        <v>1</v>
      </c>
      <c r="H312" s="1">
        <v>0</v>
      </c>
      <c r="I312" s="2" t="s">
        <v>1</v>
      </c>
      <c r="J312" s="1">
        <v>1</v>
      </c>
      <c r="K312" s="2" t="s">
        <v>2147</v>
      </c>
      <c r="L312" s="1">
        <v>0</v>
      </c>
      <c r="M312" s="1">
        <v>0</v>
      </c>
      <c r="N312" s="1">
        <v>0</v>
      </c>
    </row>
    <row r="313" spans="1:14">
      <c r="A313" s="1">
        <v>100</v>
      </c>
      <c r="B313" s="1">
        <v>527156</v>
      </c>
      <c r="C313" s="2" t="str">
        <f ca="1">VLOOKUP(B313,'Fichier FA (en entrée)'!B:D,3)</f>
        <v>KURJLHSLQI</v>
      </c>
      <c r="D313" s="2" t="str">
        <f ca="1">VLOOKUP(B313,'Fichier FA (en entrée)'!B:E,4)</f>
        <v>Alnsmrgltetre</v>
      </c>
      <c r="E313" s="2" t="s">
        <v>15</v>
      </c>
      <c r="F313" s="2" t="s">
        <v>3</v>
      </c>
      <c r="G313" s="1">
        <v>1</v>
      </c>
      <c r="H313" s="1">
        <v>0</v>
      </c>
      <c r="I313" s="2" t="s">
        <v>1</v>
      </c>
      <c r="J313" s="1">
        <v>1</v>
      </c>
      <c r="K313" s="2" t="s">
        <v>2147</v>
      </c>
      <c r="L313" s="1">
        <v>0</v>
      </c>
      <c r="M313" s="1">
        <v>0</v>
      </c>
      <c r="N313" s="1">
        <v>0</v>
      </c>
    </row>
    <row r="314" spans="1:14">
      <c r="A314" s="1">
        <v>100</v>
      </c>
      <c r="B314" s="1">
        <v>528572</v>
      </c>
      <c r="C314" s="2" t="str">
        <f ca="1">VLOOKUP(B314,'Fichier FA (en entrée)'!B:D,3)</f>
        <v>DWAJRVEZPA</v>
      </c>
      <c r="D314" s="2" t="str">
        <f ca="1">VLOOKUP(B314,'Fichier FA (en entrée)'!B:E,4)</f>
        <v>Zuxrtbknweuwl</v>
      </c>
      <c r="E314" s="2" t="s">
        <v>14</v>
      </c>
      <c r="F314" s="2" t="s">
        <v>3</v>
      </c>
      <c r="G314" s="1">
        <v>1</v>
      </c>
      <c r="H314" s="1">
        <v>0</v>
      </c>
      <c r="I314" s="2" t="s">
        <v>1</v>
      </c>
      <c r="J314" s="1">
        <v>1</v>
      </c>
      <c r="K314" s="2" t="s">
        <v>2147</v>
      </c>
      <c r="L314" s="1">
        <v>0</v>
      </c>
      <c r="M314" s="1">
        <v>0</v>
      </c>
      <c r="N314" s="1">
        <v>0</v>
      </c>
    </row>
    <row r="315" spans="1:14">
      <c r="A315" s="1">
        <v>100</v>
      </c>
      <c r="B315" s="1">
        <v>529160</v>
      </c>
      <c r="C315" s="2" t="str">
        <f ca="1">VLOOKUP(B315,'Fichier FA (en entrée)'!B:D,3)</f>
        <v>IHSJUPZELR</v>
      </c>
      <c r="D315" s="2" t="str">
        <f ca="1">VLOOKUP(B315,'Fichier FA (en entrée)'!B:E,4)</f>
        <v>Uoykmnoeergug</v>
      </c>
      <c r="E315" s="2" t="s">
        <v>27</v>
      </c>
      <c r="F315" s="2" t="s">
        <v>3</v>
      </c>
      <c r="G315" s="1">
        <v>1</v>
      </c>
      <c r="H315" s="1">
        <v>0</v>
      </c>
      <c r="I315" s="2" t="s">
        <v>1</v>
      </c>
      <c r="J315" s="1">
        <v>1</v>
      </c>
      <c r="K315" s="2" t="s">
        <v>2147</v>
      </c>
      <c r="L315" s="1">
        <v>0</v>
      </c>
      <c r="M315" s="1">
        <v>0</v>
      </c>
      <c r="N315" s="1">
        <v>0</v>
      </c>
    </row>
    <row r="316" spans="1:14">
      <c r="A316" s="1">
        <v>100</v>
      </c>
      <c r="B316" s="1">
        <v>532050</v>
      </c>
      <c r="C316" s="2" t="str">
        <f ca="1">VLOOKUP(B316,'Fichier FA (en entrée)'!B:D,3)</f>
        <v>UCFBGDWHOW</v>
      </c>
      <c r="D316" s="2" t="str">
        <f ca="1">VLOOKUP(B316,'Fichier FA (en entrée)'!B:E,4)</f>
        <v>Emmoljebgdovl</v>
      </c>
      <c r="E316" s="2" t="s">
        <v>23</v>
      </c>
      <c r="F316" s="2" t="s">
        <v>3</v>
      </c>
      <c r="G316" s="1">
        <v>1</v>
      </c>
      <c r="H316" s="1">
        <v>0</v>
      </c>
      <c r="I316" s="2" t="s">
        <v>1</v>
      </c>
      <c r="J316" s="1">
        <v>1</v>
      </c>
      <c r="K316" s="2" t="s">
        <v>2147</v>
      </c>
      <c r="L316" s="1">
        <v>0</v>
      </c>
      <c r="M316" s="1">
        <v>0</v>
      </c>
      <c r="N316" s="1">
        <v>0</v>
      </c>
    </row>
    <row r="317" spans="1:14">
      <c r="A317" s="1">
        <v>100</v>
      </c>
      <c r="B317" s="1">
        <v>533646</v>
      </c>
      <c r="C317" s="2" t="str">
        <f ca="1">VLOOKUP(B317,'Fichier FA (en entrée)'!B:D,3)</f>
        <v>NCHGLAPJVT</v>
      </c>
      <c r="D317" s="2" t="str">
        <f ca="1">VLOOKUP(B317,'Fichier FA (en entrée)'!B:E,4)</f>
        <v>Nbrnqjnoxsuha</v>
      </c>
      <c r="E317" s="2" t="s">
        <v>28</v>
      </c>
      <c r="F317" s="2" t="s">
        <v>3</v>
      </c>
      <c r="G317" s="1">
        <v>1</v>
      </c>
      <c r="H317" s="1">
        <v>0</v>
      </c>
      <c r="I317" s="2" t="s">
        <v>1</v>
      </c>
      <c r="J317" s="1">
        <v>1</v>
      </c>
      <c r="K317" s="2" t="s">
        <v>2147</v>
      </c>
      <c r="L317" s="1">
        <v>0</v>
      </c>
      <c r="M317" s="1">
        <v>0</v>
      </c>
      <c r="N317" s="1">
        <v>0</v>
      </c>
    </row>
    <row r="318" spans="1:14">
      <c r="A318" s="1">
        <v>100</v>
      </c>
      <c r="B318" s="1">
        <v>533877</v>
      </c>
      <c r="C318" s="2" t="str">
        <f ca="1">VLOOKUP(B318,'Fichier FA (en entrée)'!B:D,3)</f>
        <v>RFSLEYIJMC</v>
      </c>
      <c r="D318" s="2" t="str">
        <f ca="1">VLOOKUP(B318,'Fichier FA (en entrée)'!B:E,4)</f>
        <v>Xhtpafhbtbkfo</v>
      </c>
      <c r="E318" s="2" t="s">
        <v>92</v>
      </c>
      <c r="F318" s="2" t="s">
        <v>3</v>
      </c>
      <c r="G318" s="1">
        <v>1</v>
      </c>
      <c r="H318" s="1">
        <v>0</v>
      </c>
      <c r="I318" s="2" t="s">
        <v>1</v>
      </c>
      <c r="J318" s="1">
        <v>1</v>
      </c>
      <c r="K318" s="2" t="s">
        <v>2147</v>
      </c>
      <c r="L318" s="1">
        <v>0</v>
      </c>
      <c r="M318" s="1">
        <v>0</v>
      </c>
      <c r="N318" s="1">
        <v>0</v>
      </c>
    </row>
    <row r="319" spans="1:14">
      <c r="A319" s="1">
        <v>100</v>
      </c>
      <c r="B319" s="1">
        <v>533937</v>
      </c>
      <c r="C319" s="2" t="str">
        <f ca="1">VLOOKUP(B319,'Fichier FA (en entrée)'!B:D,3)</f>
        <v>YIMWZKPHDA</v>
      </c>
      <c r="D319" s="2" t="str">
        <f ca="1">VLOOKUP(B319,'Fichier FA (en entrée)'!B:E,4)</f>
        <v>Khkanlejfculc</v>
      </c>
      <c r="E319" s="2" t="s">
        <v>19</v>
      </c>
      <c r="F319" s="2" t="s">
        <v>3</v>
      </c>
      <c r="G319" s="1">
        <v>1</v>
      </c>
      <c r="H319" s="1">
        <v>0</v>
      </c>
      <c r="I319" s="2" t="s">
        <v>1</v>
      </c>
      <c r="J319" s="1">
        <v>1</v>
      </c>
      <c r="K319" s="2" t="s">
        <v>2147</v>
      </c>
      <c r="L319" s="1">
        <v>0</v>
      </c>
      <c r="M319" s="1">
        <v>0</v>
      </c>
      <c r="N319" s="1">
        <v>0</v>
      </c>
    </row>
    <row r="320" spans="1:14">
      <c r="A320" s="1">
        <v>100</v>
      </c>
      <c r="B320" s="1">
        <v>533967</v>
      </c>
      <c r="C320" s="2" t="str">
        <f ca="1">VLOOKUP(B320,'Fichier FA (en entrée)'!B:D,3)</f>
        <v>BLXKJMRQTJ</v>
      </c>
      <c r="D320" s="2" t="str">
        <f ca="1">VLOOKUP(B320,'Fichier FA (en entrée)'!B:E,4)</f>
        <v>Jnuskxgjjddsv</v>
      </c>
      <c r="E320" s="2" t="s">
        <v>19</v>
      </c>
      <c r="F320" s="2" t="s">
        <v>3</v>
      </c>
      <c r="G320" s="1">
        <v>1</v>
      </c>
      <c r="H320" s="1">
        <v>0</v>
      </c>
      <c r="I320" s="2" t="s">
        <v>1</v>
      </c>
      <c r="J320" s="1">
        <v>1</v>
      </c>
      <c r="K320" s="2" t="s">
        <v>2147</v>
      </c>
      <c r="L320" s="1">
        <v>0</v>
      </c>
      <c r="M320" s="1">
        <v>0</v>
      </c>
      <c r="N320" s="1">
        <v>0</v>
      </c>
    </row>
    <row r="321" spans="1:14">
      <c r="A321" s="1">
        <v>100</v>
      </c>
      <c r="B321" s="1">
        <v>534019</v>
      </c>
      <c r="C321" s="2" t="str">
        <f ca="1">VLOOKUP(B321,'Fichier FA (en entrée)'!B:D,3)</f>
        <v>YKIWKZCBSI</v>
      </c>
      <c r="D321" s="2" t="str">
        <f ca="1">VLOOKUP(B321,'Fichier FA (en entrée)'!B:E,4)</f>
        <v>Ccjnudowthcxk</v>
      </c>
      <c r="E321" s="2" t="s">
        <v>19</v>
      </c>
      <c r="F321" s="2" t="s">
        <v>3</v>
      </c>
      <c r="G321" s="1">
        <v>1</v>
      </c>
      <c r="H321" s="1">
        <v>0</v>
      </c>
      <c r="I321" s="2" t="s">
        <v>1</v>
      </c>
      <c r="J321" s="1">
        <v>1</v>
      </c>
      <c r="K321" s="2" t="s">
        <v>2147</v>
      </c>
      <c r="L321" s="1">
        <v>0</v>
      </c>
      <c r="M321" s="1">
        <v>0</v>
      </c>
      <c r="N321" s="1">
        <v>0</v>
      </c>
    </row>
    <row r="322" spans="1:14">
      <c r="A322" s="1">
        <v>100</v>
      </c>
      <c r="B322" s="1">
        <v>537795</v>
      </c>
      <c r="C322" s="2" t="str">
        <f ca="1">VLOOKUP(B322,'Fichier FA (en entrée)'!B:D,3)</f>
        <v>VBBTEWEALW</v>
      </c>
      <c r="D322" s="2" t="str">
        <f ca="1">VLOOKUP(B322,'Fichier FA (en entrée)'!B:E,4)</f>
        <v>Yxmqnxucbopuo</v>
      </c>
      <c r="E322" s="2" t="s">
        <v>20</v>
      </c>
      <c r="F322" s="2" t="s">
        <v>3</v>
      </c>
      <c r="G322" s="1">
        <v>1</v>
      </c>
      <c r="H322" s="1">
        <v>0</v>
      </c>
      <c r="I322" s="2" t="s">
        <v>1</v>
      </c>
      <c r="J322" s="1">
        <v>1</v>
      </c>
      <c r="K322" s="2" t="s">
        <v>2147</v>
      </c>
      <c r="L322" s="1">
        <v>0</v>
      </c>
      <c r="M322" s="1">
        <v>0</v>
      </c>
      <c r="N322" s="1">
        <v>0</v>
      </c>
    </row>
    <row r="323" spans="1:14">
      <c r="A323" s="1">
        <v>100</v>
      </c>
      <c r="B323" s="1">
        <v>539545</v>
      </c>
      <c r="C323" s="2" t="str">
        <f ca="1">VLOOKUP(B323,'Fichier FA (en entrée)'!B:D,3)</f>
        <v>OCMTGYCGDN</v>
      </c>
      <c r="D323" s="2" t="str">
        <f ca="1">VLOOKUP(B323,'Fichier FA (en entrée)'!B:E,4)</f>
        <v>Qqpvopaobnmvs</v>
      </c>
      <c r="E323" s="2" t="s">
        <v>18</v>
      </c>
      <c r="F323" s="2" t="s">
        <v>3</v>
      </c>
      <c r="G323" s="1">
        <v>1</v>
      </c>
      <c r="H323" s="1">
        <v>0</v>
      </c>
      <c r="I323" s="2" t="s">
        <v>1</v>
      </c>
      <c r="J323" s="1">
        <v>1</v>
      </c>
      <c r="K323" s="2" t="s">
        <v>2147</v>
      </c>
      <c r="L323" s="1">
        <v>0</v>
      </c>
      <c r="M323" s="1">
        <v>0</v>
      </c>
      <c r="N323" s="1">
        <v>0</v>
      </c>
    </row>
    <row r="324" spans="1:14">
      <c r="A324" s="1">
        <v>100</v>
      </c>
      <c r="B324" s="1">
        <v>542092</v>
      </c>
      <c r="C324" s="2" t="str">
        <f ca="1">VLOOKUP(B324,'Fichier FA (en entrée)'!B:D,3)</f>
        <v>IVGURCMFON</v>
      </c>
      <c r="D324" s="2" t="str">
        <f ca="1">VLOOKUP(B324,'Fichier FA (en entrée)'!B:E,4)</f>
        <v>Ekgheqfdqznla</v>
      </c>
      <c r="E324" s="2" t="s">
        <v>31</v>
      </c>
      <c r="F324" s="2" t="s">
        <v>3</v>
      </c>
      <c r="G324" s="1">
        <v>1</v>
      </c>
      <c r="H324" s="1">
        <v>0</v>
      </c>
      <c r="I324" s="2" t="s">
        <v>1</v>
      </c>
      <c r="J324" s="1">
        <v>1</v>
      </c>
      <c r="K324" s="2" t="s">
        <v>2147</v>
      </c>
      <c r="L324" s="1">
        <v>0</v>
      </c>
      <c r="M324" s="1">
        <v>0</v>
      </c>
      <c r="N324" s="1">
        <v>0</v>
      </c>
    </row>
    <row r="325" spans="1:14">
      <c r="A325" s="1">
        <v>100</v>
      </c>
      <c r="B325" s="1">
        <v>542721</v>
      </c>
      <c r="C325" s="2" t="str">
        <f ca="1">VLOOKUP(B325,'Fichier FA (en entrée)'!B:D,3)</f>
        <v>CXUGWYSUEM</v>
      </c>
      <c r="D325" s="2" t="str">
        <f ca="1">VLOOKUP(B325,'Fichier FA (en entrée)'!B:E,4)</f>
        <v>Zhmawxbvnibuq</v>
      </c>
      <c r="E325" s="2" t="s">
        <v>27</v>
      </c>
      <c r="F325" s="2" t="s">
        <v>3</v>
      </c>
      <c r="G325" s="1">
        <v>1</v>
      </c>
      <c r="H325" s="1">
        <v>0</v>
      </c>
      <c r="I325" s="2" t="s">
        <v>1</v>
      </c>
      <c r="J325" s="1">
        <v>1</v>
      </c>
      <c r="K325" s="2" t="s">
        <v>2147</v>
      </c>
      <c r="L325" s="1">
        <v>0</v>
      </c>
      <c r="M325" s="1">
        <v>0</v>
      </c>
      <c r="N325" s="1">
        <v>0</v>
      </c>
    </row>
    <row r="326" spans="1:14">
      <c r="A326" s="1">
        <v>100</v>
      </c>
      <c r="B326" s="1">
        <v>546048</v>
      </c>
      <c r="C326" s="2" t="str">
        <f ca="1">VLOOKUP(B326,'Fichier FA (en entrée)'!B:D,3)</f>
        <v>XZGRNOBLVK</v>
      </c>
      <c r="D326" s="2" t="str">
        <f ca="1">VLOOKUP(B326,'Fichier FA (en entrée)'!B:E,4)</f>
        <v>Jxwxcdlnqnwea</v>
      </c>
      <c r="E326" s="2" t="s">
        <v>109</v>
      </c>
      <c r="F326" s="2" t="s">
        <v>3</v>
      </c>
      <c r="G326" s="1">
        <v>1</v>
      </c>
      <c r="H326" s="1">
        <v>0</v>
      </c>
      <c r="I326" s="2" t="s">
        <v>1</v>
      </c>
      <c r="J326" s="1">
        <v>1</v>
      </c>
      <c r="K326" s="2" t="s">
        <v>2147</v>
      </c>
      <c r="L326" s="1">
        <v>0</v>
      </c>
      <c r="M326" s="1">
        <v>0</v>
      </c>
      <c r="N326" s="1">
        <v>0</v>
      </c>
    </row>
    <row r="327" spans="1:14">
      <c r="A327" s="1">
        <v>100</v>
      </c>
      <c r="B327" s="1">
        <v>547994</v>
      </c>
      <c r="C327" s="2" t="str">
        <f ca="1">VLOOKUP(B327,'Fichier FA (en entrée)'!B:D,3)</f>
        <v>NXEJXPDTVX</v>
      </c>
      <c r="D327" s="2" t="str">
        <f ca="1">VLOOKUP(B327,'Fichier FA (en entrée)'!B:E,4)</f>
        <v>Gagptbwfmqqih</v>
      </c>
      <c r="E327" s="2" t="s">
        <v>20</v>
      </c>
      <c r="F327" s="2" t="s">
        <v>3</v>
      </c>
      <c r="G327" s="1">
        <v>1</v>
      </c>
      <c r="H327" s="1">
        <v>0</v>
      </c>
      <c r="I327" s="2" t="s">
        <v>1</v>
      </c>
      <c r="J327" s="1">
        <v>1</v>
      </c>
      <c r="K327" s="2" t="s">
        <v>2147</v>
      </c>
      <c r="L327" s="1">
        <v>0</v>
      </c>
      <c r="M327" s="1">
        <v>0</v>
      </c>
      <c r="N327" s="1">
        <v>0</v>
      </c>
    </row>
    <row r="328" spans="1:14">
      <c r="A328" s="1">
        <v>100</v>
      </c>
      <c r="B328" s="1">
        <v>548086</v>
      </c>
      <c r="C328" s="2" t="str">
        <f ca="1">VLOOKUP(B328,'Fichier FA (en entrée)'!B:D,3)</f>
        <v>MQHYDFRHLG</v>
      </c>
      <c r="D328" s="2" t="str">
        <f ca="1">VLOOKUP(B328,'Fichier FA (en entrée)'!B:E,4)</f>
        <v>Vmgxrrszlsshq</v>
      </c>
      <c r="E328" s="2" t="s">
        <v>33</v>
      </c>
      <c r="F328" s="2" t="s">
        <v>3</v>
      </c>
      <c r="G328" s="1">
        <v>1</v>
      </c>
      <c r="H328" s="1">
        <v>0</v>
      </c>
      <c r="I328" s="2" t="s">
        <v>1</v>
      </c>
      <c r="J328" s="1">
        <v>1</v>
      </c>
      <c r="K328" s="2" t="s">
        <v>2147</v>
      </c>
      <c r="L328" s="1">
        <v>0</v>
      </c>
      <c r="M328" s="1">
        <v>0</v>
      </c>
      <c r="N328" s="1">
        <v>0</v>
      </c>
    </row>
    <row r="329" spans="1:14">
      <c r="A329" s="1">
        <v>100</v>
      </c>
      <c r="B329" s="1">
        <v>548148</v>
      </c>
      <c r="C329" s="2" t="str">
        <f ca="1">VLOOKUP(B329,'Fichier FA (en entrée)'!B:D,3)</f>
        <v>SRQUQCOATX</v>
      </c>
      <c r="D329" s="2" t="str">
        <f ca="1">VLOOKUP(B329,'Fichier FA (en entrée)'!B:E,4)</f>
        <v>Gpxqgahyeqloe</v>
      </c>
      <c r="E329" s="2" t="s">
        <v>20</v>
      </c>
      <c r="F329" s="2" t="s">
        <v>3</v>
      </c>
      <c r="G329" s="1">
        <v>1</v>
      </c>
      <c r="H329" s="1">
        <v>0</v>
      </c>
      <c r="I329" s="2" t="s">
        <v>1</v>
      </c>
      <c r="J329" s="1">
        <v>1</v>
      </c>
      <c r="K329" s="2" t="s">
        <v>2147</v>
      </c>
      <c r="L329" s="1">
        <v>0</v>
      </c>
      <c r="M329" s="1">
        <v>0</v>
      </c>
      <c r="N329" s="1">
        <v>0</v>
      </c>
    </row>
    <row r="330" spans="1:14">
      <c r="A330" s="1">
        <v>100</v>
      </c>
      <c r="B330" s="1">
        <v>553973</v>
      </c>
      <c r="C330" s="2" t="str">
        <f ca="1">VLOOKUP(B330,'Fichier FA (en entrée)'!B:D,3)</f>
        <v>ZMCKRQILQN</v>
      </c>
      <c r="D330" s="2" t="str">
        <f ca="1">VLOOKUP(B330,'Fichier FA (en entrée)'!B:E,4)</f>
        <v>Ytbswgytxnnnl</v>
      </c>
      <c r="E330" s="2" t="s">
        <v>38</v>
      </c>
      <c r="F330" s="2" t="s">
        <v>3</v>
      </c>
      <c r="G330" s="1">
        <v>1</v>
      </c>
      <c r="H330" s="1">
        <v>0</v>
      </c>
      <c r="I330" s="2" t="s">
        <v>1</v>
      </c>
      <c r="J330" s="1">
        <v>1</v>
      </c>
      <c r="K330" s="2" t="s">
        <v>2147</v>
      </c>
      <c r="L330" s="1">
        <v>0</v>
      </c>
      <c r="M330" s="1">
        <v>0</v>
      </c>
      <c r="N330" s="1">
        <v>0</v>
      </c>
    </row>
    <row r="331" spans="1:14">
      <c r="A331" s="1">
        <v>100</v>
      </c>
      <c r="B331" s="1">
        <v>565612</v>
      </c>
      <c r="C331" s="2" t="str">
        <f ca="1">VLOOKUP(B331,'Fichier FA (en entrée)'!B:D,3)</f>
        <v>MUDZVUKVIU</v>
      </c>
      <c r="D331" s="2" t="str">
        <f ca="1">VLOOKUP(B331,'Fichier FA (en entrée)'!B:E,4)</f>
        <v>Cjkmluqfyutwr</v>
      </c>
      <c r="E331" s="2" t="s">
        <v>19</v>
      </c>
      <c r="F331" s="2" t="s">
        <v>3</v>
      </c>
      <c r="G331" s="1">
        <v>1</v>
      </c>
      <c r="H331" s="1">
        <v>0</v>
      </c>
      <c r="I331" s="2" t="s">
        <v>1</v>
      </c>
      <c r="J331" s="1">
        <v>1</v>
      </c>
      <c r="K331" s="2" t="s">
        <v>2147</v>
      </c>
      <c r="L331" s="1">
        <v>0</v>
      </c>
      <c r="M331" s="1">
        <v>0</v>
      </c>
      <c r="N331" s="1">
        <v>0</v>
      </c>
    </row>
    <row r="332" spans="1:14">
      <c r="A332" s="1">
        <v>100</v>
      </c>
      <c r="B332" s="1">
        <v>565771</v>
      </c>
      <c r="C332" s="2" t="str">
        <f ca="1">VLOOKUP(B332,'Fichier FA (en entrée)'!B:D,3)</f>
        <v>HYSXRIXYSJ</v>
      </c>
      <c r="D332" s="2" t="str">
        <f ca="1">VLOOKUP(B332,'Fichier FA (en entrée)'!B:E,4)</f>
        <v>Zibrwakhsytpp</v>
      </c>
      <c r="E332" s="2" t="s">
        <v>19</v>
      </c>
      <c r="F332" s="2" t="s">
        <v>3</v>
      </c>
      <c r="G332" s="1">
        <v>1</v>
      </c>
      <c r="H332" s="1">
        <v>0</v>
      </c>
      <c r="I332" s="2" t="s">
        <v>1</v>
      </c>
      <c r="J332" s="1">
        <v>1</v>
      </c>
      <c r="K332" s="2" t="s">
        <v>2147</v>
      </c>
      <c r="L332" s="1">
        <v>0</v>
      </c>
      <c r="M332" s="1">
        <v>0</v>
      </c>
      <c r="N332" s="1">
        <v>0</v>
      </c>
    </row>
    <row r="333" spans="1:14">
      <c r="A333" s="1">
        <v>100</v>
      </c>
      <c r="B333" s="1">
        <v>565805</v>
      </c>
      <c r="C333" s="2" t="str">
        <f ca="1">VLOOKUP(B333,'Fichier FA (en entrée)'!B:D,3)</f>
        <v>WSIOUPRGMR</v>
      </c>
      <c r="D333" s="2" t="str">
        <f ca="1">VLOOKUP(B333,'Fichier FA (en entrée)'!B:E,4)</f>
        <v>Ujnymofbgcdwb</v>
      </c>
      <c r="E333" s="2" t="s">
        <v>19</v>
      </c>
      <c r="F333" s="2" t="s">
        <v>3</v>
      </c>
      <c r="G333" s="1">
        <v>1</v>
      </c>
      <c r="H333" s="1">
        <v>0</v>
      </c>
      <c r="I333" s="2" t="s">
        <v>1</v>
      </c>
      <c r="J333" s="1">
        <v>1</v>
      </c>
      <c r="K333" s="2" t="s">
        <v>2147</v>
      </c>
      <c r="L333" s="1">
        <v>0</v>
      </c>
      <c r="M333" s="1">
        <v>0</v>
      </c>
      <c r="N333" s="1">
        <v>0</v>
      </c>
    </row>
    <row r="334" spans="1:14">
      <c r="A334" s="1">
        <v>100</v>
      </c>
      <c r="B334" s="1">
        <v>576125</v>
      </c>
      <c r="C334" s="2" t="str">
        <f ca="1">VLOOKUP(B334,'Fichier FA (en entrée)'!B:D,3)</f>
        <v>ESVOTSHWFQ</v>
      </c>
      <c r="D334" s="2" t="str">
        <f ca="1">VLOOKUP(B334,'Fichier FA (en entrée)'!B:E,4)</f>
        <v>Juwqpxnrndrkx</v>
      </c>
      <c r="E334" s="2" t="s">
        <v>14</v>
      </c>
      <c r="F334" s="2" t="s">
        <v>3</v>
      </c>
      <c r="G334" s="1">
        <v>1</v>
      </c>
      <c r="H334" s="1">
        <v>0</v>
      </c>
      <c r="I334" s="2" t="s">
        <v>1</v>
      </c>
      <c r="J334" s="1">
        <v>1</v>
      </c>
      <c r="K334" s="2" t="s">
        <v>2147</v>
      </c>
      <c r="L334" s="1">
        <v>0</v>
      </c>
      <c r="M334" s="1">
        <v>0</v>
      </c>
      <c r="N334" s="1">
        <v>0</v>
      </c>
    </row>
    <row r="335" spans="1:14">
      <c r="A335" s="1">
        <v>100</v>
      </c>
      <c r="B335" s="1">
        <v>576169</v>
      </c>
      <c r="C335" s="2" t="str">
        <f ca="1">VLOOKUP(B335,'Fichier FA (en entrée)'!B:D,3)</f>
        <v>GOTITBMOMG</v>
      </c>
      <c r="D335" s="2" t="str">
        <f ca="1">VLOOKUP(B335,'Fichier FA (en entrée)'!B:E,4)</f>
        <v>Yanjmeuaeaogh</v>
      </c>
      <c r="E335" s="2" t="s">
        <v>20</v>
      </c>
      <c r="F335" s="2" t="s">
        <v>3</v>
      </c>
      <c r="G335" s="1">
        <v>1</v>
      </c>
      <c r="H335" s="1">
        <v>0</v>
      </c>
      <c r="I335" s="2" t="s">
        <v>1</v>
      </c>
      <c r="J335" s="1">
        <v>1</v>
      </c>
      <c r="K335" s="2" t="s">
        <v>2147</v>
      </c>
      <c r="L335" s="1">
        <v>0</v>
      </c>
      <c r="M335" s="1">
        <v>0</v>
      </c>
      <c r="N335" s="1">
        <v>0</v>
      </c>
    </row>
    <row r="336" spans="1:14">
      <c r="A336" s="1">
        <v>100</v>
      </c>
      <c r="B336" s="1">
        <v>576210</v>
      </c>
      <c r="C336" s="2" t="str">
        <f ca="1">VLOOKUP(B336,'Fichier FA (en entrée)'!B:D,3)</f>
        <v>FOZBUTLQKC</v>
      </c>
      <c r="D336" s="2" t="str">
        <f ca="1">VLOOKUP(B336,'Fichier FA (en entrée)'!B:E,4)</f>
        <v>Quaxpmnkjtapc</v>
      </c>
      <c r="E336" s="2" t="s">
        <v>76</v>
      </c>
      <c r="F336" s="2" t="s">
        <v>3</v>
      </c>
      <c r="G336" s="1">
        <v>1</v>
      </c>
      <c r="H336" s="1">
        <v>0</v>
      </c>
      <c r="I336" s="2" t="s">
        <v>1</v>
      </c>
      <c r="J336" s="1">
        <v>1</v>
      </c>
      <c r="K336" s="2" t="s">
        <v>2147</v>
      </c>
      <c r="L336" s="1">
        <v>0</v>
      </c>
      <c r="M336" s="1">
        <v>0</v>
      </c>
      <c r="N336" s="1">
        <v>0</v>
      </c>
    </row>
    <row r="337" spans="1:14">
      <c r="A337" s="1">
        <v>100</v>
      </c>
      <c r="B337" s="1">
        <v>576244</v>
      </c>
      <c r="C337" s="2" t="str">
        <f ca="1">VLOOKUP(B337,'Fichier FA (en entrée)'!B:D,3)</f>
        <v>MSMQRLYSRN</v>
      </c>
      <c r="D337" s="2" t="str">
        <f ca="1">VLOOKUP(B337,'Fichier FA (en entrée)'!B:E,4)</f>
        <v>Qmpijyygqwfad</v>
      </c>
      <c r="E337" s="2" t="s">
        <v>20</v>
      </c>
      <c r="F337" s="2" t="s">
        <v>3</v>
      </c>
      <c r="G337" s="1">
        <v>1</v>
      </c>
      <c r="H337" s="1">
        <v>0</v>
      </c>
      <c r="I337" s="2" t="s">
        <v>1</v>
      </c>
      <c r="J337" s="1">
        <v>1</v>
      </c>
      <c r="K337" s="2" t="s">
        <v>2147</v>
      </c>
      <c r="L337" s="1">
        <v>0</v>
      </c>
      <c r="M337" s="1">
        <v>0</v>
      </c>
      <c r="N337" s="1">
        <v>0</v>
      </c>
    </row>
    <row r="338" spans="1:14">
      <c r="A338" s="1">
        <v>100</v>
      </c>
      <c r="B338" s="1">
        <v>576256</v>
      </c>
      <c r="C338" s="2" t="str">
        <f ca="1">VLOOKUP(B338,'Fichier FA (en entrée)'!B:D,3)</f>
        <v>HPVUPBMCGF</v>
      </c>
      <c r="D338" s="2" t="str">
        <f ca="1">VLOOKUP(B338,'Fichier FA (en entrée)'!B:E,4)</f>
        <v>Wnazaxansgqss</v>
      </c>
      <c r="E338" s="2" t="s">
        <v>20</v>
      </c>
      <c r="F338" s="2" t="s">
        <v>3</v>
      </c>
      <c r="G338" s="1">
        <v>1</v>
      </c>
      <c r="H338" s="1">
        <v>0</v>
      </c>
      <c r="I338" s="2" t="s">
        <v>1</v>
      </c>
      <c r="J338" s="1">
        <v>1</v>
      </c>
      <c r="K338" s="2" t="s">
        <v>2147</v>
      </c>
      <c r="L338" s="1">
        <v>0</v>
      </c>
      <c r="M338" s="1">
        <v>0</v>
      </c>
      <c r="N338" s="1">
        <v>0</v>
      </c>
    </row>
    <row r="339" spans="1:14">
      <c r="A339" s="1">
        <v>100</v>
      </c>
      <c r="B339" s="1">
        <v>576367</v>
      </c>
      <c r="C339" s="2" t="str">
        <f ca="1">VLOOKUP(B339,'Fichier FA (en entrée)'!B:D,3)</f>
        <v>VXDHUYJBFZ</v>
      </c>
      <c r="D339" s="2" t="str">
        <f ca="1">VLOOKUP(B339,'Fichier FA (en entrée)'!B:E,4)</f>
        <v>Zyeldjigrlvph</v>
      </c>
      <c r="E339" s="2" t="s">
        <v>20</v>
      </c>
      <c r="F339" s="2" t="s">
        <v>3</v>
      </c>
      <c r="G339" s="1">
        <v>1</v>
      </c>
      <c r="H339" s="1">
        <v>0</v>
      </c>
      <c r="I339" s="2" t="s">
        <v>1</v>
      </c>
      <c r="J339" s="1">
        <v>1</v>
      </c>
      <c r="K339" s="2" t="s">
        <v>2147</v>
      </c>
      <c r="L339" s="1">
        <v>0</v>
      </c>
      <c r="M339" s="1">
        <v>0</v>
      </c>
      <c r="N339" s="1">
        <v>0</v>
      </c>
    </row>
    <row r="340" spans="1:14">
      <c r="A340" s="1">
        <v>100</v>
      </c>
      <c r="B340" s="1">
        <v>576372</v>
      </c>
      <c r="C340" s="2" t="str">
        <f ca="1">VLOOKUP(B340,'Fichier FA (en entrée)'!B:D,3)</f>
        <v>TKGUFAIQPS</v>
      </c>
      <c r="D340" s="2" t="str">
        <f ca="1">VLOOKUP(B340,'Fichier FA (en entrée)'!B:E,4)</f>
        <v>Haukitprxembt</v>
      </c>
      <c r="E340" s="2" t="s">
        <v>28</v>
      </c>
      <c r="F340" s="2" t="s">
        <v>3</v>
      </c>
      <c r="G340" s="1">
        <v>1</v>
      </c>
      <c r="H340" s="1">
        <v>0</v>
      </c>
      <c r="I340" s="2" t="s">
        <v>1</v>
      </c>
      <c r="J340" s="1">
        <v>1</v>
      </c>
      <c r="K340" s="2" t="s">
        <v>2147</v>
      </c>
      <c r="L340" s="1">
        <v>0</v>
      </c>
      <c r="M340" s="1">
        <v>0</v>
      </c>
      <c r="N340" s="1">
        <v>0</v>
      </c>
    </row>
    <row r="341" spans="1:14">
      <c r="A341" s="1">
        <v>100</v>
      </c>
      <c r="B341" s="1">
        <v>576383</v>
      </c>
      <c r="C341" s="2" t="str">
        <f ca="1">VLOOKUP(B341,'Fichier FA (en entrée)'!B:D,3)</f>
        <v>ESZSIUWHXP</v>
      </c>
      <c r="D341" s="2" t="str">
        <f ca="1">VLOOKUP(B341,'Fichier FA (en entrée)'!B:E,4)</f>
        <v>Wjitzmskxgpse</v>
      </c>
      <c r="E341" s="2" t="s">
        <v>15</v>
      </c>
      <c r="F341" s="2" t="s">
        <v>3</v>
      </c>
      <c r="G341" s="1">
        <v>1</v>
      </c>
      <c r="H341" s="1">
        <v>0</v>
      </c>
      <c r="I341" s="2" t="s">
        <v>1</v>
      </c>
      <c r="J341" s="1">
        <v>1</v>
      </c>
      <c r="K341" s="2" t="s">
        <v>2147</v>
      </c>
      <c r="L341" s="1">
        <v>0</v>
      </c>
      <c r="M341" s="1">
        <v>0</v>
      </c>
      <c r="N341" s="1">
        <v>0</v>
      </c>
    </row>
    <row r="342" spans="1:14">
      <c r="A342" s="1">
        <v>100</v>
      </c>
      <c r="B342" s="1">
        <v>579364</v>
      </c>
      <c r="C342" s="2" t="str">
        <f ca="1">VLOOKUP(B342,'Fichier FA (en entrée)'!B:D,3)</f>
        <v>XVDWSPJHVW</v>
      </c>
      <c r="D342" s="2" t="str">
        <f ca="1">VLOOKUP(B342,'Fichier FA (en entrée)'!B:E,4)</f>
        <v>Julalnwbhnrth</v>
      </c>
      <c r="E342" s="2" t="s">
        <v>60</v>
      </c>
      <c r="F342" s="2" t="s">
        <v>3</v>
      </c>
      <c r="G342" s="1">
        <v>1</v>
      </c>
      <c r="H342" s="1">
        <v>0</v>
      </c>
      <c r="I342" s="2" t="s">
        <v>1</v>
      </c>
      <c r="J342" s="1">
        <v>1</v>
      </c>
      <c r="K342" s="2" t="s">
        <v>2147</v>
      </c>
      <c r="L342" s="1">
        <v>0</v>
      </c>
      <c r="M342" s="1">
        <v>0</v>
      </c>
      <c r="N342" s="1">
        <v>0</v>
      </c>
    </row>
    <row r="343" spans="1:14">
      <c r="A343" s="1">
        <v>100</v>
      </c>
      <c r="B343" s="1">
        <v>579443</v>
      </c>
      <c r="C343" s="2" t="str">
        <f ca="1">VLOOKUP(B343,'Fichier FA (en entrée)'!B:D,3)</f>
        <v>WEVRCMNOXM</v>
      </c>
      <c r="D343" s="2" t="str">
        <f ca="1">VLOOKUP(B343,'Fichier FA (en entrée)'!B:E,4)</f>
        <v>Lrwxiglnajfcf</v>
      </c>
      <c r="E343" s="2" t="s">
        <v>14</v>
      </c>
      <c r="F343" s="2" t="s">
        <v>3</v>
      </c>
      <c r="G343" s="1">
        <v>1</v>
      </c>
      <c r="H343" s="1">
        <v>0</v>
      </c>
      <c r="I343" s="2" t="s">
        <v>1</v>
      </c>
      <c r="J343" s="1">
        <v>1</v>
      </c>
      <c r="K343" s="2" t="s">
        <v>2147</v>
      </c>
      <c r="L343" s="1">
        <v>0</v>
      </c>
      <c r="M343" s="1">
        <v>0</v>
      </c>
      <c r="N343" s="1">
        <v>0</v>
      </c>
    </row>
    <row r="344" spans="1:14">
      <c r="A344" s="1">
        <v>100</v>
      </c>
      <c r="B344" s="1">
        <v>579910</v>
      </c>
      <c r="C344" s="2" t="str">
        <f ca="1">VLOOKUP(B344,'Fichier FA (en entrée)'!B:D,3)</f>
        <v>JRMAJSGXYM</v>
      </c>
      <c r="D344" s="2" t="str">
        <f ca="1">VLOOKUP(B344,'Fichier FA (en entrée)'!B:E,4)</f>
        <v>Qvrhkpgjqdxvi</v>
      </c>
      <c r="E344" s="2" t="s">
        <v>33</v>
      </c>
      <c r="F344" s="2" t="s">
        <v>3</v>
      </c>
      <c r="G344" s="1">
        <v>1</v>
      </c>
      <c r="H344" s="1">
        <v>0</v>
      </c>
      <c r="I344" s="2" t="s">
        <v>1</v>
      </c>
      <c r="J344" s="1">
        <v>1</v>
      </c>
      <c r="K344" s="2" t="s">
        <v>2147</v>
      </c>
      <c r="L344" s="1">
        <v>0</v>
      </c>
      <c r="M344" s="1">
        <v>0</v>
      </c>
      <c r="N344" s="1">
        <v>0</v>
      </c>
    </row>
    <row r="345" spans="1:14">
      <c r="A345" s="1">
        <v>100</v>
      </c>
      <c r="B345" s="1">
        <v>589022</v>
      </c>
      <c r="C345" s="2" t="str">
        <f ca="1">VLOOKUP(B345,'Fichier FA (en entrée)'!B:D,3)</f>
        <v>CSMMCRKNOQ</v>
      </c>
      <c r="D345" s="2" t="str">
        <f ca="1">VLOOKUP(B345,'Fichier FA (en entrée)'!B:E,4)</f>
        <v>Rejkfqfeomclp</v>
      </c>
      <c r="E345" s="2" t="s">
        <v>19</v>
      </c>
      <c r="F345" s="2" t="s">
        <v>3</v>
      </c>
      <c r="G345" s="1">
        <v>1</v>
      </c>
      <c r="H345" s="1">
        <v>0</v>
      </c>
      <c r="I345" s="2" t="s">
        <v>1</v>
      </c>
      <c r="J345" s="1">
        <v>1</v>
      </c>
      <c r="K345" s="2" t="s">
        <v>2147</v>
      </c>
      <c r="L345" s="1">
        <v>0</v>
      </c>
      <c r="M345" s="1">
        <v>0</v>
      </c>
      <c r="N345" s="1">
        <v>0</v>
      </c>
    </row>
    <row r="346" spans="1:14">
      <c r="A346" s="1">
        <v>100</v>
      </c>
      <c r="B346" s="1">
        <v>594061</v>
      </c>
      <c r="C346" s="2" t="str">
        <f ca="1">VLOOKUP(B346,'Fichier FA (en entrée)'!B:D,3)</f>
        <v>MPIDFLPDLA</v>
      </c>
      <c r="D346" s="2" t="str">
        <f ca="1">VLOOKUP(B346,'Fichier FA (en entrée)'!B:E,4)</f>
        <v>Uynksvmypdrhq</v>
      </c>
      <c r="E346" s="2" t="s">
        <v>18</v>
      </c>
      <c r="F346" s="2" t="s">
        <v>3</v>
      </c>
      <c r="G346" s="1">
        <v>1</v>
      </c>
      <c r="H346" s="1">
        <v>0</v>
      </c>
      <c r="I346" s="2" t="s">
        <v>1</v>
      </c>
      <c r="J346" s="1">
        <v>1</v>
      </c>
      <c r="K346" s="2" t="s">
        <v>2147</v>
      </c>
      <c r="L346" s="1">
        <v>0</v>
      </c>
      <c r="M346" s="1">
        <v>0</v>
      </c>
      <c r="N346" s="1">
        <v>0</v>
      </c>
    </row>
    <row r="347" spans="1:14">
      <c r="A347" s="1">
        <v>100</v>
      </c>
      <c r="B347" s="1">
        <v>598187</v>
      </c>
      <c r="C347" s="2" t="str">
        <f ca="1">VLOOKUP(B347,'Fichier FA (en entrée)'!B:D,3)</f>
        <v>THXILVUPOS</v>
      </c>
      <c r="D347" s="2" t="str">
        <f ca="1">VLOOKUP(B347,'Fichier FA (en entrée)'!B:E,4)</f>
        <v>Ihchrrufgxggi</v>
      </c>
      <c r="E347" s="2" t="s">
        <v>28</v>
      </c>
      <c r="F347" s="2" t="s">
        <v>3</v>
      </c>
      <c r="G347" s="1">
        <v>1</v>
      </c>
      <c r="H347" s="1">
        <v>0</v>
      </c>
      <c r="I347" s="2" t="s">
        <v>1</v>
      </c>
      <c r="J347" s="1">
        <v>1</v>
      </c>
      <c r="K347" s="2" t="s">
        <v>2147</v>
      </c>
      <c r="L347" s="1">
        <v>0</v>
      </c>
      <c r="M347" s="1">
        <v>0</v>
      </c>
      <c r="N347" s="1">
        <v>0</v>
      </c>
    </row>
    <row r="348" spans="1:14">
      <c r="A348" s="1">
        <v>100</v>
      </c>
      <c r="B348" s="1">
        <v>598363</v>
      </c>
      <c r="C348" s="2" t="str">
        <f ca="1">VLOOKUP(B348,'Fichier FA (en entrée)'!B:D,3)</f>
        <v>SNGKGDALGT</v>
      </c>
      <c r="D348" s="2" t="str">
        <f ca="1">VLOOKUP(B348,'Fichier FA (en entrée)'!B:E,4)</f>
        <v>Pzkpcrtulpkej</v>
      </c>
      <c r="E348" s="2" t="s">
        <v>28</v>
      </c>
      <c r="F348" s="2" t="s">
        <v>3</v>
      </c>
      <c r="G348" s="1">
        <v>1</v>
      </c>
      <c r="H348" s="1">
        <v>0</v>
      </c>
      <c r="I348" s="2" t="s">
        <v>1</v>
      </c>
      <c r="J348" s="1">
        <v>1</v>
      </c>
      <c r="K348" s="2" t="s">
        <v>2147</v>
      </c>
      <c r="L348" s="1">
        <v>0</v>
      </c>
      <c r="M348" s="1">
        <v>0</v>
      </c>
      <c r="N348" s="1">
        <v>0</v>
      </c>
    </row>
    <row r="349" spans="1:14">
      <c r="A349" s="1">
        <v>100</v>
      </c>
      <c r="B349" s="1">
        <v>604518</v>
      </c>
      <c r="C349" s="2" t="str">
        <f ca="1">VLOOKUP(B349,'Fichier FA (en entrée)'!B:D,3)</f>
        <v>PXINVMYPPV</v>
      </c>
      <c r="D349" s="2" t="str">
        <f ca="1">VLOOKUP(B349,'Fichier FA (en entrée)'!B:E,4)</f>
        <v>Rxnrhdywcfuqx</v>
      </c>
      <c r="E349" s="2" t="s">
        <v>28</v>
      </c>
      <c r="F349" s="2" t="s">
        <v>3</v>
      </c>
      <c r="G349" s="1">
        <v>1</v>
      </c>
      <c r="H349" s="1">
        <v>0</v>
      </c>
      <c r="I349" s="2" t="s">
        <v>1</v>
      </c>
      <c r="J349" s="1">
        <v>1</v>
      </c>
      <c r="K349" s="2" t="s">
        <v>2147</v>
      </c>
      <c r="L349" s="1">
        <v>0</v>
      </c>
      <c r="M349" s="1">
        <v>0</v>
      </c>
      <c r="N349" s="1">
        <v>0</v>
      </c>
    </row>
    <row r="350" spans="1:14">
      <c r="A350" s="1">
        <v>100</v>
      </c>
      <c r="B350" s="1">
        <v>605849</v>
      </c>
      <c r="C350" s="2" t="str">
        <f ca="1">VLOOKUP(B350,'Fichier FA (en entrée)'!B:D,3)</f>
        <v>VUWXTJXEWE</v>
      </c>
      <c r="D350" s="2" t="str">
        <f ca="1">VLOOKUP(B350,'Fichier FA (en entrée)'!B:E,4)</f>
        <v>Qnnjefhlmvqdf</v>
      </c>
      <c r="E350" s="2" t="s">
        <v>32</v>
      </c>
      <c r="F350" s="2" t="s">
        <v>3</v>
      </c>
      <c r="G350" s="1">
        <v>1</v>
      </c>
      <c r="H350" s="1">
        <v>0</v>
      </c>
      <c r="I350" s="2" t="s">
        <v>1</v>
      </c>
      <c r="J350" s="1">
        <v>1</v>
      </c>
      <c r="K350" s="2" t="s">
        <v>2147</v>
      </c>
      <c r="L350" s="1">
        <v>0</v>
      </c>
      <c r="M350" s="1">
        <v>0</v>
      </c>
      <c r="N350" s="1">
        <v>0</v>
      </c>
    </row>
    <row r="351" spans="1:14">
      <c r="A351" s="1">
        <v>100</v>
      </c>
      <c r="B351" s="1">
        <v>609913</v>
      </c>
      <c r="C351" s="2" t="str">
        <f ca="1">VLOOKUP(B351,'Fichier FA (en entrée)'!B:D,3)</f>
        <v>ANYEZOJDZE</v>
      </c>
      <c r="D351" s="2" t="str">
        <f ca="1">VLOOKUP(B351,'Fichier FA (en entrée)'!B:E,4)</f>
        <v>Eoccmdnslpsfa</v>
      </c>
      <c r="E351" s="2" t="s">
        <v>19</v>
      </c>
      <c r="F351" s="2" t="s">
        <v>3</v>
      </c>
      <c r="G351" s="1">
        <v>1</v>
      </c>
      <c r="H351" s="1">
        <v>0</v>
      </c>
      <c r="I351" s="2" t="s">
        <v>1</v>
      </c>
      <c r="J351" s="1">
        <v>1</v>
      </c>
      <c r="K351" s="2" t="s">
        <v>2147</v>
      </c>
      <c r="L351" s="1">
        <v>0</v>
      </c>
      <c r="M351" s="1">
        <v>0</v>
      </c>
      <c r="N351" s="1">
        <v>0</v>
      </c>
    </row>
    <row r="352" spans="1:14">
      <c r="A352" s="1">
        <v>100</v>
      </c>
      <c r="B352" s="1">
        <v>618199</v>
      </c>
      <c r="C352" s="2" t="str">
        <f ca="1">VLOOKUP(B352,'Fichier FA (en entrée)'!B:D,3)</f>
        <v>BRYWYJQAAR</v>
      </c>
      <c r="D352" s="2" t="str">
        <f ca="1">VLOOKUP(B352,'Fichier FA (en entrée)'!B:E,4)</f>
        <v>Wbcvuvcwboppv</v>
      </c>
      <c r="E352" s="2" t="s">
        <v>18</v>
      </c>
      <c r="F352" s="2" t="s">
        <v>3</v>
      </c>
      <c r="G352" s="1">
        <v>1</v>
      </c>
      <c r="H352" s="1">
        <v>0</v>
      </c>
      <c r="I352" s="2" t="s">
        <v>1</v>
      </c>
      <c r="J352" s="1">
        <v>1</v>
      </c>
      <c r="K352" s="2" t="s">
        <v>2147</v>
      </c>
      <c r="L352" s="1">
        <v>0</v>
      </c>
      <c r="M352" s="1">
        <v>0</v>
      </c>
      <c r="N352" s="1">
        <v>0</v>
      </c>
    </row>
    <row r="353" spans="1:14">
      <c r="A353" s="1">
        <v>100</v>
      </c>
      <c r="B353" s="1">
        <v>626229</v>
      </c>
      <c r="C353" s="2" t="str">
        <f ca="1">VLOOKUP(B353,'Fichier FA (en entrée)'!B:D,3)</f>
        <v>JYPQWXAMFF</v>
      </c>
      <c r="D353" s="2" t="str">
        <f ca="1">VLOOKUP(B353,'Fichier FA (en entrée)'!B:E,4)</f>
        <v>Htwodxubxaizf</v>
      </c>
      <c r="E353" s="2" t="s">
        <v>19</v>
      </c>
      <c r="F353" s="2" t="s">
        <v>3</v>
      </c>
      <c r="G353" s="1">
        <v>1</v>
      </c>
      <c r="H353" s="1">
        <v>0</v>
      </c>
      <c r="I353" s="2" t="s">
        <v>1</v>
      </c>
      <c r="J353" s="1">
        <v>1</v>
      </c>
      <c r="K353" s="2" t="s">
        <v>2147</v>
      </c>
      <c r="L353" s="1">
        <v>0</v>
      </c>
      <c r="M353" s="1">
        <v>0</v>
      </c>
      <c r="N353" s="1">
        <v>0</v>
      </c>
    </row>
    <row r="354" spans="1:14">
      <c r="A354" s="1">
        <v>100</v>
      </c>
      <c r="B354" s="1">
        <v>626549</v>
      </c>
      <c r="C354" s="2" t="str">
        <f ca="1">VLOOKUP(B354,'Fichier FA (en entrée)'!B:D,3)</f>
        <v>RADMWPUHNI</v>
      </c>
      <c r="D354" s="2" t="str">
        <f ca="1">VLOOKUP(B354,'Fichier FA (en entrée)'!B:E,4)</f>
        <v>Siqmqxxgjijfx</v>
      </c>
      <c r="E354" s="2" t="s">
        <v>17</v>
      </c>
      <c r="F354" s="2" t="s">
        <v>3</v>
      </c>
      <c r="G354" s="1">
        <v>1</v>
      </c>
      <c r="H354" s="1">
        <v>0</v>
      </c>
      <c r="I354" s="2" t="s">
        <v>1</v>
      </c>
      <c r="J354" s="1">
        <v>1</v>
      </c>
      <c r="K354" s="2" t="s">
        <v>2147</v>
      </c>
      <c r="L354" s="1">
        <v>0</v>
      </c>
      <c r="M354" s="1">
        <v>0</v>
      </c>
      <c r="N354" s="1">
        <v>0</v>
      </c>
    </row>
    <row r="355" spans="1:14">
      <c r="A355" s="1">
        <v>100</v>
      </c>
      <c r="B355" s="1">
        <v>629957</v>
      </c>
      <c r="C355" s="2" t="str">
        <f ca="1">VLOOKUP(B355,'Fichier FA (en entrée)'!B:D,3)</f>
        <v>GGJCNFTBBR</v>
      </c>
      <c r="D355" s="2" t="str">
        <f ca="1">VLOOKUP(B355,'Fichier FA (en entrée)'!B:E,4)</f>
        <v>Ulnwvccxjenon</v>
      </c>
      <c r="E355" s="2" t="s">
        <v>14</v>
      </c>
      <c r="F355" s="2" t="s">
        <v>3</v>
      </c>
      <c r="G355" s="1">
        <v>1</v>
      </c>
      <c r="H355" s="1">
        <v>0</v>
      </c>
      <c r="I355" s="2" t="s">
        <v>1</v>
      </c>
      <c r="J355" s="1">
        <v>1</v>
      </c>
      <c r="K355" s="2" t="s">
        <v>2147</v>
      </c>
      <c r="L355" s="1">
        <v>0</v>
      </c>
      <c r="M355" s="1">
        <v>0</v>
      </c>
      <c r="N355" s="1">
        <v>0</v>
      </c>
    </row>
    <row r="356" spans="1:14">
      <c r="A356" s="1">
        <v>100</v>
      </c>
      <c r="B356" s="1">
        <v>629988</v>
      </c>
      <c r="C356" s="2" t="str">
        <f ca="1">VLOOKUP(B356,'Fichier FA (en entrée)'!B:D,3)</f>
        <v>NPNMBKOTEH</v>
      </c>
      <c r="D356" s="2" t="str">
        <f ca="1">VLOOKUP(B356,'Fichier FA (en entrée)'!B:E,4)</f>
        <v>Kvyejatjzxgfl</v>
      </c>
      <c r="E356" s="2" t="s">
        <v>19</v>
      </c>
      <c r="F356" s="2" t="s">
        <v>3</v>
      </c>
      <c r="G356" s="1">
        <v>1</v>
      </c>
      <c r="H356" s="1">
        <v>0</v>
      </c>
      <c r="I356" s="2" t="s">
        <v>1</v>
      </c>
      <c r="J356" s="1">
        <v>1</v>
      </c>
      <c r="K356" s="2" t="s">
        <v>2147</v>
      </c>
      <c r="L356" s="1">
        <v>0</v>
      </c>
      <c r="M356" s="1">
        <v>0</v>
      </c>
      <c r="N356" s="1">
        <v>0</v>
      </c>
    </row>
    <row r="357" spans="1:14">
      <c r="A357" s="1">
        <v>100</v>
      </c>
      <c r="B357" s="1">
        <v>630956</v>
      </c>
      <c r="C357" s="2" t="str">
        <f ca="1">VLOOKUP(B357,'Fichier FA (en entrée)'!B:D,3)</f>
        <v>XHGJRFJYHX</v>
      </c>
      <c r="D357" s="2" t="str">
        <f ca="1">VLOOKUP(B357,'Fichier FA (en entrée)'!B:E,4)</f>
        <v>Lfzwjwdebliic</v>
      </c>
      <c r="E357" s="2" t="s">
        <v>19</v>
      </c>
      <c r="F357" s="2" t="s">
        <v>3</v>
      </c>
      <c r="G357" s="1">
        <v>1</v>
      </c>
      <c r="H357" s="1">
        <v>0</v>
      </c>
      <c r="I357" s="2" t="s">
        <v>1</v>
      </c>
      <c r="J357" s="1">
        <v>1</v>
      </c>
      <c r="K357" s="2" t="s">
        <v>2147</v>
      </c>
      <c r="L357" s="1">
        <v>0</v>
      </c>
      <c r="M357" s="1">
        <v>0</v>
      </c>
      <c r="N357" s="1">
        <v>0</v>
      </c>
    </row>
    <row r="358" spans="1:14">
      <c r="A358" s="1">
        <v>100</v>
      </c>
      <c r="B358" s="1">
        <v>631031</v>
      </c>
      <c r="C358" s="2" t="str">
        <f ca="1">VLOOKUP(B358,'Fichier FA (en entrée)'!B:D,3)</f>
        <v>EATCGJLJQX</v>
      </c>
      <c r="D358" s="2" t="str">
        <f ca="1">VLOOKUP(B358,'Fichier FA (en entrée)'!B:E,4)</f>
        <v>Cnxlxlshoyfbo</v>
      </c>
      <c r="E358" s="2" t="s">
        <v>27</v>
      </c>
      <c r="F358" s="2" t="s">
        <v>3</v>
      </c>
      <c r="G358" s="1">
        <v>1</v>
      </c>
      <c r="H358" s="1">
        <v>0</v>
      </c>
      <c r="I358" s="2" t="s">
        <v>1</v>
      </c>
      <c r="J358" s="1">
        <v>1</v>
      </c>
      <c r="K358" s="2" t="s">
        <v>2147</v>
      </c>
      <c r="L358" s="1">
        <v>0</v>
      </c>
      <c r="M358" s="1">
        <v>0</v>
      </c>
      <c r="N358" s="1">
        <v>0</v>
      </c>
    </row>
    <row r="359" spans="1:14">
      <c r="A359" s="1">
        <v>100</v>
      </c>
      <c r="B359" s="1">
        <v>632757</v>
      </c>
      <c r="C359" s="2" t="str">
        <f ca="1">VLOOKUP(B359,'Fichier FA (en entrée)'!B:D,3)</f>
        <v>TWSZIPLFTQ</v>
      </c>
      <c r="D359" s="2" t="str">
        <f ca="1">VLOOKUP(B359,'Fichier FA (en entrée)'!B:E,4)</f>
        <v>Bxbirirodvfgh</v>
      </c>
      <c r="E359" s="2" t="s">
        <v>27</v>
      </c>
      <c r="F359" s="2" t="s">
        <v>3</v>
      </c>
      <c r="G359" s="1">
        <v>1</v>
      </c>
      <c r="H359" s="1">
        <v>0</v>
      </c>
      <c r="I359" s="2" t="s">
        <v>1</v>
      </c>
      <c r="J359" s="1">
        <v>1</v>
      </c>
      <c r="K359" s="2" t="s">
        <v>2147</v>
      </c>
      <c r="L359" s="1">
        <v>0</v>
      </c>
      <c r="M359" s="1">
        <v>0</v>
      </c>
      <c r="N359" s="1">
        <v>0</v>
      </c>
    </row>
    <row r="360" spans="1:14">
      <c r="A360" s="1">
        <v>100</v>
      </c>
      <c r="B360" s="1">
        <v>632763</v>
      </c>
      <c r="C360" s="2" t="str">
        <f ca="1">VLOOKUP(B360,'Fichier FA (en entrée)'!B:D,3)</f>
        <v>DAQUBJSMFO</v>
      </c>
      <c r="D360" s="2" t="str">
        <f ca="1">VLOOKUP(B360,'Fichier FA (en entrée)'!B:E,4)</f>
        <v>Cjadpftqzbloi</v>
      </c>
      <c r="E360" s="2" t="s">
        <v>20</v>
      </c>
      <c r="F360" s="2" t="s">
        <v>3</v>
      </c>
      <c r="G360" s="1">
        <v>1</v>
      </c>
      <c r="H360" s="1">
        <v>0</v>
      </c>
      <c r="I360" s="2" t="s">
        <v>1</v>
      </c>
      <c r="J360" s="1">
        <v>1</v>
      </c>
      <c r="K360" s="2" t="s">
        <v>2147</v>
      </c>
      <c r="L360" s="1">
        <v>0</v>
      </c>
      <c r="M360" s="1">
        <v>0</v>
      </c>
      <c r="N360" s="1">
        <v>0</v>
      </c>
    </row>
    <row r="361" spans="1:14">
      <c r="A361" s="1">
        <v>100</v>
      </c>
      <c r="B361" s="1">
        <v>633463</v>
      </c>
      <c r="C361" s="2" t="str">
        <f ca="1">VLOOKUP(B361,'Fichier FA (en entrée)'!B:D,3)</f>
        <v>YSKPSDIWEX</v>
      </c>
      <c r="D361" s="2" t="str">
        <f ca="1">VLOOKUP(B361,'Fichier FA (en entrée)'!B:E,4)</f>
        <v>Ljgmknvvdxotu</v>
      </c>
      <c r="E361" s="2" t="s">
        <v>15</v>
      </c>
      <c r="F361" s="2" t="s">
        <v>3</v>
      </c>
      <c r="G361" s="1">
        <v>1</v>
      </c>
      <c r="H361" s="1">
        <v>0</v>
      </c>
      <c r="I361" s="2" t="s">
        <v>1</v>
      </c>
      <c r="J361" s="1">
        <v>1</v>
      </c>
      <c r="K361" s="2" t="s">
        <v>2147</v>
      </c>
      <c r="L361" s="1">
        <v>0</v>
      </c>
      <c r="M361" s="1">
        <v>0</v>
      </c>
      <c r="N361" s="1">
        <v>0</v>
      </c>
    </row>
    <row r="362" spans="1:14">
      <c r="A362" s="1">
        <v>100</v>
      </c>
      <c r="B362" s="1">
        <v>633717</v>
      </c>
      <c r="C362" s="2" t="str">
        <f ca="1">VLOOKUP(B362,'Fichier FA (en entrée)'!B:D,3)</f>
        <v>NXXVVZVHFR</v>
      </c>
      <c r="D362" s="2" t="str">
        <f ca="1">VLOOKUP(B362,'Fichier FA (en entrée)'!B:E,4)</f>
        <v>Kacgjqxrdcsbr</v>
      </c>
      <c r="E362" s="2" t="s">
        <v>15</v>
      </c>
      <c r="F362" s="2" t="s">
        <v>3</v>
      </c>
      <c r="G362" s="1">
        <v>1</v>
      </c>
      <c r="H362" s="1">
        <v>0</v>
      </c>
      <c r="I362" s="2" t="s">
        <v>1</v>
      </c>
      <c r="J362" s="1">
        <v>1</v>
      </c>
      <c r="K362" s="2" t="s">
        <v>2147</v>
      </c>
      <c r="L362" s="1">
        <v>0</v>
      </c>
      <c r="M362" s="1">
        <v>0</v>
      </c>
      <c r="N362" s="1">
        <v>0</v>
      </c>
    </row>
    <row r="363" spans="1:14">
      <c r="A363" s="1">
        <v>100</v>
      </c>
      <c r="B363" s="1">
        <v>633736</v>
      </c>
      <c r="C363" s="2" t="str">
        <f ca="1">VLOOKUP(B363,'Fichier FA (en entrée)'!B:D,3)</f>
        <v>ZOKKQNEISU</v>
      </c>
      <c r="D363" s="2" t="str">
        <f ca="1">VLOOKUP(B363,'Fichier FA (en entrée)'!B:E,4)</f>
        <v>Spspkcrzcdnoa</v>
      </c>
      <c r="E363" s="2" t="s">
        <v>15</v>
      </c>
      <c r="F363" s="2" t="s">
        <v>3</v>
      </c>
      <c r="G363" s="1">
        <v>1</v>
      </c>
      <c r="H363" s="1">
        <v>0</v>
      </c>
      <c r="I363" s="2" t="s">
        <v>1</v>
      </c>
      <c r="J363" s="1">
        <v>1</v>
      </c>
      <c r="K363" s="2" t="s">
        <v>2147</v>
      </c>
      <c r="L363" s="1">
        <v>0</v>
      </c>
      <c r="M363" s="1">
        <v>0</v>
      </c>
      <c r="N363" s="1">
        <v>0</v>
      </c>
    </row>
    <row r="364" spans="1:14">
      <c r="A364" s="1">
        <v>100</v>
      </c>
      <c r="B364" s="1">
        <v>636455</v>
      </c>
      <c r="C364" s="2" t="str">
        <f ca="1">VLOOKUP(B364,'Fichier FA (en entrée)'!B:D,3)</f>
        <v>TOCDWHQUFK</v>
      </c>
      <c r="D364" s="2" t="str">
        <f ca="1">VLOOKUP(B364,'Fichier FA (en entrée)'!B:E,4)</f>
        <v>Ieuxztxbifagk</v>
      </c>
      <c r="E364" s="2" t="s">
        <v>15</v>
      </c>
      <c r="F364" s="2" t="s">
        <v>3</v>
      </c>
      <c r="G364" s="1">
        <v>1</v>
      </c>
      <c r="H364" s="1">
        <v>0</v>
      </c>
      <c r="I364" s="2" t="s">
        <v>1</v>
      </c>
      <c r="J364" s="1">
        <v>1</v>
      </c>
      <c r="K364" s="2" t="s">
        <v>2147</v>
      </c>
      <c r="L364" s="1">
        <v>0</v>
      </c>
      <c r="M364" s="1">
        <v>0</v>
      </c>
      <c r="N364" s="1">
        <v>0</v>
      </c>
    </row>
    <row r="365" spans="1:14">
      <c r="A365" s="1">
        <v>100</v>
      </c>
      <c r="B365" s="1">
        <v>636697</v>
      </c>
      <c r="C365" s="2" t="str">
        <f ca="1">VLOOKUP(B365,'Fichier FA (en entrée)'!B:D,3)</f>
        <v>NOSOHFZNXG</v>
      </c>
      <c r="D365" s="2" t="str">
        <f ca="1">VLOOKUP(B365,'Fichier FA (en entrée)'!B:E,4)</f>
        <v>Ipbrluobhqpir</v>
      </c>
      <c r="E365" s="2" t="s">
        <v>19</v>
      </c>
      <c r="F365" s="2" t="s">
        <v>3</v>
      </c>
      <c r="G365" s="1">
        <v>1</v>
      </c>
      <c r="H365" s="1">
        <v>0</v>
      </c>
      <c r="I365" s="2" t="s">
        <v>1</v>
      </c>
      <c r="J365" s="1">
        <v>1</v>
      </c>
      <c r="K365" s="2" t="s">
        <v>2147</v>
      </c>
      <c r="L365" s="1">
        <v>0</v>
      </c>
      <c r="M365" s="1">
        <v>0</v>
      </c>
      <c r="N365" s="1">
        <v>0</v>
      </c>
    </row>
    <row r="366" spans="1:14">
      <c r="A366" s="1">
        <v>100</v>
      </c>
      <c r="B366" s="1">
        <v>638209</v>
      </c>
      <c r="C366" s="2" t="str">
        <f ca="1">VLOOKUP(B366,'Fichier FA (en entrée)'!B:D,3)</f>
        <v>KMCMGQZLOW</v>
      </c>
      <c r="D366" s="2" t="str">
        <f ca="1">VLOOKUP(B366,'Fichier FA (en entrée)'!B:E,4)</f>
        <v>Dxrhlmffhvemv</v>
      </c>
      <c r="E366" s="2" t="s">
        <v>19</v>
      </c>
      <c r="F366" s="2" t="s">
        <v>3</v>
      </c>
      <c r="G366" s="1">
        <v>1</v>
      </c>
      <c r="H366" s="1">
        <v>0</v>
      </c>
      <c r="I366" s="2" t="s">
        <v>1</v>
      </c>
      <c r="J366" s="1">
        <v>1</v>
      </c>
      <c r="K366" s="2" t="s">
        <v>2147</v>
      </c>
      <c r="L366" s="1">
        <v>0</v>
      </c>
      <c r="M366" s="1">
        <v>0</v>
      </c>
      <c r="N366" s="1">
        <v>0</v>
      </c>
    </row>
    <row r="367" spans="1:14">
      <c r="A367" s="1">
        <v>100</v>
      </c>
      <c r="B367" s="1">
        <v>639696</v>
      </c>
      <c r="C367" s="2" t="str">
        <f ca="1">VLOOKUP(B367,'Fichier FA (en entrée)'!B:D,3)</f>
        <v>KEVCBGVTCB</v>
      </c>
      <c r="D367" s="2" t="str">
        <f ca="1">VLOOKUP(B367,'Fichier FA (en entrée)'!B:E,4)</f>
        <v>Uhqulbihovouk</v>
      </c>
      <c r="E367" s="2" t="s">
        <v>19</v>
      </c>
      <c r="F367" s="2" t="s">
        <v>3</v>
      </c>
      <c r="G367" s="1">
        <v>1</v>
      </c>
      <c r="H367" s="1">
        <v>0</v>
      </c>
      <c r="I367" s="2" t="s">
        <v>1</v>
      </c>
      <c r="J367" s="1">
        <v>1</v>
      </c>
      <c r="K367" s="2" t="s">
        <v>2147</v>
      </c>
      <c r="L367" s="1">
        <v>0</v>
      </c>
      <c r="M367" s="1">
        <v>0</v>
      </c>
      <c r="N367" s="1">
        <v>0</v>
      </c>
    </row>
    <row r="368" spans="1:14">
      <c r="A368" s="1">
        <v>100</v>
      </c>
      <c r="B368" s="1">
        <v>643548</v>
      </c>
      <c r="C368" s="2" t="str">
        <f ca="1">VLOOKUP(B368,'Fichier FA (en entrée)'!B:D,3)</f>
        <v>LHVXHKOIKY</v>
      </c>
      <c r="D368" s="2" t="str">
        <f ca="1">VLOOKUP(B368,'Fichier FA (en entrée)'!B:E,4)</f>
        <v>Pvalammpaxdoo</v>
      </c>
      <c r="E368" s="2" t="s">
        <v>17</v>
      </c>
      <c r="F368" s="2" t="s">
        <v>3</v>
      </c>
      <c r="G368" s="1">
        <v>1</v>
      </c>
      <c r="H368" s="1">
        <v>0</v>
      </c>
      <c r="I368" s="2" t="s">
        <v>1</v>
      </c>
      <c r="J368" s="1">
        <v>1</v>
      </c>
      <c r="K368" s="2" t="s">
        <v>2147</v>
      </c>
      <c r="L368" s="1">
        <v>0</v>
      </c>
      <c r="M368" s="1">
        <v>0</v>
      </c>
      <c r="N368" s="1">
        <v>0</v>
      </c>
    </row>
    <row r="369" spans="1:14">
      <c r="A369" s="1">
        <v>100</v>
      </c>
      <c r="B369" s="1">
        <v>643772</v>
      </c>
      <c r="C369" s="2" t="str">
        <f ca="1">VLOOKUP(B369,'Fichier FA (en entrée)'!B:D,3)</f>
        <v>YBHUULTSRC</v>
      </c>
      <c r="D369" s="2" t="str">
        <f ca="1">VLOOKUP(B369,'Fichier FA (en entrée)'!B:E,4)</f>
        <v>Zqrtjwboordln</v>
      </c>
      <c r="E369" s="2" t="s">
        <v>18</v>
      </c>
      <c r="F369" s="2" t="s">
        <v>3</v>
      </c>
      <c r="G369" s="1">
        <v>1</v>
      </c>
      <c r="H369" s="1">
        <v>0</v>
      </c>
      <c r="I369" s="2" t="s">
        <v>1</v>
      </c>
      <c r="J369" s="1">
        <v>1</v>
      </c>
      <c r="K369" s="2" t="s">
        <v>2147</v>
      </c>
      <c r="L369" s="1">
        <v>0</v>
      </c>
      <c r="M369" s="1">
        <v>0</v>
      </c>
      <c r="N369" s="1">
        <v>0</v>
      </c>
    </row>
    <row r="370" spans="1:14">
      <c r="A370" s="1">
        <v>100</v>
      </c>
      <c r="B370" s="1">
        <v>643893</v>
      </c>
      <c r="C370" s="2" t="str">
        <f ca="1">VLOOKUP(B370,'Fichier FA (en entrée)'!B:D,3)</f>
        <v>QNDKCJCSBK</v>
      </c>
      <c r="D370" s="2" t="str">
        <f ca="1">VLOOKUP(B370,'Fichier FA (en entrée)'!B:E,4)</f>
        <v>Cjgvyuqnhhmwe</v>
      </c>
      <c r="E370" s="2" t="s">
        <v>17</v>
      </c>
      <c r="F370" s="2" t="s">
        <v>3</v>
      </c>
      <c r="G370" s="1">
        <v>1</v>
      </c>
      <c r="H370" s="1">
        <v>0</v>
      </c>
      <c r="I370" s="2" t="s">
        <v>1</v>
      </c>
      <c r="J370" s="1">
        <v>1</v>
      </c>
      <c r="K370" s="2" t="s">
        <v>2147</v>
      </c>
      <c r="L370" s="1">
        <v>0</v>
      </c>
      <c r="M370" s="1">
        <v>0</v>
      </c>
      <c r="N370" s="1">
        <v>0</v>
      </c>
    </row>
    <row r="371" spans="1:14">
      <c r="A371" s="1">
        <v>100</v>
      </c>
      <c r="B371" s="1">
        <v>643898</v>
      </c>
      <c r="C371" s="2" t="str">
        <f ca="1">VLOOKUP(B371,'Fichier FA (en entrée)'!B:D,3)</f>
        <v>VXRNSXONLW</v>
      </c>
      <c r="D371" s="2" t="str">
        <f ca="1">VLOOKUP(B371,'Fichier FA (en entrée)'!B:E,4)</f>
        <v>Pohqfkhvlvdmu</v>
      </c>
      <c r="E371" s="2" t="s">
        <v>18</v>
      </c>
      <c r="F371" s="2" t="s">
        <v>3</v>
      </c>
      <c r="G371" s="1">
        <v>1</v>
      </c>
      <c r="H371" s="1">
        <v>0</v>
      </c>
      <c r="I371" s="2" t="s">
        <v>1</v>
      </c>
      <c r="J371" s="1">
        <v>1</v>
      </c>
      <c r="K371" s="2" t="s">
        <v>2147</v>
      </c>
      <c r="L371" s="1">
        <v>0</v>
      </c>
      <c r="M371" s="1">
        <v>0</v>
      </c>
      <c r="N371" s="1">
        <v>0</v>
      </c>
    </row>
    <row r="372" spans="1:14">
      <c r="A372" s="1">
        <v>100</v>
      </c>
      <c r="B372" s="1">
        <v>643936</v>
      </c>
      <c r="C372" s="2" t="str">
        <f ca="1">VLOOKUP(B372,'Fichier FA (en entrée)'!B:D,3)</f>
        <v>DTDMBZVITM</v>
      </c>
      <c r="D372" s="2" t="str">
        <f ca="1">VLOOKUP(B372,'Fichier FA (en entrée)'!B:E,4)</f>
        <v>Djorrxhibpnun</v>
      </c>
      <c r="E372" s="2" t="s">
        <v>30</v>
      </c>
      <c r="F372" s="2" t="s">
        <v>3</v>
      </c>
      <c r="G372" s="1">
        <v>1</v>
      </c>
      <c r="H372" s="1">
        <v>0</v>
      </c>
      <c r="I372" s="2" t="s">
        <v>1</v>
      </c>
      <c r="J372" s="1">
        <v>1</v>
      </c>
      <c r="K372" s="2" t="s">
        <v>2147</v>
      </c>
      <c r="L372" s="1">
        <v>0</v>
      </c>
      <c r="M372" s="1">
        <v>0</v>
      </c>
      <c r="N372" s="1">
        <v>0</v>
      </c>
    </row>
    <row r="373" spans="1:14">
      <c r="A373" s="1">
        <v>100</v>
      </c>
      <c r="B373" s="1">
        <v>646617</v>
      </c>
      <c r="C373" s="2" t="str">
        <f ca="1">VLOOKUP(B373,'Fichier FA (en entrée)'!B:D,3)</f>
        <v>UBKZHQFEWT</v>
      </c>
      <c r="D373" s="2" t="str">
        <f ca="1">VLOOKUP(B373,'Fichier FA (en entrée)'!B:E,4)</f>
        <v>Onrdhlimcsthc</v>
      </c>
      <c r="E373" s="2" t="s">
        <v>19</v>
      </c>
      <c r="F373" s="2" t="s">
        <v>3</v>
      </c>
      <c r="G373" s="1">
        <v>1</v>
      </c>
      <c r="H373" s="1">
        <v>0</v>
      </c>
      <c r="I373" s="2" t="s">
        <v>1</v>
      </c>
      <c r="J373" s="1">
        <v>1</v>
      </c>
      <c r="K373" s="2" t="s">
        <v>2147</v>
      </c>
      <c r="L373" s="1">
        <v>0</v>
      </c>
      <c r="M373" s="1">
        <v>0</v>
      </c>
      <c r="N373" s="1">
        <v>0</v>
      </c>
    </row>
    <row r="374" spans="1:14">
      <c r="A374" s="1">
        <v>100</v>
      </c>
      <c r="B374" s="1">
        <v>646766</v>
      </c>
      <c r="C374" s="2" t="str">
        <f ca="1">VLOOKUP(B374,'Fichier FA (en entrée)'!B:D,3)</f>
        <v>GMVFMVOFRE</v>
      </c>
      <c r="D374" s="2" t="str">
        <f ca="1">VLOOKUP(B374,'Fichier FA (en entrée)'!B:E,4)</f>
        <v>Cbwlbvpfckiiv</v>
      </c>
      <c r="E374" s="2" t="s">
        <v>19</v>
      </c>
      <c r="F374" s="2" t="s">
        <v>3</v>
      </c>
      <c r="G374" s="1">
        <v>1</v>
      </c>
      <c r="H374" s="1">
        <v>0</v>
      </c>
      <c r="I374" s="2" t="s">
        <v>1</v>
      </c>
      <c r="J374" s="1">
        <v>1</v>
      </c>
      <c r="K374" s="2" t="s">
        <v>2147</v>
      </c>
      <c r="L374" s="1">
        <v>0</v>
      </c>
      <c r="M374" s="1">
        <v>0</v>
      </c>
      <c r="N374" s="1">
        <v>0</v>
      </c>
    </row>
    <row r="375" spans="1:14">
      <c r="A375" s="1">
        <v>100</v>
      </c>
      <c r="B375" s="1">
        <v>649851</v>
      </c>
      <c r="C375" s="2" t="str">
        <f ca="1">VLOOKUP(B375,'Fichier FA (en entrée)'!B:D,3)</f>
        <v>YQLPSFXWMS</v>
      </c>
      <c r="D375" s="2" t="str">
        <f ca="1">VLOOKUP(B375,'Fichier FA (en entrée)'!B:E,4)</f>
        <v>Kmqrkydmaqscj</v>
      </c>
      <c r="E375" s="2" t="s">
        <v>31</v>
      </c>
      <c r="F375" s="2" t="s">
        <v>3</v>
      </c>
      <c r="G375" s="1">
        <v>1</v>
      </c>
      <c r="H375" s="1">
        <v>0</v>
      </c>
      <c r="I375" s="2" t="s">
        <v>1</v>
      </c>
      <c r="J375" s="1">
        <v>1</v>
      </c>
      <c r="K375" s="2" t="s">
        <v>2147</v>
      </c>
      <c r="L375" s="1">
        <v>0</v>
      </c>
      <c r="M375" s="1">
        <v>0</v>
      </c>
      <c r="N375" s="1">
        <v>0</v>
      </c>
    </row>
    <row r="376" spans="1:14">
      <c r="A376" s="1">
        <v>100</v>
      </c>
      <c r="B376" s="1">
        <v>649852</v>
      </c>
      <c r="C376" s="2" t="str">
        <f ca="1">VLOOKUP(B376,'Fichier FA (en entrée)'!B:D,3)</f>
        <v>HDKOYGYHKH</v>
      </c>
      <c r="D376" s="2" t="str">
        <f ca="1">VLOOKUP(B376,'Fichier FA (en entrée)'!B:E,4)</f>
        <v>Nurhtehqlwnbi</v>
      </c>
      <c r="E376" s="2" t="s">
        <v>31</v>
      </c>
      <c r="F376" s="2" t="s">
        <v>3</v>
      </c>
      <c r="G376" s="1">
        <v>1</v>
      </c>
      <c r="H376" s="1">
        <v>0</v>
      </c>
      <c r="I376" s="2" t="s">
        <v>1</v>
      </c>
      <c r="J376" s="1">
        <v>1</v>
      </c>
      <c r="K376" s="2" t="s">
        <v>2147</v>
      </c>
      <c r="L376" s="1">
        <v>0</v>
      </c>
      <c r="M376" s="1">
        <v>0</v>
      </c>
      <c r="N376" s="1">
        <v>0</v>
      </c>
    </row>
    <row r="377" spans="1:14">
      <c r="A377" s="1">
        <v>100</v>
      </c>
      <c r="B377" s="1">
        <v>651556</v>
      </c>
      <c r="C377" s="2" t="str">
        <f ca="1">VLOOKUP(B377,'Fichier FA (en entrée)'!B:D,3)</f>
        <v>PRQZEXJMGQ</v>
      </c>
      <c r="D377" s="2" t="str">
        <f ca="1">VLOOKUP(B377,'Fichier FA (en entrée)'!B:E,4)</f>
        <v>Sdlewqzwhiqpf</v>
      </c>
      <c r="E377" s="2" t="s">
        <v>19</v>
      </c>
      <c r="F377" s="2" t="s">
        <v>3</v>
      </c>
      <c r="G377" s="1">
        <v>1</v>
      </c>
      <c r="H377" s="1">
        <v>0</v>
      </c>
      <c r="I377" s="2" t="s">
        <v>1</v>
      </c>
      <c r="J377" s="1">
        <v>1</v>
      </c>
      <c r="K377" s="2" t="s">
        <v>2147</v>
      </c>
      <c r="L377" s="1">
        <v>0</v>
      </c>
      <c r="M377" s="1">
        <v>0</v>
      </c>
      <c r="N377" s="1">
        <v>0</v>
      </c>
    </row>
    <row r="378" spans="1:14">
      <c r="A378" s="1">
        <v>100</v>
      </c>
      <c r="B378" s="1">
        <v>651666</v>
      </c>
      <c r="C378" s="2" t="str">
        <f ca="1">VLOOKUP(B378,'Fichier FA (en entrée)'!B:D,3)</f>
        <v>GGZSDSUYMN</v>
      </c>
      <c r="D378" s="2" t="str">
        <f ca="1">VLOOKUP(B378,'Fichier FA (en entrée)'!B:E,4)</f>
        <v>Yaetbbobuhbog</v>
      </c>
      <c r="E378" s="2" t="s">
        <v>19</v>
      </c>
      <c r="F378" s="2" t="s">
        <v>3</v>
      </c>
      <c r="G378" s="1">
        <v>1</v>
      </c>
      <c r="H378" s="1">
        <v>0</v>
      </c>
      <c r="I378" s="2" t="s">
        <v>1</v>
      </c>
      <c r="J378" s="1">
        <v>1</v>
      </c>
      <c r="K378" s="2" t="s">
        <v>2147</v>
      </c>
      <c r="L378" s="1">
        <v>0</v>
      </c>
      <c r="M378" s="1">
        <v>0</v>
      </c>
      <c r="N378" s="1">
        <v>0</v>
      </c>
    </row>
    <row r="379" spans="1:14">
      <c r="A379" s="1">
        <v>100</v>
      </c>
      <c r="B379" s="1">
        <v>651808</v>
      </c>
      <c r="C379" s="2" t="str">
        <f ca="1">VLOOKUP(B379,'Fichier FA (en entrée)'!B:D,3)</f>
        <v>PCJTHKPBDV</v>
      </c>
      <c r="D379" s="2" t="str">
        <f ca="1">VLOOKUP(B379,'Fichier FA (en entrée)'!B:E,4)</f>
        <v>Aynsbhoxcodda</v>
      </c>
      <c r="E379" s="2" t="s">
        <v>20</v>
      </c>
      <c r="F379" s="2" t="s">
        <v>3</v>
      </c>
      <c r="G379" s="1">
        <v>1</v>
      </c>
      <c r="H379" s="1">
        <v>0</v>
      </c>
      <c r="I379" s="2" t="s">
        <v>1</v>
      </c>
      <c r="J379" s="1">
        <v>1</v>
      </c>
      <c r="K379" s="2" t="s">
        <v>2147</v>
      </c>
      <c r="L379" s="1">
        <v>0</v>
      </c>
      <c r="M379" s="1">
        <v>0</v>
      </c>
      <c r="N379" s="1">
        <v>0</v>
      </c>
    </row>
    <row r="380" spans="1:14">
      <c r="A380" s="1">
        <v>100</v>
      </c>
      <c r="B380" s="1">
        <v>651845</v>
      </c>
      <c r="C380" s="2" t="str">
        <f ca="1">VLOOKUP(B380,'Fichier FA (en entrée)'!B:D,3)</f>
        <v>HQKKCQKUOS</v>
      </c>
      <c r="D380" s="2" t="str">
        <f ca="1">VLOOKUP(B380,'Fichier FA (en entrée)'!B:E,4)</f>
        <v>Ewuajiepfcsks</v>
      </c>
      <c r="E380" s="2" t="s">
        <v>33</v>
      </c>
      <c r="F380" s="2" t="s">
        <v>3</v>
      </c>
      <c r="G380" s="1">
        <v>1</v>
      </c>
      <c r="H380" s="1">
        <v>0</v>
      </c>
      <c r="I380" s="2" t="s">
        <v>1</v>
      </c>
      <c r="J380" s="1">
        <v>1</v>
      </c>
      <c r="K380" s="2" t="s">
        <v>2147</v>
      </c>
      <c r="L380" s="1">
        <v>0</v>
      </c>
      <c r="M380" s="1">
        <v>0</v>
      </c>
      <c r="N380" s="1">
        <v>0</v>
      </c>
    </row>
    <row r="381" spans="1:14">
      <c r="A381" s="1">
        <v>100</v>
      </c>
      <c r="B381" s="1">
        <v>656066</v>
      </c>
      <c r="C381" s="2" t="str">
        <f ca="1">VLOOKUP(B381,'Fichier FA (en entrée)'!B:D,3)</f>
        <v>XHXGZSBRHG</v>
      </c>
      <c r="D381" s="2" t="str">
        <f ca="1">VLOOKUP(B381,'Fichier FA (en entrée)'!B:E,4)</f>
        <v>Xeopprjruupnv</v>
      </c>
      <c r="E381" s="2" t="s">
        <v>20</v>
      </c>
      <c r="F381" s="2" t="s">
        <v>3</v>
      </c>
      <c r="G381" s="1">
        <v>1</v>
      </c>
      <c r="H381" s="1">
        <v>0</v>
      </c>
      <c r="I381" s="2" t="s">
        <v>1</v>
      </c>
      <c r="J381" s="1">
        <v>1</v>
      </c>
      <c r="K381" s="2" t="s">
        <v>2147</v>
      </c>
      <c r="L381" s="1">
        <v>0</v>
      </c>
      <c r="M381" s="1">
        <v>0</v>
      </c>
      <c r="N381" s="1">
        <v>0</v>
      </c>
    </row>
    <row r="382" spans="1:14">
      <c r="A382" s="1">
        <v>100</v>
      </c>
      <c r="B382" s="1">
        <v>656167</v>
      </c>
      <c r="C382" s="2" t="str">
        <f ca="1">VLOOKUP(B382,'Fichier FA (en entrée)'!B:D,3)</f>
        <v>VXEGZGOJEE</v>
      </c>
      <c r="D382" s="2" t="str">
        <f ca="1">VLOOKUP(B382,'Fichier FA (en entrée)'!B:E,4)</f>
        <v>Atzhlehrdlosk</v>
      </c>
      <c r="E382" s="2" t="s">
        <v>20</v>
      </c>
      <c r="F382" s="2" t="s">
        <v>3</v>
      </c>
      <c r="G382" s="1">
        <v>1</v>
      </c>
      <c r="H382" s="1">
        <v>0</v>
      </c>
      <c r="I382" s="2" t="s">
        <v>1</v>
      </c>
      <c r="J382" s="1">
        <v>1</v>
      </c>
      <c r="K382" s="2" t="s">
        <v>2147</v>
      </c>
      <c r="L382" s="1">
        <v>0</v>
      </c>
      <c r="M382" s="1">
        <v>0</v>
      </c>
      <c r="N382" s="1">
        <v>0</v>
      </c>
    </row>
    <row r="383" spans="1:14">
      <c r="A383" s="1">
        <v>100</v>
      </c>
      <c r="B383" s="1">
        <v>656278</v>
      </c>
      <c r="C383" s="2" t="str">
        <f ca="1">VLOOKUP(B383,'Fichier FA (en entrée)'!B:D,3)</f>
        <v>ZKENVWBHBL</v>
      </c>
      <c r="D383" s="2" t="str">
        <f ca="1">VLOOKUP(B383,'Fichier FA (en entrée)'!B:E,4)</f>
        <v>Tcmnwtqcxioyh</v>
      </c>
      <c r="E383" s="2" t="s">
        <v>20</v>
      </c>
      <c r="F383" s="2" t="s">
        <v>3</v>
      </c>
      <c r="G383" s="1">
        <v>1</v>
      </c>
      <c r="H383" s="1">
        <v>0</v>
      </c>
      <c r="I383" s="2" t="s">
        <v>1</v>
      </c>
      <c r="J383" s="1">
        <v>1</v>
      </c>
      <c r="K383" s="2" t="s">
        <v>2147</v>
      </c>
      <c r="L383" s="1">
        <v>0</v>
      </c>
      <c r="M383" s="1">
        <v>0</v>
      </c>
      <c r="N383" s="1">
        <v>0</v>
      </c>
    </row>
    <row r="384" spans="1:14">
      <c r="A384" s="1">
        <v>100</v>
      </c>
      <c r="B384" s="1">
        <v>659459</v>
      </c>
      <c r="C384" s="2" t="str">
        <f ca="1">VLOOKUP(B384,'Fichier FA (en entrée)'!B:D,3)</f>
        <v>PLDQGGCOMH</v>
      </c>
      <c r="D384" s="2" t="str">
        <f ca="1">VLOOKUP(B384,'Fichier FA (en entrée)'!B:E,4)</f>
        <v>Ngcgmvptjblbc</v>
      </c>
      <c r="E384" s="2" t="s">
        <v>14</v>
      </c>
      <c r="F384" s="2" t="s">
        <v>3</v>
      </c>
      <c r="G384" s="1">
        <v>1</v>
      </c>
      <c r="H384" s="1">
        <v>0</v>
      </c>
      <c r="I384" s="2" t="s">
        <v>1</v>
      </c>
      <c r="J384" s="1">
        <v>1</v>
      </c>
      <c r="K384" s="2" t="s">
        <v>2147</v>
      </c>
      <c r="L384" s="1">
        <v>0</v>
      </c>
      <c r="M384" s="1">
        <v>0</v>
      </c>
      <c r="N384" s="1">
        <v>0</v>
      </c>
    </row>
    <row r="385" spans="1:14">
      <c r="A385" s="1">
        <v>100</v>
      </c>
      <c r="B385" s="1">
        <v>661484</v>
      </c>
      <c r="C385" s="2" t="str">
        <f ca="1">VLOOKUP(B385,'Fichier FA (en entrée)'!B:D,3)</f>
        <v>PGXMVOYIWW</v>
      </c>
      <c r="D385" s="2" t="str">
        <f ca="1">VLOOKUP(B385,'Fichier FA (en entrée)'!B:E,4)</f>
        <v>Ktoietlkrznmf</v>
      </c>
      <c r="E385" s="2" t="s">
        <v>24</v>
      </c>
      <c r="F385" s="2" t="s">
        <v>3</v>
      </c>
      <c r="G385" s="1">
        <v>1</v>
      </c>
      <c r="H385" s="1">
        <v>0</v>
      </c>
      <c r="I385" s="2" t="s">
        <v>1</v>
      </c>
      <c r="J385" s="1">
        <v>1</v>
      </c>
      <c r="K385" s="2" t="s">
        <v>2147</v>
      </c>
      <c r="L385" s="1">
        <v>0</v>
      </c>
      <c r="M385" s="1">
        <v>0</v>
      </c>
      <c r="N385" s="1">
        <v>0</v>
      </c>
    </row>
    <row r="386" spans="1:14">
      <c r="A386" s="1">
        <v>100</v>
      </c>
      <c r="B386" s="1">
        <v>668173</v>
      </c>
      <c r="C386" s="2" t="str">
        <f ca="1">VLOOKUP(B386,'Fichier FA (en entrée)'!B:D,3)</f>
        <v>PSCJPPJLAP</v>
      </c>
      <c r="D386" s="2" t="str">
        <f ca="1">VLOOKUP(B386,'Fichier FA (en entrée)'!B:E,4)</f>
        <v>Ybtastfkdrfkg</v>
      </c>
      <c r="E386" s="2" t="s">
        <v>49</v>
      </c>
      <c r="F386" s="2" t="s">
        <v>3</v>
      </c>
      <c r="G386" s="1">
        <v>1</v>
      </c>
      <c r="H386" s="1">
        <v>0</v>
      </c>
      <c r="I386" s="2" t="s">
        <v>1</v>
      </c>
      <c r="J386" s="1">
        <v>1</v>
      </c>
      <c r="K386" s="2" t="s">
        <v>2147</v>
      </c>
      <c r="L386" s="1">
        <v>0</v>
      </c>
      <c r="M386" s="1">
        <v>0</v>
      </c>
      <c r="N386" s="1">
        <v>0</v>
      </c>
    </row>
    <row r="387" spans="1:14">
      <c r="A387" s="1">
        <v>100</v>
      </c>
      <c r="B387" s="1">
        <v>668302</v>
      </c>
      <c r="C387" s="2" t="str">
        <f ca="1">VLOOKUP(B387,'Fichier FA (en entrée)'!B:D,3)</f>
        <v>FALUDGGVXH</v>
      </c>
      <c r="D387" s="2" t="str">
        <f ca="1">VLOOKUP(B387,'Fichier FA (en entrée)'!B:E,4)</f>
        <v>Sruvpfscqigfy</v>
      </c>
      <c r="E387" s="2" t="s">
        <v>20</v>
      </c>
      <c r="F387" s="2" t="s">
        <v>3</v>
      </c>
      <c r="G387" s="1">
        <v>1</v>
      </c>
      <c r="H387" s="1">
        <v>0</v>
      </c>
      <c r="I387" s="2" t="s">
        <v>1</v>
      </c>
      <c r="J387" s="1">
        <v>1</v>
      </c>
      <c r="K387" s="2" t="s">
        <v>2147</v>
      </c>
      <c r="L387" s="1">
        <v>0</v>
      </c>
      <c r="M387" s="1">
        <v>0</v>
      </c>
      <c r="N387" s="1">
        <v>0</v>
      </c>
    </row>
    <row r="388" spans="1:14">
      <c r="A388" s="1">
        <v>100</v>
      </c>
      <c r="B388" s="1">
        <v>669211</v>
      </c>
      <c r="C388" s="2" t="str">
        <f ca="1">VLOOKUP(B388,'Fichier FA (en entrée)'!B:D,3)</f>
        <v>CAUADDIABR</v>
      </c>
      <c r="D388" s="2" t="str">
        <f ca="1">VLOOKUP(B388,'Fichier FA (en entrée)'!B:E,4)</f>
        <v>Pizhwxeeysfmi</v>
      </c>
      <c r="E388" s="2" t="s">
        <v>18</v>
      </c>
      <c r="F388" s="2" t="s">
        <v>3</v>
      </c>
      <c r="G388" s="1">
        <v>1</v>
      </c>
      <c r="H388" s="1">
        <v>0</v>
      </c>
      <c r="I388" s="2" t="s">
        <v>1</v>
      </c>
      <c r="J388" s="1">
        <v>1</v>
      </c>
      <c r="K388" s="2" t="s">
        <v>2147</v>
      </c>
      <c r="L388" s="1">
        <v>0</v>
      </c>
      <c r="M388" s="1">
        <v>0</v>
      </c>
      <c r="N388" s="1">
        <v>0</v>
      </c>
    </row>
    <row r="389" spans="1:14">
      <c r="A389" s="1">
        <v>100</v>
      </c>
      <c r="B389" s="1">
        <v>672621</v>
      </c>
      <c r="C389" s="2" t="str">
        <f ca="1">VLOOKUP(B389,'Fichier FA (en entrée)'!B:D,3)</f>
        <v>YMLPIPDDVR</v>
      </c>
      <c r="D389" s="2" t="str">
        <f ca="1">VLOOKUP(B389,'Fichier FA (en entrée)'!B:E,4)</f>
        <v>Qrivhqfmdfccd</v>
      </c>
      <c r="E389" s="2" t="s">
        <v>31</v>
      </c>
      <c r="F389" s="2" t="s">
        <v>3</v>
      </c>
      <c r="G389" s="1">
        <v>1</v>
      </c>
      <c r="H389" s="1">
        <v>0</v>
      </c>
      <c r="I389" s="2" t="s">
        <v>1</v>
      </c>
      <c r="J389" s="1">
        <v>1</v>
      </c>
      <c r="K389" s="2" t="s">
        <v>2147</v>
      </c>
      <c r="L389" s="1">
        <v>0</v>
      </c>
      <c r="M389" s="1">
        <v>0</v>
      </c>
      <c r="N389" s="1">
        <v>0</v>
      </c>
    </row>
    <row r="390" spans="1:14">
      <c r="A390" s="1">
        <v>100</v>
      </c>
      <c r="B390" s="1">
        <v>673311</v>
      </c>
      <c r="C390" s="2" t="str">
        <f ca="1">VLOOKUP(B390,'Fichier FA (en entrée)'!B:D,3)</f>
        <v>PIUBMUXXRJ</v>
      </c>
      <c r="D390" s="2" t="str">
        <f ca="1">VLOOKUP(B390,'Fichier FA (en entrée)'!B:E,4)</f>
        <v>Nhtwlplmtmmjr</v>
      </c>
      <c r="E390" s="2" t="s">
        <v>112</v>
      </c>
      <c r="F390" s="2" t="s">
        <v>3</v>
      </c>
      <c r="G390" s="1">
        <v>1</v>
      </c>
      <c r="H390" s="1">
        <v>0</v>
      </c>
      <c r="I390" s="2" t="s">
        <v>1</v>
      </c>
      <c r="J390" s="1">
        <v>1</v>
      </c>
      <c r="K390" s="2" t="s">
        <v>2147</v>
      </c>
      <c r="L390" s="1">
        <v>0</v>
      </c>
      <c r="M390" s="1">
        <v>0</v>
      </c>
      <c r="N390" s="1">
        <v>0</v>
      </c>
    </row>
    <row r="391" spans="1:14">
      <c r="A391" s="1">
        <v>100</v>
      </c>
      <c r="B391" s="1">
        <v>677942</v>
      </c>
      <c r="C391" s="2" t="str">
        <f ca="1">VLOOKUP(B391,'Fichier FA (en entrée)'!B:D,3)</f>
        <v>SAOOUXMQQO</v>
      </c>
      <c r="D391" s="2" t="str">
        <f ca="1">VLOOKUP(B391,'Fichier FA (en entrée)'!B:E,4)</f>
        <v>Ifmbiyagunyop</v>
      </c>
      <c r="E391" s="2" t="s">
        <v>18</v>
      </c>
      <c r="F391" s="2" t="s">
        <v>3</v>
      </c>
      <c r="G391" s="1">
        <v>1</v>
      </c>
      <c r="H391" s="1">
        <v>0</v>
      </c>
      <c r="I391" s="2" t="s">
        <v>1</v>
      </c>
      <c r="J391" s="1">
        <v>1</v>
      </c>
      <c r="K391" s="2" t="s">
        <v>2147</v>
      </c>
      <c r="L391" s="1">
        <v>0</v>
      </c>
      <c r="M391" s="1">
        <v>0</v>
      </c>
      <c r="N391" s="1">
        <v>0</v>
      </c>
    </row>
    <row r="392" spans="1:14">
      <c r="A392" s="1">
        <v>100</v>
      </c>
      <c r="B392" s="1">
        <v>677972</v>
      </c>
      <c r="C392" s="2" t="str">
        <f ca="1">VLOOKUP(B392,'Fichier FA (en entrée)'!B:D,3)</f>
        <v>AIJAUFIVMF</v>
      </c>
      <c r="D392" s="2" t="str">
        <f ca="1">VLOOKUP(B392,'Fichier FA (en entrée)'!B:E,4)</f>
        <v>Kkuivuzriidsz</v>
      </c>
      <c r="E392" s="2" t="s">
        <v>27</v>
      </c>
      <c r="F392" s="2" t="s">
        <v>3</v>
      </c>
      <c r="G392" s="1">
        <v>1</v>
      </c>
      <c r="H392" s="1">
        <v>0</v>
      </c>
      <c r="I392" s="2" t="s">
        <v>1</v>
      </c>
      <c r="J392" s="1">
        <v>1</v>
      </c>
      <c r="K392" s="2" t="s">
        <v>2147</v>
      </c>
      <c r="L392" s="1">
        <v>0</v>
      </c>
      <c r="M392" s="1">
        <v>0</v>
      </c>
      <c r="N392" s="1">
        <v>0</v>
      </c>
    </row>
    <row r="393" spans="1:14">
      <c r="A393" s="1">
        <v>100</v>
      </c>
      <c r="B393" s="1">
        <v>677974</v>
      </c>
      <c r="C393" s="2" t="str">
        <f ca="1">VLOOKUP(B393,'Fichier FA (en entrée)'!B:D,3)</f>
        <v>VFCDGITLWQ</v>
      </c>
      <c r="D393" s="2" t="str">
        <f ca="1">VLOOKUP(B393,'Fichier FA (en entrée)'!B:E,4)</f>
        <v>Tvdxqtwoonqoe</v>
      </c>
      <c r="E393" s="2" t="s">
        <v>18</v>
      </c>
      <c r="F393" s="2" t="s">
        <v>3</v>
      </c>
      <c r="G393" s="1">
        <v>1</v>
      </c>
      <c r="H393" s="1">
        <v>0</v>
      </c>
      <c r="I393" s="2" t="s">
        <v>1</v>
      </c>
      <c r="J393" s="1">
        <v>1</v>
      </c>
      <c r="K393" s="2" t="s">
        <v>2147</v>
      </c>
      <c r="L393" s="1">
        <v>0</v>
      </c>
      <c r="M393" s="1">
        <v>0</v>
      </c>
      <c r="N393" s="1">
        <v>0</v>
      </c>
    </row>
    <row r="394" spans="1:14">
      <c r="A394" s="1">
        <v>100</v>
      </c>
      <c r="B394" s="1">
        <v>677990</v>
      </c>
      <c r="C394" s="2" t="str">
        <f ca="1">VLOOKUP(B394,'Fichier FA (en entrée)'!B:D,3)</f>
        <v>WYMRGRJFUD</v>
      </c>
      <c r="D394" s="2" t="str">
        <f ca="1">VLOOKUP(B394,'Fichier FA (en entrée)'!B:E,4)</f>
        <v>Rwulmfgkfgqsa</v>
      </c>
      <c r="E394" s="2" t="s">
        <v>14</v>
      </c>
      <c r="F394" s="2" t="s">
        <v>3</v>
      </c>
      <c r="G394" s="1">
        <v>1</v>
      </c>
      <c r="H394" s="1">
        <v>0</v>
      </c>
      <c r="I394" s="2" t="s">
        <v>1</v>
      </c>
      <c r="J394" s="1">
        <v>1</v>
      </c>
      <c r="K394" s="2" t="s">
        <v>2147</v>
      </c>
      <c r="L394" s="1">
        <v>0</v>
      </c>
      <c r="M394" s="1">
        <v>0</v>
      </c>
      <c r="N394" s="1">
        <v>0</v>
      </c>
    </row>
    <row r="395" spans="1:14">
      <c r="A395" s="1">
        <v>100</v>
      </c>
      <c r="B395" s="1">
        <v>678059</v>
      </c>
      <c r="C395" s="2" t="str">
        <f ca="1">VLOOKUP(B395,'Fichier FA (en entrée)'!B:D,3)</f>
        <v>TQFFWZQZGS</v>
      </c>
      <c r="D395" s="2" t="str">
        <f ca="1">VLOOKUP(B395,'Fichier FA (en entrée)'!B:E,4)</f>
        <v>Qzofzvyrkzzql</v>
      </c>
      <c r="E395" s="2" t="s">
        <v>18</v>
      </c>
      <c r="F395" s="2" t="s">
        <v>3</v>
      </c>
      <c r="G395" s="1">
        <v>1</v>
      </c>
      <c r="H395" s="1">
        <v>0</v>
      </c>
      <c r="I395" s="2" t="s">
        <v>1</v>
      </c>
      <c r="J395" s="1">
        <v>1</v>
      </c>
      <c r="K395" s="2" t="s">
        <v>2147</v>
      </c>
      <c r="L395" s="1">
        <v>0</v>
      </c>
      <c r="M395" s="1">
        <v>0</v>
      </c>
      <c r="N395" s="1">
        <v>0</v>
      </c>
    </row>
    <row r="396" spans="1:14">
      <c r="A396" s="1">
        <v>100</v>
      </c>
      <c r="B396" s="1">
        <v>678083</v>
      </c>
      <c r="C396" s="2" t="str">
        <f ca="1">VLOOKUP(B396,'Fichier FA (en entrée)'!B:D,3)</f>
        <v>WULMICHAOQ</v>
      </c>
      <c r="D396" s="2" t="str">
        <f ca="1">VLOOKUP(B396,'Fichier FA (en entrée)'!B:E,4)</f>
        <v>Bbpscclsvobpp</v>
      </c>
      <c r="E396" s="2" t="s">
        <v>18</v>
      </c>
      <c r="F396" s="2" t="s">
        <v>3</v>
      </c>
      <c r="G396" s="1">
        <v>1</v>
      </c>
      <c r="H396" s="1">
        <v>0</v>
      </c>
      <c r="I396" s="2" t="s">
        <v>1</v>
      </c>
      <c r="J396" s="1">
        <v>1</v>
      </c>
      <c r="K396" s="2" t="s">
        <v>2147</v>
      </c>
      <c r="L396" s="1">
        <v>0</v>
      </c>
      <c r="M396" s="1">
        <v>0</v>
      </c>
      <c r="N396" s="1">
        <v>0</v>
      </c>
    </row>
    <row r="397" spans="1:14">
      <c r="A397" s="1">
        <v>100</v>
      </c>
      <c r="B397" s="1">
        <v>682302</v>
      </c>
      <c r="C397" s="2" t="str">
        <f ca="1">VLOOKUP(B397,'Fichier FA (en entrée)'!B:D,3)</f>
        <v>UYENTUTGBZ</v>
      </c>
      <c r="D397" s="2" t="str">
        <f ca="1">VLOOKUP(B397,'Fichier FA (en entrée)'!B:E,4)</f>
        <v>Fkoyncorjcyhh</v>
      </c>
      <c r="E397" s="2" t="s">
        <v>14</v>
      </c>
      <c r="F397" s="2" t="s">
        <v>3</v>
      </c>
      <c r="G397" s="1">
        <v>1</v>
      </c>
      <c r="H397" s="1">
        <v>0</v>
      </c>
      <c r="I397" s="2" t="s">
        <v>1</v>
      </c>
      <c r="J397" s="1">
        <v>1</v>
      </c>
      <c r="K397" s="2" t="s">
        <v>2147</v>
      </c>
      <c r="L397" s="1">
        <v>0</v>
      </c>
      <c r="M397" s="1">
        <v>0</v>
      </c>
      <c r="N397" s="1">
        <v>0</v>
      </c>
    </row>
    <row r="398" spans="1:14">
      <c r="A398" s="1">
        <v>100</v>
      </c>
      <c r="B398" s="1">
        <v>682305</v>
      </c>
      <c r="C398" s="2" t="str">
        <f ca="1">VLOOKUP(B398,'Fichier FA (en entrée)'!B:D,3)</f>
        <v>YUMPLIICQU</v>
      </c>
      <c r="D398" s="2" t="str">
        <f ca="1">VLOOKUP(B398,'Fichier FA (en entrée)'!B:E,4)</f>
        <v>Zbinqzlmzshsf</v>
      </c>
      <c r="E398" s="2" t="s">
        <v>28</v>
      </c>
      <c r="F398" s="2" t="s">
        <v>3</v>
      </c>
      <c r="G398" s="1">
        <v>1</v>
      </c>
      <c r="H398" s="1">
        <v>0</v>
      </c>
      <c r="I398" s="2" t="s">
        <v>1</v>
      </c>
      <c r="J398" s="1">
        <v>1</v>
      </c>
      <c r="K398" s="2" t="s">
        <v>2147</v>
      </c>
      <c r="L398" s="1">
        <v>0</v>
      </c>
      <c r="M398" s="1">
        <v>0</v>
      </c>
      <c r="N398" s="1">
        <v>0</v>
      </c>
    </row>
    <row r="399" spans="1:14">
      <c r="A399" s="1">
        <v>100</v>
      </c>
      <c r="B399" s="1">
        <v>685637</v>
      </c>
      <c r="C399" s="2" t="str">
        <f ca="1">VLOOKUP(B399,'Fichier FA (en entrée)'!B:D,3)</f>
        <v>OXVEGUKMWZ</v>
      </c>
      <c r="D399" s="2" t="str">
        <f ca="1">VLOOKUP(B399,'Fichier FA (en entrée)'!B:E,4)</f>
        <v>Bdpfisetejdvm</v>
      </c>
      <c r="E399" s="2" t="s">
        <v>24</v>
      </c>
      <c r="F399" s="2" t="s">
        <v>3</v>
      </c>
      <c r="G399" s="1">
        <v>1</v>
      </c>
      <c r="H399" s="1">
        <v>0</v>
      </c>
      <c r="I399" s="2" t="s">
        <v>1</v>
      </c>
      <c r="J399" s="1">
        <v>1</v>
      </c>
      <c r="K399" s="2" t="s">
        <v>2147</v>
      </c>
      <c r="L399" s="1">
        <v>0</v>
      </c>
      <c r="M399" s="1">
        <v>0</v>
      </c>
      <c r="N399" s="1">
        <v>0</v>
      </c>
    </row>
    <row r="400" spans="1:14">
      <c r="A400" s="1">
        <v>100</v>
      </c>
      <c r="B400" s="1">
        <v>688430</v>
      </c>
      <c r="C400" s="2" t="str">
        <f ca="1">VLOOKUP(B400,'Fichier FA (en entrée)'!B:D,3)</f>
        <v>PTETNXJMBI</v>
      </c>
      <c r="D400" s="2" t="str">
        <f ca="1">VLOOKUP(B400,'Fichier FA (en entrée)'!B:E,4)</f>
        <v>Hgxaypiofkdfu</v>
      </c>
      <c r="E400" s="2" t="s">
        <v>32</v>
      </c>
      <c r="F400" s="2" t="s">
        <v>3</v>
      </c>
      <c r="G400" s="1">
        <v>1</v>
      </c>
      <c r="H400" s="1">
        <v>0</v>
      </c>
      <c r="I400" s="2" t="s">
        <v>1</v>
      </c>
      <c r="J400" s="1">
        <v>1</v>
      </c>
      <c r="K400" s="2" t="s">
        <v>2147</v>
      </c>
      <c r="L400" s="1">
        <v>0</v>
      </c>
      <c r="M400" s="1">
        <v>0</v>
      </c>
      <c r="N400" s="1">
        <v>0</v>
      </c>
    </row>
    <row r="401" spans="1:14">
      <c r="A401" s="1">
        <v>100</v>
      </c>
      <c r="B401" s="1">
        <v>688640</v>
      </c>
      <c r="C401" s="2" t="str">
        <f ca="1">VLOOKUP(B401,'Fichier FA (en entrée)'!B:D,3)</f>
        <v>YQGGLEQCMT</v>
      </c>
      <c r="D401" s="2" t="str">
        <f ca="1">VLOOKUP(B401,'Fichier FA (en entrée)'!B:E,4)</f>
        <v>Vustdpmxytxyl</v>
      </c>
      <c r="E401" s="2" t="s">
        <v>22</v>
      </c>
      <c r="F401" s="2" t="s">
        <v>3</v>
      </c>
      <c r="G401" s="1">
        <v>1</v>
      </c>
      <c r="H401" s="1">
        <v>0</v>
      </c>
      <c r="I401" s="2" t="s">
        <v>1</v>
      </c>
      <c r="J401" s="1">
        <v>1</v>
      </c>
      <c r="K401" s="2" t="s">
        <v>2147</v>
      </c>
      <c r="L401" s="1">
        <v>0</v>
      </c>
      <c r="M401" s="1">
        <v>0</v>
      </c>
      <c r="N401" s="1">
        <v>0</v>
      </c>
    </row>
    <row r="402" spans="1:14">
      <c r="A402" s="1">
        <v>100</v>
      </c>
      <c r="B402" s="1">
        <v>688656</v>
      </c>
      <c r="C402" s="2" t="str">
        <f ca="1">VLOOKUP(B402,'Fichier FA (en entrée)'!B:D,3)</f>
        <v>WEJDEVVIMS</v>
      </c>
      <c r="D402" s="2" t="str">
        <f ca="1">VLOOKUP(B402,'Fichier FA (en entrée)'!B:E,4)</f>
        <v>Cypqstuqdnioc</v>
      </c>
      <c r="E402" s="2" t="s">
        <v>20</v>
      </c>
      <c r="F402" s="2" t="s">
        <v>3</v>
      </c>
      <c r="G402" s="1">
        <v>1</v>
      </c>
      <c r="H402" s="1">
        <v>0</v>
      </c>
      <c r="I402" s="2" t="s">
        <v>1</v>
      </c>
      <c r="J402" s="1">
        <v>1</v>
      </c>
      <c r="K402" s="2" t="s">
        <v>2147</v>
      </c>
      <c r="L402" s="1">
        <v>0</v>
      </c>
      <c r="M402" s="1">
        <v>0</v>
      </c>
      <c r="N402" s="1">
        <v>0</v>
      </c>
    </row>
    <row r="403" spans="1:14">
      <c r="A403" s="1">
        <v>100</v>
      </c>
      <c r="B403" s="1">
        <v>688704</v>
      </c>
      <c r="C403" s="2" t="str">
        <f ca="1">VLOOKUP(B403,'Fichier FA (en entrée)'!B:D,3)</f>
        <v>PPZLPAAEOR</v>
      </c>
      <c r="D403" s="2" t="str">
        <f ca="1">VLOOKUP(B403,'Fichier FA (en entrée)'!B:E,4)</f>
        <v>Oaotrulvlynyy</v>
      </c>
      <c r="E403" s="2" t="s">
        <v>28</v>
      </c>
      <c r="F403" s="2" t="s">
        <v>3</v>
      </c>
      <c r="G403" s="1">
        <v>1</v>
      </c>
      <c r="H403" s="1">
        <v>0</v>
      </c>
      <c r="I403" s="2" t="s">
        <v>1</v>
      </c>
      <c r="J403" s="1">
        <v>1</v>
      </c>
      <c r="K403" s="2" t="s">
        <v>2147</v>
      </c>
      <c r="L403" s="1">
        <v>0</v>
      </c>
      <c r="M403" s="1">
        <v>0</v>
      </c>
      <c r="N403" s="1">
        <v>0</v>
      </c>
    </row>
    <row r="404" spans="1:14">
      <c r="A404" s="1">
        <v>100</v>
      </c>
      <c r="B404" s="1">
        <v>688708</v>
      </c>
      <c r="C404" s="2" t="str">
        <f ca="1">VLOOKUP(B404,'Fichier FA (en entrée)'!B:D,3)</f>
        <v>LPMILBGAEE</v>
      </c>
      <c r="D404" s="2" t="str">
        <f ca="1">VLOOKUP(B404,'Fichier FA (en entrée)'!B:E,4)</f>
        <v>Dgiphufgwrzmh</v>
      </c>
      <c r="E404" s="2" t="s">
        <v>28</v>
      </c>
      <c r="F404" s="2" t="s">
        <v>3</v>
      </c>
      <c r="G404" s="1">
        <v>1</v>
      </c>
      <c r="H404" s="1">
        <v>0</v>
      </c>
      <c r="I404" s="2" t="s">
        <v>1</v>
      </c>
      <c r="J404" s="1">
        <v>1</v>
      </c>
      <c r="K404" s="2" t="s">
        <v>2147</v>
      </c>
      <c r="L404" s="1">
        <v>0</v>
      </c>
      <c r="M404" s="1">
        <v>0</v>
      </c>
      <c r="N404" s="1">
        <v>0</v>
      </c>
    </row>
    <row r="405" spans="1:14">
      <c r="A405" s="1">
        <v>100</v>
      </c>
      <c r="B405" s="1">
        <v>690130</v>
      </c>
      <c r="C405" s="2" t="str">
        <f ca="1">VLOOKUP(B405,'Fichier FA (en entrée)'!B:D,3)</f>
        <v>XNSFZLFHOH</v>
      </c>
      <c r="D405" s="2" t="str">
        <f ca="1">VLOOKUP(B405,'Fichier FA (en entrée)'!B:E,4)</f>
        <v>Icekgffrxpdpw</v>
      </c>
      <c r="E405" s="2" t="s">
        <v>31</v>
      </c>
      <c r="F405" s="2" t="s">
        <v>3</v>
      </c>
      <c r="G405" s="1">
        <v>1</v>
      </c>
      <c r="H405" s="1">
        <v>0</v>
      </c>
      <c r="I405" s="2" t="s">
        <v>1</v>
      </c>
      <c r="J405" s="1">
        <v>1</v>
      </c>
      <c r="K405" s="2" t="s">
        <v>2147</v>
      </c>
      <c r="L405" s="1">
        <v>0</v>
      </c>
      <c r="M405" s="1">
        <v>0</v>
      </c>
      <c r="N405" s="1">
        <v>0</v>
      </c>
    </row>
    <row r="406" spans="1:14">
      <c r="A406" s="1">
        <v>100</v>
      </c>
      <c r="B406" s="1">
        <v>690406</v>
      </c>
      <c r="C406" s="2" t="str">
        <f ca="1">VLOOKUP(B406,'Fichier FA (en entrée)'!B:D,3)</f>
        <v>LXVMGIOZVG</v>
      </c>
      <c r="D406" s="2" t="str">
        <f ca="1">VLOOKUP(B406,'Fichier FA (en entrée)'!B:E,4)</f>
        <v>Dceuhllnsanii</v>
      </c>
      <c r="E406" s="2" t="s">
        <v>18</v>
      </c>
      <c r="F406" s="2" t="s">
        <v>3</v>
      </c>
      <c r="G406" s="1">
        <v>1</v>
      </c>
      <c r="H406" s="1">
        <v>0</v>
      </c>
      <c r="I406" s="2" t="s">
        <v>1</v>
      </c>
      <c r="J406" s="1">
        <v>1</v>
      </c>
      <c r="K406" s="2" t="s">
        <v>2147</v>
      </c>
      <c r="L406" s="1">
        <v>0</v>
      </c>
      <c r="M406" s="1">
        <v>0</v>
      </c>
      <c r="N406" s="1">
        <v>0</v>
      </c>
    </row>
    <row r="407" spans="1:14">
      <c r="A407" s="1">
        <v>100</v>
      </c>
      <c r="B407" s="1">
        <v>691123</v>
      </c>
      <c r="C407" s="2" t="str">
        <f ca="1">VLOOKUP(B407,'Fichier FA (en entrée)'!B:D,3)</f>
        <v>QUVHVAFXIE</v>
      </c>
      <c r="D407" s="2" t="str">
        <f ca="1">VLOOKUP(B407,'Fichier FA (en entrée)'!B:E,4)</f>
        <v>Vicifgrqxtrgk</v>
      </c>
      <c r="E407" s="2" t="s">
        <v>18</v>
      </c>
      <c r="F407" s="2" t="s">
        <v>3</v>
      </c>
      <c r="G407" s="1">
        <v>1</v>
      </c>
      <c r="H407" s="1">
        <v>0</v>
      </c>
      <c r="I407" s="2" t="s">
        <v>1</v>
      </c>
      <c r="J407" s="1">
        <v>1</v>
      </c>
      <c r="K407" s="2" t="s">
        <v>2147</v>
      </c>
      <c r="L407" s="1">
        <v>0</v>
      </c>
      <c r="M407" s="1">
        <v>0</v>
      </c>
      <c r="N407" s="1">
        <v>0</v>
      </c>
    </row>
    <row r="408" spans="1:14">
      <c r="A408" s="1">
        <v>100</v>
      </c>
      <c r="B408" s="1">
        <v>695161</v>
      </c>
      <c r="C408" s="2" t="str">
        <f ca="1">VLOOKUP(B408,'Fichier FA (en entrée)'!B:D,3)</f>
        <v>KHDRZVHCHV</v>
      </c>
      <c r="D408" s="2" t="str">
        <f ca="1">VLOOKUP(B408,'Fichier FA (en entrée)'!B:E,4)</f>
        <v>Sjnfijsfeyqds</v>
      </c>
      <c r="E408" s="2" t="s">
        <v>20</v>
      </c>
      <c r="F408" s="2" t="s">
        <v>3</v>
      </c>
      <c r="G408" s="1">
        <v>1</v>
      </c>
      <c r="H408" s="1">
        <v>0</v>
      </c>
      <c r="I408" s="2" t="s">
        <v>1</v>
      </c>
      <c r="J408" s="1">
        <v>1</v>
      </c>
      <c r="K408" s="2" t="s">
        <v>2147</v>
      </c>
      <c r="L408" s="1">
        <v>0</v>
      </c>
      <c r="M408" s="1">
        <v>0</v>
      </c>
      <c r="N408" s="1">
        <v>0</v>
      </c>
    </row>
    <row r="409" spans="1:14">
      <c r="A409" s="1">
        <v>100</v>
      </c>
      <c r="B409" s="1">
        <v>698473</v>
      </c>
      <c r="C409" s="2" t="str">
        <f ca="1">VLOOKUP(B409,'Fichier FA (en entrée)'!B:D,3)</f>
        <v>PUBYHPLXYC</v>
      </c>
      <c r="D409" s="2" t="str">
        <f ca="1">VLOOKUP(B409,'Fichier FA (en entrée)'!B:E,4)</f>
        <v>Ygedkvcxsxzsy</v>
      </c>
      <c r="E409" s="2" t="s">
        <v>23</v>
      </c>
      <c r="F409" s="2" t="s">
        <v>3</v>
      </c>
      <c r="G409" s="1">
        <v>1</v>
      </c>
      <c r="H409" s="1">
        <v>0</v>
      </c>
      <c r="I409" s="2" t="s">
        <v>1</v>
      </c>
      <c r="J409" s="1">
        <v>1</v>
      </c>
      <c r="K409" s="2" t="s">
        <v>2147</v>
      </c>
      <c r="L409" s="1">
        <v>0</v>
      </c>
      <c r="M409" s="1">
        <v>0</v>
      </c>
      <c r="N409" s="1">
        <v>0</v>
      </c>
    </row>
    <row r="410" spans="1:14">
      <c r="A410" s="1">
        <v>100</v>
      </c>
      <c r="B410" s="1">
        <v>703872</v>
      </c>
      <c r="C410" s="2" t="str">
        <f ca="1">VLOOKUP(B410,'Fichier FA (en entrée)'!B:D,3)</f>
        <v>XKHTIVRPMX</v>
      </c>
      <c r="D410" s="2" t="str">
        <f ca="1">VLOOKUP(B410,'Fichier FA (en entrée)'!B:E,4)</f>
        <v>Intkzsrcwdwgi</v>
      </c>
      <c r="E410" s="2" t="s">
        <v>22</v>
      </c>
      <c r="F410" s="2" t="s">
        <v>3</v>
      </c>
      <c r="G410" s="1">
        <v>1</v>
      </c>
      <c r="H410" s="1">
        <v>0</v>
      </c>
      <c r="I410" s="2" t="s">
        <v>1</v>
      </c>
      <c r="J410" s="1">
        <v>1</v>
      </c>
      <c r="K410" s="2" t="s">
        <v>2147</v>
      </c>
      <c r="L410" s="1">
        <v>0</v>
      </c>
      <c r="M410" s="1">
        <v>0</v>
      </c>
      <c r="N410" s="1">
        <v>0</v>
      </c>
    </row>
    <row r="411" spans="1:14">
      <c r="A411" s="1">
        <v>100</v>
      </c>
      <c r="B411" s="1">
        <v>709862</v>
      </c>
      <c r="C411" s="2" t="str">
        <f ca="1">VLOOKUP(B411,'Fichier FA (en entrée)'!B:D,3)</f>
        <v>LPERMVRPSC</v>
      </c>
      <c r="D411" s="2" t="str">
        <f ca="1">VLOOKUP(B411,'Fichier FA (en entrée)'!B:E,4)</f>
        <v>Ndicaqthxtomr</v>
      </c>
      <c r="E411" s="2" t="s">
        <v>31</v>
      </c>
      <c r="F411" s="2" t="s">
        <v>3</v>
      </c>
      <c r="G411" s="1">
        <v>1</v>
      </c>
      <c r="H411" s="1">
        <v>0</v>
      </c>
      <c r="I411" s="2" t="s">
        <v>1</v>
      </c>
      <c r="J411" s="1">
        <v>1</v>
      </c>
      <c r="K411" s="2" t="s">
        <v>2147</v>
      </c>
      <c r="L411" s="1">
        <v>0</v>
      </c>
      <c r="M411" s="1">
        <v>0</v>
      </c>
      <c r="N411" s="1">
        <v>0</v>
      </c>
    </row>
    <row r="412" spans="1:14">
      <c r="A412" s="1">
        <v>100</v>
      </c>
      <c r="B412" s="1">
        <v>713432</v>
      </c>
      <c r="C412" s="2" t="str">
        <f ca="1">VLOOKUP(B412,'Fichier FA (en entrée)'!B:D,3)</f>
        <v>OFTFLPCHVF</v>
      </c>
      <c r="D412" s="2" t="str">
        <f ca="1">VLOOKUP(B412,'Fichier FA (en entrée)'!B:E,4)</f>
        <v>Onyqudfhviehw</v>
      </c>
      <c r="E412" s="2" t="s">
        <v>28</v>
      </c>
      <c r="F412" s="2" t="s">
        <v>3</v>
      </c>
      <c r="G412" s="1">
        <v>1</v>
      </c>
      <c r="H412" s="1">
        <v>0</v>
      </c>
      <c r="I412" s="2" t="s">
        <v>1</v>
      </c>
      <c r="J412" s="1">
        <v>1</v>
      </c>
      <c r="K412" s="2" t="s">
        <v>2147</v>
      </c>
      <c r="L412" s="1">
        <v>0</v>
      </c>
      <c r="M412" s="1">
        <v>0</v>
      </c>
      <c r="N412" s="1">
        <v>0</v>
      </c>
    </row>
    <row r="413" spans="1:14">
      <c r="A413" s="1">
        <v>100</v>
      </c>
      <c r="B413" s="1">
        <v>713613</v>
      </c>
      <c r="C413" s="2" t="str">
        <f ca="1">VLOOKUP(B413,'Fichier FA (en entrée)'!B:D,3)</f>
        <v>DVXTIILOLW</v>
      </c>
      <c r="D413" s="2" t="str">
        <f ca="1">VLOOKUP(B413,'Fichier FA (en entrée)'!B:E,4)</f>
        <v>Rkfdzjpsskiym</v>
      </c>
      <c r="E413" s="2" t="s">
        <v>19</v>
      </c>
      <c r="F413" s="2" t="s">
        <v>3</v>
      </c>
      <c r="G413" s="1">
        <v>1</v>
      </c>
      <c r="H413" s="1">
        <v>0</v>
      </c>
      <c r="I413" s="2" t="s">
        <v>1</v>
      </c>
      <c r="J413" s="1">
        <v>1</v>
      </c>
      <c r="K413" s="2" t="s">
        <v>2147</v>
      </c>
      <c r="L413" s="1">
        <v>0</v>
      </c>
      <c r="M413" s="1">
        <v>0</v>
      </c>
      <c r="N413" s="1">
        <v>0</v>
      </c>
    </row>
    <row r="414" spans="1:14">
      <c r="A414" s="1">
        <v>100</v>
      </c>
      <c r="B414" s="1">
        <v>721662</v>
      </c>
      <c r="C414" s="2" t="str">
        <f ca="1">VLOOKUP(B414,'Fichier FA (en entrée)'!B:D,3)</f>
        <v>QDEOFISOWP</v>
      </c>
      <c r="D414" s="2" t="str">
        <f ca="1">VLOOKUP(B414,'Fichier FA (en entrée)'!B:E,4)</f>
        <v>Hiyolfpwgyngg</v>
      </c>
      <c r="E414" s="2" t="s">
        <v>38</v>
      </c>
      <c r="F414" s="2" t="s">
        <v>3</v>
      </c>
      <c r="G414" s="1">
        <v>1</v>
      </c>
      <c r="H414" s="1">
        <v>0</v>
      </c>
      <c r="I414" s="2" t="s">
        <v>1</v>
      </c>
      <c r="J414" s="1">
        <v>1</v>
      </c>
      <c r="K414" s="2" t="s">
        <v>2147</v>
      </c>
      <c r="L414" s="1">
        <v>0</v>
      </c>
      <c r="M414" s="1">
        <v>0</v>
      </c>
      <c r="N414" s="1">
        <v>0</v>
      </c>
    </row>
    <row r="415" spans="1:14">
      <c r="A415" s="1">
        <v>100</v>
      </c>
      <c r="B415" s="1">
        <v>721740</v>
      </c>
      <c r="C415" s="2" t="str">
        <f ca="1">VLOOKUP(B415,'Fichier FA (en entrée)'!B:D,3)</f>
        <v>TOVFJITBXF</v>
      </c>
      <c r="D415" s="2" t="str">
        <f ca="1">VLOOKUP(B415,'Fichier FA (en entrée)'!B:E,4)</f>
        <v>Hmdgpjcdmipvo</v>
      </c>
      <c r="E415" s="2" t="s">
        <v>38</v>
      </c>
      <c r="F415" s="2" t="s">
        <v>3</v>
      </c>
      <c r="G415" s="1">
        <v>1</v>
      </c>
      <c r="H415" s="1">
        <v>0</v>
      </c>
      <c r="I415" s="2" t="s">
        <v>1</v>
      </c>
      <c r="J415" s="1">
        <v>1</v>
      </c>
      <c r="K415" s="2" t="s">
        <v>2147</v>
      </c>
      <c r="L415" s="1">
        <v>0</v>
      </c>
      <c r="M415" s="1">
        <v>0</v>
      </c>
      <c r="N415" s="1">
        <v>0</v>
      </c>
    </row>
    <row r="416" spans="1:14">
      <c r="A416" s="1">
        <v>100</v>
      </c>
      <c r="B416" s="1">
        <v>721775</v>
      </c>
      <c r="C416" s="2" t="str">
        <f ca="1">VLOOKUP(B416,'Fichier FA (en entrée)'!B:D,3)</f>
        <v>WSCYYDDWNC</v>
      </c>
      <c r="D416" s="2" t="str">
        <f ca="1">VLOOKUP(B416,'Fichier FA (en entrée)'!B:E,4)</f>
        <v>Axwvmuwrgdwsx</v>
      </c>
      <c r="E416" s="2" t="s">
        <v>24</v>
      </c>
      <c r="F416" s="2" t="s">
        <v>3</v>
      </c>
      <c r="G416" s="1">
        <v>1</v>
      </c>
      <c r="H416" s="1">
        <v>0</v>
      </c>
      <c r="I416" s="2" t="s">
        <v>1</v>
      </c>
      <c r="J416" s="1">
        <v>1</v>
      </c>
      <c r="K416" s="2" t="s">
        <v>2147</v>
      </c>
      <c r="L416" s="1">
        <v>0</v>
      </c>
      <c r="M416" s="1">
        <v>0</v>
      </c>
      <c r="N416" s="1">
        <v>0</v>
      </c>
    </row>
    <row r="417" spans="1:14">
      <c r="A417" s="1">
        <v>100</v>
      </c>
      <c r="B417" s="1">
        <v>721820</v>
      </c>
      <c r="C417" s="2" t="str">
        <f ca="1">VLOOKUP(B417,'Fichier FA (en entrée)'!B:D,3)</f>
        <v>YNCGYPBWBC</v>
      </c>
      <c r="D417" s="2" t="str">
        <f ca="1">VLOOKUP(B417,'Fichier FA (en entrée)'!B:E,4)</f>
        <v>Caabydkamnmsv</v>
      </c>
      <c r="E417" s="2" t="s">
        <v>26</v>
      </c>
      <c r="F417" s="2" t="s">
        <v>3</v>
      </c>
      <c r="G417" s="1">
        <v>1</v>
      </c>
      <c r="H417" s="1">
        <v>0</v>
      </c>
      <c r="I417" s="2" t="s">
        <v>1</v>
      </c>
      <c r="J417" s="1">
        <v>1</v>
      </c>
      <c r="K417" s="2" t="s">
        <v>2147</v>
      </c>
      <c r="L417" s="1">
        <v>0</v>
      </c>
      <c r="M417" s="1">
        <v>0</v>
      </c>
      <c r="N417" s="1">
        <v>0</v>
      </c>
    </row>
    <row r="418" spans="1:14">
      <c r="A418" s="1">
        <v>100</v>
      </c>
      <c r="B418" s="1">
        <v>731004</v>
      </c>
      <c r="C418" s="2" t="str">
        <f ca="1">VLOOKUP(B418,'Fichier FA (en entrée)'!B:D,3)</f>
        <v>URSXEJKJXR</v>
      </c>
      <c r="D418" s="2" t="str">
        <f ca="1">VLOOKUP(B418,'Fichier FA (en entrée)'!B:E,4)</f>
        <v>Izrccfahglwzz</v>
      </c>
      <c r="E418" s="2" t="s">
        <v>20</v>
      </c>
      <c r="F418" s="2" t="s">
        <v>3</v>
      </c>
      <c r="G418" s="1">
        <v>1</v>
      </c>
      <c r="H418" s="1">
        <v>0</v>
      </c>
      <c r="I418" s="2" t="s">
        <v>1</v>
      </c>
      <c r="J418" s="1">
        <v>1</v>
      </c>
      <c r="K418" s="2" t="s">
        <v>2147</v>
      </c>
      <c r="L418" s="1">
        <v>0</v>
      </c>
      <c r="M418" s="1">
        <v>0</v>
      </c>
      <c r="N418" s="1">
        <v>0</v>
      </c>
    </row>
    <row r="419" spans="1:14">
      <c r="A419" s="1">
        <v>100</v>
      </c>
      <c r="B419" s="1">
        <v>731085</v>
      </c>
      <c r="C419" s="2" t="str">
        <f ca="1">VLOOKUP(B419,'Fichier FA (en entrée)'!B:D,3)</f>
        <v>GHNKUCFKBM</v>
      </c>
      <c r="D419" s="2" t="str">
        <f ca="1">VLOOKUP(B419,'Fichier FA (en entrée)'!B:E,4)</f>
        <v>Unyvwxyedpaur</v>
      </c>
      <c r="E419" s="2" t="s">
        <v>28</v>
      </c>
      <c r="F419" s="2" t="s">
        <v>3</v>
      </c>
      <c r="G419" s="1">
        <v>1</v>
      </c>
      <c r="H419" s="1">
        <v>0</v>
      </c>
      <c r="I419" s="2" t="s">
        <v>1</v>
      </c>
      <c r="J419" s="1">
        <v>1</v>
      </c>
      <c r="K419" s="2" t="s">
        <v>2147</v>
      </c>
      <c r="L419" s="1">
        <v>0</v>
      </c>
      <c r="M419" s="1">
        <v>0</v>
      </c>
      <c r="N419" s="1">
        <v>0</v>
      </c>
    </row>
    <row r="420" spans="1:14">
      <c r="A420" s="1">
        <v>100</v>
      </c>
      <c r="B420" s="1">
        <v>731103</v>
      </c>
      <c r="C420" s="2" t="str">
        <f ca="1">VLOOKUP(B420,'Fichier FA (en entrée)'!B:D,3)</f>
        <v>CXGTMBHXCN</v>
      </c>
      <c r="D420" s="2" t="str">
        <f ca="1">VLOOKUP(B420,'Fichier FA (en entrée)'!B:E,4)</f>
        <v>Ajgdqjbhrijqh</v>
      </c>
      <c r="E420" s="2" t="s">
        <v>20</v>
      </c>
      <c r="F420" s="2" t="s">
        <v>3</v>
      </c>
      <c r="G420" s="1">
        <v>1</v>
      </c>
      <c r="H420" s="1">
        <v>0</v>
      </c>
      <c r="I420" s="2" t="s">
        <v>1</v>
      </c>
      <c r="J420" s="1">
        <v>1</v>
      </c>
      <c r="K420" s="2" t="s">
        <v>2147</v>
      </c>
      <c r="L420" s="1">
        <v>0</v>
      </c>
      <c r="M420" s="1">
        <v>0</v>
      </c>
      <c r="N420" s="1">
        <v>0</v>
      </c>
    </row>
    <row r="421" spans="1:14">
      <c r="A421" s="1">
        <v>100</v>
      </c>
      <c r="B421" s="1">
        <v>734933</v>
      </c>
      <c r="C421" s="2" t="str">
        <f ca="1">VLOOKUP(B421,'Fichier FA (en entrée)'!B:D,3)</f>
        <v>YPXAGTFRJA</v>
      </c>
      <c r="D421" s="2" t="str">
        <f ca="1">VLOOKUP(B421,'Fichier FA (en entrée)'!B:E,4)</f>
        <v>Fvwcaznvegkwe</v>
      </c>
      <c r="E421" s="2" t="s">
        <v>20</v>
      </c>
      <c r="F421" s="2" t="s">
        <v>3</v>
      </c>
      <c r="G421" s="1">
        <v>1</v>
      </c>
      <c r="H421" s="1">
        <v>0</v>
      </c>
      <c r="I421" s="2" t="s">
        <v>1</v>
      </c>
      <c r="J421" s="1">
        <v>1</v>
      </c>
      <c r="K421" s="2" t="s">
        <v>2147</v>
      </c>
      <c r="L421" s="1">
        <v>0</v>
      </c>
      <c r="M421" s="1">
        <v>0</v>
      </c>
      <c r="N421" s="1">
        <v>0</v>
      </c>
    </row>
    <row r="422" spans="1:14">
      <c r="A422" s="1">
        <v>100</v>
      </c>
      <c r="B422" s="1">
        <v>740297</v>
      </c>
      <c r="C422" s="2" t="str">
        <f ca="1">VLOOKUP(B422,'Fichier FA (en entrée)'!B:D,3)</f>
        <v>KQJPOBLHKD</v>
      </c>
      <c r="D422" s="2" t="str">
        <f ca="1">VLOOKUP(B422,'Fichier FA (en entrée)'!B:E,4)</f>
        <v>Khyujungrmejj</v>
      </c>
      <c r="E422" s="2" t="s">
        <v>23</v>
      </c>
      <c r="F422" s="2" t="s">
        <v>3</v>
      </c>
      <c r="G422" s="1">
        <v>1</v>
      </c>
      <c r="H422" s="1">
        <v>0</v>
      </c>
      <c r="I422" s="2" t="s">
        <v>1</v>
      </c>
      <c r="J422" s="1">
        <v>1</v>
      </c>
      <c r="K422" s="2" t="s">
        <v>2147</v>
      </c>
      <c r="L422" s="1">
        <v>0</v>
      </c>
      <c r="M422" s="1">
        <v>0</v>
      </c>
      <c r="N422" s="1">
        <v>0</v>
      </c>
    </row>
    <row r="423" spans="1:14">
      <c r="A423" s="1">
        <v>100</v>
      </c>
      <c r="B423" s="1">
        <v>741428</v>
      </c>
      <c r="C423" s="2" t="str">
        <f ca="1">VLOOKUP(B423,'Fichier FA (en entrée)'!B:D,3)</f>
        <v>IDCHOTIPJG</v>
      </c>
      <c r="D423" s="2" t="str">
        <f ca="1">VLOOKUP(B423,'Fichier FA (en entrée)'!B:E,4)</f>
        <v>Oqcsgsnqyyyym</v>
      </c>
      <c r="E423" s="2" t="s">
        <v>17</v>
      </c>
      <c r="F423" s="2" t="s">
        <v>3</v>
      </c>
      <c r="G423" s="1">
        <v>1</v>
      </c>
      <c r="H423" s="1">
        <v>0</v>
      </c>
      <c r="I423" s="2" t="s">
        <v>1</v>
      </c>
      <c r="J423" s="1">
        <v>1</v>
      </c>
      <c r="K423" s="2" t="s">
        <v>2147</v>
      </c>
      <c r="L423" s="1">
        <v>0</v>
      </c>
      <c r="M423" s="1">
        <v>0</v>
      </c>
      <c r="N423" s="1">
        <v>0</v>
      </c>
    </row>
    <row r="424" spans="1:14">
      <c r="A424" s="1">
        <v>100</v>
      </c>
      <c r="B424" s="1">
        <v>750494</v>
      </c>
      <c r="C424" s="2" t="str">
        <f ca="1">VLOOKUP(B424,'Fichier FA (en entrée)'!B:D,3)</f>
        <v>BIBCACMHUB</v>
      </c>
      <c r="D424" s="2" t="str">
        <f ca="1">VLOOKUP(B424,'Fichier FA (en entrée)'!B:E,4)</f>
        <v>Twrmvgrqlpkun</v>
      </c>
      <c r="E424" s="2" t="s">
        <v>19</v>
      </c>
      <c r="F424" s="2" t="s">
        <v>3</v>
      </c>
      <c r="G424" s="1">
        <v>1</v>
      </c>
      <c r="H424" s="1">
        <v>0</v>
      </c>
      <c r="I424" s="2" t="s">
        <v>1</v>
      </c>
      <c r="J424" s="1">
        <v>1</v>
      </c>
      <c r="K424" s="2" t="s">
        <v>2147</v>
      </c>
      <c r="L424" s="1">
        <v>0</v>
      </c>
      <c r="M424" s="1">
        <v>0</v>
      </c>
      <c r="N424" s="1">
        <v>0</v>
      </c>
    </row>
    <row r="425" spans="1:14">
      <c r="A425" s="1">
        <v>100</v>
      </c>
      <c r="B425" s="1">
        <v>758942</v>
      </c>
      <c r="C425" s="2" t="str">
        <f ca="1">VLOOKUP(B425,'Fichier FA (en entrée)'!B:D,3)</f>
        <v>GMKVYZQEGJ</v>
      </c>
      <c r="D425" s="2" t="str">
        <f ca="1">VLOOKUP(B425,'Fichier FA (en entrée)'!B:E,4)</f>
        <v>Yiseupfuyzppz</v>
      </c>
      <c r="E425" s="2" t="s">
        <v>33</v>
      </c>
      <c r="F425" s="2" t="s">
        <v>3</v>
      </c>
      <c r="G425" s="1">
        <v>1</v>
      </c>
      <c r="H425" s="1">
        <v>0</v>
      </c>
      <c r="I425" s="2" t="s">
        <v>1</v>
      </c>
      <c r="J425" s="1">
        <v>1</v>
      </c>
      <c r="K425" s="2" t="s">
        <v>2147</v>
      </c>
      <c r="L425" s="1">
        <v>0</v>
      </c>
      <c r="M425" s="1">
        <v>0</v>
      </c>
      <c r="N425" s="1">
        <v>0</v>
      </c>
    </row>
    <row r="426" spans="1:14">
      <c r="A426" s="1">
        <v>100</v>
      </c>
      <c r="B426" s="1">
        <v>765246</v>
      </c>
      <c r="C426" s="2" t="str">
        <f ca="1">VLOOKUP(B426,'Fichier FA (en entrée)'!B:D,3)</f>
        <v>CFAEZOHWYD</v>
      </c>
      <c r="D426" s="2" t="str">
        <f ca="1">VLOOKUP(B426,'Fichier FA (en entrée)'!B:E,4)</f>
        <v>Oxozkctfqbtlx</v>
      </c>
      <c r="E426" s="2" t="s">
        <v>29</v>
      </c>
      <c r="F426" s="2" t="s">
        <v>3</v>
      </c>
      <c r="G426" s="1">
        <v>1</v>
      </c>
      <c r="H426" s="1">
        <v>0</v>
      </c>
      <c r="I426" s="2" t="s">
        <v>1</v>
      </c>
      <c r="J426" s="1">
        <v>1</v>
      </c>
      <c r="K426" s="2" t="s">
        <v>2147</v>
      </c>
      <c r="L426" s="1">
        <v>0</v>
      </c>
      <c r="M426" s="1">
        <v>0</v>
      </c>
      <c r="N426" s="1">
        <v>0</v>
      </c>
    </row>
    <row r="427" spans="1:14">
      <c r="A427" s="1">
        <v>100</v>
      </c>
      <c r="B427" s="1">
        <v>765250</v>
      </c>
      <c r="C427" s="2" t="str">
        <f ca="1">VLOOKUP(B427,'Fichier FA (en entrée)'!B:D,3)</f>
        <v>IRXVQEZQMT</v>
      </c>
      <c r="D427" s="2" t="str">
        <f ca="1">VLOOKUP(B427,'Fichier FA (en entrée)'!B:E,4)</f>
        <v>Czvmolgttdhkx</v>
      </c>
      <c r="E427" s="2" t="s">
        <v>68</v>
      </c>
      <c r="F427" s="2" t="s">
        <v>3</v>
      </c>
      <c r="G427" s="1">
        <v>1</v>
      </c>
      <c r="H427" s="1">
        <v>0</v>
      </c>
      <c r="I427" s="2" t="s">
        <v>1</v>
      </c>
      <c r="J427" s="1">
        <v>1</v>
      </c>
      <c r="K427" s="2" t="s">
        <v>2147</v>
      </c>
      <c r="L427" s="1">
        <v>0</v>
      </c>
      <c r="M427" s="1">
        <v>0</v>
      </c>
      <c r="N427" s="1">
        <v>0</v>
      </c>
    </row>
    <row r="428" spans="1:14">
      <c r="A428" s="1">
        <v>100</v>
      </c>
      <c r="B428" s="1">
        <v>769380</v>
      </c>
      <c r="C428" s="2" t="str">
        <f ca="1">VLOOKUP(B428,'Fichier FA (en entrée)'!B:D,3)</f>
        <v>HWSXQJXGAB</v>
      </c>
      <c r="D428" s="2" t="str">
        <f ca="1">VLOOKUP(B428,'Fichier FA (en entrée)'!B:E,4)</f>
        <v>Awglobkqmnkjy</v>
      </c>
      <c r="E428" s="2" t="s">
        <v>31</v>
      </c>
      <c r="F428" s="2" t="s">
        <v>3</v>
      </c>
      <c r="G428" s="1">
        <v>1</v>
      </c>
      <c r="H428" s="1">
        <v>0</v>
      </c>
      <c r="I428" s="2" t="s">
        <v>1</v>
      </c>
      <c r="J428" s="1">
        <v>1</v>
      </c>
      <c r="K428" s="2" t="s">
        <v>2147</v>
      </c>
      <c r="L428" s="1">
        <v>0</v>
      </c>
      <c r="M428" s="1">
        <v>0</v>
      </c>
      <c r="N428" s="1">
        <v>0</v>
      </c>
    </row>
    <row r="429" spans="1:14">
      <c r="A429" s="1">
        <v>100</v>
      </c>
      <c r="B429" s="1">
        <v>772586</v>
      </c>
      <c r="C429" s="2" t="str">
        <f ca="1">VLOOKUP(B429,'Fichier FA (en entrée)'!B:D,3)</f>
        <v>WABZYZUJLN</v>
      </c>
      <c r="D429" s="2" t="str">
        <f ca="1">VLOOKUP(B429,'Fichier FA (en entrée)'!B:E,4)</f>
        <v>Uocrcqchswmkn</v>
      </c>
      <c r="E429" s="2" t="s">
        <v>28</v>
      </c>
      <c r="F429" s="2" t="s">
        <v>3</v>
      </c>
      <c r="G429" s="1">
        <v>1</v>
      </c>
      <c r="H429" s="1">
        <v>0</v>
      </c>
      <c r="I429" s="2" t="s">
        <v>1</v>
      </c>
      <c r="J429" s="1">
        <v>1</v>
      </c>
      <c r="K429" s="2" t="s">
        <v>2147</v>
      </c>
      <c r="L429" s="1">
        <v>0</v>
      </c>
      <c r="M429" s="1">
        <v>0</v>
      </c>
      <c r="N429" s="1">
        <v>0</v>
      </c>
    </row>
    <row r="430" spans="1:14">
      <c r="A430" s="1">
        <v>100</v>
      </c>
      <c r="B430" s="1">
        <v>772710</v>
      </c>
      <c r="C430" s="2" t="str">
        <f ca="1">VLOOKUP(B430,'Fichier FA (en entrée)'!B:D,3)</f>
        <v>WRROOOLCUZ</v>
      </c>
      <c r="D430" s="2" t="str">
        <f ca="1">VLOOKUP(B430,'Fichier FA (en entrée)'!B:E,4)</f>
        <v>Svjmrhydmkqtb</v>
      </c>
      <c r="E430" s="2" t="s">
        <v>20</v>
      </c>
      <c r="F430" s="2" t="s">
        <v>3</v>
      </c>
      <c r="G430" s="1">
        <v>1</v>
      </c>
      <c r="H430" s="1">
        <v>0</v>
      </c>
      <c r="I430" s="2" t="s">
        <v>1</v>
      </c>
      <c r="J430" s="1">
        <v>1</v>
      </c>
      <c r="K430" s="2" t="s">
        <v>2147</v>
      </c>
      <c r="L430" s="1">
        <v>0</v>
      </c>
      <c r="M430" s="1">
        <v>0</v>
      </c>
      <c r="N430" s="1">
        <v>0</v>
      </c>
    </row>
    <row r="431" spans="1:14">
      <c r="A431" s="1">
        <v>100</v>
      </c>
      <c r="B431" s="1">
        <v>773610</v>
      </c>
      <c r="C431" s="2" t="str">
        <f ca="1">VLOOKUP(B431,'Fichier FA (en entrée)'!B:D,3)</f>
        <v>ZABZIESXRD</v>
      </c>
      <c r="D431" s="2" t="str">
        <f ca="1">VLOOKUP(B431,'Fichier FA (en entrée)'!B:E,4)</f>
        <v>Qngadpqrugbng</v>
      </c>
      <c r="E431" s="2" t="s">
        <v>19</v>
      </c>
      <c r="F431" s="2" t="s">
        <v>3</v>
      </c>
      <c r="G431" s="1">
        <v>1</v>
      </c>
      <c r="H431" s="1">
        <v>0</v>
      </c>
      <c r="I431" s="2" t="s">
        <v>1</v>
      </c>
      <c r="J431" s="1">
        <v>1</v>
      </c>
      <c r="K431" s="2" t="s">
        <v>2147</v>
      </c>
      <c r="L431" s="1">
        <v>0</v>
      </c>
      <c r="M431" s="1">
        <v>0</v>
      </c>
      <c r="N431" s="1">
        <v>0</v>
      </c>
    </row>
    <row r="432" spans="1:14">
      <c r="A432" s="1">
        <v>100</v>
      </c>
      <c r="B432" s="1">
        <v>776200</v>
      </c>
      <c r="C432" s="2" t="str">
        <f ca="1">VLOOKUP(B432,'Fichier FA (en entrée)'!B:D,3)</f>
        <v>TKRMACOKNR</v>
      </c>
      <c r="D432" s="2" t="str">
        <f ca="1">VLOOKUP(B432,'Fichier FA (en entrée)'!B:E,4)</f>
        <v>Wzxhytbgkhmhk</v>
      </c>
      <c r="E432" s="2" t="s">
        <v>23</v>
      </c>
      <c r="F432" s="2" t="s">
        <v>3</v>
      </c>
      <c r="G432" s="1">
        <v>1</v>
      </c>
      <c r="H432" s="1">
        <v>0</v>
      </c>
      <c r="I432" s="2" t="s">
        <v>1</v>
      </c>
      <c r="J432" s="1">
        <v>1</v>
      </c>
      <c r="K432" s="2" t="s">
        <v>2147</v>
      </c>
      <c r="L432" s="1">
        <v>0</v>
      </c>
      <c r="M432" s="1">
        <v>0</v>
      </c>
      <c r="N432" s="1">
        <v>0</v>
      </c>
    </row>
    <row r="433" spans="1:14">
      <c r="A433" s="1">
        <v>100</v>
      </c>
      <c r="B433" s="1">
        <v>778223</v>
      </c>
      <c r="C433" s="2" t="str">
        <f ca="1">VLOOKUP(B433,'Fichier FA (en entrée)'!B:D,3)</f>
        <v>TQRUPDDWOT</v>
      </c>
      <c r="D433" s="2" t="str">
        <f ca="1">VLOOKUP(B433,'Fichier FA (en entrée)'!B:E,4)</f>
        <v>Nhugyslaqikfa</v>
      </c>
      <c r="E433" s="2" t="s">
        <v>20</v>
      </c>
      <c r="F433" s="2" t="s">
        <v>3</v>
      </c>
      <c r="G433" s="1">
        <v>1</v>
      </c>
      <c r="H433" s="1">
        <v>0</v>
      </c>
      <c r="I433" s="2" t="s">
        <v>1</v>
      </c>
      <c r="J433" s="1">
        <v>1</v>
      </c>
      <c r="K433" s="2" t="s">
        <v>2147</v>
      </c>
      <c r="L433" s="1">
        <v>0</v>
      </c>
      <c r="M433" s="1">
        <v>0</v>
      </c>
      <c r="N433" s="1">
        <v>0</v>
      </c>
    </row>
    <row r="434" spans="1:14">
      <c r="A434" s="1">
        <v>100</v>
      </c>
      <c r="B434" s="1">
        <v>778257</v>
      </c>
      <c r="C434" s="2" t="str">
        <f ca="1">VLOOKUP(B434,'Fichier FA (en entrée)'!B:D,3)</f>
        <v>JTJBFOKIWG</v>
      </c>
      <c r="D434" s="2" t="str">
        <f ca="1">VLOOKUP(B434,'Fichier FA (en entrée)'!B:E,4)</f>
        <v>Bamoejvbudbar</v>
      </c>
      <c r="E434" s="2" t="s">
        <v>20</v>
      </c>
      <c r="F434" s="2" t="s">
        <v>3</v>
      </c>
      <c r="G434" s="1">
        <v>1</v>
      </c>
      <c r="H434" s="1">
        <v>0</v>
      </c>
      <c r="I434" s="2" t="s">
        <v>1</v>
      </c>
      <c r="J434" s="1">
        <v>1</v>
      </c>
      <c r="K434" s="2" t="s">
        <v>2147</v>
      </c>
      <c r="L434" s="1">
        <v>0</v>
      </c>
      <c r="M434" s="1">
        <v>0</v>
      </c>
      <c r="N434" s="1">
        <v>0</v>
      </c>
    </row>
    <row r="435" spans="1:14">
      <c r="A435" s="1">
        <v>100</v>
      </c>
      <c r="B435" s="1">
        <v>778294</v>
      </c>
      <c r="C435" s="2" t="str">
        <f ca="1">VLOOKUP(B435,'Fichier FA (en entrée)'!B:D,3)</f>
        <v>HPNZWLBJCO</v>
      </c>
      <c r="D435" s="2" t="str">
        <f ca="1">VLOOKUP(B435,'Fichier FA (en entrée)'!B:E,4)</f>
        <v>Cbskfmcrtjqpb</v>
      </c>
      <c r="E435" s="2" t="s">
        <v>24</v>
      </c>
      <c r="F435" s="2" t="s">
        <v>3</v>
      </c>
      <c r="G435" s="1">
        <v>1</v>
      </c>
      <c r="H435" s="1">
        <v>0</v>
      </c>
      <c r="I435" s="2" t="s">
        <v>1</v>
      </c>
      <c r="J435" s="1">
        <v>1</v>
      </c>
      <c r="K435" s="2" t="s">
        <v>2147</v>
      </c>
      <c r="L435" s="1">
        <v>0</v>
      </c>
      <c r="M435" s="1">
        <v>0</v>
      </c>
      <c r="N435" s="1">
        <v>0</v>
      </c>
    </row>
    <row r="436" spans="1:14">
      <c r="A436" s="1">
        <v>100</v>
      </c>
      <c r="B436" s="1">
        <v>780979</v>
      </c>
      <c r="C436" s="2" t="str">
        <f ca="1">VLOOKUP(B436,'Fichier FA (en entrée)'!B:D,3)</f>
        <v>PKKKHWGEFW</v>
      </c>
      <c r="D436" s="2" t="str">
        <f ca="1">VLOOKUP(B436,'Fichier FA (en entrée)'!B:E,4)</f>
        <v>Zbwjhmtvbfhxk</v>
      </c>
      <c r="E436" s="2" t="s">
        <v>19</v>
      </c>
      <c r="F436" s="2" t="s">
        <v>3</v>
      </c>
      <c r="G436" s="1">
        <v>1</v>
      </c>
      <c r="H436" s="1">
        <v>0</v>
      </c>
      <c r="I436" s="2" t="s">
        <v>1</v>
      </c>
      <c r="J436" s="1">
        <v>1</v>
      </c>
      <c r="K436" s="2" t="s">
        <v>2147</v>
      </c>
      <c r="L436" s="1">
        <v>0</v>
      </c>
      <c r="M436" s="1">
        <v>0</v>
      </c>
      <c r="N436" s="1">
        <v>0</v>
      </c>
    </row>
    <row r="437" spans="1:14">
      <c r="A437" s="1">
        <v>100</v>
      </c>
      <c r="B437" s="1">
        <v>781193</v>
      </c>
      <c r="C437" s="2" t="str">
        <f ca="1">VLOOKUP(B437,'Fichier FA (en entrée)'!B:D,3)</f>
        <v>ZATUISBGPP</v>
      </c>
      <c r="D437" s="2" t="str">
        <f ca="1">VLOOKUP(B437,'Fichier FA (en entrée)'!B:E,4)</f>
        <v>Nfuiaufcegqrs</v>
      </c>
      <c r="E437" s="2" t="s">
        <v>20</v>
      </c>
      <c r="F437" s="2" t="s">
        <v>3</v>
      </c>
      <c r="G437" s="1">
        <v>1</v>
      </c>
      <c r="H437" s="1">
        <v>0</v>
      </c>
      <c r="I437" s="2" t="s">
        <v>1</v>
      </c>
      <c r="J437" s="1">
        <v>1</v>
      </c>
      <c r="K437" s="2" t="s">
        <v>2147</v>
      </c>
      <c r="L437" s="1">
        <v>0</v>
      </c>
      <c r="M437" s="1">
        <v>0</v>
      </c>
      <c r="N437" s="1">
        <v>0</v>
      </c>
    </row>
    <row r="438" spans="1:14">
      <c r="A438" s="1">
        <v>100</v>
      </c>
      <c r="B438" s="1">
        <v>793791</v>
      </c>
      <c r="C438" s="2" t="str">
        <f ca="1">VLOOKUP(B438,'Fichier FA (en entrée)'!B:D,3)</f>
        <v>BHMLUXQEYK</v>
      </c>
      <c r="D438" s="2" t="str">
        <f ca="1">VLOOKUP(B438,'Fichier FA (en entrée)'!B:E,4)</f>
        <v>Nsjqoluronxip</v>
      </c>
      <c r="E438" s="2" t="s">
        <v>87</v>
      </c>
      <c r="F438" s="2" t="s">
        <v>3</v>
      </c>
      <c r="G438" s="1">
        <v>1</v>
      </c>
      <c r="H438" s="1">
        <v>0</v>
      </c>
      <c r="I438" s="2" t="s">
        <v>1</v>
      </c>
      <c r="J438" s="1">
        <v>1</v>
      </c>
      <c r="K438" s="2" t="s">
        <v>2147</v>
      </c>
      <c r="L438" s="1">
        <v>0</v>
      </c>
      <c r="M438" s="1">
        <v>0</v>
      </c>
      <c r="N438" s="1">
        <v>0</v>
      </c>
    </row>
    <row r="439" spans="1:14">
      <c r="A439" s="1">
        <v>100</v>
      </c>
      <c r="B439" s="1">
        <v>801832</v>
      </c>
      <c r="C439" s="2" t="str">
        <f ca="1">VLOOKUP(B439,'Fichier FA (en entrée)'!B:D,3)</f>
        <v>MJVAIRSLCP</v>
      </c>
      <c r="D439" s="2" t="str">
        <f ca="1">VLOOKUP(B439,'Fichier FA (en entrée)'!B:E,4)</f>
        <v>Gokrrsybvjpse</v>
      </c>
      <c r="E439" s="2" t="s">
        <v>33</v>
      </c>
      <c r="F439" s="2" t="s">
        <v>3</v>
      </c>
      <c r="G439" s="1">
        <v>1</v>
      </c>
      <c r="H439" s="1">
        <v>0</v>
      </c>
      <c r="I439" s="2" t="s">
        <v>1</v>
      </c>
      <c r="J439" s="1">
        <v>1</v>
      </c>
      <c r="K439" s="2" t="s">
        <v>2147</v>
      </c>
      <c r="L439" s="1">
        <v>0</v>
      </c>
      <c r="M439" s="1">
        <v>0</v>
      </c>
      <c r="N439" s="1">
        <v>0</v>
      </c>
    </row>
    <row r="440" spans="1:14">
      <c r="A440" s="1">
        <v>100</v>
      </c>
      <c r="B440" s="1">
        <v>803799</v>
      </c>
      <c r="C440" s="2" t="str">
        <f ca="1">VLOOKUP(B440,'Fichier FA (en entrée)'!B:D,3)</f>
        <v>SSZHWDVDGB</v>
      </c>
      <c r="D440" s="2" t="str">
        <f ca="1">VLOOKUP(B440,'Fichier FA (en entrée)'!B:E,4)</f>
        <v>Zbuctqpoyvmdy</v>
      </c>
      <c r="E440" s="2" t="s">
        <v>14</v>
      </c>
      <c r="F440" s="2" t="s">
        <v>3</v>
      </c>
      <c r="G440" s="1">
        <v>1</v>
      </c>
      <c r="H440" s="1">
        <v>0</v>
      </c>
      <c r="I440" s="2" t="s">
        <v>1</v>
      </c>
      <c r="J440" s="1">
        <v>1</v>
      </c>
      <c r="K440" s="2" t="s">
        <v>2147</v>
      </c>
      <c r="L440" s="1">
        <v>0</v>
      </c>
      <c r="M440" s="1">
        <v>0</v>
      </c>
      <c r="N440" s="1">
        <v>0</v>
      </c>
    </row>
    <row r="441" spans="1:14">
      <c r="A441" s="1">
        <v>100</v>
      </c>
      <c r="B441" s="1">
        <v>805911</v>
      </c>
      <c r="C441" s="2" t="str">
        <f ca="1">VLOOKUP(B441,'Fichier FA (en entrée)'!B:D,3)</f>
        <v>VPPBVNQVRB</v>
      </c>
      <c r="D441" s="2" t="str">
        <f ca="1">VLOOKUP(B441,'Fichier FA (en entrée)'!B:E,4)</f>
        <v>Cwjejdrzloyth</v>
      </c>
      <c r="E441" s="2" t="s">
        <v>19</v>
      </c>
      <c r="F441" s="2" t="s">
        <v>3</v>
      </c>
      <c r="G441" s="1">
        <v>1</v>
      </c>
      <c r="H441" s="1">
        <v>0</v>
      </c>
      <c r="I441" s="2" t="s">
        <v>1</v>
      </c>
      <c r="J441" s="1">
        <v>1</v>
      </c>
      <c r="K441" s="2" t="s">
        <v>2147</v>
      </c>
      <c r="L441" s="1">
        <v>0</v>
      </c>
      <c r="M441" s="1">
        <v>0</v>
      </c>
      <c r="N441" s="1">
        <v>0</v>
      </c>
    </row>
    <row r="442" spans="1:14">
      <c r="A442" s="1">
        <v>100</v>
      </c>
      <c r="B442" s="1">
        <v>809112</v>
      </c>
      <c r="C442" s="2" t="str">
        <f ca="1">VLOOKUP(B442,'Fichier FA (en entrée)'!B:D,3)</f>
        <v>WJSVTVBVHF</v>
      </c>
      <c r="D442" s="2" t="str">
        <f ca="1">VLOOKUP(B442,'Fichier FA (en entrée)'!B:E,4)</f>
        <v>Ctnqvbjoknkug</v>
      </c>
      <c r="E442" s="2" t="s">
        <v>15</v>
      </c>
      <c r="F442" s="2" t="s">
        <v>3</v>
      </c>
      <c r="G442" s="1">
        <v>1</v>
      </c>
      <c r="H442" s="1">
        <v>0</v>
      </c>
      <c r="I442" s="2" t="s">
        <v>1</v>
      </c>
      <c r="J442" s="1">
        <v>1</v>
      </c>
      <c r="K442" s="2" t="s">
        <v>2147</v>
      </c>
      <c r="L442" s="1">
        <v>0</v>
      </c>
      <c r="M442" s="1">
        <v>0</v>
      </c>
      <c r="N442" s="1">
        <v>0</v>
      </c>
    </row>
    <row r="443" spans="1:14">
      <c r="A443" s="1">
        <v>100</v>
      </c>
      <c r="B443" s="1">
        <v>812917</v>
      </c>
      <c r="C443" s="2" t="str">
        <f ca="1">VLOOKUP(B443,'Fichier FA (en entrée)'!B:D,3)</f>
        <v>BBRPURAECL</v>
      </c>
      <c r="D443" s="2" t="str">
        <f ca="1">VLOOKUP(B443,'Fichier FA (en entrée)'!B:E,4)</f>
        <v>Rkirecdlvjsei</v>
      </c>
      <c r="E443" s="2" t="s">
        <v>20</v>
      </c>
      <c r="F443" s="2" t="s">
        <v>3</v>
      </c>
      <c r="G443" s="1">
        <v>1</v>
      </c>
      <c r="H443" s="1">
        <v>0</v>
      </c>
      <c r="I443" s="2" t="s">
        <v>1</v>
      </c>
      <c r="J443" s="1">
        <v>1</v>
      </c>
      <c r="K443" s="2" t="s">
        <v>2147</v>
      </c>
      <c r="L443" s="1">
        <v>0</v>
      </c>
      <c r="M443" s="1">
        <v>0</v>
      </c>
      <c r="N443" s="1">
        <v>0</v>
      </c>
    </row>
    <row r="444" spans="1:14">
      <c r="A444" s="1">
        <v>100</v>
      </c>
      <c r="B444" s="1">
        <v>817218</v>
      </c>
      <c r="C444" s="2" t="str">
        <f ca="1">VLOOKUP(B444,'Fichier FA (en entrée)'!B:D,3)</f>
        <v>UNHWHYDNVA</v>
      </c>
      <c r="D444" s="2" t="str">
        <f ca="1">VLOOKUP(B444,'Fichier FA (en entrée)'!B:E,4)</f>
        <v>Jviouuggiemfc</v>
      </c>
      <c r="E444" s="2" t="s">
        <v>27</v>
      </c>
      <c r="F444" s="2" t="s">
        <v>3</v>
      </c>
      <c r="G444" s="1">
        <v>1</v>
      </c>
      <c r="H444" s="1">
        <v>0</v>
      </c>
      <c r="I444" s="2" t="s">
        <v>1</v>
      </c>
      <c r="J444" s="1">
        <v>1</v>
      </c>
      <c r="K444" s="2" t="s">
        <v>2147</v>
      </c>
      <c r="L444" s="1">
        <v>0</v>
      </c>
      <c r="M444" s="1">
        <v>0</v>
      </c>
      <c r="N444" s="1">
        <v>0</v>
      </c>
    </row>
    <row r="445" spans="1:14">
      <c r="A445" s="1">
        <v>100</v>
      </c>
      <c r="B445" s="1">
        <v>821884</v>
      </c>
      <c r="C445" s="2" t="str">
        <f ca="1">VLOOKUP(B445,'Fichier FA (en entrée)'!B:D,3)</f>
        <v>LKEMHUGJQB</v>
      </c>
      <c r="D445" s="2" t="str">
        <f ca="1">VLOOKUP(B445,'Fichier FA (en entrée)'!B:E,4)</f>
        <v>Qoougripwftug</v>
      </c>
      <c r="E445" s="2" t="s">
        <v>20</v>
      </c>
      <c r="F445" s="2" t="s">
        <v>3</v>
      </c>
      <c r="G445" s="1">
        <v>1</v>
      </c>
      <c r="H445" s="1">
        <v>0</v>
      </c>
      <c r="I445" s="2" t="s">
        <v>1</v>
      </c>
      <c r="J445" s="1">
        <v>1</v>
      </c>
      <c r="K445" s="2" t="s">
        <v>2147</v>
      </c>
      <c r="L445" s="1">
        <v>0</v>
      </c>
      <c r="M445" s="1">
        <v>0</v>
      </c>
      <c r="N445" s="1">
        <v>0</v>
      </c>
    </row>
    <row r="446" spans="1:14">
      <c r="A446" s="1">
        <v>100</v>
      </c>
      <c r="B446" s="1">
        <v>821896</v>
      </c>
      <c r="C446" s="2" t="str">
        <f ca="1">VLOOKUP(B446,'Fichier FA (en entrée)'!B:D,3)</f>
        <v>UBADSPBSJP</v>
      </c>
      <c r="D446" s="2" t="str">
        <f ca="1">VLOOKUP(B446,'Fichier FA (en entrée)'!B:E,4)</f>
        <v>Yftfzkgkcgxol</v>
      </c>
      <c r="E446" s="2" t="s">
        <v>20</v>
      </c>
      <c r="F446" s="2" t="s">
        <v>3</v>
      </c>
      <c r="G446" s="1">
        <v>1</v>
      </c>
      <c r="H446" s="1">
        <v>0</v>
      </c>
      <c r="I446" s="2" t="s">
        <v>1</v>
      </c>
      <c r="J446" s="1">
        <v>1</v>
      </c>
      <c r="K446" s="2" t="s">
        <v>2147</v>
      </c>
      <c r="L446" s="1">
        <v>0</v>
      </c>
      <c r="M446" s="1">
        <v>0</v>
      </c>
      <c r="N446" s="1">
        <v>0</v>
      </c>
    </row>
    <row r="447" spans="1:14">
      <c r="A447" s="1">
        <v>100</v>
      </c>
      <c r="B447" s="1">
        <v>821911</v>
      </c>
      <c r="C447" s="2" t="str">
        <f ca="1">VLOOKUP(B447,'Fichier FA (en entrée)'!B:D,3)</f>
        <v>KGKYUNHBQT</v>
      </c>
      <c r="D447" s="2" t="str">
        <f ca="1">VLOOKUP(B447,'Fichier FA (en entrée)'!B:E,4)</f>
        <v>Hzsozrkcalgph</v>
      </c>
      <c r="E447" s="2" t="s">
        <v>20</v>
      </c>
      <c r="F447" s="2" t="s">
        <v>3</v>
      </c>
      <c r="G447" s="1">
        <v>1</v>
      </c>
      <c r="H447" s="1">
        <v>0</v>
      </c>
      <c r="I447" s="2" t="s">
        <v>1</v>
      </c>
      <c r="J447" s="1">
        <v>1</v>
      </c>
      <c r="K447" s="2" t="s">
        <v>2147</v>
      </c>
      <c r="L447" s="1">
        <v>0</v>
      </c>
      <c r="M447" s="1">
        <v>0</v>
      </c>
      <c r="N447" s="1">
        <v>0</v>
      </c>
    </row>
    <row r="448" spans="1:14">
      <c r="A448" s="1">
        <v>100</v>
      </c>
      <c r="B448" s="1">
        <v>821943</v>
      </c>
      <c r="C448" s="2" t="str">
        <f ca="1">VLOOKUP(B448,'Fichier FA (en entrée)'!B:D,3)</f>
        <v>QZBJMLFPUU</v>
      </c>
      <c r="D448" s="2" t="str">
        <f ca="1">VLOOKUP(B448,'Fichier FA (en entrée)'!B:E,4)</f>
        <v>Xjddeseowobhf</v>
      </c>
      <c r="E448" s="2" t="s">
        <v>20</v>
      </c>
      <c r="F448" s="2" t="s">
        <v>3</v>
      </c>
      <c r="G448" s="1">
        <v>1</v>
      </c>
      <c r="H448" s="1">
        <v>0</v>
      </c>
      <c r="I448" s="2" t="s">
        <v>1</v>
      </c>
      <c r="J448" s="1">
        <v>1</v>
      </c>
      <c r="K448" s="2" t="s">
        <v>2147</v>
      </c>
      <c r="L448" s="1">
        <v>0</v>
      </c>
      <c r="M448" s="1">
        <v>0</v>
      </c>
      <c r="N448" s="1">
        <v>0</v>
      </c>
    </row>
    <row r="449" spans="1:14">
      <c r="A449" s="1">
        <v>100</v>
      </c>
      <c r="B449" s="1">
        <v>821986</v>
      </c>
      <c r="C449" s="2" t="str">
        <f ca="1">VLOOKUP(B449,'Fichier FA (en entrée)'!B:D,3)</f>
        <v>EKQSNBIOAD</v>
      </c>
      <c r="D449" s="2" t="str">
        <f ca="1">VLOOKUP(B449,'Fichier FA (en entrée)'!B:E,4)</f>
        <v>Ilpbzdgoupuoc</v>
      </c>
      <c r="E449" s="2" t="s">
        <v>20</v>
      </c>
      <c r="F449" s="2" t="s">
        <v>3</v>
      </c>
      <c r="G449" s="1">
        <v>1</v>
      </c>
      <c r="H449" s="1">
        <v>0</v>
      </c>
      <c r="I449" s="2" t="s">
        <v>1</v>
      </c>
      <c r="J449" s="1">
        <v>1</v>
      </c>
      <c r="K449" s="2" t="s">
        <v>2147</v>
      </c>
      <c r="L449" s="1">
        <v>0</v>
      </c>
      <c r="M449" s="1">
        <v>0</v>
      </c>
      <c r="N449" s="1">
        <v>0</v>
      </c>
    </row>
    <row r="450" spans="1:14">
      <c r="A450" s="1">
        <v>100</v>
      </c>
      <c r="B450" s="1">
        <v>821991</v>
      </c>
      <c r="C450" s="2" t="str">
        <f ca="1">VLOOKUP(B450,'Fichier FA (en entrée)'!B:D,3)</f>
        <v>VWOEMCGHFE</v>
      </c>
      <c r="D450" s="2" t="str">
        <f ca="1">VLOOKUP(B450,'Fichier FA (en entrée)'!B:E,4)</f>
        <v>Ltbpdsfpgujgj</v>
      </c>
      <c r="E450" s="2" t="s">
        <v>20</v>
      </c>
      <c r="F450" s="2" t="s">
        <v>3</v>
      </c>
      <c r="G450" s="1">
        <v>1</v>
      </c>
      <c r="H450" s="1">
        <v>0</v>
      </c>
      <c r="I450" s="2" t="s">
        <v>1</v>
      </c>
      <c r="J450" s="1">
        <v>1</v>
      </c>
      <c r="K450" s="2" t="s">
        <v>2147</v>
      </c>
      <c r="L450" s="1">
        <v>0</v>
      </c>
      <c r="M450" s="1">
        <v>0</v>
      </c>
      <c r="N450" s="1">
        <v>0</v>
      </c>
    </row>
    <row r="451" spans="1:14">
      <c r="A451" s="1">
        <v>100</v>
      </c>
      <c r="B451" s="1">
        <v>822039</v>
      </c>
      <c r="C451" s="2" t="str">
        <f ca="1">VLOOKUP(B451,'Fichier FA (en entrée)'!B:D,3)</f>
        <v>WMMCTHOMVI</v>
      </c>
      <c r="D451" s="2" t="str">
        <f ca="1">VLOOKUP(B451,'Fichier FA (en entrée)'!B:E,4)</f>
        <v>Mbcdvjzhjsrun</v>
      </c>
      <c r="E451" s="2" t="s">
        <v>23</v>
      </c>
      <c r="F451" s="2" t="s">
        <v>3</v>
      </c>
      <c r="G451" s="1">
        <v>1</v>
      </c>
      <c r="H451" s="1">
        <v>0</v>
      </c>
      <c r="I451" s="2" t="s">
        <v>1</v>
      </c>
      <c r="J451" s="1">
        <v>1</v>
      </c>
      <c r="K451" s="2" t="s">
        <v>2147</v>
      </c>
      <c r="L451" s="1">
        <v>0</v>
      </c>
      <c r="M451" s="1">
        <v>0</v>
      </c>
      <c r="N451" s="1">
        <v>0</v>
      </c>
    </row>
    <row r="452" spans="1:14">
      <c r="A452" s="1">
        <v>100</v>
      </c>
      <c r="B452" s="1">
        <v>833167</v>
      </c>
      <c r="C452" s="2" t="str">
        <f ca="1">VLOOKUP(B452,'Fichier FA (en entrée)'!B:D,3)</f>
        <v>HRJMADHAPG</v>
      </c>
      <c r="D452" s="2" t="str">
        <f ca="1">VLOOKUP(B452,'Fichier FA (en entrée)'!B:E,4)</f>
        <v>Qsxesyqxdjjxe</v>
      </c>
      <c r="E452" s="2" t="s">
        <v>14</v>
      </c>
      <c r="F452" s="2" t="s">
        <v>3</v>
      </c>
      <c r="G452" s="1">
        <v>1</v>
      </c>
      <c r="H452" s="1">
        <v>0</v>
      </c>
      <c r="I452" s="2" t="s">
        <v>1</v>
      </c>
      <c r="J452" s="1">
        <v>1</v>
      </c>
      <c r="K452" s="2" t="s">
        <v>2147</v>
      </c>
      <c r="L452" s="1">
        <v>0</v>
      </c>
      <c r="M452" s="1">
        <v>0</v>
      </c>
      <c r="N452" s="1">
        <v>0</v>
      </c>
    </row>
    <row r="453" spans="1:14">
      <c r="A453" s="1">
        <v>100</v>
      </c>
      <c r="B453" s="1">
        <v>1000520</v>
      </c>
      <c r="C453" s="2" t="str">
        <f ca="1">VLOOKUP(B453,'Fichier FA (en entrée)'!B:D,3)</f>
        <v>RGIBDQTOXA</v>
      </c>
      <c r="D453" s="2" t="str">
        <f ca="1">VLOOKUP(B453,'Fichier FA (en entrée)'!B:E,4)</f>
        <v>Aibuwnbqpoqtj</v>
      </c>
      <c r="E453" s="2" t="s">
        <v>113</v>
      </c>
      <c r="F453" s="2" t="s">
        <v>3</v>
      </c>
      <c r="G453" s="1">
        <v>1</v>
      </c>
      <c r="H453" s="1">
        <v>0</v>
      </c>
      <c r="I453" s="2" t="s">
        <v>1</v>
      </c>
      <c r="J453" s="1">
        <v>1</v>
      </c>
      <c r="K453" s="2" t="s">
        <v>2147</v>
      </c>
      <c r="L453" s="1">
        <v>0</v>
      </c>
      <c r="M453" s="1">
        <v>0</v>
      </c>
      <c r="N453" s="1">
        <v>0</v>
      </c>
    </row>
    <row r="454" spans="1:14">
      <c r="A454" s="1">
        <v>100</v>
      </c>
      <c r="B454" s="1">
        <v>1002828</v>
      </c>
      <c r="C454" s="2" t="str">
        <f ca="1">VLOOKUP(B454,'Fichier FA (en entrée)'!B:D,3)</f>
        <v>QUKMFIJQJM</v>
      </c>
      <c r="D454" s="2" t="str">
        <f ca="1">VLOOKUP(B454,'Fichier FA (en entrée)'!B:E,4)</f>
        <v>Hslmvamzzeqlg</v>
      </c>
      <c r="E454" s="2" t="s">
        <v>48</v>
      </c>
      <c r="F454" s="2" t="s">
        <v>3</v>
      </c>
      <c r="G454" s="1">
        <v>1</v>
      </c>
      <c r="H454" s="1">
        <v>0</v>
      </c>
      <c r="I454" s="2" t="s">
        <v>1</v>
      </c>
      <c r="J454" s="1">
        <v>1</v>
      </c>
      <c r="K454" s="2" t="s">
        <v>2147</v>
      </c>
      <c r="L454" s="1">
        <v>0</v>
      </c>
      <c r="M454" s="1">
        <v>0</v>
      </c>
      <c r="N454" s="1">
        <v>0</v>
      </c>
    </row>
    <row r="455" spans="1:14">
      <c r="A455" s="1">
        <v>100</v>
      </c>
      <c r="B455" s="1">
        <v>1005843</v>
      </c>
      <c r="C455" s="2" t="str">
        <f ca="1">VLOOKUP(B455,'Fichier FA (en entrée)'!B:D,3)</f>
        <v>AWBYYWYWOK</v>
      </c>
      <c r="D455" s="2" t="str">
        <f ca="1">VLOOKUP(B455,'Fichier FA (en entrée)'!B:E,4)</f>
        <v>Mnswdfpewfonv</v>
      </c>
      <c r="E455" s="2" t="s">
        <v>36</v>
      </c>
      <c r="F455" s="2" t="s">
        <v>3</v>
      </c>
      <c r="G455" s="1">
        <v>1</v>
      </c>
      <c r="H455" s="1">
        <v>0</v>
      </c>
      <c r="I455" s="2" t="s">
        <v>1</v>
      </c>
      <c r="J455" s="1">
        <v>1</v>
      </c>
      <c r="K455" s="2" t="s">
        <v>2147</v>
      </c>
      <c r="L455" s="1">
        <v>0</v>
      </c>
      <c r="M455" s="1">
        <v>0</v>
      </c>
      <c r="N455" s="1">
        <v>0</v>
      </c>
    </row>
    <row r="456" spans="1:14">
      <c r="A456" s="1">
        <v>100</v>
      </c>
      <c r="B456" s="1">
        <v>1009418</v>
      </c>
      <c r="C456" s="2" t="str">
        <f ca="1">VLOOKUP(B456,'Fichier FA (en entrée)'!B:D,3)</f>
        <v>HIQUFZRRPP</v>
      </c>
      <c r="D456" s="2" t="str">
        <f ca="1">VLOOKUP(B456,'Fichier FA (en entrée)'!B:E,4)</f>
        <v>Tjbshetyumrdi</v>
      </c>
      <c r="E456" s="2" t="s">
        <v>79</v>
      </c>
      <c r="F456" s="2" t="s">
        <v>3</v>
      </c>
      <c r="G456" s="1">
        <v>1</v>
      </c>
      <c r="H456" s="1">
        <v>0</v>
      </c>
      <c r="I456" s="2" t="s">
        <v>1</v>
      </c>
      <c r="J456" s="1">
        <v>1</v>
      </c>
      <c r="K456" s="2" t="s">
        <v>2147</v>
      </c>
      <c r="L456" s="1">
        <v>0</v>
      </c>
      <c r="M456" s="1">
        <v>0</v>
      </c>
      <c r="N456" s="1">
        <v>0</v>
      </c>
    </row>
    <row r="457" spans="1:14">
      <c r="A457" s="1">
        <v>100</v>
      </c>
      <c r="B457" s="1">
        <v>1009746</v>
      </c>
      <c r="C457" s="2" t="str">
        <f ca="1">VLOOKUP(B457,'Fichier FA (en entrée)'!B:D,3)</f>
        <v>FISJDMIZJE</v>
      </c>
      <c r="D457" s="2" t="str">
        <f ca="1">VLOOKUP(B457,'Fichier FA (en entrée)'!B:E,4)</f>
        <v>Lkebqycjfowlz</v>
      </c>
      <c r="E457" s="2" t="s">
        <v>71</v>
      </c>
      <c r="F457" s="2" t="s">
        <v>3</v>
      </c>
      <c r="G457" s="1">
        <v>1</v>
      </c>
      <c r="H457" s="1">
        <v>0</v>
      </c>
      <c r="I457" s="2" t="s">
        <v>1</v>
      </c>
      <c r="J457" s="1">
        <v>1</v>
      </c>
      <c r="K457" s="2" t="s">
        <v>2147</v>
      </c>
      <c r="L457" s="1">
        <v>0</v>
      </c>
      <c r="M457" s="1">
        <v>0</v>
      </c>
      <c r="N457" s="1">
        <v>0</v>
      </c>
    </row>
    <row r="458" spans="1:14">
      <c r="A458" s="1">
        <v>100</v>
      </c>
      <c r="B458" s="1">
        <v>1011122</v>
      </c>
      <c r="C458" s="2" t="str">
        <f ca="1">VLOOKUP(B458,'Fichier FA (en entrée)'!B:D,3)</f>
        <v>DRNMEHQUOD</v>
      </c>
      <c r="D458" s="2" t="str">
        <f ca="1">VLOOKUP(B458,'Fichier FA (en entrée)'!B:E,4)</f>
        <v>Xhhoeripluonf</v>
      </c>
      <c r="E458" s="2" t="s">
        <v>46</v>
      </c>
      <c r="F458" s="2" t="s">
        <v>3</v>
      </c>
      <c r="G458" s="1">
        <v>1</v>
      </c>
      <c r="H458" s="1">
        <v>0</v>
      </c>
      <c r="I458" s="2" t="s">
        <v>1</v>
      </c>
      <c r="J458" s="1">
        <v>1</v>
      </c>
      <c r="K458" s="2" t="s">
        <v>2147</v>
      </c>
      <c r="L458" s="1">
        <v>0</v>
      </c>
      <c r="M458" s="1">
        <v>0</v>
      </c>
      <c r="N458" s="1">
        <v>0</v>
      </c>
    </row>
    <row r="459" spans="1:14">
      <c r="A459" s="1">
        <v>100</v>
      </c>
      <c r="B459" s="1">
        <v>1015771</v>
      </c>
      <c r="C459" s="2" t="str">
        <f ca="1">VLOOKUP(B459,'Fichier FA (en entrée)'!B:D,3)</f>
        <v>VTBKFMVCNZ</v>
      </c>
      <c r="D459" s="2" t="str">
        <f ca="1">VLOOKUP(B459,'Fichier FA (en entrée)'!B:E,4)</f>
        <v>Hiyaasfkuavdh</v>
      </c>
      <c r="E459" s="2" t="s">
        <v>4</v>
      </c>
      <c r="F459" s="2" t="s">
        <v>3</v>
      </c>
      <c r="G459" s="1">
        <v>1</v>
      </c>
      <c r="H459" s="1">
        <v>0</v>
      </c>
      <c r="I459" s="2" t="s">
        <v>1</v>
      </c>
      <c r="J459" s="1">
        <v>1</v>
      </c>
      <c r="K459" s="2" t="s">
        <v>2147</v>
      </c>
      <c r="L459" s="1">
        <v>0</v>
      </c>
      <c r="M459" s="1">
        <v>0</v>
      </c>
      <c r="N459" s="1">
        <v>0</v>
      </c>
    </row>
    <row r="460" spans="1:14">
      <c r="A460" s="1">
        <v>100</v>
      </c>
      <c r="B460" s="1">
        <v>1017258</v>
      </c>
      <c r="C460" s="2" t="str">
        <f ca="1">VLOOKUP(B460,'Fichier FA (en entrée)'!B:D,3)</f>
        <v>RVGIEIQYPE</v>
      </c>
      <c r="D460" s="2" t="str">
        <f ca="1">VLOOKUP(B460,'Fichier FA (en entrée)'!B:E,4)</f>
        <v>Zxhoqfjoofjai</v>
      </c>
      <c r="E460" s="2" t="s">
        <v>37</v>
      </c>
      <c r="F460" s="2" t="s">
        <v>3</v>
      </c>
      <c r="G460" s="1">
        <v>1</v>
      </c>
      <c r="H460" s="1">
        <v>0</v>
      </c>
      <c r="I460" s="2" t="s">
        <v>1</v>
      </c>
      <c r="J460" s="1">
        <v>1</v>
      </c>
      <c r="K460" s="2" t="s">
        <v>2147</v>
      </c>
      <c r="L460" s="1">
        <v>0</v>
      </c>
      <c r="M460" s="1">
        <v>0</v>
      </c>
      <c r="N460" s="1">
        <v>0</v>
      </c>
    </row>
    <row r="461" spans="1:14">
      <c r="A461" s="1">
        <v>100</v>
      </c>
      <c r="B461" s="1">
        <v>1019372</v>
      </c>
      <c r="C461" s="2" t="str">
        <f ca="1">VLOOKUP(B461,'Fichier FA (en entrée)'!B:D,3)</f>
        <v>PHLQJBFXWF</v>
      </c>
      <c r="D461" s="2" t="str">
        <f ca="1">VLOOKUP(B461,'Fichier FA (en entrée)'!B:E,4)</f>
        <v>Ebvdowsctnldv</v>
      </c>
      <c r="E461" s="2" t="s">
        <v>64</v>
      </c>
      <c r="F461" s="2" t="s">
        <v>3</v>
      </c>
      <c r="G461" s="1">
        <v>1</v>
      </c>
      <c r="H461" s="1">
        <v>0</v>
      </c>
      <c r="I461" s="2" t="s">
        <v>1</v>
      </c>
      <c r="J461" s="1">
        <v>1</v>
      </c>
      <c r="K461" s="2" t="s">
        <v>2147</v>
      </c>
      <c r="L461" s="1">
        <v>0</v>
      </c>
      <c r="M461" s="1">
        <v>0</v>
      </c>
      <c r="N461" s="1">
        <v>0</v>
      </c>
    </row>
    <row r="462" spans="1:14">
      <c r="A462" s="1">
        <v>100</v>
      </c>
      <c r="B462" s="1">
        <v>1019403</v>
      </c>
      <c r="C462" s="2" t="str">
        <f ca="1">VLOOKUP(B462,'Fichier FA (en entrée)'!B:D,3)</f>
        <v>MBCBLJOFQL</v>
      </c>
      <c r="D462" s="2" t="str">
        <f ca="1">VLOOKUP(B462,'Fichier FA (en entrée)'!B:E,4)</f>
        <v>Hmxnnplqjquxt</v>
      </c>
      <c r="E462" s="2" t="s">
        <v>43</v>
      </c>
      <c r="F462" s="2" t="s">
        <v>3</v>
      </c>
      <c r="G462" s="1">
        <v>1</v>
      </c>
      <c r="H462" s="1">
        <v>0</v>
      </c>
      <c r="I462" s="2" t="s">
        <v>1</v>
      </c>
      <c r="J462" s="1">
        <v>1</v>
      </c>
      <c r="K462" s="2" t="s">
        <v>2147</v>
      </c>
      <c r="L462" s="1">
        <v>0</v>
      </c>
      <c r="M462" s="1">
        <v>0</v>
      </c>
      <c r="N462" s="1">
        <v>0</v>
      </c>
    </row>
    <row r="463" spans="1:14">
      <c r="A463" s="1">
        <v>100</v>
      </c>
      <c r="B463" s="1">
        <v>1019785</v>
      </c>
      <c r="C463" s="2" t="str">
        <f ca="1">VLOOKUP(B463,'Fichier FA (en entrée)'!B:D,3)</f>
        <v>EFEZNEOADH</v>
      </c>
      <c r="D463" s="2" t="str">
        <f ca="1">VLOOKUP(B463,'Fichier FA (en entrée)'!B:E,4)</f>
        <v>Fwrjynkywczib</v>
      </c>
      <c r="E463" s="2" t="s">
        <v>48</v>
      </c>
      <c r="F463" s="2" t="s">
        <v>3</v>
      </c>
      <c r="G463" s="1">
        <v>1</v>
      </c>
      <c r="H463" s="1">
        <v>0</v>
      </c>
      <c r="I463" s="2" t="s">
        <v>1</v>
      </c>
      <c r="J463" s="1">
        <v>1</v>
      </c>
      <c r="K463" s="2" t="s">
        <v>2147</v>
      </c>
      <c r="L463" s="1">
        <v>0</v>
      </c>
      <c r="M463" s="1">
        <v>0</v>
      </c>
      <c r="N463" s="1">
        <v>0</v>
      </c>
    </row>
    <row r="464" spans="1:14">
      <c r="A464" s="1">
        <v>100</v>
      </c>
      <c r="B464" s="1">
        <v>1023023</v>
      </c>
      <c r="C464" s="2" t="str">
        <f ca="1">VLOOKUP(B464,'Fichier FA (en entrée)'!B:D,3)</f>
        <v>KJJPMJMGRO</v>
      </c>
      <c r="D464" s="2" t="str">
        <f ca="1">VLOOKUP(B464,'Fichier FA (en entrée)'!B:E,4)</f>
        <v>Vysijzvofdjlq</v>
      </c>
      <c r="E464" s="2" t="s">
        <v>34</v>
      </c>
      <c r="F464" s="2" t="s">
        <v>3</v>
      </c>
      <c r="G464" s="1">
        <v>1</v>
      </c>
      <c r="H464" s="1">
        <v>0</v>
      </c>
      <c r="I464" s="2" t="s">
        <v>1</v>
      </c>
      <c r="J464" s="1">
        <v>1</v>
      </c>
      <c r="K464" s="2" t="s">
        <v>2147</v>
      </c>
      <c r="L464" s="1">
        <v>0</v>
      </c>
      <c r="M464" s="1">
        <v>0</v>
      </c>
      <c r="N464" s="1">
        <v>0</v>
      </c>
    </row>
    <row r="465" spans="1:14">
      <c r="A465" s="1">
        <v>100</v>
      </c>
      <c r="B465" s="1">
        <v>1029539</v>
      </c>
      <c r="C465" s="2" t="str">
        <f ca="1">VLOOKUP(B465,'Fichier FA (en entrée)'!B:D,3)</f>
        <v>MWWQAHONXM</v>
      </c>
      <c r="D465" s="2" t="str">
        <f ca="1">VLOOKUP(B465,'Fichier FA (en entrée)'!B:E,4)</f>
        <v>Rjaxwyabgystr</v>
      </c>
      <c r="E465" s="2" t="s">
        <v>16</v>
      </c>
      <c r="F465" s="2" t="s">
        <v>3</v>
      </c>
      <c r="G465" s="1">
        <v>1</v>
      </c>
      <c r="H465" s="1">
        <v>0</v>
      </c>
      <c r="I465" s="2" t="s">
        <v>1</v>
      </c>
      <c r="J465" s="1">
        <v>1</v>
      </c>
      <c r="K465" s="2" t="s">
        <v>2147</v>
      </c>
      <c r="L465" s="1">
        <v>0</v>
      </c>
      <c r="M465" s="1">
        <v>0</v>
      </c>
      <c r="N465" s="1">
        <v>0</v>
      </c>
    </row>
    <row r="466" spans="1:14">
      <c r="A466" s="1">
        <v>100</v>
      </c>
      <c r="B466" s="1">
        <v>1031685</v>
      </c>
      <c r="C466" s="2" t="str">
        <f ca="1">VLOOKUP(B466,'Fichier FA (en entrée)'!B:D,3)</f>
        <v>KGSYAXELTH</v>
      </c>
      <c r="D466" s="2" t="str">
        <f ca="1">VLOOKUP(B466,'Fichier FA (en entrée)'!B:E,4)</f>
        <v>Zrindqdggdpme</v>
      </c>
      <c r="E466" s="2" t="s">
        <v>48</v>
      </c>
      <c r="F466" s="2" t="s">
        <v>3</v>
      </c>
      <c r="G466" s="1">
        <v>1</v>
      </c>
      <c r="H466" s="1">
        <v>0</v>
      </c>
      <c r="I466" s="2" t="s">
        <v>1</v>
      </c>
      <c r="J466" s="1">
        <v>1</v>
      </c>
      <c r="K466" s="2" t="s">
        <v>2147</v>
      </c>
      <c r="L466" s="1">
        <v>0</v>
      </c>
      <c r="M466" s="1">
        <v>0</v>
      </c>
      <c r="N466" s="1">
        <v>0</v>
      </c>
    </row>
    <row r="467" spans="1:14">
      <c r="A467" s="1">
        <v>100</v>
      </c>
      <c r="B467" s="1">
        <v>1032797</v>
      </c>
      <c r="C467" s="2" t="str">
        <f ca="1">VLOOKUP(B467,'Fichier FA (en entrée)'!B:D,3)</f>
        <v>HNNJXDSTOZ</v>
      </c>
      <c r="D467" s="2" t="str">
        <f ca="1">VLOOKUP(B467,'Fichier FA (en entrée)'!B:E,4)</f>
        <v>Pccruuewkhiuk</v>
      </c>
      <c r="E467" s="2" t="s">
        <v>7</v>
      </c>
      <c r="F467" s="2" t="s">
        <v>3</v>
      </c>
      <c r="G467" s="1">
        <v>1</v>
      </c>
      <c r="H467" s="1">
        <v>0</v>
      </c>
      <c r="I467" s="2" t="s">
        <v>1</v>
      </c>
      <c r="J467" s="1">
        <v>1</v>
      </c>
      <c r="K467" s="2" t="s">
        <v>2147</v>
      </c>
      <c r="L467" s="1">
        <v>0</v>
      </c>
      <c r="M467" s="1">
        <v>0</v>
      </c>
      <c r="N467" s="1">
        <v>0</v>
      </c>
    </row>
    <row r="468" spans="1:14">
      <c r="A468" s="1">
        <v>100</v>
      </c>
      <c r="B468" s="1">
        <v>1033113</v>
      </c>
      <c r="C468" s="2" t="str">
        <f ca="1">VLOOKUP(B468,'Fichier FA (en entrée)'!B:D,3)</f>
        <v>ETFOZFDOIC</v>
      </c>
      <c r="D468" s="2" t="str">
        <f ca="1">VLOOKUP(B468,'Fichier FA (en entrée)'!B:E,4)</f>
        <v>Lwokldzxkdmuq</v>
      </c>
      <c r="E468" s="2" t="s">
        <v>64</v>
      </c>
      <c r="F468" s="2" t="s">
        <v>3</v>
      </c>
      <c r="G468" s="1">
        <v>1</v>
      </c>
      <c r="H468" s="1">
        <v>0</v>
      </c>
      <c r="I468" s="2" t="s">
        <v>1</v>
      </c>
      <c r="J468" s="1">
        <v>1</v>
      </c>
      <c r="K468" s="2" t="s">
        <v>2147</v>
      </c>
      <c r="L468" s="1">
        <v>0</v>
      </c>
      <c r="M468" s="1">
        <v>0</v>
      </c>
      <c r="N468" s="1">
        <v>0</v>
      </c>
    </row>
    <row r="469" spans="1:14">
      <c r="A469" s="1">
        <v>100</v>
      </c>
      <c r="B469" s="1">
        <v>1035786</v>
      </c>
      <c r="C469" s="2" t="str">
        <f ca="1">VLOOKUP(B469,'Fichier FA (en entrée)'!B:D,3)</f>
        <v>RUHDTMIWHA</v>
      </c>
      <c r="D469" s="2" t="str">
        <f ca="1">VLOOKUP(B469,'Fichier FA (en entrée)'!B:E,4)</f>
        <v>Nvrrjinknfgvy</v>
      </c>
      <c r="E469" s="2" t="s">
        <v>64</v>
      </c>
      <c r="F469" s="2" t="s">
        <v>3</v>
      </c>
      <c r="G469" s="1">
        <v>1</v>
      </c>
      <c r="H469" s="1">
        <v>0</v>
      </c>
      <c r="I469" s="2" t="s">
        <v>1</v>
      </c>
      <c r="J469" s="1">
        <v>1</v>
      </c>
      <c r="K469" s="2" t="s">
        <v>2147</v>
      </c>
      <c r="L469" s="1">
        <v>0</v>
      </c>
      <c r="M469" s="1">
        <v>0</v>
      </c>
      <c r="N469" s="1">
        <v>0</v>
      </c>
    </row>
    <row r="470" spans="1:14">
      <c r="A470" s="1">
        <v>100</v>
      </c>
      <c r="B470" s="1">
        <v>1037451</v>
      </c>
      <c r="C470" s="2" t="str">
        <f ca="1">VLOOKUP(B470,'Fichier FA (en entrée)'!B:D,3)</f>
        <v>EQFZQAHRON</v>
      </c>
      <c r="D470" s="2" t="str">
        <f ca="1">VLOOKUP(B470,'Fichier FA (en entrée)'!B:E,4)</f>
        <v>Bkxlvilzkoque</v>
      </c>
      <c r="E470" s="2" t="s">
        <v>39</v>
      </c>
      <c r="F470" s="2" t="s">
        <v>3</v>
      </c>
      <c r="G470" s="1">
        <v>1</v>
      </c>
      <c r="H470" s="1">
        <v>0</v>
      </c>
      <c r="I470" s="2" t="s">
        <v>1</v>
      </c>
      <c r="J470" s="1">
        <v>1</v>
      </c>
      <c r="K470" s="2" t="s">
        <v>2147</v>
      </c>
      <c r="L470" s="1">
        <v>0</v>
      </c>
      <c r="M470" s="1">
        <v>0</v>
      </c>
      <c r="N470" s="1">
        <v>0</v>
      </c>
    </row>
    <row r="471" spans="1:14">
      <c r="A471" s="1">
        <v>100</v>
      </c>
      <c r="B471" s="1">
        <v>1038466</v>
      </c>
      <c r="C471" s="2" t="str">
        <f ca="1">VLOOKUP(B471,'Fichier FA (en entrée)'!B:D,3)</f>
        <v>ZEXJPOWFUG</v>
      </c>
      <c r="D471" s="2" t="str">
        <f ca="1">VLOOKUP(B471,'Fichier FA (en entrée)'!B:E,4)</f>
        <v>Sjgmcvvalpmqu</v>
      </c>
      <c r="E471" s="2" t="s">
        <v>115</v>
      </c>
      <c r="F471" s="2" t="s">
        <v>3</v>
      </c>
      <c r="G471" s="1">
        <v>1</v>
      </c>
      <c r="H471" s="1">
        <v>0</v>
      </c>
      <c r="I471" s="2" t="s">
        <v>1</v>
      </c>
      <c r="J471" s="1">
        <v>1</v>
      </c>
      <c r="K471" s="2" t="s">
        <v>2147</v>
      </c>
      <c r="L471" s="1">
        <v>0</v>
      </c>
      <c r="M471" s="1">
        <v>0</v>
      </c>
      <c r="N471" s="1">
        <v>0</v>
      </c>
    </row>
    <row r="472" spans="1:14">
      <c r="A472" s="1">
        <v>100</v>
      </c>
      <c r="B472" s="1">
        <v>1040664</v>
      </c>
      <c r="C472" s="2" t="str">
        <f ca="1">VLOOKUP(B472,'Fichier FA (en entrée)'!B:D,3)</f>
        <v>WNWFOSKCPS</v>
      </c>
      <c r="D472" s="2" t="str">
        <f ca="1">VLOOKUP(B472,'Fichier FA (en entrée)'!B:E,4)</f>
        <v>Vvihizbuuyxks</v>
      </c>
      <c r="E472" s="2" t="s">
        <v>46</v>
      </c>
      <c r="F472" s="2" t="s">
        <v>3</v>
      </c>
      <c r="G472" s="1">
        <v>1</v>
      </c>
      <c r="H472" s="1">
        <v>0</v>
      </c>
      <c r="I472" s="2" t="s">
        <v>1</v>
      </c>
      <c r="J472" s="1">
        <v>1</v>
      </c>
      <c r="K472" s="2" t="s">
        <v>2147</v>
      </c>
      <c r="L472" s="1">
        <v>0</v>
      </c>
      <c r="M472" s="1">
        <v>0</v>
      </c>
      <c r="N472" s="1">
        <v>0</v>
      </c>
    </row>
    <row r="473" spans="1:14">
      <c r="A473" s="1">
        <v>100</v>
      </c>
      <c r="B473" s="1">
        <v>1042196</v>
      </c>
      <c r="C473" s="2" t="str">
        <f ca="1">VLOOKUP(B473,'Fichier FA (en entrée)'!B:D,3)</f>
        <v>BXIKHLJEGN</v>
      </c>
      <c r="D473" s="2" t="str">
        <f ca="1">VLOOKUP(B473,'Fichier FA (en entrée)'!B:E,4)</f>
        <v>Wunksqbklzxpk</v>
      </c>
      <c r="E473" s="2" t="s">
        <v>69</v>
      </c>
      <c r="F473" s="2" t="s">
        <v>3</v>
      </c>
      <c r="G473" s="1">
        <v>1</v>
      </c>
      <c r="H473" s="1">
        <v>0</v>
      </c>
      <c r="I473" s="2" t="s">
        <v>1</v>
      </c>
      <c r="J473" s="1">
        <v>1</v>
      </c>
      <c r="K473" s="2" t="s">
        <v>2147</v>
      </c>
      <c r="L473" s="1">
        <v>0</v>
      </c>
      <c r="M473" s="1">
        <v>0</v>
      </c>
      <c r="N473" s="1">
        <v>0</v>
      </c>
    </row>
    <row r="474" spans="1:14">
      <c r="A474" s="1">
        <v>100</v>
      </c>
      <c r="B474" s="1">
        <v>1044636</v>
      </c>
      <c r="C474" s="2" t="str">
        <f ca="1">VLOOKUP(B474,'Fichier FA (en entrée)'!B:D,3)</f>
        <v>XYMZXDXFYY</v>
      </c>
      <c r="D474" s="2" t="str">
        <f ca="1">VLOOKUP(B474,'Fichier FA (en entrée)'!B:E,4)</f>
        <v>Gtgryrzpuxxji</v>
      </c>
      <c r="E474" s="2" t="s">
        <v>43</v>
      </c>
      <c r="F474" s="2" t="s">
        <v>3</v>
      </c>
      <c r="G474" s="1">
        <v>1</v>
      </c>
      <c r="H474" s="1">
        <v>0</v>
      </c>
      <c r="I474" s="2" t="s">
        <v>1</v>
      </c>
      <c r="J474" s="1">
        <v>1</v>
      </c>
      <c r="K474" s="2" t="s">
        <v>2147</v>
      </c>
      <c r="L474" s="1">
        <v>0</v>
      </c>
      <c r="M474" s="1">
        <v>0</v>
      </c>
      <c r="N474" s="1">
        <v>0</v>
      </c>
    </row>
    <row r="475" spans="1:14">
      <c r="A475" s="1">
        <v>100</v>
      </c>
      <c r="B475" s="1">
        <v>1045920</v>
      </c>
      <c r="C475" s="2" t="str">
        <f ca="1">VLOOKUP(B475,'Fichier FA (en entrée)'!B:D,3)</f>
        <v>GCHOPRLAZC</v>
      </c>
      <c r="D475" s="2" t="str">
        <f ca="1">VLOOKUP(B475,'Fichier FA (en entrée)'!B:E,4)</f>
        <v>Nhphvbashjolf</v>
      </c>
      <c r="E475" s="2" t="s">
        <v>56</v>
      </c>
      <c r="F475" s="2" t="s">
        <v>3</v>
      </c>
      <c r="G475" s="1">
        <v>1</v>
      </c>
      <c r="H475" s="1">
        <v>0</v>
      </c>
      <c r="I475" s="2" t="s">
        <v>1</v>
      </c>
      <c r="J475" s="1">
        <v>1</v>
      </c>
      <c r="K475" s="2" t="s">
        <v>2147</v>
      </c>
      <c r="L475" s="1">
        <v>0</v>
      </c>
      <c r="M475" s="1">
        <v>0</v>
      </c>
      <c r="N475" s="1">
        <v>0</v>
      </c>
    </row>
    <row r="476" spans="1:14">
      <c r="A476" s="1">
        <v>100</v>
      </c>
      <c r="B476" s="1">
        <v>1046262</v>
      </c>
      <c r="C476" s="2" t="str">
        <f ca="1">VLOOKUP(B476,'Fichier FA (en entrée)'!B:D,3)</f>
        <v>VKUIMBBHCR</v>
      </c>
      <c r="D476" s="2" t="str">
        <f ca="1">VLOOKUP(B476,'Fichier FA (en entrée)'!B:E,4)</f>
        <v>Qjhxeqzthlgus</v>
      </c>
      <c r="E476" s="2" t="s">
        <v>9</v>
      </c>
      <c r="F476" s="2" t="s">
        <v>3</v>
      </c>
      <c r="G476" s="1">
        <v>1</v>
      </c>
      <c r="H476" s="1">
        <v>0</v>
      </c>
      <c r="I476" s="2" t="s">
        <v>1</v>
      </c>
      <c r="J476" s="1">
        <v>1</v>
      </c>
      <c r="K476" s="2" t="s">
        <v>2147</v>
      </c>
      <c r="L476" s="1">
        <v>0</v>
      </c>
      <c r="M476" s="1">
        <v>0</v>
      </c>
      <c r="N476" s="1">
        <v>0</v>
      </c>
    </row>
    <row r="477" spans="1:14">
      <c r="A477" s="1">
        <v>100</v>
      </c>
      <c r="B477" s="1">
        <v>1051928</v>
      </c>
      <c r="C477" s="2" t="str">
        <f ca="1">VLOOKUP(B477,'Fichier FA (en entrée)'!B:D,3)</f>
        <v>UKCPANOGTI</v>
      </c>
      <c r="D477" s="2" t="str">
        <f ca="1">VLOOKUP(B477,'Fichier FA (en entrée)'!B:E,4)</f>
        <v>Lwyjjvlizfsle</v>
      </c>
      <c r="E477" s="2" t="s">
        <v>47</v>
      </c>
      <c r="F477" s="2" t="s">
        <v>3</v>
      </c>
      <c r="G477" s="1">
        <v>1</v>
      </c>
      <c r="H477" s="1">
        <v>0</v>
      </c>
      <c r="I477" s="2" t="s">
        <v>1</v>
      </c>
      <c r="J477" s="1">
        <v>1</v>
      </c>
      <c r="K477" s="2" t="s">
        <v>2147</v>
      </c>
      <c r="L477" s="1">
        <v>0</v>
      </c>
      <c r="M477" s="1">
        <v>0</v>
      </c>
      <c r="N477" s="1">
        <v>0</v>
      </c>
    </row>
    <row r="478" spans="1:14">
      <c r="A478" s="1">
        <v>100</v>
      </c>
      <c r="B478" s="1">
        <v>1053189</v>
      </c>
      <c r="C478" s="2" t="str">
        <f ca="1">VLOOKUP(B478,'Fichier FA (en entrée)'!B:D,3)</f>
        <v>CJVTCXWQPR</v>
      </c>
      <c r="D478" s="2" t="str">
        <f ca="1">VLOOKUP(B478,'Fichier FA (en entrée)'!B:E,4)</f>
        <v>Xhgayitfdfbpa</v>
      </c>
      <c r="E478" s="2" t="s">
        <v>39</v>
      </c>
      <c r="F478" s="2" t="s">
        <v>3</v>
      </c>
      <c r="G478" s="1">
        <v>1</v>
      </c>
      <c r="H478" s="1">
        <v>0</v>
      </c>
      <c r="I478" s="2" t="s">
        <v>1</v>
      </c>
      <c r="J478" s="1">
        <v>1</v>
      </c>
      <c r="K478" s="2" t="s">
        <v>2147</v>
      </c>
      <c r="L478" s="1">
        <v>0</v>
      </c>
      <c r="M478" s="1">
        <v>0</v>
      </c>
      <c r="N478" s="1">
        <v>0</v>
      </c>
    </row>
    <row r="479" spans="1:14">
      <c r="A479" s="1">
        <v>100</v>
      </c>
      <c r="B479" s="1">
        <v>1053584</v>
      </c>
      <c r="C479" s="2" t="str">
        <f ca="1">VLOOKUP(B479,'Fichier FA (en entrée)'!B:D,3)</f>
        <v>HOZEGJGHDG</v>
      </c>
      <c r="D479" s="2" t="str">
        <f ca="1">VLOOKUP(B479,'Fichier FA (en entrée)'!B:E,4)</f>
        <v>Yzcifslyzmvvh</v>
      </c>
      <c r="E479" s="2" t="s">
        <v>46</v>
      </c>
      <c r="F479" s="2" t="s">
        <v>3</v>
      </c>
      <c r="G479" s="1">
        <v>1</v>
      </c>
      <c r="H479" s="1">
        <v>0</v>
      </c>
      <c r="I479" s="2" t="s">
        <v>1</v>
      </c>
      <c r="J479" s="1">
        <v>1</v>
      </c>
      <c r="K479" s="2" t="s">
        <v>2147</v>
      </c>
      <c r="L479" s="1">
        <v>0</v>
      </c>
      <c r="M479" s="1">
        <v>0</v>
      </c>
      <c r="N479" s="1">
        <v>0</v>
      </c>
    </row>
    <row r="480" spans="1:14">
      <c r="A480" s="1">
        <v>100</v>
      </c>
      <c r="B480" s="1">
        <v>1055148</v>
      </c>
      <c r="C480" s="2" t="str">
        <f ca="1">VLOOKUP(B480,'Fichier FA (en entrée)'!B:D,3)</f>
        <v>ETLJETEFBT</v>
      </c>
      <c r="D480" s="2" t="str">
        <f ca="1">VLOOKUP(B480,'Fichier FA (en entrée)'!B:E,4)</f>
        <v>Crarxbwlcjgsf</v>
      </c>
      <c r="E480" s="2" t="s">
        <v>52</v>
      </c>
      <c r="F480" s="2" t="s">
        <v>3</v>
      </c>
      <c r="G480" s="1">
        <v>1</v>
      </c>
      <c r="H480" s="1">
        <v>0</v>
      </c>
      <c r="I480" s="2" t="s">
        <v>1</v>
      </c>
      <c r="J480" s="1">
        <v>1</v>
      </c>
      <c r="K480" s="2" t="s">
        <v>2147</v>
      </c>
      <c r="L480" s="1">
        <v>0</v>
      </c>
      <c r="M480" s="1">
        <v>0</v>
      </c>
      <c r="N480" s="1">
        <v>0</v>
      </c>
    </row>
    <row r="481" spans="1:14">
      <c r="A481" s="1">
        <v>100</v>
      </c>
      <c r="B481" s="1">
        <v>1056551</v>
      </c>
      <c r="C481" s="2" t="str">
        <f ca="1">VLOOKUP(B481,'Fichier FA (en entrée)'!B:D,3)</f>
        <v>WPAQABCWII</v>
      </c>
      <c r="D481" s="2" t="str">
        <f ca="1">VLOOKUP(B481,'Fichier FA (en entrée)'!B:E,4)</f>
        <v>Ciieriverhkwe</v>
      </c>
      <c r="E481" s="2" t="s">
        <v>46</v>
      </c>
      <c r="F481" s="2" t="s">
        <v>3</v>
      </c>
      <c r="G481" s="1">
        <v>1</v>
      </c>
      <c r="H481" s="1">
        <v>0</v>
      </c>
      <c r="I481" s="2" t="s">
        <v>1</v>
      </c>
      <c r="J481" s="1">
        <v>1</v>
      </c>
      <c r="K481" s="2" t="s">
        <v>2147</v>
      </c>
      <c r="L481" s="1">
        <v>0</v>
      </c>
      <c r="M481" s="1">
        <v>0</v>
      </c>
      <c r="N481" s="1">
        <v>0</v>
      </c>
    </row>
    <row r="482" spans="1:14">
      <c r="A482" s="1">
        <v>100</v>
      </c>
      <c r="B482" s="1">
        <v>1056835</v>
      </c>
      <c r="C482" s="2" t="str">
        <f ca="1">VLOOKUP(B482,'Fichier FA (en entrée)'!B:D,3)</f>
        <v>VDCKTRJJYE</v>
      </c>
      <c r="D482" s="2" t="str">
        <f ca="1">VLOOKUP(B482,'Fichier FA (en entrée)'!B:E,4)</f>
        <v>Lfwtqqobidywv</v>
      </c>
      <c r="E482" s="2" t="s">
        <v>52</v>
      </c>
      <c r="F482" s="2" t="s">
        <v>3</v>
      </c>
      <c r="G482" s="1">
        <v>1</v>
      </c>
      <c r="H482" s="1">
        <v>0</v>
      </c>
      <c r="I482" s="2" t="s">
        <v>1</v>
      </c>
      <c r="J482" s="1">
        <v>1</v>
      </c>
      <c r="K482" s="2" t="s">
        <v>2147</v>
      </c>
      <c r="L482" s="1">
        <v>0</v>
      </c>
      <c r="M482" s="1">
        <v>0</v>
      </c>
      <c r="N482" s="1">
        <v>0</v>
      </c>
    </row>
    <row r="483" spans="1:14">
      <c r="A483" s="1">
        <v>100</v>
      </c>
      <c r="B483" s="1">
        <v>1056940</v>
      </c>
      <c r="C483" s="2" t="str">
        <f ca="1">VLOOKUP(B483,'Fichier FA (en entrée)'!B:D,3)</f>
        <v>QQBEJGUYZT</v>
      </c>
      <c r="D483" s="2" t="str">
        <f ca="1">VLOOKUP(B483,'Fichier FA (en entrée)'!B:E,4)</f>
        <v>Oarokrctnnqyt</v>
      </c>
      <c r="E483" s="2" t="s">
        <v>46</v>
      </c>
      <c r="F483" s="2" t="s">
        <v>3</v>
      </c>
      <c r="G483" s="1">
        <v>1</v>
      </c>
      <c r="H483" s="1">
        <v>0</v>
      </c>
      <c r="I483" s="2" t="s">
        <v>1</v>
      </c>
      <c r="J483" s="1">
        <v>1</v>
      </c>
      <c r="K483" s="2" t="s">
        <v>2147</v>
      </c>
      <c r="L483" s="1">
        <v>0</v>
      </c>
      <c r="M483" s="1">
        <v>0</v>
      </c>
      <c r="N483" s="1">
        <v>0</v>
      </c>
    </row>
    <row r="484" spans="1:14">
      <c r="A484" s="1">
        <v>100</v>
      </c>
      <c r="B484" s="1">
        <v>1057128</v>
      </c>
      <c r="C484" s="2" t="str">
        <f ca="1">VLOOKUP(B484,'Fichier FA (en entrée)'!B:D,3)</f>
        <v>ASBTYSUBKN</v>
      </c>
      <c r="D484" s="2" t="str">
        <f ca="1">VLOOKUP(B484,'Fichier FA (en entrée)'!B:E,4)</f>
        <v>Rutpolavtrrho</v>
      </c>
      <c r="E484" s="2" t="s">
        <v>39</v>
      </c>
      <c r="F484" s="2" t="s">
        <v>3</v>
      </c>
      <c r="G484" s="1">
        <v>1</v>
      </c>
      <c r="H484" s="1">
        <v>0</v>
      </c>
      <c r="I484" s="2" t="s">
        <v>1</v>
      </c>
      <c r="J484" s="1">
        <v>1</v>
      </c>
      <c r="K484" s="2" t="s">
        <v>2147</v>
      </c>
      <c r="L484" s="1">
        <v>0</v>
      </c>
      <c r="M484" s="1">
        <v>0</v>
      </c>
      <c r="N484" s="1">
        <v>0</v>
      </c>
    </row>
    <row r="485" spans="1:14">
      <c r="A485" s="1">
        <v>100</v>
      </c>
      <c r="B485" s="1">
        <v>1059709</v>
      </c>
      <c r="C485" s="2" t="str">
        <f ca="1">VLOOKUP(B485,'Fichier FA (en entrée)'!B:D,3)</f>
        <v>ZLSQOUZRYL</v>
      </c>
      <c r="D485" s="2" t="str">
        <f ca="1">VLOOKUP(B485,'Fichier FA (en entrée)'!B:E,4)</f>
        <v>Veuftyxclumos</v>
      </c>
      <c r="E485" s="2" t="s">
        <v>46</v>
      </c>
      <c r="F485" s="2" t="s">
        <v>3</v>
      </c>
      <c r="G485" s="1">
        <v>1</v>
      </c>
      <c r="H485" s="1">
        <v>0</v>
      </c>
      <c r="I485" s="2" t="s">
        <v>1</v>
      </c>
      <c r="J485" s="1">
        <v>1</v>
      </c>
      <c r="K485" s="2" t="s">
        <v>2147</v>
      </c>
      <c r="L485" s="1">
        <v>0</v>
      </c>
      <c r="M485" s="1">
        <v>0</v>
      </c>
      <c r="N485" s="1">
        <v>0</v>
      </c>
    </row>
    <row r="486" spans="1:14">
      <c r="A486" s="1">
        <v>100</v>
      </c>
      <c r="B486" s="1">
        <v>1064387</v>
      </c>
      <c r="C486" s="2" t="str">
        <f ca="1">VLOOKUP(B486,'Fichier FA (en entrée)'!B:D,3)</f>
        <v>GUNPGRBRLC</v>
      </c>
      <c r="D486" s="2" t="str">
        <f ca="1">VLOOKUP(B486,'Fichier FA (en entrée)'!B:E,4)</f>
        <v>Ihgrsfzbkqjgd</v>
      </c>
      <c r="E486" s="2" t="s">
        <v>52</v>
      </c>
      <c r="F486" s="2" t="s">
        <v>3</v>
      </c>
      <c r="G486" s="1">
        <v>1</v>
      </c>
      <c r="H486" s="1">
        <v>0</v>
      </c>
      <c r="I486" s="2" t="s">
        <v>1</v>
      </c>
      <c r="J486" s="1">
        <v>1</v>
      </c>
      <c r="K486" s="2" t="s">
        <v>2147</v>
      </c>
      <c r="L486" s="1">
        <v>0</v>
      </c>
      <c r="M486" s="1">
        <v>0</v>
      </c>
      <c r="N486" s="1">
        <v>0</v>
      </c>
    </row>
    <row r="487" spans="1:14">
      <c r="A487" s="1">
        <v>100</v>
      </c>
      <c r="B487" s="1">
        <v>1064549</v>
      </c>
      <c r="C487" s="2" t="str">
        <f ca="1">VLOOKUP(B487,'Fichier FA (en entrée)'!B:D,3)</f>
        <v>CQNQMMNZEI</v>
      </c>
      <c r="D487" s="2" t="str">
        <f ca="1">VLOOKUP(B487,'Fichier FA (en entrée)'!B:E,4)</f>
        <v>Udlotsjxdyqbm</v>
      </c>
      <c r="E487" s="2" t="s">
        <v>69</v>
      </c>
      <c r="F487" s="2" t="s">
        <v>3</v>
      </c>
      <c r="G487" s="1">
        <v>1</v>
      </c>
      <c r="H487" s="1">
        <v>0</v>
      </c>
      <c r="I487" s="2" t="s">
        <v>1</v>
      </c>
      <c r="J487" s="1">
        <v>1</v>
      </c>
      <c r="K487" s="2" t="s">
        <v>2147</v>
      </c>
      <c r="L487" s="1">
        <v>0</v>
      </c>
      <c r="M487" s="1">
        <v>0</v>
      </c>
      <c r="N487" s="1">
        <v>0</v>
      </c>
    </row>
    <row r="488" spans="1:14">
      <c r="A488" s="1">
        <v>100</v>
      </c>
      <c r="B488" s="1">
        <v>1065366</v>
      </c>
      <c r="C488" s="2" t="str">
        <f ca="1">VLOOKUP(B488,'Fichier FA (en entrée)'!B:D,3)</f>
        <v>EILJFMZWQK</v>
      </c>
      <c r="D488" s="2" t="str">
        <f ca="1">VLOOKUP(B488,'Fichier FA (en entrée)'!B:E,4)</f>
        <v>Tbkcjczsvwbnk</v>
      </c>
      <c r="E488" s="2" t="s">
        <v>64</v>
      </c>
      <c r="F488" s="2" t="s">
        <v>3</v>
      </c>
      <c r="G488" s="1">
        <v>1</v>
      </c>
      <c r="H488" s="1">
        <v>0</v>
      </c>
      <c r="I488" s="2" t="s">
        <v>1</v>
      </c>
      <c r="J488" s="1">
        <v>1</v>
      </c>
      <c r="K488" s="2" t="s">
        <v>2147</v>
      </c>
      <c r="L488" s="1">
        <v>0</v>
      </c>
      <c r="M488" s="1">
        <v>0</v>
      </c>
      <c r="N488" s="1">
        <v>0</v>
      </c>
    </row>
    <row r="489" spans="1:14">
      <c r="A489" s="1">
        <v>100</v>
      </c>
      <c r="B489" s="1">
        <v>1067887</v>
      </c>
      <c r="C489" s="2" t="str">
        <f ca="1">VLOOKUP(B489,'Fichier FA (en entrée)'!B:D,3)</f>
        <v>DZFSRMHGOX</v>
      </c>
      <c r="D489" s="2" t="str">
        <f ca="1">VLOOKUP(B489,'Fichier FA (en entrée)'!B:E,4)</f>
        <v>Fcrrowqadqedt</v>
      </c>
      <c r="E489" s="2" t="s">
        <v>53</v>
      </c>
      <c r="F489" s="2" t="s">
        <v>3</v>
      </c>
      <c r="G489" s="1">
        <v>1</v>
      </c>
      <c r="H489" s="1">
        <v>0</v>
      </c>
      <c r="I489" s="2" t="s">
        <v>1</v>
      </c>
      <c r="J489" s="1">
        <v>1</v>
      </c>
      <c r="K489" s="2" t="s">
        <v>2147</v>
      </c>
      <c r="L489" s="1">
        <v>0</v>
      </c>
      <c r="M489" s="1">
        <v>0</v>
      </c>
      <c r="N489" s="1">
        <v>0</v>
      </c>
    </row>
    <row r="490" spans="1:14">
      <c r="A490" s="1">
        <v>100</v>
      </c>
      <c r="B490" s="1">
        <v>1071105</v>
      </c>
      <c r="C490" s="2" t="str">
        <f ca="1">VLOOKUP(B490,'Fichier FA (en entrée)'!B:D,3)</f>
        <v>HLJTIPZNYP</v>
      </c>
      <c r="D490" s="2" t="str">
        <f ca="1">VLOOKUP(B490,'Fichier FA (en entrée)'!B:E,4)</f>
        <v>Nzqerclffcgpn</v>
      </c>
      <c r="E490" s="2" t="s">
        <v>64</v>
      </c>
      <c r="F490" s="2" t="s">
        <v>3</v>
      </c>
      <c r="G490" s="1">
        <v>1</v>
      </c>
      <c r="H490" s="1">
        <v>0</v>
      </c>
      <c r="I490" s="2" t="s">
        <v>1</v>
      </c>
      <c r="J490" s="1">
        <v>1</v>
      </c>
      <c r="K490" s="2" t="s">
        <v>2147</v>
      </c>
      <c r="L490" s="1">
        <v>0</v>
      </c>
      <c r="M490" s="1">
        <v>0</v>
      </c>
      <c r="N490" s="1">
        <v>0</v>
      </c>
    </row>
    <row r="491" spans="1:14">
      <c r="A491" s="1">
        <v>100</v>
      </c>
      <c r="B491" s="1">
        <v>1071111</v>
      </c>
      <c r="C491" s="2" t="str">
        <f ca="1">VLOOKUP(B491,'Fichier FA (en entrée)'!B:D,3)</f>
        <v>UHRPYMFLOW</v>
      </c>
      <c r="D491" s="2" t="str">
        <f ca="1">VLOOKUP(B491,'Fichier FA (en entrée)'!B:E,4)</f>
        <v>Wpckwccwpffis</v>
      </c>
      <c r="E491" s="2" t="s">
        <v>37</v>
      </c>
      <c r="F491" s="2" t="s">
        <v>3</v>
      </c>
      <c r="G491" s="1">
        <v>1</v>
      </c>
      <c r="H491" s="1">
        <v>0</v>
      </c>
      <c r="I491" s="2" t="s">
        <v>1</v>
      </c>
      <c r="J491" s="1">
        <v>1</v>
      </c>
      <c r="K491" s="2" t="s">
        <v>2147</v>
      </c>
      <c r="L491" s="1">
        <v>0</v>
      </c>
      <c r="M491" s="1">
        <v>0</v>
      </c>
      <c r="N491" s="1">
        <v>0</v>
      </c>
    </row>
    <row r="492" spans="1:14">
      <c r="A492" s="1">
        <v>100</v>
      </c>
      <c r="B492" s="1">
        <v>1072556</v>
      </c>
      <c r="C492" s="2" t="str">
        <f ca="1">VLOOKUP(B492,'Fichier FA (en entrée)'!B:D,3)</f>
        <v>EDWFLEZOBD</v>
      </c>
      <c r="D492" s="2" t="str">
        <f ca="1">VLOOKUP(B492,'Fichier FA (en entrée)'!B:E,4)</f>
        <v>Kydhpxdqncprm</v>
      </c>
      <c r="E492" s="2" t="s">
        <v>43</v>
      </c>
      <c r="F492" s="2" t="s">
        <v>3</v>
      </c>
      <c r="G492" s="1">
        <v>1</v>
      </c>
      <c r="H492" s="1">
        <v>0</v>
      </c>
      <c r="I492" s="2" t="s">
        <v>1</v>
      </c>
      <c r="J492" s="1">
        <v>1</v>
      </c>
      <c r="K492" s="2" t="s">
        <v>2147</v>
      </c>
      <c r="L492" s="1">
        <v>0</v>
      </c>
      <c r="M492" s="1">
        <v>0</v>
      </c>
      <c r="N492" s="1">
        <v>0</v>
      </c>
    </row>
    <row r="493" spans="1:14">
      <c r="A493" s="1">
        <v>100</v>
      </c>
      <c r="B493" s="1">
        <v>1080057</v>
      </c>
      <c r="C493" s="2" t="str">
        <f ca="1">VLOOKUP(B493,'Fichier FA (en entrée)'!B:D,3)</f>
        <v>KHHXKNLWLV</v>
      </c>
      <c r="D493" s="2" t="str">
        <f ca="1">VLOOKUP(B493,'Fichier FA (en entrée)'!B:E,4)</f>
        <v>Llpebgmcpcfgy</v>
      </c>
      <c r="E493" s="2" t="s">
        <v>7</v>
      </c>
      <c r="F493" s="2" t="s">
        <v>3</v>
      </c>
      <c r="G493" s="1">
        <v>1</v>
      </c>
      <c r="H493" s="1">
        <v>0</v>
      </c>
      <c r="I493" s="2" t="s">
        <v>1</v>
      </c>
      <c r="J493" s="1">
        <v>1</v>
      </c>
      <c r="K493" s="2" t="s">
        <v>2147</v>
      </c>
      <c r="L493" s="1">
        <v>0</v>
      </c>
      <c r="M493" s="1">
        <v>0</v>
      </c>
      <c r="N493" s="1">
        <v>0</v>
      </c>
    </row>
    <row r="494" spans="1:14">
      <c r="A494" s="1">
        <v>100</v>
      </c>
      <c r="B494" s="1">
        <v>1080674</v>
      </c>
      <c r="C494" s="2" t="str">
        <f ca="1">VLOOKUP(B494,'Fichier FA (en entrée)'!B:D,3)</f>
        <v>BAFQPRBNPZ</v>
      </c>
      <c r="D494" s="2" t="str">
        <f ca="1">VLOOKUP(B494,'Fichier FA (en entrée)'!B:E,4)</f>
        <v>Pjhwkfjczsocq</v>
      </c>
      <c r="E494" s="2" t="s">
        <v>4</v>
      </c>
      <c r="F494" s="2" t="s">
        <v>3</v>
      </c>
      <c r="G494" s="1">
        <v>1</v>
      </c>
      <c r="H494" s="1">
        <v>0</v>
      </c>
      <c r="I494" s="2" t="s">
        <v>1</v>
      </c>
      <c r="J494" s="1">
        <v>1</v>
      </c>
      <c r="K494" s="2" t="s">
        <v>2147</v>
      </c>
      <c r="L494" s="1">
        <v>0</v>
      </c>
      <c r="M494" s="1">
        <v>0</v>
      </c>
      <c r="N494" s="1">
        <v>0</v>
      </c>
    </row>
    <row r="495" spans="1:14">
      <c r="A495" s="1">
        <v>100</v>
      </c>
      <c r="B495" s="1">
        <v>1084817</v>
      </c>
      <c r="C495" s="2" t="str">
        <f ca="1">VLOOKUP(B495,'Fichier FA (en entrée)'!B:D,3)</f>
        <v>NZGQXRYGQM</v>
      </c>
      <c r="D495" s="2" t="str">
        <f ca="1">VLOOKUP(B495,'Fichier FA (en entrée)'!B:E,4)</f>
        <v>Wgzrwftetmnvi</v>
      </c>
      <c r="E495" s="2" t="s">
        <v>4</v>
      </c>
      <c r="F495" s="2" t="s">
        <v>3</v>
      </c>
      <c r="G495" s="1">
        <v>1</v>
      </c>
      <c r="H495" s="1">
        <v>0</v>
      </c>
      <c r="I495" s="2" t="s">
        <v>1</v>
      </c>
      <c r="J495" s="1">
        <v>1</v>
      </c>
      <c r="K495" s="2" t="s">
        <v>2147</v>
      </c>
      <c r="L495" s="1">
        <v>0</v>
      </c>
      <c r="M495" s="1">
        <v>0</v>
      </c>
      <c r="N495" s="1">
        <v>0</v>
      </c>
    </row>
    <row r="496" spans="1:14">
      <c r="A496" s="1">
        <v>100</v>
      </c>
      <c r="B496" s="1">
        <v>1088153</v>
      </c>
      <c r="C496" s="2" t="str">
        <f ca="1">VLOOKUP(B496,'Fichier FA (en entrée)'!B:D,3)</f>
        <v>TAVMHCNZWW</v>
      </c>
      <c r="D496" s="2" t="str">
        <f ca="1">VLOOKUP(B496,'Fichier FA (en entrée)'!B:E,4)</f>
        <v>Mekwlfsjwfyhr</v>
      </c>
      <c r="E496" s="2" t="s">
        <v>94</v>
      </c>
      <c r="F496" s="2" t="s">
        <v>3</v>
      </c>
      <c r="G496" s="1">
        <v>1</v>
      </c>
      <c r="H496" s="1">
        <v>0</v>
      </c>
      <c r="I496" s="2" t="s">
        <v>1</v>
      </c>
      <c r="J496" s="1">
        <v>1</v>
      </c>
      <c r="K496" s="2" t="s">
        <v>2147</v>
      </c>
      <c r="L496" s="1">
        <v>0</v>
      </c>
      <c r="M496" s="1">
        <v>0</v>
      </c>
      <c r="N496" s="1">
        <v>0</v>
      </c>
    </row>
    <row r="497" spans="1:14">
      <c r="A497" s="1">
        <v>100</v>
      </c>
      <c r="B497" s="1">
        <v>1088592</v>
      </c>
      <c r="C497" s="2" t="str">
        <f ca="1">VLOOKUP(B497,'Fichier FA (en entrée)'!B:D,3)</f>
        <v>ZAEDMSZKBN</v>
      </c>
      <c r="D497" s="2" t="str">
        <f ca="1">VLOOKUP(B497,'Fichier FA (en entrée)'!B:E,4)</f>
        <v>Vrurvkojsefng</v>
      </c>
      <c r="E497" s="2" t="s">
        <v>48</v>
      </c>
      <c r="F497" s="2" t="s">
        <v>3</v>
      </c>
      <c r="G497" s="1">
        <v>1</v>
      </c>
      <c r="H497" s="1">
        <v>0</v>
      </c>
      <c r="I497" s="2" t="s">
        <v>1</v>
      </c>
      <c r="J497" s="1">
        <v>1</v>
      </c>
      <c r="K497" s="2" t="s">
        <v>2147</v>
      </c>
      <c r="L497" s="1">
        <v>0</v>
      </c>
      <c r="M497" s="1">
        <v>0</v>
      </c>
      <c r="N497" s="1">
        <v>0</v>
      </c>
    </row>
    <row r="498" spans="1:14">
      <c r="A498" s="1">
        <v>100</v>
      </c>
      <c r="B498" s="1">
        <v>1088893</v>
      </c>
      <c r="C498" s="2" t="str">
        <f ca="1">VLOOKUP(B498,'Fichier FA (en entrée)'!B:D,3)</f>
        <v>BCLDBGJVGG</v>
      </c>
      <c r="D498" s="2" t="str">
        <f ca="1">VLOOKUP(B498,'Fichier FA (en entrée)'!B:E,4)</f>
        <v>Cxkegaujqwiqw</v>
      </c>
      <c r="E498" s="2" t="s">
        <v>53</v>
      </c>
      <c r="F498" s="2" t="s">
        <v>3</v>
      </c>
      <c r="G498" s="1">
        <v>1</v>
      </c>
      <c r="H498" s="1">
        <v>0</v>
      </c>
      <c r="I498" s="2" t="s">
        <v>1</v>
      </c>
      <c r="J498" s="1">
        <v>1</v>
      </c>
      <c r="K498" s="2" t="s">
        <v>2147</v>
      </c>
      <c r="L498" s="1">
        <v>0</v>
      </c>
      <c r="M498" s="1">
        <v>0</v>
      </c>
      <c r="N498" s="1">
        <v>0</v>
      </c>
    </row>
    <row r="499" spans="1:14">
      <c r="A499" s="1">
        <v>100</v>
      </c>
      <c r="B499" s="1">
        <v>1089250</v>
      </c>
      <c r="C499" s="2" t="str">
        <f ca="1">VLOOKUP(B499,'Fichier FA (en entrée)'!B:D,3)</f>
        <v>MSMPULXLCF</v>
      </c>
      <c r="D499" s="2" t="str">
        <f ca="1">VLOOKUP(B499,'Fichier FA (en entrée)'!B:E,4)</f>
        <v>Dpbrnkuxsbeeu</v>
      </c>
      <c r="E499" s="2" t="s">
        <v>37</v>
      </c>
      <c r="F499" s="2" t="s">
        <v>3</v>
      </c>
      <c r="G499" s="1">
        <v>1</v>
      </c>
      <c r="H499" s="1">
        <v>0</v>
      </c>
      <c r="I499" s="2" t="s">
        <v>1</v>
      </c>
      <c r="J499" s="1">
        <v>1</v>
      </c>
      <c r="K499" s="2" t="s">
        <v>2147</v>
      </c>
      <c r="L499" s="1">
        <v>0</v>
      </c>
      <c r="M499" s="1">
        <v>0</v>
      </c>
      <c r="N499" s="1">
        <v>0</v>
      </c>
    </row>
    <row r="500" spans="1:14">
      <c r="A500" s="1">
        <v>100</v>
      </c>
      <c r="B500" s="1">
        <v>1091421</v>
      </c>
      <c r="C500" s="2" t="str">
        <f ca="1">VLOOKUP(B500,'Fichier FA (en entrée)'!B:D,3)</f>
        <v>BJGDBMVYVY</v>
      </c>
      <c r="D500" s="2" t="str">
        <f ca="1">VLOOKUP(B500,'Fichier FA (en entrée)'!B:E,4)</f>
        <v>Qjxupsarygmem</v>
      </c>
      <c r="E500" s="2" t="s">
        <v>47</v>
      </c>
      <c r="F500" s="2" t="s">
        <v>3</v>
      </c>
      <c r="G500" s="1">
        <v>1</v>
      </c>
      <c r="H500" s="1">
        <v>0</v>
      </c>
      <c r="I500" s="2" t="s">
        <v>1</v>
      </c>
      <c r="J500" s="1">
        <v>1</v>
      </c>
      <c r="K500" s="2" t="s">
        <v>2147</v>
      </c>
      <c r="L500" s="1">
        <v>0</v>
      </c>
      <c r="M500" s="1">
        <v>0</v>
      </c>
      <c r="N500" s="1">
        <v>0</v>
      </c>
    </row>
    <row r="501" spans="1:14">
      <c r="A501" s="1">
        <v>100</v>
      </c>
      <c r="B501" s="1">
        <v>1091629</v>
      </c>
      <c r="C501" s="2" t="str">
        <f ca="1">VLOOKUP(B501,'Fichier FA (en entrée)'!B:D,3)</f>
        <v>BNCHGISHIM</v>
      </c>
      <c r="D501" s="2" t="str">
        <f ca="1">VLOOKUP(B501,'Fichier FA (en entrée)'!B:E,4)</f>
        <v>Vkdyitzycqrbv</v>
      </c>
      <c r="E501" s="2" t="s">
        <v>39</v>
      </c>
      <c r="F501" s="2" t="s">
        <v>3</v>
      </c>
      <c r="G501" s="1">
        <v>1</v>
      </c>
      <c r="H501" s="1">
        <v>0</v>
      </c>
      <c r="I501" s="2" t="s">
        <v>1</v>
      </c>
      <c r="J501" s="1">
        <v>1</v>
      </c>
      <c r="K501" s="2" t="s">
        <v>2147</v>
      </c>
      <c r="L501" s="1">
        <v>0</v>
      </c>
      <c r="M501" s="1">
        <v>0</v>
      </c>
      <c r="N501" s="1">
        <v>0</v>
      </c>
    </row>
    <row r="502" spans="1:14">
      <c r="A502" s="1">
        <v>100</v>
      </c>
      <c r="B502" s="1">
        <v>1091990</v>
      </c>
      <c r="C502" s="2" t="str">
        <f ca="1">VLOOKUP(B502,'Fichier FA (en entrée)'!B:D,3)</f>
        <v>VXLQZDJSKI</v>
      </c>
      <c r="D502" s="2" t="str">
        <f ca="1">VLOOKUP(B502,'Fichier FA (en entrée)'!B:E,4)</f>
        <v>Pfoasprzynsvi</v>
      </c>
      <c r="E502" s="2" t="s">
        <v>46</v>
      </c>
      <c r="F502" s="2" t="s">
        <v>3</v>
      </c>
      <c r="G502" s="1">
        <v>1</v>
      </c>
      <c r="H502" s="1">
        <v>0</v>
      </c>
      <c r="I502" s="2" t="s">
        <v>1</v>
      </c>
      <c r="J502" s="1">
        <v>1</v>
      </c>
      <c r="K502" s="2" t="s">
        <v>2147</v>
      </c>
      <c r="L502" s="1">
        <v>0</v>
      </c>
      <c r="M502" s="1">
        <v>0</v>
      </c>
      <c r="N502" s="1">
        <v>0</v>
      </c>
    </row>
    <row r="503" spans="1:14">
      <c r="A503" s="1">
        <v>100</v>
      </c>
      <c r="B503" s="1">
        <v>1092931</v>
      </c>
      <c r="C503" s="2" t="str">
        <f ca="1">VLOOKUP(B503,'Fichier FA (en entrée)'!B:D,3)</f>
        <v>EDXICINKHN</v>
      </c>
      <c r="D503" s="2" t="str">
        <f ca="1">VLOOKUP(B503,'Fichier FA (en entrée)'!B:E,4)</f>
        <v>Lfmazyjxtwuwl</v>
      </c>
      <c r="E503" s="2" t="s">
        <v>62</v>
      </c>
      <c r="F503" s="2" t="s">
        <v>3</v>
      </c>
      <c r="G503" s="1">
        <v>1</v>
      </c>
      <c r="H503" s="1">
        <v>0</v>
      </c>
      <c r="I503" s="2" t="s">
        <v>1</v>
      </c>
      <c r="J503" s="1">
        <v>1</v>
      </c>
      <c r="K503" s="2" t="s">
        <v>2147</v>
      </c>
      <c r="L503" s="1">
        <v>0</v>
      </c>
      <c r="M503" s="1">
        <v>0</v>
      </c>
      <c r="N503" s="1">
        <v>0</v>
      </c>
    </row>
    <row r="504" spans="1:14">
      <c r="A504" s="1">
        <v>100</v>
      </c>
      <c r="B504" s="1">
        <v>1093057</v>
      </c>
      <c r="C504" s="2" t="str">
        <f ca="1">VLOOKUP(B504,'Fichier FA (en entrée)'!B:D,3)</f>
        <v>SRQOAJWUHK</v>
      </c>
      <c r="D504" s="2" t="str">
        <f ca="1">VLOOKUP(B504,'Fichier FA (en entrée)'!B:E,4)</f>
        <v>Uilqwuyghmvks</v>
      </c>
      <c r="E504" s="2" t="s">
        <v>51</v>
      </c>
      <c r="F504" s="2" t="s">
        <v>3</v>
      </c>
      <c r="G504" s="1">
        <v>1</v>
      </c>
      <c r="H504" s="1">
        <v>0</v>
      </c>
      <c r="I504" s="2" t="s">
        <v>1</v>
      </c>
      <c r="J504" s="1">
        <v>1</v>
      </c>
      <c r="K504" s="2" t="s">
        <v>2147</v>
      </c>
      <c r="L504" s="1">
        <v>0</v>
      </c>
      <c r="M504" s="1">
        <v>0</v>
      </c>
      <c r="N504" s="1">
        <v>0</v>
      </c>
    </row>
    <row r="505" spans="1:14">
      <c r="A505" s="1">
        <v>100</v>
      </c>
      <c r="B505" s="1">
        <v>1094458</v>
      </c>
      <c r="C505" s="2" t="str">
        <f ca="1">VLOOKUP(B505,'Fichier FA (en entrée)'!B:D,3)</f>
        <v>SVJLMUTRCU</v>
      </c>
      <c r="D505" s="2" t="str">
        <f ca="1">VLOOKUP(B505,'Fichier FA (en entrée)'!B:E,4)</f>
        <v>Xmouqgmxyzezo</v>
      </c>
      <c r="E505" s="2" t="s">
        <v>69</v>
      </c>
      <c r="F505" s="2" t="s">
        <v>3</v>
      </c>
      <c r="G505" s="1">
        <v>1</v>
      </c>
      <c r="H505" s="1">
        <v>0</v>
      </c>
      <c r="I505" s="2" t="s">
        <v>1</v>
      </c>
      <c r="J505" s="1">
        <v>1</v>
      </c>
      <c r="K505" s="2" t="s">
        <v>2147</v>
      </c>
      <c r="L505" s="1">
        <v>0</v>
      </c>
      <c r="M505" s="1">
        <v>0</v>
      </c>
      <c r="N505" s="1">
        <v>0</v>
      </c>
    </row>
    <row r="506" spans="1:14">
      <c r="A506" s="1">
        <v>100</v>
      </c>
      <c r="B506" s="1">
        <v>1101225</v>
      </c>
      <c r="C506" s="2" t="str">
        <f ca="1">VLOOKUP(B506,'Fichier FA (en entrée)'!B:D,3)</f>
        <v>YMNKGABEZR</v>
      </c>
      <c r="D506" s="2" t="str">
        <f ca="1">VLOOKUP(B506,'Fichier FA (en entrée)'!B:E,4)</f>
        <v>Iuhbhgukxsodi</v>
      </c>
      <c r="E506" s="2" t="s">
        <v>52</v>
      </c>
      <c r="F506" s="2" t="s">
        <v>3</v>
      </c>
      <c r="G506" s="1">
        <v>1</v>
      </c>
      <c r="H506" s="1">
        <v>0</v>
      </c>
      <c r="I506" s="2" t="s">
        <v>1</v>
      </c>
      <c r="J506" s="1">
        <v>1</v>
      </c>
      <c r="K506" s="2" t="s">
        <v>2147</v>
      </c>
      <c r="L506" s="1">
        <v>0</v>
      </c>
      <c r="M506" s="1">
        <v>0</v>
      </c>
      <c r="N506" s="1">
        <v>0</v>
      </c>
    </row>
    <row r="507" spans="1:14">
      <c r="A507" s="1">
        <v>100</v>
      </c>
      <c r="B507" s="1">
        <v>1101822</v>
      </c>
      <c r="C507" s="2" t="str">
        <f ca="1">VLOOKUP(B507,'Fichier FA (en entrée)'!B:D,3)</f>
        <v>TOJAYFWZBW</v>
      </c>
      <c r="D507" s="2" t="str">
        <f ca="1">VLOOKUP(B507,'Fichier FA (en entrée)'!B:E,4)</f>
        <v>Curmeresxkvmb</v>
      </c>
      <c r="E507" s="2" t="s">
        <v>61</v>
      </c>
      <c r="F507" s="2" t="s">
        <v>3</v>
      </c>
      <c r="G507" s="1">
        <v>1</v>
      </c>
      <c r="H507" s="1">
        <v>0</v>
      </c>
      <c r="I507" s="2" t="s">
        <v>1</v>
      </c>
      <c r="J507" s="1">
        <v>1</v>
      </c>
      <c r="K507" s="2" t="s">
        <v>2147</v>
      </c>
      <c r="L507" s="1">
        <v>0</v>
      </c>
      <c r="M507" s="1">
        <v>0</v>
      </c>
      <c r="N507" s="1">
        <v>0</v>
      </c>
    </row>
    <row r="508" spans="1:14">
      <c r="A508" s="1">
        <v>100</v>
      </c>
      <c r="B508" s="1">
        <v>1103149</v>
      </c>
      <c r="C508" s="2" t="str">
        <f ca="1">VLOOKUP(B508,'Fichier FA (en entrée)'!B:D,3)</f>
        <v>BDLNNQXFTE</v>
      </c>
      <c r="D508" s="2" t="str">
        <f ca="1">VLOOKUP(B508,'Fichier FA (en entrée)'!B:E,4)</f>
        <v>Eukdtwqyqyxwu</v>
      </c>
      <c r="E508" s="2" t="s">
        <v>69</v>
      </c>
      <c r="F508" s="2" t="s">
        <v>3</v>
      </c>
      <c r="G508" s="1">
        <v>1</v>
      </c>
      <c r="H508" s="1">
        <v>0</v>
      </c>
      <c r="I508" s="2" t="s">
        <v>1</v>
      </c>
      <c r="J508" s="1">
        <v>1</v>
      </c>
      <c r="K508" s="2" t="s">
        <v>2147</v>
      </c>
      <c r="L508" s="1">
        <v>0</v>
      </c>
      <c r="M508" s="1">
        <v>0</v>
      </c>
      <c r="N508" s="1">
        <v>0</v>
      </c>
    </row>
    <row r="509" spans="1:14">
      <c r="A509" s="1">
        <v>100</v>
      </c>
      <c r="B509" s="1">
        <v>1109849</v>
      </c>
      <c r="C509" s="2" t="str">
        <f ca="1">VLOOKUP(B509,'Fichier FA (en entrée)'!B:D,3)</f>
        <v>SLSTLNTVEN</v>
      </c>
      <c r="D509" s="2" t="str">
        <f ca="1">VLOOKUP(B509,'Fichier FA (en entrée)'!B:E,4)</f>
        <v>Uhxouwtnlbapw</v>
      </c>
      <c r="E509" s="2" t="s">
        <v>7</v>
      </c>
      <c r="F509" s="2" t="s">
        <v>3</v>
      </c>
      <c r="G509" s="1">
        <v>1</v>
      </c>
      <c r="H509" s="1">
        <v>0</v>
      </c>
      <c r="I509" s="2" t="s">
        <v>1</v>
      </c>
      <c r="J509" s="1">
        <v>1</v>
      </c>
      <c r="K509" s="2" t="s">
        <v>2147</v>
      </c>
      <c r="L509" s="1">
        <v>0</v>
      </c>
      <c r="M509" s="1">
        <v>0</v>
      </c>
      <c r="N509" s="1">
        <v>0</v>
      </c>
    </row>
    <row r="510" spans="1:14">
      <c r="A510" s="1">
        <v>100</v>
      </c>
      <c r="B510" s="1">
        <v>1110385</v>
      </c>
      <c r="C510" s="2" t="str">
        <f ca="1">VLOOKUP(B510,'Fichier FA (en entrée)'!B:D,3)</f>
        <v>PJNCQTONUR</v>
      </c>
      <c r="D510" s="2" t="str">
        <f ca="1">VLOOKUP(B510,'Fichier FA (en entrée)'!B:E,4)</f>
        <v>Aeowpqjtqgwtm</v>
      </c>
      <c r="E510" s="2" t="s">
        <v>7</v>
      </c>
      <c r="F510" s="2" t="s">
        <v>3</v>
      </c>
      <c r="G510" s="1">
        <v>1</v>
      </c>
      <c r="H510" s="1">
        <v>0</v>
      </c>
      <c r="I510" s="2" t="s">
        <v>1</v>
      </c>
      <c r="J510" s="1">
        <v>1</v>
      </c>
      <c r="K510" s="2" t="s">
        <v>2147</v>
      </c>
      <c r="L510" s="1">
        <v>0</v>
      </c>
      <c r="M510" s="1">
        <v>0</v>
      </c>
      <c r="N510" s="1">
        <v>0</v>
      </c>
    </row>
    <row r="511" spans="1:14">
      <c r="A511" s="1">
        <v>100</v>
      </c>
      <c r="B511" s="1">
        <v>1116484</v>
      </c>
      <c r="C511" s="2" t="str">
        <f ca="1">VLOOKUP(B511,'Fichier FA (en entrée)'!B:D,3)</f>
        <v>CMSQVITWPJ</v>
      </c>
      <c r="D511" s="2" t="str">
        <f ca="1">VLOOKUP(B511,'Fichier FA (en entrée)'!B:E,4)</f>
        <v>Ytyxiaftflawf</v>
      </c>
      <c r="E511" s="2" t="s">
        <v>46</v>
      </c>
      <c r="F511" s="2" t="s">
        <v>3</v>
      </c>
      <c r="G511" s="1">
        <v>1</v>
      </c>
      <c r="H511" s="1">
        <v>0</v>
      </c>
      <c r="I511" s="2" t="s">
        <v>1</v>
      </c>
      <c r="J511" s="1">
        <v>1</v>
      </c>
      <c r="K511" s="2" t="s">
        <v>2147</v>
      </c>
      <c r="L511" s="1">
        <v>0</v>
      </c>
      <c r="M511" s="1">
        <v>0</v>
      </c>
      <c r="N511" s="1">
        <v>0</v>
      </c>
    </row>
    <row r="512" spans="1:14">
      <c r="A512" s="1">
        <v>100</v>
      </c>
      <c r="B512" s="1">
        <v>1122519</v>
      </c>
      <c r="C512" s="2" t="str">
        <f ca="1">VLOOKUP(B512,'Fichier FA (en entrée)'!B:D,3)</f>
        <v>TAYDWOQTRC</v>
      </c>
      <c r="D512" s="2" t="str">
        <f ca="1">VLOOKUP(B512,'Fichier FA (en entrée)'!B:E,4)</f>
        <v>Ekudipbatxhsz</v>
      </c>
      <c r="E512" s="2" t="s">
        <v>71</v>
      </c>
      <c r="F512" s="2" t="s">
        <v>3</v>
      </c>
      <c r="G512" s="1">
        <v>1</v>
      </c>
      <c r="H512" s="1">
        <v>0</v>
      </c>
      <c r="I512" s="2" t="s">
        <v>1</v>
      </c>
      <c r="J512" s="1">
        <v>1</v>
      </c>
      <c r="K512" s="2" t="s">
        <v>2147</v>
      </c>
      <c r="L512" s="1">
        <v>0</v>
      </c>
      <c r="M512" s="1">
        <v>0</v>
      </c>
      <c r="N512" s="1">
        <v>0</v>
      </c>
    </row>
    <row r="513" spans="1:14">
      <c r="A513" s="1">
        <v>100</v>
      </c>
      <c r="B513" s="1">
        <v>1126875</v>
      </c>
      <c r="C513" s="2" t="str">
        <f ca="1">VLOOKUP(B513,'Fichier FA (en entrée)'!B:D,3)</f>
        <v>VGNIWGAJCP</v>
      </c>
      <c r="D513" s="2" t="str">
        <f ca="1">VLOOKUP(B513,'Fichier FA (en entrée)'!B:E,4)</f>
        <v>Mucduiwmllpyw</v>
      </c>
      <c r="E513" s="2" t="s">
        <v>4</v>
      </c>
      <c r="F513" s="2" t="s">
        <v>3</v>
      </c>
      <c r="G513" s="1">
        <v>1</v>
      </c>
      <c r="H513" s="1">
        <v>0</v>
      </c>
      <c r="I513" s="2" t="s">
        <v>1</v>
      </c>
      <c r="J513" s="1">
        <v>1</v>
      </c>
      <c r="K513" s="2" t="s">
        <v>2147</v>
      </c>
      <c r="L513" s="1">
        <v>0</v>
      </c>
      <c r="M513" s="1">
        <v>0</v>
      </c>
      <c r="N513" s="1">
        <v>0</v>
      </c>
    </row>
    <row r="514" spans="1:14">
      <c r="A514" s="1">
        <v>100</v>
      </c>
      <c r="B514" s="1">
        <v>1128533</v>
      </c>
      <c r="C514" s="2" t="str">
        <f ca="1">VLOOKUP(B514,'Fichier FA (en entrée)'!B:D,3)</f>
        <v>MDWLBXFCXM</v>
      </c>
      <c r="D514" s="2" t="str">
        <f ca="1">VLOOKUP(B514,'Fichier FA (en entrée)'!B:E,4)</f>
        <v>Lkuqmnlddcxtm</v>
      </c>
      <c r="E514" s="2" t="s">
        <v>46</v>
      </c>
      <c r="F514" s="2" t="s">
        <v>3</v>
      </c>
      <c r="G514" s="1">
        <v>1</v>
      </c>
      <c r="H514" s="1">
        <v>0</v>
      </c>
      <c r="I514" s="2" t="s">
        <v>1</v>
      </c>
      <c r="J514" s="1">
        <v>1</v>
      </c>
      <c r="K514" s="2" t="s">
        <v>2147</v>
      </c>
      <c r="L514" s="1">
        <v>0</v>
      </c>
      <c r="M514" s="1">
        <v>0</v>
      </c>
      <c r="N514" s="1">
        <v>0</v>
      </c>
    </row>
    <row r="515" spans="1:14">
      <c r="A515" s="1">
        <v>100</v>
      </c>
      <c r="B515" s="1">
        <v>1133190</v>
      </c>
      <c r="C515" s="2" t="str">
        <f ca="1">VLOOKUP(B515,'Fichier FA (en entrée)'!B:D,3)</f>
        <v>VGRZQYZJKQ</v>
      </c>
      <c r="D515" s="2" t="str">
        <f ca="1">VLOOKUP(B515,'Fichier FA (en entrée)'!B:E,4)</f>
        <v>Trnaojtckaoyf</v>
      </c>
      <c r="E515" s="2" t="s">
        <v>43</v>
      </c>
      <c r="F515" s="2" t="s">
        <v>3</v>
      </c>
      <c r="G515" s="1">
        <v>1</v>
      </c>
      <c r="H515" s="1">
        <v>0</v>
      </c>
      <c r="I515" s="2" t="s">
        <v>1</v>
      </c>
      <c r="J515" s="1">
        <v>1</v>
      </c>
      <c r="K515" s="2" t="s">
        <v>2147</v>
      </c>
      <c r="L515" s="1">
        <v>0</v>
      </c>
      <c r="M515" s="1">
        <v>0</v>
      </c>
      <c r="N515" s="1">
        <v>0</v>
      </c>
    </row>
    <row r="516" spans="1:14">
      <c r="A516" s="1">
        <v>100</v>
      </c>
      <c r="B516" s="1">
        <v>1133429</v>
      </c>
      <c r="C516" s="2" t="str">
        <f ca="1">VLOOKUP(B516,'Fichier FA (en entrée)'!B:D,3)</f>
        <v>HHFZJBPHVR</v>
      </c>
      <c r="D516" s="2" t="str">
        <f ca="1">VLOOKUP(B516,'Fichier FA (en entrée)'!B:E,4)</f>
        <v>Bczattbkpinzb</v>
      </c>
      <c r="E516" s="2" t="s">
        <v>69</v>
      </c>
      <c r="F516" s="2" t="s">
        <v>3</v>
      </c>
      <c r="G516" s="1">
        <v>1</v>
      </c>
      <c r="H516" s="1">
        <v>0</v>
      </c>
      <c r="I516" s="2" t="s">
        <v>1</v>
      </c>
      <c r="J516" s="1">
        <v>1</v>
      </c>
      <c r="K516" s="2" t="s">
        <v>2147</v>
      </c>
      <c r="L516" s="1">
        <v>0</v>
      </c>
      <c r="M516" s="1">
        <v>0</v>
      </c>
      <c r="N516" s="1">
        <v>0</v>
      </c>
    </row>
    <row r="517" spans="1:14">
      <c r="A517" s="1">
        <v>100</v>
      </c>
      <c r="B517" s="1">
        <v>1136235</v>
      </c>
      <c r="C517" s="2" t="str">
        <f ca="1">VLOOKUP(B517,'Fichier FA (en entrée)'!B:D,3)</f>
        <v>DCWYOLOILF</v>
      </c>
      <c r="D517" s="2" t="str">
        <f ca="1">VLOOKUP(B517,'Fichier FA (en entrée)'!B:E,4)</f>
        <v>Bntvswihkimqi</v>
      </c>
      <c r="E517" s="2" t="s">
        <v>72</v>
      </c>
      <c r="F517" s="2" t="s">
        <v>3</v>
      </c>
      <c r="G517" s="1">
        <v>1</v>
      </c>
      <c r="H517" s="1">
        <v>0</v>
      </c>
      <c r="I517" s="2" t="s">
        <v>1</v>
      </c>
      <c r="J517" s="1">
        <v>1</v>
      </c>
      <c r="K517" s="2" t="s">
        <v>2147</v>
      </c>
      <c r="L517" s="1">
        <v>0</v>
      </c>
      <c r="M517" s="1">
        <v>0</v>
      </c>
      <c r="N517" s="1">
        <v>0</v>
      </c>
    </row>
    <row r="518" spans="1:14">
      <c r="A518" s="1">
        <v>100</v>
      </c>
      <c r="B518" s="1">
        <v>1137363</v>
      </c>
      <c r="C518" s="2" t="str">
        <f ca="1">VLOOKUP(B518,'Fichier FA (en entrée)'!B:D,3)</f>
        <v>VRPCIAPZEK</v>
      </c>
      <c r="D518" s="2" t="str">
        <f ca="1">VLOOKUP(B518,'Fichier FA (en entrée)'!B:E,4)</f>
        <v>Qmyibklhrbzdl</v>
      </c>
      <c r="E518" s="2" t="s">
        <v>35</v>
      </c>
      <c r="F518" s="2" t="s">
        <v>3</v>
      </c>
      <c r="G518" s="1">
        <v>1</v>
      </c>
      <c r="H518" s="1">
        <v>0</v>
      </c>
      <c r="I518" s="2" t="s">
        <v>1</v>
      </c>
      <c r="J518" s="1">
        <v>1</v>
      </c>
      <c r="K518" s="2" t="s">
        <v>2147</v>
      </c>
      <c r="L518" s="1">
        <v>0</v>
      </c>
      <c r="M518" s="1">
        <v>0</v>
      </c>
      <c r="N518" s="1">
        <v>0</v>
      </c>
    </row>
    <row r="519" spans="1:14">
      <c r="A519" s="1">
        <v>100</v>
      </c>
      <c r="B519" s="1">
        <v>1140228</v>
      </c>
      <c r="C519" s="2" t="str">
        <f ca="1">VLOOKUP(B519,'Fichier FA (en entrée)'!B:D,3)</f>
        <v>HDHRNQRXPB</v>
      </c>
      <c r="D519" s="2" t="str">
        <f ca="1">VLOOKUP(B519,'Fichier FA (en entrée)'!B:E,4)</f>
        <v>Xcxhdhoaslcul</v>
      </c>
      <c r="E519" s="2" t="s">
        <v>62</v>
      </c>
      <c r="F519" s="2" t="s">
        <v>3</v>
      </c>
      <c r="G519" s="1">
        <v>1</v>
      </c>
      <c r="H519" s="1">
        <v>0</v>
      </c>
      <c r="I519" s="2" t="s">
        <v>1</v>
      </c>
      <c r="J519" s="1">
        <v>1</v>
      </c>
      <c r="K519" s="2" t="s">
        <v>2147</v>
      </c>
      <c r="L519" s="1">
        <v>0</v>
      </c>
      <c r="M519" s="1">
        <v>0</v>
      </c>
      <c r="N519" s="1">
        <v>0</v>
      </c>
    </row>
    <row r="520" spans="1:14">
      <c r="A520" s="1">
        <v>100</v>
      </c>
      <c r="B520" s="1">
        <v>1141547</v>
      </c>
      <c r="C520" s="2" t="str">
        <f ca="1">VLOOKUP(B520,'Fichier FA (en entrée)'!B:D,3)</f>
        <v>BMBCSNTDKP</v>
      </c>
      <c r="D520" s="2" t="str">
        <f ca="1">VLOOKUP(B520,'Fichier FA (en entrée)'!B:E,4)</f>
        <v>Gvntsmkeoenge</v>
      </c>
      <c r="E520" s="2" t="s">
        <v>36</v>
      </c>
      <c r="F520" s="2" t="s">
        <v>3</v>
      </c>
      <c r="G520" s="1">
        <v>1</v>
      </c>
      <c r="H520" s="1">
        <v>0</v>
      </c>
      <c r="I520" s="2" t="s">
        <v>1</v>
      </c>
      <c r="J520" s="1">
        <v>1</v>
      </c>
      <c r="K520" s="2" t="s">
        <v>2147</v>
      </c>
      <c r="L520" s="1">
        <v>0</v>
      </c>
      <c r="M520" s="1">
        <v>0</v>
      </c>
      <c r="N520" s="1">
        <v>0</v>
      </c>
    </row>
    <row r="521" spans="1:14">
      <c r="A521" s="1">
        <v>100</v>
      </c>
      <c r="B521" s="1">
        <v>1141938</v>
      </c>
      <c r="C521" s="2" t="str">
        <f ca="1">VLOOKUP(B521,'Fichier FA (en entrée)'!B:D,3)</f>
        <v>ENQSSZNZMW</v>
      </c>
      <c r="D521" s="2" t="str">
        <f ca="1">VLOOKUP(B521,'Fichier FA (en entrée)'!B:E,4)</f>
        <v>Nateoaimcuvcj</v>
      </c>
      <c r="E521" s="2" t="s">
        <v>52</v>
      </c>
      <c r="F521" s="2" t="s">
        <v>3</v>
      </c>
      <c r="G521" s="1">
        <v>1</v>
      </c>
      <c r="H521" s="1">
        <v>0</v>
      </c>
      <c r="I521" s="2" t="s">
        <v>1</v>
      </c>
      <c r="J521" s="1">
        <v>1</v>
      </c>
      <c r="K521" s="2" t="s">
        <v>2147</v>
      </c>
      <c r="L521" s="1">
        <v>0</v>
      </c>
      <c r="M521" s="1">
        <v>0</v>
      </c>
      <c r="N521" s="1">
        <v>0</v>
      </c>
    </row>
    <row r="522" spans="1:14">
      <c r="A522" s="1">
        <v>100</v>
      </c>
      <c r="B522" s="1">
        <v>1141944</v>
      </c>
      <c r="C522" s="2" t="str">
        <f ca="1">VLOOKUP(B522,'Fichier FA (en entrée)'!B:D,3)</f>
        <v>HQSYEWLPIJ</v>
      </c>
      <c r="D522" s="2" t="str">
        <f ca="1">VLOOKUP(B522,'Fichier FA (en entrée)'!B:E,4)</f>
        <v>Dqrhfcbwforng</v>
      </c>
      <c r="E522" s="2" t="s">
        <v>64</v>
      </c>
      <c r="F522" s="2" t="s">
        <v>3</v>
      </c>
      <c r="G522" s="1">
        <v>1</v>
      </c>
      <c r="H522" s="1">
        <v>0</v>
      </c>
      <c r="I522" s="2" t="s">
        <v>1</v>
      </c>
      <c r="J522" s="1">
        <v>1</v>
      </c>
      <c r="K522" s="2" t="s">
        <v>2147</v>
      </c>
      <c r="L522" s="1">
        <v>0</v>
      </c>
      <c r="M522" s="1">
        <v>0</v>
      </c>
      <c r="N522" s="1">
        <v>0</v>
      </c>
    </row>
    <row r="523" spans="1:14">
      <c r="A523" s="1">
        <v>100</v>
      </c>
      <c r="B523" s="1">
        <v>1142124</v>
      </c>
      <c r="C523" s="2" t="str">
        <f ca="1">VLOOKUP(B523,'Fichier FA (en entrée)'!B:D,3)</f>
        <v>MXTNWCWPNV</v>
      </c>
      <c r="D523" s="2" t="str">
        <f ca="1">VLOOKUP(B523,'Fichier FA (en entrée)'!B:E,4)</f>
        <v>Qjhtuhombgmbv</v>
      </c>
      <c r="E523" s="2" t="s">
        <v>52</v>
      </c>
      <c r="F523" s="2" t="s">
        <v>3</v>
      </c>
      <c r="G523" s="1">
        <v>1</v>
      </c>
      <c r="H523" s="1">
        <v>0</v>
      </c>
      <c r="I523" s="2" t="s">
        <v>1</v>
      </c>
      <c r="J523" s="1">
        <v>1</v>
      </c>
      <c r="K523" s="2" t="s">
        <v>2147</v>
      </c>
      <c r="L523" s="1">
        <v>0</v>
      </c>
      <c r="M523" s="1">
        <v>0</v>
      </c>
      <c r="N523" s="1">
        <v>0</v>
      </c>
    </row>
    <row r="524" spans="1:14">
      <c r="A524" s="1">
        <v>100</v>
      </c>
      <c r="B524" s="1">
        <v>1146349</v>
      </c>
      <c r="C524" s="2" t="str">
        <f ca="1">VLOOKUP(B524,'Fichier FA (en entrée)'!B:D,3)</f>
        <v>IBJACOOUZL</v>
      </c>
      <c r="D524" s="2" t="str">
        <f ca="1">VLOOKUP(B524,'Fichier FA (en entrée)'!B:E,4)</f>
        <v>Ufbrurirrbgqv</v>
      </c>
      <c r="E524" s="2" t="s">
        <v>51</v>
      </c>
      <c r="F524" s="2" t="s">
        <v>3</v>
      </c>
      <c r="G524" s="1">
        <v>1</v>
      </c>
      <c r="H524" s="1">
        <v>0</v>
      </c>
      <c r="I524" s="2" t="s">
        <v>1</v>
      </c>
      <c r="J524" s="1">
        <v>1</v>
      </c>
      <c r="K524" s="2" t="s">
        <v>2147</v>
      </c>
      <c r="L524" s="1">
        <v>0</v>
      </c>
      <c r="M524" s="1">
        <v>0</v>
      </c>
      <c r="N524" s="1">
        <v>0</v>
      </c>
    </row>
    <row r="525" spans="1:14">
      <c r="A525" s="1">
        <v>100</v>
      </c>
      <c r="B525" s="1">
        <v>1147251</v>
      </c>
      <c r="C525" s="2" t="str">
        <f ca="1">VLOOKUP(B525,'Fichier FA (en entrée)'!B:D,3)</f>
        <v>QZVUQFLWMU</v>
      </c>
      <c r="D525" s="2" t="str">
        <f ca="1">VLOOKUP(B525,'Fichier FA (en entrée)'!B:E,4)</f>
        <v>Uzhcsqefnzpnx</v>
      </c>
      <c r="E525" s="2" t="s">
        <v>47</v>
      </c>
      <c r="F525" s="2" t="s">
        <v>3</v>
      </c>
      <c r="G525" s="1">
        <v>1</v>
      </c>
      <c r="H525" s="1">
        <v>0</v>
      </c>
      <c r="I525" s="2" t="s">
        <v>1</v>
      </c>
      <c r="J525" s="1">
        <v>1</v>
      </c>
      <c r="K525" s="2" t="s">
        <v>2147</v>
      </c>
      <c r="L525" s="1">
        <v>0</v>
      </c>
      <c r="M525" s="1">
        <v>0</v>
      </c>
      <c r="N525" s="1">
        <v>0</v>
      </c>
    </row>
    <row r="526" spans="1:14">
      <c r="A526" s="1">
        <v>100</v>
      </c>
      <c r="B526" s="1">
        <v>1147944</v>
      </c>
      <c r="C526" s="2" t="str">
        <f ca="1">VLOOKUP(B526,'Fichier FA (en entrée)'!B:D,3)</f>
        <v>SOOMDMRCDF</v>
      </c>
      <c r="D526" s="2" t="str">
        <f ca="1">VLOOKUP(B526,'Fichier FA (en entrée)'!B:E,4)</f>
        <v>Pjxmaxtipmgid</v>
      </c>
      <c r="E526" s="2" t="s">
        <v>4</v>
      </c>
      <c r="F526" s="2" t="s">
        <v>3</v>
      </c>
      <c r="G526" s="1">
        <v>1</v>
      </c>
      <c r="H526" s="1">
        <v>0</v>
      </c>
      <c r="I526" s="2" t="s">
        <v>1</v>
      </c>
      <c r="J526" s="1">
        <v>1</v>
      </c>
      <c r="K526" s="2" t="s">
        <v>2147</v>
      </c>
      <c r="L526" s="1">
        <v>0</v>
      </c>
      <c r="M526" s="1">
        <v>0</v>
      </c>
      <c r="N526" s="1">
        <v>0</v>
      </c>
    </row>
    <row r="527" spans="1:14">
      <c r="A527" s="1">
        <v>100</v>
      </c>
      <c r="B527" s="1">
        <v>1152347</v>
      </c>
      <c r="C527" s="2" t="str">
        <f ca="1">VLOOKUP(B527,'Fichier FA (en entrée)'!B:D,3)</f>
        <v>IDUPBRXLLZ</v>
      </c>
      <c r="D527" s="2" t="str">
        <f ca="1">VLOOKUP(B527,'Fichier FA (en entrée)'!B:E,4)</f>
        <v>Uhedyuvcijlyv</v>
      </c>
      <c r="E527" s="2" t="s">
        <v>69</v>
      </c>
      <c r="F527" s="2" t="s">
        <v>3</v>
      </c>
      <c r="G527" s="1">
        <v>1</v>
      </c>
      <c r="H527" s="1">
        <v>0</v>
      </c>
      <c r="I527" s="2" t="s">
        <v>1</v>
      </c>
      <c r="J527" s="1">
        <v>1</v>
      </c>
      <c r="K527" s="2" t="s">
        <v>2147</v>
      </c>
      <c r="L527" s="1">
        <v>0</v>
      </c>
      <c r="M527" s="1">
        <v>0</v>
      </c>
      <c r="N527" s="1">
        <v>0</v>
      </c>
    </row>
    <row r="528" spans="1:14">
      <c r="A528" s="1">
        <v>100</v>
      </c>
      <c r="B528" s="1">
        <v>1155302</v>
      </c>
      <c r="C528" s="2" t="str">
        <f ca="1">VLOOKUP(B528,'Fichier FA (en entrée)'!B:D,3)</f>
        <v>ZAHBQEWPYZ</v>
      </c>
      <c r="D528" s="2" t="str">
        <f ca="1">VLOOKUP(B528,'Fichier FA (en entrée)'!B:E,4)</f>
        <v>Hsrfkjpalcako</v>
      </c>
      <c r="E528" s="2" t="s">
        <v>16</v>
      </c>
      <c r="F528" s="2" t="s">
        <v>3</v>
      </c>
      <c r="G528" s="1">
        <v>1</v>
      </c>
      <c r="H528" s="1">
        <v>0</v>
      </c>
      <c r="I528" s="2" t="s">
        <v>1</v>
      </c>
      <c r="J528" s="1">
        <v>1</v>
      </c>
      <c r="K528" s="2" t="s">
        <v>2147</v>
      </c>
      <c r="L528" s="1">
        <v>0</v>
      </c>
      <c r="M528" s="1">
        <v>0</v>
      </c>
      <c r="N528" s="1">
        <v>0</v>
      </c>
    </row>
    <row r="529" spans="1:14">
      <c r="A529" s="1">
        <v>100</v>
      </c>
      <c r="B529" s="1">
        <v>1156112</v>
      </c>
      <c r="C529" s="2" t="str">
        <f ca="1">VLOOKUP(B529,'Fichier FA (en entrée)'!B:D,3)</f>
        <v>MEQGFEMKRD</v>
      </c>
      <c r="D529" s="2" t="str">
        <f ca="1">VLOOKUP(B529,'Fichier FA (en entrée)'!B:E,4)</f>
        <v>Ylgshqnznugsm</v>
      </c>
      <c r="E529" s="2" t="s">
        <v>79</v>
      </c>
      <c r="F529" s="2" t="s">
        <v>3</v>
      </c>
      <c r="G529" s="1">
        <v>1</v>
      </c>
      <c r="H529" s="1">
        <v>0</v>
      </c>
      <c r="I529" s="2" t="s">
        <v>1</v>
      </c>
      <c r="J529" s="1">
        <v>1</v>
      </c>
      <c r="K529" s="2" t="s">
        <v>2147</v>
      </c>
      <c r="L529" s="1">
        <v>0</v>
      </c>
      <c r="M529" s="1">
        <v>0</v>
      </c>
      <c r="N529" s="1">
        <v>0</v>
      </c>
    </row>
    <row r="530" spans="1:14">
      <c r="A530" s="1">
        <v>100</v>
      </c>
      <c r="B530" s="1">
        <v>1157526</v>
      </c>
      <c r="C530" s="2" t="str">
        <f ca="1">VLOOKUP(B530,'Fichier FA (en entrée)'!B:D,3)</f>
        <v>AESZTAYUJX</v>
      </c>
      <c r="D530" s="2" t="str">
        <f ca="1">VLOOKUP(B530,'Fichier FA (en entrée)'!B:E,4)</f>
        <v>Htjhsanqsvodv</v>
      </c>
      <c r="E530" s="2" t="s">
        <v>46</v>
      </c>
      <c r="F530" s="2" t="s">
        <v>3</v>
      </c>
      <c r="G530" s="1">
        <v>1</v>
      </c>
      <c r="H530" s="1">
        <v>0</v>
      </c>
      <c r="I530" s="2" t="s">
        <v>1</v>
      </c>
      <c r="J530" s="1">
        <v>1</v>
      </c>
      <c r="K530" s="2" t="s">
        <v>2147</v>
      </c>
      <c r="L530" s="1">
        <v>0</v>
      </c>
      <c r="M530" s="1">
        <v>0</v>
      </c>
      <c r="N530" s="1">
        <v>0</v>
      </c>
    </row>
    <row r="531" spans="1:14">
      <c r="A531" s="1">
        <v>100</v>
      </c>
      <c r="B531" s="1">
        <v>1159305</v>
      </c>
      <c r="C531" s="2" t="str">
        <f ca="1">VLOOKUP(B531,'Fichier FA (en entrée)'!B:D,3)</f>
        <v>VQKGYWAZAE</v>
      </c>
      <c r="D531" s="2" t="str">
        <f ca="1">VLOOKUP(B531,'Fichier FA (en entrée)'!B:E,4)</f>
        <v>Ztfyrkcznkxjl</v>
      </c>
      <c r="E531" s="2" t="s">
        <v>47</v>
      </c>
      <c r="F531" s="2" t="s">
        <v>3</v>
      </c>
      <c r="G531" s="1">
        <v>1</v>
      </c>
      <c r="H531" s="1">
        <v>0</v>
      </c>
      <c r="I531" s="2" t="s">
        <v>1</v>
      </c>
      <c r="J531" s="1">
        <v>1</v>
      </c>
      <c r="K531" s="2" t="s">
        <v>2147</v>
      </c>
      <c r="L531" s="1">
        <v>0</v>
      </c>
      <c r="M531" s="1">
        <v>0</v>
      </c>
      <c r="N531" s="1">
        <v>0</v>
      </c>
    </row>
    <row r="532" spans="1:14">
      <c r="A532" s="1">
        <v>100</v>
      </c>
      <c r="B532" s="1">
        <v>1161211</v>
      </c>
      <c r="C532" s="2" t="str">
        <f ca="1">VLOOKUP(B532,'Fichier FA (en entrée)'!B:D,3)</f>
        <v>XVYCRXXJJS</v>
      </c>
      <c r="D532" s="2" t="str">
        <f ca="1">VLOOKUP(B532,'Fichier FA (en entrée)'!B:E,4)</f>
        <v>Cthzmmkoukkra</v>
      </c>
      <c r="E532" s="2" t="s">
        <v>52</v>
      </c>
      <c r="F532" s="2" t="s">
        <v>3</v>
      </c>
      <c r="G532" s="1">
        <v>1</v>
      </c>
      <c r="H532" s="1">
        <v>0</v>
      </c>
      <c r="I532" s="2" t="s">
        <v>1</v>
      </c>
      <c r="J532" s="1">
        <v>1</v>
      </c>
      <c r="K532" s="2" t="s">
        <v>2147</v>
      </c>
      <c r="L532" s="1">
        <v>0</v>
      </c>
      <c r="M532" s="1">
        <v>0</v>
      </c>
      <c r="N532" s="1">
        <v>0</v>
      </c>
    </row>
    <row r="533" spans="1:14">
      <c r="A533" s="1">
        <v>100</v>
      </c>
      <c r="B533" s="1">
        <v>1162816</v>
      </c>
      <c r="C533" s="2" t="str">
        <f ca="1">VLOOKUP(B533,'Fichier FA (en entrée)'!B:D,3)</f>
        <v>VSWLBAXQDD</v>
      </c>
      <c r="D533" s="2" t="str">
        <f ca="1">VLOOKUP(B533,'Fichier FA (en entrée)'!B:E,4)</f>
        <v>Sptmtcwiibgli</v>
      </c>
      <c r="E533" s="2" t="s">
        <v>52</v>
      </c>
      <c r="F533" s="2" t="s">
        <v>3</v>
      </c>
      <c r="G533" s="1">
        <v>1</v>
      </c>
      <c r="H533" s="1">
        <v>0</v>
      </c>
      <c r="I533" s="2" t="s">
        <v>1</v>
      </c>
      <c r="J533" s="1">
        <v>1</v>
      </c>
      <c r="K533" s="2" t="s">
        <v>2147</v>
      </c>
      <c r="L533" s="1">
        <v>0</v>
      </c>
      <c r="M533" s="1">
        <v>0</v>
      </c>
      <c r="N533" s="1">
        <v>0</v>
      </c>
    </row>
    <row r="534" spans="1:14">
      <c r="A534" s="1">
        <v>100</v>
      </c>
      <c r="B534" s="1">
        <v>1165024</v>
      </c>
      <c r="C534" s="2" t="str">
        <f ca="1">VLOOKUP(B534,'Fichier FA (en entrée)'!B:D,3)</f>
        <v>OZGKECWOMK</v>
      </c>
      <c r="D534" s="2" t="str">
        <f ca="1">VLOOKUP(B534,'Fichier FA (en entrée)'!B:E,4)</f>
        <v>Mmpvphuebcldk</v>
      </c>
      <c r="E534" s="2" t="s">
        <v>9</v>
      </c>
      <c r="F534" s="2" t="s">
        <v>3</v>
      </c>
      <c r="G534" s="1">
        <v>1</v>
      </c>
      <c r="H534" s="1">
        <v>0</v>
      </c>
      <c r="I534" s="2" t="s">
        <v>1</v>
      </c>
      <c r="J534" s="1">
        <v>1</v>
      </c>
      <c r="K534" s="2" t="s">
        <v>2147</v>
      </c>
      <c r="L534" s="1">
        <v>0</v>
      </c>
      <c r="M534" s="1">
        <v>0</v>
      </c>
      <c r="N534" s="1">
        <v>0</v>
      </c>
    </row>
    <row r="535" spans="1:14">
      <c r="A535" s="1">
        <v>100</v>
      </c>
      <c r="B535" s="1">
        <v>1167558</v>
      </c>
      <c r="C535" s="2" t="str">
        <f ca="1">VLOOKUP(B535,'Fichier FA (en entrée)'!B:D,3)</f>
        <v>REQCXOGCOL</v>
      </c>
      <c r="D535" s="2" t="str">
        <f ca="1">VLOOKUP(B535,'Fichier FA (en entrée)'!B:E,4)</f>
        <v>Mxmozjdpwmzhh</v>
      </c>
      <c r="E535" s="2" t="s">
        <v>37</v>
      </c>
      <c r="F535" s="2" t="s">
        <v>3</v>
      </c>
      <c r="G535" s="1">
        <v>1</v>
      </c>
      <c r="H535" s="1">
        <v>0</v>
      </c>
      <c r="I535" s="2" t="s">
        <v>1</v>
      </c>
      <c r="J535" s="1">
        <v>1</v>
      </c>
      <c r="K535" s="2" t="s">
        <v>2147</v>
      </c>
      <c r="L535" s="1">
        <v>0</v>
      </c>
      <c r="M535" s="1">
        <v>0</v>
      </c>
      <c r="N535" s="1">
        <v>0</v>
      </c>
    </row>
    <row r="536" spans="1:14">
      <c r="A536" s="1">
        <v>100</v>
      </c>
      <c r="B536" s="1">
        <v>1186912</v>
      </c>
      <c r="C536" s="2" t="str">
        <f ca="1">VLOOKUP(B536,'Fichier FA (en entrée)'!B:D,3)</f>
        <v>PYXOAZPXJV</v>
      </c>
      <c r="D536" s="2" t="str">
        <f ca="1">VLOOKUP(B536,'Fichier FA (en entrée)'!B:E,4)</f>
        <v>Hbpfhzbyzmdvd</v>
      </c>
      <c r="E536" s="2" t="s">
        <v>53</v>
      </c>
      <c r="F536" s="2" t="s">
        <v>3</v>
      </c>
      <c r="G536" s="1">
        <v>1</v>
      </c>
      <c r="H536" s="1">
        <v>0</v>
      </c>
      <c r="I536" s="2" t="s">
        <v>1</v>
      </c>
      <c r="J536" s="1">
        <v>1</v>
      </c>
      <c r="K536" s="2" t="s">
        <v>2147</v>
      </c>
      <c r="L536" s="1">
        <v>0</v>
      </c>
      <c r="M536" s="1">
        <v>0</v>
      </c>
      <c r="N536" s="1">
        <v>0</v>
      </c>
    </row>
    <row r="537" spans="1:14">
      <c r="A537" s="1">
        <v>100</v>
      </c>
      <c r="B537" s="1">
        <v>1192172</v>
      </c>
      <c r="C537" s="2" t="str">
        <f ca="1">VLOOKUP(B537,'Fichier FA (en entrée)'!B:D,3)</f>
        <v>TMWTZOQJMQ</v>
      </c>
      <c r="D537" s="2" t="str">
        <f ca="1">VLOOKUP(B537,'Fichier FA (en entrée)'!B:E,4)</f>
        <v>Uiuxirjociart</v>
      </c>
      <c r="E537" s="2" t="s">
        <v>4</v>
      </c>
      <c r="F537" s="2" t="s">
        <v>3</v>
      </c>
      <c r="G537" s="1">
        <v>1</v>
      </c>
      <c r="H537" s="1">
        <v>0</v>
      </c>
      <c r="I537" s="2" t="s">
        <v>1</v>
      </c>
      <c r="J537" s="1">
        <v>1</v>
      </c>
      <c r="K537" s="2" t="s">
        <v>2147</v>
      </c>
      <c r="L537" s="1">
        <v>0</v>
      </c>
      <c r="M537" s="1">
        <v>0</v>
      </c>
      <c r="N537" s="1">
        <v>0</v>
      </c>
    </row>
    <row r="538" spans="1:14">
      <c r="A538" s="1">
        <v>100</v>
      </c>
      <c r="B538" s="1">
        <v>1199192</v>
      </c>
      <c r="C538" s="2" t="str">
        <f ca="1">VLOOKUP(B538,'Fichier FA (en entrée)'!B:D,3)</f>
        <v>KYMUWXPORB</v>
      </c>
      <c r="D538" s="2" t="str">
        <f ca="1">VLOOKUP(B538,'Fichier FA (en entrée)'!B:E,4)</f>
        <v>Dqggewfasixtg</v>
      </c>
      <c r="E538" s="2" t="s">
        <v>64</v>
      </c>
      <c r="F538" s="2" t="s">
        <v>3</v>
      </c>
      <c r="G538" s="1">
        <v>1</v>
      </c>
      <c r="H538" s="1">
        <v>0</v>
      </c>
      <c r="I538" s="2" t="s">
        <v>1</v>
      </c>
      <c r="J538" s="1">
        <v>1</v>
      </c>
      <c r="K538" s="2" t="s">
        <v>2147</v>
      </c>
      <c r="L538" s="1">
        <v>0</v>
      </c>
      <c r="M538" s="1">
        <v>0</v>
      </c>
      <c r="N538" s="1">
        <v>0</v>
      </c>
    </row>
    <row r="539" spans="1:14">
      <c r="A539" s="1">
        <v>100</v>
      </c>
      <c r="B539" s="1">
        <v>1200988</v>
      </c>
      <c r="C539" s="2" t="str">
        <f ca="1">VLOOKUP(B539,'Fichier FA (en entrée)'!B:D,3)</f>
        <v>WEMJCRUUCV</v>
      </c>
      <c r="D539" s="2" t="str">
        <f ca="1">VLOOKUP(B539,'Fichier FA (en entrée)'!B:E,4)</f>
        <v>Uwsxqksvdpdcj</v>
      </c>
      <c r="E539" s="2" t="s">
        <v>69</v>
      </c>
      <c r="F539" s="2" t="s">
        <v>3</v>
      </c>
      <c r="G539" s="1">
        <v>1</v>
      </c>
      <c r="H539" s="1">
        <v>0</v>
      </c>
      <c r="I539" s="2" t="s">
        <v>1</v>
      </c>
      <c r="J539" s="1">
        <v>1</v>
      </c>
      <c r="K539" s="2" t="s">
        <v>2147</v>
      </c>
      <c r="L539" s="1">
        <v>0</v>
      </c>
      <c r="M539" s="1">
        <v>0</v>
      </c>
      <c r="N539" s="1">
        <v>0</v>
      </c>
    </row>
    <row r="540" spans="1:14">
      <c r="A540" s="1">
        <v>100</v>
      </c>
      <c r="B540" s="1">
        <v>1202112</v>
      </c>
      <c r="C540" s="2" t="str">
        <f ca="1">VLOOKUP(B540,'Fichier FA (en entrée)'!B:D,3)</f>
        <v>WKQGFCVCHM</v>
      </c>
      <c r="D540" s="2" t="str">
        <f ca="1">VLOOKUP(B540,'Fichier FA (en entrée)'!B:E,4)</f>
        <v>Mpuoypcgqaivg</v>
      </c>
      <c r="E540" s="2" t="s">
        <v>72</v>
      </c>
      <c r="F540" s="2" t="s">
        <v>3</v>
      </c>
      <c r="G540" s="1">
        <v>1</v>
      </c>
      <c r="H540" s="1">
        <v>0</v>
      </c>
      <c r="I540" s="2" t="s">
        <v>1</v>
      </c>
      <c r="J540" s="1">
        <v>1</v>
      </c>
      <c r="K540" s="2" t="s">
        <v>2147</v>
      </c>
      <c r="L540" s="1">
        <v>0</v>
      </c>
      <c r="M540" s="1">
        <v>0</v>
      </c>
      <c r="N540" s="1">
        <v>0</v>
      </c>
    </row>
    <row r="541" spans="1:14">
      <c r="A541" s="1">
        <v>100</v>
      </c>
      <c r="B541" s="1">
        <v>1204006</v>
      </c>
      <c r="C541" s="2" t="str">
        <f ca="1">VLOOKUP(B541,'Fichier FA (en entrée)'!B:D,3)</f>
        <v>KXXTYFOMCN</v>
      </c>
      <c r="D541" s="2" t="str">
        <f ca="1">VLOOKUP(B541,'Fichier FA (en entrée)'!B:E,4)</f>
        <v>Oaudnuiwebvfh</v>
      </c>
      <c r="E541" s="2" t="s">
        <v>79</v>
      </c>
      <c r="F541" s="2" t="s">
        <v>3</v>
      </c>
      <c r="G541" s="1">
        <v>1</v>
      </c>
      <c r="H541" s="1">
        <v>0</v>
      </c>
      <c r="I541" s="2" t="s">
        <v>1</v>
      </c>
      <c r="J541" s="1">
        <v>1</v>
      </c>
      <c r="K541" s="2" t="s">
        <v>2147</v>
      </c>
      <c r="L541" s="1">
        <v>0</v>
      </c>
      <c r="M541" s="1">
        <v>0</v>
      </c>
      <c r="N541" s="1">
        <v>0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11"/>
  <sheetViews>
    <sheetView zoomScale="115" zoomScaleNormal="115" zoomScalePageLayoutView="115" workbookViewId="0">
      <pane xSplit="2" ySplit="1" topLeftCell="C63" activePane="bottomRight" state="frozen"/>
      <selection pane="topRight" activeCell="C1" sqref="C1"/>
      <selection pane="bottomLeft" activeCell="A2" sqref="A2"/>
      <selection pane="bottomRight" activeCell="N1" sqref="N1:N1048576"/>
    </sheetView>
  </sheetViews>
  <sheetFormatPr baseColWidth="10" defaultRowHeight="15" x14ac:dyDescent="0"/>
  <cols>
    <col min="1" max="4" width="10.83203125" style="92"/>
    <col min="5" max="5" width="10.83203125" style="94"/>
    <col min="6" max="10" width="10.83203125" style="92"/>
    <col min="11" max="11" width="20.33203125" style="92" customWidth="1"/>
    <col min="12" max="12" width="92.5" style="92" customWidth="1"/>
    <col min="13" max="13" width="10.83203125" style="101"/>
    <col min="14" max="16384" width="10.83203125" style="7"/>
  </cols>
  <sheetData>
    <row r="1" spans="1:13">
      <c r="A1" s="65" t="s">
        <v>118</v>
      </c>
      <c r="B1" s="65" t="s">
        <v>106</v>
      </c>
      <c r="C1" s="65" t="s">
        <v>2243</v>
      </c>
      <c r="D1" s="65" t="s">
        <v>2150</v>
      </c>
      <c r="E1" s="66"/>
      <c r="F1" s="65" t="s">
        <v>2275</v>
      </c>
      <c r="G1" s="65" t="s">
        <v>2288</v>
      </c>
      <c r="H1" s="65" t="s">
        <v>2276</v>
      </c>
      <c r="I1" s="65" t="s">
        <v>2277</v>
      </c>
      <c r="J1" s="65" t="s">
        <v>2289</v>
      </c>
      <c r="K1" s="65" t="s">
        <v>2287</v>
      </c>
      <c r="L1" s="67"/>
      <c r="M1" s="101" t="s">
        <v>3042</v>
      </c>
    </row>
    <row r="2" spans="1:13" s="41" customFormat="1">
      <c r="A2" s="68">
        <v>1015903</v>
      </c>
      <c r="B2" s="68" t="str">
        <f ca="1">VLOOKUP(A2,'Fichier FI (en entrée)'!B:E,3)</f>
        <v>JUJJUXIXUU</v>
      </c>
      <c r="C2" s="68" t="s">
        <v>2291</v>
      </c>
      <c r="D2" s="68" t="s">
        <v>2292</v>
      </c>
      <c r="E2" s="45"/>
      <c r="F2" s="46">
        <v>0</v>
      </c>
      <c r="G2" s="46" t="s">
        <v>2293</v>
      </c>
      <c r="H2" s="46"/>
      <c r="I2" s="46"/>
      <c r="J2" s="46"/>
      <c r="K2" s="47"/>
      <c r="L2" s="48"/>
      <c r="M2" s="102"/>
    </row>
    <row r="3" spans="1:13" s="41" customFormat="1">
      <c r="A3" s="68">
        <v>1023907</v>
      </c>
      <c r="B3" s="68" t="str">
        <f ca="1">VLOOKUP(A3,'Fichier FI (en entrée)'!B:E,3)</f>
        <v>BSDWGXLDWM</v>
      </c>
      <c r="C3" s="68" t="s">
        <v>2291</v>
      </c>
      <c r="D3" s="68" t="s">
        <v>2292</v>
      </c>
      <c r="E3" s="45"/>
      <c r="F3" s="46">
        <v>0</v>
      </c>
      <c r="G3" s="46">
        <v>0</v>
      </c>
      <c r="H3" s="46"/>
      <c r="I3" s="46"/>
      <c r="J3" s="46"/>
      <c r="K3" s="47"/>
      <c r="L3" s="48"/>
      <c r="M3" s="102"/>
    </row>
    <row r="4" spans="1:13" s="41" customFormat="1">
      <c r="A4" s="68">
        <v>1029671</v>
      </c>
      <c r="B4" s="68" t="str">
        <f ca="1">VLOOKUP(A4,'Fichier FI (en entrée)'!B:E,3)</f>
        <v>AMIKOLUHWV</v>
      </c>
      <c r="C4" s="68" t="s">
        <v>2294</v>
      </c>
      <c r="D4" s="68" t="s">
        <v>2292</v>
      </c>
      <c r="E4" s="45"/>
      <c r="F4" s="46" t="s">
        <v>2293</v>
      </c>
      <c r="G4" s="46">
        <v>-1</v>
      </c>
      <c r="H4" s="46"/>
      <c r="I4" s="46"/>
      <c r="J4" s="46"/>
      <c r="K4" s="47"/>
      <c r="L4" s="48"/>
      <c r="M4" s="102"/>
    </row>
    <row r="5" spans="1:13" s="41" customFormat="1">
      <c r="A5" s="68">
        <v>1032929</v>
      </c>
      <c r="B5" s="68" t="str">
        <f ca="1">VLOOKUP(A5,'Fichier FI (en entrée)'!B:E,3)</f>
        <v>DGAUNFRUHI</v>
      </c>
      <c r="C5" s="68" t="s">
        <v>2291</v>
      </c>
      <c r="D5" s="68" t="s">
        <v>2292</v>
      </c>
      <c r="E5" s="45"/>
      <c r="F5" s="46">
        <v>0</v>
      </c>
      <c r="G5" s="46">
        <v>0</v>
      </c>
      <c r="H5" s="46"/>
      <c r="I5" s="46"/>
      <c r="J5" s="46"/>
      <c r="K5" s="47"/>
      <c r="L5" s="48"/>
      <c r="M5" s="102"/>
    </row>
    <row r="6" spans="1:13" s="41" customFormat="1">
      <c r="A6" s="68">
        <v>1046394</v>
      </c>
      <c r="B6" s="68" t="str">
        <f ca="1">VLOOKUP(A6,'Fichier FI (en entrée)'!B:E,3)</f>
        <v>YYQNUTNZXR</v>
      </c>
      <c r="C6" s="68" t="s">
        <v>2291</v>
      </c>
      <c r="D6" s="68" t="s">
        <v>2292</v>
      </c>
      <c r="E6" s="45"/>
      <c r="F6" s="46">
        <v>0</v>
      </c>
      <c r="G6" s="46">
        <v>-0.5</v>
      </c>
      <c r="H6" s="46">
        <v>-5</v>
      </c>
      <c r="I6" s="46"/>
      <c r="J6" s="46"/>
      <c r="K6" s="47"/>
      <c r="L6" s="48"/>
      <c r="M6" s="102"/>
    </row>
    <row r="7" spans="1:13" s="41" customFormat="1">
      <c r="A7" s="68">
        <v>1080189</v>
      </c>
      <c r="B7" s="68" t="str">
        <f ca="1">VLOOKUP(A7,'Fichier FI (en entrée)'!B:E,3)</f>
        <v>NAXSNQTYKJ</v>
      </c>
      <c r="C7" s="68" t="s">
        <v>2291</v>
      </c>
      <c r="D7" s="68" t="s">
        <v>2292</v>
      </c>
      <c r="E7" s="45"/>
      <c r="F7" s="46">
        <v>0</v>
      </c>
      <c r="G7" s="46">
        <v>0</v>
      </c>
      <c r="H7" s="46">
        <v>-10</v>
      </c>
      <c r="I7" s="46"/>
      <c r="J7" s="46"/>
      <c r="K7" s="47"/>
      <c r="L7" s="48"/>
      <c r="M7" s="102"/>
    </row>
    <row r="8" spans="1:13" s="41" customFormat="1">
      <c r="A8" s="68">
        <v>1080806</v>
      </c>
      <c r="B8" s="68" t="str">
        <f ca="1">VLOOKUP(A8,'Fichier FI (en entrée)'!B:E,3)</f>
        <v>HZHZRRGFZK</v>
      </c>
      <c r="C8" s="68" t="s">
        <v>2291</v>
      </c>
      <c r="D8" s="68" t="s">
        <v>2292</v>
      </c>
      <c r="E8" s="45"/>
      <c r="F8" s="46">
        <v>0</v>
      </c>
      <c r="G8" s="46">
        <v>0</v>
      </c>
      <c r="H8" s="46"/>
      <c r="I8" s="46"/>
      <c r="J8" s="46"/>
      <c r="K8" s="47"/>
      <c r="L8" s="48"/>
      <c r="M8" s="102"/>
    </row>
    <row r="9" spans="1:13" s="41" customFormat="1">
      <c r="A9" s="68">
        <v>1084949</v>
      </c>
      <c r="B9" s="68" t="str">
        <f ca="1">VLOOKUP(A9,'Fichier FI (en entrée)'!B:E,3)</f>
        <v>NEXIXVMCNJ</v>
      </c>
      <c r="C9" s="68" t="s">
        <v>2291</v>
      </c>
      <c r="D9" s="68" t="s">
        <v>2292</v>
      </c>
      <c r="E9" s="45"/>
      <c r="F9" s="46">
        <v>0</v>
      </c>
      <c r="G9" s="46">
        <v>0</v>
      </c>
      <c r="H9" s="46"/>
      <c r="I9" s="46"/>
      <c r="J9" s="46"/>
      <c r="K9" s="47"/>
      <c r="L9" s="48"/>
      <c r="M9" s="102"/>
    </row>
    <row r="10" spans="1:13" s="41" customFormat="1">
      <c r="A10" s="68">
        <v>1109981</v>
      </c>
      <c r="B10" s="68" t="str">
        <f ca="1">VLOOKUP(A10,'Fichier FI (en entrée)'!B:E,3)</f>
        <v>ZKDFOYVHVK</v>
      </c>
      <c r="C10" s="68" t="s">
        <v>2291</v>
      </c>
      <c r="D10" s="68" t="s">
        <v>2292</v>
      </c>
      <c r="E10" s="45"/>
      <c r="F10" s="46">
        <v>0</v>
      </c>
      <c r="G10" s="46">
        <v>-0.5</v>
      </c>
      <c r="H10" s="46">
        <v>-10</v>
      </c>
      <c r="I10" s="46"/>
      <c r="J10" s="46"/>
      <c r="K10" s="47"/>
      <c r="L10" s="48"/>
      <c r="M10" s="102"/>
    </row>
    <row r="11" spans="1:13" s="41" customFormat="1">
      <c r="A11" s="68">
        <v>1110517</v>
      </c>
      <c r="B11" s="68" t="str">
        <f ca="1">VLOOKUP(A11,'Fichier FI (en entrée)'!B:E,3)</f>
        <v>ZKDFOYVHVK</v>
      </c>
      <c r="C11" s="68" t="s">
        <v>2291</v>
      </c>
      <c r="D11" s="68" t="s">
        <v>2292</v>
      </c>
      <c r="E11" s="45"/>
      <c r="F11" s="46">
        <v>0</v>
      </c>
      <c r="G11" s="46" t="s">
        <v>2293</v>
      </c>
      <c r="H11" s="46">
        <v>-10</v>
      </c>
      <c r="I11" s="46"/>
      <c r="J11" s="46"/>
      <c r="K11" s="47"/>
      <c r="L11" s="48"/>
      <c r="M11" s="102"/>
    </row>
    <row r="12" spans="1:13" s="41" customFormat="1">
      <c r="A12" s="68">
        <v>1127007</v>
      </c>
      <c r="B12" s="68" t="str">
        <f ca="1">VLOOKUP(A12,'Fichier FI (en entrée)'!B:E,3)</f>
        <v>SFDZPVWNAO</v>
      </c>
      <c r="C12" s="68" t="s">
        <v>2291</v>
      </c>
      <c r="D12" s="68" t="s">
        <v>2292</v>
      </c>
      <c r="E12" s="45"/>
      <c r="F12" s="46">
        <v>0</v>
      </c>
      <c r="G12" s="46">
        <v>-0.5</v>
      </c>
      <c r="H12" s="46">
        <v>-5</v>
      </c>
      <c r="I12" s="46"/>
      <c r="J12" s="46"/>
      <c r="K12" s="47"/>
      <c r="L12" s="48"/>
      <c r="M12" s="102"/>
    </row>
    <row r="13" spans="1:13" s="41" customFormat="1">
      <c r="A13" s="68">
        <v>1148076</v>
      </c>
      <c r="B13" s="68" t="str">
        <f ca="1">VLOOKUP(A13,'Fichier FI (en entrée)'!B:E,3)</f>
        <v>ADRIKWTIYT</v>
      </c>
      <c r="C13" s="68" t="s">
        <v>2291</v>
      </c>
      <c r="D13" s="68" t="s">
        <v>2292</v>
      </c>
      <c r="E13" s="45"/>
      <c r="F13" s="46">
        <v>0</v>
      </c>
      <c r="G13" s="46">
        <v>-0.5</v>
      </c>
      <c r="H13" s="46"/>
      <c r="I13" s="46"/>
      <c r="J13" s="46" t="s">
        <v>2290</v>
      </c>
      <c r="K13" s="47"/>
      <c r="L13" s="48"/>
      <c r="M13" s="102"/>
    </row>
    <row r="14" spans="1:13" s="41" customFormat="1">
      <c r="A14" s="68">
        <v>1155434</v>
      </c>
      <c r="B14" s="68" t="str">
        <f ca="1">VLOOKUP(A14,'Fichier FI (en entrée)'!B:E,3)</f>
        <v>OEYQCRTZYY</v>
      </c>
      <c r="C14" s="68" t="s">
        <v>2295</v>
      </c>
      <c r="D14" s="68" t="s">
        <v>2292</v>
      </c>
      <c r="E14" s="45"/>
      <c r="F14" s="46">
        <v>0</v>
      </c>
      <c r="G14" s="46" t="s">
        <v>2293</v>
      </c>
      <c r="H14" s="81">
        <v>-5</v>
      </c>
      <c r="I14" s="46"/>
      <c r="J14" s="46"/>
      <c r="K14" s="47"/>
      <c r="L14" s="48"/>
      <c r="M14" s="102"/>
    </row>
    <row r="15" spans="1:13" s="41" customFormat="1">
      <c r="A15" s="68">
        <v>1165156</v>
      </c>
      <c r="B15" s="68" t="str">
        <f ca="1">VLOOKUP(A15,'Fichier FI (en entrée)'!B:E,3)</f>
        <v>HKZOLRBDKA</v>
      </c>
      <c r="C15" s="68" t="s">
        <v>2291</v>
      </c>
      <c r="D15" s="68" t="s">
        <v>2292</v>
      </c>
      <c r="E15" s="45"/>
      <c r="F15" s="46">
        <v>0</v>
      </c>
      <c r="G15" s="46" t="s">
        <v>2296</v>
      </c>
      <c r="H15" s="46">
        <v>-10</v>
      </c>
      <c r="I15" s="46"/>
      <c r="J15" s="46" t="s">
        <v>2290</v>
      </c>
      <c r="K15" s="47"/>
      <c r="L15" s="48"/>
      <c r="M15" s="102"/>
    </row>
    <row r="16" spans="1:13" s="41" customFormat="1">
      <c r="A16" s="68">
        <v>1192304</v>
      </c>
      <c r="B16" s="68" t="str">
        <f ca="1">VLOOKUP(A16,'Fichier FI (en entrée)'!B:E,3)</f>
        <v>ALGAZCZZAF</v>
      </c>
      <c r="C16" s="68" t="s">
        <v>2291</v>
      </c>
      <c r="D16" s="68" t="s">
        <v>2292</v>
      </c>
      <c r="E16" s="45"/>
      <c r="F16" s="46">
        <v>0</v>
      </c>
      <c r="G16" s="46" t="s">
        <v>2296</v>
      </c>
      <c r="H16" s="46"/>
      <c r="I16" s="46"/>
      <c r="J16" s="46" t="s">
        <v>2290</v>
      </c>
      <c r="K16" s="47"/>
      <c r="L16" s="48"/>
      <c r="M16" s="102"/>
    </row>
    <row r="17" spans="1:13">
      <c r="A17" s="69">
        <v>1001983</v>
      </c>
      <c r="B17" s="68" t="str">
        <f ca="1">VLOOKUP(A17,'Fichier FI (en entrée)'!B:E,3)</f>
        <v>BMVHUWHKXZ</v>
      </c>
      <c r="C17" s="69" t="s">
        <v>2297</v>
      </c>
      <c r="D17" s="69" t="s">
        <v>2292</v>
      </c>
      <c r="E17" s="40"/>
      <c r="F17" s="70">
        <v>1</v>
      </c>
      <c r="G17" s="70" t="s">
        <v>2296</v>
      </c>
      <c r="H17" s="70"/>
      <c r="I17" s="70"/>
      <c r="J17" s="70"/>
      <c r="K17" s="9"/>
      <c r="L17" s="82"/>
    </row>
    <row r="18" spans="1:13">
      <c r="A18" s="69">
        <v>1002323</v>
      </c>
      <c r="B18" s="68" t="str">
        <f ca="1">VLOOKUP(A18,'Fichier FI (en entrée)'!B:E,3)</f>
        <v>HCCEABSOHT</v>
      </c>
      <c r="C18" s="69" t="s">
        <v>2297</v>
      </c>
      <c r="D18" s="69" t="s">
        <v>2292</v>
      </c>
      <c r="E18" s="40"/>
      <c r="F18" s="70">
        <v>0</v>
      </c>
      <c r="G18" s="70" t="s">
        <v>2293</v>
      </c>
      <c r="H18" s="70">
        <v>-10</v>
      </c>
      <c r="I18" s="70"/>
      <c r="J18" s="70"/>
      <c r="K18" s="9"/>
      <c r="L18" s="82"/>
    </row>
    <row r="19" spans="1:13">
      <c r="A19" s="69">
        <v>1005777</v>
      </c>
      <c r="B19" s="68" t="str">
        <f ca="1">VLOOKUP(A19,'Fichier FI (en entrée)'!B:E,3)</f>
        <v>VXDYTIONWM</v>
      </c>
      <c r="C19" s="69" t="s">
        <v>2297</v>
      </c>
      <c r="D19" s="69" t="s">
        <v>2292</v>
      </c>
      <c r="E19" s="40"/>
      <c r="F19" s="70" t="s">
        <v>2293</v>
      </c>
      <c r="G19" s="70">
        <v>0</v>
      </c>
      <c r="H19" s="70"/>
      <c r="I19" s="70"/>
      <c r="J19" s="70"/>
      <c r="K19" s="9"/>
      <c r="L19" s="82"/>
    </row>
    <row r="20" spans="1:13">
      <c r="A20" s="69">
        <v>1006088</v>
      </c>
      <c r="B20" s="68" t="str">
        <f ca="1">VLOOKUP(A20,'Fichier FI (en entrée)'!B:E,3)</f>
        <v>OZNFBFVPUE</v>
      </c>
      <c r="C20" s="69" t="s">
        <v>2297</v>
      </c>
      <c r="D20" s="69" t="s">
        <v>2292</v>
      </c>
      <c r="E20" s="40"/>
      <c r="F20" s="70">
        <v>0</v>
      </c>
      <c r="G20" s="70">
        <v>0</v>
      </c>
      <c r="H20" s="70"/>
      <c r="I20" s="70"/>
      <c r="J20" s="70"/>
      <c r="K20" s="9"/>
      <c r="L20" s="82"/>
    </row>
    <row r="21" spans="1:13">
      <c r="A21" s="69">
        <v>1008427</v>
      </c>
      <c r="B21" s="68" t="str">
        <f ca="1">VLOOKUP(A21,'Fichier FI (en entrée)'!B:E,3)</f>
        <v>WBJYWWJVSQ</v>
      </c>
      <c r="C21" s="69" t="s">
        <v>2297</v>
      </c>
      <c r="D21" s="69" t="s">
        <v>2292</v>
      </c>
      <c r="E21" s="40"/>
      <c r="F21" s="70">
        <v>-1</v>
      </c>
      <c r="G21" s="70">
        <v>-0.5</v>
      </c>
      <c r="H21" s="70"/>
      <c r="I21" s="70"/>
      <c r="J21" s="70"/>
      <c r="K21" s="9"/>
      <c r="L21" s="82"/>
    </row>
    <row r="22" spans="1:13" s="5" customFormat="1">
      <c r="A22" s="71">
        <v>1011615</v>
      </c>
      <c r="B22" s="68" t="str">
        <f ca="1">VLOOKUP(A22,'Fichier FI (en entrée)'!B:E,3)</f>
        <v>ULGPLCROPU</v>
      </c>
      <c r="C22" s="71" t="s">
        <v>2297</v>
      </c>
      <c r="D22" s="71" t="s">
        <v>2292</v>
      </c>
      <c r="E22" s="40"/>
      <c r="F22" s="36">
        <v>1</v>
      </c>
      <c r="G22" s="36">
        <v>1</v>
      </c>
      <c r="H22" s="36">
        <v>35</v>
      </c>
      <c r="I22" s="36"/>
      <c r="J22" s="36" t="s">
        <v>2290</v>
      </c>
      <c r="K22" s="44"/>
      <c r="L22" s="83"/>
      <c r="M22" s="103"/>
    </row>
    <row r="23" spans="1:13">
      <c r="A23" s="69">
        <v>1012203</v>
      </c>
      <c r="B23" s="68" t="str">
        <f ca="1">VLOOKUP(A23,'Fichier FI (en entrée)'!B:E,3)</f>
        <v>ZAQKQLKEEJ</v>
      </c>
      <c r="C23" s="69" t="s">
        <v>2297</v>
      </c>
      <c r="D23" s="69" t="s">
        <v>2292</v>
      </c>
      <c r="E23" s="40"/>
      <c r="F23" s="70" t="s">
        <v>2296</v>
      </c>
      <c r="G23" s="70" t="s">
        <v>2296</v>
      </c>
      <c r="H23" s="70"/>
      <c r="I23" s="70"/>
      <c r="J23" s="70"/>
      <c r="K23" s="9"/>
      <c r="L23" s="82"/>
    </row>
    <row r="24" spans="1:13">
      <c r="A24" s="69">
        <v>1012878</v>
      </c>
      <c r="B24" s="68" t="str">
        <f ca="1">VLOOKUP(A24,'Fichier FI (en entrée)'!B:E,3)</f>
        <v>CHEMZHKTDS</v>
      </c>
      <c r="C24" s="69" t="s">
        <v>2298</v>
      </c>
      <c r="D24" s="69" t="s">
        <v>2292</v>
      </c>
      <c r="E24" s="40"/>
      <c r="F24" s="70"/>
      <c r="G24" s="70"/>
      <c r="H24" s="70"/>
      <c r="I24" s="70"/>
      <c r="J24" s="70"/>
      <c r="K24" s="9"/>
      <c r="L24" s="82"/>
    </row>
    <row r="25" spans="1:13">
      <c r="A25" s="69">
        <v>1016314</v>
      </c>
      <c r="B25" s="68" t="str">
        <f ca="1">VLOOKUP(A25,'Fichier FI (en entrée)'!B:E,3)</f>
        <v>JPMKTWUBZC</v>
      </c>
      <c r="C25" s="69" t="s">
        <v>2297</v>
      </c>
      <c r="D25" s="69" t="s">
        <v>2292</v>
      </c>
      <c r="E25" s="40"/>
      <c r="F25" s="70">
        <v>0</v>
      </c>
      <c r="G25" s="70" t="s">
        <v>2293</v>
      </c>
      <c r="H25" s="70"/>
      <c r="I25" s="70"/>
      <c r="J25" s="70"/>
      <c r="K25" s="9"/>
      <c r="L25" s="82"/>
    </row>
    <row r="26" spans="1:13">
      <c r="A26" s="69">
        <v>1022064</v>
      </c>
      <c r="B26" s="68" t="str">
        <f ca="1">VLOOKUP(A26,'Fichier FI (en entrée)'!B:E,3)</f>
        <v>PDPVQIWMHM</v>
      </c>
      <c r="C26" s="69" t="s">
        <v>2297</v>
      </c>
      <c r="D26" s="69" t="s">
        <v>2292</v>
      </c>
      <c r="E26" s="40"/>
      <c r="F26" s="70">
        <v>0</v>
      </c>
      <c r="G26" s="70">
        <v>-5</v>
      </c>
      <c r="H26" s="70"/>
      <c r="I26" s="70"/>
      <c r="J26" s="70"/>
      <c r="K26" s="9"/>
      <c r="L26" s="82"/>
    </row>
    <row r="27" spans="1:13">
      <c r="A27" s="69">
        <v>1034841</v>
      </c>
      <c r="B27" s="68" t="str">
        <f ca="1">VLOOKUP(A27,'Fichier FI (en entrée)'!B:E,3)</f>
        <v>CRGJEDLKDB</v>
      </c>
      <c r="C27" s="69" t="s">
        <v>2297</v>
      </c>
      <c r="D27" s="69" t="s">
        <v>2292</v>
      </c>
      <c r="E27" s="40"/>
      <c r="F27" s="70">
        <v>1.5</v>
      </c>
      <c r="G27" s="70" t="s">
        <v>2293</v>
      </c>
      <c r="H27" s="70">
        <v>20</v>
      </c>
      <c r="I27" s="70" t="s">
        <v>2290</v>
      </c>
      <c r="J27" s="70" t="s">
        <v>2299</v>
      </c>
      <c r="K27" s="9"/>
      <c r="L27" s="82"/>
    </row>
    <row r="28" spans="1:13">
      <c r="A28" s="69">
        <v>1040638</v>
      </c>
      <c r="B28" s="68" t="str">
        <f ca="1">VLOOKUP(A28,'Fichier FI (en entrée)'!B:E,3)</f>
        <v>BVSMXTFVNK</v>
      </c>
      <c r="C28" s="69" t="s">
        <v>2297</v>
      </c>
      <c r="D28" s="69" t="s">
        <v>2292</v>
      </c>
      <c r="E28" s="40"/>
      <c r="F28" s="70">
        <v>1</v>
      </c>
      <c r="G28" s="70" t="s">
        <v>2293</v>
      </c>
      <c r="H28" s="70"/>
      <c r="I28" s="70"/>
      <c r="J28" s="70"/>
      <c r="K28" s="9"/>
      <c r="L28" s="82"/>
    </row>
    <row r="29" spans="1:13">
      <c r="A29" s="69">
        <v>1042188</v>
      </c>
      <c r="B29" s="68" t="str">
        <f ca="1">VLOOKUP(A29,'Fichier FI (en entrée)'!B:E,3)</f>
        <v>UUMCMKQIAA</v>
      </c>
      <c r="C29" s="69" t="s">
        <v>2297</v>
      </c>
      <c r="D29" s="69" t="s">
        <v>2292</v>
      </c>
      <c r="E29" s="40"/>
      <c r="F29" s="70">
        <v>0</v>
      </c>
      <c r="G29" s="70">
        <v>0</v>
      </c>
      <c r="H29" s="70">
        <v>-10</v>
      </c>
      <c r="I29" s="70"/>
      <c r="J29" s="70"/>
      <c r="K29" s="9"/>
      <c r="L29" s="82"/>
    </row>
    <row r="30" spans="1:13">
      <c r="A30" s="69">
        <v>1048651</v>
      </c>
      <c r="B30" s="68" t="str">
        <f ca="1">VLOOKUP(A30,'Fichier FI (en entrée)'!B:E,3)</f>
        <v>ACYCXYGADH</v>
      </c>
      <c r="C30" s="69" t="s">
        <v>2300</v>
      </c>
      <c r="D30" s="69" t="s">
        <v>2292</v>
      </c>
      <c r="E30" s="40"/>
      <c r="F30" s="70">
        <v>0</v>
      </c>
      <c r="G30" s="70">
        <v>0</v>
      </c>
      <c r="H30" s="70"/>
      <c r="I30" s="70"/>
      <c r="J30" s="70"/>
      <c r="K30" s="9"/>
      <c r="L30" s="82"/>
    </row>
    <row r="31" spans="1:13">
      <c r="A31" s="69">
        <v>1049990</v>
      </c>
      <c r="B31" s="68" t="str">
        <f ca="1">VLOOKUP(A31,'Fichier FI (en entrée)'!B:E,3)</f>
        <v>EKCKDHWAER</v>
      </c>
      <c r="C31" s="69" t="s">
        <v>2297</v>
      </c>
      <c r="D31" s="69" t="s">
        <v>2292</v>
      </c>
      <c r="E31" s="144"/>
      <c r="F31" s="70">
        <v>1</v>
      </c>
      <c r="G31" s="70" t="s">
        <v>2296</v>
      </c>
      <c r="H31" s="70"/>
      <c r="I31" s="70"/>
      <c r="J31" s="70" t="s">
        <v>2290</v>
      </c>
      <c r="K31" s="9"/>
      <c r="L31" s="82"/>
    </row>
    <row r="32" spans="1:13">
      <c r="A32" s="69">
        <v>1052525</v>
      </c>
      <c r="B32" s="68" t="str">
        <f ca="1">VLOOKUP(A32,'Fichier FI (en entrée)'!B:E,3)</f>
        <v>JCBBBPBFBR</v>
      </c>
      <c r="C32" s="69" t="s">
        <v>2297</v>
      </c>
      <c r="D32" s="69" t="s">
        <v>2292</v>
      </c>
      <c r="E32" s="40"/>
      <c r="F32" s="70">
        <v>0</v>
      </c>
      <c r="G32" s="70" t="s">
        <v>2293</v>
      </c>
      <c r="H32" s="70"/>
      <c r="I32" s="70"/>
      <c r="J32" s="70"/>
      <c r="K32" s="9"/>
      <c r="L32" s="82"/>
    </row>
    <row r="33" spans="1:13">
      <c r="A33" s="69">
        <v>1053969</v>
      </c>
      <c r="B33" s="68" t="str">
        <f ca="1">VLOOKUP(A33,'Fichier FI (en entrée)'!B:E,3)</f>
        <v>HKHIGNJHZM</v>
      </c>
      <c r="C33" s="69" t="s">
        <v>2297</v>
      </c>
      <c r="D33" s="69" t="s">
        <v>2292</v>
      </c>
      <c r="E33" s="144"/>
      <c r="F33" s="70">
        <v>0</v>
      </c>
      <c r="G33" s="70" t="s">
        <v>2293</v>
      </c>
      <c r="H33" s="70"/>
      <c r="I33" s="70"/>
      <c r="J33" s="70" t="s">
        <v>2290</v>
      </c>
      <c r="K33" s="9"/>
      <c r="L33" s="82"/>
    </row>
    <row r="34" spans="1:13">
      <c r="A34" s="69">
        <v>1055327</v>
      </c>
      <c r="B34" s="68" t="str">
        <f ca="1">VLOOKUP(A34,'Fichier FI (en entrée)'!B:E,3)</f>
        <v>QRGOQALGKJ</v>
      </c>
      <c r="C34" s="69" t="s">
        <v>2297</v>
      </c>
      <c r="D34" s="69" t="s">
        <v>2292</v>
      </c>
      <c r="E34" s="40"/>
      <c r="F34" s="70">
        <v>0</v>
      </c>
      <c r="G34" s="70" t="s">
        <v>2296</v>
      </c>
      <c r="H34" s="70"/>
      <c r="I34" s="70"/>
      <c r="J34" s="70"/>
      <c r="K34" s="9"/>
      <c r="L34" s="82"/>
    </row>
    <row r="35" spans="1:13">
      <c r="A35" s="69">
        <v>1056508</v>
      </c>
      <c r="B35" s="68" t="str">
        <f ca="1">VLOOKUP(A35,'Fichier FI (en entrée)'!B:E,3)</f>
        <v>TGHRYIJDEL</v>
      </c>
      <c r="C35" s="69" t="s">
        <v>2297</v>
      </c>
      <c r="D35" s="69" t="s">
        <v>2292</v>
      </c>
      <c r="E35" s="40"/>
      <c r="F35" s="70">
        <v>0</v>
      </c>
      <c r="G35" s="70" t="s">
        <v>2293</v>
      </c>
      <c r="H35" s="70">
        <v>20</v>
      </c>
      <c r="I35" s="70" t="s">
        <v>2290</v>
      </c>
      <c r="J35" s="70" t="s">
        <v>2299</v>
      </c>
      <c r="K35" s="9"/>
      <c r="L35" s="82"/>
    </row>
    <row r="36" spans="1:13">
      <c r="A36" s="69">
        <v>1059098</v>
      </c>
      <c r="B36" s="68" t="str">
        <f ca="1">VLOOKUP(A36,'Fichier FI (en entrée)'!B:E,3)</f>
        <v>CZDRPQHVFP</v>
      </c>
      <c r="C36" s="69" t="s">
        <v>2297</v>
      </c>
      <c r="D36" s="69" t="s">
        <v>2292</v>
      </c>
      <c r="E36" s="40"/>
      <c r="F36" s="70">
        <v>1</v>
      </c>
      <c r="G36" s="70">
        <v>-5</v>
      </c>
      <c r="H36" s="70"/>
      <c r="I36" s="70"/>
      <c r="J36" s="70"/>
      <c r="K36" s="9"/>
      <c r="L36" s="82"/>
    </row>
    <row r="37" spans="1:13">
      <c r="A37" s="69">
        <v>1059505</v>
      </c>
      <c r="B37" s="68" t="str">
        <f ca="1">VLOOKUP(A37,'Fichier FI (en entrée)'!B:E,3)</f>
        <v>LWKBPYUGSA</v>
      </c>
      <c r="C37" s="69" t="s">
        <v>2297</v>
      </c>
      <c r="D37" s="69" t="s">
        <v>2292</v>
      </c>
      <c r="E37" s="40"/>
      <c r="F37" s="70">
        <v>0</v>
      </c>
      <c r="G37" s="70" t="s">
        <v>2296</v>
      </c>
      <c r="H37" s="70"/>
      <c r="I37" s="70" t="s">
        <v>2290</v>
      </c>
      <c r="J37" s="70" t="s">
        <v>2299</v>
      </c>
      <c r="K37" s="9"/>
      <c r="L37" s="82"/>
    </row>
    <row r="38" spans="1:13">
      <c r="A38" s="69">
        <v>1063551</v>
      </c>
      <c r="B38" s="68" t="str">
        <f ca="1">VLOOKUP(A38,'Fichier FI (en entrée)'!B:E,3)</f>
        <v>CQHAKDKSBM</v>
      </c>
      <c r="C38" s="69" t="s">
        <v>2297</v>
      </c>
      <c r="D38" s="69" t="s">
        <v>2292</v>
      </c>
      <c r="E38" s="40"/>
      <c r="F38" s="70">
        <v>1</v>
      </c>
      <c r="G38" s="70" t="s">
        <v>2293</v>
      </c>
      <c r="H38" s="70"/>
      <c r="I38" s="70"/>
      <c r="J38" s="70"/>
      <c r="K38" s="9"/>
      <c r="L38" s="82"/>
    </row>
    <row r="39" spans="1:13">
      <c r="A39" s="69">
        <v>1065449</v>
      </c>
      <c r="B39" s="68" t="str">
        <f ca="1">VLOOKUP(A39,'Fichier FI (en entrée)'!B:E,3)</f>
        <v>TKSDGONYUU</v>
      </c>
      <c r="C39" s="69" t="s">
        <v>2297</v>
      </c>
      <c r="D39" s="69" t="s">
        <v>2292</v>
      </c>
      <c r="E39" s="40"/>
      <c r="F39" s="70">
        <v>0</v>
      </c>
      <c r="G39" s="70">
        <v>0</v>
      </c>
      <c r="H39" s="70"/>
      <c r="I39" s="70"/>
      <c r="J39" s="70"/>
      <c r="K39" s="9"/>
      <c r="L39" s="82"/>
    </row>
    <row r="40" spans="1:13">
      <c r="A40" s="69">
        <v>1067334</v>
      </c>
      <c r="B40" s="68" t="str">
        <f ca="1">VLOOKUP(A40,'Fichier FI (en entrée)'!B:E,3)</f>
        <v>MCGMFWSYIF</v>
      </c>
      <c r="C40" s="69" t="s">
        <v>2297</v>
      </c>
      <c r="D40" s="69" t="s">
        <v>2292</v>
      </c>
      <c r="E40" s="40"/>
      <c r="F40" s="70">
        <v>0</v>
      </c>
      <c r="G40" s="70">
        <v>-5</v>
      </c>
      <c r="H40" s="70"/>
      <c r="I40" s="70"/>
      <c r="J40" s="70"/>
      <c r="K40" s="9"/>
      <c r="L40" s="82"/>
    </row>
    <row r="41" spans="1:13">
      <c r="A41" s="69">
        <v>1076077</v>
      </c>
      <c r="B41" s="68" t="str">
        <f ca="1">VLOOKUP(A41,'Fichier FI (en entrée)'!B:E,3)</f>
        <v>QQDWTZQBCU</v>
      </c>
      <c r="C41" s="69" t="s">
        <v>2297</v>
      </c>
      <c r="D41" s="69" t="s">
        <v>2292</v>
      </c>
      <c r="E41" s="40"/>
      <c r="F41" s="70">
        <v>0</v>
      </c>
      <c r="G41" s="70" t="s">
        <v>2296</v>
      </c>
      <c r="H41" s="70">
        <v>-10</v>
      </c>
      <c r="I41" s="70"/>
      <c r="J41" s="70"/>
      <c r="K41" s="9"/>
      <c r="L41" s="82"/>
    </row>
    <row r="42" spans="1:13">
      <c r="A42" s="69">
        <v>1081507</v>
      </c>
      <c r="B42" s="68" t="str">
        <f ca="1">VLOOKUP(A42,'Fichier FI (en entrée)'!B:E,3)</f>
        <v>EOACAVXMNM</v>
      </c>
      <c r="C42" s="69" t="s">
        <v>2297</v>
      </c>
      <c r="D42" s="69" t="s">
        <v>2292</v>
      </c>
      <c r="E42" s="40"/>
      <c r="F42" s="70">
        <v>0</v>
      </c>
      <c r="G42" s="70">
        <v>0</v>
      </c>
      <c r="H42" s="70">
        <v>-5</v>
      </c>
      <c r="I42" s="70"/>
      <c r="J42" s="70"/>
      <c r="K42" s="9"/>
      <c r="L42" s="82"/>
    </row>
    <row r="43" spans="1:13">
      <c r="A43" s="69">
        <v>1083054</v>
      </c>
      <c r="B43" s="68" t="str">
        <f ca="1">VLOOKUP(A43,'Fichier FI (en entrée)'!B:E,3)</f>
        <v>YYCIODTZBO</v>
      </c>
      <c r="C43" s="69" t="s">
        <v>2297</v>
      </c>
      <c r="D43" s="69" t="s">
        <v>2292</v>
      </c>
      <c r="E43" s="40"/>
      <c r="F43" s="70">
        <v>0</v>
      </c>
      <c r="G43" s="70">
        <v>0</v>
      </c>
      <c r="H43" s="70"/>
      <c r="I43" s="70"/>
      <c r="J43" s="70"/>
      <c r="K43" s="9"/>
      <c r="L43" s="82"/>
    </row>
    <row r="44" spans="1:13" s="5" customFormat="1">
      <c r="A44" s="71">
        <v>1085806</v>
      </c>
      <c r="B44" s="68" t="str">
        <f ca="1">VLOOKUP(A44,'Fichier FI (en entrée)'!B:E,3)</f>
        <v>RNTVJJTNYI</v>
      </c>
      <c r="C44" s="71" t="s">
        <v>2301</v>
      </c>
      <c r="D44" s="71" t="s">
        <v>2292</v>
      </c>
      <c r="E44" s="40"/>
      <c r="F44" s="36">
        <v>1</v>
      </c>
      <c r="G44" s="36">
        <v>0</v>
      </c>
      <c r="H44" s="36">
        <v>5</v>
      </c>
      <c r="I44" s="36"/>
      <c r="J44" s="36" t="s">
        <v>2290</v>
      </c>
      <c r="K44" s="44"/>
      <c r="L44" s="83"/>
      <c r="M44" s="103"/>
    </row>
    <row r="45" spans="1:13">
      <c r="A45" s="69">
        <v>1086568</v>
      </c>
      <c r="B45" s="68" t="str">
        <f ca="1">VLOOKUP(A45,'Fichier FI (en entrée)'!B:E,3)</f>
        <v>JSRPJXKJBU</v>
      </c>
      <c r="C45" s="69" t="s">
        <v>2297</v>
      </c>
      <c r="D45" s="69" t="s">
        <v>2292</v>
      </c>
      <c r="E45" s="40"/>
      <c r="F45" s="70">
        <v>2</v>
      </c>
      <c r="G45" s="70">
        <v>-2</v>
      </c>
      <c r="H45" s="70"/>
      <c r="I45" s="70"/>
      <c r="J45" s="70" t="s">
        <v>2299</v>
      </c>
      <c r="K45" s="9"/>
      <c r="L45" s="82"/>
    </row>
    <row r="46" spans="1:13">
      <c r="A46" s="69">
        <v>1087583</v>
      </c>
      <c r="B46" s="68" t="str">
        <f ca="1">VLOOKUP(A46,'Fichier FI (en entrée)'!B:E,3)</f>
        <v>PSALJVIPGQ</v>
      </c>
      <c r="C46" s="69" t="s">
        <v>2297</v>
      </c>
      <c r="D46" s="69" t="s">
        <v>2292</v>
      </c>
      <c r="E46" s="40"/>
      <c r="F46" s="70">
        <v>-1</v>
      </c>
      <c r="G46" s="70">
        <v>1</v>
      </c>
      <c r="H46" s="70"/>
      <c r="I46" s="70"/>
      <c r="J46" s="70"/>
      <c r="K46" s="9"/>
      <c r="L46" s="82"/>
    </row>
    <row r="47" spans="1:13">
      <c r="A47" s="69">
        <v>1097006</v>
      </c>
      <c r="B47" s="68" t="str">
        <f ca="1">VLOOKUP(A47,'Fichier FI (en entrée)'!B:E,3)</f>
        <v>PBEQEPYWIJ</v>
      </c>
      <c r="C47" s="69" t="s">
        <v>2297</v>
      </c>
      <c r="D47" s="69" t="s">
        <v>2292</v>
      </c>
      <c r="E47" s="40"/>
      <c r="F47" s="70">
        <v>0</v>
      </c>
      <c r="G47" s="70">
        <v>0</v>
      </c>
      <c r="H47" s="70"/>
      <c r="I47" s="70"/>
      <c r="J47" s="70"/>
      <c r="K47" s="9"/>
      <c r="L47" s="82"/>
    </row>
    <row r="48" spans="1:13">
      <c r="A48" s="69">
        <v>1120518</v>
      </c>
      <c r="B48" s="68" t="str">
        <f ca="1">VLOOKUP(A48,'Fichier FI (en entrée)'!B:E,3)</f>
        <v>KAVEJDYCDX</v>
      </c>
      <c r="C48" s="69" t="s">
        <v>2297</v>
      </c>
      <c r="D48" s="69" t="s">
        <v>2292</v>
      </c>
      <c r="E48" s="40"/>
      <c r="F48" s="70">
        <v>0</v>
      </c>
      <c r="G48" s="70" t="s">
        <v>2296</v>
      </c>
      <c r="H48" s="70">
        <v>-10</v>
      </c>
      <c r="I48" s="70"/>
      <c r="J48" s="70"/>
      <c r="K48" s="9"/>
      <c r="L48" s="82"/>
    </row>
    <row r="49" spans="1:13">
      <c r="A49" s="69">
        <v>1122209</v>
      </c>
      <c r="B49" s="68" t="str">
        <f ca="1">VLOOKUP(A49,'Fichier FI (en entrée)'!B:E,3)</f>
        <v>DWVQTDHWJU</v>
      </c>
      <c r="C49" s="69" t="s">
        <v>2302</v>
      </c>
      <c r="D49" s="69" t="s">
        <v>2292</v>
      </c>
      <c r="E49" s="40"/>
      <c r="F49" s="70">
        <v>-1</v>
      </c>
      <c r="G49" s="70" t="s">
        <v>2293</v>
      </c>
      <c r="H49" s="70"/>
      <c r="I49" s="70"/>
      <c r="J49" s="70"/>
      <c r="K49" s="9"/>
      <c r="L49" s="82"/>
    </row>
    <row r="50" spans="1:13">
      <c r="A50" s="69">
        <v>1122268</v>
      </c>
      <c r="B50" s="68" t="str">
        <f ca="1">VLOOKUP(A50,'Fichier FI (en entrée)'!B:E,3)</f>
        <v>DWVQTDHWJU</v>
      </c>
      <c r="C50" s="69" t="s">
        <v>2297</v>
      </c>
      <c r="D50" s="69" t="s">
        <v>2292</v>
      </c>
      <c r="E50" s="40"/>
      <c r="F50" s="70">
        <v>0</v>
      </c>
      <c r="G50" s="70" t="s">
        <v>2296</v>
      </c>
      <c r="H50" s="70"/>
      <c r="I50" s="70"/>
      <c r="J50" s="70"/>
      <c r="K50" s="9"/>
      <c r="L50" s="82"/>
    </row>
    <row r="51" spans="1:13">
      <c r="A51" s="69">
        <v>1123732</v>
      </c>
      <c r="B51" s="68" t="str">
        <f ca="1">VLOOKUP(A51,'Fichier FI (en entrée)'!B:E,3)</f>
        <v>PTRCWDWJDM</v>
      </c>
      <c r="C51" s="69" t="s">
        <v>2297</v>
      </c>
      <c r="D51" s="69" t="s">
        <v>2292</v>
      </c>
      <c r="E51" s="40"/>
      <c r="F51" s="70">
        <v>0</v>
      </c>
      <c r="G51" s="70" t="s">
        <v>2293</v>
      </c>
      <c r="H51" s="70"/>
      <c r="I51" s="70"/>
      <c r="J51" s="70"/>
      <c r="K51" s="9"/>
      <c r="L51" s="82"/>
    </row>
    <row r="52" spans="1:13">
      <c r="A52" s="69">
        <v>1125187</v>
      </c>
      <c r="B52" s="68" t="str">
        <f ca="1">VLOOKUP(A52,'Fichier FI (en entrée)'!B:E,3)</f>
        <v>HYMNFYHHXL</v>
      </c>
      <c r="C52" s="69" t="s">
        <v>2297</v>
      </c>
      <c r="D52" s="69" t="s">
        <v>2292</v>
      </c>
      <c r="E52" s="40"/>
      <c r="F52" s="70">
        <v>0</v>
      </c>
      <c r="G52" s="70" t="s">
        <v>2293</v>
      </c>
      <c r="H52" s="70"/>
      <c r="I52" s="70"/>
      <c r="J52" s="70"/>
      <c r="K52" s="9"/>
      <c r="L52" s="82"/>
    </row>
    <row r="53" spans="1:13">
      <c r="A53" s="69">
        <v>1130422</v>
      </c>
      <c r="B53" s="68" t="str">
        <f ca="1">VLOOKUP(A53,'Fichier FI (en entrée)'!B:E,3)</f>
        <v>YMSPGTKZQY</v>
      </c>
      <c r="C53" s="69" t="s">
        <v>2297</v>
      </c>
      <c r="D53" s="69" t="s">
        <v>2292</v>
      </c>
      <c r="E53" s="40"/>
      <c r="F53" s="70">
        <v>1</v>
      </c>
      <c r="G53" s="70" t="s">
        <v>2296</v>
      </c>
      <c r="H53" s="70"/>
      <c r="I53" s="70"/>
      <c r="J53" s="70" t="s">
        <v>2290</v>
      </c>
      <c r="K53" s="9"/>
      <c r="L53" s="82"/>
    </row>
    <row r="54" spans="1:13">
      <c r="A54" s="69">
        <v>1137788</v>
      </c>
      <c r="B54" s="68" t="str">
        <f ca="1">VLOOKUP(A54,'Fichier FI (en entrée)'!B:E,3)</f>
        <v>EMELOSTZXB</v>
      </c>
      <c r="C54" s="69" t="s">
        <v>2297</v>
      </c>
      <c r="D54" s="69" t="s">
        <v>2292</v>
      </c>
      <c r="E54" s="40"/>
      <c r="F54" s="70">
        <v>0</v>
      </c>
      <c r="G54" s="70">
        <v>0</v>
      </c>
      <c r="H54" s="70"/>
      <c r="I54" s="70"/>
      <c r="J54" s="70"/>
      <c r="K54" s="9"/>
      <c r="L54" s="82"/>
    </row>
    <row r="55" spans="1:13">
      <c r="A55" s="69">
        <v>1143395</v>
      </c>
      <c r="B55" s="68" t="str">
        <f ca="1">VLOOKUP(A55,'Fichier FI (en entrée)'!B:E,3)</f>
        <v>NYTTLAHRPJ</v>
      </c>
      <c r="C55" s="69" t="s">
        <v>2303</v>
      </c>
      <c r="D55" s="69" t="s">
        <v>2292</v>
      </c>
      <c r="E55" s="40"/>
      <c r="F55" s="70">
        <v>0</v>
      </c>
      <c r="G55" s="70" t="s">
        <v>2293</v>
      </c>
      <c r="H55" s="70"/>
      <c r="I55" s="70"/>
      <c r="J55" s="70"/>
      <c r="K55" s="9"/>
      <c r="L55" s="82"/>
    </row>
    <row r="56" spans="1:13">
      <c r="A56" s="69">
        <v>1154988</v>
      </c>
      <c r="B56" s="68" t="str">
        <f ca="1">VLOOKUP(A56,'Fichier FI (en entrée)'!B:E,3)</f>
        <v>LAPSPKFRSC</v>
      </c>
      <c r="C56" s="69" t="s">
        <v>2297</v>
      </c>
      <c r="D56" s="69" t="s">
        <v>2292</v>
      </c>
      <c r="E56" s="40"/>
      <c r="F56" s="70">
        <v>1</v>
      </c>
      <c r="G56" s="70" t="s">
        <v>2296</v>
      </c>
      <c r="H56" s="70"/>
      <c r="I56" s="70"/>
      <c r="J56" s="70" t="s">
        <v>2299</v>
      </c>
      <c r="K56" s="9"/>
      <c r="L56" s="82"/>
    </row>
    <row r="57" spans="1:13">
      <c r="A57" s="69">
        <v>1158761</v>
      </c>
      <c r="B57" s="68" t="str">
        <f ca="1">VLOOKUP(A57,'Fichier FI (en entrée)'!B:E,3)</f>
        <v>ERRMMXATIB</v>
      </c>
      <c r="C57" s="69" t="s">
        <v>2297</v>
      </c>
      <c r="D57" s="69" t="s">
        <v>2292</v>
      </c>
      <c r="E57" s="40"/>
      <c r="F57" s="70">
        <v>0</v>
      </c>
      <c r="G57" s="70" t="s">
        <v>2293</v>
      </c>
      <c r="H57" s="70"/>
      <c r="I57" s="70"/>
      <c r="J57" s="70"/>
      <c r="K57" s="9"/>
      <c r="L57" s="82"/>
    </row>
    <row r="58" spans="1:13">
      <c r="A58" s="69">
        <v>1167355</v>
      </c>
      <c r="B58" s="68" t="str">
        <f ca="1">VLOOKUP(A58,'Fichier FI (en entrée)'!B:E,3)</f>
        <v>HRJOETVITH</v>
      </c>
      <c r="C58" s="69" t="s">
        <v>2304</v>
      </c>
      <c r="D58" s="69" t="s">
        <v>2292</v>
      </c>
      <c r="E58" s="40"/>
      <c r="F58" s="70">
        <v>-1</v>
      </c>
      <c r="G58" s="70" t="s">
        <v>2293</v>
      </c>
      <c r="H58" s="70"/>
      <c r="I58" s="70"/>
      <c r="J58" s="70"/>
      <c r="K58" s="9"/>
      <c r="L58" s="82"/>
    </row>
    <row r="59" spans="1:13">
      <c r="A59" s="69">
        <v>1179070</v>
      </c>
      <c r="B59" s="68" t="str">
        <f ca="1">VLOOKUP(A59,'Fichier FI (en entrée)'!B:E,3)</f>
        <v>EGRMFCTAOS</v>
      </c>
      <c r="C59" s="69" t="s">
        <v>2297</v>
      </c>
      <c r="D59" s="69" t="s">
        <v>2292</v>
      </c>
      <c r="E59" s="40"/>
      <c r="F59" s="70">
        <v>0</v>
      </c>
      <c r="G59" s="70" t="s">
        <v>2296</v>
      </c>
      <c r="H59" s="70">
        <v>-5</v>
      </c>
      <c r="I59" s="70"/>
      <c r="J59" s="70"/>
      <c r="K59" s="9"/>
      <c r="L59" s="82"/>
    </row>
    <row r="60" spans="1:13">
      <c r="A60" s="69">
        <v>1107925</v>
      </c>
      <c r="B60" s="68" t="str">
        <f ca="1">VLOOKUP(A60,'Fichier FI (en entrée)'!B:E,3)</f>
        <v>TEOTMXXCZM</v>
      </c>
      <c r="C60" s="69" t="s">
        <v>2305</v>
      </c>
      <c r="D60" s="69" t="s">
        <v>2185</v>
      </c>
      <c r="E60" s="40"/>
      <c r="F60" s="70">
        <v>-1</v>
      </c>
      <c r="G60" s="70" t="s">
        <v>2296</v>
      </c>
      <c r="H60" s="70"/>
      <c r="I60" s="70"/>
      <c r="J60" s="70"/>
      <c r="K60" s="9"/>
      <c r="L60" s="82"/>
    </row>
    <row r="61" spans="1:13">
      <c r="A61" s="69">
        <v>1010978</v>
      </c>
      <c r="B61" s="68" t="str">
        <f ca="1">VLOOKUP(A61,'Fichier FI (en entrée)'!B:E,3)</f>
        <v>FOYSODWMWC</v>
      </c>
      <c r="C61" s="69" t="s">
        <v>2306</v>
      </c>
      <c r="D61" s="69" t="s">
        <v>2186</v>
      </c>
      <c r="E61" s="40"/>
      <c r="F61" s="70">
        <v>1</v>
      </c>
      <c r="G61" s="70">
        <v>0</v>
      </c>
      <c r="H61" s="70"/>
      <c r="I61" s="70"/>
      <c r="J61" s="70"/>
      <c r="K61" s="9"/>
      <c r="L61" s="82"/>
    </row>
    <row r="62" spans="1:13">
      <c r="A62" s="69">
        <v>1181526</v>
      </c>
      <c r="B62" s="68" t="str">
        <f ca="1">VLOOKUP(A62,'Fichier FI (en entrée)'!B:E,3)</f>
        <v>WCEKHHVBVP</v>
      </c>
      <c r="C62" s="69" t="s">
        <v>2307</v>
      </c>
      <c r="D62" s="69" t="s">
        <v>2186</v>
      </c>
      <c r="E62" s="40"/>
      <c r="F62" s="70">
        <v>1</v>
      </c>
      <c r="G62" s="70" t="s">
        <v>2296</v>
      </c>
      <c r="H62" s="70"/>
      <c r="I62" s="70"/>
      <c r="J62" s="70"/>
      <c r="K62" s="9"/>
      <c r="L62" s="82"/>
    </row>
    <row r="63" spans="1:13">
      <c r="A63" s="69">
        <v>1027873</v>
      </c>
      <c r="B63" s="68" t="str">
        <f ca="1">VLOOKUP(A63,'Fichier FI (en entrée)'!B:E,3)</f>
        <v>JMMOAFCIQJ</v>
      </c>
      <c r="C63" s="69" t="s">
        <v>2308</v>
      </c>
      <c r="D63" s="69" t="s">
        <v>2191</v>
      </c>
      <c r="E63" s="40"/>
      <c r="F63" s="70">
        <v>0</v>
      </c>
      <c r="G63" s="70">
        <v>0.5</v>
      </c>
      <c r="H63" s="70"/>
      <c r="I63" s="70"/>
      <c r="J63" s="70"/>
      <c r="K63" s="9"/>
      <c r="L63" s="82"/>
    </row>
    <row r="64" spans="1:13">
      <c r="A64" s="84">
        <v>170646</v>
      </c>
      <c r="B64" s="68" t="str">
        <f ca="1">VLOOKUP(A64,'Fichier FI (en entrée)'!B:E,3)</f>
        <v>IUJNBOTZLW</v>
      </c>
      <c r="C64" s="84" t="s">
        <v>2309</v>
      </c>
      <c r="D64" s="84" t="s">
        <v>2310</v>
      </c>
      <c r="E64" s="40"/>
      <c r="F64" s="85">
        <v>0.5</v>
      </c>
      <c r="G64" s="85">
        <v>0.5</v>
      </c>
      <c r="H64" s="85">
        <v>0</v>
      </c>
      <c r="I64" s="85"/>
      <c r="J64" s="85" t="s">
        <v>2290</v>
      </c>
      <c r="K64" s="86"/>
      <c r="L64" s="87"/>
      <c r="M64" s="104"/>
    </row>
    <row r="65" spans="1:13">
      <c r="A65" s="84">
        <v>214369</v>
      </c>
      <c r="B65" s="68" t="str">
        <f ca="1">VLOOKUP(A65,'Fichier FI (en entrée)'!B:E,3)</f>
        <v>MTQFCCDOGF</v>
      </c>
      <c r="C65" s="84" t="s">
        <v>2311</v>
      </c>
      <c r="D65" s="84" t="s">
        <v>2310</v>
      </c>
      <c r="E65" s="40"/>
      <c r="F65" s="85">
        <v>-1</v>
      </c>
      <c r="G65" s="85">
        <v>0</v>
      </c>
      <c r="H65" s="85">
        <v>0</v>
      </c>
      <c r="I65" s="85"/>
      <c r="J65" s="85"/>
      <c r="K65" s="86"/>
      <c r="L65" s="87"/>
      <c r="M65" s="104"/>
    </row>
    <row r="66" spans="1:13">
      <c r="A66" s="84">
        <v>214583</v>
      </c>
      <c r="B66" s="68" t="str">
        <f ca="1">VLOOKUP(A66,'Fichier FI (en entrée)'!B:E,3)</f>
        <v>UGJCIPFGRU</v>
      </c>
      <c r="C66" s="84" t="s">
        <v>2312</v>
      </c>
      <c r="D66" s="84" t="s">
        <v>2310</v>
      </c>
      <c r="E66" s="40"/>
      <c r="F66" s="85">
        <v>1</v>
      </c>
      <c r="G66" s="85">
        <v>0.5</v>
      </c>
      <c r="H66" s="85">
        <v>0</v>
      </c>
      <c r="I66" s="85"/>
      <c r="J66" s="85"/>
      <c r="K66" s="86"/>
      <c r="L66" s="87"/>
      <c r="M66" s="104"/>
    </row>
    <row r="67" spans="1:13">
      <c r="A67" s="84">
        <v>268523</v>
      </c>
      <c r="B67" s="68" t="str">
        <f ca="1">VLOOKUP(A67,'Fichier FI (en entrée)'!B:E,3)</f>
        <v>CYPWCMBUAO</v>
      </c>
      <c r="C67" s="84" t="s">
        <v>2313</v>
      </c>
      <c r="D67" s="84" t="s">
        <v>2310</v>
      </c>
      <c r="E67" s="40"/>
      <c r="F67" s="85">
        <v>-1</v>
      </c>
      <c r="G67" s="85">
        <v>0</v>
      </c>
      <c r="H67" s="85">
        <v>0</v>
      </c>
      <c r="I67" s="85"/>
      <c r="J67" s="85"/>
      <c r="K67" s="86"/>
      <c r="L67" s="87"/>
      <c r="M67" s="104"/>
    </row>
    <row r="68" spans="1:13">
      <c r="A68" s="84">
        <v>272526</v>
      </c>
      <c r="B68" s="68" t="str">
        <f ca="1">VLOOKUP(A68,'Fichier FI (en entrée)'!B:E,3)</f>
        <v>DBCQECOAZC</v>
      </c>
      <c r="C68" s="84" t="s">
        <v>2314</v>
      </c>
      <c r="D68" s="84" t="s">
        <v>2310</v>
      </c>
      <c r="E68" s="40"/>
      <c r="F68" s="85">
        <v>-1</v>
      </c>
      <c r="G68" s="85">
        <v>0</v>
      </c>
      <c r="H68" s="85">
        <v>0</v>
      </c>
      <c r="I68" s="85"/>
      <c r="J68" s="85"/>
      <c r="K68" s="86"/>
      <c r="L68" s="87"/>
      <c r="M68" s="104"/>
    </row>
    <row r="69" spans="1:13">
      <c r="A69" s="84">
        <v>285290</v>
      </c>
      <c r="B69" s="68" t="str">
        <f ca="1">VLOOKUP(A69,'Fichier FI (en entrée)'!B:E,3)</f>
        <v>CUVEYJIEJJ</v>
      </c>
      <c r="C69" s="84" t="s">
        <v>2315</v>
      </c>
      <c r="D69" s="84" t="s">
        <v>2310</v>
      </c>
      <c r="E69" s="40"/>
      <c r="F69" s="85">
        <v>0</v>
      </c>
      <c r="G69" s="85">
        <v>0.5</v>
      </c>
      <c r="H69" s="85">
        <v>0</v>
      </c>
      <c r="I69" s="85"/>
      <c r="J69" s="85"/>
      <c r="K69" s="86"/>
      <c r="L69" s="87"/>
      <c r="M69" s="104"/>
    </row>
    <row r="70" spans="1:13">
      <c r="A70" s="84">
        <v>322054</v>
      </c>
      <c r="B70" s="68" t="str">
        <f ca="1">VLOOKUP(A70,'Fichier FI (en entrée)'!B:E,3)</f>
        <v>NLZGFUAVHK</v>
      </c>
      <c r="C70" s="84" t="s">
        <v>2316</v>
      </c>
      <c r="D70" s="84" t="s">
        <v>2310</v>
      </c>
      <c r="E70" s="40"/>
      <c r="F70" s="85">
        <v>1</v>
      </c>
      <c r="G70" s="85">
        <v>0</v>
      </c>
      <c r="H70" s="85">
        <v>0</v>
      </c>
      <c r="I70" s="85"/>
      <c r="J70" s="85"/>
      <c r="K70" s="86"/>
      <c r="L70" s="87"/>
      <c r="M70" s="104"/>
    </row>
    <row r="71" spans="1:13">
      <c r="A71" s="84">
        <v>335554</v>
      </c>
      <c r="B71" s="68" t="str">
        <f ca="1">VLOOKUP(A71,'Fichier FI (en entrée)'!B:E,3)</f>
        <v>OCJYUVVSEH</v>
      </c>
      <c r="C71" s="84" t="s">
        <v>2317</v>
      </c>
      <c r="D71" s="84" t="s">
        <v>2310</v>
      </c>
      <c r="E71" s="40"/>
      <c r="F71" s="85">
        <v>0</v>
      </c>
      <c r="G71" s="85">
        <v>0</v>
      </c>
      <c r="H71" s="85">
        <v>0</v>
      </c>
      <c r="I71" s="85"/>
      <c r="J71" s="85"/>
      <c r="K71" s="86"/>
      <c r="L71" s="87"/>
      <c r="M71" s="104"/>
    </row>
    <row r="72" spans="1:13">
      <c r="A72" s="84">
        <v>338862</v>
      </c>
      <c r="B72" s="68" t="str">
        <f ca="1">VLOOKUP(A72,'Fichier FI (en entrée)'!B:E,3)</f>
        <v>NNMMZQOTHA</v>
      </c>
      <c r="C72" s="84" t="s">
        <v>2318</v>
      </c>
      <c r="D72" s="84" t="s">
        <v>2310</v>
      </c>
      <c r="E72" s="40"/>
      <c r="F72" s="85">
        <v>1</v>
      </c>
      <c r="G72" s="85">
        <v>0</v>
      </c>
      <c r="H72" s="85">
        <v>0</v>
      </c>
      <c r="I72" s="85"/>
      <c r="J72" s="85"/>
      <c r="K72" s="86"/>
      <c r="L72" s="87"/>
      <c r="M72" s="104"/>
    </row>
    <row r="73" spans="1:13">
      <c r="A73" s="84">
        <v>361883</v>
      </c>
      <c r="B73" s="68" t="str">
        <f ca="1">VLOOKUP(A73,'Fichier FI (en entrée)'!B:E,3)</f>
        <v>LHPHPULPBB</v>
      </c>
      <c r="C73" s="84" t="s">
        <v>2319</v>
      </c>
      <c r="D73" s="84" t="s">
        <v>2310</v>
      </c>
      <c r="E73" s="40"/>
      <c r="F73" s="85">
        <v>-1</v>
      </c>
      <c r="G73" s="85">
        <v>0</v>
      </c>
      <c r="H73" s="85"/>
      <c r="I73" s="85"/>
      <c r="J73" s="85"/>
      <c r="K73" s="86"/>
      <c r="L73" s="87"/>
      <c r="M73" s="104"/>
    </row>
    <row r="74" spans="1:13">
      <c r="A74" s="84">
        <v>404347</v>
      </c>
      <c r="B74" s="68" t="str">
        <f ca="1">VLOOKUP(A74,'Fichier FI (en entrée)'!B:E,3)</f>
        <v>GCLFKBUYDH</v>
      </c>
      <c r="C74" s="84" t="s">
        <v>2320</v>
      </c>
      <c r="D74" s="84" t="s">
        <v>2310</v>
      </c>
      <c r="E74" s="40"/>
      <c r="F74" s="85">
        <v>0</v>
      </c>
      <c r="G74" s="85">
        <v>-0.5</v>
      </c>
      <c r="H74" s="85">
        <v>0</v>
      </c>
      <c r="I74" s="85"/>
      <c r="J74" s="85"/>
      <c r="K74" s="86"/>
      <c r="L74" s="87"/>
      <c r="M74" s="104"/>
    </row>
    <row r="75" spans="1:13">
      <c r="A75" s="84">
        <v>424704</v>
      </c>
      <c r="B75" s="68" t="str">
        <f ca="1">VLOOKUP(A75,'Fichier FI (en entrée)'!B:E,3)</f>
        <v>GZQAYMULCD</v>
      </c>
      <c r="C75" s="84" t="s">
        <v>2321</v>
      </c>
      <c r="D75" s="84" t="s">
        <v>2310</v>
      </c>
      <c r="E75" s="40"/>
      <c r="F75" s="85">
        <v>-1</v>
      </c>
      <c r="G75" s="85">
        <v>1</v>
      </c>
      <c r="H75" s="85"/>
      <c r="I75" s="85"/>
      <c r="J75" s="85"/>
      <c r="K75" s="86"/>
      <c r="L75" s="87"/>
      <c r="M75" s="104"/>
    </row>
    <row r="76" spans="1:13">
      <c r="A76" s="84">
        <v>450555</v>
      </c>
      <c r="B76" s="68" t="str">
        <f ca="1">VLOOKUP(A76,'Fichier FI (en entrée)'!B:E,3)</f>
        <v>WYFPQADCKL</v>
      </c>
      <c r="C76" s="84" t="s">
        <v>2322</v>
      </c>
      <c r="D76" s="84" t="s">
        <v>2310</v>
      </c>
      <c r="E76" s="40"/>
      <c r="F76" s="85">
        <v>-1</v>
      </c>
      <c r="G76" s="85">
        <v>0</v>
      </c>
      <c r="H76" s="85">
        <v>-10</v>
      </c>
      <c r="I76" s="85"/>
      <c r="J76" s="85"/>
      <c r="K76" s="86"/>
      <c r="L76" s="87"/>
      <c r="M76" s="104"/>
    </row>
    <row r="77" spans="1:13">
      <c r="A77" s="84">
        <v>450556</v>
      </c>
      <c r="B77" s="68" t="str">
        <f ca="1">VLOOKUP(A77,'Fichier FI (en entrée)'!B:E,3)</f>
        <v>WYFPQADCKL</v>
      </c>
      <c r="C77" s="84" t="s">
        <v>2323</v>
      </c>
      <c r="D77" s="84" t="s">
        <v>2310</v>
      </c>
      <c r="E77" s="40"/>
      <c r="F77" s="85">
        <v>-1</v>
      </c>
      <c r="G77" s="85">
        <v>0.5</v>
      </c>
      <c r="H77" s="85"/>
      <c r="I77" s="85"/>
      <c r="J77" s="85"/>
      <c r="K77" s="86"/>
      <c r="L77" s="87"/>
      <c r="M77" s="104"/>
    </row>
    <row r="78" spans="1:13">
      <c r="A78" s="84">
        <v>454052</v>
      </c>
      <c r="B78" s="68" t="str">
        <f ca="1">VLOOKUP(A78,'Fichier FI (en entrée)'!B:E,3)</f>
        <v>OIKMMKDHIG</v>
      </c>
      <c r="C78" s="84" t="s">
        <v>2324</v>
      </c>
      <c r="D78" s="84" t="s">
        <v>2310</v>
      </c>
      <c r="E78" s="40"/>
      <c r="F78" s="85">
        <v>1</v>
      </c>
      <c r="G78" s="85">
        <v>0</v>
      </c>
      <c r="H78" s="85">
        <v>0</v>
      </c>
      <c r="I78" s="85"/>
      <c r="J78" s="85"/>
      <c r="K78" s="86"/>
      <c r="L78" s="87"/>
      <c r="M78" s="104"/>
    </row>
    <row r="79" spans="1:13">
      <c r="A79" s="84">
        <v>482882</v>
      </c>
      <c r="B79" s="68" t="str">
        <f ca="1">VLOOKUP(A79,'Fichier FI (en entrée)'!B:E,3)</f>
        <v>MVACACYIEO</v>
      </c>
      <c r="C79" s="84" t="s">
        <v>2325</v>
      </c>
      <c r="D79" s="84" t="s">
        <v>2310</v>
      </c>
      <c r="E79" s="40"/>
      <c r="F79" s="85">
        <v>-0.5</v>
      </c>
      <c r="G79" s="85">
        <v>1</v>
      </c>
      <c r="H79" s="85">
        <v>0</v>
      </c>
      <c r="I79" s="85"/>
      <c r="J79" s="85"/>
      <c r="K79" s="86"/>
      <c r="L79" s="87"/>
      <c r="M79" s="104"/>
    </row>
    <row r="80" spans="1:13">
      <c r="A80" s="84">
        <v>524398</v>
      </c>
      <c r="B80" s="68" t="str">
        <f ca="1">VLOOKUP(A80,'Fichier FI (en entrée)'!B:E,3)</f>
        <v>ZFIFEAWHBL</v>
      </c>
      <c r="C80" s="84" t="s">
        <v>2326</v>
      </c>
      <c r="D80" s="84" t="s">
        <v>2310</v>
      </c>
      <c r="E80" s="40"/>
      <c r="F80" s="85">
        <v>0.5</v>
      </c>
      <c r="G80" s="85">
        <v>0</v>
      </c>
      <c r="H80" s="85">
        <v>0</v>
      </c>
      <c r="I80" s="85" t="s">
        <v>2290</v>
      </c>
      <c r="J80" s="85" t="s">
        <v>2290</v>
      </c>
      <c r="K80" s="86"/>
      <c r="L80" s="87"/>
      <c r="M80" s="104"/>
    </row>
    <row r="81" spans="1:13">
      <c r="A81" s="84">
        <v>524463</v>
      </c>
      <c r="B81" s="68" t="str">
        <f ca="1">VLOOKUP(A81,'Fichier FI (en entrée)'!B:E,3)</f>
        <v>QOIWKJCSSO</v>
      </c>
      <c r="C81" s="84" t="s">
        <v>2327</v>
      </c>
      <c r="D81" s="84" t="s">
        <v>2310</v>
      </c>
      <c r="E81" s="40"/>
      <c r="F81" s="85">
        <v>1</v>
      </c>
      <c r="G81" s="85">
        <v>0.5</v>
      </c>
      <c r="H81" s="85">
        <v>0</v>
      </c>
      <c r="I81" s="85"/>
      <c r="J81" s="85" t="s">
        <v>2290</v>
      </c>
      <c r="K81" s="86"/>
      <c r="L81" s="87"/>
      <c r="M81" s="104"/>
    </row>
    <row r="82" spans="1:13">
      <c r="A82" s="84">
        <v>579217</v>
      </c>
      <c r="B82" s="68" t="str">
        <f ca="1">VLOOKUP(A82,'Fichier FI (en entrée)'!B:E,3)</f>
        <v>GESRXGIRBV</v>
      </c>
      <c r="C82" s="84" t="s">
        <v>2328</v>
      </c>
      <c r="D82" s="84" t="s">
        <v>2310</v>
      </c>
      <c r="E82" s="40"/>
      <c r="F82" s="85">
        <v>0.5</v>
      </c>
      <c r="G82" s="85">
        <v>0.5</v>
      </c>
      <c r="H82" s="85">
        <v>0</v>
      </c>
      <c r="I82" s="85"/>
      <c r="J82" s="85"/>
      <c r="K82" s="86"/>
      <c r="L82" s="87"/>
      <c r="M82" s="104"/>
    </row>
    <row r="83" spans="1:13">
      <c r="A83" s="84">
        <v>618331</v>
      </c>
      <c r="B83" s="68" t="str">
        <f ca="1">VLOOKUP(A83,'Fichier FI (en entrée)'!B:E,3)</f>
        <v>ASQYEVAXQP</v>
      </c>
      <c r="C83" s="84" t="s">
        <v>2329</v>
      </c>
      <c r="D83" s="84" t="s">
        <v>2310</v>
      </c>
      <c r="E83" s="40"/>
      <c r="F83" s="85">
        <v>-1</v>
      </c>
      <c r="G83" s="85">
        <v>1</v>
      </c>
      <c r="H83" s="85"/>
      <c r="I83" s="85"/>
      <c r="J83" s="85"/>
      <c r="K83" s="86"/>
      <c r="L83" s="87"/>
      <c r="M83" s="104"/>
    </row>
    <row r="84" spans="1:13">
      <c r="A84" s="84">
        <v>643904</v>
      </c>
      <c r="B84" s="68" t="str">
        <f ca="1">VLOOKUP(A84,'Fichier FI (en entrée)'!B:E,3)</f>
        <v>QJCMUOYNIU</v>
      </c>
      <c r="C84" s="84" t="s">
        <v>2330</v>
      </c>
      <c r="D84" s="84" t="s">
        <v>2310</v>
      </c>
      <c r="E84" s="40"/>
      <c r="F84" s="85">
        <v>0</v>
      </c>
      <c r="G84" s="85">
        <v>0</v>
      </c>
      <c r="H84" s="85">
        <v>0</v>
      </c>
      <c r="I84" s="85"/>
      <c r="J84" s="85"/>
      <c r="K84" s="86"/>
      <c r="L84" s="87"/>
      <c r="M84" s="104"/>
    </row>
    <row r="85" spans="1:13">
      <c r="A85" s="84">
        <v>644030</v>
      </c>
      <c r="B85" s="68" t="str">
        <f ca="1">VLOOKUP(A85,'Fichier FI (en entrée)'!B:E,3)</f>
        <v>UENIGSBBVE</v>
      </c>
      <c r="C85" s="84" t="s">
        <v>2331</v>
      </c>
      <c r="D85" s="84" t="s">
        <v>2310</v>
      </c>
      <c r="E85" s="40"/>
      <c r="F85" s="85">
        <v>0</v>
      </c>
      <c r="G85" s="85">
        <v>1</v>
      </c>
      <c r="H85" s="85">
        <v>0</v>
      </c>
      <c r="I85" s="85"/>
      <c r="J85" s="85"/>
      <c r="K85" s="86"/>
      <c r="L85" s="87"/>
      <c r="M85" s="104"/>
    </row>
    <row r="86" spans="1:13">
      <c r="A86" s="84">
        <v>669343</v>
      </c>
      <c r="B86" s="68" t="str">
        <f ca="1">VLOOKUP(A86,'Fichier FI (en entrée)'!B:E,3)</f>
        <v>WRSXPLQPKF</v>
      </c>
      <c r="C86" s="84" t="s">
        <v>2332</v>
      </c>
      <c r="D86" s="84" t="s">
        <v>2310</v>
      </c>
      <c r="E86" s="40"/>
      <c r="F86" s="85">
        <v>1</v>
      </c>
      <c r="G86" s="85">
        <v>0</v>
      </c>
      <c r="H86" s="85">
        <v>0</v>
      </c>
      <c r="I86" s="85"/>
      <c r="J86" s="85" t="s">
        <v>2290</v>
      </c>
      <c r="K86" s="86"/>
      <c r="L86" s="87"/>
      <c r="M86" s="104"/>
    </row>
    <row r="87" spans="1:13">
      <c r="A87" s="84">
        <v>678074</v>
      </c>
      <c r="B87" s="68" t="str">
        <f ca="1">VLOOKUP(A87,'Fichier FI (en entrée)'!B:E,3)</f>
        <v>PRKMYDIMWX</v>
      </c>
      <c r="C87" s="84" t="s">
        <v>2333</v>
      </c>
      <c r="D87" s="84" t="s">
        <v>2310</v>
      </c>
      <c r="E87" s="40"/>
      <c r="F87" s="85">
        <v>0.5</v>
      </c>
      <c r="G87" s="85">
        <v>-0.5</v>
      </c>
      <c r="H87" s="85">
        <v>-10</v>
      </c>
      <c r="I87" s="85"/>
      <c r="J87" s="85"/>
      <c r="K87" s="86"/>
      <c r="L87" s="87"/>
      <c r="M87" s="104"/>
    </row>
    <row r="88" spans="1:13">
      <c r="A88" s="84">
        <v>678106</v>
      </c>
      <c r="B88" s="68" t="str">
        <f ca="1">VLOOKUP(A88,'Fichier FI (en entrée)'!B:E,3)</f>
        <v>BPMKVRYTRK</v>
      </c>
      <c r="C88" s="84" t="s">
        <v>2334</v>
      </c>
      <c r="D88" s="84" t="s">
        <v>2310</v>
      </c>
      <c r="E88" s="40"/>
      <c r="F88" s="85">
        <v>0.5</v>
      </c>
      <c r="G88" s="85">
        <v>0</v>
      </c>
      <c r="H88" s="85">
        <v>0</v>
      </c>
      <c r="I88" s="85" t="s">
        <v>2290</v>
      </c>
      <c r="J88" s="85" t="s">
        <v>2290</v>
      </c>
      <c r="K88" s="86"/>
      <c r="L88" s="87"/>
      <c r="M88" s="104"/>
    </row>
    <row r="89" spans="1:13">
      <c r="A89" s="84">
        <v>678191</v>
      </c>
      <c r="B89" s="68" t="str">
        <f ca="1">VLOOKUP(A89,'Fichier FI (en entrée)'!B:E,3)</f>
        <v>BPMKVRYTRK</v>
      </c>
      <c r="C89" s="84" t="s">
        <v>2335</v>
      </c>
      <c r="D89" s="84" t="s">
        <v>2310</v>
      </c>
      <c r="E89" s="40"/>
      <c r="F89" s="85">
        <v>1</v>
      </c>
      <c r="G89" s="85">
        <v>-0.5</v>
      </c>
      <c r="H89" s="85">
        <v>0</v>
      </c>
      <c r="I89" s="85"/>
      <c r="J89" s="85"/>
      <c r="K89" s="86"/>
      <c r="L89" s="87"/>
      <c r="M89" s="104"/>
    </row>
    <row r="90" spans="1:13">
      <c r="A90" s="84">
        <v>678215</v>
      </c>
      <c r="B90" s="68" t="str">
        <f ca="1">VLOOKUP(A90,'Fichier FI (en entrée)'!B:E,3)</f>
        <v>BPMKVRYTRK</v>
      </c>
      <c r="C90" s="84" t="s">
        <v>2336</v>
      </c>
      <c r="D90" s="84" t="s">
        <v>2310</v>
      </c>
      <c r="E90" s="40"/>
      <c r="F90" s="85">
        <v>1</v>
      </c>
      <c r="G90" s="85">
        <v>-0.5</v>
      </c>
      <c r="H90" s="85">
        <v>0</v>
      </c>
      <c r="I90" s="85"/>
      <c r="J90" s="85"/>
      <c r="K90" s="86"/>
      <c r="L90" s="87"/>
      <c r="M90" s="104"/>
    </row>
    <row r="91" spans="1:13">
      <c r="A91" s="84">
        <v>690538</v>
      </c>
      <c r="B91" s="68" t="str">
        <f ca="1">VLOOKUP(A91,'Fichier FI (en entrée)'!B:E,3)</f>
        <v>MCGBQFJJXE</v>
      </c>
      <c r="C91" s="84" t="s">
        <v>2337</v>
      </c>
      <c r="D91" s="84" t="s">
        <v>2310</v>
      </c>
      <c r="E91" s="40"/>
      <c r="F91" s="85">
        <v>0.5</v>
      </c>
      <c r="G91" s="85">
        <v>-0.5</v>
      </c>
      <c r="H91" s="85">
        <v>0</v>
      </c>
      <c r="I91" s="85"/>
      <c r="J91" s="85"/>
      <c r="K91" s="86"/>
      <c r="L91" s="87"/>
      <c r="M91" s="104"/>
    </row>
    <row r="92" spans="1:13">
      <c r="A92" s="84">
        <v>691255</v>
      </c>
      <c r="B92" s="68" t="str">
        <f ca="1">VLOOKUP(A92,'Fichier FI (en entrée)'!B:E,3)</f>
        <v>PJWKHNGYCL</v>
      </c>
      <c r="C92" s="84" t="s">
        <v>2338</v>
      </c>
      <c r="D92" s="84" t="s">
        <v>2310</v>
      </c>
      <c r="E92" s="40"/>
      <c r="F92" s="85">
        <v>-1</v>
      </c>
      <c r="G92" s="85">
        <v>-0.5</v>
      </c>
      <c r="H92" s="85"/>
      <c r="I92" s="85"/>
      <c r="J92" s="85"/>
      <c r="K92" s="86"/>
      <c r="L92" s="87"/>
      <c r="M92" s="104"/>
    </row>
    <row r="93" spans="1:13">
      <c r="A93" s="84">
        <v>709740</v>
      </c>
      <c r="B93" s="68" t="str">
        <f ca="1">VLOOKUP(A93,'Fichier FI (en entrée)'!B:E,3)</f>
        <v>MRXPYBAFON</v>
      </c>
      <c r="C93" s="84" t="s">
        <v>2339</v>
      </c>
      <c r="D93" s="84" t="s">
        <v>2310</v>
      </c>
      <c r="E93" s="40"/>
      <c r="F93" s="85">
        <v>0.5</v>
      </c>
      <c r="G93" s="85">
        <v>0.5</v>
      </c>
      <c r="H93" s="85">
        <v>0</v>
      </c>
      <c r="I93" s="85" t="s">
        <v>2290</v>
      </c>
      <c r="J93" s="85" t="s">
        <v>2290</v>
      </c>
      <c r="K93" s="86"/>
      <c r="L93" s="87"/>
      <c r="M93" s="104"/>
    </row>
    <row r="94" spans="1:13">
      <c r="A94" s="84">
        <v>192554</v>
      </c>
      <c r="B94" s="68" t="str">
        <f ca="1">VLOOKUP(A94,'Fichier FI (en entrée)'!B:E,3)</f>
        <v>TAJHKIIKXY</v>
      </c>
      <c r="C94" s="84" t="s">
        <v>2340</v>
      </c>
      <c r="D94" s="84" t="s">
        <v>2341</v>
      </c>
      <c r="E94" s="40"/>
      <c r="F94" s="85">
        <v>1</v>
      </c>
      <c r="G94" s="85">
        <v>0.5</v>
      </c>
      <c r="H94" s="85">
        <v>0</v>
      </c>
      <c r="I94" s="85"/>
      <c r="J94" s="85"/>
      <c r="K94" s="86"/>
      <c r="L94" s="87"/>
      <c r="M94" s="104"/>
    </row>
    <row r="95" spans="1:13">
      <c r="A95" s="84">
        <v>214417</v>
      </c>
      <c r="B95" s="68" t="str">
        <f ca="1">VLOOKUP(A95,'Fichier FI (en entrée)'!B:E,3)</f>
        <v>ROGOYLBECI</v>
      </c>
      <c r="C95" s="84" t="s">
        <v>2342</v>
      </c>
      <c r="D95" s="84" t="s">
        <v>2341</v>
      </c>
      <c r="E95" s="40"/>
      <c r="F95" s="85">
        <v>0</v>
      </c>
      <c r="G95" s="85">
        <v>0</v>
      </c>
      <c r="H95" s="85">
        <v>0</v>
      </c>
      <c r="I95" s="85"/>
      <c r="J95" s="85"/>
      <c r="K95" s="86"/>
      <c r="L95" s="87"/>
      <c r="M95" s="104"/>
    </row>
    <row r="96" spans="1:13">
      <c r="A96" s="84">
        <v>214605</v>
      </c>
      <c r="B96" s="68" t="str">
        <f ca="1">VLOOKUP(A96,'Fichier FI (en entrée)'!B:E,3)</f>
        <v>UGJCIPFGRU</v>
      </c>
      <c r="C96" s="84" t="s">
        <v>2343</v>
      </c>
      <c r="D96" s="84" t="s">
        <v>2341</v>
      </c>
      <c r="E96" s="40"/>
      <c r="F96" s="85">
        <v>0</v>
      </c>
      <c r="G96" s="85">
        <v>0.5</v>
      </c>
      <c r="H96" s="85">
        <v>0</v>
      </c>
      <c r="I96" s="85"/>
      <c r="J96" s="85"/>
      <c r="K96" s="86"/>
      <c r="L96" s="87"/>
      <c r="M96" s="104"/>
    </row>
    <row r="97" spans="1:13">
      <c r="A97" s="84">
        <v>214660</v>
      </c>
      <c r="B97" s="68" t="str">
        <f ca="1">VLOOKUP(A97,'Fichier FI (en entrée)'!B:E,3)</f>
        <v>UGJCIPFGRU</v>
      </c>
      <c r="C97" s="84" t="s">
        <v>2344</v>
      </c>
      <c r="D97" s="84" t="s">
        <v>2341</v>
      </c>
      <c r="E97" s="40"/>
      <c r="F97" s="85">
        <v>-0.5</v>
      </c>
      <c r="G97" s="85">
        <v>0</v>
      </c>
      <c r="H97" s="85">
        <v>0</v>
      </c>
      <c r="I97" s="85"/>
      <c r="J97" s="85"/>
      <c r="K97" s="86"/>
      <c r="L97" s="87"/>
      <c r="M97" s="104"/>
    </row>
    <row r="98" spans="1:13">
      <c r="A98" s="84">
        <v>267597</v>
      </c>
      <c r="B98" s="68" t="str">
        <f ca="1">VLOOKUP(A98,'Fichier FI (en entrée)'!B:E,3)</f>
        <v>PMJWIZSVLN</v>
      </c>
      <c r="C98" s="84" t="s">
        <v>2345</v>
      </c>
      <c r="D98" s="84" t="s">
        <v>2341</v>
      </c>
      <c r="E98" s="40"/>
      <c r="F98" s="85">
        <v>0.5</v>
      </c>
      <c r="G98" s="85">
        <v>0</v>
      </c>
      <c r="H98" s="85">
        <v>0</v>
      </c>
      <c r="I98" s="85"/>
      <c r="J98" s="85"/>
      <c r="K98" s="86"/>
      <c r="L98" s="87"/>
      <c r="M98" s="104"/>
    </row>
    <row r="99" spans="1:13">
      <c r="A99" s="84">
        <v>268343</v>
      </c>
      <c r="B99" s="68" t="str">
        <f ca="1">VLOOKUP(A99,'Fichier FI (en entrée)'!B:E,3)</f>
        <v>NVVZKWRKNC</v>
      </c>
      <c r="C99" s="84" t="s">
        <v>2346</v>
      </c>
      <c r="D99" s="84" t="s">
        <v>2341</v>
      </c>
      <c r="E99" s="40"/>
      <c r="F99" s="85">
        <v>-0.5</v>
      </c>
      <c r="G99" s="85">
        <v>0</v>
      </c>
      <c r="H99" s="85">
        <v>0</v>
      </c>
      <c r="I99" s="85"/>
      <c r="J99" s="85"/>
      <c r="K99" s="86"/>
      <c r="L99" s="87"/>
      <c r="M99" s="104"/>
    </row>
    <row r="100" spans="1:13">
      <c r="A100" s="84">
        <v>269235</v>
      </c>
      <c r="B100" s="68" t="str">
        <f ca="1">VLOOKUP(A100,'Fichier FI (en entrée)'!B:E,3)</f>
        <v>VLJPACIGAG</v>
      </c>
      <c r="C100" s="84" t="s">
        <v>2347</v>
      </c>
      <c r="D100" s="84" t="s">
        <v>2341</v>
      </c>
      <c r="E100" s="40"/>
      <c r="F100" s="85">
        <v>0</v>
      </c>
      <c r="G100" s="85">
        <v>0.5</v>
      </c>
      <c r="H100" s="85">
        <v>0</v>
      </c>
      <c r="I100" s="85"/>
      <c r="J100" s="85"/>
      <c r="K100" s="86"/>
      <c r="L100" s="87"/>
      <c r="M100" s="104"/>
    </row>
    <row r="101" spans="1:13">
      <c r="A101" s="84">
        <v>270842</v>
      </c>
      <c r="B101" s="68" t="str">
        <f ca="1">VLOOKUP(A101,'Fichier FI (en entrée)'!B:E,3)</f>
        <v>TYBSMZLGQM</v>
      </c>
      <c r="C101" s="84" t="s">
        <v>2331</v>
      </c>
      <c r="D101" s="84" t="s">
        <v>2341</v>
      </c>
      <c r="E101" s="40"/>
      <c r="F101" s="85">
        <v>0.5</v>
      </c>
      <c r="G101" s="85">
        <v>0.5</v>
      </c>
      <c r="H101" s="85">
        <v>0</v>
      </c>
      <c r="I101" s="85"/>
      <c r="J101" s="85"/>
      <c r="K101" s="86"/>
      <c r="L101" s="87"/>
      <c r="M101" s="104"/>
    </row>
    <row r="102" spans="1:13">
      <c r="A102" s="84">
        <v>302351</v>
      </c>
      <c r="B102" s="68" t="str">
        <f ca="1">VLOOKUP(A102,'Fichier FI (en entrée)'!B:E,3)</f>
        <v>AZWMEJXUHD</v>
      </c>
      <c r="C102" s="84" t="s">
        <v>2348</v>
      </c>
      <c r="D102" s="84" t="s">
        <v>2341</v>
      </c>
      <c r="E102" s="40"/>
      <c r="F102" s="85">
        <v>0</v>
      </c>
      <c r="G102" s="85">
        <v>1</v>
      </c>
      <c r="H102" s="85">
        <v>0</v>
      </c>
      <c r="I102" s="85" t="s">
        <v>2290</v>
      </c>
      <c r="J102" s="85" t="s">
        <v>2290</v>
      </c>
      <c r="K102" s="86"/>
      <c r="L102" s="87"/>
      <c r="M102" s="104"/>
    </row>
    <row r="103" spans="1:13">
      <c r="A103" s="84">
        <v>305478</v>
      </c>
      <c r="B103" s="68" t="str">
        <f ca="1">VLOOKUP(A103,'Fichier FI (en entrée)'!B:E,3)</f>
        <v>NXCGZHUVXA</v>
      </c>
      <c r="C103" s="84" t="s">
        <v>2349</v>
      </c>
      <c r="D103" s="84" t="s">
        <v>2341</v>
      </c>
      <c r="E103" s="40"/>
      <c r="F103" s="85">
        <v>0.5</v>
      </c>
      <c r="G103" s="85">
        <v>0.5</v>
      </c>
      <c r="H103" s="85">
        <v>0</v>
      </c>
      <c r="I103" s="85"/>
      <c r="J103" s="85"/>
      <c r="K103" s="86"/>
      <c r="L103" s="87"/>
      <c r="M103" s="104"/>
    </row>
    <row r="104" spans="1:13">
      <c r="A104" s="84">
        <v>411998</v>
      </c>
      <c r="B104" s="68" t="str">
        <f ca="1">VLOOKUP(A104,'Fichier FI (en entrée)'!B:E,3)</f>
        <v>LEWSULDFSZ</v>
      </c>
      <c r="C104" s="84" t="s">
        <v>2350</v>
      </c>
      <c r="D104" s="84" t="s">
        <v>2341</v>
      </c>
      <c r="E104" s="40"/>
      <c r="F104" s="85">
        <v>1</v>
      </c>
      <c r="G104" s="85">
        <v>0</v>
      </c>
      <c r="H104" s="85">
        <v>0</v>
      </c>
      <c r="I104" s="85"/>
      <c r="J104" s="85"/>
      <c r="K104" s="86"/>
      <c r="L104" s="87"/>
      <c r="M104" s="104"/>
    </row>
    <row r="105" spans="1:13">
      <c r="A105" s="84">
        <v>416386</v>
      </c>
      <c r="B105" s="68" t="str">
        <f ca="1">VLOOKUP(A105,'Fichier FI (en entrée)'!B:E,3)</f>
        <v>MFRKTOVSZH</v>
      </c>
      <c r="C105" s="84" t="s">
        <v>2351</v>
      </c>
      <c r="D105" s="84" t="s">
        <v>2341</v>
      </c>
      <c r="E105" s="40"/>
      <c r="F105" s="85">
        <v>-1</v>
      </c>
      <c r="G105" s="85">
        <v>0</v>
      </c>
      <c r="H105" s="85"/>
      <c r="I105" s="85"/>
      <c r="J105" s="85"/>
      <c r="K105" s="86"/>
      <c r="L105" s="87"/>
      <c r="M105" s="104"/>
    </row>
    <row r="106" spans="1:13">
      <c r="A106" s="84">
        <v>451086</v>
      </c>
      <c r="B106" s="68" t="str">
        <f ca="1">VLOOKUP(A106,'Fichier FI (en entrée)'!B:E,3)</f>
        <v>FIDTVJOFKD</v>
      </c>
      <c r="C106" s="84" t="s">
        <v>2352</v>
      </c>
      <c r="D106" s="84" t="s">
        <v>2341</v>
      </c>
      <c r="E106" s="40"/>
      <c r="F106" s="85">
        <v>0</v>
      </c>
      <c r="G106" s="85">
        <v>0</v>
      </c>
      <c r="H106" s="85">
        <v>0</v>
      </c>
      <c r="I106" s="85"/>
      <c r="J106" s="85"/>
      <c r="K106" s="86"/>
      <c r="L106" s="87"/>
      <c r="M106" s="104"/>
    </row>
    <row r="107" spans="1:13">
      <c r="A107" s="84">
        <v>451147</v>
      </c>
      <c r="B107" s="68" t="str">
        <f ca="1">VLOOKUP(A107,'Fichier FI (en entrée)'!B:E,3)</f>
        <v>KBTZVFVCAE</v>
      </c>
      <c r="C107" s="84" t="s">
        <v>2353</v>
      </c>
      <c r="D107" s="84" t="s">
        <v>2341</v>
      </c>
      <c r="E107" s="40"/>
      <c r="F107" s="85">
        <v>-0.5</v>
      </c>
      <c r="G107" s="85">
        <v>0</v>
      </c>
      <c r="H107" s="85">
        <v>0</v>
      </c>
      <c r="I107" s="85"/>
      <c r="J107" s="85"/>
      <c r="K107" s="86"/>
      <c r="L107" s="87"/>
      <c r="M107" s="104"/>
    </row>
    <row r="108" spans="1:13">
      <c r="A108" s="84">
        <v>460314</v>
      </c>
      <c r="B108" s="68" t="str">
        <f ca="1">VLOOKUP(A108,'Fichier FI (en entrée)'!B:E,3)</f>
        <v>QEUXGODPWA</v>
      </c>
      <c r="C108" s="84" t="s">
        <v>2354</v>
      </c>
      <c r="D108" s="84" t="s">
        <v>2341</v>
      </c>
      <c r="E108" s="40"/>
      <c r="F108" s="85">
        <v>0</v>
      </c>
      <c r="G108" s="85">
        <v>0.5</v>
      </c>
      <c r="H108" s="85">
        <v>0</v>
      </c>
      <c r="I108" s="85"/>
      <c r="J108" s="85"/>
      <c r="K108" s="86"/>
      <c r="L108" s="87"/>
      <c r="M108" s="104"/>
    </row>
    <row r="109" spans="1:13">
      <c r="A109" s="84">
        <v>478768</v>
      </c>
      <c r="B109" s="68" t="str">
        <f ca="1">VLOOKUP(A109,'Fichier FI (en entrée)'!B:E,3)</f>
        <v>IQTZQFSCLN</v>
      </c>
      <c r="C109" s="84" t="s">
        <v>2355</v>
      </c>
      <c r="D109" s="84" t="s">
        <v>2341</v>
      </c>
      <c r="E109" s="40"/>
      <c r="F109" s="85">
        <v>0</v>
      </c>
      <c r="G109" s="85">
        <v>0</v>
      </c>
      <c r="H109" s="85">
        <v>0</v>
      </c>
      <c r="I109" s="85"/>
      <c r="J109" s="85"/>
      <c r="K109" s="86"/>
      <c r="L109" s="87"/>
      <c r="M109" s="104"/>
    </row>
    <row r="110" spans="1:13">
      <c r="A110" s="84">
        <v>478827</v>
      </c>
      <c r="B110" s="68" t="str">
        <f ca="1">VLOOKUP(A110,'Fichier FI (en entrée)'!B:E,3)</f>
        <v>IQTZQFSCLN</v>
      </c>
      <c r="C110" s="84" t="s">
        <v>2356</v>
      </c>
      <c r="D110" s="84" t="s">
        <v>2341</v>
      </c>
      <c r="E110" s="40"/>
      <c r="F110" s="85">
        <v>-0.5</v>
      </c>
      <c r="G110" s="85">
        <v>0.5</v>
      </c>
      <c r="H110" s="85">
        <v>0</v>
      </c>
      <c r="I110" s="85"/>
      <c r="J110" s="85"/>
      <c r="K110" s="86"/>
      <c r="L110" s="87"/>
      <c r="M110" s="104"/>
    </row>
    <row r="111" spans="1:13">
      <c r="A111" s="84">
        <v>528477</v>
      </c>
      <c r="B111" s="68" t="str">
        <f ca="1">VLOOKUP(A111,'Fichier FI (en entrée)'!B:E,3)</f>
        <v>UKJGHLUQNP</v>
      </c>
      <c r="C111" s="84" t="s">
        <v>2357</v>
      </c>
      <c r="D111" s="84" t="s">
        <v>2341</v>
      </c>
      <c r="E111" s="40"/>
      <c r="F111" s="85">
        <v>0</v>
      </c>
      <c r="G111" s="85">
        <v>0.5</v>
      </c>
      <c r="H111" s="85">
        <v>0</v>
      </c>
      <c r="I111" s="85"/>
      <c r="J111" s="85"/>
      <c r="K111" s="86"/>
      <c r="L111" s="87"/>
      <c r="M111" s="104"/>
    </row>
    <row r="112" spans="1:13">
      <c r="A112" s="84">
        <v>528704</v>
      </c>
      <c r="B112" s="68" t="str">
        <f ca="1">VLOOKUP(A112,'Fichier FI (en entrée)'!B:E,3)</f>
        <v>QIJHANLXOJ</v>
      </c>
      <c r="C112" s="84" t="s">
        <v>2358</v>
      </c>
      <c r="D112" s="84" t="s">
        <v>2341</v>
      </c>
      <c r="E112" s="40"/>
      <c r="F112" s="85">
        <v>0.5</v>
      </c>
      <c r="G112" s="85">
        <v>0.5</v>
      </c>
      <c r="H112" s="85">
        <v>0</v>
      </c>
      <c r="I112" s="85"/>
      <c r="J112" s="85" t="s">
        <v>2290</v>
      </c>
      <c r="K112" s="86"/>
      <c r="L112" s="87"/>
      <c r="M112" s="104"/>
    </row>
    <row r="113" spans="1:13">
      <c r="A113" s="84">
        <v>565702</v>
      </c>
      <c r="B113" s="68" t="str">
        <f ca="1">VLOOKUP(A113,'Fichier FI (en entrée)'!B:E,3)</f>
        <v>FREMMANJFW</v>
      </c>
      <c r="C113" s="84" t="s">
        <v>2359</v>
      </c>
      <c r="D113" s="84" t="s">
        <v>2341</v>
      </c>
      <c r="E113" s="40"/>
      <c r="F113" s="85">
        <v>0</v>
      </c>
      <c r="G113" s="85">
        <v>0</v>
      </c>
      <c r="H113" s="85">
        <v>0</v>
      </c>
      <c r="I113" s="85"/>
      <c r="J113" s="85"/>
      <c r="K113" s="86"/>
      <c r="L113" s="87"/>
      <c r="M113" s="104"/>
    </row>
    <row r="114" spans="1:13">
      <c r="A114" s="84">
        <v>576100</v>
      </c>
      <c r="B114" s="68" t="str">
        <f ca="1">VLOOKUP(A114,'Fichier FI (en entrée)'!B:E,3)</f>
        <v>NPRWZTYREY</v>
      </c>
      <c r="C114" s="84" t="s">
        <v>2340</v>
      </c>
      <c r="D114" s="84" t="s">
        <v>2341</v>
      </c>
      <c r="E114" s="40"/>
      <c r="F114" s="85">
        <v>0</v>
      </c>
      <c r="G114" s="85">
        <v>1</v>
      </c>
      <c r="H114" s="85">
        <v>0</v>
      </c>
      <c r="I114" s="85"/>
      <c r="J114" s="85" t="s">
        <v>2290</v>
      </c>
      <c r="K114" s="86"/>
      <c r="L114" s="87"/>
      <c r="M114" s="104"/>
    </row>
    <row r="115" spans="1:13">
      <c r="A115" s="84">
        <v>576257</v>
      </c>
      <c r="B115" s="68" t="str">
        <f ca="1">VLOOKUP(A115,'Fichier FI (en entrée)'!B:E,3)</f>
        <v>CTHPACCDND</v>
      </c>
      <c r="C115" s="84" t="s">
        <v>2360</v>
      </c>
      <c r="D115" s="84" t="s">
        <v>2341</v>
      </c>
      <c r="E115" s="40"/>
      <c r="F115" s="85">
        <v>-0.5</v>
      </c>
      <c r="G115" s="85">
        <v>0</v>
      </c>
      <c r="H115" s="85">
        <v>0</v>
      </c>
      <c r="I115" s="85"/>
      <c r="J115" s="85"/>
      <c r="K115" s="86"/>
      <c r="L115" s="87"/>
      <c r="M115" s="104"/>
    </row>
    <row r="116" spans="1:13">
      <c r="A116" s="84">
        <v>579575</v>
      </c>
      <c r="B116" s="68" t="str">
        <f ca="1">VLOOKUP(A116,'Fichier FI (en entrée)'!B:E,3)</f>
        <v>ETCJASVVXB</v>
      </c>
      <c r="C116" s="84" t="s">
        <v>2361</v>
      </c>
      <c r="D116" s="84" t="s">
        <v>2341</v>
      </c>
      <c r="E116" s="40"/>
      <c r="F116" s="85">
        <v>0</v>
      </c>
      <c r="G116" s="85">
        <v>0.5</v>
      </c>
      <c r="H116" s="85">
        <v>0</v>
      </c>
      <c r="I116" s="85"/>
      <c r="J116" s="85"/>
      <c r="K116" s="86"/>
      <c r="L116" s="87"/>
      <c r="M116" s="104"/>
    </row>
    <row r="117" spans="1:13">
      <c r="A117" s="84">
        <v>630089</v>
      </c>
      <c r="B117" s="68" t="str">
        <f ca="1">VLOOKUP(A117,'Fichier FI (en entrée)'!B:E,3)</f>
        <v>WAVDDDMIIJ</v>
      </c>
      <c r="C117" s="84" t="s">
        <v>2355</v>
      </c>
      <c r="D117" s="84" t="s">
        <v>2341</v>
      </c>
      <c r="E117" s="40"/>
      <c r="F117" s="85">
        <v>1</v>
      </c>
      <c r="G117" s="85">
        <v>1</v>
      </c>
      <c r="H117" s="85">
        <v>0</v>
      </c>
      <c r="I117" s="85"/>
      <c r="J117" s="85"/>
      <c r="K117" s="86"/>
      <c r="L117" s="87"/>
      <c r="M117" s="104"/>
    </row>
    <row r="118" spans="1:13">
      <c r="A118" s="84">
        <v>659591</v>
      </c>
      <c r="B118" s="68" t="str">
        <f ca="1">VLOOKUP(A118,'Fichier FI (en entrée)'!B:E,3)</f>
        <v>TWFLCEOLYI</v>
      </c>
      <c r="C118" s="84" t="s">
        <v>2362</v>
      </c>
      <c r="D118" s="84" t="s">
        <v>2341</v>
      </c>
      <c r="E118" s="40"/>
      <c r="F118" s="85">
        <v>0.5</v>
      </c>
      <c r="G118" s="85">
        <v>0.5</v>
      </c>
      <c r="H118" s="85">
        <v>0</v>
      </c>
      <c r="I118" s="85"/>
      <c r="J118" s="85"/>
      <c r="K118" s="86"/>
      <c r="L118" s="87"/>
      <c r="M118" s="104"/>
    </row>
    <row r="119" spans="1:13">
      <c r="A119" s="84">
        <v>682434</v>
      </c>
      <c r="B119" s="68" t="str">
        <f ca="1">VLOOKUP(A119,'Fichier FI (en entrée)'!B:E,3)</f>
        <v>TOLPKTHQBK</v>
      </c>
      <c r="C119" s="84" t="s">
        <v>2363</v>
      </c>
      <c r="D119" s="84" t="s">
        <v>2341</v>
      </c>
      <c r="E119" s="40"/>
      <c r="F119" s="85">
        <v>0.5</v>
      </c>
      <c r="G119" s="85">
        <v>0.5</v>
      </c>
      <c r="H119" s="85">
        <v>0</v>
      </c>
      <c r="I119" s="85"/>
      <c r="J119" s="85"/>
      <c r="K119" s="86"/>
      <c r="L119" s="87"/>
      <c r="M119" s="104"/>
    </row>
    <row r="120" spans="1:13">
      <c r="A120" s="84">
        <v>833299</v>
      </c>
      <c r="B120" s="68" t="str">
        <f ca="1">VLOOKUP(A120,'Fichier FI (en entrée)'!B:E,3)</f>
        <v>LWNJKNTNEM</v>
      </c>
      <c r="C120" s="84" t="s">
        <v>2364</v>
      </c>
      <c r="D120" s="84" t="s">
        <v>2341</v>
      </c>
      <c r="E120" s="40"/>
      <c r="F120" s="85">
        <v>0</v>
      </c>
      <c r="G120" s="85">
        <v>-0.5</v>
      </c>
      <c r="H120" s="85">
        <v>0</v>
      </c>
      <c r="I120" s="85"/>
      <c r="J120" s="85"/>
      <c r="K120" s="86"/>
      <c r="L120" s="87"/>
      <c r="M120" s="104"/>
    </row>
    <row r="121" spans="1:13">
      <c r="A121" s="73">
        <v>147505</v>
      </c>
      <c r="B121" s="68" t="str">
        <f ca="1">VLOOKUP(A121,'Fichier FI (en entrée)'!B:E,3)</f>
        <v>TMCSIMYITI</v>
      </c>
      <c r="C121" s="73" t="s">
        <v>2365</v>
      </c>
      <c r="D121" s="73" t="s">
        <v>2366</v>
      </c>
      <c r="E121" s="40"/>
      <c r="F121" s="74">
        <v>1</v>
      </c>
      <c r="G121" s="74">
        <v>0.5</v>
      </c>
      <c r="H121" s="74">
        <v>0</v>
      </c>
      <c r="I121" s="74"/>
      <c r="J121" s="74"/>
      <c r="K121" s="75"/>
      <c r="L121" s="88"/>
      <c r="M121" s="76"/>
    </row>
    <row r="122" spans="1:13">
      <c r="A122" s="73">
        <v>149612</v>
      </c>
      <c r="B122" s="68" t="str">
        <f ca="1">VLOOKUP(A122,'Fichier FI (en entrée)'!B:E,3)</f>
        <v>GULTRIQDQQ</v>
      </c>
      <c r="C122" s="73" t="s">
        <v>2367</v>
      </c>
      <c r="D122" s="73" t="s">
        <v>2366</v>
      </c>
      <c r="E122" s="40"/>
      <c r="F122" s="77">
        <v>-1</v>
      </c>
      <c r="G122" s="74" t="s">
        <v>2293</v>
      </c>
      <c r="H122" s="74">
        <v>0</v>
      </c>
      <c r="I122" s="74"/>
      <c r="J122" s="74"/>
      <c r="K122" s="75"/>
      <c r="L122" s="88"/>
      <c r="M122" s="76"/>
    </row>
    <row r="123" spans="1:13">
      <c r="A123" s="73">
        <v>163874</v>
      </c>
      <c r="B123" s="68" t="str">
        <f ca="1">VLOOKUP(A123,'Fichier FI (en entrée)'!B:E,3)</f>
        <v>JMMOOYIHLD</v>
      </c>
      <c r="C123" s="73" t="s">
        <v>2368</v>
      </c>
      <c r="D123" s="73" t="s">
        <v>2366</v>
      </c>
      <c r="E123" s="40"/>
      <c r="F123" s="74">
        <v>1</v>
      </c>
      <c r="G123" s="74">
        <v>0</v>
      </c>
      <c r="H123" s="74">
        <v>0</v>
      </c>
      <c r="I123" s="74"/>
      <c r="J123" s="74"/>
      <c r="K123" s="75"/>
      <c r="L123" s="88"/>
      <c r="M123" s="76"/>
    </row>
    <row r="124" spans="1:13">
      <c r="A124" s="73">
        <v>166479</v>
      </c>
      <c r="B124" s="68" t="str">
        <f ca="1">VLOOKUP(A124,'Fichier FI (en entrée)'!B:E,3)</f>
        <v>MMEWZVWUDL</v>
      </c>
      <c r="C124" s="73" t="s">
        <v>2369</v>
      </c>
      <c r="D124" s="73" t="s">
        <v>2366</v>
      </c>
      <c r="E124" s="40"/>
      <c r="F124" s="74">
        <v>-1</v>
      </c>
      <c r="G124" s="74" t="s">
        <v>2293</v>
      </c>
      <c r="H124" s="74">
        <v>0</v>
      </c>
      <c r="I124" s="74"/>
      <c r="J124" s="74"/>
      <c r="K124" s="75"/>
      <c r="L124" s="88"/>
      <c r="M124" s="76"/>
    </row>
    <row r="125" spans="1:13">
      <c r="A125" s="73">
        <v>168997</v>
      </c>
      <c r="B125" s="68" t="str">
        <f ca="1">VLOOKUP(A125,'Fichier FI (en entrée)'!B:E,3)</f>
        <v>XHTQDCJPZS</v>
      </c>
      <c r="C125" s="73" t="s">
        <v>2307</v>
      </c>
      <c r="D125" s="73" t="s">
        <v>2366</v>
      </c>
      <c r="E125" s="40"/>
      <c r="F125" s="74">
        <v>0</v>
      </c>
      <c r="G125" s="74">
        <v>0</v>
      </c>
      <c r="H125" s="74">
        <v>0</v>
      </c>
      <c r="I125" s="74"/>
      <c r="J125" s="74"/>
      <c r="K125" s="75"/>
      <c r="L125" s="88"/>
      <c r="M125" s="76"/>
    </row>
    <row r="126" spans="1:13">
      <c r="A126" s="73">
        <v>181664</v>
      </c>
      <c r="B126" s="68" t="str">
        <f ca="1">VLOOKUP(A126,'Fichier FI (en entrée)'!B:E,3)</f>
        <v>MJSEOXLJJZ</v>
      </c>
      <c r="C126" s="73" t="s">
        <v>2370</v>
      </c>
      <c r="D126" s="73" t="s">
        <v>2366</v>
      </c>
      <c r="E126" s="40"/>
      <c r="F126" s="74">
        <v>1</v>
      </c>
      <c r="G126" s="74">
        <v>0</v>
      </c>
      <c r="H126" s="74">
        <v>0</v>
      </c>
      <c r="I126" s="74"/>
      <c r="J126" s="74"/>
      <c r="K126" s="75"/>
      <c r="L126" s="88"/>
      <c r="M126" s="76"/>
    </row>
    <row r="127" spans="1:13">
      <c r="A127" s="73">
        <v>211771</v>
      </c>
      <c r="B127" s="68" t="str">
        <f ca="1">VLOOKUP(A127,'Fichier FI (en entrée)'!B:E,3)</f>
        <v>KRHFOCMEEO</v>
      </c>
      <c r="C127" s="73" t="s">
        <v>2371</v>
      </c>
      <c r="D127" s="73" t="s">
        <v>2366</v>
      </c>
      <c r="E127" s="40"/>
      <c r="F127" s="74">
        <v>-1</v>
      </c>
      <c r="G127" s="74">
        <v>0</v>
      </c>
      <c r="H127" s="74">
        <v>0</v>
      </c>
      <c r="I127" s="74"/>
      <c r="J127" s="74"/>
      <c r="K127" s="75"/>
      <c r="L127" s="88"/>
      <c r="M127" s="76"/>
    </row>
    <row r="128" spans="1:13">
      <c r="A128" s="73">
        <v>233421</v>
      </c>
      <c r="B128" s="68" t="str">
        <f ca="1">VLOOKUP(A128,'Fichier FI (en entrée)'!B:E,3)</f>
        <v>CHPWTQJJWZ</v>
      </c>
      <c r="C128" s="73" t="s">
        <v>2372</v>
      </c>
      <c r="D128" s="73" t="s">
        <v>2366</v>
      </c>
      <c r="E128" s="40"/>
      <c r="F128" s="74">
        <v>-1</v>
      </c>
      <c r="G128" s="74">
        <v>0.5</v>
      </c>
      <c r="H128" s="74">
        <v>0</v>
      </c>
      <c r="I128" s="74"/>
      <c r="J128" s="74"/>
      <c r="K128" s="75"/>
      <c r="L128" s="88"/>
      <c r="M128" s="76"/>
    </row>
    <row r="129" spans="1:13">
      <c r="A129" s="73">
        <v>255345</v>
      </c>
      <c r="B129" s="68" t="str">
        <f ca="1">VLOOKUP(A129,'Fichier FI (en entrée)'!B:E,3)</f>
        <v>BNEJFXWHGJ</v>
      </c>
      <c r="C129" s="73" t="s">
        <v>2373</v>
      </c>
      <c r="D129" s="73" t="s">
        <v>2366</v>
      </c>
      <c r="E129" s="40"/>
      <c r="F129" s="74">
        <v>0</v>
      </c>
      <c r="G129" s="74">
        <v>0.5</v>
      </c>
      <c r="H129" s="74">
        <v>1</v>
      </c>
      <c r="I129" s="74"/>
      <c r="J129" s="74"/>
      <c r="K129" s="75"/>
      <c r="L129" s="88"/>
      <c r="M129" s="76"/>
    </row>
    <row r="130" spans="1:13">
      <c r="A130" s="73">
        <v>256818</v>
      </c>
      <c r="B130" s="68" t="str">
        <f ca="1">VLOOKUP(A130,'Fichier FI (en entrée)'!B:E,3)</f>
        <v>ADNQLFPMZZ</v>
      </c>
      <c r="C130" s="73" t="s">
        <v>2374</v>
      </c>
      <c r="D130" s="73" t="s">
        <v>2366</v>
      </c>
      <c r="E130" s="40"/>
      <c r="F130" s="74">
        <v>0.5</v>
      </c>
      <c r="G130" s="74">
        <v>0.5</v>
      </c>
      <c r="H130" s="74">
        <v>1</v>
      </c>
      <c r="I130" s="74"/>
      <c r="J130" s="74"/>
      <c r="K130" s="75"/>
      <c r="L130" s="88"/>
      <c r="M130" s="76"/>
    </row>
    <row r="131" spans="1:13">
      <c r="A131" s="73">
        <v>263366</v>
      </c>
      <c r="B131" s="68" t="str">
        <f ca="1">VLOOKUP(A131,'Fichier FI (en entrée)'!B:E,3)</f>
        <v>XZNFFELCHQ</v>
      </c>
      <c r="C131" s="73" t="s">
        <v>2375</v>
      </c>
      <c r="D131" s="73" t="s">
        <v>2366</v>
      </c>
      <c r="E131" s="40"/>
      <c r="F131" s="74">
        <v>1</v>
      </c>
      <c r="G131" s="74">
        <v>0</v>
      </c>
      <c r="H131" s="74">
        <v>0</v>
      </c>
      <c r="I131" s="74"/>
      <c r="J131" s="74"/>
      <c r="K131" s="75"/>
      <c r="L131" s="88"/>
      <c r="M131" s="76"/>
    </row>
    <row r="132" spans="1:13">
      <c r="A132" s="73">
        <v>272580</v>
      </c>
      <c r="B132" s="68" t="str">
        <f ca="1">VLOOKUP(A132,'Fichier FI (en entrée)'!B:E,3)</f>
        <v>DBCQECOAZC</v>
      </c>
      <c r="C132" s="73" t="s">
        <v>2376</v>
      </c>
      <c r="D132" s="73" t="s">
        <v>2366</v>
      </c>
      <c r="E132" s="40"/>
      <c r="F132" s="74">
        <v>-0.5</v>
      </c>
      <c r="G132" s="74">
        <v>0</v>
      </c>
      <c r="H132" s="74">
        <v>0</v>
      </c>
      <c r="I132" s="74"/>
      <c r="J132" s="74"/>
      <c r="K132" s="75"/>
      <c r="L132" s="88"/>
      <c r="M132" s="76"/>
    </row>
    <row r="133" spans="1:13">
      <c r="A133" s="73">
        <v>298192</v>
      </c>
      <c r="B133" s="68" t="str">
        <f ca="1">VLOOKUP(A133,'Fichier FI (en entrée)'!B:E,3)</f>
        <v>TCHBLSKGCC</v>
      </c>
      <c r="C133" s="73" t="s">
        <v>2377</v>
      </c>
      <c r="D133" s="73" t="s">
        <v>2366</v>
      </c>
      <c r="E133" s="40"/>
      <c r="F133" s="74">
        <v>-1</v>
      </c>
      <c r="G133" s="74">
        <v>-0.5</v>
      </c>
      <c r="H133" s="74">
        <v>0</v>
      </c>
      <c r="I133" s="74"/>
      <c r="J133" s="74"/>
      <c r="K133" s="75"/>
      <c r="L133" s="88"/>
      <c r="M133" s="76"/>
    </row>
    <row r="134" spans="1:13">
      <c r="A134" s="73">
        <v>319307</v>
      </c>
      <c r="B134" s="68" t="str">
        <f ca="1">VLOOKUP(A134,'Fichier FI (en entrée)'!B:E,3)</f>
        <v>MBNQSATZMU</v>
      </c>
      <c r="C134" s="73" t="s">
        <v>2378</v>
      </c>
      <c r="D134" s="73" t="s">
        <v>2366</v>
      </c>
      <c r="E134" s="40"/>
      <c r="F134" s="74">
        <v>1</v>
      </c>
      <c r="G134" s="74">
        <v>0</v>
      </c>
      <c r="H134" s="74">
        <v>0</v>
      </c>
      <c r="I134" s="74"/>
      <c r="J134" s="74"/>
      <c r="K134" s="75"/>
      <c r="L134" s="88"/>
      <c r="M134" s="76"/>
    </row>
    <row r="135" spans="1:13">
      <c r="A135" s="73">
        <v>319334</v>
      </c>
      <c r="B135" s="68" t="str">
        <f ca="1">VLOOKUP(A135,'Fichier FI (en entrée)'!B:E,3)</f>
        <v>MBNQSATZMU</v>
      </c>
      <c r="C135" s="73" t="s">
        <v>2379</v>
      </c>
      <c r="D135" s="73" t="s">
        <v>2366</v>
      </c>
      <c r="E135" s="40"/>
      <c r="F135" s="74">
        <v>-0.5</v>
      </c>
      <c r="G135" s="74">
        <v>-0.5</v>
      </c>
      <c r="H135" s="74">
        <v>0</v>
      </c>
      <c r="I135" s="74"/>
      <c r="J135" s="74"/>
      <c r="K135" s="75"/>
      <c r="L135" s="88"/>
      <c r="M135" s="76"/>
    </row>
    <row r="136" spans="1:13">
      <c r="A136" s="73">
        <v>319420</v>
      </c>
      <c r="B136" s="68" t="str">
        <f ca="1">VLOOKUP(A136,'Fichier FI (en entrée)'!B:E,3)</f>
        <v>MBNQSATZMU</v>
      </c>
      <c r="C136" s="73" t="s">
        <v>2380</v>
      </c>
      <c r="D136" s="73" t="s">
        <v>2366</v>
      </c>
      <c r="E136" s="40"/>
      <c r="F136" s="74">
        <v>-1</v>
      </c>
      <c r="G136" s="74">
        <v>0</v>
      </c>
      <c r="H136" s="74">
        <v>0</v>
      </c>
      <c r="I136" s="74"/>
      <c r="J136" s="74"/>
      <c r="K136" s="75"/>
      <c r="L136" s="88"/>
      <c r="M136" s="76"/>
    </row>
    <row r="137" spans="1:13">
      <c r="A137" s="73">
        <v>333624</v>
      </c>
      <c r="B137" s="68" t="str">
        <f ca="1">VLOOKUP(A137,'Fichier FI (en entrée)'!B:E,3)</f>
        <v>RZIGGNRSFN</v>
      </c>
      <c r="C137" s="73" t="s">
        <v>2381</v>
      </c>
      <c r="D137" s="73" t="s">
        <v>2366</v>
      </c>
      <c r="E137" s="40"/>
      <c r="F137" s="74">
        <v>-1</v>
      </c>
      <c r="G137" s="74">
        <v>0</v>
      </c>
      <c r="H137" s="74">
        <v>0</v>
      </c>
      <c r="I137" s="74"/>
      <c r="J137" s="74"/>
      <c r="K137" s="75"/>
      <c r="L137" s="88"/>
      <c r="M137" s="76"/>
    </row>
    <row r="138" spans="1:13">
      <c r="A138" s="73">
        <v>340789</v>
      </c>
      <c r="B138" s="68" t="str">
        <f ca="1">VLOOKUP(A138,'Fichier FI (en entrée)'!B:E,3)</f>
        <v>GGMSAHPNDB</v>
      </c>
      <c r="C138" s="73" t="s">
        <v>2382</v>
      </c>
      <c r="D138" s="73" t="s">
        <v>2366</v>
      </c>
      <c r="E138" s="40"/>
      <c r="F138" s="74">
        <v>1</v>
      </c>
      <c r="G138" s="74">
        <v>0.5</v>
      </c>
      <c r="H138" s="74">
        <v>0</v>
      </c>
      <c r="I138" s="74"/>
      <c r="J138" s="74"/>
      <c r="K138" s="75"/>
      <c r="L138" s="88"/>
      <c r="M138" s="76"/>
    </row>
    <row r="139" spans="1:13">
      <c r="A139" s="73">
        <v>361980</v>
      </c>
      <c r="B139" s="68" t="str">
        <f ca="1">VLOOKUP(A139,'Fichier FI (en entrée)'!B:E,3)</f>
        <v>LHPHPULPBB</v>
      </c>
      <c r="C139" s="73" t="s">
        <v>2383</v>
      </c>
      <c r="D139" s="73" t="s">
        <v>2366</v>
      </c>
      <c r="E139" s="40"/>
      <c r="F139" s="74">
        <v>-0.5</v>
      </c>
      <c r="G139" s="74">
        <v>0</v>
      </c>
      <c r="H139" s="74">
        <v>0</v>
      </c>
      <c r="I139" s="74"/>
      <c r="J139" s="74"/>
      <c r="K139" s="75"/>
      <c r="L139" s="88"/>
      <c r="M139" s="76"/>
    </row>
    <row r="140" spans="1:13">
      <c r="A140" s="73">
        <v>376883</v>
      </c>
      <c r="B140" s="68" t="str">
        <f ca="1">VLOOKUP(A140,'Fichier FI (en entrée)'!B:E,3)</f>
        <v>WUEHMUBNDR</v>
      </c>
      <c r="C140" s="73" t="s">
        <v>2384</v>
      </c>
      <c r="D140" s="73" t="s">
        <v>2366</v>
      </c>
      <c r="E140" s="40"/>
      <c r="F140" s="74">
        <v>-1</v>
      </c>
      <c r="G140" s="74">
        <v>-0.5</v>
      </c>
      <c r="H140" s="74">
        <v>0</v>
      </c>
      <c r="I140" s="74"/>
      <c r="J140" s="74"/>
      <c r="K140" s="75"/>
      <c r="L140" s="88"/>
      <c r="M140" s="76"/>
    </row>
    <row r="141" spans="1:13">
      <c r="A141" s="73">
        <v>376956</v>
      </c>
      <c r="B141" s="68" t="str">
        <f ca="1">VLOOKUP(A141,'Fichier FI (en entrée)'!B:E,3)</f>
        <v>GTCQDDNRUY</v>
      </c>
      <c r="C141" s="73" t="s">
        <v>2385</v>
      </c>
      <c r="D141" s="73" t="s">
        <v>2366</v>
      </c>
      <c r="E141" s="40"/>
      <c r="F141" s="74">
        <v>-1</v>
      </c>
      <c r="G141" s="74">
        <v>0</v>
      </c>
      <c r="H141" s="74">
        <v>0</v>
      </c>
      <c r="I141" s="74"/>
      <c r="J141" s="74"/>
      <c r="K141" s="75"/>
      <c r="L141" s="88"/>
      <c r="M141" s="76"/>
    </row>
    <row r="142" spans="1:13">
      <c r="A142" s="73">
        <v>405521</v>
      </c>
      <c r="B142" s="68" t="str">
        <f ca="1">VLOOKUP(A142,'Fichier FI (en entrée)'!B:E,3)</f>
        <v>XLPLNWXZMP</v>
      </c>
      <c r="C142" s="73" t="s">
        <v>2386</v>
      </c>
      <c r="D142" s="73" t="s">
        <v>2366</v>
      </c>
      <c r="E142" s="40"/>
      <c r="F142" s="74">
        <v>0</v>
      </c>
      <c r="G142" s="74">
        <v>0</v>
      </c>
      <c r="H142" s="74">
        <v>0</v>
      </c>
      <c r="I142" s="74"/>
      <c r="J142" s="74"/>
      <c r="K142" s="75"/>
      <c r="L142" s="88"/>
      <c r="M142" s="76"/>
    </row>
    <row r="143" spans="1:13">
      <c r="A143" s="73">
        <v>405606</v>
      </c>
      <c r="B143" s="68" t="str">
        <f ca="1">VLOOKUP(A143,'Fichier FI (en entrée)'!B:E,3)</f>
        <v>XLPLNWXZMP</v>
      </c>
      <c r="C143" s="73" t="s">
        <v>2387</v>
      </c>
      <c r="D143" s="73" t="s">
        <v>2366</v>
      </c>
      <c r="E143" s="40"/>
      <c r="F143" s="74">
        <v>-1</v>
      </c>
      <c r="G143" s="74">
        <v>0</v>
      </c>
      <c r="H143" s="74">
        <v>0</v>
      </c>
      <c r="I143" s="74"/>
      <c r="J143" s="74"/>
      <c r="K143" s="75"/>
      <c r="L143" s="88"/>
      <c r="M143" s="76"/>
    </row>
    <row r="144" spans="1:13">
      <c r="A144" s="73">
        <v>416474</v>
      </c>
      <c r="B144" s="68" t="str">
        <f ca="1">VLOOKUP(A144,'Fichier FI (en entrée)'!B:E,3)</f>
        <v>MFRKTOVSZH</v>
      </c>
      <c r="C144" s="73" t="s">
        <v>2388</v>
      </c>
      <c r="D144" s="73" t="s">
        <v>2366</v>
      </c>
      <c r="E144" s="40"/>
      <c r="F144" s="74">
        <v>0</v>
      </c>
      <c r="G144" s="74">
        <v>0</v>
      </c>
      <c r="H144" s="74">
        <v>-1</v>
      </c>
      <c r="I144" s="74"/>
      <c r="J144" s="74"/>
      <c r="K144" s="75"/>
      <c r="L144" s="88"/>
      <c r="M144" s="76"/>
    </row>
    <row r="145" spans="1:13">
      <c r="A145" s="73">
        <v>420281</v>
      </c>
      <c r="B145" s="68" t="str">
        <f ca="1">VLOOKUP(A145,'Fichier FI (en entrée)'!B:E,3)</f>
        <v>HPVRXHDDGX</v>
      </c>
      <c r="C145" s="73" t="s">
        <v>2389</v>
      </c>
      <c r="D145" s="73" t="s">
        <v>2366</v>
      </c>
      <c r="E145" s="40"/>
      <c r="F145" s="74">
        <v>0</v>
      </c>
      <c r="G145" s="74">
        <v>0.5</v>
      </c>
      <c r="H145" s="74">
        <v>0</v>
      </c>
      <c r="I145" s="74"/>
      <c r="J145" s="74"/>
      <c r="K145" s="75"/>
      <c r="L145" s="88"/>
      <c r="M145" s="76"/>
    </row>
    <row r="146" spans="1:13">
      <c r="A146" s="73">
        <v>424696</v>
      </c>
      <c r="B146" s="68" t="str">
        <f ca="1">VLOOKUP(A146,'Fichier FI (en entrée)'!B:E,3)</f>
        <v>RNJGRXJXNM</v>
      </c>
      <c r="C146" s="73" t="s">
        <v>2390</v>
      </c>
      <c r="D146" s="73" t="s">
        <v>2366</v>
      </c>
      <c r="E146" s="40"/>
      <c r="F146" s="74">
        <v>-2</v>
      </c>
      <c r="G146" s="74">
        <v>-0.5</v>
      </c>
      <c r="H146" s="74">
        <v>0</v>
      </c>
      <c r="I146" s="74"/>
      <c r="J146" s="74"/>
      <c r="K146" s="75"/>
      <c r="L146" s="88"/>
      <c r="M146" s="76"/>
    </row>
    <row r="147" spans="1:13">
      <c r="A147" s="73">
        <v>424793</v>
      </c>
      <c r="B147" s="68" t="str">
        <f ca="1">VLOOKUP(A147,'Fichier FI (en entrée)'!B:E,3)</f>
        <v>GZQAYMULCD</v>
      </c>
      <c r="C147" s="73" t="s">
        <v>2391</v>
      </c>
      <c r="D147" s="73" t="s">
        <v>2366</v>
      </c>
      <c r="E147" s="40"/>
      <c r="F147" s="74">
        <v>0</v>
      </c>
      <c r="G147" s="74">
        <v>0</v>
      </c>
      <c r="H147" s="74">
        <v>0</v>
      </c>
      <c r="I147" s="74"/>
      <c r="J147" s="74"/>
      <c r="K147" s="75"/>
      <c r="L147" s="88"/>
      <c r="M147" s="76"/>
    </row>
    <row r="148" spans="1:13">
      <c r="A148" s="73">
        <v>437326</v>
      </c>
      <c r="B148" s="68" t="str">
        <f ca="1">VLOOKUP(A148,'Fichier FI (en entrée)'!B:E,3)</f>
        <v>CJXDEWSBYI</v>
      </c>
      <c r="C148" s="73" t="s">
        <v>2392</v>
      </c>
      <c r="D148" s="73" t="s">
        <v>2366</v>
      </c>
      <c r="E148" s="40"/>
      <c r="F148" s="74">
        <v>-1</v>
      </c>
      <c r="G148" s="74">
        <v>-0.5</v>
      </c>
      <c r="H148" s="74">
        <v>0</v>
      </c>
      <c r="I148" s="74"/>
      <c r="J148" s="74"/>
      <c r="K148" s="75"/>
      <c r="L148" s="88"/>
      <c r="M148" s="76"/>
    </row>
    <row r="149" spans="1:13">
      <c r="A149" s="73">
        <v>438506</v>
      </c>
      <c r="B149" s="68" t="str">
        <f ca="1">VLOOKUP(A149,'Fichier FI (en entrée)'!B:E,3)</f>
        <v>HMHOUEGQNM</v>
      </c>
      <c r="C149" s="73" t="s">
        <v>2393</v>
      </c>
      <c r="D149" s="73" t="s">
        <v>2366</v>
      </c>
      <c r="E149" s="40"/>
      <c r="F149" s="74">
        <v>-1</v>
      </c>
      <c r="G149" s="74">
        <v>0</v>
      </c>
      <c r="H149" s="74">
        <v>1</v>
      </c>
      <c r="I149" s="74"/>
      <c r="J149" s="74"/>
      <c r="K149" s="75"/>
      <c r="L149" s="88"/>
      <c r="M149" s="76"/>
    </row>
    <row r="150" spans="1:13">
      <c r="A150" s="73">
        <v>438573</v>
      </c>
      <c r="B150" s="68" t="str">
        <f ca="1">VLOOKUP(A150,'Fichier FI (en entrée)'!B:E,3)</f>
        <v>HMHOUEGQNM</v>
      </c>
      <c r="C150" s="73" t="s">
        <v>2394</v>
      </c>
      <c r="D150" s="73" t="s">
        <v>2366</v>
      </c>
      <c r="E150" s="40"/>
      <c r="F150" s="74">
        <v>-1</v>
      </c>
      <c r="G150" s="74">
        <v>0</v>
      </c>
      <c r="H150" s="74">
        <v>0</v>
      </c>
      <c r="I150" s="74"/>
      <c r="J150" s="74"/>
      <c r="K150" s="75"/>
      <c r="L150" s="88"/>
      <c r="M150" s="76"/>
    </row>
    <row r="151" spans="1:13">
      <c r="A151" s="73">
        <v>450816</v>
      </c>
      <c r="B151" s="68" t="str">
        <f ca="1">VLOOKUP(A151,'Fichier FI (en entrée)'!B:E,3)</f>
        <v>ONRNMDXVBS</v>
      </c>
      <c r="C151" s="73" t="s">
        <v>2395</v>
      </c>
      <c r="D151" s="73" t="s">
        <v>2366</v>
      </c>
      <c r="E151" s="40"/>
      <c r="F151" s="74">
        <v>-2</v>
      </c>
      <c r="G151" s="74">
        <v>0</v>
      </c>
      <c r="H151" s="74">
        <v>1</v>
      </c>
      <c r="I151" s="74"/>
      <c r="J151" s="74"/>
      <c r="K151" s="75"/>
      <c r="L151" s="88"/>
      <c r="M151" s="76"/>
    </row>
    <row r="152" spans="1:13">
      <c r="A152" s="73">
        <v>504673</v>
      </c>
      <c r="B152" s="68" t="str">
        <f ca="1">VLOOKUP(A152,'Fichier FI (en entrée)'!B:E,3)</f>
        <v>VYKAKYYDWT</v>
      </c>
      <c r="C152" s="73" t="s">
        <v>2396</v>
      </c>
      <c r="D152" s="73" t="s">
        <v>2366</v>
      </c>
      <c r="E152" s="40"/>
      <c r="F152" s="74">
        <v>1</v>
      </c>
      <c r="G152" s="74">
        <v>1</v>
      </c>
      <c r="H152" s="74">
        <v>0</v>
      </c>
      <c r="I152" s="74"/>
      <c r="J152" s="74"/>
      <c r="K152" s="75"/>
      <c r="L152" s="88"/>
      <c r="M152" s="76"/>
    </row>
    <row r="153" spans="1:13">
      <c r="A153" s="73">
        <v>510393</v>
      </c>
      <c r="B153" s="68" t="str">
        <f ca="1">VLOOKUP(A153,'Fichier FI (en entrée)'!B:E,3)</f>
        <v>UZMFPDCCUB</v>
      </c>
      <c r="C153" s="73" t="s">
        <v>2397</v>
      </c>
      <c r="D153" s="73" t="s">
        <v>2366</v>
      </c>
      <c r="E153" s="40"/>
      <c r="F153" s="74">
        <v>-1</v>
      </c>
      <c r="G153" s="74">
        <v>0</v>
      </c>
      <c r="H153" s="74">
        <v>0</v>
      </c>
      <c r="I153" s="74"/>
      <c r="J153" s="74"/>
      <c r="K153" s="75"/>
      <c r="L153" s="88"/>
      <c r="M153" s="76"/>
    </row>
    <row r="154" spans="1:13">
      <c r="A154" s="73">
        <v>510657</v>
      </c>
      <c r="B154" s="68" t="str">
        <f ca="1">VLOOKUP(A154,'Fichier FI (en entrée)'!B:E,3)</f>
        <v>SRJHQSCKXQ</v>
      </c>
      <c r="C154" s="73" t="s">
        <v>2398</v>
      </c>
      <c r="D154" s="73" t="s">
        <v>2366</v>
      </c>
      <c r="E154" s="40"/>
      <c r="F154" s="74">
        <v>0</v>
      </c>
      <c r="G154" s="74">
        <v>0.5</v>
      </c>
      <c r="H154" s="74">
        <v>0</v>
      </c>
      <c r="I154" s="74"/>
      <c r="J154" s="74"/>
      <c r="K154" s="75"/>
      <c r="L154" s="88"/>
      <c r="M154" s="76"/>
    </row>
    <row r="155" spans="1:13">
      <c r="A155" s="73">
        <v>533936</v>
      </c>
      <c r="B155" s="68" t="str">
        <f ca="1">VLOOKUP(A155,'Fichier FI (en entrée)'!B:E,3)</f>
        <v>TFOKCASXID</v>
      </c>
      <c r="C155" s="73" t="s">
        <v>2399</v>
      </c>
      <c r="D155" s="73" t="s">
        <v>2366</v>
      </c>
      <c r="E155" s="40"/>
      <c r="F155" s="74">
        <v>1</v>
      </c>
      <c r="G155" s="74">
        <v>0</v>
      </c>
      <c r="H155" s="74">
        <v>0</v>
      </c>
      <c r="I155" s="74"/>
      <c r="J155" s="74"/>
      <c r="K155" s="75"/>
      <c r="L155" s="88"/>
      <c r="M155" s="76"/>
    </row>
    <row r="156" spans="1:13">
      <c r="A156" s="73">
        <v>534217</v>
      </c>
      <c r="B156" s="68" t="str">
        <f ca="1">VLOOKUP(A156,'Fichier FI (en entrée)'!B:E,3)</f>
        <v>QXMFJPKHST</v>
      </c>
      <c r="C156" s="73" t="s">
        <v>2400</v>
      </c>
      <c r="D156" s="73" t="s">
        <v>2366</v>
      </c>
      <c r="E156" s="40"/>
      <c r="F156" s="74">
        <v>-1</v>
      </c>
      <c r="G156" s="74">
        <v>0</v>
      </c>
      <c r="H156" s="74">
        <v>0</v>
      </c>
      <c r="I156" s="74"/>
      <c r="J156" s="74"/>
      <c r="K156" s="75"/>
      <c r="L156" s="88"/>
      <c r="M156" s="76"/>
    </row>
    <row r="157" spans="1:13">
      <c r="A157" s="73">
        <v>534239</v>
      </c>
      <c r="B157" s="68" t="str">
        <f ca="1">VLOOKUP(A157,'Fichier FI (en entrée)'!B:E,3)</f>
        <v>QXMFJPKHST</v>
      </c>
      <c r="C157" s="73" t="s">
        <v>2401</v>
      </c>
      <c r="D157" s="73" t="s">
        <v>2366</v>
      </c>
      <c r="E157" s="40"/>
      <c r="F157" s="74">
        <v>1</v>
      </c>
      <c r="G157" s="74">
        <v>0</v>
      </c>
      <c r="H157" s="74">
        <v>0</v>
      </c>
      <c r="I157" s="74"/>
      <c r="J157" s="74"/>
      <c r="K157" s="75"/>
      <c r="L157" s="88"/>
      <c r="M157" s="76"/>
    </row>
    <row r="158" spans="1:13">
      <c r="A158" s="73">
        <v>554163</v>
      </c>
      <c r="B158" s="68" t="str">
        <f ca="1">VLOOKUP(A158,'Fichier FI (en entrée)'!B:E,3)</f>
        <v>OKNJBHVZXC</v>
      </c>
      <c r="C158" s="73" t="s">
        <v>2402</v>
      </c>
      <c r="D158" s="73" t="s">
        <v>2366</v>
      </c>
      <c r="E158" s="40"/>
      <c r="F158" s="74">
        <v>1</v>
      </c>
      <c r="G158" s="74">
        <v>1</v>
      </c>
      <c r="H158" s="74">
        <v>0</v>
      </c>
      <c r="I158" s="74"/>
      <c r="J158" s="74"/>
      <c r="K158" s="75"/>
      <c r="L158" s="88"/>
      <c r="M158" s="76"/>
    </row>
    <row r="159" spans="1:13">
      <c r="A159" s="73">
        <v>565689</v>
      </c>
      <c r="B159" s="68" t="str">
        <f ca="1">VLOOKUP(A159,'Fichier FI (en entrée)'!B:E,3)</f>
        <v>FREMMANJFW</v>
      </c>
      <c r="C159" s="73" t="s">
        <v>2403</v>
      </c>
      <c r="D159" s="73" t="s">
        <v>2366</v>
      </c>
      <c r="E159" s="40"/>
      <c r="F159" s="74">
        <v>0</v>
      </c>
      <c r="G159" s="74">
        <v>0.5</v>
      </c>
      <c r="H159" s="74">
        <v>0</v>
      </c>
      <c r="I159" s="74"/>
      <c r="J159" s="74"/>
      <c r="K159" s="75"/>
      <c r="L159" s="88"/>
      <c r="M159" s="76"/>
    </row>
    <row r="160" spans="1:13">
      <c r="A160" s="73">
        <v>565696</v>
      </c>
      <c r="B160" s="68" t="str">
        <f ca="1">VLOOKUP(A160,'Fichier FI (en entrée)'!B:E,3)</f>
        <v>FREMMANJFW</v>
      </c>
      <c r="C160" s="73" t="s">
        <v>2401</v>
      </c>
      <c r="D160" s="73" t="s">
        <v>2366</v>
      </c>
      <c r="E160" s="40"/>
      <c r="F160" s="74">
        <v>1</v>
      </c>
      <c r="G160" s="74">
        <v>0</v>
      </c>
      <c r="H160" s="74">
        <v>0</v>
      </c>
      <c r="I160" s="74"/>
      <c r="J160" s="74"/>
      <c r="K160" s="75"/>
      <c r="L160" s="88"/>
      <c r="M160" s="76"/>
    </row>
    <row r="161" spans="1:13">
      <c r="A161" s="73">
        <v>565846</v>
      </c>
      <c r="B161" s="68" t="str">
        <f ca="1">VLOOKUP(A161,'Fichier FI (en entrée)'!B:E,3)</f>
        <v>CFJEGNQGQJ</v>
      </c>
      <c r="C161" s="73" t="s">
        <v>2404</v>
      </c>
      <c r="D161" s="73" t="s">
        <v>2366</v>
      </c>
      <c r="E161" s="40"/>
      <c r="F161" s="74">
        <v>0.5</v>
      </c>
      <c r="G161" s="74">
        <v>0</v>
      </c>
      <c r="H161" s="74">
        <v>0</v>
      </c>
      <c r="I161" s="74"/>
      <c r="J161" s="74"/>
      <c r="K161" s="75"/>
      <c r="L161" s="88"/>
      <c r="M161" s="76"/>
    </row>
    <row r="162" spans="1:13">
      <c r="A162" s="73">
        <v>567479</v>
      </c>
      <c r="B162" s="68" t="str">
        <f ca="1">VLOOKUP(A162,'Fichier FI (en entrée)'!B:E,3)</f>
        <v>VCYUJTMSGK</v>
      </c>
      <c r="C162" s="73" t="s">
        <v>2405</v>
      </c>
      <c r="D162" s="73" t="s">
        <v>2366</v>
      </c>
      <c r="E162" s="40"/>
      <c r="F162" s="74">
        <v>1</v>
      </c>
      <c r="G162" s="74">
        <v>0</v>
      </c>
      <c r="H162" s="74">
        <v>0</v>
      </c>
      <c r="I162" s="74"/>
      <c r="J162" s="74"/>
      <c r="K162" s="75"/>
      <c r="L162" s="88"/>
      <c r="M162" s="76"/>
    </row>
    <row r="163" spans="1:13">
      <c r="A163" s="73">
        <v>580196</v>
      </c>
      <c r="B163" s="68" t="str">
        <f ca="1">VLOOKUP(A163,'Fichier FI (en entrée)'!B:E,3)</f>
        <v>GZSWPWPLZI</v>
      </c>
      <c r="C163" s="73" t="s">
        <v>2406</v>
      </c>
      <c r="D163" s="73" t="s">
        <v>2366</v>
      </c>
      <c r="E163" s="40"/>
      <c r="F163" s="74">
        <v>-1</v>
      </c>
      <c r="G163" s="74">
        <v>0.5</v>
      </c>
      <c r="H163" s="74">
        <v>0</v>
      </c>
      <c r="I163" s="74"/>
      <c r="J163" s="74"/>
      <c r="K163" s="75"/>
      <c r="L163" s="88"/>
      <c r="M163" s="76"/>
    </row>
    <row r="164" spans="1:13">
      <c r="A164" s="73">
        <v>598350</v>
      </c>
      <c r="B164" s="68" t="str">
        <f ca="1">VLOOKUP(A164,'Fichier FI (en entrée)'!B:E,3)</f>
        <v>XDMTNBRIAE</v>
      </c>
      <c r="C164" s="73" t="s">
        <v>2407</v>
      </c>
      <c r="D164" s="73" t="s">
        <v>2366</v>
      </c>
      <c r="E164" s="40"/>
      <c r="F164" s="74">
        <v>-1</v>
      </c>
      <c r="G164" s="74">
        <v>0.5</v>
      </c>
      <c r="H164" s="74">
        <v>0</v>
      </c>
      <c r="I164" s="74"/>
      <c r="J164" s="74"/>
      <c r="K164" s="75"/>
      <c r="L164" s="88"/>
      <c r="M164" s="76"/>
    </row>
    <row r="165" spans="1:13">
      <c r="A165" s="73">
        <v>630223</v>
      </c>
      <c r="B165" s="68" t="str">
        <f ca="1">VLOOKUP(A165,'Fichier FI (en entrée)'!B:E,3)</f>
        <v>SZNCIXUCSJ</v>
      </c>
      <c r="C165" s="73" t="s">
        <v>2408</v>
      </c>
      <c r="D165" s="73" t="s">
        <v>2366</v>
      </c>
      <c r="E165" s="40"/>
      <c r="F165" s="74">
        <v>-2</v>
      </c>
      <c r="G165" s="74">
        <v>0</v>
      </c>
      <c r="H165" s="74">
        <v>0</v>
      </c>
      <c r="I165" s="74"/>
      <c r="J165" s="74"/>
      <c r="K165" s="75"/>
      <c r="L165" s="88"/>
      <c r="M165" s="76"/>
    </row>
    <row r="166" spans="1:13">
      <c r="A166" s="73">
        <v>633860</v>
      </c>
      <c r="B166" s="68" t="str">
        <f ca="1">VLOOKUP(A166,'Fichier FI (en entrée)'!B:E,3)</f>
        <v>GDJMFPWMEL</v>
      </c>
      <c r="C166" s="73" t="s">
        <v>2409</v>
      </c>
      <c r="D166" s="73" t="s">
        <v>2366</v>
      </c>
      <c r="E166" s="40"/>
      <c r="F166" s="74">
        <v>1</v>
      </c>
      <c r="G166" s="74">
        <v>0.5</v>
      </c>
      <c r="H166" s="74">
        <v>0</v>
      </c>
      <c r="I166" s="74"/>
      <c r="J166" s="74"/>
      <c r="K166" s="75"/>
      <c r="L166" s="88"/>
      <c r="M166" s="76"/>
    </row>
    <row r="167" spans="1:13">
      <c r="A167" s="73">
        <v>636928</v>
      </c>
      <c r="B167" s="68" t="str">
        <f ca="1">VLOOKUP(A167,'Fichier FI (en entrée)'!B:E,3)</f>
        <v>QHRHXWBLCZ</v>
      </c>
      <c r="C167" s="73" t="s">
        <v>2410</v>
      </c>
      <c r="D167" s="73" t="s">
        <v>2366</v>
      </c>
      <c r="E167" s="40"/>
      <c r="F167" s="74">
        <v>-0.5</v>
      </c>
      <c r="G167" s="74">
        <v>1</v>
      </c>
      <c r="H167" s="74">
        <v>0</v>
      </c>
      <c r="I167" s="74"/>
      <c r="J167" s="74"/>
      <c r="K167" s="75"/>
      <c r="L167" s="88"/>
      <c r="M167" s="76"/>
    </row>
    <row r="168" spans="1:13">
      <c r="A168" s="73">
        <v>668276</v>
      </c>
      <c r="B168" s="68" t="str">
        <f ca="1">VLOOKUP(A168,'Fichier FI (en entrée)'!B:E,3)</f>
        <v>ISJSDLGQRN</v>
      </c>
      <c r="C168" s="73" t="s">
        <v>2382</v>
      </c>
      <c r="D168" s="73" t="s">
        <v>2366</v>
      </c>
      <c r="E168" s="40"/>
      <c r="F168" s="74">
        <v>-1</v>
      </c>
      <c r="G168" s="74">
        <v>-0.5</v>
      </c>
      <c r="H168" s="74">
        <v>0</v>
      </c>
      <c r="I168" s="74"/>
      <c r="J168" s="74"/>
      <c r="K168" s="75"/>
      <c r="L168" s="88"/>
      <c r="M168" s="76"/>
    </row>
    <row r="169" spans="1:13">
      <c r="A169" s="73">
        <v>668374</v>
      </c>
      <c r="B169" s="68" t="str">
        <f ca="1">VLOOKUP(A169,'Fichier FI (en entrée)'!B:E,3)</f>
        <v>UWDONQXLTP</v>
      </c>
      <c r="C169" s="73" t="s">
        <v>2411</v>
      </c>
      <c r="D169" s="73" t="s">
        <v>2366</v>
      </c>
      <c r="E169" s="40"/>
      <c r="F169" s="74">
        <v>1</v>
      </c>
      <c r="G169" s="74">
        <v>0.5</v>
      </c>
      <c r="H169" s="74">
        <v>0</v>
      </c>
      <c r="I169" s="74"/>
      <c r="J169" s="74"/>
      <c r="K169" s="75"/>
      <c r="L169" s="88"/>
      <c r="M169" s="76"/>
    </row>
    <row r="170" spans="1:13">
      <c r="A170" s="73">
        <v>682375</v>
      </c>
      <c r="B170" s="68" t="str">
        <f ca="1">VLOOKUP(A170,'Fichier FI (en entrée)'!B:E,3)</f>
        <v>TOLPKTHQBK</v>
      </c>
      <c r="C170" s="73" t="s">
        <v>2412</v>
      </c>
      <c r="D170" s="73" t="s">
        <v>2366</v>
      </c>
      <c r="E170" s="40"/>
      <c r="F170" s="74">
        <v>0</v>
      </c>
      <c r="G170" s="74">
        <v>0.5</v>
      </c>
      <c r="H170" s="74">
        <v>0.5</v>
      </c>
      <c r="I170" s="74"/>
      <c r="J170" s="74"/>
      <c r="K170" s="75"/>
      <c r="L170" s="88"/>
      <c r="M170" s="76"/>
    </row>
    <row r="171" spans="1:13">
      <c r="A171" s="73">
        <v>688680</v>
      </c>
      <c r="B171" s="68" t="str">
        <f ca="1">VLOOKUP(A171,'Fichier FI (en entrée)'!B:E,3)</f>
        <v>IGEYGPCULW</v>
      </c>
      <c r="C171" s="73" t="s">
        <v>2393</v>
      </c>
      <c r="D171" s="73" t="s">
        <v>2366</v>
      </c>
      <c r="E171" s="40"/>
      <c r="F171" s="74">
        <v>0</v>
      </c>
      <c r="G171" s="74">
        <v>0</v>
      </c>
      <c r="H171" s="74">
        <v>0</v>
      </c>
      <c r="I171" s="74"/>
      <c r="J171" s="74"/>
      <c r="K171" s="75"/>
      <c r="L171" s="88"/>
      <c r="M171" s="76"/>
    </row>
    <row r="172" spans="1:13">
      <c r="A172" s="73">
        <v>698638</v>
      </c>
      <c r="B172" s="68" t="str">
        <f ca="1">VLOOKUP(A172,'Fichier FI (en entrée)'!B:E,3)</f>
        <v>TOGUVYJNXF</v>
      </c>
      <c r="C172" s="73" t="s">
        <v>2413</v>
      </c>
      <c r="D172" s="73" t="s">
        <v>2366</v>
      </c>
      <c r="E172" s="40"/>
      <c r="F172" s="74">
        <v>0</v>
      </c>
      <c r="G172" s="74">
        <v>-0.5</v>
      </c>
      <c r="H172" s="74">
        <v>0</v>
      </c>
      <c r="I172" s="74"/>
      <c r="J172" s="74"/>
      <c r="K172" s="75"/>
      <c r="L172" s="88"/>
      <c r="M172" s="76"/>
    </row>
    <row r="173" spans="1:13">
      <c r="A173" s="73">
        <v>699062</v>
      </c>
      <c r="B173" s="68" t="str">
        <f ca="1">VLOOKUP(A173,'Fichier FI (en entrée)'!B:E,3)</f>
        <v>VDTIZJWJLI</v>
      </c>
      <c r="C173" s="73" t="s">
        <v>2414</v>
      </c>
      <c r="D173" s="73" t="s">
        <v>2366</v>
      </c>
      <c r="E173" s="40"/>
      <c r="F173" s="74">
        <v>0.5</v>
      </c>
      <c r="G173" s="74">
        <v>0</v>
      </c>
      <c r="H173" s="74">
        <v>0</v>
      </c>
      <c r="I173" s="74"/>
      <c r="J173" s="74"/>
      <c r="K173" s="75"/>
      <c r="L173" s="88"/>
      <c r="M173" s="76"/>
    </row>
    <row r="174" spans="1:13">
      <c r="A174" s="73">
        <v>713467</v>
      </c>
      <c r="B174" s="68" t="str">
        <f ca="1">VLOOKUP(A174,'Fichier FI (en entrée)'!B:E,3)</f>
        <v>AUCEFGHMGP</v>
      </c>
      <c r="C174" s="73" t="s">
        <v>2415</v>
      </c>
      <c r="D174" s="73" t="s">
        <v>2366</v>
      </c>
      <c r="E174" s="40"/>
      <c r="F174" s="74">
        <v>1</v>
      </c>
      <c r="G174" s="74">
        <v>0.5</v>
      </c>
      <c r="H174" s="74">
        <v>0</v>
      </c>
      <c r="I174" s="74"/>
      <c r="J174" s="74"/>
      <c r="K174" s="75"/>
      <c r="L174" s="88"/>
      <c r="M174" s="76"/>
    </row>
    <row r="175" spans="1:13">
      <c r="A175" s="73">
        <v>727870</v>
      </c>
      <c r="B175" s="68" t="str">
        <f ca="1">VLOOKUP(A175,'Fichier FI (en entrée)'!B:E,3)</f>
        <v>TSMIWITBXP</v>
      </c>
      <c r="C175" s="73" t="s">
        <v>2416</v>
      </c>
      <c r="D175" s="73" t="s">
        <v>2366</v>
      </c>
      <c r="E175" s="40"/>
      <c r="F175" s="74">
        <v>-0.5</v>
      </c>
      <c r="G175" s="74">
        <v>0</v>
      </c>
      <c r="H175" s="74">
        <v>0</v>
      </c>
      <c r="I175" s="74"/>
      <c r="J175" s="74"/>
      <c r="K175" s="75"/>
      <c r="L175" s="88"/>
      <c r="M175" s="76"/>
    </row>
    <row r="176" spans="1:13">
      <c r="A176" s="73">
        <v>731091</v>
      </c>
      <c r="B176" s="68" t="str">
        <f ca="1">VLOOKUP(A176,'Fichier FI (en entrée)'!B:E,3)</f>
        <v>LZNOYXMLWR</v>
      </c>
      <c r="C176" s="73" t="s">
        <v>2417</v>
      </c>
      <c r="D176" s="73" t="s">
        <v>2366</v>
      </c>
      <c r="E176" s="40"/>
      <c r="F176" s="74">
        <v>0</v>
      </c>
      <c r="G176" s="74">
        <v>-0.5</v>
      </c>
      <c r="H176" s="74">
        <v>0</v>
      </c>
      <c r="I176" s="74"/>
      <c r="J176" s="74"/>
      <c r="K176" s="75"/>
      <c r="L176" s="88"/>
      <c r="M176" s="76"/>
    </row>
    <row r="177" spans="1:13">
      <c r="A177" s="73">
        <v>731205</v>
      </c>
      <c r="B177" s="68" t="str">
        <f ca="1">VLOOKUP(A177,'Fichier FI (en entrée)'!B:E,3)</f>
        <v>LIBASTTRTQ</v>
      </c>
      <c r="C177" s="73" t="s">
        <v>2418</v>
      </c>
      <c r="D177" s="73" t="s">
        <v>2366</v>
      </c>
      <c r="E177" s="40"/>
      <c r="F177" s="74">
        <v>-1</v>
      </c>
      <c r="G177" s="74">
        <v>0</v>
      </c>
      <c r="H177" s="74">
        <v>0</v>
      </c>
      <c r="I177" s="74"/>
      <c r="J177" s="74"/>
      <c r="K177" s="75"/>
      <c r="L177" s="88"/>
      <c r="M177" s="76"/>
    </row>
    <row r="178" spans="1:13">
      <c r="A178" s="73">
        <v>773454</v>
      </c>
      <c r="B178" s="68" t="str">
        <f ca="1">VLOOKUP(A178,'Fichier FI (en entrée)'!B:E,3)</f>
        <v>BPDVXHANFX</v>
      </c>
      <c r="C178" s="73" t="s">
        <v>2419</v>
      </c>
      <c r="D178" s="73" t="s">
        <v>2366</v>
      </c>
      <c r="E178" s="40"/>
      <c r="F178" s="74">
        <v>0</v>
      </c>
      <c r="G178" s="74">
        <v>0</v>
      </c>
      <c r="H178" s="74">
        <v>0</v>
      </c>
      <c r="I178" s="74"/>
      <c r="J178" s="74"/>
      <c r="K178" s="75"/>
      <c r="L178" s="88"/>
      <c r="M178" s="76"/>
    </row>
    <row r="179" spans="1:13">
      <c r="A179" s="73">
        <v>786161</v>
      </c>
      <c r="B179" s="68" t="str">
        <f ca="1">VLOOKUP(A179,'Fichier FI (en entrée)'!B:E,3)</f>
        <v>MTIZEZRUXZ</v>
      </c>
      <c r="C179" s="73" t="s">
        <v>2420</v>
      </c>
      <c r="D179" s="73" t="s">
        <v>2366</v>
      </c>
      <c r="E179" s="40"/>
      <c r="F179" s="74">
        <v>0</v>
      </c>
      <c r="G179" s="74">
        <v>0.5</v>
      </c>
      <c r="H179" s="74">
        <v>0</v>
      </c>
      <c r="I179" s="74"/>
      <c r="J179" s="74"/>
      <c r="K179" s="75"/>
      <c r="L179" s="88"/>
      <c r="M179" s="76"/>
    </row>
    <row r="180" spans="1:13">
      <c r="A180" s="73">
        <v>821954</v>
      </c>
      <c r="B180" s="68" t="str">
        <f ca="1">VLOOKUP(A180,'Fichier FI (en entrée)'!B:E,3)</f>
        <v>EYHJEJJKGC</v>
      </c>
      <c r="C180" s="73" t="s">
        <v>2421</v>
      </c>
      <c r="D180" s="73" t="s">
        <v>2366</v>
      </c>
      <c r="E180" s="40"/>
      <c r="F180" s="74">
        <v>0.5</v>
      </c>
      <c r="G180" s="74">
        <v>0</v>
      </c>
      <c r="H180" s="74">
        <v>0</v>
      </c>
      <c r="I180" s="74"/>
      <c r="J180" s="74"/>
      <c r="K180" s="75"/>
      <c r="L180" s="88"/>
      <c r="M180" s="76"/>
    </row>
    <row r="181" spans="1:13">
      <c r="A181" s="33">
        <v>453900</v>
      </c>
      <c r="B181" s="68" t="str">
        <f ca="1">VLOOKUP(A181,'Fichier FI (en entrée)'!B:E,3)</f>
        <v>RKSAREMQZN</v>
      </c>
      <c r="C181" s="33" t="s">
        <v>2422</v>
      </c>
      <c r="D181" s="33" t="s">
        <v>2170</v>
      </c>
      <c r="E181" s="40"/>
      <c r="F181" s="70">
        <v>1</v>
      </c>
      <c r="G181" s="70">
        <v>0.5</v>
      </c>
      <c r="H181" s="70"/>
      <c r="I181" s="70"/>
      <c r="J181" s="70"/>
      <c r="K181" s="9"/>
      <c r="L181" s="78"/>
      <c r="M181" s="26"/>
    </row>
    <row r="182" spans="1:13">
      <c r="A182" s="33">
        <v>167066</v>
      </c>
      <c r="B182" s="68" t="str">
        <f ca="1">VLOOKUP(A182,'Fichier FI (en entrée)'!B:E,3)</f>
        <v>YUTYSLAMWG</v>
      </c>
      <c r="C182" s="33" t="s">
        <v>2423</v>
      </c>
      <c r="D182" s="33" t="s">
        <v>2159</v>
      </c>
      <c r="E182" s="40"/>
      <c r="F182" s="70">
        <v>-2</v>
      </c>
      <c r="G182" s="70">
        <v>-1</v>
      </c>
      <c r="H182" s="70"/>
      <c r="I182" s="70"/>
      <c r="J182" s="70"/>
      <c r="K182" s="9"/>
      <c r="L182" s="78"/>
      <c r="M182" s="26"/>
    </row>
    <row r="183" spans="1:13">
      <c r="A183" s="33">
        <v>178189</v>
      </c>
      <c r="B183" s="68" t="str">
        <f ca="1">VLOOKUP(A183,'Fichier FI (en entrée)'!B:E,3)</f>
        <v>PUJENDDDJP</v>
      </c>
      <c r="C183" s="33" t="s">
        <v>2424</v>
      </c>
      <c r="D183" s="33" t="s">
        <v>2159</v>
      </c>
      <c r="E183" s="40"/>
      <c r="F183" s="70">
        <v>-1</v>
      </c>
      <c r="G183" s="70">
        <v>-1</v>
      </c>
      <c r="H183" s="70"/>
      <c r="I183" s="70"/>
      <c r="J183" s="70"/>
      <c r="K183" s="9"/>
      <c r="L183" s="78"/>
      <c r="M183" s="26"/>
    </row>
    <row r="184" spans="1:13">
      <c r="A184" s="33">
        <v>214165</v>
      </c>
      <c r="B184" s="68" t="str">
        <f ca="1">VLOOKUP(A184,'Fichier FI (en entrée)'!B:E,3)</f>
        <v>GKEGDFLBFN</v>
      </c>
      <c r="C184" s="33" t="s">
        <v>2425</v>
      </c>
      <c r="D184" s="33" t="s">
        <v>2159</v>
      </c>
      <c r="E184" s="40"/>
      <c r="F184" s="70">
        <v>-2</v>
      </c>
      <c r="G184" s="70">
        <v>0</v>
      </c>
      <c r="H184" s="70"/>
      <c r="I184" s="70"/>
      <c r="J184" s="70"/>
      <c r="K184" s="9"/>
      <c r="L184" s="78"/>
      <c r="M184" s="26"/>
    </row>
    <row r="185" spans="1:13">
      <c r="A185" s="33">
        <v>437243</v>
      </c>
      <c r="B185" s="68" t="str">
        <f ca="1">VLOOKUP(A185,'Fichier FI (en entrée)'!B:E,3)</f>
        <v>HFPPCVNBUX</v>
      </c>
      <c r="C185" s="33" t="s">
        <v>2426</v>
      </c>
      <c r="D185" s="33" t="s">
        <v>2159</v>
      </c>
      <c r="E185" s="40"/>
      <c r="F185" s="70">
        <v>1</v>
      </c>
      <c r="G185" s="70">
        <v>0.5</v>
      </c>
      <c r="H185" s="70"/>
      <c r="I185" s="70"/>
      <c r="J185" s="70"/>
      <c r="K185" s="9"/>
      <c r="L185" s="78"/>
      <c r="M185" s="26"/>
    </row>
    <row r="186" spans="1:13">
      <c r="A186" s="33">
        <v>437282</v>
      </c>
      <c r="B186" s="68" t="str">
        <f ca="1">VLOOKUP(A186,'Fichier FI (en entrée)'!B:E,3)</f>
        <v>CJXDEWSBYI</v>
      </c>
      <c r="C186" s="33" t="s">
        <v>2427</v>
      </c>
      <c r="D186" s="33" t="s">
        <v>2159</v>
      </c>
      <c r="E186" s="40"/>
      <c r="F186" s="70">
        <v>-1</v>
      </c>
      <c r="G186" s="70">
        <v>0</v>
      </c>
      <c r="H186" s="70"/>
      <c r="I186" s="70"/>
      <c r="J186" s="70"/>
      <c r="K186" s="9"/>
      <c r="L186" s="78"/>
      <c r="M186" s="26"/>
    </row>
    <row r="187" spans="1:13">
      <c r="A187" s="33">
        <v>437310</v>
      </c>
      <c r="B187" s="68" t="str">
        <f ca="1">VLOOKUP(A187,'Fichier FI (en entrée)'!B:E,3)</f>
        <v>CJXDEWSBYI</v>
      </c>
      <c r="C187" s="33" t="s">
        <v>2428</v>
      </c>
      <c r="D187" s="33" t="s">
        <v>2159</v>
      </c>
      <c r="E187" s="40"/>
      <c r="F187" s="70">
        <v>0</v>
      </c>
      <c r="G187" s="70">
        <v>-1</v>
      </c>
      <c r="H187" s="70"/>
      <c r="I187" s="70"/>
      <c r="J187" s="70"/>
      <c r="K187" s="9"/>
      <c r="L187" s="78"/>
      <c r="M187" s="26"/>
    </row>
    <row r="188" spans="1:13">
      <c r="A188" s="33">
        <v>437324</v>
      </c>
      <c r="B188" s="68" t="str">
        <f ca="1">VLOOKUP(A188,'Fichier FI (en entrée)'!B:E,3)</f>
        <v>CJXDEWSBYI</v>
      </c>
      <c r="C188" s="33" t="s">
        <v>2422</v>
      </c>
      <c r="D188" s="33" t="s">
        <v>2159</v>
      </c>
      <c r="E188" s="40"/>
      <c r="F188" s="70">
        <v>0</v>
      </c>
      <c r="G188" s="70">
        <v>-1</v>
      </c>
      <c r="H188" s="70"/>
      <c r="I188" s="70"/>
      <c r="J188" s="70"/>
      <c r="K188" s="9"/>
      <c r="L188" s="78"/>
      <c r="M188" s="26"/>
    </row>
    <row r="189" spans="1:13">
      <c r="A189" s="33">
        <v>504562</v>
      </c>
      <c r="B189" s="68" t="str">
        <f ca="1">VLOOKUP(A189,'Fichier FI (en entrée)'!B:E,3)</f>
        <v>WCJSEWEEUF</v>
      </c>
      <c r="C189" s="33" t="s">
        <v>2429</v>
      </c>
      <c r="D189" s="33" t="s">
        <v>2159</v>
      </c>
      <c r="E189" s="40"/>
      <c r="F189" s="70">
        <v>0</v>
      </c>
      <c r="G189" s="70">
        <v>-1</v>
      </c>
      <c r="H189" s="70"/>
      <c r="I189" s="70"/>
      <c r="J189" s="70"/>
      <c r="K189" s="9"/>
      <c r="L189" s="78"/>
      <c r="M189" s="26"/>
    </row>
    <row r="190" spans="1:13">
      <c r="A190" s="33">
        <v>504647</v>
      </c>
      <c r="B190" s="68" t="str">
        <f ca="1">VLOOKUP(A190,'Fichier FI (en entrée)'!B:E,3)</f>
        <v>VYKAKYYDWT</v>
      </c>
      <c r="C190" s="33" t="s">
        <v>2430</v>
      </c>
      <c r="D190" s="33" t="s">
        <v>2159</v>
      </c>
      <c r="E190" s="40"/>
      <c r="F190" s="70">
        <v>-1</v>
      </c>
      <c r="G190" s="70">
        <v>0</v>
      </c>
      <c r="H190" s="70"/>
      <c r="I190" s="70"/>
      <c r="J190" s="70"/>
      <c r="K190" s="9"/>
      <c r="L190" s="78"/>
      <c r="M190" s="26"/>
    </row>
    <row r="191" spans="1:13">
      <c r="A191" s="33">
        <v>512304</v>
      </c>
      <c r="B191" s="68" t="str">
        <f ca="1">VLOOKUP(A191,'Fichier FI (en entrée)'!B:E,3)</f>
        <v>UDEZXVOVPY</v>
      </c>
      <c r="C191" s="33" t="s">
        <v>2431</v>
      </c>
      <c r="D191" s="33" t="s">
        <v>2159</v>
      </c>
      <c r="E191" s="40"/>
      <c r="F191" s="70">
        <v>2</v>
      </c>
      <c r="G191" s="70">
        <v>0</v>
      </c>
      <c r="H191" s="70"/>
      <c r="I191" s="70"/>
      <c r="J191" s="70"/>
      <c r="K191" s="9"/>
      <c r="L191" s="78"/>
      <c r="M191" s="26"/>
    </row>
    <row r="192" spans="1:13">
      <c r="A192" s="33">
        <v>512344</v>
      </c>
      <c r="B192" s="68" t="str">
        <f ca="1">VLOOKUP(A192,'Fichier FI (en entrée)'!B:E,3)</f>
        <v>UDEZXVOVPY</v>
      </c>
      <c r="C192" s="33" t="s">
        <v>2432</v>
      </c>
      <c r="D192" s="33" t="s">
        <v>2159</v>
      </c>
      <c r="E192" s="40"/>
      <c r="F192" s="70">
        <v>-1</v>
      </c>
      <c r="G192" s="70">
        <v>-0.5</v>
      </c>
      <c r="H192" s="70"/>
      <c r="I192" s="70"/>
      <c r="J192" s="70"/>
      <c r="K192" s="9"/>
      <c r="L192" s="78"/>
      <c r="M192" s="26"/>
    </row>
    <row r="193" spans="1:13">
      <c r="A193" s="33">
        <v>512345</v>
      </c>
      <c r="B193" s="68" t="str">
        <f ca="1">VLOOKUP(A193,'Fichier FI (en entrée)'!B:E,3)</f>
        <v>UDEZXVOVPY</v>
      </c>
      <c r="C193" s="33" t="s">
        <v>2433</v>
      </c>
      <c r="D193" s="33" t="s">
        <v>2159</v>
      </c>
      <c r="E193" s="40"/>
      <c r="F193" s="70">
        <v>0</v>
      </c>
      <c r="G193" s="70">
        <v>0</v>
      </c>
      <c r="H193" s="70"/>
      <c r="I193" s="70"/>
      <c r="J193" s="70"/>
      <c r="K193" s="9"/>
      <c r="L193" s="78"/>
      <c r="M193" s="26"/>
    </row>
    <row r="194" spans="1:13">
      <c r="A194" s="33">
        <v>512361</v>
      </c>
      <c r="B194" s="68" t="str">
        <f ca="1">VLOOKUP(A194,'Fichier FI (en entrée)'!B:E,3)</f>
        <v>UDEZXVOVPY</v>
      </c>
      <c r="C194" s="33" t="s">
        <v>2434</v>
      </c>
      <c r="D194" s="33" t="s">
        <v>2159</v>
      </c>
      <c r="E194" s="40"/>
      <c r="F194" s="70">
        <v>1</v>
      </c>
      <c r="G194" s="70">
        <v>0</v>
      </c>
      <c r="H194" s="70"/>
      <c r="I194" s="70"/>
      <c r="J194" s="70"/>
      <c r="K194" s="9"/>
      <c r="L194" s="78"/>
      <c r="M194" s="26"/>
    </row>
    <row r="195" spans="1:13">
      <c r="A195" s="33">
        <v>512403</v>
      </c>
      <c r="B195" s="68" t="str">
        <f ca="1">VLOOKUP(A195,'Fichier FI (en entrée)'!B:E,3)</f>
        <v>UDEZXVOVPY</v>
      </c>
      <c r="C195" s="33" t="s">
        <v>2435</v>
      </c>
      <c r="D195" s="33" t="s">
        <v>2159</v>
      </c>
      <c r="E195" s="40"/>
      <c r="F195" s="70">
        <v>-1</v>
      </c>
      <c r="G195" s="70">
        <v>0</v>
      </c>
      <c r="H195" s="70"/>
      <c r="I195" s="70"/>
      <c r="J195" s="70"/>
      <c r="K195" s="9"/>
      <c r="L195" s="78"/>
      <c r="M195" s="26"/>
    </row>
    <row r="196" spans="1:13">
      <c r="A196" s="33">
        <v>628900</v>
      </c>
      <c r="B196" s="68" t="str">
        <f ca="1">VLOOKUP(A196,'Fichier FI (en entrée)'!B:E,3)</f>
        <v>GPBLAYJAES</v>
      </c>
      <c r="C196" s="33" t="s">
        <v>2436</v>
      </c>
      <c r="D196" s="33" t="s">
        <v>2159</v>
      </c>
      <c r="E196" s="40"/>
      <c r="F196" s="70">
        <v>-3</v>
      </c>
      <c r="G196" s="70">
        <v>0</v>
      </c>
      <c r="H196" s="70"/>
      <c r="I196" s="70"/>
      <c r="J196" s="70"/>
      <c r="K196" s="9"/>
      <c r="L196" s="78"/>
      <c r="M196" s="26"/>
    </row>
    <row r="197" spans="1:13">
      <c r="A197" s="33">
        <v>632876</v>
      </c>
      <c r="B197" s="68" t="str">
        <f ca="1">VLOOKUP(A197,'Fichier FI (en entrée)'!B:E,3)</f>
        <v>GNHFBDFMGB</v>
      </c>
      <c r="C197" s="33" t="s">
        <v>2437</v>
      </c>
      <c r="D197" s="33" t="s">
        <v>2159</v>
      </c>
      <c r="E197" s="40"/>
      <c r="F197" s="70">
        <v>-2</v>
      </c>
      <c r="G197" s="70">
        <v>0</v>
      </c>
      <c r="H197" s="70"/>
      <c r="I197" s="70"/>
      <c r="J197" s="70"/>
      <c r="K197" s="9"/>
      <c r="L197" s="78"/>
      <c r="M197" s="26"/>
    </row>
    <row r="198" spans="1:13">
      <c r="A198" s="33">
        <v>654183</v>
      </c>
      <c r="B198" s="68" t="str">
        <f ca="1">VLOOKUP(A198,'Fichier FI (en entrée)'!B:E,3)</f>
        <v>NZNZWUUNZA</v>
      </c>
      <c r="C198" s="33" t="s">
        <v>2438</v>
      </c>
      <c r="D198" s="33" t="s">
        <v>2159</v>
      </c>
      <c r="E198" s="40"/>
      <c r="F198" s="70">
        <v>0</v>
      </c>
      <c r="G198" s="70">
        <v>0.5</v>
      </c>
      <c r="H198" s="70"/>
      <c r="I198" s="70"/>
      <c r="J198" s="70"/>
      <c r="K198" s="9"/>
      <c r="L198" s="78"/>
      <c r="M198" s="26"/>
    </row>
    <row r="199" spans="1:13">
      <c r="A199" s="33">
        <v>654229</v>
      </c>
      <c r="B199" s="68" t="str">
        <f ca="1">VLOOKUP(A199,'Fichier FI (en entrée)'!B:E,3)</f>
        <v>NZNZWUUNZA</v>
      </c>
      <c r="C199" s="33" t="s">
        <v>2439</v>
      </c>
      <c r="D199" s="33" t="s">
        <v>2159</v>
      </c>
      <c r="E199" s="40"/>
      <c r="F199" s="70">
        <v>0</v>
      </c>
      <c r="G199" s="70">
        <v>0.5</v>
      </c>
      <c r="H199" s="70"/>
      <c r="I199" s="70"/>
      <c r="J199" s="70"/>
      <c r="K199" s="9"/>
      <c r="L199" s="78"/>
      <c r="M199" s="26"/>
    </row>
    <row r="200" spans="1:13">
      <c r="A200" s="33">
        <v>688751</v>
      </c>
      <c r="B200" s="68" t="str">
        <f ca="1">VLOOKUP(A200,'Fichier FI (en entrée)'!B:E,3)</f>
        <v>FRCUKKZZXQ</v>
      </c>
      <c r="C200" s="33" t="s">
        <v>2440</v>
      </c>
      <c r="D200" s="33" t="s">
        <v>2159</v>
      </c>
      <c r="E200" s="40"/>
      <c r="F200" s="70">
        <v>1</v>
      </c>
      <c r="G200" s="70">
        <v>0</v>
      </c>
      <c r="H200" s="70"/>
      <c r="I200" s="70"/>
      <c r="J200" s="70"/>
      <c r="K200" s="9"/>
      <c r="L200" s="78"/>
      <c r="M200" s="26"/>
    </row>
    <row r="201" spans="1:13">
      <c r="A201" s="33">
        <v>688894</v>
      </c>
      <c r="B201" s="68" t="str">
        <f ca="1">VLOOKUP(A201,'Fichier FI (en entrée)'!B:E,3)</f>
        <v>ZVTCRYNJRZ</v>
      </c>
      <c r="C201" s="33" t="s">
        <v>2441</v>
      </c>
      <c r="D201" s="33" t="s">
        <v>2159</v>
      </c>
      <c r="E201" s="40"/>
      <c r="F201" s="70">
        <v>1</v>
      </c>
      <c r="G201" s="70">
        <v>0</v>
      </c>
      <c r="H201" s="70"/>
      <c r="I201" s="70"/>
      <c r="J201" s="70"/>
      <c r="K201" s="9"/>
      <c r="L201" s="78"/>
      <c r="M201" s="26"/>
    </row>
    <row r="202" spans="1:13">
      <c r="A202" s="33">
        <v>703931</v>
      </c>
      <c r="B202" s="68" t="str">
        <f ca="1">VLOOKUP(A202,'Fichier FI (en entrée)'!B:E,3)</f>
        <v>TETGIGUXQY</v>
      </c>
      <c r="C202" s="33" t="s">
        <v>2442</v>
      </c>
      <c r="D202" s="33" t="s">
        <v>2159</v>
      </c>
      <c r="E202" s="40"/>
      <c r="F202" s="70">
        <v>1</v>
      </c>
      <c r="G202" s="70">
        <v>1</v>
      </c>
      <c r="H202" s="70"/>
      <c r="I202" s="70"/>
      <c r="J202" s="70"/>
      <c r="K202" s="9"/>
      <c r="L202" s="78"/>
      <c r="M202" s="26"/>
    </row>
    <row r="203" spans="1:13">
      <c r="A203" s="33">
        <v>765449</v>
      </c>
      <c r="B203" s="68" t="str">
        <f ca="1">VLOOKUP(A203,'Fichier FI (en entrée)'!B:E,3)</f>
        <v>KWQMTRDMXB</v>
      </c>
      <c r="C203" s="33" t="s">
        <v>2443</v>
      </c>
      <c r="D203" s="33" t="s">
        <v>2159</v>
      </c>
      <c r="E203" s="40"/>
      <c r="F203" s="70">
        <v>1</v>
      </c>
      <c r="G203" s="70">
        <v>0.5</v>
      </c>
      <c r="H203" s="70"/>
      <c r="I203" s="70"/>
      <c r="J203" s="70"/>
      <c r="K203" s="9"/>
      <c r="L203" s="78"/>
      <c r="M203" s="26"/>
    </row>
    <row r="204" spans="1:13">
      <c r="A204" s="33">
        <v>765535</v>
      </c>
      <c r="B204" s="68" t="str">
        <f ca="1">VLOOKUP(A204,'Fichier FI (en entrée)'!B:E,3)</f>
        <v>KWQMTRDMXB</v>
      </c>
      <c r="C204" s="33" t="s">
        <v>2444</v>
      </c>
      <c r="D204" s="33" t="s">
        <v>2159</v>
      </c>
      <c r="E204" s="40"/>
      <c r="F204" s="70">
        <v>1</v>
      </c>
      <c r="G204" s="70">
        <v>0.5</v>
      </c>
      <c r="H204" s="70"/>
      <c r="I204" s="70"/>
      <c r="J204" s="70"/>
      <c r="K204" s="9"/>
      <c r="L204" s="78"/>
      <c r="M204" s="26"/>
    </row>
    <row r="205" spans="1:13">
      <c r="A205" s="33">
        <v>777031</v>
      </c>
      <c r="B205" s="68" t="str">
        <f ca="1">VLOOKUP(A205,'Fichier FI (en entrée)'!B:E,3)</f>
        <v>TCHTUDOVMY</v>
      </c>
      <c r="C205" s="33" t="s">
        <v>2445</v>
      </c>
      <c r="D205" s="33" t="s">
        <v>2159</v>
      </c>
      <c r="E205" s="40"/>
      <c r="F205" s="70">
        <v>-1</v>
      </c>
      <c r="G205" s="70">
        <v>0</v>
      </c>
      <c r="H205" s="70"/>
      <c r="I205" s="70"/>
      <c r="J205" s="70"/>
      <c r="K205" s="9"/>
      <c r="L205" s="78"/>
      <c r="M205" s="26"/>
    </row>
    <row r="206" spans="1:13">
      <c r="A206" s="33">
        <v>151785</v>
      </c>
      <c r="B206" s="68" t="str">
        <f ca="1">VLOOKUP(A206,'Fichier FI (en entrée)'!B:E,3)</f>
        <v>GXZBGMOBXU</v>
      </c>
      <c r="C206" s="33" t="s">
        <v>2446</v>
      </c>
      <c r="D206" s="33" t="s">
        <v>2157</v>
      </c>
      <c r="E206" s="40"/>
      <c r="F206" s="70">
        <v>1</v>
      </c>
      <c r="G206" s="70">
        <v>0</v>
      </c>
      <c r="H206" s="70"/>
      <c r="I206" s="70"/>
      <c r="J206" s="70"/>
      <c r="K206" s="9"/>
      <c r="L206" s="78"/>
      <c r="M206" s="26"/>
    </row>
    <row r="207" spans="1:13">
      <c r="A207" s="33">
        <v>259651</v>
      </c>
      <c r="B207" s="68" t="str">
        <f ca="1">VLOOKUP(A207,'Fichier FI (en entrée)'!B:E,3)</f>
        <v>QSMMWBIINQ</v>
      </c>
      <c r="C207" s="33" t="s">
        <v>2447</v>
      </c>
      <c r="D207" s="33" t="s">
        <v>2157</v>
      </c>
      <c r="E207" s="40"/>
      <c r="F207" s="70">
        <v>-3</v>
      </c>
      <c r="G207" s="70">
        <v>1</v>
      </c>
      <c r="H207" s="70"/>
      <c r="I207" s="70"/>
      <c r="J207" s="70"/>
      <c r="K207" s="9"/>
      <c r="L207" s="78"/>
      <c r="M207" s="26"/>
    </row>
    <row r="208" spans="1:13">
      <c r="A208" s="33">
        <v>285002</v>
      </c>
      <c r="B208" s="68" t="str">
        <f ca="1">VLOOKUP(A208,'Fichier FI (en entrée)'!B:E,3)</f>
        <v>VXRTIKZOUV</v>
      </c>
      <c r="C208" s="33" t="s">
        <v>2448</v>
      </c>
      <c r="D208" s="33" t="s">
        <v>2157</v>
      </c>
      <c r="E208" s="40"/>
      <c r="F208" s="70">
        <v>1</v>
      </c>
      <c r="G208" s="70">
        <v>0.5</v>
      </c>
      <c r="H208" s="70"/>
      <c r="I208" s="70"/>
      <c r="J208" s="70"/>
      <c r="K208" s="9"/>
      <c r="L208" s="78"/>
      <c r="M208" s="26"/>
    </row>
    <row r="209" spans="1:13">
      <c r="A209" s="33">
        <v>437035</v>
      </c>
      <c r="B209" s="68" t="str">
        <f ca="1">VLOOKUP(A209,'Fichier FI (en entrée)'!B:E,3)</f>
        <v>GUGXQSKGNZ</v>
      </c>
      <c r="C209" s="33" t="s">
        <v>2380</v>
      </c>
      <c r="D209" s="33" t="s">
        <v>2157</v>
      </c>
      <c r="E209" s="40"/>
      <c r="F209" s="70">
        <v>1</v>
      </c>
      <c r="G209" s="70">
        <v>0</v>
      </c>
      <c r="H209" s="70"/>
      <c r="I209" s="70"/>
      <c r="J209" s="70"/>
      <c r="K209" s="9"/>
      <c r="L209" s="78"/>
      <c r="M209" s="26"/>
    </row>
    <row r="210" spans="1:13">
      <c r="A210" s="33">
        <v>437188</v>
      </c>
      <c r="B210" s="68" t="str">
        <f ca="1">VLOOKUP(A210,'Fichier FI (en entrée)'!B:E,3)</f>
        <v>PKAFPGXJTE</v>
      </c>
      <c r="C210" s="33" t="s">
        <v>2449</v>
      </c>
      <c r="D210" s="33" t="s">
        <v>2157</v>
      </c>
      <c r="E210" s="40"/>
      <c r="F210" s="70">
        <v>1</v>
      </c>
      <c r="G210" s="70">
        <v>0.5</v>
      </c>
      <c r="H210" s="70"/>
      <c r="I210" s="70"/>
      <c r="J210" s="70"/>
      <c r="K210" s="9"/>
      <c r="L210" s="78"/>
      <c r="M210" s="26"/>
    </row>
    <row r="211" spans="1:13">
      <c r="A211" s="33">
        <v>437335</v>
      </c>
      <c r="B211" s="68" t="str">
        <f ca="1">VLOOKUP(A211,'Fichier FI (en entrée)'!B:E,3)</f>
        <v>CJXDEWSBYI</v>
      </c>
      <c r="C211" s="33" t="s">
        <v>2450</v>
      </c>
      <c r="D211" s="33" t="s">
        <v>2157</v>
      </c>
      <c r="E211" s="40"/>
      <c r="F211" s="70">
        <v>1</v>
      </c>
      <c r="G211" s="70">
        <v>0</v>
      </c>
      <c r="H211" s="70"/>
      <c r="I211" s="70"/>
      <c r="J211" s="70"/>
      <c r="K211" s="9"/>
      <c r="L211" s="78"/>
      <c r="M211" s="26"/>
    </row>
    <row r="212" spans="1:13">
      <c r="A212" s="33">
        <v>438473</v>
      </c>
      <c r="B212" s="68" t="str">
        <f ca="1">VLOOKUP(A212,'Fichier FI (en entrée)'!B:E,3)</f>
        <v>HMHOUEGQNM</v>
      </c>
      <c r="C212" s="33" t="s">
        <v>2451</v>
      </c>
      <c r="D212" s="33" t="s">
        <v>2157</v>
      </c>
      <c r="E212" s="40"/>
      <c r="F212" s="70">
        <v>0</v>
      </c>
      <c r="G212" s="70">
        <v>0</v>
      </c>
      <c r="H212" s="70"/>
      <c r="I212" s="70"/>
      <c r="J212" s="70"/>
      <c r="K212" s="9"/>
      <c r="L212" s="78"/>
      <c r="M212" s="26"/>
    </row>
    <row r="213" spans="1:13">
      <c r="A213" s="33">
        <v>438542</v>
      </c>
      <c r="B213" s="68" t="str">
        <f ca="1">VLOOKUP(A213,'Fichier FI (en entrée)'!B:E,3)</f>
        <v>HMHOUEGQNM</v>
      </c>
      <c r="C213" s="33" t="s">
        <v>2452</v>
      </c>
      <c r="D213" s="33" t="s">
        <v>2157</v>
      </c>
      <c r="E213" s="40"/>
      <c r="F213" s="70">
        <v>1</v>
      </c>
      <c r="G213" s="70">
        <v>-1</v>
      </c>
      <c r="H213" s="70"/>
      <c r="I213" s="70"/>
      <c r="J213" s="70"/>
      <c r="K213" s="9"/>
      <c r="L213" s="78"/>
      <c r="M213" s="26"/>
    </row>
    <row r="214" spans="1:13">
      <c r="A214" s="33">
        <v>527088</v>
      </c>
      <c r="B214" s="68" t="str">
        <f ca="1">VLOOKUP(A214,'Fichier FI (en entrée)'!B:E,3)</f>
        <v>LKADANEIEH</v>
      </c>
      <c r="C214" s="33" t="s">
        <v>2426</v>
      </c>
      <c r="D214" s="33" t="s">
        <v>2157</v>
      </c>
      <c r="E214" s="40"/>
      <c r="F214" s="70">
        <v>1</v>
      </c>
      <c r="G214" s="70">
        <v>0.5</v>
      </c>
      <c r="H214" s="70"/>
      <c r="I214" s="70"/>
      <c r="J214" s="70"/>
      <c r="K214" s="9"/>
      <c r="L214" s="78"/>
      <c r="M214" s="26"/>
    </row>
    <row r="215" spans="1:13">
      <c r="A215" s="33">
        <v>527206</v>
      </c>
      <c r="B215" s="68" t="str">
        <f ca="1">VLOOKUP(A215,'Fichier FI (en entrée)'!B:E,3)</f>
        <v>LOVMJLLJRO</v>
      </c>
      <c r="C215" s="33" t="s">
        <v>2453</v>
      </c>
      <c r="D215" s="33" t="s">
        <v>2157</v>
      </c>
      <c r="E215" s="40"/>
      <c r="F215" s="70">
        <v>1</v>
      </c>
      <c r="G215" s="70">
        <v>1</v>
      </c>
      <c r="H215" s="70"/>
      <c r="I215" s="70"/>
      <c r="J215" s="70"/>
      <c r="K215" s="9"/>
      <c r="L215" s="78"/>
      <c r="M215" s="26"/>
    </row>
    <row r="216" spans="1:13">
      <c r="A216" s="33">
        <v>527238</v>
      </c>
      <c r="B216" s="68" t="str">
        <f ca="1">VLOOKUP(A216,'Fichier FI (en entrée)'!B:E,3)</f>
        <v>LOVMJLLJRO</v>
      </c>
      <c r="C216" s="33" t="s">
        <v>2435</v>
      </c>
      <c r="D216" s="33" t="s">
        <v>2157</v>
      </c>
      <c r="E216" s="40"/>
      <c r="F216" s="70">
        <v>1</v>
      </c>
      <c r="G216" s="70">
        <v>0.5</v>
      </c>
      <c r="H216" s="70"/>
      <c r="I216" s="70"/>
      <c r="J216" s="70"/>
      <c r="K216" s="9"/>
      <c r="L216" s="78"/>
      <c r="M216" s="26"/>
    </row>
    <row r="217" spans="1:13">
      <c r="A217" s="33">
        <v>713519</v>
      </c>
      <c r="B217" s="68" t="str">
        <f ca="1">VLOOKUP(A217,'Fichier FI (en entrée)'!B:E,3)</f>
        <v>LHOTWGDJJD</v>
      </c>
      <c r="C217" s="33" t="s">
        <v>2454</v>
      </c>
      <c r="D217" s="33" t="s">
        <v>2157</v>
      </c>
      <c r="E217" s="40"/>
      <c r="F217" s="70">
        <v>1</v>
      </c>
      <c r="G217" s="70">
        <v>0</v>
      </c>
      <c r="H217" s="70"/>
      <c r="I217" s="70"/>
      <c r="J217" s="70"/>
      <c r="K217" s="9"/>
      <c r="L217" s="78"/>
      <c r="M217" s="26"/>
    </row>
    <row r="218" spans="1:13">
      <c r="A218" s="33">
        <v>713746</v>
      </c>
      <c r="B218" s="68" t="str">
        <f ca="1">VLOOKUP(A218,'Fichier FI (en entrée)'!B:E,3)</f>
        <v>OCTSMPDUKH</v>
      </c>
      <c r="C218" s="33" t="s">
        <v>2455</v>
      </c>
      <c r="D218" s="33" t="s">
        <v>2157</v>
      </c>
      <c r="E218" s="40"/>
      <c r="F218" s="70">
        <v>0</v>
      </c>
      <c r="G218" s="70">
        <v>0.5</v>
      </c>
      <c r="H218" s="70"/>
      <c r="I218" s="70"/>
      <c r="J218" s="70"/>
      <c r="K218" s="9"/>
      <c r="L218" s="78"/>
      <c r="M218" s="26"/>
    </row>
    <row r="219" spans="1:13">
      <c r="A219" s="89">
        <v>170058</v>
      </c>
      <c r="B219" s="68" t="str">
        <f ca="1">VLOOKUP(A219,'Fichier FI (en entrée)'!B:E,3)</f>
        <v>EKMGWDJNES</v>
      </c>
      <c r="C219" s="89" t="s">
        <v>2456</v>
      </c>
      <c r="D219" s="89" t="s">
        <v>2457</v>
      </c>
      <c r="E219" s="40"/>
      <c r="F219" s="74">
        <v>1</v>
      </c>
      <c r="G219" s="74">
        <v>0.5</v>
      </c>
      <c r="H219" s="74">
        <v>0</v>
      </c>
      <c r="I219" s="74"/>
      <c r="J219" s="74"/>
      <c r="K219" s="75"/>
      <c r="L219" s="90"/>
      <c r="M219" s="76"/>
    </row>
    <row r="220" spans="1:13">
      <c r="A220" s="89">
        <v>176438</v>
      </c>
      <c r="B220" s="68" t="str">
        <f ca="1">VLOOKUP(A220,'Fichier FI (en entrée)'!B:E,3)</f>
        <v>EZEDRFVZCS</v>
      </c>
      <c r="C220" s="89" t="s">
        <v>2458</v>
      </c>
      <c r="D220" s="89" t="s">
        <v>2457</v>
      </c>
      <c r="E220" s="40"/>
      <c r="F220" s="74">
        <v>-0.5</v>
      </c>
      <c r="G220" s="74">
        <v>0</v>
      </c>
      <c r="H220" s="74"/>
      <c r="I220" s="74"/>
      <c r="J220" s="74"/>
      <c r="K220" s="75"/>
      <c r="L220" s="90"/>
      <c r="M220" s="76"/>
    </row>
    <row r="221" spans="1:13">
      <c r="A221" s="89">
        <v>176462</v>
      </c>
      <c r="B221" s="68" t="str">
        <f ca="1">VLOOKUP(A221,'Fichier FI (en entrée)'!B:E,3)</f>
        <v>EZEDRFVZCS</v>
      </c>
      <c r="C221" s="89" t="s">
        <v>2459</v>
      </c>
      <c r="D221" s="89" t="s">
        <v>2457</v>
      </c>
      <c r="E221" s="40"/>
      <c r="F221" s="74">
        <v>-1</v>
      </c>
      <c r="G221" s="74">
        <v>-0.5</v>
      </c>
      <c r="H221" s="74"/>
      <c r="I221" s="74"/>
      <c r="J221" s="74"/>
      <c r="K221" s="75"/>
      <c r="L221" s="90"/>
      <c r="M221" s="76"/>
    </row>
    <row r="222" spans="1:13">
      <c r="A222" s="89">
        <v>176476</v>
      </c>
      <c r="B222" s="68" t="str">
        <f ca="1">VLOOKUP(A222,'Fichier FI (en entrée)'!B:E,3)</f>
        <v>EZEDRFVZCS</v>
      </c>
      <c r="C222" s="89" t="s">
        <v>2460</v>
      </c>
      <c r="D222" s="89" t="s">
        <v>2457</v>
      </c>
      <c r="E222" s="40"/>
      <c r="F222" s="74">
        <v>0</v>
      </c>
      <c r="G222" s="74">
        <v>-0.5</v>
      </c>
      <c r="H222" s="74"/>
      <c r="I222" s="74"/>
      <c r="J222" s="74"/>
      <c r="K222" s="75"/>
      <c r="L222" s="90"/>
      <c r="M222" s="76"/>
    </row>
    <row r="223" spans="1:13">
      <c r="A223" s="89">
        <v>176515</v>
      </c>
      <c r="B223" s="68" t="str">
        <f ca="1">VLOOKUP(A223,'Fichier FI (en entrée)'!B:E,3)</f>
        <v>FXJSCXJNCF</v>
      </c>
      <c r="C223" s="89" t="s">
        <v>2461</v>
      </c>
      <c r="D223" s="89" t="s">
        <v>2457</v>
      </c>
      <c r="E223" s="40"/>
      <c r="F223" s="74">
        <v>1</v>
      </c>
      <c r="G223" s="74">
        <v>0.5</v>
      </c>
      <c r="H223" s="74"/>
      <c r="I223" s="74"/>
      <c r="J223" s="74"/>
      <c r="K223" s="75"/>
      <c r="L223" s="90"/>
      <c r="M223" s="76"/>
    </row>
    <row r="224" spans="1:13">
      <c r="A224" s="89">
        <v>176527</v>
      </c>
      <c r="B224" s="68" t="str">
        <f ca="1">VLOOKUP(A224,'Fichier FI (en entrée)'!B:E,3)</f>
        <v>FXJSCXJNCF</v>
      </c>
      <c r="C224" s="89" t="s">
        <v>2462</v>
      </c>
      <c r="D224" s="89" t="s">
        <v>2457</v>
      </c>
      <c r="E224" s="40"/>
      <c r="F224" s="74">
        <v>-1</v>
      </c>
      <c r="G224" s="74">
        <v>-0.5</v>
      </c>
      <c r="H224" s="74"/>
      <c r="I224" s="74"/>
      <c r="J224" s="74"/>
      <c r="K224" s="75"/>
      <c r="L224" s="90"/>
      <c r="M224" s="76"/>
    </row>
    <row r="225" spans="1:13">
      <c r="A225" s="89">
        <v>188122</v>
      </c>
      <c r="B225" s="68" t="str">
        <f ca="1">VLOOKUP(A225,'Fichier FI (en entrée)'!B:E,3)</f>
        <v>MASPUHOMOY</v>
      </c>
      <c r="C225" s="89" t="s">
        <v>2463</v>
      </c>
      <c r="D225" s="89" t="s">
        <v>2457</v>
      </c>
      <c r="E225" s="40"/>
      <c r="F225" s="74">
        <v>-0.5</v>
      </c>
      <c r="G225" s="74">
        <v>0</v>
      </c>
      <c r="H225" s="74"/>
      <c r="I225" s="74"/>
      <c r="J225" s="74"/>
      <c r="K225" s="75"/>
      <c r="L225" s="90"/>
      <c r="M225" s="76"/>
    </row>
    <row r="226" spans="1:13">
      <c r="A226" s="89">
        <v>284978</v>
      </c>
      <c r="B226" s="68" t="str">
        <f ca="1">VLOOKUP(A226,'Fichier FI (en entrée)'!B:E,3)</f>
        <v>SUQTQAMCAQ</v>
      </c>
      <c r="C226" s="89" t="s">
        <v>2304</v>
      </c>
      <c r="D226" s="89" t="s">
        <v>2457</v>
      </c>
      <c r="E226" s="40"/>
      <c r="F226" s="74">
        <v>-2.5</v>
      </c>
      <c r="G226" s="74">
        <v>-0.5</v>
      </c>
      <c r="H226" s="74"/>
      <c r="I226" s="74"/>
      <c r="J226" s="74"/>
      <c r="K226" s="75"/>
      <c r="L226" s="90"/>
      <c r="M226" s="76"/>
    </row>
    <row r="227" spans="1:13">
      <c r="A227" s="89">
        <v>285005</v>
      </c>
      <c r="B227" s="68" t="str">
        <f ca="1">VLOOKUP(A227,'Fichier FI (en entrée)'!B:E,3)</f>
        <v>VXRTIKZOUV</v>
      </c>
      <c r="C227" s="89" t="s">
        <v>2464</v>
      </c>
      <c r="D227" s="89" t="s">
        <v>2457</v>
      </c>
      <c r="E227" s="40"/>
      <c r="F227" s="74">
        <v>-0.5</v>
      </c>
      <c r="G227" s="74">
        <v>-1</v>
      </c>
      <c r="H227" s="74"/>
      <c r="I227" s="74"/>
      <c r="J227" s="74"/>
      <c r="K227" s="75"/>
      <c r="L227" s="90"/>
      <c r="M227" s="76"/>
    </row>
    <row r="228" spans="1:13">
      <c r="A228" s="89">
        <v>285021</v>
      </c>
      <c r="B228" s="68" t="str">
        <f ca="1">VLOOKUP(A228,'Fichier FI (en entrée)'!B:E,3)</f>
        <v>BUHXJVINJP</v>
      </c>
      <c r="C228" s="89" t="s">
        <v>2465</v>
      </c>
      <c r="D228" s="89" t="s">
        <v>2457</v>
      </c>
      <c r="E228" s="40"/>
      <c r="F228" s="74">
        <v>0.5</v>
      </c>
      <c r="G228" s="74">
        <v>0.5</v>
      </c>
      <c r="H228" s="74"/>
      <c r="I228" s="74"/>
      <c r="J228" s="74"/>
      <c r="K228" s="75"/>
      <c r="L228" s="90"/>
      <c r="M228" s="76"/>
    </row>
    <row r="229" spans="1:13">
      <c r="A229" s="89">
        <v>285082</v>
      </c>
      <c r="B229" s="68" t="str">
        <f ca="1">VLOOKUP(A229,'Fichier FI (en entrée)'!B:E,3)</f>
        <v>IFEZJPSWGH</v>
      </c>
      <c r="C229" s="89" t="s">
        <v>2466</v>
      </c>
      <c r="D229" s="89" t="s">
        <v>2457</v>
      </c>
      <c r="E229" s="40"/>
      <c r="F229" s="74">
        <v>-2</v>
      </c>
      <c r="G229" s="74">
        <v>-0.5</v>
      </c>
      <c r="H229" s="74"/>
      <c r="I229" s="74"/>
      <c r="J229" s="74"/>
      <c r="K229" s="75"/>
      <c r="L229" s="90"/>
      <c r="M229" s="76"/>
    </row>
    <row r="230" spans="1:13">
      <c r="A230" s="89">
        <v>285179</v>
      </c>
      <c r="B230" s="68" t="str">
        <f ca="1">VLOOKUP(A230,'Fichier FI (en entrée)'!B:E,3)</f>
        <v>XMWEFEZFRM</v>
      </c>
      <c r="C230" s="89" t="s">
        <v>2467</v>
      </c>
      <c r="D230" s="89" t="s">
        <v>2457</v>
      </c>
      <c r="E230" s="40"/>
      <c r="F230" s="74">
        <v>-0.5</v>
      </c>
      <c r="G230" s="74">
        <v>0</v>
      </c>
      <c r="H230" s="74"/>
      <c r="I230" s="74"/>
      <c r="J230" s="74"/>
      <c r="K230" s="75"/>
      <c r="L230" s="90"/>
      <c r="M230" s="76"/>
    </row>
    <row r="231" spans="1:13">
      <c r="A231" s="89">
        <v>285327</v>
      </c>
      <c r="B231" s="68" t="str">
        <f ca="1">VLOOKUP(A231,'Fichier FI (en entrée)'!B:E,3)</f>
        <v>CUVEYJIEJJ</v>
      </c>
      <c r="C231" s="89" t="s">
        <v>2468</v>
      </c>
      <c r="D231" s="89" t="s">
        <v>2457</v>
      </c>
      <c r="E231" s="40"/>
      <c r="F231" s="74">
        <v>-1</v>
      </c>
      <c r="G231" s="74">
        <v>-0.5</v>
      </c>
      <c r="H231" s="74"/>
      <c r="I231" s="74"/>
      <c r="J231" s="74"/>
      <c r="K231" s="75"/>
      <c r="L231" s="90"/>
      <c r="M231" s="76"/>
    </row>
    <row r="232" spans="1:13">
      <c r="A232" s="89">
        <v>285387</v>
      </c>
      <c r="B232" s="68" t="str">
        <f ca="1">VLOOKUP(A232,'Fichier FI (en entrée)'!B:E,3)</f>
        <v>CUVEYJIEJJ</v>
      </c>
      <c r="C232" s="89" t="s">
        <v>2469</v>
      </c>
      <c r="D232" s="89" t="s">
        <v>2457</v>
      </c>
      <c r="E232" s="40"/>
      <c r="F232" s="74">
        <v>-1</v>
      </c>
      <c r="G232" s="74">
        <v>-0.5</v>
      </c>
      <c r="H232" s="74"/>
      <c r="I232" s="74"/>
      <c r="J232" s="74"/>
      <c r="K232" s="75"/>
      <c r="L232" s="90"/>
      <c r="M232" s="76"/>
    </row>
    <row r="233" spans="1:13">
      <c r="A233" s="89">
        <v>298059</v>
      </c>
      <c r="B233" s="68" t="str">
        <f ca="1">VLOOKUP(A233,'Fichier FI (en entrée)'!B:E,3)</f>
        <v>BXMMRPOWRQ</v>
      </c>
      <c r="C233" s="89" t="s">
        <v>2470</v>
      </c>
      <c r="D233" s="89" t="s">
        <v>2457</v>
      </c>
      <c r="E233" s="40"/>
      <c r="F233" s="74">
        <v>0</v>
      </c>
      <c r="G233" s="74">
        <v>-0.5</v>
      </c>
      <c r="H233" s="74">
        <v>-0.5</v>
      </c>
      <c r="I233" s="74"/>
      <c r="J233" s="74"/>
      <c r="K233" s="75"/>
      <c r="L233" s="90"/>
      <c r="M233" s="76"/>
    </row>
    <row r="234" spans="1:13">
      <c r="A234" s="89">
        <v>325444</v>
      </c>
      <c r="B234" s="68" t="str">
        <f ca="1">VLOOKUP(A234,'Fichier FI (en entrée)'!B:E,3)</f>
        <v>NYOFPVBECR</v>
      </c>
      <c r="C234" s="89" t="s">
        <v>2471</v>
      </c>
      <c r="D234" s="89" t="s">
        <v>2457</v>
      </c>
      <c r="E234" s="40"/>
      <c r="F234" s="74">
        <v>0.5</v>
      </c>
      <c r="G234" s="74">
        <v>0.5</v>
      </c>
      <c r="H234" s="74"/>
      <c r="I234" s="74"/>
      <c r="J234" s="74"/>
      <c r="K234" s="75"/>
      <c r="L234" s="90"/>
      <c r="M234" s="76"/>
    </row>
    <row r="235" spans="1:13">
      <c r="A235" s="89">
        <v>332403</v>
      </c>
      <c r="B235" s="68" t="str">
        <f ca="1">VLOOKUP(A235,'Fichier FI (en entrée)'!B:E,3)</f>
        <v>XCEEQPJWUO</v>
      </c>
      <c r="C235" s="89" t="s">
        <v>2472</v>
      </c>
      <c r="D235" s="89" t="s">
        <v>2457</v>
      </c>
      <c r="E235" s="40"/>
      <c r="F235" s="74">
        <v>0</v>
      </c>
      <c r="G235" s="74">
        <v>0.5</v>
      </c>
      <c r="H235" s="74"/>
      <c r="I235" s="74"/>
      <c r="J235" s="74"/>
      <c r="K235" s="75"/>
      <c r="L235" s="90"/>
      <c r="M235" s="76"/>
    </row>
    <row r="236" spans="1:13">
      <c r="A236" s="89">
        <v>335054</v>
      </c>
      <c r="B236" s="68" t="str">
        <f ca="1">VLOOKUP(A236,'Fichier FI (en entrée)'!B:E,3)</f>
        <v>OCJYUVVSEH</v>
      </c>
      <c r="C236" s="89" t="s">
        <v>2473</v>
      </c>
      <c r="D236" s="89" t="s">
        <v>2457</v>
      </c>
      <c r="E236" s="40"/>
      <c r="F236" s="74">
        <v>-1</v>
      </c>
      <c r="G236" s="74">
        <v>0</v>
      </c>
      <c r="H236" s="74"/>
      <c r="I236" s="74"/>
      <c r="J236" s="74"/>
      <c r="K236" s="75"/>
      <c r="L236" s="90"/>
      <c r="M236" s="76"/>
    </row>
    <row r="237" spans="1:13">
      <c r="A237" s="89">
        <v>390996</v>
      </c>
      <c r="B237" s="68" t="str">
        <f ca="1">VLOOKUP(A237,'Fichier FI (en entrée)'!B:E,3)</f>
        <v>ZIOOTAWWAZ</v>
      </c>
      <c r="C237" s="89" t="s">
        <v>2474</v>
      </c>
      <c r="D237" s="89" t="s">
        <v>2457</v>
      </c>
      <c r="E237" s="40"/>
      <c r="F237" s="74">
        <v>-1</v>
      </c>
      <c r="G237" s="74">
        <v>-0.5</v>
      </c>
      <c r="H237" s="74"/>
      <c r="I237" s="74"/>
      <c r="J237" s="74"/>
      <c r="K237" s="75"/>
      <c r="L237" s="90"/>
      <c r="M237" s="76"/>
    </row>
    <row r="238" spans="1:13">
      <c r="A238" s="89">
        <v>438510</v>
      </c>
      <c r="B238" s="68" t="str">
        <f ca="1">VLOOKUP(A238,'Fichier FI (en entrée)'!B:E,3)</f>
        <v>HMHOUEGQNM</v>
      </c>
      <c r="C238" s="89" t="s">
        <v>2475</v>
      </c>
      <c r="D238" s="89" t="s">
        <v>2457</v>
      </c>
      <c r="E238" s="40"/>
      <c r="F238" s="74">
        <v>-1</v>
      </c>
      <c r="G238" s="74">
        <v>-0.5</v>
      </c>
      <c r="H238" s="74"/>
      <c r="I238" s="74"/>
      <c r="J238" s="74"/>
      <c r="K238" s="75"/>
      <c r="L238" s="90"/>
      <c r="M238" s="76"/>
    </row>
    <row r="239" spans="1:13">
      <c r="A239" s="89">
        <v>450975</v>
      </c>
      <c r="B239" s="68" t="str">
        <f ca="1">VLOOKUP(A239,'Fichier FI (en entrée)'!B:E,3)</f>
        <v>QIBCMDGSDG</v>
      </c>
      <c r="C239" s="89" t="s">
        <v>2476</v>
      </c>
      <c r="D239" s="89" t="s">
        <v>2457</v>
      </c>
      <c r="E239" s="40"/>
      <c r="F239" s="74">
        <v>0.5</v>
      </c>
      <c r="G239" s="74">
        <v>-0.5</v>
      </c>
      <c r="H239" s="74"/>
      <c r="I239" s="74"/>
      <c r="J239" s="74"/>
      <c r="K239" s="75"/>
      <c r="L239" s="90"/>
      <c r="M239" s="76"/>
    </row>
    <row r="240" spans="1:13">
      <c r="A240" s="89">
        <v>451031</v>
      </c>
      <c r="B240" s="68" t="str">
        <f ca="1">VLOOKUP(A240,'Fichier FI (en entrée)'!B:E,3)</f>
        <v>AVMEUNEKHV</v>
      </c>
      <c r="C240" s="89" t="s">
        <v>2416</v>
      </c>
      <c r="D240" s="89" t="s">
        <v>2457</v>
      </c>
      <c r="E240" s="40"/>
      <c r="F240" s="74">
        <v>1</v>
      </c>
      <c r="G240" s="74">
        <v>-0.5</v>
      </c>
      <c r="H240" s="74"/>
      <c r="I240" s="74"/>
      <c r="J240" s="74"/>
      <c r="K240" s="75"/>
      <c r="L240" s="90"/>
      <c r="M240" s="76"/>
    </row>
    <row r="241" spans="1:13">
      <c r="A241" s="89">
        <v>451094</v>
      </c>
      <c r="B241" s="68" t="str">
        <f ca="1">VLOOKUP(A241,'Fichier FI (en entrée)'!B:E,3)</f>
        <v>FIDTVJOFKD</v>
      </c>
      <c r="C241" s="89" t="s">
        <v>2477</v>
      </c>
      <c r="D241" s="89" t="s">
        <v>2457</v>
      </c>
      <c r="E241" s="40"/>
      <c r="F241" s="74">
        <v>-2</v>
      </c>
      <c r="G241" s="74">
        <v>0.5</v>
      </c>
      <c r="H241" s="74"/>
      <c r="I241" s="74"/>
      <c r="J241" s="74"/>
      <c r="K241" s="75"/>
      <c r="L241" s="90"/>
      <c r="M241" s="76"/>
    </row>
    <row r="242" spans="1:13">
      <c r="A242" s="89">
        <v>490218</v>
      </c>
      <c r="B242" s="68" t="str">
        <f ca="1">VLOOKUP(A242,'Fichier FI (en entrée)'!B:E,3)</f>
        <v>FURIKCSWGO</v>
      </c>
      <c r="C242" s="89" t="s">
        <v>2478</v>
      </c>
      <c r="D242" s="89" t="s">
        <v>2457</v>
      </c>
      <c r="E242" s="40"/>
      <c r="F242" s="74">
        <v>0.5</v>
      </c>
      <c r="G242" s="74">
        <v>0.5</v>
      </c>
      <c r="H242" s="74"/>
      <c r="I242" s="74"/>
      <c r="J242" s="74"/>
      <c r="K242" s="75"/>
      <c r="L242" s="90"/>
      <c r="M242" s="76"/>
    </row>
    <row r="243" spans="1:13">
      <c r="A243" s="89">
        <v>504521</v>
      </c>
      <c r="B243" s="68" t="str">
        <f ca="1">VLOOKUP(A243,'Fichier FI (en entrée)'!B:E,3)</f>
        <v>NNDUDBWIYS</v>
      </c>
      <c r="C243" s="89" t="s">
        <v>2479</v>
      </c>
      <c r="D243" s="89" t="s">
        <v>2457</v>
      </c>
      <c r="E243" s="40"/>
      <c r="F243" s="74">
        <v>0</v>
      </c>
      <c r="G243" s="74">
        <v>0.5</v>
      </c>
      <c r="H243" s="74"/>
      <c r="I243" s="74"/>
      <c r="J243" s="74"/>
      <c r="K243" s="75"/>
      <c r="L243" s="90"/>
      <c r="M243" s="76"/>
    </row>
    <row r="244" spans="1:13">
      <c r="A244" s="89">
        <v>504535</v>
      </c>
      <c r="B244" s="68" t="str">
        <f ca="1">VLOOKUP(A244,'Fichier FI (en entrée)'!B:E,3)</f>
        <v>NNDUDBWIYS</v>
      </c>
      <c r="C244" s="89" t="s">
        <v>2462</v>
      </c>
      <c r="D244" s="89" t="s">
        <v>2457</v>
      </c>
      <c r="E244" s="40"/>
      <c r="F244" s="74">
        <v>-1</v>
      </c>
      <c r="G244" s="74">
        <v>0</v>
      </c>
      <c r="H244" s="74"/>
      <c r="I244" s="74"/>
      <c r="J244" s="74"/>
      <c r="K244" s="75"/>
      <c r="L244" s="90"/>
      <c r="M244" s="76"/>
    </row>
    <row r="245" spans="1:13">
      <c r="A245" s="89">
        <v>504546</v>
      </c>
      <c r="B245" s="68" t="str">
        <f ca="1">VLOOKUP(A245,'Fichier FI (en entrée)'!B:E,3)</f>
        <v>GULCTOZMCC</v>
      </c>
      <c r="C245" s="89" t="s">
        <v>2480</v>
      </c>
      <c r="D245" s="89" t="s">
        <v>2457</v>
      </c>
      <c r="E245" s="40"/>
      <c r="F245" s="74">
        <v>-1</v>
      </c>
      <c r="G245" s="74">
        <v>0.5</v>
      </c>
      <c r="H245" s="74"/>
      <c r="I245" s="74"/>
      <c r="J245" s="74"/>
      <c r="K245" s="75"/>
      <c r="L245" s="90"/>
      <c r="M245" s="76"/>
    </row>
    <row r="246" spans="1:13">
      <c r="A246" s="89">
        <v>504547</v>
      </c>
      <c r="B246" s="68" t="str">
        <f ca="1">VLOOKUP(A246,'Fichier FI (en entrée)'!B:E,3)</f>
        <v>GULCTOZMCC</v>
      </c>
      <c r="C246" s="89" t="s">
        <v>2481</v>
      </c>
      <c r="D246" s="89" t="s">
        <v>2457</v>
      </c>
      <c r="E246" s="40"/>
      <c r="F246" s="74">
        <v>0</v>
      </c>
      <c r="G246" s="74">
        <v>0.5</v>
      </c>
      <c r="H246" s="74"/>
      <c r="I246" s="74"/>
      <c r="J246" s="74"/>
      <c r="K246" s="75"/>
      <c r="L246" s="90"/>
      <c r="M246" s="76"/>
    </row>
    <row r="247" spans="1:13">
      <c r="A247" s="89">
        <v>504690</v>
      </c>
      <c r="B247" s="68" t="str">
        <f ca="1">VLOOKUP(A247,'Fichier FI (en entrée)'!B:E,3)</f>
        <v>VYKAKYYDWT</v>
      </c>
      <c r="C247" s="89" t="s">
        <v>2482</v>
      </c>
      <c r="D247" s="89" t="s">
        <v>2457</v>
      </c>
      <c r="E247" s="40"/>
      <c r="F247" s="74">
        <v>1</v>
      </c>
      <c r="G247" s="74">
        <v>-0.5</v>
      </c>
      <c r="H247" s="74"/>
      <c r="I247" s="74"/>
      <c r="J247" s="74"/>
      <c r="K247" s="75"/>
      <c r="L247" s="90"/>
      <c r="M247" s="76"/>
    </row>
    <row r="248" spans="1:13">
      <c r="A248" s="89">
        <v>504733</v>
      </c>
      <c r="B248" s="68" t="str">
        <f ca="1">VLOOKUP(A248,'Fichier FI (en entrée)'!B:E,3)</f>
        <v>VYKAKYYDWT</v>
      </c>
      <c r="C248" s="89" t="s">
        <v>2483</v>
      </c>
      <c r="D248" s="89" t="s">
        <v>2457</v>
      </c>
      <c r="E248" s="40"/>
      <c r="F248" s="74">
        <v>1.5</v>
      </c>
      <c r="G248" s="74">
        <v>-0.5</v>
      </c>
      <c r="H248" s="74"/>
      <c r="I248" s="74"/>
      <c r="J248" s="74"/>
      <c r="K248" s="75"/>
      <c r="L248" s="90"/>
      <c r="M248" s="76"/>
    </row>
    <row r="249" spans="1:13">
      <c r="A249" s="89">
        <v>567584</v>
      </c>
      <c r="B249" s="68" t="str">
        <f ca="1">VLOOKUP(A249,'Fichier FI (en entrée)'!B:E,3)</f>
        <v>JCUDLIZZMV</v>
      </c>
      <c r="C249" s="89" t="s">
        <v>2403</v>
      </c>
      <c r="D249" s="89" t="s">
        <v>2457</v>
      </c>
      <c r="E249" s="40"/>
      <c r="F249" s="74">
        <v>1</v>
      </c>
      <c r="G249" s="74">
        <v>-0.5</v>
      </c>
      <c r="H249" s="74"/>
      <c r="I249" s="74"/>
      <c r="J249" s="74"/>
      <c r="K249" s="75"/>
      <c r="L249" s="90"/>
      <c r="M249" s="76"/>
    </row>
    <row r="250" spans="1:13">
      <c r="A250" s="89">
        <v>567675</v>
      </c>
      <c r="B250" s="68" t="str">
        <f ca="1">VLOOKUP(A250,'Fichier FI (en entrée)'!B:E,3)</f>
        <v>JCUDLIZZMV</v>
      </c>
      <c r="C250" s="89" t="s">
        <v>2484</v>
      </c>
      <c r="D250" s="89" t="s">
        <v>2457</v>
      </c>
      <c r="E250" s="40"/>
      <c r="F250" s="74">
        <v>0.5</v>
      </c>
      <c r="G250" s="74">
        <v>-0.5</v>
      </c>
      <c r="H250" s="74"/>
      <c r="I250" s="74"/>
      <c r="J250" s="74"/>
      <c r="K250" s="75"/>
      <c r="L250" s="90"/>
      <c r="M250" s="76"/>
    </row>
    <row r="251" spans="1:13">
      <c r="A251" s="89">
        <v>576078</v>
      </c>
      <c r="B251" s="68" t="str">
        <f ca="1">VLOOKUP(A251,'Fichier FI (en entrée)'!B:E,3)</f>
        <v>NPRWZTYREY</v>
      </c>
      <c r="C251" s="89" t="s">
        <v>2485</v>
      </c>
      <c r="D251" s="89" t="s">
        <v>2457</v>
      </c>
      <c r="E251" s="40"/>
      <c r="F251" s="74">
        <v>-1</v>
      </c>
      <c r="G251" s="74">
        <v>0.5</v>
      </c>
      <c r="H251" s="74"/>
      <c r="I251" s="74"/>
      <c r="J251" s="74"/>
      <c r="K251" s="75"/>
      <c r="L251" s="90"/>
      <c r="M251" s="76"/>
    </row>
    <row r="252" spans="1:13">
      <c r="A252" s="89">
        <v>576109</v>
      </c>
      <c r="B252" s="68" t="str">
        <f ca="1">VLOOKUP(A252,'Fichier FI (en entrée)'!B:E,3)</f>
        <v>YVDAZSCYBG</v>
      </c>
      <c r="C252" s="89" t="s">
        <v>2486</v>
      </c>
      <c r="D252" s="89" t="s">
        <v>2457</v>
      </c>
      <c r="E252" s="40"/>
      <c r="F252" s="74">
        <v>-1</v>
      </c>
      <c r="G252" s="74">
        <v>0</v>
      </c>
      <c r="H252" s="74"/>
      <c r="I252" s="74"/>
      <c r="J252" s="74"/>
      <c r="K252" s="75"/>
      <c r="L252" s="90"/>
      <c r="M252" s="76"/>
    </row>
    <row r="253" spans="1:13">
      <c r="A253" s="89">
        <v>576135</v>
      </c>
      <c r="B253" s="68" t="str">
        <f ca="1">VLOOKUP(A253,'Fichier FI (en entrée)'!B:E,3)</f>
        <v>IKFSLKNJLZ</v>
      </c>
      <c r="C253" s="89" t="s">
        <v>2487</v>
      </c>
      <c r="D253" s="89" t="s">
        <v>2457</v>
      </c>
      <c r="E253" s="40"/>
      <c r="F253" s="74">
        <v>-2</v>
      </c>
      <c r="G253" s="74">
        <v>0</v>
      </c>
      <c r="H253" s="74"/>
      <c r="I253" s="74"/>
      <c r="J253" s="74"/>
      <c r="K253" s="75"/>
      <c r="L253" s="90"/>
      <c r="M253" s="76"/>
    </row>
    <row r="254" spans="1:13">
      <c r="A254" s="89">
        <v>576170</v>
      </c>
      <c r="B254" s="68" t="str">
        <f ca="1">VLOOKUP(A254,'Fichier FI (en entrée)'!B:E,3)</f>
        <v>ETWGFHHIZO</v>
      </c>
      <c r="C254" s="89" t="s">
        <v>2488</v>
      </c>
      <c r="D254" s="89" t="s">
        <v>2457</v>
      </c>
      <c r="E254" s="40"/>
      <c r="F254" s="74">
        <v>0.5</v>
      </c>
      <c r="G254" s="74">
        <v>0.5</v>
      </c>
      <c r="H254" s="74">
        <v>0.5</v>
      </c>
      <c r="I254" s="74"/>
      <c r="J254" s="74"/>
      <c r="K254" s="75"/>
      <c r="L254" s="90"/>
      <c r="M254" s="76"/>
    </row>
    <row r="255" spans="1:13">
      <c r="A255" s="89">
        <v>576282</v>
      </c>
      <c r="B255" s="68" t="str">
        <f ca="1">VLOOKUP(A255,'Fichier FI (en entrée)'!B:E,3)</f>
        <v>HPXCINQQFW</v>
      </c>
      <c r="C255" s="89" t="s">
        <v>2489</v>
      </c>
      <c r="D255" s="89" t="s">
        <v>2457</v>
      </c>
      <c r="E255" s="40"/>
      <c r="F255" s="74">
        <v>0</v>
      </c>
      <c r="G255" s="74">
        <v>-0.5</v>
      </c>
      <c r="H255" s="74"/>
      <c r="I255" s="74"/>
      <c r="J255" s="74"/>
      <c r="K255" s="75"/>
      <c r="L255" s="90"/>
      <c r="M255" s="76"/>
    </row>
    <row r="256" spans="1:13">
      <c r="A256" s="89">
        <v>576301</v>
      </c>
      <c r="B256" s="68" t="str">
        <f ca="1">VLOOKUP(A256,'Fichier FI (en entrée)'!B:E,3)</f>
        <v>JTOJBVYFMX</v>
      </c>
      <c r="C256" s="89" t="s">
        <v>2490</v>
      </c>
      <c r="D256" s="89" t="s">
        <v>2457</v>
      </c>
      <c r="E256" s="40"/>
      <c r="F256" s="74">
        <v>-2</v>
      </c>
      <c r="G256" s="74">
        <v>-0.5</v>
      </c>
      <c r="H256" s="74"/>
      <c r="I256" s="74"/>
      <c r="J256" s="74"/>
      <c r="K256" s="75"/>
      <c r="L256" s="90"/>
      <c r="M256" s="76"/>
    </row>
    <row r="257" spans="1:13">
      <c r="A257" s="89">
        <v>576381</v>
      </c>
      <c r="B257" s="68" t="str">
        <f ca="1">VLOOKUP(A257,'Fichier FI (en entrée)'!B:E,3)</f>
        <v>XIXPRDRIJZ</v>
      </c>
      <c r="C257" s="89" t="s">
        <v>2491</v>
      </c>
      <c r="D257" s="89" t="s">
        <v>2457</v>
      </c>
      <c r="E257" s="40"/>
      <c r="F257" s="74">
        <v>-1.5</v>
      </c>
      <c r="G257" s="74">
        <v>-0.5</v>
      </c>
      <c r="H257" s="74"/>
      <c r="I257" s="74"/>
      <c r="J257" s="74"/>
      <c r="K257" s="75"/>
      <c r="L257" s="90"/>
      <c r="M257" s="76"/>
    </row>
    <row r="258" spans="1:13">
      <c r="A258" s="89">
        <v>576518</v>
      </c>
      <c r="B258" s="68" t="str">
        <f ca="1">VLOOKUP(A258,'Fichier FI (en entrée)'!B:E,3)</f>
        <v>HWCPKPIWPE</v>
      </c>
      <c r="C258" s="89" t="s">
        <v>2492</v>
      </c>
      <c r="D258" s="89" t="s">
        <v>2457</v>
      </c>
      <c r="E258" s="40"/>
      <c r="F258" s="74">
        <v>0</v>
      </c>
      <c r="G258" s="74">
        <v>0.5</v>
      </c>
      <c r="H258" s="74"/>
      <c r="I258" s="74"/>
      <c r="J258" s="74"/>
      <c r="K258" s="75"/>
      <c r="L258" s="90"/>
      <c r="M258" s="76"/>
    </row>
    <row r="259" spans="1:13">
      <c r="A259" s="89">
        <v>576559</v>
      </c>
      <c r="B259" s="68" t="str">
        <f ca="1">VLOOKUP(A259,'Fichier FI (en entrée)'!B:E,3)</f>
        <v>HWCPKPIWPE</v>
      </c>
      <c r="C259" s="89" t="s">
        <v>2493</v>
      </c>
      <c r="D259" s="89" t="s">
        <v>2457</v>
      </c>
      <c r="E259" s="40"/>
      <c r="F259" s="74">
        <v>-1</v>
      </c>
      <c r="G259" s="74">
        <v>0</v>
      </c>
      <c r="H259" s="74"/>
      <c r="I259" s="74"/>
      <c r="J259" s="74"/>
      <c r="K259" s="75"/>
      <c r="L259" s="90"/>
      <c r="M259" s="76"/>
    </row>
    <row r="260" spans="1:13">
      <c r="A260" s="89">
        <v>576590</v>
      </c>
      <c r="B260" s="68" t="str">
        <f ca="1">VLOOKUP(A260,'Fichier FI (en entrée)'!B:E,3)</f>
        <v>HWCPKPIWPE</v>
      </c>
      <c r="C260" s="89" t="s">
        <v>2494</v>
      </c>
      <c r="D260" s="89" t="s">
        <v>2457</v>
      </c>
      <c r="E260" s="40"/>
      <c r="F260" s="74">
        <v>-2</v>
      </c>
      <c r="G260" s="74">
        <v>0.5</v>
      </c>
      <c r="H260" s="74"/>
      <c r="I260" s="74"/>
      <c r="J260" s="74"/>
      <c r="K260" s="75"/>
      <c r="L260" s="90"/>
      <c r="M260" s="76"/>
    </row>
    <row r="261" spans="1:13">
      <c r="A261" s="89">
        <v>619256</v>
      </c>
      <c r="B261" s="68" t="str">
        <f ca="1">VLOOKUP(A261,'Fichier FI (en entrée)'!B:E,3)</f>
        <v>DVBWPZGNSG</v>
      </c>
      <c r="C261" s="89" t="s">
        <v>2495</v>
      </c>
      <c r="D261" s="89" t="s">
        <v>2457</v>
      </c>
      <c r="E261" s="40"/>
      <c r="F261" s="74">
        <v>0</v>
      </c>
      <c r="G261" s="74">
        <v>-0.5</v>
      </c>
      <c r="H261" s="74"/>
      <c r="I261" s="74"/>
      <c r="J261" s="74"/>
      <c r="K261" s="75"/>
      <c r="L261" s="90"/>
      <c r="M261" s="76"/>
    </row>
    <row r="262" spans="1:13">
      <c r="A262" s="89">
        <v>629248</v>
      </c>
      <c r="B262" s="68" t="str">
        <f ca="1">VLOOKUP(A262,'Fichier FI (en entrée)'!B:E,3)</f>
        <v>JTPPVHDFYE</v>
      </c>
      <c r="C262" s="89" t="s">
        <v>2496</v>
      </c>
      <c r="D262" s="89" t="s">
        <v>2457</v>
      </c>
      <c r="E262" s="40"/>
      <c r="F262" s="74">
        <v>0</v>
      </c>
      <c r="G262" s="74">
        <v>0</v>
      </c>
      <c r="H262" s="74"/>
      <c r="I262" s="74"/>
      <c r="J262" s="74"/>
      <c r="K262" s="75"/>
      <c r="L262" s="90"/>
      <c r="M262" s="76"/>
    </row>
    <row r="263" spans="1:13">
      <c r="A263" s="89">
        <v>632626</v>
      </c>
      <c r="B263" s="68" t="str">
        <f ca="1">VLOOKUP(A263,'Fichier FI (en entrée)'!B:E,3)</f>
        <v>RMCGCKKZIB</v>
      </c>
      <c r="C263" s="89" t="s">
        <v>2497</v>
      </c>
      <c r="D263" s="89" t="s">
        <v>2457</v>
      </c>
      <c r="E263" s="40"/>
      <c r="F263" s="74">
        <v>-0.5</v>
      </c>
      <c r="G263" s="74">
        <v>0</v>
      </c>
      <c r="H263" s="74"/>
      <c r="I263" s="74"/>
      <c r="J263" s="74"/>
      <c r="K263" s="75"/>
      <c r="L263" s="90"/>
      <c r="M263" s="76"/>
    </row>
    <row r="264" spans="1:13">
      <c r="A264" s="89">
        <v>632734</v>
      </c>
      <c r="B264" s="68" t="str">
        <f ca="1">VLOOKUP(A264,'Fichier FI (en entrée)'!B:E,3)</f>
        <v>UHBLOAILCZ</v>
      </c>
      <c r="C264" s="89" t="s">
        <v>2498</v>
      </c>
      <c r="D264" s="89" t="s">
        <v>2457</v>
      </c>
      <c r="E264" s="40"/>
      <c r="F264" s="74">
        <v>-1</v>
      </c>
      <c r="G264" s="74">
        <v>0</v>
      </c>
      <c r="H264" s="74"/>
      <c r="I264" s="74"/>
      <c r="J264" s="74"/>
      <c r="K264" s="75"/>
      <c r="L264" s="90"/>
      <c r="M264" s="76"/>
    </row>
    <row r="265" spans="1:13">
      <c r="A265" s="89">
        <v>632843</v>
      </c>
      <c r="B265" s="68" t="str">
        <f ca="1">VLOOKUP(A265,'Fichier FI (en entrée)'!B:E,3)</f>
        <v>GNHFBDFMGB</v>
      </c>
      <c r="C265" s="89" t="s">
        <v>2499</v>
      </c>
      <c r="D265" s="89" t="s">
        <v>2457</v>
      </c>
      <c r="E265" s="40"/>
      <c r="F265" s="74">
        <v>1</v>
      </c>
      <c r="G265" s="74">
        <v>-0.5</v>
      </c>
      <c r="H265" s="74"/>
      <c r="I265" s="74"/>
      <c r="J265" s="74"/>
      <c r="K265" s="75"/>
      <c r="L265" s="90"/>
      <c r="M265" s="76"/>
    </row>
    <row r="266" spans="1:13">
      <c r="A266" s="89">
        <v>642603</v>
      </c>
      <c r="B266" s="68" t="str">
        <f ca="1">VLOOKUP(A266,'Fichier FI (en entrée)'!B:E,3)</f>
        <v>KEXLKFKERY</v>
      </c>
      <c r="C266" s="89" t="s">
        <v>2500</v>
      </c>
      <c r="D266" s="89" t="s">
        <v>2457</v>
      </c>
      <c r="E266" s="40"/>
      <c r="F266" s="74">
        <v>-0.5</v>
      </c>
      <c r="G266" s="74">
        <v>0</v>
      </c>
      <c r="H266" s="74"/>
      <c r="I266" s="74"/>
      <c r="J266" s="74"/>
      <c r="K266" s="75"/>
      <c r="L266" s="90"/>
      <c r="M266" s="76"/>
    </row>
    <row r="267" spans="1:13">
      <c r="A267" s="89">
        <v>656392</v>
      </c>
      <c r="B267" s="68" t="str">
        <f ca="1">VLOOKUP(A267,'Fichier FI (en entrée)'!B:E,3)</f>
        <v>KSJHNNMIGC</v>
      </c>
      <c r="C267" s="89" t="s">
        <v>2420</v>
      </c>
      <c r="D267" s="89" t="s">
        <v>2457</v>
      </c>
      <c r="E267" s="40"/>
      <c r="F267" s="74">
        <v>1</v>
      </c>
      <c r="G267" s="74">
        <v>0</v>
      </c>
      <c r="H267" s="74"/>
      <c r="I267" s="74"/>
      <c r="J267" s="74"/>
      <c r="K267" s="75"/>
      <c r="L267" s="90"/>
      <c r="M267" s="76"/>
    </row>
    <row r="268" spans="1:13">
      <c r="A268" s="89">
        <v>668251</v>
      </c>
      <c r="B268" s="68" t="str">
        <f ca="1">VLOOKUP(A268,'Fichier FI (en entrée)'!B:E,3)</f>
        <v>VLNAFTAQGF</v>
      </c>
      <c r="C268" s="89" t="s">
        <v>2479</v>
      </c>
      <c r="D268" s="89" t="s">
        <v>2457</v>
      </c>
      <c r="E268" s="40"/>
      <c r="F268" s="74">
        <v>-2</v>
      </c>
      <c r="G268" s="74">
        <v>-0.5</v>
      </c>
      <c r="H268" s="74"/>
      <c r="I268" s="74"/>
      <c r="J268" s="74"/>
      <c r="K268" s="75"/>
      <c r="L268" s="90"/>
      <c r="M268" s="76"/>
    </row>
    <row r="269" spans="1:13">
      <c r="A269" s="89">
        <v>673370</v>
      </c>
      <c r="B269" s="68" t="str">
        <f ca="1">VLOOKUP(A269,'Fichier FI (en entrée)'!B:E,3)</f>
        <v>ABGBIPZULN</v>
      </c>
      <c r="C269" s="89" t="s">
        <v>2501</v>
      </c>
      <c r="D269" s="89" t="s">
        <v>2457</v>
      </c>
      <c r="E269" s="40"/>
      <c r="F269" s="74">
        <v>-1</v>
      </c>
      <c r="G269" s="74">
        <v>-0.5</v>
      </c>
      <c r="H269" s="74"/>
      <c r="I269" s="74"/>
      <c r="J269" s="74"/>
      <c r="K269" s="75"/>
      <c r="L269" s="90"/>
      <c r="M269" s="76"/>
    </row>
    <row r="270" spans="1:13">
      <c r="A270" s="89">
        <v>675201</v>
      </c>
      <c r="B270" s="68" t="str">
        <f ca="1">VLOOKUP(A270,'Fichier FI (en entrée)'!B:E,3)</f>
        <v>VXRQIBPXFU</v>
      </c>
      <c r="C270" s="89" t="s">
        <v>2400</v>
      </c>
      <c r="D270" s="89" t="s">
        <v>2457</v>
      </c>
      <c r="E270" s="40"/>
      <c r="F270" s="74">
        <v>0</v>
      </c>
      <c r="G270" s="74">
        <v>0</v>
      </c>
      <c r="H270" s="74">
        <v>-0.5</v>
      </c>
      <c r="I270" s="74"/>
      <c r="J270" s="74"/>
      <c r="K270" s="75"/>
      <c r="L270" s="90"/>
      <c r="M270" s="76"/>
    </row>
    <row r="271" spans="1:13">
      <c r="A271" s="89">
        <v>675259</v>
      </c>
      <c r="B271" s="68" t="str">
        <f ca="1">VLOOKUP(A271,'Fichier FI (en entrée)'!B:E,3)</f>
        <v>VXRQIBPXFU</v>
      </c>
      <c r="C271" s="89" t="s">
        <v>2502</v>
      </c>
      <c r="D271" s="89" t="s">
        <v>2457</v>
      </c>
      <c r="E271" s="40"/>
      <c r="F271" s="74">
        <v>0</v>
      </c>
      <c r="G271" s="74">
        <v>0</v>
      </c>
      <c r="H271" s="74">
        <v>-0.5</v>
      </c>
      <c r="I271" s="74"/>
      <c r="J271" s="74"/>
      <c r="K271" s="75"/>
      <c r="L271" s="90"/>
      <c r="M271" s="76"/>
    </row>
    <row r="272" spans="1:13">
      <c r="A272" s="89">
        <v>688636</v>
      </c>
      <c r="B272" s="68" t="str">
        <f ca="1">VLOOKUP(A272,'Fichier FI (en entrée)'!B:E,3)</f>
        <v>HBNKXJYOSI</v>
      </c>
      <c r="C272" s="89" t="s">
        <v>2368</v>
      </c>
      <c r="D272" s="89" t="s">
        <v>2457</v>
      </c>
      <c r="E272" s="40"/>
      <c r="F272" s="74">
        <v>1</v>
      </c>
      <c r="G272" s="74">
        <v>0.5</v>
      </c>
      <c r="H272" s="74"/>
      <c r="I272" s="74"/>
      <c r="J272" s="74"/>
      <c r="K272" s="75"/>
      <c r="L272" s="90"/>
      <c r="M272" s="76"/>
    </row>
    <row r="273" spans="1:13">
      <c r="A273" s="89">
        <v>688745</v>
      </c>
      <c r="B273" s="68" t="str">
        <f ca="1">VLOOKUP(A273,'Fichier FI (en entrée)'!B:E,3)</f>
        <v>YMRNQTKSQP</v>
      </c>
      <c r="C273" s="89" t="s">
        <v>2503</v>
      </c>
      <c r="D273" s="89" t="s">
        <v>2457</v>
      </c>
      <c r="E273" s="40"/>
      <c r="F273" s="74">
        <v>-1</v>
      </c>
      <c r="G273" s="74">
        <v>0.5</v>
      </c>
      <c r="H273" s="74"/>
      <c r="I273" s="74"/>
      <c r="J273" s="74"/>
      <c r="K273" s="75"/>
      <c r="L273" s="90"/>
      <c r="M273" s="76"/>
    </row>
    <row r="274" spans="1:13">
      <c r="A274" s="89">
        <v>688878</v>
      </c>
      <c r="B274" s="68" t="str">
        <f ca="1">VLOOKUP(A274,'Fichier FI (en entrée)'!B:E,3)</f>
        <v>ZVTCRYNJRZ</v>
      </c>
      <c r="C274" s="89" t="s">
        <v>2504</v>
      </c>
      <c r="D274" s="89" t="s">
        <v>2457</v>
      </c>
      <c r="E274" s="40"/>
      <c r="F274" s="74">
        <v>-1</v>
      </c>
      <c r="G274" s="74">
        <v>0.5</v>
      </c>
      <c r="H274" s="74"/>
      <c r="I274" s="74"/>
      <c r="J274" s="74"/>
      <c r="K274" s="91"/>
      <c r="L274" s="90"/>
      <c r="M274" s="76"/>
    </row>
    <row r="275" spans="1:13">
      <c r="A275" s="89">
        <v>688887</v>
      </c>
      <c r="B275" s="68" t="str">
        <f ca="1">VLOOKUP(A275,'Fichier FI (en entrée)'!B:E,3)</f>
        <v>ZVTCRYNJRZ</v>
      </c>
      <c r="C275" s="89" t="s">
        <v>2505</v>
      </c>
      <c r="D275" s="89" t="s">
        <v>2457</v>
      </c>
      <c r="E275" s="40"/>
      <c r="F275" s="74">
        <v>0</v>
      </c>
      <c r="G275" s="74">
        <v>-0.5</v>
      </c>
      <c r="H275" s="74">
        <v>-0.5</v>
      </c>
      <c r="I275" s="74"/>
      <c r="J275" s="74"/>
      <c r="K275" s="75"/>
      <c r="L275" s="90"/>
      <c r="M275" s="76"/>
    </row>
    <row r="276" spans="1:13">
      <c r="A276" s="89">
        <v>695200</v>
      </c>
      <c r="B276" s="68" t="str">
        <f ca="1">VLOOKUP(A276,'Fichier FI (en entrée)'!B:E,3)</f>
        <v>CULIYDQTQD</v>
      </c>
      <c r="C276" s="89" t="s">
        <v>2506</v>
      </c>
      <c r="D276" s="89" t="s">
        <v>2457</v>
      </c>
      <c r="E276" s="40"/>
      <c r="F276" s="74">
        <v>-2</v>
      </c>
      <c r="G276" s="74">
        <v>0.5</v>
      </c>
      <c r="H276" s="74"/>
      <c r="I276" s="74"/>
      <c r="J276" s="74"/>
      <c r="K276" s="75"/>
      <c r="L276" s="90"/>
      <c r="M276" s="76"/>
    </row>
    <row r="277" spans="1:13">
      <c r="A277" s="89">
        <v>708673</v>
      </c>
      <c r="B277" s="68" t="str">
        <f ca="1">VLOOKUP(A277,'Fichier FI (en entrée)'!B:E,3)</f>
        <v>VYCASWPKQV</v>
      </c>
      <c r="C277" s="89" t="s">
        <v>2462</v>
      </c>
      <c r="D277" s="89" t="s">
        <v>2457</v>
      </c>
      <c r="E277" s="40"/>
      <c r="F277" s="74">
        <v>-1</v>
      </c>
      <c r="G277" s="74">
        <v>0</v>
      </c>
      <c r="H277" s="74">
        <v>-0.5</v>
      </c>
      <c r="I277" s="74"/>
      <c r="J277" s="74"/>
      <c r="K277" s="75"/>
      <c r="L277" s="90"/>
      <c r="M277" s="76"/>
    </row>
    <row r="278" spans="1:13">
      <c r="A278" s="89">
        <v>730965</v>
      </c>
      <c r="B278" s="68" t="str">
        <f ca="1">VLOOKUP(A278,'Fichier FI (en entrée)'!B:E,3)</f>
        <v>MIHZSMKSVS</v>
      </c>
      <c r="C278" s="89" t="s">
        <v>2507</v>
      </c>
      <c r="D278" s="89" t="s">
        <v>2457</v>
      </c>
      <c r="E278" s="40"/>
      <c r="F278" s="74">
        <v>-2</v>
      </c>
      <c r="G278" s="74">
        <v>0</v>
      </c>
      <c r="H278" s="74"/>
      <c r="I278" s="74"/>
      <c r="J278" s="74"/>
      <c r="K278" s="75"/>
      <c r="L278" s="90"/>
      <c r="M278" s="76"/>
    </row>
    <row r="279" spans="1:13">
      <c r="A279" s="89">
        <v>731062</v>
      </c>
      <c r="B279" s="68" t="str">
        <f ca="1">VLOOKUP(A279,'Fichier FI (en entrée)'!B:E,3)</f>
        <v>JXPOXQXVXE</v>
      </c>
      <c r="C279" s="89" t="s">
        <v>2508</v>
      </c>
      <c r="D279" s="89" t="s">
        <v>2457</v>
      </c>
      <c r="E279" s="40"/>
      <c r="F279" s="74">
        <v>1</v>
      </c>
      <c r="G279" s="74">
        <v>0</v>
      </c>
      <c r="H279" s="74"/>
      <c r="I279" s="74"/>
      <c r="J279" s="74"/>
      <c r="K279" s="75"/>
      <c r="L279" s="90"/>
      <c r="M279" s="76"/>
    </row>
    <row r="280" spans="1:13">
      <c r="A280" s="89">
        <v>731086</v>
      </c>
      <c r="B280" s="68" t="str">
        <f ca="1">VLOOKUP(A280,'Fichier FI (en entrée)'!B:E,3)</f>
        <v>LZNOYXMLWR</v>
      </c>
      <c r="C280" s="89" t="s">
        <v>2509</v>
      </c>
      <c r="D280" s="89" t="s">
        <v>2457</v>
      </c>
      <c r="E280" s="40"/>
      <c r="F280" s="74">
        <v>-0.5</v>
      </c>
      <c r="G280" s="74">
        <v>-0.5</v>
      </c>
      <c r="H280" s="74">
        <v>-0.5</v>
      </c>
      <c r="I280" s="74"/>
      <c r="J280" s="74"/>
      <c r="K280" s="75"/>
      <c r="L280" s="90"/>
      <c r="M280" s="76"/>
    </row>
    <row r="281" spans="1:13">
      <c r="A281" s="89">
        <v>731107</v>
      </c>
      <c r="B281" s="68" t="str">
        <f ca="1">VLOOKUP(A281,'Fichier FI (en entrée)'!B:E,3)</f>
        <v>ISZTIYUWER</v>
      </c>
      <c r="C281" s="89" t="s">
        <v>2510</v>
      </c>
      <c r="D281" s="89" t="s">
        <v>2457</v>
      </c>
      <c r="E281" s="40"/>
      <c r="F281" s="74">
        <v>-0.5</v>
      </c>
      <c r="G281" s="74">
        <v>-0.5</v>
      </c>
      <c r="H281" s="74">
        <v>-0.5</v>
      </c>
      <c r="I281" s="74"/>
      <c r="J281" s="74"/>
      <c r="K281" s="75"/>
      <c r="L281" s="90"/>
      <c r="M281" s="76"/>
    </row>
    <row r="282" spans="1:13">
      <c r="A282" s="89">
        <v>734877</v>
      </c>
      <c r="B282" s="68" t="str">
        <f ca="1">VLOOKUP(A282,'Fichier FI (en entrée)'!B:E,3)</f>
        <v>VCORBQSXZF</v>
      </c>
      <c r="C282" s="89" t="s">
        <v>2410</v>
      </c>
      <c r="D282" s="89" t="s">
        <v>2457</v>
      </c>
      <c r="E282" s="40"/>
      <c r="F282" s="74">
        <v>1</v>
      </c>
      <c r="G282" s="74">
        <v>0</v>
      </c>
      <c r="H282" s="74"/>
      <c r="I282" s="74"/>
      <c r="J282" s="74"/>
      <c r="K282" s="75"/>
      <c r="L282" s="90"/>
      <c r="M282" s="76"/>
    </row>
    <row r="283" spans="1:13">
      <c r="A283" s="89">
        <v>734913</v>
      </c>
      <c r="B283" s="68" t="str">
        <f ca="1">VLOOKUP(A283,'Fichier FI (en entrée)'!B:E,3)</f>
        <v>EVCSLXRPHH</v>
      </c>
      <c r="C283" s="89" t="s">
        <v>2511</v>
      </c>
      <c r="D283" s="89" t="s">
        <v>2457</v>
      </c>
      <c r="E283" s="40"/>
      <c r="F283" s="74">
        <v>1</v>
      </c>
      <c r="G283" s="74">
        <v>-0.5</v>
      </c>
      <c r="H283" s="74"/>
      <c r="I283" s="74"/>
      <c r="J283" s="74"/>
      <c r="K283" s="75"/>
      <c r="L283" s="90"/>
      <c r="M283" s="76"/>
    </row>
    <row r="284" spans="1:13">
      <c r="A284" s="89">
        <v>734948</v>
      </c>
      <c r="B284" s="68" t="str">
        <f ca="1">VLOOKUP(A284,'Fichier FI (en entrée)'!B:E,3)</f>
        <v>LCMEPGKFFV</v>
      </c>
      <c r="C284" s="89" t="s">
        <v>2512</v>
      </c>
      <c r="D284" s="89" t="s">
        <v>2457</v>
      </c>
      <c r="E284" s="40"/>
      <c r="F284" s="74">
        <v>1</v>
      </c>
      <c r="G284" s="74">
        <v>0.5</v>
      </c>
      <c r="H284" s="74"/>
      <c r="I284" s="74"/>
      <c r="J284" s="74"/>
      <c r="K284" s="75"/>
      <c r="L284" s="90"/>
      <c r="M284" s="76"/>
    </row>
    <row r="285" spans="1:13">
      <c r="A285" s="89">
        <v>777148</v>
      </c>
      <c r="B285" s="68" t="str">
        <f ca="1">VLOOKUP(A285,'Fichier FI (en entrée)'!B:E,3)</f>
        <v>TCHTUDOVMY</v>
      </c>
      <c r="C285" s="89" t="s">
        <v>2513</v>
      </c>
      <c r="D285" s="89" t="s">
        <v>2457</v>
      </c>
      <c r="E285" s="40"/>
      <c r="F285" s="74">
        <v>1</v>
      </c>
      <c r="G285" s="74">
        <v>-0.5</v>
      </c>
      <c r="H285" s="74"/>
      <c r="I285" s="74"/>
      <c r="J285" s="74"/>
      <c r="K285" s="75"/>
      <c r="L285" s="90"/>
      <c r="M285" s="76"/>
    </row>
    <row r="286" spans="1:13">
      <c r="A286" s="89">
        <v>778372</v>
      </c>
      <c r="B286" s="68" t="str">
        <f ca="1">VLOOKUP(A286,'Fichier FI (en entrée)'!B:E,3)</f>
        <v>EKOTGYFDNI</v>
      </c>
      <c r="C286" s="89" t="s">
        <v>2514</v>
      </c>
      <c r="D286" s="89" t="s">
        <v>2457</v>
      </c>
      <c r="E286" s="40"/>
      <c r="F286" s="74">
        <v>0</v>
      </c>
      <c r="G286" s="74">
        <v>-0.5</v>
      </c>
      <c r="H286" s="74"/>
      <c r="I286" s="74"/>
      <c r="J286" s="74"/>
      <c r="K286" s="75"/>
      <c r="L286" s="90"/>
      <c r="M286" s="76"/>
    </row>
    <row r="287" spans="1:13">
      <c r="A287" s="89">
        <v>822024</v>
      </c>
      <c r="B287" s="68" t="str">
        <f ca="1">VLOOKUP(A287,'Fichier FI (en entrée)'!B:E,3)</f>
        <v>EROJELAGUC</v>
      </c>
      <c r="C287" s="89" t="s">
        <v>2515</v>
      </c>
      <c r="D287" s="89" t="s">
        <v>2457</v>
      </c>
      <c r="E287" s="40"/>
      <c r="F287" s="74">
        <v>-0.5</v>
      </c>
      <c r="G287" s="74">
        <v>-0.5</v>
      </c>
      <c r="H287" s="74">
        <v>-0.5</v>
      </c>
      <c r="I287" s="74"/>
      <c r="J287" s="74"/>
      <c r="K287" s="75"/>
      <c r="L287" s="90"/>
      <c r="M287" s="76"/>
    </row>
    <row r="288" spans="1:13">
      <c r="A288" s="89">
        <v>822027</v>
      </c>
      <c r="B288" s="68" t="str">
        <f ca="1">VLOOKUP(A288,'Fichier FI (en entrée)'!B:E,3)</f>
        <v>DGDOXTYAZO</v>
      </c>
      <c r="C288" s="89" t="s">
        <v>2516</v>
      </c>
      <c r="D288" s="89" t="s">
        <v>2457</v>
      </c>
      <c r="E288" s="40"/>
      <c r="F288" s="74">
        <v>-0.5</v>
      </c>
      <c r="G288" s="74">
        <v>-0.5</v>
      </c>
      <c r="H288" s="74"/>
      <c r="I288" s="74"/>
      <c r="J288" s="74"/>
      <c r="K288" s="75"/>
      <c r="L288" s="90"/>
      <c r="M288" s="76"/>
    </row>
    <row r="289" spans="1:13">
      <c r="A289" s="89">
        <v>822061</v>
      </c>
      <c r="B289" s="68" t="str">
        <f ca="1">VLOOKUP(A289,'Fichier FI (en entrée)'!B:E,3)</f>
        <v>TYBVBUJKKH</v>
      </c>
      <c r="C289" s="89" t="s">
        <v>2479</v>
      </c>
      <c r="D289" s="89" t="s">
        <v>2457</v>
      </c>
      <c r="E289" s="40"/>
      <c r="F289" s="74">
        <v>-0.5</v>
      </c>
      <c r="G289" s="74">
        <v>-0.5</v>
      </c>
      <c r="H289" s="74"/>
      <c r="I289" s="74"/>
      <c r="J289" s="74"/>
      <c r="K289" s="75"/>
      <c r="L289" s="90"/>
      <c r="M289" s="76"/>
    </row>
    <row r="290" spans="1:13">
      <c r="A290" s="89">
        <v>822068</v>
      </c>
      <c r="B290" s="68" t="str">
        <f ca="1">VLOOKUP(A290,'Fichier FI (en entrée)'!B:E,3)</f>
        <v>TYBVBUJKKH</v>
      </c>
      <c r="C290" s="89" t="s">
        <v>2517</v>
      </c>
      <c r="D290" s="89" t="s">
        <v>2457</v>
      </c>
      <c r="E290" s="40"/>
      <c r="F290" s="74">
        <v>0</v>
      </c>
      <c r="G290" s="74">
        <v>-0.5</v>
      </c>
      <c r="H290" s="74"/>
      <c r="I290" s="74"/>
      <c r="J290" s="74"/>
      <c r="K290" s="75"/>
      <c r="L290" s="90"/>
      <c r="M290" s="76"/>
    </row>
    <row r="291" spans="1:13">
      <c r="A291" s="89">
        <v>822118</v>
      </c>
      <c r="B291" s="68" t="str">
        <f ca="1">VLOOKUP(A291,'Fichier FI (en entrée)'!B:E,3)</f>
        <v>TYBVBUJKKH</v>
      </c>
      <c r="C291" s="89" t="s">
        <v>2518</v>
      </c>
      <c r="D291" s="89" t="s">
        <v>2457</v>
      </c>
      <c r="E291" s="40"/>
      <c r="F291" s="74">
        <v>1</v>
      </c>
      <c r="G291" s="74">
        <v>-0.5</v>
      </c>
      <c r="H291" s="74"/>
      <c r="I291" s="74"/>
      <c r="J291" s="74"/>
      <c r="K291" s="75"/>
      <c r="L291" s="90"/>
      <c r="M291" s="76"/>
    </row>
    <row r="292" spans="1:13">
      <c r="A292" s="89">
        <v>822158</v>
      </c>
      <c r="B292" s="68" t="str">
        <f ca="1">VLOOKUP(A292,'Fichier FI (en entrée)'!B:E,3)</f>
        <v>TYBVBUJKKH</v>
      </c>
      <c r="C292" s="89" t="s">
        <v>2519</v>
      </c>
      <c r="D292" s="89" t="s">
        <v>2457</v>
      </c>
      <c r="E292" s="40"/>
      <c r="F292" s="74">
        <v>0</v>
      </c>
      <c r="G292" s="74">
        <v>0</v>
      </c>
      <c r="H292" s="74"/>
      <c r="I292" s="74"/>
      <c r="J292" s="74"/>
      <c r="K292" s="75"/>
      <c r="L292" s="90"/>
      <c r="M292" s="76"/>
    </row>
    <row r="293" spans="1:13">
      <c r="A293" s="89">
        <v>822179</v>
      </c>
      <c r="B293" s="68" t="str">
        <f ca="1">VLOOKUP(A293,'Fichier FI (en entrée)'!B:E,3)</f>
        <v>TYBVBUJKKH</v>
      </c>
      <c r="C293" s="89" t="s">
        <v>2520</v>
      </c>
      <c r="D293" s="89" t="s">
        <v>2457</v>
      </c>
      <c r="E293" s="40"/>
      <c r="F293" s="74">
        <v>0</v>
      </c>
      <c r="G293" s="74">
        <v>-0.5</v>
      </c>
      <c r="H293" s="74"/>
      <c r="I293" s="74"/>
      <c r="J293" s="74"/>
      <c r="K293" s="75"/>
      <c r="L293" s="90"/>
      <c r="M293" s="76"/>
    </row>
    <row r="294" spans="1:13">
      <c r="A294" s="33">
        <v>1031817</v>
      </c>
      <c r="B294" s="68" t="str">
        <f ca="1">VLOOKUP(A294,'Fichier FI (en entrée)'!B:E,3)</f>
        <v>UZXYTYSIQQ</v>
      </c>
      <c r="C294" s="33" t="s">
        <v>2527</v>
      </c>
      <c r="D294" s="33" t="s">
        <v>2185</v>
      </c>
      <c r="E294" s="78" t="s">
        <v>2278</v>
      </c>
      <c r="F294" s="70">
        <v>1</v>
      </c>
      <c r="G294" s="70">
        <v>0.5</v>
      </c>
      <c r="H294" s="70">
        <v>0</v>
      </c>
      <c r="I294" s="70"/>
      <c r="J294" s="70" t="s">
        <v>2290</v>
      </c>
      <c r="K294" s="9"/>
      <c r="L294" s="78"/>
      <c r="M294" s="26"/>
    </row>
    <row r="295" spans="1:13">
      <c r="A295" s="33">
        <v>1054624</v>
      </c>
      <c r="B295" s="68" t="str">
        <f ca="1">VLOOKUP(A295,'Fichier FI (en entrée)'!B:E,3)</f>
        <v>CELECJIJWB</v>
      </c>
      <c r="C295" s="33" t="s">
        <v>2528</v>
      </c>
      <c r="D295" s="33" t="s">
        <v>2185</v>
      </c>
      <c r="E295" s="78" t="s">
        <v>2278</v>
      </c>
      <c r="F295" s="70">
        <v>1</v>
      </c>
      <c r="G295" s="70">
        <v>0</v>
      </c>
      <c r="H295" s="70">
        <v>0</v>
      </c>
      <c r="I295" s="70" t="s">
        <v>2529</v>
      </c>
      <c r="J295" s="70"/>
      <c r="K295" s="9"/>
      <c r="L295" s="78"/>
      <c r="M295" s="26"/>
    </row>
    <row r="296" spans="1:13">
      <c r="A296" s="33">
        <v>1060498</v>
      </c>
      <c r="B296" s="68" t="str">
        <f ca="1">VLOOKUP(A296,'Fichier FI (en entrée)'!B:E,3)</f>
        <v>JXYVNOTWQH</v>
      </c>
      <c r="C296" s="33" t="s">
        <v>2401</v>
      </c>
      <c r="D296" s="33" t="s">
        <v>2185</v>
      </c>
      <c r="E296" s="78" t="s">
        <v>2278</v>
      </c>
      <c r="F296" s="70">
        <v>1</v>
      </c>
      <c r="G296" s="70">
        <v>0</v>
      </c>
      <c r="H296" s="70">
        <v>0.5</v>
      </c>
      <c r="I296" s="70"/>
      <c r="J296" s="70"/>
      <c r="K296" s="9"/>
      <c r="L296" s="78"/>
      <c r="M296" s="26"/>
    </row>
    <row r="297" spans="1:13">
      <c r="A297" s="33">
        <v>1076830</v>
      </c>
      <c r="B297" s="68" t="str">
        <f ca="1">VLOOKUP(A297,'Fichier FI (en entrée)'!B:E,3)</f>
        <v>TMYVTIOGQC</v>
      </c>
      <c r="C297" s="33" t="s">
        <v>2530</v>
      </c>
      <c r="D297" s="33" t="s">
        <v>2185</v>
      </c>
      <c r="E297" s="78" t="s">
        <v>2278</v>
      </c>
      <c r="F297" s="70">
        <v>1</v>
      </c>
      <c r="G297" s="70">
        <v>-0.5</v>
      </c>
      <c r="H297" s="70">
        <v>0.5</v>
      </c>
      <c r="I297" s="70"/>
      <c r="J297" s="70"/>
      <c r="K297" s="9"/>
      <c r="L297" s="78"/>
      <c r="M297" s="26"/>
    </row>
    <row r="298" spans="1:13">
      <c r="A298" s="33">
        <v>1078039</v>
      </c>
      <c r="B298" s="68" t="str">
        <f ca="1">VLOOKUP(A298,'Fichier FI (en entrée)'!B:E,3)</f>
        <v>VWVXLMGXSO</v>
      </c>
      <c r="C298" s="33" t="s">
        <v>2531</v>
      </c>
      <c r="D298" s="33" t="s">
        <v>2185</v>
      </c>
      <c r="E298" s="78" t="s">
        <v>2278</v>
      </c>
      <c r="F298" s="70">
        <v>0.5</v>
      </c>
      <c r="G298" s="70">
        <v>0.5</v>
      </c>
      <c r="H298" s="70">
        <v>0.5</v>
      </c>
      <c r="I298" s="70"/>
      <c r="J298" s="70"/>
      <c r="K298" s="9"/>
      <c r="L298" s="78"/>
      <c r="M298" s="26"/>
    </row>
    <row r="299" spans="1:13">
      <c r="A299" s="33">
        <v>1084301</v>
      </c>
      <c r="B299" s="68" t="str">
        <f ca="1">VLOOKUP(A299,'Fichier FI (en entrée)'!B:E,3)</f>
        <v>NEXIXVMCNJ</v>
      </c>
      <c r="C299" s="33" t="s">
        <v>2532</v>
      </c>
      <c r="D299" s="33" t="s">
        <v>2185</v>
      </c>
      <c r="E299" s="78" t="s">
        <v>2278</v>
      </c>
      <c r="F299" s="70">
        <v>0.5</v>
      </c>
      <c r="G299" s="70">
        <v>0.5</v>
      </c>
      <c r="H299" s="70">
        <v>0.5</v>
      </c>
      <c r="I299" s="70"/>
      <c r="J299" s="70"/>
      <c r="K299" s="9"/>
      <c r="L299" s="78"/>
      <c r="M299" s="26"/>
    </row>
    <row r="300" spans="1:13">
      <c r="A300" s="33">
        <v>1091062</v>
      </c>
      <c r="B300" s="68" t="str">
        <f ca="1">VLOOKUP(A300,'Fichier FI (en entrée)'!B:E,3)</f>
        <v>VGLDDPWECQ</v>
      </c>
      <c r="C300" s="33" t="s">
        <v>2399</v>
      </c>
      <c r="D300" s="33" t="s">
        <v>2185</v>
      </c>
      <c r="E300" s="78" t="s">
        <v>2278</v>
      </c>
      <c r="F300" s="70">
        <v>0</v>
      </c>
      <c r="G300" s="70">
        <v>0</v>
      </c>
      <c r="H300" s="70">
        <v>0</v>
      </c>
      <c r="I300" s="70"/>
      <c r="J300" s="70"/>
      <c r="K300" s="9"/>
      <c r="L300" s="78"/>
      <c r="M300" s="26"/>
    </row>
    <row r="301" spans="1:13">
      <c r="A301" s="33">
        <v>1143873</v>
      </c>
      <c r="B301" s="68" t="str">
        <f ca="1">VLOOKUP(A301,'Fichier FI (en entrée)'!B:E,3)</f>
        <v>KMVNPZPTAM</v>
      </c>
      <c r="C301" s="33" t="s">
        <v>2483</v>
      </c>
      <c r="D301" s="33" t="s">
        <v>2185</v>
      </c>
      <c r="E301" s="78" t="s">
        <v>2278</v>
      </c>
      <c r="F301" s="70">
        <v>0</v>
      </c>
      <c r="G301" s="70">
        <v>0.5</v>
      </c>
      <c r="H301" s="70">
        <v>0.5</v>
      </c>
      <c r="I301" s="70"/>
      <c r="J301" s="70"/>
      <c r="K301" s="9"/>
      <c r="L301" s="78"/>
      <c r="M301" s="26"/>
    </row>
    <row r="302" spans="1:13">
      <c r="A302" s="33">
        <v>1147328</v>
      </c>
      <c r="B302" s="68" t="str">
        <f ca="1">VLOOKUP(A302,'Fichier FI (en entrée)'!B:E,3)</f>
        <v>KOIVPXNMRB</v>
      </c>
      <c r="C302" s="33" t="s">
        <v>2420</v>
      </c>
      <c r="D302" s="33" t="s">
        <v>2185</v>
      </c>
      <c r="E302" s="78" t="s">
        <v>2278</v>
      </c>
      <c r="F302" s="70">
        <v>0</v>
      </c>
      <c r="G302" s="70">
        <v>0</v>
      </c>
      <c r="H302" s="70">
        <v>0</v>
      </c>
      <c r="I302" s="70"/>
      <c r="J302" s="70"/>
      <c r="K302" s="9"/>
      <c r="L302" s="78"/>
      <c r="M302" s="26"/>
    </row>
    <row r="303" spans="1:13">
      <c r="A303" s="33">
        <v>1184328</v>
      </c>
      <c r="B303" s="68" t="str">
        <f ca="1">VLOOKUP(A303,'Fichier FI (en entrée)'!B:E,3)</f>
        <v>VSJAMPGYOT</v>
      </c>
      <c r="C303" s="33" t="s">
        <v>2414</v>
      </c>
      <c r="D303" s="33" t="s">
        <v>2185</v>
      </c>
      <c r="E303" s="78" t="s">
        <v>2278</v>
      </c>
      <c r="F303" s="70">
        <v>0.5</v>
      </c>
      <c r="G303" s="70">
        <v>1</v>
      </c>
      <c r="H303" s="70">
        <v>0.5</v>
      </c>
      <c r="I303" s="70"/>
      <c r="J303" s="70"/>
      <c r="K303" s="9"/>
      <c r="L303" s="78"/>
      <c r="M303" s="26"/>
    </row>
    <row r="304" spans="1:13">
      <c r="A304" s="33">
        <v>1184614</v>
      </c>
      <c r="B304" s="68" t="str">
        <f ca="1">VLOOKUP(A304,'Fichier FI (en entrée)'!B:E,3)</f>
        <v>FHAIFFXLNJ</v>
      </c>
      <c r="C304" s="33" t="s">
        <v>2533</v>
      </c>
      <c r="D304" s="33" t="s">
        <v>2185</v>
      </c>
      <c r="E304" s="78" t="s">
        <v>2278</v>
      </c>
      <c r="F304" s="70">
        <v>0</v>
      </c>
      <c r="G304" s="70">
        <v>0.5</v>
      </c>
      <c r="H304" s="70">
        <v>0</v>
      </c>
      <c r="I304" s="70" t="s">
        <v>2290</v>
      </c>
      <c r="J304" s="70"/>
      <c r="K304" s="9"/>
      <c r="L304" s="78"/>
      <c r="M304" s="26"/>
    </row>
    <row r="305" spans="1:13">
      <c r="A305" s="33">
        <v>1208247</v>
      </c>
      <c r="B305" s="68" t="str">
        <f ca="1">VLOOKUP(A305,'Fichier FI (en entrée)'!B:E,3)</f>
        <v>PCOBLZHBON</v>
      </c>
      <c r="C305" s="33" t="s">
        <v>2534</v>
      </c>
      <c r="D305" s="33" t="s">
        <v>2185</v>
      </c>
      <c r="E305" s="78" t="s">
        <v>2278</v>
      </c>
      <c r="F305" s="70">
        <v>0</v>
      </c>
      <c r="G305" s="70">
        <v>-0.5</v>
      </c>
      <c r="H305" s="70">
        <v>0</v>
      </c>
      <c r="I305" s="70"/>
      <c r="J305" s="70"/>
      <c r="K305" s="9"/>
      <c r="L305" s="78"/>
      <c r="M305" s="26"/>
    </row>
    <row r="306" spans="1:13">
      <c r="A306" s="33">
        <v>1006149</v>
      </c>
      <c r="B306" s="68" t="str">
        <f ca="1">VLOOKUP(A306,'Fichier FI (en entrée)'!B:E,3)</f>
        <v>OZNFBFVPUE</v>
      </c>
      <c r="C306" s="33" t="s">
        <v>2535</v>
      </c>
      <c r="D306" s="33" t="s">
        <v>2194</v>
      </c>
      <c r="E306" s="78" t="s">
        <v>2278</v>
      </c>
      <c r="F306" s="70">
        <v>0.5</v>
      </c>
      <c r="G306" s="70">
        <v>0</v>
      </c>
      <c r="H306" s="70">
        <v>0</v>
      </c>
      <c r="I306" s="70"/>
      <c r="J306" s="70"/>
      <c r="K306" s="9"/>
      <c r="L306" s="78"/>
      <c r="M306" s="26"/>
    </row>
    <row r="307" spans="1:13">
      <c r="A307" s="33">
        <v>1013902</v>
      </c>
      <c r="B307" s="68" t="str">
        <f ca="1">VLOOKUP(A307,'Fichier FI (en entrée)'!B:E,3)</f>
        <v>GYATMQHYPD</v>
      </c>
      <c r="C307" s="33" t="s">
        <v>2406</v>
      </c>
      <c r="D307" s="33" t="s">
        <v>2194</v>
      </c>
      <c r="E307" s="78" t="s">
        <v>2278</v>
      </c>
      <c r="F307" s="70">
        <v>0.5</v>
      </c>
      <c r="G307" s="70">
        <v>0</v>
      </c>
      <c r="H307" s="70">
        <v>0</v>
      </c>
      <c r="I307" s="70"/>
      <c r="J307" s="70"/>
      <c r="K307" s="9"/>
      <c r="L307" s="78"/>
      <c r="M307" s="26"/>
    </row>
    <row r="308" spans="1:13">
      <c r="A308" s="33">
        <v>1018930</v>
      </c>
      <c r="B308" s="68" t="str">
        <f ca="1">VLOOKUP(A308,'Fichier FI (en entrée)'!B:E,3)</f>
        <v>RWFHQKHJXI</v>
      </c>
      <c r="C308" s="33" t="s">
        <v>2536</v>
      </c>
      <c r="D308" s="33" t="s">
        <v>2194</v>
      </c>
      <c r="E308" s="78" t="s">
        <v>2278</v>
      </c>
      <c r="F308" s="70">
        <v>0</v>
      </c>
      <c r="G308" s="70">
        <v>0</v>
      </c>
      <c r="H308" s="70">
        <v>0</v>
      </c>
      <c r="I308" s="70"/>
      <c r="J308" s="70"/>
      <c r="K308" s="9"/>
      <c r="L308" s="78"/>
      <c r="M308" s="26"/>
    </row>
    <row r="309" spans="1:13">
      <c r="A309" s="33">
        <v>1021849</v>
      </c>
      <c r="B309" s="68" t="str">
        <f ca="1">VLOOKUP(A309,'Fichier FI (en entrée)'!B:E,3)</f>
        <v>SKESTRKJQN</v>
      </c>
      <c r="C309" s="33" t="s">
        <v>2537</v>
      </c>
      <c r="D309" s="33" t="s">
        <v>2194</v>
      </c>
      <c r="E309" s="78" t="s">
        <v>2278</v>
      </c>
      <c r="F309" s="70">
        <v>-1</v>
      </c>
      <c r="G309" s="70">
        <v>-1</v>
      </c>
      <c r="H309" s="70">
        <v>0</v>
      </c>
      <c r="I309" s="70"/>
      <c r="J309" s="70"/>
      <c r="K309" s="44"/>
      <c r="L309" s="78"/>
      <c r="M309" s="26"/>
    </row>
    <row r="310" spans="1:13">
      <c r="A310" s="33">
        <v>1062746</v>
      </c>
      <c r="B310" s="68" t="str">
        <f ca="1">VLOOKUP(A310,'Fichier FI (en entrée)'!B:E,3)</f>
        <v>TXMPICSLWY</v>
      </c>
      <c r="C310" s="33" t="s">
        <v>2538</v>
      </c>
      <c r="D310" s="33" t="s">
        <v>2194</v>
      </c>
      <c r="E310" s="78" t="s">
        <v>2278</v>
      </c>
      <c r="F310" s="70">
        <v>0.5</v>
      </c>
      <c r="G310" s="70">
        <v>0</v>
      </c>
      <c r="H310" s="70">
        <v>0.5</v>
      </c>
      <c r="I310" s="70"/>
      <c r="J310" s="70"/>
      <c r="K310" s="9"/>
      <c r="L310" s="78"/>
      <c r="M310" s="26"/>
    </row>
    <row r="311" spans="1:13">
      <c r="A311" s="33">
        <v>1073979</v>
      </c>
      <c r="B311" s="68" t="str">
        <f ca="1">VLOOKUP(A311,'Fichier FI (en entrée)'!B:E,3)</f>
        <v>IUHQFTZYQX</v>
      </c>
      <c r="C311" s="33" t="s">
        <v>2539</v>
      </c>
      <c r="D311" s="33" t="s">
        <v>2194</v>
      </c>
      <c r="E311" s="78" t="s">
        <v>2278</v>
      </c>
      <c r="F311" s="70">
        <v>-0.5</v>
      </c>
      <c r="G311" s="70">
        <v>0</v>
      </c>
      <c r="H311" s="70">
        <v>-0.5</v>
      </c>
      <c r="I311" s="70"/>
      <c r="J311" s="70"/>
      <c r="K311" s="9"/>
      <c r="L311" s="78"/>
      <c r="M311" s="26"/>
    </row>
    <row r="312" spans="1:13">
      <c r="A312" s="33">
        <v>1077738</v>
      </c>
      <c r="B312" s="68" t="str">
        <f ca="1">VLOOKUP(A312,'Fichier FI (en entrée)'!B:E,3)</f>
        <v>KCLRSLYHRH</v>
      </c>
      <c r="C312" s="33" t="s">
        <v>2540</v>
      </c>
      <c r="D312" s="33" t="s">
        <v>2194</v>
      </c>
      <c r="E312" s="78" t="s">
        <v>2278</v>
      </c>
      <c r="F312" s="70">
        <v>0</v>
      </c>
      <c r="G312" s="70">
        <v>0.5</v>
      </c>
      <c r="H312" s="70">
        <v>-0.5</v>
      </c>
      <c r="I312" s="70"/>
      <c r="J312" s="70"/>
      <c r="K312" s="44"/>
      <c r="L312" s="78"/>
      <c r="M312" s="26"/>
    </row>
    <row r="313" spans="1:13">
      <c r="A313" s="33">
        <v>1084399</v>
      </c>
      <c r="B313" s="68" t="str">
        <f ca="1">VLOOKUP(A313,'Fichier FI (en entrée)'!B:E,3)</f>
        <v>NEXIXVMCNJ</v>
      </c>
      <c r="C313" s="33" t="s">
        <v>2541</v>
      </c>
      <c r="D313" s="33" t="s">
        <v>2194</v>
      </c>
      <c r="E313" s="78" t="s">
        <v>2278</v>
      </c>
      <c r="F313" s="70">
        <v>0</v>
      </c>
      <c r="G313" s="70">
        <v>0.5</v>
      </c>
      <c r="H313" s="70">
        <v>0</v>
      </c>
      <c r="I313" s="70" t="s">
        <v>2290</v>
      </c>
      <c r="J313" s="70"/>
      <c r="K313" s="9"/>
      <c r="L313" s="78"/>
      <c r="M313" s="26"/>
    </row>
    <row r="314" spans="1:13">
      <c r="A314" s="33">
        <v>1089382</v>
      </c>
      <c r="B314" s="68" t="str">
        <f ca="1">VLOOKUP(A314,'Fichier FI (en entrée)'!B:E,3)</f>
        <v>HYJYXQZVMJ</v>
      </c>
      <c r="C314" s="33" t="s">
        <v>2373</v>
      </c>
      <c r="D314" s="33" t="s">
        <v>2194</v>
      </c>
      <c r="E314" s="78" t="s">
        <v>2278</v>
      </c>
      <c r="F314" s="70">
        <v>0.5</v>
      </c>
      <c r="G314" s="70">
        <v>0</v>
      </c>
      <c r="H314" s="70">
        <v>0.5</v>
      </c>
      <c r="I314" s="70"/>
      <c r="J314" s="70"/>
      <c r="K314" s="9"/>
      <c r="L314" s="78"/>
      <c r="M314" s="26"/>
    </row>
    <row r="315" spans="1:13">
      <c r="A315" s="33">
        <v>1089552</v>
      </c>
      <c r="B315" s="68" t="str">
        <f ca="1">VLOOKUP(A315,'Fichier FI (en entrée)'!B:E,3)</f>
        <v>TDOFTATTJB</v>
      </c>
      <c r="C315" s="33" t="s">
        <v>2542</v>
      </c>
      <c r="D315" s="33" t="s">
        <v>2194</v>
      </c>
      <c r="E315" s="78" t="s">
        <v>2278</v>
      </c>
      <c r="F315" s="70">
        <v>0.5</v>
      </c>
      <c r="G315" s="70">
        <v>0.5</v>
      </c>
      <c r="H315" s="70">
        <v>0</v>
      </c>
      <c r="I315" s="70"/>
      <c r="J315" s="70"/>
      <c r="K315" s="9"/>
      <c r="L315" s="78"/>
      <c r="M315" s="26"/>
    </row>
    <row r="316" spans="1:13">
      <c r="A316" s="33">
        <v>1146073</v>
      </c>
      <c r="B316" s="68" t="str">
        <f ca="1">VLOOKUP(A316,'Fichier FI (en entrée)'!B:E,3)</f>
        <v>OOHWEVZYLF</v>
      </c>
      <c r="C316" s="33" t="s">
        <v>2543</v>
      </c>
      <c r="D316" s="33" t="s">
        <v>2194</v>
      </c>
      <c r="E316" s="78" t="s">
        <v>2278</v>
      </c>
      <c r="F316" s="70">
        <v>0.5</v>
      </c>
      <c r="G316" s="70">
        <v>0.5</v>
      </c>
      <c r="H316" s="70">
        <v>0.5</v>
      </c>
      <c r="I316" s="70"/>
      <c r="J316" s="70"/>
      <c r="K316" s="9"/>
      <c r="L316" s="78"/>
      <c r="M316" s="26"/>
    </row>
    <row r="317" spans="1:13">
      <c r="A317" s="33">
        <v>1164214</v>
      </c>
      <c r="B317" s="68" t="str">
        <f ca="1">VLOOKUP(A317,'Fichier FI (en entrée)'!B:E,3)</f>
        <v>GUZMUBKVTQ</v>
      </c>
      <c r="C317" s="33" t="s">
        <v>2505</v>
      </c>
      <c r="D317" s="33" t="s">
        <v>2194</v>
      </c>
      <c r="E317" s="78" t="s">
        <v>2278</v>
      </c>
      <c r="F317" s="70">
        <v>0</v>
      </c>
      <c r="G317" s="70">
        <v>1</v>
      </c>
      <c r="H317" s="70">
        <v>0</v>
      </c>
      <c r="I317" s="70"/>
      <c r="J317" s="70"/>
      <c r="K317" s="9"/>
      <c r="L317" s="78"/>
      <c r="M317" s="26"/>
    </row>
    <row r="318" spans="1:13">
      <c r="A318" s="33">
        <v>1190577</v>
      </c>
      <c r="B318" s="68" t="str">
        <f ca="1">VLOOKUP(A318,'Fichier FI (en entrée)'!B:E,3)</f>
        <v>PBLDEAKPSJ</v>
      </c>
      <c r="C318" s="33" t="s">
        <v>2544</v>
      </c>
      <c r="D318" s="33" t="s">
        <v>2194</v>
      </c>
      <c r="E318" s="78" t="s">
        <v>2278</v>
      </c>
      <c r="F318" s="70">
        <v>0</v>
      </c>
      <c r="G318" s="70">
        <v>0.5</v>
      </c>
      <c r="H318" s="70">
        <v>0</v>
      </c>
      <c r="I318" s="70"/>
      <c r="J318" s="70"/>
      <c r="K318" s="9"/>
      <c r="L318" s="78"/>
      <c r="M318" s="26"/>
    </row>
    <row r="319" spans="1:13">
      <c r="A319" s="33">
        <v>1199581</v>
      </c>
      <c r="B319" s="68" t="str">
        <f ca="1">VLOOKUP(A319,'Fichier FI (en entrée)'!B:E,3)</f>
        <v>ZDGVNSTTBQ</v>
      </c>
      <c r="C319" s="33" t="s">
        <v>2545</v>
      </c>
      <c r="D319" s="33" t="s">
        <v>2194</v>
      </c>
      <c r="E319" s="78" t="s">
        <v>2278</v>
      </c>
      <c r="F319" s="70">
        <v>0.5</v>
      </c>
      <c r="G319" s="70">
        <v>0</v>
      </c>
      <c r="H319" s="70">
        <v>0.5</v>
      </c>
      <c r="I319" s="70"/>
      <c r="J319" s="70"/>
      <c r="K319" s="9"/>
      <c r="L319" s="78"/>
      <c r="M319" s="26"/>
    </row>
    <row r="320" spans="1:13">
      <c r="A320" s="33">
        <v>1002140</v>
      </c>
      <c r="B320" s="68" t="str">
        <f ca="1">VLOOKUP(A320,'Fichier FI (en entrée)'!B:E,3)</f>
        <v>GBCKLNNVCU</v>
      </c>
      <c r="C320" s="33" t="s">
        <v>2546</v>
      </c>
      <c r="D320" s="33" t="s">
        <v>2186</v>
      </c>
      <c r="E320" s="78" t="s">
        <v>2278</v>
      </c>
      <c r="F320" s="70">
        <v>0.5</v>
      </c>
      <c r="G320" s="70">
        <v>0.5</v>
      </c>
      <c r="H320" s="70">
        <v>0.5</v>
      </c>
      <c r="I320" s="70"/>
      <c r="J320" s="70"/>
      <c r="K320" s="9"/>
      <c r="L320" s="78"/>
      <c r="M320" s="26"/>
    </row>
    <row r="321" spans="1:13">
      <c r="A321" s="33">
        <v>1010042</v>
      </c>
      <c r="B321" s="68" t="str">
        <f ca="1">VLOOKUP(A321,'Fichier FI (en entrée)'!B:E,3)</f>
        <v>AOFDXKLRMZ</v>
      </c>
      <c r="C321" s="33" t="s">
        <v>2547</v>
      </c>
      <c r="D321" s="33" t="s">
        <v>2186</v>
      </c>
      <c r="E321" s="78" t="s">
        <v>2278</v>
      </c>
      <c r="F321" s="70">
        <v>0</v>
      </c>
      <c r="G321" s="70">
        <v>0</v>
      </c>
      <c r="H321" s="70">
        <v>0</v>
      </c>
      <c r="I321" s="70"/>
      <c r="J321" s="70"/>
      <c r="K321" s="9"/>
      <c r="L321" s="78"/>
      <c r="M321" s="26"/>
    </row>
    <row r="322" spans="1:13">
      <c r="A322" s="33">
        <v>1021338</v>
      </c>
      <c r="B322" s="68" t="str">
        <f ca="1">VLOOKUP(A322,'Fichier FI (en entrée)'!B:E,3)</f>
        <v>QCTEQTHJXH</v>
      </c>
      <c r="C322" s="33" t="s">
        <v>2548</v>
      </c>
      <c r="D322" s="33" t="s">
        <v>2186</v>
      </c>
      <c r="E322" s="78" t="s">
        <v>2278</v>
      </c>
      <c r="F322" s="70">
        <v>-0.5</v>
      </c>
      <c r="G322" s="70">
        <v>0</v>
      </c>
      <c r="H322" s="70">
        <v>0</v>
      </c>
      <c r="I322" s="70"/>
      <c r="J322" s="70"/>
      <c r="K322" s="9"/>
      <c r="L322" s="78"/>
      <c r="M322" s="26"/>
    </row>
    <row r="323" spans="1:13">
      <c r="A323" s="33">
        <v>1051308</v>
      </c>
      <c r="B323" s="68" t="str">
        <f ca="1">VLOOKUP(A323,'Fichier FI (en entrée)'!B:E,3)</f>
        <v>EPIYDMJMLM</v>
      </c>
      <c r="C323" s="33" t="s">
        <v>2549</v>
      </c>
      <c r="D323" s="33" t="s">
        <v>2186</v>
      </c>
      <c r="E323" s="78" t="s">
        <v>2278</v>
      </c>
      <c r="F323" s="70">
        <v>-1.5</v>
      </c>
      <c r="G323" s="70">
        <v>-1</v>
      </c>
      <c r="H323" s="70">
        <v>0</v>
      </c>
      <c r="I323" s="70"/>
      <c r="J323" s="70"/>
      <c r="K323" s="9"/>
      <c r="L323" s="78"/>
      <c r="M323" s="26"/>
    </row>
    <row r="324" spans="1:13">
      <c r="A324" s="33">
        <v>1071009</v>
      </c>
      <c r="B324" s="68" t="str">
        <f ca="1">VLOOKUP(A324,'Fichier FI (en entrée)'!B:E,3)</f>
        <v>GKXNEFGMIS</v>
      </c>
      <c r="C324" s="33" t="s">
        <v>2550</v>
      </c>
      <c r="D324" s="33" t="s">
        <v>2186</v>
      </c>
      <c r="E324" s="78" t="s">
        <v>2278</v>
      </c>
      <c r="F324" s="70">
        <v>-1.5</v>
      </c>
      <c r="G324" s="70">
        <v>1</v>
      </c>
      <c r="H324" s="70">
        <v>0</v>
      </c>
      <c r="I324" s="70"/>
      <c r="J324" s="70"/>
      <c r="K324" s="9"/>
      <c r="L324" s="78"/>
      <c r="M324" s="26"/>
    </row>
    <row r="325" spans="1:13">
      <c r="A325" s="33">
        <v>1073801</v>
      </c>
      <c r="B325" s="68" t="str">
        <f ca="1">VLOOKUP(A325,'Fichier FI (en entrée)'!B:E,3)</f>
        <v>YCQSUZOZMO</v>
      </c>
      <c r="C325" s="33" t="s">
        <v>2370</v>
      </c>
      <c r="D325" s="33" t="s">
        <v>2186</v>
      </c>
      <c r="E325" s="78" t="s">
        <v>2278</v>
      </c>
      <c r="F325" s="70">
        <v>0.5</v>
      </c>
      <c r="G325" s="70">
        <v>-0.5</v>
      </c>
      <c r="H325" s="70">
        <v>0</v>
      </c>
      <c r="I325" s="70"/>
      <c r="J325" s="70"/>
      <c r="K325" s="9"/>
      <c r="L325" s="78"/>
      <c r="M325" s="26"/>
    </row>
    <row r="326" spans="1:13">
      <c r="A326" s="33">
        <v>1078292</v>
      </c>
      <c r="B326" s="68" t="str">
        <f ca="1">VLOOKUP(A326,'Fichier FI (en entrée)'!B:E,3)</f>
        <v>JHFENEBHPO</v>
      </c>
      <c r="C326" s="33" t="s">
        <v>2384</v>
      </c>
      <c r="D326" s="33" t="s">
        <v>2186</v>
      </c>
      <c r="E326" s="78" t="s">
        <v>2278</v>
      </c>
      <c r="F326" s="70">
        <v>0.5</v>
      </c>
      <c r="G326" s="70">
        <v>-0.5</v>
      </c>
      <c r="H326" s="70">
        <v>0</v>
      </c>
      <c r="I326" s="70"/>
      <c r="J326" s="70"/>
      <c r="K326" s="9"/>
      <c r="L326" s="78"/>
      <c r="M326" s="26"/>
    </row>
    <row r="327" spans="1:13">
      <c r="A327" s="33">
        <v>1088458</v>
      </c>
      <c r="B327" s="68" t="str">
        <f ca="1">VLOOKUP(A327,'Fichier FI (en entrée)'!B:E,3)</f>
        <v>PEIBJFANUD</v>
      </c>
      <c r="C327" s="33" t="s">
        <v>2551</v>
      </c>
      <c r="D327" s="33" t="s">
        <v>2186</v>
      </c>
      <c r="E327" s="78" t="s">
        <v>2278</v>
      </c>
      <c r="F327" s="70">
        <v>0.5</v>
      </c>
      <c r="G327" s="70">
        <v>-0.5</v>
      </c>
      <c r="H327" s="70">
        <v>0</v>
      </c>
      <c r="I327" s="70"/>
      <c r="J327" s="70"/>
      <c r="K327" s="9"/>
      <c r="L327" s="78"/>
      <c r="M327" s="26"/>
    </row>
    <row r="328" spans="1:13">
      <c r="A328" s="33">
        <v>1092787</v>
      </c>
      <c r="B328" s="68" t="str">
        <f ca="1">VLOOKUP(A328,'Fichier FI (en entrée)'!B:E,3)</f>
        <v>IDUSOYMQZC</v>
      </c>
      <c r="C328" s="33" t="s">
        <v>2552</v>
      </c>
      <c r="D328" s="33" t="s">
        <v>2186</v>
      </c>
      <c r="E328" s="78" t="s">
        <v>2278</v>
      </c>
      <c r="F328" s="70">
        <v>0</v>
      </c>
      <c r="G328" s="70">
        <v>0.5</v>
      </c>
      <c r="H328" s="70">
        <v>0</v>
      </c>
      <c r="I328" s="70"/>
      <c r="J328" s="70"/>
      <c r="K328" s="9"/>
      <c r="L328" s="78"/>
      <c r="M328" s="26"/>
    </row>
    <row r="329" spans="1:13">
      <c r="A329" s="33">
        <v>1095076</v>
      </c>
      <c r="B329" s="68" t="str">
        <f ca="1">VLOOKUP(A329,'Fichier FI (en entrée)'!B:E,3)</f>
        <v>BVNEYINTKZ</v>
      </c>
      <c r="C329" s="33" t="s">
        <v>2553</v>
      </c>
      <c r="D329" s="33" t="s">
        <v>2186</v>
      </c>
      <c r="E329" s="78" t="s">
        <v>2278</v>
      </c>
      <c r="F329" s="70">
        <v>0</v>
      </c>
      <c r="G329" s="70">
        <v>0.5</v>
      </c>
      <c r="H329" s="70">
        <v>0.5</v>
      </c>
      <c r="I329" s="70"/>
      <c r="J329" s="70"/>
      <c r="K329" s="9"/>
      <c r="L329" s="78"/>
      <c r="M329" s="26"/>
    </row>
    <row r="330" spans="1:13">
      <c r="A330" s="33">
        <v>1113307</v>
      </c>
      <c r="B330" s="68" t="str">
        <f ca="1">VLOOKUP(A330,'Fichier FI (en entrée)'!B:E,3)</f>
        <v>DPZUBBEGHX</v>
      </c>
      <c r="C330" s="33" t="s">
        <v>2470</v>
      </c>
      <c r="D330" s="33" t="s">
        <v>2186</v>
      </c>
      <c r="E330" s="78" t="s">
        <v>2278</v>
      </c>
      <c r="F330" s="70">
        <v>0.5</v>
      </c>
      <c r="G330" s="70">
        <v>0.5</v>
      </c>
      <c r="H330" s="70">
        <v>0</v>
      </c>
      <c r="I330" s="70"/>
      <c r="J330" s="70"/>
      <c r="K330" s="9"/>
      <c r="L330" s="78"/>
      <c r="M330" s="26"/>
    </row>
    <row r="331" spans="1:13">
      <c r="A331" s="33">
        <v>1119445</v>
      </c>
      <c r="B331" s="68" t="str">
        <f ca="1">VLOOKUP(A331,'Fichier FI (en entrée)'!B:E,3)</f>
        <v>ATSFQQNMCU</v>
      </c>
      <c r="C331" s="33" t="s">
        <v>2530</v>
      </c>
      <c r="D331" s="33" t="s">
        <v>2186</v>
      </c>
      <c r="E331" s="78" t="s">
        <v>2278</v>
      </c>
      <c r="F331" s="70">
        <v>0</v>
      </c>
      <c r="G331" s="70">
        <v>0.5</v>
      </c>
      <c r="H331" s="70">
        <v>0.5</v>
      </c>
      <c r="I331" s="70"/>
      <c r="J331" s="70"/>
      <c r="L331" s="78"/>
      <c r="M331" s="26"/>
    </row>
    <row r="332" spans="1:13">
      <c r="A332" s="33">
        <v>1150105</v>
      </c>
      <c r="B332" s="68" t="str">
        <f ca="1">VLOOKUP(A332,'Fichier FI (en entrée)'!B:E,3)</f>
        <v>RRZZKSHMTP</v>
      </c>
      <c r="C332" s="33" t="s">
        <v>2554</v>
      </c>
      <c r="D332" s="33" t="s">
        <v>2186</v>
      </c>
      <c r="E332" s="78" t="s">
        <v>2278</v>
      </c>
      <c r="F332" s="70">
        <v>0.5</v>
      </c>
      <c r="G332" s="70">
        <v>0.5</v>
      </c>
      <c r="H332" s="70">
        <v>0.5</v>
      </c>
      <c r="I332" s="70"/>
      <c r="J332" s="70"/>
      <c r="K332" s="9"/>
      <c r="L332" s="78"/>
      <c r="M332" s="26"/>
    </row>
    <row r="333" spans="1:13">
      <c r="A333" s="33">
        <v>1151958</v>
      </c>
      <c r="B333" s="68" t="str">
        <f ca="1">VLOOKUP(A333,'Fichier FI (en entrée)'!B:E,3)</f>
        <v>LUTEASJWNL</v>
      </c>
      <c r="C333" s="33" t="s">
        <v>2555</v>
      </c>
      <c r="D333" s="33" t="s">
        <v>2186</v>
      </c>
      <c r="E333" s="78" t="s">
        <v>2278</v>
      </c>
      <c r="F333" s="70">
        <v>0</v>
      </c>
      <c r="G333" s="70">
        <v>-0.5</v>
      </c>
      <c r="H333" s="70">
        <v>0</v>
      </c>
      <c r="I333" s="70"/>
      <c r="J333" s="70"/>
      <c r="K333" s="9"/>
      <c r="L333" s="78"/>
      <c r="M333" s="26"/>
    </row>
    <row r="334" spans="1:13">
      <c r="A334" s="33">
        <v>1153011</v>
      </c>
      <c r="B334" s="68" t="str">
        <f ca="1">VLOOKUP(A334,'Fichier FI (en entrée)'!B:E,3)</f>
        <v>XYLBHSCQQY</v>
      </c>
      <c r="C334" s="33" t="s">
        <v>2556</v>
      </c>
      <c r="D334" s="33" t="s">
        <v>2186</v>
      </c>
      <c r="E334" s="78" t="s">
        <v>2278</v>
      </c>
      <c r="F334" s="70">
        <v>0</v>
      </c>
      <c r="G334" s="70">
        <v>-0.5</v>
      </c>
      <c r="H334" s="70">
        <v>0</v>
      </c>
      <c r="I334" s="70"/>
      <c r="J334" s="70"/>
      <c r="K334" s="9"/>
      <c r="L334" s="78"/>
      <c r="M334" s="26"/>
    </row>
    <row r="335" spans="1:13">
      <c r="A335" s="33">
        <v>1162844</v>
      </c>
      <c r="B335" s="68" t="str">
        <f ca="1">VLOOKUP(A335,'Fichier FI (en entrée)'!B:E,3)</f>
        <v>OXFLTCBBED</v>
      </c>
      <c r="C335" s="33" t="s">
        <v>2557</v>
      </c>
      <c r="D335" s="33" t="s">
        <v>2186</v>
      </c>
      <c r="E335" s="78" t="s">
        <v>2278</v>
      </c>
      <c r="F335" s="70">
        <v>0</v>
      </c>
      <c r="G335" s="70">
        <v>0.5</v>
      </c>
      <c r="H335" s="70">
        <v>0</v>
      </c>
      <c r="I335" s="70"/>
      <c r="J335" s="70"/>
      <c r="K335" s="9"/>
      <c r="L335" s="78"/>
      <c r="M335" s="26"/>
    </row>
    <row r="336" spans="1:13">
      <c r="A336" s="33">
        <v>1166490</v>
      </c>
      <c r="B336" s="68" t="str">
        <f ca="1">VLOOKUP(A336,'Fichier FI (en entrée)'!B:E,3)</f>
        <v>TMCFMYZJVJ</v>
      </c>
      <c r="C336" s="33" t="s">
        <v>2558</v>
      </c>
      <c r="D336" s="33" t="s">
        <v>2186</v>
      </c>
      <c r="E336" s="78" t="s">
        <v>2278</v>
      </c>
      <c r="F336" s="70">
        <v>0</v>
      </c>
      <c r="G336" s="70">
        <v>0.5</v>
      </c>
      <c r="H336" s="70">
        <v>0.5</v>
      </c>
      <c r="I336" s="70"/>
      <c r="J336" s="70"/>
      <c r="K336" s="9"/>
      <c r="L336" s="78"/>
      <c r="M336" s="26"/>
    </row>
    <row r="337" spans="1:13">
      <c r="A337" s="33">
        <v>1180608</v>
      </c>
      <c r="B337" s="68" t="str">
        <f ca="1">VLOOKUP(A337,'Fichier FI (en entrée)'!B:E,3)</f>
        <v>ESGKZJYOWF</v>
      </c>
      <c r="C337" s="33" t="s">
        <v>2420</v>
      </c>
      <c r="D337" s="33" t="s">
        <v>2186</v>
      </c>
      <c r="E337" s="78" t="s">
        <v>2278</v>
      </c>
      <c r="F337" s="70">
        <v>0.5</v>
      </c>
      <c r="G337" s="70">
        <v>0.5</v>
      </c>
      <c r="H337" s="70">
        <v>0.5</v>
      </c>
      <c r="I337" s="70"/>
      <c r="J337" s="70"/>
      <c r="K337" s="9"/>
      <c r="L337" s="78"/>
      <c r="M337" s="26"/>
    </row>
    <row r="338" spans="1:13">
      <c r="A338" s="84">
        <v>170086</v>
      </c>
      <c r="B338" s="68" t="str">
        <f ca="1">VLOOKUP(A338,'Fichier FI (en entrée)'!B:E,3)</f>
        <v>EKMGWDJNES</v>
      </c>
      <c r="C338" s="84" t="s">
        <v>2401</v>
      </c>
      <c r="D338" s="84" t="s">
        <v>2457</v>
      </c>
      <c r="E338" s="87" t="s">
        <v>2</v>
      </c>
      <c r="F338" s="85">
        <v>1</v>
      </c>
      <c r="G338" s="85">
        <v>0.5</v>
      </c>
      <c r="H338" s="85">
        <v>0</v>
      </c>
      <c r="I338" s="85"/>
      <c r="J338" s="85"/>
      <c r="K338" s="86"/>
      <c r="L338" s="87"/>
      <c r="M338" s="72"/>
    </row>
    <row r="339" spans="1:13">
      <c r="A339" s="84">
        <v>176460</v>
      </c>
      <c r="B339" s="68" t="str">
        <f ca="1">VLOOKUP(A339,'Fichier FI (en entrée)'!B:E,3)</f>
        <v>EZEDRFVZCS</v>
      </c>
      <c r="C339" s="84" t="s">
        <v>2559</v>
      </c>
      <c r="D339" s="84" t="s">
        <v>2457</v>
      </c>
      <c r="E339" s="87" t="s">
        <v>2</v>
      </c>
      <c r="F339" s="85">
        <v>1</v>
      </c>
      <c r="G339" s="85">
        <v>1</v>
      </c>
      <c r="H339" s="85">
        <v>0</v>
      </c>
      <c r="I339" s="85"/>
      <c r="J339" s="85"/>
      <c r="K339" s="86"/>
      <c r="L339" s="87"/>
      <c r="M339" s="72"/>
    </row>
    <row r="340" spans="1:13">
      <c r="A340" s="84">
        <v>176495</v>
      </c>
      <c r="B340" s="68" t="str">
        <f ca="1">VLOOKUP(A340,'Fichier FI (en entrée)'!B:E,3)</f>
        <v>FXJSCXJNCF</v>
      </c>
      <c r="C340" s="84" t="s">
        <v>2401</v>
      </c>
      <c r="D340" s="84" t="s">
        <v>2457</v>
      </c>
      <c r="E340" s="87" t="s">
        <v>2</v>
      </c>
      <c r="F340" s="85">
        <v>0.5</v>
      </c>
      <c r="G340" s="85">
        <v>0</v>
      </c>
      <c r="H340" s="85">
        <v>0</v>
      </c>
      <c r="I340" s="85"/>
      <c r="J340" s="85"/>
      <c r="K340" s="86"/>
      <c r="L340" s="87"/>
      <c r="M340" s="72"/>
    </row>
    <row r="341" spans="1:13">
      <c r="A341" s="84">
        <v>176509</v>
      </c>
      <c r="B341" s="68" t="str">
        <f ca="1">VLOOKUP(A341,'Fichier FI (en entrée)'!B:E,3)</f>
        <v>FXJSCXJNCF</v>
      </c>
      <c r="C341" s="84" t="s">
        <v>2515</v>
      </c>
      <c r="D341" s="84" t="s">
        <v>2457</v>
      </c>
      <c r="E341" s="87" t="s">
        <v>2</v>
      </c>
      <c r="F341" s="85">
        <v>-5</v>
      </c>
      <c r="G341" s="85">
        <v>0</v>
      </c>
      <c r="H341" s="85">
        <v>0</v>
      </c>
      <c r="I341" s="85"/>
      <c r="J341" s="85"/>
      <c r="K341" s="86"/>
      <c r="L341" s="87"/>
      <c r="M341" s="72"/>
    </row>
    <row r="342" spans="1:13">
      <c r="A342" s="84">
        <v>256659</v>
      </c>
      <c r="B342" s="68" t="str">
        <f ca="1">VLOOKUP(A342,'Fichier FI (en entrée)'!B:E,3)</f>
        <v>XPACOKDXQJ</v>
      </c>
      <c r="C342" s="84" t="s">
        <v>2383</v>
      </c>
      <c r="D342" s="84" t="s">
        <v>2457</v>
      </c>
      <c r="E342" s="87" t="s">
        <v>2</v>
      </c>
      <c r="F342" s="85">
        <v>1.5</v>
      </c>
      <c r="G342" s="85">
        <v>-0.5</v>
      </c>
      <c r="H342" s="85">
        <v>0.5</v>
      </c>
      <c r="I342" s="85"/>
      <c r="J342" s="85"/>
      <c r="K342" s="86"/>
      <c r="L342" s="87"/>
      <c r="M342" s="72"/>
    </row>
    <row r="343" spans="1:13">
      <c r="A343" s="84">
        <v>284987</v>
      </c>
      <c r="B343" s="68" t="str">
        <f ca="1">VLOOKUP(A343,'Fichier FI (en entrée)'!B:E,3)</f>
        <v>BXZBNTJUIG</v>
      </c>
      <c r="C343" s="84" t="s">
        <v>2560</v>
      </c>
      <c r="D343" s="84" t="s">
        <v>2457</v>
      </c>
      <c r="E343" s="87" t="s">
        <v>2</v>
      </c>
      <c r="F343" s="85">
        <v>-1</v>
      </c>
      <c r="G343" s="85">
        <v>-0.5</v>
      </c>
      <c r="H343" s="85">
        <v>0</v>
      </c>
      <c r="I343" s="85"/>
      <c r="J343" s="85"/>
      <c r="K343" s="86"/>
      <c r="L343" s="87"/>
      <c r="M343" s="72"/>
    </row>
    <row r="344" spans="1:13">
      <c r="A344" s="84">
        <v>284992</v>
      </c>
      <c r="B344" s="68" t="str">
        <f ca="1">VLOOKUP(A344,'Fichier FI (en entrée)'!B:E,3)</f>
        <v>BXZBNTJUIG</v>
      </c>
      <c r="C344" s="84" t="s">
        <v>2561</v>
      </c>
      <c r="D344" s="84" t="s">
        <v>2457</v>
      </c>
      <c r="E344" s="87" t="s">
        <v>2</v>
      </c>
      <c r="F344" s="85">
        <v>1</v>
      </c>
      <c r="G344" s="85">
        <v>0</v>
      </c>
      <c r="H344" s="85">
        <v>0</v>
      </c>
      <c r="I344" s="85"/>
      <c r="J344" s="85"/>
      <c r="K344" s="86"/>
      <c r="L344" s="87"/>
      <c r="M344" s="72"/>
    </row>
    <row r="345" spans="1:13">
      <c r="A345" s="84">
        <v>285060</v>
      </c>
      <c r="B345" s="68" t="str">
        <f ca="1">VLOOKUP(A345,'Fichier FI (en entrée)'!B:E,3)</f>
        <v>AVKPXPYUER</v>
      </c>
      <c r="C345" s="84" t="s">
        <v>2562</v>
      </c>
      <c r="D345" s="84" t="s">
        <v>2457</v>
      </c>
      <c r="E345" s="87" t="s">
        <v>2</v>
      </c>
      <c r="F345" s="85">
        <v>0.5</v>
      </c>
      <c r="G345" s="85">
        <v>-0.5</v>
      </c>
      <c r="H345" s="85">
        <v>0</v>
      </c>
      <c r="I345" s="85"/>
      <c r="J345" s="85"/>
      <c r="K345" s="86"/>
      <c r="L345" s="87"/>
      <c r="M345" s="72"/>
    </row>
    <row r="346" spans="1:13">
      <c r="A346" s="84">
        <v>285076</v>
      </c>
      <c r="B346" s="68" t="str">
        <f ca="1">VLOOKUP(A346,'Fichier FI (en entrée)'!B:E,3)</f>
        <v>LYCMCAGCEU</v>
      </c>
      <c r="C346" s="84" t="s">
        <v>2563</v>
      </c>
      <c r="D346" s="84" t="s">
        <v>2457</v>
      </c>
      <c r="E346" s="87" t="s">
        <v>2</v>
      </c>
      <c r="F346" s="85">
        <v>0</v>
      </c>
      <c r="G346" s="85">
        <v>0</v>
      </c>
      <c r="H346" s="85">
        <v>0</v>
      </c>
      <c r="I346" s="85"/>
      <c r="J346" s="85"/>
      <c r="K346" s="86"/>
      <c r="L346" s="87"/>
      <c r="M346" s="72"/>
    </row>
    <row r="347" spans="1:13">
      <c r="A347" s="84">
        <v>285126</v>
      </c>
      <c r="B347" s="68" t="str">
        <f ca="1">VLOOKUP(A347,'Fichier FI (en entrée)'!B:E,3)</f>
        <v>KDIGGEFSXV</v>
      </c>
      <c r="C347" s="84" t="s">
        <v>2564</v>
      </c>
      <c r="D347" s="84" t="s">
        <v>2457</v>
      </c>
      <c r="E347" s="87" t="s">
        <v>2</v>
      </c>
      <c r="F347" s="85">
        <v>0</v>
      </c>
      <c r="G347" s="85">
        <v>0</v>
      </c>
      <c r="H347" s="85">
        <v>0</v>
      </c>
      <c r="I347" s="85"/>
      <c r="J347" s="85"/>
      <c r="K347" s="86"/>
      <c r="L347" s="87"/>
      <c r="M347" s="72"/>
    </row>
    <row r="348" spans="1:13">
      <c r="A348" s="84">
        <v>285189</v>
      </c>
      <c r="B348" s="68" t="str">
        <f ca="1">VLOOKUP(A348,'Fichier FI (en entrée)'!B:E,3)</f>
        <v>OLWSKGJVAZ</v>
      </c>
      <c r="C348" s="84" t="s">
        <v>2565</v>
      </c>
      <c r="D348" s="84" t="s">
        <v>2457</v>
      </c>
      <c r="E348" s="87" t="s">
        <v>2</v>
      </c>
      <c r="F348" s="85">
        <v>-3</v>
      </c>
      <c r="G348" s="85">
        <v>0</v>
      </c>
      <c r="H348" s="85">
        <v>0</v>
      </c>
      <c r="I348" s="85"/>
      <c r="J348" s="85"/>
      <c r="K348" s="86"/>
      <c r="L348" s="87"/>
      <c r="M348" s="72"/>
    </row>
    <row r="349" spans="1:13">
      <c r="A349" s="84">
        <v>285238</v>
      </c>
      <c r="B349" s="68" t="str">
        <f ca="1">VLOOKUP(A349,'Fichier FI (en entrée)'!B:E,3)</f>
        <v>FFOFUCVOYZ</v>
      </c>
      <c r="C349" s="84" t="s">
        <v>2566</v>
      </c>
      <c r="D349" s="84" t="s">
        <v>2457</v>
      </c>
      <c r="E349" s="87" t="s">
        <v>2</v>
      </c>
      <c r="F349" s="85">
        <v>-5</v>
      </c>
      <c r="G349" s="85">
        <v>-0.5</v>
      </c>
      <c r="H349" s="85">
        <v>0</v>
      </c>
      <c r="I349" s="85"/>
      <c r="J349" s="85"/>
      <c r="K349" s="86"/>
      <c r="L349" s="87"/>
      <c r="M349" s="72"/>
    </row>
    <row r="350" spans="1:13">
      <c r="A350" s="84">
        <v>285259</v>
      </c>
      <c r="B350" s="68" t="str">
        <f ca="1">VLOOKUP(A350,'Fichier FI (en entrée)'!B:E,3)</f>
        <v>CUVEYJIEJJ</v>
      </c>
      <c r="C350" s="84" t="s">
        <v>2567</v>
      </c>
      <c r="D350" s="84" t="s">
        <v>2457</v>
      </c>
      <c r="E350" s="87" t="s">
        <v>2</v>
      </c>
      <c r="F350" s="85">
        <v>-2</v>
      </c>
      <c r="G350" s="85">
        <v>0</v>
      </c>
      <c r="H350" s="85">
        <v>0</v>
      </c>
      <c r="I350" s="85"/>
      <c r="J350" s="85"/>
      <c r="K350" s="86"/>
      <c r="L350" s="87"/>
      <c r="M350" s="72"/>
    </row>
    <row r="351" spans="1:13">
      <c r="A351" s="84">
        <v>329845</v>
      </c>
      <c r="B351" s="68" t="str">
        <f ca="1">VLOOKUP(A351,'Fichier FI (en entrée)'!B:E,3)</f>
        <v>UGXAFWYETJ</v>
      </c>
      <c r="C351" s="84" t="s">
        <v>2560</v>
      </c>
      <c r="D351" s="84" t="s">
        <v>2457</v>
      </c>
      <c r="E351" s="87" t="s">
        <v>2</v>
      </c>
      <c r="F351" s="85">
        <v>-2</v>
      </c>
      <c r="G351" s="85">
        <v>0</v>
      </c>
      <c r="H351" s="85">
        <v>-2</v>
      </c>
      <c r="I351" s="85"/>
      <c r="J351" s="85"/>
      <c r="K351" s="86"/>
      <c r="L351" s="87"/>
      <c r="M351" s="72"/>
    </row>
    <row r="352" spans="1:13">
      <c r="A352" s="84">
        <v>370490</v>
      </c>
      <c r="B352" s="68" t="str">
        <f ca="1">VLOOKUP(A352,'Fichier FI (en entrée)'!B:E,3)</f>
        <v>HKUSQDSTTR</v>
      </c>
      <c r="C352" s="84" t="s">
        <v>2568</v>
      </c>
      <c r="D352" s="84" t="s">
        <v>2457</v>
      </c>
      <c r="E352" s="87" t="s">
        <v>2</v>
      </c>
      <c r="F352" s="85">
        <v>1</v>
      </c>
      <c r="G352" s="85">
        <v>0</v>
      </c>
      <c r="H352" s="85">
        <v>0</v>
      </c>
      <c r="I352" s="85"/>
      <c r="J352" s="85"/>
      <c r="K352" s="86"/>
      <c r="L352" s="87"/>
      <c r="M352" s="72"/>
    </row>
    <row r="353" spans="1:13">
      <c r="A353" s="84">
        <v>391063</v>
      </c>
      <c r="B353" s="68" t="str">
        <f ca="1">VLOOKUP(A353,'Fichier FI (en entrée)'!B:E,3)</f>
        <v>ZIOOTAWWAZ</v>
      </c>
      <c r="C353" s="84" t="s">
        <v>2558</v>
      </c>
      <c r="D353" s="84" t="s">
        <v>2457</v>
      </c>
      <c r="E353" s="87" t="s">
        <v>2</v>
      </c>
      <c r="F353" s="85">
        <v>0</v>
      </c>
      <c r="G353" s="85">
        <v>0</v>
      </c>
      <c r="H353" s="85">
        <v>0</v>
      </c>
      <c r="I353" s="85"/>
      <c r="J353" s="85"/>
      <c r="K353" s="86"/>
      <c r="L353" s="87"/>
      <c r="M353" s="72"/>
    </row>
    <row r="354" spans="1:13">
      <c r="A354" s="84">
        <v>451047</v>
      </c>
      <c r="B354" s="68" t="str">
        <f ca="1">VLOOKUP(A354,'Fichier FI (en entrée)'!B:E,3)</f>
        <v>JIPOPPRQSJ</v>
      </c>
      <c r="C354" s="84" t="s">
        <v>2569</v>
      </c>
      <c r="D354" s="84" t="s">
        <v>2457</v>
      </c>
      <c r="E354" s="87" t="s">
        <v>2</v>
      </c>
      <c r="F354" s="85">
        <v>-5</v>
      </c>
      <c r="G354" s="85">
        <v>-0.5</v>
      </c>
      <c r="H354" s="85">
        <v>0</v>
      </c>
      <c r="I354" s="85"/>
      <c r="J354" s="85"/>
      <c r="K354" s="86"/>
      <c r="L354" s="87"/>
      <c r="M354" s="72"/>
    </row>
    <row r="355" spans="1:13">
      <c r="A355" s="84">
        <v>451054</v>
      </c>
      <c r="B355" s="68" t="str">
        <f ca="1">VLOOKUP(A355,'Fichier FI (en entrée)'!B:E,3)</f>
        <v>JIPOPPRQSJ</v>
      </c>
      <c r="C355" s="84" t="s">
        <v>2570</v>
      </c>
      <c r="D355" s="84" t="s">
        <v>2457</v>
      </c>
      <c r="E355" s="87" t="s">
        <v>2</v>
      </c>
      <c r="F355" s="85">
        <v>-2</v>
      </c>
      <c r="G355" s="85">
        <v>0</v>
      </c>
      <c r="H355" s="85">
        <v>0</v>
      </c>
      <c r="I355" s="85"/>
      <c r="J355" s="85"/>
      <c r="K355" s="86"/>
      <c r="L355" s="87"/>
      <c r="M355" s="72"/>
    </row>
    <row r="356" spans="1:13">
      <c r="A356" s="84">
        <v>451064</v>
      </c>
      <c r="B356" s="68" t="str">
        <f ca="1">VLOOKUP(A356,'Fichier FI (en entrée)'!B:E,3)</f>
        <v>LNEUJCOUBP</v>
      </c>
      <c r="C356" s="84" t="s">
        <v>2571</v>
      </c>
      <c r="D356" s="84" t="s">
        <v>2457</v>
      </c>
      <c r="E356" s="87" t="s">
        <v>2</v>
      </c>
      <c r="F356" s="85">
        <v>2</v>
      </c>
      <c r="G356" s="85">
        <v>0</v>
      </c>
      <c r="H356" s="85">
        <v>0</v>
      </c>
      <c r="I356" s="85"/>
      <c r="J356" s="85"/>
      <c r="K356" s="86"/>
      <c r="L356" s="87"/>
      <c r="M356" s="72"/>
    </row>
    <row r="357" spans="1:13">
      <c r="A357" s="84">
        <v>451176</v>
      </c>
      <c r="B357" s="68" t="str">
        <f ca="1">VLOOKUP(A357,'Fichier FI (en entrée)'!B:E,3)</f>
        <v>KBTZVFVCAE</v>
      </c>
      <c r="C357" s="84" t="s">
        <v>2564</v>
      </c>
      <c r="D357" s="84" t="s">
        <v>2457</v>
      </c>
      <c r="E357" s="87" t="s">
        <v>2</v>
      </c>
      <c r="F357" s="85">
        <v>1</v>
      </c>
      <c r="G357" s="85">
        <v>0</v>
      </c>
      <c r="H357" s="85">
        <v>0</v>
      </c>
      <c r="I357" s="85"/>
      <c r="J357" s="85"/>
      <c r="K357" s="86"/>
      <c r="L357" s="87"/>
      <c r="M357" s="72"/>
    </row>
    <row r="358" spans="1:13">
      <c r="A358" s="84">
        <v>495914</v>
      </c>
      <c r="B358" s="68" t="str">
        <f ca="1">VLOOKUP(A358,'Fichier FI (en entrée)'!B:E,3)</f>
        <v>RTFFGTPLZJ</v>
      </c>
      <c r="C358" s="84" t="s">
        <v>2572</v>
      </c>
      <c r="D358" s="84" t="s">
        <v>2457</v>
      </c>
      <c r="E358" s="87" t="s">
        <v>2</v>
      </c>
      <c r="F358" s="85">
        <v>0.5</v>
      </c>
      <c r="G358" s="85">
        <v>0</v>
      </c>
      <c r="H358" s="85">
        <v>0</v>
      </c>
      <c r="I358" s="85"/>
      <c r="J358" s="85"/>
      <c r="K358" s="86"/>
      <c r="L358" s="87"/>
      <c r="M358" s="72"/>
    </row>
    <row r="359" spans="1:13">
      <c r="A359" s="84">
        <v>503341</v>
      </c>
      <c r="B359" s="68" t="str">
        <f ca="1">VLOOKUP(A359,'Fichier FI (en entrée)'!B:E,3)</f>
        <v>PAPMMUJQOG</v>
      </c>
      <c r="C359" s="84" t="s">
        <v>2573</v>
      </c>
      <c r="D359" s="84" t="s">
        <v>2457</v>
      </c>
      <c r="E359" s="87" t="s">
        <v>2</v>
      </c>
      <c r="F359" s="85">
        <v>-0.5</v>
      </c>
      <c r="G359" s="85">
        <v>0</v>
      </c>
      <c r="H359" s="85">
        <v>0</v>
      </c>
      <c r="I359" s="85"/>
      <c r="J359" s="85"/>
      <c r="K359" s="86"/>
      <c r="L359" s="87"/>
      <c r="M359" s="72"/>
    </row>
    <row r="360" spans="1:13">
      <c r="A360" s="84">
        <v>503498</v>
      </c>
      <c r="B360" s="68" t="str">
        <f ca="1">VLOOKUP(A360,'Fichier FI (en entrée)'!B:E,3)</f>
        <v>UQKBVEZOHH</v>
      </c>
      <c r="C360" s="84" t="s">
        <v>2574</v>
      </c>
      <c r="D360" s="84" t="s">
        <v>2457</v>
      </c>
      <c r="E360" s="87" t="s">
        <v>2</v>
      </c>
      <c r="F360" s="85">
        <v>0.5</v>
      </c>
      <c r="G360" s="85">
        <v>0</v>
      </c>
      <c r="H360" s="85">
        <v>0</v>
      </c>
      <c r="I360" s="85"/>
      <c r="J360" s="85"/>
      <c r="K360" s="86"/>
      <c r="L360" s="87"/>
      <c r="M360" s="72"/>
    </row>
    <row r="361" spans="1:13">
      <c r="A361" s="84">
        <v>504680</v>
      </c>
      <c r="B361" s="68" t="str">
        <f ca="1">VLOOKUP(A361,'Fichier FI (en entrée)'!B:E,3)</f>
        <v>VYKAKYYDWT</v>
      </c>
      <c r="C361" s="84" t="s">
        <v>2381</v>
      </c>
      <c r="D361" s="84" t="s">
        <v>2457</v>
      </c>
      <c r="E361" s="87" t="s">
        <v>2</v>
      </c>
      <c r="F361" s="85">
        <v>0.5</v>
      </c>
      <c r="G361" s="85">
        <v>0.5</v>
      </c>
      <c r="H361" s="85">
        <v>0</v>
      </c>
      <c r="I361" s="85"/>
      <c r="J361" s="85"/>
      <c r="K361" s="86"/>
      <c r="L361" s="87"/>
      <c r="M361" s="72"/>
    </row>
    <row r="362" spans="1:13">
      <c r="A362" s="84">
        <v>504681</v>
      </c>
      <c r="B362" s="68" t="str">
        <f ca="1">VLOOKUP(A362,'Fichier FI (en entrée)'!B:E,3)</f>
        <v>VYKAKYYDWT</v>
      </c>
      <c r="C362" s="84" t="s">
        <v>2575</v>
      </c>
      <c r="D362" s="84" t="s">
        <v>2457</v>
      </c>
      <c r="E362" s="87" t="s">
        <v>2</v>
      </c>
      <c r="F362" s="85">
        <v>0</v>
      </c>
      <c r="G362" s="85">
        <v>0</v>
      </c>
      <c r="H362" s="85">
        <v>0</v>
      </c>
      <c r="I362" s="85" t="s">
        <v>2576</v>
      </c>
      <c r="J362" s="85"/>
      <c r="K362" s="86"/>
      <c r="L362" s="87"/>
      <c r="M362" s="72"/>
    </row>
    <row r="363" spans="1:13">
      <c r="A363" s="84">
        <v>548126</v>
      </c>
      <c r="B363" s="68" t="str">
        <f ca="1">VLOOKUP(A363,'Fichier FI (en entrée)'!B:E,3)</f>
        <v>WLWDSRKBYM</v>
      </c>
      <c r="C363" s="84" t="s">
        <v>2577</v>
      </c>
      <c r="D363" s="84" t="s">
        <v>2457</v>
      </c>
      <c r="E363" s="87" t="s">
        <v>2</v>
      </c>
      <c r="F363" s="85">
        <v>1</v>
      </c>
      <c r="G363" s="85">
        <v>0.5</v>
      </c>
      <c r="H363" s="85">
        <v>0</v>
      </c>
      <c r="I363" s="85"/>
      <c r="J363" s="85"/>
      <c r="K363" s="86"/>
      <c r="L363" s="87"/>
      <c r="M363" s="72"/>
    </row>
    <row r="364" spans="1:13">
      <c r="A364" s="84">
        <v>567461</v>
      </c>
      <c r="B364" s="68" t="str">
        <f ca="1">VLOOKUP(A364,'Fichier FI (en entrée)'!B:E,3)</f>
        <v>VCYUJTMSGK</v>
      </c>
      <c r="C364" s="84" t="s">
        <v>2578</v>
      </c>
      <c r="D364" s="84" t="s">
        <v>2457</v>
      </c>
      <c r="E364" s="87" t="s">
        <v>2</v>
      </c>
      <c r="F364" s="85">
        <v>1</v>
      </c>
      <c r="G364" s="85">
        <v>1</v>
      </c>
      <c r="H364" s="85">
        <v>0</v>
      </c>
      <c r="I364" s="85"/>
      <c r="J364" s="85"/>
      <c r="K364" s="86"/>
      <c r="L364" s="87"/>
      <c r="M364" s="72"/>
    </row>
    <row r="365" spans="1:13">
      <c r="A365" s="84">
        <v>576203</v>
      </c>
      <c r="B365" s="68" t="str">
        <f ca="1">VLOOKUP(A365,'Fichier FI (en entrée)'!B:E,3)</f>
        <v>JQXNJRRODJ</v>
      </c>
      <c r="C365" s="84" t="s">
        <v>2579</v>
      </c>
      <c r="D365" s="84" t="s">
        <v>2457</v>
      </c>
      <c r="E365" s="87" t="s">
        <v>2</v>
      </c>
      <c r="F365" s="85">
        <v>0</v>
      </c>
      <c r="G365" s="85">
        <v>0</v>
      </c>
      <c r="H365" s="85">
        <v>0</v>
      </c>
      <c r="I365" s="85"/>
      <c r="J365" s="85"/>
      <c r="K365" s="86"/>
      <c r="L365" s="87"/>
      <c r="M365" s="72"/>
    </row>
    <row r="366" spans="1:13">
      <c r="A366" s="84">
        <v>576281</v>
      </c>
      <c r="B366" s="68" t="str">
        <f ca="1">VLOOKUP(A366,'Fichier FI (en entrée)'!B:E,3)</f>
        <v>HPXCINQQFW</v>
      </c>
      <c r="C366" s="84" t="s">
        <v>2580</v>
      </c>
      <c r="D366" s="84" t="s">
        <v>2457</v>
      </c>
      <c r="E366" s="87" t="s">
        <v>2</v>
      </c>
      <c r="F366" s="85">
        <v>-5</v>
      </c>
      <c r="G366" s="85">
        <v>0</v>
      </c>
      <c r="H366" s="85">
        <v>0</v>
      </c>
      <c r="I366" s="85"/>
      <c r="J366" s="85"/>
      <c r="K366" s="86"/>
      <c r="L366" s="87"/>
      <c r="M366" s="72"/>
    </row>
    <row r="367" spans="1:13">
      <c r="A367" s="84">
        <v>576329</v>
      </c>
      <c r="B367" s="68" t="str">
        <f ca="1">VLOOKUP(A367,'Fichier FI (en entrée)'!B:E,3)</f>
        <v>JTOJBVYFMX</v>
      </c>
      <c r="C367" s="84" t="s">
        <v>2581</v>
      </c>
      <c r="D367" s="84" t="s">
        <v>2457</v>
      </c>
      <c r="E367" s="87" t="s">
        <v>2</v>
      </c>
      <c r="F367" s="85">
        <v>0.5</v>
      </c>
      <c r="G367" s="85">
        <v>0</v>
      </c>
      <c r="H367" s="85">
        <v>0</v>
      </c>
      <c r="I367" s="85"/>
      <c r="J367" s="85"/>
      <c r="K367" s="86"/>
      <c r="L367" s="87"/>
      <c r="M367" s="72"/>
    </row>
    <row r="368" spans="1:13">
      <c r="A368" s="84">
        <v>576404</v>
      </c>
      <c r="B368" s="68" t="str">
        <f ca="1">VLOOKUP(A368,'Fichier FI (en entrée)'!B:E,3)</f>
        <v>AGNSASNYKY</v>
      </c>
      <c r="C368" s="84" t="s">
        <v>2556</v>
      </c>
      <c r="D368" s="84" t="s">
        <v>2457</v>
      </c>
      <c r="E368" s="87" t="s">
        <v>2</v>
      </c>
      <c r="F368" s="85">
        <v>0.5</v>
      </c>
      <c r="G368" s="85">
        <v>1</v>
      </c>
      <c r="H368" s="85">
        <v>0</v>
      </c>
      <c r="I368" s="85"/>
      <c r="J368" s="85"/>
      <c r="K368" s="86"/>
      <c r="L368" s="87"/>
      <c r="M368" s="72"/>
    </row>
    <row r="369" spans="1:13">
      <c r="A369" s="84">
        <v>576485</v>
      </c>
      <c r="B369" s="68" t="str">
        <f ca="1">VLOOKUP(A369,'Fichier FI (en entrée)'!B:E,3)</f>
        <v>HWCPKPIWPE</v>
      </c>
      <c r="C369" s="84" t="s">
        <v>2476</v>
      </c>
      <c r="D369" s="84" t="s">
        <v>2457</v>
      </c>
      <c r="E369" s="87" t="s">
        <v>2</v>
      </c>
      <c r="F369" s="85">
        <v>0.5</v>
      </c>
      <c r="G369" s="85">
        <v>0</v>
      </c>
      <c r="H369" s="85">
        <v>0</v>
      </c>
      <c r="I369" s="85"/>
      <c r="J369" s="85"/>
      <c r="K369" s="86"/>
      <c r="L369" s="87"/>
      <c r="M369" s="72"/>
    </row>
    <row r="370" spans="1:13">
      <c r="A370" s="84">
        <v>576496</v>
      </c>
      <c r="B370" s="68" t="str">
        <f ca="1">VLOOKUP(A370,'Fichier FI (en entrée)'!B:E,3)</f>
        <v>HWCPKPIWPE</v>
      </c>
      <c r="C370" s="84" t="s">
        <v>2516</v>
      </c>
      <c r="D370" s="84" t="s">
        <v>2457</v>
      </c>
      <c r="E370" s="87" t="s">
        <v>2</v>
      </c>
      <c r="F370" s="85">
        <v>0</v>
      </c>
      <c r="G370" s="85">
        <v>0</v>
      </c>
      <c r="H370" s="85">
        <v>0</v>
      </c>
      <c r="I370" s="85"/>
      <c r="J370" s="85"/>
      <c r="K370" s="86"/>
      <c r="L370" s="87"/>
      <c r="M370" s="72"/>
    </row>
    <row r="371" spans="1:13">
      <c r="A371" s="84">
        <v>576539</v>
      </c>
      <c r="B371" s="68" t="str">
        <f ca="1">VLOOKUP(A371,'Fichier FI (en entrée)'!B:E,3)</f>
        <v>HWCPKPIWPE</v>
      </c>
      <c r="C371" s="84" t="s">
        <v>2418</v>
      </c>
      <c r="D371" s="84" t="s">
        <v>2457</v>
      </c>
      <c r="E371" s="87" t="s">
        <v>2</v>
      </c>
      <c r="F371" s="85">
        <v>0</v>
      </c>
      <c r="G371" s="85">
        <v>0</v>
      </c>
      <c r="H371" s="85">
        <v>0</v>
      </c>
      <c r="I371" s="85"/>
      <c r="J371" s="85"/>
      <c r="K371" s="86"/>
      <c r="L371" s="87"/>
      <c r="M371" s="72"/>
    </row>
    <row r="372" spans="1:13">
      <c r="A372" s="84">
        <v>576570</v>
      </c>
      <c r="B372" s="68" t="str">
        <f ca="1">VLOOKUP(A372,'Fichier FI (en entrée)'!B:E,3)</f>
        <v>HWCPKPIWPE</v>
      </c>
      <c r="C372" s="84" t="s">
        <v>2582</v>
      </c>
      <c r="D372" s="84" t="s">
        <v>2457</v>
      </c>
      <c r="E372" s="87" t="s">
        <v>2</v>
      </c>
      <c r="F372" s="85">
        <v>0</v>
      </c>
      <c r="G372" s="85">
        <v>0</v>
      </c>
      <c r="H372" s="85">
        <v>0</v>
      </c>
      <c r="I372" s="85" t="s">
        <v>2576</v>
      </c>
      <c r="J372" s="85"/>
      <c r="K372" s="86"/>
      <c r="L372" s="87"/>
      <c r="M372" s="72"/>
    </row>
    <row r="373" spans="1:13">
      <c r="A373" s="84">
        <v>632636</v>
      </c>
      <c r="B373" s="68" t="str">
        <f ca="1">VLOOKUP(A373,'Fichier FI (en entrée)'!B:E,3)</f>
        <v>RMCGCKKZIB</v>
      </c>
      <c r="C373" s="84" t="s">
        <v>2475</v>
      </c>
      <c r="D373" s="84" t="s">
        <v>2457</v>
      </c>
      <c r="E373" s="87" t="s">
        <v>2</v>
      </c>
      <c r="F373" s="85">
        <v>0</v>
      </c>
      <c r="G373" s="85">
        <v>-0.5</v>
      </c>
      <c r="H373" s="85">
        <v>0</v>
      </c>
      <c r="I373" s="85"/>
      <c r="J373" s="85"/>
      <c r="K373" s="86"/>
      <c r="L373" s="87"/>
      <c r="M373" s="72"/>
    </row>
    <row r="374" spans="1:13">
      <c r="A374" s="84">
        <v>632802</v>
      </c>
      <c r="B374" s="68" t="str">
        <f ca="1">VLOOKUP(A374,'Fichier FI (en entrée)'!B:E,3)</f>
        <v>GNHFBDFMGB</v>
      </c>
      <c r="C374" s="84" t="s">
        <v>2583</v>
      </c>
      <c r="D374" s="84" t="s">
        <v>2457</v>
      </c>
      <c r="E374" s="87" t="s">
        <v>2</v>
      </c>
      <c r="F374" s="85">
        <v>1</v>
      </c>
      <c r="G374" s="85">
        <v>1</v>
      </c>
      <c r="H374" s="85">
        <v>0</v>
      </c>
      <c r="I374" s="85"/>
      <c r="J374" s="85"/>
      <c r="K374" s="86"/>
      <c r="L374" s="87"/>
      <c r="M374" s="72"/>
    </row>
    <row r="375" spans="1:13">
      <c r="A375" s="84">
        <v>632834</v>
      </c>
      <c r="B375" s="68" t="str">
        <f ca="1">VLOOKUP(A375,'Fichier FI (en entrée)'!B:E,3)</f>
        <v>GNHFBDFMGB</v>
      </c>
      <c r="C375" s="84" t="s">
        <v>2584</v>
      </c>
      <c r="D375" s="84" t="s">
        <v>2457</v>
      </c>
      <c r="E375" s="87" t="s">
        <v>2</v>
      </c>
      <c r="F375" s="85">
        <v>0.5</v>
      </c>
      <c r="G375" s="85">
        <v>0</v>
      </c>
      <c r="H375" s="85">
        <v>0</v>
      </c>
      <c r="I375" s="85"/>
      <c r="J375" s="85"/>
      <c r="K375" s="86"/>
      <c r="L375" s="87"/>
      <c r="M375" s="72"/>
    </row>
    <row r="376" spans="1:13">
      <c r="A376" s="84">
        <v>636582</v>
      </c>
      <c r="B376" s="68" t="str">
        <f ca="1">VLOOKUP(A376,'Fichier FI (en entrée)'!B:E,3)</f>
        <v>XXJXTPLQRU</v>
      </c>
      <c r="C376" s="84" t="s">
        <v>2585</v>
      </c>
      <c r="D376" s="84" t="s">
        <v>2457</v>
      </c>
      <c r="E376" s="87" t="s">
        <v>2</v>
      </c>
      <c r="F376" s="85">
        <v>0</v>
      </c>
      <c r="G376" s="85">
        <v>0</v>
      </c>
      <c r="H376" s="85">
        <v>0</v>
      </c>
      <c r="I376" s="85"/>
      <c r="J376" s="85"/>
      <c r="K376" s="86"/>
      <c r="L376" s="87"/>
      <c r="M376" s="72"/>
    </row>
    <row r="377" spans="1:13">
      <c r="A377" s="84">
        <v>651730</v>
      </c>
      <c r="B377" s="68" t="str">
        <f ca="1">VLOOKUP(A377,'Fichier FI (en entrée)'!B:E,3)</f>
        <v>ODWSTNKYWD</v>
      </c>
      <c r="C377" s="84" t="s">
        <v>2586</v>
      </c>
      <c r="D377" s="84" t="s">
        <v>2457</v>
      </c>
      <c r="E377" s="87" t="s">
        <v>2</v>
      </c>
      <c r="F377" s="85">
        <v>-0.5</v>
      </c>
      <c r="G377" s="85">
        <v>0</v>
      </c>
      <c r="H377" s="85">
        <v>-0.5</v>
      </c>
      <c r="I377" s="85"/>
      <c r="J377" s="85"/>
      <c r="K377" s="86"/>
      <c r="L377" s="87"/>
      <c r="M377" s="72"/>
    </row>
    <row r="378" spans="1:13">
      <c r="A378" s="84">
        <v>656139</v>
      </c>
      <c r="B378" s="68" t="str">
        <f ca="1">VLOOKUP(A378,'Fichier FI (en entrée)'!B:E,3)</f>
        <v>QAHYODRJAH</v>
      </c>
      <c r="C378" s="84" t="s">
        <v>2587</v>
      </c>
      <c r="D378" s="84" t="s">
        <v>2457</v>
      </c>
      <c r="E378" s="87" t="s">
        <v>2</v>
      </c>
      <c r="F378" s="85">
        <v>-1</v>
      </c>
      <c r="G378" s="85">
        <v>0</v>
      </c>
      <c r="H378" s="85">
        <v>0</v>
      </c>
      <c r="I378" s="85"/>
      <c r="J378" s="85"/>
      <c r="K378" s="86"/>
      <c r="L378" s="87"/>
      <c r="M378" s="72"/>
    </row>
    <row r="379" spans="1:13">
      <c r="A379" s="84">
        <v>660803</v>
      </c>
      <c r="B379" s="68" t="str">
        <f ca="1">VLOOKUP(A379,'Fichier FI (en entrée)'!B:E,3)</f>
        <v>KCCISHUVMM</v>
      </c>
      <c r="C379" s="84" t="s">
        <v>2557</v>
      </c>
      <c r="D379" s="84" t="s">
        <v>2457</v>
      </c>
      <c r="E379" s="87" t="s">
        <v>2</v>
      </c>
      <c r="F379" s="85">
        <v>0.5</v>
      </c>
      <c r="G379" s="85">
        <v>0</v>
      </c>
      <c r="H379" s="85">
        <v>0</v>
      </c>
      <c r="I379" s="85"/>
      <c r="J379" s="85"/>
      <c r="K379" s="86"/>
      <c r="L379" s="87"/>
      <c r="M379" s="72"/>
    </row>
    <row r="380" spans="1:13">
      <c r="A380" s="84">
        <v>660895</v>
      </c>
      <c r="B380" s="68" t="str">
        <f ca="1">VLOOKUP(A380,'Fichier FI (en entrée)'!B:E,3)</f>
        <v>KCCISHUVMM</v>
      </c>
      <c r="C380" s="84" t="s">
        <v>2588</v>
      </c>
      <c r="D380" s="84" t="s">
        <v>2457</v>
      </c>
      <c r="E380" s="87" t="s">
        <v>2</v>
      </c>
      <c r="F380" s="85">
        <v>0.5</v>
      </c>
      <c r="G380" s="85">
        <v>0</v>
      </c>
      <c r="H380" s="85">
        <v>0</v>
      </c>
      <c r="I380" s="85"/>
      <c r="J380" s="85"/>
      <c r="K380" s="86"/>
      <c r="L380" s="87"/>
      <c r="M380" s="72"/>
    </row>
    <row r="381" spans="1:13">
      <c r="A381" s="84">
        <v>668361</v>
      </c>
      <c r="B381" s="68" t="str">
        <f ca="1">VLOOKUP(A381,'Fichier FI (en entrée)'!B:E,3)</f>
        <v>UWDONQXLTP</v>
      </c>
      <c r="C381" s="84" t="s">
        <v>2589</v>
      </c>
      <c r="D381" s="84" t="s">
        <v>2457</v>
      </c>
      <c r="E381" s="87" t="s">
        <v>2</v>
      </c>
      <c r="F381" s="85">
        <v>-1</v>
      </c>
      <c r="G381" s="85">
        <v>0</v>
      </c>
      <c r="H381" s="85">
        <v>0</v>
      </c>
      <c r="I381" s="85"/>
      <c r="J381" s="85"/>
      <c r="K381" s="86"/>
      <c r="L381" s="87"/>
      <c r="M381" s="72"/>
    </row>
    <row r="382" spans="1:13">
      <c r="A382" s="84">
        <v>668407</v>
      </c>
      <c r="B382" s="68" t="str">
        <f ca="1">VLOOKUP(A382,'Fichier FI (en entrée)'!B:E,3)</f>
        <v>UWDONQXLTP</v>
      </c>
      <c r="C382" s="84" t="s">
        <v>2590</v>
      </c>
      <c r="D382" s="84" t="s">
        <v>2457</v>
      </c>
      <c r="E382" s="87" t="s">
        <v>2</v>
      </c>
      <c r="F382" s="85">
        <v>0.5</v>
      </c>
      <c r="G382" s="85">
        <v>0</v>
      </c>
      <c r="H382" s="85">
        <v>0</v>
      </c>
      <c r="I382" s="85"/>
      <c r="J382" s="85"/>
      <c r="K382" s="86"/>
      <c r="L382" s="87"/>
      <c r="M382" s="72"/>
    </row>
    <row r="383" spans="1:13">
      <c r="A383" s="84">
        <v>673198</v>
      </c>
      <c r="B383" s="68" t="str">
        <f ca="1">VLOOKUP(A383,'Fichier FI (en entrée)'!B:E,3)</f>
        <v>GJVQCNAIXG</v>
      </c>
      <c r="C383" s="84" t="s">
        <v>2591</v>
      </c>
      <c r="D383" s="84" t="s">
        <v>2457</v>
      </c>
      <c r="E383" s="87" t="s">
        <v>2</v>
      </c>
      <c r="F383" s="85">
        <v>0</v>
      </c>
      <c r="G383" s="85">
        <v>0.5</v>
      </c>
      <c r="H383" s="85">
        <v>0</v>
      </c>
      <c r="I383" s="85"/>
      <c r="J383" s="85"/>
      <c r="K383" s="86"/>
      <c r="L383" s="87"/>
      <c r="M383" s="72"/>
    </row>
    <row r="384" spans="1:13">
      <c r="A384" s="84">
        <v>673446</v>
      </c>
      <c r="B384" s="68" t="str">
        <f ca="1">VLOOKUP(A384,'Fichier FI (en entrée)'!B:E,3)</f>
        <v>ABGBIPZULN</v>
      </c>
      <c r="C384" s="84" t="s">
        <v>2592</v>
      </c>
      <c r="D384" s="84" t="s">
        <v>2457</v>
      </c>
      <c r="E384" s="87" t="s">
        <v>2</v>
      </c>
      <c r="F384" s="85">
        <v>-0.5</v>
      </c>
      <c r="G384" s="85">
        <v>-1</v>
      </c>
      <c r="H384" s="85">
        <v>0</v>
      </c>
      <c r="I384" s="85"/>
      <c r="J384" s="85"/>
      <c r="K384" s="86"/>
      <c r="L384" s="87"/>
      <c r="M384" s="72"/>
    </row>
    <row r="385" spans="1:13">
      <c r="A385" s="84">
        <v>688629</v>
      </c>
      <c r="B385" s="68" t="str">
        <f ca="1">VLOOKUP(A385,'Fichier FI (en entrée)'!B:E,3)</f>
        <v>TAJRXMHGOR</v>
      </c>
      <c r="C385" s="84" t="s">
        <v>2593</v>
      </c>
      <c r="D385" s="84" t="s">
        <v>2457</v>
      </c>
      <c r="E385" s="87" t="s">
        <v>2</v>
      </c>
      <c r="F385" s="85">
        <v>0</v>
      </c>
      <c r="G385" s="85">
        <v>0</v>
      </c>
      <c r="H385" s="85">
        <v>0</v>
      </c>
      <c r="I385" s="85"/>
      <c r="J385" s="85"/>
      <c r="K385" s="86"/>
      <c r="L385" s="87"/>
      <c r="M385" s="72"/>
    </row>
    <row r="386" spans="1:13">
      <c r="A386" s="84">
        <v>688775</v>
      </c>
      <c r="B386" s="68" t="str">
        <f ca="1">VLOOKUP(A386,'Fichier FI (en entrée)'!B:E,3)</f>
        <v>BJWXJYHNVA</v>
      </c>
      <c r="C386" s="84" t="s">
        <v>2386</v>
      </c>
      <c r="D386" s="84" t="s">
        <v>2457</v>
      </c>
      <c r="E386" s="87" t="s">
        <v>2</v>
      </c>
      <c r="F386" s="85">
        <v>1</v>
      </c>
      <c r="G386" s="85">
        <v>0.5</v>
      </c>
      <c r="H386" s="85">
        <v>0</v>
      </c>
      <c r="I386" s="85"/>
      <c r="J386" s="85"/>
      <c r="K386" s="86"/>
      <c r="L386" s="87"/>
      <c r="M386" s="72"/>
    </row>
    <row r="387" spans="1:13">
      <c r="A387" s="84">
        <v>698629</v>
      </c>
      <c r="B387" s="68" t="str">
        <f ca="1">VLOOKUP(A387,'Fichier FI (en entrée)'!B:E,3)</f>
        <v>TOGUVYJNXF</v>
      </c>
      <c r="C387" s="84" t="s">
        <v>2594</v>
      </c>
      <c r="D387" s="84" t="s">
        <v>2457</v>
      </c>
      <c r="E387" s="87" t="s">
        <v>2</v>
      </c>
      <c r="F387" s="85">
        <v>0</v>
      </c>
      <c r="G387" s="85">
        <v>0.5</v>
      </c>
      <c r="H387" s="85">
        <v>0</v>
      </c>
      <c r="I387" s="85"/>
      <c r="J387" s="85"/>
      <c r="K387" s="86"/>
      <c r="L387" s="87"/>
      <c r="M387" s="72"/>
    </row>
    <row r="388" spans="1:13">
      <c r="A388" s="84">
        <v>708760</v>
      </c>
      <c r="B388" s="68" t="str">
        <f ca="1">VLOOKUP(A388,'Fichier FI (en entrée)'!B:E,3)</f>
        <v>VYCASWPKQV</v>
      </c>
      <c r="C388" s="84" t="s">
        <v>2575</v>
      </c>
      <c r="D388" s="84" t="s">
        <v>2457</v>
      </c>
      <c r="E388" s="87" t="s">
        <v>2</v>
      </c>
      <c r="F388" s="85">
        <v>0</v>
      </c>
      <c r="G388" s="85">
        <v>0</v>
      </c>
      <c r="H388" s="85">
        <v>0</v>
      </c>
      <c r="I388" s="85"/>
      <c r="J388" s="85"/>
      <c r="K388" s="86"/>
      <c r="L388" s="87"/>
      <c r="M388" s="72"/>
    </row>
    <row r="389" spans="1:13">
      <c r="A389" s="84">
        <v>708782</v>
      </c>
      <c r="B389" s="68" t="str">
        <f ca="1">VLOOKUP(A389,'Fichier FI (en entrée)'!B:E,3)</f>
        <v>VYCASWPKQV</v>
      </c>
      <c r="C389" s="84" t="s">
        <v>2595</v>
      </c>
      <c r="D389" s="84" t="s">
        <v>2457</v>
      </c>
      <c r="E389" s="87" t="s">
        <v>2</v>
      </c>
      <c r="F389" s="85">
        <v>0</v>
      </c>
      <c r="G389" s="85">
        <v>0.5</v>
      </c>
      <c r="H389" s="85">
        <v>0</v>
      </c>
      <c r="I389" s="85"/>
      <c r="J389" s="85"/>
      <c r="K389" s="86"/>
      <c r="L389" s="87"/>
      <c r="M389" s="72"/>
    </row>
    <row r="390" spans="1:13">
      <c r="A390" s="84">
        <v>713497</v>
      </c>
      <c r="B390" s="68" t="str">
        <f ca="1">VLOOKUP(A390,'Fichier FI (en entrée)'!B:E,3)</f>
        <v>OBIZMRBTAB</v>
      </c>
      <c r="C390" s="84" t="s">
        <v>2596</v>
      </c>
      <c r="D390" s="84" t="s">
        <v>2457</v>
      </c>
      <c r="E390" s="87" t="s">
        <v>2</v>
      </c>
      <c r="F390" s="85">
        <v>1</v>
      </c>
      <c r="G390" s="85">
        <v>0</v>
      </c>
      <c r="H390" s="85">
        <v>0</v>
      </c>
      <c r="I390" s="85"/>
      <c r="J390" s="85"/>
      <c r="K390" s="86"/>
      <c r="L390" s="87"/>
      <c r="M390" s="72"/>
    </row>
    <row r="391" spans="1:13">
      <c r="A391" s="84">
        <v>713509</v>
      </c>
      <c r="B391" s="68" t="str">
        <f ca="1">VLOOKUP(A391,'Fichier FI (en entrée)'!B:E,3)</f>
        <v>ZUURAVYFCK</v>
      </c>
      <c r="C391" s="84" t="s">
        <v>2435</v>
      </c>
      <c r="D391" s="84" t="s">
        <v>2457</v>
      </c>
      <c r="E391" s="87" t="s">
        <v>2</v>
      </c>
      <c r="F391" s="85">
        <v>-2</v>
      </c>
      <c r="G391" s="85">
        <v>0</v>
      </c>
      <c r="H391" s="85">
        <v>0</v>
      </c>
      <c r="I391" s="85"/>
      <c r="J391" s="85"/>
      <c r="K391" s="86"/>
      <c r="L391" s="87"/>
      <c r="M391" s="72"/>
    </row>
    <row r="392" spans="1:13">
      <c r="A392" s="84">
        <v>723685</v>
      </c>
      <c r="B392" s="68" t="str">
        <f ca="1">VLOOKUP(A392,'Fichier FI (en entrée)'!B:E,3)</f>
        <v>JYLYBWDMTQ</v>
      </c>
      <c r="C392" s="84" t="s">
        <v>2568</v>
      </c>
      <c r="D392" s="84" t="s">
        <v>2457</v>
      </c>
      <c r="E392" s="87" t="s">
        <v>2</v>
      </c>
      <c r="F392" s="85">
        <v>0.5</v>
      </c>
      <c r="G392" s="85">
        <v>0</v>
      </c>
      <c r="H392" s="85">
        <v>0</v>
      </c>
      <c r="I392" s="85"/>
      <c r="J392" s="85"/>
      <c r="K392" s="86"/>
      <c r="L392" s="87"/>
      <c r="M392" s="72"/>
    </row>
    <row r="393" spans="1:13">
      <c r="A393" s="84">
        <v>731016</v>
      </c>
      <c r="B393" s="68" t="str">
        <f ca="1">VLOOKUP(A393,'Fichier FI (en entrée)'!B:E,3)</f>
        <v>FXSDLTSGLZ</v>
      </c>
      <c r="C393" s="84" t="s">
        <v>2431</v>
      </c>
      <c r="D393" s="84" t="s">
        <v>2457</v>
      </c>
      <c r="E393" s="87" t="s">
        <v>2</v>
      </c>
      <c r="F393" s="85">
        <v>0</v>
      </c>
      <c r="G393" s="85">
        <v>0</v>
      </c>
      <c r="H393" s="85">
        <v>0</v>
      </c>
      <c r="I393" s="85"/>
      <c r="J393" s="85"/>
      <c r="K393" s="86"/>
      <c r="L393" s="87"/>
      <c r="M393" s="72"/>
    </row>
    <row r="394" spans="1:13">
      <c r="A394" s="84">
        <v>731065</v>
      </c>
      <c r="B394" s="68" t="str">
        <f ca="1">VLOOKUP(A394,'Fichier FI (en entrée)'!B:E,3)</f>
        <v>JXPOXQXVXE</v>
      </c>
      <c r="C394" s="84" t="s">
        <v>2597</v>
      </c>
      <c r="D394" s="84" t="s">
        <v>2457</v>
      </c>
      <c r="E394" s="87" t="s">
        <v>2</v>
      </c>
      <c r="F394" s="85">
        <v>-1</v>
      </c>
      <c r="G394" s="85">
        <v>0</v>
      </c>
      <c r="H394" s="85">
        <v>0</v>
      </c>
      <c r="I394" s="85"/>
      <c r="J394" s="85"/>
      <c r="K394" s="86"/>
      <c r="L394" s="87"/>
      <c r="M394" s="72"/>
    </row>
    <row r="395" spans="1:13">
      <c r="A395" s="84">
        <v>731159</v>
      </c>
      <c r="B395" s="68" t="str">
        <f ca="1">VLOOKUP(A395,'Fichier FI (en entrée)'!B:E,3)</f>
        <v>LIBASTTRTQ</v>
      </c>
      <c r="C395" s="84" t="s">
        <v>2556</v>
      </c>
      <c r="D395" s="84" t="s">
        <v>2457</v>
      </c>
      <c r="E395" s="87" t="s">
        <v>2</v>
      </c>
      <c r="F395" s="85">
        <v>1</v>
      </c>
      <c r="G395" s="85">
        <v>0</v>
      </c>
      <c r="H395" s="85">
        <v>0</v>
      </c>
      <c r="I395" s="85"/>
      <c r="J395" s="85"/>
      <c r="K395" s="86"/>
      <c r="L395" s="87"/>
      <c r="M395" s="72"/>
    </row>
    <row r="396" spans="1:13">
      <c r="A396" s="84">
        <v>731193</v>
      </c>
      <c r="B396" s="68" t="str">
        <f ca="1">VLOOKUP(A396,'Fichier FI (en entrée)'!B:E,3)</f>
        <v>LIBASTTRTQ</v>
      </c>
      <c r="C396" s="84" t="s">
        <v>2598</v>
      </c>
      <c r="D396" s="84" t="s">
        <v>2457</v>
      </c>
      <c r="E396" s="87" t="s">
        <v>2</v>
      </c>
      <c r="F396" s="85">
        <v>0</v>
      </c>
      <c r="G396" s="85">
        <v>-0.5</v>
      </c>
      <c r="H396" s="85">
        <v>0</v>
      </c>
      <c r="I396" s="85"/>
      <c r="J396" s="85"/>
      <c r="K396" s="86"/>
      <c r="L396" s="87"/>
      <c r="M396" s="72"/>
    </row>
    <row r="397" spans="1:13">
      <c r="A397" s="84">
        <v>731254</v>
      </c>
      <c r="B397" s="68" t="str">
        <f ca="1">VLOOKUP(A397,'Fichier FI (en entrée)'!B:E,3)</f>
        <v>LIBASTTRTQ</v>
      </c>
      <c r="C397" s="84" t="s">
        <v>2599</v>
      </c>
      <c r="D397" s="84" t="s">
        <v>2457</v>
      </c>
      <c r="E397" s="87" t="s">
        <v>2</v>
      </c>
      <c r="F397" s="85">
        <v>0</v>
      </c>
      <c r="G397" s="85">
        <v>0</v>
      </c>
      <c r="H397" s="85">
        <v>0</v>
      </c>
      <c r="I397" s="85"/>
      <c r="J397" s="85"/>
      <c r="K397" s="86"/>
      <c r="L397" s="87"/>
      <c r="M397" s="72"/>
    </row>
    <row r="398" spans="1:13">
      <c r="A398" s="84">
        <v>734872</v>
      </c>
      <c r="B398" s="68" t="str">
        <f ca="1">VLOOKUP(A398,'Fichier FI (en entrée)'!B:E,3)</f>
        <v>VCORBQSXZF</v>
      </c>
      <c r="C398" s="84" t="s">
        <v>2371</v>
      </c>
      <c r="D398" s="84" t="s">
        <v>2457</v>
      </c>
      <c r="E398" s="87" t="s">
        <v>2</v>
      </c>
      <c r="F398" s="85">
        <v>0.5</v>
      </c>
      <c r="G398" s="85">
        <v>0</v>
      </c>
      <c r="H398" s="85">
        <v>0</v>
      </c>
      <c r="I398" s="85"/>
      <c r="J398" s="85"/>
      <c r="K398" s="86"/>
      <c r="L398" s="87"/>
      <c r="M398" s="72"/>
    </row>
    <row r="399" spans="1:13">
      <c r="A399" s="84">
        <v>737047</v>
      </c>
      <c r="B399" s="68" t="str">
        <f ca="1">VLOOKUP(A399,'Fichier FI (en entrée)'!B:E,3)</f>
        <v>FWGEDNXRVU</v>
      </c>
      <c r="C399" s="84" t="s">
        <v>2600</v>
      </c>
      <c r="D399" s="84" t="s">
        <v>2457</v>
      </c>
      <c r="E399" s="87" t="s">
        <v>2</v>
      </c>
      <c r="F399" s="85">
        <v>-2</v>
      </c>
      <c r="G399" s="85">
        <v>1</v>
      </c>
      <c r="H399" s="85">
        <v>0</v>
      </c>
      <c r="I399" s="85"/>
      <c r="J399" s="85"/>
      <c r="K399" s="86"/>
      <c r="L399" s="87"/>
      <c r="M399" s="72"/>
    </row>
    <row r="400" spans="1:13">
      <c r="A400" s="84">
        <v>781242</v>
      </c>
      <c r="B400" s="68" t="str">
        <f ca="1">VLOOKUP(A400,'Fichier FI (en entrée)'!B:E,3)</f>
        <v>VCAQHGPTVM</v>
      </c>
      <c r="C400" s="84" t="s">
        <v>2569</v>
      </c>
      <c r="D400" s="84" t="s">
        <v>2457</v>
      </c>
      <c r="E400" s="87" t="s">
        <v>2</v>
      </c>
      <c r="F400" s="85">
        <v>0.5</v>
      </c>
      <c r="G400" s="85">
        <v>0.5</v>
      </c>
      <c r="H400" s="85">
        <v>0</v>
      </c>
      <c r="I400" s="85"/>
      <c r="J400" s="85"/>
      <c r="K400" s="86"/>
      <c r="L400" s="87"/>
      <c r="M400" s="72"/>
    </row>
    <row r="401" spans="1:13">
      <c r="A401" s="84">
        <v>805279</v>
      </c>
      <c r="B401" s="68" t="str">
        <f ca="1">VLOOKUP(A401,'Fichier FI (en entrée)'!B:E,3)</f>
        <v>XVNRUDDBJE</v>
      </c>
      <c r="C401" s="84" t="s">
        <v>2601</v>
      </c>
      <c r="D401" s="84" t="s">
        <v>2457</v>
      </c>
      <c r="E401" s="87" t="s">
        <v>2</v>
      </c>
      <c r="F401" s="85">
        <v>-2</v>
      </c>
      <c r="G401" s="85">
        <v>1</v>
      </c>
      <c r="H401" s="85">
        <v>0</v>
      </c>
      <c r="I401" s="85"/>
      <c r="J401" s="85"/>
      <c r="K401" s="86"/>
      <c r="L401" s="87"/>
      <c r="M401" s="72"/>
    </row>
    <row r="402" spans="1:13">
      <c r="A402" s="84">
        <v>822070</v>
      </c>
      <c r="B402" s="68" t="str">
        <f ca="1">VLOOKUP(A402,'Fichier FI (en entrée)'!B:E,3)</f>
        <v>TYBVBUJKKH</v>
      </c>
      <c r="C402" s="84" t="s">
        <v>2554</v>
      </c>
      <c r="D402" s="84" t="s">
        <v>2457</v>
      </c>
      <c r="E402" s="87" t="s">
        <v>2</v>
      </c>
      <c r="F402" s="85">
        <v>0.5</v>
      </c>
      <c r="G402" s="85">
        <v>0</v>
      </c>
      <c r="H402" s="85">
        <v>0</v>
      </c>
      <c r="I402" s="85"/>
      <c r="J402" s="85"/>
      <c r="K402" s="86"/>
      <c r="L402" s="87"/>
      <c r="M402" s="72"/>
    </row>
    <row r="403" spans="1:13">
      <c r="A403" s="84">
        <v>822133</v>
      </c>
      <c r="B403" s="68" t="str">
        <f ca="1">VLOOKUP(A403,'Fichier FI (en entrée)'!B:E,3)</f>
        <v>TYBVBUJKKH</v>
      </c>
      <c r="C403" s="84" t="s">
        <v>2602</v>
      </c>
      <c r="D403" s="84" t="s">
        <v>2457</v>
      </c>
      <c r="E403" s="87" t="s">
        <v>2</v>
      </c>
      <c r="F403" s="85">
        <v>-1</v>
      </c>
      <c r="G403" s="85">
        <v>0</v>
      </c>
      <c r="H403" s="85">
        <v>0</v>
      </c>
      <c r="I403" s="85"/>
      <c r="J403" s="85"/>
      <c r="K403" s="86"/>
      <c r="L403" s="87"/>
      <c r="M403" s="72"/>
    </row>
    <row r="404" spans="1:13">
      <c r="A404" s="79">
        <v>377087</v>
      </c>
      <c r="B404" s="68" t="str">
        <f ca="1">VLOOKUP(A404,'Fichier FI (en entrée)'!B:E,3)</f>
        <v>GTCQDDNRUY</v>
      </c>
      <c r="C404" s="79" t="s">
        <v>2603</v>
      </c>
      <c r="D404" s="79" t="s">
        <v>2366</v>
      </c>
      <c r="E404" s="51" t="s">
        <v>2</v>
      </c>
      <c r="F404" s="80">
        <v>-1</v>
      </c>
      <c r="G404" s="80">
        <v>0</v>
      </c>
      <c r="H404" s="80"/>
      <c r="I404" s="80"/>
      <c r="J404" s="80"/>
      <c r="K404" s="52"/>
      <c r="L404" s="51"/>
      <c r="M404" s="105"/>
    </row>
    <row r="405" spans="1:13">
      <c r="A405" s="79">
        <v>285360</v>
      </c>
      <c r="B405" s="68" t="str">
        <f ca="1">VLOOKUP(A405,'Fichier FI (en entrée)'!B:E,3)</f>
        <v>CUVEYJIEJJ</v>
      </c>
      <c r="C405" s="79" t="s">
        <v>2604</v>
      </c>
      <c r="D405" s="79" t="s">
        <v>2605</v>
      </c>
      <c r="E405" s="51" t="s">
        <v>2</v>
      </c>
      <c r="F405" s="80"/>
      <c r="G405" s="80">
        <v>0.5</v>
      </c>
      <c r="H405" s="80"/>
      <c r="I405" s="80"/>
      <c r="J405" s="80"/>
      <c r="K405" s="52"/>
      <c r="L405" s="51"/>
      <c r="M405" s="105"/>
    </row>
    <row r="406" spans="1:13">
      <c r="A406" s="79">
        <v>255372</v>
      </c>
      <c r="B406" s="68" t="str">
        <f ca="1">VLOOKUP(A406,'Fichier FI (en entrée)'!B:E,3)</f>
        <v>BNEJFXWHGJ</v>
      </c>
      <c r="C406" s="79" t="s">
        <v>2606</v>
      </c>
      <c r="D406" s="79" t="s">
        <v>2605</v>
      </c>
      <c r="E406" s="51" t="s">
        <v>2</v>
      </c>
      <c r="F406" s="80">
        <v>-1</v>
      </c>
      <c r="G406" s="80">
        <v>-0.5</v>
      </c>
      <c r="H406" s="80"/>
      <c r="I406" s="80"/>
      <c r="J406" s="80"/>
      <c r="K406" s="52"/>
      <c r="L406" s="51"/>
      <c r="M406" s="105"/>
    </row>
    <row r="407" spans="1:13">
      <c r="A407" s="79">
        <v>631163</v>
      </c>
      <c r="B407" s="68" t="str">
        <f ca="1">VLOOKUP(A407,'Fichier FI (en entrée)'!B:E,3)</f>
        <v>LTUCNROFWE</v>
      </c>
      <c r="C407" s="79" t="s">
        <v>2606</v>
      </c>
      <c r="D407" s="79" t="s">
        <v>2605</v>
      </c>
      <c r="E407" s="51" t="s">
        <v>2</v>
      </c>
      <c r="F407" s="80"/>
      <c r="G407" s="80">
        <v>0.5</v>
      </c>
      <c r="H407" s="80"/>
      <c r="I407" s="80" t="s">
        <v>2529</v>
      </c>
      <c r="J407" s="80"/>
      <c r="K407" s="52"/>
      <c r="L407" s="51"/>
      <c r="M407" s="105"/>
    </row>
    <row r="408" spans="1:13">
      <c r="A408" s="79">
        <v>651688</v>
      </c>
      <c r="B408" s="68" t="str">
        <f ca="1">VLOOKUP(A408,'Fichier FI (en entrée)'!B:E,3)</f>
        <v>IZJCZEQIJJ</v>
      </c>
      <c r="C408" s="79" t="s">
        <v>2607</v>
      </c>
      <c r="D408" s="79" t="s">
        <v>2366</v>
      </c>
      <c r="E408" s="51" t="s">
        <v>2</v>
      </c>
      <c r="F408" s="80">
        <v>-0.75</v>
      </c>
      <c r="G408" s="80">
        <v>0.5</v>
      </c>
      <c r="H408" s="80"/>
      <c r="I408" s="80"/>
      <c r="J408" s="80"/>
      <c r="K408" s="52"/>
      <c r="L408" s="51"/>
      <c r="M408" s="105"/>
    </row>
    <row r="409" spans="1:13">
      <c r="A409" s="79">
        <v>211797</v>
      </c>
      <c r="B409" s="68" t="str">
        <f ca="1">VLOOKUP(A409,'Fichier FI (en entrée)'!B:E,3)</f>
        <v>KRHFOCMEEO</v>
      </c>
      <c r="C409" s="79" t="s">
        <v>2608</v>
      </c>
      <c r="D409" s="79" t="s">
        <v>2366</v>
      </c>
      <c r="E409" s="51" t="s">
        <v>2</v>
      </c>
      <c r="F409" s="80">
        <v>-1</v>
      </c>
      <c r="G409" s="80">
        <v>0.5</v>
      </c>
      <c r="H409" s="80"/>
      <c r="I409" s="80"/>
      <c r="J409" s="80"/>
      <c r="K409" s="52"/>
      <c r="L409" s="51"/>
      <c r="M409" s="105"/>
    </row>
    <row r="410" spans="1:13">
      <c r="A410" s="79">
        <v>350734</v>
      </c>
      <c r="B410" s="68" t="str">
        <f ca="1">VLOOKUP(A410,'Fichier FI (en entrée)'!B:E,3)</f>
        <v>WUMSCOYPBF</v>
      </c>
      <c r="C410" s="79" t="s">
        <v>2337</v>
      </c>
      <c r="D410" s="79" t="s">
        <v>2366</v>
      </c>
      <c r="E410" s="51" t="s">
        <v>2</v>
      </c>
      <c r="F410" s="80">
        <v>-0.5</v>
      </c>
      <c r="G410" s="80">
        <v>0.5</v>
      </c>
      <c r="H410" s="80"/>
      <c r="I410" s="80"/>
      <c r="J410" s="80"/>
      <c r="K410" s="52"/>
      <c r="L410" s="51"/>
      <c r="M410" s="105"/>
    </row>
    <row r="411" spans="1:13">
      <c r="A411" s="79">
        <v>817350</v>
      </c>
      <c r="B411" s="68" t="str">
        <f ca="1">VLOOKUP(A411,'Fichier FI (en entrée)'!B:E,3)</f>
        <v>CTIOEIHYPK</v>
      </c>
      <c r="C411" s="79" t="s">
        <v>2337</v>
      </c>
      <c r="D411" s="79" t="s">
        <v>2605</v>
      </c>
      <c r="E411" s="51" t="s">
        <v>2</v>
      </c>
      <c r="H411" s="80"/>
      <c r="I411" s="80"/>
      <c r="J411" s="80"/>
      <c r="K411" s="52"/>
      <c r="L411" s="51"/>
      <c r="M411" s="105"/>
    </row>
    <row r="412" spans="1:13">
      <c r="A412" s="79">
        <v>678122</v>
      </c>
      <c r="B412" s="68" t="str">
        <f ca="1">VLOOKUP(A412,'Fichier FI (en entrée)'!B:E,3)</f>
        <v>BPMKVRYTRK</v>
      </c>
      <c r="C412" s="79" t="s">
        <v>2609</v>
      </c>
      <c r="D412" s="79" t="s">
        <v>2366</v>
      </c>
      <c r="E412" s="51" t="s">
        <v>2</v>
      </c>
      <c r="F412" s="53">
        <v>1</v>
      </c>
      <c r="G412" s="53">
        <v>-0.5</v>
      </c>
      <c r="H412" s="53"/>
      <c r="I412" s="53"/>
      <c r="J412" s="53"/>
      <c r="K412" s="52"/>
      <c r="L412" s="51"/>
      <c r="M412" s="105"/>
    </row>
    <row r="413" spans="1:13">
      <c r="A413" s="79">
        <v>319393</v>
      </c>
      <c r="B413" s="68" t="str">
        <f ca="1">VLOOKUP(A413,'Fichier FI (en entrée)'!B:E,3)</f>
        <v>MBNQSATZMU</v>
      </c>
      <c r="C413" s="79" t="s">
        <v>2610</v>
      </c>
      <c r="D413" s="79" t="s">
        <v>2366</v>
      </c>
      <c r="E413" s="51" t="s">
        <v>2</v>
      </c>
      <c r="F413" s="80">
        <v>-0.5</v>
      </c>
      <c r="G413" s="80">
        <v>-0.5</v>
      </c>
      <c r="H413" s="80"/>
      <c r="I413" s="80"/>
      <c r="J413" s="80"/>
      <c r="K413" s="52"/>
      <c r="L413" s="51"/>
      <c r="M413" s="105"/>
    </row>
    <row r="414" spans="1:13">
      <c r="A414" s="79">
        <v>221751</v>
      </c>
      <c r="B414" s="68" t="str">
        <f ca="1">VLOOKUP(A414,'Fichier FI (en entrée)'!B:E,3)</f>
        <v>XCNIPKNQUL</v>
      </c>
      <c r="C414" s="79" t="s">
        <v>2610</v>
      </c>
      <c r="D414" s="79" t="s">
        <v>2605</v>
      </c>
      <c r="E414" s="51" t="s">
        <v>2</v>
      </c>
      <c r="F414" s="80"/>
      <c r="G414" s="80"/>
      <c r="H414" s="80"/>
      <c r="I414" s="80" t="s">
        <v>2529</v>
      </c>
      <c r="J414" s="80"/>
      <c r="K414" s="52"/>
      <c r="L414" s="51"/>
      <c r="M414" s="105"/>
    </row>
    <row r="415" spans="1:13">
      <c r="A415" s="79">
        <v>806043</v>
      </c>
      <c r="B415" s="68" t="str">
        <f ca="1">VLOOKUP(A415,'Fichier FI (en entrée)'!B:E,3)</f>
        <v>PSWSYWOEDM</v>
      </c>
      <c r="C415" s="79" t="s">
        <v>2611</v>
      </c>
      <c r="D415" s="79" t="s">
        <v>2366</v>
      </c>
      <c r="E415" s="51" t="s">
        <v>2</v>
      </c>
      <c r="F415" s="80"/>
      <c r="G415" s="80"/>
      <c r="H415" s="80">
        <v>0.5</v>
      </c>
      <c r="I415" s="54" t="s">
        <v>2612</v>
      </c>
      <c r="J415" s="80"/>
      <c r="K415" s="52"/>
      <c r="L415" s="51"/>
      <c r="M415" s="105"/>
    </row>
    <row r="416" spans="1:13">
      <c r="A416" s="79">
        <v>626361</v>
      </c>
      <c r="B416" s="68" t="str">
        <f ca="1">VLOOKUP(A416,'Fichier FI (en entrée)'!B:E,3)</f>
        <v>PRGBTUPZCO</v>
      </c>
      <c r="C416" s="79" t="s">
        <v>2613</v>
      </c>
      <c r="D416" s="79" t="s">
        <v>2366</v>
      </c>
      <c r="E416" s="51" t="s">
        <v>2</v>
      </c>
      <c r="F416" s="80">
        <v>-0.5</v>
      </c>
      <c r="G416" s="80">
        <v>0.5</v>
      </c>
      <c r="H416" s="80"/>
      <c r="I416" s="80"/>
      <c r="J416" s="80"/>
      <c r="K416" s="52"/>
      <c r="L416" s="51"/>
      <c r="M416" s="105"/>
    </row>
    <row r="417" spans="1:13">
      <c r="A417" s="79">
        <v>636829</v>
      </c>
      <c r="B417" s="68" t="str">
        <f ca="1">VLOOKUP(A417,'Fichier FI (en entrée)'!B:E,3)</f>
        <v>QHRHXWBLCZ</v>
      </c>
      <c r="C417" s="79" t="s">
        <v>2614</v>
      </c>
      <c r="D417" s="79" t="s">
        <v>2366</v>
      </c>
      <c r="E417" s="51" t="s">
        <v>2</v>
      </c>
      <c r="F417" s="80">
        <v>-0.5</v>
      </c>
      <c r="G417" s="80"/>
      <c r="H417" s="80"/>
      <c r="I417" s="80"/>
      <c r="J417" s="80"/>
      <c r="K417" s="52"/>
      <c r="L417" s="51"/>
      <c r="M417" s="105"/>
    </row>
    <row r="418" spans="1:13">
      <c r="A418" s="79">
        <v>713564</v>
      </c>
      <c r="B418" s="68" t="str">
        <f ca="1">VLOOKUP(A418,'Fichier FI (en entrée)'!B:E,3)</f>
        <v>OSOFTZIXJG</v>
      </c>
      <c r="C418" s="79" t="s">
        <v>2615</v>
      </c>
      <c r="D418" s="79" t="s">
        <v>2366</v>
      </c>
      <c r="E418" s="51" t="s">
        <v>2</v>
      </c>
      <c r="F418" s="80">
        <v>-1</v>
      </c>
      <c r="G418" s="80"/>
      <c r="H418" s="80"/>
      <c r="I418" s="80"/>
      <c r="J418" s="80"/>
      <c r="K418" s="52"/>
      <c r="L418" s="51"/>
      <c r="M418" s="105"/>
    </row>
    <row r="419" spans="1:13">
      <c r="A419" s="79">
        <v>651564</v>
      </c>
      <c r="B419" s="68" t="str">
        <f ca="1">VLOOKUP(A419,'Fichier FI (en entrée)'!B:E,3)</f>
        <v>MFSOLDRLTW</v>
      </c>
      <c r="C419" s="79" t="s">
        <v>2325</v>
      </c>
      <c r="D419" s="79" t="s">
        <v>2366</v>
      </c>
      <c r="E419" s="51" t="s">
        <v>2</v>
      </c>
      <c r="F419" s="80">
        <v>-1</v>
      </c>
      <c r="G419" s="80"/>
      <c r="H419" s="80"/>
      <c r="I419" s="80"/>
      <c r="J419" s="80"/>
      <c r="K419" s="52"/>
      <c r="L419" s="51"/>
      <c r="M419" s="105"/>
    </row>
    <row r="420" spans="1:13">
      <c r="A420" s="79">
        <v>576504</v>
      </c>
      <c r="B420" s="68" t="str">
        <f ca="1">VLOOKUP(A420,'Fichier FI (en entrée)'!B:E,3)</f>
        <v>HWCPKPIWPE</v>
      </c>
      <c r="C420" s="79" t="s">
        <v>2616</v>
      </c>
      <c r="D420" s="79" t="s">
        <v>2366</v>
      </c>
      <c r="E420" s="51" t="s">
        <v>2</v>
      </c>
      <c r="F420" s="80">
        <v>-1</v>
      </c>
      <c r="G420" s="80"/>
      <c r="H420" s="80"/>
      <c r="I420" s="80"/>
      <c r="J420" s="80"/>
      <c r="K420" s="55"/>
      <c r="L420" s="51"/>
      <c r="M420" s="105"/>
    </row>
    <row r="421" spans="1:13">
      <c r="A421" s="79">
        <v>502828</v>
      </c>
      <c r="B421" s="68" t="str">
        <f ca="1">VLOOKUP(A421,'Fichier FI (en entrée)'!B:E,3)</f>
        <v>OQLRVVZVYM</v>
      </c>
      <c r="C421" s="79" t="s">
        <v>2294</v>
      </c>
      <c r="D421" s="79" t="s">
        <v>2605</v>
      </c>
      <c r="E421" s="51" t="s">
        <v>2</v>
      </c>
      <c r="F421" s="80"/>
      <c r="G421" s="80"/>
      <c r="H421" s="80"/>
      <c r="I421" s="80"/>
      <c r="J421" s="80"/>
      <c r="K421" s="52"/>
      <c r="L421" s="51"/>
      <c r="M421" s="105"/>
    </row>
    <row r="422" spans="1:13">
      <c r="A422" s="79">
        <v>438322</v>
      </c>
      <c r="B422" s="68" t="str">
        <f ca="1">VLOOKUP(A422,'Fichier FI (en entrée)'!B:E,3)</f>
        <v>VRSUQQWLTY</v>
      </c>
      <c r="C422" s="79" t="s">
        <v>2309</v>
      </c>
      <c r="D422" s="79" t="s">
        <v>2366</v>
      </c>
      <c r="E422" s="51" t="s">
        <v>2</v>
      </c>
      <c r="F422" s="80">
        <v>-0.5</v>
      </c>
      <c r="G422" s="80"/>
      <c r="H422" s="80"/>
      <c r="I422" s="80"/>
      <c r="J422" s="80"/>
      <c r="K422" s="52"/>
      <c r="L422" s="51"/>
      <c r="M422" s="105"/>
    </row>
    <row r="423" spans="1:13">
      <c r="A423" s="79">
        <v>579889</v>
      </c>
      <c r="B423" s="68" t="str">
        <f ca="1">VLOOKUP(A423,'Fichier FI (en entrée)'!B:E,3)</f>
        <v>HNMHJIZISP</v>
      </c>
      <c r="C423" s="79" t="s">
        <v>2617</v>
      </c>
      <c r="D423" s="79" t="s">
        <v>2366</v>
      </c>
      <c r="E423" s="51" t="s">
        <v>2</v>
      </c>
      <c r="F423" s="80"/>
      <c r="G423" s="80"/>
      <c r="H423" s="80"/>
      <c r="I423" s="80"/>
      <c r="J423" s="80"/>
      <c r="K423" s="52"/>
      <c r="L423" s="51"/>
      <c r="M423" s="105"/>
    </row>
    <row r="424" spans="1:13">
      <c r="A424" s="79">
        <v>598319</v>
      </c>
      <c r="B424" s="68" t="str">
        <f ca="1">VLOOKUP(A424,'Fichier FI (en entrée)'!B:E,3)</f>
        <v>XDMTNBRIAE</v>
      </c>
      <c r="C424" s="79" t="s">
        <v>2617</v>
      </c>
      <c r="D424" s="79" t="s">
        <v>2366</v>
      </c>
      <c r="E424" s="51" t="s">
        <v>2</v>
      </c>
      <c r="F424" s="80">
        <v>-1.5</v>
      </c>
      <c r="G424" s="80"/>
      <c r="H424" s="80"/>
      <c r="I424" s="80"/>
      <c r="J424" s="80"/>
      <c r="K424" s="52"/>
      <c r="L424" s="51"/>
      <c r="M424" s="105"/>
    </row>
    <row r="425" spans="1:13">
      <c r="A425" s="79">
        <v>721907</v>
      </c>
      <c r="B425" s="68" t="str">
        <f ca="1">VLOOKUP(A425,'Fichier FI (en entrée)'!B:E,3)</f>
        <v>KLFFKUARTU</v>
      </c>
      <c r="C425" s="79" t="s">
        <v>2618</v>
      </c>
      <c r="D425" s="79" t="s">
        <v>2619</v>
      </c>
      <c r="E425" s="51" t="s">
        <v>2</v>
      </c>
      <c r="F425" s="80"/>
      <c r="G425" s="80">
        <v>0.5</v>
      </c>
      <c r="H425" s="80">
        <v>1</v>
      </c>
      <c r="I425" s="54" t="s">
        <v>2612</v>
      </c>
      <c r="J425" s="80"/>
      <c r="K425" s="52"/>
      <c r="L425" s="51"/>
      <c r="M425" s="105"/>
    </row>
    <row r="426" spans="1:13">
      <c r="A426" s="79">
        <v>379123</v>
      </c>
      <c r="B426" s="68" t="str">
        <f ca="1">VLOOKUP(A426,'Fichier FI (en entrée)'!B:E,3)</f>
        <v>LQBTITUUVH</v>
      </c>
      <c r="C426" s="79" t="s">
        <v>2620</v>
      </c>
      <c r="D426" s="79" t="s">
        <v>2366</v>
      </c>
      <c r="E426" s="51" t="s">
        <v>2</v>
      </c>
      <c r="F426" s="80">
        <v>-1.5</v>
      </c>
      <c r="G426" s="80"/>
      <c r="H426" s="80"/>
      <c r="I426" s="80"/>
      <c r="J426" s="80"/>
      <c r="K426" s="52"/>
      <c r="L426" s="51"/>
      <c r="M426" s="105"/>
    </row>
    <row r="427" spans="1:13">
      <c r="A427" s="79">
        <v>285110</v>
      </c>
      <c r="B427" s="68" t="str">
        <f ca="1">VLOOKUP(A427,'Fichier FI (en entrée)'!B:E,3)</f>
        <v>NRBWPGCHCE</v>
      </c>
      <c r="C427" s="79" t="s">
        <v>2621</v>
      </c>
      <c r="D427" s="79" t="s">
        <v>2605</v>
      </c>
      <c r="E427" s="51" t="s">
        <v>2</v>
      </c>
      <c r="F427" s="80">
        <v>-0.5</v>
      </c>
      <c r="G427" s="80">
        <v>0.5</v>
      </c>
      <c r="H427" s="80"/>
      <c r="I427" s="80" t="s">
        <v>2529</v>
      </c>
      <c r="J427" s="80"/>
      <c r="K427" s="52"/>
      <c r="L427" s="51"/>
      <c r="M427" s="105"/>
    </row>
    <row r="428" spans="1:13">
      <c r="A428" s="79">
        <v>690531</v>
      </c>
      <c r="B428" s="68" t="str">
        <f ca="1">VLOOKUP(A428,'Fichier FI (en entrée)'!B:E,3)</f>
        <v>MCGBQFJJXE</v>
      </c>
      <c r="C428" s="79" t="s">
        <v>2622</v>
      </c>
      <c r="D428" s="79" t="s">
        <v>2605</v>
      </c>
      <c r="E428" s="51" t="s">
        <v>2</v>
      </c>
      <c r="F428" s="80">
        <v>-0.5</v>
      </c>
      <c r="G428" s="80">
        <v>0.5</v>
      </c>
      <c r="H428" s="80"/>
      <c r="I428" s="80"/>
      <c r="J428" s="80"/>
      <c r="K428" s="52"/>
      <c r="L428" s="51"/>
      <c r="M428" s="105"/>
    </row>
    <row r="429" spans="1:13">
      <c r="A429" s="79">
        <v>731217</v>
      </c>
      <c r="B429" s="68" t="str">
        <f ca="1">VLOOKUP(A429,'Fichier FI (en entrée)'!B:E,3)</f>
        <v>LIBASTTRTQ</v>
      </c>
      <c r="C429" s="79" t="s">
        <v>2623</v>
      </c>
      <c r="D429" s="79" t="s">
        <v>2366</v>
      </c>
      <c r="E429" s="51" t="s">
        <v>2</v>
      </c>
      <c r="F429" s="80">
        <v>-1.5</v>
      </c>
      <c r="G429" s="80">
        <v>-1</v>
      </c>
      <c r="H429" s="80"/>
      <c r="I429" s="80"/>
      <c r="J429" s="80"/>
      <c r="K429" s="52"/>
      <c r="L429" s="51"/>
      <c r="M429" s="105"/>
    </row>
    <row r="430" spans="1:13">
      <c r="A430" s="79">
        <v>181444</v>
      </c>
      <c r="B430" s="68" t="str">
        <f ca="1">VLOOKUP(A430,'Fichier FI (en entrée)'!B:E,3)</f>
        <v>DOZLQXEKLX</v>
      </c>
      <c r="C430" s="79" t="s">
        <v>2624</v>
      </c>
      <c r="D430" s="79" t="s">
        <v>2366</v>
      </c>
      <c r="E430" s="51" t="s">
        <v>2</v>
      </c>
      <c r="F430" s="80">
        <v>-0.5</v>
      </c>
      <c r="G430" s="80"/>
      <c r="H430" s="80"/>
      <c r="I430" s="80" t="s">
        <v>2529</v>
      </c>
      <c r="J430" s="80"/>
      <c r="K430" s="52"/>
      <c r="L430" s="51"/>
      <c r="M430" s="105"/>
    </row>
    <row r="431" spans="1:13">
      <c r="A431" s="79">
        <v>565903</v>
      </c>
      <c r="B431" s="68" t="str">
        <f ca="1">VLOOKUP(A431,'Fichier FI (en entrée)'!B:E,3)</f>
        <v>CFJEGNQGQJ</v>
      </c>
      <c r="C431" s="79" t="s">
        <v>2625</v>
      </c>
      <c r="D431" s="79" t="s">
        <v>2366</v>
      </c>
      <c r="E431" s="51" t="s">
        <v>2</v>
      </c>
      <c r="F431" s="80">
        <v>-0.5</v>
      </c>
      <c r="G431" s="80">
        <v>0.5</v>
      </c>
      <c r="H431" s="80"/>
      <c r="I431" s="80"/>
      <c r="J431" s="80"/>
      <c r="K431" s="52"/>
      <c r="L431" s="51"/>
      <c r="M431" s="105"/>
    </row>
    <row r="432" spans="1:13">
      <c r="A432" s="79">
        <v>285116</v>
      </c>
      <c r="B432" s="68" t="str">
        <f ca="1">VLOOKUP(A432,'Fichier FI (en entrée)'!B:E,3)</f>
        <v>NRBWPGCHCE</v>
      </c>
      <c r="C432" s="79" t="s">
        <v>2626</v>
      </c>
      <c r="D432" s="79" t="s">
        <v>2619</v>
      </c>
      <c r="E432" s="51" t="s">
        <v>2</v>
      </c>
      <c r="F432" s="80">
        <v>-0.5</v>
      </c>
      <c r="G432" s="80">
        <v>0.5</v>
      </c>
      <c r="H432" s="80"/>
      <c r="I432" s="80" t="s">
        <v>2529</v>
      </c>
      <c r="J432" s="80"/>
      <c r="K432" s="52"/>
      <c r="L432" s="51"/>
      <c r="M432" s="105"/>
    </row>
    <row r="433" spans="1:13">
      <c r="A433" s="79">
        <v>298700</v>
      </c>
      <c r="B433" s="68" t="str">
        <f ca="1">VLOOKUP(A433,'Fichier FI (en entrée)'!B:E,3)</f>
        <v>WVEUAFBWIQ</v>
      </c>
      <c r="C433" s="79" t="s">
        <v>2627</v>
      </c>
      <c r="D433" s="79" t="s">
        <v>2366</v>
      </c>
      <c r="E433" s="51" t="s">
        <v>2</v>
      </c>
      <c r="F433" s="80">
        <v>-1.5</v>
      </c>
      <c r="G433" s="80">
        <v>0.5</v>
      </c>
      <c r="H433" s="80"/>
      <c r="I433" s="80"/>
      <c r="J433" s="80"/>
      <c r="K433" s="52"/>
      <c r="L433" s="51"/>
      <c r="M433" s="105"/>
    </row>
    <row r="434" spans="1:13">
      <c r="A434" s="79">
        <v>565937</v>
      </c>
      <c r="B434" s="68" t="str">
        <f ca="1">VLOOKUP(A434,'Fichier FI (en entrée)'!B:E,3)</f>
        <v>CFJEGNQGQJ</v>
      </c>
      <c r="C434" s="79" t="s">
        <v>2628</v>
      </c>
      <c r="D434" s="79" t="s">
        <v>2366</v>
      </c>
      <c r="E434" s="51" t="s">
        <v>2</v>
      </c>
      <c r="F434" s="80">
        <v>-1</v>
      </c>
      <c r="G434" s="80">
        <v>0.5</v>
      </c>
      <c r="H434" s="80"/>
      <c r="I434" s="80"/>
      <c r="J434" s="80"/>
      <c r="K434" s="52"/>
      <c r="L434" s="51"/>
      <c r="M434" s="105"/>
    </row>
    <row r="435" spans="1:13">
      <c r="A435" s="79">
        <v>589154</v>
      </c>
      <c r="B435" s="68" t="str">
        <f ca="1">VLOOKUP(A435,'Fichier FI (en entrée)'!B:E,3)</f>
        <v>MZYCBAWZBP</v>
      </c>
      <c r="C435" s="79" t="s">
        <v>2629</v>
      </c>
      <c r="D435" s="79" t="s">
        <v>2366</v>
      </c>
      <c r="E435" s="51" t="s">
        <v>2</v>
      </c>
      <c r="F435" s="80">
        <v>-1</v>
      </c>
      <c r="G435" s="80"/>
      <c r="H435" s="80"/>
      <c r="I435" s="80"/>
      <c r="J435" s="80"/>
      <c r="K435" s="52"/>
      <c r="L435" s="51"/>
      <c r="M435" s="105"/>
    </row>
    <row r="436" spans="1:13">
      <c r="A436" s="79">
        <v>590641</v>
      </c>
      <c r="B436" s="68" t="str">
        <f ca="1">VLOOKUP(A436,'Fichier FI (en entrée)'!B:E,3)</f>
        <v>ETJUWCJUCK</v>
      </c>
      <c r="C436" s="79" t="s">
        <v>2326</v>
      </c>
      <c r="D436" s="79" t="s">
        <v>2605</v>
      </c>
      <c r="E436" s="51" t="s">
        <v>2</v>
      </c>
      <c r="F436" s="80">
        <v>-0.5</v>
      </c>
      <c r="G436" s="80">
        <v>1</v>
      </c>
      <c r="H436" s="80"/>
      <c r="I436" s="80" t="s">
        <v>2529</v>
      </c>
      <c r="J436" s="80"/>
      <c r="K436" s="52"/>
      <c r="L436" s="51"/>
      <c r="M436" s="105"/>
    </row>
    <row r="437" spans="1:13">
      <c r="A437" s="79">
        <v>534151</v>
      </c>
      <c r="B437" s="68" t="str">
        <f ca="1">VLOOKUP(A437,'Fichier FI (en entrée)'!B:E,3)</f>
        <v>QXMFJPKHST</v>
      </c>
      <c r="C437" s="79" t="s">
        <v>2630</v>
      </c>
      <c r="D437" s="79" t="s">
        <v>2366</v>
      </c>
      <c r="E437" s="51" t="s">
        <v>2</v>
      </c>
      <c r="F437" s="80">
        <v>-1.5</v>
      </c>
      <c r="G437" s="80"/>
      <c r="H437" s="80"/>
      <c r="I437" s="80"/>
      <c r="J437" s="80"/>
      <c r="K437" s="52"/>
      <c r="L437" s="51"/>
      <c r="M437" s="105"/>
    </row>
    <row r="438" spans="1:13">
      <c r="A438" s="79">
        <v>377041</v>
      </c>
      <c r="B438" s="68" t="str">
        <f ca="1">VLOOKUP(A438,'Fichier FI (en entrée)'!B:E,3)</f>
        <v>GTCQDDNRUY</v>
      </c>
      <c r="C438" s="79" t="s">
        <v>2631</v>
      </c>
      <c r="D438" s="79" t="s">
        <v>2366</v>
      </c>
      <c r="E438" s="51" t="s">
        <v>2</v>
      </c>
      <c r="F438" s="80"/>
      <c r="G438" s="80">
        <v>-0.5</v>
      </c>
      <c r="H438" s="80"/>
      <c r="I438" s="80"/>
      <c r="J438" s="80"/>
      <c r="K438" s="52"/>
      <c r="L438" s="51"/>
      <c r="M438" s="105"/>
    </row>
    <row r="439" spans="1:13">
      <c r="A439" s="79">
        <v>685769</v>
      </c>
      <c r="B439" s="68" t="str">
        <f ca="1">VLOOKUP(A439,'Fichier FI (en entrée)'!B:E,3)</f>
        <v>GCOXGKHKTA</v>
      </c>
      <c r="C439" s="79" t="s">
        <v>2631</v>
      </c>
      <c r="D439" s="79" t="s">
        <v>2619</v>
      </c>
      <c r="E439" s="51" t="s">
        <v>2</v>
      </c>
      <c r="F439" s="80"/>
      <c r="G439" s="80"/>
      <c r="H439" s="80">
        <v>0</v>
      </c>
      <c r="I439" s="80" t="s">
        <v>2529</v>
      </c>
      <c r="J439" s="80"/>
      <c r="K439" s="52"/>
      <c r="L439" s="51"/>
      <c r="M439" s="105"/>
    </row>
    <row r="440" spans="1:13">
      <c r="A440" s="79">
        <v>285282</v>
      </c>
      <c r="B440" s="68" t="str">
        <f ca="1">VLOOKUP(A440,'Fichier FI (en entrée)'!B:E,3)</f>
        <v>CUVEYJIEJJ</v>
      </c>
      <c r="C440" s="79" t="s">
        <v>2632</v>
      </c>
      <c r="D440" s="79" t="s">
        <v>2619</v>
      </c>
      <c r="E440" s="51" t="s">
        <v>2</v>
      </c>
      <c r="F440" s="80">
        <v>-1</v>
      </c>
      <c r="G440" s="80"/>
      <c r="H440" s="80"/>
      <c r="I440" s="80"/>
      <c r="J440" s="80"/>
      <c r="K440" s="52"/>
      <c r="L440" s="51"/>
      <c r="M440" s="105"/>
    </row>
    <row r="441" spans="1:13">
      <c r="A441" s="79">
        <v>534069</v>
      </c>
      <c r="B441" s="68" t="str">
        <f ca="1">VLOOKUP(A441,'Fichier FI (en entrée)'!B:E,3)</f>
        <v>SGJETAOMPF</v>
      </c>
      <c r="C441" s="79" t="s">
        <v>2633</v>
      </c>
      <c r="D441" s="79" t="s">
        <v>2366</v>
      </c>
      <c r="E441" s="51" t="s">
        <v>2</v>
      </c>
      <c r="F441" s="80">
        <v>-1</v>
      </c>
      <c r="G441" s="80"/>
      <c r="H441" s="80"/>
      <c r="I441" s="80"/>
      <c r="J441" s="80"/>
      <c r="K441" s="52"/>
      <c r="L441" s="51"/>
      <c r="M441" s="105"/>
    </row>
    <row r="442" spans="1:13">
      <c r="A442" s="79">
        <v>184351</v>
      </c>
      <c r="B442" s="68" t="str">
        <f ca="1">VLOOKUP(A442,'Fichier FI (en entrée)'!B:E,3)</f>
        <v>HYQWNJTHNC</v>
      </c>
      <c r="C442" s="79" t="s">
        <v>2634</v>
      </c>
      <c r="D442" s="79" t="s">
        <v>2605</v>
      </c>
      <c r="E442" s="51" t="s">
        <v>2</v>
      </c>
      <c r="F442" s="80">
        <v>-1.5</v>
      </c>
      <c r="G442" s="80"/>
      <c r="H442" s="80"/>
      <c r="I442" s="80"/>
      <c r="J442" s="80"/>
      <c r="K442" s="52"/>
      <c r="L442" s="51"/>
      <c r="M442" s="105"/>
    </row>
    <row r="443" spans="1:13">
      <c r="A443" s="79">
        <v>534099</v>
      </c>
      <c r="B443" s="68" t="str">
        <f ca="1">VLOOKUP(A443,'Fichier FI (en entrée)'!B:E,3)</f>
        <v>MWZWRSAUUF</v>
      </c>
      <c r="C443" s="79" t="s">
        <v>2635</v>
      </c>
      <c r="D443" s="79" t="s">
        <v>2366</v>
      </c>
      <c r="E443" s="51" t="s">
        <v>2</v>
      </c>
      <c r="F443" s="80">
        <v>-1</v>
      </c>
      <c r="G443" s="80"/>
      <c r="H443" s="80"/>
      <c r="I443" s="80"/>
      <c r="J443" s="80"/>
      <c r="K443" s="52"/>
      <c r="L443" s="51"/>
      <c r="M443" s="105"/>
    </row>
    <row r="444" spans="1:13">
      <c r="A444" s="79">
        <v>268376</v>
      </c>
      <c r="B444" s="68" t="str">
        <f ca="1">VLOOKUP(A444,'Fichier FI (en entrée)'!B:E,3)</f>
        <v>EWAYWUGBSN</v>
      </c>
      <c r="C444" s="79" t="s">
        <v>2636</v>
      </c>
      <c r="D444" s="79" t="s">
        <v>2605</v>
      </c>
      <c r="E444" s="51" t="s">
        <v>2</v>
      </c>
      <c r="F444" s="80">
        <v>-0.5</v>
      </c>
      <c r="G444" s="80"/>
      <c r="H444" s="80">
        <v>1</v>
      </c>
      <c r="I444" s="54" t="s">
        <v>2612</v>
      </c>
      <c r="J444" s="80"/>
      <c r="K444" s="52"/>
      <c r="L444" s="51"/>
      <c r="M444" s="105"/>
    </row>
    <row r="445" spans="1:13">
      <c r="A445" s="79">
        <v>727816</v>
      </c>
      <c r="B445" s="68" t="str">
        <f ca="1">VLOOKUP(A445,'Fichier FI (en entrée)'!B:E,3)</f>
        <v>TSMIWITBXP</v>
      </c>
      <c r="C445" s="79" t="s">
        <v>2637</v>
      </c>
      <c r="D445" s="79" t="s">
        <v>2366</v>
      </c>
      <c r="E445" s="51" t="s">
        <v>2</v>
      </c>
      <c r="F445" s="80">
        <v>-1</v>
      </c>
      <c r="G445" s="80">
        <v>-0.5</v>
      </c>
      <c r="H445" s="80"/>
      <c r="I445" s="80"/>
      <c r="J445" s="80"/>
      <c r="K445" s="52"/>
      <c r="L445" s="51"/>
      <c r="M445" s="105"/>
    </row>
    <row r="446" spans="1:13">
      <c r="A446" s="79">
        <v>781182</v>
      </c>
      <c r="B446" s="68" t="str">
        <f ca="1">VLOOKUP(A446,'Fichier FI (en entrée)'!B:E,3)</f>
        <v>VCAQHGPTVM</v>
      </c>
      <c r="C446" s="79" t="s">
        <v>2638</v>
      </c>
      <c r="D446" s="79" t="s">
        <v>2619</v>
      </c>
      <c r="E446" s="51" t="s">
        <v>2</v>
      </c>
      <c r="F446" s="80">
        <v>-1</v>
      </c>
      <c r="G446" s="80">
        <v>0.5</v>
      </c>
      <c r="H446" s="80"/>
      <c r="I446" s="80"/>
      <c r="J446" s="80"/>
      <c r="K446" s="52"/>
      <c r="L446" s="51"/>
      <c r="M446" s="105"/>
    </row>
    <row r="447" spans="1:13">
      <c r="A447" s="79">
        <v>319271</v>
      </c>
      <c r="B447" s="68" t="str">
        <f ca="1">VLOOKUP(A447,'Fichier FI (en entrée)'!B:E,3)</f>
        <v>WCLYKSYVHH</v>
      </c>
      <c r="C447" s="79" t="s">
        <v>2639</v>
      </c>
      <c r="D447" s="79" t="s">
        <v>2605</v>
      </c>
      <c r="E447" s="51" t="s">
        <v>2</v>
      </c>
      <c r="F447" s="80">
        <v>-1</v>
      </c>
      <c r="G447" s="80"/>
      <c r="H447" s="80"/>
      <c r="I447" s="80" t="s">
        <v>2299</v>
      </c>
      <c r="J447" s="80"/>
      <c r="K447" s="52"/>
      <c r="L447" s="51"/>
      <c r="M447" s="105"/>
    </row>
    <row r="448" spans="1:13">
      <c r="A448" s="79">
        <v>337527</v>
      </c>
      <c r="B448" s="68" t="str">
        <f ca="1">VLOOKUP(A448,'Fichier FI (en entrée)'!B:E,3)</f>
        <v>OCJYUVVSEH</v>
      </c>
      <c r="C448" s="79" t="s">
        <v>2640</v>
      </c>
      <c r="D448" s="79" t="s">
        <v>2619</v>
      </c>
      <c r="E448" s="51" t="s">
        <v>2</v>
      </c>
      <c r="F448" s="70">
        <v>-1</v>
      </c>
      <c r="G448" s="70">
        <v>0.5</v>
      </c>
      <c r="H448" s="70"/>
      <c r="I448" s="70"/>
      <c r="J448" s="70"/>
      <c r="L448" s="51"/>
      <c r="M448" s="105"/>
    </row>
    <row r="449" spans="1:13">
      <c r="A449" s="79">
        <v>721872</v>
      </c>
      <c r="B449" s="68" t="str">
        <f ca="1">VLOOKUP(A449,'Fichier FI (en entrée)'!B:E,3)</f>
        <v>KLFFKUARTU</v>
      </c>
      <c r="C449" s="79" t="s">
        <v>2641</v>
      </c>
      <c r="D449" s="79" t="s">
        <v>2605</v>
      </c>
      <c r="E449" s="51" t="s">
        <v>2</v>
      </c>
      <c r="F449" s="80">
        <v>-2</v>
      </c>
      <c r="G449" s="80"/>
      <c r="H449" s="80"/>
      <c r="I449" s="80" t="s">
        <v>2299</v>
      </c>
      <c r="J449" s="80"/>
      <c r="K449" s="52"/>
      <c r="L449" s="51"/>
      <c r="M449" s="105"/>
    </row>
    <row r="450" spans="1:13">
      <c r="A450" s="79">
        <v>147318</v>
      </c>
      <c r="B450" s="68" t="str">
        <f ca="1">VLOOKUP(A450,'Fichier FI (en entrée)'!B:E,3)</f>
        <v>UGAHZQYAKM</v>
      </c>
      <c r="C450" s="79" t="s">
        <v>2642</v>
      </c>
      <c r="D450" s="79" t="s">
        <v>2619</v>
      </c>
      <c r="E450" s="51" t="s">
        <v>2</v>
      </c>
      <c r="F450" s="80">
        <v>-2</v>
      </c>
      <c r="G450" s="80"/>
      <c r="H450" s="80"/>
      <c r="I450" s="80"/>
      <c r="J450" s="80"/>
      <c r="K450" s="52"/>
      <c r="L450" s="51"/>
      <c r="M450" s="105"/>
    </row>
    <row r="451" spans="1:13">
      <c r="A451" s="79">
        <v>147472</v>
      </c>
      <c r="B451" s="68" t="str">
        <f ca="1">VLOOKUP(A451,'Fichier FI (en entrée)'!B:E,3)</f>
        <v>PUGHVFATDV</v>
      </c>
      <c r="C451" s="79" t="s">
        <v>2643</v>
      </c>
      <c r="D451" s="79" t="s">
        <v>2366</v>
      </c>
      <c r="E451" s="51" t="s">
        <v>2</v>
      </c>
      <c r="F451" s="80">
        <v>-2</v>
      </c>
      <c r="G451" s="80"/>
      <c r="H451" s="80"/>
      <c r="I451" s="80"/>
      <c r="J451" s="80"/>
      <c r="K451" s="52"/>
      <c r="L451" s="51"/>
      <c r="M451" s="105"/>
    </row>
    <row r="452" spans="1:13">
      <c r="A452" s="79">
        <v>268548</v>
      </c>
      <c r="B452" s="68" t="str">
        <f ca="1">VLOOKUP(A452,'Fichier FI (en entrée)'!B:E,3)</f>
        <v>CYPWCMBUAO</v>
      </c>
      <c r="C452" s="79" t="s">
        <v>2644</v>
      </c>
      <c r="D452" s="79" t="s">
        <v>2605</v>
      </c>
      <c r="E452" s="51" t="s">
        <v>2</v>
      </c>
      <c r="F452" s="80">
        <v>-1</v>
      </c>
      <c r="G452" s="80"/>
      <c r="H452" s="80"/>
      <c r="I452" s="80"/>
      <c r="J452" s="80"/>
      <c r="K452" s="52"/>
      <c r="L452" s="51"/>
      <c r="M452" s="105"/>
    </row>
    <row r="453" spans="1:13">
      <c r="A453" s="79">
        <v>287624</v>
      </c>
      <c r="B453" s="68" t="str">
        <f ca="1">VLOOKUP(A453,'Fichier FI (en entrée)'!B:E,3)</f>
        <v>CDMTNKJNMJ</v>
      </c>
      <c r="C453" s="79" t="s">
        <v>2645</v>
      </c>
      <c r="D453" s="79" t="s">
        <v>2646</v>
      </c>
      <c r="E453" s="51" t="s">
        <v>2</v>
      </c>
      <c r="F453" s="54"/>
      <c r="G453" s="54"/>
      <c r="H453" s="80"/>
      <c r="I453" s="80" t="s">
        <v>2299</v>
      </c>
      <c r="J453" s="80"/>
      <c r="K453" s="52"/>
      <c r="L453" s="51"/>
      <c r="M453" s="105"/>
    </row>
    <row r="454" spans="1:13">
      <c r="A454" s="79">
        <v>721794</v>
      </c>
      <c r="B454" s="68" t="str">
        <f ca="1">VLOOKUP(A454,'Fichier FI (en entrée)'!B:E,3)</f>
        <v>JQPJJDLJHT</v>
      </c>
      <c r="C454" s="79" t="s">
        <v>2647</v>
      </c>
      <c r="D454" s="79" t="s">
        <v>2605</v>
      </c>
      <c r="E454" s="51" t="s">
        <v>2</v>
      </c>
      <c r="F454" s="80">
        <v>-1.5</v>
      </c>
      <c r="G454" s="80"/>
      <c r="H454" s="80"/>
      <c r="I454" s="80"/>
      <c r="J454" s="80"/>
      <c r="K454" s="52"/>
      <c r="L454" s="51"/>
      <c r="M454" s="105"/>
    </row>
    <row r="455" spans="1:13">
      <c r="A455" s="79">
        <v>434721</v>
      </c>
      <c r="B455" s="68" t="str">
        <f ca="1">VLOOKUP(A455,'Fichier FI (en entrée)'!B:E,3)</f>
        <v>QQLKOIQIKW</v>
      </c>
      <c r="C455" s="79" t="s">
        <v>2648</v>
      </c>
      <c r="D455" s="79" t="s">
        <v>2619</v>
      </c>
      <c r="E455" s="51" t="s">
        <v>2</v>
      </c>
      <c r="F455" s="80">
        <v>-1.5</v>
      </c>
      <c r="G455" s="80">
        <v>1</v>
      </c>
      <c r="H455" s="80"/>
      <c r="I455" s="80"/>
      <c r="J455" s="80"/>
      <c r="K455" s="52"/>
      <c r="L455" s="51"/>
      <c r="M455" s="105"/>
    </row>
    <row r="456" spans="1:13">
      <c r="A456" s="79">
        <v>628793</v>
      </c>
      <c r="B456" s="68" t="str">
        <f ca="1">VLOOKUP(A456,'Fichier FI (en entrée)'!B:E,3)</f>
        <v>MPTLDUXHAO</v>
      </c>
      <c r="C456" s="79" t="s">
        <v>2649</v>
      </c>
      <c r="D456" s="79" t="s">
        <v>2619</v>
      </c>
      <c r="E456" s="51" t="s">
        <v>2</v>
      </c>
      <c r="F456" s="80">
        <v>-1.5</v>
      </c>
      <c r="G456" s="80">
        <v>-1</v>
      </c>
      <c r="H456" s="80"/>
      <c r="I456" s="80"/>
      <c r="J456" s="80"/>
      <c r="K456" s="56"/>
      <c r="L456" s="51"/>
      <c r="M456" s="105"/>
    </row>
    <row r="457" spans="1:13">
      <c r="A457" s="79">
        <v>140082</v>
      </c>
      <c r="B457" s="68" t="str">
        <f ca="1">VLOOKUP(A457,'Fichier FI (en entrée)'!B:E,3)</f>
        <v>DRVELYBEAF</v>
      </c>
      <c r="C457" s="79" t="s">
        <v>2650</v>
      </c>
      <c r="D457" s="79" t="s">
        <v>2651</v>
      </c>
      <c r="E457" s="51" t="s">
        <v>2</v>
      </c>
      <c r="F457" s="80">
        <v>-1</v>
      </c>
      <c r="G457" s="80">
        <v>0.5</v>
      </c>
      <c r="H457" s="80"/>
      <c r="I457" s="80"/>
      <c r="J457" s="80"/>
      <c r="K457" s="52"/>
      <c r="L457" s="51"/>
      <c r="M457" s="105"/>
    </row>
    <row r="458" spans="1:13">
      <c r="A458" s="79">
        <v>590678</v>
      </c>
      <c r="B458" s="68" t="str">
        <f ca="1">VLOOKUP(A458,'Fichier FI (en entrée)'!B:E,3)</f>
        <v>ETJUWCJUCK</v>
      </c>
      <c r="C458" s="79" t="s">
        <v>2354</v>
      </c>
      <c r="D458" s="79" t="s">
        <v>2652</v>
      </c>
      <c r="E458" s="51" t="s">
        <v>2</v>
      </c>
      <c r="F458" s="54">
        <v>1.5</v>
      </c>
      <c r="G458" s="54">
        <v>0.5</v>
      </c>
      <c r="H458" s="80"/>
      <c r="I458" s="80" t="s">
        <v>2299</v>
      </c>
      <c r="J458" s="80"/>
      <c r="K458" s="52"/>
      <c r="L458" s="51"/>
      <c r="M458" s="105"/>
    </row>
    <row r="459" spans="1:13">
      <c r="A459" s="79">
        <v>697724</v>
      </c>
      <c r="B459" s="68" t="str">
        <f ca="1">VLOOKUP(A459,'Fichier FI (en entrée)'!B:E,3)</f>
        <v>ZDWYJBGAHN</v>
      </c>
      <c r="C459" s="79" t="s">
        <v>2653</v>
      </c>
      <c r="D459" s="79" t="s">
        <v>2654</v>
      </c>
      <c r="E459" s="51" t="s">
        <v>2</v>
      </c>
      <c r="F459" s="54">
        <v>2</v>
      </c>
      <c r="G459" s="54">
        <v>0.5</v>
      </c>
      <c r="H459" s="80"/>
      <c r="I459" s="80" t="s">
        <v>2299</v>
      </c>
      <c r="J459" s="80"/>
      <c r="K459" s="52"/>
      <c r="L459" s="51"/>
      <c r="M459" s="105"/>
    </row>
    <row r="460" spans="1:13">
      <c r="A460" s="79">
        <v>308814</v>
      </c>
      <c r="B460" s="68" t="str">
        <f ca="1">VLOOKUP(A460,'Fichier FI (en entrée)'!B:E,3)</f>
        <v>LRSQAPHMHL</v>
      </c>
      <c r="C460" s="79" t="s">
        <v>2655</v>
      </c>
      <c r="D460" s="79" t="s">
        <v>2646</v>
      </c>
      <c r="E460" s="51" t="s">
        <v>2</v>
      </c>
      <c r="F460" s="54">
        <v>2</v>
      </c>
      <c r="G460" s="54">
        <v>1</v>
      </c>
      <c r="H460" s="80"/>
      <c r="I460" s="80" t="s">
        <v>2299</v>
      </c>
      <c r="J460" s="80"/>
      <c r="K460" s="52"/>
      <c r="L460" s="51"/>
      <c r="M460" s="105"/>
    </row>
    <row r="461" spans="1:13">
      <c r="A461" s="79">
        <v>740429</v>
      </c>
      <c r="B461" s="68" t="str">
        <f ca="1">VLOOKUP(A461,'Fichier FI (en entrée)'!B:E,3)</f>
        <v>UZPZDEYFYU</v>
      </c>
      <c r="C461" s="79" t="s">
        <v>2656</v>
      </c>
      <c r="D461" s="79" t="s">
        <v>2646</v>
      </c>
      <c r="E461" s="51" t="s">
        <v>2</v>
      </c>
      <c r="F461" s="54">
        <v>2.5</v>
      </c>
      <c r="G461" s="54">
        <v>1</v>
      </c>
      <c r="H461" s="80"/>
      <c r="I461" s="80" t="s">
        <v>2299</v>
      </c>
      <c r="J461" s="80"/>
      <c r="K461" s="52"/>
      <c r="L461" s="51"/>
      <c r="M461" s="105"/>
    </row>
    <row r="462" spans="1:13">
      <c r="A462" s="79">
        <v>301162</v>
      </c>
      <c r="B462" s="68" t="str">
        <f ca="1">VLOOKUP(A462,'Fichier FI (en entrée)'!B:E,3)</f>
        <v>AZWMEJXUHD</v>
      </c>
      <c r="C462" s="79" t="s">
        <v>2657</v>
      </c>
      <c r="D462" s="79" t="s">
        <v>2658</v>
      </c>
      <c r="E462" s="51" t="s">
        <v>2</v>
      </c>
      <c r="F462" s="53">
        <v>0.5</v>
      </c>
      <c r="G462" s="53">
        <v>0.5</v>
      </c>
      <c r="H462" s="53"/>
      <c r="I462" s="53"/>
      <c r="J462" s="53"/>
      <c r="K462" s="52"/>
      <c r="L462" s="51"/>
      <c r="M462" s="105"/>
    </row>
    <row r="463" spans="1:13">
      <c r="A463" s="79">
        <v>192702</v>
      </c>
      <c r="B463" s="68" t="str">
        <f ca="1">VLOOKUP(A463,'Fichier FI (en entrée)'!B:E,3)</f>
        <v>OZCYNCZLJQ</v>
      </c>
      <c r="C463" s="79" t="s">
        <v>2659</v>
      </c>
      <c r="D463" s="79" t="s">
        <v>2654</v>
      </c>
      <c r="E463" s="51" t="s">
        <v>2</v>
      </c>
      <c r="F463" s="80">
        <v>0.5</v>
      </c>
      <c r="G463" s="80">
        <v>-0.5</v>
      </c>
      <c r="H463" s="80"/>
      <c r="I463" s="80"/>
      <c r="J463" s="80"/>
      <c r="K463" s="52"/>
      <c r="L463" s="51"/>
      <c r="M463" s="105"/>
    </row>
    <row r="464" spans="1:13">
      <c r="A464" s="33">
        <v>1159437</v>
      </c>
      <c r="B464" s="68" t="str">
        <f ca="1">VLOOKUP(A464,'Fichier FI (en entrée)'!B:E,3)</f>
        <v>GCRKYZBLJY</v>
      </c>
      <c r="C464" s="33" t="s">
        <v>2660</v>
      </c>
      <c r="D464" s="33" t="s">
        <v>2186</v>
      </c>
      <c r="E464" s="78" t="s">
        <v>2278</v>
      </c>
      <c r="F464" s="70">
        <v>0</v>
      </c>
      <c r="G464" s="70">
        <v>1</v>
      </c>
      <c r="H464" s="70">
        <v>0</v>
      </c>
      <c r="I464" s="70"/>
      <c r="J464" s="70" t="s">
        <v>2661</v>
      </c>
      <c r="K464" s="9"/>
      <c r="L464" s="31"/>
      <c r="M464" s="106"/>
    </row>
    <row r="465" spans="1:12">
      <c r="A465" s="33">
        <v>1176247</v>
      </c>
      <c r="B465" s="68" t="str">
        <f ca="1">VLOOKUP(A465,'Fichier FI (en entrée)'!B:E,3)</f>
        <v>LQBRFVQJDY</v>
      </c>
      <c r="C465" s="33" t="s">
        <v>2662</v>
      </c>
      <c r="D465" s="33" t="s">
        <v>2194</v>
      </c>
      <c r="E465" s="78" t="s">
        <v>2278</v>
      </c>
      <c r="F465" s="70">
        <v>1.5</v>
      </c>
      <c r="G465" s="70"/>
      <c r="H465" s="70">
        <v>1</v>
      </c>
      <c r="I465" s="70"/>
      <c r="J465" s="70" t="s">
        <v>2661</v>
      </c>
      <c r="K465" s="9"/>
      <c r="L465" s="78"/>
    </row>
    <row r="466" spans="1:12">
      <c r="A466" s="33">
        <v>1072226</v>
      </c>
      <c r="B466" s="68" t="str">
        <f ca="1">VLOOKUP(A466,'Fichier FI (en entrée)'!B:E,3)</f>
        <v>LWTWOFJXXP</v>
      </c>
      <c r="C466" s="33" t="s">
        <v>2663</v>
      </c>
      <c r="D466" s="33" t="s">
        <v>2204</v>
      </c>
      <c r="E466" s="78" t="s">
        <v>2278</v>
      </c>
      <c r="F466" s="70">
        <v>-1</v>
      </c>
      <c r="G466" s="70">
        <v>0</v>
      </c>
      <c r="H466" s="70">
        <v>0</v>
      </c>
      <c r="I466" s="70"/>
      <c r="J466" s="70" t="s">
        <v>2661</v>
      </c>
      <c r="K466" s="9"/>
      <c r="L466" s="78"/>
    </row>
    <row r="467" spans="1:12">
      <c r="A467" s="33">
        <v>1084665</v>
      </c>
      <c r="B467" s="68" t="str">
        <f ca="1">VLOOKUP(A467,'Fichier FI (en entrée)'!B:E,3)</f>
        <v>NEXIXVMCNJ</v>
      </c>
      <c r="C467" s="33" t="s">
        <v>2664</v>
      </c>
      <c r="D467" s="33" t="s">
        <v>2194</v>
      </c>
      <c r="E467" s="78" t="s">
        <v>2278</v>
      </c>
      <c r="F467" s="70">
        <v>-1</v>
      </c>
      <c r="G467" s="70">
        <v>0.5</v>
      </c>
      <c r="H467" s="70"/>
      <c r="I467" s="70"/>
      <c r="J467" s="70" t="s">
        <v>2661</v>
      </c>
      <c r="K467" s="9"/>
      <c r="L467" s="78"/>
    </row>
    <row r="468" spans="1:12">
      <c r="A468" s="33">
        <v>1019917</v>
      </c>
      <c r="B468" s="68" t="str">
        <f ca="1">VLOOKUP(A468,'Fichier FI (en entrée)'!B:E,3)</f>
        <v>NZDPRAVJEL</v>
      </c>
      <c r="C468" s="33" t="s">
        <v>2665</v>
      </c>
      <c r="D468" s="33" t="s">
        <v>2185</v>
      </c>
      <c r="E468" s="78" t="s">
        <v>2278</v>
      </c>
      <c r="F468" s="70">
        <v>0.5</v>
      </c>
      <c r="G468" s="70">
        <v>1</v>
      </c>
      <c r="H468" s="70">
        <v>0</v>
      </c>
      <c r="I468" s="70"/>
      <c r="J468" s="70" t="s">
        <v>2661</v>
      </c>
      <c r="K468" s="9"/>
      <c r="L468" s="78"/>
    </row>
    <row r="469" spans="1:12">
      <c r="A469" s="33">
        <v>1017390</v>
      </c>
      <c r="B469" s="68" t="str">
        <f ca="1">VLOOKUP(A469,'Fichier FI (en entrée)'!B:E,3)</f>
        <v>GVXVODPWCI</v>
      </c>
      <c r="C469" s="33" t="s">
        <v>2666</v>
      </c>
      <c r="D469" s="33" t="s">
        <v>2194</v>
      </c>
      <c r="E469" s="78" t="s">
        <v>2278</v>
      </c>
      <c r="F469" s="70">
        <v>0</v>
      </c>
      <c r="G469" s="70">
        <v>1</v>
      </c>
      <c r="H469" s="70">
        <v>0.5</v>
      </c>
      <c r="I469" s="70"/>
      <c r="J469" s="70" t="s">
        <v>2661</v>
      </c>
      <c r="K469" s="9"/>
      <c r="L469" s="78"/>
    </row>
    <row r="470" spans="1:12">
      <c r="A470" s="33">
        <v>1101954</v>
      </c>
      <c r="B470" s="68" t="str">
        <f ca="1">VLOOKUP(A470,'Fichier FI (en entrée)'!B:E,3)</f>
        <v>JMHWOLNNPV</v>
      </c>
      <c r="C470" s="33" t="s">
        <v>2667</v>
      </c>
      <c r="D470" s="33" t="s">
        <v>2185</v>
      </c>
      <c r="E470" s="78" t="s">
        <v>2278</v>
      </c>
      <c r="F470" s="70">
        <v>0</v>
      </c>
      <c r="G470" s="70">
        <v>1</v>
      </c>
      <c r="H470" s="70">
        <v>0</v>
      </c>
      <c r="I470" s="70"/>
      <c r="J470" s="70" t="s">
        <v>2661</v>
      </c>
      <c r="K470" s="9"/>
      <c r="L470" s="78"/>
    </row>
    <row r="471" spans="1:12">
      <c r="A471" s="33">
        <v>1189933</v>
      </c>
      <c r="B471" s="68" t="str">
        <f ca="1">VLOOKUP(A471,'Fichier FI (en entrée)'!B:E,3)</f>
        <v>RHFZPCYATA</v>
      </c>
      <c r="C471" s="33" t="s">
        <v>2350</v>
      </c>
      <c r="D471" s="33" t="s">
        <v>2194</v>
      </c>
      <c r="E471" s="78" t="s">
        <v>2278</v>
      </c>
      <c r="F471" s="70">
        <v>1</v>
      </c>
      <c r="G471" s="70">
        <v>-2</v>
      </c>
      <c r="H471" s="70">
        <v>0.5</v>
      </c>
      <c r="I471" s="70"/>
      <c r="J471" s="70" t="s">
        <v>2661</v>
      </c>
      <c r="K471" s="9"/>
      <c r="L471" s="78"/>
    </row>
    <row r="472" spans="1:12">
      <c r="A472" s="33">
        <v>1091553</v>
      </c>
      <c r="B472" s="68" t="str">
        <f ca="1">VLOOKUP(A472,'Fichier FI (en entrée)'!B:E,3)</f>
        <v>VHOUSLNWTY</v>
      </c>
      <c r="C472" s="33" t="s">
        <v>2610</v>
      </c>
      <c r="D472" s="33" t="s">
        <v>2186</v>
      </c>
      <c r="E472" s="78" t="s">
        <v>2278</v>
      </c>
      <c r="F472" s="70">
        <v>0</v>
      </c>
      <c r="G472" s="70">
        <v>0.5</v>
      </c>
      <c r="H472" s="70">
        <v>0</v>
      </c>
      <c r="I472" s="70"/>
      <c r="J472" s="70" t="s">
        <v>2661</v>
      </c>
      <c r="K472" s="9"/>
      <c r="L472" s="78"/>
    </row>
    <row r="473" spans="1:12">
      <c r="A473" s="33">
        <v>1089025</v>
      </c>
      <c r="B473" s="68" t="str">
        <f ca="1">VLOOKUP(A473,'Fichier FI (en entrée)'!B:E,3)</f>
        <v>UGYCHZGWEJ</v>
      </c>
      <c r="C473" s="33" t="s">
        <v>2668</v>
      </c>
      <c r="D473" s="33" t="s">
        <v>2204</v>
      </c>
      <c r="E473" s="78" t="s">
        <v>2278</v>
      </c>
      <c r="F473" s="70">
        <v>-1.5</v>
      </c>
      <c r="G473" s="70">
        <v>1</v>
      </c>
      <c r="H473" s="70">
        <v>0</v>
      </c>
      <c r="I473" s="70"/>
      <c r="J473" s="70" t="s">
        <v>2661</v>
      </c>
      <c r="K473" s="9"/>
      <c r="L473" s="78"/>
    </row>
    <row r="474" spans="1:12">
      <c r="A474" s="33">
        <v>1142070</v>
      </c>
      <c r="B474" s="68" t="str">
        <f ca="1">VLOOKUP(A474,'Fichier FI (en entrée)'!B:E,3)</f>
        <v>YYNFZTMWGH</v>
      </c>
      <c r="C474" s="33" t="s">
        <v>2669</v>
      </c>
      <c r="D474" s="33" t="s">
        <v>2205</v>
      </c>
      <c r="E474" s="78" t="s">
        <v>2278</v>
      </c>
      <c r="F474" s="70">
        <v>0.5</v>
      </c>
      <c r="G474" s="70">
        <v>0.5</v>
      </c>
      <c r="H474" s="70">
        <v>0.5</v>
      </c>
      <c r="I474" s="70"/>
      <c r="J474" s="70" t="s">
        <v>2661</v>
      </c>
      <c r="K474" s="9"/>
      <c r="L474" s="78"/>
    </row>
    <row r="475" spans="1:12">
      <c r="A475" s="33">
        <v>1157658</v>
      </c>
      <c r="B475" s="68" t="str">
        <f ca="1">VLOOKUP(A475,'Fichier FI (en entrée)'!B:E,3)</f>
        <v>BXUIQEQBQQ</v>
      </c>
      <c r="C475" s="33" t="s">
        <v>2670</v>
      </c>
      <c r="D475" s="33" t="s">
        <v>2191</v>
      </c>
      <c r="E475" s="78" t="s">
        <v>2278</v>
      </c>
      <c r="F475" s="70">
        <v>1</v>
      </c>
      <c r="G475" s="70">
        <v>0</v>
      </c>
      <c r="H475" s="70">
        <v>1</v>
      </c>
      <c r="I475" s="70"/>
      <c r="J475" s="70" t="s">
        <v>2661</v>
      </c>
      <c r="K475" s="9"/>
      <c r="L475" s="78"/>
    </row>
    <row r="476" spans="1:12">
      <c r="A476" s="33">
        <v>1059841</v>
      </c>
      <c r="B476" s="68" t="str">
        <f ca="1">VLOOKUP(A476,'Fichier FI (en entrée)'!B:E,3)</f>
        <v>VNYAMTJYJF</v>
      </c>
      <c r="C476" s="33" t="s">
        <v>2671</v>
      </c>
      <c r="D476" s="33" t="s">
        <v>2191</v>
      </c>
      <c r="E476" s="78" t="s">
        <v>2278</v>
      </c>
      <c r="F476" s="70">
        <v>1</v>
      </c>
      <c r="G476" s="70">
        <v>-2</v>
      </c>
      <c r="H476" s="70">
        <v>0</v>
      </c>
      <c r="I476" s="70"/>
      <c r="J476" s="70" t="s">
        <v>2661</v>
      </c>
      <c r="K476" s="9"/>
      <c r="L476" s="78"/>
    </row>
    <row r="477" spans="1:12">
      <c r="A477" s="33">
        <v>1055280</v>
      </c>
      <c r="B477" s="68" t="str">
        <f ca="1">VLOOKUP(A477,'Fichier FI (en entrée)'!B:E,3)</f>
        <v>QRGOQALGKJ</v>
      </c>
      <c r="C477" s="33" t="s">
        <v>2672</v>
      </c>
      <c r="D477" s="33" t="s">
        <v>2205</v>
      </c>
      <c r="E477" s="78" t="s">
        <v>2278</v>
      </c>
      <c r="F477" s="70">
        <v>0.5</v>
      </c>
      <c r="G477" s="70">
        <v>1</v>
      </c>
      <c r="H477" s="70">
        <v>0</v>
      </c>
      <c r="I477" s="70"/>
      <c r="J477" s="70" t="s">
        <v>2661</v>
      </c>
      <c r="K477" s="9"/>
      <c r="L477" s="78"/>
    </row>
    <row r="478" spans="1:12">
      <c r="A478" s="33">
        <v>1052060</v>
      </c>
      <c r="B478" s="68" t="str">
        <f ca="1">VLOOKUP(A478,'Fichier FI (en entrée)'!B:E,3)</f>
        <v>EPIYDMJMLM</v>
      </c>
      <c r="C478" s="33" t="s">
        <v>2672</v>
      </c>
      <c r="D478" s="33" t="s">
        <v>2186</v>
      </c>
      <c r="E478" s="78" t="s">
        <v>2278</v>
      </c>
      <c r="F478" s="70">
        <v>0</v>
      </c>
      <c r="G478" s="70">
        <v>0</v>
      </c>
      <c r="H478" s="70">
        <v>0</v>
      </c>
      <c r="I478" s="70"/>
      <c r="J478" s="70" t="s">
        <v>2661</v>
      </c>
      <c r="K478" s="9"/>
      <c r="L478" s="78"/>
    </row>
    <row r="479" spans="1:12">
      <c r="A479" s="33">
        <v>1018965</v>
      </c>
      <c r="B479" s="68" t="str">
        <f ca="1">VLOOKUP(A479,'Fichier FI (en entrée)'!B:E,3)</f>
        <v>RWFHQKHJXI</v>
      </c>
      <c r="C479" s="33" t="s">
        <v>2351</v>
      </c>
      <c r="D479" s="33" t="s">
        <v>2185</v>
      </c>
      <c r="E479" s="78" t="s">
        <v>2278</v>
      </c>
      <c r="F479" s="70">
        <v>-0.5</v>
      </c>
      <c r="G479" s="70">
        <v>0</v>
      </c>
      <c r="H479" s="70">
        <v>0</v>
      </c>
      <c r="I479" s="70"/>
      <c r="J479" s="70" t="s">
        <v>2661</v>
      </c>
      <c r="K479" s="9"/>
      <c r="L479" s="78"/>
    </row>
    <row r="480" spans="1:12">
      <c r="A480" s="33">
        <v>1053153</v>
      </c>
      <c r="B480" s="68" t="str">
        <f ca="1">VLOOKUP(A480,'Fichier FI (en entrée)'!B:E,3)</f>
        <v>JCBBBPBFBR</v>
      </c>
      <c r="C480" s="33" t="s">
        <v>2673</v>
      </c>
      <c r="D480" s="33" t="s">
        <v>2186</v>
      </c>
      <c r="E480" s="78" t="s">
        <v>2278</v>
      </c>
      <c r="F480" s="70">
        <v>-1.5</v>
      </c>
      <c r="G480" s="70">
        <v>0</v>
      </c>
      <c r="H480" s="70">
        <v>0</v>
      </c>
      <c r="I480" s="70" t="s">
        <v>2661</v>
      </c>
      <c r="J480" s="70"/>
      <c r="K480" s="9"/>
      <c r="L480" s="78"/>
    </row>
    <row r="481" spans="1:13">
      <c r="A481" s="33">
        <v>1144132</v>
      </c>
      <c r="B481" s="68" t="str">
        <f ca="1">VLOOKUP(A481,'Fichier FI (en entrée)'!B:E,3)</f>
        <v>XDKWAZUTOT</v>
      </c>
      <c r="C481" s="33" t="s">
        <v>2319</v>
      </c>
      <c r="D481" s="33" t="s">
        <v>2185</v>
      </c>
      <c r="E481" s="78" t="s">
        <v>2278</v>
      </c>
      <c r="F481" s="70">
        <v>-2</v>
      </c>
      <c r="G481" s="70">
        <v>1</v>
      </c>
      <c r="H481" s="70">
        <v>0.5</v>
      </c>
      <c r="I481" s="70" t="s">
        <v>2661</v>
      </c>
      <c r="J481" s="70"/>
      <c r="K481" s="9"/>
      <c r="L481" s="78"/>
    </row>
    <row r="482" spans="1:13">
      <c r="A482" s="33">
        <v>1056967</v>
      </c>
      <c r="B482" s="68" t="str">
        <f ca="1">VLOOKUP(A482,'Fichier FI (en entrée)'!B:E,3)</f>
        <v>JYWEMSYLDE</v>
      </c>
      <c r="C482" s="33" t="s">
        <v>2674</v>
      </c>
      <c r="D482" s="33" t="s">
        <v>2205</v>
      </c>
      <c r="E482" s="32" t="s">
        <v>2786</v>
      </c>
      <c r="F482" s="35">
        <v>-1</v>
      </c>
      <c r="G482" s="35">
        <v>1</v>
      </c>
      <c r="H482" s="35">
        <v>0</v>
      </c>
      <c r="I482" s="35"/>
      <c r="J482" s="35"/>
      <c r="K482" s="34"/>
      <c r="L482" s="30"/>
      <c r="M482" s="26"/>
    </row>
    <row r="483" spans="1:13">
      <c r="A483" s="33">
        <v>1088724</v>
      </c>
      <c r="B483" s="68" t="str">
        <f ca="1">VLOOKUP(A483,'Fichier FI (en entrée)'!B:E,3)</f>
        <v>UGYCHZGWEJ</v>
      </c>
      <c r="C483" s="33" t="s">
        <v>2675</v>
      </c>
      <c r="D483" s="33" t="s">
        <v>2185</v>
      </c>
      <c r="E483" s="32" t="s">
        <v>2278</v>
      </c>
      <c r="F483" s="35">
        <v>-1.5</v>
      </c>
      <c r="G483" s="35">
        <v>0</v>
      </c>
      <c r="H483" s="35">
        <v>0</v>
      </c>
      <c r="I483" s="35"/>
      <c r="J483" s="35"/>
      <c r="K483" s="34"/>
      <c r="L483" s="30"/>
      <c r="M483" s="26"/>
    </row>
    <row r="484" spans="1:13">
      <c r="A484" s="33">
        <v>1056683</v>
      </c>
      <c r="B484" s="68" t="str">
        <f ca="1">VLOOKUP(A484,'Fichier FI (en entrée)'!B:E,3)</f>
        <v>ZFUWSVFSPT</v>
      </c>
      <c r="C484" s="33" t="s">
        <v>2621</v>
      </c>
      <c r="D484" s="33" t="s">
        <v>2191</v>
      </c>
      <c r="E484" s="32" t="s">
        <v>2278</v>
      </c>
      <c r="F484" s="35">
        <v>-1</v>
      </c>
      <c r="G484" s="35">
        <v>0</v>
      </c>
      <c r="H484" s="35">
        <v>0</v>
      </c>
      <c r="I484" s="35"/>
      <c r="J484" s="35"/>
      <c r="K484" s="34"/>
      <c r="L484" s="30"/>
      <c r="M484" s="26"/>
    </row>
    <row r="485" spans="1:13">
      <c r="A485" s="33">
        <v>1155084</v>
      </c>
      <c r="B485" s="68" t="str">
        <f ca="1">VLOOKUP(A485,'Fichier FI (en entrée)'!B:E,3)</f>
        <v>LAPSPKFRSC</v>
      </c>
      <c r="C485" s="33" t="s">
        <v>2676</v>
      </c>
      <c r="D485" s="33" t="s">
        <v>2214</v>
      </c>
      <c r="E485" s="32" t="s">
        <v>2278</v>
      </c>
      <c r="F485" s="35">
        <v>-1</v>
      </c>
      <c r="G485" s="35">
        <v>-0.5</v>
      </c>
      <c r="H485" s="35"/>
      <c r="I485" s="35"/>
      <c r="J485" s="35"/>
      <c r="K485" s="34"/>
      <c r="L485" s="30"/>
      <c r="M485" s="26"/>
    </row>
    <row r="486" spans="1:13">
      <c r="A486" s="33">
        <v>1053716</v>
      </c>
      <c r="B486" s="68" t="str">
        <f ca="1">VLOOKUP(A486,'Fichier FI (en entrée)'!B:E,3)</f>
        <v>PPQIYQOOYY</v>
      </c>
      <c r="C486" s="33" t="s">
        <v>2677</v>
      </c>
      <c r="D486" s="33" t="s">
        <v>2191</v>
      </c>
      <c r="E486" s="32" t="s">
        <v>2278</v>
      </c>
      <c r="F486" s="35">
        <v>0.5</v>
      </c>
      <c r="G486" s="35">
        <v>0</v>
      </c>
      <c r="H486" s="35">
        <v>0</v>
      </c>
      <c r="I486" s="35"/>
      <c r="J486" s="35"/>
      <c r="K486" s="34"/>
      <c r="L486" s="30"/>
      <c r="M486" s="26"/>
    </row>
    <row r="487" spans="1:13">
      <c r="A487" s="33">
        <v>1134255</v>
      </c>
      <c r="B487" s="68" t="str">
        <f ca="1">VLOOKUP(A487,'Fichier FI (en entrée)'!B:E,3)</f>
        <v>HHTHPUGJNN</v>
      </c>
      <c r="C487" s="33" t="s">
        <v>2678</v>
      </c>
      <c r="D487" s="33" t="s">
        <v>2205</v>
      </c>
      <c r="E487" s="32" t="s">
        <v>2278</v>
      </c>
      <c r="F487" s="35">
        <v>0</v>
      </c>
      <c r="G487" s="35">
        <v>0</v>
      </c>
      <c r="H487" s="35">
        <v>0</v>
      </c>
      <c r="I487" s="35"/>
      <c r="J487" s="35"/>
      <c r="K487" s="34"/>
      <c r="L487" s="30"/>
      <c r="M487" s="26"/>
    </row>
    <row r="488" spans="1:13">
      <c r="A488" s="33">
        <v>1039180</v>
      </c>
      <c r="B488" s="68" t="str">
        <f ca="1">VLOOKUP(A488,'Fichier FI (en entrée)'!B:E,3)</f>
        <v>PDPNFEHDLL</v>
      </c>
      <c r="C488" s="33" t="s">
        <v>2623</v>
      </c>
      <c r="D488" s="33" t="s">
        <v>2191</v>
      </c>
      <c r="E488" s="32" t="s">
        <v>2278</v>
      </c>
      <c r="F488" s="35">
        <v>-1</v>
      </c>
      <c r="G488" s="35">
        <v>0.5</v>
      </c>
      <c r="H488" s="35">
        <v>0</v>
      </c>
      <c r="I488" s="35"/>
      <c r="J488" s="35" t="s">
        <v>2787</v>
      </c>
      <c r="K488" s="34"/>
      <c r="L488" s="30"/>
      <c r="M488" s="26"/>
    </row>
    <row r="489" spans="1:13">
      <c r="A489" s="33">
        <v>1070191</v>
      </c>
      <c r="B489" s="68" t="str">
        <f ca="1">VLOOKUP(A489,'Fichier FI (en entrée)'!B:E,3)</f>
        <v>YEKPZBHHXW</v>
      </c>
      <c r="C489" s="33" t="s">
        <v>2679</v>
      </c>
      <c r="D489" s="33" t="s">
        <v>2191</v>
      </c>
      <c r="E489" s="32" t="s">
        <v>2278</v>
      </c>
      <c r="F489" s="35">
        <v>-1</v>
      </c>
      <c r="G489" s="35">
        <v>1</v>
      </c>
      <c r="H489" s="35">
        <v>0</v>
      </c>
      <c r="I489" s="35"/>
      <c r="J489" s="35" t="s">
        <v>2787</v>
      </c>
      <c r="K489" s="34"/>
      <c r="L489" s="30"/>
      <c r="M489" s="26"/>
    </row>
    <row r="490" spans="1:13">
      <c r="A490" s="33">
        <v>1202757</v>
      </c>
      <c r="B490" s="68" t="str">
        <f ca="1">VLOOKUP(A490,'Fichier FI (en entrée)'!B:E,3)</f>
        <v>VRCQHOGLIJ</v>
      </c>
      <c r="C490" s="33" t="s">
        <v>2333</v>
      </c>
      <c r="D490" s="33" t="s">
        <v>2194</v>
      </c>
      <c r="E490" s="32" t="s">
        <v>2278</v>
      </c>
      <c r="F490" s="35">
        <v>-1</v>
      </c>
      <c r="G490" s="35">
        <v>1</v>
      </c>
      <c r="H490" s="35">
        <v>0</v>
      </c>
      <c r="I490" s="35"/>
      <c r="J490" s="35" t="s">
        <v>2787</v>
      </c>
      <c r="K490" s="34"/>
      <c r="L490" s="30"/>
      <c r="M490" s="26"/>
    </row>
    <row r="491" spans="1:13">
      <c r="A491" s="33">
        <v>1146689</v>
      </c>
      <c r="B491" s="68" t="str">
        <f ca="1">VLOOKUP(A491,'Fichier FI (en entrée)'!B:E,3)</f>
        <v>QVOWSQGKLW</v>
      </c>
      <c r="C491" s="33" t="s">
        <v>2680</v>
      </c>
      <c r="D491" s="33" t="s">
        <v>2191</v>
      </c>
      <c r="E491" s="32" t="s">
        <v>2278</v>
      </c>
      <c r="F491" s="35">
        <v>0</v>
      </c>
      <c r="G491" s="35">
        <v>0</v>
      </c>
      <c r="H491" s="35">
        <v>0</v>
      </c>
      <c r="I491" s="35"/>
      <c r="J491" s="35"/>
      <c r="K491" s="34"/>
      <c r="L491" s="30"/>
      <c r="M491" s="26"/>
    </row>
    <row r="492" spans="1:13">
      <c r="A492" s="33">
        <v>1007595</v>
      </c>
      <c r="B492" s="68" t="str">
        <f ca="1">VLOOKUP(A492,'Fichier FI (en entrée)'!B:E,3)</f>
        <v>GBHADJHBOP</v>
      </c>
      <c r="C492" s="33" t="s">
        <v>2627</v>
      </c>
      <c r="D492" s="33" t="s">
        <v>2191</v>
      </c>
      <c r="E492" s="32" t="s">
        <v>2278</v>
      </c>
      <c r="F492" s="35">
        <v>-1</v>
      </c>
      <c r="G492" s="35">
        <v>0</v>
      </c>
      <c r="H492" s="35">
        <v>0</v>
      </c>
      <c r="I492" s="35"/>
      <c r="J492" s="35"/>
      <c r="K492" s="34"/>
      <c r="L492" s="30"/>
      <c r="M492" s="26"/>
    </row>
    <row r="493" spans="1:13">
      <c r="A493" s="33">
        <v>1056995</v>
      </c>
      <c r="B493" s="68" t="str">
        <f ca="1">VLOOKUP(A493,'Fichier FI (en entrée)'!B:E,3)</f>
        <v>JYWEMSYLDE</v>
      </c>
      <c r="C493" s="33" t="s">
        <v>2681</v>
      </c>
      <c r="D493" s="33" t="s">
        <v>2186</v>
      </c>
      <c r="E493" s="32" t="s">
        <v>2278</v>
      </c>
      <c r="F493" s="35">
        <v>0</v>
      </c>
      <c r="G493" s="35">
        <v>0.5</v>
      </c>
      <c r="H493" s="35">
        <v>0</v>
      </c>
      <c r="I493" s="35"/>
      <c r="J493" s="35"/>
      <c r="K493" s="34"/>
      <c r="L493" s="30"/>
      <c r="M493" s="26"/>
    </row>
    <row r="494" spans="1:13">
      <c r="A494" s="33">
        <v>1040796</v>
      </c>
      <c r="B494" s="68" t="str">
        <f ca="1">VLOOKUP(A494,'Fichier FI (en entrée)'!B:E,3)</f>
        <v>BVSMXTFVNK</v>
      </c>
      <c r="C494" s="33" t="s">
        <v>2361</v>
      </c>
      <c r="D494" s="33" t="s">
        <v>2191</v>
      </c>
      <c r="E494" s="32" t="s">
        <v>2278</v>
      </c>
      <c r="F494" s="35">
        <v>0</v>
      </c>
      <c r="G494" s="35">
        <v>1</v>
      </c>
      <c r="H494" s="35">
        <v>0</v>
      </c>
      <c r="I494" s="35"/>
      <c r="J494" s="35"/>
      <c r="K494" s="34"/>
      <c r="L494" s="30"/>
      <c r="M494" s="26"/>
    </row>
    <row r="495" spans="1:13">
      <c r="A495" s="33">
        <v>1199940</v>
      </c>
      <c r="B495" s="68" t="str">
        <f ca="1">VLOOKUP(A495,'Fichier FI (en entrée)'!B:E,3)</f>
        <v>ZDGVNSTTBQ</v>
      </c>
      <c r="C495" s="33" t="s">
        <v>2682</v>
      </c>
      <c r="D495" s="33" t="s">
        <v>2194</v>
      </c>
      <c r="E495" s="32" t="s">
        <v>2278</v>
      </c>
      <c r="F495" s="35">
        <v>0</v>
      </c>
      <c r="G495" s="35">
        <v>0.5</v>
      </c>
      <c r="H495" s="35">
        <v>0</v>
      </c>
      <c r="I495" s="35"/>
      <c r="J495" s="35"/>
      <c r="K495" s="34"/>
      <c r="L495" s="30"/>
      <c r="M495" s="26"/>
    </row>
    <row r="496" spans="1:13">
      <c r="A496" s="33">
        <v>1128665</v>
      </c>
      <c r="B496" s="68" t="str">
        <f ca="1">VLOOKUP(A496,'Fichier FI (en entrée)'!B:E,3)</f>
        <v>FACSPPNYDN</v>
      </c>
      <c r="C496" s="33" t="s">
        <v>2683</v>
      </c>
      <c r="D496" s="33" t="s">
        <v>2191</v>
      </c>
      <c r="E496" s="32" t="s">
        <v>2278</v>
      </c>
      <c r="F496" s="35">
        <v>0.5</v>
      </c>
      <c r="G496" s="35">
        <v>0</v>
      </c>
      <c r="H496" s="35">
        <v>0</v>
      </c>
      <c r="I496" s="35"/>
      <c r="J496" s="35"/>
      <c r="K496" s="34"/>
      <c r="L496" s="30"/>
      <c r="M496" s="26"/>
    </row>
    <row r="497" spans="1:13">
      <c r="A497" s="33">
        <v>1092122</v>
      </c>
      <c r="B497" s="68" t="str">
        <f ca="1">VLOOKUP(A497,'Fichier FI (en entrée)'!B:E,3)</f>
        <v>FFXTPKNMFV</v>
      </c>
      <c r="C497" s="33" t="s">
        <v>2684</v>
      </c>
      <c r="D497" s="33" t="s">
        <v>2191</v>
      </c>
      <c r="E497" s="32" t="s">
        <v>2278</v>
      </c>
      <c r="F497" s="35">
        <v>0</v>
      </c>
      <c r="G497" s="35">
        <v>0</v>
      </c>
      <c r="H497" s="35">
        <v>0</v>
      </c>
      <c r="I497" s="35"/>
      <c r="J497" s="35"/>
      <c r="K497" s="34"/>
      <c r="L497" s="30"/>
      <c r="M497" s="26"/>
    </row>
    <row r="498" spans="1:13">
      <c r="A498" s="33">
        <v>1161343</v>
      </c>
      <c r="B498" s="68" t="str">
        <f ca="1">VLOOKUP(A498,'Fichier FI (en entrée)'!B:E,3)</f>
        <v>URZNWEEQGU</v>
      </c>
      <c r="C498" s="33" t="s">
        <v>2685</v>
      </c>
      <c r="D498" s="33" t="s">
        <v>2205</v>
      </c>
      <c r="E498" s="32" t="s">
        <v>2278</v>
      </c>
      <c r="F498" s="35">
        <v>0.5</v>
      </c>
      <c r="G498" s="35">
        <v>1</v>
      </c>
      <c r="H498" s="35">
        <v>0</v>
      </c>
      <c r="I498" s="35"/>
      <c r="J498" s="35"/>
      <c r="K498" s="34"/>
      <c r="L498" s="30"/>
      <c r="M498" s="26"/>
    </row>
    <row r="499" spans="1:13">
      <c r="A499" s="33">
        <v>1057072</v>
      </c>
      <c r="B499" s="68" t="str">
        <f ca="1">VLOOKUP(A499,'Fichier FI (en entrée)'!B:E,3)</f>
        <v>JYWEMSYLDE</v>
      </c>
      <c r="C499" s="33" t="s">
        <v>2686</v>
      </c>
      <c r="D499" s="33" t="s">
        <v>2191</v>
      </c>
      <c r="E499" s="32" t="s">
        <v>2278</v>
      </c>
      <c r="F499" s="35">
        <v>-0.5</v>
      </c>
      <c r="G499" s="35">
        <v>1</v>
      </c>
      <c r="H499" s="35">
        <v>0</v>
      </c>
      <c r="I499" s="35"/>
      <c r="J499" s="35"/>
      <c r="K499" s="34"/>
      <c r="L499" s="30"/>
      <c r="M499" s="26"/>
    </row>
    <row r="500" spans="1:13">
      <c r="A500" s="33">
        <v>1164803</v>
      </c>
      <c r="B500" s="68" t="str">
        <f ca="1">VLOOKUP(A500,'Fichier FI (en entrée)'!B:E,3)</f>
        <v>HKZOLRBDKA</v>
      </c>
      <c r="C500" s="33" t="s">
        <v>2633</v>
      </c>
      <c r="D500" s="33" t="s">
        <v>2191</v>
      </c>
      <c r="E500" s="32" t="s">
        <v>2278</v>
      </c>
      <c r="F500" s="35">
        <v>-0.5</v>
      </c>
      <c r="G500" s="35">
        <v>0</v>
      </c>
      <c r="H500" s="35">
        <v>0</v>
      </c>
      <c r="I500" s="35"/>
      <c r="J500" s="35"/>
      <c r="K500" s="34"/>
      <c r="L500" s="30"/>
      <c r="M500" s="26"/>
    </row>
    <row r="501" spans="1:13">
      <c r="A501" s="33">
        <v>1101357</v>
      </c>
      <c r="B501" s="68" t="str">
        <f ca="1">VLOOKUP(A501,'Fichier FI (en entrée)'!B:E,3)</f>
        <v>DTTPHJDBCI</v>
      </c>
      <c r="C501" s="33" t="s">
        <v>2687</v>
      </c>
      <c r="D501" s="33" t="s">
        <v>2205</v>
      </c>
      <c r="E501" s="32" t="s">
        <v>2278</v>
      </c>
      <c r="F501" s="35">
        <v>0</v>
      </c>
      <c r="G501" s="35">
        <v>0.5</v>
      </c>
      <c r="H501" s="35"/>
      <c r="I501" s="35"/>
      <c r="J501" s="35"/>
      <c r="K501" s="34"/>
      <c r="L501" s="30"/>
      <c r="M501" s="26"/>
    </row>
    <row r="502" spans="1:13">
      <c r="A502" s="33">
        <v>1172423</v>
      </c>
      <c r="B502" s="68" t="str">
        <f ca="1">VLOOKUP(A502,'Fichier FI (en entrée)'!B:E,3)</f>
        <v>ZLSRDQSPBY</v>
      </c>
      <c r="C502" s="33" t="s">
        <v>2688</v>
      </c>
      <c r="D502" s="33" t="s">
        <v>2194</v>
      </c>
      <c r="E502" s="32" t="s">
        <v>2278</v>
      </c>
      <c r="F502" s="35">
        <v>-0.5</v>
      </c>
      <c r="G502" s="35">
        <v>0.5</v>
      </c>
      <c r="H502" s="35"/>
      <c r="I502" s="35"/>
      <c r="J502" s="35"/>
      <c r="K502" s="34"/>
      <c r="L502" s="30"/>
      <c r="M502" s="26"/>
    </row>
    <row r="503" spans="1:13">
      <c r="A503" s="33">
        <v>1162948</v>
      </c>
      <c r="B503" s="68" t="str">
        <f ca="1">VLOOKUP(A503,'Fichier FI (en entrée)'!B:E,3)</f>
        <v>OXFLTCBBED</v>
      </c>
      <c r="C503" s="33" t="s">
        <v>2340</v>
      </c>
      <c r="D503" s="33" t="s">
        <v>2205</v>
      </c>
      <c r="E503" s="32" t="s">
        <v>2278</v>
      </c>
      <c r="F503" s="35">
        <v>0.5</v>
      </c>
      <c r="G503" s="35">
        <v>0</v>
      </c>
      <c r="H503" s="35"/>
      <c r="I503" s="35"/>
      <c r="J503" s="35"/>
      <c r="K503" s="34"/>
      <c r="L503" s="30"/>
      <c r="M503" s="26"/>
    </row>
    <row r="504" spans="1:13">
      <c r="A504" s="33">
        <v>1201120</v>
      </c>
      <c r="B504" s="68" t="str">
        <f ca="1">VLOOKUP(A504,'Fichier FI (en entrée)'!B:E,3)</f>
        <v>BXTQRUAXFE</v>
      </c>
      <c r="C504" s="33" t="s">
        <v>2689</v>
      </c>
      <c r="D504" s="33" t="s">
        <v>2200</v>
      </c>
      <c r="E504" s="32" t="s">
        <v>2278</v>
      </c>
      <c r="F504" s="35">
        <v>0.5</v>
      </c>
      <c r="G504" s="35">
        <v>0</v>
      </c>
      <c r="H504" s="35"/>
      <c r="I504" s="35" t="s">
        <v>2290</v>
      </c>
      <c r="J504" s="35" t="s">
        <v>2787</v>
      </c>
      <c r="K504" s="34"/>
      <c r="L504" s="30"/>
      <c r="M504" s="26"/>
    </row>
    <row r="505" spans="1:13">
      <c r="A505" s="33">
        <v>1133561</v>
      </c>
      <c r="B505" s="68" t="str">
        <f ca="1">VLOOKUP(A505,'Fichier FI (en entrée)'!B:E,3)</f>
        <v>BISESNGRNH</v>
      </c>
      <c r="C505" s="33" t="s">
        <v>2690</v>
      </c>
      <c r="D505" s="33" t="s">
        <v>2200</v>
      </c>
      <c r="E505" s="32" t="s">
        <v>2278</v>
      </c>
      <c r="F505" s="35">
        <v>0</v>
      </c>
      <c r="G505" s="35">
        <v>1</v>
      </c>
      <c r="H505" s="35"/>
      <c r="I505" s="35"/>
      <c r="J505" s="35"/>
      <c r="K505" s="34"/>
      <c r="L505" s="30"/>
      <c r="M505" s="26"/>
    </row>
    <row r="506" spans="1:13">
      <c r="A506" s="33">
        <v>1064519</v>
      </c>
      <c r="B506" s="68" t="str">
        <f ca="1">VLOOKUP(A506,'Fichier FI (en entrée)'!B:E,3)</f>
        <v>QVVPZHIIBZ</v>
      </c>
      <c r="C506" s="33" t="s">
        <v>2691</v>
      </c>
      <c r="D506" s="33" t="s">
        <v>2205</v>
      </c>
      <c r="E506" s="32" t="s">
        <v>2278</v>
      </c>
      <c r="F506" s="35">
        <v>0</v>
      </c>
      <c r="G506" s="35">
        <v>0</v>
      </c>
      <c r="H506" s="35"/>
      <c r="I506" s="35"/>
      <c r="J506" s="35"/>
      <c r="K506" s="34"/>
      <c r="L506" s="30"/>
      <c r="M506" s="26"/>
    </row>
    <row r="507" spans="1:13">
      <c r="A507" s="33">
        <v>1064681</v>
      </c>
      <c r="B507" s="68" t="str">
        <f ca="1">VLOOKUP(A507,'Fichier FI (en entrée)'!B:E,3)</f>
        <v>PCRJSFTQHI</v>
      </c>
      <c r="C507" s="33" t="s">
        <v>2692</v>
      </c>
      <c r="D507" s="33" t="s">
        <v>2200</v>
      </c>
      <c r="E507" s="32" t="s">
        <v>2278</v>
      </c>
      <c r="F507" s="35">
        <v>0.5</v>
      </c>
      <c r="G507" s="35">
        <v>1</v>
      </c>
      <c r="H507" s="35"/>
      <c r="I507" s="35"/>
      <c r="J507" s="35" t="s">
        <v>2787</v>
      </c>
      <c r="K507" s="34"/>
      <c r="L507" s="30"/>
      <c r="M507" s="26"/>
    </row>
    <row r="508" spans="1:13">
      <c r="A508" s="33">
        <v>1167690</v>
      </c>
      <c r="B508" s="68" t="str">
        <f ca="1">VLOOKUP(A508,'Fichier FI (en entrée)'!B:E,3)</f>
        <v>RCWUIGHHHK</v>
      </c>
      <c r="C508" s="33" t="s">
        <v>2693</v>
      </c>
      <c r="D508" s="33" t="s">
        <v>2194</v>
      </c>
      <c r="E508" s="32" t="s">
        <v>2278</v>
      </c>
      <c r="F508" s="35">
        <v>0</v>
      </c>
      <c r="G508" s="35">
        <v>1</v>
      </c>
      <c r="H508" s="35"/>
      <c r="I508" s="35"/>
      <c r="J508" s="35"/>
      <c r="K508" s="34"/>
      <c r="L508" s="30"/>
      <c r="M508" s="26"/>
    </row>
    <row r="509" spans="1:13">
      <c r="A509" s="33">
        <v>1094590</v>
      </c>
      <c r="B509" s="68" t="str">
        <f ca="1">VLOOKUP(A509,'Fichier FI (en entrée)'!B:E,3)</f>
        <v>LGHDUUSHWH</v>
      </c>
      <c r="C509" s="33" t="s">
        <v>2639</v>
      </c>
      <c r="D509" s="33" t="s">
        <v>2200</v>
      </c>
      <c r="E509" s="32" t="s">
        <v>2278</v>
      </c>
      <c r="F509" s="35">
        <v>-1</v>
      </c>
      <c r="G509" s="35">
        <v>0</v>
      </c>
      <c r="H509" s="35"/>
      <c r="I509" s="35"/>
      <c r="J509" s="35"/>
      <c r="K509" s="34"/>
      <c r="L509" s="30"/>
      <c r="M509" s="26"/>
    </row>
    <row r="510" spans="1:13">
      <c r="A510" s="33">
        <v>1038598</v>
      </c>
      <c r="B510" s="68" t="str">
        <f ca="1">VLOOKUP(A510,'Fichier FI (en entrée)'!B:E,3)</f>
        <v>FVWKBEUGUT</v>
      </c>
      <c r="C510" s="33" t="s">
        <v>2694</v>
      </c>
      <c r="D510" s="33" t="s">
        <v>2203</v>
      </c>
      <c r="E510" s="32" t="s">
        <v>2278</v>
      </c>
      <c r="F510" s="35">
        <v>0</v>
      </c>
      <c r="G510" s="35">
        <v>1</v>
      </c>
      <c r="H510" s="35"/>
      <c r="I510" s="35"/>
      <c r="J510" s="35" t="s">
        <v>2787</v>
      </c>
      <c r="K510" s="34"/>
      <c r="L510" s="30"/>
      <c r="M510" s="26"/>
    </row>
    <row r="511" spans="1:13">
      <c r="A511" s="33">
        <v>1152479</v>
      </c>
      <c r="B511" s="68" t="str">
        <f ca="1">VLOOKUP(A511,'Fichier FI (en entrée)'!B:E,3)</f>
        <v>QMMHEDPVLB</v>
      </c>
      <c r="C511" s="33" t="s">
        <v>2695</v>
      </c>
      <c r="D511" s="33" t="s">
        <v>2200</v>
      </c>
      <c r="E511" s="32" t="s">
        <v>2278</v>
      </c>
      <c r="F511" s="35">
        <v>-1</v>
      </c>
      <c r="G511" s="35">
        <v>0</v>
      </c>
      <c r="H511" s="35"/>
      <c r="I511" s="35"/>
      <c r="J511" s="35"/>
      <c r="K511" s="34"/>
      <c r="L511" s="30"/>
      <c r="M511" s="26"/>
    </row>
    <row r="512" spans="1:13">
      <c r="A512" s="33">
        <v>1042328</v>
      </c>
      <c r="B512" s="68" t="str">
        <f ca="1">VLOOKUP(A512,'Fichier FI (en entrée)'!B:E,3)</f>
        <v>UUMCMKQIAA</v>
      </c>
      <c r="C512" s="33" t="s">
        <v>2696</v>
      </c>
      <c r="D512" s="33" t="s">
        <v>2200</v>
      </c>
      <c r="E512" s="32" t="s">
        <v>2278</v>
      </c>
      <c r="F512" s="35">
        <v>0.5</v>
      </c>
      <c r="G512" s="35">
        <v>1</v>
      </c>
      <c r="H512" s="35"/>
      <c r="I512" s="35"/>
      <c r="J512" s="35" t="s">
        <v>2787</v>
      </c>
      <c r="K512" s="34"/>
      <c r="L512" s="30"/>
      <c r="M512" s="26"/>
    </row>
    <row r="513" spans="1:13">
      <c r="A513" s="33">
        <v>1056137</v>
      </c>
      <c r="B513" s="68" t="str">
        <f ca="1">VLOOKUP(A513,'Fichier FI (en entrée)'!B:E,3)</f>
        <v>KWMGHHUFYZ</v>
      </c>
      <c r="C513" s="33" t="s">
        <v>2697</v>
      </c>
      <c r="D513" s="33" t="s">
        <v>2192</v>
      </c>
      <c r="E513" s="32" t="s">
        <v>2278</v>
      </c>
      <c r="F513" s="35"/>
      <c r="G513" s="35">
        <v>0.5</v>
      </c>
      <c r="H513" s="35"/>
      <c r="I513" s="35"/>
      <c r="J513" s="35"/>
      <c r="K513" s="34"/>
      <c r="L513" s="30"/>
      <c r="M513" s="26"/>
    </row>
    <row r="514" spans="1:13">
      <c r="A514" s="33">
        <v>1103281</v>
      </c>
      <c r="B514" s="68" t="str">
        <f ca="1">VLOOKUP(A514,'Fichier FI (en entrée)'!B:E,3)</f>
        <v>TLZDVBZAML</v>
      </c>
      <c r="C514" s="33" t="s">
        <v>2698</v>
      </c>
      <c r="D514" s="33" t="s">
        <v>2200</v>
      </c>
      <c r="E514" s="32" t="s">
        <v>2278</v>
      </c>
      <c r="F514" s="35">
        <v>-1.5</v>
      </c>
      <c r="G514" s="35">
        <v>0</v>
      </c>
      <c r="H514" s="35"/>
      <c r="I514" s="35"/>
      <c r="J514" s="35"/>
      <c r="K514" s="34"/>
      <c r="L514" s="30"/>
      <c r="M514" s="26"/>
    </row>
    <row r="515" spans="1:13">
      <c r="A515" s="33">
        <v>1009550</v>
      </c>
      <c r="B515" s="68" t="str">
        <f ca="1">VLOOKUP(A515,'Fichier FI (en entrée)'!B:E,3)</f>
        <v>KIIJKSGQQY</v>
      </c>
      <c r="C515" s="33" t="s">
        <v>2699</v>
      </c>
      <c r="D515" s="33" t="s">
        <v>2192</v>
      </c>
      <c r="E515" s="32" t="s">
        <v>2278</v>
      </c>
      <c r="F515" s="35">
        <v>0</v>
      </c>
      <c r="G515" s="35">
        <v>1</v>
      </c>
      <c r="H515" s="35"/>
      <c r="I515" s="35"/>
      <c r="J515" s="35" t="s">
        <v>2787</v>
      </c>
      <c r="K515" s="34"/>
      <c r="L515" s="30"/>
      <c r="M515" s="26"/>
    </row>
    <row r="516" spans="1:13">
      <c r="A516" s="33">
        <v>1146481</v>
      </c>
      <c r="B516" s="68" t="str">
        <f ca="1">VLOOKUP(A516,'Fichier FI (en entrée)'!B:E,3)</f>
        <v>QVOWSQGKLW</v>
      </c>
      <c r="C516" s="33" t="s">
        <v>2700</v>
      </c>
      <c r="D516" s="33" t="s">
        <v>2197</v>
      </c>
      <c r="E516" s="32" t="s">
        <v>2278</v>
      </c>
      <c r="F516" s="35">
        <v>-0.5</v>
      </c>
      <c r="G516" s="35">
        <v>0</v>
      </c>
      <c r="H516" s="35"/>
      <c r="I516" s="35"/>
      <c r="J516" s="35"/>
      <c r="K516" s="34"/>
      <c r="L516" s="30"/>
      <c r="M516" s="26"/>
    </row>
    <row r="517" spans="1:13">
      <c r="A517" s="33">
        <v>1188712</v>
      </c>
      <c r="B517" s="68" t="str">
        <f ca="1">VLOOKUP(A517,'Fichier FI (en entrée)'!B:E,3)</f>
        <v>BTTHPIPJPE</v>
      </c>
      <c r="C517" s="33" t="s">
        <v>2701</v>
      </c>
      <c r="D517" s="33" t="s">
        <v>2215</v>
      </c>
      <c r="E517" s="32" t="s">
        <v>2278</v>
      </c>
      <c r="F517" s="35">
        <v>0</v>
      </c>
      <c r="G517" s="35">
        <v>0</v>
      </c>
      <c r="H517" s="35"/>
      <c r="I517" s="35"/>
      <c r="J517" s="35"/>
      <c r="K517" s="34"/>
      <c r="L517" s="30"/>
      <c r="M517" s="26"/>
    </row>
    <row r="518" spans="1:13">
      <c r="A518" s="33">
        <v>1046052</v>
      </c>
      <c r="B518" s="68" t="str">
        <f ca="1">VLOOKUP(A518,'Fichier FI (en entrée)'!B:E,3)</f>
        <v>VVPARMPEGS</v>
      </c>
      <c r="C518" s="33" t="s">
        <v>2702</v>
      </c>
      <c r="D518" s="33" t="s">
        <v>2201</v>
      </c>
      <c r="E518" s="32" t="s">
        <v>2278</v>
      </c>
      <c r="F518" s="35">
        <v>-2</v>
      </c>
      <c r="G518" s="35">
        <v>1</v>
      </c>
      <c r="H518" s="35">
        <v>1</v>
      </c>
      <c r="I518" s="35"/>
      <c r="J518" s="35"/>
      <c r="K518" s="34"/>
      <c r="L518" s="30"/>
      <c r="M518" s="26"/>
    </row>
    <row r="519" spans="1:13">
      <c r="A519" s="33">
        <v>1093189</v>
      </c>
      <c r="B519" s="68" t="str">
        <f ca="1">VLOOKUP(A519,'Fichier FI (en entrée)'!B:E,3)</f>
        <v>LGHDUUSHWH</v>
      </c>
      <c r="C519" s="33" t="s">
        <v>2703</v>
      </c>
      <c r="D519" s="33" t="s">
        <v>2197</v>
      </c>
      <c r="E519" s="32" t="s">
        <v>2278</v>
      </c>
      <c r="F519" s="35">
        <v>0</v>
      </c>
      <c r="G519" s="35">
        <v>0</v>
      </c>
      <c r="H519" s="35"/>
      <c r="I519" s="35"/>
      <c r="J519" s="35"/>
      <c r="K519" s="34"/>
      <c r="L519" s="30"/>
      <c r="M519" s="26"/>
    </row>
    <row r="520" spans="1:13">
      <c r="A520" s="33">
        <v>1035946</v>
      </c>
      <c r="B520" s="68" t="str">
        <f ca="1">VLOOKUP(A520,'Fichier FI (en entrée)'!B:E,3)</f>
        <v>PBWPKTJZPG</v>
      </c>
      <c r="C520" s="33" t="s">
        <v>2704</v>
      </c>
      <c r="D520" s="33" t="s">
        <v>2188</v>
      </c>
      <c r="E520" s="32" t="s">
        <v>2278</v>
      </c>
      <c r="F520" s="35">
        <v>-2</v>
      </c>
      <c r="G520" s="35">
        <v>-2</v>
      </c>
      <c r="H520" s="35">
        <v>0</v>
      </c>
      <c r="I520" s="35"/>
      <c r="J520" s="35"/>
      <c r="K520" s="34"/>
      <c r="L520" s="30"/>
      <c r="M520" s="26"/>
    </row>
    <row r="521" spans="1:13">
      <c r="A521" s="33">
        <v>1053321</v>
      </c>
      <c r="B521" s="68" t="str">
        <f ca="1">VLOOKUP(A521,'Fichier FI (en entrée)'!B:E,3)</f>
        <v>KJWOWKFPAR</v>
      </c>
      <c r="C521" s="33" t="s">
        <v>2705</v>
      </c>
      <c r="D521" s="33" t="s">
        <v>2202</v>
      </c>
      <c r="E521" s="32" t="s">
        <v>2278</v>
      </c>
      <c r="F521" s="35">
        <v>-1</v>
      </c>
      <c r="G521" s="35">
        <v>0.5</v>
      </c>
      <c r="H521" s="35"/>
      <c r="I521" s="35"/>
      <c r="J521" s="35"/>
      <c r="K521" s="34"/>
      <c r="L521" s="30"/>
      <c r="M521" s="26"/>
    </row>
    <row r="522" spans="1:13">
      <c r="A522" s="33">
        <v>1156244</v>
      </c>
      <c r="B522" s="68" t="str">
        <f ca="1">VLOOKUP(A522,'Fichier FI (en entrée)'!B:E,3)</f>
        <v>OEYQCRTZYY</v>
      </c>
      <c r="C522" s="33" t="s">
        <v>2706</v>
      </c>
      <c r="D522" s="33" t="s">
        <v>2192</v>
      </c>
      <c r="E522" s="32" t="s">
        <v>2278</v>
      </c>
      <c r="F522" s="35">
        <v>-1</v>
      </c>
      <c r="G522" s="35">
        <v>1</v>
      </c>
      <c r="H522" s="35"/>
      <c r="I522" s="35"/>
      <c r="J522" s="35" t="s">
        <v>2787</v>
      </c>
      <c r="K522" s="34"/>
      <c r="L522" s="30"/>
      <c r="M522" s="26"/>
    </row>
    <row r="523" spans="1:13">
      <c r="A523" s="89">
        <v>163903</v>
      </c>
      <c r="B523" s="68" t="str">
        <f ca="1">VLOOKUP(A523,'Fichier FI (en entrée)'!B:E,3)</f>
        <v>JMMOOYIHLD</v>
      </c>
      <c r="C523" s="89" t="s">
        <v>2713</v>
      </c>
      <c r="D523" s="89" t="s">
        <v>2714</v>
      </c>
      <c r="E523" s="93" t="s">
        <v>2</v>
      </c>
      <c r="F523" s="70">
        <v>-1</v>
      </c>
      <c r="G523" s="70">
        <v>0.5</v>
      </c>
      <c r="H523" s="70">
        <v>0</v>
      </c>
      <c r="I523" s="70"/>
      <c r="J523" s="70" t="s">
        <v>2290</v>
      </c>
      <c r="K523" s="9"/>
      <c r="L523" s="93"/>
    </row>
    <row r="524" spans="1:13">
      <c r="A524" s="89">
        <v>163959</v>
      </c>
      <c r="B524" s="68" t="str">
        <f ca="1">VLOOKUP(A524,'Fichier FI (en entrée)'!B:E,3)</f>
        <v>DECHFPJDGQ</v>
      </c>
      <c r="C524" s="89" t="s">
        <v>2715</v>
      </c>
      <c r="D524" s="89" t="s">
        <v>2714</v>
      </c>
      <c r="E524" s="93" t="s">
        <v>2</v>
      </c>
      <c r="F524" s="70">
        <v>-0.5</v>
      </c>
      <c r="G524" s="70">
        <v>-0.5</v>
      </c>
      <c r="H524" s="70"/>
      <c r="I524" s="70"/>
      <c r="J524" s="70"/>
      <c r="K524" s="9"/>
      <c r="L524" s="93"/>
    </row>
    <row r="525" spans="1:13">
      <c r="A525" s="89">
        <v>605981</v>
      </c>
      <c r="B525" s="68" t="str">
        <f ca="1">VLOOKUP(A525,'Fichier FI (en entrée)'!B:E,3)</f>
        <v>DCHQOGZEDO</v>
      </c>
      <c r="C525" s="89" t="s">
        <v>2716</v>
      </c>
      <c r="D525" s="89" t="s">
        <v>2714</v>
      </c>
      <c r="E525" s="93" t="s">
        <v>2</v>
      </c>
      <c r="F525" s="70">
        <v>0</v>
      </c>
      <c r="G525" s="70">
        <v>0.5</v>
      </c>
      <c r="H525" s="70"/>
      <c r="I525" s="70"/>
      <c r="J525" s="70"/>
      <c r="K525" s="9"/>
      <c r="L525" s="93"/>
    </row>
    <row r="526" spans="1:13">
      <c r="A526" s="89">
        <v>688562</v>
      </c>
      <c r="B526" s="68" t="str">
        <f ca="1">VLOOKUP(A526,'Fichier FI (en entrée)'!B:E,3)</f>
        <v>DJVKBUFXWF</v>
      </c>
      <c r="C526" s="89" t="s">
        <v>2717</v>
      </c>
      <c r="D526" s="89" t="s">
        <v>2714</v>
      </c>
      <c r="E526" s="93" t="s">
        <v>2</v>
      </c>
      <c r="F526" s="70">
        <v>-1</v>
      </c>
      <c r="G526" s="70">
        <v>-0.5</v>
      </c>
      <c r="H526" s="70"/>
      <c r="I526" s="70"/>
      <c r="J526" s="70"/>
      <c r="K526" s="9"/>
      <c r="L526" s="93"/>
    </row>
    <row r="527" spans="1:13">
      <c r="A527" s="89">
        <v>157069</v>
      </c>
      <c r="B527" s="68" t="str">
        <f ca="1">VLOOKUP(A527,'Fichier FI (en entrée)'!B:E,3)</f>
        <v>HLKIFPXRNI</v>
      </c>
      <c r="C527" s="89" t="s">
        <v>2718</v>
      </c>
      <c r="D527" s="89" t="s">
        <v>2719</v>
      </c>
      <c r="E527" s="93" t="s">
        <v>2</v>
      </c>
      <c r="F527" s="70">
        <v>-0.5</v>
      </c>
      <c r="G527" s="70">
        <v>1</v>
      </c>
      <c r="H527" s="70"/>
      <c r="I527" s="70"/>
      <c r="J527" s="70"/>
      <c r="K527" s="9"/>
      <c r="L527" s="93"/>
    </row>
    <row r="528" spans="1:13">
      <c r="A528" s="89">
        <v>241542</v>
      </c>
      <c r="B528" s="68" t="str">
        <f ca="1">VLOOKUP(A528,'Fichier FI (en entrée)'!B:E,3)</f>
        <v>KIYCTPGQJH</v>
      </c>
      <c r="C528" s="89" t="s">
        <v>2620</v>
      </c>
      <c r="D528" s="89" t="s">
        <v>2719</v>
      </c>
      <c r="E528" s="93" t="s">
        <v>2</v>
      </c>
      <c r="F528" s="70">
        <v>0.5</v>
      </c>
      <c r="G528" s="70">
        <v>0</v>
      </c>
      <c r="H528" s="70"/>
      <c r="I528" s="70"/>
      <c r="J528" s="70"/>
      <c r="K528" s="9"/>
      <c r="L528" s="93"/>
    </row>
    <row r="529" spans="1:12">
      <c r="A529" s="89">
        <v>280810</v>
      </c>
      <c r="B529" s="68" t="str">
        <f ca="1">VLOOKUP(A529,'Fichier FI (en entrée)'!B:E,3)</f>
        <v>LSGTHNYJFE</v>
      </c>
      <c r="C529" s="89" t="s">
        <v>2720</v>
      </c>
      <c r="D529" s="89" t="s">
        <v>2719</v>
      </c>
      <c r="E529" s="93" t="s">
        <v>2</v>
      </c>
      <c r="F529" s="70">
        <v>-0.5</v>
      </c>
      <c r="G529" s="70">
        <v>-0.5</v>
      </c>
      <c r="H529" s="70"/>
      <c r="I529" s="70"/>
      <c r="J529" s="70" t="s">
        <v>2529</v>
      </c>
      <c r="K529" s="9"/>
      <c r="L529" s="93"/>
    </row>
    <row r="530" spans="1:12">
      <c r="A530" s="89">
        <v>434408</v>
      </c>
      <c r="B530" s="68" t="str">
        <f ca="1">VLOOKUP(A530,'Fichier FI (en entrée)'!B:E,3)</f>
        <v>VXHAZYLYBA</v>
      </c>
      <c r="C530" s="89" t="s">
        <v>2685</v>
      </c>
      <c r="D530" s="89" t="s">
        <v>2719</v>
      </c>
      <c r="E530" s="93" t="s">
        <v>2</v>
      </c>
      <c r="F530" s="70">
        <v>0.5</v>
      </c>
      <c r="G530" s="70">
        <v>-1</v>
      </c>
      <c r="H530" s="70"/>
      <c r="I530" s="70"/>
      <c r="J530" s="70"/>
      <c r="K530" s="9"/>
      <c r="L530" s="93"/>
    </row>
    <row r="531" spans="1:12">
      <c r="A531" s="89">
        <v>494177</v>
      </c>
      <c r="B531" s="68" t="str">
        <f ca="1">VLOOKUP(A531,'Fichier FI (en entrée)'!B:E,3)</f>
        <v>PSTDZQYZED</v>
      </c>
      <c r="C531" s="89" t="s">
        <v>2721</v>
      </c>
      <c r="D531" s="89" t="s">
        <v>2719</v>
      </c>
      <c r="E531" s="93" t="s">
        <v>2</v>
      </c>
      <c r="F531" s="70">
        <v>0</v>
      </c>
      <c r="G531" s="70">
        <v>0.5</v>
      </c>
      <c r="H531" s="70"/>
      <c r="I531" s="70"/>
      <c r="J531" s="70"/>
      <c r="K531" s="9"/>
      <c r="L531" s="93"/>
    </row>
    <row r="532" spans="1:12">
      <c r="A532" s="89">
        <v>542224</v>
      </c>
      <c r="B532" s="68" t="str">
        <f ca="1">VLOOKUP(A532,'Fichier FI (en entrée)'!B:E,3)</f>
        <v>CHWZQNQOJH</v>
      </c>
      <c r="C532" s="89" t="s">
        <v>2722</v>
      </c>
      <c r="D532" s="89" t="s">
        <v>2719</v>
      </c>
      <c r="E532" s="93" t="s">
        <v>2</v>
      </c>
      <c r="F532" s="70">
        <v>-0.5</v>
      </c>
      <c r="G532" s="70">
        <v>0.5</v>
      </c>
      <c r="H532" s="70"/>
      <c r="I532" s="70"/>
      <c r="J532" s="70" t="s">
        <v>2529</v>
      </c>
      <c r="K532" s="9"/>
      <c r="L532" s="93"/>
    </row>
    <row r="533" spans="1:12">
      <c r="A533" s="89">
        <v>649983</v>
      </c>
      <c r="B533" s="68" t="str">
        <f ca="1">VLOOKUP(A533,'Fichier FI (en entrée)'!B:E,3)</f>
        <v>URFBZIYGWZ</v>
      </c>
      <c r="C533" s="89" t="s">
        <v>2720</v>
      </c>
      <c r="D533" s="89" t="s">
        <v>2719</v>
      </c>
      <c r="E533" s="93" t="s">
        <v>2</v>
      </c>
      <c r="F533" s="70">
        <v>0</v>
      </c>
      <c r="G533" s="70">
        <v>-0.5</v>
      </c>
      <c r="H533" s="70"/>
      <c r="I533" s="70"/>
      <c r="J533" s="70"/>
      <c r="K533" s="9"/>
      <c r="L533" s="93"/>
    </row>
    <row r="534" spans="1:12">
      <c r="A534" s="89">
        <v>649984</v>
      </c>
      <c r="B534" s="68" t="str">
        <f ca="1">VLOOKUP(A534,'Fichier FI (en entrée)'!B:E,3)</f>
        <v>URFBZIYGWZ</v>
      </c>
      <c r="C534" s="89" t="s">
        <v>2723</v>
      </c>
      <c r="D534" s="89" t="s">
        <v>2719</v>
      </c>
      <c r="E534" s="93" t="s">
        <v>2</v>
      </c>
      <c r="F534" s="70">
        <v>0.5</v>
      </c>
      <c r="G534" s="70">
        <v>0</v>
      </c>
      <c r="H534" s="70"/>
      <c r="I534" s="70"/>
      <c r="J534" s="70"/>
      <c r="K534" s="9"/>
      <c r="L534" s="93"/>
    </row>
    <row r="535" spans="1:12">
      <c r="A535" s="89">
        <v>672753</v>
      </c>
      <c r="B535" s="68" t="str">
        <f ca="1">VLOOKUP(A535,'Fichier FI (en entrée)'!B:E,3)</f>
        <v>OVHWCDVHKU</v>
      </c>
      <c r="C535" s="89" t="s">
        <v>2724</v>
      </c>
      <c r="D535" s="89" t="s">
        <v>2719</v>
      </c>
      <c r="E535" s="93" t="s">
        <v>2</v>
      </c>
      <c r="F535" s="70">
        <v>0</v>
      </c>
      <c r="G535" s="70">
        <v>-0.5</v>
      </c>
      <c r="H535" s="70"/>
      <c r="I535" s="70"/>
      <c r="J535" s="70"/>
      <c r="K535" s="9"/>
      <c r="L535" s="93"/>
    </row>
    <row r="536" spans="1:12">
      <c r="A536" s="89">
        <v>690262</v>
      </c>
      <c r="B536" s="68" t="str">
        <f ca="1">VLOOKUP(A536,'Fichier FI (en entrée)'!B:E,3)</f>
        <v>KRKGOJOIOJ</v>
      </c>
      <c r="C536" s="89" t="s">
        <v>2725</v>
      </c>
      <c r="D536" s="89" t="s">
        <v>2719</v>
      </c>
      <c r="E536" s="93" t="s">
        <v>2</v>
      </c>
      <c r="F536" s="70">
        <v>0</v>
      </c>
      <c r="G536" s="70">
        <v>-0.5</v>
      </c>
      <c r="H536" s="70"/>
      <c r="I536" s="70"/>
      <c r="J536" s="70"/>
      <c r="K536" s="9"/>
      <c r="L536" s="93"/>
    </row>
    <row r="537" spans="1:12">
      <c r="A537" s="89">
        <v>709994</v>
      </c>
      <c r="B537" s="68" t="str">
        <f ca="1">VLOOKUP(A537,'Fichier FI (en entrée)'!B:E,3)</f>
        <v>TITHBVCGNW</v>
      </c>
      <c r="C537" s="89" t="s">
        <v>2726</v>
      </c>
      <c r="D537" s="89" t="s">
        <v>2719</v>
      </c>
      <c r="E537" s="93" t="s">
        <v>2</v>
      </c>
      <c r="F537" s="70">
        <v>0</v>
      </c>
      <c r="G537" s="70">
        <v>-0.5</v>
      </c>
      <c r="H537" s="70"/>
      <c r="I537" s="70"/>
      <c r="J537" s="70"/>
      <c r="K537" s="9"/>
      <c r="L537" s="93"/>
    </row>
    <row r="538" spans="1:12">
      <c r="A538" s="89">
        <v>769512</v>
      </c>
      <c r="B538" s="68" t="str">
        <f ca="1">VLOOKUP(A538,'Fichier FI (en entrée)'!B:E,3)</f>
        <v>GLJSMGFOTS</v>
      </c>
      <c r="C538" s="89" t="s">
        <v>2727</v>
      </c>
      <c r="D538" s="89" t="s">
        <v>2719</v>
      </c>
      <c r="E538" s="93" t="s">
        <v>2</v>
      </c>
      <c r="F538" s="70">
        <v>-0.5</v>
      </c>
      <c r="G538" s="70">
        <v>0.5</v>
      </c>
      <c r="H538" s="70"/>
      <c r="I538" s="70"/>
      <c r="J538" s="70" t="s">
        <v>2529</v>
      </c>
      <c r="K538" s="9"/>
      <c r="L538" s="93"/>
    </row>
    <row r="539" spans="1:12">
      <c r="A539" s="89">
        <v>833294</v>
      </c>
      <c r="B539" s="68" t="str">
        <f ca="1">VLOOKUP(A539,'Fichier FI (en entrée)'!B:E,3)</f>
        <v>LWNJKNTNEM</v>
      </c>
      <c r="C539" s="89" t="s">
        <v>2728</v>
      </c>
      <c r="D539" s="89" t="s">
        <v>2719</v>
      </c>
      <c r="E539" s="93" t="s">
        <v>2</v>
      </c>
      <c r="F539" s="70">
        <v>-1</v>
      </c>
      <c r="G539" s="70">
        <v>-1</v>
      </c>
      <c r="H539" s="70">
        <v>-2</v>
      </c>
      <c r="I539" s="70"/>
      <c r="J539" s="70"/>
      <c r="K539" s="9"/>
      <c r="L539" s="93"/>
    </row>
    <row r="540" spans="1:12">
      <c r="A540" s="89">
        <v>456918</v>
      </c>
      <c r="B540" s="68" t="str">
        <f ca="1">VLOOKUP(A540,'Fichier FI (en entrée)'!B:E,3)</f>
        <v>ECUOXQMMBM</v>
      </c>
      <c r="C540" s="89" t="s">
        <v>2729</v>
      </c>
      <c r="D540" s="89" t="s">
        <v>2730</v>
      </c>
      <c r="E540" s="93" t="s">
        <v>2</v>
      </c>
      <c r="F540" s="70">
        <v>-0.5</v>
      </c>
      <c r="G540" s="70">
        <v>0</v>
      </c>
      <c r="H540" s="70"/>
      <c r="I540" s="70"/>
      <c r="J540" s="70" t="s">
        <v>2529</v>
      </c>
      <c r="K540" s="9"/>
      <c r="L540" s="93"/>
    </row>
    <row r="541" spans="1:12">
      <c r="A541" s="37">
        <v>223241</v>
      </c>
      <c r="B541" s="68" t="str">
        <f ca="1">VLOOKUP(A541,'Fichier FI (en entrée)'!B:E,3)</f>
        <v>PBLEUQALJU</v>
      </c>
      <c r="C541" s="37" t="s">
        <v>2731</v>
      </c>
      <c r="D541" s="37" t="s">
        <v>2170</v>
      </c>
      <c r="E541" s="38" t="s">
        <v>2278</v>
      </c>
      <c r="F541" s="35">
        <v>1</v>
      </c>
      <c r="G541" s="35">
        <v>0.5</v>
      </c>
      <c r="H541" s="35">
        <v>0</v>
      </c>
      <c r="I541" s="35"/>
      <c r="J541" s="35" t="s">
        <v>2290</v>
      </c>
      <c r="K541" s="34"/>
      <c r="L541" s="39"/>
    </row>
    <row r="542" spans="1:12">
      <c r="A542" s="37">
        <v>765382</v>
      </c>
      <c r="B542" s="68" t="str">
        <f ca="1">VLOOKUP(A542,'Fichier FI (en entrée)'!B:E,3)</f>
        <v>NCPRNKNDFZ</v>
      </c>
      <c r="C542" s="37" t="s">
        <v>2732</v>
      </c>
      <c r="D542" s="37" t="s">
        <v>2170</v>
      </c>
      <c r="E542" s="38" t="s">
        <v>2278</v>
      </c>
      <c r="F542" s="35">
        <v>0</v>
      </c>
      <c r="G542" s="35">
        <v>0</v>
      </c>
      <c r="H542" s="35">
        <v>1</v>
      </c>
      <c r="I542" s="35"/>
      <c r="J542" s="35" t="s">
        <v>2290</v>
      </c>
      <c r="K542" s="34"/>
      <c r="L542" s="39"/>
    </row>
    <row r="543" spans="1:12">
      <c r="A543" s="37">
        <v>214139</v>
      </c>
      <c r="B543" s="68" t="str">
        <f ca="1">VLOOKUP(A543,'Fichier FI (en entrée)'!B:E,3)</f>
        <v>GKEGDFLBFN</v>
      </c>
      <c r="C543" s="37" t="s">
        <v>2733</v>
      </c>
      <c r="D543" s="37" t="s">
        <v>2159</v>
      </c>
      <c r="E543" s="38" t="s">
        <v>2278</v>
      </c>
      <c r="F543" s="35">
        <v>-1</v>
      </c>
      <c r="G543" s="35">
        <v>1</v>
      </c>
      <c r="H543" s="35">
        <v>-0.5</v>
      </c>
      <c r="I543" s="35"/>
      <c r="J543" s="35"/>
      <c r="K543" s="34"/>
      <c r="L543" s="39"/>
    </row>
    <row r="544" spans="1:12">
      <c r="A544" s="37">
        <v>259722</v>
      </c>
      <c r="B544" s="68" t="str">
        <f ca="1">VLOOKUP(A544,'Fichier FI (en entrée)'!B:E,3)</f>
        <v>QSMMWBIINQ</v>
      </c>
      <c r="C544" s="37" t="s">
        <v>2734</v>
      </c>
      <c r="D544" s="37" t="s">
        <v>2159</v>
      </c>
      <c r="E544" s="38" t="s">
        <v>2278</v>
      </c>
      <c r="F544" s="35">
        <v>-1</v>
      </c>
      <c r="G544" s="35">
        <v>0</v>
      </c>
      <c r="H544" s="35"/>
      <c r="I544" s="35"/>
      <c r="J544" s="35"/>
      <c r="K544" s="34"/>
      <c r="L544" s="39"/>
    </row>
    <row r="545" spans="1:12">
      <c r="A545" s="37">
        <v>298105</v>
      </c>
      <c r="B545" s="68" t="str">
        <f ca="1">VLOOKUP(A545,'Fichier FI (en entrée)'!B:E,3)</f>
        <v>DMLNKRMAXM</v>
      </c>
      <c r="C545" s="37" t="s">
        <v>2735</v>
      </c>
      <c r="D545" s="37" t="s">
        <v>2159</v>
      </c>
      <c r="E545" s="38" t="s">
        <v>2278</v>
      </c>
      <c r="F545" s="95">
        <v>1</v>
      </c>
      <c r="G545" s="95">
        <v>0</v>
      </c>
      <c r="H545" s="35">
        <v>0.5</v>
      </c>
      <c r="I545" s="35"/>
      <c r="J545" s="35" t="s">
        <v>2290</v>
      </c>
      <c r="K545" s="34"/>
      <c r="L545" s="39"/>
    </row>
    <row r="546" spans="1:12">
      <c r="A546" s="37">
        <v>299684</v>
      </c>
      <c r="B546" s="68" t="str">
        <f ca="1">VLOOKUP(A546,'Fichier FI (en entrée)'!B:E,3)</f>
        <v>HFUQRTZQLE</v>
      </c>
      <c r="C546" s="37" t="s">
        <v>2736</v>
      </c>
      <c r="D546" s="37" t="s">
        <v>2159</v>
      </c>
      <c r="E546" s="38" t="s">
        <v>2278</v>
      </c>
      <c r="F546" s="35">
        <v>0</v>
      </c>
      <c r="G546" s="35">
        <v>1</v>
      </c>
      <c r="H546" s="35"/>
      <c r="I546" s="35"/>
      <c r="J546" s="35" t="s">
        <v>2290</v>
      </c>
      <c r="K546" s="34"/>
      <c r="L546" s="39"/>
    </row>
    <row r="547" spans="1:12">
      <c r="A547" s="37">
        <v>437240</v>
      </c>
      <c r="B547" s="68" t="str">
        <f ca="1">VLOOKUP(A547,'Fichier FI (en entrée)'!B:E,3)</f>
        <v>HFPPCVNBUX</v>
      </c>
      <c r="C547" s="37" t="s">
        <v>2737</v>
      </c>
      <c r="D547" s="37" t="s">
        <v>2159</v>
      </c>
      <c r="E547" s="38" t="s">
        <v>2278</v>
      </c>
      <c r="F547" s="35">
        <v>-1</v>
      </c>
      <c r="G547" s="35">
        <v>0</v>
      </c>
      <c r="H547" s="35"/>
      <c r="I547" s="35"/>
      <c r="J547" s="35"/>
      <c r="K547" s="34"/>
      <c r="L547" s="39"/>
    </row>
    <row r="548" spans="1:12">
      <c r="A548" s="37">
        <v>451043</v>
      </c>
      <c r="B548" s="68" t="str">
        <f ca="1">VLOOKUP(A548,'Fichier FI (en entrée)'!B:E,3)</f>
        <v>KUZBEMVSKT</v>
      </c>
      <c r="C548" s="37" t="s">
        <v>2738</v>
      </c>
      <c r="D548" s="37" t="s">
        <v>2159</v>
      </c>
      <c r="E548" s="38" t="s">
        <v>2278</v>
      </c>
      <c r="F548" s="35">
        <f>-1+G548</f>
        <v>-1</v>
      </c>
      <c r="G548" s="35">
        <v>0</v>
      </c>
      <c r="H548" s="35"/>
      <c r="I548" s="35"/>
      <c r="J548" s="35"/>
      <c r="K548" s="34"/>
      <c r="L548" s="39"/>
    </row>
    <row r="549" spans="1:12">
      <c r="A549" s="37">
        <v>470865</v>
      </c>
      <c r="B549" s="68" t="str">
        <f ca="1">VLOOKUP(A549,'Fichier FI (en entrée)'!B:E,3)</f>
        <v>YHFUDYFSKF</v>
      </c>
      <c r="C549" s="37" t="s">
        <v>2739</v>
      </c>
      <c r="D549" s="37" t="s">
        <v>2159</v>
      </c>
      <c r="E549" s="38" t="s">
        <v>2278</v>
      </c>
      <c r="F549" s="35">
        <v>1</v>
      </c>
      <c r="G549" s="35">
        <v>0</v>
      </c>
      <c r="H549" s="35"/>
      <c r="I549" s="35"/>
      <c r="J549" s="35"/>
      <c r="K549" s="34"/>
      <c r="L549" s="39"/>
    </row>
    <row r="550" spans="1:12">
      <c r="A550" s="37">
        <v>503502</v>
      </c>
      <c r="B550" s="68" t="str">
        <f ca="1">VLOOKUP(A550,'Fichier FI (en entrée)'!B:E,3)</f>
        <v>UQKBVEZOHH</v>
      </c>
      <c r="C550" s="37" t="s">
        <v>2342</v>
      </c>
      <c r="D550" s="37" t="s">
        <v>2159</v>
      </c>
      <c r="E550" s="38" t="s">
        <v>2278</v>
      </c>
      <c r="F550" s="35">
        <v>1</v>
      </c>
      <c r="G550" s="35">
        <v>0</v>
      </c>
      <c r="H550" s="35"/>
      <c r="I550" s="35"/>
      <c r="J550" s="35" t="s">
        <v>2290</v>
      </c>
      <c r="K550" s="34"/>
      <c r="L550" s="39"/>
    </row>
    <row r="551" spans="1:12">
      <c r="A551" s="37">
        <v>512284</v>
      </c>
      <c r="B551" s="68" t="str">
        <f ca="1">VLOOKUP(A551,'Fichier FI (en entrée)'!B:E,3)</f>
        <v>UDEZXVOVPY</v>
      </c>
      <c r="C551" s="37" t="s">
        <v>2740</v>
      </c>
      <c r="D551" s="37" t="s">
        <v>2159</v>
      </c>
      <c r="E551" s="38" t="s">
        <v>2278</v>
      </c>
      <c r="F551" s="35">
        <v>0</v>
      </c>
      <c r="G551" s="35">
        <v>0</v>
      </c>
      <c r="H551" s="35"/>
      <c r="I551" s="35"/>
      <c r="J551" s="35"/>
      <c r="K551" s="34"/>
      <c r="L551" s="39"/>
    </row>
    <row r="552" spans="1:12">
      <c r="A552" s="37">
        <v>513021</v>
      </c>
      <c r="B552" s="68" t="str">
        <f ca="1">VLOOKUP(A552,'Fichier FI (en entrée)'!B:E,3)</f>
        <v>EIBXEHQLTS</v>
      </c>
      <c r="C552" s="37" t="s">
        <v>2741</v>
      </c>
      <c r="D552" s="37" t="s">
        <v>2159</v>
      </c>
      <c r="E552" s="38" t="s">
        <v>2278</v>
      </c>
      <c r="F552" s="35">
        <v>1</v>
      </c>
      <c r="G552" s="35">
        <v>-0.5</v>
      </c>
      <c r="H552" s="35"/>
      <c r="I552" s="35"/>
      <c r="J552" s="35"/>
      <c r="K552" s="34"/>
      <c r="L552" s="39"/>
    </row>
    <row r="553" spans="1:12">
      <c r="A553" s="37">
        <v>688772</v>
      </c>
      <c r="B553" s="68" t="str">
        <f ca="1">VLOOKUP(A553,'Fichier FI (en entrée)'!B:E,3)</f>
        <v>BJWXJYHNVA</v>
      </c>
      <c r="C553" s="37" t="s">
        <v>2742</v>
      </c>
      <c r="D553" s="37" t="s">
        <v>2159</v>
      </c>
      <c r="E553" s="38" t="s">
        <v>2278</v>
      </c>
      <c r="F553" s="35">
        <v>-1</v>
      </c>
      <c r="G553" s="35">
        <v>-0.5</v>
      </c>
      <c r="H553" s="35"/>
      <c r="I553" s="35"/>
      <c r="J553" s="35"/>
      <c r="K553" s="34"/>
      <c r="L553" s="39"/>
    </row>
    <row r="554" spans="1:12">
      <c r="A554" s="37">
        <v>704004</v>
      </c>
      <c r="B554" s="68" t="str">
        <f ca="1">VLOOKUP(A554,'Fichier FI (en entrée)'!B:E,3)</f>
        <v>TETGIGUXQY</v>
      </c>
      <c r="C554" s="37" t="s">
        <v>2743</v>
      </c>
      <c r="D554" s="37" t="s">
        <v>2159</v>
      </c>
      <c r="E554" s="38" t="s">
        <v>2278</v>
      </c>
      <c r="F554" s="35">
        <v>1</v>
      </c>
      <c r="G554" s="35">
        <v>-0.5</v>
      </c>
      <c r="H554" s="35"/>
      <c r="I554" s="35"/>
      <c r="J554" s="35"/>
      <c r="K554" s="34"/>
      <c r="L554" s="39"/>
    </row>
    <row r="555" spans="1:12">
      <c r="A555" s="37">
        <v>387457</v>
      </c>
      <c r="B555" s="68" t="str">
        <f ca="1">VLOOKUP(A555,'Fichier FI (en entrée)'!B:E,3)</f>
        <v>NRTFVERDXV</v>
      </c>
      <c r="C555" s="37" t="s">
        <v>2744</v>
      </c>
      <c r="D555" s="37" t="s">
        <v>2157</v>
      </c>
      <c r="E555" s="38" t="s">
        <v>2278</v>
      </c>
      <c r="F555" s="35">
        <v>1</v>
      </c>
      <c r="G555" s="35">
        <v>0</v>
      </c>
      <c r="H555" s="35"/>
      <c r="I555" s="35"/>
      <c r="J555" s="35"/>
      <c r="K555" s="34"/>
      <c r="L555" s="39"/>
    </row>
    <row r="556" spans="1:12">
      <c r="A556" s="37">
        <v>504715</v>
      </c>
      <c r="B556" s="68" t="str">
        <f ca="1">VLOOKUP(A556,'Fichier FI (en entrée)'!B:E,3)</f>
        <v>VYKAKYYDWT</v>
      </c>
      <c r="C556" s="37" t="s">
        <v>2745</v>
      </c>
      <c r="D556" s="37" t="s">
        <v>2157</v>
      </c>
      <c r="E556" s="38" t="s">
        <v>2278</v>
      </c>
      <c r="F556" s="35">
        <v>0</v>
      </c>
      <c r="G556" s="35">
        <v>-1</v>
      </c>
      <c r="H556" s="35"/>
      <c r="I556" s="35"/>
      <c r="J556" s="35"/>
      <c r="K556" s="34"/>
      <c r="L556" s="39"/>
    </row>
    <row r="557" spans="1:12">
      <c r="A557" s="37">
        <v>512936</v>
      </c>
      <c r="B557" s="68" t="str">
        <f ca="1">VLOOKUP(A557,'Fichier FI (en entrée)'!B:E,3)</f>
        <v>RNZWLUVZSF</v>
      </c>
      <c r="C557" s="37" t="s">
        <v>2746</v>
      </c>
      <c r="D557" s="37" t="s">
        <v>2157</v>
      </c>
      <c r="E557" s="38" t="s">
        <v>2278</v>
      </c>
      <c r="F557" s="35">
        <v>0</v>
      </c>
      <c r="G557" s="35">
        <v>1</v>
      </c>
      <c r="H557" s="35"/>
      <c r="I557" s="35"/>
      <c r="J557" s="35"/>
      <c r="K557" s="34"/>
      <c r="L557" s="39"/>
    </row>
    <row r="558" spans="1:12">
      <c r="A558" s="37">
        <v>632772</v>
      </c>
      <c r="B558" s="68" t="str">
        <f ca="1">VLOOKUP(A558,'Fichier FI (en entrée)'!B:E,3)</f>
        <v>GNHFBDFMGB</v>
      </c>
      <c r="C558" s="96" t="s">
        <v>2747</v>
      </c>
      <c r="D558" s="96" t="s">
        <v>2157</v>
      </c>
      <c r="E558" s="97" t="s">
        <v>2278</v>
      </c>
      <c r="F558" s="98">
        <v>1</v>
      </c>
      <c r="G558" s="98">
        <v>0</v>
      </c>
      <c r="H558" s="98"/>
      <c r="I558" s="98" t="s">
        <v>2290</v>
      </c>
      <c r="J558" s="98"/>
      <c r="K558" s="99"/>
      <c r="L558" s="100"/>
    </row>
    <row r="559" spans="1:12">
      <c r="A559" s="37">
        <v>633595</v>
      </c>
      <c r="B559" s="68" t="str">
        <f ca="1">VLOOKUP(A559,'Fichier FI (en entrée)'!B:E,3)</f>
        <v>GNHFBDFMGB</v>
      </c>
      <c r="C559" s="37" t="s">
        <v>2748</v>
      </c>
      <c r="D559" s="37" t="s">
        <v>2157</v>
      </c>
      <c r="E559" s="38" t="s">
        <v>2278</v>
      </c>
      <c r="F559" s="35">
        <v>0</v>
      </c>
      <c r="G559" s="35">
        <v>0</v>
      </c>
      <c r="H559" s="35"/>
      <c r="I559" s="35"/>
      <c r="J559" s="35"/>
      <c r="K559" s="34"/>
      <c r="L559" s="39"/>
    </row>
    <row r="560" spans="1:12">
      <c r="A560" s="37">
        <v>633849</v>
      </c>
      <c r="B560" s="68" t="str">
        <f ca="1">VLOOKUP(A560,'Fichier FI (en entrée)'!B:E,3)</f>
        <v>GDJMFPWMEL</v>
      </c>
      <c r="C560" s="37" t="s">
        <v>2749</v>
      </c>
      <c r="D560" s="37" t="s">
        <v>2157</v>
      </c>
      <c r="E560" s="38" t="s">
        <v>2278</v>
      </c>
      <c r="F560" s="35">
        <v>0</v>
      </c>
      <c r="G560" s="35">
        <v>1</v>
      </c>
      <c r="H560" s="35">
        <v>1</v>
      </c>
      <c r="I560" s="35"/>
      <c r="J560" s="35"/>
      <c r="K560" s="34"/>
      <c r="L560" s="39"/>
    </row>
    <row r="561" spans="1:12">
      <c r="A561" s="37">
        <v>633868</v>
      </c>
      <c r="B561" s="68" t="str">
        <f ca="1">VLOOKUP(A561,'Fichier FI (en entrée)'!B:E,3)</f>
        <v>GDJMFPWMEL</v>
      </c>
      <c r="C561" s="37" t="s">
        <v>2750</v>
      </c>
      <c r="D561" s="37" t="s">
        <v>2157</v>
      </c>
      <c r="E561" s="38" t="s">
        <v>2278</v>
      </c>
      <c r="F561" s="35">
        <v>0</v>
      </c>
      <c r="G561" s="35">
        <v>-0.5</v>
      </c>
      <c r="H561" s="35"/>
      <c r="I561" s="35"/>
      <c r="J561" s="35"/>
      <c r="K561" s="34"/>
      <c r="L561" s="39"/>
    </row>
    <row r="562" spans="1:12">
      <c r="A562" s="37">
        <v>149602</v>
      </c>
      <c r="B562" s="68" t="str">
        <f ca="1">VLOOKUP(A562,'Fichier FI (en entrée)'!B:E,3)</f>
        <v>GULTRIQDQQ</v>
      </c>
      <c r="C562" s="37" t="s">
        <v>2751</v>
      </c>
      <c r="D562" s="37" t="s">
        <v>2158</v>
      </c>
      <c r="E562" s="38" t="s">
        <v>2278</v>
      </c>
      <c r="F562" s="35">
        <v>-1</v>
      </c>
      <c r="G562" s="35">
        <v>-1</v>
      </c>
      <c r="H562" s="35"/>
      <c r="I562" s="35"/>
      <c r="J562" s="35"/>
      <c r="K562" s="34"/>
      <c r="L562" s="39"/>
    </row>
    <row r="563" spans="1:12">
      <c r="A563" s="37">
        <v>152539</v>
      </c>
      <c r="B563" s="68" t="str">
        <f ca="1">VLOOKUP(A563,'Fichier FI (en entrée)'!B:E,3)</f>
        <v>VSYWVNJRUU</v>
      </c>
      <c r="C563" s="37" t="s">
        <v>2752</v>
      </c>
      <c r="D563" s="37" t="s">
        <v>2158</v>
      </c>
      <c r="E563" s="38" t="s">
        <v>2278</v>
      </c>
      <c r="F563" s="35">
        <v>-1</v>
      </c>
      <c r="G563" s="35">
        <v>0</v>
      </c>
      <c r="H563" s="35"/>
      <c r="I563" s="35"/>
      <c r="J563" s="35"/>
      <c r="K563" s="34"/>
      <c r="L563" s="39"/>
    </row>
    <row r="564" spans="1:12">
      <c r="A564" s="37">
        <v>170027</v>
      </c>
      <c r="B564" s="68" t="str">
        <f ca="1">VLOOKUP(A564,'Fichier FI (en entrée)'!B:E,3)</f>
        <v>EKMGWDJNES</v>
      </c>
      <c r="C564" s="37" t="s">
        <v>2753</v>
      </c>
      <c r="D564" s="37" t="s">
        <v>2158</v>
      </c>
      <c r="E564" s="38" t="s">
        <v>2278</v>
      </c>
      <c r="F564" s="35">
        <v>-1</v>
      </c>
      <c r="G564" s="35">
        <v>0</v>
      </c>
      <c r="H564" s="35"/>
      <c r="I564" s="35"/>
      <c r="J564" s="35"/>
      <c r="K564" s="34"/>
      <c r="L564" s="39"/>
    </row>
    <row r="565" spans="1:12">
      <c r="A565" s="37">
        <v>176432</v>
      </c>
      <c r="B565" s="68" t="str">
        <f ca="1">VLOOKUP(A565,'Fichier FI (en entrée)'!B:E,3)</f>
        <v>EZEDRFVZCS</v>
      </c>
      <c r="C565" s="37" t="s">
        <v>2328</v>
      </c>
      <c r="D565" s="37" t="s">
        <v>2158</v>
      </c>
      <c r="E565" s="38" t="s">
        <v>2278</v>
      </c>
      <c r="F565" s="35">
        <v>0</v>
      </c>
      <c r="G565" s="35">
        <v>1</v>
      </c>
      <c r="H565" s="35">
        <v>1</v>
      </c>
      <c r="I565" s="35"/>
      <c r="J565" s="35" t="s">
        <v>2290</v>
      </c>
      <c r="K565" s="34"/>
      <c r="L565" s="39"/>
    </row>
    <row r="566" spans="1:12">
      <c r="A566" s="37">
        <v>176475</v>
      </c>
      <c r="B566" s="68" t="str">
        <f ca="1">VLOOKUP(A566,'Fichier FI (en entrée)'!B:E,3)</f>
        <v>EZEDRFVZCS</v>
      </c>
      <c r="C566" s="37" t="s">
        <v>2754</v>
      </c>
      <c r="D566" s="37" t="s">
        <v>2158</v>
      </c>
      <c r="E566" s="38" t="s">
        <v>2278</v>
      </c>
      <c r="F566" s="35">
        <v>-1</v>
      </c>
      <c r="G566" s="35">
        <v>0.5</v>
      </c>
      <c r="H566" s="35"/>
      <c r="I566" s="35"/>
      <c r="J566" s="35"/>
      <c r="K566" s="34"/>
      <c r="L566" s="39"/>
    </row>
    <row r="567" spans="1:12">
      <c r="A567" s="37">
        <v>176505</v>
      </c>
      <c r="B567" s="68" t="str">
        <f ca="1">VLOOKUP(A567,'Fichier FI (en entrée)'!B:E,3)</f>
        <v>FXJSCXJNCF</v>
      </c>
      <c r="C567" s="37" t="s">
        <v>2755</v>
      </c>
      <c r="D567" s="37" t="s">
        <v>2158</v>
      </c>
      <c r="E567" s="38" t="s">
        <v>2278</v>
      </c>
      <c r="F567" s="35">
        <v>-1</v>
      </c>
      <c r="G567" s="35">
        <v>0.5</v>
      </c>
      <c r="H567" s="35"/>
      <c r="I567" s="35"/>
      <c r="J567" s="35"/>
      <c r="K567" s="34"/>
      <c r="L567" s="39"/>
    </row>
    <row r="568" spans="1:12">
      <c r="A568" s="37">
        <v>188067</v>
      </c>
      <c r="B568" s="68" t="str">
        <f ca="1">VLOOKUP(A568,'Fichier FI (en entrée)'!B:E,3)</f>
        <v>MASPUHOMOY</v>
      </c>
      <c r="C568" s="37" t="s">
        <v>2332</v>
      </c>
      <c r="D568" s="37" t="s">
        <v>2158</v>
      </c>
      <c r="E568" s="38" t="s">
        <v>2278</v>
      </c>
      <c r="F568" s="35">
        <v>1</v>
      </c>
      <c r="G568" s="35">
        <v>1</v>
      </c>
      <c r="H568" s="35"/>
      <c r="I568" s="35"/>
      <c r="J568" s="35" t="s">
        <v>2290</v>
      </c>
      <c r="K568" s="34"/>
      <c r="L568" s="39"/>
    </row>
    <row r="569" spans="1:12">
      <c r="A569" s="37">
        <v>200829</v>
      </c>
      <c r="B569" s="68" t="str">
        <f ca="1">VLOOKUP(A569,'Fichier FI (en entrée)'!B:E,3)</f>
        <v>CVZNCHCTNQ</v>
      </c>
      <c r="C569" s="37" t="s">
        <v>2756</v>
      </c>
      <c r="D569" s="37" t="s">
        <v>2158</v>
      </c>
      <c r="E569" s="38" t="s">
        <v>2278</v>
      </c>
      <c r="F569" s="35">
        <v>1</v>
      </c>
      <c r="G569" s="35">
        <v>0</v>
      </c>
      <c r="H569" s="35"/>
      <c r="I569" s="35"/>
      <c r="J569" s="35"/>
      <c r="K569" s="34"/>
      <c r="L569" s="39"/>
    </row>
    <row r="570" spans="1:12">
      <c r="A570" s="37">
        <v>285173</v>
      </c>
      <c r="B570" s="68" t="str">
        <f ca="1">VLOOKUP(A570,'Fichier FI (en entrée)'!B:E,3)</f>
        <v>UDKXELHXOS</v>
      </c>
      <c r="C570" s="37" t="s">
        <v>2757</v>
      </c>
      <c r="D570" s="37" t="s">
        <v>2158</v>
      </c>
      <c r="E570" s="38" t="s">
        <v>2278</v>
      </c>
      <c r="F570" s="35">
        <v>-1</v>
      </c>
      <c r="G570" s="35">
        <v>0</v>
      </c>
      <c r="H570" s="35"/>
      <c r="I570" s="35"/>
      <c r="J570" s="35"/>
      <c r="K570" s="34"/>
      <c r="L570" s="39"/>
    </row>
    <row r="571" spans="1:12">
      <c r="A571" s="37">
        <v>285289</v>
      </c>
      <c r="B571" s="68" t="str">
        <f ca="1">VLOOKUP(A571,'Fichier FI (en entrée)'!B:E,3)</f>
        <v>CUVEYJIEJJ</v>
      </c>
      <c r="C571" s="37" t="s">
        <v>2758</v>
      </c>
      <c r="D571" s="37" t="s">
        <v>2158</v>
      </c>
      <c r="E571" s="38" t="s">
        <v>2278</v>
      </c>
      <c r="F571" s="35">
        <v>-1</v>
      </c>
      <c r="G571" s="35">
        <v>-0.5</v>
      </c>
      <c r="H571" s="35">
        <v>-1</v>
      </c>
      <c r="I571" s="35"/>
      <c r="J571" s="35"/>
      <c r="K571" s="34"/>
      <c r="L571" s="39"/>
    </row>
    <row r="572" spans="1:12">
      <c r="A572" s="37">
        <v>285324</v>
      </c>
      <c r="B572" s="68" t="str">
        <f ca="1">VLOOKUP(A572,'Fichier FI (en entrée)'!B:E,3)</f>
        <v>CUVEYJIEJJ</v>
      </c>
      <c r="C572" s="37" t="s">
        <v>2759</v>
      </c>
      <c r="D572" s="37" t="s">
        <v>2158</v>
      </c>
      <c r="E572" s="38" t="s">
        <v>2278</v>
      </c>
      <c r="F572" s="35">
        <v>1</v>
      </c>
      <c r="G572" s="35">
        <v>0</v>
      </c>
      <c r="H572" s="35"/>
      <c r="I572" s="35"/>
      <c r="J572" s="35"/>
      <c r="K572" s="34"/>
      <c r="L572" s="39"/>
    </row>
    <row r="573" spans="1:12">
      <c r="A573" s="37">
        <v>325285</v>
      </c>
      <c r="B573" s="68" t="str">
        <f ca="1">VLOOKUP(A573,'Fichier FI (en entrée)'!B:E,3)</f>
        <v>OQYXMGHNIX</v>
      </c>
      <c r="C573" s="37" t="s">
        <v>2760</v>
      </c>
      <c r="D573" s="37" t="s">
        <v>2158</v>
      </c>
      <c r="E573" s="38" t="s">
        <v>2278</v>
      </c>
      <c r="F573" s="35">
        <v>-1</v>
      </c>
      <c r="G573" s="35">
        <v>0</v>
      </c>
      <c r="H573" s="35"/>
      <c r="I573" s="35"/>
      <c r="J573" s="35"/>
      <c r="K573" s="34"/>
      <c r="L573" s="39"/>
    </row>
    <row r="574" spans="1:12">
      <c r="A574" s="37">
        <v>332224</v>
      </c>
      <c r="B574" s="68" t="str">
        <f ca="1">VLOOKUP(A574,'Fichier FI (en entrée)'!B:E,3)</f>
        <v>JUFXVHFPQR</v>
      </c>
      <c r="C574" s="37" t="s">
        <v>2626</v>
      </c>
      <c r="D574" s="37" t="s">
        <v>2158</v>
      </c>
      <c r="E574" s="38" t="s">
        <v>2278</v>
      </c>
      <c r="F574" s="35">
        <v>1</v>
      </c>
      <c r="G574" s="35">
        <v>0.5</v>
      </c>
      <c r="H574" s="35"/>
      <c r="I574" s="35"/>
      <c r="J574" s="35"/>
      <c r="K574" s="34"/>
      <c r="L574" s="39"/>
    </row>
    <row r="575" spans="1:12">
      <c r="A575" s="37">
        <v>332339</v>
      </c>
      <c r="B575" s="68" t="str">
        <f ca="1">VLOOKUP(A575,'Fichier FI (en entrée)'!B:E,3)</f>
        <v>TDNKUOLHXT</v>
      </c>
      <c r="C575" s="37" t="s">
        <v>2761</v>
      </c>
      <c r="D575" s="37" t="s">
        <v>2158</v>
      </c>
      <c r="E575" s="38" t="s">
        <v>2278</v>
      </c>
      <c r="F575" s="35">
        <v>-1</v>
      </c>
      <c r="G575" s="35">
        <v>0.5</v>
      </c>
      <c r="H575" s="35"/>
      <c r="I575" s="35"/>
      <c r="J575" s="35"/>
      <c r="K575" s="34"/>
      <c r="L575" s="39"/>
    </row>
    <row r="576" spans="1:12">
      <c r="A576" s="37">
        <v>332383</v>
      </c>
      <c r="B576" s="68" t="str">
        <f ca="1">VLOOKUP(A576,'Fichier FI (en entrée)'!B:E,3)</f>
        <v>XCEEQPJWUO</v>
      </c>
      <c r="C576" s="37" t="s">
        <v>2762</v>
      </c>
      <c r="D576" s="37" t="s">
        <v>2158</v>
      </c>
      <c r="E576" s="38" t="s">
        <v>2278</v>
      </c>
      <c r="F576" s="35">
        <v>-1</v>
      </c>
      <c r="G576" s="35">
        <v>0.5</v>
      </c>
      <c r="H576" s="35"/>
      <c r="I576" s="35"/>
      <c r="J576" s="35" t="s">
        <v>2290</v>
      </c>
      <c r="K576" s="34"/>
      <c r="L576" s="39"/>
    </row>
    <row r="577" spans="1:12">
      <c r="A577" s="37">
        <v>332553</v>
      </c>
      <c r="B577" s="68" t="str">
        <f ca="1">VLOOKUP(A577,'Fichier FI (en entrée)'!B:E,3)</f>
        <v>HOWLLFNZOI</v>
      </c>
      <c r="C577" s="37" t="s">
        <v>2762</v>
      </c>
      <c r="D577" s="37" t="s">
        <v>2158</v>
      </c>
      <c r="E577" s="38" t="s">
        <v>2278</v>
      </c>
      <c r="F577" s="35">
        <v>-1</v>
      </c>
      <c r="G577" s="35">
        <v>0.5</v>
      </c>
      <c r="H577" s="35"/>
      <c r="I577" s="35"/>
      <c r="J577" s="35"/>
      <c r="K577" s="34"/>
      <c r="L577" s="39"/>
    </row>
    <row r="578" spans="1:12">
      <c r="A578" s="37">
        <v>335125</v>
      </c>
      <c r="B578" s="68" t="str">
        <f ca="1">VLOOKUP(A578,'Fichier FI (en entrée)'!B:E,3)</f>
        <v>OCJYUVVSEH</v>
      </c>
      <c r="C578" s="37" t="s">
        <v>2763</v>
      </c>
      <c r="D578" s="37" t="s">
        <v>2158</v>
      </c>
      <c r="E578" s="38" t="s">
        <v>2278</v>
      </c>
      <c r="F578" s="35">
        <v>1</v>
      </c>
      <c r="G578" s="35">
        <v>-0.5</v>
      </c>
      <c r="H578" s="35">
        <v>1</v>
      </c>
      <c r="I578" s="35"/>
      <c r="J578" s="35" t="s">
        <v>2290</v>
      </c>
      <c r="K578" s="34"/>
      <c r="L578" s="39"/>
    </row>
    <row r="579" spans="1:12">
      <c r="A579" s="37">
        <v>411698</v>
      </c>
      <c r="B579" s="68" t="str">
        <f ca="1">VLOOKUP(A579,'Fichier FI (en entrée)'!B:E,3)</f>
        <v>FRZJRJXPIH</v>
      </c>
      <c r="C579" s="37" t="s">
        <v>2764</v>
      </c>
      <c r="D579" s="37" t="s">
        <v>2158</v>
      </c>
      <c r="E579" s="38" t="s">
        <v>2278</v>
      </c>
      <c r="F579" s="35">
        <v>0</v>
      </c>
      <c r="G579" s="35">
        <v>0.5</v>
      </c>
      <c r="H579" s="35"/>
      <c r="I579" s="35"/>
      <c r="J579" s="35"/>
      <c r="K579" s="34"/>
      <c r="L579" s="39"/>
    </row>
    <row r="580" spans="1:12">
      <c r="A580" s="37">
        <v>411717</v>
      </c>
      <c r="B580" s="68" t="str">
        <f ca="1">VLOOKUP(A580,'Fichier FI (en entrée)'!B:E,3)</f>
        <v>FRZJRJXPIH</v>
      </c>
      <c r="C580" s="37" t="s">
        <v>2309</v>
      </c>
      <c r="D580" s="37" t="s">
        <v>2158</v>
      </c>
      <c r="E580" s="38" t="s">
        <v>2278</v>
      </c>
      <c r="F580" s="35">
        <v>-1</v>
      </c>
      <c r="G580" s="35">
        <v>0</v>
      </c>
      <c r="H580" s="35">
        <v>-1</v>
      </c>
      <c r="I580" s="35"/>
      <c r="J580" s="35"/>
      <c r="K580" s="34"/>
      <c r="L580" s="39"/>
    </row>
    <row r="581" spans="1:12">
      <c r="A581" s="37">
        <v>438535</v>
      </c>
      <c r="B581" s="68" t="str">
        <f ca="1">VLOOKUP(A581,'Fichier FI (en entrée)'!B:E,3)</f>
        <v>HMHOUEGQNM</v>
      </c>
      <c r="C581" s="37" t="s">
        <v>2697</v>
      </c>
      <c r="D581" s="37" t="s">
        <v>2158</v>
      </c>
      <c r="E581" s="38" t="s">
        <v>2278</v>
      </c>
      <c r="F581" s="35">
        <v>-1</v>
      </c>
      <c r="G581" s="35">
        <v>-0.5</v>
      </c>
      <c r="H581" s="35"/>
      <c r="I581" s="35"/>
      <c r="J581" s="35"/>
      <c r="K581" s="34"/>
      <c r="L581" s="39"/>
    </row>
    <row r="582" spans="1:12">
      <c r="A582" s="37">
        <v>451084</v>
      </c>
      <c r="B582" s="68" t="str">
        <f ca="1">VLOOKUP(A582,'Fichier FI (en entrée)'!B:E,3)</f>
        <v>FIDTVJOFKD</v>
      </c>
      <c r="C582" s="37" t="s">
        <v>2765</v>
      </c>
      <c r="D582" s="37" t="s">
        <v>2158</v>
      </c>
      <c r="E582" s="38" t="s">
        <v>2278</v>
      </c>
      <c r="F582" s="35">
        <v>-1</v>
      </c>
      <c r="G582" s="35">
        <v>-0.5</v>
      </c>
      <c r="H582" s="35"/>
      <c r="I582" s="35"/>
      <c r="J582" s="35"/>
      <c r="K582" s="34"/>
      <c r="L582" s="39"/>
    </row>
    <row r="583" spans="1:12">
      <c r="A583" s="37">
        <v>464570</v>
      </c>
      <c r="B583" s="68" t="str">
        <f ca="1">VLOOKUP(A583,'Fichier FI (en entrée)'!B:E,3)</f>
        <v>QEUXGODPWA</v>
      </c>
      <c r="C583" s="37" t="s">
        <v>2766</v>
      </c>
      <c r="D583" s="37" t="s">
        <v>2158</v>
      </c>
      <c r="E583" s="38" t="s">
        <v>2278</v>
      </c>
      <c r="F583" s="35">
        <v>1</v>
      </c>
      <c r="G583" s="35">
        <v>0.5</v>
      </c>
      <c r="H583" s="35"/>
      <c r="I583" s="35"/>
      <c r="J583" s="35" t="s">
        <v>2290</v>
      </c>
      <c r="K583" s="34"/>
      <c r="L583" s="39"/>
    </row>
    <row r="584" spans="1:12">
      <c r="A584" s="37">
        <v>495719</v>
      </c>
      <c r="B584" s="68" t="str">
        <f ca="1">VLOOKUP(A584,'Fichier FI (en entrée)'!B:E,3)</f>
        <v>GNEFRMRZWP</v>
      </c>
      <c r="C584" s="37" t="s">
        <v>2322</v>
      </c>
      <c r="D584" s="37" t="s">
        <v>2158</v>
      </c>
      <c r="E584" s="38" t="s">
        <v>2278</v>
      </c>
      <c r="F584" s="35">
        <v>-1</v>
      </c>
      <c r="G584" s="35">
        <v>-0.5</v>
      </c>
      <c r="H584" s="35"/>
      <c r="I584" s="35"/>
      <c r="J584" s="35"/>
      <c r="K584" s="34"/>
      <c r="L584" s="39"/>
    </row>
    <row r="585" spans="1:12">
      <c r="A585" s="37">
        <v>504644</v>
      </c>
      <c r="B585" s="68" t="str">
        <f ca="1">VLOOKUP(A585,'Fichier FI (en entrée)'!B:E,3)</f>
        <v>VYKAKYYDWT</v>
      </c>
      <c r="C585" s="37" t="s">
        <v>2767</v>
      </c>
      <c r="D585" s="37" t="s">
        <v>2158</v>
      </c>
      <c r="E585" s="38" t="s">
        <v>2278</v>
      </c>
      <c r="F585" s="35">
        <v>0</v>
      </c>
      <c r="G585" s="35">
        <v>0</v>
      </c>
      <c r="H585" s="35"/>
      <c r="I585" s="35"/>
      <c r="J585" s="35"/>
      <c r="K585" s="34"/>
      <c r="L585" s="39"/>
    </row>
    <row r="586" spans="1:12">
      <c r="A586" s="37">
        <v>504700</v>
      </c>
      <c r="B586" s="68" t="str">
        <f ca="1">VLOOKUP(A586,'Fichier FI (en entrée)'!B:E,3)</f>
        <v>VYKAKYYDWT</v>
      </c>
      <c r="C586" s="37" t="s">
        <v>2327</v>
      </c>
      <c r="D586" s="37" t="s">
        <v>2158</v>
      </c>
      <c r="E586" s="38" t="s">
        <v>2278</v>
      </c>
      <c r="F586" s="35">
        <v>-1</v>
      </c>
      <c r="G586" s="35">
        <v>0.5</v>
      </c>
      <c r="H586" s="35"/>
      <c r="I586" s="35"/>
      <c r="J586" s="35"/>
      <c r="K586" s="34"/>
      <c r="L586" s="39"/>
    </row>
    <row r="587" spans="1:12">
      <c r="A587" s="37">
        <v>539296</v>
      </c>
      <c r="B587" s="68" t="str">
        <f ca="1">VLOOKUP(A587,'Fichier FI (en entrée)'!B:E,3)</f>
        <v>PRCGVNFYWR</v>
      </c>
      <c r="C587" s="37" t="s">
        <v>2768</v>
      </c>
      <c r="D587" s="37" t="s">
        <v>2158</v>
      </c>
      <c r="E587" s="38" t="s">
        <v>2278</v>
      </c>
      <c r="F587" s="35">
        <v>0</v>
      </c>
      <c r="G587" s="35">
        <v>1</v>
      </c>
      <c r="H587" s="35"/>
      <c r="I587" s="35"/>
      <c r="J587" s="35" t="s">
        <v>2290</v>
      </c>
      <c r="K587" s="34"/>
      <c r="L587" s="39"/>
    </row>
    <row r="588" spans="1:12">
      <c r="A588" s="37">
        <v>576095</v>
      </c>
      <c r="B588" s="68" t="str">
        <f ca="1">VLOOKUP(A588,'Fichier FI (en entrée)'!B:E,3)</f>
        <v>NPRWZTYREY</v>
      </c>
      <c r="C588" s="37" t="s">
        <v>2769</v>
      </c>
      <c r="D588" s="37" t="s">
        <v>2158</v>
      </c>
      <c r="E588" s="38" t="s">
        <v>2278</v>
      </c>
      <c r="F588" s="35">
        <v>-1</v>
      </c>
      <c r="G588" s="35">
        <v>0</v>
      </c>
      <c r="H588" s="35"/>
      <c r="I588" s="35"/>
      <c r="J588" s="35"/>
      <c r="K588" s="34"/>
      <c r="L588" s="39"/>
    </row>
    <row r="589" spans="1:12">
      <c r="A589" s="37">
        <v>576376</v>
      </c>
      <c r="B589" s="68" t="str">
        <f ca="1">VLOOKUP(A589,'Fichier FI (en entrée)'!B:E,3)</f>
        <v>XIXPRDRIJZ</v>
      </c>
      <c r="C589" s="37" t="s">
        <v>2770</v>
      </c>
      <c r="D589" s="37" t="s">
        <v>2158</v>
      </c>
      <c r="E589" s="38" t="s">
        <v>2278</v>
      </c>
      <c r="F589" s="35">
        <v>0</v>
      </c>
      <c r="G589" s="35">
        <v>0</v>
      </c>
      <c r="H589" s="35"/>
      <c r="I589" s="35"/>
      <c r="J589" s="35"/>
      <c r="K589" s="34"/>
      <c r="L589" s="39"/>
    </row>
    <row r="590" spans="1:12">
      <c r="A590" s="37">
        <v>576388</v>
      </c>
      <c r="B590" s="68" t="str">
        <f ca="1">VLOOKUP(A590,'Fichier FI (en entrée)'!B:E,3)</f>
        <v>DDWCRTOKPW</v>
      </c>
      <c r="C590" s="37" t="s">
        <v>2771</v>
      </c>
      <c r="D590" s="37" t="s">
        <v>2158</v>
      </c>
      <c r="E590" s="38" t="s">
        <v>2278</v>
      </c>
      <c r="F590" s="35">
        <v>-1</v>
      </c>
      <c r="G590" s="35">
        <v>0</v>
      </c>
      <c r="H590" s="35"/>
      <c r="I590" s="35"/>
      <c r="J590" s="35"/>
      <c r="K590" s="34"/>
      <c r="L590" s="39"/>
    </row>
    <row r="591" spans="1:12">
      <c r="A591" s="37">
        <v>576499</v>
      </c>
      <c r="B591" s="68" t="str">
        <f ca="1">VLOOKUP(A591,'Fichier FI (en entrée)'!B:E,3)</f>
        <v>HWCPKPIWPE</v>
      </c>
      <c r="C591" s="37" t="s">
        <v>2772</v>
      </c>
      <c r="D591" s="37" t="s">
        <v>2158</v>
      </c>
      <c r="E591" s="38" t="s">
        <v>2278</v>
      </c>
      <c r="F591" s="35">
        <v>0</v>
      </c>
      <c r="G591" s="35">
        <v>0.5</v>
      </c>
      <c r="H591" s="35"/>
      <c r="I591" s="35"/>
      <c r="J591" s="35"/>
      <c r="K591" s="34"/>
      <c r="L591" s="39"/>
    </row>
    <row r="592" spans="1:12">
      <c r="A592" s="37">
        <v>632895</v>
      </c>
      <c r="B592" s="68" t="str">
        <f ca="1">VLOOKUP(A592,'Fichier FI (en entrée)'!B:E,3)</f>
        <v>GNHFBDFMGB</v>
      </c>
      <c r="C592" s="37" t="s">
        <v>2295</v>
      </c>
      <c r="D592" s="37" t="s">
        <v>2158</v>
      </c>
      <c r="E592" s="38" t="s">
        <v>2278</v>
      </c>
      <c r="F592" s="35">
        <v>-1</v>
      </c>
      <c r="G592" s="35">
        <v>0</v>
      </c>
      <c r="H592" s="35"/>
      <c r="I592" s="35"/>
      <c r="J592" s="35"/>
      <c r="K592" s="34"/>
      <c r="L592" s="39"/>
    </row>
    <row r="593" spans="1:13">
      <c r="A593" s="37">
        <v>639237</v>
      </c>
      <c r="B593" s="68" t="str">
        <f ca="1">VLOOKUP(A593,'Fichier FI (en entrée)'!B:E,3)</f>
        <v>NKFVIOIYQC</v>
      </c>
      <c r="C593" s="37" t="s">
        <v>2773</v>
      </c>
      <c r="D593" s="37" t="s">
        <v>2158</v>
      </c>
      <c r="E593" s="38" t="s">
        <v>2278</v>
      </c>
      <c r="F593" s="35">
        <v>-1</v>
      </c>
      <c r="G593" s="35">
        <v>0</v>
      </c>
      <c r="H593" s="35"/>
      <c r="I593" s="35"/>
      <c r="J593" s="35"/>
      <c r="K593" s="34"/>
      <c r="L593" s="39"/>
    </row>
    <row r="594" spans="1:13">
      <c r="A594" s="37">
        <v>651940</v>
      </c>
      <c r="B594" s="68" t="str">
        <f ca="1">VLOOKUP(A594,'Fichier FI (en entrée)'!B:E,3)</f>
        <v>RVCPZGJMAX</v>
      </c>
      <c r="C594" s="37" t="s">
        <v>2774</v>
      </c>
      <c r="D594" s="37" t="s">
        <v>2158</v>
      </c>
      <c r="E594" s="38" t="s">
        <v>2278</v>
      </c>
      <c r="F594" s="35">
        <v>0</v>
      </c>
      <c r="G594" s="35">
        <v>1</v>
      </c>
      <c r="H594" s="35"/>
      <c r="I594" s="35"/>
      <c r="J594" s="35" t="s">
        <v>2290</v>
      </c>
      <c r="K594" s="34"/>
      <c r="L594" s="39"/>
    </row>
    <row r="595" spans="1:13">
      <c r="A595" s="37">
        <v>656198</v>
      </c>
      <c r="B595" s="68" t="str">
        <f ca="1">VLOOKUP(A595,'Fichier FI (en entrée)'!B:E,3)</f>
        <v>QAHYODRJAH</v>
      </c>
      <c r="C595" s="37" t="s">
        <v>2775</v>
      </c>
      <c r="D595" s="37" t="s">
        <v>2158</v>
      </c>
      <c r="E595" s="38" t="s">
        <v>2278</v>
      </c>
      <c r="F595" s="35">
        <v>-1</v>
      </c>
      <c r="G595" s="35">
        <v>-0.5</v>
      </c>
      <c r="H595" s="35"/>
      <c r="I595" s="35"/>
      <c r="J595" s="35"/>
      <c r="K595" s="34"/>
      <c r="L595" s="39"/>
    </row>
    <row r="596" spans="1:13">
      <c r="A596" s="37">
        <v>656410</v>
      </c>
      <c r="B596" s="68" t="str">
        <f ca="1">VLOOKUP(A596,'Fichier FI (en entrée)'!B:E,3)</f>
        <v>KSJHNNMIGC</v>
      </c>
      <c r="C596" s="37" t="s">
        <v>2776</v>
      </c>
      <c r="D596" s="37" t="s">
        <v>2158</v>
      </c>
      <c r="E596" s="38" t="s">
        <v>2278</v>
      </c>
      <c r="F596" s="35">
        <v>0</v>
      </c>
      <c r="G596" s="35">
        <v>0</v>
      </c>
      <c r="H596" s="35"/>
      <c r="I596" s="35"/>
      <c r="J596" s="35"/>
      <c r="K596" s="34"/>
      <c r="L596" s="39"/>
    </row>
    <row r="597" spans="1:13">
      <c r="A597" s="37">
        <v>668434</v>
      </c>
      <c r="B597" s="68" t="str">
        <f ca="1">VLOOKUP(A597,'Fichier FI (en entrée)'!B:E,3)</f>
        <v>UWDONQXLTP</v>
      </c>
      <c r="C597" s="37" t="s">
        <v>2763</v>
      </c>
      <c r="D597" s="37" t="s">
        <v>2158</v>
      </c>
      <c r="E597" s="38" t="s">
        <v>2278</v>
      </c>
      <c r="F597" s="35">
        <v>0</v>
      </c>
      <c r="G597" s="35">
        <v>0</v>
      </c>
      <c r="H597" s="35">
        <v>1</v>
      </c>
      <c r="I597" s="35"/>
      <c r="J597" s="35" t="s">
        <v>2290</v>
      </c>
      <c r="K597" s="34"/>
      <c r="L597" s="39"/>
    </row>
    <row r="598" spans="1:13">
      <c r="A598" s="37">
        <v>695293</v>
      </c>
      <c r="B598" s="68" t="str">
        <f ca="1">VLOOKUP(A598,'Fichier FI (en entrée)'!B:E,3)</f>
        <v>ZJWKOTSXMX</v>
      </c>
      <c r="C598" s="37" t="s">
        <v>2618</v>
      </c>
      <c r="D598" s="37" t="s">
        <v>2158</v>
      </c>
      <c r="E598" s="38" t="s">
        <v>2278</v>
      </c>
      <c r="F598" s="35">
        <v>1</v>
      </c>
      <c r="G598" s="35">
        <v>-0.5</v>
      </c>
      <c r="H598" s="35"/>
      <c r="I598" s="35"/>
      <c r="J598" s="35" t="s">
        <v>2290</v>
      </c>
      <c r="K598" s="34"/>
      <c r="L598" s="39"/>
    </row>
    <row r="599" spans="1:13">
      <c r="A599" s="37">
        <v>731136</v>
      </c>
      <c r="B599" s="68" t="str">
        <f ca="1">VLOOKUP(A599,'Fichier FI (en entrée)'!B:E,3)</f>
        <v>LIBASTTRTQ</v>
      </c>
      <c r="C599" s="37" t="s">
        <v>2777</v>
      </c>
      <c r="D599" s="37" t="s">
        <v>2158</v>
      </c>
      <c r="E599" s="38" t="s">
        <v>2278</v>
      </c>
      <c r="F599" s="35">
        <v>1</v>
      </c>
      <c r="G599" s="35">
        <v>-0.5</v>
      </c>
      <c r="H599" s="35">
        <v>1</v>
      </c>
      <c r="I599" s="35"/>
      <c r="J599" s="35" t="s">
        <v>2290</v>
      </c>
      <c r="K599" s="34"/>
      <c r="L599" s="39"/>
    </row>
    <row r="600" spans="1:13">
      <c r="A600" s="37">
        <v>735065</v>
      </c>
      <c r="B600" s="68" t="str">
        <f ca="1">VLOOKUP(A600,'Fichier FI (en entrée)'!B:E,3)</f>
        <v>LCMEPGKFFV</v>
      </c>
      <c r="C600" s="37" t="s">
        <v>2778</v>
      </c>
      <c r="D600" s="37" t="s">
        <v>2158</v>
      </c>
      <c r="E600" s="38" t="s">
        <v>2278</v>
      </c>
      <c r="F600" s="35">
        <v>-1</v>
      </c>
      <c r="G600" s="35">
        <v>-0.5</v>
      </c>
      <c r="H600" s="35"/>
      <c r="I600" s="35"/>
      <c r="J600" s="35"/>
      <c r="K600" s="34"/>
      <c r="L600" s="39"/>
    </row>
    <row r="601" spans="1:13">
      <c r="A601" s="37">
        <v>778389</v>
      </c>
      <c r="B601" s="68" t="str">
        <f ca="1">VLOOKUP(A601,'Fichier FI (en entrée)'!B:E,3)</f>
        <v>HXTPLCZQEG</v>
      </c>
      <c r="C601" s="96" t="s">
        <v>2779</v>
      </c>
      <c r="D601" s="96" t="s">
        <v>2158</v>
      </c>
      <c r="E601" s="97" t="s">
        <v>2278</v>
      </c>
      <c r="F601" s="98">
        <v>-1</v>
      </c>
      <c r="G601" s="98">
        <v>0</v>
      </c>
      <c r="H601" s="98"/>
      <c r="I601" s="98"/>
      <c r="J601" s="98"/>
      <c r="K601" s="99"/>
      <c r="L601" s="39"/>
    </row>
    <row r="602" spans="1:13">
      <c r="A602" s="37">
        <v>781325</v>
      </c>
      <c r="B602" s="68" t="str">
        <f ca="1">VLOOKUP(A602,'Fichier FI (en entrée)'!B:E,3)</f>
        <v>VCAQHGPTVM</v>
      </c>
      <c r="C602" s="37" t="s">
        <v>2780</v>
      </c>
      <c r="D602" s="37" t="s">
        <v>2158</v>
      </c>
      <c r="E602" s="38" t="s">
        <v>2278</v>
      </c>
      <c r="F602" s="35">
        <v>1</v>
      </c>
      <c r="G602" s="35">
        <v>-0.5</v>
      </c>
      <c r="H602" s="35"/>
      <c r="I602" s="35"/>
      <c r="J602" s="35"/>
      <c r="K602" s="34"/>
      <c r="L602" s="39"/>
    </row>
    <row r="603" spans="1:13">
      <c r="A603" s="37">
        <v>813049</v>
      </c>
      <c r="B603" s="68" t="str">
        <f ca="1">VLOOKUP(A603,'Fichier FI (en entrée)'!B:E,3)</f>
        <v>CFGGASQFNL</v>
      </c>
      <c r="C603" s="37" t="s">
        <v>2614</v>
      </c>
      <c r="D603" s="37" t="s">
        <v>2158</v>
      </c>
      <c r="E603" s="38" t="s">
        <v>2278</v>
      </c>
      <c r="F603" s="35">
        <v>0</v>
      </c>
      <c r="G603" s="35">
        <v>1</v>
      </c>
      <c r="H603" s="35"/>
      <c r="I603" s="35"/>
      <c r="J603" s="35" t="s">
        <v>2290</v>
      </c>
      <c r="K603" s="34"/>
      <c r="L603" s="39"/>
    </row>
    <row r="604" spans="1:13">
      <c r="A604" s="37">
        <v>822016</v>
      </c>
      <c r="B604" s="68" t="str">
        <f ca="1">VLOOKUP(A604,'Fichier FI (en entrée)'!B:E,3)</f>
        <v>EROJELAGUC</v>
      </c>
      <c r="C604" s="37" t="s">
        <v>2781</v>
      </c>
      <c r="D604" s="37" t="s">
        <v>2158</v>
      </c>
      <c r="E604" s="38" t="s">
        <v>2278</v>
      </c>
      <c r="F604" s="35">
        <v>-1</v>
      </c>
      <c r="G604" s="35">
        <v>0</v>
      </c>
      <c r="H604" s="35"/>
      <c r="I604" s="35"/>
      <c r="J604" s="35"/>
      <c r="K604" s="34"/>
      <c r="L604" s="39"/>
    </row>
    <row r="605" spans="1:13">
      <c r="A605" s="96">
        <v>822028</v>
      </c>
      <c r="B605" s="68" t="str">
        <f ca="1">VLOOKUP(A605,'Fichier FI (en entrée)'!B:E,3)</f>
        <v>DGDOXTYAZO</v>
      </c>
      <c r="C605" s="96" t="s">
        <v>2653</v>
      </c>
      <c r="D605" s="96" t="s">
        <v>2158</v>
      </c>
      <c r="E605" s="97" t="s">
        <v>2278</v>
      </c>
      <c r="F605" s="98">
        <v>0</v>
      </c>
      <c r="G605" s="98">
        <v>0</v>
      </c>
      <c r="H605" s="98">
        <v>1</v>
      </c>
      <c r="I605" s="98"/>
      <c r="J605" s="98"/>
      <c r="K605" s="99"/>
      <c r="L605" s="100"/>
      <c r="M605" s="107"/>
    </row>
    <row r="606" spans="1:13">
      <c r="A606" s="37">
        <v>822043</v>
      </c>
      <c r="B606" s="68" t="str">
        <f ca="1">VLOOKUP(A606,'Fichier FI (en entrée)'!B:E,3)</f>
        <v>YBNRMIURSE</v>
      </c>
      <c r="C606" s="37" t="s">
        <v>2782</v>
      </c>
      <c r="D606" s="37" t="s">
        <v>2158</v>
      </c>
      <c r="E606" s="38" t="s">
        <v>2278</v>
      </c>
      <c r="F606" s="35">
        <v>0</v>
      </c>
      <c r="G606" s="35">
        <v>-0.5</v>
      </c>
      <c r="H606" s="35"/>
      <c r="I606" s="35"/>
      <c r="J606" s="35"/>
      <c r="K606" s="34"/>
      <c r="L606" s="39"/>
    </row>
    <row r="607" spans="1:13">
      <c r="A607" s="37">
        <v>822075</v>
      </c>
      <c r="B607" s="68" t="str">
        <f ca="1">VLOOKUP(A607,'Fichier FI (en entrée)'!B:E,3)</f>
        <v>TYBVBUJKKH</v>
      </c>
      <c r="C607" s="37" t="s">
        <v>2783</v>
      </c>
      <c r="D607" s="37" t="s">
        <v>2158</v>
      </c>
      <c r="E607" s="38" t="s">
        <v>2278</v>
      </c>
      <c r="F607" s="35">
        <v>-1</v>
      </c>
      <c r="G607" s="35">
        <v>1</v>
      </c>
      <c r="H607" s="35"/>
      <c r="I607" s="35"/>
      <c r="J607" s="35"/>
      <c r="K607" s="34"/>
      <c r="L607" s="39"/>
    </row>
    <row r="608" spans="1:13">
      <c r="A608" s="37">
        <v>822123</v>
      </c>
      <c r="B608" s="68" t="str">
        <f ca="1">VLOOKUP(A608,'Fichier FI (en entrée)'!B:E,3)</f>
        <v>TYBVBUJKKH</v>
      </c>
      <c r="C608" s="37" t="s">
        <v>2784</v>
      </c>
      <c r="D608" s="37" t="s">
        <v>2158</v>
      </c>
      <c r="E608" s="38" t="s">
        <v>2278</v>
      </c>
      <c r="F608" s="35">
        <v>0</v>
      </c>
      <c r="G608" s="35">
        <v>-0.5</v>
      </c>
      <c r="H608" s="35"/>
      <c r="I608" s="35"/>
      <c r="J608" s="35"/>
      <c r="K608" s="34"/>
      <c r="L608" s="39"/>
    </row>
    <row r="609" spans="1:13">
      <c r="A609" s="33">
        <v>1160323</v>
      </c>
      <c r="B609" s="68" t="str">
        <f ca="1">VLOOKUP(A609,'Fichier FI (en entrée)'!B:E,3)</f>
        <v>IXJAGUZPOA</v>
      </c>
      <c r="C609" s="33" t="s">
        <v>2789</v>
      </c>
      <c r="D609" s="33" t="s">
        <v>2195</v>
      </c>
      <c r="E609" s="32" t="s">
        <v>2278</v>
      </c>
      <c r="F609" s="35">
        <v>0.5</v>
      </c>
      <c r="G609" s="35">
        <v>0.5</v>
      </c>
      <c r="H609" s="35">
        <v>0</v>
      </c>
      <c r="I609" s="35"/>
      <c r="J609" s="35"/>
      <c r="K609" s="34"/>
      <c r="L609" s="30"/>
      <c r="M609" s="26"/>
    </row>
    <row r="610" spans="1:13">
      <c r="A610" s="33">
        <v>1032398</v>
      </c>
      <c r="B610" s="68" t="str">
        <f ca="1">VLOOKUP(A610,'Fichier FI (en entrée)'!B:E,3)</f>
        <v>QYAHACLCNP</v>
      </c>
      <c r="C610" s="33" t="s">
        <v>2790</v>
      </c>
      <c r="D610" s="33" t="s">
        <v>2188</v>
      </c>
      <c r="E610" s="32" t="s">
        <v>2278</v>
      </c>
      <c r="F610" s="35">
        <v>0</v>
      </c>
      <c r="G610" s="35">
        <v>0.5</v>
      </c>
      <c r="H610" s="35">
        <v>0</v>
      </c>
      <c r="I610" s="35" t="s">
        <v>2290</v>
      </c>
      <c r="J610" s="35" t="s">
        <v>2290</v>
      </c>
      <c r="K610" s="34"/>
      <c r="L610" s="30"/>
      <c r="M610" s="26"/>
    </row>
    <row r="611" spans="1:13">
      <c r="A611" s="33">
        <v>1015745</v>
      </c>
      <c r="B611" s="68" t="str">
        <f ca="1">VLOOKUP(A611,'Fichier FI (en entrée)'!B:E,3)</f>
        <v>GTKRIYNRZH</v>
      </c>
      <c r="C611" s="33" t="s">
        <v>2480</v>
      </c>
      <c r="D611" s="33" t="s">
        <v>2200</v>
      </c>
      <c r="E611" s="32" t="s">
        <v>2278</v>
      </c>
      <c r="F611" s="35">
        <v>1</v>
      </c>
      <c r="G611" s="35">
        <v>0.5</v>
      </c>
      <c r="H611" s="35">
        <v>0.5</v>
      </c>
      <c r="I611" s="35"/>
      <c r="J611" s="35" t="s">
        <v>2290</v>
      </c>
      <c r="K611" s="34"/>
      <c r="L611" s="30"/>
      <c r="M611" s="26"/>
    </row>
    <row r="612" spans="1:13">
      <c r="A612" s="33">
        <v>1035066</v>
      </c>
      <c r="B612" s="68" t="str">
        <f ca="1">VLOOKUP(A612,'Fichier FI (en entrée)'!B:E,3)</f>
        <v>ZBVKVDSVHA</v>
      </c>
      <c r="C612" s="33" t="s">
        <v>2503</v>
      </c>
      <c r="D612" s="33" t="s">
        <v>2200</v>
      </c>
      <c r="E612" s="32" t="s">
        <v>2278</v>
      </c>
      <c r="F612" s="35">
        <v>0.5</v>
      </c>
      <c r="G612" s="35">
        <v>0</v>
      </c>
      <c r="H612" s="35">
        <v>-1</v>
      </c>
      <c r="I612" s="35" t="s">
        <v>2290</v>
      </c>
      <c r="J612" s="35" t="s">
        <v>2290</v>
      </c>
      <c r="K612" s="34"/>
      <c r="L612" s="30"/>
      <c r="M612" s="26"/>
    </row>
    <row r="613" spans="1:13">
      <c r="A613" s="33">
        <v>1107426</v>
      </c>
      <c r="B613" s="68" t="str">
        <f ca="1">VLOOKUP(A613,'Fichier FI (en entrée)'!B:E,3)</f>
        <v>JQQGJXGUOH</v>
      </c>
      <c r="C613" s="33" t="s">
        <v>2791</v>
      </c>
      <c r="D613" s="33" t="s">
        <v>2200</v>
      </c>
      <c r="E613" s="32" t="s">
        <v>2278</v>
      </c>
      <c r="F613" s="35">
        <v>-0.5</v>
      </c>
      <c r="G613" s="35">
        <v>0.5</v>
      </c>
      <c r="H613" s="35">
        <v>0</v>
      </c>
      <c r="I613" s="35"/>
      <c r="J613" s="35"/>
      <c r="K613" s="34"/>
      <c r="L613" s="30"/>
      <c r="M613" s="26"/>
    </row>
    <row r="614" spans="1:13">
      <c r="A614" s="33">
        <v>1139732</v>
      </c>
      <c r="B614" s="68" t="str">
        <f ca="1">VLOOKUP(A614,'Fichier FI (en entrée)'!B:E,3)</f>
        <v>DEOFPUVBWB</v>
      </c>
      <c r="C614" s="33" t="s">
        <v>2792</v>
      </c>
      <c r="D614" s="33" t="s">
        <v>2200</v>
      </c>
      <c r="E614" s="32" t="s">
        <v>2278</v>
      </c>
      <c r="F614" s="35">
        <v>-2</v>
      </c>
      <c r="G614" s="35">
        <v>1</v>
      </c>
      <c r="H614" s="35">
        <v>-1</v>
      </c>
      <c r="I614" s="35" t="s">
        <v>2290</v>
      </c>
      <c r="J614" s="35"/>
      <c r="K614" s="34"/>
      <c r="L614" s="30"/>
      <c r="M614" s="26"/>
    </row>
    <row r="615" spans="1:13">
      <c r="A615" s="33">
        <v>1176915</v>
      </c>
      <c r="B615" s="68" t="str">
        <f ca="1">VLOOKUP(A615,'Fichier FI (en entrée)'!B:E,3)</f>
        <v>QIBUQTBNHV</v>
      </c>
      <c r="C615" s="33" t="s">
        <v>2793</v>
      </c>
      <c r="D615" s="33" t="s">
        <v>2200</v>
      </c>
      <c r="E615" s="32" t="s">
        <v>2278</v>
      </c>
      <c r="F615" s="35">
        <v>0</v>
      </c>
      <c r="G615" s="35">
        <v>-0.5</v>
      </c>
      <c r="H615" s="35">
        <v>-1</v>
      </c>
      <c r="I615" s="35" t="s">
        <v>2290</v>
      </c>
      <c r="J615" s="35"/>
      <c r="K615" s="34"/>
      <c r="L615" s="30"/>
      <c r="M615" s="26"/>
    </row>
    <row r="616" spans="1:13">
      <c r="A616" s="33">
        <v>1108644</v>
      </c>
      <c r="B616" s="68" t="str">
        <f ca="1">VLOOKUP(A616,'Fichier FI (en entrée)'!B:E,3)</f>
        <v>WTMTDLBCOV</v>
      </c>
      <c r="C616" s="33" t="s">
        <v>2439</v>
      </c>
      <c r="D616" s="33" t="s">
        <v>2208</v>
      </c>
      <c r="E616" s="32" t="s">
        <v>2278</v>
      </c>
      <c r="F616" s="35">
        <v>1</v>
      </c>
      <c r="G616" s="35">
        <v>1</v>
      </c>
      <c r="H616" s="35">
        <v>0</v>
      </c>
      <c r="I616" s="35"/>
      <c r="J616" s="35"/>
      <c r="K616" s="34"/>
      <c r="L616" s="30"/>
      <c r="M616" s="26"/>
    </row>
    <row r="617" spans="1:13">
      <c r="A617" s="33">
        <v>1014121</v>
      </c>
      <c r="B617" s="68" t="str">
        <f ca="1">VLOOKUP(A617,'Fichier FI (en entrée)'!B:E,3)</f>
        <v>YLRHCSRSRM</v>
      </c>
      <c r="C617" s="33" t="s">
        <v>2794</v>
      </c>
      <c r="D617" s="33" t="s">
        <v>2230</v>
      </c>
      <c r="E617" s="32" t="s">
        <v>2278</v>
      </c>
      <c r="F617" s="35">
        <v>-3</v>
      </c>
      <c r="G617" s="35">
        <v>0.5</v>
      </c>
      <c r="H617" s="35">
        <v>-1</v>
      </c>
      <c r="I617" s="35"/>
      <c r="J617" s="35"/>
      <c r="K617" s="34"/>
      <c r="L617" s="30"/>
      <c r="M617" s="26"/>
    </row>
    <row r="618" spans="1:13">
      <c r="A618" s="33">
        <v>152067</v>
      </c>
      <c r="B618" s="68" t="str">
        <f ca="1">VLOOKUP(A618,'Fichier FI (en entrée)'!B:E,3)</f>
        <v>QRRCCPLXHW</v>
      </c>
      <c r="C618" s="33" t="s">
        <v>2795</v>
      </c>
      <c r="D618" s="33" t="s">
        <v>2162</v>
      </c>
      <c r="E618" s="32" t="s">
        <v>2278</v>
      </c>
      <c r="F618" s="35">
        <v>1</v>
      </c>
      <c r="G618" s="35">
        <v>0</v>
      </c>
      <c r="H618" s="35">
        <v>0</v>
      </c>
      <c r="I618" s="35"/>
      <c r="J618" s="35"/>
      <c r="K618" s="34"/>
      <c r="L618" s="30"/>
      <c r="M618" s="26"/>
    </row>
    <row r="619" spans="1:13">
      <c r="A619" s="33">
        <v>579633</v>
      </c>
      <c r="B619" s="68" t="str">
        <f ca="1">VLOOKUP(A619,'Fichier FI (en entrée)'!B:E,3)</f>
        <v>ETCJASVVXB</v>
      </c>
      <c r="C619" s="33" t="s">
        <v>2796</v>
      </c>
      <c r="D619" s="33" t="s">
        <v>2162</v>
      </c>
      <c r="E619" s="32" t="s">
        <v>2278</v>
      </c>
      <c r="F619" s="35">
        <v>1</v>
      </c>
      <c r="G619" s="35">
        <v>-0.5</v>
      </c>
      <c r="H619" s="35">
        <v>0</v>
      </c>
      <c r="I619" s="35"/>
      <c r="J619" s="35"/>
      <c r="K619" s="34"/>
      <c r="L619" s="30"/>
      <c r="M619" s="26"/>
    </row>
    <row r="620" spans="1:13">
      <c r="A620" s="33">
        <v>713621</v>
      </c>
      <c r="B620" s="68" t="str">
        <f ca="1">VLOOKUP(A620,'Fichier FI (en entrée)'!B:E,3)</f>
        <v>OCTSMPDUKH</v>
      </c>
      <c r="C620" s="33" t="s">
        <v>2797</v>
      </c>
      <c r="D620" s="33" t="s">
        <v>2162</v>
      </c>
      <c r="E620" s="32" t="s">
        <v>2278</v>
      </c>
      <c r="F620" s="35">
        <v>1.5</v>
      </c>
      <c r="G620" s="35">
        <v>0.5</v>
      </c>
      <c r="H620" s="35">
        <v>0</v>
      </c>
      <c r="I620" s="35"/>
      <c r="J620" s="35"/>
      <c r="K620" s="34"/>
      <c r="L620" s="30"/>
      <c r="M620" s="26"/>
    </row>
    <row r="621" spans="1:13">
      <c r="A621" s="33">
        <v>721934</v>
      </c>
      <c r="B621" s="68" t="str">
        <f ca="1">VLOOKUP(A621,'Fichier FI (en entrée)'!B:E,3)</f>
        <v>KLFFKUARTU</v>
      </c>
      <c r="C621" s="33" t="s">
        <v>2479</v>
      </c>
      <c r="D621" s="33" t="s">
        <v>2162</v>
      </c>
      <c r="E621" s="32" t="s">
        <v>2278</v>
      </c>
      <c r="F621" s="35">
        <v>1</v>
      </c>
      <c r="G621" s="35">
        <v>0.5</v>
      </c>
      <c r="H621" s="35">
        <v>0</v>
      </c>
      <c r="I621" s="35"/>
      <c r="J621" s="35"/>
      <c r="K621" s="34"/>
      <c r="L621" s="30"/>
      <c r="M621" s="26"/>
    </row>
    <row r="622" spans="1:13">
      <c r="A622" s="33">
        <v>721943</v>
      </c>
      <c r="B622" s="68" t="str">
        <f ca="1">VLOOKUP(A622,'Fichier FI (en entrée)'!B:E,3)</f>
        <v>KLFFKUARTU</v>
      </c>
      <c r="C622" s="33" t="s">
        <v>2486</v>
      </c>
      <c r="D622" s="33" t="s">
        <v>2162</v>
      </c>
      <c r="E622" s="32" t="s">
        <v>2278</v>
      </c>
      <c r="F622" s="35">
        <v>1</v>
      </c>
      <c r="G622" s="35">
        <v>-0.5</v>
      </c>
      <c r="H622" s="35">
        <v>0</v>
      </c>
      <c r="I622" s="35"/>
      <c r="J622" s="35"/>
      <c r="K622" s="34"/>
      <c r="L622" s="30"/>
      <c r="M622" s="26"/>
    </row>
    <row r="623" spans="1:13">
      <c r="A623" s="33">
        <v>158027</v>
      </c>
      <c r="B623" s="68" t="str">
        <f ca="1">VLOOKUP(A623,'Fichier FI (en entrée)'!B:E,3)</f>
        <v>QNAJDTDJPI</v>
      </c>
      <c r="C623" s="33" t="s">
        <v>2578</v>
      </c>
      <c r="D623" s="33" t="s">
        <v>2156</v>
      </c>
      <c r="E623" s="32" t="s">
        <v>2278</v>
      </c>
      <c r="F623" s="35">
        <v>1.5</v>
      </c>
      <c r="G623" s="35">
        <v>0</v>
      </c>
      <c r="H623" s="35">
        <v>0</v>
      </c>
      <c r="I623" s="35"/>
      <c r="J623" s="35"/>
      <c r="K623" s="34"/>
      <c r="L623" s="30"/>
      <c r="M623" s="26"/>
    </row>
    <row r="624" spans="1:13">
      <c r="A624" s="33">
        <v>167685</v>
      </c>
      <c r="B624" s="68" t="str">
        <f ca="1">VLOOKUP(A624,'Fichier FI (en entrée)'!B:E,3)</f>
        <v>HNYTDZNKTO</v>
      </c>
      <c r="C624" s="33" t="s">
        <v>2798</v>
      </c>
      <c r="D624" s="33" t="s">
        <v>2156</v>
      </c>
      <c r="E624" s="32" t="s">
        <v>2278</v>
      </c>
      <c r="F624" s="35">
        <v>0</v>
      </c>
      <c r="G624" s="35">
        <v>0</v>
      </c>
      <c r="H624" s="35">
        <v>0</v>
      </c>
      <c r="I624" s="35"/>
      <c r="J624" s="35"/>
      <c r="K624" s="34"/>
      <c r="L624" s="30"/>
      <c r="M624" s="26"/>
    </row>
    <row r="625" spans="1:13">
      <c r="A625" s="33">
        <v>174307</v>
      </c>
      <c r="B625" s="68" t="str">
        <f ca="1">VLOOKUP(A625,'Fichier FI (en entrée)'!B:E,3)</f>
        <v>ENZXOJDAAR</v>
      </c>
      <c r="C625" s="33" t="s">
        <v>2559</v>
      </c>
      <c r="D625" s="33" t="s">
        <v>2156</v>
      </c>
      <c r="E625" s="32" t="s">
        <v>2278</v>
      </c>
      <c r="F625" s="35">
        <v>1</v>
      </c>
      <c r="G625" s="35">
        <v>0.5</v>
      </c>
      <c r="H625" s="35">
        <v>0</v>
      </c>
      <c r="I625" s="35"/>
      <c r="J625" s="35"/>
      <c r="K625" s="34"/>
      <c r="L625" s="30"/>
      <c r="M625" s="26"/>
    </row>
    <row r="626" spans="1:13">
      <c r="A626" s="33">
        <v>174309</v>
      </c>
      <c r="B626" s="68" t="str">
        <f ca="1">VLOOKUP(A626,'Fichier FI (en entrée)'!B:E,3)</f>
        <v>ENZXOJDAAR</v>
      </c>
      <c r="C626" s="33" t="s">
        <v>2799</v>
      </c>
      <c r="D626" s="33" t="s">
        <v>2156</v>
      </c>
      <c r="E626" s="32" t="s">
        <v>2278</v>
      </c>
      <c r="F626" s="35">
        <v>0.5</v>
      </c>
      <c r="G626" s="35">
        <v>0.5</v>
      </c>
      <c r="H626" s="35">
        <v>0</v>
      </c>
      <c r="I626" s="35"/>
      <c r="J626" s="35"/>
      <c r="K626" s="34"/>
      <c r="L626" s="30"/>
      <c r="M626" s="26"/>
    </row>
    <row r="627" spans="1:13">
      <c r="A627" s="33">
        <v>180691</v>
      </c>
      <c r="B627" s="68" t="str">
        <f ca="1">VLOOKUP(A627,'Fichier FI (en entrée)'!B:E,3)</f>
        <v>VPMAIMAUQV</v>
      </c>
      <c r="C627" s="33" t="s">
        <v>2800</v>
      </c>
      <c r="D627" s="33" t="s">
        <v>2156</v>
      </c>
      <c r="E627" s="32" t="s">
        <v>2278</v>
      </c>
      <c r="F627" s="35">
        <v>0</v>
      </c>
      <c r="G627" s="35">
        <v>0.5</v>
      </c>
      <c r="H627" s="35">
        <v>0</v>
      </c>
      <c r="I627" s="35"/>
      <c r="J627" s="35"/>
      <c r="K627" s="34"/>
      <c r="L627" s="30"/>
      <c r="M627" s="26"/>
    </row>
    <row r="628" spans="1:13">
      <c r="A628" s="33">
        <v>181532</v>
      </c>
      <c r="B628" s="68" t="str">
        <f ca="1">VLOOKUP(A628,'Fichier FI (en entrée)'!B:E,3)</f>
        <v>HRSQHQTEJW</v>
      </c>
      <c r="C628" s="33" t="s">
        <v>2801</v>
      </c>
      <c r="D628" s="33" t="s">
        <v>2156</v>
      </c>
      <c r="E628" s="32" t="s">
        <v>2278</v>
      </c>
      <c r="F628" s="35">
        <v>0.5</v>
      </c>
      <c r="G628" s="35">
        <v>0.5</v>
      </c>
      <c r="H628" s="35">
        <v>0</v>
      </c>
      <c r="I628" s="35"/>
      <c r="J628" s="35"/>
      <c r="K628" s="34"/>
      <c r="L628" s="30"/>
      <c r="M628" s="26"/>
    </row>
    <row r="629" spans="1:13">
      <c r="A629" s="33">
        <v>192260</v>
      </c>
      <c r="B629" s="68" t="str">
        <f ca="1">VLOOKUP(A629,'Fichier FI (en entrée)'!B:E,3)</f>
        <v>GWDPQIMQBK</v>
      </c>
      <c r="C629" s="33" t="s">
        <v>2514</v>
      </c>
      <c r="D629" s="33" t="s">
        <v>2156</v>
      </c>
      <c r="E629" s="32" t="s">
        <v>2278</v>
      </c>
      <c r="F629" s="35">
        <v>0</v>
      </c>
      <c r="G629" s="35">
        <v>0.5</v>
      </c>
      <c r="H629" s="35">
        <v>0</v>
      </c>
      <c r="I629" s="35"/>
      <c r="J629" s="35"/>
      <c r="K629" s="34"/>
      <c r="L629" s="30"/>
      <c r="M629" s="26"/>
    </row>
    <row r="630" spans="1:13">
      <c r="A630" s="33">
        <v>192589</v>
      </c>
      <c r="B630" s="68" t="str">
        <f ca="1">VLOOKUP(A630,'Fichier FI (en entrée)'!B:E,3)</f>
        <v>OZCYNCZLJQ</v>
      </c>
      <c r="C630" s="33" t="s">
        <v>2400</v>
      </c>
      <c r="D630" s="33" t="s">
        <v>2156</v>
      </c>
      <c r="E630" s="32" t="s">
        <v>2278</v>
      </c>
      <c r="F630" s="35">
        <v>0</v>
      </c>
      <c r="G630" s="35">
        <v>0</v>
      </c>
      <c r="H630" s="35">
        <v>0</v>
      </c>
      <c r="I630" s="35"/>
      <c r="J630" s="35"/>
      <c r="K630" s="34"/>
      <c r="L630" s="30"/>
      <c r="M630" s="26"/>
    </row>
    <row r="631" spans="1:13">
      <c r="A631" s="33">
        <v>214384</v>
      </c>
      <c r="B631" s="68" t="str">
        <f ca="1">VLOOKUP(A631,'Fichier FI (en entrée)'!B:E,3)</f>
        <v>MTQFCCDOGF</v>
      </c>
      <c r="C631" s="33" t="s">
        <v>2802</v>
      </c>
      <c r="D631" s="33" t="s">
        <v>2156</v>
      </c>
      <c r="E631" s="32" t="s">
        <v>2278</v>
      </c>
      <c r="F631" s="35">
        <v>-1</v>
      </c>
      <c r="G631" s="35">
        <v>0.5</v>
      </c>
      <c r="H631" s="35">
        <v>0</v>
      </c>
      <c r="I631" s="35"/>
      <c r="J631" s="35"/>
      <c r="K631" s="34"/>
      <c r="L631" s="30"/>
      <c r="M631" s="26"/>
    </row>
    <row r="632" spans="1:13">
      <c r="A632" s="33">
        <v>251915</v>
      </c>
      <c r="B632" s="68" t="str">
        <f ca="1">VLOOKUP(A632,'Fichier FI (en entrée)'!B:E,3)</f>
        <v>FRMPJQVFPT</v>
      </c>
      <c r="C632" s="33" t="s">
        <v>2803</v>
      </c>
      <c r="D632" s="33" t="s">
        <v>2156</v>
      </c>
      <c r="E632" s="32" t="s">
        <v>2278</v>
      </c>
      <c r="F632" s="35">
        <v>0.5</v>
      </c>
      <c r="G632" s="35">
        <v>1</v>
      </c>
      <c r="H632" s="35">
        <v>0</v>
      </c>
      <c r="I632" s="35"/>
      <c r="J632" s="35"/>
      <c r="K632" s="34"/>
      <c r="L632" s="30"/>
      <c r="M632" s="26"/>
    </row>
    <row r="633" spans="1:13">
      <c r="A633" s="33">
        <v>260347</v>
      </c>
      <c r="B633" s="68" t="str">
        <f ca="1">VLOOKUP(A633,'Fichier FI (en entrée)'!B:E,3)</f>
        <v>CXKDYTTQMJ</v>
      </c>
      <c r="C633" s="33" t="s">
        <v>2538</v>
      </c>
      <c r="D633" s="33" t="s">
        <v>2156</v>
      </c>
      <c r="E633" s="32" t="s">
        <v>2278</v>
      </c>
      <c r="F633" s="35">
        <v>0.5</v>
      </c>
      <c r="G633" s="35">
        <v>0</v>
      </c>
      <c r="H633" s="35">
        <v>0</v>
      </c>
      <c r="I633" s="35"/>
      <c r="J633" s="35"/>
      <c r="K633" s="34"/>
      <c r="L633" s="30"/>
      <c r="M633" s="26"/>
    </row>
    <row r="634" spans="1:13">
      <c r="A634" s="33">
        <v>268479</v>
      </c>
      <c r="B634" s="68" t="str">
        <f ca="1">VLOOKUP(A634,'Fichier FI (en entrée)'!B:E,3)</f>
        <v>CYPWCMBUAO</v>
      </c>
      <c r="C634" s="33" t="s">
        <v>2497</v>
      </c>
      <c r="D634" s="33" t="s">
        <v>2156</v>
      </c>
      <c r="E634" s="32" t="s">
        <v>2278</v>
      </c>
      <c r="F634" s="35">
        <v>0.5</v>
      </c>
      <c r="G634" s="35">
        <v>0.5</v>
      </c>
      <c r="H634" s="35">
        <v>0</v>
      </c>
      <c r="I634" s="35"/>
      <c r="J634" s="35"/>
      <c r="K634" s="34"/>
      <c r="L634" s="30"/>
      <c r="M634" s="26"/>
    </row>
    <row r="635" spans="1:13">
      <c r="A635" s="33">
        <v>269640</v>
      </c>
      <c r="B635" s="68" t="str">
        <f ca="1">VLOOKUP(A635,'Fichier FI (en entrée)'!B:E,3)</f>
        <v>TYBSMZLGQM</v>
      </c>
      <c r="C635" s="33" t="s">
        <v>2804</v>
      </c>
      <c r="D635" s="33" t="s">
        <v>2156</v>
      </c>
      <c r="E635" s="32" t="s">
        <v>2278</v>
      </c>
      <c r="F635" s="35">
        <v>-1</v>
      </c>
      <c r="G635" s="35">
        <v>0</v>
      </c>
      <c r="H635" s="35">
        <v>0</v>
      </c>
      <c r="I635" s="35"/>
      <c r="J635" s="35"/>
      <c r="K635" s="34"/>
      <c r="L635" s="30"/>
      <c r="M635" s="26"/>
    </row>
    <row r="636" spans="1:13">
      <c r="A636" s="33">
        <v>272581</v>
      </c>
      <c r="B636" s="68" t="str">
        <f ca="1">VLOOKUP(A636,'Fichier FI (en entrée)'!B:E,3)</f>
        <v>DBCQECOAZC</v>
      </c>
      <c r="C636" s="33" t="s">
        <v>2446</v>
      </c>
      <c r="D636" s="33" t="s">
        <v>2156</v>
      </c>
      <c r="E636" s="32" t="s">
        <v>2278</v>
      </c>
      <c r="F636" s="35">
        <v>-1</v>
      </c>
      <c r="G636" s="35">
        <v>-0.5</v>
      </c>
      <c r="H636" s="35">
        <v>0</v>
      </c>
      <c r="I636" s="35"/>
      <c r="J636" s="35"/>
      <c r="K636" s="34"/>
      <c r="L636" s="30"/>
      <c r="M636" s="26"/>
    </row>
    <row r="637" spans="1:13">
      <c r="A637" s="33">
        <v>301165</v>
      </c>
      <c r="B637" s="68" t="str">
        <f ca="1">VLOOKUP(A637,'Fichier FI (en entrée)'!B:E,3)</f>
        <v>AZWMEJXUHD</v>
      </c>
      <c r="C637" s="33" t="s">
        <v>2805</v>
      </c>
      <c r="D637" s="33" t="s">
        <v>2156</v>
      </c>
      <c r="E637" s="32" t="s">
        <v>2278</v>
      </c>
      <c r="F637" s="35">
        <v>-0.5</v>
      </c>
      <c r="G637" s="35">
        <v>1</v>
      </c>
      <c r="H637" s="35">
        <v>0</v>
      </c>
      <c r="I637" s="35"/>
      <c r="J637" s="35"/>
      <c r="K637" s="34"/>
      <c r="L637" s="30"/>
      <c r="M637" s="26"/>
    </row>
    <row r="638" spans="1:13">
      <c r="A638" s="33">
        <v>331545</v>
      </c>
      <c r="B638" s="68" t="str">
        <f ca="1">VLOOKUP(A638,'Fichier FI (en entrée)'!B:E,3)</f>
        <v>DMDAQAKSYO</v>
      </c>
      <c r="C638" s="33" t="s">
        <v>2806</v>
      </c>
      <c r="D638" s="33" t="s">
        <v>2156</v>
      </c>
      <c r="E638" s="32" t="s">
        <v>2278</v>
      </c>
      <c r="F638" s="35">
        <v>0</v>
      </c>
      <c r="G638" s="35">
        <v>0.5</v>
      </c>
      <c r="H638" s="35">
        <v>0</v>
      </c>
      <c r="I638" s="35"/>
      <c r="J638" s="35"/>
      <c r="K638" s="34"/>
      <c r="L638" s="30"/>
      <c r="M638" s="26"/>
    </row>
    <row r="639" spans="1:13">
      <c r="A639" s="33">
        <v>361999</v>
      </c>
      <c r="B639" s="68" t="str">
        <f ca="1">VLOOKUP(A639,'Fichier FI (en entrée)'!B:E,3)</f>
        <v>LHPHPULPBB</v>
      </c>
      <c r="C639" s="33" t="s">
        <v>2807</v>
      </c>
      <c r="D639" s="33" t="s">
        <v>2156</v>
      </c>
      <c r="E639" s="32" t="s">
        <v>2278</v>
      </c>
      <c r="F639" s="35">
        <v>0.5</v>
      </c>
      <c r="G639" s="35">
        <v>1</v>
      </c>
      <c r="H639" s="35">
        <v>0</v>
      </c>
      <c r="I639" s="35"/>
      <c r="J639" s="35"/>
      <c r="K639" s="34"/>
      <c r="L639" s="30"/>
      <c r="M639" s="26"/>
    </row>
    <row r="640" spans="1:13">
      <c r="A640" s="33">
        <v>367751</v>
      </c>
      <c r="B640" s="68" t="str">
        <f ca="1">VLOOKUP(A640,'Fichier FI (en entrée)'!B:E,3)</f>
        <v>CANZNUDEBL</v>
      </c>
      <c r="C640" s="33" t="s">
        <v>2808</v>
      </c>
      <c r="D640" s="33" t="s">
        <v>2156</v>
      </c>
      <c r="E640" s="32" t="s">
        <v>2278</v>
      </c>
      <c r="F640" s="35">
        <v>0.5</v>
      </c>
      <c r="G640" s="35">
        <v>0.5</v>
      </c>
      <c r="H640" s="35">
        <v>0</v>
      </c>
      <c r="I640" s="35"/>
      <c r="J640" s="35"/>
      <c r="K640" s="34"/>
      <c r="L640" s="30"/>
      <c r="M640" s="26"/>
    </row>
    <row r="641" spans="1:13">
      <c r="A641" s="33">
        <v>367754</v>
      </c>
      <c r="B641" s="68" t="str">
        <f ca="1">VLOOKUP(A641,'Fichier FI (en entrée)'!B:E,3)</f>
        <v>CANZNUDEBL</v>
      </c>
      <c r="C641" s="33" t="s">
        <v>2532</v>
      </c>
      <c r="D641" s="33" t="s">
        <v>2156</v>
      </c>
      <c r="E641" s="32" t="s">
        <v>2278</v>
      </c>
      <c r="F641" s="35">
        <v>1</v>
      </c>
      <c r="G641" s="35">
        <v>0.5</v>
      </c>
      <c r="H641" s="35">
        <v>0</v>
      </c>
      <c r="I641" s="35"/>
      <c r="J641" s="35"/>
      <c r="K641" s="34"/>
      <c r="L641" s="30"/>
      <c r="M641" s="26"/>
    </row>
    <row r="642" spans="1:13">
      <c r="A642" s="33">
        <v>367800</v>
      </c>
      <c r="B642" s="68" t="str">
        <f ca="1">VLOOKUP(A642,'Fichier FI (en entrée)'!B:E,3)</f>
        <v>CANZNUDEBL</v>
      </c>
      <c r="C642" s="33" t="s">
        <v>2809</v>
      </c>
      <c r="D642" s="33" t="s">
        <v>2156</v>
      </c>
      <c r="E642" s="32" t="s">
        <v>2278</v>
      </c>
      <c r="F642" s="35">
        <v>1.5</v>
      </c>
      <c r="G642" s="35">
        <v>0.5</v>
      </c>
      <c r="H642" s="35">
        <v>0</v>
      </c>
      <c r="I642" s="35"/>
      <c r="J642" s="35"/>
      <c r="K642" s="34"/>
      <c r="L642" s="30"/>
      <c r="M642" s="26"/>
    </row>
    <row r="643" spans="1:13">
      <c r="A643" s="33">
        <v>393204</v>
      </c>
      <c r="B643" s="68" t="str">
        <f ca="1">VLOOKUP(A643,'Fichier FI (en entrée)'!B:E,3)</f>
        <v>VTMBZKWZPQ</v>
      </c>
      <c r="C643" s="33" t="s">
        <v>2810</v>
      </c>
      <c r="D643" s="33" t="s">
        <v>2156</v>
      </c>
      <c r="E643" s="32" t="s">
        <v>2278</v>
      </c>
      <c r="F643" s="35">
        <v>-1</v>
      </c>
      <c r="G643" s="35">
        <v>0</v>
      </c>
      <c r="H643" s="35">
        <v>0</v>
      </c>
      <c r="I643" s="35"/>
      <c r="J643" s="35"/>
      <c r="K643" s="34"/>
      <c r="L643" s="30"/>
      <c r="M643" s="26"/>
    </row>
    <row r="644" spans="1:13">
      <c r="A644" s="33">
        <v>400198</v>
      </c>
      <c r="B644" s="68" t="str">
        <f ca="1">VLOOKUP(A644,'Fichier FI (en entrée)'!B:E,3)</f>
        <v>GDPZJCKIZD</v>
      </c>
      <c r="C644" s="33" t="s">
        <v>2811</v>
      </c>
      <c r="D644" s="33" t="s">
        <v>2156</v>
      </c>
      <c r="E644" s="32" t="s">
        <v>2278</v>
      </c>
      <c r="F644" s="35">
        <v>-0.5</v>
      </c>
      <c r="G644" s="35">
        <v>0</v>
      </c>
      <c r="H644" s="35">
        <v>0</v>
      </c>
      <c r="I644" s="35"/>
      <c r="J644" s="35"/>
      <c r="K644" s="34"/>
      <c r="L644" s="30"/>
      <c r="M644" s="26"/>
    </row>
    <row r="645" spans="1:13">
      <c r="A645" s="33">
        <v>410648</v>
      </c>
      <c r="B645" s="68" t="str">
        <f ca="1">VLOOKUP(A645,'Fichier FI (en entrée)'!B:E,3)</f>
        <v>KPWBZOKKGR</v>
      </c>
      <c r="C645" s="33" t="s">
        <v>2513</v>
      </c>
      <c r="D645" s="33" t="s">
        <v>2156</v>
      </c>
      <c r="E645" s="32" t="s">
        <v>2278</v>
      </c>
      <c r="F645" s="35">
        <v>1</v>
      </c>
      <c r="G645" s="35">
        <v>1</v>
      </c>
      <c r="H645" s="35">
        <v>0</v>
      </c>
      <c r="I645" s="35"/>
      <c r="J645" s="35"/>
      <c r="K645" s="34"/>
      <c r="L645" s="30"/>
      <c r="M645" s="26"/>
    </row>
    <row r="646" spans="1:13">
      <c r="A646" s="33">
        <v>411999</v>
      </c>
      <c r="B646" s="68" t="str">
        <f ca="1">VLOOKUP(A646,'Fichier FI (en entrée)'!B:E,3)</f>
        <v>LEWSULDFSZ</v>
      </c>
      <c r="C646" s="33" t="s">
        <v>2473</v>
      </c>
      <c r="D646" s="33" t="s">
        <v>2156</v>
      </c>
      <c r="E646" s="32" t="s">
        <v>2278</v>
      </c>
      <c r="F646" s="35">
        <v>0</v>
      </c>
      <c r="G646" s="35">
        <v>0.5</v>
      </c>
      <c r="H646" s="35">
        <v>0</v>
      </c>
      <c r="I646" s="35"/>
      <c r="J646" s="35"/>
      <c r="K646" s="34"/>
      <c r="L646" s="30"/>
      <c r="M646" s="26"/>
    </row>
    <row r="647" spans="1:13">
      <c r="A647" s="33">
        <v>437126</v>
      </c>
      <c r="B647" s="68" t="str">
        <f ca="1">VLOOKUP(A647,'Fichier FI (en entrée)'!B:E,3)</f>
        <v>GFATHLGMIR</v>
      </c>
      <c r="C647" s="33" t="s">
        <v>2812</v>
      </c>
      <c r="D647" s="33" t="s">
        <v>2156</v>
      </c>
      <c r="E647" s="32" t="s">
        <v>2278</v>
      </c>
      <c r="F647" s="35">
        <v>-1</v>
      </c>
      <c r="G647" s="35">
        <v>0</v>
      </c>
      <c r="H647" s="35">
        <v>0</v>
      </c>
      <c r="I647" s="35"/>
      <c r="J647" s="35"/>
      <c r="K647" s="34"/>
      <c r="L647" s="30"/>
      <c r="M647" s="26"/>
    </row>
    <row r="648" spans="1:13">
      <c r="A648" s="33">
        <v>450633</v>
      </c>
      <c r="B648" s="68" t="str">
        <f ca="1">VLOOKUP(A648,'Fichier FI (en entrée)'!B:E,3)</f>
        <v>ZSTSKSOXOJ</v>
      </c>
      <c r="C648" s="33" t="s">
        <v>2813</v>
      </c>
      <c r="D648" s="33" t="s">
        <v>2156</v>
      </c>
      <c r="E648" s="32" t="s">
        <v>2278</v>
      </c>
      <c r="F648" s="35">
        <v>-1</v>
      </c>
      <c r="G648" s="35">
        <v>0</v>
      </c>
      <c r="H648" s="35">
        <v>0</v>
      </c>
      <c r="I648" s="35"/>
      <c r="J648" s="35"/>
      <c r="K648" s="34"/>
      <c r="L648" s="30"/>
      <c r="M648" s="26"/>
    </row>
    <row r="649" spans="1:13">
      <c r="A649" s="33">
        <v>450751</v>
      </c>
      <c r="B649" s="68" t="str">
        <f ca="1">VLOOKUP(A649,'Fichier FI (en entrée)'!B:E,3)</f>
        <v>ONRNMDXVBS</v>
      </c>
      <c r="C649" s="33" t="s">
        <v>2814</v>
      </c>
      <c r="D649" s="33" t="s">
        <v>2156</v>
      </c>
      <c r="E649" s="32" t="s">
        <v>2278</v>
      </c>
      <c r="F649" s="35">
        <v>0</v>
      </c>
      <c r="G649" s="35">
        <v>0</v>
      </c>
      <c r="H649" s="35">
        <v>0</v>
      </c>
      <c r="I649" s="35"/>
      <c r="J649" s="35"/>
      <c r="K649" s="34"/>
      <c r="L649" s="30"/>
      <c r="M649" s="26"/>
    </row>
    <row r="650" spans="1:13">
      <c r="A650" s="33">
        <v>508541</v>
      </c>
      <c r="B650" s="68" t="str">
        <f ca="1">VLOOKUP(A650,'Fichier FI (en entrée)'!B:E,3)</f>
        <v>IFNWDUKRLM</v>
      </c>
      <c r="C650" s="33" t="s">
        <v>2815</v>
      </c>
      <c r="D650" s="33" t="s">
        <v>2156</v>
      </c>
      <c r="E650" s="32" t="s">
        <v>2278</v>
      </c>
      <c r="F650" s="35">
        <v>0.5</v>
      </c>
      <c r="G650" s="35">
        <v>0</v>
      </c>
      <c r="H650" s="35">
        <v>0</v>
      </c>
      <c r="I650" s="35"/>
      <c r="J650" s="35"/>
      <c r="K650" s="34"/>
      <c r="L650" s="30"/>
      <c r="M650" s="26"/>
    </row>
    <row r="651" spans="1:13">
      <c r="A651" s="33">
        <v>513375</v>
      </c>
      <c r="B651" s="68" t="str">
        <f ca="1">VLOOKUP(A651,'Fichier FI (en entrée)'!B:E,3)</f>
        <v>CMJCEIZQUV</v>
      </c>
      <c r="C651" s="33" t="s">
        <v>2510</v>
      </c>
      <c r="D651" s="33" t="s">
        <v>2156</v>
      </c>
      <c r="E651" s="32" t="s">
        <v>2278</v>
      </c>
      <c r="F651" s="35">
        <v>1</v>
      </c>
      <c r="G651" s="35">
        <v>0</v>
      </c>
      <c r="H651" s="35">
        <v>0</v>
      </c>
      <c r="I651" s="35"/>
      <c r="J651" s="35"/>
      <c r="K651" s="34"/>
      <c r="L651" s="30"/>
      <c r="M651" s="26"/>
    </row>
    <row r="652" spans="1:13">
      <c r="A652" s="33">
        <v>524508</v>
      </c>
      <c r="B652" s="68" t="str">
        <f ca="1">VLOOKUP(A652,'Fichier FI (en entrée)'!B:E,3)</f>
        <v>QOIWKJCSSO</v>
      </c>
      <c r="C652" s="33" t="s">
        <v>2816</v>
      </c>
      <c r="D652" s="33" t="s">
        <v>2156</v>
      </c>
      <c r="E652" s="32" t="s">
        <v>2278</v>
      </c>
      <c r="F652" s="35">
        <v>0.5</v>
      </c>
      <c r="G652" s="35">
        <v>0</v>
      </c>
      <c r="H652" s="35">
        <v>0</v>
      </c>
      <c r="I652" s="35"/>
      <c r="J652" s="35"/>
      <c r="K652" s="34"/>
      <c r="L652" s="30"/>
      <c r="M652" s="26"/>
    </row>
    <row r="653" spans="1:13">
      <c r="A653" s="33">
        <v>524535</v>
      </c>
      <c r="B653" s="68" t="str">
        <f ca="1">VLOOKUP(A653,'Fichier FI (en entrée)'!B:E,3)</f>
        <v>QOIWKJCSSO</v>
      </c>
      <c r="C653" s="33" t="s">
        <v>2817</v>
      </c>
      <c r="D653" s="33" t="s">
        <v>2156</v>
      </c>
      <c r="E653" s="32" t="s">
        <v>2278</v>
      </c>
      <c r="F653" s="35">
        <v>-0.5</v>
      </c>
      <c r="G653" s="35">
        <v>0.5</v>
      </c>
      <c r="H653" s="35">
        <v>0</v>
      </c>
      <c r="I653" s="35"/>
      <c r="J653" s="35"/>
      <c r="K653" s="34"/>
      <c r="L653" s="30"/>
      <c r="M653" s="26"/>
    </row>
    <row r="654" spans="1:13">
      <c r="A654" s="33">
        <v>576371</v>
      </c>
      <c r="B654" s="68" t="str">
        <f ca="1">VLOOKUP(A654,'Fichier FI (en entrée)'!B:E,3)</f>
        <v>XIXPRDRIJZ</v>
      </c>
      <c r="C654" s="33" t="s">
        <v>2818</v>
      </c>
      <c r="D654" s="33" t="s">
        <v>2156</v>
      </c>
      <c r="E654" s="32" t="s">
        <v>2278</v>
      </c>
      <c r="F654" s="35">
        <v>0.5</v>
      </c>
      <c r="G654" s="35">
        <v>0.5</v>
      </c>
      <c r="H654" s="35">
        <v>0</v>
      </c>
      <c r="I654" s="35"/>
      <c r="J654" s="35"/>
      <c r="K654" s="34"/>
      <c r="L654" s="30"/>
      <c r="M654" s="26"/>
    </row>
    <row r="655" spans="1:13">
      <c r="A655" s="33">
        <v>594239</v>
      </c>
      <c r="B655" s="68" t="str">
        <f ca="1">VLOOKUP(A655,'Fichier FI (en entrée)'!B:E,3)</f>
        <v>GTCQHHFBRX</v>
      </c>
      <c r="C655" s="33" t="s">
        <v>2819</v>
      </c>
      <c r="D655" s="33" t="s">
        <v>2156</v>
      </c>
      <c r="E655" s="32" t="s">
        <v>2278</v>
      </c>
      <c r="F655" s="35">
        <v>0.5</v>
      </c>
      <c r="G655" s="35">
        <v>0</v>
      </c>
      <c r="H655" s="35">
        <v>0</v>
      </c>
      <c r="I655" s="35"/>
      <c r="J655" s="35"/>
      <c r="K655" s="34"/>
      <c r="L655" s="30"/>
      <c r="M655" s="26"/>
    </row>
    <row r="656" spans="1:13">
      <c r="A656" s="33">
        <v>609963</v>
      </c>
      <c r="B656" s="68" t="str">
        <f ca="1">VLOOKUP(A656,'Fichier FI (en entrée)'!B:E,3)</f>
        <v>YJDUWKBIQV</v>
      </c>
      <c r="C656" s="33" t="s">
        <v>2820</v>
      </c>
      <c r="D656" s="33" t="s">
        <v>2156</v>
      </c>
      <c r="E656" s="32" t="s">
        <v>2278</v>
      </c>
      <c r="F656" s="35">
        <v>-1</v>
      </c>
      <c r="G656" s="35">
        <v>-0.5</v>
      </c>
      <c r="H656" s="35">
        <v>0</v>
      </c>
      <c r="I656" s="35"/>
      <c r="J656" s="35"/>
      <c r="K656" s="34"/>
      <c r="L656" s="30"/>
      <c r="M656" s="26"/>
    </row>
    <row r="657" spans="1:13">
      <c r="A657" s="33">
        <v>620214</v>
      </c>
      <c r="B657" s="68" t="str">
        <f ca="1">VLOOKUP(A657,'Fichier FI (en entrée)'!B:E,3)</f>
        <v>HSAFDAKXNT</v>
      </c>
      <c r="C657" s="33" t="s">
        <v>2815</v>
      </c>
      <c r="D657" s="33" t="s">
        <v>2156</v>
      </c>
      <c r="E657" s="32" t="s">
        <v>2278</v>
      </c>
      <c r="F657" s="35">
        <v>0.5</v>
      </c>
      <c r="G657" s="35">
        <v>1</v>
      </c>
      <c r="H657" s="35">
        <v>0</v>
      </c>
      <c r="I657" s="35"/>
      <c r="J657" s="35"/>
      <c r="K657" s="34"/>
      <c r="L657" s="30"/>
      <c r="M657" s="26"/>
    </row>
    <row r="658" spans="1:13">
      <c r="A658" s="33">
        <v>624196</v>
      </c>
      <c r="B658" s="68" t="str">
        <f ca="1">VLOOKUP(A658,'Fichier FI (en entrée)'!B:E,3)</f>
        <v>BSQMTWEJUP</v>
      </c>
      <c r="C658" s="33" t="s">
        <v>2821</v>
      </c>
      <c r="D658" s="33" t="s">
        <v>2156</v>
      </c>
      <c r="E658" s="32" t="s">
        <v>2278</v>
      </c>
      <c r="F658" s="35">
        <v>1</v>
      </c>
      <c r="G658" s="35">
        <v>0.5</v>
      </c>
      <c r="H658" s="35">
        <v>0.5</v>
      </c>
      <c r="I658" s="35"/>
      <c r="J658" s="35"/>
      <c r="K658" s="34"/>
      <c r="L658" s="30"/>
      <c r="M658" s="26"/>
    </row>
    <row r="659" spans="1:13">
      <c r="A659" s="33">
        <v>643743</v>
      </c>
      <c r="B659" s="68" t="str">
        <f ca="1">VLOOKUP(A659,'Fichier FI (en entrée)'!B:E,3)</f>
        <v>JQLAAZUMES</v>
      </c>
      <c r="C659" s="33" t="s">
        <v>2822</v>
      </c>
      <c r="D659" s="33" t="s">
        <v>2156</v>
      </c>
      <c r="E659" s="32" t="s">
        <v>2278</v>
      </c>
      <c r="F659" s="35">
        <v>0.5</v>
      </c>
      <c r="G659" s="35">
        <v>0.5</v>
      </c>
      <c r="H659" s="35">
        <v>0</v>
      </c>
      <c r="I659" s="35"/>
      <c r="J659" s="35"/>
      <c r="K659" s="34"/>
      <c r="L659" s="30"/>
      <c r="M659" s="26"/>
    </row>
    <row r="660" spans="1:13">
      <c r="A660" s="33">
        <v>688713</v>
      </c>
      <c r="B660" s="68" t="str">
        <f ca="1">VLOOKUP(A660,'Fichier FI (en entrée)'!B:E,3)</f>
        <v>AHMVLDROIO</v>
      </c>
      <c r="C660" s="33" t="s">
        <v>2823</v>
      </c>
      <c r="D660" s="33" t="s">
        <v>2156</v>
      </c>
      <c r="E660" s="32" t="s">
        <v>2278</v>
      </c>
      <c r="F660" s="35">
        <v>0</v>
      </c>
      <c r="G660" s="35">
        <v>0.5</v>
      </c>
      <c r="H660" s="35">
        <v>0</v>
      </c>
      <c r="I660" s="35"/>
      <c r="J660" s="35"/>
      <c r="K660" s="34"/>
      <c r="L660" s="30"/>
      <c r="M660" s="26"/>
    </row>
    <row r="661" spans="1:13">
      <c r="A661" s="33">
        <v>696125</v>
      </c>
      <c r="B661" s="68" t="str">
        <f ca="1">VLOOKUP(A661,'Fichier FI (en entrée)'!B:E,3)</f>
        <v>YJAXZKGTVU</v>
      </c>
      <c r="C661" s="33" t="s">
        <v>2824</v>
      </c>
      <c r="D661" s="33" t="s">
        <v>2156</v>
      </c>
      <c r="E661" s="32" t="s">
        <v>2278</v>
      </c>
      <c r="F661" s="35">
        <v>1</v>
      </c>
      <c r="G661" s="35">
        <v>0</v>
      </c>
      <c r="H661" s="35">
        <v>0.5</v>
      </c>
      <c r="I661" s="35"/>
      <c r="J661" s="35"/>
      <c r="K661" s="34"/>
      <c r="L661" s="30"/>
      <c r="M661" s="26"/>
    </row>
    <row r="662" spans="1:13">
      <c r="A662" s="33">
        <v>813540</v>
      </c>
      <c r="B662" s="68" t="str">
        <f ca="1">VLOOKUP(A662,'Fichier FI (en entrée)'!B:E,3)</f>
        <v>VTSKMSZWYC</v>
      </c>
      <c r="C662" s="33" t="s">
        <v>2825</v>
      </c>
      <c r="D662" s="33" t="s">
        <v>2156</v>
      </c>
      <c r="E662" s="32" t="s">
        <v>2278</v>
      </c>
      <c r="F662" s="35">
        <v>0</v>
      </c>
      <c r="G662" s="35">
        <v>0.5</v>
      </c>
      <c r="H662" s="35">
        <v>0</v>
      </c>
      <c r="I662" s="35"/>
      <c r="J662" s="35"/>
      <c r="K662" s="34"/>
      <c r="L662" s="30"/>
      <c r="M662" s="26"/>
    </row>
    <row r="663" spans="1:13">
      <c r="A663" s="33">
        <v>819613</v>
      </c>
      <c r="B663" s="68" t="str">
        <f ca="1">VLOOKUP(A663,'Fichier FI (en entrée)'!B:E,3)</f>
        <v>UHKECHHYPA</v>
      </c>
      <c r="C663" s="33" t="s">
        <v>2826</v>
      </c>
      <c r="D663" s="33" t="s">
        <v>2156</v>
      </c>
      <c r="E663" s="32" t="s">
        <v>2278</v>
      </c>
      <c r="F663" s="35">
        <v>1</v>
      </c>
      <c r="G663" s="35">
        <v>0.5</v>
      </c>
      <c r="H663" s="35">
        <v>0.5</v>
      </c>
      <c r="I663" s="35"/>
      <c r="J663" s="35"/>
      <c r="K663" s="34"/>
      <c r="L663" s="30"/>
      <c r="M663" s="26"/>
    </row>
    <row r="664" spans="1:13">
      <c r="A664" s="33">
        <v>366973</v>
      </c>
      <c r="B664" s="68" t="str">
        <f ca="1">VLOOKUP(A664,'Fichier FI (en entrée)'!B:E,3)</f>
        <v>BRZUEXRGQU</v>
      </c>
      <c r="C664" s="33" t="s">
        <v>2827</v>
      </c>
      <c r="D664" s="33" t="s">
        <v>2171</v>
      </c>
      <c r="E664" s="32" t="s">
        <v>2278</v>
      </c>
      <c r="F664" s="35">
        <v>-0.5</v>
      </c>
      <c r="G664" s="35">
        <v>0.5</v>
      </c>
      <c r="H664" s="35">
        <v>0</v>
      </c>
      <c r="I664" s="35"/>
      <c r="J664" s="35"/>
      <c r="K664" s="34"/>
      <c r="L664" s="30"/>
      <c r="M664" s="26"/>
    </row>
    <row r="665" spans="1:13">
      <c r="A665" s="33">
        <v>376997</v>
      </c>
      <c r="B665" s="68" t="str">
        <f ca="1">VLOOKUP(A665,'Fichier FI (en entrée)'!B:E,3)</f>
        <v>GTCQDDNRUY</v>
      </c>
      <c r="C665" s="33" t="s">
        <v>2828</v>
      </c>
      <c r="D665" s="33" t="s">
        <v>2154</v>
      </c>
      <c r="E665" s="32" t="s">
        <v>2278</v>
      </c>
      <c r="F665" s="35">
        <v>1</v>
      </c>
      <c r="G665" s="35">
        <v>0</v>
      </c>
      <c r="H665" s="35">
        <v>0</v>
      </c>
      <c r="I665" s="35"/>
      <c r="J665" s="35"/>
      <c r="K665" s="34"/>
      <c r="L665" s="30"/>
      <c r="M665" s="26"/>
    </row>
    <row r="666" spans="1:13">
      <c r="A666" s="33">
        <v>178839</v>
      </c>
      <c r="B666" s="68" t="str">
        <f ca="1">VLOOKUP(A666,'Fichier FI (en entrée)'!B:E,3)</f>
        <v>WVHWFNHWUO</v>
      </c>
      <c r="C666" s="33" t="s">
        <v>2829</v>
      </c>
      <c r="D666" s="33" t="s">
        <v>2164</v>
      </c>
      <c r="E666" s="32" t="s">
        <v>2278</v>
      </c>
      <c r="F666" s="35">
        <v>1</v>
      </c>
      <c r="G666" s="35">
        <v>1</v>
      </c>
      <c r="H666" s="35">
        <v>0</v>
      </c>
      <c r="I666" s="35"/>
      <c r="J666" s="35"/>
      <c r="K666" s="34"/>
      <c r="L666" s="30"/>
      <c r="M666" s="26"/>
    </row>
    <row r="667" spans="1:13">
      <c r="A667" s="33">
        <v>222459</v>
      </c>
      <c r="B667" s="68" t="str">
        <f ca="1">VLOOKUP(A667,'Fichier FI (en entrée)'!B:E,3)</f>
        <v>TTQTAMNQYW</v>
      </c>
      <c r="C667" s="33" t="s">
        <v>2830</v>
      </c>
      <c r="D667" s="33" t="s">
        <v>2168</v>
      </c>
      <c r="E667" s="32" t="s">
        <v>2278</v>
      </c>
      <c r="F667" s="35">
        <v>1</v>
      </c>
      <c r="G667" s="35">
        <v>0</v>
      </c>
      <c r="H667" s="35">
        <v>0</v>
      </c>
      <c r="I667" s="35"/>
      <c r="J667" s="35"/>
      <c r="K667" s="34"/>
      <c r="L667" s="30"/>
      <c r="M667" s="26"/>
    </row>
    <row r="668" spans="1:13">
      <c r="A668" s="33">
        <v>383607</v>
      </c>
      <c r="B668" s="68" t="str">
        <f ca="1">VLOOKUP(A668,'Fichier FI (en entrée)'!B:E,3)</f>
        <v>SIELROIKNK</v>
      </c>
      <c r="C668" s="33" t="s">
        <v>2831</v>
      </c>
      <c r="D668" s="33" t="s">
        <v>2168</v>
      </c>
      <c r="E668" s="32" t="s">
        <v>2278</v>
      </c>
      <c r="F668" s="35">
        <v>1</v>
      </c>
      <c r="G668" s="35">
        <v>0</v>
      </c>
      <c r="H668" s="35">
        <v>0</v>
      </c>
      <c r="I668" s="35"/>
      <c r="J668" s="35"/>
      <c r="K668" s="34"/>
      <c r="L668" s="30"/>
      <c r="M668" s="26"/>
    </row>
    <row r="669" spans="1:13">
      <c r="A669" s="33">
        <v>503049</v>
      </c>
      <c r="B669" s="68" t="str">
        <f ca="1">VLOOKUP(A669,'Fichier FI (en entrée)'!B:E,3)</f>
        <v>RCVBLHOWVW</v>
      </c>
      <c r="C669" s="33" t="s">
        <v>2491</v>
      </c>
      <c r="D669" s="33" t="s">
        <v>2163</v>
      </c>
      <c r="E669" s="32" t="s">
        <v>2278</v>
      </c>
      <c r="F669" s="35">
        <v>2</v>
      </c>
      <c r="G669" s="35">
        <v>-0.5</v>
      </c>
      <c r="H669" s="35">
        <v>-0.5</v>
      </c>
      <c r="I669" s="35"/>
      <c r="J669" s="35"/>
      <c r="K669" s="34"/>
      <c r="L669" s="30"/>
      <c r="M669" s="26"/>
    </row>
    <row r="670" spans="1:13">
      <c r="A670" s="33">
        <v>788062</v>
      </c>
      <c r="B670" s="68" t="str">
        <f ca="1">VLOOKUP(A670,'Fichier FI (en entrée)'!B:E,3)</f>
        <v>BQGNLRHNNM</v>
      </c>
      <c r="C670" s="33" t="s">
        <v>2832</v>
      </c>
      <c r="D670" s="33" t="s">
        <v>2152</v>
      </c>
      <c r="E670" s="32" t="s">
        <v>2278</v>
      </c>
      <c r="F670" s="35">
        <v>1</v>
      </c>
      <c r="G670" s="35">
        <v>1</v>
      </c>
      <c r="H670" s="35">
        <v>0</v>
      </c>
      <c r="I670" s="35"/>
      <c r="J670" s="35"/>
      <c r="K670" s="34"/>
      <c r="L670" s="30"/>
      <c r="M670" s="26"/>
    </row>
    <row r="671" spans="1:13">
      <c r="A671" s="108">
        <v>170681</v>
      </c>
      <c r="B671" s="68" t="str">
        <f ca="1">VLOOKUP(A671,'Fichier FI (en entrée)'!B:E,3)</f>
        <v>TVUEIOBDFD</v>
      </c>
      <c r="C671" s="108" t="s">
        <v>2833</v>
      </c>
      <c r="D671" s="108" t="s">
        <v>2605</v>
      </c>
      <c r="E671" s="93" t="s">
        <v>2</v>
      </c>
      <c r="F671" s="35">
        <v>1</v>
      </c>
      <c r="G671" s="35">
        <v>1</v>
      </c>
      <c r="H671" s="35">
        <v>0</v>
      </c>
      <c r="I671" s="35"/>
      <c r="J671" s="35"/>
      <c r="K671" s="9"/>
      <c r="L671" s="109"/>
      <c r="M671" s="110"/>
    </row>
    <row r="672" spans="1:13">
      <c r="A672" s="108">
        <v>170712</v>
      </c>
      <c r="B672" s="68" t="str">
        <f ca="1">VLOOKUP(A672,'Fichier FI (en entrée)'!B:E,3)</f>
        <v>TVUEIOBDFD</v>
      </c>
      <c r="C672" s="108" t="s">
        <v>2413</v>
      </c>
      <c r="D672" s="108" t="s">
        <v>2605</v>
      </c>
      <c r="E672" s="93" t="s">
        <v>2</v>
      </c>
      <c r="F672" s="35">
        <v>0</v>
      </c>
      <c r="G672" s="35">
        <v>0</v>
      </c>
      <c r="H672" s="35">
        <v>0</v>
      </c>
      <c r="I672" s="35"/>
      <c r="J672" s="35"/>
      <c r="K672" s="9"/>
      <c r="L672" s="109"/>
      <c r="M672" s="110"/>
    </row>
    <row r="673" spans="1:13">
      <c r="A673" s="108">
        <v>173421</v>
      </c>
      <c r="B673" s="68" t="str">
        <f ca="1">VLOOKUP(A673,'Fichier FI (en entrée)'!B:E,3)</f>
        <v>OHCAQTBAOK</v>
      </c>
      <c r="C673" s="108" t="s">
        <v>2833</v>
      </c>
      <c r="D673" s="108" t="s">
        <v>2605</v>
      </c>
      <c r="E673" s="93" t="s">
        <v>2</v>
      </c>
      <c r="F673" s="35">
        <v>-1</v>
      </c>
      <c r="G673" s="35">
        <v>0.5</v>
      </c>
      <c r="H673" s="35">
        <v>0</v>
      </c>
      <c r="I673" s="35"/>
      <c r="J673" s="35"/>
      <c r="K673" s="9"/>
      <c r="L673" s="109"/>
      <c r="M673" s="110"/>
    </row>
    <row r="674" spans="1:13">
      <c r="A674" s="108">
        <v>174339</v>
      </c>
      <c r="B674" s="68" t="str">
        <f ca="1">VLOOKUP(A674,'Fichier FI (en entrée)'!B:E,3)</f>
        <v>ENZXOJDAAR</v>
      </c>
      <c r="C674" s="108" t="s">
        <v>2472</v>
      </c>
      <c r="D674" s="108" t="s">
        <v>2605</v>
      </c>
      <c r="E674" s="93" t="s">
        <v>2</v>
      </c>
      <c r="F674" s="35">
        <v>-2</v>
      </c>
      <c r="G674" s="35">
        <v>0</v>
      </c>
      <c r="H674" s="35">
        <v>0</v>
      </c>
      <c r="I674" s="35"/>
      <c r="J674" s="35"/>
      <c r="K674" s="9"/>
      <c r="L674" s="109"/>
      <c r="M674" s="110"/>
    </row>
    <row r="675" spans="1:13">
      <c r="A675" s="108">
        <v>176383</v>
      </c>
      <c r="B675" s="68" t="str">
        <f ca="1">VLOOKUP(A675,'Fichier FI (en entrée)'!B:E,3)</f>
        <v>JTISSGKHTQ</v>
      </c>
      <c r="C675" s="108" t="s">
        <v>2374</v>
      </c>
      <c r="D675" s="108" t="s">
        <v>2605</v>
      </c>
      <c r="E675" s="93" t="s">
        <v>2</v>
      </c>
      <c r="F675" s="35">
        <v>-1</v>
      </c>
      <c r="G675" s="35">
        <v>0</v>
      </c>
      <c r="H675" s="35">
        <v>0</v>
      </c>
      <c r="I675" s="35"/>
      <c r="J675" s="35"/>
      <c r="K675" s="9"/>
      <c r="L675" s="109"/>
      <c r="M675" s="110"/>
    </row>
    <row r="676" spans="1:13">
      <c r="A676" s="108">
        <v>181588</v>
      </c>
      <c r="B676" s="68" t="str">
        <f ca="1">VLOOKUP(A676,'Fichier FI (en entrée)'!B:E,3)</f>
        <v>MJSEOXLJJZ</v>
      </c>
      <c r="C676" s="108" t="s">
        <v>2834</v>
      </c>
      <c r="D676" s="108" t="s">
        <v>2605</v>
      </c>
      <c r="E676" s="93" t="s">
        <v>2</v>
      </c>
      <c r="F676" s="35">
        <v>0</v>
      </c>
      <c r="G676" s="35">
        <v>-0.5</v>
      </c>
      <c r="H676" s="35">
        <v>-0.5</v>
      </c>
      <c r="I676" s="35"/>
      <c r="J676" s="35"/>
      <c r="K676" s="9"/>
      <c r="L676" s="109"/>
      <c r="M676" s="110"/>
    </row>
    <row r="677" spans="1:13">
      <c r="A677" s="108">
        <v>181656</v>
      </c>
      <c r="B677" s="68" t="str">
        <f ca="1">VLOOKUP(A677,'Fichier FI (en entrée)'!B:E,3)</f>
        <v>MJSEOXLJJZ</v>
      </c>
      <c r="C677" s="108" t="s">
        <v>2405</v>
      </c>
      <c r="D677" s="108" t="s">
        <v>2605</v>
      </c>
      <c r="E677" s="93" t="s">
        <v>2</v>
      </c>
      <c r="F677" s="35">
        <v>-0.5</v>
      </c>
      <c r="G677" s="35">
        <v>0</v>
      </c>
      <c r="H677" s="35">
        <v>0</v>
      </c>
      <c r="I677" s="35"/>
      <c r="J677" s="35"/>
      <c r="K677" s="9"/>
      <c r="L677" s="109"/>
      <c r="M677" s="110"/>
    </row>
    <row r="678" spans="1:13">
      <c r="A678" s="108">
        <v>214569</v>
      </c>
      <c r="B678" s="68" t="str">
        <f ca="1">VLOOKUP(A678,'Fichier FI (en entrée)'!B:E,3)</f>
        <v>UGJCIPFGRU</v>
      </c>
      <c r="C678" s="108" t="s">
        <v>2835</v>
      </c>
      <c r="D678" s="108" t="s">
        <v>2605</v>
      </c>
      <c r="E678" s="93" t="s">
        <v>2</v>
      </c>
      <c r="F678" s="35">
        <v>0</v>
      </c>
      <c r="G678" s="35">
        <v>0</v>
      </c>
      <c r="H678" s="35">
        <v>0</v>
      </c>
      <c r="I678" s="35"/>
      <c r="J678" s="35"/>
      <c r="K678" s="9"/>
      <c r="L678" s="109"/>
      <c r="M678" s="110"/>
    </row>
    <row r="679" spans="1:13">
      <c r="A679" s="108">
        <v>222682</v>
      </c>
      <c r="B679" s="68" t="str">
        <f ca="1">VLOOKUP(A679,'Fichier FI (en entrée)'!B:E,3)</f>
        <v>IWUOZUZLYB</v>
      </c>
      <c r="C679" s="108" t="s">
        <v>2528</v>
      </c>
      <c r="D679" s="108" t="s">
        <v>2605</v>
      </c>
      <c r="E679" s="93" t="s">
        <v>2</v>
      </c>
      <c r="F679" s="35">
        <v>0.5</v>
      </c>
      <c r="G679" s="35">
        <v>0</v>
      </c>
      <c r="H679" s="35">
        <v>0</v>
      </c>
      <c r="I679" s="35"/>
      <c r="J679" s="35"/>
      <c r="K679" s="9"/>
      <c r="L679" s="109"/>
      <c r="M679" s="110"/>
    </row>
    <row r="680" spans="1:13">
      <c r="A680" s="108">
        <v>223124</v>
      </c>
      <c r="B680" s="68" t="str">
        <f ca="1">VLOOKUP(A680,'Fichier FI (en entrée)'!B:E,3)</f>
        <v>PBLEUQALJU</v>
      </c>
      <c r="C680" s="108" t="s">
        <v>2836</v>
      </c>
      <c r="D680" s="108" t="s">
        <v>2605</v>
      </c>
      <c r="E680" s="93" t="s">
        <v>2</v>
      </c>
      <c r="F680" s="35">
        <v>0</v>
      </c>
      <c r="G680" s="35">
        <v>0.5</v>
      </c>
      <c r="H680" s="35">
        <v>0</v>
      </c>
      <c r="I680" s="35"/>
      <c r="J680" s="35"/>
      <c r="K680" s="9"/>
      <c r="L680" s="109"/>
      <c r="M680" s="110"/>
    </row>
    <row r="681" spans="1:13">
      <c r="A681" s="108">
        <v>223196</v>
      </c>
      <c r="B681" s="68" t="str">
        <f ca="1">VLOOKUP(A681,'Fichier FI (en entrée)'!B:E,3)</f>
        <v>PBLEUQALJU</v>
      </c>
      <c r="C681" s="108" t="s">
        <v>2407</v>
      </c>
      <c r="D681" s="108" t="s">
        <v>2605</v>
      </c>
      <c r="E681" s="93" t="s">
        <v>2</v>
      </c>
      <c r="F681" s="35">
        <v>-0.5</v>
      </c>
      <c r="G681" s="35">
        <v>0</v>
      </c>
      <c r="H681" s="35">
        <v>0</v>
      </c>
      <c r="I681" s="35"/>
      <c r="J681" s="35"/>
      <c r="K681" s="9"/>
      <c r="L681" s="109"/>
      <c r="M681" s="110"/>
    </row>
    <row r="682" spans="1:13">
      <c r="A682" s="108">
        <v>262481</v>
      </c>
      <c r="B682" s="68" t="str">
        <f ca="1">VLOOKUP(A682,'Fichier FI (en entrée)'!B:E,3)</f>
        <v>CTUKDRBPJC</v>
      </c>
      <c r="C682" s="108" t="s">
        <v>2837</v>
      </c>
      <c r="D682" s="108" t="s">
        <v>2605</v>
      </c>
      <c r="E682" s="93" t="s">
        <v>2</v>
      </c>
      <c r="F682" s="35">
        <v>-1</v>
      </c>
      <c r="G682" s="35">
        <v>0</v>
      </c>
      <c r="H682" s="35">
        <v>0</v>
      </c>
      <c r="I682" s="35"/>
      <c r="J682" s="35"/>
      <c r="K682" s="9"/>
      <c r="L682" s="109"/>
      <c r="M682" s="110"/>
    </row>
    <row r="683" spans="1:13">
      <c r="A683" s="108">
        <v>267535</v>
      </c>
      <c r="B683" s="68" t="str">
        <f ca="1">VLOOKUP(A683,'Fichier FI (en entrée)'!B:E,3)</f>
        <v>PMJWIZSVLN</v>
      </c>
      <c r="C683" s="108" t="s">
        <v>2838</v>
      </c>
      <c r="D683" s="108" t="s">
        <v>2605</v>
      </c>
      <c r="E683" s="93" t="s">
        <v>2</v>
      </c>
      <c r="F683" s="35">
        <v>0</v>
      </c>
      <c r="G683" s="35">
        <v>-0.5</v>
      </c>
      <c r="H683" s="35">
        <v>0</v>
      </c>
      <c r="I683" s="35"/>
      <c r="J683" s="35"/>
      <c r="K683" s="9"/>
      <c r="L683" s="109"/>
      <c r="M683" s="110"/>
    </row>
    <row r="684" spans="1:13">
      <c r="A684" s="108">
        <v>268342</v>
      </c>
      <c r="B684" s="68" t="str">
        <f ca="1">VLOOKUP(A684,'Fichier FI (en entrée)'!B:E,3)</f>
        <v>NVVZKWRKNC</v>
      </c>
      <c r="C684" s="108" t="s">
        <v>2839</v>
      </c>
      <c r="D684" s="108" t="s">
        <v>2605</v>
      </c>
      <c r="E684" s="93" t="s">
        <v>2</v>
      </c>
      <c r="F684" s="35">
        <v>-0.5</v>
      </c>
      <c r="G684" s="35">
        <v>0</v>
      </c>
      <c r="H684" s="35">
        <v>0</v>
      </c>
      <c r="I684" s="35"/>
      <c r="J684" s="35"/>
      <c r="K684" s="9"/>
      <c r="L684" s="109"/>
      <c r="M684" s="110"/>
    </row>
    <row r="685" spans="1:13">
      <c r="A685" s="108">
        <v>268490</v>
      </c>
      <c r="B685" s="68" t="str">
        <f ca="1">VLOOKUP(A685,'Fichier FI (en entrée)'!B:E,3)</f>
        <v>CYPWCMBUAO</v>
      </c>
      <c r="C685" s="108" t="s">
        <v>2374</v>
      </c>
      <c r="D685" s="108" t="s">
        <v>2605</v>
      </c>
      <c r="E685" s="93" t="s">
        <v>2</v>
      </c>
      <c r="F685" s="35">
        <v>-0.5</v>
      </c>
      <c r="G685" s="35">
        <v>0.5</v>
      </c>
      <c r="H685" s="35">
        <v>0</v>
      </c>
      <c r="I685" s="35"/>
      <c r="J685" s="35"/>
      <c r="K685" s="9"/>
      <c r="L685" s="109"/>
      <c r="M685" s="110"/>
    </row>
    <row r="686" spans="1:13">
      <c r="A686" s="108">
        <v>283230</v>
      </c>
      <c r="B686" s="68" t="str">
        <f ca="1">VLOOKUP(A686,'Fichier FI (en entrée)'!B:E,3)</f>
        <v>CAEBNVDKVE</v>
      </c>
      <c r="C686" s="108" t="s">
        <v>2556</v>
      </c>
      <c r="D686" s="108" t="s">
        <v>2605</v>
      </c>
      <c r="E686" s="93" t="s">
        <v>2</v>
      </c>
      <c r="F686" s="35">
        <v>0</v>
      </c>
      <c r="G686" s="35">
        <v>0.5</v>
      </c>
      <c r="H686" s="35">
        <v>0</v>
      </c>
      <c r="I686" s="35"/>
      <c r="J686" s="35"/>
      <c r="K686" s="9"/>
      <c r="L686" s="109"/>
      <c r="M686" s="110"/>
    </row>
    <row r="687" spans="1:13">
      <c r="A687" s="108">
        <v>284997</v>
      </c>
      <c r="B687" s="68" t="str">
        <f ca="1">VLOOKUP(A687,'Fichier FI (en entrée)'!B:E,3)</f>
        <v>VXRTIKZOUV</v>
      </c>
      <c r="C687" s="108" t="s">
        <v>2840</v>
      </c>
      <c r="D687" s="108" t="s">
        <v>2605</v>
      </c>
      <c r="E687" s="93" t="s">
        <v>2</v>
      </c>
      <c r="F687" s="35">
        <v>0.5</v>
      </c>
      <c r="G687" s="35">
        <v>0.5</v>
      </c>
      <c r="H687" s="35">
        <v>0</v>
      </c>
      <c r="I687" s="35"/>
      <c r="J687" s="35"/>
      <c r="K687" s="9"/>
      <c r="L687" s="109"/>
      <c r="M687" s="110"/>
    </row>
    <row r="688" spans="1:13">
      <c r="A688" s="108">
        <v>285073</v>
      </c>
      <c r="B688" s="68" t="str">
        <f ca="1">VLOOKUP(A688,'Fichier FI (en entrée)'!B:E,3)</f>
        <v>LYCMCAGCEU</v>
      </c>
      <c r="C688" s="108" t="s">
        <v>2429</v>
      </c>
      <c r="D688" s="108" t="s">
        <v>2605</v>
      </c>
      <c r="E688" s="93" t="s">
        <v>2</v>
      </c>
      <c r="F688" s="35">
        <v>-1</v>
      </c>
      <c r="G688" s="35">
        <v>-0.5</v>
      </c>
      <c r="H688" s="35">
        <v>0</v>
      </c>
      <c r="I688" s="35"/>
      <c r="J688" s="35"/>
      <c r="K688" s="9"/>
      <c r="L688" s="109"/>
      <c r="M688" s="110"/>
    </row>
    <row r="689" spans="1:13">
      <c r="A689" s="108">
        <v>285138</v>
      </c>
      <c r="B689" s="68" t="str">
        <f ca="1">VLOOKUP(A689,'Fichier FI (en entrée)'!B:E,3)</f>
        <v>JCAXGMXMJZ</v>
      </c>
      <c r="C689" s="108" t="s">
        <v>2841</v>
      </c>
      <c r="D689" s="108" t="s">
        <v>2605</v>
      </c>
      <c r="E689" s="93" t="s">
        <v>2</v>
      </c>
      <c r="F689" s="35">
        <v>0</v>
      </c>
      <c r="G689" s="35">
        <v>0</v>
      </c>
      <c r="H689" s="35">
        <v>0</v>
      </c>
      <c r="I689" s="35"/>
      <c r="J689" s="35"/>
      <c r="K689" s="9"/>
      <c r="L689" s="109"/>
      <c r="M689" s="110"/>
    </row>
    <row r="690" spans="1:13">
      <c r="A690" s="108">
        <v>285232</v>
      </c>
      <c r="B690" s="68" t="str">
        <f ca="1">VLOOKUP(A690,'Fichier FI (en entrée)'!B:E,3)</f>
        <v>XNRYRDBTAW</v>
      </c>
      <c r="C690" s="108" t="s">
        <v>2842</v>
      </c>
      <c r="D690" s="108" t="s">
        <v>2605</v>
      </c>
      <c r="E690" s="93" t="s">
        <v>2</v>
      </c>
      <c r="F690" s="35">
        <v>-0.5</v>
      </c>
      <c r="G690" s="35">
        <v>0</v>
      </c>
      <c r="H690" s="35">
        <v>0</v>
      </c>
      <c r="I690" s="35"/>
      <c r="J690" s="35"/>
      <c r="K690" s="9"/>
      <c r="L690" s="109"/>
      <c r="M690" s="110"/>
    </row>
    <row r="691" spans="1:13">
      <c r="A691" s="108">
        <v>338919</v>
      </c>
      <c r="B691" s="68" t="str">
        <f ca="1">VLOOKUP(A691,'Fichier FI (en entrée)'!B:E,3)</f>
        <v>NNMMZQOTHA</v>
      </c>
      <c r="C691" s="108" t="s">
        <v>2843</v>
      </c>
      <c r="D691" s="108" t="s">
        <v>2605</v>
      </c>
      <c r="E691" s="93" t="s">
        <v>2</v>
      </c>
      <c r="F691" s="35">
        <v>-1</v>
      </c>
      <c r="G691" s="35">
        <v>0</v>
      </c>
      <c r="H691" s="35">
        <v>0</v>
      </c>
      <c r="I691" s="35"/>
      <c r="J691" s="35"/>
      <c r="K691" s="9"/>
      <c r="L691" s="109"/>
      <c r="M691" s="110"/>
    </row>
    <row r="692" spans="1:13">
      <c r="A692" s="108">
        <v>340721</v>
      </c>
      <c r="B692" s="68" t="str">
        <f ca="1">VLOOKUP(A692,'Fichier FI (en entrée)'!B:E,3)</f>
        <v>GGMSAHPNDB</v>
      </c>
      <c r="C692" s="108" t="s">
        <v>2844</v>
      </c>
      <c r="D692" s="108" t="s">
        <v>2605</v>
      </c>
      <c r="E692" s="93" t="s">
        <v>2</v>
      </c>
      <c r="F692" s="35">
        <v>0.5</v>
      </c>
      <c r="G692" s="35">
        <v>0.5</v>
      </c>
      <c r="H692" s="35">
        <v>0</v>
      </c>
      <c r="I692" s="35"/>
      <c r="J692" s="35"/>
      <c r="K692" s="9"/>
      <c r="L692" s="109"/>
      <c r="M692" s="110"/>
    </row>
    <row r="693" spans="1:13">
      <c r="A693" s="108">
        <v>346078</v>
      </c>
      <c r="B693" s="68" t="str">
        <f ca="1">VLOOKUP(A693,'Fichier FI (en entrée)'!B:E,3)</f>
        <v>LJDTCTYCNN</v>
      </c>
      <c r="C693" s="108" t="s">
        <v>2482</v>
      </c>
      <c r="D693" s="108" t="s">
        <v>2605</v>
      </c>
      <c r="E693" s="93" t="s">
        <v>2</v>
      </c>
      <c r="F693" s="35">
        <v>0</v>
      </c>
      <c r="G693" s="35">
        <v>-0.5</v>
      </c>
      <c r="H693" s="35">
        <v>0</v>
      </c>
      <c r="I693" s="35"/>
      <c r="J693" s="35"/>
      <c r="K693" s="9"/>
      <c r="L693" s="109"/>
      <c r="M693" s="110"/>
    </row>
    <row r="694" spans="1:13">
      <c r="A694" s="108">
        <v>377418</v>
      </c>
      <c r="B694" s="68" t="str">
        <f ca="1">VLOOKUP(A694,'Fichier FI (en entrée)'!B:E,3)</f>
        <v>MSIJFYCYFV</v>
      </c>
      <c r="C694" s="108" t="s">
        <v>2396</v>
      </c>
      <c r="D694" s="108" t="s">
        <v>2605</v>
      </c>
      <c r="E694" s="93" t="s">
        <v>2</v>
      </c>
      <c r="F694" s="35">
        <v>0</v>
      </c>
      <c r="G694" s="35">
        <v>0</v>
      </c>
      <c r="H694" s="35">
        <v>0.5</v>
      </c>
      <c r="I694" s="35"/>
      <c r="J694" s="35"/>
      <c r="K694" s="9"/>
      <c r="L694" s="109"/>
      <c r="M694" s="110"/>
    </row>
    <row r="695" spans="1:13">
      <c r="A695" s="108">
        <v>377422</v>
      </c>
      <c r="B695" s="68" t="str">
        <f ca="1">VLOOKUP(A695,'Fichier FI (en entrée)'!B:E,3)</f>
        <v>MSIJFYCYFV</v>
      </c>
      <c r="C695" s="108" t="s">
        <v>2845</v>
      </c>
      <c r="D695" s="108" t="s">
        <v>2605</v>
      </c>
      <c r="E695" s="93" t="s">
        <v>2</v>
      </c>
      <c r="F695" s="35">
        <v>-0.5</v>
      </c>
      <c r="G695" s="35">
        <v>0</v>
      </c>
      <c r="H695" s="35">
        <v>0</v>
      </c>
      <c r="I695" s="35"/>
      <c r="J695" s="35"/>
      <c r="K695" s="9"/>
      <c r="L695" s="109"/>
      <c r="M695" s="110"/>
    </row>
    <row r="696" spans="1:13">
      <c r="A696" s="108">
        <v>402039</v>
      </c>
      <c r="B696" s="68" t="str">
        <f ca="1">VLOOKUP(A696,'Fichier FI (en entrée)'!B:E,3)</f>
        <v>FVWARABGDY</v>
      </c>
      <c r="C696" s="108" t="s">
        <v>2532</v>
      </c>
      <c r="D696" s="108" t="s">
        <v>2605</v>
      </c>
      <c r="E696" s="93" t="s">
        <v>2</v>
      </c>
      <c r="F696" s="35">
        <v>-1</v>
      </c>
      <c r="G696" s="35">
        <v>0</v>
      </c>
      <c r="H696" s="35">
        <v>0</v>
      </c>
      <c r="I696" s="35"/>
      <c r="J696" s="35"/>
      <c r="K696" s="9"/>
      <c r="L696" s="109"/>
      <c r="M696" s="110"/>
    </row>
    <row r="697" spans="1:13">
      <c r="A697" s="108">
        <v>404202</v>
      </c>
      <c r="B697" s="68" t="str">
        <f ca="1">VLOOKUP(A697,'Fichier FI (en entrée)'!B:E,3)</f>
        <v>SCCQZRTLDW</v>
      </c>
      <c r="C697" s="108" t="s">
        <v>2846</v>
      </c>
      <c r="D697" s="108" t="s">
        <v>2605</v>
      </c>
      <c r="E697" s="93" t="s">
        <v>2</v>
      </c>
      <c r="F697" s="35">
        <v>-0.5</v>
      </c>
      <c r="G697" s="35">
        <v>-0.5</v>
      </c>
      <c r="H697" s="35">
        <v>0</v>
      </c>
      <c r="I697" s="35"/>
      <c r="J697" s="35"/>
      <c r="K697" s="9"/>
      <c r="L697" s="109"/>
      <c r="M697" s="110"/>
    </row>
    <row r="698" spans="1:13">
      <c r="A698" s="108">
        <v>410382</v>
      </c>
      <c r="B698" s="68" t="str">
        <f ca="1">VLOOKUP(A698,'Fichier FI (en entrée)'!B:E,3)</f>
        <v>NGHZPMTOJL</v>
      </c>
      <c r="C698" s="108" t="s">
        <v>2374</v>
      </c>
      <c r="D698" s="108" t="s">
        <v>2605</v>
      </c>
      <c r="E698" s="93" t="s">
        <v>2</v>
      </c>
      <c r="F698" s="35">
        <v>-0.5</v>
      </c>
      <c r="G698" s="35">
        <v>1</v>
      </c>
      <c r="H698" s="35">
        <v>0</v>
      </c>
      <c r="I698" s="35"/>
      <c r="J698" s="35"/>
      <c r="K698" s="9"/>
      <c r="L698" s="109"/>
      <c r="M698" s="110"/>
    </row>
    <row r="699" spans="1:13">
      <c r="A699" s="108">
        <v>418573</v>
      </c>
      <c r="B699" s="68" t="str">
        <f ca="1">VLOOKUP(A699,'Fichier FI (en entrée)'!B:E,3)</f>
        <v>PNFZFBKPEL</v>
      </c>
      <c r="C699" s="108" t="s">
        <v>2847</v>
      </c>
      <c r="D699" s="108" t="s">
        <v>2605</v>
      </c>
      <c r="E699" s="93" t="s">
        <v>2</v>
      </c>
      <c r="F699" s="35">
        <v>-1</v>
      </c>
      <c r="G699" s="35">
        <v>0</v>
      </c>
      <c r="H699" s="35">
        <v>0</v>
      </c>
      <c r="I699" s="35"/>
      <c r="J699" s="35"/>
      <c r="K699" s="9"/>
      <c r="L699" s="109"/>
      <c r="M699" s="110"/>
    </row>
    <row r="700" spans="1:13">
      <c r="A700" s="108">
        <v>424758</v>
      </c>
      <c r="B700" s="68" t="str">
        <f ca="1">VLOOKUP(A700,'Fichier FI (en entrée)'!B:E,3)</f>
        <v>GZQAYMULCD</v>
      </c>
      <c r="C700" s="108" t="s">
        <v>2848</v>
      </c>
      <c r="D700" s="108" t="s">
        <v>2605</v>
      </c>
      <c r="E700" s="93" t="s">
        <v>2</v>
      </c>
      <c r="F700" s="35">
        <v>0</v>
      </c>
      <c r="G700" s="35">
        <v>-0.5</v>
      </c>
      <c r="H700" s="35">
        <v>0</v>
      </c>
      <c r="I700" s="35"/>
      <c r="J700" s="35"/>
      <c r="K700" s="9"/>
      <c r="L700" s="109"/>
      <c r="M700" s="110"/>
    </row>
    <row r="701" spans="1:13">
      <c r="A701" s="108">
        <v>424781</v>
      </c>
      <c r="B701" s="68" t="str">
        <f ca="1">VLOOKUP(A701,'Fichier FI (en entrée)'!B:E,3)</f>
        <v>GZQAYMULCD</v>
      </c>
      <c r="C701" s="108" t="s">
        <v>2849</v>
      </c>
      <c r="D701" s="108" t="s">
        <v>2605</v>
      </c>
      <c r="E701" s="93" t="s">
        <v>2</v>
      </c>
      <c r="F701" s="35">
        <v>-1</v>
      </c>
      <c r="G701" s="35">
        <v>0</v>
      </c>
      <c r="H701" s="35">
        <v>0</v>
      </c>
      <c r="I701" s="35"/>
      <c r="J701" s="35"/>
      <c r="K701" s="9"/>
      <c r="L701" s="109"/>
      <c r="M701" s="110"/>
    </row>
    <row r="702" spans="1:13">
      <c r="A702" s="108">
        <v>450803</v>
      </c>
      <c r="B702" s="68" t="str">
        <f ca="1">VLOOKUP(A702,'Fichier FI (en entrée)'!B:E,3)</f>
        <v>ONRNMDXVBS</v>
      </c>
      <c r="C702" s="108" t="s">
        <v>2505</v>
      </c>
      <c r="D702" s="108" t="s">
        <v>2605</v>
      </c>
      <c r="E702" s="93" t="s">
        <v>2</v>
      </c>
      <c r="F702" s="35">
        <v>-1</v>
      </c>
      <c r="G702" s="35">
        <v>-0.5</v>
      </c>
      <c r="H702" s="35">
        <v>0</v>
      </c>
      <c r="I702" s="35"/>
      <c r="J702" s="35"/>
      <c r="K702" s="9"/>
      <c r="L702" s="109"/>
      <c r="M702" s="110"/>
    </row>
    <row r="703" spans="1:13">
      <c r="A703" s="111">
        <v>503556</v>
      </c>
      <c r="B703" s="68" t="str">
        <f ca="1">VLOOKUP(A703,'Fichier FI (en entrée)'!B:E,3)</f>
        <v>UQKBVEZOHH</v>
      </c>
      <c r="C703" s="111" t="s">
        <v>2594</v>
      </c>
      <c r="D703" s="111" t="s">
        <v>2605</v>
      </c>
      <c r="E703" s="112" t="s">
        <v>2</v>
      </c>
      <c r="F703" s="113"/>
      <c r="G703" s="113"/>
      <c r="H703" s="113"/>
      <c r="I703" s="113"/>
      <c r="J703" s="113"/>
      <c r="K703" s="114"/>
      <c r="L703" s="115"/>
      <c r="M703" s="116"/>
    </row>
    <row r="704" spans="1:13">
      <c r="A704" s="108">
        <v>511220</v>
      </c>
      <c r="B704" s="68" t="str">
        <f ca="1">VLOOKUP(A704,'Fichier FI (en entrée)'!B:E,3)</f>
        <v>KDVGZJVKJS</v>
      </c>
      <c r="C704" s="108" t="s">
        <v>2376</v>
      </c>
      <c r="D704" s="108" t="s">
        <v>2605</v>
      </c>
      <c r="E704" s="93" t="s">
        <v>2</v>
      </c>
      <c r="F704" s="35">
        <v>0</v>
      </c>
      <c r="G704" s="35">
        <v>0.5</v>
      </c>
      <c r="H704" s="35">
        <v>0</v>
      </c>
      <c r="I704" s="35"/>
      <c r="J704" s="35"/>
      <c r="K704" s="9"/>
      <c r="L704" s="109"/>
      <c r="M704" s="110"/>
    </row>
    <row r="705" spans="1:13">
      <c r="A705" s="108">
        <v>519141</v>
      </c>
      <c r="B705" s="68" t="str">
        <f ca="1">VLOOKUP(A705,'Fichier FI (en entrée)'!B:E,3)</f>
        <v>ILIYBAMAPR</v>
      </c>
      <c r="C705" s="108" t="s">
        <v>2850</v>
      </c>
      <c r="D705" s="108" t="s">
        <v>2605</v>
      </c>
      <c r="E705" s="93" t="s">
        <v>2</v>
      </c>
      <c r="F705" s="35">
        <v>-0.5</v>
      </c>
      <c r="G705" s="35">
        <v>0</v>
      </c>
      <c r="H705" s="35">
        <v>0</v>
      </c>
      <c r="I705" s="35"/>
      <c r="J705" s="35"/>
      <c r="K705" s="9"/>
      <c r="L705" s="109"/>
      <c r="M705" s="110"/>
    </row>
    <row r="706" spans="1:13">
      <c r="A706" s="108">
        <v>519226</v>
      </c>
      <c r="B706" s="68" t="str">
        <f ca="1">VLOOKUP(A706,'Fichier FI (en entrée)'!B:E,3)</f>
        <v>ILIYBAMAPR</v>
      </c>
      <c r="C706" s="108" t="s">
        <v>2851</v>
      </c>
      <c r="D706" s="108" t="s">
        <v>2605</v>
      </c>
      <c r="E706" s="93" t="s">
        <v>2</v>
      </c>
      <c r="F706" s="35">
        <v>-0.5</v>
      </c>
      <c r="G706" s="35">
        <v>1</v>
      </c>
      <c r="H706" s="35">
        <v>0</v>
      </c>
      <c r="I706" s="35"/>
      <c r="J706" s="35"/>
      <c r="K706" s="9"/>
      <c r="L706" s="109"/>
      <c r="M706" s="110"/>
    </row>
    <row r="707" spans="1:13">
      <c r="A707" s="108">
        <v>524446</v>
      </c>
      <c r="B707" s="68" t="str">
        <f ca="1">VLOOKUP(A707,'Fichier FI (en entrée)'!B:E,3)</f>
        <v>QOIWKJCSSO</v>
      </c>
      <c r="C707" s="108" t="s">
        <v>2852</v>
      </c>
      <c r="D707" s="108" t="s">
        <v>2605</v>
      </c>
      <c r="E707" s="93" t="s">
        <v>2</v>
      </c>
      <c r="F707" s="35">
        <v>0</v>
      </c>
      <c r="G707" s="35">
        <v>-0.5</v>
      </c>
      <c r="H707" s="35">
        <v>0</v>
      </c>
      <c r="I707" s="35"/>
      <c r="J707" s="35"/>
      <c r="K707" s="9"/>
      <c r="L707" s="109"/>
      <c r="M707" s="110"/>
    </row>
    <row r="708" spans="1:13">
      <c r="A708" s="108">
        <v>534243</v>
      </c>
      <c r="B708" s="68" t="str">
        <f ca="1">VLOOKUP(A708,'Fichier FI (en entrée)'!B:E,3)</f>
        <v>QXMFJPKHST</v>
      </c>
      <c r="C708" s="108" t="s">
        <v>2466</v>
      </c>
      <c r="D708" s="108" t="s">
        <v>2605</v>
      </c>
      <c r="E708" s="93" t="s">
        <v>2</v>
      </c>
      <c r="F708" s="35">
        <v>-1</v>
      </c>
      <c r="G708" s="35">
        <v>0</v>
      </c>
      <c r="H708" s="35">
        <v>0</v>
      </c>
      <c r="I708" s="35"/>
      <c r="J708" s="35"/>
      <c r="K708" s="9"/>
      <c r="L708" s="109"/>
      <c r="M708" s="110"/>
    </row>
    <row r="709" spans="1:13">
      <c r="A709" s="108">
        <v>539425</v>
      </c>
      <c r="B709" s="68" t="str">
        <f ca="1">VLOOKUP(A709,'Fichier FI (en entrée)'!B:E,3)</f>
        <v>WBEUKQMBIP</v>
      </c>
      <c r="C709" s="108" t="s">
        <v>2507</v>
      </c>
      <c r="D709" s="108" t="s">
        <v>2605</v>
      </c>
      <c r="E709" s="93" t="s">
        <v>2</v>
      </c>
      <c r="F709" s="35">
        <v>-0.5</v>
      </c>
      <c r="G709" s="35">
        <v>0.5</v>
      </c>
      <c r="H709" s="35">
        <v>0</v>
      </c>
      <c r="I709" s="35"/>
      <c r="J709" s="35"/>
      <c r="K709" s="9"/>
      <c r="L709" s="109"/>
      <c r="M709" s="110"/>
    </row>
    <row r="710" spans="1:13">
      <c r="A710" s="108">
        <v>558277</v>
      </c>
      <c r="B710" s="68" t="str">
        <f ca="1">VLOOKUP(A710,'Fichier FI (en entrée)'!B:E,3)</f>
        <v>YIYVUGSZLX</v>
      </c>
      <c r="C710" s="108" t="s">
        <v>2389</v>
      </c>
      <c r="D710" s="108" t="s">
        <v>2605</v>
      </c>
      <c r="E710" s="93" t="s">
        <v>2</v>
      </c>
      <c r="F710" s="35">
        <v>-0.5</v>
      </c>
      <c r="G710" s="35">
        <v>-0.5</v>
      </c>
      <c r="H710" s="35">
        <v>0</v>
      </c>
      <c r="I710" s="35"/>
      <c r="J710" s="35"/>
      <c r="K710" s="9"/>
      <c r="L710" s="109"/>
      <c r="M710" s="110"/>
    </row>
    <row r="711" spans="1:13">
      <c r="A711" s="108">
        <v>579431</v>
      </c>
      <c r="B711" s="68" t="str">
        <f ca="1">VLOOKUP(A711,'Fichier FI (en entrée)'!B:E,3)</f>
        <v>UKIPXIWZPG</v>
      </c>
      <c r="C711" s="108" t="s">
        <v>2853</v>
      </c>
      <c r="D711" s="108" t="s">
        <v>2605</v>
      </c>
      <c r="E711" s="93" t="s">
        <v>2</v>
      </c>
      <c r="F711" s="35">
        <v>0</v>
      </c>
      <c r="G711" s="35">
        <v>0.5</v>
      </c>
      <c r="H711" s="35">
        <v>0</v>
      </c>
      <c r="I711" s="35"/>
      <c r="J711" s="35"/>
      <c r="K711" s="9"/>
      <c r="L711" s="109"/>
      <c r="M711" s="110"/>
    </row>
    <row r="712" spans="1:13">
      <c r="A712" s="108">
        <v>599687</v>
      </c>
      <c r="B712" s="68" t="str">
        <f ca="1">VLOOKUP(A712,'Fichier FI (en entrée)'!B:E,3)</f>
        <v>HQXRCNITDW</v>
      </c>
      <c r="C712" s="108" t="s">
        <v>2854</v>
      </c>
      <c r="D712" s="108" t="s">
        <v>2605</v>
      </c>
      <c r="E712" s="93" t="s">
        <v>2</v>
      </c>
      <c r="F712" s="35">
        <v>-0.5</v>
      </c>
      <c r="G712" s="35">
        <v>0</v>
      </c>
      <c r="H712" s="35">
        <v>0</v>
      </c>
      <c r="I712" s="35"/>
      <c r="J712" s="35"/>
      <c r="K712" s="9"/>
      <c r="L712" s="109"/>
      <c r="M712" s="110"/>
    </row>
    <row r="713" spans="1:13">
      <c r="A713" s="108">
        <v>619349</v>
      </c>
      <c r="B713" s="68" t="str">
        <f ca="1">VLOOKUP(A713,'Fichier FI (en entrée)'!B:E,3)</f>
        <v>YOPFFMQTTS</v>
      </c>
      <c r="C713" s="108" t="s">
        <v>2499</v>
      </c>
      <c r="D713" s="108" t="s">
        <v>2605</v>
      </c>
      <c r="E713" s="93" t="s">
        <v>2</v>
      </c>
      <c r="F713" s="35">
        <v>-1</v>
      </c>
      <c r="G713" s="35">
        <v>0</v>
      </c>
      <c r="H713" s="35">
        <v>0</v>
      </c>
      <c r="I713" s="35"/>
      <c r="J713" s="35"/>
      <c r="K713" s="9"/>
      <c r="L713" s="109"/>
      <c r="M713" s="110"/>
    </row>
    <row r="714" spans="1:13">
      <c r="A714" s="108">
        <v>632725</v>
      </c>
      <c r="B714" s="68" t="str">
        <f ca="1">VLOOKUP(A714,'Fichier FI (en entrée)'!B:E,3)</f>
        <v>LWEMHIWDLF</v>
      </c>
      <c r="C714" s="108" t="s">
        <v>2855</v>
      </c>
      <c r="D714" s="108" t="s">
        <v>2605</v>
      </c>
      <c r="E714" s="93" t="s">
        <v>2</v>
      </c>
      <c r="F714" s="35">
        <v>-0.5</v>
      </c>
      <c r="G714" s="35">
        <v>0</v>
      </c>
      <c r="H714" s="35">
        <v>0</v>
      </c>
      <c r="I714" s="35"/>
      <c r="J714" s="35"/>
      <c r="K714" s="9"/>
      <c r="L714" s="109"/>
      <c r="M714" s="110"/>
    </row>
    <row r="715" spans="1:13">
      <c r="A715" s="108">
        <v>642836</v>
      </c>
      <c r="B715" s="68" t="str">
        <f ca="1">VLOOKUP(A715,'Fichier FI (en entrée)'!B:E,3)</f>
        <v>IAIEIIYHCN</v>
      </c>
      <c r="C715" s="108" t="s">
        <v>2856</v>
      </c>
      <c r="D715" s="108" t="s">
        <v>2605</v>
      </c>
      <c r="E715" s="93" t="s">
        <v>2</v>
      </c>
      <c r="F715" s="35">
        <v>0</v>
      </c>
      <c r="G715" s="35">
        <v>0.5</v>
      </c>
      <c r="H715" s="35">
        <v>0</v>
      </c>
      <c r="I715" s="35"/>
      <c r="J715" s="35"/>
      <c r="K715" s="9"/>
      <c r="L715" s="109"/>
      <c r="M715" s="110"/>
    </row>
    <row r="716" spans="1:13">
      <c r="A716" s="108">
        <v>654225</v>
      </c>
      <c r="B716" s="68" t="str">
        <f ca="1">VLOOKUP(A716,'Fichier FI (en entrée)'!B:E,3)</f>
        <v>NZNZWUUNZA</v>
      </c>
      <c r="C716" s="108" t="s">
        <v>2799</v>
      </c>
      <c r="D716" s="108" t="s">
        <v>2605</v>
      </c>
      <c r="E716" s="93" t="s">
        <v>2</v>
      </c>
      <c r="F716" s="35">
        <v>-1</v>
      </c>
      <c r="G716" s="35">
        <v>0</v>
      </c>
      <c r="H716" s="35">
        <v>0</v>
      </c>
      <c r="I716" s="35"/>
      <c r="J716" s="35"/>
      <c r="K716" s="9"/>
      <c r="L716" s="109"/>
      <c r="M716" s="110"/>
    </row>
    <row r="717" spans="1:13">
      <c r="A717" s="108">
        <v>656399</v>
      </c>
      <c r="B717" s="68" t="str">
        <f ca="1">VLOOKUP(A717,'Fichier FI (en entrée)'!B:E,3)</f>
        <v>KSJHNNMIGC</v>
      </c>
      <c r="C717" s="108" t="s">
        <v>2857</v>
      </c>
      <c r="D717" s="108" t="s">
        <v>2605</v>
      </c>
      <c r="E717" s="93" t="s">
        <v>2</v>
      </c>
      <c r="F717" s="35">
        <v>-0.5</v>
      </c>
      <c r="G717" s="35">
        <v>0.5</v>
      </c>
      <c r="H717" s="35">
        <v>0</v>
      </c>
      <c r="I717" s="35"/>
      <c r="J717" s="35"/>
      <c r="K717" s="9"/>
      <c r="L717" s="109"/>
      <c r="M717" s="110"/>
    </row>
    <row r="718" spans="1:13">
      <c r="A718" s="108">
        <v>672878</v>
      </c>
      <c r="B718" s="68" t="str">
        <f ca="1">VLOOKUP(A718,'Fichier FI (en entrée)'!B:E,3)</f>
        <v>OVHWCDVHKU</v>
      </c>
      <c r="C718" s="108" t="s">
        <v>2858</v>
      </c>
      <c r="D718" s="108" t="s">
        <v>2605</v>
      </c>
      <c r="E718" s="93" t="s">
        <v>2</v>
      </c>
      <c r="F718" s="35">
        <v>0</v>
      </c>
      <c r="G718" s="35">
        <v>0</v>
      </c>
      <c r="H718" s="35">
        <v>0</v>
      </c>
      <c r="I718" s="35"/>
      <c r="J718" s="35"/>
      <c r="K718" s="9"/>
      <c r="L718" s="109"/>
      <c r="M718" s="110"/>
    </row>
    <row r="719" spans="1:13">
      <c r="A719" s="108">
        <v>684681</v>
      </c>
      <c r="B719" s="68" t="str">
        <f ca="1">VLOOKUP(A719,'Fichier FI (en entrée)'!B:E,3)</f>
        <v>GCOXGKHKTA</v>
      </c>
      <c r="C719" s="108" t="s">
        <v>2859</v>
      </c>
      <c r="D719" s="108" t="s">
        <v>2605</v>
      </c>
      <c r="E719" s="93" t="s">
        <v>2</v>
      </c>
      <c r="F719" s="35">
        <v>0.5</v>
      </c>
      <c r="G719" s="35">
        <v>0</v>
      </c>
      <c r="H719" s="35">
        <v>0.5</v>
      </c>
      <c r="I719" s="35"/>
      <c r="J719" s="35"/>
      <c r="K719" s="9"/>
      <c r="L719" s="109"/>
      <c r="M719" s="110"/>
    </row>
    <row r="720" spans="1:13">
      <c r="A720" s="108">
        <v>688580</v>
      </c>
      <c r="B720" s="68" t="str">
        <f ca="1">VLOOKUP(A720,'Fichier FI (en entrée)'!B:E,3)</f>
        <v>DJVKBUFXWF</v>
      </c>
      <c r="C720" s="108" t="s">
        <v>2860</v>
      </c>
      <c r="D720" s="108" t="s">
        <v>2605</v>
      </c>
      <c r="E720" s="93" t="s">
        <v>2</v>
      </c>
      <c r="F720" s="35">
        <v>0</v>
      </c>
      <c r="G720" s="35">
        <v>0</v>
      </c>
      <c r="H720" s="35">
        <v>0</v>
      </c>
      <c r="I720" s="35"/>
      <c r="J720" s="35"/>
      <c r="K720" s="9"/>
      <c r="L720" s="109"/>
      <c r="M720" s="110"/>
    </row>
    <row r="721" spans="1:13">
      <c r="A721" s="108">
        <v>688917</v>
      </c>
      <c r="B721" s="68" t="str">
        <f ca="1">VLOOKUP(A721,'Fichier FI (en entrée)'!B:E,3)</f>
        <v>ZVTCRYNJRZ</v>
      </c>
      <c r="C721" s="108" t="s">
        <v>2861</v>
      </c>
      <c r="D721" s="108" t="s">
        <v>2605</v>
      </c>
      <c r="E721" s="93" t="s">
        <v>2</v>
      </c>
      <c r="F721" s="35">
        <v>-2</v>
      </c>
      <c r="G721" s="35">
        <v>0</v>
      </c>
      <c r="H721" s="35">
        <v>0</v>
      </c>
      <c r="I721" s="35"/>
      <c r="J721" s="35"/>
      <c r="K721" s="9"/>
      <c r="L721" s="109"/>
      <c r="M721" s="110"/>
    </row>
    <row r="722" spans="1:13">
      <c r="A722" s="108">
        <v>690521</v>
      </c>
      <c r="B722" s="68" t="str">
        <f ca="1">VLOOKUP(A722,'Fichier FI (en entrée)'!B:E,3)</f>
        <v>MCGBQFJJXE</v>
      </c>
      <c r="C722" s="108" t="s">
        <v>2862</v>
      </c>
      <c r="D722" s="108" t="s">
        <v>2605</v>
      </c>
      <c r="E722" s="93" t="s">
        <v>2</v>
      </c>
      <c r="F722" s="35">
        <v>0.5</v>
      </c>
      <c r="G722" s="35">
        <v>0</v>
      </c>
      <c r="H722" s="35">
        <v>0</v>
      </c>
      <c r="I722" s="35"/>
      <c r="J722" s="35"/>
      <c r="K722" s="9"/>
      <c r="L722" s="109"/>
      <c r="M722" s="110"/>
    </row>
    <row r="723" spans="1:13">
      <c r="A723" s="108">
        <v>690689</v>
      </c>
      <c r="B723" s="68" t="str">
        <f ca="1">VLOOKUP(A723,'Fichier FI (en entrée)'!B:E,3)</f>
        <v>FOHZHONGKH</v>
      </c>
      <c r="C723" s="108" t="s">
        <v>2408</v>
      </c>
      <c r="D723" s="108" t="s">
        <v>2605</v>
      </c>
      <c r="E723" s="93" t="s">
        <v>2</v>
      </c>
      <c r="F723" s="35">
        <v>0</v>
      </c>
      <c r="G723" s="35">
        <v>-0.5</v>
      </c>
      <c r="H723" s="35">
        <v>0</v>
      </c>
      <c r="I723" s="35"/>
      <c r="J723" s="35"/>
      <c r="K723" s="9"/>
      <c r="L723" s="109"/>
      <c r="M723" s="110"/>
    </row>
    <row r="724" spans="1:13">
      <c r="A724" s="108">
        <v>691683</v>
      </c>
      <c r="B724" s="68" t="str">
        <f ca="1">VLOOKUP(A724,'Fichier FI (en entrée)'!B:E,3)</f>
        <v>LLJQIAFXRB</v>
      </c>
      <c r="C724" s="108" t="s">
        <v>2863</v>
      </c>
      <c r="D724" s="108" t="s">
        <v>2605</v>
      </c>
      <c r="E724" s="93" t="s">
        <v>2</v>
      </c>
      <c r="F724" s="35">
        <v>0</v>
      </c>
      <c r="G724" s="35">
        <v>-0.5</v>
      </c>
      <c r="H724" s="35">
        <v>0</v>
      </c>
      <c r="I724" s="35"/>
      <c r="J724" s="35"/>
      <c r="K724" s="9"/>
      <c r="L724" s="109"/>
      <c r="M724" s="110"/>
    </row>
    <row r="725" spans="1:13">
      <c r="A725" s="108">
        <v>706433</v>
      </c>
      <c r="B725" s="68" t="str">
        <f ca="1">VLOOKUP(A725,'Fichier FI (en entrée)'!B:E,3)</f>
        <v>ITOORBEARA</v>
      </c>
      <c r="C725" s="108" t="s">
        <v>2859</v>
      </c>
      <c r="D725" s="108" t="s">
        <v>2605</v>
      </c>
      <c r="E725" s="93" t="s">
        <v>2</v>
      </c>
      <c r="F725" s="35">
        <v>-0.5</v>
      </c>
      <c r="G725" s="35">
        <v>0.5</v>
      </c>
      <c r="H725" s="35">
        <v>0</v>
      </c>
      <c r="I725" s="35"/>
      <c r="J725" s="35"/>
      <c r="K725" s="9"/>
      <c r="L725" s="109"/>
      <c r="M725" s="110"/>
    </row>
    <row r="726" spans="1:13">
      <c r="A726" s="108">
        <v>721830</v>
      </c>
      <c r="B726" s="68" t="str">
        <f ca="1">VLOOKUP(A726,'Fichier FI (en entrée)'!B:E,3)</f>
        <v>KLFFKUARTU</v>
      </c>
      <c r="C726" s="108" t="s">
        <v>2379</v>
      </c>
      <c r="D726" s="108" t="s">
        <v>2605</v>
      </c>
      <c r="E726" s="93" t="s">
        <v>2</v>
      </c>
      <c r="F726" s="35">
        <v>0</v>
      </c>
      <c r="G726" s="35">
        <v>-0.5</v>
      </c>
      <c r="H726" s="35">
        <v>0</v>
      </c>
      <c r="I726" s="35"/>
      <c r="J726" s="35"/>
      <c r="K726" s="9"/>
      <c r="L726" s="109"/>
      <c r="M726" s="110"/>
    </row>
    <row r="727" spans="1:13">
      <c r="A727" s="108">
        <v>721871</v>
      </c>
      <c r="B727" s="68" t="str">
        <f ca="1">VLOOKUP(A727,'Fichier FI (en entrée)'!B:E,3)</f>
        <v>KLFFKUARTU</v>
      </c>
      <c r="C727" s="108" t="s">
        <v>2838</v>
      </c>
      <c r="D727" s="108" t="s">
        <v>2605</v>
      </c>
      <c r="E727" s="93" t="s">
        <v>2</v>
      </c>
      <c r="F727" s="35">
        <v>0.5</v>
      </c>
      <c r="G727" s="35">
        <v>0</v>
      </c>
      <c r="H727" s="35">
        <v>0</v>
      </c>
      <c r="I727" s="35"/>
      <c r="J727" s="35"/>
      <c r="K727" s="9"/>
      <c r="L727" s="109"/>
      <c r="M727" s="110"/>
    </row>
    <row r="728" spans="1:13">
      <c r="A728" s="108">
        <v>721939</v>
      </c>
      <c r="B728" s="68" t="str">
        <f ca="1">VLOOKUP(A728,'Fichier FI (en entrée)'!B:E,3)</f>
        <v>KLFFKUARTU</v>
      </c>
      <c r="C728" s="108" t="s">
        <v>2476</v>
      </c>
      <c r="D728" s="108" t="s">
        <v>2605</v>
      </c>
      <c r="E728" s="93" t="s">
        <v>2</v>
      </c>
      <c r="F728" s="35">
        <v>-0.5</v>
      </c>
      <c r="G728" s="35">
        <v>-0.5</v>
      </c>
      <c r="H728" s="35">
        <v>0</v>
      </c>
      <c r="I728" s="35"/>
      <c r="J728" s="35"/>
      <c r="K728" s="9"/>
      <c r="L728" s="109"/>
      <c r="M728" s="110"/>
    </row>
    <row r="729" spans="1:13">
      <c r="A729" s="108">
        <v>727512</v>
      </c>
      <c r="B729" s="68" t="str">
        <f ca="1">VLOOKUP(A729,'Fichier FI (en entrée)'!B:E,3)</f>
        <v>IAUVOHMABC</v>
      </c>
      <c r="C729" s="108" t="s">
        <v>2581</v>
      </c>
      <c r="D729" s="108" t="s">
        <v>2605</v>
      </c>
      <c r="E729" s="93" t="s">
        <v>2</v>
      </c>
      <c r="F729" s="35">
        <v>-1</v>
      </c>
      <c r="G729" s="35">
        <v>0</v>
      </c>
      <c r="H729" s="35">
        <v>0</v>
      </c>
      <c r="I729" s="35"/>
      <c r="J729" s="35"/>
      <c r="K729" s="9"/>
      <c r="L729" s="109"/>
      <c r="M729" s="110"/>
    </row>
    <row r="730" spans="1:13">
      <c r="A730" s="108">
        <v>727689</v>
      </c>
      <c r="B730" s="68" t="str">
        <f ca="1">VLOOKUP(A730,'Fichier FI (en entrée)'!B:E,3)</f>
        <v>UQKHXCSNBW</v>
      </c>
      <c r="C730" s="108" t="s">
        <v>2375</v>
      </c>
      <c r="D730" s="108" t="s">
        <v>2605</v>
      </c>
      <c r="E730" s="93" t="s">
        <v>2</v>
      </c>
      <c r="F730" s="35">
        <v>0</v>
      </c>
      <c r="G730" s="35">
        <v>0</v>
      </c>
      <c r="H730" s="35">
        <v>0</v>
      </c>
      <c r="I730" s="35"/>
      <c r="J730" s="35"/>
      <c r="K730" s="9"/>
      <c r="L730" s="109"/>
      <c r="M730" s="110"/>
    </row>
    <row r="731" spans="1:13">
      <c r="A731" s="108">
        <v>765375</v>
      </c>
      <c r="B731" s="68" t="str">
        <f ca="1">VLOOKUP(A731,'Fichier FI (en entrée)'!B:E,3)</f>
        <v>ONVIBSNHTS</v>
      </c>
      <c r="C731" s="108" t="s">
        <v>2864</v>
      </c>
      <c r="D731" s="108" t="s">
        <v>2605</v>
      </c>
      <c r="E731" s="93" t="s">
        <v>2</v>
      </c>
      <c r="F731" s="35">
        <v>0</v>
      </c>
      <c r="G731" s="35">
        <v>0</v>
      </c>
      <c r="H731" s="35">
        <v>0</v>
      </c>
      <c r="I731" s="35"/>
      <c r="J731" s="35"/>
      <c r="K731" s="9"/>
      <c r="L731" s="109"/>
      <c r="M731" s="110"/>
    </row>
    <row r="732" spans="1:13">
      <c r="A732" s="108">
        <v>765441</v>
      </c>
      <c r="B732" s="68" t="str">
        <f ca="1">VLOOKUP(A732,'Fichier FI (en entrée)'!B:E,3)</f>
        <v>KWQMTRDMXB</v>
      </c>
      <c r="C732" s="108" t="s">
        <v>2865</v>
      </c>
      <c r="D732" s="108" t="s">
        <v>2605</v>
      </c>
      <c r="E732" s="93" t="s">
        <v>2</v>
      </c>
      <c r="F732" s="35">
        <v>0</v>
      </c>
      <c r="G732" s="35">
        <v>-0.5</v>
      </c>
      <c r="H732" s="35">
        <v>0</v>
      </c>
      <c r="I732" s="35"/>
      <c r="J732" s="35"/>
      <c r="K732" s="9"/>
      <c r="L732" s="109"/>
      <c r="M732" s="110"/>
    </row>
    <row r="733" spans="1:13">
      <c r="A733" s="108">
        <v>815240</v>
      </c>
      <c r="B733" s="68" t="str">
        <f ca="1">VLOOKUP(A733,'Fichier FI (en entrée)'!B:E,3)</f>
        <v>DZKWPOPLTA</v>
      </c>
      <c r="C733" s="108" t="s">
        <v>2866</v>
      </c>
      <c r="D733" s="108" t="s">
        <v>2605</v>
      </c>
      <c r="E733" s="93" t="s">
        <v>2</v>
      </c>
      <c r="F733" s="35">
        <v>0</v>
      </c>
      <c r="G733" s="35">
        <v>0</v>
      </c>
      <c r="H733" s="35">
        <v>0</v>
      </c>
      <c r="I733" s="35"/>
      <c r="J733" s="35"/>
      <c r="K733" s="9"/>
      <c r="L733" s="109"/>
      <c r="M733" s="110"/>
    </row>
    <row r="734" spans="1:13">
      <c r="A734" s="33">
        <v>147185</v>
      </c>
      <c r="B734" s="68" t="str">
        <f ca="1">VLOOKUP(A734,'Fichier FI (en entrée)'!B:E,3)</f>
        <v>UGAHZQYAKM</v>
      </c>
      <c r="C734" s="33" t="s">
        <v>2867</v>
      </c>
      <c r="D734" s="33" t="s">
        <v>2151</v>
      </c>
      <c r="E734" s="32" t="s">
        <v>2278</v>
      </c>
      <c r="F734" s="35">
        <v>1</v>
      </c>
      <c r="G734" s="35">
        <v>-0.5</v>
      </c>
      <c r="H734" s="35">
        <v>0</v>
      </c>
      <c r="I734" s="35"/>
      <c r="J734" s="35"/>
      <c r="K734" s="34"/>
      <c r="L734" s="30"/>
      <c r="M734" s="26"/>
    </row>
    <row r="735" spans="1:13">
      <c r="A735" s="33">
        <v>148640</v>
      </c>
      <c r="B735" s="68" t="str">
        <f ca="1">VLOOKUP(A735,'Fichier FI (en entrée)'!B:E,3)</f>
        <v>COQMFAOCMK</v>
      </c>
      <c r="C735" s="33" t="s">
        <v>2584</v>
      </c>
      <c r="D735" s="33" t="s">
        <v>2151</v>
      </c>
      <c r="E735" s="32" t="s">
        <v>2278</v>
      </c>
      <c r="F735" s="35">
        <v>1</v>
      </c>
      <c r="G735" s="35">
        <v>0.5</v>
      </c>
      <c r="H735" s="35">
        <v>0</v>
      </c>
      <c r="I735" s="35"/>
      <c r="J735" s="35"/>
      <c r="K735" s="34"/>
      <c r="L735" s="30"/>
      <c r="M735" s="26"/>
    </row>
    <row r="736" spans="1:13">
      <c r="A736" s="33">
        <v>157030</v>
      </c>
      <c r="B736" s="68" t="str">
        <f ca="1">VLOOKUP(A736,'Fichier FI (en entrée)'!B:E,3)</f>
        <v>HLKIFPXRNI</v>
      </c>
      <c r="C736" s="33" t="s">
        <v>2392</v>
      </c>
      <c r="D736" s="33" t="s">
        <v>2151</v>
      </c>
      <c r="E736" s="32" t="s">
        <v>2278</v>
      </c>
      <c r="F736" s="35">
        <v>1</v>
      </c>
      <c r="G736" s="35">
        <v>0</v>
      </c>
      <c r="H736" s="35">
        <v>0</v>
      </c>
      <c r="I736" s="35"/>
      <c r="J736" s="35"/>
      <c r="K736" s="34"/>
      <c r="L736" s="30"/>
      <c r="M736" s="26"/>
    </row>
    <row r="737" spans="1:13">
      <c r="A737" s="33">
        <v>171133</v>
      </c>
      <c r="B737" s="68" t="str">
        <f ca="1">VLOOKUP(A737,'Fichier FI (en entrée)'!B:E,3)</f>
        <v>SPDXIPVSJZ</v>
      </c>
      <c r="C737" s="33" t="s">
        <v>2851</v>
      </c>
      <c r="D737" s="33" t="s">
        <v>2151</v>
      </c>
      <c r="E737" s="32" t="s">
        <v>2278</v>
      </c>
      <c r="F737" s="35">
        <v>1</v>
      </c>
      <c r="G737" s="35">
        <v>1</v>
      </c>
      <c r="H737" s="35">
        <v>0</v>
      </c>
      <c r="I737" s="35"/>
      <c r="J737" s="35"/>
      <c r="K737" s="34"/>
      <c r="L737" s="30"/>
      <c r="M737" s="26"/>
    </row>
    <row r="738" spans="1:13">
      <c r="A738" s="33">
        <v>176444</v>
      </c>
      <c r="B738" s="68" t="str">
        <f ca="1">VLOOKUP(A738,'Fichier FI (en entrée)'!B:E,3)</f>
        <v>EZEDRFVZCS</v>
      </c>
      <c r="C738" s="33" t="s">
        <v>2868</v>
      </c>
      <c r="D738" s="33" t="s">
        <v>2151</v>
      </c>
      <c r="E738" s="32" t="s">
        <v>2278</v>
      </c>
      <c r="F738" s="35">
        <v>0.5</v>
      </c>
      <c r="G738" s="35">
        <v>0</v>
      </c>
      <c r="H738" s="35">
        <v>0</v>
      </c>
      <c r="I738" s="35"/>
      <c r="J738" s="35"/>
      <c r="K738" s="34"/>
      <c r="L738" s="30"/>
      <c r="M738" s="26"/>
    </row>
    <row r="739" spans="1:13">
      <c r="A739" s="33">
        <v>201110</v>
      </c>
      <c r="B739" s="68" t="str">
        <f ca="1">VLOOKUP(A739,'Fichier FI (en entrée)'!B:E,3)</f>
        <v>FIRSDVDPYM</v>
      </c>
      <c r="C739" s="33" t="s">
        <v>2411</v>
      </c>
      <c r="D739" s="33" t="s">
        <v>2151</v>
      </c>
      <c r="E739" s="32" t="s">
        <v>2278</v>
      </c>
      <c r="F739" s="35">
        <v>-1</v>
      </c>
      <c r="G739" s="35">
        <v>0</v>
      </c>
      <c r="H739" s="35">
        <v>0</v>
      </c>
      <c r="I739" s="35"/>
      <c r="J739" s="35"/>
      <c r="K739" s="34"/>
      <c r="L739" s="30"/>
      <c r="M739" s="26"/>
    </row>
    <row r="740" spans="1:13">
      <c r="A740" s="33">
        <v>214347</v>
      </c>
      <c r="B740" s="68" t="str">
        <f ca="1">VLOOKUP(A740,'Fichier FI (en entrée)'!B:E,3)</f>
        <v>WNXSNERAJK</v>
      </c>
      <c r="C740" s="33" t="s">
        <v>2869</v>
      </c>
      <c r="D740" s="33" t="s">
        <v>2151</v>
      </c>
      <c r="E740" s="32" t="s">
        <v>2278</v>
      </c>
      <c r="F740" s="35">
        <v>-3</v>
      </c>
      <c r="G740" s="35">
        <v>-0.5</v>
      </c>
      <c r="H740" s="35">
        <v>0</v>
      </c>
      <c r="I740" s="35"/>
      <c r="J740" s="35"/>
      <c r="K740" s="34"/>
      <c r="L740" s="30"/>
      <c r="M740" s="26"/>
    </row>
    <row r="741" spans="1:13">
      <c r="A741" s="33">
        <v>214441</v>
      </c>
      <c r="B741" s="68" t="str">
        <f ca="1">VLOOKUP(A741,'Fichier FI (en entrée)'!B:E,3)</f>
        <v>FHOBSVQCAV</v>
      </c>
      <c r="C741" s="33" t="s">
        <v>2434</v>
      </c>
      <c r="D741" s="33" t="s">
        <v>2151</v>
      </c>
      <c r="E741" s="32" t="s">
        <v>2278</v>
      </c>
      <c r="F741" s="35">
        <v>-3</v>
      </c>
      <c r="G741" s="35">
        <v>0</v>
      </c>
      <c r="H741" s="35">
        <v>0</v>
      </c>
      <c r="I741" s="35"/>
      <c r="J741" s="35"/>
      <c r="K741" s="34"/>
      <c r="L741" s="30"/>
      <c r="M741" s="26"/>
    </row>
    <row r="742" spans="1:13">
      <c r="A742" s="33">
        <v>214524</v>
      </c>
      <c r="B742" s="68" t="str">
        <f ca="1">VLOOKUP(A742,'Fichier FI (en entrée)'!B:E,3)</f>
        <v>CZQMKJWCTR</v>
      </c>
      <c r="C742" s="33" t="s">
        <v>2381</v>
      </c>
      <c r="D742" s="33" t="s">
        <v>2151</v>
      </c>
      <c r="E742" s="32" t="s">
        <v>2278</v>
      </c>
      <c r="F742" s="35">
        <v>1</v>
      </c>
      <c r="G742" s="35">
        <v>0</v>
      </c>
      <c r="H742" s="35">
        <v>0</v>
      </c>
      <c r="I742" s="35"/>
      <c r="J742" s="35"/>
      <c r="K742" s="34"/>
      <c r="L742" s="30"/>
      <c r="M742" s="26"/>
    </row>
    <row r="743" spans="1:13">
      <c r="A743" s="33">
        <v>214553</v>
      </c>
      <c r="B743" s="68" t="str">
        <f ca="1">VLOOKUP(A743,'Fichier FI (en entrée)'!B:E,3)</f>
        <v>UGJCIPFGRU</v>
      </c>
      <c r="C743" s="33" t="s">
        <v>2870</v>
      </c>
      <c r="D743" s="33" t="s">
        <v>2151</v>
      </c>
      <c r="E743" s="32" t="s">
        <v>2278</v>
      </c>
      <c r="F743" s="35">
        <v>-2</v>
      </c>
      <c r="G743" s="35">
        <v>1</v>
      </c>
      <c r="H743" s="35">
        <v>0</v>
      </c>
      <c r="I743" s="35"/>
      <c r="J743" s="35"/>
      <c r="K743" s="34"/>
      <c r="L743" s="30"/>
      <c r="M743" s="26"/>
    </row>
    <row r="744" spans="1:13">
      <c r="A744" s="33">
        <v>214573</v>
      </c>
      <c r="B744" s="68" t="str">
        <f ca="1">VLOOKUP(A744,'Fichier FI (en entrée)'!B:E,3)</f>
        <v>UGJCIPFGRU</v>
      </c>
      <c r="C744" s="33" t="s">
        <v>2871</v>
      </c>
      <c r="D744" s="33" t="s">
        <v>2151</v>
      </c>
      <c r="E744" s="32" t="s">
        <v>2278</v>
      </c>
      <c r="F744" s="35">
        <v>-1.5</v>
      </c>
      <c r="G744" s="35">
        <v>0</v>
      </c>
      <c r="H744" s="35">
        <v>0</v>
      </c>
      <c r="I744" s="35"/>
      <c r="J744" s="35"/>
      <c r="K744" s="34"/>
      <c r="L744" s="30"/>
      <c r="M744" s="26"/>
    </row>
    <row r="745" spans="1:13">
      <c r="A745" s="33">
        <v>214676</v>
      </c>
      <c r="B745" s="68" t="str">
        <f ca="1">VLOOKUP(A745,'Fichier FI (en entrée)'!B:E,3)</f>
        <v>UGJCIPFGRU</v>
      </c>
      <c r="C745" s="33" t="s">
        <v>2478</v>
      </c>
      <c r="D745" s="33" t="s">
        <v>2151</v>
      </c>
      <c r="E745" s="32" t="s">
        <v>2278</v>
      </c>
      <c r="F745" s="35">
        <v>1</v>
      </c>
      <c r="G745" s="35">
        <v>0</v>
      </c>
      <c r="H745" s="35">
        <v>0</v>
      </c>
      <c r="I745" s="35"/>
      <c r="J745" s="35"/>
      <c r="K745" s="34"/>
      <c r="L745" s="30"/>
      <c r="M745" s="26"/>
    </row>
    <row r="746" spans="1:13">
      <c r="A746" s="33">
        <v>216473</v>
      </c>
      <c r="B746" s="68" t="str">
        <f ca="1">VLOOKUP(A746,'Fichier FI (en entrée)'!B:E,3)</f>
        <v>LYOCHWOPZD</v>
      </c>
      <c r="C746" s="33" t="s">
        <v>2872</v>
      </c>
      <c r="D746" s="33" t="s">
        <v>2151</v>
      </c>
      <c r="E746" s="32" t="s">
        <v>2278</v>
      </c>
      <c r="F746" s="35">
        <v>0.5</v>
      </c>
      <c r="G746" s="35">
        <v>0</v>
      </c>
      <c r="H746" s="35">
        <v>0</v>
      </c>
      <c r="I746" s="35"/>
      <c r="J746" s="35"/>
      <c r="K746" s="34"/>
      <c r="L746" s="30"/>
      <c r="M746" s="26"/>
    </row>
    <row r="747" spans="1:13">
      <c r="A747" s="33">
        <v>222562</v>
      </c>
      <c r="B747" s="68" t="str">
        <f ca="1">VLOOKUP(A747,'Fichier FI (en entrée)'!B:E,3)</f>
        <v>MCDHPVMNTH</v>
      </c>
      <c r="C747" s="33" t="s">
        <v>2873</v>
      </c>
      <c r="D747" s="33" t="s">
        <v>2151</v>
      </c>
      <c r="E747" s="32" t="s">
        <v>2278</v>
      </c>
      <c r="F747" s="35">
        <v>-1</v>
      </c>
      <c r="G747" s="35">
        <v>-1</v>
      </c>
      <c r="H747" s="35">
        <v>0</v>
      </c>
      <c r="I747" s="35"/>
      <c r="J747" s="35"/>
      <c r="K747" s="34"/>
      <c r="L747" s="30"/>
      <c r="M747" s="26"/>
    </row>
    <row r="748" spans="1:13">
      <c r="A748" s="33">
        <v>222565</v>
      </c>
      <c r="B748" s="68" t="str">
        <f ca="1">VLOOKUP(A748,'Fichier FI (en entrée)'!B:E,3)</f>
        <v>MCDHPVMNTH</v>
      </c>
      <c r="C748" s="33" t="s">
        <v>2874</v>
      </c>
      <c r="D748" s="33" t="s">
        <v>2151</v>
      </c>
      <c r="E748" s="32" t="s">
        <v>2278</v>
      </c>
      <c r="F748" s="35">
        <v>2</v>
      </c>
      <c r="G748" s="35">
        <v>-0.5</v>
      </c>
      <c r="H748" s="35">
        <v>0</v>
      </c>
      <c r="I748" s="35"/>
      <c r="J748" s="35"/>
      <c r="K748" s="34"/>
      <c r="L748" s="30"/>
      <c r="M748" s="26"/>
    </row>
    <row r="749" spans="1:13">
      <c r="A749" s="33">
        <v>241434</v>
      </c>
      <c r="B749" s="68" t="str">
        <f ca="1">VLOOKUP(A749,'Fichier FI (en entrée)'!B:E,3)</f>
        <v>TATRSUEHFA</v>
      </c>
      <c r="C749" s="33" t="s">
        <v>2875</v>
      </c>
      <c r="D749" s="33" t="s">
        <v>2151</v>
      </c>
      <c r="E749" s="32" t="s">
        <v>2278</v>
      </c>
      <c r="F749" s="35">
        <v>-0.5</v>
      </c>
      <c r="G749" s="35">
        <v>0</v>
      </c>
      <c r="H749" s="35">
        <v>0</v>
      </c>
      <c r="I749" s="35"/>
      <c r="J749" s="35"/>
      <c r="K749" s="34"/>
      <c r="L749" s="30"/>
      <c r="M749" s="26"/>
    </row>
    <row r="750" spans="1:13">
      <c r="A750" s="33">
        <v>241442</v>
      </c>
      <c r="B750" s="68" t="str">
        <f ca="1">VLOOKUP(A750,'Fichier FI (en entrée)'!B:E,3)</f>
        <v>TATRSUEHFA</v>
      </c>
      <c r="C750" s="33" t="s">
        <v>2501</v>
      </c>
      <c r="D750" s="33" t="s">
        <v>2151</v>
      </c>
      <c r="E750" s="32" t="s">
        <v>2278</v>
      </c>
      <c r="F750" s="35">
        <v>0.5</v>
      </c>
      <c r="G750" s="35">
        <v>-0.5</v>
      </c>
      <c r="H750" s="35">
        <v>0</v>
      </c>
      <c r="I750" s="35" t="s">
        <v>2290</v>
      </c>
      <c r="J750" s="35"/>
      <c r="K750" s="34"/>
      <c r="L750" s="30"/>
      <c r="M750" s="26"/>
    </row>
    <row r="751" spans="1:13">
      <c r="A751" s="33">
        <v>241592</v>
      </c>
      <c r="B751" s="68" t="str">
        <f ca="1">VLOOKUP(A751,'Fichier FI (en entrée)'!B:E,3)</f>
        <v>KIYCTPGQJH</v>
      </c>
      <c r="C751" s="33" t="s">
        <v>2843</v>
      </c>
      <c r="D751" s="33" t="s">
        <v>2151</v>
      </c>
      <c r="E751" s="32" t="s">
        <v>2278</v>
      </c>
      <c r="F751" s="35">
        <v>0.5</v>
      </c>
      <c r="G751" s="35">
        <v>0</v>
      </c>
      <c r="H751" s="35">
        <v>0</v>
      </c>
      <c r="I751" s="35"/>
      <c r="J751" s="35"/>
      <c r="K751" s="34"/>
      <c r="L751" s="30"/>
      <c r="M751" s="26"/>
    </row>
    <row r="752" spans="1:13">
      <c r="A752" s="33">
        <v>247740</v>
      </c>
      <c r="B752" s="68" t="str">
        <f ca="1">VLOOKUP(A752,'Fichier FI (en entrée)'!B:E,3)</f>
        <v>CFYPXWFGUP</v>
      </c>
      <c r="C752" s="33" t="s">
        <v>2585</v>
      </c>
      <c r="D752" s="33" t="s">
        <v>2151</v>
      </c>
      <c r="E752" s="32" t="s">
        <v>2278</v>
      </c>
      <c r="F752" s="35">
        <v>2</v>
      </c>
      <c r="G752" s="35">
        <v>1</v>
      </c>
      <c r="H752" s="35">
        <v>0</v>
      </c>
      <c r="I752" s="35"/>
      <c r="J752" s="35"/>
      <c r="K752" s="34"/>
      <c r="L752" s="30"/>
      <c r="M752" s="26"/>
    </row>
    <row r="753" spans="1:13">
      <c r="A753" s="33">
        <v>251906</v>
      </c>
      <c r="B753" s="68" t="str">
        <f ca="1">VLOOKUP(A753,'Fichier FI (en entrée)'!B:E,3)</f>
        <v>FRMPJQVFPT</v>
      </c>
      <c r="C753" s="33" t="s">
        <v>2577</v>
      </c>
      <c r="D753" s="33" t="s">
        <v>2151</v>
      </c>
      <c r="E753" s="32" t="s">
        <v>2278</v>
      </c>
      <c r="F753" s="35">
        <v>1</v>
      </c>
      <c r="G753" s="35">
        <v>0.5</v>
      </c>
      <c r="H753" s="35">
        <v>0</v>
      </c>
      <c r="I753" s="35"/>
      <c r="J753" s="35"/>
      <c r="K753" s="34"/>
      <c r="L753" s="30"/>
      <c r="M753" s="26"/>
    </row>
    <row r="754" spans="1:13">
      <c r="A754" s="33">
        <v>251953</v>
      </c>
      <c r="B754" s="68" t="str">
        <f ca="1">VLOOKUP(A754,'Fichier FI (en entrée)'!B:E,3)</f>
        <v>FRMPJQVFPT</v>
      </c>
      <c r="C754" s="33" t="s">
        <v>2876</v>
      </c>
      <c r="D754" s="33" t="s">
        <v>2151</v>
      </c>
      <c r="E754" s="32" t="s">
        <v>2278</v>
      </c>
      <c r="F754" s="35">
        <v>-0.5</v>
      </c>
      <c r="G754" s="35">
        <v>-0.5</v>
      </c>
      <c r="H754" s="35">
        <v>0</v>
      </c>
      <c r="I754" s="35"/>
      <c r="J754" s="35"/>
      <c r="K754" s="34"/>
      <c r="L754" s="30"/>
      <c r="M754" s="26"/>
    </row>
    <row r="755" spans="1:13">
      <c r="A755" s="33">
        <v>263434</v>
      </c>
      <c r="B755" s="68" t="str">
        <f ca="1">VLOOKUP(A755,'Fichier FI (en entrée)'!B:E,3)</f>
        <v>LPCRRTUEIY</v>
      </c>
      <c r="C755" s="33" t="s">
        <v>2850</v>
      </c>
      <c r="D755" s="33" t="s">
        <v>2151</v>
      </c>
      <c r="E755" s="32" t="s">
        <v>2278</v>
      </c>
      <c r="F755" s="35">
        <v>-1</v>
      </c>
      <c r="G755" s="35">
        <v>-0.5</v>
      </c>
      <c r="H755" s="35">
        <v>0</v>
      </c>
      <c r="I755" s="35"/>
      <c r="J755" s="35"/>
      <c r="K755" s="34"/>
      <c r="L755" s="30"/>
      <c r="M755" s="26"/>
    </row>
    <row r="756" spans="1:13">
      <c r="A756" s="33">
        <v>267566</v>
      </c>
      <c r="B756" s="68" t="str">
        <f ca="1">VLOOKUP(A756,'Fichier FI (en entrée)'!B:E,3)</f>
        <v>PMJWIZSVLN</v>
      </c>
      <c r="C756" s="33" t="s">
        <v>2511</v>
      </c>
      <c r="D756" s="33" t="s">
        <v>2151</v>
      </c>
      <c r="E756" s="32" t="s">
        <v>2278</v>
      </c>
      <c r="F756" s="35">
        <v>-1</v>
      </c>
      <c r="G756" s="35">
        <v>1</v>
      </c>
      <c r="H756" s="35">
        <v>0</v>
      </c>
      <c r="I756" s="35"/>
      <c r="J756" s="35"/>
      <c r="K756" s="34"/>
      <c r="L756" s="30"/>
      <c r="M756" s="26"/>
    </row>
    <row r="757" spans="1:13">
      <c r="A757" s="33">
        <v>269584</v>
      </c>
      <c r="B757" s="68" t="str">
        <f ca="1">VLOOKUP(A757,'Fichier FI (en entrée)'!B:E,3)</f>
        <v>TYBSMZLGQM</v>
      </c>
      <c r="C757" s="33" t="s">
        <v>2877</v>
      </c>
      <c r="D757" s="33" t="s">
        <v>2151</v>
      </c>
      <c r="E757" s="32" t="s">
        <v>2278</v>
      </c>
      <c r="F757" s="35">
        <v>0.5</v>
      </c>
      <c r="G757" s="35">
        <v>-0.5</v>
      </c>
      <c r="H757" s="35">
        <v>0</v>
      </c>
      <c r="I757" s="35"/>
      <c r="J757" s="35"/>
      <c r="K757" s="34"/>
      <c r="L757" s="30"/>
      <c r="M757" s="26"/>
    </row>
    <row r="758" spans="1:13">
      <c r="A758" s="33">
        <v>269652</v>
      </c>
      <c r="B758" s="68" t="str">
        <f ca="1">VLOOKUP(A758,'Fichier FI (en entrée)'!B:E,3)</f>
        <v>TYBSMZLGQM</v>
      </c>
      <c r="C758" s="33" t="s">
        <v>2391</v>
      </c>
      <c r="D758" s="33" t="s">
        <v>2151</v>
      </c>
      <c r="E758" s="32" t="s">
        <v>2278</v>
      </c>
      <c r="F758" s="35">
        <v>0.5</v>
      </c>
      <c r="G758" s="35">
        <v>-0.5</v>
      </c>
      <c r="H758" s="35">
        <v>0</v>
      </c>
      <c r="I758" s="35"/>
      <c r="J758" s="35"/>
      <c r="K758" s="34"/>
      <c r="L758" s="30"/>
      <c r="M758" s="26"/>
    </row>
    <row r="759" spans="1:13">
      <c r="A759" s="33">
        <v>271906</v>
      </c>
      <c r="B759" s="68" t="str">
        <f ca="1">VLOOKUP(A759,'Fichier FI (en entrée)'!B:E,3)</f>
        <v>OBUSRCEGYU</v>
      </c>
      <c r="C759" s="33" t="s">
        <v>2867</v>
      </c>
      <c r="D759" s="33" t="s">
        <v>2151</v>
      </c>
      <c r="E759" s="32" t="s">
        <v>2278</v>
      </c>
      <c r="F759" s="35">
        <v>1</v>
      </c>
      <c r="G759" s="35">
        <v>-0.5</v>
      </c>
      <c r="H759" s="35">
        <v>0</v>
      </c>
      <c r="I759" s="35"/>
      <c r="J759" s="35"/>
      <c r="K759" s="34"/>
      <c r="L759" s="30"/>
      <c r="M759" s="26"/>
    </row>
    <row r="760" spans="1:13">
      <c r="A760" s="33">
        <v>285251</v>
      </c>
      <c r="B760" s="68" t="str">
        <f ca="1">VLOOKUP(A760,'Fichier FI (en entrée)'!B:E,3)</f>
        <v>ZLQXPUJHKB</v>
      </c>
      <c r="C760" s="33" t="s">
        <v>2877</v>
      </c>
      <c r="D760" s="33" t="s">
        <v>2151</v>
      </c>
      <c r="E760" s="32" t="s">
        <v>2278</v>
      </c>
      <c r="F760" s="35">
        <v>1</v>
      </c>
      <c r="G760" s="35">
        <v>-0.5</v>
      </c>
      <c r="H760" s="35">
        <v>0</v>
      </c>
      <c r="I760" s="35"/>
      <c r="J760" s="35"/>
      <c r="K760" s="34"/>
      <c r="L760" s="30"/>
      <c r="M760" s="26"/>
    </row>
    <row r="761" spans="1:13">
      <c r="A761" s="33">
        <v>331744</v>
      </c>
      <c r="B761" s="68" t="str">
        <f ca="1">VLOOKUP(A761,'Fichier FI (en entrée)'!B:E,3)</f>
        <v>YWDXCCQOOP</v>
      </c>
      <c r="C761" s="33" t="s">
        <v>2878</v>
      </c>
      <c r="D761" s="33" t="s">
        <v>2151</v>
      </c>
      <c r="E761" s="32" t="s">
        <v>2278</v>
      </c>
      <c r="F761" s="35">
        <v>1</v>
      </c>
      <c r="G761" s="35">
        <v>-0.5</v>
      </c>
      <c r="H761" s="35">
        <v>0</v>
      </c>
      <c r="I761" s="35"/>
      <c r="J761" s="35"/>
      <c r="K761" s="34"/>
      <c r="L761" s="30"/>
      <c r="M761" s="26"/>
    </row>
    <row r="762" spans="1:13">
      <c r="A762" s="33">
        <v>332584</v>
      </c>
      <c r="B762" s="68" t="str">
        <f ca="1">VLOOKUP(A762,'Fichier FI (en entrée)'!B:E,3)</f>
        <v>HOWLLFNZOI</v>
      </c>
      <c r="C762" s="33" t="s">
        <v>2879</v>
      </c>
      <c r="D762" s="33" t="s">
        <v>2151</v>
      </c>
      <c r="E762" s="32" t="s">
        <v>2278</v>
      </c>
      <c r="F762" s="35">
        <v>-0.5</v>
      </c>
      <c r="G762" s="35">
        <v>0.5</v>
      </c>
      <c r="H762" s="35">
        <v>0</v>
      </c>
      <c r="I762" s="35"/>
      <c r="J762" s="35"/>
      <c r="K762" s="34"/>
      <c r="L762" s="30"/>
      <c r="M762" s="26"/>
    </row>
    <row r="763" spans="1:13">
      <c r="A763" s="33">
        <v>338877</v>
      </c>
      <c r="B763" s="68" t="str">
        <f ca="1">VLOOKUP(A763,'Fichier FI (en entrée)'!B:E,3)</f>
        <v>NNMMZQOTHA</v>
      </c>
      <c r="C763" s="33" t="s">
        <v>2833</v>
      </c>
      <c r="D763" s="33" t="s">
        <v>2151</v>
      </c>
      <c r="E763" s="32" t="s">
        <v>2278</v>
      </c>
      <c r="F763" s="35">
        <v>1</v>
      </c>
      <c r="G763" s="35">
        <v>-0.5</v>
      </c>
      <c r="H763" s="35">
        <v>0</v>
      </c>
      <c r="I763" s="35"/>
      <c r="J763" s="35"/>
      <c r="K763" s="34"/>
      <c r="L763" s="30"/>
      <c r="M763" s="26"/>
    </row>
    <row r="764" spans="1:13">
      <c r="A764" s="33">
        <v>338945</v>
      </c>
      <c r="B764" s="68" t="str">
        <f ca="1">VLOOKUP(A764,'Fichier FI (en entrée)'!B:E,3)</f>
        <v>NNMMZQOTHA</v>
      </c>
      <c r="C764" s="33" t="s">
        <v>2583</v>
      </c>
      <c r="D764" s="33" t="s">
        <v>2151</v>
      </c>
      <c r="E764" s="32" t="s">
        <v>2278</v>
      </c>
      <c r="F764" s="35">
        <v>-2</v>
      </c>
      <c r="G764" s="35">
        <v>-0.5</v>
      </c>
      <c r="H764" s="35">
        <v>0</v>
      </c>
      <c r="I764" s="35"/>
      <c r="J764" s="35"/>
      <c r="K764" s="34"/>
      <c r="L764" s="30"/>
      <c r="M764" s="26"/>
    </row>
    <row r="765" spans="1:13">
      <c r="A765" s="33">
        <v>356117</v>
      </c>
      <c r="B765" s="68" t="str">
        <f ca="1">VLOOKUP(A765,'Fichier FI (en entrée)'!B:E,3)</f>
        <v>RLDOBRITXD</v>
      </c>
      <c r="C765" s="33" t="s">
        <v>2880</v>
      </c>
      <c r="D765" s="33" t="s">
        <v>2151</v>
      </c>
      <c r="E765" s="32" t="s">
        <v>2278</v>
      </c>
      <c r="F765" s="35">
        <v>-1</v>
      </c>
      <c r="G765" s="35">
        <v>-0.5</v>
      </c>
      <c r="H765" s="35">
        <v>0</v>
      </c>
      <c r="I765" s="35"/>
      <c r="J765" s="35"/>
      <c r="K765" s="34"/>
      <c r="L765" s="30"/>
      <c r="M765" s="26"/>
    </row>
    <row r="766" spans="1:13">
      <c r="A766" s="33">
        <v>375976</v>
      </c>
      <c r="B766" s="68" t="str">
        <f ca="1">VLOOKUP(A766,'Fichier FI (en entrée)'!B:E,3)</f>
        <v>TRIKIYNDMM</v>
      </c>
      <c r="C766" s="33" t="s">
        <v>2424</v>
      </c>
      <c r="D766" s="33" t="s">
        <v>2151</v>
      </c>
      <c r="E766" s="32" t="s">
        <v>2278</v>
      </c>
      <c r="F766" s="35">
        <v>-0.5</v>
      </c>
      <c r="G766" s="35">
        <v>1</v>
      </c>
      <c r="H766" s="35">
        <v>0</v>
      </c>
      <c r="I766" s="35"/>
      <c r="J766" s="35"/>
      <c r="K766" s="34"/>
      <c r="L766" s="30"/>
      <c r="M766" s="26"/>
    </row>
    <row r="767" spans="1:13">
      <c r="A767" s="33">
        <v>375986</v>
      </c>
      <c r="B767" s="68" t="str">
        <f ca="1">VLOOKUP(A767,'Fichier FI (en entrée)'!B:E,3)</f>
        <v>TRIKIYNDMM</v>
      </c>
      <c r="C767" s="33" t="s">
        <v>2881</v>
      </c>
      <c r="D767" s="33" t="s">
        <v>2151</v>
      </c>
      <c r="E767" s="32" t="s">
        <v>2278</v>
      </c>
      <c r="F767" s="35">
        <v>0.5</v>
      </c>
      <c r="G767" s="35">
        <v>-0.5</v>
      </c>
      <c r="H767" s="35">
        <v>0</v>
      </c>
      <c r="I767" s="35"/>
      <c r="J767" s="35"/>
      <c r="K767" s="34"/>
      <c r="L767" s="30"/>
      <c r="M767" s="26"/>
    </row>
    <row r="768" spans="1:13">
      <c r="A768" s="33">
        <v>382376</v>
      </c>
      <c r="B768" s="68" t="str">
        <f ca="1">VLOOKUP(A768,'Fichier FI (en entrée)'!B:E,3)</f>
        <v>LHLSWEFKML</v>
      </c>
      <c r="C768" s="33" t="s">
        <v>2482</v>
      </c>
      <c r="D768" s="33" t="s">
        <v>2151</v>
      </c>
      <c r="E768" s="32" t="s">
        <v>2278</v>
      </c>
      <c r="F768" s="35">
        <v>1</v>
      </c>
      <c r="G768" s="35">
        <v>0.5</v>
      </c>
      <c r="H768" s="35">
        <v>1</v>
      </c>
      <c r="I768" s="35"/>
      <c r="J768" s="35"/>
      <c r="K768" s="34"/>
      <c r="L768" s="30"/>
      <c r="M768" s="26"/>
    </row>
    <row r="769" spans="1:13">
      <c r="A769" s="33">
        <v>404306</v>
      </c>
      <c r="B769" s="68" t="str">
        <f ca="1">VLOOKUP(A769,'Fichier FI (en entrée)'!B:E,3)</f>
        <v>GCLFKBUYDH</v>
      </c>
      <c r="C769" s="33" t="s">
        <v>2371</v>
      </c>
      <c r="D769" s="33" t="s">
        <v>2151</v>
      </c>
      <c r="E769" s="32" t="s">
        <v>2278</v>
      </c>
      <c r="F769" s="35">
        <v>0</v>
      </c>
      <c r="G769" s="35">
        <v>-0.5</v>
      </c>
      <c r="H769" s="35">
        <v>0</v>
      </c>
      <c r="I769" s="35"/>
      <c r="J769" s="35"/>
      <c r="K769" s="34"/>
      <c r="L769" s="30"/>
      <c r="M769" s="26"/>
    </row>
    <row r="770" spans="1:13">
      <c r="A770" s="33">
        <v>407552</v>
      </c>
      <c r="B770" s="68" t="str">
        <f ca="1">VLOOKUP(A770,'Fichier FI (en entrée)'!B:E,3)</f>
        <v>EVNBGFBCYM</v>
      </c>
      <c r="C770" s="33" t="s">
        <v>2882</v>
      </c>
      <c r="D770" s="33" t="s">
        <v>2151</v>
      </c>
      <c r="E770" s="32" t="s">
        <v>2278</v>
      </c>
      <c r="F770" s="35">
        <v>1</v>
      </c>
      <c r="G770" s="35">
        <v>-0.5</v>
      </c>
      <c r="H770" s="35">
        <v>-1</v>
      </c>
      <c r="I770" s="35"/>
      <c r="J770" s="35"/>
      <c r="K770" s="34"/>
      <c r="L770" s="30"/>
      <c r="M770" s="26"/>
    </row>
    <row r="771" spans="1:13">
      <c r="A771" s="33">
        <v>437859</v>
      </c>
      <c r="B771" s="68" t="str">
        <f ca="1">VLOOKUP(A771,'Fichier FI (en entrée)'!B:E,3)</f>
        <v>DQLPBQZZMO</v>
      </c>
      <c r="C771" s="33" t="s">
        <v>2503</v>
      </c>
      <c r="D771" s="33" t="s">
        <v>2151</v>
      </c>
      <c r="E771" s="32" t="s">
        <v>2278</v>
      </c>
      <c r="F771" s="35">
        <v>-1</v>
      </c>
      <c r="G771" s="35">
        <v>0</v>
      </c>
      <c r="H771" s="35">
        <v>0</v>
      </c>
      <c r="I771" s="35"/>
      <c r="J771" s="35"/>
      <c r="K771" s="34"/>
      <c r="L771" s="30"/>
      <c r="M771" s="26"/>
    </row>
    <row r="772" spans="1:13">
      <c r="A772" s="33">
        <v>451048</v>
      </c>
      <c r="B772" s="68" t="str">
        <f ca="1">VLOOKUP(A772,'Fichier FI (en entrée)'!B:E,3)</f>
        <v>JIPOPPRQSJ</v>
      </c>
      <c r="C772" s="33" t="s">
        <v>2484</v>
      </c>
      <c r="D772" s="33" t="s">
        <v>2151</v>
      </c>
      <c r="E772" s="32" t="s">
        <v>2278</v>
      </c>
      <c r="F772" s="35">
        <v>1</v>
      </c>
      <c r="G772" s="35">
        <v>-0.5</v>
      </c>
      <c r="H772" s="35">
        <v>0</v>
      </c>
      <c r="I772" s="35"/>
      <c r="J772" s="35"/>
      <c r="K772" s="34"/>
      <c r="L772" s="30"/>
      <c r="M772" s="26"/>
    </row>
    <row r="773" spans="1:13">
      <c r="A773" s="33">
        <v>454111</v>
      </c>
      <c r="B773" s="68" t="str">
        <f ca="1">VLOOKUP(A773,'Fichier FI (en entrée)'!B:E,3)</f>
        <v>OIKMMKDHIG</v>
      </c>
      <c r="C773" s="33" t="s">
        <v>2510</v>
      </c>
      <c r="D773" s="33" t="s">
        <v>2151</v>
      </c>
      <c r="E773" s="32" t="s">
        <v>2278</v>
      </c>
      <c r="F773" s="35">
        <v>-1</v>
      </c>
      <c r="G773" s="35">
        <v>-0.5</v>
      </c>
      <c r="H773" s="35">
        <v>0</v>
      </c>
      <c r="I773" s="35"/>
      <c r="J773" s="35"/>
      <c r="K773" s="34"/>
      <c r="L773" s="30"/>
      <c r="M773" s="26"/>
    </row>
    <row r="774" spans="1:13">
      <c r="A774" s="33">
        <v>509067</v>
      </c>
      <c r="B774" s="68" t="str">
        <f ca="1">VLOOKUP(A774,'Fichier FI (en entrée)'!B:E,3)</f>
        <v>KPSWTVPGWA</v>
      </c>
      <c r="C774" s="33" t="s">
        <v>2883</v>
      </c>
      <c r="D774" s="33" t="s">
        <v>2151</v>
      </c>
      <c r="E774" s="32" t="s">
        <v>2278</v>
      </c>
      <c r="F774" s="35">
        <v>-1</v>
      </c>
      <c r="G774" s="35">
        <v>-0.5</v>
      </c>
      <c r="H774" s="35">
        <v>0</v>
      </c>
      <c r="I774" s="35"/>
      <c r="J774" s="35"/>
      <c r="K774" s="34"/>
      <c r="L774" s="30"/>
      <c r="M774" s="26"/>
    </row>
    <row r="775" spans="1:13">
      <c r="A775" s="33">
        <v>513135</v>
      </c>
      <c r="B775" s="68" t="str">
        <f ca="1">VLOOKUP(A775,'Fichier FI (en entrée)'!B:E,3)</f>
        <v>VVYUPVCZIW</v>
      </c>
      <c r="C775" s="33" t="s">
        <v>2884</v>
      </c>
      <c r="D775" s="33" t="s">
        <v>2151</v>
      </c>
      <c r="E775" s="32" t="s">
        <v>2278</v>
      </c>
      <c r="F775" s="35">
        <v>0.5</v>
      </c>
      <c r="G775" s="35">
        <v>0</v>
      </c>
      <c r="H775" s="35">
        <v>0</v>
      </c>
      <c r="I775" s="35"/>
      <c r="J775" s="35"/>
      <c r="K775" s="34"/>
      <c r="L775" s="30"/>
      <c r="M775" s="26"/>
    </row>
    <row r="776" spans="1:13">
      <c r="A776" s="33">
        <v>528639</v>
      </c>
      <c r="B776" s="68" t="str">
        <f ca="1">VLOOKUP(A776,'Fichier FI (en entrée)'!B:E,3)</f>
        <v>NABGDPYJVN</v>
      </c>
      <c r="C776" s="33" t="s">
        <v>2402</v>
      </c>
      <c r="D776" s="33" t="s">
        <v>2151</v>
      </c>
      <c r="E776" s="32" t="s">
        <v>2278</v>
      </c>
      <c r="F776" s="35">
        <v>-1</v>
      </c>
      <c r="G776" s="35">
        <v>0.5</v>
      </c>
      <c r="H776" s="35">
        <v>0</v>
      </c>
      <c r="I776" s="35"/>
      <c r="J776" s="35"/>
      <c r="K776" s="34"/>
      <c r="L776" s="30"/>
      <c r="M776" s="26"/>
    </row>
    <row r="777" spans="1:13">
      <c r="A777" s="33">
        <v>529070</v>
      </c>
      <c r="B777" s="68" t="str">
        <f ca="1">VLOOKUP(A777,'Fichier FI (en entrée)'!B:E,3)</f>
        <v>WEQIQDLYOP</v>
      </c>
      <c r="C777" s="33" t="s">
        <v>2885</v>
      </c>
      <c r="D777" s="33" t="s">
        <v>2151</v>
      </c>
      <c r="E777" s="32" t="s">
        <v>2278</v>
      </c>
      <c r="F777" s="35">
        <v>-0.5</v>
      </c>
      <c r="G777" s="35">
        <v>0.5</v>
      </c>
      <c r="H777" s="35">
        <v>0</v>
      </c>
      <c r="I777" s="35"/>
      <c r="J777" s="35"/>
      <c r="K777" s="34"/>
      <c r="L777" s="30"/>
      <c r="M777" s="26"/>
    </row>
    <row r="778" spans="1:13">
      <c r="A778" s="33">
        <v>558247</v>
      </c>
      <c r="B778" s="68" t="str">
        <f ca="1">VLOOKUP(A778,'Fichier FI (en entrée)'!B:E,3)</f>
        <v>YIYVUGSZLX</v>
      </c>
      <c r="C778" s="33" t="s">
        <v>2480</v>
      </c>
      <c r="D778" s="33" t="s">
        <v>2151</v>
      </c>
      <c r="E778" s="32" t="s">
        <v>2278</v>
      </c>
      <c r="F778" s="35">
        <v>-1</v>
      </c>
      <c r="G778" s="35">
        <v>-0.5</v>
      </c>
      <c r="H778" s="35">
        <v>0</v>
      </c>
      <c r="I778" s="35"/>
      <c r="J778" s="35"/>
      <c r="K778" s="34"/>
      <c r="L778" s="30"/>
      <c r="M778" s="26"/>
    </row>
    <row r="779" spans="1:13">
      <c r="A779" s="33">
        <v>565629</v>
      </c>
      <c r="B779" s="68" t="str">
        <f ca="1">VLOOKUP(A779,'Fichier FI (en entrée)'!B:E,3)</f>
        <v>DTOAQXCVSW</v>
      </c>
      <c r="C779" s="33" t="s">
        <v>2886</v>
      </c>
      <c r="D779" s="33" t="s">
        <v>2151</v>
      </c>
      <c r="E779" s="32" t="s">
        <v>2278</v>
      </c>
      <c r="F779" s="35">
        <v>0.5</v>
      </c>
      <c r="G779" s="35">
        <v>0</v>
      </c>
      <c r="H779" s="35">
        <v>0</v>
      </c>
      <c r="I779" s="35"/>
      <c r="J779" s="35"/>
      <c r="K779" s="34"/>
      <c r="L779" s="30"/>
      <c r="M779" s="26"/>
    </row>
    <row r="780" spans="1:13">
      <c r="A780" s="33">
        <v>576247</v>
      </c>
      <c r="B780" s="68" t="str">
        <f ca="1">VLOOKUP(A780,'Fichier FI (en entrée)'!B:E,3)</f>
        <v>KMFUXEHWKC</v>
      </c>
      <c r="C780" s="33" t="s">
        <v>2887</v>
      </c>
      <c r="D780" s="33" t="s">
        <v>2151</v>
      </c>
      <c r="E780" s="32" t="s">
        <v>2278</v>
      </c>
      <c r="F780" s="35">
        <v>-1.5</v>
      </c>
      <c r="G780" s="35">
        <v>-0.5</v>
      </c>
      <c r="H780" s="35">
        <v>0</v>
      </c>
      <c r="I780" s="35"/>
      <c r="J780" s="35"/>
      <c r="K780" s="34"/>
      <c r="L780" s="30"/>
      <c r="M780" s="26"/>
    </row>
    <row r="781" spans="1:13">
      <c r="A781" s="33">
        <v>576401</v>
      </c>
      <c r="B781" s="68" t="str">
        <f ca="1">VLOOKUP(A781,'Fichier FI (en entrée)'!B:E,3)</f>
        <v>JTCHUMJVWA</v>
      </c>
      <c r="C781" s="33" t="s">
        <v>2570</v>
      </c>
      <c r="D781" s="33" t="s">
        <v>2151</v>
      </c>
      <c r="E781" s="32" t="s">
        <v>2278</v>
      </c>
      <c r="F781" s="35">
        <v>0.5</v>
      </c>
      <c r="G781" s="35">
        <v>-0.5</v>
      </c>
      <c r="H781" s="35">
        <v>0</v>
      </c>
      <c r="I781" s="35"/>
      <c r="J781" s="35"/>
      <c r="K781" s="34"/>
      <c r="L781" s="30"/>
      <c r="M781" s="26"/>
    </row>
    <row r="782" spans="1:13">
      <c r="A782" s="33">
        <v>579588</v>
      </c>
      <c r="B782" s="68" t="str">
        <f ca="1">VLOOKUP(A782,'Fichier FI (en entrée)'!B:E,3)</f>
        <v>ETCJASVVXB</v>
      </c>
      <c r="C782" s="33" t="s">
        <v>2888</v>
      </c>
      <c r="D782" s="33" t="s">
        <v>2151</v>
      </c>
      <c r="E782" s="32" t="s">
        <v>2278</v>
      </c>
      <c r="F782" s="35">
        <v>-1</v>
      </c>
      <c r="G782" s="35">
        <v>-0.5</v>
      </c>
      <c r="H782" s="35">
        <v>0</v>
      </c>
      <c r="I782" s="35"/>
      <c r="J782" s="35"/>
      <c r="K782" s="34"/>
      <c r="L782" s="30"/>
      <c r="M782" s="26"/>
    </row>
    <row r="783" spans="1:13">
      <c r="A783" s="33">
        <v>580232</v>
      </c>
      <c r="B783" s="68" t="str">
        <f ca="1">VLOOKUP(A783,'Fichier FI (en entrée)'!B:E,3)</f>
        <v>GZSWPWPLZI</v>
      </c>
      <c r="C783" s="33" t="s">
        <v>2889</v>
      </c>
      <c r="D783" s="33" t="s">
        <v>2151</v>
      </c>
      <c r="E783" s="32" t="s">
        <v>2278</v>
      </c>
      <c r="F783" s="35">
        <v>1</v>
      </c>
      <c r="G783" s="35">
        <v>0</v>
      </c>
      <c r="H783" s="35">
        <v>0</v>
      </c>
      <c r="I783" s="35"/>
      <c r="J783" s="35"/>
      <c r="K783" s="34"/>
      <c r="L783" s="30"/>
      <c r="M783" s="26"/>
    </row>
    <row r="784" spans="1:13">
      <c r="A784" s="33">
        <v>630305</v>
      </c>
      <c r="B784" s="68" t="str">
        <f ca="1">VLOOKUP(A784,'Fichier FI (en entrée)'!B:E,3)</f>
        <v>SZNCIXUCSJ</v>
      </c>
      <c r="C784" s="33" t="s">
        <v>2890</v>
      </c>
      <c r="D784" s="33" t="s">
        <v>2151</v>
      </c>
      <c r="E784" s="32" t="s">
        <v>2278</v>
      </c>
      <c r="F784" s="35">
        <v>0</v>
      </c>
      <c r="G784" s="35">
        <v>0.5</v>
      </c>
      <c r="H784" s="35">
        <v>0</v>
      </c>
      <c r="I784" s="35"/>
      <c r="J784" s="35"/>
      <c r="K784" s="34"/>
      <c r="L784" s="30"/>
      <c r="M784" s="26"/>
    </row>
    <row r="785" spans="1:13">
      <c r="A785" s="33">
        <v>636648</v>
      </c>
      <c r="B785" s="68" t="str">
        <f ca="1">VLOOKUP(A785,'Fichier FI (en entrée)'!B:E,3)</f>
        <v>XXJXTPLQRU</v>
      </c>
      <c r="C785" s="33" t="s">
        <v>2891</v>
      </c>
      <c r="D785" s="33" t="s">
        <v>2151</v>
      </c>
      <c r="E785" s="32" t="s">
        <v>2278</v>
      </c>
      <c r="F785" s="35">
        <v>-1</v>
      </c>
      <c r="G785" s="35">
        <v>-0.5</v>
      </c>
      <c r="H785" s="35">
        <v>0</v>
      </c>
      <c r="I785" s="35"/>
      <c r="J785" s="35"/>
      <c r="K785" s="34"/>
      <c r="L785" s="30"/>
      <c r="M785" s="26"/>
    </row>
    <row r="786" spans="1:13">
      <c r="A786" s="33">
        <v>636673</v>
      </c>
      <c r="B786" s="68" t="str">
        <f ca="1">VLOOKUP(A786,'Fichier FI (en entrée)'!B:E,3)</f>
        <v>XXJXTPLQRU</v>
      </c>
      <c r="C786" s="33" t="s">
        <v>2892</v>
      </c>
      <c r="D786" s="33" t="s">
        <v>2151</v>
      </c>
      <c r="E786" s="32" t="s">
        <v>2278</v>
      </c>
      <c r="F786" s="35">
        <v>-0.5</v>
      </c>
      <c r="G786" s="35">
        <v>-0.5</v>
      </c>
      <c r="H786" s="35">
        <v>0</v>
      </c>
      <c r="I786" s="35"/>
      <c r="J786" s="35"/>
      <c r="K786" s="34"/>
      <c r="L786" s="30"/>
      <c r="M786" s="26"/>
    </row>
    <row r="787" spans="1:13">
      <c r="A787" s="33">
        <v>643799</v>
      </c>
      <c r="B787" s="68" t="str">
        <f ca="1">VLOOKUP(A787,'Fichier FI (en entrée)'!B:E,3)</f>
        <v>SNJQRYOPGN</v>
      </c>
      <c r="C787" s="33" t="s">
        <v>2893</v>
      </c>
      <c r="D787" s="33" t="s">
        <v>2151</v>
      </c>
      <c r="E787" s="32" t="s">
        <v>2278</v>
      </c>
      <c r="F787" s="35">
        <v>-0.5</v>
      </c>
      <c r="G787" s="35">
        <v>0</v>
      </c>
      <c r="H787" s="35">
        <v>0</v>
      </c>
      <c r="I787" s="35"/>
      <c r="J787" s="35"/>
      <c r="K787" s="34"/>
      <c r="L787" s="30"/>
      <c r="M787" s="26"/>
    </row>
    <row r="788" spans="1:13">
      <c r="A788" s="33">
        <v>643897</v>
      </c>
      <c r="B788" s="68" t="str">
        <f ca="1">VLOOKUP(A788,'Fichier FI (en entrée)'!B:E,3)</f>
        <v>TKTFTBWUHF</v>
      </c>
      <c r="C788" s="33" t="s">
        <v>2894</v>
      </c>
      <c r="D788" s="33" t="s">
        <v>2151</v>
      </c>
      <c r="E788" s="32" t="s">
        <v>2278</v>
      </c>
      <c r="F788" s="35">
        <v>1</v>
      </c>
      <c r="G788" s="35">
        <v>1</v>
      </c>
      <c r="H788" s="35">
        <v>0</v>
      </c>
      <c r="I788" s="35"/>
      <c r="J788" s="35"/>
      <c r="K788" s="34"/>
      <c r="L788" s="30"/>
      <c r="M788" s="26"/>
    </row>
    <row r="789" spans="1:13">
      <c r="A789" s="33">
        <v>662324</v>
      </c>
      <c r="B789" s="68" t="str">
        <f ca="1">VLOOKUP(A789,'Fichier FI (en entrée)'!B:E,3)</f>
        <v>UDZNTYCYCO</v>
      </c>
      <c r="C789" s="33" t="s">
        <v>2895</v>
      </c>
      <c r="D789" s="33" t="s">
        <v>2151</v>
      </c>
      <c r="E789" s="32" t="s">
        <v>2278</v>
      </c>
      <c r="F789" s="35">
        <v>0.5</v>
      </c>
      <c r="G789" s="35">
        <v>0.5</v>
      </c>
      <c r="H789" s="35">
        <v>0</v>
      </c>
      <c r="I789" s="35"/>
      <c r="J789" s="35"/>
      <c r="K789" s="34"/>
      <c r="L789" s="30"/>
      <c r="M789" s="26"/>
    </row>
    <row r="790" spans="1:13">
      <c r="A790" s="33">
        <v>678015</v>
      </c>
      <c r="B790" s="68" t="str">
        <f ca="1">VLOOKUP(A790,'Fichier FI (en entrée)'!B:E,3)</f>
        <v>KTODJCIODH</v>
      </c>
      <c r="C790" s="33" t="s">
        <v>2896</v>
      </c>
      <c r="D790" s="33" t="s">
        <v>2151</v>
      </c>
      <c r="E790" s="32" t="s">
        <v>2278</v>
      </c>
      <c r="F790" s="35">
        <v>1</v>
      </c>
      <c r="G790" s="35">
        <v>0</v>
      </c>
      <c r="H790" s="35">
        <v>0</v>
      </c>
      <c r="I790" s="35"/>
      <c r="J790" s="35"/>
      <c r="K790" s="34"/>
      <c r="L790" s="30"/>
      <c r="M790" s="26"/>
    </row>
    <row r="791" spans="1:13">
      <c r="A791" s="33">
        <v>721762</v>
      </c>
      <c r="B791" s="68" t="str">
        <f ca="1">VLOOKUP(A791,'Fichier FI (en entrée)'!B:E,3)</f>
        <v>PEKJFHNYWF</v>
      </c>
      <c r="C791" s="33" t="s">
        <v>2897</v>
      </c>
      <c r="D791" s="33" t="s">
        <v>2151</v>
      </c>
      <c r="E791" s="32" t="s">
        <v>2278</v>
      </c>
      <c r="F791" s="35">
        <v>-0.5</v>
      </c>
      <c r="G791" s="35">
        <v>0.5</v>
      </c>
      <c r="H791" s="35">
        <v>0</v>
      </c>
      <c r="I791" s="35"/>
      <c r="J791" s="35"/>
      <c r="K791" s="34"/>
      <c r="L791" s="30"/>
      <c r="M791" s="26"/>
    </row>
    <row r="792" spans="1:13">
      <c r="A792" s="33">
        <v>721952</v>
      </c>
      <c r="B792" s="68" t="str">
        <f ca="1">VLOOKUP(A792,'Fichier FI (en entrée)'!B:E,3)</f>
        <v>KLFFKUARTU</v>
      </c>
      <c r="C792" s="33" t="s">
        <v>2898</v>
      </c>
      <c r="D792" s="33" t="s">
        <v>2151</v>
      </c>
      <c r="E792" s="32" t="s">
        <v>2278</v>
      </c>
      <c r="F792" s="35">
        <v>0.5</v>
      </c>
      <c r="G792" s="35">
        <v>1</v>
      </c>
      <c r="H792" s="35">
        <v>0</v>
      </c>
      <c r="I792" s="35"/>
      <c r="J792" s="35"/>
      <c r="K792" s="34"/>
      <c r="L792" s="30"/>
      <c r="M792" s="26"/>
    </row>
    <row r="793" spans="1:13">
      <c r="A793" s="33">
        <v>731174</v>
      </c>
      <c r="B793" s="68" t="str">
        <f ca="1">VLOOKUP(A793,'Fichier FI (en entrée)'!B:E,3)</f>
        <v>LIBASTTRTQ</v>
      </c>
      <c r="C793" s="33" t="s">
        <v>2534</v>
      </c>
      <c r="D793" s="33" t="s">
        <v>2151</v>
      </c>
      <c r="E793" s="32" t="s">
        <v>2278</v>
      </c>
      <c r="F793" s="35">
        <v>1</v>
      </c>
      <c r="G793" s="35">
        <v>-0.5</v>
      </c>
      <c r="H793" s="35">
        <v>0</v>
      </c>
      <c r="I793" s="35"/>
      <c r="J793" s="35"/>
      <c r="K793" s="34"/>
      <c r="L793" s="30"/>
      <c r="M793" s="26"/>
    </row>
    <row r="794" spans="1:13">
      <c r="A794" s="33">
        <v>791187</v>
      </c>
      <c r="B794" s="68" t="str">
        <f ca="1">VLOOKUP(A794,'Fichier FI (en entrée)'!B:E,3)</f>
        <v>IYNVHOMEDB</v>
      </c>
      <c r="C794" s="33" t="s">
        <v>2899</v>
      </c>
      <c r="D794" s="33" t="s">
        <v>2151</v>
      </c>
      <c r="E794" s="32" t="s">
        <v>2278</v>
      </c>
      <c r="F794" s="35">
        <v>-0.5</v>
      </c>
      <c r="G794" s="35">
        <v>0.5</v>
      </c>
      <c r="H794" s="35">
        <v>0</v>
      </c>
      <c r="I794" s="35"/>
      <c r="J794" s="35"/>
      <c r="K794" s="34"/>
      <c r="L794" s="30"/>
      <c r="M794" s="26"/>
    </row>
    <row r="795" spans="1:13">
      <c r="A795" s="33">
        <v>815248</v>
      </c>
      <c r="B795" s="68" t="str">
        <f ca="1">VLOOKUP(A795,'Fichier FI (en entrée)'!B:E,3)</f>
        <v>DZKWPOPLTA</v>
      </c>
      <c r="C795" s="33" t="s">
        <v>2571</v>
      </c>
      <c r="D795" s="33" t="s">
        <v>2151</v>
      </c>
      <c r="E795" s="32" t="s">
        <v>2278</v>
      </c>
      <c r="F795" s="35">
        <v>0.5</v>
      </c>
      <c r="G795" s="35">
        <v>-0.5</v>
      </c>
      <c r="H795" s="35">
        <v>0</v>
      </c>
      <c r="I795" s="35" t="s">
        <v>2290</v>
      </c>
      <c r="J795" s="35"/>
      <c r="K795" s="34"/>
      <c r="L795" s="30"/>
      <c r="M795" s="26"/>
    </row>
    <row r="796" spans="1:13" ht="16" thickBot="1">
      <c r="A796" s="33">
        <v>815294</v>
      </c>
      <c r="B796" s="68" t="str">
        <f ca="1">VLOOKUP(A796,'Fichier FI (en entrée)'!B:E,3)</f>
        <v>DZKWPOPLTA</v>
      </c>
      <c r="C796" s="33" t="s">
        <v>2900</v>
      </c>
      <c r="D796" s="33" t="s">
        <v>2151</v>
      </c>
      <c r="E796" s="32" t="s">
        <v>2278</v>
      </c>
      <c r="F796" s="35">
        <v>0.5</v>
      </c>
      <c r="G796" s="35">
        <v>0.5</v>
      </c>
      <c r="H796" s="35">
        <v>0</v>
      </c>
      <c r="I796" s="35"/>
      <c r="J796" s="35"/>
      <c r="K796" s="34"/>
      <c r="L796" s="30"/>
      <c r="M796" s="26"/>
    </row>
    <row r="797" spans="1:13" ht="17" thickTop="1" thickBot="1">
      <c r="A797" s="117">
        <v>1000373</v>
      </c>
      <c r="B797" s="68" t="str">
        <f ca="1">VLOOKUP(A797,'Fichier FI (en entrée)'!B:E,3)</f>
        <v>ODYHMIMYQV</v>
      </c>
      <c r="C797" s="117" t="s">
        <v>2901</v>
      </c>
      <c r="D797" s="117" t="s">
        <v>2902</v>
      </c>
      <c r="E797" s="118"/>
      <c r="F797" s="119">
        <v>-1</v>
      </c>
      <c r="G797" s="119">
        <v>-0.5</v>
      </c>
      <c r="H797" s="119"/>
      <c r="I797" s="119"/>
      <c r="J797" s="119"/>
      <c r="K797" s="120"/>
      <c r="L797" s="109"/>
    </row>
    <row r="798" spans="1:13" ht="17" thickTop="1" thickBot="1">
      <c r="A798" s="117">
        <v>1132478</v>
      </c>
      <c r="B798" s="68" t="str">
        <f ca="1">VLOOKUP(A798,'Fichier FI (en entrée)'!B:E,3)</f>
        <v>TDVQORLNIF</v>
      </c>
      <c r="C798" s="117" t="s">
        <v>2475</v>
      </c>
      <c r="D798" s="117" t="s">
        <v>2902</v>
      </c>
      <c r="E798" s="118"/>
      <c r="F798" s="119">
        <v>-1</v>
      </c>
      <c r="G798" s="119"/>
      <c r="H798" s="119"/>
      <c r="I798" s="119"/>
      <c r="J798" s="119"/>
      <c r="K798" s="120"/>
      <c r="L798" s="109"/>
    </row>
    <row r="799" spans="1:13" ht="17" thickTop="1" thickBot="1">
      <c r="A799" s="117">
        <v>1071174</v>
      </c>
      <c r="B799" s="68" t="str">
        <f ca="1">VLOOKUP(A799,'Fichier FI (en entrée)'!B:E,3)</f>
        <v>JNCAOIMYMY</v>
      </c>
      <c r="C799" s="117" t="s">
        <v>2903</v>
      </c>
      <c r="D799" s="117" t="s">
        <v>2904</v>
      </c>
      <c r="E799" s="118"/>
      <c r="F799" s="119"/>
      <c r="G799" s="119"/>
      <c r="H799" s="119">
        <v>1</v>
      </c>
      <c r="I799" s="119"/>
      <c r="J799" s="119"/>
      <c r="K799" s="120"/>
      <c r="L799" s="109"/>
    </row>
    <row r="800" spans="1:13" ht="17" thickTop="1" thickBot="1">
      <c r="A800" s="117">
        <v>1011006</v>
      </c>
      <c r="B800" s="68" t="str">
        <f ca="1">VLOOKUP(A800,'Fichier FI (en entrée)'!B:E,3)</f>
        <v>FOYSODWMWC</v>
      </c>
      <c r="C800" s="117" t="s">
        <v>2844</v>
      </c>
      <c r="D800" s="117" t="s">
        <v>2905</v>
      </c>
      <c r="E800" s="118"/>
      <c r="F800" s="119"/>
      <c r="G800" s="119">
        <v>0.5</v>
      </c>
      <c r="H800" s="119">
        <v>1</v>
      </c>
      <c r="I800" s="119"/>
      <c r="J800" s="119"/>
      <c r="K800" s="120"/>
      <c r="L800" s="109"/>
    </row>
    <row r="801" spans="1:13" ht="17" thickTop="1" thickBot="1">
      <c r="A801" s="117">
        <v>1102250</v>
      </c>
      <c r="B801" s="68" t="str">
        <f ca="1">VLOOKUP(A801,'Fichier FI (en entrée)'!B:E,3)</f>
        <v>TLZDVBZAML</v>
      </c>
      <c r="C801" s="117" t="s">
        <v>2578</v>
      </c>
      <c r="D801" s="117" t="s">
        <v>2905</v>
      </c>
      <c r="E801" s="118"/>
      <c r="F801" s="119">
        <v>-2</v>
      </c>
      <c r="G801" s="119"/>
      <c r="H801" s="119"/>
      <c r="I801" s="119"/>
      <c r="J801" s="119"/>
      <c r="K801" s="120"/>
      <c r="L801" s="109"/>
    </row>
    <row r="802" spans="1:13" s="126" customFormat="1" ht="17" thickTop="1" thickBot="1">
      <c r="A802" s="121">
        <v>1144353</v>
      </c>
      <c r="B802" s="68" t="str">
        <f ca="1">VLOOKUP(A802,'Fichier FI (en entrée)'!B:E,3)</f>
        <v>WOXVJSSGJX</v>
      </c>
      <c r="C802" s="121" t="s">
        <v>2397</v>
      </c>
      <c r="D802" s="121" t="s">
        <v>2905</v>
      </c>
      <c r="E802" s="122"/>
      <c r="F802" s="123"/>
      <c r="G802" s="123"/>
      <c r="H802" s="123"/>
      <c r="I802" s="123"/>
      <c r="J802" s="123"/>
      <c r="K802" s="124"/>
      <c r="L802" s="125"/>
      <c r="M802" s="101"/>
    </row>
    <row r="803" spans="1:13" ht="17" thickTop="1" thickBot="1">
      <c r="A803" s="117">
        <v>1186792</v>
      </c>
      <c r="B803" s="68" t="str">
        <f ca="1">VLOOKUP(A803,'Fichier FI (en entrée)'!B:E,3)</f>
        <v>YBBRSGIZWM</v>
      </c>
      <c r="C803" s="117" t="s">
        <v>2906</v>
      </c>
      <c r="D803" s="117" t="s">
        <v>2905</v>
      </c>
      <c r="E803" s="118"/>
      <c r="F803" s="119"/>
      <c r="G803" s="119">
        <v>-1</v>
      </c>
      <c r="H803" s="119"/>
      <c r="I803" s="119"/>
      <c r="J803" s="119"/>
      <c r="K803" s="120"/>
      <c r="L803" s="109"/>
    </row>
    <row r="804" spans="1:13" ht="17" thickTop="1" thickBot="1">
      <c r="A804" s="117">
        <v>1130614</v>
      </c>
      <c r="B804" s="68" t="str">
        <f ca="1">VLOOKUP(A804,'Fichier FI (en entrée)'!B:E,3)</f>
        <v>WDAKITTUEU</v>
      </c>
      <c r="C804" s="117" t="s">
        <v>2573</v>
      </c>
      <c r="D804" s="117" t="s">
        <v>2907</v>
      </c>
      <c r="E804" s="118"/>
      <c r="F804" s="119">
        <v>-2</v>
      </c>
      <c r="G804" s="119">
        <v>-0.5</v>
      </c>
      <c r="H804" s="119"/>
      <c r="I804" s="119"/>
      <c r="J804" s="119"/>
      <c r="K804" s="120"/>
      <c r="L804" s="109"/>
    </row>
    <row r="805" spans="1:13" ht="17" thickTop="1" thickBot="1">
      <c r="A805" s="117">
        <v>1135215</v>
      </c>
      <c r="B805" s="68" t="str">
        <f ca="1">VLOOKUP(A805,'Fichier FI (en entrée)'!B:E,3)</f>
        <v>RHKKZDDTTB</v>
      </c>
      <c r="C805" s="117" t="s">
        <v>2555</v>
      </c>
      <c r="D805" s="117" t="s">
        <v>2907</v>
      </c>
      <c r="E805" s="118"/>
      <c r="F805" s="119">
        <v>1</v>
      </c>
      <c r="G805" s="119"/>
      <c r="H805" s="119"/>
      <c r="I805" s="119"/>
      <c r="J805" s="119"/>
      <c r="K805" s="120"/>
      <c r="L805" s="109"/>
    </row>
    <row r="806" spans="1:13" ht="17" thickTop="1" thickBot="1">
      <c r="A806" s="117">
        <v>1163086</v>
      </c>
      <c r="B806" s="68" t="str">
        <f ca="1">VLOOKUP(A806,'Fichier FI (en entrée)'!B:E,3)</f>
        <v>ZHMBFUZBZJ</v>
      </c>
      <c r="C806" s="117" t="s">
        <v>2397</v>
      </c>
      <c r="D806" s="117" t="s">
        <v>2907</v>
      </c>
      <c r="E806" s="118"/>
      <c r="F806" s="119"/>
      <c r="G806" s="119"/>
      <c r="H806" s="119">
        <v>2</v>
      </c>
      <c r="I806" s="119"/>
      <c r="J806" s="119"/>
      <c r="K806" s="120"/>
      <c r="L806" s="109"/>
    </row>
    <row r="807" spans="1:13" s="126" customFormat="1" ht="17" thickTop="1" thickBot="1">
      <c r="A807" s="121">
        <v>1013028</v>
      </c>
      <c r="B807" s="68" t="str">
        <f ca="1">VLOOKUP(A807,'Fichier FI (en entrée)'!B:E,3)</f>
        <v>NSPDSJJFLN</v>
      </c>
      <c r="C807" s="121" t="s">
        <v>2886</v>
      </c>
      <c r="D807" s="121" t="s">
        <v>2908</v>
      </c>
      <c r="E807" s="122"/>
      <c r="F807" s="123"/>
      <c r="G807" s="123"/>
      <c r="H807" s="123"/>
      <c r="I807" s="123"/>
      <c r="J807" s="123"/>
      <c r="K807" s="124"/>
      <c r="L807" s="125"/>
      <c r="M807" s="101"/>
    </row>
    <row r="808" spans="1:13" ht="17" thickTop="1" thickBot="1">
      <c r="A808" s="117">
        <v>1026820</v>
      </c>
      <c r="B808" s="68" t="str">
        <f ca="1">VLOOKUP(A808,'Fichier FI (en entrée)'!B:E,3)</f>
        <v>KRXOZKHWGG</v>
      </c>
      <c r="C808" s="117" t="s">
        <v>2417</v>
      </c>
      <c r="D808" s="117" t="s">
        <v>2908</v>
      </c>
      <c r="E808" s="118"/>
      <c r="F808" s="119">
        <v>-1</v>
      </c>
      <c r="G808" s="119"/>
      <c r="H808" s="119"/>
      <c r="I808" s="119"/>
      <c r="J808" s="119"/>
      <c r="K808" s="120"/>
      <c r="L808" s="109"/>
    </row>
    <row r="809" spans="1:13" ht="17" thickTop="1" thickBot="1">
      <c r="A809" s="117">
        <v>1027134</v>
      </c>
      <c r="B809" s="68" t="str">
        <f ca="1">VLOOKUP(A809,'Fichier FI (en entrée)'!B:E,3)</f>
        <v>QINFKZYTCR</v>
      </c>
      <c r="C809" s="117" t="s">
        <v>2433</v>
      </c>
      <c r="D809" s="117" t="s">
        <v>2908</v>
      </c>
      <c r="E809" s="118"/>
      <c r="F809" s="119">
        <v>-2</v>
      </c>
      <c r="G809" s="119"/>
      <c r="H809" s="119"/>
      <c r="I809" s="119"/>
      <c r="J809" s="119"/>
      <c r="K809" s="120"/>
      <c r="L809" s="109"/>
    </row>
    <row r="810" spans="1:13" ht="17" thickTop="1" thickBot="1">
      <c r="A810" s="117">
        <v>1037886</v>
      </c>
      <c r="B810" s="68" t="str">
        <f ca="1">VLOOKUP(A810,'Fichier FI (en entrée)'!B:E,3)</f>
        <v>ERBXLBMHPK</v>
      </c>
      <c r="C810" s="117" t="s">
        <v>2592</v>
      </c>
      <c r="D810" s="117" t="s">
        <v>2908</v>
      </c>
      <c r="E810" s="118"/>
      <c r="F810" s="119">
        <v>-1</v>
      </c>
      <c r="G810" s="119"/>
      <c r="H810" s="119"/>
      <c r="I810" s="119"/>
      <c r="J810" s="119"/>
      <c r="K810" s="120"/>
      <c r="L810" s="109"/>
    </row>
    <row r="811" spans="1:13" s="126" customFormat="1" ht="17" thickTop="1" thickBot="1">
      <c r="A811" s="121">
        <v>1039513</v>
      </c>
      <c r="B811" s="68" t="str">
        <f ca="1">VLOOKUP(A811,'Fichier FI (en entrée)'!B:E,3)</f>
        <v>DOPOGCAOHD</v>
      </c>
      <c r="C811" s="121" t="s">
        <v>2909</v>
      </c>
      <c r="D811" s="121" t="s">
        <v>2908</v>
      </c>
      <c r="E811" s="122"/>
      <c r="F811" s="123"/>
      <c r="G811" s="123"/>
      <c r="H811" s="123"/>
      <c r="I811" s="123"/>
      <c r="J811" s="123"/>
      <c r="K811" s="124"/>
      <c r="L811" s="125"/>
      <c r="M811" s="101"/>
    </row>
    <row r="812" spans="1:13" ht="17" thickTop="1" thickBot="1">
      <c r="A812" s="117">
        <v>1041266</v>
      </c>
      <c r="B812" s="68" t="str">
        <f ca="1">VLOOKUP(A812,'Fichier FI (en entrée)'!B:E,3)</f>
        <v>PEWOQHONLC</v>
      </c>
      <c r="C812" s="117" t="s">
        <v>2508</v>
      </c>
      <c r="D812" s="117" t="s">
        <v>2908</v>
      </c>
      <c r="E812" s="118"/>
      <c r="F812" s="119">
        <v>-0.5</v>
      </c>
      <c r="G812" s="119">
        <v>-0.5</v>
      </c>
      <c r="H812" s="119"/>
      <c r="I812" s="119"/>
      <c r="J812" s="119"/>
      <c r="K812" s="120"/>
      <c r="L812" s="109"/>
    </row>
    <row r="813" spans="1:13" ht="17" thickTop="1" thickBot="1">
      <c r="A813" s="117">
        <v>1081872</v>
      </c>
      <c r="B813" s="68" t="str">
        <f ca="1">VLOOKUP(A813,'Fichier FI (en entrée)'!B:E,3)</f>
        <v>DFKQFULDFX</v>
      </c>
      <c r="C813" s="117" t="s">
        <v>2583</v>
      </c>
      <c r="D813" s="117" t="s">
        <v>2908</v>
      </c>
      <c r="E813" s="118"/>
      <c r="F813" s="119">
        <v>0.5</v>
      </c>
      <c r="G813" s="119"/>
      <c r="H813" s="119"/>
      <c r="I813" s="119"/>
      <c r="J813" s="119"/>
      <c r="K813" s="120"/>
      <c r="L813" s="109"/>
    </row>
    <row r="814" spans="1:13" ht="17" thickTop="1" thickBot="1">
      <c r="A814" s="117">
        <v>1091498</v>
      </c>
      <c r="B814" s="68" t="str">
        <f ca="1">VLOOKUP(A814,'Fichier FI (en entrée)'!B:E,3)</f>
        <v>VHOUSLNWTY</v>
      </c>
      <c r="C814" s="117" t="s">
        <v>2544</v>
      </c>
      <c r="D814" s="117" t="s">
        <v>2908</v>
      </c>
      <c r="E814" s="118"/>
      <c r="F814" s="119">
        <v>-1</v>
      </c>
      <c r="G814" s="119">
        <v>-1</v>
      </c>
      <c r="H814" s="119"/>
      <c r="I814" s="119"/>
      <c r="J814" s="119"/>
      <c r="K814" s="120"/>
      <c r="L814" s="109"/>
    </row>
    <row r="815" spans="1:13" ht="17" thickTop="1" thickBot="1">
      <c r="A815" s="117">
        <v>1140021</v>
      </c>
      <c r="B815" s="68" t="str">
        <f ca="1">VLOOKUP(A815,'Fichier FI (en entrée)'!B:E,3)</f>
        <v>RSFKYDENAI</v>
      </c>
      <c r="C815" s="117" t="s">
        <v>2397</v>
      </c>
      <c r="D815" s="117" t="s">
        <v>2908</v>
      </c>
      <c r="E815" s="118"/>
      <c r="F815" s="119">
        <v>-1</v>
      </c>
      <c r="G815" s="119"/>
      <c r="H815" s="119"/>
      <c r="I815" s="119"/>
      <c r="J815" s="119"/>
      <c r="K815" s="120"/>
      <c r="L815" s="109"/>
    </row>
    <row r="816" spans="1:13" ht="17" thickTop="1" thickBot="1">
      <c r="A816" s="117">
        <v>1189363</v>
      </c>
      <c r="B816" s="68" t="str">
        <f ca="1">VLOOKUP(A816,'Fichier FI (en entrée)'!B:E,3)</f>
        <v>AZSTVKYHBE</v>
      </c>
      <c r="C816" s="117" t="s">
        <v>2910</v>
      </c>
      <c r="D816" s="117" t="s">
        <v>2908</v>
      </c>
      <c r="E816" s="118"/>
      <c r="F816" s="119">
        <v>-1</v>
      </c>
      <c r="G816" s="119"/>
      <c r="H816" s="119"/>
      <c r="I816" s="119"/>
      <c r="J816" s="119"/>
      <c r="K816" s="120"/>
      <c r="L816" s="109"/>
    </row>
    <row r="817" spans="1:13" ht="17" thickTop="1" thickBot="1">
      <c r="A817" s="117">
        <v>1191968</v>
      </c>
      <c r="B817" s="68" t="str">
        <f ca="1">VLOOKUP(A817,'Fichier FI (en entrée)'!B:E,3)</f>
        <v>ALGAZCZZAF</v>
      </c>
      <c r="C817" s="117" t="s">
        <v>2549</v>
      </c>
      <c r="D817" s="117" t="s">
        <v>2908</v>
      </c>
      <c r="E817" s="118"/>
      <c r="F817" s="119">
        <v>-1</v>
      </c>
      <c r="G817" s="119"/>
      <c r="H817" s="119"/>
      <c r="I817" s="119"/>
      <c r="J817" s="119"/>
      <c r="K817" s="120"/>
      <c r="L817" s="109"/>
    </row>
    <row r="818" spans="1:13" ht="17" thickTop="1" thickBot="1">
      <c r="A818" s="117">
        <v>1027916</v>
      </c>
      <c r="B818" s="68" t="str">
        <f ca="1">VLOOKUP(A818,'Fichier FI (en entrée)'!B:E,3)</f>
        <v>JMMOAFCIQJ</v>
      </c>
      <c r="C818" s="117" t="s">
        <v>2911</v>
      </c>
      <c r="D818" s="117" t="s">
        <v>2912</v>
      </c>
      <c r="E818" s="118"/>
      <c r="F818" s="119"/>
      <c r="G818" s="119"/>
      <c r="H818" s="119"/>
      <c r="I818" s="119"/>
      <c r="J818" s="119"/>
      <c r="K818" s="120"/>
      <c r="L818" s="109"/>
    </row>
    <row r="819" spans="1:13" ht="17" thickTop="1" thickBot="1">
      <c r="A819" s="117">
        <v>1030765</v>
      </c>
      <c r="B819" s="68" t="str">
        <f ca="1">VLOOKUP(A819,'Fichier FI (en entrée)'!B:E,3)</f>
        <v>QSIRQNIYCB</v>
      </c>
      <c r="C819" s="117" t="s">
        <v>2497</v>
      </c>
      <c r="D819" s="117" t="s">
        <v>2912</v>
      </c>
      <c r="E819" s="118"/>
      <c r="F819" s="119"/>
      <c r="G819" s="119">
        <v>-0.5</v>
      </c>
      <c r="H819" s="119"/>
      <c r="I819" s="119"/>
      <c r="J819" s="119"/>
      <c r="K819" s="120"/>
      <c r="L819" s="109"/>
    </row>
    <row r="820" spans="1:13" ht="17" thickTop="1" thickBot="1">
      <c r="A820" s="117">
        <v>1038415</v>
      </c>
      <c r="B820" s="68" t="str">
        <f ca="1">VLOOKUP(A820,'Fichier FI (en entrée)'!B:E,3)</f>
        <v>FVWKBEUGUT</v>
      </c>
      <c r="C820" s="117" t="s">
        <v>2913</v>
      </c>
      <c r="D820" s="117" t="s">
        <v>2912</v>
      </c>
      <c r="E820" s="118"/>
      <c r="F820" s="119"/>
      <c r="G820" s="119">
        <v>-0.5</v>
      </c>
      <c r="H820" s="119"/>
      <c r="I820" s="119"/>
      <c r="J820" s="119"/>
      <c r="K820" s="120"/>
      <c r="L820" s="109"/>
    </row>
    <row r="821" spans="1:13" ht="17" thickTop="1" thickBot="1">
      <c r="A821" s="117">
        <v>1069118</v>
      </c>
      <c r="B821" s="68" t="str">
        <f ca="1">VLOOKUP(A821,'Fichier FI (en entrée)'!B:E,3)</f>
        <v>DWIOPYTWAW</v>
      </c>
      <c r="C821" s="117" t="s">
        <v>2914</v>
      </c>
      <c r="D821" s="117" t="s">
        <v>2912</v>
      </c>
      <c r="E821" s="118"/>
      <c r="F821" s="119">
        <v>1</v>
      </c>
      <c r="G821" s="119"/>
      <c r="H821" s="119"/>
      <c r="I821" s="119"/>
      <c r="J821" s="119"/>
      <c r="K821" s="120"/>
      <c r="L821" s="109"/>
    </row>
    <row r="822" spans="1:13" ht="17" thickTop="1" thickBot="1">
      <c r="A822" s="117">
        <v>1086352</v>
      </c>
      <c r="B822" s="68" t="str">
        <f ca="1">VLOOKUP(A822,'Fichier FI (en entrée)'!B:E,3)</f>
        <v>PHZEXUDOYJ</v>
      </c>
      <c r="C822" s="117" t="s">
        <v>2915</v>
      </c>
      <c r="D822" s="117" t="s">
        <v>2912</v>
      </c>
      <c r="E822" s="118"/>
      <c r="F822" s="119"/>
      <c r="G822" s="119">
        <v>-0.5</v>
      </c>
      <c r="H822" s="119"/>
      <c r="I822" s="119"/>
      <c r="J822" s="119"/>
      <c r="K822" s="120"/>
      <c r="L822" s="109"/>
    </row>
    <row r="823" spans="1:13" ht="17" thickTop="1" thickBot="1">
      <c r="A823" s="117">
        <v>1103843</v>
      </c>
      <c r="B823" s="68" t="str">
        <f ca="1">VLOOKUP(A823,'Fichier FI (en entrée)'!B:E,3)</f>
        <v>THSEITKFZL</v>
      </c>
      <c r="C823" s="117" t="s">
        <v>2863</v>
      </c>
      <c r="D823" s="117" t="s">
        <v>2912</v>
      </c>
      <c r="E823" s="118"/>
      <c r="F823" s="119">
        <v>2</v>
      </c>
      <c r="G823" s="119"/>
      <c r="H823" s="119"/>
      <c r="I823" s="119"/>
      <c r="J823" s="119"/>
      <c r="K823" s="120"/>
      <c r="L823" s="109"/>
    </row>
    <row r="824" spans="1:13" s="126" customFormat="1" ht="17" thickTop="1" thickBot="1">
      <c r="A824" s="121">
        <v>1204566</v>
      </c>
      <c r="B824" s="68" t="str">
        <f ca="1">VLOOKUP(A824,'Fichier FI (en entrée)'!B:E,3)</f>
        <v>ELMFRHCKKV</v>
      </c>
      <c r="C824" s="121" t="s">
        <v>2916</v>
      </c>
      <c r="D824" s="121" t="s">
        <v>2912</v>
      </c>
      <c r="E824" s="122"/>
      <c r="F824" s="123"/>
      <c r="G824" s="123"/>
      <c r="H824" s="123"/>
      <c r="I824" s="123"/>
      <c r="J824" s="123"/>
      <c r="K824" s="124"/>
      <c r="L824" s="125"/>
      <c r="M824" s="101"/>
    </row>
    <row r="825" spans="1:13" ht="17" thickTop="1" thickBot="1">
      <c r="A825" s="117">
        <v>1206028</v>
      </c>
      <c r="B825" s="68" t="str">
        <f ca="1">VLOOKUP(A825,'Fichier FI (en entrée)'!B:E,3)</f>
        <v>FVXCOUPLEU</v>
      </c>
      <c r="C825" s="117" t="s">
        <v>2533</v>
      </c>
      <c r="D825" s="117" t="s">
        <v>2912</v>
      </c>
      <c r="E825" s="118"/>
      <c r="F825" s="119"/>
      <c r="G825" s="119">
        <v>-1</v>
      </c>
      <c r="H825" s="119"/>
      <c r="I825" s="119"/>
      <c r="J825" s="119"/>
      <c r="K825" s="120"/>
      <c r="L825" s="109"/>
    </row>
    <row r="826" spans="1:13" ht="17" thickTop="1" thickBot="1">
      <c r="A826" s="117">
        <v>1090010</v>
      </c>
      <c r="B826" s="68" t="str">
        <f ca="1">VLOOKUP(A826,'Fichier FI (en entrée)'!B:E,3)</f>
        <v>JZRLFFVOOI</v>
      </c>
      <c r="C826" s="117" t="s">
        <v>2917</v>
      </c>
      <c r="D826" s="117" t="s">
        <v>2918</v>
      </c>
      <c r="E826" s="118"/>
      <c r="F826" s="119"/>
      <c r="G826" s="119"/>
      <c r="H826" s="119"/>
      <c r="I826" s="119"/>
      <c r="J826" s="119"/>
      <c r="K826" s="120"/>
      <c r="L826" s="109"/>
    </row>
    <row r="827" spans="1:13" ht="17" thickTop="1" thickBot="1">
      <c r="A827" s="117">
        <v>144748</v>
      </c>
      <c r="B827" s="68" t="str">
        <f ca="1">VLOOKUP(A827,'Fichier FI (en entrée)'!B:E,3)</f>
        <v>XZUUXKIBCO</v>
      </c>
      <c r="C827" s="117" t="s">
        <v>2580</v>
      </c>
      <c r="D827" s="117" t="s">
        <v>2619</v>
      </c>
      <c r="E827" s="118"/>
      <c r="F827" s="119">
        <v>-0.5</v>
      </c>
      <c r="G827" s="119"/>
      <c r="H827" s="119"/>
      <c r="I827" s="119"/>
      <c r="J827" s="119"/>
      <c r="K827" s="120"/>
      <c r="L827" s="109"/>
    </row>
    <row r="828" spans="1:13" ht="17" thickTop="1" thickBot="1">
      <c r="A828" s="117">
        <v>147622</v>
      </c>
      <c r="B828" s="68" t="str">
        <f ca="1">VLOOKUP(A828,'Fichier FI (en entrée)'!B:E,3)</f>
        <v>TMCSIMYITI</v>
      </c>
      <c r="C828" s="117" t="s">
        <v>2919</v>
      </c>
      <c r="D828" s="117" t="s">
        <v>2619</v>
      </c>
      <c r="E828" s="118"/>
      <c r="F828" s="119"/>
      <c r="G828" s="119">
        <v>0.5</v>
      </c>
      <c r="H828" s="119"/>
      <c r="I828" s="119"/>
      <c r="J828" s="119"/>
      <c r="K828" s="120"/>
      <c r="L828" s="109"/>
    </row>
    <row r="829" spans="1:13" s="126" customFormat="1" ht="17" thickTop="1" thickBot="1">
      <c r="A829" s="121">
        <v>152113</v>
      </c>
      <c r="B829" s="68" t="str">
        <f ca="1">VLOOKUP(A829,'Fichier FI (en entrée)'!B:E,3)</f>
        <v>QRRCCPLXHW</v>
      </c>
      <c r="C829" s="121" t="s">
        <v>2920</v>
      </c>
      <c r="D829" s="121" t="s">
        <v>2619</v>
      </c>
      <c r="E829" s="122"/>
      <c r="F829" s="123"/>
      <c r="G829" s="123"/>
      <c r="H829" s="123"/>
      <c r="I829" s="123"/>
      <c r="J829" s="123"/>
      <c r="K829" s="124"/>
      <c r="L829" s="125"/>
      <c r="M829" s="101"/>
    </row>
    <row r="830" spans="1:13" ht="17" thickTop="1" thickBot="1">
      <c r="A830" s="117">
        <v>176614</v>
      </c>
      <c r="B830" s="68" t="str">
        <f ca="1">VLOOKUP(A830,'Fichier FI (en entrée)'!B:E,3)</f>
        <v>FXJSCXJNCF</v>
      </c>
      <c r="C830" s="117" t="s">
        <v>2921</v>
      </c>
      <c r="D830" s="117" t="s">
        <v>2619</v>
      </c>
      <c r="E830" s="118"/>
      <c r="F830" s="119"/>
      <c r="G830" s="119">
        <v>-0.5</v>
      </c>
      <c r="H830" s="119"/>
      <c r="I830" s="119"/>
      <c r="J830" s="119"/>
      <c r="K830" s="120"/>
      <c r="L830" s="109"/>
    </row>
    <row r="831" spans="1:13" s="126" customFormat="1" ht="17" thickTop="1" thickBot="1">
      <c r="A831" s="121">
        <v>181073</v>
      </c>
      <c r="B831" s="68" t="str">
        <f ca="1">VLOOKUP(A831,'Fichier FI (en entrée)'!B:E,3)</f>
        <v>FYEYBHVRRJ</v>
      </c>
      <c r="C831" s="121" t="s">
        <v>2922</v>
      </c>
      <c r="D831" s="121" t="s">
        <v>2619</v>
      </c>
      <c r="E831" s="122"/>
      <c r="F831" s="123"/>
      <c r="G831" s="123"/>
      <c r="H831" s="123"/>
      <c r="I831" s="123"/>
      <c r="J831" s="123"/>
      <c r="K831" s="124"/>
      <c r="L831" s="125"/>
      <c r="M831" s="101"/>
    </row>
    <row r="832" spans="1:13" ht="17" thickTop="1" thickBot="1">
      <c r="A832" s="117">
        <v>202353</v>
      </c>
      <c r="B832" s="68" t="str">
        <f ca="1">VLOOKUP(A832,'Fichier FI (en entrée)'!B:E,3)</f>
        <v>RSHVCMCLOW</v>
      </c>
      <c r="C832" s="117" t="s">
        <v>2923</v>
      </c>
      <c r="D832" s="117" t="s">
        <v>2619</v>
      </c>
      <c r="E832" s="118"/>
      <c r="F832" s="119">
        <v>-0.5</v>
      </c>
      <c r="G832" s="119">
        <v>-0.5</v>
      </c>
      <c r="H832" s="119"/>
      <c r="I832" s="119"/>
      <c r="J832" s="119"/>
      <c r="K832" s="120"/>
      <c r="L832" s="109"/>
    </row>
    <row r="833" spans="1:13" ht="17" thickTop="1" thickBot="1">
      <c r="A833" s="117">
        <v>202434</v>
      </c>
      <c r="B833" s="68" t="str">
        <f ca="1">VLOOKUP(A833,'Fichier FI (en entrée)'!B:E,3)</f>
        <v>RSHVCMCLOW</v>
      </c>
      <c r="C833" s="117" t="s">
        <v>2565</v>
      </c>
      <c r="D833" s="117" t="s">
        <v>2619</v>
      </c>
      <c r="E833" s="118"/>
      <c r="F833" s="119"/>
      <c r="G833" s="119">
        <v>-1</v>
      </c>
      <c r="H833" s="119"/>
      <c r="I833" s="119"/>
      <c r="J833" s="119"/>
      <c r="K833" s="120"/>
      <c r="L833" s="109"/>
    </row>
    <row r="834" spans="1:13" ht="17" thickTop="1" thickBot="1">
      <c r="A834" s="117">
        <v>276036</v>
      </c>
      <c r="B834" s="68" t="str">
        <f ca="1">VLOOKUP(A834,'Fichier FI (en entrée)'!B:E,3)</f>
        <v>AGNHWEUGWB</v>
      </c>
      <c r="C834" s="117" t="s">
        <v>2409</v>
      </c>
      <c r="D834" s="117" t="s">
        <v>2619</v>
      </c>
      <c r="E834" s="118"/>
      <c r="F834" s="119">
        <v>-1</v>
      </c>
      <c r="G834" s="119"/>
      <c r="H834" s="119"/>
      <c r="I834" s="119"/>
      <c r="J834" s="119"/>
      <c r="K834" s="120"/>
      <c r="L834" s="109"/>
    </row>
    <row r="835" spans="1:13" s="126" customFormat="1" ht="17" thickTop="1" thickBot="1">
      <c r="A835" s="121">
        <v>285102</v>
      </c>
      <c r="B835" s="68" t="str">
        <f ca="1">VLOOKUP(A835,'Fichier FI (en entrée)'!B:E,3)</f>
        <v>YAXAVZAYOZ</v>
      </c>
      <c r="C835" s="121" t="s">
        <v>2600</v>
      </c>
      <c r="D835" s="121" t="s">
        <v>2619</v>
      </c>
      <c r="E835" s="122"/>
      <c r="F835" s="123"/>
      <c r="G835" s="123"/>
      <c r="H835" s="123"/>
      <c r="I835" s="123"/>
      <c r="J835" s="123"/>
      <c r="K835" s="124"/>
      <c r="L835" s="125"/>
      <c r="M835" s="101"/>
    </row>
    <row r="836" spans="1:13" ht="17" thickTop="1" thickBot="1">
      <c r="A836" s="117">
        <v>285166</v>
      </c>
      <c r="B836" s="68" t="str">
        <f ca="1">VLOOKUP(A836,'Fichier FI (en entrée)'!B:E,3)</f>
        <v>XCDDOIZQSJ</v>
      </c>
      <c r="C836" s="117" t="s">
        <v>2542</v>
      </c>
      <c r="D836" s="117" t="s">
        <v>2619</v>
      </c>
      <c r="E836" s="118"/>
      <c r="F836" s="119">
        <v>1</v>
      </c>
      <c r="G836" s="119"/>
      <c r="H836" s="119"/>
      <c r="I836" s="119"/>
      <c r="J836" s="119"/>
      <c r="K836" s="120"/>
      <c r="L836" s="109"/>
    </row>
    <row r="837" spans="1:13" ht="17" thickTop="1" thickBot="1">
      <c r="A837" s="117">
        <v>285306</v>
      </c>
      <c r="B837" s="68" t="str">
        <f ca="1">VLOOKUP(A837,'Fichier FI (en entrée)'!B:E,3)</f>
        <v>CUVEYJIEJJ</v>
      </c>
      <c r="C837" s="117" t="s">
        <v>2924</v>
      </c>
      <c r="D837" s="117" t="s">
        <v>2619</v>
      </c>
      <c r="E837" s="118"/>
      <c r="F837" s="119">
        <v>0.5</v>
      </c>
      <c r="G837" s="119"/>
      <c r="H837" s="119"/>
      <c r="I837" s="119"/>
      <c r="J837" s="119"/>
      <c r="K837" s="120"/>
      <c r="L837" s="109"/>
    </row>
    <row r="838" spans="1:13" ht="17" thickTop="1" thickBot="1">
      <c r="A838" s="117">
        <v>285316</v>
      </c>
      <c r="B838" s="68" t="str">
        <f ca="1">VLOOKUP(A838,'Fichier FI (en entrée)'!B:E,3)</f>
        <v>CUVEYJIEJJ</v>
      </c>
      <c r="C838" s="117" t="s">
        <v>2925</v>
      </c>
      <c r="D838" s="117" t="s">
        <v>2619</v>
      </c>
      <c r="E838" s="118"/>
      <c r="F838" s="119">
        <v>-0.5</v>
      </c>
      <c r="G838" s="119">
        <v>-0.5</v>
      </c>
      <c r="H838" s="119"/>
      <c r="I838" s="119"/>
      <c r="J838" s="119"/>
      <c r="K838" s="120"/>
      <c r="L838" s="109"/>
    </row>
    <row r="839" spans="1:13" ht="17" thickTop="1" thickBot="1">
      <c r="A839" s="117">
        <v>285345</v>
      </c>
      <c r="B839" s="68" t="str">
        <f ca="1">VLOOKUP(A839,'Fichier FI (en entrée)'!B:E,3)</f>
        <v>CUVEYJIEJJ</v>
      </c>
      <c r="C839" s="117" t="s">
        <v>2926</v>
      </c>
      <c r="D839" s="117" t="s">
        <v>2619</v>
      </c>
      <c r="E839" s="118"/>
      <c r="F839" s="119">
        <v>-1</v>
      </c>
      <c r="G839" s="119">
        <v>-0.5</v>
      </c>
      <c r="H839" s="119"/>
      <c r="I839" s="119"/>
      <c r="J839" s="119"/>
      <c r="K839" s="120"/>
      <c r="L839" s="109"/>
    </row>
    <row r="840" spans="1:13" ht="17" thickTop="1" thickBot="1">
      <c r="A840" s="117">
        <v>434507</v>
      </c>
      <c r="B840" s="68" t="str">
        <f ca="1">VLOOKUP(A840,'Fichier FI (en entrée)'!B:E,3)</f>
        <v>VXHAZYLYBA</v>
      </c>
      <c r="C840" s="117" t="s">
        <v>2466</v>
      </c>
      <c r="D840" s="117" t="s">
        <v>2619</v>
      </c>
      <c r="E840" s="118"/>
      <c r="F840" s="119">
        <v>-1</v>
      </c>
      <c r="G840" s="119"/>
      <c r="H840" s="119"/>
      <c r="I840" s="119"/>
      <c r="J840" s="119"/>
      <c r="K840" s="120"/>
      <c r="L840" s="109"/>
    </row>
    <row r="841" spans="1:13" s="126" customFormat="1" ht="17" thickTop="1" thickBot="1">
      <c r="A841" s="121">
        <v>434675</v>
      </c>
      <c r="B841" s="68" t="str">
        <f ca="1">VLOOKUP(A841,'Fichier FI (en entrée)'!B:E,3)</f>
        <v>QQLKOIQIKW</v>
      </c>
      <c r="C841" s="121" t="s">
        <v>2927</v>
      </c>
      <c r="D841" s="121" t="s">
        <v>2619</v>
      </c>
      <c r="E841" s="122"/>
      <c r="F841" s="123"/>
      <c r="G841" s="123"/>
      <c r="H841" s="123"/>
      <c r="I841" s="123"/>
      <c r="J841" s="123"/>
      <c r="K841" s="124"/>
      <c r="L841" s="125"/>
      <c r="M841" s="101"/>
    </row>
    <row r="842" spans="1:13" ht="17" thickTop="1" thickBot="1">
      <c r="A842" s="117">
        <v>434678</v>
      </c>
      <c r="B842" s="68" t="str">
        <f ca="1">VLOOKUP(A842,'Fichier FI (en entrée)'!B:E,3)</f>
        <v>QQLKOIQIKW</v>
      </c>
      <c r="C842" s="117" t="s">
        <v>2928</v>
      </c>
      <c r="D842" s="117" t="s">
        <v>2619</v>
      </c>
      <c r="E842" s="118"/>
      <c r="F842" s="119">
        <v>-0.5</v>
      </c>
      <c r="G842" s="119">
        <v>-1</v>
      </c>
      <c r="H842" s="119"/>
      <c r="I842" s="119"/>
      <c r="J842" s="119"/>
      <c r="K842" s="120"/>
      <c r="L842" s="109"/>
    </row>
    <row r="843" spans="1:13" ht="17" thickTop="1" thickBot="1">
      <c r="A843" s="117">
        <v>434684</v>
      </c>
      <c r="B843" s="68" t="str">
        <f ca="1">VLOOKUP(A843,'Fichier FI (en entrée)'!B:E,3)</f>
        <v>QQLKOIQIKW</v>
      </c>
      <c r="C843" s="117" t="s">
        <v>2929</v>
      </c>
      <c r="D843" s="117" t="s">
        <v>2619</v>
      </c>
      <c r="E843" s="118"/>
      <c r="F843" s="119">
        <v>-2</v>
      </c>
      <c r="G843" s="119"/>
      <c r="H843" s="119"/>
      <c r="I843" s="119"/>
      <c r="J843" s="119"/>
      <c r="K843" s="120"/>
      <c r="L843" s="109"/>
    </row>
    <row r="844" spans="1:13" ht="17" thickTop="1" thickBot="1">
      <c r="A844" s="117">
        <v>438580</v>
      </c>
      <c r="B844" s="68" t="str">
        <f ca="1">VLOOKUP(A844,'Fichier FI (en entrée)'!B:E,3)</f>
        <v>HMHOUEGQNM</v>
      </c>
      <c r="C844" s="117" t="s">
        <v>2838</v>
      </c>
      <c r="D844" s="117" t="s">
        <v>2619</v>
      </c>
      <c r="E844" s="118"/>
      <c r="F844" s="119"/>
      <c r="G844" s="119">
        <v>0.5</v>
      </c>
      <c r="H844" s="119"/>
      <c r="I844" s="119"/>
      <c r="J844" s="119"/>
      <c r="K844" s="120"/>
      <c r="L844" s="109"/>
    </row>
    <row r="845" spans="1:13" ht="17" thickTop="1" thickBot="1">
      <c r="A845" s="117">
        <v>485760</v>
      </c>
      <c r="B845" s="68" t="str">
        <f ca="1">VLOOKUP(A845,'Fichier FI (en entrée)'!B:E,3)</f>
        <v>BALROGMXML</v>
      </c>
      <c r="C845" s="117" t="s">
        <v>2930</v>
      </c>
      <c r="D845" s="117" t="s">
        <v>2619</v>
      </c>
      <c r="E845" s="118"/>
      <c r="F845" s="119">
        <v>-0.5</v>
      </c>
      <c r="G845" s="119">
        <v>-0.5</v>
      </c>
      <c r="H845" s="119"/>
      <c r="I845" s="119"/>
      <c r="J845" s="119"/>
      <c r="K845" s="120"/>
      <c r="L845" s="109"/>
    </row>
    <row r="846" spans="1:13" s="126" customFormat="1" ht="17" thickTop="1" thickBot="1">
      <c r="A846" s="121">
        <v>510761</v>
      </c>
      <c r="B846" s="68" t="str">
        <f ca="1">VLOOKUP(A846,'Fichier FI (en entrée)'!B:E,3)</f>
        <v>OFAAGDJAQF</v>
      </c>
      <c r="C846" s="121" t="s">
        <v>2931</v>
      </c>
      <c r="D846" s="121" t="s">
        <v>2619</v>
      </c>
      <c r="E846" s="122"/>
      <c r="F846" s="123"/>
      <c r="G846" s="123"/>
      <c r="H846" s="123"/>
      <c r="I846" s="123"/>
      <c r="J846" s="123"/>
      <c r="K846" s="124"/>
      <c r="L846" s="125"/>
      <c r="M846" s="101"/>
    </row>
    <row r="847" spans="1:13" ht="17" thickTop="1" thickBot="1">
      <c r="A847" s="117">
        <v>510905</v>
      </c>
      <c r="B847" s="68" t="str">
        <f ca="1">VLOOKUP(A847,'Fichier FI (en entrée)'!B:E,3)</f>
        <v>BVKAHUNDKM</v>
      </c>
      <c r="C847" s="117" t="s">
        <v>2459</v>
      </c>
      <c r="D847" s="117" t="s">
        <v>2619</v>
      </c>
      <c r="E847" s="118"/>
      <c r="F847" s="119">
        <v>1</v>
      </c>
      <c r="G847" s="119"/>
      <c r="H847" s="119"/>
      <c r="I847" s="119"/>
      <c r="J847" s="119"/>
      <c r="K847" s="120"/>
      <c r="L847" s="109"/>
    </row>
    <row r="848" spans="1:13" ht="17" thickTop="1" thickBot="1">
      <c r="A848" s="117">
        <v>510993</v>
      </c>
      <c r="B848" s="68" t="str">
        <f ca="1">VLOOKUP(A848,'Fichier FI (en entrée)'!B:E,3)</f>
        <v>BVKAHUNDKM</v>
      </c>
      <c r="C848" s="117" t="s">
        <v>2492</v>
      </c>
      <c r="D848" s="117" t="s">
        <v>2619</v>
      </c>
      <c r="E848" s="118"/>
      <c r="F848" s="119"/>
      <c r="G848" s="119">
        <v>0.5</v>
      </c>
      <c r="H848" s="119">
        <v>0.5</v>
      </c>
      <c r="I848" s="119"/>
      <c r="J848" s="119"/>
      <c r="K848" s="120"/>
      <c r="L848" s="109"/>
    </row>
    <row r="849" spans="1:13" ht="17" thickTop="1" thickBot="1">
      <c r="A849" s="117">
        <v>527030</v>
      </c>
      <c r="B849" s="68" t="str">
        <f ca="1">VLOOKUP(A849,'Fichier FI (en entrée)'!B:E,3)</f>
        <v>RNOUHUTYIK</v>
      </c>
      <c r="C849" s="117" t="s">
        <v>2791</v>
      </c>
      <c r="D849" s="117" t="s">
        <v>2619</v>
      </c>
      <c r="E849" s="118"/>
      <c r="F849" s="119"/>
      <c r="G849" s="119">
        <v>-2</v>
      </c>
      <c r="H849" s="119"/>
      <c r="I849" s="119"/>
      <c r="J849" s="119"/>
      <c r="K849" s="120"/>
      <c r="L849" s="109"/>
    </row>
    <row r="850" spans="1:13" ht="17" thickTop="1" thickBot="1">
      <c r="A850" s="117">
        <v>574724</v>
      </c>
      <c r="B850" s="68" t="str">
        <f ca="1">VLOOKUP(A850,'Fichier FI (en entrée)'!B:E,3)</f>
        <v>RULBIRIBJP</v>
      </c>
      <c r="C850" s="117" t="s">
        <v>2501</v>
      </c>
      <c r="D850" s="117" t="s">
        <v>2619</v>
      </c>
      <c r="E850" s="118"/>
      <c r="F850" s="119"/>
      <c r="G850" s="119"/>
      <c r="H850" s="119">
        <v>0.5</v>
      </c>
      <c r="I850" s="119"/>
      <c r="J850" s="119"/>
      <c r="K850" s="120"/>
      <c r="L850" s="109"/>
    </row>
    <row r="851" spans="1:13" ht="17" thickTop="1" thickBot="1">
      <c r="A851" s="117">
        <v>636570</v>
      </c>
      <c r="B851" s="68" t="str">
        <f ca="1">VLOOKUP(A851,'Fichier FI (en entrée)'!B:E,3)</f>
        <v>XXJXTPLQRU</v>
      </c>
      <c r="C851" s="117" t="s">
        <v>2497</v>
      </c>
      <c r="D851" s="117" t="s">
        <v>2619</v>
      </c>
      <c r="E851" s="118"/>
      <c r="F851" s="119">
        <v>-1</v>
      </c>
      <c r="G851" s="119"/>
      <c r="H851" s="119"/>
      <c r="I851" s="119"/>
      <c r="J851" s="119"/>
      <c r="K851" s="120"/>
      <c r="L851" s="109"/>
    </row>
    <row r="852" spans="1:13" ht="17" thickTop="1" thickBot="1">
      <c r="A852" s="117">
        <v>691569</v>
      </c>
      <c r="B852" s="68" t="str">
        <f ca="1">VLOOKUP(A852,'Fichier FI (en entrée)'!B:E,3)</f>
        <v>UFQJABQCJI</v>
      </c>
      <c r="C852" s="117" t="s">
        <v>2516</v>
      </c>
      <c r="D852" s="117" t="s">
        <v>2619</v>
      </c>
      <c r="E852" s="118"/>
      <c r="F852" s="119">
        <v>-0.5</v>
      </c>
      <c r="G852" s="119"/>
      <c r="H852" s="119">
        <v>0.5</v>
      </c>
      <c r="I852" s="119"/>
      <c r="J852" s="119"/>
      <c r="K852" s="120"/>
      <c r="L852" s="109"/>
    </row>
    <row r="853" spans="1:13" ht="17" thickTop="1" thickBot="1">
      <c r="A853" s="117">
        <v>721847</v>
      </c>
      <c r="B853" s="68" t="str">
        <f ca="1">VLOOKUP(A853,'Fichier FI (en entrée)'!B:E,3)</f>
        <v>KLFFKUARTU</v>
      </c>
      <c r="C853" s="117" t="s">
        <v>2932</v>
      </c>
      <c r="D853" s="117" t="s">
        <v>2619</v>
      </c>
      <c r="E853" s="118"/>
      <c r="F853" s="119">
        <v>1</v>
      </c>
      <c r="G853" s="119"/>
      <c r="H853" s="119"/>
      <c r="I853" s="119"/>
      <c r="J853" s="119"/>
      <c r="K853" s="120"/>
      <c r="L853" s="109"/>
    </row>
    <row r="854" spans="1:13" ht="17" thickTop="1" thickBot="1">
      <c r="A854" s="117">
        <v>734920</v>
      </c>
      <c r="B854" s="68" t="str">
        <f ca="1">VLOOKUP(A854,'Fichier FI (en entrée)'!B:E,3)</f>
        <v>IAYGYWJBVL</v>
      </c>
      <c r="C854" s="117" t="s">
        <v>2933</v>
      </c>
      <c r="D854" s="117" t="s">
        <v>2619</v>
      </c>
      <c r="E854" s="118"/>
      <c r="F854" s="119"/>
      <c r="G854" s="119"/>
      <c r="H854" s="119">
        <v>1</v>
      </c>
      <c r="I854" s="119"/>
      <c r="J854" s="119"/>
      <c r="K854" s="120"/>
      <c r="L854" s="109"/>
    </row>
    <row r="855" spans="1:13" ht="17" thickTop="1" thickBot="1">
      <c r="A855" s="117">
        <v>735019</v>
      </c>
      <c r="B855" s="68" t="str">
        <f ca="1">VLOOKUP(A855,'Fichier FI (en entrée)'!B:E,3)</f>
        <v>LCMEPGKFFV</v>
      </c>
      <c r="C855" s="117" t="s">
        <v>2833</v>
      </c>
      <c r="D855" s="117" t="s">
        <v>2619</v>
      </c>
      <c r="E855" s="118"/>
      <c r="F855" s="119">
        <v>0.5</v>
      </c>
      <c r="G855" s="119"/>
      <c r="H855" s="119"/>
      <c r="I855" s="119"/>
      <c r="J855" s="119"/>
      <c r="K855" s="120"/>
      <c r="L855" s="109"/>
    </row>
    <row r="856" spans="1:13" ht="17" thickTop="1" thickBot="1">
      <c r="A856" s="117">
        <v>778395</v>
      </c>
      <c r="B856" s="68" t="str">
        <f ca="1">VLOOKUP(A856,'Fichier FI (en entrée)'!B:E,3)</f>
        <v>HXTPLCZQEG</v>
      </c>
      <c r="C856" s="117" t="s">
        <v>2392</v>
      </c>
      <c r="D856" s="117" t="s">
        <v>2619</v>
      </c>
      <c r="E856" s="118"/>
      <c r="F856" s="119"/>
      <c r="G856" s="119"/>
      <c r="H856" s="119"/>
      <c r="I856" s="119"/>
      <c r="J856" s="119"/>
      <c r="K856" s="120"/>
      <c r="L856" s="109"/>
    </row>
    <row r="857" spans="1:13" ht="17" thickTop="1" thickBot="1">
      <c r="A857" s="117">
        <v>794653</v>
      </c>
      <c r="B857" s="68" t="str">
        <f ca="1">VLOOKUP(A857,'Fichier FI (en entrée)'!B:E,3)</f>
        <v>NNFZVFCOFV</v>
      </c>
      <c r="C857" s="117" t="s">
        <v>2934</v>
      </c>
      <c r="D857" s="117" t="s">
        <v>2619</v>
      </c>
      <c r="E857" s="118"/>
      <c r="F857" s="119"/>
      <c r="G857" s="119">
        <v>-0.5</v>
      </c>
      <c r="H857" s="119"/>
      <c r="I857" s="119"/>
      <c r="J857" s="119"/>
      <c r="K857" s="120"/>
      <c r="L857" s="109"/>
    </row>
    <row r="858" spans="1:13" ht="16" thickTop="1">
      <c r="A858" s="127">
        <v>163861</v>
      </c>
      <c r="B858" s="68" t="str">
        <f ca="1">VLOOKUP(A858,'Fichier FI (en entrée)'!B:E,3)</f>
        <v>HXPJVAMADJ</v>
      </c>
      <c r="C858" s="127" t="s">
        <v>2414</v>
      </c>
      <c r="D858" s="127" t="s">
        <v>2155</v>
      </c>
      <c r="E858" s="128" t="s">
        <v>2278</v>
      </c>
      <c r="F858" s="129">
        <v>1</v>
      </c>
      <c r="G858" s="130">
        <v>0.5</v>
      </c>
      <c r="H858" s="129">
        <v>0</v>
      </c>
      <c r="I858" s="129"/>
      <c r="J858" s="129"/>
      <c r="K858" s="131"/>
      <c r="L858" s="132"/>
      <c r="M858" s="133"/>
    </row>
    <row r="859" spans="1:13">
      <c r="A859" s="127">
        <v>377651</v>
      </c>
      <c r="B859" s="68" t="str">
        <f ca="1">VLOOKUP(A859,'Fichier FI (en entrée)'!B:E,3)</f>
        <v>IECNVKCIMT</v>
      </c>
      <c r="C859" s="127" t="s">
        <v>2935</v>
      </c>
      <c r="D859" s="127" t="s">
        <v>2155</v>
      </c>
      <c r="E859" s="128" t="s">
        <v>2278</v>
      </c>
      <c r="F859" s="129">
        <v>-1</v>
      </c>
      <c r="G859" s="129">
        <v>0</v>
      </c>
      <c r="H859" s="129">
        <v>-1</v>
      </c>
      <c r="I859" s="129"/>
      <c r="J859" s="129"/>
      <c r="K859" s="131"/>
      <c r="L859" s="132"/>
      <c r="M859" s="133"/>
    </row>
    <row r="860" spans="1:13">
      <c r="A860" s="127">
        <v>377667</v>
      </c>
      <c r="B860" s="68" t="str">
        <f ca="1">VLOOKUP(A860,'Fichier FI (en entrée)'!B:E,3)</f>
        <v>IECNVKCIMT</v>
      </c>
      <c r="C860" s="127" t="s">
        <v>2507</v>
      </c>
      <c r="D860" s="127" t="s">
        <v>2155</v>
      </c>
      <c r="E860" s="128" t="s">
        <v>2278</v>
      </c>
      <c r="F860" s="129">
        <v>-1</v>
      </c>
      <c r="G860" s="129">
        <v>0</v>
      </c>
      <c r="H860" s="129">
        <v>-1</v>
      </c>
      <c r="I860" s="129"/>
      <c r="J860" s="129"/>
      <c r="K860" s="131"/>
      <c r="L860" s="132"/>
      <c r="M860" s="133"/>
    </row>
    <row r="861" spans="1:13">
      <c r="A861" s="127">
        <v>407223</v>
      </c>
      <c r="B861" s="68" t="str">
        <f ca="1">VLOOKUP(A861,'Fichier FI (en entrée)'!B:E,3)</f>
        <v>QHJRRVJCQL</v>
      </c>
      <c r="C861" s="127" t="s">
        <v>2854</v>
      </c>
      <c r="D861" s="127" t="s">
        <v>2155</v>
      </c>
      <c r="E861" s="128" t="s">
        <v>2278</v>
      </c>
      <c r="F861" s="129">
        <v>0</v>
      </c>
      <c r="G861" s="129">
        <v>-1</v>
      </c>
      <c r="H861" s="129">
        <v>0</v>
      </c>
      <c r="I861" s="129"/>
      <c r="J861" s="129"/>
      <c r="K861" s="131"/>
      <c r="L861" s="132"/>
      <c r="M861" s="133"/>
    </row>
    <row r="862" spans="1:13">
      <c r="A862" s="127">
        <v>437308</v>
      </c>
      <c r="B862" s="68" t="str">
        <f ca="1">VLOOKUP(A862,'Fichier FI (en entrée)'!B:E,3)</f>
        <v>CJXDEWSBYI</v>
      </c>
      <c r="C862" s="127" t="s">
        <v>2936</v>
      </c>
      <c r="D862" s="127" t="s">
        <v>2155</v>
      </c>
      <c r="E862" s="128" t="s">
        <v>2278</v>
      </c>
      <c r="F862" s="129">
        <v>-1</v>
      </c>
      <c r="G862" s="129">
        <v>-1</v>
      </c>
      <c r="H862" s="129">
        <v>-1</v>
      </c>
      <c r="I862" s="129"/>
      <c r="J862" s="129"/>
      <c r="K862" s="131"/>
      <c r="L862" s="132"/>
      <c r="M862" s="133"/>
    </row>
    <row r="863" spans="1:13">
      <c r="A863" s="127">
        <v>450735</v>
      </c>
      <c r="B863" s="68" t="str">
        <f ca="1">VLOOKUP(A863,'Fichier FI (en entrée)'!B:E,3)</f>
        <v>ONRNMDXVBS</v>
      </c>
      <c r="C863" s="127" t="s">
        <v>2937</v>
      </c>
      <c r="D863" s="127" t="s">
        <v>2155</v>
      </c>
      <c r="E863" s="128" t="s">
        <v>2278</v>
      </c>
      <c r="F863" s="129">
        <v>0</v>
      </c>
      <c r="G863" s="129">
        <v>-1</v>
      </c>
      <c r="H863" s="129">
        <v>0</v>
      </c>
      <c r="I863" s="129"/>
      <c r="J863" s="129"/>
      <c r="K863" s="131"/>
      <c r="L863" s="132"/>
      <c r="M863" s="133"/>
    </row>
    <row r="864" spans="1:13">
      <c r="A864" s="127">
        <v>451200</v>
      </c>
      <c r="B864" s="68" t="str">
        <f ca="1">VLOOKUP(A864,'Fichier FI (en entrée)'!B:E,3)</f>
        <v>KBTZVFVCAE</v>
      </c>
      <c r="C864" s="127" t="s">
        <v>2543</v>
      </c>
      <c r="D864" s="127" t="s">
        <v>2155</v>
      </c>
      <c r="E864" s="128" t="s">
        <v>2278</v>
      </c>
      <c r="F864" s="129">
        <v>0</v>
      </c>
      <c r="G864" s="129">
        <v>-1</v>
      </c>
      <c r="H864" s="129">
        <v>0</v>
      </c>
      <c r="I864" s="129" t="s">
        <v>2290</v>
      </c>
      <c r="J864" s="129"/>
      <c r="K864" s="131"/>
      <c r="L864" s="132"/>
      <c r="M864" s="133"/>
    </row>
    <row r="865" spans="1:13">
      <c r="A865" s="127">
        <v>508865</v>
      </c>
      <c r="B865" s="68" t="str">
        <f ca="1">VLOOKUP(A865,'Fichier FI (en entrée)'!B:E,3)</f>
        <v>LIUMBXCOBC</v>
      </c>
      <c r="C865" s="127" t="s">
        <v>2938</v>
      </c>
      <c r="D865" s="127" t="s">
        <v>2155</v>
      </c>
      <c r="E865" s="128" t="s">
        <v>2278</v>
      </c>
      <c r="F865" s="129">
        <v>0</v>
      </c>
      <c r="G865" s="129">
        <v>-0.5</v>
      </c>
      <c r="H865" s="129">
        <v>0</v>
      </c>
      <c r="I865" s="129" t="s">
        <v>2290</v>
      </c>
      <c r="J865" s="129"/>
      <c r="K865" s="131"/>
      <c r="L865" s="132"/>
      <c r="M865" s="133"/>
    </row>
    <row r="866" spans="1:13">
      <c r="A866" s="127">
        <v>514774</v>
      </c>
      <c r="B866" s="68" t="str">
        <f ca="1">VLOOKUP(A866,'Fichier FI (en entrée)'!B:E,3)</f>
        <v>LHIBMCVTIF</v>
      </c>
      <c r="C866" s="127" t="s">
        <v>2420</v>
      </c>
      <c r="D866" s="127" t="s">
        <v>2155</v>
      </c>
      <c r="E866" s="128" t="s">
        <v>2278</v>
      </c>
      <c r="F866" s="129">
        <v>-1</v>
      </c>
      <c r="G866" s="129">
        <v>0.5</v>
      </c>
      <c r="H866" s="129">
        <v>0</v>
      </c>
      <c r="I866" s="129" t="s">
        <v>2290</v>
      </c>
      <c r="J866" s="129"/>
      <c r="K866" s="131"/>
      <c r="L866" s="132"/>
      <c r="M866" s="133"/>
    </row>
    <row r="867" spans="1:13">
      <c r="A867" s="127">
        <v>515318</v>
      </c>
      <c r="B867" s="68" t="str">
        <f ca="1">VLOOKUP(A867,'Fichier FI (en entrée)'!B:E,3)</f>
        <v>FTLTBSVBRR</v>
      </c>
      <c r="C867" s="127" t="s">
        <v>2939</v>
      </c>
      <c r="D867" s="127" t="s">
        <v>2155</v>
      </c>
      <c r="E867" s="128" t="s">
        <v>2278</v>
      </c>
      <c r="F867" s="129">
        <v>-1</v>
      </c>
      <c r="G867" s="129">
        <v>0</v>
      </c>
      <c r="H867" s="129">
        <v>0</v>
      </c>
      <c r="I867" s="129"/>
      <c r="J867" s="129"/>
      <c r="K867" s="131"/>
      <c r="L867" s="132"/>
      <c r="M867" s="133"/>
    </row>
    <row r="868" spans="1:13">
      <c r="A868" s="127">
        <v>565699</v>
      </c>
      <c r="B868" s="68" t="str">
        <f ca="1">VLOOKUP(A868,'Fichier FI (en entrée)'!B:E,3)</f>
        <v>FREMMANJFW</v>
      </c>
      <c r="C868" s="127" t="s">
        <v>2857</v>
      </c>
      <c r="D868" s="127" t="s">
        <v>2155</v>
      </c>
      <c r="E868" s="128" t="s">
        <v>2278</v>
      </c>
      <c r="F868" s="129">
        <v>0</v>
      </c>
      <c r="G868" s="129">
        <v>-1</v>
      </c>
      <c r="H868" s="129">
        <v>0</v>
      </c>
      <c r="I868" s="129" t="s">
        <v>2290</v>
      </c>
      <c r="J868" s="129"/>
      <c r="K868" s="131"/>
      <c r="L868" s="132"/>
      <c r="M868" s="133"/>
    </row>
    <row r="869" spans="1:13">
      <c r="A869" s="127">
        <v>574727</v>
      </c>
      <c r="B869" s="68" t="str">
        <f ca="1">VLOOKUP(A869,'Fichier FI (en entrée)'!B:E,3)</f>
        <v>RULBIRIBJP</v>
      </c>
      <c r="C869" s="127" t="s">
        <v>2940</v>
      </c>
      <c r="D869" s="127" t="s">
        <v>2155</v>
      </c>
      <c r="E869" s="128" t="s">
        <v>2278</v>
      </c>
      <c r="F869" s="129">
        <v>0.5</v>
      </c>
      <c r="G869" s="129">
        <v>0</v>
      </c>
      <c r="H869" s="129">
        <v>0</v>
      </c>
      <c r="I869" s="129"/>
      <c r="J869" s="129"/>
      <c r="K869" s="131"/>
      <c r="L869" s="132"/>
      <c r="M869" s="133"/>
    </row>
    <row r="870" spans="1:13">
      <c r="A870" s="127">
        <v>580022</v>
      </c>
      <c r="B870" s="68" t="str">
        <f ca="1">VLOOKUP(A870,'Fichier FI (en entrée)'!B:E,3)</f>
        <v>XHPQEGFXXS</v>
      </c>
      <c r="C870" s="127" t="s">
        <v>2941</v>
      </c>
      <c r="D870" s="127" t="s">
        <v>2155</v>
      </c>
      <c r="E870" s="128" t="s">
        <v>2278</v>
      </c>
      <c r="F870" s="129">
        <v>-1</v>
      </c>
      <c r="G870" s="129">
        <v>0.5</v>
      </c>
      <c r="H870" s="129">
        <v>0</v>
      </c>
      <c r="I870" s="129" t="s">
        <v>2290</v>
      </c>
      <c r="J870" s="129"/>
      <c r="K870" s="131"/>
      <c r="L870" s="132"/>
      <c r="M870" s="133"/>
    </row>
    <row r="871" spans="1:13">
      <c r="A871" s="127">
        <v>604561</v>
      </c>
      <c r="B871" s="68" t="str">
        <f ca="1">VLOOKUP(A871,'Fichier FI (en entrée)'!B:E,3)</f>
        <v>RDVLZCOSKJ</v>
      </c>
      <c r="C871" s="127" t="s">
        <v>2593</v>
      </c>
      <c r="D871" s="127" t="s">
        <v>2155</v>
      </c>
      <c r="E871" s="128" t="s">
        <v>2278</v>
      </c>
      <c r="F871" s="129">
        <v>-1</v>
      </c>
      <c r="G871" s="129">
        <v>0</v>
      </c>
      <c r="H871" s="129">
        <v>-1</v>
      </c>
      <c r="I871" s="129"/>
      <c r="J871" s="129"/>
      <c r="K871" s="131"/>
      <c r="L871" s="132"/>
      <c r="M871" s="133"/>
    </row>
    <row r="872" spans="1:13">
      <c r="A872" s="127">
        <v>604650</v>
      </c>
      <c r="B872" s="68" t="str">
        <f ca="1">VLOOKUP(A872,'Fichier FI (en entrée)'!B:E,3)</f>
        <v>RDVLZCOSKJ</v>
      </c>
      <c r="C872" s="127" t="s">
        <v>2833</v>
      </c>
      <c r="D872" s="127" t="s">
        <v>2155</v>
      </c>
      <c r="E872" s="128" t="s">
        <v>2278</v>
      </c>
      <c r="F872" s="129">
        <v>-1</v>
      </c>
      <c r="G872" s="129">
        <v>0</v>
      </c>
      <c r="H872" s="129">
        <v>-1</v>
      </c>
      <c r="I872" s="129"/>
      <c r="J872" s="129"/>
      <c r="K872" s="131"/>
      <c r="L872" s="132"/>
      <c r="M872" s="133"/>
    </row>
    <row r="873" spans="1:13">
      <c r="A873" s="127">
        <v>638954</v>
      </c>
      <c r="B873" s="68" t="str">
        <f ca="1">VLOOKUP(A873,'Fichier FI (en entrée)'!B:E,3)</f>
        <v>ZFYIDMDRHZ</v>
      </c>
      <c r="C873" s="127" t="s">
        <v>2470</v>
      </c>
      <c r="D873" s="127" t="s">
        <v>2155</v>
      </c>
      <c r="E873" s="128" t="s">
        <v>2278</v>
      </c>
      <c r="F873" s="129">
        <v>-1</v>
      </c>
      <c r="G873" s="129">
        <v>0</v>
      </c>
      <c r="H873" s="129">
        <v>0</v>
      </c>
      <c r="I873" s="129" t="s">
        <v>2290</v>
      </c>
      <c r="J873" s="129"/>
      <c r="K873" s="131"/>
      <c r="L873" s="132"/>
      <c r="M873" s="133"/>
    </row>
    <row r="874" spans="1:13">
      <c r="A874" s="127">
        <v>651577</v>
      </c>
      <c r="B874" s="68" t="str">
        <f ca="1">VLOOKUP(A874,'Fichier FI (en entrée)'!B:E,3)</f>
        <v>MFSOLDRLTW</v>
      </c>
      <c r="C874" s="127" t="s">
        <v>2392</v>
      </c>
      <c r="D874" s="127" t="s">
        <v>2155</v>
      </c>
      <c r="E874" s="128" t="s">
        <v>2278</v>
      </c>
      <c r="F874" s="129">
        <v>-1</v>
      </c>
      <c r="G874" s="129">
        <v>0</v>
      </c>
      <c r="H874" s="129">
        <v>0</v>
      </c>
      <c r="I874" s="129"/>
      <c r="J874" s="129"/>
      <c r="K874" s="131"/>
      <c r="L874" s="132"/>
      <c r="M874" s="133"/>
    </row>
    <row r="875" spans="1:13">
      <c r="A875" s="127">
        <v>668247</v>
      </c>
      <c r="B875" s="68" t="str">
        <f ca="1">VLOOKUP(A875,'Fichier FI (en entrée)'!B:E,3)</f>
        <v>VLNAFTAQGF</v>
      </c>
      <c r="C875" s="127" t="s">
        <v>2507</v>
      </c>
      <c r="D875" s="127" t="s">
        <v>2155</v>
      </c>
      <c r="E875" s="128" t="s">
        <v>2278</v>
      </c>
      <c r="F875" s="129">
        <v>-1.5</v>
      </c>
      <c r="G875" s="129">
        <v>-0.5</v>
      </c>
      <c r="H875" s="129">
        <v>-1</v>
      </c>
      <c r="I875" s="129"/>
      <c r="J875" s="129"/>
      <c r="K875" s="131"/>
      <c r="L875" s="132"/>
      <c r="M875" s="133"/>
    </row>
    <row r="876" spans="1:13">
      <c r="A876" s="127">
        <v>688734</v>
      </c>
      <c r="B876" s="68" t="str">
        <f ca="1">VLOOKUP(A876,'Fichier FI (en entrée)'!B:E,3)</f>
        <v>AHMVLDROIO</v>
      </c>
      <c r="C876" s="127" t="s">
        <v>2824</v>
      </c>
      <c r="D876" s="127" t="s">
        <v>2155</v>
      </c>
      <c r="E876" s="128" t="s">
        <v>2278</v>
      </c>
      <c r="F876" s="129">
        <v>1</v>
      </c>
      <c r="G876" s="129">
        <v>0</v>
      </c>
      <c r="H876" s="129">
        <v>0</v>
      </c>
      <c r="I876" s="129"/>
      <c r="J876" s="129"/>
      <c r="K876" s="131"/>
      <c r="L876" s="132"/>
      <c r="M876" s="133"/>
    </row>
    <row r="877" spans="1:13">
      <c r="A877" s="127">
        <v>688836</v>
      </c>
      <c r="B877" s="68" t="str">
        <f ca="1">VLOOKUP(A877,'Fichier FI (en entrée)'!B:E,3)</f>
        <v>ZVTCRYNJRZ</v>
      </c>
      <c r="C877" s="127" t="s">
        <v>2383</v>
      </c>
      <c r="D877" s="127" t="s">
        <v>2155</v>
      </c>
      <c r="E877" s="128" t="s">
        <v>2278</v>
      </c>
      <c r="F877" s="129">
        <v>-2</v>
      </c>
      <c r="G877" s="129">
        <v>0</v>
      </c>
      <c r="H877" s="129">
        <v>0</v>
      </c>
      <c r="I877" s="129"/>
      <c r="J877" s="129"/>
      <c r="K877" s="131"/>
      <c r="L877" s="132"/>
      <c r="M877" s="133"/>
    </row>
    <row r="878" spans="1:13">
      <c r="A878" s="127">
        <v>699078</v>
      </c>
      <c r="B878" s="68" t="str">
        <f ca="1">VLOOKUP(A878,'Fichier FI (en entrée)'!B:E,3)</f>
        <v>VDTIZJWJLI</v>
      </c>
      <c r="C878" s="127" t="s">
        <v>2942</v>
      </c>
      <c r="D878" s="127" t="s">
        <v>2155</v>
      </c>
      <c r="E878" s="128" t="s">
        <v>2278</v>
      </c>
      <c r="F878" s="129">
        <v>-1</v>
      </c>
      <c r="G878" s="129">
        <v>-1</v>
      </c>
      <c r="H878" s="129">
        <v>-1</v>
      </c>
      <c r="I878" s="129"/>
      <c r="J878" s="129"/>
      <c r="K878" s="131"/>
      <c r="L878" s="132"/>
      <c r="M878" s="133"/>
    </row>
    <row r="879" spans="1:13">
      <c r="A879" s="127">
        <v>713611</v>
      </c>
      <c r="B879" s="68" t="str">
        <f ca="1">VLOOKUP(A879,'Fichier FI (en entrée)'!B:E,3)</f>
        <v>BYBBOHSEVE</v>
      </c>
      <c r="C879" s="127" t="s">
        <v>2401</v>
      </c>
      <c r="D879" s="127" t="s">
        <v>2155</v>
      </c>
      <c r="E879" s="128" t="s">
        <v>2278</v>
      </c>
      <c r="F879" s="129">
        <v>-1</v>
      </c>
      <c r="G879" s="129">
        <v>0</v>
      </c>
      <c r="H879" s="129">
        <v>0</v>
      </c>
      <c r="I879" s="129" t="s">
        <v>2290</v>
      </c>
      <c r="J879" s="129"/>
      <c r="K879" s="131"/>
      <c r="L879" s="132"/>
      <c r="M879" s="133"/>
    </row>
    <row r="880" spans="1:13">
      <c r="A880" s="127">
        <v>713652</v>
      </c>
      <c r="B880" s="68" t="str">
        <f ca="1">VLOOKUP(A880,'Fichier FI (en entrée)'!B:E,3)</f>
        <v>OCTSMPDUKH</v>
      </c>
      <c r="C880" s="127" t="s">
        <v>2402</v>
      </c>
      <c r="D880" s="127" t="s">
        <v>2155</v>
      </c>
      <c r="E880" s="128" t="s">
        <v>2278</v>
      </c>
      <c r="F880" s="129">
        <v>-0.5</v>
      </c>
      <c r="G880" s="129">
        <v>0</v>
      </c>
      <c r="H880" s="129">
        <v>0</v>
      </c>
      <c r="I880" s="129"/>
      <c r="J880" s="129"/>
      <c r="K880" s="131"/>
      <c r="L880" s="132"/>
      <c r="M880" s="133"/>
    </row>
    <row r="881" spans="1:13">
      <c r="A881" s="127">
        <v>727726</v>
      </c>
      <c r="B881" s="68" t="str">
        <f ca="1">VLOOKUP(A881,'Fichier FI (en entrée)'!B:E,3)</f>
        <v>UQKHXCSNBW</v>
      </c>
      <c r="C881" s="127" t="s">
        <v>2943</v>
      </c>
      <c r="D881" s="127" t="s">
        <v>2155</v>
      </c>
      <c r="E881" s="128" t="s">
        <v>2278</v>
      </c>
      <c r="F881" s="129">
        <v>-1</v>
      </c>
      <c r="G881" s="129">
        <v>-1</v>
      </c>
      <c r="H881" s="129">
        <v>0</v>
      </c>
      <c r="I881" s="129"/>
      <c r="J881" s="129"/>
      <c r="K881" s="131"/>
      <c r="L881" s="132"/>
      <c r="M881" s="133"/>
    </row>
    <row r="882" spans="1:13">
      <c r="A882" s="127">
        <v>730951</v>
      </c>
      <c r="B882" s="68" t="str">
        <f ca="1">VLOOKUP(A882,'Fichier FI (en entrée)'!B:E,3)</f>
        <v>WYUVAYDSKB</v>
      </c>
      <c r="C882" s="127" t="s">
        <v>2944</v>
      </c>
      <c r="D882" s="127" t="s">
        <v>2155</v>
      </c>
      <c r="E882" s="128" t="s">
        <v>2278</v>
      </c>
      <c r="F882" s="129">
        <v>-2</v>
      </c>
      <c r="G882" s="129">
        <v>0</v>
      </c>
      <c r="H882" s="129">
        <v>-1</v>
      </c>
      <c r="I882" s="129"/>
      <c r="J882" s="129"/>
      <c r="K882" s="131"/>
      <c r="L882" s="132"/>
      <c r="M882" s="133"/>
    </row>
    <row r="883" spans="1:13">
      <c r="A883" s="127">
        <v>781462</v>
      </c>
      <c r="B883" s="68" t="str">
        <f ca="1">VLOOKUP(A883,'Fichier FI (en entrée)'!B:E,3)</f>
        <v>MMLERPPFZL</v>
      </c>
      <c r="C883" s="127" t="s">
        <v>2547</v>
      </c>
      <c r="D883" s="127" t="s">
        <v>2155</v>
      </c>
      <c r="E883" s="128" t="s">
        <v>2278</v>
      </c>
      <c r="F883" s="129">
        <v>-1</v>
      </c>
      <c r="G883" s="129">
        <v>0</v>
      </c>
      <c r="H883" s="129">
        <v>-1</v>
      </c>
      <c r="I883" s="129"/>
      <c r="J883" s="129"/>
      <c r="K883" s="131"/>
      <c r="L883" s="132"/>
      <c r="M883" s="133"/>
    </row>
    <row r="884" spans="1:13">
      <c r="A884" s="127">
        <v>214463</v>
      </c>
      <c r="B884" s="68" t="str">
        <f ca="1">VLOOKUP(A884,'Fichier FI (en entrée)'!B:E,3)</f>
        <v>VYZCQRPYGH</v>
      </c>
      <c r="C884" s="127" t="s">
        <v>2945</v>
      </c>
      <c r="D884" s="127" t="s">
        <v>2151</v>
      </c>
      <c r="E884" s="128" t="s">
        <v>2278</v>
      </c>
      <c r="F884" s="129">
        <v>-1</v>
      </c>
      <c r="G884" s="129">
        <v>-0.5</v>
      </c>
      <c r="H884" s="129">
        <v>0</v>
      </c>
      <c r="I884" s="129" t="s">
        <v>2290</v>
      </c>
      <c r="J884" s="129"/>
      <c r="K884" s="131"/>
      <c r="L884" s="132"/>
      <c r="M884" s="133"/>
    </row>
    <row r="885" spans="1:13">
      <c r="A885" s="127">
        <v>241368</v>
      </c>
      <c r="B885" s="68" t="str">
        <f ca="1">VLOOKUP(A885,'Fichier FI (en entrée)'!B:E,3)</f>
        <v>ZDNCYHHBMI</v>
      </c>
      <c r="C885" s="127" t="s">
        <v>2946</v>
      </c>
      <c r="D885" s="127" t="s">
        <v>2151</v>
      </c>
      <c r="E885" s="128" t="s">
        <v>2278</v>
      </c>
      <c r="F885" s="129">
        <v>-1</v>
      </c>
      <c r="G885" s="129">
        <v>-1</v>
      </c>
      <c r="H885" s="129"/>
      <c r="I885" s="129"/>
      <c r="J885" s="129"/>
      <c r="K885" s="131"/>
      <c r="L885" s="132"/>
      <c r="M885" s="133"/>
    </row>
    <row r="886" spans="1:13">
      <c r="A886" s="127">
        <v>241501</v>
      </c>
      <c r="B886" s="68" t="str">
        <f ca="1">VLOOKUP(A886,'Fichier FI (en entrée)'!B:E,3)</f>
        <v>KIYCTPGQJH</v>
      </c>
      <c r="C886" s="127" t="s">
        <v>2446</v>
      </c>
      <c r="D886" s="127" t="s">
        <v>2151</v>
      </c>
      <c r="E886" s="128" t="s">
        <v>2278</v>
      </c>
      <c r="F886" s="129">
        <v>-1</v>
      </c>
      <c r="G886" s="129">
        <v>-1</v>
      </c>
      <c r="H886" s="129">
        <v>0</v>
      </c>
      <c r="I886" s="129"/>
      <c r="J886" s="129"/>
      <c r="K886" s="131"/>
      <c r="L886" s="132"/>
      <c r="M886" s="133"/>
    </row>
    <row r="887" spans="1:13">
      <c r="A887" s="127">
        <v>251919</v>
      </c>
      <c r="B887" s="68" t="str">
        <f ca="1">VLOOKUP(A887,'Fichier FI (en entrée)'!B:E,3)</f>
        <v>FRMPJQVFPT</v>
      </c>
      <c r="C887" s="127" t="s">
        <v>2306</v>
      </c>
      <c r="D887" s="127" t="s">
        <v>2151</v>
      </c>
      <c r="E887" s="128" t="s">
        <v>2278</v>
      </c>
      <c r="F887" s="129">
        <v>0</v>
      </c>
      <c r="G887" s="129">
        <v>0</v>
      </c>
      <c r="H887" s="129">
        <v>0</v>
      </c>
      <c r="I887" s="129"/>
      <c r="J887" s="129"/>
      <c r="K887" s="131"/>
      <c r="L887" s="132"/>
      <c r="M887" s="133"/>
    </row>
    <row r="888" spans="1:13">
      <c r="A888" s="127">
        <v>269256</v>
      </c>
      <c r="B888" s="68" t="str">
        <f ca="1">VLOOKUP(A888,'Fichier FI (en entrée)'!B:E,3)</f>
        <v>ATAQWYDJHY</v>
      </c>
      <c r="C888" s="127" t="s">
        <v>2947</v>
      </c>
      <c r="D888" s="127" t="s">
        <v>2151</v>
      </c>
      <c r="E888" s="128" t="s">
        <v>2278</v>
      </c>
      <c r="F888" s="129">
        <v>-1</v>
      </c>
      <c r="G888" s="129">
        <v>-1</v>
      </c>
      <c r="H888" s="129">
        <v>-1</v>
      </c>
      <c r="I888" s="129"/>
      <c r="J888" s="129"/>
      <c r="K888" s="131"/>
      <c r="L888" s="132"/>
      <c r="M888" s="133"/>
    </row>
    <row r="889" spans="1:13">
      <c r="A889" s="127">
        <v>276060</v>
      </c>
      <c r="B889" s="68" t="str">
        <f ca="1">VLOOKUP(A889,'Fichier FI (en entrée)'!B:E,3)</f>
        <v>AGNHWEUGWB</v>
      </c>
      <c r="C889" s="127" t="s">
        <v>2475</v>
      </c>
      <c r="D889" s="127" t="s">
        <v>2151</v>
      </c>
      <c r="E889" s="128" t="s">
        <v>2278</v>
      </c>
      <c r="F889" s="129">
        <v>-1</v>
      </c>
      <c r="G889" s="129">
        <v>-1</v>
      </c>
      <c r="H889" s="129">
        <v>-2</v>
      </c>
      <c r="I889" s="129"/>
      <c r="J889" s="129"/>
      <c r="K889" s="131"/>
      <c r="L889" s="132"/>
      <c r="M889" s="133"/>
    </row>
    <row r="890" spans="1:13">
      <c r="A890" s="127">
        <v>298299</v>
      </c>
      <c r="B890" s="68" t="str">
        <f ca="1">VLOOKUP(A890,'Fichier FI (en entrée)'!B:E,3)</f>
        <v>TCHBLSKGCC</v>
      </c>
      <c r="C890" s="127" t="s">
        <v>2600</v>
      </c>
      <c r="D890" s="127" t="s">
        <v>2151</v>
      </c>
      <c r="E890" s="128" t="s">
        <v>2278</v>
      </c>
      <c r="F890" s="129">
        <v>0</v>
      </c>
      <c r="G890" s="129">
        <v>0</v>
      </c>
      <c r="H890" s="129">
        <v>0</v>
      </c>
      <c r="I890" s="129"/>
      <c r="J890" s="129"/>
      <c r="K890" s="131"/>
      <c r="L890" s="132"/>
      <c r="M890" s="133"/>
    </row>
    <row r="891" spans="1:13">
      <c r="A891" s="127">
        <v>338899</v>
      </c>
      <c r="B891" s="68" t="str">
        <f ca="1">VLOOKUP(A891,'Fichier FI (en entrée)'!B:E,3)</f>
        <v>NNMMZQOTHA</v>
      </c>
      <c r="C891" s="127" t="s">
        <v>2388</v>
      </c>
      <c r="D891" s="127" t="s">
        <v>2151</v>
      </c>
      <c r="E891" s="128" t="s">
        <v>2278</v>
      </c>
      <c r="F891" s="129">
        <v>0.5</v>
      </c>
      <c r="G891" s="129">
        <v>0</v>
      </c>
      <c r="H891" s="129">
        <v>0</v>
      </c>
      <c r="I891" s="129"/>
      <c r="J891" s="129"/>
      <c r="K891" s="131"/>
      <c r="L891" s="132"/>
      <c r="M891" s="133"/>
    </row>
    <row r="892" spans="1:13">
      <c r="A892" s="127">
        <v>424684</v>
      </c>
      <c r="B892" s="68" t="str">
        <f ca="1">VLOOKUP(A892,'Fichier FI (en entrée)'!B:E,3)</f>
        <v>RNJGRXJXNM</v>
      </c>
      <c r="C892" s="127" t="s">
        <v>2481</v>
      </c>
      <c r="D892" s="127" t="s">
        <v>2151</v>
      </c>
      <c r="E892" s="128" t="s">
        <v>2278</v>
      </c>
      <c r="F892" s="129">
        <v>-1</v>
      </c>
      <c r="G892" s="129">
        <v>0</v>
      </c>
      <c r="H892" s="129">
        <v>-1</v>
      </c>
      <c r="I892" s="129"/>
      <c r="J892" s="129"/>
      <c r="K892" s="131"/>
      <c r="L892" s="132"/>
      <c r="M892" s="133"/>
    </row>
    <row r="893" spans="1:13">
      <c r="A893" s="127">
        <v>424777</v>
      </c>
      <c r="B893" s="68" t="str">
        <f ca="1">VLOOKUP(A893,'Fichier FI (en entrée)'!B:E,3)</f>
        <v>GZQAYMULCD</v>
      </c>
      <c r="C893" s="127" t="s">
        <v>2948</v>
      </c>
      <c r="D893" s="127" t="s">
        <v>2151</v>
      </c>
      <c r="E893" s="128" t="s">
        <v>2278</v>
      </c>
      <c r="F893" s="129">
        <v>-1</v>
      </c>
      <c r="G893" s="129">
        <v>0</v>
      </c>
      <c r="H893" s="129">
        <v>0</v>
      </c>
      <c r="I893" s="129"/>
      <c r="J893" s="129"/>
      <c r="K893" s="131"/>
      <c r="L893" s="132"/>
      <c r="M893" s="133"/>
    </row>
    <row r="894" spans="1:13">
      <c r="A894" s="127">
        <v>437932</v>
      </c>
      <c r="B894" s="68" t="str">
        <f ca="1">VLOOKUP(A894,'Fichier FI (en entrée)'!B:E,3)</f>
        <v>FLDUUTGHZO</v>
      </c>
      <c r="C894" s="127" t="s">
        <v>2570</v>
      </c>
      <c r="D894" s="127" t="s">
        <v>2151</v>
      </c>
      <c r="E894" s="128" t="s">
        <v>2278</v>
      </c>
      <c r="F894" s="129">
        <v>-1</v>
      </c>
      <c r="G894" s="129">
        <v>0.5</v>
      </c>
      <c r="H894" s="129">
        <v>-1</v>
      </c>
      <c r="I894" s="129"/>
      <c r="J894" s="129"/>
      <c r="K894" s="131"/>
      <c r="L894" s="132"/>
      <c r="M894" s="133"/>
    </row>
    <row r="895" spans="1:13">
      <c r="A895" s="127">
        <v>519270</v>
      </c>
      <c r="B895" s="68" t="str">
        <f ca="1">VLOOKUP(A895,'Fichier FI (en entrée)'!B:E,3)</f>
        <v>ILIYBAMAPR</v>
      </c>
      <c r="C895" s="127" t="s">
        <v>2843</v>
      </c>
      <c r="D895" s="127" t="s">
        <v>2151</v>
      </c>
      <c r="E895" s="128" t="s">
        <v>2278</v>
      </c>
      <c r="F895" s="129">
        <v>0</v>
      </c>
      <c r="G895" s="129">
        <v>0</v>
      </c>
      <c r="H895" s="129">
        <v>0</v>
      </c>
      <c r="I895" s="129"/>
      <c r="J895" s="129"/>
      <c r="K895" s="131"/>
      <c r="L895" s="132"/>
      <c r="M895" s="133"/>
    </row>
    <row r="896" spans="1:13">
      <c r="A896" s="127">
        <v>524513</v>
      </c>
      <c r="B896" s="68" t="str">
        <f ca="1">VLOOKUP(A896,'Fichier FI (en entrée)'!B:E,3)</f>
        <v>QOIWKJCSSO</v>
      </c>
      <c r="C896" s="127" t="s">
        <v>2416</v>
      </c>
      <c r="D896" s="127" t="s">
        <v>2151</v>
      </c>
      <c r="E896" s="128" t="s">
        <v>2278</v>
      </c>
      <c r="F896" s="129">
        <v>0.5</v>
      </c>
      <c r="G896" s="129">
        <v>-0.5</v>
      </c>
      <c r="H896" s="129">
        <v>0</v>
      </c>
      <c r="I896" s="129" t="s">
        <v>2290</v>
      </c>
      <c r="J896" s="129"/>
      <c r="K896" s="131"/>
      <c r="L896" s="132"/>
      <c r="M896" s="133"/>
    </row>
    <row r="897" spans="1:13">
      <c r="A897" s="127">
        <v>579672</v>
      </c>
      <c r="B897" s="68" t="str">
        <f ca="1">VLOOKUP(A897,'Fichier FI (en entrée)'!B:E,3)</f>
        <v>ETCJASVVXB</v>
      </c>
      <c r="C897" s="127" t="s">
        <v>2402</v>
      </c>
      <c r="D897" s="127" t="s">
        <v>2151</v>
      </c>
      <c r="E897" s="128" t="s">
        <v>2278</v>
      </c>
      <c r="F897" s="129">
        <v>0</v>
      </c>
      <c r="G897" s="129">
        <v>-0.5</v>
      </c>
      <c r="H897" s="129">
        <v>0</v>
      </c>
      <c r="I897" s="129"/>
      <c r="J897" s="129"/>
      <c r="K897" s="131"/>
      <c r="L897" s="132"/>
      <c r="M897" s="133"/>
    </row>
    <row r="898" spans="1:13">
      <c r="A898" s="127">
        <v>643830</v>
      </c>
      <c r="B898" s="68" t="str">
        <f ca="1">VLOOKUP(A898,'Fichier FI (en entrée)'!B:E,3)</f>
        <v>SNJQRYOPGN</v>
      </c>
      <c r="C898" s="127" t="s">
        <v>2939</v>
      </c>
      <c r="D898" s="127" t="s">
        <v>2151</v>
      </c>
      <c r="E898" s="128" t="s">
        <v>2278</v>
      </c>
      <c r="F898" s="129">
        <v>-1</v>
      </c>
      <c r="G898" s="129">
        <v>0</v>
      </c>
      <c r="H898" s="129">
        <v>0</v>
      </c>
      <c r="I898" s="129"/>
      <c r="J898" s="129"/>
      <c r="K898" s="131"/>
      <c r="L898" s="132"/>
      <c r="M898" s="133"/>
    </row>
    <row r="899" spans="1:13">
      <c r="A899" s="127">
        <v>654257</v>
      </c>
      <c r="B899" s="68" t="str">
        <f ca="1">VLOOKUP(A899,'Fichier FI (en entrée)'!B:E,3)</f>
        <v>NZNZWUUNZA</v>
      </c>
      <c r="C899" s="127" t="s">
        <v>2948</v>
      </c>
      <c r="D899" s="127" t="s">
        <v>2151</v>
      </c>
      <c r="E899" s="128" t="s">
        <v>2278</v>
      </c>
      <c r="F899" s="129">
        <v>0</v>
      </c>
      <c r="G899" s="129">
        <v>0</v>
      </c>
      <c r="H899" s="129">
        <v>0</v>
      </c>
      <c r="I899" s="129"/>
      <c r="J899" s="129"/>
      <c r="K899" s="131"/>
      <c r="L899" s="132"/>
      <c r="M899" s="133"/>
    </row>
    <row r="900" spans="1:13">
      <c r="A900" s="127">
        <v>691706</v>
      </c>
      <c r="B900" s="68" t="str">
        <f ca="1">VLOOKUP(A900,'Fichier FI (en entrée)'!B:E,3)</f>
        <v>LLJQIAFXRB</v>
      </c>
      <c r="C900" s="127" t="s">
        <v>2478</v>
      </c>
      <c r="D900" s="127" t="s">
        <v>2151</v>
      </c>
      <c r="E900" s="128" t="s">
        <v>2278</v>
      </c>
      <c r="F900" s="129">
        <v>0</v>
      </c>
      <c r="G900" s="129">
        <v>0</v>
      </c>
      <c r="H900" s="129">
        <v>0</v>
      </c>
      <c r="I900" s="129"/>
      <c r="J900" s="129"/>
      <c r="K900" s="131"/>
      <c r="L900" s="132"/>
      <c r="M900" s="133"/>
    </row>
    <row r="901" spans="1:13">
      <c r="A901" s="127">
        <v>699922</v>
      </c>
      <c r="B901" s="68" t="str">
        <f ca="1">VLOOKUP(A901,'Fichier FI (en entrée)'!B:E,3)</f>
        <v>OUWKMBYZNJ</v>
      </c>
      <c r="C901" s="127" t="s">
        <v>2517</v>
      </c>
      <c r="D901" s="127" t="s">
        <v>2151</v>
      </c>
      <c r="E901" s="128" t="s">
        <v>2278</v>
      </c>
      <c r="F901" s="129">
        <v>0</v>
      </c>
      <c r="G901" s="129">
        <v>-0.5</v>
      </c>
      <c r="H901" s="129">
        <v>0</v>
      </c>
      <c r="I901" s="129"/>
      <c r="J901" s="129"/>
      <c r="K901" s="131"/>
      <c r="L901" s="132"/>
      <c r="M901" s="133"/>
    </row>
    <row r="902" spans="1:13">
      <c r="A902" s="127">
        <v>699925</v>
      </c>
      <c r="B902" s="68" t="str">
        <f ca="1">VLOOKUP(A902,'Fichier FI (en entrée)'!B:E,3)</f>
        <v>OUWKMBYZNJ</v>
      </c>
      <c r="C902" s="127" t="s">
        <v>2949</v>
      </c>
      <c r="D902" s="127" t="s">
        <v>2151</v>
      </c>
      <c r="E902" s="128" t="s">
        <v>2278</v>
      </c>
      <c r="F902" s="129">
        <v>-1</v>
      </c>
      <c r="G902" s="129">
        <v>-0.5</v>
      </c>
      <c r="H902" s="129">
        <v>-1</v>
      </c>
      <c r="I902" s="129"/>
      <c r="J902" s="129"/>
      <c r="K902" s="131"/>
      <c r="L902" s="132"/>
      <c r="M902" s="133"/>
    </row>
    <row r="903" spans="1:13">
      <c r="A903" s="127">
        <v>727780</v>
      </c>
      <c r="B903" s="68" t="str">
        <f ca="1">VLOOKUP(A903,'Fichier FI (en entrée)'!B:E,3)</f>
        <v>TSMIWITBXP</v>
      </c>
      <c r="C903" s="127" t="s">
        <v>2950</v>
      </c>
      <c r="D903" s="127" t="s">
        <v>2151</v>
      </c>
      <c r="E903" s="128" t="s">
        <v>2278</v>
      </c>
      <c r="F903" s="129">
        <v>1</v>
      </c>
      <c r="G903" s="129">
        <v>-0.5</v>
      </c>
      <c r="H903" s="129">
        <v>1</v>
      </c>
      <c r="I903" s="129"/>
      <c r="J903" s="129"/>
      <c r="K903" s="131"/>
      <c r="L903" s="132"/>
      <c r="M903" s="133"/>
    </row>
    <row r="904" spans="1:13">
      <c r="A904" s="127">
        <v>731067</v>
      </c>
      <c r="B904" s="68" t="str">
        <f ca="1">VLOOKUP(A904,'Fichier FI (en entrée)'!B:E,3)</f>
        <v>JXPOXQXVXE</v>
      </c>
      <c r="C904" s="127" t="s">
        <v>2824</v>
      </c>
      <c r="D904" s="127" t="s">
        <v>2151</v>
      </c>
      <c r="E904" s="128" t="s">
        <v>2278</v>
      </c>
      <c r="F904" s="129">
        <v>1</v>
      </c>
      <c r="G904" s="129">
        <v>0</v>
      </c>
      <c r="H904" s="129">
        <v>0</v>
      </c>
      <c r="I904" s="129"/>
      <c r="J904" s="129"/>
      <c r="K904" s="131"/>
      <c r="L904" s="132"/>
      <c r="M904" s="133"/>
    </row>
    <row r="905" spans="1:13">
      <c r="A905" s="33">
        <v>163849</v>
      </c>
      <c r="B905" s="68" t="str">
        <f ca="1">VLOOKUP(A905,'Fichier FI (en entrée)'!B:E,3)</f>
        <v>MOYEQBUYAT</v>
      </c>
      <c r="C905" s="33" t="s">
        <v>2479</v>
      </c>
      <c r="D905" s="33" t="s">
        <v>2167</v>
      </c>
      <c r="E905" s="32" t="s">
        <v>2278</v>
      </c>
      <c r="F905" s="35">
        <v>1</v>
      </c>
      <c r="G905" s="35">
        <v>0.5</v>
      </c>
      <c r="H905" s="35">
        <v>0</v>
      </c>
      <c r="I905" s="35"/>
      <c r="J905" s="35"/>
      <c r="K905" s="34"/>
      <c r="L905" s="30"/>
      <c r="M905" s="26"/>
    </row>
    <row r="906" spans="1:13">
      <c r="A906" s="33">
        <v>170855</v>
      </c>
      <c r="B906" s="68" t="str">
        <f ca="1">VLOOKUP(A906,'Fichier FI (en entrée)'!B:E,3)</f>
        <v>RFUSJWBQFY</v>
      </c>
      <c r="C906" s="33" t="s">
        <v>2980</v>
      </c>
      <c r="D906" s="33" t="s">
        <v>2167</v>
      </c>
      <c r="E906" s="32" t="s">
        <v>2278</v>
      </c>
      <c r="F906" s="35">
        <v>1</v>
      </c>
      <c r="G906" s="35">
        <v>0</v>
      </c>
      <c r="H906" s="35">
        <v>0</v>
      </c>
      <c r="I906" s="35"/>
      <c r="J906" s="35"/>
      <c r="K906" s="34"/>
      <c r="L906" s="30"/>
      <c r="M906" s="26"/>
    </row>
    <row r="907" spans="1:13">
      <c r="A907" s="33">
        <v>171132</v>
      </c>
      <c r="B907" s="68" t="str">
        <f ca="1">VLOOKUP(A907,'Fichier FI (en entrée)'!B:E,3)</f>
        <v>SPDXIPVSJZ</v>
      </c>
      <c r="C907" s="33" t="s">
        <v>2981</v>
      </c>
      <c r="D907" s="33" t="s">
        <v>2167</v>
      </c>
      <c r="E907" s="32" t="s">
        <v>2278</v>
      </c>
      <c r="F907" s="35">
        <v>1.5</v>
      </c>
      <c r="G907" s="35">
        <v>0.5</v>
      </c>
      <c r="H907" s="35">
        <v>0</v>
      </c>
      <c r="I907" s="35"/>
      <c r="J907" s="35"/>
      <c r="K907" s="34"/>
      <c r="L907" s="30"/>
      <c r="M907" s="26"/>
    </row>
    <row r="908" spans="1:13">
      <c r="A908" s="33">
        <v>171155</v>
      </c>
      <c r="B908" s="68" t="str">
        <f ca="1">VLOOKUP(A908,'Fichier FI (en entrée)'!B:E,3)</f>
        <v>SPDXIPVSJZ</v>
      </c>
      <c r="C908" s="33" t="s">
        <v>2982</v>
      </c>
      <c r="D908" s="33" t="s">
        <v>2167</v>
      </c>
      <c r="E908" s="32" t="s">
        <v>2278</v>
      </c>
      <c r="F908" s="35">
        <v>-0.5</v>
      </c>
      <c r="G908" s="35">
        <v>-0.5</v>
      </c>
      <c r="H908" s="35">
        <v>0</v>
      </c>
      <c r="I908" s="35"/>
      <c r="J908" s="35"/>
      <c r="K908" s="34"/>
      <c r="L908" s="30"/>
      <c r="M908" s="26"/>
    </row>
    <row r="909" spans="1:13">
      <c r="A909" s="33">
        <v>192540</v>
      </c>
      <c r="B909" s="68" t="str">
        <f ca="1">VLOOKUP(A909,'Fichier FI (en entrée)'!B:E,3)</f>
        <v>FDJNIFYKTJ</v>
      </c>
      <c r="C909" s="33" t="s">
        <v>2587</v>
      </c>
      <c r="D909" s="33" t="s">
        <v>2167</v>
      </c>
      <c r="E909" s="32" t="s">
        <v>2278</v>
      </c>
      <c r="F909" s="35">
        <v>-1</v>
      </c>
      <c r="G909" s="35">
        <v>0</v>
      </c>
      <c r="H909" s="35">
        <v>0</v>
      </c>
      <c r="I909" s="35"/>
      <c r="J909" s="35"/>
      <c r="K909" s="34"/>
      <c r="L909" s="30"/>
      <c r="M909" s="26"/>
    </row>
    <row r="910" spans="1:13">
      <c r="A910" s="33">
        <v>214386</v>
      </c>
      <c r="B910" s="68" t="str">
        <f ca="1">VLOOKUP(A910,'Fichier FI (en entrée)'!B:E,3)</f>
        <v>MTQFCCDOGF</v>
      </c>
      <c r="C910" s="33" t="s">
        <v>2860</v>
      </c>
      <c r="D910" s="33" t="s">
        <v>2167</v>
      </c>
      <c r="E910" s="32" t="s">
        <v>2278</v>
      </c>
      <c r="F910" s="35">
        <v>1.5</v>
      </c>
      <c r="G910" s="35">
        <v>1</v>
      </c>
      <c r="H910" s="35">
        <v>0</v>
      </c>
      <c r="I910" s="35"/>
      <c r="J910" s="35"/>
      <c r="K910" s="34"/>
      <c r="L910" s="30"/>
      <c r="M910" s="26"/>
    </row>
    <row r="911" spans="1:13">
      <c r="A911" s="33">
        <v>214523</v>
      </c>
      <c r="B911" s="68" t="str">
        <f ca="1">VLOOKUP(A911,'Fichier FI (en entrée)'!B:E,3)</f>
        <v>CZQMKJWCTR</v>
      </c>
      <c r="C911" s="33" t="s">
        <v>2983</v>
      </c>
      <c r="D911" s="33" t="s">
        <v>2167</v>
      </c>
      <c r="E911" s="32" t="s">
        <v>2278</v>
      </c>
      <c r="F911" s="35">
        <v>1</v>
      </c>
      <c r="G911" s="35">
        <v>0.5</v>
      </c>
      <c r="H911" s="35">
        <v>0</v>
      </c>
      <c r="I911" s="35"/>
      <c r="J911" s="35"/>
      <c r="K911" s="34"/>
      <c r="L911" s="30"/>
      <c r="M911" s="26"/>
    </row>
    <row r="912" spans="1:13">
      <c r="A912" s="33">
        <v>222582</v>
      </c>
      <c r="B912" s="68" t="str">
        <f ca="1">VLOOKUP(A912,'Fichier FI (en entrée)'!B:E,3)</f>
        <v>IWUOZUZLYB</v>
      </c>
      <c r="C912" s="33" t="s">
        <v>2984</v>
      </c>
      <c r="D912" s="33" t="s">
        <v>2167</v>
      </c>
      <c r="E912" s="32" t="s">
        <v>2278</v>
      </c>
      <c r="F912" s="35">
        <v>1</v>
      </c>
      <c r="G912" s="35">
        <v>0</v>
      </c>
      <c r="H912" s="35">
        <v>-1</v>
      </c>
      <c r="I912" s="35" t="s">
        <v>2290</v>
      </c>
      <c r="J912" s="35"/>
      <c r="K912" s="34"/>
      <c r="L912" s="30"/>
      <c r="M912" s="26"/>
    </row>
    <row r="913" spans="1:13">
      <c r="A913" s="33">
        <v>241315</v>
      </c>
      <c r="B913" s="68" t="str">
        <f ca="1">VLOOKUP(A913,'Fichier FI (en entrée)'!B:E,3)</f>
        <v>ZDNCYHHBMI</v>
      </c>
      <c r="C913" s="33" t="s">
        <v>2985</v>
      </c>
      <c r="D913" s="33" t="s">
        <v>2167</v>
      </c>
      <c r="E913" s="32" t="s">
        <v>2278</v>
      </c>
      <c r="F913" s="35">
        <v>-1</v>
      </c>
      <c r="G913" s="35">
        <v>0</v>
      </c>
      <c r="H913" s="35">
        <v>-1</v>
      </c>
      <c r="I913" s="35" t="s">
        <v>2290</v>
      </c>
      <c r="J913" s="35"/>
      <c r="K913" s="34"/>
      <c r="L913" s="30"/>
      <c r="M913" s="26"/>
    </row>
    <row r="914" spans="1:13">
      <c r="A914" s="33">
        <v>242494</v>
      </c>
      <c r="B914" s="68" t="str">
        <f ca="1">VLOOKUP(A914,'Fichier FI (en entrée)'!B:E,3)</f>
        <v>LRAHKNKHHT</v>
      </c>
      <c r="C914" s="33" t="s">
        <v>2901</v>
      </c>
      <c r="D914" s="33" t="s">
        <v>2167</v>
      </c>
      <c r="E914" s="32" t="s">
        <v>2278</v>
      </c>
      <c r="F914" s="35">
        <v>-1</v>
      </c>
      <c r="G914" s="35">
        <v>0</v>
      </c>
      <c r="H914" s="35">
        <v>-1</v>
      </c>
      <c r="I914" s="35" t="s">
        <v>2290</v>
      </c>
      <c r="J914" s="35"/>
      <c r="K914" s="34"/>
      <c r="L914" s="30"/>
      <c r="M914" s="26"/>
    </row>
    <row r="915" spans="1:13">
      <c r="A915" s="33">
        <v>247786</v>
      </c>
      <c r="B915" s="68" t="str">
        <f ca="1">VLOOKUP(A915,'Fichier FI (en entrée)'!B:E,3)</f>
        <v>EOKVBSIFLB</v>
      </c>
      <c r="C915" s="33" t="s">
        <v>2874</v>
      </c>
      <c r="D915" s="33" t="s">
        <v>2167</v>
      </c>
      <c r="E915" s="32" t="s">
        <v>2278</v>
      </c>
      <c r="F915" s="35">
        <v>-1</v>
      </c>
      <c r="G915" s="35">
        <v>-0.5</v>
      </c>
      <c r="H915" s="35">
        <v>0</v>
      </c>
      <c r="I915" s="35"/>
      <c r="J915" s="35"/>
      <c r="K915" s="34"/>
      <c r="L915" s="30"/>
      <c r="M915" s="26"/>
    </row>
    <row r="916" spans="1:13">
      <c r="A916" s="33">
        <v>253166</v>
      </c>
      <c r="B916" s="68" t="str">
        <f ca="1">VLOOKUP(A916,'Fichier FI (en entrée)'!B:E,3)</f>
        <v>GUVJCIXZIE</v>
      </c>
      <c r="C916" s="33" t="s">
        <v>2986</v>
      </c>
      <c r="D916" s="33" t="s">
        <v>2167</v>
      </c>
      <c r="E916" s="32" t="s">
        <v>2278</v>
      </c>
      <c r="F916" s="35">
        <v>-1</v>
      </c>
      <c r="G916" s="35">
        <v>-0.5</v>
      </c>
      <c r="H916" s="35">
        <v>0</v>
      </c>
      <c r="I916" s="35"/>
      <c r="J916" s="35"/>
      <c r="K916" s="34"/>
      <c r="L916" s="30"/>
      <c r="M916" s="26"/>
    </row>
    <row r="917" spans="1:13">
      <c r="A917" s="33">
        <v>268319</v>
      </c>
      <c r="B917" s="68" t="str">
        <f ca="1">VLOOKUP(A917,'Fichier FI (en entrée)'!B:E,3)</f>
        <v>SLUWTEQGAG</v>
      </c>
      <c r="C917" s="33" t="s">
        <v>2987</v>
      </c>
      <c r="D917" s="33" t="s">
        <v>2167</v>
      </c>
      <c r="E917" s="32" t="s">
        <v>2278</v>
      </c>
      <c r="F917" s="35">
        <v>0</v>
      </c>
      <c r="G917" s="35">
        <v>0.5</v>
      </c>
      <c r="H917" s="35">
        <v>0</v>
      </c>
      <c r="I917" s="35"/>
      <c r="J917" s="35" t="s">
        <v>2290</v>
      </c>
      <c r="K917" s="34"/>
      <c r="L917" s="30"/>
      <c r="M917" s="26"/>
    </row>
    <row r="918" spans="1:13">
      <c r="A918" s="33">
        <v>269316</v>
      </c>
      <c r="B918" s="68" t="str">
        <f ca="1">VLOOKUP(A918,'Fichier FI (en entrée)'!B:E,3)</f>
        <v>RTQEVEZFOT</v>
      </c>
      <c r="C918" s="33" t="s">
        <v>2539</v>
      </c>
      <c r="D918" s="33" t="s">
        <v>2167</v>
      </c>
      <c r="E918" s="32" t="s">
        <v>2278</v>
      </c>
      <c r="F918" s="35">
        <v>1</v>
      </c>
      <c r="G918" s="35">
        <v>-0.5</v>
      </c>
      <c r="H918" s="35">
        <v>-1</v>
      </c>
      <c r="I918" s="35" t="s">
        <v>2290</v>
      </c>
      <c r="J918" s="35"/>
      <c r="K918" s="34"/>
      <c r="L918" s="30"/>
      <c r="M918" s="26"/>
    </row>
    <row r="919" spans="1:13">
      <c r="A919" s="33">
        <v>269670</v>
      </c>
      <c r="B919" s="68" t="str">
        <f ca="1">VLOOKUP(A919,'Fichier FI (en entrée)'!B:E,3)</f>
        <v>TYBSMZLGQM</v>
      </c>
      <c r="C919" s="33" t="s">
        <v>2988</v>
      </c>
      <c r="D919" s="33" t="s">
        <v>2167</v>
      </c>
      <c r="E919" s="32" t="s">
        <v>2278</v>
      </c>
      <c r="F919" s="35">
        <v>1</v>
      </c>
      <c r="G919" s="35">
        <v>0.5</v>
      </c>
      <c r="H919" s="35">
        <v>-1</v>
      </c>
      <c r="I919" s="35" t="s">
        <v>2290</v>
      </c>
      <c r="J919" s="35"/>
      <c r="K919" s="34"/>
      <c r="L919" s="30"/>
      <c r="M919" s="26"/>
    </row>
    <row r="920" spans="1:13">
      <c r="A920" s="33">
        <v>285332</v>
      </c>
      <c r="B920" s="68" t="str">
        <f ca="1">VLOOKUP(A920,'Fichier FI (en entrée)'!B:E,3)</f>
        <v>CUVEYJIEJJ</v>
      </c>
      <c r="C920" s="33" t="s">
        <v>2989</v>
      </c>
      <c r="D920" s="33" t="s">
        <v>2167</v>
      </c>
      <c r="E920" s="32" t="s">
        <v>2278</v>
      </c>
      <c r="F920" s="35">
        <v>1</v>
      </c>
      <c r="G920" s="35">
        <v>-1</v>
      </c>
      <c r="H920" s="35">
        <v>0</v>
      </c>
      <c r="I920" s="35"/>
      <c r="J920" s="35"/>
      <c r="K920" s="34"/>
      <c r="L920" s="30"/>
      <c r="M920" s="26"/>
    </row>
    <row r="921" spans="1:13">
      <c r="A921" s="33">
        <v>304836</v>
      </c>
      <c r="B921" s="68" t="str">
        <f ca="1">VLOOKUP(A921,'Fichier FI (en entrée)'!B:E,3)</f>
        <v>XOHKZYMZEO</v>
      </c>
      <c r="C921" s="33" t="s">
        <v>2528</v>
      </c>
      <c r="D921" s="33" t="s">
        <v>2167</v>
      </c>
      <c r="E921" s="32" t="s">
        <v>2278</v>
      </c>
      <c r="F921" s="35">
        <v>1</v>
      </c>
      <c r="G921" s="35">
        <v>-0.5</v>
      </c>
      <c r="H921" s="35">
        <v>0</v>
      </c>
      <c r="I921" s="35"/>
      <c r="J921" s="35"/>
      <c r="K921" s="34"/>
      <c r="L921" s="30"/>
      <c r="M921" s="26"/>
    </row>
    <row r="922" spans="1:13">
      <c r="A922" s="33">
        <v>304963</v>
      </c>
      <c r="B922" s="68" t="str">
        <f ca="1">VLOOKUP(A922,'Fichier FI (en entrée)'!B:E,3)</f>
        <v>XOHKZYMZEO</v>
      </c>
      <c r="C922" s="33" t="s">
        <v>2538</v>
      </c>
      <c r="D922" s="33" t="s">
        <v>2167</v>
      </c>
      <c r="E922" s="32" t="s">
        <v>2278</v>
      </c>
      <c r="F922" s="35">
        <v>1</v>
      </c>
      <c r="G922" s="35">
        <v>0</v>
      </c>
      <c r="H922" s="35">
        <v>0</v>
      </c>
      <c r="I922" s="35" t="s">
        <v>2290</v>
      </c>
      <c r="J922" s="35"/>
      <c r="K922" s="34"/>
      <c r="L922" s="30"/>
      <c r="M922" s="26"/>
    </row>
    <row r="923" spans="1:13">
      <c r="A923" s="33">
        <v>311393</v>
      </c>
      <c r="B923" s="68" t="str">
        <f ca="1">VLOOKUP(A923,'Fichier FI (en entrée)'!B:E,3)</f>
        <v>HQPEGKMVAT</v>
      </c>
      <c r="C923" s="33" t="s">
        <v>2550</v>
      </c>
      <c r="D923" s="33" t="s">
        <v>2167</v>
      </c>
      <c r="E923" s="32" t="s">
        <v>2278</v>
      </c>
      <c r="F923" s="35">
        <v>1</v>
      </c>
      <c r="G923" s="35">
        <v>1</v>
      </c>
      <c r="H923" s="35">
        <v>0</v>
      </c>
      <c r="I923" s="35"/>
      <c r="J923" s="35"/>
      <c r="K923" s="34"/>
      <c r="L923" s="30"/>
      <c r="M923" s="26"/>
    </row>
    <row r="924" spans="1:13">
      <c r="A924" s="33">
        <v>331471</v>
      </c>
      <c r="B924" s="68" t="str">
        <f ca="1">VLOOKUP(A924,'Fichier FI (en entrée)'!B:E,3)</f>
        <v>DMDAQAKSYO</v>
      </c>
      <c r="C924" s="33" t="s">
        <v>2582</v>
      </c>
      <c r="D924" s="33" t="s">
        <v>2167</v>
      </c>
      <c r="E924" s="32" t="s">
        <v>2278</v>
      </c>
      <c r="F924" s="35">
        <v>0</v>
      </c>
      <c r="G924" s="35">
        <v>0</v>
      </c>
      <c r="H924" s="35">
        <v>0</v>
      </c>
      <c r="I924" s="35"/>
      <c r="J924" s="35"/>
      <c r="K924" s="34"/>
      <c r="L924" s="30"/>
      <c r="M924" s="26"/>
    </row>
    <row r="925" spans="1:13">
      <c r="A925" s="33">
        <v>368003</v>
      </c>
      <c r="B925" s="68" t="str">
        <f ca="1">VLOOKUP(A925,'Fichier FI (en entrée)'!B:E,3)</f>
        <v>NFSTMZZMYU</v>
      </c>
      <c r="C925" s="33" t="s">
        <v>2990</v>
      </c>
      <c r="D925" s="33" t="s">
        <v>2167</v>
      </c>
      <c r="E925" s="32" t="s">
        <v>2278</v>
      </c>
      <c r="F925" s="35">
        <v>1</v>
      </c>
      <c r="G925" s="35">
        <v>-0.5</v>
      </c>
      <c r="H925" s="35">
        <v>0</v>
      </c>
      <c r="I925" s="35"/>
      <c r="J925" s="35"/>
      <c r="K925" s="34"/>
      <c r="L925" s="30"/>
      <c r="M925" s="26"/>
    </row>
    <row r="926" spans="1:13">
      <c r="A926" s="33">
        <v>410911</v>
      </c>
      <c r="B926" s="68" t="str">
        <f ca="1">VLOOKUP(A926,'Fichier FI (en entrée)'!B:E,3)</f>
        <v>UGSDMPTZPA</v>
      </c>
      <c r="C926" s="33" t="s">
        <v>2991</v>
      </c>
      <c r="D926" s="33" t="s">
        <v>2167</v>
      </c>
      <c r="E926" s="32" t="s">
        <v>2278</v>
      </c>
      <c r="F926" s="35">
        <v>-1</v>
      </c>
      <c r="G926" s="35">
        <v>0.5</v>
      </c>
      <c r="H926" s="35">
        <v>-1</v>
      </c>
      <c r="I926" s="35" t="s">
        <v>2290</v>
      </c>
      <c r="J926" s="35" t="s">
        <v>2290</v>
      </c>
      <c r="K926" s="34"/>
      <c r="L926" s="30"/>
      <c r="M926" s="26"/>
    </row>
    <row r="927" spans="1:13">
      <c r="A927" s="33">
        <v>433310</v>
      </c>
      <c r="B927" s="68" t="str">
        <f ca="1">VLOOKUP(A927,'Fichier FI (en entrée)'!B:E,3)</f>
        <v>UIEDSRLOZK</v>
      </c>
      <c r="C927" s="33" t="s">
        <v>2934</v>
      </c>
      <c r="D927" s="33" t="s">
        <v>2167</v>
      </c>
      <c r="E927" s="32" t="s">
        <v>2278</v>
      </c>
      <c r="F927" s="35">
        <v>1</v>
      </c>
      <c r="G927" s="35">
        <v>0</v>
      </c>
      <c r="H927" s="35">
        <v>0</v>
      </c>
      <c r="I927" s="35"/>
      <c r="J927" s="35"/>
      <c r="K927" s="34"/>
      <c r="L927" s="30"/>
      <c r="M927" s="26"/>
    </row>
    <row r="928" spans="1:13">
      <c r="A928" s="33">
        <v>433370</v>
      </c>
      <c r="B928" s="68" t="str">
        <f ca="1">VLOOKUP(A928,'Fichier FI (en entrée)'!B:E,3)</f>
        <v>UIEDSRLOZK</v>
      </c>
      <c r="C928" s="33" t="s">
        <v>2992</v>
      </c>
      <c r="D928" s="33" t="s">
        <v>2167</v>
      </c>
      <c r="E928" s="32" t="s">
        <v>2278</v>
      </c>
      <c r="F928" s="35">
        <v>1</v>
      </c>
      <c r="G928" s="35">
        <v>0.5</v>
      </c>
      <c r="H928" s="35">
        <v>0</v>
      </c>
      <c r="I928" s="35" t="s">
        <v>2290</v>
      </c>
      <c r="J928" s="35"/>
      <c r="K928" s="34"/>
      <c r="L928" s="30"/>
      <c r="M928" s="26"/>
    </row>
    <row r="929" spans="1:13">
      <c r="A929" s="33">
        <v>433386</v>
      </c>
      <c r="B929" s="68" t="str">
        <f ca="1">VLOOKUP(A929,'Fichier FI (en entrée)'!B:E,3)</f>
        <v>UIEDSRLOZK</v>
      </c>
      <c r="C929" s="33" t="s">
        <v>2877</v>
      </c>
      <c r="D929" s="33" t="s">
        <v>2167</v>
      </c>
      <c r="E929" s="32" t="s">
        <v>2278</v>
      </c>
      <c r="F929" s="35">
        <v>1.5</v>
      </c>
      <c r="G929" s="35">
        <v>0</v>
      </c>
      <c r="H929" s="35">
        <v>0</v>
      </c>
      <c r="I929" s="35"/>
      <c r="J929" s="35"/>
      <c r="K929" s="34"/>
      <c r="L929" s="30"/>
      <c r="M929" s="26"/>
    </row>
    <row r="930" spans="1:13">
      <c r="A930" s="33">
        <v>446962</v>
      </c>
      <c r="B930" s="68" t="str">
        <f ca="1">VLOOKUP(A930,'Fichier FI (en entrée)'!B:E,3)</f>
        <v>GODVPFKHWU</v>
      </c>
      <c r="C930" s="33" t="s">
        <v>2993</v>
      </c>
      <c r="D930" s="33" t="s">
        <v>2167</v>
      </c>
      <c r="E930" s="32" t="s">
        <v>2278</v>
      </c>
      <c r="F930" s="35">
        <v>1</v>
      </c>
      <c r="G930" s="35">
        <v>0</v>
      </c>
      <c r="H930" s="35">
        <v>-1</v>
      </c>
      <c r="I930" s="35" t="s">
        <v>2290</v>
      </c>
      <c r="J930" s="35"/>
      <c r="K930" s="34"/>
      <c r="L930" s="30"/>
      <c r="M930" s="26"/>
    </row>
    <row r="931" spans="1:13">
      <c r="A931" s="33">
        <v>451129</v>
      </c>
      <c r="B931" s="68" t="str">
        <f ca="1">VLOOKUP(A931,'Fichier FI (en entrée)'!B:E,3)</f>
        <v>KBTZVFVCAE</v>
      </c>
      <c r="C931" s="33" t="s">
        <v>2994</v>
      </c>
      <c r="D931" s="33" t="s">
        <v>2167</v>
      </c>
      <c r="E931" s="32" t="s">
        <v>2278</v>
      </c>
      <c r="F931" s="35">
        <v>1</v>
      </c>
      <c r="G931" s="35">
        <v>-0.5</v>
      </c>
      <c r="H931" s="35">
        <v>0</v>
      </c>
      <c r="I931" s="35"/>
      <c r="J931" s="35"/>
      <c r="K931" s="34"/>
      <c r="L931" s="30"/>
      <c r="M931" s="26"/>
    </row>
    <row r="932" spans="1:13">
      <c r="A932" s="33">
        <v>466628</v>
      </c>
      <c r="B932" s="68" t="str">
        <f ca="1">VLOOKUP(A932,'Fichier FI (en entrée)'!B:E,3)</f>
        <v>AYADILXWXT</v>
      </c>
      <c r="C932" s="33" t="s">
        <v>2995</v>
      </c>
      <c r="D932" s="33" t="s">
        <v>2167</v>
      </c>
      <c r="E932" s="32" t="s">
        <v>2278</v>
      </c>
      <c r="F932" s="35">
        <v>0</v>
      </c>
      <c r="G932" s="35">
        <v>0.5</v>
      </c>
      <c r="H932" s="35">
        <v>0</v>
      </c>
      <c r="I932" s="35"/>
      <c r="J932" s="35"/>
      <c r="K932" s="34"/>
      <c r="L932" s="30"/>
      <c r="M932" s="26"/>
    </row>
    <row r="933" spans="1:13">
      <c r="A933" s="33">
        <v>503031</v>
      </c>
      <c r="B933" s="68" t="str">
        <f ca="1">VLOOKUP(A933,'Fichier FI (en entrée)'!B:E,3)</f>
        <v>RCVBLHOWVW</v>
      </c>
      <c r="C933" s="33" t="s">
        <v>2996</v>
      </c>
      <c r="D933" s="33" t="s">
        <v>2167</v>
      </c>
      <c r="E933" s="32" t="s">
        <v>2278</v>
      </c>
      <c r="F933" s="35">
        <v>1</v>
      </c>
      <c r="G933" s="35">
        <v>1</v>
      </c>
      <c r="H933" s="35">
        <v>0</v>
      </c>
      <c r="I933" s="35"/>
      <c r="J933" s="35"/>
      <c r="K933" s="34"/>
      <c r="L933" s="30"/>
      <c r="M933" s="26"/>
    </row>
    <row r="934" spans="1:13">
      <c r="A934" s="33">
        <v>528466</v>
      </c>
      <c r="B934" s="68" t="str">
        <f ca="1">VLOOKUP(A934,'Fichier FI (en entrée)'!B:E,3)</f>
        <v>UKJGHLUQNP</v>
      </c>
      <c r="C934" s="33" t="s">
        <v>2948</v>
      </c>
      <c r="D934" s="33" t="s">
        <v>2167</v>
      </c>
      <c r="E934" s="32" t="s">
        <v>2278</v>
      </c>
      <c r="F934" s="35">
        <v>1</v>
      </c>
      <c r="G934" s="35">
        <v>0.5</v>
      </c>
      <c r="H934" s="35">
        <v>0</v>
      </c>
      <c r="I934" s="35"/>
      <c r="J934" s="35"/>
      <c r="K934" s="34"/>
      <c r="L934" s="30"/>
      <c r="M934" s="26"/>
    </row>
    <row r="935" spans="1:13">
      <c r="A935" s="33">
        <v>528512</v>
      </c>
      <c r="B935" s="68" t="str">
        <f ca="1">VLOOKUP(A935,'Fichier FI (en entrée)'!B:E,3)</f>
        <v>ZBAVVLFJZP</v>
      </c>
      <c r="C935" s="33" t="s">
        <v>2997</v>
      </c>
      <c r="D935" s="33" t="s">
        <v>2167</v>
      </c>
      <c r="E935" s="32" t="s">
        <v>2278</v>
      </c>
      <c r="F935" s="35">
        <v>-1</v>
      </c>
      <c r="G935" s="35">
        <v>1</v>
      </c>
      <c r="H935" s="35">
        <v>-1</v>
      </c>
      <c r="I935" s="35" t="s">
        <v>2290</v>
      </c>
      <c r="J935" s="35"/>
      <c r="K935" s="34"/>
      <c r="L935" s="30"/>
      <c r="M935" s="26"/>
    </row>
    <row r="936" spans="1:13">
      <c r="A936" s="33">
        <v>528516</v>
      </c>
      <c r="B936" s="68" t="str">
        <f ca="1">VLOOKUP(A936,'Fichier FI (en entrée)'!B:E,3)</f>
        <v>ZBAVVLFJZP</v>
      </c>
      <c r="C936" s="33" t="s">
        <v>2998</v>
      </c>
      <c r="D936" s="33" t="s">
        <v>2167</v>
      </c>
      <c r="E936" s="32" t="s">
        <v>2278</v>
      </c>
      <c r="F936" s="35">
        <v>-1</v>
      </c>
      <c r="G936" s="35">
        <v>0.5</v>
      </c>
      <c r="H936" s="35">
        <v>-1</v>
      </c>
      <c r="I936" s="35" t="s">
        <v>2290</v>
      </c>
      <c r="J936" s="35"/>
      <c r="K936" s="34"/>
      <c r="L936" s="30"/>
      <c r="M936" s="26"/>
    </row>
    <row r="937" spans="1:13">
      <c r="A937" s="33">
        <v>528526</v>
      </c>
      <c r="B937" s="68" t="str">
        <f ca="1">VLOOKUP(A937,'Fichier FI (en entrée)'!B:E,3)</f>
        <v>ZBAVVLFJZP</v>
      </c>
      <c r="C937" s="33" t="s">
        <v>2789</v>
      </c>
      <c r="D937" s="33" t="s">
        <v>2167</v>
      </c>
      <c r="E937" s="32" t="s">
        <v>2278</v>
      </c>
      <c r="F937" s="35">
        <v>-3</v>
      </c>
      <c r="G937" s="35">
        <v>0.5</v>
      </c>
      <c r="H937" s="35">
        <v>-1</v>
      </c>
      <c r="I937" s="35"/>
      <c r="J937" s="35"/>
      <c r="K937" s="34"/>
      <c r="L937" s="30"/>
      <c r="M937" s="26"/>
    </row>
    <row r="938" spans="1:13">
      <c r="A938" s="33">
        <v>528551</v>
      </c>
      <c r="B938" s="68" t="str">
        <f ca="1">VLOOKUP(A938,'Fichier FI (en entrée)'!B:E,3)</f>
        <v>ZBAVVLFJZP</v>
      </c>
      <c r="C938" s="33" t="s">
        <v>2856</v>
      </c>
      <c r="D938" s="33" t="s">
        <v>2167</v>
      </c>
      <c r="E938" s="32" t="s">
        <v>2278</v>
      </c>
      <c r="F938" s="35">
        <v>1</v>
      </c>
      <c r="G938" s="35">
        <v>0</v>
      </c>
      <c r="H938" s="35">
        <v>-1</v>
      </c>
      <c r="I938" s="35" t="s">
        <v>2290</v>
      </c>
      <c r="J938" s="35"/>
      <c r="K938" s="34"/>
      <c r="L938" s="30"/>
      <c r="M938" s="26"/>
    </row>
    <row r="939" spans="1:13">
      <c r="A939" s="33">
        <v>528790</v>
      </c>
      <c r="B939" s="68" t="str">
        <f ca="1">VLOOKUP(A939,'Fichier FI (en entrée)'!B:E,3)</f>
        <v>QIJHANLXOJ</v>
      </c>
      <c r="C939" s="33" t="s">
        <v>2999</v>
      </c>
      <c r="D939" s="33" t="s">
        <v>2167</v>
      </c>
      <c r="E939" s="32" t="s">
        <v>2278</v>
      </c>
      <c r="F939" s="35">
        <v>1</v>
      </c>
      <c r="G939" s="35">
        <v>0.5</v>
      </c>
      <c r="H939" s="35">
        <v>0</v>
      </c>
      <c r="I939" s="35"/>
      <c r="J939" s="35"/>
      <c r="K939" s="34"/>
      <c r="L939" s="30"/>
      <c r="M939" s="26"/>
    </row>
    <row r="940" spans="1:13">
      <c r="A940" s="33">
        <v>534114</v>
      </c>
      <c r="B940" s="68" t="str">
        <f ca="1">VLOOKUP(A940,'Fichier FI (en entrée)'!B:E,3)</f>
        <v>QXMFJPKHST</v>
      </c>
      <c r="C940" s="33" t="s">
        <v>2461</v>
      </c>
      <c r="D940" s="33" t="s">
        <v>2167</v>
      </c>
      <c r="E940" s="32" t="s">
        <v>2278</v>
      </c>
      <c r="F940" s="35">
        <v>1</v>
      </c>
      <c r="G940" s="35">
        <v>0</v>
      </c>
      <c r="H940" s="35">
        <v>0</v>
      </c>
      <c r="I940" s="35"/>
      <c r="J940" s="35"/>
      <c r="K940" s="34"/>
      <c r="L940" s="30"/>
      <c r="M940" s="26"/>
    </row>
    <row r="941" spans="1:13">
      <c r="A941" s="33">
        <v>534163</v>
      </c>
      <c r="B941" s="68" t="str">
        <f ca="1">VLOOKUP(A941,'Fichier FI (en entrée)'!B:E,3)</f>
        <v>QXMFJPKHST</v>
      </c>
      <c r="C941" s="33" t="s">
        <v>2542</v>
      </c>
      <c r="D941" s="33" t="s">
        <v>2167</v>
      </c>
      <c r="E941" s="32" t="s">
        <v>2278</v>
      </c>
      <c r="F941" s="35">
        <v>1</v>
      </c>
      <c r="G941" s="35">
        <v>0</v>
      </c>
      <c r="H941" s="35">
        <v>0</v>
      </c>
      <c r="I941" s="35"/>
      <c r="J941" s="35"/>
      <c r="K941" s="34"/>
      <c r="L941" s="30"/>
      <c r="M941" s="26"/>
    </row>
    <row r="942" spans="1:13">
      <c r="A942" s="33">
        <v>545175</v>
      </c>
      <c r="B942" s="68" t="str">
        <f ca="1">VLOOKUP(A942,'Fichier FI (en entrée)'!B:E,3)</f>
        <v>NPQDRVVGTU</v>
      </c>
      <c r="C942" s="33" t="s">
        <v>2304</v>
      </c>
      <c r="D942" s="33" t="s">
        <v>2167</v>
      </c>
      <c r="E942" s="32" t="s">
        <v>2278</v>
      </c>
      <c r="F942" s="35">
        <v>1</v>
      </c>
      <c r="G942" s="35">
        <v>0.5</v>
      </c>
      <c r="H942" s="35">
        <v>-1</v>
      </c>
      <c r="I942" s="35" t="s">
        <v>2290</v>
      </c>
      <c r="J942" s="35"/>
      <c r="K942" s="34"/>
      <c r="L942" s="30"/>
      <c r="M942" s="26"/>
    </row>
    <row r="943" spans="1:13">
      <c r="A943" s="33">
        <v>554055</v>
      </c>
      <c r="B943" s="68" t="str">
        <f ca="1">VLOOKUP(A943,'Fichier FI (en entrée)'!B:E,3)</f>
        <v>OKNJBHVZXC</v>
      </c>
      <c r="C943" s="33" t="s">
        <v>3000</v>
      </c>
      <c r="D943" s="33" t="s">
        <v>2167</v>
      </c>
      <c r="E943" s="32" t="s">
        <v>2278</v>
      </c>
      <c r="F943" s="35">
        <v>1</v>
      </c>
      <c r="G943" s="35">
        <v>0.5</v>
      </c>
      <c r="H943" s="35">
        <v>-1</v>
      </c>
      <c r="I943" s="35" t="s">
        <v>2290</v>
      </c>
      <c r="J943" s="35"/>
      <c r="K943" s="34"/>
      <c r="L943" s="30"/>
      <c r="M943" s="26"/>
    </row>
    <row r="944" spans="1:13">
      <c r="A944" s="33">
        <v>565693</v>
      </c>
      <c r="B944" s="68" t="str">
        <f ca="1">VLOOKUP(A944,'Fichier FI (en entrée)'!B:E,3)</f>
        <v>FREMMANJFW</v>
      </c>
      <c r="C944" s="33" t="s">
        <v>2850</v>
      </c>
      <c r="D944" s="33" t="s">
        <v>2167</v>
      </c>
      <c r="E944" s="32" t="s">
        <v>2278</v>
      </c>
      <c r="F944" s="35">
        <v>1</v>
      </c>
      <c r="G944" s="35">
        <v>0.5</v>
      </c>
      <c r="H944" s="35">
        <v>0</v>
      </c>
      <c r="I944" s="35"/>
      <c r="J944" s="35"/>
      <c r="K944" s="34"/>
      <c r="L944" s="30"/>
      <c r="M944" s="26"/>
    </row>
    <row r="945" spans="1:13">
      <c r="A945" s="33">
        <v>576085</v>
      </c>
      <c r="B945" s="68" t="str">
        <f ca="1">VLOOKUP(A945,'Fichier FI (en entrée)'!B:E,3)</f>
        <v>NPRWZTYREY</v>
      </c>
      <c r="C945" s="33" t="s">
        <v>3001</v>
      </c>
      <c r="D945" s="33" t="s">
        <v>2167</v>
      </c>
      <c r="E945" s="32" t="s">
        <v>2278</v>
      </c>
      <c r="F945" s="35">
        <v>1</v>
      </c>
      <c r="G945" s="35">
        <v>1</v>
      </c>
      <c r="H945" s="35">
        <v>0</v>
      </c>
      <c r="I945" s="35"/>
      <c r="J945" s="35"/>
      <c r="K945" s="34"/>
      <c r="L945" s="30"/>
      <c r="M945" s="26"/>
    </row>
    <row r="946" spans="1:13">
      <c r="A946" s="33">
        <v>576396</v>
      </c>
      <c r="B946" s="68" t="str">
        <f ca="1">VLOOKUP(A946,'Fichier FI (en entrée)'!B:E,3)</f>
        <v>JTCHUMJVWA</v>
      </c>
      <c r="C946" s="33" t="s">
        <v>2582</v>
      </c>
      <c r="D946" s="33" t="s">
        <v>2167</v>
      </c>
      <c r="E946" s="32" t="s">
        <v>2278</v>
      </c>
      <c r="F946" s="35">
        <v>1</v>
      </c>
      <c r="G946" s="35">
        <v>-0.5</v>
      </c>
      <c r="H946" s="35">
        <v>-1</v>
      </c>
      <c r="I946" s="35" t="s">
        <v>2290</v>
      </c>
      <c r="J946" s="35"/>
      <c r="K946" s="34"/>
      <c r="L946" s="30"/>
      <c r="M946" s="26"/>
    </row>
    <row r="947" spans="1:13">
      <c r="A947" s="33">
        <v>579311</v>
      </c>
      <c r="B947" s="68" t="str">
        <f ca="1">VLOOKUP(A947,'Fichier FI (en entrée)'!B:E,3)</f>
        <v>DLMTYDXYPB</v>
      </c>
      <c r="C947" s="33" t="s">
        <v>2552</v>
      </c>
      <c r="D947" s="33" t="s">
        <v>2167</v>
      </c>
      <c r="E947" s="32" t="s">
        <v>2278</v>
      </c>
      <c r="F947" s="35">
        <v>0</v>
      </c>
      <c r="G947" s="35">
        <v>0.5</v>
      </c>
      <c r="H947" s="35">
        <v>0</v>
      </c>
      <c r="I947" s="35" t="s">
        <v>2290</v>
      </c>
      <c r="J947" s="35"/>
      <c r="K947" s="34"/>
      <c r="L947" s="30"/>
      <c r="M947" s="26"/>
    </row>
    <row r="948" spans="1:13">
      <c r="A948" s="33">
        <v>579403</v>
      </c>
      <c r="B948" s="68" t="str">
        <f ca="1">VLOOKUP(A948,'Fichier FI (en entrée)'!B:E,3)</f>
        <v>UKIPXIWZPG</v>
      </c>
      <c r="C948" s="33" t="s">
        <v>2869</v>
      </c>
      <c r="D948" s="33" t="s">
        <v>2167</v>
      </c>
      <c r="E948" s="32" t="s">
        <v>2278</v>
      </c>
      <c r="F948" s="35">
        <v>1</v>
      </c>
      <c r="G948" s="35">
        <v>1</v>
      </c>
      <c r="H948" s="35">
        <v>-1</v>
      </c>
      <c r="I948" s="35" t="s">
        <v>2290</v>
      </c>
      <c r="J948" s="35"/>
      <c r="K948" s="34"/>
      <c r="L948" s="30"/>
      <c r="M948" s="26"/>
    </row>
    <row r="949" spans="1:13">
      <c r="A949" s="33">
        <v>579423</v>
      </c>
      <c r="B949" s="68" t="str">
        <f ca="1">VLOOKUP(A949,'Fichier FI (en entrée)'!B:E,3)</f>
        <v>UKIPXIWZPG</v>
      </c>
      <c r="C949" s="33" t="s">
        <v>3002</v>
      </c>
      <c r="D949" s="33" t="s">
        <v>2167</v>
      </c>
      <c r="E949" s="32" t="s">
        <v>2278</v>
      </c>
      <c r="F949" s="35">
        <v>1</v>
      </c>
      <c r="G949" s="35">
        <v>0.5</v>
      </c>
      <c r="H949" s="35">
        <v>-1</v>
      </c>
      <c r="I949" s="35" t="s">
        <v>2290</v>
      </c>
      <c r="J949" s="35"/>
      <c r="K949" s="34"/>
      <c r="L949" s="30"/>
      <c r="M949" s="26"/>
    </row>
    <row r="950" spans="1:13">
      <c r="A950" s="33">
        <v>579474</v>
      </c>
      <c r="B950" s="68" t="str">
        <f ca="1">VLOOKUP(A950,'Fichier FI (en entrée)'!B:E,3)</f>
        <v>CFZJQVHHSL</v>
      </c>
      <c r="C950" s="33" t="s">
        <v>3003</v>
      </c>
      <c r="D950" s="33" t="s">
        <v>2167</v>
      </c>
      <c r="E950" s="32" t="s">
        <v>2278</v>
      </c>
      <c r="F950" s="35">
        <v>1</v>
      </c>
      <c r="G950" s="35">
        <v>-0.5</v>
      </c>
      <c r="H950" s="35">
        <v>0</v>
      </c>
      <c r="I950" s="35"/>
      <c r="J950" s="35"/>
      <c r="K950" s="34"/>
      <c r="L950" s="30"/>
      <c r="M950" s="26"/>
    </row>
    <row r="951" spans="1:13">
      <c r="A951" s="33">
        <v>590453</v>
      </c>
      <c r="B951" s="68" t="str">
        <f ca="1">VLOOKUP(A951,'Fichier FI (en entrée)'!B:E,3)</f>
        <v>QSCCLKFDGR</v>
      </c>
      <c r="C951" s="33" t="s">
        <v>2562</v>
      </c>
      <c r="D951" s="33" t="s">
        <v>2167</v>
      </c>
      <c r="E951" s="32" t="s">
        <v>2278</v>
      </c>
      <c r="F951" s="35">
        <v>1</v>
      </c>
      <c r="G951" s="35">
        <v>0.5</v>
      </c>
      <c r="H951" s="35">
        <v>-1</v>
      </c>
      <c r="I951" s="35" t="s">
        <v>2290</v>
      </c>
      <c r="J951" s="35"/>
      <c r="K951" s="34"/>
      <c r="L951" s="30"/>
      <c r="M951" s="26"/>
    </row>
    <row r="952" spans="1:13">
      <c r="A952" s="33">
        <v>609916</v>
      </c>
      <c r="B952" s="68" t="str">
        <f ca="1">VLOOKUP(A952,'Fichier FI (en entrée)'!B:E,3)</f>
        <v>YJDUWKBIQV</v>
      </c>
      <c r="C952" s="33" t="s">
        <v>2588</v>
      </c>
      <c r="D952" s="33" t="s">
        <v>2167</v>
      </c>
      <c r="E952" s="32" t="s">
        <v>2278</v>
      </c>
      <c r="F952" s="35">
        <v>1</v>
      </c>
      <c r="G952" s="35">
        <v>0</v>
      </c>
      <c r="H952" s="35">
        <v>0</v>
      </c>
      <c r="I952" s="35"/>
      <c r="J952" s="35"/>
      <c r="K952" s="34"/>
      <c r="L952" s="30"/>
      <c r="M952" s="26"/>
    </row>
    <row r="953" spans="1:13">
      <c r="A953" s="33">
        <v>610595</v>
      </c>
      <c r="B953" s="68" t="str">
        <f ca="1">VLOOKUP(A953,'Fichier FI (en entrée)'!B:E,3)</f>
        <v>LQHFPKRDYN</v>
      </c>
      <c r="C953" s="33" t="s">
        <v>3004</v>
      </c>
      <c r="D953" s="33" t="s">
        <v>2167</v>
      </c>
      <c r="E953" s="32" t="s">
        <v>2278</v>
      </c>
      <c r="F953" s="35">
        <v>1</v>
      </c>
      <c r="G953" s="35">
        <v>0.5</v>
      </c>
      <c r="H953" s="35">
        <v>0</v>
      </c>
      <c r="I953" s="35"/>
      <c r="J953" s="35"/>
      <c r="K953" s="34"/>
      <c r="L953" s="30"/>
      <c r="M953" s="26"/>
    </row>
    <row r="954" spans="1:13">
      <c r="A954" s="33">
        <v>638270</v>
      </c>
      <c r="B954" s="68" t="str">
        <f ca="1">VLOOKUP(A954,'Fichier FI (en entrée)'!B:E,3)</f>
        <v>XHTHAFDVMH</v>
      </c>
      <c r="C954" s="33" t="s">
        <v>2889</v>
      </c>
      <c r="D954" s="33" t="s">
        <v>2167</v>
      </c>
      <c r="E954" s="32" t="s">
        <v>2278</v>
      </c>
      <c r="F954" s="35">
        <v>1</v>
      </c>
      <c r="G954" s="35">
        <v>-0.5</v>
      </c>
      <c r="H954" s="35">
        <v>0</v>
      </c>
      <c r="I954" s="35"/>
      <c r="J954" s="35"/>
      <c r="K954" s="34"/>
      <c r="L954" s="30"/>
      <c r="M954" s="26"/>
    </row>
    <row r="955" spans="1:13">
      <c r="A955" s="33">
        <v>638505</v>
      </c>
      <c r="B955" s="68" t="str">
        <f ca="1">VLOOKUP(A955,'Fichier FI (en entrée)'!B:E,3)</f>
        <v>ILNQAEMWQB</v>
      </c>
      <c r="C955" s="33" t="s">
        <v>2919</v>
      </c>
      <c r="D955" s="33" t="s">
        <v>2167</v>
      </c>
      <c r="E955" s="32" t="s">
        <v>2278</v>
      </c>
      <c r="F955" s="35">
        <v>-2</v>
      </c>
      <c r="G955" s="35">
        <v>-0.5</v>
      </c>
      <c r="H955" s="35">
        <v>-1</v>
      </c>
      <c r="I955" s="35" t="s">
        <v>2290</v>
      </c>
      <c r="J955" s="35"/>
      <c r="K955" s="34"/>
      <c r="L955" s="30"/>
      <c r="M955" s="26"/>
    </row>
    <row r="956" spans="1:13">
      <c r="A956" s="33">
        <v>643896</v>
      </c>
      <c r="B956" s="68" t="str">
        <f ca="1">VLOOKUP(A956,'Fichier FI (en entrée)'!B:E,3)</f>
        <v>TKTFTBWUHF</v>
      </c>
      <c r="C956" s="33" t="s">
        <v>2371</v>
      </c>
      <c r="D956" s="33" t="s">
        <v>2167</v>
      </c>
      <c r="E956" s="32" t="s">
        <v>2278</v>
      </c>
      <c r="F956" s="35">
        <v>1</v>
      </c>
      <c r="G956" s="35">
        <v>1</v>
      </c>
      <c r="H956" s="35">
        <v>0</v>
      </c>
      <c r="I956" s="35"/>
      <c r="J956" s="35"/>
      <c r="K956" s="34"/>
      <c r="L956" s="30"/>
      <c r="M956" s="26"/>
    </row>
    <row r="957" spans="1:13">
      <c r="A957" s="33">
        <v>677001</v>
      </c>
      <c r="B957" s="68" t="str">
        <f ca="1">VLOOKUP(A957,'Fichier FI (en entrée)'!B:E,3)</f>
        <v>XXASGUJJLJ</v>
      </c>
      <c r="C957" s="33" t="s">
        <v>2378</v>
      </c>
      <c r="D957" s="33" t="s">
        <v>2167</v>
      </c>
      <c r="E957" s="32" t="s">
        <v>2278</v>
      </c>
      <c r="F957" s="35">
        <v>-1</v>
      </c>
      <c r="G957" s="35">
        <v>-0.5</v>
      </c>
      <c r="H957" s="35">
        <v>0</v>
      </c>
      <c r="I957" s="35"/>
      <c r="J957" s="35"/>
      <c r="K957" s="34"/>
      <c r="L957" s="30"/>
      <c r="M957" s="26"/>
    </row>
    <row r="958" spans="1:13">
      <c r="A958" s="33">
        <v>677060</v>
      </c>
      <c r="B958" s="68" t="str">
        <f ca="1">VLOOKUP(A958,'Fichier FI (en entrée)'!B:E,3)</f>
        <v>XXASGUJJLJ</v>
      </c>
      <c r="C958" s="33" t="s">
        <v>2923</v>
      </c>
      <c r="D958" s="33" t="s">
        <v>2167</v>
      </c>
      <c r="E958" s="32" t="s">
        <v>2278</v>
      </c>
      <c r="F958" s="35">
        <v>1</v>
      </c>
      <c r="G958" s="35">
        <v>0.5</v>
      </c>
      <c r="H958" s="35">
        <v>-1</v>
      </c>
      <c r="I958" s="35" t="s">
        <v>2290</v>
      </c>
      <c r="J958" s="35"/>
      <c r="K958" s="34"/>
      <c r="L958" s="30"/>
      <c r="M958" s="26"/>
    </row>
    <row r="959" spans="1:13">
      <c r="A959" s="33">
        <v>709778</v>
      </c>
      <c r="B959" s="68" t="str">
        <f ca="1">VLOOKUP(A959,'Fichier FI (en entrée)'!B:E,3)</f>
        <v>MRXPYBAFON</v>
      </c>
      <c r="C959" s="33" t="s">
        <v>2808</v>
      </c>
      <c r="D959" s="33" t="s">
        <v>2167</v>
      </c>
      <c r="E959" s="32" t="s">
        <v>2278</v>
      </c>
      <c r="F959" s="35">
        <v>1</v>
      </c>
      <c r="G959" s="35">
        <v>1</v>
      </c>
      <c r="H959" s="35">
        <v>-1</v>
      </c>
      <c r="I959" s="35" t="s">
        <v>2290</v>
      </c>
      <c r="J959" s="35"/>
      <c r="K959" s="34"/>
      <c r="L959" s="30"/>
      <c r="M959" s="26"/>
    </row>
    <row r="960" spans="1:13">
      <c r="A960" s="33">
        <v>724929</v>
      </c>
      <c r="B960" s="68" t="str">
        <f ca="1">VLOOKUP(A960,'Fichier FI (en entrée)'!B:E,3)</f>
        <v>WBVQIPNZLK</v>
      </c>
      <c r="C960" s="33" t="s">
        <v>3005</v>
      </c>
      <c r="D960" s="33" t="s">
        <v>2167</v>
      </c>
      <c r="E960" s="32" t="s">
        <v>2278</v>
      </c>
      <c r="F960" s="35">
        <v>1</v>
      </c>
      <c r="G960" s="35">
        <v>0.5</v>
      </c>
      <c r="H960" s="35">
        <v>0</v>
      </c>
      <c r="I960" s="35"/>
      <c r="J960" s="35"/>
      <c r="K960" s="34"/>
      <c r="L960" s="30"/>
      <c r="M960" s="26"/>
    </row>
    <row r="961" spans="1:13">
      <c r="A961" s="33">
        <v>765372</v>
      </c>
      <c r="B961" s="68" t="str">
        <f ca="1">VLOOKUP(A961,'Fichier FI (en entrée)'!B:E,3)</f>
        <v>ONVIBSNHTS</v>
      </c>
      <c r="C961" s="33" t="s">
        <v>3006</v>
      </c>
      <c r="D961" s="33" t="s">
        <v>2167</v>
      </c>
      <c r="E961" s="32" t="s">
        <v>2278</v>
      </c>
      <c r="F961" s="35">
        <v>1</v>
      </c>
      <c r="G961" s="35">
        <v>0</v>
      </c>
      <c r="H961" s="35">
        <v>-1</v>
      </c>
      <c r="I961" s="35" t="s">
        <v>2290</v>
      </c>
      <c r="J961" s="35"/>
      <c r="K961" s="34"/>
      <c r="L961" s="30"/>
      <c r="M961" s="26"/>
    </row>
    <row r="962" spans="1:13">
      <c r="A962" s="33">
        <v>765447</v>
      </c>
      <c r="B962" s="68" t="str">
        <f ca="1">VLOOKUP(A962,'Fichier FI (en entrée)'!B:E,3)</f>
        <v>KWQMTRDMXB</v>
      </c>
      <c r="C962" s="33" t="s">
        <v>3007</v>
      </c>
      <c r="D962" s="33" t="s">
        <v>2167</v>
      </c>
      <c r="E962" s="32" t="s">
        <v>2278</v>
      </c>
      <c r="F962" s="35">
        <v>1.5</v>
      </c>
      <c r="G962" s="35">
        <v>0</v>
      </c>
      <c r="H962" s="35">
        <v>0</v>
      </c>
      <c r="I962" s="35"/>
      <c r="J962" s="35"/>
      <c r="K962" s="34"/>
      <c r="L962" s="30"/>
      <c r="M962" s="26"/>
    </row>
    <row r="963" spans="1:13">
      <c r="A963" s="33">
        <v>765504</v>
      </c>
      <c r="B963" s="68" t="str">
        <f ca="1">VLOOKUP(A963,'Fichier FI (en entrée)'!B:E,3)</f>
        <v>KWQMTRDMXB</v>
      </c>
      <c r="C963" s="33" t="s">
        <v>2445</v>
      </c>
      <c r="D963" s="33" t="s">
        <v>2167</v>
      </c>
      <c r="E963" s="32" t="s">
        <v>2278</v>
      </c>
      <c r="F963" s="35">
        <v>1.5</v>
      </c>
      <c r="G963" s="35">
        <v>0</v>
      </c>
      <c r="H963" s="35">
        <v>-1</v>
      </c>
      <c r="I963" s="35" t="s">
        <v>2290</v>
      </c>
      <c r="J963" s="35"/>
      <c r="K963" s="34"/>
      <c r="L963" s="30"/>
      <c r="M963" s="26"/>
    </row>
    <row r="964" spans="1:13">
      <c r="A964" s="33">
        <v>765518</v>
      </c>
      <c r="B964" s="68" t="str">
        <f ca="1">VLOOKUP(A964,'Fichier FI (en entrée)'!B:E,3)</f>
        <v>KWQMTRDMXB</v>
      </c>
      <c r="C964" s="33" t="s">
        <v>3008</v>
      </c>
      <c r="D964" s="33" t="s">
        <v>2167</v>
      </c>
      <c r="E964" s="32" t="s">
        <v>2278</v>
      </c>
      <c r="F964" s="35">
        <v>1.5</v>
      </c>
      <c r="G964" s="35">
        <v>0.5</v>
      </c>
      <c r="H964" s="35">
        <v>-1</v>
      </c>
      <c r="I964" s="35" t="s">
        <v>2290</v>
      </c>
      <c r="J964" s="35"/>
      <c r="K964" s="34"/>
      <c r="L964" s="30"/>
      <c r="M964" s="26"/>
    </row>
    <row r="965" spans="1:13">
      <c r="A965" s="33">
        <v>771171</v>
      </c>
      <c r="B965" s="68" t="str">
        <f ca="1">VLOOKUP(A965,'Fichier FI (en entrée)'!B:E,3)</f>
        <v>XGPAWJYRLR</v>
      </c>
      <c r="C965" s="33" t="s">
        <v>2854</v>
      </c>
      <c r="D965" s="33" t="s">
        <v>2167</v>
      </c>
      <c r="E965" s="32" t="s">
        <v>2278</v>
      </c>
      <c r="F965" s="35">
        <v>1.5</v>
      </c>
      <c r="G965" s="35">
        <v>1</v>
      </c>
      <c r="H965" s="35">
        <v>0</v>
      </c>
      <c r="I965" s="35"/>
      <c r="J965" s="35" t="s">
        <v>2290</v>
      </c>
      <c r="K965" s="34"/>
      <c r="L965" s="30"/>
      <c r="M965" s="26"/>
    </row>
    <row r="966" spans="1:13">
      <c r="A966" s="33">
        <v>793739</v>
      </c>
      <c r="B966" s="68" t="str">
        <f ca="1">VLOOKUP(A966,'Fichier FI (en entrée)'!B:E,3)</f>
        <v>BLRTGLUYWD</v>
      </c>
      <c r="C966" s="33" t="s">
        <v>3009</v>
      </c>
      <c r="D966" s="33" t="s">
        <v>2167</v>
      </c>
      <c r="E966" s="32" t="s">
        <v>2278</v>
      </c>
      <c r="F966" s="35">
        <v>1.5</v>
      </c>
      <c r="G966" s="35">
        <v>-0.5</v>
      </c>
      <c r="H966" s="35">
        <v>0</v>
      </c>
      <c r="I966" s="35"/>
      <c r="J966" s="35"/>
      <c r="K966" s="34"/>
      <c r="L966" s="30"/>
      <c r="M966" s="26"/>
    </row>
    <row r="967" spans="1:13">
      <c r="A967" s="33">
        <v>806022</v>
      </c>
      <c r="B967" s="68" t="str">
        <f ca="1">VLOOKUP(A967,'Fichier FI (en entrée)'!B:E,3)</f>
        <v>PSWSYWOEDM</v>
      </c>
      <c r="C967" s="33" t="s">
        <v>2901</v>
      </c>
      <c r="D967" s="33" t="s">
        <v>2167</v>
      </c>
      <c r="E967" s="32" t="s">
        <v>2278</v>
      </c>
      <c r="F967" s="35">
        <v>-1</v>
      </c>
      <c r="G967" s="35">
        <v>-0.5</v>
      </c>
      <c r="H967" s="35">
        <v>-1</v>
      </c>
      <c r="I967" s="35" t="s">
        <v>2290</v>
      </c>
      <c r="J967" s="35"/>
      <c r="K967" s="34"/>
      <c r="L967" s="30"/>
      <c r="M967" s="26"/>
    </row>
    <row r="968" spans="1:13">
      <c r="A968" s="33">
        <v>808243</v>
      </c>
      <c r="B968" s="68" t="str">
        <f ca="1">VLOOKUP(A968,'Fichier FI (en entrée)'!B:E,3)</f>
        <v>ELDENTHSUF</v>
      </c>
      <c r="C968" s="33" t="s">
        <v>3010</v>
      </c>
      <c r="D968" s="33" t="s">
        <v>2167</v>
      </c>
      <c r="E968" s="32" t="s">
        <v>2278</v>
      </c>
      <c r="F968" s="35">
        <v>1</v>
      </c>
      <c r="G968" s="35">
        <v>0</v>
      </c>
      <c r="H968" s="35">
        <v>0</v>
      </c>
      <c r="I968" s="35"/>
      <c r="J968" s="35"/>
      <c r="K968" s="34"/>
      <c r="L968" s="30"/>
      <c r="M968" s="26"/>
    </row>
    <row r="969" spans="1:13">
      <c r="A969" s="33">
        <v>815314</v>
      </c>
      <c r="B969" s="68" t="str">
        <f ca="1">VLOOKUP(A969,'Fichier FI (en entrée)'!B:E,3)</f>
        <v>DZKWPOPLTA</v>
      </c>
      <c r="C969" s="33" t="s">
        <v>2838</v>
      </c>
      <c r="D969" s="33" t="s">
        <v>2167</v>
      </c>
      <c r="E969" s="32" t="s">
        <v>2278</v>
      </c>
      <c r="F969" s="35">
        <v>1.5</v>
      </c>
      <c r="G969" s="35">
        <v>1</v>
      </c>
      <c r="H969" s="35">
        <v>0</v>
      </c>
      <c r="I969" s="35"/>
      <c r="J969" s="35"/>
      <c r="K969" s="34"/>
      <c r="L969" s="30"/>
      <c r="M969" s="26"/>
    </row>
    <row r="970" spans="1:13">
      <c r="A970" s="33">
        <v>1162863</v>
      </c>
      <c r="B970" s="68" t="str">
        <f ca="1">VLOOKUP(A970,'Fichier FI (en entrée)'!B:E,3)</f>
        <v>OXFLTCBBED</v>
      </c>
      <c r="C970" s="33" t="s">
        <v>3011</v>
      </c>
      <c r="D970" s="33" t="s">
        <v>2201</v>
      </c>
      <c r="E970" s="32" t="s">
        <v>2278</v>
      </c>
      <c r="F970" s="35">
        <v>-1</v>
      </c>
      <c r="G970" s="35">
        <v>0</v>
      </c>
      <c r="H970" s="35"/>
      <c r="I970" s="35"/>
      <c r="J970" s="35"/>
      <c r="K970" s="34"/>
      <c r="L970" s="30"/>
      <c r="M970" s="26"/>
    </row>
    <row r="971" spans="1:13">
      <c r="A971" s="33">
        <v>1140403</v>
      </c>
      <c r="B971" s="68" t="str">
        <f ca="1">VLOOKUP(A971,'Fichier FI (en entrée)'!B:E,3)</f>
        <v>TKGZRWHPWY</v>
      </c>
      <c r="C971" s="33" t="s">
        <v>3012</v>
      </c>
      <c r="D971" s="33" t="s">
        <v>2215</v>
      </c>
      <c r="E971" s="32" t="s">
        <v>2278</v>
      </c>
      <c r="F971" s="35">
        <v>0</v>
      </c>
      <c r="G971" s="35">
        <v>0</v>
      </c>
      <c r="H971" s="35"/>
      <c r="I971" s="35" t="s">
        <v>2290</v>
      </c>
      <c r="J971" s="35"/>
      <c r="K971" s="142"/>
      <c r="L971" s="30"/>
      <c r="M971" s="26"/>
    </row>
    <row r="972" spans="1:13">
      <c r="A972" s="33">
        <v>1037081</v>
      </c>
      <c r="B972" s="68" t="str">
        <f ca="1">VLOOKUP(A972,'Fichier FI (en entrée)'!B:E,3)</f>
        <v>VDFUKUSEWR</v>
      </c>
      <c r="C972" s="33" t="s">
        <v>2548</v>
      </c>
      <c r="D972" s="33" t="s">
        <v>2205</v>
      </c>
      <c r="E972" s="32" t="s">
        <v>2278</v>
      </c>
      <c r="F972" s="35">
        <v>-1</v>
      </c>
      <c r="G972" s="35">
        <v>0</v>
      </c>
      <c r="H972" s="35">
        <v>-2</v>
      </c>
      <c r="I972" s="35"/>
      <c r="J972" s="35"/>
      <c r="K972" s="34"/>
      <c r="L972" s="30"/>
      <c r="M972" s="26"/>
    </row>
    <row r="973" spans="1:13">
      <c r="A973" s="33">
        <v>1043894</v>
      </c>
      <c r="B973" s="68" t="str">
        <f ca="1">VLOOKUP(A973,'Fichier FI (en entrée)'!B:E,3)</f>
        <v>CRNXCXIVBL</v>
      </c>
      <c r="C973" s="33" t="s">
        <v>2858</v>
      </c>
      <c r="D973" s="33" t="s">
        <v>2205</v>
      </c>
      <c r="E973" s="32" t="s">
        <v>2278</v>
      </c>
      <c r="F973" s="35">
        <v>-1</v>
      </c>
      <c r="G973" s="35">
        <v>0</v>
      </c>
      <c r="H973" s="35"/>
      <c r="I973" s="35"/>
      <c r="J973" s="35"/>
      <c r="K973" s="34"/>
      <c r="L973" s="30"/>
      <c r="M973" s="26"/>
    </row>
    <row r="974" spans="1:13">
      <c r="A974" s="33">
        <v>1062377</v>
      </c>
      <c r="B974" s="68" t="str">
        <f ca="1">VLOOKUP(A974,'Fichier FI (en entrée)'!B:E,3)</f>
        <v>OLBKRJDIMY</v>
      </c>
      <c r="C974" s="33" t="s">
        <v>2559</v>
      </c>
      <c r="D974" s="33" t="s">
        <v>2205</v>
      </c>
      <c r="E974" s="32" t="s">
        <v>2278</v>
      </c>
      <c r="F974" s="35">
        <v>1</v>
      </c>
      <c r="G974" s="35">
        <v>0</v>
      </c>
      <c r="H974" s="35">
        <v>-10</v>
      </c>
      <c r="I974" s="35" t="s">
        <v>2299</v>
      </c>
      <c r="J974" s="35"/>
      <c r="K974" s="34"/>
      <c r="L974" s="30"/>
      <c r="M974" s="26"/>
    </row>
    <row r="975" spans="1:13">
      <c r="A975" s="33">
        <v>1080895</v>
      </c>
      <c r="B975" s="68" t="str">
        <f ca="1">VLOOKUP(A975,'Fichier FI (en entrée)'!B:E,3)</f>
        <v>HZHZRRGFZK</v>
      </c>
      <c r="C975" s="33" t="s">
        <v>2414</v>
      </c>
      <c r="D975" s="33" t="s">
        <v>2205</v>
      </c>
      <c r="E975" s="32" t="s">
        <v>2278</v>
      </c>
      <c r="F975" s="35">
        <v>1</v>
      </c>
      <c r="G975" s="35">
        <v>0</v>
      </c>
      <c r="H975" s="35"/>
      <c r="I975" s="35"/>
      <c r="J975" s="35"/>
      <c r="K975" s="143"/>
      <c r="L975" s="30"/>
      <c r="M975" s="26"/>
    </row>
    <row r="976" spans="1:13">
      <c r="A976" s="33">
        <v>1096438</v>
      </c>
      <c r="B976" s="68" t="str">
        <f ca="1">VLOOKUP(A976,'Fichier FI (en entrée)'!B:E,3)</f>
        <v>GIFSAFZITE</v>
      </c>
      <c r="C976" s="33" t="s">
        <v>3013</v>
      </c>
      <c r="D976" s="33" t="s">
        <v>2205</v>
      </c>
      <c r="E976" s="32" t="s">
        <v>2278</v>
      </c>
      <c r="F976" s="35">
        <v>-1</v>
      </c>
      <c r="G976" s="35">
        <v>0</v>
      </c>
      <c r="H976" s="35">
        <v>-3</v>
      </c>
      <c r="I976" s="35"/>
      <c r="J976" s="35"/>
      <c r="K976" s="34"/>
      <c r="L976" s="30"/>
      <c r="M976" s="26"/>
    </row>
    <row r="977" spans="1:13">
      <c r="A977" s="33">
        <v>1103879</v>
      </c>
      <c r="B977" s="68" t="str">
        <f ca="1">VLOOKUP(A977,'Fichier FI (en entrée)'!B:E,3)</f>
        <v>THSEITKFZL</v>
      </c>
      <c r="C977" s="33" t="s">
        <v>2943</v>
      </c>
      <c r="D977" s="33" t="s">
        <v>2205</v>
      </c>
      <c r="E977" s="32" t="s">
        <v>2278</v>
      </c>
      <c r="F977" s="35">
        <v>0.5</v>
      </c>
      <c r="G977" s="35">
        <v>0</v>
      </c>
      <c r="H977" s="35">
        <v>-10</v>
      </c>
      <c r="I977" s="35"/>
      <c r="J977" s="35"/>
      <c r="K977" s="34"/>
      <c r="L977" s="30"/>
      <c r="M977" s="26"/>
    </row>
    <row r="978" spans="1:13">
      <c r="A978" s="33">
        <v>1122514</v>
      </c>
      <c r="B978" s="68" t="str">
        <f ca="1">VLOOKUP(A978,'Fichier FI (en entrée)'!B:E,3)</f>
        <v>IMKKLPKOVD</v>
      </c>
      <c r="C978" s="33" t="s">
        <v>2441</v>
      </c>
      <c r="D978" s="33" t="s">
        <v>2205</v>
      </c>
      <c r="E978" s="32" t="s">
        <v>2278</v>
      </c>
      <c r="F978" s="35">
        <v>-2</v>
      </c>
      <c r="G978" s="35">
        <v>0</v>
      </c>
      <c r="H978" s="35"/>
      <c r="I978" s="35"/>
      <c r="J978" s="35"/>
      <c r="K978" s="34"/>
      <c r="L978" s="30"/>
      <c r="M978" s="26"/>
    </row>
    <row r="979" spans="1:13">
      <c r="A979" s="33">
        <v>1126661</v>
      </c>
      <c r="B979" s="68" t="str">
        <f ca="1">VLOOKUP(A979,'Fichier FI (en entrée)'!B:E,3)</f>
        <v>SFDZPVWNAO</v>
      </c>
      <c r="C979" s="33" t="s">
        <v>2543</v>
      </c>
      <c r="D979" s="33" t="s">
        <v>2205</v>
      </c>
      <c r="E979" s="32" t="s">
        <v>2278</v>
      </c>
      <c r="F979" s="35">
        <v>0.5</v>
      </c>
      <c r="G979" s="35">
        <v>1</v>
      </c>
      <c r="H979" s="35"/>
      <c r="I979" s="35"/>
      <c r="J979" s="35"/>
      <c r="K979" s="34"/>
      <c r="L979" s="30"/>
      <c r="M979" s="26"/>
    </row>
    <row r="980" spans="1:13">
      <c r="A980" s="33">
        <v>1139660</v>
      </c>
      <c r="B980" s="68" t="str">
        <f ca="1">VLOOKUP(A980,'Fichier FI (en entrée)'!B:E,3)</f>
        <v>DEOFPUVBWB</v>
      </c>
      <c r="C980" s="33" t="s">
        <v>3014</v>
      </c>
      <c r="D980" s="33" t="s">
        <v>2205</v>
      </c>
      <c r="E980" s="32" t="s">
        <v>2278</v>
      </c>
      <c r="F980" s="35">
        <v>-2</v>
      </c>
      <c r="G980" s="35">
        <v>-0.5</v>
      </c>
      <c r="H980" s="35"/>
      <c r="I980" s="35"/>
      <c r="J980" s="35"/>
      <c r="K980" s="34"/>
      <c r="L980" s="30"/>
      <c r="M980" s="26"/>
    </row>
    <row r="981" spans="1:13">
      <c r="A981" s="33">
        <v>1160463</v>
      </c>
      <c r="B981" s="68" t="str">
        <f ca="1">VLOOKUP(A981,'Fichier FI (en entrée)'!B:E,3)</f>
        <v>URZNWEEQGU</v>
      </c>
      <c r="C981" s="33" t="s">
        <v>2916</v>
      </c>
      <c r="D981" s="33" t="s">
        <v>2205</v>
      </c>
      <c r="E981" s="32" t="s">
        <v>2278</v>
      </c>
      <c r="F981" s="35">
        <v>0</v>
      </c>
      <c r="G981" s="35">
        <v>0</v>
      </c>
      <c r="H981" s="35"/>
      <c r="I981" s="35"/>
      <c r="J981" s="35"/>
      <c r="K981" s="34"/>
      <c r="L981" s="30"/>
      <c r="M981" s="26"/>
    </row>
    <row r="982" spans="1:13">
      <c r="A982" s="33">
        <v>1175040</v>
      </c>
      <c r="B982" s="68" t="str">
        <f ca="1">VLOOKUP(A982,'Fichier FI (en entrée)'!B:E,3)</f>
        <v>JIBMIXUXSL</v>
      </c>
      <c r="C982" s="33" t="s">
        <v>2515</v>
      </c>
      <c r="D982" s="33" t="s">
        <v>2205</v>
      </c>
      <c r="E982" s="32" t="s">
        <v>2278</v>
      </c>
      <c r="F982" s="35">
        <v>-2.5</v>
      </c>
      <c r="G982" s="35">
        <v>0</v>
      </c>
      <c r="H982" s="35"/>
      <c r="I982" s="35"/>
      <c r="J982" s="35"/>
      <c r="K982" s="34"/>
      <c r="L982" s="30"/>
      <c r="M982" s="26"/>
    </row>
    <row r="983" spans="1:13">
      <c r="A983" s="33">
        <v>1194007</v>
      </c>
      <c r="B983" s="68" t="str">
        <f ca="1">VLOOKUP(A983,'Fichier FI (en entrée)'!B:E,3)</f>
        <v>UQNWNVFLFR</v>
      </c>
      <c r="C983" s="33" t="s">
        <v>3015</v>
      </c>
      <c r="D983" s="33" t="s">
        <v>2205</v>
      </c>
      <c r="E983" s="32" t="s">
        <v>2278</v>
      </c>
      <c r="F983" s="35">
        <v>1</v>
      </c>
      <c r="G983" s="35">
        <v>0</v>
      </c>
      <c r="H983" s="35">
        <v>-10</v>
      </c>
      <c r="I983" s="35"/>
      <c r="J983" s="35"/>
      <c r="K983" s="34"/>
      <c r="L983" s="30"/>
      <c r="M983" s="26"/>
    </row>
    <row r="984" spans="1:13">
      <c r="A984" s="33">
        <v>1196455</v>
      </c>
      <c r="B984" s="68" t="str">
        <f ca="1">VLOOKUP(A984,'Fichier FI (en entrée)'!B:E,3)</f>
        <v>LBZXPXMSBF</v>
      </c>
      <c r="C984" s="33" t="s">
        <v>2560</v>
      </c>
      <c r="D984" s="33" t="s">
        <v>2205</v>
      </c>
      <c r="E984" s="32" t="s">
        <v>2278</v>
      </c>
      <c r="F984" s="35">
        <v>-1</v>
      </c>
      <c r="G984" s="35">
        <v>-0.5</v>
      </c>
      <c r="H984" s="35">
        <v>-5</v>
      </c>
      <c r="I984" s="35"/>
      <c r="J984" s="35"/>
      <c r="K984" s="34"/>
      <c r="L984" s="30"/>
      <c r="M984" s="26"/>
    </row>
    <row r="985" spans="1:13">
      <c r="A985" s="33">
        <v>1207614</v>
      </c>
      <c r="B985" s="68" t="str">
        <f ca="1">VLOOKUP(A985,'Fichier FI (en entrée)'!B:E,3)</f>
        <v>RUGVNQCEQW</v>
      </c>
      <c r="C985" s="33" t="s">
        <v>2800</v>
      </c>
      <c r="D985" s="33" t="s">
        <v>2205</v>
      </c>
      <c r="E985" s="32" t="s">
        <v>2278</v>
      </c>
      <c r="F985" s="35">
        <v>0</v>
      </c>
      <c r="G985" s="35">
        <v>1</v>
      </c>
      <c r="H985" s="35"/>
      <c r="I985" s="35"/>
      <c r="J985" s="35"/>
      <c r="K985" s="34"/>
      <c r="L985" s="30"/>
      <c r="M985" s="26"/>
    </row>
    <row r="986" spans="1:13">
      <c r="A986" s="33">
        <v>1035953</v>
      </c>
      <c r="B986" s="68" t="str">
        <f ca="1">VLOOKUP(A986,'Fichier FI (en entrée)'!B:E,3)</f>
        <v>PBWPKTJZPG</v>
      </c>
      <c r="C986" s="33" t="s">
        <v>3016</v>
      </c>
      <c r="D986" s="33" t="s">
        <v>2204</v>
      </c>
      <c r="E986" s="32" t="s">
        <v>2278</v>
      </c>
      <c r="F986" s="35">
        <v>0</v>
      </c>
      <c r="G986" s="35">
        <v>-0.5</v>
      </c>
      <c r="H986" s="35">
        <v>0.5</v>
      </c>
      <c r="I986" s="35"/>
      <c r="J986" s="35"/>
      <c r="K986" s="142"/>
      <c r="L986" s="30"/>
      <c r="M986" s="26"/>
    </row>
    <row r="987" spans="1:13">
      <c r="A987" s="33">
        <v>1040556</v>
      </c>
      <c r="B987" s="68" t="str">
        <f ca="1">VLOOKUP(A987,'Fichier FI (en entrée)'!B:E,3)</f>
        <v>BVSMXTFVNK</v>
      </c>
      <c r="C987" s="33" t="s">
        <v>2571</v>
      </c>
      <c r="D987" s="33" t="s">
        <v>2204</v>
      </c>
      <c r="E987" s="32" t="s">
        <v>2278</v>
      </c>
      <c r="F987" s="35"/>
      <c r="G987" s="35"/>
      <c r="H987" s="35">
        <v>-10</v>
      </c>
      <c r="I987" s="35"/>
      <c r="J987" s="35"/>
      <c r="K987" s="34"/>
      <c r="L987" s="30"/>
      <c r="M987" s="26"/>
    </row>
    <row r="988" spans="1:13">
      <c r="A988" s="33">
        <v>1052282</v>
      </c>
      <c r="B988" s="68" t="str">
        <f ca="1">VLOOKUP(A988,'Fichier FI (en entrée)'!B:E,3)</f>
        <v>VEFFVFNULP</v>
      </c>
      <c r="C988" s="33" t="s">
        <v>2459</v>
      </c>
      <c r="D988" s="33" t="s">
        <v>2204</v>
      </c>
      <c r="E988" s="32" t="s">
        <v>2278</v>
      </c>
      <c r="F988" s="35">
        <v>0</v>
      </c>
      <c r="G988" s="35">
        <v>0</v>
      </c>
      <c r="H988" s="35"/>
      <c r="I988" s="35"/>
      <c r="J988" s="35"/>
      <c r="K988" s="34"/>
      <c r="L988" s="30"/>
      <c r="M988" s="26"/>
    </row>
    <row r="989" spans="1:13">
      <c r="A989" s="33">
        <v>1068019</v>
      </c>
      <c r="B989" s="68" t="str">
        <f ca="1">VLOOKUP(A989,'Fichier FI (en entrée)'!B:E,3)</f>
        <v>EKJABCUDWI</v>
      </c>
      <c r="C989" s="33" t="s">
        <v>2402</v>
      </c>
      <c r="D989" s="33" t="s">
        <v>2204</v>
      </c>
      <c r="E989" s="32" t="s">
        <v>2278</v>
      </c>
      <c r="F989" s="35">
        <v>-0.5</v>
      </c>
      <c r="G989" s="35">
        <v>0.5</v>
      </c>
      <c r="H989" s="35"/>
      <c r="I989" s="35"/>
      <c r="J989" s="35"/>
      <c r="K989" s="34"/>
      <c r="L989" s="30"/>
      <c r="M989" s="26"/>
    </row>
    <row r="990" spans="1:13">
      <c r="A990" s="33">
        <v>1085882</v>
      </c>
      <c r="B990" s="68" t="str">
        <f ca="1">VLOOKUP(A990,'Fichier FI (en entrée)'!B:E,3)</f>
        <v>RNTVJJTNYI</v>
      </c>
      <c r="C990" s="33" t="s">
        <v>2530</v>
      </c>
      <c r="D990" s="33" t="s">
        <v>2204</v>
      </c>
      <c r="E990" s="32" t="s">
        <v>2278</v>
      </c>
      <c r="F990" s="35">
        <v>-2</v>
      </c>
      <c r="G990" s="35">
        <v>0</v>
      </c>
      <c r="H990" s="35"/>
      <c r="I990" s="35"/>
      <c r="J990" s="35"/>
      <c r="K990" s="34"/>
      <c r="L990" s="30"/>
      <c r="M990" s="26"/>
    </row>
    <row r="991" spans="1:13">
      <c r="A991" s="33">
        <v>1119976</v>
      </c>
      <c r="B991" s="68" t="str">
        <f ca="1">VLOOKUP(A991,'Fichier FI (en entrée)'!B:E,3)</f>
        <v>OVDEPSWEBU</v>
      </c>
      <c r="C991" s="33" t="s">
        <v>2519</v>
      </c>
      <c r="D991" s="33" t="s">
        <v>2204</v>
      </c>
      <c r="E991" s="32" t="s">
        <v>2278</v>
      </c>
      <c r="F991" s="35">
        <v>-0.5</v>
      </c>
      <c r="G991" s="35">
        <v>0</v>
      </c>
      <c r="H991" s="35">
        <v>-5</v>
      </c>
      <c r="I991" s="35"/>
      <c r="J991" s="35"/>
      <c r="K991" s="34"/>
      <c r="L991" s="30"/>
      <c r="M991" s="26"/>
    </row>
    <row r="992" spans="1:13">
      <c r="A992" s="33">
        <v>1151053</v>
      </c>
      <c r="B992" s="68" t="str">
        <f ca="1">VLOOKUP(A992,'Fichier FI (en entrée)'!B:E,3)</f>
        <v>DWGZHWHSRA</v>
      </c>
      <c r="C992" s="33" t="s">
        <v>2809</v>
      </c>
      <c r="D992" s="33" t="s">
        <v>2204</v>
      </c>
      <c r="E992" s="32" t="s">
        <v>2278</v>
      </c>
      <c r="F992" s="35">
        <v>0</v>
      </c>
      <c r="G992" s="35">
        <v>0</v>
      </c>
      <c r="H992" s="35"/>
      <c r="I992" s="35"/>
      <c r="J992" s="35"/>
      <c r="K992" s="34"/>
      <c r="L992" s="30"/>
      <c r="M992" s="26"/>
    </row>
    <row r="993" spans="1:13">
      <c r="A993" s="33">
        <v>1165449</v>
      </c>
      <c r="B993" s="68" t="str">
        <f ca="1">VLOOKUP(A993,'Fichier FI (en entrée)'!B:E,3)</f>
        <v>CNNRQCPQEE</v>
      </c>
      <c r="C993" s="33" t="s">
        <v>2301</v>
      </c>
      <c r="D993" s="33" t="s">
        <v>2204</v>
      </c>
      <c r="E993" s="32" t="s">
        <v>2278</v>
      </c>
      <c r="F993" s="35">
        <v>0</v>
      </c>
      <c r="G993" s="35">
        <v>0</v>
      </c>
      <c r="H993" s="35"/>
      <c r="I993" s="35"/>
      <c r="J993" s="35"/>
      <c r="K993" s="34"/>
      <c r="L993" s="30"/>
      <c r="M993" s="26"/>
    </row>
    <row r="994" spans="1:13">
      <c r="A994" s="33">
        <v>1166161</v>
      </c>
      <c r="B994" s="68" t="str">
        <f ca="1">VLOOKUP(A994,'Fichier FI (en entrée)'!B:E,3)</f>
        <v>IBZOVNJRHR</v>
      </c>
      <c r="C994" s="33" t="s">
        <v>2397</v>
      </c>
      <c r="D994" s="33" t="s">
        <v>2204</v>
      </c>
      <c r="E994" s="32" t="s">
        <v>2278</v>
      </c>
      <c r="F994" s="35">
        <v>0.5</v>
      </c>
      <c r="G994" s="35">
        <v>-0.5</v>
      </c>
      <c r="H994" s="35"/>
      <c r="I994" s="35"/>
      <c r="J994" s="35"/>
      <c r="K994" s="34"/>
      <c r="L994" s="30"/>
      <c r="M994" s="26"/>
    </row>
    <row r="995" spans="1:13">
      <c r="A995" s="33">
        <v>1009087</v>
      </c>
      <c r="B995" s="68" t="str">
        <f ca="1">VLOOKUP(A995,'Fichier FI (en entrée)'!B:E,3)</f>
        <v>UVTFLCDBET</v>
      </c>
      <c r="C995" s="33" t="s">
        <v>2417</v>
      </c>
      <c r="D995" s="33" t="s">
        <v>2191</v>
      </c>
      <c r="E995" s="32" t="s">
        <v>2278</v>
      </c>
      <c r="F995" s="35">
        <v>0.5</v>
      </c>
      <c r="G995" s="35">
        <v>0</v>
      </c>
      <c r="H995" s="35"/>
      <c r="I995" s="35"/>
      <c r="J995" s="35"/>
      <c r="K995" s="34"/>
      <c r="L995" s="30"/>
      <c r="M995" s="26"/>
    </row>
    <row r="996" spans="1:13">
      <c r="A996" s="33">
        <v>1009529</v>
      </c>
      <c r="B996" s="68" t="str">
        <f ca="1">VLOOKUP(A996,'Fichier FI (en entrée)'!B:E,3)</f>
        <v>KIIJKSGQQY</v>
      </c>
      <c r="C996" s="33" t="s">
        <v>2389</v>
      </c>
      <c r="D996" s="33" t="s">
        <v>2191</v>
      </c>
      <c r="E996" s="32" t="s">
        <v>2278</v>
      </c>
      <c r="F996" s="35">
        <v>0.5</v>
      </c>
      <c r="G996" s="35">
        <v>0.5</v>
      </c>
      <c r="H996" s="35"/>
      <c r="I996" s="35"/>
      <c r="J996" s="35"/>
      <c r="K996" s="34"/>
      <c r="L996" s="30"/>
      <c r="M996" s="26"/>
    </row>
    <row r="997" spans="1:13">
      <c r="A997" s="33">
        <v>1014890</v>
      </c>
      <c r="B997" s="68" t="str">
        <f ca="1">VLOOKUP(A997,'Fichier FI (en entrée)'!B:E,3)</f>
        <v>UJCEOMFKLA</v>
      </c>
      <c r="C997" s="33" t="s">
        <v>3000</v>
      </c>
      <c r="D997" s="33" t="s">
        <v>2191</v>
      </c>
      <c r="E997" s="32" t="s">
        <v>2278</v>
      </c>
      <c r="F997" s="35">
        <v>0.5</v>
      </c>
      <c r="G997" s="35">
        <v>0.5</v>
      </c>
      <c r="H997" s="35"/>
      <c r="I997" s="35"/>
      <c r="J997" s="35"/>
      <c r="K997" s="34"/>
      <c r="L997" s="30"/>
      <c r="M997" s="26"/>
    </row>
    <row r="998" spans="1:13">
      <c r="A998" s="33">
        <v>1030464</v>
      </c>
      <c r="B998" s="68" t="str">
        <f ca="1">VLOOKUP(A998,'Fichier FI (en entrée)'!B:E,3)</f>
        <v>IHVNYKPAHO</v>
      </c>
      <c r="C998" s="33" t="s">
        <v>3017</v>
      </c>
      <c r="D998" s="33" t="s">
        <v>2191</v>
      </c>
      <c r="E998" s="32" t="s">
        <v>2278</v>
      </c>
      <c r="F998" s="35">
        <v>-2</v>
      </c>
      <c r="G998" s="35">
        <v>-0.5</v>
      </c>
      <c r="H998" s="35"/>
      <c r="I998" s="35"/>
      <c r="J998" s="35"/>
      <c r="K998" s="34"/>
      <c r="L998" s="30"/>
      <c r="M998" s="26"/>
    </row>
    <row r="999" spans="1:13">
      <c r="A999" s="33">
        <v>1039698</v>
      </c>
      <c r="B999" s="68" t="str">
        <f ca="1">VLOOKUP(A999,'Fichier FI (en entrée)'!B:E,3)</f>
        <v>XRZZOSCNLB</v>
      </c>
      <c r="C999" s="33" t="s">
        <v>2933</v>
      </c>
      <c r="D999" s="33" t="s">
        <v>2191</v>
      </c>
      <c r="E999" s="32" t="s">
        <v>2278</v>
      </c>
      <c r="F999" s="35">
        <v>1</v>
      </c>
      <c r="G999" s="35">
        <v>0</v>
      </c>
      <c r="H999" s="35"/>
      <c r="I999" s="35"/>
      <c r="J999" s="35"/>
      <c r="K999" s="34"/>
      <c r="L999" s="30"/>
      <c r="M999" s="26"/>
    </row>
    <row r="1000" spans="1:13">
      <c r="A1000" s="33">
        <v>1045401</v>
      </c>
      <c r="B1000" s="68" t="str">
        <f ca="1">VLOOKUP(A1000,'Fichier FI (en entrée)'!B:E,3)</f>
        <v>FGPYAYGDFK</v>
      </c>
      <c r="C1000" s="33" t="s">
        <v>3018</v>
      </c>
      <c r="D1000" s="33" t="s">
        <v>2191</v>
      </c>
      <c r="E1000" s="32" t="s">
        <v>2278</v>
      </c>
      <c r="F1000" s="35">
        <v>0.5</v>
      </c>
      <c r="G1000" s="35">
        <v>0.5</v>
      </c>
      <c r="H1000" s="35"/>
      <c r="I1000" s="35"/>
      <c r="J1000" s="35"/>
      <c r="K1000" s="34"/>
      <c r="L1000" s="30"/>
      <c r="M1000" s="26"/>
    </row>
    <row r="1001" spans="1:13">
      <c r="A1001" s="33">
        <v>1054115</v>
      </c>
      <c r="B1001" s="68" t="str">
        <f ca="1">VLOOKUP(A1001,'Fichier FI (en entrée)'!B:E,3)</f>
        <v>SHHMBZGQJS</v>
      </c>
      <c r="C1001" s="33" t="s">
        <v>2856</v>
      </c>
      <c r="D1001" s="33" t="s">
        <v>2191</v>
      </c>
      <c r="E1001" s="32" t="s">
        <v>2278</v>
      </c>
      <c r="F1001" s="35">
        <v>0</v>
      </c>
      <c r="G1001" s="35">
        <v>-0.5</v>
      </c>
      <c r="H1001" s="35"/>
      <c r="I1001" s="35"/>
      <c r="J1001" s="35"/>
      <c r="K1001" s="34"/>
      <c r="L1001" s="30"/>
      <c r="M1001" s="26"/>
    </row>
    <row r="1002" spans="1:13">
      <c r="A1002" s="33">
        <v>1060693</v>
      </c>
      <c r="B1002" s="68" t="str">
        <f ca="1">VLOOKUP(A1002,'Fichier FI (en entrée)'!B:E,3)</f>
        <v>WRUMLVFLVD</v>
      </c>
      <c r="C1002" s="33" t="s">
        <v>3003</v>
      </c>
      <c r="D1002" s="33" t="s">
        <v>2191</v>
      </c>
      <c r="E1002" s="32" t="s">
        <v>2278</v>
      </c>
      <c r="F1002" s="35">
        <v>0</v>
      </c>
      <c r="G1002" s="35">
        <v>0</v>
      </c>
      <c r="H1002" s="35">
        <v>2</v>
      </c>
      <c r="I1002" s="35"/>
      <c r="J1002" s="35"/>
      <c r="K1002" s="34"/>
      <c r="L1002" s="30"/>
      <c r="M1002" s="26"/>
    </row>
    <row r="1003" spans="1:13">
      <c r="A1003" s="33">
        <v>1085310</v>
      </c>
      <c r="B1003" s="68" t="str">
        <f ca="1">VLOOKUP(A1003,'Fichier FI (en entrée)'!B:E,3)</f>
        <v>XCJGLWOJDZ</v>
      </c>
      <c r="C1003" s="33" t="s">
        <v>2983</v>
      </c>
      <c r="D1003" s="33" t="s">
        <v>2191</v>
      </c>
      <c r="E1003" s="32" t="s">
        <v>2278</v>
      </c>
      <c r="F1003" s="35">
        <v>0</v>
      </c>
      <c r="G1003" s="35">
        <v>0.5</v>
      </c>
      <c r="H1003" s="35"/>
      <c r="I1003" s="35" t="s">
        <v>2290</v>
      </c>
      <c r="J1003" s="35"/>
      <c r="K1003" s="34"/>
      <c r="L1003" s="30"/>
      <c r="M1003" s="26"/>
    </row>
    <row r="1004" spans="1:13">
      <c r="A1004" s="33">
        <v>1091251</v>
      </c>
      <c r="B1004" s="68" t="str">
        <f ca="1">VLOOKUP(A1004,'Fichier FI (en entrée)'!B:E,3)</f>
        <v>HNFVXVFIDV</v>
      </c>
      <c r="C1004" s="33" t="s">
        <v>3019</v>
      </c>
      <c r="D1004" s="33" t="s">
        <v>2191</v>
      </c>
      <c r="E1004" s="32" t="s">
        <v>2278</v>
      </c>
      <c r="F1004" s="35">
        <v>0</v>
      </c>
      <c r="G1004" s="35">
        <v>0</v>
      </c>
      <c r="H1004" s="35"/>
      <c r="I1004" s="35"/>
      <c r="J1004" s="35"/>
      <c r="K1004" s="34"/>
      <c r="L1004" s="30"/>
      <c r="M1004" s="26"/>
    </row>
    <row r="1005" spans="1:13">
      <c r="A1005" s="33">
        <v>1103857</v>
      </c>
      <c r="B1005" s="68" t="str">
        <f ca="1">VLOOKUP(A1005,'Fichier FI (en entrée)'!B:E,3)</f>
        <v>THSEITKFZL</v>
      </c>
      <c r="C1005" s="33" t="s">
        <v>2379</v>
      </c>
      <c r="D1005" s="33" t="s">
        <v>2191</v>
      </c>
      <c r="E1005" s="32" t="s">
        <v>2278</v>
      </c>
      <c r="F1005" s="35">
        <v>0</v>
      </c>
      <c r="G1005" s="35">
        <v>0.5</v>
      </c>
      <c r="H1005" s="35"/>
      <c r="I1005" s="35"/>
      <c r="J1005" s="35"/>
      <c r="K1005" s="34"/>
      <c r="L1005" s="30"/>
      <c r="M1005" s="26"/>
    </row>
    <row r="1006" spans="1:13">
      <c r="A1006" s="33">
        <v>1116616</v>
      </c>
      <c r="B1006" s="68" t="str">
        <f ca="1">VLOOKUP(A1006,'Fichier FI (en entrée)'!B:E,3)</f>
        <v>TCLAGQQIOI</v>
      </c>
      <c r="C1006" s="33" t="s">
        <v>2826</v>
      </c>
      <c r="D1006" s="33" t="s">
        <v>2191</v>
      </c>
      <c r="E1006" s="32" t="s">
        <v>2278</v>
      </c>
      <c r="F1006" s="35" t="s">
        <v>2299</v>
      </c>
      <c r="G1006" s="35">
        <v>0</v>
      </c>
      <c r="H1006" s="35"/>
      <c r="I1006" s="35"/>
      <c r="J1006" s="35"/>
      <c r="K1006" s="34"/>
      <c r="L1006" s="30"/>
      <c r="M1006" s="26"/>
    </row>
    <row r="1007" spans="1:13">
      <c r="A1007" s="33">
        <v>1145911</v>
      </c>
      <c r="B1007" s="68" t="str">
        <f ca="1">VLOOKUP(A1007,'Fichier FI (en entrée)'!B:E,3)</f>
        <v>JOARTPYBBA</v>
      </c>
      <c r="C1007" s="33" t="s">
        <v>2547</v>
      </c>
      <c r="D1007" s="33" t="s">
        <v>2191</v>
      </c>
      <c r="E1007" s="32" t="s">
        <v>2278</v>
      </c>
      <c r="F1007" s="35">
        <v>0.5</v>
      </c>
      <c r="G1007" s="35">
        <v>0.5</v>
      </c>
      <c r="H1007" s="35"/>
      <c r="I1007" s="35"/>
      <c r="J1007" s="35"/>
      <c r="K1007" s="34"/>
      <c r="L1007" s="30"/>
      <c r="M1007" s="26"/>
    </row>
    <row r="1008" spans="1:13">
      <c r="A1008" s="33">
        <v>1152129</v>
      </c>
      <c r="B1008" s="68" t="str">
        <f ca="1">VLOOKUP(A1008,'Fichier FI (en entrée)'!B:E,3)</f>
        <v>DLWHLIGWSV</v>
      </c>
      <c r="C1008" s="33" t="s">
        <v>3020</v>
      </c>
      <c r="D1008" s="33" t="s">
        <v>2191</v>
      </c>
      <c r="E1008" s="32" t="s">
        <v>2278</v>
      </c>
      <c r="F1008" s="35">
        <v>0</v>
      </c>
      <c r="G1008" s="35">
        <v>0.5</v>
      </c>
      <c r="H1008" s="35"/>
      <c r="I1008" s="35"/>
      <c r="J1008" s="35"/>
      <c r="K1008" s="34"/>
      <c r="L1008" s="30"/>
      <c r="M1008" s="26"/>
    </row>
    <row r="1009" spans="1:13">
      <c r="A1009" s="33">
        <v>1173854</v>
      </c>
      <c r="B1009" s="68" t="str">
        <f ca="1">VLOOKUP(A1009,'Fichier FI (en entrée)'!B:E,3)</f>
        <v>HGHQORQRGJ</v>
      </c>
      <c r="C1009" s="33" t="s">
        <v>2496</v>
      </c>
      <c r="D1009" s="33" t="s">
        <v>2191</v>
      </c>
      <c r="E1009" s="32" t="s">
        <v>2278</v>
      </c>
      <c r="F1009" s="35">
        <v>0</v>
      </c>
      <c r="G1009" s="35">
        <v>0</v>
      </c>
      <c r="H1009" s="35"/>
      <c r="I1009" s="35"/>
      <c r="J1009" s="35"/>
      <c r="K1009" s="34"/>
      <c r="L1009" s="30"/>
      <c r="M1009" s="26"/>
    </row>
    <row r="1010" spans="1:13">
      <c r="A1010" s="33">
        <v>1188033</v>
      </c>
      <c r="B1010" s="68" t="str">
        <f ca="1">VLOOKUP(A1010,'Fichier FI (en entrée)'!B:E,3)</f>
        <v>RPLKOMDBBY</v>
      </c>
      <c r="C1010" s="33" t="s">
        <v>2926</v>
      </c>
      <c r="D1010" s="33" t="s">
        <v>2191</v>
      </c>
      <c r="E1010" s="32" t="s">
        <v>2278</v>
      </c>
      <c r="F1010" s="35">
        <v>0</v>
      </c>
      <c r="G1010" s="35">
        <v>0</v>
      </c>
      <c r="H1010" s="35">
        <v>-1</v>
      </c>
      <c r="I1010" s="35"/>
      <c r="J1010" s="35"/>
      <c r="K1010" s="34"/>
      <c r="L1010" s="30"/>
      <c r="M1010" s="26"/>
    </row>
    <row r="1011" spans="1:13">
      <c r="A1011" s="33">
        <v>1203277</v>
      </c>
      <c r="B1011" s="68" t="str">
        <f ca="1">VLOOKUP(A1011,'Fichier FI (en entrée)'!B:E,3)</f>
        <v>ZBSKCQJJCG</v>
      </c>
      <c r="C1011" s="33" t="s">
        <v>3021</v>
      </c>
      <c r="D1011" s="33" t="s">
        <v>2191</v>
      </c>
      <c r="E1011" s="32" t="s">
        <v>2278</v>
      </c>
      <c r="F1011" s="35">
        <v>-2</v>
      </c>
      <c r="G1011" s="35">
        <v>-0.5</v>
      </c>
      <c r="H1011" s="35">
        <v>-5</v>
      </c>
      <c r="I1011" s="35"/>
      <c r="J1011" s="35"/>
      <c r="K1011" s="34"/>
      <c r="L1011" s="30"/>
      <c r="M1011" s="26"/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1"/>
  <sheetViews>
    <sheetView topLeftCell="A2" workbookViewId="0">
      <selection activeCell="H2" sqref="H2:H171"/>
    </sheetView>
  </sheetViews>
  <sheetFormatPr baseColWidth="10" defaultRowHeight="15" x14ac:dyDescent="0"/>
  <sheetData>
    <row r="1" spans="1:10">
      <c r="A1" s="6" t="s">
        <v>118</v>
      </c>
      <c r="B1" s="6" t="s">
        <v>106</v>
      </c>
      <c r="C1" s="6" t="s">
        <v>135</v>
      </c>
      <c r="D1" s="6" t="s">
        <v>2242</v>
      </c>
      <c r="E1" s="59" t="s">
        <v>2525</v>
      </c>
      <c r="F1" s="59" t="s">
        <v>2521</v>
      </c>
      <c r="G1" s="25" t="s">
        <v>2253</v>
      </c>
      <c r="H1" s="25" t="s">
        <v>2254</v>
      </c>
      <c r="I1" s="6" t="s">
        <v>2712</v>
      </c>
      <c r="J1" s="6" t="s">
        <v>2788</v>
      </c>
    </row>
    <row r="2" spans="1:10">
      <c r="A2">
        <v>609913</v>
      </c>
      <c r="B2" s="5" t="str">
        <f ca="1">VLOOKUP(A2,'Fichier FA (en entrée)'!B:E,3)</f>
        <v>ANYEZOJDZE</v>
      </c>
      <c r="C2" t="s">
        <v>2155</v>
      </c>
      <c r="D2" t="s">
        <v>152</v>
      </c>
      <c r="E2" s="60">
        <v>1</v>
      </c>
      <c r="F2" s="60">
        <v>0</v>
      </c>
      <c r="G2" s="26" t="b">
        <v>1</v>
      </c>
      <c r="H2" s="26"/>
      <c r="I2" s="22"/>
      <c r="J2" s="22" t="s">
        <v>2290</v>
      </c>
    </row>
    <row r="3" spans="1:10">
      <c r="A3">
        <v>340489</v>
      </c>
      <c r="B3" s="5" t="str">
        <f ca="1">VLOOKUP(A3,'Fichier FA (en entrée)'!B:E,3)</f>
        <v>OHDLHXTGXL</v>
      </c>
      <c r="C3" t="s">
        <v>2155</v>
      </c>
      <c r="D3" t="s">
        <v>152</v>
      </c>
      <c r="E3" s="60">
        <v>1</v>
      </c>
      <c r="F3" s="60">
        <v>0</v>
      </c>
      <c r="G3" s="26" t="b">
        <v>1</v>
      </c>
      <c r="H3" s="26" t="str">
        <f t="shared" ref="H3:H66" ca="1" si="0">B3&amp;"@email.fr"</f>
        <v>OHDLHXTGXL@email.fr</v>
      </c>
      <c r="I3" s="22"/>
      <c r="J3" s="22" t="s">
        <v>2290</v>
      </c>
    </row>
    <row r="4" spans="1:10">
      <c r="A4">
        <v>247677</v>
      </c>
      <c r="B4" s="5" t="str">
        <f ca="1">VLOOKUP(A4,'Fichier FA (en entrée)'!B:E,3)</f>
        <v>XSAGJCQQLZ</v>
      </c>
      <c r="C4" t="s">
        <v>2151</v>
      </c>
      <c r="D4" t="s">
        <v>152</v>
      </c>
      <c r="E4" s="60">
        <v>1</v>
      </c>
      <c r="F4" s="60">
        <v>0</v>
      </c>
      <c r="G4" s="26" t="b">
        <v>1</v>
      </c>
      <c r="H4" s="26" t="str">
        <f t="shared" ca="1" si="0"/>
        <v>XSAGJCQQLZ@email.fr</v>
      </c>
      <c r="I4" s="22"/>
      <c r="J4" s="22" t="s">
        <v>2290</v>
      </c>
    </row>
    <row r="5" spans="1:10">
      <c r="A5">
        <v>542721</v>
      </c>
      <c r="B5" s="5" t="str">
        <f ca="1">VLOOKUP(A5,'Fichier FA (en entrée)'!B:E,3)</f>
        <v>CXUGWYSUEM</v>
      </c>
      <c r="C5" t="s">
        <v>2161</v>
      </c>
      <c r="D5" t="s">
        <v>152</v>
      </c>
      <c r="E5" s="60">
        <v>1</v>
      </c>
      <c r="F5" s="60">
        <v>0</v>
      </c>
      <c r="G5" s="26" t="b">
        <v>1</v>
      </c>
      <c r="H5" s="26" t="str">
        <f t="shared" ca="1" si="0"/>
        <v>CXUGWYSUEM@email.fr</v>
      </c>
      <c r="I5" s="22"/>
      <c r="J5" s="22" t="s">
        <v>2290</v>
      </c>
    </row>
    <row r="6" spans="1:10">
      <c r="A6">
        <v>263397</v>
      </c>
      <c r="B6" s="5" t="str">
        <f ca="1">VLOOKUP(A6,'Fichier FA (en entrée)'!B:E,3)</f>
        <v>PSXNRQPXJH</v>
      </c>
      <c r="C6" t="s">
        <v>2155</v>
      </c>
      <c r="D6" t="s">
        <v>152</v>
      </c>
      <c r="E6" s="60">
        <v>1</v>
      </c>
      <c r="F6" s="60">
        <v>0</v>
      </c>
      <c r="G6" s="26" t="b">
        <v>1</v>
      </c>
      <c r="H6" s="26" t="str">
        <f t="shared" ca="1" si="0"/>
        <v>PSXNRQPXJH@email.fr</v>
      </c>
      <c r="I6" s="22"/>
      <c r="J6" s="22" t="s">
        <v>2290</v>
      </c>
    </row>
    <row r="7" spans="1:10">
      <c r="A7">
        <v>803799</v>
      </c>
      <c r="B7" s="5" t="str">
        <f ca="1">VLOOKUP(A7,'Fichier FA (en entrée)'!B:E,3)</f>
        <v>SSZHWDVDGB</v>
      </c>
      <c r="C7" t="s">
        <v>2167</v>
      </c>
      <c r="D7" t="s">
        <v>152</v>
      </c>
      <c r="E7" s="60">
        <v>1</v>
      </c>
      <c r="F7" s="60">
        <v>0</v>
      </c>
      <c r="G7" s="26" t="b">
        <v>1</v>
      </c>
      <c r="H7" s="26" t="str">
        <f t="shared" ca="1" si="0"/>
        <v>SSZHWDVDGB@email.fr</v>
      </c>
      <c r="I7" s="22"/>
      <c r="J7" s="22" t="s">
        <v>2290</v>
      </c>
    </row>
    <row r="8" spans="1:10">
      <c r="A8">
        <v>378760</v>
      </c>
      <c r="B8" s="5" t="str">
        <f ca="1">VLOOKUP(A8,'Fichier FA (en entrée)'!B:E,3)</f>
        <v>TORCUXCCGS</v>
      </c>
      <c r="C8" t="s">
        <v>2161</v>
      </c>
      <c r="D8" t="s">
        <v>152</v>
      </c>
      <c r="E8" s="60">
        <v>1</v>
      </c>
      <c r="F8" s="60">
        <v>0</v>
      </c>
      <c r="G8" s="26" t="b">
        <v>1</v>
      </c>
      <c r="H8" s="26" t="str">
        <f t="shared" ca="1" si="0"/>
        <v>TORCUXCCGS@email.fr</v>
      </c>
      <c r="I8" s="22"/>
      <c r="J8" s="22" t="s">
        <v>2290</v>
      </c>
    </row>
    <row r="9" spans="1:10">
      <c r="A9">
        <v>319210</v>
      </c>
      <c r="B9" s="5" t="str">
        <f ca="1">VLOOKUP(A9,'Fichier FA (en entrée)'!B:E,3)</f>
        <v>TLQPWPAJAD</v>
      </c>
      <c r="C9" t="s">
        <v>2155</v>
      </c>
      <c r="D9" t="s">
        <v>152</v>
      </c>
      <c r="E9" s="60">
        <v>1</v>
      </c>
      <c r="F9" s="60">
        <v>0</v>
      </c>
      <c r="G9" s="26" t="b">
        <v>1</v>
      </c>
      <c r="H9" s="26" t="str">
        <f t="shared" ca="1" si="0"/>
        <v>TLQPWPAJAD@email.fr</v>
      </c>
      <c r="I9" s="22"/>
      <c r="J9" s="22" t="s">
        <v>2290</v>
      </c>
    </row>
    <row r="10" spans="1:10">
      <c r="A10">
        <v>305476</v>
      </c>
      <c r="B10" s="5" t="str">
        <f ca="1">VLOOKUP(A10,'Fichier FA (en entrée)'!B:E,3)</f>
        <v>ANQOBWVKEW</v>
      </c>
      <c r="C10" t="s">
        <v>2155</v>
      </c>
      <c r="D10" t="s">
        <v>152</v>
      </c>
      <c r="E10" s="60">
        <v>1</v>
      </c>
      <c r="F10" s="60">
        <v>0</v>
      </c>
      <c r="G10" s="26" t="b">
        <v>1</v>
      </c>
      <c r="H10" s="26" t="str">
        <f t="shared" ca="1" si="0"/>
        <v>ANQOBWVKEW@email.fr</v>
      </c>
      <c r="I10" s="22"/>
      <c r="J10" s="22" t="s">
        <v>2290</v>
      </c>
    </row>
    <row r="11" spans="1:10">
      <c r="A11">
        <v>214389</v>
      </c>
      <c r="B11" s="5" t="str">
        <f ca="1">VLOOKUP(A11,'Fichier FA (en entrée)'!B:E,3)</f>
        <v>TKTWCLCBBA</v>
      </c>
      <c r="C11" t="s">
        <v>2161</v>
      </c>
      <c r="D11" t="s">
        <v>152</v>
      </c>
      <c r="E11" s="60">
        <v>1</v>
      </c>
      <c r="F11" s="60">
        <v>0</v>
      </c>
      <c r="G11" s="26" t="b">
        <v>1</v>
      </c>
      <c r="H11" s="26" t="str">
        <f t="shared" ca="1" si="0"/>
        <v>TKTWCLCBBA@email.fr</v>
      </c>
      <c r="I11" s="22"/>
      <c r="J11" s="22" t="s">
        <v>2290</v>
      </c>
    </row>
    <row r="12" spans="1:10">
      <c r="A12">
        <v>161068</v>
      </c>
      <c r="B12" s="5" t="str">
        <f ca="1">VLOOKUP(A12,'Fichier FA (en entrée)'!B:E,3)</f>
        <v>BDHHRTZVCG</v>
      </c>
      <c r="C12" t="s">
        <v>2161</v>
      </c>
      <c r="D12" t="s">
        <v>152</v>
      </c>
      <c r="E12" s="60">
        <v>1</v>
      </c>
      <c r="F12" s="60">
        <v>0</v>
      </c>
      <c r="G12" s="26" t="b">
        <v>1</v>
      </c>
      <c r="H12" s="26" t="str">
        <f t="shared" ca="1" si="0"/>
        <v>BDHHRTZVCG@email.fr</v>
      </c>
      <c r="I12" s="22" t="s">
        <v>2290</v>
      </c>
      <c r="J12" s="22" t="s">
        <v>2290</v>
      </c>
    </row>
    <row r="13" spans="1:10">
      <c r="A13">
        <v>452302</v>
      </c>
      <c r="B13" s="5" t="str">
        <f ca="1">VLOOKUP(A13,'Fichier FA (en entrée)'!B:E,3)</f>
        <v>JKTTPIUTPX</v>
      </c>
      <c r="C13" t="s">
        <v>2151</v>
      </c>
      <c r="D13" t="s">
        <v>152</v>
      </c>
      <c r="E13" s="60">
        <v>1</v>
      </c>
      <c r="F13" s="60">
        <v>0</v>
      </c>
      <c r="G13" s="26" t="b">
        <v>1</v>
      </c>
      <c r="H13" s="26" t="str">
        <f t="shared" ca="1" si="0"/>
        <v>JKTTPIUTPX@email.fr</v>
      </c>
      <c r="I13" s="22" t="s">
        <v>2290</v>
      </c>
      <c r="J13" s="22" t="s">
        <v>2290</v>
      </c>
    </row>
    <row r="14" spans="1:10">
      <c r="A14">
        <v>377832</v>
      </c>
      <c r="B14" s="5" t="str">
        <f ca="1">VLOOKUP(A14,'Fichier FA (en entrée)'!B:E,3)</f>
        <v>NIDDLGHUPK</v>
      </c>
      <c r="C14" t="s">
        <v>2155</v>
      </c>
      <c r="D14" t="s">
        <v>152</v>
      </c>
      <c r="E14" s="60">
        <v>1</v>
      </c>
      <c r="F14" s="60">
        <v>0</v>
      </c>
      <c r="G14" s="26" t="b">
        <v>1</v>
      </c>
      <c r="H14" s="26" t="str">
        <f t="shared" ca="1" si="0"/>
        <v>NIDDLGHUPK@email.fr</v>
      </c>
      <c r="I14" s="22"/>
      <c r="J14" s="22" t="s">
        <v>2290</v>
      </c>
    </row>
    <row r="15" spans="1:10">
      <c r="A15">
        <v>149542</v>
      </c>
      <c r="B15" s="5" t="str">
        <f ca="1">VLOOKUP(A15,'Fichier FA (en entrée)'!B:E,3)</f>
        <v>WBQQESYTAF</v>
      </c>
      <c r="C15" t="s">
        <v>2158</v>
      </c>
      <c r="D15" t="s">
        <v>152</v>
      </c>
      <c r="E15" s="60">
        <v>1</v>
      </c>
      <c r="F15" s="60">
        <v>0</v>
      </c>
      <c r="G15" s="26" t="b">
        <v>1</v>
      </c>
      <c r="H15" s="26" t="str">
        <f t="shared" ca="1" si="0"/>
        <v>WBQQESYTAF@email.fr</v>
      </c>
      <c r="I15" s="22"/>
      <c r="J15" s="22" t="s">
        <v>2290</v>
      </c>
    </row>
    <row r="16" spans="1:10">
      <c r="A16">
        <v>1140228</v>
      </c>
      <c r="B16" s="5" t="str">
        <f ca="1">VLOOKUP(A16,'Fichier FA (en entrée)'!B:E,3)</f>
        <v>HDHRNQRXPB</v>
      </c>
      <c r="C16" t="s">
        <v>2204</v>
      </c>
      <c r="D16" t="s">
        <v>1650</v>
      </c>
      <c r="E16" s="60">
        <v>1</v>
      </c>
      <c r="F16" s="60">
        <v>0</v>
      </c>
      <c r="G16" s="26" t="b">
        <v>1</v>
      </c>
      <c r="H16" s="26" t="str">
        <f t="shared" ca="1" si="0"/>
        <v>HDHRNQRXPB@email.fr</v>
      </c>
      <c r="I16" s="22"/>
      <c r="J16" s="22" t="s">
        <v>2290</v>
      </c>
    </row>
    <row r="17" spans="1:10">
      <c r="A17">
        <v>638209</v>
      </c>
      <c r="B17" s="5" t="str">
        <f ca="1">VLOOKUP(A17,'Fichier FA (en entrée)'!B:E,3)</f>
        <v>KMCMGQZLOW</v>
      </c>
      <c r="C17" t="s">
        <v>2155</v>
      </c>
      <c r="D17" t="s">
        <v>152</v>
      </c>
      <c r="E17" s="60">
        <v>1</v>
      </c>
      <c r="F17" s="60">
        <v>0</v>
      </c>
      <c r="G17" s="26" t="b">
        <v>1</v>
      </c>
      <c r="H17" s="26" t="str">
        <f t="shared" ca="1" si="0"/>
        <v>KMCMGQZLOW@email.fr</v>
      </c>
      <c r="I17" s="22" t="s">
        <v>2290</v>
      </c>
      <c r="J17" s="22" t="s">
        <v>2290</v>
      </c>
    </row>
    <row r="18" spans="1:10">
      <c r="A18">
        <v>404034</v>
      </c>
      <c r="B18" s="5" t="str">
        <f ca="1">VLOOKUP(A18,'Fichier FA (en entrée)'!B:E,3)</f>
        <v>WQCQXLGTJU</v>
      </c>
      <c r="C18" t="s">
        <v>2161</v>
      </c>
      <c r="D18" t="s">
        <v>152</v>
      </c>
      <c r="E18" s="60">
        <v>1</v>
      </c>
      <c r="F18" s="60">
        <v>0</v>
      </c>
      <c r="G18" s="26" t="b">
        <v>1</v>
      </c>
      <c r="H18" s="26" t="str">
        <f t="shared" ca="1" si="0"/>
        <v>WQCQXLGTJU@email.fr</v>
      </c>
      <c r="I18" s="22"/>
      <c r="J18" s="22" t="s">
        <v>2290</v>
      </c>
    </row>
    <row r="19" spans="1:10">
      <c r="A19">
        <v>319218</v>
      </c>
      <c r="B19" s="5" t="str">
        <f ca="1">VLOOKUP(A19,'Fichier FA (en entrée)'!B:E,3)</f>
        <v>HBTXHBBKJD</v>
      </c>
      <c r="C19" t="s">
        <v>2155</v>
      </c>
      <c r="D19" t="s">
        <v>152</v>
      </c>
      <c r="E19" s="60">
        <v>1</v>
      </c>
      <c r="F19" s="60">
        <v>0</v>
      </c>
      <c r="G19" s="26" t="b">
        <v>1</v>
      </c>
      <c r="H19" s="26" t="str">
        <f t="shared" ca="1" si="0"/>
        <v>HBTXHBBKJD@email.fr</v>
      </c>
      <c r="I19" s="22"/>
      <c r="J19" s="22" t="s">
        <v>2290</v>
      </c>
    </row>
    <row r="20" spans="1:10">
      <c r="A20">
        <v>565612</v>
      </c>
      <c r="B20" s="5" t="str">
        <f ca="1">VLOOKUP(A20,'Fichier FA (en entrée)'!B:E,3)</f>
        <v>MUDZVUKVIU</v>
      </c>
      <c r="C20" t="s">
        <v>2155</v>
      </c>
      <c r="D20" t="s">
        <v>152</v>
      </c>
      <c r="E20" s="60">
        <v>1</v>
      </c>
      <c r="F20" s="60">
        <v>0</v>
      </c>
      <c r="G20" s="26" t="b">
        <v>1</v>
      </c>
      <c r="H20" s="26" t="str">
        <f t="shared" ca="1" si="0"/>
        <v>MUDZVUKVIU@email.fr</v>
      </c>
      <c r="I20" s="22" t="s">
        <v>2290</v>
      </c>
      <c r="J20" s="22" t="s">
        <v>2290</v>
      </c>
    </row>
    <row r="21" spans="1:10">
      <c r="A21">
        <v>646617</v>
      </c>
      <c r="B21" s="5" t="str">
        <f ca="1">VLOOKUP(A21,'Fichier FA (en entrée)'!B:E,3)</f>
        <v>UBKZHQFEWT</v>
      </c>
      <c r="C21" t="s">
        <v>2155</v>
      </c>
      <c r="D21" t="s">
        <v>152</v>
      </c>
      <c r="E21" s="60">
        <v>1</v>
      </c>
      <c r="F21" s="60">
        <v>0</v>
      </c>
      <c r="G21" s="26" t="b">
        <v>1</v>
      </c>
      <c r="H21" s="26" t="str">
        <f t="shared" ca="1" si="0"/>
        <v>UBKZHQFEWT@email.fr</v>
      </c>
      <c r="I21" s="22"/>
      <c r="J21" s="22" t="s">
        <v>2290</v>
      </c>
    </row>
    <row r="22" spans="1:10">
      <c r="A22">
        <v>527034</v>
      </c>
      <c r="B22" s="5" t="str">
        <f ca="1">VLOOKUP(A22,'Fichier FA (en entrée)'!B:E,3)</f>
        <v>HPEKJPUUAC</v>
      </c>
      <c r="C22" t="s">
        <v>2161</v>
      </c>
      <c r="D22" t="s">
        <v>152</v>
      </c>
      <c r="E22" s="60">
        <v>1</v>
      </c>
      <c r="F22" s="60">
        <v>0</v>
      </c>
      <c r="G22" s="26" t="b">
        <v>1</v>
      </c>
      <c r="H22" s="26" t="str">
        <f t="shared" ca="1" si="0"/>
        <v>HPEKJPUUAC@email.fr</v>
      </c>
      <c r="I22" s="22"/>
      <c r="J22" s="22" t="s">
        <v>2290</v>
      </c>
    </row>
    <row r="23" spans="1:10">
      <c r="A23">
        <v>382891</v>
      </c>
      <c r="B23" s="5" t="str">
        <f ca="1">VLOOKUP(A23,'Fichier FA (en entrée)'!B:E,3)</f>
        <v>KRHCJIBXDR</v>
      </c>
      <c r="C23" t="s">
        <v>2155</v>
      </c>
      <c r="D23" t="s">
        <v>152</v>
      </c>
      <c r="E23" s="60">
        <v>1</v>
      </c>
      <c r="F23" s="60">
        <v>0</v>
      </c>
      <c r="G23" s="26" t="b">
        <v>1</v>
      </c>
      <c r="H23" s="26" t="str">
        <f t="shared" ca="1" si="0"/>
        <v>KRHCJIBXDR@email.fr</v>
      </c>
      <c r="I23" s="22"/>
      <c r="J23" s="22" t="s">
        <v>2290</v>
      </c>
    </row>
    <row r="24" spans="1:10">
      <c r="A24">
        <v>773610</v>
      </c>
      <c r="B24" s="5" t="str">
        <f ca="1">VLOOKUP(A24,'Fichier FA (en entrée)'!B:E,3)</f>
        <v>ZABZIESXRD</v>
      </c>
      <c r="C24" t="s">
        <v>2155</v>
      </c>
      <c r="D24" t="s">
        <v>152</v>
      </c>
      <c r="E24" s="60">
        <v>1</v>
      </c>
      <c r="F24" s="60">
        <v>0</v>
      </c>
      <c r="G24" s="26" t="b">
        <v>1</v>
      </c>
      <c r="H24" s="26" t="str">
        <f t="shared" ca="1" si="0"/>
        <v>ZABZIESXRD@email.fr</v>
      </c>
      <c r="I24" s="22"/>
      <c r="J24" s="22" t="s">
        <v>2290</v>
      </c>
    </row>
    <row r="25" spans="1:10">
      <c r="A25">
        <v>778294</v>
      </c>
      <c r="B25" s="5" t="str">
        <f ca="1">VLOOKUP(A25,'Fichier FA (en entrée)'!B:E,3)</f>
        <v>HPNZWLBJCO</v>
      </c>
      <c r="C25" t="s">
        <v>2153</v>
      </c>
      <c r="D25" t="s">
        <v>152</v>
      </c>
      <c r="E25" s="60">
        <v>1</v>
      </c>
      <c r="F25" s="60">
        <v>0</v>
      </c>
      <c r="G25" s="26" t="b">
        <v>1</v>
      </c>
      <c r="H25" s="26" t="str">
        <f t="shared" ca="1" si="0"/>
        <v>HPNZWLBJCO@email.fr</v>
      </c>
      <c r="I25" s="22"/>
      <c r="J25" s="22" t="s">
        <v>2290</v>
      </c>
    </row>
    <row r="26" spans="1:10">
      <c r="A26">
        <v>688656</v>
      </c>
      <c r="B26" s="5" t="str">
        <f ca="1">VLOOKUP(A26,'Fichier FA (en entrée)'!B:E,3)</f>
        <v>WEJDEVVIMS</v>
      </c>
      <c r="C26" t="s">
        <v>2158</v>
      </c>
      <c r="D26" t="s">
        <v>152</v>
      </c>
      <c r="E26" s="60">
        <v>1</v>
      </c>
      <c r="F26" s="60">
        <v>0</v>
      </c>
      <c r="G26" s="26" t="b">
        <v>1</v>
      </c>
      <c r="H26" s="26" t="str">
        <f t="shared" ca="1" si="0"/>
        <v>WEJDEVVIMS@email.fr</v>
      </c>
      <c r="I26" s="22"/>
      <c r="J26" s="22" t="s">
        <v>2290</v>
      </c>
    </row>
    <row r="27" spans="1:10">
      <c r="A27">
        <v>405390</v>
      </c>
      <c r="B27" s="5" t="str">
        <f ca="1">VLOOKUP(A27,'Fichier FA (en entrée)'!B:E,3)</f>
        <v>KJJYNYYDAB</v>
      </c>
      <c r="C27" t="s">
        <v>2155</v>
      </c>
      <c r="D27" t="s">
        <v>152</v>
      </c>
      <c r="E27" s="60">
        <v>1</v>
      </c>
      <c r="F27" s="60">
        <v>0</v>
      </c>
      <c r="G27" s="26" t="b">
        <v>1</v>
      </c>
      <c r="H27" s="26" t="str">
        <f t="shared" ca="1" si="0"/>
        <v>KJJYNYYDAB@email.fr</v>
      </c>
      <c r="I27" s="22" t="s">
        <v>2290</v>
      </c>
      <c r="J27" s="22" t="s">
        <v>2290</v>
      </c>
    </row>
    <row r="28" spans="1:10">
      <c r="A28">
        <v>384426</v>
      </c>
      <c r="B28" s="5" t="str">
        <f ca="1">VLOOKUP(A28,'Fichier FA (en entrée)'!B:E,3)</f>
        <v>DNUDJLZSTW</v>
      </c>
      <c r="C28" t="s">
        <v>2161</v>
      </c>
      <c r="D28" t="s">
        <v>152</v>
      </c>
      <c r="E28" s="60">
        <v>1</v>
      </c>
      <c r="F28" s="60">
        <v>0</v>
      </c>
      <c r="G28" s="26" t="b">
        <v>1</v>
      </c>
      <c r="H28" s="26" t="str">
        <f t="shared" ca="1" si="0"/>
        <v>DNUDJLZSTW@email.fr</v>
      </c>
      <c r="I28" s="22"/>
      <c r="J28" s="22" t="s">
        <v>2290</v>
      </c>
    </row>
    <row r="29" spans="1:10">
      <c r="A29">
        <v>539545</v>
      </c>
      <c r="B29" s="5" t="str">
        <f ca="1">VLOOKUP(A29,'Fichier FA (en entrée)'!B:E,3)</f>
        <v>OCMTGYCGDN</v>
      </c>
      <c r="C29" t="s">
        <v>2151</v>
      </c>
      <c r="D29" t="s">
        <v>152</v>
      </c>
      <c r="E29" s="60">
        <v>1</v>
      </c>
      <c r="F29" s="60">
        <v>0</v>
      </c>
      <c r="G29" s="26" t="b">
        <v>1</v>
      </c>
      <c r="H29" s="26" t="str">
        <f t="shared" ca="1" si="0"/>
        <v>OCMTGYCGDN@email.fr</v>
      </c>
      <c r="I29" s="22" t="s">
        <v>2290</v>
      </c>
      <c r="J29" s="22" t="s">
        <v>2290</v>
      </c>
    </row>
    <row r="30" spans="1:10">
      <c r="A30">
        <v>553973</v>
      </c>
      <c r="B30" s="5" t="str">
        <f ca="1">VLOOKUP(A30,'Fichier FA (en entrée)'!B:E,3)</f>
        <v>ZMCKRQILQN</v>
      </c>
      <c r="C30" t="s">
        <v>2161</v>
      </c>
      <c r="D30" t="s">
        <v>152</v>
      </c>
      <c r="E30" s="60">
        <v>1</v>
      </c>
      <c r="F30" s="60">
        <v>0</v>
      </c>
      <c r="G30" s="26" t="b">
        <v>1</v>
      </c>
      <c r="H30" s="26" t="str">
        <f t="shared" ca="1" si="0"/>
        <v>ZMCKRQILQN@email.fr</v>
      </c>
      <c r="I30" s="22"/>
      <c r="J30" s="22" t="s">
        <v>2290</v>
      </c>
    </row>
    <row r="31" spans="1:10">
      <c r="A31">
        <v>391758</v>
      </c>
      <c r="B31" s="5" t="str">
        <f ca="1">VLOOKUP(A31,'Fichier FA (en entrée)'!B:E,3)</f>
        <v>YMMRTLFIRW</v>
      </c>
      <c r="C31" t="s">
        <v>2158</v>
      </c>
      <c r="D31" t="s">
        <v>152</v>
      </c>
      <c r="E31" s="60">
        <v>1</v>
      </c>
      <c r="F31" s="60">
        <v>0</v>
      </c>
      <c r="G31" s="26" t="b">
        <v>1</v>
      </c>
      <c r="H31" s="26" t="str">
        <f t="shared" ca="1" si="0"/>
        <v>YMMRTLFIRW@email.fr</v>
      </c>
      <c r="I31" s="22"/>
      <c r="J31" s="22" t="s">
        <v>2290</v>
      </c>
    </row>
    <row r="32" spans="1:10">
      <c r="A32">
        <v>772710</v>
      </c>
      <c r="B32" s="5" t="str">
        <f ca="1">VLOOKUP(A32,'Fichier FA (en entrée)'!B:E,3)</f>
        <v>WRROOOLCUZ</v>
      </c>
      <c r="C32" t="s">
        <v>2158</v>
      </c>
      <c r="D32" t="s">
        <v>152</v>
      </c>
      <c r="E32" s="60">
        <v>1</v>
      </c>
      <c r="F32" s="60">
        <v>0</v>
      </c>
      <c r="G32" s="26" t="b">
        <v>1</v>
      </c>
      <c r="H32" s="26" t="str">
        <f t="shared" ca="1" si="0"/>
        <v>WRROOOLCUZ@email.fr</v>
      </c>
      <c r="I32" s="22"/>
      <c r="J32" s="22" t="s">
        <v>2290</v>
      </c>
    </row>
    <row r="33" spans="1:10">
      <c r="A33">
        <v>661484</v>
      </c>
      <c r="B33" s="5" t="str">
        <f ca="1">VLOOKUP(A33,'Fichier FA (en entrée)'!B:E,3)</f>
        <v>PGXMVOYIWW</v>
      </c>
      <c r="C33" t="s">
        <v>2153</v>
      </c>
      <c r="D33" t="s">
        <v>152</v>
      </c>
      <c r="E33" s="60">
        <v>1</v>
      </c>
      <c r="F33" s="60">
        <v>0</v>
      </c>
      <c r="G33" s="26" t="b">
        <v>1</v>
      </c>
      <c r="H33" s="26" t="str">
        <f t="shared" ca="1" si="0"/>
        <v>PGXMVOYIWW@email.fr</v>
      </c>
      <c r="I33" s="22"/>
      <c r="J33" s="22" t="s">
        <v>2290</v>
      </c>
    </row>
    <row r="34" spans="1:10">
      <c r="A34">
        <v>510259</v>
      </c>
      <c r="B34" s="5" t="str">
        <f ca="1">VLOOKUP(A34,'Fichier FA (en entrée)'!B:E,3)</f>
        <v>ZTOTNEMJWC</v>
      </c>
      <c r="C34" t="s">
        <v>2155</v>
      </c>
      <c r="D34" t="s">
        <v>152</v>
      </c>
      <c r="E34" s="60">
        <v>1</v>
      </c>
      <c r="F34" s="60">
        <v>0</v>
      </c>
      <c r="G34" s="26" t="b">
        <v>1</v>
      </c>
      <c r="H34" s="26" t="str">
        <f t="shared" ca="1" si="0"/>
        <v>ZTOTNEMJWC@email.fr</v>
      </c>
      <c r="I34" s="22"/>
      <c r="J34" s="22" t="s">
        <v>2290</v>
      </c>
    </row>
    <row r="35" spans="1:10">
      <c r="A35">
        <v>554472</v>
      </c>
      <c r="B35" s="5" t="str">
        <f ca="1">VLOOKUP(A35,'Fichier FA (en entrée)'!B:E,3)</f>
        <v>SZOVKGVXLH</v>
      </c>
      <c r="C35" t="s">
        <v>2151</v>
      </c>
      <c r="D35" t="s">
        <v>152</v>
      </c>
      <c r="E35" s="60">
        <v>1</v>
      </c>
      <c r="F35" s="60">
        <v>0</v>
      </c>
      <c r="G35" s="26" t="b">
        <v>1</v>
      </c>
      <c r="H35" s="26" t="str">
        <f t="shared" ca="1" si="0"/>
        <v>SZOVKGVXLH@email.fr</v>
      </c>
      <c r="I35" s="22" t="s">
        <v>2290</v>
      </c>
      <c r="J35" s="22" t="s">
        <v>2290</v>
      </c>
    </row>
    <row r="36" spans="1:10">
      <c r="A36">
        <v>247652</v>
      </c>
      <c r="B36" s="5" t="str">
        <f ca="1">VLOOKUP(A36,'Fichier FA (en entrée)'!B:E,3)</f>
        <v>SCGHNJHSNP</v>
      </c>
      <c r="C36" t="s">
        <v>2161</v>
      </c>
      <c r="D36" t="s">
        <v>152</v>
      </c>
      <c r="E36" s="60">
        <v>1</v>
      </c>
      <c r="F36" s="60">
        <v>0</v>
      </c>
      <c r="G36" s="26" t="b">
        <v>1</v>
      </c>
      <c r="H36" s="26" t="str">
        <f t="shared" ca="1" si="0"/>
        <v>SCGHNJHSNP@email.fr</v>
      </c>
      <c r="I36" s="22"/>
      <c r="J36" s="22" t="s">
        <v>2290</v>
      </c>
    </row>
    <row r="37" spans="1:10">
      <c r="A37">
        <v>778268</v>
      </c>
      <c r="B37" s="5" t="str">
        <f ca="1">VLOOKUP(A37,'Fichier FA (en entrée)'!B:E,3)</f>
        <v>EMCCOXCTPV</v>
      </c>
      <c r="C37" t="s">
        <v>2153</v>
      </c>
      <c r="D37" t="s">
        <v>152</v>
      </c>
      <c r="E37" s="60">
        <v>1</v>
      </c>
      <c r="F37" s="60">
        <v>0</v>
      </c>
      <c r="G37" s="26" t="b">
        <v>1</v>
      </c>
      <c r="H37" s="26" t="str">
        <f t="shared" ca="1" si="0"/>
        <v>EMCCOXCTPV@email.fr</v>
      </c>
      <c r="I37" s="22" t="s">
        <v>2290</v>
      </c>
      <c r="J37" s="22" t="s">
        <v>2290</v>
      </c>
    </row>
    <row r="38" spans="1:10">
      <c r="A38">
        <v>632757</v>
      </c>
      <c r="B38" s="5" t="str">
        <f ca="1">VLOOKUP(A38,'Fichier FA (en entrée)'!B:E,3)</f>
        <v>TWSZIPLFTQ</v>
      </c>
      <c r="C38" t="s">
        <v>2161</v>
      </c>
      <c r="D38" t="s">
        <v>152</v>
      </c>
      <c r="E38" s="60">
        <v>1</v>
      </c>
      <c r="F38" s="60">
        <v>0</v>
      </c>
      <c r="G38" s="26" t="b">
        <v>1</v>
      </c>
      <c r="H38" s="26" t="str">
        <f t="shared" ca="1" si="0"/>
        <v>TWSZIPLFTQ@email.fr</v>
      </c>
      <c r="I38" s="22"/>
      <c r="J38" s="22" t="s">
        <v>2290</v>
      </c>
    </row>
    <row r="39" spans="1:10">
      <c r="A39">
        <v>713613</v>
      </c>
      <c r="B39" s="5" t="str">
        <f ca="1">VLOOKUP(A39,'Fichier FA (en entrée)'!B:E,3)</f>
        <v>DVXTIILOLW</v>
      </c>
      <c r="C39" t="s">
        <v>2155</v>
      </c>
      <c r="D39" t="s">
        <v>152</v>
      </c>
      <c r="E39" s="60">
        <v>1</v>
      </c>
      <c r="F39" s="60">
        <v>0</v>
      </c>
      <c r="G39" s="26" t="b">
        <v>1</v>
      </c>
      <c r="H39" s="26" t="str">
        <f t="shared" ca="1" si="0"/>
        <v>DVXTIILOLW@email.fr</v>
      </c>
      <c r="I39" s="22"/>
      <c r="J39" s="22" t="s">
        <v>2290</v>
      </c>
    </row>
    <row r="40" spans="1:10">
      <c r="A40">
        <v>529160</v>
      </c>
      <c r="B40" s="5" t="str">
        <f ca="1">VLOOKUP(A40,'Fichier FA (en entrée)'!B:E,3)</f>
        <v>IHSJUPZELR</v>
      </c>
      <c r="C40" t="s">
        <v>2161</v>
      </c>
      <c r="D40" t="s">
        <v>152</v>
      </c>
      <c r="E40" s="60">
        <v>1</v>
      </c>
      <c r="F40" s="60">
        <v>0</v>
      </c>
      <c r="G40" s="26" t="b">
        <v>1</v>
      </c>
      <c r="H40" s="26" t="str">
        <f t="shared" ca="1" si="0"/>
        <v>IHSJUPZELR@email.fr</v>
      </c>
      <c r="I40" s="22"/>
      <c r="J40" s="22" t="s">
        <v>2290</v>
      </c>
    </row>
    <row r="41" spans="1:10">
      <c r="A41">
        <v>688708</v>
      </c>
      <c r="B41" s="5" t="str">
        <f ca="1">VLOOKUP(A41,'Fichier FA (en entrée)'!B:E,3)</f>
        <v>LPMILBGAEE</v>
      </c>
      <c r="C41" t="s">
        <v>2155</v>
      </c>
      <c r="D41" t="s">
        <v>152</v>
      </c>
      <c r="E41" s="60">
        <v>1</v>
      </c>
      <c r="F41" s="60">
        <v>0</v>
      </c>
      <c r="G41" s="26" t="b">
        <v>1</v>
      </c>
      <c r="H41" s="26" t="str">
        <f t="shared" ca="1" si="0"/>
        <v>LPMILBGAEE@email.fr</v>
      </c>
      <c r="I41" s="22" t="s">
        <v>2290</v>
      </c>
      <c r="J41" s="22" t="s">
        <v>2290</v>
      </c>
    </row>
    <row r="42" spans="1:10">
      <c r="A42">
        <v>438432</v>
      </c>
      <c r="B42" s="5" t="str">
        <f ca="1">VLOOKUP(A42,'Fichier FA (en entrée)'!B:E,3)</f>
        <v>WNMTHXBNKJ</v>
      </c>
      <c r="C42" t="s">
        <v>2155</v>
      </c>
      <c r="D42" t="s">
        <v>152</v>
      </c>
      <c r="E42" s="60">
        <v>1</v>
      </c>
      <c r="F42" s="60">
        <v>0</v>
      </c>
      <c r="G42" s="26" t="b">
        <v>1</v>
      </c>
      <c r="H42" s="26" t="str">
        <f t="shared" ca="1" si="0"/>
        <v>WNMTHXBNKJ@email.fr</v>
      </c>
      <c r="I42" s="22"/>
      <c r="J42" s="22" t="s">
        <v>2290</v>
      </c>
    </row>
    <row r="43" spans="1:10">
      <c r="A43">
        <v>630956</v>
      </c>
      <c r="B43" s="5" t="str">
        <f ca="1">VLOOKUP(A43,'Fichier FA (en entrée)'!B:E,3)</f>
        <v>XHGJRFJYHX</v>
      </c>
      <c r="C43" t="s">
        <v>2155</v>
      </c>
      <c r="D43" t="s">
        <v>152</v>
      </c>
      <c r="E43" s="60">
        <v>1</v>
      </c>
      <c r="F43" s="60">
        <v>0</v>
      </c>
      <c r="G43" s="26" t="b">
        <v>1</v>
      </c>
      <c r="H43" s="26" t="str">
        <f t="shared" ca="1" si="0"/>
        <v>XHGJRFJYHX@email.fr</v>
      </c>
      <c r="I43" s="22"/>
      <c r="J43" s="22" t="s">
        <v>2290</v>
      </c>
    </row>
    <row r="44" spans="1:10">
      <c r="A44">
        <v>176387</v>
      </c>
      <c r="B44" s="5" t="str">
        <f ca="1">VLOOKUP(A44,'Fichier FA (en entrée)'!B:E,3)</f>
        <v>KELUYOEDFO</v>
      </c>
      <c r="C44" t="s">
        <v>2158</v>
      </c>
      <c r="D44" t="s">
        <v>152</v>
      </c>
      <c r="E44" s="60">
        <v>1</v>
      </c>
      <c r="F44" s="60">
        <v>0</v>
      </c>
      <c r="G44" s="26" t="b">
        <v>1</v>
      </c>
      <c r="H44" s="26" t="str">
        <f t="shared" ca="1" si="0"/>
        <v>KELUYOEDFO@email.fr</v>
      </c>
      <c r="I44" s="22" t="s">
        <v>2290</v>
      </c>
      <c r="J44" s="22" t="s">
        <v>2290</v>
      </c>
    </row>
    <row r="45" spans="1:10">
      <c r="A45">
        <v>438343</v>
      </c>
      <c r="B45" s="5" t="str">
        <f ca="1">VLOOKUP(A45,'Fichier FA (en entrée)'!B:E,3)</f>
        <v>QCEKMCBJME</v>
      </c>
      <c r="C45" t="s">
        <v>2158</v>
      </c>
      <c r="D45" t="s">
        <v>152</v>
      </c>
      <c r="E45" s="60">
        <v>1</v>
      </c>
      <c r="F45" s="60">
        <v>0</v>
      </c>
      <c r="G45" s="26" t="b">
        <v>1</v>
      </c>
      <c r="H45" s="26" t="str">
        <f t="shared" ca="1" si="0"/>
        <v>QCEKMCBJME@email.fr</v>
      </c>
      <c r="I45" s="22"/>
      <c r="J45" s="22" t="s">
        <v>2290</v>
      </c>
    </row>
    <row r="46" spans="1:10">
      <c r="A46">
        <v>682305</v>
      </c>
      <c r="B46" s="5" t="str">
        <f ca="1">VLOOKUP(A46,'Fichier FA (en entrée)'!B:E,3)</f>
        <v>YUMPLIICQU</v>
      </c>
      <c r="C46" t="s">
        <v>2155</v>
      </c>
      <c r="D46" t="s">
        <v>152</v>
      </c>
      <c r="E46" s="60">
        <v>1</v>
      </c>
      <c r="F46" s="60">
        <v>0</v>
      </c>
      <c r="G46" s="26" t="b">
        <v>1</v>
      </c>
      <c r="H46" s="26" t="str">
        <f t="shared" ca="1" si="0"/>
        <v>YUMPLIICQU@email.fr</v>
      </c>
      <c r="I46" s="22" t="s">
        <v>2290</v>
      </c>
      <c r="J46" s="22" t="s">
        <v>2290</v>
      </c>
    </row>
    <row r="47" spans="1:10">
      <c r="A47">
        <v>651666</v>
      </c>
      <c r="B47" s="5" t="str">
        <f ca="1">VLOOKUP(A47,'Fichier FA (en entrée)'!B:E,3)</f>
        <v>GGZSDSUYMN</v>
      </c>
      <c r="C47" t="s">
        <v>2155</v>
      </c>
      <c r="D47" t="s">
        <v>152</v>
      </c>
      <c r="E47" s="60">
        <v>1</v>
      </c>
      <c r="F47" s="60">
        <v>0</v>
      </c>
      <c r="G47" s="26" t="b">
        <v>1</v>
      </c>
      <c r="H47" s="26" t="str">
        <f t="shared" ca="1" si="0"/>
        <v>GGZSDSUYMN@email.fr</v>
      </c>
      <c r="I47" s="22"/>
      <c r="J47" s="22" t="s">
        <v>2290</v>
      </c>
    </row>
    <row r="48" spans="1:10">
      <c r="A48">
        <v>656167</v>
      </c>
      <c r="B48" s="5" t="str">
        <f ca="1">VLOOKUP(A48,'Fichier FA (en entrée)'!B:E,3)</f>
        <v>VXEGZGOJEE</v>
      </c>
      <c r="C48" t="s">
        <v>2158</v>
      </c>
      <c r="D48" t="s">
        <v>152</v>
      </c>
      <c r="E48" s="60">
        <v>1</v>
      </c>
      <c r="F48" s="60">
        <v>0</v>
      </c>
      <c r="G48" s="26" t="b">
        <v>1</v>
      </c>
      <c r="H48" s="26" t="str">
        <f t="shared" ca="1" si="0"/>
        <v>VXEGZGOJEE@email.fr</v>
      </c>
      <c r="I48" s="22" t="s">
        <v>2290</v>
      </c>
      <c r="J48" s="22" t="s">
        <v>2290</v>
      </c>
    </row>
    <row r="49" spans="1:10">
      <c r="A49">
        <v>510736</v>
      </c>
      <c r="B49" s="5" t="str">
        <f ca="1">VLOOKUP(A49,'Fichier FA (en entrée)'!B:E,3)</f>
        <v>BNFXZYAPHX</v>
      </c>
      <c r="C49" t="s">
        <v>2155</v>
      </c>
      <c r="D49" t="s">
        <v>152</v>
      </c>
      <c r="E49" s="60">
        <v>1</v>
      </c>
      <c r="F49" s="60">
        <v>0</v>
      </c>
      <c r="G49" s="26" t="b">
        <v>1</v>
      </c>
      <c r="H49" s="26" t="str">
        <f t="shared" ca="1" si="0"/>
        <v>BNFXZYAPHX@email.fr</v>
      </c>
      <c r="I49" s="22"/>
      <c r="J49" s="22" t="s">
        <v>2290</v>
      </c>
    </row>
    <row r="50" spans="1:10">
      <c r="A50">
        <v>284944</v>
      </c>
      <c r="B50" s="5" t="str">
        <f ca="1">VLOOKUP(A50,'Fichier FA (en entrée)'!B:E,3)</f>
        <v>XBHNKSLXBJ</v>
      </c>
      <c r="C50" t="s">
        <v>2158</v>
      </c>
      <c r="D50" t="s">
        <v>152</v>
      </c>
      <c r="E50" s="60">
        <v>1</v>
      </c>
      <c r="F50" s="60">
        <v>0</v>
      </c>
      <c r="G50" s="26" t="b">
        <v>1</v>
      </c>
      <c r="H50" s="26" t="str">
        <f t="shared" ca="1" si="0"/>
        <v>XBHNKSLXBJ@email.fr</v>
      </c>
      <c r="I50" s="22"/>
      <c r="J50" s="22" t="s">
        <v>2290</v>
      </c>
    </row>
    <row r="51" spans="1:10">
      <c r="A51">
        <v>772586</v>
      </c>
      <c r="B51" s="5" t="str">
        <f ca="1">VLOOKUP(A51,'Fichier FA (en entrée)'!B:E,3)</f>
        <v>WABZYZUJLN</v>
      </c>
      <c r="C51" t="s">
        <v>2155</v>
      </c>
      <c r="D51" t="s">
        <v>152</v>
      </c>
      <c r="E51" s="60">
        <v>1</v>
      </c>
      <c r="F51" s="60">
        <v>0</v>
      </c>
      <c r="G51" s="26" t="b">
        <v>1</v>
      </c>
      <c r="H51" s="26" t="str">
        <f t="shared" ca="1" si="0"/>
        <v>WABZYZUJLN@email.fr</v>
      </c>
      <c r="I51" s="22"/>
      <c r="J51" s="22" t="s">
        <v>2290</v>
      </c>
    </row>
    <row r="52" spans="1:10">
      <c r="A52">
        <v>287412</v>
      </c>
      <c r="B52" s="5" t="str">
        <f ca="1">VLOOKUP(A52,'Fichier FA (en entrée)'!B:E,3)</f>
        <v>EWWBWBZUQK</v>
      </c>
      <c r="C52" t="s">
        <v>2161</v>
      </c>
      <c r="D52" t="s">
        <v>152</v>
      </c>
      <c r="E52" s="60">
        <v>1</v>
      </c>
      <c r="F52" s="60">
        <v>0</v>
      </c>
      <c r="G52" s="26" t="b">
        <v>1</v>
      </c>
      <c r="H52" s="26" t="str">
        <f t="shared" ca="1" si="0"/>
        <v>EWWBWBZUQK@email.fr</v>
      </c>
      <c r="I52" s="22" t="s">
        <v>2290</v>
      </c>
      <c r="J52" s="22" t="s">
        <v>2290</v>
      </c>
    </row>
    <row r="53" spans="1:10">
      <c r="A53">
        <v>750494</v>
      </c>
      <c r="B53" s="5" t="str">
        <f ca="1">VLOOKUP(A53,'Fichier FA (en entrée)'!B:E,3)</f>
        <v>BIBCACMHUB</v>
      </c>
      <c r="C53" t="s">
        <v>2155</v>
      </c>
      <c r="D53" t="s">
        <v>152</v>
      </c>
      <c r="E53" s="60">
        <v>1</v>
      </c>
      <c r="F53" s="60">
        <v>0</v>
      </c>
      <c r="G53" s="26" t="b">
        <v>1</v>
      </c>
      <c r="H53" s="26" t="str">
        <f t="shared" ca="1" si="0"/>
        <v>BIBCACMHUB@email.fr</v>
      </c>
      <c r="I53" s="22"/>
      <c r="J53" s="22" t="s">
        <v>2290</v>
      </c>
    </row>
    <row r="54" spans="1:10">
      <c r="A54">
        <v>147176</v>
      </c>
      <c r="B54" s="5" t="str">
        <f ca="1">VLOOKUP(A54,'Fichier FA (en entrée)'!B:E,3)</f>
        <v>CVPVONUUTB</v>
      </c>
      <c r="C54" t="s">
        <v>2151</v>
      </c>
      <c r="D54" t="s">
        <v>152</v>
      </c>
      <c r="E54" s="60">
        <v>1</v>
      </c>
      <c r="F54" s="60">
        <v>0</v>
      </c>
      <c r="G54" s="26" t="b">
        <v>1</v>
      </c>
      <c r="H54" s="26" t="str">
        <f t="shared" ca="1" si="0"/>
        <v>CVPVONUUTB@email.fr</v>
      </c>
      <c r="I54" s="22"/>
      <c r="J54" s="22" t="s">
        <v>2290</v>
      </c>
    </row>
    <row r="55" spans="1:10">
      <c r="A55">
        <v>416235</v>
      </c>
      <c r="B55" s="5" t="str">
        <f ca="1">VLOOKUP(A55,'Fichier FA (en entrée)'!B:E,3)</f>
        <v>CXLVSCVWRI</v>
      </c>
      <c r="C55" t="s">
        <v>2155</v>
      </c>
      <c r="D55" t="s">
        <v>152</v>
      </c>
      <c r="E55" s="60">
        <v>1</v>
      </c>
      <c r="F55" s="60">
        <v>0</v>
      </c>
      <c r="G55" s="26" t="b">
        <v>1</v>
      </c>
      <c r="H55" s="26" t="str">
        <f t="shared" ca="1" si="0"/>
        <v>CXLVSCVWRI@email.fr</v>
      </c>
      <c r="I55" s="22"/>
      <c r="J55" s="22" t="s">
        <v>2290</v>
      </c>
    </row>
    <row r="56" spans="1:10">
      <c r="A56">
        <v>244744</v>
      </c>
      <c r="B56" s="5" t="str">
        <f ca="1">VLOOKUP(A56,'Fichier FA (en entrée)'!B:E,3)</f>
        <v>BQYQYGAKFK</v>
      </c>
      <c r="C56" t="s">
        <v>2155</v>
      </c>
      <c r="D56" t="s">
        <v>152</v>
      </c>
      <c r="E56" s="60">
        <v>1</v>
      </c>
      <c r="F56" s="60">
        <v>0</v>
      </c>
      <c r="G56" s="26" t="b">
        <v>1</v>
      </c>
      <c r="H56" s="26" t="str">
        <f t="shared" ca="1" si="0"/>
        <v>BQYQYGAKFK@email.fr</v>
      </c>
      <c r="I56" s="22"/>
      <c r="J56" s="22" t="s">
        <v>2290</v>
      </c>
    </row>
    <row r="57" spans="1:10">
      <c r="A57">
        <v>778169</v>
      </c>
      <c r="B57" s="5" t="str">
        <f ca="1">VLOOKUP(A57,'Fichier FA (en entrée)'!B:E,3)</f>
        <v>VIFIPZPYVS</v>
      </c>
      <c r="C57" t="s">
        <v>2153</v>
      </c>
      <c r="D57" t="s">
        <v>152</v>
      </c>
      <c r="E57" s="60">
        <v>1</v>
      </c>
      <c r="F57" s="60">
        <v>0</v>
      </c>
      <c r="G57" s="26" t="b">
        <v>1</v>
      </c>
      <c r="H57" s="26" t="str">
        <f t="shared" ca="1" si="0"/>
        <v>VIFIPZPYVS@email.fr</v>
      </c>
      <c r="I57" s="22"/>
      <c r="J57" s="22" t="s">
        <v>2290</v>
      </c>
    </row>
    <row r="58" spans="1:10">
      <c r="A58">
        <v>438457</v>
      </c>
      <c r="B58" s="5" t="str">
        <f ca="1">VLOOKUP(A58,'Fichier FA (en entrée)'!B:E,3)</f>
        <v>MPOQRZVXNA</v>
      </c>
      <c r="C58" t="s">
        <v>2158</v>
      </c>
      <c r="D58" t="s">
        <v>152</v>
      </c>
      <c r="E58" s="60">
        <v>1</v>
      </c>
      <c r="F58" s="60">
        <v>0</v>
      </c>
      <c r="G58" s="26" t="b">
        <v>1</v>
      </c>
      <c r="H58" s="26" t="str">
        <f t="shared" ca="1" si="0"/>
        <v>MPOQRZVXNA@email.fr</v>
      </c>
      <c r="I58" s="22" t="s">
        <v>2290</v>
      </c>
      <c r="J58" s="22" t="s">
        <v>2290</v>
      </c>
    </row>
    <row r="59" spans="1:10">
      <c r="A59">
        <v>251790</v>
      </c>
      <c r="B59" s="5" t="str">
        <f ca="1">VLOOKUP(A59,'Fichier FA (en entrée)'!B:E,3)</f>
        <v>DLYNONMHML</v>
      </c>
      <c r="C59" t="s">
        <v>2161</v>
      </c>
      <c r="D59" t="s">
        <v>152</v>
      </c>
      <c r="E59" s="60">
        <v>1</v>
      </c>
      <c r="F59" s="60">
        <v>0</v>
      </c>
      <c r="G59" s="26" t="b">
        <v>1</v>
      </c>
      <c r="H59" s="26" t="str">
        <f t="shared" ca="1" si="0"/>
        <v>DLYNONMHML@email.fr</v>
      </c>
      <c r="I59" s="22" t="s">
        <v>2290</v>
      </c>
      <c r="J59" s="22" t="s">
        <v>2290</v>
      </c>
    </row>
    <row r="60" spans="1:10">
      <c r="A60">
        <v>1176115</v>
      </c>
      <c r="B60" s="5" t="str">
        <f ca="1">VLOOKUP(A60,'Fichier FA (en entrée)'!B:E,3)</f>
        <v>WBSCGBIDMH</v>
      </c>
      <c r="C60" t="s">
        <v>2194</v>
      </c>
      <c r="D60" t="s">
        <v>1650</v>
      </c>
      <c r="E60" s="60">
        <v>3</v>
      </c>
      <c r="F60" s="60">
        <v>1.5</v>
      </c>
      <c r="G60" s="26" t="b">
        <v>1</v>
      </c>
      <c r="H60" s="26" t="str">
        <f t="shared" ca="1" si="0"/>
        <v>WBSCGBIDMH@email.fr</v>
      </c>
      <c r="I60" s="22"/>
      <c r="J60" s="22" t="s">
        <v>2290</v>
      </c>
    </row>
    <row r="61" spans="1:10">
      <c r="A61">
        <v>504546</v>
      </c>
      <c r="B61" s="5" t="str">
        <f ca="1">VLOOKUP(A61,'Fichier FA (en entrée)'!B:E,3)</f>
        <v>KMRSTSQWYZ</v>
      </c>
      <c r="C61" t="s">
        <v>2158</v>
      </c>
      <c r="D61" t="s">
        <v>152</v>
      </c>
      <c r="E61" s="60">
        <v>1</v>
      </c>
      <c r="F61" s="60">
        <v>0</v>
      </c>
      <c r="G61" s="26" t="b">
        <v>1</v>
      </c>
      <c r="H61" s="26" t="str">
        <f t="shared" ca="1" si="0"/>
        <v>KMRSTSQWYZ@email.fr</v>
      </c>
      <c r="I61" s="22"/>
      <c r="J61" s="22" t="s">
        <v>2290</v>
      </c>
    </row>
    <row r="62" spans="1:10">
      <c r="A62">
        <v>548148</v>
      </c>
      <c r="B62" s="5" t="str">
        <f ca="1">VLOOKUP(A62,'Fichier FA (en entrée)'!B:E,3)</f>
        <v>SRQUQCOATX</v>
      </c>
      <c r="C62" t="s">
        <v>2158</v>
      </c>
      <c r="D62" t="s">
        <v>152</v>
      </c>
      <c r="E62" s="60">
        <v>1</v>
      </c>
      <c r="F62" s="60">
        <v>0</v>
      </c>
      <c r="G62" s="26" t="b">
        <v>1</v>
      </c>
      <c r="H62" s="26" t="str">
        <f t="shared" ca="1" si="0"/>
        <v>SRQUQCOATX@email.fr</v>
      </c>
      <c r="I62" s="22"/>
      <c r="J62" s="22" t="s">
        <v>2290</v>
      </c>
    </row>
    <row r="63" spans="1:10">
      <c r="A63">
        <v>163758</v>
      </c>
      <c r="B63" s="5" t="str">
        <f ca="1">VLOOKUP(A63,'Fichier FA (en entrée)'!B:E,3)</f>
        <v>YJVPVBBPOB</v>
      </c>
      <c r="C63" t="s">
        <v>2155</v>
      </c>
      <c r="D63" t="s">
        <v>152</v>
      </c>
      <c r="E63" s="60">
        <v>1</v>
      </c>
      <c r="F63" s="60">
        <v>0</v>
      </c>
      <c r="G63" s="26" t="b">
        <v>1</v>
      </c>
      <c r="H63" s="26" t="str">
        <f t="shared" ca="1" si="0"/>
        <v>YJVPVBBPOB@email.fr</v>
      </c>
      <c r="I63" s="22"/>
      <c r="J63" s="22" t="s">
        <v>2290</v>
      </c>
    </row>
    <row r="64" spans="1:10">
      <c r="A64">
        <v>251806</v>
      </c>
      <c r="B64" s="5" t="str">
        <f ca="1">VLOOKUP(A64,'Fichier FA (en entrée)'!B:E,3)</f>
        <v>XHEQMRKANE</v>
      </c>
      <c r="C64" t="s">
        <v>2151</v>
      </c>
      <c r="D64" t="s">
        <v>152</v>
      </c>
      <c r="E64" s="60">
        <v>1</v>
      </c>
      <c r="F64" s="60">
        <v>0</v>
      </c>
      <c r="G64" s="26" t="b">
        <v>1</v>
      </c>
      <c r="H64" s="26" t="str">
        <f t="shared" ca="1" si="0"/>
        <v>XHEQMRKANE@email.fr</v>
      </c>
      <c r="I64" s="22"/>
      <c r="J64" s="22" t="s">
        <v>2290</v>
      </c>
    </row>
    <row r="65" spans="1:10">
      <c r="A65">
        <v>334665</v>
      </c>
      <c r="B65" s="5" t="str">
        <f ca="1">VLOOKUP(A65,'Fichier FA (en entrée)'!B:E,3)</f>
        <v>LDNCIAGHFQ</v>
      </c>
      <c r="C65" t="s">
        <v>2155</v>
      </c>
      <c r="D65" t="s">
        <v>152</v>
      </c>
      <c r="E65" s="60">
        <v>1</v>
      </c>
      <c r="F65" s="60">
        <v>0</v>
      </c>
      <c r="G65" s="26" t="b">
        <v>1</v>
      </c>
      <c r="H65" s="26" t="str">
        <f t="shared" ca="1" si="0"/>
        <v>LDNCIAGHFQ@email.fr</v>
      </c>
      <c r="I65" s="22"/>
      <c r="J65" s="22" t="s">
        <v>2290</v>
      </c>
    </row>
    <row r="66" spans="1:10">
      <c r="A66">
        <v>213197</v>
      </c>
      <c r="B66" s="5" t="str">
        <f ca="1">VLOOKUP(A66,'Fichier FA (en entrée)'!B:E,3)</f>
        <v>ARKKNDWBUJ</v>
      </c>
      <c r="C66" t="s">
        <v>2161</v>
      </c>
      <c r="D66" t="s">
        <v>152</v>
      </c>
      <c r="E66" s="60">
        <v>1</v>
      </c>
      <c r="F66" s="60">
        <v>0</v>
      </c>
      <c r="G66" s="26" t="b">
        <v>1</v>
      </c>
      <c r="H66" s="26" t="str">
        <f t="shared" ca="1" si="0"/>
        <v>ARKKNDWBUJ@email.fr</v>
      </c>
      <c r="I66" s="22" t="s">
        <v>2290</v>
      </c>
      <c r="J66" s="22" t="s">
        <v>2290</v>
      </c>
    </row>
    <row r="67" spans="1:10">
      <c r="A67">
        <v>524405</v>
      </c>
      <c r="B67" s="5" t="str">
        <f ca="1">VLOOKUP(A67,'Fichier FA (en entrée)'!B:E,3)</f>
        <v>ORGWJKACNM</v>
      </c>
      <c r="C67" t="s">
        <v>2161</v>
      </c>
      <c r="D67" t="s">
        <v>152</v>
      </c>
      <c r="E67" s="60">
        <v>1</v>
      </c>
      <c r="F67" s="60">
        <v>0</v>
      </c>
      <c r="G67" s="26" t="b">
        <v>1</v>
      </c>
      <c r="H67" s="26" t="str">
        <f t="shared" ref="H67:H130" ca="1" si="1">B67&amp;"@email.fr"</f>
        <v>ORGWJKACNM@email.fr</v>
      </c>
      <c r="I67" s="22"/>
      <c r="J67" s="22" t="s">
        <v>2290</v>
      </c>
    </row>
    <row r="68" spans="1:10">
      <c r="A68">
        <v>731103</v>
      </c>
      <c r="B68" s="5" t="str">
        <f ca="1">VLOOKUP(A68,'Fichier FA (en entrée)'!B:E,3)</f>
        <v>CXGTMBHXCN</v>
      </c>
      <c r="C68" t="s">
        <v>2158</v>
      </c>
      <c r="D68" t="s">
        <v>152</v>
      </c>
      <c r="E68" s="60">
        <v>1</v>
      </c>
      <c r="F68" s="60">
        <v>0</v>
      </c>
      <c r="G68" s="26" t="b">
        <v>1</v>
      </c>
      <c r="H68" s="26" t="str">
        <f t="shared" ca="1" si="1"/>
        <v>CXGTMBHXCN@email.fr</v>
      </c>
      <c r="I68" s="22"/>
      <c r="J68" s="22" t="s">
        <v>2290</v>
      </c>
    </row>
    <row r="69" spans="1:10">
      <c r="A69">
        <v>447831</v>
      </c>
      <c r="B69" s="5" t="str">
        <f ca="1">VLOOKUP(A69,'Fichier FA (en entrée)'!B:E,3)</f>
        <v>VXYFXRMBPM</v>
      </c>
      <c r="C69" t="s">
        <v>2155</v>
      </c>
      <c r="D69" t="s">
        <v>152</v>
      </c>
      <c r="E69" s="60">
        <v>1</v>
      </c>
      <c r="F69" s="60">
        <v>0</v>
      </c>
      <c r="G69" s="26" t="b">
        <v>1</v>
      </c>
      <c r="H69" s="26" t="str">
        <f t="shared" ca="1" si="1"/>
        <v>VXYFXRMBPM@email.fr</v>
      </c>
      <c r="I69" s="22" t="s">
        <v>2290</v>
      </c>
      <c r="J69" s="22" t="s">
        <v>2290</v>
      </c>
    </row>
    <row r="70" spans="1:10">
      <c r="A70">
        <v>369678</v>
      </c>
      <c r="B70" s="5" t="str">
        <f ca="1">VLOOKUP(A70,'Fichier FA (en entrée)'!B:E,3)</f>
        <v>VZHKGJQKJY</v>
      </c>
      <c r="C70" t="s">
        <v>2155</v>
      </c>
      <c r="D70" t="s">
        <v>152</v>
      </c>
      <c r="E70" s="60">
        <v>2</v>
      </c>
      <c r="F70" s="60">
        <v>0</v>
      </c>
      <c r="G70" s="26" t="b">
        <v>1</v>
      </c>
      <c r="H70" s="26" t="str">
        <f t="shared" ca="1" si="1"/>
        <v>VZHKGJQKJY@email.fr</v>
      </c>
      <c r="I70" s="22"/>
      <c r="J70" s="22" t="s">
        <v>2290</v>
      </c>
    </row>
    <row r="71" spans="1:10">
      <c r="A71">
        <v>411465</v>
      </c>
      <c r="B71" s="5" t="str">
        <f ca="1">VLOOKUP(A71,'Fichier FA (en entrée)'!B:E,3)</f>
        <v>ELOTFVXXAL</v>
      </c>
      <c r="C71" t="s">
        <v>2158</v>
      </c>
      <c r="D71" t="s">
        <v>152</v>
      </c>
      <c r="E71" s="60">
        <v>2</v>
      </c>
      <c r="F71" s="60">
        <v>0</v>
      </c>
      <c r="G71" s="26" t="b">
        <v>1</v>
      </c>
      <c r="H71" s="26" t="str">
        <f t="shared" ca="1" si="1"/>
        <v>ELOTFVXXAL@email.fr</v>
      </c>
      <c r="I71" s="22" t="s">
        <v>2290</v>
      </c>
      <c r="J71" s="22" t="s">
        <v>2290</v>
      </c>
    </row>
    <row r="72" spans="1:10">
      <c r="A72">
        <v>438437</v>
      </c>
      <c r="B72" s="5" t="str">
        <f ca="1">VLOOKUP(A72,'Fichier FA (en entrée)'!B:E,3)</f>
        <v>NDHIYRFKJU</v>
      </c>
      <c r="C72" t="s">
        <v>2155</v>
      </c>
      <c r="D72" t="s">
        <v>152</v>
      </c>
      <c r="E72" s="60">
        <v>2</v>
      </c>
      <c r="F72" s="60">
        <v>0</v>
      </c>
      <c r="G72" s="26" t="b">
        <v>1</v>
      </c>
      <c r="H72" s="26" t="str">
        <f t="shared" ca="1" si="1"/>
        <v>NDHIYRFKJU@email.fr</v>
      </c>
      <c r="I72" s="22"/>
      <c r="J72" s="22" t="s">
        <v>2290</v>
      </c>
    </row>
    <row r="73" spans="1:10">
      <c r="A73">
        <v>421435</v>
      </c>
      <c r="B73" s="5" t="str">
        <f ca="1">VLOOKUP(A73,'Fichier FA (en entrée)'!B:E,3)</f>
        <v>QXDCNVMEVC</v>
      </c>
      <c r="C73" t="s">
        <v>2151</v>
      </c>
      <c r="D73" t="s">
        <v>152</v>
      </c>
      <c r="E73" s="60">
        <v>2</v>
      </c>
      <c r="F73" s="60">
        <v>0</v>
      </c>
      <c r="G73" s="26" t="b">
        <v>1</v>
      </c>
      <c r="H73" s="26" t="str">
        <f t="shared" ca="1" si="1"/>
        <v>QXDCNVMEVC@email.fr</v>
      </c>
      <c r="I73" s="22"/>
      <c r="J73" s="22" t="s">
        <v>2290</v>
      </c>
    </row>
    <row r="74" spans="1:10">
      <c r="A74">
        <v>1071111</v>
      </c>
      <c r="B74" s="5" t="str">
        <f ca="1">VLOOKUP(A74,'Fichier FA (en entrée)'!B:E,3)</f>
        <v>UHRPYMFLOW</v>
      </c>
      <c r="C74" t="s">
        <v>2194</v>
      </c>
      <c r="D74" t="s">
        <v>1650</v>
      </c>
      <c r="E74" s="60">
        <v>2</v>
      </c>
      <c r="F74" s="60">
        <v>0</v>
      </c>
      <c r="G74" s="26" t="b">
        <v>1</v>
      </c>
      <c r="H74" s="26" t="str">
        <f t="shared" ca="1" si="1"/>
        <v>UHRPYMFLOW@email.fr</v>
      </c>
      <c r="I74" s="22" t="s">
        <v>2290</v>
      </c>
      <c r="J74" s="22" t="s">
        <v>2290</v>
      </c>
    </row>
    <row r="75" spans="1:10">
      <c r="A75">
        <v>239273</v>
      </c>
      <c r="B75" s="5" t="str">
        <f ca="1">VLOOKUP(A75,'Fichier FA (en entrée)'!B:E,3)</f>
        <v>UGFOWRWEVM</v>
      </c>
      <c r="C75" t="s">
        <v>2155</v>
      </c>
      <c r="D75" t="s">
        <v>152</v>
      </c>
      <c r="E75" s="60">
        <v>2</v>
      </c>
      <c r="F75" s="60">
        <v>0</v>
      </c>
      <c r="G75" s="26" t="b">
        <v>1</v>
      </c>
      <c r="H75" s="26" t="str">
        <f t="shared" ca="1" si="1"/>
        <v>UGFOWRWEVM@email.fr</v>
      </c>
      <c r="I75" s="22"/>
      <c r="J75" s="22" t="s">
        <v>2290</v>
      </c>
    </row>
    <row r="76" spans="1:10">
      <c r="A76">
        <v>537795</v>
      </c>
      <c r="B76" s="5" t="str">
        <f ca="1">VLOOKUP(A76,'Fichier FA (en entrée)'!B:E,3)</f>
        <v>VBBTEWEALW</v>
      </c>
      <c r="C76" t="s">
        <v>2158</v>
      </c>
      <c r="D76" t="s">
        <v>152</v>
      </c>
      <c r="E76" s="60">
        <v>2</v>
      </c>
      <c r="F76" s="60">
        <v>0</v>
      </c>
      <c r="G76" s="26" t="b">
        <v>1</v>
      </c>
      <c r="H76" s="26" t="str">
        <f t="shared" ca="1" si="1"/>
        <v>VBBTEWEALW@email.fr</v>
      </c>
      <c r="I76" s="22"/>
      <c r="J76" s="22" t="s">
        <v>2290</v>
      </c>
    </row>
    <row r="77" spans="1:10">
      <c r="A77">
        <v>502732</v>
      </c>
      <c r="B77" s="5" t="str">
        <f ca="1">VLOOKUP(A77,'Fichier FA (en entrée)'!B:E,3)</f>
        <v>XMEAHDQOQB</v>
      </c>
      <c r="C77" t="s">
        <v>2167</v>
      </c>
      <c r="D77" t="s">
        <v>152</v>
      </c>
      <c r="E77" s="60">
        <v>2</v>
      </c>
      <c r="F77" s="60">
        <v>0</v>
      </c>
      <c r="G77" s="26" t="b">
        <v>1</v>
      </c>
      <c r="H77" s="26" t="str">
        <f t="shared" ca="1" si="1"/>
        <v>XMEAHDQOQB@email.fr</v>
      </c>
      <c r="I77" s="22" t="s">
        <v>2290</v>
      </c>
      <c r="J77" s="22" t="s">
        <v>2290</v>
      </c>
    </row>
    <row r="78" spans="1:10">
      <c r="A78">
        <v>1202231</v>
      </c>
      <c r="B78" s="5" t="str">
        <f ca="1">VLOOKUP(A78,'Fichier FA (en entrée)'!B:E,3)</f>
        <v>XRVENLQIFO</v>
      </c>
      <c r="C78" t="s">
        <v>2204</v>
      </c>
      <c r="D78" t="s">
        <v>1650</v>
      </c>
      <c r="E78" s="60">
        <v>2</v>
      </c>
      <c r="F78" s="60">
        <v>0</v>
      </c>
      <c r="G78" s="26" t="b">
        <v>1</v>
      </c>
      <c r="H78" s="26" t="str">
        <f t="shared" ca="1" si="1"/>
        <v>XRVENLQIFO@email.fr</v>
      </c>
      <c r="I78" s="22"/>
      <c r="J78" s="22" t="s">
        <v>2290</v>
      </c>
    </row>
    <row r="79" spans="1:10">
      <c r="A79">
        <v>300985</v>
      </c>
      <c r="B79" s="5" t="str">
        <f ca="1">VLOOKUP(A79,'Fichier FA (en entrée)'!B:E,3)</f>
        <v>QTSIOXRAGB</v>
      </c>
      <c r="C79" t="s">
        <v>2155</v>
      </c>
      <c r="D79" t="s">
        <v>152</v>
      </c>
      <c r="E79" s="60">
        <v>2</v>
      </c>
      <c r="F79" s="60">
        <v>0</v>
      </c>
      <c r="G79" s="26" t="b">
        <v>1</v>
      </c>
      <c r="H79" s="26" t="str">
        <f t="shared" ca="1" si="1"/>
        <v>QTSIOXRAGB@email.fr</v>
      </c>
      <c r="I79" s="22"/>
      <c r="J79" s="22" t="s">
        <v>2290</v>
      </c>
    </row>
    <row r="80" spans="1:10">
      <c r="A80">
        <v>639696</v>
      </c>
      <c r="B80" s="5" t="str">
        <f ca="1">VLOOKUP(A80,'Fichier FA (en entrée)'!B:E,3)</f>
        <v>KEVCBGVTCB</v>
      </c>
      <c r="C80" t="s">
        <v>2155</v>
      </c>
      <c r="D80" t="s">
        <v>152</v>
      </c>
      <c r="E80" s="60">
        <v>2</v>
      </c>
      <c r="F80" s="60">
        <v>0</v>
      </c>
      <c r="G80" s="26" t="b">
        <v>1</v>
      </c>
      <c r="H80" s="26" t="str">
        <f t="shared" ca="1" si="1"/>
        <v>KEVCBGVTCB@email.fr</v>
      </c>
      <c r="I80" s="22"/>
      <c r="J80" s="22" t="s">
        <v>2290</v>
      </c>
    </row>
    <row r="81" spans="1:10">
      <c r="A81">
        <v>710607</v>
      </c>
      <c r="B81" s="5" t="str">
        <f ca="1">VLOOKUP(A81,'Fichier FA (en entrée)'!B:E,3)</f>
        <v>UWHURLHEFQ</v>
      </c>
      <c r="C81" t="s">
        <v>2161</v>
      </c>
      <c r="D81" t="s">
        <v>152</v>
      </c>
      <c r="E81" s="60">
        <v>2</v>
      </c>
      <c r="F81" s="60">
        <v>0</v>
      </c>
      <c r="G81" s="26" t="b">
        <v>1</v>
      </c>
      <c r="H81" s="26" t="str">
        <f t="shared" ca="1" si="1"/>
        <v>UWHURLHEFQ@email.fr</v>
      </c>
      <c r="I81" s="22" t="s">
        <v>2290</v>
      </c>
      <c r="J81" s="22" t="s">
        <v>2290</v>
      </c>
    </row>
    <row r="82" spans="1:10">
      <c r="A82">
        <v>521948</v>
      </c>
      <c r="B82" s="5" t="str">
        <f ca="1">VLOOKUP(A82,'Fichier FA (en entrée)'!B:E,3)</f>
        <v>XWDLQTDPYN</v>
      </c>
      <c r="C82" t="s">
        <v>2167</v>
      </c>
      <c r="D82" t="s">
        <v>152</v>
      </c>
      <c r="E82" s="60">
        <v>2</v>
      </c>
      <c r="F82" s="60">
        <v>0</v>
      </c>
      <c r="G82" s="26" t="b">
        <v>1</v>
      </c>
      <c r="H82" s="26" t="str">
        <f t="shared" ca="1" si="1"/>
        <v>XWDLQTDPYN@email.fr</v>
      </c>
      <c r="I82" s="22"/>
      <c r="J82" s="22" t="s">
        <v>2290</v>
      </c>
    </row>
    <row r="83" spans="1:10">
      <c r="A83">
        <v>503172</v>
      </c>
      <c r="B83" s="5" t="str">
        <f ca="1">VLOOKUP(A83,'Fichier FA (en entrée)'!B:E,3)</f>
        <v>ORWOWKEZGA</v>
      </c>
      <c r="C83" t="s">
        <v>2161</v>
      </c>
      <c r="D83" t="s">
        <v>152</v>
      </c>
      <c r="E83" s="60">
        <v>2</v>
      </c>
      <c r="F83" s="60">
        <v>0</v>
      </c>
      <c r="G83" s="26" t="b">
        <v>1</v>
      </c>
      <c r="H83" s="26" t="str">
        <f t="shared" ca="1" si="1"/>
        <v>ORWOWKEZGA@email.fr</v>
      </c>
      <c r="I83" s="22" t="s">
        <v>2290</v>
      </c>
      <c r="J83" s="22" t="s">
        <v>2290</v>
      </c>
    </row>
    <row r="84" spans="1:10">
      <c r="A84">
        <v>677972</v>
      </c>
      <c r="B84" s="5" t="str">
        <f ca="1">VLOOKUP(A84,'Fichier FA (en entrée)'!B:E,3)</f>
        <v>AIJAUFIVMF</v>
      </c>
      <c r="C84" t="s">
        <v>2161</v>
      </c>
      <c r="D84" t="s">
        <v>152</v>
      </c>
      <c r="E84" s="60">
        <v>2</v>
      </c>
      <c r="F84" s="60">
        <v>0</v>
      </c>
      <c r="G84" s="26" t="b">
        <v>1</v>
      </c>
      <c r="H84" s="26" t="str">
        <f t="shared" ca="1" si="1"/>
        <v>AIJAUFIVMF@email.fr</v>
      </c>
      <c r="I84" s="22"/>
      <c r="J84" s="22" t="s">
        <v>2290</v>
      </c>
    </row>
    <row r="85" spans="1:10">
      <c r="A85">
        <v>528322</v>
      </c>
      <c r="B85" s="5" t="str">
        <f ca="1">VLOOKUP(A85,'Fichier FA (en entrée)'!B:E,3)</f>
        <v>AUNRNVGPBU</v>
      </c>
      <c r="C85" t="s">
        <v>2167</v>
      </c>
      <c r="D85" t="s">
        <v>152</v>
      </c>
      <c r="E85" s="60">
        <v>2</v>
      </c>
      <c r="F85" s="60">
        <v>0</v>
      </c>
      <c r="G85" s="26" t="b">
        <v>1</v>
      </c>
      <c r="H85" s="26" t="str">
        <f t="shared" ca="1" si="1"/>
        <v>AUNRNVGPBU@email.fr</v>
      </c>
      <c r="I85" s="22"/>
      <c r="J85" s="22" t="s">
        <v>2290</v>
      </c>
    </row>
    <row r="86" spans="1:10">
      <c r="A86">
        <v>1186912</v>
      </c>
      <c r="B86" s="5" t="str">
        <f ca="1">VLOOKUP(A86,'Fichier FA (en entrée)'!B:E,3)</f>
        <v>PYXOAZPXJV</v>
      </c>
      <c r="C86" t="s">
        <v>2204</v>
      </c>
      <c r="D86" t="s">
        <v>1650</v>
      </c>
      <c r="E86" s="60">
        <v>2</v>
      </c>
      <c r="F86" s="60">
        <v>0</v>
      </c>
      <c r="G86" s="26" t="b">
        <v>1</v>
      </c>
      <c r="H86" s="26" t="str">
        <f t="shared" ca="1" si="1"/>
        <v>PYXOAZPXJV@email.fr</v>
      </c>
      <c r="I86" s="22" t="s">
        <v>2290</v>
      </c>
      <c r="J86" s="22" t="s">
        <v>2290</v>
      </c>
    </row>
    <row r="87" spans="1:10">
      <c r="A87">
        <v>780979</v>
      </c>
      <c r="B87" s="5" t="str">
        <f ca="1">VLOOKUP(A87,'Fichier FA (en entrée)'!B:E,3)</f>
        <v>PKKKHWGEFW</v>
      </c>
      <c r="C87" t="s">
        <v>2155</v>
      </c>
      <c r="D87" t="s">
        <v>152</v>
      </c>
      <c r="E87" s="60">
        <v>2</v>
      </c>
      <c r="F87" s="60">
        <v>0</v>
      </c>
      <c r="G87" s="26" t="b">
        <v>1</v>
      </c>
      <c r="H87" s="26" t="str">
        <f t="shared" ca="1" si="1"/>
        <v>PKKKHWGEFW@email.fr</v>
      </c>
      <c r="I87" s="22"/>
      <c r="J87" s="22" t="s">
        <v>2290</v>
      </c>
    </row>
    <row r="88" spans="1:10">
      <c r="A88">
        <v>451083</v>
      </c>
      <c r="B88" s="5" t="str">
        <f ca="1">VLOOKUP(A88,'Fichier FA (en entrée)'!B:E,3)</f>
        <v>XTZURSFOMH</v>
      </c>
      <c r="C88" t="s">
        <v>2167</v>
      </c>
      <c r="D88" t="s">
        <v>152</v>
      </c>
      <c r="E88" s="60">
        <v>2</v>
      </c>
      <c r="F88" s="60">
        <v>0</v>
      </c>
      <c r="G88" s="26" t="b">
        <v>1</v>
      </c>
      <c r="H88" s="26" t="str">
        <f t="shared" ca="1" si="1"/>
        <v>XTZURSFOMH@email.fr</v>
      </c>
      <c r="I88" s="22"/>
      <c r="J88" s="22" t="s">
        <v>2290</v>
      </c>
    </row>
    <row r="89" spans="1:10">
      <c r="A89">
        <v>344284</v>
      </c>
      <c r="B89" s="5" t="str">
        <f ca="1">VLOOKUP(A89,'Fichier FA (en entrée)'!B:E,3)</f>
        <v>DVDTRTDAED</v>
      </c>
      <c r="C89" t="s">
        <v>2155</v>
      </c>
      <c r="D89" t="s">
        <v>152</v>
      </c>
      <c r="E89" s="60">
        <v>2</v>
      </c>
      <c r="F89" s="60">
        <v>0</v>
      </c>
      <c r="G89" s="26" t="b">
        <v>1</v>
      </c>
      <c r="H89" s="26" t="str">
        <f t="shared" ca="1" si="1"/>
        <v>DVDTRTDAED@email.fr</v>
      </c>
      <c r="I89" s="22"/>
      <c r="J89" s="22" t="s">
        <v>2290</v>
      </c>
    </row>
    <row r="90" spans="1:10">
      <c r="A90">
        <v>1147251</v>
      </c>
      <c r="B90" s="5" t="str">
        <f ca="1">VLOOKUP(A90,'Fichier FA (en entrée)'!B:E,3)</f>
        <v>QZVUQFLWMU</v>
      </c>
      <c r="C90" t="s">
        <v>2186</v>
      </c>
      <c r="D90" t="s">
        <v>1650</v>
      </c>
      <c r="E90" s="60">
        <v>2</v>
      </c>
      <c r="F90" s="60">
        <v>0</v>
      </c>
      <c r="G90" s="26" t="b">
        <v>1</v>
      </c>
      <c r="H90" s="26" t="str">
        <f t="shared" ca="1" si="1"/>
        <v>QZVUQFLWMU@email.fr</v>
      </c>
      <c r="I90" s="22"/>
      <c r="J90" s="22" t="s">
        <v>2290</v>
      </c>
    </row>
    <row r="91" spans="1:10">
      <c r="A91">
        <v>1092931</v>
      </c>
      <c r="B91" s="5" t="str">
        <f ca="1">VLOOKUP(A91,'Fichier FA (en entrée)'!B:E,3)</f>
        <v>EDXICINKHN</v>
      </c>
      <c r="C91" t="s">
        <v>2204</v>
      </c>
      <c r="D91" t="s">
        <v>1650</v>
      </c>
      <c r="E91" s="60">
        <v>2</v>
      </c>
      <c r="F91" s="60">
        <v>0</v>
      </c>
      <c r="G91" s="26" t="b">
        <v>1</v>
      </c>
      <c r="H91" s="26" t="str">
        <f t="shared" ca="1" si="1"/>
        <v>EDXICINKHN@email.fr</v>
      </c>
      <c r="I91" s="22"/>
      <c r="J91" s="22" t="s">
        <v>2290</v>
      </c>
    </row>
    <row r="92" spans="1:10">
      <c r="A92">
        <v>438446</v>
      </c>
      <c r="B92" s="5" t="str">
        <f ca="1">VLOOKUP(A92,'Fichier FA (en entrée)'!B:E,3)</f>
        <v>UQMVHZOLYA</v>
      </c>
      <c r="C92" t="s">
        <v>2155</v>
      </c>
      <c r="D92" t="s">
        <v>152</v>
      </c>
      <c r="E92" s="60">
        <v>2</v>
      </c>
      <c r="F92" s="60">
        <v>0</v>
      </c>
      <c r="G92" s="26" t="b">
        <v>1</v>
      </c>
      <c r="H92" s="26" t="str">
        <f t="shared" ca="1" si="1"/>
        <v>UQMVHZOLYA@email.fr</v>
      </c>
      <c r="I92" s="22"/>
      <c r="J92" s="22" t="s">
        <v>2290</v>
      </c>
    </row>
    <row r="93" spans="1:10">
      <c r="A93">
        <v>731004</v>
      </c>
      <c r="B93" s="5" t="str">
        <f ca="1">VLOOKUP(A93,'Fichier FA (en entrée)'!B:E,3)</f>
        <v>URSXEJKJXR</v>
      </c>
      <c r="C93" t="s">
        <v>2158</v>
      </c>
      <c r="D93" t="s">
        <v>152</v>
      </c>
      <c r="E93" s="60">
        <v>2</v>
      </c>
      <c r="F93" s="60">
        <v>0.5</v>
      </c>
      <c r="G93" s="26" t="b">
        <v>1</v>
      </c>
      <c r="H93" s="26" t="str">
        <f t="shared" ca="1" si="1"/>
        <v>URSXEJKJXR@email.fr</v>
      </c>
      <c r="I93" s="22"/>
      <c r="J93" s="22" t="s">
        <v>2290</v>
      </c>
    </row>
    <row r="94" spans="1:10">
      <c r="A94">
        <v>594061</v>
      </c>
      <c r="B94" s="5" t="str">
        <f ca="1">VLOOKUP(A94,'Fichier FA (en entrée)'!B:E,3)</f>
        <v>MPIDFLPDLA</v>
      </c>
      <c r="C94" t="s">
        <v>2151</v>
      </c>
      <c r="D94" t="s">
        <v>152</v>
      </c>
      <c r="E94" s="60">
        <v>2</v>
      </c>
      <c r="F94" s="60">
        <v>0</v>
      </c>
      <c r="G94" s="26" t="b">
        <v>1</v>
      </c>
      <c r="H94" s="26" t="str">
        <f t="shared" ca="1" si="1"/>
        <v>MPIDFLPDLA@email.fr</v>
      </c>
      <c r="I94" s="22" t="s">
        <v>2290</v>
      </c>
      <c r="J94" s="22" t="s">
        <v>2290</v>
      </c>
    </row>
    <row r="95" spans="1:10">
      <c r="A95">
        <v>296852</v>
      </c>
      <c r="B95" s="5" t="str">
        <f ca="1">VLOOKUP(A95,'Fichier FA (en entrée)'!B:E,3)</f>
        <v>MRJGKSHSFC</v>
      </c>
      <c r="C95" t="s">
        <v>2155</v>
      </c>
      <c r="D95" t="s">
        <v>152</v>
      </c>
      <c r="E95" s="60">
        <v>2</v>
      </c>
      <c r="F95" s="60">
        <v>0</v>
      </c>
      <c r="G95" s="26" t="b">
        <v>1</v>
      </c>
      <c r="H95" s="26" t="str">
        <f t="shared" ca="1" si="1"/>
        <v>MRJGKSHSFC@email.fr</v>
      </c>
      <c r="I95" s="22"/>
      <c r="J95" s="22" t="s">
        <v>2290</v>
      </c>
    </row>
    <row r="96" spans="1:10">
      <c r="A96">
        <v>382244</v>
      </c>
      <c r="B96" s="5" t="str">
        <f ca="1">VLOOKUP(A96,'Fichier FA (en entrée)'!B:E,3)</f>
        <v>CGEFNPQIUC</v>
      </c>
      <c r="C96" t="s">
        <v>2151</v>
      </c>
      <c r="D96" t="s">
        <v>152</v>
      </c>
      <c r="E96" s="60">
        <v>2</v>
      </c>
      <c r="F96" s="60">
        <v>0</v>
      </c>
      <c r="G96" s="26" t="b">
        <v>1</v>
      </c>
      <c r="H96" s="26" t="str">
        <f t="shared" ca="1" si="1"/>
        <v>CGEFNPQIUC@email.fr</v>
      </c>
      <c r="I96" s="22"/>
      <c r="J96" s="22" t="s">
        <v>2290</v>
      </c>
    </row>
    <row r="97" spans="1:10">
      <c r="A97">
        <v>504558</v>
      </c>
      <c r="B97" s="5" t="str">
        <f ca="1">VLOOKUP(A97,'Fichier FA (en entrée)'!B:E,3)</f>
        <v>VQIZSOWVVC</v>
      </c>
      <c r="C97" t="s">
        <v>2158</v>
      </c>
      <c r="D97" t="s">
        <v>152</v>
      </c>
      <c r="E97" s="60">
        <v>2</v>
      </c>
      <c r="F97" s="60">
        <v>0.5</v>
      </c>
      <c r="G97" s="26" t="b">
        <v>1</v>
      </c>
      <c r="H97" s="26" t="str">
        <f t="shared" ca="1" si="1"/>
        <v>VQIZSOWVVC@email.fr</v>
      </c>
      <c r="I97" s="22"/>
      <c r="J97" s="22" t="s">
        <v>2290</v>
      </c>
    </row>
    <row r="98" spans="1:10">
      <c r="A98">
        <v>1089250</v>
      </c>
      <c r="B98" s="5" t="str">
        <f ca="1">VLOOKUP(A98,'Fichier FA (en entrée)'!B:E,3)</f>
        <v>MSMPULXLCF</v>
      </c>
      <c r="C98" t="s">
        <v>2194</v>
      </c>
      <c r="D98" t="s">
        <v>1650</v>
      </c>
      <c r="E98" s="60">
        <v>2</v>
      </c>
      <c r="F98" s="60">
        <v>0.5</v>
      </c>
      <c r="G98" s="26" t="b">
        <v>1</v>
      </c>
      <c r="H98" s="26" t="str">
        <f t="shared" ca="1" si="1"/>
        <v>MSMPULXLCF@email.fr</v>
      </c>
      <c r="I98" s="22"/>
      <c r="J98" s="22" t="s">
        <v>2290</v>
      </c>
    </row>
    <row r="99" spans="1:10">
      <c r="A99">
        <v>187935</v>
      </c>
      <c r="B99" s="5" t="str">
        <f ca="1">VLOOKUP(A99,'Fichier FA (en entrée)'!B:E,3)</f>
        <v>EPEYYHKWWQ</v>
      </c>
      <c r="C99" t="s">
        <v>2158</v>
      </c>
      <c r="D99" t="s">
        <v>152</v>
      </c>
      <c r="E99" s="60">
        <v>3</v>
      </c>
      <c r="F99" s="60">
        <v>2</v>
      </c>
      <c r="G99" s="26" t="b">
        <v>1</v>
      </c>
      <c r="H99" s="26" t="str">
        <f t="shared" ca="1" si="1"/>
        <v>EPEYYHKWWQ@email.fr</v>
      </c>
      <c r="I99" s="22"/>
      <c r="J99" s="22" t="s">
        <v>2290</v>
      </c>
    </row>
    <row r="100" spans="1:10">
      <c r="A100">
        <v>646766</v>
      </c>
      <c r="B100" s="5" t="str">
        <f ca="1">VLOOKUP(A100,'Fichier FA (en entrée)'!B:E,3)</f>
        <v>GMVFMVOFRE</v>
      </c>
      <c r="C100" t="s">
        <v>2155</v>
      </c>
      <c r="D100" t="s">
        <v>152</v>
      </c>
      <c r="E100" s="60">
        <v>2</v>
      </c>
      <c r="F100" s="60">
        <v>0</v>
      </c>
      <c r="G100" s="26" t="b">
        <v>1</v>
      </c>
      <c r="H100" s="26" t="str">
        <f t="shared" ca="1" si="1"/>
        <v>GMVFMVOFRE@email.fr</v>
      </c>
      <c r="I100" s="22"/>
      <c r="J100" s="22" t="s">
        <v>2290</v>
      </c>
    </row>
    <row r="101" spans="1:10">
      <c r="A101">
        <v>304704</v>
      </c>
      <c r="B101" s="5" t="str">
        <f ca="1">VLOOKUP(A101,'Fichier FA (en entrée)'!B:E,3)</f>
        <v>WGUUYDUUTY</v>
      </c>
      <c r="C101" t="s">
        <v>2167</v>
      </c>
      <c r="D101" t="s">
        <v>152</v>
      </c>
      <c r="E101" s="60">
        <v>2</v>
      </c>
      <c r="F101" s="60">
        <v>0</v>
      </c>
      <c r="G101" s="26" t="b">
        <v>1</v>
      </c>
      <c r="H101" s="26" t="str">
        <f t="shared" ca="1" si="1"/>
        <v>WGUUYDUUTY@email.fr</v>
      </c>
      <c r="I101" s="22"/>
      <c r="J101" s="22" t="s">
        <v>2290</v>
      </c>
    </row>
    <row r="102" spans="1:10">
      <c r="A102">
        <v>488474</v>
      </c>
      <c r="B102" s="5" t="str">
        <f ca="1">VLOOKUP(A102,'Fichier FA (en entrée)'!B:E,3)</f>
        <v>GCWDVXQEVF</v>
      </c>
      <c r="C102" t="s">
        <v>2155</v>
      </c>
      <c r="D102" t="s">
        <v>152</v>
      </c>
      <c r="E102" s="60">
        <v>2</v>
      </c>
      <c r="F102" s="60">
        <v>0</v>
      </c>
      <c r="G102" s="26" t="b">
        <v>1</v>
      </c>
      <c r="H102" s="26" t="str">
        <f t="shared" ca="1" si="1"/>
        <v>GCWDVXQEVF@email.fr</v>
      </c>
      <c r="I102" s="22" t="s">
        <v>2290</v>
      </c>
      <c r="J102" s="22" t="s">
        <v>2290</v>
      </c>
    </row>
    <row r="103" spans="1:10">
      <c r="A103">
        <v>151981</v>
      </c>
      <c r="B103" s="5" t="str">
        <f ca="1">VLOOKUP(A103,'Fichier FA (en entrée)'!B:E,3)</f>
        <v>YAQIVAMYMA</v>
      </c>
      <c r="C103" t="s">
        <v>2153</v>
      </c>
      <c r="D103" t="s">
        <v>152</v>
      </c>
      <c r="E103" s="60">
        <v>2</v>
      </c>
      <c r="F103" s="60">
        <v>0</v>
      </c>
      <c r="G103" s="26" t="b">
        <v>1</v>
      </c>
      <c r="H103" s="26" t="str">
        <f t="shared" ca="1" si="1"/>
        <v>YAQIVAMYMA@email.fr</v>
      </c>
      <c r="I103" s="22"/>
      <c r="J103" s="22" t="s">
        <v>2290</v>
      </c>
    </row>
    <row r="104" spans="1:10">
      <c r="A104">
        <v>1019785</v>
      </c>
      <c r="B104" s="5" t="str">
        <f ca="1">VLOOKUP(A104,'Fichier FA (en entrée)'!B:E,3)</f>
        <v>EFEZNEOADH</v>
      </c>
      <c r="C104" t="s">
        <v>2185</v>
      </c>
      <c r="D104" t="s">
        <v>1650</v>
      </c>
      <c r="E104" s="60">
        <v>3</v>
      </c>
      <c r="F104" s="60">
        <v>1.5</v>
      </c>
      <c r="G104" s="26" t="b">
        <v>1</v>
      </c>
      <c r="H104" s="26" t="str">
        <f t="shared" ca="1" si="1"/>
        <v>EFEZNEOADH@email.fr</v>
      </c>
      <c r="I104" s="22"/>
      <c r="J104" s="22" t="s">
        <v>2290</v>
      </c>
    </row>
    <row r="105" spans="1:10">
      <c r="A105">
        <v>1017258</v>
      </c>
      <c r="B105" s="5" t="str">
        <f ca="1">VLOOKUP(A105,'Fichier FA (en entrée)'!B:E,3)</f>
        <v>RVGIEIQYPE</v>
      </c>
      <c r="C105" t="s">
        <v>2194</v>
      </c>
      <c r="D105" t="s">
        <v>1650</v>
      </c>
      <c r="E105" s="60">
        <v>3</v>
      </c>
      <c r="F105" s="60">
        <v>1</v>
      </c>
      <c r="G105" s="26" t="b">
        <v>1</v>
      </c>
      <c r="H105" s="26" t="str">
        <f t="shared" ca="1" si="1"/>
        <v>RVGIEIQYPE@email.fr</v>
      </c>
      <c r="I105" s="22"/>
      <c r="J105" s="22" t="s">
        <v>2290</v>
      </c>
    </row>
    <row r="106" spans="1:10">
      <c r="A106">
        <v>263234</v>
      </c>
      <c r="B106" s="5" t="str">
        <f ca="1">VLOOKUP(A106,'Fichier FA (en entrée)'!B:E,3)</f>
        <v>MSEZEDTZNU</v>
      </c>
      <c r="C106" t="s">
        <v>2155</v>
      </c>
      <c r="D106" t="s">
        <v>152</v>
      </c>
      <c r="E106" s="60">
        <v>2</v>
      </c>
      <c r="F106" s="60">
        <v>1</v>
      </c>
      <c r="G106" s="26" t="b">
        <v>1</v>
      </c>
      <c r="H106" s="26" t="str">
        <f t="shared" ca="1" si="1"/>
        <v>MSEZEDTZNU@email.fr</v>
      </c>
      <c r="I106" s="22" t="s">
        <v>2290</v>
      </c>
      <c r="J106" s="22" t="s">
        <v>2290</v>
      </c>
    </row>
    <row r="107" spans="1:10">
      <c r="A107">
        <v>377286</v>
      </c>
      <c r="B107" s="5" t="str">
        <f ca="1">VLOOKUP(A107,'Fichier FA (en entrée)'!B:E,3)</f>
        <v>VSSEAISQLK</v>
      </c>
      <c r="C107" t="s">
        <v>2161</v>
      </c>
      <c r="D107" t="s">
        <v>152</v>
      </c>
      <c r="E107" s="60">
        <v>2</v>
      </c>
      <c r="F107" s="60">
        <v>0</v>
      </c>
      <c r="G107" s="26" t="b">
        <v>1</v>
      </c>
      <c r="H107" s="26" t="str">
        <f t="shared" ca="1" si="1"/>
        <v>VSSEAISQLK@email.fr</v>
      </c>
      <c r="I107" s="22"/>
      <c r="J107" s="22" t="s">
        <v>2290</v>
      </c>
    </row>
    <row r="108" spans="1:10">
      <c r="A108">
        <v>1002828</v>
      </c>
      <c r="B108" s="5" t="str">
        <f ca="1">VLOOKUP(A108,'Fichier FA (en entrée)'!B:E,3)</f>
        <v>QUKMFIJQJM</v>
      </c>
      <c r="C108" t="s">
        <v>2185</v>
      </c>
      <c r="D108" t="s">
        <v>1650</v>
      </c>
      <c r="E108" s="60">
        <v>2</v>
      </c>
      <c r="F108" s="60">
        <v>0</v>
      </c>
      <c r="G108" s="26" t="b">
        <v>1</v>
      </c>
      <c r="H108" s="26" t="str">
        <f t="shared" ca="1" si="1"/>
        <v>QUKMFIJQJM@email.fr</v>
      </c>
      <c r="I108" s="22"/>
      <c r="J108" s="22" t="s">
        <v>2290</v>
      </c>
    </row>
    <row r="109" spans="1:10">
      <c r="A109">
        <v>604518</v>
      </c>
      <c r="B109" s="5" t="str">
        <f ca="1">VLOOKUP(A109,'Fichier FA (en entrée)'!B:E,3)</f>
        <v>PXINVMYPPV</v>
      </c>
      <c r="C109" t="s">
        <v>2155</v>
      </c>
      <c r="D109" t="s">
        <v>152</v>
      </c>
      <c r="E109" s="60">
        <v>2</v>
      </c>
      <c r="F109" s="60">
        <v>0</v>
      </c>
      <c r="G109" s="26" t="b">
        <v>1</v>
      </c>
      <c r="H109" s="26" t="str">
        <f t="shared" ca="1" si="1"/>
        <v>PXINVMYPPV@email.fr</v>
      </c>
      <c r="I109" s="22" t="s">
        <v>2290</v>
      </c>
      <c r="J109" s="22" t="s">
        <v>2290</v>
      </c>
    </row>
    <row r="110" spans="1:10">
      <c r="A110">
        <v>1159305</v>
      </c>
      <c r="B110" s="5" t="str">
        <f ca="1">VLOOKUP(A110,'Fichier FA (en entrée)'!B:E,3)</f>
        <v>VQKGYWAZAE</v>
      </c>
      <c r="C110" t="s">
        <v>2186</v>
      </c>
      <c r="D110" t="s">
        <v>1650</v>
      </c>
      <c r="E110" s="60">
        <v>2</v>
      </c>
      <c r="F110" s="60">
        <v>1</v>
      </c>
      <c r="G110" s="26" t="b">
        <v>1</v>
      </c>
      <c r="H110" s="26" t="str">
        <f t="shared" ca="1" si="1"/>
        <v>VQKGYWAZAE@email.fr</v>
      </c>
      <c r="I110" s="22"/>
      <c r="J110" s="22" t="s">
        <v>2290</v>
      </c>
    </row>
    <row r="111" spans="1:10">
      <c r="A111">
        <v>334993</v>
      </c>
      <c r="B111" s="5" t="str">
        <f ca="1">VLOOKUP(A111,'Fichier FA (en entrée)'!B:E,3)</f>
        <v>BQEQXBHBAN</v>
      </c>
      <c r="C111" t="s">
        <v>2158</v>
      </c>
      <c r="D111" t="s">
        <v>152</v>
      </c>
      <c r="E111" s="60">
        <v>3</v>
      </c>
      <c r="F111" s="60">
        <v>0.5</v>
      </c>
      <c r="G111" s="26" t="b">
        <v>1</v>
      </c>
      <c r="H111" s="26" t="str">
        <f t="shared" ca="1" si="1"/>
        <v>BQEQXBHBAN@email.fr</v>
      </c>
      <c r="I111" s="22"/>
      <c r="J111" s="22" t="s">
        <v>2290</v>
      </c>
    </row>
    <row r="112" spans="1:10">
      <c r="A112">
        <v>401907</v>
      </c>
      <c r="B112" s="5" t="str">
        <f ca="1">VLOOKUP(A112,'Fichier FA (en entrée)'!B:E,3)</f>
        <v>AVNDEUQASO</v>
      </c>
      <c r="C112" t="s">
        <v>2161</v>
      </c>
      <c r="D112" t="s">
        <v>152</v>
      </c>
      <c r="E112" s="60">
        <v>2</v>
      </c>
      <c r="F112" s="60">
        <v>0</v>
      </c>
      <c r="G112" s="26" t="b">
        <v>1</v>
      </c>
      <c r="H112" s="26" t="str">
        <f t="shared" ca="1" si="1"/>
        <v>AVNDEUQASO@email.fr</v>
      </c>
      <c r="I112" s="22" t="s">
        <v>2290</v>
      </c>
      <c r="J112" s="22" t="s">
        <v>2290</v>
      </c>
    </row>
    <row r="113" spans="1:10">
      <c r="A113">
        <v>629988</v>
      </c>
      <c r="B113" s="5" t="str">
        <f ca="1">VLOOKUP(A113,'Fichier FA (en entrée)'!B:E,3)</f>
        <v>NPNMBKOTEH</v>
      </c>
      <c r="C113" t="s">
        <v>2155</v>
      </c>
      <c r="D113" t="s">
        <v>152</v>
      </c>
      <c r="E113" s="60">
        <v>2</v>
      </c>
      <c r="F113" s="60">
        <v>0</v>
      </c>
      <c r="G113" s="26" t="b">
        <v>1</v>
      </c>
      <c r="H113" s="26" t="str">
        <f t="shared" ca="1" si="1"/>
        <v>NPNMBKOTEH@email.fr</v>
      </c>
      <c r="I113" s="22" t="s">
        <v>2290</v>
      </c>
      <c r="J113" s="22" t="s">
        <v>2290</v>
      </c>
    </row>
    <row r="114" spans="1:10">
      <c r="A114">
        <v>338730</v>
      </c>
      <c r="B114" s="5" t="str">
        <f ca="1">VLOOKUP(A114,'Fichier FA (en entrée)'!B:E,3)</f>
        <v>HGWTUNKTTL</v>
      </c>
      <c r="C114" t="s">
        <v>2151</v>
      </c>
      <c r="D114" t="s">
        <v>152</v>
      </c>
      <c r="E114" s="60">
        <v>2</v>
      </c>
      <c r="F114" s="60">
        <v>1</v>
      </c>
      <c r="G114" s="26" t="b">
        <v>1</v>
      </c>
      <c r="H114" s="26" t="str">
        <f t="shared" ca="1" si="1"/>
        <v>HGWTUNKTTL@email.fr</v>
      </c>
      <c r="I114" s="22"/>
      <c r="J114" s="22" t="s">
        <v>2290</v>
      </c>
    </row>
    <row r="115" spans="1:10">
      <c r="A115">
        <v>247654</v>
      </c>
      <c r="B115" s="5" t="str">
        <f ca="1">VLOOKUP(A115,'Fichier FA (en entrée)'!B:E,3)</f>
        <v>GNMWEYGFKM</v>
      </c>
      <c r="C115" t="s">
        <v>2167</v>
      </c>
      <c r="D115" t="s">
        <v>152</v>
      </c>
      <c r="E115" s="60">
        <v>2</v>
      </c>
      <c r="F115" s="60">
        <v>0</v>
      </c>
      <c r="G115" s="26" t="b">
        <v>1</v>
      </c>
      <c r="H115" s="26" t="str">
        <f t="shared" ca="1" si="1"/>
        <v>GNMWEYGFKM@email.fr</v>
      </c>
      <c r="I115" s="22"/>
      <c r="J115" s="22" t="s">
        <v>2290</v>
      </c>
    </row>
    <row r="116" spans="1:10">
      <c r="A116">
        <v>1157526</v>
      </c>
      <c r="B116" s="5" t="str">
        <f ca="1">VLOOKUP(A116,'Fichier FA (en entrée)'!B:E,3)</f>
        <v>AESZTAYUJX</v>
      </c>
      <c r="C116" t="s">
        <v>2191</v>
      </c>
      <c r="D116" t="s">
        <v>1644</v>
      </c>
      <c r="E116" s="60">
        <v>3</v>
      </c>
      <c r="F116" s="60">
        <v>1</v>
      </c>
      <c r="G116" s="26" t="b">
        <v>1</v>
      </c>
      <c r="H116" s="26" t="str">
        <f t="shared" ca="1" si="1"/>
        <v>AESZTAYUJX@email.fr</v>
      </c>
      <c r="I116" s="22"/>
      <c r="J116" s="22" t="s">
        <v>2785</v>
      </c>
    </row>
    <row r="117" spans="1:10">
      <c r="A117">
        <v>216394</v>
      </c>
      <c r="B117" s="5" t="str">
        <f ca="1">VLOOKUP(A117,'Fichier FA (en entrée)'!B:E,3)</f>
        <v>REQUEJRWYK</v>
      </c>
      <c r="C117" t="s">
        <v>2161</v>
      </c>
      <c r="D117" t="s">
        <v>152</v>
      </c>
      <c r="E117" s="60">
        <v>2</v>
      </c>
      <c r="F117" s="60">
        <v>0</v>
      </c>
      <c r="G117" s="26" t="b">
        <v>1</v>
      </c>
      <c r="H117" s="26" t="str">
        <f t="shared" ca="1" si="1"/>
        <v>REQUEJRWYK@email.fr</v>
      </c>
      <c r="I117" s="22"/>
      <c r="J117" s="22" t="s">
        <v>2290</v>
      </c>
    </row>
    <row r="118" spans="1:10">
      <c r="A118">
        <v>453920</v>
      </c>
      <c r="B118" s="5" t="str">
        <f ca="1">VLOOKUP(A118,'Fichier FA (en entrée)'!B:E,3)</f>
        <v>TORJOIREDJ</v>
      </c>
      <c r="C118" t="s">
        <v>2151</v>
      </c>
      <c r="D118" t="s">
        <v>152</v>
      </c>
      <c r="E118" s="60">
        <v>3</v>
      </c>
      <c r="F118" s="60">
        <v>1</v>
      </c>
      <c r="G118" s="26" t="b">
        <v>1</v>
      </c>
      <c r="H118" s="26" t="str">
        <f t="shared" ca="1" si="1"/>
        <v>TORJOIREDJ@email.fr</v>
      </c>
      <c r="I118" s="22"/>
      <c r="J118" s="22" t="s">
        <v>2290</v>
      </c>
    </row>
    <row r="119" spans="1:10">
      <c r="A119">
        <v>176300</v>
      </c>
      <c r="B119" s="5" t="str">
        <f ca="1">VLOOKUP(A119,'Fichier FA (en entrée)'!B:E,3)</f>
        <v>UXGAYTSDWV</v>
      </c>
      <c r="C119" t="s">
        <v>2158</v>
      </c>
      <c r="D119" t="s">
        <v>152</v>
      </c>
      <c r="E119" s="60">
        <v>3</v>
      </c>
      <c r="F119" s="60">
        <v>1</v>
      </c>
      <c r="G119" s="26" t="b">
        <v>1</v>
      </c>
      <c r="H119" s="26" t="str">
        <f t="shared" ca="1" si="1"/>
        <v>UXGAYTSDWV@email.fr</v>
      </c>
      <c r="I119" s="22"/>
      <c r="J119" s="22" t="s">
        <v>2290</v>
      </c>
    </row>
    <row r="120" spans="1:10">
      <c r="A120">
        <v>576169</v>
      </c>
      <c r="B120" s="5" t="str">
        <f ca="1">VLOOKUP(A120,'Fichier FA (en entrée)'!B:E,3)</f>
        <v>GOTITBMOMG</v>
      </c>
      <c r="C120" t="s">
        <v>2158</v>
      </c>
      <c r="D120" t="s">
        <v>152</v>
      </c>
      <c r="E120" s="60">
        <v>2</v>
      </c>
      <c r="F120" s="60">
        <v>-2.5</v>
      </c>
      <c r="G120" s="26" t="b">
        <v>1</v>
      </c>
      <c r="H120" s="26" t="str">
        <f t="shared" ca="1" si="1"/>
        <v>GOTITBMOMG@email.fr</v>
      </c>
      <c r="I120" s="22" t="s">
        <v>2290</v>
      </c>
      <c r="J120" s="22" t="s">
        <v>2290</v>
      </c>
    </row>
    <row r="121" spans="1:10">
      <c r="A121">
        <v>524408</v>
      </c>
      <c r="B121" s="5" t="str">
        <f ca="1">VLOOKUP(A121,'Fichier FA (en entrée)'!B:E,3)</f>
        <v>QSVAAPYWZA</v>
      </c>
      <c r="C121" t="s">
        <v>2151</v>
      </c>
      <c r="D121" t="s">
        <v>152</v>
      </c>
      <c r="E121" s="60">
        <v>2</v>
      </c>
      <c r="F121" s="60">
        <v>0</v>
      </c>
      <c r="G121" s="26" t="b">
        <v>1</v>
      </c>
      <c r="H121" s="26" t="str">
        <f t="shared" ca="1" si="1"/>
        <v>QSVAAPYWZA@email.fr</v>
      </c>
      <c r="I121" s="22" t="s">
        <v>2290</v>
      </c>
      <c r="J121" s="22" t="s">
        <v>2290</v>
      </c>
    </row>
    <row r="122" spans="1:10">
      <c r="A122">
        <v>438448</v>
      </c>
      <c r="B122" s="5" t="str">
        <f ca="1">VLOOKUP(A122,'Fichier FA (en entrée)'!B:E,3)</f>
        <v>SUKXIDGAIX</v>
      </c>
      <c r="C122" t="s">
        <v>2153</v>
      </c>
      <c r="D122" t="s">
        <v>152</v>
      </c>
      <c r="E122" s="60">
        <v>2</v>
      </c>
      <c r="F122" s="60">
        <v>0</v>
      </c>
      <c r="G122" s="26" t="b">
        <v>1</v>
      </c>
      <c r="H122" s="26" t="str">
        <f t="shared" ca="1" si="1"/>
        <v>SUKXIDGAIX@email.fr</v>
      </c>
      <c r="I122" s="22"/>
      <c r="J122" s="22" t="s">
        <v>2290</v>
      </c>
    </row>
    <row r="123" spans="1:10">
      <c r="A123">
        <v>267403</v>
      </c>
      <c r="B123" s="5" t="str">
        <f ca="1">VLOOKUP(A123,'Fichier FA (en entrée)'!B:E,3)</f>
        <v>TDCWUHDFQF</v>
      </c>
      <c r="C123" t="s">
        <v>2161</v>
      </c>
      <c r="D123" t="s">
        <v>152</v>
      </c>
      <c r="E123" s="60">
        <v>2</v>
      </c>
      <c r="F123" s="60">
        <v>0</v>
      </c>
      <c r="G123" s="26" t="b">
        <v>1</v>
      </c>
      <c r="H123" s="26" t="str">
        <f t="shared" ca="1" si="1"/>
        <v>TDCWUHDFQF@email.fr</v>
      </c>
      <c r="I123" s="22"/>
      <c r="J123" s="22" t="s">
        <v>2290</v>
      </c>
    </row>
    <row r="124" spans="1:10">
      <c r="A124">
        <v>321922</v>
      </c>
      <c r="B124" s="5" t="str">
        <f ca="1">VLOOKUP(A124,'Fichier FA (en entrée)'!B:E,3)</f>
        <v>ZTKGVESBAZ</v>
      </c>
      <c r="C124" t="s">
        <v>2151</v>
      </c>
      <c r="D124" t="s">
        <v>152</v>
      </c>
      <c r="E124" s="60">
        <v>3</v>
      </c>
      <c r="F124" s="60">
        <v>1</v>
      </c>
      <c r="G124" s="26" t="b">
        <v>1</v>
      </c>
      <c r="H124" s="26" t="str">
        <f t="shared" ca="1" si="1"/>
        <v>ZTKGVESBAZ@email.fr</v>
      </c>
      <c r="I124" s="22"/>
      <c r="J124" s="22" t="s">
        <v>2290</v>
      </c>
    </row>
    <row r="125" spans="1:10">
      <c r="A125">
        <v>821986</v>
      </c>
      <c r="B125" s="5" t="str">
        <f ca="1">VLOOKUP(A125,'Fichier FA (en entrée)'!B:E,3)</f>
        <v>EKQSNBIOAD</v>
      </c>
      <c r="C125" t="s">
        <v>2158</v>
      </c>
      <c r="D125" t="s">
        <v>152</v>
      </c>
      <c r="E125" s="60">
        <v>2</v>
      </c>
      <c r="F125" s="60">
        <v>0.5</v>
      </c>
      <c r="G125" s="26" t="b">
        <v>1</v>
      </c>
      <c r="H125" s="26" t="str">
        <f t="shared" ca="1" si="1"/>
        <v>EKQSNBIOAD@email.fr</v>
      </c>
      <c r="I125" s="22"/>
      <c r="J125" s="22" t="s">
        <v>2290</v>
      </c>
    </row>
    <row r="126" spans="1:10">
      <c r="A126">
        <v>1067887</v>
      </c>
      <c r="B126" s="5" t="str">
        <f ca="1">VLOOKUP(A126,'Fichier FA (en entrée)'!B:E,3)</f>
        <v>DZFSRMHGOX</v>
      </c>
      <c r="C126" t="s">
        <v>2204</v>
      </c>
      <c r="D126" t="s">
        <v>1650</v>
      </c>
      <c r="E126" s="60">
        <v>2</v>
      </c>
      <c r="F126" s="60">
        <v>0</v>
      </c>
      <c r="G126" s="26" t="b">
        <v>1</v>
      </c>
      <c r="H126" s="26" t="str">
        <f t="shared" ca="1" si="1"/>
        <v>DZFSRMHGOX@email.fr</v>
      </c>
      <c r="I126" s="22"/>
      <c r="J126" s="22" t="s">
        <v>2290</v>
      </c>
    </row>
    <row r="127" spans="1:10">
      <c r="A127">
        <v>533646</v>
      </c>
      <c r="B127" s="5" t="str">
        <f ca="1">VLOOKUP(A127,'Fichier FA (en entrée)'!B:E,3)</f>
        <v>NCHGLAPJVT</v>
      </c>
      <c r="C127" t="s">
        <v>2155</v>
      </c>
      <c r="D127" t="s">
        <v>152</v>
      </c>
      <c r="E127" s="60">
        <v>2</v>
      </c>
      <c r="F127" s="60">
        <v>0</v>
      </c>
      <c r="G127" s="26" t="b">
        <v>1</v>
      </c>
      <c r="H127" s="26" t="str">
        <f t="shared" ca="1" si="1"/>
        <v>NCHGLAPJVT@email.fr</v>
      </c>
      <c r="I127" s="22"/>
      <c r="J127" s="22" t="s">
        <v>2290</v>
      </c>
    </row>
    <row r="128" spans="1:10">
      <c r="A128">
        <v>598363</v>
      </c>
      <c r="B128" s="5" t="str">
        <f ca="1">VLOOKUP(A128,'Fichier FA (en entrée)'!B:E,3)</f>
        <v>SNGKGDALGT</v>
      </c>
      <c r="C128" t="s">
        <v>2155</v>
      </c>
      <c r="D128" t="s">
        <v>152</v>
      </c>
      <c r="E128" s="60">
        <v>2</v>
      </c>
      <c r="F128" s="60">
        <v>0</v>
      </c>
      <c r="G128" s="26" t="b">
        <v>1</v>
      </c>
      <c r="H128" s="26" t="str">
        <f t="shared" ca="1" si="1"/>
        <v>SNGKGDALGT@email.fr</v>
      </c>
      <c r="I128" s="22"/>
      <c r="J128" s="22" t="s">
        <v>2290</v>
      </c>
    </row>
    <row r="129" spans="1:10">
      <c r="A129">
        <v>1147196</v>
      </c>
      <c r="B129" s="5" t="str">
        <f ca="1">VLOOKUP(A129,'Fichier FA (en entrée)'!B:E,3)</f>
        <v>ZIMGMUVQSF</v>
      </c>
      <c r="C129" t="s">
        <v>2185</v>
      </c>
      <c r="D129" t="s">
        <v>1650</v>
      </c>
      <c r="E129" s="60">
        <v>2</v>
      </c>
      <c r="F129" s="60">
        <v>0</v>
      </c>
      <c r="G129" s="26" t="b">
        <v>1</v>
      </c>
      <c r="H129" s="26" t="str">
        <f t="shared" ca="1" si="1"/>
        <v>ZIMGMUVQSF@email.fr</v>
      </c>
      <c r="I129" s="22"/>
      <c r="J129" s="22" t="s">
        <v>2290</v>
      </c>
    </row>
    <row r="130" spans="1:10">
      <c r="A130">
        <v>547994</v>
      </c>
      <c r="B130" s="5" t="str">
        <f ca="1">VLOOKUP(A130,'Fichier FA (en entrée)'!B:E,3)</f>
        <v>NXEJXPDTVX</v>
      </c>
      <c r="C130" t="s">
        <v>2158</v>
      </c>
      <c r="D130" t="s">
        <v>152</v>
      </c>
      <c r="E130" s="60">
        <v>2</v>
      </c>
      <c r="F130" s="60">
        <v>1.5</v>
      </c>
      <c r="G130" s="26" t="b">
        <v>1</v>
      </c>
      <c r="H130" s="26" t="str">
        <f t="shared" ca="1" si="1"/>
        <v>NXEJXPDTVX@email.fr</v>
      </c>
      <c r="I130" s="22"/>
      <c r="J130" s="22" t="s">
        <v>2290</v>
      </c>
    </row>
    <row r="131" spans="1:10">
      <c r="A131">
        <v>1038061</v>
      </c>
      <c r="B131" s="5" t="str">
        <f ca="1">VLOOKUP(A131,'Fichier FA (en entrée)'!B:E,3)</f>
        <v>SKWEULIIBX</v>
      </c>
      <c r="C131" t="s">
        <v>2186</v>
      </c>
      <c r="D131" t="s">
        <v>1650</v>
      </c>
      <c r="E131" s="60">
        <v>2</v>
      </c>
      <c r="F131" s="60">
        <v>0</v>
      </c>
      <c r="G131" s="26" t="b">
        <v>1</v>
      </c>
      <c r="H131" s="26" t="str">
        <f t="shared" ref="H131:H171" ca="1" si="2">B131&amp;"@email.fr"</f>
        <v>SKWEULIIBX@email.fr</v>
      </c>
      <c r="I131" s="22" t="s">
        <v>2290</v>
      </c>
      <c r="J131" s="22" t="s">
        <v>2290</v>
      </c>
    </row>
    <row r="132" spans="1:10">
      <c r="A132">
        <v>533804</v>
      </c>
      <c r="B132" s="5" t="str">
        <f ca="1">VLOOKUP(A132,'Fichier FA (en entrée)'!B:E,3)</f>
        <v>VCHJIHYBEY</v>
      </c>
      <c r="C132" t="s">
        <v>2155</v>
      </c>
      <c r="D132" t="s">
        <v>152</v>
      </c>
      <c r="E132" s="60">
        <v>2</v>
      </c>
      <c r="F132" s="60">
        <v>1</v>
      </c>
      <c r="G132" s="26" t="b">
        <v>1</v>
      </c>
      <c r="H132" s="26" t="str">
        <f t="shared" ca="1" si="2"/>
        <v>VCHJIHYBEY@email.fr</v>
      </c>
      <c r="I132" s="22"/>
      <c r="J132" s="22" t="s">
        <v>2290</v>
      </c>
    </row>
    <row r="133" spans="1:10">
      <c r="A133">
        <v>270710</v>
      </c>
      <c r="B133" s="5" t="str">
        <f ca="1">VLOOKUP(A133,'Fichier FA (en entrée)'!B:E,3)</f>
        <v>SYEHLJGRFY</v>
      </c>
      <c r="C133" t="s">
        <v>2167</v>
      </c>
      <c r="D133" t="s">
        <v>152</v>
      </c>
      <c r="E133" s="60">
        <v>3</v>
      </c>
      <c r="F133" s="60">
        <v>1</v>
      </c>
      <c r="G133" s="26" t="b">
        <v>1</v>
      </c>
      <c r="H133" s="26" t="str">
        <f t="shared" ca="1" si="2"/>
        <v>SYEHLJGRFY@email.fr</v>
      </c>
      <c r="I133" s="22"/>
      <c r="J133" s="22" t="s">
        <v>2290</v>
      </c>
    </row>
    <row r="134" spans="1:10">
      <c r="A134">
        <v>643898</v>
      </c>
      <c r="B134" s="5" t="str">
        <f ca="1">VLOOKUP(A134,'Fichier FA (en entrée)'!B:E,3)</f>
        <v>VXRNSXONLW</v>
      </c>
      <c r="C134" t="s">
        <v>2151</v>
      </c>
      <c r="D134" t="s">
        <v>152</v>
      </c>
      <c r="E134" s="60">
        <v>3</v>
      </c>
      <c r="F134" s="60">
        <v>1</v>
      </c>
      <c r="G134" s="26" t="b">
        <v>1</v>
      </c>
      <c r="H134" s="26" t="str">
        <f t="shared" ca="1" si="2"/>
        <v>VXRNSXONLW@email.fr</v>
      </c>
      <c r="I134" s="22"/>
      <c r="J134" s="22" t="s">
        <v>2290</v>
      </c>
    </row>
    <row r="135" spans="1:10">
      <c r="A135">
        <v>721820</v>
      </c>
      <c r="B135" s="5" t="str">
        <f ca="1">VLOOKUP(A135,'Fichier FA (en entrée)'!B:E,3)</f>
        <v>YNCGYPBWBC</v>
      </c>
      <c r="C135" t="s">
        <v>2151</v>
      </c>
      <c r="D135" t="s">
        <v>152</v>
      </c>
      <c r="E135" s="60">
        <v>2</v>
      </c>
      <c r="F135" s="60">
        <v>0</v>
      </c>
      <c r="G135" s="26" t="b">
        <v>1</v>
      </c>
      <c r="H135" s="26" t="str">
        <f t="shared" ca="1" si="2"/>
        <v>YNCGYPBWBC@email.fr</v>
      </c>
      <c r="I135" s="22" t="s">
        <v>2290</v>
      </c>
      <c r="J135" s="22" t="s">
        <v>2785</v>
      </c>
    </row>
    <row r="136" spans="1:10">
      <c r="A136">
        <v>214451</v>
      </c>
      <c r="B136" s="5" t="str">
        <f ca="1">VLOOKUP(A136,'Fichier FA (en entrée)'!B:E,3)</f>
        <v>AEIRRJUXRF</v>
      </c>
      <c r="C136" t="s">
        <v>2151</v>
      </c>
      <c r="D136" t="s">
        <v>152</v>
      </c>
      <c r="E136" s="60">
        <v>3</v>
      </c>
      <c r="F136" s="60">
        <v>1.5</v>
      </c>
      <c r="G136" s="26" t="b">
        <v>1</v>
      </c>
      <c r="H136" s="26" t="str">
        <f t="shared" ca="1" si="2"/>
        <v>AEIRRJUXRF@email.fr</v>
      </c>
      <c r="I136" s="22"/>
      <c r="J136" s="22" t="s">
        <v>2290</v>
      </c>
    </row>
    <row r="137" spans="1:10">
      <c r="A137">
        <v>668302</v>
      </c>
      <c r="B137" s="5" t="str">
        <f ca="1">VLOOKUP(A137,'Fichier FA (en entrée)'!B:E,3)</f>
        <v>FALUDGGVXH</v>
      </c>
      <c r="C137" t="s">
        <v>2158</v>
      </c>
      <c r="D137" t="s">
        <v>152</v>
      </c>
      <c r="E137" s="60">
        <v>3</v>
      </c>
      <c r="F137" s="60">
        <v>0</v>
      </c>
      <c r="G137" s="26" t="b">
        <v>1</v>
      </c>
      <c r="H137" s="26" t="str">
        <f t="shared" ca="1" si="2"/>
        <v>FALUDGGVXH@email.fr</v>
      </c>
      <c r="I137" s="22"/>
      <c r="J137" s="22" t="s">
        <v>2290</v>
      </c>
    </row>
    <row r="138" spans="1:10">
      <c r="A138">
        <v>1101822</v>
      </c>
      <c r="B138" s="5" t="str">
        <f ca="1">VLOOKUP(A138,'Fichier FA (en entrée)'!B:E,3)</f>
        <v>TOJAYFWZBW</v>
      </c>
      <c r="C138" t="s">
        <v>2185</v>
      </c>
      <c r="D138" t="s">
        <v>1650</v>
      </c>
      <c r="E138" s="60">
        <v>3</v>
      </c>
      <c r="F138" s="60">
        <v>1</v>
      </c>
      <c r="G138" s="26" t="b">
        <v>1</v>
      </c>
      <c r="H138" s="26" t="str">
        <f t="shared" ca="1" si="2"/>
        <v>TOJAYFWZBW@email.fr</v>
      </c>
      <c r="I138" s="22"/>
      <c r="J138" s="22" t="s">
        <v>2290</v>
      </c>
    </row>
    <row r="139" spans="1:10">
      <c r="A139">
        <v>1141938</v>
      </c>
      <c r="B139" s="5" t="str">
        <f ca="1">VLOOKUP(A139,'Fichier FA (en entrée)'!B:E,3)</f>
        <v>ENQSSZNZMW</v>
      </c>
      <c r="C139" t="s">
        <v>2205</v>
      </c>
      <c r="D139" t="s">
        <v>1650</v>
      </c>
      <c r="E139" s="60">
        <v>3</v>
      </c>
      <c r="F139" s="60">
        <v>1</v>
      </c>
      <c r="G139" s="26" t="b">
        <v>1</v>
      </c>
      <c r="H139" s="26" t="str">
        <f t="shared" ca="1" si="2"/>
        <v>ENQSSZNZMW@email.fr</v>
      </c>
      <c r="I139" s="22"/>
      <c r="J139" s="22" t="s">
        <v>2785</v>
      </c>
    </row>
    <row r="140" spans="1:10">
      <c r="A140">
        <v>688704</v>
      </c>
      <c r="B140" s="5" t="str">
        <f ca="1">VLOOKUP(A140,'Fichier FA (en entrée)'!B:E,3)</f>
        <v>PPZLPAAEOR</v>
      </c>
      <c r="C140" t="s">
        <v>2155</v>
      </c>
      <c r="D140" t="s">
        <v>152</v>
      </c>
      <c r="E140" s="60">
        <v>2</v>
      </c>
      <c r="F140" s="60">
        <v>0</v>
      </c>
      <c r="G140" s="26" t="b">
        <v>1</v>
      </c>
      <c r="H140" s="26" t="str">
        <f t="shared" ca="1" si="2"/>
        <v>PPZLPAAEOR@email.fr</v>
      </c>
      <c r="I140" s="22"/>
      <c r="J140" s="22" t="s">
        <v>2290</v>
      </c>
    </row>
    <row r="141" spans="1:10">
      <c r="A141">
        <v>1031685</v>
      </c>
      <c r="B141" s="5" t="str">
        <f ca="1">VLOOKUP(A141,'Fichier FA (en entrée)'!B:E,3)</f>
        <v>KGSYAXELTH</v>
      </c>
      <c r="C141" t="s">
        <v>2185</v>
      </c>
      <c r="D141" t="s">
        <v>1650</v>
      </c>
      <c r="E141" s="60">
        <v>2</v>
      </c>
      <c r="F141" s="60">
        <v>1.5</v>
      </c>
      <c r="G141" s="26" t="b">
        <v>1</v>
      </c>
      <c r="H141" s="26" t="str">
        <f t="shared" ca="1" si="2"/>
        <v>KGSYAXELTH@email.fr</v>
      </c>
      <c r="I141" s="22" t="s">
        <v>2290</v>
      </c>
      <c r="J141" s="22" t="s">
        <v>2290</v>
      </c>
    </row>
    <row r="142" spans="1:10">
      <c r="A142">
        <v>411866</v>
      </c>
      <c r="B142" s="5" t="str">
        <f ca="1">VLOOKUP(A142,'Fichier FA (en entrée)'!B:E,3)</f>
        <v>OTUBOHOFPK</v>
      </c>
      <c r="C142" t="s">
        <v>2167</v>
      </c>
      <c r="D142" t="s">
        <v>152</v>
      </c>
      <c r="E142" s="60">
        <v>3</v>
      </c>
      <c r="F142" s="60">
        <v>1</v>
      </c>
      <c r="G142" s="26" t="b">
        <v>1</v>
      </c>
      <c r="H142" s="26" t="str">
        <f t="shared" ca="1" si="2"/>
        <v>OTUBOHOFPK@email.fr</v>
      </c>
      <c r="I142" s="22"/>
      <c r="J142" s="22" t="s">
        <v>2785</v>
      </c>
    </row>
    <row r="143" spans="1:10">
      <c r="A143">
        <v>629957</v>
      </c>
      <c r="B143" s="5" t="str">
        <f ca="1">VLOOKUP(A143,'Fichier FA (en entrée)'!B:E,3)</f>
        <v>GGJCNFTBBR</v>
      </c>
      <c r="C143" t="s">
        <v>2167</v>
      </c>
      <c r="D143" t="s">
        <v>152</v>
      </c>
      <c r="E143" s="60">
        <v>4</v>
      </c>
      <c r="F143" s="60">
        <v>2</v>
      </c>
      <c r="G143" s="26" t="b">
        <v>1</v>
      </c>
      <c r="H143" s="26" t="str">
        <f t="shared" ca="1" si="2"/>
        <v>GGJCNFTBBR@email.fr</v>
      </c>
      <c r="I143" s="22"/>
      <c r="J143" s="22" t="s">
        <v>2785</v>
      </c>
    </row>
    <row r="144" spans="1:10">
      <c r="A144">
        <v>285228</v>
      </c>
      <c r="B144" s="5" t="str">
        <f ca="1">VLOOKUP(A144,'Fichier FA (en entrée)'!B:E,3)</f>
        <v>HIXSQLLBCD</v>
      </c>
      <c r="C144" t="s">
        <v>2161</v>
      </c>
      <c r="D144" t="s">
        <v>152</v>
      </c>
      <c r="E144" s="60">
        <v>3</v>
      </c>
      <c r="F144" s="60">
        <v>0.5</v>
      </c>
      <c r="G144" s="26" t="b">
        <v>1</v>
      </c>
      <c r="H144" s="26" t="str">
        <f t="shared" ca="1" si="2"/>
        <v>HIXSQLLBCD@email.fr</v>
      </c>
      <c r="I144" s="22"/>
      <c r="J144" s="22" t="s">
        <v>2290</v>
      </c>
    </row>
    <row r="145" spans="1:10">
      <c r="A145">
        <v>1116484</v>
      </c>
      <c r="B145" s="5" t="str">
        <f ca="1">VLOOKUP(A145,'Fichier FA (en entrée)'!B:E,3)</f>
        <v>CMSQVITWPJ</v>
      </c>
      <c r="C145" t="s">
        <v>2191</v>
      </c>
      <c r="D145" t="s">
        <v>1650</v>
      </c>
      <c r="E145" s="60">
        <v>2</v>
      </c>
      <c r="F145" s="60">
        <v>0</v>
      </c>
      <c r="G145" s="26" t="b">
        <v>1</v>
      </c>
      <c r="H145" s="26" t="str">
        <f t="shared" ca="1" si="2"/>
        <v>CMSQVITWPJ@email.fr</v>
      </c>
      <c r="I145" s="22"/>
      <c r="J145" s="22" t="s">
        <v>2290</v>
      </c>
    </row>
    <row r="146" spans="1:10">
      <c r="A146">
        <v>1055148</v>
      </c>
      <c r="B146" s="5" t="str">
        <f ca="1">VLOOKUP(A146,'Fichier FA (en entrée)'!B:E,3)</f>
        <v>ETLJETEFBT</v>
      </c>
      <c r="C146" t="s">
        <v>2205</v>
      </c>
      <c r="D146" t="s">
        <v>1644</v>
      </c>
      <c r="E146" s="60">
        <v>3</v>
      </c>
      <c r="F146" s="60">
        <v>1.5</v>
      </c>
      <c r="G146" s="26" t="b">
        <v>1</v>
      </c>
      <c r="H146" s="26" t="str">
        <f t="shared" ca="1" si="2"/>
        <v>ETLJETEFBT@email.fr</v>
      </c>
      <c r="I146" s="22"/>
      <c r="J146" s="22" t="s">
        <v>2785</v>
      </c>
    </row>
    <row r="147" spans="1:10">
      <c r="A147">
        <v>631031</v>
      </c>
      <c r="B147" s="5" t="str">
        <f ca="1">VLOOKUP(A147,'Fichier FA (en entrée)'!B:E,3)</f>
        <v>EATCGJLJQX</v>
      </c>
      <c r="C147" t="s">
        <v>2161</v>
      </c>
      <c r="D147" t="s">
        <v>152</v>
      </c>
      <c r="E147" s="60">
        <v>3</v>
      </c>
      <c r="F147" s="60">
        <v>0.5</v>
      </c>
      <c r="G147" s="26" t="b">
        <v>1</v>
      </c>
      <c r="H147" s="26" t="str">
        <f t="shared" ca="1" si="2"/>
        <v>EATCGJLJQX@email.fr</v>
      </c>
      <c r="I147" s="22"/>
      <c r="J147" s="22" t="s">
        <v>2290</v>
      </c>
    </row>
    <row r="148" spans="1:10">
      <c r="A148">
        <v>554032</v>
      </c>
      <c r="B148" s="5" t="str">
        <f ca="1">VLOOKUP(A148,'Fichier FA (en entrée)'!B:E,3)</f>
        <v>SWOAIFXJMJ</v>
      </c>
      <c r="C148" t="s">
        <v>2167</v>
      </c>
      <c r="D148" t="s">
        <v>152</v>
      </c>
      <c r="E148" s="60">
        <v>2</v>
      </c>
      <c r="F148" s="60">
        <v>0</v>
      </c>
      <c r="G148" s="26" t="b">
        <v>1</v>
      </c>
      <c r="H148" s="26" t="str">
        <f t="shared" ca="1" si="2"/>
        <v>SWOAIFXJMJ@email.fr</v>
      </c>
      <c r="I148" s="22"/>
      <c r="J148" s="22" t="s">
        <v>2290</v>
      </c>
    </row>
    <row r="149" spans="1:10">
      <c r="A149">
        <v>147373</v>
      </c>
      <c r="B149" s="5" t="str">
        <f ca="1">VLOOKUP(A149,'Fichier FA (en entrée)'!B:E,3)</f>
        <v>NWYVIROONZ</v>
      </c>
      <c r="C149" t="s">
        <v>2155</v>
      </c>
      <c r="D149" t="s">
        <v>152</v>
      </c>
      <c r="E149" s="60">
        <v>2</v>
      </c>
      <c r="F149" s="60">
        <v>1.5</v>
      </c>
      <c r="G149" s="26" t="b">
        <v>1</v>
      </c>
      <c r="H149" s="26" t="str">
        <f t="shared" ca="1" si="2"/>
        <v>NWYVIROONZ@email.fr</v>
      </c>
      <c r="I149" s="22"/>
      <c r="J149" s="22" t="s">
        <v>2290</v>
      </c>
    </row>
    <row r="150" spans="1:10">
      <c r="A150">
        <v>721775</v>
      </c>
      <c r="B150" s="5" t="str">
        <f ca="1">VLOOKUP(A150,'Fichier FA (en entrée)'!B:E,3)</f>
        <v>WSCYYDDWNC</v>
      </c>
      <c r="C150" t="s">
        <v>2153</v>
      </c>
      <c r="D150" t="s">
        <v>152</v>
      </c>
      <c r="E150" s="60">
        <v>4</v>
      </c>
      <c r="F150" s="60">
        <v>0.5</v>
      </c>
      <c r="G150" s="26" t="b">
        <v>1</v>
      </c>
      <c r="H150" s="26" t="str">
        <f t="shared" ca="1" si="2"/>
        <v>WSCYYDDWNC@email.fr</v>
      </c>
      <c r="I150" s="22"/>
      <c r="J150" s="22" t="s">
        <v>2785</v>
      </c>
    </row>
    <row r="151" spans="1:10">
      <c r="A151">
        <v>805911</v>
      </c>
      <c r="B151" s="5" t="str">
        <f ca="1">VLOOKUP(A151,'Fichier FA (en entrée)'!B:E,3)</f>
        <v>VPPBVNQVRB</v>
      </c>
      <c r="C151" t="s">
        <v>2155</v>
      </c>
      <c r="D151" t="s">
        <v>152</v>
      </c>
      <c r="E151" s="60">
        <v>3</v>
      </c>
      <c r="F151" s="60">
        <v>0</v>
      </c>
      <c r="G151" s="26" t="b">
        <v>1</v>
      </c>
      <c r="H151" s="26" t="str">
        <f t="shared" ca="1" si="2"/>
        <v>VPPBVNQVRB@email.fr</v>
      </c>
      <c r="I151" s="22"/>
      <c r="J151" s="22" t="s">
        <v>2785</v>
      </c>
    </row>
    <row r="152" spans="1:10">
      <c r="A152">
        <v>524331</v>
      </c>
      <c r="B152" s="5" t="str">
        <f ca="1">VLOOKUP(A152,'Fichier FA (en entrée)'!B:E,3)</f>
        <v>FIEZATNAGX</v>
      </c>
      <c r="C152" t="s">
        <v>2151</v>
      </c>
      <c r="D152" t="s">
        <v>152</v>
      </c>
      <c r="E152" s="60">
        <v>4</v>
      </c>
      <c r="F152" s="60">
        <v>1.5</v>
      </c>
      <c r="G152" s="26" t="b">
        <v>1</v>
      </c>
      <c r="H152" s="26" t="str">
        <f t="shared" ca="1" si="2"/>
        <v>FIEZATNAGX@email.fr</v>
      </c>
      <c r="I152" s="22"/>
      <c r="J152" s="22" t="s">
        <v>2785</v>
      </c>
    </row>
    <row r="153" spans="1:10">
      <c r="A153">
        <v>1084533</v>
      </c>
      <c r="B153" s="5" t="str">
        <f ca="1">VLOOKUP(A153,'Fichier FA (en entrée)'!B:E,3)</f>
        <v>BTGOZFUKGL</v>
      </c>
      <c r="C153" t="s">
        <v>2194</v>
      </c>
      <c r="D153" t="s">
        <v>1644</v>
      </c>
      <c r="E153" s="60">
        <v>3</v>
      </c>
      <c r="F153" s="60">
        <v>-0.5</v>
      </c>
      <c r="G153" s="26" t="b">
        <v>1</v>
      </c>
      <c r="H153" s="26" t="str">
        <f t="shared" ca="1" si="2"/>
        <v>BTGOZFUKGL@email.fr</v>
      </c>
      <c r="I153" s="22"/>
      <c r="J153" s="22" t="s">
        <v>2785</v>
      </c>
    </row>
    <row r="154" spans="1:10">
      <c r="A154">
        <v>1088893</v>
      </c>
      <c r="B154" s="5" t="str">
        <f ca="1">VLOOKUP(A154,'Fichier FA (en entrée)'!B:E,3)</f>
        <v>BCLDBGJVGG</v>
      </c>
      <c r="C154" t="s">
        <v>2204</v>
      </c>
      <c r="D154" t="s">
        <v>1650</v>
      </c>
      <c r="E154" s="60">
        <v>3</v>
      </c>
      <c r="F154" s="60">
        <v>-0.5</v>
      </c>
      <c r="G154" s="26" t="b">
        <v>1</v>
      </c>
      <c r="H154" s="26" t="str">
        <f t="shared" ca="1" si="2"/>
        <v>BCLDBGJVGG@email.fr</v>
      </c>
      <c r="I154" s="22"/>
      <c r="J154" s="22" t="s">
        <v>2785</v>
      </c>
    </row>
    <row r="155" spans="1:10">
      <c r="A155">
        <v>1051928</v>
      </c>
      <c r="B155" s="5" t="str">
        <f ca="1">VLOOKUP(A155,'Fichier FA (en entrée)'!B:E,3)</f>
        <v>UKCPANOGTI</v>
      </c>
      <c r="C155" t="s">
        <v>2186</v>
      </c>
      <c r="D155" t="s">
        <v>1644</v>
      </c>
      <c r="E155" s="60">
        <v>3</v>
      </c>
      <c r="F155" s="60">
        <v>0</v>
      </c>
      <c r="G155" s="26" t="b">
        <v>1</v>
      </c>
      <c r="H155" s="26" t="str">
        <f t="shared" ca="1" si="2"/>
        <v>UKCPANOGTI@email.fr</v>
      </c>
      <c r="I155" s="22"/>
      <c r="J155" s="22" t="s">
        <v>2785</v>
      </c>
    </row>
    <row r="156" spans="1:10">
      <c r="A156">
        <v>1018833</v>
      </c>
      <c r="B156" s="5" t="str">
        <f ca="1">VLOOKUP(A156,'Fichier FA (en entrée)'!B:E,3)</f>
        <v>CSSGHQRUGP</v>
      </c>
      <c r="C156" t="s">
        <v>2185</v>
      </c>
      <c r="D156" t="s">
        <v>1650</v>
      </c>
      <c r="E156" s="60">
        <v>3</v>
      </c>
      <c r="F156" s="60">
        <v>-0.5</v>
      </c>
      <c r="G156" s="26" t="b">
        <v>1</v>
      </c>
      <c r="H156" s="26" t="str">
        <f t="shared" ca="1" si="2"/>
        <v>CSSGHQRUGP@email.fr</v>
      </c>
      <c r="I156" s="22"/>
      <c r="J156" s="22" t="s">
        <v>2785</v>
      </c>
    </row>
    <row r="157" spans="1:10">
      <c r="A157">
        <v>332251</v>
      </c>
      <c r="B157" s="5" t="str">
        <f ca="1">VLOOKUP(A157,'Fichier FA (en entrée)'!B:E,3)</f>
        <v>GQTZMSHCHB</v>
      </c>
      <c r="C157" t="s">
        <v>2158</v>
      </c>
      <c r="D157" t="s">
        <v>152</v>
      </c>
      <c r="E157" s="60">
        <v>3</v>
      </c>
      <c r="F157" s="60">
        <v>-0.5</v>
      </c>
      <c r="G157" s="26" t="b">
        <v>1</v>
      </c>
      <c r="H157" s="26" t="str">
        <f t="shared" ca="1" si="2"/>
        <v>GQTZMSHCHB@email.fr</v>
      </c>
      <c r="I157" s="22"/>
      <c r="J157" s="22" t="s">
        <v>2785</v>
      </c>
    </row>
    <row r="158" spans="1:10">
      <c r="A158">
        <v>1144000</v>
      </c>
      <c r="B158" s="5" t="str">
        <f ca="1">VLOOKUP(A158,'Fichier FA (en entrée)'!B:E,3)</f>
        <v>HGRZFJIVWZ</v>
      </c>
      <c r="C158" t="s">
        <v>2185</v>
      </c>
      <c r="D158" t="s">
        <v>1644</v>
      </c>
      <c r="E158" s="60">
        <v>3</v>
      </c>
      <c r="F158" s="60">
        <v>-1</v>
      </c>
      <c r="G158" s="26" t="b">
        <v>1</v>
      </c>
      <c r="H158" s="26" t="str">
        <f t="shared" ca="1" si="2"/>
        <v>HGRZFJIVWZ@email.fr</v>
      </c>
      <c r="I158" s="22"/>
      <c r="J158" s="22" t="s">
        <v>2785</v>
      </c>
    </row>
    <row r="159" spans="1:10">
      <c r="A159">
        <v>1070059</v>
      </c>
      <c r="B159" s="5" t="str">
        <f ca="1">VLOOKUP(A159,'Fichier FA (en entrée)'!B:E,3)</f>
        <v>UOPVKYJLFB</v>
      </c>
      <c r="C159" t="s">
        <v>2191</v>
      </c>
      <c r="D159" t="s">
        <v>1644</v>
      </c>
      <c r="E159" s="60">
        <v>4</v>
      </c>
      <c r="F159" s="60">
        <v>0</v>
      </c>
      <c r="G159" s="26" t="b">
        <v>1</v>
      </c>
      <c r="H159" s="26" t="str">
        <f t="shared" ca="1" si="2"/>
        <v>UOPVKYJLFB@email.fr</v>
      </c>
      <c r="I159" s="22"/>
      <c r="J159" s="22" t="s">
        <v>2785</v>
      </c>
    </row>
    <row r="160" spans="1:10">
      <c r="A160">
        <v>297973</v>
      </c>
      <c r="B160" s="5" t="str">
        <f ca="1">VLOOKUP(A160,'Fichier FA (en entrée)'!B:E,3)</f>
        <v>UBHESSXGWW</v>
      </c>
      <c r="C160" t="s">
        <v>2159</v>
      </c>
      <c r="D160" t="s">
        <v>152</v>
      </c>
      <c r="E160" s="60">
        <v>5</v>
      </c>
      <c r="F160" s="60">
        <v>1</v>
      </c>
      <c r="G160" s="26" t="b">
        <v>0</v>
      </c>
      <c r="H160" s="26" t="str">
        <f t="shared" ca="1" si="2"/>
        <v>UBHESSXGWW@email.fr</v>
      </c>
      <c r="I160" s="22"/>
      <c r="J160" s="22" t="s">
        <v>2785</v>
      </c>
    </row>
    <row r="161" spans="1:10">
      <c r="A161">
        <v>1039048</v>
      </c>
      <c r="B161" s="5" t="str">
        <f ca="1">VLOOKUP(A161,'Fichier FA (en entrée)'!B:E,3)</f>
        <v>LJQXMHYYTX</v>
      </c>
      <c r="C161" t="s">
        <v>2191</v>
      </c>
      <c r="D161" t="s">
        <v>1644</v>
      </c>
      <c r="E161" s="60">
        <v>4</v>
      </c>
      <c r="F161" s="60">
        <v>-0.5</v>
      </c>
      <c r="G161" s="26" t="b">
        <v>1</v>
      </c>
      <c r="H161" s="26" t="str">
        <f t="shared" ca="1" si="2"/>
        <v>LJQXMHYYTX@email.fr</v>
      </c>
      <c r="I161" s="22"/>
      <c r="J161" s="22" t="s">
        <v>2785</v>
      </c>
    </row>
    <row r="162" spans="1:10">
      <c r="A162">
        <v>1064549</v>
      </c>
      <c r="B162" s="5" t="str">
        <f ca="1">VLOOKUP(A162,'Fichier FA (en entrée)'!B:E,3)</f>
        <v>CQNQMMNZEI</v>
      </c>
      <c r="C162" t="s">
        <v>2200</v>
      </c>
      <c r="D162" t="s">
        <v>1650</v>
      </c>
      <c r="E162" s="60">
        <v>5</v>
      </c>
      <c r="F162" s="60">
        <v>1.5</v>
      </c>
      <c r="G162" s="26" t="b">
        <v>0</v>
      </c>
      <c r="H162" s="26" t="str">
        <f t="shared" ca="1" si="2"/>
        <v>CQNQMMNZEI@email.fr</v>
      </c>
      <c r="I162" s="22"/>
      <c r="J162" s="22" t="s">
        <v>2785</v>
      </c>
    </row>
    <row r="163" spans="1:10">
      <c r="A163">
        <v>1162816</v>
      </c>
      <c r="B163" s="5" t="str">
        <f ca="1">VLOOKUP(A163,'Fichier FA (en entrée)'!B:E,3)</f>
        <v>VSWLBAXQDD</v>
      </c>
      <c r="C163" t="s">
        <v>2205</v>
      </c>
      <c r="D163" t="s">
        <v>1650</v>
      </c>
      <c r="E163" s="60">
        <v>5</v>
      </c>
      <c r="F163" s="60">
        <v>0.5</v>
      </c>
      <c r="G163" s="26" t="b">
        <v>0</v>
      </c>
      <c r="H163" s="26" t="str">
        <f t="shared" ca="1" si="2"/>
        <v>VSWLBAXQDD@email.fr</v>
      </c>
      <c r="I163" s="22"/>
      <c r="J163" s="22" t="s">
        <v>2785</v>
      </c>
    </row>
    <row r="164" spans="1:10">
      <c r="A164">
        <v>1200988</v>
      </c>
      <c r="B164" s="5" t="str">
        <f ca="1">VLOOKUP(A164,'Fichier FA (en entrée)'!B:E,3)</f>
        <v>WEMJCRUUCV</v>
      </c>
      <c r="C164" t="s">
        <v>2200</v>
      </c>
      <c r="D164" t="s">
        <v>1650</v>
      </c>
      <c r="E164" s="60">
        <v>5</v>
      </c>
      <c r="F164" s="60">
        <v>0.5</v>
      </c>
      <c r="G164" s="26" t="b">
        <v>0</v>
      </c>
      <c r="H164" s="26" t="str">
        <f t="shared" ca="1" si="2"/>
        <v>WEMJCRUUCV@email.fr</v>
      </c>
      <c r="I164" s="22"/>
      <c r="J164" s="22" t="s">
        <v>2785</v>
      </c>
    </row>
    <row r="165" spans="1:10">
      <c r="A165">
        <v>1038466</v>
      </c>
      <c r="B165" s="5" t="str">
        <f ca="1">VLOOKUP(A165,'Fichier FA (en entrée)'!B:E,3)</f>
        <v>ZEXJPOWFUG</v>
      </c>
      <c r="C165" t="s">
        <v>2203</v>
      </c>
      <c r="D165" t="s">
        <v>1644</v>
      </c>
      <c r="E165" s="60">
        <v>5</v>
      </c>
      <c r="F165" s="60">
        <v>1</v>
      </c>
      <c r="G165" s="26" t="b">
        <v>0</v>
      </c>
      <c r="H165" s="26" t="str">
        <f t="shared" ca="1" si="2"/>
        <v>ZEXJPOWFUG@email.fr</v>
      </c>
      <c r="I165" s="22"/>
      <c r="J165" s="22" t="s">
        <v>2785</v>
      </c>
    </row>
    <row r="166" spans="1:10">
      <c r="A166">
        <v>1042196</v>
      </c>
      <c r="B166" s="5" t="str">
        <f ca="1">VLOOKUP(A166,'Fichier FA (en entrée)'!B:E,3)</f>
        <v>BXIKHLJEGN</v>
      </c>
      <c r="C166" t="s">
        <v>2200</v>
      </c>
      <c r="D166" t="s">
        <v>1650</v>
      </c>
      <c r="E166" s="60">
        <v>5</v>
      </c>
      <c r="F166" s="60">
        <v>1.5</v>
      </c>
      <c r="G166" s="26" t="b">
        <v>0</v>
      </c>
      <c r="H166" s="26" t="str">
        <f t="shared" ca="1" si="2"/>
        <v>BXIKHLJEGN@email.fr</v>
      </c>
      <c r="I166" s="22"/>
      <c r="J166" s="22" t="s">
        <v>2785</v>
      </c>
    </row>
    <row r="167" spans="1:10">
      <c r="A167">
        <v>1009418</v>
      </c>
      <c r="B167" s="5" t="str">
        <f ca="1">VLOOKUP(A167,'Fichier FA (en entrée)'!B:E,3)</f>
        <v>HIQUFZRRPP</v>
      </c>
      <c r="C167" t="s">
        <v>2192</v>
      </c>
      <c r="D167" t="s">
        <v>1644</v>
      </c>
      <c r="E167" s="60">
        <v>6</v>
      </c>
      <c r="F167" s="60">
        <v>1</v>
      </c>
      <c r="G167" s="26" t="b">
        <v>0</v>
      </c>
      <c r="H167" s="26" t="str">
        <f t="shared" ca="1" si="2"/>
        <v>HIQUFZRRPP@email.fr</v>
      </c>
      <c r="I167" s="22"/>
      <c r="J167" s="22" t="s">
        <v>2785</v>
      </c>
    </row>
    <row r="168" spans="1:10">
      <c r="A168">
        <v>632640</v>
      </c>
      <c r="B168" s="5" t="str">
        <f ca="1">VLOOKUP(A168,'Fichier FA (en entrée)'!B:E,3)</f>
        <v>JTNRKDKXOZ</v>
      </c>
      <c r="C168" t="s">
        <v>2157</v>
      </c>
      <c r="D168" t="s">
        <v>152</v>
      </c>
      <c r="E168" s="60">
        <v>6</v>
      </c>
      <c r="F168" s="60">
        <v>1</v>
      </c>
      <c r="G168" s="26" t="b">
        <v>0</v>
      </c>
      <c r="H168" s="26" t="str">
        <f t="shared" ca="1" si="2"/>
        <v>JTNRKDKXOZ@email.fr</v>
      </c>
      <c r="I168" s="22"/>
      <c r="J168" s="22" t="s">
        <v>2785</v>
      </c>
    </row>
    <row r="169" spans="1:10">
      <c r="A169">
        <v>1192172</v>
      </c>
      <c r="B169" s="5" t="str">
        <f ca="1">VLOOKUP(A169,'Fichier FA (en entrée)'!B:E,3)</f>
        <v>TMWTZOQJMQ</v>
      </c>
      <c r="C169" t="s">
        <v>2292</v>
      </c>
      <c r="D169" t="s">
        <v>1650</v>
      </c>
      <c r="E169" s="60">
        <v>8</v>
      </c>
      <c r="F169" s="60">
        <v>0.5</v>
      </c>
      <c r="G169" s="26" t="b">
        <v>0</v>
      </c>
      <c r="H169" s="26" t="str">
        <f t="shared" ca="1" si="2"/>
        <v>TMWTZOQJMQ@email.fr</v>
      </c>
      <c r="I169" s="22"/>
      <c r="J169" s="22" t="s">
        <v>2785</v>
      </c>
    </row>
    <row r="170" spans="1:10">
      <c r="A170">
        <v>1147944</v>
      </c>
      <c r="B170" s="5" t="str">
        <f ca="1">VLOOKUP(A170,'Fichier FA (en entrée)'!B:E,3)</f>
        <v>SOOMDMRCDF</v>
      </c>
      <c r="C170" t="s">
        <v>2292</v>
      </c>
      <c r="D170" t="s">
        <v>1650</v>
      </c>
      <c r="E170" s="60">
        <v>8</v>
      </c>
      <c r="F170" s="60">
        <v>-0.5</v>
      </c>
      <c r="G170" s="26" t="b">
        <v>0</v>
      </c>
      <c r="H170" s="26" t="str">
        <f t="shared" ca="1" si="2"/>
        <v>SOOMDMRCDF@email.fr</v>
      </c>
      <c r="I170" s="22"/>
      <c r="J170" s="22" t="s">
        <v>2785</v>
      </c>
    </row>
    <row r="171" spans="1:10">
      <c r="A171">
        <v>1165024</v>
      </c>
      <c r="B171" s="5" t="str">
        <f ca="1">VLOOKUP(A171,'Fichier FA (en entrée)'!B:E,3)</f>
        <v>OZGKECWOMK</v>
      </c>
      <c r="C171" t="s">
        <v>2292</v>
      </c>
      <c r="D171" t="s">
        <v>1650</v>
      </c>
      <c r="E171" s="60">
        <v>8</v>
      </c>
      <c r="F171" s="60">
        <v>0.5</v>
      </c>
      <c r="G171" s="26" t="b">
        <v>0</v>
      </c>
      <c r="H171" s="26" t="str">
        <f t="shared" ca="1" si="2"/>
        <v>OZGKECWOMK@email.fr</v>
      </c>
      <c r="I171" s="22"/>
      <c r="J171" s="22" t="s">
        <v>2785</v>
      </c>
    </row>
  </sheetData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2098"/>
  <sheetViews>
    <sheetView workbookViewId="0">
      <pane xSplit="2" topLeftCell="C1" activePane="topRight" state="frozen"/>
      <selection pane="topRight" activeCell="A2" sqref="A2"/>
    </sheetView>
  </sheetViews>
  <sheetFormatPr baseColWidth="10" defaultRowHeight="15" x14ac:dyDescent="0"/>
  <cols>
    <col min="1" max="1" width="8.1640625" bestFit="1" customWidth="1"/>
    <col min="2" max="2" width="27.5" bestFit="1" customWidth="1"/>
    <col min="3" max="3" width="9.6640625" bestFit="1" customWidth="1"/>
    <col min="4" max="4" width="13.5" bestFit="1" customWidth="1"/>
    <col min="5" max="5" width="4.6640625" style="14" bestFit="1" customWidth="1"/>
    <col min="6" max="6" width="9.1640625" style="14" bestFit="1" customWidth="1"/>
    <col min="7" max="7" width="7.1640625" style="14" bestFit="1" customWidth="1"/>
    <col min="8" max="8" width="9.6640625" style="14" bestFit="1" customWidth="1"/>
    <col min="9" max="9" width="9.1640625" style="16" bestFit="1" customWidth="1"/>
    <col min="10" max="10" width="7.1640625" style="16" bestFit="1" customWidth="1"/>
    <col min="11" max="11" width="7.6640625" style="16" bestFit="1" customWidth="1"/>
    <col min="12" max="12" width="4.1640625" style="16" bestFit="1" customWidth="1"/>
    <col min="13" max="13" width="95" bestFit="1" customWidth="1"/>
    <col min="14" max="14" width="59.6640625" bestFit="1" customWidth="1"/>
    <col min="15" max="15" width="10.6640625" bestFit="1" customWidth="1"/>
    <col min="16" max="16" width="15.1640625" bestFit="1" customWidth="1"/>
    <col min="17" max="17" width="13.1640625" style="60" bestFit="1" customWidth="1"/>
    <col min="18" max="18" width="12.5" style="60" bestFit="1" customWidth="1"/>
    <col min="19" max="19" width="11" style="60" bestFit="1" customWidth="1"/>
    <col min="20" max="21" width="12.83203125" style="60" bestFit="1" customWidth="1"/>
    <col min="22" max="22" width="9.5" style="60" bestFit="1" customWidth="1"/>
    <col min="24" max="24" width="8.1640625" style="26" bestFit="1" customWidth="1"/>
    <col min="25" max="25" width="10.83203125" style="26" bestFit="1" customWidth="1"/>
    <col min="26" max="26" width="10.83203125" style="26"/>
    <col min="27" max="28" width="10.83203125" style="135"/>
    <col min="29" max="29" width="18.83203125" style="135" customWidth="1"/>
    <col min="30" max="31" width="17.1640625" style="135" customWidth="1"/>
    <col min="32" max="34" width="10.83203125" style="135"/>
    <col min="35" max="40" width="10.83203125" style="137"/>
  </cols>
  <sheetData>
    <row r="1" spans="1:40">
      <c r="A1" s="145" t="s">
        <v>118</v>
      </c>
      <c r="B1" s="5" t="s">
        <v>106</v>
      </c>
      <c r="C1" s="5" t="s">
        <v>2523</v>
      </c>
      <c r="D1" s="5" t="s">
        <v>2524</v>
      </c>
      <c r="E1" s="13" t="s">
        <v>2136</v>
      </c>
      <c r="F1" s="13" t="s">
        <v>2135</v>
      </c>
      <c r="G1" s="13" t="s">
        <v>2137</v>
      </c>
      <c r="H1" s="13" t="s">
        <v>2140</v>
      </c>
      <c r="I1" s="15" t="s">
        <v>2144</v>
      </c>
      <c r="J1" s="15" t="s">
        <v>2145</v>
      </c>
      <c r="K1" s="15" t="s">
        <v>2146</v>
      </c>
      <c r="L1" s="15" t="s">
        <v>2150</v>
      </c>
      <c r="M1" s="5" t="s">
        <v>135</v>
      </c>
      <c r="N1" s="5" t="s">
        <v>2242</v>
      </c>
      <c r="O1" s="5" t="s">
        <v>2251</v>
      </c>
      <c r="P1" s="5" t="s">
        <v>2272</v>
      </c>
      <c r="Q1" s="59" t="s">
        <v>2525</v>
      </c>
      <c r="R1" s="59" t="s">
        <v>2521</v>
      </c>
      <c r="S1" s="59" t="s">
        <v>2522</v>
      </c>
      <c r="T1" s="59" t="s">
        <v>2711</v>
      </c>
      <c r="U1" s="59" t="s">
        <v>101</v>
      </c>
      <c r="V1" s="59" t="s">
        <v>2709</v>
      </c>
      <c r="X1" s="25" t="s">
        <v>2273</v>
      </c>
      <c r="Y1" s="57" t="s">
        <v>2252</v>
      </c>
      <c r="Z1" s="25" t="s">
        <v>2277</v>
      </c>
      <c r="AA1" s="134" t="s">
        <v>2958</v>
      </c>
      <c r="AB1" s="134" t="s">
        <v>2961</v>
      </c>
      <c r="AC1" s="134" t="s">
        <v>2953</v>
      </c>
      <c r="AD1" s="134" t="s">
        <v>2954</v>
      </c>
      <c r="AE1" s="134" t="s">
        <v>2959</v>
      </c>
      <c r="AF1" s="134" t="s">
        <v>2952</v>
      </c>
      <c r="AG1" s="134" t="s">
        <v>2955</v>
      </c>
      <c r="AH1" s="134" t="s">
        <v>2960</v>
      </c>
      <c r="AI1" s="136" t="s">
        <v>2970</v>
      </c>
      <c r="AJ1" s="136" t="s">
        <v>194</v>
      </c>
      <c r="AK1" s="136" t="s">
        <v>2971</v>
      </c>
      <c r="AL1" s="136" t="s">
        <v>2972</v>
      </c>
      <c r="AM1" s="136" t="s">
        <v>2973</v>
      </c>
      <c r="AN1" s="136" t="s">
        <v>2974</v>
      </c>
    </row>
    <row r="2" spans="1:40">
      <c r="A2" s="17">
        <v>105601</v>
      </c>
      <c r="B2" t="str">
        <f ca="1">VLOOKUP(A2,'Fichier FI (en entrée)'!B:AH,3,0)</f>
        <v>DRVELYBEAF</v>
      </c>
      <c r="C2">
        <f t="shared" ref="C2:C65" si="0">COUNTIF(D:D,"&gt;="&amp;D2)</f>
        <v>1558</v>
      </c>
      <c r="D2">
        <f t="shared" ref="D2:D65" si="1">IFERROR(IF(F2,I2+J2+K2+L2,-100),-20)</f>
        <v>-0.38000000000000078</v>
      </c>
      <c r="E2" s="14" t="str">
        <f>VLOOKUP(A2,'Fichier FI (en entrée)'!B:AH,2,0)</f>
        <v>EV</v>
      </c>
      <c r="F2" s="14" t="b">
        <f t="shared" ref="F2:F65" si="2">IF(E2="EV",TRUE,FALSE)</f>
        <v>1</v>
      </c>
      <c r="G2" s="14" t="b">
        <f>IFERROR(VLOOKUP(A2,'Calculs FA (auto)'!A:F,6,0),FALSE)</f>
        <v>0</v>
      </c>
      <c r="H2" s="14" t="b">
        <f t="shared" ref="H2:H65" si="3">AND(F2:G2)</f>
        <v>0</v>
      </c>
      <c r="I2" s="16">
        <f>IFERROR(VLOOKUP(A2,'Moyennes FI (en entrée)'!B:N,7,0),"")</f>
        <v>10.62</v>
      </c>
      <c r="J2" s="16">
        <f>IFERROR(VLOOKUP(VLOOKUP(A2,'Fichier FI (en entrée)'!B:AH,33,0),Modificateurs!A$2:B$5,2,0),0)</f>
        <v>1</v>
      </c>
      <c r="K2" s="16">
        <f>IFERROR(VLOOKUP(VLOOKUP(A2,'Redoub FI (en entrée)'!B:N,7,0),Modificateurs!A$8:B$11,2,0),0)</f>
        <v>0</v>
      </c>
      <c r="L2" s="16">
        <f>IFERROR(VLOOKUP(M2,Modificateurs!D$1:E$94,2,0),0)</f>
        <v>-12</v>
      </c>
      <c r="M2" t="str">
        <f>VLOOKUP(A2,'Fichier FI (en entrée)'!B:AH,16,0)&amp;" "&amp;VLOOKUP(A2,'Fichier FI (en entrée)'!B:AH,20,0)&amp;" "&amp;VLOOKUP(A2,'Fichier FI (en entrée)'!B:AH,27,0)&amp;" "&amp;VLOOKUP(A2,'Fichier FI (en entrée)'!B:AH,29,0)</f>
        <v xml:space="preserve">STAV   </v>
      </c>
      <c r="N2" t="str">
        <f>VLOOKUP(A2,'Fichier FI (en entrée)'!B:AH,8,0)</f>
        <v>En Terminale</v>
      </c>
      <c r="O2" t="b">
        <f>AND(C2&gt;Synthèse!B$8,C2&lt;Synthèse!B$10,NOT(Y2))</f>
        <v>0</v>
      </c>
      <c r="Q2" s="60">
        <f>ROUNDUP(C2/(Synthèse!$B$4+Synthèse!$B$1)*8,0)</f>
        <v>8</v>
      </c>
      <c r="R2" s="60">
        <f>IFERROR(VLOOKUP(A2,'Evaluations (formulaire)'!A:P,6,0)+VLOOKUP(A2,'Evaluations (formulaire)'!A:P,7,0),0)</f>
        <v>0</v>
      </c>
      <c r="S2" s="60">
        <f>IFERROR(VLOOKUP(A2,'Evaluations (formulaire)'!A:P,8,0),0)</f>
        <v>0</v>
      </c>
      <c r="T2" s="60">
        <f>IF(AND(ISBLANK(P2),Q2&lt;=2),Synthèse!$B$41,IF(AND(ISBLANK(P2),Q2&gt;=7),Synthèse!$C$41,R2+S2))</f>
        <v>4.6296296296296294E-3</v>
      </c>
      <c r="U2" s="60">
        <f t="shared" ref="U2:U65" si="4">D2+T2</f>
        <v>-0.37537037037037113</v>
      </c>
      <c r="V2" s="60">
        <f t="shared" ref="V2:V65" si="5">COUNTIF(U:U,"&gt;="&amp;U2)</f>
        <v>1558</v>
      </c>
      <c r="X2" s="26">
        <v>1609</v>
      </c>
      <c r="Y2" s="26" t="b">
        <f>IFERROR(VLOOKUP(A2,'Calculs FA (auto)'!A:O,15,0),FALSE)</f>
        <v>0</v>
      </c>
      <c r="Z2" s="26">
        <f>IFERROR(VLOOKUP(A2,'Evaluations (formulaire)'!A:M,9,0),0)</f>
        <v>0</v>
      </c>
      <c r="AA2" s="135" t="b">
        <v>1</v>
      </c>
      <c r="AB2" s="135" t="b">
        <v>0</v>
      </c>
      <c r="AC2" s="135" t="b">
        <f t="shared" ref="AC2:AC65" si="6">AND(AA2,F2)</f>
        <v>1</v>
      </c>
      <c r="AD2" s="135" t="b">
        <f t="shared" ref="AD2:AD65" si="7">AND(AB2,F2)</f>
        <v>0</v>
      </c>
      <c r="AE2" s="135" t="b">
        <f t="shared" ref="AE2:AE65" si="8">AND(NOT(AA2),NOT(AB2),F2)</f>
        <v>0</v>
      </c>
      <c r="AF2" s="135" t="b">
        <f>AND(AC2,$V2&lt;=Synthèse!$B$44)</f>
        <v>0</v>
      </c>
      <c r="AG2" s="135" t="b">
        <f>AND(AD2,$V2&lt;=Synthèse!$B$44)</f>
        <v>0</v>
      </c>
      <c r="AH2" s="135" t="b">
        <f>AND(AE2,$V2&lt;=Synthèse!$B$44)</f>
        <v>0</v>
      </c>
      <c r="AI2" s="137" t="b">
        <v>0</v>
      </c>
      <c r="AJ2" s="137" t="b">
        <v>1</v>
      </c>
      <c r="AK2" s="137" t="b">
        <f t="shared" ref="AK2:AK65" si="9">AND(AI2,F2)</f>
        <v>0</v>
      </c>
      <c r="AL2" s="137" t="b">
        <f t="shared" ref="AL2:AL65" si="10">AND(AJ2,F2)</f>
        <v>1</v>
      </c>
      <c r="AM2" s="137" t="b">
        <f>AND(AK2,$V2&lt;=Synthèse!$B$44)</f>
        <v>0</v>
      </c>
      <c r="AN2" s="137" t="b">
        <f>AND(AL2,$V2&lt;=Synthèse!$B$44)</f>
        <v>0</v>
      </c>
    </row>
    <row r="3" spans="1:40">
      <c r="A3" s="17">
        <v>142247</v>
      </c>
      <c r="B3" t="str">
        <f ca="1">VLOOKUP(A3,'Fichier FI (en entrée)'!B:AH,3,0)</f>
        <v>ELXDXEYPDE</v>
      </c>
      <c r="C3">
        <f t="shared" si="0"/>
        <v>1478</v>
      </c>
      <c r="D3">
        <f t="shared" si="1"/>
        <v>1.67</v>
      </c>
      <c r="E3" s="14" t="str">
        <f>VLOOKUP(A3,'Fichier FI (en entrée)'!B:AH,2,0)</f>
        <v>EV</v>
      </c>
      <c r="F3" s="14" t="b">
        <f t="shared" si="2"/>
        <v>1</v>
      </c>
      <c r="G3" s="14" t="b">
        <f>IFERROR(VLOOKUP(A3,'Calculs FA (auto)'!A:F,6,0),FALSE)</f>
        <v>0</v>
      </c>
      <c r="H3" s="14" t="b">
        <f t="shared" si="3"/>
        <v>0</v>
      </c>
      <c r="I3" s="16">
        <f>IFERROR(VLOOKUP(A3,'Moyennes FI (en entrée)'!B:N,7,0),"")</f>
        <v>7.67</v>
      </c>
      <c r="J3" s="16">
        <f>IFERROR(VLOOKUP(VLOOKUP(A3,'Fichier FI (en entrée)'!B:AH,33,0),Modificateurs!A$2:B$5,2,0),0)</f>
        <v>0</v>
      </c>
      <c r="K3" s="16">
        <f>IFERROR(VLOOKUP(VLOOKUP(A3,'Redoub FI (en entrée)'!B:N,7,0),Modificateurs!A$8:B$11,2,0),0)</f>
        <v>0</v>
      </c>
      <c r="L3" s="16">
        <f>IFERROR(VLOOKUP(M3,Modificateurs!D$1:E$94,2,0),0)</f>
        <v>-6</v>
      </c>
      <c r="M3" t="str">
        <f>VLOOKUP(A3,'Fichier FI (en entrée)'!B:AH,16,0)&amp;" "&amp;VLOOKUP(A3,'Fichier FI (en entrée)'!B:AH,20,0)&amp;" "&amp;VLOOKUP(A3,'Fichier FI (en entrée)'!B:AH,27,0)&amp;" "&amp;VLOOKUP(A3,'Fichier FI (en entrée)'!B:AH,29,0)</f>
        <v xml:space="preserve">STI2D Innovation Technologique et Eco conception  </v>
      </c>
      <c r="N3" t="str">
        <f>VLOOKUP(A3,'Fichier FI (en entrée)'!B:AH,8,0)</f>
        <v>En Terminale</v>
      </c>
      <c r="O3" t="b">
        <f>AND(C3&gt;Synthèse!B$8,C3&lt;Synthèse!B$10,NOT(Y3))</f>
        <v>0</v>
      </c>
      <c r="Q3" s="60">
        <f>ROUNDUP(C3/(Synthèse!$B$4+Synthèse!$B$1)*8,0)</f>
        <v>7</v>
      </c>
      <c r="R3" s="60">
        <f>IFERROR(VLOOKUP(A3,'Evaluations (formulaire)'!A:P,6,0)+VLOOKUP(A3,'Evaluations (formulaire)'!A:P,7,0),0)</f>
        <v>0</v>
      </c>
      <c r="S3" s="60">
        <f>IFERROR(VLOOKUP(A3,'Evaluations (formulaire)'!A:P,8,0),0)</f>
        <v>0</v>
      </c>
      <c r="T3" s="60">
        <f>IF(AND(ISBLANK(P3),Q3&lt;=2),Synthèse!$B$41,IF(AND(ISBLANK(P3),Q3&gt;=7),Synthèse!$C$41,R3+S3))</f>
        <v>4.6296296296296294E-3</v>
      </c>
      <c r="U3" s="60">
        <f t="shared" si="4"/>
        <v>1.6746296296296295</v>
      </c>
      <c r="V3" s="60">
        <f t="shared" si="5"/>
        <v>1478</v>
      </c>
      <c r="X3" s="26">
        <v>574</v>
      </c>
      <c r="Y3" s="26" t="b">
        <f>IFERROR(VLOOKUP(A3,'Calculs FA (auto)'!A:O,15,0),FALSE)</f>
        <v>0</v>
      </c>
      <c r="Z3" s="26">
        <f>IFERROR(VLOOKUP(A3,'Evaluations (formulaire)'!A:M,9,0),0)</f>
        <v>0</v>
      </c>
      <c r="AA3" s="135" t="b">
        <v>1</v>
      </c>
      <c r="AB3" s="135" t="b">
        <v>0</v>
      </c>
      <c r="AC3" s="135" t="b">
        <f t="shared" si="6"/>
        <v>1</v>
      </c>
      <c r="AD3" s="135" t="b">
        <f t="shared" si="7"/>
        <v>0</v>
      </c>
      <c r="AE3" s="135" t="b">
        <f t="shared" si="8"/>
        <v>0</v>
      </c>
      <c r="AF3" s="135" t="b">
        <f>AND(AC3,$V3&lt;=Synthèse!$B$44)</f>
        <v>0</v>
      </c>
      <c r="AG3" s="135" t="b">
        <f>AND(AD3,$V3&lt;=Synthèse!$B$44)</f>
        <v>0</v>
      </c>
      <c r="AH3" s="135" t="b">
        <f>AND(AE3,$V3&lt;=Synthèse!$B$44)</f>
        <v>0</v>
      </c>
      <c r="AI3" s="137" t="b">
        <v>0</v>
      </c>
      <c r="AJ3" s="137" t="b">
        <v>1</v>
      </c>
      <c r="AK3" s="137" t="b">
        <f t="shared" si="9"/>
        <v>0</v>
      </c>
      <c r="AL3" s="137" t="b">
        <f t="shared" si="10"/>
        <v>1</v>
      </c>
      <c r="AM3" s="137" t="b">
        <f>AND(AK3,$V3&lt;=Synthèse!$B$44)</f>
        <v>0</v>
      </c>
      <c r="AN3" s="137" t="b">
        <f>AND(AL3,$V3&lt;=Synthèse!$B$44)</f>
        <v>0</v>
      </c>
    </row>
    <row r="4" spans="1:40">
      <c r="A4" s="17">
        <v>142325</v>
      </c>
      <c r="B4" t="str">
        <f ca="1">VLOOKUP(A4,'Fichier FI (en entrée)'!B:AH,3,0)</f>
        <v>CCMFYALMKN</v>
      </c>
      <c r="C4">
        <f t="shared" si="0"/>
        <v>1328</v>
      </c>
      <c r="D4">
        <f t="shared" si="1"/>
        <v>5.1400000000000006</v>
      </c>
      <c r="E4" s="14" t="str">
        <f>VLOOKUP(A4,'Fichier FI (en entrée)'!B:AH,2,0)</f>
        <v>EV</v>
      </c>
      <c r="F4" s="14" t="b">
        <f t="shared" si="2"/>
        <v>1</v>
      </c>
      <c r="G4" s="14" t="b">
        <f>IFERROR(VLOOKUP(A4,'Calculs FA (auto)'!A:F,6,0),FALSE)</f>
        <v>0</v>
      </c>
      <c r="H4" s="14" t="b">
        <f t="shared" si="3"/>
        <v>0</v>
      </c>
      <c r="I4" s="16">
        <f>IFERROR(VLOOKUP(A4,'Moyennes FI (en entrée)'!B:N,7,0),"")</f>
        <v>10.14</v>
      </c>
      <c r="J4" s="16">
        <f>IFERROR(VLOOKUP(VLOOKUP(A4,'Fichier FI (en entrée)'!B:AH,33,0),Modificateurs!A$2:B$5,2,0),0)</f>
        <v>1</v>
      </c>
      <c r="K4" s="16">
        <f>IFERROR(VLOOKUP(VLOOKUP(A4,'Redoub FI (en entrée)'!B:N,7,0),Modificateurs!A$8:B$11,2,0),0)</f>
        <v>0</v>
      </c>
      <c r="L4" s="16">
        <f>IFERROR(VLOOKUP(M4,Modificateurs!D$1:E$94,2,0),0)</f>
        <v>-6</v>
      </c>
      <c r="M4" t="str">
        <f>VLOOKUP(A4,'Fichier FI (en entrée)'!B:AH,16,0)&amp;" "&amp;VLOOKUP(A4,'Fichier FI (en entrée)'!B:AH,20,0)&amp;" "&amp;VLOOKUP(A4,'Fichier FI (en entrée)'!B:AH,27,0)&amp;" "&amp;VLOOKUP(A4,'Fichier FI (en entrée)'!B:AH,29,0)</f>
        <v xml:space="preserve">STI2D Innovation Technologique et Eco conception  </v>
      </c>
      <c r="N4" t="str">
        <f>VLOOKUP(A4,'Fichier FI (en entrée)'!B:AH,8,0)</f>
        <v>En Terminale</v>
      </c>
      <c r="O4" t="b">
        <f>AND(C4&gt;Synthèse!B$8,C4&lt;Synthèse!B$10,NOT(Y4))</f>
        <v>0</v>
      </c>
      <c r="Q4" s="60">
        <f>ROUNDUP(C4/(Synthèse!$B$4+Synthèse!$B$1)*8,0)</f>
        <v>7</v>
      </c>
      <c r="R4" s="60">
        <f>IFERROR(VLOOKUP(A4,'Evaluations (formulaire)'!A:P,6,0)+VLOOKUP(A4,'Evaluations (formulaire)'!A:P,7,0),0)</f>
        <v>0</v>
      </c>
      <c r="S4" s="60">
        <f>IFERROR(VLOOKUP(A4,'Evaluations (formulaire)'!A:P,8,0),0)</f>
        <v>0</v>
      </c>
      <c r="T4" s="60">
        <f>IF(AND(ISBLANK(P4),Q4&lt;=2),Synthèse!$B$41,IF(AND(ISBLANK(P4),Q4&gt;=7),Synthèse!$C$41,R4+S4))</f>
        <v>4.6296296296296294E-3</v>
      </c>
      <c r="U4" s="60">
        <f t="shared" si="4"/>
        <v>5.1446296296296303</v>
      </c>
      <c r="V4" s="60">
        <f t="shared" si="5"/>
        <v>1329</v>
      </c>
      <c r="X4" s="26">
        <v>894</v>
      </c>
      <c r="Y4" s="26" t="b">
        <f>IFERROR(VLOOKUP(A4,'Calculs FA (auto)'!A:O,15,0),FALSE)</f>
        <v>0</v>
      </c>
      <c r="Z4" s="26">
        <f>IFERROR(VLOOKUP(A4,'Evaluations (formulaire)'!A:M,9,0),0)</f>
        <v>0</v>
      </c>
      <c r="AA4" s="135" t="b">
        <v>0</v>
      </c>
      <c r="AB4" s="135" t="b">
        <v>1</v>
      </c>
      <c r="AC4" s="135" t="b">
        <f t="shared" si="6"/>
        <v>0</v>
      </c>
      <c r="AD4" s="135" t="b">
        <f t="shared" si="7"/>
        <v>1</v>
      </c>
      <c r="AE4" s="135" t="b">
        <f t="shared" si="8"/>
        <v>0</v>
      </c>
      <c r="AF4" s="135" t="b">
        <f>AND(AC4,$V4&lt;=Synthèse!$B$44)</f>
        <v>0</v>
      </c>
      <c r="AG4" s="135" t="b">
        <f>AND(AD4,$V4&lt;=Synthèse!$B$44)</f>
        <v>0</v>
      </c>
      <c r="AH4" s="135" t="b">
        <f>AND(AE4,$V4&lt;=Synthèse!$B$44)</f>
        <v>0</v>
      </c>
      <c r="AI4" s="137" t="b">
        <v>1</v>
      </c>
      <c r="AJ4" s="137" t="b">
        <v>0</v>
      </c>
      <c r="AK4" s="137" t="b">
        <f t="shared" si="9"/>
        <v>1</v>
      </c>
      <c r="AL4" s="137" t="b">
        <f t="shared" si="10"/>
        <v>0</v>
      </c>
      <c r="AM4" s="137" t="b">
        <f>AND(AK4,$V4&lt;=Synthèse!$B$44)</f>
        <v>0</v>
      </c>
      <c r="AN4" s="137" t="b">
        <f>AND(AL4,$V4&lt;=Synthèse!$B$44)</f>
        <v>0</v>
      </c>
    </row>
    <row r="5" spans="1:40">
      <c r="A5" s="17">
        <v>143389</v>
      </c>
      <c r="B5" t="str">
        <f ca="1">VLOOKUP(A5,'Fichier FI (en entrée)'!B:AH,3,0)</f>
        <v>SIOWBHPNBP</v>
      </c>
      <c r="C5">
        <f t="shared" si="0"/>
        <v>1378</v>
      </c>
      <c r="D5">
        <f t="shared" si="1"/>
        <v>4.16</v>
      </c>
      <c r="E5" s="14" t="str">
        <f>VLOOKUP(A5,'Fichier FI (en entrée)'!B:AH,2,0)</f>
        <v>EV</v>
      </c>
      <c r="F5" s="14" t="b">
        <f t="shared" si="2"/>
        <v>1</v>
      </c>
      <c r="G5" s="14" t="b">
        <f>IFERROR(VLOOKUP(A5,'Calculs FA (auto)'!A:F,6,0),FALSE)</f>
        <v>0</v>
      </c>
      <c r="H5" s="14" t="b">
        <f t="shared" si="3"/>
        <v>0</v>
      </c>
      <c r="I5" s="16">
        <f>IFERROR(VLOOKUP(A5,'Moyennes FI (en entrée)'!B:N,7,0),"")</f>
        <v>11.16</v>
      </c>
      <c r="J5" s="16">
        <f>IFERROR(VLOOKUP(VLOOKUP(A5,'Fichier FI (en entrée)'!B:AH,33,0),Modificateurs!A$2:B$5,2,0),0)</f>
        <v>1</v>
      </c>
      <c r="K5" s="16">
        <f>IFERROR(VLOOKUP(VLOOKUP(A5,'Redoub FI (en entrée)'!B:N,7,0),Modificateurs!A$8:B$11,2,0),0)</f>
        <v>0</v>
      </c>
      <c r="L5" s="16">
        <f>IFERROR(VLOOKUP(M5,Modificateurs!D$1:E$94,2,0),0)</f>
        <v>-8</v>
      </c>
      <c r="M5" t="str">
        <f>VLOOKUP(A5,'Fichier FI (en entrée)'!B:AH,16,0)&amp;" "&amp;VLOOKUP(A5,'Fichier FI (en entrée)'!B:AH,20,0)&amp;" "&amp;VLOOKUP(A5,'Fichier FI (en entrée)'!B:AH,27,0)&amp;" "&amp;VLOOKUP(A5,'Fichier FI (en entrée)'!B:AH,29,0)</f>
        <v xml:space="preserve">STMG Systèmes d'information et de gestion  </v>
      </c>
      <c r="N5" t="str">
        <f>VLOOKUP(A5,'Fichier FI (en entrée)'!B:AH,8,0)</f>
        <v>En Terminale</v>
      </c>
      <c r="O5" t="b">
        <f>AND(C5&gt;Synthèse!B$8,C5&lt;Synthèse!B$10,NOT(Y5))</f>
        <v>0</v>
      </c>
      <c r="Q5" s="60">
        <f>ROUNDUP(C5/(Synthèse!$B$4+Synthèse!$B$1)*8,0)</f>
        <v>7</v>
      </c>
      <c r="R5" s="60">
        <f>IFERROR(VLOOKUP(A5,'Evaluations (formulaire)'!A:P,6,0)+VLOOKUP(A5,'Evaluations (formulaire)'!A:P,7,0),0)</f>
        <v>0</v>
      </c>
      <c r="S5" s="60">
        <f>IFERROR(VLOOKUP(A5,'Evaluations (formulaire)'!A:P,8,0),0)</f>
        <v>0</v>
      </c>
      <c r="T5" s="60">
        <f>IF(AND(ISBLANK(P5),Q5&lt;=2),Synthèse!$B$41,IF(AND(ISBLANK(P5),Q5&gt;=7),Synthèse!$C$41,R5+S5))</f>
        <v>4.6296296296296294E-3</v>
      </c>
      <c r="U5" s="60">
        <f t="shared" si="4"/>
        <v>4.1646296296296299</v>
      </c>
      <c r="V5" s="60">
        <f t="shared" si="5"/>
        <v>1378</v>
      </c>
      <c r="X5" s="26">
        <v>31</v>
      </c>
      <c r="Y5" s="26" t="b">
        <f>IFERROR(VLOOKUP(A5,'Calculs FA (auto)'!A:O,15,0),FALSE)</f>
        <v>0</v>
      </c>
      <c r="Z5" s="26">
        <f>IFERROR(VLOOKUP(A5,'Evaluations (formulaire)'!A:M,9,0),0)</f>
        <v>0</v>
      </c>
      <c r="AA5" s="135" t="b">
        <v>0</v>
      </c>
      <c r="AB5" s="135" t="b">
        <v>1</v>
      </c>
      <c r="AC5" s="135" t="b">
        <f t="shared" si="6"/>
        <v>0</v>
      </c>
      <c r="AD5" s="135" t="b">
        <f t="shared" si="7"/>
        <v>1</v>
      </c>
      <c r="AE5" s="135" t="b">
        <f t="shared" si="8"/>
        <v>0</v>
      </c>
      <c r="AF5" s="135" t="b">
        <f>AND(AC5,$V5&lt;=Synthèse!$B$44)</f>
        <v>0</v>
      </c>
      <c r="AG5" s="135" t="b">
        <f>AND(AD5,$V5&lt;=Synthèse!$B$44)</f>
        <v>0</v>
      </c>
      <c r="AH5" s="135" t="b">
        <f>AND(AE5,$V5&lt;=Synthèse!$B$44)</f>
        <v>0</v>
      </c>
      <c r="AI5" s="137" t="b">
        <v>1</v>
      </c>
      <c r="AJ5" s="137" t="b">
        <v>0</v>
      </c>
      <c r="AK5" s="137" t="b">
        <f t="shared" si="9"/>
        <v>1</v>
      </c>
      <c r="AL5" s="137" t="b">
        <f t="shared" si="10"/>
        <v>0</v>
      </c>
      <c r="AM5" s="137" t="b">
        <f>AND(AK5,$V5&lt;=Synthèse!$B$44)</f>
        <v>0</v>
      </c>
      <c r="AN5" s="137" t="b">
        <f>AND(AL5,$V5&lt;=Synthèse!$B$44)</f>
        <v>0</v>
      </c>
    </row>
    <row r="6" spans="1:40">
      <c r="A6" s="17">
        <v>143555</v>
      </c>
      <c r="B6" t="str">
        <f ca="1">VLOOKUP(A6,'Fichier FI (en entrée)'!B:AH,3,0)</f>
        <v>ALOYOSTBEM</v>
      </c>
      <c r="C6">
        <f t="shared" si="0"/>
        <v>1545</v>
      </c>
      <c r="D6">
        <f t="shared" si="1"/>
        <v>-9.9999999999999645E-2</v>
      </c>
      <c r="E6" s="14" t="str">
        <f>VLOOKUP(A6,'Fichier FI (en entrée)'!B:AH,2,0)</f>
        <v>EV</v>
      </c>
      <c r="F6" s="14" t="b">
        <f t="shared" si="2"/>
        <v>1</v>
      </c>
      <c r="G6" s="14" t="b">
        <f>IFERROR(VLOOKUP(A6,'Calculs FA (auto)'!A:F,6,0),FALSE)</f>
        <v>1</v>
      </c>
      <c r="H6" s="14" t="b">
        <f t="shared" si="3"/>
        <v>1</v>
      </c>
      <c r="I6" s="16">
        <f>IFERROR(VLOOKUP(A6,'Moyennes FI (en entrée)'!B:N,7,0),"")</f>
        <v>7.9</v>
      </c>
      <c r="J6" s="16">
        <f>IFERROR(VLOOKUP(VLOOKUP(A6,'Fichier FI (en entrée)'!B:AH,33,0),Modificateurs!A$2:B$5,2,0),0)</f>
        <v>0</v>
      </c>
      <c r="K6" s="16">
        <f>IFERROR(VLOOKUP(VLOOKUP(A6,'Redoub FI (en entrée)'!B:N,7,0),Modificateurs!A$8:B$11,2,0),0)</f>
        <v>0</v>
      </c>
      <c r="L6" s="16">
        <f>IFERROR(VLOOKUP(M6,Modificateurs!D$1:E$94,2,0),0)</f>
        <v>-8</v>
      </c>
      <c r="M6" t="str">
        <f>VLOOKUP(A6,'Fichier FI (en entrée)'!B:AH,16,0)&amp;" "&amp;VLOOKUP(A6,'Fichier FI (en entrée)'!B:AH,20,0)&amp;" "&amp;VLOOKUP(A6,'Fichier FI (en entrée)'!B:AH,27,0)&amp;" "&amp;VLOOKUP(A6,'Fichier FI (en entrée)'!B:AH,29,0)</f>
        <v xml:space="preserve">STMG Systèmes d'information et de gestion  </v>
      </c>
      <c r="N6" t="str">
        <f>VLOOKUP(A6,'Fichier FI (en entrée)'!B:AH,8,0)</f>
        <v>En Terminale</v>
      </c>
      <c r="O6" t="b">
        <f>AND(C6&gt;Synthèse!B$8,C6&lt;Synthèse!B$10,NOT(Y6))</f>
        <v>0</v>
      </c>
      <c r="P6" s="17" t="s">
        <v>2267</v>
      </c>
      <c r="Q6" s="60">
        <f>ROUNDUP(C6/(Synthèse!$B$4+Synthèse!$B$1)*8,0)</f>
        <v>8</v>
      </c>
      <c r="R6" s="60">
        <f>IFERROR(VLOOKUP(A6,'Evaluations (formulaire)'!A:P,6,0)+VLOOKUP(A6,'Evaluations (formulaire)'!A:P,7,0),0)</f>
        <v>0</v>
      </c>
      <c r="S6" s="60">
        <f>IFERROR(VLOOKUP(A6,'Evaluations (formulaire)'!A:P,8,0),0)</f>
        <v>0</v>
      </c>
      <c r="T6" s="60">
        <f>IF(AND(ISBLANK(P6),Q6&lt;=2),Synthèse!$B$41,IF(AND(ISBLANK(P6),Q6&gt;=7),Synthèse!$C$41,R6+S6))</f>
        <v>0</v>
      </c>
      <c r="U6" s="60">
        <f t="shared" si="4"/>
        <v>-9.9999999999999645E-2</v>
      </c>
      <c r="V6" s="60">
        <f t="shared" si="5"/>
        <v>1545</v>
      </c>
      <c r="X6" s="26">
        <v>480</v>
      </c>
      <c r="Y6" s="26" t="b">
        <f>IFERROR(VLOOKUP(A6,'Calculs FA (auto)'!A:O,15,0),FALSE)</f>
        <v>0</v>
      </c>
      <c r="Z6" s="26">
        <f>IFERROR(VLOOKUP(A6,'Evaluations (formulaire)'!A:M,9,0),0)</f>
        <v>0</v>
      </c>
      <c r="AA6" s="135" t="b">
        <v>1</v>
      </c>
      <c r="AB6" s="135" t="b">
        <v>0</v>
      </c>
      <c r="AC6" s="135" t="b">
        <f t="shared" si="6"/>
        <v>1</v>
      </c>
      <c r="AD6" s="135" t="b">
        <f t="shared" si="7"/>
        <v>0</v>
      </c>
      <c r="AE6" s="135" t="b">
        <f t="shared" si="8"/>
        <v>0</v>
      </c>
      <c r="AF6" s="135" t="b">
        <f>AND(AC6,$V6&lt;=Synthèse!$B$44)</f>
        <v>0</v>
      </c>
      <c r="AG6" s="135" t="b">
        <f>AND(AD6,$V6&lt;=Synthèse!$B$44)</f>
        <v>0</v>
      </c>
      <c r="AH6" s="135" t="b">
        <f>AND(AE6,$V6&lt;=Synthèse!$B$44)</f>
        <v>0</v>
      </c>
      <c r="AI6" s="137" t="b">
        <v>0</v>
      </c>
      <c r="AJ6" s="137" t="b">
        <v>1</v>
      </c>
      <c r="AK6" s="137" t="b">
        <f t="shared" si="9"/>
        <v>0</v>
      </c>
      <c r="AL6" s="137" t="b">
        <f t="shared" si="10"/>
        <v>1</v>
      </c>
      <c r="AM6" s="137" t="b">
        <f>AND(AK6,$V6&lt;=Synthèse!$B$44)</f>
        <v>0</v>
      </c>
      <c r="AN6" s="137" t="b">
        <f>AND(AL6,$V6&lt;=Synthèse!$B$44)</f>
        <v>0</v>
      </c>
    </row>
    <row r="7" spans="1:40">
      <c r="A7" s="17">
        <v>143632</v>
      </c>
      <c r="B7" t="str">
        <f ca="1">VLOOKUP(A7,'Fichier FI (en entrée)'!B:AH,3,0)</f>
        <v>QZCHPMMXLN</v>
      </c>
      <c r="C7">
        <f t="shared" si="0"/>
        <v>1295</v>
      </c>
      <c r="D7">
        <f t="shared" si="1"/>
        <v>5.8100000000000005</v>
      </c>
      <c r="E7" s="14" t="str">
        <f>VLOOKUP(A7,'Fichier FI (en entrée)'!B:AH,2,0)</f>
        <v>EV</v>
      </c>
      <c r="F7" s="14" t="b">
        <f t="shared" si="2"/>
        <v>1</v>
      </c>
      <c r="G7" s="14" t="b">
        <f>IFERROR(VLOOKUP(A7,'Calculs FA (auto)'!A:F,6,0),FALSE)</f>
        <v>0</v>
      </c>
      <c r="H7" s="14" t="b">
        <f t="shared" si="3"/>
        <v>0</v>
      </c>
      <c r="I7" s="16">
        <f>IFERROR(VLOOKUP(A7,'Moyennes FI (en entrée)'!B:N,7,0),"")</f>
        <v>12.81</v>
      </c>
      <c r="J7" s="16">
        <f>IFERROR(VLOOKUP(VLOOKUP(A7,'Fichier FI (en entrée)'!B:AH,33,0),Modificateurs!A$2:B$5,2,0),0)</f>
        <v>1</v>
      </c>
      <c r="K7" s="16">
        <f>IFERROR(VLOOKUP(VLOOKUP(A7,'Redoub FI (en entrée)'!B:N,7,0),Modificateurs!A$8:B$11,2,0),0)</f>
        <v>0</v>
      </c>
      <c r="L7" s="16">
        <f>IFERROR(VLOOKUP(M7,Modificateurs!D$1:E$94,2,0),0)</f>
        <v>-8</v>
      </c>
      <c r="M7" t="str">
        <f>VLOOKUP(A7,'Fichier FI (en entrée)'!B:AH,16,0)&amp;" "&amp;VLOOKUP(A7,'Fichier FI (en entrée)'!B:AH,20,0)&amp;" "&amp;VLOOKUP(A7,'Fichier FI (en entrée)'!B:AH,27,0)&amp;" "&amp;VLOOKUP(A7,'Fichier FI (en entrée)'!B:AH,29,0)</f>
        <v xml:space="preserve">STMG Systèmes d'information et de gestion  </v>
      </c>
      <c r="N7" t="str">
        <f>VLOOKUP(A7,'Fichier FI (en entrée)'!B:AH,8,0)</f>
        <v>En Terminale</v>
      </c>
      <c r="O7" t="b">
        <f>AND(C7&gt;Synthèse!B$8,C7&lt;Synthèse!B$10,NOT(Y7))</f>
        <v>0</v>
      </c>
      <c r="P7" s="17" t="s">
        <v>2267</v>
      </c>
      <c r="Q7" s="60">
        <f>ROUNDUP(C7/(Synthèse!$B$4+Synthèse!$B$1)*8,0)</f>
        <v>7</v>
      </c>
      <c r="R7" s="60">
        <f>IFERROR(VLOOKUP(A7,'Evaluations (formulaire)'!A:P,6,0)+VLOOKUP(A7,'Evaluations (formulaire)'!A:P,7,0),0)</f>
        <v>0</v>
      </c>
      <c r="S7" s="60">
        <f>IFERROR(VLOOKUP(A7,'Evaluations (formulaire)'!A:P,8,0),0)</f>
        <v>0</v>
      </c>
      <c r="T7" s="60">
        <f>IF(AND(ISBLANK(P7),Q7&lt;=2),Synthèse!$B$41,IF(AND(ISBLANK(P7),Q7&gt;=7),Synthèse!$C$41,R7+S7))</f>
        <v>0</v>
      </c>
      <c r="U7" s="60">
        <f t="shared" si="4"/>
        <v>5.8100000000000005</v>
      </c>
      <c r="V7" s="60">
        <f t="shared" si="5"/>
        <v>1295</v>
      </c>
      <c r="X7" s="26">
        <v>395</v>
      </c>
      <c r="Y7" s="26" t="b">
        <f>IFERROR(VLOOKUP(A7,'Calculs FA (auto)'!A:O,15,0),FALSE)</f>
        <v>0</v>
      </c>
      <c r="Z7" s="26">
        <f>IFERROR(VLOOKUP(A7,'Evaluations (formulaire)'!A:M,9,0),0)</f>
        <v>0</v>
      </c>
      <c r="AA7" s="135" t="b">
        <v>1</v>
      </c>
      <c r="AB7" s="135" t="b">
        <v>0</v>
      </c>
      <c r="AC7" s="135" t="b">
        <f t="shared" si="6"/>
        <v>1</v>
      </c>
      <c r="AD7" s="135" t="b">
        <f t="shared" si="7"/>
        <v>0</v>
      </c>
      <c r="AE7" s="135" t="b">
        <f t="shared" si="8"/>
        <v>0</v>
      </c>
      <c r="AF7" s="135" t="b">
        <f>AND(AC7,$V7&lt;=Synthèse!$B$44)</f>
        <v>0</v>
      </c>
      <c r="AG7" s="135" t="b">
        <f>AND(AD7,$V7&lt;=Synthèse!$B$44)</f>
        <v>0</v>
      </c>
      <c r="AH7" s="135" t="b">
        <f>AND(AE7,$V7&lt;=Synthèse!$B$44)</f>
        <v>0</v>
      </c>
      <c r="AI7" s="137" t="b">
        <v>0</v>
      </c>
      <c r="AJ7" s="137" t="b">
        <v>1</v>
      </c>
      <c r="AK7" s="137" t="b">
        <f t="shared" si="9"/>
        <v>0</v>
      </c>
      <c r="AL7" s="137" t="b">
        <f t="shared" si="10"/>
        <v>1</v>
      </c>
      <c r="AM7" s="137" t="b">
        <f>AND(AK7,$V7&lt;=Synthèse!$B$44)</f>
        <v>0</v>
      </c>
      <c r="AN7" s="137" t="b">
        <f>AND(AL7,$V7&lt;=Synthèse!$B$44)</f>
        <v>0</v>
      </c>
    </row>
    <row r="8" spans="1:40">
      <c r="A8" s="17">
        <v>144122</v>
      </c>
      <c r="B8" t="str">
        <f ca="1">VLOOKUP(A8,'Fichier FI (en entrée)'!B:AH,3,0)</f>
        <v>DFSHWTSVUT</v>
      </c>
      <c r="C8">
        <f t="shared" si="0"/>
        <v>2097</v>
      </c>
      <c r="D8">
        <f t="shared" si="1"/>
        <v>-100</v>
      </c>
      <c r="E8" s="14" t="str">
        <f>VLOOKUP(A8,'Fichier FI (en entrée)'!B:AH,2,0)</f>
        <v>ENV</v>
      </c>
      <c r="F8" s="14" t="b">
        <f t="shared" si="2"/>
        <v>0</v>
      </c>
      <c r="G8" s="14" t="b">
        <f>IFERROR(VLOOKUP(A8,'Calculs FA (auto)'!A:F,6,0),FALSE)</f>
        <v>0</v>
      </c>
      <c r="H8" s="14" t="b">
        <f t="shared" si="3"/>
        <v>0</v>
      </c>
      <c r="I8" s="16" t="str">
        <f>IFERROR(VLOOKUP(A8,'Moyennes FI (en entrée)'!B:N,7,0),"")</f>
        <v/>
      </c>
      <c r="J8" s="16">
        <f>IFERROR(VLOOKUP(VLOOKUP(A8,'Fichier FI (en entrée)'!B:AH,33,0),Modificateurs!A$2:B$5,2,0),0)</f>
        <v>3</v>
      </c>
      <c r="K8" s="16">
        <f>IFERROR(VLOOKUP(VLOOKUP(A8,'Redoub FI (en entrée)'!B:N,7,0),Modificateurs!A$8:B$11,2,0),0)</f>
        <v>0</v>
      </c>
      <c r="L8" s="16">
        <f>IFERROR(VLOOKUP(M8,Modificateurs!D$1:E$94,2,0),0)</f>
        <v>-12</v>
      </c>
      <c r="M8" t="str">
        <f>VLOOKUP(A8,'Fichier FI (en entrée)'!B:AH,16,0)&amp;" "&amp;VLOOKUP(A8,'Fichier FI (en entrée)'!B:AH,20,0)&amp;" "&amp;VLOOKUP(A8,'Fichier FI (en entrée)'!B:AH,27,0)&amp;" "&amp;VLOOKUP(A8,'Fichier FI (en entrée)'!B:AH,29,0)</f>
        <v xml:space="preserve">P Commerce  </v>
      </c>
      <c r="N8" t="str">
        <f>VLOOKUP(A8,'Fichier FI (en entrée)'!B:AH,8,0)</f>
        <v>En Terminale</v>
      </c>
      <c r="O8" t="b">
        <f>AND(C8&gt;Synthèse!B$8,C8&lt;Synthèse!B$10,NOT(Y8))</f>
        <v>0</v>
      </c>
      <c r="P8" s="17" t="s">
        <v>2267</v>
      </c>
      <c r="Q8" s="60">
        <f>ROUNDUP(C8/(Synthèse!$B$4+Synthèse!$B$1)*8,0)</f>
        <v>10</v>
      </c>
      <c r="R8" s="60">
        <f>IFERROR(VLOOKUP(A8,'Evaluations (formulaire)'!A:P,6,0)+VLOOKUP(A8,'Evaluations (formulaire)'!A:P,7,0),0)</f>
        <v>0</v>
      </c>
      <c r="S8" s="60">
        <f>IFERROR(VLOOKUP(A8,'Evaluations (formulaire)'!A:P,8,0),0)</f>
        <v>0</v>
      </c>
      <c r="T8" s="60">
        <f>IF(AND(ISBLANK(P8),Q8&lt;=2),Synthèse!$B$41,IF(AND(ISBLANK(P8),Q8&gt;=7),Synthèse!$C$41,R8+S8))</f>
        <v>0</v>
      </c>
      <c r="U8" s="60">
        <f t="shared" si="4"/>
        <v>-100</v>
      </c>
      <c r="V8" s="60">
        <f t="shared" si="5"/>
        <v>2096</v>
      </c>
      <c r="X8" s="26">
        <v>1388</v>
      </c>
      <c r="Y8" s="26" t="b">
        <f>IFERROR(VLOOKUP(A8,'Calculs FA (auto)'!A:O,15,0),FALSE)</f>
        <v>0</v>
      </c>
      <c r="Z8" s="26">
        <f>IFERROR(VLOOKUP(A8,'Evaluations (formulaire)'!A:M,9,0),0)</f>
        <v>0</v>
      </c>
      <c r="AA8" s="135" t="b">
        <v>1</v>
      </c>
      <c r="AB8" s="135" t="b">
        <v>0</v>
      </c>
      <c r="AC8" s="135" t="b">
        <f t="shared" si="6"/>
        <v>0</v>
      </c>
      <c r="AD8" s="135" t="b">
        <f t="shared" si="7"/>
        <v>0</v>
      </c>
      <c r="AE8" s="135" t="b">
        <f t="shared" si="8"/>
        <v>0</v>
      </c>
      <c r="AF8" s="135" t="b">
        <f>AND(AC8,$V8&lt;=Synthèse!$B$44)</f>
        <v>0</v>
      </c>
      <c r="AG8" s="135" t="b">
        <f>AND(AD8,$V8&lt;=Synthèse!$B$44)</f>
        <v>0</v>
      </c>
      <c r="AH8" s="135" t="b">
        <f>AND(AE8,$V8&lt;=Synthèse!$B$44)</f>
        <v>0</v>
      </c>
      <c r="AI8" s="137" t="b">
        <v>0</v>
      </c>
      <c r="AJ8" s="137" t="b">
        <v>1</v>
      </c>
      <c r="AK8" s="137" t="b">
        <f t="shared" si="9"/>
        <v>0</v>
      </c>
      <c r="AL8" s="137" t="b">
        <f t="shared" si="10"/>
        <v>0</v>
      </c>
      <c r="AM8" s="137" t="b">
        <f>AND(AK8,$V8&lt;=Synthèse!$B$44)</f>
        <v>0</v>
      </c>
      <c r="AN8" s="137" t="b">
        <f>AND(AL8,$V8&lt;=Synthèse!$B$44)</f>
        <v>0</v>
      </c>
    </row>
    <row r="9" spans="1:40">
      <c r="A9" s="17">
        <v>144503</v>
      </c>
      <c r="B9" t="str">
        <f ca="1">VLOOKUP(A9,'Fichier FI (en entrée)'!B:AH,3,0)</f>
        <v>XSCYDZIHAB</v>
      </c>
      <c r="C9">
        <f t="shared" si="0"/>
        <v>2097</v>
      </c>
      <c r="D9">
        <f t="shared" si="1"/>
        <v>-100</v>
      </c>
      <c r="E9" s="14" t="str">
        <f>VLOOKUP(A9,'Fichier FI (en entrée)'!B:AH,2,0)</f>
        <v>ENV</v>
      </c>
      <c r="F9" s="14" t="b">
        <f t="shared" si="2"/>
        <v>0</v>
      </c>
      <c r="G9" s="14" t="b">
        <f>IFERROR(VLOOKUP(A9,'Calculs FA (auto)'!A:F,6,0),FALSE)</f>
        <v>0</v>
      </c>
      <c r="H9" s="14" t="b">
        <f t="shared" si="3"/>
        <v>0</v>
      </c>
      <c r="I9" s="16" t="str">
        <f>IFERROR(VLOOKUP(A9,'Moyennes FI (en entrée)'!B:N,7,0),"")</f>
        <v/>
      </c>
      <c r="J9" s="16">
        <f>IFERROR(VLOOKUP(VLOOKUP(A9,'Fichier FI (en entrée)'!B:AH,33,0),Modificateurs!A$2:B$5,2,0),0)</f>
        <v>1</v>
      </c>
      <c r="K9" s="16">
        <f>IFERROR(VLOOKUP(VLOOKUP(A9,'Redoub FI (en entrée)'!B:N,7,0),Modificateurs!A$8:B$11,2,0),0)</f>
        <v>0</v>
      </c>
      <c r="L9" s="16">
        <f>IFERROR(VLOOKUP(M9,Modificateurs!D$1:E$94,2,0),0)</f>
        <v>1</v>
      </c>
      <c r="M9" t="str">
        <f>VLOOKUP(A9,'Fichier FI (en entrée)'!B:AH,16,0)&amp;" "&amp;VLOOKUP(A9,'Fichier FI (en entrée)'!B:AH,20,0)&amp;" "&amp;VLOOKUP(A9,'Fichier FI (en entrée)'!B:AH,27,0)&amp;" "&amp;VLOOKUP(A9,'Fichier FI (en entrée)'!B:AH,29,0)</f>
        <v xml:space="preserve">S Sciences de la vie et de la terre  </v>
      </c>
      <c r="N9" t="str">
        <f>VLOOKUP(A9,'Fichier FI (en entrée)'!B:AH,8,0)</f>
        <v>En Terminale</v>
      </c>
      <c r="O9" t="b">
        <f>AND(C9&gt;Synthèse!B$8,C9&lt;Synthèse!B$10,NOT(Y9))</f>
        <v>0</v>
      </c>
      <c r="Q9" s="60">
        <f>ROUNDUP(C9/(Synthèse!$B$4+Synthèse!$B$1)*8,0)</f>
        <v>10</v>
      </c>
      <c r="R9" s="60">
        <f>IFERROR(VLOOKUP(A9,'Evaluations (formulaire)'!A:P,6,0)+VLOOKUP(A9,'Evaluations (formulaire)'!A:P,7,0),0)</f>
        <v>0</v>
      </c>
      <c r="S9" s="60">
        <f>IFERROR(VLOOKUP(A9,'Evaluations (formulaire)'!A:P,8,0),0)</f>
        <v>0</v>
      </c>
      <c r="T9" s="60">
        <f>IF(AND(ISBLANK(P9),Q9&lt;=2),Synthèse!$B$41,IF(AND(ISBLANK(P9),Q9&gt;=7),Synthèse!$C$41,R9+S9))</f>
        <v>4.6296296296296294E-3</v>
      </c>
      <c r="U9" s="60">
        <f t="shared" si="4"/>
        <v>-99.995370370370367</v>
      </c>
      <c r="V9" s="60">
        <f t="shared" si="5"/>
        <v>1983</v>
      </c>
      <c r="X9" s="26">
        <v>1794</v>
      </c>
      <c r="Y9" s="26" t="b">
        <f>IFERROR(VLOOKUP(A9,'Calculs FA (auto)'!A:O,15,0),FALSE)</f>
        <v>0</v>
      </c>
      <c r="Z9" s="26">
        <f>IFERROR(VLOOKUP(A9,'Evaluations (formulaire)'!A:M,9,0),0)</f>
        <v>0</v>
      </c>
      <c r="AA9" s="135" t="b">
        <v>1</v>
      </c>
      <c r="AB9" s="135" t="b">
        <v>0</v>
      </c>
      <c r="AC9" s="135" t="b">
        <f t="shared" si="6"/>
        <v>0</v>
      </c>
      <c r="AD9" s="135" t="b">
        <f t="shared" si="7"/>
        <v>0</v>
      </c>
      <c r="AE9" s="135" t="b">
        <f t="shared" si="8"/>
        <v>0</v>
      </c>
      <c r="AF9" s="135" t="b">
        <f>AND(AC9,$V9&lt;=Synthèse!$B$44)</f>
        <v>0</v>
      </c>
      <c r="AG9" s="135" t="b">
        <f>AND(AD9,$V9&lt;=Synthèse!$B$44)</f>
        <v>0</v>
      </c>
      <c r="AH9" s="135" t="b">
        <f>AND(AE9,$V9&lt;=Synthèse!$B$44)</f>
        <v>0</v>
      </c>
      <c r="AI9" s="137" t="b">
        <v>0</v>
      </c>
      <c r="AJ9" s="137" t="b">
        <v>1</v>
      </c>
      <c r="AK9" s="137" t="b">
        <f t="shared" si="9"/>
        <v>0</v>
      </c>
      <c r="AL9" s="137" t="b">
        <f t="shared" si="10"/>
        <v>0</v>
      </c>
      <c r="AM9" s="137" t="b">
        <f>AND(AK9,$V9&lt;=Synthèse!$B$44)</f>
        <v>0</v>
      </c>
      <c r="AN9" s="137" t="b">
        <f>AND(AL9,$V9&lt;=Synthèse!$B$44)</f>
        <v>0</v>
      </c>
    </row>
    <row r="10" spans="1:40">
      <c r="A10" s="17">
        <v>144522</v>
      </c>
      <c r="B10" t="str">
        <f ca="1">VLOOKUP(A10,'Fichier FI (en entrée)'!B:AH,3,0)</f>
        <v>MSYEODCNMA</v>
      </c>
      <c r="C10">
        <f t="shared" si="0"/>
        <v>210</v>
      </c>
      <c r="D10">
        <f t="shared" si="1"/>
        <v>15.79</v>
      </c>
      <c r="E10" s="14" t="str">
        <f>VLOOKUP(A10,'Fichier FI (en entrée)'!B:AH,2,0)</f>
        <v>EV</v>
      </c>
      <c r="F10" s="14" t="b">
        <f t="shared" si="2"/>
        <v>1</v>
      </c>
      <c r="G10" s="14" t="b">
        <f>IFERROR(VLOOKUP(A10,'Calculs FA (auto)'!A:F,6,0),FALSE)</f>
        <v>0</v>
      </c>
      <c r="H10" s="14" t="b">
        <f t="shared" si="3"/>
        <v>0</v>
      </c>
      <c r="I10" s="16">
        <f>IFERROR(VLOOKUP(A10,'Moyennes FI (en entrée)'!B:N,7,0),"")</f>
        <v>9.7899999999999991</v>
      </c>
      <c r="J10" s="16">
        <f>IFERROR(VLOOKUP(VLOOKUP(A10,'Fichier FI (en entrée)'!B:AH,33,0),Modificateurs!A$2:B$5,2,0),0)</f>
        <v>3</v>
      </c>
      <c r="K10" s="16">
        <f>IFERROR(VLOOKUP(VLOOKUP(A10,'Redoub FI (en entrée)'!B:N,7,0),Modificateurs!A$8:B$11,2,0),0)</f>
        <v>0</v>
      </c>
      <c r="L10" s="16">
        <f>IFERROR(VLOOKUP(M10,Modificateurs!D$1:E$94,2,0),0)</f>
        <v>3</v>
      </c>
      <c r="M10" t="str">
        <f>VLOOKUP(A10,'Fichier FI (en entrée)'!B:AH,16,0)&amp;" "&amp;VLOOKUP(A10,'Fichier FI (en entrée)'!B:AH,20,0)&amp;" "&amp;VLOOKUP(A10,'Fichier FI (en entrée)'!B:AH,27,0)&amp;" "&amp;VLOOKUP(A10,'Fichier FI (en entrée)'!B:AH,29,0)</f>
        <v xml:space="preserve">S Informatique et Sciences du numérique  </v>
      </c>
      <c r="N10" t="str">
        <f>VLOOKUP(A10,'Fichier FI (en entrée)'!B:AH,8,0)</f>
        <v>En Terminale</v>
      </c>
      <c r="O10" t="b">
        <f>AND(C10&gt;Synthèse!B$8,C10&lt;Synthèse!B$10,NOT(Y10))</f>
        <v>0</v>
      </c>
      <c r="P10" s="17" t="s">
        <v>2267</v>
      </c>
      <c r="Q10" s="60">
        <f>ROUNDUP(C10/(Synthèse!$B$4+Synthèse!$B$1)*8,0)</f>
        <v>1</v>
      </c>
      <c r="R10" s="60">
        <f>IFERROR(VLOOKUP(A10,'Evaluations (formulaire)'!A:P,6,0)+VLOOKUP(A10,'Evaluations (formulaire)'!A:P,7,0),0)</f>
        <v>0</v>
      </c>
      <c r="S10" s="60">
        <f>IFERROR(VLOOKUP(A10,'Evaluations (formulaire)'!A:P,8,0),0)</f>
        <v>0</v>
      </c>
      <c r="T10" s="60">
        <f>IF(AND(ISBLANK(P10),Q10&lt;=2),Synthèse!$B$41,IF(AND(ISBLANK(P10),Q10&gt;=7),Synthèse!$C$41,R10+S10))</f>
        <v>0</v>
      </c>
      <c r="U10" s="60">
        <f t="shared" si="4"/>
        <v>15.79</v>
      </c>
      <c r="V10" s="60">
        <f t="shared" si="5"/>
        <v>210</v>
      </c>
      <c r="X10" s="26">
        <v>639</v>
      </c>
      <c r="Y10" s="26" t="b">
        <f>IFERROR(VLOOKUP(A10,'Calculs FA (auto)'!A:O,15,0),FALSE)</f>
        <v>0</v>
      </c>
      <c r="Z10" s="26">
        <f>IFERROR(VLOOKUP(A10,'Evaluations (formulaire)'!A:M,9,0),0)</f>
        <v>0</v>
      </c>
      <c r="AA10" s="135" t="b">
        <v>1</v>
      </c>
      <c r="AB10" s="135" t="b">
        <v>0</v>
      </c>
      <c r="AC10" s="135" t="b">
        <f t="shared" si="6"/>
        <v>1</v>
      </c>
      <c r="AD10" s="135" t="b">
        <f t="shared" si="7"/>
        <v>0</v>
      </c>
      <c r="AE10" s="135" t="b">
        <f t="shared" si="8"/>
        <v>0</v>
      </c>
      <c r="AF10" s="135" t="b">
        <f>AND(AC10,$V10&lt;=Synthèse!$B$44)</f>
        <v>1</v>
      </c>
      <c r="AG10" s="135" t="b">
        <f>AND(AD10,$V10&lt;=Synthèse!$B$44)</f>
        <v>0</v>
      </c>
      <c r="AH10" s="135" t="b">
        <f>AND(AE10,$V10&lt;=Synthèse!$B$44)</f>
        <v>0</v>
      </c>
      <c r="AI10" s="137" t="b">
        <v>0</v>
      </c>
      <c r="AJ10" s="137" t="b">
        <v>1</v>
      </c>
      <c r="AK10" s="137" t="b">
        <f t="shared" si="9"/>
        <v>0</v>
      </c>
      <c r="AL10" s="137" t="b">
        <f t="shared" si="10"/>
        <v>1</v>
      </c>
      <c r="AM10" s="137" t="b">
        <f>AND(AK10,$V10&lt;=Synthèse!$B$44)</f>
        <v>0</v>
      </c>
      <c r="AN10" s="137" t="b">
        <f>AND(AL10,$V10&lt;=Synthèse!$B$44)</f>
        <v>1</v>
      </c>
    </row>
    <row r="11" spans="1:40">
      <c r="A11" s="17">
        <v>144523</v>
      </c>
      <c r="B11" t="str">
        <f ca="1">VLOOKUP(A11,'Fichier FI (en entrée)'!B:AH,3,0)</f>
        <v>XVOJXNJXVB</v>
      </c>
      <c r="C11">
        <f t="shared" si="0"/>
        <v>115</v>
      </c>
      <c r="D11">
        <f t="shared" si="1"/>
        <v>16.920000000000002</v>
      </c>
      <c r="E11" s="14" t="str">
        <f>VLOOKUP(A11,'Fichier FI (en entrée)'!B:AH,2,0)</f>
        <v>EV</v>
      </c>
      <c r="F11" s="14" t="b">
        <f t="shared" si="2"/>
        <v>1</v>
      </c>
      <c r="G11" s="14" t="b">
        <f>IFERROR(VLOOKUP(A11,'Calculs FA (auto)'!A:F,6,0),FALSE)</f>
        <v>0</v>
      </c>
      <c r="H11" s="14" t="b">
        <f t="shared" si="3"/>
        <v>0</v>
      </c>
      <c r="I11" s="16">
        <f>IFERROR(VLOOKUP(A11,'Moyennes FI (en entrée)'!B:N,7,0),"")</f>
        <v>10.92</v>
      </c>
      <c r="J11" s="16">
        <f>IFERROR(VLOOKUP(VLOOKUP(A11,'Fichier FI (en entrée)'!B:AH,33,0),Modificateurs!A$2:B$5,2,0),0)</f>
        <v>3</v>
      </c>
      <c r="K11" s="16">
        <f>IFERROR(VLOOKUP(VLOOKUP(A11,'Redoub FI (en entrée)'!B:N,7,0),Modificateurs!A$8:B$11,2,0),0)</f>
        <v>0</v>
      </c>
      <c r="L11" s="16">
        <f>IFERROR(VLOOKUP(M11,Modificateurs!D$1:E$94,2,0),0)</f>
        <v>3</v>
      </c>
      <c r="M11" t="str">
        <f>VLOOKUP(A11,'Fichier FI (en entrée)'!B:AH,16,0)&amp;" "&amp;VLOOKUP(A11,'Fichier FI (en entrée)'!B:AH,20,0)&amp;" "&amp;VLOOKUP(A11,'Fichier FI (en entrée)'!B:AH,27,0)&amp;" "&amp;VLOOKUP(A11,'Fichier FI (en entrée)'!B:AH,29,0)</f>
        <v xml:space="preserve">S Informatique et Sciences du numérique  </v>
      </c>
      <c r="N11" t="str">
        <f>VLOOKUP(A11,'Fichier FI (en entrée)'!B:AH,8,0)</f>
        <v>En Terminale</v>
      </c>
      <c r="O11" t="b">
        <f>AND(C11&gt;Synthèse!B$8,C11&lt;Synthèse!B$10,NOT(Y11))</f>
        <v>0</v>
      </c>
      <c r="P11" s="17" t="s">
        <v>2267</v>
      </c>
      <c r="Q11" s="60">
        <f>ROUNDUP(C11/(Synthèse!$B$4+Synthèse!$B$1)*8,0)</f>
        <v>1</v>
      </c>
      <c r="R11" s="60">
        <f>IFERROR(VLOOKUP(A11,'Evaluations (formulaire)'!A:P,6,0)+VLOOKUP(A11,'Evaluations (formulaire)'!A:P,7,0),0)</f>
        <v>0</v>
      </c>
      <c r="S11" s="60">
        <f>IFERROR(VLOOKUP(A11,'Evaluations (formulaire)'!A:P,8,0),0)</f>
        <v>0</v>
      </c>
      <c r="T11" s="60">
        <f>IF(AND(ISBLANK(P11),Q11&lt;=2),Synthèse!$B$41,IF(AND(ISBLANK(P11),Q11&gt;=7),Synthèse!$C$41,R11+S11))</f>
        <v>0</v>
      </c>
      <c r="U11" s="60">
        <f t="shared" si="4"/>
        <v>16.920000000000002</v>
      </c>
      <c r="V11" s="60">
        <f t="shared" si="5"/>
        <v>115</v>
      </c>
      <c r="X11" s="26">
        <v>236</v>
      </c>
      <c r="Y11" s="26" t="b">
        <f>IFERROR(VLOOKUP(A11,'Calculs FA (auto)'!A:O,15,0),FALSE)</f>
        <v>0</v>
      </c>
      <c r="Z11" s="26">
        <f>IFERROR(VLOOKUP(A11,'Evaluations (formulaire)'!A:M,9,0),0)</f>
        <v>0</v>
      </c>
      <c r="AA11" s="135" t="b">
        <v>1</v>
      </c>
      <c r="AB11" s="135" t="b">
        <v>0</v>
      </c>
      <c r="AC11" s="135" t="b">
        <f t="shared" si="6"/>
        <v>1</v>
      </c>
      <c r="AD11" s="135" t="b">
        <f t="shared" si="7"/>
        <v>0</v>
      </c>
      <c r="AE11" s="135" t="b">
        <f t="shared" si="8"/>
        <v>0</v>
      </c>
      <c r="AF11" s="135" t="b">
        <f>AND(AC11,$V11&lt;=Synthèse!$B$44)</f>
        <v>1</v>
      </c>
      <c r="AG11" s="135" t="b">
        <f>AND(AD11,$V11&lt;=Synthèse!$B$44)</f>
        <v>0</v>
      </c>
      <c r="AH11" s="135" t="b">
        <f>AND(AE11,$V11&lt;=Synthèse!$B$44)</f>
        <v>0</v>
      </c>
      <c r="AI11" s="137" t="b">
        <v>0</v>
      </c>
      <c r="AJ11" s="137" t="b">
        <v>1</v>
      </c>
      <c r="AK11" s="137" t="b">
        <f t="shared" si="9"/>
        <v>0</v>
      </c>
      <c r="AL11" s="137" t="b">
        <f t="shared" si="10"/>
        <v>1</v>
      </c>
      <c r="AM11" s="137" t="b">
        <f>AND(AK11,$V11&lt;=Synthèse!$B$44)</f>
        <v>0</v>
      </c>
      <c r="AN11" s="137" t="b">
        <f>AND(AL11,$V11&lt;=Synthèse!$B$44)</f>
        <v>1</v>
      </c>
    </row>
    <row r="12" spans="1:40">
      <c r="A12" s="17">
        <v>144616</v>
      </c>
      <c r="B12" t="str">
        <f ca="1">VLOOKUP(A12,'Fichier FI (en entrée)'!B:AH,3,0)</f>
        <v>BTPIOJYPOT</v>
      </c>
      <c r="C12">
        <f t="shared" si="0"/>
        <v>1048</v>
      </c>
      <c r="D12">
        <f t="shared" si="1"/>
        <v>9.93</v>
      </c>
      <c r="E12" s="14" t="str">
        <f>VLOOKUP(A12,'Fichier FI (en entrée)'!B:AH,2,0)</f>
        <v>EV</v>
      </c>
      <c r="F12" s="14" t="b">
        <f t="shared" si="2"/>
        <v>1</v>
      </c>
      <c r="G12" s="14" t="b">
        <f>IFERROR(VLOOKUP(A12,'Calculs FA (auto)'!A:F,6,0),FALSE)</f>
        <v>0</v>
      </c>
      <c r="H12" s="14" t="b">
        <f t="shared" si="3"/>
        <v>0</v>
      </c>
      <c r="I12" s="16">
        <f>IFERROR(VLOOKUP(A12,'Moyennes FI (en entrée)'!B:N,7,0),"")</f>
        <v>7.93</v>
      </c>
      <c r="J12" s="16">
        <f>IFERROR(VLOOKUP(VLOOKUP(A12,'Fichier FI (en entrée)'!B:AH,33,0),Modificateurs!A$2:B$5,2,0),0)</f>
        <v>1</v>
      </c>
      <c r="K12" s="16">
        <f>IFERROR(VLOOKUP(VLOOKUP(A12,'Redoub FI (en entrée)'!B:N,7,0),Modificateurs!A$8:B$11,2,0),0)</f>
        <v>0</v>
      </c>
      <c r="L12" s="16">
        <f>IFERROR(VLOOKUP(M12,Modificateurs!D$1:E$94,2,0),0)</f>
        <v>1</v>
      </c>
      <c r="M12" t="str">
        <f>VLOOKUP(A12,'Fichier FI (en entrée)'!B:AH,16,0)&amp;" "&amp;VLOOKUP(A12,'Fichier FI (en entrée)'!B:AH,20,0)&amp;" "&amp;VLOOKUP(A12,'Fichier FI (en entrée)'!B:AH,27,0)&amp;" "&amp;VLOOKUP(A12,'Fichier FI (en entrée)'!B:AH,29,0)</f>
        <v xml:space="preserve">S Pas de spécialité (S.I)  </v>
      </c>
      <c r="N12" t="str">
        <f>VLOOKUP(A12,'Fichier FI (en entrée)'!B:AH,8,0)</f>
        <v>En Terminale</v>
      </c>
      <c r="O12" t="b">
        <f>AND(C12&gt;Synthèse!B$8,C12&lt;Synthèse!B$10,NOT(Y12))</f>
        <v>1</v>
      </c>
      <c r="Q12" s="60">
        <f>ROUNDUP(C12/(Synthèse!$B$4+Synthèse!$B$1)*8,0)</f>
        <v>5</v>
      </c>
      <c r="R12" s="60">
        <f>IFERROR(VLOOKUP(A12,'Evaluations (formulaire)'!A:P,6,0)+VLOOKUP(A12,'Evaluations (formulaire)'!A:P,7,0),0)</f>
        <v>0</v>
      </c>
      <c r="S12" s="60">
        <f>IFERROR(VLOOKUP(A12,'Evaluations (formulaire)'!A:P,8,0),0)</f>
        <v>0</v>
      </c>
      <c r="T12" s="60">
        <f>IF(AND(ISBLANK(P12),Q12&lt;=2),Synthèse!$B$41,IF(AND(ISBLANK(P12),Q12&gt;=7),Synthèse!$C$41,R12+S12))</f>
        <v>0</v>
      </c>
      <c r="U12" s="60">
        <f t="shared" si="4"/>
        <v>9.93</v>
      </c>
      <c r="V12" s="60">
        <f t="shared" si="5"/>
        <v>1048</v>
      </c>
      <c r="X12" s="26">
        <v>8</v>
      </c>
      <c r="Y12" s="26" t="b">
        <f>IFERROR(VLOOKUP(A12,'Calculs FA (auto)'!A:O,15,0),FALSE)</f>
        <v>0</v>
      </c>
      <c r="Z12" s="26">
        <f>IFERROR(VLOOKUP(A12,'Evaluations (formulaire)'!A:M,9,0),0)</f>
        <v>0</v>
      </c>
      <c r="AA12" s="135" t="b">
        <v>1</v>
      </c>
      <c r="AB12" s="135" t="b">
        <v>0</v>
      </c>
      <c r="AC12" s="135" t="b">
        <f t="shared" si="6"/>
        <v>1</v>
      </c>
      <c r="AD12" s="135" t="b">
        <f t="shared" si="7"/>
        <v>0</v>
      </c>
      <c r="AE12" s="135" t="b">
        <f t="shared" si="8"/>
        <v>0</v>
      </c>
      <c r="AF12" s="135" t="b">
        <f>AND(AC12,$V12&lt;=Synthèse!$B$44)</f>
        <v>0</v>
      </c>
      <c r="AG12" s="135" t="b">
        <f>AND(AD12,$V12&lt;=Synthèse!$B$44)</f>
        <v>0</v>
      </c>
      <c r="AH12" s="135" t="b">
        <f>AND(AE12,$V12&lt;=Synthèse!$B$44)</f>
        <v>0</v>
      </c>
      <c r="AI12" s="137" t="b">
        <v>0</v>
      </c>
      <c r="AJ12" s="137" t="b">
        <v>1</v>
      </c>
      <c r="AK12" s="137" t="b">
        <f t="shared" si="9"/>
        <v>0</v>
      </c>
      <c r="AL12" s="137" t="b">
        <f t="shared" si="10"/>
        <v>1</v>
      </c>
      <c r="AM12" s="137" t="b">
        <f>AND(AK12,$V12&lt;=Synthèse!$B$44)</f>
        <v>0</v>
      </c>
      <c r="AN12" s="137" t="b">
        <f>AND(AL12,$V12&lt;=Synthèse!$B$44)</f>
        <v>0</v>
      </c>
    </row>
    <row r="13" spans="1:40">
      <c r="A13" s="17">
        <v>144710</v>
      </c>
      <c r="B13" t="str">
        <f ca="1">VLOOKUP(A13,'Fichier FI (en entrée)'!B:AH,3,0)</f>
        <v>XZUUXKIBCO</v>
      </c>
      <c r="C13">
        <f t="shared" si="0"/>
        <v>2097</v>
      </c>
      <c r="D13">
        <f t="shared" si="1"/>
        <v>-100</v>
      </c>
      <c r="E13" s="14" t="str">
        <f>VLOOKUP(A13,'Fichier FI (en entrée)'!B:AH,2,0)</f>
        <v>ENV</v>
      </c>
      <c r="F13" s="14" t="b">
        <f t="shared" si="2"/>
        <v>0</v>
      </c>
      <c r="G13" s="14" t="b">
        <f>IFERROR(VLOOKUP(A13,'Calculs FA (auto)'!A:F,6,0),FALSE)</f>
        <v>0</v>
      </c>
      <c r="H13" s="14" t="b">
        <f t="shared" si="3"/>
        <v>0</v>
      </c>
      <c r="I13" s="16" t="str">
        <f>IFERROR(VLOOKUP(A13,'Moyennes FI (en entrée)'!B:N,7,0),"")</f>
        <v/>
      </c>
      <c r="J13" s="16">
        <f>IFERROR(VLOOKUP(VLOOKUP(A13,'Fichier FI (en entrée)'!B:AH,33,0),Modificateurs!A$2:B$5,2,0),0)</f>
        <v>0</v>
      </c>
      <c r="K13" s="16">
        <f>IFERROR(VLOOKUP(VLOOKUP(A13,'Redoub FI (en entrée)'!B:N,7,0),Modificateurs!A$8:B$11,2,0),0)</f>
        <v>0</v>
      </c>
      <c r="L13" s="16">
        <f>IFERROR(VLOOKUP(M13,Modificateurs!D$1:E$94,2,0),0)</f>
        <v>-12</v>
      </c>
      <c r="M13" t="str">
        <f>VLOOKUP(A13,'Fichier FI (en entrée)'!B:AH,16,0)&amp;" "&amp;VLOOKUP(A13,'Fichier FI (en entrée)'!B:AH,20,0)&amp;" "&amp;VLOOKUP(A13,'Fichier FI (en entrée)'!B:AH,27,0)&amp;" "&amp;VLOOKUP(A13,'Fichier FI (en entrée)'!B:AH,29,0)</f>
        <v xml:space="preserve">P Electrotechnique, énergie, équipements communicants  </v>
      </c>
      <c r="N13" t="str">
        <f>VLOOKUP(A13,'Fichier FI (en entrée)'!B:AH,8,0)</f>
        <v>En Terminale</v>
      </c>
      <c r="O13" t="b">
        <f>AND(C13&gt;Synthèse!B$8,C13&lt;Synthèse!B$10,NOT(Y13))</f>
        <v>0</v>
      </c>
      <c r="Q13" s="60">
        <f>ROUNDUP(C13/(Synthèse!$B$4+Synthèse!$B$1)*8,0)</f>
        <v>10</v>
      </c>
      <c r="R13" s="60">
        <f>IFERROR(VLOOKUP(A13,'Evaluations (formulaire)'!A:P,6,0)+VLOOKUP(A13,'Evaluations (formulaire)'!A:P,7,0),0)</f>
        <v>0</v>
      </c>
      <c r="S13" s="60">
        <f>IFERROR(VLOOKUP(A13,'Evaluations (formulaire)'!A:P,8,0),0)</f>
        <v>0</v>
      </c>
      <c r="T13" s="60">
        <f>IF(AND(ISBLANK(P13),Q13&lt;=2),Synthèse!$B$41,IF(AND(ISBLANK(P13),Q13&gt;=7),Synthèse!$C$41,R13+S13))</f>
        <v>4.6296296296296294E-3</v>
      </c>
      <c r="U13" s="60">
        <f t="shared" si="4"/>
        <v>-99.995370370370367</v>
      </c>
      <c r="V13" s="60">
        <f t="shared" si="5"/>
        <v>1983</v>
      </c>
      <c r="X13" s="26">
        <v>940</v>
      </c>
      <c r="Y13" s="26" t="b">
        <f>IFERROR(VLOOKUP(A13,'Calculs FA (auto)'!A:O,15,0),FALSE)</f>
        <v>0</v>
      </c>
      <c r="Z13" s="26">
        <f>IFERROR(VLOOKUP(A13,'Evaluations (formulaire)'!A:M,9,0),0)</f>
        <v>0</v>
      </c>
      <c r="AA13" s="135" t="b">
        <v>0</v>
      </c>
      <c r="AB13" s="135" t="b">
        <v>1</v>
      </c>
      <c r="AC13" s="135" t="b">
        <f t="shared" si="6"/>
        <v>0</v>
      </c>
      <c r="AD13" s="135" t="b">
        <f t="shared" si="7"/>
        <v>0</v>
      </c>
      <c r="AE13" s="135" t="b">
        <f t="shared" si="8"/>
        <v>0</v>
      </c>
      <c r="AF13" s="135" t="b">
        <f>AND(AC13,$V13&lt;=Synthèse!$B$44)</f>
        <v>0</v>
      </c>
      <c r="AG13" s="135" t="b">
        <f>AND(AD13,$V13&lt;=Synthèse!$B$44)</f>
        <v>0</v>
      </c>
      <c r="AH13" s="135" t="b">
        <f>AND(AE13,$V13&lt;=Synthèse!$B$44)</f>
        <v>0</v>
      </c>
      <c r="AI13" s="137" t="b">
        <v>1</v>
      </c>
      <c r="AJ13" s="137" t="b">
        <v>0</v>
      </c>
      <c r="AK13" s="137" t="b">
        <f t="shared" si="9"/>
        <v>0</v>
      </c>
      <c r="AL13" s="137" t="b">
        <f t="shared" si="10"/>
        <v>0</v>
      </c>
      <c r="AM13" s="137" t="b">
        <f>AND(AK13,$V13&lt;=Synthèse!$B$44)</f>
        <v>0</v>
      </c>
      <c r="AN13" s="137" t="b">
        <f>AND(AL13,$V13&lt;=Synthèse!$B$44)</f>
        <v>0</v>
      </c>
    </row>
    <row r="14" spans="1:40">
      <c r="A14" s="17">
        <v>144755</v>
      </c>
      <c r="B14" t="str">
        <f ca="1">VLOOKUP(A14,'Fichier FI (en entrée)'!B:AH,3,0)</f>
        <v>LOHSAOSFQI</v>
      </c>
      <c r="C14">
        <f t="shared" si="0"/>
        <v>1604</v>
      </c>
      <c r="D14">
        <f t="shared" si="1"/>
        <v>-2.0600000000000005</v>
      </c>
      <c r="E14" s="14" t="str">
        <f>VLOOKUP(A14,'Fichier FI (en entrée)'!B:AH,2,0)</f>
        <v>EV</v>
      </c>
      <c r="F14" s="14" t="b">
        <f t="shared" si="2"/>
        <v>1</v>
      </c>
      <c r="G14" s="14" t="b">
        <f>IFERROR(VLOOKUP(A14,'Calculs FA (auto)'!A:F,6,0),FALSE)</f>
        <v>0</v>
      </c>
      <c r="H14" s="14" t="b">
        <f t="shared" si="3"/>
        <v>0</v>
      </c>
      <c r="I14" s="16">
        <f>IFERROR(VLOOKUP(A14,'Moyennes FI (en entrée)'!B:N,7,0),"")</f>
        <v>9.94</v>
      </c>
      <c r="J14" s="16">
        <f>IFERROR(VLOOKUP(VLOOKUP(A14,'Fichier FI (en entrée)'!B:AH,33,0),Modificateurs!A$2:B$5,2,0),0)</f>
        <v>0</v>
      </c>
      <c r="K14" s="16">
        <f>IFERROR(VLOOKUP(VLOOKUP(A14,'Redoub FI (en entrée)'!B:N,7,0),Modificateurs!A$8:B$11,2,0),0)</f>
        <v>0</v>
      </c>
      <c r="L14" s="16">
        <f>IFERROR(VLOOKUP(M14,Modificateurs!D$1:E$94,2,0),0)</f>
        <v>-12</v>
      </c>
      <c r="M14" t="str">
        <f>VLOOKUP(A14,'Fichier FI (en entrée)'!B:AH,16,0)&amp;" "&amp;VLOOKUP(A14,'Fichier FI (en entrée)'!B:AH,20,0)&amp;" "&amp;VLOOKUP(A14,'Fichier FI (en entrée)'!B:AH,27,0)&amp;" "&amp;VLOOKUP(A14,'Fichier FI (en entrée)'!B:AH,29,0)</f>
        <v xml:space="preserve">P Electrotechnique, énergie, équipements communicants  </v>
      </c>
      <c r="N14" t="str">
        <f>VLOOKUP(A14,'Fichier FI (en entrée)'!B:AH,8,0)</f>
        <v>En Terminale</v>
      </c>
      <c r="O14" t="b">
        <f>AND(C14&gt;Synthèse!B$8,C14&lt;Synthèse!B$10,NOT(Y14))</f>
        <v>0</v>
      </c>
      <c r="Q14" s="60">
        <f>ROUNDUP(C14/(Synthèse!$B$4+Synthèse!$B$1)*8,0)</f>
        <v>8</v>
      </c>
      <c r="R14" s="60">
        <f>IFERROR(VLOOKUP(A14,'Evaluations (formulaire)'!A:P,6,0)+VLOOKUP(A14,'Evaluations (formulaire)'!A:P,7,0),0)</f>
        <v>0</v>
      </c>
      <c r="S14" s="60">
        <f>IFERROR(VLOOKUP(A14,'Evaluations (formulaire)'!A:P,8,0),0)</f>
        <v>0</v>
      </c>
      <c r="T14" s="60">
        <f>IF(AND(ISBLANK(P14),Q14&lt;=2),Synthèse!$B$41,IF(AND(ISBLANK(P14),Q14&gt;=7),Synthèse!$C$41,R14+S14))</f>
        <v>4.6296296296296294E-3</v>
      </c>
      <c r="U14" s="60">
        <f t="shared" si="4"/>
        <v>-2.0553703703703707</v>
      </c>
      <c r="V14" s="60">
        <f t="shared" si="5"/>
        <v>1604</v>
      </c>
      <c r="X14" s="26">
        <v>1588</v>
      </c>
      <c r="Y14" s="26" t="b">
        <f>IFERROR(VLOOKUP(A14,'Calculs FA (auto)'!A:O,15,0),FALSE)</f>
        <v>0</v>
      </c>
      <c r="Z14" s="26">
        <f>IFERROR(VLOOKUP(A14,'Evaluations (formulaire)'!A:M,9,0),0)</f>
        <v>0</v>
      </c>
      <c r="AA14" s="135" t="b">
        <v>1</v>
      </c>
      <c r="AB14" s="135" t="b">
        <v>0</v>
      </c>
      <c r="AC14" s="135" t="b">
        <f t="shared" si="6"/>
        <v>1</v>
      </c>
      <c r="AD14" s="135" t="b">
        <f t="shared" si="7"/>
        <v>0</v>
      </c>
      <c r="AE14" s="135" t="b">
        <f t="shared" si="8"/>
        <v>0</v>
      </c>
      <c r="AF14" s="135" t="b">
        <f>AND(AC14,$V14&lt;=Synthèse!$B$44)</f>
        <v>0</v>
      </c>
      <c r="AG14" s="135" t="b">
        <f>AND(AD14,$V14&lt;=Synthèse!$B$44)</f>
        <v>0</v>
      </c>
      <c r="AH14" s="135" t="b">
        <f>AND(AE14,$V14&lt;=Synthèse!$B$44)</f>
        <v>0</v>
      </c>
      <c r="AI14" s="137" t="b">
        <v>0</v>
      </c>
      <c r="AJ14" s="137" t="b">
        <v>1</v>
      </c>
      <c r="AK14" s="137" t="b">
        <f t="shared" si="9"/>
        <v>0</v>
      </c>
      <c r="AL14" s="137" t="b">
        <f t="shared" si="10"/>
        <v>1</v>
      </c>
      <c r="AM14" s="137" t="b">
        <f>AND(AK14,$V14&lt;=Synthèse!$B$44)</f>
        <v>0</v>
      </c>
      <c r="AN14" s="137" t="b">
        <f>AND(AL14,$V14&lt;=Synthèse!$B$44)</f>
        <v>0</v>
      </c>
    </row>
    <row r="15" spans="1:40">
      <c r="A15" s="17">
        <v>147053</v>
      </c>
      <c r="B15" t="str">
        <f ca="1">VLOOKUP(A15,'Fichier FI (en entrée)'!B:AH,3,0)</f>
        <v>UGAHZQYAKM</v>
      </c>
      <c r="C15">
        <f t="shared" si="0"/>
        <v>804</v>
      </c>
      <c r="D15">
        <f t="shared" si="1"/>
        <v>11.66</v>
      </c>
      <c r="E15" s="14" t="str">
        <f>VLOOKUP(A15,'Fichier FI (en entrée)'!B:AH,2,0)</f>
        <v>EV</v>
      </c>
      <c r="F15" s="14" t="b">
        <f t="shared" si="2"/>
        <v>1</v>
      </c>
      <c r="G15" s="14" t="b">
        <f>IFERROR(VLOOKUP(A15,'Calculs FA (auto)'!A:F,6,0),FALSE)</f>
        <v>0</v>
      </c>
      <c r="H15" s="14" t="b">
        <f t="shared" si="3"/>
        <v>0</v>
      </c>
      <c r="I15" s="16">
        <f>IFERROR(VLOOKUP(A15,'Moyennes FI (en entrée)'!B:N,7,0),"")</f>
        <v>8.66</v>
      </c>
      <c r="J15" s="16">
        <f>IFERROR(VLOOKUP(VLOOKUP(A15,'Fichier FI (en entrée)'!B:AH,33,0),Modificateurs!A$2:B$5,2,0),0)</f>
        <v>1</v>
      </c>
      <c r="K15" s="16">
        <f>IFERROR(VLOOKUP(VLOOKUP(A15,'Redoub FI (en entrée)'!B:N,7,0),Modificateurs!A$8:B$11,2,0),0)</f>
        <v>0</v>
      </c>
      <c r="L15" s="16">
        <f>IFERROR(VLOOKUP(M15,Modificateurs!D$1:E$94,2,0),0)</f>
        <v>2</v>
      </c>
      <c r="M15" t="str">
        <f>VLOOKUP(A15,'Fichier FI (en entrée)'!B:AH,16,0)&amp;" "&amp;VLOOKUP(A15,'Fichier FI (en entrée)'!B:AH,20,0)&amp;" "&amp;VLOOKUP(A15,'Fichier FI (en entrée)'!B:AH,27,0)&amp;" "&amp;VLOOKUP(A15,'Fichier FI (en entrée)'!B:AH,29,0)</f>
        <v xml:space="preserve">S Physique-chimie  </v>
      </c>
      <c r="N15" t="str">
        <f>VLOOKUP(A15,'Fichier FI (en entrée)'!B:AH,8,0)</f>
        <v>En Terminale</v>
      </c>
      <c r="O15" t="b">
        <f>AND(C15&gt;Synthèse!B$8,C15&lt;Synthèse!B$10,NOT(Y15))</f>
        <v>1</v>
      </c>
      <c r="Q15" s="60">
        <f>ROUNDUP(C15/(Synthèse!$B$4+Synthèse!$B$1)*8,0)</f>
        <v>4</v>
      </c>
      <c r="R15" s="60">
        <f>IFERROR(VLOOKUP(A15,'Evaluations (formulaire)'!A:P,6,0)+VLOOKUP(A15,'Evaluations (formulaire)'!A:P,7,0),0)</f>
        <v>0</v>
      </c>
      <c r="S15" s="60">
        <f>IFERROR(VLOOKUP(A15,'Evaluations (formulaire)'!A:P,8,0),0)</f>
        <v>0</v>
      </c>
      <c r="T15" s="60">
        <f>IF(AND(ISBLANK(P15),Q15&lt;=2),Synthèse!$B$41,IF(AND(ISBLANK(P15),Q15&gt;=7),Synthèse!$C$41,R15+S15))</f>
        <v>0</v>
      </c>
      <c r="U15" s="60">
        <f t="shared" si="4"/>
        <v>11.66</v>
      </c>
      <c r="V15" s="60">
        <f t="shared" si="5"/>
        <v>804</v>
      </c>
      <c r="X15" s="26">
        <v>1939</v>
      </c>
      <c r="Y15" s="26" t="b">
        <f>IFERROR(VLOOKUP(A15,'Calculs FA (auto)'!A:O,15,0),FALSE)</f>
        <v>0</v>
      </c>
      <c r="Z15" s="26">
        <f>IFERROR(VLOOKUP(A15,'Evaluations (formulaire)'!A:M,9,0),0)</f>
        <v>0</v>
      </c>
      <c r="AA15" s="135" t="b">
        <v>0</v>
      </c>
      <c r="AB15" s="135" t="b">
        <v>1</v>
      </c>
      <c r="AC15" s="135" t="b">
        <f t="shared" si="6"/>
        <v>0</v>
      </c>
      <c r="AD15" s="135" t="b">
        <f t="shared" si="7"/>
        <v>1</v>
      </c>
      <c r="AE15" s="135" t="b">
        <f t="shared" si="8"/>
        <v>0</v>
      </c>
      <c r="AF15" s="135" t="b">
        <f>AND(AC15,$V15&lt;=Synthèse!$B$44)</f>
        <v>0</v>
      </c>
      <c r="AG15" s="135" t="b">
        <f>AND(AD15,$V15&lt;=Synthèse!$B$44)</f>
        <v>0</v>
      </c>
      <c r="AH15" s="135" t="b">
        <f>AND(AE15,$V15&lt;=Synthèse!$B$44)</f>
        <v>0</v>
      </c>
      <c r="AI15" s="137" t="b">
        <v>1</v>
      </c>
      <c r="AJ15" s="137" t="b">
        <v>0</v>
      </c>
      <c r="AK15" s="137" t="b">
        <f t="shared" si="9"/>
        <v>1</v>
      </c>
      <c r="AL15" s="137" t="b">
        <f t="shared" si="10"/>
        <v>0</v>
      </c>
      <c r="AM15" s="137" t="b">
        <f>AND(AK15,$V15&lt;=Synthèse!$B$44)</f>
        <v>0</v>
      </c>
      <c r="AN15" s="137" t="b">
        <f>AND(AL15,$V15&lt;=Synthèse!$B$44)</f>
        <v>0</v>
      </c>
    </row>
    <row r="16" spans="1:40">
      <c r="A16" s="17">
        <v>147373</v>
      </c>
      <c r="B16" t="str">
        <f ca="1">VLOOKUP(A16,'Fichier FI (en entrée)'!B:AH,3,0)</f>
        <v>PUGHVFATDV</v>
      </c>
      <c r="C16">
        <f t="shared" si="0"/>
        <v>655</v>
      </c>
      <c r="D16">
        <f t="shared" si="1"/>
        <v>12.51</v>
      </c>
      <c r="E16" s="14" t="str">
        <f>VLOOKUP(A16,'Fichier FI (en entrée)'!B:AH,2,0)</f>
        <v>EV</v>
      </c>
      <c r="F16" s="14" t="b">
        <f t="shared" si="2"/>
        <v>1</v>
      </c>
      <c r="G16" s="14" t="b">
        <f>IFERROR(VLOOKUP(A16,'Calculs FA (auto)'!A:F,6,0),FALSE)</f>
        <v>1</v>
      </c>
      <c r="H16" s="14" t="b">
        <f t="shared" si="3"/>
        <v>1</v>
      </c>
      <c r="I16" s="16">
        <f>IFERROR(VLOOKUP(A16,'Moyennes FI (en entrée)'!B:N,7,0),"")</f>
        <v>9.51</v>
      </c>
      <c r="J16" s="16">
        <f>IFERROR(VLOOKUP(VLOOKUP(A16,'Fichier FI (en entrée)'!B:AH,33,0),Modificateurs!A$2:B$5,2,0),0)</f>
        <v>0</v>
      </c>
      <c r="K16" s="16">
        <f>IFERROR(VLOOKUP(VLOOKUP(A16,'Redoub FI (en entrée)'!B:N,7,0),Modificateurs!A$8:B$11,2,0),0)</f>
        <v>0</v>
      </c>
      <c r="L16" s="16">
        <f>IFERROR(VLOOKUP(M16,Modificateurs!D$1:E$94,2,0),0)</f>
        <v>3</v>
      </c>
      <c r="M16" t="str">
        <f>VLOOKUP(A16,'Fichier FI (en entrée)'!B:AH,16,0)&amp;" "&amp;VLOOKUP(A16,'Fichier FI (en entrée)'!B:AH,20,0)&amp;" "&amp;VLOOKUP(A16,'Fichier FI (en entrée)'!B:AH,27,0)&amp;" "&amp;VLOOKUP(A16,'Fichier FI (en entrée)'!B:AH,29,0)</f>
        <v xml:space="preserve">S Informatique et Sciences du numérique  </v>
      </c>
      <c r="N16" t="str">
        <f>VLOOKUP(A16,'Fichier FI (en entrée)'!B:AH,8,0)</f>
        <v>En Terminale</v>
      </c>
      <c r="O16" t="b">
        <f>AND(C16&gt;Synthèse!B$8,C16&lt;Synthèse!B$10,NOT(Y16))</f>
        <v>0</v>
      </c>
      <c r="Q16" s="60">
        <f>ROUNDUP(C16/(Synthèse!$B$4+Synthèse!$B$1)*8,0)</f>
        <v>4</v>
      </c>
      <c r="R16" s="60">
        <f>IFERROR(VLOOKUP(A16,'Evaluations (formulaire)'!A:P,6,0)+VLOOKUP(A16,'Evaluations (formulaire)'!A:P,7,0),0)</f>
        <v>0</v>
      </c>
      <c r="S16" s="60">
        <f>IFERROR(VLOOKUP(A16,'Evaluations (formulaire)'!A:P,8,0),0)</f>
        <v>0</v>
      </c>
      <c r="T16" s="60">
        <f>IF(AND(ISBLANK(P16),Q16&lt;=2),Synthèse!$B$41,IF(AND(ISBLANK(P16),Q16&gt;=7),Synthèse!$C$41,R16+S16))</f>
        <v>0</v>
      </c>
      <c r="U16" s="60">
        <f t="shared" si="4"/>
        <v>12.51</v>
      </c>
      <c r="V16" s="60">
        <f t="shared" si="5"/>
        <v>655</v>
      </c>
      <c r="X16" s="26">
        <v>1648</v>
      </c>
      <c r="Y16" s="26" t="b">
        <f>IFERROR(VLOOKUP(A16,'Calculs FA (auto)'!A:O,15,0),FALSE)</f>
        <v>1</v>
      </c>
      <c r="Z16" s="26">
        <f>IFERROR(VLOOKUP(A16,'Evaluations (formulaire)'!A:M,9,0),0)</f>
        <v>0</v>
      </c>
      <c r="AA16" s="135" t="b">
        <v>1</v>
      </c>
      <c r="AB16" s="135" t="b">
        <v>0</v>
      </c>
      <c r="AC16" s="135" t="b">
        <f t="shared" si="6"/>
        <v>1</v>
      </c>
      <c r="AD16" s="135" t="b">
        <f t="shared" si="7"/>
        <v>0</v>
      </c>
      <c r="AE16" s="135" t="b">
        <f t="shared" si="8"/>
        <v>0</v>
      </c>
      <c r="AF16" s="135" t="b">
        <f>AND(AC16,$V16&lt;=Synthèse!$B$44)</f>
        <v>1</v>
      </c>
      <c r="AG16" s="135" t="b">
        <f>AND(AD16,$V16&lt;=Synthèse!$B$44)</f>
        <v>0</v>
      </c>
      <c r="AH16" s="135" t="b">
        <f>AND(AE16,$V16&lt;=Synthèse!$B$44)</f>
        <v>0</v>
      </c>
      <c r="AI16" s="137" t="b">
        <v>0</v>
      </c>
      <c r="AJ16" s="137" t="b">
        <v>1</v>
      </c>
      <c r="AK16" s="137" t="b">
        <f t="shared" si="9"/>
        <v>0</v>
      </c>
      <c r="AL16" s="137" t="b">
        <f t="shared" si="10"/>
        <v>1</v>
      </c>
      <c r="AM16" s="137" t="b">
        <f>AND(AK16,$V16&lt;=Synthèse!$B$44)</f>
        <v>0</v>
      </c>
      <c r="AN16" s="137" t="b">
        <f>AND(AL16,$V16&lt;=Synthèse!$B$44)</f>
        <v>1</v>
      </c>
    </row>
    <row r="17" spans="1:40">
      <c r="A17" s="17">
        <v>147490</v>
      </c>
      <c r="B17" t="str">
        <f ca="1">VLOOKUP(A17,'Fichier FI (en entrée)'!B:AH,3,0)</f>
        <v>TMCSIMYITI</v>
      </c>
      <c r="C17">
        <f t="shared" si="0"/>
        <v>1115</v>
      </c>
      <c r="D17">
        <f t="shared" si="1"/>
        <v>9.15</v>
      </c>
      <c r="E17" s="14" t="str">
        <f>VLOOKUP(A17,'Fichier FI (en entrée)'!B:AH,2,0)</f>
        <v>EV</v>
      </c>
      <c r="F17" s="14" t="b">
        <f t="shared" si="2"/>
        <v>1</v>
      </c>
      <c r="G17" s="14" t="b">
        <f>IFERROR(VLOOKUP(A17,'Calculs FA (auto)'!A:F,6,0),FALSE)</f>
        <v>0</v>
      </c>
      <c r="H17" s="14" t="b">
        <f t="shared" si="3"/>
        <v>0</v>
      </c>
      <c r="I17" s="16">
        <f>IFERROR(VLOOKUP(A17,'Moyennes FI (en entrée)'!B:N,7,0),"")</f>
        <v>8.15</v>
      </c>
      <c r="J17" s="16">
        <f>IFERROR(VLOOKUP(VLOOKUP(A17,'Fichier FI (en entrée)'!B:AH,33,0),Modificateurs!A$2:B$5,2,0),0)</f>
        <v>0</v>
      </c>
      <c r="K17" s="16">
        <f>IFERROR(VLOOKUP(VLOOKUP(A17,'Redoub FI (en entrée)'!B:N,7,0),Modificateurs!A$8:B$11,2,0),0)</f>
        <v>0</v>
      </c>
      <c r="L17" s="16">
        <f>IFERROR(VLOOKUP(M17,Modificateurs!D$1:E$94,2,0),0)</f>
        <v>1</v>
      </c>
      <c r="M17" t="str">
        <f>VLOOKUP(A17,'Fichier FI (en entrée)'!B:AH,16,0)&amp;" "&amp;VLOOKUP(A17,'Fichier FI (en entrée)'!B:AH,20,0)&amp;" "&amp;VLOOKUP(A17,'Fichier FI (en entrée)'!B:AH,27,0)&amp;" "&amp;VLOOKUP(A17,'Fichier FI (en entrée)'!B:AH,29,0)</f>
        <v xml:space="preserve">S Pas de spécialité (S.I)  </v>
      </c>
      <c r="N17" t="str">
        <f>VLOOKUP(A17,'Fichier FI (en entrée)'!B:AH,8,0)</f>
        <v>En Terminale</v>
      </c>
      <c r="O17" t="b">
        <f>AND(C17&gt;Synthèse!B$8,C17&lt;Synthèse!B$10,NOT(Y17))</f>
        <v>1</v>
      </c>
      <c r="Q17" s="60">
        <f>ROUNDUP(C17/(Synthèse!$B$4+Synthèse!$B$1)*8,0)</f>
        <v>6</v>
      </c>
      <c r="R17" s="60">
        <f>IFERROR(VLOOKUP(A17,'Evaluations (formulaire)'!A:P,6,0)+VLOOKUP(A17,'Evaluations (formulaire)'!A:P,7,0),0)</f>
        <v>0</v>
      </c>
      <c r="S17" s="60">
        <f>IFERROR(VLOOKUP(A17,'Evaluations (formulaire)'!A:P,8,0),0)</f>
        <v>0</v>
      </c>
      <c r="T17" s="60">
        <f>IF(AND(ISBLANK(P17),Q17&lt;=2),Synthèse!$B$41,IF(AND(ISBLANK(P17),Q17&gt;=7),Synthèse!$C$41,R17+S17))</f>
        <v>0</v>
      </c>
      <c r="U17" s="60">
        <f t="shared" si="4"/>
        <v>9.15</v>
      </c>
      <c r="V17" s="60">
        <f t="shared" si="5"/>
        <v>1113</v>
      </c>
      <c r="X17" s="26">
        <v>1726</v>
      </c>
      <c r="Y17" s="26" t="b">
        <f>IFERROR(VLOOKUP(A17,'Calculs FA (auto)'!A:O,15,0),FALSE)</f>
        <v>0</v>
      </c>
      <c r="Z17" s="26">
        <f>IFERROR(VLOOKUP(A17,'Evaluations (formulaire)'!A:M,9,0),0)</f>
        <v>0</v>
      </c>
      <c r="AA17" s="135" t="b">
        <v>0</v>
      </c>
      <c r="AB17" s="135" t="b">
        <v>1</v>
      </c>
      <c r="AC17" s="135" t="b">
        <f t="shared" si="6"/>
        <v>0</v>
      </c>
      <c r="AD17" s="135" t="b">
        <f t="shared" si="7"/>
        <v>1</v>
      </c>
      <c r="AE17" s="135" t="b">
        <f t="shared" si="8"/>
        <v>0</v>
      </c>
      <c r="AF17" s="135" t="b">
        <f>AND(AC17,$V17&lt;=Synthèse!$B$44)</f>
        <v>0</v>
      </c>
      <c r="AG17" s="135" t="b">
        <f>AND(AD17,$V17&lt;=Synthèse!$B$44)</f>
        <v>0</v>
      </c>
      <c r="AH17" s="135" t="b">
        <f>AND(AE17,$V17&lt;=Synthèse!$B$44)</f>
        <v>0</v>
      </c>
      <c r="AI17" s="137" t="b">
        <v>1</v>
      </c>
      <c r="AJ17" s="137" t="b">
        <v>0</v>
      </c>
      <c r="AK17" s="137" t="b">
        <f t="shared" si="9"/>
        <v>1</v>
      </c>
      <c r="AL17" s="137" t="b">
        <f t="shared" si="10"/>
        <v>0</v>
      </c>
      <c r="AM17" s="137" t="b">
        <f>AND(AK17,$V17&lt;=Synthèse!$B$44)</f>
        <v>0</v>
      </c>
      <c r="AN17" s="137" t="b">
        <f>AND(AL17,$V17&lt;=Synthèse!$B$44)</f>
        <v>0</v>
      </c>
    </row>
    <row r="18" spans="1:40">
      <c r="A18" s="17">
        <v>148508</v>
      </c>
      <c r="B18" t="str">
        <f ca="1">VLOOKUP(A18,'Fichier FI (en entrée)'!B:AH,3,0)</f>
        <v>COQMFAOCMK</v>
      </c>
      <c r="C18">
        <f t="shared" si="0"/>
        <v>503</v>
      </c>
      <c r="D18">
        <f t="shared" si="1"/>
        <v>13.36</v>
      </c>
      <c r="E18" s="14" t="str">
        <f>VLOOKUP(A18,'Fichier FI (en entrée)'!B:AH,2,0)</f>
        <v>EV</v>
      </c>
      <c r="F18" s="14" t="b">
        <f t="shared" si="2"/>
        <v>1</v>
      </c>
      <c r="G18" s="14" t="b">
        <f>IFERROR(VLOOKUP(A18,'Calculs FA (auto)'!A:F,6,0),FALSE)</f>
        <v>0</v>
      </c>
      <c r="H18" s="14" t="b">
        <f t="shared" si="3"/>
        <v>0</v>
      </c>
      <c r="I18" s="16">
        <f>IFERROR(VLOOKUP(A18,'Moyennes FI (en entrée)'!B:N,7,0),"")</f>
        <v>10.36</v>
      </c>
      <c r="J18" s="16">
        <f>IFERROR(VLOOKUP(VLOOKUP(A18,'Fichier FI (en entrée)'!B:AH,33,0),Modificateurs!A$2:B$5,2,0),0)</f>
        <v>1</v>
      </c>
      <c r="K18" s="16">
        <f>IFERROR(VLOOKUP(VLOOKUP(A18,'Redoub FI (en entrée)'!B:N,7,0),Modificateurs!A$8:B$11,2,0),0)</f>
        <v>0</v>
      </c>
      <c r="L18" s="16">
        <f>IFERROR(VLOOKUP(M18,Modificateurs!D$1:E$94,2,0),0)</f>
        <v>2</v>
      </c>
      <c r="M18" t="str">
        <f>VLOOKUP(A18,'Fichier FI (en entrée)'!B:AH,16,0)&amp;" "&amp;VLOOKUP(A18,'Fichier FI (en entrée)'!B:AH,20,0)&amp;" "&amp;VLOOKUP(A18,'Fichier FI (en entrée)'!B:AH,27,0)&amp;" "&amp;VLOOKUP(A18,'Fichier FI (en entrée)'!B:AH,29,0)</f>
        <v xml:space="preserve">S Physique-chimie  </v>
      </c>
      <c r="N18" t="str">
        <f>VLOOKUP(A18,'Fichier FI (en entrée)'!B:AH,8,0)</f>
        <v>En Terminale</v>
      </c>
      <c r="O18" t="b">
        <f>AND(C18&gt;Synthèse!B$8,C18&lt;Synthèse!B$10,NOT(Y18))</f>
        <v>1</v>
      </c>
      <c r="Q18" s="60">
        <f>ROUNDUP(C18/(Synthèse!$B$4+Synthèse!$B$1)*8,0)</f>
        <v>3</v>
      </c>
      <c r="R18" s="60">
        <f>IFERROR(VLOOKUP(A18,'Evaluations (formulaire)'!A:P,6,0)+VLOOKUP(A18,'Evaluations (formulaire)'!A:P,7,0),0)</f>
        <v>0</v>
      </c>
      <c r="S18" s="60">
        <f>IFERROR(VLOOKUP(A18,'Evaluations (formulaire)'!A:P,8,0),0)</f>
        <v>0</v>
      </c>
      <c r="T18" s="60">
        <f>IF(AND(ISBLANK(P18),Q18&lt;=2),Synthèse!$B$41,IF(AND(ISBLANK(P18),Q18&gt;=7),Synthèse!$C$41,R18+S18))</f>
        <v>0</v>
      </c>
      <c r="U18" s="60">
        <f t="shared" si="4"/>
        <v>13.36</v>
      </c>
      <c r="V18" s="60">
        <f t="shared" si="5"/>
        <v>504</v>
      </c>
      <c r="X18" s="26">
        <v>114</v>
      </c>
      <c r="Y18" s="26" t="b">
        <f>IFERROR(VLOOKUP(A18,'Calculs FA (auto)'!A:O,15,0),FALSE)</f>
        <v>0</v>
      </c>
      <c r="Z18" s="26">
        <f>IFERROR(VLOOKUP(A18,'Evaluations (formulaire)'!A:M,9,0),0)</f>
        <v>0</v>
      </c>
      <c r="AA18" s="135" t="b">
        <v>0</v>
      </c>
      <c r="AB18" s="135" t="b">
        <v>1</v>
      </c>
      <c r="AC18" s="135" t="b">
        <f t="shared" si="6"/>
        <v>0</v>
      </c>
      <c r="AD18" s="135" t="b">
        <f t="shared" si="7"/>
        <v>1</v>
      </c>
      <c r="AE18" s="135" t="b">
        <f t="shared" si="8"/>
        <v>0</v>
      </c>
      <c r="AF18" s="135" t="b">
        <f>AND(AC18,$V18&lt;=Synthèse!$B$44)</f>
        <v>0</v>
      </c>
      <c r="AG18" s="135" t="b">
        <f>AND(AD18,$V18&lt;=Synthèse!$B$44)</f>
        <v>1</v>
      </c>
      <c r="AH18" s="135" t="b">
        <f>AND(AE18,$V18&lt;=Synthèse!$B$44)</f>
        <v>0</v>
      </c>
      <c r="AI18" s="137" t="b">
        <v>1</v>
      </c>
      <c r="AJ18" s="137" t="b">
        <v>0</v>
      </c>
      <c r="AK18" s="137" t="b">
        <f t="shared" si="9"/>
        <v>1</v>
      </c>
      <c r="AL18" s="137" t="b">
        <f t="shared" si="10"/>
        <v>0</v>
      </c>
      <c r="AM18" s="137" t="b">
        <f>AND(AK18,$V18&lt;=Synthèse!$B$44)</f>
        <v>1</v>
      </c>
      <c r="AN18" s="137" t="b">
        <f>AND(AL18,$V18&lt;=Synthèse!$B$44)</f>
        <v>0</v>
      </c>
    </row>
    <row r="19" spans="1:40">
      <c r="A19" s="17">
        <v>148843</v>
      </c>
      <c r="B19" t="str">
        <f ca="1">VLOOKUP(A19,'Fichier FI (en entrée)'!B:AH,3,0)</f>
        <v>JVENCLSNDN</v>
      </c>
      <c r="C19">
        <f t="shared" si="0"/>
        <v>381</v>
      </c>
      <c r="D19">
        <f t="shared" si="1"/>
        <v>14.25</v>
      </c>
      <c r="E19" s="14" t="str">
        <f>VLOOKUP(A19,'Fichier FI (en entrée)'!B:AH,2,0)</f>
        <v>EV</v>
      </c>
      <c r="F19" s="14" t="b">
        <f t="shared" si="2"/>
        <v>1</v>
      </c>
      <c r="G19" s="14" t="b">
        <f>IFERROR(VLOOKUP(A19,'Calculs FA (auto)'!A:F,6,0),FALSE)</f>
        <v>0</v>
      </c>
      <c r="H19" s="14" t="b">
        <f t="shared" si="3"/>
        <v>0</v>
      </c>
      <c r="I19" s="16">
        <f>IFERROR(VLOOKUP(A19,'Moyennes FI (en entrée)'!B:N,7,0),"")</f>
        <v>11.25</v>
      </c>
      <c r="J19" s="16">
        <f>IFERROR(VLOOKUP(VLOOKUP(A19,'Fichier FI (en entrée)'!B:AH,33,0),Modificateurs!A$2:B$5,2,0),0)</f>
        <v>1</v>
      </c>
      <c r="K19" s="16">
        <f>IFERROR(VLOOKUP(VLOOKUP(A19,'Redoub FI (en entrée)'!B:N,7,0),Modificateurs!A$8:B$11,2,0),0)</f>
        <v>0</v>
      </c>
      <c r="L19" s="16">
        <f>IFERROR(VLOOKUP(M19,Modificateurs!D$1:E$94,2,0),0)</f>
        <v>2</v>
      </c>
      <c r="M19" t="str">
        <f>VLOOKUP(A19,'Fichier FI (en entrée)'!B:AH,16,0)&amp;" "&amp;VLOOKUP(A19,'Fichier FI (en entrée)'!B:AH,20,0)&amp;" "&amp;VLOOKUP(A19,'Fichier FI (en entrée)'!B:AH,27,0)&amp;" "&amp;VLOOKUP(A19,'Fichier FI (en entrée)'!B:AH,29,0)</f>
        <v xml:space="preserve">S Mathématiques  </v>
      </c>
      <c r="N19" t="str">
        <f>VLOOKUP(A19,'Fichier FI (en entrée)'!B:AH,8,0)</f>
        <v>En Terminale</v>
      </c>
      <c r="O19" t="b">
        <f>AND(C19&gt;Synthèse!B$8,C19&lt;Synthèse!B$10,NOT(Y19))</f>
        <v>0</v>
      </c>
      <c r="Q19" s="60">
        <f>ROUNDUP(C19/(Synthèse!$B$4+Synthèse!$B$1)*8,0)</f>
        <v>2</v>
      </c>
      <c r="R19" s="60">
        <f>IFERROR(VLOOKUP(A19,'Evaluations (formulaire)'!A:P,6,0)+VLOOKUP(A19,'Evaluations (formulaire)'!A:P,7,0),0)</f>
        <v>0</v>
      </c>
      <c r="S19" s="60">
        <f>IFERROR(VLOOKUP(A19,'Evaluations (formulaire)'!A:P,8,0),0)</f>
        <v>0</v>
      </c>
      <c r="T19" s="60">
        <f>IF(AND(ISBLANK(P19),Q19&lt;=2),Synthèse!$B$41,IF(AND(ISBLANK(P19),Q19&gt;=7),Synthèse!$C$41,R19+S19))</f>
        <v>4.6511627906976744E-3</v>
      </c>
      <c r="U19" s="60">
        <f t="shared" si="4"/>
        <v>14.254651162790697</v>
      </c>
      <c r="V19" s="60">
        <f t="shared" si="5"/>
        <v>380</v>
      </c>
      <c r="X19" s="26">
        <v>1670</v>
      </c>
      <c r="Y19" s="26" t="b">
        <f>IFERROR(VLOOKUP(A19,'Calculs FA (auto)'!A:O,15,0),FALSE)</f>
        <v>0</v>
      </c>
      <c r="Z19" s="26">
        <f>IFERROR(VLOOKUP(A19,'Evaluations (formulaire)'!A:M,9,0),0)</f>
        <v>0</v>
      </c>
      <c r="AA19" s="135" t="b">
        <v>1</v>
      </c>
      <c r="AB19" s="135" t="b">
        <v>0</v>
      </c>
      <c r="AC19" s="135" t="b">
        <f t="shared" si="6"/>
        <v>1</v>
      </c>
      <c r="AD19" s="135" t="b">
        <f t="shared" si="7"/>
        <v>0</v>
      </c>
      <c r="AE19" s="135" t="b">
        <f t="shared" si="8"/>
        <v>0</v>
      </c>
      <c r="AF19" s="135" t="b">
        <f>AND(AC19,$V19&lt;=Synthèse!$B$44)</f>
        <v>1</v>
      </c>
      <c r="AG19" s="135" t="b">
        <f>AND(AD19,$V19&lt;=Synthèse!$B$44)</f>
        <v>0</v>
      </c>
      <c r="AH19" s="135" t="b">
        <f>AND(AE19,$V19&lt;=Synthèse!$B$44)</f>
        <v>0</v>
      </c>
      <c r="AI19" s="137" t="b">
        <v>0</v>
      </c>
      <c r="AJ19" s="137" t="b">
        <v>1</v>
      </c>
      <c r="AK19" s="137" t="b">
        <f t="shared" si="9"/>
        <v>0</v>
      </c>
      <c r="AL19" s="137" t="b">
        <f t="shared" si="10"/>
        <v>1</v>
      </c>
      <c r="AM19" s="137" t="b">
        <f>AND(AK19,$V19&lt;=Synthèse!$B$44)</f>
        <v>0</v>
      </c>
      <c r="AN19" s="137" t="b">
        <f>AND(AL19,$V19&lt;=Synthèse!$B$44)</f>
        <v>1</v>
      </c>
    </row>
    <row r="20" spans="1:40">
      <c r="A20" s="17">
        <v>148873</v>
      </c>
      <c r="B20" t="str">
        <f ca="1">VLOOKUP(A20,'Fichier FI (en entrée)'!B:AH,3,0)</f>
        <v>QNHPARDTEW</v>
      </c>
      <c r="C20">
        <f t="shared" si="0"/>
        <v>2097</v>
      </c>
      <c r="D20">
        <f t="shared" si="1"/>
        <v>-100</v>
      </c>
      <c r="E20" s="14" t="str">
        <f>VLOOKUP(A20,'Fichier FI (en entrée)'!B:AH,2,0)</f>
        <v>ENV</v>
      </c>
      <c r="F20" s="14" t="b">
        <f t="shared" si="2"/>
        <v>0</v>
      </c>
      <c r="G20" s="14" t="b">
        <f>IFERROR(VLOOKUP(A20,'Calculs FA (auto)'!A:F,6,0),FALSE)</f>
        <v>0</v>
      </c>
      <c r="H20" s="14" t="b">
        <f t="shared" si="3"/>
        <v>0</v>
      </c>
      <c r="I20" s="16" t="str">
        <f>IFERROR(VLOOKUP(A20,'Moyennes FI (en entrée)'!B:N,7,0),"")</f>
        <v/>
      </c>
      <c r="J20" s="16">
        <f>IFERROR(VLOOKUP(VLOOKUP(A20,'Fichier FI (en entrée)'!B:AH,33,0),Modificateurs!A$2:B$5,2,0),0)</f>
        <v>0</v>
      </c>
      <c r="K20" s="16">
        <f>IFERROR(VLOOKUP(VLOOKUP(A20,'Redoub FI (en entrée)'!B:N,7,0),Modificateurs!A$8:B$11,2,0),0)</f>
        <v>0</v>
      </c>
      <c r="L20" s="16">
        <f>IFERROR(VLOOKUP(M20,Modificateurs!D$1:E$94,2,0),0)</f>
        <v>2</v>
      </c>
      <c r="M20" t="str">
        <f>VLOOKUP(A20,'Fichier FI (en entrée)'!B:AH,16,0)&amp;" "&amp;VLOOKUP(A20,'Fichier FI (en entrée)'!B:AH,20,0)&amp;" "&amp;VLOOKUP(A20,'Fichier FI (en entrée)'!B:AH,27,0)&amp;" "&amp;VLOOKUP(A20,'Fichier FI (en entrée)'!B:AH,29,0)</f>
        <v xml:space="preserve">S Physique-chimie  </v>
      </c>
      <c r="N20" t="str">
        <f>VLOOKUP(A20,'Fichier FI (en entrée)'!B:AH,8,0)</f>
        <v>En Terminale</v>
      </c>
      <c r="O20" t="b">
        <f>AND(C20&gt;Synthèse!B$8,C20&lt;Synthèse!B$10,NOT(Y20))</f>
        <v>0</v>
      </c>
      <c r="Q20" s="60">
        <f>ROUNDUP(C20/(Synthèse!$B$4+Synthèse!$B$1)*8,0)</f>
        <v>10</v>
      </c>
      <c r="R20" s="60">
        <f>IFERROR(VLOOKUP(A20,'Evaluations (formulaire)'!A:P,6,0)+VLOOKUP(A20,'Evaluations (formulaire)'!A:P,7,0),0)</f>
        <v>0</v>
      </c>
      <c r="S20" s="60">
        <f>IFERROR(VLOOKUP(A20,'Evaluations (formulaire)'!A:P,8,0),0)</f>
        <v>0</v>
      </c>
      <c r="T20" s="60">
        <f>IF(AND(ISBLANK(P20),Q20&lt;=2),Synthèse!$B$41,IF(AND(ISBLANK(P20),Q20&gt;=7),Synthèse!$C$41,R20+S20))</f>
        <v>4.6296296296296294E-3</v>
      </c>
      <c r="U20" s="60">
        <f t="shared" si="4"/>
        <v>-99.995370370370367</v>
      </c>
      <c r="V20" s="60">
        <f t="shared" si="5"/>
        <v>1983</v>
      </c>
      <c r="X20" s="26">
        <v>2085</v>
      </c>
      <c r="Y20" s="26" t="b">
        <f>IFERROR(VLOOKUP(A20,'Calculs FA (auto)'!A:O,15,0),FALSE)</f>
        <v>0</v>
      </c>
      <c r="Z20" s="26">
        <f>IFERROR(VLOOKUP(A20,'Evaluations (formulaire)'!A:M,9,0),0)</f>
        <v>0</v>
      </c>
      <c r="AA20" s="135" t="b">
        <v>1</v>
      </c>
      <c r="AB20" s="135" t="b">
        <v>0</v>
      </c>
      <c r="AC20" s="135" t="b">
        <f t="shared" si="6"/>
        <v>0</v>
      </c>
      <c r="AD20" s="135" t="b">
        <f t="shared" si="7"/>
        <v>0</v>
      </c>
      <c r="AE20" s="135" t="b">
        <f t="shared" si="8"/>
        <v>0</v>
      </c>
      <c r="AF20" s="135" t="b">
        <f>AND(AC20,$V20&lt;=Synthèse!$B$44)</f>
        <v>0</v>
      </c>
      <c r="AG20" s="135" t="b">
        <f>AND(AD20,$V20&lt;=Synthèse!$B$44)</f>
        <v>0</v>
      </c>
      <c r="AH20" s="135" t="b">
        <f>AND(AE20,$V20&lt;=Synthèse!$B$44)</f>
        <v>0</v>
      </c>
      <c r="AI20" s="137" t="b">
        <v>0</v>
      </c>
      <c r="AJ20" s="137" t="b">
        <v>1</v>
      </c>
      <c r="AK20" s="137" t="b">
        <f t="shared" si="9"/>
        <v>0</v>
      </c>
      <c r="AL20" s="137" t="b">
        <f t="shared" si="10"/>
        <v>0</v>
      </c>
      <c r="AM20" s="137" t="b">
        <f>AND(AK20,$V20&lt;=Synthèse!$B$44)</f>
        <v>0</v>
      </c>
      <c r="AN20" s="137" t="b">
        <f>AND(AL20,$V20&lt;=Synthèse!$B$44)</f>
        <v>0</v>
      </c>
    </row>
    <row r="21" spans="1:40">
      <c r="A21" s="17">
        <v>148882</v>
      </c>
      <c r="B21" t="str">
        <f ca="1">VLOOKUP(A21,'Fichier FI (en entrée)'!B:AH,3,0)</f>
        <v>XJMNIJJNWA</v>
      </c>
      <c r="C21">
        <f t="shared" si="0"/>
        <v>402</v>
      </c>
      <c r="D21">
        <f t="shared" si="1"/>
        <v>14.07</v>
      </c>
      <c r="E21" s="14" t="str">
        <f>VLOOKUP(A21,'Fichier FI (en entrée)'!B:AH,2,0)</f>
        <v>EV</v>
      </c>
      <c r="F21" s="14" t="b">
        <f t="shared" si="2"/>
        <v>1</v>
      </c>
      <c r="G21" s="14" t="b">
        <f>IFERROR(VLOOKUP(A21,'Calculs FA (auto)'!A:F,6,0),FALSE)</f>
        <v>0</v>
      </c>
      <c r="H21" s="14" t="b">
        <f t="shared" si="3"/>
        <v>0</v>
      </c>
      <c r="I21" s="16">
        <f>IFERROR(VLOOKUP(A21,'Moyennes FI (en entrée)'!B:N,7,0),"")</f>
        <v>11.07</v>
      </c>
      <c r="J21" s="16">
        <f>IFERROR(VLOOKUP(VLOOKUP(A21,'Fichier FI (en entrée)'!B:AH,33,0),Modificateurs!A$2:B$5,2,0),0)</f>
        <v>1</v>
      </c>
      <c r="K21" s="16">
        <f>IFERROR(VLOOKUP(VLOOKUP(A21,'Redoub FI (en entrée)'!B:N,7,0),Modificateurs!A$8:B$11,2,0),0)</f>
        <v>0</v>
      </c>
      <c r="L21" s="16">
        <f>IFERROR(VLOOKUP(M21,Modificateurs!D$1:E$94,2,0),0)</f>
        <v>2</v>
      </c>
      <c r="M21" t="str">
        <f>VLOOKUP(A21,'Fichier FI (en entrée)'!B:AH,16,0)&amp;" "&amp;VLOOKUP(A21,'Fichier FI (en entrée)'!B:AH,20,0)&amp;" "&amp;VLOOKUP(A21,'Fichier FI (en entrée)'!B:AH,27,0)&amp;" "&amp;VLOOKUP(A21,'Fichier FI (en entrée)'!B:AH,29,0)</f>
        <v xml:space="preserve">S Physique-chimie  </v>
      </c>
      <c r="N21" t="str">
        <f>VLOOKUP(A21,'Fichier FI (en entrée)'!B:AH,8,0)</f>
        <v>En Terminale</v>
      </c>
      <c r="O21" t="b">
        <f>AND(C21&gt;Synthèse!B$8,C21&lt;Synthèse!B$10,NOT(Y21))</f>
        <v>0</v>
      </c>
      <c r="Q21" s="60">
        <f>ROUNDUP(C21/(Synthèse!$B$4+Synthèse!$B$1)*8,0)</f>
        <v>2</v>
      </c>
      <c r="R21" s="60">
        <f>IFERROR(VLOOKUP(A21,'Evaluations (formulaire)'!A:P,6,0)+VLOOKUP(A21,'Evaluations (formulaire)'!A:P,7,0),0)</f>
        <v>0</v>
      </c>
      <c r="S21" s="60">
        <f>IFERROR(VLOOKUP(A21,'Evaluations (formulaire)'!A:P,8,0),0)</f>
        <v>0</v>
      </c>
      <c r="T21" s="60">
        <f>IF(AND(ISBLANK(P21),Q21&lt;=2),Synthèse!$B$41,IF(AND(ISBLANK(P21),Q21&gt;=7),Synthèse!$C$41,R21+S21))</f>
        <v>4.6511627906976744E-3</v>
      </c>
      <c r="U21" s="60">
        <f t="shared" si="4"/>
        <v>14.074651162790698</v>
      </c>
      <c r="V21" s="60">
        <f t="shared" si="5"/>
        <v>399</v>
      </c>
      <c r="X21" s="26">
        <v>853</v>
      </c>
      <c r="Y21" s="26" t="b">
        <f>IFERROR(VLOOKUP(A21,'Calculs FA (auto)'!A:O,15,0),FALSE)</f>
        <v>0</v>
      </c>
      <c r="Z21" s="26">
        <f>IFERROR(VLOOKUP(A21,'Evaluations (formulaire)'!A:M,9,0),0)</f>
        <v>0</v>
      </c>
      <c r="AA21" s="135" t="b">
        <v>1</v>
      </c>
      <c r="AB21" s="135" t="b">
        <v>0</v>
      </c>
      <c r="AC21" s="135" t="b">
        <f t="shared" si="6"/>
        <v>1</v>
      </c>
      <c r="AD21" s="135" t="b">
        <f t="shared" si="7"/>
        <v>0</v>
      </c>
      <c r="AE21" s="135" t="b">
        <f t="shared" si="8"/>
        <v>0</v>
      </c>
      <c r="AF21" s="135" t="b">
        <f>AND(AC21,$V21&lt;=Synthèse!$B$44)</f>
        <v>1</v>
      </c>
      <c r="AG21" s="135" t="b">
        <f>AND(AD21,$V21&lt;=Synthèse!$B$44)</f>
        <v>0</v>
      </c>
      <c r="AH21" s="135" t="b">
        <f>AND(AE21,$V21&lt;=Synthèse!$B$44)</f>
        <v>0</v>
      </c>
      <c r="AI21" s="137" t="b">
        <v>0</v>
      </c>
      <c r="AJ21" s="137" t="b">
        <v>1</v>
      </c>
      <c r="AK21" s="137" t="b">
        <f t="shared" si="9"/>
        <v>0</v>
      </c>
      <c r="AL21" s="137" t="b">
        <f t="shared" si="10"/>
        <v>1</v>
      </c>
      <c r="AM21" s="137" t="b">
        <f>AND(AK21,$V21&lt;=Synthèse!$B$44)</f>
        <v>0</v>
      </c>
      <c r="AN21" s="137" t="b">
        <f>AND(AL21,$V21&lt;=Synthèse!$B$44)</f>
        <v>1</v>
      </c>
    </row>
    <row r="22" spans="1:40">
      <c r="A22" s="17">
        <v>149113</v>
      </c>
      <c r="B22" t="str">
        <f ca="1">VLOOKUP(A22,'Fichier FI (en entrée)'!B:AH,3,0)</f>
        <v>IOJFEUZRAA</v>
      </c>
      <c r="C22">
        <f t="shared" si="0"/>
        <v>2097</v>
      </c>
      <c r="D22">
        <f t="shared" si="1"/>
        <v>-100</v>
      </c>
      <c r="E22" s="14" t="str">
        <f>VLOOKUP(A22,'Fichier FI (en entrée)'!B:AH,2,0)</f>
        <v>ENV</v>
      </c>
      <c r="F22" s="14" t="b">
        <f t="shared" si="2"/>
        <v>0</v>
      </c>
      <c r="G22" s="14" t="b">
        <f>IFERROR(VLOOKUP(A22,'Calculs FA (auto)'!A:F,6,0),FALSE)</f>
        <v>0</v>
      </c>
      <c r="H22" s="14" t="b">
        <f t="shared" si="3"/>
        <v>0</v>
      </c>
      <c r="I22" s="16" t="str">
        <f>IFERROR(VLOOKUP(A22,'Moyennes FI (en entrée)'!B:N,7,0),"")</f>
        <v/>
      </c>
      <c r="J22" s="16">
        <f>IFERROR(VLOOKUP(VLOOKUP(A22,'Fichier FI (en entrée)'!B:AH,33,0),Modificateurs!A$2:B$5,2,0),0)</f>
        <v>0</v>
      </c>
      <c r="K22" s="16">
        <f>IFERROR(VLOOKUP(VLOOKUP(A22,'Redoub FI (en entrée)'!B:N,7,0),Modificateurs!A$8:B$11,2,0),0)</f>
        <v>0</v>
      </c>
      <c r="L22" s="16">
        <f>IFERROR(VLOOKUP(M22,Modificateurs!D$1:E$94,2,0),0)</f>
        <v>-12</v>
      </c>
      <c r="M22" t="str">
        <f>VLOOKUP(A22,'Fichier FI (en entrée)'!B:AH,16,0)&amp;" "&amp;VLOOKUP(A22,'Fichier FI (en entrée)'!B:AH,20,0)&amp;" "&amp;VLOOKUP(A22,'Fichier FI (en entrée)'!B:AH,27,0)&amp;" "&amp;VLOOKUP(A22,'Fichier FI (en entrée)'!B:AH,29,0)</f>
        <v xml:space="preserve">P Systèmes électroniques numériques  </v>
      </c>
      <c r="N22" t="str">
        <f>VLOOKUP(A22,'Fichier FI (en entrée)'!B:AH,8,0)</f>
        <v>En Terminale</v>
      </c>
      <c r="O22" t="b">
        <f>AND(C22&gt;Synthèse!B$8,C22&lt;Synthèse!B$10,NOT(Y22))</f>
        <v>0</v>
      </c>
      <c r="Q22" s="60">
        <f>ROUNDUP(C22/(Synthèse!$B$4+Synthèse!$B$1)*8,0)</f>
        <v>10</v>
      </c>
      <c r="R22" s="60">
        <f>IFERROR(VLOOKUP(A22,'Evaluations (formulaire)'!A:P,6,0)+VLOOKUP(A22,'Evaluations (formulaire)'!A:P,7,0),0)</f>
        <v>0</v>
      </c>
      <c r="S22" s="60">
        <f>IFERROR(VLOOKUP(A22,'Evaluations (formulaire)'!A:P,8,0),0)</f>
        <v>0</v>
      </c>
      <c r="T22" s="60">
        <f>IF(AND(ISBLANK(P22),Q22&lt;=2),Synthèse!$B$41,IF(AND(ISBLANK(P22),Q22&gt;=7),Synthèse!$C$41,R22+S22))</f>
        <v>4.6296296296296294E-3</v>
      </c>
      <c r="U22" s="60">
        <f t="shared" si="4"/>
        <v>-99.995370370370367</v>
      </c>
      <c r="V22" s="60">
        <f t="shared" si="5"/>
        <v>1983</v>
      </c>
      <c r="X22" s="26">
        <v>1989</v>
      </c>
      <c r="Y22" s="26" t="b">
        <f>IFERROR(VLOOKUP(A22,'Calculs FA (auto)'!A:O,15,0),FALSE)</f>
        <v>0</v>
      </c>
      <c r="Z22" s="26">
        <f>IFERROR(VLOOKUP(A22,'Evaluations (formulaire)'!A:M,9,0),0)</f>
        <v>0</v>
      </c>
      <c r="AA22" s="135" t="b">
        <v>1</v>
      </c>
      <c r="AB22" s="135" t="b">
        <v>0</v>
      </c>
      <c r="AC22" s="135" t="b">
        <f t="shared" si="6"/>
        <v>0</v>
      </c>
      <c r="AD22" s="135" t="b">
        <f t="shared" si="7"/>
        <v>0</v>
      </c>
      <c r="AE22" s="135" t="b">
        <f t="shared" si="8"/>
        <v>0</v>
      </c>
      <c r="AF22" s="135" t="b">
        <f>AND(AC22,$V22&lt;=Synthèse!$B$44)</f>
        <v>0</v>
      </c>
      <c r="AG22" s="135" t="b">
        <f>AND(AD22,$V22&lt;=Synthèse!$B$44)</f>
        <v>0</v>
      </c>
      <c r="AH22" s="135" t="b">
        <f>AND(AE22,$V22&lt;=Synthèse!$B$44)</f>
        <v>0</v>
      </c>
      <c r="AI22" s="137" t="b">
        <v>0</v>
      </c>
      <c r="AJ22" s="137" t="b">
        <v>1</v>
      </c>
      <c r="AK22" s="137" t="b">
        <f t="shared" si="9"/>
        <v>0</v>
      </c>
      <c r="AL22" s="137" t="b">
        <f t="shared" si="10"/>
        <v>0</v>
      </c>
      <c r="AM22" s="137" t="b">
        <f>AND(AK22,$V22&lt;=Synthèse!$B$44)</f>
        <v>0</v>
      </c>
      <c r="AN22" s="137" t="b">
        <f>AND(AL22,$V22&lt;=Synthèse!$B$44)</f>
        <v>0</v>
      </c>
    </row>
    <row r="23" spans="1:40">
      <c r="A23" s="17">
        <v>149184</v>
      </c>
      <c r="B23" t="str">
        <f ca="1">VLOOKUP(A23,'Fichier FI (en entrée)'!B:AH,3,0)</f>
        <v>WBIZQEJXDL</v>
      </c>
      <c r="C23">
        <f t="shared" si="0"/>
        <v>2097</v>
      </c>
      <c r="D23">
        <f t="shared" si="1"/>
        <v>-100</v>
      </c>
      <c r="E23" s="14" t="str">
        <f>VLOOKUP(A23,'Fichier FI (en entrée)'!B:AH,2,0)</f>
        <v>ENV</v>
      </c>
      <c r="F23" s="14" t="b">
        <f t="shared" si="2"/>
        <v>0</v>
      </c>
      <c r="G23" s="14" t="b">
        <f>IFERROR(VLOOKUP(A23,'Calculs FA (auto)'!A:F,6,0),FALSE)</f>
        <v>0</v>
      </c>
      <c r="H23" s="14" t="b">
        <f t="shared" si="3"/>
        <v>0</v>
      </c>
      <c r="I23" s="16" t="str">
        <f>IFERROR(VLOOKUP(A23,'Moyennes FI (en entrée)'!B:N,7,0),"")</f>
        <v/>
      </c>
      <c r="J23" s="16">
        <f>IFERROR(VLOOKUP(VLOOKUP(A23,'Fichier FI (en entrée)'!B:AH,33,0),Modificateurs!A$2:B$5,2,0),0)</f>
        <v>-3</v>
      </c>
      <c r="K23" s="16">
        <f>IFERROR(VLOOKUP(VLOOKUP(A23,'Redoub FI (en entrée)'!B:N,7,0),Modificateurs!A$8:B$11,2,0),0)</f>
        <v>0</v>
      </c>
      <c r="L23" s="16">
        <f>IFERROR(VLOOKUP(M23,Modificateurs!D$1:E$94,2,0),0)</f>
        <v>-12</v>
      </c>
      <c r="M23" t="str">
        <f>VLOOKUP(A23,'Fichier FI (en entrée)'!B:AH,16,0)&amp;" "&amp;VLOOKUP(A23,'Fichier FI (en entrée)'!B:AH,20,0)&amp;" "&amp;VLOOKUP(A23,'Fichier FI (en entrée)'!B:AH,27,0)&amp;" "&amp;VLOOKUP(A23,'Fichier FI (en entrée)'!B:AH,29,0)</f>
        <v xml:space="preserve">P Systèmes électroniques numériques  </v>
      </c>
      <c r="N23" t="str">
        <f>VLOOKUP(A23,'Fichier FI (en entrée)'!B:AH,8,0)</f>
        <v>En Terminale</v>
      </c>
      <c r="O23" t="b">
        <f>AND(C23&gt;Synthèse!B$8,C23&lt;Synthèse!B$10,NOT(Y23))</f>
        <v>0</v>
      </c>
      <c r="Q23" s="60">
        <f>ROUNDUP(C23/(Synthèse!$B$4+Synthèse!$B$1)*8,0)</f>
        <v>10</v>
      </c>
      <c r="R23" s="60">
        <f>IFERROR(VLOOKUP(A23,'Evaluations (formulaire)'!A:P,6,0)+VLOOKUP(A23,'Evaluations (formulaire)'!A:P,7,0),0)</f>
        <v>0</v>
      </c>
      <c r="S23" s="60">
        <f>IFERROR(VLOOKUP(A23,'Evaluations (formulaire)'!A:P,8,0),0)</f>
        <v>0</v>
      </c>
      <c r="T23" s="60">
        <f>IF(AND(ISBLANK(P23),Q23&lt;=2),Synthèse!$B$41,IF(AND(ISBLANK(P23),Q23&gt;=7),Synthèse!$C$41,R23+S23))</f>
        <v>4.6296296296296294E-3</v>
      </c>
      <c r="U23" s="60">
        <f t="shared" si="4"/>
        <v>-99.995370370370367</v>
      </c>
      <c r="V23" s="60">
        <f t="shared" si="5"/>
        <v>1983</v>
      </c>
      <c r="X23" s="26">
        <v>1933</v>
      </c>
      <c r="Y23" s="26" t="b">
        <f>IFERROR(VLOOKUP(A23,'Calculs FA (auto)'!A:O,15,0),FALSE)</f>
        <v>0</v>
      </c>
      <c r="Z23" s="26">
        <f>IFERROR(VLOOKUP(A23,'Evaluations (formulaire)'!A:M,9,0),0)</f>
        <v>0</v>
      </c>
      <c r="AA23" s="135" t="b">
        <v>1</v>
      </c>
      <c r="AB23" s="135" t="b">
        <v>0</v>
      </c>
      <c r="AC23" s="135" t="b">
        <f t="shared" si="6"/>
        <v>0</v>
      </c>
      <c r="AD23" s="135" t="b">
        <f t="shared" si="7"/>
        <v>0</v>
      </c>
      <c r="AE23" s="135" t="b">
        <f t="shared" si="8"/>
        <v>0</v>
      </c>
      <c r="AF23" s="135" t="b">
        <f>AND(AC23,$V23&lt;=Synthèse!$B$44)</f>
        <v>0</v>
      </c>
      <c r="AG23" s="135" t="b">
        <f>AND(AD23,$V23&lt;=Synthèse!$B$44)</f>
        <v>0</v>
      </c>
      <c r="AH23" s="135" t="b">
        <f>AND(AE23,$V23&lt;=Synthèse!$B$44)</f>
        <v>0</v>
      </c>
      <c r="AI23" s="137" t="b">
        <v>0</v>
      </c>
      <c r="AJ23" s="137" t="b">
        <v>1</v>
      </c>
      <c r="AK23" s="137" t="b">
        <f t="shared" si="9"/>
        <v>0</v>
      </c>
      <c r="AL23" s="137" t="b">
        <f t="shared" si="10"/>
        <v>0</v>
      </c>
      <c r="AM23" s="137" t="b">
        <f>AND(AK23,$V23&lt;=Synthèse!$B$44)</f>
        <v>0</v>
      </c>
      <c r="AN23" s="137" t="b">
        <f>AND(AL23,$V23&lt;=Synthèse!$B$44)</f>
        <v>0</v>
      </c>
    </row>
    <row r="24" spans="1:40">
      <c r="A24" s="17">
        <v>149186</v>
      </c>
      <c r="B24" t="str">
        <f ca="1">VLOOKUP(A24,'Fichier FI (en entrée)'!B:AH,3,0)</f>
        <v>KIJGIDXJAU</v>
      </c>
      <c r="C24">
        <f t="shared" si="0"/>
        <v>2097</v>
      </c>
      <c r="D24">
        <f t="shared" si="1"/>
        <v>-100</v>
      </c>
      <c r="E24" s="14" t="str">
        <f>VLOOKUP(A24,'Fichier FI (en entrée)'!B:AH,2,0)</f>
        <v>ENV</v>
      </c>
      <c r="F24" s="14" t="b">
        <f t="shared" si="2"/>
        <v>0</v>
      </c>
      <c r="G24" s="14" t="b">
        <f>IFERROR(VLOOKUP(A24,'Calculs FA (auto)'!A:F,6,0),FALSE)</f>
        <v>0</v>
      </c>
      <c r="H24" s="14" t="b">
        <f t="shared" si="3"/>
        <v>0</v>
      </c>
      <c r="I24" s="16" t="str">
        <f>IFERROR(VLOOKUP(A24,'Moyennes FI (en entrée)'!B:N,7,0),"")</f>
        <v/>
      </c>
      <c r="J24" s="16">
        <f>IFERROR(VLOOKUP(VLOOKUP(A24,'Fichier FI (en entrée)'!B:AH,33,0),Modificateurs!A$2:B$5,2,0),0)</f>
        <v>1</v>
      </c>
      <c r="K24" s="16">
        <f>IFERROR(VLOOKUP(VLOOKUP(A24,'Redoub FI (en entrée)'!B:N,7,0),Modificateurs!A$8:B$11,2,0),0)</f>
        <v>0</v>
      </c>
      <c r="L24" s="16">
        <f>IFERROR(VLOOKUP(M24,Modificateurs!D$1:E$94,2,0),0)</f>
        <v>-12</v>
      </c>
      <c r="M24" t="str">
        <f>VLOOKUP(A24,'Fichier FI (en entrée)'!B:AH,16,0)&amp;" "&amp;VLOOKUP(A24,'Fichier FI (en entrée)'!B:AH,20,0)&amp;" "&amp;VLOOKUP(A24,'Fichier FI (en entrée)'!B:AH,27,0)&amp;" "&amp;VLOOKUP(A24,'Fichier FI (en entrée)'!B:AH,29,0)</f>
        <v xml:space="preserve">P Systèmes électroniques numériques  </v>
      </c>
      <c r="N24" t="str">
        <f>VLOOKUP(A24,'Fichier FI (en entrée)'!B:AH,8,0)</f>
        <v>En Terminale</v>
      </c>
      <c r="O24" t="b">
        <f>AND(C24&gt;Synthèse!B$8,C24&lt;Synthèse!B$10,NOT(Y24))</f>
        <v>0</v>
      </c>
      <c r="Q24" s="60">
        <f>ROUNDUP(C24/(Synthèse!$B$4+Synthèse!$B$1)*8,0)</f>
        <v>10</v>
      </c>
      <c r="R24" s="60">
        <f>IFERROR(VLOOKUP(A24,'Evaluations (formulaire)'!A:P,6,0)+VLOOKUP(A24,'Evaluations (formulaire)'!A:P,7,0),0)</f>
        <v>0</v>
      </c>
      <c r="S24" s="60">
        <f>IFERROR(VLOOKUP(A24,'Evaluations (formulaire)'!A:P,8,0),0)</f>
        <v>0</v>
      </c>
      <c r="T24" s="60">
        <f>IF(AND(ISBLANK(P24),Q24&lt;=2),Synthèse!$B$41,IF(AND(ISBLANK(P24),Q24&gt;=7),Synthèse!$C$41,R24+S24))</f>
        <v>4.6296296296296294E-3</v>
      </c>
      <c r="U24" s="60">
        <f t="shared" si="4"/>
        <v>-99.995370370370367</v>
      </c>
      <c r="V24" s="60">
        <f t="shared" si="5"/>
        <v>1983</v>
      </c>
      <c r="X24" s="26">
        <v>1897</v>
      </c>
      <c r="Y24" s="26" t="b">
        <f>IFERROR(VLOOKUP(A24,'Calculs FA (auto)'!A:O,15,0),FALSE)</f>
        <v>0</v>
      </c>
      <c r="Z24" s="26">
        <f>IFERROR(VLOOKUP(A24,'Evaluations (formulaire)'!A:M,9,0),0)</f>
        <v>0</v>
      </c>
      <c r="AA24" s="135" t="b">
        <v>1</v>
      </c>
      <c r="AB24" s="135" t="b">
        <v>0</v>
      </c>
      <c r="AC24" s="135" t="b">
        <f t="shared" si="6"/>
        <v>0</v>
      </c>
      <c r="AD24" s="135" t="b">
        <f t="shared" si="7"/>
        <v>0</v>
      </c>
      <c r="AE24" s="135" t="b">
        <f t="shared" si="8"/>
        <v>0</v>
      </c>
      <c r="AF24" s="135" t="b">
        <f>AND(AC24,$V24&lt;=Synthèse!$B$44)</f>
        <v>0</v>
      </c>
      <c r="AG24" s="135" t="b">
        <f>AND(AD24,$V24&lt;=Synthèse!$B$44)</f>
        <v>0</v>
      </c>
      <c r="AH24" s="135" t="b">
        <f>AND(AE24,$V24&lt;=Synthèse!$B$44)</f>
        <v>0</v>
      </c>
      <c r="AI24" s="137" t="b">
        <v>0</v>
      </c>
      <c r="AJ24" s="137" t="b">
        <v>1</v>
      </c>
      <c r="AK24" s="137" t="b">
        <f t="shared" si="9"/>
        <v>0</v>
      </c>
      <c r="AL24" s="137" t="b">
        <f t="shared" si="10"/>
        <v>0</v>
      </c>
      <c r="AM24" s="137" t="b">
        <f>AND(AK24,$V24&lt;=Synthèse!$B$44)</f>
        <v>0</v>
      </c>
      <c r="AN24" s="137" t="b">
        <f>AND(AL24,$V24&lt;=Synthèse!$B$44)</f>
        <v>0</v>
      </c>
    </row>
    <row r="25" spans="1:40">
      <c r="A25" s="17">
        <v>149367</v>
      </c>
      <c r="B25" t="str">
        <f ca="1">VLOOKUP(A25,'Fichier FI (en entrée)'!B:AH,3,0)</f>
        <v>ZCWAOBYYSV</v>
      </c>
      <c r="C25">
        <f t="shared" si="0"/>
        <v>317</v>
      </c>
      <c r="D25">
        <f t="shared" si="1"/>
        <v>14.68</v>
      </c>
      <c r="E25" s="14" t="str">
        <f>VLOOKUP(A25,'Fichier FI (en entrée)'!B:AH,2,0)</f>
        <v>EV</v>
      </c>
      <c r="F25" s="14" t="b">
        <f t="shared" si="2"/>
        <v>1</v>
      </c>
      <c r="G25" s="14" t="b">
        <f>IFERROR(VLOOKUP(A25,'Calculs FA (auto)'!A:F,6,0),FALSE)</f>
        <v>0</v>
      </c>
      <c r="H25" s="14" t="b">
        <f t="shared" si="3"/>
        <v>0</v>
      </c>
      <c r="I25" s="16">
        <f>IFERROR(VLOOKUP(A25,'Moyennes FI (en entrée)'!B:N,7,0),"")</f>
        <v>10.68</v>
      </c>
      <c r="J25" s="16">
        <f>IFERROR(VLOOKUP(VLOOKUP(A25,'Fichier FI (en entrée)'!B:AH,33,0),Modificateurs!A$2:B$5,2,0),0)</f>
        <v>1</v>
      </c>
      <c r="K25" s="16">
        <f>IFERROR(VLOOKUP(VLOOKUP(A25,'Redoub FI (en entrée)'!B:N,7,0),Modificateurs!A$8:B$11,2,0),0)</f>
        <v>0</v>
      </c>
      <c r="L25" s="16">
        <f>IFERROR(VLOOKUP(M25,Modificateurs!D$1:E$94,2,0),0)</f>
        <v>3</v>
      </c>
      <c r="M25" t="str">
        <f>VLOOKUP(A25,'Fichier FI (en entrée)'!B:AH,16,0)&amp;" "&amp;VLOOKUP(A25,'Fichier FI (en entrée)'!B:AH,20,0)&amp;" "&amp;VLOOKUP(A25,'Fichier FI (en entrée)'!B:AH,27,0)&amp;" "&amp;VLOOKUP(A25,'Fichier FI (en entrée)'!B:AH,29,0)</f>
        <v xml:space="preserve">S Informatique et Sciences du numérique  </v>
      </c>
      <c r="N25" t="str">
        <f>VLOOKUP(A25,'Fichier FI (en entrée)'!B:AH,8,0)</f>
        <v>En Terminale</v>
      </c>
      <c r="O25" t="b">
        <f>AND(C25&gt;Synthèse!B$8,C25&lt;Synthèse!B$10,NOT(Y25))</f>
        <v>0</v>
      </c>
      <c r="Q25" s="60">
        <f>ROUNDUP(C25/(Synthèse!$B$4+Synthèse!$B$1)*8,0)</f>
        <v>2</v>
      </c>
      <c r="R25" s="60">
        <f>IFERROR(VLOOKUP(A25,'Evaluations (formulaire)'!A:P,6,0)+VLOOKUP(A25,'Evaluations (formulaire)'!A:P,7,0),0)</f>
        <v>0</v>
      </c>
      <c r="S25" s="60">
        <f>IFERROR(VLOOKUP(A25,'Evaluations (formulaire)'!A:P,8,0),0)</f>
        <v>0</v>
      </c>
      <c r="T25" s="60">
        <f>IF(AND(ISBLANK(P25),Q25&lt;=2),Synthèse!$B$41,IF(AND(ISBLANK(P25),Q25&gt;=7),Synthèse!$C$41,R25+S25))</f>
        <v>4.6511627906976744E-3</v>
      </c>
      <c r="U25" s="60">
        <f t="shared" si="4"/>
        <v>14.684651162790697</v>
      </c>
      <c r="V25" s="60">
        <f t="shared" si="5"/>
        <v>316</v>
      </c>
      <c r="X25" s="26">
        <v>691</v>
      </c>
      <c r="Y25" s="26" t="b">
        <f>IFERROR(VLOOKUP(A25,'Calculs FA (auto)'!A:O,15,0),FALSE)</f>
        <v>0</v>
      </c>
      <c r="Z25" s="26">
        <f>IFERROR(VLOOKUP(A25,'Evaluations (formulaire)'!A:M,9,0),0)</f>
        <v>0</v>
      </c>
      <c r="AA25" s="135" t="b">
        <v>0</v>
      </c>
      <c r="AB25" s="135" t="b">
        <v>1</v>
      </c>
      <c r="AC25" s="135" t="b">
        <f t="shared" si="6"/>
        <v>0</v>
      </c>
      <c r="AD25" s="135" t="b">
        <f t="shared" si="7"/>
        <v>1</v>
      </c>
      <c r="AE25" s="135" t="b">
        <f t="shared" si="8"/>
        <v>0</v>
      </c>
      <c r="AF25" s="135" t="b">
        <f>AND(AC25,$V25&lt;=Synthèse!$B$44)</f>
        <v>0</v>
      </c>
      <c r="AG25" s="135" t="b">
        <f>AND(AD25,$V25&lt;=Synthèse!$B$44)</f>
        <v>1</v>
      </c>
      <c r="AH25" s="135" t="b">
        <f>AND(AE25,$V25&lt;=Synthèse!$B$44)</f>
        <v>0</v>
      </c>
      <c r="AI25" s="137" t="b">
        <v>1</v>
      </c>
      <c r="AJ25" s="137" t="b">
        <v>0</v>
      </c>
      <c r="AK25" s="137" t="b">
        <f t="shared" si="9"/>
        <v>1</v>
      </c>
      <c r="AL25" s="137" t="b">
        <f t="shared" si="10"/>
        <v>0</v>
      </c>
      <c r="AM25" s="137" t="b">
        <f>AND(AK25,$V25&lt;=Synthèse!$B$44)</f>
        <v>1</v>
      </c>
      <c r="AN25" s="137" t="b">
        <f>AND(AL25,$V25&lt;=Synthèse!$B$44)</f>
        <v>0</v>
      </c>
    </row>
    <row r="26" spans="1:40">
      <c r="A26" s="17">
        <v>149480</v>
      </c>
      <c r="B26" t="str">
        <f ca="1">VLOOKUP(A26,'Fichier FI (en entrée)'!B:AH,3,0)</f>
        <v>ARXLYKSHFI</v>
      </c>
      <c r="C26">
        <f t="shared" si="0"/>
        <v>912</v>
      </c>
      <c r="D26">
        <f t="shared" si="1"/>
        <v>10.98</v>
      </c>
      <c r="E26" s="14" t="str">
        <f>VLOOKUP(A26,'Fichier FI (en entrée)'!B:AH,2,0)</f>
        <v>EV</v>
      </c>
      <c r="F26" s="14" t="b">
        <f t="shared" si="2"/>
        <v>1</v>
      </c>
      <c r="G26" s="14" t="b">
        <f>IFERROR(VLOOKUP(A26,'Calculs FA (auto)'!A:F,6,0),FALSE)</f>
        <v>0</v>
      </c>
      <c r="H26" s="14" t="b">
        <f t="shared" si="3"/>
        <v>0</v>
      </c>
      <c r="I26" s="16">
        <f>IFERROR(VLOOKUP(A26,'Moyennes FI (en entrée)'!B:N,7,0),"")</f>
        <v>7.98</v>
      </c>
      <c r="J26" s="16">
        <f>IFERROR(VLOOKUP(VLOOKUP(A26,'Fichier FI (en entrée)'!B:AH,33,0),Modificateurs!A$2:B$5,2,0),0)</f>
        <v>0</v>
      </c>
      <c r="K26" s="16">
        <f>IFERROR(VLOOKUP(VLOOKUP(A26,'Redoub FI (en entrée)'!B:N,7,0),Modificateurs!A$8:B$11,2,0),0)</f>
        <v>0</v>
      </c>
      <c r="L26" s="16">
        <f>IFERROR(VLOOKUP(M26,Modificateurs!D$1:E$94,2,0),0)</f>
        <v>3</v>
      </c>
      <c r="M26" t="str">
        <f>VLOOKUP(A26,'Fichier FI (en entrée)'!B:AH,16,0)&amp;" "&amp;VLOOKUP(A26,'Fichier FI (en entrée)'!B:AH,20,0)&amp;" "&amp;VLOOKUP(A26,'Fichier FI (en entrée)'!B:AH,27,0)&amp;" "&amp;VLOOKUP(A26,'Fichier FI (en entrée)'!B:AH,29,0)</f>
        <v xml:space="preserve">S Informatique et Sciences du numérique  </v>
      </c>
      <c r="N26" t="str">
        <f>VLOOKUP(A26,'Fichier FI (en entrée)'!B:AH,8,0)</f>
        <v>En Terminale</v>
      </c>
      <c r="O26" t="b">
        <f>AND(C26&gt;Synthèse!B$8,C26&lt;Synthèse!B$10,NOT(Y26))</f>
        <v>1</v>
      </c>
      <c r="Q26" s="60">
        <f>ROUNDUP(C26/(Synthèse!$B$4+Synthèse!$B$1)*8,0)</f>
        <v>5</v>
      </c>
      <c r="R26" s="60">
        <f>IFERROR(VLOOKUP(A26,'Evaluations (formulaire)'!A:P,6,0)+VLOOKUP(A26,'Evaluations (formulaire)'!A:P,7,0),0)</f>
        <v>0</v>
      </c>
      <c r="S26" s="60">
        <f>IFERROR(VLOOKUP(A26,'Evaluations (formulaire)'!A:P,8,0),0)</f>
        <v>0</v>
      </c>
      <c r="T26" s="60">
        <f>IF(AND(ISBLANK(P26),Q26&lt;=2),Synthèse!$B$41,IF(AND(ISBLANK(P26),Q26&gt;=7),Synthèse!$C$41,R26+S26))</f>
        <v>0</v>
      </c>
      <c r="U26" s="60">
        <f t="shared" si="4"/>
        <v>10.98</v>
      </c>
      <c r="V26" s="60">
        <f t="shared" si="5"/>
        <v>912</v>
      </c>
      <c r="X26" s="26">
        <v>29</v>
      </c>
      <c r="Y26" s="26" t="b">
        <f>IFERROR(VLOOKUP(A26,'Calculs FA (auto)'!A:O,15,0),FALSE)</f>
        <v>0</v>
      </c>
      <c r="Z26" s="26">
        <f>IFERROR(VLOOKUP(A26,'Evaluations (formulaire)'!A:M,9,0),0)</f>
        <v>0</v>
      </c>
      <c r="AA26" s="135" t="b">
        <v>1</v>
      </c>
      <c r="AB26" s="135" t="b">
        <v>0</v>
      </c>
      <c r="AC26" s="135" t="b">
        <f t="shared" si="6"/>
        <v>1</v>
      </c>
      <c r="AD26" s="135" t="b">
        <f t="shared" si="7"/>
        <v>0</v>
      </c>
      <c r="AE26" s="135" t="b">
        <f t="shared" si="8"/>
        <v>0</v>
      </c>
      <c r="AF26" s="135" t="b">
        <f>AND(AC26,$V26&lt;=Synthèse!$B$44)</f>
        <v>0</v>
      </c>
      <c r="AG26" s="135" t="b">
        <f>AND(AD26,$V26&lt;=Synthèse!$B$44)</f>
        <v>0</v>
      </c>
      <c r="AH26" s="135" t="b">
        <f>AND(AE26,$V26&lt;=Synthèse!$B$44)</f>
        <v>0</v>
      </c>
      <c r="AI26" s="137" t="b">
        <v>0</v>
      </c>
      <c r="AJ26" s="137" t="b">
        <v>1</v>
      </c>
      <c r="AK26" s="137" t="b">
        <f t="shared" si="9"/>
        <v>0</v>
      </c>
      <c r="AL26" s="137" t="b">
        <f t="shared" si="10"/>
        <v>1</v>
      </c>
      <c r="AM26" s="137" t="b">
        <f>AND(AK26,$V26&lt;=Synthèse!$B$44)</f>
        <v>0</v>
      </c>
      <c r="AN26" s="137" t="b">
        <f>AND(AL26,$V26&lt;=Synthèse!$B$44)</f>
        <v>0</v>
      </c>
    </row>
    <row r="27" spans="1:40">
      <c r="A27" s="17">
        <v>149542</v>
      </c>
      <c r="B27" t="str">
        <f ca="1">VLOOKUP(A27,'Fichier FI (en entrée)'!B:AH,3,0)</f>
        <v>GULTRIQDQQ</v>
      </c>
      <c r="C27">
        <f t="shared" si="0"/>
        <v>12</v>
      </c>
      <c r="D27">
        <f t="shared" si="1"/>
        <v>19.490000000000002</v>
      </c>
      <c r="E27" s="14" t="str">
        <f>VLOOKUP(A27,'Fichier FI (en entrée)'!B:AH,2,0)</f>
        <v>EV</v>
      </c>
      <c r="F27" s="14" t="b">
        <f t="shared" si="2"/>
        <v>1</v>
      </c>
      <c r="G27" s="14" t="b">
        <f>IFERROR(VLOOKUP(A27,'Calculs FA (auto)'!A:F,6,0),FALSE)</f>
        <v>1</v>
      </c>
      <c r="H27" s="14" t="b">
        <f t="shared" si="3"/>
        <v>1</v>
      </c>
      <c r="I27" s="16">
        <f>IFERROR(VLOOKUP(A27,'Moyennes FI (en entrée)'!B:N,7,0),"")</f>
        <v>14.49</v>
      </c>
      <c r="J27" s="16">
        <f>IFERROR(VLOOKUP(VLOOKUP(A27,'Fichier FI (en entrée)'!B:AH,33,0),Modificateurs!A$2:B$5,2,0),0)</f>
        <v>3</v>
      </c>
      <c r="K27" s="16">
        <f>IFERROR(VLOOKUP(VLOOKUP(A27,'Redoub FI (en entrée)'!B:N,7,0),Modificateurs!A$8:B$11,2,0),0)</f>
        <v>0</v>
      </c>
      <c r="L27" s="16">
        <f>IFERROR(VLOOKUP(M27,Modificateurs!D$1:E$94,2,0),0)</f>
        <v>2</v>
      </c>
      <c r="M27" t="str">
        <f>VLOOKUP(A27,'Fichier FI (en entrée)'!B:AH,16,0)&amp;" "&amp;VLOOKUP(A27,'Fichier FI (en entrée)'!B:AH,20,0)&amp;" "&amp;VLOOKUP(A27,'Fichier FI (en entrée)'!B:AH,27,0)&amp;" "&amp;VLOOKUP(A27,'Fichier FI (en entrée)'!B:AH,29,0)</f>
        <v xml:space="preserve">STI2D Système informatique et numérique  </v>
      </c>
      <c r="N27" t="str">
        <f>VLOOKUP(A27,'Fichier FI (en entrée)'!B:AH,8,0)</f>
        <v>En Terminale</v>
      </c>
      <c r="O27" t="b">
        <f>AND(C27&gt;Synthèse!B$8,C27&lt;Synthèse!B$10,NOT(Y27))</f>
        <v>0</v>
      </c>
      <c r="Q27" s="60">
        <f>ROUNDUP(C27/(Synthèse!$B$4+Synthèse!$B$1)*8,0)</f>
        <v>1</v>
      </c>
      <c r="R27" s="60">
        <f>IFERROR(VLOOKUP(A27,'Evaluations (formulaire)'!A:P,6,0)+VLOOKUP(A27,'Evaluations (formulaire)'!A:P,7,0),0)</f>
        <v>0</v>
      </c>
      <c r="S27" s="60">
        <f>IFERROR(VLOOKUP(A27,'Evaluations (formulaire)'!A:P,8,0),0)</f>
        <v>0</v>
      </c>
      <c r="T27" s="60">
        <f>IF(AND(ISBLANK(P27),Q27&lt;=2),Synthèse!$B$41,IF(AND(ISBLANK(P27),Q27&gt;=7),Synthèse!$C$41,R27+S27))</f>
        <v>4.6511627906976744E-3</v>
      </c>
      <c r="U27" s="60">
        <f t="shared" si="4"/>
        <v>19.494651162790699</v>
      </c>
      <c r="V27" s="60">
        <f t="shared" si="5"/>
        <v>12</v>
      </c>
      <c r="X27" s="26">
        <v>1942</v>
      </c>
      <c r="Y27" s="26" t="b">
        <f>IFERROR(VLOOKUP(A27,'Calculs FA (auto)'!A:O,15,0),FALSE)</f>
        <v>0</v>
      </c>
      <c r="Z27" s="26">
        <f>IFERROR(VLOOKUP(A27,'Evaluations (formulaire)'!A:M,9,0),0)</f>
        <v>0</v>
      </c>
      <c r="AA27" s="135" t="b">
        <v>1</v>
      </c>
      <c r="AB27" s="135" t="b">
        <v>0</v>
      </c>
      <c r="AC27" s="135" t="b">
        <f t="shared" si="6"/>
        <v>1</v>
      </c>
      <c r="AD27" s="135" t="b">
        <f t="shared" si="7"/>
        <v>0</v>
      </c>
      <c r="AE27" s="135" t="b">
        <f t="shared" si="8"/>
        <v>0</v>
      </c>
      <c r="AF27" s="135" t="b">
        <f>AND(AC27,$V27&lt;=Synthèse!$B$44)</f>
        <v>1</v>
      </c>
      <c r="AG27" s="135" t="b">
        <f>AND(AD27,$V27&lt;=Synthèse!$B$44)</f>
        <v>0</v>
      </c>
      <c r="AH27" s="135" t="b">
        <f>AND(AE27,$V27&lt;=Synthèse!$B$44)</f>
        <v>0</v>
      </c>
      <c r="AI27" s="137" t="b">
        <v>0</v>
      </c>
      <c r="AJ27" s="137" t="b">
        <v>1</v>
      </c>
      <c r="AK27" s="137" t="b">
        <f t="shared" si="9"/>
        <v>0</v>
      </c>
      <c r="AL27" s="137" t="b">
        <f t="shared" si="10"/>
        <v>1</v>
      </c>
      <c r="AM27" s="137" t="b">
        <f>AND(AK27,$V27&lt;=Synthèse!$B$44)</f>
        <v>0</v>
      </c>
      <c r="AN27" s="137" t="b">
        <f>AND(AL27,$V27&lt;=Synthèse!$B$44)</f>
        <v>1</v>
      </c>
    </row>
    <row r="28" spans="1:40">
      <c r="A28" s="17">
        <v>149916</v>
      </c>
      <c r="B28" t="str">
        <f ca="1">VLOOKUP(A28,'Fichier FI (en entrée)'!B:AH,3,0)</f>
        <v>PGKSQCFOZO</v>
      </c>
      <c r="C28">
        <f t="shared" si="0"/>
        <v>170</v>
      </c>
      <c r="D28">
        <f t="shared" si="1"/>
        <v>16.2</v>
      </c>
      <c r="E28" s="14" t="str">
        <f>VLOOKUP(A28,'Fichier FI (en entrée)'!B:AH,2,0)</f>
        <v>EV</v>
      </c>
      <c r="F28" s="14" t="b">
        <f t="shared" si="2"/>
        <v>1</v>
      </c>
      <c r="G28" s="14" t="b">
        <f>IFERROR(VLOOKUP(A28,'Calculs FA (auto)'!A:F,6,0),FALSE)</f>
        <v>0</v>
      </c>
      <c r="H28" s="14" t="b">
        <f t="shared" si="3"/>
        <v>0</v>
      </c>
      <c r="I28" s="16">
        <f>IFERROR(VLOOKUP(A28,'Moyennes FI (en entrée)'!B:N,7,0),"")</f>
        <v>11.2</v>
      </c>
      <c r="J28" s="16">
        <f>IFERROR(VLOOKUP(VLOOKUP(A28,'Fichier FI (en entrée)'!B:AH,33,0),Modificateurs!A$2:B$5,2,0),0)</f>
        <v>3</v>
      </c>
      <c r="K28" s="16">
        <f>IFERROR(VLOOKUP(VLOOKUP(A28,'Redoub FI (en entrée)'!B:N,7,0),Modificateurs!A$8:B$11,2,0),0)</f>
        <v>0</v>
      </c>
      <c r="L28" s="16">
        <f>IFERROR(VLOOKUP(M28,Modificateurs!D$1:E$94,2,0),0)</f>
        <v>2</v>
      </c>
      <c r="M28" t="str">
        <f>VLOOKUP(A28,'Fichier FI (en entrée)'!B:AH,16,0)&amp;" "&amp;VLOOKUP(A28,'Fichier FI (en entrée)'!B:AH,20,0)&amp;" "&amp;VLOOKUP(A28,'Fichier FI (en entrée)'!B:AH,27,0)&amp;" "&amp;VLOOKUP(A28,'Fichier FI (en entrée)'!B:AH,29,0)</f>
        <v xml:space="preserve">S Mathématiques  </v>
      </c>
      <c r="N28" t="str">
        <f>VLOOKUP(A28,'Fichier FI (en entrée)'!B:AH,8,0)</f>
        <v>En Terminale</v>
      </c>
      <c r="O28" t="b">
        <f>AND(C28&gt;Synthèse!B$8,C28&lt;Synthèse!B$10,NOT(Y28))</f>
        <v>0</v>
      </c>
      <c r="Q28" s="60">
        <f>ROUNDUP(C28/(Synthèse!$B$4+Synthèse!$B$1)*8,0)</f>
        <v>1</v>
      </c>
      <c r="R28" s="60">
        <f>IFERROR(VLOOKUP(A28,'Evaluations (formulaire)'!A:P,6,0)+VLOOKUP(A28,'Evaluations (formulaire)'!A:P,7,0),0)</f>
        <v>0</v>
      </c>
      <c r="S28" s="60">
        <f>IFERROR(VLOOKUP(A28,'Evaluations (formulaire)'!A:P,8,0),0)</f>
        <v>0</v>
      </c>
      <c r="T28" s="60">
        <f>IF(AND(ISBLANK(P28),Q28&lt;=2),Synthèse!$B$41,IF(AND(ISBLANK(P28),Q28&gt;=7),Synthèse!$C$41,R28+S28))</f>
        <v>4.6511627906976744E-3</v>
      </c>
      <c r="U28" s="60">
        <f t="shared" si="4"/>
        <v>16.204651162790697</v>
      </c>
      <c r="V28" s="60">
        <f t="shared" si="5"/>
        <v>169</v>
      </c>
      <c r="X28" s="26">
        <v>605</v>
      </c>
      <c r="Y28" s="26" t="b">
        <f>IFERROR(VLOOKUP(A28,'Calculs FA (auto)'!A:O,15,0),FALSE)</f>
        <v>0</v>
      </c>
      <c r="Z28" s="26">
        <f>IFERROR(VLOOKUP(A28,'Evaluations (formulaire)'!A:M,9,0),0)</f>
        <v>0</v>
      </c>
      <c r="AA28" s="135" t="b">
        <v>1</v>
      </c>
      <c r="AB28" s="135" t="b">
        <v>0</v>
      </c>
      <c r="AC28" s="135" t="b">
        <f t="shared" si="6"/>
        <v>1</v>
      </c>
      <c r="AD28" s="135" t="b">
        <f t="shared" si="7"/>
        <v>0</v>
      </c>
      <c r="AE28" s="135" t="b">
        <f t="shared" si="8"/>
        <v>0</v>
      </c>
      <c r="AF28" s="135" t="b">
        <f>AND(AC28,$V28&lt;=Synthèse!$B$44)</f>
        <v>1</v>
      </c>
      <c r="AG28" s="135" t="b">
        <f>AND(AD28,$V28&lt;=Synthèse!$B$44)</f>
        <v>0</v>
      </c>
      <c r="AH28" s="135" t="b">
        <f>AND(AE28,$V28&lt;=Synthèse!$B$44)</f>
        <v>0</v>
      </c>
      <c r="AI28" s="137" t="b">
        <v>0</v>
      </c>
      <c r="AJ28" s="137" t="b">
        <v>1</v>
      </c>
      <c r="AK28" s="137" t="b">
        <f t="shared" si="9"/>
        <v>0</v>
      </c>
      <c r="AL28" s="137" t="b">
        <f t="shared" si="10"/>
        <v>1</v>
      </c>
      <c r="AM28" s="137" t="b">
        <f>AND(AK28,$V28&lt;=Synthèse!$B$44)</f>
        <v>0</v>
      </c>
      <c r="AN28" s="137" t="b">
        <f>AND(AL28,$V28&lt;=Synthèse!$B$44)</f>
        <v>1</v>
      </c>
    </row>
    <row r="29" spans="1:40">
      <c r="A29" s="17">
        <v>151653</v>
      </c>
      <c r="B29" t="str">
        <f ca="1">VLOOKUP(A29,'Fichier FI (en entrée)'!B:AH,3,0)</f>
        <v>FKVWBTREAE</v>
      </c>
      <c r="C29">
        <f t="shared" si="0"/>
        <v>1132</v>
      </c>
      <c r="D29">
        <f t="shared" si="1"/>
        <v>8.92</v>
      </c>
      <c r="E29" s="14" t="str">
        <f>VLOOKUP(A29,'Fichier FI (en entrée)'!B:AH,2,0)</f>
        <v>EV</v>
      </c>
      <c r="F29" s="14" t="b">
        <f t="shared" si="2"/>
        <v>1</v>
      </c>
      <c r="G29" s="14" t="b">
        <f>IFERROR(VLOOKUP(A29,'Calculs FA (auto)'!A:F,6,0),FALSE)</f>
        <v>0</v>
      </c>
      <c r="H29" s="14" t="b">
        <f t="shared" si="3"/>
        <v>0</v>
      </c>
      <c r="I29" s="16">
        <f>IFERROR(VLOOKUP(A29,'Moyennes FI (en entrée)'!B:N,7,0),"")</f>
        <v>11.92</v>
      </c>
      <c r="J29" s="16">
        <f>IFERROR(VLOOKUP(VLOOKUP(A29,'Fichier FI (en entrée)'!B:AH,33,0),Modificateurs!A$2:B$5,2,0),0)</f>
        <v>3</v>
      </c>
      <c r="K29" s="16">
        <f>IFERROR(VLOOKUP(VLOOKUP(A29,'Redoub FI (en entrée)'!B:N,7,0),Modificateurs!A$8:B$11,2,0),0)</f>
        <v>0</v>
      </c>
      <c r="L29" s="16">
        <f>IFERROR(VLOOKUP(M29,Modificateurs!D$1:E$94,2,0),0)</f>
        <v>-6</v>
      </c>
      <c r="M29" t="str">
        <f>VLOOKUP(A29,'Fichier FI (en entrée)'!B:AH,16,0)&amp;" "&amp;VLOOKUP(A29,'Fichier FI (en entrée)'!B:AH,20,0)&amp;" "&amp;VLOOKUP(A29,'Fichier FI (en entrée)'!B:AH,27,0)&amp;" "&amp;VLOOKUP(A29,'Fichier FI (en entrée)'!B:AH,29,0)</f>
        <v xml:space="preserve">STI2D Innovation Technologique et Eco conception  </v>
      </c>
      <c r="N29" t="str">
        <f>VLOOKUP(A29,'Fichier FI (en entrée)'!B:AH,8,0)</f>
        <v>En Terminale</v>
      </c>
      <c r="O29" t="b">
        <f>AND(C29&gt;Synthèse!B$8,C29&lt;Synthèse!B$10,NOT(Y29))</f>
        <v>1</v>
      </c>
      <c r="Q29" s="60">
        <f>ROUNDUP(C29/(Synthèse!$B$4+Synthèse!$B$1)*8,0)</f>
        <v>6</v>
      </c>
      <c r="R29" s="60">
        <f>IFERROR(VLOOKUP(A29,'Evaluations (formulaire)'!A:P,6,0)+VLOOKUP(A29,'Evaluations (formulaire)'!A:P,7,0),0)</f>
        <v>0</v>
      </c>
      <c r="S29" s="60">
        <f>IFERROR(VLOOKUP(A29,'Evaluations (formulaire)'!A:P,8,0),0)</f>
        <v>0</v>
      </c>
      <c r="T29" s="60">
        <f>IF(AND(ISBLANK(P29),Q29&lt;=2),Synthèse!$B$41,IF(AND(ISBLANK(P29),Q29&gt;=7),Synthèse!$C$41,R29+S29))</f>
        <v>0</v>
      </c>
      <c r="U29" s="60">
        <f t="shared" si="4"/>
        <v>8.92</v>
      </c>
      <c r="V29" s="60">
        <f t="shared" si="5"/>
        <v>1130</v>
      </c>
      <c r="X29" s="26">
        <v>1259</v>
      </c>
      <c r="Y29" s="26" t="b">
        <f>IFERROR(VLOOKUP(A29,'Calculs FA (auto)'!A:O,15,0),FALSE)</f>
        <v>0</v>
      </c>
      <c r="Z29" s="26">
        <f>IFERROR(VLOOKUP(A29,'Evaluations (formulaire)'!A:M,9,0),0)</f>
        <v>0</v>
      </c>
      <c r="AA29" s="135" t="b">
        <v>1</v>
      </c>
      <c r="AB29" s="135" t="b">
        <v>0</v>
      </c>
      <c r="AC29" s="135" t="b">
        <f t="shared" si="6"/>
        <v>1</v>
      </c>
      <c r="AD29" s="135" t="b">
        <f t="shared" si="7"/>
        <v>0</v>
      </c>
      <c r="AE29" s="135" t="b">
        <f t="shared" si="8"/>
        <v>0</v>
      </c>
      <c r="AF29" s="135" t="b">
        <f>AND(AC29,$V29&lt;=Synthèse!$B$44)</f>
        <v>0</v>
      </c>
      <c r="AG29" s="135" t="b">
        <f>AND(AD29,$V29&lt;=Synthèse!$B$44)</f>
        <v>0</v>
      </c>
      <c r="AH29" s="135" t="b">
        <f>AND(AE29,$V29&lt;=Synthèse!$B$44)</f>
        <v>0</v>
      </c>
      <c r="AI29" s="137" t="b">
        <v>0</v>
      </c>
      <c r="AJ29" s="137" t="b">
        <v>1</v>
      </c>
      <c r="AK29" s="137" t="b">
        <f t="shared" si="9"/>
        <v>0</v>
      </c>
      <c r="AL29" s="137" t="b">
        <f t="shared" si="10"/>
        <v>1</v>
      </c>
      <c r="AM29" s="137" t="b">
        <f>AND(AK29,$V29&lt;=Synthèse!$B$44)</f>
        <v>0</v>
      </c>
      <c r="AN29" s="137" t="b">
        <f>AND(AL29,$V29&lt;=Synthèse!$B$44)</f>
        <v>0</v>
      </c>
    </row>
    <row r="30" spans="1:40">
      <c r="A30" s="17">
        <v>151654</v>
      </c>
      <c r="B30" t="str">
        <f ca="1">VLOOKUP(A30,'Fichier FI (en entrée)'!B:AH,3,0)</f>
        <v>VRLKNARLIT</v>
      </c>
      <c r="C30">
        <f t="shared" si="0"/>
        <v>1381</v>
      </c>
      <c r="D30">
        <f t="shared" si="1"/>
        <v>4.08</v>
      </c>
      <c r="E30" s="14" t="str">
        <f>VLOOKUP(A30,'Fichier FI (en entrée)'!B:AH,2,0)</f>
        <v>EV</v>
      </c>
      <c r="F30" s="14" t="b">
        <f t="shared" si="2"/>
        <v>1</v>
      </c>
      <c r="G30" s="14" t="b">
        <f>IFERROR(VLOOKUP(A30,'Calculs FA (auto)'!A:F,6,0),FALSE)</f>
        <v>0</v>
      </c>
      <c r="H30" s="14" t="b">
        <f t="shared" si="3"/>
        <v>0</v>
      </c>
      <c r="I30" s="16">
        <f>IFERROR(VLOOKUP(A30,'Moyennes FI (en entrée)'!B:N,7,0),"")</f>
        <v>10.08</v>
      </c>
      <c r="J30" s="16">
        <f>IFERROR(VLOOKUP(VLOOKUP(A30,'Fichier FI (en entrée)'!B:AH,33,0),Modificateurs!A$2:B$5,2,0),0)</f>
        <v>0</v>
      </c>
      <c r="K30" s="16">
        <f>IFERROR(VLOOKUP(VLOOKUP(A30,'Redoub FI (en entrée)'!B:N,7,0),Modificateurs!A$8:B$11,2,0),0)</f>
        <v>0</v>
      </c>
      <c r="L30" s="16">
        <f>IFERROR(VLOOKUP(M30,Modificateurs!D$1:E$94,2,0),0)</f>
        <v>-6</v>
      </c>
      <c r="M30" t="str">
        <f>VLOOKUP(A30,'Fichier FI (en entrée)'!B:AH,16,0)&amp;" "&amp;VLOOKUP(A30,'Fichier FI (en entrée)'!B:AH,20,0)&amp;" "&amp;VLOOKUP(A30,'Fichier FI (en entrée)'!B:AH,27,0)&amp;" "&amp;VLOOKUP(A30,'Fichier FI (en entrée)'!B:AH,29,0)</f>
        <v xml:space="preserve">STI2D Innovation Technologique et Eco conception  </v>
      </c>
      <c r="N30" t="str">
        <f>VLOOKUP(A30,'Fichier FI (en entrée)'!B:AH,8,0)</f>
        <v>En Terminale</v>
      </c>
      <c r="O30" t="b">
        <f>AND(C30&gt;Synthèse!B$8,C30&lt;Synthèse!B$10,NOT(Y30))</f>
        <v>0</v>
      </c>
      <c r="Q30" s="60">
        <f>ROUNDUP(C30/(Synthèse!$B$4+Synthèse!$B$1)*8,0)</f>
        <v>7</v>
      </c>
      <c r="R30" s="60">
        <f>IFERROR(VLOOKUP(A30,'Evaluations (formulaire)'!A:P,6,0)+VLOOKUP(A30,'Evaluations (formulaire)'!A:P,7,0),0)</f>
        <v>0</v>
      </c>
      <c r="S30" s="60">
        <f>IFERROR(VLOOKUP(A30,'Evaluations (formulaire)'!A:P,8,0),0)</f>
        <v>0</v>
      </c>
      <c r="T30" s="60">
        <f>IF(AND(ISBLANK(P30),Q30&lt;=2),Synthèse!$B$41,IF(AND(ISBLANK(P30),Q30&gt;=7),Synthèse!$C$41,R30+S30))</f>
        <v>4.6296296296296294E-3</v>
      </c>
      <c r="U30" s="60">
        <f t="shared" si="4"/>
        <v>4.0846296296296298</v>
      </c>
      <c r="V30" s="60">
        <f t="shared" si="5"/>
        <v>1381</v>
      </c>
      <c r="X30" s="26">
        <v>1604</v>
      </c>
      <c r="Y30" s="26" t="b">
        <f>IFERROR(VLOOKUP(A30,'Calculs FA (auto)'!A:O,15,0),FALSE)</f>
        <v>0</v>
      </c>
      <c r="Z30" s="26">
        <f>IFERROR(VLOOKUP(A30,'Evaluations (formulaire)'!A:M,9,0),0)</f>
        <v>0</v>
      </c>
      <c r="AA30" s="135" t="b">
        <v>1</v>
      </c>
      <c r="AB30" s="135" t="b">
        <v>0</v>
      </c>
      <c r="AC30" s="135" t="b">
        <f t="shared" si="6"/>
        <v>1</v>
      </c>
      <c r="AD30" s="135" t="b">
        <f t="shared" si="7"/>
        <v>0</v>
      </c>
      <c r="AE30" s="135" t="b">
        <f t="shared" si="8"/>
        <v>0</v>
      </c>
      <c r="AF30" s="135" t="b">
        <f>AND(AC30,$V30&lt;=Synthèse!$B$44)</f>
        <v>0</v>
      </c>
      <c r="AG30" s="135" t="b">
        <f>AND(AD30,$V30&lt;=Synthèse!$B$44)</f>
        <v>0</v>
      </c>
      <c r="AH30" s="135" t="b">
        <f>AND(AE30,$V30&lt;=Synthèse!$B$44)</f>
        <v>0</v>
      </c>
      <c r="AI30" s="137" t="b">
        <v>0</v>
      </c>
      <c r="AJ30" s="137" t="b">
        <v>1</v>
      </c>
      <c r="AK30" s="137" t="b">
        <f t="shared" si="9"/>
        <v>0</v>
      </c>
      <c r="AL30" s="137" t="b">
        <f t="shared" si="10"/>
        <v>1</v>
      </c>
      <c r="AM30" s="137" t="b">
        <f>AND(AK30,$V30&lt;=Synthèse!$B$44)</f>
        <v>0</v>
      </c>
      <c r="AN30" s="137" t="b">
        <f>AND(AL30,$V30&lt;=Synthèse!$B$44)</f>
        <v>0</v>
      </c>
    </row>
    <row r="31" spans="1:40">
      <c r="A31" s="17">
        <v>151700</v>
      </c>
      <c r="B31" t="str">
        <f ca="1">VLOOKUP(A31,'Fichier FI (en entrée)'!B:AH,3,0)</f>
        <v>GXZBGMOBXU</v>
      </c>
      <c r="C31">
        <f t="shared" si="0"/>
        <v>2097</v>
      </c>
      <c r="D31">
        <f t="shared" si="1"/>
        <v>-100</v>
      </c>
      <c r="E31" s="14" t="str">
        <f>VLOOKUP(A31,'Fichier FI (en entrée)'!B:AH,2,0)</f>
        <v>ENV</v>
      </c>
      <c r="F31" s="14" t="b">
        <f t="shared" si="2"/>
        <v>0</v>
      </c>
      <c r="G31" s="14" t="b">
        <f>IFERROR(VLOOKUP(A31,'Calculs FA (auto)'!A:F,6,0),FALSE)</f>
        <v>0</v>
      </c>
      <c r="H31" s="14" t="b">
        <f t="shared" si="3"/>
        <v>0</v>
      </c>
      <c r="I31" s="16" t="str">
        <f>IFERROR(VLOOKUP(A31,'Moyennes FI (en entrée)'!B:N,7,0),"")</f>
        <v/>
      </c>
      <c r="J31" s="16">
        <f>IFERROR(VLOOKUP(VLOOKUP(A31,'Fichier FI (en entrée)'!B:AH,33,0),Modificateurs!A$2:B$5,2,0),0)</f>
        <v>3</v>
      </c>
      <c r="K31" s="16">
        <f>IFERROR(VLOOKUP(VLOOKUP(A31,'Redoub FI (en entrée)'!B:N,7,0),Modificateurs!A$8:B$11,2,0),0)</f>
        <v>0</v>
      </c>
      <c r="L31" s="16">
        <f>IFERROR(VLOOKUP(M31,Modificateurs!D$1:E$94,2,0),0)</f>
        <v>-3</v>
      </c>
      <c r="M31" t="str">
        <f>VLOOKUP(A31,'Fichier FI (en entrée)'!B:AH,16,0)&amp;" "&amp;VLOOKUP(A31,'Fichier FI (en entrée)'!B:AH,20,0)&amp;" "&amp;VLOOKUP(A31,'Fichier FI (en entrée)'!B:AH,27,0)&amp;" "&amp;VLOOKUP(A31,'Fichier FI (en entrée)'!B:AH,29,0)</f>
        <v xml:space="preserve">ES Mathématiques  </v>
      </c>
      <c r="N31" t="str">
        <f>VLOOKUP(A31,'Fichier FI (en entrée)'!B:AH,8,0)</f>
        <v>En Terminale</v>
      </c>
      <c r="O31" t="b">
        <f>AND(C31&gt;Synthèse!B$8,C31&lt;Synthèse!B$10,NOT(Y31))</f>
        <v>0</v>
      </c>
      <c r="Q31" s="60">
        <f>ROUNDUP(C31/(Synthèse!$B$4+Synthèse!$B$1)*8,0)</f>
        <v>10</v>
      </c>
      <c r="R31" s="60">
        <f>IFERROR(VLOOKUP(A31,'Evaluations (formulaire)'!A:P,6,0)+VLOOKUP(A31,'Evaluations (formulaire)'!A:P,7,0),0)</f>
        <v>0</v>
      </c>
      <c r="S31" s="60">
        <f>IFERROR(VLOOKUP(A31,'Evaluations (formulaire)'!A:P,8,0),0)</f>
        <v>0</v>
      </c>
      <c r="T31" s="60">
        <f>IF(AND(ISBLANK(P31),Q31&lt;=2),Synthèse!$B$41,IF(AND(ISBLANK(P31),Q31&gt;=7),Synthèse!$C$41,R31+S31))</f>
        <v>4.6296296296296294E-3</v>
      </c>
      <c r="U31" s="60">
        <f t="shared" si="4"/>
        <v>-99.995370370370367</v>
      </c>
      <c r="V31" s="60">
        <f t="shared" si="5"/>
        <v>1983</v>
      </c>
      <c r="X31" s="26">
        <v>198</v>
      </c>
      <c r="Y31" s="26" t="b">
        <f>IFERROR(VLOOKUP(A31,'Calculs FA (auto)'!A:O,15,0),FALSE)</f>
        <v>0</v>
      </c>
      <c r="Z31" s="26">
        <f>IFERROR(VLOOKUP(A31,'Evaluations (formulaire)'!A:M,9,0),0)</f>
        <v>0</v>
      </c>
      <c r="AA31" s="135" t="b">
        <v>1</v>
      </c>
      <c r="AB31" s="135" t="b">
        <v>0</v>
      </c>
      <c r="AC31" s="135" t="b">
        <f t="shared" si="6"/>
        <v>0</v>
      </c>
      <c r="AD31" s="135" t="b">
        <f t="shared" si="7"/>
        <v>0</v>
      </c>
      <c r="AE31" s="135" t="b">
        <f t="shared" si="8"/>
        <v>0</v>
      </c>
      <c r="AF31" s="135" t="b">
        <f>AND(AC31,$V31&lt;=Synthèse!$B$44)</f>
        <v>0</v>
      </c>
      <c r="AG31" s="135" t="b">
        <f>AND(AD31,$V31&lt;=Synthèse!$B$44)</f>
        <v>0</v>
      </c>
      <c r="AH31" s="135" t="b">
        <f>AND(AE31,$V31&lt;=Synthèse!$B$44)</f>
        <v>0</v>
      </c>
      <c r="AI31" s="137" t="b">
        <v>0</v>
      </c>
      <c r="AJ31" s="137" t="b">
        <v>1</v>
      </c>
      <c r="AK31" s="137" t="b">
        <f t="shared" si="9"/>
        <v>0</v>
      </c>
      <c r="AL31" s="137" t="b">
        <f t="shared" si="10"/>
        <v>0</v>
      </c>
      <c r="AM31" s="137" t="b">
        <f>AND(AK31,$V31&lt;=Synthèse!$B$44)</f>
        <v>0</v>
      </c>
      <c r="AN31" s="137" t="b">
        <f>AND(AL31,$V31&lt;=Synthèse!$B$44)</f>
        <v>0</v>
      </c>
    </row>
    <row r="32" spans="1:40">
      <c r="A32" s="17">
        <v>151850</v>
      </c>
      <c r="B32" t="str">
        <f ca="1">VLOOKUP(A32,'Fichier FI (en entrée)'!B:AH,3,0)</f>
        <v>AHWBJGTFDD</v>
      </c>
      <c r="C32">
        <f t="shared" si="0"/>
        <v>321</v>
      </c>
      <c r="D32">
        <f t="shared" si="1"/>
        <v>14.67</v>
      </c>
      <c r="E32" s="14" t="str">
        <f>VLOOKUP(A32,'Fichier FI (en entrée)'!B:AH,2,0)</f>
        <v>EV</v>
      </c>
      <c r="F32" s="14" t="b">
        <f t="shared" si="2"/>
        <v>1</v>
      </c>
      <c r="G32" s="14" t="b">
        <f>IFERROR(VLOOKUP(A32,'Calculs FA (auto)'!A:F,6,0),FALSE)</f>
        <v>0</v>
      </c>
      <c r="H32" s="14" t="b">
        <f t="shared" si="3"/>
        <v>0</v>
      </c>
      <c r="I32" s="16">
        <f>IFERROR(VLOOKUP(A32,'Moyennes FI (en entrée)'!B:N,7,0),"")</f>
        <v>10.67</v>
      </c>
      <c r="J32" s="16">
        <f>IFERROR(VLOOKUP(VLOOKUP(A32,'Fichier FI (en entrée)'!B:AH,33,0),Modificateurs!A$2:B$5,2,0),0)</f>
        <v>3</v>
      </c>
      <c r="K32" s="16">
        <f>IFERROR(VLOOKUP(VLOOKUP(A32,'Redoub FI (en entrée)'!B:N,7,0),Modificateurs!A$8:B$11,2,0),0)</f>
        <v>0</v>
      </c>
      <c r="L32" s="16">
        <f>IFERROR(VLOOKUP(M32,Modificateurs!D$1:E$94,2,0),0)</f>
        <v>1</v>
      </c>
      <c r="M32" t="str">
        <f>VLOOKUP(A32,'Fichier FI (en entrée)'!B:AH,16,0)&amp;" "&amp;VLOOKUP(A32,'Fichier FI (en entrée)'!B:AH,20,0)&amp;" "&amp;VLOOKUP(A32,'Fichier FI (en entrée)'!B:AH,27,0)&amp;" "&amp;VLOOKUP(A32,'Fichier FI (en entrée)'!B:AH,29,0)</f>
        <v xml:space="preserve">S Sciences de la vie et de la terre  </v>
      </c>
      <c r="N32" t="str">
        <f>VLOOKUP(A32,'Fichier FI (en entrée)'!B:AH,8,0)</f>
        <v>En Terminale</v>
      </c>
      <c r="O32" t="b">
        <f>AND(C32&gt;Synthèse!B$8,C32&lt;Synthèse!B$10,NOT(Y32))</f>
        <v>0</v>
      </c>
      <c r="Q32" s="60">
        <f>ROUNDUP(C32/(Synthèse!$B$4+Synthèse!$B$1)*8,0)</f>
        <v>2</v>
      </c>
      <c r="R32" s="60">
        <f>IFERROR(VLOOKUP(A32,'Evaluations (formulaire)'!A:P,6,0)+VLOOKUP(A32,'Evaluations (formulaire)'!A:P,7,0),0)</f>
        <v>0</v>
      </c>
      <c r="S32" s="60">
        <f>IFERROR(VLOOKUP(A32,'Evaluations (formulaire)'!A:P,8,0),0)</f>
        <v>0</v>
      </c>
      <c r="T32" s="60">
        <f>IF(AND(ISBLANK(P32),Q32&lt;=2),Synthèse!$B$41,IF(AND(ISBLANK(P32),Q32&gt;=7),Synthèse!$C$41,R32+S32))</f>
        <v>4.6511627906976744E-3</v>
      </c>
      <c r="U32" s="60">
        <f t="shared" si="4"/>
        <v>14.674651162790697</v>
      </c>
      <c r="V32" s="60">
        <f t="shared" si="5"/>
        <v>321</v>
      </c>
      <c r="X32" s="26">
        <v>1842</v>
      </c>
      <c r="Y32" s="26" t="b">
        <f>IFERROR(VLOOKUP(A32,'Calculs FA (auto)'!A:O,15,0),FALSE)</f>
        <v>0</v>
      </c>
      <c r="Z32" s="26">
        <f>IFERROR(VLOOKUP(A32,'Evaluations (formulaire)'!A:M,9,0),0)</f>
        <v>0</v>
      </c>
      <c r="AA32" s="135" t="b">
        <v>1</v>
      </c>
      <c r="AB32" s="135" t="b">
        <v>0</v>
      </c>
      <c r="AC32" s="135" t="b">
        <f t="shared" si="6"/>
        <v>1</v>
      </c>
      <c r="AD32" s="135" t="b">
        <f t="shared" si="7"/>
        <v>0</v>
      </c>
      <c r="AE32" s="135" t="b">
        <f t="shared" si="8"/>
        <v>0</v>
      </c>
      <c r="AF32" s="135" t="b">
        <f>AND(AC32,$V32&lt;=Synthèse!$B$44)</f>
        <v>1</v>
      </c>
      <c r="AG32" s="135" t="b">
        <f>AND(AD32,$V32&lt;=Synthèse!$B$44)</f>
        <v>0</v>
      </c>
      <c r="AH32" s="135" t="b">
        <f>AND(AE32,$V32&lt;=Synthèse!$B$44)</f>
        <v>0</v>
      </c>
      <c r="AI32" s="137" t="b">
        <v>0</v>
      </c>
      <c r="AJ32" s="137" t="b">
        <v>1</v>
      </c>
      <c r="AK32" s="137" t="b">
        <f t="shared" si="9"/>
        <v>0</v>
      </c>
      <c r="AL32" s="137" t="b">
        <f t="shared" si="10"/>
        <v>1</v>
      </c>
      <c r="AM32" s="137" t="b">
        <f>AND(AK32,$V32&lt;=Synthèse!$B$44)</f>
        <v>0</v>
      </c>
      <c r="AN32" s="137" t="b">
        <f>AND(AL32,$V32&lt;=Synthèse!$B$44)</f>
        <v>1</v>
      </c>
    </row>
    <row r="33" spans="1:40">
      <c r="A33" s="17">
        <v>151878</v>
      </c>
      <c r="B33" t="str">
        <f ca="1">VLOOKUP(A33,'Fichier FI (en entrée)'!B:AH,3,0)</f>
        <v>DQCGDTDBAZ</v>
      </c>
      <c r="C33">
        <f t="shared" si="0"/>
        <v>72</v>
      </c>
      <c r="D33">
        <f t="shared" si="1"/>
        <v>17.68</v>
      </c>
      <c r="E33" s="14" t="str">
        <f>VLOOKUP(A33,'Fichier FI (en entrée)'!B:AH,2,0)</f>
        <v>EV</v>
      </c>
      <c r="F33" s="14" t="b">
        <f t="shared" si="2"/>
        <v>1</v>
      </c>
      <c r="G33" s="14" t="b">
        <f>IFERROR(VLOOKUP(A33,'Calculs FA (auto)'!A:F,6,0),FALSE)</f>
        <v>0</v>
      </c>
      <c r="H33" s="14" t="b">
        <f t="shared" si="3"/>
        <v>0</v>
      </c>
      <c r="I33" s="16">
        <f>IFERROR(VLOOKUP(A33,'Moyennes FI (en entrée)'!B:N,7,0),"")</f>
        <v>13.68</v>
      </c>
      <c r="J33" s="16">
        <f>IFERROR(VLOOKUP(VLOOKUP(A33,'Fichier FI (en entrée)'!B:AH,33,0),Modificateurs!A$2:B$5,2,0),0)</f>
        <v>3</v>
      </c>
      <c r="K33" s="16">
        <f>IFERROR(VLOOKUP(VLOOKUP(A33,'Redoub FI (en entrée)'!B:N,7,0),Modificateurs!A$8:B$11,2,0),0)</f>
        <v>0</v>
      </c>
      <c r="L33" s="16">
        <f>IFERROR(VLOOKUP(M33,Modificateurs!D$1:E$94,2,0),0)</f>
        <v>1</v>
      </c>
      <c r="M33" t="str">
        <f>VLOOKUP(A33,'Fichier FI (en entrée)'!B:AH,16,0)&amp;" "&amp;VLOOKUP(A33,'Fichier FI (en entrée)'!B:AH,20,0)&amp;" "&amp;VLOOKUP(A33,'Fichier FI (en entrée)'!B:AH,27,0)&amp;" "&amp;VLOOKUP(A33,'Fichier FI (en entrée)'!B:AH,29,0)</f>
        <v xml:space="preserve">S Pas de spécialité (S.I)  </v>
      </c>
      <c r="N33" t="str">
        <f>VLOOKUP(A33,'Fichier FI (en entrée)'!B:AH,8,0)</f>
        <v>En Terminale</v>
      </c>
      <c r="O33" t="b">
        <f>AND(C33&gt;Synthèse!B$8,C33&lt;Synthèse!B$10,NOT(Y33))</f>
        <v>0</v>
      </c>
      <c r="Q33" s="60">
        <f>ROUNDUP(C33/(Synthèse!$B$4+Synthèse!$B$1)*8,0)</f>
        <v>1</v>
      </c>
      <c r="R33" s="60">
        <f>IFERROR(VLOOKUP(A33,'Evaluations (formulaire)'!A:P,6,0)+VLOOKUP(A33,'Evaluations (formulaire)'!A:P,7,0),0)</f>
        <v>0</v>
      </c>
      <c r="S33" s="60">
        <f>IFERROR(VLOOKUP(A33,'Evaluations (formulaire)'!A:P,8,0),0)</f>
        <v>0</v>
      </c>
      <c r="T33" s="60">
        <f>IF(AND(ISBLANK(P33),Q33&lt;=2),Synthèse!$B$41,IF(AND(ISBLANK(P33),Q33&gt;=7),Synthèse!$C$41,R33+S33))</f>
        <v>4.6511627906976744E-3</v>
      </c>
      <c r="U33" s="60">
        <f t="shared" si="4"/>
        <v>17.684651162790697</v>
      </c>
      <c r="V33" s="60">
        <f t="shared" si="5"/>
        <v>72</v>
      </c>
      <c r="X33" s="26">
        <v>769</v>
      </c>
      <c r="Y33" s="26" t="b">
        <f>IFERROR(VLOOKUP(A33,'Calculs FA (auto)'!A:O,15,0),FALSE)</f>
        <v>0</v>
      </c>
      <c r="Z33" s="26">
        <f>IFERROR(VLOOKUP(A33,'Evaluations (formulaire)'!A:M,9,0),0)</f>
        <v>0</v>
      </c>
      <c r="AA33" s="135" t="b">
        <v>1</v>
      </c>
      <c r="AB33" s="135" t="b">
        <v>0</v>
      </c>
      <c r="AC33" s="135" t="b">
        <f t="shared" si="6"/>
        <v>1</v>
      </c>
      <c r="AD33" s="135" t="b">
        <f t="shared" si="7"/>
        <v>0</v>
      </c>
      <c r="AE33" s="135" t="b">
        <f t="shared" si="8"/>
        <v>0</v>
      </c>
      <c r="AF33" s="135" t="b">
        <f>AND(AC33,$V33&lt;=Synthèse!$B$44)</f>
        <v>1</v>
      </c>
      <c r="AG33" s="135" t="b">
        <f>AND(AD33,$V33&lt;=Synthèse!$B$44)</f>
        <v>0</v>
      </c>
      <c r="AH33" s="135" t="b">
        <f>AND(AE33,$V33&lt;=Synthèse!$B$44)</f>
        <v>0</v>
      </c>
      <c r="AI33" s="137" t="b">
        <v>0</v>
      </c>
      <c r="AJ33" s="137" t="b">
        <v>1</v>
      </c>
      <c r="AK33" s="137" t="b">
        <f t="shared" si="9"/>
        <v>0</v>
      </c>
      <c r="AL33" s="137" t="b">
        <f t="shared" si="10"/>
        <v>1</v>
      </c>
      <c r="AM33" s="137" t="b">
        <f>AND(AK33,$V33&lt;=Synthèse!$B$44)</f>
        <v>0</v>
      </c>
      <c r="AN33" s="137" t="b">
        <f>AND(AL33,$V33&lt;=Synthèse!$B$44)</f>
        <v>1</v>
      </c>
    </row>
    <row r="34" spans="1:40">
      <c r="A34" s="17">
        <v>151890</v>
      </c>
      <c r="B34" t="str">
        <f ca="1">VLOOKUP(A34,'Fichier FI (en entrée)'!B:AH,3,0)</f>
        <v>CJCQCSTMXQ</v>
      </c>
      <c r="C34">
        <f t="shared" si="0"/>
        <v>1331</v>
      </c>
      <c r="D34">
        <f t="shared" si="1"/>
        <v>5.0500000000000007</v>
      </c>
      <c r="E34" s="14" t="str">
        <f>VLOOKUP(A34,'Fichier FI (en entrée)'!B:AH,2,0)</f>
        <v>EV</v>
      </c>
      <c r="F34" s="14" t="b">
        <f t="shared" si="2"/>
        <v>1</v>
      </c>
      <c r="G34" s="14" t="b">
        <f>IFERROR(VLOOKUP(A34,'Calculs FA (auto)'!A:F,6,0),FALSE)</f>
        <v>0</v>
      </c>
      <c r="H34" s="14" t="b">
        <f t="shared" si="3"/>
        <v>0</v>
      </c>
      <c r="I34" s="16">
        <f>IFERROR(VLOOKUP(A34,'Moyennes FI (en entrée)'!B:N,7,0),"")</f>
        <v>9.0500000000000007</v>
      </c>
      <c r="J34" s="16">
        <f>IFERROR(VLOOKUP(VLOOKUP(A34,'Fichier FI (en entrée)'!B:AH,33,0),Modificateurs!A$2:B$5,2,0),0)</f>
        <v>0</v>
      </c>
      <c r="K34" s="16">
        <f>IFERROR(VLOOKUP(VLOOKUP(A34,'Redoub FI (en entrée)'!B:N,7,0),Modificateurs!A$8:B$11,2,0),0)</f>
        <v>0</v>
      </c>
      <c r="L34" s="16">
        <f>IFERROR(VLOOKUP(M34,Modificateurs!D$1:E$94,2,0),0)</f>
        <v>-4</v>
      </c>
      <c r="M34" t="str">
        <f>VLOOKUP(A34,'Fichier FI (en entrée)'!B:AH,16,0)&amp;" "&amp;VLOOKUP(A34,'Fichier FI (en entrée)'!B:AH,20,0)&amp;" "&amp;VLOOKUP(A34,'Fichier FI (en entrée)'!B:AH,27,0)&amp;" "&amp;VLOOKUP(A34,'Fichier FI (en entrée)'!B:AH,29,0)</f>
        <v xml:space="preserve">STI2D Energies et environnement  </v>
      </c>
      <c r="N34" t="str">
        <f>VLOOKUP(A34,'Fichier FI (en entrée)'!B:AH,8,0)</f>
        <v>En Terminale</v>
      </c>
      <c r="O34" t="b">
        <f>AND(C34&gt;Synthèse!B$8,C34&lt;Synthèse!B$10,NOT(Y34))</f>
        <v>0</v>
      </c>
      <c r="Q34" s="60">
        <f>ROUNDUP(C34/(Synthèse!$B$4+Synthèse!$B$1)*8,0)</f>
        <v>7</v>
      </c>
      <c r="R34" s="60">
        <f>IFERROR(VLOOKUP(A34,'Evaluations (formulaire)'!A:P,6,0)+VLOOKUP(A34,'Evaluations (formulaire)'!A:P,7,0),0)</f>
        <v>0</v>
      </c>
      <c r="S34" s="60">
        <f>IFERROR(VLOOKUP(A34,'Evaluations (formulaire)'!A:P,8,0),0)</f>
        <v>0</v>
      </c>
      <c r="T34" s="60">
        <f>IF(AND(ISBLANK(P34),Q34&lt;=2),Synthèse!$B$41,IF(AND(ISBLANK(P34),Q34&gt;=7),Synthèse!$C$41,R34+S34))</f>
        <v>4.6296296296296294E-3</v>
      </c>
      <c r="U34" s="60">
        <f t="shared" si="4"/>
        <v>5.0546296296296305</v>
      </c>
      <c r="V34" s="60">
        <f t="shared" si="5"/>
        <v>1331</v>
      </c>
      <c r="X34" s="26">
        <v>785</v>
      </c>
      <c r="Y34" s="26" t="b">
        <f>IFERROR(VLOOKUP(A34,'Calculs FA (auto)'!A:O,15,0),FALSE)</f>
        <v>0</v>
      </c>
      <c r="Z34" s="26">
        <f>IFERROR(VLOOKUP(A34,'Evaluations (formulaire)'!A:M,9,0),0)</f>
        <v>0</v>
      </c>
      <c r="AA34" s="135" t="b">
        <v>1</v>
      </c>
      <c r="AB34" s="135" t="b">
        <v>0</v>
      </c>
      <c r="AC34" s="135" t="b">
        <f t="shared" si="6"/>
        <v>1</v>
      </c>
      <c r="AD34" s="135" t="b">
        <f t="shared" si="7"/>
        <v>0</v>
      </c>
      <c r="AE34" s="135" t="b">
        <f t="shared" si="8"/>
        <v>0</v>
      </c>
      <c r="AF34" s="135" t="b">
        <f>AND(AC34,$V34&lt;=Synthèse!$B$44)</f>
        <v>0</v>
      </c>
      <c r="AG34" s="135" t="b">
        <f>AND(AD34,$V34&lt;=Synthèse!$B$44)</f>
        <v>0</v>
      </c>
      <c r="AH34" s="135" t="b">
        <f>AND(AE34,$V34&lt;=Synthèse!$B$44)</f>
        <v>0</v>
      </c>
      <c r="AI34" s="137" t="b">
        <v>0</v>
      </c>
      <c r="AJ34" s="137" t="b">
        <v>1</v>
      </c>
      <c r="AK34" s="137" t="b">
        <f t="shared" si="9"/>
        <v>0</v>
      </c>
      <c r="AL34" s="137" t="b">
        <f t="shared" si="10"/>
        <v>1</v>
      </c>
      <c r="AM34" s="137" t="b">
        <f>AND(AK34,$V34&lt;=Synthèse!$B$44)</f>
        <v>0</v>
      </c>
      <c r="AN34" s="137" t="b">
        <f>AND(AL34,$V34&lt;=Synthèse!$B$44)</f>
        <v>0</v>
      </c>
    </row>
    <row r="35" spans="1:40">
      <c r="A35" s="17">
        <v>151935</v>
      </c>
      <c r="B35" t="str">
        <f ca="1">VLOOKUP(A35,'Fichier FI (en entrée)'!B:AH,3,0)</f>
        <v>RQWOIRUTCP</v>
      </c>
      <c r="C35">
        <f t="shared" si="0"/>
        <v>1128</v>
      </c>
      <c r="D35">
        <f t="shared" si="1"/>
        <v>8.98</v>
      </c>
      <c r="E35" s="14" t="str">
        <f>VLOOKUP(A35,'Fichier FI (en entrée)'!B:AH,2,0)</f>
        <v>EV</v>
      </c>
      <c r="F35" s="14" t="b">
        <f t="shared" si="2"/>
        <v>1</v>
      </c>
      <c r="G35" s="14" t="b">
        <f>IFERROR(VLOOKUP(A35,'Calculs FA (auto)'!A:F,6,0),FALSE)</f>
        <v>0</v>
      </c>
      <c r="H35" s="14" t="b">
        <f t="shared" si="3"/>
        <v>0</v>
      </c>
      <c r="I35" s="16">
        <f>IFERROR(VLOOKUP(A35,'Moyennes FI (en entrée)'!B:N,7,0),"")</f>
        <v>11.98</v>
      </c>
      <c r="J35" s="16">
        <f>IFERROR(VLOOKUP(VLOOKUP(A35,'Fichier FI (en entrée)'!B:AH,33,0),Modificateurs!A$2:B$5,2,0),0)</f>
        <v>3</v>
      </c>
      <c r="K35" s="16">
        <f>IFERROR(VLOOKUP(VLOOKUP(A35,'Redoub FI (en entrée)'!B:N,7,0),Modificateurs!A$8:B$11,2,0),0)</f>
        <v>0</v>
      </c>
      <c r="L35" s="16">
        <f>IFERROR(VLOOKUP(M35,Modificateurs!D$1:E$94,2,0),0)</f>
        <v>-6</v>
      </c>
      <c r="M35" t="str">
        <f>VLOOKUP(A35,'Fichier FI (en entrée)'!B:AH,16,0)&amp;" "&amp;VLOOKUP(A35,'Fichier FI (en entrée)'!B:AH,20,0)&amp;" "&amp;VLOOKUP(A35,'Fichier FI (en entrée)'!B:AH,27,0)&amp;" "&amp;VLOOKUP(A35,'Fichier FI (en entrée)'!B:AH,29,0)</f>
        <v xml:space="preserve">ES Economie approfondie  </v>
      </c>
      <c r="N35" t="str">
        <f>VLOOKUP(A35,'Fichier FI (en entrée)'!B:AH,8,0)</f>
        <v>En Terminale</v>
      </c>
      <c r="O35" t="b">
        <f>AND(C35&gt;Synthèse!B$8,C35&lt;Synthèse!B$10,NOT(Y35))</f>
        <v>1</v>
      </c>
      <c r="Q35" s="60">
        <f>ROUNDUP(C35/(Synthèse!$B$4+Synthèse!$B$1)*8,0)</f>
        <v>6</v>
      </c>
      <c r="R35" s="60">
        <f>IFERROR(VLOOKUP(A35,'Evaluations (formulaire)'!A:P,6,0)+VLOOKUP(A35,'Evaluations (formulaire)'!A:P,7,0),0)</f>
        <v>0</v>
      </c>
      <c r="S35" s="60">
        <f>IFERROR(VLOOKUP(A35,'Evaluations (formulaire)'!A:P,8,0),0)</f>
        <v>0</v>
      </c>
      <c r="T35" s="60">
        <f>IF(AND(ISBLANK(P35),Q35&lt;=2),Synthèse!$B$41,IF(AND(ISBLANK(P35),Q35&gt;=7),Synthèse!$C$41,R35+S35))</f>
        <v>0</v>
      </c>
      <c r="U35" s="60">
        <f t="shared" si="4"/>
        <v>8.98</v>
      </c>
      <c r="V35" s="60">
        <f t="shared" si="5"/>
        <v>1126</v>
      </c>
      <c r="X35" s="26">
        <v>1432</v>
      </c>
      <c r="Y35" s="26" t="b">
        <f>IFERROR(VLOOKUP(A35,'Calculs FA (auto)'!A:O,15,0),FALSE)</f>
        <v>0</v>
      </c>
      <c r="Z35" s="26">
        <f>IFERROR(VLOOKUP(A35,'Evaluations (formulaire)'!A:M,9,0),0)</f>
        <v>0</v>
      </c>
      <c r="AA35" s="135" t="b">
        <v>0</v>
      </c>
      <c r="AB35" s="135" t="b">
        <v>1</v>
      </c>
      <c r="AC35" s="135" t="b">
        <f t="shared" si="6"/>
        <v>0</v>
      </c>
      <c r="AD35" s="135" t="b">
        <f t="shared" si="7"/>
        <v>1</v>
      </c>
      <c r="AE35" s="135" t="b">
        <f t="shared" si="8"/>
        <v>0</v>
      </c>
      <c r="AF35" s="135" t="b">
        <f>AND(AC35,$V35&lt;=Synthèse!$B$44)</f>
        <v>0</v>
      </c>
      <c r="AG35" s="135" t="b">
        <f>AND(AD35,$V35&lt;=Synthèse!$B$44)</f>
        <v>0</v>
      </c>
      <c r="AH35" s="135" t="b">
        <f>AND(AE35,$V35&lt;=Synthèse!$B$44)</f>
        <v>0</v>
      </c>
      <c r="AI35" s="137" t="b">
        <v>1</v>
      </c>
      <c r="AJ35" s="137" t="b">
        <v>0</v>
      </c>
      <c r="AK35" s="137" t="b">
        <f t="shared" si="9"/>
        <v>1</v>
      </c>
      <c r="AL35" s="137" t="b">
        <f t="shared" si="10"/>
        <v>0</v>
      </c>
      <c r="AM35" s="137" t="b">
        <f>AND(AK35,$V35&lt;=Synthèse!$B$44)</f>
        <v>0</v>
      </c>
      <c r="AN35" s="137" t="b">
        <f>AND(AL35,$V35&lt;=Synthèse!$B$44)</f>
        <v>0</v>
      </c>
    </row>
    <row r="36" spans="1:40">
      <c r="A36" s="17">
        <v>151981</v>
      </c>
      <c r="B36" t="str">
        <f ca="1">VLOOKUP(A36,'Fichier FI (en entrée)'!B:AH,3,0)</f>
        <v>LEAVIRZNNY</v>
      </c>
      <c r="C36">
        <f t="shared" si="0"/>
        <v>501</v>
      </c>
      <c r="D36">
        <f t="shared" si="1"/>
        <v>13.37</v>
      </c>
      <c r="E36" s="14" t="str">
        <f>VLOOKUP(A36,'Fichier FI (en entrée)'!B:AH,2,0)</f>
        <v>EV</v>
      </c>
      <c r="F36" s="14" t="b">
        <f t="shared" si="2"/>
        <v>1</v>
      </c>
      <c r="G36" s="14" t="b">
        <f>IFERROR(VLOOKUP(A36,'Calculs FA (auto)'!A:F,6,0),FALSE)</f>
        <v>1</v>
      </c>
      <c r="H36" s="14" t="b">
        <f t="shared" si="3"/>
        <v>1</v>
      </c>
      <c r="I36" s="16">
        <f>IFERROR(VLOOKUP(A36,'Moyennes FI (en entrée)'!B:N,7,0),"")</f>
        <v>9.3699999999999992</v>
      </c>
      <c r="J36" s="16">
        <f>IFERROR(VLOOKUP(VLOOKUP(A36,'Fichier FI (en entrée)'!B:AH,33,0),Modificateurs!A$2:B$5,2,0),0)</f>
        <v>3</v>
      </c>
      <c r="K36" s="16">
        <f>IFERROR(VLOOKUP(VLOOKUP(A36,'Redoub FI (en entrée)'!B:N,7,0),Modificateurs!A$8:B$11,2,0),0)</f>
        <v>0</v>
      </c>
      <c r="L36" s="16">
        <f>IFERROR(VLOOKUP(M36,Modificateurs!D$1:E$94,2,0),0)</f>
        <v>1</v>
      </c>
      <c r="M36" t="str">
        <f>VLOOKUP(A36,'Fichier FI (en entrée)'!B:AH,16,0)&amp;" "&amp;VLOOKUP(A36,'Fichier FI (en entrée)'!B:AH,20,0)&amp;" "&amp;VLOOKUP(A36,'Fichier FI (en entrée)'!B:AH,27,0)&amp;" "&amp;VLOOKUP(A36,'Fichier FI (en entrée)'!B:AH,29,0)</f>
        <v xml:space="preserve">S Pas de spécialité (S.I)  </v>
      </c>
      <c r="N36" t="str">
        <f>VLOOKUP(A36,'Fichier FI (en entrée)'!B:AH,8,0)</f>
        <v>En Terminale</v>
      </c>
      <c r="O36" t="b">
        <f>AND(C36&gt;Synthèse!B$8,C36&lt;Synthèse!B$10,NOT(Y36))</f>
        <v>1</v>
      </c>
      <c r="Q36" s="60">
        <f>ROUNDUP(C36/(Synthèse!$B$4+Synthèse!$B$1)*8,0)</f>
        <v>3</v>
      </c>
      <c r="R36" s="60">
        <f>IFERROR(VLOOKUP(A36,'Evaluations (formulaire)'!A:P,6,0)+VLOOKUP(A36,'Evaluations (formulaire)'!A:P,7,0),0)</f>
        <v>0</v>
      </c>
      <c r="S36" s="60">
        <f>IFERROR(VLOOKUP(A36,'Evaluations (formulaire)'!A:P,8,0),0)</f>
        <v>0</v>
      </c>
      <c r="T36" s="60">
        <f>IF(AND(ISBLANK(P36),Q36&lt;=2),Synthèse!$B$41,IF(AND(ISBLANK(P36),Q36&gt;=7),Synthèse!$C$41,R36+S36))</f>
        <v>0</v>
      </c>
      <c r="U36" s="60">
        <f t="shared" si="4"/>
        <v>13.37</v>
      </c>
      <c r="V36" s="60">
        <f t="shared" si="5"/>
        <v>502</v>
      </c>
      <c r="X36" s="26">
        <v>826</v>
      </c>
      <c r="Y36" s="26" t="b">
        <f>IFERROR(VLOOKUP(A36,'Calculs FA (auto)'!A:O,15,0),FALSE)</f>
        <v>0</v>
      </c>
      <c r="Z36" s="26">
        <f>IFERROR(VLOOKUP(A36,'Evaluations (formulaire)'!A:M,9,0),0)</f>
        <v>0</v>
      </c>
      <c r="AA36" s="135" t="b">
        <v>1</v>
      </c>
      <c r="AB36" s="135" t="b">
        <v>0</v>
      </c>
      <c r="AC36" s="135" t="b">
        <f t="shared" si="6"/>
        <v>1</v>
      </c>
      <c r="AD36" s="135" t="b">
        <f t="shared" si="7"/>
        <v>0</v>
      </c>
      <c r="AE36" s="135" t="b">
        <f t="shared" si="8"/>
        <v>0</v>
      </c>
      <c r="AF36" s="135" t="b">
        <f>AND(AC36,$V36&lt;=Synthèse!$B$44)</f>
        <v>1</v>
      </c>
      <c r="AG36" s="135" t="b">
        <f>AND(AD36,$V36&lt;=Synthèse!$B$44)</f>
        <v>0</v>
      </c>
      <c r="AH36" s="135" t="b">
        <f>AND(AE36,$V36&lt;=Synthèse!$B$44)</f>
        <v>0</v>
      </c>
      <c r="AI36" s="137" t="b">
        <v>0</v>
      </c>
      <c r="AJ36" s="137" t="b">
        <v>1</v>
      </c>
      <c r="AK36" s="137" t="b">
        <f t="shared" si="9"/>
        <v>0</v>
      </c>
      <c r="AL36" s="137" t="b">
        <f t="shared" si="10"/>
        <v>1</v>
      </c>
      <c r="AM36" s="137" t="b">
        <f>AND(AK36,$V36&lt;=Synthèse!$B$44)</f>
        <v>0</v>
      </c>
      <c r="AN36" s="137" t="b">
        <f>AND(AL36,$V36&lt;=Synthèse!$B$44)</f>
        <v>1</v>
      </c>
    </row>
    <row r="37" spans="1:40">
      <c r="A37" s="17">
        <v>152011</v>
      </c>
      <c r="B37" t="str">
        <f ca="1">VLOOKUP(A37,'Fichier FI (en entrée)'!B:AH,3,0)</f>
        <v>QRRCCPLXHW</v>
      </c>
      <c r="C37">
        <f t="shared" si="0"/>
        <v>2097</v>
      </c>
      <c r="D37">
        <f t="shared" si="1"/>
        <v>-100</v>
      </c>
      <c r="E37" s="14" t="str">
        <f>VLOOKUP(A37,'Fichier FI (en entrée)'!B:AH,2,0)</f>
        <v>ENV</v>
      </c>
      <c r="F37" s="14" t="b">
        <f t="shared" si="2"/>
        <v>0</v>
      </c>
      <c r="G37" s="14" t="b">
        <f>IFERROR(VLOOKUP(A37,'Calculs FA (auto)'!A:F,6,0),FALSE)</f>
        <v>0</v>
      </c>
      <c r="H37" s="14" t="b">
        <f t="shared" si="3"/>
        <v>0</v>
      </c>
      <c r="I37" s="16" t="str">
        <f>IFERROR(VLOOKUP(A37,'Moyennes FI (en entrée)'!B:N,7,0),"")</f>
        <v/>
      </c>
      <c r="J37" s="16">
        <f>IFERROR(VLOOKUP(VLOOKUP(A37,'Fichier FI (en entrée)'!B:AH,33,0),Modificateurs!A$2:B$5,2,0),0)</f>
        <v>3</v>
      </c>
      <c r="K37" s="16">
        <f>IFERROR(VLOOKUP(VLOOKUP(A37,'Redoub FI (en entrée)'!B:N,7,0),Modificateurs!A$8:B$11,2,0),0)</f>
        <v>0</v>
      </c>
      <c r="L37" s="16">
        <f>IFERROR(VLOOKUP(M37,Modificateurs!D$1:E$94,2,0),0)</f>
        <v>1</v>
      </c>
      <c r="M37" t="str">
        <f>VLOOKUP(A37,'Fichier FI (en entrée)'!B:AH,16,0)&amp;" "&amp;VLOOKUP(A37,'Fichier FI (en entrée)'!B:AH,20,0)&amp;" "&amp;VLOOKUP(A37,'Fichier FI (en entrée)'!B:AH,27,0)&amp;" "&amp;VLOOKUP(A37,'Fichier FI (en entrée)'!B:AH,29,0)</f>
        <v xml:space="preserve">S Sciences de la vie et de la terre  </v>
      </c>
      <c r="N37" t="str">
        <f>VLOOKUP(A37,'Fichier FI (en entrée)'!B:AH,8,0)</f>
        <v>En Terminale</v>
      </c>
      <c r="O37" t="b">
        <f>AND(C37&gt;Synthèse!B$8,C37&lt;Synthèse!B$10,NOT(Y37))</f>
        <v>0</v>
      </c>
      <c r="Q37" s="60">
        <f>ROUNDUP(C37/(Synthèse!$B$4+Synthèse!$B$1)*8,0)</f>
        <v>10</v>
      </c>
      <c r="R37" s="60">
        <f>IFERROR(VLOOKUP(A37,'Evaluations (formulaire)'!A:P,6,0)+VLOOKUP(A37,'Evaluations (formulaire)'!A:P,7,0),0)</f>
        <v>0</v>
      </c>
      <c r="S37" s="60">
        <f>IFERROR(VLOOKUP(A37,'Evaluations (formulaire)'!A:P,8,0),0)</f>
        <v>0</v>
      </c>
      <c r="T37" s="60">
        <f>IF(AND(ISBLANK(P37),Q37&lt;=2),Synthèse!$B$41,IF(AND(ISBLANK(P37),Q37&gt;=7),Synthèse!$C$41,R37+S37))</f>
        <v>4.6296296296296294E-3</v>
      </c>
      <c r="U37" s="60">
        <f t="shared" si="4"/>
        <v>-99.995370370370367</v>
      </c>
      <c r="V37" s="60">
        <f t="shared" si="5"/>
        <v>1983</v>
      </c>
      <c r="X37" s="26">
        <v>1014</v>
      </c>
      <c r="Y37" s="26" t="b">
        <f>IFERROR(VLOOKUP(A37,'Calculs FA (auto)'!A:O,15,0),FALSE)</f>
        <v>0</v>
      </c>
      <c r="Z37" s="26">
        <f>IFERROR(VLOOKUP(A37,'Evaluations (formulaire)'!A:M,9,0),0)</f>
        <v>0</v>
      </c>
      <c r="AA37" s="135" t="b">
        <v>1</v>
      </c>
      <c r="AB37" s="135" t="b">
        <v>0</v>
      </c>
      <c r="AC37" s="135" t="b">
        <f t="shared" si="6"/>
        <v>0</v>
      </c>
      <c r="AD37" s="135" t="b">
        <f t="shared" si="7"/>
        <v>0</v>
      </c>
      <c r="AE37" s="135" t="b">
        <f t="shared" si="8"/>
        <v>0</v>
      </c>
      <c r="AF37" s="135" t="b">
        <f>AND(AC37,$V37&lt;=Synthèse!$B$44)</f>
        <v>0</v>
      </c>
      <c r="AG37" s="135" t="b">
        <f>AND(AD37,$V37&lt;=Synthèse!$B$44)</f>
        <v>0</v>
      </c>
      <c r="AH37" s="135" t="b">
        <f>AND(AE37,$V37&lt;=Synthèse!$B$44)</f>
        <v>0</v>
      </c>
      <c r="AI37" s="137" t="b">
        <v>0</v>
      </c>
      <c r="AJ37" s="137" t="b">
        <v>1</v>
      </c>
      <c r="AK37" s="137" t="b">
        <f t="shared" si="9"/>
        <v>0</v>
      </c>
      <c r="AL37" s="137" t="b">
        <f t="shared" si="10"/>
        <v>0</v>
      </c>
      <c r="AM37" s="137" t="b">
        <f>AND(AK37,$V37&lt;=Synthèse!$B$44)</f>
        <v>0</v>
      </c>
      <c r="AN37" s="137" t="b">
        <f>AND(AL37,$V37&lt;=Synthèse!$B$44)</f>
        <v>0</v>
      </c>
    </row>
    <row r="38" spans="1:40">
      <c r="A38" s="17">
        <v>152195</v>
      </c>
      <c r="B38" t="str">
        <f ca="1">VLOOKUP(A38,'Fichier FI (en entrée)'!B:AH,3,0)</f>
        <v>JXIRUBAOAE</v>
      </c>
      <c r="C38">
        <f t="shared" si="0"/>
        <v>447</v>
      </c>
      <c r="D38">
        <f t="shared" si="1"/>
        <v>13.72</v>
      </c>
      <c r="E38" s="14" t="str">
        <f>VLOOKUP(A38,'Fichier FI (en entrée)'!B:AH,2,0)</f>
        <v>EV</v>
      </c>
      <c r="F38" s="14" t="b">
        <f t="shared" si="2"/>
        <v>1</v>
      </c>
      <c r="G38" s="14" t="b">
        <f>IFERROR(VLOOKUP(A38,'Calculs FA (auto)'!A:F,6,0),FALSE)</f>
        <v>0</v>
      </c>
      <c r="H38" s="14" t="b">
        <f t="shared" si="3"/>
        <v>0</v>
      </c>
      <c r="I38" s="16">
        <f>IFERROR(VLOOKUP(A38,'Moyennes FI (en entrée)'!B:N,7,0),"")</f>
        <v>10.72</v>
      </c>
      <c r="J38" s="16">
        <f>IFERROR(VLOOKUP(VLOOKUP(A38,'Fichier FI (en entrée)'!B:AH,33,0),Modificateurs!A$2:B$5,2,0),0)</f>
        <v>1</v>
      </c>
      <c r="K38" s="16">
        <f>IFERROR(VLOOKUP(VLOOKUP(A38,'Redoub FI (en entrée)'!B:N,7,0),Modificateurs!A$8:B$11,2,0),0)</f>
        <v>0</v>
      </c>
      <c r="L38" s="16">
        <f>IFERROR(VLOOKUP(M38,Modificateurs!D$1:E$94,2,0),0)</f>
        <v>2</v>
      </c>
      <c r="M38" t="str">
        <f>VLOOKUP(A38,'Fichier FI (en entrée)'!B:AH,16,0)&amp;" "&amp;VLOOKUP(A38,'Fichier FI (en entrée)'!B:AH,20,0)&amp;" "&amp;VLOOKUP(A38,'Fichier FI (en entrée)'!B:AH,27,0)&amp;" "&amp;VLOOKUP(A38,'Fichier FI (en entrée)'!B:AH,29,0)</f>
        <v xml:space="preserve">S Mathématiques  </v>
      </c>
      <c r="N38" t="str">
        <f>VLOOKUP(A38,'Fichier FI (en entrée)'!B:AH,8,0)</f>
        <v>En Terminale</v>
      </c>
      <c r="O38" t="b">
        <f>AND(C38&gt;Synthèse!B$8,C38&lt;Synthèse!B$10,NOT(Y38))</f>
        <v>1</v>
      </c>
      <c r="Q38" s="60">
        <f>ROUNDUP(C38/(Synthèse!$B$4+Synthèse!$B$1)*8,0)</f>
        <v>3</v>
      </c>
      <c r="R38" s="60">
        <f>IFERROR(VLOOKUP(A38,'Evaluations (formulaire)'!A:P,6,0)+VLOOKUP(A38,'Evaluations (formulaire)'!A:P,7,0),0)</f>
        <v>0</v>
      </c>
      <c r="S38" s="60">
        <f>IFERROR(VLOOKUP(A38,'Evaluations (formulaire)'!A:P,8,0),0)</f>
        <v>0</v>
      </c>
      <c r="T38" s="60">
        <f>IF(AND(ISBLANK(P38),Q38&lt;=2),Synthèse!$B$41,IF(AND(ISBLANK(P38),Q38&gt;=7),Synthèse!$C$41,R38+S38))</f>
        <v>0</v>
      </c>
      <c r="U38" s="60">
        <f t="shared" si="4"/>
        <v>13.72</v>
      </c>
      <c r="V38" s="60">
        <f t="shared" si="5"/>
        <v>447</v>
      </c>
      <c r="X38" s="26">
        <v>1143</v>
      </c>
      <c r="Y38" s="26" t="b">
        <f>IFERROR(VLOOKUP(A38,'Calculs FA (auto)'!A:O,15,0),FALSE)</f>
        <v>0</v>
      </c>
      <c r="Z38" s="26">
        <f>IFERROR(VLOOKUP(A38,'Evaluations (formulaire)'!A:M,9,0),0)</f>
        <v>0</v>
      </c>
      <c r="AA38" s="135" t="b">
        <v>0</v>
      </c>
      <c r="AB38" s="135" t="b">
        <v>1</v>
      </c>
      <c r="AC38" s="135" t="b">
        <f t="shared" si="6"/>
        <v>0</v>
      </c>
      <c r="AD38" s="135" t="b">
        <f t="shared" si="7"/>
        <v>1</v>
      </c>
      <c r="AE38" s="135" t="b">
        <f t="shared" si="8"/>
        <v>0</v>
      </c>
      <c r="AF38" s="135" t="b">
        <f>AND(AC38,$V38&lt;=Synthèse!$B$44)</f>
        <v>0</v>
      </c>
      <c r="AG38" s="135" t="b">
        <f>AND(AD38,$V38&lt;=Synthèse!$B$44)</f>
        <v>1</v>
      </c>
      <c r="AH38" s="135" t="b">
        <f>AND(AE38,$V38&lt;=Synthèse!$B$44)</f>
        <v>0</v>
      </c>
      <c r="AI38" s="137" t="b">
        <v>1</v>
      </c>
      <c r="AJ38" s="137" t="b">
        <v>0</v>
      </c>
      <c r="AK38" s="137" t="b">
        <f t="shared" si="9"/>
        <v>1</v>
      </c>
      <c r="AL38" s="137" t="b">
        <f t="shared" si="10"/>
        <v>0</v>
      </c>
      <c r="AM38" s="137" t="b">
        <f>AND(AK38,$V38&lt;=Synthèse!$B$44)</f>
        <v>1</v>
      </c>
      <c r="AN38" s="137" t="b">
        <f>AND(AL38,$V38&lt;=Synthèse!$B$44)</f>
        <v>0</v>
      </c>
    </row>
    <row r="39" spans="1:40">
      <c r="A39" s="17">
        <v>152384</v>
      </c>
      <c r="B39" t="str">
        <f ca="1">VLOOKUP(A39,'Fichier FI (en entrée)'!B:AH,3,0)</f>
        <v>VSYWVNJRUU</v>
      </c>
      <c r="C39">
        <f t="shared" si="0"/>
        <v>2097</v>
      </c>
      <c r="D39">
        <f t="shared" si="1"/>
        <v>-100</v>
      </c>
      <c r="E39" s="14" t="str">
        <f>VLOOKUP(A39,'Fichier FI (en entrée)'!B:AH,2,0)</f>
        <v>ENV</v>
      </c>
      <c r="F39" s="14" t="b">
        <f t="shared" si="2"/>
        <v>0</v>
      </c>
      <c r="G39" s="14" t="b">
        <f>IFERROR(VLOOKUP(A39,'Calculs FA (auto)'!A:F,6,0),FALSE)</f>
        <v>0</v>
      </c>
      <c r="H39" s="14" t="b">
        <f t="shared" si="3"/>
        <v>0</v>
      </c>
      <c r="I39" s="16" t="str">
        <f>IFERROR(VLOOKUP(A39,'Moyennes FI (en entrée)'!B:N,7,0),"")</f>
        <v/>
      </c>
      <c r="J39" s="16">
        <f>IFERROR(VLOOKUP(VLOOKUP(A39,'Fichier FI (en entrée)'!B:AH,33,0),Modificateurs!A$2:B$5,2,0),0)</f>
        <v>3</v>
      </c>
      <c r="K39" s="16">
        <f>IFERROR(VLOOKUP(VLOOKUP(A39,'Redoub FI (en entrée)'!B:N,7,0),Modificateurs!A$8:B$11,2,0),0)</f>
        <v>0</v>
      </c>
      <c r="L39" s="16">
        <f>IFERROR(VLOOKUP(M39,Modificateurs!D$1:E$94,2,0),0)</f>
        <v>2</v>
      </c>
      <c r="M39" t="str">
        <f>VLOOKUP(A39,'Fichier FI (en entrée)'!B:AH,16,0)&amp;" "&amp;VLOOKUP(A39,'Fichier FI (en entrée)'!B:AH,20,0)&amp;" "&amp;VLOOKUP(A39,'Fichier FI (en entrée)'!B:AH,27,0)&amp;" "&amp;VLOOKUP(A39,'Fichier FI (en entrée)'!B:AH,29,0)</f>
        <v xml:space="preserve">STI2D Système informatique et numérique  </v>
      </c>
      <c r="N39" t="str">
        <f>VLOOKUP(A39,'Fichier FI (en entrée)'!B:AH,8,0)</f>
        <v>En Terminale</v>
      </c>
      <c r="O39" t="b">
        <f>AND(C39&gt;Synthèse!B$8,C39&lt;Synthèse!B$10,NOT(Y39))</f>
        <v>0</v>
      </c>
      <c r="Q39" s="60">
        <f>ROUNDUP(C39/(Synthèse!$B$4+Synthèse!$B$1)*8,0)</f>
        <v>10</v>
      </c>
      <c r="R39" s="60">
        <f>IFERROR(VLOOKUP(A39,'Evaluations (formulaire)'!A:P,6,0)+VLOOKUP(A39,'Evaluations (formulaire)'!A:P,7,0),0)</f>
        <v>0</v>
      </c>
      <c r="S39" s="60">
        <f>IFERROR(VLOOKUP(A39,'Evaluations (formulaire)'!A:P,8,0),0)</f>
        <v>0</v>
      </c>
      <c r="T39" s="60">
        <f>IF(AND(ISBLANK(P39),Q39&lt;=2),Synthèse!$B$41,IF(AND(ISBLANK(P39),Q39&gt;=7),Synthèse!$C$41,R39+S39))</f>
        <v>4.6296296296296294E-3</v>
      </c>
      <c r="U39" s="60">
        <f t="shared" si="4"/>
        <v>-99.995370370370367</v>
      </c>
      <c r="V39" s="60">
        <f t="shared" si="5"/>
        <v>1983</v>
      </c>
      <c r="X39" s="26">
        <v>1934</v>
      </c>
      <c r="Y39" s="26" t="b">
        <f>IFERROR(VLOOKUP(A39,'Calculs FA (auto)'!A:O,15,0),FALSE)</f>
        <v>0</v>
      </c>
      <c r="Z39" s="26">
        <f>IFERROR(VLOOKUP(A39,'Evaluations (formulaire)'!A:M,9,0),0)</f>
        <v>0</v>
      </c>
      <c r="AA39" s="135" t="b">
        <v>1</v>
      </c>
      <c r="AB39" s="135" t="b">
        <v>0</v>
      </c>
      <c r="AC39" s="135" t="b">
        <f t="shared" si="6"/>
        <v>0</v>
      </c>
      <c r="AD39" s="135" t="b">
        <f t="shared" si="7"/>
        <v>0</v>
      </c>
      <c r="AE39" s="135" t="b">
        <f t="shared" si="8"/>
        <v>0</v>
      </c>
      <c r="AF39" s="135" t="b">
        <f>AND(AC39,$V39&lt;=Synthèse!$B$44)</f>
        <v>0</v>
      </c>
      <c r="AG39" s="135" t="b">
        <f>AND(AD39,$V39&lt;=Synthèse!$B$44)</f>
        <v>0</v>
      </c>
      <c r="AH39" s="135" t="b">
        <f>AND(AE39,$V39&lt;=Synthèse!$B$44)</f>
        <v>0</v>
      </c>
      <c r="AI39" s="137" t="b">
        <v>0</v>
      </c>
      <c r="AJ39" s="137" t="b">
        <v>1</v>
      </c>
      <c r="AK39" s="137" t="b">
        <f t="shared" si="9"/>
        <v>0</v>
      </c>
      <c r="AL39" s="137" t="b">
        <f t="shared" si="10"/>
        <v>0</v>
      </c>
      <c r="AM39" s="137" t="b">
        <f>AND(AK39,$V39&lt;=Synthèse!$B$44)</f>
        <v>0</v>
      </c>
      <c r="AN39" s="137" t="b">
        <f>AND(AL39,$V39&lt;=Synthèse!$B$44)</f>
        <v>0</v>
      </c>
    </row>
    <row r="40" spans="1:40">
      <c r="A40" s="17">
        <v>152840</v>
      </c>
      <c r="B40" t="str">
        <f ca="1">VLOOKUP(A40,'Fichier FI (en entrée)'!B:AH,3,0)</f>
        <v>GMXKAVWSHI</v>
      </c>
      <c r="C40">
        <f t="shared" si="0"/>
        <v>233</v>
      </c>
      <c r="D40">
        <f t="shared" si="1"/>
        <v>15.53</v>
      </c>
      <c r="E40" s="14" t="str">
        <f>VLOOKUP(A40,'Fichier FI (en entrée)'!B:AH,2,0)</f>
        <v>EV</v>
      </c>
      <c r="F40" s="14" t="b">
        <f t="shared" si="2"/>
        <v>1</v>
      </c>
      <c r="G40" s="14" t="b">
        <f>IFERROR(VLOOKUP(A40,'Calculs FA (auto)'!A:F,6,0),FALSE)</f>
        <v>0</v>
      </c>
      <c r="H40" s="14" t="b">
        <f t="shared" si="3"/>
        <v>0</v>
      </c>
      <c r="I40" s="16">
        <f>IFERROR(VLOOKUP(A40,'Moyennes FI (en entrée)'!B:N,7,0),"")</f>
        <v>12.53</v>
      </c>
      <c r="J40" s="16">
        <f>IFERROR(VLOOKUP(VLOOKUP(A40,'Fichier FI (en entrée)'!B:AH,33,0),Modificateurs!A$2:B$5,2,0),0)</f>
        <v>1</v>
      </c>
      <c r="K40" s="16">
        <f>IFERROR(VLOOKUP(VLOOKUP(A40,'Redoub FI (en entrée)'!B:N,7,0),Modificateurs!A$8:B$11,2,0),0)</f>
        <v>0</v>
      </c>
      <c r="L40" s="16">
        <f>IFERROR(VLOOKUP(M40,Modificateurs!D$1:E$94,2,0),0)</f>
        <v>2</v>
      </c>
      <c r="M40" t="str">
        <f>VLOOKUP(A40,'Fichier FI (en entrée)'!B:AH,16,0)&amp;" "&amp;VLOOKUP(A40,'Fichier FI (en entrée)'!B:AH,20,0)&amp;" "&amp;VLOOKUP(A40,'Fichier FI (en entrée)'!B:AH,27,0)&amp;" "&amp;VLOOKUP(A40,'Fichier FI (en entrée)'!B:AH,29,0)</f>
        <v xml:space="preserve">S Mathématiques  </v>
      </c>
      <c r="N40" t="str">
        <f>VLOOKUP(A40,'Fichier FI (en entrée)'!B:AH,8,0)</f>
        <v>En Terminale</v>
      </c>
      <c r="O40" t="b">
        <f>AND(C40&gt;Synthèse!B$8,C40&lt;Synthèse!B$10,NOT(Y40))</f>
        <v>0</v>
      </c>
      <c r="Q40" s="60">
        <f>ROUNDUP(C40/(Synthèse!$B$4+Synthèse!$B$1)*8,0)</f>
        <v>2</v>
      </c>
      <c r="R40" s="60">
        <f>IFERROR(VLOOKUP(A40,'Evaluations (formulaire)'!A:P,6,0)+VLOOKUP(A40,'Evaluations (formulaire)'!A:P,7,0),0)</f>
        <v>0</v>
      </c>
      <c r="S40" s="60">
        <f>IFERROR(VLOOKUP(A40,'Evaluations (formulaire)'!A:P,8,0),0)</f>
        <v>0</v>
      </c>
      <c r="T40" s="60">
        <f>IF(AND(ISBLANK(P40),Q40&lt;=2),Synthèse!$B$41,IF(AND(ISBLANK(P40),Q40&gt;=7),Synthèse!$C$41,R40+S40))</f>
        <v>4.6511627906976744E-3</v>
      </c>
      <c r="U40" s="60">
        <f t="shared" si="4"/>
        <v>15.534651162790697</v>
      </c>
      <c r="V40" s="60">
        <f t="shared" si="5"/>
        <v>233</v>
      </c>
      <c r="X40" s="26">
        <v>910</v>
      </c>
      <c r="Y40" s="26" t="b">
        <f>IFERROR(VLOOKUP(A40,'Calculs FA (auto)'!A:O,15,0),FALSE)</f>
        <v>0</v>
      </c>
      <c r="Z40" s="26">
        <f>IFERROR(VLOOKUP(A40,'Evaluations (formulaire)'!A:M,9,0),0)</f>
        <v>0</v>
      </c>
      <c r="AA40" s="135" t="b">
        <v>1</v>
      </c>
      <c r="AB40" s="135" t="b">
        <v>0</v>
      </c>
      <c r="AC40" s="135" t="b">
        <f t="shared" si="6"/>
        <v>1</v>
      </c>
      <c r="AD40" s="135" t="b">
        <f t="shared" si="7"/>
        <v>0</v>
      </c>
      <c r="AE40" s="135" t="b">
        <f t="shared" si="8"/>
        <v>0</v>
      </c>
      <c r="AF40" s="135" t="b">
        <f>AND(AC40,$V40&lt;=Synthèse!$B$44)</f>
        <v>1</v>
      </c>
      <c r="AG40" s="135" t="b">
        <f>AND(AD40,$V40&lt;=Synthèse!$B$44)</f>
        <v>0</v>
      </c>
      <c r="AH40" s="135" t="b">
        <f>AND(AE40,$V40&lt;=Synthèse!$B$44)</f>
        <v>0</v>
      </c>
      <c r="AI40" s="137" t="b">
        <v>0</v>
      </c>
      <c r="AJ40" s="137" t="b">
        <v>1</v>
      </c>
      <c r="AK40" s="137" t="b">
        <f t="shared" si="9"/>
        <v>0</v>
      </c>
      <c r="AL40" s="137" t="b">
        <f t="shared" si="10"/>
        <v>1</v>
      </c>
      <c r="AM40" s="137" t="b">
        <f>AND(AK40,$V40&lt;=Synthèse!$B$44)</f>
        <v>0</v>
      </c>
      <c r="AN40" s="137" t="b">
        <f>AND(AL40,$V40&lt;=Synthèse!$B$44)</f>
        <v>1</v>
      </c>
    </row>
    <row r="41" spans="1:40">
      <c r="A41" s="17">
        <v>156891</v>
      </c>
      <c r="B41" t="str">
        <f ca="1">VLOOKUP(A41,'Fichier FI (en entrée)'!B:AH,3,0)</f>
        <v>GFLEGBMJSK</v>
      </c>
      <c r="C41">
        <f t="shared" si="0"/>
        <v>2097</v>
      </c>
      <c r="D41">
        <f t="shared" si="1"/>
        <v>-100</v>
      </c>
      <c r="E41" s="14" t="str">
        <f>VLOOKUP(A41,'Fichier FI (en entrée)'!B:AH,2,0)</f>
        <v>ENV</v>
      </c>
      <c r="F41" s="14" t="b">
        <f t="shared" si="2"/>
        <v>0</v>
      </c>
      <c r="G41" s="14" t="b">
        <f>IFERROR(VLOOKUP(A41,'Calculs FA (auto)'!A:F,6,0),FALSE)</f>
        <v>0</v>
      </c>
      <c r="H41" s="14" t="b">
        <f t="shared" si="3"/>
        <v>0</v>
      </c>
      <c r="I41" s="16" t="str">
        <f>IFERROR(VLOOKUP(A41,'Moyennes FI (en entrée)'!B:N,7,0),"")</f>
        <v/>
      </c>
      <c r="J41" s="16">
        <f>IFERROR(VLOOKUP(VLOOKUP(A41,'Fichier FI (en entrée)'!B:AH,33,0),Modificateurs!A$2:B$5,2,0),0)</f>
        <v>1</v>
      </c>
      <c r="K41" s="16">
        <f>IFERROR(VLOOKUP(VLOOKUP(A41,'Redoub FI (en entrée)'!B:N,7,0),Modificateurs!A$8:B$11,2,0),0)</f>
        <v>0</v>
      </c>
      <c r="L41" s="16">
        <f>IFERROR(VLOOKUP(M41,Modificateurs!D$1:E$94,2,0),0)</f>
        <v>2</v>
      </c>
      <c r="M41" t="str">
        <f>VLOOKUP(A41,'Fichier FI (en entrée)'!B:AH,16,0)&amp;" "&amp;VLOOKUP(A41,'Fichier FI (en entrée)'!B:AH,20,0)&amp;" "&amp;VLOOKUP(A41,'Fichier FI (en entrée)'!B:AH,27,0)&amp;" "&amp;VLOOKUP(A41,'Fichier FI (en entrée)'!B:AH,29,0)</f>
        <v xml:space="preserve">S Physique-chimie  </v>
      </c>
      <c r="N41" t="str">
        <f>VLOOKUP(A41,'Fichier FI (en entrée)'!B:AH,8,0)</f>
        <v>En Terminale</v>
      </c>
      <c r="O41" t="b">
        <f>AND(C41&gt;Synthèse!B$8,C41&lt;Synthèse!B$10,NOT(Y41))</f>
        <v>0</v>
      </c>
      <c r="Q41" s="60">
        <f>ROUNDUP(C41/(Synthèse!$B$4+Synthèse!$B$1)*8,0)</f>
        <v>10</v>
      </c>
      <c r="R41" s="60">
        <f>IFERROR(VLOOKUP(A41,'Evaluations (formulaire)'!A:P,6,0)+VLOOKUP(A41,'Evaluations (formulaire)'!A:P,7,0),0)</f>
        <v>0</v>
      </c>
      <c r="S41" s="60">
        <f>IFERROR(VLOOKUP(A41,'Evaluations (formulaire)'!A:P,8,0),0)</f>
        <v>0</v>
      </c>
      <c r="T41" s="60">
        <f>IF(AND(ISBLANK(P41),Q41&lt;=2),Synthèse!$B$41,IF(AND(ISBLANK(P41),Q41&gt;=7),Synthèse!$C$41,R41+S41))</f>
        <v>4.6296296296296294E-3</v>
      </c>
      <c r="U41" s="60">
        <f t="shared" si="4"/>
        <v>-99.995370370370367</v>
      </c>
      <c r="V41" s="60">
        <f t="shared" si="5"/>
        <v>1983</v>
      </c>
      <c r="X41" s="26">
        <v>1368</v>
      </c>
      <c r="Y41" s="26" t="b">
        <f>IFERROR(VLOOKUP(A41,'Calculs FA (auto)'!A:O,15,0),FALSE)</f>
        <v>0</v>
      </c>
      <c r="Z41" s="26">
        <f>IFERROR(VLOOKUP(A41,'Evaluations (formulaire)'!A:M,9,0),0)</f>
        <v>0</v>
      </c>
      <c r="AA41" s="135" t="b">
        <v>1</v>
      </c>
      <c r="AB41" s="135" t="b">
        <v>0</v>
      </c>
      <c r="AC41" s="135" t="b">
        <f t="shared" si="6"/>
        <v>0</v>
      </c>
      <c r="AD41" s="135" t="b">
        <f t="shared" si="7"/>
        <v>0</v>
      </c>
      <c r="AE41" s="135" t="b">
        <f t="shared" si="8"/>
        <v>0</v>
      </c>
      <c r="AF41" s="135" t="b">
        <f>AND(AC41,$V41&lt;=Synthèse!$B$44)</f>
        <v>0</v>
      </c>
      <c r="AG41" s="135" t="b">
        <f>AND(AD41,$V41&lt;=Synthèse!$B$44)</f>
        <v>0</v>
      </c>
      <c r="AH41" s="135" t="b">
        <f>AND(AE41,$V41&lt;=Synthèse!$B$44)</f>
        <v>0</v>
      </c>
      <c r="AI41" s="137" t="b">
        <v>0</v>
      </c>
      <c r="AJ41" s="137" t="b">
        <v>1</v>
      </c>
      <c r="AK41" s="137" t="b">
        <f t="shared" si="9"/>
        <v>0</v>
      </c>
      <c r="AL41" s="137" t="b">
        <f t="shared" si="10"/>
        <v>0</v>
      </c>
      <c r="AM41" s="137" t="b">
        <f>AND(AK41,$V41&lt;=Synthèse!$B$44)</f>
        <v>0</v>
      </c>
      <c r="AN41" s="137" t="b">
        <f>AND(AL41,$V41&lt;=Synthèse!$B$44)</f>
        <v>0</v>
      </c>
    </row>
    <row r="42" spans="1:40">
      <c r="A42" s="17">
        <v>156898</v>
      </c>
      <c r="B42" t="str">
        <f ca="1">VLOOKUP(A42,'Fichier FI (en entrée)'!B:AH,3,0)</f>
        <v>VDVDWFZEVB</v>
      </c>
      <c r="C42">
        <f t="shared" si="0"/>
        <v>747</v>
      </c>
      <c r="D42">
        <f t="shared" si="1"/>
        <v>11.95</v>
      </c>
      <c r="E42" s="14" t="str">
        <f>VLOOKUP(A42,'Fichier FI (en entrée)'!B:AH,2,0)</f>
        <v>EV</v>
      </c>
      <c r="F42" s="14" t="b">
        <f t="shared" si="2"/>
        <v>1</v>
      </c>
      <c r="G42" s="14" t="b">
        <f>IFERROR(VLOOKUP(A42,'Calculs FA (auto)'!A:F,6,0),FALSE)</f>
        <v>0</v>
      </c>
      <c r="H42" s="14" t="b">
        <f t="shared" si="3"/>
        <v>0</v>
      </c>
      <c r="I42" s="16">
        <f>IFERROR(VLOOKUP(A42,'Moyennes FI (en entrée)'!B:N,7,0),"")</f>
        <v>9.9499999999999993</v>
      </c>
      <c r="J42" s="16">
        <f>IFERROR(VLOOKUP(VLOOKUP(A42,'Fichier FI (en entrée)'!B:AH,33,0),Modificateurs!A$2:B$5,2,0),0)</f>
        <v>0</v>
      </c>
      <c r="K42" s="16">
        <f>IFERROR(VLOOKUP(VLOOKUP(A42,'Redoub FI (en entrée)'!B:N,7,0),Modificateurs!A$8:B$11,2,0),0)</f>
        <v>0</v>
      </c>
      <c r="L42" s="16">
        <f>IFERROR(VLOOKUP(M42,Modificateurs!D$1:E$94,2,0),0)</f>
        <v>2</v>
      </c>
      <c r="M42" t="str">
        <f>VLOOKUP(A42,'Fichier FI (en entrée)'!B:AH,16,0)&amp;" "&amp;VLOOKUP(A42,'Fichier FI (en entrée)'!B:AH,20,0)&amp;" "&amp;VLOOKUP(A42,'Fichier FI (en entrée)'!B:AH,27,0)&amp;" "&amp;VLOOKUP(A42,'Fichier FI (en entrée)'!B:AH,29,0)</f>
        <v xml:space="preserve">S Physique-chimie  </v>
      </c>
      <c r="N42" t="str">
        <f>VLOOKUP(A42,'Fichier FI (en entrée)'!B:AH,8,0)</f>
        <v>En Terminale</v>
      </c>
      <c r="O42" t="b">
        <f>AND(C42&gt;Synthèse!B$8,C42&lt;Synthèse!B$10,NOT(Y42))</f>
        <v>1</v>
      </c>
      <c r="Q42" s="60">
        <f>ROUNDUP(C42/(Synthèse!$B$4+Synthèse!$B$1)*8,0)</f>
        <v>4</v>
      </c>
      <c r="R42" s="60">
        <f>IFERROR(VLOOKUP(A42,'Evaluations (formulaire)'!A:P,6,0)+VLOOKUP(A42,'Evaluations (formulaire)'!A:P,7,0),0)</f>
        <v>0</v>
      </c>
      <c r="S42" s="60">
        <f>IFERROR(VLOOKUP(A42,'Evaluations (formulaire)'!A:P,8,0),0)</f>
        <v>0</v>
      </c>
      <c r="T42" s="60">
        <f>IF(AND(ISBLANK(P42),Q42&lt;=2),Synthèse!$B$41,IF(AND(ISBLANK(P42),Q42&gt;=7),Synthèse!$C$41,R42+S42))</f>
        <v>0</v>
      </c>
      <c r="U42" s="60">
        <f t="shared" si="4"/>
        <v>11.95</v>
      </c>
      <c r="V42" s="60">
        <f t="shared" si="5"/>
        <v>747</v>
      </c>
      <c r="X42" s="26">
        <v>1494</v>
      </c>
      <c r="Y42" s="26" t="b">
        <f>IFERROR(VLOOKUP(A42,'Calculs FA (auto)'!A:O,15,0),FALSE)</f>
        <v>0</v>
      </c>
      <c r="Z42" s="26">
        <f>IFERROR(VLOOKUP(A42,'Evaluations (formulaire)'!A:M,9,0),0)</f>
        <v>0</v>
      </c>
      <c r="AA42" s="135" t="b">
        <v>1</v>
      </c>
      <c r="AB42" s="135" t="b">
        <v>0</v>
      </c>
      <c r="AC42" s="135" t="b">
        <f t="shared" si="6"/>
        <v>1</v>
      </c>
      <c r="AD42" s="135" t="b">
        <f t="shared" si="7"/>
        <v>0</v>
      </c>
      <c r="AE42" s="135" t="b">
        <f t="shared" si="8"/>
        <v>0</v>
      </c>
      <c r="AF42" s="135" t="b">
        <f>AND(AC42,$V42&lt;=Synthèse!$B$44)</f>
        <v>0</v>
      </c>
      <c r="AG42" s="135" t="b">
        <f>AND(AD42,$V42&lt;=Synthèse!$B$44)</f>
        <v>0</v>
      </c>
      <c r="AH42" s="135" t="b">
        <f>AND(AE42,$V42&lt;=Synthèse!$B$44)</f>
        <v>0</v>
      </c>
      <c r="AI42" s="137" t="b">
        <v>0</v>
      </c>
      <c r="AJ42" s="137" t="b">
        <v>1</v>
      </c>
      <c r="AK42" s="137" t="b">
        <f t="shared" si="9"/>
        <v>0</v>
      </c>
      <c r="AL42" s="137" t="b">
        <f t="shared" si="10"/>
        <v>1</v>
      </c>
      <c r="AM42" s="137" t="b">
        <f>AND(AK42,$V42&lt;=Synthèse!$B$44)</f>
        <v>0</v>
      </c>
      <c r="AN42" s="137" t="b">
        <f>AND(AL42,$V42&lt;=Synthèse!$B$44)</f>
        <v>0</v>
      </c>
    </row>
    <row r="43" spans="1:40">
      <c r="A43" s="17">
        <v>156903</v>
      </c>
      <c r="B43" t="str">
        <f ca="1">VLOOKUP(A43,'Fichier FI (en entrée)'!B:AH,3,0)</f>
        <v>FBYXZPVHSI</v>
      </c>
      <c r="C43">
        <f t="shared" si="0"/>
        <v>159</v>
      </c>
      <c r="D43">
        <f t="shared" si="1"/>
        <v>16.3</v>
      </c>
      <c r="E43" s="14" t="str">
        <f>VLOOKUP(A43,'Fichier FI (en entrée)'!B:AH,2,0)</f>
        <v>EV</v>
      </c>
      <c r="F43" s="14" t="b">
        <f t="shared" si="2"/>
        <v>1</v>
      </c>
      <c r="G43" s="14" t="b">
        <f>IFERROR(VLOOKUP(A43,'Calculs FA (auto)'!A:F,6,0),FALSE)</f>
        <v>0</v>
      </c>
      <c r="H43" s="14" t="b">
        <f t="shared" si="3"/>
        <v>0</v>
      </c>
      <c r="I43" s="16">
        <f>IFERROR(VLOOKUP(A43,'Moyennes FI (en entrée)'!B:N,7,0),"")</f>
        <v>13.3</v>
      </c>
      <c r="J43" s="16">
        <f>IFERROR(VLOOKUP(VLOOKUP(A43,'Fichier FI (en entrée)'!B:AH,33,0),Modificateurs!A$2:B$5,2,0),0)</f>
        <v>1</v>
      </c>
      <c r="K43" s="16">
        <f>IFERROR(VLOOKUP(VLOOKUP(A43,'Redoub FI (en entrée)'!B:N,7,0),Modificateurs!A$8:B$11,2,0),0)</f>
        <v>0</v>
      </c>
      <c r="L43" s="16">
        <f>IFERROR(VLOOKUP(M43,Modificateurs!D$1:E$94,2,0),0)</f>
        <v>2</v>
      </c>
      <c r="M43" t="str">
        <f>VLOOKUP(A43,'Fichier FI (en entrée)'!B:AH,16,0)&amp;" "&amp;VLOOKUP(A43,'Fichier FI (en entrée)'!B:AH,20,0)&amp;" "&amp;VLOOKUP(A43,'Fichier FI (en entrée)'!B:AH,27,0)&amp;" "&amp;VLOOKUP(A43,'Fichier FI (en entrée)'!B:AH,29,0)</f>
        <v xml:space="preserve">S Physique-chimie  </v>
      </c>
      <c r="N43" t="str">
        <f>VLOOKUP(A43,'Fichier FI (en entrée)'!B:AH,8,0)</f>
        <v>En Terminale</v>
      </c>
      <c r="O43" t="b">
        <f>AND(C43&gt;Synthèse!B$8,C43&lt;Synthèse!B$10,NOT(Y43))</f>
        <v>0</v>
      </c>
      <c r="Q43" s="60">
        <f>ROUNDUP(C43/(Synthèse!$B$4+Synthèse!$B$1)*8,0)</f>
        <v>1</v>
      </c>
      <c r="R43" s="60">
        <f>IFERROR(VLOOKUP(A43,'Evaluations (formulaire)'!A:P,6,0)+VLOOKUP(A43,'Evaluations (formulaire)'!A:P,7,0),0)</f>
        <v>0</v>
      </c>
      <c r="S43" s="60">
        <f>IFERROR(VLOOKUP(A43,'Evaluations (formulaire)'!A:P,8,0),0)</f>
        <v>0</v>
      </c>
      <c r="T43" s="60">
        <f>IF(AND(ISBLANK(P43),Q43&lt;=2),Synthèse!$B$41,IF(AND(ISBLANK(P43),Q43&gt;=7),Synthèse!$C$41,R43+S43))</f>
        <v>4.6511627906976744E-3</v>
      </c>
      <c r="U43" s="60">
        <f t="shared" si="4"/>
        <v>16.304651162790698</v>
      </c>
      <c r="V43" s="60">
        <f t="shared" si="5"/>
        <v>159</v>
      </c>
      <c r="X43" s="26">
        <v>1398</v>
      </c>
      <c r="Y43" s="26" t="b">
        <f>IFERROR(VLOOKUP(A43,'Calculs FA (auto)'!A:O,15,0),FALSE)</f>
        <v>0</v>
      </c>
      <c r="Z43" s="26">
        <f>IFERROR(VLOOKUP(A43,'Evaluations (formulaire)'!A:M,9,0),0)</f>
        <v>0</v>
      </c>
      <c r="AA43" s="135" t="b">
        <v>1</v>
      </c>
      <c r="AB43" s="135" t="b">
        <v>0</v>
      </c>
      <c r="AC43" s="135" t="b">
        <f t="shared" si="6"/>
        <v>1</v>
      </c>
      <c r="AD43" s="135" t="b">
        <f t="shared" si="7"/>
        <v>0</v>
      </c>
      <c r="AE43" s="135" t="b">
        <f t="shared" si="8"/>
        <v>0</v>
      </c>
      <c r="AF43" s="135" t="b">
        <f>AND(AC43,$V43&lt;=Synthèse!$B$44)</f>
        <v>1</v>
      </c>
      <c r="AG43" s="135" t="b">
        <f>AND(AD43,$V43&lt;=Synthèse!$B$44)</f>
        <v>0</v>
      </c>
      <c r="AH43" s="135" t="b">
        <f>AND(AE43,$V43&lt;=Synthèse!$B$44)</f>
        <v>0</v>
      </c>
      <c r="AI43" s="137" t="b">
        <v>0</v>
      </c>
      <c r="AJ43" s="137" t="b">
        <v>1</v>
      </c>
      <c r="AK43" s="137" t="b">
        <f t="shared" si="9"/>
        <v>0</v>
      </c>
      <c r="AL43" s="137" t="b">
        <f t="shared" si="10"/>
        <v>1</v>
      </c>
      <c r="AM43" s="137" t="b">
        <f>AND(AK43,$V43&lt;=Synthèse!$B$44)</f>
        <v>0</v>
      </c>
      <c r="AN43" s="137" t="b">
        <f>AND(AL43,$V43&lt;=Synthèse!$B$44)</f>
        <v>1</v>
      </c>
    </row>
    <row r="44" spans="1:40">
      <c r="A44" s="17">
        <v>156979</v>
      </c>
      <c r="B44" t="str">
        <f ca="1">VLOOKUP(A44,'Fichier FI (en entrée)'!B:AH,3,0)</f>
        <v>HLKIFPXRNI</v>
      </c>
      <c r="C44">
        <f t="shared" si="0"/>
        <v>171</v>
      </c>
      <c r="D44">
        <f t="shared" si="1"/>
        <v>16.189999999999998</v>
      </c>
      <c r="E44" s="14" t="str">
        <f>VLOOKUP(A44,'Fichier FI (en entrée)'!B:AH,2,0)</f>
        <v>EV</v>
      </c>
      <c r="F44" s="14" t="b">
        <f t="shared" si="2"/>
        <v>1</v>
      </c>
      <c r="G44" s="14" t="b">
        <f>IFERROR(VLOOKUP(A44,'Calculs FA (auto)'!A:F,6,0),FALSE)</f>
        <v>0</v>
      </c>
      <c r="H44" s="14" t="b">
        <f t="shared" si="3"/>
        <v>0</v>
      </c>
      <c r="I44" s="16">
        <f>IFERROR(VLOOKUP(A44,'Moyennes FI (en entrée)'!B:N,7,0),"")</f>
        <v>11.19</v>
      </c>
      <c r="J44" s="16">
        <f>IFERROR(VLOOKUP(VLOOKUP(A44,'Fichier FI (en entrée)'!B:AH,33,0),Modificateurs!A$2:B$5,2,0),0)</f>
        <v>3</v>
      </c>
      <c r="K44" s="16">
        <f>IFERROR(VLOOKUP(VLOOKUP(A44,'Redoub FI (en entrée)'!B:N,7,0),Modificateurs!A$8:B$11,2,0),0)</f>
        <v>0</v>
      </c>
      <c r="L44" s="16">
        <f>IFERROR(VLOOKUP(M44,Modificateurs!D$1:E$94,2,0),0)</f>
        <v>2</v>
      </c>
      <c r="M44" t="str">
        <f>VLOOKUP(A44,'Fichier FI (en entrée)'!B:AH,16,0)&amp;" "&amp;VLOOKUP(A44,'Fichier FI (en entrée)'!B:AH,20,0)&amp;" "&amp;VLOOKUP(A44,'Fichier FI (en entrée)'!B:AH,27,0)&amp;" "&amp;VLOOKUP(A44,'Fichier FI (en entrée)'!B:AH,29,0)</f>
        <v xml:space="preserve">S Mathématiques  </v>
      </c>
      <c r="N44" t="str">
        <f>VLOOKUP(A44,'Fichier FI (en entrée)'!B:AH,8,0)</f>
        <v>En Terminale</v>
      </c>
      <c r="O44" t="b">
        <f>AND(C44&gt;Synthèse!B$8,C44&lt;Synthèse!B$10,NOT(Y44))</f>
        <v>0</v>
      </c>
      <c r="Q44" s="60">
        <f>ROUNDUP(C44/(Synthèse!$B$4+Synthèse!$B$1)*8,0)</f>
        <v>1</v>
      </c>
      <c r="R44" s="60">
        <f>IFERROR(VLOOKUP(A44,'Evaluations (formulaire)'!A:P,6,0)+VLOOKUP(A44,'Evaluations (formulaire)'!A:P,7,0),0)</f>
        <v>0</v>
      </c>
      <c r="S44" s="60">
        <f>IFERROR(VLOOKUP(A44,'Evaluations (formulaire)'!A:P,8,0),0)</f>
        <v>0</v>
      </c>
      <c r="T44" s="60">
        <f>IF(AND(ISBLANK(P44),Q44&lt;=2),Synthèse!$B$41,IF(AND(ISBLANK(P44),Q44&gt;=7),Synthèse!$C$41,R44+S44))</f>
        <v>4.6511627906976744E-3</v>
      </c>
      <c r="U44" s="60">
        <f t="shared" si="4"/>
        <v>16.194651162790695</v>
      </c>
      <c r="V44" s="60">
        <f t="shared" si="5"/>
        <v>171</v>
      </c>
      <c r="X44" s="26">
        <v>302</v>
      </c>
      <c r="Y44" s="26" t="b">
        <f>IFERROR(VLOOKUP(A44,'Calculs FA (auto)'!A:O,15,0),FALSE)</f>
        <v>0</v>
      </c>
      <c r="Z44" s="26">
        <f>IFERROR(VLOOKUP(A44,'Evaluations (formulaire)'!A:M,9,0),0)</f>
        <v>0</v>
      </c>
      <c r="AA44" s="135" t="b">
        <v>0</v>
      </c>
      <c r="AB44" s="135" t="b">
        <v>1</v>
      </c>
      <c r="AC44" s="135" t="b">
        <f t="shared" si="6"/>
        <v>0</v>
      </c>
      <c r="AD44" s="135" t="b">
        <f t="shared" si="7"/>
        <v>1</v>
      </c>
      <c r="AE44" s="135" t="b">
        <f t="shared" si="8"/>
        <v>0</v>
      </c>
      <c r="AF44" s="135" t="b">
        <f>AND(AC44,$V44&lt;=Synthèse!$B$44)</f>
        <v>0</v>
      </c>
      <c r="AG44" s="135" t="b">
        <f>AND(AD44,$V44&lt;=Synthèse!$B$44)</f>
        <v>1</v>
      </c>
      <c r="AH44" s="135" t="b">
        <f>AND(AE44,$V44&lt;=Synthèse!$B$44)</f>
        <v>0</v>
      </c>
      <c r="AI44" s="137" t="b">
        <v>1</v>
      </c>
      <c r="AJ44" s="137" t="b">
        <v>0</v>
      </c>
      <c r="AK44" s="137" t="b">
        <f t="shared" si="9"/>
        <v>1</v>
      </c>
      <c r="AL44" s="137" t="b">
        <f t="shared" si="10"/>
        <v>0</v>
      </c>
      <c r="AM44" s="137" t="b">
        <f>AND(AK44,$V44&lt;=Synthèse!$B$44)</f>
        <v>1</v>
      </c>
      <c r="AN44" s="137" t="b">
        <f>AND(AL44,$V44&lt;=Synthèse!$B$44)</f>
        <v>0</v>
      </c>
    </row>
    <row r="45" spans="1:40">
      <c r="A45" s="17">
        <v>157895</v>
      </c>
      <c r="B45" t="str">
        <f ca="1">VLOOKUP(A45,'Fichier FI (en entrée)'!B:AH,3,0)</f>
        <v>QNAJDTDJPI</v>
      </c>
      <c r="C45">
        <f t="shared" si="0"/>
        <v>638</v>
      </c>
      <c r="D45">
        <f t="shared" si="1"/>
        <v>12.64</v>
      </c>
      <c r="E45" s="14" t="str">
        <f>VLOOKUP(A45,'Fichier FI (en entrée)'!B:AH,2,0)</f>
        <v>EV</v>
      </c>
      <c r="F45" s="14" t="b">
        <f t="shared" si="2"/>
        <v>1</v>
      </c>
      <c r="G45" s="14" t="b">
        <f>IFERROR(VLOOKUP(A45,'Calculs FA (auto)'!A:F,6,0),FALSE)</f>
        <v>0</v>
      </c>
      <c r="H45" s="14" t="b">
        <f t="shared" si="3"/>
        <v>0</v>
      </c>
      <c r="I45" s="16">
        <f>IFERROR(VLOOKUP(A45,'Moyennes FI (en entrée)'!B:N,7,0),"")</f>
        <v>12.64</v>
      </c>
      <c r="J45" s="16">
        <f>IFERROR(VLOOKUP(VLOOKUP(A45,'Fichier FI (en entrée)'!B:AH,33,0),Modificateurs!A$2:B$5,2,0),0)</f>
        <v>3</v>
      </c>
      <c r="K45" s="16">
        <f>IFERROR(VLOOKUP(VLOOKUP(A45,'Redoub FI (en entrée)'!B:N,7,0),Modificateurs!A$8:B$11,2,0),0)</f>
        <v>0</v>
      </c>
      <c r="L45" s="16">
        <f>IFERROR(VLOOKUP(M45,Modificateurs!D$1:E$94,2,0),0)</f>
        <v>-3</v>
      </c>
      <c r="M45" t="str">
        <f>VLOOKUP(A45,'Fichier FI (en entrée)'!B:AH,16,0)&amp;" "&amp;VLOOKUP(A45,'Fichier FI (en entrée)'!B:AH,20,0)&amp;" "&amp;VLOOKUP(A45,'Fichier FI (en entrée)'!B:AH,27,0)&amp;" "&amp;VLOOKUP(A45,'Fichier FI (en entrée)'!B:AH,29,0)</f>
        <v xml:space="preserve">ES Mathématiques  </v>
      </c>
      <c r="N45" t="str">
        <f>VLOOKUP(A45,'Fichier FI (en entrée)'!B:AH,8,0)</f>
        <v>En Terminale</v>
      </c>
      <c r="O45" t="b">
        <f>AND(C45&gt;Synthèse!B$8,C45&lt;Synthèse!B$10,NOT(Y45))</f>
        <v>1</v>
      </c>
      <c r="Q45" s="60">
        <f>ROUNDUP(C45/(Synthèse!$B$4+Synthèse!$B$1)*8,0)</f>
        <v>3</v>
      </c>
      <c r="R45" s="60">
        <f>IFERROR(VLOOKUP(A45,'Evaluations (formulaire)'!A:P,6,0)+VLOOKUP(A45,'Evaluations (formulaire)'!A:P,7,0),0)</f>
        <v>0</v>
      </c>
      <c r="S45" s="60">
        <f>IFERROR(VLOOKUP(A45,'Evaluations (formulaire)'!A:P,8,0),0)</f>
        <v>0</v>
      </c>
      <c r="T45" s="60">
        <f>IF(AND(ISBLANK(P45),Q45&lt;=2),Synthèse!$B$41,IF(AND(ISBLANK(P45),Q45&gt;=7),Synthèse!$C$41,R45+S45))</f>
        <v>0</v>
      </c>
      <c r="U45" s="60">
        <f t="shared" si="4"/>
        <v>12.64</v>
      </c>
      <c r="V45" s="60">
        <f t="shared" si="5"/>
        <v>639</v>
      </c>
      <c r="X45" s="26">
        <v>46</v>
      </c>
      <c r="Y45" s="26" t="b">
        <f>IFERROR(VLOOKUP(A45,'Calculs FA (auto)'!A:O,15,0),FALSE)</f>
        <v>0</v>
      </c>
      <c r="Z45" s="26">
        <f>IFERROR(VLOOKUP(A45,'Evaluations (formulaire)'!A:M,9,0),0)</f>
        <v>0</v>
      </c>
      <c r="AA45" s="135" t="b">
        <v>1</v>
      </c>
      <c r="AB45" s="135" t="b">
        <v>0</v>
      </c>
      <c r="AC45" s="135" t="b">
        <f t="shared" si="6"/>
        <v>1</v>
      </c>
      <c r="AD45" s="135" t="b">
        <f t="shared" si="7"/>
        <v>0</v>
      </c>
      <c r="AE45" s="135" t="b">
        <f t="shared" si="8"/>
        <v>0</v>
      </c>
      <c r="AF45" s="135" t="b">
        <f>AND(AC45,$V45&lt;=Synthèse!$B$44)</f>
        <v>1</v>
      </c>
      <c r="AG45" s="135" t="b">
        <f>AND(AD45,$V45&lt;=Synthèse!$B$44)</f>
        <v>0</v>
      </c>
      <c r="AH45" s="135" t="b">
        <f>AND(AE45,$V45&lt;=Synthèse!$B$44)</f>
        <v>0</v>
      </c>
      <c r="AI45" s="137" t="b">
        <v>0</v>
      </c>
      <c r="AJ45" s="137" t="b">
        <v>1</v>
      </c>
      <c r="AK45" s="137" t="b">
        <f t="shared" si="9"/>
        <v>0</v>
      </c>
      <c r="AL45" s="137" t="b">
        <f t="shared" si="10"/>
        <v>1</v>
      </c>
      <c r="AM45" s="137" t="b">
        <f>AND(AK45,$V45&lt;=Synthèse!$B$44)</f>
        <v>0</v>
      </c>
      <c r="AN45" s="137" t="b">
        <f>AND(AL45,$V45&lt;=Synthèse!$B$44)</f>
        <v>1</v>
      </c>
    </row>
    <row r="46" spans="1:40">
      <c r="A46" s="17">
        <v>160086</v>
      </c>
      <c r="B46" t="str">
        <f ca="1">VLOOKUP(A46,'Fichier FI (en entrée)'!B:AH,3,0)</f>
        <v>HBBTXLQBCG</v>
      </c>
      <c r="C46">
        <f t="shared" si="0"/>
        <v>2097</v>
      </c>
      <c r="D46">
        <f t="shared" si="1"/>
        <v>-100</v>
      </c>
      <c r="E46" s="14" t="str">
        <f>VLOOKUP(A46,'Fichier FI (en entrée)'!B:AH,2,0)</f>
        <v>ENV</v>
      </c>
      <c r="F46" s="14" t="b">
        <f t="shared" si="2"/>
        <v>0</v>
      </c>
      <c r="G46" s="14" t="b">
        <f>IFERROR(VLOOKUP(A46,'Calculs FA (auto)'!A:F,6,0),FALSE)</f>
        <v>0</v>
      </c>
      <c r="H46" s="14" t="b">
        <f t="shared" si="3"/>
        <v>0</v>
      </c>
      <c r="I46" s="16" t="str">
        <f>IFERROR(VLOOKUP(A46,'Moyennes FI (en entrée)'!B:N,7,0),"")</f>
        <v/>
      </c>
      <c r="J46" s="16">
        <f>IFERROR(VLOOKUP(VLOOKUP(A46,'Fichier FI (en entrée)'!B:AH,33,0),Modificateurs!A$2:B$5,2,0),0)</f>
        <v>3</v>
      </c>
      <c r="K46" s="16">
        <f>IFERROR(VLOOKUP(VLOOKUP(A46,'Redoub FI (en entrée)'!B:N,7,0),Modificateurs!A$8:B$11,2,0),0)</f>
        <v>0</v>
      </c>
      <c r="L46" s="16">
        <f>IFERROR(VLOOKUP(M46,Modificateurs!D$1:E$94,2,0),0)</f>
        <v>-12</v>
      </c>
      <c r="M46" t="str">
        <f>VLOOKUP(A46,'Fichier FI (en entrée)'!B:AH,16,0)&amp;" "&amp;VLOOKUP(A46,'Fichier FI (en entrée)'!B:AH,20,0)&amp;" "&amp;VLOOKUP(A46,'Fichier FI (en entrée)'!B:AH,27,0)&amp;" "&amp;VLOOKUP(A46,'Fichier FI (en entrée)'!B:AH,29,0)</f>
        <v xml:space="preserve">P Electrotechnique, énergie, équipements communicants  </v>
      </c>
      <c r="N46" t="str">
        <f>VLOOKUP(A46,'Fichier FI (en entrée)'!B:AH,8,0)</f>
        <v>En Terminale</v>
      </c>
      <c r="O46" t="b">
        <f>AND(C46&gt;Synthèse!B$8,C46&lt;Synthèse!B$10,NOT(Y46))</f>
        <v>0</v>
      </c>
      <c r="Q46" s="60">
        <f>ROUNDUP(C46/(Synthèse!$B$4+Synthèse!$B$1)*8,0)</f>
        <v>10</v>
      </c>
      <c r="R46" s="60">
        <f>IFERROR(VLOOKUP(A46,'Evaluations (formulaire)'!A:P,6,0)+VLOOKUP(A46,'Evaluations (formulaire)'!A:P,7,0),0)</f>
        <v>0</v>
      </c>
      <c r="S46" s="60">
        <f>IFERROR(VLOOKUP(A46,'Evaluations (formulaire)'!A:P,8,0),0)</f>
        <v>0</v>
      </c>
      <c r="T46" s="60">
        <f>IF(AND(ISBLANK(P46),Q46&lt;=2),Synthèse!$B$41,IF(AND(ISBLANK(P46),Q46&gt;=7),Synthèse!$C$41,R46+S46))</f>
        <v>4.6296296296296294E-3</v>
      </c>
      <c r="U46" s="60">
        <f t="shared" si="4"/>
        <v>-99.995370370370367</v>
      </c>
      <c r="V46" s="60">
        <f t="shared" si="5"/>
        <v>1983</v>
      </c>
      <c r="X46" s="26">
        <v>107</v>
      </c>
      <c r="Y46" s="26" t="b">
        <f>IFERROR(VLOOKUP(A46,'Calculs FA (auto)'!A:O,15,0),FALSE)</f>
        <v>0</v>
      </c>
      <c r="Z46" s="26">
        <f>IFERROR(VLOOKUP(A46,'Evaluations (formulaire)'!A:M,9,0),0)</f>
        <v>0</v>
      </c>
      <c r="AA46" s="135" t="b">
        <v>1</v>
      </c>
      <c r="AB46" s="135" t="b">
        <v>0</v>
      </c>
      <c r="AC46" s="135" t="b">
        <f t="shared" si="6"/>
        <v>0</v>
      </c>
      <c r="AD46" s="135" t="b">
        <f t="shared" si="7"/>
        <v>0</v>
      </c>
      <c r="AE46" s="135" t="b">
        <f t="shared" si="8"/>
        <v>0</v>
      </c>
      <c r="AF46" s="135" t="b">
        <f>AND(AC46,$V46&lt;=Synthèse!$B$44)</f>
        <v>0</v>
      </c>
      <c r="AG46" s="135" t="b">
        <f>AND(AD46,$V46&lt;=Synthèse!$B$44)</f>
        <v>0</v>
      </c>
      <c r="AH46" s="135" t="b">
        <f>AND(AE46,$V46&lt;=Synthèse!$B$44)</f>
        <v>0</v>
      </c>
      <c r="AI46" s="137" t="b">
        <v>0</v>
      </c>
      <c r="AJ46" s="137" t="b">
        <v>1</v>
      </c>
      <c r="AK46" s="137" t="b">
        <f t="shared" si="9"/>
        <v>0</v>
      </c>
      <c r="AL46" s="137" t="b">
        <f t="shared" si="10"/>
        <v>0</v>
      </c>
      <c r="AM46" s="137" t="b">
        <f>AND(AK46,$V46&lt;=Synthèse!$B$44)</f>
        <v>0</v>
      </c>
      <c r="AN46" s="137" t="b">
        <f>AND(AL46,$V46&lt;=Synthèse!$B$44)</f>
        <v>0</v>
      </c>
    </row>
    <row r="47" spans="1:40">
      <c r="A47" s="17">
        <v>160129</v>
      </c>
      <c r="B47" t="str">
        <f ca="1">VLOOKUP(A47,'Fichier FI (en entrée)'!B:AH,3,0)</f>
        <v>LWGWRAMQJN</v>
      </c>
      <c r="C47">
        <f t="shared" si="0"/>
        <v>1613</v>
      </c>
      <c r="D47">
        <f t="shared" si="1"/>
        <v>-2.3800000000000008</v>
      </c>
      <c r="E47" s="14" t="str">
        <f>VLOOKUP(A47,'Fichier FI (en entrée)'!B:AH,2,0)</f>
        <v>EV</v>
      </c>
      <c r="F47" s="14" t="b">
        <f t="shared" si="2"/>
        <v>1</v>
      </c>
      <c r="G47" s="14" t="b">
        <f>IFERROR(VLOOKUP(A47,'Calculs FA (auto)'!A:F,6,0),FALSE)</f>
        <v>0</v>
      </c>
      <c r="H47" s="14" t="b">
        <f t="shared" si="3"/>
        <v>0</v>
      </c>
      <c r="I47" s="16">
        <f>IFERROR(VLOOKUP(A47,'Moyennes FI (en entrée)'!B:N,7,0),"")</f>
        <v>9.6199999999999992</v>
      </c>
      <c r="J47" s="16">
        <f>IFERROR(VLOOKUP(VLOOKUP(A47,'Fichier FI (en entrée)'!B:AH,33,0),Modificateurs!A$2:B$5,2,0),0)</f>
        <v>0</v>
      </c>
      <c r="K47" s="16">
        <f>IFERROR(VLOOKUP(VLOOKUP(A47,'Redoub FI (en entrée)'!B:N,7,0),Modificateurs!A$8:B$11,2,0),0)</f>
        <v>0</v>
      </c>
      <c r="L47" s="16">
        <f>IFERROR(VLOOKUP(M47,Modificateurs!D$1:E$94,2,0),0)</f>
        <v>-12</v>
      </c>
      <c r="M47" t="str">
        <f>VLOOKUP(A47,'Fichier FI (en entrée)'!B:AH,16,0)&amp;" "&amp;VLOOKUP(A47,'Fichier FI (en entrée)'!B:AH,20,0)&amp;" "&amp;VLOOKUP(A47,'Fichier FI (en entrée)'!B:AH,27,0)&amp;" "&amp;VLOOKUP(A47,'Fichier FI (en entrée)'!B:AH,29,0)</f>
        <v xml:space="preserve">P Electrotechnique, énergie, équipements communicants  </v>
      </c>
      <c r="N47" t="str">
        <f>VLOOKUP(A47,'Fichier FI (en entrée)'!B:AH,8,0)</f>
        <v>En Terminale</v>
      </c>
      <c r="O47" t="b">
        <f>AND(C47&gt;Synthèse!B$8,C47&lt;Synthèse!B$10,NOT(Y47))</f>
        <v>0</v>
      </c>
      <c r="Q47" s="60">
        <f>ROUNDUP(C47/(Synthèse!$B$4+Synthèse!$B$1)*8,0)</f>
        <v>8</v>
      </c>
      <c r="R47" s="60">
        <f>IFERROR(VLOOKUP(A47,'Evaluations (formulaire)'!A:P,6,0)+VLOOKUP(A47,'Evaluations (formulaire)'!A:P,7,0),0)</f>
        <v>0</v>
      </c>
      <c r="S47" s="60">
        <f>IFERROR(VLOOKUP(A47,'Evaluations (formulaire)'!A:P,8,0),0)</f>
        <v>0</v>
      </c>
      <c r="T47" s="60">
        <f>IF(AND(ISBLANK(P47),Q47&lt;=2),Synthèse!$B$41,IF(AND(ISBLANK(P47),Q47&gt;=7),Synthèse!$C$41,R47+S47))</f>
        <v>4.6296296296296294E-3</v>
      </c>
      <c r="U47" s="60">
        <f t="shared" si="4"/>
        <v>-2.375370370370371</v>
      </c>
      <c r="V47" s="60">
        <f t="shared" si="5"/>
        <v>1612</v>
      </c>
      <c r="X47" s="26">
        <v>1456</v>
      </c>
      <c r="Y47" s="26" t="b">
        <f>IFERROR(VLOOKUP(A47,'Calculs FA (auto)'!A:O,15,0),FALSE)</f>
        <v>0</v>
      </c>
      <c r="Z47" s="26">
        <f>IFERROR(VLOOKUP(A47,'Evaluations (formulaire)'!A:M,9,0),0)</f>
        <v>0</v>
      </c>
      <c r="AA47" s="135" t="b">
        <v>0</v>
      </c>
      <c r="AB47" s="135" t="b">
        <v>1</v>
      </c>
      <c r="AC47" s="135" t="b">
        <f t="shared" si="6"/>
        <v>0</v>
      </c>
      <c r="AD47" s="135" t="b">
        <f t="shared" si="7"/>
        <v>1</v>
      </c>
      <c r="AE47" s="135" t="b">
        <f t="shared" si="8"/>
        <v>0</v>
      </c>
      <c r="AF47" s="135" t="b">
        <f>AND(AC47,$V47&lt;=Synthèse!$B$44)</f>
        <v>0</v>
      </c>
      <c r="AG47" s="135" t="b">
        <f>AND(AD47,$V47&lt;=Synthèse!$B$44)</f>
        <v>0</v>
      </c>
      <c r="AH47" s="135" t="b">
        <f>AND(AE47,$V47&lt;=Synthèse!$B$44)</f>
        <v>0</v>
      </c>
      <c r="AI47" s="137" t="b">
        <v>1</v>
      </c>
      <c r="AJ47" s="137" t="b">
        <v>0</v>
      </c>
      <c r="AK47" s="137" t="b">
        <f t="shared" si="9"/>
        <v>1</v>
      </c>
      <c r="AL47" s="137" t="b">
        <f t="shared" si="10"/>
        <v>0</v>
      </c>
      <c r="AM47" s="137" t="b">
        <f>AND(AK47,$V47&lt;=Synthèse!$B$44)</f>
        <v>0</v>
      </c>
      <c r="AN47" s="137" t="b">
        <f>AND(AL47,$V47&lt;=Synthèse!$B$44)</f>
        <v>0</v>
      </c>
    </row>
    <row r="48" spans="1:40">
      <c r="A48" s="17">
        <v>160142</v>
      </c>
      <c r="B48" t="str">
        <f ca="1">VLOOKUP(A48,'Fichier FI (en entrée)'!B:AH,3,0)</f>
        <v>FARQYPMVTJ</v>
      </c>
      <c r="C48">
        <f t="shared" si="0"/>
        <v>1677</v>
      </c>
      <c r="D48">
        <f t="shared" si="1"/>
        <v>-6.48</v>
      </c>
      <c r="E48" s="14" t="str">
        <f>VLOOKUP(A48,'Fichier FI (en entrée)'!B:AH,2,0)</f>
        <v>EV</v>
      </c>
      <c r="F48" s="14" t="b">
        <f t="shared" si="2"/>
        <v>1</v>
      </c>
      <c r="G48" s="14" t="b">
        <f>IFERROR(VLOOKUP(A48,'Calculs FA (auto)'!A:F,6,0),FALSE)</f>
        <v>0</v>
      </c>
      <c r="H48" s="14" t="b">
        <f t="shared" si="3"/>
        <v>0</v>
      </c>
      <c r="I48" s="16">
        <f>IFERROR(VLOOKUP(A48,'Moyennes FI (en entrée)'!B:N,7,0),"")</f>
        <v>8.52</v>
      </c>
      <c r="J48" s="16">
        <f>IFERROR(VLOOKUP(VLOOKUP(A48,'Fichier FI (en entrée)'!B:AH,33,0),Modificateurs!A$2:B$5,2,0),0)</f>
        <v>-3</v>
      </c>
      <c r="K48" s="16">
        <f>IFERROR(VLOOKUP(VLOOKUP(A48,'Redoub FI (en entrée)'!B:N,7,0),Modificateurs!A$8:B$11,2,0),0)</f>
        <v>0</v>
      </c>
      <c r="L48" s="16">
        <f>IFERROR(VLOOKUP(M48,Modificateurs!D$1:E$94,2,0),0)</f>
        <v>-12</v>
      </c>
      <c r="M48" t="str">
        <f>VLOOKUP(A48,'Fichier FI (en entrée)'!B:AH,16,0)&amp;" "&amp;VLOOKUP(A48,'Fichier FI (en entrée)'!B:AH,20,0)&amp;" "&amp;VLOOKUP(A48,'Fichier FI (en entrée)'!B:AH,27,0)&amp;" "&amp;VLOOKUP(A48,'Fichier FI (en entrée)'!B:AH,29,0)</f>
        <v xml:space="preserve">P Electrotechnique, énergie, équipements communicants  </v>
      </c>
      <c r="N48" t="str">
        <f>VLOOKUP(A48,'Fichier FI (en entrée)'!B:AH,8,0)</f>
        <v>En Terminale</v>
      </c>
      <c r="O48" t="b">
        <f>AND(C48&gt;Synthèse!B$8,C48&lt;Synthèse!B$10,NOT(Y48))</f>
        <v>0</v>
      </c>
      <c r="Q48" s="60">
        <f>ROUNDUP(C48/(Synthèse!$B$4+Synthèse!$B$1)*8,0)</f>
        <v>8</v>
      </c>
      <c r="R48" s="60">
        <f>IFERROR(VLOOKUP(A48,'Evaluations (formulaire)'!A:P,6,0)+VLOOKUP(A48,'Evaluations (formulaire)'!A:P,7,0),0)</f>
        <v>0</v>
      </c>
      <c r="S48" s="60">
        <f>IFERROR(VLOOKUP(A48,'Evaluations (formulaire)'!A:P,8,0),0)</f>
        <v>0</v>
      </c>
      <c r="T48" s="60">
        <f>IF(AND(ISBLANK(P48),Q48&lt;=2),Synthèse!$B$41,IF(AND(ISBLANK(P48),Q48&gt;=7),Synthèse!$C$41,R48+S48))</f>
        <v>4.6296296296296294E-3</v>
      </c>
      <c r="U48" s="60">
        <f t="shared" si="4"/>
        <v>-6.4753703703703707</v>
      </c>
      <c r="V48" s="60">
        <f t="shared" si="5"/>
        <v>1677</v>
      </c>
      <c r="X48" s="26">
        <v>1527</v>
      </c>
      <c r="Y48" s="26" t="b">
        <f>IFERROR(VLOOKUP(A48,'Calculs FA (auto)'!A:O,15,0),FALSE)</f>
        <v>0</v>
      </c>
      <c r="Z48" s="26">
        <f>IFERROR(VLOOKUP(A48,'Evaluations (formulaire)'!A:M,9,0),0)</f>
        <v>0</v>
      </c>
      <c r="AA48" s="135" t="b">
        <v>1</v>
      </c>
      <c r="AB48" s="135" t="b">
        <v>0</v>
      </c>
      <c r="AC48" s="135" t="b">
        <f t="shared" si="6"/>
        <v>1</v>
      </c>
      <c r="AD48" s="135" t="b">
        <f t="shared" si="7"/>
        <v>0</v>
      </c>
      <c r="AE48" s="135" t="b">
        <f t="shared" si="8"/>
        <v>0</v>
      </c>
      <c r="AF48" s="135" t="b">
        <f>AND(AC48,$V48&lt;=Synthèse!$B$44)</f>
        <v>0</v>
      </c>
      <c r="AG48" s="135" t="b">
        <f>AND(AD48,$V48&lt;=Synthèse!$B$44)</f>
        <v>0</v>
      </c>
      <c r="AH48" s="135" t="b">
        <f>AND(AE48,$V48&lt;=Synthèse!$B$44)</f>
        <v>0</v>
      </c>
      <c r="AI48" s="137" t="b">
        <v>0</v>
      </c>
      <c r="AJ48" s="137" t="b">
        <v>1</v>
      </c>
      <c r="AK48" s="137" t="b">
        <f t="shared" si="9"/>
        <v>0</v>
      </c>
      <c r="AL48" s="137" t="b">
        <f t="shared" si="10"/>
        <v>1</v>
      </c>
      <c r="AM48" s="137" t="b">
        <f>AND(AK48,$V48&lt;=Synthèse!$B$44)</f>
        <v>0</v>
      </c>
      <c r="AN48" s="137" t="b">
        <f>AND(AL48,$V48&lt;=Synthèse!$B$44)</f>
        <v>0</v>
      </c>
    </row>
    <row r="49" spans="1:40">
      <c r="A49" s="17">
        <v>161068</v>
      </c>
      <c r="B49" t="str">
        <f ca="1">VLOOKUP(A49,'Fichier FI (en entrée)'!B:AH,3,0)</f>
        <v>SONYPSBGAN</v>
      </c>
      <c r="C49">
        <f t="shared" si="0"/>
        <v>81</v>
      </c>
      <c r="D49">
        <f t="shared" si="1"/>
        <v>17.48</v>
      </c>
      <c r="E49" s="14" t="str">
        <f>VLOOKUP(A49,'Fichier FI (en entrée)'!B:AH,2,0)</f>
        <v>EV</v>
      </c>
      <c r="F49" s="14" t="b">
        <f t="shared" si="2"/>
        <v>1</v>
      </c>
      <c r="G49" s="14" t="b">
        <f>IFERROR(VLOOKUP(A49,'Calculs FA (auto)'!A:F,6,0),FALSE)</f>
        <v>1</v>
      </c>
      <c r="H49" s="14" t="b">
        <f t="shared" si="3"/>
        <v>1</v>
      </c>
      <c r="I49" s="16">
        <f>IFERROR(VLOOKUP(A49,'Moyennes FI (en entrée)'!B:N,7,0),"")</f>
        <v>12.48</v>
      </c>
      <c r="J49" s="16">
        <f>IFERROR(VLOOKUP(VLOOKUP(A49,'Fichier FI (en entrée)'!B:AH,33,0),Modificateurs!A$2:B$5,2,0),0)</f>
        <v>3</v>
      </c>
      <c r="K49" s="16">
        <f>IFERROR(VLOOKUP(VLOOKUP(A49,'Redoub FI (en entrée)'!B:N,7,0),Modificateurs!A$8:B$11,2,0),0)</f>
        <v>0</v>
      </c>
      <c r="L49" s="16">
        <f>IFERROR(VLOOKUP(M49,Modificateurs!D$1:E$94,2,0),0)</f>
        <v>2</v>
      </c>
      <c r="M49" t="str">
        <f>VLOOKUP(A49,'Fichier FI (en entrée)'!B:AH,16,0)&amp;" "&amp;VLOOKUP(A49,'Fichier FI (en entrée)'!B:AH,20,0)&amp;" "&amp;VLOOKUP(A49,'Fichier FI (en entrée)'!B:AH,27,0)&amp;" "&amp;VLOOKUP(A49,'Fichier FI (en entrée)'!B:AH,29,0)</f>
        <v xml:space="preserve">S Mathématiques  </v>
      </c>
      <c r="N49" t="str">
        <f>VLOOKUP(A49,'Fichier FI (en entrée)'!B:AH,8,0)</f>
        <v>En Terminale</v>
      </c>
      <c r="O49" t="b">
        <f>AND(C49&gt;Synthèse!B$8,C49&lt;Synthèse!B$10,NOT(Y49))</f>
        <v>0</v>
      </c>
      <c r="Q49" s="60">
        <f>ROUNDUP(C49/(Synthèse!$B$4+Synthèse!$B$1)*8,0)</f>
        <v>1</v>
      </c>
      <c r="R49" s="60">
        <f>IFERROR(VLOOKUP(A49,'Evaluations (formulaire)'!A:P,6,0)+VLOOKUP(A49,'Evaluations (formulaire)'!A:P,7,0),0)</f>
        <v>0</v>
      </c>
      <c r="S49" s="60">
        <f>IFERROR(VLOOKUP(A49,'Evaluations (formulaire)'!A:P,8,0),0)</f>
        <v>0</v>
      </c>
      <c r="T49" s="60">
        <f>IF(AND(ISBLANK(P49),Q49&lt;=2),Synthèse!$B$41,IF(AND(ISBLANK(P49),Q49&gt;=7),Synthèse!$C$41,R49+S49))</f>
        <v>4.6511627906976744E-3</v>
      </c>
      <c r="U49" s="60">
        <f t="shared" si="4"/>
        <v>17.484651162790698</v>
      </c>
      <c r="V49" s="60">
        <f t="shared" si="5"/>
        <v>81</v>
      </c>
      <c r="X49" s="26">
        <v>202</v>
      </c>
      <c r="Y49" s="26" t="b">
        <f>IFERROR(VLOOKUP(A49,'Calculs FA (auto)'!A:O,15,0),FALSE)</f>
        <v>0</v>
      </c>
      <c r="Z49" s="26">
        <f>IFERROR(VLOOKUP(A49,'Evaluations (formulaire)'!A:M,9,0),0)</f>
        <v>0</v>
      </c>
      <c r="AA49" s="135" t="b">
        <v>0</v>
      </c>
      <c r="AB49" s="135" t="b">
        <v>1</v>
      </c>
      <c r="AC49" s="135" t="b">
        <f t="shared" si="6"/>
        <v>0</v>
      </c>
      <c r="AD49" s="135" t="b">
        <f t="shared" si="7"/>
        <v>1</v>
      </c>
      <c r="AE49" s="135" t="b">
        <f t="shared" si="8"/>
        <v>0</v>
      </c>
      <c r="AF49" s="135" t="b">
        <f>AND(AC49,$V49&lt;=Synthèse!$B$44)</f>
        <v>0</v>
      </c>
      <c r="AG49" s="135" t="b">
        <f>AND(AD49,$V49&lt;=Synthèse!$B$44)</f>
        <v>1</v>
      </c>
      <c r="AH49" s="135" t="b">
        <f>AND(AE49,$V49&lt;=Synthèse!$B$44)</f>
        <v>0</v>
      </c>
      <c r="AI49" s="137" t="b">
        <v>1</v>
      </c>
      <c r="AJ49" s="137" t="b">
        <v>0</v>
      </c>
      <c r="AK49" s="137" t="b">
        <f t="shared" si="9"/>
        <v>1</v>
      </c>
      <c r="AL49" s="137" t="b">
        <f t="shared" si="10"/>
        <v>0</v>
      </c>
      <c r="AM49" s="137" t="b">
        <f>AND(AK49,$V49&lt;=Synthèse!$B$44)</f>
        <v>1</v>
      </c>
      <c r="AN49" s="137" t="b">
        <f>AND(AL49,$V49&lt;=Synthèse!$B$44)</f>
        <v>0</v>
      </c>
    </row>
    <row r="50" spans="1:40">
      <c r="A50" s="17">
        <v>163717</v>
      </c>
      <c r="B50" t="str">
        <f ca="1">VLOOKUP(A50,'Fichier FI (en entrée)'!B:AH,3,0)</f>
        <v>WEQSPGRHXI</v>
      </c>
      <c r="C50">
        <f t="shared" si="0"/>
        <v>1050</v>
      </c>
      <c r="D50">
        <f t="shared" si="1"/>
        <v>9.91</v>
      </c>
      <c r="E50" s="14" t="str">
        <f>VLOOKUP(A50,'Fichier FI (en entrée)'!B:AH,2,0)</f>
        <v>EV</v>
      </c>
      <c r="F50" s="14" t="b">
        <f t="shared" si="2"/>
        <v>1</v>
      </c>
      <c r="G50" s="14" t="b">
        <f>IFERROR(VLOOKUP(A50,'Calculs FA (auto)'!A:F,6,0),FALSE)</f>
        <v>0</v>
      </c>
      <c r="H50" s="14" t="b">
        <f t="shared" si="3"/>
        <v>0</v>
      </c>
      <c r="I50" s="16">
        <f>IFERROR(VLOOKUP(A50,'Moyennes FI (en entrée)'!B:N,7,0),"")</f>
        <v>7.91</v>
      </c>
      <c r="J50" s="16">
        <f>IFERROR(VLOOKUP(VLOOKUP(A50,'Fichier FI (en entrée)'!B:AH,33,0),Modificateurs!A$2:B$5,2,0),0)</f>
        <v>1</v>
      </c>
      <c r="K50" s="16">
        <f>IFERROR(VLOOKUP(VLOOKUP(A50,'Redoub FI (en entrée)'!B:N,7,0),Modificateurs!A$8:B$11,2,0),0)</f>
        <v>0</v>
      </c>
      <c r="L50" s="16">
        <f>IFERROR(VLOOKUP(M50,Modificateurs!D$1:E$94,2,0),0)</f>
        <v>1</v>
      </c>
      <c r="M50" t="str">
        <f>VLOOKUP(A50,'Fichier FI (en entrée)'!B:AH,16,0)&amp;" "&amp;VLOOKUP(A50,'Fichier FI (en entrée)'!B:AH,20,0)&amp;" "&amp;VLOOKUP(A50,'Fichier FI (en entrée)'!B:AH,27,0)&amp;" "&amp;VLOOKUP(A50,'Fichier FI (en entrée)'!B:AH,29,0)</f>
        <v xml:space="preserve">S Sciences de la vie et de la terre  </v>
      </c>
      <c r="N50" t="str">
        <f>VLOOKUP(A50,'Fichier FI (en entrée)'!B:AH,8,0)</f>
        <v>En Terminale</v>
      </c>
      <c r="O50" t="b">
        <f>AND(C50&gt;Synthèse!B$8,C50&lt;Synthèse!B$10,NOT(Y50))</f>
        <v>1</v>
      </c>
      <c r="Q50" s="60">
        <f>ROUNDUP(C50/(Synthèse!$B$4+Synthèse!$B$1)*8,0)</f>
        <v>5</v>
      </c>
      <c r="R50" s="60">
        <f>IFERROR(VLOOKUP(A50,'Evaluations (formulaire)'!A:P,6,0)+VLOOKUP(A50,'Evaluations (formulaire)'!A:P,7,0),0)</f>
        <v>0</v>
      </c>
      <c r="S50" s="60">
        <f>IFERROR(VLOOKUP(A50,'Evaluations (formulaire)'!A:P,8,0),0)</f>
        <v>0</v>
      </c>
      <c r="T50" s="60">
        <f>IF(AND(ISBLANK(P50),Q50&lt;=2),Synthèse!$B$41,IF(AND(ISBLANK(P50),Q50&gt;=7),Synthèse!$C$41,R50+S50))</f>
        <v>0</v>
      </c>
      <c r="U50" s="60">
        <f t="shared" si="4"/>
        <v>9.91</v>
      </c>
      <c r="V50" s="60">
        <f t="shared" si="5"/>
        <v>1050</v>
      </c>
      <c r="X50" s="26">
        <v>915</v>
      </c>
      <c r="Y50" s="26" t="b">
        <f>IFERROR(VLOOKUP(A50,'Calculs FA (auto)'!A:O,15,0),FALSE)</f>
        <v>0</v>
      </c>
      <c r="Z50" s="26">
        <f>IFERROR(VLOOKUP(A50,'Evaluations (formulaire)'!A:M,9,0),0)</f>
        <v>0</v>
      </c>
      <c r="AA50" s="135" t="b">
        <v>1</v>
      </c>
      <c r="AB50" s="135" t="b">
        <v>0</v>
      </c>
      <c r="AC50" s="135" t="b">
        <f t="shared" si="6"/>
        <v>1</v>
      </c>
      <c r="AD50" s="135" t="b">
        <f t="shared" si="7"/>
        <v>0</v>
      </c>
      <c r="AE50" s="135" t="b">
        <f t="shared" si="8"/>
        <v>0</v>
      </c>
      <c r="AF50" s="135" t="b">
        <f>AND(AC50,$V50&lt;=Synthèse!$B$44)</f>
        <v>0</v>
      </c>
      <c r="AG50" s="135" t="b">
        <f>AND(AD50,$V50&lt;=Synthèse!$B$44)</f>
        <v>0</v>
      </c>
      <c r="AH50" s="135" t="b">
        <f>AND(AE50,$V50&lt;=Synthèse!$B$44)</f>
        <v>0</v>
      </c>
      <c r="AI50" s="137" t="b">
        <v>0</v>
      </c>
      <c r="AJ50" s="137" t="b">
        <v>1</v>
      </c>
      <c r="AK50" s="137" t="b">
        <f t="shared" si="9"/>
        <v>0</v>
      </c>
      <c r="AL50" s="137" t="b">
        <f t="shared" si="10"/>
        <v>1</v>
      </c>
      <c r="AM50" s="137" t="b">
        <f>AND(AK50,$V50&lt;=Synthèse!$B$44)</f>
        <v>0</v>
      </c>
      <c r="AN50" s="137" t="b">
        <f>AND(AL50,$V50&lt;=Synthèse!$B$44)</f>
        <v>0</v>
      </c>
    </row>
    <row r="51" spans="1:40">
      <c r="A51" s="17">
        <v>163729</v>
      </c>
      <c r="B51" t="str">
        <f ca="1">VLOOKUP(A51,'Fichier FI (en entrée)'!B:AH,3,0)</f>
        <v>GPBUPMHOMQ</v>
      </c>
      <c r="C51">
        <f t="shared" si="0"/>
        <v>601</v>
      </c>
      <c r="D51">
        <f t="shared" si="1"/>
        <v>12.87</v>
      </c>
      <c r="E51" s="14" t="str">
        <f>VLOOKUP(A51,'Fichier FI (en entrée)'!B:AH,2,0)</f>
        <v>EV</v>
      </c>
      <c r="F51" s="14" t="b">
        <f t="shared" si="2"/>
        <v>1</v>
      </c>
      <c r="G51" s="14" t="b">
        <f>IFERROR(VLOOKUP(A51,'Calculs FA (auto)'!A:F,6,0),FALSE)</f>
        <v>0</v>
      </c>
      <c r="H51" s="14" t="b">
        <f t="shared" si="3"/>
        <v>0</v>
      </c>
      <c r="I51" s="16">
        <f>IFERROR(VLOOKUP(A51,'Moyennes FI (en entrée)'!B:N,7,0),"")</f>
        <v>8.8699999999999992</v>
      </c>
      <c r="J51" s="16">
        <f>IFERROR(VLOOKUP(VLOOKUP(A51,'Fichier FI (en entrée)'!B:AH,33,0),Modificateurs!A$2:B$5,2,0),0)</f>
        <v>1</v>
      </c>
      <c r="K51" s="16">
        <f>IFERROR(VLOOKUP(VLOOKUP(A51,'Redoub FI (en entrée)'!B:N,7,0),Modificateurs!A$8:B$11,2,0),0)</f>
        <v>0</v>
      </c>
      <c r="L51" s="16">
        <f>IFERROR(VLOOKUP(M51,Modificateurs!D$1:E$94,2,0),0)</f>
        <v>3</v>
      </c>
      <c r="M51" t="str">
        <f>VLOOKUP(A51,'Fichier FI (en entrée)'!B:AH,16,0)&amp;" "&amp;VLOOKUP(A51,'Fichier FI (en entrée)'!B:AH,20,0)&amp;" "&amp;VLOOKUP(A51,'Fichier FI (en entrée)'!B:AH,27,0)&amp;" "&amp;VLOOKUP(A51,'Fichier FI (en entrée)'!B:AH,29,0)</f>
        <v xml:space="preserve">S Informatique et Sciences du numérique  </v>
      </c>
      <c r="N51" t="str">
        <f>VLOOKUP(A51,'Fichier FI (en entrée)'!B:AH,8,0)</f>
        <v>En Terminale</v>
      </c>
      <c r="O51" t="b">
        <f>AND(C51&gt;Synthèse!B$8,C51&lt;Synthèse!B$10,NOT(Y51))</f>
        <v>1</v>
      </c>
      <c r="Q51" s="60">
        <f>ROUNDUP(C51/(Synthèse!$B$4+Synthèse!$B$1)*8,0)</f>
        <v>3</v>
      </c>
      <c r="R51" s="60">
        <f>IFERROR(VLOOKUP(A51,'Evaluations (formulaire)'!A:P,6,0)+VLOOKUP(A51,'Evaluations (formulaire)'!A:P,7,0),0)</f>
        <v>0</v>
      </c>
      <c r="S51" s="60">
        <f>IFERROR(VLOOKUP(A51,'Evaluations (formulaire)'!A:P,8,0),0)</f>
        <v>0</v>
      </c>
      <c r="T51" s="60">
        <f>IF(AND(ISBLANK(P51),Q51&lt;=2),Synthèse!$B$41,IF(AND(ISBLANK(P51),Q51&gt;=7),Synthèse!$C$41,R51+S51))</f>
        <v>0</v>
      </c>
      <c r="U51" s="60">
        <f t="shared" si="4"/>
        <v>12.87</v>
      </c>
      <c r="V51" s="60">
        <f t="shared" si="5"/>
        <v>602</v>
      </c>
      <c r="X51" s="26">
        <v>1713</v>
      </c>
      <c r="Y51" s="26" t="b">
        <f>IFERROR(VLOOKUP(A51,'Calculs FA (auto)'!A:O,15,0),FALSE)</f>
        <v>0</v>
      </c>
      <c r="Z51" s="26">
        <f>IFERROR(VLOOKUP(A51,'Evaluations (formulaire)'!A:M,9,0),0)</f>
        <v>0</v>
      </c>
      <c r="AA51" s="135" t="b">
        <v>1</v>
      </c>
      <c r="AB51" s="135" t="b">
        <v>0</v>
      </c>
      <c r="AC51" s="135" t="b">
        <f t="shared" si="6"/>
        <v>1</v>
      </c>
      <c r="AD51" s="135" t="b">
        <f t="shared" si="7"/>
        <v>0</v>
      </c>
      <c r="AE51" s="135" t="b">
        <f t="shared" si="8"/>
        <v>0</v>
      </c>
      <c r="AF51" s="135" t="b">
        <f>AND(AC51,$V51&lt;=Synthèse!$B$44)</f>
        <v>1</v>
      </c>
      <c r="AG51" s="135" t="b">
        <f>AND(AD51,$V51&lt;=Synthèse!$B$44)</f>
        <v>0</v>
      </c>
      <c r="AH51" s="135" t="b">
        <f>AND(AE51,$V51&lt;=Synthèse!$B$44)</f>
        <v>0</v>
      </c>
      <c r="AI51" s="137" t="b">
        <v>0</v>
      </c>
      <c r="AJ51" s="137" t="b">
        <v>1</v>
      </c>
      <c r="AK51" s="137" t="b">
        <f t="shared" si="9"/>
        <v>0</v>
      </c>
      <c r="AL51" s="137" t="b">
        <f t="shared" si="10"/>
        <v>1</v>
      </c>
      <c r="AM51" s="137" t="b">
        <f>AND(AK51,$V51&lt;=Synthèse!$B$44)</f>
        <v>0</v>
      </c>
      <c r="AN51" s="137" t="b">
        <f>AND(AL51,$V51&lt;=Synthèse!$B$44)</f>
        <v>1</v>
      </c>
    </row>
    <row r="52" spans="1:40">
      <c r="A52" s="17">
        <v>163730</v>
      </c>
      <c r="B52" t="str">
        <f ca="1">VLOOKUP(A52,'Fichier FI (en entrée)'!B:AH,3,0)</f>
        <v>EZHCLZDKVL</v>
      </c>
      <c r="C52">
        <f t="shared" si="0"/>
        <v>1658</v>
      </c>
      <c r="D52">
        <f t="shared" si="1"/>
        <v>-4.59</v>
      </c>
      <c r="E52" s="14" t="str">
        <f>VLOOKUP(A52,'Fichier FI (en entrée)'!B:AH,2,0)</f>
        <v>EV</v>
      </c>
      <c r="F52" s="14" t="b">
        <f t="shared" si="2"/>
        <v>1</v>
      </c>
      <c r="G52" s="14" t="b">
        <f>IFERROR(VLOOKUP(A52,'Calculs FA (auto)'!A:F,6,0),FALSE)</f>
        <v>0</v>
      </c>
      <c r="H52" s="14" t="b">
        <f t="shared" si="3"/>
        <v>0</v>
      </c>
      <c r="I52" s="16">
        <f>IFERROR(VLOOKUP(A52,'Moyennes FI (en entrée)'!B:N,7,0),"")</f>
        <v>7.41</v>
      </c>
      <c r="J52" s="16">
        <f>IFERROR(VLOOKUP(VLOOKUP(A52,'Fichier FI (en entrée)'!B:AH,33,0),Modificateurs!A$2:B$5,2,0),0)</f>
        <v>0</v>
      </c>
      <c r="K52" s="16">
        <f>IFERROR(VLOOKUP(VLOOKUP(A52,'Redoub FI (en entrée)'!B:N,7,0),Modificateurs!A$8:B$11,2,0),0)</f>
        <v>0</v>
      </c>
      <c r="L52" s="16">
        <f>IFERROR(VLOOKUP(M52,Modificateurs!D$1:E$94,2,0),0)</f>
        <v>-12</v>
      </c>
      <c r="M52" t="str">
        <f>VLOOKUP(A52,'Fichier FI (en entrée)'!B:AH,16,0)&amp;" "&amp;VLOOKUP(A52,'Fichier FI (en entrée)'!B:AH,20,0)&amp;" "&amp;VLOOKUP(A52,'Fichier FI (en entrée)'!B:AH,27,0)&amp;" "&amp;VLOOKUP(A52,'Fichier FI (en entrée)'!B:AH,29,0)</f>
        <v xml:space="preserve">STMG Mercatique  </v>
      </c>
      <c r="N52" t="str">
        <f>VLOOKUP(A52,'Fichier FI (en entrée)'!B:AH,8,0)</f>
        <v>En Terminale</v>
      </c>
      <c r="O52" t="b">
        <f>AND(C52&gt;Synthèse!B$8,C52&lt;Synthèse!B$10,NOT(Y52))</f>
        <v>0</v>
      </c>
      <c r="Q52" s="60">
        <f>ROUNDUP(C52/(Synthèse!$B$4+Synthèse!$B$1)*8,0)</f>
        <v>8</v>
      </c>
      <c r="R52" s="60">
        <f>IFERROR(VLOOKUP(A52,'Evaluations (formulaire)'!A:P,6,0)+VLOOKUP(A52,'Evaluations (formulaire)'!A:P,7,0),0)</f>
        <v>0</v>
      </c>
      <c r="S52" s="60">
        <f>IFERROR(VLOOKUP(A52,'Evaluations (formulaire)'!A:P,8,0),0)</f>
        <v>0</v>
      </c>
      <c r="T52" s="60">
        <f>IF(AND(ISBLANK(P52),Q52&lt;=2),Synthèse!$B$41,IF(AND(ISBLANK(P52),Q52&gt;=7),Synthèse!$C$41,R52+S52))</f>
        <v>4.6296296296296294E-3</v>
      </c>
      <c r="U52" s="60">
        <f t="shared" si="4"/>
        <v>-4.5853703703703701</v>
      </c>
      <c r="V52" s="60">
        <f t="shared" si="5"/>
        <v>1658</v>
      </c>
      <c r="X52" s="26">
        <v>1732</v>
      </c>
      <c r="Y52" s="26" t="b">
        <f>IFERROR(VLOOKUP(A52,'Calculs FA (auto)'!A:O,15,0),FALSE)</f>
        <v>0</v>
      </c>
      <c r="Z52" s="26">
        <f>IFERROR(VLOOKUP(A52,'Evaluations (formulaire)'!A:M,9,0),0)</f>
        <v>0</v>
      </c>
      <c r="AA52" s="135" t="b">
        <v>0</v>
      </c>
      <c r="AB52" s="135" t="b">
        <v>1</v>
      </c>
      <c r="AC52" s="135" t="b">
        <f t="shared" si="6"/>
        <v>0</v>
      </c>
      <c r="AD52" s="135" t="b">
        <f t="shared" si="7"/>
        <v>1</v>
      </c>
      <c r="AE52" s="135" t="b">
        <f t="shared" si="8"/>
        <v>0</v>
      </c>
      <c r="AF52" s="135" t="b">
        <f>AND(AC52,$V52&lt;=Synthèse!$B$44)</f>
        <v>0</v>
      </c>
      <c r="AG52" s="135" t="b">
        <f>AND(AD52,$V52&lt;=Synthèse!$B$44)</f>
        <v>0</v>
      </c>
      <c r="AH52" s="135" t="b">
        <f>AND(AE52,$V52&lt;=Synthèse!$B$44)</f>
        <v>0</v>
      </c>
      <c r="AI52" s="137" t="b">
        <v>1</v>
      </c>
      <c r="AJ52" s="137" t="b">
        <v>0</v>
      </c>
      <c r="AK52" s="137" t="b">
        <f t="shared" si="9"/>
        <v>1</v>
      </c>
      <c r="AL52" s="137" t="b">
        <f t="shared" si="10"/>
        <v>0</v>
      </c>
      <c r="AM52" s="137" t="b">
        <f>AND(AK52,$V52&lt;=Synthèse!$B$44)</f>
        <v>0</v>
      </c>
      <c r="AN52" s="137" t="b">
        <f>AND(AL52,$V52&lt;=Synthèse!$B$44)</f>
        <v>0</v>
      </c>
    </row>
    <row r="53" spans="1:40">
      <c r="A53" s="17">
        <v>163733</v>
      </c>
      <c r="B53" t="str">
        <f ca="1">VLOOKUP(A53,'Fichier FI (en entrée)'!B:AH,3,0)</f>
        <v>OUTGQWCDUP</v>
      </c>
      <c r="C53">
        <f t="shared" si="0"/>
        <v>2097</v>
      </c>
      <c r="D53">
        <f t="shared" si="1"/>
        <v>-100</v>
      </c>
      <c r="E53" s="14" t="str">
        <f>VLOOKUP(A53,'Fichier FI (en entrée)'!B:AH,2,0)</f>
        <v>ENV</v>
      </c>
      <c r="F53" s="14" t="b">
        <f t="shared" si="2"/>
        <v>0</v>
      </c>
      <c r="G53" s="14" t="b">
        <f>IFERROR(VLOOKUP(A53,'Calculs FA (auto)'!A:F,6,0),FALSE)</f>
        <v>0</v>
      </c>
      <c r="H53" s="14" t="b">
        <f t="shared" si="3"/>
        <v>0</v>
      </c>
      <c r="I53" s="16" t="str">
        <f>IFERROR(VLOOKUP(A53,'Moyennes FI (en entrée)'!B:N,7,0),"")</f>
        <v/>
      </c>
      <c r="J53" s="16">
        <f>IFERROR(VLOOKUP(VLOOKUP(A53,'Fichier FI (en entrée)'!B:AH,33,0),Modificateurs!A$2:B$5,2,0),0)</f>
        <v>3</v>
      </c>
      <c r="K53" s="16">
        <f>IFERROR(VLOOKUP(VLOOKUP(A53,'Redoub FI (en entrée)'!B:N,7,0),Modificateurs!A$8:B$11,2,0),0)</f>
        <v>0</v>
      </c>
      <c r="L53" s="16">
        <f>IFERROR(VLOOKUP(M53,Modificateurs!D$1:E$94,2,0),0)</f>
        <v>2</v>
      </c>
      <c r="M53" t="str">
        <f>VLOOKUP(A53,'Fichier FI (en entrée)'!B:AH,16,0)&amp;" "&amp;VLOOKUP(A53,'Fichier FI (en entrée)'!B:AH,20,0)&amp;" "&amp;VLOOKUP(A53,'Fichier FI (en entrée)'!B:AH,27,0)&amp;" "&amp;VLOOKUP(A53,'Fichier FI (en entrée)'!B:AH,29,0)</f>
        <v xml:space="preserve">S Physique-chimie  </v>
      </c>
      <c r="N53" t="str">
        <f>VLOOKUP(A53,'Fichier FI (en entrée)'!B:AH,8,0)</f>
        <v>En Terminale</v>
      </c>
      <c r="O53" t="b">
        <f>AND(C53&gt;Synthèse!B$8,C53&lt;Synthèse!B$10,NOT(Y53))</f>
        <v>0</v>
      </c>
      <c r="Q53" s="60">
        <f>ROUNDUP(C53/(Synthèse!$B$4+Synthèse!$B$1)*8,0)</f>
        <v>10</v>
      </c>
      <c r="R53" s="60">
        <f>IFERROR(VLOOKUP(A53,'Evaluations (formulaire)'!A:P,6,0)+VLOOKUP(A53,'Evaluations (formulaire)'!A:P,7,0),0)</f>
        <v>0</v>
      </c>
      <c r="S53" s="60">
        <f>IFERROR(VLOOKUP(A53,'Evaluations (formulaire)'!A:P,8,0),0)</f>
        <v>0</v>
      </c>
      <c r="T53" s="60">
        <f>IF(AND(ISBLANK(P53),Q53&lt;=2),Synthèse!$B$41,IF(AND(ISBLANK(P53),Q53&gt;=7),Synthèse!$C$41,R53+S53))</f>
        <v>4.6296296296296294E-3</v>
      </c>
      <c r="U53" s="60">
        <f t="shared" si="4"/>
        <v>-99.995370370370367</v>
      </c>
      <c r="V53" s="60">
        <f t="shared" si="5"/>
        <v>1983</v>
      </c>
      <c r="X53" s="26">
        <v>2094</v>
      </c>
      <c r="Y53" s="26" t="b">
        <f>IFERROR(VLOOKUP(A53,'Calculs FA (auto)'!A:O,15,0),FALSE)</f>
        <v>0</v>
      </c>
      <c r="Z53" s="26">
        <f>IFERROR(VLOOKUP(A53,'Evaluations (formulaire)'!A:M,9,0),0)</f>
        <v>0</v>
      </c>
      <c r="AA53" s="135" t="b">
        <v>1</v>
      </c>
      <c r="AB53" s="135" t="b">
        <v>0</v>
      </c>
      <c r="AC53" s="135" t="b">
        <f t="shared" si="6"/>
        <v>0</v>
      </c>
      <c r="AD53" s="135" t="b">
        <f t="shared" si="7"/>
        <v>0</v>
      </c>
      <c r="AE53" s="135" t="b">
        <f t="shared" si="8"/>
        <v>0</v>
      </c>
      <c r="AF53" s="135" t="b">
        <f>AND(AC53,$V53&lt;=Synthèse!$B$44)</f>
        <v>0</v>
      </c>
      <c r="AG53" s="135" t="b">
        <f>AND(AD53,$V53&lt;=Synthèse!$B$44)</f>
        <v>0</v>
      </c>
      <c r="AH53" s="135" t="b">
        <f>AND(AE53,$V53&lt;=Synthèse!$B$44)</f>
        <v>0</v>
      </c>
      <c r="AI53" s="137" t="b">
        <v>0</v>
      </c>
      <c r="AJ53" s="137" t="b">
        <v>1</v>
      </c>
      <c r="AK53" s="137" t="b">
        <f t="shared" si="9"/>
        <v>0</v>
      </c>
      <c r="AL53" s="137" t="b">
        <f t="shared" si="10"/>
        <v>0</v>
      </c>
      <c r="AM53" s="137" t="b">
        <f>AND(AK53,$V53&lt;=Synthèse!$B$44)</f>
        <v>0</v>
      </c>
      <c r="AN53" s="137" t="b">
        <f>AND(AL53,$V53&lt;=Synthèse!$B$44)</f>
        <v>0</v>
      </c>
    </row>
    <row r="54" spans="1:40">
      <c r="A54" s="17">
        <v>163742</v>
      </c>
      <c r="B54" t="str">
        <f ca="1">VLOOKUP(A54,'Fichier FI (en entrée)'!B:AH,3,0)</f>
        <v>MWCSEKGNSB</v>
      </c>
      <c r="C54">
        <f t="shared" si="0"/>
        <v>557</v>
      </c>
      <c r="D54">
        <f t="shared" si="1"/>
        <v>13.09</v>
      </c>
      <c r="E54" s="14" t="str">
        <f>VLOOKUP(A54,'Fichier FI (en entrée)'!B:AH,2,0)</f>
        <v>EV</v>
      </c>
      <c r="F54" s="14" t="b">
        <f t="shared" si="2"/>
        <v>1</v>
      </c>
      <c r="G54" s="14" t="b">
        <f>IFERROR(VLOOKUP(A54,'Calculs FA (auto)'!A:F,6,0),FALSE)</f>
        <v>0</v>
      </c>
      <c r="H54" s="14" t="b">
        <f t="shared" si="3"/>
        <v>0</v>
      </c>
      <c r="I54" s="16">
        <f>IFERROR(VLOOKUP(A54,'Moyennes FI (en entrée)'!B:N,7,0),"")</f>
        <v>9.09</v>
      </c>
      <c r="J54" s="16">
        <f>IFERROR(VLOOKUP(VLOOKUP(A54,'Fichier FI (en entrée)'!B:AH,33,0),Modificateurs!A$2:B$5,2,0),0)</f>
        <v>1</v>
      </c>
      <c r="K54" s="16">
        <f>IFERROR(VLOOKUP(VLOOKUP(A54,'Redoub FI (en entrée)'!B:N,7,0),Modificateurs!A$8:B$11,2,0),0)</f>
        <v>0</v>
      </c>
      <c r="L54" s="16">
        <f>IFERROR(VLOOKUP(M54,Modificateurs!D$1:E$94,2,0),0)</f>
        <v>3</v>
      </c>
      <c r="M54" t="str">
        <f>VLOOKUP(A54,'Fichier FI (en entrée)'!B:AH,16,0)&amp;" "&amp;VLOOKUP(A54,'Fichier FI (en entrée)'!B:AH,20,0)&amp;" "&amp;VLOOKUP(A54,'Fichier FI (en entrée)'!B:AH,27,0)&amp;" "&amp;VLOOKUP(A54,'Fichier FI (en entrée)'!B:AH,29,0)</f>
        <v xml:space="preserve">S Informatique et Sciences du numérique  </v>
      </c>
      <c r="N54" t="str">
        <f>VLOOKUP(A54,'Fichier FI (en entrée)'!B:AH,8,0)</f>
        <v>En Terminale</v>
      </c>
      <c r="O54" t="b">
        <f>AND(C54&gt;Synthèse!B$8,C54&lt;Synthèse!B$10,NOT(Y54))</f>
        <v>1</v>
      </c>
      <c r="Q54" s="60">
        <f>ROUNDUP(C54/(Synthèse!$B$4+Synthèse!$B$1)*8,0)</f>
        <v>3</v>
      </c>
      <c r="R54" s="60">
        <f>IFERROR(VLOOKUP(A54,'Evaluations (formulaire)'!A:P,6,0)+VLOOKUP(A54,'Evaluations (formulaire)'!A:P,7,0),0)</f>
        <v>0</v>
      </c>
      <c r="S54" s="60">
        <f>IFERROR(VLOOKUP(A54,'Evaluations (formulaire)'!A:P,8,0),0)</f>
        <v>0</v>
      </c>
      <c r="T54" s="60">
        <f>IF(AND(ISBLANK(P54),Q54&lt;=2),Synthèse!$B$41,IF(AND(ISBLANK(P54),Q54&gt;=7),Synthèse!$C$41,R54+S54))</f>
        <v>0</v>
      </c>
      <c r="U54" s="60">
        <f t="shared" si="4"/>
        <v>13.09</v>
      </c>
      <c r="V54" s="60">
        <f t="shared" si="5"/>
        <v>558</v>
      </c>
      <c r="X54" s="26">
        <v>1986</v>
      </c>
      <c r="Y54" s="26" t="b">
        <f>IFERROR(VLOOKUP(A54,'Calculs FA (auto)'!A:O,15,0),FALSE)</f>
        <v>0</v>
      </c>
      <c r="Z54" s="26">
        <f>IFERROR(VLOOKUP(A54,'Evaluations (formulaire)'!A:M,9,0),0)</f>
        <v>0</v>
      </c>
      <c r="AA54" s="135" t="b">
        <v>0</v>
      </c>
      <c r="AB54" s="135" t="b">
        <v>1</v>
      </c>
      <c r="AC54" s="135" t="b">
        <f t="shared" si="6"/>
        <v>0</v>
      </c>
      <c r="AD54" s="135" t="b">
        <f t="shared" si="7"/>
        <v>1</v>
      </c>
      <c r="AE54" s="135" t="b">
        <f t="shared" si="8"/>
        <v>0</v>
      </c>
      <c r="AF54" s="135" t="b">
        <f>AND(AC54,$V54&lt;=Synthèse!$B$44)</f>
        <v>0</v>
      </c>
      <c r="AG54" s="135" t="b">
        <f>AND(AD54,$V54&lt;=Synthèse!$B$44)</f>
        <v>1</v>
      </c>
      <c r="AH54" s="135" t="b">
        <f>AND(AE54,$V54&lt;=Synthèse!$B$44)</f>
        <v>0</v>
      </c>
      <c r="AI54" s="137" t="b">
        <v>1</v>
      </c>
      <c r="AJ54" s="137" t="b">
        <v>0</v>
      </c>
      <c r="AK54" s="137" t="b">
        <f t="shared" si="9"/>
        <v>1</v>
      </c>
      <c r="AL54" s="137" t="b">
        <f t="shared" si="10"/>
        <v>0</v>
      </c>
      <c r="AM54" s="137" t="b">
        <f>AND(AK54,$V54&lt;=Synthèse!$B$44)</f>
        <v>1</v>
      </c>
      <c r="AN54" s="137" t="b">
        <f>AND(AL54,$V54&lt;=Synthèse!$B$44)</f>
        <v>0</v>
      </c>
    </row>
    <row r="55" spans="1:40">
      <c r="A55" s="17">
        <v>163758</v>
      </c>
      <c r="B55" t="str">
        <f ca="1">VLOOKUP(A55,'Fichier FI (en entrée)'!B:AH,3,0)</f>
        <v>UNZNRPLWER</v>
      </c>
      <c r="C55">
        <f t="shared" si="0"/>
        <v>350</v>
      </c>
      <c r="D55">
        <f t="shared" si="1"/>
        <v>14.48</v>
      </c>
      <c r="E55" s="14" t="str">
        <f>VLOOKUP(A55,'Fichier FI (en entrée)'!B:AH,2,0)</f>
        <v>EV</v>
      </c>
      <c r="F55" s="14" t="b">
        <f t="shared" si="2"/>
        <v>1</v>
      </c>
      <c r="G55" s="14" t="b">
        <f>IFERROR(VLOOKUP(A55,'Calculs FA (auto)'!A:F,6,0),FALSE)</f>
        <v>1</v>
      </c>
      <c r="H55" s="14" t="b">
        <f t="shared" si="3"/>
        <v>1</v>
      </c>
      <c r="I55" s="16">
        <f>IFERROR(VLOOKUP(A55,'Moyennes FI (en entrée)'!B:N,7,0),"")</f>
        <v>8.48</v>
      </c>
      <c r="J55" s="16">
        <f>IFERROR(VLOOKUP(VLOOKUP(A55,'Fichier FI (en entrée)'!B:AH,33,0),Modificateurs!A$2:B$5,2,0),0)</f>
        <v>3</v>
      </c>
      <c r="K55" s="16">
        <f>IFERROR(VLOOKUP(VLOOKUP(A55,'Redoub FI (en entrée)'!B:N,7,0),Modificateurs!A$8:B$11,2,0),0)</f>
        <v>0</v>
      </c>
      <c r="L55" s="16">
        <f>IFERROR(VLOOKUP(M55,Modificateurs!D$1:E$94,2,0),0)</f>
        <v>3</v>
      </c>
      <c r="M55" t="str">
        <f>VLOOKUP(A55,'Fichier FI (en entrée)'!B:AH,16,0)&amp;" "&amp;VLOOKUP(A55,'Fichier FI (en entrée)'!B:AH,20,0)&amp;" "&amp;VLOOKUP(A55,'Fichier FI (en entrée)'!B:AH,27,0)&amp;" "&amp;VLOOKUP(A55,'Fichier FI (en entrée)'!B:AH,29,0)</f>
        <v xml:space="preserve">S Informatique et Sciences du numérique  </v>
      </c>
      <c r="N55" t="str">
        <f>VLOOKUP(A55,'Fichier FI (en entrée)'!B:AH,8,0)</f>
        <v>En Terminale</v>
      </c>
      <c r="O55" t="b">
        <f>AND(C55&gt;Synthèse!B$8,C55&lt;Synthèse!B$10,NOT(Y55))</f>
        <v>0</v>
      </c>
      <c r="Q55" s="60">
        <f>ROUNDUP(C55/(Synthèse!$B$4+Synthèse!$B$1)*8,0)</f>
        <v>2</v>
      </c>
      <c r="R55" s="60">
        <f>IFERROR(VLOOKUP(A55,'Evaluations (formulaire)'!A:P,6,0)+VLOOKUP(A55,'Evaluations (formulaire)'!A:P,7,0),0)</f>
        <v>0</v>
      </c>
      <c r="S55" s="60">
        <f>IFERROR(VLOOKUP(A55,'Evaluations (formulaire)'!A:P,8,0),0)</f>
        <v>0</v>
      </c>
      <c r="T55" s="60">
        <f>IF(AND(ISBLANK(P55),Q55&lt;=2),Synthèse!$B$41,IF(AND(ISBLANK(P55),Q55&gt;=7),Synthèse!$C$41,R55+S55))</f>
        <v>4.6511627906976744E-3</v>
      </c>
      <c r="U55" s="60">
        <f t="shared" si="4"/>
        <v>14.484651162790698</v>
      </c>
      <c r="V55" s="60">
        <f t="shared" si="5"/>
        <v>350</v>
      </c>
      <c r="X55" s="26">
        <v>1351</v>
      </c>
      <c r="Y55" s="26" t="b">
        <f>IFERROR(VLOOKUP(A55,'Calculs FA (auto)'!A:O,15,0),FALSE)</f>
        <v>0</v>
      </c>
      <c r="Z55" s="26">
        <f>IFERROR(VLOOKUP(A55,'Evaluations (formulaire)'!A:M,9,0),0)</f>
        <v>0</v>
      </c>
      <c r="AA55" s="135" t="b">
        <v>1</v>
      </c>
      <c r="AB55" s="135" t="b">
        <v>0</v>
      </c>
      <c r="AC55" s="135" t="b">
        <f t="shared" si="6"/>
        <v>1</v>
      </c>
      <c r="AD55" s="135" t="b">
        <f t="shared" si="7"/>
        <v>0</v>
      </c>
      <c r="AE55" s="135" t="b">
        <f t="shared" si="8"/>
        <v>0</v>
      </c>
      <c r="AF55" s="135" t="b">
        <f>AND(AC55,$V55&lt;=Synthèse!$B$44)</f>
        <v>1</v>
      </c>
      <c r="AG55" s="135" t="b">
        <f>AND(AD55,$V55&lt;=Synthèse!$B$44)</f>
        <v>0</v>
      </c>
      <c r="AH55" s="135" t="b">
        <f>AND(AE55,$V55&lt;=Synthèse!$B$44)</f>
        <v>0</v>
      </c>
      <c r="AI55" s="137" t="b">
        <v>0</v>
      </c>
      <c r="AJ55" s="137" t="b">
        <v>1</v>
      </c>
      <c r="AK55" s="137" t="b">
        <f t="shared" si="9"/>
        <v>0</v>
      </c>
      <c r="AL55" s="137" t="b">
        <f t="shared" si="10"/>
        <v>1</v>
      </c>
      <c r="AM55" s="137" t="b">
        <f>AND(AK55,$V55&lt;=Synthèse!$B$44)</f>
        <v>0</v>
      </c>
      <c r="AN55" s="137" t="b">
        <f>AND(AL55,$V55&lt;=Synthèse!$B$44)</f>
        <v>1</v>
      </c>
    </row>
    <row r="56" spans="1:40">
      <c r="A56" s="17">
        <v>163778</v>
      </c>
      <c r="B56" t="str">
        <f ca="1">VLOOKUP(A56,'Fichier FI (en entrée)'!B:AH,3,0)</f>
        <v>OWVMTFVRQD</v>
      </c>
      <c r="C56">
        <f t="shared" si="0"/>
        <v>1662</v>
      </c>
      <c r="D56">
        <f t="shared" si="1"/>
        <v>-5.12</v>
      </c>
      <c r="E56" s="14" t="str">
        <f>VLOOKUP(A56,'Fichier FI (en entrée)'!B:AH,2,0)</f>
        <v>EV</v>
      </c>
      <c r="F56" s="14" t="b">
        <f t="shared" si="2"/>
        <v>1</v>
      </c>
      <c r="G56" s="14" t="b">
        <f>IFERROR(VLOOKUP(A56,'Calculs FA (auto)'!A:F,6,0),FALSE)</f>
        <v>1</v>
      </c>
      <c r="H56" s="14" t="b">
        <f t="shared" si="3"/>
        <v>1</v>
      </c>
      <c r="I56" s="16">
        <f>IFERROR(VLOOKUP(A56,'Moyennes FI (en entrée)'!B:N,7,0),"")</f>
        <v>6.88</v>
      </c>
      <c r="J56" s="16">
        <f>IFERROR(VLOOKUP(VLOOKUP(A56,'Fichier FI (en entrée)'!B:AH,33,0),Modificateurs!A$2:B$5,2,0),0)</f>
        <v>0</v>
      </c>
      <c r="K56" s="16">
        <f>IFERROR(VLOOKUP(VLOOKUP(A56,'Redoub FI (en entrée)'!B:N,7,0),Modificateurs!A$8:B$11,2,0),0)</f>
        <v>0</v>
      </c>
      <c r="L56" s="16">
        <f>IFERROR(VLOOKUP(M56,Modificateurs!D$1:E$94,2,0),0)</f>
        <v>-12</v>
      </c>
      <c r="M56" t="str">
        <f>VLOOKUP(A56,'Fichier FI (en entrée)'!B:AH,16,0)&amp;" "&amp;VLOOKUP(A56,'Fichier FI (en entrée)'!B:AH,20,0)&amp;" "&amp;VLOOKUP(A56,'Fichier FI (en entrée)'!B:AH,27,0)&amp;" "&amp;VLOOKUP(A56,'Fichier FI (en entrée)'!B:AH,29,0)</f>
        <v xml:space="preserve">STMG Ressources Humaines et Communication  </v>
      </c>
      <c r="N56" t="str">
        <f>VLOOKUP(A56,'Fichier FI (en entrée)'!B:AH,8,0)</f>
        <v>En Terminale</v>
      </c>
      <c r="O56" t="b">
        <f>AND(C56&gt;Synthèse!B$8,C56&lt;Synthèse!B$10,NOT(Y56))</f>
        <v>0</v>
      </c>
      <c r="Q56" s="60">
        <f>ROUNDUP(C56/(Synthèse!$B$4+Synthèse!$B$1)*8,0)</f>
        <v>8</v>
      </c>
      <c r="R56" s="60">
        <f>IFERROR(VLOOKUP(A56,'Evaluations (formulaire)'!A:P,6,0)+VLOOKUP(A56,'Evaluations (formulaire)'!A:P,7,0),0)</f>
        <v>0</v>
      </c>
      <c r="S56" s="60">
        <f>IFERROR(VLOOKUP(A56,'Evaluations (formulaire)'!A:P,8,0),0)</f>
        <v>0</v>
      </c>
      <c r="T56" s="60">
        <f>IF(AND(ISBLANK(P56),Q56&lt;=2),Synthèse!$B$41,IF(AND(ISBLANK(P56),Q56&gt;=7),Synthèse!$C$41,R56+S56))</f>
        <v>4.6296296296296294E-3</v>
      </c>
      <c r="U56" s="60">
        <f t="shared" si="4"/>
        <v>-5.1153703703703703</v>
      </c>
      <c r="V56" s="60">
        <f t="shared" si="5"/>
        <v>1662</v>
      </c>
      <c r="X56" s="26">
        <v>1721</v>
      </c>
      <c r="Y56" s="26" t="b">
        <f>IFERROR(VLOOKUP(A56,'Calculs FA (auto)'!A:O,15,0),FALSE)</f>
        <v>0</v>
      </c>
      <c r="Z56" s="26">
        <f>IFERROR(VLOOKUP(A56,'Evaluations (formulaire)'!A:M,9,0),0)</f>
        <v>0</v>
      </c>
      <c r="AA56" s="135" t="b">
        <v>1</v>
      </c>
      <c r="AB56" s="135" t="b">
        <v>0</v>
      </c>
      <c r="AC56" s="135" t="b">
        <f t="shared" si="6"/>
        <v>1</v>
      </c>
      <c r="AD56" s="135" t="b">
        <f t="shared" si="7"/>
        <v>0</v>
      </c>
      <c r="AE56" s="135" t="b">
        <f t="shared" si="8"/>
        <v>0</v>
      </c>
      <c r="AF56" s="135" t="b">
        <f>AND(AC56,$V56&lt;=Synthèse!$B$44)</f>
        <v>0</v>
      </c>
      <c r="AG56" s="135" t="b">
        <f>AND(AD56,$V56&lt;=Synthèse!$B$44)</f>
        <v>0</v>
      </c>
      <c r="AH56" s="135" t="b">
        <f>AND(AE56,$V56&lt;=Synthèse!$B$44)</f>
        <v>0</v>
      </c>
      <c r="AI56" s="137" t="b">
        <v>0</v>
      </c>
      <c r="AJ56" s="137" t="b">
        <v>1</v>
      </c>
      <c r="AK56" s="137" t="b">
        <f t="shared" si="9"/>
        <v>0</v>
      </c>
      <c r="AL56" s="137" t="b">
        <f t="shared" si="10"/>
        <v>1</v>
      </c>
      <c r="AM56" s="137" t="b">
        <f>AND(AK56,$V56&lt;=Synthèse!$B$44)</f>
        <v>0</v>
      </c>
      <c r="AN56" s="137" t="b">
        <f>AND(AL56,$V56&lt;=Synthèse!$B$44)</f>
        <v>0</v>
      </c>
    </row>
    <row r="57" spans="1:40">
      <c r="A57" s="17">
        <v>163789</v>
      </c>
      <c r="B57" t="str">
        <f ca="1">VLOOKUP(A57,'Fichier FI (en entrée)'!B:AH,3,0)</f>
        <v>HUTMSFSHEM</v>
      </c>
      <c r="C57">
        <f t="shared" si="0"/>
        <v>28</v>
      </c>
      <c r="D57">
        <f t="shared" si="1"/>
        <v>18.86</v>
      </c>
      <c r="E57" s="14" t="str">
        <f>VLOOKUP(A57,'Fichier FI (en entrée)'!B:AH,2,0)</f>
        <v>EV</v>
      </c>
      <c r="F57" s="14" t="b">
        <f t="shared" si="2"/>
        <v>1</v>
      </c>
      <c r="G57" s="14" t="b">
        <f>IFERROR(VLOOKUP(A57,'Calculs FA (auto)'!A:F,6,0),FALSE)</f>
        <v>0</v>
      </c>
      <c r="H57" s="14" t="b">
        <f t="shared" si="3"/>
        <v>0</v>
      </c>
      <c r="I57" s="16">
        <f>IFERROR(VLOOKUP(A57,'Moyennes FI (en entrée)'!B:N,7,0),"")</f>
        <v>12.86</v>
      </c>
      <c r="J57" s="16">
        <f>IFERROR(VLOOKUP(VLOOKUP(A57,'Fichier FI (en entrée)'!B:AH,33,0),Modificateurs!A$2:B$5,2,0),0)</f>
        <v>3</v>
      </c>
      <c r="K57" s="16">
        <f>IFERROR(VLOOKUP(VLOOKUP(A57,'Redoub FI (en entrée)'!B:N,7,0),Modificateurs!A$8:B$11,2,0),0)</f>
        <v>0</v>
      </c>
      <c r="L57" s="16">
        <f>IFERROR(VLOOKUP(M57,Modificateurs!D$1:E$94,2,0),0)</f>
        <v>3</v>
      </c>
      <c r="M57" t="str">
        <f>VLOOKUP(A57,'Fichier FI (en entrée)'!B:AH,16,0)&amp;" "&amp;VLOOKUP(A57,'Fichier FI (en entrée)'!B:AH,20,0)&amp;" "&amp;VLOOKUP(A57,'Fichier FI (en entrée)'!B:AH,27,0)&amp;" "&amp;VLOOKUP(A57,'Fichier FI (en entrée)'!B:AH,29,0)</f>
        <v xml:space="preserve">S Informatique et Sciences du numérique  </v>
      </c>
      <c r="N57" t="str">
        <f>VLOOKUP(A57,'Fichier FI (en entrée)'!B:AH,8,0)</f>
        <v>En Terminale</v>
      </c>
      <c r="O57" t="b">
        <f>AND(C57&gt;Synthèse!B$8,C57&lt;Synthèse!B$10,NOT(Y57))</f>
        <v>0</v>
      </c>
      <c r="Q57" s="60">
        <f>ROUNDUP(C57/(Synthèse!$B$4+Synthèse!$B$1)*8,0)</f>
        <v>1</v>
      </c>
      <c r="R57" s="60">
        <f>IFERROR(VLOOKUP(A57,'Evaluations (formulaire)'!A:P,6,0)+VLOOKUP(A57,'Evaluations (formulaire)'!A:P,7,0),0)</f>
        <v>0</v>
      </c>
      <c r="S57" s="60">
        <f>IFERROR(VLOOKUP(A57,'Evaluations (formulaire)'!A:P,8,0),0)</f>
        <v>0</v>
      </c>
      <c r="T57" s="60">
        <f>IF(AND(ISBLANK(P57),Q57&lt;=2),Synthèse!$B$41,IF(AND(ISBLANK(P57),Q57&gt;=7),Synthèse!$C$41,R57+S57))</f>
        <v>4.6511627906976744E-3</v>
      </c>
      <c r="U57" s="60">
        <f t="shared" si="4"/>
        <v>18.864651162790697</v>
      </c>
      <c r="V57" s="60">
        <f t="shared" si="5"/>
        <v>28</v>
      </c>
      <c r="X57" s="26">
        <v>1879</v>
      </c>
      <c r="Y57" s="26" t="b">
        <f>IFERROR(VLOOKUP(A57,'Calculs FA (auto)'!A:O,15,0),FALSE)</f>
        <v>0</v>
      </c>
      <c r="Z57" s="26">
        <f>IFERROR(VLOOKUP(A57,'Evaluations (formulaire)'!A:M,9,0),0)</f>
        <v>0</v>
      </c>
      <c r="AA57" s="135" t="b">
        <v>0</v>
      </c>
      <c r="AB57" s="135" t="b">
        <v>1</v>
      </c>
      <c r="AC57" s="135" t="b">
        <f t="shared" si="6"/>
        <v>0</v>
      </c>
      <c r="AD57" s="135" t="b">
        <f t="shared" si="7"/>
        <v>1</v>
      </c>
      <c r="AE57" s="135" t="b">
        <f t="shared" si="8"/>
        <v>0</v>
      </c>
      <c r="AF57" s="135" t="b">
        <f>AND(AC57,$V57&lt;=Synthèse!$B$44)</f>
        <v>0</v>
      </c>
      <c r="AG57" s="135" t="b">
        <f>AND(AD57,$V57&lt;=Synthèse!$B$44)</f>
        <v>1</v>
      </c>
      <c r="AH57" s="135" t="b">
        <f>AND(AE57,$V57&lt;=Synthèse!$B$44)</f>
        <v>0</v>
      </c>
      <c r="AI57" s="137" t="b">
        <v>1</v>
      </c>
      <c r="AJ57" s="137" t="b">
        <v>0</v>
      </c>
      <c r="AK57" s="137" t="b">
        <f t="shared" si="9"/>
        <v>1</v>
      </c>
      <c r="AL57" s="137" t="b">
        <f t="shared" si="10"/>
        <v>0</v>
      </c>
      <c r="AM57" s="137" t="b">
        <f>AND(AK57,$V57&lt;=Synthèse!$B$44)</f>
        <v>1</v>
      </c>
      <c r="AN57" s="137" t="b">
        <f>AND(AL57,$V57&lt;=Synthèse!$B$44)</f>
        <v>0</v>
      </c>
    </row>
    <row r="58" spans="1:40">
      <c r="A58" s="17">
        <v>163822</v>
      </c>
      <c r="B58" t="str">
        <f ca="1">VLOOKUP(A58,'Fichier FI (en entrée)'!B:AH,3,0)</f>
        <v>UMFSTLXHLZ</v>
      </c>
      <c r="C58">
        <f t="shared" si="0"/>
        <v>265</v>
      </c>
      <c r="D58">
        <f t="shared" si="1"/>
        <v>15.13</v>
      </c>
      <c r="E58" s="14" t="str">
        <f>VLOOKUP(A58,'Fichier FI (en entrée)'!B:AH,2,0)</f>
        <v>EV</v>
      </c>
      <c r="F58" s="14" t="b">
        <f t="shared" si="2"/>
        <v>1</v>
      </c>
      <c r="G58" s="14" t="b">
        <f>IFERROR(VLOOKUP(A58,'Calculs FA (auto)'!A:F,6,0),FALSE)</f>
        <v>0</v>
      </c>
      <c r="H58" s="14" t="b">
        <f t="shared" si="3"/>
        <v>0</v>
      </c>
      <c r="I58" s="16">
        <f>IFERROR(VLOOKUP(A58,'Moyennes FI (en entrée)'!B:N,7,0),"")</f>
        <v>10.130000000000001</v>
      </c>
      <c r="J58" s="16">
        <f>IFERROR(VLOOKUP(VLOOKUP(A58,'Fichier FI (en entrée)'!B:AH,33,0),Modificateurs!A$2:B$5,2,0),0)</f>
        <v>3</v>
      </c>
      <c r="K58" s="16">
        <f>IFERROR(VLOOKUP(VLOOKUP(A58,'Redoub FI (en entrée)'!B:N,7,0),Modificateurs!A$8:B$11,2,0),0)</f>
        <v>0</v>
      </c>
      <c r="L58" s="16">
        <f>IFERROR(VLOOKUP(M58,Modificateurs!D$1:E$94,2,0),0)</f>
        <v>2</v>
      </c>
      <c r="M58" t="str">
        <f>VLOOKUP(A58,'Fichier FI (en entrée)'!B:AH,16,0)&amp;" "&amp;VLOOKUP(A58,'Fichier FI (en entrée)'!B:AH,20,0)&amp;" "&amp;VLOOKUP(A58,'Fichier FI (en entrée)'!B:AH,27,0)&amp;" "&amp;VLOOKUP(A58,'Fichier FI (en entrée)'!B:AH,29,0)</f>
        <v xml:space="preserve">S Mathématiques  </v>
      </c>
      <c r="N58" t="str">
        <f>VLOOKUP(A58,'Fichier FI (en entrée)'!B:AH,8,0)</f>
        <v>En Terminale</v>
      </c>
      <c r="O58" t="b">
        <f>AND(C58&gt;Synthèse!B$8,C58&lt;Synthèse!B$10,NOT(Y58))</f>
        <v>0</v>
      </c>
      <c r="Q58" s="60">
        <f>ROUNDUP(C58/(Synthèse!$B$4+Synthèse!$B$1)*8,0)</f>
        <v>2</v>
      </c>
      <c r="R58" s="60">
        <f>IFERROR(VLOOKUP(A58,'Evaluations (formulaire)'!A:P,6,0)+VLOOKUP(A58,'Evaluations (formulaire)'!A:P,7,0),0)</f>
        <v>0</v>
      </c>
      <c r="S58" s="60">
        <f>IFERROR(VLOOKUP(A58,'Evaluations (formulaire)'!A:P,8,0),0)</f>
        <v>0</v>
      </c>
      <c r="T58" s="60">
        <f>IF(AND(ISBLANK(P58),Q58&lt;=2),Synthèse!$B$41,IF(AND(ISBLANK(P58),Q58&gt;=7),Synthèse!$C$41,R58+S58))</f>
        <v>4.6511627906976744E-3</v>
      </c>
      <c r="U58" s="60">
        <f t="shared" si="4"/>
        <v>15.134651162790698</v>
      </c>
      <c r="V58" s="60">
        <f t="shared" si="5"/>
        <v>264</v>
      </c>
      <c r="X58" s="26">
        <v>1219</v>
      </c>
      <c r="Y58" s="26" t="b">
        <f>IFERROR(VLOOKUP(A58,'Calculs FA (auto)'!A:O,15,0),FALSE)</f>
        <v>0</v>
      </c>
      <c r="Z58" s="26">
        <f>IFERROR(VLOOKUP(A58,'Evaluations (formulaire)'!A:M,9,0),0)</f>
        <v>0</v>
      </c>
      <c r="AA58" s="135" t="b">
        <v>1</v>
      </c>
      <c r="AB58" s="135" t="b">
        <v>0</v>
      </c>
      <c r="AC58" s="135" t="b">
        <f t="shared" si="6"/>
        <v>1</v>
      </c>
      <c r="AD58" s="135" t="b">
        <f t="shared" si="7"/>
        <v>0</v>
      </c>
      <c r="AE58" s="135" t="b">
        <f t="shared" si="8"/>
        <v>0</v>
      </c>
      <c r="AF58" s="135" t="b">
        <f>AND(AC58,$V58&lt;=Synthèse!$B$44)</f>
        <v>1</v>
      </c>
      <c r="AG58" s="135" t="b">
        <f>AND(AD58,$V58&lt;=Synthèse!$B$44)</f>
        <v>0</v>
      </c>
      <c r="AH58" s="135" t="b">
        <f>AND(AE58,$V58&lt;=Synthèse!$B$44)</f>
        <v>0</v>
      </c>
      <c r="AI58" s="137" t="b">
        <v>0</v>
      </c>
      <c r="AJ58" s="137" t="b">
        <v>1</v>
      </c>
      <c r="AK58" s="137" t="b">
        <f t="shared" si="9"/>
        <v>0</v>
      </c>
      <c r="AL58" s="137" t="b">
        <f t="shared" si="10"/>
        <v>1</v>
      </c>
      <c r="AM58" s="137" t="b">
        <f>AND(AK58,$V58&lt;=Synthèse!$B$44)</f>
        <v>0</v>
      </c>
      <c r="AN58" s="137" t="b">
        <f>AND(AL58,$V58&lt;=Synthèse!$B$44)</f>
        <v>1</v>
      </c>
    </row>
    <row r="59" spans="1:40">
      <c r="A59" s="17">
        <v>163827</v>
      </c>
      <c r="B59" t="str">
        <f ca="1">VLOOKUP(A59,'Fichier FI (en entrée)'!B:AH,3,0)</f>
        <v>MOYEQBUYAT</v>
      </c>
      <c r="C59">
        <f t="shared" si="0"/>
        <v>1345</v>
      </c>
      <c r="D59">
        <f t="shared" si="1"/>
        <v>4.8100000000000005</v>
      </c>
      <c r="E59" s="14" t="str">
        <f>VLOOKUP(A59,'Fichier FI (en entrée)'!B:AH,2,0)</f>
        <v>EV</v>
      </c>
      <c r="F59" s="14" t="b">
        <f t="shared" si="2"/>
        <v>1</v>
      </c>
      <c r="G59" s="14" t="b">
        <f>IFERROR(VLOOKUP(A59,'Calculs FA (auto)'!A:F,6,0),FALSE)</f>
        <v>1</v>
      </c>
      <c r="H59" s="14" t="b">
        <f t="shared" si="3"/>
        <v>1</v>
      </c>
      <c r="I59" s="16">
        <f>IFERROR(VLOOKUP(A59,'Moyennes FI (en entrée)'!B:N,7,0),"")</f>
        <v>9.81</v>
      </c>
      <c r="J59" s="16">
        <f>IFERROR(VLOOKUP(VLOOKUP(A59,'Fichier FI (en entrée)'!B:AH,33,0),Modificateurs!A$2:B$5,2,0),0)</f>
        <v>1</v>
      </c>
      <c r="K59" s="16">
        <f>IFERROR(VLOOKUP(VLOOKUP(A59,'Redoub FI (en entrée)'!B:N,7,0),Modificateurs!A$8:B$11,2,0),0)</f>
        <v>0</v>
      </c>
      <c r="L59" s="16">
        <f>IFERROR(VLOOKUP(M59,Modificateurs!D$1:E$94,2,0),0)</f>
        <v>-6</v>
      </c>
      <c r="M59" t="str">
        <f>VLOOKUP(A59,'Fichier FI (en entrée)'!B:AH,16,0)&amp;" "&amp;VLOOKUP(A59,'Fichier FI (en entrée)'!B:AH,20,0)&amp;" "&amp;VLOOKUP(A59,'Fichier FI (en entrée)'!B:AH,27,0)&amp;" "&amp;VLOOKUP(A59,'Fichier FI (en entrée)'!B:AH,29,0)</f>
        <v xml:space="preserve">ES Economie approfondie  </v>
      </c>
      <c r="N59" t="str">
        <f>VLOOKUP(A59,'Fichier FI (en entrée)'!B:AH,8,0)</f>
        <v>En Terminale</v>
      </c>
      <c r="O59" t="b">
        <f>AND(C59&gt;Synthèse!B$8,C59&lt;Synthèse!B$10,NOT(Y59))</f>
        <v>0</v>
      </c>
      <c r="Q59" s="60">
        <f>ROUNDUP(C59/(Synthèse!$B$4+Synthèse!$B$1)*8,0)</f>
        <v>7</v>
      </c>
      <c r="R59" s="60">
        <f>IFERROR(VLOOKUP(A59,'Evaluations (formulaire)'!A:P,6,0)+VLOOKUP(A59,'Evaluations (formulaire)'!A:P,7,0),0)</f>
        <v>0</v>
      </c>
      <c r="S59" s="60">
        <f>IFERROR(VLOOKUP(A59,'Evaluations (formulaire)'!A:P,8,0),0)</f>
        <v>0</v>
      </c>
      <c r="T59" s="60">
        <f>IF(AND(ISBLANK(P59),Q59&lt;=2),Synthèse!$B$41,IF(AND(ISBLANK(P59),Q59&gt;=7),Synthèse!$C$41,R59+S59))</f>
        <v>4.6296296296296294E-3</v>
      </c>
      <c r="U59" s="60">
        <f t="shared" si="4"/>
        <v>4.8146296296296303</v>
      </c>
      <c r="V59" s="60">
        <f t="shared" si="5"/>
        <v>1345</v>
      </c>
      <c r="X59" s="26">
        <v>1683</v>
      </c>
      <c r="Y59" s="26" t="b">
        <f>IFERROR(VLOOKUP(A59,'Calculs FA (auto)'!A:O,15,0),FALSE)</f>
        <v>1</v>
      </c>
      <c r="Z59" s="26">
        <f>IFERROR(VLOOKUP(A59,'Evaluations (formulaire)'!A:M,9,0),0)</f>
        <v>0</v>
      </c>
      <c r="AA59" s="135" t="b">
        <v>1</v>
      </c>
      <c r="AB59" s="135" t="b">
        <v>0</v>
      </c>
      <c r="AC59" s="135" t="b">
        <f t="shared" si="6"/>
        <v>1</v>
      </c>
      <c r="AD59" s="135" t="b">
        <f t="shared" si="7"/>
        <v>0</v>
      </c>
      <c r="AE59" s="135" t="b">
        <f t="shared" si="8"/>
        <v>0</v>
      </c>
      <c r="AF59" s="135" t="b">
        <f>AND(AC59,$V59&lt;=Synthèse!$B$44)</f>
        <v>0</v>
      </c>
      <c r="AG59" s="135" t="b">
        <f>AND(AD59,$V59&lt;=Synthèse!$B$44)</f>
        <v>0</v>
      </c>
      <c r="AH59" s="135" t="b">
        <f>AND(AE59,$V59&lt;=Synthèse!$B$44)</f>
        <v>0</v>
      </c>
      <c r="AI59" s="137" t="b">
        <v>0</v>
      </c>
      <c r="AJ59" s="137" t="b">
        <v>1</v>
      </c>
      <c r="AK59" s="137" t="b">
        <f t="shared" si="9"/>
        <v>0</v>
      </c>
      <c r="AL59" s="137" t="b">
        <f t="shared" si="10"/>
        <v>1</v>
      </c>
      <c r="AM59" s="137" t="b">
        <f>AND(AK59,$V59&lt;=Synthèse!$B$44)</f>
        <v>0</v>
      </c>
      <c r="AN59" s="137" t="b">
        <f>AND(AL59,$V59&lt;=Synthèse!$B$44)</f>
        <v>0</v>
      </c>
    </row>
    <row r="60" spans="1:40">
      <c r="A60" s="17">
        <v>163855</v>
      </c>
      <c r="B60" t="str">
        <f ca="1">VLOOKUP(A60,'Fichier FI (en entrée)'!B:AH,3,0)</f>
        <v>WISAMXVHAI</v>
      </c>
      <c r="C60">
        <f t="shared" si="0"/>
        <v>1607</v>
      </c>
      <c r="D60">
        <f t="shared" si="1"/>
        <v>-2.1400000000000006</v>
      </c>
      <c r="E60" s="14" t="str">
        <f>VLOOKUP(A60,'Fichier FI (en entrée)'!B:AH,2,0)</f>
        <v>EV</v>
      </c>
      <c r="F60" s="14" t="b">
        <f t="shared" si="2"/>
        <v>1</v>
      </c>
      <c r="G60" s="14" t="b">
        <f>IFERROR(VLOOKUP(A60,'Calculs FA (auto)'!A:F,6,0),FALSE)</f>
        <v>1</v>
      </c>
      <c r="H60" s="14" t="b">
        <f t="shared" si="3"/>
        <v>1</v>
      </c>
      <c r="I60" s="16">
        <f>IFERROR(VLOOKUP(A60,'Moyennes FI (en entrée)'!B:N,7,0),"")</f>
        <v>9.86</v>
      </c>
      <c r="J60" s="16">
        <f>IFERROR(VLOOKUP(VLOOKUP(A60,'Fichier FI (en entrée)'!B:AH,33,0),Modificateurs!A$2:B$5,2,0),0)</f>
        <v>0</v>
      </c>
      <c r="K60" s="16">
        <f>IFERROR(VLOOKUP(VLOOKUP(A60,'Redoub FI (en entrée)'!B:N,7,0),Modificateurs!A$8:B$11,2,0),0)</f>
        <v>0</v>
      </c>
      <c r="L60" s="16">
        <f>IFERROR(VLOOKUP(M60,Modificateurs!D$1:E$94,2,0),0)</f>
        <v>-12</v>
      </c>
      <c r="M60" t="str">
        <f>VLOOKUP(A60,'Fichier FI (en entrée)'!B:AH,16,0)&amp;" "&amp;VLOOKUP(A60,'Fichier FI (en entrée)'!B:AH,20,0)&amp;" "&amp;VLOOKUP(A60,'Fichier FI (en entrée)'!B:AH,27,0)&amp;" "&amp;VLOOKUP(A60,'Fichier FI (en entrée)'!B:AH,29,0)</f>
        <v xml:space="preserve">STMG Ressources Humaines et Communication  </v>
      </c>
      <c r="N60" t="str">
        <f>VLOOKUP(A60,'Fichier FI (en entrée)'!B:AH,8,0)</f>
        <v>En Terminale</v>
      </c>
      <c r="O60" t="b">
        <f>AND(C60&gt;Synthèse!B$8,C60&lt;Synthèse!B$10,NOT(Y60))</f>
        <v>0</v>
      </c>
      <c r="Q60" s="60">
        <f>ROUNDUP(C60/(Synthèse!$B$4+Synthèse!$B$1)*8,0)</f>
        <v>8</v>
      </c>
      <c r="R60" s="60">
        <f>IFERROR(VLOOKUP(A60,'Evaluations (formulaire)'!A:P,6,0)+VLOOKUP(A60,'Evaluations (formulaire)'!A:P,7,0),0)</f>
        <v>0</v>
      </c>
      <c r="S60" s="60">
        <f>IFERROR(VLOOKUP(A60,'Evaluations (formulaire)'!A:P,8,0),0)</f>
        <v>0</v>
      </c>
      <c r="T60" s="60">
        <f>IF(AND(ISBLANK(P60),Q60&lt;=2),Synthèse!$B$41,IF(AND(ISBLANK(P60),Q60&gt;=7),Synthèse!$C$41,R60+S60))</f>
        <v>4.6296296296296294E-3</v>
      </c>
      <c r="U60" s="60">
        <f t="shared" si="4"/>
        <v>-2.1353703703703708</v>
      </c>
      <c r="V60" s="60">
        <f t="shared" si="5"/>
        <v>1607</v>
      </c>
      <c r="X60" s="26">
        <v>774</v>
      </c>
      <c r="Y60" s="26" t="b">
        <f>IFERROR(VLOOKUP(A60,'Calculs FA (auto)'!A:O,15,0),FALSE)</f>
        <v>0</v>
      </c>
      <c r="Z60" s="26">
        <f>IFERROR(VLOOKUP(A60,'Evaluations (formulaire)'!A:M,9,0),0)</f>
        <v>0</v>
      </c>
      <c r="AA60" s="135" t="b">
        <v>1</v>
      </c>
      <c r="AB60" s="135" t="b">
        <v>0</v>
      </c>
      <c r="AC60" s="135" t="b">
        <f t="shared" si="6"/>
        <v>1</v>
      </c>
      <c r="AD60" s="135" t="b">
        <f t="shared" si="7"/>
        <v>0</v>
      </c>
      <c r="AE60" s="135" t="b">
        <f t="shared" si="8"/>
        <v>0</v>
      </c>
      <c r="AF60" s="135" t="b">
        <f>AND(AC60,$V60&lt;=Synthèse!$B$44)</f>
        <v>0</v>
      </c>
      <c r="AG60" s="135" t="b">
        <f>AND(AD60,$V60&lt;=Synthèse!$B$44)</f>
        <v>0</v>
      </c>
      <c r="AH60" s="135" t="b">
        <f>AND(AE60,$V60&lt;=Synthèse!$B$44)</f>
        <v>0</v>
      </c>
      <c r="AI60" s="137" t="b">
        <v>0</v>
      </c>
      <c r="AJ60" s="137" t="b">
        <v>1</v>
      </c>
      <c r="AK60" s="137" t="b">
        <f t="shared" si="9"/>
        <v>0</v>
      </c>
      <c r="AL60" s="137" t="b">
        <f t="shared" si="10"/>
        <v>1</v>
      </c>
      <c r="AM60" s="137" t="b">
        <f>AND(AK60,$V60&lt;=Synthèse!$B$44)</f>
        <v>0</v>
      </c>
      <c r="AN60" s="137" t="b">
        <f>AND(AL60,$V60&lt;=Synthèse!$B$44)</f>
        <v>0</v>
      </c>
    </row>
    <row r="61" spans="1:40">
      <c r="A61" s="17">
        <v>163861</v>
      </c>
      <c r="B61" t="str">
        <f ca="1">VLOOKUP(A61,'Fichier FI (en entrée)'!B:AH,3,0)</f>
        <v>HXPJVAMADJ</v>
      </c>
      <c r="C61">
        <f t="shared" si="0"/>
        <v>2097</v>
      </c>
      <c r="D61">
        <f t="shared" si="1"/>
        <v>-100</v>
      </c>
      <c r="E61" s="14" t="str">
        <f>VLOOKUP(A61,'Fichier FI (en entrée)'!B:AH,2,0)</f>
        <v>ENV</v>
      </c>
      <c r="F61" s="14" t="b">
        <f t="shared" si="2"/>
        <v>0</v>
      </c>
      <c r="G61" s="14" t="b">
        <f>IFERROR(VLOOKUP(A61,'Calculs FA (auto)'!A:F,6,0),FALSE)</f>
        <v>0</v>
      </c>
      <c r="H61" s="14" t="b">
        <f t="shared" si="3"/>
        <v>0</v>
      </c>
      <c r="I61" s="16" t="str">
        <f>IFERROR(VLOOKUP(A61,'Moyennes FI (en entrée)'!B:N,7,0),"")</f>
        <v/>
      </c>
      <c r="J61" s="16">
        <f>IFERROR(VLOOKUP(VLOOKUP(A61,'Fichier FI (en entrée)'!B:AH,33,0),Modificateurs!A$2:B$5,2,0),0)</f>
        <v>3</v>
      </c>
      <c r="K61" s="16">
        <f>IFERROR(VLOOKUP(VLOOKUP(A61,'Redoub FI (en entrée)'!B:N,7,0),Modificateurs!A$8:B$11,2,0),0)</f>
        <v>0</v>
      </c>
      <c r="L61" s="16">
        <f>IFERROR(VLOOKUP(M61,Modificateurs!D$1:E$94,2,0),0)</f>
        <v>3</v>
      </c>
      <c r="M61" t="str">
        <f>VLOOKUP(A61,'Fichier FI (en entrée)'!B:AH,16,0)&amp;" "&amp;VLOOKUP(A61,'Fichier FI (en entrée)'!B:AH,20,0)&amp;" "&amp;VLOOKUP(A61,'Fichier FI (en entrée)'!B:AH,27,0)&amp;" "&amp;VLOOKUP(A61,'Fichier FI (en entrée)'!B:AH,29,0)</f>
        <v xml:space="preserve">S Informatique et Sciences du numérique  </v>
      </c>
      <c r="N61" t="str">
        <f>VLOOKUP(A61,'Fichier FI (en entrée)'!B:AH,8,0)</f>
        <v>En Terminale</v>
      </c>
      <c r="O61" t="b">
        <f>AND(C61&gt;Synthèse!B$8,C61&lt;Synthèse!B$10,NOT(Y61))</f>
        <v>0</v>
      </c>
      <c r="Q61" s="60">
        <f>ROUNDUP(C61/(Synthèse!$B$4+Synthèse!$B$1)*8,0)</f>
        <v>10</v>
      </c>
      <c r="R61" s="60">
        <f>IFERROR(VLOOKUP(A61,'Evaluations (formulaire)'!A:P,6,0)+VLOOKUP(A61,'Evaluations (formulaire)'!A:P,7,0),0)</f>
        <v>1.5</v>
      </c>
      <c r="S61" s="60">
        <f>IFERROR(VLOOKUP(A61,'Evaluations (formulaire)'!A:P,8,0),0)</f>
        <v>0</v>
      </c>
      <c r="T61" s="60">
        <f>IF(AND(ISBLANK(P61),Q61&lt;=2),Synthèse!$B$41,IF(AND(ISBLANK(P61),Q61&gt;=7),Synthèse!$C$41,R61+S61))</f>
        <v>4.6296296296296294E-3</v>
      </c>
      <c r="U61" s="60">
        <f t="shared" si="4"/>
        <v>-99.995370370370367</v>
      </c>
      <c r="V61" s="60">
        <f t="shared" si="5"/>
        <v>1983</v>
      </c>
      <c r="X61" s="26">
        <v>759</v>
      </c>
      <c r="Y61" s="26" t="b">
        <f>IFERROR(VLOOKUP(A61,'Calculs FA (auto)'!A:O,15,0),FALSE)</f>
        <v>0</v>
      </c>
      <c r="Z61" s="26">
        <f>IFERROR(VLOOKUP(A61,'Evaluations (formulaire)'!A:M,9,0),0)</f>
        <v>0</v>
      </c>
      <c r="AA61" s="135" t="b">
        <v>1</v>
      </c>
      <c r="AB61" s="135" t="b">
        <v>0</v>
      </c>
      <c r="AC61" s="135" t="b">
        <f t="shared" si="6"/>
        <v>0</v>
      </c>
      <c r="AD61" s="135" t="b">
        <f t="shared" si="7"/>
        <v>0</v>
      </c>
      <c r="AE61" s="135" t="b">
        <f t="shared" si="8"/>
        <v>0</v>
      </c>
      <c r="AF61" s="135" t="b">
        <f>AND(AC61,$V61&lt;=Synthèse!$B$44)</f>
        <v>0</v>
      </c>
      <c r="AG61" s="135" t="b">
        <f>AND(AD61,$V61&lt;=Synthèse!$B$44)</f>
        <v>0</v>
      </c>
      <c r="AH61" s="135" t="b">
        <f>AND(AE61,$V61&lt;=Synthèse!$B$44)</f>
        <v>0</v>
      </c>
      <c r="AI61" s="137" t="b">
        <v>0</v>
      </c>
      <c r="AJ61" s="137" t="b">
        <v>1</v>
      </c>
      <c r="AK61" s="137" t="b">
        <f t="shared" si="9"/>
        <v>0</v>
      </c>
      <c r="AL61" s="137" t="b">
        <f t="shared" si="10"/>
        <v>0</v>
      </c>
      <c r="AM61" s="137" t="b">
        <f>AND(AK61,$V61&lt;=Synthèse!$B$44)</f>
        <v>0</v>
      </c>
      <c r="AN61" s="137" t="b">
        <f>AND(AL61,$V61&lt;=Synthèse!$B$44)</f>
        <v>0</v>
      </c>
    </row>
    <row r="62" spans="1:40">
      <c r="A62" s="17">
        <v>163869</v>
      </c>
      <c r="B62" t="str">
        <f ca="1">VLOOKUP(A62,'Fichier FI (en entrée)'!B:AH,3,0)</f>
        <v>JMMOOYIHLD</v>
      </c>
      <c r="C62">
        <f t="shared" si="0"/>
        <v>2097</v>
      </c>
      <c r="D62">
        <f t="shared" si="1"/>
        <v>-100</v>
      </c>
      <c r="E62" s="14" t="str">
        <f>VLOOKUP(A62,'Fichier FI (en entrée)'!B:AH,2,0)</f>
        <v>ENV</v>
      </c>
      <c r="F62" s="14" t="b">
        <f t="shared" si="2"/>
        <v>0</v>
      </c>
      <c r="G62" s="14" t="b">
        <f>IFERROR(VLOOKUP(A62,'Calculs FA (auto)'!A:F,6,0),FALSE)</f>
        <v>0</v>
      </c>
      <c r="H62" s="14" t="b">
        <f t="shared" si="3"/>
        <v>0</v>
      </c>
      <c r="I62" s="16" t="str">
        <f>IFERROR(VLOOKUP(A62,'Moyennes FI (en entrée)'!B:N,7,0),"")</f>
        <v/>
      </c>
      <c r="J62" s="16">
        <f>IFERROR(VLOOKUP(VLOOKUP(A62,'Fichier FI (en entrée)'!B:AH,33,0),Modificateurs!A$2:B$5,2,0),0)</f>
        <v>1</v>
      </c>
      <c r="K62" s="16">
        <f>IFERROR(VLOOKUP(VLOOKUP(A62,'Redoub FI (en entrée)'!B:N,7,0),Modificateurs!A$8:B$11,2,0),0)</f>
        <v>0</v>
      </c>
      <c r="L62" s="16">
        <f>IFERROR(VLOOKUP(M62,Modificateurs!D$1:E$94,2,0),0)</f>
        <v>3</v>
      </c>
      <c r="M62" t="str">
        <f>VLOOKUP(A62,'Fichier FI (en entrée)'!B:AH,16,0)&amp;" "&amp;VLOOKUP(A62,'Fichier FI (en entrée)'!B:AH,20,0)&amp;" "&amp;VLOOKUP(A62,'Fichier FI (en entrée)'!B:AH,27,0)&amp;" "&amp;VLOOKUP(A62,'Fichier FI (en entrée)'!B:AH,29,0)</f>
        <v xml:space="preserve">S Informatique et Sciences du numérique  </v>
      </c>
      <c r="N62" t="str">
        <f>VLOOKUP(A62,'Fichier FI (en entrée)'!B:AH,8,0)</f>
        <v>En Terminale</v>
      </c>
      <c r="O62" t="b">
        <f>AND(C62&gt;Synthèse!B$8,C62&lt;Synthèse!B$10,NOT(Y62))</f>
        <v>0</v>
      </c>
      <c r="Q62" s="60">
        <f>ROUNDUP(C62/(Synthèse!$B$4+Synthèse!$B$1)*8,0)</f>
        <v>10</v>
      </c>
      <c r="R62" s="60">
        <f>IFERROR(VLOOKUP(A62,'Evaluations (formulaire)'!A:P,6,0)+VLOOKUP(A62,'Evaluations (formulaire)'!A:P,7,0),0)</f>
        <v>0</v>
      </c>
      <c r="S62" s="60">
        <f>IFERROR(VLOOKUP(A62,'Evaluations (formulaire)'!A:P,8,0),0)</f>
        <v>0</v>
      </c>
      <c r="T62" s="60">
        <f>IF(AND(ISBLANK(P62),Q62&lt;=2),Synthèse!$B$41,IF(AND(ISBLANK(P62),Q62&gt;=7),Synthèse!$C$41,R62+S62))</f>
        <v>4.6296296296296294E-3</v>
      </c>
      <c r="U62" s="60">
        <f t="shared" si="4"/>
        <v>-99.995370370370367</v>
      </c>
      <c r="V62" s="60">
        <f t="shared" si="5"/>
        <v>1983</v>
      </c>
      <c r="X62" s="26">
        <v>1337</v>
      </c>
      <c r="Y62" s="26" t="b">
        <f>IFERROR(VLOOKUP(A62,'Calculs FA (auto)'!A:O,15,0),FALSE)</f>
        <v>0</v>
      </c>
      <c r="Z62" s="26">
        <f>IFERROR(VLOOKUP(A62,'Evaluations (formulaire)'!A:M,9,0),0)</f>
        <v>0</v>
      </c>
      <c r="AA62" s="135" t="b">
        <v>1</v>
      </c>
      <c r="AB62" s="135" t="b">
        <v>0</v>
      </c>
      <c r="AC62" s="135" t="b">
        <f t="shared" si="6"/>
        <v>0</v>
      </c>
      <c r="AD62" s="135" t="b">
        <f t="shared" si="7"/>
        <v>0</v>
      </c>
      <c r="AE62" s="135" t="b">
        <f t="shared" si="8"/>
        <v>0</v>
      </c>
      <c r="AF62" s="135" t="b">
        <f>AND(AC62,$V62&lt;=Synthèse!$B$44)</f>
        <v>0</v>
      </c>
      <c r="AG62" s="135" t="b">
        <f>AND(AD62,$V62&lt;=Synthèse!$B$44)</f>
        <v>0</v>
      </c>
      <c r="AH62" s="135" t="b">
        <f>AND(AE62,$V62&lt;=Synthèse!$B$44)</f>
        <v>0</v>
      </c>
      <c r="AI62" s="137" t="b">
        <v>0</v>
      </c>
      <c r="AJ62" s="137" t="b">
        <v>1</v>
      </c>
      <c r="AK62" s="137" t="b">
        <f t="shared" si="9"/>
        <v>0</v>
      </c>
      <c r="AL62" s="137" t="b">
        <f t="shared" si="10"/>
        <v>0</v>
      </c>
      <c r="AM62" s="137" t="b">
        <f>AND(AK62,$V62&lt;=Synthèse!$B$44)</f>
        <v>0</v>
      </c>
      <c r="AN62" s="137" t="b">
        <f>AND(AL62,$V62&lt;=Synthèse!$B$44)</f>
        <v>0</v>
      </c>
    </row>
    <row r="63" spans="1:40">
      <c r="A63" s="17">
        <v>163915</v>
      </c>
      <c r="B63" t="str">
        <f ca="1">VLOOKUP(A63,'Fichier FI (en entrée)'!B:AH,3,0)</f>
        <v>HIBWIPHGRP</v>
      </c>
      <c r="C63">
        <f t="shared" si="0"/>
        <v>1611</v>
      </c>
      <c r="D63">
        <f t="shared" si="1"/>
        <v>-2.3200000000000003</v>
      </c>
      <c r="E63" s="14" t="str">
        <f>VLOOKUP(A63,'Fichier FI (en entrée)'!B:AH,2,0)</f>
        <v>EV</v>
      </c>
      <c r="F63" s="14" t="b">
        <f t="shared" si="2"/>
        <v>1</v>
      </c>
      <c r="G63" s="14" t="b">
        <f>IFERROR(VLOOKUP(A63,'Calculs FA (auto)'!A:F,6,0),FALSE)</f>
        <v>0</v>
      </c>
      <c r="H63" s="14" t="b">
        <f t="shared" si="3"/>
        <v>0</v>
      </c>
      <c r="I63" s="16">
        <f>IFERROR(VLOOKUP(A63,'Moyennes FI (en entrée)'!B:N,7,0),"")</f>
        <v>8.68</v>
      </c>
      <c r="J63" s="16">
        <f>IFERROR(VLOOKUP(VLOOKUP(A63,'Fichier FI (en entrée)'!B:AH,33,0),Modificateurs!A$2:B$5,2,0),0)</f>
        <v>1</v>
      </c>
      <c r="K63" s="16">
        <f>IFERROR(VLOOKUP(VLOOKUP(A63,'Redoub FI (en entrée)'!B:N,7,0),Modificateurs!A$8:B$11,2,0),0)</f>
        <v>0</v>
      </c>
      <c r="L63" s="16">
        <f>IFERROR(VLOOKUP(M63,Modificateurs!D$1:E$94,2,0),0)</f>
        <v>-12</v>
      </c>
      <c r="M63" t="str">
        <f>VLOOKUP(A63,'Fichier FI (en entrée)'!B:AH,16,0)&amp;" "&amp;VLOOKUP(A63,'Fichier FI (en entrée)'!B:AH,20,0)&amp;" "&amp;VLOOKUP(A63,'Fichier FI (en entrée)'!B:AH,27,0)&amp;" "&amp;VLOOKUP(A63,'Fichier FI (en entrée)'!B:AH,29,0)</f>
        <v xml:space="preserve">STL Sciences Physiques et Chimiques en Laboratoire  </v>
      </c>
      <c r="N63" t="str">
        <f>VLOOKUP(A63,'Fichier FI (en entrée)'!B:AH,8,0)</f>
        <v>En Terminale</v>
      </c>
      <c r="O63" t="b">
        <f>AND(C63&gt;Synthèse!B$8,C63&lt;Synthèse!B$10,NOT(Y63))</f>
        <v>0</v>
      </c>
      <c r="Q63" s="60">
        <f>ROUNDUP(C63/(Synthèse!$B$4+Synthèse!$B$1)*8,0)</f>
        <v>8</v>
      </c>
      <c r="R63" s="60">
        <f>IFERROR(VLOOKUP(A63,'Evaluations (formulaire)'!A:P,6,0)+VLOOKUP(A63,'Evaluations (formulaire)'!A:P,7,0),0)</f>
        <v>0</v>
      </c>
      <c r="S63" s="60">
        <f>IFERROR(VLOOKUP(A63,'Evaluations (formulaire)'!A:P,8,0),0)</f>
        <v>0</v>
      </c>
      <c r="T63" s="60">
        <f>IF(AND(ISBLANK(P63),Q63&lt;=2),Synthèse!$B$41,IF(AND(ISBLANK(P63),Q63&gt;=7),Synthèse!$C$41,R63+S63))</f>
        <v>4.6296296296296294E-3</v>
      </c>
      <c r="U63" s="60">
        <f t="shared" si="4"/>
        <v>-2.3153703703703705</v>
      </c>
      <c r="V63" s="60">
        <f t="shared" si="5"/>
        <v>1611</v>
      </c>
      <c r="X63" s="26">
        <v>1090</v>
      </c>
      <c r="Y63" s="26" t="b">
        <f>IFERROR(VLOOKUP(A63,'Calculs FA (auto)'!A:O,15,0),FALSE)</f>
        <v>0</v>
      </c>
      <c r="Z63" s="26">
        <f>IFERROR(VLOOKUP(A63,'Evaluations (formulaire)'!A:M,9,0),0)</f>
        <v>0</v>
      </c>
      <c r="AA63" s="135" t="b">
        <v>1</v>
      </c>
      <c r="AB63" s="135" t="b">
        <v>0</v>
      </c>
      <c r="AC63" s="135" t="b">
        <f t="shared" si="6"/>
        <v>1</v>
      </c>
      <c r="AD63" s="135" t="b">
        <f t="shared" si="7"/>
        <v>0</v>
      </c>
      <c r="AE63" s="135" t="b">
        <f t="shared" si="8"/>
        <v>0</v>
      </c>
      <c r="AF63" s="135" t="b">
        <f>AND(AC63,$V63&lt;=Synthèse!$B$44)</f>
        <v>0</v>
      </c>
      <c r="AG63" s="135" t="b">
        <f>AND(AD63,$V63&lt;=Synthèse!$B$44)</f>
        <v>0</v>
      </c>
      <c r="AH63" s="135" t="b">
        <f>AND(AE63,$V63&lt;=Synthèse!$B$44)</f>
        <v>0</v>
      </c>
      <c r="AI63" s="137" t="b">
        <v>0</v>
      </c>
      <c r="AJ63" s="137" t="b">
        <v>1</v>
      </c>
      <c r="AK63" s="137" t="b">
        <f t="shared" si="9"/>
        <v>0</v>
      </c>
      <c r="AL63" s="137" t="b">
        <f t="shared" si="10"/>
        <v>1</v>
      </c>
      <c r="AM63" s="137" t="b">
        <f>AND(AK63,$V63&lt;=Synthèse!$B$44)</f>
        <v>0</v>
      </c>
      <c r="AN63" s="137" t="b">
        <f>AND(AL63,$V63&lt;=Synthèse!$B$44)</f>
        <v>0</v>
      </c>
    </row>
    <row r="64" spans="1:40">
      <c r="A64" s="17">
        <v>163929</v>
      </c>
      <c r="B64" t="str">
        <f ca="1">VLOOKUP(A64,'Fichier FI (en entrée)'!B:AH,3,0)</f>
        <v>PVXSSIBLJW</v>
      </c>
      <c r="C64">
        <f t="shared" si="0"/>
        <v>1649</v>
      </c>
      <c r="D64">
        <f t="shared" si="1"/>
        <v>-3.9600000000000009</v>
      </c>
      <c r="E64" s="14" t="str">
        <f>VLOOKUP(A64,'Fichier FI (en entrée)'!B:AH,2,0)</f>
        <v>EV</v>
      </c>
      <c r="F64" s="14" t="b">
        <f t="shared" si="2"/>
        <v>1</v>
      </c>
      <c r="G64" s="14" t="b">
        <f>IFERROR(VLOOKUP(A64,'Calculs FA (auto)'!A:F,6,0),FALSE)</f>
        <v>0</v>
      </c>
      <c r="H64" s="14" t="b">
        <f t="shared" si="3"/>
        <v>0</v>
      </c>
      <c r="I64" s="16">
        <f>IFERROR(VLOOKUP(A64,'Moyennes FI (en entrée)'!B:N,7,0),"")</f>
        <v>8.0399999999999991</v>
      </c>
      <c r="J64" s="16">
        <f>IFERROR(VLOOKUP(VLOOKUP(A64,'Fichier FI (en entrée)'!B:AH,33,0),Modificateurs!A$2:B$5,2,0),0)</f>
        <v>0</v>
      </c>
      <c r="K64" s="16">
        <f>IFERROR(VLOOKUP(VLOOKUP(A64,'Redoub FI (en entrée)'!B:N,7,0),Modificateurs!A$8:B$11,2,0),0)</f>
        <v>0</v>
      </c>
      <c r="L64" s="16">
        <f>IFERROR(VLOOKUP(M64,Modificateurs!D$1:E$94,2,0),0)</f>
        <v>-12</v>
      </c>
      <c r="M64" t="str">
        <f>VLOOKUP(A64,'Fichier FI (en entrée)'!B:AH,16,0)&amp;" "&amp;VLOOKUP(A64,'Fichier FI (en entrée)'!B:AH,20,0)&amp;" "&amp;VLOOKUP(A64,'Fichier FI (en entrée)'!B:AH,27,0)&amp;" "&amp;VLOOKUP(A64,'Fichier FI (en entrée)'!B:AH,29,0)</f>
        <v xml:space="preserve">STL Sciences Physiques et Chimiques en Laboratoire  </v>
      </c>
      <c r="N64" t="str">
        <f>VLOOKUP(A64,'Fichier FI (en entrée)'!B:AH,8,0)</f>
        <v>En Terminale</v>
      </c>
      <c r="O64" t="b">
        <f>AND(C64&gt;Synthèse!B$8,C64&lt;Synthèse!B$10,NOT(Y64))</f>
        <v>0</v>
      </c>
      <c r="Q64" s="60">
        <f>ROUNDUP(C64/(Synthèse!$B$4+Synthèse!$B$1)*8,0)</f>
        <v>8</v>
      </c>
      <c r="R64" s="60">
        <f>IFERROR(VLOOKUP(A64,'Evaluations (formulaire)'!A:P,6,0)+VLOOKUP(A64,'Evaluations (formulaire)'!A:P,7,0),0)</f>
        <v>0</v>
      </c>
      <c r="S64" s="60">
        <f>IFERROR(VLOOKUP(A64,'Evaluations (formulaire)'!A:P,8,0),0)</f>
        <v>0</v>
      </c>
      <c r="T64" s="60">
        <f>IF(AND(ISBLANK(P64),Q64&lt;=2),Synthèse!$B$41,IF(AND(ISBLANK(P64),Q64&gt;=7),Synthèse!$C$41,R64+S64))</f>
        <v>4.6296296296296294E-3</v>
      </c>
      <c r="U64" s="60">
        <f t="shared" si="4"/>
        <v>-3.9553703703703711</v>
      </c>
      <c r="V64" s="60">
        <f t="shared" si="5"/>
        <v>1649</v>
      </c>
      <c r="X64" s="26">
        <v>533</v>
      </c>
      <c r="Y64" s="26" t="b">
        <f>IFERROR(VLOOKUP(A64,'Calculs FA (auto)'!A:O,15,0),FALSE)</f>
        <v>0</v>
      </c>
      <c r="Z64" s="26">
        <f>IFERROR(VLOOKUP(A64,'Evaluations (formulaire)'!A:M,9,0),0)</f>
        <v>0</v>
      </c>
      <c r="AA64" s="135" t="b">
        <v>1</v>
      </c>
      <c r="AB64" s="135" t="b">
        <v>0</v>
      </c>
      <c r="AC64" s="135" t="b">
        <f t="shared" si="6"/>
        <v>1</v>
      </c>
      <c r="AD64" s="135" t="b">
        <f t="shared" si="7"/>
        <v>0</v>
      </c>
      <c r="AE64" s="135" t="b">
        <f t="shared" si="8"/>
        <v>0</v>
      </c>
      <c r="AF64" s="135" t="b">
        <f>AND(AC64,$V64&lt;=Synthèse!$B$44)</f>
        <v>0</v>
      </c>
      <c r="AG64" s="135" t="b">
        <f>AND(AD64,$V64&lt;=Synthèse!$B$44)</f>
        <v>0</v>
      </c>
      <c r="AH64" s="135" t="b">
        <f>AND(AE64,$V64&lt;=Synthèse!$B$44)</f>
        <v>0</v>
      </c>
      <c r="AI64" s="137" t="b">
        <v>0</v>
      </c>
      <c r="AJ64" s="137" t="b">
        <v>1</v>
      </c>
      <c r="AK64" s="137" t="b">
        <f t="shared" si="9"/>
        <v>0</v>
      </c>
      <c r="AL64" s="137" t="b">
        <f t="shared" si="10"/>
        <v>1</v>
      </c>
      <c r="AM64" s="137" t="b">
        <f>AND(AK64,$V64&lt;=Synthèse!$B$44)</f>
        <v>0</v>
      </c>
      <c r="AN64" s="137" t="b">
        <f>AND(AL64,$V64&lt;=Synthèse!$B$44)</f>
        <v>0</v>
      </c>
    </row>
    <row r="65" spans="1:40">
      <c r="A65" s="17">
        <v>163933</v>
      </c>
      <c r="B65" t="str">
        <f ca="1">VLOOKUP(A65,'Fichier FI (en entrée)'!B:AH,3,0)</f>
        <v>DECHFPJDGQ</v>
      </c>
      <c r="C65">
        <f t="shared" si="0"/>
        <v>158</v>
      </c>
      <c r="D65">
        <f t="shared" si="1"/>
        <v>16.310000000000002</v>
      </c>
      <c r="E65" s="14" t="str">
        <f>VLOOKUP(A65,'Fichier FI (en entrée)'!B:AH,2,0)</f>
        <v>EV</v>
      </c>
      <c r="F65" s="14" t="b">
        <f t="shared" si="2"/>
        <v>1</v>
      </c>
      <c r="G65" s="14" t="b">
        <f>IFERROR(VLOOKUP(A65,'Calculs FA (auto)'!A:F,6,0),FALSE)</f>
        <v>0</v>
      </c>
      <c r="H65" s="14" t="b">
        <f t="shared" si="3"/>
        <v>0</v>
      </c>
      <c r="I65" s="16">
        <f>IFERROR(VLOOKUP(A65,'Moyennes FI (en entrée)'!B:N,7,0),"")</f>
        <v>11.31</v>
      </c>
      <c r="J65" s="16">
        <f>IFERROR(VLOOKUP(VLOOKUP(A65,'Fichier FI (en entrée)'!B:AH,33,0),Modificateurs!A$2:B$5,2,0),0)</f>
        <v>3</v>
      </c>
      <c r="K65" s="16">
        <f>IFERROR(VLOOKUP(VLOOKUP(A65,'Redoub FI (en entrée)'!B:N,7,0),Modificateurs!A$8:B$11,2,0),0)</f>
        <v>0</v>
      </c>
      <c r="L65" s="16">
        <f>IFERROR(VLOOKUP(M65,Modificateurs!D$1:E$94,2,0),0)</f>
        <v>2</v>
      </c>
      <c r="M65" t="str">
        <f>VLOOKUP(A65,'Fichier FI (en entrée)'!B:AH,16,0)&amp;" "&amp;VLOOKUP(A65,'Fichier FI (en entrée)'!B:AH,20,0)&amp;" "&amp;VLOOKUP(A65,'Fichier FI (en entrée)'!B:AH,27,0)&amp;" "&amp;VLOOKUP(A65,'Fichier FI (en entrée)'!B:AH,29,0)</f>
        <v xml:space="preserve">S Physique-chimie  </v>
      </c>
      <c r="N65" t="str">
        <f>VLOOKUP(A65,'Fichier FI (en entrée)'!B:AH,8,0)</f>
        <v>En Terminale</v>
      </c>
      <c r="O65" t="b">
        <f>AND(C65&gt;Synthèse!B$8,C65&lt;Synthèse!B$10,NOT(Y65))</f>
        <v>0</v>
      </c>
      <c r="Q65" s="60">
        <f>ROUNDUP(C65/(Synthèse!$B$4+Synthèse!$B$1)*8,0)</f>
        <v>1</v>
      </c>
      <c r="R65" s="60">
        <f>IFERROR(VLOOKUP(A65,'Evaluations (formulaire)'!A:P,6,0)+VLOOKUP(A65,'Evaluations (formulaire)'!A:P,7,0),0)</f>
        <v>0</v>
      </c>
      <c r="S65" s="60">
        <f>IFERROR(VLOOKUP(A65,'Evaluations (formulaire)'!A:P,8,0),0)</f>
        <v>0</v>
      </c>
      <c r="T65" s="60">
        <f>IF(AND(ISBLANK(P65),Q65&lt;=2),Synthèse!$B$41,IF(AND(ISBLANK(P65),Q65&gt;=7),Synthèse!$C$41,R65+S65))</f>
        <v>4.6511627906976744E-3</v>
      </c>
      <c r="U65" s="60">
        <f t="shared" si="4"/>
        <v>16.3146511627907</v>
      </c>
      <c r="V65" s="60">
        <f t="shared" si="5"/>
        <v>158</v>
      </c>
      <c r="X65" s="26">
        <v>1314</v>
      </c>
      <c r="Y65" s="26" t="b">
        <f>IFERROR(VLOOKUP(A65,'Calculs FA (auto)'!A:O,15,0),FALSE)</f>
        <v>0</v>
      </c>
      <c r="Z65" s="26">
        <f>IFERROR(VLOOKUP(A65,'Evaluations (formulaire)'!A:M,9,0),0)</f>
        <v>0</v>
      </c>
      <c r="AA65" s="135" t="b">
        <v>1</v>
      </c>
      <c r="AB65" s="135" t="b">
        <v>0</v>
      </c>
      <c r="AC65" s="135" t="b">
        <f t="shared" si="6"/>
        <v>1</v>
      </c>
      <c r="AD65" s="135" t="b">
        <f t="shared" si="7"/>
        <v>0</v>
      </c>
      <c r="AE65" s="135" t="b">
        <f t="shared" si="8"/>
        <v>0</v>
      </c>
      <c r="AF65" s="135" t="b">
        <f>AND(AC65,$V65&lt;=Synthèse!$B$44)</f>
        <v>1</v>
      </c>
      <c r="AG65" s="135" t="b">
        <f>AND(AD65,$V65&lt;=Synthèse!$B$44)</f>
        <v>0</v>
      </c>
      <c r="AH65" s="135" t="b">
        <f>AND(AE65,$V65&lt;=Synthèse!$B$44)</f>
        <v>0</v>
      </c>
      <c r="AI65" s="137" t="b">
        <v>0</v>
      </c>
      <c r="AJ65" s="137" t="b">
        <v>1</v>
      </c>
      <c r="AK65" s="137" t="b">
        <f t="shared" si="9"/>
        <v>0</v>
      </c>
      <c r="AL65" s="137" t="b">
        <f t="shared" si="10"/>
        <v>1</v>
      </c>
      <c r="AM65" s="137" t="b">
        <f>AND(AK65,$V65&lt;=Synthèse!$B$44)</f>
        <v>0</v>
      </c>
      <c r="AN65" s="137" t="b">
        <f>AND(AL65,$V65&lt;=Synthèse!$B$44)</f>
        <v>1</v>
      </c>
    </row>
    <row r="66" spans="1:40">
      <c r="A66" s="17">
        <v>165313</v>
      </c>
      <c r="B66" t="str">
        <f ca="1">VLOOKUP(A66,'Fichier FI (en entrée)'!B:AH,3,0)</f>
        <v>RINURPCURA</v>
      </c>
      <c r="C66">
        <f t="shared" ref="C66:C129" si="11">COUNTIF(D:D,"&gt;="&amp;D66)</f>
        <v>58</v>
      </c>
      <c r="D66">
        <f t="shared" ref="D66:D129" si="12">IFERROR(IF(F66,I66+J66+K66+L66,-100),-20)</f>
        <v>17.850000000000001</v>
      </c>
      <c r="E66" s="14" t="str">
        <f>VLOOKUP(A66,'Fichier FI (en entrée)'!B:AH,2,0)</f>
        <v>EV</v>
      </c>
      <c r="F66" s="14" t="b">
        <f t="shared" ref="F66:F129" si="13">IF(E66="EV",TRUE,FALSE)</f>
        <v>1</v>
      </c>
      <c r="G66" s="14" t="b">
        <f>IFERROR(VLOOKUP(A66,'Calculs FA (auto)'!A:F,6,0),FALSE)</f>
        <v>0</v>
      </c>
      <c r="H66" s="14" t="b">
        <f t="shared" ref="H66:H129" si="14">AND(F66:G66)</f>
        <v>0</v>
      </c>
      <c r="I66" s="16">
        <f>IFERROR(VLOOKUP(A66,'Moyennes FI (en entrée)'!B:N,7,0),"")</f>
        <v>11.85</v>
      </c>
      <c r="J66" s="16">
        <f>IFERROR(VLOOKUP(VLOOKUP(A66,'Fichier FI (en entrée)'!B:AH,33,0),Modificateurs!A$2:B$5,2,0),0)</f>
        <v>3</v>
      </c>
      <c r="K66" s="16">
        <f>IFERROR(VLOOKUP(VLOOKUP(A66,'Redoub FI (en entrée)'!B:N,7,0),Modificateurs!A$8:B$11,2,0),0)</f>
        <v>0</v>
      </c>
      <c r="L66" s="16">
        <f>IFERROR(VLOOKUP(M66,Modificateurs!D$1:E$94,2,0),0)</f>
        <v>3</v>
      </c>
      <c r="M66" t="str">
        <f>VLOOKUP(A66,'Fichier FI (en entrée)'!B:AH,16,0)&amp;" "&amp;VLOOKUP(A66,'Fichier FI (en entrée)'!B:AH,20,0)&amp;" "&amp;VLOOKUP(A66,'Fichier FI (en entrée)'!B:AH,27,0)&amp;" "&amp;VLOOKUP(A66,'Fichier FI (en entrée)'!B:AH,29,0)</f>
        <v xml:space="preserve">S Informatique et Sciences du numérique  </v>
      </c>
      <c r="N66" t="str">
        <f>VLOOKUP(A66,'Fichier FI (en entrée)'!B:AH,8,0)</f>
        <v>En Terminale</v>
      </c>
      <c r="O66" t="b">
        <f>AND(C66&gt;Synthèse!B$8,C66&lt;Synthèse!B$10,NOT(Y66))</f>
        <v>0</v>
      </c>
      <c r="Q66" s="60">
        <f>ROUNDUP(C66/(Synthèse!$B$4+Synthèse!$B$1)*8,0)</f>
        <v>1</v>
      </c>
      <c r="R66" s="60">
        <f>IFERROR(VLOOKUP(A66,'Evaluations (formulaire)'!A:P,6,0)+VLOOKUP(A66,'Evaluations (formulaire)'!A:P,7,0),0)</f>
        <v>0</v>
      </c>
      <c r="S66" s="60">
        <f>IFERROR(VLOOKUP(A66,'Evaluations (formulaire)'!A:P,8,0),0)</f>
        <v>0</v>
      </c>
      <c r="T66" s="60">
        <f>IF(AND(ISBLANK(P66),Q66&lt;=2),Synthèse!$B$41,IF(AND(ISBLANK(P66),Q66&gt;=7),Synthèse!$C$41,R66+S66))</f>
        <v>4.6511627906976744E-3</v>
      </c>
      <c r="U66" s="60">
        <f t="shared" ref="U66:U129" si="15">D66+T66</f>
        <v>17.854651162790699</v>
      </c>
      <c r="V66" s="60">
        <f t="shared" ref="V66:V129" si="16">COUNTIF(U:U,"&gt;="&amp;U66)</f>
        <v>58</v>
      </c>
      <c r="X66" s="26">
        <v>1127</v>
      </c>
      <c r="Y66" s="26" t="b">
        <f>IFERROR(VLOOKUP(A66,'Calculs FA (auto)'!A:O,15,0),FALSE)</f>
        <v>0</v>
      </c>
      <c r="Z66" s="26">
        <f>IFERROR(VLOOKUP(A66,'Evaluations (formulaire)'!A:M,9,0),0)</f>
        <v>0</v>
      </c>
      <c r="AA66" s="135" t="b">
        <v>1</v>
      </c>
      <c r="AB66" s="135" t="b">
        <v>0</v>
      </c>
      <c r="AC66" s="135" t="b">
        <f t="shared" ref="AC66:AC129" si="17">AND(AA66,F66)</f>
        <v>1</v>
      </c>
      <c r="AD66" s="135" t="b">
        <f t="shared" ref="AD66:AD129" si="18">AND(AB66,F66)</f>
        <v>0</v>
      </c>
      <c r="AE66" s="135" t="b">
        <f t="shared" ref="AE66:AE129" si="19">AND(NOT(AA66),NOT(AB66),F66)</f>
        <v>0</v>
      </c>
      <c r="AF66" s="135" t="b">
        <f>AND(AC66,$V66&lt;=Synthèse!$B$44)</f>
        <v>1</v>
      </c>
      <c r="AG66" s="135" t="b">
        <f>AND(AD66,$V66&lt;=Synthèse!$B$44)</f>
        <v>0</v>
      </c>
      <c r="AH66" s="135" t="b">
        <f>AND(AE66,$V66&lt;=Synthèse!$B$44)</f>
        <v>0</v>
      </c>
      <c r="AI66" s="137" t="b">
        <v>0</v>
      </c>
      <c r="AJ66" s="137" t="b">
        <v>1</v>
      </c>
      <c r="AK66" s="137" t="b">
        <f t="shared" ref="AK66:AK129" si="20">AND(AI66,F66)</f>
        <v>0</v>
      </c>
      <c r="AL66" s="137" t="b">
        <f t="shared" ref="AL66:AL129" si="21">AND(AJ66,F66)</f>
        <v>1</v>
      </c>
      <c r="AM66" s="137" t="b">
        <f>AND(AK66,$V66&lt;=Synthèse!$B$44)</f>
        <v>0</v>
      </c>
      <c r="AN66" s="137" t="b">
        <f>AND(AL66,$V66&lt;=Synthèse!$B$44)</f>
        <v>1</v>
      </c>
    </row>
    <row r="67" spans="1:40">
      <c r="A67" s="17">
        <v>166347</v>
      </c>
      <c r="B67" t="str">
        <f ca="1">VLOOKUP(A67,'Fichier FI (en entrée)'!B:AH,3,0)</f>
        <v>MMEWZVWUDL</v>
      </c>
      <c r="C67">
        <f t="shared" si="11"/>
        <v>495</v>
      </c>
      <c r="D67">
        <f t="shared" si="12"/>
        <v>13.42</v>
      </c>
      <c r="E67" s="14" t="str">
        <f>VLOOKUP(A67,'Fichier FI (en entrée)'!B:AH,2,0)</f>
        <v>EV</v>
      </c>
      <c r="F67" s="14" t="b">
        <f t="shared" si="13"/>
        <v>1</v>
      </c>
      <c r="G67" s="14" t="b">
        <f>IFERROR(VLOOKUP(A67,'Calculs FA (auto)'!A:F,6,0),FALSE)</f>
        <v>0</v>
      </c>
      <c r="H67" s="14" t="b">
        <f t="shared" si="14"/>
        <v>0</v>
      </c>
      <c r="I67" s="16">
        <f>IFERROR(VLOOKUP(A67,'Moyennes FI (en entrée)'!B:N,7,0),"")</f>
        <v>9.42</v>
      </c>
      <c r="J67" s="16">
        <f>IFERROR(VLOOKUP(VLOOKUP(A67,'Fichier FI (en entrée)'!B:AH,33,0),Modificateurs!A$2:B$5,2,0),0)</f>
        <v>1</v>
      </c>
      <c r="K67" s="16">
        <f>IFERROR(VLOOKUP(VLOOKUP(A67,'Redoub FI (en entrée)'!B:N,7,0),Modificateurs!A$8:B$11,2,0),0)</f>
        <v>0</v>
      </c>
      <c r="L67" s="16">
        <f>IFERROR(VLOOKUP(M67,Modificateurs!D$1:E$94,2,0),0)</f>
        <v>3</v>
      </c>
      <c r="M67" t="str">
        <f>VLOOKUP(A67,'Fichier FI (en entrée)'!B:AH,16,0)&amp;" "&amp;VLOOKUP(A67,'Fichier FI (en entrée)'!B:AH,20,0)&amp;" "&amp;VLOOKUP(A67,'Fichier FI (en entrée)'!B:AH,27,0)&amp;" "&amp;VLOOKUP(A67,'Fichier FI (en entrée)'!B:AH,29,0)</f>
        <v xml:space="preserve">S Informatique et Sciences du numérique  </v>
      </c>
      <c r="N67" t="str">
        <f>VLOOKUP(A67,'Fichier FI (en entrée)'!B:AH,8,0)</f>
        <v>En Terminale</v>
      </c>
      <c r="O67" t="b">
        <f>AND(C67&gt;Synthèse!B$8,C67&lt;Synthèse!B$10,NOT(Y67))</f>
        <v>1</v>
      </c>
      <c r="Q67" s="60">
        <f>ROUNDUP(C67/(Synthèse!$B$4+Synthèse!$B$1)*8,0)</f>
        <v>3</v>
      </c>
      <c r="R67" s="60">
        <f>IFERROR(VLOOKUP(A67,'Evaluations (formulaire)'!A:P,6,0)+VLOOKUP(A67,'Evaluations (formulaire)'!A:P,7,0),0)</f>
        <v>0</v>
      </c>
      <c r="S67" s="60">
        <f>IFERROR(VLOOKUP(A67,'Evaluations (formulaire)'!A:P,8,0),0)</f>
        <v>0</v>
      </c>
      <c r="T67" s="60">
        <f>IF(AND(ISBLANK(P67),Q67&lt;=2),Synthèse!$B$41,IF(AND(ISBLANK(P67),Q67&gt;=7),Synthèse!$C$41,R67+S67))</f>
        <v>0</v>
      </c>
      <c r="U67" s="60">
        <f t="shared" si="15"/>
        <v>13.42</v>
      </c>
      <c r="V67" s="60">
        <f t="shared" si="16"/>
        <v>496</v>
      </c>
      <c r="X67" s="26">
        <v>269</v>
      </c>
      <c r="Y67" s="26" t="b">
        <f>IFERROR(VLOOKUP(A67,'Calculs FA (auto)'!A:O,15,0),FALSE)</f>
        <v>0</v>
      </c>
      <c r="Z67" s="26">
        <f>IFERROR(VLOOKUP(A67,'Evaluations (formulaire)'!A:M,9,0),0)</f>
        <v>0</v>
      </c>
      <c r="AA67" s="135" t="b">
        <v>1</v>
      </c>
      <c r="AB67" s="135" t="b">
        <v>0</v>
      </c>
      <c r="AC67" s="135" t="b">
        <f t="shared" si="17"/>
        <v>1</v>
      </c>
      <c r="AD67" s="135" t="b">
        <f t="shared" si="18"/>
        <v>0</v>
      </c>
      <c r="AE67" s="135" t="b">
        <f t="shared" si="19"/>
        <v>0</v>
      </c>
      <c r="AF67" s="135" t="b">
        <f>AND(AC67,$V67&lt;=Synthèse!$B$44)</f>
        <v>1</v>
      </c>
      <c r="AG67" s="135" t="b">
        <f>AND(AD67,$V67&lt;=Synthèse!$B$44)</f>
        <v>0</v>
      </c>
      <c r="AH67" s="135" t="b">
        <f>AND(AE67,$V67&lt;=Synthèse!$B$44)</f>
        <v>0</v>
      </c>
      <c r="AI67" s="137" t="b">
        <v>0</v>
      </c>
      <c r="AJ67" s="137" t="b">
        <v>1</v>
      </c>
      <c r="AK67" s="137" t="b">
        <f t="shared" si="20"/>
        <v>0</v>
      </c>
      <c r="AL67" s="137" t="b">
        <f t="shared" si="21"/>
        <v>1</v>
      </c>
      <c r="AM67" s="137" t="b">
        <f>AND(AK67,$V67&lt;=Synthèse!$B$44)</f>
        <v>0</v>
      </c>
      <c r="AN67" s="137" t="b">
        <f>AND(AL67,$V67&lt;=Synthèse!$B$44)</f>
        <v>1</v>
      </c>
    </row>
    <row r="68" spans="1:40">
      <c r="A68" s="17">
        <v>166663</v>
      </c>
      <c r="B68" t="str">
        <f ca="1">VLOOKUP(A68,'Fichier FI (en entrée)'!B:AH,3,0)</f>
        <v>NYJISKZXHG</v>
      </c>
      <c r="C68">
        <f t="shared" si="11"/>
        <v>2097</v>
      </c>
      <c r="D68">
        <f t="shared" si="12"/>
        <v>-100</v>
      </c>
      <c r="E68" s="14" t="str">
        <f>VLOOKUP(A68,'Fichier FI (en entrée)'!B:AH,2,0)</f>
        <v>ENV</v>
      </c>
      <c r="F68" s="14" t="b">
        <f t="shared" si="13"/>
        <v>0</v>
      </c>
      <c r="G68" s="14" t="b">
        <f>IFERROR(VLOOKUP(A68,'Calculs FA (auto)'!A:F,6,0),FALSE)</f>
        <v>0</v>
      </c>
      <c r="H68" s="14" t="b">
        <f t="shared" si="14"/>
        <v>0</v>
      </c>
      <c r="I68" s="16" t="str">
        <f>IFERROR(VLOOKUP(A68,'Moyennes FI (en entrée)'!B:N,7,0),"")</f>
        <v/>
      </c>
      <c r="J68" s="16">
        <f>IFERROR(VLOOKUP(VLOOKUP(A68,'Fichier FI (en entrée)'!B:AH,33,0),Modificateurs!A$2:B$5,2,0),0)</f>
        <v>3</v>
      </c>
      <c r="K68" s="16">
        <f>IFERROR(VLOOKUP(VLOOKUP(A68,'Redoub FI (en entrée)'!B:N,7,0),Modificateurs!A$8:B$11,2,0),0)</f>
        <v>0</v>
      </c>
      <c r="L68" s="16">
        <f>IFERROR(VLOOKUP(M68,Modificateurs!D$1:E$94,2,0),0)</f>
        <v>2</v>
      </c>
      <c r="M68" t="str">
        <f>VLOOKUP(A68,'Fichier FI (en entrée)'!B:AH,16,0)&amp;" "&amp;VLOOKUP(A68,'Fichier FI (en entrée)'!B:AH,20,0)&amp;" "&amp;VLOOKUP(A68,'Fichier FI (en entrée)'!B:AH,27,0)&amp;" "&amp;VLOOKUP(A68,'Fichier FI (en entrée)'!B:AH,29,0)</f>
        <v xml:space="preserve">S Mathématiques  </v>
      </c>
      <c r="N68" t="str">
        <f>VLOOKUP(A68,'Fichier FI (en entrée)'!B:AH,8,0)</f>
        <v>En Terminale</v>
      </c>
      <c r="O68" t="b">
        <f>AND(C68&gt;Synthèse!B$8,C68&lt;Synthèse!B$10,NOT(Y68))</f>
        <v>0</v>
      </c>
      <c r="Q68" s="60">
        <f>ROUNDUP(C68/(Synthèse!$B$4+Synthèse!$B$1)*8,0)</f>
        <v>10</v>
      </c>
      <c r="R68" s="60">
        <f>IFERROR(VLOOKUP(A68,'Evaluations (formulaire)'!A:P,6,0)+VLOOKUP(A68,'Evaluations (formulaire)'!A:P,7,0),0)</f>
        <v>0</v>
      </c>
      <c r="S68" s="60">
        <f>IFERROR(VLOOKUP(A68,'Evaluations (formulaire)'!A:P,8,0),0)</f>
        <v>0</v>
      </c>
      <c r="T68" s="60">
        <f>IF(AND(ISBLANK(P68),Q68&lt;=2),Synthèse!$B$41,IF(AND(ISBLANK(P68),Q68&gt;=7),Synthèse!$C$41,R68+S68))</f>
        <v>4.6296296296296294E-3</v>
      </c>
      <c r="U68" s="60">
        <f t="shared" si="15"/>
        <v>-99.995370370370367</v>
      </c>
      <c r="V68" s="60">
        <f t="shared" si="16"/>
        <v>1983</v>
      </c>
      <c r="X68" s="26">
        <v>1455</v>
      </c>
      <c r="Y68" s="26" t="b">
        <f>IFERROR(VLOOKUP(A68,'Calculs FA (auto)'!A:O,15,0),FALSE)</f>
        <v>0</v>
      </c>
      <c r="Z68" s="26">
        <f>IFERROR(VLOOKUP(A68,'Evaluations (formulaire)'!A:M,9,0),0)</f>
        <v>0</v>
      </c>
      <c r="AA68" s="135" t="b">
        <v>1</v>
      </c>
      <c r="AB68" s="135" t="b">
        <v>0</v>
      </c>
      <c r="AC68" s="135" t="b">
        <f t="shared" si="17"/>
        <v>0</v>
      </c>
      <c r="AD68" s="135" t="b">
        <f t="shared" si="18"/>
        <v>0</v>
      </c>
      <c r="AE68" s="135" t="b">
        <f t="shared" si="19"/>
        <v>0</v>
      </c>
      <c r="AF68" s="135" t="b">
        <f>AND(AC68,$V68&lt;=Synthèse!$B$44)</f>
        <v>0</v>
      </c>
      <c r="AG68" s="135" t="b">
        <f>AND(AD68,$V68&lt;=Synthèse!$B$44)</f>
        <v>0</v>
      </c>
      <c r="AH68" s="135" t="b">
        <f>AND(AE68,$V68&lt;=Synthèse!$B$44)</f>
        <v>0</v>
      </c>
      <c r="AI68" s="137" t="b">
        <v>0</v>
      </c>
      <c r="AJ68" s="137" t="b">
        <v>1</v>
      </c>
      <c r="AK68" s="137" t="b">
        <f t="shared" si="20"/>
        <v>0</v>
      </c>
      <c r="AL68" s="137" t="b">
        <f t="shared" si="21"/>
        <v>0</v>
      </c>
      <c r="AM68" s="137" t="b">
        <f>AND(AK68,$V68&lt;=Synthèse!$B$44)</f>
        <v>0</v>
      </c>
      <c r="AN68" s="137" t="b">
        <f>AND(AL68,$V68&lt;=Synthèse!$B$44)</f>
        <v>0</v>
      </c>
    </row>
    <row r="69" spans="1:40">
      <c r="A69" s="17">
        <v>166934</v>
      </c>
      <c r="B69" t="str">
        <f ca="1">VLOOKUP(A69,'Fichier FI (en entrée)'!B:AH,3,0)</f>
        <v>PEZJZYUTPW</v>
      </c>
      <c r="C69">
        <f t="shared" si="11"/>
        <v>923</v>
      </c>
      <c r="D69">
        <f t="shared" si="12"/>
        <v>10.93</v>
      </c>
      <c r="E69" s="14" t="str">
        <f>VLOOKUP(A69,'Fichier FI (en entrée)'!B:AH,2,0)</f>
        <v>EV</v>
      </c>
      <c r="F69" s="14" t="b">
        <f t="shared" si="13"/>
        <v>1</v>
      </c>
      <c r="G69" s="14" t="b">
        <f>IFERROR(VLOOKUP(A69,'Calculs FA (auto)'!A:F,6,0),FALSE)</f>
        <v>0</v>
      </c>
      <c r="H69" s="14" t="b">
        <f t="shared" si="14"/>
        <v>0</v>
      </c>
      <c r="I69" s="16">
        <f>IFERROR(VLOOKUP(A69,'Moyennes FI (en entrée)'!B:N,7,0),"")</f>
        <v>11.93</v>
      </c>
      <c r="J69" s="16">
        <f>IFERROR(VLOOKUP(VLOOKUP(A69,'Fichier FI (en entrée)'!B:AH,33,0),Modificateurs!A$2:B$5,2,0),0)</f>
        <v>3</v>
      </c>
      <c r="K69" s="16">
        <f>IFERROR(VLOOKUP(VLOOKUP(A69,'Redoub FI (en entrée)'!B:N,7,0),Modificateurs!A$8:B$11,2,0),0)</f>
        <v>0</v>
      </c>
      <c r="L69" s="16">
        <f>IFERROR(VLOOKUP(M69,Modificateurs!D$1:E$94,2,0),0)</f>
        <v>-4</v>
      </c>
      <c r="M69" t="str">
        <f>VLOOKUP(A69,'Fichier FI (en entrée)'!B:AH,16,0)&amp;" "&amp;VLOOKUP(A69,'Fichier FI (en entrée)'!B:AH,20,0)&amp;" "&amp;VLOOKUP(A69,'Fichier FI (en entrée)'!B:AH,27,0)&amp;" "&amp;VLOOKUP(A69,'Fichier FI (en entrée)'!B:AH,29,0)</f>
        <v xml:space="preserve">STI2D Energies et environnement  </v>
      </c>
      <c r="N69" t="str">
        <f>VLOOKUP(A69,'Fichier FI (en entrée)'!B:AH,8,0)</f>
        <v>En Terminale</v>
      </c>
      <c r="O69" t="b">
        <f>AND(C69&gt;Synthèse!B$8,C69&lt;Synthèse!B$10,NOT(Y69))</f>
        <v>1</v>
      </c>
      <c r="Q69" s="60">
        <f>ROUNDUP(C69/(Synthèse!$B$4+Synthèse!$B$1)*8,0)</f>
        <v>5</v>
      </c>
      <c r="R69" s="60">
        <f>IFERROR(VLOOKUP(A69,'Evaluations (formulaire)'!A:P,6,0)+VLOOKUP(A69,'Evaluations (formulaire)'!A:P,7,0),0)</f>
        <v>0</v>
      </c>
      <c r="S69" s="60">
        <f>IFERROR(VLOOKUP(A69,'Evaluations (formulaire)'!A:P,8,0),0)</f>
        <v>0</v>
      </c>
      <c r="T69" s="60">
        <f>IF(AND(ISBLANK(P69),Q69&lt;=2),Synthèse!$B$41,IF(AND(ISBLANK(P69),Q69&gt;=7),Synthèse!$C$41,R69+S69))</f>
        <v>0</v>
      </c>
      <c r="U69" s="60">
        <f t="shared" si="15"/>
        <v>10.93</v>
      </c>
      <c r="V69" s="60">
        <f t="shared" si="16"/>
        <v>923</v>
      </c>
      <c r="X69" s="26">
        <v>1177</v>
      </c>
      <c r="Y69" s="26" t="b">
        <f>IFERROR(VLOOKUP(A69,'Calculs FA (auto)'!A:O,15,0),FALSE)</f>
        <v>0</v>
      </c>
      <c r="Z69" s="26">
        <f>IFERROR(VLOOKUP(A69,'Evaluations (formulaire)'!A:M,9,0),0)</f>
        <v>0</v>
      </c>
      <c r="AA69" s="135" t="b">
        <v>1</v>
      </c>
      <c r="AB69" s="135" t="b">
        <v>0</v>
      </c>
      <c r="AC69" s="135" t="b">
        <f t="shared" si="17"/>
        <v>1</v>
      </c>
      <c r="AD69" s="135" t="b">
        <f t="shared" si="18"/>
        <v>0</v>
      </c>
      <c r="AE69" s="135" t="b">
        <f t="shared" si="19"/>
        <v>0</v>
      </c>
      <c r="AF69" s="135" t="b">
        <f>AND(AC69,$V69&lt;=Synthèse!$B$44)</f>
        <v>0</v>
      </c>
      <c r="AG69" s="135" t="b">
        <f>AND(AD69,$V69&lt;=Synthèse!$B$44)</f>
        <v>0</v>
      </c>
      <c r="AH69" s="135" t="b">
        <f>AND(AE69,$V69&lt;=Synthèse!$B$44)</f>
        <v>0</v>
      </c>
      <c r="AI69" s="137" t="b">
        <v>0</v>
      </c>
      <c r="AJ69" s="137" t="b">
        <v>1</v>
      </c>
      <c r="AK69" s="137" t="b">
        <f t="shared" si="20"/>
        <v>0</v>
      </c>
      <c r="AL69" s="137" t="b">
        <f t="shared" si="21"/>
        <v>1</v>
      </c>
      <c r="AM69" s="137" t="b">
        <f>AND(AK69,$V69&lt;=Synthèse!$B$44)</f>
        <v>0</v>
      </c>
      <c r="AN69" s="137" t="b">
        <f>AND(AL69,$V69&lt;=Synthèse!$B$44)</f>
        <v>0</v>
      </c>
    </row>
    <row r="70" spans="1:40">
      <c r="A70" s="17">
        <v>167065</v>
      </c>
      <c r="B70" t="str">
        <f ca="1">VLOOKUP(A70,'Fichier FI (en entrée)'!B:AH,3,0)</f>
        <v>YUTYSLAMWG</v>
      </c>
      <c r="C70">
        <f t="shared" si="11"/>
        <v>2097</v>
      </c>
      <c r="D70">
        <f t="shared" si="12"/>
        <v>-100</v>
      </c>
      <c r="E70" s="14" t="str">
        <f>VLOOKUP(A70,'Fichier FI (en entrée)'!B:AH,2,0)</f>
        <v>ENV</v>
      </c>
      <c r="F70" s="14" t="b">
        <f t="shared" si="13"/>
        <v>0</v>
      </c>
      <c r="G70" s="14" t="b">
        <f>IFERROR(VLOOKUP(A70,'Calculs FA (auto)'!A:F,6,0),FALSE)</f>
        <v>0</v>
      </c>
      <c r="H70" s="14" t="b">
        <f t="shared" si="14"/>
        <v>0</v>
      </c>
      <c r="I70" s="16" t="str">
        <f>IFERROR(VLOOKUP(A70,'Moyennes FI (en entrée)'!B:N,7,0),"")</f>
        <v/>
      </c>
      <c r="J70" s="16">
        <f>IFERROR(VLOOKUP(VLOOKUP(A70,'Fichier FI (en entrée)'!B:AH,33,0),Modificateurs!A$2:B$5,2,0),0)</f>
        <v>1</v>
      </c>
      <c r="K70" s="16">
        <f>IFERROR(VLOOKUP(VLOOKUP(A70,'Redoub FI (en entrée)'!B:N,7,0),Modificateurs!A$8:B$11,2,0),0)</f>
        <v>0</v>
      </c>
      <c r="L70" s="16">
        <f>IFERROR(VLOOKUP(M70,Modificateurs!D$1:E$94,2,0),0)</f>
        <v>2</v>
      </c>
      <c r="M70" t="str">
        <f>VLOOKUP(A70,'Fichier FI (en entrée)'!B:AH,16,0)&amp;" "&amp;VLOOKUP(A70,'Fichier FI (en entrée)'!B:AH,20,0)&amp;" "&amp;VLOOKUP(A70,'Fichier FI (en entrée)'!B:AH,27,0)&amp;" "&amp;VLOOKUP(A70,'Fichier FI (en entrée)'!B:AH,29,0)</f>
        <v xml:space="preserve">S Mathématiques  </v>
      </c>
      <c r="N70" t="str">
        <f>VLOOKUP(A70,'Fichier FI (en entrée)'!B:AH,8,0)</f>
        <v>En Terminale</v>
      </c>
      <c r="O70" t="b">
        <f>AND(C70&gt;Synthèse!B$8,C70&lt;Synthèse!B$10,NOT(Y70))</f>
        <v>0</v>
      </c>
      <c r="Q70" s="60">
        <f>ROUNDUP(C70/(Synthèse!$B$4+Synthèse!$B$1)*8,0)</f>
        <v>10</v>
      </c>
      <c r="R70" s="60">
        <f>IFERROR(VLOOKUP(A70,'Evaluations (formulaire)'!A:P,6,0)+VLOOKUP(A70,'Evaluations (formulaire)'!A:P,7,0),0)</f>
        <v>0</v>
      </c>
      <c r="S70" s="60">
        <f>IFERROR(VLOOKUP(A70,'Evaluations (formulaire)'!A:P,8,0),0)</f>
        <v>0</v>
      </c>
      <c r="T70" s="60">
        <f>IF(AND(ISBLANK(P70),Q70&lt;=2),Synthèse!$B$41,IF(AND(ISBLANK(P70),Q70&gt;=7),Synthèse!$C$41,R70+S70))</f>
        <v>4.6296296296296294E-3</v>
      </c>
      <c r="U70" s="60">
        <f t="shared" si="15"/>
        <v>-99.995370370370367</v>
      </c>
      <c r="V70" s="60">
        <f t="shared" si="16"/>
        <v>1983</v>
      </c>
      <c r="X70" s="26">
        <v>1902</v>
      </c>
      <c r="Y70" s="26" t="b">
        <f>IFERROR(VLOOKUP(A70,'Calculs FA (auto)'!A:O,15,0),FALSE)</f>
        <v>0</v>
      </c>
      <c r="Z70" s="26">
        <f>IFERROR(VLOOKUP(A70,'Evaluations (formulaire)'!A:M,9,0),0)</f>
        <v>0</v>
      </c>
      <c r="AA70" s="135" t="b">
        <v>1</v>
      </c>
      <c r="AB70" s="135" t="b">
        <v>0</v>
      </c>
      <c r="AC70" s="135" t="b">
        <f t="shared" si="17"/>
        <v>0</v>
      </c>
      <c r="AD70" s="135" t="b">
        <f t="shared" si="18"/>
        <v>0</v>
      </c>
      <c r="AE70" s="135" t="b">
        <f t="shared" si="19"/>
        <v>0</v>
      </c>
      <c r="AF70" s="135" t="b">
        <f>AND(AC70,$V70&lt;=Synthèse!$B$44)</f>
        <v>0</v>
      </c>
      <c r="AG70" s="135" t="b">
        <f>AND(AD70,$V70&lt;=Synthèse!$B$44)</f>
        <v>0</v>
      </c>
      <c r="AH70" s="135" t="b">
        <f>AND(AE70,$V70&lt;=Synthèse!$B$44)</f>
        <v>0</v>
      </c>
      <c r="AI70" s="137" t="b">
        <v>0</v>
      </c>
      <c r="AJ70" s="137" t="b">
        <v>1</v>
      </c>
      <c r="AK70" s="137" t="b">
        <f t="shared" si="20"/>
        <v>0</v>
      </c>
      <c r="AL70" s="137" t="b">
        <f t="shared" si="21"/>
        <v>0</v>
      </c>
      <c r="AM70" s="137" t="b">
        <f>AND(AK70,$V70&lt;=Synthèse!$B$44)</f>
        <v>0</v>
      </c>
      <c r="AN70" s="137" t="b">
        <f>AND(AL70,$V70&lt;=Synthèse!$B$44)</f>
        <v>0</v>
      </c>
    </row>
    <row r="71" spans="1:40">
      <c r="A71" s="17">
        <v>167327</v>
      </c>
      <c r="B71" t="str">
        <f ca="1">VLOOKUP(A71,'Fichier FI (en entrée)'!B:AH,3,0)</f>
        <v>YOEADVPCNW</v>
      </c>
      <c r="C71">
        <f t="shared" si="11"/>
        <v>47</v>
      </c>
      <c r="D71">
        <f t="shared" si="12"/>
        <v>18.14</v>
      </c>
      <c r="E71" s="14" t="str">
        <f>VLOOKUP(A71,'Fichier FI (en entrée)'!B:AH,2,0)</f>
        <v>EV</v>
      </c>
      <c r="F71" s="14" t="b">
        <f t="shared" si="13"/>
        <v>1</v>
      </c>
      <c r="G71" s="14" t="b">
        <f>IFERROR(VLOOKUP(A71,'Calculs FA (auto)'!A:F,6,0),FALSE)</f>
        <v>0</v>
      </c>
      <c r="H71" s="14" t="b">
        <f t="shared" si="14"/>
        <v>0</v>
      </c>
      <c r="I71" s="16">
        <f>IFERROR(VLOOKUP(A71,'Moyennes FI (en entrée)'!B:N,7,0),"")</f>
        <v>13.14</v>
      </c>
      <c r="J71" s="16">
        <f>IFERROR(VLOOKUP(VLOOKUP(A71,'Fichier FI (en entrée)'!B:AH,33,0),Modificateurs!A$2:B$5,2,0),0)</f>
        <v>3</v>
      </c>
      <c r="K71" s="16">
        <f>IFERROR(VLOOKUP(VLOOKUP(A71,'Redoub FI (en entrée)'!B:N,7,0),Modificateurs!A$8:B$11,2,0),0)</f>
        <v>0</v>
      </c>
      <c r="L71" s="16">
        <f>IFERROR(VLOOKUP(M71,Modificateurs!D$1:E$94,2,0),0)</f>
        <v>2</v>
      </c>
      <c r="M71" t="str">
        <f>VLOOKUP(A71,'Fichier FI (en entrée)'!B:AH,16,0)&amp;" "&amp;VLOOKUP(A71,'Fichier FI (en entrée)'!B:AH,20,0)&amp;" "&amp;VLOOKUP(A71,'Fichier FI (en entrée)'!B:AH,27,0)&amp;" "&amp;VLOOKUP(A71,'Fichier FI (en entrée)'!B:AH,29,0)</f>
        <v xml:space="preserve">S Mathématiques  </v>
      </c>
      <c r="N71" t="str">
        <f>VLOOKUP(A71,'Fichier FI (en entrée)'!B:AH,8,0)</f>
        <v>En Terminale</v>
      </c>
      <c r="O71" t="b">
        <f>AND(C71&gt;Synthèse!B$8,C71&lt;Synthèse!B$10,NOT(Y71))</f>
        <v>0</v>
      </c>
      <c r="Q71" s="60">
        <f>ROUNDUP(C71/(Synthèse!$B$4+Synthèse!$B$1)*8,0)</f>
        <v>1</v>
      </c>
      <c r="R71" s="60">
        <f>IFERROR(VLOOKUP(A71,'Evaluations (formulaire)'!A:P,6,0)+VLOOKUP(A71,'Evaluations (formulaire)'!A:P,7,0),0)</f>
        <v>0</v>
      </c>
      <c r="S71" s="60">
        <f>IFERROR(VLOOKUP(A71,'Evaluations (formulaire)'!A:P,8,0),0)</f>
        <v>0</v>
      </c>
      <c r="T71" s="60">
        <f>IF(AND(ISBLANK(P71),Q71&lt;=2),Synthèse!$B$41,IF(AND(ISBLANK(P71),Q71&gt;=7),Synthèse!$C$41,R71+S71))</f>
        <v>4.6511627906976744E-3</v>
      </c>
      <c r="U71" s="60">
        <f t="shared" si="15"/>
        <v>18.144651162790698</v>
      </c>
      <c r="V71" s="60">
        <f t="shared" si="16"/>
        <v>47</v>
      </c>
      <c r="X71" s="26">
        <v>1112</v>
      </c>
      <c r="Y71" s="26" t="b">
        <f>IFERROR(VLOOKUP(A71,'Calculs FA (auto)'!A:O,15,0),FALSE)</f>
        <v>0</v>
      </c>
      <c r="Z71" s="26">
        <f>IFERROR(VLOOKUP(A71,'Evaluations (formulaire)'!A:M,9,0),0)</f>
        <v>0</v>
      </c>
      <c r="AA71" s="135" t="b">
        <v>1</v>
      </c>
      <c r="AB71" s="135" t="b">
        <v>0</v>
      </c>
      <c r="AC71" s="135" t="b">
        <f t="shared" si="17"/>
        <v>1</v>
      </c>
      <c r="AD71" s="135" t="b">
        <f t="shared" si="18"/>
        <v>0</v>
      </c>
      <c r="AE71" s="135" t="b">
        <f t="shared" si="19"/>
        <v>0</v>
      </c>
      <c r="AF71" s="135" t="b">
        <f>AND(AC71,$V71&lt;=Synthèse!$B$44)</f>
        <v>1</v>
      </c>
      <c r="AG71" s="135" t="b">
        <f>AND(AD71,$V71&lt;=Synthèse!$B$44)</f>
        <v>0</v>
      </c>
      <c r="AH71" s="135" t="b">
        <f>AND(AE71,$V71&lt;=Synthèse!$B$44)</f>
        <v>0</v>
      </c>
      <c r="AI71" s="137" t="b">
        <v>0</v>
      </c>
      <c r="AJ71" s="137" t="b">
        <v>1</v>
      </c>
      <c r="AK71" s="137" t="b">
        <f t="shared" si="20"/>
        <v>0</v>
      </c>
      <c r="AL71" s="137" t="b">
        <f t="shared" si="21"/>
        <v>1</v>
      </c>
      <c r="AM71" s="137" t="b">
        <f>AND(AK71,$V71&lt;=Synthèse!$B$44)</f>
        <v>0</v>
      </c>
      <c r="AN71" s="137" t="b">
        <f>AND(AL71,$V71&lt;=Synthèse!$B$44)</f>
        <v>1</v>
      </c>
    </row>
    <row r="72" spans="1:40">
      <c r="A72" s="17">
        <v>167553</v>
      </c>
      <c r="B72" t="str">
        <f ca="1">VLOOKUP(A72,'Fichier FI (en entrée)'!B:AH,3,0)</f>
        <v>HNYTDZNKTO</v>
      </c>
      <c r="C72">
        <f t="shared" si="11"/>
        <v>1208</v>
      </c>
      <c r="D72">
        <f t="shared" si="12"/>
        <v>7.6</v>
      </c>
      <c r="E72" s="14" t="str">
        <f>VLOOKUP(A72,'Fichier FI (en entrée)'!B:AH,2,0)</f>
        <v>EV</v>
      </c>
      <c r="F72" s="14" t="b">
        <f t="shared" si="13"/>
        <v>1</v>
      </c>
      <c r="G72" s="14" t="b">
        <f>IFERROR(VLOOKUP(A72,'Calculs FA (auto)'!A:F,6,0),FALSE)</f>
        <v>0</v>
      </c>
      <c r="H72" s="14" t="b">
        <f t="shared" si="14"/>
        <v>0</v>
      </c>
      <c r="I72" s="16">
        <f>IFERROR(VLOOKUP(A72,'Moyennes FI (en entrée)'!B:N,7,0),"")</f>
        <v>9.6</v>
      </c>
      <c r="J72" s="16">
        <f>IFERROR(VLOOKUP(VLOOKUP(A72,'Fichier FI (en entrée)'!B:AH,33,0),Modificateurs!A$2:B$5,2,0),0)</f>
        <v>1</v>
      </c>
      <c r="K72" s="16">
        <f>IFERROR(VLOOKUP(VLOOKUP(A72,'Redoub FI (en entrée)'!B:N,7,0),Modificateurs!A$8:B$11,2,0),0)</f>
        <v>0</v>
      </c>
      <c r="L72" s="16">
        <f>IFERROR(VLOOKUP(M72,Modificateurs!D$1:E$94,2,0),0)</f>
        <v>-3</v>
      </c>
      <c r="M72" t="str">
        <f>VLOOKUP(A72,'Fichier FI (en entrée)'!B:AH,16,0)&amp;" "&amp;VLOOKUP(A72,'Fichier FI (en entrée)'!B:AH,20,0)&amp;" "&amp;VLOOKUP(A72,'Fichier FI (en entrée)'!B:AH,27,0)&amp;" "&amp;VLOOKUP(A72,'Fichier FI (en entrée)'!B:AH,29,0)</f>
        <v xml:space="preserve">ES Mathématiques  </v>
      </c>
      <c r="N72" t="str">
        <f>VLOOKUP(A72,'Fichier FI (en entrée)'!B:AH,8,0)</f>
        <v>En Terminale</v>
      </c>
      <c r="O72" t="b">
        <f>AND(C72&gt;Synthèse!B$8,C72&lt;Synthèse!B$10,NOT(Y72))</f>
        <v>1</v>
      </c>
      <c r="Q72" s="60">
        <f>ROUNDUP(C72/(Synthèse!$B$4+Synthèse!$B$1)*8,0)</f>
        <v>6</v>
      </c>
      <c r="R72" s="60">
        <f>IFERROR(VLOOKUP(A72,'Evaluations (formulaire)'!A:P,6,0)+VLOOKUP(A72,'Evaluations (formulaire)'!A:P,7,0),0)</f>
        <v>0</v>
      </c>
      <c r="S72" s="60">
        <f>IFERROR(VLOOKUP(A72,'Evaluations (formulaire)'!A:P,8,0),0)</f>
        <v>0</v>
      </c>
      <c r="T72" s="60">
        <f>IF(AND(ISBLANK(P72),Q72&lt;=2),Synthèse!$B$41,IF(AND(ISBLANK(P72),Q72&gt;=7),Synthèse!$C$41,R72+S72))</f>
        <v>0</v>
      </c>
      <c r="U72" s="60">
        <f t="shared" si="15"/>
        <v>7.6</v>
      </c>
      <c r="V72" s="60">
        <f t="shared" si="16"/>
        <v>1206</v>
      </c>
      <c r="X72" s="26">
        <v>1592</v>
      </c>
      <c r="Y72" s="26" t="b">
        <f>IFERROR(VLOOKUP(A72,'Calculs FA (auto)'!A:O,15,0),FALSE)</f>
        <v>0</v>
      </c>
      <c r="Z72" s="26">
        <f>IFERROR(VLOOKUP(A72,'Evaluations (formulaire)'!A:M,9,0),0)</f>
        <v>0</v>
      </c>
      <c r="AA72" s="135" t="b">
        <v>0</v>
      </c>
      <c r="AB72" s="135" t="b">
        <v>1</v>
      </c>
      <c r="AC72" s="135" t="b">
        <f t="shared" si="17"/>
        <v>0</v>
      </c>
      <c r="AD72" s="135" t="b">
        <f t="shared" si="18"/>
        <v>1</v>
      </c>
      <c r="AE72" s="135" t="b">
        <f t="shared" si="19"/>
        <v>0</v>
      </c>
      <c r="AF72" s="135" t="b">
        <f>AND(AC72,$V72&lt;=Synthèse!$B$44)</f>
        <v>0</v>
      </c>
      <c r="AG72" s="135" t="b">
        <f>AND(AD72,$V72&lt;=Synthèse!$B$44)</f>
        <v>0</v>
      </c>
      <c r="AH72" s="135" t="b">
        <f>AND(AE72,$V72&lt;=Synthèse!$B$44)</f>
        <v>0</v>
      </c>
      <c r="AI72" s="137" t="b">
        <v>1</v>
      </c>
      <c r="AJ72" s="137" t="b">
        <v>0</v>
      </c>
      <c r="AK72" s="137" t="b">
        <f t="shared" si="20"/>
        <v>1</v>
      </c>
      <c r="AL72" s="137" t="b">
        <f t="shared" si="21"/>
        <v>0</v>
      </c>
      <c r="AM72" s="137" t="b">
        <f>AND(AK72,$V72&lt;=Synthèse!$B$44)</f>
        <v>0</v>
      </c>
      <c r="AN72" s="137" t="b">
        <f>AND(AL72,$V72&lt;=Synthèse!$B$44)</f>
        <v>0</v>
      </c>
    </row>
    <row r="73" spans="1:40">
      <c r="A73" s="17">
        <v>168864</v>
      </c>
      <c r="B73" t="str">
        <f ca="1">VLOOKUP(A73,'Fichier FI (en entrée)'!B:AH,3,0)</f>
        <v>VMXGLJSMVS</v>
      </c>
      <c r="C73">
        <f t="shared" si="11"/>
        <v>392</v>
      </c>
      <c r="D73">
        <f t="shared" si="12"/>
        <v>14.15</v>
      </c>
      <c r="E73" s="14" t="str">
        <f>VLOOKUP(A73,'Fichier FI (en entrée)'!B:AH,2,0)</f>
        <v>EV</v>
      </c>
      <c r="F73" s="14" t="b">
        <f t="shared" si="13"/>
        <v>1</v>
      </c>
      <c r="G73" s="14" t="b">
        <f>IFERROR(VLOOKUP(A73,'Calculs FA (auto)'!A:F,6,0),FALSE)</f>
        <v>0</v>
      </c>
      <c r="H73" s="14" t="b">
        <f t="shared" si="14"/>
        <v>0</v>
      </c>
      <c r="I73" s="16">
        <f>IFERROR(VLOOKUP(A73,'Moyennes FI (en entrée)'!B:N,7,0),"")</f>
        <v>8.15</v>
      </c>
      <c r="J73" s="16">
        <f>IFERROR(VLOOKUP(VLOOKUP(A73,'Fichier FI (en entrée)'!B:AH,33,0),Modificateurs!A$2:B$5,2,0),0)</f>
        <v>3</v>
      </c>
      <c r="K73" s="16">
        <f>IFERROR(VLOOKUP(VLOOKUP(A73,'Redoub FI (en entrée)'!B:N,7,0),Modificateurs!A$8:B$11,2,0),0)</f>
        <v>0</v>
      </c>
      <c r="L73" s="16">
        <f>IFERROR(VLOOKUP(M73,Modificateurs!D$1:E$94,2,0),0)</f>
        <v>3</v>
      </c>
      <c r="M73" t="str">
        <f>VLOOKUP(A73,'Fichier FI (en entrée)'!B:AH,16,0)&amp;" "&amp;VLOOKUP(A73,'Fichier FI (en entrée)'!B:AH,20,0)&amp;" "&amp;VLOOKUP(A73,'Fichier FI (en entrée)'!B:AH,27,0)&amp;" "&amp;VLOOKUP(A73,'Fichier FI (en entrée)'!B:AH,29,0)</f>
        <v xml:space="preserve">S Informatique et Sciences du numérique  </v>
      </c>
      <c r="N73" t="str">
        <f>VLOOKUP(A73,'Fichier FI (en entrée)'!B:AH,8,0)</f>
        <v>En Terminale</v>
      </c>
      <c r="O73" t="b">
        <f>AND(C73&gt;Synthèse!B$8,C73&lt;Synthèse!B$10,NOT(Y73))</f>
        <v>0</v>
      </c>
      <c r="Q73" s="60">
        <f>ROUNDUP(C73/(Synthèse!$B$4+Synthèse!$B$1)*8,0)</f>
        <v>2</v>
      </c>
      <c r="R73" s="60">
        <f>IFERROR(VLOOKUP(A73,'Evaluations (formulaire)'!A:P,6,0)+VLOOKUP(A73,'Evaluations (formulaire)'!A:P,7,0),0)</f>
        <v>0</v>
      </c>
      <c r="S73" s="60">
        <f>IFERROR(VLOOKUP(A73,'Evaluations (formulaire)'!A:P,8,0),0)</f>
        <v>0</v>
      </c>
      <c r="T73" s="60">
        <f>IF(AND(ISBLANK(P73),Q73&lt;=2),Synthèse!$B$41,IF(AND(ISBLANK(P73),Q73&gt;=7),Synthèse!$C$41,R73+S73))</f>
        <v>4.6511627906976744E-3</v>
      </c>
      <c r="U73" s="60">
        <f t="shared" si="15"/>
        <v>14.154651162790698</v>
      </c>
      <c r="V73" s="60">
        <f t="shared" si="16"/>
        <v>392</v>
      </c>
      <c r="X73" s="26">
        <v>1874</v>
      </c>
      <c r="Y73" s="26" t="b">
        <f>IFERROR(VLOOKUP(A73,'Calculs FA (auto)'!A:O,15,0),FALSE)</f>
        <v>0</v>
      </c>
      <c r="Z73" s="26">
        <f>IFERROR(VLOOKUP(A73,'Evaluations (formulaire)'!A:M,9,0),0)</f>
        <v>0</v>
      </c>
      <c r="AA73" s="135" t="b">
        <v>0</v>
      </c>
      <c r="AB73" s="135" t="b">
        <v>1</v>
      </c>
      <c r="AC73" s="135" t="b">
        <f t="shared" si="17"/>
        <v>0</v>
      </c>
      <c r="AD73" s="135" t="b">
        <f t="shared" si="18"/>
        <v>1</v>
      </c>
      <c r="AE73" s="135" t="b">
        <f t="shared" si="19"/>
        <v>0</v>
      </c>
      <c r="AF73" s="135" t="b">
        <f>AND(AC73,$V73&lt;=Synthèse!$B$44)</f>
        <v>0</v>
      </c>
      <c r="AG73" s="135" t="b">
        <f>AND(AD73,$V73&lt;=Synthèse!$B$44)</f>
        <v>1</v>
      </c>
      <c r="AH73" s="135" t="b">
        <f>AND(AE73,$V73&lt;=Synthèse!$B$44)</f>
        <v>0</v>
      </c>
      <c r="AI73" s="137" t="b">
        <v>1</v>
      </c>
      <c r="AJ73" s="137" t="b">
        <v>0</v>
      </c>
      <c r="AK73" s="137" t="b">
        <f t="shared" si="20"/>
        <v>1</v>
      </c>
      <c r="AL73" s="137" t="b">
        <f t="shared" si="21"/>
        <v>0</v>
      </c>
      <c r="AM73" s="137" t="b">
        <f>AND(AK73,$V73&lt;=Synthèse!$B$44)</f>
        <v>1</v>
      </c>
      <c r="AN73" s="137" t="b">
        <f>AND(AL73,$V73&lt;=Synthèse!$B$44)</f>
        <v>0</v>
      </c>
    </row>
    <row r="74" spans="1:40">
      <c r="A74" s="17">
        <v>168865</v>
      </c>
      <c r="B74" t="str">
        <f ca="1">VLOOKUP(A74,'Fichier FI (en entrée)'!B:AH,3,0)</f>
        <v>XHTQDCJPZS</v>
      </c>
      <c r="C74">
        <f t="shared" si="11"/>
        <v>673</v>
      </c>
      <c r="D74">
        <f t="shared" si="12"/>
        <v>12.4</v>
      </c>
      <c r="E74" s="14" t="str">
        <f>VLOOKUP(A74,'Fichier FI (en entrée)'!B:AH,2,0)</f>
        <v>EV</v>
      </c>
      <c r="F74" s="14" t="b">
        <f t="shared" si="13"/>
        <v>1</v>
      </c>
      <c r="G74" s="14" t="b">
        <f>IFERROR(VLOOKUP(A74,'Calculs FA (auto)'!A:F,6,0),FALSE)</f>
        <v>1</v>
      </c>
      <c r="H74" s="14" t="b">
        <f t="shared" si="14"/>
        <v>1</v>
      </c>
      <c r="I74" s="16">
        <f>IFERROR(VLOOKUP(A74,'Moyennes FI (en entrée)'!B:N,7,0),"")</f>
        <v>8.4</v>
      </c>
      <c r="J74" s="16">
        <f>IFERROR(VLOOKUP(VLOOKUP(A74,'Fichier FI (en entrée)'!B:AH,33,0),Modificateurs!A$2:B$5,2,0),0)</f>
        <v>1</v>
      </c>
      <c r="K74" s="16">
        <f>IFERROR(VLOOKUP(VLOOKUP(A74,'Redoub FI (en entrée)'!B:N,7,0),Modificateurs!A$8:B$11,2,0),0)</f>
        <v>0</v>
      </c>
      <c r="L74" s="16">
        <f>IFERROR(VLOOKUP(M74,Modificateurs!D$1:E$94,2,0),0)</f>
        <v>3</v>
      </c>
      <c r="M74" t="str">
        <f>VLOOKUP(A74,'Fichier FI (en entrée)'!B:AH,16,0)&amp;" "&amp;VLOOKUP(A74,'Fichier FI (en entrée)'!B:AH,20,0)&amp;" "&amp;VLOOKUP(A74,'Fichier FI (en entrée)'!B:AH,27,0)&amp;" "&amp;VLOOKUP(A74,'Fichier FI (en entrée)'!B:AH,29,0)</f>
        <v xml:space="preserve">S Informatique et Sciences du numérique  </v>
      </c>
      <c r="N74" t="str">
        <f>VLOOKUP(A74,'Fichier FI (en entrée)'!B:AH,8,0)</f>
        <v>En Terminale</v>
      </c>
      <c r="O74" t="b">
        <f>AND(C74&gt;Synthèse!B$8,C74&lt;Synthèse!B$10,NOT(Y74))</f>
        <v>0</v>
      </c>
      <c r="Q74" s="60">
        <f>ROUNDUP(C74/(Synthèse!$B$4+Synthèse!$B$1)*8,0)</f>
        <v>4</v>
      </c>
      <c r="R74" s="60">
        <f>IFERROR(VLOOKUP(A74,'Evaluations (formulaire)'!A:P,6,0)+VLOOKUP(A74,'Evaluations (formulaire)'!A:P,7,0),0)</f>
        <v>0</v>
      </c>
      <c r="S74" s="60">
        <f>IFERROR(VLOOKUP(A74,'Evaluations (formulaire)'!A:P,8,0),0)</f>
        <v>0</v>
      </c>
      <c r="T74" s="60">
        <f>IF(AND(ISBLANK(P74),Q74&lt;=2),Synthèse!$B$41,IF(AND(ISBLANK(P74),Q74&gt;=7),Synthèse!$C$41,R74+S74))</f>
        <v>0</v>
      </c>
      <c r="U74" s="60">
        <f t="shared" si="15"/>
        <v>12.4</v>
      </c>
      <c r="V74" s="60">
        <f t="shared" si="16"/>
        <v>673</v>
      </c>
      <c r="X74" s="26">
        <v>1717</v>
      </c>
      <c r="Y74" s="26" t="b">
        <f>IFERROR(VLOOKUP(A74,'Calculs FA (auto)'!A:O,15,0),FALSE)</f>
        <v>1</v>
      </c>
      <c r="Z74" s="26">
        <f>IFERROR(VLOOKUP(A74,'Evaluations (formulaire)'!A:M,9,0),0)</f>
        <v>0</v>
      </c>
      <c r="AA74" s="135" t="b">
        <v>1</v>
      </c>
      <c r="AB74" s="135" t="b">
        <v>0</v>
      </c>
      <c r="AC74" s="135" t="b">
        <f t="shared" si="17"/>
        <v>1</v>
      </c>
      <c r="AD74" s="135" t="b">
        <f t="shared" si="18"/>
        <v>0</v>
      </c>
      <c r="AE74" s="135" t="b">
        <f t="shared" si="19"/>
        <v>0</v>
      </c>
      <c r="AF74" s="135" t="b">
        <f>AND(AC74,$V74&lt;=Synthèse!$B$44)</f>
        <v>0</v>
      </c>
      <c r="AG74" s="135" t="b">
        <f>AND(AD74,$V74&lt;=Synthèse!$B$44)</f>
        <v>0</v>
      </c>
      <c r="AH74" s="135" t="b">
        <f>AND(AE74,$V74&lt;=Synthèse!$B$44)</f>
        <v>0</v>
      </c>
      <c r="AI74" s="137" t="b">
        <v>0</v>
      </c>
      <c r="AJ74" s="137" t="b">
        <v>1</v>
      </c>
      <c r="AK74" s="137" t="b">
        <f t="shared" si="20"/>
        <v>0</v>
      </c>
      <c r="AL74" s="137" t="b">
        <f t="shared" si="21"/>
        <v>1</v>
      </c>
      <c r="AM74" s="137" t="b">
        <f>AND(AK74,$V74&lt;=Synthèse!$B$44)</f>
        <v>0</v>
      </c>
      <c r="AN74" s="137" t="b">
        <f>AND(AL74,$V74&lt;=Synthèse!$B$44)</f>
        <v>0</v>
      </c>
    </row>
    <row r="75" spans="1:40">
      <c r="A75" s="17">
        <v>169851</v>
      </c>
      <c r="B75" t="str">
        <f ca="1">VLOOKUP(A75,'Fichier FI (en entrée)'!B:AH,3,0)</f>
        <v>RFYMCOQLQD</v>
      </c>
      <c r="C75">
        <f t="shared" si="11"/>
        <v>21</v>
      </c>
      <c r="D75">
        <f t="shared" si="12"/>
        <v>18.98</v>
      </c>
      <c r="E75" s="14" t="str">
        <f>VLOOKUP(A75,'Fichier FI (en entrée)'!B:AH,2,0)</f>
        <v>EV</v>
      </c>
      <c r="F75" s="14" t="b">
        <f t="shared" si="13"/>
        <v>1</v>
      </c>
      <c r="G75" s="14" t="b">
        <f>IFERROR(VLOOKUP(A75,'Calculs FA (auto)'!A:F,6,0),FALSE)</f>
        <v>0</v>
      </c>
      <c r="H75" s="14" t="b">
        <f t="shared" si="14"/>
        <v>0</v>
      </c>
      <c r="I75" s="16">
        <f>IFERROR(VLOOKUP(A75,'Moyennes FI (en entrée)'!B:N,7,0),"")</f>
        <v>12.98</v>
      </c>
      <c r="J75" s="16">
        <f>IFERROR(VLOOKUP(VLOOKUP(A75,'Fichier FI (en entrée)'!B:AH,33,0),Modificateurs!A$2:B$5,2,0),0)</f>
        <v>3</v>
      </c>
      <c r="K75" s="16">
        <f>IFERROR(VLOOKUP(VLOOKUP(A75,'Redoub FI (en entrée)'!B:N,7,0),Modificateurs!A$8:B$11,2,0),0)</f>
        <v>0</v>
      </c>
      <c r="L75" s="16">
        <f>IFERROR(VLOOKUP(M75,Modificateurs!D$1:E$94,2,0),0)</f>
        <v>3</v>
      </c>
      <c r="M75" t="str">
        <f>VLOOKUP(A75,'Fichier FI (en entrée)'!B:AH,16,0)&amp;" "&amp;VLOOKUP(A75,'Fichier FI (en entrée)'!B:AH,20,0)&amp;" "&amp;VLOOKUP(A75,'Fichier FI (en entrée)'!B:AH,27,0)&amp;" "&amp;VLOOKUP(A75,'Fichier FI (en entrée)'!B:AH,29,0)</f>
        <v xml:space="preserve">S Informatique et Sciences du numérique  </v>
      </c>
      <c r="N75" t="str">
        <f>VLOOKUP(A75,'Fichier FI (en entrée)'!B:AH,8,0)</f>
        <v>En Terminale</v>
      </c>
      <c r="O75" t="b">
        <f>AND(C75&gt;Synthèse!B$8,C75&lt;Synthèse!B$10,NOT(Y75))</f>
        <v>0</v>
      </c>
      <c r="Q75" s="60">
        <f>ROUNDUP(C75/(Synthèse!$B$4+Synthèse!$B$1)*8,0)</f>
        <v>1</v>
      </c>
      <c r="R75" s="60">
        <f>IFERROR(VLOOKUP(A75,'Evaluations (formulaire)'!A:P,6,0)+VLOOKUP(A75,'Evaluations (formulaire)'!A:P,7,0),0)</f>
        <v>0</v>
      </c>
      <c r="S75" s="60">
        <f>IFERROR(VLOOKUP(A75,'Evaluations (formulaire)'!A:P,8,0),0)</f>
        <v>0</v>
      </c>
      <c r="T75" s="60">
        <f>IF(AND(ISBLANK(P75),Q75&lt;=2),Synthèse!$B$41,IF(AND(ISBLANK(P75),Q75&gt;=7),Synthèse!$C$41,R75+S75))</f>
        <v>4.6511627906976744E-3</v>
      </c>
      <c r="U75" s="60">
        <f t="shared" si="15"/>
        <v>18.984651162790698</v>
      </c>
      <c r="V75" s="60">
        <f t="shared" si="16"/>
        <v>21</v>
      </c>
      <c r="X75" s="26">
        <v>410</v>
      </c>
      <c r="Y75" s="26" t="b">
        <f>IFERROR(VLOOKUP(A75,'Calculs FA (auto)'!A:O,15,0),FALSE)</f>
        <v>0</v>
      </c>
      <c r="Z75" s="26">
        <f>IFERROR(VLOOKUP(A75,'Evaluations (formulaire)'!A:M,9,0),0)</f>
        <v>0</v>
      </c>
      <c r="AA75" s="135" t="b">
        <v>0</v>
      </c>
      <c r="AB75" s="135" t="b">
        <v>1</v>
      </c>
      <c r="AC75" s="135" t="b">
        <f t="shared" si="17"/>
        <v>0</v>
      </c>
      <c r="AD75" s="135" t="b">
        <f t="shared" si="18"/>
        <v>1</v>
      </c>
      <c r="AE75" s="135" t="b">
        <f t="shared" si="19"/>
        <v>0</v>
      </c>
      <c r="AF75" s="135" t="b">
        <f>AND(AC75,$V75&lt;=Synthèse!$B$44)</f>
        <v>0</v>
      </c>
      <c r="AG75" s="135" t="b">
        <f>AND(AD75,$V75&lt;=Synthèse!$B$44)</f>
        <v>1</v>
      </c>
      <c r="AH75" s="135" t="b">
        <f>AND(AE75,$V75&lt;=Synthèse!$B$44)</f>
        <v>0</v>
      </c>
      <c r="AI75" s="137" t="b">
        <v>1</v>
      </c>
      <c r="AJ75" s="137" t="b">
        <v>0</v>
      </c>
      <c r="AK75" s="137" t="b">
        <f t="shared" si="20"/>
        <v>1</v>
      </c>
      <c r="AL75" s="137" t="b">
        <f t="shared" si="21"/>
        <v>0</v>
      </c>
      <c r="AM75" s="137" t="b">
        <f>AND(AK75,$V75&lt;=Synthèse!$B$44)</f>
        <v>1</v>
      </c>
      <c r="AN75" s="137" t="b">
        <f>AND(AL75,$V75&lt;=Synthèse!$B$44)</f>
        <v>0</v>
      </c>
    </row>
    <row r="76" spans="1:40">
      <c r="A76" s="17">
        <v>169895</v>
      </c>
      <c r="B76" t="str">
        <f ca="1">VLOOKUP(A76,'Fichier FI (en entrée)'!B:AH,3,0)</f>
        <v>GFVDNSKMDV</v>
      </c>
      <c r="C76">
        <f t="shared" si="11"/>
        <v>1176</v>
      </c>
      <c r="D76">
        <f t="shared" si="12"/>
        <v>8.27</v>
      </c>
      <c r="E76" s="14" t="str">
        <f>VLOOKUP(A76,'Fichier FI (en entrée)'!B:AH,2,0)</f>
        <v>EV</v>
      </c>
      <c r="F76" s="14" t="b">
        <f t="shared" si="13"/>
        <v>1</v>
      </c>
      <c r="G76" s="14" t="b">
        <f>IFERROR(VLOOKUP(A76,'Calculs FA (auto)'!A:F,6,0),FALSE)</f>
        <v>1</v>
      </c>
      <c r="H76" s="14" t="b">
        <f t="shared" si="14"/>
        <v>1</v>
      </c>
      <c r="I76" s="16">
        <f>IFERROR(VLOOKUP(A76,'Moyennes FI (en entrée)'!B:N,7,0),"")</f>
        <v>9.27</v>
      </c>
      <c r="J76" s="16">
        <f>IFERROR(VLOOKUP(VLOOKUP(A76,'Fichier FI (en entrée)'!B:AH,33,0),Modificateurs!A$2:B$5,2,0),0)</f>
        <v>-3</v>
      </c>
      <c r="K76" s="16">
        <f>IFERROR(VLOOKUP(VLOOKUP(A76,'Redoub FI (en entrée)'!B:N,7,0),Modificateurs!A$8:B$11,2,0),0)</f>
        <v>0</v>
      </c>
      <c r="L76" s="16">
        <f>IFERROR(VLOOKUP(M76,Modificateurs!D$1:E$94,2,0),0)</f>
        <v>2</v>
      </c>
      <c r="M76" t="str">
        <f>VLOOKUP(A76,'Fichier FI (en entrée)'!B:AH,16,0)&amp;" "&amp;VLOOKUP(A76,'Fichier FI (en entrée)'!B:AH,20,0)&amp;" "&amp;VLOOKUP(A76,'Fichier FI (en entrée)'!B:AH,27,0)&amp;" "&amp;VLOOKUP(A76,'Fichier FI (en entrée)'!B:AH,29,0)</f>
        <v xml:space="preserve">STI2D Système informatique et numérique  </v>
      </c>
      <c r="N76" t="str">
        <f>VLOOKUP(A76,'Fichier FI (en entrée)'!B:AH,8,0)</f>
        <v>En Terminale</v>
      </c>
      <c r="O76" t="b">
        <f>AND(C76&gt;Synthèse!B$8,C76&lt;Synthèse!B$10,NOT(Y76))</f>
        <v>0</v>
      </c>
      <c r="Q76" s="60">
        <f>ROUNDUP(C76/(Synthèse!$B$4+Synthèse!$B$1)*8,0)</f>
        <v>6</v>
      </c>
      <c r="R76" s="60">
        <f>IFERROR(VLOOKUP(A76,'Evaluations (formulaire)'!A:P,6,0)+VLOOKUP(A76,'Evaluations (formulaire)'!A:P,7,0),0)</f>
        <v>0</v>
      </c>
      <c r="S76" s="60">
        <f>IFERROR(VLOOKUP(A76,'Evaluations (formulaire)'!A:P,8,0),0)</f>
        <v>0</v>
      </c>
      <c r="T76" s="60">
        <f>IF(AND(ISBLANK(P76),Q76&lt;=2),Synthèse!$B$41,IF(AND(ISBLANK(P76),Q76&gt;=7),Synthèse!$C$41,R76+S76))</f>
        <v>0</v>
      </c>
      <c r="U76" s="60">
        <f t="shared" si="15"/>
        <v>8.27</v>
      </c>
      <c r="V76" s="60">
        <f t="shared" si="16"/>
        <v>1174</v>
      </c>
      <c r="X76" s="26">
        <v>836</v>
      </c>
      <c r="Y76" s="26" t="b">
        <f>IFERROR(VLOOKUP(A76,'Calculs FA (auto)'!A:O,15,0),FALSE)</f>
        <v>1</v>
      </c>
      <c r="Z76" s="26">
        <f>IFERROR(VLOOKUP(A76,'Evaluations (formulaire)'!A:M,9,0),0)</f>
        <v>0</v>
      </c>
      <c r="AA76" s="135" t="b">
        <v>1</v>
      </c>
      <c r="AB76" s="135" t="b">
        <v>0</v>
      </c>
      <c r="AC76" s="135" t="b">
        <f t="shared" si="17"/>
        <v>1</v>
      </c>
      <c r="AD76" s="135" t="b">
        <f t="shared" si="18"/>
        <v>0</v>
      </c>
      <c r="AE76" s="135" t="b">
        <f t="shared" si="19"/>
        <v>0</v>
      </c>
      <c r="AF76" s="135" t="b">
        <f>AND(AC76,$V76&lt;=Synthèse!$B$44)</f>
        <v>0</v>
      </c>
      <c r="AG76" s="135" t="b">
        <f>AND(AD76,$V76&lt;=Synthèse!$B$44)</f>
        <v>0</v>
      </c>
      <c r="AH76" s="135" t="b">
        <f>AND(AE76,$V76&lt;=Synthèse!$B$44)</f>
        <v>0</v>
      </c>
      <c r="AI76" s="137" t="b">
        <v>0</v>
      </c>
      <c r="AJ76" s="137" t="b">
        <v>1</v>
      </c>
      <c r="AK76" s="137" t="b">
        <f t="shared" si="20"/>
        <v>0</v>
      </c>
      <c r="AL76" s="137" t="b">
        <f t="shared" si="21"/>
        <v>1</v>
      </c>
      <c r="AM76" s="137" t="b">
        <f>AND(AK76,$V76&lt;=Synthèse!$B$44)</f>
        <v>0</v>
      </c>
      <c r="AN76" s="137" t="b">
        <f>AND(AL76,$V76&lt;=Synthèse!$B$44)</f>
        <v>0</v>
      </c>
    </row>
    <row r="77" spans="1:40">
      <c r="A77" s="17">
        <v>169926</v>
      </c>
      <c r="B77" t="str">
        <f ca="1">VLOOKUP(A77,'Fichier FI (en entrée)'!B:AH,3,0)</f>
        <v>QGEXJRYYBY</v>
      </c>
      <c r="C77">
        <f t="shared" si="11"/>
        <v>251</v>
      </c>
      <c r="D77">
        <f t="shared" si="12"/>
        <v>15.27</v>
      </c>
      <c r="E77" s="14" t="str">
        <f>VLOOKUP(A77,'Fichier FI (en entrée)'!B:AH,2,0)</f>
        <v>EV</v>
      </c>
      <c r="F77" s="14" t="b">
        <f t="shared" si="13"/>
        <v>1</v>
      </c>
      <c r="G77" s="14" t="b">
        <f>IFERROR(VLOOKUP(A77,'Calculs FA (auto)'!A:F,6,0),FALSE)</f>
        <v>0</v>
      </c>
      <c r="H77" s="14" t="b">
        <f t="shared" si="14"/>
        <v>0</v>
      </c>
      <c r="I77" s="16">
        <f>IFERROR(VLOOKUP(A77,'Moyennes FI (en entrée)'!B:N,7,0),"")</f>
        <v>10.27</v>
      </c>
      <c r="J77" s="16">
        <f>IFERROR(VLOOKUP(VLOOKUP(A77,'Fichier FI (en entrée)'!B:AH,33,0),Modificateurs!A$2:B$5,2,0),0)</f>
        <v>3</v>
      </c>
      <c r="K77" s="16">
        <f>IFERROR(VLOOKUP(VLOOKUP(A77,'Redoub FI (en entrée)'!B:N,7,0),Modificateurs!A$8:B$11,2,0),0)</f>
        <v>0</v>
      </c>
      <c r="L77" s="16">
        <f>IFERROR(VLOOKUP(M77,Modificateurs!D$1:E$94,2,0),0)</f>
        <v>2</v>
      </c>
      <c r="M77" t="str">
        <f>VLOOKUP(A77,'Fichier FI (en entrée)'!B:AH,16,0)&amp;" "&amp;VLOOKUP(A77,'Fichier FI (en entrée)'!B:AH,20,0)&amp;" "&amp;VLOOKUP(A77,'Fichier FI (en entrée)'!B:AH,27,0)&amp;" "&amp;VLOOKUP(A77,'Fichier FI (en entrée)'!B:AH,29,0)</f>
        <v xml:space="preserve">STI2D Système informatique et numérique  </v>
      </c>
      <c r="N77" t="str">
        <f>VLOOKUP(A77,'Fichier FI (en entrée)'!B:AH,8,0)</f>
        <v>En Terminale</v>
      </c>
      <c r="O77" t="b">
        <f>AND(C77&gt;Synthèse!B$8,C77&lt;Synthèse!B$10,NOT(Y77))</f>
        <v>0</v>
      </c>
      <c r="Q77" s="60">
        <f>ROUNDUP(C77/(Synthèse!$B$4+Synthèse!$B$1)*8,0)</f>
        <v>2</v>
      </c>
      <c r="R77" s="60">
        <f>IFERROR(VLOOKUP(A77,'Evaluations (formulaire)'!A:P,6,0)+VLOOKUP(A77,'Evaluations (formulaire)'!A:P,7,0),0)</f>
        <v>0</v>
      </c>
      <c r="S77" s="60">
        <f>IFERROR(VLOOKUP(A77,'Evaluations (formulaire)'!A:P,8,0),0)</f>
        <v>0</v>
      </c>
      <c r="T77" s="60">
        <f>IF(AND(ISBLANK(P77),Q77&lt;=2),Synthèse!$B$41,IF(AND(ISBLANK(P77),Q77&gt;=7),Synthèse!$C$41,R77+S77))</f>
        <v>4.6511627906976744E-3</v>
      </c>
      <c r="U77" s="60">
        <f t="shared" si="15"/>
        <v>15.274651162790697</v>
      </c>
      <c r="V77" s="60">
        <f t="shared" si="16"/>
        <v>251</v>
      </c>
      <c r="X77" s="26">
        <v>1085</v>
      </c>
      <c r="Y77" s="26" t="b">
        <f>IFERROR(VLOOKUP(A77,'Calculs FA (auto)'!A:O,15,0),FALSE)</f>
        <v>0</v>
      </c>
      <c r="Z77" s="26">
        <f>IFERROR(VLOOKUP(A77,'Evaluations (formulaire)'!A:M,9,0),0)</f>
        <v>0</v>
      </c>
      <c r="AA77" s="135" t="b">
        <v>1</v>
      </c>
      <c r="AB77" s="135" t="b">
        <v>0</v>
      </c>
      <c r="AC77" s="135" t="b">
        <f t="shared" si="17"/>
        <v>1</v>
      </c>
      <c r="AD77" s="135" t="b">
        <f t="shared" si="18"/>
        <v>0</v>
      </c>
      <c r="AE77" s="135" t="b">
        <f t="shared" si="19"/>
        <v>0</v>
      </c>
      <c r="AF77" s="135" t="b">
        <f>AND(AC77,$V77&lt;=Synthèse!$B$44)</f>
        <v>1</v>
      </c>
      <c r="AG77" s="135" t="b">
        <f>AND(AD77,$V77&lt;=Synthèse!$B$44)</f>
        <v>0</v>
      </c>
      <c r="AH77" s="135" t="b">
        <f>AND(AE77,$V77&lt;=Synthèse!$B$44)</f>
        <v>0</v>
      </c>
      <c r="AI77" s="137" t="b">
        <v>0</v>
      </c>
      <c r="AJ77" s="137" t="b">
        <v>1</v>
      </c>
      <c r="AK77" s="137" t="b">
        <f t="shared" si="20"/>
        <v>0</v>
      </c>
      <c r="AL77" s="137" t="b">
        <f t="shared" si="21"/>
        <v>1</v>
      </c>
      <c r="AM77" s="137" t="b">
        <f>AND(AK77,$V77&lt;=Synthèse!$B$44)</f>
        <v>0</v>
      </c>
      <c r="AN77" s="137" t="b">
        <f>AND(AL77,$V77&lt;=Synthèse!$B$44)</f>
        <v>1</v>
      </c>
    </row>
    <row r="78" spans="1:40">
      <c r="A78" s="17">
        <v>169954</v>
      </c>
      <c r="B78" t="str">
        <f ca="1">VLOOKUP(A78,'Fichier FI (en entrée)'!B:AH,3,0)</f>
        <v>UWFBRPYNQC</v>
      </c>
      <c r="C78">
        <f t="shared" si="11"/>
        <v>342</v>
      </c>
      <c r="D78">
        <f t="shared" si="12"/>
        <v>14.56</v>
      </c>
      <c r="E78" s="14" t="str">
        <f>VLOOKUP(A78,'Fichier FI (en entrée)'!B:AH,2,0)</f>
        <v>EV</v>
      </c>
      <c r="F78" s="14" t="b">
        <f t="shared" si="13"/>
        <v>1</v>
      </c>
      <c r="G78" s="14" t="b">
        <f>IFERROR(VLOOKUP(A78,'Calculs FA (auto)'!A:F,6,0),FALSE)</f>
        <v>0</v>
      </c>
      <c r="H78" s="14" t="b">
        <f t="shared" si="14"/>
        <v>0</v>
      </c>
      <c r="I78" s="16">
        <f>IFERROR(VLOOKUP(A78,'Moyennes FI (en entrée)'!B:N,7,0),"")</f>
        <v>11.56</v>
      </c>
      <c r="J78" s="16">
        <f>IFERROR(VLOOKUP(VLOOKUP(A78,'Fichier FI (en entrée)'!B:AH,33,0),Modificateurs!A$2:B$5,2,0),0)</f>
        <v>1</v>
      </c>
      <c r="K78" s="16">
        <f>IFERROR(VLOOKUP(VLOOKUP(A78,'Redoub FI (en entrée)'!B:N,7,0),Modificateurs!A$8:B$11,2,0),0)</f>
        <v>0</v>
      </c>
      <c r="L78" s="16">
        <f>IFERROR(VLOOKUP(M78,Modificateurs!D$1:E$94,2,0),0)</f>
        <v>2</v>
      </c>
      <c r="M78" t="str">
        <f>VLOOKUP(A78,'Fichier FI (en entrée)'!B:AH,16,0)&amp;" "&amp;VLOOKUP(A78,'Fichier FI (en entrée)'!B:AH,20,0)&amp;" "&amp;VLOOKUP(A78,'Fichier FI (en entrée)'!B:AH,27,0)&amp;" "&amp;VLOOKUP(A78,'Fichier FI (en entrée)'!B:AH,29,0)</f>
        <v xml:space="preserve">STI2D Système informatique et numérique  </v>
      </c>
      <c r="N78" t="str">
        <f>VLOOKUP(A78,'Fichier FI (en entrée)'!B:AH,8,0)</f>
        <v>En Terminale</v>
      </c>
      <c r="O78" t="b">
        <f>AND(C78&gt;Synthèse!B$8,C78&lt;Synthèse!B$10,NOT(Y78))</f>
        <v>0</v>
      </c>
      <c r="Q78" s="60">
        <f>ROUNDUP(C78/(Synthèse!$B$4+Synthèse!$B$1)*8,0)</f>
        <v>2</v>
      </c>
      <c r="R78" s="60">
        <f>IFERROR(VLOOKUP(A78,'Evaluations (formulaire)'!A:P,6,0)+VLOOKUP(A78,'Evaluations (formulaire)'!A:P,7,0),0)</f>
        <v>0</v>
      </c>
      <c r="S78" s="60">
        <f>IFERROR(VLOOKUP(A78,'Evaluations (formulaire)'!A:P,8,0),0)</f>
        <v>0</v>
      </c>
      <c r="T78" s="60">
        <f>IF(AND(ISBLANK(P78),Q78&lt;=2),Synthèse!$B$41,IF(AND(ISBLANK(P78),Q78&gt;=7),Synthèse!$C$41,R78+S78))</f>
        <v>4.6511627906976744E-3</v>
      </c>
      <c r="U78" s="60">
        <f t="shared" si="15"/>
        <v>14.564651162790698</v>
      </c>
      <c r="V78" s="60">
        <f t="shared" si="16"/>
        <v>341</v>
      </c>
      <c r="X78" s="26">
        <v>1881</v>
      </c>
      <c r="Y78" s="26" t="b">
        <f>IFERROR(VLOOKUP(A78,'Calculs FA (auto)'!A:O,15,0),FALSE)</f>
        <v>0</v>
      </c>
      <c r="Z78" s="26">
        <f>IFERROR(VLOOKUP(A78,'Evaluations (formulaire)'!A:M,9,0),0)</f>
        <v>0</v>
      </c>
      <c r="AA78" s="135" t="b">
        <v>1</v>
      </c>
      <c r="AB78" s="135" t="b">
        <v>0</v>
      </c>
      <c r="AC78" s="135" t="b">
        <f t="shared" si="17"/>
        <v>1</v>
      </c>
      <c r="AD78" s="135" t="b">
        <f t="shared" si="18"/>
        <v>0</v>
      </c>
      <c r="AE78" s="135" t="b">
        <f t="shared" si="19"/>
        <v>0</v>
      </c>
      <c r="AF78" s="135" t="b">
        <f>AND(AC78,$V78&lt;=Synthèse!$B$44)</f>
        <v>1</v>
      </c>
      <c r="AG78" s="135" t="b">
        <f>AND(AD78,$V78&lt;=Synthèse!$B$44)</f>
        <v>0</v>
      </c>
      <c r="AH78" s="135" t="b">
        <f>AND(AE78,$V78&lt;=Synthèse!$B$44)</f>
        <v>0</v>
      </c>
      <c r="AI78" s="137" t="b">
        <v>0</v>
      </c>
      <c r="AJ78" s="137" t="b">
        <v>1</v>
      </c>
      <c r="AK78" s="137" t="b">
        <f t="shared" si="20"/>
        <v>0</v>
      </c>
      <c r="AL78" s="137" t="b">
        <f t="shared" si="21"/>
        <v>1</v>
      </c>
      <c r="AM78" s="137" t="b">
        <f>AND(AK78,$V78&lt;=Synthèse!$B$44)</f>
        <v>0</v>
      </c>
      <c r="AN78" s="137" t="b">
        <f>AND(AL78,$V78&lt;=Synthèse!$B$44)</f>
        <v>1</v>
      </c>
    </row>
    <row r="79" spans="1:40">
      <c r="A79" s="17">
        <v>169984</v>
      </c>
      <c r="B79" t="str">
        <f ca="1">VLOOKUP(A79,'Fichier FI (en entrée)'!B:AH,3,0)</f>
        <v>EKMGWDJNES</v>
      </c>
      <c r="C79">
        <f t="shared" si="11"/>
        <v>165</v>
      </c>
      <c r="D79">
        <f t="shared" si="12"/>
        <v>16.27</v>
      </c>
      <c r="E79" s="14" t="str">
        <f>VLOOKUP(A79,'Fichier FI (en entrée)'!B:AH,2,0)</f>
        <v>EV</v>
      </c>
      <c r="F79" s="14" t="b">
        <f t="shared" si="13"/>
        <v>1</v>
      </c>
      <c r="G79" s="14" t="b">
        <f>IFERROR(VLOOKUP(A79,'Calculs FA (auto)'!A:F,6,0),FALSE)</f>
        <v>0</v>
      </c>
      <c r="H79" s="14" t="b">
        <f t="shared" si="14"/>
        <v>0</v>
      </c>
      <c r="I79" s="16">
        <f>IFERROR(VLOOKUP(A79,'Moyennes FI (en entrée)'!B:N,7,0),"")</f>
        <v>11.27</v>
      </c>
      <c r="J79" s="16">
        <f>IFERROR(VLOOKUP(VLOOKUP(A79,'Fichier FI (en entrée)'!B:AH,33,0),Modificateurs!A$2:B$5,2,0),0)</f>
        <v>3</v>
      </c>
      <c r="K79" s="16">
        <f>IFERROR(VLOOKUP(VLOOKUP(A79,'Redoub FI (en entrée)'!B:N,7,0),Modificateurs!A$8:B$11,2,0),0)</f>
        <v>0</v>
      </c>
      <c r="L79" s="16">
        <f>IFERROR(VLOOKUP(M79,Modificateurs!D$1:E$94,2,0),0)</f>
        <v>2</v>
      </c>
      <c r="M79" t="str">
        <f>VLOOKUP(A79,'Fichier FI (en entrée)'!B:AH,16,0)&amp;" "&amp;VLOOKUP(A79,'Fichier FI (en entrée)'!B:AH,20,0)&amp;" "&amp;VLOOKUP(A79,'Fichier FI (en entrée)'!B:AH,27,0)&amp;" "&amp;VLOOKUP(A79,'Fichier FI (en entrée)'!B:AH,29,0)</f>
        <v xml:space="preserve">S Mathématiques  </v>
      </c>
      <c r="N79" t="str">
        <f>VLOOKUP(A79,'Fichier FI (en entrée)'!B:AH,8,0)</f>
        <v>En Terminale</v>
      </c>
      <c r="O79" t="b">
        <f>AND(C79&gt;Synthèse!B$8,C79&lt;Synthèse!B$10,NOT(Y79))</f>
        <v>0</v>
      </c>
      <c r="Q79" s="60">
        <f>ROUNDUP(C79/(Synthèse!$B$4+Synthèse!$B$1)*8,0)</f>
        <v>1</v>
      </c>
      <c r="R79" s="60">
        <f>IFERROR(VLOOKUP(A79,'Evaluations (formulaire)'!A:P,6,0)+VLOOKUP(A79,'Evaluations (formulaire)'!A:P,7,0),0)</f>
        <v>0</v>
      </c>
      <c r="S79" s="60">
        <f>IFERROR(VLOOKUP(A79,'Evaluations (formulaire)'!A:P,8,0),0)</f>
        <v>0</v>
      </c>
      <c r="T79" s="60">
        <f>IF(AND(ISBLANK(P79),Q79&lt;=2),Synthèse!$B$41,IF(AND(ISBLANK(P79),Q79&gt;=7),Synthèse!$C$41,R79+S79))</f>
        <v>4.6511627906976744E-3</v>
      </c>
      <c r="U79" s="60">
        <f t="shared" si="15"/>
        <v>16.274651162790697</v>
      </c>
      <c r="V79" s="60">
        <f t="shared" si="16"/>
        <v>165</v>
      </c>
      <c r="X79" s="26">
        <v>1663</v>
      </c>
      <c r="Y79" s="26" t="b">
        <f>IFERROR(VLOOKUP(A79,'Calculs FA (auto)'!A:O,15,0),FALSE)</f>
        <v>0</v>
      </c>
      <c r="Z79" s="26">
        <f>IFERROR(VLOOKUP(A79,'Evaluations (formulaire)'!A:M,9,0),0)</f>
        <v>0</v>
      </c>
      <c r="AA79" s="135" t="b">
        <v>0</v>
      </c>
      <c r="AB79" s="135" t="b">
        <v>1</v>
      </c>
      <c r="AC79" s="135" t="b">
        <f t="shared" si="17"/>
        <v>0</v>
      </c>
      <c r="AD79" s="135" t="b">
        <f t="shared" si="18"/>
        <v>1</v>
      </c>
      <c r="AE79" s="135" t="b">
        <f t="shared" si="19"/>
        <v>0</v>
      </c>
      <c r="AF79" s="135" t="b">
        <f>AND(AC79,$V79&lt;=Synthèse!$B$44)</f>
        <v>0</v>
      </c>
      <c r="AG79" s="135" t="b">
        <f>AND(AD79,$V79&lt;=Synthèse!$B$44)</f>
        <v>1</v>
      </c>
      <c r="AH79" s="135" t="b">
        <f>AND(AE79,$V79&lt;=Synthèse!$B$44)</f>
        <v>0</v>
      </c>
      <c r="AI79" s="137" t="b">
        <v>1</v>
      </c>
      <c r="AJ79" s="137" t="b">
        <v>0</v>
      </c>
      <c r="AK79" s="137" t="b">
        <f t="shared" si="20"/>
        <v>1</v>
      </c>
      <c r="AL79" s="137" t="b">
        <f t="shared" si="21"/>
        <v>0</v>
      </c>
      <c r="AM79" s="137" t="b">
        <f>AND(AK79,$V79&lt;=Synthèse!$B$44)</f>
        <v>1</v>
      </c>
      <c r="AN79" s="137" t="b">
        <f>AND(AL79,$V79&lt;=Synthèse!$B$44)</f>
        <v>0</v>
      </c>
    </row>
    <row r="80" spans="1:40">
      <c r="A80" s="17">
        <v>170479</v>
      </c>
      <c r="B80" t="str">
        <f ca="1">VLOOKUP(A80,'Fichier FI (en entrée)'!B:AH,3,0)</f>
        <v>EJRTDJJVVJ</v>
      </c>
      <c r="C80">
        <f t="shared" si="11"/>
        <v>2097</v>
      </c>
      <c r="D80">
        <f t="shared" si="12"/>
        <v>-100</v>
      </c>
      <c r="E80" s="14" t="str">
        <f>VLOOKUP(A80,'Fichier FI (en entrée)'!B:AH,2,0)</f>
        <v>ENV</v>
      </c>
      <c r="F80" s="14" t="b">
        <f t="shared" si="13"/>
        <v>0</v>
      </c>
      <c r="G80" s="14" t="b">
        <f>IFERROR(VLOOKUP(A80,'Calculs FA (auto)'!A:F,6,0),FALSE)</f>
        <v>0</v>
      </c>
      <c r="H80" s="14" t="b">
        <f t="shared" si="14"/>
        <v>0</v>
      </c>
      <c r="I80" s="16" t="str">
        <f>IFERROR(VLOOKUP(A80,'Moyennes FI (en entrée)'!B:N,7,0),"")</f>
        <v/>
      </c>
      <c r="J80" s="16">
        <f>IFERROR(VLOOKUP(VLOOKUP(A80,'Fichier FI (en entrée)'!B:AH,33,0),Modificateurs!A$2:B$5,2,0),0)</f>
        <v>1</v>
      </c>
      <c r="K80" s="16">
        <f>IFERROR(VLOOKUP(VLOOKUP(A80,'Redoub FI (en entrée)'!B:N,7,0),Modificateurs!A$8:B$11,2,0),0)</f>
        <v>0</v>
      </c>
      <c r="L80" s="16">
        <f>IFERROR(VLOOKUP(M80,Modificateurs!D$1:E$94,2,0),0)</f>
        <v>-12</v>
      </c>
      <c r="M80" t="str">
        <f>VLOOKUP(A80,'Fichier FI (en entrée)'!B:AH,16,0)&amp;" "&amp;VLOOKUP(A80,'Fichier FI (en entrée)'!B:AH,20,0)&amp;" "&amp;VLOOKUP(A80,'Fichier FI (en entrée)'!B:AH,27,0)&amp;" "&amp;VLOOKUP(A80,'Fichier FI (en entrée)'!B:AH,29,0)</f>
        <v xml:space="preserve">STMG Mercatique  </v>
      </c>
      <c r="N80" t="str">
        <f>VLOOKUP(A80,'Fichier FI (en entrée)'!B:AH,8,0)</f>
        <v>En Terminale</v>
      </c>
      <c r="O80" t="b">
        <f>AND(C80&gt;Synthèse!B$8,C80&lt;Synthèse!B$10,NOT(Y80))</f>
        <v>0</v>
      </c>
      <c r="Q80" s="60">
        <f>ROUNDUP(C80/(Synthèse!$B$4+Synthèse!$B$1)*8,0)</f>
        <v>10</v>
      </c>
      <c r="R80" s="60">
        <f>IFERROR(VLOOKUP(A80,'Evaluations (formulaire)'!A:P,6,0)+VLOOKUP(A80,'Evaluations (formulaire)'!A:P,7,0),0)</f>
        <v>0</v>
      </c>
      <c r="S80" s="60">
        <f>IFERROR(VLOOKUP(A80,'Evaluations (formulaire)'!A:P,8,0),0)</f>
        <v>0</v>
      </c>
      <c r="T80" s="60">
        <f>IF(AND(ISBLANK(P80),Q80&lt;=2),Synthèse!$B$41,IF(AND(ISBLANK(P80),Q80&gt;=7),Synthèse!$C$41,R80+S80))</f>
        <v>4.6296296296296294E-3</v>
      </c>
      <c r="U80" s="60">
        <f t="shared" si="15"/>
        <v>-99.995370370370367</v>
      </c>
      <c r="V80" s="60">
        <f t="shared" si="16"/>
        <v>1983</v>
      </c>
      <c r="X80" s="26">
        <v>983</v>
      </c>
      <c r="Y80" s="26" t="b">
        <f>IFERROR(VLOOKUP(A80,'Calculs FA (auto)'!A:O,15,0),FALSE)</f>
        <v>0</v>
      </c>
      <c r="Z80" s="26">
        <f>IFERROR(VLOOKUP(A80,'Evaluations (formulaire)'!A:M,9,0),0)</f>
        <v>0</v>
      </c>
      <c r="AA80" s="135" t="b">
        <v>1</v>
      </c>
      <c r="AB80" s="135" t="b">
        <v>0</v>
      </c>
      <c r="AC80" s="135" t="b">
        <f t="shared" si="17"/>
        <v>0</v>
      </c>
      <c r="AD80" s="135" t="b">
        <f t="shared" si="18"/>
        <v>0</v>
      </c>
      <c r="AE80" s="135" t="b">
        <f t="shared" si="19"/>
        <v>0</v>
      </c>
      <c r="AF80" s="135" t="b">
        <f>AND(AC80,$V80&lt;=Synthèse!$B$44)</f>
        <v>0</v>
      </c>
      <c r="AG80" s="135" t="b">
        <f>AND(AD80,$V80&lt;=Synthèse!$B$44)</f>
        <v>0</v>
      </c>
      <c r="AH80" s="135" t="b">
        <f>AND(AE80,$V80&lt;=Synthèse!$B$44)</f>
        <v>0</v>
      </c>
      <c r="AI80" s="137" t="b">
        <v>0</v>
      </c>
      <c r="AJ80" s="137" t="b">
        <v>1</v>
      </c>
      <c r="AK80" s="137" t="b">
        <f t="shared" si="20"/>
        <v>0</v>
      </c>
      <c r="AL80" s="137" t="b">
        <f t="shared" si="21"/>
        <v>0</v>
      </c>
      <c r="AM80" s="137" t="b">
        <f>AND(AK80,$V80&lt;=Synthèse!$B$44)</f>
        <v>0</v>
      </c>
      <c r="AN80" s="137" t="b">
        <f>AND(AL80,$V80&lt;=Synthèse!$B$44)</f>
        <v>0</v>
      </c>
    </row>
    <row r="81" spans="1:40">
      <c r="A81" s="17">
        <v>170493</v>
      </c>
      <c r="B81" t="str">
        <f ca="1">VLOOKUP(A81,'Fichier FI (en entrée)'!B:AH,3,0)</f>
        <v>PJJDZSJGAA</v>
      </c>
      <c r="C81">
        <f t="shared" si="11"/>
        <v>2097</v>
      </c>
      <c r="D81">
        <f t="shared" si="12"/>
        <v>-100</v>
      </c>
      <c r="E81" s="14" t="str">
        <f>VLOOKUP(A81,'Fichier FI (en entrée)'!B:AH,2,0)</f>
        <v>ENV</v>
      </c>
      <c r="F81" s="14" t="b">
        <f t="shared" si="13"/>
        <v>0</v>
      </c>
      <c r="G81" s="14" t="b">
        <f>IFERROR(VLOOKUP(A81,'Calculs FA (auto)'!A:F,6,0),FALSE)</f>
        <v>0</v>
      </c>
      <c r="H81" s="14" t="b">
        <f t="shared" si="14"/>
        <v>0</v>
      </c>
      <c r="I81" s="16" t="str">
        <f>IFERROR(VLOOKUP(A81,'Moyennes FI (en entrée)'!B:N,7,0),"")</f>
        <v/>
      </c>
      <c r="J81" s="16">
        <f>IFERROR(VLOOKUP(VLOOKUP(A81,'Fichier FI (en entrée)'!B:AH,33,0),Modificateurs!A$2:B$5,2,0),0)</f>
        <v>1</v>
      </c>
      <c r="K81" s="16">
        <f>IFERROR(VLOOKUP(VLOOKUP(A81,'Redoub FI (en entrée)'!B:N,7,0),Modificateurs!A$8:B$11,2,0),0)</f>
        <v>0</v>
      </c>
      <c r="L81" s="16">
        <f>IFERROR(VLOOKUP(M81,Modificateurs!D$1:E$94,2,0),0)</f>
        <v>-12</v>
      </c>
      <c r="M81" t="str">
        <f>VLOOKUP(A81,'Fichier FI (en entrée)'!B:AH,16,0)&amp;" "&amp;VLOOKUP(A81,'Fichier FI (en entrée)'!B:AH,20,0)&amp;" "&amp;VLOOKUP(A81,'Fichier FI (en entrée)'!B:AH,27,0)&amp;" "&amp;VLOOKUP(A81,'Fichier FI (en entrée)'!B:AH,29,0)</f>
        <v xml:space="preserve">STMG Gestion et Finance  </v>
      </c>
      <c r="N81" t="str">
        <f>VLOOKUP(A81,'Fichier FI (en entrée)'!B:AH,8,0)</f>
        <v>En Terminale</v>
      </c>
      <c r="O81" t="b">
        <f>AND(C81&gt;Synthèse!B$8,C81&lt;Synthèse!B$10,NOT(Y81))</f>
        <v>0</v>
      </c>
      <c r="Q81" s="60">
        <f>ROUNDUP(C81/(Synthèse!$B$4+Synthèse!$B$1)*8,0)</f>
        <v>10</v>
      </c>
      <c r="R81" s="60">
        <f>IFERROR(VLOOKUP(A81,'Evaluations (formulaire)'!A:P,6,0)+VLOOKUP(A81,'Evaluations (formulaire)'!A:P,7,0),0)</f>
        <v>0</v>
      </c>
      <c r="S81" s="60">
        <f>IFERROR(VLOOKUP(A81,'Evaluations (formulaire)'!A:P,8,0),0)</f>
        <v>0</v>
      </c>
      <c r="T81" s="60">
        <f>IF(AND(ISBLANK(P81),Q81&lt;=2),Synthèse!$B$41,IF(AND(ISBLANK(P81),Q81&gt;=7),Synthèse!$C$41,R81+S81))</f>
        <v>4.6296296296296294E-3</v>
      </c>
      <c r="U81" s="60">
        <f t="shared" si="15"/>
        <v>-99.995370370370367</v>
      </c>
      <c r="V81" s="60">
        <f t="shared" si="16"/>
        <v>1983</v>
      </c>
      <c r="X81" s="26">
        <v>217</v>
      </c>
      <c r="Y81" s="26" t="b">
        <f>IFERROR(VLOOKUP(A81,'Calculs FA (auto)'!A:O,15,0),FALSE)</f>
        <v>0</v>
      </c>
      <c r="Z81" s="26">
        <f>IFERROR(VLOOKUP(A81,'Evaluations (formulaire)'!A:M,9,0),0)</f>
        <v>0</v>
      </c>
      <c r="AA81" s="135" t="b">
        <v>1</v>
      </c>
      <c r="AB81" s="135" t="b">
        <v>0</v>
      </c>
      <c r="AC81" s="135" t="b">
        <f t="shared" si="17"/>
        <v>0</v>
      </c>
      <c r="AD81" s="135" t="b">
        <f t="shared" si="18"/>
        <v>0</v>
      </c>
      <c r="AE81" s="135" t="b">
        <f t="shared" si="19"/>
        <v>0</v>
      </c>
      <c r="AF81" s="135" t="b">
        <f>AND(AC81,$V81&lt;=Synthèse!$B$44)</f>
        <v>0</v>
      </c>
      <c r="AG81" s="135" t="b">
        <f>AND(AD81,$V81&lt;=Synthèse!$B$44)</f>
        <v>0</v>
      </c>
      <c r="AH81" s="135" t="b">
        <f>AND(AE81,$V81&lt;=Synthèse!$B$44)</f>
        <v>0</v>
      </c>
      <c r="AI81" s="137" t="b">
        <v>0</v>
      </c>
      <c r="AJ81" s="137" t="b">
        <v>1</v>
      </c>
      <c r="AK81" s="137" t="b">
        <f t="shared" si="20"/>
        <v>0</v>
      </c>
      <c r="AL81" s="137" t="b">
        <f t="shared" si="21"/>
        <v>0</v>
      </c>
      <c r="AM81" s="137" t="b">
        <f>AND(AK81,$V81&lt;=Synthèse!$B$44)</f>
        <v>0</v>
      </c>
      <c r="AN81" s="137" t="b">
        <f>AND(AL81,$V81&lt;=Synthèse!$B$44)</f>
        <v>0</v>
      </c>
    </row>
    <row r="82" spans="1:40">
      <c r="A82" s="17">
        <v>170495</v>
      </c>
      <c r="B82" t="str">
        <f ca="1">VLOOKUP(A82,'Fichier FI (en entrée)'!B:AH,3,0)</f>
        <v>CNXEGVEANF</v>
      </c>
      <c r="C82">
        <f t="shared" si="11"/>
        <v>1601</v>
      </c>
      <c r="D82">
        <f t="shared" si="12"/>
        <v>-1.9100000000000001</v>
      </c>
      <c r="E82" s="14" t="str">
        <f>VLOOKUP(A82,'Fichier FI (en entrée)'!B:AH,2,0)</f>
        <v>EV</v>
      </c>
      <c r="F82" s="14" t="b">
        <f t="shared" si="13"/>
        <v>1</v>
      </c>
      <c r="G82" s="14" t="b">
        <f>IFERROR(VLOOKUP(A82,'Calculs FA (auto)'!A:F,6,0),FALSE)</f>
        <v>1</v>
      </c>
      <c r="H82" s="14" t="b">
        <f t="shared" si="14"/>
        <v>1</v>
      </c>
      <c r="I82" s="16">
        <f>IFERROR(VLOOKUP(A82,'Moyennes FI (en entrée)'!B:N,7,0),"")</f>
        <v>9.09</v>
      </c>
      <c r="J82" s="16">
        <f>IFERROR(VLOOKUP(VLOOKUP(A82,'Fichier FI (en entrée)'!B:AH,33,0),Modificateurs!A$2:B$5,2,0),0)</f>
        <v>1</v>
      </c>
      <c r="K82" s="16">
        <f>IFERROR(VLOOKUP(VLOOKUP(A82,'Redoub FI (en entrée)'!B:N,7,0),Modificateurs!A$8:B$11,2,0),0)</f>
        <v>0</v>
      </c>
      <c r="L82" s="16">
        <f>IFERROR(VLOOKUP(M82,Modificateurs!D$1:E$94,2,0),0)</f>
        <v>-12</v>
      </c>
      <c r="M82" t="str">
        <f>VLOOKUP(A82,'Fichier FI (en entrée)'!B:AH,16,0)&amp;" "&amp;VLOOKUP(A82,'Fichier FI (en entrée)'!B:AH,20,0)&amp;" "&amp;VLOOKUP(A82,'Fichier FI (en entrée)'!B:AH,27,0)&amp;" "&amp;VLOOKUP(A82,'Fichier FI (en entrée)'!B:AH,29,0)</f>
        <v xml:space="preserve">STMG Mercatique  </v>
      </c>
      <c r="N82" t="str">
        <f>VLOOKUP(A82,'Fichier FI (en entrée)'!B:AH,8,0)</f>
        <v>En Terminale</v>
      </c>
      <c r="O82" t="b">
        <f>AND(C82&gt;Synthèse!B$8,C82&lt;Synthèse!B$10,NOT(Y82))</f>
        <v>0</v>
      </c>
      <c r="Q82" s="60">
        <f>ROUNDUP(C82/(Synthèse!$B$4+Synthèse!$B$1)*8,0)</f>
        <v>8</v>
      </c>
      <c r="R82" s="60">
        <f>IFERROR(VLOOKUP(A82,'Evaluations (formulaire)'!A:P,6,0)+VLOOKUP(A82,'Evaluations (formulaire)'!A:P,7,0),0)</f>
        <v>0</v>
      </c>
      <c r="S82" s="60">
        <f>IFERROR(VLOOKUP(A82,'Evaluations (formulaire)'!A:P,8,0),0)</f>
        <v>0</v>
      </c>
      <c r="T82" s="60">
        <f>IF(AND(ISBLANK(P82),Q82&lt;=2),Synthèse!$B$41,IF(AND(ISBLANK(P82),Q82&gt;=7),Synthèse!$C$41,R82+S82))</f>
        <v>4.6296296296296294E-3</v>
      </c>
      <c r="U82" s="60">
        <f t="shared" si="15"/>
        <v>-1.9053703703703706</v>
      </c>
      <c r="V82" s="60">
        <f t="shared" si="16"/>
        <v>1601</v>
      </c>
      <c r="X82" s="26">
        <v>1336</v>
      </c>
      <c r="Y82" s="26" t="b">
        <f>IFERROR(VLOOKUP(A82,'Calculs FA (auto)'!A:O,15,0),FALSE)</f>
        <v>0</v>
      </c>
      <c r="Z82" s="26">
        <f>IFERROR(VLOOKUP(A82,'Evaluations (formulaire)'!A:M,9,0),0)</f>
        <v>0</v>
      </c>
      <c r="AA82" s="135" t="b">
        <v>1</v>
      </c>
      <c r="AB82" s="135" t="b">
        <v>0</v>
      </c>
      <c r="AC82" s="135" t="b">
        <f t="shared" si="17"/>
        <v>1</v>
      </c>
      <c r="AD82" s="135" t="b">
        <f t="shared" si="18"/>
        <v>0</v>
      </c>
      <c r="AE82" s="135" t="b">
        <f t="shared" si="19"/>
        <v>0</v>
      </c>
      <c r="AF82" s="135" t="b">
        <f>AND(AC82,$V82&lt;=Synthèse!$B$44)</f>
        <v>0</v>
      </c>
      <c r="AG82" s="135" t="b">
        <f>AND(AD82,$V82&lt;=Synthèse!$B$44)</f>
        <v>0</v>
      </c>
      <c r="AH82" s="135" t="b">
        <f>AND(AE82,$V82&lt;=Synthèse!$B$44)</f>
        <v>0</v>
      </c>
      <c r="AI82" s="137" t="b">
        <v>0</v>
      </c>
      <c r="AJ82" s="137" t="b">
        <v>1</v>
      </c>
      <c r="AK82" s="137" t="b">
        <f t="shared" si="20"/>
        <v>0</v>
      </c>
      <c r="AL82" s="137" t="b">
        <f t="shared" si="21"/>
        <v>1</v>
      </c>
      <c r="AM82" s="137" t="b">
        <f>AND(AK82,$V82&lt;=Synthèse!$B$44)</f>
        <v>0</v>
      </c>
      <c r="AN82" s="137" t="b">
        <f>AND(AL82,$V82&lt;=Synthèse!$B$44)</f>
        <v>0</v>
      </c>
    </row>
    <row r="83" spans="1:40">
      <c r="A83" s="17">
        <v>170514</v>
      </c>
      <c r="B83" t="str">
        <f ca="1">VLOOKUP(A83,'Fichier FI (en entrée)'!B:AH,3,0)</f>
        <v>CQYATPOEFH</v>
      </c>
      <c r="C83">
        <f t="shared" si="11"/>
        <v>904</v>
      </c>
      <c r="D83">
        <f t="shared" si="12"/>
        <v>11.03</v>
      </c>
      <c r="E83" s="14" t="str">
        <f>VLOOKUP(A83,'Fichier FI (en entrée)'!B:AH,2,0)</f>
        <v>EV</v>
      </c>
      <c r="F83" s="14" t="b">
        <f t="shared" si="13"/>
        <v>1</v>
      </c>
      <c r="G83" s="14" t="b">
        <f>IFERROR(VLOOKUP(A83,'Calculs FA (auto)'!A:F,6,0),FALSE)</f>
        <v>1</v>
      </c>
      <c r="H83" s="14" t="b">
        <f t="shared" si="14"/>
        <v>1</v>
      </c>
      <c r="I83" s="16">
        <f>IFERROR(VLOOKUP(A83,'Moyennes FI (en entrée)'!B:N,7,0),"")</f>
        <v>8.0299999999999994</v>
      </c>
      <c r="J83" s="16">
        <f>IFERROR(VLOOKUP(VLOOKUP(A83,'Fichier FI (en entrée)'!B:AH,33,0),Modificateurs!A$2:B$5,2,0),0)</f>
        <v>1</v>
      </c>
      <c r="K83" s="16">
        <f>IFERROR(VLOOKUP(VLOOKUP(A83,'Redoub FI (en entrée)'!B:N,7,0),Modificateurs!A$8:B$11,2,0),0)</f>
        <v>0</v>
      </c>
      <c r="L83" s="16">
        <f>IFERROR(VLOOKUP(M83,Modificateurs!D$1:E$94,2,0),0)</f>
        <v>2</v>
      </c>
      <c r="M83" t="str">
        <f>VLOOKUP(A83,'Fichier FI (en entrée)'!B:AH,16,0)&amp;" "&amp;VLOOKUP(A83,'Fichier FI (en entrée)'!B:AH,20,0)&amp;" "&amp;VLOOKUP(A83,'Fichier FI (en entrée)'!B:AH,27,0)&amp;" "&amp;VLOOKUP(A83,'Fichier FI (en entrée)'!B:AH,29,0)</f>
        <v xml:space="preserve">S Physique-chimie  </v>
      </c>
      <c r="N83" t="str">
        <f>VLOOKUP(A83,'Fichier FI (en entrée)'!B:AH,8,0)</f>
        <v>En Terminale</v>
      </c>
      <c r="O83" t="b">
        <f>AND(C83&gt;Synthèse!B$8,C83&lt;Synthèse!B$10,NOT(Y83))</f>
        <v>0</v>
      </c>
      <c r="Q83" s="60">
        <f>ROUNDUP(C83/(Synthèse!$B$4+Synthèse!$B$1)*8,0)</f>
        <v>5</v>
      </c>
      <c r="R83" s="60">
        <f>IFERROR(VLOOKUP(A83,'Evaluations (formulaire)'!A:P,6,0)+VLOOKUP(A83,'Evaluations (formulaire)'!A:P,7,0),0)</f>
        <v>0</v>
      </c>
      <c r="S83" s="60">
        <f>IFERROR(VLOOKUP(A83,'Evaluations (formulaire)'!A:P,8,0),0)</f>
        <v>0</v>
      </c>
      <c r="T83" s="60">
        <f>IF(AND(ISBLANK(P83),Q83&lt;=2),Synthèse!$B$41,IF(AND(ISBLANK(P83),Q83&gt;=7),Synthèse!$C$41,R83+S83))</f>
        <v>0</v>
      </c>
      <c r="U83" s="60">
        <f t="shared" si="15"/>
        <v>11.03</v>
      </c>
      <c r="V83" s="60">
        <f t="shared" si="16"/>
        <v>904</v>
      </c>
      <c r="X83" s="26">
        <v>733</v>
      </c>
      <c r="Y83" s="26" t="b">
        <f>IFERROR(VLOOKUP(A83,'Calculs FA (auto)'!A:O,15,0),FALSE)</f>
        <v>1</v>
      </c>
      <c r="Z83" s="26">
        <f>IFERROR(VLOOKUP(A83,'Evaluations (formulaire)'!A:M,9,0),0)</f>
        <v>0</v>
      </c>
      <c r="AA83" s="135" t="b">
        <v>1</v>
      </c>
      <c r="AB83" s="135" t="b">
        <v>0</v>
      </c>
      <c r="AC83" s="135" t="b">
        <f t="shared" si="17"/>
        <v>1</v>
      </c>
      <c r="AD83" s="135" t="b">
        <f t="shared" si="18"/>
        <v>0</v>
      </c>
      <c r="AE83" s="135" t="b">
        <f t="shared" si="19"/>
        <v>0</v>
      </c>
      <c r="AF83" s="135" t="b">
        <f>AND(AC83,$V83&lt;=Synthèse!$B$44)</f>
        <v>0</v>
      </c>
      <c r="AG83" s="135" t="b">
        <f>AND(AD83,$V83&lt;=Synthèse!$B$44)</f>
        <v>0</v>
      </c>
      <c r="AH83" s="135" t="b">
        <f>AND(AE83,$V83&lt;=Synthèse!$B$44)</f>
        <v>0</v>
      </c>
      <c r="AI83" s="137" t="b">
        <v>0</v>
      </c>
      <c r="AJ83" s="137" t="b">
        <v>1</v>
      </c>
      <c r="AK83" s="137" t="b">
        <f t="shared" si="20"/>
        <v>0</v>
      </c>
      <c r="AL83" s="137" t="b">
        <f t="shared" si="21"/>
        <v>1</v>
      </c>
      <c r="AM83" s="137" t="b">
        <f>AND(AK83,$V83&lt;=Synthèse!$B$44)</f>
        <v>0</v>
      </c>
      <c r="AN83" s="137" t="b">
        <f>AND(AL83,$V83&lt;=Synthèse!$B$44)</f>
        <v>0</v>
      </c>
    </row>
    <row r="84" spans="1:40">
      <c r="A84" s="17">
        <v>170541</v>
      </c>
      <c r="B84" t="str">
        <f ca="1">VLOOKUP(A84,'Fichier FI (en entrée)'!B:AH,3,0)</f>
        <v>ZZTZFMGEXG</v>
      </c>
      <c r="C84">
        <f t="shared" si="11"/>
        <v>83</v>
      </c>
      <c r="D84">
        <f t="shared" si="12"/>
        <v>17.47</v>
      </c>
      <c r="E84" s="14" t="str">
        <f>VLOOKUP(A84,'Fichier FI (en entrée)'!B:AH,2,0)</f>
        <v>EV</v>
      </c>
      <c r="F84" s="14" t="b">
        <f t="shared" si="13"/>
        <v>1</v>
      </c>
      <c r="G84" s="14" t="b">
        <f>IFERROR(VLOOKUP(A84,'Calculs FA (auto)'!A:F,6,0),FALSE)</f>
        <v>0</v>
      </c>
      <c r="H84" s="14" t="b">
        <f t="shared" si="14"/>
        <v>0</v>
      </c>
      <c r="I84" s="16">
        <f>IFERROR(VLOOKUP(A84,'Moyennes FI (en entrée)'!B:N,7,0),"")</f>
        <v>12.47</v>
      </c>
      <c r="J84" s="16">
        <f>IFERROR(VLOOKUP(VLOOKUP(A84,'Fichier FI (en entrée)'!B:AH,33,0),Modificateurs!A$2:B$5,2,0),0)</f>
        <v>3</v>
      </c>
      <c r="K84" s="16">
        <f>IFERROR(VLOOKUP(VLOOKUP(A84,'Redoub FI (en entrée)'!B:N,7,0),Modificateurs!A$8:B$11,2,0),0)</f>
        <v>0</v>
      </c>
      <c r="L84" s="16">
        <f>IFERROR(VLOOKUP(M84,Modificateurs!D$1:E$94,2,0),0)</f>
        <v>2</v>
      </c>
      <c r="M84" t="str">
        <f>VLOOKUP(A84,'Fichier FI (en entrée)'!B:AH,16,0)&amp;" "&amp;VLOOKUP(A84,'Fichier FI (en entrée)'!B:AH,20,0)&amp;" "&amp;VLOOKUP(A84,'Fichier FI (en entrée)'!B:AH,27,0)&amp;" "&amp;VLOOKUP(A84,'Fichier FI (en entrée)'!B:AH,29,0)</f>
        <v xml:space="preserve">S Mathématiques  </v>
      </c>
      <c r="N84" t="str">
        <f>VLOOKUP(A84,'Fichier FI (en entrée)'!B:AH,8,0)</f>
        <v>En Terminale</v>
      </c>
      <c r="O84" t="b">
        <f>AND(C84&gt;Synthèse!B$8,C84&lt;Synthèse!B$10,NOT(Y84))</f>
        <v>0</v>
      </c>
      <c r="Q84" s="60">
        <f>ROUNDUP(C84/(Synthèse!$B$4+Synthèse!$B$1)*8,0)</f>
        <v>1</v>
      </c>
      <c r="R84" s="60">
        <f>IFERROR(VLOOKUP(A84,'Evaluations (formulaire)'!A:P,6,0)+VLOOKUP(A84,'Evaluations (formulaire)'!A:P,7,0),0)</f>
        <v>0</v>
      </c>
      <c r="S84" s="60">
        <f>IFERROR(VLOOKUP(A84,'Evaluations (formulaire)'!A:P,8,0),0)</f>
        <v>0</v>
      </c>
      <c r="T84" s="60">
        <f>IF(AND(ISBLANK(P84),Q84&lt;=2),Synthèse!$B$41,IF(AND(ISBLANK(P84),Q84&gt;=7),Synthèse!$C$41,R84+S84))</f>
        <v>4.6511627906976744E-3</v>
      </c>
      <c r="U84" s="60">
        <f t="shared" si="15"/>
        <v>17.474651162790696</v>
      </c>
      <c r="V84" s="60">
        <f t="shared" si="16"/>
        <v>83</v>
      </c>
      <c r="X84" s="26">
        <v>665</v>
      </c>
      <c r="Y84" s="26" t="b">
        <f>IFERROR(VLOOKUP(A84,'Calculs FA (auto)'!A:O,15,0),FALSE)</f>
        <v>0</v>
      </c>
      <c r="Z84" s="26">
        <f>IFERROR(VLOOKUP(A84,'Evaluations (formulaire)'!A:M,9,0),0)</f>
        <v>0</v>
      </c>
      <c r="AA84" s="135" t="b">
        <v>0</v>
      </c>
      <c r="AB84" s="135" t="b">
        <v>1</v>
      </c>
      <c r="AC84" s="135" t="b">
        <f t="shared" si="17"/>
        <v>0</v>
      </c>
      <c r="AD84" s="135" t="b">
        <f t="shared" si="18"/>
        <v>1</v>
      </c>
      <c r="AE84" s="135" t="b">
        <f t="shared" si="19"/>
        <v>0</v>
      </c>
      <c r="AF84" s="135" t="b">
        <f>AND(AC84,$V84&lt;=Synthèse!$B$44)</f>
        <v>0</v>
      </c>
      <c r="AG84" s="135" t="b">
        <f>AND(AD84,$V84&lt;=Synthèse!$B$44)</f>
        <v>1</v>
      </c>
      <c r="AH84" s="135" t="b">
        <f>AND(AE84,$V84&lt;=Synthèse!$B$44)</f>
        <v>0</v>
      </c>
      <c r="AI84" s="137" t="b">
        <v>1</v>
      </c>
      <c r="AJ84" s="137" t="b">
        <v>0</v>
      </c>
      <c r="AK84" s="137" t="b">
        <f t="shared" si="20"/>
        <v>1</v>
      </c>
      <c r="AL84" s="137" t="b">
        <f t="shared" si="21"/>
        <v>0</v>
      </c>
      <c r="AM84" s="137" t="b">
        <f>AND(AK84,$V84&lt;=Synthèse!$B$44)</f>
        <v>1</v>
      </c>
      <c r="AN84" s="137" t="b">
        <f>AND(AL84,$V84&lt;=Synthèse!$B$44)</f>
        <v>0</v>
      </c>
    </row>
    <row r="85" spans="1:40">
      <c r="A85" s="17">
        <v>170549</v>
      </c>
      <c r="B85" t="str">
        <f ca="1">VLOOKUP(A85,'Fichier FI (en entrée)'!B:AH,3,0)</f>
        <v>EEXECJFFWO</v>
      </c>
      <c r="C85">
        <f t="shared" si="11"/>
        <v>536</v>
      </c>
      <c r="D85">
        <f t="shared" si="12"/>
        <v>13.23</v>
      </c>
      <c r="E85" s="14" t="str">
        <f>VLOOKUP(A85,'Fichier FI (en entrée)'!B:AH,2,0)</f>
        <v>EV</v>
      </c>
      <c r="F85" s="14" t="b">
        <f t="shared" si="13"/>
        <v>1</v>
      </c>
      <c r="G85" s="14" t="b">
        <f>IFERROR(VLOOKUP(A85,'Calculs FA (auto)'!A:F,6,0),FALSE)</f>
        <v>0</v>
      </c>
      <c r="H85" s="14" t="b">
        <f t="shared" si="14"/>
        <v>0</v>
      </c>
      <c r="I85" s="16">
        <f>IFERROR(VLOOKUP(A85,'Moyennes FI (en entrée)'!B:N,7,0),"")</f>
        <v>10.23</v>
      </c>
      <c r="J85" s="16">
        <f>IFERROR(VLOOKUP(VLOOKUP(A85,'Fichier FI (en entrée)'!B:AH,33,0),Modificateurs!A$2:B$5,2,0),0)</f>
        <v>1</v>
      </c>
      <c r="K85" s="16">
        <f>IFERROR(VLOOKUP(VLOOKUP(A85,'Redoub FI (en entrée)'!B:N,7,0),Modificateurs!A$8:B$11,2,0),0)</f>
        <v>0</v>
      </c>
      <c r="L85" s="16">
        <f>IFERROR(VLOOKUP(M85,Modificateurs!D$1:E$94,2,0),0)</f>
        <v>2</v>
      </c>
      <c r="M85" t="str">
        <f>VLOOKUP(A85,'Fichier FI (en entrée)'!B:AH,16,0)&amp;" "&amp;VLOOKUP(A85,'Fichier FI (en entrée)'!B:AH,20,0)&amp;" "&amp;VLOOKUP(A85,'Fichier FI (en entrée)'!B:AH,27,0)&amp;" "&amp;VLOOKUP(A85,'Fichier FI (en entrée)'!B:AH,29,0)</f>
        <v xml:space="preserve">S Mathématiques  </v>
      </c>
      <c r="N85" t="str">
        <f>VLOOKUP(A85,'Fichier FI (en entrée)'!B:AH,8,0)</f>
        <v>En Terminale</v>
      </c>
      <c r="O85" t="b">
        <f>AND(C85&gt;Synthèse!B$8,C85&lt;Synthèse!B$10,NOT(Y85))</f>
        <v>1</v>
      </c>
      <c r="Q85" s="60">
        <f>ROUNDUP(C85/(Synthèse!$B$4+Synthèse!$B$1)*8,0)</f>
        <v>3</v>
      </c>
      <c r="R85" s="60">
        <f>IFERROR(VLOOKUP(A85,'Evaluations (formulaire)'!A:P,6,0)+VLOOKUP(A85,'Evaluations (formulaire)'!A:P,7,0),0)</f>
        <v>0</v>
      </c>
      <c r="S85" s="60">
        <f>IFERROR(VLOOKUP(A85,'Evaluations (formulaire)'!A:P,8,0),0)</f>
        <v>0</v>
      </c>
      <c r="T85" s="60">
        <f>IF(AND(ISBLANK(P85),Q85&lt;=2),Synthèse!$B$41,IF(AND(ISBLANK(P85),Q85&gt;=7),Synthèse!$C$41,R85+S85))</f>
        <v>0</v>
      </c>
      <c r="U85" s="60">
        <f t="shared" si="15"/>
        <v>13.23</v>
      </c>
      <c r="V85" s="60">
        <f t="shared" si="16"/>
        <v>537</v>
      </c>
      <c r="X85" s="26">
        <v>664</v>
      </c>
      <c r="Y85" s="26" t="b">
        <f>IFERROR(VLOOKUP(A85,'Calculs FA (auto)'!A:O,15,0),FALSE)</f>
        <v>0</v>
      </c>
      <c r="Z85" s="26">
        <f>IFERROR(VLOOKUP(A85,'Evaluations (formulaire)'!A:M,9,0),0)</f>
        <v>0</v>
      </c>
      <c r="AA85" s="135" t="b">
        <v>1</v>
      </c>
      <c r="AB85" s="135" t="b">
        <v>0</v>
      </c>
      <c r="AC85" s="135" t="b">
        <f t="shared" si="17"/>
        <v>1</v>
      </c>
      <c r="AD85" s="135" t="b">
        <f t="shared" si="18"/>
        <v>0</v>
      </c>
      <c r="AE85" s="135" t="b">
        <f t="shared" si="19"/>
        <v>0</v>
      </c>
      <c r="AF85" s="135" t="b">
        <f>AND(AC85,$V85&lt;=Synthèse!$B$44)</f>
        <v>1</v>
      </c>
      <c r="AG85" s="135" t="b">
        <f>AND(AD85,$V85&lt;=Synthèse!$B$44)</f>
        <v>0</v>
      </c>
      <c r="AH85" s="135" t="b">
        <f>AND(AE85,$V85&lt;=Synthèse!$B$44)</f>
        <v>0</v>
      </c>
      <c r="AI85" s="137" t="b">
        <v>0</v>
      </c>
      <c r="AJ85" s="137" t="b">
        <v>1</v>
      </c>
      <c r="AK85" s="137" t="b">
        <f t="shared" si="20"/>
        <v>0</v>
      </c>
      <c r="AL85" s="137" t="b">
        <f t="shared" si="21"/>
        <v>1</v>
      </c>
      <c r="AM85" s="137" t="b">
        <f>AND(AK85,$V85&lt;=Synthèse!$B$44)</f>
        <v>0</v>
      </c>
      <c r="AN85" s="137" t="b">
        <f>AND(AL85,$V85&lt;=Synthèse!$B$44)</f>
        <v>1</v>
      </c>
    </row>
    <row r="86" spans="1:40">
      <c r="A86" s="17">
        <v>170580</v>
      </c>
      <c r="B86" t="str">
        <f ca="1">VLOOKUP(A86,'Fichier FI (en entrée)'!B:AH,3,0)</f>
        <v>NSTYNPLHFF</v>
      </c>
      <c r="C86">
        <f t="shared" si="11"/>
        <v>488</v>
      </c>
      <c r="D86">
        <f t="shared" si="12"/>
        <v>13.46</v>
      </c>
      <c r="E86" s="14" t="str">
        <f>VLOOKUP(A86,'Fichier FI (en entrée)'!B:AH,2,0)</f>
        <v>EV</v>
      </c>
      <c r="F86" s="14" t="b">
        <f t="shared" si="13"/>
        <v>1</v>
      </c>
      <c r="G86" s="14" t="b">
        <f>IFERROR(VLOOKUP(A86,'Calculs FA (auto)'!A:F,6,0),FALSE)</f>
        <v>0</v>
      </c>
      <c r="H86" s="14" t="b">
        <f t="shared" si="14"/>
        <v>0</v>
      </c>
      <c r="I86" s="16">
        <f>IFERROR(VLOOKUP(A86,'Moyennes FI (en entrée)'!B:N,7,0),"")</f>
        <v>10.46</v>
      </c>
      <c r="J86" s="16">
        <f>IFERROR(VLOOKUP(VLOOKUP(A86,'Fichier FI (en entrée)'!B:AH,33,0),Modificateurs!A$2:B$5,2,0),0)</f>
        <v>1</v>
      </c>
      <c r="K86" s="16">
        <f>IFERROR(VLOOKUP(VLOOKUP(A86,'Redoub FI (en entrée)'!B:N,7,0),Modificateurs!A$8:B$11,2,0),0)</f>
        <v>0</v>
      </c>
      <c r="L86" s="16">
        <f>IFERROR(VLOOKUP(M86,Modificateurs!D$1:E$94,2,0),0)</f>
        <v>2</v>
      </c>
      <c r="M86" t="str">
        <f>VLOOKUP(A86,'Fichier FI (en entrée)'!B:AH,16,0)&amp;" "&amp;VLOOKUP(A86,'Fichier FI (en entrée)'!B:AH,20,0)&amp;" "&amp;VLOOKUP(A86,'Fichier FI (en entrée)'!B:AH,27,0)&amp;" "&amp;VLOOKUP(A86,'Fichier FI (en entrée)'!B:AH,29,0)</f>
        <v xml:space="preserve">S Mathématiques  </v>
      </c>
      <c r="N86" t="str">
        <f>VLOOKUP(A86,'Fichier FI (en entrée)'!B:AH,8,0)</f>
        <v>En Terminale</v>
      </c>
      <c r="O86" t="b">
        <f>AND(C86&gt;Synthèse!B$8,C86&lt;Synthèse!B$10,NOT(Y86))</f>
        <v>1</v>
      </c>
      <c r="Q86" s="60">
        <f>ROUNDUP(C86/(Synthèse!$B$4+Synthèse!$B$1)*8,0)</f>
        <v>3</v>
      </c>
      <c r="R86" s="60">
        <f>IFERROR(VLOOKUP(A86,'Evaluations (formulaire)'!A:P,6,0)+VLOOKUP(A86,'Evaluations (formulaire)'!A:P,7,0),0)</f>
        <v>0</v>
      </c>
      <c r="S86" s="60">
        <f>IFERROR(VLOOKUP(A86,'Evaluations (formulaire)'!A:P,8,0),0)</f>
        <v>0</v>
      </c>
      <c r="T86" s="60">
        <f>IF(AND(ISBLANK(P86),Q86&lt;=2),Synthèse!$B$41,IF(AND(ISBLANK(P86),Q86&gt;=7),Synthèse!$C$41,R86+S86))</f>
        <v>0</v>
      </c>
      <c r="U86" s="60">
        <f t="shared" si="15"/>
        <v>13.46</v>
      </c>
      <c r="V86" s="60">
        <f t="shared" si="16"/>
        <v>489</v>
      </c>
      <c r="X86" s="26">
        <v>241</v>
      </c>
      <c r="Y86" s="26" t="b">
        <f>IFERROR(VLOOKUP(A86,'Calculs FA (auto)'!A:O,15,0),FALSE)</f>
        <v>0</v>
      </c>
      <c r="Z86" s="26">
        <f>IFERROR(VLOOKUP(A86,'Evaluations (formulaire)'!A:M,9,0),0)</f>
        <v>0</v>
      </c>
      <c r="AA86" s="135" t="b">
        <v>1</v>
      </c>
      <c r="AB86" s="135" t="b">
        <v>0</v>
      </c>
      <c r="AC86" s="135" t="b">
        <f t="shared" si="17"/>
        <v>1</v>
      </c>
      <c r="AD86" s="135" t="b">
        <f t="shared" si="18"/>
        <v>0</v>
      </c>
      <c r="AE86" s="135" t="b">
        <f t="shared" si="19"/>
        <v>0</v>
      </c>
      <c r="AF86" s="135" t="b">
        <f>AND(AC86,$V86&lt;=Synthèse!$B$44)</f>
        <v>1</v>
      </c>
      <c r="AG86" s="135" t="b">
        <f>AND(AD86,$V86&lt;=Synthèse!$B$44)</f>
        <v>0</v>
      </c>
      <c r="AH86" s="135" t="b">
        <f>AND(AE86,$V86&lt;=Synthèse!$B$44)</f>
        <v>0</v>
      </c>
      <c r="AI86" s="137" t="b">
        <v>0</v>
      </c>
      <c r="AJ86" s="137" t="b">
        <v>1</v>
      </c>
      <c r="AK86" s="137" t="b">
        <f t="shared" si="20"/>
        <v>0</v>
      </c>
      <c r="AL86" s="137" t="b">
        <f t="shared" si="21"/>
        <v>1</v>
      </c>
      <c r="AM86" s="137" t="b">
        <f>AND(AK86,$V86&lt;=Synthèse!$B$44)</f>
        <v>0</v>
      </c>
      <c r="AN86" s="137" t="b">
        <f>AND(AL86,$V86&lt;=Synthèse!$B$44)</f>
        <v>1</v>
      </c>
    </row>
    <row r="87" spans="1:40">
      <c r="A87" s="17">
        <v>170615</v>
      </c>
      <c r="B87" t="str">
        <f ca="1">VLOOKUP(A87,'Fichier FI (en entrée)'!B:AH,3,0)</f>
        <v>LUAGPZMLPX</v>
      </c>
      <c r="C87">
        <f t="shared" si="11"/>
        <v>2097</v>
      </c>
      <c r="D87">
        <f t="shared" si="12"/>
        <v>-100</v>
      </c>
      <c r="E87" s="14" t="str">
        <f>VLOOKUP(A87,'Fichier FI (en entrée)'!B:AH,2,0)</f>
        <v>ENV</v>
      </c>
      <c r="F87" s="14" t="b">
        <f t="shared" si="13"/>
        <v>0</v>
      </c>
      <c r="G87" s="14" t="b">
        <f>IFERROR(VLOOKUP(A87,'Calculs FA (auto)'!A:F,6,0),FALSE)</f>
        <v>0</v>
      </c>
      <c r="H87" s="14" t="b">
        <f t="shared" si="14"/>
        <v>0</v>
      </c>
      <c r="I87" s="16" t="str">
        <f>IFERROR(VLOOKUP(A87,'Moyennes FI (en entrée)'!B:N,7,0),"")</f>
        <v/>
      </c>
      <c r="J87" s="16">
        <f>IFERROR(VLOOKUP(VLOOKUP(A87,'Fichier FI (en entrée)'!B:AH,33,0),Modificateurs!A$2:B$5,2,0),0)</f>
        <v>1</v>
      </c>
      <c r="K87" s="16">
        <f>IFERROR(VLOOKUP(VLOOKUP(A87,'Redoub FI (en entrée)'!B:N,7,0),Modificateurs!A$8:B$11,2,0),0)</f>
        <v>0</v>
      </c>
      <c r="L87" s="16">
        <f>IFERROR(VLOOKUP(M87,Modificateurs!D$1:E$94,2,0),0)</f>
        <v>2</v>
      </c>
      <c r="M87" t="str">
        <f>VLOOKUP(A87,'Fichier FI (en entrée)'!B:AH,16,0)&amp;" "&amp;VLOOKUP(A87,'Fichier FI (en entrée)'!B:AH,20,0)&amp;" "&amp;VLOOKUP(A87,'Fichier FI (en entrée)'!B:AH,27,0)&amp;" "&amp;VLOOKUP(A87,'Fichier FI (en entrée)'!B:AH,29,0)</f>
        <v xml:space="preserve">S Physique-chimie  </v>
      </c>
      <c r="N87" t="str">
        <f>VLOOKUP(A87,'Fichier FI (en entrée)'!B:AH,8,0)</f>
        <v>En Terminale</v>
      </c>
      <c r="O87" t="b">
        <f>AND(C87&gt;Synthèse!B$8,C87&lt;Synthèse!B$10,NOT(Y87))</f>
        <v>0</v>
      </c>
      <c r="Q87" s="60">
        <f>ROUNDUP(C87/(Synthèse!$B$4+Synthèse!$B$1)*8,0)</f>
        <v>10</v>
      </c>
      <c r="R87" s="60">
        <f>IFERROR(VLOOKUP(A87,'Evaluations (formulaire)'!A:P,6,0)+VLOOKUP(A87,'Evaluations (formulaire)'!A:P,7,0),0)</f>
        <v>0</v>
      </c>
      <c r="S87" s="60">
        <f>IFERROR(VLOOKUP(A87,'Evaluations (formulaire)'!A:P,8,0),0)</f>
        <v>0</v>
      </c>
      <c r="T87" s="60">
        <f>IF(AND(ISBLANK(P87),Q87&lt;=2),Synthèse!$B$41,IF(AND(ISBLANK(P87),Q87&gt;=7),Synthèse!$C$41,R87+S87))</f>
        <v>4.6296296296296294E-3</v>
      </c>
      <c r="U87" s="60">
        <f t="shared" si="15"/>
        <v>-99.995370370370367</v>
      </c>
      <c r="V87" s="60">
        <f t="shared" si="16"/>
        <v>1983</v>
      </c>
      <c r="X87" s="26">
        <v>161</v>
      </c>
      <c r="Y87" s="26" t="b">
        <f>IFERROR(VLOOKUP(A87,'Calculs FA (auto)'!A:O,15,0),FALSE)</f>
        <v>0</v>
      </c>
      <c r="Z87" s="26">
        <f>IFERROR(VLOOKUP(A87,'Evaluations (formulaire)'!A:M,9,0),0)</f>
        <v>0</v>
      </c>
      <c r="AA87" s="135" t="b">
        <v>1</v>
      </c>
      <c r="AB87" s="135" t="b">
        <v>0</v>
      </c>
      <c r="AC87" s="135" t="b">
        <f t="shared" si="17"/>
        <v>0</v>
      </c>
      <c r="AD87" s="135" t="b">
        <f t="shared" si="18"/>
        <v>0</v>
      </c>
      <c r="AE87" s="135" t="b">
        <f t="shared" si="19"/>
        <v>0</v>
      </c>
      <c r="AF87" s="135" t="b">
        <f>AND(AC87,$V87&lt;=Synthèse!$B$44)</f>
        <v>0</v>
      </c>
      <c r="AG87" s="135" t="b">
        <f>AND(AD87,$V87&lt;=Synthèse!$B$44)</f>
        <v>0</v>
      </c>
      <c r="AH87" s="135" t="b">
        <f>AND(AE87,$V87&lt;=Synthèse!$B$44)</f>
        <v>0</v>
      </c>
      <c r="AI87" s="137" t="b">
        <v>0</v>
      </c>
      <c r="AJ87" s="137" t="b">
        <v>1</v>
      </c>
      <c r="AK87" s="137" t="b">
        <f t="shared" si="20"/>
        <v>0</v>
      </c>
      <c r="AL87" s="137" t="b">
        <f t="shared" si="21"/>
        <v>0</v>
      </c>
      <c r="AM87" s="137" t="b">
        <f>AND(AK87,$V87&lt;=Synthèse!$B$44)</f>
        <v>0</v>
      </c>
      <c r="AN87" s="137" t="b">
        <f>AND(AL87,$V87&lt;=Synthèse!$B$44)</f>
        <v>0</v>
      </c>
    </row>
    <row r="88" spans="1:40">
      <c r="A88" s="17">
        <v>170642</v>
      </c>
      <c r="B88" t="str">
        <f ca="1">VLOOKUP(A88,'Fichier FI (en entrée)'!B:AH,3,0)</f>
        <v>IUJNBOTZLW</v>
      </c>
      <c r="C88">
        <f t="shared" si="11"/>
        <v>2097</v>
      </c>
      <c r="D88">
        <f t="shared" si="12"/>
        <v>-100</v>
      </c>
      <c r="E88" s="14" t="str">
        <f>VLOOKUP(A88,'Fichier FI (en entrée)'!B:AH,2,0)</f>
        <v>ENV</v>
      </c>
      <c r="F88" s="14" t="b">
        <f t="shared" si="13"/>
        <v>0</v>
      </c>
      <c r="G88" s="14" t="b">
        <f>IFERROR(VLOOKUP(A88,'Calculs FA (auto)'!A:F,6,0),FALSE)</f>
        <v>0</v>
      </c>
      <c r="H88" s="14" t="b">
        <f t="shared" si="14"/>
        <v>0</v>
      </c>
      <c r="I88" s="16" t="str">
        <f>IFERROR(VLOOKUP(A88,'Moyennes FI (en entrée)'!B:N,7,0),"")</f>
        <v/>
      </c>
      <c r="J88" s="16">
        <f>IFERROR(VLOOKUP(VLOOKUP(A88,'Fichier FI (en entrée)'!B:AH,33,0),Modificateurs!A$2:B$5,2,0),0)</f>
        <v>1</v>
      </c>
      <c r="K88" s="16">
        <f>IFERROR(VLOOKUP(VLOOKUP(A88,'Redoub FI (en entrée)'!B:N,7,0),Modificateurs!A$8:B$11,2,0),0)</f>
        <v>0</v>
      </c>
      <c r="L88" s="16">
        <f>IFERROR(VLOOKUP(M88,Modificateurs!D$1:E$94,2,0),0)</f>
        <v>2</v>
      </c>
      <c r="M88" t="str">
        <f>VLOOKUP(A88,'Fichier FI (en entrée)'!B:AH,16,0)&amp;" "&amp;VLOOKUP(A88,'Fichier FI (en entrée)'!B:AH,20,0)&amp;" "&amp;VLOOKUP(A88,'Fichier FI (en entrée)'!B:AH,27,0)&amp;" "&amp;VLOOKUP(A88,'Fichier FI (en entrée)'!B:AH,29,0)</f>
        <v xml:space="preserve">S Mathématiques  </v>
      </c>
      <c r="N88" t="str">
        <f>VLOOKUP(A88,'Fichier FI (en entrée)'!B:AH,8,0)</f>
        <v>En Terminale</v>
      </c>
      <c r="O88" t="b">
        <f>AND(C88&gt;Synthèse!B$8,C88&lt;Synthèse!B$10,NOT(Y88))</f>
        <v>0</v>
      </c>
      <c r="Q88" s="60">
        <f>ROUNDUP(C88/(Synthèse!$B$4+Synthèse!$B$1)*8,0)</f>
        <v>10</v>
      </c>
      <c r="R88" s="60">
        <f>IFERROR(VLOOKUP(A88,'Evaluations (formulaire)'!A:P,6,0)+VLOOKUP(A88,'Evaluations (formulaire)'!A:P,7,0),0)</f>
        <v>0</v>
      </c>
      <c r="S88" s="60">
        <f>IFERROR(VLOOKUP(A88,'Evaluations (formulaire)'!A:P,8,0),0)</f>
        <v>0</v>
      </c>
      <c r="T88" s="60">
        <f>IF(AND(ISBLANK(P88),Q88&lt;=2),Synthèse!$B$41,IF(AND(ISBLANK(P88),Q88&gt;=7),Synthèse!$C$41,R88+S88))</f>
        <v>4.6296296296296294E-3</v>
      </c>
      <c r="U88" s="60">
        <f t="shared" si="15"/>
        <v>-99.995370370370367</v>
      </c>
      <c r="V88" s="60">
        <f t="shared" si="16"/>
        <v>1983</v>
      </c>
      <c r="X88" s="26">
        <v>1602</v>
      </c>
      <c r="Y88" s="26" t="b">
        <f>IFERROR(VLOOKUP(A88,'Calculs FA (auto)'!A:O,15,0),FALSE)</f>
        <v>0</v>
      </c>
      <c r="Z88" s="26">
        <f>IFERROR(VLOOKUP(A88,'Evaluations (formulaire)'!A:M,9,0),0)</f>
        <v>0</v>
      </c>
      <c r="AA88" s="135" t="b">
        <v>0</v>
      </c>
      <c r="AB88" s="135" t="b">
        <v>1</v>
      </c>
      <c r="AC88" s="135" t="b">
        <f t="shared" si="17"/>
        <v>0</v>
      </c>
      <c r="AD88" s="135" t="b">
        <f t="shared" si="18"/>
        <v>0</v>
      </c>
      <c r="AE88" s="135" t="b">
        <f t="shared" si="19"/>
        <v>0</v>
      </c>
      <c r="AF88" s="135" t="b">
        <f>AND(AC88,$V88&lt;=Synthèse!$B$44)</f>
        <v>0</v>
      </c>
      <c r="AG88" s="135" t="b">
        <f>AND(AD88,$V88&lt;=Synthèse!$B$44)</f>
        <v>0</v>
      </c>
      <c r="AH88" s="135" t="b">
        <f>AND(AE88,$V88&lt;=Synthèse!$B$44)</f>
        <v>0</v>
      </c>
      <c r="AI88" s="137" t="b">
        <v>1</v>
      </c>
      <c r="AJ88" s="137" t="b">
        <v>0</v>
      </c>
      <c r="AK88" s="137" t="b">
        <f t="shared" si="20"/>
        <v>0</v>
      </c>
      <c r="AL88" s="137" t="b">
        <f t="shared" si="21"/>
        <v>0</v>
      </c>
      <c r="AM88" s="137" t="b">
        <f>AND(AK88,$V88&lt;=Synthèse!$B$44)</f>
        <v>0</v>
      </c>
      <c r="AN88" s="137" t="b">
        <f>AND(AL88,$V88&lt;=Synthèse!$B$44)</f>
        <v>0</v>
      </c>
    </row>
    <row r="89" spans="1:40">
      <c r="A89" s="17">
        <v>170679</v>
      </c>
      <c r="B89" t="str">
        <f ca="1">VLOOKUP(A89,'Fichier FI (en entrée)'!B:AH,3,0)</f>
        <v>TVUEIOBDFD</v>
      </c>
      <c r="C89">
        <f t="shared" si="11"/>
        <v>356</v>
      </c>
      <c r="D89">
        <f t="shared" si="12"/>
        <v>14.46</v>
      </c>
      <c r="E89" s="14" t="str">
        <f>VLOOKUP(A89,'Fichier FI (en entrée)'!B:AH,2,0)</f>
        <v>EV</v>
      </c>
      <c r="F89" s="14" t="b">
        <f t="shared" si="13"/>
        <v>1</v>
      </c>
      <c r="G89" s="14" t="b">
        <f>IFERROR(VLOOKUP(A89,'Calculs FA (auto)'!A:F,6,0),FALSE)</f>
        <v>0</v>
      </c>
      <c r="H89" s="14" t="b">
        <f t="shared" si="14"/>
        <v>0</v>
      </c>
      <c r="I89" s="16">
        <f>IFERROR(VLOOKUP(A89,'Moyennes FI (en entrée)'!B:N,7,0),"")</f>
        <v>11.46</v>
      </c>
      <c r="J89" s="16">
        <f>IFERROR(VLOOKUP(VLOOKUP(A89,'Fichier FI (en entrée)'!B:AH,33,0),Modificateurs!A$2:B$5,2,0),0)</f>
        <v>1</v>
      </c>
      <c r="K89" s="16">
        <f>IFERROR(VLOOKUP(VLOOKUP(A89,'Redoub FI (en entrée)'!B:N,7,0),Modificateurs!A$8:B$11,2,0),0)</f>
        <v>0</v>
      </c>
      <c r="L89" s="16">
        <f>IFERROR(VLOOKUP(M89,Modificateurs!D$1:E$94,2,0),0)</f>
        <v>2</v>
      </c>
      <c r="M89" t="str">
        <f>VLOOKUP(A89,'Fichier FI (en entrée)'!B:AH,16,0)&amp;" "&amp;VLOOKUP(A89,'Fichier FI (en entrée)'!B:AH,20,0)&amp;" "&amp;VLOOKUP(A89,'Fichier FI (en entrée)'!B:AH,27,0)&amp;" "&amp;VLOOKUP(A89,'Fichier FI (en entrée)'!B:AH,29,0)</f>
        <v xml:space="preserve">S Mathématiques  </v>
      </c>
      <c r="N89" t="str">
        <f>VLOOKUP(A89,'Fichier FI (en entrée)'!B:AH,8,0)</f>
        <v>En Terminale</v>
      </c>
      <c r="O89" t="b">
        <f>AND(C89&gt;Synthèse!B$8,C89&lt;Synthèse!B$10,NOT(Y89))</f>
        <v>0</v>
      </c>
      <c r="Q89" s="60">
        <f>ROUNDUP(C89/(Synthèse!$B$4+Synthèse!$B$1)*8,0)</f>
        <v>2</v>
      </c>
      <c r="R89" s="60">
        <f>IFERROR(VLOOKUP(A89,'Evaluations (formulaire)'!A:P,6,0)+VLOOKUP(A89,'Evaluations (formulaire)'!A:P,7,0),0)</f>
        <v>0</v>
      </c>
      <c r="S89" s="60">
        <f>IFERROR(VLOOKUP(A89,'Evaluations (formulaire)'!A:P,8,0),0)</f>
        <v>0</v>
      </c>
      <c r="T89" s="60">
        <f>IF(AND(ISBLANK(P89),Q89&lt;=2),Synthèse!$B$41,IF(AND(ISBLANK(P89),Q89&gt;=7),Synthèse!$C$41,R89+S89))</f>
        <v>4.6511627906976744E-3</v>
      </c>
      <c r="U89" s="60">
        <f t="shared" si="15"/>
        <v>14.464651162790698</v>
      </c>
      <c r="V89" s="60">
        <f t="shared" si="16"/>
        <v>355</v>
      </c>
      <c r="X89" s="26">
        <v>137</v>
      </c>
      <c r="Y89" s="26" t="b">
        <f>IFERROR(VLOOKUP(A89,'Calculs FA (auto)'!A:O,15,0),FALSE)</f>
        <v>0</v>
      </c>
      <c r="Z89" s="26">
        <f>IFERROR(VLOOKUP(A89,'Evaluations (formulaire)'!A:M,9,0),0)</f>
        <v>0</v>
      </c>
      <c r="AA89" s="135" t="b">
        <v>1</v>
      </c>
      <c r="AB89" s="135" t="b">
        <v>0</v>
      </c>
      <c r="AC89" s="135" t="b">
        <f t="shared" si="17"/>
        <v>1</v>
      </c>
      <c r="AD89" s="135" t="b">
        <f t="shared" si="18"/>
        <v>0</v>
      </c>
      <c r="AE89" s="135" t="b">
        <f t="shared" si="19"/>
        <v>0</v>
      </c>
      <c r="AF89" s="135" t="b">
        <f>AND(AC89,$V89&lt;=Synthèse!$B$44)</f>
        <v>1</v>
      </c>
      <c r="AG89" s="135" t="b">
        <f>AND(AD89,$V89&lt;=Synthèse!$B$44)</f>
        <v>0</v>
      </c>
      <c r="AH89" s="135" t="b">
        <f>AND(AE89,$V89&lt;=Synthèse!$B$44)</f>
        <v>0</v>
      </c>
      <c r="AI89" s="137" t="b">
        <v>0</v>
      </c>
      <c r="AJ89" s="137" t="b">
        <v>1</v>
      </c>
      <c r="AK89" s="137" t="b">
        <f t="shared" si="20"/>
        <v>0</v>
      </c>
      <c r="AL89" s="137" t="b">
        <f t="shared" si="21"/>
        <v>1</v>
      </c>
      <c r="AM89" s="137" t="b">
        <f>AND(AK89,$V89&lt;=Synthèse!$B$44)</f>
        <v>0</v>
      </c>
      <c r="AN89" s="137" t="b">
        <f>AND(AL89,$V89&lt;=Synthèse!$B$44)</f>
        <v>1</v>
      </c>
    </row>
    <row r="90" spans="1:40">
      <c r="A90" s="17">
        <v>170723</v>
      </c>
      <c r="B90" t="str">
        <f ca="1">VLOOKUP(A90,'Fichier FI (en entrée)'!B:AH,3,0)</f>
        <v>NLOBNBFVZB</v>
      </c>
      <c r="C90">
        <f t="shared" si="11"/>
        <v>669</v>
      </c>
      <c r="D90">
        <f t="shared" si="12"/>
        <v>12.42</v>
      </c>
      <c r="E90" s="14" t="str">
        <f>VLOOKUP(A90,'Fichier FI (en entrée)'!B:AH,2,0)</f>
        <v>EV</v>
      </c>
      <c r="F90" s="14" t="b">
        <f t="shared" si="13"/>
        <v>1</v>
      </c>
      <c r="G90" s="14" t="b">
        <f>IFERROR(VLOOKUP(A90,'Calculs FA (auto)'!A:F,6,0),FALSE)</f>
        <v>0</v>
      </c>
      <c r="H90" s="14" t="b">
        <f t="shared" si="14"/>
        <v>0</v>
      </c>
      <c r="I90" s="16">
        <f>IFERROR(VLOOKUP(A90,'Moyennes FI (en entrée)'!B:N,7,0),"")</f>
        <v>10.42</v>
      </c>
      <c r="J90" s="16">
        <f>IFERROR(VLOOKUP(VLOOKUP(A90,'Fichier FI (en entrée)'!B:AH,33,0),Modificateurs!A$2:B$5,2,0),0)</f>
        <v>1</v>
      </c>
      <c r="K90" s="16">
        <f>IFERROR(VLOOKUP(VLOOKUP(A90,'Redoub FI (en entrée)'!B:N,7,0),Modificateurs!A$8:B$11,2,0),0)</f>
        <v>0</v>
      </c>
      <c r="L90" s="16">
        <f>IFERROR(VLOOKUP(M90,Modificateurs!D$1:E$94,2,0),0)</f>
        <v>1</v>
      </c>
      <c r="M90" t="str">
        <f>VLOOKUP(A90,'Fichier FI (en entrée)'!B:AH,16,0)&amp;" "&amp;VLOOKUP(A90,'Fichier FI (en entrée)'!B:AH,20,0)&amp;" "&amp;VLOOKUP(A90,'Fichier FI (en entrée)'!B:AH,27,0)&amp;" "&amp;VLOOKUP(A90,'Fichier FI (en entrée)'!B:AH,29,0)</f>
        <v xml:space="preserve">S Sciences de la vie et de la terre  </v>
      </c>
      <c r="N90" t="str">
        <f>VLOOKUP(A90,'Fichier FI (en entrée)'!B:AH,8,0)</f>
        <v>En Terminale</v>
      </c>
      <c r="O90" t="b">
        <f>AND(C90&gt;Synthèse!B$8,C90&lt;Synthèse!B$10,NOT(Y90))</f>
        <v>1</v>
      </c>
      <c r="Q90" s="60">
        <f>ROUNDUP(C90/(Synthèse!$B$4+Synthèse!$B$1)*8,0)</f>
        <v>4</v>
      </c>
      <c r="R90" s="60">
        <f>IFERROR(VLOOKUP(A90,'Evaluations (formulaire)'!A:P,6,0)+VLOOKUP(A90,'Evaluations (formulaire)'!A:P,7,0),0)</f>
        <v>0</v>
      </c>
      <c r="S90" s="60">
        <f>IFERROR(VLOOKUP(A90,'Evaluations (formulaire)'!A:P,8,0),0)</f>
        <v>0</v>
      </c>
      <c r="T90" s="60">
        <f>IF(AND(ISBLANK(P90),Q90&lt;=2),Synthèse!$B$41,IF(AND(ISBLANK(P90),Q90&gt;=7),Synthèse!$C$41,R90+S90))</f>
        <v>0</v>
      </c>
      <c r="U90" s="60">
        <f t="shared" si="15"/>
        <v>12.42</v>
      </c>
      <c r="V90" s="60">
        <f t="shared" si="16"/>
        <v>669</v>
      </c>
      <c r="X90" s="26">
        <v>2002</v>
      </c>
      <c r="Y90" s="26" t="b">
        <f>IFERROR(VLOOKUP(A90,'Calculs FA (auto)'!A:O,15,0),FALSE)</f>
        <v>0</v>
      </c>
      <c r="Z90" s="26">
        <f>IFERROR(VLOOKUP(A90,'Evaluations (formulaire)'!A:M,9,0),0)</f>
        <v>0</v>
      </c>
      <c r="AA90" s="135" t="b">
        <v>1</v>
      </c>
      <c r="AB90" s="135" t="b">
        <v>0</v>
      </c>
      <c r="AC90" s="135" t="b">
        <f t="shared" si="17"/>
        <v>1</v>
      </c>
      <c r="AD90" s="135" t="b">
        <f t="shared" si="18"/>
        <v>0</v>
      </c>
      <c r="AE90" s="135" t="b">
        <f t="shared" si="19"/>
        <v>0</v>
      </c>
      <c r="AF90" s="135" t="b">
        <f>AND(AC90,$V90&lt;=Synthèse!$B$44)</f>
        <v>0</v>
      </c>
      <c r="AG90" s="135" t="b">
        <f>AND(AD90,$V90&lt;=Synthèse!$B$44)</f>
        <v>0</v>
      </c>
      <c r="AH90" s="135" t="b">
        <f>AND(AE90,$V90&lt;=Synthèse!$B$44)</f>
        <v>0</v>
      </c>
      <c r="AI90" s="137" t="b">
        <v>0</v>
      </c>
      <c r="AJ90" s="137" t="b">
        <v>1</v>
      </c>
      <c r="AK90" s="137" t="b">
        <f t="shared" si="20"/>
        <v>0</v>
      </c>
      <c r="AL90" s="137" t="b">
        <f t="shared" si="21"/>
        <v>1</v>
      </c>
      <c r="AM90" s="137" t="b">
        <f>AND(AK90,$V90&lt;=Synthèse!$B$44)</f>
        <v>0</v>
      </c>
      <c r="AN90" s="137" t="b">
        <f>AND(AL90,$V90&lt;=Synthèse!$B$44)</f>
        <v>0</v>
      </c>
    </row>
    <row r="91" spans="1:40">
      <c r="A91" s="17">
        <v>170762</v>
      </c>
      <c r="B91" t="str">
        <f ca="1">VLOOKUP(A91,'Fichier FI (en entrée)'!B:AH,3,0)</f>
        <v>EJCLVXXZPW</v>
      </c>
      <c r="C91">
        <f t="shared" si="11"/>
        <v>2097</v>
      </c>
      <c r="D91">
        <f t="shared" si="12"/>
        <v>-100</v>
      </c>
      <c r="E91" s="14" t="str">
        <f>VLOOKUP(A91,'Fichier FI (en entrée)'!B:AH,2,0)</f>
        <v>ENV</v>
      </c>
      <c r="F91" s="14" t="b">
        <f t="shared" si="13"/>
        <v>0</v>
      </c>
      <c r="G91" s="14" t="b">
        <f>IFERROR(VLOOKUP(A91,'Calculs FA (auto)'!A:F,6,0),FALSE)</f>
        <v>0</v>
      </c>
      <c r="H91" s="14" t="b">
        <f t="shared" si="14"/>
        <v>0</v>
      </c>
      <c r="I91" s="16" t="str">
        <f>IFERROR(VLOOKUP(A91,'Moyennes FI (en entrée)'!B:N,7,0),"")</f>
        <v/>
      </c>
      <c r="J91" s="16">
        <f>IFERROR(VLOOKUP(VLOOKUP(A91,'Fichier FI (en entrée)'!B:AH,33,0),Modificateurs!A$2:B$5,2,0),0)</f>
        <v>3</v>
      </c>
      <c r="K91" s="16">
        <f>IFERROR(VLOOKUP(VLOOKUP(A91,'Redoub FI (en entrée)'!B:N,7,0),Modificateurs!A$8:B$11,2,0),0)</f>
        <v>0</v>
      </c>
      <c r="L91" s="16">
        <f>IFERROR(VLOOKUP(M91,Modificateurs!D$1:E$94,2,0),0)</f>
        <v>-12</v>
      </c>
      <c r="M91" t="str">
        <f>VLOOKUP(A91,'Fichier FI (en entrée)'!B:AH,16,0)&amp;" "&amp;VLOOKUP(A91,'Fichier FI (en entrée)'!B:AH,20,0)&amp;" "&amp;VLOOKUP(A91,'Fichier FI (en entrée)'!B:AH,27,0)&amp;" "&amp;VLOOKUP(A91,'Fichier FI (en entrée)'!B:AH,29,0)</f>
        <v xml:space="preserve">STMG Mercatique  </v>
      </c>
      <c r="N91" t="str">
        <f>VLOOKUP(A91,'Fichier FI (en entrée)'!B:AH,8,0)</f>
        <v>En Terminale</v>
      </c>
      <c r="O91" t="b">
        <f>AND(C91&gt;Synthèse!B$8,C91&lt;Synthèse!B$10,NOT(Y91))</f>
        <v>0</v>
      </c>
      <c r="Q91" s="60">
        <f>ROUNDUP(C91/(Synthèse!$B$4+Synthèse!$B$1)*8,0)</f>
        <v>10</v>
      </c>
      <c r="R91" s="60">
        <f>IFERROR(VLOOKUP(A91,'Evaluations (formulaire)'!A:P,6,0)+VLOOKUP(A91,'Evaluations (formulaire)'!A:P,7,0),0)</f>
        <v>0</v>
      </c>
      <c r="S91" s="60">
        <f>IFERROR(VLOOKUP(A91,'Evaluations (formulaire)'!A:P,8,0),0)</f>
        <v>0</v>
      </c>
      <c r="T91" s="60">
        <f>IF(AND(ISBLANK(P91),Q91&lt;=2),Synthèse!$B$41,IF(AND(ISBLANK(P91),Q91&gt;=7),Synthèse!$C$41,R91+S91))</f>
        <v>4.6296296296296294E-3</v>
      </c>
      <c r="U91" s="60">
        <f t="shared" si="15"/>
        <v>-99.995370370370367</v>
      </c>
      <c r="V91" s="60">
        <f t="shared" si="16"/>
        <v>1983</v>
      </c>
      <c r="X91" s="26">
        <v>1089</v>
      </c>
      <c r="Y91" s="26" t="b">
        <f>IFERROR(VLOOKUP(A91,'Calculs FA (auto)'!A:O,15,0),FALSE)</f>
        <v>0</v>
      </c>
      <c r="Z91" s="26">
        <f>IFERROR(VLOOKUP(A91,'Evaluations (formulaire)'!A:M,9,0),0)</f>
        <v>0</v>
      </c>
      <c r="AA91" s="135" t="b">
        <v>1</v>
      </c>
      <c r="AB91" s="135" t="b">
        <v>0</v>
      </c>
      <c r="AC91" s="135" t="b">
        <f t="shared" si="17"/>
        <v>0</v>
      </c>
      <c r="AD91" s="135" t="b">
        <f t="shared" si="18"/>
        <v>0</v>
      </c>
      <c r="AE91" s="135" t="b">
        <f t="shared" si="19"/>
        <v>0</v>
      </c>
      <c r="AF91" s="135" t="b">
        <f>AND(AC91,$V91&lt;=Synthèse!$B$44)</f>
        <v>0</v>
      </c>
      <c r="AG91" s="135" t="b">
        <f>AND(AD91,$V91&lt;=Synthèse!$B$44)</f>
        <v>0</v>
      </c>
      <c r="AH91" s="135" t="b">
        <f>AND(AE91,$V91&lt;=Synthèse!$B$44)</f>
        <v>0</v>
      </c>
      <c r="AI91" s="137" t="b">
        <v>0</v>
      </c>
      <c r="AJ91" s="137" t="b">
        <v>1</v>
      </c>
      <c r="AK91" s="137" t="b">
        <f t="shared" si="20"/>
        <v>0</v>
      </c>
      <c r="AL91" s="137" t="b">
        <f t="shared" si="21"/>
        <v>0</v>
      </c>
      <c r="AM91" s="137" t="b">
        <f>AND(AK91,$V91&lt;=Synthèse!$B$44)</f>
        <v>0</v>
      </c>
      <c r="AN91" s="137" t="b">
        <f>AND(AL91,$V91&lt;=Synthèse!$B$44)</f>
        <v>0</v>
      </c>
    </row>
    <row r="92" spans="1:40">
      <c r="A92" s="17">
        <v>170827</v>
      </c>
      <c r="B92" t="str">
        <f ca="1">VLOOKUP(A92,'Fichier FI (en entrée)'!B:AH,3,0)</f>
        <v>RFUSJWBQFY</v>
      </c>
      <c r="C92">
        <f t="shared" si="11"/>
        <v>2097</v>
      </c>
      <c r="D92">
        <f t="shared" si="12"/>
        <v>-100</v>
      </c>
      <c r="E92" s="14" t="str">
        <f>VLOOKUP(A92,'Fichier FI (en entrée)'!B:AH,2,0)</f>
        <v>ENV</v>
      </c>
      <c r="F92" s="14" t="b">
        <f t="shared" si="13"/>
        <v>0</v>
      </c>
      <c r="G92" s="14" t="b">
        <f>IFERROR(VLOOKUP(A92,'Calculs FA (auto)'!A:F,6,0),FALSE)</f>
        <v>0</v>
      </c>
      <c r="H92" s="14" t="b">
        <f t="shared" si="14"/>
        <v>0</v>
      </c>
      <c r="I92" s="16" t="str">
        <f>IFERROR(VLOOKUP(A92,'Moyennes FI (en entrée)'!B:N,7,0),"")</f>
        <v/>
      </c>
      <c r="J92" s="16">
        <f>IFERROR(VLOOKUP(VLOOKUP(A92,'Fichier FI (en entrée)'!B:AH,33,0),Modificateurs!A$2:B$5,2,0),0)</f>
        <v>-3</v>
      </c>
      <c r="K92" s="16">
        <f>IFERROR(VLOOKUP(VLOOKUP(A92,'Redoub FI (en entrée)'!B:N,7,0),Modificateurs!A$8:B$11,2,0),0)</f>
        <v>0</v>
      </c>
      <c r="L92" s="16">
        <f>IFERROR(VLOOKUP(M92,Modificateurs!D$1:E$94,2,0),0)</f>
        <v>-12</v>
      </c>
      <c r="M92" t="str">
        <f>VLOOKUP(A92,'Fichier FI (en entrée)'!B:AH,16,0)&amp;" "&amp;VLOOKUP(A92,'Fichier FI (en entrée)'!B:AH,20,0)&amp;" "&amp;VLOOKUP(A92,'Fichier FI (en entrée)'!B:AH,27,0)&amp;" "&amp;VLOOKUP(A92,'Fichier FI (en entrée)'!B:AH,29,0)</f>
        <v xml:space="preserve">STMG Mercatique  </v>
      </c>
      <c r="N92" t="str">
        <f>VLOOKUP(A92,'Fichier FI (en entrée)'!B:AH,8,0)</f>
        <v>En Terminale</v>
      </c>
      <c r="O92" t="b">
        <f>AND(C92&gt;Synthèse!B$8,C92&lt;Synthèse!B$10,NOT(Y92))</f>
        <v>0</v>
      </c>
      <c r="Q92" s="60">
        <f>ROUNDUP(C92/(Synthèse!$B$4+Synthèse!$B$1)*8,0)</f>
        <v>10</v>
      </c>
      <c r="R92" s="60">
        <f>IFERROR(VLOOKUP(A92,'Evaluations (formulaire)'!A:P,6,0)+VLOOKUP(A92,'Evaluations (formulaire)'!A:P,7,0),0)</f>
        <v>0</v>
      </c>
      <c r="S92" s="60">
        <f>IFERROR(VLOOKUP(A92,'Evaluations (formulaire)'!A:P,8,0),0)</f>
        <v>0</v>
      </c>
      <c r="T92" s="60">
        <f>IF(AND(ISBLANK(P92),Q92&lt;=2),Synthèse!$B$41,IF(AND(ISBLANK(P92),Q92&gt;=7),Synthèse!$C$41,R92+S92))</f>
        <v>4.6296296296296294E-3</v>
      </c>
      <c r="U92" s="60">
        <f t="shared" si="15"/>
        <v>-99.995370370370367</v>
      </c>
      <c r="V92" s="60">
        <f t="shared" si="16"/>
        <v>1983</v>
      </c>
      <c r="X92" s="26">
        <v>368</v>
      </c>
      <c r="Y92" s="26" t="b">
        <f>IFERROR(VLOOKUP(A92,'Calculs FA (auto)'!A:O,15,0),FALSE)</f>
        <v>0</v>
      </c>
      <c r="Z92" s="26">
        <f>IFERROR(VLOOKUP(A92,'Evaluations (formulaire)'!A:M,9,0),0)</f>
        <v>0</v>
      </c>
      <c r="AA92" s="135" t="b">
        <v>0</v>
      </c>
      <c r="AB92" s="135" t="b">
        <v>1</v>
      </c>
      <c r="AC92" s="135" t="b">
        <f t="shared" si="17"/>
        <v>0</v>
      </c>
      <c r="AD92" s="135" t="b">
        <f t="shared" si="18"/>
        <v>0</v>
      </c>
      <c r="AE92" s="135" t="b">
        <f t="shared" si="19"/>
        <v>0</v>
      </c>
      <c r="AF92" s="135" t="b">
        <f>AND(AC92,$V92&lt;=Synthèse!$B$44)</f>
        <v>0</v>
      </c>
      <c r="AG92" s="135" t="b">
        <f>AND(AD92,$V92&lt;=Synthèse!$B$44)</f>
        <v>0</v>
      </c>
      <c r="AH92" s="135" t="b">
        <f>AND(AE92,$V92&lt;=Synthèse!$B$44)</f>
        <v>0</v>
      </c>
      <c r="AI92" s="137" t="b">
        <v>1</v>
      </c>
      <c r="AJ92" s="137" t="b">
        <v>0</v>
      </c>
      <c r="AK92" s="137" t="b">
        <f t="shared" si="20"/>
        <v>0</v>
      </c>
      <c r="AL92" s="137" t="b">
        <f t="shared" si="21"/>
        <v>0</v>
      </c>
      <c r="AM92" s="137" t="b">
        <f>AND(AK92,$V92&lt;=Synthèse!$B$44)</f>
        <v>0</v>
      </c>
      <c r="AN92" s="137" t="b">
        <f>AND(AL92,$V92&lt;=Synthèse!$B$44)</f>
        <v>0</v>
      </c>
    </row>
    <row r="93" spans="1:40">
      <c r="A93" s="17">
        <v>170924</v>
      </c>
      <c r="B93" t="str">
        <f ca="1">VLOOKUP(A93,'Fichier FI (en entrée)'!B:AH,3,0)</f>
        <v>IUNMNJKGRX</v>
      </c>
      <c r="C93">
        <f t="shared" si="11"/>
        <v>233</v>
      </c>
      <c r="D93">
        <f t="shared" si="12"/>
        <v>15.53</v>
      </c>
      <c r="E93" s="14" t="str">
        <f>VLOOKUP(A93,'Fichier FI (en entrée)'!B:AH,2,0)</f>
        <v>EV</v>
      </c>
      <c r="F93" s="14" t="b">
        <f t="shared" si="13"/>
        <v>1</v>
      </c>
      <c r="G93" s="14" t="b">
        <f>IFERROR(VLOOKUP(A93,'Calculs FA (auto)'!A:F,6,0),FALSE)</f>
        <v>0</v>
      </c>
      <c r="H93" s="14" t="b">
        <f t="shared" si="14"/>
        <v>0</v>
      </c>
      <c r="I93" s="16">
        <f>IFERROR(VLOOKUP(A93,'Moyennes FI (en entrée)'!B:N,7,0),"")</f>
        <v>11.53</v>
      </c>
      <c r="J93" s="16">
        <f>IFERROR(VLOOKUP(VLOOKUP(A93,'Fichier FI (en entrée)'!B:AH,33,0),Modificateurs!A$2:B$5,2,0),0)</f>
        <v>3</v>
      </c>
      <c r="K93" s="16">
        <f>IFERROR(VLOOKUP(VLOOKUP(A93,'Redoub FI (en entrée)'!B:N,7,0),Modificateurs!A$8:B$11,2,0),0)</f>
        <v>0</v>
      </c>
      <c r="L93" s="16">
        <f>IFERROR(VLOOKUP(M93,Modificateurs!D$1:E$94,2,0),0)</f>
        <v>1</v>
      </c>
      <c r="M93" t="str">
        <f>VLOOKUP(A93,'Fichier FI (en entrée)'!B:AH,16,0)&amp;" "&amp;VLOOKUP(A93,'Fichier FI (en entrée)'!B:AH,20,0)&amp;" "&amp;VLOOKUP(A93,'Fichier FI (en entrée)'!B:AH,27,0)&amp;" "&amp;VLOOKUP(A93,'Fichier FI (en entrée)'!B:AH,29,0)</f>
        <v xml:space="preserve">S Sciences de la vie et de la terre  </v>
      </c>
      <c r="N93" t="str">
        <f>VLOOKUP(A93,'Fichier FI (en entrée)'!B:AH,8,0)</f>
        <v>En Terminale</v>
      </c>
      <c r="O93" t="b">
        <f>AND(C93&gt;Synthèse!B$8,C93&lt;Synthèse!B$10,NOT(Y93))</f>
        <v>0</v>
      </c>
      <c r="Q93" s="60">
        <f>ROUNDUP(C93/(Synthèse!$B$4+Synthèse!$B$1)*8,0)</f>
        <v>2</v>
      </c>
      <c r="R93" s="60">
        <f>IFERROR(VLOOKUP(A93,'Evaluations (formulaire)'!A:P,6,0)+VLOOKUP(A93,'Evaluations (formulaire)'!A:P,7,0),0)</f>
        <v>0</v>
      </c>
      <c r="S93" s="60">
        <f>IFERROR(VLOOKUP(A93,'Evaluations (formulaire)'!A:P,8,0),0)</f>
        <v>0</v>
      </c>
      <c r="T93" s="60">
        <f>IF(AND(ISBLANK(P93),Q93&lt;=2),Synthèse!$B$41,IF(AND(ISBLANK(P93),Q93&gt;=7),Synthèse!$C$41,R93+S93))</f>
        <v>4.6511627906976744E-3</v>
      </c>
      <c r="U93" s="60">
        <f t="shared" si="15"/>
        <v>15.534651162790697</v>
      </c>
      <c r="V93" s="60">
        <f t="shared" si="16"/>
        <v>233</v>
      </c>
      <c r="X93" s="26">
        <v>1534</v>
      </c>
      <c r="Y93" s="26" t="b">
        <f>IFERROR(VLOOKUP(A93,'Calculs FA (auto)'!A:O,15,0),FALSE)</f>
        <v>0</v>
      </c>
      <c r="Z93" s="26">
        <f>IFERROR(VLOOKUP(A93,'Evaluations (formulaire)'!A:M,9,0),0)</f>
        <v>0</v>
      </c>
      <c r="AA93" s="135" t="b">
        <v>1</v>
      </c>
      <c r="AB93" s="135" t="b">
        <v>0</v>
      </c>
      <c r="AC93" s="135" t="b">
        <f t="shared" si="17"/>
        <v>1</v>
      </c>
      <c r="AD93" s="135" t="b">
        <f t="shared" si="18"/>
        <v>0</v>
      </c>
      <c r="AE93" s="135" t="b">
        <f t="shared" si="19"/>
        <v>0</v>
      </c>
      <c r="AF93" s="135" t="b">
        <f>AND(AC93,$V93&lt;=Synthèse!$B$44)</f>
        <v>1</v>
      </c>
      <c r="AG93" s="135" t="b">
        <f>AND(AD93,$V93&lt;=Synthèse!$B$44)</f>
        <v>0</v>
      </c>
      <c r="AH93" s="135" t="b">
        <f>AND(AE93,$V93&lt;=Synthèse!$B$44)</f>
        <v>0</v>
      </c>
      <c r="AI93" s="137" t="b">
        <v>0</v>
      </c>
      <c r="AJ93" s="137" t="b">
        <v>1</v>
      </c>
      <c r="AK93" s="137" t="b">
        <f t="shared" si="20"/>
        <v>0</v>
      </c>
      <c r="AL93" s="137" t="b">
        <f t="shared" si="21"/>
        <v>1</v>
      </c>
      <c r="AM93" s="137" t="b">
        <f>AND(AK93,$V93&lt;=Synthèse!$B$44)</f>
        <v>0</v>
      </c>
      <c r="AN93" s="137" t="b">
        <f>AND(AL93,$V93&lt;=Synthèse!$B$44)</f>
        <v>1</v>
      </c>
    </row>
    <row r="94" spans="1:40">
      <c r="A94" s="17">
        <v>170932</v>
      </c>
      <c r="B94" t="str">
        <f ca="1">VLOOKUP(A94,'Fichier FI (en entrée)'!B:AH,3,0)</f>
        <v>OTQNTDDIBJ</v>
      </c>
      <c r="C94">
        <f t="shared" si="11"/>
        <v>2097</v>
      </c>
      <c r="D94">
        <f t="shared" si="12"/>
        <v>-100</v>
      </c>
      <c r="E94" s="14" t="str">
        <f>VLOOKUP(A94,'Fichier FI (en entrée)'!B:AH,2,0)</f>
        <v>ENV</v>
      </c>
      <c r="F94" s="14" t="b">
        <f t="shared" si="13"/>
        <v>0</v>
      </c>
      <c r="G94" s="14" t="b">
        <f>IFERROR(VLOOKUP(A94,'Calculs FA (auto)'!A:F,6,0),FALSE)</f>
        <v>0</v>
      </c>
      <c r="H94" s="14" t="b">
        <f t="shared" si="14"/>
        <v>0</v>
      </c>
      <c r="I94" s="16" t="str">
        <f>IFERROR(VLOOKUP(A94,'Moyennes FI (en entrée)'!B:N,7,0),"")</f>
        <v/>
      </c>
      <c r="J94" s="16">
        <f>IFERROR(VLOOKUP(VLOOKUP(A94,'Fichier FI (en entrée)'!B:AH,33,0),Modificateurs!A$2:B$5,2,0),0)</f>
        <v>-3</v>
      </c>
      <c r="K94" s="16">
        <f>IFERROR(VLOOKUP(VLOOKUP(A94,'Redoub FI (en entrée)'!B:N,7,0),Modificateurs!A$8:B$11,2,0),0)</f>
        <v>0</v>
      </c>
      <c r="L94" s="16">
        <f>IFERROR(VLOOKUP(M94,Modificateurs!D$1:E$94,2,0),0)</f>
        <v>-12</v>
      </c>
      <c r="M94" t="str">
        <f>VLOOKUP(A94,'Fichier FI (en entrée)'!B:AH,16,0)&amp;" "&amp;VLOOKUP(A94,'Fichier FI (en entrée)'!B:AH,20,0)&amp;" "&amp;VLOOKUP(A94,'Fichier FI (en entrée)'!B:AH,27,0)&amp;" "&amp;VLOOKUP(A94,'Fichier FI (en entrée)'!B:AH,29,0)</f>
        <v xml:space="preserve">STMG Mercatique  </v>
      </c>
      <c r="N94" t="str">
        <f>VLOOKUP(A94,'Fichier FI (en entrée)'!B:AH,8,0)</f>
        <v>En Terminale</v>
      </c>
      <c r="O94" t="b">
        <f>AND(C94&gt;Synthèse!B$8,C94&lt;Synthèse!B$10,NOT(Y94))</f>
        <v>0</v>
      </c>
      <c r="Q94" s="60">
        <f>ROUNDUP(C94/(Synthèse!$B$4+Synthèse!$B$1)*8,0)</f>
        <v>10</v>
      </c>
      <c r="R94" s="60">
        <f>IFERROR(VLOOKUP(A94,'Evaluations (formulaire)'!A:P,6,0)+VLOOKUP(A94,'Evaluations (formulaire)'!A:P,7,0),0)</f>
        <v>0</v>
      </c>
      <c r="S94" s="60">
        <f>IFERROR(VLOOKUP(A94,'Evaluations (formulaire)'!A:P,8,0),0)</f>
        <v>0</v>
      </c>
      <c r="T94" s="60">
        <f>IF(AND(ISBLANK(P94),Q94&lt;=2),Synthèse!$B$41,IF(AND(ISBLANK(P94),Q94&gt;=7),Synthèse!$C$41,R94+S94))</f>
        <v>4.6296296296296294E-3</v>
      </c>
      <c r="U94" s="60">
        <f t="shared" si="15"/>
        <v>-99.995370370370367</v>
      </c>
      <c r="V94" s="60">
        <f t="shared" si="16"/>
        <v>1983</v>
      </c>
      <c r="X94" s="26">
        <v>783</v>
      </c>
      <c r="Y94" s="26" t="b">
        <f>IFERROR(VLOOKUP(A94,'Calculs FA (auto)'!A:O,15,0),FALSE)</f>
        <v>0</v>
      </c>
      <c r="Z94" s="26">
        <f>IFERROR(VLOOKUP(A94,'Evaluations (formulaire)'!A:M,9,0),0)</f>
        <v>0</v>
      </c>
      <c r="AA94" s="135" t="b">
        <v>0</v>
      </c>
      <c r="AB94" s="135" t="b">
        <v>1</v>
      </c>
      <c r="AC94" s="135" t="b">
        <f t="shared" si="17"/>
        <v>0</v>
      </c>
      <c r="AD94" s="135" t="b">
        <f t="shared" si="18"/>
        <v>0</v>
      </c>
      <c r="AE94" s="135" t="b">
        <f t="shared" si="19"/>
        <v>0</v>
      </c>
      <c r="AF94" s="135" t="b">
        <f>AND(AC94,$V94&lt;=Synthèse!$B$44)</f>
        <v>0</v>
      </c>
      <c r="AG94" s="135" t="b">
        <f>AND(AD94,$V94&lt;=Synthèse!$B$44)</f>
        <v>0</v>
      </c>
      <c r="AH94" s="135" t="b">
        <f>AND(AE94,$V94&lt;=Synthèse!$B$44)</f>
        <v>0</v>
      </c>
      <c r="AI94" s="137" t="b">
        <v>1</v>
      </c>
      <c r="AJ94" s="137" t="b">
        <v>0</v>
      </c>
      <c r="AK94" s="137" t="b">
        <f t="shared" si="20"/>
        <v>0</v>
      </c>
      <c r="AL94" s="137" t="b">
        <f t="shared" si="21"/>
        <v>0</v>
      </c>
      <c r="AM94" s="137" t="b">
        <f>AND(AK94,$V94&lt;=Synthèse!$B$44)</f>
        <v>0</v>
      </c>
      <c r="AN94" s="137" t="b">
        <f>AND(AL94,$V94&lt;=Synthèse!$B$44)</f>
        <v>0</v>
      </c>
    </row>
    <row r="95" spans="1:40">
      <c r="A95" s="17">
        <v>171000</v>
      </c>
      <c r="B95" t="str">
        <f ca="1">VLOOKUP(A95,'Fichier FI (en entrée)'!B:AH,3,0)</f>
        <v>ZFDRXCGKRY</v>
      </c>
      <c r="C95">
        <f t="shared" si="11"/>
        <v>751</v>
      </c>
      <c r="D95">
        <f t="shared" si="12"/>
        <v>11.93</v>
      </c>
      <c r="E95" s="14" t="str">
        <f>VLOOKUP(A95,'Fichier FI (en entrée)'!B:AH,2,0)</f>
        <v>EV</v>
      </c>
      <c r="F95" s="14" t="b">
        <f t="shared" si="13"/>
        <v>1</v>
      </c>
      <c r="G95" s="14" t="b">
        <f>IFERROR(VLOOKUP(A95,'Calculs FA (auto)'!A:F,6,0),FALSE)</f>
        <v>0</v>
      </c>
      <c r="H95" s="14" t="b">
        <f t="shared" si="14"/>
        <v>0</v>
      </c>
      <c r="I95" s="16">
        <f>IFERROR(VLOOKUP(A95,'Moyennes FI (en entrée)'!B:N,7,0),"")</f>
        <v>9.93</v>
      </c>
      <c r="J95" s="16">
        <f>IFERROR(VLOOKUP(VLOOKUP(A95,'Fichier FI (en entrée)'!B:AH,33,0),Modificateurs!A$2:B$5,2,0),0)</f>
        <v>1</v>
      </c>
      <c r="K95" s="16">
        <f>IFERROR(VLOOKUP(VLOOKUP(A95,'Redoub FI (en entrée)'!B:N,7,0),Modificateurs!A$8:B$11,2,0),0)</f>
        <v>0</v>
      </c>
      <c r="L95" s="16">
        <f>IFERROR(VLOOKUP(M95,Modificateurs!D$1:E$94,2,0),0)</f>
        <v>1</v>
      </c>
      <c r="M95" t="str">
        <f>VLOOKUP(A95,'Fichier FI (en entrée)'!B:AH,16,0)&amp;" "&amp;VLOOKUP(A95,'Fichier FI (en entrée)'!B:AH,20,0)&amp;" "&amp;VLOOKUP(A95,'Fichier FI (en entrée)'!B:AH,27,0)&amp;" "&amp;VLOOKUP(A95,'Fichier FI (en entrée)'!B:AH,29,0)</f>
        <v xml:space="preserve">S Sciences de la vie et de la terre  </v>
      </c>
      <c r="N95" t="str">
        <f>VLOOKUP(A95,'Fichier FI (en entrée)'!B:AH,8,0)</f>
        <v>En Terminale</v>
      </c>
      <c r="O95" t="b">
        <f>AND(C95&gt;Synthèse!B$8,C95&lt;Synthèse!B$10,NOT(Y95))</f>
        <v>1</v>
      </c>
      <c r="Q95" s="60">
        <f>ROUNDUP(C95/(Synthèse!$B$4+Synthèse!$B$1)*8,0)</f>
        <v>4</v>
      </c>
      <c r="R95" s="60">
        <f>IFERROR(VLOOKUP(A95,'Evaluations (formulaire)'!A:P,6,0)+VLOOKUP(A95,'Evaluations (formulaire)'!A:P,7,0),0)</f>
        <v>0</v>
      </c>
      <c r="S95" s="60">
        <f>IFERROR(VLOOKUP(A95,'Evaluations (formulaire)'!A:P,8,0),0)</f>
        <v>0</v>
      </c>
      <c r="T95" s="60">
        <f>IF(AND(ISBLANK(P95),Q95&lt;=2),Synthèse!$B$41,IF(AND(ISBLANK(P95),Q95&gt;=7),Synthèse!$C$41,R95+S95))</f>
        <v>0</v>
      </c>
      <c r="U95" s="60">
        <f t="shared" si="15"/>
        <v>11.93</v>
      </c>
      <c r="V95" s="60">
        <f t="shared" si="16"/>
        <v>751</v>
      </c>
      <c r="X95" s="26">
        <v>79</v>
      </c>
      <c r="Y95" s="26" t="b">
        <f>IFERROR(VLOOKUP(A95,'Calculs FA (auto)'!A:O,15,0),FALSE)</f>
        <v>0</v>
      </c>
      <c r="Z95" s="26">
        <f>IFERROR(VLOOKUP(A95,'Evaluations (formulaire)'!A:M,9,0),0)</f>
        <v>0</v>
      </c>
      <c r="AA95" s="135" t="b">
        <v>0</v>
      </c>
      <c r="AB95" s="135" t="b">
        <v>1</v>
      </c>
      <c r="AC95" s="135" t="b">
        <f t="shared" si="17"/>
        <v>0</v>
      </c>
      <c r="AD95" s="135" t="b">
        <f t="shared" si="18"/>
        <v>1</v>
      </c>
      <c r="AE95" s="135" t="b">
        <f t="shared" si="19"/>
        <v>0</v>
      </c>
      <c r="AF95" s="135" t="b">
        <f>AND(AC95,$V95&lt;=Synthèse!$B$44)</f>
        <v>0</v>
      </c>
      <c r="AG95" s="135" t="b">
        <f>AND(AD95,$V95&lt;=Synthèse!$B$44)</f>
        <v>0</v>
      </c>
      <c r="AH95" s="135" t="b">
        <f>AND(AE95,$V95&lt;=Synthèse!$B$44)</f>
        <v>0</v>
      </c>
      <c r="AI95" s="137" t="b">
        <v>1</v>
      </c>
      <c r="AJ95" s="137" t="b">
        <v>0</v>
      </c>
      <c r="AK95" s="137" t="b">
        <f t="shared" si="20"/>
        <v>1</v>
      </c>
      <c r="AL95" s="137" t="b">
        <f t="shared" si="21"/>
        <v>0</v>
      </c>
      <c r="AM95" s="137" t="b">
        <f>AND(AK95,$V95&lt;=Synthèse!$B$44)</f>
        <v>0</v>
      </c>
      <c r="AN95" s="137" t="b">
        <f>AND(AL95,$V95&lt;=Synthèse!$B$44)</f>
        <v>0</v>
      </c>
    </row>
    <row r="96" spans="1:40">
      <c r="A96" s="17">
        <v>171001</v>
      </c>
      <c r="B96" t="str">
        <f ca="1">VLOOKUP(A96,'Fichier FI (en entrée)'!B:AH,3,0)</f>
        <v>ONHTSNGJMK</v>
      </c>
      <c r="C96">
        <f t="shared" si="11"/>
        <v>734</v>
      </c>
      <c r="D96">
        <f t="shared" si="12"/>
        <v>12</v>
      </c>
      <c r="E96" s="14" t="str">
        <f>VLOOKUP(A96,'Fichier FI (en entrée)'!B:AH,2,0)</f>
        <v>EV</v>
      </c>
      <c r="F96" s="14" t="b">
        <f t="shared" si="13"/>
        <v>1</v>
      </c>
      <c r="G96" s="14" t="b">
        <f>IFERROR(VLOOKUP(A96,'Calculs FA (auto)'!A:F,6,0),FALSE)</f>
        <v>0</v>
      </c>
      <c r="H96" s="14" t="b">
        <f t="shared" si="14"/>
        <v>0</v>
      </c>
      <c r="I96" s="16">
        <f>IFERROR(VLOOKUP(A96,'Moyennes FI (en entrée)'!B:N,7,0),"")</f>
        <v>10</v>
      </c>
      <c r="J96" s="16">
        <f>IFERROR(VLOOKUP(VLOOKUP(A96,'Fichier FI (en entrée)'!B:AH,33,0),Modificateurs!A$2:B$5,2,0),0)</f>
        <v>0</v>
      </c>
      <c r="K96" s="16">
        <f>IFERROR(VLOOKUP(VLOOKUP(A96,'Redoub FI (en entrée)'!B:N,7,0),Modificateurs!A$8:B$11,2,0),0)</f>
        <v>0</v>
      </c>
      <c r="L96" s="16">
        <f>IFERROR(VLOOKUP(M96,Modificateurs!D$1:E$94,2,0),0)</f>
        <v>2</v>
      </c>
      <c r="M96" t="str">
        <f>VLOOKUP(A96,'Fichier FI (en entrée)'!B:AH,16,0)&amp;" "&amp;VLOOKUP(A96,'Fichier FI (en entrée)'!B:AH,20,0)&amp;" "&amp;VLOOKUP(A96,'Fichier FI (en entrée)'!B:AH,27,0)&amp;" "&amp;VLOOKUP(A96,'Fichier FI (en entrée)'!B:AH,29,0)</f>
        <v xml:space="preserve">S Physique-chimie  </v>
      </c>
      <c r="N96" t="str">
        <f>VLOOKUP(A96,'Fichier FI (en entrée)'!B:AH,8,0)</f>
        <v>En Terminale</v>
      </c>
      <c r="O96" t="b">
        <f>AND(C96&gt;Synthèse!B$8,C96&lt;Synthèse!B$10,NOT(Y96))</f>
        <v>1</v>
      </c>
      <c r="Q96" s="60">
        <f>ROUNDUP(C96/(Synthèse!$B$4+Synthèse!$B$1)*8,0)</f>
        <v>4</v>
      </c>
      <c r="R96" s="60">
        <f>IFERROR(VLOOKUP(A96,'Evaluations (formulaire)'!A:P,6,0)+VLOOKUP(A96,'Evaluations (formulaire)'!A:P,7,0),0)</f>
        <v>0</v>
      </c>
      <c r="S96" s="60">
        <f>IFERROR(VLOOKUP(A96,'Evaluations (formulaire)'!A:P,8,0),0)</f>
        <v>0</v>
      </c>
      <c r="T96" s="60">
        <f>IF(AND(ISBLANK(P96),Q96&lt;=2),Synthèse!$B$41,IF(AND(ISBLANK(P96),Q96&gt;=7),Synthèse!$C$41,R96+S96))</f>
        <v>0</v>
      </c>
      <c r="U96" s="60">
        <f t="shared" si="15"/>
        <v>12</v>
      </c>
      <c r="V96" s="60">
        <f t="shared" si="16"/>
        <v>734</v>
      </c>
      <c r="X96" s="26">
        <v>1792</v>
      </c>
      <c r="Y96" s="26" t="b">
        <f>IFERROR(VLOOKUP(A96,'Calculs FA (auto)'!A:O,15,0),FALSE)</f>
        <v>0</v>
      </c>
      <c r="Z96" s="26">
        <f>IFERROR(VLOOKUP(A96,'Evaluations (formulaire)'!A:M,9,0),0)</f>
        <v>0</v>
      </c>
      <c r="AA96" s="135" t="b">
        <v>1</v>
      </c>
      <c r="AB96" s="135" t="b">
        <v>0</v>
      </c>
      <c r="AC96" s="135" t="b">
        <f t="shared" si="17"/>
        <v>1</v>
      </c>
      <c r="AD96" s="135" t="b">
        <f t="shared" si="18"/>
        <v>0</v>
      </c>
      <c r="AE96" s="135" t="b">
        <f t="shared" si="19"/>
        <v>0</v>
      </c>
      <c r="AF96" s="135" t="b">
        <f>AND(AC96,$V96&lt;=Synthèse!$B$44)</f>
        <v>0</v>
      </c>
      <c r="AG96" s="135" t="b">
        <f>AND(AD96,$V96&lt;=Synthèse!$B$44)</f>
        <v>0</v>
      </c>
      <c r="AH96" s="135" t="b">
        <f>AND(AE96,$V96&lt;=Synthèse!$B$44)</f>
        <v>0</v>
      </c>
      <c r="AI96" s="137" t="b">
        <v>0</v>
      </c>
      <c r="AJ96" s="137" t="b">
        <v>1</v>
      </c>
      <c r="AK96" s="137" t="b">
        <f t="shared" si="20"/>
        <v>0</v>
      </c>
      <c r="AL96" s="137" t="b">
        <f t="shared" si="21"/>
        <v>1</v>
      </c>
      <c r="AM96" s="137" t="b">
        <f>AND(AK96,$V96&lt;=Synthèse!$B$44)</f>
        <v>0</v>
      </c>
      <c r="AN96" s="137" t="b">
        <f>AND(AL96,$V96&lt;=Synthèse!$B$44)</f>
        <v>0</v>
      </c>
    </row>
    <row r="97" spans="1:40">
      <c r="A97" s="17">
        <v>171023</v>
      </c>
      <c r="B97" t="str">
        <f ca="1">VLOOKUP(A97,'Fichier FI (en entrée)'!B:AH,3,0)</f>
        <v>YJWJYTDQPI</v>
      </c>
      <c r="C97">
        <f t="shared" si="11"/>
        <v>1280</v>
      </c>
      <c r="D97">
        <f t="shared" si="12"/>
        <v>6.26</v>
      </c>
      <c r="E97" s="14" t="str">
        <f>VLOOKUP(A97,'Fichier FI (en entrée)'!B:AH,2,0)</f>
        <v>EV</v>
      </c>
      <c r="F97" s="14" t="b">
        <f t="shared" si="13"/>
        <v>1</v>
      </c>
      <c r="G97" s="14" t="b">
        <f>IFERROR(VLOOKUP(A97,'Calculs FA (auto)'!A:F,6,0),FALSE)</f>
        <v>0</v>
      </c>
      <c r="H97" s="14" t="b">
        <f t="shared" si="14"/>
        <v>0</v>
      </c>
      <c r="I97" s="16">
        <f>IFERROR(VLOOKUP(A97,'Moyennes FI (en entrée)'!B:N,7,0),"")</f>
        <v>8.26</v>
      </c>
      <c r="J97" s="16">
        <f>IFERROR(VLOOKUP(VLOOKUP(A97,'Fichier FI (en entrée)'!B:AH,33,0),Modificateurs!A$2:B$5,2,0),0)</f>
        <v>-3</v>
      </c>
      <c r="K97" s="16">
        <f>IFERROR(VLOOKUP(VLOOKUP(A97,'Redoub FI (en entrée)'!B:N,7,0),Modificateurs!A$8:B$11,2,0),0)</f>
        <v>0</v>
      </c>
      <c r="L97" s="16">
        <f>IFERROR(VLOOKUP(M97,Modificateurs!D$1:E$94,2,0),0)</f>
        <v>1</v>
      </c>
      <c r="M97" t="str">
        <f>VLOOKUP(A97,'Fichier FI (en entrée)'!B:AH,16,0)&amp;" "&amp;VLOOKUP(A97,'Fichier FI (en entrée)'!B:AH,20,0)&amp;" "&amp;VLOOKUP(A97,'Fichier FI (en entrée)'!B:AH,27,0)&amp;" "&amp;VLOOKUP(A97,'Fichier FI (en entrée)'!B:AH,29,0)</f>
        <v xml:space="preserve">S Sciences de la vie et de la terre  </v>
      </c>
      <c r="N97" t="str">
        <f>VLOOKUP(A97,'Fichier FI (en entrée)'!B:AH,8,0)</f>
        <v>En Terminale</v>
      </c>
      <c r="O97" t="b">
        <f>AND(C97&gt;Synthèse!B$8,C97&lt;Synthèse!B$10,NOT(Y97))</f>
        <v>0</v>
      </c>
      <c r="Q97" s="60">
        <f>ROUNDUP(C97/(Synthèse!$B$4+Synthèse!$B$1)*8,0)</f>
        <v>6</v>
      </c>
      <c r="R97" s="60">
        <f>IFERROR(VLOOKUP(A97,'Evaluations (formulaire)'!A:P,6,0)+VLOOKUP(A97,'Evaluations (formulaire)'!A:P,7,0),0)</f>
        <v>0</v>
      </c>
      <c r="S97" s="60">
        <f>IFERROR(VLOOKUP(A97,'Evaluations (formulaire)'!A:P,8,0),0)</f>
        <v>0</v>
      </c>
      <c r="T97" s="60">
        <f>IF(AND(ISBLANK(P97),Q97&lt;=2),Synthèse!$B$41,IF(AND(ISBLANK(P97),Q97&gt;=7),Synthèse!$C$41,R97+S97))</f>
        <v>0</v>
      </c>
      <c r="U97" s="60">
        <f t="shared" si="15"/>
        <v>6.26</v>
      </c>
      <c r="V97" s="60">
        <f t="shared" si="16"/>
        <v>1280</v>
      </c>
      <c r="X97" s="26">
        <v>1402</v>
      </c>
      <c r="Y97" s="26" t="b">
        <f>IFERROR(VLOOKUP(A97,'Calculs FA (auto)'!A:O,15,0),FALSE)</f>
        <v>0</v>
      </c>
      <c r="Z97" s="26">
        <f>IFERROR(VLOOKUP(A97,'Evaluations (formulaire)'!A:M,9,0),0)</f>
        <v>0</v>
      </c>
      <c r="AA97" s="135" t="b">
        <v>1</v>
      </c>
      <c r="AB97" s="135" t="b">
        <v>0</v>
      </c>
      <c r="AC97" s="135" t="b">
        <f t="shared" si="17"/>
        <v>1</v>
      </c>
      <c r="AD97" s="135" t="b">
        <f t="shared" si="18"/>
        <v>0</v>
      </c>
      <c r="AE97" s="135" t="b">
        <f t="shared" si="19"/>
        <v>0</v>
      </c>
      <c r="AF97" s="135" t="b">
        <f>AND(AC97,$V97&lt;=Synthèse!$B$44)</f>
        <v>0</v>
      </c>
      <c r="AG97" s="135" t="b">
        <f>AND(AD97,$V97&lt;=Synthèse!$B$44)</f>
        <v>0</v>
      </c>
      <c r="AH97" s="135" t="b">
        <f>AND(AE97,$V97&lt;=Synthèse!$B$44)</f>
        <v>0</v>
      </c>
      <c r="AI97" s="137" t="b">
        <v>0</v>
      </c>
      <c r="AJ97" s="137" t="b">
        <v>1</v>
      </c>
      <c r="AK97" s="137" t="b">
        <f t="shared" si="20"/>
        <v>0</v>
      </c>
      <c r="AL97" s="137" t="b">
        <f t="shared" si="21"/>
        <v>1</v>
      </c>
      <c r="AM97" s="137" t="b">
        <f>AND(AK97,$V97&lt;=Synthèse!$B$44)</f>
        <v>0</v>
      </c>
      <c r="AN97" s="137" t="b">
        <f>AND(AL97,$V97&lt;=Synthèse!$B$44)</f>
        <v>0</v>
      </c>
    </row>
    <row r="98" spans="1:40">
      <c r="A98" s="17">
        <v>171074</v>
      </c>
      <c r="B98" t="str">
        <f ca="1">VLOOKUP(A98,'Fichier FI (en entrée)'!B:AH,3,0)</f>
        <v>SPDXIPVSJZ</v>
      </c>
      <c r="C98">
        <f t="shared" si="11"/>
        <v>2097</v>
      </c>
      <c r="D98">
        <f t="shared" si="12"/>
        <v>-100</v>
      </c>
      <c r="E98" s="14" t="str">
        <f>VLOOKUP(A98,'Fichier FI (en entrée)'!B:AH,2,0)</f>
        <v>ENV</v>
      </c>
      <c r="F98" s="14" t="b">
        <f t="shared" si="13"/>
        <v>0</v>
      </c>
      <c r="G98" s="14" t="b">
        <f>IFERROR(VLOOKUP(A98,'Calculs FA (auto)'!A:F,6,0),FALSE)</f>
        <v>0</v>
      </c>
      <c r="H98" s="14" t="b">
        <f t="shared" si="14"/>
        <v>0</v>
      </c>
      <c r="I98" s="16" t="str">
        <f>IFERROR(VLOOKUP(A98,'Moyennes FI (en entrée)'!B:N,7,0),"")</f>
        <v/>
      </c>
      <c r="J98" s="16">
        <f>IFERROR(VLOOKUP(VLOOKUP(A98,'Fichier FI (en entrée)'!B:AH,33,0),Modificateurs!A$2:B$5,2,0),0)</f>
        <v>3</v>
      </c>
      <c r="K98" s="16">
        <f>IFERROR(VLOOKUP(VLOOKUP(A98,'Redoub FI (en entrée)'!B:N,7,0),Modificateurs!A$8:B$11,2,0),0)</f>
        <v>0</v>
      </c>
      <c r="L98" s="16">
        <f>IFERROR(VLOOKUP(M98,Modificateurs!D$1:E$94,2,0),0)</f>
        <v>-12</v>
      </c>
      <c r="M98" t="str">
        <f>VLOOKUP(A98,'Fichier FI (en entrée)'!B:AH,16,0)&amp;" "&amp;VLOOKUP(A98,'Fichier FI (en entrée)'!B:AH,20,0)&amp;" "&amp;VLOOKUP(A98,'Fichier FI (en entrée)'!B:AH,27,0)&amp;" "&amp;VLOOKUP(A98,'Fichier FI (en entrée)'!B:AH,29,0)</f>
        <v xml:space="preserve">STMG Gestion et Finance  </v>
      </c>
      <c r="N98" t="str">
        <f>VLOOKUP(A98,'Fichier FI (en entrée)'!B:AH,8,0)</f>
        <v>En Terminale</v>
      </c>
      <c r="O98" t="b">
        <f>AND(C98&gt;Synthèse!B$8,C98&lt;Synthèse!B$10,NOT(Y98))</f>
        <v>0</v>
      </c>
      <c r="P98" t="s">
        <v>65</v>
      </c>
      <c r="Q98" s="60">
        <f>ROUNDUP(C98/(Synthèse!$B$4+Synthèse!$B$1)*8,0)</f>
        <v>10</v>
      </c>
      <c r="R98" s="60">
        <f>IFERROR(VLOOKUP(A98,'Evaluations (formulaire)'!A:P,6,0)+VLOOKUP(A98,'Evaluations (formulaire)'!A:P,7,0),0)</f>
        <v>0</v>
      </c>
      <c r="S98" s="60">
        <f>IFERROR(VLOOKUP(A98,'Evaluations (formulaire)'!A:P,8,0),0)</f>
        <v>0</v>
      </c>
      <c r="T98" s="60">
        <f>IF(AND(ISBLANK(P98),Q98&lt;=2),Synthèse!$B$41,IF(AND(ISBLANK(P98),Q98&gt;=7),Synthèse!$C$41,R98+S98))</f>
        <v>0</v>
      </c>
      <c r="U98" s="60">
        <f t="shared" si="15"/>
        <v>-100</v>
      </c>
      <c r="V98" s="60">
        <f t="shared" si="16"/>
        <v>2096</v>
      </c>
      <c r="X98" s="26">
        <v>1042</v>
      </c>
      <c r="Y98" s="26" t="b">
        <f>IFERROR(VLOOKUP(A98,'Calculs FA (auto)'!A:O,15,0),FALSE)</f>
        <v>0</v>
      </c>
      <c r="Z98" s="26">
        <f>IFERROR(VLOOKUP(A98,'Evaluations (formulaire)'!A:M,9,0),0)</f>
        <v>0</v>
      </c>
      <c r="AA98" s="135" t="b">
        <v>0</v>
      </c>
      <c r="AB98" s="135" t="b">
        <v>0</v>
      </c>
      <c r="AC98" s="135" t="b">
        <f t="shared" si="17"/>
        <v>0</v>
      </c>
      <c r="AD98" s="135" t="b">
        <f t="shared" si="18"/>
        <v>0</v>
      </c>
      <c r="AE98" s="135" t="b">
        <f t="shared" si="19"/>
        <v>0</v>
      </c>
      <c r="AF98" s="135" t="b">
        <f>AND(AC98,$V98&lt;=Synthèse!$B$44)</f>
        <v>0</v>
      </c>
      <c r="AG98" s="135" t="b">
        <f>AND(AD98,$V98&lt;=Synthèse!$B$44)</f>
        <v>0</v>
      </c>
      <c r="AH98" s="135" t="b">
        <f>AND(AE98,$V98&lt;=Synthèse!$B$44)</f>
        <v>0</v>
      </c>
      <c r="AI98" s="137" t="b">
        <v>0</v>
      </c>
      <c r="AJ98" s="137" t="b">
        <v>0</v>
      </c>
      <c r="AK98" s="137" t="b">
        <f t="shared" si="20"/>
        <v>0</v>
      </c>
      <c r="AL98" s="137" t="b">
        <f t="shared" si="21"/>
        <v>0</v>
      </c>
      <c r="AM98" s="137" t="b">
        <f>AND(AK98,$V98&lt;=Synthèse!$B$44)</f>
        <v>0</v>
      </c>
      <c r="AN98" s="137" t="b">
        <f>AND(AL98,$V98&lt;=Synthèse!$B$44)</f>
        <v>0</v>
      </c>
    </row>
    <row r="99" spans="1:40">
      <c r="A99" s="17">
        <v>173289</v>
      </c>
      <c r="B99" t="str">
        <f ca="1">VLOOKUP(A99,'Fichier FI (en entrée)'!B:AH,3,0)</f>
        <v>OHCAQTBAOK</v>
      </c>
      <c r="C99">
        <f t="shared" si="11"/>
        <v>536</v>
      </c>
      <c r="D99">
        <f t="shared" si="12"/>
        <v>13.23</v>
      </c>
      <c r="E99" s="14" t="str">
        <f>VLOOKUP(A99,'Fichier FI (en entrée)'!B:AH,2,0)</f>
        <v>EV</v>
      </c>
      <c r="F99" s="14" t="b">
        <f t="shared" si="13"/>
        <v>1</v>
      </c>
      <c r="G99" s="14" t="b">
        <f>IFERROR(VLOOKUP(A99,'Calculs FA (auto)'!A:F,6,0),FALSE)</f>
        <v>0</v>
      </c>
      <c r="H99" s="14" t="b">
        <f t="shared" si="14"/>
        <v>0</v>
      </c>
      <c r="I99" s="16">
        <f>IFERROR(VLOOKUP(A99,'Moyennes FI (en entrée)'!B:N,7,0),"")</f>
        <v>10.23</v>
      </c>
      <c r="J99" s="16">
        <f>IFERROR(VLOOKUP(VLOOKUP(A99,'Fichier FI (en entrée)'!B:AH,33,0),Modificateurs!A$2:B$5,2,0),0)</f>
        <v>1</v>
      </c>
      <c r="K99" s="16">
        <f>IFERROR(VLOOKUP(VLOOKUP(A99,'Redoub FI (en entrée)'!B:N,7,0),Modificateurs!A$8:B$11,2,0),0)</f>
        <v>0</v>
      </c>
      <c r="L99" s="16">
        <f>IFERROR(VLOOKUP(M99,Modificateurs!D$1:E$94,2,0),0)</f>
        <v>2</v>
      </c>
      <c r="M99" t="str">
        <f>VLOOKUP(A99,'Fichier FI (en entrée)'!B:AH,16,0)&amp;" "&amp;VLOOKUP(A99,'Fichier FI (en entrée)'!B:AH,20,0)&amp;" "&amp;VLOOKUP(A99,'Fichier FI (en entrée)'!B:AH,27,0)&amp;" "&amp;VLOOKUP(A99,'Fichier FI (en entrée)'!B:AH,29,0)</f>
        <v xml:space="preserve">S Mathématiques  </v>
      </c>
      <c r="N99" t="str">
        <f>VLOOKUP(A99,'Fichier FI (en entrée)'!B:AH,8,0)</f>
        <v>En Terminale</v>
      </c>
      <c r="O99" t="b">
        <f>AND(C99&gt;Synthèse!B$8,C99&lt;Synthèse!B$10,NOT(Y99))</f>
        <v>1</v>
      </c>
      <c r="Q99" s="60">
        <f>ROUNDUP(C99/(Synthèse!$B$4+Synthèse!$B$1)*8,0)</f>
        <v>3</v>
      </c>
      <c r="R99" s="60">
        <f>IFERROR(VLOOKUP(A99,'Evaluations (formulaire)'!A:P,6,0)+VLOOKUP(A99,'Evaluations (formulaire)'!A:P,7,0),0)</f>
        <v>0</v>
      </c>
      <c r="S99" s="60">
        <f>IFERROR(VLOOKUP(A99,'Evaluations (formulaire)'!A:P,8,0),0)</f>
        <v>0</v>
      </c>
      <c r="T99" s="60">
        <f>IF(AND(ISBLANK(P99),Q99&lt;=2),Synthèse!$B$41,IF(AND(ISBLANK(P99),Q99&gt;=7),Synthèse!$C$41,R99+S99))</f>
        <v>0</v>
      </c>
      <c r="U99" s="60">
        <f t="shared" si="15"/>
        <v>13.23</v>
      </c>
      <c r="V99" s="60">
        <f t="shared" si="16"/>
        <v>537</v>
      </c>
      <c r="X99" s="26">
        <v>265</v>
      </c>
      <c r="Y99" s="26" t="b">
        <f>IFERROR(VLOOKUP(A99,'Calculs FA (auto)'!A:O,15,0),FALSE)</f>
        <v>0</v>
      </c>
      <c r="Z99" s="26">
        <f>IFERROR(VLOOKUP(A99,'Evaluations (formulaire)'!A:M,9,0),0)</f>
        <v>0</v>
      </c>
      <c r="AA99" s="135" t="b">
        <v>1</v>
      </c>
      <c r="AB99" s="135" t="b">
        <v>0</v>
      </c>
      <c r="AC99" s="135" t="b">
        <f t="shared" si="17"/>
        <v>1</v>
      </c>
      <c r="AD99" s="135" t="b">
        <f t="shared" si="18"/>
        <v>0</v>
      </c>
      <c r="AE99" s="135" t="b">
        <f t="shared" si="19"/>
        <v>0</v>
      </c>
      <c r="AF99" s="135" t="b">
        <f>AND(AC99,$V99&lt;=Synthèse!$B$44)</f>
        <v>1</v>
      </c>
      <c r="AG99" s="135" t="b">
        <f>AND(AD99,$V99&lt;=Synthèse!$B$44)</f>
        <v>0</v>
      </c>
      <c r="AH99" s="135" t="b">
        <f>AND(AE99,$V99&lt;=Synthèse!$B$44)</f>
        <v>0</v>
      </c>
      <c r="AI99" s="137" t="b">
        <v>0</v>
      </c>
      <c r="AJ99" s="137" t="b">
        <v>1</v>
      </c>
      <c r="AK99" s="137" t="b">
        <f t="shared" si="20"/>
        <v>0</v>
      </c>
      <c r="AL99" s="137" t="b">
        <f t="shared" si="21"/>
        <v>1</v>
      </c>
      <c r="AM99" s="137" t="b">
        <f>AND(AK99,$V99&lt;=Synthèse!$B$44)</f>
        <v>0</v>
      </c>
      <c r="AN99" s="137" t="b">
        <f>AND(AL99,$V99&lt;=Synthèse!$B$44)</f>
        <v>1</v>
      </c>
    </row>
    <row r="100" spans="1:40">
      <c r="A100" s="17">
        <v>174175</v>
      </c>
      <c r="B100" t="str">
        <f ca="1">VLOOKUP(A100,'Fichier FI (en entrée)'!B:AH,3,0)</f>
        <v>FDMQZYXJCJ</v>
      </c>
      <c r="C100">
        <f t="shared" si="11"/>
        <v>629</v>
      </c>
      <c r="D100">
        <f t="shared" si="12"/>
        <v>12.71</v>
      </c>
      <c r="E100" s="14" t="str">
        <f>VLOOKUP(A100,'Fichier FI (en entrée)'!B:AH,2,0)</f>
        <v>EV</v>
      </c>
      <c r="F100" s="14" t="b">
        <f t="shared" si="13"/>
        <v>1</v>
      </c>
      <c r="G100" s="14" t="b">
        <f>IFERROR(VLOOKUP(A100,'Calculs FA (auto)'!A:F,6,0),FALSE)</f>
        <v>0</v>
      </c>
      <c r="H100" s="14" t="b">
        <f t="shared" si="14"/>
        <v>0</v>
      </c>
      <c r="I100" s="16">
        <f>IFERROR(VLOOKUP(A100,'Moyennes FI (en entrée)'!B:N,7,0),"")</f>
        <v>12.71</v>
      </c>
      <c r="J100" s="16">
        <f>IFERROR(VLOOKUP(VLOOKUP(A100,'Fichier FI (en entrée)'!B:AH,33,0),Modificateurs!A$2:B$5,2,0),0)</f>
        <v>3</v>
      </c>
      <c r="K100" s="16">
        <f>IFERROR(VLOOKUP(VLOOKUP(A100,'Redoub FI (en entrée)'!B:N,7,0),Modificateurs!A$8:B$11,2,0),0)</f>
        <v>0</v>
      </c>
      <c r="L100" s="16">
        <f>IFERROR(VLOOKUP(M100,Modificateurs!D$1:E$94,2,0),0)</f>
        <v>-3</v>
      </c>
      <c r="M100" t="str">
        <f>VLOOKUP(A100,'Fichier FI (en entrée)'!B:AH,16,0)&amp;" "&amp;VLOOKUP(A100,'Fichier FI (en entrée)'!B:AH,20,0)&amp;" "&amp;VLOOKUP(A100,'Fichier FI (en entrée)'!B:AH,27,0)&amp;" "&amp;VLOOKUP(A100,'Fichier FI (en entrée)'!B:AH,29,0)</f>
        <v xml:space="preserve">ES Mathématiques  </v>
      </c>
      <c r="N100" t="str">
        <f>VLOOKUP(A100,'Fichier FI (en entrée)'!B:AH,8,0)</f>
        <v>En Terminale</v>
      </c>
      <c r="O100" t="b">
        <f>AND(C100&gt;Synthèse!B$8,C100&lt;Synthèse!B$10,NOT(Y100))</f>
        <v>1</v>
      </c>
      <c r="Q100" s="60">
        <f>ROUNDUP(C100/(Synthèse!$B$4+Synthèse!$B$1)*8,0)</f>
        <v>3</v>
      </c>
      <c r="R100" s="60">
        <f>IFERROR(VLOOKUP(A100,'Evaluations (formulaire)'!A:P,6,0)+VLOOKUP(A100,'Evaluations (formulaire)'!A:P,7,0),0)</f>
        <v>0</v>
      </c>
      <c r="S100" s="60">
        <f>IFERROR(VLOOKUP(A100,'Evaluations (formulaire)'!A:P,8,0),0)</f>
        <v>0</v>
      </c>
      <c r="T100" s="60">
        <f>IF(AND(ISBLANK(P100),Q100&lt;=2),Synthèse!$B$41,IF(AND(ISBLANK(P100),Q100&gt;=7),Synthèse!$C$41,R100+S100))</f>
        <v>0</v>
      </c>
      <c r="U100" s="60">
        <f t="shared" si="15"/>
        <v>12.71</v>
      </c>
      <c r="V100" s="60">
        <f t="shared" si="16"/>
        <v>630</v>
      </c>
      <c r="X100" s="26">
        <v>298</v>
      </c>
      <c r="Y100" s="26" t="b">
        <f>IFERROR(VLOOKUP(A100,'Calculs FA (auto)'!A:O,15,0),FALSE)</f>
        <v>0</v>
      </c>
      <c r="Z100" s="26">
        <f>IFERROR(VLOOKUP(A100,'Evaluations (formulaire)'!A:M,9,0),0)</f>
        <v>0</v>
      </c>
      <c r="AA100" s="135" t="b">
        <v>1</v>
      </c>
      <c r="AB100" s="135" t="b">
        <v>0</v>
      </c>
      <c r="AC100" s="135" t="b">
        <f t="shared" si="17"/>
        <v>1</v>
      </c>
      <c r="AD100" s="135" t="b">
        <f t="shared" si="18"/>
        <v>0</v>
      </c>
      <c r="AE100" s="135" t="b">
        <f t="shared" si="19"/>
        <v>0</v>
      </c>
      <c r="AF100" s="135" t="b">
        <f>AND(AC100,$V100&lt;=Synthèse!$B$44)</f>
        <v>1</v>
      </c>
      <c r="AG100" s="135" t="b">
        <f>AND(AD100,$V100&lt;=Synthèse!$B$44)</f>
        <v>0</v>
      </c>
      <c r="AH100" s="135" t="b">
        <f>AND(AE100,$V100&lt;=Synthèse!$B$44)</f>
        <v>0</v>
      </c>
      <c r="AI100" s="137" t="b">
        <v>0</v>
      </c>
      <c r="AJ100" s="137" t="b">
        <v>1</v>
      </c>
      <c r="AK100" s="137" t="b">
        <f t="shared" si="20"/>
        <v>0</v>
      </c>
      <c r="AL100" s="137" t="b">
        <f t="shared" si="21"/>
        <v>1</v>
      </c>
      <c r="AM100" s="137" t="b">
        <f>AND(AK100,$V100&lt;=Synthèse!$B$44)</f>
        <v>0</v>
      </c>
      <c r="AN100" s="137" t="b">
        <f>AND(AL100,$V100&lt;=Synthèse!$B$44)</f>
        <v>1</v>
      </c>
    </row>
    <row r="101" spans="1:40">
      <c r="A101" s="17">
        <v>174177</v>
      </c>
      <c r="B101" t="str">
        <f ca="1">VLOOKUP(A101,'Fichier FI (en entrée)'!B:AH,3,0)</f>
        <v>JVMAITHMLS</v>
      </c>
      <c r="C101">
        <f t="shared" si="11"/>
        <v>739</v>
      </c>
      <c r="D101">
        <f t="shared" si="12"/>
        <v>11.97</v>
      </c>
      <c r="E101" s="14" t="str">
        <f>VLOOKUP(A101,'Fichier FI (en entrée)'!B:AH,2,0)</f>
        <v>EV</v>
      </c>
      <c r="F101" s="14" t="b">
        <f t="shared" si="13"/>
        <v>1</v>
      </c>
      <c r="G101" s="14" t="b">
        <f>IFERROR(VLOOKUP(A101,'Calculs FA (auto)'!A:F,6,0),FALSE)</f>
        <v>0</v>
      </c>
      <c r="H101" s="14" t="b">
        <f t="shared" si="14"/>
        <v>0</v>
      </c>
      <c r="I101" s="16">
        <f>IFERROR(VLOOKUP(A101,'Moyennes FI (en entrée)'!B:N,7,0),"")</f>
        <v>11.97</v>
      </c>
      <c r="J101" s="16">
        <f>IFERROR(VLOOKUP(VLOOKUP(A101,'Fichier FI (en entrée)'!B:AH,33,0),Modificateurs!A$2:B$5,2,0),0)</f>
        <v>3</v>
      </c>
      <c r="K101" s="16">
        <f>IFERROR(VLOOKUP(VLOOKUP(A101,'Redoub FI (en entrée)'!B:N,7,0),Modificateurs!A$8:B$11,2,0),0)</f>
        <v>0</v>
      </c>
      <c r="L101" s="16">
        <f>IFERROR(VLOOKUP(M101,Modificateurs!D$1:E$94,2,0),0)</f>
        <v>-3</v>
      </c>
      <c r="M101" t="str">
        <f>VLOOKUP(A101,'Fichier FI (en entrée)'!B:AH,16,0)&amp;" "&amp;VLOOKUP(A101,'Fichier FI (en entrée)'!B:AH,20,0)&amp;" "&amp;VLOOKUP(A101,'Fichier FI (en entrée)'!B:AH,27,0)&amp;" "&amp;VLOOKUP(A101,'Fichier FI (en entrée)'!B:AH,29,0)</f>
        <v xml:space="preserve">ES Mathématiques  </v>
      </c>
      <c r="N101" t="str">
        <f>VLOOKUP(A101,'Fichier FI (en entrée)'!B:AH,8,0)</f>
        <v>En Terminale</v>
      </c>
      <c r="O101" t="b">
        <f>AND(C101&gt;Synthèse!B$8,C101&lt;Synthèse!B$10,NOT(Y101))</f>
        <v>1</v>
      </c>
      <c r="Q101" s="60">
        <f>ROUNDUP(C101/(Synthèse!$B$4+Synthèse!$B$1)*8,0)</f>
        <v>4</v>
      </c>
      <c r="R101" s="60">
        <f>IFERROR(VLOOKUP(A101,'Evaluations (formulaire)'!A:P,6,0)+VLOOKUP(A101,'Evaluations (formulaire)'!A:P,7,0),0)</f>
        <v>0</v>
      </c>
      <c r="S101" s="60">
        <f>IFERROR(VLOOKUP(A101,'Evaluations (formulaire)'!A:P,8,0),0)</f>
        <v>0</v>
      </c>
      <c r="T101" s="60">
        <f>IF(AND(ISBLANK(P101),Q101&lt;=2),Synthèse!$B$41,IF(AND(ISBLANK(P101),Q101&gt;=7),Synthèse!$C$41,R101+S101))</f>
        <v>0</v>
      </c>
      <c r="U101" s="60">
        <f t="shared" si="15"/>
        <v>11.97</v>
      </c>
      <c r="V101" s="60">
        <f t="shared" si="16"/>
        <v>739</v>
      </c>
      <c r="X101" s="26">
        <v>1877</v>
      </c>
      <c r="Y101" s="26" t="b">
        <f>IFERROR(VLOOKUP(A101,'Calculs FA (auto)'!A:O,15,0),FALSE)</f>
        <v>0</v>
      </c>
      <c r="Z101" s="26">
        <f>IFERROR(VLOOKUP(A101,'Evaluations (formulaire)'!A:M,9,0),0)</f>
        <v>0</v>
      </c>
      <c r="AA101" s="135" t="b">
        <v>0</v>
      </c>
      <c r="AB101" s="135" t="b">
        <v>1</v>
      </c>
      <c r="AC101" s="135" t="b">
        <f t="shared" si="17"/>
        <v>0</v>
      </c>
      <c r="AD101" s="135" t="b">
        <f t="shared" si="18"/>
        <v>1</v>
      </c>
      <c r="AE101" s="135" t="b">
        <f t="shared" si="19"/>
        <v>0</v>
      </c>
      <c r="AF101" s="135" t="b">
        <f>AND(AC101,$V101&lt;=Synthèse!$B$44)</f>
        <v>0</v>
      </c>
      <c r="AG101" s="135" t="b">
        <f>AND(AD101,$V101&lt;=Synthèse!$B$44)</f>
        <v>0</v>
      </c>
      <c r="AH101" s="135" t="b">
        <f>AND(AE101,$V101&lt;=Synthèse!$B$44)</f>
        <v>0</v>
      </c>
      <c r="AI101" s="137" t="b">
        <v>1</v>
      </c>
      <c r="AJ101" s="137" t="b">
        <v>0</v>
      </c>
      <c r="AK101" s="137" t="b">
        <f t="shared" si="20"/>
        <v>1</v>
      </c>
      <c r="AL101" s="137" t="b">
        <f t="shared" si="21"/>
        <v>0</v>
      </c>
      <c r="AM101" s="137" t="b">
        <f>AND(AK101,$V101&lt;=Synthèse!$B$44)</f>
        <v>0</v>
      </c>
      <c r="AN101" s="137" t="b">
        <f>AND(AL101,$V101&lt;=Synthèse!$B$44)</f>
        <v>0</v>
      </c>
    </row>
    <row r="102" spans="1:40">
      <c r="A102" s="17">
        <v>174207</v>
      </c>
      <c r="B102" t="str">
        <f ca="1">VLOOKUP(A102,'Fichier FI (en entrée)'!B:AH,3,0)</f>
        <v>YPAZZMFBLW</v>
      </c>
      <c r="C102">
        <f t="shared" si="11"/>
        <v>889</v>
      </c>
      <c r="D102">
        <f t="shared" si="12"/>
        <v>11.15</v>
      </c>
      <c r="E102" s="14" t="str">
        <f>VLOOKUP(A102,'Fichier FI (en entrée)'!B:AH,2,0)</f>
        <v>EV</v>
      </c>
      <c r="F102" s="14" t="b">
        <f t="shared" si="13"/>
        <v>1</v>
      </c>
      <c r="G102" s="14" t="b">
        <f>IFERROR(VLOOKUP(A102,'Calculs FA (auto)'!A:F,6,0),FALSE)</f>
        <v>0</v>
      </c>
      <c r="H102" s="14" t="b">
        <f t="shared" si="14"/>
        <v>0</v>
      </c>
      <c r="I102" s="16">
        <f>IFERROR(VLOOKUP(A102,'Moyennes FI (en entrée)'!B:N,7,0),"")</f>
        <v>8.15</v>
      </c>
      <c r="J102" s="16">
        <f>IFERROR(VLOOKUP(VLOOKUP(A102,'Fichier FI (en entrée)'!B:AH,33,0),Modificateurs!A$2:B$5,2,0),0)</f>
        <v>1</v>
      </c>
      <c r="K102" s="16">
        <f>IFERROR(VLOOKUP(VLOOKUP(A102,'Redoub FI (en entrée)'!B:N,7,0),Modificateurs!A$8:B$11,2,0),0)</f>
        <v>0</v>
      </c>
      <c r="L102" s="16">
        <f>IFERROR(VLOOKUP(M102,Modificateurs!D$1:E$94,2,0),0)</f>
        <v>2</v>
      </c>
      <c r="M102" t="str">
        <f>VLOOKUP(A102,'Fichier FI (en entrée)'!B:AH,16,0)&amp;" "&amp;VLOOKUP(A102,'Fichier FI (en entrée)'!B:AH,20,0)&amp;" "&amp;VLOOKUP(A102,'Fichier FI (en entrée)'!B:AH,27,0)&amp;" "&amp;VLOOKUP(A102,'Fichier FI (en entrée)'!B:AH,29,0)</f>
        <v xml:space="preserve">S Mathématiques  </v>
      </c>
      <c r="N102" t="str">
        <f>VLOOKUP(A102,'Fichier FI (en entrée)'!B:AH,8,0)</f>
        <v>En Terminale</v>
      </c>
      <c r="O102" t="b">
        <f>AND(C102&gt;Synthèse!B$8,C102&lt;Synthèse!B$10,NOT(Y102))</f>
        <v>1</v>
      </c>
      <c r="Q102" s="60">
        <f>ROUNDUP(C102/(Synthèse!$B$4+Synthèse!$B$1)*8,0)</f>
        <v>5</v>
      </c>
      <c r="R102" s="60">
        <f>IFERROR(VLOOKUP(A102,'Evaluations (formulaire)'!A:P,6,0)+VLOOKUP(A102,'Evaluations (formulaire)'!A:P,7,0),0)</f>
        <v>0</v>
      </c>
      <c r="S102" s="60">
        <f>IFERROR(VLOOKUP(A102,'Evaluations (formulaire)'!A:P,8,0),0)</f>
        <v>0</v>
      </c>
      <c r="T102" s="60">
        <f>IF(AND(ISBLANK(P102),Q102&lt;=2),Synthèse!$B$41,IF(AND(ISBLANK(P102),Q102&gt;=7),Synthèse!$C$41,R102+S102))</f>
        <v>0</v>
      </c>
      <c r="U102" s="60">
        <f t="shared" si="15"/>
        <v>11.15</v>
      </c>
      <c r="V102" s="60">
        <f t="shared" si="16"/>
        <v>889</v>
      </c>
      <c r="X102" s="26">
        <v>1797</v>
      </c>
      <c r="Y102" s="26" t="b">
        <f>IFERROR(VLOOKUP(A102,'Calculs FA (auto)'!A:O,15,0),FALSE)</f>
        <v>0</v>
      </c>
      <c r="Z102" s="26">
        <f>IFERROR(VLOOKUP(A102,'Evaluations (formulaire)'!A:M,9,0),0)</f>
        <v>0</v>
      </c>
      <c r="AA102" s="135" t="b">
        <v>1</v>
      </c>
      <c r="AB102" s="135" t="b">
        <v>0</v>
      </c>
      <c r="AC102" s="135" t="b">
        <f t="shared" si="17"/>
        <v>1</v>
      </c>
      <c r="AD102" s="135" t="b">
        <f t="shared" si="18"/>
        <v>0</v>
      </c>
      <c r="AE102" s="135" t="b">
        <f t="shared" si="19"/>
        <v>0</v>
      </c>
      <c r="AF102" s="135" t="b">
        <f>AND(AC102,$V102&lt;=Synthèse!$B$44)</f>
        <v>0</v>
      </c>
      <c r="AG102" s="135" t="b">
        <f>AND(AD102,$V102&lt;=Synthèse!$B$44)</f>
        <v>0</v>
      </c>
      <c r="AH102" s="135" t="b">
        <f>AND(AE102,$V102&lt;=Synthèse!$B$44)</f>
        <v>0</v>
      </c>
      <c r="AI102" s="137" t="b">
        <v>0</v>
      </c>
      <c r="AJ102" s="137" t="b">
        <v>1</v>
      </c>
      <c r="AK102" s="137" t="b">
        <f t="shared" si="20"/>
        <v>0</v>
      </c>
      <c r="AL102" s="137" t="b">
        <f t="shared" si="21"/>
        <v>1</v>
      </c>
      <c r="AM102" s="137" t="b">
        <f>AND(AK102,$V102&lt;=Synthèse!$B$44)</f>
        <v>0</v>
      </c>
      <c r="AN102" s="137" t="b">
        <f>AND(AL102,$V102&lt;=Synthèse!$B$44)</f>
        <v>0</v>
      </c>
    </row>
    <row r="103" spans="1:40">
      <c r="A103" s="17">
        <v>174209</v>
      </c>
      <c r="B103" t="str">
        <f ca="1">VLOOKUP(A103,'Fichier FI (en entrée)'!B:AH,3,0)</f>
        <v>ENZXOJDAAR</v>
      </c>
      <c r="C103">
        <f t="shared" si="11"/>
        <v>2097</v>
      </c>
      <c r="D103">
        <f t="shared" si="12"/>
        <v>-100</v>
      </c>
      <c r="E103" s="14" t="str">
        <f>VLOOKUP(A103,'Fichier FI (en entrée)'!B:AH,2,0)</f>
        <v>ENV</v>
      </c>
      <c r="F103" s="14" t="b">
        <f t="shared" si="13"/>
        <v>0</v>
      </c>
      <c r="G103" s="14" t="b">
        <f>IFERROR(VLOOKUP(A103,'Calculs FA (auto)'!A:F,6,0),FALSE)</f>
        <v>0</v>
      </c>
      <c r="H103" s="14" t="b">
        <f t="shared" si="14"/>
        <v>0</v>
      </c>
      <c r="I103" s="16" t="str">
        <f>IFERROR(VLOOKUP(A103,'Moyennes FI (en entrée)'!B:N,7,0),"")</f>
        <v/>
      </c>
      <c r="J103" s="16">
        <f>IFERROR(VLOOKUP(VLOOKUP(A103,'Fichier FI (en entrée)'!B:AH,33,0),Modificateurs!A$2:B$5,2,0),0)</f>
        <v>0</v>
      </c>
      <c r="K103" s="16">
        <f>IFERROR(VLOOKUP(VLOOKUP(A103,'Redoub FI (en entrée)'!B:N,7,0),Modificateurs!A$8:B$11,2,0),0)</f>
        <v>0</v>
      </c>
      <c r="L103" s="16">
        <f>IFERROR(VLOOKUP(M103,Modificateurs!D$1:E$94,2,0),0)</f>
        <v>-12</v>
      </c>
      <c r="M103" t="str">
        <f>VLOOKUP(A103,'Fichier FI (en entrée)'!B:AH,16,0)&amp;" "&amp;VLOOKUP(A103,'Fichier FI (en entrée)'!B:AH,20,0)&amp;" "&amp;VLOOKUP(A103,'Fichier FI (en entrée)'!B:AH,27,0)&amp;" "&amp;VLOOKUP(A103,'Fichier FI (en entrée)'!B:AH,29,0)</f>
        <v xml:space="preserve">P Comptabilité  </v>
      </c>
      <c r="N103" t="str">
        <f>VLOOKUP(A103,'Fichier FI (en entrée)'!B:AH,8,0)</f>
        <v>En Terminale</v>
      </c>
      <c r="O103" t="b">
        <f>AND(C103&gt;Synthèse!B$8,C103&lt;Synthèse!B$10,NOT(Y103))</f>
        <v>0</v>
      </c>
      <c r="Q103" s="60">
        <f>ROUNDUP(C103/(Synthèse!$B$4+Synthèse!$B$1)*8,0)</f>
        <v>10</v>
      </c>
      <c r="R103" s="60">
        <f>IFERROR(VLOOKUP(A103,'Evaluations (formulaire)'!A:P,6,0)+VLOOKUP(A103,'Evaluations (formulaire)'!A:P,7,0),0)</f>
        <v>0</v>
      </c>
      <c r="S103" s="60">
        <f>IFERROR(VLOOKUP(A103,'Evaluations (formulaire)'!A:P,8,0),0)</f>
        <v>0</v>
      </c>
      <c r="T103" s="60">
        <f>IF(AND(ISBLANK(P103),Q103&lt;=2),Synthèse!$B$41,IF(AND(ISBLANK(P103),Q103&gt;=7),Synthèse!$C$41,R103+S103))</f>
        <v>4.6296296296296294E-3</v>
      </c>
      <c r="U103" s="60">
        <f t="shared" si="15"/>
        <v>-99.995370370370367</v>
      </c>
      <c r="V103" s="60">
        <f t="shared" si="16"/>
        <v>1983</v>
      </c>
      <c r="X103" s="26">
        <v>1517</v>
      </c>
      <c r="Y103" s="26" t="b">
        <f>IFERROR(VLOOKUP(A103,'Calculs FA (auto)'!A:O,15,0),FALSE)</f>
        <v>0</v>
      </c>
      <c r="Z103" s="26">
        <f>IFERROR(VLOOKUP(A103,'Evaluations (formulaire)'!A:M,9,0),0)</f>
        <v>0</v>
      </c>
      <c r="AA103" s="135" t="b">
        <v>1</v>
      </c>
      <c r="AB103" s="135" t="b">
        <v>0</v>
      </c>
      <c r="AC103" s="135" t="b">
        <f t="shared" si="17"/>
        <v>0</v>
      </c>
      <c r="AD103" s="135" t="b">
        <f t="shared" si="18"/>
        <v>0</v>
      </c>
      <c r="AE103" s="135" t="b">
        <f t="shared" si="19"/>
        <v>0</v>
      </c>
      <c r="AF103" s="135" t="b">
        <f>AND(AC103,$V103&lt;=Synthèse!$B$44)</f>
        <v>0</v>
      </c>
      <c r="AG103" s="135" t="b">
        <f>AND(AD103,$V103&lt;=Synthèse!$B$44)</f>
        <v>0</v>
      </c>
      <c r="AH103" s="135" t="b">
        <f>AND(AE103,$V103&lt;=Synthèse!$B$44)</f>
        <v>0</v>
      </c>
      <c r="AI103" s="137" t="b">
        <v>0</v>
      </c>
      <c r="AJ103" s="137" t="b">
        <v>1</v>
      </c>
      <c r="AK103" s="137" t="b">
        <f t="shared" si="20"/>
        <v>0</v>
      </c>
      <c r="AL103" s="137" t="b">
        <f t="shared" si="21"/>
        <v>0</v>
      </c>
      <c r="AM103" s="137" t="b">
        <f>AND(AK103,$V103&lt;=Synthèse!$B$44)</f>
        <v>0</v>
      </c>
      <c r="AN103" s="137" t="b">
        <f>AND(AL103,$V103&lt;=Synthèse!$B$44)</f>
        <v>0</v>
      </c>
    </row>
    <row r="104" spans="1:40">
      <c r="A104" s="17">
        <v>176014</v>
      </c>
      <c r="B104" t="str">
        <f ca="1">VLOOKUP(A104,'Fichier FI (en entrée)'!B:AH,3,0)</f>
        <v>ZJKNAVPILB</v>
      </c>
      <c r="C104">
        <f t="shared" si="11"/>
        <v>117</v>
      </c>
      <c r="D104">
        <f t="shared" si="12"/>
        <v>16.899999999999999</v>
      </c>
      <c r="E104" s="14" t="str">
        <f>VLOOKUP(A104,'Fichier FI (en entrée)'!B:AH,2,0)</f>
        <v>EV</v>
      </c>
      <c r="F104" s="14" t="b">
        <f t="shared" si="13"/>
        <v>1</v>
      </c>
      <c r="G104" s="14" t="b">
        <f>IFERROR(VLOOKUP(A104,'Calculs FA (auto)'!A:F,6,0),FALSE)</f>
        <v>0</v>
      </c>
      <c r="H104" s="14" t="b">
        <f t="shared" si="14"/>
        <v>0</v>
      </c>
      <c r="I104" s="16">
        <f>IFERROR(VLOOKUP(A104,'Moyennes FI (en entrée)'!B:N,7,0),"")</f>
        <v>11.9</v>
      </c>
      <c r="J104" s="16">
        <f>IFERROR(VLOOKUP(VLOOKUP(A104,'Fichier FI (en entrée)'!B:AH,33,0),Modificateurs!A$2:B$5,2,0),0)</f>
        <v>3</v>
      </c>
      <c r="K104" s="16">
        <f>IFERROR(VLOOKUP(VLOOKUP(A104,'Redoub FI (en entrée)'!B:N,7,0),Modificateurs!A$8:B$11,2,0),0)</f>
        <v>0</v>
      </c>
      <c r="L104" s="16">
        <f>IFERROR(VLOOKUP(M104,Modificateurs!D$1:E$94,2,0),0)</f>
        <v>2</v>
      </c>
      <c r="M104" t="str">
        <f>VLOOKUP(A104,'Fichier FI (en entrée)'!B:AH,16,0)&amp;" "&amp;VLOOKUP(A104,'Fichier FI (en entrée)'!B:AH,20,0)&amp;" "&amp;VLOOKUP(A104,'Fichier FI (en entrée)'!B:AH,27,0)&amp;" "&amp;VLOOKUP(A104,'Fichier FI (en entrée)'!B:AH,29,0)</f>
        <v xml:space="preserve">S Mathématiques  </v>
      </c>
      <c r="N104" t="str">
        <f>VLOOKUP(A104,'Fichier FI (en entrée)'!B:AH,8,0)</f>
        <v>En Terminale</v>
      </c>
      <c r="O104" t="b">
        <f>AND(C104&gt;Synthèse!B$8,C104&lt;Synthèse!B$10,NOT(Y104))</f>
        <v>0</v>
      </c>
      <c r="Q104" s="60">
        <f>ROUNDUP(C104/(Synthèse!$B$4+Synthèse!$B$1)*8,0)</f>
        <v>1</v>
      </c>
      <c r="R104" s="60">
        <f>IFERROR(VLOOKUP(A104,'Evaluations (formulaire)'!A:P,6,0)+VLOOKUP(A104,'Evaluations (formulaire)'!A:P,7,0),0)</f>
        <v>0</v>
      </c>
      <c r="S104" s="60">
        <f>IFERROR(VLOOKUP(A104,'Evaluations (formulaire)'!A:P,8,0),0)</f>
        <v>0</v>
      </c>
      <c r="T104" s="60">
        <f>IF(AND(ISBLANK(P104),Q104&lt;=2),Synthèse!$B$41,IF(AND(ISBLANK(P104),Q104&gt;=7),Synthèse!$C$41,R104+S104))</f>
        <v>4.6511627906976744E-3</v>
      </c>
      <c r="U104" s="60">
        <f t="shared" si="15"/>
        <v>16.904651162790696</v>
      </c>
      <c r="V104" s="60">
        <f t="shared" si="16"/>
        <v>117</v>
      </c>
      <c r="X104" s="26">
        <v>1583</v>
      </c>
      <c r="Y104" s="26" t="b">
        <f>IFERROR(VLOOKUP(A104,'Calculs FA (auto)'!A:O,15,0),FALSE)</f>
        <v>0</v>
      </c>
      <c r="Z104" s="26">
        <f>IFERROR(VLOOKUP(A104,'Evaluations (formulaire)'!A:M,9,0),0)</f>
        <v>0</v>
      </c>
      <c r="AA104" s="135" t="b">
        <v>0</v>
      </c>
      <c r="AB104" s="135" t="b">
        <v>1</v>
      </c>
      <c r="AC104" s="135" t="b">
        <f t="shared" si="17"/>
        <v>0</v>
      </c>
      <c r="AD104" s="135" t="b">
        <f t="shared" si="18"/>
        <v>1</v>
      </c>
      <c r="AE104" s="135" t="b">
        <f t="shared" si="19"/>
        <v>0</v>
      </c>
      <c r="AF104" s="135" t="b">
        <f>AND(AC104,$V104&lt;=Synthèse!$B$44)</f>
        <v>0</v>
      </c>
      <c r="AG104" s="135" t="b">
        <f>AND(AD104,$V104&lt;=Synthèse!$B$44)</f>
        <v>1</v>
      </c>
      <c r="AH104" s="135" t="b">
        <f>AND(AE104,$V104&lt;=Synthèse!$B$44)</f>
        <v>0</v>
      </c>
      <c r="AI104" s="137" t="b">
        <v>1</v>
      </c>
      <c r="AJ104" s="137" t="b">
        <v>0</v>
      </c>
      <c r="AK104" s="137" t="b">
        <f t="shared" si="20"/>
        <v>1</v>
      </c>
      <c r="AL104" s="137" t="b">
        <f t="shared" si="21"/>
        <v>0</v>
      </c>
      <c r="AM104" s="137" t="b">
        <f>AND(AK104,$V104&lt;=Synthèse!$B$44)</f>
        <v>1</v>
      </c>
      <c r="AN104" s="137" t="b">
        <f>AND(AL104,$V104&lt;=Synthèse!$B$44)</f>
        <v>0</v>
      </c>
    </row>
    <row r="105" spans="1:40">
      <c r="A105" s="17">
        <v>176251</v>
      </c>
      <c r="B105" t="str">
        <f ca="1">VLOOKUP(A105,'Fichier FI (en entrée)'!B:AH,3,0)</f>
        <v>KSBAXTDUUI</v>
      </c>
      <c r="C105">
        <f t="shared" si="11"/>
        <v>579</v>
      </c>
      <c r="D105">
        <f t="shared" si="12"/>
        <v>12.97</v>
      </c>
      <c r="E105" s="14" t="str">
        <f>VLOOKUP(A105,'Fichier FI (en entrée)'!B:AH,2,0)</f>
        <v>EV</v>
      </c>
      <c r="F105" s="14" t="b">
        <f t="shared" si="13"/>
        <v>1</v>
      </c>
      <c r="G105" s="14" t="b">
        <f>IFERROR(VLOOKUP(A105,'Calculs FA (auto)'!A:F,6,0),FALSE)</f>
        <v>0</v>
      </c>
      <c r="H105" s="14" t="b">
        <f t="shared" si="14"/>
        <v>0</v>
      </c>
      <c r="I105" s="16">
        <f>IFERROR(VLOOKUP(A105,'Moyennes FI (en entrée)'!B:N,7,0),"")</f>
        <v>9.9700000000000006</v>
      </c>
      <c r="J105" s="16">
        <f>IFERROR(VLOOKUP(VLOOKUP(A105,'Fichier FI (en entrée)'!B:AH,33,0),Modificateurs!A$2:B$5,2,0),0)</f>
        <v>1</v>
      </c>
      <c r="K105" s="16">
        <f>IFERROR(VLOOKUP(VLOOKUP(A105,'Redoub FI (en entrée)'!B:N,7,0),Modificateurs!A$8:B$11,2,0),0)</f>
        <v>0</v>
      </c>
      <c r="L105" s="16">
        <f>IFERROR(VLOOKUP(M105,Modificateurs!D$1:E$94,2,0),0)</f>
        <v>2</v>
      </c>
      <c r="M105" t="str">
        <f>VLOOKUP(A105,'Fichier FI (en entrée)'!B:AH,16,0)&amp;" "&amp;VLOOKUP(A105,'Fichier FI (en entrée)'!B:AH,20,0)&amp;" "&amp;VLOOKUP(A105,'Fichier FI (en entrée)'!B:AH,27,0)&amp;" "&amp;VLOOKUP(A105,'Fichier FI (en entrée)'!B:AH,29,0)</f>
        <v xml:space="preserve">S Mathématiques  </v>
      </c>
      <c r="N105" t="str">
        <f>VLOOKUP(A105,'Fichier FI (en entrée)'!B:AH,8,0)</f>
        <v>En Terminale</v>
      </c>
      <c r="O105" t="b">
        <f>AND(C105&gt;Synthèse!B$8,C105&lt;Synthèse!B$10,NOT(Y105))</f>
        <v>1</v>
      </c>
      <c r="Q105" s="60">
        <f>ROUNDUP(C105/(Synthèse!$B$4+Synthèse!$B$1)*8,0)</f>
        <v>3</v>
      </c>
      <c r="R105" s="60">
        <f>IFERROR(VLOOKUP(A105,'Evaluations (formulaire)'!A:P,6,0)+VLOOKUP(A105,'Evaluations (formulaire)'!A:P,7,0),0)</f>
        <v>0</v>
      </c>
      <c r="S105" s="60">
        <f>IFERROR(VLOOKUP(A105,'Evaluations (formulaire)'!A:P,8,0),0)</f>
        <v>0</v>
      </c>
      <c r="T105" s="60">
        <f>IF(AND(ISBLANK(P105),Q105&lt;=2),Synthèse!$B$41,IF(AND(ISBLANK(P105),Q105&gt;=7),Synthèse!$C$41,R105+S105))</f>
        <v>0</v>
      </c>
      <c r="U105" s="60">
        <f t="shared" si="15"/>
        <v>12.97</v>
      </c>
      <c r="V105" s="60">
        <f t="shared" si="16"/>
        <v>580</v>
      </c>
      <c r="X105" s="26">
        <v>2046</v>
      </c>
      <c r="Y105" s="26" t="b">
        <f>IFERROR(VLOOKUP(A105,'Calculs FA (auto)'!A:O,15,0),FALSE)</f>
        <v>0</v>
      </c>
      <c r="Z105" s="26">
        <f>IFERROR(VLOOKUP(A105,'Evaluations (formulaire)'!A:M,9,0),0)</f>
        <v>0</v>
      </c>
      <c r="AA105" s="135" t="b">
        <v>1</v>
      </c>
      <c r="AB105" s="135" t="b">
        <v>0</v>
      </c>
      <c r="AC105" s="135" t="b">
        <f t="shared" si="17"/>
        <v>1</v>
      </c>
      <c r="AD105" s="135" t="b">
        <f t="shared" si="18"/>
        <v>0</v>
      </c>
      <c r="AE105" s="135" t="b">
        <f t="shared" si="19"/>
        <v>0</v>
      </c>
      <c r="AF105" s="135" t="b">
        <f>AND(AC105,$V105&lt;=Synthèse!$B$44)</f>
        <v>1</v>
      </c>
      <c r="AG105" s="135" t="b">
        <f>AND(AD105,$V105&lt;=Synthèse!$B$44)</f>
        <v>0</v>
      </c>
      <c r="AH105" s="135" t="b">
        <f>AND(AE105,$V105&lt;=Synthèse!$B$44)</f>
        <v>0</v>
      </c>
      <c r="AI105" s="137" t="b">
        <v>0</v>
      </c>
      <c r="AJ105" s="137" t="b">
        <v>1</v>
      </c>
      <c r="AK105" s="137" t="b">
        <f t="shared" si="20"/>
        <v>0</v>
      </c>
      <c r="AL105" s="137" t="b">
        <f t="shared" si="21"/>
        <v>1</v>
      </c>
      <c r="AM105" s="137" t="b">
        <f>AND(AK105,$V105&lt;=Synthèse!$B$44)</f>
        <v>0</v>
      </c>
      <c r="AN105" s="137" t="b">
        <f>AND(AL105,$V105&lt;=Synthèse!$B$44)</f>
        <v>1</v>
      </c>
    </row>
    <row r="106" spans="1:40">
      <c r="A106" s="17">
        <v>176283</v>
      </c>
      <c r="B106" t="str">
        <f ca="1">VLOOKUP(A106,'Fichier FI (en entrée)'!B:AH,3,0)</f>
        <v>VPPLCXOXWM</v>
      </c>
      <c r="C106">
        <f t="shared" si="11"/>
        <v>83</v>
      </c>
      <c r="D106">
        <f t="shared" si="12"/>
        <v>17.47</v>
      </c>
      <c r="E106" s="14" t="str">
        <f>VLOOKUP(A106,'Fichier FI (en entrée)'!B:AH,2,0)</f>
        <v>EV</v>
      </c>
      <c r="F106" s="14" t="b">
        <f t="shared" si="13"/>
        <v>1</v>
      </c>
      <c r="G106" s="14" t="b">
        <f>IFERROR(VLOOKUP(A106,'Calculs FA (auto)'!A:F,6,0),FALSE)</f>
        <v>0</v>
      </c>
      <c r="H106" s="14" t="b">
        <f t="shared" si="14"/>
        <v>0</v>
      </c>
      <c r="I106" s="16">
        <f>IFERROR(VLOOKUP(A106,'Moyennes FI (en entrée)'!B:N,7,0),"")</f>
        <v>12.47</v>
      </c>
      <c r="J106" s="16">
        <f>IFERROR(VLOOKUP(VLOOKUP(A106,'Fichier FI (en entrée)'!B:AH,33,0),Modificateurs!A$2:B$5,2,0),0)</f>
        <v>3</v>
      </c>
      <c r="K106" s="16">
        <f>IFERROR(VLOOKUP(VLOOKUP(A106,'Redoub FI (en entrée)'!B:N,7,0),Modificateurs!A$8:B$11,2,0),0)</f>
        <v>0</v>
      </c>
      <c r="L106" s="16">
        <f>IFERROR(VLOOKUP(M106,Modificateurs!D$1:E$94,2,0),0)</f>
        <v>2</v>
      </c>
      <c r="M106" t="str">
        <f>VLOOKUP(A106,'Fichier FI (en entrée)'!B:AH,16,0)&amp;" "&amp;VLOOKUP(A106,'Fichier FI (en entrée)'!B:AH,20,0)&amp;" "&amp;VLOOKUP(A106,'Fichier FI (en entrée)'!B:AH,27,0)&amp;" "&amp;VLOOKUP(A106,'Fichier FI (en entrée)'!B:AH,29,0)</f>
        <v xml:space="preserve">STI2D Système informatique et numérique  </v>
      </c>
      <c r="N106" t="str">
        <f>VLOOKUP(A106,'Fichier FI (en entrée)'!B:AH,8,0)</f>
        <v>En Terminale</v>
      </c>
      <c r="O106" t="b">
        <f>AND(C106&gt;Synthèse!B$8,C106&lt;Synthèse!B$10,NOT(Y106))</f>
        <v>0</v>
      </c>
      <c r="Q106" s="60">
        <f>ROUNDUP(C106/(Synthèse!$B$4+Synthèse!$B$1)*8,0)</f>
        <v>1</v>
      </c>
      <c r="R106" s="60">
        <f>IFERROR(VLOOKUP(A106,'Evaluations (formulaire)'!A:P,6,0)+VLOOKUP(A106,'Evaluations (formulaire)'!A:P,7,0),0)</f>
        <v>0</v>
      </c>
      <c r="S106" s="60">
        <f>IFERROR(VLOOKUP(A106,'Evaluations (formulaire)'!A:P,8,0),0)</f>
        <v>0</v>
      </c>
      <c r="T106" s="60">
        <f>IF(AND(ISBLANK(P106),Q106&lt;=2),Synthèse!$B$41,IF(AND(ISBLANK(P106),Q106&gt;=7),Synthèse!$C$41,R106+S106))</f>
        <v>4.6511627906976744E-3</v>
      </c>
      <c r="U106" s="60">
        <f t="shared" si="15"/>
        <v>17.474651162790696</v>
      </c>
      <c r="V106" s="60">
        <f t="shared" si="16"/>
        <v>83</v>
      </c>
      <c r="X106" s="26">
        <v>2000</v>
      </c>
      <c r="Y106" s="26" t="b">
        <f>IFERROR(VLOOKUP(A106,'Calculs FA (auto)'!A:O,15,0),FALSE)</f>
        <v>0</v>
      </c>
      <c r="Z106" s="26">
        <f>IFERROR(VLOOKUP(A106,'Evaluations (formulaire)'!A:M,9,0),0)</f>
        <v>0</v>
      </c>
      <c r="AA106" s="135" t="b">
        <v>1</v>
      </c>
      <c r="AB106" s="135" t="b">
        <v>0</v>
      </c>
      <c r="AC106" s="135" t="b">
        <f t="shared" si="17"/>
        <v>1</v>
      </c>
      <c r="AD106" s="135" t="b">
        <f t="shared" si="18"/>
        <v>0</v>
      </c>
      <c r="AE106" s="135" t="b">
        <f t="shared" si="19"/>
        <v>0</v>
      </c>
      <c r="AF106" s="135" t="b">
        <f>AND(AC106,$V106&lt;=Synthèse!$B$44)</f>
        <v>1</v>
      </c>
      <c r="AG106" s="135" t="b">
        <f>AND(AD106,$V106&lt;=Synthèse!$B$44)</f>
        <v>0</v>
      </c>
      <c r="AH106" s="135" t="b">
        <f>AND(AE106,$V106&lt;=Synthèse!$B$44)</f>
        <v>0</v>
      </c>
      <c r="AI106" s="137" t="b">
        <v>0</v>
      </c>
      <c r="AJ106" s="137" t="b">
        <v>1</v>
      </c>
      <c r="AK106" s="137" t="b">
        <f t="shared" si="20"/>
        <v>0</v>
      </c>
      <c r="AL106" s="137" t="b">
        <f t="shared" si="21"/>
        <v>1</v>
      </c>
      <c r="AM106" s="137" t="b">
        <f>AND(AK106,$V106&lt;=Synthèse!$B$44)</f>
        <v>0</v>
      </c>
      <c r="AN106" s="137" t="b">
        <f>AND(AL106,$V106&lt;=Synthèse!$B$44)</f>
        <v>1</v>
      </c>
    </row>
    <row r="107" spans="1:40">
      <c r="A107" s="17">
        <v>176300</v>
      </c>
      <c r="B107" t="str">
        <f ca="1">VLOOKUP(A107,'Fichier FI (en entrée)'!B:AH,3,0)</f>
        <v>VQHXHALUBE</v>
      </c>
      <c r="C107">
        <f t="shared" si="11"/>
        <v>545</v>
      </c>
      <c r="D107">
        <f t="shared" si="12"/>
        <v>13.15</v>
      </c>
      <c r="E107" s="14" t="str">
        <f>VLOOKUP(A107,'Fichier FI (en entrée)'!B:AH,2,0)</f>
        <v>EV</v>
      </c>
      <c r="F107" s="14" t="b">
        <f t="shared" si="13"/>
        <v>1</v>
      </c>
      <c r="G107" s="14" t="b">
        <f>IFERROR(VLOOKUP(A107,'Calculs FA (auto)'!A:F,6,0),FALSE)</f>
        <v>1</v>
      </c>
      <c r="H107" s="14" t="b">
        <f t="shared" si="14"/>
        <v>1</v>
      </c>
      <c r="I107" s="16">
        <f>IFERROR(VLOOKUP(A107,'Moyennes FI (en entrée)'!B:N,7,0),"")</f>
        <v>10.15</v>
      </c>
      <c r="J107" s="16">
        <f>IFERROR(VLOOKUP(VLOOKUP(A107,'Fichier FI (en entrée)'!B:AH,33,0),Modificateurs!A$2:B$5,2,0),0)</f>
        <v>1</v>
      </c>
      <c r="K107" s="16">
        <f>IFERROR(VLOOKUP(VLOOKUP(A107,'Redoub FI (en entrée)'!B:N,7,0),Modificateurs!A$8:B$11,2,0),0)</f>
        <v>0</v>
      </c>
      <c r="L107" s="16">
        <f>IFERROR(VLOOKUP(M107,Modificateurs!D$1:E$94,2,0),0)</f>
        <v>2</v>
      </c>
      <c r="M107" t="str">
        <f>VLOOKUP(A107,'Fichier FI (en entrée)'!B:AH,16,0)&amp;" "&amp;VLOOKUP(A107,'Fichier FI (en entrée)'!B:AH,20,0)&amp;" "&amp;VLOOKUP(A107,'Fichier FI (en entrée)'!B:AH,27,0)&amp;" "&amp;VLOOKUP(A107,'Fichier FI (en entrée)'!B:AH,29,0)</f>
        <v xml:space="preserve">STI2D Système informatique et numérique  </v>
      </c>
      <c r="N107" t="str">
        <f>VLOOKUP(A107,'Fichier FI (en entrée)'!B:AH,8,0)</f>
        <v>En Terminale</v>
      </c>
      <c r="O107" t="b">
        <f>AND(C107&gt;Synthèse!B$8,C107&lt;Synthèse!B$10,NOT(Y107))</f>
        <v>1</v>
      </c>
      <c r="Q107" s="60">
        <f>ROUNDUP(C107/(Synthèse!$B$4+Synthèse!$B$1)*8,0)</f>
        <v>3</v>
      </c>
      <c r="R107" s="60">
        <f>IFERROR(VLOOKUP(A107,'Evaluations (formulaire)'!A:P,6,0)+VLOOKUP(A107,'Evaluations (formulaire)'!A:P,7,0),0)</f>
        <v>0</v>
      </c>
      <c r="S107" s="60">
        <f>IFERROR(VLOOKUP(A107,'Evaluations (formulaire)'!A:P,8,0),0)</f>
        <v>0</v>
      </c>
      <c r="T107" s="60">
        <f>IF(AND(ISBLANK(P107),Q107&lt;=2),Synthèse!$B$41,IF(AND(ISBLANK(P107),Q107&gt;=7),Synthèse!$C$41,R107+S107))</f>
        <v>0</v>
      </c>
      <c r="U107" s="60">
        <f t="shared" si="15"/>
        <v>13.15</v>
      </c>
      <c r="V107" s="60">
        <f t="shared" si="16"/>
        <v>546</v>
      </c>
      <c r="X107" s="26">
        <v>1212</v>
      </c>
      <c r="Y107" s="26" t="b">
        <f>IFERROR(VLOOKUP(A107,'Calculs FA (auto)'!A:O,15,0),FALSE)</f>
        <v>0</v>
      </c>
      <c r="Z107" s="26">
        <f>IFERROR(VLOOKUP(A107,'Evaluations (formulaire)'!A:M,9,0),0)</f>
        <v>0</v>
      </c>
      <c r="AA107" s="135" t="b">
        <v>0</v>
      </c>
      <c r="AB107" s="135" t="b">
        <v>1</v>
      </c>
      <c r="AC107" s="135" t="b">
        <f t="shared" si="17"/>
        <v>0</v>
      </c>
      <c r="AD107" s="135" t="b">
        <f t="shared" si="18"/>
        <v>1</v>
      </c>
      <c r="AE107" s="135" t="b">
        <f t="shared" si="19"/>
        <v>0</v>
      </c>
      <c r="AF107" s="135" t="b">
        <f>AND(AC107,$V107&lt;=Synthèse!$B$44)</f>
        <v>0</v>
      </c>
      <c r="AG107" s="135" t="b">
        <f>AND(AD107,$V107&lt;=Synthèse!$B$44)</f>
        <v>1</v>
      </c>
      <c r="AH107" s="135" t="b">
        <f>AND(AE107,$V107&lt;=Synthèse!$B$44)</f>
        <v>0</v>
      </c>
      <c r="AI107" s="137" t="b">
        <v>1</v>
      </c>
      <c r="AJ107" s="137" t="b">
        <v>0</v>
      </c>
      <c r="AK107" s="137" t="b">
        <f t="shared" si="20"/>
        <v>1</v>
      </c>
      <c r="AL107" s="137" t="b">
        <f t="shared" si="21"/>
        <v>0</v>
      </c>
      <c r="AM107" s="137" t="b">
        <f>AND(AK107,$V107&lt;=Synthèse!$B$44)</f>
        <v>1</v>
      </c>
      <c r="AN107" s="137" t="b">
        <f>AND(AL107,$V107&lt;=Synthèse!$B$44)</f>
        <v>0</v>
      </c>
    </row>
    <row r="108" spans="1:40">
      <c r="A108" s="17">
        <v>176305</v>
      </c>
      <c r="B108" t="str">
        <f ca="1">VLOOKUP(A108,'Fichier FI (en entrée)'!B:AH,3,0)</f>
        <v>CBUJTJPFZI</v>
      </c>
      <c r="C108">
        <f t="shared" si="11"/>
        <v>1480</v>
      </c>
      <c r="D108">
        <f t="shared" si="12"/>
        <v>1.6099999999999994</v>
      </c>
      <c r="E108" s="14" t="str">
        <f>VLOOKUP(A108,'Fichier FI (en entrée)'!B:AH,2,0)</f>
        <v>EV</v>
      </c>
      <c r="F108" s="14" t="b">
        <f t="shared" si="13"/>
        <v>1</v>
      </c>
      <c r="G108" s="14" t="b">
        <f>IFERROR(VLOOKUP(A108,'Calculs FA (auto)'!A:F,6,0),FALSE)</f>
        <v>0</v>
      </c>
      <c r="H108" s="14" t="b">
        <f t="shared" si="14"/>
        <v>0</v>
      </c>
      <c r="I108" s="16">
        <f>IFERROR(VLOOKUP(A108,'Moyennes FI (en entrée)'!B:N,7,0),"")</f>
        <v>8.61</v>
      </c>
      <c r="J108" s="16">
        <f>IFERROR(VLOOKUP(VLOOKUP(A108,'Fichier FI (en entrée)'!B:AH,33,0),Modificateurs!A$2:B$5,2,0),0)</f>
        <v>-3</v>
      </c>
      <c r="K108" s="16">
        <f>IFERROR(VLOOKUP(VLOOKUP(A108,'Redoub FI (en entrée)'!B:N,7,0),Modificateurs!A$8:B$11,2,0),0)</f>
        <v>0</v>
      </c>
      <c r="L108" s="16">
        <f>IFERROR(VLOOKUP(M108,Modificateurs!D$1:E$94,2,0),0)</f>
        <v>-4</v>
      </c>
      <c r="M108" t="str">
        <f>VLOOKUP(A108,'Fichier FI (en entrée)'!B:AH,16,0)&amp;" "&amp;VLOOKUP(A108,'Fichier FI (en entrée)'!B:AH,20,0)&amp;" "&amp;VLOOKUP(A108,'Fichier FI (en entrée)'!B:AH,27,0)&amp;" "&amp;VLOOKUP(A108,'Fichier FI (en entrée)'!B:AH,29,0)</f>
        <v xml:space="preserve">STI2D Energies et environnement  </v>
      </c>
      <c r="N108" t="str">
        <f>VLOOKUP(A108,'Fichier FI (en entrée)'!B:AH,8,0)</f>
        <v>En Terminale</v>
      </c>
      <c r="O108" t="b">
        <f>AND(C108&gt;Synthèse!B$8,C108&lt;Synthèse!B$10,NOT(Y108))</f>
        <v>0</v>
      </c>
      <c r="Q108" s="60">
        <f>ROUNDUP(C108/(Synthèse!$B$4+Synthèse!$B$1)*8,0)</f>
        <v>7</v>
      </c>
      <c r="R108" s="60">
        <f>IFERROR(VLOOKUP(A108,'Evaluations (formulaire)'!A:P,6,0)+VLOOKUP(A108,'Evaluations (formulaire)'!A:P,7,0),0)</f>
        <v>0</v>
      </c>
      <c r="S108" s="60">
        <f>IFERROR(VLOOKUP(A108,'Evaluations (formulaire)'!A:P,8,0),0)</f>
        <v>0</v>
      </c>
      <c r="T108" s="60">
        <f>IF(AND(ISBLANK(P108),Q108&lt;=2),Synthèse!$B$41,IF(AND(ISBLANK(P108),Q108&gt;=7),Synthèse!$C$41,R108+S108))</f>
        <v>4.6296296296296294E-3</v>
      </c>
      <c r="U108" s="60">
        <f t="shared" si="15"/>
        <v>1.614629629629629</v>
      </c>
      <c r="V108" s="60">
        <f t="shared" si="16"/>
        <v>1480</v>
      </c>
      <c r="X108" s="26">
        <v>1624</v>
      </c>
      <c r="Y108" s="26" t="b">
        <f>IFERROR(VLOOKUP(A108,'Calculs FA (auto)'!A:O,15,0),FALSE)</f>
        <v>0</v>
      </c>
      <c r="Z108" s="26">
        <f>IFERROR(VLOOKUP(A108,'Evaluations (formulaire)'!A:M,9,0),0)</f>
        <v>0</v>
      </c>
      <c r="AA108" s="135" t="b">
        <v>1</v>
      </c>
      <c r="AB108" s="135" t="b">
        <v>0</v>
      </c>
      <c r="AC108" s="135" t="b">
        <f t="shared" si="17"/>
        <v>1</v>
      </c>
      <c r="AD108" s="135" t="b">
        <f t="shared" si="18"/>
        <v>0</v>
      </c>
      <c r="AE108" s="135" t="b">
        <f t="shared" si="19"/>
        <v>0</v>
      </c>
      <c r="AF108" s="135" t="b">
        <f>AND(AC108,$V108&lt;=Synthèse!$B$44)</f>
        <v>0</v>
      </c>
      <c r="AG108" s="135" t="b">
        <f>AND(AD108,$V108&lt;=Synthèse!$B$44)</f>
        <v>0</v>
      </c>
      <c r="AH108" s="135" t="b">
        <f>AND(AE108,$V108&lt;=Synthèse!$B$44)</f>
        <v>0</v>
      </c>
      <c r="AI108" s="137" t="b">
        <v>0</v>
      </c>
      <c r="AJ108" s="137" t="b">
        <v>1</v>
      </c>
      <c r="AK108" s="137" t="b">
        <f t="shared" si="20"/>
        <v>0</v>
      </c>
      <c r="AL108" s="137" t="b">
        <f t="shared" si="21"/>
        <v>1</v>
      </c>
      <c r="AM108" s="137" t="b">
        <f>AND(AK108,$V108&lt;=Synthèse!$B$44)</f>
        <v>0</v>
      </c>
      <c r="AN108" s="137" t="b">
        <f>AND(AL108,$V108&lt;=Synthèse!$B$44)</f>
        <v>0</v>
      </c>
    </row>
    <row r="109" spans="1:40">
      <c r="A109" s="17">
        <v>176306</v>
      </c>
      <c r="B109" t="str">
        <f ca="1">VLOOKUP(A109,'Fichier FI (en entrée)'!B:AH,3,0)</f>
        <v>WITMDUCKIP</v>
      </c>
      <c r="C109">
        <f t="shared" si="11"/>
        <v>395</v>
      </c>
      <c r="D109">
        <f t="shared" si="12"/>
        <v>14.14</v>
      </c>
      <c r="E109" s="14" t="str">
        <f>VLOOKUP(A109,'Fichier FI (en entrée)'!B:AH,2,0)</f>
        <v>EV</v>
      </c>
      <c r="F109" s="14" t="b">
        <f t="shared" si="13"/>
        <v>1</v>
      </c>
      <c r="G109" s="14" t="b">
        <f>IFERROR(VLOOKUP(A109,'Calculs FA (auto)'!A:F,6,0),FALSE)</f>
        <v>0</v>
      </c>
      <c r="H109" s="14" t="b">
        <f t="shared" si="14"/>
        <v>0</v>
      </c>
      <c r="I109" s="16">
        <f>IFERROR(VLOOKUP(A109,'Moyennes FI (en entrée)'!B:N,7,0),"")</f>
        <v>11.14</v>
      </c>
      <c r="J109" s="16">
        <f>IFERROR(VLOOKUP(VLOOKUP(A109,'Fichier FI (en entrée)'!B:AH,33,0),Modificateurs!A$2:B$5,2,0),0)</f>
        <v>1</v>
      </c>
      <c r="K109" s="16">
        <f>IFERROR(VLOOKUP(VLOOKUP(A109,'Redoub FI (en entrée)'!B:N,7,0),Modificateurs!A$8:B$11,2,0),0)</f>
        <v>0</v>
      </c>
      <c r="L109" s="16">
        <f>IFERROR(VLOOKUP(M109,Modificateurs!D$1:E$94,2,0),0)</f>
        <v>2</v>
      </c>
      <c r="M109" t="str">
        <f>VLOOKUP(A109,'Fichier FI (en entrée)'!B:AH,16,0)&amp;" "&amp;VLOOKUP(A109,'Fichier FI (en entrée)'!B:AH,20,0)&amp;" "&amp;VLOOKUP(A109,'Fichier FI (en entrée)'!B:AH,27,0)&amp;" "&amp;VLOOKUP(A109,'Fichier FI (en entrée)'!B:AH,29,0)</f>
        <v xml:space="preserve">STI2D Système informatique et numérique  </v>
      </c>
      <c r="N109" t="str">
        <f>VLOOKUP(A109,'Fichier FI (en entrée)'!B:AH,8,0)</f>
        <v>En Terminale</v>
      </c>
      <c r="O109" t="b">
        <f>AND(C109&gt;Synthèse!B$8,C109&lt;Synthèse!B$10,NOT(Y109))</f>
        <v>0</v>
      </c>
      <c r="Q109" s="60">
        <f>ROUNDUP(C109/(Synthèse!$B$4+Synthèse!$B$1)*8,0)</f>
        <v>2</v>
      </c>
      <c r="R109" s="60">
        <f>IFERROR(VLOOKUP(A109,'Evaluations (formulaire)'!A:P,6,0)+VLOOKUP(A109,'Evaluations (formulaire)'!A:P,7,0),0)</f>
        <v>0</v>
      </c>
      <c r="S109" s="60">
        <f>IFERROR(VLOOKUP(A109,'Evaluations (formulaire)'!A:P,8,0),0)</f>
        <v>0</v>
      </c>
      <c r="T109" s="60">
        <f>IF(AND(ISBLANK(P109),Q109&lt;=2),Synthèse!$B$41,IF(AND(ISBLANK(P109),Q109&gt;=7),Synthèse!$C$41,R109+S109))</f>
        <v>4.6511627906976744E-3</v>
      </c>
      <c r="U109" s="60">
        <f t="shared" si="15"/>
        <v>14.144651162790698</v>
      </c>
      <c r="V109" s="60">
        <f t="shared" si="16"/>
        <v>393</v>
      </c>
      <c r="X109" s="26">
        <v>232</v>
      </c>
      <c r="Y109" s="26" t="b">
        <f>IFERROR(VLOOKUP(A109,'Calculs FA (auto)'!A:O,15,0),FALSE)</f>
        <v>0</v>
      </c>
      <c r="Z109" s="26">
        <f>IFERROR(VLOOKUP(A109,'Evaluations (formulaire)'!A:M,9,0),0)</f>
        <v>0</v>
      </c>
      <c r="AA109" s="135" t="b">
        <v>0</v>
      </c>
      <c r="AB109" s="135" t="b">
        <v>1</v>
      </c>
      <c r="AC109" s="135" t="b">
        <f t="shared" si="17"/>
        <v>0</v>
      </c>
      <c r="AD109" s="135" t="b">
        <f t="shared" si="18"/>
        <v>1</v>
      </c>
      <c r="AE109" s="135" t="b">
        <f t="shared" si="19"/>
        <v>0</v>
      </c>
      <c r="AF109" s="135" t="b">
        <f>AND(AC109,$V109&lt;=Synthèse!$B$44)</f>
        <v>0</v>
      </c>
      <c r="AG109" s="135" t="b">
        <f>AND(AD109,$V109&lt;=Synthèse!$B$44)</f>
        <v>1</v>
      </c>
      <c r="AH109" s="135" t="b">
        <f>AND(AE109,$V109&lt;=Synthèse!$B$44)</f>
        <v>0</v>
      </c>
      <c r="AI109" s="137" t="b">
        <v>1</v>
      </c>
      <c r="AJ109" s="137" t="b">
        <v>0</v>
      </c>
      <c r="AK109" s="137" t="b">
        <f t="shared" si="20"/>
        <v>1</v>
      </c>
      <c r="AL109" s="137" t="b">
        <f t="shared" si="21"/>
        <v>0</v>
      </c>
      <c r="AM109" s="137" t="b">
        <f>AND(AK109,$V109&lt;=Synthèse!$B$44)</f>
        <v>1</v>
      </c>
      <c r="AN109" s="137" t="b">
        <f>AND(AL109,$V109&lt;=Synthèse!$B$44)</f>
        <v>0</v>
      </c>
    </row>
    <row r="110" spans="1:40">
      <c r="A110" s="17">
        <v>176312</v>
      </c>
      <c r="B110" t="str">
        <f ca="1">VLOOKUP(A110,'Fichier FI (en entrée)'!B:AH,3,0)</f>
        <v>YOWAGWLIRA</v>
      </c>
      <c r="C110">
        <f t="shared" si="11"/>
        <v>970</v>
      </c>
      <c r="D110">
        <f t="shared" si="12"/>
        <v>10.56</v>
      </c>
      <c r="E110" s="14" t="str">
        <f>VLOOKUP(A110,'Fichier FI (en entrée)'!B:AH,2,0)</f>
        <v>EV</v>
      </c>
      <c r="F110" s="14" t="b">
        <f t="shared" si="13"/>
        <v>1</v>
      </c>
      <c r="G110" s="14" t="b">
        <f>IFERROR(VLOOKUP(A110,'Calculs FA (auto)'!A:F,6,0),FALSE)</f>
        <v>0</v>
      </c>
      <c r="H110" s="14" t="b">
        <f t="shared" si="14"/>
        <v>0</v>
      </c>
      <c r="I110" s="16">
        <f>IFERROR(VLOOKUP(A110,'Moyennes FI (en entrée)'!B:N,7,0),"")</f>
        <v>8.56</v>
      </c>
      <c r="J110" s="16">
        <f>IFERROR(VLOOKUP(VLOOKUP(A110,'Fichier FI (en entrée)'!B:AH,33,0),Modificateurs!A$2:B$5,2,0),0)</f>
        <v>0</v>
      </c>
      <c r="K110" s="16">
        <f>IFERROR(VLOOKUP(VLOOKUP(A110,'Redoub FI (en entrée)'!B:N,7,0),Modificateurs!A$8:B$11,2,0),0)</f>
        <v>0</v>
      </c>
      <c r="L110" s="16">
        <f>IFERROR(VLOOKUP(M110,Modificateurs!D$1:E$94,2,0),0)</f>
        <v>2</v>
      </c>
      <c r="M110" t="str">
        <f>VLOOKUP(A110,'Fichier FI (en entrée)'!B:AH,16,0)&amp;" "&amp;VLOOKUP(A110,'Fichier FI (en entrée)'!B:AH,20,0)&amp;" "&amp;VLOOKUP(A110,'Fichier FI (en entrée)'!B:AH,27,0)&amp;" "&amp;VLOOKUP(A110,'Fichier FI (en entrée)'!B:AH,29,0)</f>
        <v xml:space="preserve">S Physique-chimie  </v>
      </c>
      <c r="N110" t="str">
        <f>VLOOKUP(A110,'Fichier FI (en entrée)'!B:AH,8,0)</f>
        <v>En Terminale</v>
      </c>
      <c r="O110" t="b">
        <f>AND(C110&gt;Synthèse!B$8,C110&lt;Synthèse!B$10,NOT(Y110))</f>
        <v>1</v>
      </c>
      <c r="Q110" s="60">
        <f>ROUNDUP(C110/(Synthèse!$B$4+Synthèse!$B$1)*8,0)</f>
        <v>5</v>
      </c>
      <c r="R110" s="60">
        <f>IFERROR(VLOOKUP(A110,'Evaluations (formulaire)'!A:P,6,0)+VLOOKUP(A110,'Evaluations (formulaire)'!A:P,7,0),0)</f>
        <v>0</v>
      </c>
      <c r="S110" s="60">
        <f>IFERROR(VLOOKUP(A110,'Evaluations (formulaire)'!A:P,8,0),0)</f>
        <v>0</v>
      </c>
      <c r="T110" s="60">
        <f>IF(AND(ISBLANK(P110),Q110&lt;=2),Synthèse!$B$41,IF(AND(ISBLANK(P110),Q110&gt;=7),Synthèse!$C$41,R110+S110))</f>
        <v>0</v>
      </c>
      <c r="U110" s="60">
        <f t="shared" si="15"/>
        <v>10.56</v>
      </c>
      <c r="V110" s="60">
        <f t="shared" si="16"/>
        <v>970</v>
      </c>
      <c r="X110" s="26">
        <v>2058</v>
      </c>
      <c r="Y110" s="26" t="b">
        <f>IFERROR(VLOOKUP(A110,'Calculs FA (auto)'!A:O,15,0),FALSE)</f>
        <v>0</v>
      </c>
      <c r="Z110" s="26">
        <f>IFERROR(VLOOKUP(A110,'Evaluations (formulaire)'!A:M,9,0),0)</f>
        <v>0</v>
      </c>
      <c r="AA110" s="135" t="b">
        <v>1</v>
      </c>
      <c r="AB110" s="135" t="b">
        <v>0</v>
      </c>
      <c r="AC110" s="135" t="b">
        <f t="shared" si="17"/>
        <v>1</v>
      </c>
      <c r="AD110" s="135" t="b">
        <f t="shared" si="18"/>
        <v>0</v>
      </c>
      <c r="AE110" s="135" t="b">
        <f t="shared" si="19"/>
        <v>0</v>
      </c>
      <c r="AF110" s="135" t="b">
        <f>AND(AC110,$V110&lt;=Synthèse!$B$44)</f>
        <v>0</v>
      </c>
      <c r="AG110" s="135" t="b">
        <f>AND(AD110,$V110&lt;=Synthèse!$B$44)</f>
        <v>0</v>
      </c>
      <c r="AH110" s="135" t="b">
        <f>AND(AE110,$V110&lt;=Synthèse!$B$44)</f>
        <v>0</v>
      </c>
      <c r="AI110" s="137" t="b">
        <v>0</v>
      </c>
      <c r="AJ110" s="137" t="b">
        <v>1</v>
      </c>
      <c r="AK110" s="137" t="b">
        <f t="shared" si="20"/>
        <v>0</v>
      </c>
      <c r="AL110" s="137" t="b">
        <f t="shared" si="21"/>
        <v>1</v>
      </c>
      <c r="AM110" s="137" t="b">
        <f>AND(AK110,$V110&lt;=Synthèse!$B$44)</f>
        <v>0</v>
      </c>
      <c r="AN110" s="137" t="b">
        <f>AND(AL110,$V110&lt;=Synthèse!$B$44)</f>
        <v>0</v>
      </c>
    </row>
    <row r="111" spans="1:40">
      <c r="A111" s="17">
        <v>176328</v>
      </c>
      <c r="B111" t="str">
        <f ca="1">VLOOKUP(A111,'Fichier FI (en entrée)'!B:AH,3,0)</f>
        <v>PNELYQRYWX</v>
      </c>
      <c r="C111">
        <f t="shared" si="11"/>
        <v>312</v>
      </c>
      <c r="D111">
        <f t="shared" si="12"/>
        <v>14.71</v>
      </c>
      <c r="E111" s="14" t="str">
        <f>VLOOKUP(A111,'Fichier FI (en entrée)'!B:AH,2,0)</f>
        <v>EV</v>
      </c>
      <c r="F111" s="14" t="b">
        <f t="shared" si="13"/>
        <v>1</v>
      </c>
      <c r="G111" s="14" t="b">
        <f>IFERROR(VLOOKUP(A111,'Calculs FA (auto)'!A:F,6,0),FALSE)</f>
        <v>0</v>
      </c>
      <c r="H111" s="14" t="b">
        <f t="shared" si="14"/>
        <v>0</v>
      </c>
      <c r="I111" s="16">
        <f>IFERROR(VLOOKUP(A111,'Moyennes FI (en entrée)'!B:N,7,0),"")</f>
        <v>11.71</v>
      </c>
      <c r="J111" s="16">
        <f>IFERROR(VLOOKUP(VLOOKUP(A111,'Fichier FI (en entrée)'!B:AH,33,0),Modificateurs!A$2:B$5,2,0),0)</f>
        <v>1</v>
      </c>
      <c r="K111" s="16">
        <f>IFERROR(VLOOKUP(VLOOKUP(A111,'Redoub FI (en entrée)'!B:N,7,0),Modificateurs!A$8:B$11,2,0),0)</f>
        <v>0</v>
      </c>
      <c r="L111" s="16">
        <f>IFERROR(VLOOKUP(M111,Modificateurs!D$1:E$94,2,0),0)</f>
        <v>2</v>
      </c>
      <c r="M111" t="str">
        <f>VLOOKUP(A111,'Fichier FI (en entrée)'!B:AH,16,0)&amp;" "&amp;VLOOKUP(A111,'Fichier FI (en entrée)'!B:AH,20,0)&amp;" "&amp;VLOOKUP(A111,'Fichier FI (en entrée)'!B:AH,27,0)&amp;" "&amp;VLOOKUP(A111,'Fichier FI (en entrée)'!B:AH,29,0)</f>
        <v xml:space="preserve">STI2D Système informatique et numérique  </v>
      </c>
      <c r="N111" t="str">
        <f>VLOOKUP(A111,'Fichier FI (en entrée)'!B:AH,8,0)</f>
        <v>En Terminale</v>
      </c>
      <c r="O111" t="b">
        <f>AND(C111&gt;Synthèse!B$8,C111&lt;Synthèse!B$10,NOT(Y111))</f>
        <v>0</v>
      </c>
      <c r="Q111" s="60">
        <f>ROUNDUP(C111/(Synthèse!$B$4+Synthèse!$B$1)*8,0)</f>
        <v>2</v>
      </c>
      <c r="R111" s="60">
        <f>IFERROR(VLOOKUP(A111,'Evaluations (formulaire)'!A:P,6,0)+VLOOKUP(A111,'Evaluations (formulaire)'!A:P,7,0),0)</f>
        <v>0</v>
      </c>
      <c r="S111" s="60">
        <f>IFERROR(VLOOKUP(A111,'Evaluations (formulaire)'!A:P,8,0),0)</f>
        <v>0</v>
      </c>
      <c r="T111" s="60">
        <f>IF(AND(ISBLANK(P111),Q111&lt;=2),Synthèse!$B$41,IF(AND(ISBLANK(P111),Q111&gt;=7),Synthèse!$C$41,R111+S111))</f>
        <v>4.6511627906976744E-3</v>
      </c>
      <c r="U111" s="60">
        <f t="shared" si="15"/>
        <v>14.714651162790698</v>
      </c>
      <c r="V111" s="60">
        <f t="shared" si="16"/>
        <v>311</v>
      </c>
      <c r="X111" s="26">
        <v>32</v>
      </c>
      <c r="Y111" s="26" t="b">
        <f>IFERROR(VLOOKUP(A111,'Calculs FA (auto)'!A:O,15,0),FALSE)</f>
        <v>0</v>
      </c>
      <c r="Z111" s="26">
        <f>IFERROR(VLOOKUP(A111,'Evaluations (formulaire)'!A:M,9,0),0)</f>
        <v>0</v>
      </c>
      <c r="AA111" s="135" t="b">
        <v>1</v>
      </c>
      <c r="AB111" s="135" t="b">
        <v>0</v>
      </c>
      <c r="AC111" s="135" t="b">
        <f t="shared" si="17"/>
        <v>1</v>
      </c>
      <c r="AD111" s="135" t="b">
        <f t="shared" si="18"/>
        <v>0</v>
      </c>
      <c r="AE111" s="135" t="b">
        <f t="shared" si="19"/>
        <v>0</v>
      </c>
      <c r="AF111" s="135" t="b">
        <f>AND(AC111,$V111&lt;=Synthèse!$B$44)</f>
        <v>1</v>
      </c>
      <c r="AG111" s="135" t="b">
        <f>AND(AD111,$V111&lt;=Synthèse!$B$44)</f>
        <v>0</v>
      </c>
      <c r="AH111" s="135" t="b">
        <f>AND(AE111,$V111&lt;=Synthèse!$B$44)</f>
        <v>0</v>
      </c>
      <c r="AI111" s="137" t="b">
        <v>0</v>
      </c>
      <c r="AJ111" s="137" t="b">
        <v>1</v>
      </c>
      <c r="AK111" s="137" t="b">
        <f t="shared" si="20"/>
        <v>0</v>
      </c>
      <c r="AL111" s="137" t="b">
        <f t="shared" si="21"/>
        <v>1</v>
      </c>
      <c r="AM111" s="137" t="b">
        <f>AND(AK111,$V111&lt;=Synthèse!$B$44)</f>
        <v>0</v>
      </c>
      <c r="AN111" s="137" t="b">
        <f>AND(AL111,$V111&lt;=Synthèse!$B$44)</f>
        <v>1</v>
      </c>
    </row>
    <row r="112" spans="1:40">
      <c r="A112" s="17">
        <v>176330</v>
      </c>
      <c r="B112" t="str">
        <f ca="1">VLOOKUP(A112,'Fichier FI (en entrée)'!B:AH,3,0)</f>
        <v>DHKAWRMCPZ</v>
      </c>
      <c r="C112">
        <f t="shared" si="11"/>
        <v>309</v>
      </c>
      <c r="D112">
        <f t="shared" si="12"/>
        <v>14.72</v>
      </c>
      <c r="E112" s="14" t="str">
        <f>VLOOKUP(A112,'Fichier FI (en entrée)'!B:AH,2,0)</f>
        <v>EV</v>
      </c>
      <c r="F112" s="14" t="b">
        <f t="shared" si="13"/>
        <v>1</v>
      </c>
      <c r="G112" s="14" t="b">
        <f>IFERROR(VLOOKUP(A112,'Calculs FA (auto)'!A:F,6,0),FALSE)</f>
        <v>0</v>
      </c>
      <c r="H112" s="14" t="b">
        <f t="shared" si="14"/>
        <v>0</v>
      </c>
      <c r="I112" s="16">
        <f>IFERROR(VLOOKUP(A112,'Moyennes FI (en entrée)'!B:N,7,0),"")</f>
        <v>11.72</v>
      </c>
      <c r="J112" s="16">
        <f>IFERROR(VLOOKUP(VLOOKUP(A112,'Fichier FI (en entrée)'!B:AH,33,0),Modificateurs!A$2:B$5,2,0),0)</f>
        <v>1</v>
      </c>
      <c r="K112" s="16">
        <f>IFERROR(VLOOKUP(VLOOKUP(A112,'Redoub FI (en entrée)'!B:N,7,0),Modificateurs!A$8:B$11,2,0),0)</f>
        <v>0</v>
      </c>
      <c r="L112" s="16">
        <f>IFERROR(VLOOKUP(M112,Modificateurs!D$1:E$94,2,0),0)</f>
        <v>2</v>
      </c>
      <c r="M112" t="str">
        <f>VLOOKUP(A112,'Fichier FI (en entrée)'!B:AH,16,0)&amp;" "&amp;VLOOKUP(A112,'Fichier FI (en entrée)'!B:AH,20,0)&amp;" "&amp;VLOOKUP(A112,'Fichier FI (en entrée)'!B:AH,27,0)&amp;" "&amp;VLOOKUP(A112,'Fichier FI (en entrée)'!B:AH,29,0)</f>
        <v xml:space="preserve">STI2D Système informatique et numérique  </v>
      </c>
      <c r="N112" t="str">
        <f>VLOOKUP(A112,'Fichier FI (en entrée)'!B:AH,8,0)</f>
        <v>En Terminale</v>
      </c>
      <c r="O112" t="b">
        <f>AND(C112&gt;Synthèse!B$8,C112&lt;Synthèse!B$10,NOT(Y112))</f>
        <v>0</v>
      </c>
      <c r="Q112" s="60">
        <f>ROUNDUP(C112/(Synthèse!$B$4+Synthèse!$B$1)*8,0)</f>
        <v>2</v>
      </c>
      <c r="R112" s="60">
        <f>IFERROR(VLOOKUP(A112,'Evaluations (formulaire)'!A:P,6,0)+VLOOKUP(A112,'Evaluations (formulaire)'!A:P,7,0),0)</f>
        <v>0</v>
      </c>
      <c r="S112" s="60">
        <f>IFERROR(VLOOKUP(A112,'Evaluations (formulaire)'!A:P,8,0),0)</f>
        <v>0</v>
      </c>
      <c r="T112" s="60">
        <f>IF(AND(ISBLANK(P112),Q112&lt;=2),Synthèse!$B$41,IF(AND(ISBLANK(P112),Q112&gt;=7),Synthèse!$C$41,R112+S112))</f>
        <v>4.6511627906976744E-3</v>
      </c>
      <c r="U112" s="60">
        <f t="shared" si="15"/>
        <v>14.724651162790698</v>
      </c>
      <c r="V112" s="60">
        <f t="shared" si="16"/>
        <v>307</v>
      </c>
      <c r="X112" s="26">
        <v>1932</v>
      </c>
      <c r="Y112" s="26" t="b">
        <f>IFERROR(VLOOKUP(A112,'Calculs FA (auto)'!A:O,15,0),FALSE)</f>
        <v>0</v>
      </c>
      <c r="Z112" s="26">
        <f>IFERROR(VLOOKUP(A112,'Evaluations (formulaire)'!A:M,9,0),0)</f>
        <v>0</v>
      </c>
      <c r="AA112" s="135" t="b">
        <v>1</v>
      </c>
      <c r="AB112" s="135" t="b">
        <v>0</v>
      </c>
      <c r="AC112" s="135" t="b">
        <f t="shared" si="17"/>
        <v>1</v>
      </c>
      <c r="AD112" s="135" t="b">
        <f t="shared" si="18"/>
        <v>0</v>
      </c>
      <c r="AE112" s="135" t="b">
        <f t="shared" si="19"/>
        <v>0</v>
      </c>
      <c r="AF112" s="135" t="b">
        <f>AND(AC112,$V112&lt;=Synthèse!$B$44)</f>
        <v>1</v>
      </c>
      <c r="AG112" s="135" t="b">
        <f>AND(AD112,$V112&lt;=Synthèse!$B$44)</f>
        <v>0</v>
      </c>
      <c r="AH112" s="135" t="b">
        <f>AND(AE112,$V112&lt;=Synthèse!$B$44)</f>
        <v>0</v>
      </c>
      <c r="AI112" s="137" t="b">
        <v>0</v>
      </c>
      <c r="AJ112" s="137" t="b">
        <v>1</v>
      </c>
      <c r="AK112" s="137" t="b">
        <f t="shared" si="20"/>
        <v>0</v>
      </c>
      <c r="AL112" s="137" t="b">
        <f t="shared" si="21"/>
        <v>1</v>
      </c>
      <c r="AM112" s="137" t="b">
        <f>AND(AK112,$V112&lt;=Synthèse!$B$44)</f>
        <v>0</v>
      </c>
      <c r="AN112" s="137" t="b">
        <f>AND(AL112,$V112&lt;=Synthèse!$B$44)</f>
        <v>1</v>
      </c>
    </row>
    <row r="113" spans="1:40">
      <c r="A113" s="17">
        <v>176332</v>
      </c>
      <c r="B113" t="str">
        <f ca="1">VLOOKUP(A113,'Fichier FI (en entrée)'!B:AH,3,0)</f>
        <v>PQKFUNBWVA</v>
      </c>
      <c r="C113">
        <f t="shared" si="11"/>
        <v>207</v>
      </c>
      <c r="D113">
        <f t="shared" si="12"/>
        <v>15.81</v>
      </c>
      <c r="E113" s="14" t="str">
        <f>VLOOKUP(A113,'Fichier FI (en entrée)'!B:AH,2,0)</f>
        <v>EV</v>
      </c>
      <c r="F113" s="14" t="b">
        <f t="shared" si="13"/>
        <v>1</v>
      </c>
      <c r="G113" s="14" t="b">
        <f>IFERROR(VLOOKUP(A113,'Calculs FA (auto)'!A:F,6,0),FALSE)</f>
        <v>0</v>
      </c>
      <c r="H113" s="14" t="b">
        <f t="shared" si="14"/>
        <v>0</v>
      </c>
      <c r="I113" s="16">
        <f>IFERROR(VLOOKUP(A113,'Moyennes FI (en entrée)'!B:N,7,0),"")</f>
        <v>12.81</v>
      </c>
      <c r="J113" s="16">
        <f>IFERROR(VLOOKUP(VLOOKUP(A113,'Fichier FI (en entrée)'!B:AH,33,0),Modificateurs!A$2:B$5,2,0),0)</f>
        <v>1</v>
      </c>
      <c r="K113" s="16">
        <f>IFERROR(VLOOKUP(VLOOKUP(A113,'Redoub FI (en entrée)'!B:N,7,0),Modificateurs!A$8:B$11,2,0),0)</f>
        <v>0</v>
      </c>
      <c r="L113" s="16">
        <f>IFERROR(VLOOKUP(M113,Modificateurs!D$1:E$94,2,0),0)</f>
        <v>2</v>
      </c>
      <c r="M113" t="str">
        <f>VLOOKUP(A113,'Fichier FI (en entrée)'!B:AH,16,0)&amp;" "&amp;VLOOKUP(A113,'Fichier FI (en entrée)'!B:AH,20,0)&amp;" "&amp;VLOOKUP(A113,'Fichier FI (en entrée)'!B:AH,27,0)&amp;" "&amp;VLOOKUP(A113,'Fichier FI (en entrée)'!B:AH,29,0)</f>
        <v xml:space="preserve">STI2D Système informatique et numérique  </v>
      </c>
      <c r="N113" t="str">
        <f>VLOOKUP(A113,'Fichier FI (en entrée)'!B:AH,8,0)</f>
        <v>En Terminale</v>
      </c>
      <c r="O113" t="b">
        <f>AND(C113&gt;Synthèse!B$8,C113&lt;Synthèse!B$10,NOT(Y113))</f>
        <v>0</v>
      </c>
      <c r="Q113" s="60">
        <f>ROUNDUP(C113/(Synthèse!$B$4+Synthèse!$B$1)*8,0)</f>
        <v>1</v>
      </c>
      <c r="R113" s="60">
        <f>IFERROR(VLOOKUP(A113,'Evaluations (formulaire)'!A:P,6,0)+VLOOKUP(A113,'Evaluations (formulaire)'!A:P,7,0),0)</f>
        <v>0</v>
      </c>
      <c r="S113" s="60">
        <f>IFERROR(VLOOKUP(A113,'Evaluations (formulaire)'!A:P,8,0),0)</f>
        <v>0</v>
      </c>
      <c r="T113" s="60">
        <f>IF(AND(ISBLANK(P113),Q113&lt;=2),Synthèse!$B$41,IF(AND(ISBLANK(P113),Q113&gt;=7),Synthèse!$C$41,R113+S113))</f>
        <v>4.6511627906976744E-3</v>
      </c>
      <c r="U113" s="60">
        <f t="shared" si="15"/>
        <v>15.814651162790698</v>
      </c>
      <c r="V113" s="60">
        <f t="shared" si="16"/>
        <v>207</v>
      </c>
      <c r="X113" s="26">
        <v>1335</v>
      </c>
      <c r="Y113" s="26" t="b">
        <f>IFERROR(VLOOKUP(A113,'Calculs FA (auto)'!A:O,15,0),FALSE)</f>
        <v>0</v>
      </c>
      <c r="Z113" s="26">
        <f>IFERROR(VLOOKUP(A113,'Evaluations (formulaire)'!A:M,9,0),0)</f>
        <v>0</v>
      </c>
      <c r="AA113" s="135" t="b">
        <v>1</v>
      </c>
      <c r="AB113" s="135" t="b">
        <v>0</v>
      </c>
      <c r="AC113" s="135" t="b">
        <f t="shared" si="17"/>
        <v>1</v>
      </c>
      <c r="AD113" s="135" t="b">
        <f t="shared" si="18"/>
        <v>0</v>
      </c>
      <c r="AE113" s="135" t="b">
        <f t="shared" si="19"/>
        <v>0</v>
      </c>
      <c r="AF113" s="135" t="b">
        <f>AND(AC113,$V113&lt;=Synthèse!$B$44)</f>
        <v>1</v>
      </c>
      <c r="AG113" s="135" t="b">
        <f>AND(AD113,$V113&lt;=Synthèse!$B$44)</f>
        <v>0</v>
      </c>
      <c r="AH113" s="135" t="b">
        <f>AND(AE113,$V113&lt;=Synthèse!$B$44)</f>
        <v>0</v>
      </c>
      <c r="AI113" s="137" t="b">
        <v>0</v>
      </c>
      <c r="AJ113" s="137" t="b">
        <v>1</v>
      </c>
      <c r="AK113" s="137" t="b">
        <f t="shared" si="20"/>
        <v>0</v>
      </c>
      <c r="AL113" s="137" t="b">
        <f t="shared" si="21"/>
        <v>1</v>
      </c>
      <c r="AM113" s="137" t="b">
        <f>AND(AK113,$V113&lt;=Synthèse!$B$44)</f>
        <v>0</v>
      </c>
      <c r="AN113" s="137" t="b">
        <f>AND(AL113,$V113&lt;=Synthèse!$B$44)</f>
        <v>1</v>
      </c>
    </row>
    <row r="114" spans="1:40">
      <c r="A114" s="17">
        <v>176344</v>
      </c>
      <c r="B114" t="str">
        <f ca="1">VLOOKUP(A114,'Fichier FI (en entrée)'!B:AH,3,0)</f>
        <v>HRFTXKXNUH</v>
      </c>
      <c r="C114">
        <f t="shared" si="11"/>
        <v>509</v>
      </c>
      <c r="D114">
        <f t="shared" si="12"/>
        <v>13.32</v>
      </c>
      <c r="E114" s="14" t="str">
        <f>VLOOKUP(A114,'Fichier FI (en entrée)'!B:AH,2,0)</f>
        <v>EV</v>
      </c>
      <c r="F114" s="14" t="b">
        <f t="shared" si="13"/>
        <v>1</v>
      </c>
      <c r="G114" s="14" t="b">
        <f>IFERROR(VLOOKUP(A114,'Calculs FA (auto)'!A:F,6,0),FALSE)</f>
        <v>0</v>
      </c>
      <c r="H114" s="14" t="b">
        <f t="shared" si="14"/>
        <v>0</v>
      </c>
      <c r="I114" s="16">
        <f>IFERROR(VLOOKUP(A114,'Moyennes FI (en entrée)'!B:N,7,0),"")</f>
        <v>10.32</v>
      </c>
      <c r="J114" s="16">
        <f>IFERROR(VLOOKUP(VLOOKUP(A114,'Fichier FI (en entrée)'!B:AH,33,0),Modificateurs!A$2:B$5,2,0),0)</f>
        <v>1</v>
      </c>
      <c r="K114" s="16">
        <f>IFERROR(VLOOKUP(VLOOKUP(A114,'Redoub FI (en entrée)'!B:N,7,0),Modificateurs!A$8:B$11,2,0),0)</f>
        <v>0</v>
      </c>
      <c r="L114" s="16">
        <f>IFERROR(VLOOKUP(M114,Modificateurs!D$1:E$94,2,0),0)</f>
        <v>2</v>
      </c>
      <c r="M114" t="str">
        <f>VLOOKUP(A114,'Fichier FI (en entrée)'!B:AH,16,0)&amp;" "&amp;VLOOKUP(A114,'Fichier FI (en entrée)'!B:AH,20,0)&amp;" "&amp;VLOOKUP(A114,'Fichier FI (en entrée)'!B:AH,27,0)&amp;" "&amp;VLOOKUP(A114,'Fichier FI (en entrée)'!B:AH,29,0)</f>
        <v xml:space="preserve">STI2D Système informatique et numérique  </v>
      </c>
      <c r="N114" t="str">
        <f>VLOOKUP(A114,'Fichier FI (en entrée)'!B:AH,8,0)</f>
        <v>En Terminale</v>
      </c>
      <c r="O114" t="b">
        <f>AND(C114&gt;Synthèse!B$8,C114&lt;Synthèse!B$10,NOT(Y114))</f>
        <v>1</v>
      </c>
      <c r="Q114" s="60">
        <f>ROUNDUP(C114/(Synthèse!$B$4+Synthèse!$B$1)*8,0)</f>
        <v>3</v>
      </c>
      <c r="R114" s="60">
        <f>IFERROR(VLOOKUP(A114,'Evaluations (formulaire)'!A:P,6,0)+VLOOKUP(A114,'Evaluations (formulaire)'!A:P,7,0),0)</f>
        <v>0</v>
      </c>
      <c r="S114" s="60">
        <f>IFERROR(VLOOKUP(A114,'Evaluations (formulaire)'!A:P,8,0),0)</f>
        <v>0</v>
      </c>
      <c r="T114" s="60">
        <f>IF(AND(ISBLANK(P114),Q114&lt;=2),Synthèse!$B$41,IF(AND(ISBLANK(P114),Q114&gt;=7),Synthèse!$C$41,R114+S114))</f>
        <v>0</v>
      </c>
      <c r="U114" s="60">
        <f t="shared" si="15"/>
        <v>13.32</v>
      </c>
      <c r="V114" s="60">
        <f t="shared" si="16"/>
        <v>510</v>
      </c>
      <c r="X114" s="26">
        <v>770</v>
      </c>
      <c r="Y114" s="26" t="b">
        <f>IFERROR(VLOOKUP(A114,'Calculs FA (auto)'!A:O,15,0),FALSE)</f>
        <v>0</v>
      </c>
      <c r="Z114" s="26">
        <f>IFERROR(VLOOKUP(A114,'Evaluations (formulaire)'!A:M,9,0),0)</f>
        <v>0</v>
      </c>
      <c r="AA114" s="135" t="b">
        <v>1</v>
      </c>
      <c r="AB114" s="135" t="b">
        <v>0</v>
      </c>
      <c r="AC114" s="135" t="b">
        <f t="shared" si="17"/>
        <v>1</v>
      </c>
      <c r="AD114" s="135" t="b">
        <f t="shared" si="18"/>
        <v>0</v>
      </c>
      <c r="AE114" s="135" t="b">
        <f t="shared" si="19"/>
        <v>0</v>
      </c>
      <c r="AF114" s="135" t="b">
        <f>AND(AC114,$V114&lt;=Synthèse!$B$44)</f>
        <v>1</v>
      </c>
      <c r="AG114" s="135" t="b">
        <f>AND(AD114,$V114&lt;=Synthèse!$B$44)</f>
        <v>0</v>
      </c>
      <c r="AH114" s="135" t="b">
        <f>AND(AE114,$V114&lt;=Synthèse!$B$44)</f>
        <v>0</v>
      </c>
      <c r="AI114" s="137" t="b">
        <v>0</v>
      </c>
      <c r="AJ114" s="137" t="b">
        <v>1</v>
      </c>
      <c r="AK114" s="137" t="b">
        <f t="shared" si="20"/>
        <v>0</v>
      </c>
      <c r="AL114" s="137" t="b">
        <f t="shared" si="21"/>
        <v>1</v>
      </c>
      <c r="AM114" s="137" t="b">
        <f>AND(AK114,$V114&lt;=Synthèse!$B$44)</f>
        <v>0</v>
      </c>
      <c r="AN114" s="137" t="b">
        <f>AND(AL114,$V114&lt;=Synthèse!$B$44)</f>
        <v>1</v>
      </c>
    </row>
    <row r="115" spans="1:40">
      <c r="A115" s="17">
        <v>176349</v>
      </c>
      <c r="B115" t="str">
        <f ca="1">VLOOKUP(A115,'Fichier FI (en entrée)'!B:AH,3,0)</f>
        <v>RCCJICKZSP</v>
      </c>
      <c r="C115">
        <f t="shared" si="11"/>
        <v>1410</v>
      </c>
      <c r="D115">
        <f t="shared" si="12"/>
        <v>3.3599999999999994</v>
      </c>
      <c r="E115" s="14" t="str">
        <f>VLOOKUP(A115,'Fichier FI (en entrée)'!B:AH,2,0)</f>
        <v>EV</v>
      </c>
      <c r="F115" s="14" t="b">
        <f t="shared" si="13"/>
        <v>1</v>
      </c>
      <c r="G115" s="14" t="b">
        <f>IFERROR(VLOOKUP(A115,'Calculs FA (auto)'!A:F,6,0),FALSE)</f>
        <v>0</v>
      </c>
      <c r="H115" s="14" t="b">
        <f t="shared" si="14"/>
        <v>0</v>
      </c>
      <c r="I115" s="16">
        <f>IFERROR(VLOOKUP(A115,'Moyennes FI (en entrée)'!B:N,7,0),"")</f>
        <v>8.36</v>
      </c>
      <c r="J115" s="16">
        <f>IFERROR(VLOOKUP(VLOOKUP(A115,'Fichier FI (en entrée)'!B:AH,33,0),Modificateurs!A$2:B$5,2,0),0)</f>
        <v>1</v>
      </c>
      <c r="K115" s="16">
        <f>IFERROR(VLOOKUP(VLOOKUP(A115,'Redoub FI (en entrée)'!B:N,7,0),Modificateurs!A$8:B$11,2,0),0)</f>
        <v>0</v>
      </c>
      <c r="L115" s="16">
        <f>IFERROR(VLOOKUP(M115,Modificateurs!D$1:E$94,2,0),0)</f>
        <v>-6</v>
      </c>
      <c r="M115" t="str">
        <f>VLOOKUP(A115,'Fichier FI (en entrée)'!B:AH,16,0)&amp;" "&amp;VLOOKUP(A115,'Fichier FI (en entrée)'!B:AH,20,0)&amp;" "&amp;VLOOKUP(A115,'Fichier FI (en entrée)'!B:AH,27,0)&amp;" "&amp;VLOOKUP(A115,'Fichier FI (en entrée)'!B:AH,29,0)</f>
        <v xml:space="preserve">STI2D Innovation Technologique et Eco conception  </v>
      </c>
      <c r="N115" t="str">
        <f>VLOOKUP(A115,'Fichier FI (en entrée)'!B:AH,8,0)</f>
        <v>En Terminale</v>
      </c>
      <c r="O115" t="b">
        <f>AND(C115&gt;Synthèse!B$8,C115&lt;Synthèse!B$10,NOT(Y115))</f>
        <v>0</v>
      </c>
      <c r="Q115" s="60">
        <f>ROUNDUP(C115/(Synthèse!$B$4+Synthèse!$B$1)*8,0)</f>
        <v>7</v>
      </c>
      <c r="R115" s="60">
        <f>IFERROR(VLOOKUP(A115,'Evaluations (formulaire)'!A:P,6,0)+VLOOKUP(A115,'Evaluations (formulaire)'!A:P,7,0),0)</f>
        <v>0</v>
      </c>
      <c r="S115" s="60">
        <f>IFERROR(VLOOKUP(A115,'Evaluations (formulaire)'!A:P,8,0),0)</f>
        <v>0</v>
      </c>
      <c r="T115" s="60">
        <f>IF(AND(ISBLANK(P115),Q115&lt;=2),Synthèse!$B$41,IF(AND(ISBLANK(P115),Q115&gt;=7),Synthèse!$C$41,R115+S115))</f>
        <v>4.6296296296296294E-3</v>
      </c>
      <c r="U115" s="60">
        <f t="shared" si="15"/>
        <v>3.3646296296296292</v>
      </c>
      <c r="V115" s="60">
        <f t="shared" si="16"/>
        <v>1410</v>
      </c>
      <c r="X115" s="26">
        <v>1151</v>
      </c>
      <c r="Y115" s="26" t="b">
        <f>IFERROR(VLOOKUP(A115,'Calculs FA (auto)'!A:O,15,0),FALSE)</f>
        <v>0</v>
      </c>
      <c r="Z115" s="26">
        <f>IFERROR(VLOOKUP(A115,'Evaluations (formulaire)'!A:M,9,0),0)</f>
        <v>0</v>
      </c>
      <c r="AA115" s="135" t="b">
        <v>1</v>
      </c>
      <c r="AB115" s="135" t="b">
        <v>0</v>
      </c>
      <c r="AC115" s="135" t="b">
        <f t="shared" si="17"/>
        <v>1</v>
      </c>
      <c r="AD115" s="135" t="b">
        <f t="shared" si="18"/>
        <v>0</v>
      </c>
      <c r="AE115" s="135" t="b">
        <f t="shared" si="19"/>
        <v>0</v>
      </c>
      <c r="AF115" s="135" t="b">
        <f>AND(AC115,$V115&lt;=Synthèse!$B$44)</f>
        <v>0</v>
      </c>
      <c r="AG115" s="135" t="b">
        <f>AND(AD115,$V115&lt;=Synthèse!$B$44)</f>
        <v>0</v>
      </c>
      <c r="AH115" s="135" t="b">
        <f>AND(AE115,$V115&lt;=Synthèse!$B$44)</f>
        <v>0</v>
      </c>
      <c r="AI115" s="137" t="b">
        <v>0</v>
      </c>
      <c r="AJ115" s="137" t="b">
        <v>1</v>
      </c>
      <c r="AK115" s="137" t="b">
        <f t="shared" si="20"/>
        <v>0</v>
      </c>
      <c r="AL115" s="137" t="b">
        <f t="shared" si="21"/>
        <v>1</v>
      </c>
      <c r="AM115" s="137" t="b">
        <f>AND(AK115,$V115&lt;=Synthèse!$B$44)</f>
        <v>0</v>
      </c>
      <c r="AN115" s="137" t="b">
        <f>AND(AL115,$V115&lt;=Synthèse!$B$44)</f>
        <v>0</v>
      </c>
    </row>
    <row r="116" spans="1:40">
      <c r="A116" s="17">
        <v>176359</v>
      </c>
      <c r="B116" t="str">
        <f ca="1">VLOOKUP(A116,'Fichier FI (en entrée)'!B:AH,3,0)</f>
        <v>JYZUDADQFU</v>
      </c>
      <c r="C116">
        <f t="shared" si="11"/>
        <v>1466</v>
      </c>
      <c r="D116">
        <f t="shared" si="12"/>
        <v>1.8600000000000003</v>
      </c>
      <c r="E116" s="14" t="str">
        <f>VLOOKUP(A116,'Fichier FI (en entrée)'!B:AH,2,0)</f>
        <v>EV</v>
      </c>
      <c r="F116" s="14" t="b">
        <f t="shared" si="13"/>
        <v>1</v>
      </c>
      <c r="G116" s="14" t="b">
        <f>IFERROR(VLOOKUP(A116,'Calculs FA (auto)'!A:F,6,0),FALSE)</f>
        <v>0</v>
      </c>
      <c r="H116" s="14" t="b">
        <f t="shared" si="14"/>
        <v>0</v>
      </c>
      <c r="I116" s="16">
        <f>IFERROR(VLOOKUP(A116,'Moyennes FI (en entrée)'!B:N,7,0),"")</f>
        <v>6.86</v>
      </c>
      <c r="J116" s="16">
        <f>IFERROR(VLOOKUP(VLOOKUP(A116,'Fichier FI (en entrée)'!B:AH,33,0),Modificateurs!A$2:B$5,2,0),0)</f>
        <v>1</v>
      </c>
      <c r="K116" s="16">
        <f>IFERROR(VLOOKUP(VLOOKUP(A116,'Redoub FI (en entrée)'!B:N,7,0),Modificateurs!A$8:B$11,2,0),0)</f>
        <v>0</v>
      </c>
      <c r="L116" s="16">
        <f>IFERROR(VLOOKUP(M116,Modificateurs!D$1:E$94,2,0),0)</f>
        <v>-6</v>
      </c>
      <c r="M116" t="str">
        <f>VLOOKUP(A116,'Fichier FI (en entrée)'!B:AH,16,0)&amp;" "&amp;VLOOKUP(A116,'Fichier FI (en entrée)'!B:AH,20,0)&amp;" "&amp;VLOOKUP(A116,'Fichier FI (en entrée)'!B:AH,27,0)&amp;" "&amp;VLOOKUP(A116,'Fichier FI (en entrée)'!B:AH,29,0)</f>
        <v xml:space="preserve">STI2D Innovation Technologique et Eco conception  </v>
      </c>
      <c r="N116" t="str">
        <f>VLOOKUP(A116,'Fichier FI (en entrée)'!B:AH,8,0)</f>
        <v>En Terminale</v>
      </c>
      <c r="O116" t="b">
        <f>AND(C116&gt;Synthèse!B$8,C116&lt;Synthèse!B$10,NOT(Y116))</f>
        <v>0</v>
      </c>
      <c r="Q116" s="60">
        <f>ROUNDUP(C116/(Synthèse!$B$4+Synthèse!$B$1)*8,0)</f>
        <v>7</v>
      </c>
      <c r="R116" s="60">
        <f>IFERROR(VLOOKUP(A116,'Evaluations (formulaire)'!A:P,6,0)+VLOOKUP(A116,'Evaluations (formulaire)'!A:P,7,0),0)</f>
        <v>0</v>
      </c>
      <c r="S116" s="60">
        <f>IFERROR(VLOOKUP(A116,'Evaluations (formulaire)'!A:P,8,0),0)</f>
        <v>0</v>
      </c>
      <c r="T116" s="60">
        <f>IF(AND(ISBLANK(P116),Q116&lt;=2),Synthèse!$B$41,IF(AND(ISBLANK(P116),Q116&gt;=7),Synthèse!$C$41,R116+S116))</f>
        <v>4.6296296296296294E-3</v>
      </c>
      <c r="U116" s="60">
        <f t="shared" si="15"/>
        <v>1.8646296296296299</v>
      </c>
      <c r="V116" s="60">
        <f t="shared" si="16"/>
        <v>1466</v>
      </c>
      <c r="X116" s="26">
        <v>391</v>
      </c>
      <c r="Y116" s="26" t="b">
        <f>IFERROR(VLOOKUP(A116,'Calculs FA (auto)'!A:O,15,0),FALSE)</f>
        <v>0</v>
      </c>
      <c r="Z116" s="26">
        <f>IFERROR(VLOOKUP(A116,'Evaluations (formulaire)'!A:M,9,0),0)</f>
        <v>0</v>
      </c>
      <c r="AA116" s="135" t="b">
        <v>1</v>
      </c>
      <c r="AB116" s="135" t="b">
        <v>0</v>
      </c>
      <c r="AC116" s="135" t="b">
        <f t="shared" si="17"/>
        <v>1</v>
      </c>
      <c r="AD116" s="135" t="b">
        <f t="shared" si="18"/>
        <v>0</v>
      </c>
      <c r="AE116" s="135" t="b">
        <f t="shared" si="19"/>
        <v>0</v>
      </c>
      <c r="AF116" s="135" t="b">
        <f>AND(AC116,$V116&lt;=Synthèse!$B$44)</f>
        <v>0</v>
      </c>
      <c r="AG116" s="135" t="b">
        <f>AND(AD116,$V116&lt;=Synthèse!$B$44)</f>
        <v>0</v>
      </c>
      <c r="AH116" s="135" t="b">
        <f>AND(AE116,$V116&lt;=Synthèse!$B$44)</f>
        <v>0</v>
      </c>
      <c r="AI116" s="137" t="b">
        <v>0</v>
      </c>
      <c r="AJ116" s="137" t="b">
        <v>1</v>
      </c>
      <c r="AK116" s="137" t="b">
        <f t="shared" si="20"/>
        <v>0</v>
      </c>
      <c r="AL116" s="137" t="b">
        <f t="shared" si="21"/>
        <v>1</v>
      </c>
      <c r="AM116" s="137" t="b">
        <f>AND(AK116,$V116&lt;=Synthèse!$B$44)</f>
        <v>0</v>
      </c>
      <c r="AN116" s="137" t="b">
        <f>AND(AL116,$V116&lt;=Synthèse!$B$44)</f>
        <v>0</v>
      </c>
    </row>
    <row r="117" spans="1:40">
      <c r="A117" s="17">
        <v>176363</v>
      </c>
      <c r="B117" t="str">
        <f ca="1">VLOOKUP(A117,'Fichier FI (en entrée)'!B:AH,3,0)</f>
        <v>AEPWGCYKUK</v>
      </c>
      <c r="C117">
        <f t="shared" si="11"/>
        <v>342</v>
      </c>
      <c r="D117">
        <f t="shared" si="12"/>
        <v>14.56</v>
      </c>
      <c r="E117" s="14" t="str">
        <f>VLOOKUP(A117,'Fichier FI (en entrée)'!B:AH,2,0)</f>
        <v>EV</v>
      </c>
      <c r="F117" s="14" t="b">
        <f t="shared" si="13"/>
        <v>1</v>
      </c>
      <c r="G117" s="14" t="b">
        <f>IFERROR(VLOOKUP(A117,'Calculs FA (auto)'!A:F,6,0),FALSE)</f>
        <v>0</v>
      </c>
      <c r="H117" s="14" t="b">
        <f t="shared" si="14"/>
        <v>0</v>
      </c>
      <c r="I117" s="16">
        <f>IFERROR(VLOOKUP(A117,'Moyennes FI (en entrée)'!B:N,7,0),"")</f>
        <v>11.56</v>
      </c>
      <c r="J117" s="16">
        <f>IFERROR(VLOOKUP(VLOOKUP(A117,'Fichier FI (en entrée)'!B:AH,33,0),Modificateurs!A$2:B$5,2,0),0)</f>
        <v>1</v>
      </c>
      <c r="K117" s="16">
        <f>IFERROR(VLOOKUP(VLOOKUP(A117,'Redoub FI (en entrée)'!B:N,7,0),Modificateurs!A$8:B$11,2,0),0)</f>
        <v>0</v>
      </c>
      <c r="L117" s="16">
        <f>IFERROR(VLOOKUP(M117,Modificateurs!D$1:E$94,2,0),0)</f>
        <v>2</v>
      </c>
      <c r="M117" t="str">
        <f>VLOOKUP(A117,'Fichier FI (en entrée)'!B:AH,16,0)&amp;" "&amp;VLOOKUP(A117,'Fichier FI (en entrée)'!B:AH,20,0)&amp;" "&amp;VLOOKUP(A117,'Fichier FI (en entrée)'!B:AH,27,0)&amp;" "&amp;VLOOKUP(A117,'Fichier FI (en entrée)'!B:AH,29,0)</f>
        <v xml:space="preserve">STI2D Système informatique et numérique  </v>
      </c>
      <c r="N117" t="str">
        <f>VLOOKUP(A117,'Fichier FI (en entrée)'!B:AH,8,0)</f>
        <v>En Terminale</v>
      </c>
      <c r="O117" t="b">
        <f>AND(C117&gt;Synthèse!B$8,C117&lt;Synthèse!B$10,NOT(Y117))</f>
        <v>0</v>
      </c>
      <c r="Q117" s="60">
        <f>ROUNDUP(C117/(Synthèse!$B$4+Synthèse!$B$1)*8,0)</f>
        <v>2</v>
      </c>
      <c r="R117" s="60">
        <f>IFERROR(VLOOKUP(A117,'Evaluations (formulaire)'!A:P,6,0)+VLOOKUP(A117,'Evaluations (formulaire)'!A:P,7,0),0)</f>
        <v>0</v>
      </c>
      <c r="S117" s="60">
        <f>IFERROR(VLOOKUP(A117,'Evaluations (formulaire)'!A:P,8,0),0)</f>
        <v>0</v>
      </c>
      <c r="T117" s="60">
        <f>IF(AND(ISBLANK(P117),Q117&lt;=2),Synthèse!$B$41,IF(AND(ISBLANK(P117),Q117&gt;=7),Synthèse!$C$41,R117+S117))</f>
        <v>4.6511627906976744E-3</v>
      </c>
      <c r="U117" s="60">
        <f t="shared" si="15"/>
        <v>14.564651162790698</v>
      </c>
      <c r="V117" s="60">
        <f t="shared" si="16"/>
        <v>341</v>
      </c>
      <c r="X117" s="26">
        <v>1983</v>
      </c>
      <c r="Y117" s="26" t="b">
        <f>IFERROR(VLOOKUP(A117,'Calculs FA (auto)'!A:O,15,0),FALSE)</f>
        <v>0</v>
      </c>
      <c r="Z117" s="26">
        <f>IFERROR(VLOOKUP(A117,'Evaluations (formulaire)'!A:M,9,0),0)</f>
        <v>0</v>
      </c>
      <c r="AA117" s="135" t="b">
        <v>1</v>
      </c>
      <c r="AB117" s="135" t="b">
        <v>0</v>
      </c>
      <c r="AC117" s="135" t="b">
        <f t="shared" si="17"/>
        <v>1</v>
      </c>
      <c r="AD117" s="135" t="b">
        <f t="shared" si="18"/>
        <v>0</v>
      </c>
      <c r="AE117" s="135" t="b">
        <f t="shared" si="19"/>
        <v>0</v>
      </c>
      <c r="AF117" s="135" t="b">
        <f>AND(AC117,$V117&lt;=Synthèse!$B$44)</f>
        <v>1</v>
      </c>
      <c r="AG117" s="135" t="b">
        <f>AND(AD117,$V117&lt;=Synthèse!$B$44)</f>
        <v>0</v>
      </c>
      <c r="AH117" s="135" t="b">
        <f>AND(AE117,$V117&lt;=Synthèse!$B$44)</f>
        <v>0</v>
      </c>
      <c r="AI117" s="137" t="b">
        <v>0</v>
      </c>
      <c r="AJ117" s="137" t="b">
        <v>1</v>
      </c>
      <c r="AK117" s="137" t="b">
        <f t="shared" si="20"/>
        <v>0</v>
      </c>
      <c r="AL117" s="137" t="b">
        <f t="shared" si="21"/>
        <v>1</v>
      </c>
      <c r="AM117" s="137" t="b">
        <f>AND(AK117,$V117&lt;=Synthèse!$B$44)</f>
        <v>0</v>
      </c>
      <c r="AN117" s="137" t="b">
        <f>AND(AL117,$V117&lt;=Synthèse!$B$44)</f>
        <v>1</v>
      </c>
    </row>
    <row r="118" spans="1:40">
      <c r="A118" s="17">
        <v>176373</v>
      </c>
      <c r="B118" t="str">
        <f ca="1">VLOOKUP(A118,'Fichier FI (en entrée)'!B:AH,3,0)</f>
        <v>FMALHZHATD</v>
      </c>
      <c r="C118">
        <f t="shared" si="11"/>
        <v>896</v>
      </c>
      <c r="D118">
        <f t="shared" si="12"/>
        <v>11.08</v>
      </c>
      <c r="E118" s="14" t="str">
        <f>VLOOKUP(A118,'Fichier FI (en entrée)'!B:AH,2,0)</f>
        <v>EV</v>
      </c>
      <c r="F118" s="14" t="b">
        <f t="shared" si="13"/>
        <v>1</v>
      </c>
      <c r="G118" s="14" t="b">
        <f>IFERROR(VLOOKUP(A118,'Calculs FA (auto)'!A:F,6,0),FALSE)</f>
        <v>1</v>
      </c>
      <c r="H118" s="14" t="b">
        <f t="shared" si="14"/>
        <v>1</v>
      </c>
      <c r="I118" s="16">
        <f>IFERROR(VLOOKUP(A118,'Moyennes FI (en entrée)'!B:N,7,0),"")</f>
        <v>8.08</v>
      </c>
      <c r="J118" s="16">
        <f>IFERROR(VLOOKUP(VLOOKUP(A118,'Fichier FI (en entrée)'!B:AH,33,0),Modificateurs!A$2:B$5,2,0),0)</f>
        <v>1</v>
      </c>
      <c r="K118" s="16">
        <f>IFERROR(VLOOKUP(VLOOKUP(A118,'Redoub FI (en entrée)'!B:N,7,0),Modificateurs!A$8:B$11,2,0),0)</f>
        <v>0</v>
      </c>
      <c r="L118" s="16">
        <f>IFERROR(VLOOKUP(M118,Modificateurs!D$1:E$94,2,0),0)</f>
        <v>2</v>
      </c>
      <c r="M118" t="str">
        <f>VLOOKUP(A118,'Fichier FI (en entrée)'!B:AH,16,0)&amp;" "&amp;VLOOKUP(A118,'Fichier FI (en entrée)'!B:AH,20,0)&amp;" "&amp;VLOOKUP(A118,'Fichier FI (en entrée)'!B:AH,27,0)&amp;" "&amp;VLOOKUP(A118,'Fichier FI (en entrée)'!B:AH,29,0)</f>
        <v xml:space="preserve">STI2D Système informatique et numérique  </v>
      </c>
      <c r="N118" t="str">
        <f>VLOOKUP(A118,'Fichier FI (en entrée)'!B:AH,8,0)</f>
        <v>En Terminale</v>
      </c>
      <c r="O118" t="b">
        <f>AND(C118&gt;Synthèse!B$8,C118&lt;Synthèse!B$10,NOT(Y118))</f>
        <v>0</v>
      </c>
      <c r="Q118" s="60">
        <f>ROUNDUP(C118/(Synthèse!$B$4+Synthèse!$B$1)*8,0)</f>
        <v>5</v>
      </c>
      <c r="R118" s="60">
        <f>IFERROR(VLOOKUP(A118,'Evaluations (formulaire)'!A:P,6,0)+VLOOKUP(A118,'Evaluations (formulaire)'!A:P,7,0),0)</f>
        <v>0</v>
      </c>
      <c r="S118" s="60">
        <f>IFERROR(VLOOKUP(A118,'Evaluations (formulaire)'!A:P,8,0),0)</f>
        <v>0</v>
      </c>
      <c r="T118" s="60">
        <f>IF(AND(ISBLANK(P118),Q118&lt;=2),Synthèse!$B$41,IF(AND(ISBLANK(P118),Q118&gt;=7),Synthèse!$C$41,R118+S118))</f>
        <v>0</v>
      </c>
      <c r="U118" s="60">
        <f t="shared" si="15"/>
        <v>11.08</v>
      </c>
      <c r="V118" s="60">
        <f t="shared" si="16"/>
        <v>896</v>
      </c>
      <c r="X118" s="26">
        <v>1598</v>
      </c>
      <c r="Y118" s="26" t="b">
        <f>IFERROR(VLOOKUP(A118,'Calculs FA (auto)'!A:O,15,0),FALSE)</f>
        <v>1</v>
      </c>
      <c r="Z118" s="26">
        <f>IFERROR(VLOOKUP(A118,'Evaluations (formulaire)'!A:M,9,0),0)</f>
        <v>0</v>
      </c>
      <c r="AA118" s="135" t="b">
        <v>1</v>
      </c>
      <c r="AB118" s="135" t="b">
        <v>0</v>
      </c>
      <c r="AC118" s="135" t="b">
        <f t="shared" si="17"/>
        <v>1</v>
      </c>
      <c r="AD118" s="135" t="b">
        <f t="shared" si="18"/>
        <v>0</v>
      </c>
      <c r="AE118" s="135" t="b">
        <f t="shared" si="19"/>
        <v>0</v>
      </c>
      <c r="AF118" s="135" t="b">
        <f>AND(AC118,$V118&lt;=Synthèse!$B$44)</f>
        <v>0</v>
      </c>
      <c r="AG118" s="135" t="b">
        <f>AND(AD118,$V118&lt;=Synthèse!$B$44)</f>
        <v>0</v>
      </c>
      <c r="AH118" s="135" t="b">
        <f>AND(AE118,$V118&lt;=Synthèse!$B$44)</f>
        <v>0</v>
      </c>
      <c r="AI118" s="137" t="b">
        <v>0</v>
      </c>
      <c r="AJ118" s="137" t="b">
        <v>1</v>
      </c>
      <c r="AK118" s="137" t="b">
        <f t="shared" si="20"/>
        <v>0</v>
      </c>
      <c r="AL118" s="137" t="b">
        <f t="shared" si="21"/>
        <v>1</v>
      </c>
      <c r="AM118" s="137" t="b">
        <f>AND(AK118,$V118&lt;=Synthèse!$B$44)</f>
        <v>0</v>
      </c>
      <c r="AN118" s="137" t="b">
        <f>AND(AL118,$V118&lt;=Synthèse!$B$44)</f>
        <v>0</v>
      </c>
    </row>
    <row r="119" spans="1:40">
      <c r="A119" s="17">
        <v>176377</v>
      </c>
      <c r="B119" t="str">
        <f ca="1">VLOOKUP(A119,'Fichier FI (en entrée)'!B:AH,3,0)</f>
        <v>YEETMJXMAT</v>
      </c>
      <c r="C119">
        <f t="shared" si="11"/>
        <v>880</v>
      </c>
      <c r="D119">
        <f t="shared" si="12"/>
        <v>11.22</v>
      </c>
      <c r="E119" s="14" t="str">
        <f>VLOOKUP(A119,'Fichier FI (en entrée)'!B:AH,2,0)</f>
        <v>EV</v>
      </c>
      <c r="F119" s="14" t="b">
        <f t="shared" si="13"/>
        <v>1</v>
      </c>
      <c r="G119" s="14" t="b">
        <f>IFERROR(VLOOKUP(A119,'Calculs FA (auto)'!A:F,6,0),FALSE)</f>
        <v>0</v>
      </c>
      <c r="H119" s="14" t="b">
        <f t="shared" si="14"/>
        <v>0</v>
      </c>
      <c r="I119" s="16">
        <f>IFERROR(VLOOKUP(A119,'Moyennes FI (en entrée)'!B:N,7,0),"")</f>
        <v>9.2200000000000006</v>
      </c>
      <c r="J119" s="16">
        <f>IFERROR(VLOOKUP(VLOOKUP(A119,'Fichier FI (en entrée)'!B:AH,33,0),Modificateurs!A$2:B$5,2,0),0)</f>
        <v>0</v>
      </c>
      <c r="K119" s="16">
        <f>IFERROR(VLOOKUP(VLOOKUP(A119,'Redoub FI (en entrée)'!B:N,7,0),Modificateurs!A$8:B$11,2,0),0)</f>
        <v>0</v>
      </c>
      <c r="L119" s="16">
        <f>IFERROR(VLOOKUP(M119,Modificateurs!D$1:E$94,2,0),0)</f>
        <v>2</v>
      </c>
      <c r="M119" t="str">
        <f>VLOOKUP(A119,'Fichier FI (en entrée)'!B:AH,16,0)&amp;" "&amp;VLOOKUP(A119,'Fichier FI (en entrée)'!B:AH,20,0)&amp;" "&amp;VLOOKUP(A119,'Fichier FI (en entrée)'!B:AH,27,0)&amp;" "&amp;VLOOKUP(A119,'Fichier FI (en entrée)'!B:AH,29,0)</f>
        <v xml:space="preserve">STI2D Système informatique et numérique  </v>
      </c>
      <c r="N119" t="str">
        <f>VLOOKUP(A119,'Fichier FI (en entrée)'!B:AH,8,0)</f>
        <v>En Terminale</v>
      </c>
      <c r="O119" t="b">
        <f>AND(C119&gt;Synthèse!B$8,C119&lt;Synthèse!B$10,NOT(Y119))</f>
        <v>1</v>
      </c>
      <c r="Q119" s="60">
        <f>ROUNDUP(C119/(Synthèse!$B$4+Synthèse!$B$1)*8,0)</f>
        <v>5</v>
      </c>
      <c r="R119" s="60">
        <f>IFERROR(VLOOKUP(A119,'Evaluations (formulaire)'!A:P,6,0)+VLOOKUP(A119,'Evaluations (formulaire)'!A:P,7,0),0)</f>
        <v>0</v>
      </c>
      <c r="S119" s="60">
        <f>IFERROR(VLOOKUP(A119,'Evaluations (formulaire)'!A:P,8,0),0)</f>
        <v>0</v>
      </c>
      <c r="T119" s="60">
        <f>IF(AND(ISBLANK(P119),Q119&lt;=2),Synthèse!$B$41,IF(AND(ISBLANK(P119),Q119&gt;=7),Synthèse!$C$41,R119+S119))</f>
        <v>0</v>
      </c>
      <c r="U119" s="60">
        <f t="shared" si="15"/>
        <v>11.22</v>
      </c>
      <c r="V119" s="60">
        <f t="shared" si="16"/>
        <v>880</v>
      </c>
      <c r="X119" s="26">
        <v>2029</v>
      </c>
      <c r="Y119" s="26" t="b">
        <f>IFERROR(VLOOKUP(A119,'Calculs FA (auto)'!A:O,15,0),FALSE)</f>
        <v>0</v>
      </c>
      <c r="Z119" s="26">
        <f>IFERROR(VLOOKUP(A119,'Evaluations (formulaire)'!A:M,9,0),0)</f>
        <v>0</v>
      </c>
      <c r="AA119" s="135" t="b">
        <v>1</v>
      </c>
      <c r="AB119" s="135" t="b">
        <v>0</v>
      </c>
      <c r="AC119" s="135" t="b">
        <f t="shared" si="17"/>
        <v>1</v>
      </c>
      <c r="AD119" s="135" t="b">
        <f t="shared" si="18"/>
        <v>0</v>
      </c>
      <c r="AE119" s="135" t="b">
        <f t="shared" si="19"/>
        <v>0</v>
      </c>
      <c r="AF119" s="135" t="b">
        <f>AND(AC119,$V119&lt;=Synthèse!$B$44)</f>
        <v>0</v>
      </c>
      <c r="AG119" s="135" t="b">
        <f>AND(AD119,$V119&lt;=Synthèse!$B$44)</f>
        <v>0</v>
      </c>
      <c r="AH119" s="135" t="b">
        <f>AND(AE119,$V119&lt;=Synthèse!$B$44)</f>
        <v>0</v>
      </c>
      <c r="AI119" s="137" t="b">
        <v>0</v>
      </c>
      <c r="AJ119" s="137" t="b">
        <v>1</v>
      </c>
      <c r="AK119" s="137" t="b">
        <f t="shared" si="20"/>
        <v>0</v>
      </c>
      <c r="AL119" s="137" t="b">
        <f t="shared" si="21"/>
        <v>1</v>
      </c>
      <c r="AM119" s="137" t="b">
        <f>AND(AK119,$V119&lt;=Synthèse!$B$44)</f>
        <v>0</v>
      </c>
      <c r="AN119" s="137" t="b">
        <f>AND(AL119,$V119&lt;=Synthèse!$B$44)</f>
        <v>0</v>
      </c>
    </row>
    <row r="120" spans="1:40">
      <c r="A120" s="17">
        <v>176383</v>
      </c>
      <c r="B120" t="str">
        <f ca="1">VLOOKUP(A120,'Fichier FI (en entrée)'!B:AH,3,0)</f>
        <v>JTISSGKHTQ</v>
      </c>
      <c r="C120">
        <f t="shared" si="11"/>
        <v>272</v>
      </c>
      <c r="D120">
        <f t="shared" si="12"/>
        <v>15.03</v>
      </c>
      <c r="E120" s="14" t="str">
        <f>VLOOKUP(A120,'Fichier FI (en entrée)'!B:AH,2,0)</f>
        <v>EV</v>
      </c>
      <c r="F120" s="14" t="b">
        <f t="shared" si="13"/>
        <v>1</v>
      </c>
      <c r="G120" s="14" t="b">
        <f>IFERROR(VLOOKUP(A120,'Calculs FA (auto)'!A:F,6,0),FALSE)</f>
        <v>0</v>
      </c>
      <c r="H120" s="14" t="b">
        <f t="shared" si="14"/>
        <v>0</v>
      </c>
      <c r="I120" s="16">
        <f>IFERROR(VLOOKUP(A120,'Moyennes FI (en entrée)'!B:N,7,0),"")</f>
        <v>12.03</v>
      </c>
      <c r="J120" s="16">
        <f>IFERROR(VLOOKUP(VLOOKUP(A120,'Fichier FI (en entrée)'!B:AH,33,0),Modificateurs!A$2:B$5,2,0),0)</f>
        <v>1</v>
      </c>
      <c r="K120" s="16">
        <f>IFERROR(VLOOKUP(VLOOKUP(A120,'Redoub FI (en entrée)'!B:N,7,0),Modificateurs!A$8:B$11,2,0),0)</f>
        <v>0</v>
      </c>
      <c r="L120" s="16">
        <f>IFERROR(VLOOKUP(M120,Modificateurs!D$1:E$94,2,0),0)</f>
        <v>2</v>
      </c>
      <c r="M120" t="str">
        <f>VLOOKUP(A120,'Fichier FI (en entrée)'!B:AH,16,0)&amp;" "&amp;VLOOKUP(A120,'Fichier FI (en entrée)'!B:AH,20,0)&amp;" "&amp;VLOOKUP(A120,'Fichier FI (en entrée)'!B:AH,27,0)&amp;" "&amp;VLOOKUP(A120,'Fichier FI (en entrée)'!B:AH,29,0)</f>
        <v xml:space="preserve">STI2D Système informatique et numérique  </v>
      </c>
      <c r="N120" t="str">
        <f>VLOOKUP(A120,'Fichier FI (en entrée)'!B:AH,8,0)</f>
        <v>En Terminale</v>
      </c>
      <c r="O120" t="b">
        <f>AND(C120&gt;Synthèse!B$8,C120&lt;Synthèse!B$10,NOT(Y120))</f>
        <v>0</v>
      </c>
      <c r="Q120" s="60">
        <f>ROUNDUP(C120/(Synthèse!$B$4+Synthèse!$B$1)*8,0)</f>
        <v>2</v>
      </c>
      <c r="R120" s="60">
        <f>IFERROR(VLOOKUP(A120,'Evaluations (formulaire)'!A:P,6,0)+VLOOKUP(A120,'Evaluations (formulaire)'!A:P,7,0),0)</f>
        <v>-1</v>
      </c>
      <c r="S120" s="60">
        <f>IFERROR(VLOOKUP(A120,'Evaluations (formulaire)'!A:P,8,0),0)</f>
        <v>0</v>
      </c>
      <c r="T120" s="60">
        <f>IF(AND(ISBLANK(P120),Q120&lt;=2),Synthèse!$B$41,IF(AND(ISBLANK(P120),Q120&gt;=7),Synthèse!$C$41,R120+S120))</f>
        <v>4.6511627906976744E-3</v>
      </c>
      <c r="U120" s="60">
        <f t="shared" si="15"/>
        <v>15.034651162790697</v>
      </c>
      <c r="V120" s="60">
        <f t="shared" si="16"/>
        <v>272</v>
      </c>
      <c r="X120" s="26">
        <v>758</v>
      </c>
      <c r="Y120" s="26" t="b">
        <f>IFERROR(VLOOKUP(A120,'Calculs FA (auto)'!A:O,15,0),FALSE)</f>
        <v>0</v>
      </c>
      <c r="Z120" s="26">
        <f>IFERROR(VLOOKUP(A120,'Evaluations (formulaire)'!A:M,9,0),0)</f>
        <v>0</v>
      </c>
      <c r="AA120" s="135" t="b">
        <v>1</v>
      </c>
      <c r="AB120" s="135" t="b">
        <v>0</v>
      </c>
      <c r="AC120" s="135" t="b">
        <f t="shared" si="17"/>
        <v>1</v>
      </c>
      <c r="AD120" s="135" t="b">
        <f t="shared" si="18"/>
        <v>0</v>
      </c>
      <c r="AE120" s="135" t="b">
        <f t="shared" si="19"/>
        <v>0</v>
      </c>
      <c r="AF120" s="135" t="b">
        <f>AND(AC120,$V120&lt;=Synthèse!$B$44)</f>
        <v>1</v>
      </c>
      <c r="AG120" s="135" t="b">
        <f>AND(AD120,$V120&lt;=Synthèse!$B$44)</f>
        <v>0</v>
      </c>
      <c r="AH120" s="135" t="b">
        <f>AND(AE120,$V120&lt;=Synthèse!$B$44)</f>
        <v>0</v>
      </c>
      <c r="AI120" s="137" t="b">
        <v>0</v>
      </c>
      <c r="AJ120" s="137" t="b">
        <v>1</v>
      </c>
      <c r="AK120" s="137" t="b">
        <f t="shared" si="20"/>
        <v>0</v>
      </c>
      <c r="AL120" s="137" t="b">
        <f t="shared" si="21"/>
        <v>1</v>
      </c>
      <c r="AM120" s="137" t="b">
        <f>AND(AK120,$V120&lt;=Synthèse!$B$44)</f>
        <v>0</v>
      </c>
      <c r="AN120" s="137" t="b">
        <f>AND(AL120,$V120&lt;=Synthèse!$B$44)</f>
        <v>1</v>
      </c>
    </row>
    <row r="121" spans="1:40">
      <c r="A121" s="17">
        <v>176387</v>
      </c>
      <c r="B121" t="str">
        <f ca="1">VLOOKUP(A121,'Fichier FI (en entrée)'!B:AH,3,0)</f>
        <v>QVFUJCNLML</v>
      </c>
      <c r="C121">
        <f t="shared" si="11"/>
        <v>87</v>
      </c>
      <c r="D121">
        <f t="shared" si="12"/>
        <v>17.369999999999997</v>
      </c>
      <c r="E121" s="14" t="str">
        <f>VLOOKUP(A121,'Fichier FI (en entrée)'!B:AH,2,0)</f>
        <v>EV</v>
      </c>
      <c r="F121" s="14" t="b">
        <f t="shared" si="13"/>
        <v>1</v>
      </c>
      <c r="G121" s="14" t="b">
        <f>IFERROR(VLOOKUP(A121,'Calculs FA (auto)'!A:F,6,0),FALSE)</f>
        <v>1</v>
      </c>
      <c r="H121" s="14" t="b">
        <f t="shared" si="14"/>
        <v>1</v>
      </c>
      <c r="I121" s="16">
        <f>IFERROR(VLOOKUP(A121,'Moyennes FI (en entrée)'!B:N,7,0),"")</f>
        <v>12.37</v>
      </c>
      <c r="J121" s="16">
        <f>IFERROR(VLOOKUP(VLOOKUP(A121,'Fichier FI (en entrée)'!B:AH,33,0),Modificateurs!A$2:B$5,2,0),0)</f>
        <v>3</v>
      </c>
      <c r="K121" s="16">
        <f>IFERROR(VLOOKUP(VLOOKUP(A121,'Redoub FI (en entrée)'!B:N,7,0),Modificateurs!A$8:B$11,2,0),0)</f>
        <v>0</v>
      </c>
      <c r="L121" s="16">
        <f>IFERROR(VLOOKUP(M121,Modificateurs!D$1:E$94,2,0),0)</f>
        <v>2</v>
      </c>
      <c r="M121" t="str">
        <f>VLOOKUP(A121,'Fichier FI (en entrée)'!B:AH,16,0)&amp;" "&amp;VLOOKUP(A121,'Fichier FI (en entrée)'!B:AH,20,0)&amp;" "&amp;VLOOKUP(A121,'Fichier FI (en entrée)'!B:AH,27,0)&amp;" "&amp;VLOOKUP(A121,'Fichier FI (en entrée)'!B:AH,29,0)</f>
        <v xml:space="preserve">STI2D Système informatique et numérique  </v>
      </c>
      <c r="N121" t="str">
        <f>VLOOKUP(A121,'Fichier FI (en entrée)'!B:AH,8,0)</f>
        <v>En Terminale</v>
      </c>
      <c r="O121" t="b">
        <f>AND(C121&gt;Synthèse!B$8,C121&lt;Synthèse!B$10,NOT(Y121))</f>
        <v>0</v>
      </c>
      <c r="Q121" s="60">
        <f>ROUNDUP(C121/(Synthèse!$B$4+Synthèse!$B$1)*8,0)</f>
        <v>1</v>
      </c>
      <c r="R121" s="60">
        <f>IFERROR(VLOOKUP(A121,'Evaluations (formulaire)'!A:P,6,0)+VLOOKUP(A121,'Evaluations (formulaire)'!A:P,7,0),0)</f>
        <v>0</v>
      </c>
      <c r="S121" s="60">
        <f>IFERROR(VLOOKUP(A121,'Evaluations (formulaire)'!A:P,8,0),0)</f>
        <v>0</v>
      </c>
      <c r="T121" s="60">
        <f>IF(AND(ISBLANK(P121),Q121&lt;=2),Synthèse!$B$41,IF(AND(ISBLANK(P121),Q121&gt;=7),Synthèse!$C$41,R121+S121))</f>
        <v>4.6511627906976744E-3</v>
      </c>
      <c r="U121" s="60">
        <f t="shared" si="15"/>
        <v>17.374651162790695</v>
      </c>
      <c r="V121" s="60">
        <f t="shared" si="16"/>
        <v>86</v>
      </c>
      <c r="X121" s="26">
        <v>1799</v>
      </c>
      <c r="Y121" s="26" t="b">
        <f>IFERROR(VLOOKUP(A121,'Calculs FA (auto)'!A:O,15,0),FALSE)</f>
        <v>0</v>
      </c>
      <c r="Z121" s="26">
        <f>IFERROR(VLOOKUP(A121,'Evaluations (formulaire)'!A:M,9,0),0)</f>
        <v>0</v>
      </c>
      <c r="AA121" s="135" t="b">
        <v>1</v>
      </c>
      <c r="AB121" s="135" t="b">
        <v>0</v>
      </c>
      <c r="AC121" s="135" t="b">
        <f t="shared" si="17"/>
        <v>1</v>
      </c>
      <c r="AD121" s="135" t="b">
        <f t="shared" si="18"/>
        <v>0</v>
      </c>
      <c r="AE121" s="135" t="b">
        <f t="shared" si="19"/>
        <v>0</v>
      </c>
      <c r="AF121" s="135" t="b">
        <f>AND(AC121,$V121&lt;=Synthèse!$B$44)</f>
        <v>1</v>
      </c>
      <c r="AG121" s="135" t="b">
        <f>AND(AD121,$V121&lt;=Synthèse!$B$44)</f>
        <v>0</v>
      </c>
      <c r="AH121" s="135" t="b">
        <f>AND(AE121,$V121&lt;=Synthèse!$B$44)</f>
        <v>0</v>
      </c>
      <c r="AI121" s="137" t="b">
        <v>0</v>
      </c>
      <c r="AJ121" s="137" t="b">
        <v>1</v>
      </c>
      <c r="AK121" s="137" t="b">
        <f t="shared" si="20"/>
        <v>0</v>
      </c>
      <c r="AL121" s="137" t="b">
        <f t="shared" si="21"/>
        <v>1</v>
      </c>
      <c r="AM121" s="137" t="b">
        <f>AND(AK121,$V121&lt;=Synthèse!$B$44)</f>
        <v>0</v>
      </c>
      <c r="AN121" s="137" t="b">
        <f>AND(AL121,$V121&lt;=Synthèse!$B$44)</f>
        <v>1</v>
      </c>
    </row>
    <row r="122" spans="1:40">
      <c r="A122" s="17">
        <v>176395</v>
      </c>
      <c r="B122" t="str">
        <f ca="1">VLOOKUP(A122,'Fichier FI (en entrée)'!B:AH,3,0)</f>
        <v>EZEDRFVZCS</v>
      </c>
      <c r="C122">
        <f t="shared" si="11"/>
        <v>947</v>
      </c>
      <c r="D122">
        <f t="shared" si="12"/>
        <v>10.79</v>
      </c>
      <c r="E122" s="14" t="str">
        <f>VLOOKUP(A122,'Fichier FI (en entrée)'!B:AH,2,0)</f>
        <v>EV</v>
      </c>
      <c r="F122" s="14" t="b">
        <f t="shared" si="13"/>
        <v>1</v>
      </c>
      <c r="G122" s="14" t="b">
        <f>IFERROR(VLOOKUP(A122,'Calculs FA (auto)'!A:F,6,0),FALSE)</f>
        <v>0</v>
      </c>
      <c r="H122" s="14" t="b">
        <f t="shared" si="14"/>
        <v>0</v>
      </c>
      <c r="I122" s="16">
        <f>IFERROR(VLOOKUP(A122,'Moyennes FI (en entrée)'!B:N,7,0),"")</f>
        <v>8.7899999999999991</v>
      </c>
      <c r="J122" s="16">
        <f>IFERROR(VLOOKUP(VLOOKUP(A122,'Fichier FI (en entrée)'!B:AH,33,0),Modificateurs!A$2:B$5,2,0),0)</f>
        <v>0</v>
      </c>
      <c r="K122" s="16">
        <f>IFERROR(VLOOKUP(VLOOKUP(A122,'Redoub FI (en entrée)'!B:N,7,0),Modificateurs!A$8:B$11,2,0),0)</f>
        <v>0</v>
      </c>
      <c r="L122" s="16">
        <f>IFERROR(VLOOKUP(M122,Modificateurs!D$1:E$94,2,0),0)</f>
        <v>2</v>
      </c>
      <c r="M122" t="str">
        <f>VLOOKUP(A122,'Fichier FI (en entrée)'!B:AH,16,0)&amp;" "&amp;VLOOKUP(A122,'Fichier FI (en entrée)'!B:AH,20,0)&amp;" "&amp;VLOOKUP(A122,'Fichier FI (en entrée)'!B:AH,27,0)&amp;" "&amp;VLOOKUP(A122,'Fichier FI (en entrée)'!B:AH,29,0)</f>
        <v xml:space="preserve">STI2D Système informatique et numérique  </v>
      </c>
      <c r="N122" t="str">
        <f>VLOOKUP(A122,'Fichier FI (en entrée)'!B:AH,8,0)</f>
        <v>En Terminale</v>
      </c>
      <c r="O122" t="b">
        <f>AND(C122&gt;Synthèse!B$8,C122&lt;Synthèse!B$10,NOT(Y122))</f>
        <v>1</v>
      </c>
      <c r="Q122" s="60">
        <f>ROUNDUP(C122/(Synthèse!$B$4+Synthèse!$B$1)*8,0)</f>
        <v>5</v>
      </c>
      <c r="R122" s="60">
        <f>IFERROR(VLOOKUP(A122,'Evaluations (formulaire)'!A:P,6,0)+VLOOKUP(A122,'Evaluations (formulaire)'!A:P,7,0),0)</f>
        <v>0</v>
      </c>
      <c r="S122" s="60">
        <f>IFERROR(VLOOKUP(A122,'Evaluations (formulaire)'!A:P,8,0),0)</f>
        <v>0</v>
      </c>
      <c r="T122" s="60">
        <f>IF(AND(ISBLANK(P122),Q122&lt;=2),Synthèse!$B$41,IF(AND(ISBLANK(P122),Q122&gt;=7),Synthèse!$C$41,R122+S122))</f>
        <v>0</v>
      </c>
      <c r="U122" s="60">
        <f t="shared" si="15"/>
        <v>10.79</v>
      </c>
      <c r="V122" s="60">
        <f t="shared" si="16"/>
        <v>947</v>
      </c>
      <c r="X122" s="26">
        <v>214</v>
      </c>
      <c r="Y122" s="26" t="b">
        <f>IFERROR(VLOOKUP(A122,'Calculs FA (auto)'!A:O,15,0),FALSE)</f>
        <v>0</v>
      </c>
      <c r="Z122" s="26">
        <f>IFERROR(VLOOKUP(A122,'Evaluations (formulaire)'!A:M,9,0),0)</f>
        <v>0</v>
      </c>
      <c r="AA122" s="135" t="b">
        <v>1</v>
      </c>
      <c r="AB122" s="135" t="b">
        <v>0</v>
      </c>
      <c r="AC122" s="135" t="b">
        <f t="shared" si="17"/>
        <v>1</v>
      </c>
      <c r="AD122" s="135" t="b">
        <f t="shared" si="18"/>
        <v>0</v>
      </c>
      <c r="AE122" s="135" t="b">
        <f t="shared" si="19"/>
        <v>0</v>
      </c>
      <c r="AF122" s="135" t="b">
        <f>AND(AC122,$V122&lt;=Synthèse!$B$44)</f>
        <v>0</v>
      </c>
      <c r="AG122" s="135" t="b">
        <f>AND(AD122,$V122&lt;=Synthèse!$B$44)</f>
        <v>0</v>
      </c>
      <c r="AH122" s="135" t="b">
        <f>AND(AE122,$V122&lt;=Synthèse!$B$44)</f>
        <v>0</v>
      </c>
      <c r="AI122" s="137" t="b">
        <v>0</v>
      </c>
      <c r="AJ122" s="137" t="b">
        <v>1</v>
      </c>
      <c r="AK122" s="137" t="b">
        <f t="shared" si="20"/>
        <v>0</v>
      </c>
      <c r="AL122" s="137" t="b">
        <f t="shared" si="21"/>
        <v>1</v>
      </c>
      <c r="AM122" s="137" t="b">
        <f>AND(AK122,$V122&lt;=Synthèse!$B$44)</f>
        <v>0</v>
      </c>
      <c r="AN122" s="137" t="b">
        <f>AND(AL122,$V122&lt;=Synthèse!$B$44)</f>
        <v>0</v>
      </c>
    </row>
    <row r="123" spans="1:40">
      <c r="A123" s="17">
        <v>176482</v>
      </c>
      <c r="B123" t="str">
        <f ca="1">VLOOKUP(A123,'Fichier FI (en entrée)'!B:AH,3,0)</f>
        <v>FXJSCXJNCF</v>
      </c>
      <c r="C123">
        <f t="shared" si="11"/>
        <v>1190</v>
      </c>
      <c r="D123">
        <f t="shared" si="12"/>
        <v>7.97</v>
      </c>
      <c r="E123" s="14" t="str">
        <f>VLOOKUP(A123,'Fichier FI (en entrée)'!B:AH,2,0)</f>
        <v>EV</v>
      </c>
      <c r="F123" s="14" t="b">
        <f t="shared" si="13"/>
        <v>1</v>
      </c>
      <c r="G123" s="14" t="b">
        <f>IFERROR(VLOOKUP(A123,'Calculs FA (auto)'!A:F,6,0),FALSE)</f>
        <v>0</v>
      </c>
      <c r="H123" s="14" t="b">
        <f t="shared" si="14"/>
        <v>0</v>
      </c>
      <c r="I123" s="16">
        <f>IFERROR(VLOOKUP(A123,'Moyennes FI (en entrée)'!B:N,7,0),"")</f>
        <v>6.97</v>
      </c>
      <c r="J123" s="16">
        <f>IFERROR(VLOOKUP(VLOOKUP(A123,'Fichier FI (en entrée)'!B:AH,33,0),Modificateurs!A$2:B$5,2,0),0)</f>
        <v>0</v>
      </c>
      <c r="K123" s="16">
        <f>IFERROR(VLOOKUP(VLOOKUP(A123,'Redoub FI (en entrée)'!B:N,7,0),Modificateurs!A$8:B$11,2,0),0)</f>
        <v>0</v>
      </c>
      <c r="L123" s="16">
        <f>IFERROR(VLOOKUP(M123,Modificateurs!D$1:E$94,2,0),0)</f>
        <v>1</v>
      </c>
      <c r="M123" t="str">
        <f>VLOOKUP(A123,'Fichier FI (en entrée)'!B:AH,16,0)&amp;" "&amp;VLOOKUP(A123,'Fichier FI (en entrée)'!B:AH,20,0)&amp;" "&amp;VLOOKUP(A123,'Fichier FI (en entrée)'!B:AH,27,0)&amp;" "&amp;VLOOKUP(A123,'Fichier FI (en entrée)'!B:AH,29,0)</f>
        <v xml:space="preserve">S Pas de spécialité (S.I)  </v>
      </c>
      <c r="N123" t="str">
        <f>VLOOKUP(A123,'Fichier FI (en entrée)'!B:AH,8,0)</f>
        <v>En Terminale</v>
      </c>
      <c r="O123" t="b">
        <f>AND(C123&gt;Synthèse!B$8,C123&lt;Synthèse!B$10,NOT(Y123))</f>
        <v>1</v>
      </c>
      <c r="Q123" s="60">
        <f>ROUNDUP(C123/(Synthèse!$B$4+Synthèse!$B$1)*8,0)</f>
        <v>6</v>
      </c>
      <c r="R123" s="60">
        <f>IFERROR(VLOOKUP(A123,'Evaluations (formulaire)'!A:P,6,0)+VLOOKUP(A123,'Evaluations (formulaire)'!A:P,7,0),0)</f>
        <v>0</v>
      </c>
      <c r="S123" s="60">
        <f>IFERROR(VLOOKUP(A123,'Evaluations (formulaire)'!A:P,8,0),0)</f>
        <v>0</v>
      </c>
      <c r="T123" s="60">
        <f>IF(AND(ISBLANK(P123),Q123&lt;=2),Synthèse!$B$41,IF(AND(ISBLANK(P123),Q123&gt;=7),Synthèse!$C$41,R123+S123))</f>
        <v>0</v>
      </c>
      <c r="U123" s="60">
        <f t="shared" si="15"/>
        <v>7.97</v>
      </c>
      <c r="V123" s="60">
        <f t="shared" si="16"/>
        <v>1188</v>
      </c>
      <c r="X123" s="26">
        <v>1557</v>
      </c>
      <c r="Y123" s="26" t="b">
        <f>IFERROR(VLOOKUP(A123,'Calculs FA (auto)'!A:O,15,0),FALSE)</f>
        <v>0</v>
      </c>
      <c r="Z123" s="26">
        <f>IFERROR(VLOOKUP(A123,'Evaluations (formulaire)'!A:M,9,0),0)</f>
        <v>0</v>
      </c>
      <c r="AA123" s="135" t="b">
        <v>1</v>
      </c>
      <c r="AB123" s="135" t="b">
        <v>0</v>
      </c>
      <c r="AC123" s="135" t="b">
        <f t="shared" si="17"/>
        <v>1</v>
      </c>
      <c r="AD123" s="135" t="b">
        <f t="shared" si="18"/>
        <v>0</v>
      </c>
      <c r="AE123" s="135" t="b">
        <f t="shared" si="19"/>
        <v>0</v>
      </c>
      <c r="AF123" s="135" t="b">
        <f>AND(AC123,$V123&lt;=Synthèse!$B$44)</f>
        <v>0</v>
      </c>
      <c r="AG123" s="135" t="b">
        <f>AND(AD123,$V123&lt;=Synthèse!$B$44)</f>
        <v>0</v>
      </c>
      <c r="AH123" s="135" t="b">
        <f>AND(AE123,$V123&lt;=Synthèse!$B$44)</f>
        <v>0</v>
      </c>
      <c r="AI123" s="137" t="b">
        <v>0</v>
      </c>
      <c r="AJ123" s="137" t="b">
        <v>1</v>
      </c>
      <c r="AK123" s="137" t="b">
        <f t="shared" si="20"/>
        <v>0</v>
      </c>
      <c r="AL123" s="137" t="b">
        <f t="shared" si="21"/>
        <v>1</v>
      </c>
      <c r="AM123" s="137" t="b">
        <f>AND(AK123,$V123&lt;=Synthèse!$B$44)</f>
        <v>0</v>
      </c>
      <c r="AN123" s="137" t="b">
        <f>AND(AL123,$V123&lt;=Synthèse!$B$44)</f>
        <v>0</v>
      </c>
    </row>
    <row r="124" spans="1:40">
      <c r="A124" s="17">
        <v>176701</v>
      </c>
      <c r="B124" t="str">
        <f ca="1">VLOOKUP(A124,'Fichier FI (en entrée)'!B:AH,3,0)</f>
        <v>GYZHQSMNYT</v>
      </c>
      <c r="C124">
        <f t="shared" si="11"/>
        <v>321</v>
      </c>
      <c r="D124">
        <f t="shared" si="12"/>
        <v>14.67</v>
      </c>
      <c r="E124" s="14" t="str">
        <f>VLOOKUP(A124,'Fichier FI (en entrée)'!B:AH,2,0)</f>
        <v>EV</v>
      </c>
      <c r="F124" s="14" t="b">
        <f t="shared" si="13"/>
        <v>1</v>
      </c>
      <c r="G124" s="14" t="b">
        <f>IFERROR(VLOOKUP(A124,'Calculs FA (auto)'!A:F,6,0),FALSE)</f>
        <v>0</v>
      </c>
      <c r="H124" s="14" t="b">
        <f t="shared" si="14"/>
        <v>0</v>
      </c>
      <c r="I124" s="16">
        <f>IFERROR(VLOOKUP(A124,'Moyennes FI (en entrée)'!B:N,7,0),"")</f>
        <v>10.67</v>
      </c>
      <c r="J124" s="16">
        <f>IFERROR(VLOOKUP(VLOOKUP(A124,'Fichier FI (en entrée)'!B:AH,33,0),Modificateurs!A$2:B$5,2,0),0)</f>
        <v>1</v>
      </c>
      <c r="K124" s="16">
        <f>IFERROR(VLOOKUP(VLOOKUP(A124,'Redoub FI (en entrée)'!B:N,7,0),Modificateurs!A$8:B$11,2,0),0)</f>
        <v>0</v>
      </c>
      <c r="L124" s="16">
        <f>IFERROR(VLOOKUP(M124,Modificateurs!D$1:E$94,2,0),0)</f>
        <v>3</v>
      </c>
      <c r="M124" t="str">
        <f>VLOOKUP(A124,'Fichier FI (en entrée)'!B:AH,16,0)&amp;" "&amp;VLOOKUP(A124,'Fichier FI (en entrée)'!B:AH,20,0)&amp;" "&amp;VLOOKUP(A124,'Fichier FI (en entrée)'!B:AH,27,0)&amp;" "&amp;VLOOKUP(A124,'Fichier FI (en entrée)'!B:AH,29,0)</f>
        <v xml:space="preserve">S Informatique et Sciences du numérique  </v>
      </c>
      <c r="N124" t="str">
        <f>VLOOKUP(A124,'Fichier FI (en entrée)'!B:AH,8,0)</f>
        <v>En Terminale</v>
      </c>
      <c r="O124" t="b">
        <f>AND(C124&gt;Synthèse!B$8,C124&lt;Synthèse!B$10,NOT(Y124))</f>
        <v>0</v>
      </c>
      <c r="Q124" s="60">
        <f>ROUNDUP(C124/(Synthèse!$B$4+Synthèse!$B$1)*8,0)</f>
        <v>2</v>
      </c>
      <c r="R124" s="60">
        <f>IFERROR(VLOOKUP(A124,'Evaluations (formulaire)'!A:P,6,0)+VLOOKUP(A124,'Evaluations (formulaire)'!A:P,7,0),0)</f>
        <v>0</v>
      </c>
      <c r="S124" s="60">
        <f>IFERROR(VLOOKUP(A124,'Evaluations (formulaire)'!A:P,8,0),0)</f>
        <v>0</v>
      </c>
      <c r="T124" s="60">
        <f>IF(AND(ISBLANK(P124),Q124&lt;=2),Synthèse!$B$41,IF(AND(ISBLANK(P124),Q124&gt;=7),Synthèse!$C$41,R124+S124))</f>
        <v>4.6511627906976744E-3</v>
      </c>
      <c r="U124" s="60">
        <f t="shared" si="15"/>
        <v>14.674651162790697</v>
      </c>
      <c r="V124" s="60">
        <f t="shared" si="16"/>
        <v>321</v>
      </c>
      <c r="X124" s="26">
        <v>1098</v>
      </c>
      <c r="Y124" s="26" t="b">
        <f>IFERROR(VLOOKUP(A124,'Calculs FA (auto)'!A:O,15,0),FALSE)</f>
        <v>0</v>
      </c>
      <c r="Z124" s="26">
        <f>IFERROR(VLOOKUP(A124,'Evaluations (formulaire)'!A:M,9,0),0)</f>
        <v>0</v>
      </c>
      <c r="AA124" s="135" t="b">
        <v>1</v>
      </c>
      <c r="AB124" s="135" t="b">
        <v>0</v>
      </c>
      <c r="AC124" s="135" t="b">
        <f t="shared" si="17"/>
        <v>1</v>
      </c>
      <c r="AD124" s="135" t="b">
        <f t="shared" si="18"/>
        <v>0</v>
      </c>
      <c r="AE124" s="135" t="b">
        <f t="shared" si="19"/>
        <v>0</v>
      </c>
      <c r="AF124" s="135" t="b">
        <f>AND(AC124,$V124&lt;=Synthèse!$B$44)</f>
        <v>1</v>
      </c>
      <c r="AG124" s="135" t="b">
        <f>AND(AD124,$V124&lt;=Synthèse!$B$44)</f>
        <v>0</v>
      </c>
      <c r="AH124" s="135" t="b">
        <f>AND(AE124,$V124&lt;=Synthèse!$B$44)</f>
        <v>0</v>
      </c>
      <c r="AI124" s="137" t="b">
        <v>0</v>
      </c>
      <c r="AJ124" s="137" t="b">
        <v>1</v>
      </c>
      <c r="AK124" s="137" t="b">
        <f t="shared" si="20"/>
        <v>0</v>
      </c>
      <c r="AL124" s="137" t="b">
        <f t="shared" si="21"/>
        <v>1</v>
      </c>
      <c r="AM124" s="137" t="b">
        <f>AND(AK124,$V124&lt;=Synthèse!$B$44)</f>
        <v>0</v>
      </c>
      <c r="AN124" s="137" t="b">
        <f>AND(AL124,$V124&lt;=Synthèse!$B$44)</f>
        <v>1</v>
      </c>
    </row>
    <row r="125" spans="1:40">
      <c r="A125" s="17">
        <v>178057</v>
      </c>
      <c r="B125" t="str">
        <f ca="1">VLOOKUP(A125,'Fichier FI (en entrée)'!B:AH,3,0)</f>
        <v>MGTOKLWJAX</v>
      </c>
      <c r="C125">
        <f t="shared" si="11"/>
        <v>1188</v>
      </c>
      <c r="D125">
        <f t="shared" si="12"/>
        <v>8.0299999999999994</v>
      </c>
      <c r="E125" s="14" t="str">
        <f>VLOOKUP(A125,'Fichier FI (en entrée)'!B:AH,2,0)</f>
        <v>EV</v>
      </c>
      <c r="F125" s="14" t="b">
        <f t="shared" si="13"/>
        <v>1</v>
      </c>
      <c r="G125" s="14" t="b">
        <f>IFERROR(VLOOKUP(A125,'Calculs FA (auto)'!A:F,6,0),FALSE)</f>
        <v>0</v>
      </c>
      <c r="H125" s="14" t="b">
        <f t="shared" si="14"/>
        <v>0</v>
      </c>
      <c r="I125" s="16">
        <f>IFERROR(VLOOKUP(A125,'Moyennes FI (en entrée)'!B:N,7,0),"")</f>
        <v>11.03</v>
      </c>
      <c r="J125" s="16">
        <f>IFERROR(VLOOKUP(VLOOKUP(A125,'Fichier FI (en entrée)'!B:AH,33,0),Modificateurs!A$2:B$5,2,0),0)</f>
        <v>1</v>
      </c>
      <c r="K125" s="16">
        <f>IFERROR(VLOOKUP(VLOOKUP(A125,'Redoub FI (en entrée)'!B:N,7,0),Modificateurs!A$8:B$11,2,0),0)</f>
        <v>0</v>
      </c>
      <c r="L125" s="16">
        <f>IFERROR(VLOOKUP(M125,Modificateurs!D$1:E$94,2,0),0)</f>
        <v>-4</v>
      </c>
      <c r="M125" t="str">
        <f>VLOOKUP(A125,'Fichier FI (en entrée)'!B:AH,16,0)&amp;" "&amp;VLOOKUP(A125,'Fichier FI (en entrée)'!B:AH,20,0)&amp;" "&amp;VLOOKUP(A125,'Fichier FI (en entrée)'!B:AH,27,0)&amp;" "&amp;VLOOKUP(A125,'Fichier FI (en entrée)'!B:AH,29,0)</f>
        <v xml:space="preserve">STI2D Energies et environnement  </v>
      </c>
      <c r="N125" t="str">
        <f>VLOOKUP(A125,'Fichier FI (en entrée)'!B:AH,8,0)</f>
        <v>En Terminale</v>
      </c>
      <c r="O125" t="b">
        <f>AND(C125&gt;Synthèse!B$8,C125&lt;Synthèse!B$10,NOT(Y125))</f>
        <v>1</v>
      </c>
      <c r="Q125" s="60">
        <f>ROUNDUP(C125/(Synthèse!$B$4+Synthèse!$B$1)*8,0)</f>
        <v>6</v>
      </c>
      <c r="R125" s="60">
        <f>IFERROR(VLOOKUP(A125,'Evaluations (formulaire)'!A:P,6,0)+VLOOKUP(A125,'Evaluations (formulaire)'!A:P,7,0),0)</f>
        <v>0</v>
      </c>
      <c r="S125" s="60">
        <f>IFERROR(VLOOKUP(A125,'Evaluations (formulaire)'!A:P,8,0),0)</f>
        <v>0</v>
      </c>
      <c r="T125" s="60">
        <f>IF(AND(ISBLANK(P125),Q125&lt;=2),Synthèse!$B$41,IF(AND(ISBLANK(P125),Q125&gt;=7),Synthèse!$C$41,R125+S125))</f>
        <v>0</v>
      </c>
      <c r="U125" s="60">
        <f t="shared" si="15"/>
        <v>8.0299999999999994</v>
      </c>
      <c r="V125" s="60">
        <f t="shared" si="16"/>
        <v>1186</v>
      </c>
      <c r="X125" s="26">
        <v>749</v>
      </c>
      <c r="Y125" s="26" t="b">
        <f>IFERROR(VLOOKUP(A125,'Calculs FA (auto)'!A:O,15,0),FALSE)</f>
        <v>0</v>
      </c>
      <c r="Z125" s="26">
        <f>IFERROR(VLOOKUP(A125,'Evaluations (formulaire)'!A:M,9,0),0)</f>
        <v>0</v>
      </c>
      <c r="AA125" s="135" t="b">
        <v>1</v>
      </c>
      <c r="AB125" s="135" t="b">
        <v>0</v>
      </c>
      <c r="AC125" s="135" t="b">
        <f t="shared" si="17"/>
        <v>1</v>
      </c>
      <c r="AD125" s="135" t="b">
        <f t="shared" si="18"/>
        <v>0</v>
      </c>
      <c r="AE125" s="135" t="b">
        <f t="shared" si="19"/>
        <v>0</v>
      </c>
      <c r="AF125" s="135" t="b">
        <f>AND(AC125,$V125&lt;=Synthèse!$B$44)</f>
        <v>0</v>
      </c>
      <c r="AG125" s="135" t="b">
        <f>AND(AD125,$V125&lt;=Synthèse!$B$44)</f>
        <v>0</v>
      </c>
      <c r="AH125" s="135" t="b">
        <f>AND(AE125,$V125&lt;=Synthèse!$B$44)</f>
        <v>0</v>
      </c>
      <c r="AI125" s="137" t="b">
        <v>0</v>
      </c>
      <c r="AJ125" s="137" t="b">
        <v>1</v>
      </c>
      <c r="AK125" s="137" t="b">
        <f t="shared" si="20"/>
        <v>0</v>
      </c>
      <c r="AL125" s="137" t="b">
        <f t="shared" si="21"/>
        <v>1</v>
      </c>
      <c r="AM125" s="137" t="b">
        <f>AND(AK125,$V125&lt;=Synthèse!$B$44)</f>
        <v>0</v>
      </c>
      <c r="AN125" s="137" t="b">
        <f>AND(AL125,$V125&lt;=Synthèse!$B$44)</f>
        <v>0</v>
      </c>
    </row>
    <row r="126" spans="1:40">
      <c r="A126" s="17">
        <v>178067</v>
      </c>
      <c r="B126" t="str">
        <f ca="1">VLOOKUP(A126,'Fichier FI (en entrée)'!B:AH,3,0)</f>
        <v>GANJFNNYEK</v>
      </c>
      <c r="C126">
        <f t="shared" si="11"/>
        <v>2097</v>
      </c>
      <c r="D126">
        <f t="shared" si="12"/>
        <v>-100</v>
      </c>
      <c r="E126" s="14" t="str">
        <f>VLOOKUP(A126,'Fichier FI (en entrée)'!B:AH,2,0)</f>
        <v>ENV</v>
      </c>
      <c r="F126" s="14" t="b">
        <f t="shared" si="13"/>
        <v>0</v>
      </c>
      <c r="G126" s="14" t="b">
        <f>IFERROR(VLOOKUP(A126,'Calculs FA (auto)'!A:F,6,0),FALSE)</f>
        <v>0</v>
      </c>
      <c r="H126" s="14" t="b">
        <f t="shared" si="14"/>
        <v>0</v>
      </c>
      <c r="I126" s="16" t="str">
        <f>IFERROR(VLOOKUP(A126,'Moyennes FI (en entrée)'!B:N,7,0),"")</f>
        <v/>
      </c>
      <c r="J126" s="16">
        <f>IFERROR(VLOOKUP(VLOOKUP(A126,'Fichier FI (en entrée)'!B:AH,33,0),Modificateurs!A$2:B$5,2,0),0)</f>
        <v>-3</v>
      </c>
      <c r="K126" s="16">
        <f>IFERROR(VLOOKUP(VLOOKUP(A126,'Redoub FI (en entrée)'!B:N,7,0),Modificateurs!A$8:B$11,2,0),0)</f>
        <v>0</v>
      </c>
      <c r="L126" s="16">
        <f>IFERROR(VLOOKUP(M126,Modificateurs!D$1:E$94,2,0),0)</f>
        <v>-12</v>
      </c>
      <c r="M126" t="str">
        <f>VLOOKUP(A126,'Fichier FI (en entrée)'!B:AH,16,0)&amp;" "&amp;VLOOKUP(A126,'Fichier FI (en entrée)'!B:AH,20,0)&amp;" "&amp;VLOOKUP(A126,'Fichier FI (en entrée)'!B:AH,27,0)&amp;" "&amp;VLOOKUP(A126,'Fichier FI (en entrée)'!B:AH,29,0)</f>
        <v xml:space="preserve">P Electrotechnique, énergie, équipements communicants  </v>
      </c>
      <c r="N126" t="str">
        <f>VLOOKUP(A126,'Fichier FI (en entrée)'!B:AH,8,0)</f>
        <v>En Terminale</v>
      </c>
      <c r="O126" t="b">
        <f>AND(C126&gt;Synthèse!B$8,C126&lt;Synthèse!B$10,NOT(Y126))</f>
        <v>0</v>
      </c>
      <c r="Q126" s="60">
        <f>ROUNDUP(C126/(Synthèse!$B$4+Synthèse!$B$1)*8,0)</f>
        <v>10</v>
      </c>
      <c r="R126" s="60">
        <f>IFERROR(VLOOKUP(A126,'Evaluations (formulaire)'!A:P,6,0)+VLOOKUP(A126,'Evaluations (formulaire)'!A:P,7,0),0)</f>
        <v>0</v>
      </c>
      <c r="S126" s="60">
        <f>IFERROR(VLOOKUP(A126,'Evaluations (formulaire)'!A:P,8,0),0)</f>
        <v>0</v>
      </c>
      <c r="T126" s="60">
        <f>IF(AND(ISBLANK(P126),Q126&lt;=2),Synthèse!$B$41,IF(AND(ISBLANK(P126),Q126&gt;=7),Synthèse!$C$41,R126+S126))</f>
        <v>4.6296296296296294E-3</v>
      </c>
      <c r="U126" s="60">
        <f t="shared" si="15"/>
        <v>-99.995370370370367</v>
      </c>
      <c r="V126" s="60">
        <f t="shared" si="16"/>
        <v>1983</v>
      </c>
      <c r="X126" s="26">
        <v>1918</v>
      </c>
      <c r="Y126" s="26" t="b">
        <f>IFERROR(VLOOKUP(A126,'Calculs FA (auto)'!A:O,15,0),FALSE)</f>
        <v>0</v>
      </c>
      <c r="Z126" s="26">
        <f>IFERROR(VLOOKUP(A126,'Evaluations (formulaire)'!A:M,9,0),0)</f>
        <v>0</v>
      </c>
      <c r="AA126" s="135" t="b">
        <v>1</v>
      </c>
      <c r="AB126" s="135" t="b">
        <v>0</v>
      </c>
      <c r="AC126" s="135" t="b">
        <f t="shared" si="17"/>
        <v>0</v>
      </c>
      <c r="AD126" s="135" t="b">
        <f t="shared" si="18"/>
        <v>0</v>
      </c>
      <c r="AE126" s="135" t="b">
        <f t="shared" si="19"/>
        <v>0</v>
      </c>
      <c r="AF126" s="135" t="b">
        <f>AND(AC126,$V126&lt;=Synthèse!$B$44)</f>
        <v>0</v>
      </c>
      <c r="AG126" s="135" t="b">
        <f>AND(AD126,$V126&lt;=Synthèse!$B$44)</f>
        <v>0</v>
      </c>
      <c r="AH126" s="135" t="b">
        <f>AND(AE126,$V126&lt;=Synthèse!$B$44)</f>
        <v>0</v>
      </c>
      <c r="AI126" s="137" t="b">
        <v>0</v>
      </c>
      <c r="AJ126" s="137" t="b">
        <v>1</v>
      </c>
      <c r="AK126" s="137" t="b">
        <f t="shared" si="20"/>
        <v>0</v>
      </c>
      <c r="AL126" s="137" t="b">
        <f t="shared" si="21"/>
        <v>0</v>
      </c>
      <c r="AM126" s="137" t="b">
        <f>AND(AK126,$V126&lt;=Synthèse!$B$44)</f>
        <v>0</v>
      </c>
      <c r="AN126" s="137" t="b">
        <f>AND(AL126,$V126&lt;=Synthèse!$B$44)</f>
        <v>0</v>
      </c>
    </row>
    <row r="127" spans="1:40">
      <c r="A127" s="17">
        <v>178154</v>
      </c>
      <c r="B127" t="str">
        <f ca="1">VLOOKUP(A127,'Fichier FI (en entrée)'!B:AH,3,0)</f>
        <v>ZZCUNWKLBH</v>
      </c>
      <c r="C127">
        <f t="shared" si="11"/>
        <v>1669</v>
      </c>
      <c r="D127">
        <f t="shared" si="12"/>
        <v>-5.6199999999999992</v>
      </c>
      <c r="E127" s="14" t="str">
        <f>VLOOKUP(A127,'Fichier FI (en entrée)'!B:AH,2,0)</f>
        <v>EV</v>
      </c>
      <c r="F127" s="14" t="b">
        <f t="shared" si="13"/>
        <v>1</v>
      </c>
      <c r="G127" s="14" t="b">
        <f>IFERROR(VLOOKUP(A127,'Calculs FA (auto)'!A:F,6,0),FALSE)</f>
        <v>0</v>
      </c>
      <c r="H127" s="14" t="b">
        <f t="shared" si="14"/>
        <v>0</v>
      </c>
      <c r="I127" s="16">
        <f>IFERROR(VLOOKUP(A127,'Moyennes FI (en entrée)'!B:N,7,0),"")</f>
        <v>9.3800000000000008</v>
      </c>
      <c r="J127" s="16">
        <f>IFERROR(VLOOKUP(VLOOKUP(A127,'Fichier FI (en entrée)'!B:AH,33,0),Modificateurs!A$2:B$5,2,0),0)</f>
        <v>-3</v>
      </c>
      <c r="K127" s="16">
        <f>IFERROR(VLOOKUP(VLOOKUP(A127,'Redoub FI (en entrée)'!B:N,7,0),Modificateurs!A$8:B$11,2,0),0)</f>
        <v>0</v>
      </c>
      <c r="L127" s="16">
        <f>IFERROR(VLOOKUP(M127,Modificateurs!D$1:E$94,2,0),0)</f>
        <v>-12</v>
      </c>
      <c r="M127" t="str">
        <f>VLOOKUP(A127,'Fichier FI (en entrée)'!B:AH,16,0)&amp;" "&amp;VLOOKUP(A127,'Fichier FI (en entrée)'!B:AH,20,0)&amp;" "&amp;VLOOKUP(A127,'Fichier FI (en entrée)'!B:AH,27,0)&amp;" "&amp;VLOOKUP(A127,'Fichier FI (en entrée)'!B:AH,29,0)</f>
        <v xml:space="preserve">P Electrotechnique, énergie, équipements communicants  </v>
      </c>
      <c r="N127" t="str">
        <f>VLOOKUP(A127,'Fichier FI (en entrée)'!B:AH,8,0)</f>
        <v>En Terminale</v>
      </c>
      <c r="O127" t="b">
        <f>AND(C127&gt;Synthèse!B$8,C127&lt;Synthèse!B$10,NOT(Y127))</f>
        <v>0</v>
      </c>
      <c r="Q127" s="60">
        <f>ROUNDUP(C127/(Synthèse!$B$4+Synthèse!$B$1)*8,0)</f>
        <v>8</v>
      </c>
      <c r="R127" s="60">
        <f>IFERROR(VLOOKUP(A127,'Evaluations (formulaire)'!A:P,6,0)+VLOOKUP(A127,'Evaluations (formulaire)'!A:P,7,0),0)</f>
        <v>0</v>
      </c>
      <c r="S127" s="60">
        <f>IFERROR(VLOOKUP(A127,'Evaluations (formulaire)'!A:P,8,0),0)</f>
        <v>0</v>
      </c>
      <c r="T127" s="60">
        <f>IF(AND(ISBLANK(P127),Q127&lt;=2),Synthèse!$B$41,IF(AND(ISBLANK(P127),Q127&gt;=7),Synthèse!$C$41,R127+S127))</f>
        <v>4.6296296296296294E-3</v>
      </c>
      <c r="U127" s="60">
        <f t="shared" si="15"/>
        <v>-5.6153703703703695</v>
      </c>
      <c r="V127" s="60">
        <f t="shared" si="16"/>
        <v>1669</v>
      </c>
      <c r="X127" s="26">
        <v>416</v>
      </c>
      <c r="Y127" s="26" t="b">
        <f>IFERROR(VLOOKUP(A127,'Calculs FA (auto)'!A:O,15,0),FALSE)</f>
        <v>0</v>
      </c>
      <c r="Z127" s="26">
        <f>IFERROR(VLOOKUP(A127,'Evaluations (formulaire)'!A:M,9,0),0)</f>
        <v>0</v>
      </c>
      <c r="AA127" s="135" t="b">
        <v>1</v>
      </c>
      <c r="AB127" s="135" t="b">
        <v>0</v>
      </c>
      <c r="AC127" s="135" t="b">
        <f t="shared" si="17"/>
        <v>1</v>
      </c>
      <c r="AD127" s="135" t="b">
        <f t="shared" si="18"/>
        <v>0</v>
      </c>
      <c r="AE127" s="135" t="b">
        <f t="shared" si="19"/>
        <v>0</v>
      </c>
      <c r="AF127" s="135" t="b">
        <f>AND(AC127,$V127&lt;=Synthèse!$B$44)</f>
        <v>0</v>
      </c>
      <c r="AG127" s="135" t="b">
        <f>AND(AD127,$V127&lt;=Synthèse!$B$44)</f>
        <v>0</v>
      </c>
      <c r="AH127" s="135" t="b">
        <f>AND(AE127,$V127&lt;=Synthèse!$B$44)</f>
        <v>0</v>
      </c>
      <c r="AI127" s="137" t="b">
        <v>0</v>
      </c>
      <c r="AJ127" s="137" t="b">
        <v>1</v>
      </c>
      <c r="AK127" s="137" t="b">
        <f t="shared" si="20"/>
        <v>0</v>
      </c>
      <c r="AL127" s="137" t="b">
        <f t="shared" si="21"/>
        <v>1</v>
      </c>
      <c r="AM127" s="137" t="b">
        <f>AND(AK127,$V127&lt;=Synthèse!$B$44)</f>
        <v>0</v>
      </c>
      <c r="AN127" s="137" t="b">
        <f>AND(AL127,$V127&lt;=Synthèse!$B$44)</f>
        <v>0</v>
      </c>
    </row>
    <row r="128" spans="1:40">
      <c r="A128" s="17">
        <v>178166</v>
      </c>
      <c r="B128" t="str">
        <f ca="1">VLOOKUP(A128,'Fichier FI (en entrée)'!B:AH,3,0)</f>
        <v>MUSXMXYTHN</v>
      </c>
      <c r="C128">
        <f t="shared" si="11"/>
        <v>1492</v>
      </c>
      <c r="D128">
        <f t="shared" si="12"/>
        <v>1.3100000000000005</v>
      </c>
      <c r="E128" s="14" t="str">
        <f>VLOOKUP(A128,'Fichier FI (en entrée)'!B:AH,2,0)</f>
        <v>EV</v>
      </c>
      <c r="F128" s="14" t="b">
        <f t="shared" si="13"/>
        <v>1</v>
      </c>
      <c r="G128" s="14" t="b">
        <f>IFERROR(VLOOKUP(A128,'Calculs FA (auto)'!A:F,6,0),FALSE)</f>
        <v>0</v>
      </c>
      <c r="H128" s="14" t="b">
        <f t="shared" si="14"/>
        <v>0</v>
      </c>
      <c r="I128" s="16">
        <f>IFERROR(VLOOKUP(A128,'Moyennes FI (en entrée)'!B:N,7,0),"")</f>
        <v>12.31</v>
      </c>
      <c r="J128" s="16">
        <f>IFERROR(VLOOKUP(VLOOKUP(A128,'Fichier FI (en entrée)'!B:AH,33,0),Modificateurs!A$2:B$5,2,0),0)</f>
        <v>1</v>
      </c>
      <c r="K128" s="16">
        <f>IFERROR(VLOOKUP(VLOOKUP(A128,'Redoub FI (en entrée)'!B:N,7,0),Modificateurs!A$8:B$11,2,0),0)</f>
        <v>0</v>
      </c>
      <c r="L128" s="16">
        <f>IFERROR(VLOOKUP(M128,Modificateurs!D$1:E$94,2,0),0)</f>
        <v>-12</v>
      </c>
      <c r="M128" t="str">
        <f>VLOOKUP(A128,'Fichier FI (en entrée)'!B:AH,16,0)&amp;" "&amp;VLOOKUP(A128,'Fichier FI (en entrée)'!B:AH,20,0)&amp;" "&amp;VLOOKUP(A128,'Fichier FI (en entrée)'!B:AH,27,0)&amp;" "&amp;VLOOKUP(A128,'Fichier FI (en entrée)'!B:AH,29,0)</f>
        <v xml:space="preserve">P Electrotechnique, énergie, équipements communicants  </v>
      </c>
      <c r="N128" t="str">
        <f>VLOOKUP(A128,'Fichier FI (en entrée)'!B:AH,8,0)</f>
        <v>En Terminale</v>
      </c>
      <c r="O128" t="b">
        <f>AND(C128&gt;Synthèse!B$8,C128&lt;Synthèse!B$10,NOT(Y128))</f>
        <v>0</v>
      </c>
      <c r="Q128" s="60">
        <f>ROUNDUP(C128/(Synthèse!$B$4+Synthèse!$B$1)*8,0)</f>
        <v>7</v>
      </c>
      <c r="R128" s="60">
        <f>IFERROR(VLOOKUP(A128,'Evaluations (formulaire)'!A:P,6,0)+VLOOKUP(A128,'Evaluations (formulaire)'!A:P,7,0),0)</f>
        <v>0</v>
      </c>
      <c r="S128" s="60">
        <f>IFERROR(VLOOKUP(A128,'Evaluations (formulaire)'!A:P,8,0),0)</f>
        <v>0</v>
      </c>
      <c r="T128" s="60">
        <f>IF(AND(ISBLANK(P128),Q128&lt;=2),Synthèse!$B$41,IF(AND(ISBLANK(P128),Q128&gt;=7),Synthèse!$C$41,R128+S128))</f>
        <v>4.6296296296296294E-3</v>
      </c>
      <c r="U128" s="60">
        <f t="shared" si="15"/>
        <v>1.31462962962963</v>
      </c>
      <c r="V128" s="60">
        <f t="shared" si="16"/>
        <v>1491</v>
      </c>
      <c r="X128" s="26">
        <v>1358</v>
      </c>
      <c r="Y128" s="26" t="b">
        <f>IFERROR(VLOOKUP(A128,'Calculs FA (auto)'!A:O,15,0),FALSE)</f>
        <v>0</v>
      </c>
      <c r="Z128" s="26">
        <f>IFERROR(VLOOKUP(A128,'Evaluations (formulaire)'!A:M,9,0),0)</f>
        <v>0</v>
      </c>
      <c r="AA128" s="135" t="b">
        <v>1</v>
      </c>
      <c r="AB128" s="135" t="b">
        <v>0</v>
      </c>
      <c r="AC128" s="135" t="b">
        <f t="shared" si="17"/>
        <v>1</v>
      </c>
      <c r="AD128" s="135" t="b">
        <f t="shared" si="18"/>
        <v>0</v>
      </c>
      <c r="AE128" s="135" t="b">
        <f t="shared" si="19"/>
        <v>0</v>
      </c>
      <c r="AF128" s="135" t="b">
        <f>AND(AC128,$V128&lt;=Synthèse!$B$44)</f>
        <v>0</v>
      </c>
      <c r="AG128" s="135" t="b">
        <f>AND(AD128,$V128&lt;=Synthèse!$B$44)</f>
        <v>0</v>
      </c>
      <c r="AH128" s="135" t="b">
        <f>AND(AE128,$V128&lt;=Synthèse!$B$44)</f>
        <v>0</v>
      </c>
      <c r="AI128" s="137" t="b">
        <v>0</v>
      </c>
      <c r="AJ128" s="137" t="b">
        <v>1</v>
      </c>
      <c r="AK128" s="137" t="b">
        <f t="shared" si="20"/>
        <v>0</v>
      </c>
      <c r="AL128" s="137" t="b">
        <f t="shared" si="21"/>
        <v>1</v>
      </c>
      <c r="AM128" s="137" t="b">
        <f>AND(AK128,$V128&lt;=Synthèse!$B$44)</f>
        <v>0</v>
      </c>
      <c r="AN128" s="137" t="b">
        <f>AND(AL128,$V128&lt;=Synthèse!$B$44)</f>
        <v>0</v>
      </c>
    </row>
    <row r="129" spans="1:40">
      <c r="A129" s="17">
        <v>178176</v>
      </c>
      <c r="B129" t="str">
        <f ca="1">VLOOKUP(A129,'Fichier FI (en entrée)'!B:AH,3,0)</f>
        <v>PUJENDDDJP</v>
      </c>
      <c r="C129">
        <f t="shared" si="11"/>
        <v>1670</v>
      </c>
      <c r="D129">
        <f t="shared" si="12"/>
        <v>-5.6899999999999995</v>
      </c>
      <c r="E129" s="14" t="str">
        <f>VLOOKUP(A129,'Fichier FI (en entrée)'!B:AH,2,0)</f>
        <v>EV</v>
      </c>
      <c r="F129" s="14" t="b">
        <f t="shared" si="13"/>
        <v>1</v>
      </c>
      <c r="G129" s="14" t="b">
        <f>IFERROR(VLOOKUP(A129,'Calculs FA (auto)'!A:F,6,0),FALSE)</f>
        <v>0</v>
      </c>
      <c r="H129" s="14" t="b">
        <f t="shared" si="14"/>
        <v>0</v>
      </c>
      <c r="I129" s="16">
        <f>IFERROR(VLOOKUP(A129,'Moyennes FI (en entrée)'!B:N,7,0),"")</f>
        <v>9.31</v>
      </c>
      <c r="J129" s="16">
        <f>IFERROR(VLOOKUP(VLOOKUP(A129,'Fichier FI (en entrée)'!B:AH,33,0),Modificateurs!A$2:B$5,2,0),0)</f>
        <v>-3</v>
      </c>
      <c r="K129" s="16">
        <f>IFERROR(VLOOKUP(VLOOKUP(A129,'Redoub FI (en entrée)'!B:N,7,0),Modificateurs!A$8:B$11,2,0),0)</f>
        <v>0</v>
      </c>
      <c r="L129" s="16">
        <f>IFERROR(VLOOKUP(M129,Modificateurs!D$1:E$94,2,0),0)</f>
        <v>-12</v>
      </c>
      <c r="M129" t="str">
        <f>VLOOKUP(A129,'Fichier FI (en entrée)'!B:AH,16,0)&amp;" "&amp;VLOOKUP(A129,'Fichier FI (en entrée)'!B:AH,20,0)&amp;" "&amp;VLOOKUP(A129,'Fichier FI (en entrée)'!B:AH,27,0)&amp;" "&amp;VLOOKUP(A129,'Fichier FI (en entrée)'!B:AH,29,0)</f>
        <v xml:space="preserve">P Electrotechnique, énergie, équipements communicants  </v>
      </c>
      <c r="N129" t="str">
        <f>VLOOKUP(A129,'Fichier FI (en entrée)'!B:AH,8,0)</f>
        <v>En Terminale</v>
      </c>
      <c r="O129" t="b">
        <f>AND(C129&gt;Synthèse!B$8,C129&lt;Synthèse!B$10,NOT(Y129))</f>
        <v>0</v>
      </c>
      <c r="Q129" s="60">
        <f>ROUNDUP(C129/(Synthèse!$B$4+Synthèse!$B$1)*8,0)</f>
        <v>8</v>
      </c>
      <c r="R129" s="60">
        <f>IFERROR(VLOOKUP(A129,'Evaluations (formulaire)'!A:P,6,0)+VLOOKUP(A129,'Evaluations (formulaire)'!A:P,7,0),0)</f>
        <v>0</v>
      </c>
      <c r="S129" s="60">
        <f>IFERROR(VLOOKUP(A129,'Evaluations (formulaire)'!A:P,8,0),0)</f>
        <v>0</v>
      </c>
      <c r="T129" s="60">
        <f>IF(AND(ISBLANK(P129),Q129&lt;=2),Synthèse!$B$41,IF(AND(ISBLANK(P129),Q129&gt;=7),Synthèse!$C$41,R129+S129))</f>
        <v>4.6296296296296294E-3</v>
      </c>
      <c r="U129" s="60">
        <f t="shared" si="15"/>
        <v>-5.6853703703703697</v>
      </c>
      <c r="V129" s="60">
        <f t="shared" si="16"/>
        <v>1670</v>
      </c>
      <c r="X129" s="26">
        <v>2014</v>
      </c>
      <c r="Y129" s="26" t="b">
        <f>IFERROR(VLOOKUP(A129,'Calculs FA (auto)'!A:O,15,0),FALSE)</f>
        <v>0</v>
      </c>
      <c r="Z129" s="26">
        <f>IFERROR(VLOOKUP(A129,'Evaluations (formulaire)'!A:M,9,0),0)</f>
        <v>0</v>
      </c>
      <c r="AA129" s="135" t="b">
        <v>0</v>
      </c>
      <c r="AB129" s="135" t="b">
        <v>1</v>
      </c>
      <c r="AC129" s="135" t="b">
        <f t="shared" si="17"/>
        <v>0</v>
      </c>
      <c r="AD129" s="135" t="b">
        <f t="shared" si="18"/>
        <v>1</v>
      </c>
      <c r="AE129" s="135" t="b">
        <f t="shared" si="19"/>
        <v>0</v>
      </c>
      <c r="AF129" s="135" t="b">
        <f>AND(AC129,$V129&lt;=Synthèse!$B$44)</f>
        <v>0</v>
      </c>
      <c r="AG129" s="135" t="b">
        <f>AND(AD129,$V129&lt;=Synthèse!$B$44)</f>
        <v>0</v>
      </c>
      <c r="AH129" s="135" t="b">
        <f>AND(AE129,$V129&lt;=Synthèse!$B$44)</f>
        <v>0</v>
      </c>
      <c r="AI129" s="137" t="b">
        <v>1</v>
      </c>
      <c r="AJ129" s="137" t="b">
        <v>0</v>
      </c>
      <c r="AK129" s="137" t="b">
        <f t="shared" si="20"/>
        <v>1</v>
      </c>
      <c r="AL129" s="137" t="b">
        <f t="shared" si="21"/>
        <v>0</v>
      </c>
      <c r="AM129" s="137" t="b">
        <f>AND(AK129,$V129&lt;=Synthèse!$B$44)</f>
        <v>0</v>
      </c>
      <c r="AN129" s="137" t="b">
        <f>AND(AL129,$V129&lt;=Synthèse!$B$44)</f>
        <v>0</v>
      </c>
    </row>
    <row r="130" spans="1:40">
      <c r="A130" s="17">
        <v>178197</v>
      </c>
      <c r="B130" t="str">
        <f ca="1">VLOOKUP(A130,'Fichier FI (en entrée)'!B:AH,3,0)</f>
        <v>LGIDHIXBHB</v>
      </c>
      <c r="C130">
        <f t="shared" ref="C130:C193" si="22">COUNTIF(D:D,"&gt;="&amp;D130)</f>
        <v>1489</v>
      </c>
      <c r="D130">
        <f t="shared" ref="D130:D193" si="23">IFERROR(IF(F130,I130+J130+K130+L130,-100),-20)</f>
        <v>1.3399999999999999</v>
      </c>
      <c r="E130" s="14" t="str">
        <f>VLOOKUP(A130,'Fichier FI (en entrée)'!B:AH,2,0)</f>
        <v>EV</v>
      </c>
      <c r="F130" s="14" t="b">
        <f t="shared" ref="F130:F193" si="24">IF(E130="EV",TRUE,FALSE)</f>
        <v>1</v>
      </c>
      <c r="G130" s="14" t="b">
        <f>IFERROR(VLOOKUP(A130,'Calculs FA (auto)'!A:F,6,0),FALSE)</f>
        <v>0</v>
      </c>
      <c r="H130" s="14" t="b">
        <f t="shared" ref="H130:H193" si="25">AND(F130:G130)</f>
        <v>0</v>
      </c>
      <c r="I130" s="16">
        <f>IFERROR(VLOOKUP(A130,'Moyennes FI (en entrée)'!B:N,7,0),"")</f>
        <v>12.34</v>
      </c>
      <c r="J130" s="16">
        <f>IFERROR(VLOOKUP(VLOOKUP(A130,'Fichier FI (en entrée)'!B:AH,33,0),Modificateurs!A$2:B$5,2,0),0)</f>
        <v>1</v>
      </c>
      <c r="K130" s="16">
        <f>IFERROR(VLOOKUP(VLOOKUP(A130,'Redoub FI (en entrée)'!B:N,7,0),Modificateurs!A$8:B$11,2,0),0)</f>
        <v>0</v>
      </c>
      <c r="L130" s="16">
        <f>IFERROR(VLOOKUP(M130,Modificateurs!D$1:E$94,2,0),0)</f>
        <v>-12</v>
      </c>
      <c r="M130" t="str">
        <f>VLOOKUP(A130,'Fichier FI (en entrée)'!B:AH,16,0)&amp;" "&amp;VLOOKUP(A130,'Fichier FI (en entrée)'!B:AH,20,0)&amp;" "&amp;VLOOKUP(A130,'Fichier FI (en entrée)'!B:AH,27,0)&amp;" "&amp;VLOOKUP(A130,'Fichier FI (en entrée)'!B:AH,29,0)</f>
        <v xml:space="preserve">P Electrotechnique, énergie, équipements communicants  </v>
      </c>
      <c r="N130" t="str">
        <f>VLOOKUP(A130,'Fichier FI (en entrée)'!B:AH,8,0)</f>
        <v>En Terminale</v>
      </c>
      <c r="O130" t="b">
        <f>AND(C130&gt;Synthèse!B$8,C130&lt;Synthèse!B$10,NOT(Y130))</f>
        <v>0</v>
      </c>
      <c r="P130" t="s">
        <v>2257</v>
      </c>
      <c r="Q130" s="60">
        <f>ROUNDUP(C130/(Synthèse!$B$4+Synthèse!$B$1)*8,0)</f>
        <v>7</v>
      </c>
      <c r="R130" s="60">
        <f>IFERROR(VLOOKUP(A130,'Evaluations (formulaire)'!A:P,6,0)+VLOOKUP(A130,'Evaluations (formulaire)'!A:P,7,0),0)</f>
        <v>0</v>
      </c>
      <c r="S130" s="60">
        <f>IFERROR(VLOOKUP(A130,'Evaluations (formulaire)'!A:P,8,0),0)</f>
        <v>0</v>
      </c>
      <c r="T130" s="60">
        <f>IF(AND(ISBLANK(P130),Q130&lt;=2),Synthèse!$B$41,IF(AND(ISBLANK(P130),Q130&gt;=7),Synthèse!$C$41,R130+S130))</f>
        <v>0</v>
      </c>
      <c r="U130" s="60">
        <f t="shared" ref="U130:U193" si="26">D130+T130</f>
        <v>1.3399999999999999</v>
      </c>
      <c r="V130" s="60">
        <f t="shared" ref="V130:V193" si="27">COUNTIF(U:U,"&gt;="&amp;U130)</f>
        <v>1489</v>
      </c>
      <c r="X130" s="26">
        <v>1729</v>
      </c>
      <c r="Y130" s="26" t="b">
        <f>IFERROR(VLOOKUP(A130,'Calculs FA (auto)'!A:O,15,0),FALSE)</f>
        <v>0</v>
      </c>
      <c r="Z130" s="26">
        <f>IFERROR(VLOOKUP(A130,'Evaluations (formulaire)'!A:M,9,0),0)</f>
        <v>0</v>
      </c>
      <c r="AA130" s="135" t="b">
        <v>0</v>
      </c>
      <c r="AB130" s="135" t="b">
        <v>1</v>
      </c>
      <c r="AC130" s="135" t="b">
        <f t="shared" ref="AC130:AC193" si="28">AND(AA130,F130)</f>
        <v>0</v>
      </c>
      <c r="AD130" s="135" t="b">
        <f t="shared" ref="AD130:AD193" si="29">AND(AB130,F130)</f>
        <v>1</v>
      </c>
      <c r="AE130" s="135" t="b">
        <f t="shared" ref="AE130:AE193" si="30">AND(NOT(AA130),NOT(AB130),F130)</f>
        <v>0</v>
      </c>
      <c r="AF130" s="135" t="b">
        <f>AND(AC130,$V130&lt;=Synthèse!$B$44)</f>
        <v>0</v>
      </c>
      <c r="AG130" s="135" t="b">
        <f>AND(AD130,$V130&lt;=Synthèse!$B$44)</f>
        <v>0</v>
      </c>
      <c r="AH130" s="135" t="b">
        <f>AND(AE130,$V130&lt;=Synthèse!$B$44)</f>
        <v>0</v>
      </c>
      <c r="AI130" s="137" t="b">
        <v>1</v>
      </c>
      <c r="AJ130" s="137" t="b">
        <v>0</v>
      </c>
      <c r="AK130" s="137" t="b">
        <f t="shared" ref="AK130:AK193" si="31">AND(AI130,F130)</f>
        <v>1</v>
      </c>
      <c r="AL130" s="137" t="b">
        <f t="shared" ref="AL130:AL193" si="32">AND(AJ130,F130)</f>
        <v>0</v>
      </c>
      <c r="AM130" s="137" t="b">
        <f>AND(AK130,$V130&lt;=Synthèse!$B$44)</f>
        <v>0</v>
      </c>
      <c r="AN130" s="137" t="b">
        <f>AND(AL130,$V130&lt;=Synthèse!$B$44)</f>
        <v>0</v>
      </c>
    </row>
    <row r="131" spans="1:40">
      <c r="A131" s="17">
        <v>178201</v>
      </c>
      <c r="B131" t="str">
        <f ca="1">VLOOKUP(A131,'Fichier FI (en entrée)'!B:AH,3,0)</f>
        <v>DZMEEEQFJF</v>
      </c>
      <c r="C131">
        <f t="shared" si="22"/>
        <v>1665</v>
      </c>
      <c r="D131">
        <f t="shared" si="23"/>
        <v>-5.34</v>
      </c>
      <c r="E131" s="14" t="str">
        <f>VLOOKUP(A131,'Fichier FI (en entrée)'!B:AH,2,0)</f>
        <v>EV</v>
      </c>
      <c r="F131" s="14" t="b">
        <f t="shared" si="24"/>
        <v>1</v>
      </c>
      <c r="G131" s="14" t="b">
        <f>IFERROR(VLOOKUP(A131,'Calculs FA (auto)'!A:F,6,0),FALSE)</f>
        <v>0</v>
      </c>
      <c r="H131" s="14" t="b">
        <f t="shared" si="25"/>
        <v>0</v>
      </c>
      <c r="I131" s="16">
        <f>IFERROR(VLOOKUP(A131,'Moyennes FI (en entrée)'!B:N,7,0),"")</f>
        <v>9.66</v>
      </c>
      <c r="J131" s="16">
        <f>IFERROR(VLOOKUP(VLOOKUP(A131,'Fichier FI (en entrée)'!B:AH,33,0),Modificateurs!A$2:B$5,2,0),0)</f>
        <v>-3</v>
      </c>
      <c r="K131" s="16">
        <f>IFERROR(VLOOKUP(VLOOKUP(A131,'Redoub FI (en entrée)'!B:N,7,0),Modificateurs!A$8:B$11,2,0),0)</f>
        <v>0</v>
      </c>
      <c r="L131" s="16">
        <f>IFERROR(VLOOKUP(M131,Modificateurs!D$1:E$94,2,0),0)</f>
        <v>-12</v>
      </c>
      <c r="M131" t="str">
        <f>VLOOKUP(A131,'Fichier FI (en entrée)'!B:AH,16,0)&amp;" "&amp;VLOOKUP(A131,'Fichier FI (en entrée)'!B:AH,20,0)&amp;" "&amp;VLOOKUP(A131,'Fichier FI (en entrée)'!B:AH,27,0)&amp;" "&amp;VLOOKUP(A131,'Fichier FI (en entrée)'!B:AH,29,0)</f>
        <v xml:space="preserve">P Electrotechnique, énergie, équipements communicants  </v>
      </c>
      <c r="N131" t="str">
        <f>VLOOKUP(A131,'Fichier FI (en entrée)'!B:AH,8,0)</f>
        <v>En Terminale</v>
      </c>
      <c r="O131" t="b">
        <f>AND(C131&gt;Synthèse!B$8,C131&lt;Synthèse!B$10,NOT(Y131))</f>
        <v>0</v>
      </c>
      <c r="P131" t="s">
        <v>65</v>
      </c>
      <c r="Q131" s="60">
        <f>ROUNDUP(C131/(Synthèse!$B$4+Synthèse!$B$1)*8,0)</f>
        <v>8</v>
      </c>
      <c r="R131" s="60">
        <f>IFERROR(VLOOKUP(A131,'Evaluations (formulaire)'!A:P,6,0)+VLOOKUP(A131,'Evaluations (formulaire)'!A:P,7,0),0)</f>
        <v>0</v>
      </c>
      <c r="S131" s="60">
        <f>IFERROR(VLOOKUP(A131,'Evaluations (formulaire)'!A:P,8,0),0)</f>
        <v>0</v>
      </c>
      <c r="T131" s="60">
        <f>IF(AND(ISBLANK(P131),Q131&lt;=2),Synthèse!$B$41,IF(AND(ISBLANK(P131),Q131&gt;=7),Synthèse!$C$41,R131+S131))</f>
        <v>0</v>
      </c>
      <c r="U131" s="60">
        <f t="shared" si="26"/>
        <v>-5.34</v>
      </c>
      <c r="V131" s="60">
        <f t="shared" si="27"/>
        <v>1665</v>
      </c>
      <c r="X131" s="26">
        <v>1646</v>
      </c>
      <c r="Y131" s="26" t="b">
        <f>IFERROR(VLOOKUP(A131,'Calculs FA (auto)'!A:O,15,0),FALSE)</f>
        <v>0</v>
      </c>
      <c r="Z131" s="26">
        <f>IFERROR(VLOOKUP(A131,'Evaluations (formulaire)'!A:M,9,0),0)</f>
        <v>0</v>
      </c>
      <c r="AA131" s="135" t="b">
        <v>0</v>
      </c>
      <c r="AB131" s="135" t="b">
        <v>0</v>
      </c>
      <c r="AC131" s="135" t="b">
        <f t="shared" si="28"/>
        <v>0</v>
      </c>
      <c r="AD131" s="135" t="b">
        <f t="shared" si="29"/>
        <v>0</v>
      </c>
      <c r="AE131" s="135" t="b">
        <f t="shared" si="30"/>
        <v>1</v>
      </c>
      <c r="AF131" s="135" t="b">
        <f>AND(AC131,$V131&lt;=Synthèse!$B$44)</f>
        <v>0</v>
      </c>
      <c r="AG131" s="135" t="b">
        <f>AND(AD131,$V131&lt;=Synthèse!$B$44)</f>
        <v>0</v>
      </c>
      <c r="AH131" s="135" t="b">
        <f>AND(AE131,$V131&lt;=Synthèse!$B$44)</f>
        <v>0</v>
      </c>
      <c r="AI131" s="137" t="b">
        <v>0</v>
      </c>
      <c r="AJ131" s="137" t="b">
        <v>0</v>
      </c>
      <c r="AK131" s="137" t="b">
        <f t="shared" si="31"/>
        <v>0</v>
      </c>
      <c r="AL131" s="137" t="b">
        <f t="shared" si="32"/>
        <v>0</v>
      </c>
      <c r="AM131" s="137" t="b">
        <f>AND(AK131,$V131&lt;=Synthèse!$B$44)</f>
        <v>0</v>
      </c>
      <c r="AN131" s="137" t="b">
        <f>AND(AL131,$V131&lt;=Synthèse!$B$44)</f>
        <v>0</v>
      </c>
    </row>
    <row r="132" spans="1:40">
      <c r="A132" s="17">
        <v>178666</v>
      </c>
      <c r="B132" t="str">
        <f ca="1">VLOOKUP(A132,'Fichier FI (en entrée)'!B:AH,3,0)</f>
        <v>CTCLCEZYBH</v>
      </c>
      <c r="C132">
        <f t="shared" si="22"/>
        <v>2097</v>
      </c>
      <c r="D132">
        <f t="shared" si="23"/>
        <v>-100</v>
      </c>
      <c r="E132" s="14" t="str">
        <f>VLOOKUP(A132,'Fichier FI (en entrée)'!B:AH,2,0)</f>
        <v>ENV</v>
      </c>
      <c r="F132" s="14" t="b">
        <f t="shared" si="24"/>
        <v>0</v>
      </c>
      <c r="G132" s="14" t="b">
        <f>IFERROR(VLOOKUP(A132,'Calculs FA (auto)'!A:F,6,0),FALSE)</f>
        <v>0</v>
      </c>
      <c r="H132" s="14" t="b">
        <f t="shared" si="25"/>
        <v>0</v>
      </c>
      <c r="I132" s="16" t="str">
        <f>IFERROR(VLOOKUP(A132,'Moyennes FI (en entrée)'!B:N,7,0),"")</f>
        <v/>
      </c>
      <c r="J132" s="16">
        <f>IFERROR(VLOOKUP(VLOOKUP(A132,'Fichier FI (en entrée)'!B:AH,33,0),Modificateurs!A$2:B$5,2,0),0)</f>
        <v>0</v>
      </c>
      <c r="K132" s="16">
        <f>IFERROR(VLOOKUP(VLOOKUP(A132,'Redoub FI (en entrée)'!B:N,7,0),Modificateurs!A$8:B$11,2,0),0)</f>
        <v>0</v>
      </c>
      <c r="L132" s="16">
        <f>IFERROR(VLOOKUP(M132,Modificateurs!D$1:E$94,2,0),0)</f>
        <v>-12</v>
      </c>
      <c r="M132" t="str">
        <f>VLOOKUP(A132,'Fichier FI (en entrée)'!B:AH,16,0)&amp;" "&amp;VLOOKUP(A132,'Fichier FI (en entrée)'!B:AH,20,0)&amp;" "&amp;VLOOKUP(A132,'Fichier FI (en entrée)'!B:AH,27,0)&amp;" "&amp;VLOOKUP(A132,'Fichier FI (en entrée)'!B:AH,29,0)</f>
        <v xml:space="preserve">P Production imprimée  </v>
      </c>
      <c r="N132" t="str">
        <f>VLOOKUP(A132,'Fichier FI (en entrée)'!B:AH,8,0)</f>
        <v>En Terminale</v>
      </c>
      <c r="O132" t="b">
        <f>AND(C132&gt;Synthèse!B$8,C132&lt;Synthèse!B$10,NOT(Y132))</f>
        <v>0</v>
      </c>
      <c r="Q132" s="60">
        <f>ROUNDUP(C132/(Synthèse!$B$4+Synthèse!$B$1)*8,0)</f>
        <v>10</v>
      </c>
      <c r="R132" s="60">
        <f>IFERROR(VLOOKUP(A132,'Evaluations (formulaire)'!A:P,6,0)+VLOOKUP(A132,'Evaluations (formulaire)'!A:P,7,0),0)</f>
        <v>0</v>
      </c>
      <c r="S132" s="60">
        <f>IFERROR(VLOOKUP(A132,'Evaluations (formulaire)'!A:P,8,0),0)</f>
        <v>0</v>
      </c>
      <c r="T132" s="60">
        <f>IF(AND(ISBLANK(P132),Q132&lt;=2),Synthèse!$B$41,IF(AND(ISBLANK(P132),Q132&gt;=7),Synthèse!$C$41,R132+S132))</f>
        <v>4.6296296296296294E-3</v>
      </c>
      <c r="U132" s="60">
        <f t="shared" si="26"/>
        <v>-99.995370370370367</v>
      </c>
      <c r="V132" s="60">
        <f t="shared" si="27"/>
        <v>1983</v>
      </c>
      <c r="X132" s="26">
        <v>1241</v>
      </c>
      <c r="Y132" s="26" t="b">
        <f>IFERROR(VLOOKUP(A132,'Calculs FA (auto)'!A:O,15,0),FALSE)</f>
        <v>0</v>
      </c>
      <c r="Z132" s="26">
        <f>IFERROR(VLOOKUP(A132,'Evaluations (formulaire)'!A:M,9,0),0)</f>
        <v>0</v>
      </c>
      <c r="AA132" s="135" t="b">
        <v>1</v>
      </c>
      <c r="AB132" s="135" t="b">
        <v>0</v>
      </c>
      <c r="AC132" s="135" t="b">
        <f t="shared" si="28"/>
        <v>0</v>
      </c>
      <c r="AD132" s="135" t="b">
        <f t="shared" si="29"/>
        <v>0</v>
      </c>
      <c r="AE132" s="135" t="b">
        <f t="shared" si="30"/>
        <v>0</v>
      </c>
      <c r="AF132" s="135" t="b">
        <f>AND(AC132,$V132&lt;=Synthèse!$B$44)</f>
        <v>0</v>
      </c>
      <c r="AG132" s="135" t="b">
        <f>AND(AD132,$V132&lt;=Synthèse!$B$44)</f>
        <v>0</v>
      </c>
      <c r="AH132" s="135" t="b">
        <f>AND(AE132,$V132&lt;=Synthèse!$B$44)</f>
        <v>0</v>
      </c>
      <c r="AI132" s="137" t="b">
        <v>0</v>
      </c>
      <c r="AJ132" s="137" t="b">
        <v>1</v>
      </c>
      <c r="AK132" s="137" t="b">
        <f t="shared" si="31"/>
        <v>0</v>
      </c>
      <c r="AL132" s="137" t="b">
        <f t="shared" si="32"/>
        <v>0</v>
      </c>
      <c r="AM132" s="137" t="b">
        <f>AND(AK132,$V132&lt;=Synthèse!$B$44)</f>
        <v>0</v>
      </c>
      <c r="AN132" s="137" t="b">
        <f>AND(AL132,$V132&lt;=Synthèse!$B$44)</f>
        <v>0</v>
      </c>
    </row>
    <row r="133" spans="1:40">
      <c r="A133" s="17">
        <v>178707</v>
      </c>
      <c r="B133" t="str">
        <f ca="1">VLOOKUP(A133,'Fichier FI (en entrée)'!B:AH,3,0)</f>
        <v>PIBGPDMBOG</v>
      </c>
      <c r="C133">
        <f t="shared" si="22"/>
        <v>1279</v>
      </c>
      <c r="D133">
        <f t="shared" si="23"/>
        <v>6.27</v>
      </c>
      <c r="E133" s="14" t="str">
        <f>VLOOKUP(A133,'Fichier FI (en entrée)'!B:AH,2,0)</f>
        <v>EV</v>
      </c>
      <c r="F133" s="14" t="b">
        <f t="shared" si="24"/>
        <v>1</v>
      </c>
      <c r="G133" s="14" t="b">
        <f>IFERROR(VLOOKUP(A133,'Calculs FA (auto)'!A:F,6,0),FALSE)</f>
        <v>0</v>
      </c>
      <c r="H133" s="14" t="b">
        <f t="shared" si="25"/>
        <v>0</v>
      </c>
      <c r="I133" s="16">
        <f>IFERROR(VLOOKUP(A133,'Moyennes FI (en entrée)'!B:N,7,0),"")</f>
        <v>15.27</v>
      </c>
      <c r="J133" s="16">
        <f>IFERROR(VLOOKUP(VLOOKUP(A133,'Fichier FI (en entrée)'!B:AH,33,0),Modificateurs!A$2:B$5,2,0),0)</f>
        <v>3</v>
      </c>
      <c r="K133" s="16">
        <f>IFERROR(VLOOKUP(VLOOKUP(A133,'Redoub FI (en entrée)'!B:N,7,0),Modificateurs!A$8:B$11,2,0),0)</f>
        <v>0</v>
      </c>
      <c r="L133" s="16">
        <f>IFERROR(VLOOKUP(M133,Modificateurs!D$1:E$94,2,0),0)</f>
        <v>-12</v>
      </c>
      <c r="M133" t="str">
        <f>VLOOKUP(A133,'Fichier FI (en entrée)'!B:AH,16,0)&amp;" "&amp;VLOOKUP(A133,'Fichier FI (en entrée)'!B:AH,20,0)&amp;" "&amp;VLOOKUP(A133,'Fichier FI (en entrée)'!B:AH,27,0)&amp;" "&amp;VLOOKUP(A133,'Fichier FI (en entrée)'!B:AH,29,0)</f>
        <v xml:space="preserve">P Systèmes électroniques numériques  </v>
      </c>
      <c r="N133" t="str">
        <f>VLOOKUP(A133,'Fichier FI (en entrée)'!B:AH,8,0)</f>
        <v>En Terminale</v>
      </c>
      <c r="O133" t="b">
        <f>AND(C133&gt;Synthèse!B$8,C133&lt;Synthèse!B$10,NOT(Y133))</f>
        <v>0</v>
      </c>
      <c r="Q133" s="60">
        <f>ROUNDUP(C133/(Synthèse!$B$4+Synthèse!$B$1)*8,0)</f>
        <v>6</v>
      </c>
      <c r="R133" s="60">
        <f>IFERROR(VLOOKUP(A133,'Evaluations (formulaire)'!A:P,6,0)+VLOOKUP(A133,'Evaluations (formulaire)'!A:P,7,0),0)</f>
        <v>0</v>
      </c>
      <c r="S133" s="60">
        <f>IFERROR(VLOOKUP(A133,'Evaluations (formulaire)'!A:P,8,0),0)</f>
        <v>0</v>
      </c>
      <c r="T133" s="60">
        <f>IF(AND(ISBLANK(P133),Q133&lt;=2),Synthèse!$B$41,IF(AND(ISBLANK(P133),Q133&gt;=7),Synthèse!$C$41,R133+S133))</f>
        <v>0</v>
      </c>
      <c r="U133" s="60">
        <f t="shared" si="26"/>
        <v>6.27</v>
      </c>
      <c r="V133" s="60">
        <f t="shared" si="27"/>
        <v>1279</v>
      </c>
      <c r="X133" s="26">
        <v>1138</v>
      </c>
      <c r="Y133" s="26" t="b">
        <f>IFERROR(VLOOKUP(A133,'Calculs FA (auto)'!A:O,15,0),FALSE)</f>
        <v>0</v>
      </c>
      <c r="Z133" s="26">
        <f>IFERROR(VLOOKUP(A133,'Evaluations (formulaire)'!A:M,9,0),0)</f>
        <v>0</v>
      </c>
      <c r="AA133" s="135" t="b">
        <v>1</v>
      </c>
      <c r="AB133" s="135" t="b">
        <v>0</v>
      </c>
      <c r="AC133" s="135" t="b">
        <f t="shared" si="28"/>
        <v>1</v>
      </c>
      <c r="AD133" s="135" t="b">
        <f t="shared" si="29"/>
        <v>0</v>
      </c>
      <c r="AE133" s="135" t="b">
        <f t="shared" si="30"/>
        <v>0</v>
      </c>
      <c r="AF133" s="135" t="b">
        <f>AND(AC133,$V133&lt;=Synthèse!$B$44)</f>
        <v>0</v>
      </c>
      <c r="AG133" s="135" t="b">
        <f>AND(AD133,$V133&lt;=Synthèse!$B$44)</f>
        <v>0</v>
      </c>
      <c r="AH133" s="135" t="b">
        <f>AND(AE133,$V133&lt;=Synthèse!$B$44)</f>
        <v>0</v>
      </c>
      <c r="AI133" s="137" t="b">
        <v>0</v>
      </c>
      <c r="AJ133" s="137" t="b">
        <v>1</v>
      </c>
      <c r="AK133" s="137" t="b">
        <f t="shared" si="31"/>
        <v>0</v>
      </c>
      <c r="AL133" s="137" t="b">
        <f t="shared" si="32"/>
        <v>1</v>
      </c>
      <c r="AM133" s="137" t="b">
        <f>AND(AK133,$V133&lt;=Synthèse!$B$44)</f>
        <v>0</v>
      </c>
      <c r="AN133" s="137" t="b">
        <f>AND(AL133,$V133&lt;=Synthèse!$B$44)</f>
        <v>0</v>
      </c>
    </row>
    <row r="134" spans="1:40">
      <c r="A134" s="17">
        <v>178746</v>
      </c>
      <c r="B134" t="str">
        <f ca="1">VLOOKUP(A134,'Fichier FI (en entrée)'!B:AH,3,0)</f>
        <v>WVHWFNHWUO</v>
      </c>
      <c r="C134">
        <f t="shared" si="22"/>
        <v>2097</v>
      </c>
      <c r="D134">
        <f t="shared" si="23"/>
        <v>-100</v>
      </c>
      <c r="E134" s="14" t="str">
        <f>VLOOKUP(A134,'Fichier FI (en entrée)'!B:AH,2,0)</f>
        <v>ENV</v>
      </c>
      <c r="F134" s="14" t="b">
        <f t="shared" si="24"/>
        <v>0</v>
      </c>
      <c r="G134" s="14" t="b">
        <f>IFERROR(VLOOKUP(A134,'Calculs FA (auto)'!A:F,6,0),FALSE)</f>
        <v>0</v>
      </c>
      <c r="H134" s="14" t="b">
        <f t="shared" si="25"/>
        <v>0</v>
      </c>
      <c r="I134" s="16" t="str">
        <f>IFERROR(VLOOKUP(A134,'Moyennes FI (en entrée)'!B:N,7,0),"")</f>
        <v/>
      </c>
      <c r="J134" s="16">
        <f>IFERROR(VLOOKUP(VLOOKUP(A134,'Fichier FI (en entrée)'!B:AH,33,0),Modificateurs!A$2:B$5,2,0),0)</f>
        <v>-3</v>
      </c>
      <c r="K134" s="16">
        <f>IFERROR(VLOOKUP(VLOOKUP(A134,'Redoub FI (en entrée)'!B:N,7,0),Modificateurs!A$8:B$11,2,0),0)</f>
        <v>0</v>
      </c>
      <c r="L134" s="16">
        <f>IFERROR(VLOOKUP(M134,Modificateurs!D$1:E$94,2,0),0)</f>
        <v>-12</v>
      </c>
      <c r="M134" t="str">
        <f>VLOOKUP(A134,'Fichier FI (en entrée)'!B:AH,16,0)&amp;" "&amp;VLOOKUP(A134,'Fichier FI (en entrée)'!B:AH,20,0)&amp;" "&amp;VLOOKUP(A134,'Fichier FI (en entrée)'!B:AH,27,0)&amp;" "&amp;VLOOKUP(A134,'Fichier FI (en entrée)'!B:AH,29,0)</f>
        <v xml:space="preserve">P Systèmes électroniques numériques  </v>
      </c>
      <c r="N134" t="str">
        <f>VLOOKUP(A134,'Fichier FI (en entrée)'!B:AH,8,0)</f>
        <v>En Terminale</v>
      </c>
      <c r="O134" t="b">
        <f>AND(C134&gt;Synthèse!B$8,C134&lt;Synthèse!B$10,NOT(Y134))</f>
        <v>0</v>
      </c>
      <c r="Q134" s="60">
        <f>ROUNDUP(C134/(Synthèse!$B$4+Synthèse!$B$1)*8,0)</f>
        <v>10</v>
      </c>
      <c r="R134" s="60">
        <f>IFERROR(VLOOKUP(A134,'Evaluations (formulaire)'!A:P,6,0)+VLOOKUP(A134,'Evaluations (formulaire)'!A:P,7,0),0)</f>
        <v>0</v>
      </c>
      <c r="S134" s="60">
        <f>IFERROR(VLOOKUP(A134,'Evaluations (formulaire)'!A:P,8,0),0)</f>
        <v>0</v>
      </c>
      <c r="T134" s="60">
        <f>IF(AND(ISBLANK(P134),Q134&lt;=2),Synthèse!$B$41,IF(AND(ISBLANK(P134),Q134&gt;=7),Synthèse!$C$41,R134+S134))</f>
        <v>4.6296296296296294E-3</v>
      </c>
      <c r="U134" s="60">
        <f t="shared" si="26"/>
        <v>-99.995370370370367</v>
      </c>
      <c r="V134" s="60">
        <f t="shared" si="27"/>
        <v>1983</v>
      </c>
      <c r="X134" s="26">
        <v>1876</v>
      </c>
      <c r="Y134" s="26" t="b">
        <f>IFERROR(VLOOKUP(A134,'Calculs FA (auto)'!A:O,15,0),FALSE)</f>
        <v>0</v>
      </c>
      <c r="Z134" s="26">
        <f>IFERROR(VLOOKUP(A134,'Evaluations (formulaire)'!A:M,9,0),0)</f>
        <v>0</v>
      </c>
      <c r="AA134" s="135" t="b">
        <v>1</v>
      </c>
      <c r="AB134" s="135" t="b">
        <v>0</v>
      </c>
      <c r="AC134" s="135" t="b">
        <f t="shared" si="28"/>
        <v>0</v>
      </c>
      <c r="AD134" s="135" t="b">
        <f t="shared" si="29"/>
        <v>0</v>
      </c>
      <c r="AE134" s="135" t="b">
        <f t="shared" si="30"/>
        <v>0</v>
      </c>
      <c r="AF134" s="135" t="b">
        <f>AND(AC134,$V134&lt;=Synthèse!$B$44)</f>
        <v>0</v>
      </c>
      <c r="AG134" s="135" t="b">
        <f>AND(AD134,$V134&lt;=Synthèse!$B$44)</f>
        <v>0</v>
      </c>
      <c r="AH134" s="135" t="b">
        <f>AND(AE134,$V134&lt;=Synthèse!$B$44)</f>
        <v>0</v>
      </c>
      <c r="AI134" s="137" t="b">
        <v>0</v>
      </c>
      <c r="AJ134" s="137" t="b">
        <v>1</v>
      </c>
      <c r="AK134" s="137" t="b">
        <f t="shared" si="31"/>
        <v>0</v>
      </c>
      <c r="AL134" s="137" t="b">
        <f t="shared" si="32"/>
        <v>0</v>
      </c>
      <c r="AM134" s="137" t="b">
        <f>AND(AK134,$V134&lt;=Synthèse!$B$44)</f>
        <v>0</v>
      </c>
      <c r="AN134" s="137" t="b">
        <f>AND(AL134,$V134&lt;=Synthèse!$B$44)</f>
        <v>0</v>
      </c>
    </row>
    <row r="135" spans="1:40">
      <c r="A135" s="17">
        <v>180559</v>
      </c>
      <c r="B135" t="str">
        <f ca="1">VLOOKUP(A135,'Fichier FI (en entrée)'!B:AH,3,0)</f>
        <v>VPMAIMAUQV</v>
      </c>
      <c r="C135">
        <f t="shared" si="22"/>
        <v>1087</v>
      </c>
      <c r="D135">
        <f t="shared" si="23"/>
        <v>9.4600000000000009</v>
      </c>
      <c r="E135" s="14" t="str">
        <f>VLOOKUP(A135,'Fichier FI (en entrée)'!B:AH,2,0)</f>
        <v>EV</v>
      </c>
      <c r="F135" s="14" t="b">
        <f t="shared" si="24"/>
        <v>1</v>
      </c>
      <c r="G135" s="14" t="b">
        <f>IFERROR(VLOOKUP(A135,'Calculs FA (auto)'!A:F,6,0),FALSE)</f>
        <v>0</v>
      </c>
      <c r="H135" s="14" t="b">
        <f t="shared" si="25"/>
        <v>0</v>
      </c>
      <c r="I135" s="16">
        <f>IFERROR(VLOOKUP(A135,'Moyennes FI (en entrée)'!B:N,7,0),"")</f>
        <v>11.46</v>
      </c>
      <c r="J135" s="16">
        <f>IFERROR(VLOOKUP(VLOOKUP(A135,'Fichier FI (en entrée)'!B:AH,33,0),Modificateurs!A$2:B$5,2,0),0)</f>
        <v>1</v>
      </c>
      <c r="K135" s="16">
        <f>IFERROR(VLOOKUP(VLOOKUP(A135,'Redoub FI (en entrée)'!B:N,7,0),Modificateurs!A$8:B$11,2,0),0)</f>
        <v>0</v>
      </c>
      <c r="L135" s="16">
        <f>IFERROR(VLOOKUP(M135,Modificateurs!D$1:E$94,2,0),0)</f>
        <v>-3</v>
      </c>
      <c r="M135" t="str">
        <f>VLOOKUP(A135,'Fichier FI (en entrée)'!B:AH,16,0)&amp;" "&amp;VLOOKUP(A135,'Fichier FI (en entrée)'!B:AH,20,0)&amp;" "&amp;VLOOKUP(A135,'Fichier FI (en entrée)'!B:AH,27,0)&amp;" "&amp;VLOOKUP(A135,'Fichier FI (en entrée)'!B:AH,29,0)</f>
        <v xml:space="preserve">ES Mathématiques  </v>
      </c>
      <c r="N135" t="str">
        <f>VLOOKUP(A135,'Fichier FI (en entrée)'!B:AH,8,0)</f>
        <v>En Terminale</v>
      </c>
      <c r="O135" t="b">
        <f>AND(C135&gt;Synthèse!B$8,C135&lt;Synthèse!B$10,NOT(Y135))</f>
        <v>1</v>
      </c>
      <c r="Q135" s="60">
        <f>ROUNDUP(C135/(Synthèse!$B$4+Synthèse!$B$1)*8,0)</f>
        <v>6</v>
      </c>
      <c r="R135" s="60">
        <f>IFERROR(VLOOKUP(A135,'Evaluations (formulaire)'!A:P,6,0)+VLOOKUP(A135,'Evaluations (formulaire)'!A:P,7,0),0)</f>
        <v>0</v>
      </c>
      <c r="S135" s="60">
        <f>IFERROR(VLOOKUP(A135,'Evaluations (formulaire)'!A:P,8,0),0)</f>
        <v>0</v>
      </c>
      <c r="T135" s="60">
        <f>IF(AND(ISBLANK(P135),Q135&lt;=2),Synthèse!$B$41,IF(AND(ISBLANK(P135),Q135&gt;=7),Synthèse!$C$41,R135+S135))</f>
        <v>0</v>
      </c>
      <c r="U135" s="60">
        <f t="shared" si="26"/>
        <v>9.4600000000000009</v>
      </c>
      <c r="V135" s="60">
        <f t="shared" si="27"/>
        <v>1085</v>
      </c>
      <c r="X135" s="26">
        <v>61</v>
      </c>
      <c r="Y135" s="26" t="b">
        <f>IFERROR(VLOOKUP(A135,'Calculs FA (auto)'!A:O,15,0),FALSE)</f>
        <v>0</v>
      </c>
      <c r="Z135" s="26">
        <f>IFERROR(VLOOKUP(A135,'Evaluations (formulaire)'!A:M,9,0),0)</f>
        <v>0</v>
      </c>
      <c r="AA135" s="135" t="b">
        <v>1</v>
      </c>
      <c r="AB135" s="135" t="b">
        <v>0</v>
      </c>
      <c r="AC135" s="135" t="b">
        <f t="shared" si="28"/>
        <v>1</v>
      </c>
      <c r="AD135" s="135" t="b">
        <f t="shared" si="29"/>
        <v>0</v>
      </c>
      <c r="AE135" s="135" t="b">
        <f t="shared" si="30"/>
        <v>0</v>
      </c>
      <c r="AF135" s="135" t="b">
        <f>AND(AC135,$V135&lt;=Synthèse!$B$44)</f>
        <v>0</v>
      </c>
      <c r="AG135" s="135" t="b">
        <f>AND(AD135,$V135&lt;=Synthèse!$B$44)</f>
        <v>0</v>
      </c>
      <c r="AH135" s="135" t="b">
        <f>AND(AE135,$V135&lt;=Synthèse!$B$44)</f>
        <v>0</v>
      </c>
      <c r="AI135" s="137" t="b">
        <v>0</v>
      </c>
      <c r="AJ135" s="137" t="b">
        <v>1</v>
      </c>
      <c r="AK135" s="137" t="b">
        <f t="shared" si="31"/>
        <v>0</v>
      </c>
      <c r="AL135" s="137" t="b">
        <f t="shared" si="32"/>
        <v>1</v>
      </c>
      <c r="AM135" s="137" t="b">
        <f>AND(AK135,$V135&lt;=Synthèse!$B$44)</f>
        <v>0</v>
      </c>
      <c r="AN135" s="137" t="b">
        <f>AND(AL135,$V135&lt;=Synthèse!$B$44)</f>
        <v>0</v>
      </c>
    </row>
    <row r="136" spans="1:40">
      <c r="A136" s="17">
        <v>180941</v>
      </c>
      <c r="B136" t="str">
        <f ca="1">VLOOKUP(A136,'Fichier FI (en entrée)'!B:AH,3,0)</f>
        <v>FYEYBHVRRJ</v>
      </c>
      <c r="C136">
        <f t="shared" si="22"/>
        <v>623</v>
      </c>
      <c r="D136">
        <f t="shared" si="23"/>
        <v>12.75</v>
      </c>
      <c r="E136" s="14" t="str">
        <f>VLOOKUP(A136,'Fichier FI (en entrée)'!B:AH,2,0)</f>
        <v>EV</v>
      </c>
      <c r="F136" s="14" t="b">
        <f t="shared" si="24"/>
        <v>1</v>
      </c>
      <c r="G136" s="14" t="b">
        <f>IFERROR(VLOOKUP(A136,'Calculs FA (auto)'!A:F,6,0),FALSE)</f>
        <v>0</v>
      </c>
      <c r="H136" s="14" t="b">
        <f t="shared" si="25"/>
        <v>0</v>
      </c>
      <c r="I136" s="16">
        <f>IFERROR(VLOOKUP(A136,'Moyennes FI (en entrée)'!B:N,7,0),"")</f>
        <v>10.75</v>
      </c>
      <c r="J136" s="16">
        <f>IFERROR(VLOOKUP(VLOOKUP(A136,'Fichier FI (en entrée)'!B:AH,33,0),Modificateurs!A$2:B$5,2,0),0)</f>
        <v>1</v>
      </c>
      <c r="K136" s="16">
        <f>IFERROR(VLOOKUP(VLOOKUP(A136,'Redoub FI (en entrée)'!B:N,7,0),Modificateurs!A$8:B$11,2,0),0)</f>
        <v>0</v>
      </c>
      <c r="L136" s="16">
        <f>IFERROR(VLOOKUP(M136,Modificateurs!D$1:E$94,2,0),0)</f>
        <v>1</v>
      </c>
      <c r="M136" t="str">
        <f>VLOOKUP(A136,'Fichier FI (en entrée)'!B:AH,16,0)&amp;" "&amp;VLOOKUP(A136,'Fichier FI (en entrée)'!B:AH,20,0)&amp;" "&amp;VLOOKUP(A136,'Fichier FI (en entrée)'!B:AH,27,0)&amp;" "&amp;VLOOKUP(A136,'Fichier FI (en entrée)'!B:AH,29,0)</f>
        <v xml:space="preserve">S Pas de spécialité (S.I)  </v>
      </c>
      <c r="N136" t="str">
        <f>VLOOKUP(A136,'Fichier FI (en entrée)'!B:AH,8,0)</f>
        <v>En Terminale</v>
      </c>
      <c r="O136" t="b">
        <f>AND(C136&gt;Synthèse!B$8,C136&lt;Synthèse!B$10,NOT(Y136))</f>
        <v>1</v>
      </c>
      <c r="Q136" s="60">
        <f>ROUNDUP(C136/(Synthèse!$B$4+Synthèse!$B$1)*8,0)</f>
        <v>3</v>
      </c>
      <c r="R136" s="60">
        <f>IFERROR(VLOOKUP(A136,'Evaluations (formulaire)'!A:P,6,0)+VLOOKUP(A136,'Evaluations (formulaire)'!A:P,7,0),0)</f>
        <v>0</v>
      </c>
      <c r="S136" s="60">
        <f>IFERROR(VLOOKUP(A136,'Evaluations (formulaire)'!A:P,8,0),0)</f>
        <v>0</v>
      </c>
      <c r="T136" s="60">
        <f>IF(AND(ISBLANK(P136),Q136&lt;=2),Synthèse!$B$41,IF(AND(ISBLANK(P136),Q136&gt;=7),Synthèse!$C$41,R136+S136))</f>
        <v>0</v>
      </c>
      <c r="U136" s="60">
        <f t="shared" si="26"/>
        <v>12.75</v>
      </c>
      <c r="V136" s="60">
        <f t="shared" si="27"/>
        <v>624</v>
      </c>
      <c r="X136" s="26">
        <v>638</v>
      </c>
      <c r="Y136" s="26" t="b">
        <f>IFERROR(VLOOKUP(A136,'Calculs FA (auto)'!A:O,15,0),FALSE)</f>
        <v>0</v>
      </c>
      <c r="Z136" s="26">
        <f>IFERROR(VLOOKUP(A136,'Evaluations (formulaire)'!A:M,9,0),0)</f>
        <v>0</v>
      </c>
      <c r="AA136" s="135" t="b">
        <v>1</v>
      </c>
      <c r="AB136" s="135" t="b">
        <v>0</v>
      </c>
      <c r="AC136" s="135" t="b">
        <f t="shared" si="28"/>
        <v>1</v>
      </c>
      <c r="AD136" s="135" t="b">
        <f t="shared" si="29"/>
        <v>0</v>
      </c>
      <c r="AE136" s="135" t="b">
        <f t="shared" si="30"/>
        <v>0</v>
      </c>
      <c r="AF136" s="135" t="b">
        <f>AND(AC136,$V136&lt;=Synthèse!$B$44)</f>
        <v>1</v>
      </c>
      <c r="AG136" s="135" t="b">
        <f>AND(AD136,$V136&lt;=Synthèse!$B$44)</f>
        <v>0</v>
      </c>
      <c r="AH136" s="135" t="b">
        <f>AND(AE136,$V136&lt;=Synthèse!$B$44)</f>
        <v>0</v>
      </c>
      <c r="AI136" s="137" t="b">
        <v>0</v>
      </c>
      <c r="AJ136" s="137" t="b">
        <v>1</v>
      </c>
      <c r="AK136" s="137" t="b">
        <f t="shared" si="31"/>
        <v>0</v>
      </c>
      <c r="AL136" s="137" t="b">
        <f t="shared" si="32"/>
        <v>1</v>
      </c>
      <c r="AM136" s="137" t="b">
        <f>AND(AK136,$V136&lt;=Synthèse!$B$44)</f>
        <v>0</v>
      </c>
      <c r="AN136" s="137" t="b">
        <f>AND(AL136,$V136&lt;=Synthèse!$B$44)</f>
        <v>1</v>
      </c>
    </row>
    <row r="137" spans="1:40">
      <c r="A137" s="17">
        <v>181294</v>
      </c>
      <c r="B137" t="str">
        <f ca="1">VLOOKUP(A137,'Fichier FI (en entrée)'!B:AH,3,0)</f>
        <v>NSCCSASRVY</v>
      </c>
      <c r="C137">
        <f t="shared" si="22"/>
        <v>1548</v>
      </c>
      <c r="D137">
        <f t="shared" si="23"/>
        <v>-0.23000000000000043</v>
      </c>
      <c r="E137" s="14" t="str">
        <f>VLOOKUP(A137,'Fichier FI (en entrée)'!B:AH,2,0)</f>
        <v>EV</v>
      </c>
      <c r="F137" s="14" t="b">
        <f t="shared" si="24"/>
        <v>1</v>
      </c>
      <c r="G137" s="14" t="b">
        <f>IFERROR(VLOOKUP(A137,'Calculs FA (auto)'!A:F,6,0),FALSE)</f>
        <v>0</v>
      </c>
      <c r="H137" s="14" t="b">
        <f t="shared" si="25"/>
        <v>0</v>
      </c>
      <c r="I137" s="16">
        <f>IFERROR(VLOOKUP(A137,'Moyennes FI (en entrée)'!B:N,7,0),"")</f>
        <v>10.77</v>
      </c>
      <c r="J137" s="16">
        <f>IFERROR(VLOOKUP(VLOOKUP(A137,'Fichier FI (en entrée)'!B:AH,33,0),Modificateurs!A$2:B$5,2,0),0)</f>
        <v>1</v>
      </c>
      <c r="K137" s="16">
        <f>IFERROR(VLOOKUP(VLOOKUP(A137,'Redoub FI (en entrée)'!B:N,7,0),Modificateurs!A$8:B$11,2,0),0)</f>
        <v>0</v>
      </c>
      <c r="L137" s="16">
        <f>IFERROR(VLOOKUP(M137,Modificateurs!D$1:E$94,2,0),0)</f>
        <v>-12</v>
      </c>
      <c r="M137" t="str">
        <f>VLOOKUP(A137,'Fichier FI (en entrée)'!B:AH,16,0)&amp;" "&amp;VLOOKUP(A137,'Fichier FI (en entrée)'!B:AH,20,0)&amp;" "&amp;VLOOKUP(A137,'Fichier FI (en entrée)'!B:AH,27,0)&amp;" "&amp;VLOOKUP(A137,'Fichier FI (en entrée)'!B:AH,29,0)</f>
        <v xml:space="preserve">STMG Mercatique  </v>
      </c>
      <c r="N137" t="str">
        <f>VLOOKUP(A137,'Fichier FI (en entrée)'!B:AH,8,0)</f>
        <v>En Terminale</v>
      </c>
      <c r="O137" t="b">
        <f>AND(C137&gt;Synthèse!B$8,C137&lt;Synthèse!B$10,NOT(Y137))</f>
        <v>0</v>
      </c>
      <c r="Q137" s="60">
        <f>ROUNDUP(C137/(Synthèse!$B$4+Synthèse!$B$1)*8,0)</f>
        <v>8</v>
      </c>
      <c r="R137" s="60">
        <f>IFERROR(VLOOKUP(A137,'Evaluations (formulaire)'!A:P,6,0)+VLOOKUP(A137,'Evaluations (formulaire)'!A:P,7,0),0)</f>
        <v>0</v>
      </c>
      <c r="S137" s="60">
        <f>IFERROR(VLOOKUP(A137,'Evaluations (formulaire)'!A:P,8,0),0)</f>
        <v>0</v>
      </c>
      <c r="T137" s="60">
        <f>IF(AND(ISBLANK(P137),Q137&lt;=2),Synthèse!$B$41,IF(AND(ISBLANK(P137),Q137&gt;=7),Synthèse!$C$41,R137+S137))</f>
        <v>4.6296296296296294E-3</v>
      </c>
      <c r="U137" s="60">
        <f t="shared" si="26"/>
        <v>-0.2253703703703708</v>
      </c>
      <c r="V137" s="60">
        <f t="shared" si="27"/>
        <v>1548</v>
      </c>
      <c r="X137" s="26">
        <v>1586</v>
      </c>
      <c r="Y137" s="26" t="b">
        <f>IFERROR(VLOOKUP(A137,'Calculs FA (auto)'!A:O,15,0),FALSE)</f>
        <v>0</v>
      </c>
      <c r="Z137" s="26">
        <f>IFERROR(VLOOKUP(A137,'Evaluations (formulaire)'!A:M,9,0),0)</f>
        <v>0</v>
      </c>
      <c r="AA137" s="135" t="b">
        <v>1</v>
      </c>
      <c r="AB137" s="135" t="b">
        <v>0</v>
      </c>
      <c r="AC137" s="135" t="b">
        <f t="shared" si="28"/>
        <v>1</v>
      </c>
      <c r="AD137" s="135" t="b">
        <f t="shared" si="29"/>
        <v>0</v>
      </c>
      <c r="AE137" s="135" t="b">
        <f t="shared" si="30"/>
        <v>0</v>
      </c>
      <c r="AF137" s="135" t="b">
        <f>AND(AC137,$V137&lt;=Synthèse!$B$44)</f>
        <v>0</v>
      </c>
      <c r="AG137" s="135" t="b">
        <f>AND(AD137,$V137&lt;=Synthèse!$B$44)</f>
        <v>0</v>
      </c>
      <c r="AH137" s="135" t="b">
        <f>AND(AE137,$V137&lt;=Synthèse!$B$44)</f>
        <v>0</v>
      </c>
      <c r="AI137" s="137" t="b">
        <v>0</v>
      </c>
      <c r="AJ137" s="137" t="b">
        <v>1</v>
      </c>
      <c r="AK137" s="137" t="b">
        <f t="shared" si="31"/>
        <v>0</v>
      </c>
      <c r="AL137" s="137" t="b">
        <f t="shared" si="32"/>
        <v>1</v>
      </c>
      <c r="AM137" s="137" t="b">
        <f>AND(AK137,$V137&lt;=Synthèse!$B$44)</f>
        <v>0</v>
      </c>
      <c r="AN137" s="137" t="b">
        <f>AND(AL137,$V137&lt;=Synthèse!$B$44)</f>
        <v>0</v>
      </c>
    </row>
    <row r="138" spans="1:40">
      <c r="A138" s="17">
        <v>181296</v>
      </c>
      <c r="B138" t="str">
        <f ca="1">VLOOKUP(A138,'Fichier FI (en entrée)'!B:AH,3,0)</f>
        <v>PENKFVAPMN</v>
      </c>
      <c r="C138">
        <f t="shared" si="22"/>
        <v>1505</v>
      </c>
      <c r="D138">
        <f t="shared" si="23"/>
        <v>0.96000000000000085</v>
      </c>
      <c r="E138" s="14" t="str">
        <f>VLOOKUP(A138,'Fichier FI (en entrée)'!B:AH,2,0)</f>
        <v>EV</v>
      </c>
      <c r="F138" s="14" t="b">
        <f t="shared" si="24"/>
        <v>1</v>
      </c>
      <c r="G138" s="14" t="b">
        <f>IFERROR(VLOOKUP(A138,'Calculs FA (auto)'!A:F,6,0),FALSE)</f>
        <v>0</v>
      </c>
      <c r="H138" s="14" t="b">
        <f t="shared" si="25"/>
        <v>0</v>
      </c>
      <c r="I138" s="16">
        <f>IFERROR(VLOOKUP(A138,'Moyennes FI (en entrée)'!B:N,7,0),"")</f>
        <v>9.9600000000000009</v>
      </c>
      <c r="J138" s="16">
        <f>IFERROR(VLOOKUP(VLOOKUP(A138,'Fichier FI (en entrée)'!B:AH,33,0),Modificateurs!A$2:B$5,2,0),0)</f>
        <v>3</v>
      </c>
      <c r="K138" s="16">
        <f>IFERROR(VLOOKUP(VLOOKUP(A138,'Redoub FI (en entrée)'!B:N,7,0),Modificateurs!A$8:B$11,2,0),0)</f>
        <v>0</v>
      </c>
      <c r="L138" s="16">
        <f>IFERROR(VLOOKUP(M138,Modificateurs!D$1:E$94,2,0),0)</f>
        <v>-12</v>
      </c>
      <c r="M138" t="str">
        <f>VLOOKUP(A138,'Fichier FI (en entrée)'!B:AH,16,0)&amp;" "&amp;VLOOKUP(A138,'Fichier FI (en entrée)'!B:AH,20,0)&amp;" "&amp;VLOOKUP(A138,'Fichier FI (en entrée)'!B:AH,27,0)&amp;" "&amp;VLOOKUP(A138,'Fichier FI (en entrée)'!B:AH,29,0)</f>
        <v xml:space="preserve">STMG Gestion et Finance  </v>
      </c>
      <c r="N138" t="str">
        <f>VLOOKUP(A138,'Fichier FI (en entrée)'!B:AH,8,0)</f>
        <v>En Terminale</v>
      </c>
      <c r="O138" t="b">
        <f>AND(C138&gt;Synthèse!B$8,C138&lt;Synthèse!B$10,NOT(Y138))</f>
        <v>0</v>
      </c>
      <c r="Q138" s="60">
        <f>ROUNDUP(C138/(Synthèse!$B$4+Synthèse!$B$1)*8,0)</f>
        <v>7</v>
      </c>
      <c r="R138" s="60">
        <f>IFERROR(VLOOKUP(A138,'Evaluations (formulaire)'!A:P,6,0)+VLOOKUP(A138,'Evaluations (formulaire)'!A:P,7,0),0)</f>
        <v>0</v>
      </c>
      <c r="S138" s="60">
        <f>IFERROR(VLOOKUP(A138,'Evaluations (formulaire)'!A:P,8,0),0)</f>
        <v>0</v>
      </c>
      <c r="T138" s="60">
        <f>IF(AND(ISBLANK(P138),Q138&lt;=2),Synthèse!$B$41,IF(AND(ISBLANK(P138),Q138&gt;=7),Synthèse!$C$41,R138+S138))</f>
        <v>4.6296296296296294E-3</v>
      </c>
      <c r="U138" s="60">
        <f t="shared" si="26"/>
        <v>0.9646296296296305</v>
      </c>
      <c r="V138" s="60">
        <f t="shared" si="27"/>
        <v>1504</v>
      </c>
      <c r="X138" s="26">
        <v>1963</v>
      </c>
      <c r="Y138" s="26" t="b">
        <f>IFERROR(VLOOKUP(A138,'Calculs FA (auto)'!A:O,15,0),FALSE)</f>
        <v>0</v>
      </c>
      <c r="Z138" s="26">
        <f>IFERROR(VLOOKUP(A138,'Evaluations (formulaire)'!A:M,9,0),0)</f>
        <v>0</v>
      </c>
      <c r="AA138" s="135" t="b">
        <v>1</v>
      </c>
      <c r="AB138" s="135" t="b">
        <v>0</v>
      </c>
      <c r="AC138" s="135" t="b">
        <f t="shared" si="28"/>
        <v>1</v>
      </c>
      <c r="AD138" s="135" t="b">
        <f t="shared" si="29"/>
        <v>0</v>
      </c>
      <c r="AE138" s="135" t="b">
        <f t="shared" si="30"/>
        <v>0</v>
      </c>
      <c r="AF138" s="135" t="b">
        <f>AND(AC138,$V138&lt;=Synthèse!$B$44)</f>
        <v>0</v>
      </c>
      <c r="AG138" s="135" t="b">
        <f>AND(AD138,$V138&lt;=Synthèse!$B$44)</f>
        <v>0</v>
      </c>
      <c r="AH138" s="135" t="b">
        <f>AND(AE138,$V138&lt;=Synthèse!$B$44)</f>
        <v>0</v>
      </c>
      <c r="AI138" s="137" t="b">
        <v>0</v>
      </c>
      <c r="AJ138" s="137" t="b">
        <v>1</v>
      </c>
      <c r="AK138" s="137" t="b">
        <f t="shared" si="31"/>
        <v>0</v>
      </c>
      <c r="AL138" s="137" t="b">
        <f t="shared" si="32"/>
        <v>1</v>
      </c>
      <c r="AM138" s="137" t="b">
        <f>AND(AK138,$V138&lt;=Synthèse!$B$44)</f>
        <v>0</v>
      </c>
      <c r="AN138" s="137" t="b">
        <f>AND(AL138,$V138&lt;=Synthèse!$B$44)</f>
        <v>0</v>
      </c>
    </row>
    <row r="139" spans="1:40">
      <c r="A139" s="17">
        <v>181312</v>
      </c>
      <c r="B139" t="str">
        <f ca="1">VLOOKUP(A139,'Fichier FI (en entrée)'!B:AH,3,0)</f>
        <v>CMBHACACZW</v>
      </c>
      <c r="C139">
        <f t="shared" si="22"/>
        <v>984</v>
      </c>
      <c r="D139">
        <f t="shared" si="23"/>
        <v>10.43</v>
      </c>
      <c r="E139" s="14" t="str">
        <f>VLOOKUP(A139,'Fichier FI (en entrée)'!B:AH,2,0)</f>
        <v>EV</v>
      </c>
      <c r="F139" s="14" t="b">
        <f t="shared" si="24"/>
        <v>1</v>
      </c>
      <c r="G139" s="14" t="b">
        <f>IFERROR(VLOOKUP(A139,'Calculs FA (auto)'!A:F,6,0),FALSE)</f>
        <v>1</v>
      </c>
      <c r="H139" s="14" t="b">
        <f t="shared" si="25"/>
        <v>1</v>
      </c>
      <c r="I139" s="16">
        <f>IFERROR(VLOOKUP(A139,'Moyennes FI (en entrée)'!B:N,7,0),"")</f>
        <v>7.43</v>
      </c>
      <c r="J139" s="16">
        <f>IFERROR(VLOOKUP(VLOOKUP(A139,'Fichier FI (en entrée)'!B:AH,33,0),Modificateurs!A$2:B$5,2,0),0)</f>
        <v>0</v>
      </c>
      <c r="K139" s="16">
        <f>IFERROR(VLOOKUP(VLOOKUP(A139,'Redoub FI (en entrée)'!B:N,7,0),Modificateurs!A$8:B$11,2,0),0)</f>
        <v>0</v>
      </c>
      <c r="L139" s="16">
        <f>IFERROR(VLOOKUP(M139,Modificateurs!D$1:E$94,2,0),0)</f>
        <v>3</v>
      </c>
      <c r="M139" t="str">
        <f>VLOOKUP(A139,'Fichier FI (en entrée)'!B:AH,16,0)&amp;" "&amp;VLOOKUP(A139,'Fichier FI (en entrée)'!B:AH,20,0)&amp;" "&amp;VLOOKUP(A139,'Fichier FI (en entrée)'!B:AH,27,0)&amp;" "&amp;VLOOKUP(A139,'Fichier FI (en entrée)'!B:AH,29,0)</f>
        <v xml:space="preserve">S Informatique et Sciences du numérique  </v>
      </c>
      <c r="N139" t="str">
        <f>VLOOKUP(A139,'Fichier FI (en entrée)'!B:AH,8,0)</f>
        <v>En Terminale</v>
      </c>
      <c r="O139" t="b">
        <f>AND(C139&gt;Synthèse!B$8,C139&lt;Synthèse!B$10,NOT(Y139))</f>
        <v>0</v>
      </c>
      <c r="Q139" s="60">
        <f>ROUNDUP(C139/(Synthèse!$B$4+Synthèse!$B$1)*8,0)</f>
        <v>5</v>
      </c>
      <c r="R139" s="60">
        <f>IFERROR(VLOOKUP(A139,'Evaluations (formulaire)'!A:P,6,0)+VLOOKUP(A139,'Evaluations (formulaire)'!A:P,7,0),0)</f>
        <v>0</v>
      </c>
      <c r="S139" s="60">
        <f>IFERROR(VLOOKUP(A139,'Evaluations (formulaire)'!A:P,8,0),0)</f>
        <v>0</v>
      </c>
      <c r="T139" s="60">
        <f>IF(AND(ISBLANK(P139),Q139&lt;=2),Synthèse!$B$41,IF(AND(ISBLANK(P139),Q139&gt;=7),Synthèse!$C$41,R139+S139))</f>
        <v>0</v>
      </c>
      <c r="U139" s="60">
        <f t="shared" si="26"/>
        <v>10.43</v>
      </c>
      <c r="V139" s="60">
        <f t="shared" si="27"/>
        <v>984</v>
      </c>
      <c r="X139" s="26">
        <v>458</v>
      </c>
      <c r="Y139" s="26" t="b">
        <f>IFERROR(VLOOKUP(A139,'Calculs FA (auto)'!A:O,15,0),FALSE)</f>
        <v>1</v>
      </c>
      <c r="Z139" s="26">
        <f>IFERROR(VLOOKUP(A139,'Evaluations (formulaire)'!A:M,9,0),0)</f>
        <v>0</v>
      </c>
      <c r="AA139" s="135" t="b">
        <v>1</v>
      </c>
      <c r="AB139" s="135" t="b">
        <v>0</v>
      </c>
      <c r="AC139" s="135" t="b">
        <f t="shared" si="28"/>
        <v>1</v>
      </c>
      <c r="AD139" s="135" t="b">
        <f t="shared" si="29"/>
        <v>0</v>
      </c>
      <c r="AE139" s="135" t="b">
        <f t="shared" si="30"/>
        <v>0</v>
      </c>
      <c r="AF139" s="135" t="b">
        <f>AND(AC139,$V139&lt;=Synthèse!$B$44)</f>
        <v>0</v>
      </c>
      <c r="AG139" s="135" t="b">
        <f>AND(AD139,$V139&lt;=Synthèse!$B$44)</f>
        <v>0</v>
      </c>
      <c r="AH139" s="135" t="b">
        <f>AND(AE139,$V139&lt;=Synthèse!$B$44)</f>
        <v>0</v>
      </c>
      <c r="AI139" s="137" t="b">
        <v>0</v>
      </c>
      <c r="AJ139" s="137" t="b">
        <v>1</v>
      </c>
      <c r="AK139" s="137" t="b">
        <f t="shared" si="31"/>
        <v>0</v>
      </c>
      <c r="AL139" s="137" t="b">
        <f t="shared" si="32"/>
        <v>1</v>
      </c>
      <c r="AM139" s="137" t="b">
        <f>AND(AK139,$V139&lt;=Synthèse!$B$44)</f>
        <v>0</v>
      </c>
      <c r="AN139" s="137" t="b">
        <f>AND(AL139,$V139&lt;=Synthèse!$B$44)</f>
        <v>0</v>
      </c>
    </row>
    <row r="140" spans="1:40">
      <c r="A140" s="17">
        <v>181313</v>
      </c>
      <c r="B140" t="str">
        <f ca="1">VLOOKUP(A140,'Fichier FI (en entrée)'!B:AH,3,0)</f>
        <v>XAKIVXUQVN</v>
      </c>
      <c r="C140">
        <f t="shared" si="22"/>
        <v>1597</v>
      </c>
      <c r="D140">
        <f t="shared" si="23"/>
        <v>-1.8699999999999992</v>
      </c>
      <c r="E140" s="14" t="str">
        <f>VLOOKUP(A140,'Fichier FI (en entrée)'!B:AH,2,0)</f>
        <v>EV</v>
      </c>
      <c r="F140" s="14" t="b">
        <f t="shared" si="24"/>
        <v>1</v>
      </c>
      <c r="G140" s="14" t="b">
        <f>IFERROR(VLOOKUP(A140,'Calculs FA (auto)'!A:F,6,0),FALSE)</f>
        <v>0</v>
      </c>
      <c r="H140" s="14" t="b">
        <f t="shared" si="25"/>
        <v>0</v>
      </c>
      <c r="I140" s="16">
        <f>IFERROR(VLOOKUP(A140,'Moyennes FI (en entrée)'!B:N,7,0),"")</f>
        <v>9.1300000000000008</v>
      </c>
      <c r="J140" s="16">
        <f>IFERROR(VLOOKUP(VLOOKUP(A140,'Fichier FI (en entrée)'!B:AH,33,0),Modificateurs!A$2:B$5,2,0),0)</f>
        <v>1</v>
      </c>
      <c r="K140" s="16">
        <f>IFERROR(VLOOKUP(VLOOKUP(A140,'Redoub FI (en entrée)'!B:N,7,0),Modificateurs!A$8:B$11,2,0),0)</f>
        <v>0</v>
      </c>
      <c r="L140" s="16">
        <f>IFERROR(VLOOKUP(M140,Modificateurs!D$1:E$94,2,0),0)</f>
        <v>-12</v>
      </c>
      <c r="M140" t="str">
        <f>VLOOKUP(A140,'Fichier FI (en entrée)'!B:AH,16,0)&amp;" "&amp;VLOOKUP(A140,'Fichier FI (en entrée)'!B:AH,20,0)&amp;" "&amp;VLOOKUP(A140,'Fichier FI (en entrée)'!B:AH,27,0)&amp;" "&amp;VLOOKUP(A140,'Fichier FI (en entrée)'!B:AH,29,0)</f>
        <v xml:space="preserve">STMG Gestion et Finance  </v>
      </c>
      <c r="N140" t="str">
        <f>VLOOKUP(A140,'Fichier FI (en entrée)'!B:AH,8,0)</f>
        <v>En Terminale</v>
      </c>
      <c r="O140" t="b">
        <f>AND(C140&gt;Synthèse!B$8,C140&lt;Synthèse!B$10,NOT(Y140))</f>
        <v>0</v>
      </c>
      <c r="Q140" s="60">
        <f>ROUNDUP(C140/(Synthèse!$B$4+Synthèse!$B$1)*8,0)</f>
        <v>8</v>
      </c>
      <c r="R140" s="60">
        <f>IFERROR(VLOOKUP(A140,'Evaluations (formulaire)'!A:P,6,0)+VLOOKUP(A140,'Evaluations (formulaire)'!A:P,7,0),0)</f>
        <v>0</v>
      </c>
      <c r="S140" s="60">
        <f>IFERROR(VLOOKUP(A140,'Evaluations (formulaire)'!A:P,8,0),0)</f>
        <v>0</v>
      </c>
      <c r="T140" s="60">
        <f>IF(AND(ISBLANK(P140),Q140&lt;=2),Synthèse!$B$41,IF(AND(ISBLANK(P140),Q140&gt;=7),Synthèse!$C$41,R140+S140))</f>
        <v>4.6296296296296294E-3</v>
      </c>
      <c r="U140" s="60">
        <f t="shared" si="26"/>
        <v>-1.8653703703703697</v>
      </c>
      <c r="V140" s="60">
        <f t="shared" si="27"/>
        <v>1597</v>
      </c>
      <c r="X140" s="26">
        <v>658</v>
      </c>
      <c r="Y140" s="26" t="b">
        <f>IFERROR(VLOOKUP(A140,'Calculs FA (auto)'!A:O,15,0),FALSE)</f>
        <v>0</v>
      </c>
      <c r="Z140" s="26">
        <f>IFERROR(VLOOKUP(A140,'Evaluations (formulaire)'!A:M,9,0),0)</f>
        <v>0</v>
      </c>
      <c r="AA140" s="135" t="b">
        <v>1</v>
      </c>
      <c r="AB140" s="135" t="b">
        <v>0</v>
      </c>
      <c r="AC140" s="135" t="b">
        <f t="shared" si="28"/>
        <v>1</v>
      </c>
      <c r="AD140" s="135" t="b">
        <f t="shared" si="29"/>
        <v>0</v>
      </c>
      <c r="AE140" s="135" t="b">
        <f t="shared" si="30"/>
        <v>0</v>
      </c>
      <c r="AF140" s="135" t="b">
        <f>AND(AC140,$V140&lt;=Synthèse!$B$44)</f>
        <v>0</v>
      </c>
      <c r="AG140" s="135" t="b">
        <f>AND(AD140,$V140&lt;=Synthèse!$B$44)</f>
        <v>0</v>
      </c>
      <c r="AH140" s="135" t="b">
        <f>AND(AE140,$V140&lt;=Synthèse!$B$44)</f>
        <v>0</v>
      </c>
      <c r="AI140" s="137" t="b">
        <v>0</v>
      </c>
      <c r="AJ140" s="137" t="b">
        <v>1</v>
      </c>
      <c r="AK140" s="137" t="b">
        <f t="shared" si="31"/>
        <v>0</v>
      </c>
      <c r="AL140" s="137" t="b">
        <f t="shared" si="32"/>
        <v>1</v>
      </c>
      <c r="AM140" s="137" t="b">
        <f>AND(AK140,$V140&lt;=Synthèse!$B$44)</f>
        <v>0</v>
      </c>
      <c r="AN140" s="137" t="b">
        <f>AND(AL140,$V140&lt;=Synthèse!$B$44)</f>
        <v>0</v>
      </c>
    </row>
    <row r="141" spans="1:40">
      <c r="A141" s="17">
        <v>181359</v>
      </c>
      <c r="B141" t="str">
        <f ca="1">VLOOKUP(A141,'Fichier FI (en entrée)'!B:AH,3,0)</f>
        <v>CVMWDYCNOQ</v>
      </c>
      <c r="C141">
        <f t="shared" si="22"/>
        <v>2097</v>
      </c>
      <c r="D141">
        <f t="shared" si="23"/>
        <v>-100</v>
      </c>
      <c r="E141" s="14" t="str">
        <f>VLOOKUP(A141,'Fichier FI (en entrée)'!B:AH,2,0)</f>
        <v>ENV</v>
      </c>
      <c r="F141" s="14" t="b">
        <f t="shared" si="24"/>
        <v>0</v>
      </c>
      <c r="G141" s="14" t="b">
        <f>IFERROR(VLOOKUP(A141,'Calculs FA (auto)'!A:F,6,0),FALSE)</f>
        <v>0</v>
      </c>
      <c r="H141" s="14" t="b">
        <f t="shared" si="25"/>
        <v>0</v>
      </c>
      <c r="I141" s="16" t="str">
        <f>IFERROR(VLOOKUP(A141,'Moyennes FI (en entrée)'!B:N,7,0),"")</f>
        <v/>
      </c>
      <c r="J141" s="16">
        <f>IFERROR(VLOOKUP(VLOOKUP(A141,'Fichier FI (en entrée)'!B:AH,33,0),Modificateurs!A$2:B$5,2,0),0)</f>
        <v>3</v>
      </c>
      <c r="K141" s="16">
        <f>IFERROR(VLOOKUP(VLOOKUP(A141,'Redoub FI (en entrée)'!B:N,7,0),Modificateurs!A$8:B$11,2,0),0)</f>
        <v>0</v>
      </c>
      <c r="L141" s="16">
        <f>IFERROR(VLOOKUP(M141,Modificateurs!D$1:E$94,2,0),0)</f>
        <v>2</v>
      </c>
      <c r="M141" t="str">
        <f>VLOOKUP(A141,'Fichier FI (en entrée)'!B:AH,16,0)&amp;" "&amp;VLOOKUP(A141,'Fichier FI (en entrée)'!B:AH,20,0)&amp;" "&amp;VLOOKUP(A141,'Fichier FI (en entrée)'!B:AH,27,0)&amp;" "&amp;VLOOKUP(A141,'Fichier FI (en entrée)'!B:AH,29,0)</f>
        <v xml:space="preserve">S Mathématiques  </v>
      </c>
      <c r="N141" t="str">
        <f>VLOOKUP(A141,'Fichier FI (en entrée)'!B:AH,8,0)</f>
        <v>En Terminale</v>
      </c>
      <c r="O141" t="b">
        <f>AND(C141&gt;Synthèse!B$8,C141&lt;Synthèse!B$10,NOT(Y141))</f>
        <v>0</v>
      </c>
      <c r="Q141" s="60">
        <f>ROUNDUP(C141/(Synthèse!$B$4+Synthèse!$B$1)*8,0)</f>
        <v>10</v>
      </c>
      <c r="R141" s="60">
        <f>IFERROR(VLOOKUP(A141,'Evaluations (formulaire)'!A:P,6,0)+VLOOKUP(A141,'Evaluations (formulaire)'!A:P,7,0),0)</f>
        <v>0</v>
      </c>
      <c r="S141" s="60">
        <f>IFERROR(VLOOKUP(A141,'Evaluations (formulaire)'!A:P,8,0),0)</f>
        <v>0</v>
      </c>
      <c r="T141" s="60">
        <f>IF(AND(ISBLANK(P141),Q141&lt;=2),Synthèse!$B$41,IF(AND(ISBLANK(P141),Q141&gt;=7),Synthèse!$C$41,R141+S141))</f>
        <v>4.6296296296296294E-3</v>
      </c>
      <c r="U141" s="60">
        <f t="shared" si="26"/>
        <v>-99.995370370370367</v>
      </c>
      <c r="V141" s="60">
        <f t="shared" si="27"/>
        <v>1983</v>
      </c>
      <c r="X141" s="26">
        <v>825</v>
      </c>
      <c r="Y141" s="26" t="b">
        <f>IFERROR(VLOOKUP(A141,'Calculs FA (auto)'!A:O,15,0),FALSE)</f>
        <v>0</v>
      </c>
      <c r="Z141" s="26">
        <f>IFERROR(VLOOKUP(A141,'Evaluations (formulaire)'!A:M,9,0),0)</f>
        <v>0</v>
      </c>
      <c r="AA141" s="135" t="b">
        <v>1</v>
      </c>
      <c r="AB141" s="135" t="b">
        <v>0</v>
      </c>
      <c r="AC141" s="135" t="b">
        <f t="shared" si="28"/>
        <v>0</v>
      </c>
      <c r="AD141" s="135" t="b">
        <f t="shared" si="29"/>
        <v>0</v>
      </c>
      <c r="AE141" s="135" t="b">
        <f t="shared" si="30"/>
        <v>0</v>
      </c>
      <c r="AF141" s="135" t="b">
        <f>AND(AC141,$V141&lt;=Synthèse!$B$44)</f>
        <v>0</v>
      </c>
      <c r="AG141" s="135" t="b">
        <f>AND(AD141,$V141&lt;=Synthèse!$B$44)</f>
        <v>0</v>
      </c>
      <c r="AH141" s="135" t="b">
        <f>AND(AE141,$V141&lt;=Synthèse!$B$44)</f>
        <v>0</v>
      </c>
      <c r="AI141" s="137" t="b">
        <v>0</v>
      </c>
      <c r="AJ141" s="137" t="b">
        <v>1</v>
      </c>
      <c r="AK141" s="137" t="b">
        <f t="shared" si="31"/>
        <v>0</v>
      </c>
      <c r="AL141" s="137" t="b">
        <f t="shared" si="32"/>
        <v>0</v>
      </c>
      <c r="AM141" s="137" t="b">
        <f>AND(AK141,$V141&lt;=Synthèse!$B$44)</f>
        <v>0</v>
      </c>
      <c r="AN141" s="137" t="b">
        <f>AND(AL141,$V141&lt;=Synthèse!$B$44)</f>
        <v>0</v>
      </c>
    </row>
    <row r="142" spans="1:40">
      <c r="A142" s="17">
        <v>181382</v>
      </c>
      <c r="B142" t="str">
        <f ca="1">VLOOKUP(A142,'Fichier FI (en entrée)'!B:AH,3,0)</f>
        <v>KMFTREBJPU</v>
      </c>
      <c r="C142">
        <f t="shared" si="22"/>
        <v>2097</v>
      </c>
      <c r="D142">
        <f t="shared" si="23"/>
        <v>-100</v>
      </c>
      <c r="E142" s="14" t="str">
        <f>VLOOKUP(A142,'Fichier FI (en entrée)'!B:AH,2,0)</f>
        <v>ENV</v>
      </c>
      <c r="F142" s="14" t="b">
        <f t="shared" si="24"/>
        <v>0</v>
      </c>
      <c r="G142" s="14" t="b">
        <f>IFERROR(VLOOKUP(A142,'Calculs FA (auto)'!A:F,6,0),FALSE)</f>
        <v>0</v>
      </c>
      <c r="H142" s="14" t="b">
        <f t="shared" si="25"/>
        <v>0</v>
      </c>
      <c r="I142" s="16" t="str">
        <f>IFERROR(VLOOKUP(A142,'Moyennes FI (en entrée)'!B:N,7,0),"")</f>
        <v/>
      </c>
      <c r="J142" s="16">
        <f>IFERROR(VLOOKUP(VLOOKUP(A142,'Fichier FI (en entrée)'!B:AH,33,0),Modificateurs!A$2:B$5,2,0),0)</f>
        <v>0</v>
      </c>
      <c r="K142" s="16">
        <f>IFERROR(VLOOKUP(VLOOKUP(A142,'Redoub FI (en entrée)'!B:N,7,0),Modificateurs!A$8:B$11,2,0),0)</f>
        <v>0</v>
      </c>
      <c r="L142" s="16">
        <f>IFERROR(VLOOKUP(M142,Modificateurs!D$1:E$94,2,0),0)</f>
        <v>-12</v>
      </c>
      <c r="M142" t="str">
        <f>VLOOKUP(A142,'Fichier FI (en entrée)'!B:AH,16,0)&amp;" "&amp;VLOOKUP(A142,'Fichier FI (en entrée)'!B:AH,20,0)&amp;" "&amp;VLOOKUP(A142,'Fichier FI (en entrée)'!B:AH,27,0)&amp;" "&amp;VLOOKUP(A142,'Fichier FI (en entrée)'!B:AH,29,0)</f>
        <v xml:space="preserve">STMG Mercatique  </v>
      </c>
      <c r="N142" t="str">
        <f>VLOOKUP(A142,'Fichier FI (en entrée)'!B:AH,8,0)</f>
        <v>En Terminale</v>
      </c>
      <c r="O142" t="b">
        <f>AND(C142&gt;Synthèse!B$8,C142&lt;Synthèse!B$10,NOT(Y142))</f>
        <v>0</v>
      </c>
      <c r="Q142" s="60">
        <f>ROUNDUP(C142/(Synthèse!$B$4+Synthèse!$B$1)*8,0)</f>
        <v>10</v>
      </c>
      <c r="R142" s="60">
        <f>IFERROR(VLOOKUP(A142,'Evaluations (formulaire)'!A:P,6,0)+VLOOKUP(A142,'Evaluations (formulaire)'!A:P,7,0),0)</f>
        <v>0</v>
      </c>
      <c r="S142" s="60">
        <f>IFERROR(VLOOKUP(A142,'Evaluations (formulaire)'!A:P,8,0),0)</f>
        <v>0</v>
      </c>
      <c r="T142" s="60">
        <f>IF(AND(ISBLANK(P142),Q142&lt;=2),Synthèse!$B$41,IF(AND(ISBLANK(P142),Q142&gt;=7),Synthèse!$C$41,R142+S142))</f>
        <v>4.6296296296296294E-3</v>
      </c>
      <c r="U142" s="60">
        <f t="shared" si="26"/>
        <v>-99.995370370370367</v>
      </c>
      <c r="V142" s="60">
        <f t="shared" si="27"/>
        <v>1983</v>
      </c>
      <c r="X142" s="26">
        <v>1159</v>
      </c>
      <c r="Y142" s="26" t="b">
        <f>IFERROR(VLOOKUP(A142,'Calculs FA (auto)'!A:O,15,0),FALSE)</f>
        <v>0</v>
      </c>
      <c r="Z142" s="26">
        <f>IFERROR(VLOOKUP(A142,'Evaluations (formulaire)'!A:M,9,0),0)</f>
        <v>0</v>
      </c>
      <c r="AA142" s="135" t="b">
        <v>1</v>
      </c>
      <c r="AB142" s="135" t="b">
        <v>0</v>
      </c>
      <c r="AC142" s="135" t="b">
        <f t="shared" si="28"/>
        <v>0</v>
      </c>
      <c r="AD142" s="135" t="b">
        <f t="shared" si="29"/>
        <v>0</v>
      </c>
      <c r="AE142" s="135" t="b">
        <f t="shared" si="30"/>
        <v>0</v>
      </c>
      <c r="AF142" s="135" t="b">
        <f>AND(AC142,$V142&lt;=Synthèse!$B$44)</f>
        <v>0</v>
      </c>
      <c r="AG142" s="135" t="b">
        <f>AND(AD142,$V142&lt;=Synthèse!$B$44)</f>
        <v>0</v>
      </c>
      <c r="AH142" s="135" t="b">
        <f>AND(AE142,$V142&lt;=Synthèse!$B$44)</f>
        <v>0</v>
      </c>
      <c r="AI142" s="137" t="b">
        <v>0</v>
      </c>
      <c r="AJ142" s="137" t="b">
        <v>1</v>
      </c>
      <c r="AK142" s="137" t="b">
        <f t="shared" si="31"/>
        <v>0</v>
      </c>
      <c r="AL142" s="137" t="b">
        <f t="shared" si="32"/>
        <v>0</v>
      </c>
      <c r="AM142" s="137" t="b">
        <f>AND(AK142,$V142&lt;=Synthèse!$B$44)</f>
        <v>0</v>
      </c>
      <c r="AN142" s="137" t="b">
        <f>AND(AL142,$V142&lt;=Synthèse!$B$44)</f>
        <v>0</v>
      </c>
    </row>
    <row r="143" spans="1:40">
      <c r="A143" s="17">
        <v>181388</v>
      </c>
      <c r="B143" t="str">
        <f ca="1">VLOOKUP(A143,'Fichier FI (en entrée)'!B:AH,3,0)</f>
        <v>RWLPOQMQHY</v>
      </c>
      <c r="C143">
        <f t="shared" si="22"/>
        <v>1538</v>
      </c>
      <c r="D143">
        <f t="shared" si="23"/>
        <v>0.10999999999999943</v>
      </c>
      <c r="E143" s="14" t="str">
        <f>VLOOKUP(A143,'Fichier FI (en entrée)'!B:AH,2,0)</f>
        <v>EV</v>
      </c>
      <c r="F143" s="14" t="b">
        <f t="shared" si="24"/>
        <v>1</v>
      </c>
      <c r="G143" s="14" t="b">
        <f>IFERROR(VLOOKUP(A143,'Calculs FA (auto)'!A:F,6,0),FALSE)</f>
        <v>1</v>
      </c>
      <c r="H143" s="14" t="b">
        <f t="shared" si="25"/>
        <v>1</v>
      </c>
      <c r="I143" s="16">
        <f>IFERROR(VLOOKUP(A143,'Moyennes FI (en entrée)'!B:N,7,0),"")</f>
        <v>9.11</v>
      </c>
      <c r="J143" s="16">
        <f>IFERROR(VLOOKUP(VLOOKUP(A143,'Fichier FI (en entrée)'!B:AH,33,0),Modificateurs!A$2:B$5,2,0),0)</f>
        <v>3</v>
      </c>
      <c r="K143" s="16">
        <f>IFERROR(VLOOKUP(VLOOKUP(A143,'Redoub FI (en entrée)'!B:N,7,0),Modificateurs!A$8:B$11,2,0),0)</f>
        <v>0</v>
      </c>
      <c r="L143" s="16">
        <f>IFERROR(VLOOKUP(M143,Modificateurs!D$1:E$94,2,0),0)</f>
        <v>-12</v>
      </c>
      <c r="M143" t="str">
        <f>VLOOKUP(A143,'Fichier FI (en entrée)'!B:AH,16,0)&amp;" "&amp;VLOOKUP(A143,'Fichier FI (en entrée)'!B:AH,20,0)&amp;" "&amp;VLOOKUP(A143,'Fichier FI (en entrée)'!B:AH,27,0)&amp;" "&amp;VLOOKUP(A143,'Fichier FI (en entrée)'!B:AH,29,0)</f>
        <v xml:space="preserve">STMG Mercatique  </v>
      </c>
      <c r="N143" t="str">
        <f>VLOOKUP(A143,'Fichier FI (en entrée)'!B:AH,8,0)</f>
        <v>En Terminale</v>
      </c>
      <c r="O143" t="b">
        <f>AND(C143&gt;Synthèse!B$8,C143&lt;Synthèse!B$10,NOT(Y143))</f>
        <v>0</v>
      </c>
      <c r="Q143" s="60">
        <f>ROUNDUP(C143/(Synthèse!$B$4+Synthèse!$B$1)*8,0)</f>
        <v>8</v>
      </c>
      <c r="R143" s="60">
        <f>IFERROR(VLOOKUP(A143,'Evaluations (formulaire)'!A:P,6,0)+VLOOKUP(A143,'Evaluations (formulaire)'!A:P,7,0),0)</f>
        <v>0</v>
      </c>
      <c r="S143" s="60">
        <f>IFERROR(VLOOKUP(A143,'Evaluations (formulaire)'!A:P,8,0),0)</f>
        <v>0</v>
      </c>
      <c r="T143" s="60">
        <f>IF(AND(ISBLANK(P143),Q143&lt;=2),Synthèse!$B$41,IF(AND(ISBLANK(P143),Q143&gt;=7),Synthèse!$C$41,R143+S143))</f>
        <v>4.6296296296296294E-3</v>
      </c>
      <c r="U143" s="60">
        <f t="shared" si="26"/>
        <v>0.11462962962962905</v>
      </c>
      <c r="V143" s="60">
        <f t="shared" si="27"/>
        <v>1537</v>
      </c>
      <c r="X143" s="26">
        <v>1855</v>
      </c>
      <c r="Y143" s="26" t="b">
        <f>IFERROR(VLOOKUP(A143,'Calculs FA (auto)'!A:O,15,0),FALSE)</f>
        <v>0</v>
      </c>
      <c r="Z143" s="26">
        <f>IFERROR(VLOOKUP(A143,'Evaluations (formulaire)'!A:M,9,0),0)</f>
        <v>0</v>
      </c>
      <c r="AA143" s="135" t="b">
        <v>1</v>
      </c>
      <c r="AB143" s="135" t="b">
        <v>0</v>
      </c>
      <c r="AC143" s="135" t="b">
        <f t="shared" si="28"/>
        <v>1</v>
      </c>
      <c r="AD143" s="135" t="b">
        <f t="shared" si="29"/>
        <v>0</v>
      </c>
      <c r="AE143" s="135" t="b">
        <f t="shared" si="30"/>
        <v>0</v>
      </c>
      <c r="AF143" s="135" t="b">
        <f>AND(AC143,$V143&lt;=Synthèse!$B$44)</f>
        <v>0</v>
      </c>
      <c r="AG143" s="135" t="b">
        <f>AND(AD143,$V143&lt;=Synthèse!$B$44)</f>
        <v>0</v>
      </c>
      <c r="AH143" s="135" t="b">
        <f>AND(AE143,$V143&lt;=Synthèse!$B$44)</f>
        <v>0</v>
      </c>
      <c r="AI143" s="137" t="b">
        <v>0</v>
      </c>
      <c r="AJ143" s="137" t="b">
        <v>1</v>
      </c>
      <c r="AK143" s="137" t="b">
        <f t="shared" si="31"/>
        <v>0</v>
      </c>
      <c r="AL143" s="137" t="b">
        <f t="shared" si="32"/>
        <v>1</v>
      </c>
      <c r="AM143" s="137" t="b">
        <f>AND(AK143,$V143&lt;=Synthèse!$B$44)</f>
        <v>0</v>
      </c>
      <c r="AN143" s="137" t="b">
        <f>AND(AL143,$V143&lt;=Synthèse!$B$44)</f>
        <v>0</v>
      </c>
    </row>
    <row r="144" spans="1:40">
      <c r="A144" s="17">
        <v>181400</v>
      </c>
      <c r="B144" t="str">
        <f ca="1">VLOOKUP(A144,'Fichier FI (en entrée)'!B:AH,3,0)</f>
        <v>RQLDWEDXBA</v>
      </c>
      <c r="C144">
        <f t="shared" si="22"/>
        <v>1245</v>
      </c>
      <c r="D144">
        <f t="shared" si="23"/>
        <v>6.9</v>
      </c>
      <c r="E144" s="14" t="str">
        <f>VLOOKUP(A144,'Fichier FI (en entrée)'!B:AH,2,0)</f>
        <v>EV</v>
      </c>
      <c r="F144" s="14" t="b">
        <f t="shared" si="24"/>
        <v>1</v>
      </c>
      <c r="G144" s="14" t="b">
        <f>IFERROR(VLOOKUP(A144,'Calculs FA (auto)'!A:F,6,0),FALSE)</f>
        <v>0</v>
      </c>
      <c r="H144" s="14" t="b">
        <f t="shared" si="25"/>
        <v>0</v>
      </c>
      <c r="I144" s="16">
        <f>IFERROR(VLOOKUP(A144,'Moyennes FI (en entrée)'!B:N,7,0),"")</f>
        <v>8.9</v>
      </c>
      <c r="J144" s="16">
        <f>IFERROR(VLOOKUP(VLOOKUP(A144,'Fichier FI (en entrée)'!B:AH,33,0),Modificateurs!A$2:B$5,2,0),0)</f>
        <v>1</v>
      </c>
      <c r="K144" s="16">
        <f>IFERROR(VLOOKUP(VLOOKUP(A144,'Redoub FI (en entrée)'!B:N,7,0),Modificateurs!A$8:B$11,2,0),0)</f>
        <v>0</v>
      </c>
      <c r="L144" s="16">
        <f>IFERROR(VLOOKUP(M144,Modificateurs!D$1:E$94,2,0),0)</f>
        <v>-3</v>
      </c>
      <c r="M144" t="str">
        <f>VLOOKUP(A144,'Fichier FI (en entrée)'!B:AH,16,0)&amp;" "&amp;VLOOKUP(A144,'Fichier FI (en entrée)'!B:AH,20,0)&amp;" "&amp;VLOOKUP(A144,'Fichier FI (en entrée)'!B:AH,27,0)&amp;" "&amp;VLOOKUP(A144,'Fichier FI (en entrée)'!B:AH,29,0)</f>
        <v xml:space="preserve">ES Mathématiques  </v>
      </c>
      <c r="N144" t="str">
        <f>VLOOKUP(A144,'Fichier FI (en entrée)'!B:AH,8,0)</f>
        <v>En Terminale</v>
      </c>
      <c r="O144" t="b">
        <f>AND(C144&gt;Synthèse!B$8,C144&lt;Synthèse!B$10,NOT(Y144))</f>
        <v>1</v>
      </c>
      <c r="Q144" s="60">
        <f>ROUNDUP(C144/(Synthèse!$B$4+Synthèse!$B$1)*8,0)</f>
        <v>6</v>
      </c>
      <c r="R144" s="60">
        <f>IFERROR(VLOOKUP(A144,'Evaluations (formulaire)'!A:P,6,0)+VLOOKUP(A144,'Evaluations (formulaire)'!A:P,7,0),0)</f>
        <v>0</v>
      </c>
      <c r="S144" s="60">
        <f>IFERROR(VLOOKUP(A144,'Evaluations (formulaire)'!A:P,8,0),0)</f>
        <v>0</v>
      </c>
      <c r="T144" s="60">
        <f>IF(AND(ISBLANK(P144),Q144&lt;=2),Synthèse!$B$41,IF(AND(ISBLANK(P144),Q144&gt;=7),Synthèse!$C$41,R144+S144))</f>
        <v>0</v>
      </c>
      <c r="U144" s="60">
        <f t="shared" si="26"/>
        <v>6.9</v>
      </c>
      <c r="V144" s="60">
        <f t="shared" si="27"/>
        <v>1243</v>
      </c>
      <c r="X144" s="26">
        <v>1058</v>
      </c>
      <c r="Y144" s="26" t="b">
        <f>IFERROR(VLOOKUP(A144,'Calculs FA (auto)'!A:O,15,0),FALSE)</f>
        <v>0</v>
      </c>
      <c r="Z144" s="26">
        <f>IFERROR(VLOOKUP(A144,'Evaluations (formulaire)'!A:M,9,0),0)</f>
        <v>0</v>
      </c>
      <c r="AA144" s="135" t="b">
        <v>1</v>
      </c>
      <c r="AB144" s="135" t="b">
        <v>0</v>
      </c>
      <c r="AC144" s="135" t="b">
        <f t="shared" si="28"/>
        <v>1</v>
      </c>
      <c r="AD144" s="135" t="b">
        <f t="shared" si="29"/>
        <v>0</v>
      </c>
      <c r="AE144" s="135" t="b">
        <f t="shared" si="30"/>
        <v>0</v>
      </c>
      <c r="AF144" s="135" t="b">
        <f>AND(AC144,$V144&lt;=Synthèse!$B$44)</f>
        <v>0</v>
      </c>
      <c r="AG144" s="135" t="b">
        <f>AND(AD144,$V144&lt;=Synthèse!$B$44)</f>
        <v>0</v>
      </c>
      <c r="AH144" s="135" t="b">
        <f>AND(AE144,$V144&lt;=Synthèse!$B$44)</f>
        <v>0</v>
      </c>
      <c r="AI144" s="137" t="b">
        <v>0</v>
      </c>
      <c r="AJ144" s="137" t="b">
        <v>1</v>
      </c>
      <c r="AK144" s="137" t="b">
        <f t="shared" si="31"/>
        <v>0</v>
      </c>
      <c r="AL144" s="137" t="b">
        <f t="shared" si="32"/>
        <v>1</v>
      </c>
      <c r="AM144" s="137" t="b">
        <f>AND(AK144,$V144&lt;=Synthèse!$B$44)</f>
        <v>0</v>
      </c>
      <c r="AN144" s="137" t="b">
        <f>AND(AL144,$V144&lt;=Synthèse!$B$44)</f>
        <v>0</v>
      </c>
    </row>
    <row r="145" spans="1:40">
      <c r="A145" s="17">
        <v>181412</v>
      </c>
      <c r="B145" t="str">
        <f ca="1">VLOOKUP(A145,'Fichier FI (en entrée)'!B:AH,3,0)</f>
        <v>DOZLQXEKLX</v>
      </c>
      <c r="C145">
        <f t="shared" si="22"/>
        <v>2097</v>
      </c>
      <c r="D145">
        <f t="shared" si="23"/>
        <v>-100</v>
      </c>
      <c r="E145" s="14" t="str">
        <f>VLOOKUP(A145,'Fichier FI (en entrée)'!B:AH,2,0)</f>
        <v>ENV</v>
      </c>
      <c r="F145" s="14" t="b">
        <f t="shared" si="24"/>
        <v>0</v>
      </c>
      <c r="G145" s="14" t="b">
        <f>IFERROR(VLOOKUP(A145,'Calculs FA (auto)'!A:F,6,0),FALSE)</f>
        <v>0</v>
      </c>
      <c r="H145" s="14" t="b">
        <f t="shared" si="25"/>
        <v>0</v>
      </c>
      <c r="I145" s="16" t="str">
        <f>IFERROR(VLOOKUP(A145,'Moyennes FI (en entrée)'!B:N,7,0),"")</f>
        <v/>
      </c>
      <c r="J145" s="16">
        <f>IFERROR(VLOOKUP(VLOOKUP(A145,'Fichier FI (en entrée)'!B:AH,33,0),Modificateurs!A$2:B$5,2,0),0)</f>
        <v>1</v>
      </c>
      <c r="K145" s="16">
        <f>IFERROR(VLOOKUP(VLOOKUP(A145,'Redoub FI (en entrée)'!B:N,7,0),Modificateurs!A$8:B$11,2,0),0)</f>
        <v>0</v>
      </c>
      <c r="L145" s="16">
        <f>IFERROR(VLOOKUP(M145,Modificateurs!D$1:E$94,2,0),0)</f>
        <v>-3</v>
      </c>
      <c r="M145" t="str">
        <f>VLOOKUP(A145,'Fichier FI (en entrée)'!B:AH,16,0)&amp;" "&amp;VLOOKUP(A145,'Fichier FI (en entrée)'!B:AH,20,0)&amp;" "&amp;VLOOKUP(A145,'Fichier FI (en entrée)'!B:AH,27,0)&amp;" "&amp;VLOOKUP(A145,'Fichier FI (en entrée)'!B:AH,29,0)</f>
        <v xml:space="preserve">ES Mathématiques  </v>
      </c>
      <c r="N145" t="str">
        <f>VLOOKUP(A145,'Fichier FI (en entrée)'!B:AH,8,0)</f>
        <v>En Terminale</v>
      </c>
      <c r="O145" t="b">
        <f>AND(C145&gt;Synthèse!B$8,C145&lt;Synthèse!B$10,NOT(Y145))</f>
        <v>0</v>
      </c>
      <c r="Q145" s="60">
        <f>ROUNDUP(C145/(Synthèse!$B$4+Synthèse!$B$1)*8,0)</f>
        <v>10</v>
      </c>
      <c r="R145" s="60">
        <f>IFERROR(VLOOKUP(A145,'Evaluations (formulaire)'!A:P,6,0)+VLOOKUP(A145,'Evaluations (formulaire)'!A:P,7,0),0)</f>
        <v>0</v>
      </c>
      <c r="S145" s="60">
        <f>IFERROR(VLOOKUP(A145,'Evaluations (formulaire)'!A:P,8,0),0)</f>
        <v>0</v>
      </c>
      <c r="T145" s="60">
        <f>IF(AND(ISBLANK(P145),Q145&lt;=2),Synthèse!$B$41,IF(AND(ISBLANK(P145),Q145&gt;=7),Synthèse!$C$41,R145+S145))</f>
        <v>4.6296296296296294E-3</v>
      </c>
      <c r="U145" s="60">
        <f t="shared" si="26"/>
        <v>-99.995370370370367</v>
      </c>
      <c r="V145" s="60">
        <f t="shared" si="27"/>
        <v>1983</v>
      </c>
      <c r="X145" s="26">
        <v>546</v>
      </c>
      <c r="Y145" s="26" t="b">
        <f>IFERROR(VLOOKUP(A145,'Calculs FA (auto)'!A:O,15,0),FALSE)</f>
        <v>0</v>
      </c>
      <c r="Z145" s="26">
        <f>IFERROR(VLOOKUP(A145,'Evaluations (formulaire)'!A:M,9,0),0)</f>
        <v>0</v>
      </c>
      <c r="AA145" s="135" t="b">
        <v>1</v>
      </c>
      <c r="AB145" s="135" t="b">
        <v>0</v>
      </c>
      <c r="AC145" s="135" t="b">
        <f t="shared" si="28"/>
        <v>0</v>
      </c>
      <c r="AD145" s="135" t="b">
        <f t="shared" si="29"/>
        <v>0</v>
      </c>
      <c r="AE145" s="135" t="b">
        <f t="shared" si="30"/>
        <v>0</v>
      </c>
      <c r="AF145" s="135" t="b">
        <f>AND(AC145,$V145&lt;=Synthèse!$B$44)</f>
        <v>0</v>
      </c>
      <c r="AG145" s="135" t="b">
        <f>AND(AD145,$V145&lt;=Synthèse!$B$44)</f>
        <v>0</v>
      </c>
      <c r="AH145" s="135" t="b">
        <f>AND(AE145,$V145&lt;=Synthèse!$B$44)</f>
        <v>0</v>
      </c>
      <c r="AI145" s="137" t="b">
        <v>0</v>
      </c>
      <c r="AJ145" s="137" t="b">
        <v>1</v>
      </c>
      <c r="AK145" s="137" t="b">
        <f t="shared" si="31"/>
        <v>0</v>
      </c>
      <c r="AL145" s="137" t="b">
        <f t="shared" si="32"/>
        <v>0</v>
      </c>
      <c r="AM145" s="137" t="b">
        <f>AND(AK145,$V145&lt;=Synthèse!$B$44)</f>
        <v>0</v>
      </c>
      <c r="AN145" s="137" t="b">
        <f>AND(AL145,$V145&lt;=Synthèse!$B$44)</f>
        <v>0</v>
      </c>
    </row>
    <row r="146" spans="1:40">
      <c r="A146" s="17">
        <v>181456</v>
      </c>
      <c r="B146" t="str">
        <f ca="1">VLOOKUP(A146,'Fichier FI (en entrée)'!B:AH,3,0)</f>
        <v>DDMRPOOMFM</v>
      </c>
      <c r="C146">
        <f t="shared" si="22"/>
        <v>694</v>
      </c>
      <c r="D146">
        <f t="shared" si="23"/>
        <v>12.24</v>
      </c>
      <c r="E146" s="14" t="str">
        <f>VLOOKUP(A146,'Fichier FI (en entrée)'!B:AH,2,0)</f>
        <v>EV</v>
      </c>
      <c r="F146" s="14" t="b">
        <f t="shared" si="24"/>
        <v>1</v>
      </c>
      <c r="G146" s="14" t="b">
        <f>IFERROR(VLOOKUP(A146,'Calculs FA (auto)'!A:F,6,0),FALSE)</f>
        <v>0</v>
      </c>
      <c r="H146" s="14" t="b">
        <f t="shared" si="25"/>
        <v>0</v>
      </c>
      <c r="I146" s="16">
        <f>IFERROR(VLOOKUP(A146,'Moyennes FI (en entrée)'!B:N,7,0),"")</f>
        <v>9.24</v>
      </c>
      <c r="J146" s="16">
        <f>IFERROR(VLOOKUP(VLOOKUP(A146,'Fichier FI (en entrée)'!B:AH,33,0),Modificateurs!A$2:B$5,2,0),0)</f>
        <v>1</v>
      </c>
      <c r="K146" s="16">
        <f>IFERROR(VLOOKUP(VLOOKUP(A146,'Redoub FI (en entrée)'!B:N,7,0),Modificateurs!A$8:B$11,2,0),0)</f>
        <v>0</v>
      </c>
      <c r="L146" s="16">
        <f>IFERROR(VLOOKUP(M146,Modificateurs!D$1:E$94,2,0),0)</f>
        <v>2</v>
      </c>
      <c r="M146" t="str">
        <f>VLOOKUP(A146,'Fichier FI (en entrée)'!B:AH,16,0)&amp;" "&amp;VLOOKUP(A146,'Fichier FI (en entrée)'!B:AH,20,0)&amp;" "&amp;VLOOKUP(A146,'Fichier FI (en entrée)'!B:AH,27,0)&amp;" "&amp;VLOOKUP(A146,'Fichier FI (en entrée)'!B:AH,29,0)</f>
        <v xml:space="preserve">S Mathématiques  </v>
      </c>
      <c r="N146" t="str">
        <f>VLOOKUP(A146,'Fichier FI (en entrée)'!B:AH,8,0)</f>
        <v>En Terminale</v>
      </c>
      <c r="O146" t="b">
        <f>AND(C146&gt;Synthèse!B$8,C146&lt;Synthèse!B$10,NOT(Y146))</f>
        <v>1</v>
      </c>
      <c r="Q146" s="60">
        <f>ROUNDUP(C146/(Synthèse!$B$4+Synthèse!$B$1)*8,0)</f>
        <v>4</v>
      </c>
      <c r="R146" s="60">
        <f>IFERROR(VLOOKUP(A146,'Evaluations (formulaire)'!A:P,6,0)+VLOOKUP(A146,'Evaluations (formulaire)'!A:P,7,0),0)</f>
        <v>0</v>
      </c>
      <c r="S146" s="60">
        <f>IFERROR(VLOOKUP(A146,'Evaluations (formulaire)'!A:P,8,0),0)</f>
        <v>0</v>
      </c>
      <c r="T146" s="60">
        <f>IF(AND(ISBLANK(P146),Q146&lt;=2),Synthèse!$B$41,IF(AND(ISBLANK(P146),Q146&gt;=7),Synthèse!$C$41,R146+S146))</f>
        <v>0</v>
      </c>
      <c r="U146" s="60">
        <f t="shared" si="26"/>
        <v>12.24</v>
      </c>
      <c r="V146" s="60">
        <f t="shared" si="27"/>
        <v>694</v>
      </c>
      <c r="X146" s="26">
        <v>1903</v>
      </c>
      <c r="Y146" s="26" t="b">
        <f>IFERROR(VLOOKUP(A146,'Calculs FA (auto)'!A:O,15,0),FALSE)</f>
        <v>0</v>
      </c>
      <c r="Z146" s="26">
        <f>IFERROR(VLOOKUP(A146,'Evaluations (formulaire)'!A:M,9,0),0)</f>
        <v>0</v>
      </c>
      <c r="AA146" s="135" t="b">
        <v>1</v>
      </c>
      <c r="AB146" s="135" t="b">
        <v>0</v>
      </c>
      <c r="AC146" s="135" t="b">
        <f t="shared" si="28"/>
        <v>1</v>
      </c>
      <c r="AD146" s="135" t="b">
        <f t="shared" si="29"/>
        <v>0</v>
      </c>
      <c r="AE146" s="135" t="b">
        <f t="shared" si="30"/>
        <v>0</v>
      </c>
      <c r="AF146" s="135" t="b">
        <f>AND(AC146,$V146&lt;=Synthèse!$B$44)</f>
        <v>0</v>
      </c>
      <c r="AG146" s="135" t="b">
        <f>AND(AD146,$V146&lt;=Synthèse!$B$44)</f>
        <v>0</v>
      </c>
      <c r="AH146" s="135" t="b">
        <f>AND(AE146,$V146&lt;=Synthèse!$B$44)</f>
        <v>0</v>
      </c>
      <c r="AI146" s="137" t="b">
        <v>0</v>
      </c>
      <c r="AJ146" s="137" t="b">
        <v>1</v>
      </c>
      <c r="AK146" s="137" t="b">
        <f t="shared" si="31"/>
        <v>0</v>
      </c>
      <c r="AL146" s="137" t="b">
        <f t="shared" si="32"/>
        <v>1</v>
      </c>
      <c r="AM146" s="137" t="b">
        <f>AND(AK146,$V146&lt;=Synthèse!$B$44)</f>
        <v>0</v>
      </c>
      <c r="AN146" s="137" t="b">
        <f>AND(AL146,$V146&lt;=Synthèse!$B$44)</f>
        <v>0</v>
      </c>
    </row>
    <row r="147" spans="1:40">
      <c r="A147" s="17">
        <v>181468</v>
      </c>
      <c r="B147" t="str">
        <f ca="1">VLOOKUP(A147,'Fichier FI (en entrée)'!B:AH,3,0)</f>
        <v>CBSFNKZZGN</v>
      </c>
      <c r="C147">
        <f t="shared" si="22"/>
        <v>123</v>
      </c>
      <c r="D147">
        <f t="shared" si="23"/>
        <v>16.73</v>
      </c>
      <c r="E147" s="14" t="str">
        <f>VLOOKUP(A147,'Fichier FI (en entrée)'!B:AH,2,0)</f>
        <v>EV</v>
      </c>
      <c r="F147" s="14" t="b">
        <f t="shared" si="24"/>
        <v>1</v>
      </c>
      <c r="G147" s="14" t="b">
        <f>IFERROR(VLOOKUP(A147,'Calculs FA (auto)'!A:F,6,0),FALSE)</f>
        <v>0</v>
      </c>
      <c r="H147" s="14" t="b">
        <f t="shared" si="25"/>
        <v>0</v>
      </c>
      <c r="I147" s="16">
        <f>IFERROR(VLOOKUP(A147,'Moyennes FI (en entrée)'!B:N,7,0),"")</f>
        <v>11.73</v>
      </c>
      <c r="J147" s="16">
        <f>IFERROR(VLOOKUP(VLOOKUP(A147,'Fichier FI (en entrée)'!B:AH,33,0),Modificateurs!A$2:B$5,2,0),0)</f>
        <v>3</v>
      </c>
      <c r="K147" s="16">
        <f>IFERROR(VLOOKUP(VLOOKUP(A147,'Redoub FI (en entrée)'!B:N,7,0),Modificateurs!A$8:B$11,2,0),0)</f>
        <v>0</v>
      </c>
      <c r="L147" s="16">
        <f>IFERROR(VLOOKUP(M147,Modificateurs!D$1:E$94,2,0),0)</f>
        <v>2</v>
      </c>
      <c r="M147" t="str">
        <f>VLOOKUP(A147,'Fichier FI (en entrée)'!B:AH,16,0)&amp;" "&amp;VLOOKUP(A147,'Fichier FI (en entrée)'!B:AH,20,0)&amp;" "&amp;VLOOKUP(A147,'Fichier FI (en entrée)'!B:AH,27,0)&amp;" "&amp;VLOOKUP(A147,'Fichier FI (en entrée)'!B:AH,29,0)</f>
        <v xml:space="preserve">S Physique-chimie  </v>
      </c>
      <c r="N147" t="str">
        <f>VLOOKUP(A147,'Fichier FI (en entrée)'!B:AH,8,0)</f>
        <v>En Terminale</v>
      </c>
      <c r="O147" t="b">
        <f>AND(C147&gt;Synthèse!B$8,C147&lt;Synthèse!B$10,NOT(Y147))</f>
        <v>0</v>
      </c>
      <c r="Q147" s="60">
        <f>ROUNDUP(C147/(Synthèse!$B$4+Synthèse!$B$1)*8,0)</f>
        <v>1</v>
      </c>
      <c r="R147" s="60">
        <f>IFERROR(VLOOKUP(A147,'Evaluations (formulaire)'!A:P,6,0)+VLOOKUP(A147,'Evaluations (formulaire)'!A:P,7,0),0)</f>
        <v>0</v>
      </c>
      <c r="S147" s="60">
        <f>IFERROR(VLOOKUP(A147,'Evaluations (formulaire)'!A:P,8,0),0)</f>
        <v>0</v>
      </c>
      <c r="T147" s="60">
        <f>IF(AND(ISBLANK(P147),Q147&lt;=2),Synthèse!$B$41,IF(AND(ISBLANK(P147),Q147&gt;=7),Synthèse!$C$41,R147+S147))</f>
        <v>4.6511627906976744E-3</v>
      </c>
      <c r="U147" s="60">
        <f t="shared" si="26"/>
        <v>16.734651162790698</v>
      </c>
      <c r="V147" s="60">
        <f t="shared" si="27"/>
        <v>123</v>
      </c>
      <c r="X147" s="26">
        <v>944</v>
      </c>
      <c r="Y147" s="26" t="b">
        <f>IFERROR(VLOOKUP(A147,'Calculs FA (auto)'!A:O,15,0),FALSE)</f>
        <v>0</v>
      </c>
      <c r="Z147" s="26">
        <f>IFERROR(VLOOKUP(A147,'Evaluations (formulaire)'!A:M,9,0),0)</f>
        <v>0</v>
      </c>
      <c r="AA147" s="135" t="b">
        <v>1</v>
      </c>
      <c r="AB147" s="135" t="b">
        <v>0</v>
      </c>
      <c r="AC147" s="135" t="b">
        <f t="shared" si="28"/>
        <v>1</v>
      </c>
      <c r="AD147" s="135" t="b">
        <f t="shared" si="29"/>
        <v>0</v>
      </c>
      <c r="AE147" s="135" t="b">
        <f t="shared" si="30"/>
        <v>0</v>
      </c>
      <c r="AF147" s="135" t="b">
        <f>AND(AC147,$V147&lt;=Synthèse!$B$44)</f>
        <v>1</v>
      </c>
      <c r="AG147" s="135" t="b">
        <f>AND(AD147,$V147&lt;=Synthèse!$B$44)</f>
        <v>0</v>
      </c>
      <c r="AH147" s="135" t="b">
        <f>AND(AE147,$V147&lt;=Synthèse!$B$44)</f>
        <v>0</v>
      </c>
      <c r="AI147" s="137" t="b">
        <v>0</v>
      </c>
      <c r="AJ147" s="137" t="b">
        <v>1</v>
      </c>
      <c r="AK147" s="137" t="b">
        <f t="shared" si="31"/>
        <v>0</v>
      </c>
      <c r="AL147" s="137" t="b">
        <f t="shared" si="32"/>
        <v>1</v>
      </c>
      <c r="AM147" s="137" t="b">
        <f>AND(AK147,$V147&lt;=Synthèse!$B$44)</f>
        <v>0</v>
      </c>
      <c r="AN147" s="137" t="b">
        <f>AND(AL147,$V147&lt;=Synthèse!$B$44)</f>
        <v>1</v>
      </c>
    </row>
    <row r="148" spans="1:40">
      <c r="A148" s="17">
        <v>181471</v>
      </c>
      <c r="B148" t="str">
        <f ca="1">VLOOKUP(A148,'Fichier FI (en entrée)'!B:AH,3,0)</f>
        <v>LEOAARMHHP</v>
      </c>
      <c r="C148">
        <f t="shared" si="22"/>
        <v>1423</v>
      </c>
      <c r="D148">
        <f t="shared" si="23"/>
        <v>3.0999999999999996</v>
      </c>
      <c r="E148" s="14" t="str">
        <f>VLOOKUP(A148,'Fichier FI (en entrée)'!B:AH,2,0)</f>
        <v>EV</v>
      </c>
      <c r="F148" s="14" t="b">
        <f t="shared" si="24"/>
        <v>1</v>
      </c>
      <c r="G148" s="14" t="b">
        <f>IFERROR(VLOOKUP(A148,'Calculs FA (auto)'!A:F,6,0),FALSE)</f>
        <v>0</v>
      </c>
      <c r="H148" s="14" t="b">
        <f t="shared" si="25"/>
        <v>0</v>
      </c>
      <c r="I148" s="16">
        <f>IFERROR(VLOOKUP(A148,'Moyennes FI (en entrée)'!B:N,7,0),"")</f>
        <v>12.1</v>
      </c>
      <c r="J148" s="16">
        <f>IFERROR(VLOOKUP(VLOOKUP(A148,'Fichier FI (en entrée)'!B:AH,33,0),Modificateurs!A$2:B$5,2,0),0)</f>
        <v>3</v>
      </c>
      <c r="K148" s="16">
        <f>IFERROR(VLOOKUP(VLOOKUP(A148,'Redoub FI (en entrée)'!B:N,7,0),Modificateurs!A$8:B$11,2,0),0)</f>
        <v>0</v>
      </c>
      <c r="L148" s="16">
        <f>IFERROR(VLOOKUP(M148,Modificateurs!D$1:E$94,2,0),0)</f>
        <v>-12</v>
      </c>
      <c r="M148" t="str">
        <f>VLOOKUP(A148,'Fichier FI (en entrée)'!B:AH,16,0)&amp;" "&amp;VLOOKUP(A148,'Fichier FI (en entrée)'!B:AH,20,0)&amp;" "&amp;VLOOKUP(A148,'Fichier FI (en entrée)'!B:AH,27,0)&amp;" "&amp;VLOOKUP(A148,'Fichier FI (en entrée)'!B:AH,29,0)</f>
        <v xml:space="preserve">STMG Gestion et Finance  </v>
      </c>
      <c r="N148" t="str">
        <f>VLOOKUP(A148,'Fichier FI (en entrée)'!B:AH,8,0)</f>
        <v>En Terminale</v>
      </c>
      <c r="O148" t="b">
        <f>AND(C148&gt;Synthèse!B$8,C148&lt;Synthèse!B$10,NOT(Y148))</f>
        <v>0</v>
      </c>
      <c r="Q148" s="60">
        <f>ROUNDUP(C148/(Synthèse!$B$4+Synthèse!$B$1)*8,0)</f>
        <v>7</v>
      </c>
      <c r="R148" s="60">
        <f>IFERROR(VLOOKUP(A148,'Evaluations (formulaire)'!A:P,6,0)+VLOOKUP(A148,'Evaluations (formulaire)'!A:P,7,0),0)</f>
        <v>0</v>
      </c>
      <c r="S148" s="60">
        <f>IFERROR(VLOOKUP(A148,'Evaluations (formulaire)'!A:P,8,0),0)</f>
        <v>0</v>
      </c>
      <c r="T148" s="60">
        <f>IF(AND(ISBLANK(P148),Q148&lt;=2),Synthèse!$B$41,IF(AND(ISBLANK(P148),Q148&gt;=7),Synthèse!$C$41,R148+S148))</f>
        <v>4.6296296296296294E-3</v>
      </c>
      <c r="U148" s="60">
        <f t="shared" si="26"/>
        <v>3.1046296296296294</v>
      </c>
      <c r="V148" s="60">
        <f t="shared" si="27"/>
        <v>1423</v>
      </c>
      <c r="X148" s="26">
        <v>1518</v>
      </c>
      <c r="Y148" s="26" t="b">
        <f>IFERROR(VLOOKUP(A148,'Calculs FA (auto)'!A:O,15,0),FALSE)</f>
        <v>0</v>
      </c>
      <c r="Z148" s="26">
        <f>IFERROR(VLOOKUP(A148,'Evaluations (formulaire)'!A:M,9,0),0)</f>
        <v>0</v>
      </c>
      <c r="AA148" s="135" t="b">
        <v>1</v>
      </c>
      <c r="AB148" s="135" t="b">
        <v>0</v>
      </c>
      <c r="AC148" s="135" t="b">
        <f t="shared" si="28"/>
        <v>1</v>
      </c>
      <c r="AD148" s="135" t="b">
        <f t="shared" si="29"/>
        <v>0</v>
      </c>
      <c r="AE148" s="135" t="b">
        <f t="shared" si="30"/>
        <v>0</v>
      </c>
      <c r="AF148" s="135" t="b">
        <f>AND(AC148,$V148&lt;=Synthèse!$B$44)</f>
        <v>0</v>
      </c>
      <c r="AG148" s="135" t="b">
        <f>AND(AD148,$V148&lt;=Synthèse!$B$44)</f>
        <v>0</v>
      </c>
      <c r="AH148" s="135" t="b">
        <f>AND(AE148,$V148&lt;=Synthèse!$B$44)</f>
        <v>0</v>
      </c>
      <c r="AI148" s="137" t="b">
        <v>0</v>
      </c>
      <c r="AJ148" s="137" t="b">
        <v>1</v>
      </c>
      <c r="AK148" s="137" t="b">
        <f t="shared" si="31"/>
        <v>0</v>
      </c>
      <c r="AL148" s="137" t="b">
        <f t="shared" si="32"/>
        <v>1</v>
      </c>
      <c r="AM148" s="137" t="b">
        <f>AND(AK148,$V148&lt;=Synthèse!$B$44)</f>
        <v>0</v>
      </c>
      <c r="AN148" s="137" t="b">
        <f>AND(AL148,$V148&lt;=Synthèse!$B$44)</f>
        <v>0</v>
      </c>
    </row>
    <row r="149" spans="1:40">
      <c r="A149" s="17">
        <v>181478</v>
      </c>
      <c r="B149" t="str">
        <f ca="1">VLOOKUP(A149,'Fichier FI (en entrée)'!B:AH,3,0)</f>
        <v>VRMOYCZKYQ</v>
      </c>
      <c r="C149">
        <f t="shared" si="22"/>
        <v>92</v>
      </c>
      <c r="D149">
        <f t="shared" si="23"/>
        <v>17.27</v>
      </c>
      <c r="E149" s="14" t="str">
        <f>VLOOKUP(A149,'Fichier FI (en entrée)'!B:AH,2,0)</f>
        <v>EV</v>
      </c>
      <c r="F149" s="14" t="b">
        <f t="shared" si="24"/>
        <v>1</v>
      </c>
      <c r="G149" s="14" t="b">
        <f>IFERROR(VLOOKUP(A149,'Calculs FA (auto)'!A:F,6,0),FALSE)</f>
        <v>0</v>
      </c>
      <c r="H149" s="14" t="b">
        <f t="shared" si="25"/>
        <v>0</v>
      </c>
      <c r="I149" s="16">
        <f>IFERROR(VLOOKUP(A149,'Moyennes FI (en entrée)'!B:N,7,0),"")</f>
        <v>11.27</v>
      </c>
      <c r="J149" s="16">
        <f>IFERROR(VLOOKUP(VLOOKUP(A149,'Fichier FI (en entrée)'!B:AH,33,0),Modificateurs!A$2:B$5,2,0),0)</f>
        <v>3</v>
      </c>
      <c r="K149" s="16">
        <f>IFERROR(VLOOKUP(VLOOKUP(A149,'Redoub FI (en entrée)'!B:N,7,0),Modificateurs!A$8:B$11,2,0),0)</f>
        <v>0</v>
      </c>
      <c r="L149" s="16">
        <f>IFERROR(VLOOKUP(M149,Modificateurs!D$1:E$94,2,0),0)</f>
        <v>3</v>
      </c>
      <c r="M149" t="str">
        <f>VLOOKUP(A149,'Fichier FI (en entrée)'!B:AH,16,0)&amp;" "&amp;VLOOKUP(A149,'Fichier FI (en entrée)'!B:AH,20,0)&amp;" "&amp;VLOOKUP(A149,'Fichier FI (en entrée)'!B:AH,27,0)&amp;" "&amp;VLOOKUP(A149,'Fichier FI (en entrée)'!B:AH,29,0)</f>
        <v xml:space="preserve">S Informatique et Sciences du numérique  </v>
      </c>
      <c r="N149" t="str">
        <f>VLOOKUP(A149,'Fichier FI (en entrée)'!B:AH,8,0)</f>
        <v>En Terminale</v>
      </c>
      <c r="O149" t="b">
        <f>AND(C149&gt;Synthèse!B$8,C149&lt;Synthèse!B$10,NOT(Y149))</f>
        <v>0</v>
      </c>
      <c r="Q149" s="60">
        <f>ROUNDUP(C149/(Synthèse!$B$4+Synthèse!$B$1)*8,0)</f>
        <v>1</v>
      </c>
      <c r="R149" s="60">
        <f>IFERROR(VLOOKUP(A149,'Evaluations (formulaire)'!A:P,6,0)+VLOOKUP(A149,'Evaluations (formulaire)'!A:P,7,0),0)</f>
        <v>0</v>
      </c>
      <c r="S149" s="60">
        <f>IFERROR(VLOOKUP(A149,'Evaluations (formulaire)'!A:P,8,0),0)</f>
        <v>0</v>
      </c>
      <c r="T149" s="60">
        <f>IF(AND(ISBLANK(P149),Q149&lt;=2),Synthèse!$B$41,IF(AND(ISBLANK(P149),Q149&gt;=7),Synthèse!$C$41,R149+S149))</f>
        <v>4.6511627906976744E-3</v>
      </c>
      <c r="U149" s="60">
        <f t="shared" si="26"/>
        <v>17.274651162790697</v>
      </c>
      <c r="V149" s="60">
        <f t="shared" si="27"/>
        <v>92</v>
      </c>
      <c r="X149" s="26">
        <v>299</v>
      </c>
      <c r="Y149" s="26" t="b">
        <f>IFERROR(VLOOKUP(A149,'Calculs FA (auto)'!A:O,15,0),FALSE)</f>
        <v>0</v>
      </c>
      <c r="Z149" s="26">
        <f>IFERROR(VLOOKUP(A149,'Evaluations (formulaire)'!A:M,9,0),0)</f>
        <v>0</v>
      </c>
      <c r="AA149" s="135" t="b">
        <v>0</v>
      </c>
      <c r="AB149" s="135" t="b">
        <v>1</v>
      </c>
      <c r="AC149" s="135" t="b">
        <f t="shared" si="28"/>
        <v>0</v>
      </c>
      <c r="AD149" s="135" t="b">
        <f t="shared" si="29"/>
        <v>1</v>
      </c>
      <c r="AE149" s="135" t="b">
        <f t="shared" si="30"/>
        <v>0</v>
      </c>
      <c r="AF149" s="135" t="b">
        <f>AND(AC149,$V149&lt;=Synthèse!$B$44)</f>
        <v>0</v>
      </c>
      <c r="AG149" s="135" t="b">
        <f>AND(AD149,$V149&lt;=Synthèse!$B$44)</f>
        <v>1</v>
      </c>
      <c r="AH149" s="135" t="b">
        <f>AND(AE149,$V149&lt;=Synthèse!$B$44)</f>
        <v>0</v>
      </c>
      <c r="AI149" s="137" t="b">
        <v>1</v>
      </c>
      <c r="AJ149" s="137" t="b">
        <v>0</v>
      </c>
      <c r="AK149" s="137" t="b">
        <f t="shared" si="31"/>
        <v>1</v>
      </c>
      <c r="AL149" s="137" t="b">
        <f t="shared" si="32"/>
        <v>0</v>
      </c>
      <c r="AM149" s="137" t="b">
        <f>AND(AK149,$V149&lt;=Synthèse!$B$44)</f>
        <v>1</v>
      </c>
      <c r="AN149" s="137" t="b">
        <f>AND(AL149,$V149&lt;=Synthèse!$B$44)</f>
        <v>0</v>
      </c>
    </row>
    <row r="150" spans="1:40">
      <c r="A150" s="17">
        <v>181484</v>
      </c>
      <c r="B150" t="str">
        <f ca="1">VLOOKUP(A150,'Fichier FI (en entrée)'!B:AH,3,0)</f>
        <v>VJFPYVWPBI</v>
      </c>
      <c r="C150">
        <f t="shared" si="22"/>
        <v>2097</v>
      </c>
      <c r="D150">
        <f t="shared" si="23"/>
        <v>-100</v>
      </c>
      <c r="E150" s="14" t="str">
        <f>VLOOKUP(A150,'Fichier FI (en entrée)'!B:AH,2,0)</f>
        <v>ENV</v>
      </c>
      <c r="F150" s="14" t="b">
        <f t="shared" si="24"/>
        <v>0</v>
      </c>
      <c r="G150" s="14" t="b">
        <f>IFERROR(VLOOKUP(A150,'Calculs FA (auto)'!A:F,6,0),FALSE)</f>
        <v>0</v>
      </c>
      <c r="H150" s="14" t="b">
        <f t="shared" si="25"/>
        <v>0</v>
      </c>
      <c r="I150" s="16" t="str">
        <f>IFERROR(VLOOKUP(A150,'Moyennes FI (en entrée)'!B:N,7,0),"")</f>
        <v/>
      </c>
      <c r="J150" s="16">
        <f>IFERROR(VLOOKUP(VLOOKUP(A150,'Fichier FI (en entrée)'!B:AH,33,0),Modificateurs!A$2:B$5,2,0),0)</f>
        <v>3</v>
      </c>
      <c r="K150" s="16">
        <f>IFERROR(VLOOKUP(VLOOKUP(A150,'Redoub FI (en entrée)'!B:N,7,0),Modificateurs!A$8:B$11,2,0),0)</f>
        <v>0</v>
      </c>
      <c r="L150" s="16">
        <f>IFERROR(VLOOKUP(M150,Modificateurs!D$1:E$94,2,0),0)</f>
        <v>-12</v>
      </c>
      <c r="M150" t="str">
        <f>VLOOKUP(A150,'Fichier FI (en entrée)'!B:AH,16,0)&amp;" "&amp;VLOOKUP(A150,'Fichier FI (en entrée)'!B:AH,20,0)&amp;" "&amp;VLOOKUP(A150,'Fichier FI (en entrée)'!B:AH,27,0)&amp;" "&amp;VLOOKUP(A150,'Fichier FI (en entrée)'!B:AH,29,0)</f>
        <v xml:space="preserve">STMG Ressources Humaines et Communication  </v>
      </c>
      <c r="N150" t="str">
        <f>VLOOKUP(A150,'Fichier FI (en entrée)'!B:AH,8,0)</f>
        <v>En Terminale</v>
      </c>
      <c r="O150" t="b">
        <f>AND(C150&gt;Synthèse!B$8,C150&lt;Synthèse!B$10,NOT(Y150))</f>
        <v>0</v>
      </c>
      <c r="Q150" s="60">
        <f>ROUNDUP(C150/(Synthèse!$B$4+Synthèse!$B$1)*8,0)</f>
        <v>10</v>
      </c>
      <c r="R150" s="60">
        <f>IFERROR(VLOOKUP(A150,'Evaluations (formulaire)'!A:P,6,0)+VLOOKUP(A150,'Evaluations (formulaire)'!A:P,7,0),0)</f>
        <v>0</v>
      </c>
      <c r="S150" s="60">
        <f>IFERROR(VLOOKUP(A150,'Evaluations (formulaire)'!A:P,8,0),0)</f>
        <v>0</v>
      </c>
      <c r="T150" s="60">
        <f>IF(AND(ISBLANK(P150),Q150&lt;=2),Synthèse!$B$41,IF(AND(ISBLANK(P150),Q150&gt;=7),Synthèse!$C$41,R150+S150))</f>
        <v>4.6296296296296294E-3</v>
      </c>
      <c r="U150" s="60">
        <f t="shared" si="26"/>
        <v>-99.995370370370367</v>
      </c>
      <c r="V150" s="60">
        <f t="shared" si="27"/>
        <v>1983</v>
      </c>
      <c r="X150" s="26">
        <v>296</v>
      </c>
      <c r="Y150" s="26" t="b">
        <f>IFERROR(VLOOKUP(A150,'Calculs FA (auto)'!A:O,15,0),FALSE)</f>
        <v>0</v>
      </c>
      <c r="Z150" s="26">
        <f>IFERROR(VLOOKUP(A150,'Evaluations (formulaire)'!A:M,9,0),0)</f>
        <v>0</v>
      </c>
      <c r="AA150" s="135" t="b">
        <v>1</v>
      </c>
      <c r="AB150" s="135" t="b">
        <v>0</v>
      </c>
      <c r="AC150" s="135" t="b">
        <f t="shared" si="28"/>
        <v>0</v>
      </c>
      <c r="AD150" s="135" t="b">
        <f t="shared" si="29"/>
        <v>0</v>
      </c>
      <c r="AE150" s="135" t="b">
        <f t="shared" si="30"/>
        <v>0</v>
      </c>
      <c r="AF150" s="135" t="b">
        <f>AND(AC150,$V150&lt;=Synthèse!$B$44)</f>
        <v>0</v>
      </c>
      <c r="AG150" s="135" t="b">
        <f>AND(AD150,$V150&lt;=Synthèse!$B$44)</f>
        <v>0</v>
      </c>
      <c r="AH150" s="135" t="b">
        <f>AND(AE150,$V150&lt;=Synthèse!$B$44)</f>
        <v>0</v>
      </c>
      <c r="AI150" s="137" t="b">
        <v>0</v>
      </c>
      <c r="AJ150" s="137" t="b">
        <v>1</v>
      </c>
      <c r="AK150" s="137" t="b">
        <f t="shared" si="31"/>
        <v>0</v>
      </c>
      <c r="AL150" s="137" t="b">
        <f t="shared" si="32"/>
        <v>0</v>
      </c>
      <c r="AM150" s="137" t="b">
        <f>AND(AK150,$V150&lt;=Synthèse!$B$44)</f>
        <v>0</v>
      </c>
      <c r="AN150" s="137" t="b">
        <f>AND(AL150,$V150&lt;=Synthèse!$B$44)</f>
        <v>0</v>
      </c>
    </row>
    <row r="151" spans="1:40">
      <c r="A151" s="17">
        <v>181489</v>
      </c>
      <c r="B151" t="str">
        <f ca="1">VLOOKUP(A151,'Fichier FI (en entrée)'!B:AH,3,0)</f>
        <v>GXRIMZBINQ</v>
      </c>
      <c r="C151">
        <f t="shared" si="22"/>
        <v>2097</v>
      </c>
      <c r="D151">
        <f t="shared" si="23"/>
        <v>-100</v>
      </c>
      <c r="E151" s="14" t="str">
        <f>VLOOKUP(A151,'Fichier FI (en entrée)'!B:AH,2,0)</f>
        <v>ENV</v>
      </c>
      <c r="F151" s="14" t="b">
        <f t="shared" si="24"/>
        <v>0</v>
      </c>
      <c r="G151" s="14" t="b">
        <f>IFERROR(VLOOKUP(A151,'Calculs FA (auto)'!A:F,6,0),FALSE)</f>
        <v>0</v>
      </c>
      <c r="H151" s="14" t="b">
        <f t="shared" si="25"/>
        <v>0</v>
      </c>
      <c r="I151" s="16" t="str">
        <f>IFERROR(VLOOKUP(A151,'Moyennes FI (en entrée)'!B:N,7,0),"")</f>
        <v/>
      </c>
      <c r="J151" s="16">
        <f>IFERROR(VLOOKUP(VLOOKUP(A151,'Fichier FI (en entrée)'!B:AH,33,0),Modificateurs!A$2:B$5,2,0),0)</f>
        <v>0</v>
      </c>
      <c r="K151" s="16">
        <f>IFERROR(VLOOKUP(VLOOKUP(A151,'Redoub FI (en entrée)'!B:N,7,0),Modificateurs!A$8:B$11,2,0),0)</f>
        <v>0</v>
      </c>
      <c r="L151" s="16">
        <f>IFERROR(VLOOKUP(M151,Modificateurs!D$1:E$94,2,0),0)</f>
        <v>-6</v>
      </c>
      <c r="M151" t="str">
        <f>VLOOKUP(A151,'Fichier FI (en entrée)'!B:AH,16,0)&amp;" "&amp;VLOOKUP(A151,'Fichier FI (en entrée)'!B:AH,20,0)&amp;" "&amp;VLOOKUP(A151,'Fichier FI (en entrée)'!B:AH,27,0)&amp;" "&amp;VLOOKUP(A151,'Fichier FI (en entrée)'!B:AH,29,0)</f>
        <v xml:space="preserve">ES Economie approfondie  </v>
      </c>
      <c r="N151" t="str">
        <f>VLOOKUP(A151,'Fichier FI (en entrée)'!B:AH,8,0)</f>
        <v>En Terminale</v>
      </c>
      <c r="O151" t="b">
        <f>AND(C151&gt;Synthèse!B$8,C151&lt;Synthèse!B$10,NOT(Y151))</f>
        <v>0</v>
      </c>
      <c r="Q151" s="60">
        <f>ROUNDUP(C151/(Synthèse!$B$4+Synthèse!$B$1)*8,0)</f>
        <v>10</v>
      </c>
      <c r="R151" s="60">
        <f>IFERROR(VLOOKUP(A151,'Evaluations (formulaire)'!A:P,6,0)+VLOOKUP(A151,'Evaluations (formulaire)'!A:P,7,0),0)</f>
        <v>0</v>
      </c>
      <c r="S151" s="60">
        <f>IFERROR(VLOOKUP(A151,'Evaluations (formulaire)'!A:P,8,0),0)</f>
        <v>0</v>
      </c>
      <c r="T151" s="60">
        <f>IF(AND(ISBLANK(P151),Q151&lt;=2),Synthèse!$B$41,IF(AND(ISBLANK(P151),Q151&gt;=7),Synthèse!$C$41,R151+S151))</f>
        <v>4.6296296296296294E-3</v>
      </c>
      <c r="U151" s="60">
        <f t="shared" si="26"/>
        <v>-99.995370370370367</v>
      </c>
      <c r="V151" s="60">
        <f t="shared" si="27"/>
        <v>1983</v>
      </c>
      <c r="X151" s="26">
        <v>51</v>
      </c>
      <c r="Y151" s="26" t="b">
        <f>IFERROR(VLOOKUP(A151,'Calculs FA (auto)'!A:O,15,0),FALSE)</f>
        <v>0</v>
      </c>
      <c r="Z151" s="26">
        <f>IFERROR(VLOOKUP(A151,'Evaluations (formulaire)'!A:M,9,0),0)</f>
        <v>0</v>
      </c>
      <c r="AA151" s="135" t="b">
        <v>1</v>
      </c>
      <c r="AB151" s="135" t="b">
        <v>0</v>
      </c>
      <c r="AC151" s="135" t="b">
        <f t="shared" si="28"/>
        <v>0</v>
      </c>
      <c r="AD151" s="135" t="b">
        <f t="shared" si="29"/>
        <v>0</v>
      </c>
      <c r="AE151" s="135" t="b">
        <f t="shared" si="30"/>
        <v>0</v>
      </c>
      <c r="AF151" s="135" t="b">
        <f>AND(AC151,$V151&lt;=Synthèse!$B$44)</f>
        <v>0</v>
      </c>
      <c r="AG151" s="135" t="b">
        <f>AND(AD151,$V151&lt;=Synthèse!$B$44)</f>
        <v>0</v>
      </c>
      <c r="AH151" s="135" t="b">
        <f>AND(AE151,$V151&lt;=Synthèse!$B$44)</f>
        <v>0</v>
      </c>
      <c r="AI151" s="137" t="b">
        <v>0</v>
      </c>
      <c r="AJ151" s="137" t="b">
        <v>1</v>
      </c>
      <c r="AK151" s="137" t="b">
        <f t="shared" si="31"/>
        <v>0</v>
      </c>
      <c r="AL151" s="137" t="b">
        <f t="shared" si="32"/>
        <v>0</v>
      </c>
      <c r="AM151" s="137" t="b">
        <f>AND(AK151,$V151&lt;=Synthèse!$B$44)</f>
        <v>0</v>
      </c>
      <c r="AN151" s="137" t="b">
        <f>AND(AL151,$V151&lt;=Synthèse!$B$44)</f>
        <v>0</v>
      </c>
    </row>
    <row r="152" spans="1:40">
      <c r="A152" s="17">
        <v>181510</v>
      </c>
      <c r="B152" t="str">
        <f ca="1">VLOOKUP(A152,'Fichier FI (en entrée)'!B:AH,3,0)</f>
        <v>WUGAXBPQAT</v>
      </c>
      <c r="C152">
        <f t="shared" si="22"/>
        <v>305</v>
      </c>
      <c r="D152">
        <f t="shared" si="23"/>
        <v>14.74</v>
      </c>
      <c r="E152" s="14" t="str">
        <f>VLOOKUP(A152,'Fichier FI (en entrée)'!B:AH,2,0)</f>
        <v>EV</v>
      </c>
      <c r="F152" s="14" t="b">
        <f t="shared" si="24"/>
        <v>1</v>
      </c>
      <c r="G152" s="14" t="b">
        <f>IFERROR(VLOOKUP(A152,'Calculs FA (auto)'!A:F,6,0),FALSE)</f>
        <v>0</v>
      </c>
      <c r="H152" s="14" t="b">
        <f t="shared" si="25"/>
        <v>0</v>
      </c>
      <c r="I152" s="16">
        <f>IFERROR(VLOOKUP(A152,'Moyennes FI (en entrée)'!B:N,7,0),"")</f>
        <v>10.74</v>
      </c>
      <c r="J152" s="16">
        <f>IFERROR(VLOOKUP(VLOOKUP(A152,'Fichier FI (en entrée)'!B:AH,33,0),Modificateurs!A$2:B$5,2,0),0)</f>
        <v>1</v>
      </c>
      <c r="K152" s="16">
        <f>IFERROR(VLOOKUP(VLOOKUP(A152,'Redoub FI (en entrée)'!B:N,7,0),Modificateurs!A$8:B$11,2,0),0)</f>
        <v>0</v>
      </c>
      <c r="L152" s="16">
        <f>IFERROR(VLOOKUP(M152,Modificateurs!D$1:E$94,2,0),0)</f>
        <v>3</v>
      </c>
      <c r="M152" t="str">
        <f>VLOOKUP(A152,'Fichier FI (en entrée)'!B:AH,16,0)&amp;" "&amp;VLOOKUP(A152,'Fichier FI (en entrée)'!B:AH,20,0)&amp;" "&amp;VLOOKUP(A152,'Fichier FI (en entrée)'!B:AH,27,0)&amp;" "&amp;VLOOKUP(A152,'Fichier FI (en entrée)'!B:AH,29,0)</f>
        <v xml:space="preserve">S Informatique et Sciences du numérique  </v>
      </c>
      <c r="N152" t="str">
        <f>VLOOKUP(A152,'Fichier FI (en entrée)'!B:AH,8,0)</f>
        <v>En Terminale</v>
      </c>
      <c r="O152" t="b">
        <f>AND(C152&gt;Synthèse!B$8,C152&lt;Synthèse!B$10,NOT(Y152))</f>
        <v>0</v>
      </c>
      <c r="Q152" s="60">
        <f>ROUNDUP(C152/(Synthèse!$B$4+Synthèse!$B$1)*8,0)</f>
        <v>2</v>
      </c>
      <c r="R152" s="60">
        <f>IFERROR(VLOOKUP(A152,'Evaluations (formulaire)'!A:P,6,0)+VLOOKUP(A152,'Evaluations (formulaire)'!A:P,7,0),0)</f>
        <v>0</v>
      </c>
      <c r="S152" s="60">
        <f>IFERROR(VLOOKUP(A152,'Evaluations (formulaire)'!A:P,8,0),0)</f>
        <v>0</v>
      </c>
      <c r="T152" s="60">
        <f>IF(AND(ISBLANK(P152),Q152&lt;=2),Synthèse!$B$41,IF(AND(ISBLANK(P152),Q152&gt;=7),Synthèse!$C$41,R152+S152))</f>
        <v>4.6511627906976744E-3</v>
      </c>
      <c r="U152" s="60">
        <f t="shared" si="26"/>
        <v>14.744651162790698</v>
      </c>
      <c r="V152" s="60">
        <f t="shared" si="27"/>
        <v>305</v>
      </c>
      <c r="X152" s="26">
        <v>425</v>
      </c>
      <c r="Y152" s="26" t="b">
        <f>IFERROR(VLOOKUP(A152,'Calculs FA (auto)'!A:O,15,0),FALSE)</f>
        <v>0</v>
      </c>
      <c r="Z152" s="26">
        <f>IFERROR(VLOOKUP(A152,'Evaluations (formulaire)'!A:M,9,0),0)</f>
        <v>0</v>
      </c>
      <c r="AA152" s="135" t="b">
        <v>1</v>
      </c>
      <c r="AB152" s="135" t="b">
        <v>0</v>
      </c>
      <c r="AC152" s="135" t="b">
        <f t="shared" si="28"/>
        <v>1</v>
      </c>
      <c r="AD152" s="135" t="b">
        <f t="shared" si="29"/>
        <v>0</v>
      </c>
      <c r="AE152" s="135" t="b">
        <f t="shared" si="30"/>
        <v>0</v>
      </c>
      <c r="AF152" s="135" t="b">
        <f>AND(AC152,$V152&lt;=Synthèse!$B$44)</f>
        <v>1</v>
      </c>
      <c r="AG152" s="135" t="b">
        <f>AND(AD152,$V152&lt;=Synthèse!$B$44)</f>
        <v>0</v>
      </c>
      <c r="AH152" s="135" t="b">
        <f>AND(AE152,$V152&lt;=Synthèse!$B$44)</f>
        <v>0</v>
      </c>
      <c r="AI152" s="137" t="b">
        <v>0</v>
      </c>
      <c r="AJ152" s="137" t="b">
        <v>1</v>
      </c>
      <c r="AK152" s="137" t="b">
        <f t="shared" si="31"/>
        <v>0</v>
      </c>
      <c r="AL152" s="137" t="b">
        <f t="shared" si="32"/>
        <v>1</v>
      </c>
      <c r="AM152" s="137" t="b">
        <f>AND(AK152,$V152&lt;=Synthèse!$B$44)</f>
        <v>0</v>
      </c>
      <c r="AN152" s="137" t="b">
        <f>AND(AL152,$V152&lt;=Synthèse!$B$44)</f>
        <v>1</v>
      </c>
    </row>
    <row r="153" spans="1:40">
      <c r="A153" s="17">
        <v>181524</v>
      </c>
      <c r="B153" t="str">
        <f ca="1">VLOOKUP(A153,'Fichier FI (en entrée)'!B:AH,3,0)</f>
        <v>YDZMAESVMA</v>
      </c>
      <c r="C153">
        <f t="shared" si="22"/>
        <v>592</v>
      </c>
      <c r="D153">
        <f t="shared" si="23"/>
        <v>12.92</v>
      </c>
      <c r="E153" s="14" t="str">
        <f>VLOOKUP(A153,'Fichier FI (en entrée)'!B:AH,2,0)</f>
        <v>EV</v>
      </c>
      <c r="F153" s="14" t="b">
        <f t="shared" si="24"/>
        <v>1</v>
      </c>
      <c r="G153" s="14" t="b">
        <f>IFERROR(VLOOKUP(A153,'Calculs FA (auto)'!A:F,6,0),FALSE)</f>
        <v>0</v>
      </c>
      <c r="H153" s="14" t="b">
        <f t="shared" si="25"/>
        <v>0</v>
      </c>
      <c r="I153" s="16">
        <f>IFERROR(VLOOKUP(A153,'Moyennes FI (en entrée)'!B:N,7,0),"")</f>
        <v>10.92</v>
      </c>
      <c r="J153" s="16">
        <f>IFERROR(VLOOKUP(VLOOKUP(A153,'Fichier FI (en entrée)'!B:AH,33,0),Modificateurs!A$2:B$5,2,0),0)</f>
        <v>0</v>
      </c>
      <c r="K153" s="16">
        <f>IFERROR(VLOOKUP(VLOOKUP(A153,'Redoub FI (en entrée)'!B:N,7,0),Modificateurs!A$8:B$11,2,0),0)</f>
        <v>0</v>
      </c>
      <c r="L153" s="16">
        <f>IFERROR(VLOOKUP(M153,Modificateurs!D$1:E$94,2,0),0)</f>
        <v>2</v>
      </c>
      <c r="M153" t="str">
        <f>VLOOKUP(A153,'Fichier FI (en entrée)'!B:AH,16,0)&amp;" "&amp;VLOOKUP(A153,'Fichier FI (en entrée)'!B:AH,20,0)&amp;" "&amp;VLOOKUP(A153,'Fichier FI (en entrée)'!B:AH,27,0)&amp;" "&amp;VLOOKUP(A153,'Fichier FI (en entrée)'!B:AH,29,0)</f>
        <v xml:space="preserve">S Mathématiques  </v>
      </c>
      <c r="N153" t="str">
        <f>VLOOKUP(A153,'Fichier FI (en entrée)'!B:AH,8,0)</f>
        <v>En Terminale</v>
      </c>
      <c r="O153" t="b">
        <f>AND(C153&gt;Synthèse!B$8,C153&lt;Synthèse!B$10,NOT(Y153))</f>
        <v>1</v>
      </c>
      <c r="P153" t="s">
        <v>2263</v>
      </c>
      <c r="Q153" s="60">
        <f>ROUNDUP(C153/(Synthèse!$B$4+Synthèse!$B$1)*8,0)</f>
        <v>3</v>
      </c>
      <c r="R153" s="60">
        <f>IFERROR(VLOOKUP(A153,'Evaluations (formulaire)'!A:P,6,0)+VLOOKUP(A153,'Evaluations (formulaire)'!A:P,7,0),0)</f>
        <v>0</v>
      </c>
      <c r="S153" s="60">
        <f>IFERROR(VLOOKUP(A153,'Evaluations (formulaire)'!A:P,8,0),0)</f>
        <v>0</v>
      </c>
      <c r="T153" s="60">
        <f>IF(AND(ISBLANK(P153),Q153&lt;=2),Synthèse!$B$41,IF(AND(ISBLANK(P153),Q153&gt;=7),Synthèse!$C$41,R153+S153))</f>
        <v>0</v>
      </c>
      <c r="U153" s="60">
        <f t="shared" si="26"/>
        <v>12.92</v>
      </c>
      <c r="V153" s="60">
        <f t="shared" si="27"/>
        <v>593</v>
      </c>
      <c r="X153" s="26">
        <v>83</v>
      </c>
      <c r="Y153" s="26" t="b">
        <f>IFERROR(VLOOKUP(A153,'Calculs FA (auto)'!A:O,15,0),FALSE)</f>
        <v>0</v>
      </c>
      <c r="Z153" s="26">
        <f>IFERROR(VLOOKUP(A153,'Evaluations (formulaire)'!A:M,9,0),0)</f>
        <v>0</v>
      </c>
      <c r="AA153" s="135" t="b">
        <v>0</v>
      </c>
      <c r="AB153" s="135" t="b">
        <v>1</v>
      </c>
      <c r="AC153" s="135" t="b">
        <f t="shared" si="28"/>
        <v>0</v>
      </c>
      <c r="AD153" s="135" t="b">
        <f t="shared" si="29"/>
        <v>1</v>
      </c>
      <c r="AE153" s="135" t="b">
        <f t="shared" si="30"/>
        <v>0</v>
      </c>
      <c r="AF153" s="135" t="b">
        <f>AND(AC153,$V153&lt;=Synthèse!$B$44)</f>
        <v>0</v>
      </c>
      <c r="AG153" s="135" t="b">
        <f>AND(AD153,$V153&lt;=Synthèse!$B$44)</f>
        <v>1</v>
      </c>
      <c r="AH153" s="135" t="b">
        <f>AND(AE153,$V153&lt;=Synthèse!$B$44)</f>
        <v>0</v>
      </c>
      <c r="AI153" s="137" t="b">
        <v>1</v>
      </c>
      <c r="AJ153" s="137" t="b">
        <v>0</v>
      </c>
      <c r="AK153" s="137" t="b">
        <f t="shared" si="31"/>
        <v>1</v>
      </c>
      <c r="AL153" s="137" t="b">
        <f t="shared" si="32"/>
        <v>0</v>
      </c>
      <c r="AM153" s="137" t="b">
        <f>AND(AK153,$V153&lt;=Synthèse!$B$44)</f>
        <v>1</v>
      </c>
      <c r="AN153" s="137" t="b">
        <f>AND(AL153,$V153&lt;=Synthèse!$B$44)</f>
        <v>0</v>
      </c>
    </row>
    <row r="154" spans="1:40">
      <c r="A154" s="17">
        <v>181528</v>
      </c>
      <c r="B154" t="str">
        <f ca="1">VLOOKUP(A154,'Fichier FI (en entrée)'!B:AH,3,0)</f>
        <v>THTMBJGHOU</v>
      </c>
      <c r="C154">
        <f t="shared" si="22"/>
        <v>2097</v>
      </c>
      <c r="D154">
        <f t="shared" si="23"/>
        <v>-100</v>
      </c>
      <c r="E154" s="14" t="str">
        <f>VLOOKUP(A154,'Fichier FI (en entrée)'!B:AH,2,0)</f>
        <v>ENV</v>
      </c>
      <c r="F154" s="14" t="b">
        <f t="shared" si="24"/>
        <v>0</v>
      </c>
      <c r="G154" s="14" t="b">
        <f>IFERROR(VLOOKUP(A154,'Calculs FA (auto)'!A:F,6,0),FALSE)</f>
        <v>0</v>
      </c>
      <c r="H154" s="14" t="b">
        <f t="shared" si="25"/>
        <v>0</v>
      </c>
      <c r="I154" s="16" t="str">
        <f>IFERROR(VLOOKUP(A154,'Moyennes FI (en entrée)'!B:N,7,0),"")</f>
        <v/>
      </c>
      <c r="J154" s="16">
        <f>IFERROR(VLOOKUP(VLOOKUP(A154,'Fichier FI (en entrée)'!B:AH,33,0),Modificateurs!A$2:B$5,2,0),0)</f>
        <v>0</v>
      </c>
      <c r="K154" s="16">
        <f>IFERROR(VLOOKUP(VLOOKUP(A154,'Redoub FI (en entrée)'!B:N,7,0),Modificateurs!A$8:B$11,2,0),0)</f>
        <v>0</v>
      </c>
      <c r="L154" s="16">
        <f>IFERROR(VLOOKUP(M154,Modificateurs!D$1:E$94,2,0),0)</f>
        <v>-12</v>
      </c>
      <c r="M154" t="str">
        <f>VLOOKUP(A154,'Fichier FI (en entrée)'!B:AH,16,0)&amp;" "&amp;VLOOKUP(A154,'Fichier FI (en entrée)'!B:AH,20,0)&amp;" "&amp;VLOOKUP(A154,'Fichier FI (en entrée)'!B:AH,27,0)&amp;" "&amp;VLOOKUP(A154,'Fichier FI (en entrée)'!B:AH,29,0)</f>
        <v xml:space="preserve">P Vente (prospection, négociation, suivi de clientèle)  </v>
      </c>
      <c r="N154" t="str">
        <f>VLOOKUP(A154,'Fichier FI (en entrée)'!B:AH,8,0)</f>
        <v>En Terminale</v>
      </c>
      <c r="O154" t="b">
        <f>AND(C154&gt;Synthèse!B$8,C154&lt;Synthèse!B$10,NOT(Y154))</f>
        <v>0</v>
      </c>
      <c r="Q154" s="60">
        <f>ROUNDUP(C154/(Synthèse!$B$4+Synthèse!$B$1)*8,0)</f>
        <v>10</v>
      </c>
      <c r="R154" s="60">
        <f>IFERROR(VLOOKUP(A154,'Evaluations (formulaire)'!A:P,6,0)+VLOOKUP(A154,'Evaluations (formulaire)'!A:P,7,0),0)</f>
        <v>0</v>
      </c>
      <c r="S154" s="60">
        <f>IFERROR(VLOOKUP(A154,'Evaluations (formulaire)'!A:P,8,0),0)</f>
        <v>0</v>
      </c>
      <c r="T154" s="60">
        <f>IF(AND(ISBLANK(P154),Q154&lt;=2),Synthèse!$B$41,IF(AND(ISBLANK(P154),Q154&gt;=7),Synthèse!$C$41,R154+S154))</f>
        <v>4.6296296296296294E-3</v>
      </c>
      <c r="U154" s="60">
        <f t="shared" si="26"/>
        <v>-99.995370370370367</v>
      </c>
      <c r="V154" s="60">
        <f t="shared" si="27"/>
        <v>1983</v>
      </c>
      <c r="X154" s="26">
        <v>333</v>
      </c>
      <c r="Y154" s="26" t="b">
        <f>IFERROR(VLOOKUP(A154,'Calculs FA (auto)'!A:O,15,0),FALSE)</f>
        <v>0</v>
      </c>
      <c r="Z154" s="26">
        <f>IFERROR(VLOOKUP(A154,'Evaluations (formulaire)'!A:M,9,0),0)</f>
        <v>0</v>
      </c>
      <c r="AA154" s="135" t="b">
        <v>0</v>
      </c>
      <c r="AB154" s="135" t="b">
        <v>1</v>
      </c>
      <c r="AC154" s="135" t="b">
        <f t="shared" si="28"/>
        <v>0</v>
      </c>
      <c r="AD154" s="135" t="b">
        <f t="shared" si="29"/>
        <v>0</v>
      </c>
      <c r="AE154" s="135" t="b">
        <f t="shared" si="30"/>
        <v>0</v>
      </c>
      <c r="AF154" s="135" t="b">
        <f>AND(AC154,$V154&lt;=Synthèse!$B$44)</f>
        <v>0</v>
      </c>
      <c r="AG154" s="135" t="b">
        <f>AND(AD154,$V154&lt;=Synthèse!$B$44)</f>
        <v>0</v>
      </c>
      <c r="AH154" s="135" t="b">
        <f>AND(AE154,$V154&lt;=Synthèse!$B$44)</f>
        <v>0</v>
      </c>
      <c r="AI154" s="137" t="b">
        <v>1</v>
      </c>
      <c r="AJ154" s="137" t="b">
        <v>0</v>
      </c>
      <c r="AK154" s="137" t="b">
        <f t="shared" si="31"/>
        <v>0</v>
      </c>
      <c r="AL154" s="137" t="b">
        <f t="shared" si="32"/>
        <v>0</v>
      </c>
      <c r="AM154" s="137" t="b">
        <f>AND(AK154,$V154&lt;=Synthèse!$B$44)</f>
        <v>0</v>
      </c>
      <c r="AN154" s="137" t="b">
        <f>AND(AL154,$V154&lt;=Synthèse!$B$44)</f>
        <v>0</v>
      </c>
    </row>
    <row r="155" spans="1:40">
      <c r="A155" s="17">
        <v>181532</v>
      </c>
      <c r="B155" t="str">
        <f ca="1">VLOOKUP(A155,'Fichier FI (en entrée)'!B:AH,3,0)</f>
        <v>HRSQHQTEJW</v>
      </c>
      <c r="C155">
        <f t="shared" si="22"/>
        <v>640</v>
      </c>
      <c r="D155">
        <f t="shared" si="23"/>
        <v>12.63</v>
      </c>
      <c r="E155" s="14" t="str">
        <f>VLOOKUP(A155,'Fichier FI (en entrée)'!B:AH,2,0)</f>
        <v>EV</v>
      </c>
      <c r="F155" s="14" t="b">
        <f t="shared" si="24"/>
        <v>1</v>
      </c>
      <c r="G155" s="14" t="b">
        <f>IFERROR(VLOOKUP(A155,'Calculs FA (auto)'!A:F,6,0),FALSE)</f>
        <v>0</v>
      </c>
      <c r="H155" s="14" t="b">
        <f t="shared" si="25"/>
        <v>0</v>
      </c>
      <c r="I155" s="16">
        <f>IFERROR(VLOOKUP(A155,'Moyennes FI (en entrée)'!B:N,7,0),"")</f>
        <v>8.6300000000000008</v>
      </c>
      <c r="J155" s="16">
        <f>IFERROR(VLOOKUP(VLOOKUP(A155,'Fichier FI (en entrée)'!B:AH,33,0),Modificateurs!A$2:B$5,2,0),0)</f>
        <v>1</v>
      </c>
      <c r="K155" s="16">
        <f>IFERROR(VLOOKUP(VLOOKUP(A155,'Redoub FI (en entrée)'!B:N,7,0),Modificateurs!A$8:B$11,2,0),0)</f>
        <v>0</v>
      </c>
      <c r="L155" s="16">
        <f>IFERROR(VLOOKUP(M155,Modificateurs!D$1:E$94,2,0),0)</f>
        <v>3</v>
      </c>
      <c r="M155" t="str">
        <f>VLOOKUP(A155,'Fichier FI (en entrée)'!B:AH,16,0)&amp;" "&amp;VLOOKUP(A155,'Fichier FI (en entrée)'!B:AH,20,0)&amp;" "&amp;VLOOKUP(A155,'Fichier FI (en entrée)'!B:AH,27,0)&amp;" "&amp;VLOOKUP(A155,'Fichier FI (en entrée)'!B:AH,29,0)</f>
        <v xml:space="preserve">S Informatique et Sciences du numérique  </v>
      </c>
      <c r="N155" t="str">
        <f>VLOOKUP(A155,'Fichier FI (en entrée)'!B:AH,8,0)</f>
        <v>En Terminale</v>
      </c>
      <c r="O155" t="b">
        <f>AND(C155&gt;Synthèse!B$8,C155&lt;Synthèse!B$10,NOT(Y155))</f>
        <v>1</v>
      </c>
      <c r="Q155" s="60">
        <f>ROUNDUP(C155/(Synthèse!$B$4+Synthèse!$B$1)*8,0)</f>
        <v>3</v>
      </c>
      <c r="R155" s="60">
        <f>IFERROR(VLOOKUP(A155,'Evaluations (formulaire)'!A:P,6,0)+VLOOKUP(A155,'Evaluations (formulaire)'!A:P,7,0),0)</f>
        <v>1</v>
      </c>
      <c r="S155" s="60">
        <f>IFERROR(VLOOKUP(A155,'Evaluations (formulaire)'!A:P,8,0),0)</f>
        <v>0</v>
      </c>
      <c r="T155" s="60">
        <f>IF(AND(ISBLANK(P155),Q155&lt;=2),Synthèse!$B$41,IF(AND(ISBLANK(P155),Q155&gt;=7),Synthèse!$C$41,R155+S155))</f>
        <v>1</v>
      </c>
      <c r="U155" s="60">
        <f t="shared" si="26"/>
        <v>13.63</v>
      </c>
      <c r="V155" s="60">
        <f t="shared" si="27"/>
        <v>464</v>
      </c>
      <c r="X155" s="26">
        <v>2079</v>
      </c>
      <c r="Y155" s="26" t="b">
        <f>IFERROR(VLOOKUP(A155,'Calculs FA (auto)'!A:O,15,0),FALSE)</f>
        <v>0</v>
      </c>
      <c r="Z155" s="26">
        <f>IFERROR(VLOOKUP(A155,'Evaluations (formulaire)'!A:M,9,0),0)</f>
        <v>0</v>
      </c>
      <c r="AA155" s="135" t="b">
        <v>0</v>
      </c>
      <c r="AB155" s="135" t="b">
        <v>1</v>
      </c>
      <c r="AC155" s="135" t="b">
        <f t="shared" si="28"/>
        <v>0</v>
      </c>
      <c r="AD155" s="135" t="b">
        <f t="shared" si="29"/>
        <v>1</v>
      </c>
      <c r="AE155" s="135" t="b">
        <f t="shared" si="30"/>
        <v>0</v>
      </c>
      <c r="AF155" s="135" t="b">
        <f>AND(AC155,$V155&lt;=Synthèse!$B$44)</f>
        <v>0</v>
      </c>
      <c r="AG155" s="135" t="b">
        <f>AND(AD155,$V155&lt;=Synthèse!$B$44)</f>
        <v>1</v>
      </c>
      <c r="AH155" s="135" t="b">
        <f>AND(AE155,$V155&lt;=Synthèse!$B$44)</f>
        <v>0</v>
      </c>
      <c r="AI155" s="137" t="b">
        <v>1</v>
      </c>
      <c r="AJ155" s="137" t="b">
        <v>0</v>
      </c>
      <c r="AK155" s="137" t="b">
        <f t="shared" si="31"/>
        <v>1</v>
      </c>
      <c r="AL155" s="137" t="b">
        <f t="shared" si="32"/>
        <v>0</v>
      </c>
      <c r="AM155" s="137" t="b">
        <f>AND(AK155,$V155&lt;=Synthèse!$B$44)</f>
        <v>1</v>
      </c>
      <c r="AN155" s="137" t="b">
        <f>AND(AL155,$V155&lt;=Synthèse!$B$44)</f>
        <v>0</v>
      </c>
    </row>
    <row r="156" spans="1:40">
      <c r="A156" s="17">
        <v>181534</v>
      </c>
      <c r="B156" t="str">
        <f ca="1">VLOOKUP(A156,'Fichier FI (en entrée)'!B:AH,3,0)</f>
        <v>UFBJGGSERJ</v>
      </c>
      <c r="C156">
        <f t="shared" si="22"/>
        <v>2097</v>
      </c>
      <c r="D156">
        <f t="shared" si="23"/>
        <v>-100</v>
      </c>
      <c r="E156" s="14" t="str">
        <f>VLOOKUP(A156,'Fichier FI (en entrée)'!B:AH,2,0)</f>
        <v>ENV</v>
      </c>
      <c r="F156" s="14" t="b">
        <f t="shared" si="24"/>
        <v>0</v>
      </c>
      <c r="G156" s="14" t="b">
        <f>IFERROR(VLOOKUP(A156,'Calculs FA (auto)'!A:F,6,0),FALSE)</f>
        <v>0</v>
      </c>
      <c r="H156" s="14" t="b">
        <f t="shared" si="25"/>
        <v>0</v>
      </c>
      <c r="I156" s="16" t="str">
        <f>IFERROR(VLOOKUP(A156,'Moyennes FI (en entrée)'!B:N,7,0),"")</f>
        <v/>
      </c>
      <c r="J156" s="16">
        <f>IFERROR(VLOOKUP(VLOOKUP(A156,'Fichier FI (en entrée)'!B:AH,33,0),Modificateurs!A$2:B$5,2,0),0)</f>
        <v>0</v>
      </c>
      <c r="K156" s="16">
        <f>IFERROR(VLOOKUP(VLOOKUP(A156,'Redoub FI (en entrée)'!B:N,7,0),Modificateurs!A$8:B$11,2,0),0)</f>
        <v>0</v>
      </c>
      <c r="L156" s="16">
        <f>IFERROR(VLOOKUP(M156,Modificateurs!D$1:E$94,2,0),0)</f>
        <v>-3</v>
      </c>
      <c r="M156" t="str">
        <f>VLOOKUP(A156,'Fichier FI (en entrée)'!B:AH,16,0)&amp;" "&amp;VLOOKUP(A156,'Fichier FI (en entrée)'!B:AH,20,0)&amp;" "&amp;VLOOKUP(A156,'Fichier FI (en entrée)'!B:AH,27,0)&amp;" "&amp;VLOOKUP(A156,'Fichier FI (en entrée)'!B:AH,29,0)</f>
        <v xml:space="preserve">ES Mathématiques  </v>
      </c>
      <c r="N156" t="str">
        <f>VLOOKUP(A156,'Fichier FI (en entrée)'!B:AH,8,0)</f>
        <v>En Terminale</v>
      </c>
      <c r="O156" t="b">
        <f>AND(C156&gt;Synthèse!B$8,C156&lt;Synthèse!B$10,NOT(Y156))</f>
        <v>0</v>
      </c>
      <c r="P156" t="s">
        <v>2257</v>
      </c>
      <c r="Q156" s="60">
        <f>ROUNDUP(C156/(Synthèse!$B$4+Synthèse!$B$1)*8,0)</f>
        <v>10</v>
      </c>
      <c r="R156" s="60">
        <f>IFERROR(VLOOKUP(A156,'Evaluations (formulaire)'!A:P,6,0)+VLOOKUP(A156,'Evaluations (formulaire)'!A:P,7,0),0)</f>
        <v>0</v>
      </c>
      <c r="S156" s="60">
        <f>IFERROR(VLOOKUP(A156,'Evaluations (formulaire)'!A:P,8,0),0)</f>
        <v>0</v>
      </c>
      <c r="T156" s="60">
        <f>IF(AND(ISBLANK(P156),Q156&lt;=2),Synthèse!$B$41,IF(AND(ISBLANK(P156),Q156&gt;=7),Synthèse!$C$41,R156+S156))</f>
        <v>0</v>
      </c>
      <c r="U156" s="60">
        <f t="shared" si="26"/>
        <v>-100</v>
      </c>
      <c r="V156" s="60">
        <f t="shared" si="27"/>
        <v>2096</v>
      </c>
      <c r="X156" s="26">
        <v>1487</v>
      </c>
      <c r="Y156" s="26" t="b">
        <f>IFERROR(VLOOKUP(A156,'Calculs FA (auto)'!A:O,15,0),FALSE)</f>
        <v>0</v>
      </c>
      <c r="Z156" s="26">
        <f>IFERROR(VLOOKUP(A156,'Evaluations (formulaire)'!A:M,9,0),0)</f>
        <v>0</v>
      </c>
      <c r="AA156" s="135" t="b">
        <v>0</v>
      </c>
      <c r="AB156" s="135" t="b">
        <v>1</v>
      </c>
      <c r="AC156" s="135" t="b">
        <f t="shared" si="28"/>
        <v>0</v>
      </c>
      <c r="AD156" s="135" t="b">
        <f t="shared" si="29"/>
        <v>0</v>
      </c>
      <c r="AE156" s="135" t="b">
        <f t="shared" si="30"/>
        <v>0</v>
      </c>
      <c r="AF156" s="135" t="b">
        <f>AND(AC156,$V156&lt;=Synthèse!$B$44)</f>
        <v>0</v>
      </c>
      <c r="AG156" s="135" t="b">
        <f>AND(AD156,$V156&lt;=Synthèse!$B$44)</f>
        <v>0</v>
      </c>
      <c r="AH156" s="135" t="b">
        <f>AND(AE156,$V156&lt;=Synthèse!$B$44)</f>
        <v>0</v>
      </c>
      <c r="AI156" s="137" t="b">
        <v>1</v>
      </c>
      <c r="AJ156" s="137" t="b">
        <v>0</v>
      </c>
      <c r="AK156" s="137" t="b">
        <f t="shared" si="31"/>
        <v>0</v>
      </c>
      <c r="AL156" s="137" t="b">
        <f t="shared" si="32"/>
        <v>0</v>
      </c>
      <c r="AM156" s="137" t="b">
        <f>AND(AK156,$V156&lt;=Synthèse!$B$44)</f>
        <v>0</v>
      </c>
      <c r="AN156" s="137" t="b">
        <f>AND(AL156,$V156&lt;=Synthèse!$B$44)</f>
        <v>0</v>
      </c>
    </row>
    <row r="157" spans="1:40">
      <c r="A157" s="17">
        <v>181550</v>
      </c>
      <c r="B157" t="str">
        <f ca="1">VLOOKUP(A157,'Fichier FI (en entrée)'!B:AH,3,0)</f>
        <v>RLMKYQQPXZ</v>
      </c>
      <c r="C157">
        <f t="shared" si="22"/>
        <v>1370</v>
      </c>
      <c r="D157">
        <f t="shared" si="23"/>
        <v>4.2699999999999996</v>
      </c>
      <c r="E157" s="14" t="str">
        <f>VLOOKUP(A157,'Fichier FI (en entrée)'!B:AH,2,0)</f>
        <v>EV</v>
      </c>
      <c r="F157" s="14" t="b">
        <f t="shared" si="24"/>
        <v>1</v>
      </c>
      <c r="G157" s="14" t="b">
        <f>IFERROR(VLOOKUP(A157,'Calculs FA (auto)'!A:F,6,0),FALSE)</f>
        <v>0</v>
      </c>
      <c r="H157" s="14" t="b">
        <f t="shared" si="25"/>
        <v>0</v>
      </c>
      <c r="I157" s="16">
        <f>IFERROR(VLOOKUP(A157,'Moyennes FI (en entrée)'!B:N,7,0),"")</f>
        <v>15.27</v>
      </c>
      <c r="J157" s="16">
        <f>IFERROR(VLOOKUP(VLOOKUP(A157,'Fichier FI (en entrée)'!B:AH,33,0),Modificateurs!A$2:B$5,2,0),0)</f>
        <v>1</v>
      </c>
      <c r="K157" s="16">
        <f>IFERROR(VLOOKUP(VLOOKUP(A157,'Redoub FI (en entrée)'!B:N,7,0),Modificateurs!A$8:B$11,2,0),0)</f>
        <v>0</v>
      </c>
      <c r="L157" s="16">
        <f>IFERROR(VLOOKUP(M157,Modificateurs!D$1:E$94,2,0),0)</f>
        <v>-12</v>
      </c>
      <c r="M157" t="str">
        <f>VLOOKUP(A157,'Fichier FI (en entrée)'!B:AH,16,0)&amp;" "&amp;VLOOKUP(A157,'Fichier FI (en entrée)'!B:AH,20,0)&amp;" "&amp;VLOOKUP(A157,'Fichier FI (en entrée)'!B:AH,27,0)&amp;" "&amp;VLOOKUP(A157,'Fichier FI (en entrée)'!B:AH,29,0)</f>
        <v xml:space="preserve">P Comptabilité  </v>
      </c>
      <c r="N157" t="str">
        <f>VLOOKUP(A157,'Fichier FI (en entrée)'!B:AH,8,0)</f>
        <v>En Terminale</v>
      </c>
      <c r="O157" t="b">
        <f>AND(C157&gt;Synthèse!B$8,C157&lt;Synthèse!B$10,NOT(Y157))</f>
        <v>0</v>
      </c>
      <c r="Q157" s="60">
        <f>ROUNDUP(C157/(Synthèse!$B$4+Synthèse!$B$1)*8,0)</f>
        <v>7</v>
      </c>
      <c r="R157" s="60">
        <f>IFERROR(VLOOKUP(A157,'Evaluations (formulaire)'!A:P,6,0)+VLOOKUP(A157,'Evaluations (formulaire)'!A:P,7,0),0)</f>
        <v>0</v>
      </c>
      <c r="S157" s="60">
        <f>IFERROR(VLOOKUP(A157,'Evaluations (formulaire)'!A:P,8,0),0)</f>
        <v>0</v>
      </c>
      <c r="T157" s="60">
        <f>IF(AND(ISBLANK(P157),Q157&lt;=2),Synthèse!$B$41,IF(AND(ISBLANK(P157),Q157&gt;=7),Synthèse!$C$41,R157+S157))</f>
        <v>4.6296296296296294E-3</v>
      </c>
      <c r="U157" s="60">
        <f t="shared" si="26"/>
        <v>4.2746296296296293</v>
      </c>
      <c r="V157" s="60">
        <f t="shared" si="27"/>
        <v>1370</v>
      </c>
      <c r="X157" s="26">
        <v>1657</v>
      </c>
      <c r="Y157" s="26" t="b">
        <f>IFERROR(VLOOKUP(A157,'Calculs FA (auto)'!A:O,15,0),FALSE)</f>
        <v>0</v>
      </c>
      <c r="Z157" s="26">
        <f>IFERROR(VLOOKUP(A157,'Evaluations (formulaire)'!A:M,9,0),0)</f>
        <v>0</v>
      </c>
      <c r="AA157" s="135" t="b">
        <v>1</v>
      </c>
      <c r="AB157" s="135" t="b">
        <v>0</v>
      </c>
      <c r="AC157" s="135" t="b">
        <f t="shared" si="28"/>
        <v>1</v>
      </c>
      <c r="AD157" s="135" t="b">
        <f t="shared" si="29"/>
        <v>0</v>
      </c>
      <c r="AE157" s="135" t="b">
        <f t="shared" si="30"/>
        <v>0</v>
      </c>
      <c r="AF157" s="135" t="b">
        <f>AND(AC157,$V157&lt;=Synthèse!$B$44)</f>
        <v>0</v>
      </c>
      <c r="AG157" s="135" t="b">
        <f>AND(AD157,$V157&lt;=Synthèse!$B$44)</f>
        <v>0</v>
      </c>
      <c r="AH157" s="135" t="b">
        <f>AND(AE157,$V157&lt;=Synthèse!$B$44)</f>
        <v>0</v>
      </c>
      <c r="AI157" s="137" t="b">
        <v>0</v>
      </c>
      <c r="AJ157" s="137" t="b">
        <v>1</v>
      </c>
      <c r="AK157" s="137" t="b">
        <f t="shared" si="31"/>
        <v>0</v>
      </c>
      <c r="AL157" s="137" t="b">
        <f t="shared" si="32"/>
        <v>1</v>
      </c>
      <c r="AM157" s="137" t="b">
        <f>AND(AK157,$V157&lt;=Synthèse!$B$44)</f>
        <v>0</v>
      </c>
      <c r="AN157" s="137" t="b">
        <f>AND(AL157,$V157&lt;=Synthèse!$B$44)</f>
        <v>0</v>
      </c>
    </row>
    <row r="158" spans="1:40">
      <c r="A158" s="17">
        <v>181577</v>
      </c>
      <c r="B158" t="str">
        <f ca="1">VLOOKUP(A158,'Fichier FI (en entrée)'!B:AH,3,0)</f>
        <v>UDXWRIFHKU</v>
      </c>
      <c r="C158">
        <f t="shared" si="22"/>
        <v>1451</v>
      </c>
      <c r="D158">
        <f t="shared" si="23"/>
        <v>2.1400000000000006</v>
      </c>
      <c r="E158" s="14" t="str">
        <f>VLOOKUP(A158,'Fichier FI (en entrée)'!B:AH,2,0)</f>
        <v>EV</v>
      </c>
      <c r="F158" s="14" t="b">
        <f t="shared" si="24"/>
        <v>1</v>
      </c>
      <c r="G158" s="14" t="b">
        <f>IFERROR(VLOOKUP(A158,'Calculs FA (auto)'!A:F,6,0),FALSE)</f>
        <v>1</v>
      </c>
      <c r="H158" s="14" t="b">
        <f t="shared" si="25"/>
        <v>1</v>
      </c>
      <c r="I158" s="16">
        <f>IFERROR(VLOOKUP(A158,'Moyennes FI (en entrée)'!B:N,7,0),"")</f>
        <v>13.14</v>
      </c>
      <c r="J158" s="16">
        <f>IFERROR(VLOOKUP(VLOOKUP(A158,'Fichier FI (en entrée)'!B:AH,33,0),Modificateurs!A$2:B$5,2,0),0)</f>
        <v>1</v>
      </c>
      <c r="K158" s="16">
        <f>IFERROR(VLOOKUP(VLOOKUP(A158,'Redoub FI (en entrée)'!B:N,7,0),Modificateurs!A$8:B$11,2,0),0)</f>
        <v>0</v>
      </c>
      <c r="L158" s="16">
        <f>IFERROR(VLOOKUP(M158,Modificateurs!D$1:E$94,2,0),0)</f>
        <v>-12</v>
      </c>
      <c r="M158" t="str">
        <f>VLOOKUP(A158,'Fichier FI (en entrée)'!B:AH,16,0)&amp;" "&amp;VLOOKUP(A158,'Fichier FI (en entrée)'!B:AH,20,0)&amp;" "&amp;VLOOKUP(A158,'Fichier FI (en entrée)'!B:AH,27,0)&amp;" "&amp;VLOOKUP(A158,'Fichier FI (en entrée)'!B:AH,29,0)</f>
        <v xml:space="preserve">P Comptabilité  </v>
      </c>
      <c r="N158" t="str">
        <f>VLOOKUP(A158,'Fichier FI (en entrée)'!B:AH,8,0)</f>
        <v>En Terminale</v>
      </c>
      <c r="O158" t="b">
        <f>AND(C158&gt;Synthèse!B$8,C158&lt;Synthèse!B$10,NOT(Y158))</f>
        <v>0</v>
      </c>
      <c r="Q158" s="60">
        <f>ROUNDUP(C158/(Synthèse!$B$4+Synthèse!$B$1)*8,0)</f>
        <v>7</v>
      </c>
      <c r="R158" s="60">
        <f>IFERROR(VLOOKUP(A158,'Evaluations (formulaire)'!A:P,6,0)+VLOOKUP(A158,'Evaluations (formulaire)'!A:P,7,0),0)</f>
        <v>0</v>
      </c>
      <c r="S158" s="60">
        <f>IFERROR(VLOOKUP(A158,'Evaluations (formulaire)'!A:P,8,0),0)</f>
        <v>0</v>
      </c>
      <c r="T158" s="60">
        <f>IF(AND(ISBLANK(P158),Q158&lt;=2),Synthèse!$B$41,IF(AND(ISBLANK(P158),Q158&gt;=7),Synthèse!$C$41,R158+S158))</f>
        <v>4.6296296296296294E-3</v>
      </c>
      <c r="U158" s="60">
        <f t="shared" si="26"/>
        <v>2.1446296296296303</v>
      </c>
      <c r="V158" s="60">
        <f t="shared" si="27"/>
        <v>1451</v>
      </c>
      <c r="X158" s="26">
        <v>1943</v>
      </c>
      <c r="Y158" s="26" t="b">
        <f>IFERROR(VLOOKUP(A158,'Calculs FA (auto)'!A:O,15,0),FALSE)</f>
        <v>0</v>
      </c>
      <c r="Z158" s="26">
        <f>IFERROR(VLOOKUP(A158,'Evaluations (formulaire)'!A:M,9,0),0)</f>
        <v>0</v>
      </c>
      <c r="AA158" s="135" t="b">
        <v>1</v>
      </c>
      <c r="AB158" s="135" t="b">
        <v>0</v>
      </c>
      <c r="AC158" s="135" t="b">
        <f t="shared" si="28"/>
        <v>1</v>
      </c>
      <c r="AD158" s="135" t="b">
        <f t="shared" si="29"/>
        <v>0</v>
      </c>
      <c r="AE158" s="135" t="b">
        <f t="shared" si="30"/>
        <v>0</v>
      </c>
      <c r="AF158" s="135" t="b">
        <f>AND(AC158,$V158&lt;=Synthèse!$B$44)</f>
        <v>0</v>
      </c>
      <c r="AG158" s="135" t="b">
        <f>AND(AD158,$V158&lt;=Synthèse!$B$44)</f>
        <v>0</v>
      </c>
      <c r="AH158" s="135" t="b">
        <f>AND(AE158,$V158&lt;=Synthèse!$B$44)</f>
        <v>0</v>
      </c>
      <c r="AI158" s="137" t="b">
        <v>0</v>
      </c>
      <c r="AJ158" s="137" t="b">
        <v>1</v>
      </c>
      <c r="AK158" s="137" t="b">
        <f t="shared" si="31"/>
        <v>0</v>
      </c>
      <c r="AL158" s="137" t="b">
        <f t="shared" si="32"/>
        <v>1</v>
      </c>
      <c r="AM158" s="137" t="b">
        <f>AND(AK158,$V158&lt;=Synthèse!$B$44)</f>
        <v>0</v>
      </c>
      <c r="AN158" s="137" t="b">
        <f>AND(AL158,$V158&lt;=Synthèse!$B$44)</f>
        <v>0</v>
      </c>
    </row>
    <row r="159" spans="1:40">
      <c r="A159" s="17">
        <v>181579</v>
      </c>
      <c r="B159" t="str">
        <f ca="1">VLOOKUP(A159,'Fichier FI (en entrée)'!B:AH,3,0)</f>
        <v>MJSEOXLJJZ</v>
      </c>
      <c r="C159">
        <f t="shared" si="22"/>
        <v>408</v>
      </c>
      <c r="D159">
        <f t="shared" si="23"/>
        <v>14.03</v>
      </c>
      <c r="E159" s="14" t="str">
        <f>VLOOKUP(A159,'Fichier FI (en entrée)'!B:AH,2,0)</f>
        <v>EV</v>
      </c>
      <c r="F159" s="14" t="b">
        <f t="shared" si="24"/>
        <v>1</v>
      </c>
      <c r="G159" s="14" t="b">
        <f>IFERROR(VLOOKUP(A159,'Calculs FA (auto)'!A:F,6,0),FALSE)</f>
        <v>0</v>
      </c>
      <c r="H159" s="14" t="b">
        <f t="shared" si="25"/>
        <v>0</v>
      </c>
      <c r="I159" s="16">
        <f>IFERROR(VLOOKUP(A159,'Moyennes FI (en entrée)'!B:N,7,0),"")</f>
        <v>10.029999999999999</v>
      </c>
      <c r="J159" s="16">
        <f>IFERROR(VLOOKUP(VLOOKUP(A159,'Fichier FI (en entrée)'!B:AH,33,0),Modificateurs!A$2:B$5,2,0),0)</f>
        <v>1</v>
      </c>
      <c r="K159" s="16">
        <f>IFERROR(VLOOKUP(VLOOKUP(A159,'Redoub FI (en entrée)'!B:N,7,0),Modificateurs!A$8:B$11,2,0),0)</f>
        <v>0</v>
      </c>
      <c r="L159" s="16">
        <f>IFERROR(VLOOKUP(M159,Modificateurs!D$1:E$94,2,0),0)</f>
        <v>3</v>
      </c>
      <c r="M159" t="str">
        <f>VLOOKUP(A159,'Fichier FI (en entrée)'!B:AH,16,0)&amp;" "&amp;VLOOKUP(A159,'Fichier FI (en entrée)'!B:AH,20,0)&amp;" "&amp;VLOOKUP(A159,'Fichier FI (en entrée)'!B:AH,27,0)&amp;" "&amp;VLOOKUP(A159,'Fichier FI (en entrée)'!B:AH,29,0)</f>
        <v xml:space="preserve">S Informatique et Sciences du numérique  </v>
      </c>
      <c r="N159" t="str">
        <f>VLOOKUP(A159,'Fichier FI (en entrée)'!B:AH,8,0)</f>
        <v>En Terminale</v>
      </c>
      <c r="O159" t="b">
        <f>AND(C159&gt;Synthèse!B$8,C159&lt;Synthèse!B$10,NOT(Y159))</f>
        <v>0</v>
      </c>
      <c r="Q159" s="60">
        <f>ROUNDUP(C159/(Synthèse!$B$4+Synthèse!$B$1)*8,0)</f>
        <v>2</v>
      </c>
      <c r="R159" s="60">
        <f>IFERROR(VLOOKUP(A159,'Evaluations (formulaire)'!A:P,6,0)+VLOOKUP(A159,'Evaluations (formulaire)'!A:P,7,0),0)</f>
        <v>0</v>
      </c>
      <c r="S159" s="60">
        <f>IFERROR(VLOOKUP(A159,'Evaluations (formulaire)'!A:P,8,0),0)</f>
        <v>0</v>
      </c>
      <c r="T159" s="60">
        <f>IF(AND(ISBLANK(P159),Q159&lt;=2),Synthèse!$B$41,IF(AND(ISBLANK(P159),Q159&gt;=7),Synthèse!$C$41,R159+S159))</f>
        <v>4.6511627906976744E-3</v>
      </c>
      <c r="U159" s="60">
        <f t="shared" si="26"/>
        <v>14.034651162790697</v>
      </c>
      <c r="V159" s="60">
        <f t="shared" si="27"/>
        <v>408</v>
      </c>
      <c r="X159" s="26">
        <v>1886</v>
      </c>
      <c r="Y159" s="26" t="b">
        <f>IFERROR(VLOOKUP(A159,'Calculs FA (auto)'!A:O,15,0),FALSE)</f>
        <v>0</v>
      </c>
      <c r="Z159" s="26">
        <f>IFERROR(VLOOKUP(A159,'Evaluations (formulaire)'!A:M,9,0),0)</f>
        <v>0</v>
      </c>
      <c r="AA159" s="135" t="b">
        <v>0</v>
      </c>
      <c r="AB159" s="135" t="b">
        <v>1</v>
      </c>
      <c r="AC159" s="135" t="b">
        <f t="shared" si="28"/>
        <v>0</v>
      </c>
      <c r="AD159" s="135" t="b">
        <f t="shared" si="29"/>
        <v>1</v>
      </c>
      <c r="AE159" s="135" t="b">
        <f t="shared" si="30"/>
        <v>0</v>
      </c>
      <c r="AF159" s="135" t="b">
        <f>AND(AC159,$V159&lt;=Synthèse!$B$44)</f>
        <v>0</v>
      </c>
      <c r="AG159" s="135" t="b">
        <f>AND(AD159,$V159&lt;=Synthèse!$B$44)</f>
        <v>1</v>
      </c>
      <c r="AH159" s="135" t="b">
        <f>AND(AE159,$V159&lt;=Synthèse!$B$44)</f>
        <v>0</v>
      </c>
      <c r="AI159" s="137" t="b">
        <v>1</v>
      </c>
      <c r="AJ159" s="137" t="b">
        <v>0</v>
      </c>
      <c r="AK159" s="137" t="b">
        <f t="shared" si="31"/>
        <v>1</v>
      </c>
      <c r="AL159" s="137" t="b">
        <f t="shared" si="32"/>
        <v>0</v>
      </c>
      <c r="AM159" s="137" t="b">
        <f>AND(AK159,$V159&lt;=Synthèse!$B$44)</f>
        <v>1</v>
      </c>
      <c r="AN159" s="137" t="b">
        <f>AND(AL159,$V159&lt;=Synthèse!$B$44)</f>
        <v>0</v>
      </c>
    </row>
    <row r="160" spans="1:40">
      <c r="A160" s="17">
        <v>183106</v>
      </c>
      <c r="B160" t="str">
        <f ca="1">VLOOKUP(A160,'Fichier FI (en entrée)'!B:AH,3,0)</f>
        <v>ORNYUNJWTI</v>
      </c>
      <c r="C160">
        <f t="shared" si="22"/>
        <v>2097</v>
      </c>
      <c r="D160">
        <f t="shared" si="23"/>
        <v>-100</v>
      </c>
      <c r="E160" s="14" t="str">
        <f>VLOOKUP(A160,'Fichier FI (en entrée)'!B:AH,2,0)</f>
        <v>ENV</v>
      </c>
      <c r="F160" s="14" t="b">
        <f t="shared" si="24"/>
        <v>0</v>
      </c>
      <c r="G160" s="14" t="b">
        <f>IFERROR(VLOOKUP(A160,'Calculs FA (auto)'!A:F,6,0),FALSE)</f>
        <v>0</v>
      </c>
      <c r="H160" s="14" t="b">
        <f t="shared" si="25"/>
        <v>0</v>
      </c>
      <c r="I160" s="16" t="str">
        <f>IFERROR(VLOOKUP(A160,'Moyennes FI (en entrée)'!B:N,7,0),"")</f>
        <v/>
      </c>
      <c r="J160" s="16">
        <f>IFERROR(VLOOKUP(VLOOKUP(A160,'Fichier FI (en entrée)'!B:AH,33,0),Modificateurs!A$2:B$5,2,0),0)</f>
        <v>0</v>
      </c>
      <c r="K160" s="16">
        <f>IFERROR(VLOOKUP(VLOOKUP(A160,'Redoub FI (en entrée)'!B:N,7,0),Modificateurs!A$8:B$11,2,0),0)</f>
        <v>0</v>
      </c>
      <c r="L160" s="16">
        <f>IFERROR(VLOOKUP(M160,Modificateurs!D$1:E$94,2,0),0)</f>
        <v>-12</v>
      </c>
      <c r="M160" t="str">
        <f>VLOOKUP(A160,'Fichier FI (en entrée)'!B:AH,16,0)&amp;" "&amp;VLOOKUP(A160,'Fichier FI (en entrée)'!B:AH,20,0)&amp;" "&amp;VLOOKUP(A160,'Fichier FI (en entrée)'!B:AH,27,0)&amp;" "&amp;VLOOKUP(A160,'Fichier FI (en entrée)'!B:AH,29,0)</f>
        <v xml:space="preserve">P Comptabilité  </v>
      </c>
      <c r="N160" t="str">
        <f>VLOOKUP(A160,'Fichier FI (en entrée)'!B:AH,8,0)</f>
        <v>En Terminale</v>
      </c>
      <c r="O160" t="b">
        <f>AND(C160&gt;Synthèse!B$8,C160&lt;Synthèse!B$10,NOT(Y160))</f>
        <v>0</v>
      </c>
      <c r="Q160" s="60">
        <f>ROUNDUP(C160/(Synthèse!$B$4+Synthèse!$B$1)*8,0)</f>
        <v>10</v>
      </c>
      <c r="R160" s="60">
        <f>IFERROR(VLOOKUP(A160,'Evaluations (formulaire)'!A:P,6,0)+VLOOKUP(A160,'Evaluations (formulaire)'!A:P,7,0),0)</f>
        <v>0</v>
      </c>
      <c r="S160" s="60">
        <f>IFERROR(VLOOKUP(A160,'Evaluations (formulaire)'!A:P,8,0),0)</f>
        <v>0</v>
      </c>
      <c r="T160" s="60">
        <f>IF(AND(ISBLANK(P160),Q160&lt;=2),Synthèse!$B$41,IF(AND(ISBLANK(P160),Q160&gt;=7),Synthèse!$C$41,R160+S160))</f>
        <v>4.6296296296296294E-3</v>
      </c>
      <c r="U160" s="60">
        <f t="shared" si="26"/>
        <v>-99.995370370370367</v>
      </c>
      <c r="V160" s="60">
        <f t="shared" si="27"/>
        <v>1983</v>
      </c>
      <c r="X160" s="26">
        <v>1397</v>
      </c>
      <c r="Y160" s="26" t="b">
        <f>IFERROR(VLOOKUP(A160,'Calculs FA (auto)'!A:O,15,0),FALSE)</f>
        <v>0</v>
      </c>
      <c r="Z160" s="26">
        <f>IFERROR(VLOOKUP(A160,'Evaluations (formulaire)'!A:M,9,0),0)</f>
        <v>0</v>
      </c>
      <c r="AA160" s="135" t="b">
        <v>1</v>
      </c>
      <c r="AB160" s="135" t="b">
        <v>0</v>
      </c>
      <c r="AC160" s="135" t="b">
        <f t="shared" si="28"/>
        <v>0</v>
      </c>
      <c r="AD160" s="135" t="b">
        <f t="shared" si="29"/>
        <v>0</v>
      </c>
      <c r="AE160" s="135" t="b">
        <f t="shared" si="30"/>
        <v>0</v>
      </c>
      <c r="AF160" s="135" t="b">
        <f>AND(AC160,$V160&lt;=Synthèse!$B$44)</f>
        <v>0</v>
      </c>
      <c r="AG160" s="135" t="b">
        <f>AND(AD160,$V160&lt;=Synthèse!$B$44)</f>
        <v>0</v>
      </c>
      <c r="AH160" s="135" t="b">
        <f>AND(AE160,$V160&lt;=Synthèse!$B$44)</f>
        <v>0</v>
      </c>
      <c r="AI160" s="137" t="b">
        <v>0</v>
      </c>
      <c r="AJ160" s="137" t="b">
        <v>1</v>
      </c>
      <c r="AK160" s="137" t="b">
        <f t="shared" si="31"/>
        <v>0</v>
      </c>
      <c r="AL160" s="137" t="b">
        <f t="shared" si="32"/>
        <v>0</v>
      </c>
      <c r="AM160" s="137" t="b">
        <f>AND(AK160,$V160&lt;=Synthèse!$B$44)</f>
        <v>0</v>
      </c>
      <c r="AN160" s="137" t="b">
        <f>AND(AL160,$V160&lt;=Synthèse!$B$44)</f>
        <v>0</v>
      </c>
    </row>
    <row r="161" spans="1:40">
      <c r="A161" s="17">
        <v>183209</v>
      </c>
      <c r="B161" t="str">
        <f ca="1">VLOOKUP(A161,'Fichier FI (en entrée)'!B:AH,3,0)</f>
        <v>HYQWNJTHNC</v>
      </c>
      <c r="C161">
        <f t="shared" si="22"/>
        <v>2097</v>
      </c>
      <c r="D161">
        <f t="shared" si="23"/>
        <v>-100</v>
      </c>
      <c r="E161" s="14" t="str">
        <f>VLOOKUP(A161,'Fichier FI (en entrée)'!B:AH,2,0)</f>
        <v>ENV</v>
      </c>
      <c r="F161" s="14" t="b">
        <f t="shared" si="24"/>
        <v>0</v>
      </c>
      <c r="G161" s="14" t="b">
        <f>IFERROR(VLOOKUP(A161,'Calculs FA (auto)'!A:F,6,0),FALSE)</f>
        <v>0</v>
      </c>
      <c r="H161" s="14" t="b">
        <f t="shared" si="25"/>
        <v>0</v>
      </c>
      <c r="I161" s="16" t="str">
        <f>IFERROR(VLOOKUP(A161,'Moyennes FI (en entrée)'!B:N,7,0),"")</f>
        <v/>
      </c>
      <c r="J161" s="16">
        <f>IFERROR(VLOOKUP(VLOOKUP(A161,'Fichier FI (en entrée)'!B:AH,33,0),Modificateurs!A$2:B$5,2,0),0)</f>
        <v>0</v>
      </c>
      <c r="K161" s="16">
        <f>IFERROR(VLOOKUP(VLOOKUP(A161,'Redoub FI (en entrée)'!B:N,7,0),Modificateurs!A$8:B$11,2,0),0)</f>
        <v>0</v>
      </c>
      <c r="L161" s="16">
        <f>IFERROR(VLOOKUP(M161,Modificateurs!D$1:E$94,2,0),0)</f>
        <v>-12</v>
      </c>
      <c r="M161" t="str">
        <f>VLOOKUP(A161,'Fichier FI (en entrée)'!B:AH,16,0)&amp;" "&amp;VLOOKUP(A161,'Fichier FI (en entrée)'!B:AH,20,0)&amp;" "&amp;VLOOKUP(A161,'Fichier FI (en entrée)'!B:AH,27,0)&amp;" "&amp;VLOOKUP(A161,'Fichier FI (en entrée)'!B:AH,29,0)</f>
        <v xml:space="preserve">P Electrotechnique, énergie, équipements communicants  </v>
      </c>
      <c r="N161" t="str">
        <f>VLOOKUP(A161,'Fichier FI (en entrée)'!B:AH,8,0)</f>
        <v>En Terminale</v>
      </c>
      <c r="O161" t="b">
        <f>AND(C161&gt;Synthèse!B$8,C161&lt;Synthèse!B$10,NOT(Y161))</f>
        <v>0</v>
      </c>
      <c r="Q161" s="60">
        <f>ROUNDUP(C161/(Synthèse!$B$4+Synthèse!$B$1)*8,0)</f>
        <v>10</v>
      </c>
      <c r="R161" s="60">
        <f>IFERROR(VLOOKUP(A161,'Evaluations (formulaire)'!A:P,6,0)+VLOOKUP(A161,'Evaluations (formulaire)'!A:P,7,0),0)</f>
        <v>0</v>
      </c>
      <c r="S161" s="60">
        <f>IFERROR(VLOOKUP(A161,'Evaluations (formulaire)'!A:P,8,0),0)</f>
        <v>0</v>
      </c>
      <c r="T161" s="60">
        <f>IF(AND(ISBLANK(P161),Q161&lt;=2),Synthèse!$B$41,IF(AND(ISBLANK(P161),Q161&gt;=7),Synthèse!$C$41,R161+S161))</f>
        <v>4.6296296296296294E-3</v>
      </c>
      <c r="U161" s="60">
        <f t="shared" si="26"/>
        <v>-99.995370370370367</v>
      </c>
      <c r="V161" s="60">
        <f t="shared" si="27"/>
        <v>1983</v>
      </c>
      <c r="X161" s="26">
        <v>159</v>
      </c>
      <c r="Y161" s="26" t="b">
        <f>IFERROR(VLOOKUP(A161,'Calculs FA (auto)'!A:O,15,0),FALSE)</f>
        <v>0</v>
      </c>
      <c r="Z161" s="26">
        <f>IFERROR(VLOOKUP(A161,'Evaluations (formulaire)'!A:M,9,0),0)</f>
        <v>0</v>
      </c>
      <c r="AA161" s="135" t="b">
        <v>0</v>
      </c>
      <c r="AB161" s="135" t="b">
        <v>1</v>
      </c>
      <c r="AC161" s="135" t="b">
        <f t="shared" si="28"/>
        <v>0</v>
      </c>
      <c r="AD161" s="135" t="b">
        <f t="shared" si="29"/>
        <v>0</v>
      </c>
      <c r="AE161" s="135" t="b">
        <f t="shared" si="30"/>
        <v>0</v>
      </c>
      <c r="AF161" s="135" t="b">
        <f>AND(AC161,$V161&lt;=Synthèse!$B$44)</f>
        <v>0</v>
      </c>
      <c r="AG161" s="135" t="b">
        <f>AND(AD161,$V161&lt;=Synthèse!$B$44)</f>
        <v>0</v>
      </c>
      <c r="AH161" s="135" t="b">
        <f>AND(AE161,$V161&lt;=Synthèse!$B$44)</f>
        <v>0</v>
      </c>
      <c r="AI161" s="137" t="b">
        <v>1</v>
      </c>
      <c r="AJ161" s="137" t="b">
        <v>0</v>
      </c>
      <c r="AK161" s="137" t="b">
        <f t="shared" si="31"/>
        <v>0</v>
      </c>
      <c r="AL161" s="137" t="b">
        <f t="shared" si="32"/>
        <v>0</v>
      </c>
      <c r="AM161" s="137" t="b">
        <f>AND(AK161,$V161&lt;=Synthèse!$B$44)</f>
        <v>0</v>
      </c>
      <c r="AN161" s="137" t="b">
        <f>AND(AL161,$V161&lt;=Synthèse!$B$44)</f>
        <v>0</v>
      </c>
    </row>
    <row r="162" spans="1:40">
      <c r="A162" s="17">
        <v>187935</v>
      </c>
      <c r="B162" t="str">
        <f ca="1">VLOOKUP(A162,'Fichier FI (en entrée)'!B:AH,3,0)</f>
        <v>GCHLPOPAKV</v>
      </c>
      <c r="C162">
        <f t="shared" si="22"/>
        <v>503</v>
      </c>
      <c r="D162">
        <f t="shared" si="23"/>
        <v>13.36</v>
      </c>
      <c r="E162" s="14" t="str">
        <f>VLOOKUP(A162,'Fichier FI (en entrée)'!B:AH,2,0)</f>
        <v>EV</v>
      </c>
      <c r="F162" s="14" t="b">
        <f t="shared" si="24"/>
        <v>1</v>
      </c>
      <c r="G162" s="14" t="b">
        <f>IFERROR(VLOOKUP(A162,'Calculs FA (auto)'!A:F,6,0),FALSE)</f>
        <v>1</v>
      </c>
      <c r="H162" s="14" t="b">
        <f t="shared" si="25"/>
        <v>1</v>
      </c>
      <c r="I162" s="16">
        <f>IFERROR(VLOOKUP(A162,'Moyennes FI (en entrée)'!B:N,7,0),"")</f>
        <v>10.36</v>
      </c>
      <c r="J162" s="16">
        <f>IFERROR(VLOOKUP(VLOOKUP(A162,'Fichier FI (en entrée)'!B:AH,33,0),Modificateurs!A$2:B$5,2,0),0)</f>
        <v>1</v>
      </c>
      <c r="K162" s="16">
        <f>IFERROR(VLOOKUP(VLOOKUP(A162,'Redoub FI (en entrée)'!B:N,7,0),Modificateurs!A$8:B$11,2,0),0)</f>
        <v>0</v>
      </c>
      <c r="L162" s="16">
        <f>IFERROR(VLOOKUP(M162,Modificateurs!D$1:E$94,2,0),0)</f>
        <v>2</v>
      </c>
      <c r="M162" t="str">
        <f>VLOOKUP(A162,'Fichier FI (en entrée)'!B:AH,16,0)&amp;" "&amp;VLOOKUP(A162,'Fichier FI (en entrée)'!B:AH,20,0)&amp;" "&amp;VLOOKUP(A162,'Fichier FI (en entrée)'!B:AH,27,0)&amp;" "&amp;VLOOKUP(A162,'Fichier FI (en entrée)'!B:AH,29,0)</f>
        <v xml:space="preserve">STI2D Système informatique et numérique  </v>
      </c>
      <c r="N162" t="str">
        <f>VLOOKUP(A162,'Fichier FI (en entrée)'!B:AH,8,0)</f>
        <v>En Terminale</v>
      </c>
      <c r="O162" t="b">
        <f>AND(C162&gt;Synthèse!B$8,C162&lt;Synthèse!B$10,NOT(Y162))</f>
        <v>1</v>
      </c>
      <c r="Q162" s="60">
        <f>ROUNDUP(C162/(Synthèse!$B$4+Synthèse!$B$1)*8,0)</f>
        <v>3</v>
      </c>
      <c r="R162" s="60">
        <f>IFERROR(VLOOKUP(A162,'Evaluations (formulaire)'!A:P,6,0)+VLOOKUP(A162,'Evaluations (formulaire)'!A:P,7,0),0)</f>
        <v>0</v>
      </c>
      <c r="S162" s="60">
        <f>IFERROR(VLOOKUP(A162,'Evaluations (formulaire)'!A:P,8,0),0)</f>
        <v>0</v>
      </c>
      <c r="T162" s="60">
        <f>IF(AND(ISBLANK(P162),Q162&lt;=2),Synthèse!$B$41,IF(AND(ISBLANK(P162),Q162&gt;=7),Synthèse!$C$41,R162+S162))</f>
        <v>0</v>
      </c>
      <c r="U162" s="60">
        <f t="shared" si="26"/>
        <v>13.36</v>
      </c>
      <c r="V162" s="60">
        <f t="shared" si="27"/>
        <v>504</v>
      </c>
      <c r="X162" s="26">
        <v>1821</v>
      </c>
      <c r="Y162" s="26" t="b">
        <f>IFERROR(VLOOKUP(A162,'Calculs FA (auto)'!A:O,15,0),FALSE)</f>
        <v>0</v>
      </c>
      <c r="Z162" s="26">
        <f>IFERROR(VLOOKUP(A162,'Evaluations (formulaire)'!A:M,9,0),0)</f>
        <v>0</v>
      </c>
      <c r="AA162" s="135" t="b">
        <v>0</v>
      </c>
      <c r="AB162" s="135" t="b">
        <v>1</v>
      </c>
      <c r="AC162" s="135" t="b">
        <f t="shared" si="28"/>
        <v>0</v>
      </c>
      <c r="AD162" s="135" t="b">
        <f t="shared" si="29"/>
        <v>1</v>
      </c>
      <c r="AE162" s="135" t="b">
        <f t="shared" si="30"/>
        <v>0</v>
      </c>
      <c r="AF162" s="135" t="b">
        <f>AND(AC162,$V162&lt;=Synthèse!$B$44)</f>
        <v>0</v>
      </c>
      <c r="AG162" s="135" t="b">
        <f>AND(AD162,$V162&lt;=Synthèse!$B$44)</f>
        <v>1</v>
      </c>
      <c r="AH162" s="135" t="b">
        <f>AND(AE162,$V162&lt;=Synthèse!$B$44)</f>
        <v>0</v>
      </c>
      <c r="AI162" s="137" t="b">
        <v>1</v>
      </c>
      <c r="AJ162" s="137" t="b">
        <v>0</v>
      </c>
      <c r="AK162" s="137" t="b">
        <f t="shared" si="31"/>
        <v>1</v>
      </c>
      <c r="AL162" s="137" t="b">
        <f t="shared" si="32"/>
        <v>0</v>
      </c>
      <c r="AM162" s="137" t="b">
        <f>AND(AK162,$V162&lt;=Synthèse!$B$44)</f>
        <v>1</v>
      </c>
      <c r="AN162" s="137" t="b">
        <f>AND(AL162,$V162&lt;=Synthèse!$B$44)</f>
        <v>0</v>
      </c>
    </row>
    <row r="163" spans="1:40">
      <c r="A163" s="17">
        <v>187953</v>
      </c>
      <c r="B163" t="str">
        <f ca="1">VLOOKUP(A163,'Fichier FI (en entrée)'!B:AH,3,0)</f>
        <v>LMYADRWOMC</v>
      </c>
      <c r="C163">
        <f t="shared" si="22"/>
        <v>1540</v>
      </c>
      <c r="D163">
        <f t="shared" si="23"/>
        <v>7.0000000000000284E-2</v>
      </c>
      <c r="E163" s="14" t="str">
        <f>VLOOKUP(A163,'Fichier FI (en entrée)'!B:AH,2,0)</f>
        <v>EV</v>
      </c>
      <c r="F163" s="14" t="b">
        <f t="shared" si="24"/>
        <v>1</v>
      </c>
      <c r="G163" s="14" t="b">
        <f>IFERROR(VLOOKUP(A163,'Calculs FA (auto)'!A:F,6,0),FALSE)</f>
        <v>1</v>
      </c>
      <c r="H163" s="14" t="b">
        <f t="shared" si="25"/>
        <v>1</v>
      </c>
      <c r="I163" s="16">
        <f>IFERROR(VLOOKUP(A163,'Moyennes FI (en entrée)'!B:N,7,0),"")</f>
        <v>11.07</v>
      </c>
      <c r="J163" s="16">
        <f>IFERROR(VLOOKUP(VLOOKUP(A163,'Fichier FI (en entrée)'!B:AH,33,0),Modificateurs!A$2:B$5,2,0),0)</f>
        <v>1</v>
      </c>
      <c r="K163" s="16">
        <f>IFERROR(VLOOKUP(VLOOKUP(A163,'Redoub FI (en entrée)'!B:N,7,0),Modificateurs!A$8:B$11,2,0),0)</f>
        <v>0</v>
      </c>
      <c r="L163" s="16">
        <f>IFERROR(VLOOKUP(M163,Modificateurs!D$1:E$94,2,0),0)</f>
        <v>-12</v>
      </c>
      <c r="M163" t="str">
        <f>VLOOKUP(A163,'Fichier FI (en entrée)'!B:AH,16,0)&amp;" "&amp;VLOOKUP(A163,'Fichier FI (en entrée)'!B:AH,20,0)&amp;" "&amp;VLOOKUP(A163,'Fichier FI (en entrée)'!B:AH,27,0)&amp;" "&amp;VLOOKUP(A163,'Fichier FI (en entrée)'!B:AH,29,0)</f>
        <v xml:space="preserve">P Electrotechnique, énergie, équipements communicants  </v>
      </c>
      <c r="N163" t="str">
        <f>VLOOKUP(A163,'Fichier FI (en entrée)'!B:AH,8,0)</f>
        <v>En Terminale</v>
      </c>
      <c r="O163" t="b">
        <f>AND(C163&gt;Synthèse!B$8,C163&lt;Synthèse!B$10,NOT(Y163))</f>
        <v>0</v>
      </c>
      <c r="P163" t="s">
        <v>2257</v>
      </c>
      <c r="Q163" s="60">
        <f>ROUNDUP(C163/(Synthèse!$B$4+Synthèse!$B$1)*8,0)</f>
        <v>8</v>
      </c>
      <c r="R163" s="60">
        <f>IFERROR(VLOOKUP(A163,'Evaluations (formulaire)'!A:P,6,0)+VLOOKUP(A163,'Evaluations (formulaire)'!A:P,7,0),0)</f>
        <v>0</v>
      </c>
      <c r="S163" s="60">
        <f>IFERROR(VLOOKUP(A163,'Evaluations (formulaire)'!A:P,8,0),0)</f>
        <v>0</v>
      </c>
      <c r="T163" s="60">
        <f>IF(AND(ISBLANK(P163),Q163&lt;=2),Synthèse!$B$41,IF(AND(ISBLANK(P163),Q163&gt;=7),Synthèse!$C$41,R163+S163))</f>
        <v>0</v>
      </c>
      <c r="U163" s="60">
        <f t="shared" si="26"/>
        <v>7.0000000000000284E-2</v>
      </c>
      <c r="V163" s="60">
        <f t="shared" si="27"/>
        <v>1540</v>
      </c>
      <c r="X163" s="26">
        <v>1779</v>
      </c>
      <c r="Y163" s="26" t="b">
        <f>IFERROR(VLOOKUP(A163,'Calculs FA (auto)'!A:O,15,0),FALSE)</f>
        <v>0</v>
      </c>
      <c r="Z163" s="26">
        <f>IFERROR(VLOOKUP(A163,'Evaluations (formulaire)'!A:M,9,0),0)</f>
        <v>0</v>
      </c>
      <c r="AA163" s="135" t="b">
        <v>0</v>
      </c>
      <c r="AB163" s="135" t="b">
        <v>1</v>
      </c>
      <c r="AC163" s="135" t="b">
        <f t="shared" si="28"/>
        <v>0</v>
      </c>
      <c r="AD163" s="135" t="b">
        <f t="shared" si="29"/>
        <v>1</v>
      </c>
      <c r="AE163" s="135" t="b">
        <f t="shared" si="30"/>
        <v>0</v>
      </c>
      <c r="AF163" s="135" t="b">
        <f>AND(AC163,$V163&lt;=Synthèse!$B$44)</f>
        <v>0</v>
      </c>
      <c r="AG163" s="135" t="b">
        <f>AND(AD163,$V163&lt;=Synthèse!$B$44)</f>
        <v>0</v>
      </c>
      <c r="AH163" s="135" t="b">
        <f>AND(AE163,$V163&lt;=Synthèse!$B$44)</f>
        <v>0</v>
      </c>
      <c r="AI163" s="137" t="b">
        <v>1</v>
      </c>
      <c r="AJ163" s="137" t="b">
        <v>0</v>
      </c>
      <c r="AK163" s="137" t="b">
        <f t="shared" si="31"/>
        <v>1</v>
      </c>
      <c r="AL163" s="137" t="b">
        <f t="shared" si="32"/>
        <v>0</v>
      </c>
      <c r="AM163" s="137" t="b">
        <f>AND(AK163,$V163&lt;=Synthèse!$B$44)</f>
        <v>0</v>
      </c>
      <c r="AN163" s="137" t="b">
        <f>AND(AL163,$V163&lt;=Synthèse!$B$44)</f>
        <v>0</v>
      </c>
    </row>
    <row r="164" spans="1:40">
      <c r="A164" s="17">
        <v>187990</v>
      </c>
      <c r="B164" t="str">
        <f ca="1">VLOOKUP(A164,'Fichier FI (en entrée)'!B:AH,3,0)</f>
        <v>XPWOPNAXKD</v>
      </c>
      <c r="C164">
        <f t="shared" si="22"/>
        <v>673</v>
      </c>
      <c r="D164">
        <f t="shared" si="23"/>
        <v>12.4</v>
      </c>
      <c r="E164" s="14" t="str">
        <f>VLOOKUP(A164,'Fichier FI (en entrée)'!B:AH,2,0)</f>
        <v>EV</v>
      </c>
      <c r="F164" s="14" t="b">
        <f t="shared" si="24"/>
        <v>1</v>
      </c>
      <c r="G164" s="14" t="b">
        <f>IFERROR(VLOOKUP(A164,'Calculs FA (auto)'!A:F,6,0),FALSE)</f>
        <v>0</v>
      </c>
      <c r="H164" s="14" t="b">
        <f t="shared" si="25"/>
        <v>0</v>
      </c>
      <c r="I164" s="16">
        <f>IFERROR(VLOOKUP(A164,'Moyennes FI (en entrée)'!B:N,7,0),"")</f>
        <v>9.4</v>
      </c>
      <c r="J164" s="16">
        <f>IFERROR(VLOOKUP(VLOOKUP(A164,'Fichier FI (en entrée)'!B:AH,33,0),Modificateurs!A$2:B$5,2,0),0)</f>
        <v>1</v>
      </c>
      <c r="K164" s="16">
        <f>IFERROR(VLOOKUP(VLOOKUP(A164,'Redoub FI (en entrée)'!B:N,7,0),Modificateurs!A$8:B$11,2,0),0)</f>
        <v>0</v>
      </c>
      <c r="L164" s="16">
        <f>IFERROR(VLOOKUP(M164,Modificateurs!D$1:E$94,2,0),0)</f>
        <v>2</v>
      </c>
      <c r="M164" t="str">
        <f>VLOOKUP(A164,'Fichier FI (en entrée)'!B:AH,16,0)&amp;" "&amp;VLOOKUP(A164,'Fichier FI (en entrée)'!B:AH,20,0)&amp;" "&amp;VLOOKUP(A164,'Fichier FI (en entrée)'!B:AH,27,0)&amp;" "&amp;VLOOKUP(A164,'Fichier FI (en entrée)'!B:AH,29,0)</f>
        <v xml:space="preserve">STI2D Système informatique et numérique  </v>
      </c>
      <c r="N164" t="str">
        <f>VLOOKUP(A164,'Fichier FI (en entrée)'!B:AH,8,0)</f>
        <v>En Terminale</v>
      </c>
      <c r="O164" t="b">
        <f>AND(C164&gt;Synthèse!B$8,C164&lt;Synthèse!B$10,NOT(Y164))</f>
        <v>1</v>
      </c>
      <c r="Q164" s="60">
        <f>ROUNDUP(C164/(Synthèse!$B$4+Synthèse!$B$1)*8,0)</f>
        <v>4</v>
      </c>
      <c r="R164" s="60">
        <f>IFERROR(VLOOKUP(A164,'Evaluations (formulaire)'!A:P,6,0)+VLOOKUP(A164,'Evaluations (formulaire)'!A:P,7,0),0)</f>
        <v>0</v>
      </c>
      <c r="S164" s="60">
        <f>IFERROR(VLOOKUP(A164,'Evaluations (formulaire)'!A:P,8,0),0)</f>
        <v>0</v>
      </c>
      <c r="T164" s="60">
        <f>IF(AND(ISBLANK(P164),Q164&lt;=2),Synthèse!$B$41,IF(AND(ISBLANK(P164),Q164&gt;=7),Synthèse!$C$41,R164+S164))</f>
        <v>0</v>
      </c>
      <c r="U164" s="60">
        <f t="shared" si="26"/>
        <v>12.4</v>
      </c>
      <c r="V164" s="60">
        <f t="shared" si="27"/>
        <v>673</v>
      </c>
      <c r="X164" s="26">
        <v>1443</v>
      </c>
      <c r="Y164" s="26" t="b">
        <f>IFERROR(VLOOKUP(A164,'Calculs FA (auto)'!A:O,15,0),FALSE)</f>
        <v>0</v>
      </c>
      <c r="Z164" s="26">
        <f>IFERROR(VLOOKUP(A164,'Evaluations (formulaire)'!A:M,9,0),0)</f>
        <v>0</v>
      </c>
      <c r="AA164" s="135" t="b">
        <v>0</v>
      </c>
      <c r="AB164" s="135" t="b">
        <v>1</v>
      </c>
      <c r="AC164" s="135" t="b">
        <f t="shared" si="28"/>
        <v>0</v>
      </c>
      <c r="AD164" s="135" t="b">
        <f t="shared" si="29"/>
        <v>1</v>
      </c>
      <c r="AE164" s="135" t="b">
        <f t="shared" si="30"/>
        <v>0</v>
      </c>
      <c r="AF164" s="135" t="b">
        <f>AND(AC164,$V164&lt;=Synthèse!$B$44)</f>
        <v>0</v>
      </c>
      <c r="AG164" s="135" t="b">
        <f>AND(AD164,$V164&lt;=Synthèse!$B$44)</f>
        <v>0</v>
      </c>
      <c r="AH164" s="135" t="b">
        <f>AND(AE164,$V164&lt;=Synthèse!$B$44)</f>
        <v>0</v>
      </c>
      <c r="AI164" s="137" t="b">
        <v>1</v>
      </c>
      <c r="AJ164" s="137" t="b">
        <v>0</v>
      </c>
      <c r="AK164" s="137" t="b">
        <f t="shared" si="31"/>
        <v>1</v>
      </c>
      <c r="AL164" s="137" t="b">
        <f t="shared" si="32"/>
        <v>0</v>
      </c>
      <c r="AM164" s="137" t="b">
        <f>AND(AK164,$V164&lt;=Synthèse!$B$44)</f>
        <v>0</v>
      </c>
      <c r="AN164" s="137" t="b">
        <f>AND(AL164,$V164&lt;=Synthèse!$B$44)</f>
        <v>0</v>
      </c>
    </row>
    <row r="165" spans="1:40">
      <c r="A165" s="17">
        <v>188001</v>
      </c>
      <c r="B165" t="str">
        <f ca="1">VLOOKUP(A165,'Fichier FI (en entrée)'!B:AH,3,0)</f>
        <v>IHMMIEADLR</v>
      </c>
      <c r="C165">
        <f t="shared" si="22"/>
        <v>1618</v>
      </c>
      <c r="D165">
        <f t="shared" si="23"/>
        <v>-2.5700000000000003</v>
      </c>
      <c r="E165" s="14" t="str">
        <f>VLOOKUP(A165,'Fichier FI (en entrée)'!B:AH,2,0)</f>
        <v>EV</v>
      </c>
      <c r="F165" s="14" t="b">
        <f t="shared" si="24"/>
        <v>1</v>
      </c>
      <c r="G165" s="14" t="b">
        <f>IFERROR(VLOOKUP(A165,'Calculs FA (auto)'!A:F,6,0),FALSE)</f>
        <v>0</v>
      </c>
      <c r="H165" s="14" t="b">
        <f t="shared" si="25"/>
        <v>0</v>
      </c>
      <c r="I165" s="16">
        <f>IFERROR(VLOOKUP(A165,'Moyennes FI (en entrée)'!B:N,7,0),"")</f>
        <v>8.43</v>
      </c>
      <c r="J165" s="16">
        <f>IFERROR(VLOOKUP(VLOOKUP(A165,'Fichier FI (en entrée)'!B:AH,33,0),Modificateurs!A$2:B$5,2,0),0)</f>
        <v>1</v>
      </c>
      <c r="K165" s="16">
        <f>IFERROR(VLOOKUP(VLOOKUP(A165,'Redoub FI (en entrée)'!B:N,7,0),Modificateurs!A$8:B$11,2,0),0)</f>
        <v>0</v>
      </c>
      <c r="L165" s="16">
        <f>IFERROR(VLOOKUP(M165,Modificateurs!D$1:E$94,2,0),0)</f>
        <v>-12</v>
      </c>
      <c r="M165" t="str">
        <f>VLOOKUP(A165,'Fichier FI (en entrée)'!B:AH,16,0)&amp;" "&amp;VLOOKUP(A165,'Fichier FI (en entrée)'!B:AH,20,0)&amp;" "&amp;VLOOKUP(A165,'Fichier FI (en entrée)'!B:AH,27,0)&amp;" "&amp;VLOOKUP(A165,'Fichier FI (en entrée)'!B:AH,29,0)</f>
        <v xml:space="preserve">P Electrotechnique, énergie, équipements communicants  </v>
      </c>
      <c r="N165" t="str">
        <f>VLOOKUP(A165,'Fichier FI (en entrée)'!B:AH,8,0)</f>
        <v>En Terminale</v>
      </c>
      <c r="O165" t="b">
        <f>AND(C165&gt;Synthèse!B$8,C165&lt;Synthèse!B$10,NOT(Y165))</f>
        <v>0</v>
      </c>
      <c r="Q165" s="60">
        <f>ROUNDUP(C165/(Synthèse!$B$4+Synthèse!$B$1)*8,0)</f>
        <v>8</v>
      </c>
      <c r="R165" s="60">
        <f>IFERROR(VLOOKUP(A165,'Evaluations (formulaire)'!A:P,6,0)+VLOOKUP(A165,'Evaluations (formulaire)'!A:P,7,0),0)</f>
        <v>0</v>
      </c>
      <c r="S165" s="60">
        <f>IFERROR(VLOOKUP(A165,'Evaluations (formulaire)'!A:P,8,0),0)</f>
        <v>0</v>
      </c>
      <c r="T165" s="60">
        <f>IF(AND(ISBLANK(P165),Q165&lt;=2),Synthèse!$B$41,IF(AND(ISBLANK(P165),Q165&gt;=7),Synthèse!$C$41,R165+S165))</f>
        <v>4.6296296296296294E-3</v>
      </c>
      <c r="U165" s="60">
        <f t="shared" si="26"/>
        <v>-2.5653703703703705</v>
      </c>
      <c r="V165" s="60">
        <f t="shared" si="27"/>
        <v>1618</v>
      </c>
      <c r="X165" s="26">
        <v>1915</v>
      </c>
      <c r="Y165" s="26" t="b">
        <f>IFERROR(VLOOKUP(A165,'Calculs FA (auto)'!A:O,15,0),FALSE)</f>
        <v>0</v>
      </c>
      <c r="Z165" s="26">
        <f>IFERROR(VLOOKUP(A165,'Evaluations (formulaire)'!A:M,9,0),0)</f>
        <v>0</v>
      </c>
      <c r="AA165" s="135" t="b">
        <v>1</v>
      </c>
      <c r="AB165" s="135" t="b">
        <v>0</v>
      </c>
      <c r="AC165" s="135" t="b">
        <f t="shared" si="28"/>
        <v>1</v>
      </c>
      <c r="AD165" s="135" t="b">
        <f t="shared" si="29"/>
        <v>0</v>
      </c>
      <c r="AE165" s="135" t="b">
        <f t="shared" si="30"/>
        <v>0</v>
      </c>
      <c r="AF165" s="135" t="b">
        <f>AND(AC165,$V165&lt;=Synthèse!$B$44)</f>
        <v>0</v>
      </c>
      <c r="AG165" s="135" t="b">
        <f>AND(AD165,$V165&lt;=Synthèse!$B$44)</f>
        <v>0</v>
      </c>
      <c r="AH165" s="135" t="b">
        <f>AND(AE165,$V165&lt;=Synthèse!$B$44)</f>
        <v>0</v>
      </c>
      <c r="AI165" s="137" t="b">
        <v>0</v>
      </c>
      <c r="AJ165" s="137" t="b">
        <v>1</v>
      </c>
      <c r="AK165" s="137" t="b">
        <f t="shared" si="31"/>
        <v>0</v>
      </c>
      <c r="AL165" s="137" t="b">
        <f t="shared" si="32"/>
        <v>1</v>
      </c>
      <c r="AM165" s="137" t="b">
        <f>AND(AK165,$V165&lt;=Synthèse!$B$44)</f>
        <v>0</v>
      </c>
      <c r="AN165" s="137" t="b">
        <f>AND(AL165,$V165&lt;=Synthèse!$B$44)</f>
        <v>0</v>
      </c>
    </row>
    <row r="166" spans="1:40">
      <c r="A166" s="17">
        <v>188006</v>
      </c>
      <c r="B166" t="str">
        <f ca="1">VLOOKUP(A166,'Fichier FI (en entrée)'!B:AH,3,0)</f>
        <v>MASPUHOMOY</v>
      </c>
      <c r="C166">
        <f t="shared" si="22"/>
        <v>2097</v>
      </c>
      <c r="D166">
        <f t="shared" si="23"/>
        <v>-100</v>
      </c>
      <c r="E166" s="14" t="str">
        <f>VLOOKUP(A166,'Fichier FI (en entrée)'!B:AH,2,0)</f>
        <v>ENV</v>
      </c>
      <c r="F166" s="14" t="b">
        <f t="shared" si="24"/>
        <v>0</v>
      </c>
      <c r="G166" s="14" t="b">
        <f>IFERROR(VLOOKUP(A166,'Calculs FA (auto)'!A:F,6,0),FALSE)</f>
        <v>0</v>
      </c>
      <c r="H166" s="14" t="b">
        <f t="shared" si="25"/>
        <v>0</v>
      </c>
      <c r="I166" s="16" t="str">
        <f>IFERROR(VLOOKUP(A166,'Moyennes FI (en entrée)'!B:N,7,0),"")</f>
        <v/>
      </c>
      <c r="J166" s="16">
        <f>IFERROR(VLOOKUP(VLOOKUP(A166,'Fichier FI (en entrée)'!B:AH,33,0),Modificateurs!A$2:B$5,2,0),0)</f>
        <v>1</v>
      </c>
      <c r="K166" s="16">
        <f>IFERROR(VLOOKUP(VLOOKUP(A166,'Redoub FI (en entrée)'!B:N,7,0),Modificateurs!A$8:B$11,2,0),0)</f>
        <v>0</v>
      </c>
      <c r="L166" s="16">
        <f>IFERROR(VLOOKUP(M166,Modificateurs!D$1:E$94,2,0),0)</f>
        <v>2</v>
      </c>
      <c r="M166" t="str">
        <f>VLOOKUP(A166,'Fichier FI (en entrée)'!B:AH,16,0)&amp;" "&amp;VLOOKUP(A166,'Fichier FI (en entrée)'!B:AH,20,0)&amp;" "&amp;VLOOKUP(A166,'Fichier FI (en entrée)'!B:AH,27,0)&amp;" "&amp;VLOOKUP(A166,'Fichier FI (en entrée)'!B:AH,29,0)</f>
        <v xml:space="preserve">STI2D Système informatique et numérique  </v>
      </c>
      <c r="N166" t="str">
        <f>VLOOKUP(A166,'Fichier FI (en entrée)'!B:AH,8,0)</f>
        <v>En Terminale</v>
      </c>
      <c r="O166" t="b">
        <f>AND(C166&gt;Synthèse!B$8,C166&lt;Synthèse!B$10,NOT(Y166))</f>
        <v>0</v>
      </c>
      <c r="Q166" s="60">
        <f>ROUNDUP(C166/(Synthèse!$B$4+Synthèse!$B$1)*8,0)</f>
        <v>10</v>
      </c>
      <c r="R166" s="60">
        <f>IFERROR(VLOOKUP(A166,'Evaluations (formulaire)'!A:P,6,0)+VLOOKUP(A166,'Evaluations (formulaire)'!A:P,7,0),0)</f>
        <v>0</v>
      </c>
      <c r="S166" s="60">
        <f>IFERROR(VLOOKUP(A166,'Evaluations (formulaire)'!A:P,8,0),0)</f>
        <v>0</v>
      </c>
      <c r="T166" s="60">
        <f>IF(AND(ISBLANK(P166),Q166&lt;=2),Synthèse!$B$41,IF(AND(ISBLANK(P166),Q166&gt;=7),Synthèse!$C$41,R166+S166))</f>
        <v>4.6296296296296294E-3</v>
      </c>
      <c r="U166" s="60">
        <f t="shared" si="26"/>
        <v>-99.995370370370367</v>
      </c>
      <c r="V166" s="60">
        <f t="shared" si="27"/>
        <v>1983</v>
      </c>
      <c r="X166" s="26">
        <v>737</v>
      </c>
      <c r="Y166" s="26" t="b">
        <f>IFERROR(VLOOKUP(A166,'Calculs FA (auto)'!A:O,15,0),FALSE)</f>
        <v>0</v>
      </c>
      <c r="Z166" s="26">
        <f>IFERROR(VLOOKUP(A166,'Evaluations (formulaire)'!A:M,9,0),0)</f>
        <v>0</v>
      </c>
      <c r="AA166" s="135" t="b">
        <v>1</v>
      </c>
      <c r="AB166" s="135" t="b">
        <v>0</v>
      </c>
      <c r="AC166" s="135" t="b">
        <f t="shared" si="28"/>
        <v>0</v>
      </c>
      <c r="AD166" s="135" t="b">
        <f t="shared" si="29"/>
        <v>0</v>
      </c>
      <c r="AE166" s="135" t="b">
        <f t="shared" si="30"/>
        <v>0</v>
      </c>
      <c r="AF166" s="135" t="b">
        <f>AND(AC166,$V166&lt;=Synthèse!$B$44)</f>
        <v>0</v>
      </c>
      <c r="AG166" s="135" t="b">
        <f>AND(AD166,$V166&lt;=Synthèse!$B$44)</f>
        <v>0</v>
      </c>
      <c r="AH166" s="135" t="b">
        <f>AND(AE166,$V166&lt;=Synthèse!$B$44)</f>
        <v>0</v>
      </c>
      <c r="AI166" s="137" t="b">
        <v>0</v>
      </c>
      <c r="AJ166" s="137" t="b">
        <v>1</v>
      </c>
      <c r="AK166" s="137" t="b">
        <f t="shared" si="31"/>
        <v>0</v>
      </c>
      <c r="AL166" s="137" t="b">
        <f t="shared" si="32"/>
        <v>0</v>
      </c>
      <c r="AM166" s="137" t="b">
        <f>AND(AK166,$V166&lt;=Synthèse!$B$44)</f>
        <v>0</v>
      </c>
      <c r="AN166" s="137" t="b">
        <f>AND(AL166,$V166&lt;=Synthèse!$B$44)</f>
        <v>0</v>
      </c>
    </row>
    <row r="167" spans="1:40">
      <c r="A167" s="17">
        <v>192128</v>
      </c>
      <c r="B167" t="str">
        <f ca="1">VLOOKUP(A167,'Fichier FI (en entrée)'!B:AH,3,0)</f>
        <v>GWDPQIMQBK</v>
      </c>
      <c r="C167">
        <f t="shared" si="22"/>
        <v>1118</v>
      </c>
      <c r="D167">
        <f t="shared" si="23"/>
        <v>9.11</v>
      </c>
      <c r="E167" s="14" t="str">
        <f>VLOOKUP(A167,'Fichier FI (en entrée)'!B:AH,2,0)</f>
        <v>EV</v>
      </c>
      <c r="F167" s="14" t="b">
        <f t="shared" si="24"/>
        <v>1</v>
      </c>
      <c r="G167" s="14" t="b">
        <f>IFERROR(VLOOKUP(A167,'Calculs FA (auto)'!A:F,6,0),FALSE)</f>
        <v>0</v>
      </c>
      <c r="H167" s="14" t="b">
        <f t="shared" si="25"/>
        <v>0</v>
      </c>
      <c r="I167" s="16">
        <f>IFERROR(VLOOKUP(A167,'Moyennes FI (en entrée)'!B:N,7,0),"")</f>
        <v>11.11</v>
      </c>
      <c r="J167" s="16">
        <f>IFERROR(VLOOKUP(VLOOKUP(A167,'Fichier FI (en entrée)'!B:AH,33,0),Modificateurs!A$2:B$5,2,0),0)</f>
        <v>1</v>
      </c>
      <c r="K167" s="16">
        <f>IFERROR(VLOOKUP(VLOOKUP(A167,'Redoub FI (en entrée)'!B:N,7,0),Modificateurs!A$8:B$11,2,0),0)</f>
        <v>0</v>
      </c>
      <c r="L167" s="16">
        <f>IFERROR(VLOOKUP(M167,Modificateurs!D$1:E$94,2,0),0)</f>
        <v>-3</v>
      </c>
      <c r="M167" t="str">
        <f>VLOOKUP(A167,'Fichier FI (en entrée)'!B:AH,16,0)&amp;" "&amp;VLOOKUP(A167,'Fichier FI (en entrée)'!B:AH,20,0)&amp;" "&amp;VLOOKUP(A167,'Fichier FI (en entrée)'!B:AH,27,0)&amp;" "&amp;VLOOKUP(A167,'Fichier FI (en entrée)'!B:AH,29,0)</f>
        <v xml:space="preserve">ES Mathématiques  </v>
      </c>
      <c r="N167" t="str">
        <f>VLOOKUP(A167,'Fichier FI (en entrée)'!B:AH,8,0)</f>
        <v>En Terminale</v>
      </c>
      <c r="O167" t="b">
        <f>AND(C167&gt;Synthèse!B$8,C167&lt;Synthèse!B$10,NOT(Y167))</f>
        <v>1</v>
      </c>
      <c r="Q167" s="60">
        <f>ROUNDUP(C167/(Synthèse!$B$4+Synthèse!$B$1)*8,0)</f>
        <v>6</v>
      </c>
      <c r="R167" s="60">
        <f>IFERROR(VLOOKUP(A167,'Evaluations (formulaire)'!A:P,6,0)+VLOOKUP(A167,'Evaluations (formulaire)'!A:P,7,0),0)</f>
        <v>0</v>
      </c>
      <c r="S167" s="60">
        <f>IFERROR(VLOOKUP(A167,'Evaluations (formulaire)'!A:P,8,0),0)</f>
        <v>0</v>
      </c>
      <c r="T167" s="60">
        <f>IF(AND(ISBLANK(P167),Q167&lt;=2),Synthèse!$B$41,IF(AND(ISBLANK(P167),Q167&gt;=7),Synthèse!$C$41,R167+S167))</f>
        <v>0</v>
      </c>
      <c r="U167" s="60">
        <f t="shared" si="26"/>
        <v>9.11</v>
      </c>
      <c r="V167" s="60">
        <f t="shared" si="27"/>
        <v>1116</v>
      </c>
      <c r="X167" s="26">
        <v>1813</v>
      </c>
      <c r="Y167" s="26" t="b">
        <f>IFERROR(VLOOKUP(A167,'Calculs FA (auto)'!A:O,15,0),FALSE)</f>
        <v>0</v>
      </c>
      <c r="Z167" s="26">
        <f>IFERROR(VLOOKUP(A167,'Evaluations (formulaire)'!A:M,9,0),0)</f>
        <v>0</v>
      </c>
      <c r="AA167" s="135" t="b">
        <v>0</v>
      </c>
      <c r="AB167" s="135" t="b">
        <v>1</v>
      </c>
      <c r="AC167" s="135" t="b">
        <f t="shared" si="28"/>
        <v>0</v>
      </c>
      <c r="AD167" s="135" t="b">
        <f t="shared" si="29"/>
        <v>1</v>
      </c>
      <c r="AE167" s="135" t="b">
        <f t="shared" si="30"/>
        <v>0</v>
      </c>
      <c r="AF167" s="135" t="b">
        <f>AND(AC167,$V167&lt;=Synthèse!$B$44)</f>
        <v>0</v>
      </c>
      <c r="AG167" s="135" t="b">
        <f>AND(AD167,$V167&lt;=Synthèse!$B$44)</f>
        <v>0</v>
      </c>
      <c r="AH167" s="135" t="b">
        <f>AND(AE167,$V167&lt;=Synthèse!$B$44)</f>
        <v>0</v>
      </c>
      <c r="AI167" s="137" t="b">
        <v>1</v>
      </c>
      <c r="AJ167" s="137" t="b">
        <v>0</v>
      </c>
      <c r="AK167" s="137" t="b">
        <f t="shared" si="31"/>
        <v>1</v>
      </c>
      <c r="AL167" s="137" t="b">
        <f t="shared" si="32"/>
        <v>0</v>
      </c>
      <c r="AM167" s="137" t="b">
        <f>AND(AK167,$V167&lt;=Synthèse!$B$44)</f>
        <v>0</v>
      </c>
      <c r="AN167" s="137" t="b">
        <f>AND(AL167,$V167&lt;=Synthèse!$B$44)</f>
        <v>0</v>
      </c>
    </row>
    <row r="168" spans="1:40">
      <c r="A168" s="17">
        <v>192390</v>
      </c>
      <c r="B168" t="str">
        <f ca="1">VLOOKUP(A168,'Fichier FI (en entrée)'!B:AH,3,0)</f>
        <v>PJZQHCVJQJ</v>
      </c>
      <c r="C168">
        <f t="shared" si="22"/>
        <v>2097</v>
      </c>
      <c r="D168">
        <f t="shared" si="23"/>
        <v>-100</v>
      </c>
      <c r="E168" s="14" t="str">
        <f>VLOOKUP(A168,'Fichier FI (en entrée)'!B:AH,2,0)</f>
        <v>ENV</v>
      </c>
      <c r="F168" s="14" t="b">
        <f t="shared" si="24"/>
        <v>0</v>
      </c>
      <c r="G168" s="14" t="b">
        <f>IFERROR(VLOOKUP(A168,'Calculs FA (auto)'!A:F,6,0),FALSE)</f>
        <v>0</v>
      </c>
      <c r="H168" s="14" t="b">
        <f t="shared" si="25"/>
        <v>0</v>
      </c>
      <c r="I168" s="16" t="str">
        <f>IFERROR(VLOOKUP(A168,'Moyennes FI (en entrée)'!B:N,7,0),"")</f>
        <v/>
      </c>
      <c r="J168" s="16">
        <f>IFERROR(VLOOKUP(VLOOKUP(A168,'Fichier FI (en entrée)'!B:AH,33,0),Modificateurs!A$2:B$5,2,0),0)</f>
        <v>0</v>
      </c>
      <c r="K168" s="16">
        <f>IFERROR(VLOOKUP(VLOOKUP(A168,'Redoub FI (en entrée)'!B:N,7,0),Modificateurs!A$8:B$11,2,0),0)</f>
        <v>0</v>
      </c>
      <c r="L168" s="16">
        <f>IFERROR(VLOOKUP(M168,Modificateurs!D$1:E$94,2,0),0)</f>
        <v>-12</v>
      </c>
      <c r="M168" t="str">
        <f>VLOOKUP(A168,'Fichier FI (en entrée)'!B:AH,16,0)&amp;" "&amp;VLOOKUP(A168,'Fichier FI (en entrée)'!B:AH,20,0)&amp;" "&amp;VLOOKUP(A168,'Fichier FI (en entrée)'!B:AH,27,0)&amp;" "&amp;VLOOKUP(A168,'Fichier FI (en entrée)'!B:AH,29,0)</f>
        <v xml:space="preserve">P Electrotechnique, énergie, équipements communicants  </v>
      </c>
      <c r="N168" t="str">
        <f>VLOOKUP(A168,'Fichier FI (en entrée)'!B:AH,8,0)</f>
        <v>En Terminale</v>
      </c>
      <c r="O168" t="b">
        <f>AND(C168&gt;Synthèse!B$8,C168&lt;Synthèse!B$10,NOT(Y168))</f>
        <v>0</v>
      </c>
      <c r="P168" t="s">
        <v>2263</v>
      </c>
      <c r="Q168" s="60">
        <f>ROUNDUP(C168/(Synthèse!$B$4+Synthèse!$B$1)*8,0)</f>
        <v>10</v>
      </c>
      <c r="R168" s="60">
        <f>IFERROR(VLOOKUP(A168,'Evaluations (formulaire)'!A:P,6,0)+VLOOKUP(A168,'Evaluations (formulaire)'!A:P,7,0),0)</f>
        <v>0</v>
      </c>
      <c r="S168" s="60">
        <f>IFERROR(VLOOKUP(A168,'Evaluations (formulaire)'!A:P,8,0),0)</f>
        <v>0</v>
      </c>
      <c r="T168" s="60">
        <f>IF(AND(ISBLANK(P168),Q168&lt;=2),Synthèse!$B$41,IF(AND(ISBLANK(P168),Q168&gt;=7),Synthèse!$C$41,R168+S168))</f>
        <v>0</v>
      </c>
      <c r="U168" s="60">
        <f t="shared" si="26"/>
        <v>-100</v>
      </c>
      <c r="V168" s="60">
        <f t="shared" si="27"/>
        <v>2096</v>
      </c>
      <c r="X168" s="26">
        <v>890</v>
      </c>
      <c r="Y168" s="26" t="b">
        <f>IFERROR(VLOOKUP(A168,'Calculs FA (auto)'!A:O,15,0),FALSE)</f>
        <v>0</v>
      </c>
      <c r="Z168" s="26">
        <f>IFERROR(VLOOKUP(A168,'Evaluations (formulaire)'!A:M,9,0),0)</f>
        <v>0</v>
      </c>
      <c r="AA168" s="135" t="b">
        <v>0</v>
      </c>
      <c r="AB168" s="135" t="b">
        <v>1</v>
      </c>
      <c r="AC168" s="135" t="b">
        <f t="shared" si="28"/>
        <v>0</v>
      </c>
      <c r="AD168" s="135" t="b">
        <f t="shared" si="29"/>
        <v>0</v>
      </c>
      <c r="AE168" s="135" t="b">
        <f t="shared" si="30"/>
        <v>0</v>
      </c>
      <c r="AF168" s="135" t="b">
        <f>AND(AC168,$V168&lt;=Synthèse!$B$44)</f>
        <v>0</v>
      </c>
      <c r="AG168" s="135" t="b">
        <f>AND(AD168,$V168&lt;=Synthèse!$B$44)</f>
        <v>0</v>
      </c>
      <c r="AH168" s="135" t="b">
        <f>AND(AE168,$V168&lt;=Synthèse!$B$44)</f>
        <v>0</v>
      </c>
      <c r="AI168" s="137" t="b">
        <v>1</v>
      </c>
      <c r="AJ168" s="137" t="b">
        <v>0</v>
      </c>
      <c r="AK168" s="137" t="b">
        <f t="shared" si="31"/>
        <v>0</v>
      </c>
      <c r="AL168" s="137" t="b">
        <f t="shared" si="32"/>
        <v>0</v>
      </c>
      <c r="AM168" s="137" t="b">
        <f>AND(AK168,$V168&lt;=Synthèse!$B$44)</f>
        <v>0</v>
      </c>
      <c r="AN168" s="137" t="b">
        <f>AND(AL168,$V168&lt;=Synthèse!$B$44)</f>
        <v>0</v>
      </c>
    </row>
    <row r="169" spans="1:40">
      <c r="A169" s="17">
        <v>192408</v>
      </c>
      <c r="B169" t="str">
        <f ca="1">VLOOKUP(A169,'Fichier FI (en entrée)'!B:AH,3,0)</f>
        <v>HAQDOOHFXX</v>
      </c>
      <c r="C169">
        <f t="shared" si="22"/>
        <v>1158</v>
      </c>
      <c r="D169">
        <f t="shared" si="23"/>
        <v>8.5</v>
      </c>
      <c r="E169" s="14" t="str">
        <f>VLOOKUP(A169,'Fichier FI (en entrée)'!B:AH,2,0)</f>
        <v>EV</v>
      </c>
      <c r="F169" s="14" t="b">
        <f t="shared" si="24"/>
        <v>1</v>
      </c>
      <c r="G169" s="14" t="b">
        <f>IFERROR(VLOOKUP(A169,'Calculs FA (auto)'!A:F,6,0),FALSE)</f>
        <v>0</v>
      </c>
      <c r="H169" s="14" t="b">
        <f t="shared" si="25"/>
        <v>0</v>
      </c>
      <c r="I169" s="16">
        <f>IFERROR(VLOOKUP(A169,'Moyennes FI (en entrée)'!B:N,7,0),"")</f>
        <v>6.5</v>
      </c>
      <c r="J169" s="16">
        <f>IFERROR(VLOOKUP(VLOOKUP(A169,'Fichier FI (en entrée)'!B:AH,33,0),Modificateurs!A$2:B$5,2,0),0)</f>
        <v>1</v>
      </c>
      <c r="K169" s="16">
        <f>IFERROR(VLOOKUP(VLOOKUP(A169,'Redoub FI (en entrée)'!B:N,7,0),Modificateurs!A$8:B$11,2,0),0)</f>
        <v>0</v>
      </c>
      <c r="L169" s="16">
        <f>IFERROR(VLOOKUP(M169,Modificateurs!D$1:E$94,2,0),0)</f>
        <v>1</v>
      </c>
      <c r="M169" t="str">
        <f>VLOOKUP(A169,'Fichier FI (en entrée)'!B:AH,16,0)&amp;" "&amp;VLOOKUP(A169,'Fichier FI (en entrée)'!B:AH,20,0)&amp;" "&amp;VLOOKUP(A169,'Fichier FI (en entrée)'!B:AH,27,0)&amp;" "&amp;VLOOKUP(A169,'Fichier FI (en entrée)'!B:AH,29,0)</f>
        <v xml:space="preserve">S Sciences de la vie et de la terre  </v>
      </c>
      <c r="N169" t="str">
        <f>VLOOKUP(A169,'Fichier FI (en entrée)'!B:AH,8,0)</f>
        <v>En Terminale</v>
      </c>
      <c r="O169" t="b">
        <f>AND(C169&gt;Synthèse!B$8,C169&lt;Synthèse!B$10,NOT(Y169))</f>
        <v>1</v>
      </c>
      <c r="Q169" s="60">
        <f>ROUNDUP(C169/(Synthèse!$B$4+Synthèse!$B$1)*8,0)</f>
        <v>6</v>
      </c>
      <c r="R169" s="60">
        <f>IFERROR(VLOOKUP(A169,'Evaluations (formulaire)'!A:P,6,0)+VLOOKUP(A169,'Evaluations (formulaire)'!A:P,7,0),0)</f>
        <v>0</v>
      </c>
      <c r="S169" s="60">
        <f>IFERROR(VLOOKUP(A169,'Evaluations (formulaire)'!A:P,8,0),0)</f>
        <v>0</v>
      </c>
      <c r="T169" s="60">
        <f>IF(AND(ISBLANK(P169),Q169&lt;=2),Synthèse!$B$41,IF(AND(ISBLANK(P169),Q169&gt;=7),Synthèse!$C$41,R169+S169))</f>
        <v>0</v>
      </c>
      <c r="U169" s="60">
        <f t="shared" si="26"/>
        <v>8.5</v>
      </c>
      <c r="V169" s="60">
        <f t="shared" si="27"/>
        <v>1156</v>
      </c>
      <c r="X169" s="26">
        <v>1378</v>
      </c>
      <c r="Y169" s="26" t="b">
        <f>IFERROR(VLOOKUP(A169,'Calculs FA (auto)'!A:O,15,0),FALSE)</f>
        <v>0</v>
      </c>
      <c r="Z169" s="26">
        <f>IFERROR(VLOOKUP(A169,'Evaluations (formulaire)'!A:M,9,0),0)</f>
        <v>0</v>
      </c>
      <c r="AA169" s="135" t="b">
        <v>1</v>
      </c>
      <c r="AB169" s="135" t="b">
        <v>0</v>
      </c>
      <c r="AC169" s="135" t="b">
        <f t="shared" si="28"/>
        <v>1</v>
      </c>
      <c r="AD169" s="135" t="b">
        <f t="shared" si="29"/>
        <v>0</v>
      </c>
      <c r="AE169" s="135" t="b">
        <f t="shared" si="30"/>
        <v>0</v>
      </c>
      <c r="AF169" s="135" t="b">
        <f>AND(AC169,$V169&lt;=Synthèse!$B$44)</f>
        <v>0</v>
      </c>
      <c r="AG169" s="135" t="b">
        <f>AND(AD169,$V169&lt;=Synthèse!$B$44)</f>
        <v>0</v>
      </c>
      <c r="AH169" s="135" t="b">
        <f>AND(AE169,$V169&lt;=Synthèse!$B$44)</f>
        <v>0</v>
      </c>
      <c r="AI169" s="137" t="b">
        <v>0</v>
      </c>
      <c r="AJ169" s="137" t="b">
        <v>1</v>
      </c>
      <c r="AK169" s="137" t="b">
        <f t="shared" si="31"/>
        <v>0</v>
      </c>
      <c r="AL169" s="137" t="b">
        <f t="shared" si="32"/>
        <v>1</v>
      </c>
      <c r="AM169" s="137" t="b">
        <f>AND(AK169,$V169&lt;=Synthèse!$B$44)</f>
        <v>0</v>
      </c>
      <c r="AN169" s="137" t="b">
        <f>AND(AL169,$V169&lt;=Synthèse!$B$44)</f>
        <v>0</v>
      </c>
    </row>
    <row r="170" spans="1:40">
      <c r="A170" s="17">
        <v>192409</v>
      </c>
      <c r="B170" t="str">
        <f ca="1">VLOOKUP(A170,'Fichier FI (en entrée)'!B:AH,3,0)</f>
        <v>MFPZLHNUGJ</v>
      </c>
      <c r="C170">
        <f t="shared" si="22"/>
        <v>2097</v>
      </c>
      <c r="D170">
        <f t="shared" si="23"/>
        <v>-100</v>
      </c>
      <c r="E170" s="14" t="str">
        <f>VLOOKUP(A170,'Fichier FI (en entrée)'!B:AH,2,0)</f>
        <v>ENV</v>
      </c>
      <c r="F170" s="14" t="b">
        <f t="shared" si="24"/>
        <v>0</v>
      </c>
      <c r="G170" s="14" t="b">
        <f>IFERROR(VLOOKUP(A170,'Calculs FA (auto)'!A:F,6,0),FALSE)</f>
        <v>0</v>
      </c>
      <c r="H170" s="14" t="b">
        <f t="shared" si="25"/>
        <v>0</v>
      </c>
      <c r="I170" s="16" t="str">
        <f>IFERROR(VLOOKUP(A170,'Moyennes FI (en entrée)'!B:N,7,0),"")</f>
        <v/>
      </c>
      <c r="J170" s="16">
        <f>IFERROR(VLOOKUP(VLOOKUP(A170,'Fichier FI (en entrée)'!B:AH,33,0),Modificateurs!A$2:B$5,2,0),0)</f>
        <v>3</v>
      </c>
      <c r="K170" s="16">
        <f>IFERROR(VLOOKUP(VLOOKUP(A170,'Redoub FI (en entrée)'!B:N,7,0),Modificateurs!A$8:B$11,2,0),0)</f>
        <v>0</v>
      </c>
      <c r="L170" s="16">
        <f>IFERROR(VLOOKUP(M170,Modificateurs!D$1:E$94,2,0),0)</f>
        <v>1</v>
      </c>
      <c r="M170" t="str">
        <f>VLOOKUP(A170,'Fichier FI (en entrée)'!B:AH,16,0)&amp;" "&amp;VLOOKUP(A170,'Fichier FI (en entrée)'!B:AH,20,0)&amp;" "&amp;VLOOKUP(A170,'Fichier FI (en entrée)'!B:AH,27,0)&amp;" "&amp;VLOOKUP(A170,'Fichier FI (en entrée)'!B:AH,29,0)</f>
        <v xml:space="preserve">S Sciences de la vie et de la terre  </v>
      </c>
      <c r="N170" t="str">
        <f>VLOOKUP(A170,'Fichier FI (en entrée)'!B:AH,8,0)</f>
        <v>En Terminale</v>
      </c>
      <c r="O170" t="b">
        <f>AND(C170&gt;Synthèse!B$8,C170&lt;Synthèse!B$10,NOT(Y170))</f>
        <v>0</v>
      </c>
      <c r="P170" t="s">
        <v>2257</v>
      </c>
      <c r="Q170" s="60">
        <f>ROUNDUP(C170/(Synthèse!$B$4+Synthèse!$B$1)*8,0)</f>
        <v>10</v>
      </c>
      <c r="R170" s="60">
        <f>IFERROR(VLOOKUP(A170,'Evaluations (formulaire)'!A:P,6,0)+VLOOKUP(A170,'Evaluations (formulaire)'!A:P,7,0),0)</f>
        <v>0</v>
      </c>
      <c r="S170" s="60">
        <f>IFERROR(VLOOKUP(A170,'Evaluations (formulaire)'!A:P,8,0),0)</f>
        <v>0</v>
      </c>
      <c r="T170" s="60">
        <f>IF(AND(ISBLANK(P170),Q170&lt;=2),Synthèse!$B$41,IF(AND(ISBLANK(P170),Q170&gt;=7),Synthèse!$C$41,R170+S170))</f>
        <v>0</v>
      </c>
      <c r="U170" s="60">
        <f t="shared" si="26"/>
        <v>-100</v>
      </c>
      <c r="V170" s="60">
        <f t="shared" si="27"/>
        <v>2096</v>
      </c>
      <c r="X170" s="26">
        <v>1730</v>
      </c>
      <c r="Y170" s="26" t="b">
        <f>IFERROR(VLOOKUP(A170,'Calculs FA (auto)'!A:O,15,0),FALSE)</f>
        <v>0</v>
      </c>
      <c r="Z170" s="26">
        <f>IFERROR(VLOOKUP(A170,'Evaluations (formulaire)'!A:M,9,0),0)</f>
        <v>0</v>
      </c>
      <c r="AA170" s="135" t="b">
        <v>0</v>
      </c>
      <c r="AB170" s="135" t="b">
        <v>1</v>
      </c>
      <c r="AC170" s="135" t="b">
        <f t="shared" si="28"/>
        <v>0</v>
      </c>
      <c r="AD170" s="135" t="b">
        <f t="shared" si="29"/>
        <v>0</v>
      </c>
      <c r="AE170" s="135" t="b">
        <f t="shared" si="30"/>
        <v>0</v>
      </c>
      <c r="AF170" s="135" t="b">
        <f>AND(AC170,$V170&lt;=Synthèse!$B$44)</f>
        <v>0</v>
      </c>
      <c r="AG170" s="135" t="b">
        <f>AND(AD170,$V170&lt;=Synthèse!$B$44)</f>
        <v>0</v>
      </c>
      <c r="AH170" s="135" t="b">
        <f>AND(AE170,$V170&lt;=Synthèse!$B$44)</f>
        <v>0</v>
      </c>
      <c r="AI170" s="137" t="b">
        <v>1</v>
      </c>
      <c r="AJ170" s="137" t="b">
        <v>0</v>
      </c>
      <c r="AK170" s="137" t="b">
        <f t="shared" si="31"/>
        <v>0</v>
      </c>
      <c r="AL170" s="137" t="b">
        <f t="shared" si="32"/>
        <v>0</v>
      </c>
      <c r="AM170" s="137" t="b">
        <f>AND(AK170,$V170&lt;=Synthèse!$B$44)</f>
        <v>0</v>
      </c>
      <c r="AN170" s="137" t="b">
        <f>AND(AL170,$V170&lt;=Synthèse!$B$44)</f>
        <v>0</v>
      </c>
    </row>
    <row r="171" spans="1:40">
      <c r="A171" s="17">
        <v>192422</v>
      </c>
      <c r="B171" t="str">
        <f ca="1">VLOOKUP(A171,'Fichier FI (en entrée)'!B:AH,3,0)</f>
        <v>LAIKFKMSXR</v>
      </c>
      <c r="C171">
        <f t="shared" si="22"/>
        <v>1103</v>
      </c>
      <c r="D171">
        <f t="shared" si="23"/>
        <v>9.26</v>
      </c>
      <c r="E171" s="14" t="str">
        <f>VLOOKUP(A171,'Fichier FI (en entrée)'!B:AH,2,0)</f>
        <v>EV</v>
      </c>
      <c r="F171" s="14" t="b">
        <f t="shared" si="24"/>
        <v>1</v>
      </c>
      <c r="G171" s="14" t="b">
        <f>IFERROR(VLOOKUP(A171,'Calculs FA (auto)'!A:F,6,0),FALSE)</f>
        <v>1</v>
      </c>
      <c r="H171" s="14" t="b">
        <f t="shared" si="25"/>
        <v>1</v>
      </c>
      <c r="I171" s="16">
        <f>IFERROR(VLOOKUP(A171,'Moyennes FI (en entrée)'!B:N,7,0),"")</f>
        <v>7.26</v>
      </c>
      <c r="J171" s="16">
        <f>IFERROR(VLOOKUP(VLOOKUP(A171,'Fichier FI (en entrée)'!B:AH,33,0),Modificateurs!A$2:B$5,2,0),0)</f>
        <v>1</v>
      </c>
      <c r="K171" s="16">
        <f>IFERROR(VLOOKUP(VLOOKUP(A171,'Redoub FI (en entrée)'!B:N,7,0),Modificateurs!A$8:B$11,2,0),0)</f>
        <v>0</v>
      </c>
      <c r="L171" s="16">
        <f>IFERROR(VLOOKUP(M171,Modificateurs!D$1:E$94,2,0),0)</f>
        <v>1</v>
      </c>
      <c r="M171" t="str">
        <f>VLOOKUP(A171,'Fichier FI (en entrée)'!B:AH,16,0)&amp;" "&amp;VLOOKUP(A171,'Fichier FI (en entrée)'!B:AH,20,0)&amp;" "&amp;VLOOKUP(A171,'Fichier FI (en entrée)'!B:AH,27,0)&amp;" "&amp;VLOOKUP(A171,'Fichier FI (en entrée)'!B:AH,29,0)</f>
        <v xml:space="preserve">S Sciences de la vie et de la terre  </v>
      </c>
      <c r="N171" t="str">
        <f>VLOOKUP(A171,'Fichier FI (en entrée)'!B:AH,8,0)</f>
        <v>En Terminale</v>
      </c>
      <c r="O171" t="b">
        <f>AND(C171&gt;Synthèse!B$8,C171&lt;Synthèse!B$10,NOT(Y171))</f>
        <v>0</v>
      </c>
      <c r="P171" t="s">
        <v>2263</v>
      </c>
      <c r="Q171" s="60">
        <f>ROUNDUP(C171/(Synthèse!$B$4+Synthèse!$B$1)*8,0)</f>
        <v>6</v>
      </c>
      <c r="R171" s="60">
        <f>IFERROR(VLOOKUP(A171,'Evaluations (formulaire)'!A:P,6,0)+VLOOKUP(A171,'Evaluations (formulaire)'!A:P,7,0),0)</f>
        <v>0</v>
      </c>
      <c r="S171" s="60">
        <f>IFERROR(VLOOKUP(A171,'Evaluations (formulaire)'!A:P,8,0),0)</f>
        <v>0</v>
      </c>
      <c r="T171" s="60">
        <f>IF(AND(ISBLANK(P171),Q171&lt;=2),Synthèse!$B$41,IF(AND(ISBLANK(P171),Q171&gt;=7),Synthèse!$C$41,R171+S171))</f>
        <v>0</v>
      </c>
      <c r="U171" s="60">
        <f t="shared" si="26"/>
        <v>9.26</v>
      </c>
      <c r="V171" s="60">
        <f t="shared" si="27"/>
        <v>1101</v>
      </c>
      <c r="X171" s="26">
        <v>644</v>
      </c>
      <c r="Y171" s="26" t="b">
        <f>IFERROR(VLOOKUP(A171,'Calculs FA (auto)'!A:O,15,0),FALSE)</f>
        <v>1</v>
      </c>
      <c r="Z171" s="26">
        <f>IFERROR(VLOOKUP(A171,'Evaluations (formulaire)'!A:M,9,0),0)</f>
        <v>0</v>
      </c>
      <c r="AA171" s="135" t="b">
        <v>0</v>
      </c>
      <c r="AB171" s="135" t="b">
        <v>1</v>
      </c>
      <c r="AC171" s="135" t="b">
        <f t="shared" si="28"/>
        <v>0</v>
      </c>
      <c r="AD171" s="135" t="b">
        <f t="shared" si="29"/>
        <v>1</v>
      </c>
      <c r="AE171" s="135" t="b">
        <f t="shared" si="30"/>
        <v>0</v>
      </c>
      <c r="AF171" s="135" t="b">
        <f>AND(AC171,$V171&lt;=Synthèse!$B$44)</f>
        <v>0</v>
      </c>
      <c r="AG171" s="135" t="b">
        <f>AND(AD171,$V171&lt;=Synthèse!$B$44)</f>
        <v>0</v>
      </c>
      <c r="AH171" s="135" t="b">
        <f>AND(AE171,$V171&lt;=Synthèse!$B$44)</f>
        <v>0</v>
      </c>
      <c r="AI171" s="137" t="b">
        <v>1</v>
      </c>
      <c r="AJ171" s="137" t="b">
        <v>0</v>
      </c>
      <c r="AK171" s="137" t="b">
        <f t="shared" si="31"/>
        <v>1</v>
      </c>
      <c r="AL171" s="137" t="b">
        <f t="shared" si="32"/>
        <v>0</v>
      </c>
      <c r="AM171" s="137" t="b">
        <f>AND(AK171,$V171&lt;=Synthèse!$B$44)</f>
        <v>0</v>
      </c>
      <c r="AN171" s="137" t="b">
        <f>AND(AL171,$V171&lt;=Synthèse!$B$44)</f>
        <v>0</v>
      </c>
    </row>
    <row r="172" spans="1:40">
      <c r="A172" s="17">
        <v>192457</v>
      </c>
      <c r="B172" t="str">
        <f ca="1">VLOOKUP(A172,'Fichier FI (en entrée)'!B:AH,3,0)</f>
        <v>FDJNIFYKTJ</v>
      </c>
      <c r="C172">
        <f t="shared" si="22"/>
        <v>1080</v>
      </c>
      <c r="D172">
        <f t="shared" si="23"/>
        <v>9.57</v>
      </c>
      <c r="E172" s="14" t="str">
        <f>VLOOKUP(A172,'Fichier FI (en entrée)'!B:AH,2,0)</f>
        <v>EV</v>
      </c>
      <c r="F172" s="14" t="b">
        <f t="shared" si="24"/>
        <v>1</v>
      </c>
      <c r="G172" s="14" t="b">
        <f>IFERROR(VLOOKUP(A172,'Calculs FA (auto)'!A:F,6,0),FALSE)</f>
        <v>0</v>
      </c>
      <c r="H172" s="14" t="b">
        <f t="shared" si="25"/>
        <v>0</v>
      </c>
      <c r="I172" s="16">
        <f>IFERROR(VLOOKUP(A172,'Moyennes FI (en entrée)'!B:N,7,0),"")</f>
        <v>9.57</v>
      </c>
      <c r="J172" s="16">
        <f>IFERROR(VLOOKUP(VLOOKUP(A172,'Fichier FI (en entrée)'!B:AH,33,0),Modificateurs!A$2:B$5,2,0),0)</f>
        <v>3</v>
      </c>
      <c r="K172" s="16">
        <f>IFERROR(VLOOKUP(VLOOKUP(A172,'Redoub FI (en entrée)'!B:N,7,0),Modificateurs!A$8:B$11,2,0),0)</f>
        <v>0</v>
      </c>
      <c r="L172" s="16">
        <f>IFERROR(VLOOKUP(M172,Modificateurs!D$1:E$94,2,0),0)</f>
        <v>-3</v>
      </c>
      <c r="M172" t="str">
        <f>VLOOKUP(A172,'Fichier FI (en entrée)'!B:AH,16,0)&amp;" "&amp;VLOOKUP(A172,'Fichier FI (en entrée)'!B:AH,20,0)&amp;" "&amp;VLOOKUP(A172,'Fichier FI (en entrée)'!B:AH,27,0)&amp;" "&amp;VLOOKUP(A172,'Fichier FI (en entrée)'!B:AH,29,0)</f>
        <v xml:space="preserve">ES Mathématiques  </v>
      </c>
      <c r="N172" t="str">
        <f>VLOOKUP(A172,'Fichier FI (en entrée)'!B:AH,8,0)</f>
        <v>En Terminale</v>
      </c>
      <c r="O172" t="b">
        <f>AND(C172&gt;Synthèse!B$8,C172&lt;Synthèse!B$10,NOT(Y172))</f>
        <v>1</v>
      </c>
      <c r="Q172" s="60">
        <f>ROUNDUP(C172/(Synthèse!$B$4+Synthèse!$B$1)*8,0)</f>
        <v>6</v>
      </c>
      <c r="R172" s="60">
        <f>IFERROR(VLOOKUP(A172,'Evaluations (formulaire)'!A:P,6,0)+VLOOKUP(A172,'Evaluations (formulaire)'!A:P,7,0),0)</f>
        <v>0</v>
      </c>
      <c r="S172" s="60">
        <f>IFERROR(VLOOKUP(A172,'Evaluations (formulaire)'!A:P,8,0),0)</f>
        <v>0</v>
      </c>
      <c r="T172" s="60">
        <f>IF(AND(ISBLANK(P172),Q172&lt;=2),Synthèse!$B$41,IF(AND(ISBLANK(P172),Q172&gt;=7),Synthèse!$C$41,R172+S172))</f>
        <v>0</v>
      </c>
      <c r="U172" s="60">
        <f t="shared" si="26"/>
        <v>9.57</v>
      </c>
      <c r="V172" s="60">
        <f t="shared" si="27"/>
        <v>1078</v>
      </c>
      <c r="X172" s="26">
        <v>1457</v>
      </c>
      <c r="Y172" s="26" t="b">
        <f>IFERROR(VLOOKUP(A172,'Calculs FA (auto)'!A:O,15,0),FALSE)</f>
        <v>0</v>
      </c>
      <c r="Z172" s="26">
        <f>IFERROR(VLOOKUP(A172,'Evaluations (formulaire)'!A:M,9,0),0)</f>
        <v>0</v>
      </c>
      <c r="AA172" s="135" t="b">
        <v>1</v>
      </c>
      <c r="AB172" s="135" t="b">
        <v>0</v>
      </c>
      <c r="AC172" s="135" t="b">
        <f t="shared" si="28"/>
        <v>1</v>
      </c>
      <c r="AD172" s="135" t="b">
        <f t="shared" si="29"/>
        <v>0</v>
      </c>
      <c r="AE172" s="135" t="b">
        <f t="shared" si="30"/>
        <v>0</v>
      </c>
      <c r="AF172" s="135" t="b">
        <f>AND(AC172,$V172&lt;=Synthèse!$B$44)</f>
        <v>0</v>
      </c>
      <c r="AG172" s="135" t="b">
        <f>AND(AD172,$V172&lt;=Synthèse!$B$44)</f>
        <v>0</v>
      </c>
      <c r="AH172" s="135" t="b">
        <f>AND(AE172,$V172&lt;=Synthèse!$B$44)</f>
        <v>0</v>
      </c>
      <c r="AI172" s="137" t="b">
        <v>0</v>
      </c>
      <c r="AJ172" s="137" t="b">
        <v>1</v>
      </c>
      <c r="AK172" s="137" t="b">
        <f t="shared" si="31"/>
        <v>0</v>
      </c>
      <c r="AL172" s="137" t="b">
        <f t="shared" si="32"/>
        <v>1</v>
      </c>
      <c r="AM172" s="137" t="b">
        <f>AND(AK172,$V172&lt;=Synthèse!$B$44)</f>
        <v>0</v>
      </c>
      <c r="AN172" s="137" t="b">
        <f>AND(AL172,$V172&lt;=Synthèse!$B$44)</f>
        <v>0</v>
      </c>
    </row>
    <row r="173" spans="1:40">
      <c r="A173" s="17">
        <v>192549</v>
      </c>
      <c r="B173" t="str">
        <f ca="1">VLOOKUP(A173,'Fichier FI (en entrée)'!B:AH,3,0)</f>
        <v>TAJHKIIKXY</v>
      </c>
      <c r="C173">
        <f t="shared" si="22"/>
        <v>1436</v>
      </c>
      <c r="D173">
        <f t="shared" si="23"/>
        <v>2.7699999999999996</v>
      </c>
      <c r="E173" s="14" t="str">
        <f>VLOOKUP(A173,'Fichier FI (en entrée)'!B:AH,2,0)</f>
        <v>EV</v>
      </c>
      <c r="F173" s="14" t="b">
        <f t="shared" si="24"/>
        <v>1</v>
      </c>
      <c r="G173" s="14" t="b">
        <f>IFERROR(VLOOKUP(A173,'Calculs FA (auto)'!A:F,6,0),FALSE)</f>
        <v>0</v>
      </c>
      <c r="H173" s="14" t="b">
        <f t="shared" si="25"/>
        <v>0</v>
      </c>
      <c r="I173" s="16">
        <f>IFERROR(VLOOKUP(A173,'Moyennes FI (en entrée)'!B:N,7,0),"")</f>
        <v>11.77</v>
      </c>
      <c r="J173" s="16">
        <f>IFERROR(VLOOKUP(VLOOKUP(A173,'Fichier FI (en entrée)'!B:AH,33,0),Modificateurs!A$2:B$5,2,0),0)</f>
        <v>3</v>
      </c>
      <c r="K173" s="16">
        <f>IFERROR(VLOOKUP(VLOOKUP(A173,'Redoub FI (en entrée)'!B:N,7,0),Modificateurs!A$8:B$11,2,0),0)</f>
        <v>0</v>
      </c>
      <c r="L173" s="16">
        <f>IFERROR(VLOOKUP(M173,Modificateurs!D$1:E$94,2,0),0)</f>
        <v>-12</v>
      </c>
      <c r="M173" t="str">
        <f>VLOOKUP(A173,'Fichier FI (en entrée)'!B:AH,16,0)&amp;" "&amp;VLOOKUP(A173,'Fichier FI (en entrée)'!B:AH,20,0)&amp;" "&amp;VLOOKUP(A173,'Fichier FI (en entrée)'!B:AH,27,0)&amp;" "&amp;VLOOKUP(A173,'Fichier FI (en entrée)'!B:AH,29,0)</f>
        <v xml:space="preserve">P Vente (prospection, négociation, suivi de clientèle)  </v>
      </c>
      <c r="N173" t="str">
        <f>VLOOKUP(A173,'Fichier FI (en entrée)'!B:AH,8,0)</f>
        <v>En Terminale</v>
      </c>
      <c r="O173" t="b">
        <f>AND(C173&gt;Synthèse!B$8,C173&lt;Synthèse!B$10,NOT(Y173))</f>
        <v>0</v>
      </c>
      <c r="Q173" s="60">
        <f>ROUNDUP(C173/(Synthèse!$B$4+Synthèse!$B$1)*8,0)</f>
        <v>7</v>
      </c>
      <c r="R173" s="60">
        <f>IFERROR(VLOOKUP(A173,'Evaluations (formulaire)'!A:P,6,0)+VLOOKUP(A173,'Evaluations (formulaire)'!A:P,7,0),0)</f>
        <v>0</v>
      </c>
      <c r="S173" s="60">
        <f>IFERROR(VLOOKUP(A173,'Evaluations (formulaire)'!A:P,8,0),0)</f>
        <v>0</v>
      </c>
      <c r="T173" s="60">
        <f>IF(AND(ISBLANK(P173),Q173&lt;=2),Synthèse!$B$41,IF(AND(ISBLANK(P173),Q173&gt;=7),Synthèse!$C$41,R173+S173))</f>
        <v>4.6296296296296294E-3</v>
      </c>
      <c r="U173" s="60">
        <f t="shared" si="26"/>
        <v>2.7746296296296293</v>
      </c>
      <c r="V173" s="60">
        <f t="shared" si="27"/>
        <v>1436</v>
      </c>
      <c r="X173" s="26">
        <v>1237</v>
      </c>
      <c r="Y173" s="26" t="b">
        <f>IFERROR(VLOOKUP(A173,'Calculs FA (auto)'!A:O,15,0),FALSE)</f>
        <v>0</v>
      </c>
      <c r="Z173" s="26">
        <f>IFERROR(VLOOKUP(A173,'Evaluations (formulaire)'!A:M,9,0),0)</f>
        <v>0</v>
      </c>
      <c r="AA173" s="135" t="b">
        <v>1</v>
      </c>
      <c r="AB173" s="135" t="b">
        <v>0</v>
      </c>
      <c r="AC173" s="135" t="b">
        <f t="shared" si="28"/>
        <v>1</v>
      </c>
      <c r="AD173" s="135" t="b">
        <f t="shared" si="29"/>
        <v>0</v>
      </c>
      <c r="AE173" s="135" t="b">
        <f t="shared" si="30"/>
        <v>0</v>
      </c>
      <c r="AF173" s="135" t="b">
        <f>AND(AC173,$V173&lt;=Synthèse!$B$44)</f>
        <v>0</v>
      </c>
      <c r="AG173" s="135" t="b">
        <f>AND(AD173,$V173&lt;=Synthèse!$B$44)</f>
        <v>0</v>
      </c>
      <c r="AH173" s="135" t="b">
        <f>AND(AE173,$V173&lt;=Synthèse!$B$44)</f>
        <v>0</v>
      </c>
      <c r="AI173" s="137" t="b">
        <v>0</v>
      </c>
      <c r="AJ173" s="137" t="b">
        <v>1</v>
      </c>
      <c r="AK173" s="137" t="b">
        <f t="shared" si="31"/>
        <v>0</v>
      </c>
      <c r="AL173" s="137" t="b">
        <f t="shared" si="32"/>
        <v>1</v>
      </c>
      <c r="AM173" s="137" t="b">
        <f>AND(AK173,$V173&lt;=Synthèse!$B$44)</f>
        <v>0</v>
      </c>
      <c r="AN173" s="137" t="b">
        <f>AND(AL173,$V173&lt;=Synthèse!$B$44)</f>
        <v>0</v>
      </c>
    </row>
    <row r="174" spans="1:40">
      <c r="A174" s="17">
        <v>192570</v>
      </c>
      <c r="B174" t="str">
        <f ca="1">VLOOKUP(A174,'Fichier FI (en entrée)'!B:AH,3,0)</f>
        <v>OZCYNCZLJQ</v>
      </c>
      <c r="C174">
        <f t="shared" si="22"/>
        <v>1426</v>
      </c>
      <c r="D174">
        <f t="shared" si="23"/>
        <v>3.01</v>
      </c>
      <c r="E174" s="14" t="str">
        <f>VLOOKUP(A174,'Fichier FI (en entrée)'!B:AH,2,0)</f>
        <v>EV</v>
      </c>
      <c r="F174" s="14" t="b">
        <f t="shared" si="24"/>
        <v>1</v>
      </c>
      <c r="G174" s="14" t="b">
        <f>IFERROR(VLOOKUP(A174,'Calculs FA (auto)'!A:F,6,0),FALSE)</f>
        <v>1</v>
      </c>
      <c r="H174" s="14" t="b">
        <f t="shared" si="25"/>
        <v>1</v>
      </c>
      <c r="I174" s="16">
        <f>IFERROR(VLOOKUP(A174,'Moyennes FI (en entrée)'!B:N,7,0),"")</f>
        <v>12.01</v>
      </c>
      <c r="J174" s="16">
        <f>IFERROR(VLOOKUP(VLOOKUP(A174,'Fichier FI (en entrée)'!B:AH,33,0),Modificateurs!A$2:B$5,2,0),0)</f>
        <v>3</v>
      </c>
      <c r="K174" s="16">
        <f>IFERROR(VLOOKUP(VLOOKUP(A174,'Redoub FI (en entrée)'!B:N,7,0),Modificateurs!A$8:B$11,2,0),0)</f>
        <v>0</v>
      </c>
      <c r="L174" s="16">
        <f>IFERROR(VLOOKUP(M174,Modificateurs!D$1:E$94,2,0),0)</f>
        <v>-12</v>
      </c>
      <c r="M174" t="str">
        <f>VLOOKUP(A174,'Fichier FI (en entrée)'!B:AH,16,0)&amp;" "&amp;VLOOKUP(A174,'Fichier FI (en entrée)'!B:AH,20,0)&amp;" "&amp;VLOOKUP(A174,'Fichier FI (en entrée)'!B:AH,27,0)&amp;" "&amp;VLOOKUP(A174,'Fichier FI (en entrée)'!B:AH,29,0)</f>
        <v xml:space="preserve">P Electrotechnique, énergie, équipements communicants  </v>
      </c>
      <c r="N174" t="str">
        <f>VLOOKUP(A174,'Fichier FI (en entrée)'!B:AH,8,0)</f>
        <v>En Terminale</v>
      </c>
      <c r="O174" t="b">
        <f>AND(C174&gt;Synthèse!B$8,C174&lt;Synthèse!B$10,NOT(Y174))</f>
        <v>0</v>
      </c>
      <c r="Q174" s="60">
        <f>ROUNDUP(C174/(Synthèse!$B$4+Synthèse!$B$1)*8,0)</f>
        <v>7</v>
      </c>
      <c r="R174" s="60">
        <f>IFERROR(VLOOKUP(A174,'Evaluations (formulaire)'!A:P,6,0)+VLOOKUP(A174,'Evaluations (formulaire)'!A:P,7,0),0)</f>
        <v>0</v>
      </c>
      <c r="S174" s="60">
        <f>IFERROR(VLOOKUP(A174,'Evaluations (formulaire)'!A:P,8,0),0)</f>
        <v>0</v>
      </c>
      <c r="T174" s="60">
        <f>IF(AND(ISBLANK(P174),Q174&lt;=2),Synthèse!$B$41,IF(AND(ISBLANK(P174),Q174&gt;=7),Synthèse!$C$41,R174+S174))</f>
        <v>4.6296296296296294E-3</v>
      </c>
      <c r="U174" s="60">
        <f t="shared" si="26"/>
        <v>3.0146296296296295</v>
      </c>
      <c r="V174" s="60">
        <f t="shared" si="27"/>
        <v>1425</v>
      </c>
      <c r="X174" s="26">
        <v>1597</v>
      </c>
      <c r="Y174" s="26" t="b">
        <f>IFERROR(VLOOKUP(A174,'Calculs FA (auto)'!A:O,15,0),FALSE)</f>
        <v>0</v>
      </c>
      <c r="Z174" s="26">
        <f>IFERROR(VLOOKUP(A174,'Evaluations (formulaire)'!A:M,9,0),0)</f>
        <v>0</v>
      </c>
      <c r="AA174" s="135" t="b">
        <v>1</v>
      </c>
      <c r="AB174" s="135" t="b">
        <v>0</v>
      </c>
      <c r="AC174" s="135" t="b">
        <f t="shared" si="28"/>
        <v>1</v>
      </c>
      <c r="AD174" s="135" t="b">
        <f t="shared" si="29"/>
        <v>0</v>
      </c>
      <c r="AE174" s="135" t="b">
        <f t="shared" si="30"/>
        <v>0</v>
      </c>
      <c r="AF174" s="135" t="b">
        <f>AND(AC174,$V174&lt;=Synthèse!$B$44)</f>
        <v>0</v>
      </c>
      <c r="AG174" s="135" t="b">
        <f>AND(AD174,$V174&lt;=Synthèse!$B$44)</f>
        <v>0</v>
      </c>
      <c r="AH174" s="135" t="b">
        <f>AND(AE174,$V174&lt;=Synthèse!$B$44)</f>
        <v>0</v>
      </c>
      <c r="AI174" s="137" t="b">
        <v>0</v>
      </c>
      <c r="AJ174" s="137" t="b">
        <v>1</v>
      </c>
      <c r="AK174" s="137" t="b">
        <f t="shared" si="31"/>
        <v>0</v>
      </c>
      <c r="AL174" s="137" t="b">
        <f t="shared" si="32"/>
        <v>1</v>
      </c>
      <c r="AM174" s="137" t="b">
        <f>AND(AK174,$V174&lt;=Synthèse!$B$44)</f>
        <v>0</v>
      </c>
      <c r="AN174" s="137" t="b">
        <f>AND(AL174,$V174&lt;=Synthèse!$B$44)</f>
        <v>0</v>
      </c>
    </row>
    <row r="175" spans="1:40">
      <c r="A175" s="17">
        <v>194032</v>
      </c>
      <c r="B175" t="str">
        <f ca="1">VLOOKUP(A175,'Fichier FI (en entrée)'!B:AH,3,0)</f>
        <v>QISNGTFNRY</v>
      </c>
      <c r="C175">
        <f t="shared" si="22"/>
        <v>330</v>
      </c>
      <c r="D175">
        <f t="shared" si="23"/>
        <v>14.61</v>
      </c>
      <c r="E175" s="14" t="str">
        <f>VLOOKUP(A175,'Fichier FI (en entrée)'!B:AH,2,0)</f>
        <v>EV</v>
      </c>
      <c r="F175" s="14" t="b">
        <f t="shared" si="24"/>
        <v>1</v>
      </c>
      <c r="G175" s="14" t="b">
        <f>IFERROR(VLOOKUP(A175,'Calculs FA (auto)'!A:F,6,0),FALSE)</f>
        <v>0</v>
      </c>
      <c r="H175" s="14" t="b">
        <f t="shared" si="25"/>
        <v>0</v>
      </c>
      <c r="I175" s="16">
        <f>IFERROR(VLOOKUP(A175,'Moyennes FI (en entrée)'!B:N,7,0),"")</f>
        <v>10.61</v>
      </c>
      <c r="J175" s="16">
        <f>IFERROR(VLOOKUP(VLOOKUP(A175,'Fichier FI (en entrée)'!B:AH,33,0),Modificateurs!A$2:B$5,2,0),0)</f>
        <v>1</v>
      </c>
      <c r="K175" s="16">
        <f>IFERROR(VLOOKUP(VLOOKUP(A175,'Redoub FI (en entrée)'!B:N,7,0),Modificateurs!A$8:B$11,2,0),0)</f>
        <v>0</v>
      </c>
      <c r="L175" s="16">
        <f>IFERROR(VLOOKUP(M175,Modificateurs!D$1:E$94,2,0),0)</f>
        <v>3</v>
      </c>
      <c r="M175" t="str">
        <f>VLOOKUP(A175,'Fichier FI (en entrée)'!B:AH,16,0)&amp;" "&amp;VLOOKUP(A175,'Fichier FI (en entrée)'!B:AH,20,0)&amp;" "&amp;VLOOKUP(A175,'Fichier FI (en entrée)'!B:AH,27,0)&amp;" "&amp;VLOOKUP(A175,'Fichier FI (en entrée)'!B:AH,29,0)</f>
        <v xml:space="preserve">S Informatique et Sciences du numérique  </v>
      </c>
      <c r="N175" t="str">
        <f>VLOOKUP(A175,'Fichier FI (en entrée)'!B:AH,8,0)</f>
        <v>En Terminale</v>
      </c>
      <c r="O175" t="b">
        <f>AND(C175&gt;Synthèse!B$8,C175&lt;Synthèse!B$10,NOT(Y175))</f>
        <v>0</v>
      </c>
      <c r="Q175" s="60">
        <f>ROUNDUP(C175/(Synthèse!$B$4+Synthèse!$B$1)*8,0)</f>
        <v>2</v>
      </c>
      <c r="R175" s="60">
        <f>IFERROR(VLOOKUP(A175,'Evaluations (formulaire)'!A:P,6,0)+VLOOKUP(A175,'Evaluations (formulaire)'!A:P,7,0),0)</f>
        <v>0</v>
      </c>
      <c r="S175" s="60">
        <f>IFERROR(VLOOKUP(A175,'Evaluations (formulaire)'!A:P,8,0),0)</f>
        <v>0</v>
      </c>
      <c r="T175" s="60">
        <f>IF(AND(ISBLANK(P175),Q175&lt;=2),Synthèse!$B$41,IF(AND(ISBLANK(P175),Q175&gt;=7),Synthèse!$C$41,R175+S175))</f>
        <v>4.6511627906976744E-3</v>
      </c>
      <c r="U175" s="60">
        <f t="shared" si="26"/>
        <v>14.614651162790697</v>
      </c>
      <c r="V175" s="60">
        <f t="shared" si="27"/>
        <v>330</v>
      </c>
      <c r="X175" s="26">
        <v>1017</v>
      </c>
      <c r="Y175" s="26" t="b">
        <f>IFERROR(VLOOKUP(A175,'Calculs FA (auto)'!A:O,15,0),FALSE)</f>
        <v>0</v>
      </c>
      <c r="Z175" s="26">
        <f>IFERROR(VLOOKUP(A175,'Evaluations (formulaire)'!A:M,9,0),0)</f>
        <v>0</v>
      </c>
      <c r="AA175" s="135" t="b">
        <v>1</v>
      </c>
      <c r="AB175" s="135" t="b">
        <v>0</v>
      </c>
      <c r="AC175" s="135" t="b">
        <f t="shared" si="28"/>
        <v>1</v>
      </c>
      <c r="AD175" s="135" t="b">
        <f t="shared" si="29"/>
        <v>0</v>
      </c>
      <c r="AE175" s="135" t="b">
        <f t="shared" si="30"/>
        <v>0</v>
      </c>
      <c r="AF175" s="135" t="b">
        <f>AND(AC175,$V175&lt;=Synthèse!$B$44)</f>
        <v>1</v>
      </c>
      <c r="AG175" s="135" t="b">
        <f>AND(AD175,$V175&lt;=Synthèse!$B$44)</f>
        <v>0</v>
      </c>
      <c r="AH175" s="135" t="b">
        <f>AND(AE175,$V175&lt;=Synthèse!$B$44)</f>
        <v>0</v>
      </c>
      <c r="AI175" s="137" t="b">
        <v>0</v>
      </c>
      <c r="AJ175" s="137" t="b">
        <v>1</v>
      </c>
      <c r="AK175" s="137" t="b">
        <f t="shared" si="31"/>
        <v>0</v>
      </c>
      <c r="AL175" s="137" t="b">
        <f t="shared" si="32"/>
        <v>1</v>
      </c>
      <c r="AM175" s="137" t="b">
        <f>AND(AK175,$V175&lt;=Synthèse!$B$44)</f>
        <v>0</v>
      </c>
      <c r="AN175" s="137" t="b">
        <f>AND(AL175,$V175&lt;=Synthèse!$B$44)</f>
        <v>1</v>
      </c>
    </row>
    <row r="176" spans="1:40">
      <c r="A176" s="17">
        <v>194407</v>
      </c>
      <c r="B176" t="str">
        <f ca="1">VLOOKUP(A176,'Fichier FI (en entrée)'!B:AH,3,0)</f>
        <v>UWCSGCZWPW</v>
      </c>
      <c r="C176">
        <f t="shared" si="22"/>
        <v>130</v>
      </c>
      <c r="D176">
        <f t="shared" si="23"/>
        <v>16.68</v>
      </c>
      <c r="E176" s="14" t="str">
        <f>VLOOKUP(A176,'Fichier FI (en entrée)'!B:AH,2,0)</f>
        <v>EV</v>
      </c>
      <c r="F176" s="14" t="b">
        <f t="shared" si="24"/>
        <v>1</v>
      </c>
      <c r="G176" s="14" t="b">
        <f>IFERROR(VLOOKUP(A176,'Calculs FA (auto)'!A:F,6,0),FALSE)</f>
        <v>0</v>
      </c>
      <c r="H176" s="14" t="b">
        <f t="shared" si="25"/>
        <v>0</v>
      </c>
      <c r="I176" s="16">
        <f>IFERROR(VLOOKUP(A176,'Moyennes FI (en entrée)'!B:N,7,0),"")</f>
        <v>10.68</v>
      </c>
      <c r="J176" s="16">
        <f>IFERROR(VLOOKUP(VLOOKUP(A176,'Fichier FI (en entrée)'!B:AH,33,0),Modificateurs!A$2:B$5,2,0),0)</f>
        <v>3</v>
      </c>
      <c r="K176" s="16">
        <f>IFERROR(VLOOKUP(VLOOKUP(A176,'Redoub FI (en entrée)'!B:N,7,0),Modificateurs!A$8:B$11,2,0),0)</f>
        <v>0</v>
      </c>
      <c r="L176" s="16">
        <f>IFERROR(VLOOKUP(M176,Modificateurs!D$1:E$94,2,0),0)</f>
        <v>3</v>
      </c>
      <c r="M176" t="str">
        <f>VLOOKUP(A176,'Fichier FI (en entrée)'!B:AH,16,0)&amp;" "&amp;VLOOKUP(A176,'Fichier FI (en entrée)'!B:AH,20,0)&amp;" "&amp;VLOOKUP(A176,'Fichier FI (en entrée)'!B:AH,27,0)&amp;" "&amp;VLOOKUP(A176,'Fichier FI (en entrée)'!B:AH,29,0)</f>
        <v xml:space="preserve">S Informatique et Sciences du numérique  </v>
      </c>
      <c r="N176" t="str">
        <f>VLOOKUP(A176,'Fichier FI (en entrée)'!B:AH,8,0)</f>
        <v>En Terminale</v>
      </c>
      <c r="O176" t="b">
        <f>AND(C176&gt;Synthèse!B$8,C176&lt;Synthèse!B$10,NOT(Y176))</f>
        <v>0</v>
      </c>
      <c r="Q176" s="60">
        <f>ROUNDUP(C176/(Synthèse!$B$4+Synthèse!$B$1)*8,0)</f>
        <v>1</v>
      </c>
      <c r="R176" s="60">
        <f>IFERROR(VLOOKUP(A176,'Evaluations (formulaire)'!A:P,6,0)+VLOOKUP(A176,'Evaluations (formulaire)'!A:P,7,0),0)</f>
        <v>0</v>
      </c>
      <c r="S176" s="60">
        <f>IFERROR(VLOOKUP(A176,'Evaluations (formulaire)'!A:P,8,0),0)</f>
        <v>0</v>
      </c>
      <c r="T176" s="60">
        <f>IF(AND(ISBLANK(P176),Q176&lt;=2),Synthèse!$B$41,IF(AND(ISBLANK(P176),Q176&gt;=7),Synthèse!$C$41,R176+S176))</f>
        <v>4.6511627906976744E-3</v>
      </c>
      <c r="U176" s="60">
        <f t="shared" si="26"/>
        <v>16.684651162790697</v>
      </c>
      <c r="V176" s="60">
        <f t="shared" si="27"/>
        <v>130</v>
      </c>
      <c r="X176" s="26">
        <v>135</v>
      </c>
      <c r="Y176" s="26" t="b">
        <f>IFERROR(VLOOKUP(A176,'Calculs FA (auto)'!A:O,15,0),FALSE)</f>
        <v>0</v>
      </c>
      <c r="Z176" s="26">
        <f>IFERROR(VLOOKUP(A176,'Evaluations (formulaire)'!A:M,9,0),0)</f>
        <v>0</v>
      </c>
      <c r="AA176" s="135" t="b">
        <v>1</v>
      </c>
      <c r="AB176" s="135" t="b">
        <v>0</v>
      </c>
      <c r="AC176" s="135" t="b">
        <f t="shared" si="28"/>
        <v>1</v>
      </c>
      <c r="AD176" s="135" t="b">
        <f t="shared" si="29"/>
        <v>0</v>
      </c>
      <c r="AE176" s="135" t="b">
        <f t="shared" si="30"/>
        <v>0</v>
      </c>
      <c r="AF176" s="135" t="b">
        <f>AND(AC176,$V176&lt;=Synthèse!$B$44)</f>
        <v>1</v>
      </c>
      <c r="AG176" s="135" t="b">
        <f>AND(AD176,$V176&lt;=Synthèse!$B$44)</f>
        <v>0</v>
      </c>
      <c r="AH176" s="135" t="b">
        <f>AND(AE176,$V176&lt;=Synthèse!$B$44)</f>
        <v>0</v>
      </c>
      <c r="AI176" s="137" t="b">
        <v>0</v>
      </c>
      <c r="AJ176" s="137" t="b">
        <v>1</v>
      </c>
      <c r="AK176" s="137" t="b">
        <f t="shared" si="31"/>
        <v>0</v>
      </c>
      <c r="AL176" s="137" t="b">
        <f t="shared" si="32"/>
        <v>1</v>
      </c>
      <c r="AM176" s="137" t="b">
        <f>AND(AK176,$V176&lt;=Synthèse!$B$44)</f>
        <v>0</v>
      </c>
      <c r="AN176" s="137" t="b">
        <f>AND(AL176,$V176&lt;=Synthèse!$B$44)</f>
        <v>1</v>
      </c>
    </row>
    <row r="177" spans="1:40">
      <c r="A177" s="17">
        <v>194906</v>
      </c>
      <c r="B177" t="str">
        <f ca="1">VLOOKUP(A177,'Fichier FI (en entrée)'!B:AH,3,0)</f>
        <v>GUOEDHBVIL</v>
      </c>
      <c r="C177">
        <f t="shared" si="22"/>
        <v>2097</v>
      </c>
      <c r="D177">
        <f t="shared" si="23"/>
        <v>-100</v>
      </c>
      <c r="E177" s="14" t="str">
        <f>VLOOKUP(A177,'Fichier FI (en entrée)'!B:AH,2,0)</f>
        <v>ENV</v>
      </c>
      <c r="F177" s="14" t="b">
        <f t="shared" si="24"/>
        <v>0</v>
      </c>
      <c r="G177" s="14" t="b">
        <f>IFERROR(VLOOKUP(A177,'Calculs FA (auto)'!A:F,6,0),FALSE)</f>
        <v>0</v>
      </c>
      <c r="H177" s="14" t="b">
        <f t="shared" si="25"/>
        <v>0</v>
      </c>
      <c r="I177" s="16" t="str">
        <f>IFERROR(VLOOKUP(A177,'Moyennes FI (en entrée)'!B:N,7,0),"")</f>
        <v/>
      </c>
      <c r="J177" s="16">
        <f>IFERROR(VLOOKUP(VLOOKUP(A177,'Fichier FI (en entrée)'!B:AH,33,0),Modificateurs!A$2:B$5,2,0),0)</f>
        <v>3</v>
      </c>
      <c r="K177" s="16">
        <f>IFERROR(VLOOKUP(VLOOKUP(A177,'Redoub FI (en entrée)'!B:N,7,0),Modificateurs!A$8:B$11,2,0),0)</f>
        <v>0</v>
      </c>
      <c r="L177" s="16">
        <f>IFERROR(VLOOKUP(M177,Modificateurs!D$1:E$94,2,0),0)</f>
        <v>2</v>
      </c>
      <c r="M177" t="str">
        <f>VLOOKUP(A177,'Fichier FI (en entrée)'!B:AH,16,0)&amp;" "&amp;VLOOKUP(A177,'Fichier FI (en entrée)'!B:AH,20,0)&amp;" "&amp;VLOOKUP(A177,'Fichier FI (en entrée)'!B:AH,27,0)&amp;" "&amp;VLOOKUP(A177,'Fichier FI (en entrée)'!B:AH,29,0)</f>
        <v xml:space="preserve">S Mathématiques  </v>
      </c>
      <c r="N177" t="str">
        <f>VLOOKUP(A177,'Fichier FI (en entrée)'!B:AH,8,0)</f>
        <v>En Terminale</v>
      </c>
      <c r="O177" t="b">
        <f>AND(C177&gt;Synthèse!B$8,C177&lt;Synthèse!B$10,NOT(Y177))</f>
        <v>0</v>
      </c>
      <c r="P177" t="s">
        <v>2263</v>
      </c>
      <c r="Q177" s="60">
        <f>ROUNDUP(C177/(Synthèse!$B$4+Synthèse!$B$1)*8,0)</f>
        <v>10</v>
      </c>
      <c r="R177" s="60">
        <f>IFERROR(VLOOKUP(A177,'Evaluations (formulaire)'!A:P,6,0)+VLOOKUP(A177,'Evaluations (formulaire)'!A:P,7,0),0)</f>
        <v>0</v>
      </c>
      <c r="S177" s="60">
        <f>IFERROR(VLOOKUP(A177,'Evaluations (formulaire)'!A:P,8,0),0)</f>
        <v>0</v>
      </c>
      <c r="T177" s="60">
        <f>IF(AND(ISBLANK(P177),Q177&lt;=2),Synthèse!$B$41,IF(AND(ISBLANK(P177),Q177&gt;=7),Synthèse!$C$41,R177+S177))</f>
        <v>0</v>
      </c>
      <c r="U177" s="60">
        <f t="shared" si="26"/>
        <v>-100</v>
      </c>
      <c r="V177" s="60">
        <f t="shared" si="27"/>
        <v>2096</v>
      </c>
      <c r="X177" s="26">
        <v>762</v>
      </c>
      <c r="Y177" s="26" t="b">
        <f>IFERROR(VLOOKUP(A177,'Calculs FA (auto)'!A:O,15,0),FALSE)</f>
        <v>0</v>
      </c>
      <c r="Z177" s="26">
        <f>IFERROR(VLOOKUP(A177,'Evaluations (formulaire)'!A:M,9,0),0)</f>
        <v>0</v>
      </c>
      <c r="AA177" s="135" t="b">
        <v>0</v>
      </c>
      <c r="AB177" s="135" t="b">
        <v>1</v>
      </c>
      <c r="AC177" s="135" t="b">
        <f t="shared" si="28"/>
        <v>0</v>
      </c>
      <c r="AD177" s="135" t="b">
        <f t="shared" si="29"/>
        <v>0</v>
      </c>
      <c r="AE177" s="135" t="b">
        <f t="shared" si="30"/>
        <v>0</v>
      </c>
      <c r="AF177" s="135" t="b">
        <f>AND(AC177,$V177&lt;=Synthèse!$B$44)</f>
        <v>0</v>
      </c>
      <c r="AG177" s="135" t="b">
        <f>AND(AD177,$V177&lt;=Synthèse!$B$44)</f>
        <v>0</v>
      </c>
      <c r="AH177" s="135" t="b">
        <f>AND(AE177,$V177&lt;=Synthèse!$B$44)</f>
        <v>0</v>
      </c>
      <c r="AI177" s="137" t="b">
        <v>1</v>
      </c>
      <c r="AJ177" s="137" t="b">
        <v>0</v>
      </c>
      <c r="AK177" s="137" t="b">
        <f t="shared" si="31"/>
        <v>0</v>
      </c>
      <c r="AL177" s="137" t="b">
        <f t="shared" si="32"/>
        <v>0</v>
      </c>
      <c r="AM177" s="137" t="b">
        <f>AND(AK177,$V177&lt;=Synthèse!$B$44)</f>
        <v>0</v>
      </c>
      <c r="AN177" s="137" t="b">
        <f>AND(AL177,$V177&lt;=Synthèse!$B$44)</f>
        <v>0</v>
      </c>
    </row>
    <row r="178" spans="1:40">
      <c r="A178" s="17">
        <v>194984</v>
      </c>
      <c r="B178" t="str">
        <f ca="1">VLOOKUP(A178,'Fichier FI (en entrée)'!B:AH,3,0)</f>
        <v>TFWXDDBMTM</v>
      </c>
      <c r="C178">
        <f t="shared" si="22"/>
        <v>179</v>
      </c>
      <c r="D178">
        <f t="shared" si="23"/>
        <v>16.11</v>
      </c>
      <c r="E178" s="14" t="str">
        <f>VLOOKUP(A178,'Fichier FI (en entrée)'!B:AH,2,0)</f>
        <v>EV</v>
      </c>
      <c r="F178" s="14" t="b">
        <f t="shared" si="24"/>
        <v>1</v>
      </c>
      <c r="G178" s="14" t="b">
        <f>IFERROR(VLOOKUP(A178,'Calculs FA (auto)'!A:F,6,0),FALSE)</f>
        <v>0</v>
      </c>
      <c r="H178" s="14" t="b">
        <f t="shared" si="25"/>
        <v>0</v>
      </c>
      <c r="I178" s="16">
        <f>IFERROR(VLOOKUP(A178,'Moyennes FI (en entrée)'!B:N,7,0),"")</f>
        <v>11.11</v>
      </c>
      <c r="J178" s="16">
        <f>IFERROR(VLOOKUP(VLOOKUP(A178,'Fichier FI (en entrée)'!B:AH,33,0),Modificateurs!A$2:B$5,2,0),0)</f>
        <v>3</v>
      </c>
      <c r="K178" s="16">
        <f>IFERROR(VLOOKUP(VLOOKUP(A178,'Redoub FI (en entrée)'!B:N,7,0),Modificateurs!A$8:B$11,2,0),0)</f>
        <v>0</v>
      </c>
      <c r="L178" s="16">
        <f>IFERROR(VLOOKUP(M178,Modificateurs!D$1:E$94,2,0),0)</f>
        <v>2</v>
      </c>
      <c r="M178" t="str">
        <f>VLOOKUP(A178,'Fichier FI (en entrée)'!B:AH,16,0)&amp;" "&amp;VLOOKUP(A178,'Fichier FI (en entrée)'!B:AH,20,0)&amp;" "&amp;VLOOKUP(A178,'Fichier FI (en entrée)'!B:AH,27,0)&amp;" "&amp;VLOOKUP(A178,'Fichier FI (en entrée)'!B:AH,29,0)</f>
        <v xml:space="preserve">S Physique-chimie  </v>
      </c>
      <c r="N178" t="str">
        <f>VLOOKUP(A178,'Fichier FI (en entrée)'!B:AH,8,0)</f>
        <v>En Terminale</v>
      </c>
      <c r="O178" t="b">
        <f>AND(C178&gt;Synthèse!B$8,C178&lt;Synthèse!B$10,NOT(Y178))</f>
        <v>0</v>
      </c>
      <c r="Q178" s="60">
        <f>ROUNDUP(C178/(Synthèse!$B$4+Synthèse!$B$1)*8,0)</f>
        <v>1</v>
      </c>
      <c r="R178" s="60">
        <f>IFERROR(VLOOKUP(A178,'Evaluations (formulaire)'!A:P,6,0)+VLOOKUP(A178,'Evaluations (formulaire)'!A:P,7,0),0)</f>
        <v>0</v>
      </c>
      <c r="S178" s="60">
        <f>IFERROR(VLOOKUP(A178,'Evaluations (formulaire)'!A:P,8,0),0)</f>
        <v>0</v>
      </c>
      <c r="T178" s="60">
        <f>IF(AND(ISBLANK(P178),Q178&lt;=2),Synthèse!$B$41,IF(AND(ISBLANK(P178),Q178&gt;=7),Synthèse!$C$41,R178+S178))</f>
        <v>4.6511627906976744E-3</v>
      </c>
      <c r="U178" s="60">
        <f t="shared" si="26"/>
        <v>16.114651162790697</v>
      </c>
      <c r="V178" s="60">
        <f t="shared" si="27"/>
        <v>179</v>
      </c>
      <c r="X178" s="26">
        <v>1181</v>
      </c>
      <c r="Y178" s="26" t="b">
        <f>IFERROR(VLOOKUP(A178,'Calculs FA (auto)'!A:O,15,0),FALSE)</f>
        <v>0</v>
      </c>
      <c r="Z178" s="26">
        <f>IFERROR(VLOOKUP(A178,'Evaluations (formulaire)'!A:M,9,0),0)</f>
        <v>0</v>
      </c>
      <c r="AA178" s="135" t="b">
        <v>0</v>
      </c>
      <c r="AB178" s="135" t="b">
        <v>1</v>
      </c>
      <c r="AC178" s="135" t="b">
        <f t="shared" si="28"/>
        <v>0</v>
      </c>
      <c r="AD178" s="135" t="b">
        <f t="shared" si="29"/>
        <v>1</v>
      </c>
      <c r="AE178" s="135" t="b">
        <f t="shared" si="30"/>
        <v>0</v>
      </c>
      <c r="AF178" s="135" t="b">
        <f>AND(AC178,$V178&lt;=Synthèse!$B$44)</f>
        <v>0</v>
      </c>
      <c r="AG178" s="135" t="b">
        <f>AND(AD178,$V178&lt;=Synthèse!$B$44)</f>
        <v>1</v>
      </c>
      <c r="AH178" s="135" t="b">
        <f>AND(AE178,$V178&lt;=Synthèse!$B$44)</f>
        <v>0</v>
      </c>
      <c r="AI178" s="137" t="b">
        <v>1</v>
      </c>
      <c r="AJ178" s="137" t="b">
        <v>0</v>
      </c>
      <c r="AK178" s="137" t="b">
        <f t="shared" si="31"/>
        <v>1</v>
      </c>
      <c r="AL178" s="137" t="b">
        <f t="shared" si="32"/>
        <v>0</v>
      </c>
      <c r="AM178" s="137" t="b">
        <f>AND(AK178,$V178&lt;=Synthèse!$B$44)</f>
        <v>1</v>
      </c>
      <c r="AN178" s="137" t="b">
        <f>AND(AL178,$V178&lt;=Synthèse!$B$44)</f>
        <v>0</v>
      </c>
    </row>
    <row r="179" spans="1:40">
      <c r="A179" s="17">
        <v>199258</v>
      </c>
      <c r="B179" t="str">
        <f ca="1">VLOOKUP(A179,'Fichier FI (en entrée)'!B:AH,3,0)</f>
        <v>TGFQORIYAO</v>
      </c>
      <c r="C179">
        <f t="shared" si="22"/>
        <v>1384</v>
      </c>
      <c r="D179">
        <f t="shared" si="23"/>
        <v>4</v>
      </c>
      <c r="E179" s="14" t="str">
        <f>VLOOKUP(A179,'Fichier FI (en entrée)'!B:AH,2,0)</f>
        <v>EV</v>
      </c>
      <c r="F179" s="14" t="b">
        <f t="shared" si="24"/>
        <v>1</v>
      </c>
      <c r="G179" s="14" t="b">
        <f>IFERROR(VLOOKUP(A179,'Calculs FA (auto)'!A:F,6,0),FALSE)</f>
        <v>0</v>
      </c>
      <c r="H179" s="14" t="b">
        <f t="shared" si="25"/>
        <v>0</v>
      </c>
      <c r="I179" s="16">
        <f>IFERROR(VLOOKUP(A179,'Moyennes FI (en entrée)'!B:N,7,0),"")</f>
        <v>11</v>
      </c>
      <c r="J179" s="16">
        <f>IFERROR(VLOOKUP(VLOOKUP(A179,'Fichier FI (en entrée)'!B:AH,33,0),Modificateurs!A$2:B$5,2,0),0)</f>
        <v>1</v>
      </c>
      <c r="K179" s="16">
        <f>IFERROR(VLOOKUP(VLOOKUP(A179,'Redoub FI (en entrée)'!B:N,7,0),Modificateurs!A$8:B$11,2,0),0)</f>
        <v>0</v>
      </c>
      <c r="L179" s="16">
        <f>IFERROR(VLOOKUP(M179,Modificateurs!D$1:E$94,2,0),0)</f>
        <v>-8</v>
      </c>
      <c r="M179" t="str">
        <f>VLOOKUP(A179,'Fichier FI (en entrée)'!B:AH,16,0)&amp;" "&amp;VLOOKUP(A179,'Fichier FI (en entrée)'!B:AH,20,0)&amp;" "&amp;VLOOKUP(A179,'Fichier FI (en entrée)'!B:AH,27,0)&amp;" "&amp;VLOOKUP(A179,'Fichier FI (en entrée)'!B:AH,29,0)</f>
        <v xml:space="preserve">STMG Systèmes d'information et de gestion  </v>
      </c>
      <c r="N179" t="str">
        <f>VLOOKUP(A179,'Fichier FI (en entrée)'!B:AH,8,0)</f>
        <v>En Terminale</v>
      </c>
      <c r="O179" t="b">
        <f>AND(C179&gt;Synthèse!B$8,C179&lt;Synthèse!B$10,NOT(Y179))</f>
        <v>0</v>
      </c>
      <c r="Q179" s="60">
        <f>ROUNDUP(C179/(Synthèse!$B$4+Synthèse!$B$1)*8,0)</f>
        <v>7</v>
      </c>
      <c r="R179" s="60">
        <f>IFERROR(VLOOKUP(A179,'Evaluations (formulaire)'!A:P,6,0)+VLOOKUP(A179,'Evaluations (formulaire)'!A:P,7,0),0)</f>
        <v>0</v>
      </c>
      <c r="S179" s="60">
        <f>IFERROR(VLOOKUP(A179,'Evaluations (formulaire)'!A:P,8,0),0)</f>
        <v>0</v>
      </c>
      <c r="T179" s="60">
        <f>IF(AND(ISBLANK(P179),Q179&lt;=2),Synthèse!$B$41,IF(AND(ISBLANK(P179),Q179&gt;=7),Synthèse!$C$41,R179+S179))</f>
        <v>4.6296296296296294E-3</v>
      </c>
      <c r="U179" s="60">
        <f t="shared" si="26"/>
        <v>4.0046296296296298</v>
      </c>
      <c r="V179" s="60">
        <f t="shared" si="27"/>
        <v>1384</v>
      </c>
      <c r="X179" s="26">
        <v>1954</v>
      </c>
      <c r="Y179" s="26" t="b">
        <f>IFERROR(VLOOKUP(A179,'Calculs FA (auto)'!A:O,15,0),FALSE)</f>
        <v>0</v>
      </c>
      <c r="Z179" s="26">
        <f>IFERROR(VLOOKUP(A179,'Evaluations (formulaire)'!A:M,9,0),0)</f>
        <v>0</v>
      </c>
      <c r="AA179" s="135" t="b">
        <v>1</v>
      </c>
      <c r="AB179" s="135" t="b">
        <v>0</v>
      </c>
      <c r="AC179" s="135" t="b">
        <f t="shared" si="28"/>
        <v>1</v>
      </c>
      <c r="AD179" s="135" t="b">
        <f t="shared" si="29"/>
        <v>0</v>
      </c>
      <c r="AE179" s="135" t="b">
        <f t="shared" si="30"/>
        <v>0</v>
      </c>
      <c r="AF179" s="135" t="b">
        <f>AND(AC179,$V179&lt;=Synthèse!$B$44)</f>
        <v>0</v>
      </c>
      <c r="AG179" s="135" t="b">
        <f>AND(AD179,$V179&lt;=Synthèse!$B$44)</f>
        <v>0</v>
      </c>
      <c r="AH179" s="135" t="b">
        <f>AND(AE179,$V179&lt;=Synthèse!$B$44)</f>
        <v>0</v>
      </c>
      <c r="AI179" s="137" t="b">
        <v>0</v>
      </c>
      <c r="AJ179" s="137" t="b">
        <v>1</v>
      </c>
      <c r="AK179" s="137" t="b">
        <f t="shared" si="31"/>
        <v>0</v>
      </c>
      <c r="AL179" s="137" t="b">
        <f t="shared" si="32"/>
        <v>1</v>
      </c>
      <c r="AM179" s="137" t="b">
        <f>AND(AK179,$V179&lt;=Synthèse!$B$44)</f>
        <v>0</v>
      </c>
      <c r="AN179" s="137" t="b">
        <f>AND(AL179,$V179&lt;=Synthèse!$B$44)</f>
        <v>0</v>
      </c>
    </row>
    <row r="180" spans="1:40">
      <c r="A180" s="17">
        <v>200290</v>
      </c>
      <c r="B180" t="str">
        <f ca="1">VLOOKUP(A180,'Fichier FI (en entrée)'!B:AH,3,0)</f>
        <v>GUKBXGEILK</v>
      </c>
      <c r="C180">
        <f t="shared" si="22"/>
        <v>2097</v>
      </c>
      <c r="D180">
        <f t="shared" si="23"/>
        <v>-100</v>
      </c>
      <c r="E180" s="14" t="str">
        <f>VLOOKUP(A180,'Fichier FI (en entrée)'!B:AH,2,0)</f>
        <v>ENV</v>
      </c>
      <c r="F180" s="14" t="b">
        <f t="shared" si="24"/>
        <v>0</v>
      </c>
      <c r="G180" s="14" t="b">
        <f>IFERROR(VLOOKUP(A180,'Calculs FA (auto)'!A:F,6,0),FALSE)</f>
        <v>0</v>
      </c>
      <c r="H180" s="14" t="b">
        <f t="shared" si="25"/>
        <v>0</v>
      </c>
      <c r="I180" s="16" t="str">
        <f>IFERROR(VLOOKUP(A180,'Moyennes FI (en entrée)'!B:N,7,0),"")</f>
        <v/>
      </c>
      <c r="J180" s="16">
        <f>IFERROR(VLOOKUP(VLOOKUP(A180,'Fichier FI (en entrée)'!B:AH,33,0),Modificateurs!A$2:B$5,2,0),0)</f>
        <v>0</v>
      </c>
      <c r="K180" s="16">
        <f>IFERROR(VLOOKUP(VLOOKUP(A180,'Redoub FI (en entrée)'!B:N,7,0),Modificateurs!A$8:B$11,2,0),0)</f>
        <v>0</v>
      </c>
      <c r="L180" s="16">
        <f>IFERROR(VLOOKUP(M180,Modificateurs!D$1:E$94,2,0),0)</f>
        <v>2</v>
      </c>
      <c r="M180" t="str">
        <f>VLOOKUP(A180,'Fichier FI (en entrée)'!B:AH,16,0)&amp;" "&amp;VLOOKUP(A180,'Fichier FI (en entrée)'!B:AH,20,0)&amp;" "&amp;VLOOKUP(A180,'Fichier FI (en entrée)'!B:AH,27,0)&amp;" "&amp;VLOOKUP(A180,'Fichier FI (en entrée)'!B:AH,29,0)</f>
        <v xml:space="preserve">S Physique-chimie  </v>
      </c>
      <c r="N180" t="str">
        <f>VLOOKUP(A180,'Fichier FI (en entrée)'!B:AH,8,0)</f>
        <v>En Terminale</v>
      </c>
      <c r="O180" t="b">
        <f>AND(C180&gt;Synthèse!B$8,C180&lt;Synthèse!B$10,NOT(Y180))</f>
        <v>0</v>
      </c>
      <c r="Q180" s="60">
        <f>ROUNDUP(C180/(Synthèse!$B$4+Synthèse!$B$1)*8,0)</f>
        <v>10</v>
      </c>
      <c r="R180" s="60">
        <f>IFERROR(VLOOKUP(A180,'Evaluations (formulaire)'!A:P,6,0)+VLOOKUP(A180,'Evaluations (formulaire)'!A:P,7,0),0)</f>
        <v>0</v>
      </c>
      <c r="S180" s="60">
        <f>IFERROR(VLOOKUP(A180,'Evaluations (formulaire)'!A:P,8,0),0)</f>
        <v>0</v>
      </c>
      <c r="T180" s="60">
        <f>IF(AND(ISBLANK(P180),Q180&lt;=2),Synthèse!$B$41,IF(AND(ISBLANK(P180),Q180&gt;=7),Synthèse!$C$41,R180+S180))</f>
        <v>4.6296296296296294E-3</v>
      </c>
      <c r="U180" s="60">
        <f t="shared" si="26"/>
        <v>-99.995370370370367</v>
      </c>
      <c r="V180" s="60">
        <f t="shared" si="27"/>
        <v>1983</v>
      </c>
      <c r="X180" s="26">
        <v>745</v>
      </c>
      <c r="Y180" s="26" t="b">
        <f>IFERROR(VLOOKUP(A180,'Calculs FA (auto)'!A:O,15,0),FALSE)</f>
        <v>0</v>
      </c>
      <c r="Z180" s="26">
        <f>IFERROR(VLOOKUP(A180,'Evaluations (formulaire)'!A:M,9,0),0)</f>
        <v>0</v>
      </c>
      <c r="AA180" s="135" t="b">
        <v>1</v>
      </c>
      <c r="AB180" s="135" t="b">
        <v>0</v>
      </c>
      <c r="AC180" s="135" t="b">
        <f t="shared" si="28"/>
        <v>0</v>
      </c>
      <c r="AD180" s="135" t="b">
        <f t="shared" si="29"/>
        <v>0</v>
      </c>
      <c r="AE180" s="135" t="b">
        <f t="shared" si="30"/>
        <v>0</v>
      </c>
      <c r="AF180" s="135" t="b">
        <f>AND(AC180,$V180&lt;=Synthèse!$B$44)</f>
        <v>0</v>
      </c>
      <c r="AG180" s="135" t="b">
        <f>AND(AD180,$V180&lt;=Synthèse!$B$44)</f>
        <v>0</v>
      </c>
      <c r="AH180" s="135" t="b">
        <f>AND(AE180,$V180&lt;=Synthèse!$B$44)</f>
        <v>0</v>
      </c>
      <c r="AI180" s="137" t="b">
        <v>0</v>
      </c>
      <c r="AJ180" s="137" t="b">
        <v>1</v>
      </c>
      <c r="AK180" s="137" t="b">
        <f t="shared" si="31"/>
        <v>0</v>
      </c>
      <c r="AL180" s="137" t="b">
        <f t="shared" si="32"/>
        <v>0</v>
      </c>
      <c r="AM180" s="137" t="b">
        <f>AND(AK180,$V180&lt;=Synthèse!$B$44)</f>
        <v>0</v>
      </c>
      <c r="AN180" s="137" t="b">
        <f>AND(AL180,$V180&lt;=Synthèse!$B$44)</f>
        <v>0</v>
      </c>
    </row>
    <row r="181" spans="1:40">
      <c r="A181" s="17">
        <v>200329</v>
      </c>
      <c r="B181" t="str">
        <f ca="1">VLOOKUP(A181,'Fichier FI (en entrée)'!B:AH,3,0)</f>
        <v>CVZNCHCTNQ</v>
      </c>
      <c r="C181">
        <f t="shared" si="22"/>
        <v>2097</v>
      </c>
      <c r="D181">
        <f t="shared" si="23"/>
        <v>-100</v>
      </c>
      <c r="E181" s="14" t="str">
        <f>VLOOKUP(A181,'Fichier FI (en entrée)'!B:AH,2,0)</f>
        <v>ENV</v>
      </c>
      <c r="F181" s="14" t="b">
        <f t="shared" si="24"/>
        <v>0</v>
      </c>
      <c r="G181" s="14" t="b">
        <f>IFERROR(VLOOKUP(A181,'Calculs FA (auto)'!A:F,6,0),FALSE)</f>
        <v>0</v>
      </c>
      <c r="H181" s="14" t="b">
        <f t="shared" si="25"/>
        <v>0</v>
      </c>
      <c r="I181" s="16" t="str">
        <f>IFERROR(VLOOKUP(A181,'Moyennes FI (en entrée)'!B:N,7,0),"")</f>
        <v/>
      </c>
      <c r="J181" s="16">
        <f>IFERROR(VLOOKUP(VLOOKUP(A181,'Fichier FI (en entrée)'!B:AH,33,0),Modificateurs!A$2:B$5,2,0),0)</f>
        <v>0</v>
      </c>
      <c r="K181" s="16">
        <f>IFERROR(VLOOKUP(VLOOKUP(A181,'Redoub FI (en entrée)'!B:N,7,0),Modificateurs!A$8:B$11,2,0),0)</f>
        <v>0</v>
      </c>
      <c r="L181" s="16">
        <f>IFERROR(VLOOKUP(M181,Modificateurs!D$1:E$94,2,0),0)</f>
        <v>2</v>
      </c>
      <c r="M181" t="str">
        <f>VLOOKUP(A181,'Fichier FI (en entrée)'!B:AH,16,0)&amp;" "&amp;VLOOKUP(A181,'Fichier FI (en entrée)'!B:AH,20,0)&amp;" "&amp;VLOOKUP(A181,'Fichier FI (en entrée)'!B:AH,27,0)&amp;" "&amp;VLOOKUP(A181,'Fichier FI (en entrée)'!B:AH,29,0)</f>
        <v xml:space="preserve">S Physique-chimie  </v>
      </c>
      <c r="N181" t="str">
        <f>VLOOKUP(A181,'Fichier FI (en entrée)'!B:AH,8,0)</f>
        <v>En Terminale</v>
      </c>
      <c r="O181" t="b">
        <f>AND(C181&gt;Synthèse!B$8,C181&lt;Synthèse!B$10,NOT(Y181))</f>
        <v>0</v>
      </c>
      <c r="Q181" s="60">
        <f>ROUNDUP(C181/(Synthèse!$B$4+Synthèse!$B$1)*8,0)</f>
        <v>10</v>
      </c>
      <c r="R181" s="60">
        <f>IFERROR(VLOOKUP(A181,'Evaluations (formulaire)'!A:P,6,0)+VLOOKUP(A181,'Evaluations (formulaire)'!A:P,7,0),0)</f>
        <v>0</v>
      </c>
      <c r="S181" s="60">
        <f>IFERROR(VLOOKUP(A181,'Evaluations (formulaire)'!A:P,8,0),0)</f>
        <v>0</v>
      </c>
      <c r="T181" s="60">
        <f>IF(AND(ISBLANK(P181),Q181&lt;=2),Synthèse!$B$41,IF(AND(ISBLANK(P181),Q181&gt;=7),Synthèse!$C$41,R181+S181))</f>
        <v>4.6296296296296294E-3</v>
      </c>
      <c r="U181" s="60">
        <f t="shared" si="26"/>
        <v>-99.995370370370367</v>
      </c>
      <c r="V181" s="60">
        <f t="shared" si="27"/>
        <v>1983</v>
      </c>
      <c r="X181" s="26">
        <v>1473</v>
      </c>
      <c r="Y181" s="26" t="b">
        <f>IFERROR(VLOOKUP(A181,'Calculs FA (auto)'!A:O,15,0),FALSE)</f>
        <v>0</v>
      </c>
      <c r="Z181" s="26">
        <f>IFERROR(VLOOKUP(A181,'Evaluations (formulaire)'!A:M,9,0),0)</f>
        <v>0</v>
      </c>
      <c r="AA181" s="135" t="b">
        <v>1</v>
      </c>
      <c r="AB181" s="135" t="b">
        <v>0</v>
      </c>
      <c r="AC181" s="135" t="b">
        <f t="shared" si="28"/>
        <v>0</v>
      </c>
      <c r="AD181" s="135" t="b">
        <f t="shared" si="29"/>
        <v>0</v>
      </c>
      <c r="AE181" s="135" t="b">
        <f t="shared" si="30"/>
        <v>0</v>
      </c>
      <c r="AF181" s="135" t="b">
        <f>AND(AC181,$V181&lt;=Synthèse!$B$44)</f>
        <v>0</v>
      </c>
      <c r="AG181" s="135" t="b">
        <f>AND(AD181,$V181&lt;=Synthèse!$B$44)</f>
        <v>0</v>
      </c>
      <c r="AH181" s="135" t="b">
        <f>AND(AE181,$V181&lt;=Synthèse!$B$44)</f>
        <v>0</v>
      </c>
      <c r="AI181" s="137" t="b">
        <v>0</v>
      </c>
      <c r="AJ181" s="137" t="b">
        <v>1</v>
      </c>
      <c r="AK181" s="137" t="b">
        <f t="shared" si="31"/>
        <v>0</v>
      </c>
      <c r="AL181" s="137" t="b">
        <f t="shared" si="32"/>
        <v>0</v>
      </c>
      <c r="AM181" s="137" t="b">
        <f>AND(AK181,$V181&lt;=Synthèse!$B$44)</f>
        <v>0</v>
      </c>
      <c r="AN181" s="137" t="b">
        <f>AND(AL181,$V181&lt;=Synthèse!$B$44)</f>
        <v>0</v>
      </c>
    </row>
    <row r="182" spans="1:40">
      <c r="A182" s="17">
        <v>200978</v>
      </c>
      <c r="B182" t="str">
        <f ca="1">VLOOKUP(A182,'Fichier FI (en entrée)'!B:AH,3,0)</f>
        <v>FIRSDVDPYM</v>
      </c>
      <c r="C182">
        <f t="shared" si="22"/>
        <v>725</v>
      </c>
      <c r="D182">
        <f t="shared" si="23"/>
        <v>12.05</v>
      </c>
      <c r="E182" s="14" t="str">
        <f>VLOOKUP(A182,'Fichier FI (en entrée)'!B:AH,2,0)</f>
        <v>EV</v>
      </c>
      <c r="F182" s="14" t="b">
        <f t="shared" si="24"/>
        <v>1</v>
      </c>
      <c r="G182" s="14" t="b">
        <f>IFERROR(VLOOKUP(A182,'Calculs FA (auto)'!A:F,6,0),FALSE)</f>
        <v>0</v>
      </c>
      <c r="H182" s="14" t="b">
        <f t="shared" si="25"/>
        <v>0</v>
      </c>
      <c r="I182" s="16">
        <f>IFERROR(VLOOKUP(A182,'Moyennes FI (en entrée)'!B:N,7,0),"")</f>
        <v>9.0500000000000007</v>
      </c>
      <c r="J182" s="16">
        <f>IFERROR(VLOOKUP(VLOOKUP(A182,'Fichier FI (en entrée)'!B:AH,33,0),Modificateurs!A$2:B$5,2,0),0)</f>
        <v>1</v>
      </c>
      <c r="K182" s="16">
        <f>IFERROR(VLOOKUP(VLOOKUP(A182,'Redoub FI (en entrée)'!B:N,7,0),Modificateurs!A$8:B$11,2,0),0)</f>
        <v>0</v>
      </c>
      <c r="L182" s="16">
        <f>IFERROR(VLOOKUP(M182,Modificateurs!D$1:E$94,2,0),0)</f>
        <v>2</v>
      </c>
      <c r="M182" t="str">
        <f>VLOOKUP(A182,'Fichier FI (en entrée)'!B:AH,16,0)&amp;" "&amp;VLOOKUP(A182,'Fichier FI (en entrée)'!B:AH,20,0)&amp;" "&amp;VLOOKUP(A182,'Fichier FI (en entrée)'!B:AH,27,0)&amp;" "&amp;VLOOKUP(A182,'Fichier FI (en entrée)'!B:AH,29,0)</f>
        <v xml:space="preserve">S Physique-chimie  </v>
      </c>
      <c r="N182" t="str">
        <f>VLOOKUP(A182,'Fichier FI (en entrée)'!B:AH,8,0)</f>
        <v>En Terminale</v>
      </c>
      <c r="O182" t="b">
        <f>AND(C182&gt;Synthèse!B$8,C182&lt;Synthèse!B$10,NOT(Y182))</f>
        <v>1</v>
      </c>
      <c r="P182" t="s">
        <v>2257</v>
      </c>
      <c r="Q182" s="60">
        <f>ROUNDUP(C182/(Synthèse!$B$4+Synthèse!$B$1)*8,0)</f>
        <v>4</v>
      </c>
      <c r="R182" s="60">
        <f>IFERROR(VLOOKUP(A182,'Evaluations (formulaire)'!A:P,6,0)+VLOOKUP(A182,'Evaluations (formulaire)'!A:P,7,0),0)</f>
        <v>0</v>
      </c>
      <c r="S182" s="60">
        <f>IFERROR(VLOOKUP(A182,'Evaluations (formulaire)'!A:P,8,0),0)</f>
        <v>0</v>
      </c>
      <c r="T182" s="60">
        <f>IF(AND(ISBLANK(P182),Q182&lt;=2),Synthèse!$B$41,IF(AND(ISBLANK(P182),Q182&gt;=7),Synthèse!$C$41,R182+S182))</f>
        <v>0</v>
      </c>
      <c r="U182" s="60">
        <f t="shared" si="26"/>
        <v>12.05</v>
      </c>
      <c r="V182" s="60">
        <f t="shared" si="27"/>
        <v>725</v>
      </c>
      <c r="X182" s="26">
        <v>1671</v>
      </c>
      <c r="Y182" s="26" t="b">
        <f>IFERROR(VLOOKUP(A182,'Calculs FA (auto)'!A:O,15,0),FALSE)</f>
        <v>0</v>
      </c>
      <c r="Z182" s="26">
        <f>IFERROR(VLOOKUP(A182,'Evaluations (formulaire)'!A:M,9,0),0)</f>
        <v>0</v>
      </c>
      <c r="AA182" s="135" t="b">
        <v>0</v>
      </c>
      <c r="AB182" s="135" t="b">
        <v>1</v>
      </c>
      <c r="AC182" s="135" t="b">
        <f t="shared" si="28"/>
        <v>0</v>
      </c>
      <c r="AD182" s="135" t="b">
        <f t="shared" si="29"/>
        <v>1</v>
      </c>
      <c r="AE182" s="135" t="b">
        <f t="shared" si="30"/>
        <v>0</v>
      </c>
      <c r="AF182" s="135" t="b">
        <f>AND(AC182,$V182&lt;=Synthèse!$B$44)</f>
        <v>0</v>
      </c>
      <c r="AG182" s="135" t="b">
        <f>AND(AD182,$V182&lt;=Synthèse!$B$44)</f>
        <v>0</v>
      </c>
      <c r="AH182" s="135" t="b">
        <f>AND(AE182,$V182&lt;=Synthèse!$B$44)</f>
        <v>0</v>
      </c>
      <c r="AI182" s="137" t="b">
        <v>1</v>
      </c>
      <c r="AJ182" s="137" t="b">
        <v>0</v>
      </c>
      <c r="AK182" s="137" t="b">
        <f t="shared" si="31"/>
        <v>1</v>
      </c>
      <c r="AL182" s="137" t="b">
        <f t="shared" si="32"/>
        <v>0</v>
      </c>
      <c r="AM182" s="137" t="b">
        <f>AND(AK182,$V182&lt;=Synthèse!$B$44)</f>
        <v>0</v>
      </c>
      <c r="AN182" s="137" t="b">
        <f>AND(AL182,$V182&lt;=Synthèse!$B$44)</f>
        <v>0</v>
      </c>
    </row>
    <row r="183" spans="1:40">
      <c r="A183" s="17">
        <v>201273</v>
      </c>
      <c r="B183" t="str">
        <f ca="1">VLOOKUP(A183,'Fichier FI (en entrée)'!B:AH,3,0)</f>
        <v>TWQTKUBWTE</v>
      </c>
      <c r="C183">
        <f t="shared" si="22"/>
        <v>361</v>
      </c>
      <c r="D183">
        <f t="shared" si="23"/>
        <v>14.41</v>
      </c>
      <c r="E183" s="14" t="str">
        <f>VLOOKUP(A183,'Fichier FI (en entrée)'!B:AH,2,0)</f>
        <v>EV</v>
      </c>
      <c r="F183" s="14" t="b">
        <f t="shared" si="24"/>
        <v>1</v>
      </c>
      <c r="G183" s="14" t="b">
        <f>IFERROR(VLOOKUP(A183,'Calculs FA (auto)'!A:F,6,0),FALSE)</f>
        <v>0</v>
      </c>
      <c r="H183" s="14" t="b">
        <f t="shared" si="25"/>
        <v>0</v>
      </c>
      <c r="I183" s="16">
        <f>IFERROR(VLOOKUP(A183,'Moyennes FI (en entrée)'!B:N,7,0),"")</f>
        <v>9.41</v>
      </c>
      <c r="J183" s="16">
        <f>IFERROR(VLOOKUP(VLOOKUP(A183,'Fichier FI (en entrée)'!B:AH,33,0),Modificateurs!A$2:B$5,2,0),0)</f>
        <v>3</v>
      </c>
      <c r="K183" s="16">
        <f>IFERROR(VLOOKUP(VLOOKUP(A183,'Redoub FI (en entrée)'!B:N,7,0),Modificateurs!A$8:B$11,2,0),0)</f>
        <v>0</v>
      </c>
      <c r="L183" s="16">
        <f>IFERROR(VLOOKUP(M183,Modificateurs!D$1:E$94,2,0),0)</f>
        <v>2</v>
      </c>
      <c r="M183" t="str">
        <f>VLOOKUP(A183,'Fichier FI (en entrée)'!B:AH,16,0)&amp;" "&amp;VLOOKUP(A183,'Fichier FI (en entrée)'!B:AH,20,0)&amp;" "&amp;VLOOKUP(A183,'Fichier FI (en entrée)'!B:AH,27,0)&amp;" "&amp;VLOOKUP(A183,'Fichier FI (en entrée)'!B:AH,29,0)</f>
        <v xml:space="preserve">S Physique-chimie  </v>
      </c>
      <c r="N183" t="str">
        <f>VLOOKUP(A183,'Fichier FI (en entrée)'!B:AH,8,0)</f>
        <v>En Terminale</v>
      </c>
      <c r="O183" t="b">
        <f>AND(C183&gt;Synthèse!B$8,C183&lt;Synthèse!B$10,NOT(Y183))</f>
        <v>0</v>
      </c>
      <c r="Q183" s="60">
        <f>ROUNDUP(C183/(Synthèse!$B$4+Synthèse!$B$1)*8,0)</f>
        <v>2</v>
      </c>
      <c r="R183" s="60">
        <f>IFERROR(VLOOKUP(A183,'Evaluations (formulaire)'!A:P,6,0)+VLOOKUP(A183,'Evaluations (formulaire)'!A:P,7,0),0)</f>
        <v>0</v>
      </c>
      <c r="S183" s="60">
        <f>IFERROR(VLOOKUP(A183,'Evaluations (formulaire)'!A:P,8,0),0)</f>
        <v>0</v>
      </c>
      <c r="T183" s="60">
        <f>IF(AND(ISBLANK(P183),Q183&lt;=2),Synthèse!$B$41,IF(AND(ISBLANK(P183),Q183&gt;=7),Synthèse!$C$41,R183+S183))</f>
        <v>4.6511627906976744E-3</v>
      </c>
      <c r="U183" s="60">
        <f t="shared" si="26"/>
        <v>14.414651162790697</v>
      </c>
      <c r="V183" s="60">
        <f t="shared" si="27"/>
        <v>361</v>
      </c>
      <c r="X183" s="26">
        <v>1626</v>
      </c>
      <c r="Y183" s="26" t="b">
        <f>IFERROR(VLOOKUP(A183,'Calculs FA (auto)'!A:O,15,0),FALSE)</f>
        <v>0</v>
      </c>
      <c r="Z183" s="26">
        <f>IFERROR(VLOOKUP(A183,'Evaluations (formulaire)'!A:M,9,0),0)</f>
        <v>0</v>
      </c>
      <c r="AA183" s="135" t="b">
        <v>1</v>
      </c>
      <c r="AB183" s="135" t="b">
        <v>0</v>
      </c>
      <c r="AC183" s="135" t="b">
        <f t="shared" si="28"/>
        <v>1</v>
      </c>
      <c r="AD183" s="135" t="b">
        <f t="shared" si="29"/>
        <v>0</v>
      </c>
      <c r="AE183" s="135" t="b">
        <f t="shared" si="30"/>
        <v>0</v>
      </c>
      <c r="AF183" s="135" t="b">
        <f>AND(AC183,$V183&lt;=Synthèse!$B$44)</f>
        <v>1</v>
      </c>
      <c r="AG183" s="135" t="b">
        <f>AND(AD183,$V183&lt;=Synthèse!$B$44)</f>
        <v>0</v>
      </c>
      <c r="AH183" s="135" t="b">
        <f>AND(AE183,$V183&lt;=Synthèse!$B$44)</f>
        <v>0</v>
      </c>
      <c r="AI183" s="137" t="b">
        <v>0</v>
      </c>
      <c r="AJ183" s="137" t="b">
        <v>1</v>
      </c>
      <c r="AK183" s="137" t="b">
        <f t="shared" si="31"/>
        <v>0</v>
      </c>
      <c r="AL183" s="137" t="b">
        <f t="shared" si="32"/>
        <v>1</v>
      </c>
      <c r="AM183" s="137" t="b">
        <f>AND(AK183,$V183&lt;=Synthèse!$B$44)</f>
        <v>0</v>
      </c>
      <c r="AN183" s="137" t="b">
        <f>AND(AL183,$V183&lt;=Synthèse!$B$44)</f>
        <v>1</v>
      </c>
    </row>
    <row r="184" spans="1:40">
      <c r="A184" s="17">
        <v>202219</v>
      </c>
      <c r="B184" t="str">
        <f ca="1">VLOOKUP(A184,'Fichier FI (en entrée)'!B:AH,3,0)</f>
        <v>GNNMBSRGPR</v>
      </c>
      <c r="C184">
        <f t="shared" si="22"/>
        <v>412</v>
      </c>
      <c r="D184">
        <f t="shared" si="23"/>
        <v>14.01</v>
      </c>
      <c r="E184" s="14" t="str">
        <f>VLOOKUP(A184,'Fichier FI (en entrée)'!B:AH,2,0)</f>
        <v>EV</v>
      </c>
      <c r="F184" s="14" t="b">
        <f t="shared" si="24"/>
        <v>1</v>
      </c>
      <c r="G184" s="14" t="b">
        <f>IFERROR(VLOOKUP(A184,'Calculs FA (auto)'!A:F,6,0),FALSE)</f>
        <v>0</v>
      </c>
      <c r="H184" s="14" t="b">
        <f t="shared" si="25"/>
        <v>0</v>
      </c>
      <c r="I184" s="16">
        <f>IFERROR(VLOOKUP(A184,'Moyennes FI (en entrée)'!B:N,7,0),"")</f>
        <v>11.01</v>
      </c>
      <c r="J184" s="16">
        <f>IFERROR(VLOOKUP(VLOOKUP(A184,'Fichier FI (en entrée)'!B:AH,33,0),Modificateurs!A$2:B$5,2,0),0)</f>
        <v>1</v>
      </c>
      <c r="K184" s="16">
        <f>IFERROR(VLOOKUP(VLOOKUP(A184,'Redoub FI (en entrée)'!B:N,7,0),Modificateurs!A$8:B$11,2,0),0)</f>
        <v>0</v>
      </c>
      <c r="L184" s="16">
        <f>IFERROR(VLOOKUP(M184,Modificateurs!D$1:E$94,2,0),0)</f>
        <v>2</v>
      </c>
      <c r="M184" t="str">
        <f>VLOOKUP(A184,'Fichier FI (en entrée)'!B:AH,16,0)&amp;" "&amp;VLOOKUP(A184,'Fichier FI (en entrée)'!B:AH,20,0)&amp;" "&amp;VLOOKUP(A184,'Fichier FI (en entrée)'!B:AH,27,0)&amp;" "&amp;VLOOKUP(A184,'Fichier FI (en entrée)'!B:AH,29,0)</f>
        <v xml:space="preserve">S Physique-chimie  </v>
      </c>
      <c r="N184" t="str">
        <f>VLOOKUP(A184,'Fichier FI (en entrée)'!B:AH,8,0)</f>
        <v>En Terminale</v>
      </c>
      <c r="O184" t="b">
        <f>AND(C184&gt;Synthèse!B$8,C184&lt;Synthèse!B$10,NOT(Y184))</f>
        <v>0</v>
      </c>
      <c r="Q184" s="60">
        <f>ROUNDUP(C184/(Synthèse!$B$4+Synthèse!$B$1)*8,0)</f>
        <v>2</v>
      </c>
      <c r="R184" s="60">
        <f>IFERROR(VLOOKUP(A184,'Evaluations (formulaire)'!A:P,6,0)+VLOOKUP(A184,'Evaluations (formulaire)'!A:P,7,0),0)</f>
        <v>0</v>
      </c>
      <c r="S184" s="60">
        <f>IFERROR(VLOOKUP(A184,'Evaluations (formulaire)'!A:P,8,0),0)</f>
        <v>0</v>
      </c>
      <c r="T184" s="60">
        <f>IF(AND(ISBLANK(P184),Q184&lt;=2),Synthèse!$B$41,IF(AND(ISBLANK(P184),Q184&gt;=7),Synthèse!$C$41,R184+S184))</f>
        <v>4.6511627906976744E-3</v>
      </c>
      <c r="U184" s="60">
        <f t="shared" si="26"/>
        <v>14.014651162790697</v>
      </c>
      <c r="V184" s="60">
        <f t="shared" si="27"/>
        <v>412</v>
      </c>
      <c r="X184" s="26">
        <v>1938</v>
      </c>
      <c r="Y184" s="26" t="b">
        <f>IFERROR(VLOOKUP(A184,'Calculs FA (auto)'!A:O,15,0),FALSE)</f>
        <v>0</v>
      </c>
      <c r="Z184" s="26">
        <f>IFERROR(VLOOKUP(A184,'Evaluations (formulaire)'!A:M,9,0),0)</f>
        <v>0</v>
      </c>
      <c r="AA184" s="135" t="b">
        <v>0</v>
      </c>
      <c r="AB184" s="135" t="b">
        <v>1</v>
      </c>
      <c r="AC184" s="135" t="b">
        <f t="shared" si="28"/>
        <v>0</v>
      </c>
      <c r="AD184" s="135" t="b">
        <f t="shared" si="29"/>
        <v>1</v>
      </c>
      <c r="AE184" s="135" t="b">
        <f t="shared" si="30"/>
        <v>0</v>
      </c>
      <c r="AF184" s="135" t="b">
        <f>AND(AC184,$V184&lt;=Synthèse!$B$44)</f>
        <v>0</v>
      </c>
      <c r="AG184" s="135" t="b">
        <f>AND(AD184,$V184&lt;=Synthèse!$B$44)</f>
        <v>1</v>
      </c>
      <c r="AH184" s="135" t="b">
        <f>AND(AE184,$V184&lt;=Synthèse!$B$44)</f>
        <v>0</v>
      </c>
      <c r="AI184" s="137" t="b">
        <v>1</v>
      </c>
      <c r="AJ184" s="137" t="b">
        <v>0</v>
      </c>
      <c r="AK184" s="137" t="b">
        <f t="shared" si="31"/>
        <v>1</v>
      </c>
      <c r="AL184" s="137" t="b">
        <f t="shared" si="32"/>
        <v>0</v>
      </c>
      <c r="AM184" s="137" t="b">
        <f>AND(AK184,$V184&lt;=Synthèse!$B$44)</f>
        <v>1</v>
      </c>
      <c r="AN184" s="137" t="b">
        <f>AND(AL184,$V184&lt;=Synthèse!$B$44)</f>
        <v>0</v>
      </c>
    </row>
    <row r="185" spans="1:40">
      <c r="A185" s="17">
        <v>202221</v>
      </c>
      <c r="B185" t="str">
        <f ca="1">VLOOKUP(A185,'Fichier FI (en entrée)'!B:AH,3,0)</f>
        <v>LXIVXVJNSE</v>
      </c>
      <c r="C185">
        <f t="shared" si="22"/>
        <v>1168</v>
      </c>
      <c r="D185">
        <f t="shared" si="23"/>
        <v>8.41</v>
      </c>
      <c r="E185" s="14" t="str">
        <f>VLOOKUP(A185,'Fichier FI (en entrée)'!B:AH,2,0)</f>
        <v>EV</v>
      </c>
      <c r="F185" s="14" t="b">
        <f t="shared" si="24"/>
        <v>1</v>
      </c>
      <c r="G185" s="14" t="b">
        <f>IFERROR(VLOOKUP(A185,'Calculs FA (auto)'!A:F,6,0),FALSE)</f>
        <v>0</v>
      </c>
      <c r="H185" s="14" t="b">
        <f t="shared" si="25"/>
        <v>0</v>
      </c>
      <c r="I185" s="16">
        <f>IFERROR(VLOOKUP(A185,'Moyennes FI (en entrée)'!B:N,7,0),"")</f>
        <v>7.41</v>
      </c>
      <c r="J185" s="16">
        <f>IFERROR(VLOOKUP(VLOOKUP(A185,'Fichier FI (en entrée)'!B:AH,33,0),Modificateurs!A$2:B$5,2,0),0)</f>
        <v>0</v>
      </c>
      <c r="K185" s="16">
        <f>IFERROR(VLOOKUP(VLOOKUP(A185,'Redoub FI (en entrée)'!B:N,7,0),Modificateurs!A$8:B$11,2,0),0)</f>
        <v>0</v>
      </c>
      <c r="L185" s="16">
        <f>IFERROR(VLOOKUP(M185,Modificateurs!D$1:E$94,2,0),0)</f>
        <v>1</v>
      </c>
      <c r="M185" t="str">
        <f>VLOOKUP(A185,'Fichier FI (en entrée)'!B:AH,16,0)&amp;" "&amp;VLOOKUP(A185,'Fichier FI (en entrée)'!B:AH,20,0)&amp;" "&amp;VLOOKUP(A185,'Fichier FI (en entrée)'!B:AH,27,0)&amp;" "&amp;VLOOKUP(A185,'Fichier FI (en entrée)'!B:AH,29,0)</f>
        <v xml:space="preserve">S Pas de spécialité (S.I)  </v>
      </c>
      <c r="N185" t="str">
        <f>VLOOKUP(A185,'Fichier FI (en entrée)'!B:AH,8,0)</f>
        <v>En Terminale</v>
      </c>
      <c r="O185" t="b">
        <f>AND(C185&gt;Synthèse!B$8,C185&lt;Synthèse!B$10,NOT(Y185))</f>
        <v>1</v>
      </c>
      <c r="Q185" s="60">
        <f>ROUNDUP(C185/(Synthèse!$B$4+Synthèse!$B$1)*8,0)</f>
        <v>6</v>
      </c>
      <c r="R185" s="60">
        <f>IFERROR(VLOOKUP(A185,'Evaluations (formulaire)'!A:P,6,0)+VLOOKUP(A185,'Evaluations (formulaire)'!A:P,7,0),0)</f>
        <v>0</v>
      </c>
      <c r="S185" s="60">
        <f>IFERROR(VLOOKUP(A185,'Evaluations (formulaire)'!A:P,8,0),0)</f>
        <v>0</v>
      </c>
      <c r="T185" s="60">
        <f>IF(AND(ISBLANK(P185),Q185&lt;=2),Synthèse!$B$41,IF(AND(ISBLANK(P185),Q185&gt;=7),Synthèse!$C$41,R185+S185))</f>
        <v>0</v>
      </c>
      <c r="U185" s="60">
        <f t="shared" si="26"/>
        <v>8.41</v>
      </c>
      <c r="V185" s="60">
        <f t="shared" si="27"/>
        <v>1166</v>
      </c>
      <c r="X185" s="26">
        <v>897</v>
      </c>
      <c r="Y185" s="26" t="b">
        <f>IFERROR(VLOOKUP(A185,'Calculs FA (auto)'!A:O,15,0),FALSE)</f>
        <v>0</v>
      </c>
      <c r="Z185" s="26">
        <f>IFERROR(VLOOKUP(A185,'Evaluations (formulaire)'!A:M,9,0),0)</f>
        <v>0</v>
      </c>
      <c r="AA185" s="135" t="b">
        <v>0</v>
      </c>
      <c r="AB185" s="135" t="b">
        <v>1</v>
      </c>
      <c r="AC185" s="135" t="b">
        <f t="shared" si="28"/>
        <v>0</v>
      </c>
      <c r="AD185" s="135" t="b">
        <f t="shared" si="29"/>
        <v>1</v>
      </c>
      <c r="AE185" s="135" t="b">
        <f t="shared" si="30"/>
        <v>0</v>
      </c>
      <c r="AF185" s="135" t="b">
        <f>AND(AC185,$V185&lt;=Synthèse!$B$44)</f>
        <v>0</v>
      </c>
      <c r="AG185" s="135" t="b">
        <f>AND(AD185,$V185&lt;=Synthèse!$B$44)</f>
        <v>0</v>
      </c>
      <c r="AH185" s="135" t="b">
        <f>AND(AE185,$V185&lt;=Synthèse!$B$44)</f>
        <v>0</v>
      </c>
      <c r="AI185" s="137" t="b">
        <v>1</v>
      </c>
      <c r="AJ185" s="137" t="b">
        <v>0</v>
      </c>
      <c r="AK185" s="137" t="b">
        <f t="shared" si="31"/>
        <v>1</v>
      </c>
      <c r="AL185" s="137" t="b">
        <f t="shared" si="32"/>
        <v>0</v>
      </c>
      <c r="AM185" s="137" t="b">
        <f>AND(AK185,$V185&lt;=Synthèse!$B$44)</f>
        <v>0</v>
      </c>
      <c r="AN185" s="137" t="b">
        <f>AND(AL185,$V185&lt;=Synthèse!$B$44)</f>
        <v>0</v>
      </c>
    </row>
    <row r="186" spans="1:40">
      <c r="A186" s="17">
        <v>202227</v>
      </c>
      <c r="B186" t="str">
        <f ca="1">VLOOKUP(A186,'Fichier FI (en entrée)'!B:AH,3,0)</f>
        <v>UKWUZVDMXP</v>
      </c>
      <c r="C186">
        <f t="shared" si="22"/>
        <v>1641</v>
      </c>
      <c r="D186">
        <f t="shared" si="23"/>
        <v>-3.41</v>
      </c>
      <c r="E186" s="14" t="str">
        <f>VLOOKUP(A186,'Fichier FI (en entrée)'!B:AH,2,0)</f>
        <v>EV</v>
      </c>
      <c r="F186" s="14" t="b">
        <f t="shared" si="24"/>
        <v>1</v>
      </c>
      <c r="G186" s="14" t="b">
        <f>IFERROR(VLOOKUP(A186,'Calculs FA (auto)'!A:F,6,0),FALSE)</f>
        <v>0</v>
      </c>
      <c r="H186" s="14" t="b">
        <f t="shared" si="25"/>
        <v>0</v>
      </c>
      <c r="I186" s="16">
        <f>IFERROR(VLOOKUP(A186,'Moyennes FI (en entrée)'!B:N,7,0),"")</f>
        <v>7.59</v>
      </c>
      <c r="J186" s="16">
        <f>IFERROR(VLOOKUP(VLOOKUP(A186,'Fichier FI (en entrée)'!B:AH,33,0),Modificateurs!A$2:B$5,2,0),0)</f>
        <v>1</v>
      </c>
      <c r="K186" s="16">
        <f>IFERROR(VLOOKUP(VLOOKUP(A186,'Redoub FI (en entrée)'!B:N,7,0),Modificateurs!A$8:B$11,2,0),0)</f>
        <v>0</v>
      </c>
      <c r="L186" s="16">
        <f>IFERROR(VLOOKUP(M186,Modificateurs!D$1:E$94,2,0),0)</f>
        <v>-12</v>
      </c>
      <c r="M186" t="str">
        <f>VLOOKUP(A186,'Fichier FI (en entrée)'!B:AH,16,0)&amp;" "&amp;VLOOKUP(A186,'Fichier FI (en entrée)'!B:AH,20,0)&amp;" "&amp;VLOOKUP(A186,'Fichier FI (en entrée)'!B:AH,27,0)&amp;" "&amp;VLOOKUP(A186,'Fichier FI (en entrée)'!B:AH,29,0)</f>
        <v xml:space="preserve">STMG Gestion et Finance  </v>
      </c>
      <c r="N186" t="str">
        <f>VLOOKUP(A186,'Fichier FI (en entrée)'!B:AH,8,0)</f>
        <v>En Terminale</v>
      </c>
      <c r="O186" t="b">
        <f>AND(C186&gt;Synthèse!B$8,C186&lt;Synthèse!B$10,NOT(Y186))</f>
        <v>0</v>
      </c>
      <c r="Q186" s="60">
        <f>ROUNDUP(C186/(Synthèse!$B$4+Synthèse!$B$1)*8,0)</f>
        <v>8</v>
      </c>
      <c r="R186" s="60">
        <f>IFERROR(VLOOKUP(A186,'Evaluations (formulaire)'!A:P,6,0)+VLOOKUP(A186,'Evaluations (formulaire)'!A:P,7,0),0)</f>
        <v>0</v>
      </c>
      <c r="S186" s="60">
        <f>IFERROR(VLOOKUP(A186,'Evaluations (formulaire)'!A:P,8,0),0)</f>
        <v>0</v>
      </c>
      <c r="T186" s="60">
        <f>IF(AND(ISBLANK(P186),Q186&lt;=2),Synthèse!$B$41,IF(AND(ISBLANK(P186),Q186&gt;=7),Synthèse!$C$41,R186+S186))</f>
        <v>4.6296296296296294E-3</v>
      </c>
      <c r="U186" s="60">
        <f t="shared" si="26"/>
        <v>-3.4053703703703704</v>
      </c>
      <c r="V186" s="60">
        <f t="shared" si="27"/>
        <v>1641</v>
      </c>
      <c r="X186" s="26">
        <v>1612</v>
      </c>
      <c r="Y186" s="26" t="b">
        <f>IFERROR(VLOOKUP(A186,'Calculs FA (auto)'!A:O,15,0),FALSE)</f>
        <v>0</v>
      </c>
      <c r="Z186" s="26">
        <f>IFERROR(VLOOKUP(A186,'Evaluations (formulaire)'!A:M,9,0),0)</f>
        <v>0</v>
      </c>
      <c r="AA186" s="135" t="b">
        <v>0</v>
      </c>
      <c r="AB186" s="135" t="b">
        <v>1</v>
      </c>
      <c r="AC186" s="135" t="b">
        <f t="shared" si="28"/>
        <v>0</v>
      </c>
      <c r="AD186" s="135" t="b">
        <f t="shared" si="29"/>
        <v>1</v>
      </c>
      <c r="AE186" s="135" t="b">
        <f t="shared" si="30"/>
        <v>0</v>
      </c>
      <c r="AF186" s="135" t="b">
        <f>AND(AC186,$V186&lt;=Synthèse!$B$44)</f>
        <v>0</v>
      </c>
      <c r="AG186" s="135" t="b">
        <f>AND(AD186,$V186&lt;=Synthèse!$B$44)</f>
        <v>0</v>
      </c>
      <c r="AH186" s="135" t="b">
        <f>AND(AE186,$V186&lt;=Synthèse!$B$44)</f>
        <v>0</v>
      </c>
      <c r="AI186" s="137" t="b">
        <v>1</v>
      </c>
      <c r="AJ186" s="137" t="b">
        <v>0</v>
      </c>
      <c r="AK186" s="137" t="b">
        <f t="shared" si="31"/>
        <v>1</v>
      </c>
      <c r="AL186" s="137" t="b">
        <f t="shared" si="32"/>
        <v>0</v>
      </c>
      <c r="AM186" s="137" t="b">
        <f>AND(AK186,$V186&lt;=Synthèse!$B$44)</f>
        <v>0</v>
      </c>
      <c r="AN186" s="137" t="b">
        <f>AND(AL186,$V186&lt;=Synthèse!$B$44)</f>
        <v>0</v>
      </c>
    </row>
    <row r="187" spans="1:40">
      <c r="A187" s="17">
        <v>202302</v>
      </c>
      <c r="B187" t="str">
        <f ca="1">VLOOKUP(A187,'Fichier FI (en entrée)'!B:AH,3,0)</f>
        <v>RSHVCMCLOW</v>
      </c>
      <c r="C187">
        <f t="shared" si="22"/>
        <v>1082</v>
      </c>
      <c r="D187">
        <f t="shared" si="23"/>
        <v>9.5299999999999994</v>
      </c>
      <c r="E187" s="14" t="str">
        <f>VLOOKUP(A187,'Fichier FI (en entrée)'!B:AH,2,0)</f>
        <v>EV</v>
      </c>
      <c r="F187" s="14" t="b">
        <f t="shared" si="24"/>
        <v>1</v>
      </c>
      <c r="G187" s="14" t="b">
        <f>IFERROR(VLOOKUP(A187,'Calculs FA (auto)'!A:F,6,0),FALSE)</f>
        <v>0</v>
      </c>
      <c r="H187" s="14" t="b">
        <f t="shared" si="25"/>
        <v>0</v>
      </c>
      <c r="I187" s="16">
        <f>IFERROR(VLOOKUP(A187,'Moyennes FI (en entrée)'!B:N,7,0),"")</f>
        <v>8.5299999999999994</v>
      </c>
      <c r="J187" s="16">
        <f>IFERROR(VLOOKUP(VLOOKUP(A187,'Fichier FI (en entrée)'!B:AH,33,0),Modificateurs!A$2:B$5,2,0),0)</f>
        <v>0</v>
      </c>
      <c r="K187" s="16">
        <f>IFERROR(VLOOKUP(VLOOKUP(A187,'Redoub FI (en entrée)'!B:N,7,0),Modificateurs!A$8:B$11,2,0),0)</f>
        <v>0</v>
      </c>
      <c r="L187" s="16">
        <f>IFERROR(VLOOKUP(M187,Modificateurs!D$1:E$94,2,0),0)</f>
        <v>1</v>
      </c>
      <c r="M187" t="str">
        <f>VLOOKUP(A187,'Fichier FI (en entrée)'!B:AH,16,0)&amp;" "&amp;VLOOKUP(A187,'Fichier FI (en entrée)'!B:AH,20,0)&amp;" "&amp;VLOOKUP(A187,'Fichier FI (en entrée)'!B:AH,27,0)&amp;" "&amp;VLOOKUP(A187,'Fichier FI (en entrée)'!B:AH,29,0)</f>
        <v xml:space="preserve">S Pas de spécialité (S.I)  </v>
      </c>
      <c r="N187" t="str">
        <f>VLOOKUP(A187,'Fichier FI (en entrée)'!B:AH,8,0)</f>
        <v>En Terminale</v>
      </c>
      <c r="O187" t="b">
        <f>AND(C187&gt;Synthèse!B$8,C187&lt;Synthèse!B$10,NOT(Y187))</f>
        <v>1</v>
      </c>
      <c r="Q187" s="60">
        <f>ROUNDUP(C187/(Synthèse!$B$4+Synthèse!$B$1)*8,0)</f>
        <v>6</v>
      </c>
      <c r="R187" s="60">
        <f>IFERROR(VLOOKUP(A187,'Evaluations (formulaire)'!A:P,6,0)+VLOOKUP(A187,'Evaluations (formulaire)'!A:P,7,0),0)</f>
        <v>0</v>
      </c>
      <c r="S187" s="60">
        <f>IFERROR(VLOOKUP(A187,'Evaluations (formulaire)'!A:P,8,0),0)</f>
        <v>0</v>
      </c>
      <c r="T187" s="60">
        <f>IF(AND(ISBLANK(P187),Q187&lt;=2),Synthèse!$B$41,IF(AND(ISBLANK(P187),Q187&gt;=7),Synthèse!$C$41,R187+S187))</f>
        <v>0</v>
      </c>
      <c r="U187" s="60">
        <f t="shared" si="26"/>
        <v>9.5299999999999994</v>
      </c>
      <c r="V187" s="60">
        <f t="shared" si="27"/>
        <v>1080</v>
      </c>
      <c r="X187" s="26">
        <v>850</v>
      </c>
      <c r="Y187" s="26" t="b">
        <f>IFERROR(VLOOKUP(A187,'Calculs FA (auto)'!A:O,15,0),FALSE)</f>
        <v>0</v>
      </c>
      <c r="Z187" s="26">
        <f>IFERROR(VLOOKUP(A187,'Evaluations (formulaire)'!A:M,9,0),0)</f>
        <v>0</v>
      </c>
      <c r="AA187" s="135" t="b">
        <v>1</v>
      </c>
      <c r="AB187" s="135" t="b">
        <v>0</v>
      </c>
      <c r="AC187" s="135" t="b">
        <f t="shared" si="28"/>
        <v>1</v>
      </c>
      <c r="AD187" s="135" t="b">
        <f t="shared" si="29"/>
        <v>0</v>
      </c>
      <c r="AE187" s="135" t="b">
        <f t="shared" si="30"/>
        <v>0</v>
      </c>
      <c r="AF187" s="135" t="b">
        <f>AND(AC187,$V187&lt;=Synthèse!$B$44)</f>
        <v>0</v>
      </c>
      <c r="AG187" s="135" t="b">
        <f>AND(AD187,$V187&lt;=Synthèse!$B$44)</f>
        <v>0</v>
      </c>
      <c r="AH187" s="135" t="b">
        <f>AND(AE187,$V187&lt;=Synthèse!$B$44)</f>
        <v>0</v>
      </c>
      <c r="AI187" s="137" t="b">
        <v>0</v>
      </c>
      <c r="AJ187" s="137" t="b">
        <v>1</v>
      </c>
      <c r="AK187" s="137" t="b">
        <f t="shared" si="31"/>
        <v>0</v>
      </c>
      <c r="AL187" s="137" t="b">
        <f t="shared" si="32"/>
        <v>1</v>
      </c>
      <c r="AM187" s="137" t="b">
        <f>AND(AK187,$V187&lt;=Synthèse!$B$44)</f>
        <v>0</v>
      </c>
      <c r="AN187" s="137" t="b">
        <f>AND(AL187,$V187&lt;=Synthèse!$B$44)</f>
        <v>0</v>
      </c>
    </row>
    <row r="188" spans="1:40">
      <c r="A188" s="17">
        <v>203127</v>
      </c>
      <c r="B188" t="str">
        <f ca="1">VLOOKUP(A188,'Fichier FI (en entrée)'!B:AH,3,0)</f>
        <v>YGXTKRLPYJ</v>
      </c>
      <c r="C188">
        <f t="shared" si="22"/>
        <v>1259</v>
      </c>
      <c r="D188">
        <f t="shared" si="23"/>
        <v>6.6099999999999994</v>
      </c>
      <c r="E188" s="14" t="str">
        <f>VLOOKUP(A188,'Fichier FI (en entrée)'!B:AH,2,0)</f>
        <v>EV</v>
      </c>
      <c r="F188" s="14" t="b">
        <f t="shared" si="24"/>
        <v>1</v>
      </c>
      <c r="G188" s="14" t="b">
        <f>IFERROR(VLOOKUP(A188,'Calculs FA (auto)'!A:F,6,0),FALSE)</f>
        <v>0</v>
      </c>
      <c r="H188" s="14" t="b">
        <f t="shared" si="25"/>
        <v>0</v>
      </c>
      <c r="I188" s="16">
        <f>IFERROR(VLOOKUP(A188,'Moyennes FI (en entrée)'!B:N,7,0),"")</f>
        <v>13.61</v>
      </c>
      <c r="J188" s="16">
        <f>IFERROR(VLOOKUP(VLOOKUP(A188,'Fichier FI (en entrée)'!B:AH,33,0),Modificateurs!A$2:B$5,2,0),0)</f>
        <v>1</v>
      </c>
      <c r="K188" s="16">
        <f>IFERROR(VLOOKUP(VLOOKUP(A188,'Redoub FI (en entrée)'!B:N,7,0),Modificateurs!A$8:B$11,2,0),0)</f>
        <v>0</v>
      </c>
      <c r="L188" s="16">
        <f>IFERROR(VLOOKUP(M188,Modificateurs!D$1:E$94,2,0),0)</f>
        <v>-8</v>
      </c>
      <c r="M188" t="str">
        <f>VLOOKUP(A188,'Fichier FI (en entrée)'!B:AH,16,0)&amp;" "&amp;VLOOKUP(A188,'Fichier FI (en entrée)'!B:AH,20,0)&amp;" "&amp;VLOOKUP(A188,'Fichier FI (en entrée)'!B:AH,27,0)&amp;" "&amp;VLOOKUP(A188,'Fichier FI (en entrée)'!B:AH,29,0)</f>
        <v xml:space="preserve">STMG Systèmes d'information et de gestion  </v>
      </c>
      <c r="N188" t="str">
        <f>VLOOKUP(A188,'Fichier FI (en entrée)'!B:AH,8,0)</f>
        <v>En Terminale</v>
      </c>
      <c r="O188" t="b">
        <f>AND(C188&gt;Synthèse!B$8,C188&lt;Synthèse!B$10,NOT(Y188))</f>
        <v>1</v>
      </c>
      <c r="Q188" s="60">
        <f>ROUNDUP(C188/(Synthèse!$B$4+Synthèse!$B$1)*8,0)</f>
        <v>6</v>
      </c>
      <c r="R188" s="60">
        <f>IFERROR(VLOOKUP(A188,'Evaluations (formulaire)'!A:P,6,0)+VLOOKUP(A188,'Evaluations (formulaire)'!A:P,7,0),0)</f>
        <v>0</v>
      </c>
      <c r="S188" s="60">
        <f>IFERROR(VLOOKUP(A188,'Evaluations (formulaire)'!A:P,8,0),0)</f>
        <v>0</v>
      </c>
      <c r="T188" s="60">
        <f>IF(AND(ISBLANK(P188),Q188&lt;=2),Synthèse!$B$41,IF(AND(ISBLANK(P188),Q188&gt;=7),Synthèse!$C$41,R188+S188))</f>
        <v>0</v>
      </c>
      <c r="U188" s="60">
        <f t="shared" si="26"/>
        <v>6.6099999999999994</v>
      </c>
      <c r="V188" s="60">
        <f t="shared" si="27"/>
        <v>1259</v>
      </c>
      <c r="X188" s="26">
        <v>1674</v>
      </c>
      <c r="Y188" s="26" t="b">
        <f>IFERROR(VLOOKUP(A188,'Calculs FA (auto)'!A:O,15,0),FALSE)</f>
        <v>0</v>
      </c>
      <c r="Z188" s="26">
        <f>IFERROR(VLOOKUP(A188,'Evaluations (formulaire)'!A:M,9,0),0)</f>
        <v>0</v>
      </c>
      <c r="AA188" s="135" t="b">
        <v>1</v>
      </c>
      <c r="AB188" s="135" t="b">
        <v>0</v>
      </c>
      <c r="AC188" s="135" t="b">
        <f t="shared" si="28"/>
        <v>1</v>
      </c>
      <c r="AD188" s="135" t="b">
        <f t="shared" si="29"/>
        <v>0</v>
      </c>
      <c r="AE188" s="135" t="b">
        <f t="shared" si="30"/>
        <v>0</v>
      </c>
      <c r="AF188" s="135" t="b">
        <f>AND(AC188,$V188&lt;=Synthèse!$B$44)</f>
        <v>0</v>
      </c>
      <c r="AG188" s="135" t="b">
        <f>AND(AD188,$V188&lt;=Synthèse!$B$44)</f>
        <v>0</v>
      </c>
      <c r="AH188" s="135" t="b">
        <f>AND(AE188,$V188&lt;=Synthèse!$B$44)</f>
        <v>0</v>
      </c>
      <c r="AI188" s="137" t="b">
        <v>0</v>
      </c>
      <c r="AJ188" s="137" t="b">
        <v>1</v>
      </c>
      <c r="AK188" s="137" t="b">
        <f t="shared" si="31"/>
        <v>0</v>
      </c>
      <c r="AL188" s="137" t="b">
        <f t="shared" si="32"/>
        <v>1</v>
      </c>
      <c r="AM188" s="137" t="b">
        <f>AND(AK188,$V188&lt;=Synthèse!$B$44)</f>
        <v>0</v>
      </c>
      <c r="AN188" s="137" t="b">
        <f>AND(AL188,$V188&lt;=Synthèse!$B$44)</f>
        <v>0</v>
      </c>
    </row>
    <row r="189" spans="1:40">
      <c r="A189" s="17">
        <v>209284</v>
      </c>
      <c r="B189" t="str">
        <f ca="1">VLOOKUP(A189,'Fichier FI (en entrée)'!B:AH,3,0)</f>
        <v>AFQSPQHIJS</v>
      </c>
      <c r="C189">
        <f t="shared" si="22"/>
        <v>1327</v>
      </c>
      <c r="D189">
        <f t="shared" si="23"/>
        <v>5.2200000000000006</v>
      </c>
      <c r="E189" s="14" t="str">
        <f>VLOOKUP(A189,'Fichier FI (en entrée)'!B:AH,2,0)</f>
        <v>EV</v>
      </c>
      <c r="F189" s="14" t="b">
        <f t="shared" si="24"/>
        <v>1</v>
      </c>
      <c r="G189" s="14" t="b">
        <f>IFERROR(VLOOKUP(A189,'Calculs FA (auto)'!A:F,6,0),FALSE)</f>
        <v>0</v>
      </c>
      <c r="H189" s="14" t="b">
        <f t="shared" si="25"/>
        <v>0</v>
      </c>
      <c r="I189" s="16">
        <f>IFERROR(VLOOKUP(A189,'Moyennes FI (en entrée)'!B:N,7,0),"")</f>
        <v>10.220000000000001</v>
      </c>
      <c r="J189" s="16">
        <f>IFERROR(VLOOKUP(VLOOKUP(A189,'Fichier FI (en entrée)'!B:AH,33,0),Modificateurs!A$2:B$5,2,0),0)</f>
        <v>1</v>
      </c>
      <c r="K189" s="16">
        <f>IFERROR(VLOOKUP(VLOOKUP(A189,'Redoub FI (en entrée)'!B:N,7,0),Modificateurs!A$8:B$11,2,0),0)</f>
        <v>0</v>
      </c>
      <c r="L189" s="16">
        <f>IFERROR(VLOOKUP(M189,Modificateurs!D$1:E$94,2,0),0)</f>
        <v>-6</v>
      </c>
      <c r="M189" t="str">
        <f>VLOOKUP(A189,'Fichier FI (en entrée)'!B:AH,16,0)&amp;" "&amp;VLOOKUP(A189,'Fichier FI (en entrée)'!B:AH,20,0)&amp;" "&amp;VLOOKUP(A189,'Fichier FI (en entrée)'!B:AH,27,0)&amp;" "&amp;VLOOKUP(A189,'Fichier FI (en entrée)'!B:AH,29,0)</f>
        <v xml:space="preserve">STI2D Architecture et construction  </v>
      </c>
      <c r="N189" t="str">
        <f>VLOOKUP(A189,'Fichier FI (en entrée)'!B:AH,8,0)</f>
        <v>En Terminale</v>
      </c>
      <c r="O189" t="b">
        <f>AND(C189&gt;Synthèse!B$8,C189&lt;Synthèse!B$10,NOT(Y189))</f>
        <v>0</v>
      </c>
      <c r="Q189" s="60">
        <f>ROUNDUP(C189/(Synthèse!$B$4+Synthèse!$B$1)*8,0)</f>
        <v>7</v>
      </c>
      <c r="R189" s="60">
        <f>IFERROR(VLOOKUP(A189,'Evaluations (formulaire)'!A:P,6,0)+VLOOKUP(A189,'Evaluations (formulaire)'!A:P,7,0),0)</f>
        <v>0</v>
      </c>
      <c r="S189" s="60">
        <f>IFERROR(VLOOKUP(A189,'Evaluations (formulaire)'!A:P,8,0),0)</f>
        <v>0</v>
      </c>
      <c r="T189" s="60">
        <f>IF(AND(ISBLANK(P189),Q189&lt;=2),Synthèse!$B$41,IF(AND(ISBLANK(P189),Q189&gt;=7),Synthèse!$C$41,R189+S189))</f>
        <v>4.6296296296296294E-3</v>
      </c>
      <c r="U189" s="60">
        <f t="shared" si="26"/>
        <v>5.2246296296296304</v>
      </c>
      <c r="V189" s="60">
        <f t="shared" si="27"/>
        <v>1327</v>
      </c>
      <c r="X189" s="26">
        <v>1111</v>
      </c>
      <c r="Y189" s="26" t="b">
        <f>IFERROR(VLOOKUP(A189,'Calculs FA (auto)'!A:O,15,0),FALSE)</f>
        <v>0</v>
      </c>
      <c r="Z189" s="26">
        <f>IFERROR(VLOOKUP(A189,'Evaluations (formulaire)'!A:M,9,0),0)</f>
        <v>0</v>
      </c>
      <c r="AA189" s="135" t="b">
        <v>1</v>
      </c>
      <c r="AB189" s="135" t="b">
        <v>0</v>
      </c>
      <c r="AC189" s="135" t="b">
        <f t="shared" si="28"/>
        <v>1</v>
      </c>
      <c r="AD189" s="135" t="b">
        <f t="shared" si="29"/>
        <v>0</v>
      </c>
      <c r="AE189" s="135" t="b">
        <f t="shared" si="30"/>
        <v>0</v>
      </c>
      <c r="AF189" s="135" t="b">
        <f>AND(AC189,$V189&lt;=Synthèse!$B$44)</f>
        <v>0</v>
      </c>
      <c r="AG189" s="135" t="b">
        <f>AND(AD189,$V189&lt;=Synthèse!$B$44)</f>
        <v>0</v>
      </c>
      <c r="AH189" s="135" t="b">
        <f>AND(AE189,$V189&lt;=Synthèse!$B$44)</f>
        <v>0</v>
      </c>
      <c r="AI189" s="137" t="b">
        <v>0</v>
      </c>
      <c r="AJ189" s="137" t="b">
        <v>1</v>
      </c>
      <c r="AK189" s="137" t="b">
        <f t="shared" si="31"/>
        <v>0</v>
      </c>
      <c r="AL189" s="137" t="b">
        <f t="shared" si="32"/>
        <v>1</v>
      </c>
      <c r="AM189" s="137" t="b">
        <f>AND(AK189,$V189&lt;=Synthèse!$B$44)</f>
        <v>0</v>
      </c>
      <c r="AN189" s="137" t="b">
        <f>AND(AL189,$V189&lt;=Synthèse!$B$44)</f>
        <v>0</v>
      </c>
    </row>
    <row r="190" spans="1:40">
      <c r="A190" s="17">
        <v>210078</v>
      </c>
      <c r="B190" t="str">
        <f ca="1">VLOOKUP(A190,'Fichier FI (en entrée)'!B:AH,3,0)</f>
        <v>LHQWIWBBXL</v>
      </c>
      <c r="C190">
        <f t="shared" si="22"/>
        <v>2097</v>
      </c>
      <c r="D190">
        <f t="shared" si="23"/>
        <v>-100</v>
      </c>
      <c r="E190" s="14" t="str">
        <f>VLOOKUP(A190,'Fichier FI (en entrée)'!B:AH,2,0)</f>
        <v>ENV</v>
      </c>
      <c r="F190" s="14" t="b">
        <f t="shared" si="24"/>
        <v>0</v>
      </c>
      <c r="G190" s="14" t="b">
        <f>IFERROR(VLOOKUP(A190,'Calculs FA (auto)'!A:F,6,0),FALSE)</f>
        <v>0</v>
      </c>
      <c r="H190" s="14" t="b">
        <f t="shared" si="25"/>
        <v>0</v>
      </c>
      <c r="I190" s="16" t="str">
        <f>IFERROR(VLOOKUP(A190,'Moyennes FI (en entrée)'!B:N,7,0),"")</f>
        <v/>
      </c>
      <c r="J190" s="16">
        <f>IFERROR(VLOOKUP(VLOOKUP(A190,'Fichier FI (en entrée)'!B:AH,33,0),Modificateurs!A$2:B$5,2,0),0)</f>
        <v>1</v>
      </c>
      <c r="K190" s="16">
        <f>IFERROR(VLOOKUP(VLOOKUP(A190,'Redoub FI (en entrée)'!B:N,7,0),Modificateurs!A$8:B$11,2,0),0)</f>
        <v>0</v>
      </c>
      <c r="L190" s="16">
        <f>IFERROR(VLOOKUP(M190,Modificateurs!D$1:E$94,2,0),0)</f>
        <v>3</v>
      </c>
      <c r="M190" t="str">
        <f>VLOOKUP(A190,'Fichier FI (en entrée)'!B:AH,16,0)&amp;" "&amp;VLOOKUP(A190,'Fichier FI (en entrée)'!B:AH,20,0)&amp;" "&amp;VLOOKUP(A190,'Fichier FI (en entrée)'!B:AH,27,0)&amp;" "&amp;VLOOKUP(A190,'Fichier FI (en entrée)'!B:AH,29,0)</f>
        <v xml:space="preserve">S Informatique et Sciences du numérique  </v>
      </c>
      <c r="N190" t="str">
        <f>VLOOKUP(A190,'Fichier FI (en entrée)'!B:AH,8,0)</f>
        <v>En Terminale</v>
      </c>
      <c r="O190" t="b">
        <f>AND(C190&gt;Synthèse!B$8,C190&lt;Synthèse!B$10,NOT(Y190))</f>
        <v>0</v>
      </c>
      <c r="Q190" s="60">
        <f>ROUNDUP(C190/(Synthèse!$B$4+Synthèse!$B$1)*8,0)</f>
        <v>10</v>
      </c>
      <c r="R190" s="60">
        <f>IFERROR(VLOOKUP(A190,'Evaluations (formulaire)'!A:P,6,0)+VLOOKUP(A190,'Evaluations (formulaire)'!A:P,7,0),0)</f>
        <v>0</v>
      </c>
      <c r="S190" s="60">
        <f>IFERROR(VLOOKUP(A190,'Evaluations (formulaire)'!A:P,8,0),0)</f>
        <v>0</v>
      </c>
      <c r="T190" s="60">
        <f>IF(AND(ISBLANK(P190),Q190&lt;=2),Synthèse!$B$41,IF(AND(ISBLANK(P190),Q190&gt;=7),Synthèse!$C$41,R190+S190))</f>
        <v>4.6296296296296294E-3</v>
      </c>
      <c r="U190" s="60">
        <f t="shared" si="26"/>
        <v>-99.995370370370367</v>
      </c>
      <c r="V190" s="60">
        <f t="shared" si="27"/>
        <v>1983</v>
      </c>
      <c r="X190" s="26">
        <v>1964</v>
      </c>
      <c r="Y190" s="26" t="b">
        <f>IFERROR(VLOOKUP(A190,'Calculs FA (auto)'!A:O,15,0),FALSE)</f>
        <v>0</v>
      </c>
      <c r="Z190" s="26">
        <f>IFERROR(VLOOKUP(A190,'Evaluations (formulaire)'!A:M,9,0),0)</f>
        <v>0</v>
      </c>
      <c r="AA190" s="135" t="b">
        <v>1</v>
      </c>
      <c r="AB190" s="135" t="b">
        <v>0</v>
      </c>
      <c r="AC190" s="135" t="b">
        <f t="shared" si="28"/>
        <v>0</v>
      </c>
      <c r="AD190" s="135" t="b">
        <f t="shared" si="29"/>
        <v>0</v>
      </c>
      <c r="AE190" s="135" t="b">
        <f t="shared" si="30"/>
        <v>0</v>
      </c>
      <c r="AF190" s="135" t="b">
        <f>AND(AC190,$V190&lt;=Synthèse!$B$44)</f>
        <v>0</v>
      </c>
      <c r="AG190" s="135" t="b">
        <f>AND(AD190,$V190&lt;=Synthèse!$B$44)</f>
        <v>0</v>
      </c>
      <c r="AH190" s="135" t="b">
        <f>AND(AE190,$V190&lt;=Synthèse!$B$44)</f>
        <v>0</v>
      </c>
      <c r="AI190" s="137" t="b">
        <v>0</v>
      </c>
      <c r="AJ190" s="137" t="b">
        <v>1</v>
      </c>
      <c r="AK190" s="137" t="b">
        <f t="shared" si="31"/>
        <v>0</v>
      </c>
      <c r="AL190" s="137" t="b">
        <f t="shared" si="32"/>
        <v>0</v>
      </c>
      <c r="AM190" s="137" t="b">
        <f>AND(AK190,$V190&lt;=Synthèse!$B$44)</f>
        <v>0</v>
      </c>
      <c r="AN190" s="137" t="b">
        <f>AND(AL190,$V190&lt;=Synthèse!$B$44)</f>
        <v>0</v>
      </c>
    </row>
    <row r="191" spans="1:40">
      <c r="A191" s="17">
        <v>210808</v>
      </c>
      <c r="B191" t="str">
        <f ca="1">VLOOKUP(A191,'Fichier FI (en entrée)'!B:AH,3,0)</f>
        <v>VPUXHXSFQJ</v>
      </c>
      <c r="C191">
        <f t="shared" si="22"/>
        <v>396</v>
      </c>
      <c r="D191">
        <f t="shared" si="23"/>
        <v>14.12</v>
      </c>
      <c r="E191" s="14" t="str">
        <f>VLOOKUP(A191,'Fichier FI (en entrée)'!B:AH,2,0)</f>
        <v>EV</v>
      </c>
      <c r="F191" s="14" t="b">
        <f t="shared" si="24"/>
        <v>1</v>
      </c>
      <c r="G191" s="14" t="b">
        <f>IFERROR(VLOOKUP(A191,'Calculs FA (auto)'!A:F,6,0),FALSE)</f>
        <v>0</v>
      </c>
      <c r="H191" s="14" t="b">
        <f t="shared" si="25"/>
        <v>0</v>
      </c>
      <c r="I191" s="16">
        <f>IFERROR(VLOOKUP(A191,'Moyennes FI (en entrée)'!B:N,7,0),"")</f>
        <v>10.119999999999999</v>
      </c>
      <c r="J191" s="16">
        <f>IFERROR(VLOOKUP(VLOOKUP(A191,'Fichier FI (en entrée)'!B:AH,33,0),Modificateurs!A$2:B$5,2,0),0)</f>
        <v>3</v>
      </c>
      <c r="K191" s="16">
        <f>IFERROR(VLOOKUP(VLOOKUP(A191,'Redoub FI (en entrée)'!B:N,7,0),Modificateurs!A$8:B$11,2,0),0)</f>
        <v>0</v>
      </c>
      <c r="L191" s="16">
        <f>IFERROR(VLOOKUP(M191,Modificateurs!D$1:E$94,2,0),0)</f>
        <v>1</v>
      </c>
      <c r="M191" t="str">
        <f>VLOOKUP(A191,'Fichier FI (en entrée)'!B:AH,16,0)&amp;" "&amp;VLOOKUP(A191,'Fichier FI (en entrée)'!B:AH,20,0)&amp;" "&amp;VLOOKUP(A191,'Fichier FI (en entrée)'!B:AH,27,0)&amp;" "&amp;VLOOKUP(A191,'Fichier FI (en entrée)'!B:AH,29,0)</f>
        <v xml:space="preserve">S Sciences de la vie et de la terre  </v>
      </c>
      <c r="N191" t="str">
        <f>VLOOKUP(A191,'Fichier FI (en entrée)'!B:AH,8,0)</f>
        <v>En Terminale</v>
      </c>
      <c r="O191" t="b">
        <f>AND(C191&gt;Synthèse!B$8,C191&lt;Synthèse!B$10,NOT(Y191))</f>
        <v>0</v>
      </c>
      <c r="Q191" s="60">
        <f>ROUNDUP(C191/(Synthèse!$B$4+Synthèse!$B$1)*8,0)</f>
        <v>2</v>
      </c>
      <c r="R191" s="60">
        <f>IFERROR(VLOOKUP(A191,'Evaluations (formulaire)'!A:P,6,0)+VLOOKUP(A191,'Evaluations (formulaire)'!A:P,7,0),0)</f>
        <v>0</v>
      </c>
      <c r="S191" s="60">
        <f>IFERROR(VLOOKUP(A191,'Evaluations (formulaire)'!A:P,8,0),0)</f>
        <v>0</v>
      </c>
      <c r="T191" s="60">
        <f>IF(AND(ISBLANK(P191),Q191&lt;=2),Synthèse!$B$41,IF(AND(ISBLANK(P191),Q191&gt;=7),Synthèse!$C$41,R191+S191))</f>
        <v>4.6511627906976744E-3</v>
      </c>
      <c r="U191" s="60">
        <f t="shared" si="26"/>
        <v>14.124651162790697</v>
      </c>
      <c r="V191" s="60">
        <f t="shared" si="27"/>
        <v>396</v>
      </c>
      <c r="X191" s="26">
        <v>614</v>
      </c>
      <c r="Y191" s="26" t="b">
        <f>IFERROR(VLOOKUP(A191,'Calculs FA (auto)'!A:O,15,0),FALSE)</f>
        <v>0</v>
      </c>
      <c r="Z191" s="26">
        <f>IFERROR(VLOOKUP(A191,'Evaluations (formulaire)'!A:M,9,0),0)</f>
        <v>0</v>
      </c>
      <c r="AA191" s="135" t="b">
        <v>1</v>
      </c>
      <c r="AB191" s="135" t="b">
        <v>0</v>
      </c>
      <c r="AC191" s="135" t="b">
        <f t="shared" si="28"/>
        <v>1</v>
      </c>
      <c r="AD191" s="135" t="b">
        <f t="shared" si="29"/>
        <v>0</v>
      </c>
      <c r="AE191" s="135" t="b">
        <f t="shared" si="30"/>
        <v>0</v>
      </c>
      <c r="AF191" s="135" t="b">
        <f>AND(AC191,$V191&lt;=Synthèse!$B$44)</f>
        <v>1</v>
      </c>
      <c r="AG191" s="135" t="b">
        <f>AND(AD191,$V191&lt;=Synthèse!$B$44)</f>
        <v>0</v>
      </c>
      <c r="AH191" s="135" t="b">
        <f>AND(AE191,$V191&lt;=Synthèse!$B$44)</f>
        <v>0</v>
      </c>
      <c r="AI191" s="137" t="b">
        <v>0</v>
      </c>
      <c r="AJ191" s="137" t="b">
        <v>1</v>
      </c>
      <c r="AK191" s="137" t="b">
        <f t="shared" si="31"/>
        <v>0</v>
      </c>
      <c r="AL191" s="137" t="b">
        <f t="shared" si="32"/>
        <v>1</v>
      </c>
      <c r="AM191" s="137" t="b">
        <f>AND(AK191,$V191&lt;=Synthèse!$B$44)</f>
        <v>0</v>
      </c>
      <c r="AN191" s="137" t="b">
        <f>AND(AL191,$V191&lt;=Synthèse!$B$44)</f>
        <v>1</v>
      </c>
    </row>
    <row r="192" spans="1:40">
      <c r="A192" s="17">
        <v>210810</v>
      </c>
      <c r="B192" t="str">
        <f ca="1">VLOOKUP(A192,'Fichier FI (en entrée)'!B:AH,3,0)</f>
        <v>FAFPALNMWK</v>
      </c>
      <c r="C192">
        <f t="shared" si="22"/>
        <v>112</v>
      </c>
      <c r="D192">
        <f t="shared" si="23"/>
        <v>17.02</v>
      </c>
      <c r="E192" s="14" t="str">
        <f>VLOOKUP(A192,'Fichier FI (en entrée)'!B:AH,2,0)</f>
        <v>EV</v>
      </c>
      <c r="F192" s="14" t="b">
        <f t="shared" si="24"/>
        <v>1</v>
      </c>
      <c r="G192" s="14" t="b">
        <f>IFERROR(VLOOKUP(A192,'Calculs FA (auto)'!A:F,6,0),FALSE)</f>
        <v>0</v>
      </c>
      <c r="H192" s="14" t="b">
        <f t="shared" si="25"/>
        <v>0</v>
      </c>
      <c r="I192" s="16">
        <f>IFERROR(VLOOKUP(A192,'Moyennes FI (en entrée)'!B:N,7,0),"")</f>
        <v>12.02</v>
      </c>
      <c r="J192" s="16">
        <f>IFERROR(VLOOKUP(VLOOKUP(A192,'Fichier FI (en entrée)'!B:AH,33,0),Modificateurs!A$2:B$5,2,0),0)</f>
        <v>3</v>
      </c>
      <c r="K192" s="16">
        <f>IFERROR(VLOOKUP(VLOOKUP(A192,'Redoub FI (en entrée)'!B:N,7,0),Modificateurs!A$8:B$11,2,0),0)</f>
        <v>0</v>
      </c>
      <c r="L192" s="16">
        <f>IFERROR(VLOOKUP(M192,Modificateurs!D$1:E$94,2,0),0)</f>
        <v>2</v>
      </c>
      <c r="M192" t="str">
        <f>VLOOKUP(A192,'Fichier FI (en entrée)'!B:AH,16,0)&amp;" "&amp;VLOOKUP(A192,'Fichier FI (en entrée)'!B:AH,20,0)&amp;" "&amp;VLOOKUP(A192,'Fichier FI (en entrée)'!B:AH,27,0)&amp;" "&amp;VLOOKUP(A192,'Fichier FI (en entrée)'!B:AH,29,0)</f>
        <v xml:space="preserve">S Mathématiques  </v>
      </c>
      <c r="N192" t="str">
        <f>VLOOKUP(A192,'Fichier FI (en entrée)'!B:AH,8,0)</f>
        <v>En Terminale</v>
      </c>
      <c r="O192" t="b">
        <f>AND(C192&gt;Synthèse!B$8,C192&lt;Synthèse!B$10,NOT(Y192))</f>
        <v>0</v>
      </c>
      <c r="Q192" s="60">
        <f>ROUNDUP(C192/(Synthèse!$B$4+Synthèse!$B$1)*8,0)</f>
        <v>1</v>
      </c>
      <c r="R192" s="60">
        <f>IFERROR(VLOOKUP(A192,'Evaluations (formulaire)'!A:P,6,0)+VLOOKUP(A192,'Evaluations (formulaire)'!A:P,7,0),0)</f>
        <v>0</v>
      </c>
      <c r="S192" s="60">
        <f>IFERROR(VLOOKUP(A192,'Evaluations (formulaire)'!A:P,8,0),0)</f>
        <v>0</v>
      </c>
      <c r="T192" s="60">
        <f>IF(AND(ISBLANK(P192),Q192&lt;=2),Synthèse!$B$41,IF(AND(ISBLANK(P192),Q192&gt;=7),Synthèse!$C$41,R192+S192))</f>
        <v>4.6511627906976744E-3</v>
      </c>
      <c r="U192" s="60">
        <f t="shared" si="26"/>
        <v>17.024651162790697</v>
      </c>
      <c r="V192" s="60">
        <f t="shared" si="27"/>
        <v>112</v>
      </c>
      <c r="X192" s="26">
        <v>1790</v>
      </c>
      <c r="Y192" s="26" t="b">
        <f>IFERROR(VLOOKUP(A192,'Calculs FA (auto)'!A:O,15,0),FALSE)</f>
        <v>0</v>
      </c>
      <c r="Z192" s="26">
        <f>IFERROR(VLOOKUP(A192,'Evaluations (formulaire)'!A:M,9,0),0)</f>
        <v>0</v>
      </c>
      <c r="AA192" s="135" t="b">
        <v>1</v>
      </c>
      <c r="AB192" s="135" t="b">
        <v>0</v>
      </c>
      <c r="AC192" s="135" t="b">
        <f t="shared" si="28"/>
        <v>1</v>
      </c>
      <c r="AD192" s="135" t="b">
        <f t="shared" si="29"/>
        <v>0</v>
      </c>
      <c r="AE192" s="135" t="b">
        <f t="shared" si="30"/>
        <v>0</v>
      </c>
      <c r="AF192" s="135" t="b">
        <f>AND(AC192,$V192&lt;=Synthèse!$B$44)</f>
        <v>1</v>
      </c>
      <c r="AG192" s="135" t="b">
        <f>AND(AD192,$V192&lt;=Synthèse!$B$44)</f>
        <v>0</v>
      </c>
      <c r="AH192" s="135" t="b">
        <f>AND(AE192,$V192&lt;=Synthèse!$B$44)</f>
        <v>0</v>
      </c>
      <c r="AI192" s="137" t="b">
        <v>0</v>
      </c>
      <c r="AJ192" s="137" t="b">
        <v>1</v>
      </c>
      <c r="AK192" s="137" t="b">
        <f t="shared" si="31"/>
        <v>0</v>
      </c>
      <c r="AL192" s="137" t="b">
        <f t="shared" si="32"/>
        <v>1</v>
      </c>
      <c r="AM192" s="137" t="b">
        <f>AND(AK192,$V192&lt;=Synthèse!$B$44)</f>
        <v>0</v>
      </c>
      <c r="AN192" s="137" t="b">
        <f>AND(AL192,$V192&lt;=Synthèse!$B$44)</f>
        <v>1</v>
      </c>
    </row>
    <row r="193" spans="1:40">
      <c r="A193" s="17">
        <v>211639</v>
      </c>
      <c r="B193" t="str">
        <f ca="1">VLOOKUP(A193,'Fichier FI (en entrée)'!B:AH,3,0)</f>
        <v>BXSPMCKHUX</v>
      </c>
      <c r="C193">
        <f t="shared" si="22"/>
        <v>761</v>
      </c>
      <c r="D193">
        <f t="shared" si="23"/>
        <v>11.91</v>
      </c>
      <c r="E193" s="14" t="str">
        <f>VLOOKUP(A193,'Fichier FI (en entrée)'!B:AH,2,0)</f>
        <v>EV</v>
      </c>
      <c r="F193" s="14" t="b">
        <f t="shared" si="24"/>
        <v>1</v>
      </c>
      <c r="G193" s="14" t="b">
        <f>IFERROR(VLOOKUP(A193,'Calculs FA (auto)'!A:F,6,0),FALSE)</f>
        <v>0</v>
      </c>
      <c r="H193" s="14" t="b">
        <f t="shared" si="25"/>
        <v>0</v>
      </c>
      <c r="I193" s="16">
        <f>IFERROR(VLOOKUP(A193,'Moyennes FI (en entrée)'!B:N,7,0),"")</f>
        <v>8.91</v>
      </c>
      <c r="J193" s="16">
        <f>IFERROR(VLOOKUP(VLOOKUP(A193,'Fichier FI (en entrée)'!B:AH,33,0),Modificateurs!A$2:B$5,2,0),0)</f>
        <v>0</v>
      </c>
      <c r="K193" s="16">
        <f>IFERROR(VLOOKUP(VLOOKUP(A193,'Redoub FI (en entrée)'!B:N,7,0),Modificateurs!A$8:B$11,2,0),0)</f>
        <v>0</v>
      </c>
      <c r="L193" s="16">
        <f>IFERROR(VLOOKUP(M193,Modificateurs!D$1:E$94,2,0),0)</f>
        <v>3</v>
      </c>
      <c r="M193" t="str">
        <f>VLOOKUP(A193,'Fichier FI (en entrée)'!B:AH,16,0)&amp;" "&amp;VLOOKUP(A193,'Fichier FI (en entrée)'!B:AH,20,0)&amp;" "&amp;VLOOKUP(A193,'Fichier FI (en entrée)'!B:AH,27,0)&amp;" "&amp;VLOOKUP(A193,'Fichier FI (en entrée)'!B:AH,29,0)</f>
        <v xml:space="preserve">S Informatique et Sciences du numérique  </v>
      </c>
      <c r="N193" t="str">
        <f>VLOOKUP(A193,'Fichier FI (en entrée)'!B:AH,8,0)</f>
        <v>En Terminale</v>
      </c>
      <c r="O193" t="b">
        <f>AND(C193&gt;Synthèse!B$8,C193&lt;Synthèse!B$10,NOT(Y193))</f>
        <v>1</v>
      </c>
      <c r="Q193" s="60">
        <f>ROUNDUP(C193/(Synthèse!$B$4+Synthèse!$B$1)*8,0)</f>
        <v>4</v>
      </c>
      <c r="R193" s="60">
        <f>IFERROR(VLOOKUP(A193,'Evaluations (formulaire)'!A:P,6,0)+VLOOKUP(A193,'Evaluations (formulaire)'!A:P,7,0),0)</f>
        <v>0</v>
      </c>
      <c r="S193" s="60">
        <f>IFERROR(VLOOKUP(A193,'Evaluations (formulaire)'!A:P,8,0),0)</f>
        <v>0</v>
      </c>
      <c r="T193" s="60">
        <f>IF(AND(ISBLANK(P193),Q193&lt;=2),Synthèse!$B$41,IF(AND(ISBLANK(P193),Q193&gt;=7),Synthèse!$C$41,R193+S193))</f>
        <v>0</v>
      </c>
      <c r="U193" s="60">
        <f t="shared" si="26"/>
        <v>11.91</v>
      </c>
      <c r="V193" s="60">
        <f t="shared" si="27"/>
        <v>761</v>
      </c>
      <c r="X193" s="26">
        <v>575</v>
      </c>
      <c r="Y193" s="26" t="b">
        <f>IFERROR(VLOOKUP(A193,'Calculs FA (auto)'!A:O,15,0),FALSE)</f>
        <v>0</v>
      </c>
      <c r="Z193" s="26">
        <f>IFERROR(VLOOKUP(A193,'Evaluations (formulaire)'!A:M,9,0),0)</f>
        <v>0</v>
      </c>
      <c r="AA193" s="135" t="b">
        <v>1</v>
      </c>
      <c r="AB193" s="135" t="b">
        <v>0</v>
      </c>
      <c r="AC193" s="135" t="b">
        <f t="shared" si="28"/>
        <v>1</v>
      </c>
      <c r="AD193" s="135" t="b">
        <f t="shared" si="29"/>
        <v>0</v>
      </c>
      <c r="AE193" s="135" t="b">
        <f t="shared" si="30"/>
        <v>0</v>
      </c>
      <c r="AF193" s="135" t="b">
        <f>AND(AC193,$V193&lt;=Synthèse!$B$44)</f>
        <v>0</v>
      </c>
      <c r="AG193" s="135" t="b">
        <f>AND(AD193,$V193&lt;=Synthèse!$B$44)</f>
        <v>0</v>
      </c>
      <c r="AH193" s="135" t="b">
        <f>AND(AE193,$V193&lt;=Synthèse!$B$44)</f>
        <v>0</v>
      </c>
      <c r="AI193" s="137" t="b">
        <v>0</v>
      </c>
      <c r="AJ193" s="137" t="b">
        <v>1</v>
      </c>
      <c r="AK193" s="137" t="b">
        <f t="shared" si="31"/>
        <v>0</v>
      </c>
      <c r="AL193" s="137" t="b">
        <f t="shared" si="32"/>
        <v>1</v>
      </c>
      <c r="AM193" s="137" t="b">
        <f>AND(AK193,$V193&lt;=Synthèse!$B$44)</f>
        <v>0</v>
      </c>
      <c r="AN193" s="137" t="b">
        <f>AND(AL193,$V193&lt;=Synthèse!$B$44)</f>
        <v>0</v>
      </c>
    </row>
    <row r="194" spans="1:40">
      <c r="A194" s="17">
        <v>211665</v>
      </c>
      <c r="B194" t="str">
        <f ca="1">VLOOKUP(A194,'Fichier FI (en entrée)'!B:AH,3,0)</f>
        <v>PGDOXSMUTG</v>
      </c>
      <c r="C194">
        <f t="shared" ref="C194:C257" si="33">COUNTIF(D:D,"&gt;="&amp;D194)</f>
        <v>743</v>
      </c>
      <c r="D194">
        <f t="shared" ref="D194:D257" si="34">IFERROR(IF(F194,I194+J194+K194+L194,-100),-20)</f>
        <v>11.96</v>
      </c>
      <c r="E194" s="14" t="str">
        <f>VLOOKUP(A194,'Fichier FI (en entrée)'!B:AH,2,0)</f>
        <v>EV</v>
      </c>
      <c r="F194" s="14" t="b">
        <f t="shared" ref="F194:F257" si="35">IF(E194="EV",TRUE,FALSE)</f>
        <v>1</v>
      </c>
      <c r="G194" s="14" t="b">
        <f>IFERROR(VLOOKUP(A194,'Calculs FA (auto)'!A:F,6,0),FALSE)</f>
        <v>1</v>
      </c>
      <c r="H194" s="14" t="b">
        <f t="shared" ref="H194:H257" si="36">AND(F194:G194)</f>
        <v>1</v>
      </c>
      <c r="I194" s="16">
        <f>IFERROR(VLOOKUP(A194,'Moyennes FI (en entrée)'!B:N,7,0),"")</f>
        <v>8.9600000000000009</v>
      </c>
      <c r="J194" s="16">
        <f>IFERROR(VLOOKUP(VLOOKUP(A194,'Fichier FI (en entrée)'!B:AH,33,0),Modificateurs!A$2:B$5,2,0),0)</f>
        <v>0</v>
      </c>
      <c r="K194" s="16">
        <f>IFERROR(VLOOKUP(VLOOKUP(A194,'Redoub FI (en entrée)'!B:N,7,0),Modificateurs!A$8:B$11,2,0),0)</f>
        <v>0</v>
      </c>
      <c r="L194" s="16">
        <f>IFERROR(VLOOKUP(M194,Modificateurs!D$1:E$94,2,0),0)</f>
        <v>3</v>
      </c>
      <c r="M194" t="str">
        <f>VLOOKUP(A194,'Fichier FI (en entrée)'!B:AH,16,0)&amp;" "&amp;VLOOKUP(A194,'Fichier FI (en entrée)'!B:AH,20,0)&amp;" "&amp;VLOOKUP(A194,'Fichier FI (en entrée)'!B:AH,27,0)&amp;" "&amp;VLOOKUP(A194,'Fichier FI (en entrée)'!B:AH,29,0)</f>
        <v xml:space="preserve">S Informatique et Sciences du numérique  </v>
      </c>
      <c r="N194" t="str">
        <f>VLOOKUP(A194,'Fichier FI (en entrée)'!B:AH,8,0)</f>
        <v>En Terminale</v>
      </c>
      <c r="O194" t="b">
        <f>AND(C194&gt;Synthèse!B$8,C194&lt;Synthèse!B$10,NOT(Y194))</f>
        <v>0</v>
      </c>
      <c r="Q194" s="60">
        <f>ROUNDUP(C194/(Synthèse!$B$4+Synthèse!$B$1)*8,0)</f>
        <v>4</v>
      </c>
      <c r="R194" s="60">
        <f>IFERROR(VLOOKUP(A194,'Evaluations (formulaire)'!A:P,6,0)+VLOOKUP(A194,'Evaluations (formulaire)'!A:P,7,0),0)</f>
        <v>0</v>
      </c>
      <c r="S194" s="60">
        <f>IFERROR(VLOOKUP(A194,'Evaluations (formulaire)'!A:P,8,0),0)</f>
        <v>0</v>
      </c>
      <c r="T194" s="60">
        <f>IF(AND(ISBLANK(P194),Q194&lt;=2),Synthèse!$B$41,IF(AND(ISBLANK(P194),Q194&gt;=7),Synthèse!$C$41,R194+S194))</f>
        <v>0</v>
      </c>
      <c r="U194" s="60">
        <f t="shared" ref="U194:U257" si="37">D194+T194</f>
        <v>11.96</v>
      </c>
      <c r="V194" s="60">
        <f t="shared" ref="V194:V257" si="38">COUNTIF(U:U,"&gt;="&amp;U194)</f>
        <v>743</v>
      </c>
      <c r="X194" s="26">
        <v>176</v>
      </c>
      <c r="Y194" s="26" t="b">
        <f>IFERROR(VLOOKUP(A194,'Calculs FA (auto)'!A:O,15,0),FALSE)</f>
        <v>1</v>
      </c>
      <c r="Z194" s="26">
        <f>IFERROR(VLOOKUP(A194,'Evaluations (formulaire)'!A:M,9,0),0)</f>
        <v>0</v>
      </c>
      <c r="AA194" s="135" t="b">
        <v>1</v>
      </c>
      <c r="AB194" s="135" t="b">
        <v>0</v>
      </c>
      <c r="AC194" s="135" t="b">
        <f t="shared" ref="AC194:AC257" si="39">AND(AA194,F194)</f>
        <v>1</v>
      </c>
      <c r="AD194" s="135" t="b">
        <f t="shared" ref="AD194:AD257" si="40">AND(AB194,F194)</f>
        <v>0</v>
      </c>
      <c r="AE194" s="135" t="b">
        <f t="shared" ref="AE194:AE257" si="41">AND(NOT(AA194),NOT(AB194),F194)</f>
        <v>0</v>
      </c>
      <c r="AF194" s="135" t="b">
        <f>AND(AC194,$V194&lt;=Synthèse!$B$44)</f>
        <v>0</v>
      </c>
      <c r="AG194" s="135" t="b">
        <f>AND(AD194,$V194&lt;=Synthèse!$B$44)</f>
        <v>0</v>
      </c>
      <c r="AH194" s="135" t="b">
        <f>AND(AE194,$V194&lt;=Synthèse!$B$44)</f>
        <v>0</v>
      </c>
      <c r="AI194" s="137" t="b">
        <v>0</v>
      </c>
      <c r="AJ194" s="137" t="b">
        <v>1</v>
      </c>
      <c r="AK194" s="137" t="b">
        <f t="shared" ref="AK194:AK257" si="42">AND(AI194,F194)</f>
        <v>0</v>
      </c>
      <c r="AL194" s="137" t="b">
        <f t="shared" ref="AL194:AL257" si="43">AND(AJ194,F194)</f>
        <v>1</v>
      </c>
      <c r="AM194" s="137" t="b">
        <f>AND(AK194,$V194&lt;=Synthèse!$B$44)</f>
        <v>0</v>
      </c>
      <c r="AN194" s="137" t="b">
        <f>AND(AL194,$V194&lt;=Synthèse!$B$44)</f>
        <v>0</v>
      </c>
    </row>
    <row r="195" spans="1:40">
      <c r="A195" s="17">
        <v>211770</v>
      </c>
      <c r="B195" t="str">
        <f ca="1">VLOOKUP(A195,'Fichier FI (en entrée)'!B:AH,3,0)</f>
        <v>KRHFOCMEEO</v>
      </c>
      <c r="C195">
        <f t="shared" si="33"/>
        <v>357</v>
      </c>
      <c r="D195">
        <f t="shared" si="34"/>
        <v>14.45</v>
      </c>
      <c r="E195" s="14" t="str">
        <f>VLOOKUP(A195,'Fichier FI (en entrée)'!B:AH,2,0)</f>
        <v>EV</v>
      </c>
      <c r="F195" s="14" t="b">
        <f t="shared" si="35"/>
        <v>1</v>
      </c>
      <c r="G195" s="14" t="b">
        <f>IFERROR(VLOOKUP(A195,'Calculs FA (auto)'!A:F,6,0),FALSE)</f>
        <v>0</v>
      </c>
      <c r="H195" s="14" t="b">
        <f t="shared" si="36"/>
        <v>0</v>
      </c>
      <c r="I195" s="16">
        <f>IFERROR(VLOOKUP(A195,'Moyennes FI (en entrée)'!B:N,7,0),"")</f>
        <v>10.45</v>
      </c>
      <c r="J195" s="16">
        <f>IFERROR(VLOOKUP(VLOOKUP(A195,'Fichier FI (en entrée)'!B:AH,33,0),Modificateurs!A$2:B$5,2,0),0)</f>
        <v>1</v>
      </c>
      <c r="K195" s="16">
        <f>IFERROR(VLOOKUP(VLOOKUP(A195,'Redoub FI (en entrée)'!B:N,7,0),Modificateurs!A$8:B$11,2,0),0)</f>
        <v>0</v>
      </c>
      <c r="L195" s="16">
        <f>IFERROR(VLOOKUP(M195,Modificateurs!D$1:E$94,2,0),0)</f>
        <v>3</v>
      </c>
      <c r="M195" t="str">
        <f>VLOOKUP(A195,'Fichier FI (en entrée)'!B:AH,16,0)&amp;" "&amp;VLOOKUP(A195,'Fichier FI (en entrée)'!B:AH,20,0)&amp;" "&amp;VLOOKUP(A195,'Fichier FI (en entrée)'!B:AH,27,0)&amp;" "&amp;VLOOKUP(A195,'Fichier FI (en entrée)'!B:AH,29,0)</f>
        <v xml:space="preserve">S Informatique et Sciences du numérique  </v>
      </c>
      <c r="N195" t="str">
        <f>VLOOKUP(A195,'Fichier FI (en entrée)'!B:AH,8,0)</f>
        <v>En Terminale</v>
      </c>
      <c r="O195" t="b">
        <f>AND(C195&gt;Synthèse!B$8,C195&lt;Synthèse!B$10,NOT(Y195))</f>
        <v>0</v>
      </c>
      <c r="Q195" s="60">
        <f>ROUNDUP(C195/(Synthèse!$B$4+Synthèse!$B$1)*8,0)</f>
        <v>2</v>
      </c>
      <c r="R195" s="60">
        <f>IFERROR(VLOOKUP(A195,'Evaluations (formulaire)'!A:P,6,0)+VLOOKUP(A195,'Evaluations (formulaire)'!A:P,7,0),0)</f>
        <v>0</v>
      </c>
      <c r="S195" s="60">
        <f>IFERROR(VLOOKUP(A195,'Evaluations (formulaire)'!A:P,8,0),0)</f>
        <v>0</v>
      </c>
      <c r="T195" s="60">
        <f>IF(AND(ISBLANK(P195),Q195&lt;=2),Synthèse!$B$41,IF(AND(ISBLANK(P195),Q195&gt;=7),Synthèse!$C$41,R195+S195))</f>
        <v>4.6511627906976744E-3</v>
      </c>
      <c r="U195" s="60">
        <f t="shared" si="37"/>
        <v>14.454651162790697</v>
      </c>
      <c r="V195" s="60">
        <f t="shared" si="38"/>
        <v>357</v>
      </c>
      <c r="X195" s="26">
        <v>1424</v>
      </c>
      <c r="Y195" s="26" t="b">
        <f>IFERROR(VLOOKUP(A195,'Calculs FA (auto)'!A:O,15,0),FALSE)</f>
        <v>0</v>
      </c>
      <c r="Z195" s="26">
        <f>IFERROR(VLOOKUP(A195,'Evaluations (formulaire)'!A:M,9,0),0)</f>
        <v>0</v>
      </c>
      <c r="AA195" s="135" t="b">
        <v>1</v>
      </c>
      <c r="AB195" s="135" t="b">
        <v>0</v>
      </c>
      <c r="AC195" s="135" t="b">
        <f t="shared" si="39"/>
        <v>1</v>
      </c>
      <c r="AD195" s="135" t="b">
        <f t="shared" si="40"/>
        <v>0</v>
      </c>
      <c r="AE195" s="135" t="b">
        <f t="shared" si="41"/>
        <v>0</v>
      </c>
      <c r="AF195" s="135" t="b">
        <f>AND(AC195,$V195&lt;=Synthèse!$B$44)</f>
        <v>1</v>
      </c>
      <c r="AG195" s="135" t="b">
        <f>AND(AD195,$V195&lt;=Synthèse!$B$44)</f>
        <v>0</v>
      </c>
      <c r="AH195" s="135" t="b">
        <f>AND(AE195,$V195&lt;=Synthèse!$B$44)</f>
        <v>0</v>
      </c>
      <c r="AI195" s="137" t="b">
        <v>0</v>
      </c>
      <c r="AJ195" s="137" t="b">
        <v>1</v>
      </c>
      <c r="AK195" s="137" t="b">
        <f t="shared" si="42"/>
        <v>0</v>
      </c>
      <c r="AL195" s="137" t="b">
        <f t="shared" si="43"/>
        <v>1</v>
      </c>
      <c r="AM195" s="137" t="b">
        <f>AND(AK195,$V195&lt;=Synthèse!$B$44)</f>
        <v>0</v>
      </c>
      <c r="AN195" s="137" t="b">
        <f>AND(AL195,$V195&lt;=Synthèse!$B$44)</f>
        <v>1</v>
      </c>
    </row>
    <row r="196" spans="1:40">
      <c r="A196" s="17">
        <v>213197</v>
      </c>
      <c r="B196" t="str">
        <f ca="1">VLOOKUP(A196,'Fichier FI (en entrée)'!B:AH,3,0)</f>
        <v>SYUGOINTJY</v>
      </c>
      <c r="C196">
        <f t="shared" si="33"/>
        <v>374</v>
      </c>
      <c r="D196">
        <f t="shared" si="34"/>
        <v>14.3</v>
      </c>
      <c r="E196" s="14" t="str">
        <f>VLOOKUP(A196,'Fichier FI (en entrée)'!B:AH,2,0)</f>
        <v>EV</v>
      </c>
      <c r="F196" s="14" t="b">
        <f t="shared" si="35"/>
        <v>1</v>
      </c>
      <c r="G196" s="14" t="b">
        <f>IFERROR(VLOOKUP(A196,'Calculs FA (auto)'!A:F,6,0),FALSE)</f>
        <v>1</v>
      </c>
      <c r="H196" s="14" t="b">
        <f t="shared" si="36"/>
        <v>1</v>
      </c>
      <c r="I196" s="16">
        <f>IFERROR(VLOOKUP(A196,'Moyennes FI (en entrée)'!B:N,7,0),"")</f>
        <v>9.3000000000000007</v>
      </c>
      <c r="J196" s="16">
        <f>IFERROR(VLOOKUP(VLOOKUP(A196,'Fichier FI (en entrée)'!B:AH,33,0),Modificateurs!A$2:B$5,2,0),0)</f>
        <v>3</v>
      </c>
      <c r="K196" s="16">
        <f>IFERROR(VLOOKUP(VLOOKUP(A196,'Redoub FI (en entrée)'!B:N,7,0),Modificateurs!A$8:B$11,2,0),0)</f>
        <v>0</v>
      </c>
      <c r="L196" s="16">
        <f>IFERROR(VLOOKUP(M196,Modificateurs!D$1:E$94,2,0),0)</f>
        <v>2</v>
      </c>
      <c r="M196" t="str">
        <f>VLOOKUP(A196,'Fichier FI (en entrée)'!B:AH,16,0)&amp;" "&amp;VLOOKUP(A196,'Fichier FI (en entrée)'!B:AH,20,0)&amp;" "&amp;VLOOKUP(A196,'Fichier FI (en entrée)'!B:AH,27,0)&amp;" "&amp;VLOOKUP(A196,'Fichier FI (en entrée)'!B:AH,29,0)</f>
        <v xml:space="preserve">S Mathématiques  </v>
      </c>
      <c r="N196" t="str">
        <f>VLOOKUP(A196,'Fichier FI (en entrée)'!B:AH,8,0)</f>
        <v>En Terminale</v>
      </c>
      <c r="O196" t="b">
        <f>AND(C196&gt;Synthèse!B$8,C196&lt;Synthèse!B$10,NOT(Y196))</f>
        <v>0</v>
      </c>
      <c r="Q196" s="60">
        <f>ROUNDUP(C196/(Synthèse!$B$4+Synthèse!$B$1)*8,0)</f>
        <v>2</v>
      </c>
      <c r="R196" s="60">
        <f>IFERROR(VLOOKUP(A196,'Evaluations (formulaire)'!A:P,6,0)+VLOOKUP(A196,'Evaluations (formulaire)'!A:P,7,0),0)</f>
        <v>0</v>
      </c>
      <c r="S196" s="60">
        <f>IFERROR(VLOOKUP(A196,'Evaluations (formulaire)'!A:P,8,0),0)</f>
        <v>0</v>
      </c>
      <c r="T196" s="60">
        <f>IF(AND(ISBLANK(P196),Q196&lt;=2),Synthèse!$B$41,IF(AND(ISBLANK(P196),Q196&gt;=7),Synthèse!$C$41,R196+S196))</f>
        <v>4.6511627906976744E-3</v>
      </c>
      <c r="U196" s="60">
        <f t="shared" si="37"/>
        <v>14.304651162790698</v>
      </c>
      <c r="V196" s="60">
        <f t="shared" si="38"/>
        <v>374</v>
      </c>
      <c r="X196" s="26">
        <v>882</v>
      </c>
      <c r="Y196" s="26" t="b">
        <f>IFERROR(VLOOKUP(A196,'Calculs FA (auto)'!A:O,15,0),FALSE)</f>
        <v>0</v>
      </c>
      <c r="Z196" s="26">
        <f>IFERROR(VLOOKUP(A196,'Evaluations (formulaire)'!A:M,9,0),0)</f>
        <v>0</v>
      </c>
      <c r="AA196" s="135" t="b">
        <v>1</v>
      </c>
      <c r="AB196" s="135" t="b">
        <v>0</v>
      </c>
      <c r="AC196" s="135" t="b">
        <f t="shared" si="39"/>
        <v>1</v>
      </c>
      <c r="AD196" s="135" t="b">
        <f t="shared" si="40"/>
        <v>0</v>
      </c>
      <c r="AE196" s="135" t="b">
        <f t="shared" si="41"/>
        <v>0</v>
      </c>
      <c r="AF196" s="135" t="b">
        <f>AND(AC196,$V196&lt;=Synthèse!$B$44)</f>
        <v>1</v>
      </c>
      <c r="AG196" s="135" t="b">
        <f>AND(AD196,$V196&lt;=Synthèse!$B$44)</f>
        <v>0</v>
      </c>
      <c r="AH196" s="135" t="b">
        <f>AND(AE196,$V196&lt;=Synthèse!$B$44)</f>
        <v>0</v>
      </c>
      <c r="AI196" s="137" t="b">
        <v>0</v>
      </c>
      <c r="AJ196" s="137" t="b">
        <v>1</v>
      </c>
      <c r="AK196" s="137" t="b">
        <f t="shared" si="42"/>
        <v>0</v>
      </c>
      <c r="AL196" s="137" t="b">
        <f t="shared" si="43"/>
        <v>1</v>
      </c>
      <c r="AM196" s="137" t="b">
        <f>AND(AK196,$V196&lt;=Synthèse!$B$44)</f>
        <v>0</v>
      </c>
      <c r="AN196" s="137" t="b">
        <f>AND(AL196,$V196&lt;=Synthèse!$B$44)</f>
        <v>1</v>
      </c>
    </row>
    <row r="197" spans="1:40">
      <c r="A197" s="17">
        <v>213981</v>
      </c>
      <c r="B197" t="str">
        <f ca="1">VLOOKUP(A197,'Fichier FI (en entrée)'!B:AH,3,0)</f>
        <v>WUKXHNBWTW</v>
      </c>
      <c r="C197">
        <f t="shared" si="33"/>
        <v>1388</v>
      </c>
      <c r="D197">
        <f t="shared" si="34"/>
        <v>3.92</v>
      </c>
      <c r="E197" s="14" t="str">
        <f>VLOOKUP(A197,'Fichier FI (en entrée)'!B:AH,2,0)</f>
        <v>EV</v>
      </c>
      <c r="F197" s="14" t="b">
        <f t="shared" si="35"/>
        <v>1</v>
      </c>
      <c r="G197" s="14" t="b">
        <f>IFERROR(VLOOKUP(A197,'Calculs FA (auto)'!A:F,6,0),FALSE)</f>
        <v>0</v>
      </c>
      <c r="H197" s="14" t="b">
        <f t="shared" si="36"/>
        <v>0</v>
      </c>
      <c r="I197" s="16">
        <f>IFERROR(VLOOKUP(A197,'Moyennes FI (en entrée)'!B:N,7,0),"")</f>
        <v>8.92</v>
      </c>
      <c r="J197" s="16">
        <f>IFERROR(VLOOKUP(VLOOKUP(A197,'Fichier FI (en entrée)'!B:AH,33,0),Modificateurs!A$2:B$5,2,0),0)</f>
        <v>1</v>
      </c>
      <c r="K197" s="16">
        <f>IFERROR(VLOOKUP(VLOOKUP(A197,'Redoub FI (en entrée)'!B:N,7,0),Modificateurs!A$8:B$11,2,0),0)</f>
        <v>0</v>
      </c>
      <c r="L197" s="16">
        <f>IFERROR(VLOOKUP(M197,Modificateurs!D$1:E$94,2,0),0)</f>
        <v>-6</v>
      </c>
      <c r="M197" t="str">
        <f>VLOOKUP(A197,'Fichier FI (en entrée)'!B:AH,16,0)&amp;" "&amp;VLOOKUP(A197,'Fichier FI (en entrée)'!B:AH,20,0)&amp;" "&amp;VLOOKUP(A197,'Fichier FI (en entrée)'!B:AH,27,0)&amp;" "&amp;VLOOKUP(A197,'Fichier FI (en entrée)'!B:AH,29,0)</f>
        <v xml:space="preserve">STI2D Innovation Technologique et Eco conception  </v>
      </c>
      <c r="N197" t="str">
        <f>VLOOKUP(A197,'Fichier FI (en entrée)'!B:AH,8,0)</f>
        <v>En Terminale</v>
      </c>
      <c r="O197" t="b">
        <f>AND(C197&gt;Synthèse!B$8,C197&lt;Synthèse!B$10,NOT(Y197))</f>
        <v>0</v>
      </c>
      <c r="Q197" s="60">
        <f>ROUNDUP(C197/(Synthèse!$B$4+Synthèse!$B$1)*8,0)</f>
        <v>7</v>
      </c>
      <c r="R197" s="60">
        <f>IFERROR(VLOOKUP(A197,'Evaluations (formulaire)'!A:P,6,0)+VLOOKUP(A197,'Evaluations (formulaire)'!A:P,7,0),0)</f>
        <v>0</v>
      </c>
      <c r="S197" s="60">
        <f>IFERROR(VLOOKUP(A197,'Evaluations (formulaire)'!A:P,8,0),0)</f>
        <v>0</v>
      </c>
      <c r="T197" s="60">
        <f>IF(AND(ISBLANK(P197),Q197&lt;=2),Synthèse!$B$41,IF(AND(ISBLANK(P197),Q197&gt;=7),Synthèse!$C$41,R197+S197))</f>
        <v>4.6296296296296294E-3</v>
      </c>
      <c r="U197" s="60">
        <f t="shared" si="37"/>
        <v>3.9246296296296297</v>
      </c>
      <c r="V197" s="60">
        <f t="shared" si="38"/>
        <v>1388</v>
      </c>
      <c r="X197" s="26">
        <v>1947</v>
      </c>
      <c r="Y197" s="26" t="b">
        <f>IFERROR(VLOOKUP(A197,'Calculs FA (auto)'!A:O,15,0),FALSE)</f>
        <v>0</v>
      </c>
      <c r="Z197" s="26">
        <f>IFERROR(VLOOKUP(A197,'Evaluations (formulaire)'!A:M,9,0),0)</f>
        <v>0</v>
      </c>
      <c r="AA197" s="135" t="b">
        <v>1</v>
      </c>
      <c r="AB197" s="135" t="b">
        <v>0</v>
      </c>
      <c r="AC197" s="135" t="b">
        <f t="shared" si="39"/>
        <v>1</v>
      </c>
      <c r="AD197" s="135" t="b">
        <f t="shared" si="40"/>
        <v>0</v>
      </c>
      <c r="AE197" s="135" t="b">
        <f t="shared" si="41"/>
        <v>0</v>
      </c>
      <c r="AF197" s="135" t="b">
        <f>AND(AC197,$V197&lt;=Synthèse!$B$44)</f>
        <v>0</v>
      </c>
      <c r="AG197" s="135" t="b">
        <f>AND(AD197,$V197&lt;=Synthèse!$B$44)</f>
        <v>0</v>
      </c>
      <c r="AH197" s="135" t="b">
        <f>AND(AE197,$V197&lt;=Synthèse!$B$44)</f>
        <v>0</v>
      </c>
      <c r="AI197" s="137" t="b">
        <v>0</v>
      </c>
      <c r="AJ197" s="137" t="b">
        <v>1</v>
      </c>
      <c r="AK197" s="137" t="b">
        <f t="shared" si="42"/>
        <v>0</v>
      </c>
      <c r="AL197" s="137" t="b">
        <f t="shared" si="43"/>
        <v>1</v>
      </c>
      <c r="AM197" s="137" t="b">
        <f>AND(AK197,$V197&lt;=Synthèse!$B$44)</f>
        <v>0</v>
      </c>
      <c r="AN197" s="137" t="b">
        <f>AND(AL197,$V197&lt;=Synthèse!$B$44)</f>
        <v>0</v>
      </c>
    </row>
    <row r="198" spans="1:40">
      <c r="A198" s="17">
        <v>214007</v>
      </c>
      <c r="B198" t="str">
        <f ca="1">VLOOKUP(A198,'Fichier FI (en entrée)'!B:AH,3,0)</f>
        <v>TPMUMIPCYF</v>
      </c>
      <c r="C198">
        <f t="shared" si="33"/>
        <v>1327</v>
      </c>
      <c r="D198">
        <f t="shared" si="34"/>
        <v>5.2200000000000006</v>
      </c>
      <c r="E198" s="14" t="str">
        <f>VLOOKUP(A198,'Fichier FI (en entrée)'!B:AH,2,0)</f>
        <v>EV</v>
      </c>
      <c r="F198" s="14" t="b">
        <f t="shared" si="35"/>
        <v>1</v>
      </c>
      <c r="G198" s="14" t="b">
        <f>IFERROR(VLOOKUP(A198,'Calculs FA (auto)'!A:F,6,0),FALSE)</f>
        <v>1</v>
      </c>
      <c r="H198" s="14" t="b">
        <f t="shared" si="36"/>
        <v>1</v>
      </c>
      <c r="I198" s="16">
        <f>IFERROR(VLOOKUP(A198,'Moyennes FI (en entrée)'!B:N,7,0),"")</f>
        <v>9.2200000000000006</v>
      </c>
      <c r="J198" s="16">
        <f>IFERROR(VLOOKUP(VLOOKUP(A198,'Fichier FI (en entrée)'!B:AH,33,0),Modificateurs!A$2:B$5,2,0),0)</f>
        <v>0</v>
      </c>
      <c r="K198" s="16">
        <f>IFERROR(VLOOKUP(VLOOKUP(A198,'Redoub FI (en entrée)'!B:N,7,0),Modificateurs!A$8:B$11,2,0),0)</f>
        <v>0</v>
      </c>
      <c r="L198" s="16">
        <f>IFERROR(VLOOKUP(M198,Modificateurs!D$1:E$94,2,0),0)</f>
        <v>-4</v>
      </c>
      <c r="M198" t="str">
        <f>VLOOKUP(A198,'Fichier FI (en entrée)'!B:AH,16,0)&amp;" "&amp;VLOOKUP(A198,'Fichier FI (en entrée)'!B:AH,20,0)&amp;" "&amp;VLOOKUP(A198,'Fichier FI (en entrée)'!B:AH,27,0)&amp;" "&amp;VLOOKUP(A198,'Fichier FI (en entrée)'!B:AH,29,0)</f>
        <v xml:space="preserve">STI2D Energies et environnement  </v>
      </c>
      <c r="N198" t="str">
        <f>VLOOKUP(A198,'Fichier FI (en entrée)'!B:AH,8,0)</f>
        <v>En Terminale</v>
      </c>
      <c r="O198" t="b">
        <f>AND(C198&gt;Synthèse!B$8,C198&lt;Synthèse!B$10,NOT(Y198))</f>
        <v>0</v>
      </c>
      <c r="Q198" s="60">
        <f>ROUNDUP(C198/(Synthèse!$B$4+Synthèse!$B$1)*8,0)</f>
        <v>7</v>
      </c>
      <c r="R198" s="60">
        <f>IFERROR(VLOOKUP(A198,'Evaluations (formulaire)'!A:P,6,0)+VLOOKUP(A198,'Evaluations (formulaire)'!A:P,7,0),0)</f>
        <v>0</v>
      </c>
      <c r="S198" s="60">
        <f>IFERROR(VLOOKUP(A198,'Evaluations (formulaire)'!A:P,8,0),0)</f>
        <v>0</v>
      </c>
      <c r="T198" s="60">
        <f>IF(AND(ISBLANK(P198),Q198&lt;=2),Synthèse!$B$41,IF(AND(ISBLANK(P198),Q198&gt;=7),Synthèse!$C$41,R198+S198))</f>
        <v>4.6296296296296294E-3</v>
      </c>
      <c r="U198" s="60">
        <f t="shared" si="37"/>
        <v>5.2246296296296304</v>
      </c>
      <c r="V198" s="60">
        <f t="shared" si="38"/>
        <v>1327</v>
      </c>
      <c r="X198" s="26">
        <v>652</v>
      </c>
      <c r="Y198" s="26" t="b">
        <f>IFERROR(VLOOKUP(A198,'Calculs FA (auto)'!A:O,15,0),FALSE)</f>
        <v>1</v>
      </c>
      <c r="Z198" s="26">
        <f>IFERROR(VLOOKUP(A198,'Evaluations (formulaire)'!A:M,9,0),0)</f>
        <v>0</v>
      </c>
      <c r="AA198" s="135" t="b">
        <v>1</v>
      </c>
      <c r="AB198" s="135" t="b">
        <v>0</v>
      </c>
      <c r="AC198" s="135" t="b">
        <f t="shared" si="39"/>
        <v>1</v>
      </c>
      <c r="AD198" s="135" t="b">
        <f t="shared" si="40"/>
        <v>0</v>
      </c>
      <c r="AE198" s="135" t="b">
        <f t="shared" si="41"/>
        <v>0</v>
      </c>
      <c r="AF198" s="135" t="b">
        <f>AND(AC198,$V198&lt;=Synthèse!$B$44)</f>
        <v>0</v>
      </c>
      <c r="AG198" s="135" t="b">
        <f>AND(AD198,$V198&lt;=Synthèse!$B$44)</f>
        <v>0</v>
      </c>
      <c r="AH198" s="135" t="b">
        <f>AND(AE198,$V198&lt;=Synthèse!$B$44)</f>
        <v>0</v>
      </c>
      <c r="AI198" s="137" t="b">
        <v>0</v>
      </c>
      <c r="AJ198" s="137" t="b">
        <v>1</v>
      </c>
      <c r="AK198" s="137" t="b">
        <f t="shared" si="42"/>
        <v>0</v>
      </c>
      <c r="AL198" s="137" t="b">
        <f t="shared" si="43"/>
        <v>1</v>
      </c>
      <c r="AM198" s="137" t="b">
        <f>AND(AK198,$V198&lt;=Synthèse!$B$44)</f>
        <v>0</v>
      </c>
      <c r="AN198" s="137" t="b">
        <f>AND(AL198,$V198&lt;=Synthèse!$B$44)</f>
        <v>0</v>
      </c>
    </row>
    <row r="199" spans="1:40">
      <c r="A199" s="17">
        <v>214033</v>
      </c>
      <c r="B199" t="str">
        <f ca="1">VLOOKUP(A199,'Fichier FI (en entrée)'!B:AH,3,0)</f>
        <v>GKEGDFLBFN</v>
      </c>
      <c r="C199">
        <f t="shared" si="33"/>
        <v>1219</v>
      </c>
      <c r="D199">
        <f t="shared" si="34"/>
        <v>7.4600000000000009</v>
      </c>
      <c r="E199" s="14" t="str">
        <f>VLOOKUP(A199,'Fichier FI (en entrée)'!B:AH,2,0)</f>
        <v>EV</v>
      </c>
      <c r="F199" s="14" t="b">
        <f t="shared" si="35"/>
        <v>1</v>
      </c>
      <c r="G199" s="14" t="b">
        <f>IFERROR(VLOOKUP(A199,'Calculs FA (auto)'!A:F,6,0),FALSE)</f>
        <v>0</v>
      </c>
      <c r="H199" s="14" t="b">
        <f t="shared" si="36"/>
        <v>0</v>
      </c>
      <c r="I199" s="16">
        <f>IFERROR(VLOOKUP(A199,'Moyennes FI (en entrée)'!B:N,7,0),"")</f>
        <v>10.46</v>
      </c>
      <c r="J199" s="16">
        <f>IFERROR(VLOOKUP(VLOOKUP(A199,'Fichier FI (en entrée)'!B:AH,33,0),Modificateurs!A$2:B$5,2,0),0)</f>
        <v>1</v>
      </c>
      <c r="K199" s="16">
        <f>IFERROR(VLOOKUP(VLOOKUP(A199,'Redoub FI (en entrée)'!B:N,7,0),Modificateurs!A$8:B$11,2,0),0)</f>
        <v>0</v>
      </c>
      <c r="L199" s="16">
        <f>IFERROR(VLOOKUP(M199,Modificateurs!D$1:E$94,2,0),0)</f>
        <v>-4</v>
      </c>
      <c r="M199" t="str">
        <f>VLOOKUP(A199,'Fichier FI (en entrée)'!B:AH,16,0)&amp;" "&amp;VLOOKUP(A199,'Fichier FI (en entrée)'!B:AH,20,0)&amp;" "&amp;VLOOKUP(A199,'Fichier FI (en entrée)'!B:AH,27,0)&amp;" "&amp;VLOOKUP(A199,'Fichier FI (en entrée)'!B:AH,29,0)</f>
        <v xml:space="preserve">STI2D Energies et environnement  </v>
      </c>
      <c r="N199" t="str">
        <f>VLOOKUP(A199,'Fichier FI (en entrée)'!B:AH,8,0)</f>
        <v>En Terminale</v>
      </c>
      <c r="O199" t="b">
        <f>AND(C199&gt;Synthèse!B$8,C199&lt;Synthèse!B$10,NOT(Y199))</f>
        <v>1</v>
      </c>
      <c r="Q199" s="60">
        <f>ROUNDUP(C199/(Synthèse!$B$4+Synthèse!$B$1)*8,0)</f>
        <v>6</v>
      </c>
      <c r="R199" s="60">
        <f>IFERROR(VLOOKUP(A199,'Evaluations (formulaire)'!A:P,6,0)+VLOOKUP(A199,'Evaluations (formulaire)'!A:P,7,0),0)</f>
        <v>0</v>
      </c>
      <c r="S199" s="60">
        <f>IFERROR(VLOOKUP(A199,'Evaluations (formulaire)'!A:P,8,0),0)</f>
        <v>0</v>
      </c>
      <c r="T199" s="60">
        <f>IF(AND(ISBLANK(P199),Q199&lt;=2),Synthèse!$B$41,IF(AND(ISBLANK(P199),Q199&gt;=7),Synthèse!$C$41,R199+S199))</f>
        <v>0</v>
      </c>
      <c r="U199" s="60">
        <f t="shared" si="37"/>
        <v>7.4600000000000009</v>
      </c>
      <c r="V199" s="60">
        <f t="shared" si="38"/>
        <v>1217</v>
      </c>
      <c r="X199" s="26">
        <v>1301</v>
      </c>
      <c r="Y199" s="26" t="b">
        <f>IFERROR(VLOOKUP(A199,'Calculs FA (auto)'!A:O,15,0),FALSE)</f>
        <v>0</v>
      </c>
      <c r="Z199" s="26">
        <f>IFERROR(VLOOKUP(A199,'Evaluations (formulaire)'!A:M,9,0),0)</f>
        <v>0</v>
      </c>
      <c r="AA199" s="135" t="b">
        <v>1</v>
      </c>
      <c r="AB199" s="135" t="b">
        <v>0</v>
      </c>
      <c r="AC199" s="135" t="b">
        <f t="shared" si="39"/>
        <v>1</v>
      </c>
      <c r="AD199" s="135" t="b">
        <f t="shared" si="40"/>
        <v>0</v>
      </c>
      <c r="AE199" s="135" t="b">
        <f t="shared" si="41"/>
        <v>0</v>
      </c>
      <c r="AF199" s="135" t="b">
        <f>AND(AC199,$V199&lt;=Synthèse!$B$44)</f>
        <v>0</v>
      </c>
      <c r="AG199" s="135" t="b">
        <f>AND(AD199,$V199&lt;=Synthèse!$B$44)</f>
        <v>0</v>
      </c>
      <c r="AH199" s="135" t="b">
        <f>AND(AE199,$V199&lt;=Synthèse!$B$44)</f>
        <v>0</v>
      </c>
      <c r="AI199" s="137" t="b">
        <v>0</v>
      </c>
      <c r="AJ199" s="137" t="b">
        <v>1</v>
      </c>
      <c r="AK199" s="137" t="b">
        <f t="shared" si="42"/>
        <v>0</v>
      </c>
      <c r="AL199" s="137" t="b">
        <f t="shared" si="43"/>
        <v>1</v>
      </c>
      <c r="AM199" s="137" t="b">
        <f>AND(AK199,$V199&lt;=Synthèse!$B$44)</f>
        <v>0</v>
      </c>
      <c r="AN199" s="137" t="b">
        <f>AND(AL199,$V199&lt;=Synthèse!$B$44)</f>
        <v>0</v>
      </c>
    </row>
    <row r="200" spans="1:40">
      <c r="A200" s="17">
        <v>214215</v>
      </c>
      <c r="B200" t="str">
        <f ca="1">VLOOKUP(A200,'Fichier FI (en entrée)'!B:AH,3,0)</f>
        <v>UTEERGEPGH</v>
      </c>
      <c r="C200">
        <f t="shared" si="33"/>
        <v>1010</v>
      </c>
      <c r="D200">
        <f t="shared" si="34"/>
        <v>10.28</v>
      </c>
      <c r="E200" s="14" t="str">
        <f>VLOOKUP(A200,'Fichier FI (en entrée)'!B:AH,2,0)</f>
        <v>EV</v>
      </c>
      <c r="F200" s="14" t="b">
        <f t="shared" si="35"/>
        <v>1</v>
      </c>
      <c r="G200" s="14" t="b">
        <f>IFERROR(VLOOKUP(A200,'Calculs FA (auto)'!A:F,6,0),FALSE)</f>
        <v>0</v>
      </c>
      <c r="H200" s="14" t="b">
        <f t="shared" si="36"/>
        <v>0</v>
      </c>
      <c r="I200" s="16">
        <f>IFERROR(VLOOKUP(A200,'Moyennes FI (en entrée)'!B:N,7,0),"")</f>
        <v>8.2799999999999994</v>
      </c>
      <c r="J200" s="16">
        <f>IFERROR(VLOOKUP(VLOOKUP(A200,'Fichier FI (en entrée)'!B:AH,33,0),Modificateurs!A$2:B$5,2,0),0)</f>
        <v>0</v>
      </c>
      <c r="K200" s="16">
        <f>IFERROR(VLOOKUP(VLOOKUP(A200,'Redoub FI (en entrée)'!B:N,7,0),Modificateurs!A$8:B$11,2,0),0)</f>
        <v>0</v>
      </c>
      <c r="L200" s="16">
        <f>IFERROR(VLOOKUP(M200,Modificateurs!D$1:E$94,2,0),0)</f>
        <v>2</v>
      </c>
      <c r="M200" t="str">
        <f>VLOOKUP(A200,'Fichier FI (en entrée)'!B:AH,16,0)&amp;" "&amp;VLOOKUP(A200,'Fichier FI (en entrée)'!B:AH,20,0)&amp;" "&amp;VLOOKUP(A200,'Fichier FI (en entrée)'!B:AH,27,0)&amp;" "&amp;VLOOKUP(A200,'Fichier FI (en entrée)'!B:AH,29,0)</f>
        <v xml:space="preserve">S Physique-chimie  </v>
      </c>
      <c r="N200" t="str">
        <f>VLOOKUP(A200,'Fichier FI (en entrée)'!B:AH,8,0)</f>
        <v>En Terminale</v>
      </c>
      <c r="O200" t="b">
        <f>AND(C200&gt;Synthèse!B$8,C200&lt;Synthèse!B$10,NOT(Y200))</f>
        <v>1</v>
      </c>
      <c r="Q200" s="60">
        <f>ROUNDUP(C200/(Synthèse!$B$4+Synthèse!$B$1)*8,0)</f>
        <v>5</v>
      </c>
      <c r="R200" s="60">
        <f>IFERROR(VLOOKUP(A200,'Evaluations (formulaire)'!A:P,6,0)+VLOOKUP(A200,'Evaluations (formulaire)'!A:P,7,0),0)</f>
        <v>0</v>
      </c>
      <c r="S200" s="60">
        <f>IFERROR(VLOOKUP(A200,'Evaluations (formulaire)'!A:P,8,0),0)</f>
        <v>0</v>
      </c>
      <c r="T200" s="60">
        <f>IF(AND(ISBLANK(P200),Q200&lt;=2),Synthèse!$B$41,IF(AND(ISBLANK(P200),Q200&gt;=7),Synthèse!$C$41,R200+S200))</f>
        <v>0</v>
      </c>
      <c r="U200" s="60">
        <f t="shared" si="37"/>
        <v>10.28</v>
      </c>
      <c r="V200" s="60">
        <f t="shared" si="38"/>
        <v>1010</v>
      </c>
      <c r="X200" s="26">
        <v>2064</v>
      </c>
      <c r="Y200" s="26" t="b">
        <f>IFERROR(VLOOKUP(A200,'Calculs FA (auto)'!A:O,15,0),FALSE)</f>
        <v>0</v>
      </c>
      <c r="Z200" s="26">
        <f>IFERROR(VLOOKUP(A200,'Evaluations (formulaire)'!A:M,9,0),0)</f>
        <v>0</v>
      </c>
      <c r="AA200" s="135" t="b">
        <v>1</v>
      </c>
      <c r="AB200" s="135" t="b">
        <v>0</v>
      </c>
      <c r="AC200" s="135" t="b">
        <f t="shared" si="39"/>
        <v>1</v>
      </c>
      <c r="AD200" s="135" t="b">
        <f t="shared" si="40"/>
        <v>0</v>
      </c>
      <c r="AE200" s="135" t="b">
        <f t="shared" si="41"/>
        <v>0</v>
      </c>
      <c r="AF200" s="135" t="b">
        <f>AND(AC200,$V200&lt;=Synthèse!$B$44)</f>
        <v>0</v>
      </c>
      <c r="AG200" s="135" t="b">
        <f>AND(AD200,$V200&lt;=Synthèse!$B$44)</f>
        <v>0</v>
      </c>
      <c r="AH200" s="135" t="b">
        <f>AND(AE200,$V200&lt;=Synthèse!$B$44)</f>
        <v>0</v>
      </c>
      <c r="AI200" s="137" t="b">
        <v>0</v>
      </c>
      <c r="AJ200" s="137" t="b">
        <v>1</v>
      </c>
      <c r="AK200" s="137" t="b">
        <f t="shared" si="42"/>
        <v>0</v>
      </c>
      <c r="AL200" s="137" t="b">
        <f t="shared" si="43"/>
        <v>1</v>
      </c>
      <c r="AM200" s="137" t="b">
        <f>AND(AK200,$V200&lt;=Synthèse!$B$44)</f>
        <v>0</v>
      </c>
      <c r="AN200" s="137" t="b">
        <f>AND(AL200,$V200&lt;=Synthèse!$B$44)</f>
        <v>0</v>
      </c>
    </row>
    <row r="201" spans="1:40">
      <c r="A201" s="17">
        <v>214229</v>
      </c>
      <c r="B201" t="str">
        <f ca="1">VLOOKUP(A201,'Fichier FI (en entrée)'!B:AH,3,0)</f>
        <v>XPVLRYFNSZ</v>
      </c>
      <c r="C201">
        <f t="shared" si="33"/>
        <v>1468</v>
      </c>
      <c r="D201">
        <f t="shared" si="34"/>
        <v>1.7899999999999991</v>
      </c>
      <c r="E201" s="14" t="str">
        <f>VLOOKUP(A201,'Fichier FI (en entrée)'!B:AH,2,0)</f>
        <v>EV</v>
      </c>
      <c r="F201" s="14" t="b">
        <f t="shared" si="35"/>
        <v>1</v>
      </c>
      <c r="G201" s="14" t="b">
        <f>IFERROR(VLOOKUP(A201,'Calculs FA (auto)'!A:F,6,0),FALSE)</f>
        <v>1</v>
      </c>
      <c r="H201" s="14" t="b">
        <f t="shared" si="36"/>
        <v>1</v>
      </c>
      <c r="I201" s="16">
        <f>IFERROR(VLOOKUP(A201,'Moyennes FI (en entrée)'!B:N,7,0),"")</f>
        <v>9.7899999999999991</v>
      </c>
      <c r="J201" s="16">
        <f>IFERROR(VLOOKUP(VLOOKUP(A201,'Fichier FI (en entrée)'!B:AH,33,0),Modificateurs!A$2:B$5,2,0),0)</f>
        <v>0</v>
      </c>
      <c r="K201" s="16">
        <f>IFERROR(VLOOKUP(VLOOKUP(A201,'Redoub FI (en entrée)'!B:N,7,0),Modificateurs!A$8:B$11,2,0),0)</f>
        <v>0</v>
      </c>
      <c r="L201" s="16">
        <f>IFERROR(VLOOKUP(M201,Modificateurs!D$1:E$94,2,0),0)</f>
        <v>-8</v>
      </c>
      <c r="M201" t="str">
        <f>VLOOKUP(A201,'Fichier FI (en entrée)'!B:AH,16,0)&amp;" "&amp;VLOOKUP(A201,'Fichier FI (en entrée)'!B:AH,20,0)&amp;" "&amp;VLOOKUP(A201,'Fichier FI (en entrée)'!B:AH,27,0)&amp;" "&amp;VLOOKUP(A201,'Fichier FI (en entrée)'!B:AH,29,0)</f>
        <v xml:space="preserve">STMG Systèmes d'information et de gestion  </v>
      </c>
      <c r="N201" t="str">
        <f>VLOOKUP(A201,'Fichier FI (en entrée)'!B:AH,8,0)</f>
        <v>En Terminale</v>
      </c>
      <c r="O201" t="b">
        <f>AND(C201&gt;Synthèse!B$8,C201&lt;Synthèse!B$10,NOT(Y201))</f>
        <v>0</v>
      </c>
      <c r="Q201" s="60">
        <f>ROUNDUP(C201/(Synthèse!$B$4+Synthèse!$B$1)*8,0)</f>
        <v>7</v>
      </c>
      <c r="R201" s="60">
        <f>IFERROR(VLOOKUP(A201,'Evaluations (formulaire)'!A:P,6,0)+VLOOKUP(A201,'Evaluations (formulaire)'!A:P,7,0),0)</f>
        <v>0</v>
      </c>
      <c r="S201" s="60">
        <f>IFERROR(VLOOKUP(A201,'Evaluations (formulaire)'!A:P,8,0),0)</f>
        <v>0</v>
      </c>
      <c r="T201" s="60">
        <f>IF(AND(ISBLANK(P201),Q201&lt;=2),Synthèse!$B$41,IF(AND(ISBLANK(P201),Q201&gt;=7),Synthèse!$C$41,R201+S201))</f>
        <v>4.6296296296296294E-3</v>
      </c>
      <c r="U201" s="60">
        <f t="shared" si="37"/>
        <v>1.7946296296296287</v>
      </c>
      <c r="V201" s="60">
        <f t="shared" si="38"/>
        <v>1468</v>
      </c>
      <c r="X201" s="26">
        <v>856</v>
      </c>
      <c r="Y201" s="26" t="b">
        <f>IFERROR(VLOOKUP(A201,'Calculs FA (auto)'!A:O,15,0),FALSE)</f>
        <v>0</v>
      </c>
      <c r="Z201" s="26">
        <f>IFERROR(VLOOKUP(A201,'Evaluations (formulaire)'!A:M,9,0),0)</f>
        <v>0</v>
      </c>
      <c r="AA201" s="135" t="b">
        <v>0</v>
      </c>
      <c r="AB201" s="135" t="b">
        <v>1</v>
      </c>
      <c r="AC201" s="135" t="b">
        <f t="shared" si="39"/>
        <v>0</v>
      </c>
      <c r="AD201" s="135" t="b">
        <f t="shared" si="40"/>
        <v>1</v>
      </c>
      <c r="AE201" s="135" t="b">
        <f t="shared" si="41"/>
        <v>0</v>
      </c>
      <c r="AF201" s="135" t="b">
        <f>AND(AC201,$V201&lt;=Synthèse!$B$44)</f>
        <v>0</v>
      </c>
      <c r="AG201" s="135" t="b">
        <f>AND(AD201,$V201&lt;=Synthèse!$B$44)</f>
        <v>0</v>
      </c>
      <c r="AH201" s="135" t="b">
        <f>AND(AE201,$V201&lt;=Synthèse!$B$44)</f>
        <v>0</v>
      </c>
      <c r="AI201" s="137" t="b">
        <v>1</v>
      </c>
      <c r="AJ201" s="137" t="b">
        <v>0</v>
      </c>
      <c r="AK201" s="137" t="b">
        <f t="shared" si="42"/>
        <v>1</v>
      </c>
      <c r="AL201" s="137" t="b">
        <f t="shared" si="43"/>
        <v>0</v>
      </c>
      <c r="AM201" s="137" t="b">
        <f>AND(AK201,$V201&lt;=Synthèse!$B$44)</f>
        <v>0</v>
      </c>
      <c r="AN201" s="137" t="b">
        <f>AND(AL201,$V201&lt;=Synthèse!$B$44)</f>
        <v>0</v>
      </c>
    </row>
    <row r="202" spans="1:40">
      <c r="A202" s="17">
        <v>214237</v>
      </c>
      <c r="B202" t="str">
        <f ca="1">VLOOKUP(A202,'Fichier FI (en entrée)'!B:AH,3,0)</f>
        <v>YESEFQJQEU</v>
      </c>
      <c r="C202">
        <f t="shared" si="33"/>
        <v>1227</v>
      </c>
      <c r="D202">
        <f t="shared" si="34"/>
        <v>7.29</v>
      </c>
      <c r="E202" s="14" t="str">
        <f>VLOOKUP(A202,'Fichier FI (en entrée)'!B:AH,2,0)</f>
        <v>EV</v>
      </c>
      <c r="F202" s="14" t="b">
        <f t="shared" si="35"/>
        <v>1</v>
      </c>
      <c r="G202" s="14" t="b">
        <f>IFERROR(VLOOKUP(A202,'Calculs FA (auto)'!A:F,6,0),FALSE)</f>
        <v>1</v>
      </c>
      <c r="H202" s="14" t="b">
        <f t="shared" si="36"/>
        <v>1</v>
      </c>
      <c r="I202" s="16">
        <f>IFERROR(VLOOKUP(A202,'Moyennes FI (en entrée)'!B:N,7,0),"")</f>
        <v>5.29</v>
      </c>
      <c r="J202" s="16">
        <f>IFERROR(VLOOKUP(VLOOKUP(A202,'Fichier FI (en entrée)'!B:AH,33,0),Modificateurs!A$2:B$5,2,0),0)</f>
        <v>0</v>
      </c>
      <c r="K202" s="16">
        <f>IFERROR(VLOOKUP(VLOOKUP(A202,'Redoub FI (en entrée)'!B:N,7,0),Modificateurs!A$8:B$11,2,0),0)</f>
        <v>0</v>
      </c>
      <c r="L202" s="16">
        <f>IFERROR(VLOOKUP(M202,Modificateurs!D$1:E$94,2,0),0)</f>
        <v>2</v>
      </c>
      <c r="M202" t="str">
        <f>VLOOKUP(A202,'Fichier FI (en entrée)'!B:AH,16,0)&amp;" "&amp;VLOOKUP(A202,'Fichier FI (en entrée)'!B:AH,20,0)&amp;" "&amp;VLOOKUP(A202,'Fichier FI (en entrée)'!B:AH,27,0)&amp;" "&amp;VLOOKUP(A202,'Fichier FI (en entrée)'!B:AH,29,0)</f>
        <v xml:space="preserve">S Physique-chimie  </v>
      </c>
      <c r="N202" t="str">
        <f>VLOOKUP(A202,'Fichier FI (en entrée)'!B:AH,8,0)</f>
        <v>En Terminale</v>
      </c>
      <c r="O202" t="b">
        <f>AND(C202&gt;Synthèse!B$8,C202&lt;Synthèse!B$10,NOT(Y202))</f>
        <v>0</v>
      </c>
      <c r="Q202" s="60">
        <f>ROUNDUP(C202/(Synthèse!$B$4+Synthèse!$B$1)*8,0)</f>
        <v>6</v>
      </c>
      <c r="R202" s="60">
        <f>IFERROR(VLOOKUP(A202,'Evaluations (formulaire)'!A:P,6,0)+VLOOKUP(A202,'Evaluations (formulaire)'!A:P,7,0),0)</f>
        <v>0</v>
      </c>
      <c r="S202" s="60">
        <f>IFERROR(VLOOKUP(A202,'Evaluations (formulaire)'!A:P,8,0),0)</f>
        <v>0</v>
      </c>
      <c r="T202" s="60">
        <f>IF(AND(ISBLANK(P202),Q202&lt;=2),Synthèse!$B$41,IF(AND(ISBLANK(P202),Q202&gt;=7),Synthèse!$C$41,R202+S202))</f>
        <v>0</v>
      </c>
      <c r="U202" s="60">
        <f t="shared" si="37"/>
        <v>7.29</v>
      </c>
      <c r="V202" s="60">
        <f t="shared" si="38"/>
        <v>1225</v>
      </c>
      <c r="X202" s="26">
        <v>19</v>
      </c>
      <c r="Y202" s="26" t="b">
        <f>IFERROR(VLOOKUP(A202,'Calculs FA (auto)'!A:O,15,0),FALSE)</f>
        <v>1</v>
      </c>
      <c r="Z202" s="26">
        <f>IFERROR(VLOOKUP(A202,'Evaluations (formulaire)'!A:M,9,0),0)</f>
        <v>0</v>
      </c>
      <c r="AA202" s="135" t="b">
        <v>1</v>
      </c>
      <c r="AB202" s="135" t="b">
        <v>0</v>
      </c>
      <c r="AC202" s="135" t="b">
        <f t="shared" si="39"/>
        <v>1</v>
      </c>
      <c r="AD202" s="135" t="b">
        <f t="shared" si="40"/>
        <v>0</v>
      </c>
      <c r="AE202" s="135" t="b">
        <f t="shared" si="41"/>
        <v>0</v>
      </c>
      <c r="AF202" s="135" t="b">
        <f>AND(AC202,$V202&lt;=Synthèse!$B$44)</f>
        <v>0</v>
      </c>
      <c r="AG202" s="135" t="b">
        <f>AND(AD202,$V202&lt;=Synthèse!$B$44)</f>
        <v>0</v>
      </c>
      <c r="AH202" s="135" t="b">
        <f>AND(AE202,$V202&lt;=Synthèse!$B$44)</f>
        <v>0</v>
      </c>
      <c r="AI202" s="137" t="b">
        <v>0</v>
      </c>
      <c r="AJ202" s="137" t="b">
        <v>1</v>
      </c>
      <c r="AK202" s="137" t="b">
        <f t="shared" si="42"/>
        <v>0</v>
      </c>
      <c r="AL202" s="137" t="b">
        <f t="shared" si="43"/>
        <v>1</v>
      </c>
      <c r="AM202" s="137" t="b">
        <f>AND(AK202,$V202&lt;=Synthèse!$B$44)</f>
        <v>0</v>
      </c>
      <c r="AN202" s="137" t="b">
        <f>AND(AL202,$V202&lt;=Synthèse!$B$44)</f>
        <v>0</v>
      </c>
    </row>
    <row r="203" spans="1:40">
      <c r="A203" s="17">
        <v>214252</v>
      </c>
      <c r="B203" t="str">
        <f ca="1">VLOOKUP(A203,'Fichier FI (en entrée)'!B:AH,3,0)</f>
        <v>DNKZLWEISC</v>
      </c>
      <c r="C203">
        <f t="shared" si="33"/>
        <v>1267</v>
      </c>
      <c r="D203">
        <f t="shared" si="34"/>
        <v>6.5</v>
      </c>
      <c r="E203" s="14" t="str">
        <f>VLOOKUP(A203,'Fichier FI (en entrée)'!B:AH,2,0)</f>
        <v>EV</v>
      </c>
      <c r="F203" s="14" t="b">
        <f t="shared" si="35"/>
        <v>1</v>
      </c>
      <c r="G203" s="14" t="b">
        <f>IFERROR(VLOOKUP(A203,'Calculs FA (auto)'!A:F,6,0),FALSE)</f>
        <v>0</v>
      </c>
      <c r="H203" s="14" t="b">
        <f t="shared" si="36"/>
        <v>0</v>
      </c>
      <c r="I203" s="16">
        <f>IFERROR(VLOOKUP(A203,'Moyennes FI (en entrée)'!B:N,7,0),"")</f>
        <v>9.5</v>
      </c>
      <c r="J203" s="16">
        <f>IFERROR(VLOOKUP(VLOOKUP(A203,'Fichier FI (en entrée)'!B:AH,33,0),Modificateurs!A$2:B$5,2,0),0)</f>
        <v>0</v>
      </c>
      <c r="K203" s="16">
        <f>IFERROR(VLOOKUP(VLOOKUP(A203,'Redoub FI (en entrée)'!B:N,7,0),Modificateurs!A$8:B$11,2,0),0)</f>
        <v>0</v>
      </c>
      <c r="L203" s="16">
        <f>IFERROR(VLOOKUP(M203,Modificateurs!D$1:E$94,2,0),0)</f>
        <v>-3</v>
      </c>
      <c r="M203" t="str">
        <f>VLOOKUP(A203,'Fichier FI (en entrée)'!B:AH,16,0)&amp;" "&amp;VLOOKUP(A203,'Fichier FI (en entrée)'!B:AH,20,0)&amp;" "&amp;VLOOKUP(A203,'Fichier FI (en entrée)'!B:AH,27,0)&amp;" "&amp;VLOOKUP(A203,'Fichier FI (en entrée)'!B:AH,29,0)</f>
        <v xml:space="preserve">ES Mathématiques  </v>
      </c>
      <c r="N203" t="str">
        <f>VLOOKUP(A203,'Fichier FI (en entrée)'!B:AH,8,0)</f>
        <v>En Terminale</v>
      </c>
      <c r="O203" t="b">
        <f>AND(C203&gt;Synthèse!B$8,C203&lt;Synthèse!B$10,NOT(Y203))</f>
        <v>0</v>
      </c>
      <c r="P203" t="s">
        <v>2263</v>
      </c>
      <c r="Q203" s="60">
        <f>ROUNDUP(C203/(Synthèse!$B$4+Synthèse!$B$1)*8,0)</f>
        <v>6</v>
      </c>
      <c r="R203" s="60">
        <f>IFERROR(VLOOKUP(A203,'Evaluations (formulaire)'!A:P,6,0)+VLOOKUP(A203,'Evaluations (formulaire)'!A:P,7,0),0)</f>
        <v>0</v>
      </c>
      <c r="S203" s="60">
        <f>IFERROR(VLOOKUP(A203,'Evaluations (formulaire)'!A:P,8,0),0)</f>
        <v>0</v>
      </c>
      <c r="T203" s="60">
        <f>IF(AND(ISBLANK(P203),Q203&lt;=2),Synthèse!$B$41,IF(AND(ISBLANK(P203),Q203&gt;=7),Synthèse!$C$41,R203+S203))</f>
        <v>0</v>
      </c>
      <c r="U203" s="60">
        <f t="shared" si="37"/>
        <v>6.5</v>
      </c>
      <c r="V203" s="60">
        <f t="shared" si="38"/>
        <v>1267</v>
      </c>
      <c r="X203" s="26">
        <v>278</v>
      </c>
      <c r="Y203" s="26" t="b">
        <f>IFERROR(VLOOKUP(A203,'Calculs FA (auto)'!A:O,15,0),FALSE)</f>
        <v>0</v>
      </c>
      <c r="Z203" s="26">
        <f>IFERROR(VLOOKUP(A203,'Evaluations (formulaire)'!A:M,9,0),0)</f>
        <v>0</v>
      </c>
      <c r="AA203" s="135" t="b">
        <v>0</v>
      </c>
      <c r="AB203" s="135" t="b">
        <v>1</v>
      </c>
      <c r="AC203" s="135" t="b">
        <f t="shared" si="39"/>
        <v>0</v>
      </c>
      <c r="AD203" s="135" t="b">
        <f t="shared" si="40"/>
        <v>1</v>
      </c>
      <c r="AE203" s="135" t="b">
        <f t="shared" si="41"/>
        <v>0</v>
      </c>
      <c r="AF203" s="135" t="b">
        <f>AND(AC203,$V203&lt;=Synthèse!$B$44)</f>
        <v>0</v>
      </c>
      <c r="AG203" s="135" t="b">
        <f>AND(AD203,$V203&lt;=Synthèse!$B$44)</f>
        <v>0</v>
      </c>
      <c r="AH203" s="135" t="b">
        <f>AND(AE203,$V203&lt;=Synthèse!$B$44)</f>
        <v>0</v>
      </c>
      <c r="AI203" s="137" t="b">
        <v>1</v>
      </c>
      <c r="AJ203" s="137" t="b">
        <v>0</v>
      </c>
      <c r="AK203" s="137" t="b">
        <f t="shared" si="42"/>
        <v>1</v>
      </c>
      <c r="AL203" s="137" t="b">
        <f t="shared" si="43"/>
        <v>0</v>
      </c>
      <c r="AM203" s="137" t="b">
        <f>AND(AK203,$V203&lt;=Synthèse!$B$44)</f>
        <v>0</v>
      </c>
      <c r="AN203" s="137" t="b">
        <f>AND(AL203,$V203&lt;=Synthèse!$B$44)</f>
        <v>0</v>
      </c>
    </row>
    <row r="204" spans="1:40">
      <c r="A204" s="17">
        <v>214254</v>
      </c>
      <c r="B204" t="str">
        <f ca="1">VLOOKUP(A204,'Fichier FI (en entrée)'!B:AH,3,0)</f>
        <v>CJJWXUUIFZ</v>
      </c>
      <c r="C204">
        <f t="shared" si="33"/>
        <v>810</v>
      </c>
      <c r="D204">
        <f t="shared" si="34"/>
        <v>11.64</v>
      </c>
      <c r="E204" s="14" t="str">
        <f>VLOOKUP(A204,'Fichier FI (en entrée)'!B:AH,2,0)</f>
        <v>EV</v>
      </c>
      <c r="F204" s="14" t="b">
        <f t="shared" si="35"/>
        <v>1</v>
      </c>
      <c r="G204" s="14" t="b">
        <f>IFERROR(VLOOKUP(A204,'Calculs FA (auto)'!A:F,6,0),FALSE)</f>
        <v>0</v>
      </c>
      <c r="H204" s="14" t="b">
        <f t="shared" si="36"/>
        <v>0</v>
      </c>
      <c r="I204" s="16">
        <f>IFERROR(VLOOKUP(A204,'Moyennes FI (en entrée)'!B:N,7,0),"")</f>
        <v>9.64</v>
      </c>
      <c r="J204" s="16">
        <f>IFERROR(VLOOKUP(VLOOKUP(A204,'Fichier FI (en entrée)'!B:AH,33,0),Modificateurs!A$2:B$5,2,0),0)</f>
        <v>1</v>
      </c>
      <c r="K204" s="16">
        <f>IFERROR(VLOOKUP(VLOOKUP(A204,'Redoub FI (en entrée)'!B:N,7,0),Modificateurs!A$8:B$11,2,0),0)</f>
        <v>0</v>
      </c>
      <c r="L204" s="16">
        <f>IFERROR(VLOOKUP(M204,Modificateurs!D$1:E$94,2,0),0)</f>
        <v>1</v>
      </c>
      <c r="M204" t="str">
        <f>VLOOKUP(A204,'Fichier FI (en entrée)'!B:AH,16,0)&amp;" "&amp;VLOOKUP(A204,'Fichier FI (en entrée)'!B:AH,20,0)&amp;" "&amp;VLOOKUP(A204,'Fichier FI (en entrée)'!B:AH,27,0)&amp;" "&amp;VLOOKUP(A204,'Fichier FI (en entrée)'!B:AH,29,0)</f>
        <v xml:space="preserve">S Sciences de la vie et de la terre  </v>
      </c>
      <c r="N204" t="str">
        <f>VLOOKUP(A204,'Fichier FI (en entrée)'!B:AH,8,0)</f>
        <v>En Terminale</v>
      </c>
      <c r="O204" t="b">
        <f>AND(C204&gt;Synthèse!B$8,C204&lt;Synthèse!B$10,NOT(Y204))</f>
        <v>1</v>
      </c>
      <c r="Q204" s="60">
        <f>ROUNDUP(C204/(Synthèse!$B$4+Synthèse!$B$1)*8,0)</f>
        <v>4</v>
      </c>
      <c r="R204" s="60">
        <f>IFERROR(VLOOKUP(A204,'Evaluations (formulaire)'!A:P,6,0)+VLOOKUP(A204,'Evaluations (formulaire)'!A:P,7,0),0)</f>
        <v>0</v>
      </c>
      <c r="S204" s="60">
        <f>IFERROR(VLOOKUP(A204,'Evaluations (formulaire)'!A:P,8,0),0)</f>
        <v>0</v>
      </c>
      <c r="T204" s="60">
        <f>IF(AND(ISBLANK(P204),Q204&lt;=2),Synthèse!$B$41,IF(AND(ISBLANK(P204),Q204&gt;=7),Synthèse!$C$41,R204+S204))</f>
        <v>0</v>
      </c>
      <c r="U204" s="60">
        <f t="shared" si="37"/>
        <v>11.64</v>
      </c>
      <c r="V204" s="60">
        <f t="shared" si="38"/>
        <v>810</v>
      </c>
      <c r="X204" s="26">
        <v>1055</v>
      </c>
      <c r="Y204" s="26" t="b">
        <f>IFERROR(VLOOKUP(A204,'Calculs FA (auto)'!A:O,15,0),FALSE)</f>
        <v>0</v>
      </c>
      <c r="Z204" s="26">
        <f>IFERROR(VLOOKUP(A204,'Evaluations (formulaire)'!A:M,9,0),0)</f>
        <v>0</v>
      </c>
      <c r="AA204" s="135" t="b">
        <v>1</v>
      </c>
      <c r="AB204" s="135" t="b">
        <v>0</v>
      </c>
      <c r="AC204" s="135" t="b">
        <f t="shared" si="39"/>
        <v>1</v>
      </c>
      <c r="AD204" s="135" t="b">
        <f t="shared" si="40"/>
        <v>0</v>
      </c>
      <c r="AE204" s="135" t="b">
        <f t="shared" si="41"/>
        <v>0</v>
      </c>
      <c r="AF204" s="135" t="b">
        <f>AND(AC204,$V204&lt;=Synthèse!$B$44)</f>
        <v>0</v>
      </c>
      <c r="AG204" s="135" t="b">
        <f>AND(AD204,$V204&lt;=Synthèse!$B$44)</f>
        <v>0</v>
      </c>
      <c r="AH204" s="135" t="b">
        <f>AND(AE204,$V204&lt;=Synthèse!$B$44)</f>
        <v>0</v>
      </c>
      <c r="AI204" s="137" t="b">
        <v>0</v>
      </c>
      <c r="AJ204" s="137" t="b">
        <v>1</v>
      </c>
      <c r="AK204" s="137" t="b">
        <f t="shared" si="42"/>
        <v>0</v>
      </c>
      <c r="AL204" s="137" t="b">
        <f t="shared" si="43"/>
        <v>1</v>
      </c>
      <c r="AM204" s="137" t="b">
        <f>AND(AK204,$V204&lt;=Synthèse!$B$44)</f>
        <v>0</v>
      </c>
      <c r="AN204" s="137" t="b">
        <f>AND(AL204,$V204&lt;=Synthèse!$B$44)</f>
        <v>0</v>
      </c>
    </row>
    <row r="205" spans="1:40">
      <c r="A205" s="17">
        <v>214258</v>
      </c>
      <c r="B205" t="str">
        <f ca="1">VLOOKUP(A205,'Fichier FI (en entrée)'!B:AH,3,0)</f>
        <v>EROSRUWGCA</v>
      </c>
      <c r="C205">
        <f t="shared" si="33"/>
        <v>367</v>
      </c>
      <c r="D205">
        <f t="shared" si="34"/>
        <v>14.37</v>
      </c>
      <c r="E205" s="14" t="str">
        <f>VLOOKUP(A205,'Fichier FI (en entrée)'!B:AH,2,0)</f>
        <v>EV</v>
      </c>
      <c r="F205" s="14" t="b">
        <f t="shared" si="35"/>
        <v>1</v>
      </c>
      <c r="G205" s="14" t="b">
        <f>IFERROR(VLOOKUP(A205,'Calculs FA (auto)'!A:F,6,0),FALSE)</f>
        <v>0</v>
      </c>
      <c r="H205" s="14" t="b">
        <f t="shared" si="36"/>
        <v>0</v>
      </c>
      <c r="I205" s="16">
        <f>IFERROR(VLOOKUP(A205,'Moyennes FI (en entrée)'!B:N,7,0),"")</f>
        <v>11.37</v>
      </c>
      <c r="J205" s="16">
        <f>IFERROR(VLOOKUP(VLOOKUP(A205,'Fichier FI (en entrée)'!B:AH,33,0),Modificateurs!A$2:B$5,2,0),0)</f>
        <v>1</v>
      </c>
      <c r="K205" s="16">
        <f>IFERROR(VLOOKUP(VLOOKUP(A205,'Redoub FI (en entrée)'!B:N,7,0),Modificateurs!A$8:B$11,2,0),0)</f>
        <v>0</v>
      </c>
      <c r="L205" s="16">
        <f>IFERROR(VLOOKUP(M205,Modificateurs!D$1:E$94,2,0),0)</f>
        <v>2</v>
      </c>
      <c r="M205" t="str">
        <f>VLOOKUP(A205,'Fichier FI (en entrée)'!B:AH,16,0)&amp;" "&amp;VLOOKUP(A205,'Fichier FI (en entrée)'!B:AH,20,0)&amp;" "&amp;VLOOKUP(A205,'Fichier FI (en entrée)'!B:AH,27,0)&amp;" "&amp;VLOOKUP(A205,'Fichier FI (en entrée)'!B:AH,29,0)</f>
        <v xml:space="preserve">S Physique-chimie  </v>
      </c>
      <c r="N205" t="str">
        <f>VLOOKUP(A205,'Fichier FI (en entrée)'!B:AH,8,0)</f>
        <v>En Terminale</v>
      </c>
      <c r="O205" t="b">
        <f>AND(C205&gt;Synthèse!B$8,C205&lt;Synthèse!B$10,NOT(Y205))</f>
        <v>0</v>
      </c>
      <c r="Q205" s="60">
        <f>ROUNDUP(C205/(Synthèse!$B$4+Synthèse!$B$1)*8,0)</f>
        <v>2</v>
      </c>
      <c r="R205" s="60">
        <f>IFERROR(VLOOKUP(A205,'Evaluations (formulaire)'!A:P,6,0)+VLOOKUP(A205,'Evaluations (formulaire)'!A:P,7,0),0)</f>
        <v>0</v>
      </c>
      <c r="S205" s="60">
        <f>IFERROR(VLOOKUP(A205,'Evaluations (formulaire)'!A:P,8,0),0)</f>
        <v>0</v>
      </c>
      <c r="T205" s="60">
        <f>IF(AND(ISBLANK(P205),Q205&lt;=2),Synthèse!$B$41,IF(AND(ISBLANK(P205),Q205&gt;=7),Synthèse!$C$41,R205+S205))</f>
        <v>4.6511627906976744E-3</v>
      </c>
      <c r="U205" s="60">
        <f t="shared" si="37"/>
        <v>14.374651162790697</v>
      </c>
      <c r="V205" s="60">
        <f t="shared" si="38"/>
        <v>367</v>
      </c>
      <c r="X205" s="26">
        <v>650</v>
      </c>
      <c r="Y205" s="26" t="b">
        <f>IFERROR(VLOOKUP(A205,'Calculs FA (auto)'!A:O,15,0),FALSE)</f>
        <v>0</v>
      </c>
      <c r="Z205" s="26">
        <f>IFERROR(VLOOKUP(A205,'Evaluations (formulaire)'!A:M,9,0),0)</f>
        <v>0</v>
      </c>
      <c r="AA205" s="135" t="b">
        <v>1</v>
      </c>
      <c r="AB205" s="135" t="b">
        <v>0</v>
      </c>
      <c r="AC205" s="135" t="b">
        <f t="shared" si="39"/>
        <v>1</v>
      </c>
      <c r="AD205" s="135" t="b">
        <f t="shared" si="40"/>
        <v>0</v>
      </c>
      <c r="AE205" s="135" t="b">
        <f t="shared" si="41"/>
        <v>0</v>
      </c>
      <c r="AF205" s="135" t="b">
        <f>AND(AC205,$V205&lt;=Synthèse!$B$44)</f>
        <v>1</v>
      </c>
      <c r="AG205" s="135" t="b">
        <f>AND(AD205,$V205&lt;=Synthèse!$B$44)</f>
        <v>0</v>
      </c>
      <c r="AH205" s="135" t="b">
        <f>AND(AE205,$V205&lt;=Synthèse!$B$44)</f>
        <v>0</v>
      </c>
      <c r="AI205" s="137" t="b">
        <v>0</v>
      </c>
      <c r="AJ205" s="137" t="b">
        <v>1</v>
      </c>
      <c r="AK205" s="137" t="b">
        <f t="shared" si="42"/>
        <v>0</v>
      </c>
      <c r="AL205" s="137" t="b">
        <f t="shared" si="43"/>
        <v>1</v>
      </c>
      <c r="AM205" s="137" t="b">
        <f>AND(AK205,$V205&lt;=Synthèse!$B$44)</f>
        <v>0</v>
      </c>
      <c r="AN205" s="137" t="b">
        <f>AND(AL205,$V205&lt;=Synthèse!$B$44)</f>
        <v>1</v>
      </c>
    </row>
    <row r="206" spans="1:40">
      <c r="A206" s="17">
        <v>214271</v>
      </c>
      <c r="B206" t="str">
        <f ca="1">VLOOKUP(A206,'Fichier FI (en entrée)'!B:AH,3,0)</f>
        <v>GNWDAHIHUU</v>
      </c>
      <c r="C206">
        <f t="shared" si="33"/>
        <v>1368</v>
      </c>
      <c r="D206">
        <f t="shared" si="34"/>
        <v>4.3100000000000005</v>
      </c>
      <c r="E206" s="14" t="str">
        <f>VLOOKUP(A206,'Fichier FI (en entrée)'!B:AH,2,0)</f>
        <v>EV</v>
      </c>
      <c r="F206" s="14" t="b">
        <f t="shared" si="35"/>
        <v>1</v>
      </c>
      <c r="G206" s="14" t="b">
        <f>IFERROR(VLOOKUP(A206,'Calculs FA (auto)'!A:F,6,0),FALSE)</f>
        <v>1</v>
      </c>
      <c r="H206" s="14" t="b">
        <f t="shared" si="36"/>
        <v>1</v>
      </c>
      <c r="I206" s="16">
        <f>IFERROR(VLOOKUP(A206,'Moyennes FI (en entrée)'!B:N,7,0),"")</f>
        <v>11.31</v>
      </c>
      <c r="J206" s="16">
        <f>IFERROR(VLOOKUP(VLOOKUP(A206,'Fichier FI (en entrée)'!B:AH,33,0),Modificateurs!A$2:B$5,2,0),0)</f>
        <v>1</v>
      </c>
      <c r="K206" s="16">
        <f>IFERROR(VLOOKUP(VLOOKUP(A206,'Redoub FI (en entrée)'!B:N,7,0),Modificateurs!A$8:B$11,2,0),0)</f>
        <v>0</v>
      </c>
      <c r="L206" s="16">
        <f>IFERROR(VLOOKUP(M206,Modificateurs!D$1:E$94,2,0),0)</f>
        <v>-8</v>
      </c>
      <c r="M206" t="str">
        <f>VLOOKUP(A206,'Fichier FI (en entrée)'!B:AH,16,0)&amp;" "&amp;VLOOKUP(A206,'Fichier FI (en entrée)'!B:AH,20,0)&amp;" "&amp;VLOOKUP(A206,'Fichier FI (en entrée)'!B:AH,27,0)&amp;" "&amp;VLOOKUP(A206,'Fichier FI (en entrée)'!B:AH,29,0)</f>
        <v xml:space="preserve">STMG Systèmes d'information et de gestion  </v>
      </c>
      <c r="N206" t="str">
        <f>VLOOKUP(A206,'Fichier FI (en entrée)'!B:AH,8,0)</f>
        <v>En Terminale</v>
      </c>
      <c r="O206" t="b">
        <f>AND(C206&gt;Synthèse!B$8,C206&lt;Synthèse!B$10,NOT(Y206))</f>
        <v>0</v>
      </c>
      <c r="Q206" s="60">
        <f>ROUNDUP(C206/(Synthèse!$B$4+Synthèse!$B$1)*8,0)</f>
        <v>7</v>
      </c>
      <c r="R206" s="60">
        <f>IFERROR(VLOOKUP(A206,'Evaluations (formulaire)'!A:P,6,0)+VLOOKUP(A206,'Evaluations (formulaire)'!A:P,7,0),0)</f>
        <v>0</v>
      </c>
      <c r="S206" s="60">
        <f>IFERROR(VLOOKUP(A206,'Evaluations (formulaire)'!A:P,8,0),0)</f>
        <v>0</v>
      </c>
      <c r="T206" s="60">
        <f>IF(AND(ISBLANK(P206),Q206&lt;=2),Synthèse!$B$41,IF(AND(ISBLANK(P206),Q206&gt;=7),Synthèse!$C$41,R206+S206))</f>
        <v>4.6296296296296294E-3</v>
      </c>
      <c r="U206" s="60">
        <f t="shared" si="37"/>
        <v>4.3146296296296303</v>
      </c>
      <c r="V206" s="60">
        <f t="shared" si="38"/>
        <v>1368</v>
      </c>
      <c r="X206" s="26">
        <v>974</v>
      </c>
      <c r="Y206" s="26" t="b">
        <f>IFERROR(VLOOKUP(A206,'Calculs FA (auto)'!A:O,15,0),FALSE)</f>
        <v>0</v>
      </c>
      <c r="Z206" s="26">
        <f>IFERROR(VLOOKUP(A206,'Evaluations (formulaire)'!A:M,9,0),0)</f>
        <v>0</v>
      </c>
      <c r="AA206" s="135" t="b">
        <v>1</v>
      </c>
      <c r="AB206" s="135" t="b">
        <v>0</v>
      </c>
      <c r="AC206" s="135" t="b">
        <f t="shared" si="39"/>
        <v>1</v>
      </c>
      <c r="AD206" s="135" t="b">
        <f t="shared" si="40"/>
        <v>0</v>
      </c>
      <c r="AE206" s="135" t="b">
        <f t="shared" si="41"/>
        <v>0</v>
      </c>
      <c r="AF206" s="135" t="b">
        <f>AND(AC206,$V206&lt;=Synthèse!$B$44)</f>
        <v>0</v>
      </c>
      <c r="AG206" s="135" t="b">
        <f>AND(AD206,$V206&lt;=Synthèse!$B$44)</f>
        <v>0</v>
      </c>
      <c r="AH206" s="135" t="b">
        <f>AND(AE206,$V206&lt;=Synthèse!$B$44)</f>
        <v>0</v>
      </c>
      <c r="AI206" s="137" t="b">
        <v>0</v>
      </c>
      <c r="AJ206" s="137" t="b">
        <v>1</v>
      </c>
      <c r="AK206" s="137" t="b">
        <f t="shared" si="42"/>
        <v>0</v>
      </c>
      <c r="AL206" s="137" t="b">
        <f t="shared" si="43"/>
        <v>1</v>
      </c>
      <c r="AM206" s="137" t="b">
        <f>AND(AK206,$V206&lt;=Synthèse!$B$44)</f>
        <v>0</v>
      </c>
      <c r="AN206" s="137" t="b">
        <f>AND(AL206,$V206&lt;=Synthèse!$B$44)</f>
        <v>0</v>
      </c>
    </row>
    <row r="207" spans="1:40">
      <c r="A207" s="17">
        <v>214285</v>
      </c>
      <c r="B207" t="str">
        <f ca="1">VLOOKUP(A207,'Fichier FI (en entrée)'!B:AH,3,0)</f>
        <v>LNTQFVDDNC</v>
      </c>
      <c r="C207">
        <f t="shared" si="33"/>
        <v>1137</v>
      </c>
      <c r="D207">
        <f t="shared" si="34"/>
        <v>8.7800000000000011</v>
      </c>
      <c r="E207" s="14" t="str">
        <f>VLOOKUP(A207,'Fichier FI (en entrée)'!B:AH,2,0)</f>
        <v>EV</v>
      </c>
      <c r="F207" s="14" t="b">
        <f t="shared" si="35"/>
        <v>1</v>
      </c>
      <c r="G207" s="14" t="b">
        <f>IFERROR(VLOOKUP(A207,'Calculs FA (auto)'!A:F,6,0),FALSE)</f>
        <v>1</v>
      </c>
      <c r="H207" s="14" t="b">
        <f t="shared" si="36"/>
        <v>1</v>
      </c>
      <c r="I207" s="16">
        <f>IFERROR(VLOOKUP(A207,'Moyennes FI (en entrée)'!B:N,7,0),"")</f>
        <v>7.78</v>
      </c>
      <c r="J207" s="16">
        <f>IFERROR(VLOOKUP(VLOOKUP(A207,'Fichier FI (en entrée)'!B:AH,33,0),Modificateurs!A$2:B$5,2,0),0)</f>
        <v>0</v>
      </c>
      <c r="K207" s="16">
        <f>IFERROR(VLOOKUP(VLOOKUP(A207,'Redoub FI (en entrée)'!B:N,7,0),Modificateurs!A$8:B$11,2,0),0)</f>
        <v>0</v>
      </c>
      <c r="L207" s="16">
        <f>IFERROR(VLOOKUP(M207,Modificateurs!D$1:E$94,2,0),0)</f>
        <v>1</v>
      </c>
      <c r="M207" t="str">
        <f>VLOOKUP(A207,'Fichier FI (en entrée)'!B:AH,16,0)&amp;" "&amp;VLOOKUP(A207,'Fichier FI (en entrée)'!B:AH,20,0)&amp;" "&amp;VLOOKUP(A207,'Fichier FI (en entrée)'!B:AH,27,0)&amp;" "&amp;VLOOKUP(A207,'Fichier FI (en entrée)'!B:AH,29,0)</f>
        <v xml:space="preserve">S Sciences de la vie et de la terre  </v>
      </c>
      <c r="N207" t="str">
        <f>VLOOKUP(A207,'Fichier FI (en entrée)'!B:AH,8,0)</f>
        <v>En Terminale</v>
      </c>
      <c r="O207" t="b">
        <f>AND(C207&gt;Synthèse!B$8,C207&lt;Synthèse!B$10,NOT(Y207))</f>
        <v>0</v>
      </c>
      <c r="P207" t="s">
        <v>2257</v>
      </c>
      <c r="Q207" s="60">
        <f>ROUNDUP(C207/(Synthèse!$B$4+Synthèse!$B$1)*8,0)</f>
        <v>6</v>
      </c>
      <c r="R207" s="60">
        <f>IFERROR(VLOOKUP(A207,'Evaluations (formulaire)'!A:P,6,0)+VLOOKUP(A207,'Evaluations (formulaire)'!A:P,7,0),0)</f>
        <v>0</v>
      </c>
      <c r="S207" s="60">
        <f>IFERROR(VLOOKUP(A207,'Evaluations (formulaire)'!A:P,8,0),0)</f>
        <v>0</v>
      </c>
      <c r="T207" s="60">
        <f>IF(AND(ISBLANK(P207),Q207&lt;=2),Synthèse!$B$41,IF(AND(ISBLANK(P207),Q207&gt;=7),Synthèse!$C$41,R207+S207))</f>
        <v>0</v>
      </c>
      <c r="U207" s="60">
        <f t="shared" si="37"/>
        <v>8.7800000000000011</v>
      </c>
      <c r="V207" s="60">
        <f t="shared" si="38"/>
        <v>1135</v>
      </c>
      <c r="X207" s="26">
        <v>1974</v>
      </c>
      <c r="Y207" s="26" t="b">
        <f>IFERROR(VLOOKUP(A207,'Calculs FA (auto)'!A:O,15,0),FALSE)</f>
        <v>1</v>
      </c>
      <c r="Z207" s="26">
        <f>IFERROR(VLOOKUP(A207,'Evaluations (formulaire)'!A:M,9,0),0)</f>
        <v>0</v>
      </c>
      <c r="AA207" s="135" t="b">
        <v>0</v>
      </c>
      <c r="AB207" s="135" t="b">
        <v>1</v>
      </c>
      <c r="AC207" s="135" t="b">
        <f t="shared" si="39"/>
        <v>0</v>
      </c>
      <c r="AD207" s="135" t="b">
        <f t="shared" si="40"/>
        <v>1</v>
      </c>
      <c r="AE207" s="135" t="b">
        <f t="shared" si="41"/>
        <v>0</v>
      </c>
      <c r="AF207" s="135" t="b">
        <f>AND(AC207,$V207&lt;=Synthèse!$B$44)</f>
        <v>0</v>
      </c>
      <c r="AG207" s="135" t="b">
        <f>AND(AD207,$V207&lt;=Synthèse!$B$44)</f>
        <v>0</v>
      </c>
      <c r="AH207" s="135" t="b">
        <f>AND(AE207,$V207&lt;=Synthèse!$B$44)</f>
        <v>0</v>
      </c>
      <c r="AI207" s="137" t="b">
        <v>1</v>
      </c>
      <c r="AJ207" s="137" t="b">
        <v>0</v>
      </c>
      <c r="AK207" s="137" t="b">
        <f t="shared" si="42"/>
        <v>1</v>
      </c>
      <c r="AL207" s="137" t="b">
        <f t="shared" si="43"/>
        <v>0</v>
      </c>
      <c r="AM207" s="137" t="b">
        <f>AND(AK207,$V207&lt;=Synthèse!$B$44)</f>
        <v>0</v>
      </c>
      <c r="AN207" s="137" t="b">
        <f>AND(AL207,$V207&lt;=Synthèse!$B$44)</f>
        <v>0</v>
      </c>
    </row>
    <row r="208" spans="1:40">
      <c r="A208" s="17">
        <v>214289</v>
      </c>
      <c r="B208" t="str">
        <f ca="1">VLOOKUP(A208,'Fichier FI (en entrée)'!B:AH,3,0)</f>
        <v>VRUMVOTZPF</v>
      </c>
      <c r="C208">
        <f t="shared" si="33"/>
        <v>1560</v>
      </c>
      <c r="D208">
        <f t="shared" si="34"/>
        <v>-0.5</v>
      </c>
      <c r="E208" s="14" t="str">
        <f>VLOOKUP(A208,'Fichier FI (en entrée)'!B:AH,2,0)</f>
        <v>EV</v>
      </c>
      <c r="F208" s="14" t="b">
        <f t="shared" si="35"/>
        <v>1</v>
      </c>
      <c r="G208" s="14" t="b">
        <f>IFERROR(VLOOKUP(A208,'Calculs FA (auto)'!A:F,6,0),FALSE)</f>
        <v>1</v>
      </c>
      <c r="H208" s="14" t="b">
        <f t="shared" si="36"/>
        <v>1</v>
      </c>
      <c r="I208" s="16">
        <f>IFERROR(VLOOKUP(A208,'Moyennes FI (en entrée)'!B:N,7,0),"")</f>
        <v>7.5</v>
      </c>
      <c r="J208" s="16">
        <f>IFERROR(VLOOKUP(VLOOKUP(A208,'Fichier FI (en entrée)'!B:AH,33,0),Modificateurs!A$2:B$5,2,0),0)</f>
        <v>0</v>
      </c>
      <c r="K208" s="16">
        <f>IFERROR(VLOOKUP(VLOOKUP(A208,'Redoub FI (en entrée)'!B:N,7,0),Modificateurs!A$8:B$11,2,0),0)</f>
        <v>0</v>
      </c>
      <c r="L208" s="16">
        <f>IFERROR(VLOOKUP(M208,Modificateurs!D$1:E$94,2,0),0)</f>
        <v>-8</v>
      </c>
      <c r="M208" t="str">
        <f>VLOOKUP(A208,'Fichier FI (en entrée)'!B:AH,16,0)&amp;" "&amp;VLOOKUP(A208,'Fichier FI (en entrée)'!B:AH,20,0)&amp;" "&amp;VLOOKUP(A208,'Fichier FI (en entrée)'!B:AH,27,0)&amp;" "&amp;VLOOKUP(A208,'Fichier FI (en entrée)'!B:AH,29,0)</f>
        <v xml:space="preserve">STMG Systèmes d'information et de gestion  </v>
      </c>
      <c r="N208" t="str">
        <f>VLOOKUP(A208,'Fichier FI (en entrée)'!B:AH,8,0)</f>
        <v>En Terminale</v>
      </c>
      <c r="O208" t="b">
        <f>AND(C208&gt;Synthèse!B$8,C208&lt;Synthèse!B$10,NOT(Y208))</f>
        <v>0</v>
      </c>
      <c r="Q208" s="60">
        <f>ROUNDUP(C208/(Synthèse!$B$4+Synthèse!$B$1)*8,0)</f>
        <v>8</v>
      </c>
      <c r="R208" s="60">
        <f>IFERROR(VLOOKUP(A208,'Evaluations (formulaire)'!A:P,6,0)+VLOOKUP(A208,'Evaluations (formulaire)'!A:P,7,0),0)</f>
        <v>0</v>
      </c>
      <c r="S208" s="60">
        <f>IFERROR(VLOOKUP(A208,'Evaluations (formulaire)'!A:P,8,0),0)</f>
        <v>0</v>
      </c>
      <c r="T208" s="60">
        <f>IF(AND(ISBLANK(P208),Q208&lt;=2),Synthèse!$B$41,IF(AND(ISBLANK(P208),Q208&gt;=7),Synthèse!$C$41,R208+S208))</f>
        <v>4.6296296296296294E-3</v>
      </c>
      <c r="U208" s="60">
        <f t="shared" si="37"/>
        <v>-0.49537037037037035</v>
      </c>
      <c r="V208" s="60">
        <f t="shared" si="38"/>
        <v>1559</v>
      </c>
      <c r="X208" s="26">
        <v>373</v>
      </c>
      <c r="Y208" s="26" t="b">
        <f>IFERROR(VLOOKUP(A208,'Calculs FA (auto)'!A:O,15,0),FALSE)</f>
        <v>0</v>
      </c>
      <c r="Z208" s="26">
        <f>IFERROR(VLOOKUP(A208,'Evaluations (formulaire)'!A:M,9,0),0)</f>
        <v>0</v>
      </c>
      <c r="AA208" s="135" t="b">
        <v>1</v>
      </c>
      <c r="AB208" s="135" t="b">
        <v>0</v>
      </c>
      <c r="AC208" s="135" t="b">
        <f t="shared" si="39"/>
        <v>1</v>
      </c>
      <c r="AD208" s="135" t="b">
        <f t="shared" si="40"/>
        <v>0</v>
      </c>
      <c r="AE208" s="135" t="b">
        <f t="shared" si="41"/>
        <v>0</v>
      </c>
      <c r="AF208" s="135" t="b">
        <f>AND(AC208,$V208&lt;=Synthèse!$B$44)</f>
        <v>0</v>
      </c>
      <c r="AG208" s="135" t="b">
        <f>AND(AD208,$V208&lt;=Synthèse!$B$44)</f>
        <v>0</v>
      </c>
      <c r="AH208" s="135" t="b">
        <f>AND(AE208,$V208&lt;=Synthèse!$B$44)</f>
        <v>0</v>
      </c>
      <c r="AI208" s="137" t="b">
        <v>0</v>
      </c>
      <c r="AJ208" s="137" t="b">
        <v>1</v>
      </c>
      <c r="AK208" s="137" t="b">
        <f t="shared" si="42"/>
        <v>0</v>
      </c>
      <c r="AL208" s="137" t="b">
        <f t="shared" si="43"/>
        <v>1</v>
      </c>
      <c r="AM208" s="137" t="b">
        <f>AND(AK208,$V208&lt;=Synthèse!$B$44)</f>
        <v>0</v>
      </c>
      <c r="AN208" s="137" t="b">
        <f>AND(AL208,$V208&lt;=Synthèse!$B$44)</f>
        <v>0</v>
      </c>
    </row>
    <row r="209" spans="1:40">
      <c r="A209" s="17">
        <v>214292</v>
      </c>
      <c r="B209" t="str">
        <f ca="1">VLOOKUP(A209,'Fichier FI (en entrée)'!B:AH,3,0)</f>
        <v>ZUFOHTWKJE</v>
      </c>
      <c r="C209">
        <f t="shared" si="33"/>
        <v>328</v>
      </c>
      <c r="D209">
        <f t="shared" si="34"/>
        <v>14.62</v>
      </c>
      <c r="E209" s="14" t="str">
        <f>VLOOKUP(A209,'Fichier FI (en entrée)'!B:AH,2,0)</f>
        <v>EV</v>
      </c>
      <c r="F209" s="14" t="b">
        <f t="shared" si="35"/>
        <v>1</v>
      </c>
      <c r="G209" s="14" t="b">
        <f>IFERROR(VLOOKUP(A209,'Calculs FA (auto)'!A:F,6,0),FALSE)</f>
        <v>0</v>
      </c>
      <c r="H209" s="14" t="b">
        <f t="shared" si="36"/>
        <v>0</v>
      </c>
      <c r="I209" s="16">
        <f>IFERROR(VLOOKUP(A209,'Moyennes FI (en entrée)'!B:N,7,0),"")</f>
        <v>11.62</v>
      </c>
      <c r="J209" s="16">
        <f>IFERROR(VLOOKUP(VLOOKUP(A209,'Fichier FI (en entrée)'!B:AH,33,0),Modificateurs!A$2:B$5,2,0),0)</f>
        <v>1</v>
      </c>
      <c r="K209" s="16">
        <f>IFERROR(VLOOKUP(VLOOKUP(A209,'Redoub FI (en entrée)'!B:N,7,0),Modificateurs!A$8:B$11,2,0),0)</f>
        <v>0</v>
      </c>
      <c r="L209" s="16">
        <f>IFERROR(VLOOKUP(M209,Modificateurs!D$1:E$94,2,0),0)</f>
        <v>2</v>
      </c>
      <c r="M209" t="str">
        <f>VLOOKUP(A209,'Fichier FI (en entrée)'!B:AH,16,0)&amp;" "&amp;VLOOKUP(A209,'Fichier FI (en entrée)'!B:AH,20,0)&amp;" "&amp;VLOOKUP(A209,'Fichier FI (en entrée)'!B:AH,27,0)&amp;" "&amp;VLOOKUP(A209,'Fichier FI (en entrée)'!B:AH,29,0)</f>
        <v xml:space="preserve">S Physique-chimie  </v>
      </c>
      <c r="N209" t="str">
        <f>VLOOKUP(A209,'Fichier FI (en entrée)'!B:AH,8,0)</f>
        <v>En Terminale</v>
      </c>
      <c r="O209" t="b">
        <f>AND(C209&gt;Synthèse!B$8,C209&lt;Synthèse!B$10,NOT(Y209))</f>
        <v>0</v>
      </c>
      <c r="Q209" s="60">
        <f>ROUNDUP(C209/(Synthèse!$B$4+Synthèse!$B$1)*8,0)</f>
        <v>2</v>
      </c>
      <c r="R209" s="60">
        <f>IFERROR(VLOOKUP(A209,'Evaluations (formulaire)'!A:P,6,0)+VLOOKUP(A209,'Evaluations (formulaire)'!A:P,7,0),0)</f>
        <v>0</v>
      </c>
      <c r="S209" s="60">
        <f>IFERROR(VLOOKUP(A209,'Evaluations (formulaire)'!A:P,8,0),0)</f>
        <v>0</v>
      </c>
      <c r="T209" s="60">
        <f>IF(AND(ISBLANK(P209),Q209&lt;=2),Synthèse!$B$41,IF(AND(ISBLANK(P209),Q209&gt;=7),Synthèse!$C$41,R209+S209))</f>
        <v>4.6511627906976744E-3</v>
      </c>
      <c r="U209" s="60">
        <f t="shared" si="37"/>
        <v>14.624651162790697</v>
      </c>
      <c r="V209" s="60">
        <f t="shared" si="38"/>
        <v>327</v>
      </c>
      <c r="X209" s="26">
        <v>1399</v>
      </c>
      <c r="Y209" s="26" t="b">
        <f>IFERROR(VLOOKUP(A209,'Calculs FA (auto)'!A:O,15,0),FALSE)</f>
        <v>0</v>
      </c>
      <c r="Z209" s="26">
        <f>IFERROR(VLOOKUP(A209,'Evaluations (formulaire)'!A:M,9,0),0)</f>
        <v>0</v>
      </c>
      <c r="AA209" s="135" t="b">
        <v>1</v>
      </c>
      <c r="AB209" s="135" t="b">
        <v>0</v>
      </c>
      <c r="AC209" s="135" t="b">
        <f t="shared" si="39"/>
        <v>1</v>
      </c>
      <c r="AD209" s="135" t="b">
        <f t="shared" si="40"/>
        <v>0</v>
      </c>
      <c r="AE209" s="135" t="b">
        <f t="shared" si="41"/>
        <v>0</v>
      </c>
      <c r="AF209" s="135" t="b">
        <f>AND(AC209,$V209&lt;=Synthèse!$B$44)</f>
        <v>1</v>
      </c>
      <c r="AG209" s="135" t="b">
        <f>AND(AD209,$V209&lt;=Synthèse!$B$44)</f>
        <v>0</v>
      </c>
      <c r="AH209" s="135" t="b">
        <f>AND(AE209,$V209&lt;=Synthèse!$B$44)</f>
        <v>0</v>
      </c>
      <c r="AI209" s="137" t="b">
        <v>0</v>
      </c>
      <c r="AJ209" s="137" t="b">
        <v>1</v>
      </c>
      <c r="AK209" s="137" t="b">
        <f t="shared" si="42"/>
        <v>0</v>
      </c>
      <c r="AL209" s="137" t="b">
        <f t="shared" si="43"/>
        <v>1</v>
      </c>
      <c r="AM209" s="137" t="b">
        <f>AND(AK209,$V209&lt;=Synthèse!$B$44)</f>
        <v>0</v>
      </c>
      <c r="AN209" s="137" t="b">
        <f>AND(AL209,$V209&lt;=Synthèse!$B$44)</f>
        <v>1</v>
      </c>
    </row>
    <row r="210" spans="1:40">
      <c r="A210" s="17">
        <v>214309</v>
      </c>
      <c r="B210" t="str">
        <f ca="1">VLOOKUP(A210,'Fichier FI (en entrée)'!B:AH,3,0)</f>
        <v>PFSIBJYXPK</v>
      </c>
      <c r="C210">
        <f t="shared" si="33"/>
        <v>1084</v>
      </c>
      <c r="D210">
        <f t="shared" si="34"/>
        <v>9.52</v>
      </c>
      <c r="E210" s="14" t="str">
        <f>VLOOKUP(A210,'Fichier FI (en entrée)'!B:AH,2,0)</f>
        <v>EV</v>
      </c>
      <c r="F210" s="14" t="b">
        <f t="shared" si="35"/>
        <v>1</v>
      </c>
      <c r="G210" s="14" t="b">
        <f>IFERROR(VLOOKUP(A210,'Calculs FA (auto)'!A:F,6,0),FALSE)</f>
        <v>0</v>
      </c>
      <c r="H210" s="14" t="b">
        <f t="shared" si="36"/>
        <v>0</v>
      </c>
      <c r="I210" s="16">
        <f>IFERROR(VLOOKUP(A210,'Moyennes FI (en entrée)'!B:N,7,0),"")</f>
        <v>7.52</v>
      </c>
      <c r="J210" s="16">
        <f>IFERROR(VLOOKUP(VLOOKUP(A210,'Fichier FI (en entrée)'!B:AH,33,0),Modificateurs!A$2:B$5,2,0),0)</f>
        <v>0</v>
      </c>
      <c r="K210" s="16">
        <f>IFERROR(VLOOKUP(VLOOKUP(A210,'Redoub FI (en entrée)'!B:N,7,0),Modificateurs!A$8:B$11,2,0),0)</f>
        <v>0</v>
      </c>
      <c r="L210" s="16">
        <f>IFERROR(VLOOKUP(M210,Modificateurs!D$1:E$94,2,0),0)</f>
        <v>2</v>
      </c>
      <c r="M210" t="str">
        <f>VLOOKUP(A210,'Fichier FI (en entrée)'!B:AH,16,0)&amp;" "&amp;VLOOKUP(A210,'Fichier FI (en entrée)'!B:AH,20,0)&amp;" "&amp;VLOOKUP(A210,'Fichier FI (en entrée)'!B:AH,27,0)&amp;" "&amp;VLOOKUP(A210,'Fichier FI (en entrée)'!B:AH,29,0)</f>
        <v xml:space="preserve">S Physique-chimie  </v>
      </c>
      <c r="N210" t="str">
        <f>VLOOKUP(A210,'Fichier FI (en entrée)'!B:AH,8,0)</f>
        <v>En Terminale</v>
      </c>
      <c r="O210" t="b">
        <f>AND(C210&gt;Synthèse!B$8,C210&lt;Synthèse!B$10,NOT(Y210))</f>
        <v>1</v>
      </c>
      <c r="Q210" s="60">
        <f>ROUNDUP(C210/(Synthèse!$B$4+Synthèse!$B$1)*8,0)</f>
        <v>6</v>
      </c>
      <c r="R210" s="60">
        <f>IFERROR(VLOOKUP(A210,'Evaluations (formulaire)'!A:P,6,0)+VLOOKUP(A210,'Evaluations (formulaire)'!A:P,7,0),0)</f>
        <v>0</v>
      </c>
      <c r="S210" s="60">
        <f>IFERROR(VLOOKUP(A210,'Evaluations (formulaire)'!A:P,8,0),0)</f>
        <v>0</v>
      </c>
      <c r="T210" s="60">
        <f>IF(AND(ISBLANK(P210),Q210&lt;=2),Synthèse!$B$41,IF(AND(ISBLANK(P210),Q210&gt;=7),Synthèse!$C$41,R210+S210))</f>
        <v>0</v>
      </c>
      <c r="U210" s="60">
        <f t="shared" si="37"/>
        <v>9.52</v>
      </c>
      <c r="V210" s="60">
        <f t="shared" si="38"/>
        <v>1082</v>
      </c>
      <c r="X210" s="26">
        <v>847</v>
      </c>
      <c r="Y210" s="26" t="b">
        <f>IFERROR(VLOOKUP(A210,'Calculs FA (auto)'!A:O,15,0),FALSE)</f>
        <v>0</v>
      </c>
      <c r="Z210" s="26">
        <f>IFERROR(VLOOKUP(A210,'Evaluations (formulaire)'!A:M,9,0),0)</f>
        <v>0</v>
      </c>
      <c r="AA210" s="135" t="b">
        <v>1</v>
      </c>
      <c r="AB210" s="135" t="b">
        <v>0</v>
      </c>
      <c r="AC210" s="135" t="b">
        <f t="shared" si="39"/>
        <v>1</v>
      </c>
      <c r="AD210" s="135" t="b">
        <f t="shared" si="40"/>
        <v>0</v>
      </c>
      <c r="AE210" s="135" t="b">
        <f t="shared" si="41"/>
        <v>0</v>
      </c>
      <c r="AF210" s="135" t="b">
        <f>AND(AC210,$V210&lt;=Synthèse!$B$44)</f>
        <v>0</v>
      </c>
      <c r="AG210" s="135" t="b">
        <f>AND(AD210,$V210&lt;=Synthèse!$B$44)</f>
        <v>0</v>
      </c>
      <c r="AH210" s="135" t="b">
        <f>AND(AE210,$V210&lt;=Synthèse!$B$44)</f>
        <v>0</v>
      </c>
      <c r="AI210" s="137" t="b">
        <v>0</v>
      </c>
      <c r="AJ210" s="137" t="b">
        <v>1</v>
      </c>
      <c r="AK210" s="137" t="b">
        <f t="shared" si="42"/>
        <v>0</v>
      </c>
      <c r="AL210" s="137" t="b">
        <f t="shared" si="43"/>
        <v>1</v>
      </c>
      <c r="AM210" s="137" t="b">
        <f>AND(AK210,$V210&lt;=Synthèse!$B$44)</f>
        <v>0</v>
      </c>
      <c r="AN210" s="137" t="b">
        <f>AND(AL210,$V210&lt;=Synthèse!$B$44)</f>
        <v>0</v>
      </c>
    </row>
    <row r="211" spans="1:40">
      <c r="A211" s="17">
        <v>214314</v>
      </c>
      <c r="B211" t="str">
        <f ca="1">VLOOKUP(A211,'Fichier FI (en entrée)'!B:AH,3,0)</f>
        <v>RFAQVVVWCV</v>
      </c>
      <c r="C211">
        <f t="shared" si="33"/>
        <v>1471</v>
      </c>
      <c r="D211">
        <f t="shared" si="34"/>
        <v>1.7799999999999994</v>
      </c>
      <c r="E211" s="14" t="str">
        <f>VLOOKUP(A211,'Fichier FI (en entrée)'!B:AH,2,0)</f>
        <v>EV</v>
      </c>
      <c r="F211" s="14" t="b">
        <f t="shared" si="35"/>
        <v>1</v>
      </c>
      <c r="G211" s="14" t="b">
        <f>IFERROR(VLOOKUP(A211,'Calculs FA (auto)'!A:F,6,0),FALSE)</f>
        <v>0</v>
      </c>
      <c r="H211" s="14" t="b">
        <f t="shared" si="36"/>
        <v>0</v>
      </c>
      <c r="I211" s="16">
        <f>IFERROR(VLOOKUP(A211,'Moyennes FI (en entrée)'!B:N,7,0),"")</f>
        <v>9.7799999999999994</v>
      </c>
      <c r="J211" s="16">
        <f>IFERROR(VLOOKUP(VLOOKUP(A211,'Fichier FI (en entrée)'!B:AH,33,0),Modificateurs!A$2:B$5,2,0),0)</f>
        <v>0</v>
      </c>
      <c r="K211" s="16">
        <f>IFERROR(VLOOKUP(VLOOKUP(A211,'Redoub FI (en entrée)'!B:N,7,0),Modificateurs!A$8:B$11,2,0),0)</f>
        <v>0</v>
      </c>
      <c r="L211" s="16">
        <f>IFERROR(VLOOKUP(M211,Modificateurs!D$1:E$94,2,0),0)</f>
        <v>-8</v>
      </c>
      <c r="M211" t="str">
        <f>VLOOKUP(A211,'Fichier FI (en entrée)'!B:AH,16,0)&amp;" "&amp;VLOOKUP(A211,'Fichier FI (en entrée)'!B:AH,20,0)&amp;" "&amp;VLOOKUP(A211,'Fichier FI (en entrée)'!B:AH,27,0)&amp;" "&amp;VLOOKUP(A211,'Fichier FI (en entrée)'!B:AH,29,0)</f>
        <v xml:space="preserve">STMG Systèmes d'information et de gestion  </v>
      </c>
      <c r="N211" t="str">
        <f>VLOOKUP(A211,'Fichier FI (en entrée)'!B:AH,8,0)</f>
        <v>En Terminale</v>
      </c>
      <c r="O211" t="b">
        <f>AND(C211&gt;Synthèse!B$8,C211&lt;Synthèse!B$10,NOT(Y211))</f>
        <v>0</v>
      </c>
      <c r="Q211" s="60">
        <f>ROUNDUP(C211/(Synthèse!$B$4+Synthèse!$B$1)*8,0)</f>
        <v>7</v>
      </c>
      <c r="R211" s="60">
        <f>IFERROR(VLOOKUP(A211,'Evaluations (formulaire)'!A:P,6,0)+VLOOKUP(A211,'Evaluations (formulaire)'!A:P,7,0),0)</f>
        <v>0</v>
      </c>
      <c r="S211" s="60">
        <f>IFERROR(VLOOKUP(A211,'Evaluations (formulaire)'!A:P,8,0),0)</f>
        <v>0</v>
      </c>
      <c r="T211" s="60">
        <f>IF(AND(ISBLANK(P211),Q211&lt;=2),Synthèse!$B$41,IF(AND(ISBLANK(P211),Q211&gt;=7),Synthèse!$C$41,R211+S211))</f>
        <v>4.6296296296296294E-3</v>
      </c>
      <c r="U211" s="60">
        <f t="shared" si="37"/>
        <v>1.7846296296296289</v>
      </c>
      <c r="V211" s="60">
        <f t="shared" si="38"/>
        <v>1471</v>
      </c>
      <c r="X211" s="26">
        <v>230</v>
      </c>
      <c r="Y211" s="26" t="b">
        <f>IFERROR(VLOOKUP(A211,'Calculs FA (auto)'!A:O,15,0),FALSE)</f>
        <v>0</v>
      </c>
      <c r="Z211" s="26">
        <f>IFERROR(VLOOKUP(A211,'Evaluations (formulaire)'!A:M,9,0),0)</f>
        <v>0</v>
      </c>
      <c r="AA211" s="135" t="b">
        <v>0</v>
      </c>
      <c r="AB211" s="135" t="b">
        <v>1</v>
      </c>
      <c r="AC211" s="135" t="b">
        <f t="shared" si="39"/>
        <v>0</v>
      </c>
      <c r="AD211" s="135" t="b">
        <f t="shared" si="40"/>
        <v>1</v>
      </c>
      <c r="AE211" s="135" t="b">
        <f t="shared" si="41"/>
        <v>0</v>
      </c>
      <c r="AF211" s="135" t="b">
        <f>AND(AC211,$V211&lt;=Synthèse!$B$44)</f>
        <v>0</v>
      </c>
      <c r="AG211" s="135" t="b">
        <f>AND(AD211,$V211&lt;=Synthèse!$B$44)</f>
        <v>0</v>
      </c>
      <c r="AH211" s="135" t="b">
        <f>AND(AE211,$V211&lt;=Synthèse!$B$44)</f>
        <v>0</v>
      </c>
      <c r="AI211" s="137" t="b">
        <v>1</v>
      </c>
      <c r="AJ211" s="137" t="b">
        <v>0</v>
      </c>
      <c r="AK211" s="137" t="b">
        <f t="shared" si="42"/>
        <v>1</v>
      </c>
      <c r="AL211" s="137" t="b">
        <f t="shared" si="43"/>
        <v>0</v>
      </c>
      <c r="AM211" s="137" t="b">
        <f>AND(AK211,$V211&lt;=Synthèse!$B$44)</f>
        <v>0</v>
      </c>
      <c r="AN211" s="137" t="b">
        <f>AND(AL211,$V211&lt;=Synthèse!$B$44)</f>
        <v>0</v>
      </c>
    </row>
    <row r="212" spans="1:40">
      <c r="A212" s="17">
        <v>214331</v>
      </c>
      <c r="B212" t="str">
        <f ca="1">VLOOKUP(A212,'Fichier FI (en entrée)'!B:AH,3,0)</f>
        <v>NCAWWWTGZI</v>
      </c>
      <c r="C212">
        <f t="shared" si="33"/>
        <v>875</v>
      </c>
      <c r="D212">
        <f t="shared" si="34"/>
        <v>11.23</v>
      </c>
      <c r="E212" s="14" t="str">
        <f>VLOOKUP(A212,'Fichier FI (en entrée)'!B:AH,2,0)</f>
        <v>EV</v>
      </c>
      <c r="F212" s="14" t="b">
        <f t="shared" si="35"/>
        <v>1</v>
      </c>
      <c r="G212" s="14" t="b">
        <f>IFERROR(VLOOKUP(A212,'Calculs FA (auto)'!A:F,6,0),FALSE)</f>
        <v>0</v>
      </c>
      <c r="H212" s="14" t="b">
        <f t="shared" si="36"/>
        <v>0</v>
      </c>
      <c r="I212" s="16">
        <f>IFERROR(VLOOKUP(A212,'Moyennes FI (en entrée)'!B:N,7,0),"")</f>
        <v>8.23</v>
      </c>
      <c r="J212" s="16">
        <f>IFERROR(VLOOKUP(VLOOKUP(A212,'Fichier FI (en entrée)'!B:AH,33,0),Modificateurs!A$2:B$5,2,0),0)</f>
        <v>1</v>
      </c>
      <c r="K212" s="16">
        <f>IFERROR(VLOOKUP(VLOOKUP(A212,'Redoub FI (en entrée)'!B:N,7,0),Modificateurs!A$8:B$11,2,0),0)</f>
        <v>0</v>
      </c>
      <c r="L212" s="16">
        <f>IFERROR(VLOOKUP(M212,Modificateurs!D$1:E$94,2,0),0)</f>
        <v>2</v>
      </c>
      <c r="M212" t="str">
        <f>VLOOKUP(A212,'Fichier FI (en entrée)'!B:AH,16,0)&amp;" "&amp;VLOOKUP(A212,'Fichier FI (en entrée)'!B:AH,20,0)&amp;" "&amp;VLOOKUP(A212,'Fichier FI (en entrée)'!B:AH,27,0)&amp;" "&amp;VLOOKUP(A212,'Fichier FI (en entrée)'!B:AH,29,0)</f>
        <v xml:space="preserve">S Physique-chimie  </v>
      </c>
      <c r="N212" t="str">
        <f>VLOOKUP(A212,'Fichier FI (en entrée)'!B:AH,8,0)</f>
        <v>En Terminale</v>
      </c>
      <c r="O212" t="b">
        <f>AND(C212&gt;Synthèse!B$8,C212&lt;Synthèse!B$10,NOT(Y212))</f>
        <v>1</v>
      </c>
      <c r="Q212" s="60">
        <f>ROUNDUP(C212/(Synthèse!$B$4+Synthèse!$B$1)*8,0)</f>
        <v>5</v>
      </c>
      <c r="R212" s="60">
        <f>IFERROR(VLOOKUP(A212,'Evaluations (formulaire)'!A:P,6,0)+VLOOKUP(A212,'Evaluations (formulaire)'!A:P,7,0),0)</f>
        <v>0</v>
      </c>
      <c r="S212" s="60">
        <f>IFERROR(VLOOKUP(A212,'Evaluations (formulaire)'!A:P,8,0),0)</f>
        <v>0</v>
      </c>
      <c r="T212" s="60">
        <f>IF(AND(ISBLANK(P212),Q212&lt;=2),Synthèse!$B$41,IF(AND(ISBLANK(P212),Q212&gt;=7),Synthèse!$C$41,R212+S212))</f>
        <v>0</v>
      </c>
      <c r="U212" s="60">
        <f t="shared" si="37"/>
        <v>11.23</v>
      </c>
      <c r="V212" s="60">
        <f t="shared" si="38"/>
        <v>875</v>
      </c>
      <c r="X212" s="26">
        <v>277</v>
      </c>
      <c r="Y212" s="26" t="b">
        <f>IFERROR(VLOOKUP(A212,'Calculs FA (auto)'!A:O,15,0),FALSE)</f>
        <v>0</v>
      </c>
      <c r="Z212" s="26">
        <f>IFERROR(VLOOKUP(A212,'Evaluations (formulaire)'!A:M,9,0),0)</f>
        <v>0</v>
      </c>
      <c r="AA212" s="135" t="b">
        <v>1</v>
      </c>
      <c r="AB212" s="135" t="b">
        <v>0</v>
      </c>
      <c r="AC212" s="135" t="b">
        <f t="shared" si="39"/>
        <v>1</v>
      </c>
      <c r="AD212" s="135" t="b">
        <f t="shared" si="40"/>
        <v>0</v>
      </c>
      <c r="AE212" s="135" t="b">
        <f t="shared" si="41"/>
        <v>0</v>
      </c>
      <c r="AF212" s="135" t="b">
        <f>AND(AC212,$V212&lt;=Synthèse!$B$44)</f>
        <v>0</v>
      </c>
      <c r="AG212" s="135" t="b">
        <f>AND(AD212,$V212&lt;=Synthèse!$B$44)</f>
        <v>0</v>
      </c>
      <c r="AH212" s="135" t="b">
        <f>AND(AE212,$V212&lt;=Synthèse!$B$44)</f>
        <v>0</v>
      </c>
      <c r="AI212" s="137" t="b">
        <v>0</v>
      </c>
      <c r="AJ212" s="137" t="b">
        <v>1</v>
      </c>
      <c r="AK212" s="137" t="b">
        <f t="shared" si="42"/>
        <v>0</v>
      </c>
      <c r="AL212" s="137" t="b">
        <f t="shared" si="43"/>
        <v>1</v>
      </c>
      <c r="AM212" s="137" t="b">
        <f>AND(AK212,$V212&lt;=Synthèse!$B$44)</f>
        <v>0</v>
      </c>
      <c r="AN212" s="137" t="b">
        <f>AND(AL212,$V212&lt;=Synthèse!$B$44)</f>
        <v>0</v>
      </c>
    </row>
    <row r="213" spans="1:40">
      <c r="A213" s="17">
        <v>214332</v>
      </c>
      <c r="B213" t="str">
        <f ca="1">VLOOKUP(A213,'Fichier FI (en entrée)'!B:AH,3,0)</f>
        <v>CDCHYJDHTT</v>
      </c>
      <c r="C213">
        <f t="shared" si="33"/>
        <v>16</v>
      </c>
      <c r="D213">
        <f t="shared" si="34"/>
        <v>19.16</v>
      </c>
      <c r="E213" s="14" t="str">
        <f>VLOOKUP(A213,'Fichier FI (en entrée)'!B:AH,2,0)</f>
        <v>EV</v>
      </c>
      <c r="F213" s="14" t="b">
        <f t="shared" si="35"/>
        <v>1</v>
      </c>
      <c r="G213" s="14" t="b">
        <f>IFERROR(VLOOKUP(A213,'Calculs FA (auto)'!A:F,6,0),FALSE)</f>
        <v>0</v>
      </c>
      <c r="H213" s="14" t="b">
        <f t="shared" si="36"/>
        <v>0</v>
      </c>
      <c r="I213" s="16">
        <f>IFERROR(VLOOKUP(A213,'Moyennes FI (en entrée)'!B:N,7,0),"")</f>
        <v>14.16</v>
      </c>
      <c r="J213" s="16">
        <f>IFERROR(VLOOKUP(VLOOKUP(A213,'Fichier FI (en entrée)'!B:AH,33,0),Modificateurs!A$2:B$5,2,0),0)</f>
        <v>3</v>
      </c>
      <c r="K213" s="16">
        <f>IFERROR(VLOOKUP(VLOOKUP(A213,'Redoub FI (en entrée)'!B:N,7,0),Modificateurs!A$8:B$11,2,0),0)</f>
        <v>0</v>
      </c>
      <c r="L213" s="16">
        <f>IFERROR(VLOOKUP(M213,Modificateurs!D$1:E$94,2,0),0)</f>
        <v>2</v>
      </c>
      <c r="M213" t="str">
        <f>VLOOKUP(A213,'Fichier FI (en entrée)'!B:AH,16,0)&amp;" "&amp;VLOOKUP(A213,'Fichier FI (en entrée)'!B:AH,20,0)&amp;" "&amp;VLOOKUP(A213,'Fichier FI (en entrée)'!B:AH,27,0)&amp;" "&amp;VLOOKUP(A213,'Fichier FI (en entrée)'!B:AH,29,0)</f>
        <v xml:space="preserve">S Mathématiques  </v>
      </c>
      <c r="N213" t="str">
        <f>VLOOKUP(A213,'Fichier FI (en entrée)'!B:AH,8,0)</f>
        <v>En Terminale</v>
      </c>
      <c r="O213" t="b">
        <f>AND(C213&gt;Synthèse!B$8,C213&lt;Synthèse!B$10,NOT(Y213))</f>
        <v>0</v>
      </c>
      <c r="Q213" s="60">
        <f>ROUNDUP(C213/(Synthèse!$B$4+Synthèse!$B$1)*8,0)</f>
        <v>1</v>
      </c>
      <c r="R213" s="60">
        <f>IFERROR(VLOOKUP(A213,'Evaluations (formulaire)'!A:P,6,0)+VLOOKUP(A213,'Evaluations (formulaire)'!A:P,7,0),0)</f>
        <v>0</v>
      </c>
      <c r="S213" s="60">
        <f>IFERROR(VLOOKUP(A213,'Evaluations (formulaire)'!A:P,8,0),0)</f>
        <v>0</v>
      </c>
      <c r="T213" s="60">
        <f>IF(AND(ISBLANK(P213),Q213&lt;=2),Synthèse!$B$41,IF(AND(ISBLANK(P213),Q213&gt;=7),Synthèse!$C$41,R213+S213))</f>
        <v>4.6511627906976744E-3</v>
      </c>
      <c r="U213" s="60">
        <f t="shared" si="37"/>
        <v>19.164651162790697</v>
      </c>
      <c r="V213" s="60">
        <f t="shared" si="38"/>
        <v>16</v>
      </c>
      <c r="X213" s="26">
        <v>1121</v>
      </c>
      <c r="Y213" s="26" t="b">
        <f>IFERROR(VLOOKUP(A213,'Calculs FA (auto)'!A:O,15,0),FALSE)</f>
        <v>0</v>
      </c>
      <c r="Z213" s="26">
        <f>IFERROR(VLOOKUP(A213,'Evaluations (formulaire)'!A:M,9,0),0)</f>
        <v>0</v>
      </c>
      <c r="AA213" s="135" t="b">
        <v>1</v>
      </c>
      <c r="AB213" s="135" t="b">
        <v>0</v>
      </c>
      <c r="AC213" s="135" t="b">
        <f t="shared" si="39"/>
        <v>1</v>
      </c>
      <c r="AD213" s="135" t="b">
        <f t="shared" si="40"/>
        <v>0</v>
      </c>
      <c r="AE213" s="135" t="b">
        <f t="shared" si="41"/>
        <v>0</v>
      </c>
      <c r="AF213" s="135" t="b">
        <f>AND(AC213,$V213&lt;=Synthèse!$B$44)</f>
        <v>1</v>
      </c>
      <c r="AG213" s="135" t="b">
        <f>AND(AD213,$V213&lt;=Synthèse!$B$44)</f>
        <v>0</v>
      </c>
      <c r="AH213" s="135" t="b">
        <f>AND(AE213,$V213&lt;=Synthèse!$B$44)</f>
        <v>0</v>
      </c>
      <c r="AI213" s="137" t="b">
        <v>0</v>
      </c>
      <c r="AJ213" s="137" t="b">
        <v>1</v>
      </c>
      <c r="AK213" s="137" t="b">
        <f t="shared" si="42"/>
        <v>0</v>
      </c>
      <c r="AL213" s="137" t="b">
        <f t="shared" si="43"/>
        <v>1</v>
      </c>
      <c r="AM213" s="137" t="b">
        <f>AND(AK213,$V213&lt;=Synthèse!$B$44)</f>
        <v>0</v>
      </c>
      <c r="AN213" s="137" t="b">
        <f>AND(AL213,$V213&lt;=Synthèse!$B$44)</f>
        <v>1</v>
      </c>
    </row>
    <row r="214" spans="1:40">
      <c r="A214" s="17">
        <v>214335</v>
      </c>
      <c r="B214" t="str">
        <f ca="1">VLOOKUP(A214,'Fichier FI (en entrée)'!B:AH,3,0)</f>
        <v>RZUBOJULNW</v>
      </c>
      <c r="C214">
        <f t="shared" si="33"/>
        <v>461</v>
      </c>
      <c r="D214">
        <f t="shared" si="34"/>
        <v>13.65</v>
      </c>
      <c r="E214" s="14" t="str">
        <f>VLOOKUP(A214,'Fichier FI (en entrée)'!B:AH,2,0)</f>
        <v>EV</v>
      </c>
      <c r="F214" s="14" t="b">
        <f t="shared" si="35"/>
        <v>1</v>
      </c>
      <c r="G214" s="14" t="b">
        <f>IFERROR(VLOOKUP(A214,'Calculs FA (auto)'!A:F,6,0),FALSE)</f>
        <v>0</v>
      </c>
      <c r="H214" s="14" t="b">
        <f t="shared" si="36"/>
        <v>0</v>
      </c>
      <c r="I214" s="16">
        <f>IFERROR(VLOOKUP(A214,'Moyennes FI (en entrée)'!B:N,7,0),"")</f>
        <v>10.65</v>
      </c>
      <c r="J214" s="16">
        <f>IFERROR(VLOOKUP(VLOOKUP(A214,'Fichier FI (en entrée)'!B:AH,33,0),Modificateurs!A$2:B$5,2,0),0)</f>
        <v>1</v>
      </c>
      <c r="K214" s="16">
        <f>IFERROR(VLOOKUP(VLOOKUP(A214,'Redoub FI (en entrée)'!B:N,7,0),Modificateurs!A$8:B$11,2,0),0)</f>
        <v>0</v>
      </c>
      <c r="L214" s="16">
        <f>IFERROR(VLOOKUP(M214,Modificateurs!D$1:E$94,2,0),0)</f>
        <v>2</v>
      </c>
      <c r="M214" t="str">
        <f>VLOOKUP(A214,'Fichier FI (en entrée)'!B:AH,16,0)&amp;" "&amp;VLOOKUP(A214,'Fichier FI (en entrée)'!B:AH,20,0)&amp;" "&amp;VLOOKUP(A214,'Fichier FI (en entrée)'!B:AH,27,0)&amp;" "&amp;VLOOKUP(A214,'Fichier FI (en entrée)'!B:AH,29,0)</f>
        <v xml:space="preserve">S Mathématiques  </v>
      </c>
      <c r="N214" t="str">
        <f>VLOOKUP(A214,'Fichier FI (en entrée)'!B:AH,8,0)</f>
        <v>En Terminale</v>
      </c>
      <c r="O214" t="b">
        <f>AND(C214&gt;Synthèse!B$8,C214&lt;Synthèse!B$10,NOT(Y214))</f>
        <v>1</v>
      </c>
      <c r="Q214" s="60">
        <f>ROUNDUP(C214/(Synthèse!$B$4+Synthèse!$B$1)*8,0)</f>
        <v>3</v>
      </c>
      <c r="R214" s="60">
        <f>IFERROR(VLOOKUP(A214,'Evaluations (formulaire)'!A:P,6,0)+VLOOKUP(A214,'Evaluations (formulaire)'!A:P,7,0),0)</f>
        <v>0</v>
      </c>
      <c r="S214" s="60">
        <f>IFERROR(VLOOKUP(A214,'Evaluations (formulaire)'!A:P,8,0),0)</f>
        <v>0</v>
      </c>
      <c r="T214" s="60">
        <f>IF(AND(ISBLANK(P214),Q214&lt;=2),Synthèse!$B$41,IF(AND(ISBLANK(P214),Q214&gt;=7),Synthèse!$C$41,R214+S214))</f>
        <v>0</v>
      </c>
      <c r="U214" s="60">
        <f t="shared" si="37"/>
        <v>13.65</v>
      </c>
      <c r="V214" s="60">
        <f t="shared" si="38"/>
        <v>461</v>
      </c>
      <c r="X214" s="26">
        <v>872</v>
      </c>
      <c r="Y214" s="26" t="b">
        <f>IFERROR(VLOOKUP(A214,'Calculs FA (auto)'!A:O,15,0),FALSE)</f>
        <v>0</v>
      </c>
      <c r="Z214" s="26">
        <f>IFERROR(VLOOKUP(A214,'Evaluations (formulaire)'!A:M,9,0),0)</f>
        <v>0</v>
      </c>
      <c r="AA214" s="135" t="b">
        <v>1</v>
      </c>
      <c r="AB214" s="135" t="b">
        <v>0</v>
      </c>
      <c r="AC214" s="135" t="b">
        <f t="shared" si="39"/>
        <v>1</v>
      </c>
      <c r="AD214" s="135" t="b">
        <f t="shared" si="40"/>
        <v>0</v>
      </c>
      <c r="AE214" s="135" t="b">
        <f t="shared" si="41"/>
        <v>0</v>
      </c>
      <c r="AF214" s="135" t="b">
        <f>AND(AC214,$V214&lt;=Synthèse!$B$44)</f>
        <v>1</v>
      </c>
      <c r="AG214" s="135" t="b">
        <f>AND(AD214,$V214&lt;=Synthèse!$B$44)</f>
        <v>0</v>
      </c>
      <c r="AH214" s="135" t="b">
        <f>AND(AE214,$V214&lt;=Synthèse!$B$44)</f>
        <v>0</v>
      </c>
      <c r="AI214" s="137" t="b">
        <v>0</v>
      </c>
      <c r="AJ214" s="137" t="b">
        <v>1</v>
      </c>
      <c r="AK214" s="137" t="b">
        <f t="shared" si="42"/>
        <v>0</v>
      </c>
      <c r="AL214" s="137" t="b">
        <f t="shared" si="43"/>
        <v>1</v>
      </c>
      <c r="AM214" s="137" t="b">
        <f>AND(AK214,$V214&lt;=Synthèse!$B$44)</f>
        <v>0</v>
      </c>
      <c r="AN214" s="137" t="b">
        <f>AND(AL214,$V214&lt;=Synthèse!$B$44)</f>
        <v>1</v>
      </c>
    </row>
    <row r="215" spans="1:40">
      <c r="A215" s="17">
        <v>214346</v>
      </c>
      <c r="B215" t="str">
        <f ca="1">VLOOKUP(A215,'Fichier FI (en entrée)'!B:AH,3,0)</f>
        <v>WNXSNERAJK</v>
      </c>
      <c r="C215">
        <f t="shared" si="33"/>
        <v>1386</v>
      </c>
      <c r="D215">
        <f t="shared" si="34"/>
        <v>3.9499999999999993</v>
      </c>
      <c r="E215" s="14" t="str">
        <f>VLOOKUP(A215,'Fichier FI (en entrée)'!B:AH,2,0)</f>
        <v>EV</v>
      </c>
      <c r="F215" s="14" t="b">
        <f t="shared" si="35"/>
        <v>1</v>
      </c>
      <c r="G215" s="14" t="b">
        <f>IFERROR(VLOOKUP(A215,'Calculs FA (auto)'!A:F,6,0),FALSE)</f>
        <v>1</v>
      </c>
      <c r="H215" s="14" t="b">
        <f t="shared" si="36"/>
        <v>1</v>
      </c>
      <c r="I215" s="16">
        <f>IFERROR(VLOOKUP(A215,'Moyennes FI (en entrée)'!B:N,7,0),"")</f>
        <v>10.95</v>
      </c>
      <c r="J215" s="16">
        <f>IFERROR(VLOOKUP(VLOOKUP(A215,'Fichier FI (en entrée)'!B:AH,33,0),Modificateurs!A$2:B$5,2,0),0)</f>
        <v>1</v>
      </c>
      <c r="K215" s="16">
        <f>IFERROR(VLOOKUP(VLOOKUP(A215,'Redoub FI (en entrée)'!B:N,7,0),Modificateurs!A$8:B$11,2,0),0)</f>
        <v>0</v>
      </c>
      <c r="L215" s="16">
        <f>IFERROR(VLOOKUP(M215,Modificateurs!D$1:E$94,2,0),0)</f>
        <v>-8</v>
      </c>
      <c r="M215" t="str">
        <f>VLOOKUP(A215,'Fichier FI (en entrée)'!B:AH,16,0)&amp;" "&amp;VLOOKUP(A215,'Fichier FI (en entrée)'!B:AH,20,0)&amp;" "&amp;VLOOKUP(A215,'Fichier FI (en entrée)'!B:AH,27,0)&amp;" "&amp;VLOOKUP(A215,'Fichier FI (en entrée)'!B:AH,29,0)</f>
        <v xml:space="preserve">STMG Systèmes d'information et de gestion  </v>
      </c>
      <c r="N215" t="str">
        <f>VLOOKUP(A215,'Fichier FI (en entrée)'!B:AH,8,0)</f>
        <v>En Terminale</v>
      </c>
      <c r="O215" t="b">
        <f>AND(C215&gt;Synthèse!B$8,C215&lt;Synthèse!B$10,NOT(Y215))</f>
        <v>0</v>
      </c>
      <c r="Q215" s="60">
        <f>ROUNDUP(C215/(Synthèse!$B$4+Synthèse!$B$1)*8,0)</f>
        <v>7</v>
      </c>
      <c r="R215" s="60">
        <f>IFERROR(VLOOKUP(A215,'Evaluations (formulaire)'!A:P,6,0)+VLOOKUP(A215,'Evaluations (formulaire)'!A:P,7,0),0)</f>
        <v>0</v>
      </c>
      <c r="S215" s="60">
        <f>IFERROR(VLOOKUP(A215,'Evaluations (formulaire)'!A:P,8,0),0)</f>
        <v>0</v>
      </c>
      <c r="T215" s="60">
        <f>IF(AND(ISBLANK(P215),Q215&lt;=2),Synthèse!$B$41,IF(AND(ISBLANK(P215),Q215&gt;=7),Synthèse!$C$41,R215+S215))</f>
        <v>4.6296296296296294E-3</v>
      </c>
      <c r="U215" s="60">
        <f t="shared" si="37"/>
        <v>3.9546296296296291</v>
      </c>
      <c r="V215" s="60">
        <f t="shared" si="38"/>
        <v>1386</v>
      </c>
      <c r="X215" s="26">
        <v>801</v>
      </c>
      <c r="Y215" s="26" t="b">
        <f>IFERROR(VLOOKUP(A215,'Calculs FA (auto)'!A:O,15,0),FALSE)</f>
        <v>0</v>
      </c>
      <c r="Z215" s="26">
        <f>IFERROR(VLOOKUP(A215,'Evaluations (formulaire)'!A:M,9,0),0)</f>
        <v>0</v>
      </c>
      <c r="AA215" s="135" t="b">
        <v>1</v>
      </c>
      <c r="AB215" s="135" t="b">
        <v>0</v>
      </c>
      <c r="AC215" s="135" t="b">
        <f t="shared" si="39"/>
        <v>1</v>
      </c>
      <c r="AD215" s="135" t="b">
        <f t="shared" si="40"/>
        <v>0</v>
      </c>
      <c r="AE215" s="135" t="b">
        <f t="shared" si="41"/>
        <v>0</v>
      </c>
      <c r="AF215" s="135" t="b">
        <f>AND(AC215,$V215&lt;=Synthèse!$B$44)</f>
        <v>0</v>
      </c>
      <c r="AG215" s="135" t="b">
        <f>AND(AD215,$V215&lt;=Synthèse!$B$44)</f>
        <v>0</v>
      </c>
      <c r="AH215" s="135" t="b">
        <f>AND(AE215,$V215&lt;=Synthèse!$B$44)</f>
        <v>0</v>
      </c>
      <c r="AI215" s="137" t="b">
        <v>0</v>
      </c>
      <c r="AJ215" s="137" t="b">
        <v>1</v>
      </c>
      <c r="AK215" s="137" t="b">
        <f t="shared" si="42"/>
        <v>0</v>
      </c>
      <c r="AL215" s="137" t="b">
        <f t="shared" si="43"/>
        <v>1</v>
      </c>
      <c r="AM215" s="137" t="b">
        <f>AND(AK215,$V215&lt;=Synthèse!$B$44)</f>
        <v>0</v>
      </c>
      <c r="AN215" s="137" t="b">
        <f>AND(AL215,$V215&lt;=Synthèse!$B$44)</f>
        <v>0</v>
      </c>
    </row>
    <row r="216" spans="1:40">
      <c r="A216" s="17">
        <v>214358</v>
      </c>
      <c r="B216" t="str">
        <f ca="1">VLOOKUP(A216,'Fichier FI (en entrée)'!B:AH,3,0)</f>
        <v>UQRAXRKXSF</v>
      </c>
      <c r="C216">
        <f t="shared" si="33"/>
        <v>1482</v>
      </c>
      <c r="D216">
        <f t="shared" si="34"/>
        <v>1.4800000000000004</v>
      </c>
      <c r="E216" s="14" t="str">
        <f>VLOOKUP(A216,'Fichier FI (en entrée)'!B:AH,2,0)</f>
        <v>EV</v>
      </c>
      <c r="F216" s="14" t="b">
        <f t="shared" si="35"/>
        <v>1</v>
      </c>
      <c r="G216" s="14" t="b">
        <f>IFERROR(VLOOKUP(A216,'Calculs FA (auto)'!A:F,6,0),FALSE)</f>
        <v>1</v>
      </c>
      <c r="H216" s="14" t="b">
        <f t="shared" si="36"/>
        <v>1</v>
      </c>
      <c r="I216" s="16">
        <f>IFERROR(VLOOKUP(A216,'Moyennes FI (en entrée)'!B:N,7,0),"")</f>
        <v>9.48</v>
      </c>
      <c r="J216" s="16">
        <f>IFERROR(VLOOKUP(VLOOKUP(A216,'Fichier FI (en entrée)'!B:AH,33,0),Modificateurs!A$2:B$5,2,0),0)</f>
        <v>0</v>
      </c>
      <c r="K216" s="16">
        <f>IFERROR(VLOOKUP(VLOOKUP(A216,'Redoub FI (en entrée)'!B:N,7,0),Modificateurs!A$8:B$11,2,0),0)</f>
        <v>0</v>
      </c>
      <c r="L216" s="16">
        <f>IFERROR(VLOOKUP(M216,Modificateurs!D$1:E$94,2,0),0)</f>
        <v>-8</v>
      </c>
      <c r="M216" t="str">
        <f>VLOOKUP(A216,'Fichier FI (en entrée)'!B:AH,16,0)&amp;" "&amp;VLOOKUP(A216,'Fichier FI (en entrée)'!B:AH,20,0)&amp;" "&amp;VLOOKUP(A216,'Fichier FI (en entrée)'!B:AH,27,0)&amp;" "&amp;VLOOKUP(A216,'Fichier FI (en entrée)'!B:AH,29,0)</f>
        <v xml:space="preserve">STMG Systèmes d'information et de gestion  </v>
      </c>
      <c r="N216" t="str">
        <f>VLOOKUP(A216,'Fichier FI (en entrée)'!B:AH,8,0)</f>
        <v>En Terminale</v>
      </c>
      <c r="O216" t="b">
        <f>AND(C216&gt;Synthèse!B$8,C216&lt;Synthèse!B$10,NOT(Y216))</f>
        <v>0</v>
      </c>
      <c r="Q216" s="60">
        <f>ROUNDUP(C216/(Synthèse!$B$4+Synthèse!$B$1)*8,0)</f>
        <v>7</v>
      </c>
      <c r="R216" s="60">
        <f>IFERROR(VLOOKUP(A216,'Evaluations (formulaire)'!A:P,6,0)+VLOOKUP(A216,'Evaluations (formulaire)'!A:P,7,0),0)</f>
        <v>0</v>
      </c>
      <c r="S216" s="60">
        <f>IFERROR(VLOOKUP(A216,'Evaluations (formulaire)'!A:P,8,0),0)</f>
        <v>0</v>
      </c>
      <c r="T216" s="60">
        <f>IF(AND(ISBLANK(P216),Q216&lt;=2),Synthèse!$B$41,IF(AND(ISBLANK(P216),Q216&gt;=7),Synthèse!$C$41,R216+S216))</f>
        <v>4.6296296296296294E-3</v>
      </c>
      <c r="U216" s="60">
        <f t="shared" si="37"/>
        <v>1.48462962962963</v>
      </c>
      <c r="V216" s="60">
        <f t="shared" si="38"/>
        <v>1482</v>
      </c>
      <c r="X216" s="26">
        <v>771</v>
      </c>
      <c r="Y216" s="26" t="b">
        <f>IFERROR(VLOOKUP(A216,'Calculs FA (auto)'!A:O,15,0),FALSE)</f>
        <v>0</v>
      </c>
      <c r="Z216" s="26">
        <f>IFERROR(VLOOKUP(A216,'Evaluations (formulaire)'!A:M,9,0),0)</f>
        <v>0</v>
      </c>
      <c r="AA216" s="135" t="b">
        <v>1</v>
      </c>
      <c r="AB216" s="135" t="b">
        <v>0</v>
      </c>
      <c r="AC216" s="135" t="b">
        <f t="shared" si="39"/>
        <v>1</v>
      </c>
      <c r="AD216" s="135" t="b">
        <f t="shared" si="40"/>
        <v>0</v>
      </c>
      <c r="AE216" s="135" t="b">
        <f t="shared" si="41"/>
        <v>0</v>
      </c>
      <c r="AF216" s="135" t="b">
        <f>AND(AC216,$V216&lt;=Synthèse!$B$44)</f>
        <v>0</v>
      </c>
      <c r="AG216" s="135" t="b">
        <f>AND(AD216,$V216&lt;=Synthèse!$B$44)</f>
        <v>0</v>
      </c>
      <c r="AH216" s="135" t="b">
        <f>AND(AE216,$V216&lt;=Synthèse!$B$44)</f>
        <v>0</v>
      </c>
      <c r="AI216" s="137" t="b">
        <v>0</v>
      </c>
      <c r="AJ216" s="137" t="b">
        <v>1</v>
      </c>
      <c r="AK216" s="137" t="b">
        <f t="shared" si="42"/>
        <v>0</v>
      </c>
      <c r="AL216" s="137" t="b">
        <f t="shared" si="43"/>
        <v>1</v>
      </c>
      <c r="AM216" s="137" t="b">
        <f>AND(AK216,$V216&lt;=Synthèse!$B$44)</f>
        <v>0</v>
      </c>
      <c r="AN216" s="137" t="b">
        <f>AND(AL216,$V216&lt;=Synthèse!$B$44)</f>
        <v>0</v>
      </c>
    </row>
    <row r="217" spans="1:40">
      <c r="A217" s="17">
        <v>214366</v>
      </c>
      <c r="B217" t="str">
        <f ca="1">VLOOKUP(A217,'Fichier FI (en entrée)'!B:AH,3,0)</f>
        <v>KLOTMJTOYS</v>
      </c>
      <c r="C217">
        <f t="shared" si="33"/>
        <v>1668</v>
      </c>
      <c r="D217">
        <f t="shared" si="34"/>
        <v>-5.54</v>
      </c>
      <c r="E217" s="14" t="str">
        <f>VLOOKUP(A217,'Fichier FI (en entrée)'!B:AH,2,0)</f>
        <v>EV</v>
      </c>
      <c r="F217" s="14" t="b">
        <f t="shared" si="35"/>
        <v>1</v>
      </c>
      <c r="G217" s="14" t="b">
        <f>IFERROR(VLOOKUP(A217,'Calculs FA (auto)'!A:F,6,0),FALSE)</f>
        <v>0</v>
      </c>
      <c r="H217" s="14" t="b">
        <f t="shared" si="36"/>
        <v>0</v>
      </c>
      <c r="I217" s="16">
        <f>IFERROR(VLOOKUP(A217,'Moyennes FI (en entrée)'!B:N,7,0),"")</f>
        <v>6.46</v>
      </c>
      <c r="J217" s="16">
        <f>IFERROR(VLOOKUP(VLOOKUP(A217,'Fichier FI (en entrée)'!B:AH,33,0),Modificateurs!A$2:B$5,2,0),0)</f>
        <v>0</v>
      </c>
      <c r="K217" s="16">
        <f>IFERROR(VLOOKUP(VLOOKUP(A217,'Redoub FI (en entrée)'!B:N,7,0),Modificateurs!A$8:B$11,2,0),0)</f>
        <v>0</v>
      </c>
      <c r="L217" s="16">
        <f>IFERROR(VLOOKUP(M217,Modificateurs!D$1:E$94,2,0),0)</f>
        <v>-12</v>
      </c>
      <c r="M217" t="str">
        <f>VLOOKUP(A217,'Fichier FI (en entrée)'!B:AH,16,0)&amp;" "&amp;VLOOKUP(A217,'Fichier FI (en entrée)'!B:AH,20,0)&amp;" "&amp;VLOOKUP(A217,'Fichier FI (en entrée)'!B:AH,27,0)&amp;" "&amp;VLOOKUP(A217,'Fichier FI (en entrée)'!B:AH,29,0)</f>
        <v xml:space="preserve">STMG Mercatique  </v>
      </c>
      <c r="N217" t="str">
        <f>VLOOKUP(A217,'Fichier FI (en entrée)'!B:AH,8,0)</f>
        <v>En Terminale</v>
      </c>
      <c r="O217" t="b">
        <f>AND(C217&gt;Synthèse!B$8,C217&lt;Synthèse!B$10,NOT(Y217))</f>
        <v>0</v>
      </c>
      <c r="Q217" s="60">
        <f>ROUNDUP(C217/(Synthèse!$B$4+Synthèse!$B$1)*8,0)</f>
        <v>8</v>
      </c>
      <c r="R217" s="60">
        <f>IFERROR(VLOOKUP(A217,'Evaluations (formulaire)'!A:P,6,0)+VLOOKUP(A217,'Evaluations (formulaire)'!A:P,7,0),0)</f>
        <v>0</v>
      </c>
      <c r="S217" s="60">
        <f>IFERROR(VLOOKUP(A217,'Evaluations (formulaire)'!A:P,8,0),0)</f>
        <v>0</v>
      </c>
      <c r="T217" s="60">
        <f>IF(AND(ISBLANK(P217),Q217&lt;=2),Synthèse!$B$41,IF(AND(ISBLANK(P217),Q217&gt;=7),Synthèse!$C$41,R217+S217))</f>
        <v>4.6296296296296294E-3</v>
      </c>
      <c r="U217" s="60">
        <f t="shared" si="37"/>
        <v>-5.5353703703703703</v>
      </c>
      <c r="V217" s="60">
        <f t="shared" si="38"/>
        <v>1668</v>
      </c>
      <c r="X217" s="26">
        <v>765</v>
      </c>
      <c r="Y217" s="26" t="b">
        <f>IFERROR(VLOOKUP(A217,'Calculs FA (auto)'!A:O,15,0),FALSE)</f>
        <v>0</v>
      </c>
      <c r="Z217" s="26">
        <f>IFERROR(VLOOKUP(A217,'Evaluations (formulaire)'!A:M,9,0),0)</f>
        <v>0</v>
      </c>
      <c r="AA217" s="135" t="b">
        <v>0</v>
      </c>
      <c r="AB217" s="135" t="b">
        <v>1</v>
      </c>
      <c r="AC217" s="135" t="b">
        <f t="shared" si="39"/>
        <v>0</v>
      </c>
      <c r="AD217" s="135" t="b">
        <f t="shared" si="40"/>
        <v>1</v>
      </c>
      <c r="AE217" s="135" t="b">
        <f t="shared" si="41"/>
        <v>0</v>
      </c>
      <c r="AF217" s="135" t="b">
        <f>AND(AC217,$V217&lt;=Synthèse!$B$44)</f>
        <v>0</v>
      </c>
      <c r="AG217" s="135" t="b">
        <f>AND(AD217,$V217&lt;=Synthèse!$B$44)</f>
        <v>0</v>
      </c>
      <c r="AH217" s="135" t="b">
        <f>AND(AE217,$V217&lt;=Synthèse!$B$44)</f>
        <v>0</v>
      </c>
      <c r="AI217" s="137" t="b">
        <v>1</v>
      </c>
      <c r="AJ217" s="137" t="b">
        <v>0</v>
      </c>
      <c r="AK217" s="137" t="b">
        <f t="shared" si="42"/>
        <v>1</v>
      </c>
      <c r="AL217" s="137" t="b">
        <f t="shared" si="43"/>
        <v>0</v>
      </c>
      <c r="AM217" s="137" t="b">
        <f>AND(AK217,$V217&lt;=Synthèse!$B$44)</f>
        <v>0</v>
      </c>
      <c r="AN217" s="137" t="b">
        <f>AND(AL217,$V217&lt;=Synthèse!$B$44)</f>
        <v>0</v>
      </c>
    </row>
    <row r="218" spans="1:40">
      <c r="A218" s="17">
        <v>214369</v>
      </c>
      <c r="B218" t="str">
        <f ca="1">VLOOKUP(A218,'Fichier FI (en entrée)'!B:AH,3,0)</f>
        <v>MTQFCCDOGF</v>
      </c>
      <c r="C218">
        <f t="shared" si="33"/>
        <v>1499</v>
      </c>
      <c r="D218">
        <f t="shared" si="34"/>
        <v>1.0899999999999999</v>
      </c>
      <c r="E218" s="14" t="str">
        <f>VLOOKUP(A218,'Fichier FI (en entrée)'!B:AH,2,0)</f>
        <v>EV</v>
      </c>
      <c r="F218" s="14" t="b">
        <f t="shared" si="35"/>
        <v>1</v>
      </c>
      <c r="G218" s="14" t="b">
        <f>IFERROR(VLOOKUP(A218,'Calculs FA (auto)'!A:F,6,0),FALSE)</f>
        <v>0</v>
      </c>
      <c r="H218" s="14" t="b">
        <f t="shared" si="36"/>
        <v>0</v>
      </c>
      <c r="I218" s="16">
        <f>IFERROR(VLOOKUP(A218,'Moyennes FI (en entrée)'!B:N,7,0),"")</f>
        <v>8.09</v>
      </c>
      <c r="J218" s="16">
        <f>IFERROR(VLOOKUP(VLOOKUP(A218,'Fichier FI (en entrée)'!B:AH,33,0),Modificateurs!A$2:B$5,2,0),0)</f>
        <v>1</v>
      </c>
      <c r="K218" s="16">
        <f>IFERROR(VLOOKUP(VLOOKUP(A218,'Redoub FI (en entrée)'!B:N,7,0),Modificateurs!A$8:B$11,2,0),0)</f>
        <v>0</v>
      </c>
      <c r="L218" s="16">
        <f>IFERROR(VLOOKUP(M218,Modificateurs!D$1:E$94,2,0),0)</f>
        <v>-8</v>
      </c>
      <c r="M218" t="str">
        <f>VLOOKUP(A218,'Fichier FI (en entrée)'!B:AH,16,0)&amp;" "&amp;VLOOKUP(A218,'Fichier FI (en entrée)'!B:AH,20,0)&amp;" "&amp;VLOOKUP(A218,'Fichier FI (en entrée)'!B:AH,27,0)&amp;" "&amp;VLOOKUP(A218,'Fichier FI (en entrée)'!B:AH,29,0)</f>
        <v xml:space="preserve">STMG Systèmes d'information et de gestion  </v>
      </c>
      <c r="N218" t="str">
        <f>VLOOKUP(A218,'Fichier FI (en entrée)'!B:AH,8,0)</f>
        <v>En Terminale</v>
      </c>
      <c r="O218" t="b">
        <f>AND(C218&gt;Synthèse!B$8,C218&lt;Synthèse!B$10,NOT(Y218))</f>
        <v>0</v>
      </c>
      <c r="P218" t="s">
        <v>2257</v>
      </c>
      <c r="Q218" s="60">
        <f>ROUNDUP(C218/(Synthèse!$B$4+Synthèse!$B$1)*8,0)</f>
        <v>7</v>
      </c>
      <c r="R218" s="60">
        <f>IFERROR(VLOOKUP(A218,'Evaluations (formulaire)'!A:P,6,0)+VLOOKUP(A218,'Evaluations (formulaire)'!A:P,7,0),0)</f>
        <v>-1</v>
      </c>
      <c r="S218" s="60">
        <f>IFERROR(VLOOKUP(A218,'Evaluations (formulaire)'!A:P,8,0),0)</f>
        <v>0</v>
      </c>
      <c r="T218" s="60">
        <f>IF(AND(ISBLANK(P218),Q218&lt;=2),Synthèse!$B$41,IF(AND(ISBLANK(P218),Q218&gt;=7),Synthèse!$C$41,R218+S218))</f>
        <v>-1</v>
      </c>
      <c r="U218" s="60">
        <f t="shared" si="37"/>
        <v>8.9999999999999858E-2</v>
      </c>
      <c r="V218" s="60">
        <f t="shared" si="38"/>
        <v>1538</v>
      </c>
      <c r="X218" s="26">
        <v>1664</v>
      </c>
      <c r="Y218" s="26" t="b">
        <f>IFERROR(VLOOKUP(A218,'Calculs FA (auto)'!A:O,15,0),FALSE)</f>
        <v>0</v>
      </c>
      <c r="Z218" s="26">
        <f>IFERROR(VLOOKUP(A218,'Evaluations (formulaire)'!A:M,9,0),0)</f>
        <v>0</v>
      </c>
      <c r="AA218" s="135" t="b">
        <v>0</v>
      </c>
      <c r="AB218" s="135" t="b">
        <v>1</v>
      </c>
      <c r="AC218" s="135" t="b">
        <f t="shared" si="39"/>
        <v>0</v>
      </c>
      <c r="AD218" s="135" t="b">
        <f t="shared" si="40"/>
        <v>1</v>
      </c>
      <c r="AE218" s="135" t="b">
        <f t="shared" si="41"/>
        <v>0</v>
      </c>
      <c r="AF218" s="135" t="b">
        <f>AND(AC218,$V218&lt;=Synthèse!$B$44)</f>
        <v>0</v>
      </c>
      <c r="AG218" s="135" t="b">
        <f>AND(AD218,$V218&lt;=Synthèse!$B$44)</f>
        <v>0</v>
      </c>
      <c r="AH218" s="135" t="b">
        <f>AND(AE218,$V218&lt;=Synthèse!$B$44)</f>
        <v>0</v>
      </c>
      <c r="AI218" s="137" t="b">
        <v>1</v>
      </c>
      <c r="AJ218" s="137" t="b">
        <v>0</v>
      </c>
      <c r="AK218" s="137" t="b">
        <f t="shared" si="42"/>
        <v>1</v>
      </c>
      <c r="AL218" s="137" t="b">
        <f t="shared" si="43"/>
        <v>0</v>
      </c>
      <c r="AM218" s="137" t="b">
        <f>AND(AK218,$V218&lt;=Synthèse!$B$44)</f>
        <v>0</v>
      </c>
      <c r="AN218" s="137" t="b">
        <f>AND(AL218,$V218&lt;=Synthèse!$B$44)</f>
        <v>0</v>
      </c>
    </row>
    <row r="219" spans="1:40">
      <c r="A219" s="17">
        <v>214391</v>
      </c>
      <c r="B219" t="str">
        <f ca="1">VLOOKUP(A219,'Fichier FI (en entrée)'!B:AH,3,0)</f>
        <v>VNHHAFDXWL</v>
      </c>
      <c r="C219">
        <f t="shared" si="33"/>
        <v>917</v>
      </c>
      <c r="D219">
        <f t="shared" si="34"/>
        <v>10.95</v>
      </c>
      <c r="E219" s="14" t="str">
        <f>VLOOKUP(A219,'Fichier FI (en entrée)'!B:AH,2,0)</f>
        <v>EV</v>
      </c>
      <c r="F219" s="14" t="b">
        <f t="shared" si="35"/>
        <v>1</v>
      </c>
      <c r="G219" s="14" t="b">
        <f>IFERROR(VLOOKUP(A219,'Calculs FA (auto)'!A:F,6,0),FALSE)</f>
        <v>0</v>
      </c>
      <c r="H219" s="14" t="b">
        <f t="shared" si="36"/>
        <v>0</v>
      </c>
      <c r="I219" s="16">
        <f>IFERROR(VLOOKUP(A219,'Moyennes FI (en entrée)'!B:N,7,0),"")</f>
        <v>8.9499999999999993</v>
      </c>
      <c r="J219" s="16">
        <f>IFERROR(VLOOKUP(VLOOKUP(A219,'Fichier FI (en entrée)'!B:AH,33,0),Modificateurs!A$2:B$5,2,0),0)</f>
        <v>1</v>
      </c>
      <c r="K219" s="16">
        <f>IFERROR(VLOOKUP(VLOOKUP(A219,'Redoub FI (en entrée)'!B:N,7,0),Modificateurs!A$8:B$11,2,0),0)</f>
        <v>0</v>
      </c>
      <c r="L219" s="16">
        <f>IFERROR(VLOOKUP(M219,Modificateurs!D$1:E$94,2,0),0)</f>
        <v>1</v>
      </c>
      <c r="M219" t="str">
        <f>VLOOKUP(A219,'Fichier FI (en entrée)'!B:AH,16,0)&amp;" "&amp;VLOOKUP(A219,'Fichier FI (en entrée)'!B:AH,20,0)&amp;" "&amp;VLOOKUP(A219,'Fichier FI (en entrée)'!B:AH,27,0)&amp;" "&amp;VLOOKUP(A219,'Fichier FI (en entrée)'!B:AH,29,0)</f>
        <v xml:space="preserve">S Sciences de la vie et de la terre  </v>
      </c>
      <c r="N219" t="str">
        <f>VLOOKUP(A219,'Fichier FI (en entrée)'!B:AH,8,0)</f>
        <v>En Terminale</v>
      </c>
      <c r="O219" t="b">
        <f>AND(C219&gt;Synthèse!B$8,C219&lt;Synthèse!B$10,NOT(Y219))</f>
        <v>1</v>
      </c>
      <c r="P219" t="s">
        <v>2263</v>
      </c>
      <c r="Q219" s="60">
        <f>ROUNDUP(C219/(Synthèse!$B$4+Synthèse!$B$1)*8,0)</f>
        <v>5</v>
      </c>
      <c r="R219" s="60">
        <f>IFERROR(VLOOKUP(A219,'Evaluations (formulaire)'!A:P,6,0)+VLOOKUP(A219,'Evaluations (formulaire)'!A:P,7,0),0)</f>
        <v>0</v>
      </c>
      <c r="S219" s="60">
        <f>IFERROR(VLOOKUP(A219,'Evaluations (formulaire)'!A:P,8,0),0)</f>
        <v>0</v>
      </c>
      <c r="T219" s="60">
        <f>IF(AND(ISBLANK(P219),Q219&lt;=2),Synthèse!$B$41,IF(AND(ISBLANK(P219),Q219&gt;=7),Synthèse!$C$41,R219+S219))</f>
        <v>0</v>
      </c>
      <c r="U219" s="60">
        <f t="shared" si="37"/>
        <v>10.95</v>
      </c>
      <c r="V219" s="60">
        <f t="shared" si="38"/>
        <v>917</v>
      </c>
      <c r="X219" s="26">
        <v>507</v>
      </c>
      <c r="Y219" s="26" t="b">
        <f>IFERROR(VLOOKUP(A219,'Calculs FA (auto)'!A:O,15,0),FALSE)</f>
        <v>0</v>
      </c>
      <c r="Z219" s="26">
        <f>IFERROR(VLOOKUP(A219,'Evaluations (formulaire)'!A:M,9,0),0)</f>
        <v>0</v>
      </c>
      <c r="AA219" s="135" t="b">
        <v>0</v>
      </c>
      <c r="AB219" s="135" t="b">
        <v>1</v>
      </c>
      <c r="AC219" s="135" t="b">
        <f t="shared" si="39"/>
        <v>0</v>
      </c>
      <c r="AD219" s="135" t="b">
        <f t="shared" si="40"/>
        <v>1</v>
      </c>
      <c r="AE219" s="135" t="b">
        <f t="shared" si="41"/>
        <v>0</v>
      </c>
      <c r="AF219" s="135" t="b">
        <f>AND(AC219,$V219&lt;=Synthèse!$B$44)</f>
        <v>0</v>
      </c>
      <c r="AG219" s="135" t="b">
        <f>AND(AD219,$V219&lt;=Synthèse!$B$44)</f>
        <v>0</v>
      </c>
      <c r="AH219" s="135" t="b">
        <f>AND(AE219,$V219&lt;=Synthèse!$B$44)</f>
        <v>0</v>
      </c>
      <c r="AI219" s="137" t="b">
        <v>1</v>
      </c>
      <c r="AJ219" s="137" t="b">
        <v>0</v>
      </c>
      <c r="AK219" s="137" t="b">
        <f t="shared" si="42"/>
        <v>1</v>
      </c>
      <c r="AL219" s="137" t="b">
        <f t="shared" si="43"/>
        <v>0</v>
      </c>
      <c r="AM219" s="137" t="b">
        <f>AND(AK219,$V219&lt;=Synthèse!$B$44)</f>
        <v>0</v>
      </c>
      <c r="AN219" s="137" t="b">
        <f>AND(AL219,$V219&lt;=Synthèse!$B$44)</f>
        <v>0</v>
      </c>
    </row>
    <row r="220" spans="1:40">
      <c r="A220" s="17">
        <v>214392</v>
      </c>
      <c r="B220" t="str">
        <f ca="1">VLOOKUP(A220,'Fichier FI (en entrée)'!B:AH,3,0)</f>
        <v>BRXUCFYTTV</v>
      </c>
      <c r="C220">
        <f t="shared" si="33"/>
        <v>618</v>
      </c>
      <c r="D220">
        <f t="shared" si="34"/>
        <v>12.8</v>
      </c>
      <c r="E220" s="14" t="str">
        <f>VLOOKUP(A220,'Fichier FI (en entrée)'!B:AH,2,0)</f>
        <v>EV</v>
      </c>
      <c r="F220" s="14" t="b">
        <f t="shared" si="35"/>
        <v>1</v>
      </c>
      <c r="G220" s="14" t="b">
        <f>IFERROR(VLOOKUP(A220,'Calculs FA (auto)'!A:F,6,0),FALSE)</f>
        <v>0</v>
      </c>
      <c r="H220" s="14" t="b">
        <f t="shared" si="36"/>
        <v>0</v>
      </c>
      <c r="I220" s="16">
        <f>IFERROR(VLOOKUP(A220,'Moyennes FI (en entrée)'!B:N,7,0),"")</f>
        <v>9.8000000000000007</v>
      </c>
      <c r="J220" s="16">
        <f>IFERROR(VLOOKUP(VLOOKUP(A220,'Fichier FI (en entrée)'!B:AH,33,0),Modificateurs!A$2:B$5,2,0),0)</f>
        <v>1</v>
      </c>
      <c r="K220" s="16">
        <f>IFERROR(VLOOKUP(VLOOKUP(A220,'Redoub FI (en entrée)'!B:N,7,0),Modificateurs!A$8:B$11,2,0),0)</f>
        <v>0</v>
      </c>
      <c r="L220" s="16">
        <f>IFERROR(VLOOKUP(M220,Modificateurs!D$1:E$94,2,0),0)</f>
        <v>2</v>
      </c>
      <c r="M220" t="str">
        <f>VLOOKUP(A220,'Fichier FI (en entrée)'!B:AH,16,0)&amp;" "&amp;VLOOKUP(A220,'Fichier FI (en entrée)'!B:AH,20,0)&amp;" "&amp;VLOOKUP(A220,'Fichier FI (en entrée)'!B:AH,27,0)&amp;" "&amp;VLOOKUP(A220,'Fichier FI (en entrée)'!B:AH,29,0)</f>
        <v xml:space="preserve">S Physique-chimie  </v>
      </c>
      <c r="N220" t="str">
        <f>VLOOKUP(A220,'Fichier FI (en entrée)'!B:AH,8,0)</f>
        <v>En Terminale</v>
      </c>
      <c r="O220" t="b">
        <f>AND(C220&gt;Synthèse!B$8,C220&lt;Synthèse!B$10,NOT(Y220))</f>
        <v>1</v>
      </c>
      <c r="Q220" s="60">
        <f>ROUNDUP(C220/(Synthèse!$B$4+Synthèse!$B$1)*8,0)</f>
        <v>3</v>
      </c>
      <c r="R220" s="60">
        <f>IFERROR(VLOOKUP(A220,'Evaluations (formulaire)'!A:P,6,0)+VLOOKUP(A220,'Evaluations (formulaire)'!A:P,7,0),0)</f>
        <v>0</v>
      </c>
      <c r="S220" s="60">
        <f>IFERROR(VLOOKUP(A220,'Evaluations (formulaire)'!A:P,8,0),0)</f>
        <v>0</v>
      </c>
      <c r="T220" s="60">
        <f>IF(AND(ISBLANK(P220),Q220&lt;=2),Synthèse!$B$41,IF(AND(ISBLANK(P220),Q220&gt;=7),Synthèse!$C$41,R220+S220))</f>
        <v>0</v>
      </c>
      <c r="U220" s="60">
        <f t="shared" si="37"/>
        <v>12.8</v>
      </c>
      <c r="V220" s="60">
        <f t="shared" si="38"/>
        <v>619</v>
      </c>
      <c r="X220" s="26">
        <v>1816</v>
      </c>
      <c r="Y220" s="26" t="b">
        <f>IFERROR(VLOOKUP(A220,'Calculs FA (auto)'!A:O,15,0),FALSE)</f>
        <v>0</v>
      </c>
      <c r="Z220" s="26">
        <f>IFERROR(VLOOKUP(A220,'Evaluations (formulaire)'!A:M,9,0),0)</f>
        <v>0</v>
      </c>
      <c r="AA220" s="135" t="b">
        <v>1</v>
      </c>
      <c r="AB220" s="135" t="b">
        <v>0</v>
      </c>
      <c r="AC220" s="135" t="b">
        <f t="shared" si="39"/>
        <v>1</v>
      </c>
      <c r="AD220" s="135" t="b">
        <f t="shared" si="40"/>
        <v>0</v>
      </c>
      <c r="AE220" s="135" t="b">
        <f t="shared" si="41"/>
        <v>0</v>
      </c>
      <c r="AF220" s="135" t="b">
        <f>AND(AC220,$V220&lt;=Synthèse!$B$44)</f>
        <v>1</v>
      </c>
      <c r="AG220" s="135" t="b">
        <f>AND(AD220,$V220&lt;=Synthèse!$B$44)</f>
        <v>0</v>
      </c>
      <c r="AH220" s="135" t="b">
        <f>AND(AE220,$V220&lt;=Synthèse!$B$44)</f>
        <v>0</v>
      </c>
      <c r="AI220" s="137" t="b">
        <v>0</v>
      </c>
      <c r="AJ220" s="137" t="b">
        <v>1</v>
      </c>
      <c r="AK220" s="137" t="b">
        <f t="shared" si="42"/>
        <v>0</v>
      </c>
      <c r="AL220" s="137" t="b">
        <f t="shared" si="43"/>
        <v>1</v>
      </c>
      <c r="AM220" s="137" t="b">
        <f>AND(AK220,$V220&lt;=Synthèse!$B$44)</f>
        <v>0</v>
      </c>
      <c r="AN220" s="137" t="b">
        <f>AND(AL220,$V220&lt;=Synthèse!$B$44)</f>
        <v>1</v>
      </c>
    </row>
    <row r="221" spans="1:40">
      <c r="A221" s="17">
        <v>214397</v>
      </c>
      <c r="B221" t="str">
        <f ca="1">VLOOKUP(A221,'Fichier FI (en entrée)'!B:AH,3,0)</f>
        <v>SBOKQXJMVC</v>
      </c>
      <c r="C221">
        <f t="shared" si="33"/>
        <v>1620</v>
      </c>
      <c r="D221">
        <f t="shared" si="34"/>
        <v>-2.6999999999999993</v>
      </c>
      <c r="E221" s="14" t="str">
        <f>VLOOKUP(A221,'Fichier FI (en entrée)'!B:AH,2,0)</f>
        <v>EV</v>
      </c>
      <c r="F221" s="14" t="b">
        <f t="shared" si="35"/>
        <v>1</v>
      </c>
      <c r="G221" s="14" t="b">
        <f>IFERROR(VLOOKUP(A221,'Calculs FA (auto)'!A:F,6,0),FALSE)</f>
        <v>0</v>
      </c>
      <c r="H221" s="14" t="b">
        <f t="shared" si="36"/>
        <v>0</v>
      </c>
      <c r="I221" s="16">
        <f>IFERROR(VLOOKUP(A221,'Moyennes FI (en entrée)'!B:N,7,0),"")</f>
        <v>8.3000000000000007</v>
      </c>
      <c r="J221" s="16">
        <f>IFERROR(VLOOKUP(VLOOKUP(A221,'Fichier FI (en entrée)'!B:AH,33,0),Modificateurs!A$2:B$5,2,0),0)</f>
        <v>1</v>
      </c>
      <c r="K221" s="16">
        <f>IFERROR(VLOOKUP(VLOOKUP(A221,'Redoub FI (en entrée)'!B:N,7,0),Modificateurs!A$8:B$11,2,0),0)</f>
        <v>0</v>
      </c>
      <c r="L221" s="16">
        <f>IFERROR(VLOOKUP(M221,Modificateurs!D$1:E$94,2,0),0)</f>
        <v>-12</v>
      </c>
      <c r="M221" t="str">
        <f>VLOOKUP(A221,'Fichier FI (en entrée)'!B:AH,16,0)&amp;" "&amp;VLOOKUP(A221,'Fichier FI (en entrée)'!B:AH,20,0)&amp;" "&amp;VLOOKUP(A221,'Fichier FI (en entrée)'!B:AH,27,0)&amp;" "&amp;VLOOKUP(A221,'Fichier FI (en entrée)'!B:AH,29,0)</f>
        <v xml:space="preserve">STMG Mercatique  </v>
      </c>
      <c r="N221" t="str">
        <f>VLOOKUP(A221,'Fichier FI (en entrée)'!B:AH,8,0)</f>
        <v>En Terminale</v>
      </c>
      <c r="O221" t="b">
        <f>AND(C221&gt;Synthèse!B$8,C221&lt;Synthèse!B$10,NOT(Y221))</f>
        <v>0</v>
      </c>
      <c r="Q221" s="60">
        <f>ROUNDUP(C221/(Synthèse!$B$4+Synthèse!$B$1)*8,0)</f>
        <v>8</v>
      </c>
      <c r="R221" s="60">
        <f>IFERROR(VLOOKUP(A221,'Evaluations (formulaire)'!A:P,6,0)+VLOOKUP(A221,'Evaluations (formulaire)'!A:P,7,0),0)</f>
        <v>0</v>
      </c>
      <c r="S221" s="60">
        <f>IFERROR(VLOOKUP(A221,'Evaluations (formulaire)'!A:P,8,0),0)</f>
        <v>0</v>
      </c>
      <c r="T221" s="60">
        <f>IF(AND(ISBLANK(P221),Q221&lt;=2),Synthèse!$B$41,IF(AND(ISBLANK(P221),Q221&gt;=7),Synthèse!$C$41,R221+S221))</f>
        <v>4.6296296296296294E-3</v>
      </c>
      <c r="U221" s="60">
        <f t="shared" si="37"/>
        <v>-2.6953703703703695</v>
      </c>
      <c r="V221" s="60">
        <f t="shared" si="38"/>
        <v>1619</v>
      </c>
      <c r="X221" s="26">
        <v>193</v>
      </c>
      <c r="Y221" s="26" t="b">
        <f>IFERROR(VLOOKUP(A221,'Calculs FA (auto)'!A:O,15,0),FALSE)</f>
        <v>0</v>
      </c>
      <c r="Z221" s="26">
        <f>IFERROR(VLOOKUP(A221,'Evaluations (formulaire)'!A:M,9,0),0)</f>
        <v>0</v>
      </c>
      <c r="AA221" s="135" t="b">
        <v>1</v>
      </c>
      <c r="AB221" s="135" t="b">
        <v>0</v>
      </c>
      <c r="AC221" s="135" t="b">
        <f t="shared" si="39"/>
        <v>1</v>
      </c>
      <c r="AD221" s="135" t="b">
        <f t="shared" si="40"/>
        <v>0</v>
      </c>
      <c r="AE221" s="135" t="b">
        <f t="shared" si="41"/>
        <v>0</v>
      </c>
      <c r="AF221" s="135" t="b">
        <f>AND(AC221,$V221&lt;=Synthèse!$B$44)</f>
        <v>0</v>
      </c>
      <c r="AG221" s="135" t="b">
        <f>AND(AD221,$V221&lt;=Synthèse!$B$44)</f>
        <v>0</v>
      </c>
      <c r="AH221" s="135" t="b">
        <f>AND(AE221,$V221&lt;=Synthèse!$B$44)</f>
        <v>0</v>
      </c>
      <c r="AI221" s="137" t="b">
        <v>0</v>
      </c>
      <c r="AJ221" s="137" t="b">
        <v>1</v>
      </c>
      <c r="AK221" s="137" t="b">
        <f t="shared" si="42"/>
        <v>0</v>
      </c>
      <c r="AL221" s="137" t="b">
        <f t="shared" si="43"/>
        <v>1</v>
      </c>
      <c r="AM221" s="137" t="b">
        <f>AND(AK221,$V221&lt;=Synthèse!$B$44)</f>
        <v>0</v>
      </c>
      <c r="AN221" s="137" t="b">
        <f>AND(AL221,$V221&lt;=Synthèse!$B$44)</f>
        <v>0</v>
      </c>
    </row>
    <row r="222" spans="1:40">
      <c r="A222" s="17">
        <v>214401</v>
      </c>
      <c r="B222" t="str">
        <f ca="1">VLOOKUP(A222,'Fichier FI (en entrée)'!B:AH,3,0)</f>
        <v>ROGOYLBECI</v>
      </c>
      <c r="C222">
        <f t="shared" si="33"/>
        <v>2097</v>
      </c>
      <c r="D222">
        <f t="shared" si="34"/>
        <v>-100</v>
      </c>
      <c r="E222" s="14" t="str">
        <f>VLOOKUP(A222,'Fichier FI (en entrée)'!B:AH,2,0)</f>
        <v>ENV</v>
      </c>
      <c r="F222" s="14" t="b">
        <f t="shared" si="35"/>
        <v>0</v>
      </c>
      <c r="G222" s="14" t="b">
        <f>IFERROR(VLOOKUP(A222,'Calculs FA (auto)'!A:F,6,0),FALSE)</f>
        <v>0</v>
      </c>
      <c r="H222" s="14" t="b">
        <f t="shared" si="36"/>
        <v>0</v>
      </c>
      <c r="I222" s="16" t="str">
        <f>IFERROR(VLOOKUP(A222,'Moyennes FI (en entrée)'!B:N,7,0),"")</f>
        <v/>
      </c>
      <c r="J222" s="16">
        <f>IFERROR(VLOOKUP(VLOOKUP(A222,'Fichier FI (en entrée)'!B:AH,33,0),Modificateurs!A$2:B$5,2,0),0)</f>
        <v>1</v>
      </c>
      <c r="K222" s="16">
        <f>IFERROR(VLOOKUP(VLOOKUP(A222,'Redoub FI (en entrée)'!B:N,7,0),Modificateurs!A$8:B$11,2,0),0)</f>
        <v>0</v>
      </c>
      <c r="L222" s="16">
        <f>IFERROR(VLOOKUP(M222,Modificateurs!D$1:E$94,2,0),0)</f>
        <v>-12</v>
      </c>
      <c r="M222" t="str">
        <f>VLOOKUP(A222,'Fichier FI (en entrée)'!B:AH,16,0)&amp;" "&amp;VLOOKUP(A222,'Fichier FI (en entrée)'!B:AH,20,0)&amp;" "&amp;VLOOKUP(A222,'Fichier FI (en entrée)'!B:AH,27,0)&amp;" "&amp;VLOOKUP(A222,'Fichier FI (en entrée)'!B:AH,29,0)</f>
        <v xml:space="preserve">STMG Gestion et Finance  </v>
      </c>
      <c r="N222" t="str">
        <f>VLOOKUP(A222,'Fichier FI (en entrée)'!B:AH,8,0)</f>
        <v>En Terminale</v>
      </c>
      <c r="O222" t="b">
        <f>AND(C222&gt;Synthèse!B$8,C222&lt;Synthèse!B$10,NOT(Y222))</f>
        <v>0</v>
      </c>
      <c r="Q222" s="60">
        <f>ROUNDUP(C222/(Synthèse!$B$4+Synthèse!$B$1)*8,0)</f>
        <v>10</v>
      </c>
      <c r="R222" s="60">
        <f>IFERROR(VLOOKUP(A222,'Evaluations (formulaire)'!A:P,6,0)+VLOOKUP(A222,'Evaluations (formulaire)'!A:P,7,0),0)</f>
        <v>0</v>
      </c>
      <c r="S222" s="60">
        <f>IFERROR(VLOOKUP(A222,'Evaluations (formulaire)'!A:P,8,0),0)</f>
        <v>0</v>
      </c>
      <c r="T222" s="60">
        <f>IF(AND(ISBLANK(P222),Q222&lt;=2),Synthèse!$B$41,IF(AND(ISBLANK(P222),Q222&gt;=7),Synthèse!$C$41,R222+S222))</f>
        <v>4.6296296296296294E-3</v>
      </c>
      <c r="U222" s="60">
        <f t="shared" si="37"/>
        <v>-99.995370370370367</v>
      </c>
      <c r="V222" s="60">
        <f t="shared" si="38"/>
        <v>1983</v>
      </c>
      <c r="X222" s="26">
        <v>165</v>
      </c>
      <c r="Y222" s="26" t="b">
        <f>IFERROR(VLOOKUP(A222,'Calculs FA (auto)'!A:O,15,0),FALSE)</f>
        <v>0</v>
      </c>
      <c r="Z222" s="26">
        <f>IFERROR(VLOOKUP(A222,'Evaluations (formulaire)'!A:M,9,0),0)</f>
        <v>0</v>
      </c>
      <c r="AA222" s="135" t="b">
        <v>1</v>
      </c>
      <c r="AB222" s="135" t="b">
        <v>0</v>
      </c>
      <c r="AC222" s="135" t="b">
        <f t="shared" si="39"/>
        <v>0</v>
      </c>
      <c r="AD222" s="135" t="b">
        <f t="shared" si="40"/>
        <v>0</v>
      </c>
      <c r="AE222" s="135" t="b">
        <f t="shared" si="41"/>
        <v>0</v>
      </c>
      <c r="AF222" s="135" t="b">
        <f>AND(AC222,$V222&lt;=Synthèse!$B$44)</f>
        <v>0</v>
      </c>
      <c r="AG222" s="135" t="b">
        <f>AND(AD222,$V222&lt;=Synthèse!$B$44)</f>
        <v>0</v>
      </c>
      <c r="AH222" s="135" t="b">
        <f>AND(AE222,$V222&lt;=Synthèse!$B$44)</f>
        <v>0</v>
      </c>
      <c r="AI222" s="137" t="b">
        <v>0</v>
      </c>
      <c r="AJ222" s="137" t="b">
        <v>1</v>
      </c>
      <c r="AK222" s="137" t="b">
        <f t="shared" si="42"/>
        <v>0</v>
      </c>
      <c r="AL222" s="137" t="b">
        <f t="shared" si="43"/>
        <v>0</v>
      </c>
      <c r="AM222" s="137" t="b">
        <f>AND(AK222,$V222&lt;=Synthèse!$B$44)</f>
        <v>0</v>
      </c>
      <c r="AN222" s="137" t="b">
        <f>AND(AL222,$V222&lt;=Synthèse!$B$44)</f>
        <v>0</v>
      </c>
    </row>
    <row r="223" spans="1:40">
      <c r="A223" s="17">
        <v>214421</v>
      </c>
      <c r="B223" t="str">
        <f ca="1">VLOOKUP(A223,'Fichier FI (en entrée)'!B:AH,3,0)</f>
        <v>HPPQICXQKA</v>
      </c>
      <c r="C223">
        <f t="shared" si="33"/>
        <v>1224</v>
      </c>
      <c r="D223">
        <f t="shared" si="34"/>
        <v>7.32</v>
      </c>
      <c r="E223" s="14" t="str">
        <f>VLOOKUP(A223,'Fichier FI (en entrée)'!B:AH,2,0)</f>
        <v>EV</v>
      </c>
      <c r="F223" s="14" t="b">
        <f t="shared" si="35"/>
        <v>1</v>
      </c>
      <c r="G223" s="14" t="b">
        <f>IFERROR(VLOOKUP(A223,'Calculs FA (auto)'!A:F,6,0),FALSE)</f>
        <v>0</v>
      </c>
      <c r="H223" s="14" t="b">
        <f t="shared" si="36"/>
        <v>0</v>
      </c>
      <c r="I223" s="16">
        <f>IFERROR(VLOOKUP(A223,'Moyennes FI (en entrée)'!B:N,7,0),"")</f>
        <v>5.32</v>
      </c>
      <c r="J223" s="16">
        <f>IFERROR(VLOOKUP(VLOOKUP(A223,'Fichier FI (en entrée)'!B:AH,33,0),Modificateurs!A$2:B$5,2,0),0)</f>
        <v>0</v>
      </c>
      <c r="K223" s="16">
        <f>IFERROR(VLOOKUP(VLOOKUP(A223,'Redoub FI (en entrée)'!B:N,7,0),Modificateurs!A$8:B$11,2,0),0)</f>
        <v>0</v>
      </c>
      <c r="L223" s="16">
        <f>IFERROR(VLOOKUP(M223,Modificateurs!D$1:E$94,2,0),0)</f>
        <v>2</v>
      </c>
      <c r="M223" t="str">
        <f>VLOOKUP(A223,'Fichier FI (en entrée)'!B:AH,16,0)&amp;" "&amp;VLOOKUP(A223,'Fichier FI (en entrée)'!B:AH,20,0)&amp;" "&amp;VLOOKUP(A223,'Fichier FI (en entrée)'!B:AH,27,0)&amp;" "&amp;VLOOKUP(A223,'Fichier FI (en entrée)'!B:AH,29,0)</f>
        <v xml:space="preserve">S Physique-chimie  </v>
      </c>
      <c r="N223" t="str">
        <f>VLOOKUP(A223,'Fichier FI (en entrée)'!B:AH,8,0)</f>
        <v>En Terminale</v>
      </c>
      <c r="O223" t="b">
        <f>AND(C223&gt;Synthèse!B$8,C223&lt;Synthèse!B$10,NOT(Y223))</f>
        <v>1</v>
      </c>
      <c r="Q223" s="60">
        <f>ROUNDUP(C223/(Synthèse!$B$4+Synthèse!$B$1)*8,0)</f>
        <v>6</v>
      </c>
      <c r="R223" s="60">
        <f>IFERROR(VLOOKUP(A223,'Evaluations (formulaire)'!A:P,6,0)+VLOOKUP(A223,'Evaluations (formulaire)'!A:P,7,0),0)</f>
        <v>0</v>
      </c>
      <c r="S223" s="60">
        <f>IFERROR(VLOOKUP(A223,'Evaluations (formulaire)'!A:P,8,0),0)</f>
        <v>0</v>
      </c>
      <c r="T223" s="60">
        <f>IF(AND(ISBLANK(P223),Q223&lt;=2),Synthèse!$B$41,IF(AND(ISBLANK(P223),Q223&gt;=7),Synthèse!$C$41,R223+S223))</f>
        <v>0</v>
      </c>
      <c r="U223" s="60">
        <f t="shared" si="37"/>
        <v>7.32</v>
      </c>
      <c r="V223" s="60">
        <f t="shared" si="38"/>
        <v>1222</v>
      </c>
      <c r="X223" s="26">
        <v>1162</v>
      </c>
      <c r="Y223" s="26" t="b">
        <f>IFERROR(VLOOKUP(A223,'Calculs FA (auto)'!A:O,15,0),FALSE)</f>
        <v>0</v>
      </c>
      <c r="Z223" s="26">
        <f>IFERROR(VLOOKUP(A223,'Evaluations (formulaire)'!A:M,9,0),0)</f>
        <v>0</v>
      </c>
      <c r="AA223" s="135" t="b">
        <v>0</v>
      </c>
      <c r="AB223" s="135" t="b">
        <v>1</v>
      </c>
      <c r="AC223" s="135" t="b">
        <f t="shared" si="39"/>
        <v>0</v>
      </c>
      <c r="AD223" s="135" t="b">
        <f t="shared" si="40"/>
        <v>1</v>
      </c>
      <c r="AE223" s="135" t="b">
        <f t="shared" si="41"/>
        <v>0</v>
      </c>
      <c r="AF223" s="135" t="b">
        <f>AND(AC223,$V223&lt;=Synthèse!$B$44)</f>
        <v>0</v>
      </c>
      <c r="AG223" s="135" t="b">
        <f>AND(AD223,$V223&lt;=Synthèse!$B$44)</f>
        <v>0</v>
      </c>
      <c r="AH223" s="135" t="b">
        <f>AND(AE223,$V223&lt;=Synthèse!$B$44)</f>
        <v>0</v>
      </c>
      <c r="AI223" s="137" t="b">
        <v>1</v>
      </c>
      <c r="AJ223" s="137" t="b">
        <v>0</v>
      </c>
      <c r="AK223" s="137" t="b">
        <f t="shared" si="42"/>
        <v>1</v>
      </c>
      <c r="AL223" s="137" t="b">
        <f t="shared" si="43"/>
        <v>0</v>
      </c>
      <c r="AM223" s="137" t="b">
        <f>AND(AK223,$V223&lt;=Synthèse!$B$44)</f>
        <v>0</v>
      </c>
      <c r="AN223" s="137" t="b">
        <f>AND(AL223,$V223&lt;=Synthèse!$B$44)</f>
        <v>0</v>
      </c>
    </row>
    <row r="224" spans="1:40">
      <c r="A224" s="17">
        <v>214433</v>
      </c>
      <c r="B224" t="str">
        <f ca="1">VLOOKUP(A224,'Fichier FI (en entrée)'!B:AH,3,0)</f>
        <v>BXEXRDHEHS</v>
      </c>
      <c r="C224">
        <f t="shared" si="33"/>
        <v>1422</v>
      </c>
      <c r="D224">
        <f t="shared" si="34"/>
        <v>3.1400000000000006</v>
      </c>
      <c r="E224" s="14" t="str">
        <f>VLOOKUP(A224,'Fichier FI (en entrée)'!B:AH,2,0)</f>
        <v>EV</v>
      </c>
      <c r="F224" s="14" t="b">
        <f t="shared" si="35"/>
        <v>1</v>
      </c>
      <c r="G224" s="14" t="b">
        <f>IFERROR(VLOOKUP(A224,'Calculs FA (auto)'!A:F,6,0),FALSE)</f>
        <v>1</v>
      </c>
      <c r="H224" s="14" t="b">
        <f t="shared" si="36"/>
        <v>1</v>
      </c>
      <c r="I224" s="16">
        <f>IFERROR(VLOOKUP(A224,'Moyennes FI (en entrée)'!B:N,7,0),"")</f>
        <v>10.14</v>
      </c>
      <c r="J224" s="16">
        <f>IFERROR(VLOOKUP(VLOOKUP(A224,'Fichier FI (en entrée)'!B:AH,33,0),Modificateurs!A$2:B$5,2,0),0)</f>
        <v>1</v>
      </c>
      <c r="K224" s="16">
        <f>IFERROR(VLOOKUP(VLOOKUP(A224,'Redoub FI (en entrée)'!B:N,7,0),Modificateurs!A$8:B$11,2,0),0)</f>
        <v>0</v>
      </c>
      <c r="L224" s="16">
        <f>IFERROR(VLOOKUP(M224,Modificateurs!D$1:E$94,2,0),0)</f>
        <v>-8</v>
      </c>
      <c r="M224" t="str">
        <f>VLOOKUP(A224,'Fichier FI (en entrée)'!B:AH,16,0)&amp;" "&amp;VLOOKUP(A224,'Fichier FI (en entrée)'!B:AH,20,0)&amp;" "&amp;VLOOKUP(A224,'Fichier FI (en entrée)'!B:AH,27,0)&amp;" "&amp;VLOOKUP(A224,'Fichier FI (en entrée)'!B:AH,29,0)</f>
        <v xml:space="preserve">STMG Systèmes d'information et de gestion  </v>
      </c>
      <c r="N224" t="str">
        <f>VLOOKUP(A224,'Fichier FI (en entrée)'!B:AH,8,0)</f>
        <v>En Terminale</v>
      </c>
      <c r="O224" t="b">
        <f>AND(C224&gt;Synthèse!B$8,C224&lt;Synthèse!B$10,NOT(Y224))</f>
        <v>0</v>
      </c>
      <c r="Q224" s="60">
        <f>ROUNDUP(C224/(Synthèse!$B$4+Synthèse!$B$1)*8,0)</f>
        <v>7</v>
      </c>
      <c r="R224" s="60">
        <f>IFERROR(VLOOKUP(A224,'Evaluations (formulaire)'!A:P,6,0)+VLOOKUP(A224,'Evaluations (formulaire)'!A:P,7,0),0)</f>
        <v>0</v>
      </c>
      <c r="S224" s="60">
        <f>IFERROR(VLOOKUP(A224,'Evaluations (formulaire)'!A:P,8,0),0)</f>
        <v>0</v>
      </c>
      <c r="T224" s="60">
        <f>IF(AND(ISBLANK(P224),Q224&lt;=2),Synthèse!$B$41,IF(AND(ISBLANK(P224),Q224&gt;=7),Synthèse!$C$41,R224+S224))</f>
        <v>4.6296296296296294E-3</v>
      </c>
      <c r="U224" s="60">
        <f t="shared" si="37"/>
        <v>3.1446296296296303</v>
      </c>
      <c r="V224" s="60">
        <f t="shared" si="38"/>
        <v>1422</v>
      </c>
      <c r="X224" s="26">
        <v>1972</v>
      </c>
      <c r="Y224" s="26" t="b">
        <f>IFERROR(VLOOKUP(A224,'Calculs FA (auto)'!A:O,15,0),FALSE)</f>
        <v>0</v>
      </c>
      <c r="Z224" s="26">
        <f>IFERROR(VLOOKUP(A224,'Evaluations (formulaire)'!A:M,9,0),0)</f>
        <v>0</v>
      </c>
      <c r="AA224" s="135" t="b">
        <v>1</v>
      </c>
      <c r="AB224" s="135" t="b">
        <v>0</v>
      </c>
      <c r="AC224" s="135" t="b">
        <f t="shared" si="39"/>
        <v>1</v>
      </c>
      <c r="AD224" s="135" t="b">
        <f t="shared" si="40"/>
        <v>0</v>
      </c>
      <c r="AE224" s="135" t="b">
        <f t="shared" si="41"/>
        <v>0</v>
      </c>
      <c r="AF224" s="135" t="b">
        <f>AND(AC224,$V224&lt;=Synthèse!$B$44)</f>
        <v>0</v>
      </c>
      <c r="AG224" s="135" t="b">
        <f>AND(AD224,$V224&lt;=Synthèse!$B$44)</f>
        <v>0</v>
      </c>
      <c r="AH224" s="135" t="b">
        <f>AND(AE224,$V224&lt;=Synthèse!$B$44)</f>
        <v>0</v>
      </c>
      <c r="AI224" s="137" t="b">
        <v>0</v>
      </c>
      <c r="AJ224" s="137" t="b">
        <v>1</v>
      </c>
      <c r="AK224" s="137" t="b">
        <f t="shared" si="42"/>
        <v>0</v>
      </c>
      <c r="AL224" s="137" t="b">
        <f t="shared" si="43"/>
        <v>1</v>
      </c>
      <c r="AM224" s="137" t="b">
        <f>AND(AK224,$V224&lt;=Synthèse!$B$44)</f>
        <v>0</v>
      </c>
      <c r="AN224" s="137" t="b">
        <f>AND(AL224,$V224&lt;=Synthèse!$B$44)</f>
        <v>0</v>
      </c>
    </row>
    <row r="225" spans="1:40">
      <c r="A225" s="17">
        <v>214437</v>
      </c>
      <c r="B225" t="str">
        <f ca="1">VLOOKUP(A225,'Fichier FI (en entrée)'!B:AH,3,0)</f>
        <v>JXERXRUACF</v>
      </c>
      <c r="C225">
        <f t="shared" si="33"/>
        <v>971</v>
      </c>
      <c r="D225">
        <f t="shared" si="34"/>
        <v>10.54</v>
      </c>
      <c r="E225" s="14" t="str">
        <f>VLOOKUP(A225,'Fichier FI (en entrée)'!B:AH,2,0)</f>
        <v>EV</v>
      </c>
      <c r="F225" s="14" t="b">
        <f t="shared" si="35"/>
        <v>1</v>
      </c>
      <c r="G225" s="14" t="b">
        <f>IFERROR(VLOOKUP(A225,'Calculs FA (auto)'!A:F,6,0),FALSE)</f>
        <v>0</v>
      </c>
      <c r="H225" s="14" t="b">
        <f t="shared" si="36"/>
        <v>0</v>
      </c>
      <c r="I225" s="16">
        <f>IFERROR(VLOOKUP(A225,'Moyennes FI (en entrée)'!B:N,7,0),"")</f>
        <v>8.5399999999999991</v>
      </c>
      <c r="J225" s="16">
        <f>IFERROR(VLOOKUP(VLOOKUP(A225,'Fichier FI (en entrée)'!B:AH,33,0),Modificateurs!A$2:B$5,2,0),0)</f>
        <v>0</v>
      </c>
      <c r="K225" s="16">
        <f>IFERROR(VLOOKUP(VLOOKUP(A225,'Redoub FI (en entrée)'!B:N,7,0),Modificateurs!A$8:B$11,2,0),0)</f>
        <v>0</v>
      </c>
      <c r="L225" s="16">
        <f>IFERROR(VLOOKUP(M225,Modificateurs!D$1:E$94,2,0),0)</f>
        <v>2</v>
      </c>
      <c r="M225" t="str">
        <f>VLOOKUP(A225,'Fichier FI (en entrée)'!B:AH,16,0)&amp;" "&amp;VLOOKUP(A225,'Fichier FI (en entrée)'!B:AH,20,0)&amp;" "&amp;VLOOKUP(A225,'Fichier FI (en entrée)'!B:AH,27,0)&amp;" "&amp;VLOOKUP(A225,'Fichier FI (en entrée)'!B:AH,29,0)</f>
        <v xml:space="preserve">S Mathématiques  </v>
      </c>
      <c r="N225" t="str">
        <f>VLOOKUP(A225,'Fichier FI (en entrée)'!B:AH,8,0)</f>
        <v>En Terminale</v>
      </c>
      <c r="O225" t="b">
        <f>AND(C225&gt;Synthèse!B$8,C225&lt;Synthèse!B$10,NOT(Y225))</f>
        <v>1</v>
      </c>
      <c r="Q225" s="60">
        <f>ROUNDUP(C225/(Synthèse!$B$4+Synthèse!$B$1)*8,0)</f>
        <v>5</v>
      </c>
      <c r="R225" s="60">
        <f>IFERROR(VLOOKUP(A225,'Evaluations (formulaire)'!A:P,6,0)+VLOOKUP(A225,'Evaluations (formulaire)'!A:P,7,0),0)</f>
        <v>0</v>
      </c>
      <c r="S225" s="60">
        <f>IFERROR(VLOOKUP(A225,'Evaluations (formulaire)'!A:P,8,0),0)</f>
        <v>0</v>
      </c>
      <c r="T225" s="60">
        <f>IF(AND(ISBLANK(P225),Q225&lt;=2),Synthèse!$B$41,IF(AND(ISBLANK(P225),Q225&gt;=7),Synthèse!$C$41,R225+S225))</f>
        <v>0</v>
      </c>
      <c r="U225" s="60">
        <f t="shared" si="37"/>
        <v>10.54</v>
      </c>
      <c r="V225" s="60">
        <f t="shared" si="38"/>
        <v>971</v>
      </c>
      <c r="X225" s="26">
        <v>1720</v>
      </c>
      <c r="Y225" s="26" t="b">
        <f>IFERROR(VLOOKUP(A225,'Calculs FA (auto)'!A:O,15,0),FALSE)</f>
        <v>0</v>
      </c>
      <c r="Z225" s="26">
        <f>IFERROR(VLOOKUP(A225,'Evaluations (formulaire)'!A:M,9,0),0)</f>
        <v>0</v>
      </c>
      <c r="AA225" s="135" t="b">
        <v>1</v>
      </c>
      <c r="AB225" s="135" t="b">
        <v>0</v>
      </c>
      <c r="AC225" s="135" t="b">
        <f t="shared" si="39"/>
        <v>1</v>
      </c>
      <c r="AD225" s="135" t="b">
        <f t="shared" si="40"/>
        <v>0</v>
      </c>
      <c r="AE225" s="135" t="b">
        <f t="shared" si="41"/>
        <v>0</v>
      </c>
      <c r="AF225" s="135" t="b">
        <f>AND(AC225,$V225&lt;=Synthèse!$B$44)</f>
        <v>0</v>
      </c>
      <c r="AG225" s="135" t="b">
        <f>AND(AD225,$V225&lt;=Synthèse!$B$44)</f>
        <v>0</v>
      </c>
      <c r="AH225" s="135" t="b">
        <f>AND(AE225,$V225&lt;=Synthèse!$B$44)</f>
        <v>0</v>
      </c>
      <c r="AI225" s="137" t="b">
        <v>0</v>
      </c>
      <c r="AJ225" s="137" t="b">
        <v>1</v>
      </c>
      <c r="AK225" s="137" t="b">
        <f t="shared" si="42"/>
        <v>0</v>
      </c>
      <c r="AL225" s="137" t="b">
        <f t="shared" si="43"/>
        <v>1</v>
      </c>
      <c r="AM225" s="137" t="b">
        <f>AND(AK225,$V225&lt;=Synthèse!$B$44)</f>
        <v>0</v>
      </c>
      <c r="AN225" s="137" t="b">
        <f>AND(AL225,$V225&lt;=Synthèse!$B$44)</f>
        <v>0</v>
      </c>
    </row>
    <row r="226" spans="1:40">
      <c r="A226" s="17">
        <v>214441</v>
      </c>
      <c r="B226" t="str">
        <f ca="1">VLOOKUP(A226,'Fichier FI (en entrée)'!B:AH,3,0)</f>
        <v>FHOBSVQCAV</v>
      </c>
      <c r="C226">
        <f t="shared" si="33"/>
        <v>1070</v>
      </c>
      <c r="D226">
        <f t="shared" si="34"/>
        <v>9.68</v>
      </c>
      <c r="E226" s="14" t="str">
        <f>VLOOKUP(A226,'Fichier FI (en entrée)'!B:AH,2,0)</f>
        <v>EV</v>
      </c>
      <c r="F226" s="14" t="b">
        <f t="shared" si="35"/>
        <v>1</v>
      </c>
      <c r="G226" s="14" t="b">
        <f>IFERROR(VLOOKUP(A226,'Calculs FA (auto)'!A:F,6,0),FALSE)</f>
        <v>0</v>
      </c>
      <c r="H226" s="14" t="b">
        <f t="shared" si="36"/>
        <v>0</v>
      </c>
      <c r="I226" s="16">
        <f>IFERROR(VLOOKUP(A226,'Moyennes FI (en entrée)'!B:N,7,0),"")</f>
        <v>7.68</v>
      </c>
      <c r="J226" s="16">
        <f>IFERROR(VLOOKUP(VLOOKUP(A226,'Fichier FI (en entrée)'!B:AH,33,0),Modificateurs!A$2:B$5,2,0),0)</f>
        <v>0</v>
      </c>
      <c r="K226" s="16">
        <f>IFERROR(VLOOKUP(VLOOKUP(A226,'Redoub FI (en entrée)'!B:N,7,0),Modificateurs!A$8:B$11,2,0),0)</f>
        <v>0</v>
      </c>
      <c r="L226" s="16">
        <f>IFERROR(VLOOKUP(M226,Modificateurs!D$1:E$94,2,0),0)</f>
        <v>2</v>
      </c>
      <c r="M226" t="str">
        <f>VLOOKUP(A226,'Fichier FI (en entrée)'!B:AH,16,0)&amp;" "&amp;VLOOKUP(A226,'Fichier FI (en entrée)'!B:AH,20,0)&amp;" "&amp;VLOOKUP(A226,'Fichier FI (en entrée)'!B:AH,27,0)&amp;" "&amp;VLOOKUP(A226,'Fichier FI (en entrée)'!B:AH,29,0)</f>
        <v xml:space="preserve">S Physique-chimie  </v>
      </c>
      <c r="N226" t="str">
        <f>VLOOKUP(A226,'Fichier FI (en entrée)'!B:AH,8,0)</f>
        <v>En Terminale</v>
      </c>
      <c r="O226" t="b">
        <f>AND(C226&gt;Synthèse!B$8,C226&lt;Synthèse!B$10,NOT(Y226))</f>
        <v>1</v>
      </c>
      <c r="Q226" s="60">
        <f>ROUNDUP(C226/(Synthèse!$B$4+Synthèse!$B$1)*8,0)</f>
        <v>5</v>
      </c>
      <c r="R226" s="60">
        <f>IFERROR(VLOOKUP(A226,'Evaluations (formulaire)'!A:P,6,0)+VLOOKUP(A226,'Evaluations (formulaire)'!A:P,7,0),0)</f>
        <v>-3</v>
      </c>
      <c r="S226" s="60">
        <f>IFERROR(VLOOKUP(A226,'Evaluations (formulaire)'!A:P,8,0),0)</f>
        <v>0</v>
      </c>
      <c r="T226" s="60">
        <f>IF(AND(ISBLANK(P226),Q226&lt;=2),Synthèse!$B$41,IF(AND(ISBLANK(P226),Q226&gt;=7),Synthèse!$C$41,R226+S226))</f>
        <v>-3</v>
      </c>
      <c r="U226" s="60">
        <f t="shared" si="37"/>
        <v>6.68</v>
      </c>
      <c r="V226" s="60">
        <f t="shared" si="38"/>
        <v>1256</v>
      </c>
      <c r="X226" s="26">
        <v>948</v>
      </c>
      <c r="Y226" s="26" t="b">
        <f>IFERROR(VLOOKUP(A226,'Calculs FA (auto)'!A:O,15,0),FALSE)</f>
        <v>0</v>
      </c>
      <c r="Z226" s="26">
        <f>IFERROR(VLOOKUP(A226,'Evaluations (formulaire)'!A:M,9,0),0)</f>
        <v>0</v>
      </c>
      <c r="AA226" s="135" t="b">
        <v>1</v>
      </c>
      <c r="AB226" s="135" t="b">
        <v>0</v>
      </c>
      <c r="AC226" s="135" t="b">
        <f t="shared" si="39"/>
        <v>1</v>
      </c>
      <c r="AD226" s="135" t="b">
        <f t="shared" si="40"/>
        <v>0</v>
      </c>
      <c r="AE226" s="135" t="b">
        <f t="shared" si="41"/>
        <v>0</v>
      </c>
      <c r="AF226" s="135" t="b">
        <f>AND(AC226,$V226&lt;=Synthèse!$B$44)</f>
        <v>0</v>
      </c>
      <c r="AG226" s="135" t="b">
        <f>AND(AD226,$V226&lt;=Synthèse!$B$44)</f>
        <v>0</v>
      </c>
      <c r="AH226" s="135" t="b">
        <f>AND(AE226,$V226&lt;=Synthèse!$B$44)</f>
        <v>0</v>
      </c>
      <c r="AI226" s="137" t="b">
        <v>0</v>
      </c>
      <c r="AJ226" s="137" t="b">
        <v>1</v>
      </c>
      <c r="AK226" s="137" t="b">
        <f t="shared" si="42"/>
        <v>0</v>
      </c>
      <c r="AL226" s="137" t="b">
        <f t="shared" si="43"/>
        <v>1</v>
      </c>
      <c r="AM226" s="137" t="b">
        <f>AND(AK226,$V226&lt;=Synthèse!$B$44)</f>
        <v>0</v>
      </c>
      <c r="AN226" s="137" t="b">
        <f>AND(AL226,$V226&lt;=Synthèse!$B$44)</f>
        <v>0</v>
      </c>
    </row>
    <row r="227" spans="1:40">
      <c r="A227" s="17">
        <v>214449</v>
      </c>
      <c r="B227" t="str">
        <f ca="1">VLOOKUP(A227,'Fichier FI (en entrée)'!B:AH,3,0)</f>
        <v>VYZCQRPYGH</v>
      </c>
      <c r="C227">
        <f t="shared" si="33"/>
        <v>1441</v>
      </c>
      <c r="D227">
        <f t="shared" si="34"/>
        <v>2.5099999999999998</v>
      </c>
      <c r="E227" s="14" t="str">
        <f>VLOOKUP(A227,'Fichier FI (en entrée)'!B:AH,2,0)</f>
        <v>EV</v>
      </c>
      <c r="F227" s="14" t="b">
        <f t="shared" si="35"/>
        <v>1</v>
      </c>
      <c r="G227" s="14" t="b">
        <f>IFERROR(VLOOKUP(A227,'Calculs FA (auto)'!A:F,6,0),FALSE)</f>
        <v>0</v>
      </c>
      <c r="H227" s="14" t="b">
        <f t="shared" si="36"/>
        <v>0</v>
      </c>
      <c r="I227" s="16">
        <f>IFERROR(VLOOKUP(A227,'Moyennes FI (en entrée)'!B:N,7,0),"")</f>
        <v>9.51</v>
      </c>
      <c r="J227" s="16">
        <f>IFERROR(VLOOKUP(VLOOKUP(A227,'Fichier FI (en entrée)'!B:AH,33,0),Modificateurs!A$2:B$5,2,0),0)</f>
        <v>1</v>
      </c>
      <c r="K227" s="16">
        <f>IFERROR(VLOOKUP(VLOOKUP(A227,'Redoub FI (en entrée)'!B:N,7,0),Modificateurs!A$8:B$11,2,0),0)</f>
        <v>0</v>
      </c>
      <c r="L227" s="16">
        <f>IFERROR(VLOOKUP(M227,Modificateurs!D$1:E$94,2,0),0)</f>
        <v>-8</v>
      </c>
      <c r="M227" t="str">
        <f>VLOOKUP(A227,'Fichier FI (en entrée)'!B:AH,16,0)&amp;" "&amp;VLOOKUP(A227,'Fichier FI (en entrée)'!B:AH,20,0)&amp;" "&amp;VLOOKUP(A227,'Fichier FI (en entrée)'!B:AH,27,0)&amp;" "&amp;VLOOKUP(A227,'Fichier FI (en entrée)'!B:AH,29,0)</f>
        <v xml:space="preserve">STMG Systèmes d'information et de gestion  </v>
      </c>
      <c r="N227" t="str">
        <f>VLOOKUP(A227,'Fichier FI (en entrée)'!B:AH,8,0)</f>
        <v>En Terminale</v>
      </c>
      <c r="O227" t="b">
        <f>AND(C227&gt;Synthèse!B$8,C227&lt;Synthèse!B$10,NOT(Y227))</f>
        <v>0</v>
      </c>
      <c r="Q227" s="60">
        <f>ROUNDUP(C227/(Synthèse!$B$4+Synthèse!$B$1)*8,0)</f>
        <v>7</v>
      </c>
      <c r="R227" s="60">
        <f>IFERROR(VLOOKUP(A227,'Evaluations (formulaire)'!A:P,6,0)+VLOOKUP(A227,'Evaluations (formulaire)'!A:P,7,0),0)</f>
        <v>0</v>
      </c>
      <c r="S227" s="60">
        <f>IFERROR(VLOOKUP(A227,'Evaluations (formulaire)'!A:P,8,0),0)</f>
        <v>0</v>
      </c>
      <c r="T227" s="60">
        <f>IF(AND(ISBLANK(P227),Q227&lt;=2),Synthèse!$B$41,IF(AND(ISBLANK(P227),Q227&gt;=7),Synthèse!$C$41,R227+S227))</f>
        <v>4.6296296296296294E-3</v>
      </c>
      <c r="U227" s="60">
        <f t="shared" si="37"/>
        <v>2.5146296296296295</v>
      </c>
      <c r="V227" s="60">
        <f t="shared" si="38"/>
        <v>1441</v>
      </c>
      <c r="X227" s="26">
        <v>53</v>
      </c>
      <c r="Y227" s="26" t="b">
        <f>IFERROR(VLOOKUP(A227,'Calculs FA (auto)'!A:O,15,0),FALSE)</f>
        <v>0</v>
      </c>
      <c r="Z227" s="26">
        <f>IFERROR(VLOOKUP(A227,'Evaluations (formulaire)'!A:M,9,0),0)</f>
        <v>0</v>
      </c>
      <c r="AA227" s="135" t="b">
        <v>1</v>
      </c>
      <c r="AB227" s="135" t="b">
        <v>0</v>
      </c>
      <c r="AC227" s="135" t="b">
        <f t="shared" si="39"/>
        <v>1</v>
      </c>
      <c r="AD227" s="135" t="b">
        <f t="shared" si="40"/>
        <v>0</v>
      </c>
      <c r="AE227" s="135" t="b">
        <f t="shared" si="41"/>
        <v>0</v>
      </c>
      <c r="AF227" s="135" t="b">
        <f>AND(AC227,$V227&lt;=Synthèse!$B$44)</f>
        <v>0</v>
      </c>
      <c r="AG227" s="135" t="b">
        <f>AND(AD227,$V227&lt;=Synthèse!$B$44)</f>
        <v>0</v>
      </c>
      <c r="AH227" s="135" t="b">
        <f>AND(AE227,$V227&lt;=Synthèse!$B$44)</f>
        <v>0</v>
      </c>
      <c r="AI227" s="137" t="b">
        <v>0</v>
      </c>
      <c r="AJ227" s="137" t="b">
        <v>1</v>
      </c>
      <c r="AK227" s="137" t="b">
        <f t="shared" si="42"/>
        <v>0</v>
      </c>
      <c r="AL227" s="137" t="b">
        <f t="shared" si="43"/>
        <v>1</v>
      </c>
      <c r="AM227" s="137" t="b">
        <f>AND(AK227,$V227&lt;=Synthèse!$B$44)</f>
        <v>0</v>
      </c>
      <c r="AN227" s="137" t="b">
        <f>AND(AL227,$V227&lt;=Synthèse!$B$44)</f>
        <v>0</v>
      </c>
    </row>
    <row r="228" spans="1:40">
      <c r="A228" s="17">
        <v>214473</v>
      </c>
      <c r="B228" t="str">
        <f ca="1">VLOOKUP(A228,'Fichier FI (en entrée)'!B:AH,3,0)</f>
        <v>UXBTAOLXFJ</v>
      </c>
      <c r="C228">
        <f t="shared" si="33"/>
        <v>1165</v>
      </c>
      <c r="D228">
        <f t="shared" si="34"/>
        <v>8.43</v>
      </c>
      <c r="E228" s="14" t="str">
        <f>VLOOKUP(A228,'Fichier FI (en entrée)'!B:AH,2,0)</f>
        <v>EV</v>
      </c>
      <c r="F228" s="14" t="b">
        <f t="shared" si="35"/>
        <v>1</v>
      </c>
      <c r="G228" s="14" t="b">
        <f>IFERROR(VLOOKUP(A228,'Calculs FA (auto)'!A:F,6,0),FALSE)</f>
        <v>1</v>
      </c>
      <c r="H228" s="14" t="b">
        <f t="shared" si="36"/>
        <v>1</v>
      </c>
      <c r="I228" s="16">
        <f>IFERROR(VLOOKUP(A228,'Moyennes FI (en entrée)'!B:N,7,0),"")</f>
        <v>7.43</v>
      </c>
      <c r="J228" s="16">
        <f>IFERROR(VLOOKUP(VLOOKUP(A228,'Fichier FI (en entrée)'!B:AH,33,0),Modificateurs!A$2:B$5,2,0),0)</f>
        <v>0</v>
      </c>
      <c r="K228" s="16">
        <f>IFERROR(VLOOKUP(VLOOKUP(A228,'Redoub FI (en entrée)'!B:N,7,0),Modificateurs!A$8:B$11,2,0),0)</f>
        <v>0</v>
      </c>
      <c r="L228" s="16">
        <f>IFERROR(VLOOKUP(M228,Modificateurs!D$1:E$94,2,0),0)</f>
        <v>1</v>
      </c>
      <c r="M228" t="str">
        <f>VLOOKUP(A228,'Fichier FI (en entrée)'!B:AH,16,0)&amp;" "&amp;VLOOKUP(A228,'Fichier FI (en entrée)'!B:AH,20,0)&amp;" "&amp;VLOOKUP(A228,'Fichier FI (en entrée)'!B:AH,27,0)&amp;" "&amp;VLOOKUP(A228,'Fichier FI (en entrée)'!B:AH,29,0)</f>
        <v xml:space="preserve">S Sciences de la vie et de la terre  </v>
      </c>
      <c r="N228" t="str">
        <f>VLOOKUP(A228,'Fichier FI (en entrée)'!B:AH,8,0)</f>
        <v>En Terminale</v>
      </c>
      <c r="O228" t="b">
        <f>AND(C228&gt;Synthèse!B$8,C228&lt;Synthèse!B$10,NOT(Y228))</f>
        <v>0</v>
      </c>
      <c r="P228" t="s">
        <v>2257</v>
      </c>
      <c r="Q228" s="60">
        <f>ROUNDUP(C228/(Synthèse!$B$4+Synthèse!$B$1)*8,0)</f>
        <v>6</v>
      </c>
      <c r="R228" s="60">
        <f>IFERROR(VLOOKUP(A228,'Evaluations (formulaire)'!A:P,6,0)+VLOOKUP(A228,'Evaluations (formulaire)'!A:P,7,0),0)</f>
        <v>0</v>
      </c>
      <c r="S228" s="60">
        <f>IFERROR(VLOOKUP(A228,'Evaluations (formulaire)'!A:P,8,0),0)</f>
        <v>0</v>
      </c>
      <c r="T228" s="60">
        <f>IF(AND(ISBLANK(P228),Q228&lt;=2),Synthèse!$B$41,IF(AND(ISBLANK(P228),Q228&gt;=7),Synthèse!$C$41,R228+S228))</f>
        <v>0</v>
      </c>
      <c r="U228" s="60">
        <f t="shared" si="37"/>
        <v>8.43</v>
      </c>
      <c r="V228" s="60">
        <f t="shared" si="38"/>
        <v>1163</v>
      </c>
      <c r="X228" s="26">
        <v>1611</v>
      </c>
      <c r="Y228" s="26" t="b">
        <f>IFERROR(VLOOKUP(A228,'Calculs FA (auto)'!A:O,15,0),FALSE)</f>
        <v>1</v>
      </c>
      <c r="Z228" s="26">
        <f>IFERROR(VLOOKUP(A228,'Evaluations (formulaire)'!A:M,9,0),0)</f>
        <v>0</v>
      </c>
      <c r="AA228" s="135" t="b">
        <v>0</v>
      </c>
      <c r="AB228" s="135" t="b">
        <v>1</v>
      </c>
      <c r="AC228" s="135" t="b">
        <f t="shared" si="39"/>
        <v>0</v>
      </c>
      <c r="AD228" s="135" t="b">
        <f t="shared" si="40"/>
        <v>1</v>
      </c>
      <c r="AE228" s="135" t="b">
        <f t="shared" si="41"/>
        <v>0</v>
      </c>
      <c r="AF228" s="135" t="b">
        <f>AND(AC228,$V228&lt;=Synthèse!$B$44)</f>
        <v>0</v>
      </c>
      <c r="AG228" s="135" t="b">
        <f>AND(AD228,$V228&lt;=Synthèse!$B$44)</f>
        <v>0</v>
      </c>
      <c r="AH228" s="135" t="b">
        <f>AND(AE228,$V228&lt;=Synthèse!$B$44)</f>
        <v>0</v>
      </c>
      <c r="AI228" s="137" t="b">
        <v>1</v>
      </c>
      <c r="AJ228" s="137" t="b">
        <v>0</v>
      </c>
      <c r="AK228" s="137" t="b">
        <f t="shared" si="42"/>
        <v>1</v>
      </c>
      <c r="AL228" s="137" t="b">
        <f t="shared" si="43"/>
        <v>0</v>
      </c>
      <c r="AM228" s="137" t="b">
        <f>AND(AK228,$V228&lt;=Synthèse!$B$44)</f>
        <v>0</v>
      </c>
      <c r="AN228" s="137" t="b">
        <f>AND(AL228,$V228&lt;=Synthèse!$B$44)</f>
        <v>0</v>
      </c>
    </row>
    <row r="229" spans="1:40">
      <c r="A229" s="17">
        <v>214476</v>
      </c>
      <c r="B229" t="str">
        <f ca="1">VLOOKUP(A229,'Fichier FI (en entrée)'!B:AH,3,0)</f>
        <v>WRKTHMGBCB</v>
      </c>
      <c r="C229">
        <f t="shared" si="33"/>
        <v>2097</v>
      </c>
      <c r="D229">
        <f t="shared" si="34"/>
        <v>-100</v>
      </c>
      <c r="E229" s="14" t="str">
        <f>VLOOKUP(A229,'Fichier FI (en entrée)'!B:AH,2,0)</f>
        <v>ENV</v>
      </c>
      <c r="F229" s="14" t="b">
        <f t="shared" si="35"/>
        <v>0</v>
      </c>
      <c r="G229" s="14" t="b">
        <f>IFERROR(VLOOKUP(A229,'Calculs FA (auto)'!A:F,6,0),FALSE)</f>
        <v>0</v>
      </c>
      <c r="H229" s="14" t="b">
        <f t="shared" si="36"/>
        <v>0</v>
      </c>
      <c r="I229" s="16" t="str">
        <f>IFERROR(VLOOKUP(A229,'Moyennes FI (en entrée)'!B:N,7,0),"")</f>
        <v/>
      </c>
      <c r="J229" s="16">
        <f>IFERROR(VLOOKUP(VLOOKUP(A229,'Fichier FI (en entrée)'!B:AH,33,0),Modificateurs!A$2:B$5,2,0),0)</f>
        <v>3</v>
      </c>
      <c r="K229" s="16">
        <f>IFERROR(VLOOKUP(VLOOKUP(A229,'Redoub FI (en entrée)'!B:N,7,0),Modificateurs!A$8:B$11,2,0),0)</f>
        <v>0</v>
      </c>
      <c r="L229" s="16">
        <f>IFERROR(VLOOKUP(M229,Modificateurs!D$1:E$94,2,0),0)</f>
        <v>2</v>
      </c>
      <c r="M229" t="str">
        <f>VLOOKUP(A229,'Fichier FI (en entrée)'!B:AH,16,0)&amp;" "&amp;VLOOKUP(A229,'Fichier FI (en entrée)'!B:AH,20,0)&amp;" "&amp;VLOOKUP(A229,'Fichier FI (en entrée)'!B:AH,27,0)&amp;" "&amp;VLOOKUP(A229,'Fichier FI (en entrée)'!B:AH,29,0)</f>
        <v xml:space="preserve">S Physique-chimie  </v>
      </c>
      <c r="N229" t="str">
        <f>VLOOKUP(A229,'Fichier FI (en entrée)'!B:AH,8,0)</f>
        <v>En Terminale</v>
      </c>
      <c r="O229" t="b">
        <f>AND(C229&gt;Synthèse!B$8,C229&lt;Synthèse!B$10,NOT(Y229))</f>
        <v>0</v>
      </c>
      <c r="Q229" s="60">
        <f>ROUNDUP(C229/(Synthèse!$B$4+Synthèse!$B$1)*8,0)</f>
        <v>10</v>
      </c>
      <c r="R229" s="60">
        <f>IFERROR(VLOOKUP(A229,'Evaluations (formulaire)'!A:P,6,0)+VLOOKUP(A229,'Evaluations (formulaire)'!A:P,7,0),0)</f>
        <v>0</v>
      </c>
      <c r="S229" s="60">
        <f>IFERROR(VLOOKUP(A229,'Evaluations (formulaire)'!A:P,8,0),0)</f>
        <v>0</v>
      </c>
      <c r="T229" s="60">
        <f>IF(AND(ISBLANK(P229),Q229&lt;=2),Synthèse!$B$41,IF(AND(ISBLANK(P229),Q229&gt;=7),Synthèse!$C$41,R229+S229))</f>
        <v>4.6296296296296294E-3</v>
      </c>
      <c r="U229" s="60">
        <f t="shared" si="37"/>
        <v>-99.995370370370367</v>
      </c>
      <c r="V229" s="60">
        <f t="shared" si="38"/>
        <v>1983</v>
      </c>
      <c r="X229" s="26">
        <v>312</v>
      </c>
      <c r="Y229" s="26" t="b">
        <f>IFERROR(VLOOKUP(A229,'Calculs FA (auto)'!A:O,15,0),FALSE)</f>
        <v>0</v>
      </c>
      <c r="Z229" s="26">
        <f>IFERROR(VLOOKUP(A229,'Evaluations (formulaire)'!A:M,9,0),0)</f>
        <v>0</v>
      </c>
      <c r="AA229" s="135" t="b">
        <v>0</v>
      </c>
      <c r="AB229" s="135" t="b">
        <v>1</v>
      </c>
      <c r="AC229" s="135" t="b">
        <f t="shared" si="39"/>
        <v>0</v>
      </c>
      <c r="AD229" s="135" t="b">
        <f t="shared" si="40"/>
        <v>0</v>
      </c>
      <c r="AE229" s="135" t="b">
        <f t="shared" si="41"/>
        <v>0</v>
      </c>
      <c r="AF229" s="135" t="b">
        <f>AND(AC229,$V229&lt;=Synthèse!$B$44)</f>
        <v>0</v>
      </c>
      <c r="AG229" s="135" t="b">
        <f>AND(AD229,$V229&lt;=Synthèse!$B$44)</f>
        <v>0</v>
      </c>
      <c r="AH229" s="135" t="b">
        <f>AND(AE229,$V229&lt;=Synthèse!$B$44)</f>
        <v>0</v>
      </c>
      <c r="AI229" s="137" t="b">
        <v>1</v>
      </c>
      <c r="AJ229" s="137" t="b">
        <v>0</v>
      </c>
      <c r="AK229" s="137" t="b">
        <f t="shared" si="42"/>
        <v>0</v>
      </c>
      <c r="AL229" s="137" t="b">
        <f t="shared" si="43"/>
        <v>0</v>
      </c>
      <c r="AM229" s="137" t="b">
        <f>AND(AK229,$V229&lt;=Synthèse!$B$44)</f>
        <v>0</v>
      </c>
      <c r="AN229" s="137" t="b">
        <f>AND(AL229,$V229&lt;=Synthèse!$B$44)</f>
        <v>0</v>
      </c>
    </row>
    <row r="230" spans="1:40">
      <c r="A230" s="17">
        <v>214495</v>
      </c>
      <c r="B230" t="str">
        <f ca="1">VLOOKUP(A230,'Fichier FI (en entrée)'!B:AH,3,0)</f>
        <v>OTQRMMUCTS</v>
      </c>
      <c r="C230">
        <f t="shared" si="33"/>
        <v>2097</v>
      </c>
      <c r="D230">
        <f t="shared" si="34"/>
        <v>-100</v>
      </c>
      <c r="E230" s="14" t="str">
        <f>VLOOKUP(A230,'Fichier FI (en entrée)'!B:AH,2,0)</f>
        <v>ENV</v>
      </c>
      <c r="F230" s="14" t="b">
        <f t="shared" si="35"/>
        <v>0</v>
      </c>
      <c r="G230" s="14" t="b">
        <f>IFERROR(VLOOKUP(A230,'Calculs FA (auto)'!A:F,6,0),FALSE)</f>
        <v>0</v>
      </c>
      <c r="H230" s="14" t="b">
        <f t="shared" si="36"/>
        <v>0</v>
      </c>
      <c r="I230" s="16" t="str">
        <f>IFERROR(VLOOKUP(A230,'Moyennes FI (en entrée)'!B:N,7,0),"")</f>
        <v/>
      </c>
      <c r="J230" s="16">
        <f>IFERROR(VLOOKUP(VLOOKUP(A230,'Fichier FI (en entrée)'!B:AH,33,0),Modificateurs!A$2:B$5,2,0),0)</f>
        <v>1</v>
      </c>
      <c r="K230" s="16">
        <f>IFERROR(VLOOKUP(VLOOKUP(A230,'Redoub FI (en entrée)'!B:N,7,0),Modificateurs!A$8:B$11,2,0),0)</f>
        <v>0</v>
      </c>
      <c r="L230" s="16">
        <f>IFERROR(VLOOKUP(M230,Modificateurs!D$1:E$94,2,0),0)</f>
        <v>-8</v>
      </c>
      <c r="M230" t="str">
        <f>VLOOKUP(A230,'Fichier FI (en entrée)'!B:AH,16,0)&amp;" "&amp;VLOOKUP(A230,'Fichier FI (en entrée)'!B:AH,20,0)&amp;" "&amp;VLOOKUP(A230,'Fichier FI (en entrée)'!B:AH,27,0)&amp;" "&amp;VLOOKUP(A230,'Fichier FI (en entrée)'!B:AH,29,0)</f>
        <v xml:space="preserve">STMG Systèmes d'information et de gestion  </v>
      </c>
      <c r="N230" t="str">
        <f>VLOOKUP(A230,'Fichier FI (en entrée)'!B:AH,8,0)</f>
        <v>En Terminale</v>
      </c>
      <c r="O230" t="b">
        <f>AND(C230&gt;Synthèse!B$8,C230&lt;Synthèse!B$10,NOT(Y230))</f>
        <v>0</v>
      </c>
      <c r="Q230" s="60">
        <f>ROUNDUP(C230/(Synthèse!$B$4+Synthèse!$B$1)*8,0)</f>
        <v>10</v>
      </c>
      <c r="R230" s="60">
        <f>IFERROR(VLOOKUP(A230,'Evaluations (formulaire)'!A:P,6,0)+VLOOKUP(A230,'Evaluations (formulaire)'!A:P,7,0),0)</f>
        <v>0</v>
      </c>
      <c r="S230" s="60">
        <f>IFERROR(VLOOKUP(A230,'Evaluations (formulaire)'!A:P,8,0),0)</f>
        <v>0</v>
      </c>
      <c r="T230" s="60">
        <f>IF(AND(ISBLANK(P230),Q230&lt;=2),Synthèse!$B$41,IF(AND(ISBLANK(P230),Q230&gt;=7),Synthèse!$C$41,R230+S230))</f>
        <v>4.6296296296296294E-3</v>
      </c>
      <c r="U230" s="60">
        <f t="shared" si="37"/>
        <v>-99.995370370370367</v>
      </c>
      <c r="V230" s="60">
        <f t="shared" si="38"/>
        <v>1983</v>
      </c>
      <c r="X230" s="26">
        <v>1665</v>
      </c>
      <c r="Y230" s="26" t="b">
        <f>IFERROR(VLOOKUP(A230,'Calculs FA (auto)'!A:O,15,0),FALSE)</f>
        <v>0</v>
      </c>
      <c r="Z230" s="26">
        <f>IFERROR(VLOOKUP(A230,'Evaluations (formulaire)'!A:M,9,0),0)</f>
        <v>0</v>
      </c>
      <c r="AA230" s="135" t="b">
        <v>1</v>
      </c>
      <c r="AB230" s="135" t="b">
        <v>0</v>
      </c>
      <c r="AC230" s="135" t="b">
        <f t="shared" si="39"/>
        <v>0</v>
      </c>
      <c r="AD230" s="135" t="b">
        <f t="shared" si="40"/>
        <v>0</v>
      </c>
      <c r="AE230" s="135" t="b">
        <f t="shared" si="41"/>
        <v>0</v>
      </c>
      <c r="AF230" s="135" t="b">
        <f>AND(AC230,$V230&lt;=Synthèse!$B$44)</f>
        <v>0</v>
      </c>
      <c r="AG230" s="135" t="b">
        <f>AND(AD230,$V230&lt;=Synthèse!$B$44)</f>
        <v>0</v>
      </c>
      <c r="AH230" s="135" t="b">
        <f>AND(AE230,$V230&lt;=Synthèse!$B$44)</f>
        <v>0</v>
      </c>
      <c r="AI230" s="137" t="b">
        <v>0</v>
      </c>
      <c r="AJ230" s="137" t="b">
        <v>1</v>
      </c>
      <c r="AK230" s="137" t="b">
        <f t="shared" si="42"/>
        <v>0</v>
      </c>
      <c r="AL230" s="137" t="b">
        <f t="shared" si="43"/>
        <v>0</v>
      </c>
      <c r="AM230" s="137" t="b">
        <f>AND(AK230,$V230&lt;=Synthèse!$B$44)</f>
        <v>0</v>
      </c>
      <c r="AN230" s="137" t="b">
        <f>AND(AL230,$V230&lt;=Synthèse!$B$44)</f>
        <v>0</v>
      </c>
    </row>
    <row r="231" spans="1:40">
      <c r="A231" s="17">
        <v>214506</v>
      </c>
      <c r="B231" t="str">
        <f ca="1">VLOOKUP(A231,'Fichier FI (en entrée)'!B:AH,3,0)</f>
        <v>CZQMKJWCTR</v>
      </c>
      <c r="C231">
        <f t="shared" si="33"/>
        <v>1433</v>
      </c>
      <c r="D231">
        <f t="shared" si="34"/>
        <v>2.8800000000000008</v>
      </c>
      <c r="E231" s="14" t="str">
        <f>VLOOKUP(A231,'Fichier FI (en entrée)'!B:AH,2,0)</f>
        <v>EV</v>
      </c>
      <c r="F231" s="14" t="b">
        <f t="shared" si="35"/>
        <v>1</v>
      </c>
      <c r="G231" s="14" t="b">
        <f>IFERROR(VLOOKUP(A231,'Calculs FA (auto)'!A:F,6,0),FALSE)</f>
        <v>0</v>
      </c>
      <c r="H231" s="14" t="b">
        <f t="shared" si="36"/>
        <v>0</v>
      </c>
      <c r="I231" s="16">
        <f>IFERROR(VLOOKUP(A231,'Moyennes FI (en entrée)'!B:N,7,0),"")</f>
        <v>9.8800000000000008</v>
      </c>
      <c r="J231" s="16">
        <f>IFERROR(VLOOKUP(VLOOKUP(A231,'Fichier FI (en entrée)'!B:AH,33,0),Modificateurs!A$2:B$5,2,0),0)</f>
        <v>1</v>
      </c>
      <c r="K231" s="16">
        <f>IFERROR(VLOOKUP(VLOOKUP(A231,'Redoub FI (en entrée)'!B:N,7,0),Modificateurs!A$8:B$11,2,0),0)</f>
        <v>0</v>
      </c>
      <c r="L231" s="16">
        <f>IFERROR(VLOOKUP(M231,Modificateurs!D$1:E$94,2,0),0)</f>
        <v>-8</v>
      </c>
      <c r="M231" t="str">
        <f>VLOOKUP(A231,'Fichier FI (en entrée)'!B:AH,16,0)&amp;" "&amp;VLOOKUP(A231,'Fichier FI (en entrée)'!B:AH,20,0)&amp;" "&amp;VLOOKUP(A231,'Fichier FI (en entrée)'!B:AH,27,0)&amp;" "&amp;VLOOKUP(A231,'Fichier FI (en entrée)'!B:AH,29,0)</f>
        <v xml:space="preserve">STMG Systèmes d'information et de gestion  </v>
      </c>
      <c r="N231" t="str">
        <f>VLOOKUP(A231,'Fichier FI (en entrée)'!B:AH,8,0)</f>
        <v>En Terminale</v>
      </c>
      <c r="O231" t="b">
        <f>AND(C231&gt;Synthèse!B$8,C231&lt;Synthèse!B$10,NOT(Y231))</f>
        <v>0</v>
      </c>
      <c r="Q231" s="60">
        <f>ROUNDUP(C231/(Synthèse!$B$4+Synthèse!$B$1)*8,0)</f>
        <v>7</v>
      </c>
      <c r="R231" s="60">
        <f>IFERROR(VLOOKUP(A231,'Evaluations (formulaire)'!A:P,6,0)+VLOOKUP(A231,'Evaluations (formulaire)'!A:P,7,0),0)</f>
        <v>0</v>
      </c>
      <c r="S231" s="60">
        <f>IFERROR(VLOOKUP(A231,'Evaluations (formulaire)'!A:P,8,0),0)</f>
        <v>0</v>
      </c>
      <c r="T231" s="60">
        <f>IF(AND(ISBLANK(P231),Q231&lt;=2),Synthèse!$B$41,IF(AND(ISBLANK(P231),Q231&gt;=7),Synthèse!$C$41,R231+S231))</f>
        <v>4.6296296296296294E-3</v>
      </c>
      <c r="U231" s="60">
        <f t="shared" si="37"/>
        <v>2.8846296296296305</v>
      </c>
      <c r="V231" s="60">
        <f t="shared" si="38"/>
        <v>1433</v>
      </c>
      <c r="X231" s="26">
        <v>716</v>
      </c>
      <c r="Y231" s="26" t="b">
        <f>IFERROR(VLOOKUP(A231,'Calculs FA (auto)'!A:O,15,0),FALSE)</f>
        <v>0</v>
      </c>
      <c r="Z231" s="26">
        <f>IFERROR(VLOOKUP(A231,'Evaluations (formulaire)'!A:M,9,0),0)</f>
        <v>0</v>
      </c>
      <c r="AA231" s="135" t="b">
        <v>1</v>
      </c>
      <c r="AB231" s="135" t="b">
        <v>0</v>
      </c>
      <c r="AC231" s="135" t="b">
        <f t="shared" si="39"/>
        <v>1</v>
      </c>
      <c r="AD231" s="135" t="b">
        <f t="shared" si="40"/>
        <v>0</v>
      </c>
      <c r="AE231" s="135" t="b">
        <f t="shared" si="41"/>
        <v>0</v>
      </c>
      <c r="AF231" s="135" t="b">
        <f>AND(AC231,$V231&lt;=Synthèse!$B$44)</f>
        <v>0</v>
      </c>
      <c r="AG231" s="135" t="b">
        <f>AND(AD231,$V231&lt;=Synthèse!$B$44)</f>
        <v>0</v>
      </c>
      <c r="AH231" s="135" t="b">
        <f>AND(AE231,$V231&lt;=Synthèse!$B$44)</f>
        <v>0</v>
      </c>
      <c r="AI231" s="137" t="b">
        <v>0</v>
      </c>
      <c r="AJ231" s="137" t="b">
        <v>1</v>
      </c>
      <c r="AK231" s="137" t="b">
        <f t="shared" si="42"/>
        <v>0</v>
      </c>
      <c r="AL231" s="137" t="b">
        <f t="shared" si="43"/>
        <v>1</v>
      </c>
      <c r="AM231" s="137" t="b">
        <f>AND(AK231,$V231&lt;=Synthèse!$B$44)</f>
        <v>0</v>
      </c>
      <c r="AN231" s="137" t="b">
        <f>AND(AL231,$V231&lt;=Synthèse!$B$44)</f>
        <v>0</v>
      </c>
    </row>
    <row r="232" spans="1:40">
      <c r="A232" s="17">
        <v>214528</v>
      </c>
      <c r="B232" t="str">
        <f ca="1">VLOOKUP(A232,'Fichier FI (en entrée)'!B:AH,3,0)</f>
        <v>BLWEIYMITC</v>
      </c>
      <c r="C232">
        <f t="shared" si="33"/>
        <v>1211</v>
      </c>
      <c r="D232">
        <f t="shared" si="34"/>
        <v>7.55</v>
      </c>
      <c r="E232" s="14" t="str">
        <f>VLOOKUP(A232,'Fichier FI (en entrée)'!B:AH,2,0)</f>
        <v>EV</v>
      </c>
      <c r="F232" s="14" t="b">
        <f t="shared" si="35"/>
        <v>1</v>
      </c>
      <c r="G232" s="14" t="b">
        <f>IFERROR(VLOOKUP(A232,'Calculs FA (auto)'!A:F,6,0),FALSE)</f>
        <v>1</v>
      </c>
      <c r="H232" s="14" t="b">
        <f t="shared" si="36"/>
        <v>1</v>
      </c>
      <c r="I232" s="16">
        <f>IFERROR(VLOOKUP(A232,'Moyennes FI (en entrée)'!B:N,7,0),"")</f>
        <v>6.55</v>
      </c>
      <c r="J232" s="16">
        <f>IFERROR(VLOOKUP(VLOOKUP(A232,'Fichier FI (en entrée)'!B:AH,33,0),Modificateurs!A$2:B$5,2,0),0)</f>
        <v>0</v>
      </c>
      <c r="K232" s="16">
        <f>IFERROR(VLOOKUP(VLOOKUP(A232,'Redoub FI (en entrée)'!B:N,7,0),Modificateurs!A$8:B$11,2,0),0)</f>
        <v>0</v>
      </c>
      <c r="L232" s="16">
        <f>IFERROR(VLOOKUP(M232,Modificateurs!D$1:E$94,2,0),0)</f>
        <v>1</v>
      </c>
      <c r="M232" t="str">
        <f>VLOOKUP(A232,'Fichier FI (en entrée)'!B:AH,16,0)&amp;" "&amp;VLOOKUP(A232,'Fichier FI (en entrée)'!B:AH,20,0)&amp;" "&amp;VLOOKUP(A232,'Fichier FI (en entrée)'!B:AH,27,0)&amp;" "&amp;VLOOKUP(A232,'Fichier FI (en entrée)'!B:AH,29,0)</f>
        <v xml:space="preserve">S Sciences de la vie et de la terre  </v>
      </c>
      <c r="N232" t="str">
        <f>VLOOKUP(A232,'Fichier FI (en entrée)'!B:AH,8,0)</f>
        <v>En Terminale</v>
      </c>
      <c r="O232" t="b">
        <f>AND(C232&gt;Synthèse!B$8,C232&lt;Synthèse!B$10,NOT(Y232))</f>
        <v>0</v>
      </c>
      <c r="Q232" s="60">
        <f>ROUNDUP(C232/(Synthèse!$B$4+Synthèse!$B$1)*8,0)</f>
        <v>6</v>
      </c>
      <c r="R232" s="60">
        <f>IFERROR(VLOOKUP(A232,'Evaluations (formulaire)'!A:P,6,0)+VLOOKUP(A232,'Evaluations (formulaire)'!A:P,7,0),0)</f>
        <v>0</v>
      </c>
      <c r="S232" s="60">
        <f>IFERROR(VLOOKUP(A232,'Evaluations (formulaire)'!A:P,8,0),0)</f>
        <v>0</v>
      </c>
      <c r="T232" s="60">
        <f>IF(AND(ISBLANK(P232),Q232&lt;=2),Synthèse!$B$41,IF(AND(ISBLANK(P232),Q232&gt;=7),Synthèse!$C$41,R232+S232))</f>
        <v>0</v>
      </c>
      <c r="U232" s="60">
        <f t="shared" si="37"/>
        <v>7.55</v>
      </c>
      <c r="V232" s="60">
        <f t="shared" si="38"/>
        <v>1209</v>
      </c>
      <c r="X232" s="26">
        <v>1659</v>
      </c>
      <c r="Y232" s="26" t="b">
        <f>IFERROR(VLOOKUP(A232,'Calculs FA (auto)'!A:O,15,0),FALSE)</f>
        <v>1</v>
      </c>
      <c r="Z232" s="26">
        <f>IFERROR(VLOOKUP(A232,'Evaluations (formulaire)'!A:M,9,0),0)</f>
        <v>0</v>
      </c>
      <c r="AA232" s="135" t="b">
        <v>1</v>
      </c>
      <c r="AB232" s="135" t="b">
        <v>0</v>
      </c>
      <c r="AC232" s="135" t="b">
        <f t="shared" si="39"/>
        <v>1</v>
      </c>
      <c r="AD232" s="135" t="b">
        <f t="shared" si="40"/>
        <v>0</v>
      </c>
      <c r="AE232" s="135" t="b">
        <f t="shared" si="41"/>
        <v>0</v>
      </c>
      <c r="AF232" s="135" t="b">
        <f>AND(AC232,$V232&lt;=Synthèse!$B$44)</f>
        <v>0</v>
      </c>
      <c r="AG232" s="135" t="b">
        <f>AND(AD232,$V232&lt;=Synthèse!$B$44)</f>
        <v>0</v>
      </c>
      <c r="AH232" s="135" t="b">
        <f>AND(AE232,$V232&lt;=Synthèse!$B$44)</f>
        <v>0</v>
      </c>
      <c r="AI232" s="137" t="b">
        <v>0</v>
      </c>
      <c r="AJ232" s="137" t="b">
        <v>1</v>
      </c>
      <c r="AK232" s="137" t="b">
        <f t="shared" si="42"/>
        <v>0</v>
      </c>
      <c r="AL232" s="137" t="b">
        <f t="shared" si="43"/>
        <v>1</v>
      </c>
      <c r="AM232" s="137" t="b">
        <f>AND(AK232,$V232&lt;=Synthèse!$B$44)</f>
        <v>0</v>
      </c>
      <c r="AN232" s="137" t="b">
        <f>AND(AL232,$V232&lt;=Synthèse!$B$44)</f>
        <v>0</v>
      </c>
    </row>
    <row r="233" spans="1:40">
      <c r="A233" s="17">
        <v>214544</v>
      </c>
      <c r="B233" t="str">
        <f ca="1">VLOOKUP(A233,'Fichier FI (en entrée)'!B:AH,3,0)</f>
        <v>XDWEERHVPK</v>
      </c>
      <c r="C233">
        <f t="shared" si="33"/>
        <v>508</v>
      </c>
      <c r="D233">
        <f t="shared" si="34"/>
        <v>13.33</v>
      </c>
      <c r="E233" s="14" t="str">
        <f>VLOOKUP(A233,'Fichier FI (en entrée)'!B:AH,2,0)</f>
        <v>EV</v>
      </c>
      <c r="F233" s="14" t="b">
        <f t="shared" si="35"/>
        <v>1</v>
      </c>
      <c r="G233" s="14" t="b">
        <f>IFERROR(VLOOKUP(A233,'Calculs FA (auto)'!A:F,6,0),FALSE)</f>
        <v>0</v>
      </c>
      <c r="H233" s="14" t="b">
        <f t="shared" si="36"/>
        <v>0</v>
      </c>
      <c r="I233" s="16">
        <f>IFERROR(VLOOKUP(A233,'Moyennes FI (en entrée)'!B:N,7,0),"")</f>
        <v>10.33</v>
      </c>
      <c r="J233" s="16">
        <f>IFERROR(VLOOKUP(VLOOKUP(A233,'Fichier FI (en entrée)'!B:AH,33,0),Modificateurs!A$2:B$5,2,0),0)</f>
        <v>1</v>
      </c>
      <c r="K233" s="16">
        <f>IFERROR(VLOOKUP(VLOOKUP(A233,'Redoub FI (en entrée)'!B:N,7,0),Modificateurs!A$8:B$11,2,0),0)</f>
        <v>0</v>
      </c>
      <c r="L233" s="16">
        <f>IFERROR(VLOOKUP(M233,Modificateurs!D$1:E$94,2,0),0)</f>
        <v>2</v>
      </c>
      <c r="M233" t="str">
        <f>VLOOKUP(A233,'Fichier FI (en entrée)'!B:AH,16,0)&amp;" "&amp;VLOOKUP(A233,'Fichier FI (en entrée)'!B:AH,20,0)&amp;" "&amp;VLOOKUP(A233,'Fichier FI (en entrée)'!B:AH,27,0)&amp;" "&amp;VLOOKUP(A233,'Fichier FI (en entrée)'!B:AH,29,0)</f>
        <v xml:space="preserve">S Physique-chimie  </v>
      </c>
      <c r="N233" t="str">
        <f>VLOOKUP(A233,'Fichier FI (en entrée)'!B:AH,8,0)</f>
        <v>En Terminale</v>
      </c>
      <c r="O233" t="b">
        <f>AND(C233&gt;Synthèse!B$8,C233&lt;Synthèse!B$10,NOT(Y233))</f>
        <v>1</v>
      </c>
      <c r="Q233" s="60">
        <f>ROUNDUP(C233/(Synthèse!$B$4+Synthèse!$B$1)*8,0)</f>
        <v>3</v>
      </c>
      <c r="R233" s="60">
        <f>IFERROR(VLOOKUP(A233,'Evaluations (formulaire)'!A:P,6,0)+VLOOKUP(A233,'Evaluations (formulaire)'!A:P,7,0),0)</f>
        <v>0</v>
      </c>
      <c r="S233" s="60">
        <f>IFERROR(VLOOKUP(A233,'Evaluations (formulaire)'!A:P,8,0),0)</f>
        <v>0</v>
      </c>
      <c r="T233" s="60">
        <f>IF(AND(ISBLANK(P233),Q233&lt;=2),Synthèse!$B$41,IF(AND(ISBLANK(P233),Q233&gt;=7),Synthèse!$C$41,R233+S233))</f>
        <v>0</v>
      </c>
      <c r="U233" s="60">
        <f t="shared" si="37"/>
        <v>13.33</v>
      </c>
      <c r="V233" s="60">
        <f t="shared" si="38"/>
        <v>509</v>
      </c>
      <c r="X233" s="26">
        <v>286</v>
      </c>
      <c r="Y233" s="26" t="b">
        <f>IFERROR(VLOOKUP(A233,'Calculs FA (auto)'!A:O,15,0),FALSE)</f>
        <v>0</v>
      </c>
      <c r="Z233" s="26">
        <f>IFERROR(VLOOKUP(A233,'Evaluations (formulaire)'!A:M,9,0),0)</f>
        <v>0</v>
      </c>
      <c r="AA233" s="135" t="b">
        <v>0</v>
      </c>
      <c r="AB233" s="135" t="b">
        <v>1</v>
      </c>
      <c r="AC233" s="135" t="b">
        <f t="shared" si="39"/>
        <v>0</v>
      </c>
      <c r="AD233" s="135" t="b">
        <f t="shared" si="40"/>
        <v>1</v>
      </c>
      <c r="AE233" s="135" t="b">
        <f t="shared" si="41"/>
        <v>0</v>
      </c>
      <c r="AF233" s="135" t="b">
        <f>AND(AC233,$V233&lt;=Synthèse!$B$44)</f>
        <v>0</v>
      </c>
      <c r="AG233" s="135" t="b">
        <f>AND(AD233,$V233&lt;=Synthèse!$B$44)</f>
        <v>1</v>
      </c>
      <c r="AH233" s="135" t="b">
        <f>AND(AE233,$V233&lt;=Synthèse!$B$44)</f>
        <v>0</v>
      </c>
      <c r="AI233" s="137" t="b">
        <v>1</v>
      </c>
      <c r="AJ233" s="137" t="b">
        <v>0</v>
      </c>
      <c r="AK233" s="137" t="b">
        <f t="shared" si="42"/>
        <v>1</v>
      </c>
      <c r="AL233" s="137" t="b">
        <f t="shared" si="43"/>
        <v>0</v>
      </c>
      <c r="AM233" s="137" t="b">
        <f>AND(AK233,$V233&lt;=Synthèse!$B$44)</f>
        <v>1</v>
      </c>
      <c r="AN233" s="137" t="b">
        <f>AND(AL233,$V233&lt;=Synthèse!$B$44)</f>
        <v>0</v>
      </c>
    </row>
    <row r="234" spans="1:40">
      <c r="A234" s="17">
        <v>214550</v>
      </c>
      <c r="B234" t="str">
        <f ca="1">VLOOKUP(A234,'Fichier FI (en entrée)'!B:AH,3,0)</f>
        <v>DPRHXVXNGH</v>
      </c>
      <c r="C234">
        <f t="shared" si="33"/>
        <v>1503</v>
      </c>
      <c r="D234">
        <f t="shared" si="34"/>
        <v>1.0099999999999998</v>
      </c>
      <c r="E234" s="14" t="str">
        <f>VLOOKUP(A234,'Fichier FI (en entrée)'!B:AH,2,0)</f>
        <v>EV</v>
      </c>
      <c r="F234" s="14" t="b">
        <f t="shared" si="35"/>
        <v>1</v>
      </c>
      <c r="G234" s="14" t="b">
        <f>IFERROR(VLOOKUP(A234,'Calculs FA (auto)'!A:F,6,0),FALSE)</f>
        <v>0</v>
      </c>
      <c r="H234" s="14" t="b">
        <f t="shared" si="36"/>
        <v>0</v>
      </c>
      <c r="I234" s="16">
        <f>IFERROR(VLOOKUP(A234,'Moyennes FI (en entrée)'!B:N,7,0),"")</f>
        <v>9.01</v>
      </c>
      <c r="J234" s="16">
        <f>IFERROR(VLOOKUP(VLOOKUP(A234,'Fichier FI (en entrée)'!B:AH,33,0),Modificateurs!A$2:B$5,2,0),0)</f>
        <v>0</v>
      </c>
      <c r="K234" s="16">
        <f>IFERROR(VLOOKUP(VLOOKUP(A234,'Redoub FI (en entrée)'!B:N,7,0),Modificateurs!A$8:B$11,2,0),0)</f>
        <v>0</v>
      </c>
      <c r="L234" s="16">
        <f>IFERROR(VLOOKUP(M234,Modificateurs!D$1:E$94,2,0),0)</f>
        <v>-8</v>
      </c>
      <c r="M234" t="str">
        <f>VLOOKUP(A234,'Fichier FI (en entrée)'!B:AH,16,0)&amp;" "&amp;VLOOKUP(A234,'Fichier FI (en entrée)'!B:AH,20,0)&amp;" "&amp;VLOOKUP(A234,'Fichier FI (en entrée)'!B:AH,27,0)&amp;" "&amp;VLOOKUP(A234,'Fichier FI (en entrée)'!B:AH,29,0)</f>
        <v xml:space="preserve">STMG Systèmes d'information et de gestion  </v>
      </c>
      <c r="N234" t="str">
        <f>VLOOKUP(A234,'Fichier FI (en entrée)'!B:AH,8,0)</f>
        <v>En Terminale</v>
      </c>
      <c r="O234" t="b">
        <f>AND(C234&gt;Synthèse!B$8,C234&lt;Synthèse!B$10,NOT(Y234))</f>
        <v>0</v>
      </c>
      <c r="Q234" s="60">
        <f>ROUNDUP(C234/(Synthèse!$B$4+Synthèse!$B$1)*8,0)</f>
        <v>7</v>
      </c>
      <c r="R234" s="60">
        <f>IFERROR(VLOOKUP(A234,'Evaluations (formulaire)'!A:P,6,0)+VLOOKUP(A234,'Evaluations (formulaire)'!A:P,7,0),0)</f>
        <v>0</v>
      </c>
      <c r="S234" s="60">
        <f>IFERROR(VLOOKUP(A234,'Evaluations (formulaire)'!A:P,8,0),0)</f>
        <v>0</v>
      </c>
      <c r="T234" s="60">
        <f>IF(AND(ISBLANK(P234),Q234&lt;=2),Synthèse!$B$41,IF(AND(ISBLANK(P234),Q234&gt;=7),Synthèse!$C$41,R234+S234))</f>
        <v>4.6296296296296294E-3</v>
      </c>
      <c r="U234" s="60">
        <f t="shared" si="37"/>
        <v>1.0146296296296293</v>
      </c>
      <c r="V234" s="60">
        <f t="shared" si="38"/>
        <v>1502</v>
      </c>
      <c r="X234" s="26">
        <v>1857</v>
      </c>
      <c r="Y234" s="26" t="b">
        <f>IFERROR(VLOOKUP(A234,'Calculs FA (auto)'!A:O,15,0),FALSE)</f>
        <v>0</v>
      </c>
      <c r="Z234" s="26">
        <f>IFERROR(VLOOKUP(A234,'Evaluations (formulaire)'!A:M,9,0),0)</f>
        <v>0</v>
      </c>
      <c r="AA234" s="135" t="b">
        <v>1</v>
      </c>
      <c r="AB234" s="135" t="b">
        <v>0</v>
      </c>
      <c r="AC234" s="135" t="b">
        <f t="shared" si="39"/>
        <v>1</v>
      </c>
      <c r="AD234" s="135" t="b">
        <f t="shared" si="40"/>
        <v>0</v>
      </c>
      <c r="AE234" s="135" t="b">
        <f t="shared" si="41"/>
        <v>0</v>
      </c>
      <c r="AF234" s="135" t="b">
        <f>AND(AC234,$V234&lt;=Synthèse!$B$44)</f>
        <v>0</v>
      </c>
      <c r="AG234" s="135" t="b">
        <f>AND(AD234,$V234&lt;=Synthèse!$B$44)</f>
        <v>0</v>
      </c>
      <c r="AH234" s="135" t="b">
        <f>AND(AE234,$V234&lt;=Synthèse!$B$44)</f>
        <v>0</v>
      </c>
      <c r="AI234" s="137" t="b">
        <v>0</v>
      </c>
      <c r="AJ234" s="137" t="b">
        <v>1</v>
      </c>
      <c r="AK234" s="137" t="b">
        <f t="shared" si="42"/>
        <v>0</v>
      </c>
      <c r="AL234" s="137" t="b">
        <f t="shared" si="43"/>
        <v>1</v>
      </c>
      <c r="AM234" s="137" t="b">
        <f>AND(AK234,$V234&lt;=Synthèse!$B$44)</f>
        <v>0</v>
      </c>
      <c r="AN234" s="137" t="b">
        <f>AND(AL234,$V234&lt;=Synthèse!$B$44)</f>
        <v>0</v>
      </c>
    </row>
    <row r="235" spans="1:40">
      <c r="A235" s="17">
        <v>214551</v>
      </c>
      <c r="B235" t="str">
        <f ca="1">VLOOKUP(A235,'Fichier FI (en entrée)'!B:AH,3,0)</f>
        <v>UGJCIPFGRU</v>
      </c>
      <c r="C235">
        <f t="shared" si="33"/>
        <v>1490</v>
      </c>
      <c r="D235">
        <f t="shared" si="34"/>
        <v>1.3200000000000003</v>
      </c>
      <c r="E235" s="14" t="str">
        <f>VLOOKUP(A235,'Fichier FI (en entrée)'!B:AH,2,0)</f>
        <v>EV</v>
      </c>
      <c r="F235" s="14" t="b">
        <f t="shared" si="35"/>
        <v>1</v>
      </c>
      <c r="G235" s="14" t="b">
        <f>IFERROR(VLOOKUP(A235,'Calculs FA (auto)'!A:F,6,0),FALSE)</f>
        <v>0</v>
      </c>
      <c r="H235" s="14" t="b">
        <f t="shared" si="36"/>
        <v>0</v>
      </c>
      <c r="I235" s="16">
        <f>IFERROR(VLOOKUP(A235,'Moyennes FI (en entrée)'!B:N,7,0),"")</f>
        <v>8.32</v>
      </c>
      <c r="J235" s="16">
        <f>IFERROR(VLOOKUP(VLOOKUP(A235,'Fichier FI (en entrée)'!B:AH,33,0),Modificateurs!A$2:B$5,2,0),0)</f>
        <v>1</v>
      </c>
      <c r="K235" s="16">
        <f>IFERROR(VLOOKUP(VLOOKUP(A235,'Redoub FI (en entrée)'!B:N,7,0),Modificateurs!A$8:B$11,2,0),0)</f>
        <v>0</v>
      </c>
      <c r="L235" s="16">
        <f>IFERROR(VLOOKUP(M235,Modificateurs!D$1:E$94,2,0),0)</f>
        <v>-8</v>
      </c>
      <c r="M235" t="str">
        <f>VLOOKUP(A235,'Fichier FI (en entrée)'!B:AH,16,0)&amp;" "&amp;VLOOKUP(A235,'Fichier FI (en entrée)'!B:AH,20,0)&amp;" "&amp;VLOOKUP(A235,'Fichier FI (en entrée)'!B:AH,27,0)&amp;" "&amp;VLOOKUP(A235,'Fichier FI (en entrée)'!B:AH,29,0)</f>
        <v xml:space="preserve">STMG Systèmes d'information et de gestion  </v>
      </c>
      <c r="N235" t="str">
        <f>VLOOKUP(A235,'Fichier FI (en entrée)'!B:AH,8,0)</f>
        <v>En Terminale</v>
      </c>
      <c r="O235" t="b">
        <f>AND(C235&gt;Synthèse!B$8,C235&lt;Synthèse!B$10,NOT(Y235))</f>
        <v>0</v>
      </c>
      <c r="Q235" s="60">
        <f>ROUNDUP(C235/(Synthèse!$B$4+Synthèse!$B$1)*8,0)</f>
        <v>7</v>
      </c>
      <c r="R235" s="60">
        <f>IFERROR(VLOOKUP(A235,'Evaluations (formulaire)'!A:P,6,0)+VLOOKUP(A235,'Evaluations (formulaire)'!A:P,7,0),0)</f>
        <v>0</v>
      </c>
      <c r="S235" s="60">
        <f>IFERROR(VLOOKUP(A235,'Evaluations (formulaire)'!A:P,8,0),0)</f>
        <v>0</v>
      </c>
      <c r="T235" s="60">
        <f>IF(AND(ISBLANK(P235),Q235&lt;=2),Synthèse!$B$41,IF(AND(ISBLANK(P235),Q235&gt;=7),Synthèse!$C$41,R235+S235))</f>
        <v>4.6296296296296294E-3</v>
      </c>
      <c r="U235" s="60">
        <f t="shared" si="37"/>
        <v>1.3246296296296298</v>
      </c>
      <c r="V235" s="60">
        <f t="shared" si="38"/>
        <v>1490</v>
      </c>
      <c r="X235" s="26">
        <v>577</v>
      </c>
      <c r="Y235" s="26" t="b">
        <f>IFERROR(VLOOKUP(A235,'Calculs FA (auto)'!A:O,15,0),FALSE)</f>
        <v>0</v>
      </c>
      <c r="Z235" s="26">
        <f>IFERROR(VLOOKUP(A235,'Evaluations (formulaire)'!A:M,9,0),0)</f>
        <v>0</v>
      </c>
      <c r="AA235" s="135" t="b">
        <v>1</v>
      </c>
      <c r="AB235" s="135" t="b">
        <v>0</v>
      </c>
      <c r="AC235" s="135" t="b">
        <f t="shared" si="39"/>
        <v>1</v>
      </c>
      <c r="AD235" s="135" t="b">
        <f t="shared" si="40"/>
        <v>0</v>
      </c>
      <c r="AE235" s="135" t="b">
        <f t="shared" si="41"/>
        <v>0</v>
      </c>
      <c r="AF235" s="135" t="b">
        <f>AND(AC235,$V235&lt;=Synthèse!$B$44)</f>
        <v>0</v>
      </c>
      <c r="AG235" s="135" t="b">
        <f>AND(AD235,$V235&lt;=Synthèse!$B$44)</f>
        <v>0</v>
      </c>
      <c r="AH235" s="135" t="b">
        <f>AND(AE235,$V235&lt;=Synthèse!$B$44)</f>
        <v>0</v>
      </c>
      <c r="AI235" s="137" t="b">
        <v>0</v>
      </c>
      <c r="AJ235" s="137" t="b">
        <v>1</v>
      </c>
      <c r="AK235" s="137" t="b">
        <f t="shared" si="42"/>
        <v>0</v>
      </c>
      <c r="AL235" s="137" t="b">
        <f t="shared" si="43"/>
        <v>1</v>
      </c>
      <c r="AM235" s="137" t="b">
        <f>AND(AK235,$V235&lt;=Synthèse!$B$44)</f>
        <v>0</v>
      </c>
      <c r="AN235" s="137" t="b">
        <f>AND(AL235,$V235&lt;=Synthèse!$B$44)</f>
        <v>0</v>
      </c>
    </row>
    <row r="236" spans="1:40">
      <c r="A236" s="17">
        <v>214887</v>
      </c>
      <c r="B236" t="str">
        <f ca="1">VLOOKUP(A236,'Fichier FI (en entrée)'!B:AH,3,0)</f>
        <v>EUKBPJSVWN</v>
      </c>
      <c r="C236">
        <f t="shared" si="33"/>
        <v>1474</v>
      </c>
      <c r="D236">
        <f t="shared" si="34"/>
        <v>1.75</v>
      </c>
      <c r="E236" s="14" t="str">
        <f>VLOOKUP(A236,'Fichier FI (en entrée)'!B:AH,2,0)</f>
        <v>EV</v>
      </c>
      <c r="F236" s="14" t="b">
        <f t="shared" si="35"/>
        <v>1</v>
      </c>
      <c r="G236" s="14" t="b">
        <f>IFERROR(VLOOKUP(A236,'Calculs FA (auto)'!A:F,6,0),FALSE)</f>
        <v>0</v>
      </c>
      <c r="H236" s="14" t="b">
        <f t="shared" si="36"/>
        <v>0</v>
      </c>
      <c r="I236" s="16">
        <f>IFERROR(VLOOKUP(A236,'Moyennes FI (en entrée)'!B:N,7,0),"")</f>
        <v>7.75</v>
      </c>
      <c r="J236" s="16">
        <f>IFERROR(VLOOKUP(VLOOKUP(A236,'Fichier FI (en entrée)'!B:AH,33,0),Modificateurs!A$2:B$5,2,0),0)</f>
        <v>0</v>
      </c>
      <c r="K236" s="16">
        <f>IFERROR(VLOOKUP(VLOOKUP(A236,'Redoub FI (en entrée)'!B:N,7,0),Modificateurs!A$8:B$11,2,0),0)</f>
        <v>0</v>
      </c>
      <c r="L236" s="16">
        <f>IFERROR(VLOOKUP(M236,Modificateurs!D$1:E$94,2,0),0)</f>
        <v>-6</v>
      </c>
      <c r="M236" t="str">
        <f>VLOOKUP(A236,'Fichier FI (en entrée)'!B:AH,16,0)&amp;" "&amp;VLOOKUP(A236,'Fichier FI (en entrée)'!B:AH,20,0)&amp;" "&amp;VLOOKUP(A236,'Fichier FI (en entrée)'!B:AH,27,0)&amp;" "&amp;VLOOKUP(A236,'Fichier FI (en entrée)'!B:AH,29,0)</f>
        <v xml:space="preserve">STI2D Innovation Technologique et Eco conception  </v>
      </c>
      <c r="N236" t="str">
        <f>VLOOKUP(A236,'Fichier FI (en entrée)'!B:AH,8,0)</f>
        <v>En Terminale</v>
      </c>
      <c r="O236" t="b">
        <f>AND(C236&gt;Synthèse!B$8,C236&lt;Synthèse!B$10,NOT(Y236))</f>
        <v>0</v>
      </c>
      <c r="P236" t="s">
        <v>2263</v>
      </c>
      <c r="Q236" s="60">
        <f>ROUNDUP(C236/(Synthèse!$B$4+Synthèse!$B$1)*8,0)</f>
        <v>7</v>
      </c>
      <c r="R236" s="60">
        <f>IFERROR(VLOOKUP(A236,'Evaluations (formulaire)'!A:P,6,0)+VLOOKUP(A236,'Evaluations (formulaire)'!A:P,7,0),0)</f>
        <v>0</v>
      </c>
      <c r="S236" s="60">
        <f>IFERROR(VLOOKUP(A236,'Evaluations (formulaire)'!A:P,8,0),0)</f>
        <v>0</v>
      </c>
      <c r="T236" s="60">
        <f>IF(AND(ISBLANK(P236),Q236&lt;=2),Synthèse!$B$41,IF(AND(ISBLANK(P236),Q236&gt;=7),Synthèse!$C$41,R236+S236))</f>
        <v>0</v>
      </c>
      <c r="U236" s="60">
        <f t="shared" si="37"/>
        <v>1.75</v>
      </c>
      <c r="V236" s="60">
        <f t="shared" si="38"/>
        <v>1474</v>
      </c>
      <c r="X236" s="26">
        <v>829</v>
      </c>
      <c r="Y236" s="26" t="b">
        <f>IFERROR(VLOOKUP(A236,'Calculs FA (auto)'!A:O,15,0),FALSE)</f>
        <v>0</v>
      </c>
      <c r="Z236" s="26">
        <f>IFERROR(VLOOKUP(A236,'Evaluations (formulaire)'!A:M,9,0),0)</f>
        <v>0</v>
      </c>
      <c r="AA236" s="135" t="b">
        <v>0</v>
      </c>
      <c r="AB236" s="135" t="b">
        <v>1</v>
      </c>
      <c r="AC236" s="135" t="b">
        <f t="shared" si="39"/>
        <v>0</v>
      </c>
      <c r="AD236" s="135" t="b">
        <f t="shared" si="40"/>
        <v>1</v>
      </c>
      <c r="AE236" s="135" t="b">
        <f t="shared" si="41"/>
        <v>0</v>
      </c>
      <c r="AF236" s="135" t="b">
        <f>AND(AC236,$V236&lt;=Synthèse!$B$44)</f>
        <v>0</v>
      </c>
      <c r="AG236" s="135" t="b">
        <f>AND(AD236,$V236&lt;=Synthèse!$B$44)</f>
        <v>0</v>
      </c>
      <c r="AH236" s="135" t="b">
        <f>AND(AE236,$V236&lt;=Synthèse!$B$44)</f>
        <v>0</v>
      </c>
      <c r="AI236" s="137" t="b">
        <v>1</v>
      </c>
      <c r="AJ236" s="137" t="b">
        <v>0</v>
      </c>
      <c r="AK236" s="137" t="b">
        <f t="shared" si="42"/>
        <v>1</v>
      </c>
      <c r="AL236" s="137" t="b">
        <f t="shared" si="43"/>
        <v>0</v>
      </c>
      <c r="AM236" s="137" t="b">
        <f>AND(AK236,$V236&lt;=Synthèse!$B$44)</f>
        <v>0</v>
      </c>
      <c r="AN236" s="137" t="b">
        <f>AND(AL236,$V236&lt;=Synthèse!$B$44)</f>
        <v>0</v>
      </c>
    </row>
    <row r="237" spans="1:40">
      <c r="A237" s="17">
        <v>216341</v>
      </c>
      <c r="B237" t="str">
        <f ca="1">VLOOKUP(A237,'Fichier FI (en entrée)'!B:AH,3,0)</f>
        <v>LYOCHWOPZD</v>
      </c>
      <c r="C237">
        <f t="shared" si="33"/>
        <v>989</v>
      </c>
      <c r="D237">
        <f t="shared" si="34"/>
        <v>10.39</v>
      </c>
      <c r="E237" s="14" t="str">
        <f>VLOOKUP(A237,'Fichier FI (en entrée)'!B:AH,2,0)</f>
        <v>EV</v>
      </c>
      <c r="F237" s="14" t="b">
        <f t="shared" si="35"/>
        <v>1</v>
      </c>
      <c r="G237" s="14" t="b">
        <f>IFERROR(VLOOKUP(A237,'Calculs FA (auto)'!A:F,6,0),FALSE)</f>
        <v>0</v>
      </c>
      <c r="H237" s="14" t="b">
        <f t="shared" si="36"/>
        <v>0</v>
      </c>
      <c r="I237" s="16">
        <f>IFERROR(VLOOKUP(A237,'Moyennes FI (en entrée)'!B:N,7,0),"")</f>
        <v>8.39</v>
      </c>
      <c r="J237" s="16">
        <f>IFERROR(VLOOKUP(VLOOKUP(A237,'Fichier FI (en entrée)'!B:AH,33,0),Modificateurs!A$2:B$5,2,0),0)</f>
        <v>0</v>
      </c>
      <c r="K237" s="16">
        <f>IFERROR(VLOOKUP(VLOOKUP(A237,'Redoub FI (en entrée)'!B:N,7,0),Modificateurs!A$8:B$11,2,0),0)</f>
        <v>0</v>
      </c>
      <c r="L237" s="16">
        <f>IFERROR(VLOOKUP(M237,Modificateurs!D$1:E$94,2,0),0)</f>
        <v>2</v>
      </c>
      <c r="M237" t="str">
        <f>VLOOKUP(A237,'Fichier FI (en entrée)'!B:AH,16,0)&amp;" "&amp;VLOOKUP(A237,'Fichier FI (en entrée)'!B:AH,20,0)&amp;" "&amp;VLOOKUP(A237,'Fichier FI (en entrée)'!B:AH,27,0)&amp;" "&amp;VLOOKUP(A237,'Fichier FI (en entrée)'!B:AH,29,0)</f>
        <v xml:space="preserve">S Physique-chimie  </v>
      </c>
      <c r="N237" t="str">
        <f>VLOOKUP(A237,'Fichier FI (en entrée)'!B:AH,8,0)</f>
        <v>En Terminale</v>
      </c>
      <c r="O237" t="b">
        <f>AND(C237&gt;Synthèse!B$8,C237&lt;Synthèse!B$10,NOT(Y237))</f>
        <v>1</v>
      </c>
      <c r="P237" t="s">
        <v>2264</v>
      </c>
      <c r="Q237" s="60">
        <f>ROUNDUP(C237/(Synthèse!$B$4+Synthèse!$B$1)*8,0)</f>
        <v>5</v>
      </c>
      <c r="R237" s="60">
        <f>IFERROR(VLOOKUP(A237,'Evaluations (formulaire)'!A:P,6,0)+VLOOKUP(A237,'Evaluations (formulaire)'!A:P,7,0),0)</f>
        <v>0</v>
      </c>
      <c r="S237" s="60">
        <f>IFERROR(VLOOKUP(A237,'Evaluations (formulaire)'!A:P,8,0),0)</f>
        <v>0</v>
      </c>
      <c r="T237" s="60">
        <f>IF(AND(ISBLANK(P237),Q237&lt;=2),Synthèse!$B$41,IF(AND(ISBLANK(P237),Q237&gt;=7),Synthèse!$C$41,R237+S237))</f>
        <v>0</v>
      </c>
      <c r="U237" s="60">
        <f t="shared" si="37"/>
        <v>10.39</v>
      </c>
      <c r="V237" s="60">
        <f t="shared" si="38"/>
        <v>989</v>
      </c>
      <c r="X237" s="26">
        <v>463</v>
      </c>
      <c r="Y237" s="26" t="b">
        <f>IFERROR(VLOOKUP(A237,'Calculs FA (auto)'!A:O,15,0),FALSE)</f>
        <v>0</v>
      </c>
      <c r="Z237" s="26">
        <f>IFERROR(VLOOKUP(A237,'Evaluations (formulaire)'!A:M,9,0),0)</f>
        <v>0</v>
      </c>
      <c r="AA237" s="135" t="b">
        <v>1</v>
      </c>
      <c r="AB237" s="135" t="b">
        <v>0</v>
      </c>
      <c r="AC237" s="135" t="b">
        <f t="shared" si="39"/>
        <v>1</v>
      </c>
      <c r="AD237" s="135" t="b">
        <f t="shared" si="40"/>
        <v>0</v>
      </c>
      <c r="AE237" s="135" t="b">
        <f t="shared" si="41"/>
        <v>0</v>
      </c>
      <c r="AF237" s="135" t="b">
        <f>AND(AC237,$V237&lt;=Synthèse!$B$44)</f>
        <v>0</v>
      </c>
      <c r="AG237" s="135" t="b">
        <f>AND(AD237,$V237&lt;=Synthèse!$B$44)</f>
        <v>0</v>
      </c>
      <c r="AH237" s="135" t="b">
        <f>AND(AE237,$V237&lt;=Synthèse!$B$44)</f>
        <v>0</v>
      </c>
      <c r="AI237" s="137" t="b">
        <v>0</v>
      </c>
      <c r="AJ237" s="137" t="b">
        <v>1</v>
      </c>
      <c r="AK237" s="137" t="b">
        <f t="shared" si="42"/>
        <v>0</v>
      </c>
      <c r="AL237" s="137" t="b">
        <f t="shared" si="43"/>
        <v>1</v>
      </c>
      <c r="AM237" s="137" t="b">
        <f>AND(AK237,$V237&lt;=Synthèse!$B$44)</f>
        <v>0</v>
      </c>
      <c r="AN237" s="137" t="b">
        <f>AND(AL237,$V237&lt;=Synthèse!$B$44)</f>
        <v>0</v>
      </c>
    </row>
    <row r="238" spans="1:40">
      <c r="A238" s="17">
        <v>216509</v>
      </c>
      <c r="B238" t="str">
        <f ca="1">VLOOKUP(A238,'Fichier FI (en entrée)'!B:AH,3,0)</f>
        <v>HMZAORGJEN</v>
      </c>
      <c r="C238">
        <f t="shared" si="33"/>
        <v>11</v>
      </c>
      <c r="D238">
        <f t="shared" si="34"/>
        <v>19.619999999999997</v>
      </c>
      <c r="E238" s="14" t="str">
        <f>VLOOKUP(A238,'Fichier FI (en entrée)'!B:AH,2,0)</f>
        <v>EV</v>
      </c>
      <c r="F238" s="14" t="b">
        <f t="shared" si="35"/>
        <v>1</v>
      </c>
      <c r="G238" s="14" t="b">
        <f>IFERROR(VLOOKUP(A238,'Calculs FA (auto)'!A:F,6,0),FALSE)</f>
        <v>0</v>
      </c>
      <c r="H238" s="14" t="b">
        <f t="shared" si="36"/>
        <v>0</v>
      </c>
      <c r="I238" s="16">
        <f>IFERROR(VLOOKUP(A238,'Moyennes FI (en entrée)'!B:N,7,0),"")</f>
        <v>13.62</v>
      </c>
      <c r="J238" s="16">
        <f>IFERROR(VLOOKUP(VLOOKUP(A238,'Fichier FI (en entrée)'!B:AH,33,0),Modificateurs!A$2:B$5,2,0),0)</f>
        <v>3</v>
      </c>
      <c r="K238" s="16">
        <f>IFERROR(VLOOKUP(VLOOKUP(A238,'Redoub FI (en entrée)'!B:N,7,0),Modificateurs!A$8:B$11,2,0),0)</f>
        <v>0</v>
      </c>
      <c r="L238" s="16">
        <f>IFERROR(VLOOKUP(M238,Modificateurs!D$1:E$94,2,0),0)</f>
        <v>3</v>
      </c>
      <c r="M238" t="str">
        <f>VLOOKUP(A238,'Fichier FI (en entrée)'!B:AH,16,0)&amp;" "&amp;VLOOKUP(A238,'Fichier FI (en entrée)'!B:AH,20,0)&amp;" "&amp;VLOOKUP(A238,'Fichier FI (en entrée)'!B:AH,27,0)&amp;" "&amp;VLOOKUP(A238,'Fichier FI (en entrée)'!B:AH,29,0)</f>
        <v xml:space="preserve">S Informatique et Sciences du numérique  </v>
      </c>
      <c r="N238" t="str">
        <f>VLOOKUP(A238,'Fichier FI (en entrée)'!B:AH,8,0)</f>
        <v>En Terminale</v>
      </c>
      <c r="O238" t="b">
        <f>AND(C238&gt;Synthèse!B$8,C238&lt;Synthèse!B$10,NOT(Y238))</f>
        <v>0</v>
      </c>
      <c r="Q238" s="60">
        <f>ROUNDUP(C238/(Synthèse!$B$4+Synthèse!$B$1)*8,0)</f>
        <v>1</v>
      </c>
      <c r="R238" s="60">
        <f>IFERROR(VLOOKUP(A238,'Evaluations (formulaire)'!A:P,6,0)+VLOOKUP(A238,'Evaluations (formulaire)'!A:P,7,0),0)</f>
        <v>0</v>
      </c>
      <c r="S238" s="60">
        <f>IFERROR(VLOOKUP(A238,'Evaluations (formulaire)'!A:P,8,0),0)</f>
        <v>0</v>
      </c>
      <c r="T238" s="60">
        <f>IF(AND(ISBLANK(P238),Q238&lt;=2),Synthèse!$B$41,IF(AND(ISBLANK(P238),Q238&gt;=7),Synthèse!$C$41,R238+S238))</f>
        <v>4.6511627906976744E-3</v>
      </c>
      <c r="U238" s="60">
        <f t="shared" si="37"/>
        <v>19.624651162790695</v>
      </c>
      <c r="V238" s="60">
        <f t="shared" si="38"/>
        <v>10</v>
      </c>
      <c r="X238" s="26">
        <v>326</v>
      </c>
      <c r="Y238" s="26" t="b">
        <f>IFERROR(VLOOKUP(A238,'Calculs FA (auto)'!A:O,15,0),FALSE)</f>
        <v>0</v>
      </c>
      <c r="Z238" s="26">
        <f>IFERROR(VLOOKUP(A238,'Evaluations (formulaire)'!A:M,9,0),0)</f>
        <v>0</v>
      </c>
      <c r="AA238" s="135" t="b">
        <v>1</v>
      </c>
      <c r="AB238" s="135" t="b">
        <v>0</v>
      </c>
      <c r="AC238" s="135" t="b">
        <f t="shared" si="39"/>
        <v>1</v>
      </c>
      <c r="AD238" s="135" t="b">
        <f t="shared" si="40"/>
        <v>0</v>
      </c>
      <c r="AE238" s="135" t="b">
        <f t="shared" si="41"/>
        <v>0</v>
      </c>
      <c r="AF238" s="135" t="b">
        <f>AND(AC238,$V238&lt;=Synthèse!$B$44)</f>
        <v>1</v>
      </c>
      <c r="AG238" s="135" t="b">
        <f>AND(AD238,$V238&lt;=Synthèse!$B$44)</f>
        <v>0</v>
      </c>
      <c r="AH238" s="135" t="b">
        <f>AND(AE238,$V238&lt;=Synthèse!$B$44)</f>
        <v>0</v>
      </c>
      <c r="AI238" s="137" t="b">
        <v>0</v>
      </c>
      <c r="AJ238" s="137" t="b">
        <v>1</v>
      </c>
      <c r="AK238" s="137" t="b">
        <f t="shared" si="42"/>
        <v>0</v>
      </c>
      <c r="AL238" s="137" t="b">
        <f t="shared" si="43"/>
        <v>1</v>
      </c>
      <c r="AM238" s="137" t="b">
        <f>AND(AK238,$V238&lt;=Synthèse!$B$44)</f>
        <v>0</v>
      </c>
      <c r="AN238" s="137" t="b">
        <f>AND(AL238,$V238&lt;=Synthèse!$B$44)</f>
        <v>1</v>
      </c>
    </row>
    <row r="239" spans="1:40">
      <c r="A239" s="17">
        <v>217089</v>
      </c>
      <c r="B239" t="str">
        <f ca="1">VLOOKUP(A239,'Fichier FI (en entrée)'!B:AH,3,0)</f>
        <v>SXZQKOJOHA</v>
      </c>
      <c r="C239">
        <f t="shared" si="33"/>
        <v>2097</v>
      </c>
      <c r="D239">
        <f t="shared" si="34"/>
        <v>-100</v>
      </c>
      <c r="E239" s="14" t="str">
        <f>VLOOKUP(A239,'Fichier FI (en entrée)'!B:AH,2,0)</f>
        <v>ENV</v>
      </c>
      <c r="F239" s="14" t="b">
        <f t="shared" si="35"/>
        <v>0</v>
      </c>
      <c r="G239" s="14" t="b">
        <f>IFERROR(VLOOKUP(A239,'Calculs FA (auto)'!A:F,6,0),FALSE)</f>
        <v>0</v>
      </c>
      <c r="H239" s="14" t="b">
        <f t="shared" si="36"/>
        <v>0</v>
      </c>
      <c r="I239" s="16" t="str">
        <f>IFERROR(VLOOKUP(A239,'Moyennes FI (en entrée)'!B:N,7,0),"")</f>
        <v/>
      </c>
      <c r="J239" s="16">
        <f>IFERROR(VLOOKUP(VLOOKUP(A239,'Fichier FI (en entrée)'!B:AH,33,0),Modificateurs!A$2:B$5,2,0),0)</f>
        <v>0</v>
      </c>
      <c r="K239" s="16">
        <f>IFERROR(VLOOKUP(VLOOKUP(A239,'Redoub FI (en entrée)'!B:N,7,0),Modificateurs!A$8:B$11,2,0),0)</f>
        <v>0</v>
      </c>
      <c r="L239" s="16">
        <f>IFERROR(VLOOKUP(M239,Modificateurs!D$1:E$94,2,0),0)</f>
        <v>-12</v>
      </c>
      <c r="M239" t="str">
        <f>VLOOKUP(A239,'Fichier FI (en entrée)'!B:AH,16,0)&amp;" "&amp;VLOOKUP(A239,'Fichier FI (en entrée)'!B:AH,20,0)&amp;" "&amp;VLOOKUP(A239,'Fichier FI (en entrée)'!B:AH,27,0)&amp;" "&amp;VLOOKUP(A239,'Fichier FI (en entrée)'!B:AH,29,0)</f>
        <v xml:space="preserve">P Vente (prospection, négociation, suivi de clientèle)  </v>
      </c>
      <c r="N239" t="str">
        <f>VLOOKUP(A239,'Fichier FI (en entrée)'!B:AH,8,0)</f>
        <v>En Terminale</v>
      </c>
      <c r="O239" t="b">
        <f>AND(C239&gt;Synthèse!B$8,C239&lt;Synthèse!B$10,NOT(Y239))</f>
        <v>0</v>
      </c>
      <c r="Q239" s="60">
        <f>ROUNDUP(C239/(Synthèse!$B$4+Synthèse!$B$1)*8,0)</f>
        <v>10</v>
      </c>
      <c r="R239" s="60">
        <f>IFERROR(VLOOKUP(A239,'Evaluations (formulaire)'!A:P,6,0)+VLOOKUP(A239,'Evaluations (formulaire)'!A:P,7,0),0)</f>
        <v>0</v>
      </c>
      <c r="S239" s="60">
        <f>IFERROR(VLOOKUP(A239,'Evaluations (formulaire)'!A:P,8,0),0)</f>
        <v>0</v>
      </c>
      <c r="T239" s="60">
        <f>IF(AND(ISBLANK(P239),Q239&lt;=2),Synthèse!$B$41,IF(AND(ISBLANK(P239),Q239&gt;=7),Synthèse!$C$41,R239+S239))</f>
        <v>4.6296296296296294E-3</v>
      </c>
      <c r="U239" s="60">
        <f t="shared" si="37"/>
        <v>-99.995370370370367</v>
      </c>
      <c r="V239" s="60">
        <f t="shared" si="38"/>
        <v>1983</v>
      </c>
      <c r="X239" s="26">
        <v>1537</v>
      </c>
      <c r="Y239" s="26" t="b">
        <f>IFERROR(VLOOKUP(A239,'Calculs FA (auto)'!A:O,15,0),FALSE)</f>
        <v>0</v>
      </c>
      <c r="Z239" s="26">
        <f>IFERROR(VLOOKUP(A239,'Evaluations (formulaire)'!A:M,9,0),0)</f>
        <v>0</v>
      </c>
      <c r="AA239" s="135" t="b">
        <v>1</v>
      </c>
      <c r="AB239" s="135" t="b">
        <v>0</v>
      </c>
      <c r="AC239" s="135" t="b">
        <f t="shared" si="39"/>
        <v>0</v>
      </c>
      <c r="AD239" s="135" t="b">
        <f t="shared" si="40"/>
        <v>0</v>
      </c>
      <c r="AE239" s="135" t="b">
        <f t="shared" si="41"/>
        <v>0</v>
      </c>
      <c r="AF239" s="135" t="b">
        <f>AND(AC239,$V239&lt;=Synthèse!$B$44)</f>
        <v>0</v>
      </c>
      <c r="AG239" s="135" t="b">
        <f>AND(AD239,$V239&lt;=Synthèse!$B$44)</f>
        <v>0</v>
      </c>
      <c r="AH239" s="135" t="b">
        <f>AND(AE239,$V239&lt;=Synthèse!$B$44)</f>
        <v>0</v>
      </c>
      <c r="AI239" s="137" t="b">
        <v>0</v>
      </c>
      <c r="AJ239" s="137" t="b">
        <v>1</v>
      </c>
      <c r="AK239" s="137" t="b">
        <f t="shared" si="42"/>
        <v>0</v>
      </c>
      <c r="AL239" s="137" t="b">
        <f t="shared" si="43"/>
        <v>0</v>
      </c>
      <c r="AM239" s="137" t="b">
        <f>AND(AK239,$V239&lt;=Synthèse!$B$44)</f>
        <v>0</v>
      </c>
      <c r="AN239" s="137" t="b">
        <f>AND(AL239,$V239&lt;=Synthèse!$B$44)</f>
        <v>0</v>
      </c>
    </row>
    <row r="240" spans="1:40">
      <c r="A240" s="17">
        <v>217165</v>
      </c>
      <c r="B240" t="str">
        <f ca="1">VLOOKUP(A240,'Fichier FI (en entrée)'!B:AH,3,0)</f>
        <v>XIXARKHSDW</v>
      </c>
      <c r="C240">
        <f t="shared" si="33"/>
        <v>1575</v>
      </c>
      <c r="D240">
        <f t="shared" si="34"/>
        <v>-1.0600000000000005</v>
      </c>
      <c r="E240" s="14" t="str">
        <f>VLOOKUP(A240,'Fichier FI (en entrée)'!B:AH,2,0)</f>
        <v>EV</v>
      </c>
      <c r="F240" s="14" t="b">
        <f t="shared" si="35"/>
        <v>1</v>
      </c>
      <c r="G240" s="14" t="b">
        <f>IFERROR(VLOOKUP(A240,'Calculs FA (auto)'!A:F,6,0),FALSE)</f>
        <v>0</v>
      </c>
      <c r="H240" s="14" t="b">
        <f t="shared" si="36"/>
        <v>0</v>
      </c>
      <c r="I240" s="16">
        <f>IFERROR(VLOOKUP(A240,'Moyennes FI (en entrée)'!B:N,7,0),"")</f>
        <v>10.94</v>
      </c>
      <c r="J240" s="16">
        <f>IFERROR(VLOOKUP(VLOOKUP(A240,'Fichier FI (en entrée)'!B:AH,33,0),Modificateurs!A$2:B$5,2,0),0)</f>
        <v>0</v>
      </c>
      <c r="K240" s="16">
        <f>IFERROR(VLOOKUP(VLOOKUP(A240,'Redoub FI (en entrée)'!B:N,7,0),Modificateurs!A$8:B$11,2,0),0)</f>
        <v>0</v>
      </c>
      <c r="L240" s="16">
        <f>IFERROR(VLOOKUP(M240,Modificateurs!D$1:E$94,2,0),0)</f>
        <v>-12</v>
      </c>
      <c r="M240" t="str">
        <f>VLOOKUP(A240,'Fichier FI (en entrée)'!B:AH,16,0)&amp;" "&amp;VLOOKUP(A240,'Fichier FI (en entrée)'!B:AH,20,0)&amp;" "&amp;VLOOKUP(A240,'Fichier FI (en entrée)'!B:AH,27,0)&amp;" "&amp;VLOOKUP(A240,'Fichier FI (en entrée)'!B:AH,29,0)</f>
        <v xml:space="preserve">P Vente (prospection, négociation, suivi de clientèle)  </v>
      </c>
      <c r="N240" t="str">
        <f>VLOOKUP(A240,'Fichier FI (en entrée)'!B:AH,8,0)</f>
        <v>En Terminale</v>
      </c>
      <c r="O240" t="b">
        <f>AND(C240&gt;Synthèse!B$8,C240&lt;Synthèse!B$10,NOT(Y240))</f>
        <v>0</v>
      </c>
      <c r="Q240" s="60">
        <f>ROUNDUP(C240/(Synthèse!$B$4+Synthèse!$B$1)*8,0)</f>
        <v>8</v>
      </c>
      <c r="R240" s="60">
        <f>IFERROR(VLOOKUP(A240,'Evaluations (formulaire)'!A:P,6,0)+VLOOKUP(A240,'Evaluations (formulaire)'!A:P,7,0),0)</f>
        <v>0</v>
      </c>
      <c r="S240" s="60">
        <f>IFERROR(VLOOKUP(A240,'Evaluations (formulaire)'!A:P,8,0),0)</f>
        <v>0</v>
      </c>
      <c r="T240" s="60">
        <f>IF(AND(ISBLANK(P240),Q240&lt;=2),Synthèse!$B$41,IF(AND(ISBLANK(P240),Q240&gt;=7),Synthèse!$C$41,R240+S240))</f>
        <v>4.6296296296296294E-3</v>
      </c>
      <c r="U240" s="60">
        <f t="shared" si="37"/>
        <v>-1.055370370370371</v>
      </c>
      <c r="V240" s="60">
        <f t="shared" si="38"/>
        <v>1575</v>
      </c>
      <c r="X240" s="26">
        <v>1955</v>
      </c>
      <c r="Y240" s="26" t="b">
        <f>IFERROR(VLOOKUP(A240,'Calculs FA (auto)'!A:O,15,0),FALSE)</f>
        <v>0</v>
      </c>
      <c r="Z240" s="26">
        <f>IFERROR(VLOOKUP(A240,'Evaluations (formulaire)'!A:M,9,0),0)</f>
        <v>0</v>
      </c>
      <c r="AA240" s="135" t="b">
        <v>0</v>
      </c>
      <c r="AB240" s="135" t="b">
        <v>1</v>
      </c>
      <c r="AC240" s="135" t="b">
        <f t="shared" si="39"/>
        <v>0</v>
      </c>
      <c r="AD240" s="135" t="b">
        <f t="shared" si="40"/>
        <v>1</v>
      </c>
      <c r="AE240" s="135" t="b">
        <f t="shared" si="41"/>
        <v>0</v>
      </c>
      <c r="AF240" s="135" t="b">
        <f>AND(AC240,$V240&lt;=Synthèse!$B$44)</f>
        <v>0</v>
      </c>
      <c r="AG240" s="135" t="b">
        <f>AND(AD240,$V240&lt;=Synthèse!$B$44)</f>
        <v>0</v>
      </c>
      <c r="AH240" s="135" t="b">
        <f>AND(AE240,$V240&lt;=Synthèse!$B$44)</f>
        <v>0</v>
      </c>
      <c r="AI240" s="137" t="b">
        <v>1</v>
      </c>
      <c r="AJ240" s="137" t="b">
        <v>0</v>
      </c>
      <c r="AK240" s="137" t="b">
        <f t="shared" si="42"/>
        <v>1</v>
      </c>
      <c r="AL240" s="137" t="b">
        <f t="shared" si="43"/>
        <v>0</v>
      </c>
      <c r="AM240" s="137" t="b">
        <f>AND(AK240,$V240&lt;=Synthèse!$B$44)</f>
        <v>0</v>
      </c>
      <c r="AN240" s="137" t="b">
        <f>AND(AL240,$V240&lt;=Synthèse!$B$44)</f>
        <v>0</v>
      </c>
    </row>
    <row r="241" spans="1:40">
      <c r="A241" s="17">
        <v>217911</v>
      </c>
      <c r="B241" t="str">
        <f ca="1">VLOOKUP(A241,'Fichier FI (en entrée)'!B:AH,3,0)</f>
        <v>ROEVQNAEBA</v>
      </c>
      <c r="C241">
        <f t="shared" si="33"/>
        <v>345</v>
      </c>
      <c r="D241">
        <f t="shared" si="34"/>
        <v>14.54</v>
      </c>
      <c r="E241" s="14" t="str">
        <f>VLOOKUP(A241,'Fichier FI (en entrée)'!B:AH,2,0)</f>
        <v>EV</v>
      </c>
      <c r="F241" s="14" t="b">
        <f t="shared" si="35"/>
        <v>1</v>
      </c>
      <c r="G241" s="14" t="b">
        <f>IFERROR(VLOOKUP(A241,'Calculs FA (auto)'!A:F,6,0),FALSE)</f>
        <v>0</v>
      </c>
      <c r="H241" s="14" t="b">
        <f t="shared" si="36"/>
        <v>0</v>
      </c>
      <c r="I241" s="16">
        <f>IFERROR(VLOOKUP(A241,'Moyennes FI (en entrée)'!B:N,7,0),"")</f>
        <v>10.54</v>
      </c>
      <c r="J241" s="16">
        <f>IFERROR(VLOOKUP(VLOOKUP(A241,'Fichier FI (en entrée)'!B:AH,33,0),Modificateurs!A$2:B$5,2,0),0)</f>
        <v>1</v>
      </c>
      <c r="K241" s="16">
        <f>IFERROR(VLOOKUP(VLOOKUP(A241,'Redoub FI (en entrée)'!B:N,7,0),Modificateurs!A$8:B$11,2,0),0)</f>
        <v>0</v>
      </c>
      <c r="L241" s="16">
        <f>IFERROR(VLOOKUP(M241,Modificateurs!D$1:E$94,2,0),0)</f>
        <v>3</v>
      </c>
      <c r="M241" t="str">
        <f>VLOOKUP(A241,'Fichier FI (en entrée)'!B:AH,16,0)&amp;" "&amp;VLOOKUP(A241,'Fichier FI (en entrée)'!B:AH,20,0)&amp;" "&amp;VLOOKUP(A241,'Fichier FI (en entrée)'!B:AH,27,0)&amp;" "&amp;VLOOKUP(A241,'Fichier FI (en entrée)'!B:AH,29,0)</f>
        <v xml:space="preserve">S Informatique et Sciences du numérique  </v>
      </c>
      <c r="N241" t="str">
        <f>VLOOKUP(A241,'Fichier FI (en entrée)'!B:AH,8,0)</f>
        <v>En Terminale</v>
      </c>
      <c r="O241" t="b">
        <f>AND(C241&gt;Synthèse!B$8,C241&lt;Synthèse!B$10,NOT(Y241))</f>
        <v>0</v>
      </c>
      <c r="Q241" s="60">
        <f>ROUNDUP(C241/(Synthèse!$B$4+Synthèse!$B$1)*8,0)</f>
        <v>2</v>
      </c>
      <c r="R241" s="60">
        <f>IFERROR(VLOOKUP(A241,'Evaluations (formulaire)'!A:P,6,0)+VLOOKUP(A241,'Evaluations (formulaire)'!A:P,7,0),0)</f>
        <v>0</v>
      </c>
      <c r="S241" s="60">
        <f>IFERROR(VLOOKUP(A241,'Evaluations (formulaire)'!A:P,8,0),0)</f>
        <v>0</v>
      </c>
      <c r="T241" s="60">
        <f>IF(AND(ISBLANK(P241),Q241&lt;=2),Synthèse!$B$41,IF(AND(ISBLANK(P241),Q241&gt;=7),Synthèse!$C$41,R241+S241))</f>
        <v>4.6511627906976744E-3</v>
      </c>
      <c r="U241" s="60">
        <f t="shared" si="37"/>
        <v>14.544651162790696</v>
      </c>
      <c r="V241" s="60">
        <f t="shared" si="38"/>
        <v>345</v>
      </c>
      <c r="X241" s="26">
        <v>1751</v>
      </c>
      <c r="Y241" s="26" t="b">
        <f>IFERROR(VLOOKUP(A241,'Calculs FA (auto)'!A:O,15,0),FALSE)</f>
        <v>0</v>
      </c>
      <c r="Z241" s="26">
        <f>IFERROR(VLOOKUP(A241,'Evaluations (formulaire)'!A:M,9,0),0)</f>
        <v>0</v>
      </c>
      <c r="AA241" s="135" t="b">
        <v>1</v>
      </c>
      <c r="AB241" s="135" t="b">
        <v>0</v>
      </c>
      <c r="AC241" s="135" t="b">
        <f t="shared" si="39"/>
        <v>1</v>
      </c>
      <c r="AD241" s="135" t="b">
        <f t="shared" si="40"/>
        <v>0</v>
      </c>
      <c r="AE241" s="135" t="b">
        <f t="shared" si="41"/>
        <v>0</v>
      </c>
      <c r="AF241" s="135" t="b">
        <f>AND(AC241,$V241&lt;=Synthèse!$B$44)</f>
        <v>1</v>
      </c>
      <c r="AG241" s="135" t="b">
        <f>AND(AD241,$V241&lt;=Synthèse!$B$44)</f>
        <v>0</v>
      </c>
      <c r="AH241" s="135" t="b">
        <f>AND(AE241,$V241&lt;=Synthèse!$B$44)</f>
        <v>0</v>
      </c>
      <c r="AI241" s="137" t="b">
        <v>0</v>
      </c>
      <c r="AJ241" s="137" t="b">
        <v>1</v>
      </c>
      <c r="AK241" s="137" t="b">
        <f t="shared" si="42"/>
        <v>0</v>
      </c>
      <c r="AL241" s="137" t="b">
        <f t="shared" si="43"/>
        <v>1</v>
      </c>
      <c r="AM241" s="137" t="b">
        <f>AND(AK241,$V241&lt;=Synthèse!$B$44)</f>
        <v>0</v>
      </c>
      <c r="AN241" s="137" t="b">
        <f>AND(AL241,$V241&lt;=Synthèse!$B$44)</f>
        <v>1</v>
      </c>
    </row>
    <row r="242" spans="1:40">
      <c r="A242" s="17">
        <v>221619</v>
      </c>
      <c r="B242" t="str">
        <f ca="1">VLOOKUP(A242,'Fichier FI (en entrée)'!B:AH,3,0)</f>
        <v>TQYVSQZPSD</v>
      </c>
      <c r="C242">
        <f t="shared" si="33"/>
        <v>793</v>
      </c>
      <c r="D242">
        <f t="shared" si="34"/>
        <v>11.74</v>
      </c>
      <c r="E242" s="14" t="str">
        <f>VLOOKUP(A242,'Fichier FI (en entrée)'!B:AH,2,0)</f>
        <v>EV</v>
      </c>
      <c r="F242" s="14" t="b">
        <f t="shared" si="35"/>
        <v>1</v>
      </c>
      <c r="G242" s="14" t="b">
        <f>IFERROR(VLOOKUP(A242,'Calculs FA (auto)'!A:F,6,0),FALSE)</f>
        <v>1</v>
      </c>
      <c r="H242" s="14" t="b">
        <f t="shared" si="36"/>
        <v>1</v>
      </c>
      <c r="I242" s="16">
        <f>IFERROR(VLOOKUP(A242,'Moyennes FI (en entrée)'!B:N,7,0),"")</f>
        <v>8.74</v>
      </c>
      <c r="J242" s="16">
        <f>IFERROR(VLOOKUP(VLOOKUP(A242,'Fichier FI (en entrée)'!B:AH,33,0),Modificateurs!A$2:B$5,2,0),0)</f>
        <v>1</v>
      </c>
      <c r="K242" s="16">
        <f>IFERROR(VLOOKUP(VLOOKUP(A242,'Redoub FI (en entrée)'!B:N,7,0),Modificateurs!A$8:B$11,2,0),0)</f>
        <v>0</v>
      </c>
      <c r="L242" s="16">
        <f>IFERROR(VLOOKUP(M242,Modificateurs!D$1:E$94,2,0),0)</f>
        <v>2</v>
      </c>
      <c r="M242" t="str">
        <f>VLOOKUP(A242,'Fichier FI (en entrée)'!B:AH,16,0)&amp;" "&amp;VLOOKUP(A242,'Fichier FI (en entrée)'!B:AH,20,0)&amp;" "&amp;VLOOKUP(A242,'Fichier FI (en entrée)'!B:AH,27,0)&amp;" "&amp;VLOOKUP(A242,'Fichier FI (en entrée)'!B:AH,29,0)</f>
        <v xml:space="preserve">S Mathématiques  </v>
      </c>
      <c r="N242" t="str">
        <f>VLOOKUP(A242,'Fichier FI (en entrée)'!B:AH,8,0)</f>
        <v>En Terminale</v>
      </c>
      <c r="O242" t="b">
        <f>AND(C242&gt;Synthèse!B$8,C242&lt;Synthèse!B$10,NOT(Y242))</f>
        <v>0</v>
      </c>
      <c r="Q242" s="60">
        <f>ROUNDUP(C242/(Synthèse!$B$4+Synthèse!$B$1)*8,0)</f>
        <v>4</v>
      </c>
      <c r="R242" s="60">
        <f>IFERROR(VLOOKUP(A242,'Evaluations (formulaire)'!A:P,6,0)+VLOOKUP(A242,'Evaluations (formulaire)'!A:P,7,0),0)</f>
        <v>0</v>
      </c>
      <c r="S242" s="60">
        <f>IFERROR(VLOOKUP(A242,'Evaluations (formulaire)'!A:P,8,0),0)</f>
        <v>0</v>
      </c>
      <c r="T242" s="60">
        <f>IF(AND(ISBLANK(P242),Q242&lt;=2),Synthèse!$B$41,IF(AND(ISBLANK(P242),Q242&gt;=7),Synthèse!$C$41,R242+S242))</f>
        <v>0</v>
      </c>
      <c r="U242" s="60">
        <f t="shared" si="37"/>
        <v>11.74</v>
      </c>
      <c r="V242" s="60">
        <f t="shared" si="38"/>
        <v>793</v>
      </c>
      <c r="X242" s="26">
        <v>2028</v>
      </c>
      <c r="Y242" s="26" t="b">
        <f>IFERROR(VLOOKUP(A242,'Calculs FA (auto)'!A:O,15,0),FALSE)</f>
        <v>1</v>
      </c>
      <c r="Z242" s="26">
        <f>IFERROR(VLOOKUP(A242,'Evaluations (formulaire)'!A:M,9,0),0)</f>
        <v>0</v>
      </c>
      <c r="AA242" s="135" t="b">
        <v>1</v>
      </c>
      <c r="AB242" s="135" t="b">
        <v>0</v>
      </c>
      <c r="AC242" s="135" t="b">
        <f t="shared" si="39"/>
        <v>1</v>
      </c>
      <c r="AD242" s="135" t="b">
        <f t="shared" si="40"/>
        <v>0</v>
      </c>
      <c r="AE242" s="135" t="b">
        <f t="shared" si="41"/>
        <v>0</v>
      </c>
      <c r="AF242" s="135" t="b">
        <f>AND(AC242,$V242&lt;=Synthèse!$B$44)</f>
        <v>0</v>
      </c>
      <c r="AG242" s="135" t="b">
        <f>AND(AD242,$V242&lt;=Synthèse!$B$44)</f>
        <v>0</v>
      </c>
      <c r="AH242" s="135" t="b">
        <f>AND(AE242,$V242&lt;=Synthèse!$B$44)</f>
        <v>0</v>
      </c>
      <c r="AI242" s="137" t="b">
        <v>0</v>
      </c>
      <c r="AJ242" s="137" t="b">
        <v>1</v>
      </c>
      <c r="AK242" s="137" t="b">
        <f t="shared" si="42"/>
        <v>0</v>
      </c>
      <c r="AL242" s="137" t="b">
        <f t="shared" si="43"/>
        <v>1</v>
      </c>
      <c r="AM242" s="137" t="b">
        <f>AND(AK242,$V242&lt;=Synthèse!$B$44)</f>
        <v>0</v>
      </c>
      <c r="AN242" s="137" t="b">
        <f>AND(AL242,$V242&lt;=Synthèse!$B$44)</f>
        <v>0</v>
      </c>
    </row>
    <row r="243" spans="1:40">
      <c r="A243" s="17">
        <v>221687</v>
      </c>
      <c r="B243" t="str">
        <f ca="1">VLOOKUP(A243,'Fichier FI (en entrée)'!B:AH,3,0)</f>
        <v>XCNIPKNQUL</v>
      </c>
      <c r="C243">
        <f t="shared" si="33"/>
        <v>286</v>
      </c>
      <c r="D243">
        <f t="shared" si="34"/>
        <v>14.91</v>
      </c>
      <c r="E243" s="14" t="str">
        <f>VLOOKUP(A243,'Fichier FI (en entrée)'!B:AH,2,0)</f>
        <v>EV</v>
      </c>
      <c r="F243" s="14" t="b">
        <f t="shared" si="35"/>
        <v>1</v>
      </c>
      <c r="G243" s="14" t="b">
        <f>IFERROR(VLOOKUP(A243,'Calculs FA (auto)'!A:F,6,0),FALSE)</f>
        <v>0</v>
      </c>
      <c r="H243" s="14" t="b">
        <f t="shared" si="36"/>
        <v>0</v>
      </c>
      <c r="I243" s="16">
        <f>IFERROR(VLOOKUP(A243,'Moyennes FI (en entrée)'!B:N,7,0),"")</f>
        <v>11.91</v>
      </c>
      <c r="J243" s="16">
        <f>IFERROR(VLOOKUP(VLOOKUP(A243,'Fichier FI (en entrée)'!B:AH,33,0),Modificateurs!A$2:B$5,2,0),0)</f>
        <v>1</v>
      </c>
      <c r="K243" s="16">
        <f>IFERROR(VLOOKUP(VLOOKUP(A243,'Redoub FI (en entrée)'!B:N,7,0),Modificateurs!A$8:B$11,2,0),0)</f>
        <v>0</v>
      </c>
      <c r="L243" s="16">
        <f>IFERROR(VLOOKUP(M243,Modificateurs!D$1:E$94,2,0),0)</f>
        <v>2</v>
      </c>
      <c r="M243" t="str">
        <f>VLOOKUP(A243,'Fichier FI (en entrée)'!B:AH,16,0)&amp;" "&amp;VLOOKUP(A243,'Fichier FI (en entrée)'!B:AH,20,0)&amp;" "&amp;VLOOKUP(A243,'Fichier FI (en entrée)'!B:AH,27,0)&amp;" "&amp;VLOOKUP(A243,'Fichier FI (en entrée)'!B:AH,29,0)</f>
        <v xml:space="preserve">S Mathématiques  </v>
      </c>
      <c r="N243" t="str">
        <f>VLOOKUP(A243,'Fichier FI (en entrée)'!B:AH,8,0)</f>
        <v>En Terminale</v>
      </c>
      <c r="O243" t="b">
        <f>AND(C243&gt;Synthèse!B$8,C243&lt;Synthèse!B$10,NOT(Y243))</f>
        <v>0</v>
      </c>
      <c r="P243" t="s">
        <v>2268</v>
      </c>
      <c r="Q243" s="60">
        <f>ROUNDUP(C243/(Synthèse!$B$4+Synthèse!$B$1)*8,0)</f>
        <v>2</v>
      </c>
      <c r="R243" s="60">
        <f>IFERROR(VLOOKUP(A243,'Evaluations (formulaire)'!A:P,6,0)+VLOOKUP(A243,'Evaluations (formulaire)'!A:P,7,0),0)</f>
        <v>0</v>
      </c>
      <c r="S243" s="60">
        <f>IFERROR(VLOOKUP(A243,'Evaluations (formulaire)'!A:P,8,0),0)</f>
        <v>0</v>
      </c>
      <c r="T243" s="60">
        <f>IF(AND(ISBLANK(P243),Q243&lt;=2),Synthèse!$B$41,IF(AND(ISBLANK(P243),Q243&gt;=7),Synthèse!$C$41,R243+S243))</f>
        <v>0</v>
      </c>
      <c r="U243" s="60">
        <f t="shared" si="37"/>
        <v>14.91</v>
      </c>
      <c r="V243" s="60">
        <f t="shared" si="38"/>
        <v>286</v>
      </c>
      <c r="X243" s="26">
        <v>191</v>
      </c>
      <c r="Y243" s="26" t="b">
        <f>IFERROR(VLOOKUP(A243,'Calculs FA (auto)'!A:O,15,0),FALSE)</f>
        <v>0</v>
      </c>
      <c r="Z243" s="26">
        <f>IFERROR(VLOOKUP(A243,'Evaluations (formulaire)'!A:M,9,0),0)</f>
        <v>0</v>
      </c>
      <c r="AA243" s="135" t="b">
        <v>1</v>
      </c>
      <c r="AB243" s="135" t="b">
        <v>0</v>
      </c>
      <c r="AC243" s="135" t="b">
        <f t="shared" si="39"/>
        <v>1</v>
      </c>
      <c r="AD243" s="135" t="b">
        <f t="shared" si="40"/>
        <v>0</v>
      </c>
      <c r="AE243" s="135" t="b">
        <f t="shared" si="41"/>
        <v>0</v>
      </c>
      <c r="AF243" s="135" t="b">
        <f>AND(AC243,$V243&lt;=Synthèse!$B$44)</f>
        <v>1</v>
      </c>
      <c r="AG243" s="135" t="b">
        <f>AND(AD243,$V243&lt;=Synthèse!$B$44)</f>
        <v>0</v>
      </c>
      <c r="AH243" s="135" t="b">
        <f>AND(AE243,$V243&lt;=Synthèse!$B$44)</f>
        <v>0</v>
      </c>
      <c r="AI243" s="137" t="b">
        <v>0</v>
      </c>
      <c r="AJ243" s="137" t="b">
        <v>1</v>
      </c>
      <c r="AK243" s="137" t="b">
        <f t="shared" si="42"/>
        <v>0</v>
      </c>
      <c r="AL243" s="137" t="b">
        <f t="shared" si="43"/>
        <v>1</v>
      </c>
      <c r="AM243" s="137" t="b">
        <f>AND(AK243,$V243&lt;=Synthèse!$B$44)</f>
        <v>0</v>
      </c>
      <c r="AN243" s="137" t="b">
        <f>AND(AL243,$V243&lt;=Synthèse!$B$44)</f>
        <v>1</v>
      </c>
    </row>
    <row r="244" spans="1:40">
      <c r="A244" s="17">
        <v>222297</v>
      </c>
      <c r="B244" t="str">
        <f ca="1">VLOOKUP(A244,'Fichier FI (en entrée)'!B:AH,3,0)</f>
        <v>XBLCALNHHN</v>
      </c>
      <c r="C244">
        <f t="shared" si="33"/>
        <v>1663</v>
      </c>
      <c r="D244">
        <f t="shared" si="34"/>
        <v>-5.22</v>
      </c>
      <c r="E244" s="14" t="str">
        <f>VLOOKUP(A244,'Fichier FI (en entrée)'!B:AH,2,0)</f>
        <v>EV</v>
      </c>
      <c r="F244" s="14" t="b">
        <f t="shared" si="35"/>
        <v>1</v>
      </c>
      <c r="G244" s="14" t="b">
        <f>IFERROR(VLOOKUP(A244,'Calculs FA (auto)'!A:F,6,0),FALSE)</f>
        <v>1</v>
      </c>
      <c r="H244" s="14" t="b">
        <f t="shared" si="36"/>
        <v>1</v>
      </c>
      <c r="I244" s="16">
        <f>IFERROR(VLOOKUP(A244,'Moyennes FI (en entrée)'!B:N,7,0),"")</f>
        <v>6.78</v>
      </c>
      <c r="J244" s="16">
        <f>IFERROR(VLOOKUP(VLOOKUP(A244,'Fichier FI (en entrée)'!B:AH,33,0),Modificateurs!A$2:B$5,2,0),0)</f>
        <v>0</v>
      </c>
      <c r="K244" s="16">
        <f>IFERROR(VLOOKUP(VLOOKUP(A244,'Redoub FI (en entrée)'!B:N,7,0),Modificateurs!A$8:B$11,2,0),0)</f>
        <v>0</v>
      </c>
      <c r="L244" s="16">
        <f>IFERROR(VLOOKUP(M244,Modificateurs!D$1:E$94,2,0),0)</f>
        <v>-12</v>
      </c>
      <c r="M244" t="str">
        <f>VLOOKUP(A244,'Fichier FI (en entrée)'!B:AH,16,0)&amp;" "&amp;VLOOKUP(A244,'Fichier FI (en entrée)'!B:AH,20,0)&amp;" "&amp;VLOOKUP(A244,'Fichier FI (en entrée)'!B:AH,27,0)&amp;" "&amp;VLOOKUP(A244,'Fichier FI (en entrée)'!B:AH,29,0)</f>
        <v xml:space="preserve">STMG Ressources Humaines et Communication  </v>
      </c>
      <c r="N244" t="str">
        <f>VLOOKUP(A244,'Fichier FI (en entrée)'!B:AH,8,0)</f>
        <v>En Terminale</v>
      </c>
      <c r="O244" t="b">
        <f>AND(C244&gt;Synthèse!B$8,C244&lt;Synthèse!B$10,NOT(Y244))</f>
        <v>0</v>
      </c>
      <c r="Q244" s="60">
        <f>ROUNDUP(C244/(Synthèse!$B$4+Synthèse!$B$1)*8,0)</f>
        <v>8</v>
      </c>
      <c r="R244" s="60">
        <f>IFERROR(VLOOKUP(A244,'Evaluations (formulaire)'!A:P,6,0)+VLOOKUP(A244,'Evaluations (formulaire)'!A:P,7,0),0)</f>
        <v>0</v>
      </c>
      <c r="S244" s="60">
        <f>IFERROR(VLOOKUP(A244,'Evaluations (formulaire)'!A:P,8,0),0)</f>
        <v>0</v>
      </c>
      <c r="T244" s="60">
        <f>IF(AND(ISBLANK(P244),Q244&lt;=2),Synthèse!$B$41,IF(AND(ISBLANK(P244),Q244&gt;=7),Synthèse!$C$41,R244+S244))</f>
        <v>4.6296296296296294E-3</v>
      </c>
      <c r="U244" s="60">
        <f t="shared" si="37"/>
        <v>-5.21537037037037</v>
      </c>
      <c r="V244" s="60">
        <f t="shared" si="38"/>
        <v>1663</v>
      </c>
      <c r="X244" s="26">
        <v>258</v>
      </c>
      <c r="Y244" s="26" t="b">
        <f>IFERROR(VLOOKUP(A244,'Calculs FA (auto)'!A:O,15,0),FALSE)</f>
        <v>0</v>
      </c>
      <c r="Z244" s="26">
        <f>IFERROR(VLOOKUP(A244,'Evaluations (formulaire)'!A:M,9,0),0)</f>
        <v>0</v>
      </c>
      <c r="AA244" s="135" t="b">
        <v>1</v>
      </c>
      <c r="AB244" s="135" t="b">
        <v>0</v>
      </c>
      <c r="AC244" s="135" t="b">
        <f t="shared" si="39"/>
        <v>1</v>
      </c>
      <c r="AD244" s="135" t="b">
        <f t="shared" si="40"/>
        <v>0</v>
      </c>
      <c r="AE244" s="135" t="b">
        <f t="shared" si="41"/>
        <v>0</v>
      </c>
      <c r="AF244" s="135" t="b">
        <f>AND(AC244,$V244&lt;=Synthèse!$B$44)</f>
        <v>0</v>
      </c>
      <c r="AG244" s="135" t="b">
        <f>AND(AD244,$V244&lt;=Synthèse!$B$44)</f>
        <v>0</v>
      </c>
      <c r="AH244" s="135" t="b">
        <f>AND(AE244,$V244&lt;=Synthèse!$B$44)</f>
        <v>0</v>
      </c>
      <c r="AI244" s="137" t="b">
        <v>0</v>
      </c>
      <c r="AJ244" s="137" t="b">
        <v>1</v>
      </c>
      <c r="AK244" s="137" t="b">
        <f t="shared" si="42"/>
        <v>0</v>
      </c>
      <c r="AL244" s="137" t="b">
        <f t="shared" si="43"/>
        <v>1</v>
      </c>
      <c r="AM244" s="137" t="b">
        <f>AND(AK244,$V244&lt;=Synthèse!$B$44)</f>
        <v>0</v>
      </c>
      <c r="AN244" s="137" t="b">
        <f>AND(AL244,$V244&lt;=Synthèse!$B$44)</f>
        <v>0</v>
      </c>
    </row>
    <row r="245" spans="1:40">
      <c r="A245" s="17">
        <v>222327</v>
      </c>
      <c r="B245" t="str">
        <f ca="1">VLOOKUP(A245,'Fichier FI (en entrée)'!B:AH,3,0)</f>
        <v>GNNCQHZDYQ</v>
      </c>
      <c r="C245">
        <f t="shared" si="33"/>
        <v>1281</v>
      </c>
      <c r="D245">
        <f t="shared" si="34"/>
        <v>6.1700000000000017</v>
      </c>
      <c r="E245" s="14" t="str">
        <f>VLOOKUP(A245,'Fichier FI (en entrée)'!B:AH,2,0)</f>
        <v>EV</v>
      </c>
      <c r="F245" s="14" t="b">
        <f t="shared" si="35"/>
        <v>1</v>
      </c>
      <c r="G245" s="14" t="b">
        <f>IFERROR(VLOOKUP(A245,'Calculs FA (auto)'!A:F,6,0),FALSE)</f>
        <v>0</v>
      </c>
      <c r="H245" s="14" t="b">
        <f t="shared" si="36"/>
        <v>0</v>
      </c>
      <c r="I245" s="16">
        <f>IFERROR(VLOOKUP(A245,'Moyennes FI (en entrée)'!B:N,7,0),"")</f>
        <v>15.17</v>
      </c>
      <c r="J245" s="16">
        <f>IFERROR(VLOOKUP(VLOOKUP(A245,'Fichier FI (en entrée)'!B:AH,33,0),Modificateurs!A$2:B$5,2,0),0)</f>
        <v>3</v>
      </c>
      <c r="K245" s="16">
        <f>IFERROR(VLOOKUP(VLOOKUP(A245,'Redoub FI (en entrée)'!B:N,7,0),Modificateurs!A$8:B$11,2,0),0)</f>
        <v>0</v>
      </c>
      <c r="L245" s="16">
        <f>IFERROR(VLOOKUP(M245,Modificateurs!D$1:E$94,2,0),0)</f>
        <v>-12</v>
      </c>
      <c r="M245" t="str">
        <f>VLOOKUP(A245,'Fichier FI (en entrée)'!B:AH,16,0)&amp;" "&amp;VLOOKUP(A245,'Fichier FI (en entrée)'!B:AH,20,0)&amp;" "&amp;VLOOKUP(A245,'Fichier FI (en entrée)'!B:AH,27,0)&amp;" "&amp;VLOOKUP(A245,'Fichier FI (en entrée)'!B:AH,29,0)</f>
        <v xml:space="preserve">STMG Gestion et Finance  </v>
      </c>
      <c r="N245" t="str">
        <f>VLOOKUP(A245,'Fichier FI (en entrée)'!B:AH,8,0)</f>
        <v>En Terminale</v>
      </c>
      <c r="O245" t="b">
        <f>AND(C245&gt;Synthèse!B$8,C245&lt;Synthèse!B$10,NOT(Y245))</f>
        <v>0</v>
      </c>
      <c r="Q245" s="60">
        <f>ROUNDUP(C245/(Synthèse!$B$4+Synthèse!$B$1)*8,0)</f>
        <v>6</v>
      </c>
      <c r="R245" s="60">
        <f>IFERROR(VLOOKUP(A245,'Evaluations (formulaire)'!A:P,6,0)+VLOOKUP(A245,'Evaluations (formulaire)'!A:P,7,0),0)</f>
        <v>0</v>
      </c>
      <c r="S245" s="60">
        <f>IFERROR(VLOOKUP(A245,'Evaluations (formulaire)'!A:P,8,0),0)</f>
        <v>0</v>
      </c>
      <c r="T245" s="60">
        <f>IF(AND(ISBLANK(P245),Q245&lt;=2),Synthèse!$B$41,IF(AND(ISBLANK(P245),Q245&gt;=7),Synthèse!$C$41,R245+S245))</f>
        <v>0</v>
      </c>
      <c r="U245" s="60">
        <f t="shared" si="37"/>
        <v>6.1700000000000017</v>
      </c>
      <c r="V245" s="60">
        <f t="shared" si="38"/>
        <v>1281</v>
      </c>
      <c r="X245" s="26">
        <v>569</v>
      </c>
      <c r="Y245" s="26" t="b">
        <f>IFERROR(VLOOKUP(A245,'Calculs FA (auto)'!A:O,15,0),FALSE)</f>
        <v>0</v>
      </c>
      <c r="Z245" s="26">
        <f>IFERROR(VLOOKUP(A245,'Evaluations (formulaire)'!A:M,9,0),0)</f>
        <v>0</v>
      </c>
      <c r="AA245" s="135" t="b">
        <v>1</v>
      </c>
      <c r="AB245" s="135" t="b">
        <v>0</v>
      </c>
      <c r="AC245" s="135" t="b">
        <f t="shared" si="39"/>
        <v>1</v>
      </c>
      <c r="AD245" s="135" t="b">
        <f t="shared" si="40"/>
        <v>0</v>
      </c>
      <c r="AE245" s="135" t="b">
        <f t="shared" si="41"/>
        <v>0</v>
      </c>
      <c r="AF245" s="135" t="b">
        <f>AND(AC245,$V245&lt;=Synthèse!$B$44)</f>
        <v>0</v>
      </c>
      <c r="AG245" s="135" t="b">
        <f>AND(AD245,$V245&lt;=Synthèse!$B$44)</f>
        <v>0</v>
      </c>
      <c r="AH245" s="135" t="b">
        <f>AND(AE245,$V245&lt;=Synthèse!$B$44)</f>
        <v>0</v>
      </c>
      <c r="AI245" s="137" t="b">
        <v>0</v>
      </c>
      <c r="AJ245" s="137" t="b">
        <v>1</v>
      </c>
      <c r="AK245" s="137" t="b">
        <f t="shared" si="42"/>
        <v>0</v>
      </c>
      <c r="AL245" s="137" t="b">
        <f t="shared" si="43"/>
        <v>1</v>
      </c>
      <c r="AM245" s="137" t="b">
        <f>AND(AK245,$V245&lt;=Synthèse!$B$44)</f>
        <v>0</v>
      </c>
      <c r="AN245" s="137" t="b">
        <f>AND(AL245,$V245&lt;=Synthèse!$B$44)</f>
        <v>0</v>
      </c>
    </row>
    <row r="246" spans="1:40">
      <c r="A246" s="17">
        <v>222430</v>
      </c>
      <c r="B246" t="str">
        <f ca="1">VLOOKUP(A246,'Fichier FI (en entrée)'!B:AH,3,0)</f>
        <v>RZJWVUPBLJ</v>
      </c>
      <c r="C246">
        <f t="shared" si="33"/>
        <v>1032</v>
      </c>
      <c r="D246">
        <f t="shared" si="34"/>
        <v>10.09</v>
      </c>
      <c r="E246" s="14" t="str">
        <f>VLOOKUP(A246,'Fichier FI (en entrée)'!B:AH,2,0)</f>
        <v>EV</v>
      </c>
      <c r="F246" s="14" t="b">
        <f t="shared" si="35"/>
        <v>1</v>
      </c>
      <c r="G246" s="14" t="b">
        <f>IFERROR(VLOOKUP(A246,'Calculs FA (auto)'!A:F,6,0),FALSE)</f>
        <v>0</v>
      </c>
      <c r="H246" s="14" t="b">
        <f t="shared" si="36"/>
        <v>0</v>
      </c>
      <c r="I246" s="16">
        <f>IFERROR(VLOOKUP(A246,'Moyennes FI (en entrée)'!B:N,7,0),"")</f>
        <v>8.09</v>
      </c>
      <c r="J246" s="16">
        <f>IFERROR(VLOOKUP(VLOOKUP(A246,'Fichier FI (en entrée)'!B:AH,33,0),Modificateurs!A$2:B$5,2,0),0)</f>
        <v>0</v>
      </c>
      <c r="K246" s="16">
        <f>IFERROR(VLOOKUP(VLOOKUP(A246,'Redoub FI (en entrée)'!B:N,7,0),Modificateurs!A$8:B$11,2,0),0)</f>
        <v>0</v>
      </c>
      <c r="L246" s="16">
        <f>IFERROR(VLOOKUP(M246,Modificateurs!D$1:E$94,2,0),0)</f>
        <v>2</v>
      </c>
      <c r="M246" t="str">
        <f>VLOOKUP(A246,'Fichier FI (en entrée)'!B:AH,16,0)&amp;" "&amp;VLOOKUP(A246,'Fichier FI (en entrée)'!B:AH,20,0)&amp;" "&amp;VLOOKUP(A246,'Fichier FI (en entrée)'!B:AH,27,0)&amp;" "&amp;VLOOKUP(A246,'Fichier FI (en entrée)'!B:AH,29,0)</f>
        <v xml:space="preserve">S Physique-chimie  </v>
      </c>
      <c r="N246" t="str">
        <f>VLOOKUP(A246,'Fichier FI (en entrée)'!B:AH,8,0)</f>
        <v>En Terminale</v>
      </c>
      <c r="O246" t="b">
        <f>AND(C246&gt;Synthèse!B$8,C246&lt;Synthèse!B$10,NOT(Y246))</f>
        <v>1</v>
      </c>
      <c r="Q246" s="60">
        <f>ROUNDUP(C246/(Synthèse!$B$4+Synthèse!$B$1)*8,0)</f>
        <v>5</v>
      </c>
      <c r="R246" s="60">
        <f>IFERROR(VLOOKUP(A246,'Evaluations (formulaire)'!A:P,6,0)+VLOOKUP(A246,'Evaluations (formulaire)'!A:P,7,0),0)</f>
        <v>0</v>
      </c>
      <c r="S246" s="60">
        <f>IFERROR(VLOOKUP(A246,'Evaluations (formulaire)'!A:P,8,0),0)</f>
        <v>0</v>
      </c>
      <c r="T246" s="60">
        <f>IF(AND(ISBLANK(P246),Q246&lt;=2),Synthèse!$B$41,IF(AND(ISBLANK(P246),Q246&gt;=7),Synthèse!$C$41,R246+S246))</f>
        <v>0</v>
      </c>
      <c r="U246" s="60">
        <f t="shared" si="37"/>
        <v>10.09</v>
      </c>
      <c r="V246" s="60">
        <f t="shared" si="38"/>
        <v>1032</v>
      </c>
      <c r="X246" s="26">
        <v>1960</v>
      </c>
      <c r="Y246" s="26" t="b">
        <f>IFERROR(VLOOKUP(A246,'Calculs FA (auto)'!A:O,15,0),FALSE)</f>
        <v>0</v>
      </c>
      <c r="Z246" s="26">
        <f>IFERROR(VLOOKUP(A246,'Evaluations (formulaire)'!A:M,9,0),0)</f>
        <v>0</v>
      </c>
      <c r="AA246" s="135" t="b">
        <v>1</v>
      </c>
      <c r="AB246" s="135" t="b">
        <v>0</v>
      </c>
      <c r="AC246" s="135" t="b">
        <f t="shared" si="39"/>
        <v>1</v>
      </c>
      <c r="AD246" s="135" t="b">
        <f t="shared" si="40"/>
        <v>0</v>
      </c>
      <c r="AE246" s="135" t="b">
        <f t="shared" si="41"/>
        <v>0</v>
      </c>
      <c r="AF246" s="135" t="b">
        <f>AND(AC246,$V246&lt;=Synthèse!$B$44)</f>
        <v>0</v>
      </c>
      <c r="AG246" s="135" t="b">
        <f>AND(AD246,$V246&lt;=Synthèse!$B$44)</f>
        <v>0</v>
      </c>
      <c r="AH246" s="135" t="b">
        <f>AND(AE246,$V246&lt;=Synthèse!$B$44)</f>
        <v>0</v>
      </c>
      <c r="AI246" s="137" t="b">
        <v>0</v>
      </c>
      <c r="AJ246" s="137" t="b">
        <v>1</v>
      </c>
      <c r="AK246" s="137" t="b">
        <f t="shared" si="42"/>
        <v>0</v>
      </c>
      <c r="AL246" s="137" t="b">
        <f t="shared" si="43"/>
        <v>1</v>
      </c>
      <c r="AM246" s="137" t="b">
        <f>AND(AK246,$V246&lt;=Synthèse!$B$44)</f>
        <v>0</v>
      </c>
      <c r="AN246" s="137" t="b">
        <f>AND(AL246,$V246&lt;=Synthèse!$B$44)</f>
        <v>0</v>
      </c>
    </row>
    <row r="247" spans="1:40">
      <c r="A247" s="17">
        <v>222433</v>
      </c>
      <c r="B247" t="str">
        <f ca="1">VLOOKUP(A247,'Fichier FI (en entrée)'!B:AH,3,0)</f>
        <v>ZAZJZBGYDY</v>
      </c>
      <c r="C247">
        <f t="shared" si="33"/>
        <v>910</v>
      </c>
      <c r="D247">
        <f t="shared" si="34"/>
        <v>11</v>
      </c>
      <c r="E247" s="14" t="str">
        <f>VLOOKUP(A247,'Fichier FI (en entrée)'!B:AH,2,0)</f>
        <v>EV</v>
      </c>
      <c r="F247" s="14" t="b">
        <f t="shared" si="35"/>
        <v>1</v>
      </c>
      <c r="G247" s="14" t="b">
        <f>IFERROR(VLOOKUP(A247,'Calculs FA (auto)'!A:F,6,0),FALSE)</f>
        <v>0</v>
      </c>
      <c r="H247" s="14" t="b">
        <f t="shared" si="36"/>
        <v>0</v>
      </c>
      <c r="I247" s="16">
        <f>IFERROR(VLOOKUP(A247,'Moyennes FI (en entrée)'!B:N,7,0),"")</f>
        <v>9</v>
      </c>
      <c r="J247" s="16">
        <f>IFERROR(VLOOKUP(VLOOKUP(A247,'Fichier FI (en entrée)'!B:AH,33,0),Modificateurs!A$2:B$5,2,0),0)</f>
        <v>0</v>
      </c>
      <c r="K247" s="16">
        <f>IFERROR(VLOOKUP(VLOOKUP(A247,'Redoub FI (en entrée)'!B:N,7,0),Modificateurs!A$8:B$11,2,0),0)</f>
        <v>0</v>
      </c>
      <c r="L247" s="16">
        <f>IFERROR(VLOOKUP(M247,Modificateurs!D$1:E$94,2,0),0)</f>
        <v>2</v>
      </c>
      <c r="M247" t="str">
        <f>VLOOKUP(A247,'Fichier FI (en entrée)'!B:AH,16,0)&amp;" "&amp;VLOOKUP(A247,'Fichier FI (en entrée)'!B:AH,20,0)&amp;" "&amp;VLOOKUP(A247,'Fichier FI (en entrée)'!B:AH,27,0)&amp;" "&amp;VLOOKUP(A247,'Fichier FI (en entrée)'!B:AH,29,0)</f>
        <v xml:space="preserve">S Physique-chimie  </v>
      </c>
      <c r="N247" t="str">
        <f>VLOOKUP(A247,'Fichier FI (en entrée)'!B:AH,8,0)</f>
        <v>En Terminale</v>
      </c>
      <c r="O247" t="b">
        <f>AND(C247&gt;Synthèse!B$8,C247&lt;Synthèse!B$10,NOT(Y247))</f>
        <v>1</v>
      </c>
      <c r="Q247" s="60">
        <f>ROUNDUP(C247/(Synthèse!$B$4+Synthèse!$B$1)*8,0)</f>
        <v>5</v>
      </c>
      <c r="R247" s="60">
        <f>IFERROR(VLOOKUP(A247,'Evaluations (formulaire)'!A:P,6,0)+VLOOKUP(A247,'Evaluations (formulaire)'!A:P,7,0),0)</f>
        <v>0</v>
      </c>
      <c r="S247" s="60">
        <f>IFERROR(VLOOKUP(A247,'Evaluations (formulaire)'!A:P,8,0),0)</f>
        <v>0</v>
      </c>
      <c r="T247" s="60">
        <f>IF(AND(ISBLANK(P247),Q247&lt;=2),Synthèse!$B$41,IF(AND(ISBLANK(P247),Q247&gt;=7),Synthèse!$C$41,R247+S247))</f>
        <v>0</v>
      </c>
      <c r="U247" s="60">
        <f t="shared" si="37"/>
        <v>11</v>
      </c>
      <c r="V247" s="60">
        <f t="shared" si="38"/>
        <v>910</v>
      </c>
      <c r="X247" s="26">
        <v>318</v>
      </c>
      <c r="Y247" s="26" t="b">
        <f>IFERROR(VLOOKUP(A247,'Calculs FA (auto)'!A:O,15,0),FALSE)</f>
        <v>0</v>
      </c>
      <c r="Z247" s="26">
        <f>IFERROR(VLOOKUP(A247,'Evaluations (formulaire)'!A:M,9,0),0)</f>
        <v>0</v>
      </c>
      <c r="AA247" s="135" t="b">
        <v>1</v>
      </c>
      <c r="AB247" s="135" t="b">
        <v>0</v>
      </c>
      <c r="AC247" s="135" t="b">
        <f t="shared" si="39"/>
        <v>1</v>
      </c>
      <c r="AD247" s="135" t="b">
        <f t="shared" si="40"/>
        <v>0</v>
      </c>
      <c r="AE247" s="135" t="b">
        <f t="shared" si="41"/>
        <v>0</v>
      </c>
      <c r="AF247" s="135" t="b">
        <f>AND(AC247,$V247&lt;=Synthèse!$B$44)</f>
        <v>0</v>
      </c>
      <c r="AG247" s="135" t="b">
        <f>AND(AD247,$V247&lt;=Synthèse!$B$44)</f>
        <v>0</v>
      </c>
      <c r="AH247" s="135" t="b">
        <f>AND(AE247,$V247&lt;=Synthèse!$B$44)</f>
        <v>0</v>
      </c>
      <c r="AI247" s="137" t="b">
        <v>0</v>
      </c>
      <c r="AJ247" s="137" t="b">
        <v>1</v>
      </c>
      <c r="AK247" s="137" t="b">
        <f t="shared" si="42"/>
        <v>0</v>
      </c>
      <c r="AL247" s="137" t="b">
        <f t="shared" si="43"/>
        <v>1</v>
      </c>
      <c r="AM247" s="137" t="b">
        <f>AND(AK247,$V247&lt;=Synthèse!$B$44)</f>
        <v>0</v>
      </c>
      <c r="AN247" s="137" t="b">
        <f>AND(AL247,$V247&lt;=Synthèse!$B$44)</f>
        <v>0</v>
      </c>
    </row>
    <row r="248" spans="1:40">
      <c r="A248" s="17">
        <v>222450</v>
      </c>
      <c r="B248" t="str">
        <f ca="1">VLOOKUP(A248,'Fichier FI (en entrée)'!B:AH,3,0)</f>
        <v>TTQTAMNQYW</v>
      </c>
      <c r="C248">
        <f t="shared" si="33"/>
        <v>1181</v>
      </c>
      <c r="D248">
        <f t="shared" si="34"/>
        <v>8.2100000000000009</v>
      </c>
      <c r="E248" s="14" t="str">
        <f>VLOOKUP(A248,'Fichier FI (en entrée)'!B:AH,2,0)</f>
        <v>EV</v>
      </c>
      <c r="F248" s="14" t="b">
        <f t="shared" si="35"/>
        <v>1</v>
      </c>
      <c r="G248" s="14" t="b">
        <f>IFERROR(VLOOKUP(A248,'Calculs FA (auto)'!A:F,6,0),FALSE)</f>
        <v>0</v>
      </c>
      <c r="H248" s="14" t="b">
        <f t="shared" si="36"/>
        <v>0</v>
      </c>
      <c r="I248" s="16">
        <f>IFERROR(VLOOKUP(A248,'Moyennes FI (en entrée)'!B:N,7,0),"")</f>
        <v>7.21</v>
      </c>
      <c r="J248" s="16">
        <f>IFERROR(VLOOKUP(VLOOKUP(A248,'Fichier FI (en entrée)'!B:AH,33,0),Modificateurs!A$2:B$5,2,0),0)</f>
        <v>0</v>
      </c>
      <c r="K248" s="16">
        <f>IFERROR(VLOOKUP(VLOOKUP(A248,'Redoub FI (en entrée)'!B:N,7,0),Modificateurs!A$8:B$11,2,0),0)</f>
        <v>0</v>
      </c>
      <c r="L248" s="16">
        <f>IFERROR(VLOOKUP(M248,Modificateurs!D$1:E$94,2,0),0)</f>
        <v>1</v>
      </c>
      <c r="M248" t="str">
        <f>VLOOKUP(A248,'Fichier FI (en entrée)'!B:AH,16,0)&amp;" "&amp;VLOOKUP(A248,'Fichier FI (en entrée)'!B:AH,20,0)&amp;" "&amp;VLOOKUP(A248,'Fichier FI (en entrée)'!B:AH,27,0)&amp;" "&amp;VLOOKUP(A248,'Fichier FI (en entrée)'!B:AH,29,0)</f>
        <v xml:space="preserve">S Sciences de la vie et de la terre  </v>
      </c>
      <c r="N248" t="str">
        <f>VLOOKUP(A248,'Fichier FI (en entrée)'!B:AH,8,0)</f>
        <v>En Terminale</v>
      </c>
      <c r="O248" t="b">
        <f>AND(C248&gt;Synthèse!B$8,C248&lt;Synthèse!B$10,NOT(Y248))</f>
        <v>1</v>
      </c>
      <c r="Q248" s="60">
        <f>ROUNDUP(C248/(Synthèse!$B$4+Synthèse!$B$1)*8,0)</f>
        <v>6</v>
      </c>
      <c r="R248" s="60">
        <f>IFERROR(VLOOKUP(A248,'Evaluations (formulaire)'!A:P,6,0)+VLOOKUP(A248,'Evaluations (formulaire)'!A:P,7,0),0)</f>
        <v>0</v>
      </c>
      <c r="S248" s="60">
        <f>IFERROR(VLOOKUP(A248,'Evaluations (formulaire)'!A:P,8,0),0)</f>
        <v>0</v>
      </c>
      <c r="T248" s="60">
        <f>IF(AND(ISBLANK(P248),Q248&lt;=2),Synthèse!$B$41,IF(AND(ISBLANK(P248),Q248&gt;=7),Synthèse!$C$41,R248+S248))</f>
        <v>0</v>
      </c>
      <c r="U248" s="60">
        <f t="shared" si="37"/>
        <v>8.2100000000000009</v>
      </c>
      <c r="V248" s="60">
        <f t="shared" si="38"/>
        <v>1179</v>
      </c>
      <c r="X248" s="26">
        <v>1049</v>
      </c>
      <c r="Y248" s="26" t="b">
        <f>IFERROR(VLOOKUP(A248,'Calculs FA (auto)'!A:O,15,0),FALSE)</f>
        <v>0</v>
      </c>
      <c r="Z248" s="26">
        <f>IFERROR(VLOOKUP(A248,'Evaluations (formulaire)'!A:M,9,0),0)</f>
        <v>0</v>
      </c>
      <c r="AA248" s="135" t="b">
        <v>0</v>
      </c>
      <c r="AB248" s="135" t="b">
        <v>1</v>
      </c>
      <c r="AC248" s="135" t="b">
        <f t="shared" si="39"/>
        <v>0</v>
      </c>
      <c r="AD248" s="135" t="b">
        <f t="shared" si="40"/>
        <v>1</v>
      </c>
      <c r="AE248" s="135" t="b">
        <f t="shared" si="41"/>
        <v>0</v>
      </c>
      <c r="AF248" s="135" t="b">
        <f>AND(AC248,$V248&lt;=Synthèse!$B$44)</f>
        <v>0</v>
      </c>
      <c r="AG248" s="135" t="b">
        <f>AND(AD248,$V248&lt;=Synthèse!$B$44)</f>
        <v>0</v>
      </c>
      <c r="AH248" s="135" t="b">
        <f>AND(AE248,$V248&lt;=Synthèse!$B$44)</f>
        <v>0</v>
      </c>
      <c r="AI248" s="137" t="b">
        <v>1</v>
      </c>
      <c r="AJ248" s="137" t="b">
        <v>0</v>
      </c>
      <c r="AK248" s="137" t="b">
        <f t="shared" si="42"/>
        <v>1</v>
      </c>
      <c r="AL248" s="137" t="b">
        <f t="shared" si="43"/>
        <v>0</v>
      </c>
      <c r="AM248" s="137" t="b">
        <f>AND(AK248,$V248&lt;=Synthèse!$B$44)</f>
        <v>0</v>
      </c>
      <c r="AN248" s="137" t="b">
        <f>AND(AL248,$V248&lt;=Synthèse!$B$44)</f>
        <v>0</v>
      </c>
    </row>
    <row r="249" spans="1:40">
      <c r="A249" s="17">
        <v>222544</v>
      </c>
      <c r="B249" t="str">
        <f ca="1">VLOOKUP(A249,'Fichier FI (en entrée)'!B:AH,3,0)</f>
        <v>HPJQBYJWQQ</v>
      </c>
      <c r="C249">
        <f t="shared" si="33"/>
        <v>2097</v>
      </c>
      <c r="D249">
        <f t="shared" si="34"/>
        <v>-100</v>
      </c>
      <c r="E249" s="14" t="str">
        <f>VLOOKUP(A249,'Fichier FI (en entrée)'!B:AH,2,0)</f>
        <v>ENV</v>
      </c>
      <c r="F249" s="14" t="b">
        <f t="shared" si="35"/>
        <v>0</v>
      </c>
      <c r="G249" s="14" t="b">
        <f>IFERROR(VLOOKUP(A249,'Calculs FA (auto)'!A:F,6,0),FALSE)</f>
        <v>0</v>
      </c>
      <c r="H249" s="14" t="b">
        <f t="shared" si="36"/>
        <v>0</v>
      </c>
      <c r="I249" s="16" t="str">
        <f>IFERROR(VLOOKUP(A249,'Moyennes FI (en entrée)'!B:N,7,0),"")</f>
        <v/>
      </c>
      <c r="J249" s="16">
        <f>IFERROR(VLOOKUP(VLOOKUP(A249,'Fichier FI (en entrée)'!B:AH,33,0),Modificateurs!A$2:B$5,2,0),0)</f>
        <v>0</v>
      </c>
      <c r="K249" s="16">
        <f>IFERROR(VLOOKUP(VLOOKUP(A249,'Redoub FI (en entrée)'!B:N,7,0),Modificateurs!A$8:B$11,2,0),0)</f>
        <v>0</v>
      </c>
      <c r="L249" s="16">
        <f>IFERROR(VLOOKUP(M249,Modificateurs!D$1:E$94,2,0),0)</f>
        <v>2</v>
      </c>
      <c r="M249" t="str">
        <f>VLOOKUP(A249,'Fichier FI (en entrée)'!B:AH,16,0)&amp;" "&amp;VLOOKUP(A249,'Fichier FI (en entrée)'!B:AH,20,0)&amp;" "&amp;VLOOKUP(A249,'Fichier FI (en entrée)'!B:AH,27,0)&amp;" "&amp;VLOOKUP(A249,'Fichier FI (en entrée)'!B:AH,29,0)</f>
        <v xml:space="preserve">S Physique-chimie  </v>
      </c>
      <c r="N249" t="str">
        <f>VLOOKUP(A249,'Fichier FI (en entrée)'!B:AH,8,0)</f>
        <v>En Terminale</v>
      </c>
      <c r="O249" t="b">
        <f>AND(C249&gt;Synthèse!B$8,C249&lt;Synthèse!B$10,NOT(Y249))</f>
        <v>0</v>
      </c>
      <c r="Q249" s="60">
        <f>ROUNDUP(C249/(Synthèse!$B$4+Synthèse!$B$1)*8,0)</f>
        <v>10</v>
      </c>
      <c r="R249" s="60">
        <f>IFERROR(VLOOKUP(A249,'Evaluations (formulaire)'!A:P,6,0)+VLOOKUP(A249,'Evaluations (formulaire)'!A:P,7,0),0)</f>
        <v>0</v>
      </c>
      <c r="S249" s="60">
        <f>IFERROR(VLOOKUP(A249,'Evaluations (formulaire)'!A:P,8,0),0)</f>
        <v>0</v>
      </c>
      <c r="T249" s="60">
        <f>IF(AND(ISBLANK(P249),Q249&lt;=2),Synthèse!$B$41,IF(AND(ISBLANK(P249),Q249&gt;=7),Synthèse!$C$41,R249+S249))</f>
        <v>4.6296296296296294E-3</v>
      </c>
      <c r="U249" s="60">
        <f t="shared" si="37"/>
        <v>-99.995370370370367</v>
      </c>
      <c r="V249" s="60">
        <f t="shared" si="38"/>
        <v>1983</v>
      </c>
      <c r="X249" s="26">
        <v>1434</v>
      </c>
      <c r="Y249" s="26" t="b">
        <f>IFERROR(VLOOKUP(A249,'Calculs FA (auto)'!A:O,15,0),FALSE)</f>
        <v>0</v>
      </c>
      <c r="Z249" s="26">
        <f>IFERROR(VLOOKUP(A249,'Evaluations (formulaire)'!A:M,9,0),0)</f>
        <v>0</v>
      </c>
      <c r="AA249" s="135" t="b">
        <v>0</v>
      </c>
      <c r="AB249" s="135" t="b">
        <v>1</v>
      </c>
      <c r="AC249" s="135" t="b">
        <f t="shared" si="39"/>
        <v>0</v>
      </c>
      <c r="AD249" s="135" t="b">
        <f t="shared" si="40"/>
        <v>0</v>
      </c>
      <c r="AE249" s="135" t="b">
        <f t="shared" si="41"/>
        <v>0</v>
      </c>
      <c r="AF249" s="135" t="b">
        <f>AND(AC249,$V249&lt;=Synthèse!$B$44)</f>
        <v>0</v>
      </c>
      <c r="AG249" s="135" t="b">
        <f>AND(AD249,$V249&lt;=Synthèse!$B$44)</f>
        <v>0</v>
      </c>
      <c r="AH249" s="135" t="b">
        <f>AND(AE249,$V249&lt;=Synthèse!$B$44)</f>
        <v>0</v>
      </c>
      <c r="AI249" s="137" t="b">
        <v>1</v>
      </c>
      <c r="AJ249" s="137" t="b">
        <v>0</v>
      </c>
      <c r="AK249" s="137" t="b">
        <f t="shared" si="42"/>
        <v>0</v>
      </c>
      <c r="AL249" s="137" t="b">
        <f t="shared" si="43"/>
        <v>0</v>
      </c>
      <c r="AM249" s="137" t="b">
        <f>AND(AK249,$V249&lt;=Synthèse!$B$44)</f>
        <v>0</v>
      </c>
      <c r="AN249" s="137" t="b">
        <f>AND(AL249,$V249&lt;=Synthèse!$B$44)</f>
        <v>0</v>
      </c>
    </row>
    <row r="250" spans="1:40">
      <c r="A250" s="17">
        <v>222550</v>
      </c>
      <c r="B250" t="str">
        <f ca="1">VLOOKUP(A250,'Fichier FI (en entrée)'!B:AH,3,0)</f>
        <v>MCDHPVMNTH</v>
      </c>
      <c r="C250">
        <f t="shared" si="33"/>
        <v>519</v>
      </c>
      <c r="D250">
        <f t="shared" si="34"/>
        <v>13.29</v>
      </c>
      <c r="E250" s="14" t="str">
        <f>VLOOKUP(A250,'Fichier FI (en entrée)'!B:AH,2,0)</f>
        <v>EV</v>
      </c>
      <c r="F250" s="14" t="b">
        <f t="shared" si="35"/>
        <v>1</v>
      </c>
      <c r="G250" s="14" t="b">
        <f>IFERROR(VLOOKUP(A250,'Calculs FA (auto)'!A:F,6,0),FALSE)</f>
        <v>0</v>
      </c>
      <c r="H250" s="14" t="b">
        <f t="shared" si="36"/>
        <v>0</v>
      </c>
      <c r="I250" s="16">
        <f>IFERROR(VLOOKUP(A250,'Moyennes FI (en entrée)'!B:N,7,0),"")</f>
        <v>10.29</v>
      </c>
      <c r="J250" s="16">
        <f>IFERROR(VLOOKUP(VLOOKUP(A250,'Fichier FI (en entrée)'!B:AH,33,0),Modificateurs!A$2:B$5,2,0),0)</f>
        <v>1</v>
      </c>
      <c r="K250" s="16">
        <f>IFERROR(VLOOKUP(VLOOKUP(A250,'Redoub FI (en entrée)'!B:N,7,0),Modificateurs!A$8:B$11,2,0),0)</f>
        <v>0</v>
      </c>
      <c r="L250" s="16">
        <f>IFERROR(VLOOKUP(M250,Modificateurs!D$1:E$94,2,0),0)</f>
        <v>2</v>
      </c>
      <c r="M250" t="str">
        <f>VLOOKUP(A250,'Fichier FI (en entrée)'!B:AH,16,0)&amp;" "&amp;VLOOKUP(A250,'Fichier FI (en entrée)'!B:AH,20,0)&amp;" "&amp;VLOOKUP(A250,'Fichier FI (en entrée)'!B:AH,27,0)&amp;" "&amp;VLOOKUP(A250,'Fichier FI (en entrée)'!B:AH,29,0)</f>
        <v xml:space="preserve">S Mathématiques  </v>
      </c>
      <c r="N250" t="str">
        <f>VLOOKUP(A250,'Fichier FI (en entrée)'!B:AH,8,0)</f>
        <v>En Terminale</v>
      </c>
      <c r="O250" t="b">
        <f>AND(C250&gt;Synthèse!B$8,C250&lt;Synthèse!B$10,NOT(Y250))</f>
        <v>1</v>
      </c>
      <c r="P250" s="17" t="s">
        <v>2267</v>
      </c>
      <c r="Q250" s="60">
        <f>ROUNDUP(C250/(Synthèse!$B$4+Synthèse!$B$1)*8,0)</f>
        <v>3</v>
      </c>
      <c r="R250" s="60">
        <f>IFERROR(VLOOKUP(A250,'Evaluations (formulaire)'!A:P,6,0)+VLOOKUP(A250,'Evaluations (formulaire)'!A:P,7,0),0)</f>
        <v>0</v>
      </c>
      <c r="S250" s="60">
        <f>IFERROR(VLOOKUP(A250,'Evaluations (formulaire)'!A:P,8,0),0)</f>
        <v>0</v>
      </c>
      <c r="T250" s="60">
        <f>IF(AND(ISBLANK(P250),Q250&lt;=2),Synthèse!$B$41,IF(AND(ISBLANK(P250),Q250&gt;=7),Synthèse!$C$41,R250+S250))</f>
        <v>0</v>
      </c>
      <c r="U250" s="60">
        <f t="shared" si="37"/>
        <v>13.29</v>
      </c>
      <c r="V250" s="60">
        <f t="shared" si="38"/>
        <v>520</v>
      </c>
      <c r="X250" s="26">
        <v>300</v>
      </c>
      <c r="Y250" s="26" t="b">
        <f>IFERROR(VLOOKUP(A250,'Calculs FA (auto)'!A:O,15,0),FALSE)</f>
        <v>0</v>
      </c>
      <c r="Z250" s="26">
        <f>IFERROR(VLOOKUP(A250,'Evaluations (formulaire)'!A:M,9,0),0)</f>
        <v>0</v>
      </c>
      <c r="AA250" s="135" t="b">
        <v>0</v>
      </c>
      <c r="AB250" s="135" t="b">
        <v>1</v>
      </c>
      <c r="AC250" s="135" t="b">
        <f t="shared" si="39"/>
        <v>0</v>
      </c>
      <c r="AD250" s="135" t="b">
        <f t="shared" si="40"/>
        <v>1</v>
      </c>
      <c r="AE250" s="135" t="b">
        <f t="shared" si="41"/>
        <v>0</v>
      </c>
      <c r="AF250" s="135" t="b">
        <f>AND(AC250,$V250&lt;=Synthèse!$B$44)</f>
        <v>0</v>
      </c>
      <c r="AG250" s="135" t="b">
        <f>AND(AD250,$V250&lt;=Synthèse!$B$44)</f>
        <v>1</v>
      </c>
      <c r="AH250" s="135" t="b">
        <f>AND(AE250,$V250&lt;=Synthèse!$B$44)</f>
        <v>0</v>
      </c>
      <c r="AI250" s="137" t="b">
        <v>1</v>
      </c>
      <c r="AJ250" s="137" t="b">
        <v>0</v>
      </c>
      <c r="AK250" s="137" t="b">
        <f t="shared" si="42"/>
        <v>1</v>
      </c>
      <c r="AL250" s="137" t="b">
        <f t="shared" si="43"/>
        <v>0</v>
      </c>
      <c r="AM250" s="137" t="b">
        <f>AND(AK250,$V250&lt;=Synthèse!$B$44)</f>
        <v>1</v>
      </c>
      <c r="AN250" s="137" t="b">
        <f>AND(AL250,$V250&lt;=Synthèse!$B$44)</f>
        <v>0</v>
      </c>
    </row>
    <row r="251" spans="1:40">
      <c r="A251" s="17">
        <v>222570</v>
      </c>
      <c r="B251" t="str">
        <f ca="1">VLOOKUP(A251,'Fichier FI (en entrée)'!B:AH,3,0)</f>
        <v>IWUOZUZLYB</v>
      </c>
      <c r="C251">
        <f t="shared" si="33"/>
        <v>402</v>
      </c>
      <c r="D251">
        <f t="shared" si="34"/>
        <v>14.07</v>
      </c>
      <c r="E251" s="14" t="str">
        <f>VLOOKUP(A251,'Fichier FI (en entrée)'!B:AH,2,0)</f>
        <v>EV</v>
      </c>
      <c r="F251" s="14" t="b">
        <f t="shared" si="35"/>
        <v>1</v>
      </c>
      <c r="G251" s="14" t="b">
        <f>IFERROR(VLOOKUP(A251,'Calculs FA (auto)'!A:F,6,0),FALSE)</f>
        <v>0</v>
      </c>
      <c r="H251" s="14" t="b">
        <f t="shared" si="36"/>
        <v>0</v>
      </c>
      <c r="I251" s="16">
        <f>IFERROR(VLOOKUP(A251,'Moyennes FI (en entrée)'!B:N,7,0),"")</f>
        <v>11.07</v>
      </c>
      <c r="J251" s="16">
        <f>IFERROR(VLOOKUP(VLOOKUP(A251,'Fichier FI (en entrée)'!B:AH,33,0),Modificateurs!A$2:B$5,2,0),0)</f>
        <v>1</v>
      </c>
      <c r="K251" s="16">
        <f>IFERROR(VLOOKUP(VLOOKUP(A251,'Redoub FI (en entrée)'!B:N,7,0),Modificateurs!A$8:B$11,2,0),0)</f>
        <v>0</v>
      </c>
      <c r="L251" s="16">
        <f>IFERROR(VLOOKUP(M251,Modificateurs!D$1:E$94,2,0),0)</f>
        <v>2</v>
      </c>
      <c r="M251" t="str">
        <f>VLOOKUP(A251,'Fichier FI (en entrée)'!B:AH,16,0)&amp;" "&amp;VLOOKUP(A251,'Fichier FI (en entrée)'!B:AH,20,0)&amp;" "&amp;VLOOKUP(A251,'Fichier FI (en entrée)'!B:AH,27,0)&amp;" "&amp;VLOOKUP(A251,'Fichier FI (en entrée)'!B:AH,29,0)</f>
        <v xml:space="preserve">S Physique-chimie  </v>
      </c>
      <c r="N251" t="str">
        <f>VLOOKUP(A251,'Fichier FI (en entrée)'!B:AH,8,0)</f>
        <v>En Terminale</v>
      </c>
      <c r="O251" t="b">
        <f>AND(C251&gt;Synthèse!B$8,C251&lt;Synthèse!B$10,NOT(Y251))</f>
        <v>0</v>
      </c>
      <c r="P251" t="s">
        <v>2257</v>
      </c>
      <c r="Q251" s="60">
        <f>ROUNDUP(C251/(Synthèse!$B$4+Synthèse!$B$1)*8,0)</f>
        <v>2</v>
      </c>
      <c r="R251" s="60">
        <f>IFERROR(VLOOKUP(A251,'Evaluations (formulaire)'!A:P,6,0)+VLOOKUP(A251,'Evaluations (formulaire)'!A:P,7,0),0)</f>
        <v>0</v>
      </c>
      <c r="S251" s="60">
        <f>IFERROR(VLOOKUP(A251,'Evaluations (formulaire)'!A:P,8,0),0)</f>
        <v>0</v>
      </c>
      <c r="T251" s="60">
        <f>IF(AND(ISBLANK(P251),Q251&lt;=2),Synthèse!$B$41,IF(AND(ISBLANK(P251),Q251&gt;=7),Synthèse!$C$41,R251+S251))</f>
        <v>0</v>
      </c>
      <c r="U251" s="60">
        <f t="shared" si="37"/>
        <v>14.07</v>
      </c>
      <c r="V251" s="60">
        <f t="shared" si="38"/>
        <v>402</v>
      </c>
      <c r="X251" s="26">
        <v>1102</v>
      </c>
      <c r="Y251" s="26" t="b">
        <f>IFERROR(VLOOKUP(A251,'Calculs FA (auto)'!A:O,15,0),FALSE)</f>
        <v>0</v>
      </c>
      <c r="Z251" s="26">
        <f>IFERROR(VLOOKUP(A251,'Evaluations (formulaire)'!A:M,9,0),0)</f>
        <v>0</v>
      </c>
      <c r="AA251" s="135" t="b">
        <v>0</v>
      </c>
      <c r="AB251" s="135" t="b">
        <v>1</v>
      </c>
      <c r="AC251" s="135" t="b">
        <f t="shared" si="39"/>
        <v>0</v>
      </c>
      <c r="AD251" s="135" t="b">
        <f t="shared" si="40"/>
        <v>1</v>
      </c>
      <c r="AE251" s="135" t="b">
        <f t="shared" si="41"/>
        <v>0</v>
      </c>
      <c r="AF251" s="135" t="b">
        <f>AND(AC251,$V251&lt;=Synthèse!$B$44)</f>
        <v>0</v>
      </c>
      <c r="AG251" s="135" t="b">
        <f>AND(AD251,$V251&lt;=Synthèse!$B$44)</f>
        <v>1</v>
      </c>
      <c r="AH251" s="135" t="b">
        <f>AND(AE251,$V251&lt;=Synthèse!$B$44)</f>
        <v>0</v>
      </c>
      <c r="AI251" s="137" t="b">
        <v>1</v>
      </c>
      <c r="AJ251" s="137" t="b">
        <v>0</v>
      </c>
      <c r="AK251" s="137" t="b">
        <f t="shared" si="42"/>
        <v>1</v>
      </c>
      <c r="AL251" s="137" t="b">
        <f t="shared" si="43"/>
        <v>0</v>
      </c>
      <c r="AM251" s="137" t="b">
        <f>AND(AK251,$V251&lt;=Synthèse!$B$44)</f>
        <v>1</v>
      </c>
      <c r="AN251" s="137" t="b">
        <f>AND(AL251,$V251&lt;=Synthèse!$B$44)</f>
        <v>0</v>
      </c>
    </row>
    <row r="252" spans="1:40">
      <c r="A252" s="17">
        <v>222992</v>
      </c>
      <c r="B252" t="str">
        <f ca="1">VLOOKUP(A252,'Fichier FI (en entrée)'!B:AH,3,0)</f>
        <v>UEFXSMBGXG</v>
      </c>
      <c r="C252">
        <f t="shared" si="33"/>
        <v>892</v>
      </c>
      <c r="D252">
        <f t="shared" si="34"/>
        <v>11.11</v>
      </c>
      <c r="E252" s="14" t="str">
        <f>VLOOKUP(A252,'Fichier FI (en entrée)'!B:AH,2,0)</f>
        <v>EV</v>
      </c>
      <c r="F252" s="14" t="b">
        <f t="shared" si="35"/>
        <v>1</v>
      </c>
      <c r="G252" s="14" t="b">
        <f>IFERROR(VLOOKUP(A252,'Calculs FA (auto)'!A:F,6,0),FALSE)</f>
        <v>0</v>
      </c>
      <c r="H252" s="14" t="b">
        <f t="shared" si="36"/>
        <v>0</v>
      </c>
      <c r="I252" s="16">
        <f>IFERROR(VLOOKUP(A252,'Moyennes FI (en entrée)'!B:N,7,0),"")</f>
        <v>9.11</v>
      </c>
      <c r="J252" s="16">
        <f>IFERROR(VLOOKUP(VLOOKUP(A252,'Fichier FI (en entrée)'!B:AH,33,0),Modificateurs!A$2:B$5,2,0),0)</f>
        <v>0</v>
      </c>
      <c r="K252" s="16">
        <f>IFERROR(VLOOKUP(VLOOKUP(A252,'Redoub FI (en entrée)'!B:N,7,0),Modificateurs!A$8:B$11,2,0),0)</f>
        <v>0</v>
      </c>
      <c r="L252" s="16">
        <f>IFERROR(VLOOKUP(M252,Modificateurs!D$1:E$94,2,0),0)</f>
        <v>2</v>
      </c>
      <c r="M252" t="str">
        <f>VLOOKUP(A252,'Fichier FI (en entrée)'!B:AH,16,0)&amp;" "&amp;VLOOKUP(A252,'Fichier FI (en entrée)'!B:AH,20,0)&amp;" "&amp;VLOOKUP(A252,'Fichier FI (en entrée)'!B:AH,27,0)&amp;" "&amp;VLOOKUP(A252,'Fichier FI (en entrée)'!B:AH,29,0)</f>
        <v xml:space="preserve">S Mathématiques  </v>
      </c>
      <c r="N252" t="str">
        <f>VLOOKUP(A252,'Fichier FI (en entrée)'!B:AH,8,0)</f>
        <v>En Terminale</v>
      </c>
      <c r="O252" t="b">
        <f>AND(C252&gt;Synthèse!B$8,C252&lt;Synthèse!B$10,NOT(Y252))</f>
        <v>1</v>
      </c>
      <c r="Q252" s="60">
        <f>ROUNDUP(C252/(Synthèse!$B$4+Synthèse!$B$1)*8,0)</f>
        <v>5</v>
      </c>
      <c r="R252" s="60">
        <f>IFERROR(VLOOKUP(A252,'Evaluations (formulaire)'!A:P,6,0)+VLOOKUP(A252,'Evaluations (formulaire)'!A:P,7,0),0)</f>
        <v>0</v>
      </c>
      <c r="S252" s="60">
        <f>IFERROR(VLOOKUP(A252,'Evaluations (formulaire)'!A:P,8,0),0)</f>
        <v>0</v>
      </c>
      <c r="T252" s="60">
        <f>IF(AND(ISBLANK(P252),Q252&lt;=2),Synthèse!$B$41,IF(AND(ISBLANK(P252),Q252&gt;=7),Synthèse!$C$41,R252+S252))</f>
        <v>0</v>
      </c>
      <c r="U252" s="60">
        <f t="shared" si="37"/>
        <v>11.11</v>
      </c>
      <c r="V252" s="60">
        <f t="shared" si="38"/>
        <v>892</v>
      </c>
      <c r="X252" s="26">
        <v>696</v>
      </c>
      <c r="Y252" s="26" t="b">
        <f>IFERROR(VLOOKUP(A252,'Calculs FA (auto)'!A:O,15,0),FALSE)</f>
        <v>0</v>
      </c>
      <c r="Z252" s="26">
        <f>IFERROR(VLOOKUP(A252,'Evaluations (formulaire)'!A:M,9,0),0)</f>
        <v>0</v>
      </c>
      <c r="AA252" s="135" t="b">
        <v>1</v>
      </c>
      <c r="AB252" s="135" t="b">
        <v>0</v>
      </c>
      <c r="AC252" s="135" t="b">
        <f t="shared" si="39"/>
        <v>1</v>
      </c>
      <c r="AD252" s="135" t="b">
        <f t="shared" si="40"/>
        <v>0</v>
      </c>
      <c r="AE252" s="135" t="b">
        <f t="shared" si="41"/>
        <v>0</v>
      </c>
      <c r="AF252" s="135" t="b">
        <f>AND(AC252,$V252&lt;=Synthèse!$B$44)</f>
        <v>0</v>
      </c>
      <c r="AG252" s="135" t="b">
        <f>AND(AD252,$V252&lt;=Synthèse!$B$44)</f>
        <v>0</v>
      </c>
      <c r="AH252" s="135" t="b">
        <f>AND(AE252,$V252&lt;=Synthèse!$B$44)</f>
        <v>0</v>
      </c>
      <c r="AI252" s="137" t="b">
        <v>0</v>
      </c>
      <c r="AJ252" s="137" t="b">
        <v>1</v>
      </c>
      <c r="AK252" s="137" t="b">
        <f t="shared" si="42"/>
        <v>0</v>
      </c>
      <c r="AL252" s="137" t="b">
        <f t="shared" si="43"/>
        <v>1</v>
      </c>
      <c r="AM252" s="137" t="b">
        <f>AND(AK252,$V252&lt;=Synthèse!$B$44)</f>
        <v>0</v>
      </c>
      <c r="AN252" s="137" t="b">
        <f>AND(AL252,$V252&lt;=Synthèse!$B$44)</f>
        <v>0</v>
      </c>
    </row>
    <row r="253" spans="1:40">
      <c r="A253" s="17">
        <v>223004</v>
      </c>
      <c r="B253" t="str">
        <f ca="1">VLOOKUP(A253,'Fichier FI (en entrée)'!B:AH,3,0)</f>
        <v>KHMAMNJKBW</v>
      </c>
      <c r="C253">
        <f t="shared" si="33"/>
        <v>2097</v>
      </c>
      <c r="D253">
        <f t="shared" si="34"/>
        <v>-100</v>
      </c>
      <c r="E253" s="14" t="str">
        <f>VLOOKUP(A253,'Fichier FI (en entrée)'!B:AH,2,0)</f>
        <v>ENV</v>
      </c>
      <c r="F253" s="14" t="b">
        <f t="shared" si="35"/>
        <v>0</v>
      </c>
      <c r="G253" s="14" t="b">
        <f>IFERROR(VLOOKUP(A253,'Calculs FA (auto)'!A:F,6,0),FALSE)</f>
        <v>0</v>
      </c>
      <c r="H253" s="14" t="b">
        <f t="shared" si="36"/>
        <v>0</v>
      </c>
      <c r="I253" s="16" t="str">
        <f>IFERROR(VLOOKUP(A253,'Moyennes FI (en entrée)'!B:N,7,0),"")</f>
        <v/>
      </c>
      <c r="J253" s="16">
        <f>IFERROR(VLOOKUP(VLOOKUP(A253,'Fichier FI (en entrée)'!B:AH,33,0),Modificateurs!A$2:B$5,2,0),0)</f>
        <v>-3</v>
      </c>
      <c r="K253" s="16">
        <f>IFERROR(VLOOKUP(VLOOKUP(A253,'Redoub FI (en entrée)'!B:N,7,0),Modificateurs!A$8:B$11,2,0),0)</f>
        <v>0</v>
      </c>
      <c r="L253" s="16">
        <f>IFERROR(VLOOKUP(M253,Modificateurs!D$1:E$94,2,0),0)</f>
        <v>-6</v>
      </c>
      <c r="M253" t="str">
        <f>VLOOKUP(A253,'Fichier FI (en entrée)'!B:AH,16,0)&amp;" "&amp;VLOOKUP(A253,'Fichier FI (en entrée)'!B:AH,20,0)&amp;" "&amp;VLOOKUP(A253,'Fichier FI (en entrée)'!B:AH,27,0)&amp;" "&amp;VLOOKUP(A253,'Fichier FI (en entrée)'!B:AH,29,0)</f>
        <v xml:space="preserve">STI2D Architecture et construction  </v>
      </c>
      <c r="N253" t="str">
        <f>VLOOKUP(A253,'Fichier FI (en entrée)'!B:AH,8,0)</f>
        <v>En Terminale</v>
      </c>
      <c r="O253" t="b">
        <f>AND(C253&gt;Synthèse!B$8,C253&lt;Synthèse!B$10,NOT(Y253))</f>
        <v>0</v>
      </c>
      <c r="P253" t="s">
        <v>2263</v>
      </c>
      <c r="Q253" s="60">
        <f>ROUNDUP(C253/(Synthèse!$B$4+Synthèse!$B$1)*8,0)</f>
        <v>10</v>
      </c>
      <c r="R253" s="60">
        <f>IFERROR(VLOOKUP(A253,'Evaluations (formulaire)'!A:P,6,0)+VLOOKUP(A253,'Evaluations (formulaire)'!A:P,7,0),0)</f>
        <v>0</v>
      </c>
      <c r="S253" s="60">
        <f>IFERROR(VLOOKUP(A253,'Evaluations (formulaire)'!A:P,8,0),0)</f>
        <v>0</v>
      </c>
      <c r="T253" s="60">
        <f>IF(AND(ISBLANK(P253),Q253&lt;=2),Synthèse!$B$41,IF(AND(ISBLANK(P253),Q253&gt;=7),Synthèse!$C$41,R253+S253))</f>
        <v>0</v>
      </c>
      <c r="U253" s="60">
        <f t="shared" si="37"/>
        <v>-100</v>
      </c>
      <c r="V253" s="60">
        <f t="shared" si="38"/>
        <v>2096</v>
      </c>
      <c r="X253" s="26">
        <v>91</v>
      </c>
      <c r="Y253" s="26" t="b">
        <f>IFERROR(VLOOKUP(A253,'Calculs FA (auto)'!A:O,15,0),FALSE)</f>
        <v>0</v>
      </c>
      <c r="Z253" s="26">
        <f>IFERROR(VLOOKUP(A253,'Evaluations (formulaire)'!A:M,9,0),0)</f>
        <v>0</v>
      </c>
      <c r="AA253" s="135" t="b">
        <v>0</v>
      </c>
      <c r="AB253" s="135" t="b">
        <v>1</v>
      </c>
      <c r="AC253" s="135" t="b">
        <f t="shared" si="39"/>
        <v>0</v>
      </c>
      <c r="AD253" s="135" t="b">
        <f t="shared" si="40"/>
        <v>0</v>
      </c>
      <c r="AE253" s="135" t="b">
        <f t="shared" si="41"/>
        <v>0</v>
      </c>
      <c r="AF253" s="135" t="b">
        <f>AND(AC253,$V253&lt;=Synthèse!$B$44)</f>
        <v>0</v>
      </c>
      <c r="AG253" s="135" t="b">
        <f>AND(AD253,$V253&lt;=Synthèse!$B$44)</f>
        <v>0</v>
      </c>
      <c r="AH253" s="135" t="b">
        <f>AND(AE253,$V253&lt;=Synthèse!$B$44)</f>
        <v>0</v>
      </c>
      <c r="AI253" s="137" t="b">
        <v>1</v>
      </c>
      <c r="AJ253" s="137" t="b">
        <v>0</v>
      </c>
      <c r="AK253" s="137" t="b">
        <f t="shared" si="42"/>
        <v>0</v>
      </c>
      <c r="AL253" s="137" t="b">
        <f t="shared" si="43"/>
        <v>0</v>
      </c>
      <c r="AM253" s="137" t="b">
        <f>AND(AK253,$V253&lt;=Synthèse!$B$44)</f>
        <v>0</v>
      </c>
      <c r="AN253" s="137" t="b">
        <f>AND(AL253,$V253&lt;=Synthèse!$B$44)</f>
        <v>0</v>
      </c>
    </row>
    <row r="254" spans="1:40">
      <c r="A254" s="17">
        <v>223064</v>
      </c>
      <c r="B254" t="str">
        <f ca="1">VLOOKUP(A254,'Fichier FI (en entrée)'!B:AH,3,0)</f>
        <v>JKLUIZVOHU</v>
      </c>
      <c r="C254">
        <f t="shared" si="33"/>
        <v>717</v>
      </c>
      <c r="D254">
        <f t="shared" si="34"/>
        <v>12.08</v>
      </c>
      <c r="E254" s="14" t="str">
        <f>VLOOKUP(A254,'Fichier FI (en entrée)'!B:AH,2,0)</f>
        <v>EV</v>
      </c>
      <c r="F254" s="14" t="b">
        <f t="shared" si="35"/>
        <v>1</v>
      </c>
      <c r="G254" s="14" t="b">
        <f>IFERROR(VLOOKUP(A254,'Calculs FA (auto)'!A:F,6,0),FALSE)</f>
        <v>0</v>
      </c>
      <c r="H254" s="14" t="b">
        <f t="shared" si="36"/>
        <v>0</v>
      </c>
      <c r="I254" s="16">
        <f>IFERROR(VLOOKUP(A254,'Moyennes FI (en entrée)'!B:N,7,0),"")</f>
        <v>10.08</v>
      </c>
      <c r="J254" s="16">
        <f>IFERROR(VLOOKUP(VLOOKUP(A254,'Fichier FI (en entrée)'!B:AH,33,0),Modificateurs!A$2:B$5,2,0),0)</f>
        <v>0</v>
      </c>
      <c r="K254" s="16">
        <f>IFERROR(VLOOKUP(VLOOKUP(A254,'Redoub FI (en entrée)'!B:N,7,0),Modificateurs!A$8:B$11,2,0),0)</f>
        <v>0</v>
      </c>
      <c r="L254" s="16">
        <f>IFERROR(VLOOKUP(M254,Modificateurs!D$1:E$94,2,0),0)</f>
        <v>2</v>
      </c>
      <c r="M254" t="str">
        <f>VLOOKUP(A254,'Fichier FI (en entrée)'!B:AH,16,0)&amp;" "&amp;VLOOKUP(A254,'Fichier FI (en entrée)'!B:AH,20,0)&amp;" "&amp;VLOOKUP(A254,'Fichier FI (en entrée)'!B:AH,27,0)&amp;" "&amp;VLOOKUP(A254,'Fichier FI (en entrée)'!B:AH,29,0)</f>
        <v xml:space="preserve">S Mathématiques  </v>
      </c>
      <c r="N254" t="str">
        <f>VLOOKUP(A254,'Fichier FI (en entrée)'!B:AH,8,0)</f>
        <v>En Terminale</v>
      </c>
      <c r="O254" t="b">
        <f>AND(C254&gt;Synthèse!B$8,C254&lt;Synthèse!B$10,NOT(Y254))</f>
        <v>1</v>
      </c>
      <c r="Q254" s="60">
        <f>ROUNDUP(C254/(Synthèse!$B$4+Synthèse!$B$1)*8,0)</f>
        <v>4</v>
      </c>
      <c r="R254" s="60">
        <f>IFERROR(VLOOKUP(A254,'Evaluations (formulaire)'!A:P,6,0)+VLOOKUP(A254,'Evaluations (formulaire)'!A:P,7,0),0)</f>
        <v>0</v>
      </c>
      <c r="S254" s="60">
        <f>IFERROR(VLOOKUP(A254,'Evaluations (formulaire)'!A:P,8,0),0)</f>
        <v>0</v>
      </c>
      <c r="T254" s="60">
        <f>IF(AND(ISBLANK(P254),Q254&lt;=2),Synthèse!$B$41,IF(AND(ISBLANK(P254),Q254&gt;=7),Synthèse!$C$41,R254+S254))</f>
        <v>0</v>
      </c>
      <c r="U254" s="60">
        <f t="shared" si="37"/>
        <v>12.08</v>
      </c>
      <c r="V254" s="60">
        <f t="shared" si="38"/>
        <v>717</v>
      </c>
      <c r="X254" s="26">
        <v>976</v>
      </c>
      <c r="Y254" s="26" t="b">
        <f>IFERROR(VLOOKUP(A254,'Calculs FA (auto)'!A:O,15,0),FALSE)</f>
        <v>0</v>
      </c>
      <c r="Z254" s="26">
        <f>IFERROR(VLOOKUP(A254,'Evaluations (formulaire)'!A:M,9,0),0)</f>
        <v>0</v>
      </c>
      <c r="AA254" s="135" t="b">
        <v>1</v>
      </c>
      <c r="AB254" s="135" t="b">
        <v>0</v>
      </c>
      <c r="AC254" s="135" t="b">
        <f t="shared" si="39"/>
        <v>1</v>
      </c>
      <c r="AD254" s="135" t="b">
        <f t="shared" si="40"/>
        <v>0</v>
      </c>
      <c r="AE254" s="135" t="b">
        <f t="shared" si="41"/>
        <v>0</v>
      </c>
      <c r="AF254" s="135" t="b">
        <f>AND(AC254,$V254&lt;=Synthèse!$B$44)</f>
        <v>0</v>
      </c>
      <c r="AG254" s="135" t="b">
        <f>AND(AD254,$V254&lt;=Synthèse!$B$44)</f>
        <v>0</v>
      </c>
      <c r="AH254" s="135" t="b">
        <f>AND(AE254,$V254&lt;=Synthèse!$B$44)</f>
        <v>0</v>
      </c>
      <c r="AI254" s="137" t="b">
        <v>0</v>
      </c>
      <c r="AJ254" s="137" t="b">
        <v>1</v>
      </c>
      <c r="AK254" s="137" t="b">
        <f t="shared" si="42"/>
        <v>0</v>
      </c>
      <c r="AL254" s="137" t="b">
        <f t="shared" si="43"/>
        <v>1</v>
      </c>
      <c r="AM254" s="137" t="b">
        <f>AND(AK254,$V254&lt;=Synthèse!$B$44)</f>
        <v>0</v>
      </c>
      <c r="AN254" s="137" t="b">
        <f>AND(AL254,$V254&lt;=Synthèse!$B$44)</f>
        <v>0</v>
      </c>
    </row>
    <row r="255" spans="1:40">
      <c r="A255" s="17">
        <v>223065</v>
      </c>
      <c r="B255" t="str">
        <f ca="1">VLOOKUP(A255,'Fichier FI (en entrée)'!B:AH,3,0)</f>
        <v>PBLEUQALJU</v>
      </c>
      <c r="C255">
        <f t="shared" si="33"/>
        <v>1299</v>
      </c>
      <c r="D255">
        <f t="shared" si="34"/>
        <v>5.73</v>
      </c>
      <c r="E255" s="14" t="str">
        <f>VLOOKUP(A255,'Fichier FI (en entrée)'!B:AH,2,0)</f>
        <v>EV</v>
      </c>
      <c r="F255" s="14" t="b">
        <f t="shared" si="35"/>
        <v>1</v>
      </c>
      <c r="G255" s="14" t="b">
        <f>IFERROR(VLOOKUP(A255,'Calculs FA (auto)'!A:F,6,0),FALSE)</f>
        <v>0</v>
      </c>
      <c r="H255" s="14" t="b">
        <f t="shared" si="36"/>
        <v>0</v>
      </c>
      <c r="I255" s="16">
        <f>IFERROR(VLOOKUP(A255,'Moyennes FI (en entrée)'!B:N,7,0),"")</f>
        <v>9.73</v>
      </c>
      <c r="J255" s="16">
        <f>IFERROR(VLOOKUP(VLOOKUP(A255,'Fichier FI (en entrée)'!B:AH,33,0),Modificateurs!A$2:B$5,2,0),0)</f>
        <v>0</v>
      </c>
      <c r="K255" s="16">
        <f>IFERROR(VLOOKUP(VLOOKUP(A255,'Redoub FI (en entrée)'!B:N,7,0),Modificateurs!A$8:B$11,2,0),0)</f>
        <v>0</v>
      </c>
      <c r="L255" s="16">
        <f>IFERROR(VLOOKUP(M255,Modificateurs!D$1:E$94,2,0),0)</f>
        <v>-4</v>
      </c>
      <c r="M255" t="str">
        <f>VLOOKUP(A255,'Fichier FI (en entrée)'!B:AH,16,0)&amp;" "&amp;VLOOKUP(A255,'Fichier FI (en entrée)'!B:AH,20,0)&amp;" "&amp;VLOOKUP(A255,'Fichier FI (en entrée)'!B:AH,27,0)&amp;" "&amp;VLOOKUP(A255,'Fichier FI (en entrée)'!B:AH,29,0)</f>
        <v xml:space="preserve">STI2D Energies et environnement  </v>
      </c>
      <c r="N255" t="str">
        <f>VLOOKUP(A255,'Fichier FI (en entrée)'!B:AH,8,0)</f>
        <v>En Terminale</v>
      </c>
      <c r="O255" t="b">
        <f>AND(C255&gt;Synthèse!B$8,C255&lt;Synthèse!B$10,NOT(Y255))</f>
        <v>0</v>
      </c>
      <c r="Q255" s="60">
        <f>ROUNDUP(C255/(Synthèse!$B$4+Synthèse!$B$1)*8,0)</f>
        <v>7</v>
      </c>
      <c r="R255" s="60">
        <f>IFERROR(VLOOKUP(A255,'Evaluations (formulaire)'!A:P,6,0)+VLOOKUP(A255,'Evaluations (formulaire)'!A:P,7,0),0)</f>
        <v>0</v>
      </c>
      <c r="S255" s="60">
        <f>IFERROR(VLOOKUP(A255,'Evaluations (formulaire)'!A:P,8,0),0)</f>
        <v>0</v>
      </c>
      <c r="T255" s="60">
        <f>IF(AND(ISBLANK(P255),Q255&lt;=2),Synthèse!$B$41,IF(AND(ISBLANK(P255),Q255&gt;=7),Synthèse!$C$41,R255+S255))</f>
        <v>4.6296296296296294E-3</v>
      </c>
      <c r="U255" s="60">
        <f t="shared" si="37"/>
        <v>5.7346296296296302</v>
      </c>
      <c r="V255" s="60">
        <f t="shared" si="38"/>
        <v>1299</v>
      </c>
      <c r="X255" s="26">
        <v>714</v>
      </c>
      <c r="Y255" s="26" t="b">
        <f>IFERROR(VLOOKUP(A255,'Calculs FA (auto)'!A:O,15,0),FALSE)</f>
        <v>0</v>
      </c>
      <c r="Z255" s="26">
        <f>IFERROR(VLOOKUP(A255,'Evaluations (formulaire)'!A:M,9,0),0)</f>
        <v>0</v>
      </c>
      <c r="AA255" s="135" t="b">
        <v>1</v>
      </c>
      <c r="AB255" s="135" t="b">
        <v>0</v>
      </c>
      <c r="AC255" s="135" t="b">
        <f t="shared" si="39"/>
        <v>1</v>
      </c>
      <c r="AD255" s="135" t="b">
        <f t="shared" si="40"/>
        <v>0</v>
      </c>
      <c r="AE255" s="135" t="b">
        <f t="shared" si="41"/>
        <v>0</v>
      </c>
      <c r="AF255" s="135" t="b">
        <f>AND(AC255,$V255&lt;=Synthèse!$B$44)</f>
        <v>0</v>
      </c>
      <c r="AG255" s="135" t="b">
        <f>AND(AD255,$V255&lt;=Synthèse!$B$44)</f>
        <v>0</v>
      </c>
      <c r="AH255" s="135" t="b">
        <f>AND(AE255,$V255&lt;=Synthèse!$B$44)</f>
        <v>0</v>
      </c>
      <c r="AI255" s="137" t="b">
        <v>0</v>
      </c>
      <c r="AJ255" s="137" t="b">
        <v>1</v>
      </c>
      <c r="AK255" s="137" t="b">
        <f t="shared" si="42"/>
        <v>0</v>
      </c>
      <c r="AL255" s="137" t="b">
        <f t="shared" si="43"/>
        <v>1</v>
      </c>
      <c r="AM255" s="137" t="b">
        <f>AND(AK255,$V255&lt;=Synthèse!$B$44)</f>
        <v>0</v>
      </c>
      <c r="AN255" s="137" t="b">
        <f>AND(AL255,$V255&lt;=Synthèse!$B$44)</f>
        <v>0</v>
      </c>
    </row>
    <row r="256" spans="1:40">
      <c r="A256" s="17">
        <v>225230</v>
      </c>
      <c r="B256" t="str">
        <f ca="1">VLOOKUP(A256,'Fichier FI (en entrée)'!B:AH,3,0)</f>
        <v>KSKEINJNOP</v>
      </c>
      <c r="C256">
        <f t="shared" si="33"/>
        <v>157</v>
      </c>
      <c r="D256">
        <f t="shared" si="34"/>
        <v>16.34</v>
      </c>
      <c r="E256" s="14" t="str">
        <f>VLOOKUP(A256,'Fichier FI (en entrée)'!B:AH,2,0)</f>
        <v>EV</v>
      </c>
      <c r="F256" s="14" t="b">
        <f t="shared" si="35"/>
        <v>1</v>
      </c>
      <c r="G256" s="14" t="b">
        <f>IFERROR(VLOOKUP(A256,'Calculs FA (auto)'!A:F,6,0),FALSE)</f>
        <v>0</v>
      </c>
      <c r="H256" s="14" t="b">
        <f t="shared" si="36"/>
        <v>0</v>
      </c>
      <c r="I256" s="16">
        <f>IFERROR(VLOOKUP(A256,'Moyennes FI (en entrée)'!B:N,7,0),"")</f>
        <v>11.34</v>
      </c>
      <c r="J256" s="16">
        <f>IFERROR(VLOOKUP(VLOOKUP(A256,'Fichier FI (en entrée)'!B:AH,33,0),Modificateurs!A$2:B$5,2,0),0)</f>
        <v>3</v>
      </c>
      <c r="K256" s="16">
        <f>IFERROR(VLOOKUP(VLOOKUP(A256,'Redoub FI (en entrée)'!B:N,7,0),Modificateurs!A$8:B$11,2,0),0)</f>
        <v>0</v>
      </c>
      <c r="L256" s="16">
        <f>IFERROR(VLOOKUP(M256,Modificateurs!D$1:E$94,2,0),0)</f>
        <v>2</v>
      </c>
      <c r="M256" t="str">
        <f>VLOOKUP(A256,'Fichier FI (en entrée)'!B:AH,16,0)&amp;" "&amp;VLOOKUP(A256,'Fichier FI (en entrée)'!B:AH,20,0)&amp;" "&amp;VLOOKUP(A256,'Fichier FI (en entrée)'!B:AH,27,0)&amp;" "&amp;VLOOKUP(A256,'Fichier FI (en entrée)'!B:AH,29,0)</f>
        <v xml:space="preserve">S Physique-chimie  </v>
      </c>
      <c r="N256" t="str">
        <f>VLOOKUP(A256,'Fichier FI (en entrée)'!B:AH,8,0)</f>
        <v>En Terminale</v>
      </c>
      <c r="O256" t="b">
        <f>AND(C256&gt;Synthèse!B$8,C256&lt;Synthèse!B$10,NOT(Y256))</f>
        <v>0</v>
      </c>
      <c r="Q256" s="60">
        <f>ROUNDUP(C256/(Synthèse!$B$4+Synthèse!$B$1)*8,0)</f>
        <v>1</v>
      </c>
      <c r="R256" s="60">
        <f>IFERROR(VLOOKUP(A256,'Evaluations (formulaire)'!A:P,6,0)+VLOOKUP(A256,'Evaluations (formulaire)'!A:P,7,0),0)</f>
        <v>0</v>
      </c>
      <c r="S256" s="60">
        <f>IFERROR(VLOOKUP(A256,'Evaluations (formulaire)'!A:P,8,0),0)</f>
        <v>0</v>
      </c>
      <c r="T256" s="60">
        <f>IF(AND(ISBLANK(P256),Q256&lt;=2),Synthèse!$B$41,IF(AND(ISBLANK(P256),Q256&gt;=7),Synthèse!$C$41,R256+S256))</f>
        <v>4.6511627906976744E-3</v>
      </c>
      <c r="U256" s="60">
        <f t="shared" si="37"/>
        <v>16.344651162790697</v>
      </c>
      <c r="V256" s="60">
        <f t="shared" si="38"/>
        <v>157</v>
      </c>
      <c r="X256" s="26">
        <v>891</v>
      </c>
      <c r="Y256" s="26" t="b">
        <f>IFERROR(VLOOKUP(A256,'Calculs FA (auto)'!A:O,15,0),FALSE)</f>
        <v>0</v>
      </c>
      <c r="Z256" s="26">
        <f>IFERROR(VLOOKUP(A256,'Evaluations (formulaire)'!A:M,9,0),0)</f>
        <v>0</v>
      </c>
      <c r="AA256" s="135" t="b">
        <v>1</v>
      </c>
      <c r="AB256" s="135" t="b">
        <v>0</v>
      </c>
      <c r="AC256" s="135" t="b">
        <f t="shared" si="39"/>
        <v>1</v>
      </c>
      <c r="AD256" s="135" t="b">
        <f t="shared" si="40"/>
        <v>0</v>
      </c>
      <c r="AE256" s="135" t="b">
        <f t="shared" si="41"/>
        <v>0</v>
      </c>
      <c r="AF256" s="135" t="b">
        <f>AND(AC256,$V256&lt;=Synthèse!$B$44)</f>
        <v>1</v>
      </c>
      <c r="AG256" s="135" t="b">
        <f>AND(AD256,$V256&lt;=Synthèse!$B$44)</f>
        <v>0</v>
      </c>
      <c r="AH256" s="135" t="b">
        <f>AND(AE256,$V256&lt;=Synthèse!$B$44)</f>
        <v>0</v>
      </c>
      <c r="AI256" s="137" t="b">
        <v>0</v>
      </c>
      <c r="AJ256" s="137" t="b">
        <v>1</v>
      </c>
      <c r="AK256" s="137" t="b">
        <f t="shared" si="42"/>
        <v>0</v>
      </c>
      <c r="AL256" s="137" t="b">
        <f t="shared" si="43"/>
        <v>1</v>
      </c>
      <c r="AM256" s="137" t="b">
        <f>AND(AK256,$V256&lt;=Synthèse!$B$44)</f>
        <v>0</v>
      </c>
      <c r="AN256" s="137" t="b">
        <f>AND(AL256,$V256&lt;=Synthèse!$B$44)</f>
        <v>1</v>
      </c>
    </row>
    <row r="257" spans="1:40">
      <c r="A257" s="17">
        <v>227163</v>
      </c>
      <c r="B257" t="str">
        <f ca="1">VLOOKUP(A257,'Fichier FI (en entrée)'!B:AH,3,0)</f>
        <v>YGOTFYHIKM</v>
      </c>
      <c r="C257">
        <f t="shared" si="33"/>
        <v>249</v>
      </c>
      <c r="D257">
        <f t="shared" si="34"/>
        <v>15.29</v>
      </c>
      <c r="E257" s="14" t="str">
        <f>VLOOKUP(A257,'Fichier FI (en entrée)'!B:AH,2,0)</f>
        <v>EV</v>
      </c>
      <c r="F257" s="14" t="b">
        <f t="shared" si="35"/>
        <v>1</v>
      </c>
      <c r="G257" s="14" t="b">
        <f>IFERROR(VLOOKUP(A257,'Calculs FA (auto)'!A:F,6,0),FALSE)</f>
        <v>0</v>
      </c>
      <c r="H257" s="14" t="b">
        <f t="shared" si="36"/>
        <v>0</v>
      </c>
      <c r="I257" s="16">
        <f>IFERROR(VLOOKUP(A257,'Moyennes FI (en entrée)'!B:N,7,0),"")</f>
        <v>9.2899999999999991</v>
      </c>
      <c r="J257" s="16">
        <f>IFERROR(VLOOKUP(VLOOKUP(A257,'Fichier FI (en entrée)'!B:AH,33,0),Modificateurs!A$2:B$5,2,0),0)</f>
        <v>3</v>
      </c>
      <c r="K257" s="16">
        <f>IFERROR(VLOOKUP(VLOOKUP(A257,'Redoub FI (en entrée)'!B:N,7,0),Modificateurs!A$8:B$11,2,0),0)</f>
        <v>0</v>
      </c>
      <c r="L257" s="16">
        <f>IFERROR(VLOOKUP(M257,Modificateurs!D$1:E$94,2,0),0)</f>
        <v>3</v>
      </c>
      <c r="M257" t="str">
        <f>VLOOKUP(A257,'Fichier FI (en entrée)'!B:AH,16,0)&amp;" "&amp;VLOOKUP(A257,'Fichier FI (en entrée)'!B:AH,20,0)&amp;" "&amp;VLOOKUP(A257,'Fichier FI (en entrée)'!B:AH,27,0)&amp;" "&amp;VLOOKUP(A257,'Fichier FI (en entrée)'!B:AH,29,0)</f>
        <v xml:space="preserve">S Informatique et Sciences du numérique  </v>
      </c>
      <c r="N257" t="str">
        <f>VLOOKUP(A257,'Fichier FI (en entrée)'!B:AH,8,0)</f>
        <v>En Terminale</v>
      </c>
      <c r="O257" t="b">
        <f>AND(C257&gt;Synthèse!B$8,C257&lt;Synthèse!B$10,NOT(Y257))</f>
        <v>0</v>
      </c>
      <c r="P257" t="s">
        <v>2257</v>
      </c>
      <c r="Q257" s="60">
        <f>ROUNDUP(C257/(Synthèse!$B$4+Synthèse!$B$1)*8,0)</f>
        <v>2</v>
      </c>
      <c r="R257" s="60">
        <f>IFERROR(VLOOKUP(A257,'Evaluations (formulaire)'!A:P,6,0)+VLOOKUP(A257,'Evaluations (formulaire)'!A:P,7,0),0)</f>
        <v>0</v>
      </c>
      <c r="S257" s="60">
        <f>IFERROR(VLOOKUP(A257,'Evaluations (formulaire)'!A:P,8,0),0)</f>
        <v>0</v>
      </c>
      <c r="T257" s="60">
        <f>IF(AND(ISBLANK(P257),Q257&lt;=2),Synthèse!$B$41,IF(AND(ISBLANK(P257),Q257&gt;=7),Synthèse!$C$41,R257+S257))</f>
        <v>0</v>
      </c>
      <c r="U257" s="60">
        <f t="shared" si="37"/>
        <v>15.29</v>
      </c>
      <c r="V257" s="60">
        <f t="shared" si="38"/>
        <v>249</v>
      </c>
      <c r="X257" s="26">
        <v>2083</v>
      </c>
      <c r="Y257" s="26" t="b">
        <f>IFERROR(VLOOKUP(A257,'Calculs FA (auto)'!A:O,15,0),FALSE)</f>
        <v>0</v>
      </c>
      <c r="Z257" s="26">
        <f>IFERROR(VLOOKUP(A257,'Evaluations (formulaire)'!A:M,9,0),0)</f>
        <v>0</v>
      </c>
      <c r="AA257" s="135" t="b">
        <v>0</v>
      </c>
      <c r="AB257" s="135" t="b">
        <v>1</v>
      </c>
      <c r="AC257" s="135" t="b">
        <f t="shared" si="39"/>
        <v>0</v>
      </c>
      <c r="AD257" s="135" t="b">
        <f t="shared" si="40"/>
        <v>1</v>
      </c>
      <c r="AE257" s="135" t="b">
        <f t="shared" si="41"/>
        <v>0</v>
      </c>
      <c r="AF257" s="135" t="b">
        <f>AND(AC257,$V257&lt;=Synthèse!$B$44)</f>
        <v>0</v>
      </c>
      <c r="AG257" s="135" t="b">
        <f>AND(AD257,$V257&lt;=Synthèse!$B$44)</f>
        <v>1</v>
      </c>
      <c r="AH257" s="135" t="b">
        <f>AND(AE257,$V257&lt;=Synthèse!$B$44)</f>
        <v>0</v>
      </c>
      <c r="AI257" s="137" t="b">
        <v>1</v>
      </c>
      <c r="AJ257" s="137" t="b">
        <v>0</v>
      </c>
      <c r="AK257" s="137" t="b">
        <f t="shared" si="42"/>
        <v>1</v>
      </c>
      <c r="AL257" s="137" t="b">
        <f t="shared" si="43"/>
        <v>0</v>
      </c>
      <c r="AM257" s="137" t="b">
        <f>AND(AK257,$V257&lt;=Synthèse!$B$44)</f>
        <v>1</v>
      </c>
      <c r="AN257" s="137" t="b">
        <f>AND(AL257,$V257&lt;=Synthèse!$B$44)</f>
        <v>0</v>
      </c>
    </row>
    <row r="258" spans="1:40">
      <c r="A258" s="17">
        <v>228251</v>
      </c>
      <c r="B258" t="str">
        <f ca="1">VLOOKUP(A258,'Fichier FI (en entrée)'!B:AH,3,0)</f>
        <v>AXFHRFANOH</v>
      </c>
      <c r="C258">
        <f t="shared" ref="C258:C321" si="44">COUNTIF(D:D,"&gt;="&amp;D258)</f>
        <v>206</v>
      </c>
      <c r="D258">
        <f t="shared" ref="D258:D321" si="45">IFERROR(IF(F258,I258+J258+K258+L258,-100),-20)</f>
        <v>15.83</v>
      </c>
      <c r="E258" s="14" t="str">
        <f>VLOOKUP(A258,'Fichier FI (en entrée)'!B:AH,2,0)</f>
        <v>EV</v>
      </c>
      <c r="F258" s="14" t="b">
        <f t="shared" ref="F258:F321" si="46">IF(E258="EV",TRUE,FALSE)</f>
        <v>1</v>
      </c>
      <c r="G258" s="14" t="b">
        <f>IFERROR(VLOOKUP(A258,'Calculs FA (auto)'!A:F,6,0),FALSE)</f>
        <v>0</v>
      </c>
      <c r="H258" s="14" t="b">
        <f t="shared" ref="H258:H321" si="47">AND(F258:G258)</f>
        <v>0</v>
      </c>
      <c r="I258" s="16">
        <f>IFERROR(VLOOKUP(A258,'Moyennes FI (en entrée)'!B:N,7,0),"")</f>
        <v>9.83</v>
      </c>
      <c r="J258" s="16">
        <f>IFERROR(VLOOKUP(VLOOKUP(A258,'Fichier FI (en entrée)'!B:AH,33,0),Modificateurs!A$2:B$5,2,0),0)</f>
        <v>3</v>
      </c>
      <c r="K258" s="16">
        <f>IFERROR(VLOOKUP(VLOOKUP(A258,'Redoub FI (en entrée)'!B:N,7,0),Modificateurs!A$8:B$11,2,0),0)</f>
        <v>0</v>
      </c>
      <c r="L258" s="16">
        <f>IFERROR(VLOOKUP(M258,Modificateurs!D$1:E$94,2,0),0)</f>
        <v>3</v>
      </c>
      <c r="M258" t="str">
        <f>VLOOKUP(A258,'Fichier FI (en entrée)'!B:AH,16,0)&amp;" "&amp;VLOOKUP(A258,'Fichier FI (en entrée)'!B:AH,20,0)&amp;" "&amp;VLOOKUP(A258,'Fichier FI (en entrée)'!B:AH,27,0)&amp;" "&amp;VLOOKUP(A258,'Fichier FI (en entrée)'!B:AH,29,0)</f>
        <v xml:space="preserve">S Informatique et Sciences du numérique  </v>
      </c>
      <c r="N258" t="str">
        <f>VLOOKUP(A258,'Fichier FI (en entrée)'!B:AH,8,0)</f>
        <v>En Terminale</v>
      </c>
      <c r="O258" t="b">
        <f>AND(C258&gt;Synthèse!B$8,C258&lt;Synthèse!B$10,NOT(Y258))</f>
        <v>0</v>
      </c>
      <c r="Q258" s="60">
        <f>ROUNDUP(C258/(Synthèse!$B$4+Synthèse!$B$1)*8,0)</f>
        <v>1</v>
      </c>
      <c r="R258" s="60">
        <f>IFERROR(VLOOKUP(A258,'Evaluations (formulaire)'!A:P,6,0)+VLOOKUP(A258,'Evaluations (formulaire)'!A:P,7,0),0)</f>
        <v>0</v>
      </c>
      <c r="S258" s="60">
        <f>IFERROR(VLOOKUP(A258,'Evaluations (formulaire)'!A:P,8,0),0)</f>
        <v>0</v>
      </c>
      <c r="T258" s="60">
        <f>IF(AND(ISBLANK(P258),Q258&lt;=2),Synthèse!$B$41,IF(AND(ISBLANK(P258),Q258&gt;=7),Synthèse!$C$41,R258+S258))</f>
        <v>4.6511627906976744E-3</v>
      </c>
      <c r="U258" s="60">
        <f t="shared" ref="U258:U321" si="48">D258+T258</f>
        <v>15.834651162790697</v>
      </c>
      <c r="V258" s="60">
        <f t="shared" ref="V258:V321" si="49">COUNTIF(U:U,"&gt;="&amp;U258)</f>
        <v>205</v>
      </c>
      <c r="X258" s="26">
        <v>345</v>
      </c>
      <c r="Y258" s="26" t="b">
        <f>IFERROR(VLOOKUP(A258,'Calculs FA (auto)'!A:O,15,0),FALSE)</f>
        <v>0</v>
      </c>
      <c r="Z258" s="26">
        <f>IFERROR(VLOOKUP(A258,'Evaluations (formulaire)'!A:M,9,0),0)</f>
        <v>0</v>
      </c>
      <c r="AA258" s="135" t="b">
        <v>1</v>
      </c>
      <c r="AB258" s="135" t="b">
        <v>0</v>
      </c>
      <c r="AC258" s="135" t="b">
        <f t="shared" ref="AC258:AC321" si="50">AND(AA258,F258)</f>
        <v>1</v>
      </c>
      <c r="AD258" s="135" t="b">
        <f t="shared" ref="AD258:AD321" si="51">AND(AB258,F258)</f>
        <v>0</v>
      </c>
      <c r="AE258" s="135" t="b">
        <f t="shared" ref="AE258:AE321" si="52">AND(NOT(AA258),NOT(AB258),F258)</f>
        <v>0</v>
      </c>
      <c r="AF258" s="135" t="b">
        <f>AND(AC258,$V258&lt;=Synthèse!$B$44)</f>
        <v>1</v>
      </c>
      <c r="AG258" s="135" t="b">
        <f>AND(AD258,$V258&lt;=Synthèse!$B$44)</f>
        <v>0</v>
      </c>
      <c r="AH258" s="135" t="b">
        <f>AND(AE258,$V258&lt;=Synthèse!$B$44)</f>
        <v>0</v>
      </c>
      <c r="AI258" s="137" t="b">
        <v>0</v>
      </c>
      <c r="AJ258" s="137" t="b">
        <v>1</v>
      </c>
      <c r="AK258" s="137" t="b">
        <f t="shared" ref="AK258:AK321" si="53">AND(AI258,F258)</f>
        <v>0</v>
      </c>
      <c r="AL258" s="137" t="b">
        <f t="shared" ref="AL258:AL321" si="54">AND(AJ258,F258)</f>
        <v>1</v>
      </c>
      <c r="AM258" s="137" t="b">
        <f>AND(AK258,$V258&lt;=Synthèse!$B$44)</f>
        <v>0</v>
      </c>
      <c r="AN258" s="137" t="b">
        <f>AND(AL258,$V258&lt;=Synthèse!$B$44)</f>
        <v>1</v>
      </c>
    </row>
    <row r="259" spans="1:40">
      <c r="A259" s="17">
        <v>233289</v>
      </c>
      <c r="B259" t="str">
        <f ca="1">VLOOKUP(A259,'Fichier FI (en entrée)'!B:AH,3,0)</f>
        <v>CHPWTQJJWZ</v>
      </c>
      <c r="C259">
        <f t="shared" si="44"/>
        <v>775</v>
      </c>
      <c r="D259">
        <f t="shared" si="45"/>
        <v>11.81</v>
      </c>
      <c r="E259" s="14" t="str">
        <f>VLOOKUP(A259,'Fichier FI (en entrée)'!B:AH,2,0)</f>
        <v>EV</v>
      </c>
      <c r="F259" s="14" t="b">
        <f t="shared" si="46"/>
        <v>1</v>
      </c>
      <c r="G259" s="14" t="b">
        <f>IFERROR(VLOOKUP(A259,'Calculs FA (auto)'!A:F,6,0),FALSE)</f>
        <v>0</v>
      </c>
      <c r="H259" s="14" t="b">
        <f t="shared" si="47"/>
        <v>0</v>
      </c>
      <c r="I259" s="16">
        <f>IFERROR(VLOOKUP(A259,'Moyennes FI (en entrée)'!B:N,7,0),"")</f>
        <v>8.81</v>
      </c>
      <c r="J259" s="16">
        <f>IFERROR(VLOOKUP(VLOOKUP(A259,'Fichier FI (en entrée)'!B:AH,33,0),Modificateurs!A$2:B$5,2,0),0)</f>
        <v>0</v>
      </c>
      <c r="K259" s="16">
        <f>IFERROR(VLOOKUP(VLOOKUP(A259,'Redoub FI (en entrée)'!B:N,7,0),Modificateurs!A$8:B$11,2,0),0)</f>
        <v>0</v>
      </c>
      <c r="L259" s="16">
        <f>IFERROR(VLOOKUP(M259,Modificateurs!D$1:E$94,2,0),0)</f>
        <v>3</v>
      </c>
      <c r="M259" t="str">
        <f>VLOOKUP(A259,'Fichier FI (en entrée)'!B:AH,16,0)&amp;" "&amp;VLOOKUP(A259,'Fichier FI (en entrée)'!B:AH,20,0)&amp;" "&amp;VLOOKUP(A259,'Fichier FI (en entrée)'!B:AH,27,0)&amp;" "&amp;VLOOKUP(A259,'Fichier FI (en entrée)'!B:AH,29,0)</f>
        <v xml:space="preserve">S Informatique et Sciences du numérique  </v>
      </c>
      <c r="N259" t="str">
        <f>VLOOKUP(A259,'Fichier FI (en entrée)'!B:AH,8,0)</f>
        <v>En Terminale</v>
      </c>
      <c r="O259" t="b">
        <f>AND(C259&gt;Synthèse!B$8,C259&lt;Synthèse!B$10,NOT(Y259))</f>
        <v>1</v>
      </c>
      <c r="Q259" s="60">
        <f>ROUNDUP(C259/(Synthèse!$B$4+Synthèse!$B$1)*8,0)</f>
        <v>4</v>
      </c>
      <c r="R259" s="60">
        <f>IFERROR(VLOOKUP(A259,'Evaluations (formulaire)'!A:P,6,0)+VLOOKUP(A259,'Evaluations (formulaire)'!A:P,7,0),0)</f>
        <v>0</v>
      </c>
      <c r="S259" s="60">
        <f>IFERROR(VLOOKUP(A259,'Evaluations (formulaire)'!A:P,8,0),0)</f>
        <v>0</v>
      </c>
      <c r="T259" s="60">
        <f>IF(AND(ISBLANK(P259),Q259&lt;=2),Synthèse!$B$41,IF(AND(ISBLANK(P259),Q259&gt;=7),Synthèse!$C$41,R259+S259))</f>
        <v>0</v>
      </c>
      <c r="U259" s="60">
        <f t="shared" si="48"/>
        <v>11.81</v>
      </c>
      <c r="V259" s="60">
        <f t="shared" si="49"/>
        <v>775</v>
      </c>
      <c r="X259" s="26">
        <v>1508</v>
      </c>
      <c r="Y259" s="26" t="b">
        <f>IFERROR(VLOOKUP(A259,'Calculs FA (auto)'!A:O,15,0),FALSE)</f>
        <v>0</v>
      </c>
      <c r="Z259" s="26">
        <f>IFERROR(VLOOKUP(A259,'Evaluations (formulaire)'!A:M,9,0),0)</f>
        <v>0</v>
      </c>
      <c r="AA259" s="135" t="b">
        <v>1</v>
      </c>
      <c r="AB259" s="135" t="b">
        <v>0</v>
      </c>
      <c r="AC259" s="135" t="b">
        <f t="shared" si="50"/>
        <v>1</v>
      </c>
      <c r="AD259" s="135" t="b">
        <f t="shared" si="51"/>
        <v>0</v>
      </c>
      <c r="AE259" s="135" t="b">
        <f t="shared" si="52"/>
        <v>0</v>
      </c>
      <c r="AF259" s="135" t="b">
        <f>AND(AC259,$V259&lt;=Synthèse!$B$44)</f>
        <v>0</v>
      </c>
      <c r="AG259" s="135" t="b">
        <f>AND(AD259,$V259&lt;=Synthèse!$B$44)</f>
        <v>0</v>
      </c>
      <c r="AH259" s="135" t="b">
        <f>AND(AE259,$V259&lt;=Synthèse!$B$44)</f>
        <v>0</v>
      </c>
      <c r="AI259" s="137" t="b">
        <v>0</v>
      </c>
      <c r="AJ259" s="137" t="b">
        <v>1</v>
      </c>
      <c r="AK259" s="137" t="b">
        <f t="shared" si="53"/>
        <v>0</v>
      </c>
      <c r="AL259" s="137" t="b">
        <f t="shared" si="54"/>
        <v>1</v>
      </c>
      <c r="AM259" s="137" t="b">
        <f>AND(AK259,$V259&lt;=Synthèse!$B$44)</f>
        <v>0</v>
      </c>
      <c r="AN259" s="137" t="b">
        <f>AND(AL259,$V259&lt;=Synthèse!$B$44)</f>
        <v>0</v>
      </c>
    </row>
    <row r="260" spans="1:40">
      <c r="A260" s="17">
        <v>233547</v>
      </c>
      <c r="B260" t="str">
        <f ca="1">VLOOKUP(A260,'Fichier FI (en entrée)'!B:AH,3,0)</f>
        <v>LNFMQRXOGK</v>
      </c>
      <c r="C260">
        <f t="shared" si="44"/>
        <v>342</v>
      </c>
      <c r="D260">
        <f t="shared" si="45"/>
        <v>14.56</v>
      </c>
      <c r="E260" s="14" t="str">
        <f>VLOOKUP(A260,'Fichier FI (en entrée)'!B:AH,2,0)</f>
        <v>EV</v>
      </c>
      <c r="F260" s="14" t="b">
        <f t="shared" si="46"/>
        <v>1</v>
      </c>
      <c r="G260" s="14" t="b">
        <f>IFERROR(VLOOKUP(A260,'Calculs FA (auto)'!A:F,6,0),FALSE)</f>
        <v>0</v>
      </c>
      <c r="H260" s="14" t="b">
        <f t="shared" si="47"/>
        <v>0</v>
      </c>
      <c r="I260" s="16">
        <f>IFERROR(VLOOKUP(A260,'Moyennes FI (en entrée)'!B:N,7,0),"")</f>
        <v>10.56</v>
      </c>
      <c r="J260" s="16">
        <f>IFERROR(VLOOKUP(VLOOKUP(A260,'Fichier FI (en entrée)'!B:AH,33,0),Modificateurs!A$2:B$5,2,0),0)</f>
        <v>1</v>
      </c>
      <c r="K260" s="16">
        <f>IFERROR(VLOOKUP(VLOOKUP(A260,'Redoub FI (en entrée)'!B:N,7,0),Modificateurs!A$8:B$11,2,0),0)</f>
        <v>0</v>
      </c>
      <c r="L260" s="16">
        <f>IFERROR(VLOOKUP(M260,Modificateurs!D$1:E$94,2,0),0)</f>
        <v>3</v>
      </c>
      <c r="M260" t="str">
        <f>VLOOKUP(A260,'Fichier FI (en entrée)'!B:AH,16,0)&amp;" "&amp;VLOOKUP(A260,'Fichier FI (en entrée)'!B:AH,20,0)&amp;" "&amp;VLOOKUP(A260,'Fichier FI (en entrée)'!B:AH,27,0)&amp;" "&amp;VLOOKUP(A260,'Fichier FI (en entrée)'!B:AH,29,0)</f>
        <v xml:space="preserve">S Informatique et Sciences du numérique  </v>
      </c>
      <c r="N260" t="str">
        <f>VLOOKUP(A260,'Fichier FI (en entrée)'!B:AH,8,0)</f>
        <v>En Terminale</v>
      </c>
      <c r="O260" t="b">
        <f>AND(C260&gt;Synthèse!B$8,C260&lt;Synthèse!B$10,NOT(Y260))</f>
        <v>0</v>
      </c>
      <c r="Q260" s="60">
        <f>ROUNDUP(C260/(Synthèse!$B$4+Synthèse!$B$1)*8,0)</f>
        <v>2</v>
      </c>
      <c r="R260" s="60">
        <f>IFERROR(VLOOKUP(A260,'Evaluations (formulaire)'!A:P,6,0)+VLOOKUP(A260,'Evaluations (formulaire)'!A:P,7,0),0)</f>
        <v>0</v>
      </c>
      <c r="S260" s="60">
        <f>IFERROR(VLOOKUP(A260,'Evaluations (formulaire)'!A:P,8,0),0)</f>
        <v>0</v>
      </c>
      <c r="T260" s="60">
        <f>IF(AND(ISBLANK(P260),Q260&lt;=2),Synthèse!$B$41,IF(AND(ISBLANK(P260),Q260&gt;=7),Synthèse!$C$41,R260+S260))</f>
        <v>4.6511627906976744E-3</v>
      </c>
      <c r="U260" s="60">
        <f t="shared" si="48"/>
        <v>14.564651162790698</v>
      </c>
      <c r="V260" s="60">
        <f t="shared" si="49"/>
        <v>341</v>
      </c>
      <c r="X260" s="26">
        <v>432</v>
      </c>
      <c r="Y260" s="26" t="b">
        <f>IFERROR(VLOOKUP(A260,'Calculs FA (auto)'!A:O,15,0),FALSE)</f>
        <v>0</v>
      </c>
      <c r="Z260" s="26">
        <f>IFERROR(VLOOKUP(A260,'Evaluations (formulaire)'!A:M,9,0),0)</f>
        <v>0</v>
      </c>
      <c r="AA260" s="135" t="b">
        <v>1</v>
      </c>
      <c r="AB260" s="135" t="b">
        <v>0</v>
      </c>
      <c r="AC260" s="135" t="b">
        <f t="shared" si="50"/>
        <v>1</v>
      </c>
      <c r="AD260" s="135" t="b">
        <f t="shared" si="51"/>
        <v>0</v>
      </c>
      <c r="AE260" s="135" t="b">
        <f t="shared" si="52"/>
        <v>0</v>
      </c>
      <c r="AF260" s="135" t="b">
        <f>AND(AC260,$V260&lt;=Synthèse!$B$44)</f>
        <v>1</v>
      </c>
      <c r="AG260" s="135" t="b">
        <f>AND(AD260,$V260&lt;=Synthèse!$B$44)</f>
        <v>0</v>
      </c>
      <c r="AH260" s="135" t="b">
        <f>AND(AE260,$V260&lt;=Synthèse!$B$44)</f>
        <v>0</v>
      </c>
      <c r="AI260" s="137" t="b">
        <v>0</v>
      </c>
      <c r="AJ260" s="137" t="b">
        <v>1</v>
      </c>
      <c r="AK260" s="137" t="b">
        <f t="shared" si="53"/>
        <v>0</v>
      </c>
      <c r="AL260" s="137" t="b">
        <f t="shared" si="54"/>
        <v>1</v>
      </c>
      <c r="AM260" s="137" t="b">
        <f>AND(AK260,$V260&lt;=Synthèse!$B$44)</f>
        <v>0</v>
      </c>
      <c r="AN260" s="137" t="b">
        <f>AND(AL260,$V260&lt;=Synthèse!$B$44)</f>
        <v>1</v>
      </c>
    </row>
    <row r="261" spans="1:40">
      <c r="A261" s="17">
        <v>240564</v>
      </c>
      <c r="B261" t="str">
        <f ca="1">VLOOKUP(A261,'Fichier FI (en entrée)'!B:AH,3,0)</f>
        <v>QXQICBKULN</v>
      </c>
      <c r="C261">
        <f t="shared" si="44"/>
        <v>1273</v>
      </c>
      <c r="D261">
        <f t="shared" si="45"/>
        <v>6.3599999999999994</v>
      </c>
      <c r="E261" s="14" t="str">
        <f>VLOOKUP(A261,'Fichier FI (en entrée)'!B:AH,2,0)</f>
        <v>EV</v>
      </c>
      <c r="F261" s="14" t="b">
        <f t="shared" si="46"/>
        <v>1</v>
      </c>
      <c r="G261" s="14" t="b">
        <f>IFERROR(VLOOKUP(A261,'Calculs FA (auto)'!A:F,6,0),FALSE)</f>
        <v>0</v>
      </c>
      <c r="H261" s="14" t="b">
        <f t="shared" si="47"/>
        <v>0</v>
      </c>
      <c r="I261" s="16">
        <f>IFERROR(VLOOKUP(A261,'Moyennes FI (en entrée)'!B:N,7,0),"")</f>
        <v>11.36</v>
      </c>
      <c r="J261" s="16">
        <f>IFERROR(VLOOKUP(VLOOKUP(A261,'Fichier FI (en entrée)'!B:AH,33,0),Modificateurs!A$2:B$5,2,0),0)</f>
        <v>3</v>
      </c>
      <c r="K261" s="16">
        <f>IFERROR(VLOOKUP(VLOOKUP(A261,'Redoub FI (en entrée)'!B:N,7,0),Modificateurs!A$8:B$11,2,0),0)</f>
        <v>0</v>
      </c>
      <c r="L261" s="16">
        <f>IFERROR(VLOOKUP(M261,Modificateurs!D$1:E$94,2,0),0)</f>
        <v>-8</v>
      </c>
      <c r="M261" t="str">
        <f>VLOOKUP(A261,'Fichier FI (en entrée)'!B:AH,16,0)&amp;" "&amp;VLOOKUP(A261,'Fichier FI (en entrée)'!B:AH,20,0)&amp;" "&amp;VLOOKUP(A261,'Fichier FI (en entrée)'!B:AH,27,0)&amp;" "&amp;VLOOKUP(A261,'Fichier FI (en entrée)'!B:AH,29,0)</f>
        <v xml:space="preserve">STMG Systèmes d'information et de gestion  </v>
      </c>
      <c r="N261" t="str">
        <f>VLOOKUP(A261,'Fichier FI (en entrée)'!B:AH,8,0)</f>
        <v>En Terminale</v>
      </c>
      <c r="O261" t="b">
        <f>AND(C261&gt;Synthèse!B$8,C261&lt;Synthèse!B$10,NOT(Y261))</f>
        <v>0</v>
      </c>
      <c r="Q261" s="60">
        <f>ROUNDUP(C261/(Synthèse!$B$4+Synthèse!$B$1)*8,0)</f>
        <v>6</v>
      </c>
      <c r="R261" s="60">
        <f>IFERROR(VLOOKUP(A261,'Evaluations (formulaire)'!A:P,6,0)+VLOOKUP(A261,'Evaluations (formulaire)'!A:P,7,0),0)</f>
        <v>0</v>
      </c>
      <c r="S261" s="60">
        <f>IFERROR(VLOOKUP(A261,'Evaluations (formulaire)'!A:P,8,0),0)</f>
        <v>0</v>
      </c>
      <c r="T261" s="60">
        <f>IF(AND(ISBLANK(P261),Q261&lt;=2),Synthèse!$B$41,IF(AND(ISBLANK(P261),Q261&gt;=7),Synthèse!$C$41,R261+S261))</f>
        <v>0</v>
      </c>
      <c r="U261" s="60">
        <f t="shared" si="48"/>
        <v>6.3599999999999994</v>
      </c>
      <c r="V261" s="60">
        <f t="shared" si="49"/>
        <v>1273</v>
      </c>
      <c r="X261" s="26">
        <v>971</v>
      </c>
      <c r="Y261" s="26" t="b">
        <f>IFERROR(VLOOKUP(A261,'Calculs FA (auto)'!A:O,15,0),FALSE)</f>
        <v>0</v>
      </c>
      <c r="Z261" s="26">
        <f>IFERROR(VLOOKUP(A261,'Evaluations (formulaire)'!A:M,9,0),0)</f>
        <v>0</v>
      </c>
      <c r="AA261" s="135" t="b">
        <v>1</v>
      </c>
      <c r="AB261" s="135" t="b">
        <v>0</v>
      </c>
      <c r="AC261" s="135" t="b">
        <f t="shared" si="50"/>
        <v>1</v>
      </c>
      <c r="AD261" s="135" t="b">
        <f t="shared" si="51"/>
        <v>0</v>
      </c>
      <c r="AE261" s="135" t="b">
        <f t="shared" si="52"/>
        <v>0</v>
      </c>
      <c r="AF261" s="135" t="b">
        <f>AND(AC261,$V261&lt;=Synthèse!$B$44)</f>
        <v>0</v>
      </c>
      <c r="AG261" s="135" t="b">
        <f>AND(AD261,$V261&lt;=Synthèse!$B$44)</f>
        <v>0</v>
      </c>
      <c r="AH261" s="135" t="b">
        <f>AND(AE261,$V261&lt;=Synthèse!$B$44)</f>
        <v>0</v>
      </c>
      <c r="AI261" s="137" t="b">
        <v>0</v>
      </c>
      <c r="AJ261" s="137" t="b">
        <v>1</v>
      </c>
      <c r="AK261" s="137" t="b">
        <f t="shared" si="53"/>
        <v>0</v>
      </c>
      <c r="AL261" s="137" t="b">
        <f t="shared" si="54"/>
        <v>1</v>
      </c>
      <c r="AM261" s="137" t="b">
        <f>AND(AK261,$V261&lt;=Synthèse!$B$44)</f>
        <v>0</v>
      </c>
      <c r="AN261" s="137" t="b">
        <f>AND(AL261,$V261&lt;=Synthèse!$B$44)</f>
        <v>0</v>
      </c>
    </row>
    <row r="262" spans="1:40">
      <c r="A262" s="17">
        <v>241150</v>
      </c>
      <c r="B262" t="str">
        <f ca="1">VLOOKUP(A262,'Fichier FI (en entrée)'!B:AH,3,0)</f>
        <v>YABLFXCHTO</v>
      </c>
      <c r="C262">
        <f t="shared" si="44"/>
        <v>1238</v>
      </c>
      <c r="D262">
        <f t="shared" si="45"/>
        <v>7</v>
      </c>
      <c r="E262" s="14" t="str">
        <f>VLOOKUP(A262,'Fichier FI (en entrée)'!B:AH,2,0)</f>
        <v>EV</v>
      </c>
      <c r="F262" s="14" t="b">
        <f t="shared" si="46"/>
        <v>1</v>
      </c>
      <c r="G262" s="14" t="b">
        <f>IFERROR(VLOOKUP(A262,'Calculs FA (auto)'!A:F,6,0),FALSE)</f>
        <v>0</v>
      </c>
      <c r="H262" s="14" t="b">
        <f t="shared" si="47"/>
        <v>0</v>
      </c>
      <c r="I262" s="16">
        <f>IFERROR(VLOOKUP(A262,'Moyennes FI (en entrée)'!B:N,7,0),"")</f>
        <v>12</v>
      </c>
      <c r="J262" s="16">
        <f>IFERROR(VLOOKUP(VLOOKUP(A262,'Fichier FI (en entrée)'!B:AH,33,0),Modificateurs!A$2:B$5,2,0),0)</f>
        <v>3</v>
      </c>
      <c r="K262" s="16">
        <f>IFERROR(VLOOKUP(VLOOKUP(A262,'Redoub FI (en entrée)'!B:N,7,0),Modificateurs!A$8:B$11,2,0),0)</f>
        <v>0</v>
      </c>
      <c r="L262" s="16">
        <f>IFERROR(VLOOKUP(M262,Modificateurs!D$1:E$94,2,0),0)</f>
        <v>-8</v>
      </c>
      <c r="M262" t="str">
        <f>VLOOKUP(A262,'Fichier FI (en entrée)'!B:AH,16,0)&amp;" "&amp;VLOOKUP(A262,'Fichier FI (en entrée)'!B:AH,20,0)&amp;" "&amp;VLOOKUP(A262,'Fichier FI (en entrée)'!B:AH,27,0)&amp;" "&amp;VLOOKUP(A262,'Fichier FI (en entrée)'!B:AH,29,0)</f>
        <v xml:space="preserve">STMG Systèmes d'information et de gestion  </v>
      </c>
      <c r="N262" t="str">
        <f>VLOOKUP(A262,'Fichier FI (en entrée)'!B:AH,8,0)</f>
        <v>En Terminale</v>
      </c>
      <c r="O262" t="b">
        <f>AND(C262&gt;Synthèse!B$8,C262&lt;Synthèse!B$10,NOT(Y262))</f>
        <v>1</v>
      </c>
      <c r="Q262" s="60">
        <f>ROUNDUP(C262/(Synthèse!$B$4+Synthèse!$B$1)*8,0)</f>
        <v>6</v>
      </c>
      <c r="R262" s="60">
        <f>IFERROR(VLOOKUP(A262,'Evaluations (formulaire)'!A:P,6,0)+VLOOKUP(A262,'Evaluations (formulaire)'!A:P,7,0),0)</f>
        <v>0</v>
      </c>
      <c r="S262" s="60">
        <f>IFERROR(VLOOKUP(A262,'Evaluations (formulaire)'!A:P,8,0),0)</f>
        <v>0</v>
      </c>
      <c r="T262" s="60">
        <f>IF(AND(ISBLANK(P262),Q262&lt;=2),Synthèse!$B$41,IF(AND(ISBLANK(P262),Q262&gt;=7),Synthèse!$C$41,R262+S262))</f>
        <v>0</v>
      </c>
      <c r="U262" s="60">
        <f t="shared" si="48"/>
        <v>7</v>
      </c>
      <c r="V262" s="60">
        <f t="shared" si="49"/>
        <v>1236</v>
      </c>
      <c r="X262" s="26">
        <v>810</v>
      </c>
      <c r="Y262" s="26" t="b">
        <f>IFERROR(VLOOKUP(A262,'Calculs FA (auto)'!A:O,15,0),FALSE)</f>
        <v>0</v>
      </c>
      <c r="Z262" s="26">
        <f>IFERROR(VLOOKUP(A262,'Evaluations (formulaire)'!A:M,9,0),0)</f>
        <v>0</v>
      </c>
      <c r="AA262" s="135" t="b">
        <v>1</v>
      </c>
      <c r="AB262" s="135" t="b">
        <v>0</v>
      </c>
      <c r="AC262" s="135" t="b">
        <f t="shared" si="50"/>
        <v>1</v>
      </c>
      <c r="AD262" s="135" t="b">
        <f t="shared" si="51"/>
        <v>0</v>
      </c>
      <c r="AE262" s="135" t="b">
        <f t="shared" si="52"/>
        <v>0</v>
      </c>
      <c r="AF262" s="135" t="b">
        <f>AND(AC262,$V262&lt;=Synthèse!$B$44)</f>
        <v>0</v>
      </c>
      <c r="AG262" s="135" t="b">
        <f>AND(AD262,$V262&lt;=Synthèse!$B$44)</f>
        <v>0</v>
      </c>
      <c r="AH262" s="135" t="b">
        <f>AND(AE262,$V262&lt;=Synthèse!$B$44)</f>
        <v>0</v>
      </c>
      <c r="AI262" s="137" t="b">
        <v>0</v>
      </c>
      <c r="AJ262" s="137" t="b">
        <v>1</v>
      </c>
      <c r="AK262" s="137" t="b">
        <f t="shared" si="53"/>
        <v>0</v>
      </c>
      <c r="AL262" s="137" t="b">
        <f t="shared" si="54"/>
        <v>1</v>
      </c>
      <c r="AM262" s="137" t="b">
        <f>AND(AK262,$V262&lt;=Synthèse!$B$44)</f>
        <v>0</v>
      </c>
      <c r="AN262" s="137" t="b">
        <f>AND(AL262,$V262&lt;=Synthèse!$B$44)</f>
        <v>0</v>
      </c>
    </row>
    <row r="263" spans="1:40">
      <c r="A263" s="17">
        <v>241183</v>
      </c>
      <c r="B263" t="str">
        <f ca="1">VLOOKUP(A263,'Fichier FI (en entrée)'!B:AH,3,0)</f>
        <v>AHXJGGTFND</v>
      </c>
      <c r="C263">
        <f t="shared" si="44"/>
        <v>1177</v>
      </c>
      <c r="D263">
        <f t="shared" si="45"/>
        <v>8.26</v>
      </c>
      <c r="E263" s="14" t="str">
        <f>VLOOKUP(A263,'Fichier FI (en entrée)'!B:AH,2,0)</f>
        <v>EV</v>
      </c>
      <c r="F263" s="14" t="b">
        <f t="shared" si="46"/>
        <v>1</v>
      </c>
      <c r="G263" s="14" t="b">
        <f>IFERROR(VLOOKUP(A263,'Calculs FA (auto)'!A:F,6,0),FALSE)</f>
        <v>0</v>
      </c>
      <c r="H263" s="14" t="b">
        <f t="shared" si="47"/>
        <v>0</v>
      </c>
      <c r="I263" s="16">
        <f>IFERROR(VLOOKUP(A263,'Moyennes FI (en entrée)'!B:N,7,0),"")</f>
        <v>7.26</v>
      </c>
      <c r="J263" s="16">
        <f>IFERROR(VLOOKUP(VLOOKUP(A263,'Fichier FI (en entrée)'!B:AH,33,0),Modificateurs!A$2:B$5,2,0),0)</f>
        <v>0</v>
      </c>
      <c r="K263" s="16">
        <f>IFERROR(VLOOKUP(VLOOKUP(A263,'Redoub FI (en entrée)'!B:N,7,0),Modificateurs!A$8:B$11,2,0),0)</f>
        <v>0</v>
      </c>
      <c r="L263" s="16">
        <f>IFERROR(VLOOKUP(M263,Modificateurs!D$1:E$94,2,0),0)</f>
        <v>1</v>
      </c>
      <c r="M263" t="str">
        <f>VLOOKUP(A263,'Fichier FI (en entrée)'!B:AH,16,0)&amp;" "&amp;VLOOKUP(A263,'Fichier FI (en entrée)'!B:AH,20,0)&amp;" "&amp;VLOOKUP(A263,'Fichier FI (en entrée)'!B:AH,27,0)&amp;" "&amp;VLOOKUP(A263,'Fichier FI (en entrée)'!B:AH,29,0)</f>
        <v xml:space="preserve">S Sciences de la vie et de la terre  </v>
      </c>
      <c r="N263" t="str">
        <f>VLOOKUP(A263,'Fichier FI (en entrée)'!B:AH,8,0)</f>
        <v>En Terminale</v>
      </c>
      <c r="O263" t="b">
        <f>AND(C263&gt;Synthèse!B$8,C263&lt;Synthèse!B$10,NOT(Y263))</f>
        <v>1</v>
      </c>
      <c r="Q263" s="60">
        <f>ROUNDUP(C263/(Synthèse!$B$4+Synthèse!$B$1)*8,0)</f>
        <v>6</v>
      </c>
      <c r="R263" s="60">
        <f>IFERROR(VLOOKUP(A263,'Evaluations (formulaire)'!A:P,6,0)+VLOOKUP(A263,'Evaluations (formulaire)'!A:P,7,0),0)</f>
        <v>0</v>
      </c>
      <c r="S263" s="60">
        <f>IFERROR(VLOOKUP(A263,'Evaluations (formulaire)'!A:P,8,0),0)</f>
        <v>0</v>
      </c>
      <c r="T263" s="60">
        <f>IF(AND(ISBLANK(P263),Q263&lt;=2),Synthèse!$B$41,IF(AND(ISBLANK(P263),Q263&gt;=7),Synthèse!$C$41,R263+S263))</f>
        <v>0</v>
      </c>
      <c r="U263" s="60">
        <f t="shared" si="48"/>
        <v>8.26</v>
      </c>
      <c r="V263" s="60">
        <f t="shared" si="49"/>
        <v>1175</v>
      </c>
      <c r="X263" s="26">
        <v>1701</v>
      </c>
      <c r="Y263" s="26" t="b">
        <f>IFERROR(VLOOKUP(A263,'Calculs FA (auto)'!A:O,15,0),FALSE)</f>
        <v>0</v>
      </c>
      <c r="Z263" s="26">
        <f>IFERROR(VLOOKUP(A263,'Evaluations (formulaire)'!A:M,9,0),0)</f>
        <v>0</v>
      </c>
      <c r="AA263" s="135" t="b">
        <v>1</v>
      </c>
      <c r="AB263" s="135" t="b">
        <v>0</v>
      </c>
      <c r="AC263" s="135" t="b">
        <f t="shared" si="50"/>
        <v>1</v>
      </c>
      <c r="AD263" s="135" t="b">
        <f t="shared" si="51"/>
        <v>0</v>
      </c>
      <c r="AE263" s="135" t="b">
        <f t="shared" si="52"/>
        <v>0</v>
      </c>
      <c r="AF263" s="135" t="b">
        <f>AND(AC263,$V263&lt;=Synthèse!$B$44)</f>
        <v>0</v>
      </c>
      <c r="AG263" s="135" t="b">
        <f>AND(AD263,$V263&lt;=Synthèse!$B$44)</f>
        <v>0</v>
      </c>
      <c r="AH263" s="135" t="b">
        <f>AND(AE263,$V263&lt;=Synthèse!$B$44)</f>
        <v>0</v>
      </c>
      <c r="AI263" s="137" t="b">
        <v>0</v>
      </c>
      <c r="AJ263" s="137" t="b">
        <v>1</v>
      </c>
      <c r="AK263" s="137" t="b">
        <f t="shared" si="53"/>
        <v>0</v>
      </c>
      <c r="AL263" s="137" t="b">
        <f t="shared" si="54"/>
        <v>1</v>
      </c>
      <c r="AM263" s="137" t="b">
        <f>AND(AK263,$V263&lt;=Synthèse!$B$44)</f>
        <v>0</v>
      </c>
      <c r="AN263" s="137" t="b">
        <f>AND(AL263,$V263&lt;=Synthèse!$B$44)</f>
        <v>0</v>
      </c>
    </row>
    <row r="264" spans="1:40">
      <c r="A264" s="17">
        <v>241236</v>
      </c>
      <c r="B264" t="str">
        <f ca="1">VLOOKUP(A264,'Fichier FI (en entrée)'!B:AH,3,0)</f>
        <v>HNULDIKXJX</v>
      </c>
      <c r="C264">
        <f t="shared" si="44"/>
        <v>1116</v>
      </c>
      <c r="D264">
        <f t="shared" si="45"/>
        <v>9.14</v>
      </c>
      <c r="E264" s="14" t="str">
        <f>VLOOKUP(A264,'Fichier FI (en entrée)'!B:AH,2,0)</f>
        <v>EV</v>
      </c>
      <c r="F264" s="14" t="b">
        <f t="shared" si="46"/>
        <v>1</v>
      </c>
      <c r="G264" s="14" t="b">
        <f>IFERROR(VLOOKUP(A264,'Calculs FA (auto)'!A:F,6,0),FALSE)</f>
        <v>0</v>
      </c>
      <c r="H264" s="14" t="b">
        <f t="shared" si="47"/>
        <v>0</v>
      </c>
      <c r="I264" s="16">
        <f>IFERROR(VLOOKUP(A264,'Moyennes FI (en entrée)'!B:N,7,0),"")</f>
        <v>7.14</v>
      </c>
      <c r="J264" s="16">
        <f>IFERROR(VLOOKUP(VLOOKUP(A264,'Fichier FI (en entrée)'!B:AH,33,0),Modificateurs!A$2:B$5,2,0),0)</f>
        <v>0</v>
      </c>
      <c r="K264" s="16">
        <f>IFERROR(VLOOKUP(VLOOKUP(A264,'Redoub FI (en entrée)'!B:N,7,0),Modificateurs!A$8:B$11,2,0),0)</f>
        <v>0</v>
      </c>
      <c r="L264" s="16">
        <f>IFERROR(VLOOKUP(M264,Modificateurs!D$1:E$94,2,0),0)</f>
        <v>2</v>
      </c>
      <c r="M264" t="str">
        <f>VLOOKUP(A264,'Fichier FI (en entrée)'!B:AH,16,0)&amp;" "&amp;VLOOKUP(A264,'Fichier FI (en entrée)'!B:AH,20,0)&amp;" "&amp;VLOOKUP(A264,'Fichier FI (en entrée)'!B:AH,27,0)&amp;" "&amp;VLOOKUP(A264,'Fichier FI (en entrée)'!B:AH,29,0)</f>
        <v xml:space="preserve">S Physique-chimie  </v>
      </c>
      <c r="N264" t="str">
        <f>VLOOKUP(A264,'Fichier FI (en entrée)'!B:AH,8,0)</f>
        <v>En Terminale</v>
      </c>
      <c r="O264" t="b">
        <f>AND(C264&gt;Synthèse!B$8,C264&lt;Synthèse!B$10,NOT(Y264))</f>
        <v>1</v>
      </c>
      <c r="Q264" s="60">
        <f>ROUNDUP(C264/(Synthèse!$B$4+Synthèse!$B$1)*8,0)</f>
        <v>6</v>
      </c>
      <c r="R264" s="60">
        <f>IFERROR(VLOOKUP(A264,'Evaluations (formulaire)'!A:P,6,0)+VLOOKUP(A264,'Evaluations (formulaire)'!A:P,7,0),0)</f>
        <v>0</v>
      </c>
      <c r="S264" s="60">
        <f>IFERROR(VLOOKUP(A264,'Evaluations (formulaire)'!A:P,8,0),0)</f>
        <v>0</v>
      </c>
      <c r="T264" s="60">
        <f>IF(AND(ISBLANK(P264),Q264&lt;=2),Synthèse!$B$41,IF(AND(ISBLANK(P264),Q264&gt;=7),Synthèse!$C$41,R264+S264))</f>
        <v>0</v>
      </c>
      <c r="U264" s="60">
        <f t="shared" si="48"/>
        <v>9.14</v>
      </c>
      <c r="V264" s="60">
        <f t="shared" si="49"/>
        <v>1114</v>
      </c>
      <c r="X264" s="26">
        <v>1179</v>
      </c>
      <c r="Y264" s="26" t="b">
        <f>IFERROR(VLOOKUP(A264,'Calculs FA (auto)'!A:O,15,0),FALSE)</f>
        <v>0</v>
      </c>
      <c r="Z264" s="26">
        <f>IFERROR(VLOOKUP(A264,'Evaluations (formulaire)'!A:M,9,0),0)</f>
        <v>0</v>
      </c>
      <c r="AA264" s="135" t="b">
        <v>1</v>
      </c>
      <c r="AB264" s="135" t="b">
        <v>0</v>
      </c>
      <c r="AC264" s="135" t="b">
        <f t="shared" si="50"/>
        <v>1</v>
      </c>
      <c r="AD264" s="135" t="b">
        <f t="shared" si="51"/>
        <v>0</v>
      </c>
      <c r="AE264" s="135" t="b">
        <f t="shared" si="52"/>
        <v>0</v>
      </c>
      <c r="AF264" s="135" t="b">
        <f>AND(AC264,$V264&lt;=Synthèse!$B$44)</f>
        <v>0</v>
      </c>
      <c r="AG264" s="135" t="b">
        <f>AND(AD264,$V264&lt;=Synthèse!$B$44)</f>
        <v>0</v>
      </c>
      <c r="AH264" s="135" t="b">
        <f>AND(AE264,$V264&lt;=Synthèse!$B$44)</f>
        <v>0</v>
      </c>
      <c r="AI264" s="137" t="b">
        <v>0</v>
      </c>
      <c r="AJ264" s="137" t="b">
        <v>1</v>
      </c>
      <c r="AK264" s="137" t="b">
        <f t="shared" si="53"/>
        <v>0</v>
      </c>
      <c r="AL264" s="137" t="b">
        <f t="shared" si="54"/>
        <v>1</v>
      </c>
      <c r="AM264" s="137" t="b">
        <f>AND(AK264,$V264&lt;=Synthèse!$B$44)</f>
        <v>0</v>
      </c>
      <c r="AN264" s="137" t="b">
        <f>AND(AL264,$V264&lt;=Synthèse!$B$44)</f>
        <v>0</v>
      </c>
    </row>
    <row r="265" spans="1:40">
      <c r="A265" s="17">
        <v>241245</v>
      </c>
      <c r="B265" t="str">
        <f ca="1">VLOOKUP(A265,'Fichier FI (en entrée)'!B:AH,3,0)</f>
        <v>DOBUCCRTVJ</v>
      </c>
      <c r="C265">
        <f t="shared" si="44"/>
        <v>1414</v>
      </c>
      <c r="D265">
        <f t="shared" si="45"/>
        <v>3.3000000000000007</v>
      </c>
      <c r="E265" s="14" t="str">
        <f>VLOOKUP(A265,'Fichier FI (en entrée)'!B:AH,2,0)</f>
        <v>EV</v>
      </c>
      <c r="F265" s="14" t="b">
        <f t="shared" si="46"/>
        <v>1</v>
      </c>
      <c r="G265" s="14" t="b">
        <f>IFERROR(VLOOKUP(A265,'Calculs FA (auto)'!A:F,6,0),FALSE)</f>
        <v>0</v>
      </c>
      <c r="H265" s="14" t="b">
        <f t="shared" si="47"/>
        <v>0</v>
      </c>
      <c r="I265" s="16">
        <f>IFERROR(VLOOKUP(A265,'Moyennes FI (en entrée)'!B:N,7,0),"")</f>
        <v>10.3</v>
      </c>
      <c r="J265" s="16">
        <f>IFERROR(VLOOKUP(VLOOKUP(A265,'Fichier FI (en entrée)'!B:AH,33,0),Modificateurs!A$2:B$5,2,0),0)</f>
        <v>1</v>
      </c>
      <c r="K265" s="16">
        <f>IFERROR(VLOOKUP(VLOOKUP(A265,'Redoub FI (en entrée)'!B:N,7,0),Modificateurs!A$8:B$11,2,0),0)</f>
        <v>0</v>
      </c>
      <c r="L265" s="16">
        <f>IFERROR(VLOOKUP(M265,Modificateurs!D$1:E$94,2,0),0)</f>
        <v>-8</v>
      </c>
      <c r="M265" t="str">
        <f>VLOOKUP(A265,'Fichier FI (en entrée)'!B:AH,16,0)&amp;" "&amp;VLOOKUP(A265,'Fichier FI (en entrée)'!B:AH,20,0)&amp;" "&amp;VLOOKUP(A265,'Fichier FI (en entrée)'!B:AH,27,0)&amp;" "&amp;VLOOKUP(A265,'Fichier FI (en entrée)'!B:AH,29,0)</f>
        <v xml:space="preserve">STMG Systèmes d'information et de gestion  </v>
      </c>
      <c r="N265" t="str">
        <f>VLOOKUP(A265,'Fichier FI (en entrée)'!B:AH,8,0)</f>
        <v>En Terminale</v>
      </c>
      <c r="O265" t="b">
        <f>AND(C265&gt;Synthèse!B$8,C265&lt;Synthèse!B$10,NOT(Y265))</f>
        <v>0</v>
      </c>
      <c r="Q265" s="60">
        <f>ROUNDUP(C265/(Synthèse!$B$4+Synthèse!$B$1)*8,0)</f>
        <v>7</v>
      </c>
      <c r="R265" s="60">
        <f>IFERROR(VLOOKUP(A265,'Evaluations (formulaire)'!A:P,6,0)+VLOOKUP(A265,'Evaluations (formulaire)'!A:P,7,0),0)</f>
        <v>0</v>
      </c>
      <c r="S265" s="60">
        <f>IFERROR(VLOOKUP(A265,'Evaluations (formulaire)'!A:P,8,0),0)</f>
        <v>0</v>
      </c>
      <c r="T265" s="60">
        <f>IF(AND(ISBLANK(P265),Q265&lt;=2),Synthèse!$B$41,IF(AND(ISBLANK(P265),Q265&gt;=7),Synthèse!$C$41,R265+S265))</f>
        <v>4.6296296296296294E-3</v>
      </c>
      <c r="U265" s="60">
        <f t="shared" si="48"/>
        <v>3.3046296296296305</v>
      </c>
      <c r="V265" s="60">
        <f t="shared" si="49"/>
        <v>1414</v>
      </c>
      <c r="X265" s="26">
        <v>1158</v>
      </c>
      <c r="Y265" s="26" t="b">
        <f>IFERROR(VLOOKUP(A265,'Calculs FA (auto)'!A:O,15,0),FALSE)</f>
        <v>0</v>
      </c>
      <c r="Z265" s="26">
        <f>IFERROR(VLOOKUP(A265,'Evaluations (formulaire)'!A:M,9,0),0)</f>
        <v>0</v>
      </c>
      <c r="AA265" s="135" t="b">
        <v>1</v>
      </c>
      <c r="AB265" s="135" t="b">
        <v>0</v>
      </c>
      <c r="AC265" s="135" t="b">
        <f t="shared" si="50"/>
        <v>1</v>
      </c>
      <c r="AD265" s="135" t="b">
        <f t="shared" si="51"/>
        <v>0</v>
      </c>
      <c r="AE265" s="135" t="b">
        <f t="shared" si="52"/>
        <v>0</v>
      </c>
      <c r="AF265" s="135" t="b">
        <f>AND(AC265,$V265&lt;=Synthèse!$B$44)</f>
        <v>0</v>
      </c>
      <c r="AG265" s="135" t="b">
        <f>AND(AD265,$V265&lt;=Synthèse!$B$44)</f>
        <v>0</v>
      </c>
      <c r="AH265" s="135" t="b">
        <f>AND(AE265,$V265&lt;=Synthèse!$B$44)</f>
        <v>0</v>
      </c>
      <c r="AI265" s="137" t="b">
        <v>0</v>
      </c>
      <c r="AJ265" s="137" t="b">
        <v>1</v>
      </c>
      <c r="AK265" s="137" t="b">
        <f t="shared" si="53"/>
        <v>0</v>
      </c>
      <c r="AL265" s="137" t="b">
        <f t="shared" si="54"/>
        <v>1</v>
      </c>
      <c r="AM265" s="137" t="b">
        <f>AND(AK265,$V265&lt;=Synthèse!$B$44)</f>
        <v>0</v>
      </c>
      <c r="AN265" s="137" t="b">
        <f>AND(AL265,$V265&lt;=Synthèse!$B$44)</f>
        <v>0</v>
      </c>
    </row>
    <row r="266" spans="1:40">
      <c r="A266" s="17">
        <v>241302</v>
      </c>
      <c r="B266" t="str">
        <f ca="1">VLOOKUP(A266,'Fichier FI (en entrée)'!B:AH,3,0)</f>
        <v>JRVOMOXXKH</v>
      </c>
      <c r="C266">
        <f t="shared" si="44"/>
        <v>1155</v>
      </c>
      <c r="D266">
        <f t="shared" si="45"/>
        <v>8.5399999999999991</v>
      </c>
      <c r="E266" s="14" t="str">
        <f>VLOOKUP(A266,'Fichier FI (en entrée)'!B:AH,2,0)</f>
        <v>EV</v>
      </c>
      <c r="F266" s="14" t="b">
        <f t="shared" si="46"/>
        <v>1</v>
      </c>
      <c r="G266" s="14" t="b">
        <f>IFERROR(VLOOKUP(A266,'Calculs FA (auto)'!A:F,6,0),FALSE)</f>
        <v>0</v>
      </c>
      <c r="H266" s="14" t="b">
        <f t="shared" si="47"/>
        <v>0</v>
      </c>
      <c r="I266" s="16">
        <f>IFERROR(VLOOKUP(A266,'Moyennes FI (en entrée)'!B:N,7,0),"")</f>
        <v>6.54</v>
      </c>
      <c r="J266" s="16">
        <f>IFERROR(VLOOKUP(VLOOKUP(A266,'Fichier FI (en entrée)'!B:AH,33,0),Modificateurs!A$2:B$5,2,0),0)</f>
        <v>0</v>
      </c>
      <c r="K266" s="16">
        <f>IFERROR(VLOOKUP(VLOOKUP(A266,'Redoub FI (en entrée)'!B:N,7,0),Modificateurs!A$8:B$11,2,0),0)</f>
        <v>0</v>
      </c>
      <c r="L266" s="16">
        <f>IFERROR(VLOOKUP(M266,Modificateurs!D$1:E$94,2,0),0)</f>
        <v>2</v>
      </c>
      <c r="M266" t="str">
        <f>VLOOKUP(A266,'Fichier FI (en entrée)'!B:AH,16,0)&amp;" "&amp;VLOOKUP(A266,'Fichier FI (en entrée)'!B:AH,20,0)&amp;" "&amp;VLOOKUP(A266,'Fichier FI (en entrée)'!B:AH,27,0)&amp;" "&amp;VLOOKUP(A266,'Fichier FI (en entrée)'!B:AH,29,0)</f>
        <v xml:space="preserve">S Physique-chimie  </v>
      </c>
      <c r="N266" t="str">
        <f>VLOOKUP(A266,'Fichier FI (en entrée)'!B:AH,8,0)</f>
        <v>En Terminale</v>
      </c>
      <c r="O266" t="b">
        <f>AND(C266&gt;Synthèse!B$8,C266&lt;Synthèse!B$10,NOT(Y266))</f>
        <v>1</v>
      </c>
      <c r="Q266" s="60">
        <f>ROUNDUP(C266/(Synthèse!$B$4+Synthèse!$B$1)*8,0)</f>
        <v>6</v>
      </c>
      <c r="R266" s="60">
        <f>IFERROR(VLOOKUP(A266,'Evaluations (formulaire)'!A:P,6,0)+VLOOKUP(A266,'Evaluations (formulaire)'!A:P,7,0),0)</f>
        <v>0</v>
      </c>
      <c r="S266" s="60">
        <f>IFERROR(VLOOKUP(A266,'Evaluations (formulaire)'!A:P,8,0),0)</f>
        <v>0</v>
      </c>
      <c r="T266" s="60">
        <f>IF(AND(ISBLANK(P266),Q266&lt;=2),Synthèse!$B$41,IF(AND(ISBLANK(P266),Q266&gt;=7),Synthèse!$C$41,R266+S266))</f>
        <v>0</v>
      </c>
      <c r="U266" s="60">
        <f t="shared" si="48"/>
        <v>8.5399999999999991</v>
      </c>
      <c r="V266" s="60">
        <f t="shared" si="49"/>
        <v>1153</v>
      </c>
      <c r="X266" s="26">
        <v>105</v>
      </c>
      <c r="Y266" s="26" t="b">
        <f>IFERROR(VLOOKUP(A266,'Calculs FA (auto)'!A:O,15,0),FALSE)</f>
        <v>0</v>
      </c>
      <c r="Z266" s="26">
        <f>IFERROR(VLOOKUP(A266,'Evaluations (formulaire)'!A:M,9,0),0)</f>
        <v>0</v>
      </c>
      <c r="AA266" s="135" t="b">
        <v>1</v>
      </c>
      <c r="AB266" s="135" t="b">
        <v>0</v>
      </c>
      <c r="AC266" s="135" t="b">
        <f t="shared" si="50"/>
        <v>1</v>
      </c>
      <c r="AD266" s="135" t="b">
        <f t="shared" si="51"/>
        <v>0</v>
      </c>
      <c r="AE266" s="135" t="b">
        <f t="shared" si="52"/>
        <v>0</v>
      </c>
      <c r="AF266" s="135" t="b">
        <f>AND(AC266,$V266&lt;=Synthèse!$B$44)</f>
        <v>0</v>
      </c>
      <c r="AG266" s="135" t="b">
        <f>AND(AD266,$V266&lt;=Synthèse!$B$44)</f>
        <v>0</v>
      </c>
      <c r="AH266" s="135" t="b">
        <f>AND(AE266,$V266&lt;=Synthèse!$B$44)</f>
        <v>0</v>
      </c>
      <c r="AI266" s="137" t="b">
        <v>0</v>
      </c>
      <c r="AJ266" s="137" t="b">
        <v>1</v>
      </c>
      <c r="AK266" s="137" t="b">
        <f t="shared" si="53"/>
        <v>0</v>
      </c>
      <c r="AL266" s="137" t="b">
        <f t="shared" si="54"/>
        <v>1</v>
      </c>
      <c r="AM266" s="137" t="b">
        <f>AND(AK266,$V266&lt;=Synthèse!$B$44)</f>
        <v>0</v>
      </c>
      <c r="AN266" s="137" t="b">
        <f>AND(AL266,$V266&lt;=Synthèse!$B$44)</f>
        <v>0</v>
      </c>
    </row>
    <row r="267" spans="1:40">
      <c r="A267" s="17">
        <v>241307</v>
      </c>
      <c r="B267" t="str">
        <f ca="1">VLOOKUP(A267,'Fichier FI (en entrée)'!B:AH,3,0)</f>
        <v>SHBFPKTFTG</v>
      </c>
      <c r="C267">
        <f t="shared" si="44"/>
        <v>1537</v>
      </c>
      <c r="D267">
        <f t="shared" si="45"/>
        <v>0.14000000000000057</v>
      </c>
      <c r="E267" s="14" t="str">
        <f>VLOOKUP(A267,'Fichier FI (en entrée)'!B:AH,2,0)</f>
        <v>EV</v>
      </c>
      <c r="F267" s="14" t="b">
        <f t="shared" si="46"/>
        <v>1</v>
      </c>
      <c r="G267" s="14" t="b">
        <f>IFERROR(VLOOKUP(A267,'Calculs FA (auto)'!A:F,6,0),FALSE)</f>
        <v>0</v>
      </c>
      <c r="H267" s="14" t="b">
        <f t="shared" si="47"/>
        <v>0</v>
      </c>
      <c r="I267" s="16">
        <f>IFERROR(VLOOKUP(A267,'Moyennes FI (en entrée)'!B:N,7,0),"")</f>
        <v>8.14</v>
      </c>
      <c r="J267" s="16">
        <f>IFERROR(VLOOKUP(VLOOKUP(A267,'Fichier FI (en entrée)'!B:AH,33,0),Modificateurs!A$2:B$5,2,0),0)</f>
        <v>0</v>
      </c>
      <c r="K267" s="16">
        <f>IFERROR(VLOOKUP(VLOOKUP(A267,'Redoub FI (en entrée)'!B:N,7,0),Modificateurs!A$8:B$11,2,0),0)</f>
        <v>0</v>
      </c>
      <c r="L267" s="16">
        <f>IFERROR(VLOOKUP(M267,Modificateurs!D$1:E$94,2,0),0)</f>
        <v>-8</v>
      </c>
      <c r="M267" t="str">
        <f>VLOOKUP(A267,'Fichier FI (en entrée)'!B:AH,16,0)&amp;" "&amp;VLOOKUP(A267,'Fichier FI (en entrée)'!B:AH,20,0)&amp;" "&amp;VLOOKUP(A267,'Fichier FI (en entrée)'!B:AH,27,0)&amp;" "&amp;VLOOKUP(A267,'Fichier FI (en entrée)'!B:AH,29,0)</f>
        <v xml:space="preserve">STMG Systèmes d'information et de gestion  </v>
      </c>
      <c r="N267" t="str">
        <f>VLOOKUP(A267,'Fichier FI (en entrée)'!B:AH,8,0)</f>
        <v>En Terminale</v>
      </c>
      <c r="O267" t="b">
        <f>AND(C267&gt;Synthèse!B$8,C267&lt;Synthèse!B$10,NOT(Y267))</f>
        <v>0</v>
      </c>
      <c r="Q267" s="60">
        <f>ROUNDUP(C267/(Synthèse!$B$4+Synthèse!$B$1)*8,0)</f>
        <v>8</v>
      </c>
      <c r="R267" s="60">
        <f>IFERROR(VLOOKUP(A267,'Evaluations (formulaire)'!A:P,6,0)+VLOOKUP(A267,'Evaluations (formulaire)'!A:P,7,0),0)</f>
        <v>0</v>
      </c>
      <c r="S267" s="60">
        <f>IFERROR(VLOOKUP(A267,'Evaluations (formulaire)'!A:P,8,0),0)</f>
        <v>0</v>
      </c>
      <c r="T267" s="60">
        <f>IF(AND(ISBLANK(P267),Q267&lt;=2),Synthèse!$B$41,IF(AND(ISBLANK(P267),Q267&gt;=7),Synthèse!$C$41,R267+S267))</f>
        <v>4.6296296296296294E-3</v>
      </c>
      <c r="U267" s="60">
        <f t="shared" si="48"/>
        <v>0.14462962962963019</v>
      </c>
      <c r="V267" s="60">
        <f t="shared" si="49"/>
        <v>1536</v>
      </c>
      <c r="X267" s="26">
        <v>374</v>
      </c>
      <c r="Y267" s="26" t="b">
        <f>IFERROR(VLOOKUP(A267,'Calculs FA (auto)'!A:O,15,0),FALSE)</f>
        <v>0</v>
      </c>
      <c r="Z267" s="26">
        <f>IFERROR(VLOOKUP(A267,'Evaluations (formulaire)'!A:M,9,0),0)</f>
        <v>0</v>
      </c>
      <c r="AA267" s="135" t="b">
        <v>1</v>
      </c>
      <c r="AB267" s="135" t="b">
        <v>0</v>
      </c>
      <c r="AC267" s="135" t="b">
        <f t="shared" si="50"/>
        <v>1</v>
      </c>
      <c r="AD267" s="135" t="b">
        <f t="shared" si="51"/>
        <v>0</v>
      </c>
      <c r="AE267" s="135" t="b">
        <f t="shared" si="52"/>
        <v>0</v>
      </c>
      <c r="AF267" s="135" t="b">
        <f>AND(AC267,$V267&lt;=Synthèse!$B$44)</f>
        <v>0</v>
      </c>
      <c r="AG267" s="135" t="b">
        <f>AND(AD267,$V267&lt;=Synthèse!$B$44)</f>
        <v>0</v>
      </c>
      <c r="AH267" s="135" t="b">
        <f>AND(AE267,$V267&lt;=Synthèse!$B$44)</f>
        <v>0</v>
      </c>
      <c r="AI267" s="137" t="b">
        <v>0</v>
      </c>
      <c r="AJ267" s="137" t="b">
        <v>1</v>
      </c>
      <c r="AK267" s="137" t="b">
        <f t="shared" si="53"/>
        <v>0</v>
      </c>
      <c r="AL267" s="137" t="b">
        <f t="shared" si="54"/>
        <v>1</v>
      </c>
      <c r="AM267" s="137" t="b">
        <f>AND(AK267,$V267&lt;=Synthèse!$B$44)</f>
        <v>0</v>
      </c>
      <c r="AN267" s="137" t="b">
        <f>AND(AL267,$V267&lt;=Synthèse!$B$44)</f>
        <v>0</v>
      </c>
    </row>
    <row r="268" spans="1:40">
      <c r="A268" s="17">
        <v>241310</v>
      </c>
      <c r="B268" t="str">
        <f ca="1">VLOOKUP(A268,'Fichier FI (en entrée)'!B:AH,3,0)</f>
        <v>ZDNCYHHBMI</v>
      </c>
      <c r="C268">
        <f t="shared" si="44"/>
        <v>938</v>
      </c>
      <c r="D268">
        <f t="shared" si="45"/>
        <v>10.82</v>
      </c>
      <c r="E268" s="14" t="str">
        <f>VLOOKUP(A268,'Fichier FI (en entrée)'!B:AH,2,0)</f>
        <v>EV</v>
      </c>
      <c r="F268" s="14" t="b">
        <f t="shared" si="46"/>
        <v>1</v>
      </c>
      <c r="G268" s="14" t="b">
        <f>IFERROR(VLOOKUP(A268,'Calculs FA (auto)'!A:F,6,0),FALSE)</f>
        <v>0</v>
      </c>
      <c r="H268" s="14" t="b">
        <f t="shared" si="47"/>
        <v>0</v>
      </c>
      <c r="I268" s="16">
        <f>IFERROR(VLOOKUP(A268,'Moyennes FI (en entrée)'!B:N,7,0),"")</f>
        <v>8.82</v>
      </c>
      <c r="J268" s="16">
        <f>IFERROR(VLOOKUP(VLOOKUP(A268,'Fichier FI (en entrée)'!B:AH,33,0),Modificateurs!A$2:B$5,2,0),0)</f>
        <v>0</v>
      </c>
      <c r="K268" s="16">
        <f>IFERROR(VLOOKUP(VLOOKUP(A268,'Redoub FI (en entrée)'!B:N,7,0),Modificateurs!A$8:B$11,2,0),0)</f>
        <v>0</v>
      </c>
      <c r="L268" s="16">
        <f>IFERROR(VLOOKUP(M268,Modificateurs!D$1:E$94,2,0),0)</f>
        <v>2</v>
      </c>
      <c r="M268" t="str">
        <f>VLOOKUP(A268,'Fichier FI (en entrée)'!B:AH,16,0)&amp;" "&amp;VLOOKUP(A268,'Fichier FI (en entrée)'!B:AH,20,0)&amp;" "&amp;VLOOKUP(A268,'Fichier FI (en entrée)'!B:AH,27,0)&amp;" "&amp;VLOOKUP(A268,'Fichier FI (en entrée)'!B:AH,29,0)</f>
        <v xml:space="preserve">S Physique-chimie  </v>
      </c>
      <c r="N268" t="str">
        <f>VLOOKUP(A268,'Fichier FI (en entrée)'!B:AH,8,0)</f>
        <v>En Terminale</v>
      </c>
      <c r="O268" t="b">
        <f>AND(C268&gt;Synthèse!B$8,C268&lt;Synthèse!B$10,NOT(Y268))</f>
        <v>1</v>
      </c>
      <c r="Q268" s="60">
        <f>ROUNDUP(C268/(Synthèse!$B$4+Synthèse!$B$1)*8,0)</f>
        <v>5</v>
      </c>
      <c r="R268" s="60">
        <f>IFERROR(VLOOKUP(A268,'Evaluations (formulaire)'!A:P,6,0)+VLOOKUP(A268,'Evaluations (formulaire)'!A:P,7,0),0)</f>
        <v>0</v>
      </c>
      <c r="S268" s="60">
        <f>IFERROR(VLOOKUP(A268,'Evaluations (formulaire)'!A:P,8,0),0)</f>
        <v>0</v>
      </c>
      <c r="T268" s="60">
        <f>IF(AND(ISBLANK(P268),Q268&lt;=2),Synthèse!$B$41,IF(AND(ISBLANK(P268),Q268&gt;=7),Synthèse!$C$41,R268+S268))</f>
        <v>0</v>
      </c>
      <c r="U268" s="60">
        <f t="shared" si="48"/>
        <v>10.82</v>
      </c>
      <c r="V268" s="60">
        <f t="shared" si="49"/>
        <v>938</v>
      </c>
      <c r="X268" s="26">
        <v>82</v>
      </c>
      <c r="Y268" s="26" t="b">
        <f>IFERROR(VLOOKUP(A268,'Calculs FA (auto)'!A:O,15,0),FALSE)</f>
        <v>0</v>
      </c>
      <c r="Z268" s="26">
        <f>IFERROR(VLOOKUP(A268,'Evaluations (formulaire)'!A:M,9,0),0)</f>
        <v>0</v>
      </c>
      <c r="AA268" s="135" t="b">
        <v>1</v>
      </c>
      <c r="AB268" s="135" t="b">
        <v>0</v>
      </c>
      <c r="AC268" s="135" t="b">
        <f t="shared" si="50"/>
        <v>1</v>
      </c>
      <c r="AD268" s="135" t="b">
        <f t="shared" si="51"/>
        <v>0</v>
      </c>
      <c r="AE268" s="135" t="b">
        <f t="shared" si="52"/>
        <v>0</v>
      </c>
      <c r="AF268" s="135" t="b">
        <f>AND(AC268,$V268&lt;=Synthèse!$B$44)</f>
        <v>0</v>
      </c>
      <c r="AG268" s="135" t="b">
        <f>AND(AD268,$V268&lt;=Synthèse!$B$44)</f>
        <v>0</v>
      </c>
      <c r="AH268" s="135" t="b">
        <f>AND(AE268,$V268&lt;=Synthèse!$B$44)</f>
        <v>0</v>
      </c>
      <c r="AI268" s="137" t="b">
        <v>0</v>
      </c>
      <c r="AJ268" s="137" t="b">
        <v>1</v>
      </c>
      <c r="AK268" s="137" t="b">
        <f t="shared" si="53"/>
        <v>0</v>
      </c>
      <c r="AL268" s="137" t="b">
        <f t="shared" si="54"/>
        <v>1</v>
      </c>
      <c r="AM268" s="137" t="b">
        <f>AND(AK268,$V268&lt;=Synthèse!$B$44)</f>
        <v>0</v>
      </c>
      <c r="AN268" s="137" t="b">
        <f>AND(AL268,$V268&lt;=Synthèse!$B$44)</f>
        <v>0</v>
      </c>
    </row>
    <row r="269" spans="1:40">
      <c r="A269" s="17">
        <v>241369</v>
      </c>
      <c r="B269" t="str">
        <f ca="1">VLOOKUP(A269,'Fichier FI (en entrée)'!B:AH,3,0)</f>
        <v>TOHUQLYJDF</v>
      </c>
      <c r="C269">
        <f t="shared" si="44"/>
        <v>1244</v>
      </c>
      <c r="D269">
        <f t="shared" si="45"/>
        <v>6.92</v>
      </c>
      <c r="E269" s="14" t="str">
        <f>VLOOKUP(A269,'Fichier FI (en entrée)'!B:AH,2,0)</f>
        <v>EV</v>
      </c>
      <c r="F269" s="14" t="b">
        <f t="shared" si="46"/>
        <v>1</v>
      </c>
      <c r="G269" s="14" t="b">
        <f>IFERROR(VLOOKUP(A269,'Calculs FA (auto)'!A:F,6,0),FALSE)</f>
        <v>0</v>
      </c>
      <c r="H269" s="14" t="b">
        <f t="shared" si="47"/>
        <v>0</v>
      </c>
      <c r="I269" s="16">
        <f>IFERROR(VLOOKUP(A269,'Moyennes FI (en entrée)'!B:N,7,0),"")</f>
        <v>7.92</v>
      </c>
      <c r="J269" s="16">
        <f>IFERROR(VLOOKUP(VLOOKUP(A269,'Fichier FI (en entrée)'!B:AH,33,0),Modificateurs!A$2:B$5,2,0),0)</f>
        <v>-3</v>
      </c>
      <c r="K269" s="16">
        <f>IFERROR(VLOOKUP(VLOOKUP(A269,'Redoub FI (en entrée)'!B:N,7,0),Modificateurs!A$8:B$11,2,0),0)</f>
        <v>0</v>
      </c>
      <c r="L269" s="16">
        <f>IFERROR(VLOOKUP(M269,Modificateurs!D$1:E$94,2,0),0)</f>
        <v>2</v>
      </c>
      <c r="M269" t="str">
        <f>VLOOKUP(A269,'Fichier FI (en entrée)'!B:AH,16,0)&amp;" "&amp;VLOOKUP(A269,'Fichier FI (en entrée)'!B:AH,20,0)&amp;" "&amp;VLOOKUP(A269,'Fichier FI (en entrée)'!B:AH,27,0)&amp;" "&amp;VLOOKUP(A269,'Fichier FI (en entrée)'!B:AH,29,0)</f>
        <v xml:space="preserve">S Physique-chimie  </v>
      </c>
      <c r="N269" t="str">
        <f>VLOOKUP(A269,'Fichier FI (en entrée)'!B:AH,8,0)</f>
        <v>En Terminale</v>
      </c>
      <c r="O269" t="b">
        <f>AND(C269&gt;Synthèse!B$8,C269&lt;Synthèse!B$10,NOT(Y269))</f>
        <v>1</v>
      </c>
      <c r="Q269" s="60">
        <f>ROUNDUP(C269/(Synthèse!$B$4+Synthèse!$B$1)*8,0)</f>
        <v>6</v>
      </c>
      <c r="R269" s="60">
        <f>IFERROR(VLOOKUP(A269,'Evaluations (formulaire)'!A:P,6,0)+VLOOKUP(A269,'Evaluations (formulaire)'!A:P,7,0),0)</f>
        <v>0</v>
      </c>
      <c r="S269" s="60">
        <f>IFERROR(VLOOKUP(A269,'Evaluations (formulaire)'!A:P,8,0),0)</f>
        <v>0</v>
      </c>
      <c r="T269" s="60">
        <f>IF(AND(ISBLANK(P269),Q269&lt;=2),Synthèse!$B$41,IF(AND(ISBLANK(P269),Q269&gt;=7),Synthèse!$C$41,R269+S269))</f>
        <v>0</v>
      </c>
      <c r="U269" s="60">
        <f t="shared" si="48"/>
        <v>6.92</v>
      </c>
      <c r="V269" s="60">
        <f t="shared" si="49"/>
        <v>1242</v>
      </c>
      <c r="X269" s="26">
        <v>139</v>
      </c>
      <c r="Y269" s="26" t="b">
        <f>IFERROR(VLOOKUP(A269,'Calculs FA (auto)'!A:O,15,0),FALSE)</f>
        <v>0</v>
      </c>
      <c r="Z269" s="26">
        <f>IFERROR(VLOOKUP(A269,'Evaluations (formulaire)'!A:M,9,0),0)</f>
        <v>0</v>
      </c>
      <c r="AA269" s="135" t="b">
        <v>1</v>
      </c>
      <c r="AB269" s="135" t="b">
        <v>0</v>
      </c>
      <c r="AC269" s="135" t="b">
        <f t="shared" si="50"/>
        <v>1</v>
      </c>
      <c r="AD269" s="135" t="b">
        <f t="shared" si="51"/>
        <v>0</v>
      </c>
      <c r="AE269" s="135" t="b">
        <f t="shared" si="52"/>
        <v>0</v>
      </c>
      <c r="AF269" s="135" t="b">
        <f>AND(AC269,$V269&lt;=Synthèse!$B$44)</f>
        <v>0</v>
      </c>
      <c r="AG269" s="135" t="b">
        <f>AND(AD269,$V269&lt;=Synthèse!$B$44)</f>
        <v>0</v>
      </c>
      <c r="AH269" s="135" t="b">
        <f>AND(AE269,$V269&lt;=Synthèse!$B$44)</f>
        <v>0</v>
      </c>
      <c r="AI269" s="137" t="b">
        <v>0</v>
      </c>
      <c r="AJ269" s="137" t="b">
        <v>1</v>
      </c>
      <c r="AK269" s="137" t="b">
        <f t="shared" si="53"/>
        <v>0</v>
      </c>
      <c r="AL269" s="137" t="b">
        <f t="shared" si="54"/>
        <v>1</v>
      </c>
      <c r="AM269" s="137" t="b">
        <f>AND(AK269,$V269&lt;=Synthèse!$B$44)</f>
        <v>0</v>
      </c>
      <c r="AN269" s="137" t="b">
        <f>AND(AL269,$V269&lt;=Synthèse!$B$44)</f>
        <v>0</v>
      </c>
    </row>
    <row r="270" spans="1:40">
      <c r="A270" s="17">
        <v>241385</v>
      </c>
      <c r="B270" t="str">
        <f ca="1">VLOOKUP(A270,'Fichier FI (en entrée)'!B:AH,3,0)</f>
        <v>THCWMONOGK</v>
      </c>
      <c r="C270">
        <f t="shared" si="44"/>
        <v>1471</v>
      </c>
      <c r="D270">
        <f t="shared" si="45"/>
        <v>1.7799999999999994</v>
      </c>
      <c r="E270" s="14" t="str">
        <f>VLOOKUP(A270,'Fichier FI (en entrée)'!B:AH,2,0)</f>
        <v>EV</v>
      </c>
      <c r="F270" s="14" t="b">
        <f t="shared" si="46"/>
        <v>1</v>
      </c>
      <c r="G270" s="14" t="b">
        <f>IFERROR(VLOOKUP(A270,'Calculs FA (auto)'!A:F,6,0),FALSE)</f>
        <v>1</v>
      </c>
      <c r="H270" s="14" t="b">
        <f t="shared" si="47"/>
        <v>1</v>
      </c>
      <c r="I270" s="16">
        <f>IFERROR(VLOOKUP(A270,'Moyennes FI (en entrée)'!B:N,7,0),"")</f>
        <v>8.7799999999999994</v>
      </c>
      <c r="J270" s="16">
        <f>IFERROR(VLOOKUP(VLOOKUP(A270,'Fichier FI (en entrée)'!B:AH,33,0),Modificateurs!A$2:B$5,2,0),0)</f>
        <v>1</v>
      </c>
      <c r="K270" s="16">
        <f>IFERROR(VLOOKUP(VLOOKUP(A270,'Redoub FI (en entrée)'!B:N,7,0),Modificateurs!A$8:B$11,2,0),0)</f>
        <v>0</v>
      </c>
      <c r="L270" s="16">
        <f>IFERROR(VLOOKUP(M270,Modificateurs!D$1:E$94,2,0),0)</f>
        <v>-8</v>
      </c>
      <c r="M270" t="str">
        <f>VLOOKUP(A270,'Fichier FI (en entrée)'!B:AH,16,0)&amp;" "&amp;VLOOKUP(A270,'Fichier FI (en entrée)'!B:AH,20,0)&amp;" "&amp;VLOOKUP(A270,'Fichier FI (en entrée)'!B:AH,27,0)&amp;" "&amp;VLOOKUP(A270,'Fichier FI (en entrée)'!B:AH,29,0)</f>
        <v xml:space="preserve">STMG Systèmes d'information et de gestion  </v>
      </c>
      <c r="N270" t="str">
        <f>VLOOKUP(A270,'Fichier FI (en entrée)'!B:AH,8,0)</f>
        <v>En Terminale</v>
      </c>
      <c r="O270" t="b">
        <f>AND(C270&gt;Synthèse!B$8,C270&lt;Synthèse!B$10,NOT(Y270))</f>
        <v>0</v>
      </c>
      <c r="Q270" s="60">
        <f>ROUNDUP(C270/(Synthèse!$B$4+Synthèse!$B$1)*8,0)</f>
        <v>7</v>
      </c>
      <c r="R270" s="60">
        <f>IFERROR(VLOOKUP(A270,'Evaluations (formulaire)'!A:P,6,0)+VLOOKUP(A270,'Evaluations (formulaire)'!A:P,7,0),0)</f>
        <v>0</v>
      </c>
      <c r="S270" s="60">
        <f>IFERROR(VLOOKUP(A270,'Evaluations (formulaire)'!A:P,8,0),0)</f>
        <v>0</v>
      </c>
      <c r="T270" s="60">
        <f>IF(AND(ISBLANK(P270),Q270&lt;=2),Synthèse!$B$41,IF(AND(ISBLANK(P270),Q270&gt;=7),Synthèse!$C$41,R270+S270))</f>
        <v>4.6296296296296294E-3</v>
      </c>
      <c r="U270" s="60">
        <f t="shared" si="48"/>
        <v>1.7846296296296289</v>
      </c>
      <c r="V270" s="60">
        <f t="shared" si="49"/>
        <v>1471</v>
      </c>
      <c r="X270" s="26">
        <v>2048</v>
      </c>
      <c r="Y270" s="26" t="b">
        <f>IFERROR(VLOOKUP(A270,'Calculs FA (auto)'!A:O,15,0),FALSE)</f>
        <v>0</v>
      </c>
      <c r="Z270" s="26">
        <f>IFERROR(VLOOKUP(A270,'Evaluations (formulaire)'!A:M,9,0),0)</f>
        <v>0</v>
      </c>
      <c r="AA270" s="135" t="b">
        <v>1</v>
      </c>
      <c r="AB270" s="135" t="b">
        <v>0</v>
      </c>
      <c r="AC270" s="135" t="b">
        <f t="shared" si="50"/>
        <v>1</v>
      </c>
      <c r="AD270" s="135" t="b">
        <f t="shared" si="51"/>
        <v>0</v>
      </c>
      <c r="AE270" s="135" t="b">
        <f t="shared" si="52"/>
        <v>0</v>
      </c>
      <c r="AF270" s="135" t="b">
        <f>AND(AC270,$V270&lt;=Synthèse!$B$44)</f>
        <v>0</v>
      </c>
      <c r="AG270" s="135" t="b">
        <f>AND(AD270,$V270&lt;=Synthèse!$B$44)</f>
        <v>0</v>
      </c>
      <c r="AH270" s="135" t="b">
        <f>AND(AE270,$V270&lt;=Synthèse!$B$44)</f>
        <v>0</v>
      </c>
      <c r="AI270" s="137" t="b">
        <v>0</v>
      </c>
      <c r="AJ270" s="137" t="b">
        <v>1</v>
      </c>
      <c r="AK270" s="137" t="b">
        <f t="shared" si="53"/>
        <v>0</v>
      </c>
      <c r="AL270" s="137" t="b">
        <f t="shared" si="54"/>
        <v>1</v>
      </c>
      <c r="AM270" s="137" t="b">
        <f>AND(AK270,$V270&lt;=Synthèse!$B$44)</f>
        <v>0</v>
      </c>
      <c r="AN270" s="137" t="b">
        <f>AND(AL270,$V270&lt;=Synthèse!$B$44)</f>
        <v>0</v>
      </c>
    </row>
    <row r="271" spans="1:40">
      <c r="A271" s="17">
        <v>241410</v>
      </c>
      <c r="B271" t="str">
        <f ca="1">VLOOKUP(A271,'Fichier FI (en entrée)'!B:AH,3,0)</f>
        <v>TATRSUEHFA</v>
      </c>
      <c r="C271">
        <f t="shared" si="44"/>
        <v>950</v>
      </c>
      <c r="D271">
        <f t="shared" si="45"/>
        <v>10.74</v>
      </c>
      <c r="E271" s="14" t="str">
        <f>VLOOKUP(A271,'Fichier FI (en entrée)'!B:AH,2,0)</f>
        <v>EV</v>
      </c>
      <c r="F271" s="14" t="b">
        <f t="shared" si="46"/>
        <v>1</v>
      </c>
      <c r="G271" s="14" t="b">
        <f>IFERROR(VLOOKUP(A271,'Calculs FA (auto)'!A:F,6,0),FALSE)</f>
        <v>1</v>
      </c>
      <c r="H271" s="14" t="b">
        <f t="shared" si="47"/>
        <v>1</v>
      </c>
      <c r="I271" s="16">
        <f>IFERROR(VLOOKUP(A271,'Moyennes FI (en entrée)'!B:N,7,0),"")</f>
        <v>12.74</v>
      </c>
      <c r="J271" s="16">
        <f>IFERROR(VLOOKUP(VLOOKUP(A271,'Fichier FI (en entrée)'!B:AH,33,0),Modificateurs!A$2:B$5,2,0),0)</f>
        <v>1</v>
      </c>
      <c r="K271" s="16">
        <f>IFERROR(VLOOKUP(VLOOKUP(A271,'Redoub FI (en entrée)'!B:N,7,0),Modificateurs!A$8:B$11,2,0),0)</f>
        <v>0</v>
      </c>
      <c r="L271" s="16">
        <f>IFERROR(VLOOKUP(M271,Modificateurs!D$1:E$94,2,0),0)</f>
        <v>-3</v>
      </c>
      <c r="M271" t="str">
        <f>VLOOKUP(A271,'Fichier FI (en entrée)'!B:AH,16,0)&amp;" "&amp;VLOOKUP(A271,'Fichier FI (en entrée)'!B:AH,20,0)&amp;" "&amp;VLOOKUP(A271,'Fichier FI (en entrée)'!B:AH,27,0)&amp;" "&amp;VLOOKUP(A271,'Fichier FI (en entrée)'!B:AH,29,0)</f>
        <v xml:space="preserve">ES Mathématiques  </v>
      </c>
      <c r="N271" t="str">
        <f>VLOOKUP(A271,'Fichier FI (en entrée)'!B:AH,8,0)</f>
        <v>En Terminale</v>
      </c>
      <c r="O271" t="b">
        <f>AND(C271&gt;Synthèse!B$8,C271&lt;Synthèse!B$10,NOT(Y271))</f>
        <v>0</v>
      </c>
      <c r="Q271" s="60">
        <f>ROUNDUP(C271/(Synthèse!$B$4+Synthèse!$B$1)*8,0)</f>
        <v>5</v>
      </c>
      <c r="R271" s="60">
        <f>IFERROR(VLOOKUP(A271,'Evaluations (formulaire)'!A:P,6,0)+VLOOKUP(A271,'Evaluations (formulaire)'!A:P,7,0),0)</f>
        <v>0</v>
      </c>
      <c r="S271" s="60">
        <f>IFERROR(VLOOKUP(A271,'Evaluations (formulaire)'!A:P,8,0),0)</f>
        <v>0</v>
      </c>
      <c r="T271" s="60">
        <f>IF(AND(ISBLANK(P271),Q271&lt;=2),Synthèse!$B$41,IF(AND(ISBLANK(P271),Q271&gt;=7),Synthèse!$C$41,R271+S271))</f>
        <v>0</v>
      </c>
      <c r="U271" s="60">
        <f t="shared" si="48"/>
        <v>10.74</v>
      </c>
      <c r="V271" s="60">
        <f t="shared" si="49"/>
        <v>950</v>
      </c>
      <c r="X271" s="26">
        <v>462</v>
      </c>
      <c r="Y271" s="26" t="b">
        <f>IFERROR(VLOOKUP(A271,'Calculs FA (auto)'!A:O,15,0),FALSE)</f>
        <v>1</v>
      </c>
      <c r="Z271" s="26">
        <f>IFERROR(VLOOKUP(A271,'Evaluations (formulaire)'!A:M,9,0),0)</f>
        <v>0</v>
      </c>
      <c r="AA271" s="135" t="b">
        <v>1</v>
      </c>
      <c r="AB271" s="135" t="b">
        <v>0</v>
      </c>
      <c r="AC271" s="135" t="b">
        <f t="shared" si="50"/>
        <v>1</v>
      </c>
      <c r="AD271" s="135" t="b">
        <f t="shared" si="51"/>
        <v>0</v>
      </c>
      <c r="AE271" s="135" t="b">
        <f t="shared" si="52"/>
        <v>0</v>
      </c>
      <c r="AF271" s="135" t="b">
        <f>AND(AC271,$V271&lt;=Synthèse!$B$44)</f>
        <v>0</v>
      </c>
      <c r="AG271" s="135" t="b">
        <f>AND(AD271,$V271&lt;=Synthèse!$B$44)</f>
        <v>0</v>
      </c>
      <c r="AH271" s="135" t="b">
        <f>AND(AE271,$V271&lt;=Synthèse!$B$44)</f>
        <v>0</v>
      </c>
      <c r="AI271" s="137" t="b">
        <v>0</v>
      </c>
      <c r="AJ271" s="137" t="b">
        <v>1</v>
      </c>
      <c r="AK271" s="137" t="b">
        <f t="shared" si="53"/>
        <v>0</v>
      </c>
      <c r="AL271" s="137" t="b">
        <f t="shared" si="54"/>
        <v>1</v>
      </c>
      <c r="AM271" s="137" t="b">
        <f>AND(AK271,$V271&lt;=Synthèse!$B$44)</f>
        <v>0</v>
      </c>
      <c r="AN271" s="137" t="b">
        <f>AND(AL271,$V271&lt;=Synthèse!$B$44)</f>
        <v>0</v>
      </c>
    </row>
    <row r="272" spans="1:40">
      <c r="A272" s="17">
        <v>241460</v>
      </c>
      <c r="B272" t="str">
        <f ca="1">VLOOKUP(A272,'Fichier FI (en entrée)'!B:AH,3,0)</f>
        <v>KIYCTPGQJH</v>
      </c>
      <c r="C272">
        <f t="shared" si="44"/>
        <v>531</v>
      </c>
      <c r="D272">
        <f t="shared" si="45"/>
        <v>13.24</v>
      </c>
      <c r="E272" s="14" t="str">
        <f>VLOOKUP(A272,'Fichier FI (en entrée)'!B:AH,2,0)</f>
        <v>EV</v>
      </c>
      <c r="F272" s="14" t="b">
        <f t="shared" si="46"/>
        <v>1</v>
      </c>
      <c r="G272" s="14" t="b">
        <f>IFERROR(VLOOKUP(A272,'Calculs FA (auto)'!A:F,6,0),FALSE)</f>
        <v>0</v>
      </c>
      <c r="H272" s="14" t="b">
        <f t="shared" si="47"/>
        <v>0</v>
      </c>
      <c r="I272" s="16">
        <f>IFERROR(VLOOKUP(A272,'Moyennes FI (en entrée)'!B:N,7,0),"")</f>
        <v>10.24</v>
      </c>
      <c r="J272" s="16">
        <f>IFERROR(VLOOKUP(VLOOKUP(A272,'Fichier FI (en entrée)'!B:AH,33,0),Modificateurs!A$2:B$5,2,0),0)</f>
        <v>1</v>
      </c>
      <c r="K272" s="16">
        <f>IFERROR(VLOOKUP(VLOOKUP(A272,'Redoub FI (en entrée)'!B:N,7,0),Modificateurs!A$8:B$11,2,0),0)</f>
        <v>0</v>
      </c>
      <c r="L272" s="16">
        <f>IFERROR(VLOOKUP(M272,Modificateurs!D$1:E$94,2,0),0)</f>
        <v>2</v>
      </c>
      <c r="M272" t="str">
        <f>VLOOKUP(A272,'Fichier FI (en entrée)'!B:AH,16,0)&amp;" "&amp;VLOOKUP(A272,'Fichier FI (en entrée)'!B:AH,20,0)&amp;" "&amp;VLOOKUP(A272,'Fichier FI (en entrée)'!B:AH,27,0)&amp;" "&amp;VLOOKUP(A272,'Fichier FI (en entrée)'!B:AH,29,0)</f>
        <v xml:space="preserve">S Physique-chimie  </v>
      </c>
      <c r="N272" t="str">
        <f>VLOOKUP(A272,'Fichier FI (en entrée)'!B:AH,8,0)</f>
        <v>En Terminale</v>
      </c>
      <c r="O272" t="b">
        <f>AND(C272&gt;Synthèse!B$8,C272&lt;Synthèse!B$10,NOT(Y272))</f>
        <v>1</v>
      </c>
      <c r="P272" s="17" t="s">
        <v>2266</v>
      </c>
      <c r="Q272" s="60">
        <f>ROUNDUP(C272/(Synthèse!$B$4+Synthèse!$B$1)*8,0)</f>
        <v>3</v>
      </c>
      <c r="R272" s="60">
        <f>IFERROR(VLOOKUP(A272,'Evaluations (formulaire)'!A:P,6,0)+VLOOKUP(A272,'Evaluations (formulaire)'!A:P,7,0),0)</f>
        <v>0</v>
      </c>
      <c r="S272" s="60">
        <f>IFERROR(VLOOKUP(A272,'Evaluations (formulaire)'!A:P,8,0),0)</f>
        <v>0</v>
      </c>
      <c r="T272" s="60">
        <f>IF(AND(ISBLANK(P272),Q272&lt;=2),Synthèse!$B$41,IF(AND(ISBLANK(P272),Q272&gt;=7),Synthèse!$C$41,R272+S272))</f>
        <v>0</v>
      </c>
      <c r="U272" s="60">
        <f t="shared" si="48"/>
        <v>13.24</v>
      </c>
      <c r="V272" s="60">
        <f t="shared" si="49"/>
        <v>532</v>
      </c>
      <c r="X272" s="26">
        <v>874</v>
      </c>
      <c r="Y272" s="26" t="b">
        <f>IFERROR(VLOOKUP(A272,'Calculs FA (auto)'!A:O,15,0),FALSE)</f>
        <v>0</v>
      </c>
      <c r="Z272" s="26">
        <f>IFERROR(VLOOKUP(A272,'Evaluations (formulaire)'!A:M,9,0),0)</f>
        <v>0</v>
      </c>
      <c r="AA272" s="135" t="b">
        <v>1</v>
      </c>
      <c r="AB272" s="135" t="b">
        <v>0</v>
      </c>
      <c r="AC272" s="135" t="b">
        <f t="shared" si="50"/>
        <v>1</v>
      </c>
      <c r="AD272" s="135" t="b">
        <f t="shared" si="51"/>
        <v>0</v>
      </c>
      <c r="AE272" s="135" t="b">
        <f t="shared" si="52"/>
        <v>0</v>
      </c>
      <c r="AF272" s="135" t="b">
        <f>AND(AC272,$V272&lt;=Synthèse!$B$44)</f>
        <v>1</v>
      </c>
      <c r="AG272" s="135" t="b">
        <f>AND(AD272,$V272&lt;=Synthèse!$B$44)</f>
        <v>0</v>
      </c>
      <c r="AH272" s="135" t="b">
        <f>AND(AE272,$V272&lt;=Synthèse!$B$44)</f>
        <v>0</v>
      </c>
      <c r="AI272" s="137" t="b">
        <v>0</v>
      </c>
      <c r="AJ272" s="137" t="b">
        <v>1</v>
      </c>
      <c r="AK272" s="137" t="b">
        <f t="shared" si="53"/>
        <v>0</v>
      </c>
      <c r="AL272" s="137" t="b">
        <f t="shared" si="54"/>
        <v>1</v>
      </c>
      <c r="AM272" s="137" t="b">
        <f>AND(AK272,$V272&lt;=Synthèse!$B$44)</f>
        <v>0</v>
      </c>
      <c r="AN272" s="137" t="b">
        <f>AND(AL272,$V272&lt;=Synthèse!$B$44)</f>
        <v>1</v>
      </c>
    </row>
    <row r="273" spans="1:40">
      <c r="A273" s="17">
        <v>242362</v>
      </c>
      <c r="B273" t="str">
        <f ca="1">VLOOKUP(A273,'Fichier FI (en entrée)'!B:AH,3,0)</f>
        <v>LRAHKNKHHT</v>
      </c>
      <c r="C273">
        <f t="shared" si="44"/>
        <v>1093</v>
      </c>
      <c r="D273">
        <f t="shared" si="45"/>
        <v>9.41</v>
      </c>
      <c r="E273" s="14" t="str">
        <f>VLOOKUP(A273,'Fichier FI (en entrée)'!B:AH,2,0)</f>
        <v>EV</v>
      </c>
      <c r="F273" s="14" t="b">
        <f t="shared" si="46"/>
        <v>1</v>
      </c>
      <c r="G273" s="14" t="b">
        <f>IFERROR(VLOOKUP(A273,'Calculs FA (auto)'!A:F,6,0),FALSE)</f>
        <v>0</v>
      </c>
      <c r="H273" s="14" t="b">
        <f t="shared" si="47"/>
        <v>0</v>
      </c>
      <c r="I273" s="16">
        <f>IFERROR(VLOOKUP(A273,'Moyennes FI (en entrée)'!B:N,7,0),"")</f>
        <v>8.41</v>
      </c>
      <c r="J273" s="16">
        <f>IFERROR(VLOOKUP(VLOOKUP(A273,'Fichier FI (en entrée)'!B:AH,33,0),Modificateurs!A$2:B$5,2,0),0)</f>
        <v>0</v>
      </c>
      <c r="K273" s="16">
        <f>IFERROR(VLOOKUP(VLOOKUP(A273,'Redoub FI (en entrée)'!B:N,7,0),Modificateurs!A$8:B$11,2,0),0)</f>
        <v>0</v>
      </c>
      <c r="L273" s="16">
        <f>IFERROR(VLOOKUP(M273,Modificateurs!D$1:E$94,2,0),0)</f>
        <v>1</v>
      </c>
      <c r="M273" t="str">
        <f>VLOOKUP(A273,'Fichier FI (en entrée)'!B:AH,16,0)&amp;" "&amp;VLOOKUP(A273,'Fichier FI (en entrée)'!B:AH,20,0)&amp;" "&amp;VLOOKUP(A273,'Fichier FI (en entrée)'!B:AH,27,0)&amp;" "&amp;VLOOKUP(A273,'Fichier FI (en entrée)'!B:AH,29,0)</f>
        <v xml:space="preserve">S Sciences de la vie et de la terre  </v>
      </c>
      <c r="N273" t="str">
        <f>VLOOKUP(A273,'Fichier FI (en entrée)'!B:AH,8,0)</f>
        <v>En Terminale</v>
      </c>
      <c r="O273" t="b">
        <f>AND(C273&gt;Synthèse!B$8,C273&lt;Synthèse!B$10,NOT(Y273))</f>
        <v>1</v>
      </c>
      <c r="Q273" s="60">
        <f>ROUNDUP(C273/(Synthèse!$B$4+Synthèse!$B$1)*8,0)</f>
        <v>6</v>
      </c>
      <c r="R273" s="60">
        <f>IFERROR(VLOOKUP(A273,'Evaluations (formulaire)'!A:P,6,0)+VLOOKUP(A273,'Evaluations (formulaire)'!A:P,7,0),0)</f>
        <v>0</v>
      </c>
      <c r="S273" s="60">
        <f>IFERROR(VLOOKUP(A273,'Evaluations (formulaire)'!A:P,8,0),0)</f>
        <v>0</v>
      </c>
      <c r="T273" s="60">
        <f>IF(AND(ISBLANK(P273),Q273&lt;=2),Synthèse!$B$41,IF(AND(ISBLANK(P273),Q273&gt;=7),Synthèse!$C$41,R273+S273))</f>
        <v>0</v>
      </c>
      <c r="U273" s="60">
        <f t="shared" si="48"/>
        <v>9.41</v>
      </c>
      <c r="V273" s="60">
        <f t="shared" si="49"/>
        <v>1091</v>
      </c>
      <c r="X273" s="26">
        <v>711</v>
      </c>
      <c r="Y273" s="26" t="b">
        <f>IFERROR(VLOOKUP(A273,'Calculs FA (auto)'!A:O,15,0),FALSE)</f>
        <v>0</v>
      </c>
      <c r="Z273" s="26">
        <f>IFERROR(VLOOKUP(A273,'Evaluations (formulaire)'!A:M,9,0),0)</f>
        <v>0</v>
      </c>
      <c r="AA273" s="135" t="b">
        <v>1</v>
      </c>
      <c r="AB273" s="135" t="b">
        <v>0</v>
      </c>
      <c r="AC273" s="135" t="b">
        <f t="shared" si="50"/>
        <v>1</v>
      </c>
      <c r="AD273" s="135" t="b">
        <f t="shared" si="51"/>
        <v>0</v>
      </c>
      <c r="AE273" s="135" t="b">
        <f t="shared" si="52"/>
        <v>0</v>
      </c>
      <c r="AF273" s="135" t="b">
        <f>AND(AC273,$V273&lt;=Synthèse!$B$44)</f>
        <v>0</v>
      </c>
      <c r="AG273" s="135" t="b">
        <f>AND(AD273,$V273&lt;=Synthèse!$B$44)</f>
        <v>0</v>
      </c>
      <c r="AH273" s="135" t="b">
        <f>AND(AE273,$V273&lt;=Synthèse!$B$44)</f>
        <v>0</v>
      </c>
      <c r="AI273" s="137" t="b">
        <v>0</v>
      </c>
      <c r="AJ273" s="137" t="b">
        <v>1</v>
      </c>
      <c r="AK273" s="137" t="b">
        <f t="shared" si="53"/>
        <v>0</v>
      </c>
      <c r="AL273" s="137" t="b">
        <f t="shared" si="54"/>
        <v>1</v>
      </c>
      <c r="AM273" s="137" t="b">
        <f>AND(AK273,$V273&lt;=Synthèse!$B$44)</f>
        <v>0</v>
      </c>
      <c r="AN273" s="137" t="b">
        <f>AND(AL273,$V273&lt;=Synthèse!$B$44)</f>
        <v>0</v>
      </c>
    </row>
    <row r="274" spans="1:40">
      <c r="A274" s="17">
        <v>244744</v>
      </c>
      <c r="B274" t="str">
        <f ca="1">VLOOKUP(A274,'Fichier FI (en entrée)'!B:AH,3,0)</f>
        <v>PJGSDLSCZK</v>
      </c>
      <c r="C274">
        <f t="shared" si="44"/>
        <v>317</v>
      </c>
      <c r="D274">
        <f t="shared" si="45"/>
        <v>14.68</v>
      </c>
      <c r="E274" s="14" t="str">
        <f>VLOOKUP(A274,'Fichier FI (en entrée)'!B:AH,2,0)</f>
        <v>EV</v>
      </c>
      <c r="F274" s="14" t="b">
        <f t="shared" si="46"/>
        <v>1</v>
      </c>
      <c r="G274" s="14" t="b">
        <f>IFERROR(VLOOKUP(A274,'Calculs FA (auto)'!A:F,6,0),FALSE)</f>
        <v>1</v>
      </c>
      <c r="H274" s="14" t="b">
        <f t="shared" si="47"/>
        <v>1</v>
      </c>
      <c r="I274" s="16">
        <f>IFERROR(VLOOKUP(A274,'Moyennes FI (en entrée)'!B:N,7,0),"")</f>
        <v>10.68</v>
      </c>
      <c r="J274" s="16">
        <f>IFERROR(VLOOKUP(VLOOKUP(A274,'Fichier FI (en entrée)'!B:AH,33,0),Modificateurs!A$2:B$5,2,0),0)</f>
        <v>1</v>
      </c>
      <c r="K274" s="16">
        <f>IFERROR(VLOOKUP(VLOOKUP(A274,'Redoub FI (en entrée)'!B:N,7,0),Modificateurs!A$8:B$11,2,0),0)</f>
        <v>0</v>
      </c>
      <c r="L274" s="16">
        <f>IFERROR(VLOOKUP(M274,Modificateurs!D$1:E$94,2,0),0)</f>
        <v>3</v>
      </c>
      <c r="M274" t="str">
        <f>VLOOKUP(A274,'Fichier FI (en entrée)'!B:AH,16,0)&amp;" "&amp;VLOOKUP(A274,'Fichier FI (en entrée)'!B:AH,20,0)&amp;" "&amp;VLOOKUP(A274,'Fichier FI (en entrée)'!B:AH,27,0)&amp;" "&amp;VLOOKUP(A274,'Fichier FI (en entrée)'!B:AH,29,0)</f>
        <v xml:space="preserve">S Informatique et Sciences du numérique  </v>
      </c>
      <c r="N274" t="str">
        <f>VLOOKUP(A274,'Fichier FI (en entrée)'!B:AH,8,0)</f>
        <v>En Terminale</v>
      </c>
      <c r="O274" t="b">
        <f>AND(C274&gt;Synthèse!B$8,C274&lt;Synthèse!B$10,NOT(Y274))</f>
        <v>0</v>
      </c>
      <c r="P274" s="17" t="s">
        <v>2267</v>
      </c>
      <c r="Q274" s="60">
        <f>ROUNDUP(C274/(Synthèse!$B$4+Synthèse!$B$1)*8,0)</f>
        <v>2</v>
      </c>
      <c r="R274" s="60">
        <f>IFERROR(VLOOKUP(A274,'Evaluations (formulaire)'!A:P,6,0)+VLOOKUP(A274,'Evaluations (formulaire)'!A:P,7,0),0)</f>
        <v>0</v>
      </c>
      <c r="S274" s="60">
        <f>IFERROR(VLOOKUP(A274,'Evaluations (formulaire)'!A:P,8,0),0)</f>
        <v>0</v>
      </c>
      <c r="T274" s="60">
        <f>IF(AND(ISBLANK(P274),Q274&lt;=2),Synthèse!$B$41,IF(AND(ISBLANK(P274),Q274&gt;=7),Synthèse!$C$41,R274+S274))</f>
        <v>0</v>
      </c>
      <c r="U274" s="60">
        <f t="shared" si="48"/>
        <v>14.68</v>
      </c>
      <c r="V274" s="60">
        <f t="shared" si="49"/>
        <v>317</v>
      </c>
      <c r="X274" s="26">
        <v>1950</v>
      </c>
      <c r="Y274" s="26" t="b">
        <f>IFERROR(VLOOKUP(A274,'Calculs FA (auto)'!A:O,15,0),FALSE)</f>
        <v>0</v>
      </c>
      <c r="Z274" s="26">
        <f>IFERROR(VLOOKUP(A274,'Evaluations (formulaire)'!A:M,9,0),0)</f>
        <v>0</v>
      </c>
      <c r="AA274" s="135" t="b">
        <v>0</v>
      </c>
      <c r="AB274" s="135" t="b">
        <v>1</v>
      </c>
      <c r="AC274" s="135" t="b">
        <f t="shared" si="50"/>
        <v>0</v>
      </c>
      <c r="AD274" s="135" t="b">
        <f t="shared" si="51"/>
        <v>1</v>
      </c>
      <c r="AE274" s="135" t="b">
        <f t="shared" si="52"/>
        <v>0</v>
      </c>
      <c r="AF274" s="135" t="b">
        <f>AND(AC274,$V274&lt;=Synthèse!$B$44)</f>
        <v>0</v>
      </c>
      <c r="AG274" s="135" t="b">
        <f>AND(AD274,$V274&lt;=Synthèse!$B$44)</f>
        <v>1</v>
      </c>
      <c r="AH274" s="135" t="b">
        <f>AND(AE274,$V274&lt;=Synthèse!$B$44)</f>
        <v>0</v>
      </c>
      <c r="AI274" s="137" t="b">
        <v>1</v>
      </c>
      <c r="AJ274" s="137" t="b">
        <v>0</v>
      </c>
      <c r="AK274" s="137" t="b">
        <f t="shared" si="53"/>
        <v>1</v>
      </c>
      <c r="AL274" s="137" t="b">
        <f t="shared" si="54"/>
        <v>0</v>
      </c>
      <c r="AM274" s="137" t="b">
        <f>AND(AK274,$V274&lt;=Synthèse!$B$44)</f>
        <v>1</v>
      </c>
      <c r="AN274" s="137" t="b">
        <f>AND(AL274,$V274&lt;=Synthèse!$B$44)</f>
        <v>0</v>
      </c>
    </row>
    <row r="275" spans="1:40">
      <c r="A275" s="17">
        <v>247094</v>
      </c>
      <c r="B275" t="str">
        <f ca="1">VLOOKUP(A275,'Fichier FI (en entrée)'!B:AH,3,0)</f>
        <v>LEKQLIKJIK</v>
      </c>
      <c r="C275">
        <f t="shared" si="44"/>
        <v>373</v>
      </c>
      <c r="D275">
        <f t="shared" si="45"/>
        <v>14.31</v>
      </c>
      <c r="E275" s="14" t="str">
        <f>VLOOKUP(A275,'Fichier FI (en entrée)'!B:AH,2,0)</f>
        <v>EV</v>
      </c>
      <c r="F275" s="14" t="b">
        <f t="shared" si="46"/>
        <v>1</v>
      </c>
      <c r="G275" s="14" t="b">
        <f>IFERROR(VLOOKUP(A275,'Calculs FA (auto)'!A:F,6,0),FALSE)</f>
        <v>0</v>
      </c>
      <c r="H275" s="14" t="b">
        <f t="shared" si="47"/>
        <v>0</v>
      </c>
      <c r="I275" s="16">
        <f>IFERROR(VLOOKUP(A275,'Moyennes FI (en entrée)'!B:N,7,0),"")</f>
        <v>11.31</v>
      </c>
      <c r="J275" s="16">
        <f>IFERROR(VLOOKUP(VLOOKUP(A275,'Fichier FI (en entrée)'!B:AH,33,0),Modificateurs!A$2:B$5,2,0),0)</f>
        <v>1</v>
      </c>
      <c r="K275" s="16">
        <f>IFERROR(VLOOKUP(VLOOKUP(A275,'Redoub FI (en entrée)'!B:N,7,0),Modificateurs!A$8:B$11,2,0),0)</f>
        <v>0</v>
      </c>
      <c r="L275" s="16">
        <f>IFERROR(VLOOKUP(M275,Modificateurs!D$1:E$94,2,0),0)</f>
        <v>2</v>
      </c>
      <c r="M275" t="str">
        <f>VLOOKUP(A275,'Fichier FI (en entrée)'!B:AH,16,0)&amp;" "&amp;VLOOKUP(A275,'Fichier FI (en entrée)'!B:AH,20,0)&amp;" "&amp;VLOOKUP(A275,'Fichier FI (en entrée)'!B:AH,27,0)&amp;" "&amp;VLOOKUP(A275,'Fichier FI (en entrée)'!B:AH,29,0)</f>
        <v xml:space="preserve">S Mathématiques  </v>
      </c>
      <c r="N275" t="str">
        <f>VLOOKUP(A275,'Fichier FI (en entrée)'!B:AH,8,0)</f>
        <v>En Terminale</v>
      </c>
      <c r="O275" t="b">
        <f>AND(C275&gt;Synthèse!B$8,C275&lt;Synthèse!B$10,NOT(Y275))</f>
        <v>0</v>
      </c>
      <c r="Q275" s="60">
        <f>ROUNDUP(C275/(Synthèse!$B$4+Synthèse!$B$1)*8,0)</f>
        <v>2</v>
      </c>
      <c r="R275" s="60">
        <f>IFERROR(VLOOKUP(A275,'Evaluations (formulaire)'!A:P,6,0)+VLOOKUP(A275,'Evaluations (formulaire)'!A:P,7,0),0)</f>
        <v>0</v>
      </c>
      <c r="S275" s="60">
        <f>IFERROR(VLOOKUP(A275,'Evaluations (formulaire)'!A:P,8,0),0)</f>
        <v>0</v>
      </c>
      <c r="T275" s="60">
        <f>IF(AND(ISBLANK(P275),Q275&lt;=2),Synthèse!$B$41,IF(AND(ISBLANK(P275),Q275&gt;=7),Synthèse!$C$41,R275+S275))</f>
        <v>4.6511627906976744E-3</v>
      </c>
      <c r="U275" s="60">
        <f t="shared" si="48"/>
        <v>14.314651162790698</v>
      </c>
      <c r="V275" s="60">
        <f t="shared" si="49"/>
        <v>373</v>
      </c>
      <c r="X275" s="26">
        <v>15</v>
      </c>
      <c r="Y275" s="26" t="b">
        <f>IFERROR(VLOOKUP(A275,'Calculs FA (auto)'!A:O,15,0),FALSE)</f>
        <v>0</v>
      </c>
      <c r="Z275" s="26">
        <f>IFERROR(VLOOKUP(A275,'Evaluations (formulaire)'!A:M,9,0),0)</f>
        <v>0</v>
      </c>
      <c r="AA275" s="135" t="b">
        <v>1</v>
      </c>
      <c r="AB275" s="135" t="b">
        <v>0</v>
      </c>
      <c r="AC275" s="135" t="b">
        <f t="shared" si="50"/>
        <v>1</v>
      </c>
      <c r="AD275" s="135" t="b">
        <f t="shared" si="51"/>
        <v>0</v>
      </c>
      <c r="AE275" s="135" t="b">
        <f t="shared" si="52"/>
        <v>0</v>
      </c>
      <c r="AF275" s="135" t="b">
        <f>AND(AC275,$V275&lt;=Synthèse!$B$44)</f>
        <v>1</v>
      </c>
      <c r="AG275" s="135" t="b">
        <f>AND(AD275,$V275&lt;=Synthèse!$B$44)</f>
        <v>0</v>
      </c>
      <c r="AH275" s="135" t="b">
        <f>AND(AE275,$V275&lt;=Synthèse!$B$44)</f>
        <v>0</v>
      </c>
      <c r="AI275" s="137" t="b">
        <v>0</v>
      </c>
      <c r="AJ275" s="137" t="b">
        <v>1</v>
      </c>
      <c r="AK275" s="137" t="b">
        <f t="shared" si="53"/>
        <v>0</v>
      </c>
      <c r="AL275" s="137" t="b">
        <f t="shared" si="54"/>
        <v>1</v>
      </c>
      <c r="AM275" s="137" t="b">
        <f>AND(AK275,$V275&lt;=Synthèse!$B$44)</f>
        <v>0</v>
      </c>
      <c r="AN275" s="137" t="b">
        <f>AND(AL275,$V275&lt;=Synthèse!$B$44)</f>
        <v>1</v>
      </c>
    </row>
    <row r="276" spans="1:40">
      <c r="A276" s="17">
        <v>247589</v>
      </c>
      <c r="B276" t="str">
        <f ca="1">VLOOKUP(A276,'Fichier FI (en entrée)'!B:AH,3,0)</f>
        <v>EQPALREADK</v>
      </c>
      <c r="C276">
        <f t="shared" si="44"/>
        <v>1510</v>
      </c>
      <c r="D276">
        <f t="shared" si="45"/>
        <v>0.78999999999999915</v>
      </c>
      <c r="E276" s="14" t="str">
        <f>VLOOKUP(A276,'Fichier FI (en entrée)'!B:AH,2,0)</f>
        <v>EV</v>
      </c>
      <c r="F276" s="14" t="b">
        <f t="shared" si="46"/>
        <v>1</v>
      </c>
      <c r="G276" s="14" t="b">
        <f>IFERROR(VLOOKUP(A276,'Calculs FA (auto)'!A:F,6,0),FALSE)</f>
        <v>0</v>
      </c>
      <c r="H276" s="14" t="b">
        <f t="shared" si="47"/>
        <v>0</v>
      </c>
      <c r="I276" s="16">
        <f>IFERROR(VLOOKUP(A276,'Moyennes FI (en entrée)'!B:N,7,0),"")</f>
        <v>11.79</v>
      </c>
      <c r="J276" s="16">
        <f>IFERROR(VLOOKUP(VLOOKUP(A276,'Fichier FI (en entrée)'!B:AH,33,0),Modificateurs!A$2:B$5,2,0),0)</f>
        <v>1</v>
      </c>
      <c r="K276" s="16">
        <f>IFERROR(VLOOKUP(VLOOKUP(A276,'Redoub FI (en entrée)'!B:N,7,0),Modificateurs!A$8:B$11,2,0),0)</f>
        <v>0</v>
      </c>
      <c r="L276" s="16">
        <f>IFERROR(VLOOKUP(M276,Modificateurs!D$1:E$94,2,0),0)</f>
        <v>-12</v>
      </c>
      <c r="M276" t="str">
        <f>VLOOKUP(A276,'Fichier FI (en entrée)'!B:AH,16,0)&amp;" "&amp;VLOOKUP(A276,'Fichier FI (en entrée)'!B:AH,20,0)&amp;" "&amp;VLOOKUP(A276,'Fichier FI (en entrée)'!B:AH,27,0)&amp;" "&amp;VLOOKUP(A276,'Fichier FI (en entrée)'!B:AH,29,0)</f>
        <v xml:space="preserve">STMG Gestion et Finance  </v>
      </c>
      <c r="N276" t="str">
        <f>VLOOKUP(A276,'Fichier FI (en entrée)'!B:AH,8,0)</f>
        <v>En Terminale</v>
      </c>
      <c r="O276" t="b">
        <f>AND(C276&gt;Synthèse!B$8,C276&lt;Synthèse!B$10,NOT(Y276))</f>
        <v>0</v>
      </c>
      <c r="Q276" s="60">
        <f>ROUNDUP(C276/(Synthèse!$B$4+Synthèse!$B$1)*8,0)</f>
        <v>8</v>
      </c>
      <c r="R276" s="60">
        <f>IFERROR(VLOOKUP(A276,'Evaluations (formulaire)'!A:P,6,0)+VLOOKUP(A276,'Evaluations (formulaire)'!A:P,7,0),0)</f>
        <v>0</v>
      </c>
      <c r="S276" s="60">
        <f>IFERROR(VLOOKUP(A276,'Evaluations (formulaire)'!A:P,8,0),0)</f>
        <v>0</v>
      </c>
      <c r="T276" s="60">
        <f>IF(AND(ISBLANK(P276),Q276&lt;=2),Synthèse!$B$41,IF(AND(ISBLANK(P276),Q276&gt;=7),Synthèse!$C$41,R276+S276))</f>
        <v>4.6296296296296294E-3</v>
      </c>
      <c r="U276" s="60">
        <f t="shared" si="48"/>
        <v>0.7946296296296288</v>
      </c>
      <c r="V276" s="60">
        <f t="shared" si="49"/>
        <v>1509</v>
      </c>
      <c r="X276" s="26">
        <v>344</v>
      </c>
      <c r="Y276" s="26" t="b">
        <f>IFERROR(VLOOKUP(A276,'Calculs FA (auto)'!A:O,15,0),FALSE)</f>
        <v>0</v>
      </c>
      <c r="Z276" s="26">
        <f>IFERROR(VLOOKUP(A276,'Evaluations (formulaire)'!A:M,9,0),0)</f>
        <v>0</v>
      </c>
      <c r="AA276" s="135" t="b">
        <v>1</v>
      </c>
      <c r="AB276" s="135" t="b">
        <v>0</v>
      </c>
      <c r="AC276" s="135" t="b">
        <f t="shared" si="50"/>
        <v>1</v>
      </c>
      <c r="AD276" s="135" t="b">
        <f t="shared" si="51"/>
        <v>0</v>
      </c>
      <c r="AE276" s="135" t="b">
        <f t="shared" si="52"/>
        <v>0</v>
      </c>
      <c r="AF276" s="135" t="b">
        <f>AND(AC276,$V276&lt;=Synthèse!$B$44)</f>
        <v>0</v>
      </c>
      <c r="AG276" s="135" t="b">
        <f>AND(AD276,$V276&lt;=Synthèse!$B$44)</f>
        <v>0</v>
      </c>
      <c r="AH276" s="135" t="b">
        <f>AND(AE276,$V276&lt;=Synthèse!$B$44)</f>
        <v>0</v>
      </c>
      <c r="AI276" s="137" t="b">
        <v>0</v>
      </c>
      <c r="AJ276" s="137" t="b">
        <v>1</v>
      </c>
      <c r="AK276" s="137" t="b">
        <f t="shared" si="53"/>
        <v>0</v>
      </c>
      <c r="AL276" s="137" t="b">
        <f t="shared" si="54"/>
        <v>1</v>
      </c>
      <c r="AM276" s="137" t="b">
        <f>AND(AK276,$V276&lt;=Synthèse!$B$44)</f>
        <v>0</v>
      </c>
      <c r="AN276" s="137" t="b">
        <f>AND(AL276,$V276&lt;=Synthèse!$B$44)</f>
        <v>0</v>
      </c>
    </row>
    <row r="277" spans="1:40">
      <c r="A277" s="17">
        <v>247591</v>
      </c>
      <c r="B277" t="str">
        <f ca="1">VLOOKUP(A277,'Fichier FI (en entrée)'!B:AH,3,0)</f>
        <v>TKFUQSXWKZ</v>
      </c>
      <c r="C277">
        <f t="shared" si="44"/>
        <v>1466</v>
      </c>
      <c r="D277">
        <f t="shared" si="45"/>
        <v>1.8599999999999994</v>
      </c>
      <c r="E277" s="14" t="str">
        <f>VLOOKUP(A277,'Fichier FI (en entrée)'!B:AH,2,0)</f>
        <v>EV</v>
      </c>
      <c r="F277" s="14" t="b">
        <f t="shared" si="46"/>
        <v>1</v>
      </c>
      <c r="G277" s="14" t="b">
        <f>IFERROR(VLOOKUP(A277,'Calculs FA (auto)'!A:F,6,0),FALSE)</f>
        <v>0</v>
      </c>
      <c r="H277" s="14" t="b">
        <f t="shared" si="47"/>
        <v>0</v>
      </c>
      <c r="I277" s="16">
        <f>IFERROR(VLOOKUP(A277,'Moyennes FI (en entrée)'!B:N,7,0),"")</f>
        <v>10.86</v>
      </c>
      <c r="J277" s="16">
        <f>IFERROR(VLOOKUP(VLOOKUP(A277,'Fichier FI (en entrée)'!B:AH,33,0),Modificateurs!A$2:B$5,2,0),0)</f>
        <v>3</v>
      </c>
      <c r="K277" s="16">
        <f>IFERROR(VLOOKUP(VLOOKUP(A277,'Redoub FI (en entrée)'!B:N,7,0),Modificateurs!A$8:B$11,2,0),0)</f>
        <v>0</v>
      </c>
      <c r="L277" s="16">
        <f>IFERROR(VLOOKUP(M277,Modificateurs!D$1:E$94,2,0),0)</f>
        <v>-12</v>
      </c>
      <c r="M277" t="str">
        <f>VLOOKUP(A277,'Fichier FI (en entrée)'!B:AH,16,0)&amp;" "&amp;VLOOKUP(A277,'Fichier FI (en entrée)'!B:AH,20,0)&amp;" "&amp;VLOOKUP(A277,'Fichier FI (en entrée)'!B:AH,27,0)&amp;" "&amp;VLOOKUP(A277,'Fichier FI (en entrée)'!B:AH,29,0)</f>
        <v xml:space="preserve">STMG Gestion et Finance  </v>
      </c>
      <c r="N277" t="str">
        <f>VLOOKUP(A277,'Fichier FI (en entrée)'!B:AH,8,0)</f>
        <v>En Terminale</v>
      </c>
      <c r="O277" t="b">
        <f>AND(C277&gt;Synthèse!B$8,C277&lt;Synthèse!B$10,NOT(Y277))</f>
        <v>0</v>
      </c>
      <c r="Q277" s="60">
        <f>ROUNDUP(C277/(Synthèse!$B$4+Synthèse!$B$1)*8,0)</f>
        <v>7</v>
      </c>
      <c r="R277" s="60">
        <f>IFERROR(VLOOKUP(A277,'Evaluations (formulaire)'!A:P,6,0)+VLOOKUP(A277,'Evaluations (formulaire)'!A:P,7,0),0)</f>
        <v>0</v>
      </c>
      <c r="S277" s="60">
        <f>IFERROR(VLOOKUP(A277,'Evaluations (formulaire)'!A:P,8,0),0)</f>
        <v>0</v>
      </c>
      <c r="T277" s="60">
        <f>IF(AND(ISBLANK(P277),Q277&lt;=2),Synthèse!$B$41,IF(AND(ISBLANK(P277),Q277&gt;=7),Synthèse!$C$41,R277+S277))</f>
        <v>4.6296296296296294E-3</v>
      </c>
      <c r="U277" s="60">
        <f t="shared" si="48"/>
        <v>1.864629629629629</v>
      </c>
      <c r="V277" s="60">
        <f t="shared" si="49"/>
        <v>1466</v>
      </c>
      <c r="X277" s="26">
        <v>854</v>
      </c>
      <c r="Y277" s="26" t="b">
        <f>IFERROR(VLOOKUP(A277,'Calculs FA (auto)'!A:O,15,0),FALSE)</f>
        <v>0</v>
      </c>
      <c r="Z277" s="26">
        <f>IFERROR(VLOOKUP(A277,'Evaluations (formulaire)'!A:M,9,0),0)</f>
        <v>0</v>
      </c>
      <c r="AA277" s="135" t="b">
        <v>1</v>
      </c>
      <c r="AB277" s="135" t="b">
        <v>0</v>
      </c>
      <c r="AC277" s="135" t="b">
        <f t="shared" si="50"/>
        <v>1</v>
      </c>
      <c r="AD277" s="135" t="b">
        <f t="shared" si="51"/>
        <v>0</v>
      </c>
      <c r="AE277" s="135" t="b">
        <f t="shared" si="52"/>
        <v>0</v>
      </c>
      <c r="AF277" s="135" t="b">
        <f>AND(AC277,$V277&lt;=Synthèse!$B$44)</f>
        <v>0</v>
      </c>
      <c r="AG277" s="135" t="b">
        <f>AND(AD277,$V277&lt;=Synthèse!$B$44)</f>
        <v>0</v>
      </c>
      <c r="AH277" s="135" t="b">
        <f>AND(AE277,$V277&lt;=Synthèse!$B$44)</f>
        <v>0</v>
      </c>
      <c r="AI277" s="137" t="b">
        <v>0</v>
      </c>
      <c r="AJ277" s="137" t="b">
        <v>1</v>
      </c>
      <c r="AK277" s="137" t="b">
        <f t="shared" si="53"/>
        <v>0</v>
      </c>
      <c r="AL277" s="137" t="b">
        <f t="shared" si="54"/>
        <v>1</v>
      </c>
      <c r="AM277" s="137" t="b">
        <f>AND(AK277,$V277&lt;=Synthèse!$B$44)</f>
        <v>0</v>
      </c>
      <c r="AN277" s="137" t="b">
        <f>AND(AL277,$V277&lt;=Synthèse!$B$44)</f>
        <v>0</v>
      </c>
    </row>
    <row r="278" spans="1:40">
      <c r="A278" s="17">
        <v>247600</v>
      </c>
      <c r="B278" t="str">
        <f ca="1">VLOOKUP(A278,'Fichier FI (en entrée)'!B:AH,3,0)</f>
        <v>MXGXYRYXMR</v>
      </c>
      <c r="C278">
        <f t="shared" si="44"/>
        <v>2097</v>
      </c>
      <c r="D278">
        <f t="shared" si="45"/>
        <v>-100</v>
      </c>
      <c r="E278" s="14" t="str">
        <f>VLOOKUP(A278,'Fichier FI (en entrée)'!B:AH,2,0)</f>
        <v>ENV</v>
      </c>
      <c r="F278" s="14" t="b">
        <f t="shared" si="46"/>
        <v>0</v>
      </c>
      <c r="G278" s="14" t="b">
        <f>IFERROR(VLOOKUP(A278,'Calculs FA (auto)'!A:F,6,0),FALSE)</f>
        <v>0</v>
      </c>
      <c r="H278" s="14" t="b">
        <f t="shared" si="47"/>
        <v>0</v>
      </c>
      <c r="I278" s="16" t="str">
        <f>IFERROR(VLOOKUP(A278,'Moyennes FI (en entrée)'!B:N,7,0),"")</f>
        <v/>
      </c>
      <c r="J278" s="16">
        <f>IFERROR(VLOOKUP(VLOOKUP(A278,'Fichier FI (en entrée)'!B:AH,33,0),Modificateurs!A$2:B$5,2,0),0)</f>
        <v>1</v>
      </c>
      <c r="K278" s="16">
        <f>IFERROR(VLOOKUP(VLOOKUP(A278,'Redoub FI (en entrée)'!B:N,7,0),Modificateurs!A$8:B$11,2,0),0)</f>
        <v>0</v>
      </c>
      <c r="L278" s="16">
        <f>IFERROR(VLOOKUP(M278,Modificateurs!D$1:E$94,2,0),0)</f>
        <v>2</v>
      </c>
      <c r="M278" t="str">
        <f>VLOOKUP(A278,'Fichier FI (en entrée)'!B:AH,16,0)&amp;" "&amp;VLOOKUP(A278,'Fichier FI (en entrée)'!B:AH,20,0)&amp;" "&amp;VLOOKUP(A278,'Fichier FI (en entrée)'!B:AH,27,0)&amp;" "&amp;VLOOKUP(A278,'Fichier FI (en entrée)'!B:AH,29,0)</f>
        <v xml:space="preserve">S Physique-chimie  </v>
      </c>
      <c r="N278" t="str">
        <f>VLOOKUP(A278,'Fichier FI (en entrée)'!B:AH,8,0)</f>
        <v>En Terminale</v>
      </c>
      <c r="O278" t="b">
        <f>AND(C278&gt;Synthèse!B$8,C278&lt;Synthèse!B$10,NOT(Y278))</f>
        <v>0</v>
      </c>
      <c r="Q278" s="60">
        <f>ROUNDUP(C278/(Synthèse!$B$4+Synthèse!$B$1)*8,0)</f>
        <v>10</v>
      </c>
      <c r="R278" s="60">
        <f>IFERROR(VLOOKUP(A278,'Evaluations (formulaire)'!A:P,6,0)+VLOOKUP(A278,'Evaluations (formulaire)'!A:P,7,0),0)</f>
        <v>0</v>
      </c>
      <c r="S278" s="60">
        <f>IFERROR(VLOOKUP(A278,'Evaluations (formulaire)'!A:P,8,0),0)</f>
        <v>0</v>
      </c>
      <c r="T278" s="60">
        <f>IF(AND(ISBLANK(P278),Q278&lt;=2),Synthèse!$B$41,IF(AND(ISBLANK(P278),Q278&gt;=7),Synthèse!$C$41,R278+S278))</f>
        <v>4.6296296296296294E-3</v>
      </c>
      <c r="U278" s="60">
        <f t="shared" si="48"/>
        <v>-99.995370370370367</v>
      </c>
      <c r="V278" s="60">
        <f t="shared" si="49"/>
        <v>1983</v>
      </c>
      <c r="X278" s="26">
        <v>566</v>
      </c>
      <c r="Y278" s="26" t="b">
        <f>IFERROR(VLOOKUP(A278,'Calculs FA (auto)'!A:O,15,0),FALSE)</f>
        <v>0</v>
      </c>
      <c r="Z278" s="26">
        <f>IFERROR(VLOOKUP(A278,'Evaluations (formulaire)'!A:M,9,0),0)</f>
        <v>0</v>
      </c>
      <c r="AA278" s="135" t="b">
        <v>1</v>
      </c>
      <c r="AB278" s="135" t="b">
        <v>0</v>
      </c>
      <c r="AC278" s="135" t="b">
        <f t="shared" si="50"/>
        <v>0</v>
      </c>
      <c r="AD278" s="135" t="b">
        <f t="shared" si="51"/>
        <v>0</v>
      </c>
      <c r="AE278" s="135" t="b">
        <f t="shared" si="52"/>
        <v>0</v>
      </c>
      <c r="AF278" s="135" t="b">
        <f>AND(AC278,$V278&lt;=Synthèse!$B$44)</f>
        <v>0</v>
      </c>
      <c r="AG278" s="135" t="b">
        <f>AND(AD278,$V278&lt;=Synthèse!$B$44)</f>
        <v>0</v>
      </c>
      <c r="AH278" s="135" t="b">
        <f>AND(AE278,$V278&lt;=Synthèse!$B$44)</f>
        <v>0</v>
      </c>
      <c r="AI278" s="137" t="b">
        <v>0</v>
      </c>
      <c r="AJ278" s="137" t="b">
        <v>1</v>
      </c>
      <c r="AK278" s="137" t="b">
        <f t="shared" si="53"/>
        <v>0</v>
      </c>
      <c r="AL278" s="137" t="b">
        <f t="shared" si="54"/>
        <v>0</v>
      </c>
      <c r="AM278" s="137" t="b">
        <f>AND(AK278,$V278&lt;=Synthèse!$B$44)</f>
        <v>0</v>
      </c>
      <c r="AN278" s="137" t="b">
        <f>AND(AL278,$V278&lt;=Synthèse!$B$44)</f>
        <v>0</v>
      </c>
    </row>
    <row r="279" spans="1:40">
      <c r="A279" s="17">
        <v>247608</v>
      </c>
      <c r="B279" t="str">
        <f ca="1">VLOOKUP(A279,'Fichier FI (en entrée)'!B:AH,3,0)</f>
        <v>YXNIOKZFXS</v>
      </c>
      <c r="C279">
        <f t="shared" si="44"/>
        <v>1075</v>
      </c>
      <c r="D279">
        <f t="shared" si="45"/>
        <v>9.61</v>
      </c>
      <c r="E279" s="14" t="str">
        <f>VLOOKUP(A279,'Fichier FI (en entrée)'!B:AH,2,0)</f>
        <v>EV</v>
      </c>
      <c r="F279" s="14" t="b">
        <f t="shared" si="46"/>
        <v>1</v>
      </c>
      <c r="G279" s="14" t="b">
        <f>IFERROR(VLOOKUP(A279,'Calculs FA (auto)'!A:F,6,0),FALSE)</f>
        <v>0</v>
      </c>
      <c r="H279" s="14" t="b">
        <f t="shared" si="47"/>
        <v>0</v>
      </c>
      <c r="I279" s="16">
        <f>IFERROR(VLOOKUP(A279,'Moyennes FI (en entrée)'!B:N,7,0),"")</f>
        <v>7.61</v>
      </c>
      <c r="J279" s="16">
        <f>IFERROR(VLOOKUP(VLOOKUP(A279,'Fichier FI (en entrée)'!B:AH,33,0),Modificateurs!A$2:B$5,2,0),0)</f>
        <v>0</v>
      </c>
      <c r="K279" s="16">
        <f>IFERROR(VLOOKUP(VLOOKUP(A279,'Redoub FI (en entrée)'!B:N,7,0),Modificateurs!A$8:B$11,2,0),0)</f>
        <v>0</v>
      </c>
      <c r="L279" s="16">
        <f>IFERROR(VLOOKUP(M279,Modificateurs!D$1:E$94,2,0),0)</f>
        <v>2</v>
      </c>
      <c r="M279" t="str">
        <f>VLOOKUP(A279,'Fichier FI (en entrée)'!B:AH,16,0)&amp;" "&amp;VLOOKUP(A279,'Fichier FI (en entrée)'!B:AH,20,0)&amp;" "&amp;VLOOKUP(A279,'Fichier FI (en entrée)'!B:AH,27,0)&amp;" "&amp;VLOOKUP(A279,'Fichier FI (en entrée)'!B:AH,29,0)</f>
        <v xml:space="preserve">S Physique-chimie  </v>
      </c>
      <c r="N279" t="str">
        <f>VLOOKUP(A279,'Fichier FI (en entrée)'!B:AH,8,0)</f>
        <v>En Terminale</v>
      </c>
      <c r="O279" t="b">
        <f>AND(C279&gt;Synthèse!B$8,C279&lt;Synthèse!B$10,NOT(Y279))</f>
        <v>1</v>
      </c>
      <c r="Q279" s="60">
        <f>ROUNDUP(C279/(Synthèse!$B$4+Synthèse!$B$1)*8,0)</f>
        <v>5</v>
      </c>
      <c r="R279" s="60">
        <f>IFERROR(VLOOKUP(A279,'Evaluations (formulaire)'!A:P,6,0)+VLOOKUP(A279,'Evaluations (formulaire)'!A:P,7,0),0)</f>
        <v>0</v>
      </c>
      <c r="S279" s="60">
        <f>IFERROR(VLOOKUP(A279,'Evaluations (formulaire)'!A:P,8,0),0)</f>
        <v>0</v>
      </c>
      <c r="T279" s="60">
        <f>IF(AND(ISBLANK(P279),Q279&lt;=2),Synthèse!$B$41,IF(AND(ISBLANK(P279),Q279&gt;=7),Synthèse!$C$41,R279+S279))</f>
        <v>0</v>
      </c>
      <c r="U279" s="60">
        <f t="shared" si="48"/>
        <v>9.61</v>
      </c>
      <c r="V279" s="60">
        <f t="shared" si="49"/>
        <v>1073</v>
      </c>
      <c r="X279" s="26">
        <v>1186</v>
      </c>
      <c r="Y279" s="26" t="b">
        <f>IFERROR(VLOOKUP(A279,'Calculs FA (auto)'!A:O,15,0),FALSE)</f>
        <v>0</v>
      </c>
      <c r="Z279" s="26">
        <f>IFERROR(VLOOKUP(A279,'Evaluations (formulaire)'!A:M,9,0),0)</f>
        <v>0</v>
      </c>
      <c r="AA279" s="135" t="b">
        <v>1</v>
      </c>
      <c r="AB279" s="135" t="b">
        <v>0</v>
      </c>
      <c r="AC279" s="135" t="b">
        <f t="shared" si="50"/>
        <v>1</v>
      </c>
      <c r="AD279" s="135" t="b">
        <f t="shared" si="51"/>
        <v>0</v>
      </c>
      <c r="AE279" s="135" t="b">
        <f t="shared" si="52"/>
        <v>0</v>
      </c>
      <c r="AF279" s="135" t="b">
        <f>AND(AC279,$V279&lt;=Synthèse!$B$44)</f>
        <v>0</v>
      </c>
      <c r="AG279" s="135" t="b">
        <f>AND(AD279,$V279&lt;=Synthèse!$B$44)</f>
        <v>0</v>
      </c>
      <c r="AH279" s="135" t="b">
        <f>AND(AE279,$V279&lt;=Synthèse!$B$44)</f>
        <v>0</v>
      </c>
      <c r="AI279" s="137" t="b">
        <v>0</v>
      </c>
      <c r="AJ279" s="137" t="b">
        <v>1</v>
      </c>
      <c r="AK279" s="137" t="b">
        <f t="shared" si="53"/>
        <v>0</v>
      </c>
      <c r="AL279" s="137" t="b">
        <f t="shared" si="54"/>
        <v>1</v>
      </c>
      <c r="AM279" s="137" t="b">
        <f>AND(AK279,$V279&lt;=Synthèse!$B$44)</f>
        <v>0</v>
      </c>
      <c r="AN279" s="137" t="b">
        <f>AND(AL279,$V279&lt;=Synthèse!$B$44)</f>
        <v>0</v>
      </c>
    </row>
    <row r="280" spans="1:40">
      <c r="A280" s="17">
        <v>247639</v>
      </c>
      <c r="B280" t="str">
        <f ca="1">VLOOKUP(A280,'Fichier FI (en entrée)'!B:AH,3,0)</f>
        <v>WLOKWPQVOV</v>
      </c>
      <c r="C280">
        <f t="shared" si="44"/>
        <v>2097</v>
      </c>
      <c r="D280">
        <f t="shared" si="45"/>
        <v>-100</v>
      </c>
      <c r="E280" s="14" t="str">
        <f>VLOOKUP(A280,'Fichier FI (en entrée)'!B:AH,2,0)</f>
        <v>ENV</v>
      </c>
      <c r="F280" s="14" t="b">
        <f t="shared" si="46"/>
        <v>0</v>
      </c>
      <c r="G280" s="14" t="b">
        <f>IFERROR(VLOOKUP(A280,'Calculs FA (auto)'!A:F,6,0),FALSE)</f>
        <v>0</v>
      </c>
      <c r="H280" s="14" t="b">
        <f t="shared" si="47"/>
        <v>0</v>
      </c>
      <c r="I280" s="16" t="str">
        <f>IFERROR(VLOOKUP(A280,'Moyennes FI (en entrée)'!B:N,7,0),"")</f>
        <v/>
      </c>
      <c r="J280" s="16">
        <f>IFERROR(VLOOKUP(VLOOKUP(A280,'Fichier FI (en entrée)'!B:AH,33,0),Modificateurs!A$2:B$5,2,0),0)</f>
        <v>1</v>
      </c>
      <c r="K280" s="16">
        <f>IFERROR(VLOOKUP(VLOOKUP(A280,'Redoub FI (en entrée)'!B:N,7,0),Modificateurs!A$8:B$11,2,0),0)</f>
        <v>0</v>
      </c>
      <c r="L280" s="16">
        <f>IFERROR(VLOOKUP(M280,Modificateurs!D$1:E$94,2,0),0)</f>
        <v>-12</v>
      </c>
      <c r="M280" t="str">
        <f>VLOOKUP(A280,'Fichier FI (en entrée)'!B:AH,16,0)&amp;" "&amp;VLOOKUP(A280,'Fichier FI (en entrée)'!B:AH,20,0)&amp;" "&amp;VLOOKUP(A280,'Fichier FI (en entrée)'!B:AH,27,0)&amp;" "&amp;VLOOKUP(A280,'Fichier FI (en entrée)'!B:AH,29,0)</f>
        <v xml:space="preserve">STMG Mercatique  </v>
      </c>
      <c r="N280" t="str">
        <f>VLOOKUP(A280,'Fichier FI (en entrée)'!B:AH,8,0)</f>
        <v>En Terminale</v>
      </c>
      <c r="O280" t="b">
        <f>AND(C280&gt;Synthèse!B$8,C280&lt;Synthèse!B$10,NOT(Y280))</f>
        <v>0</v>
      </c>
      <c r="P280" t="s">
        <v>2263</v>
      </c>
      <c r="Q280" s="60">
        <f>ROUNDUP(C280/(Synthèse!$B$4+Synthèse!$B$1)*8,0)</f>
        <v>10</v>
      </c>
      <c r="R280" s="60">
        <f>IFERROR(VLOOKUP(A280,'Evaluations (formulaire)'!A:P,6,0)+VLOOKUP(A280,'Evaluations (formulaire)'!A:P,7,0),0)</f>
        <v>0</v>
      </c>
      <c r="S280" s="60">
        <f>IFERROR(VLOOKUP(A280,'Evaluations (formulaire)'!A:P,8,0),0)</f>
        <v>0</v>
      </c>
      <c r="T280" s="60">
        <f>IF(AND(ISBLANK(P280),Q280&lt;=2),Synthèse!$B$41,IF(AND(ISBLANK(P280),Q280&gt;=7),Synthèse!$C$41,R280+S280))</f>
        <v>0</v>
      </c>
      <c r="U280" s="60">
        <f t="shared" si="48"/>
        <v>-100</v>
      </c>
      <c r="V280" s="60">
        <f t="shared" si="49"/>
        <v>2096</v>
      </c>
      <c r="X280" s="26">
        <v>242</v>
      </c>
      <c r="Y280" s="26" t="b">
        <f>IFERROR(VLOOKUP(A280,'Calculs FA (auto)'!A:O,15,0),FALSE)</f>
        <v>0</v>
      </c>
      <c r="Z280" s="26">
        <f>IFERROR(VLOOKUP(A280,'Evaluations (formulaire)'!A:M,9,0),0)</f>
        <v>0</v>
      </c>
      <c r="AA280" s="135" t="b">
        <v>0</v>
      </c>
      <c r="AB280" s="135" t="b">
        <v>1</v>
      </c>
      <c r="AC280" s="135" t="b">
        <f t="shared" si="50"/>
        <v>0</v>
      </c>
      <c r="AD280" s="135" t="b">
        <f t="shared" si="51"/>
        <v>0</v>
      </c>
      <c r="AE280" s="135" t="b">
        <f t="shared" si="52"/>
        <v>0</v>
      </c>
      <c r="AF280" s="135" t="b">
        <f>AND(AC280,$V280&lt;=Synthèse!$B$44)</f>
        <v>0</v>
      </c>
      <c r="AG280" s="135" t="b">
        <f>AND(AD280,$V280&lt;=Synthèse!$B$44)</f>
        <v>0</v>
      </c>
      <c r="AH280" s="135" t="b">
        <f>AND(AE280,$V280&lt;=Synthèse!$B$44)</f>
        <v>0</v>
      </c>
      <c r="AI280" s="137" t="b">
        <v>1</v>
      </c>
      <c r="AJ280" s="137" t="b">
        <v>0</v>
      </c>
      <c r="AK280" s="137" t="b">
        <f t="shared" si="53"/>
        <v>0</v>
      </c>
      <c r="AL280" s="137" t="b">
        <f t="shared" si="54"/>
        <v>0</v>
      </c>
      <c r="AM280" s="137" t="b">
        <f>AND(AK280,$V280&lt;=Synthèse!$B$44)</f>
        <v>0</v>
      </c>
      <c r="AN280" s="137" t="b">
        <f>AND(AL280,$V280&lt;=Synthèse!$B$44)</f>
        <v>0</v>
      </c>
    </row>
    <row r="281" spans="1:40">
      <c r="A281" s="17">
        <v>247652</v>
      </c>
      <c r="B281" t="str">
        <f ca="1">VLOOKUP(A281,'Fichier FI (en entrée)'!B:AH,3,0)</f>
        <v>XCVIPDLPIT</v>
      </c>
      <c r="C281">
        <f t="shared" si="44"/>
        <v>213</v>
      </c>
      <c r="D281">
        <f t="shared" si="45"/>
        <v>15.76</v>
      </c>
      <c r="E281" s="14" t="str">
        <f>VLOOKUP(A281,'Fichier FI (en entrée)'!B:AH,2,0)</f>
        <v>EV</v>
      </c>
      <c r="F281" s="14" t="b">
        <f t="shared" si="46"/>
        <v>1</v>
      </c>
      <c r="G281" s="14" t="b">
        <f>IFERROR(VLOOKUP(A281,'Calculs FA (auto)'!A:F,6,0),FALSE)</f>
        <v>1</v>
      </c>
      <c r="H281" s="14" t="b">
        <f t="shared" si="47"/>
        <v>1</v>
      </c>
      <c r="I281" s="16">
        <f>IFERROR(VLOOKUP(A281,'Moyennes FI (en entrée)'!B:N,7,0),"")</f>
        <v>12.76</v>
      </c>
      <c r="J281" s="16">
        <f>IFERROR(VLOOKUP(VLOOKUP(A281,'Fichier FI (en entrée)'!B:AH,33,0),Modificateurs!A$2:B$5,2,0),0)</f>
        <v>1</v>
      </c>
      <c r="K281" s="16">
        <f>IFERROR(VLOOKUP(VLOOKUP(A281,'Redoub FI (en entrée)'!B:N,7,0),Modificateurs!A$8:B$11,2,0),0)</f>
        <v>0</v>
      </c>
      <c r="L281" s="16">
        <f>IFERROR(VLOOKUP(M281,Modificateurs!D$1:E$94,2,0),0)</f>
        <v>2</v>
      </c>
      <c r="M281" t="str">
        <f>VLOOKUP(A281,'Fichier FI (en entrée)'!B:AH,16,0)&amp;" "&amp;VLOOKUP(A281,'Fichier FI (en entrée)'!B:AH,20,0)&amp;" "&amp;VLOOKUP(A281,'Fichier FI (en entrée)'!B:AH,27,0)&amp;" "&amp;VLOOKUP(A281,'Fichier FI (en entrée)'!B:AH,29,0)</f>
        <v xml:space="preserve">S Mathématiques  </v>
      </c>
      <c r="N281" t="str">
        <f>VLOOKUP(A281,'Fichier FI (en entrée)'!B:AH,8,0)</f>
        <v>En Terminale</v>
      </c>
      <c r="O281" t="b">
        <f>AND(C281&gt;Synthèse!B$8,C281&lt;Synthèse!B$10,NOT(Y281))</f>
        <v>0</v>
      </c>
      <c r="P281" t="s">
        <v>2263</v>
      </c>
      <c r="Q281" s="60">
        <f>ROUNDUP(C281/(Synthèse!$B$4+Synthèse!$B$1)*8,0)</f>
        <v>1</v>
      </c>
      <c r="R281" s="60">
        <f>IFERROR(VLOOKUP(A281,'Evaluations (formulaire)'!A:P,6,0)+VLOOKUP(A281,'Evaluations (formulaire)'!A:P,7,0),0)</f>
        <v>0</v>
      </c>
      <c r="S281" s="60">
        <f>IFERROR(VLOOKUP(A281,'Evaluations (formulaire)'!A:P,8,0),0)</f>
        <v>0</v>
      </c>
      <c r="T281" s="60">
        <f>IF(AND(ISBLANK(P281),Q281&lt;=2),Synthèse!$B$41,IF(AND(ISBLANK(P281),Q281&gt;=7),Synthèse!$C$41,R281+S281))</f>
        <v>0</v>
      </c>
      <c r="U281" s="60">
        <f t="shared" si="48"/>
        <v>15.76</v>
      </c>
      <c r="V281" s="60">
        <f t="shared" si="49"/>
        <v>213</v>
      </c>
      <c r="X281" s="26">
        <v>44</v>
      </c>
      <c r="Y281" s="26" t="b">
        <f>IFERROR(VLOOKUP(A281,'Calculs FA (auto)'!A:O,15,0),FALSE)</f>
        <v>0</v>
      </c>
      <c r="Z281" s="26">
        <f>IFERROR(VLOOKUP(A281,'Evaluations (formulaire)'!A:M,9,0),0)</f>
        <v>0</v>
      </c>
      <c r="AA281" s="135" t="b">
        <v>0</v>
      </c>
      <c r="AB281" s="135" t="b">
        <v>1</v>
      </c>
      <c r="AC281" s="135" t="b">
        <f t="shared" si="50"/>
        <v>0</v>
      </c>
      <c r="AD281" s="135" t="b">
        <f t="shared" si="51"/>
        <v>1</v>
      </c>
      <c r="AE281" s="135" t="b">
        <f t="shared" si="52"/>
        <v>0</v>
      </c>
      <c r="AF281" s="135" t="b">
        <f>AND(AC281,$V281&lt;=Synthèse!$B$44)</f>
        <v>0</v>
      </c>
      <c r="AG281" s="135" t="b">
        <f>AND(AD281,$V281&lt;=Synthèse!$B$44)</f>
        <v>1</v>
      </c>
      <c r="AH281" s="135" t="b">
        <f>AND(AE281,$V281&lt;=Synthèse!$B$44)</f>
        <v>0</v>
      </c>
      <c r="AI281" s="137" t="b">
        <v>1</v>
      </c>
      <c r="AJ281" s="137" t="b">
        <v>0</v>
      </c>
      <c r="AK281" s="137" t="b">
        <f t="shared" si="53"/>
        <v>1</v>
      </c>
      <c r="AL281" s="137" t="b">
        <f t="shared" si="54"/>
        <v>0</v>
      </c>
      <c r="AM281" s="137" t="b">
        <f>AND(AK281,$V281&lt;=Synthèse!$B$44)</f>
        <v>1</v>
      </c>
      <c r="AN281" s="137" t="b">
        <f>AND(AL281,$V281&lt;=Synthèse!$B$44)</f>
        <v>0</v>
      </c>
    </row>
    <row r="282" spans="1:40">
      <c r="A282" s="17">
        <v>247654</v>
      </c>
      <c r="B282" t="str">
        <f ca="1">VLOOKUP(A282,'Fichier FI (en entrée)'!B:AH,3,0)</f>
        <v>WOZFFCGUZY</v>
      </c>
      <c r="C282">
        <f t="shared" si="44"/>
        <v>910</v>
      </c>
      <c r="D282">
        <f t="shared" si="45"/>
        <v>11</v>
      </c>
      <c r="E282" s="14" t="str">
        <f>VLOOKUP(A282,'Fichier FI (en entrée)'!B:AH,2,0)</f>
        <v>EV</v>
      </c>
      <c r="F282" s="14" t="b">
        <f t="shared" si="46"/>
        <v>1</v>
      </c>
      <c r="G282" s="14" t="b">
        <f>IFERROR(VLOOKUP(A282,'Calculs FA (auto)'!A:F,6,0),FALSE)</f>
        <v>1</v>
      </c>
      <c r="H282" s="14" t="b">
        <f t="shared" si="47"/>
        <v>1</v>
      </c>
      <c r="I282" s="16">
        <f>IFERROR(VLOOKUP(A282,'Moyennes FI (en entrée)'!B:N,7,0),"")</f>
        <v>9</v>
      </c>
      <c r="J282" s="16">
        <f>IFERROR(VLOOKUP(VLOOKUP(A282,'Fichier FI (en entrée)'!B:AH,33,0),Modificateurs!A$2:B$5,2,0),0)</f>
        <v>1</v>
      </c>
      <c r="K282" s="16">
        <f>IFERROR(VLOOKUP(VLOOKUP(A282,'Redoub FI (en entrée)'!B:N,7,0),Modificateurs!A$8:B$11,2,0),0)</f>
        <v>0</v>
      </c>
      <c r="L282" s="16">
        <f>IFERROR(VLOOKUP(M282,Modificateurs!D$1:E$94,2,0),0)</f>
        <v>1</v>
      </c>
      <c r="M282" t="str">
        <f>VLOOKUP(A282,'Fichier FI (en entrée)'!B:AH,16,0)&amp;" "&amp;VLOOKUP(A282,'Fichier FI (en entrée)'!B:AH,20,0)&amp;" "&amp;VLOOKUP(A282,'Fichier FI (en entrée)'!B:AH,27,0)&amp;" "&amp;VLOOKUP(A282,'Fichier FI (en entrée)'!B:AH,29,0)</f>
        <v xml:space="preserve">S Sciences de la vie et de la terre  </v>
      </c>
      <c r="N282" t="str">
        <f>VLOOKUP(A282,'Fichier FI (en entrée)'!B:AH,8,0)</f>
        <v>En Terminale</v>
      </c>
      <c r="O282" t="b">
        <f>AND(C282&gt;Synthèse!B$8,C282&lt;Synthèse!B$10,NOT(Y282))</f>
        <v>1</v>
      </c>
      <c r="P282" t="s">
        <v>2257</v>
      </c>
      <c r="Q282" s="60">
        <f>ROUNDUP(C282/(Synthèse!$B$4+Synthèse!$B$1)*8,0)</f>
        <v>5</v>
      </c>
      <c r="R282" s="60">
        <f>IFERROR(VLOOKUP(A282,'Evaluations (formulaire)'!A:P,6,0)+VLOOKUP(A282,'Evaluations (formulaire)'!A:P,7,0),0)</f>
        <v>0</v>
      </c>
      <c r="S282" s="60">
        <f>IFERROR(VLOOKUP(A282,'Evaluations (formulaire)'!A:P,8,0),0)</f>
        <v>0</v>
      </c>
      <c r="T282" s="60">
        <f>IF(AND(ISBLANK(P282),Q282&lt;=2),Synthèse!$B$41,IF(AND(ISBLANK(P282),Q282&gt;=7),Synthèse!$C$41,R282+S282))</f>
        <v>0</v>
      </c>
      <c r="U282" s="60">
        <f t="shared" si="48"/>
        <v>11</v>
      </c>
      <c r="V282" s="60">
        <f t="shared" si="49"/>
        <v>910</v>
      </c>
      <c r="X282" s="26">
        <v>1981</v>
      </c>
      <c r="Y282" s="26" t="b">
        <f>IFERROR(VLOOKUP(A282,'Calculs FA (auto)'!A:O,15,0),FALSE)</f>
        <v>0</v>
      </c>
      <c r="Z282" s="26">
        <f>IFERROR(VLOOKUP(A282,'Evaluations (formulaire)'!A:M,9,0),0)</f>
        <v>0</v>
      </c>
      <c r="AA282" s="135" t="b">
        <v>0</v>
      </c>
      <c r="AB282" s="135" t="b">
        <v>1</v>
      </c>
      <c r="AC282" s="135" t="b">
        <f t="shared" si="50"/>
        <v>0</v>
      </c>
      <c r="AD282" s="135" t="b">
        <f t="shared" si="51"/>
        <v>1</v>
      </c>
      <c r="AE282" s="135" t="b">
        <f t="shared" si="52"/>
        <v>0</v>
      </c>
      <c r="AF282" s="135" t="b">
        <f>AND(AC282,$V282&lt;=Synthèse!$B$44)</f>
        <v>0</v>
      </c>
      <c r="AG282" s="135" t="b">
        <f>AND(AD282,$V282&lt;=Synthèse!$B$44)</f>
        <v>0</v>
      </c>
      <c r="AH282" s="135" t="b">
        <f>AND(AE282,$V282&lt;=Synthèse!$B$44)</f>
        <v>0</v>
      </c>
      <c r="AI282" s="137" t="b">
        <v>1</v>
      </c>
      <c r="AJ282" s="137" t="b">
        <v>0</v>
      </c>
      <c r="AK282" s="137" t="b">
        <f t="shared" si="53"/>
        <v>1</v>
      </c>
      <c r="AL282" s="137" t="b">
        <f t="shared" si="54"/>
        <v>0</v>
      </c>
      <c r="AM282" s="137" t="b">
        <f>AND(AK282,$V282&lt;=Synthèse!$B$44)</f>
        <v>0</v>
      </c>
      <c r="AN282" s="137" t="b">
        <f>AND(AL282,$V282&lt;=Synthèse!$B$44)</f>
        <v>0</v>
      </c>
    </row>
    <row r="283" spans="1:40">
      <c r="A283" s="17">
        <v>247685</v>
      </c>
      <c r="B283" t="str">
        <f ca="1">VLOOKUP(A283,'Fichier FI (en entrée)'!B:AH,3,0)</f>
        <v>MTKKMYXJGN</v>
      </c>
      <c r="C283">
        <f t="shared" si="44"/>
        <v>288</v>
      </c>
      <c r="D283">
        <f t="shared" si="45"/>
        <v>14.9</v>
      </c>
      <c r="E283" s="14" t="str">
        <f>VLOOKUP(A283,'Fichier FI (en entrée)'!B:AH,2,0)</f>
        <v>EV</v>
      </c>
      <c r="F283" s="14" t="b">
        <f t="shared" si="46"/>
        <v>1</v>
      </c>
      <c r="G283" s="14" t="b">
        <f>IFERROR(VLOOKUP(A283,'Calculs FA (auto)'!A:F,6,0),FALSE)</f>
        <v>0</v>
      </c>
      <c r="H283" s="14" t="b">
        <f t="shared" si="47"/>
        <v>0</v>
      </c>
      <c r="I283" s="16">
        <f>IFERROR(VLOOKUP(A283,'Moyennes FI (en entrée)'!B:N,7,0),"")</f>
        <v>9.9</v>
      </c>
      <c r="J283" s="16">
        <f>IFERROR(VLOOKUP(VLOOKUP(A283,'Fichier FI (en entrée)'!B:AH,33,0),Modificateurs!A$2:B$5,2,0),0)</f>
        <v>3</v>
      </c>
      <c r="K283" s="16">
        <f>IFERROR(VLOOKUP(VLOOKUP(A283,'Redoub FI (en entrée)'!B:N,7,0),Modificateurs!A$8:B$11,2,0),0)</f>
        <v>0</v>
      </c>
      <c r="L283" s="16">
        <f>IFERROR(VLOOKUP(M283,Modificateurs!D$1:E$94,2,0),0)</f>
        <v>2</v>
      </c>
      <c r="M283" t="str">
        <f>VLOOKUP(A283,'Fichier FI (en entrée)'!B:AH,16,0)&amp;" "&amp;VLOOKUP(A283,'Fichier FI (en entrée)'!B:AH,20,0)&amp;" "&amp;VLOOKUP(A283,'Fichier FI (en entrée)'!B:AH,27,0)&amp;" "&amp;VLOOKUP(A283,'Fichier FI (en entrée)'!B:AH,29,0)</f>
        <v xml:space="preserve">S Physique-chimie  </v>
      </c>
      <c r="N283" t="str">
        <f>VLOOKUP(A283,'Fichier FI (en entrée)'!B:AH,8,0)</f>
        <v>En Terminale</v>
      </c>
      <c r="O283" t="b">
        <f>AND(C283&gt;Synthèse!B$8,C283&lt;Synthèse!B$10,NOT(Y283))</f>
        <v>0</v>
      </c>
      <c r="Q283" s="60">
        <f>ROUNDUP(C283/(Synthèse!$B$4+Synthèse!$B$1)*8,0)</f>
        <v>2</v>
      </c>
      <c r="R283" s="60">
        <f>IFERROR(VLOOKUP(A283,'Evaluations (formulaire)'!A:P,6,0)+VLOOKUP(A283,'Evaluations (formulaire)'!A:P,7,0),0)</f>
        <v>0</v>
      </c>
      <c r="S283" s="60">
        <f>IFERROR(VLOOKUP(A283,'Evaluations (formulaire)'!A:P,8,0),0)</f>
        <v>0</v>
      </c>
      <c r="T283" s="60">
        <f>IF(AND(ISBLANK(P283),Q283&lt;=2),Synthèse!$B$41,IF(AND(ISBLANK(P283),Q283&gt;=7),Synthèse!$C$41,R283+S283))</f>
        <v>4.6511627906976744E-3</v>
      </c>
      <c r="U283" s="60">
        <f t="shared" si="48"/>
        <v>14.904651162790698</v>
      </c>
      <c r="V283" s="60">
        <f t="shared" si="49"/>
        <v>287</v>
      </c>
      <c r="X283" s="26">
        <v>1267</v>
      </c>
      <c r="Y283" s="26" t="b">
        <f>IFERROR(VLOOKUP(A283,'Calculs FA (auto)'!A:O,15,0),FALSE)</f>
        <v>0</v>
      </c>
      <c r="Z283" s="26">
        <f>IFERROR(VLOOKUP(A283,'Evaluations (formulaire)'!A:M,9,0),0)</f>
        <v>0</v>
      </c>
      <c r="AA283" s="135" t="b">
        <v>1</v>
      </c>
      <c r="AB283" s="135" t="b">
        <v>0</v>
      </c>
      <c r="AC283" s="135" t="b">
        <f t="shared" si="50"/>
        <v>1</v>
      </c>
      <c r="AD283" s="135" t="b">
        <f t="shared" si="51"/>
        <v>0</v>
      </c>
      <c r="AE283" s="135" t="b">
        <f t="shared" si="52"/>
        <v>0</v>
      </c>
      <c r="AF283" s="135" t="b">
        <f>AND(AC283,$V283&lt;=Synthèse!$B$44)</f>
        <v>1</v>
      </c>
      <c r="AG283" s="135" t="b">
        <f>AND(AD283,$V283&lt;=Synthèse!$B$44)</f>
        <v>0</v>
      </c>
      <c r="AH283" s="135" t="b">
        <f>AND(AE283,$V283&lt;=Synthèse!$B$44)</f>
        <v>0</v>
      </c>
      <c r="AI283" s="137" t="b">
        <v>0</v>
      </c>
      <c r="AJ283" s="137" t="b">
        <v>1</v>
      </c>
      <c r="AK283" s="137" t="b">
        <f t="shared" si="53"/>
        <v>0</v>
      </c>
      <c r="AL283" s="137" t="b">
        <f t="shared" si="54"/>
        <v>1</v>
      </c>
      <c r="AM283" s="137" t="b">
        <f>AND(AK283,$V283&lt;=Synthèse!$B$44)</f>
        <v>0</v>
      </c>
      <c r="AN283" s="137" t="b">
        <f>AND(AL283,$V283&lt;=Synthèse!$B$44)</f>
        <v>1</v>
      </c>
    </row>
    <row r="284" spans="1:40">
      <c r="A284" s="17">
        <v>247695</v>
      </c>
      <c r="B284" t="str">
        <f ca="1">VLOOKUP(A284,'Fichier FI (en entrée)'!B:AH,3,0)</f>
        <v>MMHPKPEPGU</v>
      </c>
      <c r="C284">
        <f t="shared" si="44"/>
        <v>80</v>
      </c>
      <c r="D284">
        <f t="shared" si="45"/>
        <v>17.5</v>
      </c>
      <c r="E284" s="14" t="str">
        <f>VLOOKUP(A284,'Fichier FI (en entrée)'!B:AH,2,0)</f>
        <v>EV</v>
      </c>
      <c r="F284" s="14" t="b">
        <f t="shared" si="46"/>
        <v>1</v>
      </c>
      <c r="G284" s="14" t="b">
        <f>IFERROR(VLOOKUP(A284,'Calculs FA (auto)'!A:F,6,0),FALSE)</f>
        <v>0</v>
      </c>
      <c r="H284" s="14" t="b">
        <f t="shared" si="47"/>
        <v>0</v>
      </c>
      <c r="I284" s="16">
        <f>IFERROR(VLOOKUP(A284,'Moyennes FI (en entrée)'!B:N,7,0),"")</f>
        <v>12.5</v>
      </c>
      <c r="J284" s="16">
        <f>IFERROR(VLOOKUP(VLOOKUP(A284,'Fichier FI (en entrée)'!B:AH,33,0),Modificateurs!A$2:B$5,2,0),0)</f>
        <v>3</v>
      </c>
      <c r="K284" s="16">
        <f>IFERROR(VLOOKUP(VLOOKUP(A284,'Redoub FI (en entrée)'!B:N,7,0),Modificateurs!A$8:B$11,2,0),0)</f>
        <v>0</v>
      </c>
      <c r="L284" s="16">
        <f>IFERROR(VLOOKUP(M284,Modificateurs!D$1:E$94,2,0),0)</f>
        <v>2</v>
      </c>
      <c r="M284" t="str">
        <f>VLOOKUP(A284,'Fichier FI (en entrée)'!B:AH,16,0)&amp;" "&amp;VLOOKUP(A284,'Fichier FI (en entrée)'!B:AH,20,0)&amp;" "&amp;VLOOKUP(A284,'Fichier FI (en entrée)'!B:AH,27,0)&amp;" "&amp;VLOOKUP(A284,'Fichier FI (en entrée)'!B:AH,29,0)</f>
        <v xml:space="preserve">S Mathématiques  </v>
      </c>
      <c r="N284" t="str">
        <f>VLOOKUP(A284,'Fichier FI (en entrée)'!B:AH,8,0)</f>
        <v>En Terminale</v>
      </c>
      <c r="O284" t="b">
        <f>AND(C284&gt;Synthèse!B$8,C284&lt;Synthèse!B$10,NOT(Y284))</f>
        <v>0</v>
      </c>
      <c r="P284" t="s">
        <v>2268</v>
      </c>
      <c r="Q284" s="60">
        <f>ROUNDUP(C284/(Synthèse!$B$4+Synthèse!$B$1)*8,0)</f>
        <v>1</v>
      </c>
      <c r="R284" s="60">
        <f>IFERROR(VLOOKUP(A284,'Evaluations (formulaire)'!A:P,6,0)+VLOOKUP(A284,'Evaluations (formulaire)'!A:P,7,0),0)</f>
        <v>0</v>
      </c>
      <c r="S284" s="60">
        <f>IFERROR(VLOOKUP(A284,'Evaluations (formulaire)'!A:P,8,0),0)</f>
        <v>0</v>
      </c>
      <c r="T284" s="60">
        <f>IF(AND(ISBLANK(P284),Q284&lt;=2),Synthèse!$B$41,IF(AND(ISBLANK(P284),Q284&gt;=7),Synthèse!$C$41,R284+S284))</f>
        <v>0</v>
      </c>
      <c r="U284" s="60">
        <f t="shared" si="48"/>
        <v>17.5</v>
      </c>
      <c r="V284" s="60">
        <f t="shared" si="49"/>
        <v>80</v>
      </c>
      <c r="X284" s="26">
        <v>818</v>
      </c>
      <c r="Y284" s="26" t="b">
        <f>IFERROR(VLOOKUP(A284,'Calculs FA (auto)'!A:O,15,0),FALSE)</f>
        <v>0</v>
      </c>
      <c r="Z284" s="26">
        <f>IFERROR(VLOOKUP(A284,'Evaluations (formulaire)'!A:M,9,0),0)</f>
        <v>0</v>
      </c>
      <c r="AA284" s="135" t="b">
        <v>1</v>
      </c>
      <c r="AB284" s="135" t="b">
        <v>0</v>
      </c>
      <c r="AC284" s="135" t="b">
        <f t="shared" si="50"/>
        <v>1</v>
      </c>
      <c r="AD284" s="135" t="b">
        <f t="shared" si="51"/>
        <v>0</v>
      </c>
      <c r="AE284" s="135" t="b">
        <f t="shared" si="52"/>
        <v>0</v>
      </c>
      <c r="AF284" s="135" t="b">
        <f>AND(AC284,$V284&lt;=Synthèse!$B$44)</f>
        <v>1</v>
      </c>
      <c r="AG284" s="135" t="b">
        <f>AND(AD284,$V284&lt;=Synthèse!$B$44)</f>
        <v>0</v>
      </c>
      <c r="AH284" s="135" t="b">
        <f>AND(AE284,$V284&lt;=Synthèse!$B$44)</f>
        <v>0</v>
      </c>
      <c r="AI284" s="137" t="b">
        <v>0</v>
      </c>
      <c r="AJ284" s="137" t="b">
        <v>1</v>
      </c>
      <c r="AK284" s="137" t="b">
        <f t="shared" si="53"/>
        <v>0</v>
      </c>
      <c r="AL284" s="137" t="b">
        <f t="shared" si="54"/>
        <v>1</v>
      </c>
      <c r="AM284" s="137" t="b">
        <f>AND(AK284,$V284&lt;=Synthèse!$B$44)</f>
        <v>0</v>
      </c>
      <c r="AN284" s="137" t="b">
        <f>AND(AL284,$V284&lt;=Synthèse!$B$44)</f>
        <v>1</v>
      </c>
    </row>
    <row r="285" spans="1:40">
      <c r="A285" s="17">
        <v>247710</v>
      </c>
      <c r="B285" t="str">
        <f ca="1">VLOOKUP(A285,'Fichier FI (en entrée)'!B:AH,3,0)</f>
        <v>CESCTSLGCL</v>
      </c>
      <c r="C285">
        <f t="shared" si="44"/>
        <v>1648</v>
      </c>
      <c r="D285">
        <f t="shared" si="45"/>
        <v>-3.8900000000000006</v>
      </c>
      <c r="E285" s="14" t="str">
        <f>VLOOKUP(A285,'Fichier FI (en entrée)'!B:AH,2,0)</f>
        <v>EV</v>
      </c>
      <c r="F285" s="14" t="b">
        <f t="shared" si="46"/>
        <v>1</v>
      </c>
      <c r="G285" s="14" t="b">
        <f>IFERROR(VLOOKUP(A285,'Calculs FA (auto)'!A:F,6,0),FALSE)</f>
        <v>0</v>
      </c>
      <c r="H285" s="14" t="b">
        <f t="shared" si="47"/>
        <v>0</v>
      </c>
      <c r="I285" s="16">
        <f>IFERROR(VLOOKUP(A285,'Moyennes FI (en entrée)'!B:N,7,0),"")</f>
        <v>8.11</v>
      </c>
      <c r="J285" s="16">
        <f>IFERROR(VLOOKUP(VLOOKUP(A285,'Fichier FI (en entrée)'!B:AH,33,0),Modificateurs!A$2:B$5,2,0),0)</f>
        <v>0</v>
      </c>
      <c r="K285" s="16">
        <f>IFERROR(VLOOKUP(VLOOKUP(A285,'Redoub FI (en entrée)'!B:N,7,0),Modificateurs!A$8:B$11,2,0),0)</f>
        <v>0</v>
      </c>
      <c r="L285" s="16">
        <f>IFERROR(VLOOKUP(M285,Modificateurs!D$1:E$94,2,0),0)</f>
        <v>-12</v>
      </c>
      <c r="M285" t="str">
        <f>VLOOKUP(A285,'Fichier FI (en entrée)'!B:AH,16,0)&amp;" "&amp;VLOOKUP(A285,'Fichier FI (en entrée)'!B:AH,20,0)&amp;" "&amp;VLOOKUP(A285,'Fichier FI (en entrée)'!B:AH,27,0)&amp;" "&amp;VLOOKUP(A285,'Fichier FI (en entrée)'!B:AH,29,0)</f>
        <v xml:space="preserve">STMG Ressources Humaines et Communication  </v>
      </c>
      <c r="N285" t="str">
        <f>VLOOKUP(A285,'Fichier FI (en entrée)'!B:AH,8,0)</f>
        <v>En Terminale</v>
      </c>
      <c r="O285" t="b">
        <f>AND(C285&gt;Synthèse!B$8,C285&lt;Synthèse!B$10,NOT(Y285))</f>
        <v>0</v>
      </c>
      <c r="Q285" s="60">
        <f>ROUNDUP(C285/(Synthèse!$B$4+Synthèse!$B$1)*8,0)</f>
        <v>8</v>
      </c>
      <c r="R285" s="60">
        <f>IFERROR(VLOOKUP(A285,'Evaluations (formulaire)'!A:P,6,0)+VLOOKUP(A285,'Evaluations (formulaire)'!A:P,7,0),0)</f>
        <v>0</v>
      </c>
      <c r="S285" s="60">
        <f>IFERROR(VLOOKUP(A285,'Evaluations (formulaire)'!A:P,8,0),0)</f>
        <v>0</v>
      </c>
      <c r="T285" s="60">
        <f>IF(AND(ISBLANK(P285),Q285&lt;=2),Synthèse!$B$41,IF(AND(ISBLANK(P285),Q285&gt;=7),Synthèse!$C$41,R285+S285))</f>
        <v>4.6296296296296294E-3</v>
      </c>
      <c r="U285" s="60">
        <f t="shared" si="48"/>
        <v>-3.8853703703703708</v>
      </c>
      <c r="V285" s="60">
        <f t="shared" si="49"/>
        <v>1648</v>
      </c>
      <c r="X285" s="26">
        <v>1419</v>
      </c>
      <c r="Y285" s="26" t="b">
        <f>IFERROR(VLOOKUP(A285,'Calculs FA (auto)'!A:O,15,0),FALSE)</f>
        <v>0</v>
      </c>
      <c r="Z285" s="26">
        <f>IFERROR(VLOOKUP(A285,'Evaluations (formulaire)'!A:M,9,0),0)</f>
        <v>0</v>
      </c>
      <c r="AA285" s="135" t="b">
        <v>1</v>
      </c>
      <c r="AB285" s="135" t="b">
        <v>0</v>
      </c>
      <c r="AC285" s="135" t="b">
        <f t="shared" si="50"/>
        <v>1</v>
      </c>
      <c r="AD285" s="135" t="b">
        <f t="shared" si="51"/>
        <v>0</v>
      </c>
      <c r="AE285" s="135" t="b">
        <f t="shared" si="52"/>
        <v>0</v>
      </c>
      <c r="AF285" s="135" t="b">
        <f>AND(AC285,$V285&lt;=Synthèse!$B$44)</f>
        <v>0</v>
      </c>
      <c r="AG285" s="135" t="b">
        <f>AND(AD285,$V285&lt;=Synthèse!$B$44)</f>
        <v>0</v>
      </c>
      <c r="AH285" s="135" t="b">
        <f>AND(AE285,$V285&lt;=Synthèse!$B$44)</f>
        <v>0</v>
      </c>
      <c r="AI285" s="137" t="b">
        <v>0</v>
      </c>
      <c r="AJ285" s="137" t="b">
        <v>1</v>
      </c>
      <c r="AK285" s="137" t="b">
        <f t="shared" si="53"/>
        <v>0</v>
      </c>
      <c r="AL285" s="137" t="b">
        <f t="shared" si="54"/>
        <v>1</v>
      </c>
      <c r="AM285" s="137" t="b">
        <f>AND(AK285,$V285&lt;=Synthèse!$B$44)</f>
        <v>0</v>
      </c>
      <c r="AN285" s="137" t="b">
        <f>AND(AL285,$V285&lt;=Synthèse!$B$44)</f>
        <v>0</v>
      </c>
    </row>
    <row r="286" spans="1:40">
      <c r="A286" s="17">
        <v>247727</v>
      </c>
      <c r="B286" t="str">
        <f ca="1">VLOOKUP(A286,'Fichier FI (en entrée)'!B:AH,3,0)</f>
        <v>TCCISQNAYN</v>
      </c>
      <c r="C286">
        <f t="shared" si="44"/>
        <v>8</v>
      </c>
      <c r="D286">
        <f t="shared" si="45"/>
        <v>19.82</v>
      </c>
      <c r="E286" s="14" t="str">
        <f>VLOOKUP(A286,'Fichier FI (en entrée)'!B:AH,2,0)</f>
        <v>EV</v>
      </c>
      <c r="F286" s="14" t="b">
        <f t="shared" si="46"/>
        <v>1</v>
      </c>
      <c r="G286" s="14" t="b">
        <f>IFERROR(VLOOKUP(A286,'Calculs FA (auto)'!A:F,6,0),FALSE)</f>
        <v>0</v>
      </c>
      <c r="H286" s="14" t="b">
        <f t="shared" si="47"/>
        <v>0</v>
      </c>
      <c r="I286" s="16">
        <f>IFERROR(VLOOKUP(A286,'Moyennes FI (en entrée)'!B:N,7,0),"")</f>
        <v>14.82</v>
      </c>
      <c r="J286" s="16">
        <f>IFERROR(VLOOKUP(VLOOKUP(A286,'Fichier FI (en entrée)'!B:AH,33,0),Modificateurs!A$2:B$5,2,0),0)</f>
        <v>3</v>
      </c>
      <c r="K286" s="16">
        <f>IFERROR(VLOOKUP(VLOOKUP(A286,'Redoub FI (en entrée)'!B:N,7,0),Modificateurs!A$8:B$11,2,0),0)</f>
        <v>0</v>
      </c>
      <c r="L286" s="16">
        <f>IFERROR(VLOOKUP(M286,Modificateurs!D$1:E$94,2,0),0)</f>
        <v>2</v>
      </c>
      <c r="M286" t="str">
        <f>VLOOKUP(A286,'Fichier FI (en entrée)'!B:AH,16,0)&amp;" "&amp;VLOOKUP(A286,'Fichier FI (en entrée)'!B:AH,20,0)&amp;" "&amp;VLOOKUP(A286,'Fichier FI (en entrée)'!B:AH,27,0)&amp;" "&amp;VLOOKUP(A286,'Fichier FI (en entrée)'!B:AH,29,0)</f>
        <v xml:space="preserve">S Physique-chimie  </v>
      </c>
      <c r="N286" t="str">
        <f>VLOOKUP(A286,'Fichier FI (en entrée)'!B:AH,8,0)</f>
        <v>En Terminale</v>
      </c>
      <c r="O286" t="b">
        <f>AND(C286&gt;Synthèse!B$8,C286&lt;Synthèse!B$10,NOT(Y286))</f>
        <v>0</v>
      </c>
      <c r="Q286" s="60">
        <f>ROUNDUP(C286/(Synthèse!$B$4+Synthèse!$B$1)*8,0)</f>
        <v>1</v>
      </c>
      <c r="R286" s="60">
        <f>IFERROR(VLOOKUP(A286,'Evaluations (formulaire)'!A:P,6,0)+VLOOKUP(A286,'Evaluations (formulaire)'!A:P,7,0),0)</f>
        <v>0</v>
      </c>
      <c r="S286" s="60">
        <f>IFERROR(VLOOKUP(A286,'Evaluations (formulaire)'!A:P,8,0),0)</f>
        <v>0</v>
      </c>
      <c r="T286" s="60">
        <f>IF(AND(ISBLANK(P286),Q286&lt;=2),Synthèse!$B$41,IF(AND(ISBLANK(P286),Q286&gt;=7),Synthèse!$C$41,R286+S286))</f>
        <v>4.6511627906976744E-3</v>
      </c>
      <c r="U286" s="60">
        <f t="shared" si="48"/>
        <v>19.824651162790698</v>
      </c>
      <c r="V286" s="60">
        <f t="shared" si="49"/>
        <v>8</v>
      </c>
      <c r="X286" s="26">
        <v>1253</v>
      </c>
      <c r="Y286" s="26" t="b">
        <f>IFERROR(VLOOKUP(A286,'Calculs FA (auto)'!A:O,15,0),FALSE)</f>
        <v>0</v>
      </c>
      <c r="Z286" s="26">
        <f>IFERROR(VLOOKUP(A286,'Evaluations (formulaire)'!A:M,9,0),0)</f>
        <v>0</v>
      </c>
      <c r="AA286" s="135" t="b">
        <v>1</v>
      </c>
      <c r="AB286" s="135" t="b">
        <v>0</v>
      </c>
      <c r="AC286" s="135" t="b">
        <f t="shared" si="50"/>
        <v>1</v>
      </c>
      <c r="AD286" s="135" t="b">
        <f t="shared" si="51"/>
        <v>0</v>
      </c>
      <c r="AE286" s="135" t="b">
        <f t="shared" si="52"/>
        <v>0</v>
      </c>
      <c r="AF286" s="135" t="b">
        <f>AND(AC286,$V286&lt;=Synthèse!$B$44)</f>
        <v>1</v>
      </c>
      <c r="AG286" s="135" t="b">
        <f>AND(AD286,$V286&lt;=Synthèse!$B$44)</f>
        <v>0</v>
      </c>
      <c r="AH286" s="135" t="b">
        <f>AND(AE286,$V286&lt;=Synthèse!$B$44)</f>
        <v>0</v>
      </c>
      <c r="AI286" s="137" t="b">
        <v>0</v>
      </c>
      <c r="AJ286" s="137" t="b">
        <v>1</v>
      </c>
      <c r="AK286" s="137" t="b">
        <f t="shared" si="53"/>
        <v>0</v>
      </c>
      <c r="AL286" s="137" t="b">
        <f t="shared" si="54"/>
        <v>1</v>
      </c>
      <c r="AM286" s="137" t="b">
        <f>AND(AK286,$V286&lt;=Synthèse!$B$44)</f>
        <v>0</v>
      </c>
      <c r="AN286" s="137" t="b">
        <f>AND(AL286,$V286&lt;=Synthèse!$B$44)</f>
        <v>1</v>
      </c>
    </row>
    <row r="287" spans="1:40">
      <c r="A287" s="17">
        <v>247731</v>
      </c>
      <c r="B287" t="str">
        <f ca="1">VLOOKUP(A287,'Fichier FI (en entrée)'!B:AH,3,0)</f>
        <v>CFYPXWFGUP</v>
      </c>
      <c r="C287">
        <f t="shared" si="44"/>
        <v>364</v>
      </c>
      <c r="D287">
        <f t="shared" si="45"/>
        <v>14.38</v>
      </c>
      <c r="E287" s="14" t="str">
        <f>VLOOKUP(A287,'Fichier FI (en entrée)'!B:AH,2,0)</f>
        <v>EV</v>
      </c>
      <c r="F287" s="14" t="b">
        <f t="shared" si="46"/>
        <v>1</v>
      </c>
      <c r="G287" s="14" t="b">
        <f>IFERROR(VLOOKUP(A287,'Calculs FA (auto)'!A:F,6,0),FALSE)</f>
        <v>0</v>
      </c>
      <c r="H287" s="14" t="b">
        <f t="shared" si="47"/>
        <v>0</v>
      </c>
      <c r="I287" s="16">
        <f>IFERROR(VLOOKUP(A287,'Moyennes FI (en entrée)'!B:N,7,0),"")</f>
        <v>10.38</v>
      </c>
      <c r="J287" s="16">
        <f>IFERROR(VLOOKUP(VLOOKUP(A287,'Fichier FI (en entrée)'!B:AH,33,0),Modificateurs!A$2:B$5,2,0),0)</f>
        <v>3</v>
      </c>
      <c r="K287" s="16">
        <f>IFERROR(VLOOKUP(VLOOKUP(A287,'Redoub FI (en entrée)'!B:N,7,0),Modificateurs!A$8:B$11,2,0),0)</f>
        <v>0</v>
      </c>
      <c r="L287" s="16">
        <f>IFERROR(VLOOKUP(M287,Modificateurs!D$1:E$94,2,0),0)</f>
        <v>1</v>
      </c>
      <c r="M287" t="str">
        <f>VLOOKUP(A287,'Fichier FI (en entrée)'!B:AH,16,0)&amp;" "&amp;VLOOKUP(A287,'Fichier FI (en entrée)'!B:AH,20,0)&amp;" "&amp;VLOOKUP(A287,'Fichier FI (en entrée)'!B:AH,27,0)&amp;" "&amp;VLOOKUP(A287,'Fichier FI (en entrée)'!B:AH,29,0)</f>
        <v xml:space="preserve">S Sciences de la vie et de la terre  </v>
      </c>
      <c r="N287" t="str">
        <f>VLOOKUP(A287,'Fichier FI (en entrée)'!B:AH,8,0)</f>
        <v>En Terminale</v>
      </c>
      <c r="O287" t="b">
        <f>AND(C287&gt;Synthèse!B$8,C287&lt;Synthèse!B$10,NOT(Y287))</f>
        <v>0</v>
      </c>
      <c r="Q287" s="60">
        <f>ROUNDUP(C287/(Synthèse!$B$4+Synthèse!$B$1)*8,0)</f>
        <v>2</v>
      </c>
      <c r="R287" s="60">
        <f>IFERROR(VLOOKUP(A287,'Evaluations (formulaire)'!A:P,6,0)+VLOOKUP(A287,'Evaluations (formulaire)'!A:P,7,0),0)</f>
        <v>0</v>
      </c>
      <c r="S287" s="60">
        <f>IFERROR(VLOOKUP(A287,'Evaluations (formulaire)'!A:P,8,0),0)</f>
        <v>0</v>
      </c>
      <c r="T287" s="60">
        <f>IF(AND(ISBLANK(P287),Q287&lt;=2),Synthèse!$B$41,IF(AND(ISBLANK(P287),Q287&gt;=7),Synthèse!$C$41,R287+S287))</f>
        <v>4.6511627906976744E-3</v>
      </c>
      <c r="U287" s="60">
        <f t="shared" si="48"/>
        <v>14.384651162790698</v>
      </c>
      <c r="V287" s="60">
        <f t="shared" si="49"/>
        <v>364</v>
      </c>
      <c r="X287" s="26">
        <v>698</v>
      </c>
      <c r="Y287" s="26" t="b">
        <f>IFERROR(VLOOKUP(A287,'Calculs FA (auto)'!A:O,15,0),FALSE)</f>
        <v>0</v>
      </c>
      <c r="Z287" s="26">
        <f>IFERROR(VLOOKUP(A287,'Evaluations (formulaire)'!A:M,9,0),0)</f>
        <v>0</v>
      </c>
      <c r="AA287" s="135" t="b">
        <v>1</v>
      </c>
      <c r="AB287" s="135" t="b">
        <v>0</v>
      </c>
      <c r="AC287" s="135" t="b">
        <f t="shared" si="50"/>
        <v>1</v>
      </c>
      <c r="AD287" s="135" t="b">
        <f t="shared" si="51"/>
        <v>0</v>
      </c>
      <c r="AE287" s="135" t="b">
        <f t="shared" si="52"/>
        <v>0</v>
      </c>
      <c r="AF287" s="135" t="b">
        <f>AND(AC287,$V287&lt;=Synthèse!$B$44)</f>
        <v>1</v>
      </c>
      <c r="AG287" s="135" t="b">
        <f>AND(AD287,$V287&lt;=Synthèse!$B$44)</f>
        <v>0</v>
      </c>
      <c r="AH287" s="135" t="b">
        <f>AND(AE287,$V287&lt;=Synthèse!$B$44)</f>
        <v>0</v>
      </c>
      <c r="AI287" s="137" t="b">
        <v>0</v>
      </c>
      <c r="AJ287" s="137" t="b">
        <v>1</v>
      </c>
      <c r="AK287" s="137" t="b">
        <f t="shared" si="53"/>
        <v>0</v>
      </c>
      <c r="AL287" s="137" t="b">
        <f t="shared" si="54"/>
        <v>1</v>
      </c>
      <c r="AM287" s="137" t="b">
        <f>AND(AK287,$V287&lt;=Synthèse!$B$44)</f>
        <v>0</v>
      </c>
      <c r="AN287" s="137" t="b">
        <f>AND(AL287,$V287&lt;=Synthèse!$B$44)</f>
        <v>1</v>
      </c>
    </row>
    <row r="288" spans="1:40">
      <c r="A288" s="17">
        <v>247753</v>
      </c>
      <c r="B288" t="str">
        <f ca="1">VLOOKUP(A288,'Fichier FI (en entrée)'!B:AH,3,0)</f>
        <v>BBVTJBSASX</v>
      </c>
      <c r="C288">
        <f t="shared" si="44"/>
        <v>2097</v>
      </c>
      <c r="D288">
        <f t="shared" si="45"/>
        <v>-100</v>
      </c>
      <c r="E288" s="14" t="str">
        <f>VLOOKUP(A288,'Fichier FI (en entrée)'!B:AH,2,0)</f>
        <v>ENV</v>
      </c>
      <c r="F288" s="14" t="b">
        <f t="shared" si="46"/>
        <v>0</v>
      </c>
      <c r="G288" s="14" t="b">
        <f>IFERROR(VLOOKUP(A288,'Calculs FA (auto)'!A:F,6,0),FALSE)</f>
        <v>0</v>
      </c>
      <c r="H288" s="14" t="b">
        <f t="shared" si="47"/>
        <v>0</v>
      </c>
      <c r="I288" s="16" t="str">
        <f>IFERROR(VLOOKUP(A288,'Moyennes FI (en entrée)'!B:N,7,0),"")</f>
        <v/>
      </c>
      <c r="J288" s="16">
        <f>IFERROR(VLOOKUP(VLOOKUP(A288,'Fichier FI (en entrée)'!B:AH,33,0),Modificateurs!A$2:B$5,2,0),0)</f>
        <v>1</v>
      </c>
      <c r="K288" s="16">
        <f>IFERROR(VLOOKUP(VLOOKUP(A288,'Redoub FI (en entrée)'!B:N,7,0),Modificateurs!A$8:B$11,2,0),0)</f>
        <v>0</v>
      </c>
      <c r="L288" s="16">
        <f>IFERROR(VLOOKUP(M288,Modificateurs!D$1:E$94,2,0),0)</f>
        <v>1</v>
      </c>
      <c r="M288" t="str">
        <f>VLOOKUP(A288,'Fichier FI (en entrée)'!B:AH,16,0)&amp;" "&amp;VLOOKUP(A288,'Fichier FI (en entrée)'!B:AH,20,0)&amp;" "&amp;VLOOKUP(A288,'Fichier FI (en entrée)'!B:AH,27,0)&amp;" "&amp;VLOOKUP(A288,'Fichier FI (en entrée)'!B:AH,29,0)</f>
        <v xml:space="preserve">S Sciences de la vie et de la terre  </v>
      </c>
      <c r="N288" t="str">
        <f>VLOOKUP(A288,'Fichier FI (en entrée)'!B:AH,8,0)</f>
        <v>En Terminale</v>
      </c>
      <c r="O288" t="b">
        <f>AND(C288&gt;Synthèse!B$8,C288&lt;Synthèse!B$10,NOT(Y288))</f>
        <v>0</v>
      </c>
      <c r="Q288" s="60">
        <f>ROUNDUP(C288/(Synthèse!$B$4+Synthèse!$B$1)*8,0)</f>
        <v>10</v>
      </c>
      <c r="R288" s="60">
        <f>IFERROR(VLOOKUP(A288,'Evaluations (formulaire)'!A:P,6,0)+VLOOKUP(A288,'Evaluations (formulaire)'!A:P,7,0),0)</f>
        <v>0</v>
      </c>
      <c r="S288" s="60">
        <f>IFERROR(VLOOKUP(A288,'Evaluations (formulaire)'!A:P,8,0),0)</f>
        <v>0</v>
      </c>
      <c r="T288" s="60">
        <f>IF(AND(ISBLANK(P288),Q288&lt;=2),Synthèse!$B$41,IF(AND(ISBLANK(P288),Q288&gt;=7),Synthèse!$C$41,R288+S288))</f>
        <v>4.6296296296296294E-3</v>
      </c>
      <c r="U288" s="60">
        <f t="shared" si="48"/>
        <v>-99.995370370370367</v>
      </c>
      <c r="V288" s="60">
        <f t="shared" si="49"/>
        <v>1983</v>
      </c>
      <c r="X288" s="26">
        <v>573</v>
      </c>
      <c r="Y288" s="26" t="b">
        <f>IFERROR(VLOOKUP(A288,'Calculs FA (auto)'!A:O,15,0),FALSE)</f>
        <v>0</v>
      </c>
      <c r="Z288" s="26">
        <f>IFERROR(VLOOKUP(A288,'Evaluations (formulaire)'!A:M,9,0),0)</f>
        <v>0</v>
      </c>
      <c r="AA288" s="135" t="b">
        <v>1</v>
      </c>
      <c r="AB288" s="135" t="b">
        <v>0</v>
      </c>
      <c r="AC288" s="135" t="b">
        <f t="shared" si="50"/>
        <v>0</v>
      </c>
      <c r="AD288" s="135" t="b">
        <f t="shared" si="51"/>
        <v>0</v>
      </c>
      <c r="AE288" s="135" t="b">
        <f t="shared" si="52"/>
        <v>0</v>
      </c>
      <c r="AF288" s="135" t="b">
        <f>AND(AC288,$V288&lt;=Synthèse!$B$44)</f>
        <v>0</v>
      </c>
      <c r="AG288" s="135" t="b">
        <f>AND(AD288,$V288&lt;=Synthèse!$B$44)</f>
        <v>0</v>
      </c>
      <c r="AH288" s="135" t="b">
        <f>AND(AE288,$V288&lt;=Synthèse!$B$44)</f>
        <v>0</v>
      </c>
      <c r="AI288" s="137" t="b">
        <v>0</v>
      </c>
      <c r="AJ288" s="137" t="b">
        <v>1</v>
      </c>
      <c r="AK288" s="137" t="b">
        <f t="shared" si="53"/>
        <v>0</v>
      </c>
      <c r="AL288" s="137" t="b">
        <f t="shared" si="54"/>
        <v>0</v>
      </c>
      <c r="AM288" s="137" t="b">
        <f>AND(AK288,$V288&lt;=Synthèse!$B$44)</f>
        <v>0</v>
      </c>
      <c r="AN288" s="137" t="b">
        <f>AND(AL288,$V288&lt;=Synthèse!$B$44)</f>
        <v>0</v>
      </c>
    </row>
    <row r="289" spans="1:40">
      <c r="A289" s="17">
        <v>247759</v>
      </c>
      <c r="B289" t="str">
        <f ca="1">VLOOKUP(A289,'Fichier FI (en entrée)'!B:AH,3,0)</f>
        <v>VYJEPIPOTA</v>
      </c>
      <c r="C289">
        <f t="shared" si="44"/>
        <v>23</v>
      </c>
      <c r="D289">
        <f t="shared" si="45"/>
        <v>18.939999999999998</v>
      </c>
      <c r="E289" s="14" t="str">
        <f>VLOOKUP(A289,'Fichier FI (en entrée)'!B:AH,2,0)</f>
        <v>EV</v>
      </c>
      <c r="F289" s="14" t="b">
        <f t="shared" si="46"/>
        <v>1</v>
      </c>
      <c r="G289" s="14" t="b">
        <f>IFERROR(VLOOKUP(A289,'Calculs FA (auto)'!A:F,6,0),FALSE)</f>
        <v>0</v>
      </c>
      <c r="H289" s="14" t="b">
        <f t="shared" si="47"/>
        <v>0</v>
      </c>
      <c r="I289" s="16">
        <f>IFERROR(VLOOKUP(A289,'Moyennes FI (en entrée)'!B:N,7,0),"")</f>
        <v>13.94</v>
      </c>
      <c r="J289" s="16">
        <f>IFERROR(VLOOKUP(VLOOKUP(A289,'Fichier FI (en entrée)'!B:AH,33,0),Modificateurs!A$2:B$5,2,0),0)</f>
        <v>3</v>
      </c>
      <c r="K289" s="16">
        <f>IFERROR(VLOOKUP(VLOOKUP(A289,'Redoub FI (en entrée)'!B:N,7,0),Modificateurs!A$8:B$11,2,0),0)</f>
        <v>0</v>
      </c>
      <c r="L289" s="16">
        <f>IFERROR(VLOOKUP(M289,Modificateurs!D$1:E$94,2,0),0)</f>
        <v>2</v>
      </c>
      <c r="M289" t="str">
        <f>VLOOKUP(A289,'Fichier FI (en entrée)'!B:AH,16,0)&amp;" "&amp;VLOOKUP(A289,'Fichier FI (en entrée)'!B:AH,20,0)&amp;" "&amp;VLOOKUP(A289,'Fichier FI (en entrée)'!B:AH,27,0)&amp;" "&amp;VLOOKUP(A289,'Fichier FI (en entrée)'!B:AH,29,0)</f>
        <v xml:space="preserve">S Physique-chimie  </v>
      </c>
      <c r="N289" t="str">
        <f>VLOOKUP(A289,'Fichier FI (en entrée)'!B:AH,8,0)</f>
        <v>En Terminale</v>
      </c>
      <c r="O289" t="b">
        <f>AND(C289&gt;Synthèse!B$8,C289&lt;Synthèse!B$10,NOT(Y289))</f>
        <v>0</v>
      </c>
      <c r="Q289" s="60">
        <f>ROUNDUP(C289/(Synthèse!$B$4+Synthèse!$B$1)*8,0)</f>
        <v>1</v>
      </c>
      <c r="R289" s="60">
        <f>IFERROR(VLOOKUP(A289,'Evaluations (formulaire)'!A:P,6,0)+VLOOKUP(A289,'Evaluations (formulaire)'!A:P,7,0),0)</f>
        <v>0</v>
      </c>
      <c r="S289" s="60">
        <f>IFERROR(VLOOKUP(A289,'Evaluations (formulaire)'!A:P,8,0),0)</f>
        <v>0</v>
      </c>
      <c r="T289" s="60">
        <f>IF(AND(ISBLANK(P289),Q289&lt;=2),Synthèse!$B$41,IF(AND(ISBLANK(P289),Q289&gt;=7),Synthèse!$C$41,R289+S289))</f>
        <v>4.6511627906976744E-3</v>
      </c>
      <c r="U289" s="60">
        <f t="shared" si="48"/>
        <v>18.944651162790695</v>
      </c>
      <c r="V289" s="60">
        <f t="shared" si="49"/>
        <v>23</v>
      </c>
      <c r="X289" s="26">
        <v>524</v>
      </c>
      <c r="Y289" s="26" t="b">
        <f>IFERROR(VLOOKUP(A289,'Calculs FA (auto)'!A:O,15,0),FALSE)</f>
        <v>0</v>
      </c>
      <c r="Z289" s="26">
        <f>IFERROR(VLOOKUP(A289,'Evaluations (formulaire)'!A:M,9,0),0)</f>
        <v>0</v>
      </c>
      <c r="AA289" s="135" t="b">
        <v>1</v>
      </c>
      <c r="AB289" s="135" t="b">
        <v>0</v>
      </c>
      <c r="AC289" s="135" t="b">
        <f t="shared" si="50"/>
        <v>1</v>
      </c>
      <c r="AD289" s="135" t="b">
        <f t="shared" si="51"/>
        <v>0</v>
      </c>
      <c r="AE289" s="135" t="b">
        <f t="shared" si="52"/>
        <v>0</v>
      </c>
      <c r="AF289" s="135" t="b">
        <f>AND(AC289,$V289&lt;=Synthèse!$B$44)</f>
        <v>1</v>
      </c>
      <c r="AG289" s="135" t="b">
        <f>AND(AD289,$V289&lt;=Synthèse!$B$44)</f>
        <v>0</v>
      </c>
      <c r="AH289" s="135" t="b">
        <f>AND(AE289,$V289&lt;=Synthèse!$B$44)</f>
        <v>0</v>
      </c>
      <c r="AI289" s="137" t="b">
        <v>0</v>
      </c>
      <c r="AJ289" s="137" t="b">
        <v>1</v>
      </c>
      <c r="AK289" s="137" t="b">
        <f t="shared" si="53"/>
        <v>0</v>
      </c>
      <c r="AL289" s="137" t="b">
        <f t="shared" si="54"/>
        <v>1</v>
      </c>
      <c r="AM289" s="137" t="b">
        <f>AND(AK289,$V289&lt;=Synthèse!$B$44)</f>
        <v>0</v>
      </c>
      <c r="AN289" s="137" t="b">
        <f>AND(AL289,$V289&lt;=Synthèse!$B$44)</f>
        <v>1</v>
      </c>
    </row>
    <row r="290" spans="1:40">
      <c r="A290" s="17">
        <v>247767</v>
      </c>
      <c r="B290" t="str">
        <f ca="1">VLOOKUP(A290,'Fichier FI (en entrée)'!B:AH,3,0)</f>
        <v>UEQEUIGYED</v>
      </c>
      <c r="C290">
        <f t="shared" si="44"/>
        <v>2097</v>
      </c>
      <c r="D290">
        <f t="shared" si="45"/>
        <v>-100</v>
      </c>
      <c r="E290" s="14" t="str">
        <f>VLOOKUP(A290,'Fichier FI (en entrée)'!B:AH,2,0)</f>
        <v>ENV</v>
      </c>
      <c r="F290" s="14" t="b">
        <f t="shared" si="46"/>
        <v>0</v>
      </c>
      <c r="G290" s="14" t="b">
        <f>IFERROR(VLOOKUP(A290,'Calculs FA (auto)'!A:F,6,0),FALSE)</f>
        <v>0</v>
      </c>
      <c r="H290" s="14" t="b">
        <f t="shared" si="47"/>
        <v>0</v>
      </c>
      <c r="I290" s="16" t="str">
        <f>IFERROR(VLOOKUP(A290,'Moyennes FI (en entrée)'!B:N,7,0),"")</f>
        <v/>
      </c>
      <c r="J290" s="16">
        <f>IFERROR(VLOOKUP(VLOOKUP(A290,'Fichier FI (en entrée)'!B:AH,33,0),Modificateurs!A$2:B$5,2,0),0)</f>
        <v>0</v>
      </c>
      <c r="K290" s="16">
        <f>IFERROR(VLOOKUP(VLOOKUP(A290,'Redoub FI (en entrée)'!B:N,7,0),Modificateurs!A$8:B$11,2,0),0)</f>
        <v>0</v>
      </c>
      <c r="L290" s="16">
        <f>IFERROR(VLOOKUP(M290,Modificateurs!D$1:E$94,2,0),0)</f>
        <v>1</v>
      </c>
      <c r="M290" t="str">
        <f>VLOOKUP(A290,'Fichier FI (en entrée)'!B:AH,16,0)&amp;" "&amp;VLOOKUP(A290,'Fichier FI (en entrée)'!B:AH,20,0)&amp;" "&amp;VLOOKUP(A290,'Fichier FI (en entrée)'!B:AH,27,0)&amp;" "&amp;VLOOKUP(A290,'Fichier FI (en entrée)'!B:AH,29,0)</f>
        <v xml:space="preserve">S Pas de spécialité (S.I)  </v>
      </c>
      <c r="N290" t="str">
        <f>VLOOKUP(A290,'Fichier FI (en entrée)'!B:AH,8,0)</f>
        <v>En Terminale</v>
      </c>
      <c r="O290" t="b">
        <f>AND(C290&gt;Synthèse!B$8,C290&lt;Synthèse!B$10,NOT(Y290))</f>
        <v>0</v>
      </c>
      <c r="Q290" s="60">
        <f>ROUNDUP(C290/(Synthèse!$B$4+Synthèse!$B$1)*8,0)</f>
        <v>10</v>
      </c>
      <c r="R290" s="60">
        <f>IFERROR(VLOOKUP(A290,'Evaluations (formulaire)'!A:P,6,0)+VLOOKUP(A290,'Evaluations (formulaire)'!A:P,7,0),0)</f>
        <v>0</v>
      </c>
      <c r="S290" s="60">
        <f>IFERROR(VLOOKUP(A290,'Evaluations (formulaire)'!A:P,8,0),0)</f>
        <v>0</v>
      </c>
      <c r="T290" s="60">
        <f>IF(AND(ISBLANK(P290),Q290&lt;=2),Synthèse!$B$41,IF(AND(ISBLANK(P290),Q290&gt;=7),Synthèse!$C$41,R290+S290))</f>
        <v>4.6296296296296294E-3</v>
      </c>
      <c r="U290" s="60">
        <f t="shared" si="48"/>
        <v>-99.995370370370367</v>
      </c>
      <c r="V290" s="60">
        <f t="shared" si="49"/>
        <v>1983</v>
      </c>
      <c r="X290" s="26">
        <v>1209</v>
      </c>
      <c r="Y290" s="26" t="b">
        <f>IFERROR(VLOOKUP(A290,'Calculs FA (auto)'!A:O,15,0),FALSE)</f>
        <v>0</v>
      </c>
      <c r="Z290" s="26">
        <f>IFERROR(VLOOKUP(A290,'Evaluations (formulaire)'!A:M,9,0),0)</f>
        <v>0</v>
      </c>
      <c r="AA290" s="135" t="b">
        <v>1</v>
      </c>
      <c r="AB290" s="135" t="b">
        <v>0</v>
      </c>
      <c r="AC290" s="135" t="b">
        <f t="shared" si="50"/>
        <v>0</v>
      </c>
      <c r="AD290" s="135" t="b">
        <f t="shared" si="51"/>
        <v>0</v>
      </c>
      <c r="AE290" s="135" t="b">
        <f t="shared" si="52"/>
        <v>0</v>
      </c>
      <c r="AF290" s="135" t="b">
        <f>AND(AC290,$V290&lt;=Synthèse!$B$44)</f>
        <v>0</v>
      </c>
      <c r="AG290" s="135" t="b">
        <f>AND(AD290,$V290&lt;=Synthèse!$B$44)</f>
        <v>0</v>
      </c>
      <c r="AH290" s="135" t="b">
        <f>AND(AE290,$V290&lt;=Synthèse!$B$44)</f>
        <v>0</v>
      </c>
      <c r="AI290" s="137" t="b">
        <v>0</v>
      </c>
      <c r="AJ290" s="137" t="b">
        <v>1</v>
      </c>
      <c r="AK290" s="137" t="b">
        <f t="shared" si="53"/>
        <v>0</v>
      </c>
      <c r="AL290" s="137" t="b">
        <f t="shared" si="54"/>
        <v>0</v>
      </c>
      <c r="AM290" s="137" t="b">
        <f>AND(AK290,$V290&lt;=Synthèse!$B$44)</f>
        <v>0</v>
      </c>
      <c r="AN290" s="137" t="b">
        <f>AND(AL290,$V290&lt;=Synthèse!$B$44)</f>
        <v>0</v>
      </c>
    </row>
    <row r="291" spans="1:40">
      <c r="A291" s="17">
        <v>247781</v>
      </c>
      <c r="B291" t="str">
        <f ca="1">VLOOKUP(A291,'Fichier FI (en entrée)'!B:AH,3,0)</f>
        <v>EOKVBSIFLB</v>
      </c>
      <c r="C291">
        <f t="shared" si="44"/>
        <v>406</v>
      </c>
      <c r="D291">
        <f t="shared" si="45"/>
        <v>14.04</v>
      </c>
      <c r="E291" s="14" t="str">
        <f>VLOOKUP(A291,'Fichier FI (en entrée)'!B:AH,2,0)</f>
        <v>EV</v>
      </c>
      <c r="F291" s="14" t="b">
        <f t="shared" si="46"/>
        <v>1</v>
      </c>
      <c r="G291" s="14" t="b">
        <f>IFERROR(VLOOKUP(A291,'Calculs FA (auto)'!A:F,6,0),FALSE)</f>
        <v>0</v>
      </c>
      <c r="H291" s="14" t="b">
        <f t="shared" si="47"/>
        <v>0</v>
      </c>
      <c r="I291" s="16">
        <f>IFERROR(VLOOKUP(A291,'Moyennes FI (en entrée)'!B:N,7,0),"")</f>
        <v>10.039999999999999</v>
      </c>
      <c r="J291" s="16">
        <f>IFERROR(VLOOKUP(VLOOKUP(A291,'Fichier FI (en entrée)'!B:AH,33,0),Modificateurs!A$2:B$5,2,0),0)</f>
        <v>3</v>
      </c>
      <c r="K291" s="16">
        <f>IFERROR(VLOOKUP(VLOOKUP(A291,'Redoub FI (en entrée)'!B:N,7,0),Modificateurs!A$8:B$11,2,0),0)</f>
        <v>0</v>
      </c>
      <c r="L291" s="16">
        <f>IFERROR(VLOOKUP(M291,Modificateurs!D$1:E$94,2,0),0)</f>
        <v>1</v>
      </c>
      <c r="M291" t="str">
        <f>VLOOKUP(A291,'Fichier FI (en entrée)'!B:AH,16,0)&amp;" "&amp;VLOOKUP(A291,'Fichier FI (en entrée)'!B:AH,20,0)&amp;" "&amp;VLOOKUP(A291,'Fichier FI (en entrée)'!B:AH,27,0)&amp;" "&amp;VLOOKUP(A291,'Fichier FI (en entrée)'!B:AH,29,0)</f>
        <v xml:space="preserve">S Pas de spécialité (S.I)  </v>
      </c>
      <c r="N291" t="str">
        <f>VLOOKUP(A291,'Fichier FI (en entrée)'!B:AH,8,0)</f>
        <v>En Terminale</v>
      </c>
      <c r="O291" t="b">
        <f>AND(C291&gt;Synthèse!B$8,C291&lt;Synthèse!B$10,NOT(Y291))</f>
        <v>0</v>
      </c>
      <c r="Q291" s="60">
        <f>ROUNDUP(C291/(Synthèse!$B$4+Synthèse!$B$1)*8,0)</f>
        <v>2</v>
      </c>
      <c r="R291" s="60">
        <f>IFERROR(VLOOKUP(A291,'Evaluations (formulaire)'!A:P,6,0)+VLOOKUP(A291,'Evaluations (formulaire)'!A:P,7,0),0)</f>
        <v>0</v>
      </c>
      <c r="S291" s="60">
        <f>IFERROR(VLOOKUP(A291,'Evaluations (formulaire)'!A:P,8,0),0)</f>
        <v>0</v>
      </c>
      <c r="T291" s="60">
        <f>IF(AND(ISBLANK(P291),Q291&lt;=2),Synthèse!$B$41,IF(AND(ISBLANK(P291),Q291&gt;=7),Synthèse!$C$41,R291+S291))</f>
        <v>4.6511627906976744E-3</v>
      </c>
      <c r="U291" s="60">
        <f t="shared" si="48"/>
        <v>14.044651162790696</v>
      </c>
      <c r="V291" s="60">
        <f t="shared" si="49"/>
        <v>405</v>
      </c>
      <c r="X291" s="26">
        <v>1546</v>
      </c>
      <c r="Y291" s="26" t="b">
        <f>IFERROR(VLOOKUP(A291,'Calculs FA (auto)'!A:O,15,0),FALSE)</f>
        <v>0</v>
      </c>
      <c r="Z291" s="26">
        <f>IFERROR(VLOOKUP(A291,'Evaluations (formulaire)'!A:M,9,0),0)</f>
        <v>0</v>
      </c>
      <c r="AA291" s="135" t="b">
        <v>1</v>
      </c>
      <c r="AB291" s="135" t="b">
        <v>0</v>
      </c>
      <c r="AC291" s="135" t="b">
        <f t="shared" si="50"/>
        <v>1</v>
      </c>
      <c r="AD291" s="135" t="b">
        <f t="shared" si="51"/>
        <v>0</v>
      </c>
      <c r="AE291" s="135" t="b">
        <f t="shared" si="52"/>
        <v>0</v>
      </c>
      <c r="AF291" s="135" t="b">
        <f>AND(AC291,$V291&lt;=Synthèse!$B$44)</f>
        <v>1</v>
      </c>
      <c r="AG291" s="135" t="b">
        <f>AND(AD291,$V291&lt;=Synthèse!$B$44)</f>
        <v>0</v>
      </c>
      <c r="AH291" s="135" t="b">
        <f>AND(AE291,$V291&lt;=Synthèse!$B$44)</f>
        <v>0</v>
      </c>
      <c r="AI291" s="137" t="b">
        <v>0</v>
      </c>
      <c r="AJ291" s="137" t="b">
        <v>1</v>
      </c>
      <c r="AK291" s="137" t="b">
        <f t="shared" si="53"/>
        <v>0</v>
      </c>
      <c r="AL291" s="137" t="b">
        <f t="shared" si="54"/>
        <v>1</v>
      </c>
      <c r="AM291" s="137" t="b">
        <f>AND(AK291,$V291&lt;=Synthèse!$B$44)</f>
        <v>0</v>
      </c>
      <c r="AN291" s="137" t="b">
        <f>AND(AL291,$V291&lt;=Synthèse!$B$44)</f>
        <v>1</v>
      </c>
    </row>
    <row r="292" spans="1:40">
      <c r="A292" s="17">
        <v>247792</v>
      </c>
      <c r="B292" t="str">
        <f ca="1">VLOOKUP(A292,'Fichier FI (en entrée)'!B:AH,3,0)</f>
        <v>UNZFLSOKGG</v>
      </c>
      <c r="C292">
        <f t="shared" si="44"/>
        <v>221</v>
      </c>
      <c r="D292">
        <f t="shared" si="45"/>
        <v>15.66</v>
      </c>
      <c r="E292" s="14" t="str">
        <f>VLOOKUP(A292,'Fichier FI (en entrée)'!B:AH,2,0)</f>
        <v>EV</v>
      </c>
      <c r="F292" s="14" t="b">
        <f t="shared" si="46"/>
        <v>1</v>
      </c>
      <c r="G292" s="14" t="b">
        <f>IFERROR(VLOOKUP(A292,'Calculs FA (auto)'!A:F,6,0),FALSE)</f>
        <v>0</v>
      </c>
      <c r="H292" s="14" t="b">
        <f t="shared" si="47"/>
        <v>0</v>
      </c>
      <c r="I292" s="16">
        <f>IFERROR(VLOOKUP(A292,'Moyennes FI (en entrée)'!B:N,7,0),"")</f>
        <v>10.66</v>
      </c>
      <c r="J292" s="16">
        <f>IFERROR(VLOOKUP(VLOOKUP(A292,'Fichier FI (en entrée)'!B:AH,33,0),Modificateurs!A$2:B$5,2,0),0)</f>
        <v>3</v>
      </c>
      <c r="K292" s="16">
        <f>IFERROR(VLOOKUP(VLOOKUP(A292,'Redoub FI (en entrée)'!B:N,7,0),Modificateurs!A$8:B$11,2,0),0)</f>
        <v>0</v>
      </c>
      <c r="L292" s="16">
        <f>IFERROR(VLOOKUP(M292,Modificateurs!D$1:E$94,2,0),0)</f>
        <v>2</v>
      </c>
      <c r="M292" t="str">
        <f>VLOOKUP(A292,'Fichier FI (en entrée)'!B:AH,16,0)&amp;" "&amp;VLOOKUP(A292,'Fichier FI (en entrée)'!B:AH,20,0)&amp;" "&amp;VLOOKUP(A292,'Fichier FI (en entrée)'!B:AH,27,0)&amp;" "&amp;VLOOKUP(A292,'Fichier FI (en entrée)'!B:AH,29,0)</f>
        <v xml:space="preserve">S Physique-chimie  </v>
      </c>
      <c r="N292" t="str">
        <f>VLOOKUP(A292,'Fichier FI (en entrée)'!B:AH,8,0)</f>
        <v>En Terminale</v>
      </c>
      <c r="O292" t="b">
        <f>AND(C292&gt;Synthèse!B$8,C292&lt;Synthèse!B$10,NOT(Y292))</f>
        <v>0</v>
      </c>
      <c r="P292" t="s">
        <v>2268</v>
      </c>
      <c r="Q292" s="60">
        <f>ROUNDUP(C292/(Synthèse!$B$4+Synthèse!$B$1)*8,0)</f>
        <v>2</v>
      </c>
      <c r="R292" s="60">
        <f>IFERROR(VLOOKUP(A292,'Evaluations (formulaire)'!A:P,6,0)+VLOOKUP(A292,'Evaluations (formulaire)'!A:P,7,0),0)</f>
        <v>0</v>
      </c>
      <c r="S292" s="60">
        <f>IFERROR(VLOOKUP(A292,'Evaluations (formulaire)'!A:P,8,0),0)</f>
        <v>0</v>
      </c>
      <c r="T292" s="60">
        <f>IF(AND(ISBLANK(P292),Q292&lt;=2),Synthèse!$B$41,IF(AND(ISBLANK(P292),Q292&gt;=7),Synthèse!$C$41,R292+S292))</f>
        <v>0</v>
      </c>
      <c r="U292" s="60">
        <f t="shared" si="48"/>
        <v>15.66</v>
      </c>
      <c r="V292" s="60">
        <f t="shared" si="49"/>
        <v>221</v>
      </c>
      <c r="X292" s="26">
        <v>1362</v>
      </c>
      <c r="Y292" s="26" t="b">
        <f>IFERROR(VLOOKUP(A292,'Calculs FA (auto)'!A:O,15,0),FALSE)</f>
        <v>0</v>
      </c>
      <c r="Z292" s="26">
        <f>IFERROR(VLOOKUP(A292,'Evaluations (formulaire)'!A:M,9,0),0)</f>
        <v>0</v>
      </c>
      <c r="AA292" s="135" t="b">
        <v>1</v>
      </c>
      <c r="AB292" s="135" t="b">
        <v>0</v>
      </c>
      <c r="AC292" s="135" t="b">
        <f t="shared" si="50"/>
        <v>1</v>
      </c>
      <c r="AD292" s="135" t="b">
        <f t="shared" si="51"/>
        <v>0</v>
      </c>
      <c r="AE292" s="135" t="b">
        <f t="shared" si="52"/>
        <v>0</v>
      </c>
      <c r="AF292" s="135" t="b">
        <f>AND(AC292,$V292&lt;=Synthèse!$B$44)</f>
        <v>1</v>
      </c>
      <c r="AG292" s="135" t="b">
        <f>AND(AD292,$V292&lt;=Synthèse!$B$44)</f>
        <v>0</v>
      </c>
      <c r="AH292" s="135" t="b">
        <f>AND(AE292,$V292&lt;=Synthèse!$B$44)</f>
        <v>0</v>
      </c>
      <c r="AI292" s="137" t="b">
        <v>0</v>
      </c>
      <c r="AJ292" s="137" t="b">
        <v>1</v>
      </c>
      <c r="AK292" s="137" t="b">
        <f t="shared" si="53"/>
        <v>0</v>
      </c>
      <c r="AL292" s="137" t="b">
        <f t="shared" si="54"/>
        <v>1</v>
      </c>
      <c r="AM292" s="137" t="b">
        <f>AND(AK292,$V292&lt;=Synthèse!$B$44)</f>
        <v>0</v>
      </c>
      <c r="AN292" s="137" t="b">
        <f>AND(AL292,$V292&lt;=Synthèse!$B$44)</f>
        <v>1</v>
      </c>
    </row>
    <row r="293" spans="1:40">
      <c r="A293" s="17">
        <v>247800</v>
      </c>
      <c r="B293" t="str">
        <f ca="1">VLOOKUP(A293,'Fichier FI (en entrée)'!B:AH,3,0)</f>
        <v>IQOBQELWKS</v>
      </c>
      <c r="C293">
        <f t="shared" si="44"/>
        <v>1416</v>
      </c>
      <c r="D293">
        <f t="shared" si="45"/>
        <v>3.2799999999999994</v>
      </c>
      <c r="E293" s="14" t="str">
        <f>VLOOKUP(A293,'Fichier FI (en entrée)'!B:AH,2,0)</f>
        <v>EV</v>
      </c>
      <c r="F293" s="14" t="b">
        <f t="shared" si="46"/>
        <v>1</v>
      </c>
      <c r="G293" s="14" t="b">
        <f>IFERROR(VLOOKUP(A293,'Calculs FA (auto)'!A:F,6,0),FALSE)</f>
        <v>0</v>
      </c>
      <c r="H293" s="14" t="b">
        <f t="shared" si="47"/>
        <v>0</v>
      </c>
      <c r="I293" s="16">
        <f>IFERROR(VLOOKUP(A293,'Moyennes FI (en entrée)'!B:N,7,0),"")</f>
        <v>12.28</v>
      </c>
      <c r="J293" s="16">
        <f>IFERROR(VLOOKUP(VLOOKUP(A293,'Fichier FI (en entrée)'!B:AH,33,0),Modificateurs!A$2:B$5,2,0),0)</f>
        <v>3</v>
      </c>
      <c r="K293" s="16">
        <f>IFERROR(VLOOKUP(VLOOKUP(A293,'Redoub FI (en entrée)'!B:N,7,0),Modificateurs!A$8:B$11,2,0),0)</f>
        <v>0</v>
      </c>
      <c r="L293" s="16">
        <f>IFERROR(VLOOKUP(M293,Modificateurs!D$1:E$94,2,0),0)</f>
        <v>-12</v>
      </c>
      <c r="M293" t="str">
        <f>VLOOKUP(A293,'Fichier FI (en entrée)'!B:AH,16,0)&amp;" "&amp;VLOOKUP(A293,'Fichier FI (en entrée)'!B:AH,20,0)&amp;" "&amp;VLOOKUP(A293,'Fichier FI (en entrée)'!B:AH,27,0)&amp;" "&amp;VLOOKUP(A293,'Fichier FI (en entrée)'!B:AH,29,0)</f>
        <v xml:space="preserve">STMG Mercatique  </v>
      </c>
      <c r="N293" t="str">
        <f>VLOOKUP(A293,'Fichier FI (en entrée)'!B:AH,8,0)</f>
        <v>En Terminale</v>
      </c>
      <c r="O293" t="b">
        <f>AND(C293&gt;Synthèse!B$8,C293&lt;Synthèse!B$10,NOT(Y293))</f>
        <v>0</v>
      </c>
      <c r="Q293" s="60">
        <f>ROUNDUP(C293/(Synthèse!$B$4+Synthèse!$B$1)*8,0)</f>
        <v>7</v>
      </c>
      <c r="R293" s="60">
        <f>IFERROR(VLOOKUP(A293,'Evaluations (formulaire)'!A:P,6,0)+VLOOKUP(A293,'Evaluations (formulaire)'!A:P,7,0),0)</f>
        <v>0</v>
      </c>
      <c r="S293" s="60">
        <f>IFERROR(VLOOKUP(A293,'Evaluations (formulaire)'!A:P,8,0),0)</f>
        <v>0</v>
      </c>
      <c r="T293" s="60">
        <f>IF(AND(ISBLANK(P293),Q293&lt;=2),Synthèse!$B$41,IF(AND(ISBLANK(P293),Q293&gt;=7),Synthèse!$C$41,R293+S293))</f>
        <v>4.6296296296296294E-3</v>
      </c>
      <c r="U293" s="60">
        <f t="shared" si="48"/>
        <v>3.2846296296296291</v>
      </c>
      <c r="V293" s="60">
        <f t="shared" si="49"/>
        <v>1416</v>
      </c>
      <c r="X293" s="26">
        <v>1642</v>
      </c>
      <c r="Y293" s="26" t="b">
        <f>IFERROR(VLOOKUP(A293,'Calculs FA (auto)'!A:O,15,0),FALSE)</f>
        <v>0</v>
      </c>
      <c r="Z293" s="26">
        <f>IFERROR(VLOOKUP(A293,'Evaluations (formulaire)'!A:M,9,0),0)</f>
        <v>0</v>
      </c>
      <c r="AA293" s="135" t="b">
        <v>1</v>
      </c>
      <c r="AB293" s="135" t="b">
        <v>0</v>
      </c>
      <c r="AC293" s="135" t="b">
        <f t="shared" si="50"/>
        <v>1</v>
      </c>
      <c r="AD293" s="135" t="b">
        <f t="shared" si="51"/>
        <v>0</v>
      </c>
      <c r="AE293" s="135" t="b">
        <f t="shared" si="52"/>
        <v>0</v>
      </c>
      <c r="AF293" s="135" t="b">
        <f>AND(AC293,$V293&lt;=Synthèse!$B$44)</f>
        <v>0</v>
      </c>
      <c r="AG293" s="135" t="b">
        <f>AND(AD293,$V293&lt;=Synthèse!$B$44)</f>
        <v>0</v>
      </c>
      <c r="AH293" s="135" t="b">
        <f>AND(AE293,$V293&lt;=Synthèse!$B$44)</f>
        <v>0</v>
      </c>
      <c r="AI293" s="137" t="b">
        <v>0</v>
      </c>
      <c r="AJ293" s="137" t="b">
        <v>1</v>
      </c>
      <c r="AK293" s="137" t="b">
        <f t="shared" si="53"/>
        <v>0</v>
      </c>
      <c r="AL293" s="137" t="b">
        <f t="shared" si="54"/>
        <v>1</v>
      </c>
      <c r="AM293" s="137" t="b">
        <f>AND(AK293,$V293&lt;=Synthèse!$B$44)</f>
        <v>0</v>
      </c>
      <c r="AN293" s="137" t="b">
        <f>AND(AL293,$V293&lt;=Synthèse!$B$44)</f>
        <v>0</v>
      </c>
    </row>
    <row r="294" spans="1:40">
      <c r="A294" s="17">
        <v>248797</v>
      </c>
      <c r="B294" t="str">
        <f ca="1">VLOOKUP(A294,'Fichier FI (en entrée)'!B:AH,3,0)</f>
        <v>PRFRWCNFIV</v>
      </c>
      <c r="C294">
        <f t="shared" si="44"/>
        <v>1561</v>
      </c>
      <c r="D294">
        <f t="shared" si="45"/>
        <v>-0.50999999999999979</v>
      </c>
      <c r="E294" s="14" t="str">
        <f>VLOOKUP(A294,'Fichier FI (en entrée)'!B:AH,2,0)</f>
        <v>EV</v>
      </c>
      <c r="F294" s="14" t="b">
        <f t="shared" si="46"/>
        <v>1</v>
      </c>
      <c r="G294" s="14" t="b">
        <f>IFERROR(VLOOKUP(A294,'Calculs FA (auto)'!A:F,6,0),FALSE)</f>
        <v>0</v>
      </c>
      <c r="H294" s="14" t="b">
        <f t="shared" si="47"/>
        <v>0</v>
      </c>
      <c r="I294" s="16">
        <f>IFERROR(VLOOKUP(A294,'Moyennes FI (en entrée)'!B:N,7,0),"")</f>
        <v>11.49</v>
      </c>
      <c r="J294" s="16">
        <f>IFERROR(VLOOKUP(VLOOKUP(A294,'Fichier FI (en entrée)'!B:AH,33,0),Modificateurs!A$2:B$5,2,0),0)</f>
        <v>0</v>
      </c>
      <c r="K294" s="16">
        <f>IFERROR(VLOOKUP(VLOOKUP(A294,'Redoub FI (en entrée)'!B:N,7,0),Modificateurs!A$8:B$11,2,0),0)</f>
        <v>0</v>
      </c>
      <c r="L294" s="16">
        <f>IFERROR(VLOOKUP(M294,Modificateurs!D$1:E$94,2,0),0)</f>
        <v>-12</v>
      </c>
      <c r="M294" t="str">
        <f>VLOOKUP(A294,'Fichier FI (en entrée)'!B:AH,16,0)&amp;" "&amp;VLOOKUP(A294,'Fichier FI (en entrée)'!B:AH,20,0)&amp;" "&amp;VLOOKUP(A294,'Fichier FI (en entrée)'!B:AH,27,0)&amp;" "&amp;VLOOKUP(A294,'Fichier FI (en entrée)'!B:AH,29,0)</f>
        <v xml:space="preserve">STMG Mercatique  </v>
      </c>
      <c r="N294" t="str">
        <f>VLOOKUP(A294,'Fichier FI (en entrée)'!B:AH,8,0)</f>
        <v>En Terminale</v>
      </c>
      <c r="O294" t="b">
        <f>AND(C294&gt;Synthèse!B$8,C294&lt;Synthèse!B$10,NOT(Y294))</f>
        <v>0</v>
      </c>
      <c r="Q294" s="60">
        <f>ROUNDUP(C294/(Synthèse!$B$4+Synthèse!$B$1)*8,0)</f>
        <v>8</v>
      </c>
      <c r="R294" s="60">
        <f>IFERROR(VLOOKUP(A294,'Evaluations (formulaire)'!A:P,6,0)+VLOOKUP(A294,'Evaluations (formulaire)'!A:P,7,0),0)</f>
        <v>0</v>
      </c>
      <c r="S294" s="60">
        <f>IFERROR(VLOOKUP(A294,'Evaluations (formulaire)'!A:P,8,0),0)</f>
        <v>0</v>
      </c>
      <c r="T294" s="60">
        <f>IF(AND(ISBLANK(P294),Q294&lt;=2),Synthèse!$B$41,IF(AND(ISBLANK(P294),Q294&gt;=7),Synthèse!$C$41,R294+S294))</f>
        <v>4.6296296296296294E-3</v>
      </c>
      <c r="U294" s="60">
        <f t="shared" si="48"/>
        <v>-0.50537037037037014</v>
      </c>
      <c r="V294" s="60">
        <f t="shared" si="49"/>
        <v>1561</v>
      </c>
      <c r="X294" s="26">
        <v>2030</v>
      </c>
      <c r="Y294" s="26" t="b">
        <f>IFERROR(VLOOKUP(A294,'Calculs FA (auto)'!A:O,15,0),FALSE)</f>
        <v>0</v>
      </c>
      <c r="Z294" s="26">
        <f>IFERROR(VLOOKUP(A294,'Evaluations (formulaire)'!A:M,9,0),0)</f>
        <v>0</v>
      </c>
      <c r="AA294" s="135" t="b">
        <v>1</v>
      </c>
      <c r="AB294" s="135" t="b">
        <v>0</v>
      </c>
      <c r="AC294" s="135" t="b">
        <f t="shared" si="50"/>
        <v>1</v>
      </c>
      <c r="AD294" s="135" t="b">
        <f t="shared" si="51"/>
        <v>0</v>
      </c>
      <c r="AE294" s="135" t="b">
        <f t="shared" si="52"/>
        <v>0</v>
      </c>
      <c r="AF294" s="135" t="b">
        <f>AND(AC294,$V294&lt;=Synthèse!$B$44)</f>
        <v>0</v>
      </c>
      <c r="AG294" s="135" t="b">
        <f>AND(AD294,$V294&lt;=Synthèse!$B$44)</f>
        <v>0</v>
      </c>
      <c r="AH294" s="135" t="b">
        <f>AND(AE294,$V294&lt;=Synthèse!$B$44)</f>
        <v>0</v>
      </c>
      <c r="AI294" s="137" t="b">
        <v>0</v>
      </c>
      <c r="AJ294" s="137" t="b">
        <v>1</v>
      </c>
      <c r="AK294" s="137" t="b">
        <f t="shared" si="53"/>
        <v>0</v>
      </c>
      <c r="AL294" s="137" t="b">
        <f t="shared" si="54"/>
        <v>1</v>
      </c>
      <c r="AM294" s="137" t="b">
        <f>AND(AK294,$V294&lt;=Synthèse!$B$44)</f>
        <v>0</v>
      </c>
      <c r="AN294" s="137" t="b">
        <f>AND(AL294,$V294&lt;=Synthèse!$B$44)</f>
        <v>0</v>
      </c>
    </row>
    <row r="295" spans="1:40">
      <c r="A295" s="17">
        <v>251774</v>
      </c>
      <c r="B295" t="str">
        <f ca="1">VLOOKUP(A295,'Fichier FI (en entrée)'!B:AH,3,0)</f>
        <v>LGUJFJHKIK</v>
      </c>
      <c r="C295">
        <f t="shared" si="44"/>
        <v>619</v>
      </c>
      <c r="D295">
        <f t="shared" si="45"/>
        <v>12.79</v>
      </c>
      <c r="E295" s="14" t="str">
        <f>VLOOKUP(A295,'Fichier FI (en entrée)'!B:AH,2,0)</f>
        <v>EV</v>
      </c>
      <c r="F295" s="14" t="b">
        <f t="shared" si="46"/>
        <v>1</v>
      </c>
      <c r="G295" s="14" t="b">
        <f>IFERROR(VLOOKUP(A295,'Calculs FA (auto)'!A:F,6,0),FALSE)</f>
        <v>0</v>
      </c>
      <c r="H295" s="14" t="b">
        <f t="shared" si="47"/>
        <v>0</v>
      </c>
      <c r="I295" s="16">
        <f>IFERROR(VLOOKUP(A295,'Moyennes FI (en entrée)'!B:N,7,0),"")</f>
        <v>9.7899999999999991</v>
      </c>
      <c r="J295" s="16">
        <f>IFERROR(VLOOKUP(VLOOKUP(A295,'Fichier FI (en entrée)'!B:AH,33,0),Modificateurs!A$2:B$5,2,0),0)</f>
        <v>1</v>
      </c>
      <c r="K295" s="16">
        <f>IFERROR(VLOOKUP(VLOOKUP(A295,'Redoub FI (en entrée)'!B:N,7,0),Modificateurs!A$8:B$11,2,0),0)</f>
        <v>0</v>
      </c>
      <c r="L295" s="16">
        <f>IFERROR(VLOOKUP(M295,Modificateurs!D$1:E$94,2,0),0)</f>
        <v>2</v>
      </c>
      <c r="M295" t="str">
        <f>VLOOKUP(A295,'Fichier FI (en entrée)'!B:AH,16,0)&amp;" "&amp;VLOOKUP(A295,'Fichier FI (en entrée)'!B:AH,20,0)&amp;" "&amp;VLOOKUP(A295,'Fichier FI (en entrée)'!B:AH,27,0)&amp;" "&amp;VLOOKUP(A295,'Fichier FI (en entrée)'!B:AH,29,0)</f>
        <v xml:space="preserve">S Physique-chimie  </v>
      </c>
      <c r="N295" t="str">
        <f>VLOOKUP(A295,'Fichier FI (en entrée)'!B:AH,8,0)</f>
        <v>En Terminale</v>
      </c>
      <c r="O295" t="b">
        <f>AND(C295&gt;Synthèse!B$8,C295&lt;Synthèse!B$10,NOT(Y295))</f>
        <v>1</v>
      </c>
      <c r="Q295" s="60">
        <f>ROUNDUP(C295/(Synthèse!$B$4+Synthèse!$B$1)*8,0)</f>
        <v>3</v>
      </c>
      <c r="R295" s="60">
        <f>IFERROR(VLOOKUP(A295,'Evaluations (formulaire)'!A:P,6,0)+VLOOKUP(A295,'Evaluations (formulaire)'!A:P,7,0),0)</f>
        <v>0</v>
      </c>
      <c r="S295" s="60">
        <f>IFERROR(VLOOKUP(A295,'Evaluations (formulaire)'!A:P,8,0),0)</f>
        <v>0</v>
      </c>
      <c r="T295" s="60">
        <f>IF(AND(ISBLANK(P295),Q295&lt;=2),Synthèse!$B$41,IF(AND(ISBLANK(P295),Q295&gt;=7),Synthèse!$C$41,R295+S295))</f>
        <v>0</v>
      </c>
      <c r="U295" s="60">
        <f t="shared" si="48"/>
        <v>12.79</v>
      </c>
      <c r="V295" s="60">
        <f t="shared" si="49"/>
        <v>620</v>
      </c>
      <c r="X295" s="26">
        <v>1445</v>
      </c>
      <c r="Y295" s="26" t="b">
        <f>IFERROR(VLOOKUP(A295,'Calculs FA (auto)'!A:O,15,0),FALSE)</f>
        <v>0</v>
      </c>
      <c r="Z295" s="26">
        <f>IFERROR(VLOOKUP(A295,'Evaluations (formulaire)'!A:M,9,0),0)</f>
        <v>0</v>
      </c>
      <c r="AA295" s="135" t="b">
        <v>1</v>
      </c>
      <c r="AB295" s="135" t="b">
        <v>0</v>
      </c>
      <c r="AC295" s="135" t="b">
        <f t="shared" si="50"/>
        <v>1</v>
      </c>
      <c r="AD295" s="135" t="b">
        <f t="shared" si="51"/>
        <v>0</v>
      </c>
      <c r="AE295" s="135" t="b">
        <f t="shared" si="52"/>
        <v>0</v>
      </c>
      <c r="AF295" s="135" t="b">
        <f>AND(AC295,$V295&lt;=Synthèse!$B$44)</f>
        <v>1</v>
      </c>
      <c r="AG295" s="135" t="b">
        <f>AND(AD295,$V295&lt;=Synthèse!$B$44)</f>
        <v>0</v>
      </c>
      <c r="AH295" s="135" t="b">
        <f>AND(AE295,$V295&lt;=Synthèse!$B$44)</f>
        <v>0</v>
      </c>
      <c r="AI295" s="137" t="b">
        <v>0</v>
      </c>
      <c r="AJ295" s="137" t="b">
        <v>1</v>
      </c>
      <c r="AK295" s="137" t="b">
        <f t="shared" si="53"/>
        <v>0</v>
      </c>
      <c r="AL295" s="137" t="b">
        <f t="shared" si="54"/>
        <v>1</v>
      </c>
      <c r="AM295" s="137" t="b">
        <f>AND(AK295,$V295&lt;=Synthèse!$B$44)</f>
        <v>0</v>
      </c>
      <c r="AN295" s="137" t="b">
        <f>AND(AL295,$V295&lt;=Synthèse!$B$44)</f>
        <v>1</v>
      </c>
    </row>
    <row r="296" spans="1:40">
      <c r="A296" s="17">
        <v>251779</v>
      </c>
      <c r="B296" t="str">
        <f ca="1">VLOOKUP(A296,'Fichier FI (en entrée)'!B:AH,3,0)</f>
        <v>FTEMMGVGIR</v>
      </c>
      <c r="C296">
        <f t="shared" si="44"/>
        <v>2097</v>
      </c>
      <c r="D296">
        <f t="shared" si="45"/>
        <v>-100</v>
      </c>
      <c r="E296" s="14" t="str">
        <f>VLOOKUP(A296,'Fichier FI (en entrée)'!B:AH,2,0)</f>
        <v>ENV</v>
      </c>
      <c r="F296" s="14" t="b">
        <f t="shared" si="46"/>
        <v>0</v>
      </c>
      <c r="G296" s="14" t="b">
        <f>IFERROR(VLOOKUP(A296,'Calculs FA (auto)'!A:F,6,0),FALSE)</f>
        <v>0</v>
      </c>
      <c r="H296" s="14" t="b">
        <f t="shared" si="47"/>
        <v>0</v>
      </c>
      <c r="I296" s="16" t="str">
        <f>IFERROR(VLOOKUP(A296,'Moyennes FI (en entrée)'!B:N,7,0),"")</f>
        <v/>
      </c>
      <c r="J296" s="16">
        <f>IFERROR(VLOOKUP(VLOOKUP(A296,'Fichier FI (en entrée)'!B:AH,33,0),Modificateurs!A$2:B$5,2,0),0)</f>
        <v>1</v>
      </c>
      <c r="K296" s="16">
        <f>IFERROR(VLOOKUP(VLOOKUP(A296,'Redoub FI (en entrée)'!B:N,7,0),Modificateurs!A$8:B$11,2,0),0)</f>
        <v>0</v>
      </c>
      <c r="L296" s="16">
        <f>IFERROR(VLOOKUP(M296,Modificateurs!D$1:E$94,2,0),0)</f>
        <v>2</v>
      </c>
      <c r="M296" t="str">
        <f>VLOOKUP(A296,'Fichier FI (en entrée)'!B:AH,16,0)&amp;" "&amp;VLOOKUP(A296,'Fichier FI (en entrée)'!B:AH,20,0)&amp;" "&amp;VLOOKUP(A296,'Fichier FI (en entrée)'!B:AH,27,0)&amp;" "&amp;VLOOKUP(A296,'Fichier FI (en entrée)'!B:AH,29,0)</f>
        <v xml:space="preserve">S Physique-chimie  </v>
      </c>
      <c r="N296" t="str">
        <f>VLOOKUP(A296,'Fichier FI (en entrée)'!B:AH,8,0)</f>
        <v>En Terminale</v>
      </c>
      <c r="O296" t="b">
        <f>AND(C296&gt;Synthèse!B$8,C296&lt;Synthèse!B$10,NOT(Y296))</f>
        <v>0</v>
      </c>
      <c r="Q296" s="60">
        <f>ROUNDUP(C296/(Synthèse!$B$4+Synthèse!$B$1)*8,0)</f>
        <v>10</v>
      </c>
      <c r="R296" s="60">
        <f>IFERROR(VLOOKUP(A296,'Evaluations (formulaire)'!A:P,6,0)+VLOOKUP(A296,'Evaluations (formulaire)'!A:P,7,0),0)</f>
        <v>0</v>
      </c>
      <c r="S296" s="60">
        <f>IFERROR(VLOOKUP(A296,'Evaluations (formulaire)'!A:P,8,0),0)</f>
        <v>0</v>
      </c>
      <c r="T296" s="60">
        <f>IF(AND(ISBLANK(P296),Q296&lt;=2),Synthèse!$B$41,IF(AND(ISBLANK(P296),Q296&gt;=7),Synthèse!$C$41,R296+S296))</f>
        <v>4.6296296296296294E-3</v>
      </c>
      <c r="U296" s="60">
        <f t="shared" si="48"/>
        <v>-99.995370370370367</v>
      </c>
      <c r="V296" s="60">
        <f t="shared" si="49"/>
        <v>1983</v>
      </c>
      <c r="X296" s="26">
        <v>888</v>
      </c>
      <c r="Y296" s="26" t="b">
        <f>IFERROR(VLOOKUP(A296,'Calculs FA (auto)'!A:O,15,0),FALSE)</f>
        <v>0</v>
      </c>
      <c r="Z296" s="26">
        <f>IFERROR(VLOOKUP(A296,'Evaluations (formulaire)'!A:M,9,0),0)</f>
        <v>0</v>
      </c>
      <c r="AA296" s="135" t="b">
        <v>1</v>
      </c>
      <c r="AB296" s="135" t="b">
        <v>0</v>
      </c>
      <c r="AC296" s="135" t="b">
        <f t="shared" si="50"/>
        <v>0</v>
      </c>
      <c r="AD296" s="135" t="b">
        <f t="shared" si="51"/>
        <v>0</v>
      </c>
      <c r="AE296" s="135" t="b">
        <f t="shared" si="52"/>
        <v>0</v>
      </c>
      <c r="AF296" s="135" t="b">
        <f>AND(AC296,$V296&lt;=Synthèse!$B$44)</f>
        <v>0</v>
      </c>
      <c r="AG296" s="135" t="b">
        <f>AND(AD296,$V296&lt;=Synthèse!$B$44)</f>
        <v>0</v>
      </c>
      <c r="AH296" s="135" t="b">
        <f>AND(AE296,$V296&lt;=Synthèse!$B$44)</f>
        <v>0</v>
      </c>
      <c r="AI296" s="137" t="b">
        <v>0</v>
      </c>
      <c r="AJ296" s="137" t="b">
        <v>1</v>
      </c>
      <c r="AK296" s="137" t="b">
        <f t="shared" si="53"/>
        <v>0</v>
      </c>
      <c r="AL296" s="137" t="b">
        <f t="shared" si="54"/>
        <v>0</v>
      </c>
      <c r="AM296" s="137" t="b">
        <f>AND(AK296,$V296&lt;=Synthèse!$B$44)</f>
        <v>0</v>
      </c>
      <c r="AN296" s="137" t="b">
        <f>AND(AL296,$V296&lt;=Synthèse!$B$44)</f>
        <v>0</v>
      </c>
    </row>
    <row r="297" spans="1:40">
      <c r="A297" s="17">
        <v>251783</v>
      </c>
      <c r="B297" t="str">
        <f ca="1">VLOOKUP(A297,'Fichier FI (en entrée)'!B:AH,3,0)</f>
        <v>YYIWTFPBMB</v>
      </c>
      <c r="C297">
        <f t="shared" si="44"/>
        <v>1056</v>
      </c>
      <c r="D297">
        <f t="shared" si="45"/>
        <v>9.86</v>
      </c>
      <c r="E297" s="14" t="str">
        <f>VLOOKUP(A297,'Fichier FI (en entrée)'!B:AH,2,0)</f>
        <v>EV</v>
      </c>
      <c r="F297" s="14" t="b">
        <f t="shared" si="46"/>
        <v>1</v>
      </c>
      <c r="G297" s="14" t="b">
        <f>IFERROR(VLOOKUP(A297,'Calculs FA (auto)'!A:F,6,0),FALSE)</f>
        <v>0</v>
      </c>
      <c r="H297" s="14" t="b">
        <f t="shared" si="47"/>
        <v>0</v>
      </c>
      <c r="I297" s="16">
        <f>IFERROR(VLOOKUP(A297,'Moyennes FI (en entrée)'!B:N,7,0),"")</f>
        <v>11.86</v>
      </c>
      <c r="J297" s="16">
        <f>IFERROR(VLOOKUP(VLOOKUP(A297,'Fichier FI (en entrée)'!B:AH,33,0),Modificateurs!A$2:B$5,2,0),0)</f>
        <v>1</v>
      </c>
      <c r="K297" s="16">
        <f>IFERROR(VLOOKUP(VLOOKUP(A297,'Redoub FI (en entrée)'!B:N,7,0),Modificateurs!A$8:B$11,2,0),0)</f>
        <v>0</v>
      </c>
      <c r="L297" s="16">
        <f>IFERROR(VLOOKUP(M297,Modificateurs!D$1:E$94,2,0),0)</f>
        <v>-3</v>
      </c>
      <c r="M297" t="str">
        <f>VLOOKUP(A297,'Fichier FI (en entrée)'!B:AH,16,0)&amp;" "&amp;VLOOKUP(A297,'Fichier FI (en entrée)'!B:AH,20,0)&amp;" "&amp;VLOOKUP(A297,'Fichier FI (en entrée)'!B:AH,27,0)&amp;" "&amp;VLOOKUP(A297,'Fichier FI (en entrée)'!B:AH,29,0)</f>
        <v xml:space="preserve">ES Mathématiques  </v>
      </c>
      <c r="N297" t="str">
        <f>VLOOKUP(A297,'Fichier FI (en entrée)'!B:AH,8,0)</f>
        <v>En Terminale</v>
      </c>
      <c r="O297" t="b">
        <f>AND(C297&gt;Synthèse!B$8,C297&lt;Synthèse!B$10,NOT(Y297))</f>
        <v>1</v>
      </c>
      <c r="Q297" s="60">
        <f>ROUNDUP(C297/(Synthèse!$B$4+Synthèse!$B$1)*8,0)</f>
        <v>5</v>
      </c>
      <c r="R297" s="60">
        <f>IFERROR(VLOOKUP(A297,'Evaluations (formulaire)'!A:P,6,0)+VLOOKUP(A297,'Evaluations (formulaire)'!A:P,7,0),0)</f>
        <v>0</v>
      </c>
      <c r="S297" s="60">
        <f>IFERROR(VLOOKUP(A297,'Evaluations (formulaire)'!A:P,8,0),0)</f>
        <v>0</v>
      </c>
      <c r="T297" s="60">
        <f>IF(AND(ISBLANK(P297),Q297&lt;=2),Synthèse!$B$41,IF(AND(ISBLANK(P297),Q297&gt;=7),Synthèse!$C$41,R297+S297))</f>
        <v>0</v>
      </c>
      <c r="U297" s="60">
        <f t="shared" si="48"/>
        <v>9.86</v>
      </c>
      <c r="V297" s="60">
        <f t="shared" si="49"/>
        <v>1056</v>
      </c>
      <c r="X297" s="26">
        <v>1692</v>
      </c>
      <c r="Y297" s="26" t="b">
        <f>IFERROR(VLOOKUP(A297,'Calculs FA (auto)'!A:O,15,0),FALSE)</f>
        <v>0</v>
      </c>
      <c r="Z297" s="26">
        <f>IFERROR(VLOOKUP(A297,'Evaluations (formulaire)'!A:M,9,0),0)</f>
        <v>0</v>
      </c>
      <c r="AA297" s="135" t="b">
        <v>0</v>
      </c>
      <c r="AB297" s="135" t="b">
        <v>1</v>
      </c>
      <c r="AC297" s="135" t="b">
        <f t="shared" si="50"/>
        <v>0</v>
      </c>
      <c r="AD297" s="135" t="b">
        <f t="shared" si="51"/>
        <v>1</v>
      </c>
      <c r="AE297" s="135" t="b">
        <f t="shared" si="52"/>
        <v>0</v>
      </c>
      <c r="AF297" s="135" t="b">
        <f>AND(AC297,$V297&lt;=Synthèse!$B$44)</f>
        <v>0</v>
      </c>
      <c r="AG297" s="135" t="b">
        <f>AND(AD297,$V297&lt;=Synthèse!$B$44)</f>
        <v>0</v>
      </c>
      <c r="AH297" s="135" t="b">
        <f>AND(AE297,$V297&lt;=Synthèse!$B$44)</f>
        <v>0</v>
      </c>
      <c r="AI297" s="137" t="b">
        <v>1</v>
      </c>
      <c r="AJ297" s="137" t="b">
        <v>0</v>
      </c>
      <c r="AK297" s="137" t="b">
        <f t="shared" si="53"/>
        <v>1</v>
      </c>
      <c r="AL297" s="137" t="b">
        <f t="shared" si="54"/>
        <v>0</v>
      </c>
      <c r="AM297" s="137" t="b">
        <f>AND(AK297,$V297&lt;=Synthèse!$B$44)</f>
        <v>0</v>
      </c>
      <c r="AN297" s="137" t="b">
        <f>AND(AL297,$V297&lt;=Synthèse!$B$44)</f>
        <v>0</v>
      </c>
    </row>
    <row r="298" spans="1:40">
      <c r="A298" s="17">
        <v>251787</v>
      </c>
      <c r="B298" t="str">
        <f ca="1">VLOOKUP(A298,'Fichier FI (en entrée)'!B:AH,3,0)</f>
        <v>SJZYUYIXEB</v>
      </c>
      <c r="C298">
        <f t="shared" si="44"/>
        <v>795</v>
      </c>
      <c r="D298">
        <f t="shared" si="45"/>
        <v>11.71</v>
      </c>
      <c r="E298" s="14" t="str">
        <f>VLOOKUP(A298,'Fichier FI (en entrée)'!B:AH,2,0)</f>
        <v>EV</v>
      </c>
      <c r="F298" s="14" t="b">
        <f t="shared" si="46"/>
        <v>1</v>
      </c>
      <c r="G298" s="14" t="b">
        <f>IFERROR(VLOOKUP(A298,'Calculs FA (auto)'!A:F,6,0),FALSE)</f>
        <v>0</v>
      </c>
      <c r="H298" s="14" t="b">
        <f t="shared" si="47"/>
        <v>0</v>
      </c>
      <c r="I298" s="16">
        <f>IFERROR(VLOOKUP(A298,'Moyennes FI (en entrée)'!B:N,7,0),"")</f>
        <v>8.7100000000000009</v>
      </c>
      <c r="J298" s="16">
        <f>IFERROR(VLOOKUP(VLOOKUP(A298,'Fichier FI (en entrée)'!B:AH,33,0),Modificateurs!A$2:B$5,2,0),0)</f>
        <v>1</v>
      </c>
      <c r="K298" s="16">
        <f>IFERROR(VLOOKUP(VLOOKUP(A298,'Redoub FI (en entrée)'!B:N,7,0),Modificateurs!A$8:B$11,2,0),0)</f>
        <v>0</v>
      </c>
      <c r="L298" s="16">
        <f>IFERROR(VLOOKUP(M298,Modificateurs!D$1:E$94,2,0),0)</f>
        <v>2</v>
      </c>
      <c r="M298" t="str">
        <f>VLOOKUP(A298,'Fichier FI (en entrée)'!B:AH,16,0)&amp;" "&amp;VLOOKUP(A298,'Fichier FI (en entrée)'!B:AH,20,0)&amp;" "&amp;VLOOKUP(A298,'Fichier FI (en entrée)'!B:AH,27,0)&amp;" "&amp;VLOOKUP(A298,'Fichier FI (en entrée)'!B:AH,29,0)</f>
        <v xml:space="preserve">S Physique-chimie  </v>
      </c>
      <c r="N298" t="str">
        <f>VLOOKUP(A298,'Fichier FI (en entrée)'!B:AH,8,0)</f>
        <v>En Terminale</v>
      </c>
      <c r="O298" t="b">
        <f>AND(C298&gt;Synthèse!B$8,C298&lt;Synthèse!B$10,NOT(Y298))</f>
        <v>1</v>
      </c>
      <c r="Q298" s="60">
        <f>ROUNDUP(C298/(Synthèse!$B$4+Synthèse!$B$1)*8,0)</f>
        <v>4</v>
      </c>
      <c r="R298" s="60">
        <f>IFERROR(VLOOKUP(A298,'Evaluations (formulaire)'!A:P,6,0)+VLOOKUP(A298,'Evaluations (formulaire)'!A:P,7,0),0)</f>
        <v>0</v>
      </c>
      <c r="S298" s="60">
        <f>IFERROR(VLOOKUP(A298,'Evaluations (formulaire)'!A:P,8,0),0)</f>
        <v>0</v>
      </c>
      <c r="T298" s="60">
        <f>IF(AND(ISBLANK(P298),Q298&lt;=2),Synthèse!$B$41,IF(AND(ISBLANK(P298),Q298&gt;=7),Synthèse!$C$41,R298+S298))</f>
        <v>0</v>
      </c>
      <c r="U298" s="60">
        <f t="shared" si="48"/>
        <v>11.71</v>
      </c>
      <c r="V298" s="60">
        <f t="shared" si="49"/>
        <v>795</v>
      </c>
      <c r="X298" s="26">
        <v>1205</v>
      </c>
      <c r="Y298" s="26" t="b">
        <f>IFERROR(VLOOKUP(A298,'Calculs FA (auto)'!A:O,15,0),FALSE)</f>
        <v>0</v>
      </c>
      <c r="Z298" s="26">
        <f>IFERROR(VLOOKUP(A298,'Evaluations (formulaire)'!A:M,9,0),0)</f>
        <v>0</v>
      </c>
      <c r="AA298" s="135" t="b">
        <v>1</v>
      </c>
      <c r="AB298" s="135" t="b">
        <v>0</v>
      </c>
      <c r="AC298" s="135" t="b">
        <f t="shared" si="50"/>
        <v>1</v>
      </c>
      <c r="AD298" s="135" t="b">
        <f t="shared" si="51"/>
        <v>0</v>
      </c>
      <c r="AE298" s="135" t="b">
        <f t="shared" si="52"/>
        <v>0</v>
      </c>
      <c r="AF298" s="135" t="b">
        <f>AND(AC298,$V298&lt;=Synthèse!$B$44)</f>
        <v>0</v>
      </c>
      <c r="AG298" s="135" t="b">
        <f>AND(AD298,$V298&lt;=Synthèse!$B$44)</f>
        <v>0</v>
      </c>
      <c r="AH298" s="135" t="b">
        <f>AND(AE298,$V298&lt;=Synthèse!$B$44)</f>
        <v>0</v>
      </c>
      <c r="AI298" s="137" t="b">
        <v>0</v>
      </c>
      <c r="AJ298" s="137" t="b">
        <v>1</v>
      </c>
      <c r="AK298" s="137" t="b">
        <f t="shared" si="53"/>
        <v>0</v>
      </c>
      <c r="AL298" s="137" t="b">
        <f t="shared" si="54"/>
        <v>1</v>
      </c>
      <c r="AM298" s="137" t="b">
        <f>AND(AK298,$V298&lt;=Synthèse!$B$44)</f>
        <v>0</v>
      </c>
      <c r="AN298" s="137" t="b">
        <f>AND(AL298,$V298&lt;=Synthèse!$B$44)</f>
        <v>0</v>
      </c>
    </row>
    <row r="299" spans="1:40">
      <c r="A299" s="17">
        <v>251806</v>
      </c>
      <c r="B299" t="str">
        <f ca="1">VLOOKUP(A299,'Fichier FI (en entrée)'!B:AH,3,0)</f>
        <v>MKAOURKEQY</v>
      </c>
      <c r="C299">
        <f t="shared" si="44"/>
        <v>363</v>
      </c>
      <c r="D299">
        <f t="shared" si="45"/>
        <v>14.4</v>
      </c>
      <c r="E299" s="14" t="str">
        <f>VLOOKUP(A299,'Fichier FI (en entrée)'!B:AH,2,0)</f>
        <v>EV</v>
      </c>
      <c r="F299" s="14" t="b">
        <f t="shared" si="46"/>
        <v>1</v>
      </c>
      <c r="G299" s="14" t="b">
        <f>IFERROR(VLOOKUP(A299,'Calculs FA (auto)'!A:F,6,0),FALSE)</f>
        <v>1</v>
      </c>
      <c r="H299" s="14" t="b">
        <f t="shared" si="47"/>
        <v>1</v>
      </c>
      <c r="I299" s="16">
        <f>IFERROR(VLOOKUP(A299,'Moyennes FI (en entrée)'!B:N,7,0),"")</f>
        <v>11.4</v>
      </c>
      <c r="J299" s="16">
        <f>IFERROR(VLOOKUP(VLOOKUP(A299,'Fichier FI (en entrée)'!B:AH,33,0),Modificateurs!A$2:B$5,2,0),0)</f>
        <v>1</v>
      </c>
      <c r="K299" s="16">
        <f>IFERROR(VLOOKUP(VLOOKUP(A299,'Redoub FI (en entrée)'!B:N,7,0),Modificateurs!A$8:B$11,2,0),0)</f>
        <v>0</v>
      </c>
      <c r="L299" s="16">
        <f>IFERROR(VLOOKUP(M299,Modificateurs!D$1:E$94,2,0),0)</f>
        <v>2</v>
      </c>
      <c r="M299" t="str">
        <f>VLOOKUP(A299,'Fichier FI (en entrée)'!B:AH,16,0)&amp;" "&amp;VLOOKUP(A299,'Fichier FI (en entrée)'!B:AH,20,0)&amp;" "&amp;VLOOKUP(A299,'Fichier FI (en entrée)'!B:AH,27,0)&amp;" "&amp;VLOOKUP(A299,'Fichier FI (en entrée)'!B:AH,29,0)</f>
        <v xml:space="preserve">S Physique-chimie  </v>
      </c>
      <c r="N299" t="str">
        <f>VLOOKUP(A299,'Fichier FI (en entrée)'!B:AH,8,0)</f>
        <v>En Terminale</v>
      </c>
      <c r="O299" t="b">
        <f>AND(C299&gt;Synthèse!B$8,C299&lt;Synthèse!B$10,NOT(Y299))</f>
        <v>0</v>
      </c>
      <c r="P299" t="s">
        <v>2257</v>
      </c>
      <c r="Q299" s="60">
        <f>ROUNDUP(C299/(Synthèse!$B$4+Synthèse!$B$1)*8,0)</f>
        <v>2</v>
      </c>
      <c r="R299" s="60">
        <f>IFERROR(VLOOKUP(A299,'Evaluations (formulaire)'!A:P,6,0)+VLOOKUP(A299,'Evaluations (formulaire)'!A:P,7,0),0)</f>
        <v>0</v>
      </c>
      <c r="S299" s="60">
        <f>IFERROR(VLOOKUP(A299,'Evaluations (formulaire)'!A:P,8,0),0)</f>
        <v>0</v>
      </c>
      <c r="T299" s="60">
        <f>IF(AND(ISBLANK(P299),Q299&lt;=2),Synthèse!$B$41,IF(AND(ISBLANK(P299),Q299&gt;=7),Synthèse!$C$41,R299+S299))</f>
        <v>0</v>
      </c>
      <c r="U299" s="60">
        <f t="shared" si="48"/>
        <v>14.4</v>
      </c>
      <c r="V299" s="60">
        <f t="shared" si="49"/>
        <v>363</v>
      </c>
      <c r="X299" s="26">
        <v>1103</v>
      </c>
      <c r="Y299" s="26" t="b">
        <f>IFERROR(VLOOKUP(A299,'Calculs FA (auto)'!A:O,15,0),FALSE)</f>
        <v>0</v>
      </c>
      <c r="Z299" s="26">
        <f>IFERROR(VLOOKUP(A299,'Evaluations (formulaire)'!A:M,9,0),0)</f>
        <v>0</v>
      </c>
      <c r="AA299" s="135" t="b">
        <v>0</v>
      </c>
      <c r="AB299" s="135" t="b">
        <v>1</v>
      </c>
      <c r="AC299" s="135" t="b">
        <f t="shared" si="50"/>
        <v>0</v>
      </c>
      <c r="AD299" s="135" t="b">
        <f t="shared" si="51"/>
        <v>1</v>
      </c>
      <c r="AE299" s="135" t="b">
        <f t="shared" si="52"/>
        <v>0</v>
      </c>
      <c r="AF299" s="135" t="b">
        <f>AND(AC299,$V299&lt;=Synthèse!$B$44)</f>
        <v>0</v>
      </c>
      <c r="AG299" s="135" t="b">
        <f>AND(AD299,$V299&lt;=Synthèse!$B$44)</f>
        <v>1</v>
      </c>
      <c r="AH299" s="135" t="b">
        <f>AND(AE299,$V299&lt;=Synthèse!$B$44)</f>
        <v>0</v>
      </c>
      <c r="AI299" s="137" t="b">
        <v>1</v>
      </c>
      <c r="AJ299" s="137" t="b">
        <v>0</v>
      </c>
      <c r="AK299" s="137" t="b">
        <f t="shared" si="53"/>
        <v>1</v>
      </c>
      <c r="AL299" s="137" t="b">
        <f t="shared" si="54"/>
        <v>0</v>
      </c>
      <c r="AM299" s="137" t="b">
        <f>AND(AK299,$V299&lt;=Synthèse!$B$44)</f>
        <v>1</v>
      </c>
      <c r="AN299" s="137" t="b">
        <f>AND(AL299,$V299&lt;=Synthèse!$B$44)</f>
        <v>0</v>
      </c>
    </row>
    <row r="300" spans="1:40">
      <c r="A300" s="17">
        <v>251817</v>
      </c>
      <c r="B300" t="str">
        <f ca="1">VLOOKUP(A300,'Fichier FI (en entrée)'!B:AH,3,0)</f>
        <v>QLKCDIPJSS</v>
      </c>
      <c r="C300">
        <f t="shared" si="44"/>
        <v>143</v>
      </c>
      <c r="D300">
        <f t="shared" si="45"/>
        <v>16.55</v>
      </c>
      <c r="E300" s="14" t="str">
        <f>VLOOKUP(A300,'Fichier FI (en entrée)'!B:AH,2,0)</f>
        <v>EV</v>
      </c>
      <c r="F300" s="14" t="b">
        <f t="shared" si="46"/>
        <v>1</v>
      </c>
      <c r="G300" s="14" t="b">
        <f>IFERROR(VLOOKUP(A300,'Calculs FA (auto)'!A:F,6,0),FALSE)</f>
        <v>0</v>
      </c>
      <c r="H300" s="14" t="b">
        <f t="shared" si="47"/>
        <v>0</v>
      </c>
      <c r="I300" s="16">
        <f>IFERROR(VLOOKUP(A300,'Moyennes FI (en entrée)'!B:N,7,0),"")</f>
        <v>11.55</v>
      </c>
      <c r="J300" s="16">
        <f>IFERROR(VLOOKUP(VLOOKUP(A300,'Fichier FI (en entrée)'!B:AH,33,0),Modificateurs!A$2:B$5,2,0),0)</f>
        <v>3</v>
      </c>
      <c r="K300" s="16">
        <f>IFERROR(VLOOKUP(VLOOKUP(A300,'Redoub FI (en entrée)'!B:N,7,0),Modificateurs!A$8:B$11,2,0),0)</f>
        <v>0</v>
      </c>
      <c r="L300" s="16">
        <f>IFERROR(VLOOKUP(M300,Modificateurs!D$1:E$94,2,0),0)</f>
        <v>2</v>
      </c>
      <c r="M300" t="str">
        <f>VLOOKUP(A300,'Fichier FI (en entrée)'!B:AH,16,0)&amp;" "&amp;VLOOKUP(A300,'Fichier FI (en entrée)'!B:AH,20,0)&amp;" "&amp;VLOOKUP(A300,'Fichier FI (en entrée)'!B:AH,27,0)&amp;" "&amp;VLOOKUP(A300,'Fichier FI (en entrée)'!B:AH,29,0)</f>
        <v xml:space="preserve">S Mathématiques  </v>
      </c>
      <c r="N300" t="str">
        <f>VLOOKUP(A300,'Fichier FI (en entrée)'!B:AH,8,0)</f>
        <v>En Terminale</v>
      </c>
      <c r="O300" t="b">
        <f>AND(C300&gt;Synthèse!B$8,C300&lt;Synthèse!B$10,NOT(Y300))</f>
        <v>0</v>
      </c>
      <c r="Q300" s="60">
        <f>ROUNDUP(C300/(Synthèse!$B$4+Synthèse!$B$1)*8,0)</f>
        <v>1</v>
      </c>
      <c r="R300" s="60">
        <f>IFERROR(VLOOKUP(A300,'Evaluations (formulaire)'!A:P,6,0)+VLOOKUP(A300,'Evaluations (formulaire)'!A:P,7,0),0)</f>
        <v>0</v>
      </c>
      <c r="S300" s="60">
        <f>IFERROR(VLOOKUP(A300,'Evaluations (formulaire)'!A:P,8,0),0)</f>
        <v>0</v>
      </c>
      <c r="T300" s="60">
        <f>IF(AND(ISBLANK(P300),Q300&lt;=2),Synthèse!$B$41,IF(AND(ISBLANK(P300),Q300&gt;=7),Synthèse!$C$41,R300+S300))</f>
        <v>4.6511627906976744E-3</v>
      </c>
      <c r="U300" s="60">
        <f t="shared" si="48"/>
        <v>16.554651162790698</v>
      </c>
      <c r="V300" s="60">
        <f t="shared" si="49"/>
        <v>143</v>
      </c>
      <c r="X300" s="26">
        <v>1031</v>
      </c>
      <c r="Y300" s="26" t="b">
        <f>IFERROR(VLOOKUP(A300,'Calculs FA (auto)'!A:O,15,0),FALSE)</f>
        <v>0</v>
      </c>
      <c r="Z300" s="26">
        <f>IFERROR(VLOOKUP(A300,'Evaluations (formulaire)'!A:M,9,0),0)</f>
        <v>0</v>
      </c>
      <c r="AA300" s="135" t="b">
        <v>0</v>
      </c>
      <c r="AB300" s="135" t="b">
        <v>1</v>
      </c>
      <c r="AC300" s="135" t="b">
        <f t="shared" si="50"/>
        <v>0</v>
      </c>
      <c r="AD300" s="135" t="b">
        <f t="shared" si="51"/>
        <v>1</v>
      </c>
      <c r="AE300" s="135" t="b">
        <f t="shared" si="52"/>
        <v>0</v>
      </c>
      <c r="AF300" s="135" t="b">
        <f>AND(AC300,$V300&lt;=Synthèse!$B$44)</f>
        <v>0</v>
      </c>
      <c r="AG300" s="135" t="b">
        <f>AND(AD300,$V300&lt;=Synthèse!$B$44)</f>
        <v>1</v>
      </c>
      <c r="AH300" s="135" t="b">
        <f>AND(AE300,$V300&lt;=Synthèse!$B$44)</f>
        <v>0</v>
      </c>
      <c r="AI300" s="137" t="b">
        <v>1</v>
      </c>
      <c r="AJ300" s="137" t="b">
        <v>0</v>
      </c>
      <c r="AK300" s="137" t="b">
        <f t="shared" si="53"/>
        <v>1</v>
      </c>
      <c r="AL300" s="137" t="b">
        <f t="shared" si="54"/>
        <v>0</v>
      </c>
      <c r="AM300" s="137" t="b">
        <f>AND(AK300,$V300&lt;=Synthèse!$B$44)</f>
        <v>1</v>
      </c>
      <c r="AN300" s="137" t="b">
        <f>AND(AL300,$V300&lt;=Synthèse!$B$44)</f>
        <v>0</v>
      </c>
    </row>
    <row r="301" spans="1:40">
      <c r="A301" s="17">
        <v>251821</v>
      </c>
      <c r="B301" t="str">
        <f ca="1">VLOOKUP(A301,'Fichier FI (en entrée)'!B:AH,3,0)</f>
        <v>BUEUEAAXTA</v>
      </c>
      <c r="C301">
        <f t="shared" si="44"/>
        <v>1058</v>
      </c>
      <c r="D301">
        <f t="shared" si="45"/>
        <v>9.8099999999999987</v>
      </c>
      <c r="E301" s="14" t="str">
        <f>VLOOKUP(A301,'Fichier FI (en entrée)'!B:AH,2,0)</f>
        <v>EV</v>
      </c>
      <c r="F301" s="14" t="b">
        <f t="shared" si="46"/>
        <v>1</v>
      </c>
      <c r="G301" s="14" t="b">
        <f>IFERROR(VLOOKUP(A301,'Calculs FA (auto)'!A:F,6,0),FALSE)</f>
        <v>0</v>
      </c>
      <c r="H301" s="14" t="b">
        <f t="shared" si="47"/>
        <v>0</v>
      </c>
      <c r="I301" s="16">
        <f>IFERROR(VLOOKUP(A301,'Moyennes FI (en entrée)'!B:N,7,0),"")</f>
        <v>7.81</v>
      </c>
      <c r="J301" s="16">
        <f>IFERROR(VLOOKUP(VLOOKUP(A301,'Fichier FI (en entrée)'!B:AH,33,0),Modificateurs!A$2:B$5,2,0),0)</f>
        <v>0</v>
      </c>
      <c r="K301" s="16">
        <f>IFERROR(VLOOKUP(VLOOKUP(A301,'Redoub FI (en entrée)'!B:N,7,0),Modificateurs!A$8:B$11,2,0),0)</f>
        <v>0</v>
      </c>
      <c r="L301" s="16">
        <f>IFERROR(VLOOKUP(M301,Modificateurs!D$1:E$94,2,0),0)</f>
        <v>2</v>
      </c>
      <c r="M301" t="str">
        <f>VLOOKUP(A301,'Fichier FI (en entrée)'!B:AH,16,0)&amp;" "&amp;VLOOKUP(A301,'Fichier FI (en entrée)'!B:AH,20,0)&amp;" "&amp;VLOOKUP(A301,'Fichier FI (en entrée)'!B:AH,27,0)&amp;" "&amp;VLOOKUP(A301,'Fichier FI (en entrée)'!B:AH,29,0)</f>
        <v xml:space="preserve">S Physique-chimie  </v>
      </c>
      <c r="N301" t="str">
        <f>VLOOKUP(A301,'Fichier FI (en entrée)'!B:AH,8,0)</f>
        <v>En Terminale</v>
      </c>
      <c r="O301" t="b">
        <f>AND(C301&gt;Synthèse!B$8,C301&lt;Synthèse!B$10,NOT(Y301))</f>
        <v>1</v>
      </c>
      <c r="P301" t="s">
        <v>2258</v>
      </c>
      <c r="Q301" s="60">
        <f>ROUNDUP(C301/(Synthèse!$B$4+Synthèse!$B$1)*8,0)</f>
        <v>5</v>
      </c>
      <c r="R301" s="60">
        <f>IFERROR(VLOOKUP(A301,'Evaluations (formulaire)'!A:P,6,0)+VLOOKUP(A301,'Evaluations (formulaire)'!A:P,7,0),0)</f>
        <v>0</v>
      </c>
      <c r="S301" s="60">
        <f>IFERROR(VLOOKUP(A301,'Evaluations (formulaire)'!A:P,8,0),0)</f>
        <v>0</v>
      </c>
      <c r="T301" s="60">
        <f>IF(AND(ISBLANK(P301),Q301&lt;=2),Synthèse!$B$41,IF(AND(ISBLANK(P301),Q301&gt;=7),Synthèse!$C$41,R301+S301))</f>
        <v>0</v>
      </c>
      <c r="U301" s="60">
        <f t="shared" si="48"/>
        <v>9.8099999999999987</v>
      </c>
      <c r="V301" s="60">
        <f t="shared" si="49"/>
        <v>1058</v>
      </c>
      <c r="X301" s="26">
        <v>1924</v>
      </c>
      <c r="Y301" s="26" t="b">
        <f>IFERROR(VLOOKUP(A301,'Calculs FA (auto)'!A:O,15,0),FALSE)</f>
        <v>0</v>
      </c>
      <c r="Z301" s="26">
        <f>IFERROR(VLOOKUP(A301,'Evaluations (formulaire)'!A:M,9,0),0)</f>
        <v>0</v>
      </c>
      <c r="AA301" s="135" t="b">
        <v>1</v>
      </c>
      <c r="AB301" s="135" t="b">
        <v>0</v>
      </c>
      <c r="AC301" s="135" t="b">
        <f t="shared" si="50"/>
        <v>1</v>
      </c>
      <c r="AD301" s="135" t="b">
        <f t="shared" si="51"/>
        <v>0</v>
      </c>
      <c r="AE301" s="135" t="b">
        <f t="shared" si="52"/>
        <v>0</v>
      </c>
      <c r="AF301" s="135" t="b">
        <f>AND(AC301,$V301&lt;=Synthèse!$B$44)</f>
        <v>0</v>
      </c>
      <c r="AG301" s="135" t="b">
        <f>AND(AD301,$V301&lt;=Synthèse!$B$44)</f>
        <v>0</v>
      </c>
      <c r="AH301" s="135" t="b">
        <f>AND(AE301,$V301&lt;=Synthèse!$B$44)</f>
        <v>0</v>
      </c>
      <c r="AI301" s="137" t="b">
        <v>0</v>
      </c>
      <c r="AJ301" s="137" t="b">
        <v>1</v>
      </c>
      <c r="AK301" s="137" t="b">
        <f t="shared" si="53"/>
        <v>0</v>
      </c>
      <c r="AL301" s="137" t="b">
        <f t="shared" si="54"/>
        <v>1</v>
      </c>
      <c r="AM301" s="137" t="b">
        <f>AND(AK301,$V301&lt;=Synthèse!$B$44)</f>
        <v>0</v>
      </c>
      <c r="AN301" s="137" t="b">
        <f>AND(AL301,$V301&lt;=Synthèse!$B$44)</f>
        <v>0</v>
      </c>
    </row>
    <row r="302" spans="1:40">
      <c r="A302" s="17">
        <v>251889</v>
      </c>
      <c r="B302" t="str">
        <f ca="1">VLOOKUP(A302,'Fichier FI (en entrée)'!B:AH,3,0)</f>
        <v>YSPNEZIENV</v>
      </c>
      <c r="C302">
        <f t="shared" si="44"/>
        <v>30</v>
      </c>
      <c r="D302">
        <f t="shared" si="45"/>
        <v>18.77</v>
      </c>
      <c r="E302" s="14" t="str">
        <f>VLOOKUP(A302,'Fichier FI (en entrée)'!B:AH,2,0)</f>
        <v>EV</v>
      </c>
      <c r="F302" s="14" t="b">
        <f t="shared" si="46"/>
        <v>1</v>
      </c>
      <c r="G302" s="14" t="b">
        <f>IFERROR(VLOOKUP(A302,'Calculs FA (auto)'!A:F,6,0),FALSE)</f>
        <v>0</v>
      </c>
      <c r="H302" s="14" t="b">
        <f t="shared" si="47"/>
        <v>0</v>
      </c>
      <c r="I302" s="16">
        <f>IFERROR(VLOOKUP(A302,'Moyennes FI (en entrée)'!B:N,7,0),"")</f>
        <v>13.77</v>
      </c>
      <c r="J302" s="16">
        <f>IFERROR(VLOOKUP(VLOOKUP(A302,'Fichier FI (en entrée)'!B:AH,33,0),Modificateurs!A$2:B$5,2,0),0)</f>
        <v>3</v>
      </c>
      <c r="K302" s="16">
        <f>IFERROR(VLOOKUP(VLOOKUP(A302,'Redoub FI (en entrée)'!B:N,7,0),Modificateurs!A$8:B$11,2,0),0)</f>
        <v>0</v>
      </c>
      <c r="L302" s="16">
        <f>IFERROR(VLOOKUP(M302,Modificateurs!D$1:E$94,2,0),0)</f>
        <v>2</v>
      </c>
      <c r="M302" t="str">
        <f>VLOOKUP(A302,'Fichier FI (en entrée)'!B:AH,16,0)&amp;" "&amp;VLOOKUP(A302,'Fichier FI (en entrée)'!B:AH,20,0)&amp;" "&amp;VLOOKUP(A302,'Fichier FI (en entrée)'!B:AH,27,0)&amp;" "&amp;VLOOKUP(A302,'Fichier FI (en entrée)'!B:AH,29,0)</f>
        <v xml:space="preserve">S Physique-chimie  </v>
      </c>
      <c r="N302" t="str">
        <f>VLOOKUP(A302,'Fichier FI (en entrée)'!B:AH,8,0)</f>
        <v>En Terminale</v>
      </c>
      <c r="O302" t="b">
        <f>AND(C302&gt;Synthèse!B$8,C302&lt;Synthèse!B$10,NOT(Y302))</f>
        <v>0</v>
      </c>
      <c r="Q302" s="60">
        <f>ROUNDUP(C302/(Synthèse!$B$4+Synthèse!$B$1)*8,0)</f>
        <v>1</v>
      </c>
      <c r="R302" s="60">
        <f>IFERROR(VLOOKUP(A302,'Evaluations (formulaire)'!A:P,6,0)+VLOOKUP(A302,'Evaluations (formulaire)'!A:P,7,0),0)</f>
        <v>0</v>
      </c>
      <c r="S302" s="60">
        <f>IFERROR(VLOOKUP(A302,'Evaluations (formulaire)'!A:P,8,0),0)</f>
        <v>0</v>
      </c>
      <c r="T302" s="60">
        <f>IF(AND(ISBLANK(P302),Q302&lt;=2),Synthèse!$B$41,IF(AND(ISBLANK(P302),Q302&gt;=7),Synthèse!$C$41,R302+S302))</f>
        <v>4.6511627906976744E-3</v>
      </c>
      <c r="U302" s="60">
        <f t="shared" si="48"/>
        <v>18.774651162790697</v>
      </c>
      <c r="V302" s="60">
        <f t="shared" si="49"/>
        <v>30</v>
      </c>
      <c r="X302" s="26">
        <v>1328</v>
      </c>
      <c r="Y302" s="26" t="b">
        <f>IFERROR(VLOOKUP(A302,'Calculs FA (auto)'!A:O,15,0),FALSE)</f>
        <v>0</v>
      </c>
      <c r="Z302" s="26">
        <f>IFERROR(VLOOKUP(A302,'Evaluations (formulaire)'!A:M,9,0),0)</f>
        <v>0</v>
      </c>
      <c r="AA302" s="135" t="b">
        <v>0</v>
      </c>
      <c r="AB302" s="135" t="b">
        <v>0</v>
      </c>
      <c r="AC302" s="135" t="b">
        <f t="shared" si="50"/>
        <v>0</v>
      </c>
      <c r="AD302" s="135" t="b">
        <f t="shared" si="51"/>
        <v>0</v>
      </c>
      <c r="AE302" s="135" t="b">
        <f t="shared" si="52"/>
        <v>1</v>
      </c>
      <c r="AF302" s="135" t="b">
        <f>AND(AC302,$V302&lt;=Synthèse!$B$44)</f>
        <v>0</v>
      </c>
      <c r="AG302" s="135" t="b">
        <f>AND(AD302,$V302&lt;=Synthèse!$B$44)</f>
        <v>0</v>
      </c>
      <c r="AH302" s="135" t="b">
        <f>AND(AE302,$V302&lt;=Synthèse!$B$44)</f>
        <v>1</v>
      </c>
      <c r="AI302" s="137" t="b">
        <v>0</v>
      </c>
      <c r="AJ302" s="137" t="b">
        <v>0</v>
      </c>
      <c r="AK302" s="137" t="b">
        <f t="shared" si="53"/>
        <v>0</v>
      </c>
      <c r="AL302" s="137" t="b">
        <f t="shared" si="54"/>
        <v>0</v>
      </c>
      <c r="AM302" s="137" t="b">
        <f>AND(AK302,$V302&lt;=Synthèse!$B$44)</f>
        <v>0</v>
      </c>
      <c r="AN302" s="137" t="b">
        <f>AND(AL302,$V302&lt;=Synthèse!$B$44)</f>
        <v>0</v>
      </c>
    </row>
    <row r="303" spans="1:40">
      <c r="A303" s="17">
        <v>251903</v>
      </c>
      <c r="B303" t="str">
        <f ca="1">VLOOKUP(A303,'Fichier FI (en entrée)'!B:AH,3,0)</f>
        <v>FRMPJQVFPT</v>
      </c>
      <c r="C303">
        <f t="shared" si="44"/>
        <v>2097</v>
      </c>
      <c r="D303">
        <f t="shared" si="45"/>
        <v>-100</v>
      </c>
      <c r="E303" s="14" t="str">
        <f>VLOOKUP(A303,'Fichier FI (en entrée)'!B:AH,2,0)</f>
        <v>ENV</v>
      </c>
      <c r="F303" s="14" t="b">
        <f t="shared" si="46"/>
        <v>0</v>
      </c>
      <c r="G303" s="14" t="b">
        <f>IFERROR(VLOOKUP(A303,'Calculs FA (auto)'!A:F,6,0),FALSE)</f>
        <v>0</v>
      </c>
      <c r="H303" s="14" t="b">
        <f t="shared" si="47"/>
        <v>0</v>
      </c>
      <c r="I303" s="16" t="str">
        <f>IFERROR(VLOOKUP(A303,'Moyennes FI (en entrée)'!B:N,7,0),"")</f>
        <v/>
      </c>
      <c r="J303" s="16">
        <f>IFERROR(VLOOKUP(VLOOKUP(A303,'Fichier FI (en entrée)'!B:AH,33,0),Modificateurs!A$2:B$5,2,0),0)</f>
        <v>3</v>
      </c>
      <c r="K303" s="16">
        <f>IFERROR(VLOOKUP(VLOOKUP(A303,'Redoub FI (en entrée)'!B:N,7,0),Modificateurs!A$8:B$11,2,0),0)</f>
        <v>0</v>
      </c>
      <c r="L303" s="16">
        <f>IFERROR(VLOOKUP(M303,Modificateurs!D$1:E$94,2,0),0)</f>
        <v>2</v>
      </c>
      <c r="M303" t="str">
        <f>VLOOKUP(A303,'Fichier FI (en entrée)'!B:AH,16,0)&amp;" "&amp;VLOOKUP(A303,'Fichier FI (en entrée)'!B:AH,20,0)&amp;" "&amp;VLOOKUP(A303,'Fichier FI (en entrée)'!B:AH,27,0)&amp;" "&amp;VLOOKUP(A303,'Fichier FI (en entrée)'!B:AH,29,0)</f>
        <v xml:space="preserve">S Physique-chimie  </v>
      </c>
      <c r="N303" t="str">
        <f>VLOOKUP(A303,'Fichier FI (en entrée)'!B:AH,8,0)</f>
        <v>En Terminale</v>
      </c>
      <c r="O303" t="b">
        <f>AND(C303&gt;Synthèse!B$8,C303&lt;Synthèse!B$10,NOT(Y303))</f>
        <v>0</v>
      </c>
      <c r="Q303" s="60">
        <f>ROUNDUP(C303/(Synthèse!$B$4+Synthèse!$B$1)*8,0)</f>
        <v>10</v>
      </c>
      <c r="R303" s="60">
        <f>IFERROR(VLOOKUP(A303,'Evaluations (formulaire)'!A:P,6,0)+VLOOKUP(A303,'Evaluations (formulaire)'!A:P,7,0),0)</f>
        <v>0</v>
      </c>
      <c r="S303" s="60">
        <f>IFERROR(VLOOKUP(A303,'Evaluations (formulaire)'!A:P,8,0),0)</f>
        <v>0</v>
      </c>
      <c r="T303" s="60">
        <f>IF(AND(ISBLANK(P303),Q303&lt;=2),Synthèse!$B$41,IF(AND(ISBLANK(P303),Q303&gt;=7),Synthèse!$C$41,R303+S303))</f>
        <v>4.6296296296296294E-3</v>
      </c>
      <c r="U303" s="60">
        <f t="shared" si="48"/>
        <v>-99.995370370370367</v>
      </c>
      <c r="V303" s="60">
        <f t="shared" si="49"/>
        <v>1983</v>
      </c>
      <c r="X303" s="26">
        <v>1283</v>
      </c>
      <c r="Y303" s="26" t="b">
        <f>IFERROR(VLOOKUP(A303,'Calculs FA (auto)'!A:O,15,0),FALSE)</f>
        <v>0</v>
      </c>
      <c r="Z303" s="26">
        <f>IFERROR(VLOOKUP(A303,'Evaluations (formulaire)'!A:M,9,0),0)</f>
        <v>0</v>
      </c>
      <c r="AA303" s="135" t="b">
        <v>1</v>
      </c>
      <c r="AB303" s="135" t="b">
        <v>0</v>
      </c>
      <c r="AC303" s="135" t="b">
        <f t="shared" si="50"/>
        <v>0</v>
      </c>
      <c r="AD303" s="135" t="b">
        <f t="shared" si="51"/>
        <v>0</v>
      </c>
      <c r="AE303" s="135" t="b">
        <f t="shared" si="52"/>
        <v>0</v>
      </c>
      <c r="AF303" s="135" t="b">
        <f>AND(AC303,$V303&lt;=Synthèse!$B$44)</f>
        <v>0</v>
      </c>
      <c r="AG303" s="135" t="b">
        <f>AND(AD303,$V303&lt;=Synthèse!$B$44)</f>
        <v>0</v>
      </c>
      <c r="AH303" s="135" t="b">
        <f>AND(AE303,$V303&lt;=Synthèse!$B$44)</f>
        <v>0</v>
      </c>
      <c r="AI303" s="137" t="b">
        <v>0</v>
      </c>
      <c r="AJ303" s="137" t="b">
        <v>1</v>
      </c>
      <c r="AK303" s="137" t="b">
        <f t="shared" si="53"/>
        <v>0</v>
      </c>
      <c r="AL303" s="137" t="b">
        <f t="shared" si="54"/>
        <v>0</v>
      </c>
      <c r="AM303" s="137" t="b">
        <f>AND(AK303,$V303&lt;=Synthèse!$B$44)</f>
        <v>0</v>
      </c>
      <c r="AN303" s="137" t="b">
        <f>AND(AL303,$V303&lt;=Synthèse!$B$44)</f>
        <v>0</v>
      </c>
    </row>
    <row r="304" spans="1:40">
      <c r="A304" s="17">
        <v>252582</v>
      </c>
      <c r="B304" t="str">
        <f ca="1">VLOOKUP(A304,'Fichier FI (en entrée)'!B:AH,3,0)</f>
        <v>ZBIYYFCIGF</v>
      </c>
      <c r="C304">
        <f t="shared" si="44"/>
        <v>2097</v>
      </c>
      <c r="D304">
        <f t="shared" si="45"/>
        <v>-100</v>
      </c>
      <c r="E304" s="14" t="str">
        <f>VLOOKUP(A304,'Fichier FI (en entrée)'!B:AH,2,0)</f>
        <v>ENV</v>
      </c>
      <c r="F304" s="14" t="b">
        <f t="shared" si="46"/>
        <v>0</v>
      </c>
      <c r="G304" s="14" t="b">
        <f>IFERROR(VLOOKUP(A304,'Calculs FA (auto)'!A:F,6,0),FALSE)</f>
        <v>0</v>
      </c>
      <c r="H304" s="14" t="b">
        <f t="shared" si="47"/>
        <v>0</v>
      </c>
      <c r="I304" s="16" t="str">
        <f>IFERROR(VLOOKUP(A304,'Moyennes FI (en entrée)'!B:N,7,0),"")</f>
        <v/>
      </c>
      <c r="J304" s="16">
        <f>IFERROR(VLOOKUP(VLOOKUP(A304,'Fichier FI (en entrée)'!B:AH,33,0),Modificateurs!A$2:B$5,2,0),0)</f>
        <v>0</v>
      </c>
      <c r="K304" s="16">
        <f>IFERROR(VLOOKUP(VLOOKUP(A304,'Redoub FI (en entrée)'!B:N,7,0),Modificateurs!A$8:B$11,2,0),0)</f>
        <v>0</v>
      </c>
      <c r="L304" s="16">
        <f>IFERROR(VLOOKUP(M304,Modificateurs!D$1:E$94,2,0),0)</f>
        <v>1</v>
      </c>
      <c r="M304" t="str">
        <f>VLOOKUP(A304,'Fichier FI (en entrée)'!B:AH,16,0)&amp;" "&amp;VLOOKUP(A304,'Fichier FI (en entrée)'!B:AH,20,0)&amp;" "&amp;VLOOKUP(A304,'Fichier FI (en entrée)'!B:AH,27,0)&amp;" "&amp;VLOOKUP(A304,'Fichier FI (en entrée)'!B:AH,29,0)</f>
        <v xml:space="preserve">S Sciences de la vie et de la terre  </v>
      </c>
      <c r="N304" t="str">
        <f>VLOOKUP(A304,'Fichier FI (en entrée)'!B:AH,8,0)</f>
        <v>En Terminale</v>
      </c>
      <c r="O304" t="b">
        <f>AND(C304&gt;Synthèse!B$8,C304&lt;Synthèse!B$10,NOT(Y304))</f>
        <v>0</v>
      </c>
      <c r="P304" t="s">
        <v>2262</v>
      </c>
      <c r="Q304" s="60">
        <f>ROUNDUP(C304/(Synthèse!$B$4+Synthèse!$B$1)*8,0)</f>
        <v>10</v>
      </c>
      <c r="R304" s="60">
        <f>IFERROR(VLOOKUP(A304,'Evaluations (formulaire)'!A:P,6,0)+VLOOKUP(A304,'Evaluations (formulaire)'!A:P,7,0),0)</f>
        <v>0</v>
      </c>
      <c r="S304" s="60">
        <f>IFERROR(VLOOKUP(A304,'Evaluations (formulaire)'!A:P,8,0),0)</f>
        <v>0</v>
      </c>
      <c r="T304" s="60">
        <f>IF(AND(ISBLANK(P304),Q304&lt;=2),Synthèse!$B$41,IF(AND(ISBLANK(P304),Q304&gt;=7),Synthèse!$C$41,R304+S304))</f>
        <v>0</v>
      </c>
      <c r="U304" s="60">
        <f t="shared" si="48"/>
        <v>-100</v>
      </c>
      <c r="V304" s="60">
        <f t="shared" si="49"/>
        <v>2096</v>
      </c>
      <c r="X304" s="26">
        <v>1452</v>
      </c>
      <c r="Y304" s="26" t="b">
        <f>IFERROR(VLOOKUP(A304,'Calculs FA (auto)'!A:O,15,0),FALSE)</f>
        <v>0</v>
      </c>
      <c r="Z304" s="26">
        <f>IFERROR(VLOOKUP(A304,'Evaluations (formulaire)'!A:M,9,0),0)</f>
        <v>0</v>
      </c>
      <c r="AA304" s="135" t="b">
        <v>1</v>
      </c>
      <c r="AB304" s="135" t="b">
        <v>0</v>
      </c>
      <c r="AC304" s="135" t="b">
        <f t="shared" si="50"/>
        <v>0</v>
      </c>
      <c r="AD304" s="135" t="b">
        <f t="shared" si="51"/>
        <v>0</v>
      </c>
      <c r="AE304" s="135" t="b">
        <f t="shared" si="52"/>
        <v>0</v>
      </c>
      <c r="AF304" s="135" t="b">
        <f>AND(AC304,$V304&lt;=Synthèse!$B$44)</f>
        <v>0</v>
      </c>
      <c r="AG304" s="135" t="b">
        <f>AND(AD304,$V304&lt;=Synthèse!$B$44)</f>
        <v>0</v>
      </c>
      <c r="AH304" s="135" t="b">
        <f>AND(AE304,$V304&lt;=Synthèse!$B$44)</f>
        <v>0</v>
      </c>
      <c r="AI304" s="137" t="b">
        <v>0</v>
      </c>
      <c r="AJ304" s="137" t="b">
        <v>1</v>
      </c>
      <c r="AK304" s="137" t="b">
        <f t="shared" si="53"/>
        <v>0</v>
      </c>
      <c r="AL304" s="137" t="b">
        <f t="shared" si="54"/>
        <v>0</v>
      </c>
      <c r="AM304" s="137" t="b">
        <f>AND(AK304,$V304&lt;=Synthèse!$B$44)</f>
        <v>0</v>
      </c>
      <c r="AN304" s="137" t="b">
        <f>AND(AL304,$V304&lt;=Synthèse!$B$44)</f>
        <v>0</v>
      </c>
    </row>
    <row r="305" spans="1:40">
      <c r="A305" s="17">
        <v>253034</v>
      </c>
      <c r="B305" t="str">
        <f ca="1">VLOOKUP(A305,'Fichier FI (en entrée)'!B:AH,3,0)</f>
        <v>GUVJCIXZIE</v>
      </c>
      <c r="C305">
        <f t="shared" si="44"/>
        <v>979</v>
      </c>
      <c r="D305">
        <f t="shared" si="45"/>
        <v>10.45</v>
      </c>
      <c r="E305" s="14" t="str">
        <f>VLOOKUP(A305,'Fichier FI (en entrée)'!B:AH,2,0)</f>
        <v>EV</v>
      </c>
      <c r="F305" s="14" t="b">
        <f t="shared" si="46"/>
        <v>1</v>
      </c>
      <c r="G305" s="14" t="b">
        <f>IFERROR(VLOOKUP(A305,'Calculs FA (auto)'!A:F,6,0),FALSE)</f>
        <v>0</v>
      </c>
      <c r="H305" s="14" t="b">
        <f t="shared" si="47"/>
        <v>0</v>
      </c>
      <c r="I305" s="16">
        <f>IFERROR(VLOOKUP(A305,'Moyennes FI (en entrée)'!B:N,7,0),"")</f>
        <v>8.4499999999999993</v>
      </c>
      <c r="J305" s="16">
        <f>IFERROR(VLOOKUP(VLOOKUP(A305,'Fichier FI (en entrée)'!B:AH,33,0),Modificateurs!A$2:B$5,2,0),0)</f>
        <v>1</v>
      </c>
      <c r="K305" s="16">
        <f>IFERROR(VLOOKUP(VLOOKUP(A305,'Redoub FI (en entrée)'!B:N,7,0),Modificateurs!A$8:B$11,2,0),0)</f>
        <v>0</v>
      </c>
      <c r="L305" s="16">
        <f>IFERROR(VLOOKUP(M305,Modificateurs!D$1:E$94,2,0),0)</f>
        <v>1</v>
      </c>
      <c r="M305" t="str">
        <f>VLOOKUP(A305,'Fichier FI (en entrée)'!B:AH,16,0)&amp;" "&amp;VLOOKUP(A305,'Fichier FI (en entrée)'!B:AH,20,0)&amp;" "&amp;VLOOKUP(A305,'Fichier FI (en entrée)'!B:AH,27,0)&amp;" "&amp;VLOOKUP(A305,'Fichier FI (en entrée)'!B:AH,29,0)</f>
        <v xml:space="preserve">S Sciences de la vie et de la terre  </v>
      </c>
      <c r="N305" t="str">
        <f>VLOOKUP(A305,'Fichier FI (en entrée)'!B:AH,8,0)</f>
        <v>En Terminale</v>
      </c>
      <c r="O305" t="b">
        <f>AND(C305&gt;Synthèse!B$8,C305&lt;Synthèse!B$10,NOT(Y305))</f>
        <v>1</v>
      </c>
      <c r="P305" t="s">
        <v>2263</v>
      </c>
      <c r="Q305" s="60">
        <f>ROUNDUP(C305/(Synthèse!$B$4+Synthèse!$B$1)*8,0)</f>
        <v>5</v>
      </c>
      <c r="R305" s="60">
        <f>IFERROR(VLOOKUP(A305,'Evaluations (formulaire)'!A:P,6,0)+VLOOKUP(A305,'Evaluations (formulaire)'!A:P,7,0),0)</f>
        <v>0</v>
      </c>
      <c r="S305" s="60">
        <f>IFERROR(VLOOKUP(A305,'Evaluations (formulaire)'!A:P,8,0),0)</f>
        <v>0</v>
      </c>
      <c r="T305" s="60">
        <f>IF(AND(ISBLANK(P305),Q305&lt;=2),Synthèse!$B$41,IF(AND(ISBLANK(P305),Q305&gt;=7),Synthèse!$C$41,R305+S305))</f>
        <v>0</v>
      </c>
      <c r="U305" s="60">
        <f t="shared" si="48"/>
        <v>10.45</v>
      </c>
      <c r="V305" s="60">
        <f t="shared" si="49"/>
        <v>979</v>
      </c>
      <c r="X305" s="26">
        <v>617</v>
      </c>
      <c r="Y305" s="26" t="b">
        <f>IFERROR(VLOOKUP(A305,'Calculs FA (auto)'!A:O,15,0),FALSE)</f>
        <v>0</v>
      </c>
      <c r="Z305" s="26">
        <f>IFERROR(VLOOKUP(A305,'Evaluations (formulaire)'!A:M,9,0),0)</f>
        <v>0</v>
      </c>
      <c r="AA305" s="135" t="b">
        <v>0</v>
      </c>
      <c r="AB305" s="135" t="b">
        <v>1</v>
      </c>
      <c r="AC305" s="135" t="b">
        <f t="shared" si="50"/>
        <v>0</v>
      </c>
      <c r="AD305" s="135" t="b">
        <f t="shared" si="51"/>
        <v>1</v>
      </c>
      <c r="AE305" s="135" t="b">
        <f t="shared" si="52"/>
        <v>0</v>
      </c>
      <c r="AF305" s="135" t="b">
        <f>AND(AC305,$V305&lt;=Synthèse!$B$44)</f>
        <v>0</v>
      </c>
      <c r="AG305" s="135" t="b">
        <f>AND(AD305,$V305&lt;=Synthèse!$B$44)</f>
        <v>0</v>
      </c>
      <c r="AH305" s="135" t="b">
        <f>AND(AE305,$V305&lt;=Synthèse!$B$44)</f>
        <v>0</v>
      </c>
      <c r="AI305" s="137" t="b">
        <v>1</v>
      </c>
      <c r="AJ305" s="137" t="b">
        <v>0</v>
      </c>
      <c r="AK305" s="137" t="b">
        <f t="shared" si="53"/>
        <v>1</v>
      </c>
      <c r="AL305" s="137" t="b">
        <f t="shared" si="54"/>
        <v>0</v>
      </c>
      <c r="AM305" s="137" t="b">
        <f>AND(AK305,$V305&lt;=Synthèse!$B$44)</f>
        <v>0</v>
      </c>
      <c r="AN305" s="137" t="b">
        <f>AND(AL305,$V305&lt;=Synthèse!$B$44)</f>
        <v>0</v>
      </c>
    </row>
    <row r="306" spans="1:40">
      <c r="A306" s="17">
        <v>254075</v>
      </c>
      <c r="B306" t="str">
        <f ca="1">VLOOKUP(A306,'Fichier FI (en entrée)'!B:AH,3,0)</f>
        <v>MJMDDONQYJ</v>
      </c>
      <c r="C306">
        <f t="shared" si="44"/>
        <v>283</v>
      </c>
      <c r="D306">
        <f t="shared" si="45"/>
        <v>14.95</v>
      </c>
      <c r="E306" s="14" t="str">
        <f>VLOOKUP(A306,'Fichier FI (en entrée)'!B:AH,2,0)</f>
        <v>EV</v>
      </c>
      <c r="F306" s="14" t="b">
        <f t="shared" si="46"/>
        <v>1</v>
      </c>
      <c r="G306" s="14" t="b">
        <f>IFERROR(VLOOKUP(A306,'Calculs FA (auto)'!A:F,6,0),FALSE)</f>
        <v>0</v>
      </c>
      <c r="H306" s="14" t="b">
        <f t="shared" si="47"/>
        <v>0</v>
      </c>
      <c r="I306" s="16">
        <f>IFERROR(VLOOKUP(A306,'Moyennes FI (en entrée)'!B:N,7,0),"")</f>
        <v>11.95</v>
      </c>
      <c r="J306" s="16">
        <f>IFERROR(VLOOKUP(VLOOKUP(A306,'Fichier FI (en entrée)'!B:AH,33,0),Modificateurs!A$2:B$5,2,0),0)</f>
        <v>1</v>
      </c>
      <c r="K306" s="16">
        <f>IFERROR(VLOOKUP(VLOOKUP(A306,'Redoub FI (en entrée)'!B:N,7,0),Modificateurs!A$8:B$11,2,0),0)</f>
        <v>0</v>
      </c>
      <c r="L306" s="16">
        <f>IFERROR(VLOOKUP(M306,Modificateurs!D$1:E$94,2,0),0)</f>
        <v>2</v>
      </c>
      <c r="M306" t="str">
        <f>VLOOKUP(A306,'Fichier FI (en entrée)'!B:AH,16,0)&amp;" "&amp;VLOOKUP(A306,'Fichier FI (en entrée)'!B:AH,20,0)&amp;" "&amp;VLOOKUP(A306,'Fichier FI (en entrée)'!B:AH,27,0)&amp;" "&amp;VLOOKUP(A306,'Fichier FI (en entrée)'!B:AH,29,0)</f>
        <v xml:space="preserve">S Physique-chimie  </v>
      </c>
      <c r="N306" t="str">
        <f>VLOOKUP(A306,'Fichier FI (en entrée)'!B:AH,8,0)</f>
        <v>En Terminale</v>
      </c>
      <c r="O306" t="b">
        <f>AND(C306&gt;Synthèse!B$8,C306&lt;Synthèse!B$10,NOT(Y306))</f>
        <v>0</v>
      </c>
      <c r="Q306" s="60">
        <f>ROUNDUP(C306/(Synthèse!$B$4+Synthèse!$B$1)*8,0)</f>
        <v>2</v>
      </c>
      <c r="R306" s="60">
        <f>IFERROR(VLOOKUP(A306,'Evaluations (formulaire)'!A:P,6,0)+VLOOKUP(A306,'Evaluations (formulaire)'!A:P,7,0),0)</f>
        <v>0</v>
      </c>
      <c r="S306" s="60">
        <f>IFERROR(VLOOKUP(A306,'Evaluations (formulaire)'!A:P,8,0),0)</f>
        <v>0</v>
      </c>
      <c r="T306" s="60">
        <f>IF(AND(ISBLANK(P306),Q306&lt;=2),Synthèse!$B$41,IF(AND(ISBLANK(P306),Q306&gt;=7),Synthèse!$C$41,R306+S306))</f>
        <v>4.6511627906976744E-3</v>
      </c>
      <c r="U306" s="60">
        <f t="shared" si="48"/>
        <v>14.954651162790697</v>
      </c>
      <c r="V306" s="60">
        <f t="shared" si="49"/>
        <v>283</v>
      </c>
      <c r="X306" s="26">
        <v>194</v>
      </c>
      <c r="Y306" s="26" t="b">
        <f>IFERROR(VLOOKUP(A306,'Calculs FA (auto)'!A:O,15,0),FALSE)</f>
        <v>0</v>
      </c>
      <c r="Z306" s="26">
        <f>IFERROR(VLOOKUP(A306,'Evaluations (formulaire)'!A:M,9,0),0)</f>
        <v>0</v>
      </c>
      <c r="AA306" s="135" t="b">
        <v>1</v>
      </c>
      <c r="AB306" s="135" t="b">
        <v>0</v>
      </c>
      <c r="AC306" s="135" t="b">
        <f t="shared" si="50"/>
        <v>1</v>
      </c>
      <c r="AD306" s="135" t="b">
        <f t="shared" si="51"/>
        <v>0</v>
      </c>
      <c r="AE306" s="135" t="b">
        <f t="shared" si="52"/>
        <v>0</v>
      </c>
      <c r="AF306" s="135" t="b">
        <f>AND(AC306,$V306&lt;=Synthèse!$B$44)</f>
        <v>1</v>
      </c>
      <c r="AG306" s="135" t="b">
        <f>AND(AD306,$V306&lt;=Synthèse!$B$44)</f>
        <v>0</v>
      </c>
      <c r="AH306" s="135" t="b">
        <f>AND(AE306,$V306&lt;=Synthèse!$B$44)</f>
        <v>0</v>
      </c>
      <c r="AI306" s="137" t="b">
        <v>0</v>
      </c>
      <c r="AJ306" s="137" t="b">
        <v>1</v>
      </c>
      <c r="AK306" s="137" t="b">
        <f t="shared" si="53"/>
        <v>0</v>
      </c>
      <c r="AL306" s="137" t="b">
        <f t="shared" si="54"/>
        <v>1</v>
      </c>
      <c r="AM306" s="137" t="b">
        <f>AND(AK306,$V306&lt;=Synthèse!$B$44)</f>
        <v>0</v>
      </c>
      <c r="AN306" s="137" t="b">
        <f>AND(AL306,$V306&lt;=Synthèse!$B$44)</f>
        <v>1</v>
      </c>
    </row>
    <row r="307" spans="1:40">
      <c r="A307" s="17">
        <v>255113</v>
      </c>
      <c r="B307" t="str">
        <f ca="1">VLOOKUP(A307,'Fichier FI (en entrée)'!B:AH,3,0)</f>
        <v>THQERHJKCC</v>
      </c>
      <c r="C307">
        <f t="shared" si="44"/>
        <v>224</v>
      </c>
      <c r="D307">
        <f t="shared" si="45"/>
        <v>15.63</v>
      </c>
      <c r="E307" s="14" t="str">
        <f>VLOOKUP(A307,'Fichier FI (en entrée)'!B:AH,2,0)</f>
        <v>EV</v>
      </c>
      <c r="F307" s="14" t="b">
        <f t="shared" si="46"/>
        <v>1</v>
      </c>
      <c r="G307" s="14" t="b">
        <f>IFERROR(VLOOKUP(A307,'Calculs FA (auto)'!A:F,6,0),FALSE)</f>
        <v>0</v>
      </c>
      <c r="H307" s="14" t="b">
        <f t="shared" si="47"/>
        <v>0</v>
      </c>
      <c r="I307" s="16">
        <f>IFERROR(VLOOKUP(A307,'Moyennes FI (en entrée)'!B:N,7,0),"")</f>
        <v>12.63</v>
      </c>
      <c r="J307" s="16">
        <f>IFERROR(VLOOKUP(VLOOKUP(A307,'Fichier FI (en entrée)'!B:AH,33,0),Modificateurs!A$2:B$5,2,0),0)</f>
        <v>1</v>
      </c>
      <c r="K307" s="16">
        <f>IFERROR(VLOOKUP(VLOOKUP(A307,'Redoub FI (en entrée)'!B:N,7,0),Modificateurs!A$8:B$11,2,0),0)</f>
        <v>0</v>
      </c>
      <c r="L307" s="16">
        <f>IFERROR(VLOOKUP(M307,Modificateurs!D$1:E$94,2,0),0)</f>
        <v>2</v>
      </c>
      <c r="M307" t="str">
        <f>VLOOKUP(A307,'Fichier FI (en entrée)'!B:AH,16,0)&amp;" "&amp;VLOOKUP(A307,'Fichier FI (en entrée)'!B:AH,20,0)&amp;" "&amp;VLOOKUP(A307,'Fichier FI (en entrée)'!B:AH,27,0)&amp;" "&amp;VLOOKUP(A307,'Fichier FI (en entrée)'!B:AH,29,0)</f>
        <v xml:space="preserve">STI2D Système informatique et numérique  </v>
      </c>
      <c r="N307" t="str">
        <f>VLOOKUP(A307,'Fichier FI (en entrée)'!B:AH,8,0)</f>
        <v>En Terminale</v>
      </c>
      <c r="O307" t="b">
        <f>AND(C307&gt;Synthèse!B$8,C307&lt;Synthèse!B$10,NOT(Y307))</f>
        <v>0</v>
      </c>
      <c r="Q307" s="60">
        <f>ROUNDUP(C307/(Synthèse!$B$4+Synthèse!$B$1)*8,0)</f>
        <v>2</v>
      </c>
      <c r="R307" s="60">
        <f>IFERROR(VLOOKUP(A307,'Evaluations (formulaire)'!A:P,6,0)+VLOOKUP(A307,'Evaluations (formulaire)'!A:P,7,0),0)</f>
        <v>0</v>
      </c>
      <c r="S307" s="60">
        <f>IFERROR(VLOOKUP(A307,'Evaluations (formulaire)'!A:P,8,0),0)</f>
        <v>0</v>
      </c>
      <c r="T307" s="60">
        <f>IF(AND(ISBLANK(P307),Q307&lt;=2),Synthèse!$B$41,IF(AND(ISBLANK(P307),Q307&gt;=7),Synthèse!$C$41,R307+S307))</f>
        <v>4.6511627906976744E-3</v>
      </c>
      <c r="U307" s="60">
        <f t="shared" si="48"/>
        <v>15.634651162790698</v>
      </c>
      <c r="V307" s="60">
        <f t="shared" si="49"/>
        <v>224</v>
      </c>
      <c r="X307" s="26">
        <v>911</v>
      </c>
      <c r="Y307" s="26" t="b">
        <f>IFERROR(VLOOKUP(A307,'Calculs FA (auto)'!A:O,15,0),FALSE)</f>
        <v>0</v>
      </c>
      <c r="Z307" s="26">
        <f>IFERROR(VLOOKUP(A307,'Evaluations (formulaire)'!A:M,9,0),0)</f>
        <v>0</v>
      </c>
      <c r="AA307" s="135" t="b">
        <v>1</v>
      </c>
      <c r="AB307" s="135" t="b">
        <v>0</v>
      </c>
      <c r="AC307" s="135" t="b">
        <f t="shared" si="50"/>
        <v>1</v>
      </c>
      <c r="AD307" s="135" t="b">
        <f t="shared" si="51"/>
        <v>0</v>
      </c>
      <c r="AE307" s="135" t="b">
        <f t="shared" si="52"/>
        <v>0</v>
      </c>
      <c r="AF307" s="135" t="b">
        <f>AND(AC307,$V307&lt;=Synthèse!$B$44)</f>
        <v>1</v>
      </c>
      <c r="AG307" s="135" t="b">
        <f>AND(AD307,$V307&lt;=Synthèse!$B$44)</f>
        <v>0</v>
      </c>
      <c r="AH307" s="135" t="b">
        <f>AND(AE307,$V307&lt;=Synthèse!$B$44)</f>
        <v>0</v>
      </c>
      <c r="AI307" s="137" t="b">
        <v>0</v>
      </c>
      <c r="AJ307" s="137" t="b">
        <v>1</v>
      </c>
      <c r="AK307" s="137" t="b">
        <f t="shared" si="53"/>
        <v>0</v>
      </c>
      <c r="AL307" s="137" t="b">
        <f t="shared" si="54"/>
        <v>1</v>
      </c>
      <c r="AM307" s="137" t="b">
        <f>AND(AK307,$V307&lt;=Synthèse!$B$44)</f>
        <v>0</v>
      </c>
      <c r="AN307" s="137" t="b">
        <f>AND(AL307,$V307&lt;=Synthèse!$B$44)</f>
        <v>1</v>
      </c>
    </row>
    <row r="308" spans="1:40">
      <c r="A308" s="17">
        <v>255125</v>
      </c>
      <c r="B308" t="str">
        <f ca="1">VLOOKUP(A308,'Fichier FI (en entrée)'!B:AH,3,0)</f>
        <v>QURNMOGMMN</v>
      </c>
      <c r="C308">
        <f t="shared" si="44"/>
        <v>2097</v>
      </c>
      <c r="D308">
        <f t="shared" si="45"/>
        <v>-100</v>
      </c>
      <c r="E308" s="14" t="str">
        <f>VLOOKUP(A308,'Fichier FI (en entrée)'!B:AH,2,0)</f>
        <v>ENV</v>
      </c>
      <c r="F308" s="14" t="b">
        <f t="shared" si="46"/>
        <v>0</v>
      </c>
      <c r="G308" s="14" t="b">
        <f>IFERROR(VLOOKUP(A308,'Calculs FA (auto)'!A:F,6,0),FALSE)</f>
        <v>0</v>
      </c>
      <c r="H308" s="14" t="b">
        <f t="shared" si="47"/>
        <v>0</v>
      </c>
      <c r="I308" s="16" t="str">
        <f>IFERROR(VLOOKUP(A308,'Moyennes FI (en entrée)'!B:N,7,0),"")</f>
        <v/>
      </c>
      <c r="J308" s="16">
        <f>IFERROR(VLOOKUP(VLOOKUP(A308,'Fichier FI (en entrée)'!B:AH,33,0),Modificateurs!A$2:B$5,2,0),0)</f>
        <v>1</v>
      </c>
      <c r="K308" s="16">
        <f>IFERROR(VLOOKUP(VLOOKUP(A308,'Redoub FI (en entrée)'!B:N,7,0),Modificateurs!A$8:B$11,2,0),0)</f>
        <v>0</v>
      </c>
      <c r="L308" s="16">
        <f>IFERROR(VLOOKUP(M308,Modificateurs!D$1:E$94,2,0),0)</f>
        <v>2</v>
      </c>
      <c r="M308" t="str">
        <f>VLOOKUP(A308,'Fichier FI (en entrée)'!B:AH,16,0)&amp;" "&amp;VLOOKUP(A308,'Fichier FI (en entrée)'!B:AH,20,0)&amp;" "&amp;VLOOKUP(A308,'Fichier FI (en entrée)'!B:AH,27,0)&amp;" "&amp;VLOOKUP(A308,'Fichier FI (en entrée)'!B:AH,29,0)</f>
        <v xml:space="preserve">STI2D Système informatique et numérique  </v>
      </c>
      <c r="N308" t="str">
        <f>VLOOKUP(A308,'Fichier FI (en entrée)'!B:AH,8,0)</f>
        <v>En Terminale</v>
      </c>
      <c r="O308" t="b">
        <f>AND(C308&gt;Synthèse!B$8,C308&lt;Synthèse!B$10,NOT(Y308))</f>
        <v>0</v>
      </c>
      <c r="Q308" s="60">
        <f>ROUNDUP(C308/(Synthèse!$B$4+Synthèse!$B$1)*8,0)</f>
        <v>10</v>
      </c>
      <c r="R308" s="60">
        <f>IFERROR(VLOOKUP(A308,'Evaluations (formulaire)'!A:P,6,0)+VLOOKUP(A308,'Evaluations (formulaire)'!A:P,7,0),0)</f>
        <v>0</v>
      </c>
      <c r="S308" s="60">
        <f>IFERROR(VLOOKUP(A308,'Evaluations (formulaire)'!A:P,8,0),0)</f>
        <v>0</v>
      </c>
      <c r="T308" s="60">
        <f>IF(AND(ISBLANK(P308),Q308&lt;=2),Synthèse!$B$41,IF(AND(ISBLANK(P308),Q308&gt;=7),Synthèse!$C$41,R308+S308))</f>
        <v>4.6296296296296294E-3</v>
      </c>
      <c r="U308" s="60">
        <f t="shared" si="48"/>
        <v>-99.995370370370367</v>
      </c>
      <c r="V308" s="60">
        <f t="shared" si="49"/>
        <v>1983</v>
      </c>
      <c r="X308" s="26">
        <v>978</v>
      </c>
      <c r="Y308" s="26" t="b">
        <f>IFERROR(VLOOKUP(A308,'Calculs FA (auto)'!A:O,15,0),FALSE)</f>
        <v>0</v>
      </c>
      <c r="Z308" s="26">
        <f>IFERROR(VLOOKUP(A308,'Evaluations (formulaire)'!A:M,9,0),0)</f>
        <v>0</v>
      </c>
      <c r="AA308" s="135" t="b">
        <v>1</v>
      </c>
      <c r="AB308" s="135" t="b">
        <v>0</v>
      </c>
      <c r="AC308" s="135" t="b">
        <f t="shared" si="50"/>
        <v>0</v>
      </c>
      <c r="AD308" s="135" t="b">
        <f t="shared" si="51"/>
        <v>0</v>
      </c>
      <c r="AE308" s="135" t="b">
        <f t="shared" si="52"/>
        <v>0</v>
      </c>
      <c r="AF308" s="135" t="b">
        <f>AND(AC308,$V308&lt;=Synthèse!$B$44)</f>
        <v>0</v>
      </c>
      <c r="AG308" s="135" t="b">
        <f>AND(AD308,$V308&lt;=Synthèse!$B$44)</f>
        <v>0</v>
      </c>
      <c r="AH308" s="135" t="b">
        <f>AND(AE308,$V308&lt;=Synthèse!$B$44)</f>
        <v>0</v>
      </c>
      <c r="AI308" s="137" t="b">
        <v>0</v>
      </c>
      <c r="AJ308" s="137" t="b">
        <v>1</v>
      </c>
      <c r="AK308" s="137" t="b">
        <f t="shared" si="53"/>
        <v>0</v>
      </c>
      <c r="AL308" s="137" t="b">
        <f t="shared" si="54"/>
        <v>0</v>
      </c>
      <c r="AM308" s="137" t="b">
        <f>AND(AK308,$V308&lt;=Synthèse!$B$44)</f>
        <v>0</v>
      </c>
      <c r="AN308" s="137" t="b">
        <f>AND(AL308,$V308&lt;=Synthèse!$B$44)</f>
        <v>0</v>
      </c>
    </row>
    <row r="309" spans="1:40">
      <c r="A309" s="17">
        <v>255213</v>
      </c>
      <c r="B309" t="str">
        <f ca="1">VLOOKUP(A309,'Fichier FI (en entrée)'!B:AH,3,0)</f>
        <v>GKAATDHESX</v>
      </c>
      <c r="C309">
        <f t="shared" si="44"/>
        <v>490</v>
      </c>
      <c r="D309">
        <f t="shared" si="45"/>
        <v>13.45</v>
      </c>
      <c r="E309" s="14" t="str">
        <f>VLOOKUP(A309,'Fichier FI (en entrée)'!B:AH,2,0)</f>
        <v>EV</v>
      </c>
      <c r="F309" s="14" t="b">
        <f t="shared" si="46"/>
        <v>1</v>
      </c>
      <c r="G309" s="14" t="b">
        <f>IFERROR(VLOOKUP(A309,'Calculs FA (auto)'!A:F,6,0),FALSE)</f>
        <v>0</v>
      </c>
      <c r="H309" s="14" t="b">
        <f t="shared" si="47"/>
        <v>0</v>
      </c>
      <c r="I309" s="16">
        <f>IFERROR(VLOOKUP(A309,'Moyennes FI (en entrée)'!B:N,7,0),"")</f>
        <v>9.4499999999999993</v>
      </c>
      <c r="J309" s="16">
        <f>IFERROR(VLOOKUP(VLOOKUP(A309,'Fichier FI (en entrée)'!B:AH,33,0),Modificateurs!A$2:B$5,2,0),0)</f>
        <v>1</v>
      </c>
      <c r="K309" s="16">
        <f>IFERROR(VLOOKUP(VLOOKUP(A309,'Redoub FI (en entrée)'!B:N,7,0),Modificateurs!A$8:B$11,2,0),0)</f>
        <v>0</v>
      </c>
      <c r="L309" s="16">
        <f>IFERROR(VLOOKUP(M309,Modificateurs!D$1:E$94,2,0),0)</f>
        <v>3</v>
      </c>
      <c r="M309" t="str">
        <f>VLOOKUP(A309,'Fichier FI (en entrée)'!B:AH,16,0)&amp;" "&amp;VLOOKUP(A309,'Fichier FI (en entrée)'!B:AH,20,0)&amp;" "&amp;VLOOKUP(A309,'Fichier FI (en entrée)'!B:AH,27,0)&amp;" "&amp;VLOOKUP(A309,'Fichier FI (en entrée)'!B:AH,29,0)</f>
        <v xml:space="preserve">S Informatique et Sciences du numérique  </v>
      </c>
      <c r="N309" t="str">
        <f>VLOOKUP(A309,'Fichier FI (en entrée)'!B:AH,8,0)</f>
        <v>En Terminale</v>
      </c>
      <c r="O309" t="b">
        <f>AND(C309&gt;Synthèse!B$8,C309&lt;Synthèse!B$10,NOT(Y309))</f>
        <v>1</v>
      </c>
      <c r="P309" t="s">
        <v>2257</v>
      </c>
      <c r="Q309" s="60">
        <f>ROUNDUP(C309/(Synthèse!$B$4+Synthèse!$B$1)*8,0)</f>
        <v>3</v>
      </c>
      <c r="R309" s="60">
        <f>IFERROR(VLOOKUP(A309,'Evaluations (formulaire)'!A:P,6,0)+VLOOKUP(A309,'Evaluations (formulaire)'!A:P,7,0),0)</f>
        <v>0</v>
      </c>
      <c r="S309" s="60">
        <f>IFERROR(VLOOKUP(A309,'Evaluations (formulaire)'!A:P,8,0),0)</f>
        <v>0</v>
      </c>
      <c r="T309" s="60">
        <f>IF(AND(ISBLANK(P309),Q309&lt;=2),Synthèse!$B$41,IF(AND(ISBLANK(P309),Q309&gt;=7),Synthèse!$C$41,R309+S309))</f>
        <v>0</v>
      </c>
      <c r="U309" s="60">
        <f t="shared" si="48"/>
        <v>13.45</v>
      </c>
      <c r="V309" s="60">
        <f t="shared" si="49"/>
        <v>491</v>
      </c>
      <c r="X309" s="26">
        <v>1904</v>
      </c>
      <c r="Y309" s="26" t="b">
        <f>IFERROR(VLOOKUP(A309,'Calculs FA (auto)'!A:O,15,0),FALSE)</f>
        <v>0</v>
      </c>
      <c r="Z309" s="26">
        <f>IFERROR(VLOOKUP(A309,'Evaluations (formulaire)'!A:M,9,0),0)</f>
        <v>0</v>
      </c>
      <c r="AA309" s="135" t="b">
        <v>0</v>
      </c>
      <c r="AB309" s="135" t="b">
        <v>1</v>
      </c>
      <c r="AC309" s="135" t="b">
        <f t="shared" si="50"/>
        <v>0</v>
      </c>
      <c r="AD309" s="135" t="b">
        <f t="shared" si="51"/>
        <v>1</v>
      </c>
      <c r="AE309" s="135" t="b">
        <f t="shared" si="52"/>
        <v>0</v>
      </c>
      <c r="AF309" s="135" t="b">
        <f>AND(AC309,$V309&lt;=Synthèse!$B$44)</f>
        <v>0</v>
      </c>
      <c r="AG309" s="135" t="b">
        <f>AND(AD309,$V309&lt;=Synthèse!$B$44)</f>
        <v>1</v>
      </c>
      <c r="AH309" s="135" t="b">
        <f>AND(AE309,$V309&lt;=Synthèse!$B$44)</f>
        <v>0</v>
      </c>
      <c r="AI309" s="137" t="b">
        <v>1</v>
      </c>
      <c r="AJ309" s="137" t="b">
        <v>0</v>
      </c>
      <c r="AK309" s="137" t="b">
        <f t="shared" si="53"/>
        <v>1</v>
      </c>
      <c r="AL309" s="137" t="b">
        <f t="shared" si="54"/>
        <v>0</v>
      </c>
      <c r="AM309" s="137" t="b">
        <f>AND(AK309,$V309&lt;=Synthèse!$B$44)</f>
        <v>1</v>
      </c>
      <c r="AN309" s="137" t="b">
        <f>AND(AL309,$V309&lt;=Synthèse!$B$44)</f>
        <v>0</v>
      </c>
    </row>
    <row r="310" spans="1:40">
      <c r="A310" s="17">
        <v>255240</v>
      </c>
      <c r="B310" t="str">
        <f ca="1">VLOOKUP(A310,'Fichier FI (en entrée)'!B:AH,3,0)</f>
        <v>BNEJFXWHGJ</v>
      </c>
      <c r="C310">
        <f t="shared" si="44"/>
        <v>709</v>
      </c>
      <c r="D310">
        <f t="shared" si="45"/>
        <v>12.15</v>
      </c>
      <c r="E310" s="14" t="str">
        <f>VLOOKUP(A310,'Fichier FI (en entrée)'!B:AH,2,0)</f>
        <v>EV</v>
      </c>
      <c r="F310" s="14" t="b">
        <f t="shared" si="46"/>
        <v>1</v>
      </c>
      <c r="G310" s="14" t="b">
        <f>IFERROR(VLOOKUP(A310,'Calculs FA (auto)'!A:F,6,0),FALSE)</f>
        <v>1</v>
      </c>
      <c r="H310" s="14" t="b">
        <f t="shared" si="47"/>
        <v>1</v>
      </c>
      <c r="I310" s="16">
        <f>IFERROR(VLOOKUP(A310,'Moyennes FI (en entrée)'!B:N,7,0),"")</f>
        <v>9.15</v>
      </c>
      <c r="J310" s="16">
        <f>IFERROR(VLOOKUP(VLOOKUP(A310,'Fichier FI (en entrée)'!B:AH,33,0),Modificateurs!A$2:B$5,2,0),0)</f>
        <v>1</v>
      </c>
      <c r="K310" s="16">
        <f>IFERROR(VLOOKUP(VLOOKUP(A310,'Redoub FI (en entrée)'!B:N,7,0),Modificateurs!A$8:B$11,2,0),0)</f>
        <v>0</v>
      </c>
      <c r="L310" s="16">
        <f>IFERROR(VLOOKUP(M310,Modificateurs!D$1:E$94,2,0),0)</f>
        <v>2</v>
      </c>
      <c r="M310" t="str">
        <f>VLOOKUP(A310,'Fichier FI (en entrée)'!B:AH,16,0)&amp;" "&amp;VLOOKUP(A310,'Fichier FI (en entrée)'!B:AH,20,0)&amp;" "&amp;VLOOKUP(A310,'Fichier FI (en entrée)'!B:AH,27,0)&amp;" "&amp;VLOOKUP(A310,'Fichier FI (en entrée)'!B:AH,29,0)</f>
        <v xml:space="preserve">S Mathématiques  </v>
      </c>
      <c r="N310" t="str">
        <f>VLOOKUP(A310,'Fichier FI (en entrée)'!B:AH,8,0)</f>
        <v>En Terminale</v>
      </c>
      <c r="O310" t="b">
        <f>AND(C310&gt;Synthèse!B$8,C310&lt;Synthèse!B$10,NOT(Y310))</f>
        <v>0</v>
      </c>
      <c r="Q310" s="60">
        <f>ROUNDUP(C310/(Synthèse!$B$4+Synthèse!$B$1)*8,0)</f>
        <v>4</v>
      </c>
      <c r="R310" s="60">
        <f>IFERROR(VLOOKUP(A310,'Evaluations (formulaire)'!A:P,6,0)+VLOOKUP(A310,'Evaluations (formulaire)'!A:P,7,0),0)</f>
        <v>0</v>
      </c>
      <c r="S310" s="60">
        <f>IFERROR(VLOOKUP(A310,'Evaluations (formulaire)'!A:P,8,0),0)</f>
        <v>0</v>
      </c>
      <c r="T310" s="60">
        <f>IF(AND(ISBLANK(P310),Q310&lt;=2),Synthèse!$B$41,IF(AND(ISBLANK(P310),Q310&gt;=7),Synthèse!$C$41,R310+S310))</f>
        <v>0</v>
      </c>
      <c r="U310" s="60">
        <f t="shared" si="48"/>
        <v>12.15</v>
      </c>
      <c r="V310" s="60">
        <f t="shared" si="49"/>
        <v>709</v>
      </c>
      <c r="X310" s="26">
        <v>1935</v>
      </c>
      <c r="Y310" s="26" t="b">
        <f>IFERROR(VLOOKUP(A310,'Calculs FA (auto)'!A:O,15,0),FALSE)</f>
        <v>1</v>
      </c>
      <c r="Z310" s="26">
        <f>IFERROR(VLOOKUP(A310,'Evaluations (formulaire)'!A:M,9,0),0)</f>
        <v>0</v>
      </c>
      <c r="AA310" s="135" t="b">
        <v>1</v>
      </c>
      <c r="AB310" s="135" t="b">
        <v>0</v>
      </c>
      <c r="AC310" s="135" t="b">
        <f t="shared" si="50"/>
        <v>1</v>
      </c>
      <c r="AD310" s="135" t="b">
        <f t="shared" si="51"/>
        <v>0</v>
      </c>
      <c r="AE310" s="135" t="b">
        <f t="shared" si="52"/>
        <v>0</v>
      </c>
      <c r="AF310" s="135" t="b">
        <f>AND(AC310,$V310&lt;=Synthèse!$B$44)</f>
        <v>0</v>
      </c>
      <c r="AG310" s="135" t="b">
        <f>AND(AD310,$V310&lt;=Synthèse!$B$44)</f>
        <v>0</v>
      </c>
      <c r="AH310" s="135" t="b">
        <f>AND(AE310,$V310&lt;=Synthèse!$B$44)</f>
        <v>0</v>
      </c>
      <c r="AI310" s="137" t="b">
        <v>0</v>
      </c>
      <c r="AJ310" s="137" t="b">
        <v>1</v>
      </c>
      <c r="AK310" s="137" t="b">
        <f t="shared" si="53"/>
        <v>0</v>
      </c>
      <c r="AL310" s="137" t="b">
        <f t="shared" si="54"/>
        <v>1</v>
      </c>
      <c r="AM310" s="137" t="b">
        <f>AND(AK310,$V310&lt;=Synthèse!$B$44)</f>
        <v>0</v>
      </c>
      <c r="AN310" s="137" t="b">
        <f>AND(AL310,$V310&lt;=Synthèse!$B$44)</f>
        <v>0</v>
      </c>
    </row>
    <row r="311" spans="1:40">
      <c r="A311" s="17">
        <v>256527</v>
      </c>
      <c r="B311" t="str">
        <f ca="1">VLOOKUP(A311,'Fichier FI (en entrée)'!B:AH,3,0)</f>
        <v>XPACOKDXQJ</v>
      </c>
      <c r="C311">
        <f t="shared" si="44"/>
        <v>323</v>
      </c>
      <c r="D311">
        <f t="shared" si="45"/>
        <v>14.66</v>
      </c>
      <c r="E311" s="14" t="str">
        <f>VLOOKUP(A311,'Fichier FI (en entrée)'!B:AH,2,0)</f>
        <v>EV</v>
      </c>
      <c r="F311" s="14" t="b">
        <f t="shared" si="46"/>
        <v>1</v>
      </c>
      <c r="G311" s="14" t="b">
        <f>IFERROR(VLOOKUP(A311,'Calculs FA (auto)'!A:F,6,0),FALSE)</f>
        <v>0</v>
      </c>
      <c r="H311" s="14" t="b">
        <f t="shared" si="47"/>
        <v>0</v>
      </c>
      <c r="I311" s="16">
        <f>IFERROR(VLOOKUP(A311,'Moyennes FI (en entrée)'!B:N,7,0),"")</f>
        <v>9.66</v>
      </c>
      <c r="J311" s="16">
        <f>IFERROR(VLOOKUP(VLOOKUP(A311,'Fichier FI (en entrée)'!B:AH,33,0),Modificateurs!A$2:B$5,2,0),0)</f>
        <v>3</v>
      </c>
      <c r="K311" s="16">
        <f>IFERROR(VLOOKUP(VLOOKUP(A311,'Redoub FI (en entrée)'!B:N,7,0),Modificateurs!A$8:B$11,2,0),0)</f>
        <v>0</v>
      </c>
      <c r="L311" s="16">
        <f>IFERROR(VLOOKUP(M311,Modificateurs!D$1:E$94,2,0),0)</f>
        <v>2</v>
      </c>
      <c r="M311" t="str">
        <f>VLOOKUP(A311,'Fichier FI (en entrée)'!B:AH,16,0)&amp;" "&amp;VLOOKUP(A311,'Fichier FI (en entrée)'!B:AH,20,0)&amp;" "&amp;VLOOKUP(A311,'Fichier FI (en entrée)'!B:AH,27,0)&amp;" "&amp;VLOOKUP(A311,'Fichier FI (en entrée)'!B:AH,29,0)</f>
        <v xml:space="preserve">STI2D Système informatique et numérique  </v>
      </c>
      <c r="N311" t="str">
        <f>VLOOKUP(A311,'Fichier FI (en entrée)'!B:AH,8,0)</f>
        <v>En Terminale</v>
      </c>
      <c r="O311" t="b">
        <f>AND(C311&gt;Synthèse!B$8,C311&lt;Synthèse!B$10,NOT(Y311))</f>
        <v>0</v>
      </c>
      <c r="Q311" s="60">
        <f>ROUNDUP(C311/(Synthèse!$B$4+Synthèse!$B$1)*8,0)</f>
        <v>2</v>
      </c>
      <c r="R311" s="60">
        <f>IFERROR(VLOOKUP(A311,'Evaluations (formulaire)'!A:P,6,0)+VLOOKUP(A311,'Evaluations (formulaire)'!A:P,7,0),0)</f>
        <v>0</v>
      </c>
      <c r="S311" s="60">
        <f>IFERROR(VLOOKUP(A311,'Evaluations (formulaire)'!A:P,8,0),0)</f>
        <v>0</v>
      </c>
      <c r="T311" s="60">
        <f>IF(AND(ISBLANK(P311),Q311&lt;=2),Synthèse!$B$41,IF(AND(ISBLANK(P311),Q311&gt;=7),Synthèse!$C$41,R311+S311))</f>
        <v>4.6511627906976744E-3</v>
      </c>
      <c r="U311" s="60">
        <f t="shared" si="48"/>
        <v>14.664651162790697</v>
      </c>
      <c r="V311" s="60">
        <f t="shared" si="49"/>
        <v>322</v>
      </c>
      <c r="X311" s="26">
        <v>1767</v>
      </c>
      <c r="Y311" s="26" t="b">
        <f>IFERROR(VLOOKUP(A311,'Calculs FA (auto)'!A:O,15,0),FALSE)</f>
        <v>0</v>
      </c>
      <c r="Z311" s="26">
        <f>IFERROR(VLOOKUP(A311,'Evaluations (formulaire)'!A:M,9,0),0)</f>
        <v>0</v>
      </c>
      <c r="AA311" s="135" t="b">
        <v>1</v>
      </c>
      <c r="AB311" s="135" t="b">
        <v>0</v>
      </c>
      <c r="AC311" s="135" t="b">
        <f t="shared" si="50"/>
        <v>1</v>
      </c>
      <c r="AD311" s="135" t="b">
        <f t="shared" si="51"/>
        <v>0</v>
      </c>
      <c r="AE311" s="135" t="b">
        <f t="shared" si="52"/>
        <v>0</v>
      </c>
      <c r="AF311" s="135" t="b">
        <f>AND(AC311,$V311&lt;=Synthèse!$B$44)</f>
        <v>1</v>
      </c>
      <c r="AG311" s="135" t="b">
        <f>AND(AD311,$V311&lt;=Synthèse!$B$44)</f>
        <v>0</v>
      </c>
      <c r="AH311" s="135" t="b">
        <f>AND(AE311,$V311&lt;=Synthèse!$B$44)</f>
        <v>0</v>
      </c>
      <c r="AI311" s="137" t="b">
        <v>0</v>
      </c>
      <c r="AJ311" s="137" t="b">
        <v>1</v>
      </c>
      <c r="AK311" s="137" t="b">
        <f t="shared" si="53"/>
        <v>0</v>
      </c>
      <c r="AL311" s="137" t="b">
        <f t="shared" si="54"/>
        <v>1</v>
      </c>
      <c r="AM311" s="137" t="b">
        <f>AND(AK311,$V311&lt;=Synthèse!$B$44)</f>
        <v>0</v>
      </c>
      <c r="AN311" s="137" t="b">
        <f>AND(AL311,$V311&lt;=Synthèse!$B$44)</f>
        <v>1</v>
      </c>
    </row>
    <row r="312" spans="1:40">
      <c r="A312" s="17">
        <v>256686</v>
      </c>
      <c r="B312" t="str">
        <f ca="1">VLOOKUP(A312,'Fichier FI (en entrée)'!B:AH,3,0)</f>
        <v>ADNQLFPMZZ</v>
      </c>
      <c r="C312">
        <f t="shared" si="44"/>
        <v>579</v>
      </c>
      <c r="D312">
        <f t="shared" si="45"/>
        <v>12.97</v>
      </c>
      <c r="E312" s="14" t="str">
        <f>VLOOKUP(A312,'Fichier FI (en entrée)'!B:AH,2,0)</f>
        <v>EV</v>
      </c>
      <c r="F312" s="14" t="b">
        <f t="shared" si="46"/>
        <v>1</v>
      </c>
      <c r="G312" s="14" t="b">
        <f>IFERROR(VLOOKUP(A312,'Calculs FA (auto)'!A:F,6,0),FALSE)</f>
        <v>0</v>
      </c>
      <c r="H312" s="14" t="b">
        <f t="shared" si="47"/>
        <v>0</v>
      </c>
      <c r="I312" s="16">
        <f>IFERROR(VLOOKUP(A312,'Moyennes FI (en entrée)'!B:N,7,0),"")</f>
        <v>8.9700000000000006</v>
      </c>
      <c r="J312" s="16">
        <f>IFERROR(VLOOKUP(VLOOKUP(A312,'Fichier FI (en entrée)'!B:AH,33,0),Modificateurs!A$2:B$5,2,0),0)</f>
        <v>1</v>
      </c>
      <c r="K312" s="16">
        <f>IFERROR(VLOOKUP(VLOOKUP(A312,'Redoub FI (en entrée)'!B:N,7,0),Modificateurs!A$8:B$11,2,0),0)</f>
        <v>0</v>
      </c>
      <c r="L312" s="16">
        <f>IFERROR(VLOOKUP(M312,Modificateurs!D$1:E$94,2,0),0)</f>
        <v>3</v>
      </c>
      <c r="M312" t="str">
        <f>VLOOKUP(A312,'Fichier FI (en entrée)'!B:AH,16,0)&amp;" "&amp;VLOOKUP(A312,'Fichier FI (en entrée)'!B:AH,20,0)&amp;" "&amp;VLOOKUP(A312,'Fichier FI (en entrée)'!B:AH,27,0)&amp;" "&amp;VLOOKUP(A312,'Fichier FI (en entrée)'!B:AH,29,0)</f>
        <v xml:space="preserve">S Informatique et Sciences du numérique  </v>
      </c>
      <c r="N312" t="str">
        <f>VLOOKUP(A312,'Fichier FI (en entrée)'!B:AH,8,0)</f>
        <v>En Terminale</v>
      </c>
      <c r="O312" t="b">
        <f>AND(C312&gt;Synthèse!B$8,C312&lt;Synthèse!B$10,NOT(Y312))</f>
        <v>1</v>
      </c>
      <c r="Q312" s="60">
        <f>ROUNDUP(C312/(Synthèse!$B$4+Synthèse!$B$1)*8,0)</f>
        <v>3</v>
      </c>
      <c r="R312" s="60">
        <f>IFERROR(VLOOKUP(A312,'Evaluations (formulaire)'!A:P,6,0)+VLOOKUP(A312,'Evaluations (formulaire)'!A:P,7,0),0)</f>
        <v>0</v>
      </c>
      <c r="S312" s="60">
        <f>IFERROR(VLOOKUP(A312,'Evaluations (formulaire)'!A:P,8,0),0)</f>
        <v>0</v>
      </c>
      <c r="T312" s="60">
        <f>IF(AND(ISBLANK(P312),Q312&lt;=2),Synthèse!$B$41,IF(AND(ISBLANK(P312),Q312&gt;=7),Synthèse!$C$41,R312+S312))</f>
        <v>0</v>
      </c>
      <c r="U312" s="60">
        <f t="shared" si="48"/>
        <v>12.97</v>
      </c>
      <c r="V312" s="60">
        <f t="shared" si="49"/>
        <v>580</v>
      </c>
      <c r="X312" s="26">
        <v>1956</v>
      </c>
      <c r="Y312" s="26" t="b">
        <f>IFERROR(VLOOKUP(A312,'Calculs FA (auto)'!A:O,15,0),FALSE)</f>
        <v>0</v>
      </c>
      <c r="Z312" s="26">
        <f>IFERROR(VLOOKUP(A312,'Evaluations (formulaire)'!A:M,9,0),0)</f>
        <v>0</v>
      </c>
      <c r="AA312" s="135" t="b">
        <v>1</v>
      </c>
      <c r="AB312" s="135" t="b">
        <v>0</v>
      </c>
      <c r="AC312" s="135" t="b">
        <f t="shared" si="50"/>
        <v>1</v>
      </c>
      <c r="AD312" s="135" t="b">
        <f t="shared" si="51"/>
        <v>0</v>
      </c>
      <c r="AE312" s="135" t="b">
        <f t="shared" si="52"/>
        <v>0</v>
      </c>
      <c r="AF312" s="135" t="b">
        <f>AND(AC312,$V312&lt;=Synthèse!$B$44)</f>
        <v>1</v>
      </c>
      <c r="AG312" s="135" t="b">
        <f>AND(AD312,$V312&lt;=Synthèse!$B$44)</f>
        <v>0</v>
      </c>
      <c r="AH312" s="135" t="b">
        <f>AND(AE312,$V312&lt;=Synthèse!$B$44)</f>
        <v>0</v>
      </c>
      <c r="AI312" s="137" t="b">
        <v>0</v>
      </c>
      <c r="AJ312" s="137" t="b">
        <v>1</v>
      </c>
      <c r="AK312" s="137" t="b">
        <f t="shared" si="53"/>
        <v>0</v>
      </c>
      <c r="AL312" s="137" t="b">
        <f t="shared" si="54"/>
        <v>1</v>
      </c>
      <c r="AM312" s="137" t="b">
        <f>AND(AK312,$V312&lt;=Synthèse!$B$44)</f>
        <v>0</v>
      </c>
      <c r="AN312" s="137" t="b">
        <f>AND(AL312,$V312&lt;=Synthèse!$B$44)</f>
        <v>1</v>
      </c>
    </row>
    <row r="313" spans="1:40">
      <c r="A313" s="17">
        <v>256913</v>
      </c>
      <c r="B313" t="str">
        <f ca="1">VLOOKUP(A313,'Fichier FI (en entrée)'!B:AH,3,0)</f>
        <v>UCOIBEHVRL</v>
      </c>
      <c r="C313">
        <f t="shared" si="44"/>
        <v>138</v>
      </c>
      <c r="D313">
        <f t="shared" si="45"/>
        <v>16.600000000000001</v>
      </c>
      <c r="E313" s="14" t="str">
        <f>VLOOKUP(A313,'Fichier FI (en entrée)'!B:AH,2,0)</f>
        <v>EV</v>
      </c>
      <c r="F313" s="14" t="b">
        <f t="shared" si="46"/>
        <v>1</v>
      </c>
      <c r="G313" s="14" t="b">
        <f>IFERROR(VLOOKUP(A313,'Calculs FA (auto)'!A:F,6,0),FALSE)</f>
        <v>0</v>
      </c>
      <c r="H313" s="14" t="b">
        <f t="shared" si="47"/>
        <v>0</v>
      </c>
      <c r="I313" s="16">
        <f>IFERROR(VLOOKUP(A313,'Moyennes FI (en entrée)'!B:N,7,0),"")</f>
        <v>10.6</v>
      </c>
      <c r="J313" s="16">
        <f>IFERROR(VLOOKUP(VLOOKUP(A313,'Fichier FI (en entrée)'!B:AH,33,0),Modificateurs!A$2:B$5,2,0),0)</f>
        <v>3</v>
      </c>
      <c r="K313" s="16">
        <f>IFERROR(VLOOKUP(VLOOKUP(A313,'Redoub FI (en entrée)'!B:N,7,0),Modificateurs!A$8:B$11,2,0),0)</f>
        <v>0</v>
      </c>
      <c r="L313" s="16">
        <f>IFERROR(VLOOKUP(M313,Modificateurs!D$1:E$94,2,0),0)</f>
        <v>3</v>
      </c>
      <c r="M313" t="str">
        <f>VLOOKUP(A313,'Fichier FI (en entrée)'!B:AH,16,0)&amp;" "&amp;VLOOKUP(A313,'Fichier FI (en entrée)'!B:AH,20,0)&amp;" "&amp;VLOOKUP(A313,'Fichier FI (en entrée)'!B:AH,27,0)&amp;" "&amp;VLOOKUP(A313,'Fichier FI (en entrée)'!B:AH,29,0)</f>
        <v xml:space="preserve">S Informatique et Sciences du numérique  </v>
      </c>
      <c r="N313" t="str">
        <f>VLOOKUP(A313,'Fichier FI (en entrée)'!B:AH,8,0)</f>
        <v>En Terminale</v>
      </c>
      <c r="O313" t="b">
        <f>AND(C313&gt;Synthèse!B$8,C313&lt;Synthèse!B$10,NOT(Y313))</f>
        <v>0</v>
      </c>
      <c r="P313" t="s">
        <v>2264</v>
      </c>
      <c r="Q313" s="60">
        <f>ROUNDUP(C313/(Synthèse!$B$4+Synthèse!$B$1)*8,0)</f>
        <v>1</v>
      </c>
      <c r="R313" s="60">
        <f>IFERROR(VLOOKUP(A313,'Evaluations (formulaire)'!A:P,6,0)+VLOOKUP(A313,'Evaluations (formulaire)'!A:P,7,0),0)</f>
        <v>0</v>
      </c>
      <c r="S313" s="60">
        <f>IFERROR(VLOOKUP(A313,'Evaluations (formulaire)'!A:P,8,0),0)</f>
        <v>0</v>
      </c>
      <c r="T313" s="60">
        <f>IF(AND(ISBLANK(P313),Q313&lt;=2),Synthèse!$B$41,IF(AND(ISBLANK(P313),Q313&gt;=7),Synthèse!$C$41,R313+S313))</f>
        <v>0</v>
      </c>
      <c r="U313" s="60">
        <f t="shared" si="48"/>
        <v>16.600000000000001</v>
      </c>
      <c r="V313" s="60">
        <f t="shared" si="49"/>
        <v>138</v>
      </c>
      <c r="X313" s="26">
        <v>1100</v>
      </c>
      <c r="Y313" s="26" t="b">
        <f>IFERROR(VLOOKUP(A313,'Calculs FA (auto)'!A:O,15,0),FALSE)</f>
        <v>0</v>
      </c>
      <c r="Z313" s="26">
        <f>IFERROR(VLOOKUP(A313,'Evaluations (formulaire)'!A:M,9,0),0)</f>
        <v>0</v>
      </c>
      <c r="AA313" s="135" t="b">
        <v>1</v>
      </c>
      <c r="AB313" s="135" t="b">
        <v>0</v>
      </c>
      <c r="AC313" s="135" t="b">
        <f t="shared" si="50"/>
        <v>1</v>
      </c>
      <c r="AD313" s="135" t="b">
        <f t="shared" si="51"/>
        <v>0</v>
      </c>
      <c r="AE313" s="135" t="b">
        <f t="shared" si="52"/>
        <v>0</v>
      </c>
      <c r="AF313" s="135" t="b">
        <f>AND(AC313,$V313&lt;=Synthèse!$B$44)</f>
        <v>1</v>
      </c>
      <c r="AG313" s="135" t="b">
        <f>AND(AD313,$V313&lt;=Synthèse!$B$44)</f>
        <v>0</v>
      </c>
      <c r="AH313" s="135" t="b">
        <f>AND(AE313,$V313&lt;=Synthèse!$B$44)</f>
        <v>0</v>
      </c>
      <c r="AI313" s="137" t="b">
        <v>0</v>
      </c>
      <c r="AJ313" s="137" t="b">
        <v>1</v>
      </c>
      <c r="AK313" s="137" t="b">
        <f t="shared" si="53"/>
        <v>0</v>
      </c>
      <c r="AL313" s="137" t="b">
        <f t="shared" si="54"/>
        <v>1</v>
      </c>
      <c r="AM313" s="137" t="b">
        <f>AND(AK313,$V313&lt;=Synthèse!$B$44)</f>
        <v>0</v>
      </c>
      <c r="AN313" s="137" t="b">
        <f>AND(AL313,$V313&lt;=Synthèse!$B$44)</f>
        <v>1</v>
      </c>
    </row>
    <row r="314" spans="1:40">
      <c r="A314" s="17">
        <v>259519</v>
      </c>
      <c r="B314" t="str">
        <f ca="1">VLOOKUP(A314,'Fichier FI (en entrée)'!B:AH,3,0)</f>
        <v>QSMMWBIINQ</v>
      </c>
      <c r="C314">
        <f t="shared" si="44"/>
        <v>1047</v>
      </c>
      <c r="D314">
        <f t="shared" si="45"/>
        <v>9.94</v>
      </c>
      <c r="E314" s="14" t="str">
        <f>VLOOKUP(A314,'Fichier FI (en entrée)'!B:AH,2,0)</f>
        <v>EV</v>
      </c>
      <c r="F314" s="14" t="b">
        <f t="shared" si="46"/>
        <v>1</v>
      </c>
      <c r="G314" s="14" t="b">
        <f>IFERROR(VLOOKUP(A314,'Calculs FA (auto)'!A:F,6,0),FALSE)</f>
        <v>0</v>
      </c>
      <c r="H314" s="14" t="b">
        <f t="shared" si="47"/>
        <v>0</v>
      </c>
      <c r="I314" s="16">
        <f>IFERROR(VLOOKUP(A314,'Moyennes FI (en entrée)'!B:N,7,0),"")</f>
        <v>12.94</v>
      </c>
      <c r="J314" s="16">
        <f>IFERROR(VLOOKUP(VLOOKUP(A314,'Fichier FI (en entrée)'!B:AH,33,0),Modificateurs!A$2:B$5,2,0),0)</f>
        <v>3</v>
      </c>
      <c r="K314" s="16">
        <f>IFERROR(VLOOKUP(VLOOKUP(A314,'Redoub FI (en entrée)'!B:N,7,0),Modificateurs!A$8:B$11,2,0),0)</f>
        <v>0</v>
      </c>
      <c r="L314" s="16">
        <f>IFERROR(VLOOKUP(M314,Modificateurs!D$1:E$94,2,0),0)</f>
        <v>-6</v>
      </c>
      <c r="M314" t="str">
        <f>VLOOKUP(A314,'Fichier FI (en entrée)'!B:AH,16,0)&amp;" "&amp;VLOOKUP(A314,'Fichier FI (en entrée)'!B:AH,20,0)&amp;" "&amp;VLOOKUP(A314,'Fichier FI (en entrée)'!B:AH,27,0)&amp;" "&amp;VLOOKUP(A314,'Fichier FI (en entrée)'!B:AH,29,0)</f>
        <v xml:space="preserve">STI2D Innovation Technologique et Eco conception  </v>
      </c>
      <c r="N314" t="str">
        <f>VLOOKUP(A314,'Fichier FI (en entrée)'!B:AH,8,0)</f>
        <v>En Terminale</v>
      </c>
      <c r="O314" t="b">
        <f>AND(C314&gt;Synthèse!B$8,C314&lt;Synthèse!B$10,NOT(Y314))</f>
        <v>1</v>
      </c>
      <c r="Q314" s="60">
        <f>ROUNDUP(C314/(Synthèse!$B$4+Synthèse!$B$1)*8,0)</f>
        <v>5</v>
      </c>
      <c r="R314" s="60">
        <f>IFERROR(VLOOKUP(A314,'Evaluations (formulaire)'!A:P,6,0)+VLOOKUP(A314,'Evaluations (formulaire)'!A:P,7,0),0)</f>
        <v>0</v>
      </c>
      <c r="S314" s="60">
        <f>IFERROR(VLOOKUP(A314,'Evaluations (formulaire)'!A:P,8,0),0)</f>
        <v>0</v>
      </c>
      <c r="T314" s="60">
        <f>IF(AND(ISBLANK(P314),Q314&lt;=2),Synthèse!$B$41,IF(AND(ISBLANK(P314),Q314&gt;=7),Synthèse!$C$41,R314+S314))</f>
        <v>0</v>
      </c>
      <c r="U314" s="60">
        <f t="shared" si="48"/>
        <v>9.94</v>
      </c>
      <c r="V314" s="60">
        <f t="shared" si="49"/>
        <v>1047</v>
      </c>
      <c r="X314" s="26">
        <v>977</v>
      </c>
      <c r="Y314" s="26" t="b">
        <f>IFERROR(VLOOKUP(A314,'Calculs FA (auto)'!A:O,15,0),FALSE)</f>
        <v>0</v>
      </c>
      <c r="Z314" s="26">
        <f>IFERROR(VLOOKUP(A314,'Evaluations (formulaire)'!A:M,9,0),0)</f>
        <v>0</v>
      </c>
      <c r="AA314" s="135" t="b">
        <v>1</v>
      </c>
      <c r="AB314" s="135" t="b">
        <v>0</v>
      </c>
      <c r="AC314" s="135" t="b">
        <f t="shared" si="50"/>
        <v>1</v>
      </c>
      <c r="AD314" s="135" t="b">
        <f t="shared" si="51"/>
        <v>0</v>
      </c>
      <c r="AE314" s="135" t="b">
        <f t="shared" si="52"/>
        <v>0</v>
      </c>
      <c r="AF314" s="135" t="b">
        <f>AND(AC314,$V314&lt;=Synthèse!$B$44)</f>
        <v>0</v>
      </c>
      <c r="AG314" s="135" t="b">
        <f>AND(AD314,$V314&lt;=Synthèse!$B$44)</f>
        <v>0</v>
      </c>
      <c r="AH314" s="135" t="b">
        <f>AND(AE314,$V314&lt;=Synthèse!$B$44)</f>
        <v>0</v>
      </c>
      <c r="AI314" s="137" t="b">
        <v>0</v>
      </c>
      <c r="AJ314" s="137" t="b">
        <v>1</v>
      </c>
      <c r="AK314" s="137" t="b">
        <f t="shared" si="53"/>
        <v>0</v>
      </c>
      <c r="AL314" s="137" t="b">
        <f t="shared" si="54"/>
        <v>1</v>
      </c>
      <c r="AM314" s="137" t="b">
        <f>AND(AK314,$V314&lt;=Synthèse!$B$44)</f>
        <v>0</v>
      </c>
      <c r="AN314" s="137" t="b">
        <f>AND(AL314,$V314&lt;=Synthèse!$B$44)</f>
        <v>0</v>
      </c>
    </row>
    <row r="315" spans="1:40">
      <c r="A315" s="17">
        <v>259782</v>
      </c>
      <c r="B315" t="str">
        <f ca="1">VLOOKUP(A315,'Fichier FI (en entrée)'!B:AH,3,0)</f>
        <v>XZKQNYOWLL</v>
      </c>
      <c r="C315">
        <f t="shared" si="44"/>
        <v>2097</v>
      </c>
      <c r="D315">
        <f t="shared" si="45"/>
        <v>-100</v>
      </c>
      <c r="E315" s="14" t="str">
        <f>VLOOKUP(A315,'Fichier FI (en entrée)'!B:AH,2,0)</f>
        <v>ENV</v>
      </c>
      <c r="F315" s="14" t="b">
        <f t="shared" si="46"/>
        <v>0</v>
      </c>
      <c r="G315" s="14" t="b">
        <f>IFERROR(VLOOKUP(A315,'Calculs FA (auto)'!A:F,6,0),FALSE)</f>
        <v>0</v>
      </c>
      <c r="H315" s="14" t="b">
        <f t="shared" si="47"/>
        <v>0</v>
      </c>
      <c r="I315" s="16" t="str">
        <f>IFERROR(VLOOKUP(A315,'Moyennes FI (en entrée)'!B:N,7,0),"")</f>
        <v/>
      </c>
      <c r="J315" s="16">
        <f>IFERROR(VLOOKUP(VLOOKUP(A315,'Fichier FI (en entrée)'!B:AH,33,0),Modificateurs!A$2:B$5,2,0),0)</f>
        <v>1</v>
      </c>
      <c r="K315" s="16">
        <f>IFERROR(VLOOKUP(VLOOKUP(A315,'Redoub FI (en entrée)'!B:N,7,0),Modificateurs!A$8:B$11,2,0),0)</f>
        <v>0</v>
      </c>
      <c r="L315" s="16">
        <f>IFERROR(VLOOKUP(M315,Modificateurs!D$1:E$94,2,0),0)</f>
        <v>3</v>
      </c>
      <c r="M315" t="str">
        <f>VLOOKUP(A315,'Fichier FI (en entrée)'!B:AH,16,0)&amp;" "&amp;VLOOKUP(A315,'Fichier FI (en entrée)'!B:AH,20,0)&amp;" "&amp;VLOOKUP(A315,'Fichier FI (en entrée)'!B:AH,27,0)&amp;" "&amp;VLOOKUP(A315,'Fichier FI (en entrée)'!B:AH,29,0)</f>
        <v xml:space="preserve">S Informatique et Sciences du numérique  </v>
      </c>
      <c r="N315" t="str">
        <f>VLOOKUP(A315,'Fichier FI (en entrée)'!B:AH,8,0)</f>
        <v>En Terminale</v>
      </c>
      <c r="O315" t="b">
        <f>AND(C315&gt;Synthèse!B$8,C315&lt;Synthèse!B$10,NOT(Y315))</f>
        <v>0</v>
      </c>
      <c r="Q315" s="60">
        <f>ROUNDUP(C315/(Synthèse!$B$4+Synthèse!$B$1)*8,0)</f>
        <v>10</v>
      </c>
      <c r="R315" s="60">
        <f>IFERROR(VLOOKUP(A315,'Evaluations (formulaire)'!A:P,6,0)+VLOOKUP(A315,'Evaluations (formulaire)'!A:P,7,0),0)</f>
        <v>0</v>
      </c>
      <c r="S315" s="60">
        <f>IFERROR(VLOOKUP(A315,'Evaluations (formulaire)'!A:P,8,0),0)</f>
        <v>0</v>
      </c>
      <c r="T315" s="60">
        <f>IF(AND(ISBLANK(P315),Q315&lt;=2),Synthèse!$B$41,IF(AND(ISBLANK(P315),Q315&gt;=7),Synthèse!$C$41,R315+S315))</f>
        <v>4.6296296296296294E-3</v>
      </c>
      <c r="U315" s="60">
        <f t="shared" si="48"/>
        <v>-99.995370370370367</v>
      </c>
      <c r="V315" s="60">
        <f t="shared" si="49"/>
        <v>1983</v>
      </c>
      <c r="X315" s="26">
        <v>1460</v>
      </c>
      <c r="Y315" s="26" t="b">
        <f>IFERROR(VLOOKUP(A315,'Calculs FA (auto)'!A:O,15,0),FALSE)</f>
        <v>0</v>
      </c>
      <c r="Z315" s="26">
        <f>IFERROR(VLOOKUP(A315,'Evaluations (formulaire)'!A:M,9,0),0)</f>
        <v>0</v>
      </c>
      <c r="AA315" s="135" t="b">
        <v>1</v>
      </c>
      <c r="AB315" s="135" t="b">
        <v>0</v>
      </c>
      <c r="AC315" s="135" t="b">
        <f t="shared" si="50"/>
        <v>0</v>
      </c>
      <c r="AD315" s="135" t="b">
        <f t="shared" si="51"/>
        <v>0</v>
      </c>
      <c r="AE315" s="135" t="b">
        <f t="shared" si="52"/>
        <v>0</v>
      </c>
      <c r="AF315" s="135" t="b">
        <f>AND(AC315,$V315&lt;=Synthèse!$B$44)</f>
        <v>0</v>
      </c>
      <c r="AG315" s="135" t="b">
        <f>AND(AD315,$V315&lt;=Synthèse!$B$44)</f>
        <v>0</v>
      </c>
      <c r="AH315" s="135" t="b">
        <f>AND(AE315,$V315&lt;=Synthèse!$B$44)</f>
        <v>0</v>
      </c>
      <c r="AI315" s="137" t="b">
        <v>0</v>
      </c>
      <c r="AJ315" s="137" t="b">
        <v>1</v>
      </c>
      <c r="AK315" s="137" t="b">
        <f t="shared" si="53"/>
        <v>0</v>
      </c>
      <c r="AL315" s="137" t="b">
        <f t="shared" si="54"/>
        <v>0</v>
      </c>
      <c r="AM315" s="137" t="b">
        <f>AND(AK315,$V315&lt;=Synthèse!$B$44)</f>
        <v>0</v>
      </c>
      <c r="AN315" s="137" t="b">
        <f>AND(AL315,$V315&lt;=Synthèse!$B$44)</f>
        <v>0</v>
      </c>
    </row>
    <row r="316" spans="1:40">
      <c r="A316" s="17">
        <v>260215</v>
      </c>
      <c r="B316" t="str">
        <f ca="1">VLOOKUP(A316,'Fichier FI (en entrée)'!B:AH,3,0)</f>
        <v>CXKDYTTQMJ</v>
      </c>
      <c r="C316">
        <f t="shared" si="44"/>
        <v>997</v>
      </c>
      <c r="D316">
        <f t="shared" si="45"/>
        <v>10.36</v>
      </c>
      <c r="E316" s="14" t="str">
        <f>VLOOKUP(A316,'Fichier FI (en entrée)'!B:AH,2,0)</f>
        <v>EV</v>
      </c>
      <c r="F316" s="14" t="b">
        <f t="shared" si="46"/>
        <v>1</v>
      </c>
      <c r="G316" s="14" t="b">
        <f>IFERROR(VLOOKUP(A316,'Calculs FA (auto)'!A:F,6,0),FALSE)</f>
        <v>0</v>
      </c>
      <c r="H316" s="14" t="b">
        <f t="shared" si="47"/>
        <v>0</v>
      </c>
      <c r="I316" s="16">
        <f>IFERROR(VLOOKUP(A316,'Moyennes FI (en entrée)'!B:N,7,0),"")</f>
        <v>12.36</v>
      </c>
      <c r="J316" s="16">
        <f>IFERROR(VLOOKUP(VLOOKUP(A316,'Fichier FI (en entrée)'!B:AH,33,0),Modificateurs!A$2:B$5,2,0),0)</f>
        <v>1</v>
      </c>
      <c r="K316" s="16">
        <f>IFERROR(VLOOKUP(VLOOKUP(A316,'Redoub FI (en entrée)'!B:N,7,0),Modificateurs!A$8:B$11,2,0),0)</f>
        <v>0</v>
      </c>
      <c r="L316" s="16">
        <f>IFERROR(VLOOKUP(M316,Modificateurs!D$1:E$94,2,0),0)</f>
        <v>-3</v>
      </c>
      <c r="M316" t="str">
        <f>VLOOKUP(A316,'Fichier FI (en entrée)'!B:AH,16,0)&amp;" "&amp;VLOOKUP(A316,'Fichier FI (en entrée)'!B:AH,20,0)&amp;" "&amp;VLOOKUP(A316,'Fichier FI (en entrée)'!B:AH,27,0)&amp;" "&amp;VLOOKUP(A316,'Fichier FI (en entrée)'!B:AH,29,0)</f>
        <v xml:space="preserve">ES Mathématiques  </v>
      </c>
      <c r="N316" t="str">
        <f>VLOOKUP(A316,'Fichier FI (en entrée)'!B:AH,8,0)</f>
        <v>En Terminale</v>
      </c>
      <c r="O316" t="b">
        <f>AND(C316&gt;Synthèse!B$8,C316&lt;Synthèse!B$10,NOT(Y316))</f>
        <v>1</v>
      </c>
      <c r="Q316" s="60">
        <f>ROUNDUP(C316/(Synthèse!$B$4+Synthèse!$B$1)*8,0)</f>
        <v>5</v>
      </c>
      <c r="R316" s="60">
        <f>IFERROR(VLOOKUP(A316,'Evaluations (formulaire)'!A:P,6,0)+VLOOKUP(A316,'Evaluations (formulaire)'!A:P,7,0),0)</f>
        <v>0</v>
      </c>
      <c r="S316" s="60">
        <f>IFERROR(VLOOKUP(A316,'Evaluations (formulaire)'!A:P,8,0),0)</f>
        <v>0</v>
      </c>
      <c r="T316" s="60">
        <f>IF(AND(ISBLANK(P316),Q316&lt;=2),Synthèse!$B$41,IF(AND(ISBLANK(P316),Q316&gt;=7),Synthèse!$C$41,R316+S316))</f>
        <v>0</v>
      </c>
      <c r="U316" s="60">
        <f t="shared" si="48"/>
        <v>10.36</v>
      </c>
      <c r="V316" s="60">
        <f t="shared" si="49"/>
        <v>997</v>
      </c>
      <c r="X316" s="26">
        <v>1575</v>
      </c>
      <c r="Y316" s="26" t="b">
        <f>IFERROR(VLOOKUP(A316,'Calculs FA (auto)'!A:O,15,0),FALSE)</f>
        <v>0</v>
      </c>
      <c r="Z316" s="26">
        <f>IFERROR(VLOOKUP(A316,'Evaluations (formulaire)'!A:M,9,0),0)</f>
        <v>0</v>
      </c>
      <c r="AA316" s="135" t="b">
        <v>0</v>
      </c>
      <c r="AB316" s="135" t="b">
        <v>1</v>
      </c>
      <c r="AC316" s="135" t="b">
        <f t="shared" si="50"/>
        <v>0</v>
      </c>
      <c r="AD316" s="135" t="b">
        <f t="shared" si="51"/>
        <v>1</v>
      </c>
      <c r="AE316" s="135" t="b">
        <f t="shared" si="52"/>
        <v>0</v>
      </c>
      <c r="AF316" s="135" t="b">
        <f>AND(AC316,$V316&lt;=Synthèse!$B$44)</f>
        <v>0</v>
      </c>
      <c r="AG316" s="135" t="b">
        <f>AND(AD316,$V316&lt;=Synthèse!$B$44)</f>
        <v>0</v>
      </c>
      <c r="AH316" s="135" t="b">
        <f>AND(AE316,$V316&lt;=Synthèse!$B$44)</f>
        <v>0</v>
      </c>
      <c r="AI316" s="137" t="b">
        <v>1</v>
      </c>
      <c r="AJ316" s="137" t="b">
        <v>0</v>
      </c>
      <c r="AK316" s="137" t="b">
        <f t="shared" si="53"/>
        <v>1</v>
      </c>
      <c r="AL316" s="137" t="b">
        <f t="shared" si="54"/>
        <v>0</v>
      </c>
      <c r="AM316" s="137" t="b">
        <f>AND(AK316,$V316&lt;=Synthèse!$B$44)</f>
        <v>0</v>
      </c>
      <c r="AN316" s="137" t="b">
        <f>AND(AL316,$V316&lt;=Synthèse!$B$44)</f>
        <v>0</v>
      </c>
    </row>
    <row r="317" spans="1:40">
      <c r="A317" s="17">
        <v>262349</v>
      </c>
      <c r="B317" t="str">
        <f ca="1">VLOOKUP(A317,'Fichier FI (en entrée)'!B:AH,3,0)</f>
        <v>CTUKDRBPJC</v>
      </c>
      <c r="C317">
        <f t="shared" si="44"/>
        <v>625</v>
      </c>
      <c r="D317">
        <f t="shared" si="45"/>
        <v>12.74</v>
      </c>
      <c r="E317" s="14" t="str">
        <f>VLOOKUP(A317,'Fichier FI (en entrée)'!B:AH,2,0)</f>
        <v>EV</v>
      </c>
      <c r="F317" s="14" t="b">
        <f t="shared" si="46"/>
        <v>1</v>
      </c>
      <c r="G317" s="14" t="b">
        <f>IFERROR(VLOOKUP(A317,'Calculs FA (auto)'!A:F,6,0),FALSE)</f>
        <v>0</v>
      </c>
      <c r="H317" s="14" t="b">
        <f t="shared" si="47"/>
        <v>0</v>
      </c>
      <c r="I317" s="16">
        <f>IFERROR(VLOOKUP(A317,'Moyennes FI (en entrée)'!B:N,7,0),"")</f>
        <v>10.74</v>
      </c>
      <c r="J317" s="16">
        <f>IFERROR(VLOOKUP(VLOOKUP(A317,'Fichier FI (en entrée)'!B:AH,33,0),Modificateurs!A$2:B$5,2,0),0)</f>
        <v>0</v>
      </c>
      <c r="K317" s="16">
        <f>IFERROR(VLOOKUP(VLOOKUP(A317,'Redoub FI (en entrée)'!B:N,7,0),Modificateurs!A$8:B$11,2,0),0)</f>
        <v>0</v>
      </c>
      <c r="L317" s="16">
        <f>IFERROR(VLOOKUP(M317,Modificateurs!D$1:E$94,2,0),0)</f>
        <v>2</v>
      </c>
      <c r="M317" t="str">
        <f>VLOOKUP(A317,'Fichier FI (en entrée)'!B:AH,16,0)&amp;" "&amp;VLOOKUP(A317,'Fichier FI (en entrée)'!B:AH,20,0)&amp;" "&amp;VLOOKUP(A317,'Fichier FI (en entrée)'!B:AH,27,0)&amp;" "&amp;VLOOKUP(A317,'Fichier FI (en entrée)'!B:AH,29,0)</f>
        <v xml:space="preserve">S Mathématiques  </v>
      </c>
      <c r="N317" t="str">
        <f>VLOOKUP(A317,'Fichier FI (en entrée)'!B:AH,8,0)</f>
        <v>En Terminale</v>
      </c>
      <c r="O317" t="b">
        <f>AND(C317&gt;Synthèse!B$8,C317&lt;Synthèse!B$10,NOT(Y317))</f>
        <v>1</v>
      </c>
      <c r="P317" t="s">
        <v>2263</v>
      </c>
      <c r="Q317" s="60">
        <f>ROUNDUP(C317/(Synthèse!$B$4+Synthèse!$B$1)*8,0)</f>
        <v>3</v>
      </c>
      <c r="R317" s="60">
        <f>IFERROR(VLOOKUP(A317,'Evaluations (formulaire)'!A:P,6,0)+VLOOKUP(A317,'Evaluations (formulaire)'!A:P,7,0),0)</f>
        <v>0</v>
      </c>
      <c r="S317" s="60">
        <f>IFERROR(VLOOKUP(A317,'Evaluations (formulaire)'!A:P,8,0),0)</f>
        <v>0</v>
      </c>
      <c r="T317" s="60">
        <f>IF(AND(ISBLANK(P317),Q317&lt;=2),Synthèse!$B$41,IF(AND(ISBLANK(P317),Q317&gt;=7),Synthèse!$C$41,R317+S317))</f>
        <v>0</v>
      </c>
      <c r="U317" s="60">
        <f t="shared" si="48"/>
        <v>12.74</v>
      </c>
      <c r="V317" s="60">
        <f t="shared" si="49"/>
        <v>626</v>
      </c>
      <c r="X317" s="26">
        <v>782</v>
      </c>
      <c r="Y317" s="26" t="b">
        <f>IFERROR(VLOOKUP(A317,'Calculs FA (auto)'!A:O,15,0),FALSE)</f>
        <v>0</v>
      </c>
      <c r="Z317" s="26">
        <f>IFERROR(VLOOKUP(A317,'Evaluations (formulaire)'!A:M,9,0),0)</f>
        <v>0</v>
      </c>
      <c r="AA317" s="135" t="b">
        <v>0</v>
      </c>
      <c r="AB317" s="135" t="b">
        <v>1</v>
      </c>
      <c r="AC317" s="135" t="b">
        <f t="shared" si="50"/>
        <v>0</v>
      </c>
      <c r="AD317" s="135" t="b">
        <f t="shared" si="51"/>
        <v>1</v>
      </c>
      <c r="AE317" s="135" t="b">
        <f t="shared" si="52"/>
        <v>0</v>
      </c>
      <c r="AF317" s="135" t="b">
        <f>AND(AC317,$V317&lt;=Synthèse!$B$44)</f>
        <v>0</v>
      </c>
      <c r="AG317" s="135" t="b">
        <f>AND(AD317,$V317&lt;=Synthèse!$B$44)</f>
        <v>1</v>
      </c>
      <c r="AH317" s="135" t="b">
        <f>AND(AE317,$V317&lt;=Synthèse!$B$44)</f>
        <v>0</v>
      </c>
      <c r="AI317" s="137" t="b">
        <v>1</v>
      </c>
      <c r="AJ317" s="137" t="b">
        <v>0</v>
      </c>
      <c r="AK317" s="137" t="b">
        <f t="shared" si="53"/>
        <v>1</v>
      </c>
      <c r="AL317" s="137" t="b">
        <f t="shared" si="54"/>
        <v>0</v>
      </c>
      <c r="AM317" s="137" t="b">
        <f>AND(AK317,$V317&lt;=Synthèse!$B$44)</f>
        <v>1</v>
      </c>
      <c r="AN317" s="137" t="b">
        <f>AND(AL317,$V317&lt;=Synthèse!$B$44)</f>
        <v>0</v>
      </c>
    </row>
    <row r="318" spans="1:40">
      <c r="A318" s="17">
        <v>263234</v>
      </c>
      <c r="B318" t="str">
        <f ca="1">VLOOKUP(A318,'Fichier FI (en entrée)'!B:AH,3,0)</f>
        <v>KTDRPENGFQ</v>
      </c>
      <c r="C318">
        <f t="shared" si="44"/>
        <v>526</v>
      </c>
      <c r="D318">
        <f t="shared" si="45"/>
        <v>13.26</v>
      </c>
      <c r="E318" s="14" t="str">
        <f>VLOOKUP(A318,'Fichier FI (en entrée)'!B:AH,2,0)</f>
        <v>EV</v>
      </c>
      <c r="F318" s="14" t="b">
        <f t="shared" si="46"/>
        <v>1</v>
      </c>
      <c r="G318" s="14" t="b">
        <f>IFERROR(VLOOKUP(A318,'Calculs FA (auto)'!A:F,6,0),FALSE)</f>
        <v>1</v>
      </c>
      <c r="H318" s="14" t="b">
        <f t="shared" si="47"/>
        <v>1</v>
      </c>
      <c r="I318" s="16">
        <f>IFERROR(VLOOKUP(A318,'Moyennes FI (en entrée)'!B:N,7,0),"")</f>
        <v>10.26</v>
      </c>
      <c r="J318" s="16">
        <f>IFERROR(VLOOKUP(VLOOKUP(A318,'Fichier FI (en entrée)'!B:AH,33,0),Modificateurs!A$2:B$5,2,0),0)</f>
        <v>0</v>
      </c>
      <c r="K318" s="16">
        <f>IFERROR(VLOOKUP(VLOOKUP(A318,'Redoub FI (en entrée)'!B:N,7,0),Modificateurs!A$8:B$11,2,0),0)</f>
        <v>0</v>
      </c>
      <c r="L318" s="16">
        <f>IFERROR(VLOOKUP(M318,Modificateurs!D$1:E$94,2,0),0)</f>
        <v>3</v>
      </c>
      <c r="M318" t="str">
        <f>VLOOKUP(A318,'Fichier FI (en entrée)'!B:AH,16,0)&amp;" "&amp;VLOOKUP(A318,'Fichier FI (en entrée)'!B:AH,20,0)&amp;" "&amp;VLOOKUP(A318,'Fichier FI (en entrée)'!B:AH,27,0)&amp;" "&amp;VLOOKUP(A318,'Fichier FI (en entrée)'!B:AH,29,0)</f>
        <v xml:space="preserve">S Informatique et Sciences du numérique  </v>
      </c>
      <c r="N318" t="str">
        <f>VLOOKUP(A318,'Fichier FI (en entrée)'!B:AH,8,0)</f>
        <v>En Terminale</v>
      </c>
      <c r="O318" t="b">
        <f>AND(C318&gt;Synthèse!B$8,C318&lt;Synthèse!B$10,NOT(Y318))</f>
        <v>1</v>
      </c>
      <c r="Q318" s="60">
        <f>ROUNDUP(C318/(Synthèse!$B$4+Synthèse!$B$1)*8,0)</f>
        <v>3</v>
      </c>
      <c r="R318" s="60">
        <f>IFERROR(VLOOKUP(A318,'Evaluations (formulaire)'!A:P,6,0)+VLOOKUP(A318,'Evaluations (formulaire)'!A:P,7,0),0)</f>
        <v>0</v>
      </c>
      <c r="S318" s="60">
        <f>IFERROR(VLOOKUP(A318,'Evaluations (formulaire)'!A:P,8,0),0)</f>
        <v>0</v>
      </c>
      <c r="T318" s="60">
        <f>IF(AND(ISBLANK(P318),Q318&lt;=2),Synthèse!$B$41,IF(AND(ISBLANK(P318),Q318&gt;=7),Synthèse!$C$41,R318+S318))</f>
        <v>0</v>
      </c>
      <c r="U318" s="60">
        <f t="shared" si="48"/>
        <v>13.26</v>
      </c>
      <c r="V318" s="60">
        <f t="shared" si="49"/>
        <v>527</v>
      </c>
      <c r="X318" s="26">
        <v>527</v>
      </c>
      <c r="Y318" s="26" t="b">
        <f>IFERROR(VLOOKUP(A318,'Calculs FA (auto)'!A:O,15,0),FALSE)</f>
        <v>0</v>
      </c>
      <c r="Z318" s="26">
        <f>IFERROR(VLOOKUP(A318,'Evaluations (formulaire)'!A:M,9,0),0)</f>
        <v>0</v>
      </c>
      <c r="AA318" s="135" t="b">
        <v>1</v>
      </c>
      <c r="AB318" s="135" t="b">
        <v>0</v>
      </c>
      <c r="AC318" s="135" t="b">
        <f t="shared" si="50"/>
        <v>1</v>
      </c>
      <c r="AD318" s="135" t="b">
        <f t="shared" si="51"/>
        <v>0</v>
      </c>
      <c r="AE318" s="135" t="b">
        <f t="shared" si="52"/>
        <v>0</v>
      </c>
      <c r="AF318" s="135" t="b">
        <f>AND(AC318,$V318&lt;=Synthèse!$B$44)</f>
        <v>1</v>
      </c>
      <c r="AG318" s="135" t="b">
        <f>AND(AD318,$V318&lt;=Synthèse!$B$44)</f>
        <v>0</v>
      </c>
      <c r="AH318" s="135" t="b">
        <f>AND(AE318,$V318&lt;=Synthèse!$B$44)</f>
        <v>0</v>
      </c>
      <c r="AI318" s="137" t="b">
        <v>0</v>
      </c>
      <c r="AJ318" s="137" t="b">
        <v>1</v>
      </c>
      <c r="AK318" s="137" t="b">
        <f t="shared" si="53"/>
        <v>0</v>
      </c>
      <c r="AL318" s="137" t="b">
        <f t="shared" si="54"/>
        <v>1</v>
      </c>
      <c r="AM318" s="137" t="b">
        <f>AND(AK318,$V318&lt;=Synthèse!$B$44)</f>
        <v>0</v>
      </c>
      <c r="AN318" s="137" t="b">
        <f>AND(AL318,$V318&lt;=Synthèse!$B$44)</f>
        <v>1</v>
      </c>
    </row>
    <row r="319" spans="1:40">
      <c r="A319" s="17">
        <v>263302</v>
      </c>
      <c r="B319" t="str">
        <f ca="1">VLOOKUP(A319,'Fichier FI (en entrée)'!B:AH,3,0)</f>
        <v>LZQFFBSOZO</v>
      </c>
      <c r="C319">
        <f t="shared" si="44"/>
        <v>975</v>
      </c>
      <c r="D319">
        <f t="shared" si="45"/>
        <v>10.51</v>
      </c>
      <c r="E319" s="14" t="str">
        <f>VLOOKUP(A319,'Fichier FI (en entrée)'!B:AH,2,0)</f>
        <v>EV</v>
      </c>
      <c r="F319" s="14" t="b">
        <f t="shared" si="46"/>
        <v>1</v>
      </c>
      <c r="G319" s="14" t="b">
        <f>IFERROR(VLOOKUP(A319,'Calculs FA (auto)'!A:F,6,0),FALSE)</f>
        <v>0</v>
      </c>
      <c r="H319" s="14" t="b">
        <f t="shared" si="47"/>
        <v>0</v>
      </c>
      <c r="I319" s="16">
        <f>IFERROR(VLOOKUP(A319,'Moyennes FI (en entrée)'!B:N,7,0),"")</f>
        <v>8.51</v>
      </c>
      <c r="J319" s="16">
        <f>IFERROR(VLOOKUP(VLOOKUP(A319,'Fichier FI (en entrée)'!B:AH,33,0),Modificateurs!A$2:B$5,2,0),0)</f>
        <v>0</v>
      </c>
      <c r="K319" s="16">
        <f>IFERROR(VLOOKUP(VLOOKUP(A319,'Redoub FI (en entrée)'!B:N,7,0),Modificateurs!A$8:B$11,2,0),0)</f>
        <v>0</v>
      </c>
      <c r="L319" s="16">
        <f>IFERROR(VLOOKUP(M319,Modificateurs!D$1:E$94,2,0),0)</f>
        <v>2</v>
      </c>
      <c r="M319" t="str">
        <f>VLOOKUP(A319,'Fichier FI (en entrée)'!B:AH,16,0)&amp;" "&amp;VLOOKUP(A319,'Fichier FI (en entrée)'!B:AH,20,0)&amp;" "&amp;VLOOKUP(A319,'Fichier FI (en entrée)'!B:AH,27,0)&amp;" "&amp;VLOOKUP(A319,'Fichier FI (en entrée)'!B:AH,29,0)</f>
        <v xml:space="preserve">S Physique-chimie  </v>
      </c>
      <c r="N319" t="str">
        <f>VLOOKUP(A319,'Fichier FI (en entrée)'!B:AH,8,0)</f>
        <v>En Terminale</v>
      </c>
      <c r="O319" t="b">
        <f>AND(C319&gt;Synthèse!B$8,C319&lt;Synthèse!B$10,NOT(Y319))</f>
        <v>1</v>
      </c>
      <c r="Q319" s="60">
        <f>ROUNDUP(C319/(Synthèse!$B$4+Synthèse!$B$1)*8,0)</f>
        <v>5</v>
      </c>
      <c r="R319" s="60">
        <f>IFERROR(VLOOKUP(A319,'Evaluations (formulaire)'!A:P,6,0)+VLOOKUP(A319,'Evaluations (formulaire)'!A:P,7,0),0)</f>
        <v>0</v>
      </c>
      <c r="S319" s="60">
        <f>IFERROR(VLOOKUP(A319,'Evaluations (formulaire)'!A:P,8,0),0)</f>
        <v>0</v>
      </c>
      <c r="T319" s="60">
        <f>IF(AND(ISBLANK(P319),Q319&lt;=2),Synthèse!$B$41,IF(AND(ISBLANK(P319),Q319&gt;=7),Synthèse!$C$41,R319+S319))</f>
        <v>0</v>
      </c>
      <c r="U319" s="60">
        <f t="shared" si="48"/>
        <v>10.51</v>
      </c>
      <c r="V319" s="60">
        <f t="shared" si="49"/>
        <v>975</v>
      </c>
      <c r="X319" s="26">
        <v>2012</v>
      </c>
      <c r="Y319" s="26" t="b">
        <f>IFERROR(VLOOKUP(A319,'Calculs FA (auto)'!A:O,15,0),FALSE)</f>
        <v>0</v>
      </c>
      <c r="Z319" s="26">
        <f>IFERROR(VLOOKUP(A319,'Evaluations (formulaire)'!A:M,9,0),0)</f>
        <v>0</v>
      </c>
      <c r="AA319" s="135" t="b">
        <v>1</v>
      </c>
      <c r="AB319" s="135" t="b">
        <v>0</v>
      </c>
      <c r="AC319" s="135" t="b">
        <f t="shared" si="50"/>
        <v>1</v>
      </c>
      <c r="AD319" s="135" t="b">
        <f t="shared" si="51"/>
        <v>0</v>
      </c>
      <c r="AE319" s="135" t="b">
        <f t="shared" si="52"/>
        <v>0</v>
      </c>
      <c r="AF319" s="135" t="b">
        <f>AND(AC319,$V319&lt;=Synthèse!$B$44)</f>
        <v>0</v>
      </c>
      <c r="AG319" s="135" t="b">
        <f>AND(AD319,$V319&lt;=Synthèse!$B$44)</f>
        <v>0</v>
      </c>
      <c r="AH319" s="135" t="b">
        <f>AND(AE319,$V319&lt;=Synthèse!$B$44)</f>
        <v>0</v>
      </c>
      <c r="AI319" s="137" t="b">
        <v>0</v>
      </c>
      <c r="AJ319" s="137" t="b">
        <v>1</v>
      </c>
      <c r="AK319" s="137" t="b">
        <f t="shared" si="53"/>
        <v>0</v>
      </c>
      <c r="AL319" s="137" t="b">
        <f t="shared" si="54"/>
        <v>1</v>
      </c>
      <c r="AM319" s="137" t="b">
        <f>AND(AK319,$V319&lt;=Synthèse!$B$44)</f>
        <v>0</v>
      </c>
      <c r="AN319" s="137" t="b">
        <f>AND(AL319,$V319&lt;=Synthèse!$B$44)</f>
        <v>0</v>
      </c>
    </row>
    <row r="320" spans="1:40">
      <c r="A320" s="17">
        <v>263322</v>
      </c>
      <c r="B320" t="str">
        <f ca="1">VLOOKUP(A320,'Fichier FI (en entrée)'!B:AH,3,0)</f>
        <v>XZNFFELCHQ</v>
      </c>
      <c r="C320">
        <f t="shared" si="44"/>
        <v>321</v>
      </c>
      <c r="D320">
        <f t="shared" si="45"/>
        <v>14.67</v>
      </c>
      <c r="E320" s="14" t="str">
        <f>VLOOKUP(A320,'Fichier FI (en entrée)'!B:AH,2,0)</f>
        <v>EV</v>
      </c>
      <c r="F320" s="14" t="b">
        <f t="shared" si="46"/>
        <v>1</v>
      </c>
      <c r="G320" s="14" t="b">
        <f>IFERROR(VLOOKUP(A320,'Calculs FA (auto)'!A:F,6,0),FALSE)</f>
        <v>0</v>
      </c>
      <c r="H320" s="14" t="b">
        <f t="shared" si="47"/>
        <v>0</v>
      </c>
      <c r="I320" s="16">
        <f>IFERROR(VLOOKUP(A320,'Moyennes FI (en entrée)'!B:N,7,0),"")</f>
        <v>9.67</v>
      </c>
      <c r="J320" s="16">
        <f>IFERROR(VLOOKUP(VLOOKUP(A320,'Fichier FI (en entrée)'!B:AH,33,0),Modificateurs!A$2:B$5,2,0),0)</f>
        <v>3</v>
      </c>
      <c r="K320" s="16">
        <f>IFERROR(VLOOKUP(VLOOKUP(A320,'Redoub FI (en entrée)'!B:N,7,0),Modificateurs!A$8:B$11,2,0),0)</f>
        <v>0</v>
      </c>
      <c r="L320" s="16">
        <f>IFERROR(VLOOKUP(M320,Modificateurs!D$1:E$94,2,0),0)</f>
        <v>2</v>
      </c>
      <c r="M320" t="str">
        <f>VLOOKUP(A320,'Fichier FI (en entrée)'!B:AH,16,0)&amp;" "&amp;VLOOKUP(A320,'Fichier FI (en entrée)'!B:AH,20,0)&amp;" "&amp;VLOOKUP(A320,'Fichier FI (en entrée)'!B:AH,27,0)&amp;" "&amp;VLOOKUP(A320,'Fichier FI (en entrée)'!B:AH,29,0)</f>
        <v xml:space="preserve">S Mathématiques  </v>
      </c>
      <c r="N320" t="str">
        <f>VLOOKUP(A320,'Fichier FI (en entrée)'!B:AH,8,0)</f>
        <v>En Terminale</v>
      </c>
      <c r="O320" t="b">
        <f>AND(C320&gt;Synthèse!B$8,C320&lt;Synthèse!B$10,NOT(Y320))</f>
        <v>0</v>
      </c>
      <c r="Q320" s="60">
        <f>ROUNDUP(C320/(Synthèse!$B$4+Synthèse!$B$1)*8,0)</f>
        <v>2</v>
      </c>
      <c r="R320" s="60">
        <f>IFERROR(VLOOKUP(A320,'Evaluations (formulaire)'!A:P,6,0)+VLOOKUP(A320,'Evaluations (formulaire)'!A:P,7,0),0)</f>
        <v>0</v>
      </c>
      <c r="S320" s="60">
        <f>IFERROR(VLOOKUP(A320,'Evaluations (formulaire)'!A:P,8,0),0)</f>
        <v>0</v>
      </c>
      <c r="T320" s="60">
        <f>IF(AND(ISBLANK(P320),Q320&lt;=2),Synthèse!$B$41,IF(AND(ISBLANK(P320),Q320&gt;=7),Synthèse!$C$41,R320+S320))</f>
        <v>4.6511627906976744E-3</v>
      </c>
      <c r="U320" s="60">
        <f t="shared" si="48"/>
        <v>14.674651162790697</v>
      </c>
      <c r="V320" s="60">
        <f t="shared" si="49"/>
        <v>321</v>
      </c>
      <c r="X320" s="26">
        <v>329</v>
      </c>
      <c r="Y320" s="26" t="b">
        <f>IFERROR(VLOOKUP(A320,'Calculs FA (auto)'!A:O,15,0),FALSE)</f>
        <v>0</v>
      </c>
      <c r="Z320" s="26">
        <f>IFERROR(VLOOKUP(A320,'Evaluations (formulaire)'!A:M,9,0),0)</f>
        <v>0</v>
      </c>
      <c r="AA320" s="135" t="b">
        <v>1</v>
      </c>
      <c r="AB320" s="135" t="b">
        <v>0</v>
      </c>
      <c r="AC320" s="135" t="b">
        <f t="shared" si="50"/>
        <v>1</v>
      </c>
      <c r="AD320" s="135" t="b">
        <f t="shared" si="51"/>
        <v>0</v>
      </c>
      <c r="AE320" s="135" t="b">
        <f t="shared" si="52"/>
        <v>0</v>
      </c>
      <c r="AF320" s="135" t="b">
        <f>AND(AC320,$V320&lt;=Synthèse!$B$44)</f>
        <v>1</v>
      </c>
      <c r="AG320" s="135" t="b">
        <f>AND(AD320,$V320&lt;=Synthèse!$B$44)</f>
        <v>0</v>
      </c>
      <c r="AH320" s="135" t="b">
        <f>AND(AE320,$V320&lt;=Synthèse!$B$44)</f>
        <v>0</v>
      </c>
      <c r="AI320" s="137" t="b">
        <v>0</v>
      </c>
      <c r="AJ320" s="137" t="b">
        <v>1</v>
      </c>
      <c r="AK320" s="137" t="b">
        <f t="shared" si="53"/>
        <v>0</v>
      </c>
      <c r="AL320" s="137" t="b">
        <f t="shared" si="54"/>
        <v>1</v>
      </c>
      <c r="AM320" s="137" t="b">
        <f>AND(AK320,$V320&lt;=Synthèse!$B$44)</f>
        <v>0</v>
      </c>
      <c r="AN320" s="137" t="b">
        <f>AND(AL320,$V320&lt;=Synthèse!$B$44)</f>
        <v>1</v>
      </c>
    </row>
    <row r="321" spans="1:40">
      <c r="A321" s="17">
        <v>263397</v>
      </c>
      <c r="B321" t="str">
        <f ca="1">VLOOKUP(A321,'Fichier FI (en entrée)'!B:AH,3,0)</f>
        <v>LPCRRTUEIY</v>
      </c>
      <c r="C321">
        <f t="shared" si="44"/>
        <v>59</v>
      </c>
      <c r="D321">
        <f t="shared" si="45"/>
        <v>17.84</v>
      </c>
      <c r="E321" s="14" t="str">
        <f>VLOOKUP(A321,'Fichier FI (en entrée)'!B:AH,2,0)</f>
        <v>EV</v>
      </c>
      <c r="F321" s="14" t="b">
        <f t="shared" si="46"/>
        <v>1</v>
      </c>
      <c r="G321" s="14" t="b">
        <f>IFERROR(VLOOKUP(A321,'Calculs FA (auto)'!A:F,6,0),FALSE)</f>
        <v>1</v>
      </c>
      <c r="H321" s="14" t="b">
        <f t="shared" si="47"/>
        <v>1</v>
      </c>
      <c r="I321" s="16">
        <f>IFERROR(VLOOKUP(A321,'Moyennes FI (en entrée)'!B:N,7,0),"")</f>
        <v>11.84</v>
      </c>
      <c r="J321" s="16">
        <f>IFERROR(VLOOKUP(VLOOKUP(A321,'Fichier FI (en entrée)'!B:AH,33,0),Modificateurs!A$2:B$5,2,0),0)</f>
        <v>3</v>
      </c>
      <c r="K321" s="16">
        <f>IFERROR(VLOOKUP(VLOOKUP(A321,'Redoub FI (en entrée)'!B:N,7,0),Modificateurs!A$8:B$11,2,0),0)</f>
        <v>0</v>
      </c>
      <c r="L321" s="16">
        <f>IFERROR(VLOOKUP(M321,Modificateurs!D$1:E$94,2,0),0)</f>
        <v>3</v>
      </c>
      <c r="M321" t="str">
        <f>VLOOKUP(A321,'Fichier FI (en entrée)'!B:AH,16,0)&amp;" "&amp;VLOOKUP(A321,'Fichier FI (en entrée)'!B:AH,20,0)&amp;" "&amp;VLOOKUP(A321,'Fichier FI (en entrée)'!B:AH,27,0)&amp;" "&amp;VLOOKUP(A321,'Fichier FI (en entrée)'!B:AH,29,0)</f>
        <v xml:space="preserve">S Informatique et Sciences du numérique  </v>
      </c>
      <c r="N321" t="str">
        <f>VLOOKUP(A321,'Fichier FI (en entrée)'!B:AH,8,0)</f>
        <v>En Terminale</v>
      </c>
      <c r="O321" t="b">
        <f>AND(C321&gt;Synthèse!B$8,C321&lt;Synthèse!B$10,NOT(Y321))</f>
        <v>0</v>
      </c>
      <c r="Q321" s="60">
        <f>ROUNDUP(C321/(Synthèse!$B$4+Synthèse!$B$1)*8,0)</f>
        <v>1</v>
      </c>
      <c r="R321" s="60">
        <f>IFERROR(VLOOKUP(A321,'Evaluations (formulaire)'!A:P,6,0)+VLOOKUP(A321,'Evaluations (formulaire)'!A:P,7,0),0)</f>
        <v>0</v>
      </c>
      <c r="S321" s="60">
        <f>IFERROR(VLOOKUP(A321,'Evaluations (formulaire)'!A:P,8,0),0)</f>
        <v>0</v>
      </c>
      <c r="T321" s="60">
        <f>IF(AND(ISBLANK(P321),Q321&lt;=2),Synthèse!$B$41,IF(AND(ISBLANK(P321),Q321&gt;=7),Synthèse!$C$41,R321+S321))</f>
        <v>4.6511627906976744E-3</v>
      </c>
      <c r="U321" s="60">
        <f t="shared" si="48"/>
        <v>17.844651162790697</v>
      </c>
      <c r="V321" s="60">
        <f t="shared" si="49"/>
        <v>59</v>
      </c>
      <c r="X321" s="26">
        <v>1252</v>
      </c>
      <c r="Y321" s="26" t="b">
        <f>IFERROR(VLOOKUP(A321,'Calculs FA (auto)'!A:O,15,0),FALSE)</f>
        <v>0</v>
      </c>
      <c r="Z321" s="26">
        <f>IFERROR(VLOOKUP(A321,'Evaluations (formulaire)'!A:M,9,0),0)</f>
        <v>0</v>
      </c>
      <c r="AA321" s="135" t="b">
        <v>1</v>
      </c>
      <c r="AB321" s="135" t="b">
        <v>0</v>
      </c>
      <c r="AC321" s="135" t="b">
        <f t="shared" si="50"/>
        <v>1</v>
      </c>
      <c r="AD321" s="135" t="b">
        <f t="shared" si="51"/>
        <v>0</v>
      </c>
      <c r="AE321" s="135" t="b">
        <f t="shared" si="52"/>
        <v>0</v>
      </c>
      <c r="AF321" s="135" t="b">
        <f>AND(AC321,$V321&lt;=Synthèse!$B$44)</f>
        <v>1</v>
      </c>
      <c r="AG321" s="135" t="b">
        <f>AND(AD321,$V321&lt;=Synthèse!$B$44)</f>
        <v>0</v>
      </c>
      <c r="AH321" s="135" t="b">
        <f>AND(AE321,$V321&lt;=Synthèse!$B$44)</f>
        <v>0</v>
      </c>
      <c r="AI321" s="137" t="b">
        <v>0</v>
      </c>
      <c r="AJ321" s="137" t="b">
        <v>1</v>
      </c>
      <c r="AK321" s="137" t="b">
        <f t="shared" si="53"/>
        <v>0</v>
      </c>
      <c r="AL321" s="137" t="b">
        <f t="shared" si="54"/>
        <v>1</v>
      </c>
      <c r="AM321" s="137" t="b">
        <f>AND(AK321,$V321&lt;=Synthèse!$B$44)</f>
        <v>0</v>
      </c>
      <c r="AN321" s="137" t="b">
        <f>AND(AL321,$V321&lt;=Synthèse!$B$44)</f>
        <v>1</v>
      </c>
    </row>
    <row r="322" spans="1:40">
      <c r="A322" s="17">
        <v>263559</v>
      </c>
      <c r="B322" t="str">
        <f ca="1">VLOOKUP(A322,'Fichier FI (en entrée)'!B:AH,3,0)</f>
        <v>BRQLLRXSWX</v>
      </c>
      <c r="C322">
        <f t="shared" ref="C322:C385" si="55">COUNTIF(D:D,"&gt;="&amp;D322)</f>
        <v>1511</v>
      </c>
      <c r="D322">
        <f t="shared" ref="D322:D385" si="56">IFERROR(IF(F322,I322+J322+K322+L322,-100),-20)</f>
        <v>0.74000000000000021</v>
      </c>
      <c r="E322" s="14" t="str">
        <f>VLOOKUP(A322,'Fichier FI (en entrée)'!B:AH,2,0)</f>
        <v>EV</v>
      </c>
      <c r="F322" s="14" t="b">
        <f t="shared" ref="F322:F385" si="57">IF(E322="EV",TRUE,FALSE)</f>
        <v>1</v>
      </c>
      <c r="G322" s="14" t="b">
        <f>IFERROR(VLOOKUP(A322,'Calculs FA (auto)'!A:F,6,0),FALSE)</f>
        <v>0</v>
      </c>
      <c r="H322" s="14" t="b">
        <f t="shared" ref="H322:H385" si="58">AND(F322:G322)</f>
        <v>0</v>
      </c>
      <c r="I322" s="16">
        <f>IFERROR(VLOOKUP(A322,'Moyennes FI (en entrée)'!B:N,7,0),"")</f>
        <v>11.74</v>
      </c>
      <c r="J322" s="16">
        <f>IFERROR(VLOOKUP(VLOOKUP(A322,'Fichier FI (en entrée)'!B:AH,33,0),Modificateurs!A$2:B$5,2,0),0)</f>
        <v>1</v>
      </c>
      <c r="K322" s="16">
        <f>IFERROR(VLOOKUP(VLOOKUP(A322,'Redoub FI (en entrée)'!B:N,7,0),Modificateurs!A$8:B$11,2,0),0)</f>
        <v>0</v>
      </c>
      <c r="L322" s="16">
        <f>IFERROR(VLOOKUP(M322,Modificateurs!D$1:E$94,2,0),0)</f>
        <v>-12</v>
      </c>
      <c r="M322" t="str">
        <f>VLOOKUP(A322,'Fichier FI (en entrée)'!B:AH,16,0)&amp;" "&amp;VLOOKUP(A322,'Fichier FI (en entrée)'!B:AH,20,0)&amp;" "&amp;VLOOKUP(A322,'Fichier FI (en entrée)'!B:AH,27,0)&amp;" "&amp;VLOOKUP(A322,'Fichier FI (en entrée)'!B:AH,29,0)</f>
        <v xml:space="preserve">STMG Mercatique  </v>
      </c>
      <c r="N322" t="str">
        <f>VLOOKUP(A322,'Fichier FI (en entrée)'!B:AH,8,0)</f>
        <v>En Terminale</v>
      </c>
      <c r="O322" t="b">
        <f>AND(C322&gt;Synthèse!B$8,C322&lt;Synthèse!B$10,NOT(Y322))</f>
        <v>0</v>
      </c>
      <c r="Q322" s="60">
        <f>ROUNDUP(C322/(Synthèse!$B$4+Synthèse!$B$1)*8,0)</f>
        <v>8</v>
      </c>
      <c r="R322" s="60">
        <f>IFERROR(VLOOKUP(A322,'Evaluations (formulaire)'!A:P,6,0)+VLOOKUP(A322,'Evaluations (formulaire)'!A:P,7,0),0)</f>
        <v>0</v>
      </c>
      <c r="S322" s="60">
        <f>IFERROR(VLOOKUP(A322,'Evaluations (formulaire)'!A:P,8,0),0)</f>
        <v>0</v>
      </c>
      <c r="T322" s="60">
        <f>IF(AND(ISBLANK(P322),Q322&lt;=2),Synthèse!$B$41,IF(AND(ISBLANK(P322),Q322&gt;=7),Synthèse!$C$41,R322+S322))</f>
        <v>4.6296296296296294E-3</v>
      </c>
      <c r="U322" s="60">
        <f t="shared" ref="U322:U385" si="59">D322+T322</f>
        <v>0.74462962962962986</v>
      </c>
      <c r="V322" s="60">
        <f t="shared" ref="V322:V385" si="60">COUNTIF(U:U,"&gt;="&amp;U322)</f>
        <v>1510</v>
      </c>
      <c r="X322" s="26">
        <v>361</v>
      </c>
      <c r="Y322" s="26" t="b">
        <f>IFERROR(VLOOKUP(A322,'Calculs FA (auto)'!A:O,15,0),FALSE)</f>
        <v>0</v>
      </c>
      <c r="Z322" s="26">
        <f>IFERROR(VLOOKUP(A322,'Evaluations (formulaire)'!A:M,9,0),0)</f>
        <v>0</v>
      </c>
      <c r="AA322" s="135" t="b">
        <v>1</v>
      </c>
      <c r="AB322" s="135" t="b">
        <v>0</v>
      </c>
      <c r="AC322" s="135" t="b">
        <f t="shared" ref="AC322:AC385" si="61">AND(AA322,F322)</f>
        <v>1</v>
      </c>
      <c r="AD322" s="135" t="b">
        <f t="shared" ref="AD322:AD385" si="62">AND(AB322,F322)</f>
        <v>0</v>
      </c>
      <c r="AE322" s="135" t="b">
        <f t="shared" ref="AE322:AE385" si="63">AND(NOT(AA322),NOT(AB322),F322)</f>
        <v>0</v>
      </c>
      <c r="AF322" s="135" t="b">
        <f>AND(AC322,$V322&lt;=Synthèse!$B$44)</f>
        <v>0</v>
      </c>
      <c r="AG322" s="135" t="b">
        <f>AND(AD322,$V322&lt;=Synthèse!$B$44)</f>
        <v>0</v>
      </c>
      <c r="AH322" s="135" t="b">
        <f>AND(AE322,$V322&lt;=Synthèse!$B$44)</f>
        <v>0</v>
      </c>
      <c r="AI322" s="137" t="b">
        <v>0</v>
      </c>
      <c r="AJ322" s="137" t="b">
        <v>1</v>
      </c>
      <c r="AK322" s="137" t="b">
        <f t="shared" ref="AK322:AK385" si="64">AND(AI322,F322)</f>
        <v>0</v>
      </c>
      <c r="AL322" s="137" t="b">
        <f t="shared" ref="AL322:AL385" si="65">AND(AJ322,F322)</f>
        <v>1</v>
      </c>
      <c r="AM322" s="137" t="b">
        <f>AND(AK322,$V322&lt;=Synthèse!$B$44)</f>
        <v>0</v>
      </c>
      <c r="AN322" s="137" t="b">
        <f>AND(AL322,$V322&lt;=Synthèse!$B$44)</f>
        <v>0</v>
      </c>
    </row>
    <row r="323" spans="1:40">
      <c r="A323" s="17">
        <v>266199</v>
      </c>
      <c r="B323" t="str">
        <f ca="1">VLOOKUP(A323,'Fichier FI (en entrée)'!B:AH,3,0)</f>
        <v>XGBPQYBQHU</v>
      </c>
      <c r="C323">
        <f t="shared" si="55"/>
        <v>136</v>
      </c>
      <c r="D323">
        <f t="shared" si="56"/>
        <v>16.61</v>
      </c>
      <c r="E323" s="14" t="str">
        <f>VLOOKUP(A323,'Fichier FI (en entrée)'!B:AH,2,0)</f>
        <v>EV</v>
      </c>
      <c r="F323" s="14" t="b">
        <f t="shared" si="57"/>
        <v>1</v>
      </c>
      <c r="G323" s="14" t="b">
        <f>IFERROR(VLOOKUP(A323,'Calculs FA (auto)'!A:F,6,0),FALSE)</f>
        <v>0</v>
      </c>
      <c r="H323" s="14" t="b">
        <f t="shared" si="58"/>
        <v>0</v>
      </c>
      <c r="I323" s="16">
        <f>IFERROR(VLOOKUP(A323,'Moyennes FI (en entrée)'!B:N,7,0),"")</f>
        <v>11.61</v>
      </c>
      <c r="J323" s="16">
        <f>IFERROR(VLOOKUP(VLOOKUP(A323,'Fichier FI (en entrée)'!B:AH,33,0),Modificateurs!A$2:B$5,2,0),0)</f>
        <v>3</v>
      </c>
      <c r="K323" s="16">
        <f>IFERROR(VLOOKUP(VLOOKUP(A323,'Redoub FI (en entrée)'!B:N,7,0),Modificateurs!A$8:B$11,2,0),0)</f>
        <v>0</v>
      </c>
      <c r="L323" s="16">
        <f>IFERROR(VLOOKUP(M323,Modificateurs!D$1:E$94,2,0),0)</f>
        <v>2</v>
      </c>
      <c r="M323" t="str">
        <f>VLOOKUP(A323,'Fichier FI (en entrée)'!B:AH,16,0)&amp;" "&amp;VLOOKUP(A323,'Fichier FI (en entrée)'!B:AH,20,0)&amp;" "&amp;VLOOKUP(A323,'Fichier FI (en entrée)'!B:AH,27,0)&amp;" "&amp;VLOOKUP(A323,'Fichier FI (en entrée)'!B:AH,29,0)</f>
        <v xml:space="preserve">S Mathématiques  </v>
      </c>
      <c r="N323" t="str">
        <f>VLOOKUP(A323,'Fichier FI (en entrée)'!B:AH,8,0)</f>
        <v>En Terminale</v>
      </c>
      <c r="O323" t="b">
        <f>AND(C323&gt;Synthèse!B$8,C323&lt;Synthèse!B$10,NOT(Y323))</f>
        <v>0</v>
      </c>
      <c r="Q323" s="60">
        <f>ROUNDUP(C323/(Synthèse!$B$4+Synthèse!$B$1)*8,0)</f>
        <v>1</v>
      </c>
      <c r="R323" s="60">
        <f>IFERROR(VLOOKUP(A323,'Evaluations (formulaire)'!A:P,6,0)+VLOOKUP(A323,'Evaluations (formulaire)'!A:P,7,0),0)</f>
        <v>0</v>
      </c>
      <c r="S323" s="60">
        <f>IFERROR(VLOOKUP(A323,'Evaluations (formulaire)'!A:P,8,0),0)</f>
        <v>0</v>
      </c>
      <c r="T323" s="60">
        <f>IF(AND(ISBLANK(P323),Q323&lt;=2),Synthèse!$B$41,IF(AND(ISBLANK(P323),Q323&gt;=7),Synthèse!$C$41,R323+S323))</f>
        <v>4.6511627906976744E-3</v>
      </c>
      <c r="U323" s="60">
        <f t="shared" si="59"/>
        <v>16.614651162790697</v>
      </c>
      <c r="V323" s="60">
        <f t="shared" si="60"/>
        <v>136</v>
      </c>
      <c r="X323" s="26">
        <v>1471</v>
      </c>
      <c r="Y323" s="26" t="b">
        <f>IFERROR(VLOOKUP(A323,'Calculs FA (auto)'!A:O,15,0),FALSE)</f>
        <v>0</v>
      </c>
      <c r="Z323" s="26">
        <f>IFERROR(VLOOKUP(A323,'Evaluations (formulaire)'!A:M,9,0),0)</f>
        <v>0</v>
      </c>
      <c r="AA323" s="135" t="b">
        <v>1</v>
      </c>
      <c r="AB323" s="135" t="b">
        <v>0</v>
      </c>
      <c r="AC323" s="135" t="b">
        <f t="shared" si="61"/>
        <v>1</v>
      </c>
      <c r="AD323" s="135" t="b">
        <f t="shared" si="62"/>
        <v>0</v>
      </c>
      <c r="AE323" s="135" t="b">
        <f t="shared" si="63"/>
        <v>0</v>
      </c>
      <c r="AF323" s="135" t="b">
        <f>AND(AC323,$V323&lt;=Synthèse!$B$44)</f>
        <v>1</v>
      </c>
      <c r="AG323" s="135" t="b">
        <f>AND(AD323,$V323&lt;=Synthèse!$B$44)</f>
        <v>0</v>
      </c>
      <c r="AH323" s="135" t="b">
        <f>AND(AE323,$V323&lt;=Synthèse!$B$44)</f>
        <v>0</v>
      </c>
      <c r="AI323" s="137" t="b">
        <v>0</v>
      </c>
      <c r="AJ323" s="137" t="b">
        <v>1</v>
      </c>
      <c r="AK323" s="137" t="b">
        <f t="shared" si="64"/>
        <v>0</v>
      </c>
      <c r="AL323" s="137" t="b">
        <f t="shared" si="65"/>
        <v>1</v>
      </c>
      <c r="AM323" s="137" t="b">
        <f>AND(AK323,$V323&lt;=Synthèse!$B$44)</f>
        <v>0</v>
      </c>
      <c r="AN323" s="137" t="b">
        <f>AND(AL323,$V323&lt;=Synthèse!$B$44)</f>
        <v>1</v>
      </c>
    </row>
    <row r="324" spans="1:40">
      <c r="A324" s="17">
        <v>267403</v>
      </c>
      <c r="B324" t="str">
        <f ca="1">VLOOKUP(A324,'Fichier FI (en entrée)'!B:AH,3,0)</f>
        <v>IQUKZJYJNM</v>
      </c>
      <c r="C324">
        <f t="shared" si="55"/>
        <v>586</v>
      </c>
      <c r="D324">
        <f t="shared" si="56"/>
        <v>12.94</v>
      </c>
      <c r="E324" s="14" t="str">
        <f>VLOOKUP(A324,'Fichier FI (en entrée)'!B:AH,2,0)</f>
        <v>EV</v>
      </c>
      <c r="F324" s="14" t="b">
        <f t="shared" si="57"/>
        <v>1</v>
      </c>
      <c r="G324" s="14" t="b">
        <f>IFERROR(VLOOKUP(A324,'Calculs FA (auto)'!A:F,6,0),FALSE)</f>
        <v>1</v>
      </c>
      <c r="H324" s="14" t="b">
        <f t="shared" si="58"/>
        <v>1</v>
      </c>
      <c r="I324" s="16">
        <f>IFERROR(VLOOKUP(A324,'Moyennes FI (en entrée)'!B:N,7,0),"")</f>
        <v>9.94</v>
      </c>
      <c r="J324" s="16">
        <f>IFERROR(VLOOKUP(VLOOKUP(A324,'Fichier FI (en entrée)'!B:AH,33,0),Modificateurs!A$2:B$5,2,0),0)</f>
        <v>1</v>
      </c>
      <c r="K324" s="16">
        <f>IFERROR(VLOOKUP(VLOOKUP(A324,'Redoub FI (en entrée)'!B:N,7,0),Modificateurs!A$8:B$11,2,0),0)</f>
        <v>0</v>
      </c>
      <c r="L324" s="16">
        <f>IFERROR(VLOOKUP(M324,Modificateurs!D$1:E$94,2,0),0)</f>
        <v>2</v>
      </c>
      <c r="M324" t="str">
        <f>VLOOKUP(A324,'Fichier FI (en entrée)'!B:AH,16,0)&amp;" "&amp;VLOOKUP(A324,'Fichier FI (en entrée)'!B:AH,20,0)&amp;" "&amp;VLOOKUP(A324,'Fichier FI (en entrée)'!B:AH,27,0)&amp;" "&amp;VLOOKUP(A324,'Fichier FI (en entrée)'!B:AH,29,0)</f>
        <v xml:space="preserve">S Mathématiques  </v>
      </c>
      <c r="N324" t="str">
        <f>VLOOKUP(A324,'Fichier FI (en entrée)'!B:AH,8,0)</f>
        <v>En Terminale</v>
      </c>
      <c r="O324" t="b">
        <f>AND(C324&gt;Synthèse!B$8,C324&lt;Synthèse!B$10,NOT(Y324))</f>
        <v>0</v>
      </c>
      <c r="Q324" s="60">
        <f>ROUNDUP(C324/(Synthèse!$B$4+Synthèse!$B$1)*8,0)</f>
        <v>3</v>
      </c>
      <c r="R324" s="60">
        <f>IFERROR(VLOOKUP(A324,'Evaluations (formulaire)'!A:P,6,0)+VLOOKUP(A324,'Evaluations (formulaire)'!A:P,7,0),0)</f>
        <v>0</v>
      </c>
      <c r="S324" s="60">
        <f>IFERROR(VLOOKUP(A324,'Evaluations (formulaire)'!A:P,8,0),0)</f>
        <v>0</v>
      </c>
      <c r="T324" s="60">
        <f>IF(AND(ISBLANK(P324),Q324&lt;=2),Synthèse!$B$41,IF(AND(ISBLANK(P324),Q324&gt;=7),Synthèse!$C$41,R324+S324))</f>
        <v>0</v>
      </c>
      <c r="U324" s="60">
        <f t="shared" si="59"/>
        <v>12.94</v>
      </c>
      <c r="V324" s="60">
        <f t="shared" si="60"/>
        <v>587</v>
      </c>
      <c r="X324" s="26">
        <v>547</v>
      </c>
      <c r="Y324" s="26" t="b">
        <f>IFERROR(VLOOKUP(A324,'Calculs FA (auto)'!A:O,15,0),FALSE)</f>
        <v>1</v>
      </c>
      <c r="Z324" s="26">
        <f>IFERROR(VLOOKUP(A324,'Evaluations (formulaire)'!A:M,9,0),0)</f>
        <v>0</v>
      </c>
      <c r="AA324" s="135" t="b">
        <v>1</v>
      </c>
      <c r="AB324" s="135" t="b">
        <v>0</v>
      </c>
      <c r="AC324" s="135" t="b">
        <f t="shared" si="61"/>
        <v>1</v>
      </c>
      <c r="AD324" s="135" t="b">
        <f t="shared" si="62"/>
        <v>0</v>
      </c>
      <c r="AE324" s="135" t="b">
        <f t="shared" si="63"/>
        <v>0</v>
      </c>
      <c r="AF324" s="135" t="b">
        <f>AND(AC324,$V324&lt;=Synthèse!$B$44)</f>
        <v>1</v>
      </c>
      <c r="AG324" s="135" t="b">
        <f>AND(AD324,$V324&lt;=Synthèse!$B$44)</f>
        <v>0</v>
      </c>
      <c r="AH324" s="135" t="b">
        <f>AND(AE324,$V324&lt;=Synthèse!$B$44)</f>
        <v>0</v>
      </c>
      <c r="AI324" s="137" t="b">
        <v>0</v>
      </c>
      <c r="AJ324" s="137" t="b">
        <v>1</v>
      </c>
      <c r="AK324" s="137" t="b">
        <f t="shared" si="64"/>
        <v>0</v>
      </c>
      <c r="AL324" s="137" t="b">
        <f t="shared" si="65"/>
        <v>1</v>
      </c>
      <c r="AM324" s="137" t="b">
        <f>AND(AK324,$V324&lt;=Synthèse!$B$44)</f>
        <v>0</v>
      </c>
      <c r="AN324" s="137" t="b">
        <f>AND(AL324,$V324&lt;=Synthèse!$B$44)</f>
        <v>1</v>
      </c>
    </row>
    <row r="325" spans="1:40">
      <c r="A325" s="17">
        <v>267434</v>
      </c>
      <c r="B325" t="str">
        <f ca="1">VLOOKUP(A325,'Fichier FI (en entrée)'!B:AH,3,0)</f>
        <v>PMJWIZSVLN</v>
      </c>
      <c r="C325">
        <f t="shared" si="55"/>
        <v>658</v>
      </c>
      <c r="D325">
        <f t="shared" si="56"/>
        <v>12.49</v>
      </c>
      <c r="E325" s="14" t="str">
        <f>VLOOKUP(A325,'Fichier FI (en entrée)'!B:AH,2,0)</f>
        <v>EV</v>
      </c>
      <c r="F325" s="14" t="b">
        <f t="shared" si="57"/>
        <v>1</v>
      </c>
      <c r="G325" s="14" t="b">
        <f>IFERROR(VLOOKUP(A325,'Calculs FA (auto)'!A:F,6,0),FALSE)</f>
        <v>0</v>
      </c>
      <c r="H325" s="14" t="b">
        <f t="shared" si="58"/>
        <v>0</v>
      </c>
      <c r="I325" s="16">
        <f>IFERROR(VLOOKUP(A325,'Moyennes FI (en entrée)'!B:N,7,0),"")</f>
        <v>9.49</v>
      </c>
      <c r="J325" s="16">
        <f>IFERROR(VLOOKUP(VLOOKUP(A325,'Fichier FI (en entrée)'!B:AH,33,0),Modificateurs!A$2:B$5,2,0),0)</f>
        <v>1</v>
      </c>
      <c r="K325" s="16">
        <f>IFERROR(VLOOKUP(VLOOKUP(A325,'Redoub FI (en entrée)'!B:N,7,0),Modificateurs!A$8:B$11,2,0),0)</f>
        <v>0</v>
      </c>
      <c r="L325" s="16">
        <f>IFERROR(VLOOKUP(M325,Modificateurs!D$1:E$94,2,0),0)</f>
        <v>2</v>
      </c>
      <c r="M325" t="str">
        <f>VLOOKUP(A325,'Fichier FI (en entrée)'!B:AH,16,0)&amp;" "&amp;VLOOKUP(A325,'Fichier FI (en entrée)'!B:AH,20,0)&amp;" "&amp;VLOOKUP(A325,'Fichier FI (en entrée)'!B:AH,27,0)&amp;" "&amp;VLOOKUP(A325,'Fichier FI (en entrée)'!B:AH,29,0)</f>
        <v xml:space="preserve">S Physique-chimie  </v>
      </c>
      <c r="N325" t="str">
        <f>VLOOKUP(A325,'Fichier FI (en entrée)'!B:AH,8,0)</f>
        <v>En Terminale</v>
      </c>
      <c r="O325" t="b">
        <f>AND(C325&gt;Synthèse!B$8,C325&lt;Synthèse!B$10,NOT(Y325))</f>
        <v>1</v>
      </c>
      <c r="P325" t="s">
        <v>84</v>
      </c>
      <c r="Q325" s="60">
        <f>ROUNDUP(C325/(Synthèse!$B$4+Synthèse!$B$1)*8,0)</f>
        <v>4</v>
      </c>
      <c r="R325" s="60">
        <f>IFERROR(VLOOKUP(A325,'Evaluations (formulaire)'!A:P,6,0)+VLOOKUP(A325,'Evaluations (formulaire)'!A:P,7,0),0)</f>
        <v>0</v>
      </c>
      <c r="S325" s="60">
        <f>IFERROR(VLOOKUP(A325,'Evaluations (formulaire)'!A:P,8,0),0)</f>
        <v>0</v>
      </c>
      <c r="T325" s="60">
        <f>IF(AND(ISBLANK(P325),Q325&lt;=2),Synthèse!$B$41,IF(AND(ISBLANK(P325),Q325&gt;=7),Synthèse!$C$41,R325+S325))</f>
        <v>0</v>
      </c>
      <c r="U325" s="60">
        <f t="shared" si="59"/>
        <v>12.49</v>
      </c>
      <c r="V325" s="60">
        <f t="shared" si="60"/>
        <v>658</v>
      </c>
      <c r="X325" s="26">
        <v>1037</v>
      </c>
      <c r="Y325" s="26" t="b">
        <f>IFERROR(VLOOKUP(A325,'Calculs FA (auto)'!A:O,15,0),FALSE)</f>
        <v>0</v>
      </c>
      <c r="Z325" s="26">
        <f>IFERROR(VLOOKUP(A325,'Evaluations (formulaire)'!A:M,9,0),0)</f>
        <v>0</v>
      </c>
      <c r="AA325" s="135" t="b">
        <v>0</v>
      </c>
      <c r="AB325" s="135" t="b">
        <v>1</v>
      </c>
      <c r="AC325" s="135" t="b">
        <f t="shared" si="61"/>
        <v>0</v>
      </c>
      <c r="AD325" s="135" t="b">
        <f t="shared" si="62"/>
        <v>1</v>
      </c>
      <c r="AE325" s="135" t="b">
        <f t="shared" si="63"/>
        <v>0</v>
      </c>
      <c r="AF325" s="135" t="b">
        <f>AND(AC325,$V325&lt;=Synthèse!$B$44)</f>
        <v>0</v>
      </c>
      <c r="AG325" s="135" t="b">
        <f>AND(AD325,$V325&lt;=Synthèse!$B$44)</f>
        <v>1</v>
      </c>
      <c r="AH325" s="135" t="b">
        <f>AND(AE325,$V325&lt;=Synthèse!$B$44)</f>
        <v>0</v>
      </c>
      <c r="AI325" s="137" t="b">
        <v>0</v>
      </c>
      <c r="AJ325" s="137" t="b">
        <v>0</v>
      </c>
      <c r="AK325" s="137" t="b">
        <f t="shared" si="64"/>
        <v>0</v>
      </c>
      <c r="AL325" s="137" t="b">
        <f t="shared" si="65"/>
        <v>0</v>
      </c>
      <c r="AM325" s="137" t="b">
        <f>AND(AK325,$V325&lt;=Synthèse!$B$44)</f>
        <v>0</v>
      </c>
      <c r="AN325" s="137" t="b">
        <f>AND(AL325,$V325&lt;=Synthèse!$B$44)</f>
        <v>0</v>
      </c>
    </row>
    <row r="326" spans="1:40">
      <c r="A326" s="17">
        <v>267775</v>
      </c>
      <c r="B326" t="str">
        <f ca="1">VLOOKUP(A326,'Fichier FI (en entrée)'!B:AH,3,0)</f>
        <v>HSXQVBEEYB</v>
      </c>
      <c r="C326">
        <f t="shared" si="55"/>
        <v>2097</v>
      </c>
      <c r="D326">
        <f t="shared" si="56"/>
        <v>-100</v>
      </c>
      <c r="E326" s="14" t="str">
        <f>VLOOKUP(A326,'Fichier FI (en entrée)'!B:AH,2,0)</f>
        <v>ENV</v>
      </c>
      <c r="F326" s="14" t="b">
        <f t="shared" si="57"/>
        <v>0</v>
      </c>
      <c r="G326" s="14" t="b">
        <f>IFERROR(VLOOKUP(A326,'Calculs FA (auto)'!A:F,6,0),FALSE)</f>
        <v>0</v>
      </c>
      <c r="H326" s="14" t="b">
        <f t="shared" si="58"/>
        <v>0</v>
      </c>
      <c r="I326" s="16" t="str">
        <f>IFERROR(VLOOKUP(A326,'Moyennes FI (en entrée)'!B:N,7,0),"")</f>
        <v/>
      </c>
      <c r="J326" s="16">
        <f>IFERROR(VLOOKUP(VLOOKUP(A326,'Fichier FI (en entrée)'!B:AH,33,0),Modificateurs!A$2:B$5,2,0),0)</f>
        <v>3</v>
      </c>
      <c r="K326" s="16">
        <f>IFERROR(VLOOKUP(VLOOKUP(A326,'Redoub FI (en entrée)'!B:N,7,0),Modificateurs!A$8:B$11,2,0),0)</f>
        <v>0</v>
      </c>
      <c r="L326" s="16">
        <f>IFERROR(VLOOKUP(M326,Modificateurs!D$1:E$94,2,0),0)</f>
        <v>-3</v>
      </c>
      <c r="M326" t="str">
        <f>VLOOKUP(A326,'Fichier FI (en entrée)'!B:AH,16,0)&amp;" "&amp;VLOOKUP(A326,'Fichier FI (en entrée)'!B:AH,20,0)&amp;" "&amp;VLOOKUP(A326,'Fichier FI (en entrée)'!B:AH,27,0)&amp;" "&amp;VLOOKUP(A326,'Fichier FI (en entrée)'!B:AH,29,0)</f>
        <v xml:space="preserve">ES Mathématiques  </v>
      </c>
      <c r="N326" t="str">
        <f>VLOOKUP(A326,'Fichier FI (en entrée)'!B:AH,8,0)</f>
        <v>En Terminale</v>
      </c>
      <c r="O326" t="b">
        <f>AND(C326&gt;Synthèse!B$8,C326&lt;Synthèse!B$10,NOT(Y326))</f>
        <v>0</v>
      </c>
      <c r="Q326" s="60">
        <f>ROUNDUP(C326/(Synthèse!$B$4+Synthèse!$B$1)*8,0)</f>
        <v>10</v>
      </c>
      <c r="R326" s="60">
        <f>IFERROR(VLOOKUP(A326,'Evaluations (formulaire)'!A:P,6,0)+VLOOKUP(A326,'Evaluations (formulaire)'!A:P,7,0),0)</f>
        <v>0</v>
      </c>
      <c r="S326" s="60">
        <f>IFERROR(VLOOKUP(A326,'Evaluations (formulaire)'!A:P,8,0),0)</f>
        <v>0</v>
      </c>
      <c r="T326" s="60">
        <f>IF(AND(ISBLANK(P326),Q326&lt;=2),Synthèse!$B$41,IF(AND(ISBLANK(P326),Q326&gt;=7),Synthèse!$C$41,R326+S326))</f>
        <v>4.6296296296296294E-3</v>
      </c>
      <c r="U326" s="60">
        <f t="shared" si="59"/>
        <v>-99.995370370370367</v>
      </c>
      <c r="V326" s="60">
        <f t="shared" si="60"/>
        <v>1983</v>
      </c>
      <c r="X326" s="26">
        <v>1734</v>
      </c>
      <c r="Y326" s="26" t="b">
        <f>IFERROR(VLOOKUP(A326,'Calculs FA (auto)'!A:O,15,0),FALSE)</f>
        <v>0</v>
      </c>
      <c r="Z326" s="26">
        <f>IFERROR(VLOOKUP(A326,'Evaluations (formulaire)'!A:M,9,0),0)</f>
        <v>0</v>
      </c>
      <c r="AA326" s="135" t="b">
        <v>1</v>
      </c>
      <c r="AB326" s="135" t="b">
        <v>0</v>
      </c>
      <c r="AC326" s="135" t="b">
        <f t="shared" si="61"/>
        <v>0</v>
      </c>
      <c r="AD326" s="135" t="b">
        <f t="shared" si="62"/>
        <v>0</v>
      </c>
      <c r="AE326" s="135" t="b">
        <f t="shared" si="63"/>
        <v>0</v>
      </c>
      <c r="AF326" s="135" t="b">
        <f>AND(AC326,$V326&lt;=Synthèse!$B$44)</f>
        <v>0</v>
      </c>
      <c r="AG326" s="135" t="b">
        <f>AND(AD326,$V326&lt;=Synthèse!$B$44)</f>
        <v>0</v>
      </c>
      <c r="AH326" s="135" t="b">
        <f>AND(AE326,$V326&lt;=Synthèse!$B$44)</f>
        <v>0</v>
      </c>
      <c r="AI326" s="137" t="b">
        <v>0</v>
      </c>
      <c r="AJ326" s="137" t="b">
        <v>1</v>
      </c>
      <c r="AK326" s="137" t="b">
        <f t="shared" si="64"/>
        <v>0</v>
      </c>
      <c r="AL326" s="137" t="b">
        <f t="shared" si="65"/>
        <v>0</v>
      </c>
      <c r="AM326" s="137" t="b">
        <f>AND(AK326,$V326&lt;=Synthèse!$B$44)</f>
        <v>0</v>
      </c>
      <c r="AN326" s="137" t="b">
        <f>AND(AL326,$V326&lt;=Synthèse!$B$44)</f>
        <v>0</v>
      </c>
    </row>
    <row r="327" spans="1:40">
      <c r="A327" s="17">
        <v>268173</v>
      </c>
      <c r="B327" t="str">
        <f ca="1">VLOOKUP(A327,'Fichier FI (en entrée)'!B:AH,3,0)</f>
        <v>OJGRGWUNQC</v>
      </c>
      <c r="C327">
        <f t="shared" si="55"/>
        <v>1454</v>
      </c>
      <c r="D327">
        <f t="shared" si="56"/>
        <v>2.1199999999999992</v>
      </c>
      <c r="E327" s="14" t="str">
        <f>VLOOKUP(A327,'Fichier FI (en entrée)'!B:AH,2,0)</f>
        <v>EV</v>
      </c>
      <c r="F327" s="14" t="b">
        <f t="shared" si="57"/>
        <v>1</v>
      </c>
      <c r="G327" s="14" t="b">
        <f>IFERROR(VLOOKUP(A327,'Calculs FA (auto)'!A:F,6,0),FALSE)</f>
        <v>0</v>
      </c>
      <c r="H327" s="14" t="b">
        <f t="shared" si="58"/>
        <v>0</v>
      </c>
      <c r="I327" s="16">
        <f>IFERROR(VLOOKUP(A327,'Moyennes FI (en entrée)'!B:N,7,0),"")</f>
        <v>8.1199999999999992</v>
      </c>
      <c r="J327" s="16">
        <f>IFERROR(VLOOKUP(VLOOKUP(A327,'Fichier FI (en entrée)'!B:AH,33,0),Modificateurs!A$2:B$5,2,0),0)</f>
        <v>-3</v>
      </c>
      <c r="K327" s="16">
        <f>IFERROR(VLOOKUP(VLOOKUP(A327,'Redoub FI (en entrée)'!B:N,7,0),Modificateurs!A$8:B$11,2,0),0)</f>
        <v>0</v>
      </c>
      <c r="L327" s="16">
        <f>IFERROR(VLOOKUP(M327,Modificateurs!D$1:E$94,2,0),0)</f>
        <v>-3</v>
      </c>
      <c r="M327" t="str">
        <f>VLOOKUP(A327,'Fichier FI (en entrée)'!B:AH,16,0)&amp;" "&amp;VLOOKUP(A327,'Fichier FI (en entrée)'!B:AH,20,0)&amp;" "&amp;VLOOKUP(A327,'Fichier FI (en entrée)'!B:AH,27,0)&amp;" "&amp;VLOOKUP(A327,'Fichier FI (en entrée)'!B:AH,29,0)</f>
        <v xml:space="preserve">ES Mathématiques  </v>
      </c>
      <c r="N327" t="str">
        <f>VLOOKUP(A327,'Fichier FI (en entrée)'!B:AH,8,0)</f>
        <v>En Terminale</v>
      </c>
      <c r="O327" t="b">
        <f>AND(C327&gt;Synthèse!B$8,C327&lt;Synthèse!B$10,NOT(Y327))</f>
        <v>0</v>
      </c>
      <c r="P327" t="s">
        <v>2257</v>
      </c>
      <c r="Q327" s="60">
        <f>ROUNDUP(C327/(Synthèse!$B$4+Synthèse!$B$1)*8,0)</f>
        <v>7</v>
      </c>
      <c r="R327" s="60">
        <f>IFERROR(VLOOKUP(A327,'Evaluations (formulaire)'!A:P,6,0)+VLOOKUP(A327,'Evaluations (formulaire)'!A:P,7,0),0)</f>
        <v>0</v>
      </c>
      <c r="S327" s="60">
        <f>IFERROR(VLOOKUP(A327,'Evaluations (formulaire)'!A:P,8,0),0)</f>
        <v>0</v>
      </c>
      <c r="T327" s="60">
        <f>IF(AND(ISBLANK(P327),Q327&lt;=2),Synthèse!$B$41,IF(AND(ISBLANK(P327),Q327&gt;=7),Synthèse!$C$41,R327+S327))</f>
        <v>0</v>
      </c>
      <c r="U327" s="60">
        <f t="shared" si="59"/>
        <v>2.1199999999999992</v>
      </c>
      <c r="V327" s="60">
        <f t="shared" si="60"/>
        <v>1454</v>
      </c>
      <c r="X327" s="26">
        <v>1992</v>
      </c>
      <c r="Y327" s="26" t="b">
        <f>IFERROR(VLOOKUP(A327,'Calculs FA (auto)'!A:O,15,0),FALSE)</f>
        <v>0</v>
      </c>
      <c r="Z327" s="26">
        <f>IFERROR(VLOOKUP(A327,'Evaluations (formulaire)'!A:M,9,0),0)</f>
        <v>0</v>
      </c>
      <c r="AA327" s="135" t="b">
        <v>0</v>
      </c>
      <c r="AB327" s="135" t="b">
        <v>1</v>
      </c>
      <c r="AC327" s="135" t="b">
        <f t="shared" si="61"/>
        <v>0</v>
      </c>
      <c r="AD327" s="135" t="b">
        <f t="shared" si="62"/>
        <v>1</v>
      </c>
      <c r="AE327" s="135" t="b">
        <f t="shared" si="63"/>
        <v>0</v>
      </c>
      <c r="AF327" s="135" t="b">
        <f>AND(AC327,$V327&lt;=Synthèse!$B$44)</f>
        <v>0</v>
      </c>
      <c r="AG327" s="135" t="b">
        <f>AND(AD327,$V327&lt;=Synthèse!$B$44)</f>
        <v>0</v>
      </c>
      <c r="AH327" s="135" t="b">
        <f>AND(AE327,$V327&lt;=Synthèse!$B$44)</f>
        <v>0</v>
      </c>
      <c r="AI327" s="137" t="b">
        <v>1</v>
      </c>
      <c r="AJ327" s="137" t="b">
        <v>0</v>
      </c>
      <c r="AK327" s="137" t="b">
        <f t="shared" si="64"/>
        <v>1</v>
      </c>
      <c r="AL327" s="137" t="b">
        <f t="shared" si="65"/>
        <v>0</v>
      </c>
      <c r="AM327" s="137" t="b">
        <f>AND(AK327,$V327&lt;=Synthèse!$B$44)</f>
        <v>0</v>
      </c>
      <c r="AN327" s="137" t="b">
        <f>AND(AL327,$V327&lt;=Synthèse!$B$44)</f>
        <v>0</v>
      </c>
    </row>
    <row r="328" spans="1:40">
      <c r="A328" s="17">
        <v>268187</v>
      </c>
      <c r="B328" t="str">
        <f ca="1">VLOOKUP(A328,'Fichier FI (en entrée)'!B:AH,3,0)</f>
        <v>VZQDTSYVUS</v>
      </c>
      <c r="C328">
        <f t="shared" si="55"/>
        <v>843</v>
      </c>
      <c r="D328">
        <f t="shared" si="56"/>
        <v>11.47</v>
      </c>
      <c r="E328" s="14" t="str">
        <f>VLOOKUP(A328,'Fichier FI (en entrée)'!B:AH,2,0)</f>
        <v>EV</v>
      </c>
      <c r="F328" s="14" t="b">
        <f t="shared" si="57"/>
        <v>1</v>
      </c>
      <c r="G328" s="14" t="b">
        <f>IFERROR(VLOOKUP(A328,'Calculs FA (auto)'!A:F,6,0),FALSE)</f>
        <v>0</v>
      </c>
      <c r="H328" s="14" t="b">
        <f t="shared" si="58"/>
        <v>0</v>
      </c>
      <c r="I328" s="16">
        <f>IFERROR(VLOOKUP(A328,'Moyennes FI (en entrée)'!B:N,7,0),"")</f>
        <v>9.4700000000000006</v>
      </c>
      <c r="J328" s="16">
        <f>IFERROR(VLOOKUP(VLOOKUP(A328,'Fichier FI (en entrée)'!B:AH,33,0),Modificateurs!A$2:B$5,2,0),0)</f>
        <v>1</v>
      </c>
      <c r="K328" s="16">
        <f>IFERROR(VLOOKUP(VLOOKUP(A328,'Redoub FI (en entrée)'!B:N,7,0),Modificateurs!A$8:B$11,2,0),0)</f>
        <v>0</v>
      </c>
      <c r="L328" s="16">
        <f>IFERROR(VLOOKUP(M328,Modificateurs!D$1:E$94,2,0),0)</f>
        <v>1</v>
      </c>
      <c r="M328" t="str">
        <f>VLOOKUP(A328,'Fichier FI (en entrée)'!B:AH,16,0)&amp;" "&amp;VLOOKUP(A328,'Fichier FI (en entrée)'!B:AH,20,0)&amp;" "&amp;VLOOKUP(A328,'Fichier FI (en entrée)'!B:AH,27,0)&amp;" "&amp;VLOOKUP(A328,'Fichier FI (en entrée)'!B:AH,29,0)</f>
        <v xml:space="preserve">S Sciences de la vie et de la terre  </v>
      </c>
      <c r="N328" t="str">
        <f>VLOOKUP(A328,'Fichier FI (en entrée)'!B:AH,8,0)</f>
        <v>En Terminale</v>
      </c>
      <c r="O328" t="b">
        <f>AND(C328&gt;Synthèse!B$8,C328&lt;Synthèse!B$10,NOT(Y328))</f>
        <v>1</v>
      </c>
      <c r="Q328" s="60">
        <f>ROUNDUP(C328/(Synthèse!$B$4+Synthèse!$B$1)*8,0)</f>
        <v>4</v>
      </c>
      <c r="R328" s="60">
        <f>IFERROR(VLOOKUP(A328,'Evaluations (formulaire)'!A:P,6,0)+VLOOKUP(A328,'Evaluations (formulaire)'!A:P,7,0),0)</f>
        <v>0</v>
      </c>
      <c r="S328" s="60">
        <f>IFERROR(VLOOKUP(A328,'Evaluations (formulaire)'!A:P,8,0),0)</f>
        <v>0</v>
      </c>
      <c r="T328" s="60">
        <f>IF(AND(ISBLANK(P328),Q328&lt;=2),Synthèse!$B$41,IF(AND(ISBLANK(P328),Q328&gt;=7),Synthèse!$C$41,R328+S328))</f>
        <v>0</v>
      </c>
      <c r="U328" s="60">
        <f t="shared" si="59"/>
        <v>11.47</v>
      </c>
      <c r="V328" s="60">
        <f t="shared" si="60"/>
        <v>843</v>
      </c>
      <c r="X328" s="26">
        <v>1615</v>
      </c>
      <c r="Y328" s="26" t="b">
        <f>IFERROR(VLOOKUP(A328,'Calculs FA (auto)'!A:O,15,0),FALSE)</f>
        <v>0</v>
      </c>
      <c r="Z328" s="26">
        <f>IFERROR(VLOOKUP(A328,'Evaluations (formulaire)'!A:M,9,0),0)</f>
        <v>0</v>
      </c>
      <c r="AA328" s="135" t="b">
        <v>1</v>
      </c>
      <c r="AB328" s="135" t="b">
        <v>0</v>
      </c>
      <c r="AC328" s="135" t="b">
        <f t="shared" si="61"/>
        <v>1</v>
      </c>
      <c r="AD328" s="135" t="b">
        <f t="shared" si="62"/>
        <v>0</v>
      </c>
      <c r="AE328" s="135" t="b">
        <f t="shared" si="63"/>
        <v>0</v>
      </c>
      <c r="AF328" s="135" t="b">
        <f>AND(AC328,$V328&lt;=Synthèse!$B$44)</f>
        <v>0</v>
      </c>
      <c r="AG328" s="135" t="b">
        <f>AND(AD328,$V328&lt;=Synthèse!$B$44)</f>
        <v>0</v>
      </c>
      <c r="AH328" s="135" t="b">
        <f>AND(AE328,$V328&lt;=Synthèse!$B$44)</f>
        <v>0</v>
      </c>
      <c r="AI328" s="137" t="b">
        <v>0</v>
      </c>
      <c r="AJ328" s="137" t="b">
        <v>1</v>
      </c>
      <c r="AK328" s="137" t="b">
        <f t="shared" si="64"/>
        <v>0</v>
      </c>
      <c r="AL328" s="137" t="b">
        <f t="shared" si="65"/>
        <v>1</v>
      </c>
      <c r="AM328" s="137" t="b">
        <f>AND(AK328,$V328&lt;=Synthèse!$B$44)</f>
        <v>0</v>
      </c>
      <c r="AN328" s="137" t="b">
        <f>AND(AL328,$V328&lt;=Synthèse!$B$44)</f>
        <v>0</v>
      </c>
    </row>
    <row r="329" spans="1:40">
      <c r="A329" s="17">
        <v>268210</v>
      </c>
      <c r="B329" t="str">
        <f ca="1">VLOOKUP(A329,'Fichier FI (en entrée)'!B:AH,3,0)</f>
        <v>XBVOGVYMVL</v>
      </c>
      <c r="C329">
        <f t="shared" si="55"/>
        <v>670</v>
      </c>
      <c r="D329">
        <f t="shared" si="56"/>
        <v>12.41</v>
      </c>
      <c r="E329" s="14" t="str">
        <f>VLOOKUP(A329,'Fichier FI (en entrée)'!B:AH,2,0)</f>
        <v>EV</v>
      </c>
      <c r="F329" s="14" t="b">
        <f t="shared" si="57"/>
        <v>1</v>
      </c>
      <c r="G329" s="14" t="b">
        <f>IFERROR(VLOOKUP(A329,'Calculs FA (auto)'!A:F,6,0),FALSE)</f>
        <v>0</v>
      </c>
      <c r="H329" s="14" t="b">
        <f t="shared" si="58"/>
        <v>0</v>
      </c>
      <c r="I329" s="16">
        <f>IFERROR(VLOOKUP(A329,'Moyennes FI (en entrée)'!B:N,7,0),"")</f>
        <v>9.41</v>
      </c>
      <c r="J329" s="16">
        <f>IFERROR(VLOOKUP(VLOOKUP(A329,'Fichier FI (en entrée)'!B:AH,33,0),Modificateurs!A$2:B$5,2,0),0)</f>
        <v>1</v>
      </c>
      <c r="K329" s="16">
        <f>IFERROR(VLOOKUP(VLOOKUP(A329,'Redoub FI (en entrée)'!B:N,7,0),Modificateurs!A$8:B$11,2,0),0)</f>
        <v>0</v>
      </c>
      <c r="L329" s="16">
        <f>IFERROR(VLOOKUP(M329,Modificateurs!D$1:E$94,2,0),0)</f>
        <v>2</v>
      </c>
      <c r="M329" t="str">
        <f>VLOOKUP(A329,'Fichier FI (en entrée)'!B:AH,16,0)&amp;" "&amp;VLOOKUP(A329,'Fichier FI (en entrée)'!B:AH,20,0)&amp;" "&amp;VLOOKUP(A329,'Fichier FI (en entrée)'!B:AH,27,0)&amp;" "&amp;VLOOKUP(A329,'Fichier FI (en entrée)'!B:AH,29,0)</f>
        <v xml:space="preserve">S Mathématiques  </v>
      </c>
      <c r="N329" t="str">
        <f>VLOOKUP(A329,'Fichier FI (en entrée)'!B:AH,8,0)</f>
        <v>En Terminale</v>
      </c>
      <c r="O329" t="b">
        <f>AND(C329&gt;Synthèse!B$8,C329&lt;Synthèse!B$10,NOT(Y329))</f>
        <v>1</v>
      </c>
      <c r="Q329" s="60">
        <f>ROUNDUP(C329/(Synthèse!$B$4+Synthèse!$B$1)*8,0)</f>
        <v>4</v>
      </c>
      <c r="R329" s="60">
        <f>IFERROR(VLOOKUP(A329,'Evaluations (formulaire)'!A:P,6,0)+VLOOKUP(A329,'Evaluations (formulaire)'!A:P,7,0),0)</f>
        <v>0</v>
      </c>
      <c r="S329" s="60">
        <f>IFERROR(VLOOKUP(A329,'Evaluations (formulaire)'!A:P,8,0),0)</f>
        <v>0</v>
      </c>
      <c r="T329" s="60">
        <f>IF(AND(ISBLANK(P329),Q329&lt;=2),Synthèse!$B$41,IF(AND(ISBLANK(P329),Q329&gt;=7),Synthèse!$C$41,R329+S329))</f>
        <v>0</v>
      </c>
      <c r="U329" s="60">
        <f t="shared" si="59"/>
        <v>12.41</v>
      </c>
      <c r="V329" s="60">
        <f t="shared" si="60"/>
        <v>670</v>
      </c>
      <c r="X329" s="26">
        <v>1652</v>
      </c>
      <c r="Y329" s="26" t="b">
        <f>IFERROR(VLOOKUP(A329,'Calculs FA (auto)'!A:O,15,0),FALSE)</f>
        <v>0</v>
      </c>
      <c r="Z329" s="26">
        <f>IFERROR(VLOOKUP(A329,'Evaluations (formulaire)'!A:M,9,0),0)</f>
        <v>0</v>
      </c>
      <c r="AA329" s="135" t="b">
        <v>1</v>
      </c>
      <c r="AB329" s="135" t="b">
        <v>0</v>
      </c>
      <c r="AC329" s="135" t="b">
        <f t="shared" si="61"/>
        <v>1</v>
      </c>
      <c r="AD329" s="135" t="b">
        <f t="shared" si="62"/>
        <v>0</v>
      </c>
      <c r="AE329" s="135" t="b">
        <f t="shared" si="63"/>
        <v>0</v>
      </c>
      <c r="AF329" s="135" t="b">
        <f>AND(AC329,$V329&lt;=Synthèse!$B$44)</f>
        <v>0</v>
      </c>
      <c r="AG329" s="135" t="b">
        <f>AND(AD329,$V329&lt;=Synthèse!$B$44)</f>
        <v>0</v>
      </c>
      <c r="AH329" s="135" t="b">
        <f>AND(AE329,$V329&lt;=Synthèse!$B$44)</f>
        <v>0</v>
      </c>
      <c r="AI329" s="137" t="b">
        <v>0</v>
      </c>
      <c r="AJ329" s="137" t="b">
        <v>0</v>
      </c>
      <c r="AK329" s="137" t="b">
        <f t="shared" si="64"/>
        <v>0</v>
      </c>
      <c r="AL329" s="137" t="b">
        <f t="shared" si="65"/>
        <v>0</v>
      </c>
      <c r="AM329" s="137" t="b">
        <f>AND(AK329,$V329&lt;=Synthèse!$B$44)</f>
        <v>0</v>
      </c>
      <c r="AN329" s="137" t="b">
        <f>AND(AL329,$V329&lt;=Synthèse!$B$44)</f>
        <v>0</v>
      </c>
    </row>
    <row r="330" spans="1:40">
      <c r="A330" s="17">
        <v>268211</v>
      </c>
      <c r="B330" t="str">
        <f ca="1">VLOOKUP(A330,'Fichier FI (en entrée)'!B:AH,3,0)</f>
        <v>IIRRTXCDIT</v>
      </c>
      <c r="C330">
        <f t="shared" si="55"/>
        <v>1317</v>
      </c>
      <c r="D330">
        <f t="shared" si="56"/>
        <v>5.35</v>
      </c>
      <c r="E330" s="14" t="str">
        <f>VLOOKUP(A330,'Fichier FI (en entrée)'!B:AH,2,0)</f>
        <v>EV</v>
      </c>
      <c r="F330" s="14" t="b">
        <f t="shared" si="57"/>
        <v>1</v>
      </c>
      <c r="G330" s="14" t="b">
        <f>IFERROR(VLOOKUP(A330,'Calculs FA (auto)'!A:F,6,0),FALSE)</f>
        <v>1</v>
      </c>
      <c r="H330" s="14" t="b">
        <f t="shared" si="58"/>
        <v>1</v>
      </c>
      <c r="I330" s="16">
        <f>IFERROR(VLOOKUP(A330,'Moyennes FI (en entrée)'!B:N,7,0),"")</f>
        <v>7.35</v>
      </c>
      <c r="J330" s="16">
        <f>IFERROR(VLOOKUP(VLOOKUP(A330,'Fichier FI (en entrée)'!B:AH,33,0),Modificateurs!A$2:B$5,2,0),0)</f>
        <v>-3</v>
      </c>
      <c r="K330" s="16">
        <f>IFERROR(VLOOKUP(VLOOKUP(A330,'Redoub FI (en entrée)'!B:N,7,0),Modificateurs!A$8:B$11,2,0),0)</f>
        <v>0</v>
      </c>
      <c r="L330" s="16">
        <f>IFERROR(VLOOKUP(M330,Modificateurs!D$1:E$94,2,0),0)</f>
        <v>1</v>
      </c>
      <c r="M330" t="str">
        <f>VLOOKUP(A330,'Fichier FI (en entrée)'!B:AH,16,0)&amp;" "&amp;VLOOKUP(A330,'Fichier FI (en entrée)'!B:AH,20,0)&amp;" "&amp;VLOOKUP(A330,'Fichier FI (en entrée)'!B:AH,27,0)&amp;" "&amp;VLOOKUP(A330,'Fichier FI (en entrée)'!B:AH,29,0)</f>
        <v xml:space="preserve">S Sciences de la vie et de la terre  </v>
      </c>
      <c r="N330" t="str">
        <f>VLOOKUP(A330,'Fichier FI (en entrée)'!B:AH,8,0)</f>
        <v>En Terminale</v>
      </c>
      <c r="O330" t="b">
        <f>AND(C330&gt;Synthèse!B$8,C330&lt;Synthèse!B$10,NOT(Y330))</f>
        <v>0</v>
      </c>
      <c r="P330" s="17" t="s">
        <v>2260</v>
      </c>
      <c r="Q330" s="60">
        <f>ROUNDUP(C330/(Synthèse!$B$4+Synthèse!$B$1)*8,0)</f>
        <v>7</v>
      </c>
      <c r="R330" s="60">
        <f>IFERROR(VLOOKUP(A330,'Evaluations (formulaire)'!A:P,6,0)+VLOOKUP(A330,'Evaluations (formulaire)'!A:P,7,0),0)</f>
        <v>0</v>
      </c>
      <c r="S330" s="60">
        <f>IFERROR(VLOOKUP(A330,'Evaluations (formulaire)'!A:P,8,0),0)</f>
        <v>0</v>
      </c>
      <c r="T330" s="60">
        <f>IF(AND(ISBLANK(P330),Q330&lt;=2),Synthèse!$B$41,IF(AND(ISBLANK(P330),Q330&gt;=7),Synthèse!$C$41,R330+S330))</f>
        <v>0</v>
      </c>
      <c r="U330" s="60">
        <f t="shared" si="59"/>
        <v>5.35</v>
      </c>
      <c r="V330" s="60">
        <f t="shared" si="60"/>
        <v>1318</v>
      </c>
      <c r="X330" s="26">
        <v>1608</v>
      </c>
      <c r="Y330" s="26" t="b">
        <f>IFERROR(VLOOKUP(A330,'Calculs FA (auto)'!A:O,15,0),FALSE)</f>
        <v>1</v>
      </c>
      <c r="Z330" s="26">
        <f>IFERROR(VLOOKUP(A330,'Evaluations (formulaire)'!A:M,9,0),0)</f>
        <v>0</v>
      </c>
      <c r="AA330" s="135" t="b">
        <v>1</v>
      </c>
      <c r="AB330" s="135" t="b">
        <v>0</v>
      </c>
      <c r="AC330" s="135" t="b">
        <f t="shared" si="61"/>
        <v>1</v>
      </c>
      <c r="AD330" s="135" t="b">
        <f t="shared" si="62"/>
        <v>0</v>
      </c>
      <c r="AE330" s="135" t="b">
        <f t="shared" si="63"/>
        <v>0</v>
      </c>
      <c r="AF330" s="135" t="b">
        <f>AND(AC330,$V330&lt;=Synthèse!$B$44)</f>
        <v>0</v>
      </c>
      <c r="AG330" s="135" t="b">
        <f>AND(AD330,$V330&lt;=Synthèse!$B$44)</f>
        <v>0</v>
      </c>
      <c r="AH330" s="135" t="b">
        <f>AND(AE330,$V330&lt;=Synthèse!$B$44)</f>
        <v>0</v>
      </c>
      <c r="AI330" s="137" t="b">
        <v>0</v>
      </c>
      <c r="AJ330" s="137" t="b">
        <v>0</v>
      </c>
      <c r="AK330" s="137" t="b">
        <f t="shared" si="64"/>
        <v>0</v>
      </c>
      <c r="AL330" s="137" t="b">
        <f t="shared" si="65"/>
        <v>0</v>
      </c>
      <c r="AM330" s="137" t="b">
        <f>AND(AK330,$V330&lt;=Synthèse!$B$44)</f>
        <v>0</v>
      </c>
      <c r="AN330" s="137" t="b">
        <f>AND(AL330,$V330&lt;=Synthèse!$B$44)</f>
        <v>0</v>
      </c>
    </row>
    <row r="331" spans="1:40">
      <c r="A331" s="17">
        <v>268227</v>
      </c>
      <c r="B331" t="str">
        <f ca="1">VLOOKUP(A331,'Fichier FI (en entrée)'!B:AH,3,0)</f>
        <v>UIHSTUVHEP</v>
      </c>
      <c r="C331">
        <f t="shared" si="55"/>
        <v>6</v>
      </c>
      <c r="D331">
        <f t="shared" si="56"/>
        <v>19.93</v>
      </c>
      <c r="E331" s="14" t="str">
        <f>VLOOKUP(A331,'Fichier FI (en entrée)'!B:AH,2,0)</f>
        <v>EV</v>
      </c>
      <c r="F331" s="14" t="b">
        <f t="shared" si="57"/>
        <v>1</v>
      </c>
      <c r="G331" s="14" t="b">
        <f>IFERROR(VLOOKUP(A331,'Calculs FA (auto)'!A:F,6,0),FALSE)</f>
        <v>0</v>
      </c>
      <c r="H331" s="14" t="b">
        <f t="shared" si="58"/>
        <v>0</v>
      </c>
      <c r="I331" s="16">
        <f>IFERROR(VLOOKUP(A331,'Moyennes FI (en entrée)'!B:N,7,0),"")</f>
        <v>14.93</v>
      </c>
      <c r="J331" s="16">
        <f>IFERROR(VLOOKUP(VLOOKUP(A331,'Fichier FI (en entrée)'!B:AH,33,0),Modificateurs!A$2:B$5,2,0),0)</f>
        <v>3</v>
      </c>
      <c r="K331" s="16">
        <f>IFERROR(VLOOKUP(VLOOKUP(A331,'Redoub FI (en entrée)'!B:N,7,0),Modificateurs!A$8:B$11,2,0),0)</f>
        <v>0</v>
      </c>
      <c r="L331" s="16">
        <f>IFERROR(VLOOKUP(M331,Modificateurs!D$1:E$94,2,0),0)</f>
        <v>2</v>
      </c>
      <c r="M331" t="str">
        <f>VLOOKUP(A331,'Fichier FI (en entrée)'!B:AH,16,0)&amp;" "&amp;VLOOKUP(A331,'Fichier FI (en entrée)'!B:AH,20,0)&amp;" "&amp;VLOOKUP(A331,'Fichier FI (en entrée)'!B:AH,27,0)&amp;" "&amp;VLOOKUP(A331,'Fichier FI (en entrée)'!B:AH,29,0)</f>
        <v xml:space="preserve">S Mathématiques  </v>
      </c>
      <c r="N331" t="str">
        <f>VLOOKUP(A331,'Fichier FI (en entrée)'!B:AH,8,0)</f>
        <v>En Terminale</v>
      </c>
      <c r="O331" t="b">
        <f>AND(C331&gt;Synthèse!B$8,C331&lt;Synthèse!B$10,NOT(Y331))</f>
        <v>0</v>
      </c>
      <c r="Q331" s="60">
        <f>ROUNDUP(C331/(Synthèse!$B$4+Synthèse!$B$1)*8,0)</f>
        <v>1</v>
      </c>
      <c r="R331" s="60">
        <f>IFERROR(VLOOKUP(A331,'Evaluations (formulaire)'!A:P,6,0)+VLOOKUP(A331,'Evaluations (formulaire)'!A:P,7,0),0)</f>
        <v>0</v>
      </c>
      <c r="S331" s="60">
        <f>IFERROR(VLOOKUP(A331,'Evaluations (formulaire)'!A:P,8,0),0)</f>
        <v>0</v>
      </c>
      <c r="T331" s="60">
        <f>IF(AND(ISBLANK(P331),Q331&lt;=2),Synthèse!$B$41,IF(AND(ISBLANK(P331),Q331&gt;=7),Synthèse!$C$41,R331+S331))</f>
        <v>4.6511627906976744E-3</v>
      </c>
      <c r="U331" s="60">
        <f t="shared" si="59"/>
        <v>19.934651162790697</v>
      </c>
      <c r="V331" s="60">
        <f t="shared" si="60"/>
        <v>6</v>
      </c>
      <c r="X331" s="26">
        <v>967</v>
      </c>
      <c r="Y331" s="26" t="b">
        <f>IFERROR(VLOOKUP(A331,'Calculs FA (auto)'!A:O,15,0),FALSE)</f>
        <v>0</v>
      </c>
      <c r="Z331" s="26">
        <f>IFERROR(VLOOKUP(A331,'Evaluations (formulaire)'!A:M,9,0),0)</f>
        <v>0</v>
      </c>
      <c r="AA331" s="135" t="b">
        <v>1</v>
      </c>
      <c r="AB331" s="135" t="b">
        <v>0</v>
      </c>
      <c r="AC331" s="135" t="b">
        <f t="shared" si="61"/>
        <v>1</v>
      </c>
      <c r="AD331" s="135" t="b">
        <f t="shared" si="62"/>
        <v>0</v>
      </c>
      <c r="AE331" s="135" t="b">
        <f t="shared" si="63"/>
        <v>0</v>
      </c>
      <c r="AF331" s="135" t="b">
        <f>AND(AC331,$V331&lt;=Synthèse!$B$44)</f>
        <v>1</v>
      </c>
      <c r="AG331" s="135" t="b">
        <f>AND(AD331,$V331&lt;=Synthèse!$B$44)</f>
        <v>0</v>
      </c>
      <c r="AH331" s="135" t="b">
        <f>AND(AE331,$V331&lt;=Synthèse!$B$44)</f>
        <v>0</v>
      </c>
      <c r="AI331" s="137" t="b">
        <v>0</v>
      </c>
      <c r="AJ331" s="137" t="b">
        <v>1</v>
      </c>
      <c r="AK331" s="137" t="b">
        <f t="shared" si="64"/>
        <v>0</v>
      </c>
      <c r="AL331" s="137" t="b">
        <f t="shared" si="65"/>
        <v>1</v>
      </c>
      <c r="AM331" s="137" t="b">
        <f>AND(AK331,$V331&lt;=Synthèse!$B$44)</f>
        <v>0</v>
      </c>
      <c r="AN331" s="137" t="b">
        <f>AND(AL331,$V331&lt;=Synthèse!$B$44)</f>
        <v>1</v>
      </c>
    </row>
    <row r="332" spans="1:40">
      <c r="A332" s="17">
        <v>268229</v>
      </c>
      <c r="B332" t="str">
        <f ca="1">VLOOKUP(A332,'Fichier FI (en entrée)'!B:AH,3,0)</f>
        <v>IGZGGVPCZO</v>
      </c>
      <c r="C332">
        <f t="shared" si="55"/>
        <v>414</v>
      </c>
      <c r="D332">
        <f t="shared" si="56"/>
        <v>14</v>
      </c>
      <c r="E332" s="14" t="str">
        <f>VLOOKUP(A332,'Fichier FI (en entrée)'!B:AH,2,0)</f>
        <v>EV</v>
      </c>
      <c r="F332" s="14" t="b">
        <f t="shared" si="57"/>
        <v>1</v>
      </c>
      <c r="G332" s="14" t="b">
        <f>IFERROR(VLOOKUP(A332,'Calculs FA (auto)'!A:F,6,0),FALSE)</f>
        <v>0</v>
      </c>
      <c r="H332" s="14" t="b">
        <f t="shared" si="58"/>
        <v>0</v>
      </c>
      <c r="I332" s="16">
        <f>IFERROR(VLOOKUP(A332,'Moyennes FI (en entrée)'!B:N,7,0),"")</f>
        <v>12</v>
      </c>
      <c r="J332" s="16">
        <f>IFERROR(VLOOKUP(VLOOKUP(A332,'Fichier FI (en entrée)'!B:AH,33,0),Modificateurs!A$2:B$5,2,0),0)</f>
        <v>1</v>
      </c>
      <c r="K332" s="16">
        <f>IFERROR(VLOOKUP(VLOOKUP(A332,'Redoub FI (en entrée)'!B:N,7,0),Modificateurs!A$8:B$11,2,0),0)</f>
        <v>0</v>
      </c>
      <c r="L332" s="16">
        <f>IFERROR(VLOOKUP(M332,Modificateurs!D$1:E$94,2,0),0)</f>
        <v>1</v>
      </c>
      <c r="M332" t="str">
        <f>VLOOKUP(A332,'Fichier FI (en entrée)'!B:AH,16,0)&amp;" "&amp;VLOOKUP(A332,'Fichier FI (en entrée)'!B:AH,20,0)&amp;" "&amp;VLOOKUP(A332,'Fichier FI (en entrée)'!B:AH,27,0)&amp;" "&amp;VLOOKUP(A332,'Fichier FI (en entrée)'!B:AH,29,0)</f>
        <v xml:space="preserve">S Sciences de la vie et de la terre  </v>
      </c>
      <c r="N332" t="str">
        <f>VLOOKUP(A332,'Fichier FI (en entrée)'!B:AH,8,0)</f>
        <v>En Terminale</v>
      </c>
      <c r="O332" t="b">
        <f>AND(C332&gt;Synthèse!B$8,C332&lt;Synthèse!B$10,NOT(Y332))</f>
        <v>0</v>
      </c>
      <c r="P332" s="17" t="s">
        <v>2265</v>
      </c>
      <c r="Q332" s="60">
        <f>ROUNDUP(C332/(Synthèse!$B$4+Synthèse!$B$1)*8,0)</f>
        <v>2</v>
      </c>
      <c r="R332" s="60">
        <f>IFERROR(VLOOKUP(A332,'Evaluations (formulaire)'!A:P,6,0)+VLOOKUP(A332,'Evaluations (formulaire)'!A:P,7,0),0)</f>
        <v>0</v>
      </c>
      <c r="S332" s="60">
        <f>IFERROR(VLOOKUP(A332,'Evaluations (formulaire)'!A:P,8,0),0)</f>
        <v>0</v>
      </c>
      <c r="T332" s="60">
        <f>IF(AND(ISBLANK(P332),Q332&lt;=2),Synthèse!$B$41,IF(AND(ISBLANK(P332),Q332&gt;=7),Synthèse!$C$41,R332+S332))</f>
        <v>0</v>
      </c>
      <c r="U332" s="60">
        <f t="shared" si="59"/>
        <v>14</v>
      </c>
      <c r="V332" s="60">
        <f t="shared" si="60"/>
        <v>414</v>
      </c>
      <c r="X332" s="26">
        <v>1621</v>
      </c>
      <c r="Y332" s="26" t="b">
        <f>IFERROR(VLOOKUP(A332,'Calculs FA (auto)'!A:O,15,0),FALSE)</f>
        <v>0</v>
      </c>
      <c r="Z332" s="26">
        <f>IFERROR(VLOOKUP(A332,'Evaluations (formulaire)'!A:M,9,0),0)</f>
        <v>0</v>
      </c>
      <c r="AA332" s="135" t="b">
        <v>1</v>
      </c>
      <c r="AB332" s="135" t="b">
        <v>0</v>
      </c>
      <c r="AC332" s="135" t="b">
        <f t="shared" si="61"/>
        <v>1</v>
      </c>
      <c r="AD332" s="135" t="b">
        <f t="shared" si="62"/>
        <v>0</v>
      </c>
      <c r="AE332" s="135" t="b">
        <f t="shared" si="63"/>
        <v>0</v>
      </c>
      <c r="AF332" s="135" t="b">
        <f>AND(AC332,$V332&lt;=Synthèse!$B$44)</f>
        <v>1</v>
      </c>
      <c r="AG332" s="135" t="b">
        <f>AND(AD332,$V332&lt;=Synthèse!$B$44)</f>
        <v>0</v>
      </c>
      <c r="AH332" s="135" t="b">
        <f>AND(AE332,$V332&lt;=Synthèse!$B$44)</f>
        <v>0</v>
      </c>
      <c r="AI332" s="137" t="b">
        <v>0</v>
      </c>
      <c r="AJ332" s="137" t="b">
        <v>1</v>
      </c>
      <c r="AK332" s="137" t="b">
        <f t="shared" si="64"/>
        <v>0</v>
      </c>
      <c r="AL332" s="137" t="b">
        <f t="shared" si="65"/>
        <v>1</v>
      </c>
      <c r="AM332" s="137" t="b">
        <f>AND(AK332,$V332&lt;=Synthèse!$B$44)</f>
        <v>0</v>
      </c>
      <c r="AN332" s="137" t="b">
        <f>AND(AL332,$V332&lt;=Synthèse!$B$44)</f>
        <v>1</v>
      </c>
    </row>
    <row r="333" spans="1:40">
      <c r="A333" s="17">
        <v>268244</v>
      </c>
      <c r="B333" t="str">
        <f ca="1">VLOOKUP(A333,'Fichier FI (en entrée)'!B:AH,3,0)</f>
        <v>EOOXYDTCXR</v>
      </c>
      <c r="C333">
        <f t="shared" si="55"/>
        <v>1143</v>
      </c>
      <c r="D333">
        <f t="shared" si="56"/>
        <v>8.6999999999999993</v>
      </c>
      <c r="E333" s="14" t="str">
        <f>VLOOKUP(A333,'Fichier FI (en entrée)'!B:AH,2,0)</f>
        <v>EV</v>
      </c>
      <c r="F333" s="14" t="b">
        <f t="shared" si="57"/>
        <v>1</v>
      </c>
      <c r="G333" s="14" t="b">
        <f>IFERROR(VLOOKUP(A333,'Calculs FA (auto)'!A:F,6,0),FALSE)</f>
        <v>1</v>
      </c>
      <c r="H333" s="14" t="b">
        <f t="shared" si="58"/>
        <v>1</v>
      </c>
      <c r="I333" s="16">
        <f>IFERROR(VLOOKUP(A333,'Moyennes FI (en entrée)'!B:N,7,0),"")</f>
        <v>9.6999999999999993</v>
      </c>
      <c r="J333" s="16">
        <f>IFERROR(VLOOKUP(VLOOKUP(A333,'Fichier FI (en entrée)'!B:AH,33,0),Modificateurs!A$2:B$5,2,0),0)</f>
        <v>-3</v>
      </c>
      <c r="K333" s="16">
        <f>IFERROR(VLOOKUP(VLOOKUP(A333,'Redoub FI (en entrée)'!B:N,7,0),Modificateurs!A$8:B$11,2,0),0)</f>
        <v>0</v>
      </c>
      <c r="L333" s="16">
        <f>IFERROR(VLOOKUP(M333,Modificateurs!D$1:E$94,2,0),0)</f>
        <v>2</v>
      </c>
      <c r="M333" t="str">
        <f>VLOOKUP(A333,'Fichier FI (en entrée)'!B:AH,16,0)&amp;" "&amp;VLOOKUP(A333,'Fichier FI (en entrée)'!B:AH,20,0)&amp;" "&amp;VLOOKUP(A333,'Fichier FI (en entrée)'!B:AH,27,0)&amp;" "&amp;VLOOKUP(A333,'Fichier FI (en entrée)'!B:AH,29,0)</f>
        <v xml:space="preserve">S Mathématiques  </v>
      </c>
      <c r="N333" t="str">
        <f>VLOOKUP(A333,'Fichier FI (en entrée)'!B:AH,8,0)</f>
        <v>En Terminale</v>
      </c>
      <c r="O333" t="b">
        <f>AND(C333&gt;Synthèse!B$8,C333&lt;Synthèse!B$10,NOT(Y333))</f>
        <v>0</v>
      </c>
      <c r="Q333" s="60">
        <f>ROUNDUP(C333/(Synthèse!$B$4+Synthèse!$B$1)*8,0)</f>
        <v>6</v>
      </c>
      <c r="R333" s="60">
        <f>IFERROR(VLOOKUP(A333,'Evaluations (formulaire)'!A:P,6,0)+VLOOKUP(A333,'Evaluations (formulaire)'!A:P,7,0),0)</f>
        <v>0</v>
      </c>
      <c r="S333" s="60">
        <f>IFERROR(VLOOKUP(A333,'Evaluations (formulaire)'!A:P,8,0),0)</f>
        <v>0</v>
      </c>
      <c r="T333" s="60">
        <f>IF(AND(ISBLANK(P333),Q333&lt;=2),Synthèse!$B$41,IF(AND(ISBLANK(P333),Q333&gt;=7),Synthèse!$C$41,R333+S333))</f>
        <v>0</v>
      </c>
      <c r="U333" s="60">
        <f t="shared" si="59"/>
        <v>8.6999999999999993</v>
      </c>
      <c r="V333" s="60">
        <f t="shared" si="60"/>
        <v>1141</v>
      </c>
      <c r="X333" s="26">
        <v>1863</v>
      </c>
      <c r="Y333" s="26" t="b">
        <f>IFERROR(VLOOKUP(A333,'Calculs FA (auto)'!A:O,15,0),FALSE)</f>
        <v>1</v>
      </c>
      <c r="Z333" s="26">
        <f>IFERROR(VLOOKUP(A333,'Evaluations (formulaire)'!A:M,9,0),0)</f>
        <v>0</v>
      </c>
      <c r="AA333" s="135" t="b">
        <v>1</v>
      </c>
      <c r="AB333" s="135" t="b">
        <v>0</v>
      </c>
      <c r="AC333" s="135" t="b">
        <f t="shared" si="61"/>
        <v>1</v>
      </c>
      <c r="AD333" s="135" t="b">
        <f t="shared" si="62"/>
        <v>0</v>
      </c>
      <c r="AE333" s="135" t="b">
        <f t="shared" si="63"/>
        <v>0</v>
      </c>
      <c r="AF333" s="135" t="b">
        <f>AND(AC333,$V333&lt;=Synthèse!$B$44)</f>
        <v>0</v>
      </c>
      <c r="AG333" s="135" t="b">
        <f>AND(AD333,$V333&lt;=Synthèse!$B$44)</f>
        <v>0</v>
      </c>
      <c r="AH333" s="135" t="b">
        <f>AND(AE333,$V333&lt;=Synthèse!$B$44)</f>
        <v>0</v>
      </c>
      <c r="AI333" s="137" t="b">
        <v>0</v>
      </c>
      <c r="AJ333" s="137" t="b">
        <v>1</v>
      </c>
      <c r="AK333" s="137" t="b">
        <f t="shared" si="64"/>
        <v>0</v>
      </c>
      <c r="AL333" s="137" t="b">
        <f t="shared" si="65"/>
        <v>1</v>
      </c>
      <c r="AM333" s="137" t="b">
        <f>AND(AK333,$V333&lt;=Synthèse!$B$44)</f>
        <v>0</v>
      </c>
      <c r="AN333" s="137" t="b">
        <f>AND(AL333,$V333&lt;=Synthèse!$B$44)</f>
        <v>0</v>
      </c>
    </row>
    <row r="334" spans="1:40">
      <c r="A334" s="17">
        <v>268267</v>
      </c>
      <c r="B334" t="str">
        <f ca="1">VLOOKUP(A334,'Fichier FI (en entrée)'!B:AH,3,0)</f>
        <v>BFUMVGRRYV</v>
      </c>
      <c r="C334">
        <f t="shared" si="55"/>
        <v>1473</v>
      </c>
      <c r="D334">
        <f t="shared" si="56"/>
        <v>1.7599999999999998</v>
      </c>
      <c r="E334" s="14" t="str">
        <f>VLOOKUP(A334,'Fichier FI (en entrée)'!B:AH,2,0)</f>
        <v>EV</v>
      </c>
      <c r="F334" s="14" t="b">
        <f t="shared" si="57"/>
        <v>1</v>
      </c>
      <c r="G334" s="14" t="b">
        <f>IFERROR(VLOOKUP(A334,'Calculs FA (auto)'!A:F,6,0),FALSE)</f>
        <v>0</v>
      </c>
      <c r="H334" s="14" t="b">
        <f t="shared" si="58"/>
        <v>0</v>
      </c>
      <c r="I334" s="16">
        <f>IFERROR(VLOOKUP(A334,'Moyennes FI (en entrée)'!B:N,7,0),"")</f>
        <v>8.76</v>
      </c>
      <c r="J334" s="16">
        <f>IFERROR(VLOOKUP(VLOOKUP(A334,'Fichier FI (en entrée)'!B:AH,33,0),Modificateurs!A$2:B$5,2,0),0)</f>
        <v>1</v>
      </c>
      <c r="K334" s="16">
        <f>IFERROR(VLOOKUP(VLOOKUP(A334,'Redoub FI (en entrée)'!B:N,7,0),Modificateurs!A$8:B$11,2,0),0)</f>
        <v>0</v>
      </c>
      <c r="L334" s="16">
        <f>IFERROR(VLOOKUP(M334,Modificateurs!D$1:E$94,2,0),0)</f>
        <v>-8</v>
      </c>
      <c r="M334" t="str">
        <f>VLOOKUP(A334,'Fichier FI (en entrée)'!B:AH,16,0)&amp;" "&amp;VLOOKUP(A334,'Fichier FI (en entrée)'!B:AH,20,0)&amp;" "&amp;VLOOKUP(A334,'Fichier FI (en entrée)'!B:AH,27,0)&amp;" "&amp;VLOOKUP(A334,'Fichier FI (en entrée)'!B:AH,29,0)</f>
        <v xml:space="preserve">STMG Systèmes d'information et de gestion  </v>
      </c>
      <c r="N334" t="str">
        <f>VLOOKUP(A334,'Fichier FI (en entrée)'!B:AH,8,0)</f>
        <v>En Terminale</v>
      </c>
      <c r="O334" t="b">
        <f>AND(C334&gt;Synthèse!B$8,C334&lt;Synthèse!B$10,NOT(Y334))</f>
        <v>0</v>
      </c>
      <c r="Q334" s="60">
        <f>ROUNDUP(C334/(Synthèse!$B$4+Synthèse!$B$1)*8,0)</f>
        <v>7</v>
      </c>
      <c r="R334" s="60">
        <f>IFERROR(VLOOKUP(A334,'Evaluations (formulaire)'!A:P,6,0)+VLOOKUP(A334,'Evaluations (formulaire)'!A:P,7,0),0)</f>
        <v>0</v>
      </c>
      <c r="S334" s="60">
        <f>IFERROR(VLOOKUP(A334,'Evaluations (formulaire)'!A:P,8,0),0)</f>
        <v>0</v>
      </c>
      <c r="T334" s="60">
        <f>IF(AND(ISBLANK(P334),Q334&lt;=2),Synthèse!$B$41,IF(AND(ISBLANK(P334),Q334&gt;=7),Synthèse!$C$41,R334+S334))</f>
        <v>4.6296296296296294E-3</v>
      </c>
      <c r="U334" s="60">
        <f t="shared" si="59"/>
        <v>1.7646296296296293</v>
      </c>
      <c r="V334" s="60">
        <f t="shared" si="60"/>
        <v>1473</v>
      </c>
      <c r="X334" s="26">
        <v>1705</v>
      </c>
      <c r="Y334" s="26" t="b">
        <f>IFERROR(VLOOKUP(A334,'Calculs FA (auto)'!A:O,15,0),FALSE)</f>
        <v>0</v>
      </c>
      <c r="Z334" s="26">
        <f>IFERROR(VLOOKUP(A334,'Evaluations (formulaire)'!A:M,9,0),0)</f>
        <v>0</v>
      </c>
      <c r="AA334" s="135" t="b">
        <v>1</v>
      </c>
      <c r="AB334" s="135" t="b">
        <v>0</v>
      </c>
      <c r="AC334" s="135" t="b">
        <f t="shared" si="61"/>
        <v>1</v>
      </c>
      <c r="AD334" s="135" t="b">
        <f t="shared" si="62"/>
        <v>0</v>
      </c>
      <c r="AE334" s="135" t="b">
        <f t="shared" si="63"/>
        <v>0</v>
      </c>
      <c r="AF334" s="135" t="b">
        <f>AND(AC334,$V334&lt;=Synthèse!$B$44)</f>
        <v>0</v>
      </c>
      <c r="AG334" s="135" t="b">
        <f>AND(AD334,$V334&lt;=Synthèse!$B$44)</f>
        <v>0</v>
      </c>
      <c r="AH334" s="135" t="b">
        <f>AND(AE334,$V334&lt;=Synthèse!$B$44)</f>
        <v>0</v>
      </c>
      <c r="AI334" s="137" t="b">
        <v>0</v>
      </c>
      <c r="AJ334" s="137" t="b">
        <v>1</v>
      </c>
      <c r="AK334" s="137" t="b">
        <f t="shared" si="64"/>
        <v>0</v>
      </c>
      <c r="AL334" s="137" t="b">
        <f t="shared" si="65"/>
        <v>1</v>
      </c>
      <c r="AM334" s="137" t="b">
        <f>AND(AK334,$V334&lt;=Synthèse!$B$44)</f>
        <v>0</v>
      </c>
      <c r="AN334" s="137" t="b">
        <f>AND(AL334,$V334&lt;=Synthèse!$B$44)</f>
        <v>0</v>
      </c>
    </row>
    <row r="335" spans="1:40">
      <c r="A335" s="17">
        <v>268274</v>
      </c>
      <c r="B335" t="str">
        <f ca="1">VLOOKUP(A335,'Fichier FI (en entrée)'!B:AH,3,0)</f>
        <v>RAFAGUHKFB</v>
      </c>
      <c r="C335">
        <f t="shared" si="55"/>
        <v>1418</v>
      </c>
      <c r="D335">
        <f t="shared" si="56"/>
        <v>3.25</v>
      </c>
      <c r="E335" s="14" t="str">
        <f>VLOOKUP(A335,'Fichier FI (en entrée)'!B:AH,2,0)</f>
        <v>EV</v>
      </c>
      <c r="F335" s="14" t="b">
        <f t="shared" si="57"/>
        <v>1</v>
      </c>
      <c r="G335" s="14" t="b">
        <f>IFERROR(VLOOKUP(A335,'Calculs FA (auto)'!A:F,6,0),FALSE)</f>
        <v>0</v>
      </c>
      <c r="H335" s="14" t="b">
        <f t="shared" si="58"/>
        <v>0</v>
      </c>
      <c r="I335" s="16">
        <f>IFERROR(VLOOKUP(A335,'Moyennes FI (en entrée)'!B:N,7,0),"")</f>
        <v>9.25</v>
      </c>
      <c r="J335" s="16">
        <f>IFERROR(VLOOKUP(VLOOKUP(A335,'Fichier FI (en entrée)'!B:AH,33,0),Modificateurs!A$2:B$5,2,0),0)</f>
        <v>-3</v>
      </c>
      <c r="K335" s="16">
        <f>IFERROR(VLOOKUP(VLOOKUP(A335,'Redoub FI (en entrée)'!B:N,7,0),Modificateurs!A$8:B$11,2,0),0)</f>
        <v>0</v>
      </c>
      <c r="L335" s="16">
        <f>IFERROR(VLOOKUP(M335,Modificateurs!D$1:E$94,2,0),0)</f>
        <v>-3</v>
      </c>
      <c r="M335" t="str">
        <f>VLOOKUP(A335,'Fichier FI (en entrée)'!B:AH,16,0)&amp;" "&amp;VLOOKUP(A335,'Fichier FI (en entrée)'!B:AH,20,0)&amp;" "&amp;VLOOKUP(A335,'Fichier FI (en entrée)'!B:AH,27,0)&amp;" "&amp;VLOOKUP(A335,'Fichier FI (en entrée)'!B:AH,29,0)</f>
        <v xml:space="preserve">ES Mathématiques  </v>
      </c>
      <c r="N335" t="str">
        <f>VLOOKUP(A335,'Fichier FI (en entrée)'!B:AH,8,0)</f>
        <v>En Terminale</v>
      </c>
      <c r="O335" t="b">
        <f>AND(C335&gt;Synthèse!B$8,C335&lt;Synthèse!B$10,NOT(Y335))</f>
        <v>0</v>
      </c>
      <c r="P335" t="s">
        <v>2258</v>
      </c>
      <c r="Q335" s="60">
        <f>ROUNDUP(C335/(Synthèse!$B$4+Synthèse!$B$1)*8,0)</f>
        <v>7</v>
      </c>
      <c r="R335" s="60">
        <f>IFERROR(VLOOKUP(A335,'Evaluations (formulaire)'!A:P,6,0)+VLOOKUP(A335,'Evaluations (formulaire)'!A:P,7,0),0)</f>
        <v>0</v>
      </c>
      <c r="S335" s="60">
        <f>IFERROR(VLOOKUP(A335,'Evaluations (formulaire)'!A:P,8,0),0)</f>
        <v>0</v>
      </c>
      <c r="T335" s="60">
        <f>IF(AND(ISBLANK(P335),Q335&lt;=2),Synthèse!$B$41,IF(AND(ISBLANK(P335),Q335&gt;=7),Synthèse!$C$41,R335+S335))</f>
        <v>0</v>
      </c>
      <c r="U335" s="60">
        <f t="shared" si="59"/>
        <v>3.25</v>
      </c>
      <c r="V335" s="60">
        <f t="shared" si="60"/>
        <v>1418</v>
      </c>
      <c r="X335" s="26">
        <v>679</v>
      </c>
      <c r="Y335" s="26" t="b">
        <f>IFERROR(VLOOKUP(A335,'Calculs FA (auto)'!A:O,15,0),FALSE)</f>
        <v>0</v>
      </c>
      <c r="Z335" s="26">
        <f>IFERROR(VLOOKUP(A335,'Evaluations (formulaire)'!A:M,9,0),0)</f>
        <v>0</v>
      </c>
      <c r="AA335" s="135" t="b">
        <v>1</v>
      </c>
      <c r="AB335" s="135" t="b">
        <v>0</v>
      </c>
      <c r="AC335" s="135" t="b">
        <f t="shared" si="61"/>
        <v>1</v>
      </c>
      <c r="AD335" s="135" t="b">
        <f t="shared" si="62"/>
        <v>0</v>
      </c>
      <c r="AE335" s="135" t="b">
        <f t="shared" si="63"/>
        <v>0</v>
      </c>
      <c r="AF335" s="135" t="b">
        <f>AND(AC335,$V335&lt;=Synthèse!$B$44)</f>
        <v>0</v>
      </c>
      <c r="AG335" s="135" t="b">
        <f>AND(AD335,$V335&lt;=Synthèse!$B$44)</f>
        <v>0</v>
      </c>
      <c r="AH335" s="135" t="b">
        <f>AND(AE335,$V335&lt;=Synthèse!$B$44)</f>
        <v>0</v>
      </c>
      <c r="AI335" s="137" t="b">
        <v>0</v>
      </c>
      <c r="AJ335" s="137" t="b">
        <v>1</v>
      </c>
      <c r="AK335" s="137" t="b">
        <f t="shared" si="64"/>
        <v>0</v>
      </c>
      <c r="AL335" s="137" t="b">
        <f t="shared" si="65"/>
        <v>1</v>
      </c>
      <c r="AM335" s="137" t="b">
        <f>AND(AK335,$V335&lt;=Synthèse!$B$44)</f>
        <v>0</v>
      </c>
      <c r="AN335" s="137" t="b">
        <f>AND(AL335,$V335&lt;=Synthèse!$B$44)</f>
        <v>0</v>
      </c>
    </row>
    <row r="336" spans="1:40">
      <c r="A336" s="17">
        <v>268288</v>
      </c>
      <c r="B336" t="str">
        <f ca="1">VLOOKUP(A336,'Fichier FI (en entrée)'!B:AH,3,0)</f>
        <v>SLUWTEQGAG</v>
      </c>
      <c r="C336">
        <f t="shared" si="55"/>
        <v>1350</v>
      </c>
      <c r="D336">
        <f t="shared" si="56"/>
        <v>4.78</v>
      </c>
      <c r="E336" s="14" t="str">
        <f>VLOOKUP(A336,'Fichier FI (en entrée)'!B:AH,2,0)</f>
        <v>EV</v>
      </c>
      <c r="F336" s="14" t="b">
        <f t="shared" si="57"/>
        <v>1</v>
      </c>
      <c r="G336" s="14" t="b">
        <f>IFERROR(VLOOKUP(A336,'Calculs FA (auto)'!A:F,6,0),FALSE)</f>
        <v>0</v>
      </c>
      <c r="H336" s="14" t="b">
        <f t="shared" si="58"/>
        <v>0</v>
      </c>
      <c r="I336" s="16">
        <f>IFERROR(VLOOKUP(A336,'Moyennes FI (en entrée)'!B:N,7,0),"")</f>
        <v>7.78</v>
      </c>
      <c r="J336" s="16">
        <f>IFERROR(VLOOKUP(VLOOKUP(A336,'Fichier FI (en entrée)'!B:AH,33,0),Modificateurs!A$2:B$5,2,0),0)</f>
        <v>0</v>
      </c>
      <c r="K336" s="16">
        <f>IFERROR(VLOOKUP(VLOOKUP(A336,'Redoub FI (en entrée)'!B:N,7,0),Modificateurs!A$8:B$11,2,0),0)</f>
        <v>0</v>
      </c>
      <c r="L336" s="16">
        <f>IFERROR(VLOOKUP(M336,Modificateurs!D$1:E$94,2,0),0)</f>
        <v>-3</v>
      </c>
      <c r="M336" t="str">
        <f>VLOOKUP(A336,'Fichier FI (en entrée)'!B:AH,16,0)&amp;" "&amp;VLOOKUP(A336,'Fichier FI (en entrée)'!B:AH,20,0)&amp;" "&amp;VLOOKUP(A336,'Fichier FI (en entrée)'!B:AH,27,0)&amp;" "&amp;VLOOKUP(A336,'Fichier FI (en entrée)'!B:AH,29,0)</f>
        <v xml:space="preserve">ES Mathématiques  </v>
      </c>
      <c r="N336" t="str">
        <f>VLOOKUP(A336,'Fichier FI (en entrée)'!B:AH,8,0)</f>
        <v>En Terminale</v>
      </c>
      <c r="O336" t="b">
        <f>AND(C336&gt;Synthèse!B$8,C336&lt;Synthèse!B$10,NOT(Y336))</f>
        <v>0</v>
      </c>
      <c r="Q336" s="60">
        <f>ROUNDUP(C336/(Synthèse!$B$4+Synthèse!$B$1)*8,0)</f>
        <v>7</v>
      </c>
      <c r="R336" s="60">
        <f>IFERROR(VLOOKUP(A336,'Evaluations (formulaire)'!A:P,6,0)+VLOOKUP(A336,'Evaluations (formulaire)'!A:P,7,0),0)</f>
        <v>0</v>
      </c>
      <c r="S336" s="60">
        <f>IFERROR(VLOOKUP(A336,'Evaluations (formulaire)'!A:P,8,0),0)</f>
        <v>0</v>
      </c>
      <c r="T336" s="60">
        <f>IF(AND(ISBLANK(P336),Q336&lt;=2),Synthèse!$B$41,IF(AND(ISBLANK(P336),Q336&gt;=7),Synthèse!$C$41,R336+S336))</f>
        <v>4.6296296296296294E-3</v>
      </c>
      <c r="U336" s="60">
        <f t="shared" si="59"/>
        <v>4.78462962962963</v>
      </c>
      <c r="V336" s="60">
        <f t="shared" si="60"/>
        <v>1350</v>
      </c>
      <c r="X336" s="26">
        <v>101</v>
      </c>
      <c r="Y336" s="26" t="b">
        <f>IFERROR(VLOOKUP(A336,'Calculs FA (auto)'!A:O,15,0),FALSE)</f>
        <v>0</v>
      </c>
      <c r="Z336" s="26">
        <f>IFERROR(VLOOKUP(A336,'Evaluations (formulaire)'!A:M,9,0),0)</f>
        <v>0</v>
      </c>
      <c r="AA336" s="135" t="b">
        <v>1</v>
      </c>
      <c r="AB336" s="135" t="b">
        <v>0</v>
      </c>
      <c r="AC336" s="135" t="b">
        <f t="shared" si="61"/>
        <v>1</v>
      </c>
      <c r="AD336" s="135" t="b">
        <f t="shared" si="62"/>
        <v>0</v>
      </c>
      <c r="AE336" s="135" t="b">
        <f t="shared" si="63"/>
        <v>0</v>
      </c>
      <c r="AF336" s="135" t="b">
        <f>AND(AC336,$V336&lt;=Synthèse!$B$44)</f>
        <v>0</v>
      </c>
      <c r="AG336" s="135" t="b">
        <f>AND(AD336,$V336&lt;=Synthèse!$B$44)</f>
        <v>0</v>
      </c>
      <c r="AH336" s="135" t="b">
        <f>AND(AE336,$V336&lt;=Synthèse!$B$44)</f>
        <v>0</v>
      </c>
      <c r="AI336" s="137" t="b">
        <v>0</v>
      </c>
      <c r="AJ336" s="137" t="b">
        <v>1</v>
      </c>
      <c r="AK336" s="137" t="b">
        <f t="shared" si="64"/>
        <v>0</v>
      </c>
      <c r="AL336" s="137" t="b">
        <f t="shared" si="65"/>
        <v>1</v>
      </c>
      <c r="AM336" s="137" t="b">
        <f>AND(AK336,$V336&lt;=Synthèse!$B$44)</f>
        <v>0</v>
      </c>
      <c r="AN336" s="137" t="b">
        <f>AND(AL336,$V336&lt;=Synthèse!$B$44)</f>
        <v>0</v>
      </c>
    </row>
    <row r="337" spans="1:40">
      <c r="A337" s="17">
        <v>268330</v>
      </c>
      <c r="B337" t="str">
        <f ca="1">VLOOKUP(A337,'Fichier FI (en entrée)'!B:AH,3,0)</f>
        <v>NVVZKWRKNC</v>
      </c>
      <c r="C337">
        <f t="shared" si="55"/>
        <v>1404</v>
      </c>
      <c r="D337">
        <f t="shared" si="56"/>
        <v>3.4800000000000004</v>
      </c>
      <c r="E337" s="14" t="str">
        <f>VLOOKUP(A337,'Fichier FI (en entrée)'!B:AH,2,0)</f>
        <v>EV</v>
      </c>
      <c r="F337" s="14" t="b">
        <f t="shared" si="57"/>
        <v>1</v>
      </c>
      <c r="G337" s="14" t="b">
        <f>IFERROR(VLOOKUP(A337,'Calculs FA (auto)'!A:F,6,0),FALSE)</f>
        <v>0</v>
      </c>
      <c r="H337" s="14" t="b">
        <f t="shared" si="58"/>
        <v>0</v>
      </c>
      <c r="I337" s="16">
        <f>IFERROR(VLOOKUP(A337,'Moyennes FI (en entrée)'!B:N,7,0),"")</f>
        <v>10.48</v>
      </c>
      <c r="J337" s="16">
        <f>IFERROR(VLOOKUP(VLOOKUP(A337,'Fichier FI (en entrée)'!B:AH,33,0),Modificateurs!A$2:B$5,2,0),0)</f>
        <v>1</v>
      </c>
      <c r="K337" s="16">
        <f>IFERROR(VLOOKUP(VLOOKUP(A337,'Redoub FI (en entrée)'!B:N,7,0),Modificateurs!A$8:B$11,2,0),0)</f>
        <v>0</v>
      </c>
      <c r="L337" s="16">
        <f>IFERROR(VLOOKUP(M337,Modificateurs!D$1:E$94,2,0),0)</f>
        <v>-8</v>
      </c>
      <c r="M337" t="str">
        <f>VLOOKUP(A337,'Fichier FI (en entrée)'!B:AH,16,0)&amp;" "&amp;VLOOKUP(A337,'Fichier FI (en entrée)'!B:AH,20,0)&amp;" "&amp;VLOOKUP(A337,'Fichier FI (en entrée)'!B:AH,27,0)&amp;" "&amp;VLOOKUP(A337,'Fichier FI (en entrée)'!B:AH,29,0)</f>
        <v xml:space="preserve">STMG Systèmes d'information et de gestion  </v>
      </c>
      <c r="N337" t="str">
        <f>VLOOKUP(A337,'Fichier FI (en entrée)'!B:AH,8,0)</f>
        <v>En Terminale</v>
      </c>
      <c r="O337" t="b">
        <f>AND(C337&gt;Synthèse!B$8,C337&lt;Synthèse!B$10,NOT(Y337))</f>
        <v>0</v>
      </c>
      <c r="P337" t="s">
        <v>2263</v>
      </c>
      <c r="Q337" s="60">
        <f>ROUNDUP(C337/(Synthèse!$B$4+Synthèse!$B$1)*8,0)</f>
        <v>7</v>
      </c>
      <c r="R337" s="60">
        <f>IFERROR(VLOOKUP(A337,'Evaluations (formulaire)'!A:P,6,0)+VLOOKUP(A337,'Evaluations (formulaire)'!A:P,7,0),0)</f>
        <v>0</v>
      </c>
      <c r="S337" s="60">
        <f>IFERROR(VLOOKUP(A337,'Evaluations (formulaire)'!A:P,8,0),0)</f>
        <v>0</v>
      </c>
      <c r="T337" s="60">
        <f>IF(AND(ISBLANK(P337),Q337&lt;=2),Synthèse!$B$41,IF(AND(ISBLANK(P337),Q337&gt;=7),Synthèse!$C$41,R337+S337))</f>
        <v>0</v>
      </c>
      <c r="U337" s="60">
        <f t="shared" si="59"/>
        <v>3.4800000000000004</v>
      </c>
      <c r="V337" s="60">
        <f t="shared" si="60"/>
        <v>1404</v>
      </c>
      <c r="X337" s="26">
        <v>922</v>
      </c>
      <c r="Y337" s="26" t="b">
        <f>IFERROR(VLOOKUP(A337,'Calculs FA (auto)'!A:O,15,0),FALSE)</f>
        <v>0</v>
      </c>
      <c r="Z337" s="26">
        <f>IFERROR(VLOOKUP(A337,'Evaluations (formulaire)'!A:M,9,0),0)</f>
        <v>0</v>
      </c>
      <c r="AA337" s="135" t="b">
        <v>0</v>
      </c>
      <c r="AB337" s="135" t="b">
        <v>1</v>
      </c>
      <c r="AC337" s="135" t="b">
        <f t="shared" si="61"/>
        <v>0</v>
      </c>
      <c r="AD337" s="135" t="b">
        <f t="shared" si="62"/>
        <v>1</v>
      </c>
      <c r="AE337" s="135" t="b">
        <f t="shared" si="63"/>
        <v>0</v>
      </c>
      <c r="AF337" s="135" t="b">
        <f>AND(AC337,$V337&lt;=Synthèse!$B$44)</f>
        <v>0</v>
      </c>
      <c r="AG337" s="135" t="b">
        <f>AND(AD337,$V337&lt;=Synthèse!$B$44)</f>
        <v>0</v>
      </c>
      <c r="AH337" s="135" t="b">
        <f>AND(AE337,$V337&lt;=Synthèse!$B$44)</f>
        <v>0</v>
      </c>
      <c r="AI337" s="137" t="b">
        <v>1</v>
      </c>
      <c r="AJ337" s="137" t="b">
        <v>0</v>
      </c>
      <c r="AK337" s="137" t="b">
        <f t="shared" si="64"/>
        <v>1</v>
      </c>
      <c r="AL337" s="137" t="b">
        <f t="shared" si="65"/>
        <v>0</v>
      </c>
      <c r="AM337" s="137" t="b">
        <f>AND(AK337,$V337&lt;=Synthèse!$B$44)</f>
        <v>0</v>
      </c>
      <c r="AN337" s="137" t="b">
        <f>AND(AL337,$V337&lt;=Synthèse!$B$44)</f>
        <v>0</v>
      </c>
    </row>
    <row r="338" spans="1:40">
      <c r="A338" s="17">
        <v>268347</v>
      </c>
      <c r="B338" t="str">
        <f ca="1">VLOOKUP(A338,'Fichier FI (en entrée)'!B:AH,3,0)</f>
        <v>QQJIXREHFH</v>
      </c>
      <c r="C338">
        <f t="shared" si="55"/>
        <v>1063</v>
      </c>
      <c r="D338">
        <f t="shared" si="56"/>
        <v>9.75</v>
      </c>
      <c r="E338" s="14" t="str">
        <f>VLOOKUP(A338,'Fichier FI (en entrée)'!B:AH,2,0)</f>
        <v>EV</v>
      </c>
      <c r="F338" s="14" t="b">
        <f t="shared" si="57"/>
        <v>1</v>
      </c>
      <c r="G338" s="14" t="b">
        <f>IFERROR(VLOOKUP(A338,'Calculs FA (auto)'!A:F,6,0),FALSE)</f>
        <v>0</v>
      </c>
      <c r="H338" s="14" t="b">
        <f t="shared" si="58"/>
        <v>0</v>
      </c>
      <c r="I338" s="16">
        <f>IFERROR(VLOOKUP(A338,'Moyennes FI (en entrée)'!B:N,7,0),"")</f>
        <v>11.75</v>
      </c>
      <c r="J338" s="16">
        <f>IFERROR(VLOOKUP(VLOOKUP(A338,'Fichier FI (en entrée)'!B:AH,33,0),Modificateurs!A$2:B$5,2,0),0)</f>
        <v>1</v>
      </c>
      <c r="K338" s="16">
        <f>IFERROR(VLOOKUP(VLOOKUP(A338,'Redoub FI (en entrée)'!B:N,7,0),Modificateurs!A$8:B$11,2,0),0)</f>
        <v>0</v>
      </c>
      <c r="L338" s="16">
        <f>IFERROR(VLOOKUP(M338,Modificateurs!D$1:E$94,2,0),0)</f>
        <v>-3</v>
      </c>
      <c r="M338" t="str">
        <f>VLOOKUP(A338,'Fichier FI (en entrée)'!B:AH,16,0)&amp;" "&amp;VLOOKUP(A338,'Fichier FI (en entrée)'!B:AH,20,0)&amp;" "&amp;VLOOKUP(A338,'Fichier FI (en entrée)'!B:AH,27,0)&amp;" "&amp;VLOOKUP(A338,'Fichier FI (en entrée)'!B:AH,29,0)</f>
        <v xml:space="preserve">ES Mathématiques  </v>
      </c>
      <c r="N338" t="str">
        <f>VLOOKUP(A338,'Fichier FI (en entrée)'!B:AH,8,0)</f>
        <v>En Terminale</v>
      </c>
      <c r="O338" t="b">
        <f>AND(C338&gt;Synthèse!B$8,C338&lt;Synthèse!B$10,NOT(Y338))</f>
        <v>1</v>
      </c>
      <c r="P338" t="s">
        <v>2257</v>
      </c>
      <c r="Q338" s="60">
        <f>ROUNDUP(C338/(Synthèse!$B$4+Synthèse!$B$1)*8,0)</f>
        <v>5</v>
      </c>
      <c r="R338" s="60">
        <f>IFERROR(VLOOKUP(A338,'Evaluations (formulaire)'!A:P,6,0)+VLOOKUP(A338,'Evaluations (formulaire)'!A:P,7,0),0)</f>
        <v>0</v>
      </c>
      <c r="S338" s="60">
        <f>IFERROR(VLOOKUP(A338,'Evaluations (formulaire)'!A:P,8,0),0)</f>
        <v>0</v>
      </c>
      <c r="T338" s="60">
        <f>IF(AND(ISBLANK(P338),Q338&lt;=2),Synthèse!$B$41,IF(AND(ISBLANK(P338),Q338&gt;=7),Synthèse!$C$41,R338+S338))</f>
        <v>0</v>
      </c>
      <c r="U338" s="60">
        <f t="shared" si="59"/>
        <v>9.75</v>
      </c>
      <c r="V338" s="60">
        <f t="shared" si="60"/>
        <v>1063</v>
      </c>
      <c r="X338" s="26">
        <v>1997</v>
      </c>
      <c r="Y338" s="26" t="b">
        <f>IFERROR(VLOOKUP(A338,'Calculs FA (auto)'!A:O,15,0),FALSE)</f>
        <v>0</v>
      </c>
      <c r="Z338" s="26">
        <f>IFERROR(VLOOKUP(A338,'Evaluations (formulaire)'!A:M,9,0),0)</f>
        <v>0</v>
      </c>
      <c r="AA338" s="135" t="b">
        <v>0</v>
      </c>
      <c r="AB338" s="135" t="b">
        <v>1</v>
      </c>
      <c r="AC338" s="135" t="b">
        <f t="shared" si="61"/>
        <v>0</v>
      </c>
      <c r="AD338" s="135" t="b">
        <f t="shared" si="62"/>
        <v>1</v>
      </c>
      <c r="AE338" s="135" t="b">
        <f t="shared" si="63"/>
        <v>0</v>
      </c>
      <c r="AF338" s="135" t="b">
        <f>AND(AC338,$V338&lt;=Synthèse!$B$44)</f>
        <v>0</v>
      </c>
      <c r="AG338" s="135" t="b">
        <f>AND(AD338,$V338&lt;=Synthèse!$B$44)</f>
        <v>0</v>
      </c>
      <c r="AH338" s="135" t="b">
        <f>AND(AE338,$V338&lt;=Synthèse!$B$44)</f>
        <v>0</v>
      </c>
      <c r="AI338" s="137" t="b">
        <v>1</v>
      </c>
      <c r="AJ338" s="137" t="b">
        <v>0</v>
      </c>
      <c r="AK338" s="137" t="b">
        <f t="shared" si="64"/>
        <v>1</v>
      </c>
      <c r="AL338" s="137" t="b">
        <f t="shared" si="65"/>
        <v>0</v>
      </c>
      <c r="AM338" s="137" t="b">
        <f>AND(AK338,$V338&lt;=Synthèse!$B$44)</f>
        <v>0</v>
      </c>
      <c r="AN338" s="137" t="b">
        <f>AND(AL338,$V338&lt;=Synthèse!$B$44)</f>
        <v>0</v>
      </c>
    </row>
    <row r="339" spans="1:40">
      <c r="A339" s="17">
        <v>268353</v>
      </c>
      <c r="B339" t="str">
        <f ca="1">VLOOKUP(A339,'Fichier FI (en entrée)'!B:AH,3,0)</f>
        <v>EONOYTCBGK</v>
      </c>
      <c r="C339">
        <f t="shared" si="55"/>
        <v>1389</v>
      </c>
      <c r="D339">
        <f t="shared" si="56"/>
        <v>3.9000000000000004</v>
      </c>
      <c r="E339" s="14" t="str">
        <f>VLOOKUP(A339,'Fichier FI (en entrée)'!B:AH,2,0)</f>
        <v>EV</v>
      </c>
      <c r="F339" s="14" t="b">
        <f t="shared" si="57"/>
        <v>1</v>
      </c>
      <c r="G339" s="14" t="b">
        <f>IFERROR(VLOOKUP(A339,'Calculs FA (auto)'!A:F,6,0),FALSE)</f>
        <v>0</v>
      </c>
      <c r="H339" s="14" t="b">
        <f t="shared" si="58"/>
        <v>0</v>
      </c>
      <c r="I339" s="16">
        <f>IFERROR(VLOOKUP(A339,'Moyennes FI (en entrée)'!B:N,7,0),"")</f>
        <v>10.9</v>
      </c>
      <c r="J339" s="16">
        <f>IFERROR(VLOOKUP(VLOOKUP(A339,'Fichier FI (en entrée)'!B:AH,33,0),Modificateurs!A$2:B$5,2,0),0)</f>
        <v>1</v>
      </c>
      <c r="K339" s="16">
        <f>IFERROR(VLOOKUP(VLOOKUP(A339,'Redoub FI (en entrée)'!B:N,7,0),Modificateurs!A$8:B$11,2,0),0)</f>
        <v>0</v>
      </c>
      <c r="L339" s="16">
        <f>IFERROR(VLOOKUP(M339,Modificateurs!D$1:E$94,2,0),0)</f>
        <v>-8</v>
      </c>
      <c r="M339" t="str">
        <f>VLOOKUP(A339,'Fichier FI (en entrée)'!B:AH,16,0)&amp;" "&amp;VLOOKUP(A339,'Fichier FI (en entrée)'!B:AH,20,0)&amp;" "&amp;VLOOKUP(A339,'Fichier FI (en entrée)'!B:AH,27,0)&amp;" "&amp;VLOOKUP(A339,'Fichier FI (en entrée)'!B:AH,29,0)</f>
        <v xml:space="preserve">STMG Systèmes d'information et de gestion  </v>
      </c>
      <c r="N339" t="str">
        <f>VLOOKUP(A339,'Fichier FI (en entrée)'!B:AH,8,0)</f>
        <v>En Terminale</v>
      </c>
      <c r="O339" t="b">
        <f>AND(C339&gt;Synthèse!B$8,C339&lt;Synthèse!B$10,NOT(Y339))</f>
        <v>0</v>
      </c>
      <c r="Q339" s="60">
        <f>ROUNDUP(C339/(Synthèse!$B$4+Synthèse!$B$1)*8,0)</f>
        <v>7</v>
      </c>
      <c r="R339" s="60">
        <f>IFERROR(VLOOKUP(A339,'Evaluations (formulaire)'!A:P,6,0)+VLOOKUP(A339,'Evaluations (formulaire)'!A:P,7,0),0)</f>
        <v>0</v>
      </c>
      <c r="S339" s="60">
        <f>IFERROR(VLOOKUP(A339,'Evaluations (formulaire)'!A:P,8,0),0)</f>
        <v>0</v>
      </c>
      <c r="T339" s="60">
        <f>IF(AND(ISBLANK(P339),Q339&lt;=2),Synthèse!$B$41,IF(AND(ISBLANK(P339),Q339&gt;=7),Synthèse!$C$41,R339+S339))</f>
        <v>4.6296296296296294E-3</v>
      </c>
      <c r="U339" s="60">
        <f t="shared" si="59"/>
        <v>3.9046296296296301</v>
      </c>
      <c r="V339" s="60">
        <f t="shared" si="60"/>
        <v>1389</v>
      </c>
      <c r="X339" s="26">
        <v>281</v>
      </c>
      <c r="Y339" s="26" t="b">
        <f>IFERROR(VLOOKUP(A339,'Calculs FA (auto)'!A:O,15,0),FALSE)</f>
        <v>0</v>
      </c>
      <c r="Z339" s="26">
        <f>IFERROR(VLOOKUP(A339,'Evaluations (formulaire)'!A:M,9,0),0)</f>
        <v>0</v>
      </c>
      <c r="AA339" s="135" t="b">
        <v>1</v>
      </c>
      <c r="AB339" s="135" t="b">
        <v>0</v>
      </c>
      <c r="AC339" s="135" t="b">
        <f t="shared" si="61"/>
        <v>1</v>
      </c>
      <c r="AD339" s="135" t="b">
        <f t="shared" si="62"/>
        <v>0</v>
      </c>
      <c r="AE339" s="135" t="b">
        <f t="shared" si="63"/>
        <v>0</v>
      </c>
      <c r="AF339" s="135" t="b">
        <f>AND(AC339,$V339&lt;=Synthèse!$B$44)</f>
        <v>0</v>
      </c>
      <c r="AG339" s="135" t="b">
        <f>AND(AD339,$V339&lt;=Synthèse!$B$44)</f>
        <v>0</v>
      </c>
      <c r="AH339" s="135" t="b">
        <f>AND(AE339,$V339&lt;=Synthèse!$B$44)</f>
        <v>0</v>
      </c>
      <c r="AI339" s="137" t="b">
        <v>0</v>
      </c>
      <c r="AJ339" s="137" t="b">
        <v>1</v>
      </c>
      <c r="AK339" s="137" t="b">
        <f t="shared" si="64"/>
        <v>0</v>
      </c>
      <c r="AL339" s="137" t="b">
        <f t="shared" si="65"/>
        <v>1</v>
      </c>
      <c r="AM339" s="137" t="b">
        <f>AND(AK339,$V339&lt;=Synthèse!$B$44)</f>
        <v>0</v>
      </c>
      <c r="AN339" s="137" t="b">
        <f>AND(AL339,$V339&lt;=Synthèse!$B$44)</f>
        <v>0</v>
      </c>
    </row>
    <row r="340" spans="1:40">
      <c r="A340" s="17">
        <v>268358</v>
      </c>
      <c r="B340" t="str">
        <f ca="1">VLOOKUP(A340,'Fichier FI (en entrée)'!B:AH,3,0)</f>
        <v>EWAYWUGBSN</v>
      </c>
      <c r="C340">
        <f t="shared" si="55"/>
        <v>579</v>
      </c>
      <c r="D340">
        <f t="shared" si="56"/>
        <v>12.97</v>
      </c>
      <c r="E340" s="14" t="str">
        <f>VLOOKUP(A340,'Fichier FI (en entrée)'!B:AH,2,0)</f>
        <v>EV</v>
      </c>
      <c r="F340" s="14" t="b">
        <f t="shared" si="57"/>
        <v>1</v>
      </c>
      <c r="G340" s="14" t="b">
        <f>IFERROR(VLOOKUP(A340,'Calculs FA (auto)'!A:F,6,0),FALSE)</f>
        <v>0</v>
      </c>
      <c r="H340" s="14" t="b">
        <f t="shared" si="58"/>
        <v>0</v>
      </c>
      <c r="I340" s="16">
        <f>IFERROR(VLOOKUP(A340,'Moyennes FI (en entrée)'!B:N,7,0),"")</f>
        <v>9.9700000000000006</v>
      </c>
      <c r="J340" s="16">
        <f>IFERROR(VLOOKUP(VLOOKUP(A340,'Fichier FI (en entrée)'!B:AH,33,0),Modificateurs!A$2:B$5,2,0),0)</f>
        <v>1</v>
      </c>
      <c r="K340" s="16">
        <f>IFERROR(VLOOKUP(VLOOKUP(A340,'Redoub FI (en entrée)'!B:N,7,0),Modificateurs!A$8:B$11,2,0),0)</f>
        <v>0</v>
      </c>
      <c r="L340" s="16">
        <f>IFERROR(VLOOKUP(M340,Modificateurs!D$1:E$94,2,0),0)</f>
        <v>2</v>
      </c>
      <c r="M340" t="str">
        <f>VLOOKUP(A340,'Fichier FI (en entrée)'!B:AH,16,0)&amp;" "&amp;VLOOKUP(A340,'Fichier FI (en entrée)'!B:AH,20,0)&amp;" "&amp;VLOOKUP(A340,'Fichier FI (en entrée)'!B:AH,27,0)&amp;" "&amp;VLOOKUP(A340,'Fichier FI (en entrée)'!B:AH,29,0)</f>
        <v xml:space="preserve">S Mathématiques  </v>
      </c>
      <c r="N340" t="str">
        <f>VLOOKUP(A340,'Fichier FI (en entrée)'!B:AH,8,0)</f>
        <v>En Terminale</v>
      </c>
      <c r="O340" t="b">
        <f>AND(C340&gt;Synthèse!B$8,C340&lt;Synthèse!B$10,NOT(Y340))</f>
        <v>1</v>
      </c>
      <c r="P340" t="s">
        <v>2258</v>
      </c>
      <c r="Q340" s="60">
        <f>ROUNDUP(C340/(Synthèse!$B$4+Synthèse!$B$1)*8,0)</f>
        <v>3</v>
      </c>
      <c r="R340" s="60">
        <f>IFERROR(VLOOKUP(A340,'Evaluations (formulaire)'!A:P,6,0)+VLOOKUP(A340,'Evaluations (formulaire)'!A:P,7,0),0)</f>
        <v>0</v>
      </c>
      <c r="S340" s="60">
        <f>IFERROR(VLOOKUP(A340,'Evaluations (formulaire)'!A:P,8,0),0)</f>
        <v>0</v>
      </c>
      <c r="T340" s="60">
        <f>IF(AND(ISBLANK(P340),Q340&lt;=2),Synthèse!$B$41,IF(AND(ISBLANK(P340),Q340&gt;=7),Synthèse!$C$41,R340+S340))</f>
        <v>0</v>
      </c>
      <c r="U340" s="60">
        <f t="shared" si="59"/>
        <v>12.97</v>
      </c>
      <c r="V340" s="60">
        <f t="shared" si="60"/>
        <v>580</v>
      </c>
      <c r="X340" s="26">
        <v>1323</v>
      </c>
      <c r="Y340" s="26" t="b">
        <f>IFERROR(VLOOKUP(A340,'Calculs FA (auto)'!A:O,15,0),FALSE)</f>
        <v>0</v>
      </c>
      <c r="Z340" s="26">
        <f>IFERROR(VLOOKUP(A340,'Evaluations (formulaire)'!A:M,9,0),0)</f>
        <v>0</v>
      </c>
      <c r="AA340" s="135" t="b">
        <v>1</v>
      </c>
      <c r="AB340" s="135" t="b">
        <v>0</v>
      </c>
      <c r="AC340" s="135" t="b">
        <f t="shared" si="61"/>
        <v>1</v>
      </c>
      <c r="AD340" s="135" t="b">
        <f t="shared" si="62"/>
        <v>0</v>
      </c>
      <c r="AE340" s="135" t="b">
        <f t="shared" si="63"/>
        <v>0</v>
      </c>
      <c r="AF340" s="135" t="b">
        <f>AND(AC340,$V340&lt;=Synthèse!$B$44)</f>
        <v>1</v>
      </c>
      <c r="AG340" s="135" t="b">
        <f>AND(AD340,$V340&lt;=Synthèse!$B$44)</f>
        <v>0</v>
      </c>
      <c r="AH340" s="135" t="b">
        <f>AND(AE340,$V340&lt;=Synthèse!$B$44)</f>
        <v>0</v>
      </c>
      <c r="AI340" s="137" t="b">
        <v>0</v>
      </c>
      <c r="AJ340" s="137" t="b">
        <v>1</v>
      </c>
      <c r="AK340" s="137" t="b">
        <f t="shared" si="64"/>
        <v>0</v>
      </c>
      <c r="AL340" s="137" t="b">
        <f t="shared" si="65"/>
        <v>1</v>
      </c>
      <c r="AM340" s="137" t="b">
        <f>AND(AK340,$V340&lt;=Synthèse!$B$44)</f>
        <v>0</v>
      </c>
      <c r="AN340" s="137" t="b">
        <f>AND(AL340,$V340&lt;=Synthèse!$B$44)</f>
        <v>1</v>
      </c>
    </row>
    <row r="341" spans="1:40">
      <c r="A341" s="17">
        <v>268384</v>
      </c>
      <c r="B341" t="str">
        <f ca="1">VLOOKUP(A341,'Fichier FI (en entrée)'!B:AH,3,0)</f>
        <v>DQNOJPCWQY</v>
      </c>
      <c r="C341">
        <f t="shared" si="55"/>
        <v>447</v>
      </c>
      <c r="D341">
        <f t="shared" si="56"/>
        <v>13.72</v>
      </c>
      <c r="E341" s="14" t="str">
        <f>VLOOKUP(A341,'Fichier FI (en entrée)'!B:AH,2,0)</f>
        <v>EV</v>
      </c>
      <c r="F341" s="14" t="b">
        <f t="shared" si="57"/>
        <v>1</v>
      </c>
      <c r="G341" s="14" t="b">
        <f>IFERROR(VLOOKUP(A341,'Calculs FA (auto)'!A:F,6,0),FALSE)</f>
        <v>0</v>
      </c>
      <c r="H341" s="14" t="b">
        <f t="shared" si="58"/>
        <v>0</v>
      </c>
      <c r="I341" s="16">
        <f>IFERROR(VLOOKUP(A341,'Moyennes FI (en entrée)'!B:N,7,0),"")</f>
        <v>10.72</v>
      </c>
      <c r="J341" s="16">
        <f>IFERROR(VLOOKUP(VLOOKUP(A341,'Fichier FI (en entrée)'!B:AH,33,0),Modificateurs!A$2:B$5,2,0),0)</f>
        <v>1</v>
      </c>
      <c r="K341" s="16">
        <f>IFERROR(VLOOKUP(VLOOKUP(A341,'Redoub FI (en entrée)'!B:N,7,0),Modificateurs!A$8:B$11,2,0),0)</f>
        <v>0</v>
      </c>
      <c r="L341" s="16">
        <f>IFERROR(VLOOKUP(M341,Modificateurs!D$1:E$94,2,0),0)</f>
        <v>2</v>
      </c>
      <c r="M341" t="str">
        <f>VLOOKUP(A341,'Fichier FI (en entrée)'!B:AH,16,0)&amp;" "&amp;VLOOKUP(A341,'Fichier FI (en entrée)'!B:AH,20,0)&amp;" "&amp;VLOOKUP(A341,'Fichier FI (en entrée)'!B:AH,27,0)&amp;" "&amp;VLOOKUP(A341,'Fichier FI (en entrée)'!B:AH,29,0)</f>
        <v xml:space="preserve">S Mathématiques  </v>
      </c>
      <c r="N341" t="str">
        <f>VLOOKUP(A341,'Fichier FI (en entrée)'!B:AH,8,0)</f>
        <v>En Terminale</v>
      </c>
      <c r="O341" t="b">
        <f>AND(C341&gt;Synthèse!B$8,C341&lt;Synthèse!B$10,NOT(Y341))</f>
        <v>1</v>
      </c>
      <c r="Q341" s="60">
        <f>ROUNDUP(C341/(Synthèse!$B$4+Synthèse!$B$1)*8,0)</f>
        <v>3</v>
      </c>
      <c r="R341" s="60">
        <f>IFERROR(VLOOKUP(A341,'Evaluations (formulaire)'!A:P,6,0)+VLOOKUP(A341,'Evaluations (formulaire)'!A:P,7,0),0)</f>
        <v>0</v>
      </c>
      <c r="S341" s="60">
        <f>IFERROR(VLOOKUP(A341,'Evaluations (formulaire)'!A:P,8,0),0)</f>
        <v>0</v>
      </c>
      <c r="T341" s="60">
        <f>IF(AND(ISBLANK(P341),Q341&lt;=2),Synthèse!$B$41,IF(AND(ISBLANK(P341),Q341&gt;=7),Synthèse!$C$41,R341+S341))</f>
        <v>0</v>
      </c>
      <c r="U341" s="60">
        <f t="shared" si="59"/>
        <v>13.72</v>
      </c>
      <c r="V341" s="60">
        <f t="shared" si="60"/>
        <v>447</v>
      </c>
      <c r="X341" s="26">
        <v>590</v>
      </c>
      <c r="Y341" s="26" t="b">
        <f>IFERROR(VLOOKUP(A341,'Calculs FA (auto)'!A:O,15,0),FALSE)</f>
        <v>0</v>
      </c>
      <c r="Z341" s="26">
        <f>IFERROR(VLOOKUP(A341,'Evaluations (formulaire)'!A:M,9,0),0)</f>
        <v>0</v>
      </c>
      <c r="AA341" s="135" t="b">
        <v>1</v>
      </c>
      <c r="AB341" s="135" t="b">
        <v>0</v>
      </c>
      <c r="AC341" s="135" t="b">
        <f t="shared" si="61"/>
        <v>1</v>
      </c>
      <c r="AD341" s="135" t="b">
        <f t="shared" si="62"/>
        <v>0</v>
      </c>
      <c r="AE341" s="135" t="b">
        <f t="shared" si="63"/>
        <v>0</v>
      </c>
      <c r="AF341" s="135" t="b">
        <f>AND(AC341,$V341&lt;=Synthèse!$B$44)</f>
        <v>1</v>
      </c>
      <c r="AG341" s="135" t="b">
        <f>AND(AD341,$V341&lt;=Synthèse!$B$44)</f>
        <v>0</v>
      </c>
      <c r="AH341" s="135" t="b">
        <f>AND(AE341,$V341&lt;=Synthèse!$B$44)</f>
        <v>0</v>
      </c>
      <c r="AI341" s="137" t="b">
        <v>0</v>
      </c>
      <c r="AJ341" s="137" t="b">
        <v>1</v>
      </c>
      <c r="AK341" s="137" t="b">
        <f t="shared" si="64"/>
        <v>0</v>
      </c>
      <c r="AL341" s="137" t="b">
        <f t="shared" si="65"/>
        <v>1</v>
      </c>
      <c r="AM341" s="137" t="b">
        <f>AND(AK341,$V341&lt;=Synthèse!$B$44)</f>
        <v>0</v>
      </c>
      <c r="AN341" s="137" t="b">
        <f>AND(AL341,$V341&lt;=Synthèse!$B$44)</f>
        <v>1</v>
      </c>
    </row>
    <row r="342" spans="1:40">
      <c r="A342" s="17">
        <v>268390</v>
      </c>
      <c r="B342" t="str">
        <f ca="1">VLOOKUP(A342,'Fichier FI (en entrée)'!B:AH,3,0)</f>
        <v>VJOBVPTEOT</v>
      </c>
      <c r="C342">
        <f t="shared" si="55"/>
        <v>1149</v>
      </c>
      <c r="D342">
        <f t="shared" si="56"/>
        <v>8.66</v>
      </c>
      <c r="E342" s="14" t="str">
        <f>VLOOKUP(A342,'Fichier FI (en entrée)'!B:AH,2,0)</f>
        <v>EV</v>
      </c>
      <c r="F342" s="14" t="b">
        <f t="shared" si="57"/>
        <v>1</v>
      </c>
      <c r="G342" s="14" t="b">
        <f>IFERROR(VLOOKUP(A342,'Calculs FA (auto)'!A:F,6,0),FALSE)</f>
        <v>0</v>
      </c>
      <c r="H342" s="14" t="b">
        <f t="shared" si="58"/>
        <v>0</v>
      </c>
      <c r="I342" s="16">
        <f>IFERROR(VLOOKUP(A342,'Moyennes FI (en entrée)'!B:N,7,0),"")</f>
        <v>13.66</v>
      </c>
      <c r="J342" s="16">
        <f>IFERROR(VLOOKUP(VLOOKUP(A342,'Fichier FI (en entrée)'!B:AH,33,0),Modificateurs!A$2:B$5,2,0),0)</f>
        <v>3</v>
      </c>
      <c r="K342" s="16">
        <f>IFERROR(VLOOKUP(VLOOKUP(A342,'Redoub FI (en entrée)'!B:N,7,0),Modificateurs!A$8:B$11,2,0),0)</f>
        <v>0</v>
      </c>
      <c r="L342" s="16">
        <f>IFERROR(VLOOKUP(M342,Modificateurs!D$1:E$94,2,0),0)</f>
        <v>-8</v>
      </c>
      <c r="M342" t="str">
        <f>VLOOKUP(A342,'Fichier FI (en entrée)'!B:AH,16,0)&amp;" "&amp;VLOOKUP(A342,'Fichier FI (en entrée)'!B:AH,20,0)&amp;" "&amp;VLOOKUP(A342,'Fichier FI (en entrée)'!B:AH,27,0)&amp;" "&amp;VLOOKUP(A342,'Fichier FI (en entrée)'!B:AH,29,0)</f>
        <v xml:space="preserve">STMG Systèmes d'information et de gestion  </v>
      </c>
      <c r="N342" t="str">
        <f>VLOOKUP(A342,'Fichier FI (en entrée)'!B:AH,8,0)</f>
        <v>En Terminale</v>
      </c>
      <c r="O342" t="b">
        <f>AND(C342&gt;Synthèse!B$8,C342&lt;Synthèse!B$10,NOT(Y342))</f>
        <v>1</v>
      </c>
      <c r="Q342" s="60">
        <f>ROUNDUP(C342/(Synthèse!$B$4+Synthèse!$B$1)*8,0)</f>
        <v>6</v>
      </c>
      <c r="R342" s="60">
        <f>IFERROR(VLOOKUP(A342,'Evaluations (formulaire)'!A:P,6,0)+VLOOKUP(A342,'Evaluations (formulaire)'!A:P,7,0),0)</f>
        <v>0</v>
      </c>
      <c r="S342" s="60">
        <f>IFERROR(VLOOKUP(A342,'Evaluations (formulaire)'!A:P,8,0),0)</f>
        <v>0</v>
      </c>
      <c r="T342" s="60">
        <f>IF(AND(ISBLANK(P342),Q342&lt;=2),Synthèse!$B$41,IF(AND(ISBLANK(P342),Q342&gt;=7),Synthèse!$C$41,R342+S342))</f>
        <v>0</v>
      </c>
      <c r="U342" s="60">
        <f t="shared" si="59"/>
        <v>8.66</v>
      </c>
      <c r="V342" s="60">
        <f t="shared" si="60"/>
        <v>1147</v>
      </c>
      <c r="X342" s="26">
        <v>418</v>
      </c>
      <c r="Y342" s="26" t="b">
        <f>IFERROR(VLOOKUP(A342,'Calculs FA (auto)'!A:O,15,0),FALSE)</f>
        <v>0</v>
      </c>
      <c r="Z342" s="26">
        <f>IFERROR(VLOOKUP(A342,'Evaluations (formulaire)'!A:M,9,0),0)</f>
        <v>0</v>
      </c>
      <c r="AA342" s="135" t="b">
        <v>1</v>
      </c>
      <c r="AB342" s="135" t="b">
        <v>0</v>
      </c>
      <c r="AC342" s="135" t="b">
        <f t="shared" si="61"/>
        <v>1</v>
      </c>
      <c r="AD342" s="135" t="b">
        <f t="shared" si="62"/>
        <v>0</v>
      </c>
      <c r="AE342" s="135" t="b">
        <f t="shared" si="63"/>
        <v>0</v>
      </c>
      <c r="AF342" s="135" t="b">
        <f>AND(AC342,$V342&lt;=Synthèse!$B$44)</f>
        <v>0</v>
      </c>
      <c r="AG342" s="135" t="b">
        <f>AND(AD342,$V342&lt;=Synthèse!$B$44)</f>
        <v>0</v>
      </c>
      <c r="AH342" s="135" t="b">
        <f>AND(AE342,$V342&lt;=Synthèse!$B$44)</f>
        <v>0</v>
      </c>
      <c r="AI342" s="137" t="b">
        <v>0</v>
      </c>
      <c r="AJ342" s="137" t="b">
        <v>1</v>
      </c>
      <c r="AK342" s="137" t="b">
        <f t="shared" si="64"/>
        <v>0</v>
      </c>
      <c r="AL342" s="137" t="b">
        <f t="shared" si="65"/>
        <v>1</v>
      </c>
      <c r="AM342" s="137" t="b">
        <f>AND(AK342,$V342&lt;=Synthèse!$B$44)</f>
        <v>0</v>
      </c>
      <c r="AN342" s="137" t="b">
        <f>AND(AL342,$V342&lt;=Synthèse!$B$44)</f>
        <v>0</v>
      </c>
    </row>
    <row r="343" spans="1:40">
      <c r="A343" s="17">
        <v>268391</v>
      </c>
      <c r="B343" t="str">
        <f ca="1">VLOOKUP(A343,'Fichier FI (en entrée)'!B:AH,3,0)</f>
        <v>JXYDCRTKSK</v>
      </c>
      <c r="C343">
        <f t="shared" si="55"/>
        <v>1303</v>
      </c>
      <c r="D343">
        <f t="shared" si="56"/>
        <v>5.64</v>
      </c>
      <c r="E343" s="14" t="str">
        <f>VLOOKUP(A343,'Fichier FI (en entrée)'!B:AH,2,0)</f>
        <v>EV</v>
      </c>
      <c r="F343" s="14" t="b">
        <f t="shared" si="57"/>
        <v>1</v>
      </c>
      <c r="G343" s="14" t="b">
        <f>IFERROR(VLOOKUP(A343,'Calculs FA (auto)'!A:F,6,0),FALSE)</f>
        <v>1</v>
      </c>
      <c r="H343" s="14" t="b">
        <f t="shared" si="58"/>
        <v>1</v>
      </c>
      <c r="I343" s="16">
        <f>IFERROR(VLOOKUP(A343,'Moyennes FI (en entrée)'!B:N,7,0),"")</f>
        <v>6.64</v>
      </c>
      <c r="J343" s="16">
        <f>IFERROR(VLOOKUP(VLOOKUP(A343,'Fichier FI (en entrée)'!B:AH,33,0),Modificateurs!A$2:B$5,2,0),0)</f>
        <v>-3</v>
      </c>
      <c r="K343" s="16">
        <f>IFERROR(VLOOKUP(VLOOKUP(A343,'Redoub FI (en entrée)'!B:N,7,0),Modificateurs!A$8:B$11,2,0),0)</f>
        <v>0</v>
      </c>
      <c r="L343" s="16">
        <f>IFERROR(VLOOKUP(M343,Modificateurs!D$1:E$94,2,0),0)</f>
        <v>2</v>
      </c>
      <c r="M343" t="str">
        <f>VLOOKUP(A343,'Fichier FI (en entrée)'!B:AH,16,0)&amp;" "&amp;VLOOKUP(A343,'Fichier FI (en entrée)'!B:AH,20,0)&amp;" "&amp;VLOOKUP(A343,'Fichier FI (en entrée)'!B:AH,27,0)&amp;" "&amp;VLOOKUP(A343,'Fichier FI (en entrée)'!B:AH,29,0)</f>
        <v xml:space="preserve">S Physique-chimie  </v>
      </c>
      <c r="N343" t="str">
        <f>VLOOKUP(A343,'Fichier FI (en entrée)'!B:AH,8,0)</f>
        <v>En Terminale</v>
      </c>
      <c r="O343" t="b">
        <f>AND(C343&gt;Synthèse!B$8,C343&lt;Synthèse!B$10,NOT(Y343))</f>
        <v>0</v>
      </c>
      <c r="Q343" s="60">
        <f>ROUNDUP(C343/(Synthèse!$B$4+Synthèse!$B$1)*8,0)</f>
        <v>7</v>
      </c>
      <c r="R343" s="60">
        <f>IFERROR(VLOOKUP(A343,'Evaluations (formulaire)'!A:P,6,0)+VLOOKUP(A343,'Evaluations (formulaire)'!A:P,7,0),0)</f>
        <v>0</v>
      </c>
      <c r="S343" s="60">
        <f>IFERROR(VLOOKUP(A343,'Evaluations (formulaire)'!A:P,8,0),0)</f>
        <v>0</v>
      </c>
      <c r="T343" s="60">
        <f>IF(AND(ISBLANK(P343),Q343&lt;=2),Synthèse!$B$41,IF(AND(ISBLANK(P343),Q343&gt;=7),Synthèse!$C$41,R343+S343))</f>
        <v>4.6296296296296294E-3</v>
      </c>
      <c r="U343" s="60">
        <f t="shared" si="59"/>
        <v>5.6446296296296294</v>
      </c>
      <c r="V343" s="60">
        <f t="shared" si="60"/>
        <v>1303</v>
      </c>
      <c r="X343" s="26">
        <v>6</v>
      </c>
      <c r="Y343" s="26" t="b">
        <f>IFERROR(VLOOKUP(A343,'Calculs FA (auto)'!A:O,15,0),FALSE)</f>
        <v>1</v>
      </c>
      <c r="Z343" s="26">
        <f>IFERROR(VLOOKUP(A343,'Evaluations (formulaire)'!A:M,9,0),0)</f>
        <v>0</v>
      </c>
      <c r="AA343" s="135" t="b">
        <v>1</v>
      </c>
      <c r="AB343" s="135" t="b">
        <v>0</v>
      </c>
      <c r="AC343" s="135" t="b">
        <f t="shared" si="61"/>
        <v>1</v>
      </c>
      <c r="AD343" s="135" t="b">
        <f t="shared" si="62"/>
        <v>0</v>
      </c>
      <c r="AE343" s="135" t="b">
        <f t="shared" si="63"/>
        <v>0</v>
      </c>
      <c r="AF343" s="135" t="b">
        <f>AND(AC343,$V343&lt;=Synthèse!$B$44)</f>
        <v>0</v>
      </c>
      <c r="AG343" s="135" t="b">
        <f>AND(AD343,$V343&lt;=Synthèse!$B$44)</f>
        <v>0</v>
      </c>
      <c r="AH343" s="135" t="b">
        <f>AND(AE343,$V343&lt;=Synthèse!$B$44)</f>
        <v>0</v>
      </c>
      <c r="AI343" s="137" t="b">
        <v>0</v>
      </c>
      <c r="AJ343" s="137" t="b">
        <v>1</v>
      </c>
      <c r="AK343" s="137" t="b">
        <f t="shared" si="64"/>
        <v>0</v>
      </c>
      <c r="AL343" s="137" t="b">
        <f t="shared" si="65"/>
        <v>1</v>
      </c>
      <c r="AM343" s="137" t="b">
        <f>AND(AK343,$V343&lt;=Synthèse!$B$44)</f>
        <v>0</v>
      </c>
      <c r="AN343" s="137" t="b">
        <f>AND(AL343,$V343&lt;=Synthèse!$B$44)</f>
        <v>0</v>
      </c>
    </row>
    <row r="344" spans="1:40">
      <c r="A344" s="17">
        <v>268416</v>
      </c>
      <c r="B344" t="str">
        <f ca="1">VLOOKUP(A344,'Fichier FI (en entrée)'!B:AH,3,0)</f>
        <v>CYPWCMBUAO</v>
      </c>
      <c r="C344">
        <f t="shared" si="55"/>
        <v>1231</v>
      </c>
      <c r="D344">
        <f t="shared" si="56"/>
        <v>7.1</v>
      </c>
      <c r="E344" s="14" t="str">
        <f>VLOOKUP(A344,'Fichier FI (en entrée)'!B:AH,2,0)</f>
        <v>EV</v>
      </c>
      <c r="F344" s="14" t="b">
        <f t="shared" si="57"/>
        <v>1</v>
      </c>
      <c r="G344" s="14" t="b">
        <f>IFERROR(VLOOKUP(A344,'Calculs FA (auto)'!A:F,6,0),FALSE)</f>
        <v>1</v>
      </c>
      <c r="H344" s="14" t="b">
        <f t="shared" si="58"/>
        <v>1</v>
      </c>
      <c r="I344" s="16">
        <f>IFERROR(VLOOKUP(A344,'Moyennes FI (en entrée)'!B:N,7,0),"")</f>
        <v>8.1</v>
      </c>
      <c r="J344" s="16">
        <f>IFERROR(VLOOKUP(VLOOKUP(A344,'Fichier FI (en entrée)'!B:AH,33,0),Modificateurs!A$2:B$5,2,0),0)</f>
        <v>-3</v>
      </c>
      <c r="K344" s="16">
        <f>IFERROR(VLOOKUP(VLOOKUP(A344,'Redoub FI (en entrée)'!B:N,7,0),Modificateurs!A$8:B$11,2,0),0)</f>
        <v>0</v>
      </c>
      <c r="L344" s="16">
        <f>IFERROR(VLOOKUP(M344,Modificateurs!D$1:E$94,2,0),0)</f>
        <v>2</v>
      </c>
      <c r="M344" t="str">
        <f>VLOOKUP(A344,'Fichier FI (en entrée)'!B:AH,16,0)&amp;" "&amp;VLOOKUP(A344,'Fichier FI (en entrée)'!B:AH,20,0)&amp;" "&amp;VLOOKUP(A344,'Fichier FI (en entrée)'!B:AH,27,0)&amp;" "&amp;VLOOKUP(A344,'Fichier FI (en entrée)'!B:AH,29,0)</f>
        <v xml:space="preserve">S Mathématiques  </v>
      </c>
      <c r="N344" t="str">
        <f>VLOOKUP(A344,'Fichier FI (en entrée)'!B:AH,8,0)</f>
        <v>En Terminale</v>
      </c>
      <c r="O344" t="b">
        <f>AND(C344&gt;Synthèse!B$8,C344&lt;Synthèse!B$10,NOT(Y344))</f>
        <v>0</v>
      </c>
      <c r="P344" t="s">
        <v>2258</v>
      </c>
      <c r="Q344" s="60">
        <f>ROUNDUP(C344/(Synthèse!$B$4+Synthèse!$B$1)*8,0)</f>
        <v>6</v>
      </c>
      <c r="R344" s="60">
        <f>IFERROR(VLOOKUP(A344,'Evaluations (formulaire)'!A:P,6,0)+VLOOKUP(A344,'Evaluations (formulaire)'!A:P,7,0),0)</f>
        <v>0</v>
      </c>
      <c r="S344" s="60">
        <f>IFERROR(VLOOKUP(A344,'Evaluations (formulaire)'!A:P,8,0),0)</f>
        <v>0</v>
      </c>
      <c r="T344" s="60">
        <f>IF(AND(ISBLANK(P344),Q344&lt;=2),Synthèse!$B$41,IF(AND(ISBLANK(P344),Q344&gt;=7),Synthèse!$C$41,R344+S344))</f>
        <v>0</v>
      </c>
      <c r="U344" s="60">
        <f t="shared" si="59"/>
        <v>7.1</v>
      </c>
      <c r="V344" s="60">
        <f t="shared" si="60"/>
        <v>1229</v>
      </c>
      <c r="X344" s="26">
        <v>1509</v>
      </c>
      <c r="Y344" s="26" t="b">
        <f>IFERROR(VLOOKUP(A344,'Calculs FA (auto)'!A:O,15,0),FALSE)</f>
        <v>1</v>
      </c>
      <c r="Z344" s="26">
        <f>IFERROR(VLOOKUP(A344,'Evaluations (formulaire)'!A:M,9,0),0)</f>
        <v>0</v>
      </c>
      <c r="AA344" s="135" t="b">
        <v>1</v>
      </c>
      <c r="AB344" s="135" t="b">
        <v>0</v>
      </c>
      <c r="AC344" s="135" t="b">
        <f t="shared" si="61"/>
        <v>1</v>
      </c>
      <c r="AD344" s="135" t="b">
        <f t="shared" si="62"/>
        <v>0</v>
      </c>
      <c r="AE344" s="135" t="b">
        <f t="shared" si="63"/>
        <v>0</v>
      </c>
      <c r="AF344" s="135" t="b">
        <f>AND(AC344,$V344&lt;=Synthèse!$B$44)</f>
        <v>0</v>
      </c>
      <c r="AG344" s="135" t="b">
        <f>AND(AD344,$V344&lt;=Synthèse!$B$44)</f>
        <v>0</v>
      </c>
      <c r="AH344" s="135" t="b">
        <f>AND(AE344,$V344&lt;=Synthèse!$B$44)</f>
        <v>0</v>
      </c>
      <c r="AI344" s="137" t="b">
        <v>0</v>
      </c>
      <c r="AJ344" s="137" t="b">
        <v>1</v>
      </c>
      <c r="AK344" s="137" t="b">
        <f t="shared" si="64"/>
        <v>0</v>
      </c>
      <c r="AL344" s="137" t="b">
        <f t="shared" si="65"/>
        <v>1</v>
      </c>
      <c r="AM344" s="137" t="b">
        <f>AND(AK344,$V344&lt;=Synthèse!$B$44)</f>
        <v>0</v>
      </c>
      <c r="AN344" s="137" t="b">
        <f>AND(AL344,$V344&lt;=Synthèse!$B$44)</f>
        <v>0</v>
      </c>
    </row>
    <row r="345" spans="1:40">
      <c r="A345" s="17">
        <v>269103</v>
      </c>
      <c r="B345" t="str">
        <f ca="1">VLOOKUP(A345,'Fichier FI (en entrée)'!B:AH,3,0)</f>
        <v>EFFUCNIZCZ</v>
      </c>
      <c r="C345">
        <f t="shared" si="55"/>
        <v>1026</v>
      </c>
      <c r="D345">
        <f t="shared" si="56"/>
        <v>10.15</v>
      </c>
      <c r="E345" s="14" t="str">
        <f>VLOOKUP(A345,'Fichier FI (en entrée)'!B:AH,2,0)</f>
        <v>EV</v>
      </c>
      <c r="F345" s="14" t="b">
        <f t="shared" si="57"/>
        <v>1</v>
      </c>
      <c r="G345" s="14" t="b">
        <f>IFERROR(VLOOKUP(A345,'Calculs FA (auto)'!A:F,6,0),FALSE)</f>
        <v>1</v>
      </c>
      <c r="H345" s="14" t="b">
        <f t="shared" si="58"/>
        <v>1</v>
      </c>
      <c r="I345" s="16">
        <f>IFERROR(VLOOKUP(A345,'Moyennes FI (en entrée)'!B:N,7,0),"")</f>
        <v>8.15</v>
      </c>
      <c r="J345" s="16">
        <f>IFERROR(VLOOKUP(VLOOKUP(A345,'Fichier FI (en entrée)'!B:AH,33,0),Modificateurs!A$2:B$5,2,0),0)</f>
        <v>1</v>
      </c>
      <c r="K345" s="16">
        <f>IFERROR(VLOOKUP(VLOOKUP(A345,'Redoub FI (en entrée)'!B:N,7,0),Modificateurs!A$8:B$11,2,0),0)</f>
        <v>0</v>
      </c>
      <c r="L345" s="16">
        <f>IFERROR(VLOOKUP(M345,Modificateurs!D$1:E$94,2,0),0)</f>
        <v>1</v>
      </c>
      <c r="M345" t="str">
        <f>VLOOKUP(A345,'Fichier FI (en entrée)'!B:AH,16,0)&amp;" "&amp;VLOOKUP(A345,'Fichier FI (en entrée)'!B:AH,20,0)&amp;" "&amp;VLOOKUP(A345,'Fichier FI (en entrée)'!B:AH,27,0)&amp;" "&amp;VLOOKUP(A345,'Fichier FI (en entrée)'!B:AH,29,0)</f>
        <v xml:space="preserve">S Sciences de la vie et de la terre  </v>
      </c>
      <c r="N345" t="str">
        <f>VLOOKUP(A345,'Fichier FI (en entrée)'!B:AH,8,0)</f>
        <v>En Terminale</v>
      </c>
      <c r="O345" t="b">
        <f>AND(C345&gt;Synthèse!B$8,C345&lt;Synthèse!B$10,NOT(Y345))</f>
        <v>0</v>
      </c>
      <c r="Q345" s="60">
        <f>ROUNDUP(C345/(Synthèse!$B$4+Synthèse!$B$1)*8,0)</f>
        <v>5</v>
      </c>
      <c r="R345" s="60">
        <f>IFERROR(VLOOKUP(A345,'Evaluations (formulaire)'!A:P,6,0)+VLOOKUP(A345,'Evaluations (formulaire)'!A:P,7,0),0)</f>
        <v>0</v>
      </c>
      <c r="S345" s="60">
        <f>IFERROR(VLOOKUP(A345,'Evaluations (formulaire)'!A:P,8,0),0)</f>
        <v>0</v>
      </c>
      <c r="T345" s="60">
        <f>IF(AND(ISBLANK(P345),Q345&lt;=2),Synthèse!$B$41,IF(AND(ISBLANK(P345),Q345&gt;=7),Synthèse!$C$41,R345+S345))</f>
        <v>0</v>
      </c>
      <c r="U345" s="60">
        <f t="shared" si="59"/>
        <v>10.15</v>
      </c>
      <c r="V345" s="60">
        <f t="shared" si="60"/>
        <v>1026</v>
      </c>
      <c r="X345" s="26">
        <v>1884</v>
      </c>
      <c r="Y345" s="26" t="b">
        <f>IFERROR(VLOOKUP(A345,'Calculs FA (auto)'!A:O,15,0),FALSE)</f>
        <v>1</v>
      </c>
      <c r="Z345" s="26">
        <f>IFERROR(VLOOKUP(A345,'Evaluations (formulaire)'!A:M,9,0),0)</f>
        <v>0</v>
      </c>
      <c r="AA345" s="135" t="b">
        <v>1</v>
      </c>
      <c r="AB345" s="135" t="b">
        <v>0</v>
      </c>
      <c r="AC345" s="135" t="b">
        <f t="shared" si="61"/>
        <v>1</v>
      </c>
      <c r="AD345" s="135" t="b">
        <f t="shared" si="62"/>
        <v>0</v>
      </c>
      <c r="AE345" s="135" t="b">
        <f t="shared" si="63"/>
        <v>0</v>
      </c>
      <c r="AF345" s="135" t="b">
        <f>AND(AC345,$V345&lt;=Synthèse!$B$44)</f>
        <v>0</v>
      </c>
      <c r="AG345" s="135" t="b">
        <f>AND(AD345,$V345&lt;=Synthèse!$B$44)</f>
        <v>0</v>
      </c>
      <c r="AH345" s="135" t="b">
        <f>AND(AE345,$V345&lt;=Synthèse!$B$44)</f>
        <v>0</v>
      </c>
      <c r="AI345" s="137" t="b">
        <v>0</v>
      </c>
      <c r="AJ345" s="137" t="b">
        <v>1</v>
      </c>
      <c r="AK345" s="137" t="b">
        <f t="shared" si="64"/>
        <v>0</v>
      </c>
      <c r="AL345" s="137" t="b">
        <f t="shared" si="65"/>
        <v>1</v>
      </c>
      <c r="AM345" s="137" t="b">
        <f>AND(AK345,$V345&lt;=Synthèse!$B$44)</f>
        <v>0</v>
      </c>
      <c r="AN345" s="137" t="b">
        <f>AND(AL345,$V345&lt;=Synthèse!$B$44)</f>
        <v>0</v>
      </c>
    </row>
    <row r="346" spans="1:40">
      <c r="A346" s="17">
        <v>269111</v>
      </c>
      <c r="B346" t="str">
        <f ca="1">VLOOKUP(A346,'Fichier FI (en entrée)'!B:AH,3,0)</f>
        <v>CWWDDMSHQZ</v>
      </c>
      <c r="C346">
        <f t="shared" si="55"/>
        <v>2097</v>
      </c>
      <c r="D346">
        <f t="shared" si="56"/>
        <v>-100</v>
      </c>
      <c r="E346" s="14" t="str">
        <f>VLOOKUP(A346,'Fichier FI (en entrée)'!B:AH,2,0)</f>
        <v>ENV</v>
      </c>
      <c r="F346" s="14" t="b">
        <f t="shared" si="57"/>
        <v>0</v>
      </c>
      <c r="G346" s="14" t="b">
        <f>IFERROR(VLOOKUP(A346,'Calculs FA (auto)'!A:F,6,0),FALSE)</f>
        <v>0</v>
      </c>
      <c r="H346" s="14" t="b">
        <f t="shared" si="58"/>
        <v>0</v>
      </c>
      <c r="I346" s="16" t="str">
        <f>IFERROR(VLOOKUP(A346,'Moyennes FI (en entrée)'!B:N,7,0),"")</f>
        <v/>
      </c>
      <c r="J346" s="16">
        <f>IFERROR(VLOOKUP(VLOOKUP(A346,'Fichier FI (en entrée)'!B:AH,33,0),Modificateurs!A$2:B$5,2,0),0)</f>
        <v>0</v>
      </c>
      <c r="K346" s="16">
        <f>IFERROR(VLOOKUP(VLOOKUP(A346,'Redoub FI (en entrée)'!B:N,7,0),Modificateurs!A$8:B$11,2,0),0)</f>
        <v>0</v>
      </c>
      <c r="L346" s="16">
        <f>IFERROR(VLOOKUP(M346,Modificateurs!D$1:E$94,2,0),0)</f>
        <v>-3</v>
      </c>
      <c r="M346" t="str">
        <f>VLOOKUP(A346,'Fichier FI (en entrée)'!B:AH,16,0)&amp;" "&amp;VLOOKUP(A346,'Fichier FI (en entrée)'!B:AH,20,0)&amp;" "&amp;VLOOKUP(A346,'Fichier FI (en entrée)'!B:AH,27,0)&amp;" "&amp;VLOOKUP(A346,'Fichier FI (en entrée)'!B:AH,29,0)</f>
        <v xml:space="preserve">ES Mathématiques  </v>
      </c>
      <c r="N346" t="str">
        <f>VLOOKUP(A346,'Fichier FI (en entrée)'!B:AH,8,0)</f>
        <v>En Terminale</v>
      </c>
      <c r="O346" t="b">
        <f>AND(C346&gt;Synthèse!B$8,C346&lt;Synthèse!B$10,NOT(Y346))</f>
        <v>0</v>
      </c>
      <c r="Q346" s="60">
        <f>ROUNDUP(C346/(Synthèse!$B$4+Synthèse!$B$1)*8,0)</f>
        <v>10</v>
      </c>
      <c r="R346" s="60">
        <f>IFERROR(VLOOKUP(A346,'Evaluations (formulaire)'!A:P,6,0)+VLOOKUP(A346,'Evaluations (formulaire)'!A:P,7,0),0)</f>
        <v>0</v>
      </c>
      <c r="S346" s="60">
        <f>IFERROR(VLOOKUP(A346,'Evaluations (formulaire)'!A:P,8,0),0)</f>
        <v>0</v>
      </c>
      <c r="T346" s="60">
        <f>IF(AND(ISBLANK(P346),Q346&lt;=2),Synthèse!$B$41,IF(AND(ISBLANK(P346),Q346&gt;=7),Synthèse!$C$41,R346+S346))</f>
        <v>4.6296296296296294E-3</v>
      </c>
      <c r="U346" s="60">
        <f t="shared" si="59"/>
        <v>-99.995370370370367</v>
      </c>
      <c r="V346" s="60">
        <f t="shared" si="60"/>
        <v>1983</v>
      </c>
      <c r="X346" s="26">
        <v>1396</v>
      </c>
      <c r="Y346" s="26" t="b">
        <f>IFERROR(VLOOKUP(A346,'Calculs FA (auto)'!A:O,15,0),FALSE)</f>
        <v>0</v>
      </c>
      <c r="Z346" s="26">
        <f>IFERROR(VLOOKUP(A346,'Evaluations (formulaire)'!A:M,9,0),0)</f>
        <v>0</v>
      </c>
      <c r="AA346" s="135" t="b">
        <v>1</v>
      </c>
      <c r="AB346" s="135" t="b">
        <v>0</v>
      </c>
      <c r="AC346" s="135" t="b">
        <f t="shared" si="61"/>
        <v>0</v>
      </c>
      <c r="AD346" s="135" t="b">
        <f t="shared" si="62"/>
        <v>0</v>
      </c>
      <c r="AE346" s="135" t="b">
        <f t="shared" si="63"/>
        <v>0</v>
      </c>
      <c r="AF346" s="135" t="b">
        <f>AND(AC346,$V346&lt;=Synthèse!$B$44)</f>
        <v>0</v>
      </c>
      <c r="AG346" s="135" t="b">
        <f>AND(AD346,$V346&lt;=Synthèse!$B$44)</f>
        <v>0</v>
      </c>
      <c r="AH346" s="135" t="b">
        <f>AND(AE346,$V346&lt;=Synthèse!$B$44)</f>
        <v>0</v>
      </c>
      <c r="AI346" s="137" t="b">
        <v>0</v>
      </c>
      <c r="AJ346" s="137" t="b">
        <v>1</v>
      </c>
      <c r="AK346" s="137" t="b">
        <f t="shared" si="64"/>
        <v>0</v>
      </c>
      <c r="AL346" s="137" t="b">
        <f t="shared" si="65"/>
        <v>0</v>
      </c>
      <c r="AM346" s="137" t="b">
        <f>AND(AK346,$V346&lt;=Synthèse!$B$44)</f>
        <v>0</v>
      </c>
      <c r="AN346" s="137" t="b">
        <f>AND(AL346,$V346&lt;=Synthèse!$B$44)</f>
        <v>0</v>
      </c>
    </row>
    <row r="347" spans="1:40">
      <c r="A347" s="17">
        <v>269112</v>
      </c>
      <c r="B347" t="str">
        <f ca="1">VLOOKUP(A347,'Fichier FI (en entrée)'!B:AH,3,0)</f>
        <v>UGJPSVTMQM</v>
      </c>
      <c r="C347">
        <f t="shared" si="55"/>
        <v>1534</v>
      </c>
      <c r="D347">
        <f t="shared" si="56"/>
        <v>0.23000000000000043</v>
      </c>
      <c r="E347" s="14" t="str">
        <f>VLOOKUP(A347,'Fichier FI (en entrée)'!B:AH,2,0)</f>
        <v>EV</v>
      </c>
      <c r="F347" s="14" t="b">
        <f t="shared" si="57"/>
        <v>1</v>
      </c>
      <c r="G347" s="14" t="b">
        <f>IFERROR(VLOOKUP(A347,'Calculs FA (auto)'!A:F,6,0),FALSE)</f>
        <v>0</v>
      </c>
      <c r="H347" s="14" t="b">
        <f t="shared" si="58"/>
        <v>0</v>
      </c>
      <c r="I347" s="16">
        <f>IFERROR(VLOOKUP(A347,'Moyennes FI (en entrée)'!B:N,7,0),"")</f>
        <v>8.23</v>
      </c>
      <c r="J347" s="16">
        <f>IFERROR(VLOOKUP(VLOOKUP(A347,'Fichier FI (en entrée)'!B:AH,33,0),Modificateurs!A$2:B$5,2,0),0)</f>
        <v>0</v>
      </c>
      <c r="K347" s="16">
        <f>IFERROR(VLOOKUP(VLOOKUP(A347,'Redoub FI (en entrée)'!B:N,7,0),Modificateurs!A$8:B$11,2,0),0)</f>
        <v>0</v>
      </c>
      <c r="L347" s="16">
        <f>IFERROR(VLOOKUP(M347,Modificateurs!D$1:E$94,2,0),0)</f>
        <v>-8</v>
      </c>
      <c r="M347" t="str">
        <f>VLOOKUP(A347,'Fichier FI (en entrée)'!B:AH,16,0)&amp;" "&amp;VLOOKUP(A347,'Fichier FI (en entrée)'!B:AH,20,0)&amp;" "&amp;VLOOKUP(A347,'Fichier FI (en entrée)'!B:AH,27,0)&amp;" "&amp;VLOOKUP(A347,'Fichier FI (en entrée)'!B:AH,29,0)</f>
        <v xml:space="preserve">STMG Systèmes d'information et de gestion  </v>
      </c>
      <c r="N347" t="str">
        <f>VLOOKUP(A347,'Fichier FI (en entrée)'!B:AH,8,0)</f>
        <v>En Terminale</v>
      </c>
      <c r="O347" t="b">
        <f>AND(C347&gt;Synthèse!B$8,C347&lt;Synthèse!B$10,NOT(Y347))</f>
        <v>0</v>
      </c>
      <c r="Q347" s="60">
        <f>ROUNDUP(C347/(Synthèse!$B$4+Synthèse!$B$1)*8,0)</f>
        <v>8</v>
      </c>
      <c r="R347" s="60">
        <f>IFERROR(VLOOKUP(A347,'Evaluations (formulaire)'!A:P,6,0)+VLOOKUP(A347,'Evaluations (formulaire)'!A:P,7,0),0)</f>
        <v>0</v>
      </c>
      <c r="S347" s="60">
        <f>IFERROR(VLOOKUP(A347,'Evaluations (formulaire)'!A:P,8,0),0)</f>
        <v>0</v>
      </c>
      <c r="T347" s="60">
        <f>IF(AND(ISBLANK(P347),Q347&lt;=2),Synthèse!$B$41,IF(AND(ISBLANK(P347),Q347&gt;=7),Synthèse!$C$41,R347+S347))</f>
        <v>4.6296296296296294E-3</v>
      </c>
      <c r="U347" s="60">
        <f t="shared" si="59"/>
        <v>0.23462962962963005</v>
      </c>
      <c r="V347" s="60">
        <f t="shared" si="60"/>
        <v>1532</v>
      </c>
      <c r="X347" s="26">
        <v>1900</v>
      </c>
      <c r="Y347" s="26" t="b">
        <f>IFERROR(VLOOKUP(A347,'Calculs FA (auto)'!A:O,15,0),FALSE)</f>
        <v>0</v>
      </c>
      <c r="Z347" s="26">
        <f>IFERROR(VLOOKUP(A347,'Evaluations (formulaire)'!A:M,9,0),0)</f>
        <v>0</v>
      </c>
      <c r="AA347" s="135" t="b">
        <v>1</v>
      </c>
      <c r="AB347" s="135" t="b">
        <v>0</v>
      </c>
      <c r="AC347" s="135" t="b">
        <f t="shared" si="61"/>
        <v>1</v>
      </c>
      <c r="AD347" s="135" t="b">
        <f t="shared" si="62"/>
        <v>0</v>
      </c>
      <c r="AE347" s="135" t="b">
        <f t="shared" si="63"/>
        <v>0</v>
      </c>
      <c r="AF347" s="135" t="b">
        <f>AND(AC347,$V347&lt;=Synthèse!$B$44)</f>
        <v>0</v>
      </c>
      <c r="AG347" s="135" t="b">
        <f>AND(AD347,$V347&lt;=Synthèse!$B$44)</f>
        <v>0</v>
      </c>
      <c r="AH347" s="135" t="b">
        <f>AND(AE347,$V347&lt;=Synthèse!$B$44)</f>
        <v>0</v>
      </c>
      <c r="AI347" s="137" t="b">
        <v>0</v>
      </c>
      <c r="AJ347" s="137" t="b">
        <v>1</v>
      </c>
      <c r="AK347" s="137" t="b">
        <f t="shared" si="64"/>
        <v>0</v>
      </c>
      <c r="AL347" s="137" t="b">
        <f t="shared" si="65"/>
        <v>1</v>
      </c>
      <c r="AM347" s="137" t="b">
        <f>AND(AK347,$V347&lt;=Synthèse!$B$44)</f>
        <v>0</v>
      </c>
      <c r="AN347" s="137" t="b">
        <f>AND(AL347,$V347&lt;=Synthèse!$B$44)</f>
        <v>0</v>
      </c>
    </row>
    <row r="348" spans="1:40">
      <c r="A348" s="17">
        <v>269122</v>
      </c>
      <c r="B348" t="str">
        <f ca="1">VLOOKUP(A348,'Fichier FI (en entrée)'!B:AH,3,0)</f>
        <v>LHSCXTXUWL</v>
      </c>
      <c r="C348">
        <f t="shared" si="55"/>
        <v>2097</v>
      </c>
      <c r="D348">
        <f t="shared" si="56"/>
        <v>-100</v>
      </c>
      <c r="E348" s="14" t="str">
        <f>VLOOKUP(A348,'Fichier FI (en entrée)'!B:AH,2,0)</f>
        <v>ENV</v>
      </c>
      <c r="F348" s="14" t="b">
        <f t="shared" si="57"/>
        <v>0</v>
      </c>
      <c r="G348" s="14" t="b">
        <f>IFERROR(VLOOKUP(A348,'Calculs FA (auto)'!A:F,6,0),FALSE)</f>
        <v>0</v>
      </c>
      <c r="H348" s="14" t="b">
        <f t="shared" si="58"/>
        <v>0</v>
      </c>
      <c r="I348" s="16" t="str">
        <f>IFERROR(VLOOKUP(A348,'Moyennes FI (en entrée)'!B:N,7,0),"")</f>
        <v/>
      </c>
      <c r="J348" s="16">
        <f>IFERROR(VLOOKUP(VLOOKUP(A348,'Fichier FI (en entrée)'!B:AH,33,0),Modificateurs!A$2:B$5,2,0),0)</f>
        <v>0</v>
      </c>
      <c r="K348" s="16">
        <f>IFERROR(VLOOKUP(VLOOKUP(A348,'Redoub FI (en entrée)'!B:N,7,0),Modificateurs!A$8:B$11,2,0),0)</f>
        <v>0</v>
      </c>
      <c r="L348" s="16">
        <f>IFERROR(VLOOKUP(M348,Modificateurs!D$1:E$94,2,0),0)</f>
        <v>-12</v>
      </c>
      <c r="M348" t="str">
        <f>VLOOKUP(A348,'Fichier FI (en entrée)'!B:AH,16,0)&amp;" "&amp;VLOOKUP(A348,'Fichier FI (en entrée)'!B:AH,20,0)&amp;" "&amp;VLOOKUP(A348,'Fichier FI (en entrée)'!B:AH,27,0)&amp;" "&amp;VLOOKUP(A348,'Fichier FI (en entrée)'!B:AH,29,0)</f>
        <v xml:space="preserve">P Comptabilité  </v>
      </c>
      <c r="N348" t="str">
        <f>VLOOKUP(A348,'Fichier FI (en entrée)'!B:AH,8,0)</f>
        <v>En Terminale</v>
      </c>
      <c r="O348" t="b">
        <f>AND(C348&gt;Synthèse!B$8,C348&lt;Synthèse!B$10,NOT(Y348))</f>
        <v>0</v>
      </c>
      <c r="Q348" s="60">
        <f>ROUNDUP(C348/(Synthèse!$B$4+Synthèse!$B$1)*8,0)</f>
        <v>10</v>
      </c>
      <c r="R348" s="60">
        <f>IFERROR(VLOOKUP(A348,'Evaluations (formulaire)'!A:P,6,0)+VLOOKUP(A348,'Evaluations (formulaire)'!A:P,7,0),0)</f>
        <v>0</v>
      </c>
      <c r="S348" s="60">
        <f>IFERROR(VLOOKUP(A348,'Evaluations (formulaire)'!A:P,8,0),0)</f>
        <v>0</v>
      </c>
      <c r="T348" s="60">
        <f>IF(AND(ISBLANK(P348),Q348&lt;=2),Synthèse!$B$41,IF(AND(ISBLANK(P348),Q348&gt;=7),Synthèse!$C$41,R348+S348))</f>
        <v>4.6296296296296294E-3</v>
      </c>
      <c r="U348" s="60">
        <f t="shared" si="59"/>
        <v>-99.995370370370367</v>
      </c>
      <c r="V348" s="60">
        <f t="shared" si="60"/>
        <v>1983</v>
      </c>
      <c r="X348" s="26">
        <v>1786</v>
      </c>
      <c r="Y348" s="26" t="b">
        <f>IFERROR(VLOOKUP(A348,'Calculs FA (auto)'!A:O,15,0),FALSE)</f>
        <v>0</v>
      </c>
      <c r="Z348" s="26">
        <f>IFERROR(VLOOKUP(A348,'Evaluations (formulaire)'!A:M,9,0),0)</f>
        <v>0</v>
      </c>
      <c r="AA348" s="135" t="b">
        <v>1</v>
      </c>
      <c r="AB348" s="135" t="b">
        <v>0</v>
      </c>
      <c r="AC348" s="135" t="b">
        <f t="shared" si="61"/>
        <v>0</v>
      </c>
      <c r="AD348" s="135" t="b">
        <f t="shared" si="62"/>
        <v>0</v>
      </c>
      <c r="AE348" s="135" t="b">
        <f t="shared" si="63"/>
        <v>0</v>
      </c>
      <c r="AF348" s="135" t="b">
        <f>AND(AC348,$V348&lt;=Synthèse!$B$44)</f>
        <v>0</v>
      </c>
      <c r="AG348" s="135" t="b">
        <f>AND(AD348,$V348&lt;=Synthèse!$B$44)</f>
        <v>0</v>
      </c>
      <c r="AH348" s="135" t="b">
        <f>AND(AE348,$V348&lt;=Synthèse!$B$44)</f>
        <v>0</v>
      </c>
      <c r="AI348" s="137" t="b">
        <v>0</v>
      </c>
      <c r="AJ348" s="137" t="b">
        <v>1</v>
      </c>
      <c r="AK348" s="137" t="b">
        <f t="shared" si="64"/>
        <v>0</v>
      </c>
      <c r="AL348" s="137" t="b">
        <f t="shared" si="65"/>
        <v>0</v>
      </c>
      <c r="AM348" s="137" t="b">
        <f>AND(AK348,$V348&lt;=Synthèse!$B$44)</f>
        <v>0</v>
      </c>
      <c r="AN348" s="137" t="b">
        <f>AND(AL348,$V348&lt;=Synthèse!$B$44)</f>
        <v>0</v>
      </c>
    </row>
    <row r="349" spans="1:40">
      <c r="A349" s="17">
        <v>269124</v>
      </c>
      <c r="B349" t="str">
        <f ca="1">VLOOKUP(A349,'Fichier FI (en entrée)'!B:AH,3,0)</f>
        <v>LPLJLGCESW</v>
      </c>
      <c r="C349">
        <f t="shared" si="55"/>
        <v>890</v>
      </c>
      <c r="D349">
        <f t="shared" si="56"/>
        <v>11.13</v>
      </c>
      <c r="E349" s="14" t="str">
        <f>VLOOKUP(A349,'Fichier FI (en entrée)'!B:AH,2,0)</f>
        <v>EV</v>
      </c>
      <c r="F349" s="14" t="b">
        <f t="shared" si="57"/>
        <v>1</v>
      </c>
      <c r="G349" s="14" t="b">
        <f>IFERROR(VLOOKUP(A349,'Calculs FA (auto)'!A:F,6,0),FALSE)</f>
        <v>0</v>
      </c>
      <c r="H349" s="14" t="b">
        <f t="shared" si="58"/>
        <v>0</v>
      </c>
      <c r="I349" s="16">
        <f>IFERROR(VLOOKUP(A349,'Moyennes FI (en entrée)'!B:N,7,0),"")</f>
        <v>8.1300000000000008</v>
      </c>
      <c r="J349" s="16">
        <f>IFERROR(VLOOKUP(VLOOKUP(A349,'Fichier FI (en entrée)'!B:AH,33,0),Modificateurs!A$2:B$5,2,0),0)</f>
        <v>1</v>
      </c>
      <c r="K349" s="16">
        <f>IFERROR(VLOOKUP(VLOOKUP(A349,'Redoub FI (en entrée)'!B:N,7,0),Modificateurs!A$8:B$11,2,0),0)</f>
        <v>0</v>
      </c>
      <c r="L349" s="16">
        <f>IFERROR(VLOOKUP(M349,Modificateurs!D$1:E$94,2,0),0)</f>
        <v>2</v>
      </c>
      <c r="M349" t="str">
        <f>VLOOKUP(A349,'Fichier FI (en entrée)'!B:AH,16,0)&amp;" "&amp;VLOOKUP(A349,'Fichier FI (en entrée)'!B:AH,20,0)&amp;" "&amp;VLOOKUP(A349,'Fichier FI (en entrée)'!B:AH,27,0)&amp;" "&amp;VLOOKUP(A349,'Fichier FI (en entrée)'!B:AH,29,0)</f>
        <v xml:space="preserve">S Physique-chimie  </v>
      </c>
      <c r="N349" t="str">
        <f>VLOOKUP(A349,'Fichier FI (en entrée)'!B:AH,8,0)</f>
        <v>En Terminale</v>
      </c>
      <c r="O349" t="b">
        <f>AND(C349&gt;Synthèse!B$8,C349&lt;Synthèse!B$10,NOT(Y349))</f>
        <v>1</v>
      </c>
      <c r="Q349" s="60">
        <f>ROUNDUP(C349/(Synthèse!$B$4+Synthèse!$B$1)*8,0)</f>
        <v>5</v>
      </c>
      <c r="R349" s="60">
        <f>IFERROR(VLOOKUP(A349,'Evaluations (formulaire)'!A:P,6,0)+VLOOKUP(A349,'Evaluations (formulaire)'!A:P,7,0),0)</f>
        <v>0</v>
      </c>
      <c r="S349" s="60">
        <f>IFERROR(VLOOKUP(A349,'Evaluations (formulaire)'!A:P,8,0),0)</f>
        <v>0</v>
      </c>
      <c r="T349" s="60">
        <f>IF(AND(ISBLANK(P349),Q349&lt;=2),Synthèse!$B$41,IF(AND(ISBLANK(P349),Q349&gt;=7),Synthèse!$C$41,R349+S349))</f>
        <v>0</v>
      </c>
      <c r="U349" s="60">
        <f t="shared" si="59"/>
        <v>11.13</v>
      </c>
      <c r="V349" s="60">
        <f t="shared" si="60"/>
        <v>890</v>
      </c>
      <c r="X349" s="26">
        <v>443</v>
      </c>
      <c r="Y349" s="26" t="b">
        <f>IFERROR(VLOOKUP(A349,'Calculs FA (auto)'!A:O,15,0),FALSE)</f>
        <v>0</v>
      </c>
      <c r="Z349" s="26">
        <f>IFERROR(VLOOKUP(A349,'Evaluations (formulaire)'!A:M,9,0),0)</f>
        <v>0</v>
      </c>
      <c r="AA349" s="135" t="b">
        <v>1</v>
      </c>
      <c r="AB349" s="135" t="b">
        <v>0</v>
      </c>
      <c r="AC349" s="135" t="b">
        <f t="shared" si="61"/>
        <v>1</v>
      </c>
      <c r="AD349" s="135" t="b">
        <f t="shared" si="62"/>
        <v>0</v>
      </c>
      <c r="AE349" s="135" t="b">
        <f t="shared" si="63"/>
        <v>0</v>
      </c>
      <c r="AF349" s="135" t="b">
        <f>AND(AC349,$V349&lt;=Synthèse!$B$44)</f>
        <v>0</v>
      </c>
      <c r="AG349" s="135" t="b">
        <f>AND(AD349,$V349&lt;=Synthèse!$B$44)</f>
        <v>0</v>
      </c>
      <c r="AH349" s="135" t="b">
        <f>AND(AE349,$V349&lt;=Synthèse!$B$44)</f>
        <v>0</v>
      </c>
      <c r="AI349" s="137" t="b">
        <v>0</v>
      </c>
      <c r="AJ349" s="137" t="b">
        <v>1</v>
      </c>
      <c r="AK349" s="137" t="b">
        <f t="shared" si="64"/>
        <v>0</v>
      </c>
      <c r="AL349" s="137" t="b">
        <f t="shared" si="65"/>
        <v>1</v>
      </c>
      <c r="AM349" s="137" t="b">
        <f>AND(AK349,$V349&lt;=Synthèse!$B$44)</f>
        <v>0</v>
      </c>
      <c r="AN349" s="137" t="b">
        <f>AND(AL349,$V349&lt;=Synthèse!$B$44)</f>
        <v>0</v>
      </c>
    </row>
    <row r="350" spans="1:40">
      <c r="A350" s="17">
        <v>269178</v>
      </c>
      <c r="B350" t="str">
        <f ca="1">VLOOKUP(A350,'Fichier FI (en entrée)'!B:AH,3,0)</f>
        <v>JLFGTWQAJK</v>
      </c>
      <c r="C350">
        <f t="shared" si="55"/>
        <v>1443</v>
      </c>
      <c r="D350">
        <f t="shared" si="56"/>
        <v>2.4499999999999993</v>
      </c>
      <c r="E350" s="14" t="str">
        <f>VLOOKUP(A350,'Fichier FI (en entrée)'!B:AH,2,0)</f>
        <v>EV</v>
      </c>
      <c r="F350" s="14" t="b">
        <f t="shared" si="57"/>
        <v>1</v>
      </c>
      <c r="G350" s="14" t="b">
        <f>IFERROR(VLOOKUP(A350,'Calculs FA (auto)'!A:F,6,0),FALSE)</f>
        <v>0</v>
      </c>
      <c r="H350" s="14" t="b">
        <f t="shared" si="58"/>
        <v>0</v>
      </c>
      <c r="I350" s="16">
        <f>IFERROR(VLOOKUP(A350,'Moyennes FI (en entrée)'!B:N,7,0),"")</f>
        <v>9.4499999999999993</v>
      </c>
      <c r="J350" s="16">
        <f>IFERROR(VLOOKUP(VLOOKUP(A350,'Fichier FI (en entrée)'!B:AH,33,0),Modificateurs!A$2:B$5,2,0),0)</f>
        <v>1</v>
      </c>
      <c r="K350" s="16">
        <f>IFERROR(VLOOKUP(VLOOKUP(A350,'Redoub FI (en entrée)'!B:N,7,0),Modificateurs!A$8:B$11,2,0),0)</f>
        <v>0</v>
      </c>
      <c r="L350" s="16">
        <f>IFERROR(VLOOKUP(M350,Modificateurs!D$1:E$94,2,0),0)</f>
        <v>-8</v>
      </c>
      <c r="M350" t="str">
        <f>VLOOKUP(A350,'Fichier FI (en entrée)'!B:AH,16,0)&amp;" "&amp;VLOOKUP(A350,'Fichier FI (en entrée)'!B:AH,20,0)&amp;" "&amp;VLOOKUP(A350,'Fichier FI (en entrée)'!B:AH,27,0)&amp;" "&amp;VLOOKUP(A350,'Fichier FI (en entrée)'!B:AH,29,0)</f>
        <v xml:space="preserve">STMG Systèmes d'information et de gestion  </v>
      </c>
      <c r="N350" t="str">
        <f>VLOOKUP(A350,'Fichier FI (en entrée)'!B:AH,8,0)</f>
        <v>En Terminale</v>
      </c>
      <c r="O350" t="b">
        <f>AND(C350&gt;Synthèse!B$8,C350&lt;Synthèse!B$10,NOT(Y350))</f>
        <v>0</v>
      </c>
      <c r="Q350" s="60">
        <f>ROUNDUP(C350/(Synthèse!$B$4+Synthèse!$B$1)*8,0)</f>
        <v>7</v>
      </c>
      <c r="R350" s="60">
        <f>IFERROR(VLOOKUP(A350,'Evaluations (formulaire)'!A:P,6,0)+VLOOKUP(A350,'Evaluations (formulaire)'!A:P,7,0),0)</f>
        <v>0</v>
      </c>
      <c r="S350" s="60">
        <f>IFERROR(VLOOKUP(A350,'Evaluations (formulaire)'!A:P,8,0),0)</f>
        <v>0</v>
      </c>
      <c r="T350" s="60">
        <f>IF(AND(ISBLANK(P350),Q350&lt;=2),Synthèse!$B$41,IF(AND(ISBLANK(P350),Q350&gt;=7),Synthèse!$C$41,R350+S350))</f>
        <v>4.6296296296296294E-3</v>
      </c>
      <c r="U350" s="60">
        <f t="shared" si="59"/>
        <v>2.4546296296296291</v>
      </c>
      <c r="V350" s="60">
        <f t="shared" si="60"/>
        <v>1443</v>
      </c>
      <c r="X350" s="26">
        <v>2022</v>
      </c>
      <c r="Y350" s="26" t="b">
        <f>IFERROR(VLOOKUP(A350,'Calculs FA (auto)'!A:O,15,0),FALSE)</f>
        <v>0</v>
      </c>
      <c r="Z350" s="26">
        <f>IFERROR(VLOOKUP(A350,'Evaluations (formulaire)'!A:M,9,0),0)</f>
        <v>0</v>
      </c>
      <c r="AA350" s="135" t="b">
        <v>1</v>
      </c>
      <c r="AB350" s="135" t="b">
        <v>0</v>
      </c>
      <c r="AC350" s="135" t="b">
        <f t="shared" si="61"/>
        <v>1</v>
      </c>
      <c r="AD350" s="135" t="b">
        <f t="shared" si="62"/>
        <v>0</v>
      </c>
      <c r="AE350" s="135" t="b">
        <f t="shared" si="63"/>
        <v>0</v>
      </c>
      <c r="AF350" s="135" t="b">
        <f>AND(AC350,$V350&lt;=Synthèse!$B$44)</f>
        <v>0</v>
      </c>
      <c r="AG350" s="135" t="b">
        <f>AND(AD350,$V350&lt;=Synthèse!$B$44)</f>
        <v>0</v>
      </c>
      <c r="AH350" s="135" t="b">
        <f>AND(AE350,$V350&lt;=Synthèse!$B$44)</f>
        <v>0</v>
      </c>
      <c r="AI350" s="137" t="b">
        <v>0</v>
      </c>
      <c r="AJ350" s="137" t="b">
        <v>1</v>
      </c>
      <c r="AK350" s="137" t="b">
        <f t="shared" si="64"/>
        <v>0</v>
      </c>
      <c r="AL350" s="137" t="b">
        <f t="shared" si="65"/>
        <v>1</v>
      </c>
      <c r="AM350" s="137" t="b">
        <f>AND(AK350,$V350&lt;=Synthèse!$B$44)</f>
        <v>0</v>
      </c>
      <c r="AN350" s="137" t="b">
        <f>AND(AL350,$V350&lt;=Synthèse!$B$44)</f>
        <v>0</v>
      </c>
    </row>
    <row r="351" spans="1:40">
      <c r="A351" s="17">
        <v>269184</v>
      </c>
      <c r="B351" t="str">
        <f ca="1">VLOOKUP(A351,'Fichier FI (en entrée)'!B:AH,3,0)</f>
        <v>VLJPACIGAG</v>
      </c>
      <c r="C351">
        <f t="shared" si="55"/>
        <v>1020</v>
      </c>
      <c r="D351">
        <f t="shared" si="56"/>
        <v>10.199999999999999</v>
      </c>
      <c r="E351" s="14" t="str">
        <f>VLOOKUP(A351,'Fichier FI (en entrée)'!B:AH,2,0)</f>
        <v>EV</v>
      </c>
      <c r="F351" s="14" t="b">
        <f t="shared" si="57"/>
        <v>1</v>
      </c>
      <c r="G351" s="14" t="b">
        <f>IFERROR(VLOOKUP(A351,'Calculs FA (auto)'!A:F,6,0),FALSE)</f>
        <v>0</v>
      </c>
      <c r="H351" s="14" t="b">
        <f t="shared" si="58"/>
        <v>0</v>
      </c>
      <c r="I351" s="16">
        <f>IFERROR(VLOOKUP(A351,'Moyennes FI (en entrée)'!B:N,7,0),"")</f>
        <v>8.1999999999999993</v>
      </c>
      <c r="J351" s="16">
        <f>IFERROR(VLOOKUP(VLOOKUP(A351,'Fichier FI (en entrée)'!B:AH,33,0),Modificateurs!A$2:B$5,2,0),0)</f>
        <v>1</v>
      </c>
      <c r="K351" s="16">
        <f>IFERROR(VLOOKUP(VLOOKUP(A351,'Redoub FI (en entrée)'!B:N,7,0),Modificateurs!A$8:B$11,2,0),0)</f>
        <v>0</v>
      </c>
      <c r="L351" s="16">
        <f>IFERROR(VLOOKUP(M351,Modificateurs!D$1:E$94,2,0),0)</f>
        <v>1</v>
      </c>
      <c r="M351" t="str">
        <f>VLOOKUP(A351,'Fichier FI (en entrée)'!B:AH,16,0)&amp;" "&amp;VLOOKUP(A351,'Fichier FI (en entrée)'!B:AH,20,0)&amp;" "&amp;VLOOKUP(A351,'Fichier FI (en entrée)'!B:AH,27,0)&amp;" "&amp;VLOOKUP(A351,'Fichier FI (en entrée)'!B:AH,29,0)</f>
        <v xml:space="preserve">S Sciences de la vie et de la terre  </v>
      </c>
      <c r="N351" t="str">
        <f>VLOOKUP(A351,'Fichier FI (en entrée)'!B:AH,8,0)</f>
        <v>En Terminale</v>
      </c>
      <c r="O351" t="b">
        <f>AND(C351&gt;Synthèse!B$8,C351&lt;Synthèse!B$10,NOT(Y351))</f>
        <v>1</v>
      </c>
      <c r="Q351" s="60">
        <f>ROUNDUP(C351/(Synthèse!$B$4+Synthèse!$B$1)*8,0)</f>
        <v>5</v>
      </c>
      <c r="R351" s="60">
        <f>IFERROR(VLOOKUP(A351,'Evaluations (formulaire)'!A:P,6,0)+VLOOKUP(A351,'Evaluations (formulaire)'!A:P,7,0),0)</f>
        <v>0</v>
      </c>
      <c r="S351" s="60">
        <f>IFERROR(VLOOKUP(A351,'Evaluations (formulaire)'!A:P,8,0),0)</f>
        <v>0</v>
      </c>
      <c r="T351" s="60">
        <f>IF(AND(ISBLANK(P351),Q351&lt;=2),Synthèse!$B$41,IF(AND(ISBLANK(P351),Q351&gt;=7),Synthèse!$C$41,R351+S351))</f>
        <v>0</v>
      </c>
      <c r="U351" s="60">
        <f t="shared" si="59"/>
        <v>10.199999999999999</v>
      </c>
      <c r="V351" s="60">
        <f t="shared" si="60"/>
        <v>1020</v>
      </c>
      <c r="X351" s="26">
        <v>1814</v>
      </c>
      <c r="Y351" s="26" t="b">
        <f>IFERROR(VLOOKUP(A351,'Calculs FA (auto)'!A:O,15,0),FALSE)</f>
        <v>0</v>
      </c>
      <c r="Z351" s="26">
        <f>IFERROR(VLOOKUP(A351,'Evaluations (formulaire)'!A:M,9,0),0)</f>
        <v>0</v>
      </c>
      <c r="AA351" s="135" t="b">
        <v>1</v>
      </c>
      <c r="AB351" s="135" t="b">
        <v>0</v>
      </c>
      <c r="AC351" s="135" t="b">
        <f t="shared" si="61"/>
        <v>1</v>
      </c>
      <c r="AD351" s="135" t="b">
        <f t="shared" si="62"/>
        <v>0</v>
      </c>
      <c r="AE351" s="135" t="b">
        <f t="shared" si="63"/>
        <v>0</v>
      </c>
      <c r="AF351" s="135" t="b">
        <f>AND(AC351,$V351&lt;=Synthèse!$B$44)</f>
        <v>0</v>
      </c>
      <c r="AG351" s="135" t="b">
        <f>AND(AD351,$V351&lt;=Synthèse!$B$44)</f>
        <v>0</v>
      </c>
      <c r="AH351" s="135" t="b">
        <f>AND(AE351,$V351&lt;=Synthèse!$B$44)</f>
        <v>0</v>
      </c>
      <c r="AI351" s="137" t="b">
        <v>0</v>
      </c>
      <c r="AJ351" s="137" t="b">
        <v>1</v>
      </c>
      <c r="AK351" s="137" t="b">
        <f t="shared" si="64"/>
        <v>0</v>
      </c>
      <c r="AL351" s="137" t="b">
        <f t="shared" si="65"/>
        <v>1</v>
      </c>
      <c r="AM351" s="137" t="b">
        <f>AND(AK351,$V351&lt;=Synthèse!$B$44)</f>
        <v>0</v>
      </c>
      <c r="AN351" s="137" t="b">
        <f>AND(AL351,$V351&lt;=Synthèse!$B$44)</f>
        <v>0</v>
      </c>
    </row>
    <row r="352" spans="1:40">
      <c r="A352" s="17">
        <v>269256</v>
      </c>
      <c r="B352" t="str">
        <f ca="1">VLOOKUP(A352,'Fichier FI (en entrée)'!B:AH,3,0)</f>
        <v>ATAQWYDJHY</v>
      </c>
      <c r="C352">
        <f t="shared" si="55"/>
        <v>1459</v>
      </c>
      <c r="D352">
        <f t="shared" si="56"/>
        <v>1.9399999999999995</v>
      </c>
      <c r="E352" s="14" t="str">
        <f>VLOOKUP(A352,'Fichier FI (en entrée)'!B:AH,2,0)</f>
        <v>EV</v>
      </c>
      <c r="F352" s="14" t="b">
        <f t="shared" si="57"/>
        <v>1</v>
      </c>
      <c r="G352" s="14" t="b">
        <f>IFERROR(VLOOKUP(A352,'Calculs FA (auto)'!A:F,6,0),FALSE)</f>
        <v>0</v>
      </c>
      <c r="H352" s="14" t="b">
        <f t="shared" si="58"/>
        <v>0</v>
      </c>
      <c r="I352" s="16">
        <f>IFERROR(VLOOKUP(A352,'Moyennes FI (en entrée)'!B:N,7,0),"")</f>
        <v>8.94</v>
      </c>
      <c r="J352" s="16">
        <f>IFERROR(VLOOKUP(VLOOKUP(A352,'Fichier FI (en entrée)'!B:AH,33,0),Modificateurs!A$2:B$5,2,0),0)</f>
        <v>1</v>
      </c>
      <c r="K352" s="16">
        <f>IFERROR(VLOOKUP(VLOOKUP(A352,'Redoub FI (en entrée)'!B:N,7,0),Modificateurs!A$8:B$11,2,0),0)</f>
        <v>0</v>
      </c>
      <c r="L352" s="16">
        <f>IFERROR(VLOOKUP(M352,Modificateurs!D$1:E$94,2,0),0)</f>
        <v>-8</v>
      </c>
      <c r="M352" t="str">
        <f>VLOOKUP(A352,'Fichier FI (en entrée)'!B:AH,16,0)&amp;" "&amp;VLOOKUP(A352,'Fichier FI (en entrée)'!B:AH,20,0)&amp;" "&amp;VLOOKUP(A352,'Fichier FI (en entrée)'!B:AH,27,0)&amp;" "&amp;VLOOKUP(A352,'Fichier FI (en entrée)'!B:AH,29,0)</f>
        <v xml:space="preserve">STMG Systèmes d'information et de gestion  </v>
      </c>
      <c r="N352" t="str">
        <f>VLOOKUP(A352,'Fichier FI (en entrée)'!B:AH,8,0)</f>
        <v>En Terminale</v>
      </c>
      <c r="O352" t="b">
        <f>AND(C352&gt;Synthèse!B$8,C352&lt;Synthèse!B$10,NOT(Y352))</f>
        <v>0</v>
      </c>
      <c r="Q352" s="60">
        <f>ROUNDUP(C352/(Synthèse!$B$4+Synthèse!$B$1)*8,0)</f>
        <v>7</v>
      </c>
      <c r="R352" s="60">
        <f>IFERROR(VLOOKUP(A352,'Evaluations (formulaire)'!A:P,6,0)+VLOOKUP(A352,'Evaluations (formulaire)'!A:P,7,0),0)</f>
        <v>-2</v>
      </c>
      <c r="S352" s="60">
        <f>IFERROR(VLOOKUP(A352,'Evaluations (formulaire)'!A:P,8,0),0)</f>
        <v>-1</v>
      </c>
      <c r="T352" s="60">
        <f>IF(AND(ISBLANK(P352),Q352&lt;=2),Synthèse!$B$41,IF(AND(ISBLANK(P352),Q352&gt;=7),Synthèse!$C$41,R352+S352))</f>
        <v>4.6296296296296294E-3</v>
      </c>
      <c r="U352" s="60">
        <f t="shared" si="59"/>
        <v>1.944629629629629</v>
      </c>
      <c r="V352" s="60">
        <f t="shared" si="60"/>
        <v>1459</v>
      </c>
      <c r="X352" s="26">
        <v>1787</v>
      </c>
      <c r="Y352" s="26" t="b">
        <f>IFERROR(VLOOKUP(A352,'Calculs FA (auto)'!A:O,15,0),FALSE)</f>
        <v>0</v>
      </c>
      <c r="Z352" s="26">
        <f>IFERROR(VLOOKUP(A352,'Evaluations (formulaire)'!A:M,9,0),0)</f>
        <v>0</v>
      </c>
      <c r="AA352" s="135" t="b">
        <v>1</v>
      </c>
      <c r="AB352" s="135" t="b">
        <v>0</v>
      </c>
      <c r="AC352" s="135" t="b">
        <f t="shared" si="61"/>
        <v>1</v>
      </c>
      <c r="AD352" s="135" t="b">
        <f t="shared" si="62"/>
        <v>0</v>
      </c>
      <c r="AE352" s="135" t="b">
        <f t="shared" si="63"/>
        <v>0</v>
      </c>
      <c r="AF352" s="135" t="b">
        <f>AND(AC352,$V352&lt;=Synthèse!$B$44)</f>
        <v>0</v>
      </c>
      <c r="AG352" s="135" t="b">
        <f>AND(AD352,$V352&lt;=Synthèse!$B$44)</f>
        <v>0</v>
      </c>
      <c r="AH352" s="135" t="b">
        <f>AND(AE352,$V352&lt;=Synthèse!$B$44)</f>
        <v>0</v>
      </c>
      <c r="AI352" s="137" t="b">
        <v>0</v>
      </c>
      <c r="AJ352" s="137" t="b">
        <v>1</v>
      </c>
      <c r="AK352" s="137" t="b">
        <f t="shared" si="64"/>
        <v>0</v>
      </c>
      <c r="AL352" s="137" t="b">
        <f t="shared" si="65"/>
        <v>1</v>
      </c>
      <c r="AM352" s="137" t="b">
        <f>AND(AK352,$V352&lt;=Synthèse!$B$44)</f>
        <v>0</v>
      </c>
      <c r="AN352" s="137" t="b">
        <f>AND(AL352,$V352&lt;=Synthèse!$B$44)</f>
        <v>0</v>
      </c>
    </row>
    <row r="353" spans="1:40">
      <c r="A353" s="17">
        <v>269303</v>
      </c>
      <c r="B353" t="str">
        <f ca="1">VLOOKUP(A353,'Fichier FI (en entrée)'!B:AH,3,0)</f>
        <v>RTQEVEZFOT</v>
      </c>
      <c r="C353">
        <f t="shared" si="55"/>
        <v>2097</v>
      </c>
      <c r="D353">
        <f t="shared" si="56"/>
        <v>-100</v>
      </c>
      <c r="E353" s="14" t="str">
        <f>VLOOKUP(A353,'Fichier FI (en entrée)'!B:AH,2,0)</f>
        <v>ENV</v>
      </c>
      <c r="F353" s="14" t="b">
        <f t="shared" si="57"/>
        <v>0</v>
      </c>
      <c r="G353" s="14" t="b">
        <f>IFERROR(VLOOKUP(A353,'Calculs FA (auto)'!A:F,6,0),FALSE)</f>
        <v>1</v>
      </c>
      <c r="H353" s="14" t="b">
        <f t="shared" si="58"/>
        <v>0</v>
      </c>
      <c r="I353" s="16" t="str">
        <f>IFERROR(VLOOKUP(A353,'Moyennes FI (en entrée)'!B:N,7,0),"")</f>
        <v/>
      </c>
      <c r="J353" s="16">
        <f>IFERROR(VLOOKUP(VLOOKUP(A353,'Fichier FI (en entrée)'!B:AH,33,0),Modificateurs!A$2:B$5,2,0),0)</f>
        <v>0</v>
      </c>
      <c r="K353" s="16">
        <f>IFERROR(VLOOKUP(VLOOKUP(A353,'Redoub FI (en entrée)'!B:N,7,0),Modificateurs!A$8:B$11,2,0),0)</f>
        <v>0</v>
      </c>
      <c r="L353" s="16">
        <f>IFERROR(VLOOKUP(M353,Modificateurs!D$1:E$94,2,0),0)</f>
        <v>-12</v>
      </c>
      <c r="M353" t="str">
        <f>VLOOKUP(A353,'Fichier FI (en entrée)'!B:AH,16,0)&amp;" "&amp;VLOOKUP(A353,'Fichier FI (en entrée)'!B:AH,20,0)&amp;" "&amp;VLOOKUP(A353,'Fichier FI (en entrée)'!B:AH,27,0)&amp;" "&amp;VLOOKUP(A353,'Fichier FI (en entrée)'!B:AH,29,0)</f>
        <v xml:space="preserve">STMG Ressources Humaines et Communication  </v>
      </c>
      <c r="N353" t="str">
        <f>VLOOKUP(A353,'Fichier FI (en entrée)'!B:AH,8,0)</f>
        <v>En Terminale</v>
      </c>
      <c r="O353" t="b">
        <f>AND(C353&gt;Synthèse!B$8,C353&lt;Synthèse!B$10,NOT(Y353))</f>
        <v>0</v>
      </c>
      <c r="P353" t="s">
        <v>2258</v>
      </c>
      <c r="Q353" s="60">
        <f>ROUNDUP(C353/(Synthèse!$B$4+Synthèse!$B$1)*8,0)</f>
        <v>10</v>
      </c>
      <c r="R353" s="60">
        <f>IFERROR(VLOOKUP(A353,'Evaluations (formulaire)'!A:P,6,0)+VLOOKUP(A353,'Evaluations (formulaire)'!A:P,7,0),0)</f>
        <v>0</v>
      </c>
      <c r="S353" s="60">
        <f>IFERROR(VLOOKUP(A353,'Evaluations (formulaire)'!A:P,8,0),0)</f>
        <v>0</v>
      </c>
      <c r="T353" s="60">
        <f>IF(AND(ISBLANK(P353),Q353&lt;=2),Synthèse!$B$41,IF(AND(ISBLANK(P353),Q353&gt;=7),Synthèse!$C$41,R353+S353))</f>
        <v>0</v>
      </c>
      <c r="U353" s="60">
        <f t="shared" si="59"/>
        <v>-100</v>
      </c>
      <c r="V353" s="60">
        <f t="shared" si="60"/>
        <v>2096</v>
      </c>
      <c r="X353" s="26">
        <v>767</v>
      </c>
      <c r="Y353" s="26" t="b">
        <f>IFERROR(VLOOKUP(A353,'Calculs FA (auto)'!A:O,15,0),FALSE)</f>
        <v>0</v>
      </c>
      <c r="Z353" s="26">
        <f>IFERROR(VLOOKUP(A353,'Evaluations (formulaire)'!A:M,9,0),0)</f>
        <v>0</v>
      </c>
      <c r="AA353" s="135" t="b">
        <v>1</v>
      </c>
      <c r="AB353" s="135" t="b">
        <v>0</v>
      </c>
      <c r="AC353" s="135" t="b">
        <f t="shared" si="61"/>
        <v>0</v>
      </c>
      <c r="AD353" s="135" t="b">
        <f t="shared" si="62"/>
        <v>0</v>
      </c>
      <c r="AE353" s="135" t="b">
        <f t="shared" si="63"/>
        <v>0</v>
      </c>
      <c r="AF353" s="135" t="b">
        <f>AND(AC353,$V353&lt;=Synthèse!$B$44)</f>
        <v>0</v>
      </c>
      <c r="AG353" s="135" t="b">
        <f>AND(AD353,$V353&lt;=Synthèse!$B$44)</f>
        <v>0</v>
      </c>
      <c r="AH353" s="135" t="b">
        <f>AND(AE353,$V353&lt;=Synthèse!$B$44)</f>
        <v>0</v>
      </c>
      <c r="AI353" s="137" t="b">
        <v>0</v>
      </c>
      <c r="AJ353" s="137" t="b">
        <v>1</v>
      </c>
      <c r="AK353" s="137" t="b">
        <f t="shared" si="64"/>
        <v>0</v>
      </c>
      <c r="AL353" s="137" t="b">
        <f t="shared" si="65"/>
        <v>0</v>
      </c>
      <c r="AM353" s="137" t="b">
        <f>AND(AK353,$V353&lt;=Synthèse!$B$44)</f>
        <v>0</v>
      </c>
      <c r="AN353" s="137" t="b">
        <f>AND(AL353,$V353&lt;=Synthèse!$B$44)</f>
        <v>0</v>
      </c>
    </row>
    <row r="354" spans="1:40">
      <c r="A354" s="17">
        <v>269337</v>
      </c>
      <c r="B354" t="str">
        <f ca="1">VLOOKUP(A354,'Fichier FI (en entrée)'!B:AH,3,0)</f>
        <v>GFZTSYFPLG</v>
      </c>
      <c r="C354">
        <f t="shared" si="55"/>
        <v>1541</v>
      </c>
      <c r="D354">
        <f t="shared" si="56"/>
        <v>0</v>
      </c>
      <c r="E354" s="14" t="str">
        <f>VLOOKUP(A354,'Fichier FI (en entrée)'!B:AH,2,0)</f>
        <v>EV</v>
      </c>
      <c r="F354" s="14" t="b">
        <f t="shared" si="57"/>
        <v>1</v>
      </c>
      <c r="G354" s="14" t="b">
        <f>IFERROR(VLOOKUP(A354,'Calculs FA (auto)'!A:F,6,0),FALSE)</f>
        <v>0</v>
      </c>
      <c r="H354" s="14" t="b">
        <f t="shared" si="58"/>
        <v>0</v>
      </c>
      <c r="I354" s="16">
        <f>IFERROR(VLOOKUP(A354,'Moyennes FI (en entrée)'!B:N,7,0),"")</f>
        <v>8</v>
      </c>
      <c r="J354" s="16">
        <f>IFERROR(VLOOKUP(VLOOKUP(A354,'Fichier FI (en entrée)'!B:AH,33,0),Modificateurs!A$2:B$5,2,0),0)</f>
        <v>0</v>
      </c>
      <c r="K354" s="16">
        <f>IFERROR(VLOOKUP(VLOOKUP(A354,'Redoub FI (en entrée)'!B:N,7,0),Modificateurs!A$8:B$11,2,0),0)</f>
        <v>0</v>
      </c>
      <c r="L354" s="16">
        <f>IFERROR(VLOOKUP(M354,Modificateurs!D$1:E$94,2,0),0)</f>
        <v>-8</v>
      </c>
      <c r="M354" t="str">
        <f>VLOOKUP(A354,'Fichier FI (en entrée)'!B:AH,16,0)&amp;" "&amp;VLOOKUP(A354,'Fichier FI (en entrée)'!B:AH,20,0)&amp;" "&amp;VLOOKUP(A354,'Fichier FI (en entrée)'!B:AH,27,0)&amp;" "&amp;VLOOKUP(A354,'Fichier FI (en entrée)'!B:AH,29,0)</f>
        <v xml:space="preserve">STMG Systèmes d'information et de gestion  </v>
      </c>
      <c r="N354" t="str">
        <f>VLOOKUP(A354,'Fichier FI (en entrée)'!B:AH,8,0)</f>
        <v>En Terminale</v>
      </c>
      <c r="O354" t="b">
        <f>AND(C354&gt;Synthèse!B$8,C354&lt;Synthèse!B$10,NOT(Y354))</f>
        <v>0</v>
      </c>
      <c r="Q354" s="60">
        <f>ROUNDUP(C354/(Synthèse!$B$4+Synthèse!$B$1)*8,0)</f>
        <v>8</v>
      </c>
      <c r="R354" s="60">
        <f>IFERROR(VLOOKUP(A354,'Evaluations (formulaire)'!A:P,6,0)+VLOOKUP(A354,'Evaluations (formulaire)'!A:P,7,0),0)</f>
        <v>0</v>
      </c>
      <c r="S354" s="60">
        <f>IFERROR(VLOOKUP(A354,'Evaluations (formulaire)'!A:P,8,0),0)</f>
        <v>0</v>
      </c>
      <c r="T354" s="60">
        <f>IF(AND(ISBLANK(P354),Q354&lt;=2),Synthèse!$B$41,IF(AND(ISBLANK(P354),Q354&gt;=7),Synthèse!$C$41,R354+S354))</f>
        <v>4.6296296296296294E-3</v>
      </c>
      <c r="U354" s="60">
        <f t="shared" si="59"/>
        <v>4.6296296296296294E-3</v>
      </c>
      <c r="V354" s="60">
        <f t="shared" si="60"/>
        <v>1541</v>
      </c>
      <c r="X354" s="26">
        <v>1340</v>
      </c>
      <c r="Y354" s="26" t="b">
        <f>IFERROR(VLOOKUP(A354,'Calculs FA (auto)'!A:O,15,0),FALSE)</f>
        <v>0</v>
      </c>
      <c r="Z354" s="26">
        <f>IFERROR(VLOOKUP(A354,'Evaluations (formulaire)'!A:M,9,0),0)</f>
        <v>0</v>
      </c>
      <c r="AA354" s="135" t="b">
        <v>1</v>
      </c>
      <c r="AB354" s="135" t="b">
        <v>0</v>
      </c>
      <c r="AC354" s="135" t="b">
        <f t="shared" si="61"/>
        <v>1</v>
      </c>
      <c r="AD354" s="135" t="b">
        <f t="shared" si="62"/>
        <v>0</v>
      </c>
      <c r="AE354" s="135" t="b">
        <f t="shared" si="63"/>
        <v>0</v>
      </c>
      <c r="AF354" s="135" t="b">
        <f>AND(AC354,$V354&lt;=Synthèse!$B$44)</f>
        <v>0</v>
      </c>
      <c r="AG354" s="135" t="b">
        <f>AND(AD354,$V354&lt;=Synthèse!$B$44)</f>
        <v>0</v>
      </c>
      <c r="AH354" s="135" t="b">
        <f>AND(AE354,$V354&lt;=Synthèse!$B$44)</f>
        <v>0</v>
      </c>
      <c r="AI354" s="137" t="b">
        <v>0</v>
      </c>
      <c r="AJ354" s="137" t="b">
        <v>1</v>
      </c>
      <c r="AK354" s="137" t="b">
        <f t="shared" si="64"/>
        <v>0</v>
      </c>
      <c r="AL354" s="137" t="b">
        <f t="shared" si="65"/>
        <v>1</v>
      </c>
      <c r="AM354" s="137" t="b">
        <f>AND(AK354,$V354&lt;=Synthèse!$B$44)</f>
        <v>0</v>
      </c>
      <c r="AN354" s="137" t="b">
        <f>AND(AL354,$V354&lt;=Synthèse!$B$44)</f>
        <v>0</v>
      </c>
    </row>
    <row r="355" spans="1:40">
      <c r="A355" s="17">
        <v>269358</v>
      </c>
      <c r="B355" t="str">
        <f ca="1">VLOOKUP(A355,'Fichier FI (en entrée)'!B:AH,3,0)</f>
        <v>JLQGYDTSKD</v>
      </c>
      <c r="C355">
        <f t="shared" si="55"/>
        <v>129</v>
      </c>
      <c r="D355">
        <f t="shared" si="56"/>
        <v>16.689999999999998</v>
      </c>
      <c r="E355" s="14" t="str">
        <f>VLOOKUP(A355,'Fichier FI (en entrée)'!B:AH,2,0)</f>
        <v>EV</v>
      </c>
      <c r="F355" s="14" t="b">
        <f t="shared" si="57"/>
        <v>1</v>
      </c>
      <c r="G355" s="14" t="b">
        <f>IFERROR(VLOOKUP(A355,'Calculs FA (auto)'!A:F,6,0),FALSE)</f>
        <v>0</v>
      </c>
      <c r="H355" s="14" t="b">
        <f t="shared" si="58"/>
        <v>0</v>
      </c>
      <c r="I355" s="16">
        <f>IFERROR(VLOOKUP(A355,'Moyennes FI (en entrée)'!B:N,7,0),"")</f>
        <v>12.69</v>
      </c>
      <c r="J355" s="16">
        <f>IFERROR(VLOOKUP(VLOOKUP(A355,'Fichier FI (en entrée)'!B:AH,33,0),Modificateurs!A$2:B$5,2,0),0)</f>
        <v>1</v>
      </c>
      <c r="K355" s="16">
        <f>IFERROR(VLOOKUP(VLOOKUP(A355,'Redoub FI (en entrée)'!B:N,7,0),Modificateurs!A$8:B$11,2,0),0)</f>
        <v>0</v>
      </c>
      <c r="L355" s="16">
        <f>IFERROR(VLOOKUP(M355,Modificateurs!D$1:E$94,2,0),0)</f>
        <v>3</v>
      </c>
      <c r="M355" t="str">
        <f>VLOOKUP(A355,'Fichier FI (en entrée)'!B:AH,16,0)&amp;" "&amp;VLOOKUP(A355,'Fichier FI (en entrée)'!B:AH,20,0)&amp;" "&amp;VLOOKUP(A355,'Fichier FI (en entrée)'!B:AH,27,0)&amp;" "&amp;VLOOKUP(A355,'Fichier FI (en entrée)'!B:AH,29,0)</f>
        <v xml:space="preserve">S Informatique et Sciences du numérique  </v>
      </c>
      <c r="N355" t="str">
        <f>VLOOKUP(A355,'Fichier FI (en entrée)'!B:AH,8,0)</f>
        <v>En Terminale</v>
      </c>
      <c r="O355" t="b">
        <f>AND(C355&gt;Synthèse!B$8,C355&lt;Synthèse!B$10,NOT(Y355))</f>
        <v>0</v>
      </c>
      <c r="Q355" s="60">
        <f>ROUNDUP(C355/(Synthèse!$B$4+Synthèse!$B$1)*8,0)</f>
        <v>1</v>
      </c>
      <c r="R355" s="60">
        <f>IFERROR(VLOOKUP(A355,'Evaluations (formulaire)'!A:P,6,0)+VLOOKUP(A355,'Evaluations (formulaire)'!A:P,7,0),0)</f>
        <v>0</v>
      </c>
      <c r="S355" s="60">
        <f>IFERROR(VLOOKUP(A355,'Evaluations (formulaire)'!A:P,8,0),0)</f>
        <v>0</v>
      </c>
      <c r="T355" s="60">
        <f>IF(AND(ISBLANK(P355),Q355&lt;=2),Synthèse!$B$41,IF(AND(ISBLANK(P355),Q355&gt;=7),Synthèse!$C$41,R355+S355))</f>
        <v>4.6511627906976744E-3</v>
      </c>
      <c r="U355" s="60">
        <f t="shared" si="59"/>
        <v>16.694651162790695</v>
      </c>
      <c r="V355" s="60">
        <f t="shared" si="60"/>
        <v>128</v>
      </c>
      <c r="X355" s="26">
        <v>980</v>
      </c>
      <c r="Y355" s="26" t="b">
        <f>IFERROR(VLOOKUP(A355,'Calculs FA (auto)'!A:O,15,0),FALSE)</f>
        <v>0</v>
      </c>
      <c r="Z355" s="26">
        <f>IFERROR(VLOOKUP(A355,'Evaluations (formulaire)'!A:M,9,0),0)</f>
        <v>0</v>
      </c>
      <c r="AA355" s="135" t="b">
        <v>1</v>
      </c>
      <c r="AB355" s="135" t="b">
        <v>0</v>
      </c>
      <c r="AC355" s="135" t="b">
        <f t="shared" si="61"/>
        <v>1</v>
      </c>
      <c r="AD355" s="135" t="b">
        <f t="shared" si="62"/>
        <v>0</v>
      </c>
      <c r="AE355" s="135" t="b">
        <f t="shared" si="63"/>
        <v>0</v>
      </c>
      <c r="AF355" s="135" t="b">
        <f>AND(AC355,$V355&lt;=Synthèse!$B$44)</f>
        <v>1</v>
      </c>
      <c r="AG355" s="135" t="b">
        <f>AND(AD355,$V355&lt;=Synthèse!$B$44)</f>
        <v>0</v>
      </c>
      <c r="AH355" s="135" t="b">
        <f>AND(AE355,$V355&lt;=Synthèse!$B$44)</f>
        <v>0</v>
      </c>
      <c r="AI355" s="137" t="b">
        <v>0</v>
      </c>
      <c r="AJ355" s="137" t="b">
        <v>1</v>
      </c>
      <c r="AK355" s="137" t="b">
        <f t="shared" si="64"/>
        <v>0</v>
      </c>
      <c r="AL355" s="137" t="b">
        <f t="shared" si="65"/>
        <v>1</v>
      </c>
      <c r="AM355" s="137" t="b">
        <f>AND(AK355,$V355&lt;=Synthèse!$B$44)</f>
        <v>0</v>
      </c>
      <c r="AN355" s="137" t="b">
        <f>AND(AL355,$V355&lt;=Synthèse!$B$44)</f>
        <v>1</v>
      </c>
    </row>
    <row r="356" spans="1:40">
      <c r="A356" s="17">
        <v>269390</v>
      </c>
      <c r="B356" t="str">
        <f ca="1">VLOOKUP(A356,'Fichier FI (en entrée)'!B:AH,3,0)</f>
        <v>OWLMDZYBPE</v>
      </c>
      <c r="C356">
        <f t="shared" si="55"/>
        <v>1501</v>
      </c>
      <c r="D356">
        <f t="shared" si="56"/>
        <v>1.0600000000000005</v>
      </c>
      <c r="E356" s="14" t="str">
        <f>VLOOKUP(A356,'Fichier FI (en entrée)'!B:AH,2,0)</f>
        <v>EV</v>
      </c>
      <c r="F356" s="14" t="b">
        <f t="shared" si="57"/>
        <v>1</v>
      </c>
      <c r="G356" s="14" t="b">
        <f>IFERROR(VLOOKUP(A356,'Calculs FA (auto)'!A:F,6,0),FALSE)</f>
        <v>0</v>
      </c>
      <c r="H356" s="14" t="b">
        <f t="shared" si="58"/>
        <v>0</v>
      </c>
      <c r="I356" s="16">
        <f>IFERROR(VLOOKUP(A356,'Moyennes FI (en entrée)'!B:N,7,0),"")</f>
        <v>9.06</v>
      </c>
      <c r="J356" s="16">
        <f>IFERROR(VLOOKUP(VLOOKUP(A356,'Fichier FI (en entrée)'!B:AH,33,0),Modificateurs!A$2:B$5,2,0),0)</f>
        <v>0</v>
      </c>
      <c r="K356" s="16">
        <f>IFERROR(VLOOKUP(VLOOKUP(A356,'Redoub FI (en entrée)'!B:N,7,0),Modificateurs!A$8:B$11,2,0),0)</f>
        <v>0</v>
      </c>
      <c r="L356" s="16">
        <f>IFERROR(VLOOKUP(M356,Modificateurs!D$1:E$94,2,0),0)</f>
        <v>-8</v>
      </c>
      <c r="M356" t="str">
        <f>VLOOKUP(A356,'Fichier FI (en entrée)'!B:AH,16,0)&amp;" "&amp;VLOOKUP(A356,'Fichier FI (en entrée)'!B:AH,20,0)&amp;" "&amp;VLOOKUP(A356,'Fichier FI (en entrée)'!B:AH,27,0)&amp;" "&amp;VLOOKUP(A356,'Fichier FI (en entrée)'!B:AH,29,0)</f>
        <v xml:space="preserve">STMG Systèmes d'information et de gestion  </v>
      </c>
      <c r="N356" t="str">
        <f>VLOOKUP(A356,'Fichier FI (en entrée)'!B:AH,8,0)</f>
        <v>En Terminale</v>
      </c>
      <c r="O356" t="b">
        <f>AND(C356&gt;Synthèse!B$8,C356&lt;Synthèse!B$10,NOT(Y356))</f>
        <v>0</v>
      </c>
      <c r="Q356" s="60">
        <f>ROUNDUP(C356/(Synthèse!$B$4+Synthèse!$B$1)*8,0)</f>
        <v>7</v>
      </c>
      <c r="R356" s="60">
        <f>IFERROR(VLOOKUP(A356,'Evaluations (formulaire)'!A:P,6,0)+VLOOKUP(A356,'Evaluations (formulaire)'!A:P,7,0),0)</f>
        <v>0</v>
      </c>
      <c r="S356" s="60">
        <f>IFERROR(VLOOKUP(A356,'Evaluations (formulaire)'!A:P,8,0),0)</f>
        <v>0</v>
      </c>
      <c r="T356" s="60">
        <f>IF(AND(ISBLANK(P356),Q356&lt;=2),Synthèse!$B$41,IF(AND(ISBLANK(P356),Q356&gt;=7),Synthèse!$C$41,R356+S356))</f>
        <v>4.6296296296296294E-3</v>
      </c>
      <c r="U356" s="60">
        <f t="shared" si="59"/>
        <v>1.06462962962963</v>
      </c>
      <c r="V356" s="60">
        <f t="shared" si="60"/>
        <v>1500</v>
      </c>
      <c r="X356" s="26">
        <v>1836</v>
      </c>
      <c r="Y356" s="26" t="b">
        <f>IFERROR(VLOOKUP(A356,'Calculs FA (auto)'!A:O,15,0),FALSE)</f>
        <v>0</v>
      </c>
      <c r="Z356" s="26">
        <f>IFERROR(VLOOKUP(A356,'Evaluations (formulaire)'!A:M,9,0),0)</f>
        <v>0</v>
      </c>
      <c r="AA356" s="135" t="b">
        <v>1</v>
      </c>
      <c r="AB356" s="135" t="b">
        <v>0</v>
      </c>
      <c r="AC356" s="135" t="b">
        <f t="shared" si="61"/>
        <v>1</v>
      </c>
      <c r="AD356" s="135" t="b">
        <f t="shared" si="62"/>
        <v>0</v>
      </c>
      <c r="AE356" s="135" t="b">
        <f t="shared" si="63"/>
        <v>0</v>
      </c>
      <c r="AF356" s="135" t="b">
        <f>AND(AC356,$V356&lt;=Synthèse!$B$44)</f>
        <v>0</v>
      </c>
      <c r="AG356" s="135" t="b">
        <f>AND(AD356,$V356&lt;=Synthèse!$B$44)</f>
        <v>0</v>
      </c>
      <c r="AH356" s="135" t="b">
        <f>AND(AE356,$V356&lt;=Synthèse!$B$44)</f>
        <v>0</v>
      </c>
      <c r="AI356" s="137" t="b">
        <v>0</v>
      </c>
      <c r="AJ356" s="137" t="b">
        <v>1</v>
      </c>
      <c r="AK356" s="137" t="b">
        <f t="shared" si="64"/>
        <v>0</v>
      </c>
      <c r="AL356" s="137" t="b">
        <f t="shared" si="65"/>
        <v>1</v>
      </c>
      <c r="AM356" s="137" t="b">
        <f>AND(AK356,$V356&lt;=Synthèse!$B$44)</f>
        <v>0</v>
      </c>
      <c r="AN356" s="137" t="b">
        <f>AND(AL356,$V356&lt;=Synthèse!$B$44)</f>
        <v>0</v>
      </c>
    </row>
    <row r="357" spans="1:40">
      <c r="A357" s="17">
        <v>269440</v>
      </c>
      <c r="B357" t="str">
        <f ca="1">VLOOKUP(A357,'Fichier FI (en entrée)'!B:AH,3,0)</f>
        <v>XOFNXGVSSL</v>
      </c>
      <c r="C357">
        <f t="shared" si="55"/>
        <v>2097</v>
      </c>
      <c r="D357">
        <f t="shared" si="56"/>
        <v>-100</v>
      </c>
      <c r="E357" s="14" t="str">
        <f>VLOOKUP(A357,'Fichier FI (en entrée)'!B:AH,2,0)</f>
        <v>ENV</v>
      </c>
      <c r="F357" s="14" t="b">
        <f t="shared" si="57"/>
        <v>0</v>
      </c>
      <c r="G357" s="14" t="b">
        <f>IFERROR(VLOOKUP(A357,'Calculs FA (auto)'!A:F,6,0),FALSE)</f>
        <v>0</v>
      </c>
      <c r="H357" s="14" t="b">
        <f t="shared" si="58"/>
        <v>0</v>
      </c>
      <c r="I357" s="16" t="str">
        <f>IFERROR(VLOOKUP(A357,'Moyennes FI (en entrée)'!B:N,7,0),"")</f>
        <v/>
      </c>
      <c r="J357" s="16">
        <f>IFERROR(VLOOKUP(VLOOKUP(A357,'Fichier FI (en entrée)'!B:AH,33,0),Modificateurs!A$2:B$5,2,0),0)</f>
        <v>1</v>
      </c>
      <c r="K357" s="16">
        <f>IFERROR(VLOOKUP(VLOOKUP(A357,'Redoub FI (en entrée)'!B:N,7,0),Modificateurs!A$8:B$11,2,0),0)</f>
        <v>0</v>
      </c>
      <c r="L357" s="16">
        <f>IFERROR(VLOOKUP(M357,Modificateurs!D$1:E$94,2,0),0)</f>
        <v>-3</v>
      </c>
      <c r="M357" t="str">
        <f>VLOOKUP(A357,'Fichier FI (en entrée)'!B:AH,16,0)&amp;" "&amp;VLOOKUP(A357,'Fichier FI (en entrée)'!B:AH,20,0)&amp;" "&amp;VLOOKUP(A357,'Fichier FI (en entrée)'!B:AH,27,0)&amp;" "&amp;VLOOKUP(A357,'Fichier FI (en entrée)'!B:AH,29,0)</f>
        <v xml:space="preserve">ES Mathématiques  </v>
      </c>
      <c r="N357" t="str">
        <f>VLOOKUP(A357,'Fichier FI (en entrée)'!B:AH,8,0)</f>
        <v>En Terminale</v>
      </c>
      <c r="O357" t="b">
        <f>AND(C357&gt;Synthèse!B$8,C357&lt;Synthèse!B$10,NOT(Y357))</f>
        <v>0</v>
      </c>
      <c r="P357" s="17" t="s">
        <v>2265</v>
      </c>
      <c r="Q357" s="60">
        <f>ROUNDUP(C357/(Synthèse!$B$4+Synthèse!$B$1)*8,0)</f>
        <v>10</v>
      </c>
      <c r="R357" s="60">
        <f>IFERROR(VLOOKUP(A357,'Evaluations (formulaire)'!A:P,6,0)+VLOOKUP(A357,'Evaluations (formulaire)'!A:P,7,0),0)</f>
        <v>0</v>
      </c>
      <c r="S357" s="60">
        <f>IFERROR(VLOOKUP(A357,'Evaluations (formulaire)'!A:P,8,0),0)</f>
        <v>0</v>
      </c>
      <c r="T357" s="60">
        <f>IF(AND(ISBLANK(P357),Q357&lt;=2),Synthèse!$B$41,IF(AND(ISBLANK(P357),Q357&gt;=7),Synthèse!$C$41,R357+S357))</f>
        <v>0</v>
      </c>
      <c r="U357" s="60">
        <f t="shared" si="59"/>
        <v>-100</v>
      </c>
      <c r="V357" s="60">
        <f t="shared" si="60"/>
        <v>2096</v>
      </c>
      <c r="X357" s="26">
        <v>651</v>
      </c>
      <c r="Y357" s="26" t="b">
        <f>IFERROR(VLOOKUP(A357,'Calculs FA (auto)'!A:O,15,0),FALSE)</f>
        <v>0</v>
      </c>
      <c r="Z357" s="26">
        <f>IFERROR(VLOOKUP(A357,'Evaluations (formulaire)'!A:M,9,0),0)</f>
        <v>0</v>
      </c>
      <c r="AA357" s="135" t="b">
        <v>1</v>
      </c>
      <c r="AB357" s="135" t="b">
        <v>0</v>
      </c>
      <c r="AC357" s="135" t="b">
        <f t="shared" si="61"/>
        <v>0</v>
      </c>
      <c r="AD357" s="135" t="b">
        <f t="shared" si="62"/>
        <v>0</v>
      </c>
      <c r="AE357" s="135" t="b">
        <f t="shared" si="63"/>
        <v>0</v>
      </c>
      <c r="AF357" s="135" t="b">
        <f>AND(AC357,$V357&lt;=Synthèse!$B$44)</f>
        <v>0</v>
      </c>
      <c r="AG357" s="135" t="b">
        <f>AND(AD357,$V357&lt;=Synthèse!$B$44)</f>
        <v>0</v>
      </c>
      <c r="AH357" s="135" t="b">
        <f>AND(AE357,$V357&lt;=Synthèse!$B$44)</f>
        <v>0</v>
      </c>
      <c r="AI357" s="137" t="b">
        <v>0</v>
      </c>
      <c r="AJ357" s="137" t="b">
        <v>1</v>
      </c>
      <c r="AK357" s="137" t="b">
        <f t="shared" si="64"/>
        <v>0</v>
      </c>
      <c r="AL357" s="137" t="b">
        <f t="shared" si="65"/>
        <v>0</v>
      </c>
      <c r="AM357" s="137" t="b">
        <f>AND(AK357,$V357&lt;=Synthèse!$B$44)</f>
        <v>0</v>
      </c>
      <c r="AN357" s="137" t="b">
        <f>AND(AL357,$V357&lt;=Synthèse!$B$44)</f>
        <v>0</v>
      </c>
    </row>
    <row r="358" spans="1:40">
      <c r="A358" s="17">
        <v>269452</v>
      </c>
      <c r="B358" t="str">
        <f ca="1">VLOOKUP(A358,'Fichier FI (en entrée)'!B:AH,3,0)</f>
        <v>MZSEEMRACZ</v>
      </c>
      <c r="C358">
        <f t="shared" si="55"/>
        <v>766</v>
      </c>
      <c r="D358">
        <f t="shared" si="56"/>
        <v>11.89</v>
      </c>
      <c r="E358" s="14" t="str">
        <f>VLOOKUP(A358,'Fichier FI (en entrée)'!B:AH,2,0)</f>
        <v>EV</v>
      </c>
      <c r="F358" s="14" t="b">
        <f t="shared" si="57"/>
        <v>1</v>
      </c>
      <c r="G358" s="14" t="b">
        <f>IFERROR(VLOOKUP(A358,'Calculs FA (auto)'!A:F,6,0),FALSE)</f>
        <v>0</v>
      </c>
      <c r="H358" s="14" t="b">
        <f t="shared" si="58"/>
        <v>0</v>
      </c>
      <c r="I358" s="16">
        <f>IFERROR(VLOOKUP(A358,'Moyennes FI (en entrée)'!B:N,7,0),"")</f>
        <v>8.89</v>
      </c>
      <c r="J358" s="16">
        <f>IFERROR(VLOOKUP(VLOOKUP(A358,'Fichier FI (en entrée)'!B:AH,33,0),Modificateurs!A$2:B$5,2,0),0)</f>
        <v>1</v>
      </c>
      <c r="K358" s="16">
        <f>IFERROR(VLOOKUP(VLOOKUP(A358,'Redoub FI (en entrée)'!B:N,7,0),Modificateurs!A$8:B$11,2,0),0)</f>
        <v>0</v>
      </c>
      <c r="L358" s="16">
        <f>IFERROR(VLOOKUP(M358,Modificateurs!D$1:E$94,2,0),0)</f>
        <v>2</v>
      </c>
      <c r="M358" t="str">
        <f>VLOOKUP(A358,'Fichier FI (en entrée)'!B:AH,16,0)&amp;" "&amp;VLOOKUP(A358,'Fichier FI (en entrée)'!B:AH,20,0)&amp;" "&amp;VLOOKUP(A358,'Fichier FI (en entrée)'!B:AH,27,0)&amp;" "&amp;VLOOKUP(A358,'Fichier FI (en entrée)'!B:AH,29,0)</f>
        <v xml:space="preserve">S Physique-chimie  </v>
      </c>
      <c r="N358" t="str">
        <f>VLOOKUP(A358,'Fichier FI (en entrée)'!B:AH,8,0)</f>
        <v>En Terminale</v>
      </c>
      <c r="O358" t="b">
        <f>AND(C358&gt;Synthèse!B$8,C358&lt;Synthèse!B$10,NOT(Y358))</f>
        <v>1</v>
      </c>
      <c r="Q358" s="60">
        <f>ROUNDUP(C358/(Synthèse!$B$4+Synthèse!$B$1)*8,0)</f>
        <v>4</v>
      </c>
      <c r="R358" s="60">
        <f>IFERROR(VLOOKUP(A358,'Evaluations (formulaire)'!A:P,6,0)+VLOOKUP(A358,'Evaluations (formulaire)'!A:P,7,0),0)</f>
        <v>0</v>
      </c>
      <c r="S358" s="60">
        <f>IFERROR(VLOOKUP(A358,'Evaluations (formulaire)'!A:P,8,0),0)</f>
        <v>0</v>
      </c>
      <c r="T358" s="60">
        <f>IF(AND(ISBLANK(P358),Q358&lt;=2),Synthèse!$B$41,IF(AND(ISBLANK(P358),Q358&gt;=7),Synthèse!$C$41,R358+S358))</f>
        <v>0</v>
      </c>
      <c r="U358" s="60">
        <f t="shared" si="59"/>
        <v>11.89</v>
      </c>
      <c r="V358" s="60">
        <f t="shared" si="60"/>
        <v>766</v>
      </c>
      <c r="X358" s="26">
        <v>94</v>
      </c>
      <c r="Y358" s="26" t="b">
        <f>IFERROR(VLOOKUP(A358,'Calculs FA (auto)'!A:O,15,0),FALSE)</f>
        <v>0</v>
      </c>
      <c r="Z358" s="26">
        <f>IFERROR(VLOOKUP(A358,'Evaluations (formulaire)'!A:M,9,0),0)</f>
        <v>0</v>
      </c>
      <c r="AA358" s="135" t="b">
        <v>1</v>
      </c>
      <c r="AB358" s="135" t="b">
        <v>0</v>
      </c>
      <c r="AC358" s="135" t="b">
        <f t="shared" si="61"/>
        <v>1</v>
      </c>
      <c r="AD358" s="135" t="b">
        <f t="shared" si="62"/>
        <v>0</v>
      </c>
      <c r="AE358" s="135" t="b">
        <f t="shared" si="63"/>
        <v>0</v>
      </c>
      <c r="AF358" s="135" t="b">
        <f>AND(AC358,$V358&lt;=Synthèse!$B$44)</f>
        <v>0</v>
      </c>
      <c r="AG358" s="135" t="b">
        <f>AND(AD358,$V358&lt;=Synthèse!$B$44)</f>
        <v>0</v>
      </c>
      <c r="AH358" s="135" t="b">
        <f>AND(AE358,$V358&lt;=Synthèse!$B$44)</f>
        <v>0</v>
      </c>
      <c r="AI358" s="137" t="b">
        <v>0</v>
      </c>
      <c r="AJ358" s="137" t="b">
        <v>1</v>
      </c>
      <c r="AK358" s="137" t="b">
        <f t="shared" si="64"/>
        <v>0</v>
      </c>
      <c r="AL358" s="137" t="b">
        <f t="shared" si="65"/>
        <v>1</v>
      </c>
      <c r="AM358" s="137" t="b">
        <f>AND(AK358,$V358&lt;=Synthèse!$B$44)</f>
        <v>0</v>
      </c>
      <c r="AN358" s="137" t="b">
        <f>AND(AL358,$V358&lt;=Synthèse!$B$44)</f>
        <v>0</v>
      </c>
    </row>
    <row r="359" spans="1:40">
      <c r="A359" s="17">
        <v>269464</v>
      </c>
      <c r="B359" t="str">
        <f ca="1">VLOOKUP(A359,'Fichier FI (en entrée)'!B:AH,3,0)</f>
        <v>TYFWBOJAGZ</v>
      </c>
      <c r="C359">
        <f t="shared" si="55"/>
        <v>1546</v>
      </c>
      <c r="D359">
        <f t="shared" si="56"/>
        <v>-0.11000000000000032</v>
      </c>
      <c r="E359" s="14" t="str">
        <f>VLOOKUP(A359,'Fichier FI (en entrée)'!B:AH,2,0)</f>
        <v>EV</v>
      </c>
      <c r="F359" s="14" t="b">
        <f t="shared" si="57"/>
        <v>1</v>
      </c>
      <c r="G359" s="14" t="b">
        <f>IFERROR(VLOOKUP(A359,'Calculs FA (auto)'!A:F,6,0),FALSE)</f>
        <v>0</v>
      </c>
      <c r="H359" s="14" t="b">
        <f t="shared" si="58"/>
        <v>0</v>
      </c>
      <c r="I359" s="16">
        <f>IFERROR(VLOOKUP(A359,'Moyennes FI (en entrée)'!B:N,7,0),"")</f>
        <v>7.89</v>
      </c>
      <c r="J359" s="16">
        <f>IFERROR(VLOOKUP(VLOOKUP(A359,'Fichier FI (en entrée)'!B:AH,33,0),Modificateurs!A$2:B$5,2,0),0)</f>
        <v>0</v>
      </c>
      <c r="K359" s="16">
        <f>IFERROR(VLOOKUP(VLOOKUP(A359,'Redoub FI (en entrée)'!B:N,7,0),Modificateurs!A$8:B$11,2,0),0)</f>
        <v>0</v>
      </c>
      <c r="L359" s="16">
        <f>IFERROR(VLOOKUP(M359,Modificateurs!D$1:E$94,2,0),0)</f>
        <v>-8</v>
      </c>
      <c r="M359" t="str">
        <f>VLOOKUP(A359,'Fichier FI (en entrée)'!B:AH,16,0)&amp;" "&amp;VLOOKUP(A359,'Fichier FI (en entrée)'!B:AH,20,0)&amp;" "&amp;VLOOKUP(A359,'Fichier FI (en entrée)'!B:AH,27,0)&amp;" "&amp;VLOOKUP(A359,'Fichier FI (en entrée)'!B:AH,29,0)</f>
        <v xml:space="preserve">STMG Systèmes d'information et de gestion  </v>
      </c>
      <c r="N359" t="str">
        <f>VLOOKUP(A359,'Fichier FI (en entrée)'!B:AH,8,0)</f>
        <v>En Terminale</v>
      </c>
      <c r="O359" t="b">
        <f>AND(C359&gt;Synthèse!B$8,C359&lt;Synthèse!B$10,NOT(Y359))</f>
        <v>0</v>
      </c>
      <c r="Q359" s="60">
        <f>ROUNDUP(C359/(Synthèse!$B$4+Synthèse!$B$1)*8,0)</f>
        <v>8</v>
      </c>
      <c r="R359" s="60">
        <f>IFERROR(VLOOKUP(A359,'Evaluations (formulaire)'!A:P,6,0)+VLOOKUP(A359,'Evaluations (formulaire)'!A:P,7,0),0)</f>
        <v>0</v>
      </c>
      <c r="S359" s="60">
        <f>IFERROR(VLOOKUP(A359,'Evaluations (formulaire)'!A:P,8,0),0)</f>
        <v>0</v>
      </c>
      <c r="T359" s="60">
        <f>IF(AND(ISBLANK(P359),Q359&lt;=2),Synthèse!$B$41,IF(AND(ISBLANK(P359),Q359&gt;=7),Synthèse!$C$41,R359+S359))</f>
        <v>4.6296296296296294E-3</v>
      </c>
      <c r="U359" s="60">
        <f t="shared" si="59"/>
        <v>-0.1053703703703707</v>
      </c>
      <c r="V359" s="60">
        <f t="shared" si="60"/>
        <v>1546</v>
      </c>
      <c r="X359" s="26">
        <v>172</v>
      </c>
      <c r="Y359" s="26" t="b">
        <f>IFERROR(VLOOKUP(A359,'Calculs FA (auto)'!A:O,15,0),FALSE)</f>
        <v>0</v>
      </c>
      <c r="Z359" s="26">
        <f>IFERROR(VLOOKUP(A359,'Evaluations (formulaire)'!A:M,9,0),0)</f>
        <v>0</v>
      </c>
      <c r="AA359" s="135" t="b">
        <v>1</v>
      </c>
      <c r="AB359" s="135" t="b">
        <v>0</v>
      </c>
      <c r="AC359" s="135" t="b">
        <f t="shared" si="61"/>
        <v>1</v>
      </c>
      <c r="AD359" s="135" t="b">
        <f t="shared" si="62"/>
        <v>0</v>
      </c>
      <c r="AE359" s="135" t="b">
        <f t="shared" si="63"/>
        <v>0</v>
      </c>
      <c r="AF359" s="135" t="b">
        <f>AND(AC359,$V359&lt;=Synthèse!$B$44)</f>
        <v>0</v>
      </c>
      <c r="AG359" s="135" t="b">
        <f>AND(AD359,$V359&lt;=Synthèse!$B$44)</f>
        <v>0</v>
      </c>
      <c r="AH359" s="135" t="b">
        <f>AND(AE359,$V359&lt;=Synthèse!$B$44)</f>
        <v>0</v>
      </c>
      <c r="AI359" s="137" t="b">
        <v>0</v>
      </c>
      <c r="AJ359" s="137" t="b">
        <v>1</v>
      </c>
      <c r="AK359" s="137" t="b">
        <f t="shared" si="64"/>
        <v>0</v>
      </c>
      <c r="AL359" s="137" t="b">
        <f t="shared" si="65"/>
        <v>1</v>
      </c>
      <c r="AM359" s="137" t="b">
        <f>AND(AK359,$V359&lt;=Synthèse!$B$44)</f>
        <v>0</v>
      </c>
      <c r="AN359" s="137" t="b">
        <f>AND(AL359,$V359&lt;=Synthèse!$B$44)</f>
        <v>0</v>
      </c>
    </row>
    <row r="360" spans="1:40">
      <c r="A360" s="17">
        <v>269508</v>
      </c>
      <c r="B360" t="str">
        <f ca="1">VLOOKUP(A360,'Fichier FI (en entrée)'!B:AH,3,0)</f>
        <v>SBLJVHYVCY</v>
      </c>
      <c r="C360">
        <f t="shared" si="55"/>
        <v>1215</v>
      </c>
      <c r="D360">
        <f t="shared" si="56"/>
        <v>7.4700000000000006</v>
      </c>
      <c r="E360" s="14" t="str">
        <f>VLOOKUP(A360,'Fichier FI (en entrée)'!B:AH,2,0)</f>
        <v>EV</v>
      </c>
      <c r="F360" s="14" t="b">
        <f t="shared" si="57"/>
        <v>1</v>
      </c>
      <c r="G360" s="14" t="b">
        <f>IFERROR(VLOOKUP(A360,'Calculs FA (auto)'!A:F,6,0),FALSE)</f>
        <v>0</v>
      </c>
      <c r="H360" s="14" t="b">
        <f t="shared" si="58"/>
        <v>0</v>
      </c>
      <c r="I360" s="16">
        <f>IFERROR(VLOOKUP(A360,'Moyennes FI (en entrée)'!B:N,7,0),"")</f>
        <v>9.4700000000000006</v>
      </c>
      <c r="J360" s="16">
        <f>IFERROR(VLOOKUP(VLOOKUP(A360,'Fichier FI (en entrée)'!B:AH,33,0),Modificateurs!A$2:B$5,2,0),0)</f>
        <v>1</v>
      </c>
      <c r="K360" s="16">
        <f>IFERROR(VLOOKUP(VLOOKUP(A360,'Redoub FI (en entrée)'!B:N,7,0),Modificateurs!A$8:B$11,2,0),0)</f>
        <v>0</v>
      </c>
      <c r="L360" s="16">
        <f>IFERROR(VLOOKUP(M360,Modificateurs!D$1:E$94,2,0),0)</f>
        <v>-3</v>
      </c>
      <c r="M360" t="str">
        <f>VLOOKUP(A360,'Fichier FI (en entrée)'!B:AH,16,0)&amp;" "&amp;VLOOKUP(A360,'Fichier FI (en entrée)'!B:AH,20,0)&amp;" "&amp;VLOOKUP(A360,'Fichier FI (en entrée)'!B:AH,27,0)&amp;" "&amp;VLOOKUP(A360,'Fichier FI (en entrée)'!B:AH,29,0)</f>
        <v xml:space="preserve">ES Mathématiques  </v>
      </c>
      <c r="N360" t="str">
        <f>VLOOKUP(A360,'Fichier FI (en entrée)'!B:AH,8,0)</f>
        <v>En Terminale</v>
      </c>
      <c r="O360" t="b">
        <f>AND(C360&gt;Synthèse!B$8,C360&lt;Synthèse!B$10,NOT(Y360))</f>
        <v>1</v>
      </c>
      <c r="P360" t="s">
        <v>2264</v>
      </c>
      <c r="Q360" s="60">
        <f>ROUNDUP(C360/(Synthèse!$B$4+Synthèse!$B$1)*8,0)</f>
        <v>6</v>
      </c>
      <c r="R360" s="60">
        <f>IFERROR(VLOOKUP(A360,'Evaluations (formulaire)'!A:P,6,0)+VLOOKUP(A360,'Evaluations (formulaire)'!A:P,7,0),0)</f>
        <v>0</v>
      </c>
      <c r="S360" s="60">
        <f>IFERROR(VLOOKUP(A360,'Evaluations (formulaire)'!A:P,8,0),0)</f>
        <v>0</v>
      </c>
      <c r="T360" s="60">
        <f>IF(AND(ISBLANK(P360),Q360&lt;=2),Synthèse!$B$41,IF(AND(ISBLANK(P360),Q360&gt;=7),Synthèse!$C$41,R360+S360))</f>
        <v>0</v>
      </c>
      <c r="U360" s="60">
        <f t="shared" si="59"/>
        <v>7.4700000000000006</v>
      </c>
      <c r="V360" s="60">
        <f t="shared" si="60"/>
        <v>1213</v>
      </c>
      <c r="X360" s="26">
        <v>912</v>
      </c>
      <c r="Y360" s="26" t="b">
        <f>IFERROR(VLOOKUP(A360,'Calculs FA (auto)'!A:O,15,0),FALSE)</f>
        <v>0</v>
      </c>
      <c r="Z360" s="26">
        <f>IFERROR(VLOOKUP(A360,'Evaluations (formulaire)'!A:M,9,0),0)</f>
        <v>0</v>
      </c>
      <c r="AA360" s="135" t="b">
        <v>1</v>
      </c>
      <c r="AB360" s="135" t="b">
        <v>0</v>
      </c>
      <c r="AC360" s="135" t="b">
        <f t="shared" si="61"/>
        <v>1</v>
      </c>
      <c r="AD360" s="135" t="b">
        <f t="shared" si="62"/>
        <v>0</v>
      </c>
      <c r="AE360" s="135" t="b">
        <f t="shared" si="63"/>
        <v>0</v>
      </c>
      <c r="AF360" s="135" t="b">
        <f>AND(AC360,$V360&lt;=Synthèse!$B$44)</f>
        <v>0</v>
      </c>
      <c r="AG360" s="135" t="b">
        <f>AND(AD360,$V360&lt;=Synthèse!$B$44)</f>
        <v>0</v>
      </c>
      <c r="AH360" s="135" t="b">
        <f>AND(AE360,$V360&lt;=Synthèse!$B$44)</f>
        <v>0</v>
      </c>
      <c r="AI360" s="137" t="b">
        <v>0</v>
      </c>
      <c r="AJ360" s="137" t="b">
        <v>1</v>
      </c>
      <c r="AK360" s="137" t="b">
        <f t="shared" si="64"/>
        <v>0</v>
      </c>
      <c r="AL360" s="137" t="b">
        <f t="shared" si="65"/>
        <v>1</v>
      </c>
      <c r="AM360" s="137" t="b">
        <f>AND(AK360,$V360&lt;=Synthèse!$B$44)</f>
        <v>0</v>
      </c>
      <c r="AN360" s="137" t="b">
        <f>AND(AL360,$V360&lt;=Synthèse!$B$44)</f>
        <v>0</v>
      </c>
    </row>
    <row r="361" spans="1:40">
      <c r="A361" s="17">
        <v>269517</v>
      </c>
      <c r="B361" t="str">
        <f ca="1">VLOOKUP(A361,'Fichier FI (en entrée)'!B:AH,3,0)</f>
        <v>PQJUTQAIND</v>
      </c>
      <c r="C361">
        <f t="shared" si="55"/>
        <v>2</v>
      </c>
      <c r="D361">
        <f t="shared" si="56"/>
        <v>21.67</v>
      </c>
      <c r="E361" s="14" t="str">
        <f>VLOOKUP(A361,'Fichier FI (en entrée)'!B:AH,2,0)</f>
        <v>EV</v>
      </c>
      <c r="F361" s="14" t="b">
        <f t="shared" si="57"/>
        <v>1</v>
      </c>
      <c r="G361" s="14" t="b">
        <f>IFERROR(VLOOKUP(A361,'Calculs FA (auto)'!A:F,6,0),FALSE)</f>
        <v>0</v>
      </c>
      <c r="H361" s="14" t="b">
        <f t="shared" si="58"/>
        <v>0</v>
      </c>
      <c r="I361" s="16">
        <f>IFERROR(VLOOKUP(A361,'Moyennes FI (en entrée)'!B:N,7,0),"")</f>
        <v>15.67</v>
      </c>
      <c r="J361" s="16">
        <f>IFERROR(VLOOKUP(VLOOKUP(A361,'Fichier FI (en entrée)'!B:AH,33,0),Modificateurs!A$2:B$5,2,0),0)</f>
        <v>3</v>
      </c>
      <c r="K361" s="16">
        <f>IFERROR(VLOOKUP(VLOOKUP(A361,'Redoub FI (en entrée)'!B:N,7,0),Modificateurs!A$8:B$11,2,0),0)</f>
        <v>0</v>
      </c>
      <c r="L361" s="16">
        <f>IFERROR(VLOOKUP(M361,Modificateurs!D$1:E$94,2,0),0)</f>
        <v>3</v>
      </c>
      <c r="M361" t="str">
        <f>VLOOKUP(A361,'Fichier FI (en entrée)'!B:AH,16,0)&amp;" "&amp;VLOOKUP(A361,'Fichier FI (en entrée)'!B:AH,20,0)&amp;" "&amp;VLOOKUP(A361,'Fichier FI (en entrée)'!B:AH,27,0)&amp;" "&amp;VLOOKUP(A361,'Fichier FI (en entrée)'!B:AH,29,0)</f>
        <v xml:space="preserve">S Informatique et Sciences du numérique  </v>
      </c>
      <c r="N361" t="str">
        <f>VLOOKUP(A361,'Fichier FI (en entrée)'!B:AH,8,0)</f>
        <v>En Terminale</v>
      </c>
      <c r="O361" t="b">
        <f>AND(C361&gt;Synthèse!B$8,C361&lt;Synthèse!B$10,NOT(Y361))</f>
        <v>0</v>
      </c>
      <c r="P361" s="17" t="s">
        <v>2260</v>
      </c>
      <c r="Q361" s="60">
        <f>ROUNDUP(C361/(Synthèse!$B$4+Synthèse!$B$1)*8,0)</f>
        <v>1</v>
      </c>
      <c r="R361" s="60">
        <f>IFERROR(VLOOKUP(A361,'Evaluations (formulaire)'!A:P,6,0)+VLOOKUP(A361,'Evaluations (formulaire)'!A:P,7,0),0)</f>
        <v>0</v>
      </c>
      <c r="S361" s="60">
        <f>IFERROR(VLOOKUP(A361,'Evaluations (formulaire)'!A:P,8,0),0)</f>
        <v>0</v>
      </c>
      <c r="T361" s="60">
        <f>IF(AND(ISBLANK(P361),Q361&lt;=2),Synthèse!$B$41,IF(AND(ISBLANK(P361),Q361&gt;=7),Synthèse!$C$41,R361+S361))</f>
        <v>0</v>
      </c>
      <c r="U361" s="60">
        <f t="shared" si="59"/>
        <v>21.67</v>
      </c>
      <c r="V361" s="60">
        <f t="shared" si="60"/>
        <v>2</v>
      </c>
      <c r="X361" s="26">
        <v>1439</v>
      </c>
      <c r="Y361" s="26" t="b">
        <f>IFERROR(VLOOKUP(A361,'Calculs FA (auto)'!A:O,15,0),FALSE)</f>
        <v>0</v>
      </c>
      <c r="Z361" s="26">
        <f>IFERROR(VLOOKUP(A361,'Evaluations (formulaire)'!A:M,9,0),0)</f>
        <v>0</v>
      </c>
      <c r="AA361" s="135" t="b">
        <v>1</v>
      </c>
      <c r="AB361" s="135" t="b">
        <v>0</v>
      </c>
      <c r="AC361" s="135" t="b">
        <f t="shared" si="61"/>
        <v>1</v>
      </c>
      <c r="AD361" s="135" t="b">
        <f t="shared" si="62"/>
        <v>0</v>
      </c>
      <c r="AE361" s="135" t="b">
        <f t="shared" si="63"/>
        <v>0</v>
      </c>
      <c r="AF361" s="135" t="b">
        <f>AND(AC361,$V361&lt;=Synthèse!$B$44)</f>
        <v>1</v>
      </c>
      <c r="AG361" s="135" t="b">
        <f>AND(AD361,$V361&lt;=Synthèse!$B$44)</f>
        <v>0</v>
      </c>
      <c r="AH361" s="135" t="b">
        <f>AND(AE361,$V361&lt;=Synthèse!$B$44)</f>
        <v>0</v>
      </c>
      <c r="AI361" s="137" t="b">
        <v>0</v>
      </c>
      <c r="AJ361" s="137" t="b">
        <v>0</v>
      </c>
      <c r="AK361" s="137" t="b">
        <f t="shared" si="64"/>
        <v>0</v>
      </c>
      <c r="AL361" s="137" t="b">
        <f t="shared" si="65"/>
        <v>0</v>
      </c>
      <c r="AM361" s="137" t="b">
        <f>AND(AK361,$V361&lt;=Synthèse!$B$44)</f>
        <v>0</v>
      </c>
      <c r="AN361" s="137" t="b">
        <f>AND(AL361,$V361&lt;=Synthèse!$B$44)</f>
        <v>0</v>
      </c>
    </row>
    <row r="362" spans="1:40">
      <c r="A362" s="17">
        <v>269520</v>
      </c>
      <c r="B362" t="str">
        <f ca="1">VLOOKUP(A362,'Fichier FI (en entrée)'!B:AH,3,0)</f>
        <v>AGSCPSAJHZ</v>
      </c>
      <c r="C362">
        <f t="shared" si="55"/>
        <v>668</v>
      </c>
      <c r="D362">
        <f t="shared" si="56"/>
        <v>12.43</v>
      </c>
      <c r="E362" s="14" t="str">
        <f>VLOOKUP(A362,'Fichier FI (en entrée)'!B:AH,2,0)</f>
        <v>EV</v>
      </c>
      <c r="F362" s="14" t="b">
        <f t="shared" si="57"/>
        <v>1</v>
      </c>
      <c r="G362" s="14" t="b">
        <f>IFERROR(VLOOKUP(A362,'Calculs FA (auto)'!A:F,6,0),FALSE)</f>
        <v>0</v>
      </c>
      <c r="H362" s="14" t="b">
        <f t="shared" si="58"/>
        <v>0</v>
      </c>
      <c r="I362" s="16">
        <f>IFERROR(VLOOKUP(A362,'Moyennes FI (en entrée)'!B:N,7,0),"")</f>
        <v>9.43</v>
      </c>
      <c r="J362" s="16">
        <f>IFERROR(VLOOKUP(VLOOKUP(A362,'Fichier FI (en entrée)'!B:AH,33,0),Modificateurs!A$2:B$5,2,0),0)</f>
        <v>1</v>
      </c>
      <c r="K362" s="16">
        <f>IFERROR(VLOOKUP(VLOOKUP(A362,'Redoub FI (en entrée)'!B:N,7,0),Modificateurs!A$8:B$11,2,0),0)</f>
        <v>0</v>
      </c>
      <c r="L362" s="16">
        <f>IFERROR(VLOOKUP(M362,Modificateurs!D$1:E$94,2,0),0)</f>
        <v>2</v>
      </c>
      <c r="M362" t="str">
        <f>VLOOKUP(A362,'Fichier FI (en entrée)'!B:AH,16,0)&amp;" "&amp;VLOOKUP(A362,'Fichier FI (en entrée)'!B:AH,20,0)&amp;" "&amp;VLOOKUP(A362,'Fichier FI (en entrée)'!B:AH,27,0)&amp;" "&amp;VLOOKUP(A362,'Fichier FI (en entrée)'!B:AH,29,0)</f>
        <v xml:space="preserve">S Physique-chimie  </v>
      </c>
      <c r="N362" t="str">
        <f>VLOOKUP(A362,'Fichier FI (en entrée)'!B:AH,8,0)</f>
        <v>En Terminale</v>
      </c>
      <c r="O362" t="b">
        <f>AND(C362&gt;Synthèse!B$8,C362&lt;Synthèse!B$10,NOT(Y362))</f>
        <v>1</v>
      </c>
      <c r="Q362" s="60">
        <f>ROUNDUP(C362/(Synthèse!$B$4+Synthèse!$B$1)*8,0)</f>
        <v>4</v>
      </c>
      <c r="R362" s="60">
        <f>IFERROR(VLOOKUP(A362,'Evaluations (formulaire)'!A:P,6,0)+VLOOKUP(A362,'Evaluations (formulaire)'!A:P,7,0),0)</f>
        <v>0</v>
      </c>
      <c r="S362" s="60">
        <f>IFERROR(VLOOKUP(A362,'Evaluations (formulaire)'!A:P,8,0),0)</f>
        <v>0</v>
      </c>
      <c r="T362" s="60">
        <f>IF(AND(ISBLANK(P362),Q362&lt;=2),Synthèse!$B$41,IF(AND(ISBLANK(P362),Q362&gt;=7),Synthèse!$C$41,R362+S362))</f>
        <v>0</v>
      </c>
      <c r="U362" s="60">
        <f t="shared" si="59"/>
        <v>12.43</v>
      </c>
      <c r="V362" s="60">
        <f t="shared" si="60"/>
        <v>668</v>
      </c>
      <c r="X362" s="26">
        <v>60</v>
      </c>
      <c r="Y362" s="26" t="b">
        <f>IFERROR(VLOOKUP(A362,'Calculs FA (auto)'!A:O,15,0),FALSE)</f>
        <v>0</v>
      </c>
      <c r="Z362" s="26">
        <f>IFERROR(VLOOKUP(A362,'Evaluations (formulaire)'!A:M,9,0),0)</f>
        <v>0</v>
      </c>
      <c r="AA362" s="135" t="b">
        <v>1</v>
      </c>
      <c r="AB362" s="135" t="b">
        <v>0</v>
      </c>
      <c r="AC362" s="135" t="b">
        <f t="shared" si="61"/>
        <v>1</v>
      </c>
      <c r="AD362" s="135" t="b">
        <f t="shared" si="62"/>
        <v>0</v>
      </c>
      <c r="AE362" s="135" t="b">
        <f t="shared" si="63"/>
        <v>0</v>
      </c>
      <c r="AF362" s="135" t="b">
        <f>AND(AC362,$V362&lt;=Synthèse!$B$44)</f>
        <v>0</v>
      </c>
      <c r="AG362" s="135" t="b">
        <f>AND(AD362,$V362&lt;=Synthèse!$B$44)</f>
        <v>0</v>
      </c>
      <c r="AH362" s="135" t="b">
        <f>AND(AE362,$V362&lt;=Synthèse!$B$44)</f>
        <v>0</v>
      </c>
      <c r="AI362" s="137" t="b">
        <v>0</v>
      </c>
      <c r="AJ362" s="137" t="b">
        <v>1</v>
      </c>
      <c r="AK362" s="137" t="b">
        <f t="shared" si="64"/>
        <v>0</v>
      </c>
      <c r="AL362" s="137" t="b">
        <f t="shared" si="65"/>
        <v>1</v>
      </c>
      <c r="AM362" s="137" t="b">
        <f>AND(AK362,$V362&lt;=Synthèse!$B$44)</f>
        <v>0</v>
      </c>
      <c r="AN362" s="137" t="b">
        <f>AND(AL362,$V362&lt;=Synthèse!$B$44)</f>
        <v>0</v>
      </c>
    </row>
    <row r="363" spans="1:40">
      <c r="A363" s="17">
        <v>269538</v>
      </c>
      <c r="B363" t="str">
        <f ca="1">VLOOKUP(A363,'Fichier FI (en entrée)'!B:AH,3,0)</f>
        <v>TYBSMZLGQM</v>
      </c>
      <c r="C363">
        <f t="shared" si="55"/>
        <v>1000</v>
      </c>
      <c r="D363">
        <f t="shared" si="56"/>
        <v>10.33</v>
      </c>
      <c r="E363" s="14" t="str">
        <f>VLOOKUP(A363,'Fichier FI (en entrée)'!B:AH,2,0)</f>
        <v>EV</v>
      </c>
      <c r="F363" s="14" t="b">
        <f t="shared" si="57"/>
        <v>1</v>
      </c>
      <c r="G363" s="14" t="b">
        <f>IFERROR(VLOOKUP(A363,'Calculs FA (auto)'!A:F,6,0),FALSE)</f>
        <v>0</v>
      </c>
      <c r="H363" s="14" t="b">
        <f t="shared" si="58"/>
        <v>0</v>
      </c>
      <c r="I363" s="16">
        <f>IFERROR(VLOOKUP(A363,'Moyennes FI (en entrée)'!B:N,7,0),"")</f>
        <v>8.33</v>
      </c>
      <c r="J363" s="16">
        <f>IFERROR(VLOOKUP(VLOOKUP(A363,'Fichier FI (en entrée)'!B:AH,33,0),Modificateurs!A$2:B$5,2,0),0)</f>
        <v>1</v>
      </c>
      <c r="K363" s="16">
        <f>IFERROR(VLOOKUP(VLOOKUP(A363,'Redoub FI (en entrée)'!B:N,7,0),Modificateurs!A$8:B$11,2,0),0)</f>
        <v>0</v>
      </c>
      <c r="L363" s="16">
        <f>IFERROR(VLOOKUP(M363,Modificateurs!D$1:E$94,2,0),0)</f>
        <v>1</v>
      </c>
      <c r="M363" t="str">
        <f>VLOOKUP(A363,'Fichier FI (en entrée)'!B:AH,16,0)&amp;" "&amp;VLOOKUP(A363,'Fichier FI (en entrée)'!B:AH,20,0)&amp;" "&amp;VLOOKUP(A363,'Fichier FI (en entrée)'!B:AH,27,0)&amp;" "&amp;VLOOKUP(A363,'Fichier FI (en entrée)'!B:AH,29,0)</f>
        <v xml:space="preserve">S Sciences de la vie et de la terre  </v>
      </c>
      <c r="N363" t="str">
        <f>VLOOKUP(A363,'Fichier FI (en entrée)'!B:AH,8,0)</f>
        <v>En Terminale</v>
      </c>
      <c r="O363" t="b">
        <f>AND(C363&gt;Synthèse!B$8,C363&lt;Synthèse!B$10,NOT(Y363))</f>
        <v>1</v>
      </c>
      <c r="Q363" s="60">
        <f>ROUNDUP(C363/(Synthèse!$B$4+Synthèse!$B$1)*8,0)</f>
        <v>5</v>
      </c>
      <c r="R363" s="60">
        <f>IFERROR(VLOOKUP(A363,'Evaluations (formulaire)'!A:P,6,0)+VLOOKUP(A363,'Evaluations (formulaire)'!A:P,7,0),0)</f>
        <v>0</v>
      </c>
      <c r="S363" s="60">
        <f>IFERROR(VLOOKUP(A363,'Evaluations (formulaire)'!A:P,8,0),0)</f>
        <v>0</v>
      </c>
      <c r="T363" s="60">
        <f>IF(AND(ISBLANK(P363),Q363&lt;=2),Synthèse!$B$41,IF(AND(ISBLANK(P363),Q363&gt;=7),Synthèse!$C$41,R363+S363))</f>
        <v>0</v>
      </c>
      <c r="U363" s="60">
        <f t="shared" si="59"/>
        <v>10.33</v>
      </c>
      <c r="V363" s="60">
        <f t="shared" si="60"/>
        <v>1000</v>
      </c>
      <c r="X363" s="26">
        <v>461</v>
      </c>
      <c r="Y363" s="26" t="b">
        <f>IFERROR(VLOOKUP(A363,'Calculs FA (auto)'!A:O,15,0),FALSE)</f>
        <v>0</v>
      </c>
      <c r="Z363" s="26">
        <f>IFERROR(VLOOKUP(A363,'Evaluations (formulaire)'!A:M,9,0),0)</f>
        <v>0</v>
      </c>
      <c r="AA363" s="135" t="b">
        <v>1</v>
      </c>
      <c r="AB363" s="135" t="b">
        <v>0</v>
      </c>
      <c r="AC363" s="135" t="b">
        <f t="shared" si="61"/>
        <v>1</v>
      </c>
      <c r="AD363" s="135" t="b">
        <f t="shared" si="62"/>
        <v>0</v>
      </c>
      <c r="AE363" s="135" t="b">
        <f t="shared" si="63"/>
        <v>0</v>
      </c>
      <c r="AF363" s="135" t="b">
        <f>AND(AC363,$V363&lt;=Synthèse!$B$44)</f>
        <v>0</v>
      </c>
      <c r="AG363" s="135" t="b">
        <f>AND(AD363,$V363&lt;=Synthèse!$B$44)</f>
        <v>0</v>
      </c>
      <c r="AH363" s="135" t="b">
        <f>AND(AE363,$V363&lt;=Synthèse!$B$44)</f>
        <v>0</v>
      </c>
      <c r="AI363" s="137" t="b">
        <v>0</v>
      </c>
      <c r="AJ363" s="137" t="b">
        <v>1</v>
      </c>
      <c r="AK363" s="137" t="b">
        <f t="shared" si="64"/>
        <v>0</v>
      </c>
      <c r="AL363" s="137" t="b">
        <f t="shared" si="65"/>
        <v>1</v>
      </c>
      <c r="AM363" s="137" t="b">
        <f>AND(AK363,$V363&lt;=Synthèse!$B$44)</f>
        <v>0</v>
      </c>
      <c r="AN363" s="137" t="b">
        <f>AND(AL363,$V363&lt;=Synthèse!$B$44)</f>
        <v>0</v>
      </c>
    </row>
    <row r="364" spans="1:40">
      <c r="A364" s="17">
        <v>271774</v>
      </c>
      <c r="B364" t="str">
        <f ca="1">VLOOKUP(A364,'Fichier FI (en entrée)'!B:AH,3,0)</f>
        <v>OBUSRCEGYU</v>
      </c>
      <c r="C364">
        <f t="shared" si="55"/>
        <v>804</v>
      </c>
      <c r="D364">
        <f t="shared" si="56"/>
        <v>11.66</v>
      </c>
      <c r="E364" s="14" t="str">
        <f>VLOOKUP(A364,'Fichier FI (en entrée)'!B:AH,2,0)</f>
        <v>EV</v>
      </c>
      <c r="F364" s="14" t="b">
        <f t="shared" si="57"/>
        <v>1</v>
      </c>
      <c r="G364" s="14" t="b">
        <f>IFERROR(VLOOKUP(A364,'Calculs FA (auto)'!A:F,6,0),FALSE)</f>
        <v>0</v>
      </c>
      <c r="H364" s="14" t="b">
        <f t="shared" si="58"/>
        <v>0</v>
      </c>
      <c r="I364" s="16">
        <f>IFERROR(VLOOKUP(A364,'Moyennes FI (en entrée)'!B:N,7,0),"")</f>
        <v>8.66</v>
      </c>
      <c r="J364" s="16">
        <f>IFERROR(VLOOKUP(VLOOKUP(A364,'Fichier FI (en entrée)'!B:AH,33,0),Modificateurs!A$2:B$5,2,0),0)</f>
        <v>1</v>
      </c>
      <c r="K364" s="16">
        <f>IFERROR(VLOOKUP(VLOOKUP(A364,'Redoub FI (en entrée)'!B:N,7,0),Modificateurs!A$8:B$11,2,0),0)</f>
        <v>0</v>
      </c>
      <c r="L364" s="16">
        <f>IFERROR(VLOOKUP(M364,Modificateurs!D$1:E$94,2,0),0)</f>
        <v>2</v>
      </c>
      <c r="M364" t="str">
        <f>VLOOKUP(A364,'Fichier FI (en entrée)'!B:AH,16,0)&amp;" "&amp;VLOOKUP(A364,'Fichier FI (en entrée)'!B:AH,20,0)&amp;" "&amp;VLOOKUP(A364,'Fichier FI (en entrée)'!B:AH,27,0)&amp;" "&amp;VLOOKUP(A364,'Fichier FI (en entrée)'!B:AH,29,0)</f>
        <v xml:space="preserve">S Physique-chimie  </v>
      </c>
      <c r="N364" t="str">
        <f>VLOOKUP(A364,'Fichier FI (en entrée)'!B:AH,8,0)</f>
        <v>En Terminale</v>
      </c>
      <c r="O364" t="b">
        <f>AND(C364&gt;Synthèse!B$8,C364&lt;Synthèse!B$10,NOT(Y364))</f>
        <v>1</v>
      </c>
      <c r="Q364" s="60">
        <f>ROUNDUP(C364/(Synthèse!$B$4+Synthèse!$B$1)*8,0)</f>
        <v>4</v>
      </c>
      <c r="R364" s="60">
        <f>IFERROR(VLOOKUP(A364,'Evaluations (formulaire)'!A:P,6,0)+VLOOKUP(A364,'Evaluations (formulaire)'!A:P,7,0),0)</f>
        <v>0</v>
      </c>
      <c r="S364" s="60">
        <f>IFERROR(VLOOKUP(A364,'Evaluations (formulaire)'!A:P,8,0),0)</f>
        <v>0</v>
      </c>
      <c r="T364" s="60">
        <f>IF(AND(ISBLANK(P364),Q364&lt;=2),Synthèse!$B$41,IF(AND(ISBLANK(P364),Q364&gt;=7),Synthèse!$C$41,R364+S364))</f>
        <v>0</v>
      </c>
      <c r="U364" s="60">
        <f t="shared" si="59"/>
        <v>11.66</v>
      </c>
      <c r="V364" s="60">
        <f t="shared" si="60"/>
        <v>804</v>
      </c>
      <c r="X364" s="26">
        <v>446</v>
      </c>
      <c r="Y364" s="26" t="b">
        <f>IFERROR(VLOOKUP(A364,'Calculs FA (auto)'!A:O,15,0),FALSE)</f>
        <v>0</v>
      </c>
      <c r="Z364" s="26">
        <f>IFERROR(VLOOKUP(A364,'Evaluations (formulaire)'!A:M,9,0),0)</f>
        <v>0</v>
      </c>
      <c r="AA364" s="135" t="b">
        <v>1</v>
      </c>
      <c r="AB364" s="135" t="b">
        <v>0</v>
      </c>
      <c r="AC364" s="135" t="b">
        <f t="shared" si="61"/>
        <v>1</v>
      </c>
      <c r="AD364" s="135" t="b">
        <f t="shared" si="62"/>
        <v>0</v>
      </c>
      <c r="AE364" s="135" t="b">
        <f t="shared" si="63"/>
        <v>0</v>
      </c>
      <c r="AF364" s="135" t="b">
        <f>AND(AC364,$V364&lt;=Synthèse!$B$44)</f>
        <v>0</v>
      </c>
      <c r="AG364" s="135" t="b">
        <f>AND(AD364,$V364&lt;=Synthèse!$B$44)</f>
        <v>0</v>
      </c>
      <c r="AH364" s="135" t="b">
        <f>AND(AE364,$V364&lt;=Synthèse!$B$44)</f>
        <v>0</v>
      </c>
      <c r="AI364" s="137" t="b">
        <v>0</v>
      </c>
      <c r="AJ364" s="137" t="b">
        <v>1</v>
      </c>
      <c r="AK364" s="137" t="b">
        <f t="shared" si="64"/>
        <v>0</v>
      </c>
      <c r="AL364" s="137" t="b">
        <f t="shared" si="65"/>
        <v>1</v>
      </c>
      <c r="AM364" s="137" t="b">
        <f>AND(AK364,$V364&lt;=Synthèse!$B$44)</f>
        <v>0</v>
      </c>
      <c r="AN364" s="137" t="b">
        <f>AND(AL364,$V364&lt;=Synthèse!$B$44)</f>
        <v>0</v>
      </c>
    </row>
    <row r="365" spans="1:40">
      <c r="A365" s="17">
        <v>272448</v>
      </c>
      <c r="B365" t="str">
        <f ca="1">VLOOKUP(A365,'Fichier FI (en entrée)'!B:AH,3,0)</f>
        <v>FQSBPJISGD</v>
      </c>
      <c r="C365">
        <f t="shared" si="55"/>
        <v>513</v>
      </c>
      <c r="D365">
        <f t="shared" si="56"/>
        <v>13.3</v>
      </c>
      <c r="E365" s="14" t="str">
        <f>VLOOKUP(A365,'Fichier FI (en entrée)'!B:AH,2,0)</f>
        <v>EV</v>
      </c>
      <c r="F365" s="14" t="b">
        <f t="shared" si="57"/>
        <v>1</v>
      </c>
      <c r="G365" s="14" t="b">
        <f>IFERROR(VLOOKUP(A365,'Calculs FA (auto)'!A:F,6,0),FALSE)</f>
        <v>0</v>
      </c>
      <c r="H365" s="14" t="b">
        <f t="shared" si="58"/>
        <v>0</v>
      </c>
      <c r="I365" s="16">
        <f>IFERROR(VLOOKUP(A365,'Moyennes FI (en entrée)'!B:N,7,0),"")</f>
        <v>9.3000000000000007</v>
      </c>
      <c r="J365" s="16">
        <f>IFERROR(VLOOKUP(VLOOKUP(A365,'Fichier FI (en entrée)'!B:AH,33,0),Modificateurs!A$2:B$5,2,0),0)</f>
        <v>1</v>
      </c>
      <c r="K365" s="16">
        <f>IFERROR(VLOOKUP(VLOOKUP(A365,'Redoub FI (en entrée)'!B:N,7,0),Modificateurs!A$8:B$11,2,0),0)</f>
        <v>0</v>
      </c>
      <c r="L365" s="16">
        <f>IFERROR(VLOOKUP(M365,Modificateurs!D$1:E$94,2,0),0)</f>
        <v>3</v>
      </c>
      <c r="M365" t="str">
        <f>VLOOKUP(A365,'Fichier FI (en entrée)'!B:AH,16,0)&amp;" "&amp;VLOOKUP(A365,'Fichier FI (en entrée)'!B:AH,20,0)&amp;" "&amp;VLOOKUP(A365,'Fichier FI (en entrée)'!B:AH,27,0)&amp;" "&amp;VLOOKUP(A365,'Fichier FI (en entrée)'!B:AH,29,0)</f>
        <v xml:space="preserve">S Informatique et Sciences du numérique  </v>
      </c>
      <c r="N365" t="str">
        <f>VLOOKUP(A365,'Fichier FI (en entrée)'!B:AH,8,0)</f>
        <v>En Terminale</v>
      </c>
      <c r="O365" t="b">
        <f>AND(C365&gt;Synthèse!B$8,C365&lt;Synthèse!B$10,NOT(Y365))</f>
        <v>1</v>
      </c>
      <c r="Q365" s="60">
        <f>ROUNDUP(C365/(Synthèse!$B$4+Synthèse!$B$1)*8,0)</f>
        <v>3</v>
      </c>
      <c r="R365" s="60">
        <f>IFERROR(VLOOKUP(A365,'Evaluations (formulaire)'!A:P,6,0)+VLOOKUP(A365,'Evaluations (formulaire)'!A:P,7,0),0)</f>
        <v>0</v>
      </c>
      <c r="S365" s="60">
        <f>IFERROR(VLOOKUP(A365,'Evaluations (formulaire)'!A:P,8,0),0)</f>
        <v>0</v>
      </c>
      <c r="T365" s="60">
        <f>IF(AND(ISBLANK(P365),Q365&lt;=2),Synthèse!$B$41,IF(AND(ISBLANK(P365),Q365&gt;=7),Synthèse!$C$41,R365+S365))</f>
        <v>0</v>
      </c>
      <c r="U365" s="60">
        <f t="shared" si="59"/>
        <v>13.3</v>
      </c>
      <c r="V365" s="60">
        <f t="shared" si="60"/>
        <v>514</v>
      </c>
      <c r="X365" s="26">
        <v>492</v>
      </c>
      <c r="Y365" s="26" t="b">
        <f>IFERROR(VLOOKUP(A365,'Calculs FA (auto)'!A:O,15,0),FALSE)</f>
        <v>0</v>
      </c>
      <c r="Z365" s="26">
        <f>IFERROR(VLOOKUP(A365,'Evaluations (formulaire)'!A:M,9,0),0)</f>
        <v>0</v>
      </c>
      <c r="AA365" s="135" t="b">
        <v>1</v>
      </c>
      <c r="AB365" s="135" t="b">
        <v>0</v>
      </c>
      <c r="AC365" s="135" t="b">
        <f t="shared" si="61"/>
        <v>1</v>
      </c>
      <c r="AD365" s="135" t="b">
        <f t="shared" si="62"/>
        <v>0</v>
      </c>
      <c r="AE365" s="135" t="b">
        <f t="shared" si="63"/>
        <v>0</v>
      </c>
      <c r="AF365" s="135" t="b">
        <f>AND(AC365,$V365&lt;=Synthèse!$B$44)</f>
        <v>1</v>
      </c>
      <c r="AG365" s="135" t="b">
        <f>AND(AD365,$V365&lt;=Synthèse!$B$44)</f>
        <v>0</v>
      </c>
      <c r="AH365" s="135" t="b">
        <f>AND(AE365,$V365&lt;=Synthèse!$B$44)</f>
        <v>0</v>
      </c>
      <c r="AI365" s="137" t="b">
        <v>0</v>
      </c>
      <c r="AJ365" s="137" t="b">
        <v>1</v>
      </c>
      <c r="AK365" s="137" t="b">
        <f t="shared" si="64"/>
        <v>0</v>
      </c>
      <c r="AL365" s="137" t="b">
        <f t="shared" si="65"/>
        <v>1</v>
      </c>
      <c r="AM365" s="137" t="b">
        <f>AND(AK365,$V365&lt;=Synthèse!$B$44)</f>
        <v>0</v>
      </c>
      <c r="AN365" s="137" t="b">
        <f>AND(AL365,$V365&lt;=Synthèse!$B$44)</f>
        <v>1</v>
      </c>
    </row>
    <row r="366" spans="1:40">
      <c r="A366" s="17">
        <v>272449</v>
      </c>
      <c r="B366" t="str">
        <f ca="1">VLOOKUP(A366,'Fichier FI (en entrée)'!B:AH,3,0)</f>
        <v>DBCQECOAZC</v>
      </c>
      <c r="C366">
        <f t="shared" si="55"/>
        <v>1244</v>
      </c>
      <c r="D366">
        <f t="shared" si="56"/>
        <v>6.92</v>
      </c>
      <c r="E366" s="14" t="str">
        <f>VLOOKUP(A366,'Fichier FI (en entrée)'!B:AH,2,0)</f>
        <v>EV</v>
      </c>
      <c r="F366" s="14" t="b">
        <f t="shared" si="57"/>
        <v>1</v>
      </c>
      <c r="G366" s="14" t="b">
        <f>IFERROR(VLOOKUP(A366,'Calculs FA (auto)'!A:F,6,0),FALSE)</f>
        <v>0</v>
      </c>
      <c r="H366" s="14" t="b">
        <f t="shared" si="58"/>
        <v>0</v>
      </c>
      <c r="I366" s="16">
        <f>IFERROR(VLOOKUP(A366,'Moyennes FI (en entrée)'!B:N,7,0),"")</f>
        <v>9.92</v>
      </c>
      <c r="J366" s="16">
        <f>IFERROR(VLOOKUP(VLOOKUP(A366,'Fichier FI (en entrée)'!B:AH,33,0),Modificateurs!A$2:B$5,2,0),0)</f>
        <v>0</v>
      </c>
      <c r="K366" s="16">
        <f>IFERROR(VLOOKUP(VLOOKUP(A366,'Redoub FI (en entrée)'!B:N,7,0),Modificateurs!A$8:B$11,2,0),0)</f>
        <v>0</v>
      </c>
      <c r="L366" s="16">
        <f>IFERROR(VLOOKUP(M366,Modificateurs!D$1:E$94,2,0),0)</f>
        <v>-3</v>
      </c>
      <c r="M366" t="str">
        <f>VLOOKUP(A366,'Fichier FI (en entrée)'!B:AH,16,0)&amp;" "&amp;VLOOKUP(A366,'Fichier FI (en entrée)'!B:AH,20,0)&amp;" "&amp;VLOOKUP(A366,'Fichier FI (en entrée)'!B:AH,27,0)&amp;" "&amp;VLOOKUP(A366,'Fichier FI (en entrée)'!B:AH,29,0)</f>
        <v xml:space="preserve">ES Mathématiques  </v>
      </c>
      <c r="N366" t="str">
        <f>VLOOKUP(A366,'Fichier FI (en entrée)'!B:AH,8,0)</f>
        <v>En Terminale</v>
      </c>
      <c r="O366" t="b">
        <f>AND(C366&gt;Synthèse!B$8,C366&lt;Synthèse!B$10,NOT(Y366))</f>
        <v>1</v>
      </c>
      <c r="Q366" s="60">
        <f>ROUNDUP(C366/(Synthèse!$B$4+Synthèse!$B$1)*8,0)</f>
        <v>6</v>
      </c>
      <c r="R366" s="60">
        <f>IFERROR(VLOOKUP(A366,'Evaluations (formulaire)'!A:P,6,0)+VLOOKUP(A366,'Evaluations (formulaire)'!A:P,7,0),0)</f>
        <v>0</v>
      </c>
      <c r="S366" s="60">
        <f>IFERROR(VLOOKUP(A366,'Evaluations (formulaire)'!A:P,8,0),0)</f>
        <v>0</v>
      </c>
      <c r="T366" s="60">
        <f>IF(AND(ISBLANK(P366),Q366&lt;=2),Synthèse!$B$41,IF(AND(ISBLANK(P366),Q366&gt;=7),Synthèse!$C$41,R366+S366))</f>
        <v>0</v>
      </c>
      <c r="U366" s="60">
        <f t="shared" si="59"/>
        <v>6.92</v>
      </c>
      <c r="V366" s="60">
        <f t="shared" si="60"/>
        <v>1242</v>
      </c>
      <c r="X366" s="26">
        <v>741</v>
      </c>
      <c r="Y366" s="26" t="b">
        <f>IFERROR(VLOOKUP(A366,'Calculs FA (auto)'!A:O,15,0),FALSE)</f>
        <v>0</v>
      </c>
      <c r="Z366" s="26">
        <f>IFERROR(VLOOKUP(A366,'Evaluations (formulaire)'!A:M,9,0),0)</f>
        <v>0</v>
      </c>
      <c r="AA366" s="135" t="b">
        <v>1</v>
      </c>
      <c r="AB366" s="135" t="b">
        <v>0</v>
      </c>
      <c r="AC366" s="135" t="b">
        <f t="shared" si="61"/>
        <v>1</v>
      </c>
      <c r="AD366" s="135" t="b">
        <f t="shared" si="62"/>
        <v>0</v>
      </c>
      <c r="AE366" s="135" t="b">
        <f t="shared" si="63"/>
        <v>0</v>
      </c>
      <c r="AF366" s="135" t="b">
        <f>AND(AC366,$V366&lt;=Synthèse!$B$44)</f>
        <v>0</v>
      </c>
      <c r="AG366" s="135" t="b">
        <f>AND(AD366,$V366&lt;=Synthèse!$B$44)</f>
        <v>0</v>
      </c>
      <c r="AH366" s="135" t="b">
        <f>AND(AE366,$V366&lt;=Synthèse!$B$44)</f>
        <v>0</v>
      </c>
      <c r="AI366" s="137" t="b">
        <v>0</v>
      </c>
      <c r="AJ366" s="137" t="b">
        <v>1</v>
      </c>
      <c r="AK366" s="137" t="b">
        <f t="shared" si="64"/>
        <v>0</v>
      </c>
      <c r="AL366" s="137" t="b">
        <f t="shared" si="65"/>
        <v>1</v>
      </c>
      <c r="AM366" s="137" t="b">
        <f>AND(AK366,$V366&lt;=Synthèse!$B$44)</f>
        <v>0</v>
      </c>
      <c r="AN366" s="137" t="b">
        <f>AND(AL366,$V366&lt;=Synthèse!$B$44)</f>
        <v>0</v>
      </c>
    </row>
    <row r="367" spans="1:40">
      <c r="A367" s="17">
        <v>275904</v>
      </c>
      <c r="B367" t="str">
        <f ca="1">VLOOKUP(A367,'Fichier FI (en entrée)'!B:AH,3,0)</f>
        <v>FARVIGVZLF</v>
      </c>
      <c r="C367">
        <f t="shared" si="55"/>
        <v>665</v>
      </c>
      <c r="D367">
        <f t="shared" si="56"/>
        <v>12.45</v>
      </c>
      <c r="E367" s="14" t="str">
        <f>VLOOKUP(A367,'Fichier FI (en entrée)'!B:AH,2,0)</f>
        <v>EV</v>
      </c>
      <c r="F367" s="14" t="b">
        <f t="shared" si="57"/>
        <v>1</v>
      </c>
      <c r="G367" s="14" t="b">
        <f>IFERROR(VLOOKUP(A367,'Calculs FA (auto)'!A:F,6,0),FALSE)</f>
        <v>0</v>
      </c>
      <c r="H367" s="14" t="b">
        <f t="shared" si="58"/>
        <v>0</v>
      </c>
      <c r="I367" s="16">
        <f>IFERROR(VLOOKUP(A367,'Moyennes FI (en entrée)'!B:N,7,0),"")</f>
        <v>10.45</v>
      </c>
      <c r="J367" s="16">
        <f>IFERROR(VLOOKUP(VLOOKUP(A367,'Fichier FI (en entrée)'!B:AH,33,0),Modificateurs!A$2:B$5,2,0),0)</f>
        <v>1</v>
      </c>
      <c r="K367" s="16">
        <f>IFERROR(VLOOKUP(VLOOKUP(A367,'Redoub FI (en entrée)'!B:N,7,0),Modificateurs!A$8:B$11,2,0),0)</f>
        <v>0</v>
      </c>
      <c r="L367" s="16">
        <f>IFERROR(VLOOKUP(M367,Modificateurs!D$1:E$94,2,0),0)</f>
        <v>1</v>
      </c>
      <c r="M367" t="str">
        <f>VLOOKUP(A367,'Fichier FI (en entrée)'!B:AH,16,0)&amp;" "&amp;VLOOKUP(A367,'Fichier FI (en entrée)'!B:AH,20,0)&amp;" "&amp;VLOOKUP(A367,'Fichier FI (en entrée)'!B:AH,27,0)&amp;" "&amp;VLOOKUP(A367,'Fichier FI (en entrée)'!B:AH,29,0)</f>
        <v xml:space="preserve">S Pas de spécialité (S.I)  </v>
      </c>
      <c r="N367" t="str">
        <f>VLOOKUP(A367,'Fichier FI (en entrée)'!B:AH,8,0)</f>
        <v>En Terminale</v>
      </c>
      <c r="O367" t="b">
        <f>AND(C367&gt;Synthèse!B$8,C367&lt;Synthèse!B$10,NOT(Y367))</f>
        <v>1</v>
      </c>
      <c r="Q367" s="60">
        <f>ROUNDUP(C367/(Synthèse!$B$4+Synthèse!$B$1)*8,0)</f>
        <v>4</v>
      </c>
      <c r="R367" s="60">
        <f>IFERROR(VLOOKUP(A367,'Evaluations (formulaire)'!A:P,6,0)+VLOOKUP(A367,'Evaluations (formulaire)'!A:P,7,0),0)</f>
        <v>0</v>
      </c>
      <c r="S367" s="60">
        <f>IFERROR(VLOOKUP(A367,'Evaluations (formulaire)'!A:P,8,0),0)</f>
        <v>0</v>
      </c>
      <c r="T367" s="60">
        <f>IF(AND(ISBLANK(P367),Q367&lt;=2),Synthèse!$B$41,IF(AND(ISBLANK(P367),Q367&gt;=7),Synthèse!$C$41,R367+S367))</f>
        <v>0</v>
      </c>
      <c r="U367" s="60">
        <f t="shared" si="59"/>
        <v>12.45</v>
      </c>
      <c r="V367" s="60">
        <f t="shared" si="60"/>
        <v>665</v>
      </c>
      <c r="X367" s="26">
        <v>870</v>
      </c>
      <c r="Y367" s="26" t="b">
        <f>IFERROR(VLOOKUP(A367,'Calculs FA (auto)'!A:O,15,0),FALSE)</f>
        <v>0</v>
      </c>
      <c r="Z367" s="26">
        <f>IFERROR(VLOOKUP(A367,'Evaluations (formulaire)'!A:M,9,0),0)</f>
        <v>0</v>
      </c>
      <c r="AA367" s="135" t="b">
        <v>1</v>
      </c>
      <c r="AB367" s="135" t="b">
        <v>0</v>
      </c>
      <c r="AC367" s="135" t="b">
        <f t="shared" si="61"/>
        <v>1</v>
      </c>
      <c r="AD367" s="135" t="b">
        <f t="shared" si="62"/>
        <v>0</v>
      </c>
      <c r="AE367" s="135" t="b">
        <f t="shared" si="63"/>
        <v>0</v>
      </c>
      <c r="AF367" s="135" t="b">
        <f>AND(AC367,$V367&lt;=Synthèse!$B$44)</f>
        <v>1</v>
      </c>
      <c r="AG367" s="135" t="b">
        <f>AND(AD367,$V367&lt;=Synthèse!$B$44)</f>
        <v>0</v>
      </c>
      <c r="AH367" s="135" t="b">
        <f>AND(AE367,$V367&lt;=Synthèse!$B$44)</f>
        <v>0</v>
      </c>
      <c r="AI367" s="137" t="b">
        <v>0</v>
      </c>
      <c r="AJ367" s="137" t="b">
        <v>1</v>
      </c>
      <c r="AK367" s="137" t="b">
        <f t="shared" si="64"/>
        <v>0</v>
      </c>
      <c r="AL367" s="137" t="b">
        <f t="shared" si="65"/>
        <v>1</v>
      </c>
      <c r="AM367" s="137" t="b">
        <f>AND(AK367,$V367&lt;=Synthèse!$B$44)</f>
        <v>0</v>
      </c>
      <c r="AN367" s="137" t="b">
        <f>AND(AL367,$V367&lt;=Synthèse!$B$44)</f>
        <v>1</v>
      </c>
    </row>
    <row r="368" spans="1:40">
      <c r="A368" s="17">
        <v>275922</v>
      </c>
      <c r="B368" t="str">
        <f ca="1">VLOOKUP(A368,'Fichier FI (en entrée)'!B:AH,3,0)</f>
        <v>WPLBHPTDSH</v>
      </c>
      <c r="C368">
        <f t="shared" si="55"/>
        <v>206</v>
      </c>
      <c r="D368">
        <f t="shared" si="56"/>
        <v>15.83</v>
      </c>
      <c r="E368" s="14" t="str">
        <f>VLOOKUP(A368,'Fichier FI (en entrée)'!B:AH,2,0)</f>
        <v>EV</v>
      </c>
      <c r="F368" s="14" t="b">
        <f t="shared" si="57"/>
        <v>1</v>
      </c>
      <c r="G368" s="14" t="b">
        <f>IFERROR(VLOOKUP(A368,'Calculs FA (auto)'!A:F,6,0),FALSE)</f>
        <v>0</v>
      </c>
      <c r="H368" s="14" t="b">
        <f t="shared" si="58"/>
        <v>0</v>
      </c>
      <c r="I368" s="16">
        <f>IFERROR(VLOOKUP(A368,'Moyennes FI (en entrée)'!B:N,7,0),"")</f>
        <v>12.83</v>
      </c>
      <c r="J368" s="16">
        <f>IFERROR(VLOOKUP(VLOOKUP(A368,'Fichier FI (en entrée)'!B:AH,33,0),Modificateurs!A$2:B$5,2,0),0)</f>
        <v>1</v>
      </c>
      <c r="K368" s="16">
        <f>IFERROR(VLOOKUP(VLOOKUP(A368,'Redoub FI (en entrée)'!B:N,7,0),Modificateurs!A$8:B$11,2,0),0)</f>
        <v>0</v>
      </c>
      <c r="L368" s="16">
        <f>IFERROR(VLOOKUP(M368,Modificateurs!D$1:E$94,2,0),0)</f>
        <v>2</v>
      </c>
      <c r="M368" t="str">
        <f>VLOOKUP(A368,'Fichier FI (en entrée)'!B:AH,16,0)&amp;" "&amp;VLOOKUP(A368,'Fichier FI (en entrée)'!B:AH,20,0)&amp;" "&amp;VLOOKUP(A368,'Fichier FI (en entrée)'!B:AH,27,0)&amp;" "&amp;VLOOKUP(A368,'Fichier FI (en entrée)'!B:AH,29,0)</f>
        <v xml:space="preserve">S Mathématiques  </v>
      </c>
      <c r="N368" t="str">
        <f>VLOOKUP(A368,'Fichier FI (en entrée)'!B:AH,8,0)</f>
        <v>En Terminale</v>
      </c>
      <c r="O368" t="b">
        <f>AND(C368&gt;Synthèse!B$8,C368&lt;Synthèse!B$10,NOT(Y368))</f>
        <v>0</v>
      </c>
      <c r="Q368" s="60">
        <f>ROUNDUP(C368/(Synthèse!$B$4+Synthèse!$B$1)*8,0)</f>
        <v>1</v>
      </c>
      <c r="R368" s="60">
        <f>IFERROR(VLOOKUP(A368,'Evaluations (formulaire)'!A:P,6,0)+VLOOKUP(A368,'Evaluations (formulaire)'!A:P,7,0),0)</f>
        <v>0</v>
      </c>
      <c r="S368" s="60">
        <f>IFERROR(VLOOKUP(A368,'Evaluations (formulaire)'!A:P,8,0),0)</f>
        <v>0</v>
      </c>
      <c r="T368" s="60">
        <f>IF(AND(ISBLANK(P368),Q368&lt;=2),Synthèse!$B$41,IF(AND(ISBLANK(P368),Q368&gt;=7),Synthèse!$C$41,R368+S368))</f>
        <v>4.6511627906976744E-3</v>
      </c>
      <c r="U368" s="60">
        <f t="shared" si="59"/>
        <v>15.834651162790697</v>
      </c>
      <c r="V368" s="60">
        <f t="shared" si="60"/>
        <v>205</v>
      </c>
      <c r="X368" s="26">
        <v>153</v>
      </c>
      <c r="Y368" s="26" t="b">
        <f>IFERROR(VLOOKUP(A368,'Calculs FA (auto)'!A:O,15,0),FALSE)</f>
        <v>0</v>
      </c>
      <c r="Z368" s="26">
        <f>IFERROR(VLOOKUP(A368,'Evaluations (formulaire)'!A:M,9,0),0)</f>
        <v>0</v>
      </c>
      <c r="AA368" s="135" t="b">
        <v>1</v>
      </c>
      <c r="AB368" s="135" t="b">
        <v>0</v>
      </c>
      <c r="AC368" s="135" t="b">
        <f t="shared" si="61"/>
        <v>1</v>
      </c>
      <c r="AD368" s="135" t="b">
        <f t="shared" si="62"/>
        <v>0</v>
      </c>
      <c r="AE368" s="135" t="b">
        <f t="shared" si="63"/>
        <v>0</v>
      </c>
      <c r="AF368" s="135" t="b">
        <f>AND(AC368,$V368&lt;=Synthèse!$B$44)</f>
        <v>1</v>
      </c>
      <c r="AG368" s="135" t="b">
        <f>AND(AD368,$V368&lt;=Synthèse!$B$44)</f>
        <v>0</v>
      </c>
      <c r="AH368" s="135" t="b">
        <f>AND(AE368,$V368&lt;=Synthèse!$B$44)</f>
        <v>0</v>
      </c>
      <c r="AI368" s="137" t="b">
        <v>0</v>
      </c>
      <c r="AJ368" s="137" t="b">
        <v>1</v>
      </c>
      <c r="AK368" s="137" t="b">
        <f t="shared" si="64"/>
        <v>0</v>
      </c>
      <c r="AL368" s="137" t="b">
        <f t="shared" si="65"/>
        <v>1</v>
      </c>
      <c r="AM368" s="137" t="b">
        <f>AND(AK368,$V368&lt;=Synthèse!$B$44)</f>
        <v>0</v>
      </c>
      <c r="AN368" s="137" t="b">
        <f>AND(AL368,$V368&lt;=Synthèse!$B$44)</f>
        <v>1</v>
      </c>
    </row>
    <row r="369" spans="1:40">
      <c r="A369" s="17">
        <v>275928</v>
      </c>
      <c r="B369" t="str">
        <f ca="1">VLOOKUP(A369,'Fichier FI (en entrée)'!B:AH,3,0)</f>
        <v>WWWLHAKUED</v>
      </c>
      <c r="C369">
        <f t="shared" si="55"/>
        <v>1147</v>
      </c>
      <c r="D369">
        <f t="shared" si="56"/>
        <v>8.67</v>
      </c>
      <c r="E369" s="14" t="str">
        <f>VLOOKUP(A369,'Fichier FI (en entrée)'!B:AH,2,0)</f>
        <v>EV</v>
      </c>
      <c r="F369" s="14" t="b">
        <f t="shared" si="57"/>
        <v>1</v>
      </c>
      <c r="G369" s="14" t="b">
        <f>IFERROR(VLOOKUP(A369,'Calculs FA (auto)'!A:F,6,0),FALSE)</f>
        <v>0</v>
      </c>
      <c r="H369" s="14" t="b">
        <f t="shared" si="58"/>
        <v>0</v>
      </c>
      <c r="I369" s="16">
        <f>IFERROR(VLOOKUP(A369,'Moyennes FI (en entrée)'!B:N,7,0),"")</f>
        <v>6.67</v>
      </c>
      <c r="J369" s="16">
        <f>IFERROR(VLOOKUP(VLOOKUP(A369,'Fichier FI (en entrée)'!B:AH,33,0),Modificateurs!A$2:B$5,2,0),0)</f>
        <v>0</v>
      </c>
      <c r="K369" s="16">
        <f>IFERROR(VLOOKUP(VLOOKUP(A369,'Redoub FI (en entrée)'!B:N,7,0),Modificateurs!A$8:B$11,2,0),0)</f>
        <v>0</v>
      </c>
      <c r="L369" s="16">
        <f>IFERROR(VLOOKUP(M369,Modificateurs!D$1:E$94,2,0),0)</f>
        <v>2</v>
      </c>
      <c r="M369" t="str">
        <f>VLOOKUP(A369,'Fichier FI (en entrée)'!B:AH,16,0)&amp;" "&amp;VLOOKUP(A369,'Fichier FI (en entrée)'!B:AH,20,0)&amp;" "&amp;VLOOKUP(A369,'Fichier FI (en entrée)'!B:AH,27,0)&amp;" "&amp;VLOOKUP(A369,'Fichier FI (en entrée)'!B:AH,29,0)</f>
        <v xml:space="preserve">S Physique-chimie  </v>
      </c>
      <c r="N369" t="str">
        <f>VLOOKUP(A369,'Fichier FI (en entrée)'!B:AH,8,0)</f>
        <v>En Terminale</v>
      </c>
      <c r="O369" t="b">
        <f>AND(C369&gt;Synthèse!B$8,C369&lt;Synthèse!B$10,NOT(Y369))</f>
        <v>1</v>
      </c>
      <c r="Q369" s="60">
        <f>ROUNDUP(C369/(Synthèse!$B$4+Synthèse!$B$1)*8,0)</f>
        <v>6</v>
      </c>
      <c r="R369" s="60">
        <f>IFERROR(VLOOKUP(A369,'Evaluations (formulaire)'!A:P,6,0)+VLOOKUP(A369,'Evaluations (formulaire)'!A:P,7,0),0)</f>
        <v>0</v>
      </c>
      <c r="S369" s="60">
        <f>IFERROR(VLOOKUP(A369,'Evaluations (formulaire)'!A:P,8,0),0)</f>
        <v>0</v>
      </c>
      <c r="T369" s="60">
        <f>IF(AND(ISBLANK(P369),Q369&lt;=2),Synthèse!$B$41,IF(AND(ISBLANK(P369),Q369&gt;=7),Synthèse!$C$41,R369+S369))</f>
        <v>0</v>
      </c>
      <c r="U369" s="60">
        <f t="shared" si="59"/>
        <v>8.67</v>
      </c>
      <c r="V369" s="60">
        <f t="shared" si="60"/>
        <v>1145</v>
      </c>
      <c r="X369" s="26">
        <v>1618</v>
      </c>
      <c r="Y369" s="26" t="b">
        <f>IFERROR(VLOOKUP(A369,'Calculs FA (auto)'!A:O,15,0),FALSE)</f>
        <v>0</v>
      </c>
      <c r="Z369" s="26">
        <f>IFERROR(VLOOKUP(A369,'Evaluations (formulaire)'!A:M,9,0),0)</f>
        <v>0</v>
      </c>
      <c r="AA369" s="135" t="b">
        <v>1</v>
      </c>
      <c r="AB369" s="135" t="b">
        <v>0</v>
      </c>
      <c r="AC369" s="135" t="b">
        <f t="shared" si="61"/>
        <v>1</v>
      </c>
      <c r="AD369" s="135" t="b">
        <f t="shared" si="62"/>
        <v>0</v>
      </c>
      <c r="AE369" s="135" t="b">
        <f t="shared" si="63"/>
        <v>0</v>
      </c>
      <c r="AF369" s="135" t="b">
        <f>AND(AC369,$V369&lt;=Synthèse!$B$44)</f>
        <v>0</v>
      </c>
      <c r="AG369" s="135" t="b">
        <f>AND(AD369,$V369&lt;=Synthèse!$B$44)</f>
        <v>0</v>
      </c>
      <c r="AH369" s="135" t="b">
        <f>AND(AE369,$V369&lt;=Synthèse!$B$44)</f>
        <v>0</v>
      </c>
      <c r="AI369" s="137" t="b">
        <v>0</v>
      </c>
      <c r="AJ369" s="137" t="b">
        <v>1</v>
      </c>
      <c r="AK369" s="137" t="b">
        <f t="shared" si="64"/>
        <v>0</v>
      </c>
      <c r="AL369" s="137" t="b">
        <f t="shared" si="65"/>
        <v>1</v>
      </c>
      <c r="AM369" s="137" t="b">
        <f>AND(AK369,$V369&lt;=Synthèse!$B$44)</f>
        <v>0</v>
      </c>
      <c r="AN369" s="137" t="b">
        <f>AND(AL369,$V369&lt;=Synthèse!$B$44)</f>
        <v>0</v>
      </c>
    </row>
    <row r="370" spans="1:40">
      <c r="A370" s="17">
        <v>275938</v>
      </c>
      <c r="B370" t="str">
        <f ca="1">VLOOKUP(A370,'Fichier FI (en entrée)'!B:AH,3,0)</f>
        <v>AGNHWEUGWB</v>
      </c>
      <c r="C370">
        <f t="shared" si="55"/>
        <v>2097</v>
      </c>
      <c r="D370">
        <f t="shared" si="56"/>
        <v>-100</v>
      </c>
      <c r="E370" s="14" t="str">
        <f>VLOOKUP(A370,'Fichier FI (en entrée)'!B:AH,2,0)</f>
        <v>ENV</v>
      </c>
      <c r="F370" s="14" t="b">
        <f t="shared" si="57"/>
        <v>0</v>
      </c>
      <c r="G370" s="14" t="b">
        <f>IFERROR(VLOOKUP(A370,'Calculs FA (auto)'!A:F,6,0),FALSE)</f>
        <v>0</v>
      </c>
      <c r="H370" s="14" t="b">
        <f t="shared" si="58"/>
        <v>0</v>
      </c>
      <c r="I370" s="16" t="str">
        <f>IFERROR(VLOOKUP(A370,'Moyennes FI (en entrée)'!B:N,7,0),"")</f>
        <v/>
      </c>
      <c r="J370" s="16">
        <f>IFERROR(VLOOKUP(VLOOKUP(A370,'Fichier FI (en entrée)'!B:AH,33,0),Modificateurs!A$2:B$5,2,0),0)</f>
        <v>1</v>
      </c>
      <c r="K370" s="16">
        <f>IFERROR(VLOOKUP(VLOOKUP(A370,'Redoub FI (en entrée)'!B:N,7,0),Modificateurs!A$8:B$11,2,0),0)</f>
        <v>0</v>
      </c>
      <c r="L370" s="16">
        <f>IFERROR(VLOOKUP(M370,Modificateurs!D$1:E$94,2,0),0)</f>
        <v>2</v>
      </c>
      <c r="M370" t="str">
        <f>VLOOKUP(A370,'Fichier FI (en entrée)'!B:AH,16,0)&amp;" "&amp;VLOOKUP(A370,'Fichier FI (en entrée)'!B:AH,20,0)&amp;" "&amp;VLOOKUP(A370,'Fichier FI (en entrée)'!B:AH,27,0)&amp;" "&amp;VLOOKUP(A370,'Fichier FI (en entrée)'!B:AH,29,0)</f>
        <v xml:space="preserve">S Mathématiques  </v>
      </c>
      <c r="N370" t="str">
        <f>VLOOKUP(A370,'Fichier FI (en entrée)'!B:AH,8,0)</f>
        <v>En Terminale</v>
      </c>
      <c r="O370" t="b">
        <f>AND(C370&gt;Synthèse!B$8,C370&lt;Synthèse!B$10,NOT(Y370))</f>
        <v>0</v>
      </c>
      <c r="Q370" s="60">
        <f>ROUNDUP(C370/(Synthèse!$B$4+Synthèse!$B$1)*8,0)</f>
        <v>10</v>
      </c>
      <c r="R370" s="60">
        <f>IFERROR(VLOOKUP(A370,'Evaluations (formulaire)'!A:P,6,0)+VLOOKUP(A370,'Evaluations (formulaire)'!A:P,7,0),0)</f>
        <v>0</v>
      </c>
      <c r="S370" s="60">
        <f>IFERROR(VLOOKUP(A370,'Evaluations (formulaire)'!A:P,8,0),0)</f>
        <v>0</v>
      </c>
      <c r="T370" s="60">
        <f>IF(AND(ISBLANK(P370),Q370&lt;=2),Synthèse!$B$41,IF(AND(ISBLANK(P370),Q370&gt;=7),Synthèse!$C$41,R370+S370))</f>
        <v>4.6296296296296294E-3</v>
      </c>
      <c r="U370" s="60">
        <f t="shared" si="59"/>
        <v>-99.995370370370367</v>
      </c>
      <c r="V370" s="60">
        <f t="shared" si="60"/>
        <v>1983</v>
      </c>
      <c r="X370" s="26">
        <v>1815</v>
      </c>
      <c r="Y370" s="26" t="b">
        <f>IFERROR(VLOOKUP(A370,'Calculs FA (auto)'!A:O,15,0),FALSE)</f>
        <v>0</v>
      </c>
      <c r="Z370" s="26">
        <f>IFERROR(VLOOKUP(A370,'Evaluations (formulaire)'!A:M,9,0),0)</f>
        <v>0</v>
      </c>
      <c r="AA370" s="135" t="b">
        <v>1</v>
      </c>
      <c r="AB370" s="135" t="b">
        <v>0</v>
      </c>
      <c r="AC370" s="135" t="b">
        <f t="shared" si="61"/>
        <v>0</v>
      </c>
      <c r="AD370" s="135" t="b">
        <f t="shared" si="62"/>
        <v>0</v>
      </c>
      <c r="AE370" s="135" t="b">
        <f t="shared" si="63"/>
        <v>0</v>
      </c>
      <c r="AF370" s="135" t="b">
        <f>AND(AC370,$V370&lt;=Synthèse!$B$44)</f>
        <v>0</v>
      </c>
      <c r="AG370" s="135" t="b">
        <f>AND(AD370,$V370&lt;=Synthèse!$B$44)</f>
        <v>0</v>
      </c>
      <c r="AH370" s="135" t="b">
        <f>AND(AE370,$V370&lt;=Synthèse!$B$44)</f>
        <v>0</v>
      </c>
      <c r="AI370" s="137" t="b">
        <v>0</v>
      </c>
      <c r="AJ370" s="137" t="b">
        <v>1</v>
      </c>
      <c r="AK370" s="137" t="b">
        <f t="shared" si="64"/>
        <v>0</v>
      </c>
      <c r="AL370" s="137" t="b">
        <f t="shared" si="65"/>
        <v>0</v>
      </c>
      <c r="AM370" s="137" t="b">
        <f>AND(AK370,$V370&lt;=Synthèse!$B$44)</f>
        <v>0</v>
      </c>
      <c r="AN370" s="137" t="b">
        <f>AND(AL370,$V370&lt;=Synthèse!$B$44)</f>
        <v>0</v>
      </c>
    </row>
    <row r="371" spans="1:40">
      <c r="A371" s="17">
        <v>280678</v>
      </c>
      <c r="B371" t="str">
        <f ca="1">VLOOKUP(A371,'Fichier FI (en entrée)'!B:AH,3,0)</f>
        <v>LSGTHNYJFE</v>
      </c>
      <c r="C371">
        <f t="shared" si="55"/>
        <v>1276</v>
      </c>
      <c r="D371">
        <f t="shared" si="56"/>
        <v>6.33</v>
      </c>
      <c r="E371" s="14" t="str">
        <f>VLOOKUP(A371,'Fichier FI (en entrée)'!B:AH,2,0)</f>
        <v>EV</v>
      </c>
      <c r="F371" s="14" t="b">
        <f t="shared" si="57"/>
        <v>1</v>
      </c>
      <c r="G371" s="14" t="b">
        <f>IFERROR(VLOOKUP(A371,'Calculs FA (auto)'!A:F,6,0),FALSE)</f>
        <v>1</v>
      </c>
      <c r="H371" s="14" t="b">
        <f t="shared" si="58"/>
        <v>1</v>
      </c>
      <c r="I371" s="16">
        <f>IFERROR(VLOOKUP(A371,'Moyennes FI (en entrée)'!B:N,7,0),"")</f>
        <v>8.33</v>
      </c>
      <c r="J371" s="16">
        <f>IFERROR(VLOOKUP(VLOOKUP(A371,'Fichier FI (en entrée)'!B:AH,33,0),Modificateurs!A$2:B$5,2,0),0)</f>
        <v>1</v>
      </c>
      <c r="K371" s="16">
        <f>IFERROR(VLOOKUP(VLOOKUP(A371,'Redoub FI (en entrée)'!B:N,7,0),Modificateurs!A$8:B$11,2,0),0)</f>
        <v>0</v>
      </c>
      <c r="L371" s="16">
        <f>IFERROR(VLOOKUP(M371,Modificateurs!D$1:E$94,2,0),0)</f>
        <v>-3</v>
      </c>
      <c r="M371" t="str">
        <f>VLOOKUP(A371,'Fichier FI (en entrée)'!B:AH,16,0)&amp;" "&amp;VLOOKUP(A371,'Fichier FI (en entrée)'!B:AH,20,0)&amp;" "&amp;VLOOKUP(A371,'Fichier FI (en entrée)'!B:AH,27,0)&amp;" "&amp;VLOOKUP(A371,'Fichier FI (en entrée)'!B:AH,29,0)</f>
        <v xml:space="preserve">ES Mathématiques  </v>
      </c>
      <c r="N371" t="str">
        <f>VLOOKUP(A371,'Fichier FI (en entrée)'!B:AH,8,0)</f>
        <v>En Terminale</v>
      </c>
      <c r="O371" t="b">
        <f>AND(C371&gt;Synthèse!B$8,C371&lt;Synthèse!B$10,NOT(Y371))</f>
        <v>0</v>
      </c>
      <c r="Q371" s="60">
        <f>ROUNDUP(C371/(Synthèse!$B$4+Synthèse!$B$1)*8,0)</f>
        <v>6</v>
      </c>
      <c r="R371" s="60">
        <f>IFERROR(VLOOKUP(A371,'Evaluations (formulaire)'!A:P,6,0)+VLOOKUP(A371,'Evaluations (formulaire)'!A:P,7,0),0)</f>
        <v>0</v>
      </c>
      <c r="S371" s="60">
        <f>IFERROR(VLOOKUP(A371,'Evaluations (formulaire)'!A:P,8,0),0)</f>
        <v>0</v>
      </c>
      <c r="T371" s="60">
        <f>IF(AND(ISBLANK(P371),Q371&lt;=2),Synthèse!$B$41,IF(AND(ISBLANK(P371),Q371&gt;=7),Synthèse!$C$41,R371+S371))</f>
        <v>0</v>
      </c>
      <c r="U371" s="60">
        <f t="shared" si="59"/>
        <v>6.33</v>
      </c>
      <c r="V371" s="60">
        <f t="shared" si="60"/>
        <v>1276</v>
      </c>
      <c r="X371" s="26">
        <v>1796</v>
      </c>
      <c r="Y371" s="26" t="b">
        <f>IFERROR(VLOOKUP(A371,'Calculs FA (auto)'!A:O,15,0),FALSE)</f>
        <v>1</v>
      </c>
      <c r="Z371" s="26">
        <f>IFERROR(VLOOKUP(A371,'Evaluations (formulaire)'!A:M,9,0),0)</f>
        <v>0</v>
      </c>
      <c r="AA371" s="135" t="b">
        <v>1</v>
      </c>
      <c r="AB371" s="135" t="b">
        <v>0</v>
      </c>
      <c r="AC371" s="135" t="b">
        <f t="shared" si="61"/>
        <v>1</v>
      </c>
      <c r="AD371" s="135" t="b">
        <f t="shared" si="62"/>
        <v>0</v>
      </c>
      <c r="AE371" s="135" t="b">
        <f t="shared" si="63"/>
        <v>0</v>
      </c>
      <c r="AF371" s="135" t="b">
        <f>AND(AC371,$V371&lt;=Synthèse!$B$44)</f>
        <v>0</v>
      </c>
      <c r="AG371" s="135" t="b">
        <f>AND(AD371,$V371&lt;=Synthèse!$B$44)</f>
        <v>0</v>
      </c>
      <c r="AH371" s="135" t="b">
        <f>AND(AE371,$V371&lt;=Synthèse!$B$44)</f>
        <v>0</v>
      </c>
      <c r="AI371" s="137" t="b">
        <v>0</v>
      </c>
      <c r="AJ371" s="137" t="b">
        <v>1</v>
      </c>
      <c r="AK371" s="137" t="b">
        <f t="shared" si="64"/>
        <v>0</v>
      </c>
      <c r="AL371" s="137" t="b">
        <f t="shared" si="65"/>
        <v>1</v>
      </c>
      <c r="AM371" s="137" t="b">
        <f>AND(AK371,$V371&lt;=Synthèse!$B$44)</f>
        <v>0</v>
      </c>
      <c r="AN371" s="137" t="b">
        <f>AND(AL371,$V371&lt;=Synthèse!$B$44)</f>
        <v>0</v>
      </c>
    </row>
    <row r="372" spans="1:40">
      <c r="A372" s="17">
        <v>283098</v>
      </c>
      <c r="B372" t="str">
        <f ca="1">VLOOKUP(A372,'Fichier FI (en entrée)'!B:AH,3,0)</f>
        <v>CAEBNVDKVE</v>
      </c>
      <c r="C372">
        <f t="shared" si="55"/>
        <v>780</v>
      </c>
      <c r="D372">
        <f t="shared" si="56"/>
        <v>11.79</v>
      </c>
      <c r="E372" s="14" t="str">
        <f>VLOOKUP(A372,'Fichier FI (en entrée)'!B:AH,2,0)</f>
        <v>EV</v>
      </c>
      <c r="F372" s="14" t="b">
        <f t="shared" si="57"/>
        <v>1</v>
      </c>
      <c r="G372" s="14" t="b">
        <f>IFERROR(VLOOKUP(A372,'Calculs FA (auto)'!A:F,6,0),FALSE)</f>
        <v>0</v>
      </c>
      <c r="H372" s="14" t="b">
        <f t="shared" si="58"/>
        <v>0</v>
      </c>
      <c r="I372" s="16">
        <f>IFERROR(VLOOKUP(A372,'Moyennes FI (en entrée)'!B:N,7,0),"")</f>
        <v>8.7899999999999991</v>
      </c>
      <c r="J372" s="16">
        <f>IFERROR(VLOOKUP(VLOOKUP(A372,'Fichier FI (en entrée)'!B:AH,33,0),Modificateurs!A$2:B$5,2,0),0)</f>
        <v>1</v>
      </c>
      <c r="K372" s="16">
        <f>IFERROR(VLOOKUP(VLOOKUP(A372,'Redoub FI (en entrée)'!B:N,7,0),Modificateurs!A$8:B$11,2,0),0)</f>
        <v>0</v>
      </c>
      <c r="L372" s="16">
        <f>IFERROR(VLOOKUP(M372,Modificateurs!D$1:E$94,2,0),0)</f>
        <v>2</v>
      </c>
      <c r="M372" t="str">
        <f>VLOOKUP(A372,'Fichier FI (en entrée)'!B:AH,16,0)&amp;" "&amp;VLOOKUP(A372,'Fichier FI (en entrée)'!B:AH,20,0)&amp;" "&amp;VLOOKUP(A372,'Fichier FI (en entrée)'!B:AH,27,0)&amp;" "&amp;VLOOKUP(A372,'Fichier FI (en entrée)'!B:AH,29,0)</f>
        <v xml:space="preserve">S Mathématiques  </v>
      </c>
      <c r="N372" t="str">
        <f>VLOOKUP(A372,'Fichier FI (en entrée)'!B:AH,8,0)</f>
        <v>En Terminale</v>
      </c>
      <c r="O372" t="b">
        <f>AND(C372&gt;Synthèse!B$8,C372&lt;Synthèse!B$10,NOT(Y372))</f>
        <v>1</v>
      </c>
      <c r="Q372" s="60">
        <f>ROUNDUP(C372/(Synthèse!$B$4+Synthèse!$B$1)*8,0)</f>
        <v>4</v>
      </c>
      <c r="R372" s="60">
        <f>IFERROR(VLOOKUP(A372,'Evaluations (formulaire)'!A:P,6,0)+VLOOKUP(A372,'Evaluations (formulaire)'!A:P,7,0),0)</f>
        <v>0</v>
      </c>
      <c r="S372" s="60">
        <f>IFERROR(VLOOKUP(A372,'Evaluations (formulaire)'!A:P,8,0),0)</f>
        <v>0</v>
      </c>
      <c r="T372" s="60">
        <f>IF(AND(ISBLANK(P372),Q372&lt;=2),Synthèse!$B$41,IF(AND(ISBLANK(P372),Q372&gt;=7),Synthèse!$C$41,R372+S372))</f>
        <v>0</v>
      </c>
      <c r="U372" s="60">
        <f t="shared" si="59"/>
        <v>11.79</v>
      </c>
      <c r="V372" s="60">
        <f t="shared" si="60"/>
        <v>780</v>
      </c>
      <c r="X372" s="26">
        <v>724</v>
      </c>
      <c r="Y372" s="26" t="b">
        <f>IFERROR(VLOOKUP(A372,'Calculs FA (auto)'!A:O,15,0),FALSE)</f>
        <v>0</v>
      </c>
      <c r="Z372" s="26">
        <f>IFERROR(VLOOKUP(A372,'Evaluations (formulaire)'!A:M,9,0),0)</f>
        <v>0</v>
      </c>
      <c r="AA372" s="135" t="b">
        <v>1</v>
      </c>
      <c r="AB372" s="135" t="b">
        <v>0</v>
      </c>
      <c r="AC372" s="135" t="b">
        <f t="shared" si="61"/>
        <v>1</v>
      </c>
      <c r="AD372" s="135" t="b">
        <f t="shared" si="62"/>
        <v>0</v>
      </c>
      <c r="AE372" s="135" t="b">
        <f t="shared" si="63"/>
        <v>0</v>
      </c>
      <c r="AF372" s="135" t="b">
        <f>AND(AC372,$V372&lt;=Synthèse!$B$44)</f>
        <v>0</v>
      </c>
      <c r="AG372" s="135" t="b">
        <f>AND(AD372,$V372&lt;=Synthèse!$B$44)</f>
        <v>0</v>
      </c>
      <c r="AH372" s="135" t="b">
        <f>AND(AE372,$V372&lt;=Synthèse!$B$44)</f>
        <v>0</v>
      </c>
      <c r="AI372" s="137" t="b">
        <v>0</v>
      </c>
      <c r="AJ372" s="137" t="b">
        <v>1</v>
      </c>
      <c r="AK372" s="137" t="b">
        <f t="shared" si="64"/>
        <v>0</v>
      </c>
      <c r="AL372" s="137" t="b">
        <f t="shared" si="65"/>
        <v>1</v>
      </c>
      <c r="AM372" s="137" t="b">
        <f>AND(AK372,$V372&lt;=Synthèse!$B$44)</f>
        <v>0</v>
      </c>
      <c r="AN372" s="137" t="b">
        <f>AND(AL372,$V372&lt;=Synthèse!$B$44)</f>
        <v>0</v>
      </c>
    </row>
    <row r="373" spans="1:40">
      <c r="A373" s="17">
        <v>283250</v>
      </c>
      <c r="B373" t="str">
        <f ca="1">VLOOKUP(A373,'Fichier FI (en entrée)'!B:AH,3,0)</f>
        <v>QORXEBJQTS</v>
      </c>
      <c r="C373">
        <f t="shared" si="55"/>
        <v>133</v>
      </c>
      <c r="D373">
        <f t="shared" si="56"/>
        <v>16.649999999999999</v>
      </c>
      <c r="E373" s="14" t="str">
        <f>VLOOKUP(A373,'Fichier FI (en entrée)'!B:AH,2,0)</f>
        <v>EV</v>
      </c>
      <c r="F373" s="14" t="b">
        <f t="shared" si="57"/>
        <v>1</v>
      </c>
      <c r="G373" s="14" t="b">
        <f>IFERROR(VLOOKUP(A373,'Calculs FA (auto)'!A:F,6,0),FALSE)</f>
        <v>0</v>
      </c>
      <c r="H373" s="14" t="b">
        <f t="shared" si="58"/>
        <v>0</v>
      </c>
      <c r="I373" s="16">
        <f>IFERROR(VLOOKUP(A373,'Moyennes FI (en entrée)'!B:N,7,0),"")</f>
        <v>11.65</v>
      </c>
      <c r="J373" s="16">
        <f>IFERROR(VLOOKUP(VLOOKUP(A373,'Fichier FI (en entrée)'!B:AH,33,0),Modificateurs!A$2:B$5,2,0),0)</f>
        <v>3</v>
      </c>
      <c r="K373" s="16">
        <f>IFERROR(VLOOKUP(VLOOKUP(A373,'Redoub FI (en entrée)'!B:N,7,0),Modificateurs!A$8:B$11,2,0),0)</f>
        <v>0</v>
      </c>
      <c r="L373" s="16">
        <f>IFERROR(VLOOKUP(M373,Modificateurs!D$1:E$94,2,0),0)</f>
        <v>2</v>
      </c>
      <c r="M373" t="str">
        <f>VLOOKUP(A373,'Fichier FI (en entrée)'!B:AH,16,0)&amp;" "&amp;VLOOKUP(A373,'Fichier FI (en entrée)'!B:AH,20,0)&amp;" "&amp;VLOOKUP(A373,'Fichier FI (en entrée)'!B:AH,27,0)&amp;" "&amp;VLOOKUP(A373,'Fichier FI (en entrée)'!B:AH,29,0)</f>
        <v xml:space="preserve">S Mathématiques  </v>
      </c>
      <c r="N373" t="str">
        <f>VLOOKUP(A373,'Fichier FI (en entrée)'!B:AH,8,0)</f>
        <v>En Terminale</v>
      </c>
      <c r="O373" t="b">
        <f>AND(C373&gt;Synthèse!B$8,C373&lt;Synthèse!B$10,NOT(Y373))</f>
        <v>0</v>
      </c>
      <c r="Q373" s="60">
        <f>ROUNDUP(C373/(Synthèse!$B$4+Synthèse!$B$1)*8,0)</f>
        <v>1</v>
      </c>
      <c r="R373" s="60">
        <f>IFERROR(VLOOKUP(A373,'Evaluations (formulaire)'!A:P,6,0)+VLOOKUP(A373,'Evaluations (formulaire)'!A:P,7,0),0)</f>
        <v>0</v>
      </c>
      <c r="S373" s="60">
        <f>IFERROR(VLOOKUP(A373,'Evaluations (formulaire)'!A:P,8,0),0)</f>
        <v>0</v>
      </c>
      <c r="T373" s="60">
        <f>IF(AND(ISBLANK(P373),Q373&lt;=2),Synthèse!$B$41,IF(AND(ISBLANK(P373),Q373&gt;=7),Synthèse!$C$41,R373+S373))</f>
        <v>4.6511627906976744E-3</v>
      </c>
      <c r="U373" s="60">
        <f t="shared" si="59"/>
        <v>16.654651162790696</v>
      </c>
      <c r="V373" s="60">
        <f t="shared" si="60"/>
        <v>133</v>
      </c>
      <c r="X373" s="26">
        <v>804</v>
      </c>
      <c r="Y373" s="26" t="b">
        <f>IFERROR(VLOOKUP(A373,'Calculs FA (auto)'!A:O,15,0),FALSE)</f>
        <v>0</v>
      </c>
      <c r="Z373" s="26">
        <f>IFERROR(VLOOKUP(A373,'Evaluations (formulaire)'!A:M,9,0),0)</f>
        <v>0</v>
      </c>
      <c r="AA373" s="135" t="b">
        <v>0</v>
      </c>
      <c r="AB373" s="135" t="b">
        <v>1</v>
      </c>
      <c r="AC373" s="135" t="b">
        <f t="shared" si="61"/>
        <v>0</v>
      </c>
      <c r="AD373" s="135" t="b">
        <f t="shared" si="62"/>
        <v>1</v>
      </c>
      <c r="AE373" s="135" t="b">
        <f t="shared" si="63"/>
        <v>0</v>
      </c>
      <c r="AF373" s="135" t="b">
        <f>AND(AC373,$V373&lt;=Synthèse!$B$44)</f>
        <v>0</v>
      </c>
      <c r="AG373" s="135" t="b">
        <f>AND(AD373,$V373&lt;=Synthèse!$B$44)</f>
        <v>1</v>
      </c>
      <c r="AH373" s="135" t="b">
        <f>AND(AE373,$V373&lt;=Synthèse!$B$44)</f>
        <v>0</v>
      </c>
      <c r="AI373" s="137" t="b">
        <v>1</v>
      </c>
      <c r="AJ373" s="137" t="b">
        <v>0</v>
      </c>
      <c r="AK373" s="137" t="b">
        <f t="shared" si="64"/>
        <v>1</v>
      </c>
      <c r="AL373" s="137" t="b">
        <f t="shared" si="65"/>
        <v>0</v>
      </c>
      <c r="AM373" s="137" t="b">
        <f>AND(AK373,$V373&lt;=Synthèse!$B$44)</f>
        <v>1</v>
      </c>
      <c r="AN373" s="137" t="b">
        <f>AND(AL373,$V373&lt;=Synthèse!$B$44)</f>
        <v>0</v>
      </c>
    </row>
    <row r="374" spans="1:40">
      <c r="A374" s="17">
        <v>284845</v>
      </c>
      <c r="B374" t="str">
        <f ca="1">VLOOKUP(A374,'Fichier FI (en entrée)'!B:AH,3,0)</f>
        <v>EVXNUETNVK</v>
      </c>
      <c r="C374">
        <f t="shared" si="55"/>
        <v>1360</v>
      </c>
      <c r="D374">
        <f t="shared" si="56"/>
        <v>4.5199999999999996</v>
      </c>
      <c r="E374" s="14" t="str">
        <f>VLOOKUP(A374,'Fichier FI (en entrée)'!B:AH,2,0)</f>
        <v>EV</v>
      </c>
      <c r="F374" s="14" t="b">
        <f t="shared" si="57"/>
        <v>1</v>
      </c>
      <c r="G374" s="14" t="b">
        <f>IFERROR(VLOOKUP(A374,'Calculs FA (auto)'!A:F,6,0),FALSE)</f>
        <v>0</v>
      </c>
      <c r="H374" s="14" t="b">
        <f t="shared" si="58"/>
        <v>0</v>
      </c>
      <c r="I374" s="16">
        <f>IFERROR(VLOOKUP(A374,'Moyennes FI (en entrée)'!B:N,7,0),"")</f>
        <v>5.52</v>
      </c>
      <c r="J374" s="16">
        <f>IFERROR(VLOOKUP(VLOOKUP(A374,'Fichier FI (en entrée)'!B:AH,33,0),Modificateurs!A$2:B$5,2,0),0)</f>
        <v>-3</v>
      </c>
      <c r="K374" s="16">
        <f>IFERROR(VLOOKUP(VLOOKUP(A374,'Redoub FI (en entrée)'!B:N,7,0),Modificateurs!A$8:B$11,2,0),0)</f>
        <v>0</v>
      </c>
      <c r="L374" s="16">
        <f>IFERROR(VLOOKUP(M374,Modificateurs!D$1:E$94,2,0),0)</f>
        <v>2</v>
      </c>
      <c r="M374" t="str">
        <f>VLOOKUP(A374,'Fichier FI (en entrée)'!B:AH,16,0)&amp;" "&amp;VLOOKUP(A374,'Fichier FI (en entrée)'!B:AH,20,0)&amp;" "&amp;VLOOKUP(A374,'Fichier FI (en entrée)'!B:AH,27,0)&amp;" "&amp;VLOOKUP(A374,'Fichier FI (en entrée)'!B:AH,29,0)</f>
        <v xml:space="preserve">STI2D Système informatique et numérique  </v>
      </c>
      <c r="N374" t="str">
        <f>VLOOKUP(A374,'Fichier FI (en entrée)'!B:AH,8,0)</f>
        <v>En Terminale</v>
      </c>
      <c r="O374" t="b">
        <f>AND(C374&gt;Synthèse!B$8,C374&lt;Synthèse!B$10,NOT(Y374))</f>
        <v>0</v>
      </c>
      <c r="P374" t="s">
        <v>2257</v>
      </c>
      <c r="Q374" s="60">
        <f>ROUNDUP(C374/(Synthèse!$B$4+Synthèse!$B$1)*8,0)</f>
        <v>7</v>
      </c>
      <c r="R374" s="60">
        <f>IFERROR(VLOOKUP(A374,'Evaluations (formulaire)'!A:P,6,0)+VLOOKUP(A374,'Evaluations (formulaire)'!A:P,7,0),0)</f>
        <v>0</v>
      </c>
      <c r="S374" s="60">
        <f>IFERROR(VLOOKUP(A374,'Evaluations (formulaire)'!A:P,8,0),0)</f>
        <v>0</v>
      </c>
      <c r="T374" s="60">
        <f>IF(AND(ISBLANK(P374),Q374&lt;=2),Synthèse!$B$41,IF(AND(ISBLANK(P374),Q374&gt;=7),Synthèse!$C$41,R374+S374))</f>
        <v>0</v>
      </c>
      <c r="U374" s="60">
        <f t="shared" si="59"/>
        <v>4.5199999999999996</v>
      </c>
      <c r="V374" s="60">
        <f t="shared" si="60"/>
        <v>1360</v>
      </c>
      <c r="X374" s="26">
        <v>1061</v>
      </c>
      <c r="Y374" s="26" t="b">
        <f>IFERROR(VLOOKUP(A374,'Calculs FA (auto)'!A:O,15,0),FALSE)</f>
        <v>0</v>
      </c>
      <c r="Z374" s="26">
        <f>IFERROR(VLOOKUP(A374,'Evaluations (formulaire)'!A:M,9,0),0)</f>
        <v>0</v>
      </c>
      <c r="AA374" s="135" t="b">
        <v>0</v>
      </c>
      <c r="AB374" s="135" t="b">
        <v>1</v>
      </c>
      <c r="AC374" s="135" t="b">
        <f t="shared" si="61"/>
        <v>0</v>
      </c>
      <c r="AD374" s="135" t="b">
        <f t="shared" si="62"/>
        <v>1</v>
      </c>
      <c r="AE374" s="135" t="b">
        <f t="shared" si="63"/>
        <v>0</v>
      </c>
      <c r="AF374" s="135" t="b">
        <f>AND(AC374,$V374&lt;=Synthèse!$B$44)</f>
        <v>0</v>
      </c>
      <c r="AG374" s="135" t="b">
        <f>AND(AD374,$V374&lt;=Synthèse!$B$44)</f>
        <v>0</v>
      </c>
      <c r="AH374" s="135" t="b">
        <f>AND(AE374,$V374&lt;=Synthèse!$B$44)</f>
        <v>0</v>
      </c>
      <c r="AI374" s="137" t="b">
        <v>1</v>
      </c>
      <c r="AJ374" s="137" t="b">
        <v>0</v>
      </c>
      <c r="AK374" s="137" t="b">
        <f t="shared" si="64"/>
        <v>1</v>
      </c>
      <c r="AL374" s="137" t="b">
        <f t="shared" si="65"/>
        <v>0</v>
      </c>
      <c r="AM374" s="137" t="b">
        <f>AND(AK374,$V374&lt;=Synthèse!$B$44)</f>
        <v>0</v>
      </c>
      <c r="AN374" s="137" t="b">
        <f>AND(AL374,$V374&lt;=Synthèse!$B$44)</f>
        <v>0</v>
      </c>
    </row>
    <row r="375" spans="1:40">
      <c r="A375" s="17">
        <v>284846</v>
      </c>
      <c r="B375" t="str">
        <f ca="1">VLOOKUP(A375,'Fichier FI (en entrée)'!B:AH,3,0)</f>
        <v>YHGYQTXAKJ</v>
      </c>
      <c r="C375">
        <f t="shared" si="55"/>
        <v>885</v>
      </c>
      <c r="D375">
        <f t="shared" si="56"/>
        <v>11.19</v>
      </c>
      <c r="E375" s="14" t="str">
        <f>VLOOKUP(A375,'Fichier FI (en entrée)'!B:AH,2,0)</f>
        <v>EV</v>
      </c>
      <c r="F375" s="14" t="b">
        <f t="shared" si="57"/>
        <v>1</v>
      </c>
      <c r="G375" s="14" t="b">
        <f>IFERROR(VLOOKUP(A375,'Calculs FA (auto)'!A:F,6,0),FALSE)</f>
        <v>0</v>
      </c>
      <c r="H375" s="14" t="b">
        <f t="shared" si="58"/>
        <v>0</v>
      </c>
      <c r="I375" s="16">
        <f>IFERROR(VLOOKUP(A375,'Moyennes FI (en entrée)'!B:N,7,0),"")</f>
        <v>9.19</v>
      </c>
      <c r="J375" s="16">
        <f>IFERROR(VLOOKUP(VLOOKUP(A375,'Fichier FI (en entrée)'!B:AH,33,0),Modificateurs!A$2:B$5,2,0),0)</f>
        <v>0</v>
      </c>
      <c r="K375" s="16">
        <f>IFERROR(VLOOKUP(VLOOKUP(A375,'Redoub FI (en entrée)'!B:N,7,0),Modificateurs!A$8:B$11,2,0),0)</f>
        <v>0</v>
      </c>
      <c r="L375" s="16">
        <f>IFERROR(VLOOKUP(M375,Modificateurs!D$1:E$94,2,0),0)</f>
        <v>2</v>
      </c>
      <c r="M375" t="str">
        <f>VLOOKUP(A375,'Fichier FI (en entrée)'!B:AH,16,0)&amp;" "&amp;VLOOKUP(A375,'Fichier FI (en entrée)'!B:AH,20,0)&amp;" "&amp;VLOOKUP(A375,'Fichier FI (en entrée)'!B:AH,27,0)&amp;" "&amp;VLOOKUP(A375,'Fichier FI (en entrée)'!B:AH,29,0)</f>
        <v xml:space="preserve">STI2D Système informatique et numérique  </v>
      </c>
      <c r="N375" t="str">
        <f>VLOOKUP(A375,'Fichier FI (en entrée)'!B:AH,8,0)</f>
        <v>En Terminale</v>
      </c>
      <c r="O375" t="b">
        <f>AND(C375&gt;Synthèse!B$8,C375&lt;Synthèse!B$10,NOT(Y375))</f>
        <v>1</v>
      </c>
      <c r="Q375" s="60">
        <f>ROUNDUP(C375/(Synthèse!$B$4+Synthèse!$B$1)*8,0)</f>
        <v>5</v>
      </c>
      <c r="R375" s="60">
        <f>IFERROR(VLOOKUP(A375,'Evaluations (formulaire)'!A:P,6,0)+VLOOKUP(A375,'Evaluations (formulaire)'!A:P,7,0),0)</f>
        <v>0</v>
      </c>
      <c r="S375" s="60">
        <f>IFERROR(VLOOKUP(A375,'Evaluations (formulaire)'!A:P,8,0),0)</f>
        <v>0</v>
      </c>
      <c r="T375" s="60">
        <f>IF(AND(ISBLANK(P375),Q375&lt;=2),Synthèse!$B$41,IF(AND(ISBLANK(P375),Q375&gt;=7),Synthèse!$C$41,R375+S375))</f>
        <v>0</v>
      </c>
      <c r="U375" s="60">
        <f t="shared" si="59"/>
        <v>11.19</v>
      </c>
      <c r="V375" s="60">
        <f t="shared" si="60"/>
        <v>885</v>
      </c>
      <c r="X375" s="26">
        <v>1400</v>
      </c>
      <c r="Y375" s="26" t="b">
        <f>IFERROR(VLOOKUP(A375,'Calculs FA (auto)'!A:O,15,0),FALSE)</f>
        <v>0</v>
      </c>
      <c r="Z375" s="26">
        <f>IFERROR(VLOOKUP(A375,'Evaluations (formulaire)'!A:M,9,0),0)</f>
        <v>0</v>
      </c>
      <c r="AA375" s="135" t="b">
        <v>1</v>
      </c>
      <c r="AB375" s="135" t="b">
        <v>0</v>
      </c>
      <c r="AC375" s="135" t="b">
        <f t="shared" si="61"/>
        <v>1</v>
      </c>
      <c r="AD375" s="135" t="b">
        <f t="shared" si="62"/>
        <v>0</v>
      </c>
      <c r="AE375" s="135" t="b">
        <f t="shared" si="63"/>
        <v>0</v>
      </c>
      <c r="AF375" s="135" t="b">
        <f>AND(AC375,$V375&lt;=Synthèse!$B$44)</f>
        <v>0</v>
      </c>
      <c r="AG375" s="135" t="b">
        <f>AND(AD375,$V375&lt;=Synthèse!$B$44)</f>
        <v>0</v>
      </c>
      <c r="AH375" s="135" t="b">
        <f>AND(AE375,$V375&lt;=Synthèse!$B$44)</f>
        <v>0</v>
      </c>
      <c r="AI375" s="137" t="b">
        <v>0</v>
      </c>
      <c r="AJ375" s="137" t="b">
        <v>1</v>
      </c>
      <c r="AK375" s="137" t="b">
        <f t="shared" si="64"/>
        <v>0</v>
      </c>
      <c r="AL375" s="137" t="b">
        <f t="shared" si="65"/>
        <v>1</v>
      </c>
      <c r="AM375" s="137" t="b">
        <f>AND(AK375,$V375&lt;=Synthèse!$B$44)</f>
        <v>0</v>
      </c>
      <c r="AN375" s="137" t="b">
        <f>AND(AL375,$V375&lt;=Synthèse!$B$44)</f>
        <v>0</v>
      </c>
    </row>
    <row r="376" spans="1:40">
      <c r="A376" s="17">
        <v>284855</v>
      </c>
      <c r="B376" t="str">
        <f ca="1">VLOOKUP(A376,'Fichier FI (en entrée)'!B:AH,3,0)</f>
        <v>MTNEOAINLW</v>
      </c>
      <c r="C376">
        <f t="shared" si="55"/>
        <v>921</v>
      </c>
      <c r="D376">
        <f t="shared" si="56"/>
        <v>10.94</v>
      </c>
      <c r="E376" s="14" t="str">
        <f>VLOOKUP(A376,'Fichier FI (en entrée)'!B:AH,2,0)</f>
        <v>EV</v>
      </c>
      <c r="F376" s="14" t="b">
        <f t="shared" si="57"/>
        <v>1</v>
      </c>
      <c r="G376" s="14" t="b">
        <f>IFERROR(VLOOKUP(A376,'Calculs FA (auto)'!A:F,6,0),FALSE)</f>
        <v>0</v>
      </c>
      <c r="H376" s="14" t="b">
        <f t="shared" si="58"/>
        <v>0</v>
      </c>
      <c r="I376" s="16">
        <f>IFERROR(VLOOKUP(A376,'Moyennes FI (en entrée)'!B:N,7,0),"")</f>
        <v>8.94</v>
      </c>
      <c r="J376" s="16">
        <f>IFERROR(VLOOKUP(VLOOKUP(A376,'Fichier FI (en entrée)'!B:AH,33,0),Modificateurs!A$2:B$5,2,0),0)</f>
        <v>0</v>
      </c>
      <c r="K376" s="16">
        <f>IFERROR(VLOOKUP(VLOOKUP(A376,'Redoub FI (en entrée)'!B:N,7,0),Modificateurs!A$8:B$11,2,0),0)</f>
        <v>0</v>
      </c>
      <c r="L376" s="16">
        <f>IFERROR(VLOOKUP(M376,Modificateurs!D$1:E$94,2,0),0)</f>
        <v>2</v>
      </c>
      <c r="M376" t="str">
        <f>VLOOKUP(A376,'Fichier FI (en entrée)'!B:AH,16,0)&amp;" "&amp;VLOOKUP(A376,'Fichier FI (en entrée)'!B:AH,20,0)&amp;" "&amp;VLOOKUP(A376,'Fichier FI (en entrée)'!B:AH,27,0)&amp;" "&amp;VLOOKUP(A376,'Fichier FI (en entrée)'!B:AH,29,0)</f>
        <v xml:space="preserve">STI2D Système informatique et numérique  </v>
      </c>
      <c r="N376" t="str">
        <f>VLOOKUP(A376,'Fichier FI (en entrée)'!B:AH,8,0)</f>
        <v>En Terminale</v>
      </c>
      <c r="O376" t="b">
        <f>AND(C376&gt;Synthèse!B$8,C376&lt;Synthèse!B$10,NOT(Y376))</f>
        <v>1</v>
      </c>
      <c r="Q376" s="60">
        <f>ROUNDUP(C376/(Synthèse!$B$4+Synthèse!$B$1)*8,0)</f>
        <v>5</v>
      </c>
      <c r="R376" s="60">
        <f>IFERROR(VLOOKUP(A376,'Evaluations (formulaire)'!A:P,6,0)+VLOOKUP(A376,'Evaluations (formulaire)'!A:P,7,0),0)</f>
        <v>0</v>
      </c>
      <c r="S376" s="60">
        <f>IFERROR(VLOOKUP(A376,'Evaluations (formulaire)'!A:P,8,0),0)</f>
        <v>0</v>
      </c>
      <c r="T376" s="60">
        <f>IF(AND(ISBLANK(P376),Q376&lt;=2),Synthèse!$B$41,IF(AND(ISBLANK(P376),Q376&gt;=7),Synthèse!$C$41,R376+S376))</f>
        <v>0</v>
      </c>
      <c r="U376" s="60">
        <f t="shared" si="59"/>
        <v>10.94</v>
      </c>
      <c r="V376" s="60">
        <f t="shared" si="60"/>
        <v>921</v>
      </c>
      <c r="X376" s="26">
        <v>496</v>
      </c>
      <c r="Y376" s="26" t="b">
        <f>IFERROR(VLOOKUP(A376,'Calculs FA (auto)'!A:O,15,0),FALSE)</f>
        <v>0</v>
      </c>
      <c r="Z376" s="26">
        <f>IFERROR(VLOOKUP(A376,'Evaluations (formulaire)'!A:M,9,0),0)</f>
        <v>0</v>
      </c>
      <c r="AA376" s="135" t="b">
        <v>1</v>
      </c>
      <c r="AB376" s="135" t="b">
        <v>0</v>
      </c>
      <c r="AC376" s="135" t="b">
        <f t="shared" si="61"/>
        <v>1</v>
      </c>
      <c r="AD376" s="135" t="b">
        <f t="shared" si="62"/>
        <v>0</v>
      </c>
      <c r="AE376" s="135" t="b">
        <f t="shared" si="63"/>
        <v>0</v>
      </c>
      <c r="AF376" s="135" t="b">
        <f>AND(AC376,$V376&lt;=Synthèse!$B$44)</f>
        <v>0</v>
      </c>
      <c r="AG376" s="135" t="b">
        <f>AND(AD376,$V376&lt;=Synthèse!$B$44)</f>
        <v>0</v>
      </c>
      <c r="AH376" s="135" t="b">
        <f>AND(AE376,$V376&lt;=Synthèse!$B$44)</f>
        <v>0</v>
      </c>
      <c r="AI376" s="137" t="b">
        <v>0</v>
      </c>
      <c r="AJ376" s="137" t="b">
        <v>1</v>
      </c>
      <c r="AK376" s="137" t="b">
        <f t="shared" si="64"/>
        <v>0</v>
      </c>
      <c r="AL376" s="137" t="b">
        <f t="shared" si="65"/>
        <v>1</v>
      </c>
      <c r="AM376" s="137" t="b">
        <f>AND(AK376,$V376&lt;=Synthèse!$B$44)</f>
        <v>0</v>
      </c>
      <c r="AN376" s="137" t="b">
        <f>AND(AL376,$V376&lt;=Synthèse!$B$44)</f>
        <v>0</v>
      </c>
    </row>
    <row r="377" spans="1:40">
      <c r="A377" s="17">
        <v>284860</v>
      </c>
      <c r="B377" t="str">
        <f ca="1">VLOOKUP(A377,'Fichier FI (en entrée)'!B:AH,3,0)</f>
        <v>PSQDOHSZDV</v>
      </c>
      <c r="C377">
        <f t="shared" si="55"/>
        <v>682</v>
      </c>
      <c r="D377">
        <f t="shared" si="56"/>
        <v>12.32</v>
      </c>
      <c r="E377" s="14" t="str">
        <f>VLOOKUP(A377,'Fichier FI (en entrée)'!B:AH,2,0)</f>
        <v>EV</v>
      </c>
      <c r="F377" s="14" t="b">
        <f t="shared" si="57"/>
        <v>1</v>
      </c>
      <c r="G377" s="14" t="b">
        <f>IFERROR(VLOOKUP(A377,'Calculs FA (auto)'!A:F,6,0),FALSE)</f>
        <v>0</v>
      </c>
      <c r="H377" s="14" t="b">
        <f t="shared" si="58"/>
        <v>0</v>
      </c>
      <c r="I377" s="16">
        <f>IFERROR(VLOOKUP(A377,'Moyennes FI (en entrée)'!B:N,7,0),"")</f>
        <v>10.32</v>
      </c>
      <c r="J377" s="16">
        <f>IFERROR(VLOOKUP(VLOOKUP(A377,'Fichier FI (en entrée)'!B:AH,33,0),Modificateurs!A$2:B$5,2,0),0)</f>
        <v>0</v>
      </c>
      <c r="K377" s="16">
        <f>IFERROR(VLOOKUP(VLOOKUP(A377,'Redoub FI (en entrée)'!B:N,7,0),Modificateurs!A$8:B$11,2,0),0)</f>
        <v>0</v>
      </c>
      <c r="L377" s="16">
        <f>IFERROR(VLOOKUP(M377,Modificateurs!D$1:E$94,2,0),0)</f>
        <v>2</v>
      </c>
      <c r="M377" t="str">
        <f>VLOOKUP(A377,'Fichier FI (en entrée)'!B:AH,16,0)&amp;" "&amp;VLOOKUP(A377,'Fichier FI (en entrée)'!B:AH,20,0)&amp;" "&amp;VLOOKUP(A377,'Fichier FI (en entrée)'!B:AH,27,0)&amp;" "&amp;VLOOKUP(A377,'Fichier FI (en entrée)'!B:AH,29,0)</f>
        <v xml:space="preserve">STI2D Système informatique et numérique  </v>
      </c>
      <c r="N377" t="str">
        <f>VLOOKUP(A377,'Fichier FI (en entrée)'!B:AH,8,0)</f>
        <v>En Terminale</v>
      </c>
      <c r="O377" t="b">
        <f>AND(C377&gt;Synthèse!B$8,C377&lt;Synthèse!B$10,NOT(Y377))</f>
        <v>1</v>
      </c>
      <c r="Q377" s="60">
        <f>ROUNDUP(C377/(Synthèse!$B$4+Synthèse!$B$1)*8,0)</f>
        <v>4</v>
      </c>
      <c r="R377" s="60">
        <f>IFERROR(VLOOKUP(A377,'Evaluations (formulaire)'!A:P,6,0)+VLOOKUP(A377,'Evaluations (formulaire)'!A:P,7,0),0)</f>
        <v>0</v>
      </c>
      <c r="S377" s="60">
        <f>IFERROR(VLOOKUP(A377,'Evaluations (formulaire)'!A:P,8,0),0)</f>
        <v>0</v>
      </c>
      <c r="T377" s="60">
        <f>IF(AND(ISBLANK(P377),Q377&lt;=2),Synthèse!$B$41,IF(AND(ISBLANK(P377),Q377&gt;=7),Synthèse!$C$41,R377+S377))</f>
        <v>0</v>
      </c>
      <c r="U377" s="60">
        <f t="shared" si="59"/>
        <v>12.32</v>
      </c>
      <c r="V377" s="60">
        <f t="shared" si="60"/>
        <v>682</v>
      </c>
      <c r="X377" s="26">
        <v>470</v>
      </c>
      <c r="Y377" s="26" t="b">
        <f>IFERROR(VLOOKUP(A377,'Calculs FA (auto)'!A:O,15,0),FALSE)</f>
        <v>0</v>
      </c>
      <c r="Z377" s="26">
        <f>IFERROR(VLOOKUP(A377,'Evaluations (formulaire)'!A:M,9,0),0)</f>
        <v>0</v>
      </c>
      <c r="AA377" s="135" t="b">
        <v>1</v>
      </c>
      <c r="AB377" s="135" t="b">
        <v>0</v>
      </c>
      <c r="AC377" s="135" t="b">
        <f t="shared" si="61"/>
        <v>1</v>
      </c>
      <c r="AD377" s="135" t="b">
        <f t="shared" si="62"/>
        <v>0</v>
      </c>
      <c r="AE377" s="135" t="b">
        <f t="shared" si="63"/>
        <v>0</v>
      </c>
      <c r="AF377" s="135" t="b">
        <f>AND(AC377,$V377&lt;=Synthèse!$B$44)</f>
        <v>0</v>
      </c>
      <c r="AG377" s="135" t="b">
        <f>AND(AD377,$V377&lt;=Synthèse!$B$44)</f>
        <v>0</v>
      </c>
      <c r="AH377" s="135" t="b">
        <f>AND(AE377,$V377&lt;=Synthèse!$B$44)</f>
        <v>0</v>
      </c>
      <c r="AI377" s="137" t="b">
        <v>0</v>
      </c>
      <c r="AJ377" s="137" t="b">
        <v>1</v>
      </c>
      <c r="AK377" s="137" t="b">
        <f t="shared" si="64"/>
        <v>0</v>
      </c>
      <c r="AL377" s="137" t="b">
        <f t="shared" si="65"/>
        <v>1</v>
      </c>
      <c r="AM377" s="137" t="b">
        <f>AND(AK377,$V377&lt;=Synthèse!$B$44)</f>
        <v>0</v>
      </c>
      <c r="AN377" s="137" t="b">
        <f>AND(AL377,$V377&lt;=Synthèse!$B$44)</f>
        <v>0</v>
      </c>
    </row>
    <row r="378" spans="1:40">
      <c r="A378" s="17">
        <v>284861</v>
      </c>
      <c r="B378" t="str">
        <f ca="1">VLOOKUP(A378,'Fichier FI (en entrée)'!B:AH,3,0)</f>
        <v>HYTYLOUPNK</v>
      </c>
      <c r="C378">
        <f t="shared" si="55"/>
        <v>1655</v>
      </c>
      <c r="D378">
        <f t="shared" si="56"/>
        <v>-4.28</v>
      </c>
      <c r="E378" s="14" t="str">
        <f>VLOOKUP(A378,'Fichier FI (en entrée)'!B:AH,2,0)</f>
        <v>EV</v>
      </c>
      <c r="F378" s="14" t="b">
        <f t="shared" si="57"/>
        <v>1</v>
      </c>
      <c r="G378" s="14" t="b">
        <f>IFERROR(VLOOKUP(A378,'Calculs FA (auto)'!A:F,6,0),FALSE)</f>
        <v>1</v>
      </c>
      <c r="H378" s="14" t="b">
        <f t="shared" si="58"/>
        <v>1</v>
      </c>
      <c r="I378" s="16">
        <f>IFERROR(VLOOKUP(A378,'Moyennes FI (en entrée)'!B:N,7,0),"")</f>
        <v>6.72</v>
      </c>
      <c r="J378" s="16">
        <f>IFERROR(VLOOKUP(VLOOKUP(A378,'Fichier FI (en entrée)'!B:AH,33,0),Modificateurs!A$2:B$5,2,0),0)</f>
        <v>1</v>
      </c>
      <c r="K378" s="16">
        <f>IFERROR(VLOOKUP(VLOOKUP(A378,'Redoub FI (en entrée)'!B:N,7,0),Modificateurs!A$8:B$11,2,0),0)</f>
        <v>0</v>
      </c>
      <c r="L378" s="16">
        <f>IFERROR(VLOOKUP(M378,Modificateurs!D$1:E$94,2,0),0)</f>
        <v>-12</v>
      </c>
      <c r="M378" t="str">
        <f>VLOOKUP(A378,'Fichier FI (en entrée)'!B:AH,16,0)&amp;" "&amp;VLOOKUP(A378,'Fichier FI (en entrée)'!B:AH,20,0)&amp;" "&amp;VLOOKUP(A378,'Fichier FI (en entrée)'!B:AH,27,0)&amp;" "&amp;VLOOKUP(A378,'Fichier FI (en entrée)'!B:AH,29,0)</f>
        <v xml:space="preserve">STL Biotechnologies  </v>
      </c>
      <c r="N378" t="str">
        <f>VLOOKUP(A378,'Fichier FI (en entrée)'!B:AH,8,0)</f>
        <v>En Terminale</v>
      </c>
      <c r="O378" t="b">
        <f>AND(C378&gt;Synthèse!B$8,C378&lt;Synthèse!B$10,NOT(Y378))</f>
        <v>0</v>
      </c>
      <c r="Q378" s="60">
        <f>ROUNDUP(C378/(Synthèse!$B$4+Synthèse!$B$1)*8,0)</f>
        <v>8</v>
      </c>
      <c r="R378" s="60">
        <f>IFERROR(VLOOKUP(A378,'Evaluations (formulaire)'!A:P,6,0)+VLOOKUP(A378,'Evaluations (formulaire)'!A:P,7,0),0)</f>
        <v>0</v>
      </c>
      <c r="S378" s="60">
        <f>IFERROR(VLOOKUP(A378,'Evaluations (formulaire)'!A:P,8,0),0)</f>
        <v>0</v>
      </c>
      <c r="T378" s="60">
        <f>IF(AND(ISBLANK(P378),Q378&lt;=2),Synthèse!$B$41,IF(AND(ISBLANK(P378),Q378&gt;=7),Synthèse!$C$41,R378+S378))</f>
        <v>4.6296296296296294E-3</v>
      </c>
      <c r="U378" s="60">
        <f t="shared" si="59"/>
        <v>-4.2753703703703705</v>
      </c>
      <c r="V378" s="60">
        <f t="shared" si="60"/>
        <v>1655</v>
      </c>
      <c r="X378" s="26">
        <v>642</v>
      </c>
      <c r="Y378" s="26" t="b">
        <f>IFERROR(VLOOKUP(A378,'Calculs FA (auto)'!A:O,15,0),FALSE)</f>
        <v>0</v>
      </c>
      <c r="Z378" s="26">
        <f>IFERROR(VLOOKUP(A378,'Evaluations (formulaire)'!A:M,9,0),0)</f>
        <v>0</v>
      </c>
      <c r="AA378" s="135" t="b">
        <v>1</v>
      </c>
      <c r="AB378" s="135" t="b">
        <v>0</v>
      </c>
      <c r="AC378" s="135" t="b">
        <f t="shared" si="61"/>
        <v>1</v>
      </c>
      <c r="AD378" s="135" t="b">
        <f t="shared" si="62"/>
        <v>0</v>
      </c>
      <c r="AE378" s="135" t="b">
        <f t="shared" si="63"/>
        <v>0</v>
      </c>
      <c r="AF378" s="135" t="b">
        <f>AND(AC378,$V378&lt;=Synthèse!$B$44)</f>
        <v>0</v>
      </c>
      <c r="AG378" s="135" t="b">
        <f>AND(AD378,$V378&lt;=Synthèse!$B$44)</f>
        <v>0</v>
      </c>
      <c r="AH378" s="135" t="b">
        <f>AND(AE378,$V378&lt;=Synthèse!$B$44)</f>
        <v>0</v>
      </c>
      <c r="AI378" s="137" t="b">
        <v>0</v>
      </c>
      <c r="AJ378" s="137" t="b">
        <v>1</v>
      </c>
      <c r="AK378" s="137" t="b">
        <f t="shared" si="64"/>
        <v>0</v>
      </c>
      <c r="AL378" s="137" t="b">
        <f t="shared" si="65"/>
        <v>1</v>
      </c>
      <c r="AM378" s="137" t="b">
        <f>AND(AK378,$V378&lt;=Synthèse!$B$44)</f>
        <v>0</v>
      </c>
      <c r="AN378" s="137" t="b">
        <f>AND(AL378,$V378&lt;=Synthèse!$B$44)</f>
        <v>0</v>
      </c>
    </row>
    <row r="379" spans="1:40">
      <c r="A379" s="17">
        <v>284865</v>
      </c>
      <c r="B379" t="str">
        <f ca="1">VLOOKUP(A379,'Fichier FI (en entrée)'!B:AH,3,0)</f>
        <v>NFKZRHKMYE</v>
      </c>
      <c r="C379">
        <f t="shared" si="55"/>
        <v>631</v>
      </c>
      <c r="D379">
        <f t="shared" si="56"/>
        <v>12.69</v>
      </c>
      <c r="E379" s="14" t="str">
        <f>VLOOKUP(A379,'Fichier FI (en entrée)'!B:AH,2,0)</f>
        <v>EV</v>
      </c>
      <c r="F379" s="14" t="b">
        <f t="shared" si="57"/>
        <v>1</v>
      </c>
      <c r="G379" s="14" t="b">
        <f>IFERROR(VLOOKUP(A379,'Calculs FA (auto)'!A:F,6,0),FALSE)</f>
        <v>0</v>
      </c>
      <c r="H379" s="14" t="b">
        <f t="shared" si="58"/>
        <v>0</v>
      </c>
      <c r="I379" s="16">
        <f>IFERROR(VLOOKUP(A379,'Moyennes FI (en entrée)'!B:N,7,0),"")</f>
        <v>9.69</v>
      </c>
      <c r="J379" s="16">
        <f>IFERROR(VLOOKUP(VLOOKUP(A379,'Fichier FI (en entrée)'!B:AH,33,0),Modificateurs!A$2:B$5,2,0),0)</f>
        <v>1</v>
      </c>
      <c r="K379" s="16">
        <f>IFERROR(VLOOKUP(VLOOKUP(A379,'Redoub FI (en entrée)'!B:N,7,0),Modificateurs!A$8:B$11,2,0),0)</f>
        <v>0</v>
      </c>
      <c r="L379" s="16">
        <f>IFERROR(VLOOKUP(M379,Modificateurs!D$1:E$94,2,0),0)</f>
        <v>2</v>
      </c>
      <c r="M379" t="str">
        <f>VLOOKUP(A379,'Fichier FI (en entrée)'!B:AH,16,0)&amp;" "&amp;VLOOKUP(A379,'Fichier FI (en entrée)'!B:AH,20,0)&amp;" "&amp;VLOOKUP(A379,'Fichier FI (en entrée)'!B:AH,27,0)&amp;" "&amp;VLOOKUP(A379,'Fichier FI (en entrée)'!B:AH,29,0)</f>
        <v xml:space="preserve">S Mathématiques  </v>
      </c>
      <c r="N379" t="str">
        <f>VLOOKUP(A379,'Fichier FI (en entrée)'!B:AH,8,0)</f>
        <v>En Terminale</v>
      </c>
      <c r="O379" t="b">
        <f>AND(C379&gt;Synthèse!B$8,C379&lt;Synthèse!B$10,NOT(Y379))</f>
        <v>1</v>
      </c>
      <c r="Q379" s="60">
        <f>ROUNDUP(C379/(Synthèse!$B$4+Synthèse!$B$1)*8,0)</f>
        <v>3</v>
      </c>
      <c r="R379" s="60">
        <f>IFERROR(VLOOKUP(A379,'Evaluations (formulaire)'!A:P,6,0)+VLOOKUP(A379,'Evaluations (formulaire)'!A:P,7,0),0)</f>
        <v>0</v>
      </c>
      <c r="S379" s="60">
        <f>IFERROR(VLOOKUP(A379,'Evaluations (formulaire)'!A:P,8,0),0)</f>
        <v>0</v>
      </c>
      <c r="T379" s="60">
        <f>IF(AND(ISBLANK(P379),Q379&lt;=2),Synthèse!$B$41,IF(AND(ISBLANK(P379),Q379&gt;=7),Synthèse!$C$41,R379+S379))</f>
        <v>0</v>
      </c>
      <c r="U379" s="60">
        <f t="shared" si="59"/>
        <v>12.69</v>
      </c>
      <c r="V379" s="60">
        <f t="shared" si="60"/>
        <v>632</v>
      </c>
      <c r="X379" s="26">
        <v>623</v>
      </c>
      <c r="Y379" s="26" t="b">
        <f>IFERROR(VLOOKUP(A379,'Calculs FA (auto)'!A:O,15,0),FALSE)</f>
        <v>0</v>
      </c>
      <c r="Z379" s="26">
        <f>IFERROR(VLOOKUP(A379,'Evaluations (formulaire)'!A:M,9,0),0)</f>
        <v>0</v>
      </c>
      <c r="AA379" s="135" t="b">
        <v>1</v>
      </c>
      <c r="AB379" s="135" t="b">
        <v>0</v>
      </c>
      <c r="AC379" s="135" t="b">
        <f t="shared" si="61"/>
        <v>1</v>
      </c>
      <c r="AD379" s="135" t="b">
        <f t="shared" si="62"/>
        <v>0</v>
      </c>
      <c r="AE379" s="135" t="b">
        <f t="shared" si="63"/>
        <v>0</v>
      </c>
      <c r="AF379" s="135" t="b">
        <f>AND(AC379,$V379&lt;=Synthèse!$B$44)</f>
        <v>1</v>
      </c>
      <c r="AG379" s="135" t="b">
        <f>AND(AD379,$V379&lt;=Synthèse!$B$44)</f>
        <v>0</v>
      </c>
      <c r="AH379" s="135" t="b">
        <f>AND(AE379,$V379&lt;=Synthèse!$B$44)</f>
        <v>0</v>
      </c>
      <c r="AI379" s="137" t="b">
        <v>0</v>
      </c>
      <c r="AJ379" s="137" t="b">
        <v>1</v>
      </c>
      <c r="AK379" s="137" t="b">
        <f t="shared" si="64"/>
        <v>0</v>
      </c>
      <c r="AL379" s="137" t="b">
        <f t="shared" si="65"/>
        <v>1</v>
      </c>
      <c r="AM379" s="137" t="b">
        <f>AND(AK379,$V379&lt;=Synthèse!$B$44)</f>
        <v>0</v>
      </c>
      <c r="AN379" s="137" t="b">
        <f>AND(AL379,$V379&lt;=Synthèse!$B$44)</f>
        <v>1</v>
      </c>
    </row>
    <row r="380" spans="1:40">
      <c r="A380" s="17">
        <v>284870</v>
      </c>
      <c r="B380" t="str">
        <f ca="1">VLOOKUP(A380,'Fichier FI (en entrée)'!B:AH,3,0)</f>
        <v>ZLRCDIWORM</v>
      </c>
      <c r="C380">
        <f t="shared" si="55"/>
        <v>1126</v>
      </c>
      <c r="D380">
        <f t="shared" si="56"/>
        <v>9</v>
      </c>
      <c r="E380" s="14" t="str">
        <f>VLOOKUP(A380,'Fichier FI (en entrée)'!B:AH,2,0)</f>
        <v>EV</v>
      </c>
      <c r="F380" s="14" t="b">
        <f t="shared" si="57"/>
        <v>1</v>
      </c>
      <c r="G380" s="14" t="b">
        <f>IFERROR(VLOOKUP(A380,'Calculs FA (auto)'!A:F,6,0),FALSE)</f>
        <v>0</v>
      </c>
      <c r="H380" s="14" t="b">
        <f t="shared" si="58"/>
        <v>0</v>
      </c>
      <c r="I380" s="16">
        <f>IFERROR(VLOOKUP(A380,'Moyennes FI (en entrée)'!B:N,7,0),"")</f>
        <v>12</v>
      </c>
      <c r="J380" s="16">
        <f>IFERROR(VLOOKUP(VLOOKUP(A380,'Fichier FI (en entrée)'!B:AH,33,0),Modificateurs!A$2:B$5,2,0),0)</f>
        <v>3</v>
      </c>
      <c r="K380" s="16">
        <f>IFERROR(VLOOKUP(VLOOKUP(A380,'Redoub FI (en entrée)'!B:N,7,0),Modificateurs!A$8:B$11,2,0),0)</f>
        <v>0</v>
      </c>
      <c r="L380" s="16">
        <f>IFERROR(VLOOKUP(M380,Modificateurs!D$1:E$94,2,0),0)</f>
        <v>-6</v>
      </c>
      <c r="M380" t="str">
        <f>VLOOKUP(A380,'Fichier FI (en entrée)'!B:AH,16,0)&amp;" "&amp;VLOOKUP(A380,'Fichier FI (en entrée)'!B:AH,20,0)&amp;" "&amp;VLOOKUP(A380,'Fichier FI (en entrée)'!B:AH,27,0)&amp;" "&amp;VLOOKUP(A380,'Fichier FI (en entrée)'!B:AH,29,0)</f>
        <v xml:space="preserve">STI2D Innovation Technologique et Eco conception  </v>
      </c>
      <c r="N380" t="str">
        <f>VLOOKUP(A380,'Fichier FI (en entrée)'!B:AH,8,0)</f>
        <v>En Terminale</v>
      </c>
      <c r="O380" t="b">
        <f>AND(C380&gt;Synthèse!B$8,C380&lt;Synthèse!B$10,NOT(Y380))</f>
        <v>1</v>
      </c>
      <c r="P380" s="17" t="s">
        <v>2260</v>
      </c>
      <c r="Q380" s="60">
        <f>ROUNDUP(C380/(Synthèse!$B$4+Synthèse!$B$1)*8,0)</f>
        <v>6</v>
      </c>
      <c r="R380" s="60">
        <f>IFERROR(VLOOKUP(A380,'Evaluations (formulaire)'!A:P,6,0)+VLOOKUP(A380,'Evaluations (formulaire)'!A:P,7,0),0)</f>
        <v>0</v>
      </c>
      <c r="S380" s="60">
        <f>IFERROR(VLOOKUP(A380,'Evaluations (formulaire)'!A:P,8,0),0)</f>
        <v>0</v>
      </c>
      <c r="T380" s="60">
        <f>IF(AND(ISBLANK(P380),Q380&lt;=2),Synthèse!$B$41,IF(AND(ISBLANK(P380),Q380&gt;=7),Synthèse!$C$41,R380+S380))</f>
        <v>0</v>
      </c>
      <c r="U380" s="60">
        <f t="shared" si="59"/>
        <v>9</v>
      </c>
      <c r="V380" s="60">
        <f t="shared" si="60"/>
        <v>1124</v>
      </c>
      <c r="X380" s="26">
        <v>1694</v>
      </c>
      <c r="Y380" s="26" t="b">
        <f>IFERROR(VLOOKUP(A380,'Calculs FA (auto)'!A:O,15,0),FALSE)</f>
        <v>0</v>
      </c>
      <c r="Z380" s="26">
        <f>IFERROR(VLOOKUP(A380,'Evaluations (formulaire)'!A:M,9,0),0)</f>
        <v>0</v>
      </c>
      <c r="AA380" s="135" t="b">
        <v>1</v>
      </c>
      <c r="AB380" s="135" t="b">
        <v>0</v>
      </c>
      <c r="AC380" s="135" t="b">
        <f t="shared" si="61"/>
        <v>1</v>
      </c>
      <c r="AD380" s="135" t="b">
        <f t="shared" si="62"/>
        <v>0</v>
      </c>
      <c r="AE380" s="135" t="b">
        <f t="shared" si="63"/>
        <v>0</v>
      </c>
      <c r="AF380" s="135" t="b">
        <f>AND(AC380,$V380&lt;=Synthèse!$B$44)</f>
        <v>0</v>
      </c>
      <c r="AG380" s="135" t="b">
        <f>AND(AD380,$V380&lt;=Synthèse!$B$44)</f>
        <v>0</v>
      </c>
      <c r="AH380" s="135" t="b">
        <f>AND(AE380,$V380&lt;=Synthèse!$B$44)</f>
        <v>0</v>
      </c>
      <c r="AI380" s="137" t="b">
        <v>0</v>
      </c>
      <c r="AJ380" s="137" t="b">
        <v>0</v>
      </c>
      <c r="AK380" s="137" t="b">
        <f t="shared" si="64"/>
        <v>0</v>
      </c>
      <c r="AL380" s="137" t="b">
        <f t="shared" si="65"/>
        <v>0</v>
      </c>
      <c r="AM380" s="137" t="b">
        <f>AND(AK380,$V380&lt;=Synthèse!$B$44)</f>
        <v>0</v>
      </c>
      <c r="AN380" s="137" t="b">
        <f>AND(AL380,$V380&lt;=Synthèse!$B$44)</f>
        <v>0</v>
      </c>
    </row>
    <row r="381" spans="1:40">
      <c r="A381" s="17">
        <v>284873</v>
      </c>
      <c r="B381" t="str">
        <f ca="1">VLOOKUP(A381,'Fichier FI (en entrée)'!B:AH,3,0)</f>
        <v>HWRWSIRFOJ</v>
      </c>
      <c r="C381">
        <f t="shared" si="55"/>
        <v>969</v>
      </c>
      <c r="D381">
        <f t="shared" si="56"/>
        <v>10.58</v>
      </c>
      <c r="E381" s="14" t="str">
        <f>VLOOKUP(A381,'Fichier FI (en entrée)'!B:AH,2,0)</f>
        <v>EV</v>
      </c>
      <c r="F381" s="14" t="b">
        <f t="shared" si="57"/>
        <v>1</v>
      </c>
      <c r="G381" s="14" t="b">
        <f>IFERROR(VLOOKUP(A381,'Calculs FA (auto)'!A:F,6,0),FALSE)</f>
        <v>0</v>
      </c>
      <c r="H381" s="14" t="b">
        <f t="shared" si="58"/>
        <v>0</v>
      </c>
      <c r="I381" s="16">
        <f>IFERROR(VLOOKUP(A381,'Moyennes FI (en entrée)'!B:N,7,0),"")</f>
        <v>8.58</v>
      </c>
      <c r="J381" s="16">
        <f>IFERROR(VLOOKUP(VLOOKUP(A381,'Fichier FI (en entrée)'!B:AH,33,0),Modificateurs!A$2:B$5,2,0),0)</f>
        <v>0</v>
      </c>
      <c r="K381" s="16">
        <f>IFERROR(VLOOKUP(VLOOKUP(A381,'Redoub FI (en entrée)'!B:N,7,0),Modificateurs!A$8:B$11,2,0),0)</f>
        <v>0</v>
      </c>
      <c r="L381" s="16">
        <f>IFERROR(VLOOKUP(M381,Modificateurs!D$1:E$94,2,0),0)</f>
        <v>2</v>
      </c>
      <c r="M381" t="str">
        <f>VLOOKUP(A381,'Fichier FI (en entrée)'!B:AH,16,0)&amp;" "&amp;VLOOKUP(A381,'Fichier FI (en entrée)'!B:AH,20,0)&amp;" "&amp;VLOOKUP(A381,'Fichier FI (en entrée)'!B:AH,27,0)&amp;" "&amp;VLOOKUP(A381,'Fichier FI (en entrée)'!B:AH,29,0)</f>
        <v xml:space="preserve">STI2D Système informatique et numérique  </v>
      </c>
      <c r="N381" t="str">
        <f>VLOOKUP(A381,'Fichier FI (en entrée)'!B:AH,8,0)</f>
        <v>En Terminale</v>
      </c>
      <c r="O381" t="b">
        <f>AND(C381&gt;Synthèse!B$8,C381&lt;Synthèse!B$10,NOT(Y381))</f>
        <v>1</v>
      </c>
      <c r="Q381" s="60">
        <f>ROUNDUP(C381/(Synthèse!$B$4+Synthèse!$B$1)*8,0)</f>
        <v>5</v>
      </c>
      <c r="R381" s="60">
        <f>IFERROR(VLOOKUP(A381,'Evaluations (formulaire)'!A:P,6,0)+VLOOKUP(A381,'Evaluations (formulaire)'!A:P,7,0),0)</f>
        <v>0</v>
      </c>
      <c r="S381" s="60">
        <f>IFERROR(VLOOKUP(A381,'Evaluations (formulaire)'!A:P,8,0),0)</f>
        <v>0</v>
      </c>
      <c r="T381" s="60">
        <f>IF(AND(ISBLANK(P381),Q381&lt;=2),Synthèse!$B$41,IF(AND(ISBLANK(P381),Q381&gt;=7),Synthèse!$C$41,R381+S381))</f>
        <v>0</v>
      </c>
      <c r="U381" s="60">
        <f t="shared" si="59"/>
        <v>10.58</v>
      </c>
      <c r="V381" s="60">
        <f t="shared" si="60"/>
        <v>969</v>
      </c>
      <c r="X381" s="26">
        <v>1264</v>
      </c>
      <c r="Y381" s="26" t="b">
        <f>IFERROR(VLOOKUP(A381,'Calculs FA (auto)'!A:O,15,0),FALSE)</f>
        <v>0</v>
      </c>
      <c r="Z381" s="26">
        <f>IFERROR(VLOOKUP(A381,'Evaluations (formulaire)'!A:M,9,0),0)</f>
        <v>0</v>
      </c>
      <c r="AA381" s="135" t="b">
        <v>1</v>
      </c>
      <c r="AB381" s="135" t="b">
        <v>0</v>
      </c>
      <c r="AC381" s="135" t="b">
        <f t="shared" si="61"/>
        <v>1</v>
      </c>
      <c r="AD381" s="135" t="b">
        <f t="shared" si="62"/>
        <v>0</v>
      </c>
      <c r="AE381" s="135" t="b">
        <f t="shared" si="63"/>
        <v>0</v>
      </c>
      <c r="AF381" s="135" t="b">
        <f>AND(AC381,$V381&lt;=Synthèse!$B$44)</f>
        <v>0</v>
      </c>
      <c r="AG381" s="135" t="b">
        <f>AND(AD381,$V381&lt;=Synthèse!$B$44)</f>
        <v>0</v>
      </c>
      <c r="AH381" s="135" t="b">
        <f>AND(AE381,$V381&lt;=Synthèse!$B$44)</f>
        <v>0</v>
      </c>
      <c r="AI381" s="137" t="b">
        <v>0</v>
      </c>
      <c r="AJ381" s="137" t="b">
        <v>1</v>
      </c>
      <c r="AK381" s="137" t="b">
        <f t="shared" si="64"/>
        <v>0</v>
      </c>
      <c r="AL381" s="137" t="b">
        <f t="shared" si="65"/>
        <v>1</v>
      </c>
      <c r="AM381" s="137" t="b">
        <f>AND(AK381,$V381&lt;=Synthèse!$B$44)</f>
        <v>0</v>
      </c>
      <c r="AN381" s="137" t="b">
        <f>AND(AL381,$V381&lt;=Synthèse!$B$44)</f>
        <v>0</v>
      </c>
    </row>
    <row r="382" spans="1:40">
      <c r="A382" s="17">
        <v>284889</v>
      </c>
      <c r="B382" t="str">
        <f ca="1">VLOOKUP(A382,'Fichier FI (en entrée)'!B:AH,3,0)</f>
        <v>XOUXNOVJJP</v>
      </c>
      <c r="C382">
        <f t="shared" si="55"/>
        <v>834</v>
      </c>
      <c r="D382">
        <f t="shared" si="56"/>
        <v>11.51</v>
      </c>
      <c r="E382" s="14" t="str">
        <f>VLOOKUP(A382,'Fichier FI (en entrée)'!B:AH,2,0)</f>
        <v>EV</v>
      </c>
      <c r="F382" s="14" t="b">
        <f t="shared" si="57"/>
        <v>1</v>
      </c>
      <c r="G382" s="14" t="b">
        <f>IFERROR(VLOOKUP(A382,'Calculs FA (auto)'!A:F,6,0),FALSE)</f>
        <v>0</v>
      </c>
      <c r="H382" s="14" t="b">
        <f t="shared" si="58"/>
        <v>0</v>
      </c>
      <c r="I382" s="16">
        <f>IFERROR(VLOOKUP(A382,'Moyennes FI (en entrée)'!B:N,7,0),"")</f>
        <v>9.51</v>
      </c>
      <c r="J382" s="16">
        <f>IFERROR(VLOOKUP(VLOOKUP(A382,'Fichier FI (en entrée)'!B:AH,33,0),Modificateurs!A$2:B$5,2,0),0)</f>
        <v>0</v>
      </c>
      <c r="K382" s="16">
        <f>IFERROR(VLOOKUP(VLOOKUP(A382,'Redoub FI (en entrée)'!B:N,7,0),Modificateurs!A$8:B$11,2,0),0)</f>
        <v>0</v>
      </c>
      <c r="L382" s="16">
        <f>IFERROR(VLOOKUP(M382,Modificateurs!D$1:E$94,2,0),0)</f>
        <v>2</v>
      </c>
      <c r="M382" t="str">
        <f>VLOOKUP(A382,'Fichier FI (en entrée)'!B:AH,16,0)&amp;" "&amp;VLOOKUP(A382,'Fichier FI (en entrée)'!B:AH,20,0)&amp;" "&amp;VLOOKUP(A382,'Fichier FI (en entrée)'!B:AH,27,0)&amp;" "&amp;VLOOKUP(A382,'Fichier FI (en entrée)'!B:AH,29,0)</f>
        <v xml:space="preserve">STI2D Système informatique et numérique  </v>
      </c>
      <c r="N382" t="str">
        <f>VLOOKUP(A382,'Fichier FI (en entrée)'!B:AH,8,0)</f>
        <v>En Terminale</v>
      </c>
      <c r="O382" t="b">
        <f>AND(C382&gt;Synthèse!B$8,C382&lt;Synthèse!B$10,NOT(Y382))</f>
        <v>1</v>
      </c>
      <c r="Q382" s="60">
        <f>ROUNDUP(C382/(Synthèse!$B$4+Synthèse!$B$1)*8,0)</f>
        <v>4</v>
      </c>
      <c r="R382" s="60">
        <f>IFERROR(VLOOKUP(A382,'Evaluations (formulaire)'!A:P,6,0)+VLOOKUP(A382,'Evaluations (formulaire)'!A:P,7,0),0)</f>
        <v>0</v>
      </c>
      <c r="S382" s="60">
        <f>IFERROR(VLOOKUP(A382,'Evaluations (formulaire)'!A:P,8,0),0)</f>
        <v>0</v>
      </c>
      <c r="T382" s="60">
        <f>IF(AND(ISBLANK(P382),Q382&lt;=2),Synthèse!$B$41,IF(AND(ISBLANK(P382),Q382&gt;=7),Synthèse!$C$41,R382+S382))</f>
        <v>0</v>
      </c>
      <c r="U382" s="60">
        <f t="shared" si="59"/>
        <v>11.51</v>
      </c>
      <c r="V382" s="60">
        <f t="shared" si="60"/>
        <v>834</v>
      </c>
      <c r="X382" s="26">
        <v>62</v>
      </c>
      <c r="Y382" s="26" t="b">
        <f>IFERROR(VLOOKUP(A382,'Calculs FA (auto)'!A:O,15,0),FALSE)</f>
        <v>0</v>
      </c>
      <c r="Z382" s="26">
        <f>IFERROR(VLOOKUP(A382,'Evaluations (formulaire)'!A:M,9,0),0)</f>
        <v>0</v>
      </c>
      <c r="AA382" s="135" t="b">
        <v>1</v>
      </c>
      <c r="AB382" s="135" t="b">
        <v>0</v>
      </c>
      <c r="AC382" s="135" t="b">
        <f t="shared" si="61"/>
        <v>1</v>
      </c>
      <c r="AD382" s="135" t="b">
        <f t="shared" si="62"/>
        <v>0</v>
      </c>
      <c r="AE382" s="135" t="b">
        <f t="shared" si="63"/>
        <v>0</v>
      </c>
      <c r="AF382" s="135" t="b">
        <f>AND(AC382,$V382&lt;=Synthèse!$B$44)</f>
        <v>0</v>
      </c>
      <c r="AG382" s="135" t="b">
        <f>AND(AD382,$V382&lt;=Synthèse!$B$44)</f>
        <v>0</v>
      </c>
      <c r="AH382" s="135" t="b">
        <f>AND(AE382,$V382&lt;=Synthèse!$B$44)</f>
        <v>0</v>
      </c>
      <c r="AI382" s="137" t="b">
        <v>0</v>
      </c>
      <c r="AJ382" s="137" t="b">
        <v>1</v>
      </c>
      <c r="AK382" s="137" t="b">
        <f t="shared" si="64"/>
        <v>0</v>
      </c>
      <c r="AL382" s="137" t="b">
        <f t="shared" si="65"/>
        <v>1</v>
      </c>
      <c r="AM382" s="137" t="b">
        <f>AND(AK382,$V382&lt;=Synthèse!$B$44)</f>
        <v>0</v>
      </c>
      <c r="AN382" s="137" t="b">
        <f>AND(AL382,$V382&lt;=Synthèse!$B$44)</f>
        <v>0</v>
      </c>
    </row>
    <row r="383" spans="1:40">
      <c r="A383" s="17">
        <v>284928</v>
      </c>
      <c r="B383" t="str">
        <f ca="1">VLOOKUP(A383,'Fichier FI (en entrée)'!B:AH,3,0)</f>
        <v>FZQNUUMRCG</v>
      </c>
      <c r="C383">
        <f t="shared" si="55"/>
        <v>827</v>
      </c>
      <c r="D383">
        <f t="shared" si="56"/>
        <v>11.54</v>
      </c>
      <c r="E383" s="14" t="str">
        <f>VLOOKUP(A383,'Fichier FI (en entrée)'!B:AH,2,0)</f>
        <v>EV</v>
      </c>
      <c r="F383" s="14" t="b">
        <f t="shared" si="57"/>
        <v>1</v>
      </c>
      <c r="G383" s="14" t="b">
        <f>IFERROR(VLOOKUP(A383,'Calculs FA (auto)'!A:F,6,0),FALSE)</f>
        <v>0</v>
      </c>
      <c r="H383" s="14" t="b">
        <f t="shared" si="58"/>
        <v>0</v>
      </c>
      <c r="I383" s="16">
        <f>IFERROR(VLOOKUP(A383,'Moyennes FI (en entrée)'!B:N,7,0),"")</f>
        <v>9.5399999999999991</v>
      </c>
      <c r="J383" s="16">
        <f>IFERROR(VLOOKUP(VLOOKUP(A383,'Fichier FI (en entrée)'!B:AH,33,0),Modificateurs!A$2:B$5,2,0),0)</f>
        <v>0</v>
      </c>
      <c r="K383" s="16">
        <f>IFERROR(VLOOKUP(VLOOKUP(A383,'Redoub FI (en entrée)'!B:N,7,0),Modificateurs!A$8:B$11,2,0),0)</f>
        <v>0</v>
      </c>
      <c r="L383" s="16">
        <f>IFERROR(VLOOKUP(M383,Modificateurs!D$1:E$94,2,0),0)</f>
        <v>2</v>
      </c>
      <c r="M383" t="str">
        <f>VLOOKUP(A383,'Fichier FI (en entrée)'!B:AH,16,0)&amp;" "&amp;VLOOKUP(A383,'Fichier FI (en entrée)'!B:AH,20,0)&amp;" "&amp;VLOOKUP(A383,'Fichier FI (en entrée)'!B:AH,27,0)&amp;" "&amp;VLOOKUP(A383,'Fichier FI (en entrée)'!B:AH,29,0)</f>
        <v xml:space="preserve">STI2D Système informatique et numérique  </v>
      </c>
      <c r="N383" t="str">
        <f>VLOOKUP(A383,'Fichier FI (en entrée)'!B:AH,8,0)</f>
        <v>En Terminale</v>
      </c>
      <c r="O383" t="b">
        <f>AND(C383&gt;Synthèse!B$8,C383&lt;Synthèse!B$10,NOT(Y383))</f>
        <v>1</v>
      </c>
      <c r="Q383" s="60">
        <f>ROUNDUP(C383/(Synthèse!$B$4+Synthèse!$B$1)*8,0)</f>
        <v>4</v>
      </c>
      <c r="R383" s="60">
        <f>IFERROR(VLOOKUP(A383,'Evaluations (formulaire)'!A:P,6,0)+VLOOKUP(A383,'Evaluations (formulaire)'!A:P,7,0),0)</f>
        <v>0</v>
      </c>
      <c r="S383" s="60">
        <f>IFERROR(VLOOKUP(A383,'Evaluations (formulaire)'!A:P,8,0),0)</f>
        <v>0</v>
      </c>
      <c r="T383" s="60">
        <f>IF(AND(ISBLANK(P383),Q383&lt;=2),Synthèse!$B$41,IF(AND(ISBLANK(P383),Q383&gt;=7),Synthèse!$C$41,R383+S383))</f>
        <v>0</v>
      </c>
      <c r="U383" s="60">
        <f t="shared" si="59"/>
        <v>11.54</v>
      </c>
      <c r="V383" s="60">
        <f t="shared" si="60"/>
        <v>827</v>
      </c>
      <c r="X383" s="26">
        <v>1752</v>
      </c>
      <c r="Y383" s="26" t="b">
        <f>IFERROR(VLOOKUP(A383,'Calculs FA (auto)'!A:O,15,0),FALSE)</f>
        <v>0</v>
      </c>
      <c r="Z383" s="26">
        <f>IFERROR(VLOOKUP(A383,'Evaluations (formulaire)'!A:M,9,0),0)</f>
        <v>0</v>
      </c>
      <c r="AA383" s="135" t="b">
        <v>1</v>
      </c>
      <c r="AB383" s="135" t="b">
        <v>0</v>
      </c>
      <c r="AC383" s="135" t="b">
        <f t="shared" si="61"/>
        <v>1</v>
      </c>
      <c r="AD383" s="135" t="b">
        <f t="shared" si="62"/>
        <v>0</v>
      </c>
      <c r="AE383" s="135" t="b">
        <f t="shared" si="63"/>
        <v>0</v>
      </c>
      <c r="AF383" s="135" t="b">
        <f>AND(AC383,$V383&lt;=Synthèse!$B$44)</f>
        <v>0</v>
      </c>
      <c r="AG383" s="135" t="b">
        <f>AND(AD383,$V383&lt;=Synthèse!$B$44)</f>
        <v>0</v>
      </c>
      <c r="AH383" s="135" t="b">
        <f>AND(AE383,$V383&lt;=Synthèse!$B$44)</f>
        <v>0</v>
      </c>
      <c r="AI383" s="137" t="b">
        <v>0</v>
      </c>
      <c r="AJ383" s="137" t="b">
        <v>1</v>
      </c>
      <c r="AK383" s="137" t="b">
        <f t="shared" si="64"/>
        <v>0</v>
      </c>
      <c r="AL383" s="137" t="b">
        <f t="shared" si="65"/>
        <v>1</v>
      </c>
      <c r="AM383" s="137" t="b">
        <f>AND(AK383,$V383&lt;=Synthèse!$B$44)</f>
        <v>0</v>
      </c>
      <c r="AN383" s="137" t="b">
        <f>AND(AL383,$V383&lt;=Synthèse!$B$44)</f>
        <v>0</v>
      </c>
    </row>
    <row r="384" spans="1:40">
      <c r="A384" s="17">
        <v>284941</v>
      </c>
      <c r="B384" t="str">
        <f ca="1">VLOOKUP(A384,'Fichier FI (en entrée)'!B:AH,3,0)</f>
        <v>TBEHOVQCLT</v>
      </c>
      <c r="C384">
        <f t="shared" si="55"/>
        <v>1314</v>
      </c>
      <c r="D384">
        <f t="shared" si="56"/>
        <v>5.48</v>
      </c>
      <c r="E384" s="14" t="str">
        <f>VLOOKUP(A384,'Fichier FI (en entrée)'!B:AH,2,0)</f>
        <v>EV</v>
      </c>
      <c r="F384" s="14" t="b">
        <f t="shared" si="57"/>
        <v>1</v>
      </c>
      <c r="G384" s="14" t="b">
        <f>IFERROR(VLOOKUP(A384,'Calculs FA (auto)'!A:F,6,0),FALSE)</f>
        <v>0</v>
      </c>
      <c r="H384" s="14" t="b">
        <f t="shared" si="58"/>
        <v>0</v>
      </c>
      <c r="I384" s="16">
        <f>IFERROR(VLOOKUP(A384,'Moyennes FI (en entrée)'!B:N,7,0),"")</f>
        <v>6.48</v>
      </c>
      <c r="J384" s="16">
        <f>IFERROR(VLOOKUP(VLOOKUP(A384,'Fichier FI (en entrée)'!B:AH,33,0),Modificateurs!A$2:B$5,2,0),0)</f>
        <v>-3</v>
      </c>
      <c r="K384" s="16">
        <f>IFERROR(VLOOKUP(VLOOKUP(A384,'Redoub FI (en entrée)'!B:N,7,0),Modificateurs!A$8:B$11,2,0),0)</f>
        <v>0</v>
      </c>
      <c r="L384" s="16">
        <f>IFERROR(VLOOKUP(M384,Modificateurs!D$1:E$94,2,0),0)</f>
        <v>2</v>
      </c>
      <c r="M384" t="str">
        <f>VLOOKUP(A384,'Fichier FI (en entrée)'!B:AH,16,0)&amp;" "&amp;VLOOKUP(A384,'Fichier FI (en entrée)'!B:AH,20,0)&amp;" "&amp;VLOOKUP(A384,'Fichier FI (en entrée)'!B:AH,27,0)&amp;" "&amp;VLOOKUP(A384,'Fichier FI (en entrée)'!B:AH,29,0)</f>
        <v xml:space="preserve">S Mathématiques  </v>
      </c>
      <c r="N384" t="str">
        <f>VLOOKUP(A384,'Fichier FI (en entrée)'!B:AH,8,0)</f>
        <v>En Terminale</v>
      </c>
      <c r="O384" t="b">
        <f>AND(C384&gt;Synthèse!B$8,C384&lt;Synthèse!B$10,NOT(Y384))</f>
        <v>0</v>
      </c>
      <c r="Q384" s="60">
        <f>ROUNDUP(C384/(Synthèse!$B$4+Synthèse!$B$1)*8,0)</f>
        <v>7</v>
      </c>
      <c r="R384" s="60">
        <f>IFERROR(VLOOKUP(A384,'Evaluations (formulaire)'!A:P,6,0)+VLOOKUP(A384,'Evaluations (formulaire)'!A:P,7,0),0)</f>
        <v>0</v>
      </c>
      <c r="S384" s="60">
        <f>IFERROR(VLOOKUP(A384,'Evaluations (formulaire)'!A:P,8,0),0)</f>
        <v>0</v>
      </c>
      <c r="T384" s="60">
        <f>IF(AND(ISBLANK(P384),Q384&lt;=2),Synthèse!$B$41,IF(AND(ISBLANK(P384),Q384&gt;=7),Synthèse!$C$41,R384+S384))</f>
        <v>4.6296296296296294E-3</v>
      </c>
      <c r="U384" s="60">
        <f t="shared" si="59"/>
        <v>5.4846296296296302</v>
      </c>
      <c r="V384" s="60">
        <f t="shared" si="60"/>
        <v>1314</v>
      </c>
      <c r="X384" s="26">
        <v>702</v>
      </c>
      <c r="Y384" s="26" t="b">
        <f>IFERROR(VLOOKUP(A384,'Calculs FA (auto)'!A:O,15,0),FALSE)</f>
        <v>0</v>
      </c>
      <c r="Z384" s="26">
        <f>IFERROR(VLOOKUP(A384,'Evaluations (formulaire)'!A:M,9,0),0)</f>
        <v>0</v>
      </c>
      <c r="AA384" s="135" t="b">
        <v>1</v>
      </c>
      <c r="AB384" s="135" t="b">
        <v>0</v>
      </c>
      <c r="AC384" s="135" t="b">
        <f t="shared" si="61"/>
        <v>1</v>
      </c>
      <c r="AD384" s="135" t="b">
        <f t="shared" si="62"/>
        <v>0</v>
      </c>
      <c r="AE384" s="135" t="b">
        <f t="shared" si="63"/>
        <v>0</v>
      </c>
      <c r="AF384" s="135" t="b">
        <f>AND(AC384,$V384&lt;=Synthèse!$B$44)</f>
        <v>0</v>
      </c>
      <c r="AG384" s="135" t="b">
        <f>AND(AD384,$V384&lt;=Synthèse!$B$44)</f>
        <v>0</v>
      </c>
      <c r="AH384" s="135" t="b">
        <f>AND(AE384,$V384&lt;=Synthèse!$B$44)</f>
        <v>0</v>
      </c>
      <c r="AI384" s="137" t="b">
        <v>0</v>
      </c>
      <c r="AJ384" s="137" t="b">
        <v>1</v>
      </c>
      <c r="AK384" s="137" t="b">
        <f t="shared" si="64"/>
        <v>0</v>
      </c>
      <c r="AL384" s="137" t="b">
        <f t="shared" si="65"/>
        <v>1</v>
      </c>
      <c r="AM384" s="137" t="b">
        <f>AND(AK384,$V384&lt;=Synthèse!$B$44)</f>
        <v>0</v>
      </c>
      <c r="AN384" s="137" t="b">
        <f>AND(AL384,$V384&lt;=Synthèse!$B$44)</f>
        <v>0</v>
      </c>
    </row>
    <row r="385" spans="1:40">
      <c r="A385" s="17">
        <v>284942</v>
      </c>
      <c r="B385" t="str">
        <f ca="1">VLOOKUP(A385,'Fichier FI (en entrée)'!B:AH,3,0)</f>
        <v>PXABBFUGIW</v>
      </c>
      <c r="C385">
        <f t="shared" si="55"/>
        <v>1409</v>
      </c>
      <c r="D385">
        <f t="shared" si="56"/>
        <v>3.3800000000000008</v>
      </c>
      <c r="E385" s="14" t="str">
        <f>VLOOKUP(A385,'Fichier FI (en entrée)'!B:AH,2,0)</f>
        <v>EV</v>
      </c>
      <c r="F385" s="14" t="b">
        <f t="shared" si="57"/>
        <v>1</v>
      </c>
      <c r="G385" s="14" t="b">
        <f>IFERROR(VLOOKUP(A385,'Calculs FA (auto)'!A:F,6,0),FALSE)</f>
        <v>0</v>
      </c>
      <c r="H385" s="14" t="b">
        <f t="shared" si="58"/>
        <v>0</v>
      </c>
      <c r="I385" s="16">
        <f>IFERROR(VLOOKUP(A385,'Moyennes FI (en entrée)'!B:N,7,0),"")</f>
        <v>9.3800000000000008</v>
      </c>
      <c r="J385" s="16">
        <f>IFERROR(VLOOKUP(VLOOKUP(A385,'Fichier FI (en entrée)'!B:AH,33,0),Modificateurs!A$2:B$5,2,0),0)</f>
        <v>0</v>
      </c>
      <c r="K385" s="16">
        <f>IFERROR(VLOOKUP(VLOOKUP(A385,'Redoub FI (en entrée)'!B:N,7,0),Modificateurs!A$8:B$11,2,0),0)</f>
        <v>0</v>
      </c>
      <c r="L385" s="16">
        <f>IFERROR(VLOOKUP(M385,Modificateurs!D$1:E$94,2,0),0)</f>
        <v>-6</v>
      </c>
      <c r="M385" t="str">
        <f>VLOOKUP(A385,'Fichier FI (en entrée)'!B:AH,16,0)&amp;" "&amp;VLOOKUP(A385,'Fichier FI (en entrée)'!B:AH,20,0)&amp;" "&amp;VLOOKUP(A385,'Fichier FI (en entrée)'!B:AH,27,0)&amp;" "&amp;VLOOKUP(A385,'Fichier FI (en entrée)'!B:AH,29,0)</f>
        <v xml:space="preserve">STI2D Innovation Technologique et Eco conception  </v>
      </c>
      <c r="N385" t="str">
        <f>VLOOKUP(A385,'Fichier FI (en entrée)'!B:AH,8,0)</f>
        <v>En Terminale</v>
      </c>
      <c r="O385" t="b">
        <f>AND(C385&gt;Synthèse!B$8,C385&lt;Synthèse!B$10,NOT(Y385))</f>
        <v>0</v>
      </c>
      <c r="Q385" s="60">
        <f>ROUNDUP(C385/(Synthèse!$B$4+Synthèse!$B$1)*8,0)</f>
        <v>7</v>
      </c>
      <c r="R385" s="60">
        <f>IFERROR(VLOOKUP(A385,'Evaluations (formulaire)'!A:P,6,0)+VLOOKUP(A385,'Evaluations (formulaire)'!A:P,7,0),0)</f>
        <v>0</v>
      </c>
      <c r="S385" s="60">
        <f>IFERROR(VLOOKUP(A385,'Evaluations (formulaire)'!A:P,8,0),0)</f>
        <v>0</v>
      </c>
      <c r="T385" s="60">
        <f>IF(AND(ISBLANK(P385),Q385&lt;=2),Synthèse!$B$41,IF(AND(ISBLANK(P385),Q385&gt;=7),Synthèse!$C$41,R385+S385))</f>
        <v>4.6296296296296294E-3</v>
      </c>
      <c r="U385" s="60">
        <f t="shared" si="59"/>
        <v>3.3846296296296305</v>
      </c>
      <c r="V385" s="60">
        <f t="shared" si="60"/>
        <v>1409</v>
      </c>
      <c r="X385" s="26">
        <v>18</v>
      </c>
      <c r="Y385" s="26" t="b">
        <f>IFERROR(VLOOKUP(A385,'Calculs FA (auto)'!A:O,15,0),FALSE)</f>
        <v>0</v>
      </c>
      <c r="Z385" s="26">
        <f>IFERROR(VLOOKUP(A385,'Evaluations (formulaire)'!A:M,9,0),0)</f>
        <v>0</v>
      </c>
      <c r="AA385" s="135" t="b">
        <v>1</v>
      </c>
      <c r="AB385" s="135" t="b">
        <v>0</v>
      </c>
      <c r="AC385" s="135" t="b">
        <f t="shared" si="61"/>
        <v>1</v>
      </c>
      <c r="AD385" s="135" t="b">
        <f t="shared" si="62"/>
        <v>0</v>
      </c>
      <c r="AE385" s="135" t="b">
        <f t="shared" si="63"/>
        <v>0</v>
      </c>
      <c r="AF385" s="135" t="b">
        <f>AND(AC385,$V385&lt;=Synthèse!$B$44)</f>
        <v>0</v>
      </c>
      <c r="AG385" s="135" t="b">
        <f>AND(AD385,$V385&lt;=Synthèse!$B$44)</f>
        <v>0</v>
      </c>
      <c r="AH385" s="135" t="b">
        <f>AND(AE385,$V385&lt;=Synthèse!$B$44)</f>
        <v>0</v>
      </c>
      <c r="AI385" s="137" t="b">
        <v>0</v>
      </c>
      <c r="AJ385" s="137" t="b">
        <v>1</v>
      </c>
      <c r="AK385" s="137" t="b">
        <f t="shared" si="64"/>
        <v>0</v>
      </c>
      <c r="AL385" s="137" t="b">
        <f t="shared" si="65"/>
        <v>1</v>
      </c>
      <c r="AM385" s="137" t="b">
        <f>AND(AK385,$V385&lt;=Synthèse!$B$44)</f>
        <v>0</v>
      </c>
      <c r="AN385" s="137" t="b">
        <f>AND(AL385,$V385&lt;=Synthèse!$B$44)</f>
        <v>0</v>
      </c>
    </row>
    <row r="386" spans="1:40">
      <c r="A386" s="17">
        <v>284944</v>
      </c>
      <c r="B386" t="str">
        <f ca="1">VLOOKUP(A386,'Fichier FI (en entrée)'!B:AH,3,0)</f>
        <v>IXKRTFDCAA</v>
      </c>
      <c r="C386">
        <f t="shared" ref="C386:C449" si="66">COUNTIF(D:D,"&gt;="&amp;D386)</f>
        <v>276</v>
      </c>
      <c r="D386">
        <f t="shared" ref="D386:D449" si="67">IFERROR(IF(F386,I386+J386+K386+L386,-100),-20)</f>
        <v>14.99</v>
      </c>
      <c r="E386" s="14" t="str">
        <f>VLOOKUP(A386,'Fichier FI (en entrée)'!B:AH,2,0)</f>
        <v>EV</v>
      </c>
      <c r="F386" s="14" t="b">
        <f t="shared" ref="F386:F449" si="68">IF(E386="EV",TRUE,FALSE)</f>
        <v>1</v>
      </c>
      <c r="G386" s="14" t="b">
        <f>IFERROR(VLOOKUP(A386,'Calculs FA (auto)'!A:F,6,0),FALSE)</f>
        <v>1</v>
      </c>
      <c r="H386" s="14" t="b">
        <f t="shared" ref="H386:H449" si="69">AND(F386:G386)</f>
        <v>1</v>
      </c>
      <c r="I386" s="16">
        <f>IFERROR(VLOOKUP(A386,'Moyennes FI (en entrée)'!B:N,7,0),"")</f>
        <v>11.99</v>
      </c>
      <c r="J386" s="16">
        <f>IFERROR(VLOOKUP(VLOOKUP(A386,'Fichier FI (en entrée)'!B:AH,33,0),Modificateurs!A$2:B$5,2,0),0)</f>
        <v>1</v>
      </c>
      <c r="K386" s="16">
        <f>IFERROR(VLOOKUP(VLOOKUP(A386,'Redoub FI (en entrée)'!B:N,7,0),Modificateurs!A$8:B$11,2,0),0)</f>
        <v>0</v>
      </c>
      <c r="L386" s="16">
        <f>IFERROR(VLOOKUP(M386,Modificateurs!D$1:E$94,2,0),0)</f>
        <v>2</v>
      </c>
      <c r="M386" t="str">
        <f>VLOOKUP(A386,'Fichier FI (en entrée)'!B:AH,16,0)&amp;" "&amp;VLOOKUP(A386,'Fichier FI (en entrée)'!B:AH,20,0)&amp;" "&amp;VLOOKUP(A386,'Fichier FI (en entrée)'!B:AH,27,0)&amp;" "&amp;VLOOKUP(A386,'Fichier FI (en entrée)'!B:AH,29,0)</f>
        <v xml:space="preserve">STI2D Système informatique et numérique  </v>
      </c>
      <c r="N386" t="str">
        <f>VLOOKUP(A386,'Fichier FI (en entrée)'!B:AH,8,0)</f>
        <v>En Terminale</v>
      </c>
      <c r="O386" t="b">
        <f>AND(C386&gt;Synthèse!B$8,C386&lt;Synthèse!B$10,NOT(Y386))</f>
        <v>0</v>
      </c>
      <c r="Q386" s="60">
        <f>ROUNDUP(C386/(Synthèse!$B$4+Synthèse!$B$1)*8,0)</f>
        <v>2</v>
      </c>
      <c r="R386" s="60">
        <f>IFERROR(VLOOKUP(A386,'Evaluations (formulaire)'!A:P,6,0)+VLOOKUP(A386,'Evaluations (formulaire)'!A:P,7,0),0)</f>
        <v>0</v>
      </c>
      <c r="S386" s="60">
        <f>IFERROR(VLOOKUP(A386,'Evaluations (formulaire)'!A:P,8,0),0)</f>
        <v>0</v>
      </c>
      <c r="T386" s="60">
        <f>IF(AND(ISBLANK(P386),Q386&lt;=2),Synthèse!$B$41,IF(AND(ISBLANK(P386),Q386&gt;=7),Synthèse!$C$41,R386+S386))</f>
        <v>4.6511627906976744E-3</v>
      </c>
      <c r="U386" s="60">
        <f t="shared" ref="U386:U449" si="70">D386+T386</f>
        <v>14.994651162790698</v>
      </c>
      <c r="V386" s="60">
        <f t="shared" ref="V386:V449" si="71">COUNTIF(U:U,"&gt;="&amp;U386)</f>
        <v>276</v>
      </c>
      <c r="X386" s="26">
        <v>2027</v>
      </c>
      <c r="Y386" s="26" t="b">
        <f>IFERROR(VLOOKUP(A386,'Calculs FA (auto)'!A:O,15,0),FALSE)</f>
        <v>0</v>
      </c>
      <c r="Z386" s="26">
        <f>IFERROR(VLOOKUP(A386,'Evaluations (formulaire)'!A:M,9,0),0)</f>
        <v>0</v>
      </c>
      <c r="AA386" s="135" t="b">
        <v>1</v>
      </c>
      <c r="AB386" s="135" t="b">
        <v>0</v>
      </c>
      <c r="AC386" s="135" t="b">
        <f t="shared" ref="AC386:AC449" si="72">AND(AA386,F386)</f>
        <v>1</v>
      </c>
      <c r="AD386" s="135" t="b">
        <f t="shared" ref="AD386:AD449" si="73">AND(AB386,F386)</f>
        <v>0</v>
      </c>
      <c r="AE386" s="135" t="b">
        <f t="shared" ref="AE386:AE449" si="74">AND(NOT(AA386),NOT(AB386),F386)</f>
        <v>0</v>
      </c>
      <c r="AF386" s="135" t="b">
        <f>AND(AC386,$V386&lt;=Synthèse!$B$44)</f>
        <v>1</v>
      </c>
      <c r="AG386" s="135" t="b">
        <f>AND(AD386,$V386&lt;=Synthèse!$B$44)</f>
        <v>0</v>
      </c>
      <c r="AH386" s="135" t="b">
        <f>AND(AE386,$V386&lt;=Synthèse!$B$44)</f>
        <v>0</v>
      </c>
      <c r="AI386" s="137" t="b">
        <v>0</v>
      </c>
      <c r="AJ386" s="137" t="b">
        <v>1</v>
      </c>
      <c r="AK386" s="137" t="b">
        <f t="shared" ref="AK386:AK449" si="75">AND(AI386,F386)</f>
        <v>0</v>
      </c>
      <c r="AL386" s="137" t="b">
        <f t="shared" ref="AL386:AL449" si="76">AND(AJ386,F386)</f>
        <v>1</v>
      </c>
      <c r="AM386" s="137" t="b">
        <f>AND(AK386,$V386&lt;=Synthèse!$B$44)</f>
        <v>0</v>
      </c>
      <c r="AN386" s="137" t="b">
        <f>AND(AL386,$V386&lt;=Synthèse!$B$44)</f>
        <v>1</v>
      </c>
    </row>
    <row r="387" spans="1:40">
      <c r="A387" s="17">
        <v>284950</v>
      </c>
      <c r="B387" t="str">
        <f ca="1">VLOOKUP(A387,'Fichier FI (en entrée)'!B:AH,3,0)</f>
        <v>ULPFFNBWZS</v>
      </c>
      <c r="C387">
        <f t="shared" si="66"/>
        <v>693</v>
      </c>
      <c r="D387">
        <f t="shared" si="67"/>
        <v>12.25</v>
      </c>
      <c r="E387" s="14" t="str">
        <f>VLOOKUP(A387,'Fichier FI (en entrée)'!B:AH,2,0)</f>
        <v>EV</v>
      </c>
      <c r="F387" s="14" t="b">
        <f t="shared" si="68"/>
        <v>1</v>
      </c>
      <c r="G387" s="14" t="b">
        <f>IFERROR(VLOOKUP(A387,'Calculs FA (auto)'!A:F,6,0),FALSE)</f>
        <v>0</v>
      </c>
      <c r="H387" s="14" t="b">
        <f t="shared" si="69"/>
        <v>0</v>
      </c>
      <c r="I387" s="16">
        <f>IFERROR(VLOOKUP(A387,'Moyennes FI (en entrée)'!B:N,7,0),"")</f>
        <v>10.25</v>
      </c>
      <c r="J387" s="16">
        <f>IFERROR(VLOOKUP(VLOOKUP(A387,'Fichier FI (en entrée)'!B:AH,33,0),Modificateurs!A$2:B$5,2,0),0)</f>
        <v>0</v>
      </c>
      <c r="K387" s="16">
        <f>IFERROR(VLOOKUP(VLOOKUP(A387,'Redoub FI (en entrée)'!B:N,7,0),Modificateurs!A$8:B$11,2,0),0)</f>
        <v>0</v>
      </c>
      <c r="L387" s="16">
        <f>IFERROR(VLOOKUP(M387,Modificateurs!D$1:E$94,2,0),0)</f>
        <v>2</v>
      </c>
      <c r="M387" t="str">
        <f>VLOOKUP(A387,'Fichier FI (en entrée)'!B:AH,16,0)&amp;" "&amp;VLOOKUP(A387,'Fichier FI (en entrée)'!B:AH,20,0)&amp;" "&amp;VLOOKUP(A387,'Fichier FI (en entrée)'!B:AH,27,0)&amp;" "&amp;VLOOKUP(A387,'Fichier FI (en entrée)'!B:AH,29,0)</f>
        <v xml:space="preserve">STI2D Système informatique et numérique  </v>
      </c>
      <c r="N387" t="str">
        <f>VLOOKUP(A387,'Fichier FI (en entrée)'!B:AH,8,0)</f>
        <v>En Terminale</v>
      </c>
      <c r="O387" t="b">
        <f>AND(C387&gt;Synthèse!B$8,C387&lt;Synthèse!B$10,NOT(Y387))</f>
        <v>1</v>
      </c>
      <c r="Q387" s="60">
        <f>ROUNDUP(C387/(Synthèse!$B$4+Synthèse!$B$1)*8,0)</f>
        <v>4</v>
      </c>
      <c r="R387" s="60">
        <f>IFERROR(VLOOKUP(A387,'Evaluations (formulaire)'!A:P,6,0)+VLOOKUP(A387,'Evaluations (formulaire)'!A:P,7,0),0)</f>
        <v>0</v>
      </c>
      <c r="S387" s="60">
        <f>IFERROR(VLOOKUP(A387,'Evaluations (formulaire)'!A:P,8,0),0)</f>
        <v>0</v>
      </c>
      <c r="T387" s="60">
        <f>IF(AND(ISBLANK(P387),Q387&lt;=2),Synthèse!$B$41,IF(AND(ISBLANK(P387),Q387&gt;=7),Synthèse!$C$41,R387+S387))</f>
        <v>0</v>
      </c>
      <c r="U387" s="60">
        <f t="shared" si="70"/>
        <v>12.25</v>
      </c>
      <c r="V387" s="60">
        <f t="shared" si="71"/>
        <v>693</v>
      </c>
      <c r="X387" s="26">
        <v>798</v>
      </c>
      <c r="Y387" s="26" t="b">
        <f>IFERROR(VLOOKUP(A387,'Calculs FA (auto)'!A:O,15,0),FALSE)</f>
        <v>0</v>
      </c>
      <c r="Z387" s="26">
        <f>IFERROR(VLOOKUP(A387,'Evaluations (formulaire)'!A:M,9,0),0)</f>
        <v>0</v>
      </c>
      <c r="AA387" s="135" t="b">
        <v>1</v>
      </c>
      <c r="AB387" s="135" t="b">
        <v>0</v>
      </c>
      <c r="AC387" s="135" t="b">
        <f t="shared" si="72"/>
        <v>1</v>
      </c>
      <c r="AD387" s="135" t="b">
        <f t="shared" si="73"/>
        <v>0</v>
      </c>
      <c r="AE387" s="135" t="b">
        <f t="shared" si="74"/>
        <v>0</v>
      </c>
      <c r="AF387" s="135" t="b">
        <f>AND(AC387,$V387&lt;=Synthèse!$B$44)</f>
        <v>0</v>
      </c>
      <c r="AG387" s="135" t="b">
        <f>AND(AD387,$V387&lt;=Synthèse!$B$44)</f>
        <v>0</v>
      </c>
      <c r="AH387" s="135" t="b">
        <f>AND(AE387,$V387&lt;=Synthèse!$B$44)</f>
        <v>0</v>
      </c>
      <c r="AI387" s="137" t="b">
        <v>0</v>
      </c>
      <c r="AJ387" s="137" t="b">
        <v>1</v>
      </c>
      <c r="AK387" s="137" t="b">
        <f t="shared" si="75"/>
        <v>0</v>
      </c>
      <c r="AL387" s="137" t="b">
        <f t="shared" si="76"/>
        <v>1</v>
      </c>
      <c r="AM387" s="137" t="b">
        <f>AND(AK387,$V387&lt;=Synthèse!$B$44)</f>
        <v>0</v>
      </c>
      <c r="AN387" s="137" t="b">
        <f>AND(AL387,$V387&lt;=Synthèse!$B$44)</f>
        <v>0</v>
      </c>
    </row>
    <row r="388" spans="1:40">
      <c r="A388" s="17">
        <v>284970</v>
      </c>
      <c r="B388" t="str">
        <f ca="1">VLOOKUP(A388,'Fichier FI (en entrée)'!B:AH,3,0)</f>
        <v>HQMVAIQFHF</v>
      </c>
      <c r="C388">
        <f t="shared" si="66"/>
        <v>860</v>
      </c>
      <c r="D388">
        <f t="shared" si="67"/>
        <v>11.38</v>
      </c>
      <c r="E388" s="14" t="str">
        <f>VLOOKUP(A388,'Fichier FI (en entrée)'!B:AH,2,0)</f>
        <v>EV</v>
      </c>
      <c r="F388" s="14" t="b">
        <f t="shared" si="68"/>
        <v>1</v>
      </c>
      <c r="G388" s="14" t="b">
        <f>IFERROR(VLOOKUP(A388,'Calculs FA (auto)'!A:F,6,0),FALSE)</f>
        <v>0</v>
      </c>
      <c r="H388" s="14" t="b">
        <f t="shared" si="69"/>
        <v>0</v>
      </c>
      <c r="I388" s="16">
        <f>IFERROR(VLOOKUP(A388,'Moyennes FI (en entrée)'!B:N,7,0),"")</f>
        <v>9.3800000000000008</v>
      </c>
      <c r="J388" s="16">
        <f>IFERROR(VLOOKUP(VLOOKUP(A388,'Fichier FI (en entrée)'!B:AH,33,0),Modificateurs!A$2:B$5,2,0),0)</f>
        <v>1</v>
      </c>
      <c r="K388" s="16">
        <f>IFERROR(VLOOKUP(VLOOKUP(A388,'Redoub FI (en entrée)'!B:N,7,0),Modificateurs!A$8:B$11,2,0),0)</f>
        <v>0</v>
      </c>
      <c r="L388" s="16">
        <f>IFERROR(VLOOKUP(M388,Modificateurs!D$1:E$94,2,0),0)</f>
        <v>1</v>
      </c>
      <c r="M388" t="str">
        <f>VLOOKUP(A388,'Fichier FI (en entrée)'!B:AH,16,0)&amp;" "&amp;VLOOKUP(A388,'Fichier FI (en entrée)'!B:AH,20,0)&amp;" "&amp;VLOOKUP(A388,'Fichier FI (en entrée)'!B:AH,27,0)&amp;" "&amp;VLOOKUP(A388,'Fichier FI (en entrée)'!B:AH,29,0)</f>
        <v xml:space="preserve">S Pas de spécialité (S.I)  </v>
      </c>
      <c r="N388" t="str">
        <f>VLOOKUP(A388,'Fichier FI (en entrée)'!B:AH,8,0)</f>
        <v>En Terminale</v>
      </c>
      <c r="O388" t="b">
        <f>AND(C388&gt;Synthèse!B$8,C388&lt;Synthèse!B$10,NOT(Y388))</f>
        <v>1</v>
      </c>
      <c r="Q388" s="60">
        <f>ROUNDUP(C388/(Synthèse!$B$4+Synthèse!$B$1)*8,0)</f>
        <v>4</v>
      </c>
      <c r="R388" s="60">
        <f>IFERROR(VLOOKUP(A388,'Evaluations (formulaire)'!A:P,6,0)+VLOOKUP(A388,'Evaluations (formulaire)'!A:P,7,0),0)</f>
        <v>0</v>
      </c>
      <c r="S388" s="60">
        <f>IFERROR(VLOOKUP(A388,'Evaluations (formulaire)'!A:P,8,0),0)</f>
        <v>0</v>
      </c>
      <c r="T388" s="60">
        <f>IF(AND(ISBLANK(P388),Q388&lt;=2),Synthèse!$B$41,IF(AND(ISBLANK(P388),Q388&gt;=7),Synthèse!$C$41,R388+S388))</f>
        <v>0</v>
      </c>
      <c r="U388" s="60">
        <f t="shared" si="70"/>
        <v>11.38</v>
      </c>
      <c r="V388" s="60">
        <f t="shared" si="71"/>
        <v>860</v>
      </c>
      <c r="X388" s="26">
        <v>1345</v>
      </c>
      <c r="Y388" s="26" t="b">
        <f>IFERROR(VLOOKUP(A388,'Calculs FA (auto)'!A:O,15,0),FALSE)</f>
        <v>0</v>
      </c>
      <c r="Z388" s="26">
        <f>IFERROR(VLOOKUP(A388,'Evaluations (formulaire)'!A:M,9,0),0)</f>
        <v>0</v>
      </c>
      <c r="AA388" s="135" t="b">
        <v>1</v>
      </c>
      <c r="AB388" s="135" t="b">
        <v>0</v>
      </c>
      <c r="AC388" s="135" t="b">
        <f t="shared" si="72"/>
        <v>1</v>
      </c>
      <c r="AD388" s="135" t="b">
        <f t="shared" si="73"/>
        <v>0</v>
      </c>
      <c r="AE388" s="135" t="b">
        <f t="shared" si="74"/>
        <v>0</v>
      </c>
      <c r="AF388" s="135" t="b">
        <f>AND(AC388,$V388&lt;=Synthèse!$B$44)</f>
        <v>0</v>
      </c>
      <c r="AG388" s="135" t="b">
        <f>AND(AD388,$V388&lt;=Synthèse!$B$44)</f>
        <v>0</v>
      </c>
      <c r="AH388" s="135" t="b">
        <f>AND(AE388,$V388&lt;=Synthèse!$B$44)</f>
        <v>0</v>
      </c>
      <c r="AI388" s="137" t="b">
        <v>0</v>
      </c>
      <c r="AJ388" s="137" t="b">
        <v>1</v>
      </c>
      <c r="AK388" s="137" t="b">
        <f t="shared" si="75"/>
        <v>0</v>
      </c>
      <c r="AL388" s="137" t="b">
        <f t="shared" si="76"/>
        <v>1</v>
      </c>
      <c r="AM388" s="137" t="b">
        <f>AND(AK388,$V388&lt;=Synthèse!$B$44)</f>
        <v>0</v>
      </c>
      <c r="AN388" s="137" t="b">
        <f>AND(AL388,$V388&lt;=Synthèse!$B$44)</f>
        <v>0</v>
      </c>
    </row>
    <row r="389" spans="1:40">
      <c r="A389" s="17">
        <v>284978</v>
      </c>
      <c r="B389" t="str">
        <f ca="1">VLOOKUP(A389,'Fichier FI (en entrée)'!B:AH,3,0)</f>
        <v>SUQTQAMCAQ</v>
      </c>
      <c r="C389">
        <f t="shared" si="66"/>
        <v>1068</v>
      </c>
      <c r="D389">
        <f t="shared" si="67"/>
        <v>9.7100000000000009</v>
      </c>
      <c r="E389" s="14" t="str">
        <f>VLOOKUP(A389,'Fichier FI (en entrée)'!B:AH,2,0)</f>
        <v>EV</v>
      </c>
      <c r="F389" s="14" t="b">
        <f t="shared" si="68"/>
        <v>1</v>
      </c>
      <c r="G389" s="14" t="b">
        <f>IFERROR(VLOOKUP(A389,'Calculs FA (auto)'!A:F,6,0),FALSE)</f>
        <v>1</v>
      </c>
      <c r="H389" s="14" t="b">
        <f t="shared" si="69"/>
        <v>1</v>
      </c>
      <c r="I389" s="16">
        <f>IFERROR(VLOOKUP(A389,'Moyennes FI (en entrée)'!B:N,7,0),"")</f>
        <v>7.71</v>
      </c>
      <c r="J389" s="16">
        <f>IFERROR(VLOOKUP(VLOOKUP(A389,'Fichier FI (en entrée)'!B:AH,33,0),Modificateurs!A$2:B$5,2,0),0)</f>
        <v>0</v>
      </c>
      <c r="K389" s="16">
        <f>IFERROR(VLOOKUP(VLOOKUP(A389,'Redoub FI (en entrée)'!B:N,7,0),Modificateurs!A$8:B$11,2,0),0)</f>
        <v>0</v>
      </c>
      <c r="L389" s="16">
        <f>IFERROR(VLOOKUP(M389,Modificateurs!D$1:E$94,2,0),0)</f>
        <v>2</v>
      </c>
      <c r="M389" t="str">
        <f>VLOOKUP(A389,'Fichier FI (en entrée)'!B:AH,16,0)&amp;" "&amp;VLOOKUP(A389,'Fichier FI (en entrée)'!B:AH,20,0)&amp;" "&amp;VLOOKUP(A389,'Fichier FI (en entrée)'!B:AH,27,0)&amp;" "&amp;VLOOKUP(A389,'Fichier FI (en entrée)'!B:AH,29,0)</f>
        <v xml:space="preserve">S Mathématiques  </v>
      </c>
      <c r="N389" t="str">
        <f>VLOOKUP(A389,'Fichier FI (en entrée)'!B:AH,8,0)</f>
        <v>En Terminale</v>
      </c>
      <c r="O389" t="b">
        <f>AND(C389&gt;Synthèse!B$8,C389&lt;Synthèse!B$10,NOT(Y389))</f>
        <v>0</v>
      </c>
      <c r="Q389" s="60">
        <f>ROUNDUP(C389/(Synthèse!$B$4+Synthèse!$B$1)*8,0)</f>
        <v>5</v>
      </c>
      <c r="R389" s="60">
        <f>IFERROR(VLOOKUP(A389,'Evaluations (formulaire)'!A:P,6,0)+VLOOKUP(A389,'Evaluations (formulaire)'!A:P,7,0),0)</f>
        <v>-3</v>
      </c>
      <c r="S389" s="60">
        <f>IFERROR(VLOOKUP(A389,'Evaluations (formulaire)'!A:P,8,0),0)</f>
        <v>0</v>
      </c>
      <c r="T389" s="60">
        <f>IF(AND(ISBLANK(P389),Q389&lt;=2),Synthèse!$B$41,IF(AND(ISBLANK(P389),Q389&gt;=7),Synthèse!$C$41,R389+S389))</f>
        <v>-3</v>
      </c>
      <c r="U389" s="60">
        <f t="shared" si="70"/>
        <v>6.7100000000000009</v>
      </c>
      <c r="V389" s="60">
        <f t="shared" si="71"/>
        <v>1253</v>
      </c>
      <c r="X389" s="26">
        <v>997</v>
      </c>
      <c r="Y389" s="26" t="b">
        <f>IFERROR(VLOOKUP(A389,'Calculs FA (auto)'!A:O,15,0),FALSE)</f>
        <v>1</v>
      </c>
      <c r="Z389" s="26">
        <f>IFERROR(VLOOKUP(A389,'Evaluations (formulaire)'!A:M,9,0),0)</f>
        <v>0</v>
      </c>
      <c r="AA389" s="135" t="b">
        <v>1</v>
      </c>
      <c r="AB389" s="135" t="b">
        <v>0</v>
      </c>
      <c r="AC389" s="135" t="b">
        <f t="shared" si="72"/>
        <v>1</v>
      </c>
      <c r="AD389" s="135" t="b">
        <f t="shared" si="73"/>
        <v>0</v>
      </c>
      <c r="AE389" s="135" t="b">
        <f t="shared" si="74"/>
        <v>0</v>
      </c>
      <c r="AF389" s="135" t="b">
        <f>AND(AC389,$V389&lt;=Synthèse!$B$44)</f>
        <v>0</v>
      </c>
      <c r="AG389" s="135" t="b">
        <f>AND(AD389,$V389&lt;=Synthèse!$B$44)</f>
        <v>0</v>
      </c>
      <c r="AH389" s="135" t="b">
        <f>AND(AE389,$V389&lt;=Synthèse!$B$44)</f>
        <v>0</v>
      </c>
      <c r="AI389" s="137" t="b">
        <v>0</v>
      </c>
      <c r="AJ389" s="137" t="b">
        <v>1</v>
      </c>
      <c r="AK389" s="137" t="b">
        <f t="shared" si="75"/>
        <v>0</v>
      </c>
      <c r="AL389" s="137" t="b">
        <f t="shared" si="76"/>
        <v>1</v>
      </c>
      <c r="AM389" s="137" t="b">
        <f>AND(AK389,$V389&lt;=Synthèse!$B$44)</f>
        <v>0</v>
      </c>
      <c r="AN389" s="137" t="b">
        <f>AND(AL389,$V389&lt;=Synthèse!$B$44)</f>
        <v>0</v>
      </c>
    </row>
    <row r="390" spans="1:40">
      <c r="A390" s="17">
        <v>284984</v>
      </c>
      <c r="B390" t="str">
        <f ca="1">VLOOKUP(A390,'Fichier FI (en entrée)'!B:AH,3,0)</f>
        <v>BXZBNTJUIG</v>
      </c>
      <c r="C390">
        <f t="shared" si="66"/>
        <v>998</v>
      </c>
      <c r="D390">
        <f t="shared" si="67"/>
        <v>10.35</v>
      </c>
      <c r="E390" s="14" t="str">
        <f>VLOOKUP(A390,'Fichier FI (en entrée)'!B:AH,2,0)</f>
        <v>EV</v>
      </c>
      <c r="F390" s="14" t="b">
        <f t="shared" si="68"/>
        <v>1</v>
      </c>
      <c r="G390" s="14" t="b">
        <f>IFERROR(VLOOKUP(A390,'Calculs FA (auto)'!A:F,6,0),FALSE)</f>
        <v>1</v>
      </c>
      <c r="H390" s="14" t="b">
        <f t="shared" si="69"/>
        <v>1</v>
      </c>
      <c r="I390" s="16">
        <f>IFERROR(VLOOKUP(A390,'Moyennes FI (en entrée)'!B:N,7,0),"")</f>
        <v>8.35</v>
      </c>
      <c r="J390" s="16">
        <f>IFERROR(VLOOKUP(VLOOKUP(A390,'Fichier FI (en entrée)'!B:AH,33,0),Modificateurs!A$2:B$5,2,0),0)</f>
        <v>1</v>
      </c>
      <c r="K390" s="16">
        <f>IFERROR(VLOOKUP(VLOOKUP(A390,'Redoub FI (en entrée)'!B:N,7,0),Modificateurs!A$8:B$11,2,0),0)</f>
        <v>0</v>
      </c>
      <c r="L390" s="16">
        <f>IFERROR(VLOOKUP(M390,Modificateurs!D$1:E$94,2,0),0)</f>
        <v>1</v>
      </c>
      <c r="M390" t="str">
        <f>VLOOKUP(A390,'Fichier FI (en entrée)'!B:AH,16,0)&amp;" "&amp;VLOOKUP(A390,'Fichier FI (en entrée)'!B:AH,20,0)&amp;" "&amp;VLOOKUP(A390,'Fichier FI (en entrée)'!B:AH,27,0)&amp;" "&amp;VLOOKUP(A390,'Fichier FI (en entrée)'!B:AH,29,0)</f>
        <v xml:space="preserve">S Pas de spécialité (S.I)  </v>
      </c>
      <c r="N390" t="str">
        <f>VLOOKUP(A390,'Fichier FI (en entrée)'!B:AH,8,0)</f>
        <v>En Terminale</v>
      </c>
      <c r="O390" t="b">
        <f>AND(C390&gt;Synthèse!B$8,C390&lt;Synthèse!B$10,NOT(Y390))</f>
        <v>0</v>
      </c>
      <c r="P390" t="s">
        <v>2263</v>
      </c>
      <c r="Q390" s="60">
        <f>ROUNDUP(C390/(Synthèse!$B$4+Synthèse!$B$1)*8,0)</f>
        <v>5</v>
      </c>
      <c r="R390" s="60">
        <f>IFERROR(VLOOKUP(A390,'Evaluations (formulaire)'!A:P,6,0)+VLOOKUP(A390,'Evaluations (formulaire)'!A:P,7,0),0)</f>
        <v>0</v>
      </c>
      <c r="S390" s="60">
        <f>IFERROR(VLOOKUP(A390,'Evaluations (formulaire)'!A:P,8,0),0)</f>
        <v>0</v>
      </c>
      <c r="T390" s="60">
        <f>IF(AND(ISBLANK(P390),Q390&lt;=2),Synthèse!$B$41,IF(AND(ISBLANK(P390),Q390&gt;=7),Synthèse!$C$41,R390+S390))</f>
        <v>0</v>
      </c>
      <c r="U390" s="60">
        <f t="shared" si="70"/>
        <v>10.35</v>
      </c>
      <c r="V390" s="60">
        <f t="shared" si="71"/>
        <v>998</v>
      </c>
      <c r="X390" s="26">
        <v>150</v>
      </c>
      <c r="Y390" s="26" t="b">
        <f>IFERROR(VLOOKUP(A390,'Calculs FA (auto)'!A:O,15,0),FALSE)</f>
        <v>1</v>
      </c>
      <c r="Z390" s="26">
        <f>IFERROR(VLOOKUP(A390,'Evaluations (formulaire)'!A:M,9,0),0)</f>
        <v>0</v>
      </c>
      <c r="AA390" s="135" t="b">
        <v>0</v>
      </c>
      <c r="AB390" s="135" t="b">
        <v>1</v>
      </c>
      <c r="AC390" s="135" t="b">
        <f t="shared" si="72"/>
        <v>0</v>
      </c>
      <c r="AD390" s="135" t="b">
        <f t="shared" si="73"/>
        <v>1</v>
      </c>
      <c r="AE390" s="135" t="b">
        <f t="shared" si="74"/>
        <v>0</v>
      </c>
      <c r="AF390" s="135" t="b">
        <f>AND(AC390,$V390&lt;=Synthèse!$B$44)</f>
        <v>0</v>
      </c>
      <c r="AG390" s="135" t="b">
        <f>AND(AD390,$V390&lt;=Synthèse!$B$44)</f>
        <v>0</v>
      </c>
      <c r="AH390" s="135" t="b">
        <f>AND(AE390,$V390&lt;=Synthèse!$B$44)</f>
        <v>0</v>
      </c>
      <c r="AI390" s="137" t="b">
        <v>1</v>
      </c>
      <c r="AJ390" s="137" t="b">
        <v>0</v>
      </c>
      <c r="AK390" s="137" t="b">
        <f t="shared" si="75"/>
        <v>1</v>
      </c>
      <c r="AL390" s="137" t="b">
        <f t="shared" si="76"/>
        <v>0</v>
      </c>
      <c r="AM390" s="137" t="b">
        <f>AND(AK390,$V390&lt;=Synthèse!$B$44)</f>
        <v>0</v>
      </c>
      <c r="AN390" s="137" t="b">
        <f>AND(AL390,$V390&lt;=Synthèse!$B$44)</f>
        <v>0</v>
      </c>
    </row>
    <row r="391" spans="1:40">
      <c r="A391" s="17">
        <v>284994</v>
      </c>
      <c r="B391" t="str">
        <f ca="1">VLOOKUP(A391,'Fichier FI (en entrée)'!B:AH,3,0)</f>
        <v>VXRTIKZOUV</v>
      </c>
      <c r="C391">
        <f t="shared" si="66"/>
        <v>523</v>
      </c>
      <c r="D391">
        <f t="shared" si="67"/>
        <v>13.28</v>
      </c>
      <c r="E391" s="14" t="str">
        <f>VLOOKUP(A391,'Fichier FI (en entrée)'!B:AH,2,0)</f>
        <v>EV</v>
      </c>
      <c r="F391" s="14" t="b">
        <f t="shared" si="68"/>
        <v>1</v>
      </c>
      <c r="G391" s="14" t="b">
        <f>IFERROR(VLOOKUP(A391,'Calculs FA (auto)'!A:F,6,0),FALSE)</f>
        <v>0</v>
      </c>
      <c r="H391" s="14" t="b">
        <f t="shared" si="69"/>
        <v>0</v>
      </c>
      <c r="I391" s="16">
        <f>IFERROR(VLOOKUP(A391,'Moyennes FI (en entrée)'!B:N,7,0),"")</f>
        <v>10.28</v>
      </c>
      <c r="J391" s="16">
        <f>IFERROR(VLOOKUP(VLOOKUP(A391,'Fichier FI (en entrée)'!B:AH,33,0),Modificateurs!A$2:B$5,2,0),0)</f>
        <v>1</v>
      </c>
      <c r="K391" s="16">
        <f>IFERROR(VLOOKUP(VLOOKUP(A391,'Redoub FI (en entrée)'!B:N,7,0),Modificateurs!A$8:B$11,2,0),0)</f>
        <v>0</v>
      </c>
      <c r="L391" s="16">
        <f>IFERROR(VLOOKUP(M391,Modificateurs!D$1:E$94,2,0),0)</f>
        <v>2</v>
      </c>
      <c r="M391" t="str">
        <f>VLOOKUP(A391,'Fichier FI (en entrée)'!B:AH,16,0)&amp;" "&amp;VLOOKUP(A391,'Fichier FI (en entrée)'!B:AH,20,0)&amp;" "&amp;VLOOKUP(A391,'Fichier FI (en entrée)'!B:AH,27,0)&amp;" "&amp;VLOOKUP(A391,'Fichier FI (en entrée)'!B:AH,29,0)</f>
        <v xml:space="preserve">STI2D Système informatique et numérique  </v>
      </c>
      <c r="N391" t="str">
        <f>VLOOKUP(A391,'Fichier FI (en entrée)'!B:AH,8,0)</f>
        <v>En Terminale</v>
      </c>
      <c r="O391" t="b">
        <f>AND(C391&gt;Synthèse!B$8,C391&lt;Synthèse!B$10,NOT(Y391))</f>
        <v>1</v>
      </c>
      <c r="Q391" s="60">
        <f>ROUNDUP(C391/(Synthèse!$B$4+Synthèse!$B$1)*8,0)</f>
        <v>3</v>
      </c>
      <c r="R391" s="60">
        <f>IFERROR(VLOOKUP(A391,'Evaluations (formulaire)'!A:P,6,0)+VLOOKUP(A391,'Evaluations (formulaire)'!A:P,7,0),0)</f>
        <v>0</v>
      </c>
      <c r="S391" s="60">
        <f>IFERROR(VLOOKUP(A391,'Evaluations (formulaire)'!A:P,8,0),0)</f>
        <v>0</v>
      </c>
      <c r="T391" s="60">
        <f>IF(AND(ISBLANK(P391),Q391&lt;=2),Synthèse!$B$41,IF(AND(ISBLANK(P391),Q391&gt;=7),Synthèse!$C$41,R391+S391))</f>
        <v>0</v>
      </c>
      <c r="U391" s="60">
        <f t="shared" si="70"/>
        <v>13.28</v>
      </c>
      <c r="V391" s="60">
        <f t="shared" si="71"/>
        <v>524</v>
      </c>
      <c r="X391" s="26">
        <v>516</v>
      </c>
      <c r="Y391" s="26" t="b">
        <f>IFERROR(VLOOKUP(A391,'Calculs FA (auto)'!A:O,15,0),FALSE)</f>
        <v>0</v>
      </c>
      <c r="Z391" s="26">
        <f>IFERROR(VLOOKUP(A391,'Evaluations (formulaire)'!A:M,9,0),0)</f>
        <v>0</v>
      </c>
      <c r="AA391" s="135" t="b">
        <v>1</v>
      </c>
      <c r="AB391" s="135" t="b">
        <v>0</v>
      </c>
      <c r="AC391" s="135" t="b">
        <f t="shared" si="72"/>
        <v>1</v>
      </c>
      <c r="AD391" s="135" t="b">
        <f t="shared" si="73"/>
        <v>0</v>
      </c>
      <c r="AE391" s="135" t="b">
        <f t="shared" si="74"/>
        <v>0</v>
      </c>
      <c r="AF391" s="135" t="b">
        <f>AND(AC391,$V391&lt;=Synthèse!$B$44)</f>
        <v>1</v>
      </c>
      <c r="AG391" s="135" t="b">
        <f>AND(AD391,$V391&lt;=Synthèse!$B$44)</f>
        <v>0</v>
      </c>
      <c r="AH391" s="135" t="b">
        <f>AND(AE391,$V391&lt;=Synthèse!$B$44)</f>
        <v>0</v>
      </c>
      <c r="AI391" s="137" t="b">
        <v>0</v>
      </c>
      <c r="AJ391" s="137" t="b">
        <v>1</v>
      </c>
      <c r="AK391" s="137" t="b">
        <f t="shared" si="75"/>
        <v>0</v>
      </c>
      <c r="AL391" s="137" t="b">
        <f t="shared" si="76"/>
        <v>1</v>
      </c>
      <c r="AM391" s="137" t="b">
        <f>AND(AK391,$V391&lt;=Synthèse!$B$44)</f>
        <v>0</v>
      </c>
      <c r="AN391" s="137" t="b">
        <f>AND(AL391,$V391&lt;=Synthèse!$B$44)</f>
        <v>1</v>
      </c>
    </row>
    <row r="392" spans="1:40">
      <c r="A392" s="17">
        <v>285006</v>
      </c>
      <c r="B392" t="str">
        <f ca="1">VLOOKUP(A392,'Fichier FI (en entrée)'!B:AH,3,0)</f>
        <v>OOTDOXHLCX</v>
      </c>
      <c r="C392">
        <f t="shared" si="66"/>
        <v>703</v>
      </c>
      <c r="D392">
        <f t="shared" si="67"/>
        <v>12.18</v>
      </c>
      <c r="E392" s="14" t="str">
        <f>VLOOKUP(A392,'Fichier FI (en entrée)'!B:AH,2,0)</f>
        <v>EV</v>
      </c>
      <c r="F392" s="14" t="b">
        <f t="shared" si="68"/>
        <v>1</v>
      </c>
      <c r="G392" s="14" t="b">
        <f>IFERROR(VLOOKUP(A392,'Calculs FA (auto)'!A:F,6,0),FALSE)</f>
        <v>0</v>
      </c>
      <c r="H392" s="14" t="b">
        <f t="shared" si="69"/>
        <v>0</v>
      </c>
      <c r="I392" s="16">
        <f>IFERROR(VLOOKUP(A392,'Moyennes FI (en entrée)'!B:N,7,0),"")</f>
        <v>9.18</v>
      </c>
      <c r="J392" s="16">
        <f>IFERROR(VLOOKUP(VLOOKUP(A392,'Fichier FI (en entrée)'!B:AH,33,0),Modificateurs!A$2:B$5,2,0),0)</f>
        <v>1</v>
      </c>
      <c r="K392" s="16">
        <f>IFERROR(VLOOKUP(VLOOKUP(A392,'Redoub FI (en entrée)'!B:N,7,0),Modificateurs!A$8:B$11,2,0),0)</f>
        <v>0</v>
      </c>
      <c r="L392" s="16">
        <f>IFERROR(VLOOKUP(M392,Modificateurs!D$1:E$94,2,0),0)</f>
        <v>2</v>
      </c>
      <c r="M392" t="str">
        <f>VLOOKUP(A392,'Fichier FI (en entrée)'!B:AH,16,0)&amp;" "&amp;VLOOKUP(A392,'Fichier FI (en entrée)'!B:AH,20,0)&amp;" "&amp;VLOOKUP(A392,'Fichier FI (en entrée)'!B:AH,27,0)&amp;" "&amp;VLOOKUP(A392,'Fichier FI (en entrée)'!B:AH,29,0)</f>
        <v xml:space="preserve">S Mathématiques  </v>
      </c>
      <c r="N392" t="str">
        <f>VLOOKUP(A392,'Fichier FI (en entrée)'!B:AH,8,0)</f>
        <v>En Terminale</v>
      </c>
      <c r="O392" t="b">
        <f>AND(C392&gt;Synthèse!B$8,C392&lt;Synthèse!B$10,NOT(Y392))</f>
        <v>1</v>
      </c>
      <c r="Q392" s="60">
        <f>ROUNDUP(C392/(Synthèse!$B$4+Synthèse!$B$1)*8,0)</f>
        <v>4</v>
      </c>
      <c r="R392" s="60">
        <f>IFERROR(VLOOKUP(A392,'Evaluations (formulaire)'!A:P,6,0)+VLOOKUP(A392,'Evaluations (formulaire)'!A:P,7,0),0)</f>
        <v>0</v>
      </c>
      <c r="S392" s="60">
        <f>IFERROR(VLOOKUP(A392,'Evaluations (formulaire)'!A:P,8,0),0)</f>
        <v>0</v>
      </c>
      <c r="T392" s="60">
        <f>IF(AND(ISBLANK(P392),Q392&lt;=2),Synthèse!$B$41,IF(AND(ISBLANK(P392),Q392&gt;=7),Synthèse!$C$41,R392+S392))</f>
        <v>0</v>
      </c>
      <c r="U392" s="60">
        <f t="shared" si="70"/>
        <v>12.18</v>
      </c>
      <c r="V392" s="60">
        <f t="shared" si="71"/>
        <v>703</v>
      </c>
      <c r="X392" s="26">
        <v>460</v>
      </c>
      <c r="Y392" s="26" t="b">
        <f>IFERROR(VLOOKUP(A392,'Calculs FA (auto)'!A:O,15,0),FALSE)</f>
        <v>0</v>
      </c>
      <c r="Z392" s="26">
        <f>IFERROR(VLOOKUP(A392,'Evaluations (formulaire)'!A:M,9,0),0)</f>
        <v>0</v>
      </c>
      <c r="AA392" s="135" t="b">
        <v>1</v>
      </c>
      <c r="AB392" s="135" t="b">
        <v>0</v>
      </c>
      <c r="AC392" s="135" t="b">
        <f t="shared" si="72"/>
        <v>1</v>
      </c>
      <c r="AD392" s="135" t="b">
        <f t="shared" si="73"/>
        <v>0</v>
      </c>
      <c r="AE392" s="135" t="b">
        <f t="shared" si="74"/>
        <v>0</v>
      </c>
      <c r="AF392" s="135" t="b">
        <f>AND(AC392,$V392&lt;=Synthèse!$B$44)</f>
        <v>0</v>
      </c>
      <c r="AG392" s="135" t="b">
        <f>AND(AD392,$V392&lt;=Synthèse!$B$44)</f>
        <v>0</v>
      </c>
      <c r="AH392" s="135" t="b">
        <f>AND(AE392,$V392&lt;=Synthèse!$B$44)</f>
        <v>0</v>
      </c>
      <c r="AI392" s="137" t="b">
        <v>0</v>
      </c>
      <c r="AJ392" s="137" t="b">
        <v>1</v>
      </c>
      <c r="AK392" s="137" t="b">
        <f t="shared" si="75"/>
        <v>0</v>
      </c>
      <c r="AL392" s="137" t="b">
        <f t="shared" si="76"/>
        <v>1</v>
      </c>
      <c r="AM392" s="137" t="b">
        <f>AND(AK392,$V392&lt;=Synthèse!$B$44)</f>
        <v>0</v>
      </c>
      <c r="AN392" s="137" t="b">
        <f>AND(AL392,$V392&lt;=Synthèse!$B$44)</f>
        <v>0</v>
      </c>
    </row>
    <row r="393" spans="1:40">
      <c r="A393" s="17">
        <v>285013</v>
      </c>
      <c r="B393" t="str">
        <f ca="1">VLOOKUP(A393,'Fichier FI (en entrée)'!B:AH,3,0)</f>
        <v>NFPMTHCRIE</v>
      </c>
      <c r="C393">
        <f t="shared" si="66"/>
        <v>1664</v>
      </c>
      <c r="D393">
        <f t="shared" si="67"/>
        <v>-5.23</v>
      </c>
      <c r="E393" s="14" t="str">
        <f>VLOOKUP(A393,'Fichier FI (en entrée)'!B:AH,2,0)</f>
        <v>EV</v>
      </c>
      <c r="F393" s="14" t="b">
        <f t="shared" si="68"/>
        <v>1</v>
      </c>
      <c r="G393" s="14" t="b">
        <f>IFERROR(VLOOKUP(A393,'Calculs FA (auto)'!A:F,6,0),FALSE)</f>
        <v>0</v>
      </c>
      <c r="H393" s="14" t="b">
        <f t="shared" si="69"/>
        <v>0</v>
      </c>
      <c r="I393" s="16">
        <f>IFERROR(VLOOKUP(A393,'Moyennes FI (en entrée)'!B:N,7,0),"")</f>
        <v>6.77</v>
      </c>
      <c r="J393" s="16">
        <f>IFERROR(VLOOKUP(VLOOKUP(A393,'Fichier FI (en entrée)'!B:AH,33,0),Modificateurs!A$2:B$5,2,0),0)</f>
        <v>0</v>
      </c>
      <c r="K393" s="16">
        <f>IFERROR(VLOOKUP(VLOOKUP(A393,'Redoub FI (en entrée)'!B:N,7,0),Modificateurs!A$8:B$11,2,0),0)</f>
        <v>0</v>
      </c>
      <c r="L393" s="16">
        <f>IFERROR(VLOOKUP(M393,Modificateurs!D$1:E$94,2,0),0)</f>
        <v>-12</v>
      </c>
      <c r="M393" t="str">
        <f>VLOOKUP(A393,'Fichier FI (en entrée)'!B:AH,16,0)&amp;" "&amp;VLOOKUP(A393,'Fichier FI (en entrée)'!B:AH,20,0)&amp;" "&amp;VLOOKUP(A393,'Fichier FI (en entrée)'!B:AH,27,0)&amp;" "&amp;VLOOKUP(A393,'Fichier FI (en entrée)'!B:AH,29,0)</f>
        <v xml:space="preserve">STMG Ressources Humaines et Communication  </v>
      </c>
      <c r="N393" t="str">
        <f>VLOOKUP(A393,'Fichier FI (en entrée)'!B:AH,8,0)</f>
        <v>En Terminale</v>
      </c>
      <c r="O393" t="b">
        <f>AND(C393&gt;Synthèse!B$8,C393&lt;Synthèse!B$10,NOT(Y393))</f>
        <v>0</v>
      </c>
      <c r="Q393" s="60">
        <f>ROUNDUP(C393/(Synthèse!$B$4+Synthèse!$B$1)*8,0)</f>
        <v>8</v>
      </c>
      <c r="R393" s="60">
        <f>IFERROR(VLOOKUP(A393,'Evaluations (formulaire)'!A:P,6,0)+VLOOKUP(A393,'Evaluations (formulaire)'!A:P,7,0),0)</f>
        <v>0</v>
      </c>
      <c r="S393" s="60">
        <f>IFERROR(VLOOKUP(A393,'Evaluations (formulaire)'!A:P,8,0),0)</f>
        <v>0</v>
      </c>
      <c r="T393" s="60">
        <f>IF(AND(ISBLANK(P393),Q393&lt;=2),Synthèse!$B$41,IF(AND(ISBLANK(P393),Q393&gt;=7),Synthèse!$C$41,R393+S393))</f>
        <v>4.6296296296296294E-3</v>
      </c>
      <c r="U393" s="60">
        <f t="shared" si="70"/>
        <v>-5.2253703703703707</v>
      </c>
      <c r="V393" s="60">
        <f t="shared" si="71"/>
        <v>1664</v>
      </c>
      <c r="X393" s="26">
        <v>637</v>
      </c>
      <c r="Y393" s="26" t="b">
        <f>IFERROR(VLOOKUP(A393,'Calculs FA (auto)'!A:O,15,0),FALSE)</f>
        <v>0</v>
      </c>
      <c r="Z393" s="26">
        <f>IFERROR(VLOOKUP(A393,'Evaluations (formulaire)'!A:M,9,0),0)</f>
        <v>0</v>
      </c>
      <c r="AA393" s="135" t="b">
        <v>1</v>
      </c>
      <c r="AB393" s="135" t="b">
        <v>0</v>
      </c>
      <c r="AC393" s="135" t="b">
        <f t="shared" si="72"/>
        <v>1</v>
      </c>
      <c r="AD393" s="135" t="b">
        <f t="shared" si="73"/>
        <v>0</v>
      </c>
      <c r="AE393" s="135" t="b">
        <f t="shared" si="74"/>
        <v>0</v>
      </c>
      <c r="AF393" s="135" t="b">
        <f>AND(AC393,$V393&lt;=Synthèse!$B$44)</f>
        <v>0</v>
      </c>
      <c r="AG393" s="135" t="b">
        <f>AND(AD393,$V393&lt;=Synthèse!$B$44)</f>
        <v>0</v>
      </c>
      <c r="AH393" s="135" t="b">
        <f>AND(AE393,$V393&lt;=Synthèse!$B$44)</f>
        <v>0</v>
      </c>
      <c r="AI393" s="137" t="b">
        <v>0</v>
      </c>
      <c r="AJ393" s="137" t="b">
        <v>1</v>
      </c>
      <c r="AK393" s="137" t="b">
        <f t="shared" si="75"/>
        <v>0</v>
      </c>
      <c r="AL393" s="137" t="b">
        <f t="shared" si="76"/>
        <v>1</v>
      </c>
      <c r="AM393" s="137" t="b">
        <f>AND(AK393,$V393&lt;=Synthèse!$B$44)</f>
        <v>0</v>
      </c>
      <c r="AN393" s="137" t="b">
        <f>AND(AL393,$V393&lt;=Synthèse!$B$44)</f>
        <v>0</v>
      </c>
    </row>
    <row r="394" spans="1:40">
      <c r="A394" s="17">
        <v>285018</v>
      </c>
      <c r="B394" t="str">
        <f ca="1">VLOOKUP(A394,'Fichier FI (en entrée)'!B:AH,3,0)</f>
        <v>BUHXJVINJP</v>
      </c>
      <c r="C394">
        <f t="shared" si="66"/>
        <v>38</v>
      </c>
      <c r="D394">
        <f t="shared" si="67"/>
        <v>18.490000000000002</v>
      </c>
      <c r="E394" s="14" t="str">
        <f>VLOOKUP(A394,'Fichier FI (en entrée)'!B:AH,2,0)</f>
        <v>EV</v>
      </c>
      <c r="F394" s="14" t="b">
        <f t="shared" si="68"/>
        <v>1</v>
      </c>
      <c r="G394" s="14" t="b">
        <f>IFERROR(VLOOKUP(A394,'Calculs FA (auto)'!A:F,6,0),FALSE)</f>
        <v>0</v>
      </c>
      <c r="H394" s="14" t="b">
        <f t="shared" si="69"/>
        <v>0</v>
      </c>
      <c r="I394" s="16">
        <f>IFERROR(VLOOKUP(A394,'Moyennes FI (en entrée)'!B:N,7,0),"")</f>
        <v>13.49</v>
      </c>
      <c r="J394" s="16">
        <f>IFERROR(VLOOKUP(VLOOKUP(A394,'Fichier FI (en entrée)'!B:AH,33,0),Modificateurs!A$2:B$5,2,0),0)</f>
        <v>3</v>
      </c>
      <c r="K394" s="16">
        <f>IFERROR(VLOOKUP(VLOOKUP(A394,'Redoub FI (en entrée)'!B:N,7,0),Modificateurs!A$8:B$11,2,0),0)</f>
        <v>0</v>
      </c>
      <c r="L394" s="16">
        <f>IFERROR(VLOOKUP(M394,Modificateurs!D$1:E$94,2,0),0)</f>
        <v>2</v>
      </c>
      <c r="M394" t="str">
        <f>VLOOKUP(A394,'Fichier FI (en entrée)'!B:AH,16,0)&amp;" "&amp;VLOOKUP(A394,'Fichier FI (en entrée)'!B:AH,20,0)&amp;" "&amp;VLOOKUP(A394,'Fichier FI (en entrée)'!B:AH,27,0)&amp;" "&amp;VLOOKUP(A394,'Fichier FI (en entrée)'!B:AH,29,0)</f>
        <v xml:space="preserve">STI2D Système informatique et numérique  </v>
      </c>
      <c r="N394" t="str">
        <f>VLOOKUP(A394,'Fichier FI (en entrée)'!B:AH,8,0)</f>
        <v>En Terminale</v>
      </c>
      <c r="O394" t="b">
        <f>AND(C394&gt;Synthèse!B$8,C394&lt;Synthèse!B$10,NOT(Y394))</f>
        <v>0</v>
      </c>
      <c r="Q394" s="60">
        <f>ROUNDUP(C394/(Synthèse!$B$4+Synthèse!$B$1)*8,0)</f>
        <v>1</v>
      </c>
      <c r="R394" s="60">
        <f>IFERROR(VLOOKUP(A394,'Evaluations (formulaire)'!A:P,6,0)+VLOOKUP(A394,'Evaluations (formulaire)'!A:P,7,0),0)</f>
        <v>0</v>
      </c>
      <c r="S394" s="60">
        <f>IFERROR(VLOOKUP(A394,'Evaluations (formulaire)'!A:P,8,0),0)</f>
        <v>0</v>
      </c>
      <c r="T394" s="60">
        <f>IF(AND(ISBLANK(P394),Q394&lt;=2),Synthèse!$B$41,IF(AND(ISBLANK(P394),Q394&gt;=7),Synthèse!$C$41,R394+S394))</f>
        <v>4.6511627906976744E-3</v>
      </c>
      <c r="U394" s="60">
        <f t="shared" si="70"/>
        <v>18.494651162790699</v>
      </c>
      <c r="V394" s="60">
        <f t="shared" si="71"/>
        <v>37</v>
      </c>
      <c r="X394" s="26">
        <v>1003</v>
      </c>
      <c r="Y394" s="26" t="b">
        <f>IFERROR(VLOOKUP(A394,'Calculs FA (auto)'!A:O,15,0),FALSE)</f>
        <v>0</v>
      </c>
      <c r="Z394" s="26">
        <f>IFERROR(VLOOKUP(A394,'Evaluations (formulaire)'!A:M,9,0),0)</f>
        <v>0</v>
      </c>
      <c r="AA394" s="135" t="b">
        <v>1</v>
      </c>
      <c r="AB394" s="135" t="b">
        <v>0</v>
      </c>
      <c r="AC394" s="135" t="b">
        <f t="shared" si="72"/>
        <v>1</v>
      </c>
      <c r="AD394" s="135" t="b">
        <f t="shared" si="73"/>
        <v>0</v>
      </c>
      <c r="AE394" s="135" t="b">
        <f t="shared" si="74"/>
        <v>0</v>
      </c>
      <c r="AF394" s="135" t="b">
        <f>AND(AC394,$V394&lt;=Synthèse!$B$44)</f>
        <v>1</v>
      </c>
      <c r="AG394" s="135" t="b">
        <f>AND(AD394,$V394&lt;=Synthèse!$B$44)</f>
        <v>0</v>
      </c>
      <c r="AH394" s="135" t="b">
        <f>AND(AE394,$V394&lt;=Synthèse!$B$44)</f>
        <v>0</v>
      </c>
      <c r="AI394" s="137" t="b">
        <v>0</v>
      </c>
      <c r="AJ394" s="137" t="b">
        <v>1</v>
      </c>
      <c r="AK394" s="137" t="b">
        <f t="shared" si="75"/>
        <v>0</v>
      </c>
      <c r="AL394" s="137" t="b">
        <f t="shared" si="76"/>
        <v>1</v>
      </c>
      <c r="AM394" s="137" t="b">
        <f>AND(AK394,$V394&lt;=Synthèse!$B$44)</f>
        <v>0</v>
      </c>
      <c r="AN394" s="137" t="b">
        <f>AND(AL394,$V394&lt;=Synthèse!$B$44)</f>
        <v>1</v>
      </c>
    </row>
    <row r="395" spans="1:40">
      <c r="A395" s="17">
        <v>285033</v>
      </c>
      <c r="B395" t="str">
        <f ca="1">VLOOKUP(A395,'Fichier FI (en entrée)'!B:AH,3,0)</f>
        <v>ULSSKLHIPM</v>
      </c>
      <c r="C395">
        <f t="shared" si="66"/>
        <v>2097</v>
      </c>
      <c r="D395">
        <f t="shared" si="67"/>
        <v>-100</v>
      </c>
      <c r="E395" s="14" t="str">
        <f>VLOOKUP(A395,'Fichier FI (en entrée)'!B:AH,2,0)</f>
        <v>ENV</v>
      </c>
      <c r="F395" s="14" t="b">
        <f t="shared" si="68"/>
        <v>0</v>
      </c>
      <c r="G395" s="14" t="b">
        <f>IFERROR(VLOOKUP(A395,'Calculs FA (auto)'!A:F,6,0),FALSE)</f>
        <v>0</v>
      </c>
      <c r="H395" s="14" t="b">
        <f t="shared" si="69"/>
        <v>0</v>
      </c>
      <c r="I395" s="16" t="str">
        <f>IFERROR(VLOOKUP(A395,'Moyennes FI (en entrée)'!B:N,7,0),"")</f>
        <v/>
      </c>
      <c r="J395" s="16">
        <f>IFERROR(VLOOKUP(VLOOKUP(A395,'Fichier FI (en entrée)'!B:AH,33,0),Modificateurs!A$2:B$5,2,0),0)</f>
        <v>-3</v>
      </c>
      <c r="K395" s="16">
        <f>IFERROR(VLOOKUP(VLOOKUP(A395,'Redoub FI (en entrée)'!B:N,7,0),Modificateurs!A$8:B$11,2,0),0)</f>
        <v>0</v>
      </c>
      <c r="L395" s="16">
        <f>IFERROR(VLOOKUP(M395,Modificateurs!D$1:E$94,2,0),0)</f>
        <v>2</v>
      </c>
      <c r="M395" t="str">
        <f>VLOOKUP(A395,'Fichier FI (en entrée)'!B:AH,16,0)&amp;" "&amp;VLOOKUP(A395,'Fichier FI (en entrée)'!B:AH,20,0)&amp;" "&amp;VLOOKUP(A395,'Fichier FI (en entrée)'!B:AH,27,0)&amp;" "&amp;VLOOKUP(A395,'Fichier FI (en entrée)'!B:AH,29,0)</f>
        <v xml:space="preserve">S Physique-chimie  </v>
      </c>
      <c r="N395" t="str">
        <f>VLOOKUP(A395,'Fichier FI (en entrée)'!B:AH,8,0)</f>
        <v>En Terminale</v>
      </c>
      <c r="O395" t="b">
        <f>AND(C395&gt;Synthèse!B$8,C395&lt;Synthèse!B$10,NOT(Y395))</f>
        <v>0</v>
      </c>
      <c r="Q395" s="60">
        <f>ROUNDUP(C395/(Synthèse!$B$4+Synthèse!$B$1)*8,0)</f>
        <v>10</v>
      </c>
      <c r="R395" s="60">
        <f>IFERROR(VLOOKUP(A395,'Evaluations (formulaire)'!A:P,6,0)+VLOOKUP(A395,'Evaluations (formulaire)'!A:P,7,0),0)</f>
        <v>0</v>
      </c>
      <c r="S395" s="60">
        <f>IFERROR(VLOOKUP(A395,'Evaluations (formulaire)'!A:P,8,0),0)</f>
        <v>0</v>
      </c>
      <c r="T395" s="60">
        <f>IF(AND(ISBLANK(P395),Q395&lt;=2),Synthèse!$B$41,IF(AND(ISBLANK(P395),Q395&gt;=7),Synthèse!$C$41,R395+S395))</f>
        <v>4.6296296296296294E-3</v>
      </c>
      <c r="U395" s="60">
        <f t="shared" si="70"/>
        <v>-99.995370370370367</v>
      </c>
      <c r="V395" s="60">
        <f t="shared" si="71"/>
        <v>1983</v>
      </c>
      <c r="X395" s="26">
        <v>1347</v>
      </c>
      <c r="Y395" s="26" t="b">
        <f>IFERROR(VLOOKUP(A395,'Calculs FA (auto)'!A:O,15,0),FALSE)</f>
        <v>0</v>
      </c>
      <c r="Z395" s="26">
        <f>IFERROR(VLOOKUP(A395,'Evaluations (formulaire)'!A:M,9,0),0)</f>
        <v>0</v>
      </c>
      <c r="AA395" s="135" t="b">
        <v>1</v>
      </c>
      <c r="AB395" s="135" t="b">
        <v>0</v>
      </c>
      <c r="AC395" s="135" t="b">
        <f t="shared" si="72"/>
        <v>0</v>
      </c>
      <c r="AD395" s="135" t="b">
        <f t="shared" si="73"/>
        <v>0</v>
      </c>
      <c r="AE395" s="135" t="b">
        <f t="shared" si="74"/>
        <v>0</v>
      </c>
      <c r="AF395" s="135" t="b">
        <f>AND(AC395,$V395&lt;=Synthèse!$B$44)</f>
        <v>0</v>
      </c>
      <c r="AG395" s="135" t="b">
        <f>AND(AD395,$V395&lt;=Synthèse!$B$44)</f>
        <v>0</v>
      </c>
      <c r="AH395" s="135" t="b">
        <f>AND(AE395,$V395&lt;=Synthèse!$B$44)</f>
        <v>0</v>
      </c>
      <c r="AI395" s="137" t="b">
        <v>0</v>
      </c>
      <c r="AJ395" s="137" t="b">
        <v>1</v>
      </c>
      <c r="AK395" s="137" t="b">
        <f t="shared" si="75"/>
        <v>0</v>
      </c>
      <c r="AL395" s="137" t="b">
        <f t="shared" si="76"/>
        <v>0</v>
      </c>
      <c r="AM395" s="137" t="b">
        <f>AND(AK395,$V395&lt;=Synthèse!$B$44)</f>
        <v>0</v>
      </c>
      <c r="AN395" s="137" t="b">
        <f>AND(AL395,$V395&lt;=Synthèse!$B$44)</f>
        <v>0</v>
      </c>
    </row>
    <row r="396" spans="1:40">
      <c r="A396" s="17">
        <v>285034</v>
      </c>
      <c r="B396" t="str">
        <f ca="1">VLOOKUP(A396,'Fichier FI (en entrée)'!B:AH,3,0)</f>
        <v>UONAWSPJIJ</v>
      </c>
      <c r="C396">
        <f t="shared" si="66"/>
        <v>851</v>
      </c>
      <c r="D396">
        <f t="shared" si="67"/>
        <v>11.42</v>
      </c>
      <c r="E396" s="14" t="str">
        <f>VLOOKUP(A396,'Fichier FI (en entrée)'!B:AH,2,0)</f>
        <v>EV</v>
      </c>
      <c r="F396" s="14" t="b">
        <f t="shared" si="68"/>
        <v>1</v>
      </c>
      <c r="G396" s="14" t="b">
        <f>IFERROR(VLOOKUP(A396,'Calculs FA (auto)'!A:F,6,0),FALSE)</f>
        <v>0</v>
      </c>
      <c r="H396" s="14" t="b">
        <f t="shared" si="69"/>
        <v>0</v>
      </c>
      <c r="I396" s="16">
        <f>IFERROR(VLOOKUP(A396,'Moyennes FI (en entrée)'!B:N,7,0),"")</f>
        <v>9.42</v>
      </c>
      <c r="J396" s="16">
        <f>IFERROR(VLOOKUP(VLOOKUP(A396,'Fichier FI (en entrée)'!B:AH,33,0),Modificateurs!A$2:B$5,2,0),0)</f>
        <v>1</v>
      </c>
      <c r="K396" s="16">
        <f>IFERROR(VLOOKUP(VLOOKUP(A396,'Redoub FI (en entrée)'!B:N,7,0),Modificateurs!A$8:B$11,2,0),0)</f>
        <v>0</v>
      </c>
      <c r="L396" s="16">
        <f>IFERROR(VLOOKUP(M396,Modificateurs!D$1:E$94,2,0),0)</f>
        <v>1</v>
      </c>
      <c r="M396" t="str">
        <f>VLOOKUP(A396,'Fichier FI (en entrée)'!B:AH,16,0)&amp;" "&amp;VLOOKUP(A396,'Fichier FI (en entrée)'!B:AH,20,0)&amp;" "&amp;VLOOKUP(A396,'Fichier FI (en entrée)'!B:AH,27,0)&amp;" "&amp;VLOOKUP(A396,'Fichier FI (en entrée)'!B:AH,29,0)</f>
        <v xml:space="preserve">S Pas de spécialité (S.I)  </v>
      </c>
      <c r="N396" t="str">
        <f>VLOOKUP(A396,'Fichier FI (en entrée)'!B:AH,8,0)</f>
        <v>En Terminale</v>
      </c>
      <c r="O396" t="b">
        <f>AND(C396&gt;Synthèse!B$8,C396&lt;Synthèse!B$10,NOT(Y396))</f>
        <v>1</v>
      </c>
      <c r="P396" s="17" t="s">
        <v>2265</v>
      </c>
      <c r="Q396" s="60">
        <f>ROUNDUP(C396/(Synthèse!$B$4+Synthèse!$B$1)*8,0)</f>
        <v>4</v>
      </c>
      <c r="R396" s="60">
        <f>IFERROR(VLOOKUP(A396,'Evaluations (formulaire)'!A:P,6,0)+VLOOKUP(A396,'Evaluations (formulaire)'!A:P,7,0),0)</f>
        <v>0</v>
      </c>
      <c r="S396" s="60">
        <f>IFERROR(VLOOKUP(A396,'Evaluations (formulaire)'!A:P,8,0),0)</f>
        <v>0</v>
      </c>
      <c r="T396" s="60">
        <f>IF(AND(ISBLANK(P396),Q396&lt;=2),Synthèse!$B$41,IF(AND(ISBLANK(P396),Q396&gt;=7),Synthèse!$C$41,R396+S396))</f>
        <v>0</v>
      </c>
      <c r="U396" s="60">
        <f t="shared" si="70"/>
        <v>11.42</v>
      </c>
      <c r="V396" s="60">
        <f t="shared" si="71"/>
        <v>851</v>
      </c>
      <c r="X396" s="26">
        <v>588</v>
      </c>
      <c r="Y396" s="26" t="b">
        <f>IFERROR(VLOOKUP(A396,'Calculs FA (auto)'!A:O,15,0),FALSE)</f>
        <v>0</v>
      </c>
      <c r="Z396" s="26">
        <f>IFERROR(VLOOKUP(A396,'Evaluations (formulaire)'!A:M,9,0),0)</f>
        <v>0</v>
      </c>
      <c r="AA396" s="135" t="b">
        <v>1</v>
      </c>
      <c r="AB396" s="135" t="b">
        <v>0</v>
      </c>
      <c r="AC396" s="135" t="b">
        <f t="shared" si="72"/>
        <v>1</v>
      </c>
      <c r="AD396" s="135" t="b">
        <f t="shared" si="73"/>
        <v>0</v>
      </c>
      <c r="AE396" s="135" t="b">
        <f t="shared" si="74"/>
        <v>0</v>
      </c>
      <c r="AF396" s="135" t="b">
        <f>AND(AC396,$V396&lt;=Synthèse!$B$44)</f>
        <v>0</v>
      </c>
      <c r="AG396" s="135" t="b">
        <f>AND(AD396,$V396&lt;=Synthèse!$B$44)</f>
        <v>0</v>
      </c>
      <c r="AH396" s="135" t="b">
        <f>AND(AE396,$V396&lt;=Synthèse!$B$44)</f>
        <v>0</v>
      </c>
      <c r="AI396" s="137" t="b">
        <v>0</v>
      </c>
      <c r="AJ396" s="137" t="b">
        <v>1</v>
      </c>
      <c r="AK396" s="137" t="b">
        <f t="shared" si="75"/>
        <v>0</v>
      </c>
      <c r="AL396" s="137" t="b">
        <f t="shared" si="76"/>
        <v>1</v>
      </c>
      <c r="AM396" s="137" t="b">
        <f>AND(AK396,$V396&lt;=Synthèse!$B$44)</f>
        <v>0</v>
      </c>
      <c r="AN396" s="137" t="b">
        <f>AND(AL396,$V396&lt;=Synthèse!$B$44)</f>
        <v>0</v>
      </c>
    </row>
    <row r="397" spans="1:40">
      <c r="A397" s="17">
        <v>285047</v>
      </c>
      <c r="B397" t="str">
        <f ca="1">VLOOKUP(A397,'Fichier FI (en entrée)'!B:AH,3,0)</f>
        <v>GFKSLKNFKH</v>
      </c>
      <c r="C397">
        <f t="shared" si="66"/>
        <v>906</v>
      </c>
      <c r="D397">
        <f t="shared" si="67"/>
        <v>11.02</v>
      </c>
      <c r="E397" s="14" t="str">
        <f>VLOOKUP(A397,'Fichier FI (en entrée)'!B:AH,2,0)</f>
        <v>EV</v>
      </c>
      <c r="F397" s="14" t="b">
        <f t="shared" si="68"/>
        <v>1</v>
      </c>
      <c r="G397" s="14" t="b">
        <f>IFERROR(VLOOKUP(A397,'Calculs FA (auto)'!A:F,6,0),FALSE)</f>
        <v>0</v>
      </c>
      <c r="H397" s="14" t="b">
        <f t="shared" si="69"/>
        <v>0</v>
      </c>
      <c r="I397" s="16">
        <f>IFERROR(VLOOKUP(A397,'Moyennes FI (en entrée)'!B:N,7,0),"")</f>
        <v>9.02</v>
      </c>
      <c r="J397" s="16">
        <f>IFERROR(VLOOKUP(VLOOKUP(A397,'Fichier FI (en entrée)'!B:AH,33,0),Modificateurs!A$2:B$5,2,0),0)</f>
        <v>0</v>
      </c>
      <c r="K397" s="16">
        <f>IFERROR(VLOOKUP(VLOOKUP(A397,'Redoub FI (en entrée)'!B:N,7,0),Modificateurs!A$8:B$11,2,0),0)</f>
        <v>0</v>
      </c>
      <c r="L397" s="16">
        <f>IFERROR(VLOOKUP(M397,Modificateurs!D$1:E$94,2,0),0)</f>
        <v>2</v>
      </c>
      <c r="M397" t="str">
        <f>VLOOKUP(A397,'Fichier FI (en entrée)'!B:AH,16,0)&amp;" "&amp;VLOOKUP(A397,'Fichier FI (en entrée)'!B:AH,20,0)&amp;" "&amp;VLOOKUP(A397,'Fichier FI (en entrée)'!B:AH,27,0)&amp;" "&amp;VLOOKUP(A397,'Fichier FI (en entrée)'!B:AH,29,0)</f>
        <v xml:space="preserve">STI2D Système informatique et numérique  </v>
      </c>
      <c r="N397" t="str">
        <f>VLOOKUP(A397,'Fichier FI (en entrée)'!B:AH,8,0)</f>
        <v>En Terminale</v>
      </c>
      <c r="O397" t="b">
        <f>AND(C397&gt;Synthèse!B$8,C397&lt;Synthèse!B$10,NOT(Y397))</f>
        <v>1</v>
      </c>
      <c r="P397" s="17" t="s">
        <v>2260</v>
      </c>
      <c r="Q397" s="60">
        <f>ROUNDUP(C397/(Synthèse!$B$4+Synthèse!$B$1)*8,0)</f>
        <v>5</v>
      </c>
      <c r="R397" s="60">
        <f>IFERROR(VLOOKUP(A397,'Evaluations (formulaire)'!A:P,6,0)+VLOOKUP(A397,'Evaluations (formulaire)'!A:P,7,0),0)</f>
        <v>0</v>
      </c>
      <c r="S397" s="60">
        <f>IFERROR(VLOOKUP(A397,'Evaluations (formulaire)'!A:P,8,0),0)</f>
        <v>0</v>
      </c>
      <c r="T397" s="60">
        <f>IF(AND(ISBLANK(P397),Q397&lt;=2),Synthèse!$B$41,IF(AND(ISBLANK(P397),Q397&gt;=7),Synthèse!$C$41,R397+S397))</f>
        <v>0</v>
      </c>
      <c r="U397" s="60">
        <f t="shared" si="70"/>
        <v>11.02</v>
      </c>
      <c r="V397" s="60">
        <f t="shared" si="71"/>
        <v>906</v>
      </c>
      <c r="X397" s="26">
        <v>1696</v>
      </c>
      <c r="Y397" s="26" t="b">
        <f>IFERROR(VLOOKUP(A397,'Calculs FA (auto)'!A:O,15,0),FALSE)</f>
        <v>0</v>
      </c>
      <c r="Z397" s="26">
        <f>IFERROR(VLOOKUP(A397,'Evaluations (formulaire)'!A:M,9,0),0)</f>
        <v>0</v>
      </c>
      <c r="AA397" s="135" t="b">
        <v>1</v>
      </c>
      <c r="AB397" s="135" t="b">
        <v>0</v>
      </c>
      <c r="AC397" s="135" t="b">
        <f t="shared" si="72"/>
        <v>1</v>
      </c>
      <c r="AD397" s="135" t="b">
        <f t="shared" si="73"/>
        <v>0</v>
      </c>
      <c r="AE397" s="135" t="b">
        <f t="shared" si="74"/>
        <v>0</v>
      </c>
      <c r="AF397" s="135" t="b">
        <f>AND(AC397,$V397&lt;=Synthèse!$B$44)</f>
        <v>0</v>
      </c>
      <c r="AG397" s="135" t="b">
        <f>AND(AD397,$V397&lt;=Synthèse!$B$44)</f>
        <v>0</v>
      </c>
      <c r="AH397" s="135" t="b">
        <f>AND(AE397,$V397&lt;=Synthèse!$B$44)</f>
        <v>0</v>
      </c>
      <c r="AI397" s="137" t="b">
        <v>0</v>
      </c>
      <c r="AJ397" s="137" t="b">
        <v>0</v>
      </c>
      <c r="AK397" s="137" t="b">
        <f t="shared" si="75"/>
        <v>0</v>
      </c>
      <c r="AL397" s="137" t="b">
        <f t="shared" si="76"/>
        <v>0</v>
      </c>
      <c r="AM397" s="137" t="b">
        <f>AND(AK397,$V397&lt;=Synthèse!$B$44)</f>
        <v>0</v>
      </c>
      <c r="AN397" s="137" t="b">
        <f>AND(AL397,$V397&lt;=Synthèse!$B$44)</f>
        <v>0</v>
      </c>
    </row>
    <row r="398" spans="1:40">
      <c r="A398" s="17">
        <v>285057</v>
      </c>
      <c r="B398" t="str">
        <f ca="1">VLOOKUP(A398,'Fichier FI (en entrée)'!B:AH,3,0)</f>
        <v>DURYVRLEAN</v>
      </c>
      <c r="C398">
        <f t="shared" si="66"/>
        <v>829</v>
      </c>
      <c r="D398">
        <f t="shared" si="67"/>
        <v>11.53</v>
      </c>
      <c r="E398" s="14" t="str">
        <f>VLOOKUP(A398,'Fichier FI (en entrée)'!B:AH,2,0)</f>
        <v>EV</v>
      </c>
      <c r="F398" s="14" t="b">
        <f t="shared" si="68"/>
        <v>1</v>
      </c>
      <c r="G398" s="14" t="b">
        <f>IFERROR(VLOOKUP(A398,'Calculs FA (auto)'!A:F,6,0),FALSE)</f>
        <v>0</v>
      </c>
      <c r="H398" s="14" t="b">
        <f t="shared" si="69"/>
        <v>0</v>
      </c>
      <c r="I398" s="16">
        <f>IFERROR(VLOOKUP(A398,'Moyennes FI (en entrée)'!B:N,7,0),"")</f>
        <v>9.5299999999999994</v>
      </c>
      <c r="J398" s="16">
        <f>IFERROR(VLOOKUP(VLOOKUP(A398,'Fichier FI (en entrée)'!B:AH,33,0),Modificateurs!A$2:B$5,2,0),0)</f>
        <v>0</v>
      </c>
      <c r="K398" s="16">
        <f>IFERROR(VLOOKUP(VLOOKUP(A398,'Redoub FI (en entrée)'!B:N,7,0),Modificateurs!A$8:B$11,2,0),0)</f>
        <v>0</v>
      </c>
      <c r="L398" s="16">
        <f>IFERROR(VLOOKUP(M398,Modificateurs!D$1:E$94,2,0),0)</f>
        <v>2</v>
      </c>
      <c r="M398" t="str">
        <f>VLOOKUP(A398,'Fichier FI (en entrée)'!B:AH,16,0)&amp;" "&amp;VLOOKUP(A398,'Fichier FI (en entrée)'!B:AH,20,0)&amp;" "&amp;VLOOKUP(A398,'Fichier FI (en entrée)'!B:AH,27,0)&amp;" "&amp;VLOOKUP(A398,'Fichier FI (en entrée)'!B:AH,29,0)</f>
        <v xml:space="preserve">STI2D Système informatique et numérique  </v>
      </c>
      <c r="N398" t="str">
        <f>VLOOKUP(A398,'Fichier FI (en entrée)'!B:AH,8,0)</f>
        <v>En Terminale</v>
      </c>
      <c r="O398" t="b">
        <f>AND(C398&gt;Synthèse!B$8,C398&lt;Synthèse!B$10,NOT(Y398))</f>
        <v>1</v>
      </c>
      <c r="Q398" s="60">
        <f>ROUNDUP(C398/(Synthèse!$B$4+Synthèse!$B$1)*8,0)</f>
        <v>4</v>
      </c>
      <c r="R398" s="60">
        <f>IFERROR(VLOOKUP(A398,'Evaluations (formulaire)'!A:P,6,0)+VLOOKUP(A398,'Evaluations (formulaire)'!A:P,7,0),0)</f>
        <v>0</v>
      </c>
      <c r="S398" s="60">
        <f>IFERROR(VLOOKUP(A398,'Evaluations (formulaire)'!A:P,8,0),0)</f>
        <v>0</v>
      </c>
      <c r="T398" s="60">
        <f>IF(AND(ISBLANK(P398),Q398&lt;=2),Synthèse!$B$41,IF(AND(ISBLANK(P398),Q398&gt;=7),Synthèse!$C$41,R398+S398))</f>
        <v>0</v>
      </c>
      <c r="U398" s="60">
        <f t="shared" si="70"/>
        <v>11.53</v>
      </c>
      <c r="V398" s="60">
        <f t="shared" si="71"/>
        <v>829</v>
      </c>
      <c r="X398" s="26">
        <v>409</v>
      </c>
      <c r="Y398" s="26" t="b">
        <f>IFERROR(VLOOKUP(A398,'Calculs FA (auto)'!A:O,15,0),FALSE)</f>
        <v>0</v>
      </c>
      <c r="Z398" s="26">
        <f>IFERROR(VLOOKUP(A398,'Evaluations (formulaire)'!A:M,9,0),0)</f>
        <v>0</v>
      </c>
      <c r="AA398" s="135" t="b">
        <v>1</v>
      </c>
      <c r="AB398" s="135" t="b">
        <v>0</v>
      </c>
      <c r="AC398" s="135" t="b">
        <f t="shared" si="72"/>
        <v>1</v>
      </c>
      <c r="AD398" s="135" t="b">
        <f t="shared" si="73"/>
        <v>0</v>
      </c>
      <c r="AE398" s="135" t="b">
        <f t="shared" si="74"/>
        <v>0</v>
      </c>
      <c r="AF398" s="135" t="b">
        <f>AND(AC398,$V398&lt;=Synthèse!$B$44)</f>
        <v>0</v>
      </c>
      <c r="AG398" s="135" t="b">
        <f>AND(AD398,$V398&lt;=Synthèse!$B$44)</f>
        <v>0</v>
      </c>
      <c r="AH398" s="135" t="b">
        <f>AND(AE398,$V398&lt;=Synthèse!$B$44)</f>
        <v>0</v>
      </c>
      <c r="AI398" s="137" t="b">
        <v>0</v>
      </c>
      <c r="AJ398" s="137" t="b">
        <v>1</v>
      </c>
      <c r="AK398" s="137" t="b">
        <f t="shared" si="75"/>
        <v>0</v>
      </c>
      <c r="AL398" s="137" t="b">
        <f t="shared" si="76"/>
        <v>1</v>
      </c>
      <c r="AM398" s="137" t="b">
        <f>AND(AK398,$V398&lt;=Synthèse!$B$44)</f>
        <v>0</v>
      </c>
      <c r="AN398" s="137" t="b">
        <f>AND(AL398,$V398&lt;=Synthèse!$B$44)</f>
        <v>0</v>
      </c>
    </row>
    <row r="399" spans="1:40">
      <c r="A399" s="17">
        <v>285058</v>
      </c>
      <c r="B399" t="str">
        <f ca="1">VLOOKUP(A399,'Fichier FI (en entrée)'!B:AH,3,0)</f>
        <v>SWIOJTUNBP</v>
      </c>
      <c r="C399">
        <f t="shared" si="66"/>
        <v>2097</v>
      </c>
      <c r="D399">
        <f t="shared" si="67"/>
        <v>-100</v>
      </c>
      <c r="E399" s="14" t="str">
        <f>VLOOKUP(A399,'Fichier FI (en entrée)'!B:AH,2,0)</f>
        <v>ENV</v>
      </c>
      <c r="F399" s="14" t="b">
        <f t="shared" si="68"/>
        <v>0</v>
      </c>
      <c r="G399" s="14" t="b">
        <f>IFERROR(VLOOKUP(A399,'Calculs FA (auto)'!A:F,6,0),FALSE)</f>
        <v>0</v>
      </c>
      <c r="H399" s="14" t="b">
        <f t="shared" si="69"/>
        <v>0</v>
      </c>
      <c r="I399" s="16" t="str">
        <f>IFERROR(VLOOKUP(A399,'Moyennes FI (en entrée)'!B:N,7,0),"")</f>
        <v/>
      </c>
      <c r="J399" s="16">
        <f>IFERROR(VLOOKUP(VLOOKUP(A399,'Fichier FI (en entrée)'!B:AH,33,0),Modificateurs!A$2:B$5,2,0),0)</f>
        <v>0</v>
      </c>
      <c r="K399" s="16">
        <f>IFERROR(VLOOKUP(VLOOKUP(A399,'Redoub FI (en entrée)'!B:N,7,0),Modificateurs!A$8:B$11,2,0),0)</f>
        <v>0</v>
      </c>
      <c r="L399" s="16">
        <f>IFERROR(VLOOKUP(M399,Modificateurs!D$1:E$94,2,0),0)</f>
        <v>2</v>
      </c>
      <c r="M399" t="str">
        <f>VLOOKUP(A399,'Fichier FI (en entrée)'!B:AH,16,0)&amp;" "&amp;VLOOKUP(A399,'Fichier FI (en entrée)'!B:AH,20,0)&amp;" "&amp;VLOOKUP(A399,'Fichier FI (en entrée)'!B:AH,27,0)&amp;" "&amp;VLOOKUP(A399,'Fichier FI (en entrée)'!B:AH,29,0)</f>
        <v xml:space="preserve">STI2D Système informatique et numérique  </v>
      </c>
      <c r="N399" t="str">
        <f>VLOOKUP(A399,'Fichier FI (en entrée)'!B:AH,8,0)</f>
        <v>En Terminale</v>
      </c>
      <c r="O399" t="b">
        <f>AND(C399&gt;Synthèse!B$8,C399&lt;Synthèse!B$10,NOT(Y399))</f>
        <v>0</v>
      </c>
      <c r="Q399" s="60">
        <f>ROUNDUP(C399/(Synthèse!$B$4+Synthèse!$B$1)*8,0)</f>
        <v>10</v>
      </c>
      <c r="R399" s="60">
        <f>IFERROR(VLOOKUP(A399,'Evaluations (formulaire)'!A:P,6,0)+VLOOKUP(A399,'Evaluations (formulaire)'!A:P,7,0),0)</f>
        <v>0</v>
      </c>
      <c r="S399" s="60">
        <f>IFERROR(VLOOKUP(A399,'Evaluations (formulaire)'!A:P,8,0),0)</f>
        <v>0</v>
      </c>
      <c r="T399" s="60">
        <f>IF(AND(ISBLANK(P399),Q399&lt;=2),Synthèse!$B$41,IF(AND(ISBLANK(P399),Q399&gt;=7),Synthèse!$C$41,R399+S399))</f>
        <v>4.6296296296296294E-3</v>
      </c>
      <c r="U399" s="60">
        <f t="shared" si="70"/>
        <v>-99.995370370370367</v>
      </c>
      <c r="V399" s="60">
        <f t="shared" si="71"/>
        <v>1983</v>
      </c>
      <c r="X399" s="26">
        <v>876</v>
      </c>
      <c r="Y399" s="26" t="b">
        <f>IFERROR(VLOOKUP(A399,'Calculs FA (auto)'!A:O,15,0),FALSE)</f>
        <v>0</v>
      </c>
      <c r="Z399" s="26">
        <f>IFERROR(VLOOKUP(A399,'Evaluations (formulaire)'!A:M,9,0),0)</f>
        <v>0</v>
      </c>
      <c r="AA399" s="135" t="b">
        <v>1</v>
      </c>
      <c r="AB399" s="135" t="b">
        <v>0</v>
      </c>
      <c r="AC399" s="135" t="b">
        <f t="shared" si="72"/>
        <v>0</v>
      </c>
      <c r="AD399" s="135" t="b">
        <f t="shared" si="73"/>
        <v>0</v>
      </c>
      <c r="AE399" s="135" t="b">
        <f t="shared" si="74"/>
        <v>0</v>
      </c>
      <c r="AF399" s="135" t="b">
        <f>AND(AC399,$V399&lt;=Synthèse!$B$44)</f>
        <v>0</v>
      </c>
      <c r="AG399" s="135" t="b">
        <f>AND(AD399,$V399&lt;=Synthèse!$B$44)</f>
        <v>0</v>
      </c>
      <c r="AH399" s="135" t="b">
        <f>AND(AE399,$V399&lt;=Synthèse!$B$44)</f>
        <v>0</v>
      </c>
      <c r="AI399" s="137" t="b">
        <v>0</v>
      </c>
      <c r="AJ399" s="137" t="b">
        <v>1</v>
      </c>
      <c r="AK399" s="137" t="b">
        <f t="shared" si="75"/>
        <v>0</v>
      </c>
      <c r="AL399" s="137" t="b">
        <f t="shared" si="76"/>
        <v>0</v>
      </c>
      <c r="AM399" s="137" t="b">
        <f>AND(AK399,$V399&lt;=Synthèse!$B$44)</f>
        <v>0</v>
      </c>
      <c r="AN399" s="137" t="b">
        <f>AND(AL399,$V399&lt;=Synthèse!$B$44)</f>
        <v>0</v>
      </c>
    </row>
    <row r="400" spans="1:40">
      <c r="A400" s="17">
        <v>285059</v>
      </c>
      <c r="B400" t="str">
        <f ca="1">VLOOKUP(A400,'Fichier FI (en entrée)'!B:AH,3,0)</f>
        <v>AVKPXPYUER</v>
      </c>
      <c r="C400">
        <f t="shared" si="66"/>
        <v>1527</v>
      </c>
      <c r="D400">
        <f t="shared" si="67"/>
        <v>0.39000000000000057</v>
      </c>
      <c r="E400" s="14" t="str">
        <f>VLOOKUP(A400,'Fichier FI (en entrée)'!B:AH,2,0)</f>
        <v>EV</v>
      </c>
      <c r="F400" s="14" t="b">
        <f t="shared" si="68"/>
        <v>1</v>
      </c>
      <c r="G400" s="14" t="b">
        <f>IFERROR(VLOOKUP(A400,'Calculs FA (auto)'!A:F,6,0),FALSE)</f>
        <v>0</v>
      </c>
      <c r="H400" s="14" t="b">
        <f t="shared" si="69"/>
        <v>0</v>
      </c>
      <c r="I400" s="16">
        <f>IFERROR(VLOOKUP(A400,'Moyennes FI (en entrée)'!B:N,7,0),"")</f>
        <v>8.39</v>
      </c>
      <c r="J400" s="16">
        <f>IFERROR(VLOOKUP(VLOOKUP(A400,'Fichier FI (en entrée)'!B:AH,33,0),Modificateurs!A$2:B$5,2,0),0)</f>
        <v>0</v>
      </c>
      <c r="K400" s="16">
        <f>IFERROR(VLOOKUP(VLOOKUP(A400,'Redoub FI (en entrée)'!B:N,7,0),Modificateurs!A$8:B$11,2,0),0)</f>
        <v>0</v>
      </c>
      <c r="L400" s="16">
        <f>IFERROR(VLOOKUP(M400,Modificateurs!D$1:E$94,2,0),0)</f>
        <v>-8</v>
      </c>
      <c r="M400" t="str">
        <f>VLOOKUP(A400,'Fichier FI (en entrée)'!B:AH,16,0)&amp;" "&amp;VLOOKUP(A400,'Fichier FI (en entrée)'!B:AH,20,0)&amp;" "&amp;VLOOKUP(A400,'Fichier FI (en entrée)'!B:AH,27,0)&amp;" "&amp;VLOOKUP(A400,'Fichier FI (en entrée)'!B:AH,29,0)</f>
        <v xml:space="preserve">STMG Systèmes d'information et de gestion  </v>
      </c>
      <c r="N400" t="str">
        <f>VLOOKUP(A400,'Fichier FI (en entrée)'!B:AH,8,0)</f>
        <v>En Terminale</v>
      </c>
      <c r="O400" t="b">
        <f>AND(C400&gt;Synthèse!B$8,C400&lt;Synthèse!B$10,NOT(Y400))</f>
        <v>0</v>
      </c>
      <c r="Q400" s="60">
        <f>ROUNDUP(C400/(Synthèse!$B$4+Synthèse!$B$1)*8,0)</f>
        <v>8</v>
      </c>
      <c r="R400" s="60">
        <f>IFERROR(VLOOKUP(A400,'Evaluations (formulaire)'!A:P,6,0)+VLOOKUP(A400,'Evaluations (formulaire)'!A:P,7,0),0)</f>
        <v>0</v>
      </c>
      <c r="S400" s="60">
        <f>IFERROR(VLOOKUP(A400,'Evaluations (formulaire)'!A:P,8,0),0)</f>
        <v>0</v>
      </c>
      <c r="T400" s="60">
        <f>IF(AND(ISBLANK(P400),Q400&lt;=2),Synthèse!$B$41,IF(AND(ISBLANK(P400),Q400&gt;=7),Synthèse!$C$41,R400+S400))</f>
        <v>4.6296296296296294E-3</v>
      </c>
      <c r="U400" s="60">
        <f t="shared" si="70"/>
        <v>0.39462962962963022</v>
      </c>
      <c r="V400" s="60">
        <f t="shared" si="71"/>
        <v>1526</v>
      </c>
      <c r="X400" s="26">
        <v>1699</v>
      </c>
      <c r="Y400" s="26" t="b">
        <f>IFERROR(VLOOKUP(A400,'Calculs FA (auto)'!A:O,15,0),FALSE)</f>
        <v>0</v>
      </c>
      <c r="Z400" s="26">
        <f>IFERROR(VLOOKUP(A400,'Evaluations (formulaire)'!A:M,9,0),0)</f>
        <v>0</v>
      </c>
      <c r="AA400" s="135" t="b">
        <v>0</v>
      </c>
      <c r="AB400" s="135" t="b">
        <v>1</v>
      </c>
      <c r="AC400" s="135" t="b">
        <f t="shared" si="72"/>
        <v>0</v>
      </c>
      <c r="AD400" s="135" t="b">
        <f t="shared" si="73"/>
        <v>1</v>
      </c>
      <c r="AE400" s="135" t="b">
        <f t="shared" si="74"/>
        <v>0</v>
      </c>
      <c r="AF400" s="135" t="b">
        <f>AND(AC400,$V400&lt;=Synthèse!$B$44)</f>
        <v>0</v>
      </c>
      <c r="AG400" s="135" t="b">
        <f>AND(AD400,$V400&lt;=Synthèse!$B$44)</f>
        <v>0</v>
      </c>
      <c r="AH400" s="135" t="b">
        <f>AND(AE400,$V400&lt;=Synthèse!$B$44)</f>
        <v>0</v>
      </c>
      <c r="AI400" s="137" t="b">
        <v>1</v>
      </c>
      <c r="AJ400" s="137" t="b">
        <v>0</v>
      </c>
      <c r="AK400" s="137" t="b">
        <f t="shared" si="75"/>
        <v>1</v>
      </c>
      <c r="AL400" s="137" t="b">
        <f t="shared" si="76"/>
        <v>0</v>
      </c>
      <c r="AM400" s="137" t="b">
        <f>AND(AK400,$V400&lt;=Synthèse!$B$44)</f>
        <v>0</v>
      </c>
      <c r="AN400" s="137" t="b">
        <f>AND(AL400,$V400&lt;=Synthèse!$B$44)</f>
        <v>0</v>
      </c>
    </row>
    <row r="401" spans="1:40">
      <c r="A401" s="17">
        <v>285072</v>
      </c>
      <c r="B401" t="str">
        <f ca="1">VLOOKUP(A401,'Fichier FI (en entrée)'!B:AH,3,0)</f>
        <v>LYCMCAGCEU</v>
      </c>
      <c r="C401">
        <f t="shared" si="66"/>
        <v>79</v>
      </c>
      <c r="D401">
        <f t="shared" si="67"/>
        <v>17.560000000000002</v>
      </c>
      <c r="E401" s="14" t="str">
        <f>VLOOKUP(A401,'Fichier FI (en entrée)'!B:AH,2,0)</f>
        <v>EV</v>
      </c>
      <c r="F401" s="14" t="b">
        <f t="shared" si="68"/>
        <v>1</v>
      </c>
      <c r="G401" s="14" t="b">
        <f>IFERROR(VLOOKUP(A401,'Calculs FA (auto)'!A:F,6,0),FALSE)</f>
        <v>0</v>
      </c>
      <c r="H401" s="14" t="b">
        <f t="shared" si="69"/>
        <v>0</v>
      </c>
      <c r="I401" s="16">
        <f>IFERROR(VLOOKUP(A401,'Moyennes FI (en entrée)'!B:N,7,0),"")</f>
        <v>12.56</v>
      </c>
      <c r="J401" s="16">
        <f>IFERROR(VLOOKUP(VLOOKUP(A401,'Fichier FI (en entrée)'!B:AH,33,0),Modificateurs!A$2:B$5,2,0),0)</f>
        <v>3</v>
      </c>
      <c r="K401" s="16">
        <f>IFERROR(VLOOKUP(VLOOKUP(A401,'Redoub FI (en entrée)'!B:N,7,0),Modificateurs!A$8:B$11,2,0),0)</f>
        <v>0</v>
      </c>
      <c r="L401" s="16">
        <f>IFERROR(VLOOKUP(M401,Modificateurs!D$1:E$94,2,0),0)</f>
        <v>2</v>
      </c>
      <c r="M401" t="str">
        <f>VLOOKUP(A401,'Fichier FI (en entrée)'!B:AH,16,0)&amp;" "&amp;VLOOKUP(A401,'Fichier FI (en entrée)'!B:AH,20,0)&amp;" "&amp;VLOOKUP(A401,'Fichier FI (en entrée)'!B:AH,27,0)&amp;" "&amp;VLOOKUP(A401,'Fichier FI (en entrée)'!B:AH,29,0)</f>
        <v xml:space="preserve">STI2D Système informatique et numérique  </v>
      </c>
      <c r="N401" t="str">
        <f>VLOOKUP(A401,'Fichier FI (en entrée)'!B:AH,8,0)</f>
        <v>En Terminale</v>
      </c>
      <c r="O401" t="b">
        <f>AND(C401&gt;Synthèse!B$8,C401&lt;Synthèse!B$10,NOT(Y401))</f>
        <v>0</v>
      </c>
      <c r="Q401" s="60">
        <f>ROUNDUP(C401/(Synthèse!$B$4+Synthèse!$B$1)*8,0)</f>
        <v>1</v>
      </c>
      <c r="R401" s="60">
        <f>IFERROR(VLOOKUP(A401,'Evaluations (formulaire)'!A:P,6,0)+VLOOKUP(A401,'Evaluations (formulaire)'!A:P,7,0),0)</f>
        <v>0</v>
      </c>
      <c r="S401" s="60">
        <f>IFERROR(VLOOKUP(A401,'Evaluations (formulaire)'!A:P,8,0),0)</f>
        <v>0</v>
      </c>
      <c r="T401" s="60">
        <f>IF(AND(ISBLANK(P401),Q401&lt;=2),Synthèse!$B$41,IF(AND(ISBLANK(P401),Q401&gt;=7),Synthèse!$C$41,R401+S401))</f>
        <v>4.6511627906976744E-3</v>
      </c>
      <c r="U401" s="60">
        <f t="shared" si="70"/>
        <v>17.5646511627907</v>
      </c>
      <c r="V401" s="60">
        <f t="shared" si="71"/>
        <v>79</v>
      </c>
      <c r="X401" s="26">
        <v>1467</v>
      </c>
      <c r="Y401" s="26" t="b">
        <f>IFERROR(VLOOKUP(A401,'Calculs FA (auto)'!A:O,15,0),FALSE)</f>
        <v>0</v>
      </c>
      <c r="Z401" s="26">
        <f>IFERROR(VLOOKUP(A401,'Evaluations (formulaire)'!A:M,9,0),0)</f>
        <v>0</v>
      </c>
      <c r="AA401" s="135" t="b">
        <v>1</v>
      </c>
      <c r="AB401" s="135" t="b">
        <v>0</v>
      </c>
      <c r="AC401" s="135" t="b">
        <f t="shared" si="72"/>
        <v>1</v>
      </c>
      <c r="AD401" s="135" t="b">
        <f t="shared" si="73"/>
        <v>0</v>
      </c>
      <c r="AE401" s="135" t="b">
        <f t="shared" si="74"/>
        <v>0</v>
      </c>
      <c r="AF401" s="135" t="b">
        <f>AND(AC401,$V401&lt;=Synthèse!$B$44)</f>
        <v>1</v>
      </c>
      <c r="AG401" s="135" t="b">
        <f>AND(AD401,$V401&lt;=Synthèse!$B$44)</f>
        <v>0</v>
      </c>
      <c r="AH401" s="135" t="b">
        <f>AND(AE401,$V401&lt;=Synthèse!$B$44)</f>
        <v>0</v>
      </c>
      <c r="AI401" s="137" t="b">
        <v>0</v>
      </c>
      <c r="AJ401" s="137" t="b">
        <v>1</v>
      </c>
      <c r="AK401" s="137" t="b">
        <f t="shared" si="75"/>
        <v>0</v>
      </c>
      <c r="AL401" s="137" t="b">
        <f t="shared" si="76"/>
        <v>1</v>
      </c>
      <c r="AM401" s="137" t="b">
        <f>AND(AK401,$V401&lt;=Synthèse!$B$44)</f>
        <v>0</v>
      </c>
      <c r="AN401" s="137" t="b">
        <f>AND(AL401,$V401&lt;=Synthèse!$B$44)</f>
        <v>1</v>
      </c>
    </row>
    <row r="402" spans="1:40">
      <c r="A402" s="17">
        <v>285077</v>
      </c>
      <c r="B402" t="str">
        <f ca="1">VLOOKUP(A402,'Fichier FI (en entrée)'!B:AH,3,0)</f>
        <v>BEYAOBIQOC</v>
      </c>
      <c r="C402">
        <f t="shared" si="66"/>
        <v>1249</v>
      </c>
      <c r="D402">
        <f t="shared" si="67"/>
        <v>6.88</v>
      </c>
      <c r="E402" s="14" t="str">
        <f>VLOOKUP(A402,'Fichier FI (en entrée)'!B:AH,2,0)</f>
        <v>EV</v>
      </c>
      <c r="F402" s="14" t="b">
        <f t="shared" si="68"/>
        <v>1</v>
      </c>
      <c r="G402" s="14" t="b">
        <f>IFERROR(VLOOKUP(A402,'Calculs FA (auto)'!A:F,6,0),FALSE)</f>
        <v>0</v>
      </c>
      <c r="H402" s="14" t="b">
        <f t="shared" si="69"/>
        <v>0</v>
      </c>
      <c r="I402" s="16">
        <f>IFERROR(VLOOKUP(A402,'Moyennes FI (en entrée)'!B:N,7,0),"")</f>
        <v>7.88</v>
      </c>
      <c r="J402" s="16">
        <f>IFERROR(VLOOKUP(VLOOKUP(A402,'Fichier FI (en entrée)'!B:AH,33,0),Modificateurs!A$2:B$5,2,0),0)</f>
        <v>-3</v>
      </c>
      <c r="K402" s="16">
        <f>IFERROR(VLOOKUP(VLOOKUP(A402,'Redoub FI (en entrée)'!B:N,7,0),Modificateurs!A$8:B$11,2,0),0)</f>
        <v>0</v>
      </c>
      <c r="L402" s="16">
        <f>IFERROR(VLOOKUP(M402,Modificateurs!D$1:E$94,2,0),0)</f>
        <v>2</v>
      </c>
      <c r="M402" t="str">
        <f>VLOOKUP(A402,'Fichier FI (en entrée)'!B:AH,16,0)&amp;" "&amp;VLOOKUP(A402,'Fichier FI (en entrée)'!B:AH,20,0)&amp;" "&amp;VLOOKUP(A402,'Fichier FI (en entrée)'!B:AH,27,0)&amp;" "&amp;VLOOKUP(A402,'Fichier FI (en entrée)'!B:AH,29,0)</f>
        <v xml:space="preserve">STI2D Système informatique et numérique  </v>
      </c>
      <c r="N402" t="str">
        <f>VLOOKUP(A402,'Fichier FI (en entrée)'!B:AH,8,0)</f>
        <v>En Terminale</v>
      </c>
      <c r="O402" t="b">
        <f>AND(C402&gt;Synthèse!B$8,C402&lt;Synthèse!B$10,NOT(Y402))</f>
        <v>1</v>
      </c>
      <c r="Q402" s="60">
        <f>ROUNDUP(C402/(Synthèse!$B$4+Synthèse!$B$1)*8,0)</f>
        <v>6</v>
      </c>
      <c r="R402" s="60">
        <f>IFERROR(VLOOKUP(A402,'Evaluations (formulaire)'!A:P,6,0)+VLOOKUP(A402,'Evaluations (formulaire)'!A:P,7,0),0)</f>
        <v>0</v>
      </c>
      <c r="S402" s="60">
        <f>IFERROR(VLOOKUP(A402,'Evaluations (formulaire)'!A:P,8,0),0)</f>
        <v>0</v>
      </c>
      <c r="T402" s="60">
        <f>IF(AND(ISBLANK(P402),Q402&lt;=2),Synthèse!$B$41,IF(AND(ISBLANK(P402),Q402&gt;=7),Synthèse!$C$41,R402+S402))</f>
        <v>0</v>
      </c>
      <c r="U402" s="60">
        <f t="shared" si="70"/>
        <v>6.88</v>
      </c>
      <c r="V402" s="60">
        <f t="shared" si="71"/>
        <v>1247</v>
      </c>
      <c r="X402" s="26">
        <v>832</v>
      </c>
      <c r="Y402" s="26" t="b">
        <f>IFERROR(VLOOKUP(A402,'Calculs FA (auto)'!A:O,15,0),FALSE)</f>
        <v>0</v>
      </c>
      <c r="Z402" s="26">
        <f>IFERROR(VLOOKUP(A402,'Evaluations (formulaire)'!A:M,9,0),0)</f>
        <v>0</v>
      </c>
      <c r="AA402" s="135" t="b">
        <v>1</v>
      </c>
      <c r="AB402" s="135" t="b">
        <v>0</v>
      </c>
      <c r="AC402" s="135" t="b">
        <f t="shared" si="72"/>
        <v>1</v>
      </c>
      <c r="AD402" s="135" t="b">
        <f t="shared" si="73"/>
        <v>0</v>
      </c>
      <c r="AE402" s="135" t="b">
        <f t="shared" si="74"/>
        <v>0</v>
      </c>
      <c r="AF402" s="135" t="b">
        <f>AND(AC402,$V402&lt;=Synthèse!$B$44)</f>
        <v>0</v>
      </c>
      <c r="AG402" s="135" t="b">
        <f>AND(AD402,$V402&lt;=Synthèse!$B$44)</f>
        <v>0</v>
      </c>
      <c r="AH402" s="135" t="b">
        <f>AND(AE402,$V402&lt;=Synthèse!$B$44)</f>
        <v>0</v>
      </c>
      <c r="AI402" s="137" t="b">
        <v>0</v>
      </c>
      <c r="AJ402" s="137" t="b">
        <v>1</v>
      </c>
      <c r="AK402" s="137" t="b">
        <f t="shared" si="75"/>
        <v>0</v>
      </c>
      <c r="AL402" s="137" t="b">
        <f t="shared" si="76"/>
        <v>1</v>
      </c>
      <c r="AM402" s="137" t="b">
        <f>AND(AK402,$V402&lt;=Synthèse!$B$44)</f>
        <v>0</v>
      </c>
      <c r="AN402" s="137" t="b">
        <f>AND(AL402,$V402&lt;=Synthèse!$B$44)</f>
        <v>0</v>
      </c>
    </row>
    <row r="403" spans="1:40">
      <c r="A403" s="17">
        <v>285080</v>
      </c>
      <c r="B403" t="str">
        <f ca="1">VLOOKUP(A403,'Fichier FI (en entrée)'!B:AH,3,0)</f>
        <v>IFEZJPSWGH</v>
      </c>
      <c r="C403">
        <f t="shared" si="66"/>
        <v>67</v>
      </c>
      <c r="D403">
        <f t="shared" si="67"/>
        <v>17.72</v>
      </c>
      <c r="E403" s="14" t="str">
        <f>VLOOKUP(A403,'Fichier FI (en entrée)'!B:AH,2,0)</f>
        <v>EV</v>
      </c>
      <c r="F403" s="14" t="b">
        <f t="shared" si="68"/>
        <v>1</v>
      </c>
      <c r="G403" s="14" t="b">
        <f>IFERROR(VLOOKUP(A403,'Calculs FA (auto)'!A:F,6,0),FALSE)</f>
        <v>0</v>
      </c>
      <c r="H403" s="14" t="b">
        <f t="shared" si="69"/>
        <v>0</v>
      </c>
      <c r="I403" s="16">
        <f>IFERROR(VLOOKUP(A403,'Moyennes FI (en entrée)'!B:N,7,0),"")</f>
        <v>12.72</v>
      </c>
      <c r="J403" s="16">
        <f>IFERROR(VLOOKUP(VLOOKUP(A403,'Fichier FI (en entrée)'!B:AH,33,0),Modificateurs!A$2:B$5,2,0),0)</f>
        <v>3</v>
      </c>
      <c r="K403" s="16">
        <f>IFERROR(VLOOKUP(VLOOKUP(A403,'Redoub FI (en entrée)'!B:N,7,0),Modificateurs!A$8:B$11,2,0),0)</f>
        <v>0</v>
      </c>
      <c r="L403" s="16">
        <f>IFERROR(VLOOKUP(M403,Modificateurs!D$1:E$94,2,0),0)</f>
        <v>2</v>
      </c>
      <c r="M403" t="str">
        <f>VLOOKUP(A403,'Fichier FI (en entrée)'!B:AH,16,0)&amp;" "&amp;VLOOKUP(A403,'Fichier FI (en entrée)'!B:AH,20,0)&amp;" "&amp;VLOOKUP(A403,'Fichier FI (en entrée)'!B:AH,27,0)&amp;" "&amp;VLOOKUP(A403,'Fichier FI (en entrée)'!B:AH,29,0)</f>
        <v xml:space="preserve">STI2D Système informatique et numérique  </v>
      </c>
      <c r="N403" t="str">
        <f>VLOOKUP(A403,'Fichier FI (en entrée)'!B:AH,8,0)</f>
        <v>En Terminale</v>
      </c>
      <c r="O403" t="b">
        <f>AND(C403&gt;Synthèse!B$8,C403&lt;Synthèse!B$10,NOT(Y403))</f>
        <v>0</v>
      </c>
      <c r="Q403" s="60">
        <f>ROUNDUP(C403/(Synthèse!$B$4+Synthèse!$B$1)*8,0)</f>
        <v>1</v>
      </c>
      <c r="R403" s="60">
        <f>IFERROR(VLOOKUP(A403,'Evaluations (formulaire)'!A:P,6,0)+VLOOKUP(A403,'Evaluations (formulaire)'!A:P,7,0),0)</f>
        <v>0</v>
      </c>
      <c r="S403" s="60">
        <f>IFERROR(VLOOKUP(A403,'Evaluations (formulaire)'!A:P,8,0),0)</f>
        <v>0</v>
      </c>
      <c r="T403" s="60">
        <f>IF(AND(ISBLANK(P403),Q403&lt;=2),Synthèse!$B$41,IF(AND(ISBLANK(P403),Q403&gt;=7),Synthèse!$C$41,R403+S403))</f>
        <v>4.6511627906976744E-3</v>
      </c>
      <c r="U403" s="60">
        <f t="shared" si="70"/>
        <v>17.724651162790696</v>
      </c>
      <c r="V403" s="60">
        <f t="shared" si="71"/>
        <v>67</v>
      </c>
      <c r="X403" s="26">
        <v>450</v>
      </c>
      <c r="Y403" s="26" t="b">
        <f>IFERROR(VLOOKUP(A403,'Calculs FA (auto)'!A:O,15,0),FALSE)</f>
        <v>0</v>
      </c>
      <c r="Z403" s="26">
        <f>IFERROR(VLOOKUP(A403,'Evaluations (formulaire)'!A:M,9,0),0)</f>
        <v>0</v>
      </c>
      <c r="AA403" s="135" t="b">
        <v>1</v>
      </c>
      <c r="AB403" s="135" t="b">
        <v>0</v>
      </c>
      <c r="AC403" s="135" t="b">
        <f t="shared" si="72"/>
        <v>1</v>
      </c>
      <c r="AD403" s="135" t="b">
        <f t="shared" si="73"/>
        <v>0</v>
      </c>
      <c r="AE403" s="135" t="b">
        <f t="shared" si="74"/>
        <v>0</v>
      </c>
      <c r="AF403" s="135" t="b">
        <f>AND(AC403,$V403&lt;=Synthèse!$B$44)</f>
        <v>1</v>
      </c>
      <c r="AG403" s="135" t="b">
        <f>AND(AD403,$V403&lt;=Synthèse!$B$44)</f>
        <v>0</v>
      </c>
      <c r="AH403" s="135" t="b">
        <f>AND(AE403,$V403&lt;=Synthèse!$B$44)</f>
        <v>0</v>
      </c>
      <c r="AI403" s="137" t="b">
        <v>0</v>
      </c>
      <c r="AJ403" s="137" t="b">
        <v>1</v>
      </c>
      <c r="AK403" s="137" t="b">
        <f t="shared" si="75"/>
        <v>0</v>
      </c>
      <c r="AL403" s="137" t="b">
        <f t="shared" si="76"/>
        <v>1</v>
      </c>
      <c r="AM403" s="137" t="b">
        <f>AND(AK403,$V403&lt;=Synthèse!$B$44)</f>
        <v>0</v>
      </c>
      <c r="AN403" s="137" t="b">
        <f>AND(AL403,$V403&lt;=Synthèse!$B$44)</f>
        <v>1</v>
      </c>
    </row>
    <row r="404" spans="1:40">
      <c r="A404" s="17">
        <v>285083</v>
      </c>
      <c r="B404" t="str">
        <f ca="1">VLOOKUP(A404,'Fichier FI (en entrée)'!B:AH,3,0)</f>
        <v>AVUFENDUIG</v>
      </c>
      <c r="C404">
        <f t="shared" si="66"/>
        <v>1454</v>
      </c>
      <c r="D404">
        <f t="shared" si="67"/>
        <v>2.1199999999999992</v>
      </c>
      <c r="E404" s="14" t="str">
        <f>VLOOKUP(A404,'Fichier FI (en entrée)'!B:AH,2,0)</f>
        <v>EV</v>
      </c>
      <c r="F404" s="14" t="b">
        <f t="shared" si="68"/>
        <v>1</v>
      </c>
      <c r="G404" s="14" t="b">
        <f>IFERROR(VLOOKUP(A404,'Calculs FA (auto)'!A:F,6,0),FALSE)</f>
        <v>0</v>
      </c>
      <c r="H404" s="14" t="b">
        <f t="shared" si="69"/>
        <v>0</v>
      </c>
      <c r="I404" s="16">
        <f>IFERROR(VLOOKUP(A404,'Moyennes FI (en entrée)'!B:N,7,0),"")</f>
        <v>8.1199999999999992</v>
      </c>
      <c r="J404" s="16">
        <f>IFERROR(VLOOKUP(VLOOKUP(A404,'Fichier FI (en entrée)'!B:AH,33,0),Modificateurs!A$2:B$5,2,0),0)</f>
        <v>0</v>
      </c>
      <c r="K404" s="16">
        <f>IFERROR(VLOOKUP(VLOOKUP(A404,'Redoub FI (en entrée)'!B:N,7,0),Modificateurs!A$8:B$11,2,0),0)</f>
        <v>0</v>
      </c>
      <c r="L404" s="16">
        <f>IFERROR(VLOOKUP(M404,Modificateurs!D$1:E$94,2,0),0)</f>
        <v>-6</v>
      </c>
      <c r="M404" t="str">
        <f>VLOOKUP(A404,'Fichier FI (en entrée)'!B:AH,16,0)&amp;" "&amp;VLOOKUP(A404,'Fichier FI (en entrée)'!B:AH,20,0)&amp;" "&amp;VLOOKUP(A404,'Fichier FI (en entrée)'!B:AH,27,0)&amp;" "&amp;VLOOKUP(A404,'Fichier FI (en entrée)'!B:AH,29,0)</f>
        <v xml:space="preserve">STI2D Innovation Technologique et Eco conception  </v>
      </c>
      <c r="N404" t="str">
        <f>VLOOKUP(A404,'Fichier FI (en entrée)'!B:AH,8,0)</f>
        <v>En Terminale</v>
      </c>
      <c r="O404" t="b">
        <f>AND(C404&gt;Synthèse!B$8,C404&lt;Synthèse!B$10,NOT(Y404))</f>
        <v>0</v>
      </c>
      <c r="Q404" s="60">
        <f>ROUNDUP(C404/(Synthèse!$B$4+Synthèse!$B$1)*8,0)</f>
        <v>7</v>
      </c>
      <c r="R404" s="60">
        <f>IFERROR(VLOOKUP(A404,'Evaluations (formulaire)'!A:P,6,0)+VLOOKUP(A404,'Evaluations (formulaire)'!A:P,7,0),0)</f>
        <v>0</v>
      </c>
      <c r="S404" s="60">
        <f>IFERROR(VLOOKUP(A404,'Evaluations (formulaire)'!A:P,8,0),0)</f>
        <v>0</v>
      </c>
      <c r="T404" s="60">
        <f>IF(AND(ISBLANK(P404),Q404&lt;=2),Synthèse!$B$41,IF(AND(ISBLANK(P404),Q404&gt;=7),Synthèse!$C$41,R404+S404))</f>
        <v>4.6296296296296294E-3</v>
      </c>
      <c r="U404" s="60">
        <f t="shared" si="70"/>
        <v>2.124629629629629</v>
      </c>
      <c r="V404" s="60">
        <f t="shared" si="71"/>
        <v>1452</v>
      </c>
      <c r="X404" s="26">
        <v>1352</v>
      </c>
      <c r="Y404" s="26" t="b">
        <f>IFERROR(VLOOKUP(A404,'Calculs FA (auto)'!A:O,15,0),FALSE)</f>
        <v>0</v>
      </c>
      <c r="Z404" s="26">
        <f>IFERROR(VLOOKUP(A404,'Evaluations (formulaire)'!A:M,9,0),0)</f>
        <v>0</v>
      </c>
      <c r="AA404" s="135" t="b">
        <v>1</v>
      </c>
      <c r="AB404" s="135" t="b">
        <v>0</v>
      </c>
      <c r="AC404" s="135" t="b">
        <f t="shared" si="72"/>
        <v>1</v>
      </c>
      <c r="AD404" s="135" t="b">
        <f t="shared" si="73"/>
        <v>0</v>
      </c>
      <c r="AE404" s="135" t="b">
        <f t="shared" si="74"/>
        <v>0</v>
      </c>
      <c r="AF404" s="135" t="b">
        <f>AND(AC404,$V404&lt;=Synthèse!$B$44)</f>
        <v>0</v>
      </c>
      <c r="AG404" s="135" t="b">
        <f>AND(AD404,$V404&lt;=Synthèse!$B$44)</f>
        <v>0</v>
      </c>
      <c r="AH404" s="135" t="b">
        <f>AND(AE404,$V404&lt;=Synthèse!$B$44)</f>
        <v>0</v>
      </c>
      <c r="AI404" s="137" t="b">
        <v>0</v>
      </c>
      <c r="AJ404" s="137" t="b">
        <v>1</v>
      </c>
      <c r="AK404" s="137" t="b">
        <f t="shared" si="75"/>
        <v>0</v>
      </c>
      <c r="AL404" s="137" t="b">
        <f t="shared" si="76"/>
        <v>1</v>
      </c>
      <c r="AM404" s="137" t="b">
        <f>AND(AK404,$V404&lt;=Synthèse!$B$44)</f>
        <v>0</v>
      </c>
      <c r="AN404" s="137" t="b">
        <f>AND(AL404,$V404&lt;=Synthèse!$B$44)</f>
        <v>0</v>
      </c>
    </row>
    <row r="405" spans="1:40">
      <c r="A405" s="17">
        <v>285100</v>
      </c>
      <c r="B405" t="str">
        <f ca="1">VLOOKUP(A405,'Fichier FI (en entrée)'!B:AH,3,0)</f>
        <v>YAXAVZAYOZ</v>
      </c>
      <c r="C405">
        <f t="shared" si="66"/>
        <v>688</v>
      </c>
      <c r="D405">
        <f t="shared" si="67"/>
        <v>12.28</v>
      </c>
      <c r="E405" s="14" t="str">
        <f>VLOOKUP(A405,'Fichier FI (en entrée)'!B:AH,2,0)</f>
        <v>EV</v>
      </c>
      <c r="F405" s="14" t="b">
        <f t="shared" si="68"/>
        <v>1</v>
      </c>
      <c r="G405" s="14" t="b">
        <f>IFERROR(VLOOKUP(A405,'Calculs FA (auto)'!A:F,6,0),FALSE)</f>
        <v>0</v>
      </c>
      <c r="H405" s="14" t="b">
        <f t="shared" si="69"/>
        <v>0</v>
      </c>
      <c r="I405" s="16">
        <f>IFERROR(VLOOKUP(A405,'Moyennes FI (en entrée)'!B:N,7,0),"")</f>
        <v>9.2799999999999994</v>
      </c>
      <c r="J405" s="16">
        <f>IFERROR(VLOOKUP(VLOOKUP(A405,'Fichier FI (en entrée)'!B:AH,33,0),Modificateurs!A$2:B$5,2,0),0)</f>
        <v>1</v>
      </c>
      <c r="K405" s="16">
        <f>IFERROR(VLOOKUP(VLOOKUP(A405,'Redoub FI (en entrée)'!B:N,7,0),Modificateurs!A$8:B$11,2,0),0)</f>
        <v>0</v>
      </c>
      <c r="L405" s="16">
        <f>IFERROR(VLOOKUP(M405,Modificateurs!D$1:E$94,2,0),0)</f>
        <v>2</v>
      </c>
      <c r="M405" t="str">
        <f>VLOOKUP(A405,'Fichier FI (en entrée)'!B:AH,16,0)&amp;" "&amp;VLOOKUP(A405,'Fichier FI (en entrée)'!B:AH,20,0)&amp;" "&amp;VLOOKUP(A405,'Fichier FI (en entrée)'!B:AH,27,0)&amp;" "&amp;VLOOKUP(A405,'Fichier FI (en entrée)'!B:AH,29,0)</f>
        <v xml:space="preserve">S Mathématiques  </v>
      </c>
      <c r="N405" t="str">
        <f>VLOOKUP(A405,'Fichier FI (en entrée)'!B:AH,8,0)</f>
        <v>En Terminale</v>
      </c>
      <c r="O405" t="b">
        <f>AND(C405&gt;Synthèse!B$8,C405&lt;Synthèse!B$10,NOT(Y405))</f>
        <v>1</v>
      </c>
      <c r="P405" s="17" t="s">
        <v>2260</v>
      </c>
      <c r="Q405" s="60">
        <f>ROUNDUP(C405/(Synthèse!$B$4+Synthèse!$B$1)*8,0)</f>
        <v>4</v>
      </c>
      <c r="R405" s="60">
        <f>IFERROR(VLOOKUP(A405,'Evaluations (formulaire)'!A:P,6,0)+VLOOKUP(A405,'Evaluations (formulaire)'!A:P,7,0),0)</f>
        <v>0</v>
      </c>
      <c r="S405" s="60">
        <f>IFERROR(VLOOKUP(A405,'Evaluations (formulaire)'!A:P,8,0),0)</f>
        <v>0</v>
      </c>
      <c r="T405" s="60">
        <f>IF(AND(ISBLANK(P405),Q405&lt;=2),Synthèse!$B$41,IF(AND(ISBLANK(P405),Q405&gt;=7),Synthèse!$C$41,R405+S405))</f>
        <v>0</v>
      </c>
      <c r="U405" s="60">
        <f t="shared" si="70"/>
        <v>12.28</v>
      </c>
      <c r="V405" s="60">
        <f t="shared" si="71"/>
        <v>688</v>
      </c>
      <c r="X405" s="26">
        <v>742</v>
      </c>
      <c r="Y405" s="26" t="b">
        <f>IFERROR(VLOOKUP(A405,'Calculs FA (auto)'!A:O,15,0),FALSE)</f>
        <v>0</v>
      </c>
      <c r="Z405" s="26">
        <f>IFERROR(VLOOKUP(A405,'Evaluations (formulaire)'!A:M,9,0),0)</f>
        <v>0</v>
      </c>
      <c r="AA405" s="135" t="b">
        <v>1</v>
      </c>
      <c r="AB405" s="135" t="b">
        <v>0</v>
      </c>
      <c r="AC405" s="135" t="b">
        <f t="shared" si="72"/>
        <v>1</v>
      </c>
      <c r="AD405" s="135" t="b">
        <f t="shared" si="73"/>
        <v>0</v>
      </c>
      <c r="AE405" s="135" t="b">
        <f t="shared" si="74"/>
        <v>0</v>
      </c>
      <c r="AF405" s="135" t="b">
        <f>AND(AC405,$V405&lt;=Synthèse!$B$44)</f>
        <v>0</v>
      </c>
      <c r="AG405" s="135" t="b">
        <f>AND(AD405,$V405&lt;=Synthèse!$B$44)</f>
        <v>0</v>
      </c>
      <c r="AH405" s="135" t="b">
        <f>AND(AE405,$V405&lt;=Synthèse!$B$44)</f>
        <v>0</v>
      </c>
      <c r="AI405" s="137" t="b">
        <v>0</v>
      </c>
      <c r="AJ405" s="137" t="b">
        <v>0</v>
      </c>
      <c r="AK405" s="137" t="b">
        <f t="shared" si="75"/>
        <v>0</v>
      </c>
      <c r="AL405" s="137" t="b">
        <f t="shared" si="76"/>
        <v>0</v>
      </c>
      <c r="AM405" s="137" t="b">
        <f>AND(AK405,$V405&lt;=Synthèse!$B$44)</f>
        <v>0</v>
      </c>
      <c r="AN405" s="137" t="b">
        <f>AND(AL405,$V405&lt;=Synthèse!$B$44)</f>
        <v>0</v>
      </c>
    </row>
    <row r="406" spans="1:40">
      <c r="A406" s="17">
        <v>285106</v>
      </c>
      <c r="B406" t="str">
        <f ca="1">VLOOKUP(A406,'Fichier FI (en entrée)'!B:AH,3,0)</f>
        <v>NRBWPGCHCE</v>
      </c>
      <c r="C406">
        <f t="shared" si="66"/>
        <v>729</v>
      </c>
      <c r="D406">
        <f t="shared" si="67"/>
        <v>12.03</v>
      </c>
      <c r="E406" s="14" t="str">
        <f>VLOOKUP(A406,'Fichier FI (en entrée)'!B:AH,2,0)</f>
        <v>EV</v>
      </c>
      <c r="F406" s="14" t="b">
        <f t="shared" si="68"/>
        <v>1</v>
      </c>
      <c r="G406" s="14" t="b">
        <f>IFERROR(VLOOKUP(A406,'Calculs FA (auto)'!A:F,6,0),FALSE)</f>
        <v>0</v>
      </c>
      <c r="H406" s="14" t="b">
        <f t="shared" si="69"/>
        <v>0</v>
      </c>
      <c r="I406" s="16">
        <f>IFERROR(VLOOKUP(A406,'Moyennes FI (en entrée)'!B:N,7,0),"")</f>
        <v>10.029999999999999</v>
      </c>
      <c r="J406" s="16">
        <f>IFERROR(VLOOKUP(VLOOKUP(A406,'Fichier FI (en entrée)'!B:AH,33,0),Modificateurs!A$2:B$5,2,0),0)</f>
        <v>0</v>
      </c>
      <c r="K406" s="16">
        <f>IFERROR(VLOOKUP(VLOOKUP(A406,'Redoub FI (en entrée)'!B:N,7,0),Modificateurs!A$8:B$11,2,0),0)</f>
        <v>0</v>
      </c>
      <c r="L406" s="16">
        <f>IFERROR(VLOOKUP(M406,Modificateurs!D$1:E$94,2,0),0)</f>
        <v>2</v>
      </c>
      <c r="M406" t="str">
        <f>VLOOKUP(A406,'Fichier FI (en entrée)'!B:AH,16,0)&amp;" "&amp;VLOOKUP(A406,'Fichier FI (en entrée)'!B:AH,20,0)&amp;" "&amp;VLOOKUP(A406,'Fichier FI (en entrée)'!B:AH,27,0)&amp;" "&amp;VLOOKUP(A406,'Fichier FI (en entrée)'!B:AH,29,0)</f>
        <v xml:space="preserve">STI2D Système informatique et numérique  </v>
      </c>
      <c r="N406" t="str">
        <f>VLOOKUP(A406,'Fichier FI (en entrée)'!B:AH,8,0)</f>
        <v>En Terminale</v>
      </c>
      <c r="O406" t="b">
        <f>AND(C406&gt;Synthèse!B$8,C406&lt;Synthèse!B$10,NOT(Y406))</f>
        <v>1</v>
      </c>
      <c r="Q406" s="60">
        <f>ROUNDUP(C406/(Synthèse!$B$4+Synthèse!$B$1)*8,0)</f>
        <v>4</v>
      </c>
      <c r="R406" s="60">
        <f>IFERROR(VLOOKUP(A406,'Evaluations (formulaire)'!A:P,6,0)+VLOOKUP(A406,'Evaluations (formulaire)'!A:P,7,0),0)</f>
        <v>0</v>
      </c>
      <c r="S406" s="60">
        <f>IFERROR(VLOOKUP(A406,'Evaluations (formulaire)'!A:P,8,0),0)</f>
        <v>0</v>
      </c>
      <c r="T406" s="60">
        <f>IF(AND(ISBLANK(P406),Q406&lt;=2),Synthèse!$B$41,IF(AND(ISBLANK(P406),Q406&gt;=7),Synthèse!$C$41,R406+S406))</f>
        <v>0</v>
      </c>
      <c r="U406" s="60">
        <f t="shared" si="70"/>
        <v>12.03</v>
      </c>
      <c r="V406" s="60">
        <f t="shared" si="71"/>
        <v>729</v>
      </c>
      <c r="X406" s="26">
        <v>111</v>
      </c>
      <c r="Y406" s="26" t="b">
        <f>IFERROR(VLOOKUP(A406,'Calculs FA (auto)'!A:O,15,0),FALSE)</f>
        <v>0</v>
      </c>
      <c r="Z406" s="26">
        <f>IFERROR(VLOOKUP(A406,'Evaluations (formulaire)'!A:M,9,0),0)</f>
        <v>0</v>
      </c>
      <c r="AA406" s="135" t="b">
        <v>1</v>
      </c>
      <c r="AB406" s="135" t="b">
        <v>0</v>
      </c>
      <c r="AC406" s="135" t="b">
        <f t="shared" si="72"/>
        <v>1</v>
      </c>
      <c r="AD406" s="135" t="b">
        <f t="shared" si="73"/>
        <v>0</v>
      </c>
      <c r="AE406" s="135" t="b">
        <f t="shared" si="74"/>
        <v>0</v>
      </c>
      <c r="AF406" s="135" t="b">
        <f>AND(AC406,$V406&lt;=Synthèse!$B$44)</f>
        <v>0</v>
      </c>
      <c r="AG406" s="135" t="b">
        <f>AND(AD406,$V406&lt;=Synthèse!$B$44)</f>
        <v>0</v>
      </c>
      <c r="AH406" s="135" t="b">
        <f>AND(AE406,$V406&lt;=Synthèse!$B$44)</f>
        <v>0</v>
      </c>
      <c r="AI406" s="137" t="b">
        <v>0</v>
      </c>
      <c r="AJ406" s="137" t="b">
        <v>1</v>
      </c>
      <c r="AK406" s="137" t="b">
        <f t="shared" si="75"/>
        <v>0</v>
      </c>
      <c r="AL406" s="137" t="b">
        <f t="shared" si="76"/>
        <v>1</v>
      </c>
      <c r="AM406" s="137" t="b">
        <f>AND(AK406,$V406&lt;=Synthèse!$B$44)</f>
        <v>0</v>
      </c>
      <c r="AN406" s="137" t="b">
        <f>AND(AL406,$V406&lt;=Synthèse!$B$44)</f>
        <v>0</v>
      </c>
    </row>
    <row r="407" spans="1:40">
      <c r="A407" s="17">
        <v>285117</v>
      </c>
      <c r="B407" t="str">
        <f ca="1">VLOOKUP(A407,'Fichier FI (en entrée)'!B:AH,3,0)</f>
        <v>FPOKBQKLKP</v>
      </c>
      <c r="C407">
        <f t="shared" si="66"/>
        <v>436</v>
      </c>
      <c r="D407">
        <f t="shared" si="67"/>
        <v>13.78</v>
      </c>
      <c r="E407" s="14" t="str">
        <f>VLOOKUP(A407,'Fichier FI (en entrée)'!B:AH,2,0)</f>
        <v>EV</v>
      </c>
      <c r="F407" s="14" t="b">
        <f t="shared" si="68"/>
        <v>1</v>
      </c>
      <c r="G407" s="14" t="b">
        <f>IFERROR(VLOOKUP(A407,'Calculs FA (auto)'!A:F,6,0),FALSE)</f>
        <v>0</v>
      </c>
      <c r="H407" s="14" t="b">
        <f t="shared" si="69"/>
        <v>0</v>
      </c>
      <c r="I407" s="16">
        <f>IFERROR(VLOOKUP(A407,'Moyennes FI (en entrée)'!B:N,7,0),"")</f>
        <v>10.78</v>
      </c>
      <c r="J407" s="16">
        <f>IFERROR(VLOOKUP(VLOOKUP(A407,'Fichier FI (en entrée)'!B:AH,33,0),Modificateurs!A$2:B$5,2,0),0)</f>
        <v>1</v>
      </c>
      <c r="K407" s="16">
        <f>IFERROR(VLOOKUP(VLOOKUP(A407,'Redoub FI (en entrée)'!B:N,7,0),Modificateurs!A$8:B$11,2,0),0)</f>
        <v>0</v>
      </c>
      <c r="L407" s="16">
        <f>IFERROR(VLOOKUP(M407,Modificateurs!D$1:E$94,2,0),0)</f>
        <v>2</v>
      </c>
      <c r="M407" t="str">
        <f>VLOOKUP(A407,'Fichier FI (en entrée)'!B:AH,16,0)&amp;" "&amp;VLOOKUP(A407,'Fichier FI (en entrée)'!B:AH,20,0)&amp;" "&amp;VLOOKUP(A407,'Fichier FI (en entrée)'!B:AH,27,0)&amp;" "&amp;VLOOKUP(A407,'Fichier FI (en entrée)'!B:AH,29,0)</f>
        <v xml:space="preserve">S Mathématiques  </v>
      </c>
      <c r="N407" t="str">
        <f>VLOOKUP(A407,'Fichier FI (en entrée)'!B:AH,8,0)</f>
        <v>En Terminale</v>
      </c>
      <c r="O407" t="b">
        <f>AND(C407&gt;Synthèse!B$8,C407&lt;Synthèse!B$10,NOT(Y407))</f>
        <v>1</v>
      </c>
      <c r="Q407" s="60">
        <f>ROUNDUP(C407/(Synthèse!$B$4+Synthèse!$B$1)*8,0)</f>
        <v>3</v>
      </c>
      <c r="R407" s="60">
        <f>IFERROR(VLOOKUP(A407,'Evaluations (formulaire)'!A:P,6,0)+VLOOKUP(A407,'Evaluations (formulaire)'!A:P,7,0),0)</f>
        <v>0</v>
      </c>
      <c r="S407" s="60">
        <f>IFERROR(VLOOKUP(A407,'Evaluations (formulaire)'!A:P,8,0),0)</f>
        <v>0</v>
      </c>
      <c r="T407" s="60">
        <f>IF(AND(ISBLANK(P407),Q407&lt;=2),Synthèse!$B$41,IF(AND(ISBLANK(P407),Q407&gt;=7),Synthèse!$C$41,R407+S407))</f>
        <v>0</v>
      </c>
      <c r="U407" s="60">
        <f t="shared" si="70"/>
        <v>13.78</v>
      </c>
      <c r="V407" s="60">
        <f t="shared" si="71"/>
        <v>436</v>
      </c>
      <c r="X407" s="26">
        <v>503</v>
      </c>
      <c r="Y407" s="26" t="b">
        <f>IFERROR(VLOOKUP(A407,'Calculs FA (auto)'!A:O,15,0),FALSE)</f>
        <v>0</v>
      </c>
      <c r="Z407" s="26">
        <f>IFERROR(VLOOKUP(A407,'Evaluations (formulaire)'!A:M,9,0),0)</f>
        <v>0</v>
      </c>
      <c r="AA407" s="135" t="b">
        <v>1</v>
      </c>
      <c r="AB407" s="135" t="b">
        <v>0</v>
      </c>
      <c r="AC407" s="135" t="b">
        <f t="shared" si="72"/>
        <v>1</v>
      </c>
      <c r="AD407" s="135" t="b">
        <f t="shared" si="73"/>
        <v>0</v>
      </c>
      <c r="AE407" s="135" t="b">
        <f t="shared" si="74"/>
        <v>0</v>
      </c>
      <c r="AF407" s="135" t="b">
        <f>AND(AC407,$V407&lt;=Synthèse!$B$44)</f>
        <v>1</v>
      </c>
      <c r="AG407" s="135" t="b">
        <f>AND(AD407,$V407&lt;=Synthèse!$B$44)</f>
        <v>0</v>
      </c>
      <c r="AH407" s="135" t="b">
        <f>AND(AE407,$V407&lt;=Synthèse!$B$44)</f>
        <v>0</v>
      </c>
      <c r="AI407" s="137" t="b">
        <v>0</v>
      </c>
      <c r="AJ407" s="137" t="b">
        <v>1</v>
      </c>
      <c r="AK407" s="137" t="b">
        <f t="shared" si="75"/>
        <v>0</v>
      </c>
      <c r="AL407" s="137" t="b">
        <f t="shared" si="76"/>
        <v>1</v>
      </c>
      <c r="AM407" s="137" t="b">
        <f>AND(AK407,$V407&lt;=Synthèse!$B$44)</f>
        <v>0</v>
      </c>
      <c r="AN407" s="137" t="b">
        <f>AND(AL407,$V407&lt;=Synthèse!$B$44)</f>
        <v>1</v>
      </c>
    </row>
    <row r="408" spans="1:40">
      <c r="A408" s="17">
        <v>285119</v>
      </c>
      <c r="B408" t="str">
        <f ca="1">VLOOKUP(A408,'Fichier FI (en entrée)'!B:AH,3,0)</f>
        <v>KDIGGEFSXV</v>
      </c>
      <c r="C408">
        <f t="shared" si="66"/>
        <v>766</v>
      </c>
      <c r="D408">
        <f t="shared" si="67"/>
        <v>11.89</v>
      </c>
      <c r="E408" s="14" t="str">
        <f>VLOOKUP(A408,'Fichier FI (en entrée)'!B:AH,2,0)</f>
        <v>EV</v>
      </c>
      <c r="F408" s="14" t="b">
        <f t="shared" si="68"/>
        <v>1</v>
      </c>
      <c r="G408" s="14" t="b">
        <f>IFERROR(VLOOKUP(A408,'Calculs FA (auto)'!A:F,6,0),FALSE)</f>
        <v>0</v>
      </c>
      <c r="H408" s="14" t="b">
        <f t="shared" si="69"/>
        <v>0</v>
      </c>
      <c r="I408" s="16">
        <f>IFERROR(VLOOKUP(A408,'Moyennes FI (en entrée)'!B:N,7,0),"")</f>
        <v>9.89</v>
      </c>
      <c r="J408" s="16">
        <f>IFERROR(VLOOKUP(VLOOKUP(A408,'Fichier FI (en entrée)'!B:AH,33,0),Modificateurs!A$2:B$5,2,0),0)</f>
        <v>0</v>
      </c>
      <c r="K408" s="16">
        <f>IFERROR(VLOOKUP(VLOOKUP(A408,'Redoub FI (en entrée)'!B:N,7,0),Modificateurs!A$8:B$11,2,0),0)</f>
        <v>0</v>
      </c>
      <c r="L408" s="16">
        <f>IFERROR(VLOOKUP(M408,Modificateurs!D$1:E$94,2,0),0)</f>
        <v>2</v>
      </c>
      <c r="M408" t="str">
        <f>VLOOKUP(A408,'Fichier FI (en entrée)'!B:AH,16,0)&amp;" "&amp;VLOOKUP(A408,'Fichier FI (en entrée)'!B:AH,20,0)&amp;" "&amp;VLOOKUP(A408,'Fichier FI (en entrée)'!B:AH,27,0)&amp;" "&amp;VLOOKUP(A408,'Fichier FI (en entrée)'!B:AH,29,0)</f>
        <v xml:space="preserve">S Physique-chimie  </v>
      </c>
      <c r="N408" t="str">
        <f>VLOOKUP(A408,'Fichier FI (en entrée)'!B:AH,8,0)</f>
        <v>En Terminale</v>
      </c>
      <c r="O408" t="b">
        <f>AND(C408&gt;Synthèse!B$8,C408&lt;Synthèse!B$10,NOT(Y408))</f>
        <v>1</v>
      </c>
      <c r="P408" t="s">
        <v>2285</v>
      </c>
      <c r="Q408" s="60">
        <f>ROUNDUP(C408/(Synthèse!$B$4+Synthèse!$B$1)*8,0)</f>
        <v>4</v>
      </c>
      <c r="R408" s="60">
        <f>IFERROR(VLOOKUP(A408,'Evaluations (formulaire)'!A:P,6,0)+VLOOKUP(A408,'Evaluations (formulaire)'!A:P,7,0),0)</f>
        <v>0</v>
      </c>
      <c r="S408" s="60">
        <f>IFERROR(VLOOKUP(A408,'Evaluations (formulaire)'!A:P,8,0),0)</f>
        <v>0</v>
      </c>
      <c r="T408" s="60">
        <f>IF(AND(ISBLANK(P408),Q408&lt;=2),Synthèse!$B$41,IF(AND(ISBLANK(P408),Q408&gt;=7),Synthèse!$C$41,R408+S408))</f>
        <v>0</v>
      </c>
      <c r="U408" s="60">
        <f t="shared" si="70"/>
        <v>11.89</v>
      </c>
      <c r="V408" s="60">
        <f t="shared" si="71"/>
        <v>766</v>
      </c>
      <c r="X408" s="26">
        <v>456</v>
      </c>
      <c r="Y408" s="26" t="b">
        <f>IFERROR(VLOOKUP(A408,'Calculs FA (auto)'!A:O,15,0),FALSE)</f>
        <v>0</v>
      </c>
      <c r="Z408" s="26">
        <f>IFERROR(VLOOKUP(A408,'Evaluations (formulaire)'!A:M,9,0),0)</f>
        <v>0</v>
      </c>
      <c r="AA408" s="135" t="b">
        <v>1</v>
      </c>
      <c r="AB408" s="135" t="b">
        <v>0</v>
      </c>
      <c r="AC408" s="135" t="b">
        <f t="shared" si="72"/>
        <v>1</v>
      </c>
      <c r="AD408" s="135" t="b">
        <f t="shared" si="73"/>
        <v>0</v>
      </c>
      <c r="AE408" s="135" t="b">
        <f t="shared" si="74"/>
        <v>0</v>
      </c>
      <c r="AF408" s="135" t="b">
        <f>AND(AC408,$V408&lt;=Synthèse!$B$44)</f>
        <v>0</v>
      </c>
      <c r="AG408" s="135" t="b">
        <f>AND(AD408,$V408&lt;=Synthèse!$B$44)</f>
        <v>0</v>
      </c>
      <c r="AH408" s="135" t="b">
        <f>AND(AE408,$V408&lt;=Synthèse!$B$44)</f>
        <v>0</v>
      </c>
      <c r="AI408" s="137" t="b">
        <v>0</v>
      </c>
      <c r="AJ408" s="137" t="b">
        <v>1</v>
      </c>
      <c r="AK408" s="137" t="b">
        <f t="shared" si="75"/>
        <v>0</v>
      </c>
      <c r="AL408" s="137" t="b">
        <f t="shared" si="76"/>
        <v>1</v>
      </c>
      <c r="AM408" s="137" t="b">
        <f>AND(AK408,$V408&lt;=Synthèse!$B$44)</f>
        <v>0</v>
      </c>
      <c r="AN408" s="137" t="b">
        <f>AND(AL408,$V408&lt;=Synthèse!$B$44)</f>
        <v>0</v>
      </c>
    </row>
    <row r="409" spans="1:40">
      <c r="A409" s="17">
        <v>285127</v>
      </c>
      <c r="B409" t="str">
        <f ca="1">VLOOKUP(A409,'Fichier FI (en entrée)'!B:AH,3,0)</f>
        <v>JCAXGMXMJZ</v>
      </c>
      <c r="C409">
        <f t="shared" si="66"/>
        <v>929</v>
      </c>
      <c r="D409">
        <f t="shared" si="67"/>
        <v>10.88</v>
      </c>
      <c r="E409" s="14" t="str">
        <f>VLOOKUP(A409,'Fichier FI (en entrée)'!B:AH,2,0)</f>
        <v>EV</v>
      </c>
      <c r="F409" s="14" t="b">
        <f t="shared" si="68"/>
        <v>1</v>
      </c>
      <c r="G409" s="14" t="b">
        <f>IFERROR(VLOOKUP(A409,'Calculs FA (auto)'!A:F,6,0),FALSE)</f>
        <v>0</v>
      </c>
      <c r="H409" s="14" t="b">
        <f t="shared" si="69"/>
        <v>0</v>
      </c>
      <c r="I409" s="16">
        <f>IFERROR(VLOOKUP(A409,'Moyennes FI (en entrée)'!B:N,7,0),"")</f>
        <v>8.8800000000000008</v>
      </c>
      <c r="J409" s="16">
        <f>IFERROR(VLOOKUP(VLOOKUP(A409,'Fichier FI (en entrée)'!B:AH,33,0),Modificateurs!A$2:B$5,2,0),0)</f>
        <v>0</v>
      </c>
      <c r="K409" s="16">
        <f>IFERROR(VLOOKUP(VLOOKUP(A409,'Redoub FI (en entrée)'!B:N,7,0),Modificateurs!A$8:B$11,2,0),0)</f>
        <v>0</v>
      </c>
      <c r="L409" s="16">
        <f>IFERROR(VLOOKUP(M409,Modificateurs!D$1:E$94,2,0),0)</f>
        <v>2</v>
      </c>
      <c r="M409" t="str">
        <f>VLOOKUP(A409,'Fichier FI (en entrée)'!B:AH,16,0)&amp;" "&amp;VLOOKUP(A409,'Fichier FI (en entrée)'!B:AH,20,0)&amp;" "&amp;VLOOKUP(A409,'Fichier FI (en entrée)'!B:AH,27,0)&amp;" "&amp;VLOOKUP(A409,'Fichier FI (en entrée)'!B:AH,29,0)</f>
        <v xml:space="preserve">STI2D Système informatique et numérique  </v>
      </c>
      <c r="N409" t="str">
        <f>VLOOKUP(A409,'Fichier FI (en entrée)'!B:AH,8,0)</f>
        <v>En Terminale</v>
      </c>
      <c r="O409" t="b">
        <f>AND(C409&gt;Synthèse!B$8,C409&lt;Synthèse!B$10,NOT(Y409))</f>
        <v>1</v>
      </c>
      <c r="P409" t="s">
        <v>2285</v>
      </c>
      <c r="Q409" s="60">
        <f>ROUNDUP(C409/(Synthèse!$B$4+Synthèse!$B$1)*8,0)</f>
        <v>5</v>
      </c>
      <c r="R409" s="60">
        <f>IFERROR(VLOOKUP(A409,'Evaluations (formulaire)'!A:P,6,0)+VLOOKUP(A409,'Evaluations (formulaire)'!A:P,7,0),0)</f>
        <v>0</v>
      </c>
      <c r="S409" s="60">
        <f>IFERROR(VLOOKUP(A409,'Evaluations (formulaire)'!A:P,8,0),0)</f>
        <v>0</v>
      </c>
      <c r="T409" s="60">
        <f>IF(AND(ISBLANK(P409),Q409&lt;=2),Synthèse!$B$41,IF(AND(ISBLANK(P409),Q409&gt;=7),Synthèse!$C$41,R409+S409))</f>
        <v>0</v>
      </c>
      <c r="U409" s="60">
        <f t="shared" si="70"/>
        <v>10.88</v>
      </c>
      <c r="V409" s="60">
        <f t="shared" si="71"/>
        <v>929</v>
      </c>
      <c r="X409" s="26">
        <v>1715</v>
      </c>
      <c r="Y409" s="26" t="b">
        <f>IFERROR(VLOOKUP(A409,'Calculs FA (auto)'!A:O,15,0),FALSE)</f>
        <v>0</v>
      </c>
      <c r="Z409" s="26">
        <f>IFERROR(VLOOKUP(A409,'Evaluations (formulaire)'!A:M,9,0),0)</f>
        <v>0</v>
      </c>
      <c r="AA409" s="135" t="b">
        <v>1</v>
      </c>
      <c r="AB409" s="135" t="b">
        <v>0</v>
      </c>
      <c r="AC409" s="135" t="b">
        <f t="shared" si="72"/>
        <v>1</v>
      </c>
      <c r="AD409" s="135" t="b">
        <f t="shared" si="73"/>
        <v>0</v>
      </c>
      <c r="AE409" s="135" t="b">
        <f t="shared" si="74"/>
        <v>0</v>
      </c>
      <c r="AF409" s="135" t="b">
        <f>AND(AC409,$V409&lt;=Synthèse!$B$44)</f>
        <v>0</v>
      </c>
      <c r="AG409" s="135" t="b">
        <f>AND(AD409,$V409&lt;=Synthèse!$B$44)</f>
        <v>0</v>
      </c>
      <c r="AH409" s="135" t="b">
        <f>AND(AE409,$V409&lt;=Synthèse!$B$44)</f>
        <v>0</v>
      </c>
      <c r="AI409" s="137" t="b">
        <v>0</v>
      </c>
      <c r="AJ409" s="137" t="b">
        <v>1</v>
      </c>
      <c r="AK409" s="137" t="b">
        <f t="shared" si="75"/>
        <v>0</v>
      </c>
      <c r="AL409" s="137" t="b">
        <f t="shared" si="76"/>
        <v>1</v>
      </c>
      <c r="AM409" s="137" t="b">
        <f>AND(AK409,$V409&lt;=Synthèse!$B$44)</f>
        <v>0</v>
      </c>
      <c r="AN409" s="137" t="b">
        <f>AND(AL409,$V409&lt;=Synthèse!$B$44)</f>
        <v>0</v>
      </c>
    </row>
    <row r="410" spans="1:40">
      <c r="A410" s="17">
        <v>285139</v>
      </c>
      <c r="B410" t="str">
        <f ca="1">VLOOKUP(A410,'Fichier FI (en entrée)'!B:AH,3,0)</f>
        <v>NUCWDMXPBK</v>
      </c>
      <c r="C410">
        <f t="shared" si="66"/>
        <v>2097</v>
      </c>
      <c r="D410">
        <f t="shared" si="67"/>
        <v>-100</v>
      </c>
      <c r="E410" s="14" t="str">
        <f>VLOOKUP(A410,'Fichier FI (en entrée)'!B:AH,2,0)</f>
        <v>ENV</v>
      </c>
      <c r="F410" s="14" t="b">
        <f t="shared" si="68"/>
        <v>0</v>
      </c>
      <c r="G410" s="14" t="b">
        <f>IFERROR(VLOOKUP(A410,'Calculs FA (auto)'!A:F,6,0),FALSE)</f>
        <v>0</v>
      </c>
      <c r="H410" s="14" t="b">
        <f t="shared" si="69"/>
        <v>0</v>
      </c>
      <c r="I410" s="16" t="str">
        <f>IFERROR(VLOOKUP(A410,'Moyennes FI (en entrée)'!B:N,7,0),"")</f>
        <v/>
      </c>
      <c r="J410" s="16">
        <f>IFERROR(VLOOKUP(VLOOKUP(A410,'Fichier FI (en entrée)'!B:AH,33,0),Modificateurs!A$2:B$5,2,0),0)</f>
        <v>0</v>
      </c>
      <c r="K410" s="16">
        <f>IFERROR(VLOOKUP(VLOOKUP(A410,'Redoub FI (en entrée)'!B:N,7,0),Modificateurs!A$8:B$11,2,0),0)</f>
        <v>0</v>
      </c>
      <c r="L410" s="16">
        <f>IFERROR(VLOOKUP(M410,Modificateurs!D$1:E$94,2,0),0)</f>
        <v>1</v>
      </c>
      <c r="M410" t="str">
        <f>VLOOKUP(A410,'Fichier FI (en entrée)'!B:AH,16,0)&amp;" "&amp;VLOOKUP(A410,'Fichier FI (en entrée)'!B:AH,20,0)&amp;" "&amp;VLOOKUP(A410,'Fichier FI (en entrée)'!B:AH,27,0)&amp;" "&amp;VLOOKUP(A410,'Fichier FI (en entrée)'!B:AH,29,0)</f>
        <v xml:space="preserve">S Sciences de la vie et de la terre  </v>
      </c>
      <c r="N410" t="str">
        <f>VLOOKUP(A410,'Fichier FI (en entrée)'!B:AH,8,0)</f>
        <v>En Terminale</v>
      </c>
      <c r="O410" t="b">
        <f>AND(C410&gt;Synthèse!B$8,C410&lt;Synthèse!B$10,NOT(Y410))</f>
        <v>0</v>
      </c>
      <c r="Q410" s="60">
        <f>ROUNDUP(C410/(Synthèse!$B$4+Synthèse!$B$1)*8,0)</f>
        <v>10</v>
      </c>
      <c r="R410" s="60">
        <f>IFERROR(VLOOKUP(A410,'Evaluations (formulaire)'!A:P,6,0)+VLOOKUP(A410,'Evaluations (formulaire)'!A:P,7,0),0)</f>
        <v>0</v>
      </c>
      <c r="S410" s="60">
        <f>IFERROR(VLOOKUP(A410,'Evaluations (formulaire)'!A:P,8,0),0)</f>
        <v>0</v>
      </c>
      <c r="T410" s="60">
        <f>IF(AND(ISBLANK(P410),Q410&lt;=2),Synthèse!$B$41,IF(AND(ISBLANK(P410),Q410&gt;=7),Synthèse!$C$41,R410+S410))</f>
        <v>4.6296296296296294E-3</v>
      </c>
      <c r="U410" s="60">
        <f t="shared" si="70"/>
        <v>-99.995370370370367</v>
      </c>
      <c r="V410" s="60">
        <f t="shared" si="71"/>
        <v>1983</v>
      </c>
      <c r="X410" s="26">
        <v>999</v>
      </c>
      <c r="Y410" s="26" t="b">
        <f>IFERROR(VLOOKUP(A410,'Calculs FA (auto)'!A:O,15,0),FALSE)</f>
        <v>0</v>
      </c>
      <c r="Z410" s="26">
        <f>IFERROR(VLOOKUP(A410,'Evaluations (formulaire)'!A:M,9,0),0)</f>
        <v>0</v>
      </c>
      <c r="AA410" s="135" t="b">
        <v>1</v>
      </c>
      <c r="AB410" s="135" t="b">
        <v>0</v>
      </c>
      <c r="AC410" s="135" t="b">
        <f t="shared" si="72"/>
        <v>0</v>
      </c>
      <c r="AD410" s="135" t="b">
        <f t="shared" si="73"/>
        <v>0</v>
      </c>
      <c r="AE410" s="135" t="b">
        <f t="shared" si="74"/>
        <v>0</v>
      </c>
      <c r="AF410" s="135" t="b">
        <f>AND(AC410,$V410&lt;=Synthèse!$B$44)</f>
        <v>0</v>
      </c>
      <c r="AG410" s="135" t="b">
        <f>AND(AD410,$V410&lt;=Synthèse!$B$44)</f>
        <v>0</v>
      </c>
      <c r="AH410" s="135" t="b">
        <f>AND(AE410,$V410&lt;=Synthèse!$B$44)</f>
        <v>0</v>
      </c>
      <c r="AI410" s="137" t="b">
        <v>0</v>
      </c>
      <c r="AJ410" s="137" t="b">
        <v>1</v>
      </c>
      <c r="AK410" s="137" t="b">
        <f t="shared" si="75"/>
        <v>0</v>
      </c>
      <c r="AL410" s="137" t="b">
        <f t="shared" si="76"/>
        <v>0</v>
      </c>
      <c r="AM410" s="137" t="b">
        <f>AND(AK410,$V410&lt;=Synthèse!$B$44)</f>
        <v>0</v>
      </c>
      <c r="AN410" s="137" t="b">
        <f>AND(AL410,$V410&lt;=Synthèse!$B$44)</f>
        <v>0</v>
      </c>
    </row>
    <row r="411" spans="1:40">
      <c r="A411" s="17">
        <v>285150</v>
      </c>
      <c r="B411" t="str">
        <f ca="1">VLOOKUP(A411,'Fichier FI (en entrée)'!B:AH,3,0)</f>
        <v>XVMZNRKVNX</v>
      </c>
      <c r="C411">
        <f t="shared" si="66"/>
        <v>1066</v>
      </c>
      <c r="D411">
        <f t="shared" si="67"/>
        <v>9.7199999999999989</v>
      </c>
      <c r="E411" s="14" t="str">
        <f>VLOOKUP(A411,'Fichier FI (en entrée)'!B:AH,2,0)</f>
        <v>EV</v>
      </c>
      <c r="F411" s="14" t="b">
        <f t="shared" si="68"/>
        <v>1</v>
      </c>
      <c r="G411" s="14" t="b">
        <f>IFERROR(VLOOKUP(A411,'Calculs FA (auto)'!A:F,6,0),FALSE)</f>
        <v>1</v>
      </c>
      <c r="H411" s="14" t="b">
        <f t="shared" si="69"/>
        <v>1</v>
      </c>
      <c r="I411" s="16">
        <f>IFERROR(VLOOKUP(A411,'Moyennes FI (en entrée)'!B:N,7,0),"")</f>
        <v>7.72</v>
      </c>
      <c r="J411" s="16">
        <f>IFERROR(VLOOKUP(VLOOKUP(A411,'Fichier FI (en entrée)'!B:AH,33,0),Modificateurs!A$2:B$5,2,0),0)</f>
        <v>1</v>
      </c>
      <c r="K411" s="16">
        <f>IFERROR(VLOOKUP(VLOOKUP(A411,'Redoub FI (en entrée)'!B:N,7,0),Modificateurs!A$8:B$11,2,0),0)</f>
        <v>0</v>
      </c>
      <c r="L411" s="16">
        <f>IFERROR(VLOOKUP(M411,Modificateurs!D$1:E$94,2,0),0)</f>
        <v>1</v>
      </c>
      <c r="M411" t="str">
        <f>VLOOKUP(A411,'Fichier FI (en entrée)'!B:AH,16,0)&amp;" "&amp;VLOOKUP(A411,'Fichier FI (en entrée)'!B:AH,20,0)&amp;" "&amp;VLOOKUP(A411,'Fichier FI (en entrée)'!B:AH,27,0)&amp;" "&amp;VLOOKUP(A411,'Fichier FI (en entrée)'!B:AH,29,0)</f>
        <v xml:space="preserve">S Pas de spécialité (S.I)  </v>
      </c>
      <c r="N411" t="str">
        <f>VLOOKUP(A411,'Fichier FI (en entrée)'!B:AH,8,0)</f>
        <v>En Terminale</v>
      </c>
      <c r="O411" t="b">
        <f>AND(C411&gt;Synthèse!B$8,C411&lt;Synthèse!B$10,NOT(Y411))</f>
        <v>0</v>
      </c>
      <c r="Q411" s="60">
        <f>ROUNDUP(C411/(Synthèse!$B$4+Synthèse!$B$1)*8,0)</f>
        <v>5</v>
      </c>
      <c r="R411" s="60">
        <f>IFERROR(VLOOKUP(A411,'Evaluations (formulaire)'!A:P,6,0)+VLOOKUP(A411,'Evaluations (formulaire)'!A:P,7,0),0)</f>
        <v>0</v>
      </c>
      <c r="S411" s="60">
        <f>IFERROR(VLOOKUP(A411,'Evaluations (formulaire)'!A:P,8,0),0)</f>
        <v>0</v>
      </c>
      <c r="T411" s="60">
        <f>IF(AND(ISBLANK(P411),Q411&lt;=2),Synthèse!$B$41,IF(AND(ISBLANK(P411),Q411&gt;=7),Synthèse!$C$41,R411+S411))</f>
        <v>0</v>
      </c>
      <c r="U411" s="60">
        <f t="shared" si="70"/>
        <v>9.7199999999999989</v>
      </c>
      <c r="V411" s="60">
        <f t="shared" si="71"/>
        <v>1066</v>
      </c>
      <c r="X411" s="26">
        <v>1153</v>
      </c>
      <c r="Y411" s="26" t="b">
        <f>IFERROR(VLOOKUP(A411,'Calculs FA (auto)'!A:O,15,0),FALSE)</f>
        <v>1</v>
      </c>
      <c r="Z411" s="26">
        <f>IFERROR(VLOOKUP(A411,'Evaluations (formulaire)'!A:M,9,0),0)</f>
        <v>0</v>
      </c>
      <c r="AA411" s="135" t="b">
        <v>1</v>
      </c>
      <c r="AB411" s="135" t="b">
        <v>0</v>
      </c>
      <c r="AC411" s="135" t="b">
        <f t="shared" si="72"/>
        <v>1</v>
      </c>
      <c r="AD411" s="135" t="b">
        <f t="shared" si="73"/>
        <v>0</v>
      </c>
      <c r="AE411" s="135" t="b">
        <f t="shared" si="74"/>
        <v>0</v>
      </c>
      <c r="AF411" s="135" t="b">
        <f>AND(AC411,$V411&lt;=Synthèse!$B$44)</f>
        <v>0</v>
      </c>
      <c r="AG411" s="135" t="b">
        <f>AND(AD411,$V411&lt;=Synthèse!$B$44)</f>
        <v>0</v>
      </c>
      <c r="AH411" s="135" t="b">
        <f>AND(AE411,$V411&lt;=Synthèse!$B$44)</f>
        <v>0</v>
      </c>
      <c r="AI411" s="137" t="b">
        <v>0</v>
      </c>
      <c r="AJ411" s="137" t="b">
        <v>1</v>
      </c>
      <c r="AK411" s="137" t="b">
        <f t="shared" si="75"/>
        <v>0</v>
      </c>
      <c r="AL411" s="137" t="b">
        <f t="shared" si="76"/>
        <v>1</v>
      </c>
      <c r="AM411" s="137" t="b">
        <f>AND(AK411,$V411&lt;=Synthèse!$B$44)</f>
        <v>0</v>
      </c>
      <c r="AN411" s="137" t="b">
        <f>AND(AL411,$V411&lt;=Synthèse!$B$44)</f>
        <v>0</v>
      </c>
    </row>
    <row r="412" spans="1:40">
      <c r="A412" s="17">
        <v>285157</v>
      </c>
      <c r="B412" t="str">
        <f ca="1">VLOOKUP(A412,'Fichier FI (en entrée)'!B:AH,3,0)</f>
        <v>UZWFPHWZFS</v>
      </c>
      <c r="C412">
        <f t="shared" si="66"/>
        <v>821</v>
      </c>
      <c r="D412">
        <f t="shared" si="67"/>
        <v>11.56</v>
      </c>
      <c r="E412" s="14" t="str">
        <f>VLOOKUP(A412,'Fichier FI (en entrée)'!B:AH,2,0)</f>
        <v>EV</v>
      </c>
      <c r="F412" s="14" t="b">
        <f t="shared" si="68"/>
        <v>1</v>
      </c>
      <c r="G412" s="14" t="b">
        <f>IFERROR(VLOOKUP(A412,'Calculs FA (auto)'!A:F,6,0),FALSE)</f>
        <v>1</v>
      </c>
      <c r="H412" s="14" t="b">
        <f t="shared" si="69"/>
        <v>1</v>
      </c>
      <c r="I412" s="16">
        <f>IFERROR(VLOOKUP(A412,'Moyennes FI (en entrée)'!B:N,7,0),"")</f>
        <v>9.56</v>
      </c>
      <c r="J412" s="16">
        <f>IFERROR(VLOOKUP(VLOOKUP(A412,'Fichier FI (en entrée)'!B:AH,33,0),Modificateurs!A$2:B$5,2,0),0)</f>
        <v>0</v>
      </c>
      <c r="K412" s="16">
        <f>IFERROR(VLOOKUP(VLOOKUP(A412,'Redoub FI (en entrée)'!B:N,7,0),Modificateurs!A$8:B$11,2,0),0)</f>
        <v>0</v>
      </c>
      <c r="L412" s="16">
        <f>IFERROR(VLOOKUP(M412,Modificateurs!D$1:E$94,2,0),0)</f>
        <v>2</v>
      </c>
      <c r="M412" t="str">
        <f>VLOOKUP(A412,'Fichier FI (en entrée)'!B:AH,16,0)&amp;" "&amp;VLOOKUP(A412,'Fichier FI (en entrée)'!B:AH,20,0)&amp;" "&amp;VLOOKUP(A412,'Fichier FI (en entrée)'!B:AH,27,0)&amp;" "&amp;VLOOKUP(A412,'Fichier FI (en entrée)'!B:AH,29,0)</f>
        <v xml:space="preserve">STI2D Système informatique et numérique  </v>
      </c>
      <c r="N412" t="str">
        <f>VLOOKUP(A412,'Fichier FI (en entrée)'!B:AH,8,0)</f>
        <v>En Terminale</v>
      </c>
      <c r="O412" t="b">
        <f>AND(C412&gt;Synthèse!B$8,C412&lt;Synthèse!B$10,NOT(Y412))</f>
        <v>0</v>
      </c>
      <c r="Q412" s="60">
        <f>ROUNDUP(C412/(Synthèse!$B$4+Synthèse!$B$1)*8,0)</f>
        <v>4</v>
      </c>
      <c r="R412" s="60">
        <f>IFERROR(VLOOKUP(A412,'Evaluations (formulaire)'!A:P,6,0)+VLOOKUP(A412,'Evaluations (formulaire)'!A:P,7,0),0)</f>
        <v>0</v>
      </c>
      <c r="S412" s="60">
        <f>IFERROR(VLOOKUP(A412,'Evaluations (formulaire)'!A:P,8,0),0)</f>
        <v>0</v>
      </c>
      <c r="T412" s="60">
        <f>IF(AND(ISBLANK(P412),Q412&lt;=2),Synthèse!$B$41,IF(AND(ISBLANK(P412),Q412&gt;=7),Synthèse!$C$41,R412+S412))</f>
        <v>0</v>
      </c>
      <c r="U412" s="60">
        <f t="shared" si="70"/>
        <v>11.56</v>
      </c>
      <c r="V412" s="60">
        <f t="shared" si="71"/>
        <v>821</v>
      </c>
      <c r="X412" s="26">
        <v>760</v>
      </c>
      <c r="Y412" s="26" t="b">
        <f>IFERROR(VLOOKUP(A412,'Calculs FA (auto)'!A:O,15,0),FALSE)</f>
        <v>1</v>
      </c>
      <c r="Z412" s="26">
        <f>IFERROR(VLOOKUP(A412,'Evaluations (formulaire)'!A:M,9,0),0)</f>
        <v>0</v>
      </c>
      <c r="AA412" s="135" t="b">
        <v>1</v>
      </c>
      <c r="AB412" s="135" t="b">
        <v>0</v>
      </c>
      <c r="AC412" s="135" t="b">
        <f t="shared" si="72"/>
        <v>1</v>
      </c>
      <c r="AD412" s="135" t="b">
        <f t="shared" si="73"/>
        <v>0</v>
      </c>
      <c r="AE412" s="135" t="b">
        <f t="shared" si="74"/>
        <v>0</v>
      </c>
      <c r="AF412" s="135" t="b">
        <f>AND(AC412,$V412&lt;=Synthèse!$B$44)</f>
        <v>0</v>
      </c>
      <c r="AG412" s="135" t="b">
        <f>AND(AD412,$V412&lt;=Synthèse!$B$44)</f>
        <v>0</v>
      </c>
      <c r="AH412" s="135" t="b">
        <f>AND(AE412,$V412&lt;=Synthèse!$B$44)</f>
        <v>0</v>
      </c>
      <c r="AI412" s="137" t="b">
        <v>0</v>
      </c>
      <c r="AJ412" s="137" t="b">
        <v>1</v>
      </c>
      <c r="AK412" s="137" t="b">
        <f t="shared" si="75"/>
        <v>0</v>
      </c>
      <c r="AL412" s="137" t="b">
        <f t="shared" si="76"/>
        <v>1</v>
      </c>
      <c r="AM412" s="137" t="b">
        <f>AND(AK412,$V412&lt;=Synthèse!$B$44)</f>
        <v>0</v>
      </c>
      <c r="AN412" s="137" t="b">
        <f>AND(AL412,$V412&lt;=Synthèse!$B$44)</f>
        <v>0</v>
      </c>
    </row>
    <row r="413" spans="1:40">
      <c r="A413" s="17">
        <v>285158</v>
      </c>
      <c r="B413" t="str">
        <f ca="1">VLOOKUP(A413,'Fichier FI (en entrée)'!B:AH,3,0)</f>
        <v>FKOKHQGTFQ</v>
      </c>
      <c r="C413">
        <f t="shared" si="66"/>
        <v>1201</v>
      </c>
      <c r="D413">
        <f t="shared" si="67"/>
        <v>7.7200000000000006</v>
      </c>
      <c r="E413" s="14" t="str">
        <f>VLOOKUP(A413,'Fichier FI (en entrée)'!B:AH,2,0)</f>
        <v>EV</v>
      </c>
      <c r="F413" s="14" t="b">
        <f t="shared" si="68"/>
        <v>1</v>
      </c>
      <c r="G413" s="14" t="b">
        <f>IFERROR(VLOOKUP(A413,'Calculs FA (auto)'!A:F,6,0),FALSE)</f>
        <v>1</v>
      </c>
      <c r="H413" s="14" t="b">
        <f t="shared" si="69"/>
        <v>1</v>
      </c>
      <c r="I413" s="16">
        <f>IFERROR(VLOOKUP(A413,'Moyennes FI (en entrée)'!B:N,7,0),"")</f>
        <v>8.7200000000000006</v>
      </c>
      <c r="J413" s="16">
        <f>IFERROR(VLOOKUP(VLOOKUP(A413,'Fichier FI (en entrée)'!B:AH,33,0),Modificateurs!A$2:B$5,2,0),0)</f>
        <v>-3</v>
      </c>
      <c r="K413" s="16">
        <f>IFERROR(VLOOKUP(VLOOKUP(A413,'Redoub FI (en entrée)'!B:N,7,0),Modificateurs!A$8:B$11,2,0),0)</f>
        <v>0</v>
      </c>
      <c r="L413" s="16">
        <f>IFERROR(VLOOKUP(M413,Modificateurs!D$1:E$94,2,0),0)</f>
        <v>2</v>
      </c>
      <c r="M413" t="str">
        <f>VLOOKUP(A413,'Fichier FI (en entrée)'!B:AH,16,0)&amp;" "&amp;VLOOKUP(A413,'Fichier FI (en entrée)'!B:AH,20,0)&amp;" "&amp;VLOOKUP(A413,'Fichier FI (en entrée)'!B:AH,27,0)&amp;" "&amp;VLOOKUP(A413,'Fichier FI (en entrée)'!B:AH,29,0)</f>
        <v xml:space="preserve">S Physique-chimie  </v>
      </c>
      <c r="N413" t="str">
        <f>VLOOKUP(A413,'Fichier FI (en entrée)'!B:AH,8,0)</f>
        <v>En Terminale</v>
      </c>
      <c r="O413" t="b">
        <f>AND(C413&gt;Synthèse!B$8,C413&lt;Synthèse!B$10,NOT(Y413))</f>
        <v>0</v>
      </c>
      <c r="Q413" s="60">
        <f>ROUNDUP(C413/(Synthèse!$B$4+Synthèse!$B$1)*8,0)</f>
        <v>6</v>
      </c>
      <c r="R413" s="60">
        <f>IFERROR(VLOOKUP(A413,'Evaluations (formulaire)'!A:P,6,0)+VLOOKUP(A413,'Evaluations (formulaire)'!A:P,7,0),0)</f>
        <v>0</v>
      </c>
      <c r="S413" s="60">
        <f>IFERROR(VLOOKUP(A413,'Evaluations (formulaire)'!A:P,8,0),0)</f>
        <v>0</v>
      </c>
      <c r="T413" s="60">
        <f>IF(AND(ISBLANK(P413),Q413&lt;=2),Synthèse!$B$41,IF(AND(ISBLANK(P413),Q413&gt;=7),Synthèse!$C$41,R413+S413))</f>
        <v>0</v>
      </c>
      <c r="U413" s="60">
        <f t="shared" si="70"/>
        <v>7.7200000000000006</v>
      </c>
      <c r="V413" s="60">
        <f t="shared" si="71"/>
        <v>1199</v>
      </c>
      <c r="X413" s="26">
        <v>790</v>
      </c>
      <c r="Y413" s="26" t="b">
        <f>IFERROR(VLOOKUP(A413,'Calculs FA (auto)'!A:O,15,0),FALSE)</f>
        <v>1</v>
      </c>
      <c r="Z413" s="26">
        <f>IFERROR(VLOOKUP(A413,'Evaluations (formulaire)'!A:M,9,0),0)</f>
        <v>0</v>
      </c>
      <c r="AA413" s="135" t="b">
        <v>1</v>
      </c>
      <c r="AB413" s="135" t="b">
        <v>0</v>
      </c>
      <c r="AC413" s="135" t="b">
        <f t="shared" si="72"/>
        <v>1</v>
      </c>
      <c r="AD413" s="135" t="b">
        <f t="shared" si="73"/>
        <v>0</v>
      </c>
      <c r="AE413" s="135" t="b">
        <f t="shared" si="74"/>
        <v>0</v>
      </c>
      <c r="AF413" s="135" t="b">
        <f>AND(AC413,$V413&lt;=Synthèse!$B$44)</f>
        <v>0</v>
      </c>
      <c r="AG413" s="135" t="b">
        <f>AND(AD413,$V413&lt;=Synthèse!$B$44)</f>
        <v>0</v>
      </c>
      <c r="AH413" s="135" t="b">
        <f>AND(AE413,$V413&lt;=Synthèse!$B$44)</f>
        <v>0</v>
      </c>
      <c r="AI413" s="137" t="b">
        <v>0</v>
      </c>
      <c r="AJ413" s="137" t="b">
        <v>1</v>
      </c>
      <c r="AK413" s="137" t="b">
        <f t="shared" si="75"/>
        <v>0</v>
      </c>
      <c r="AL413" s="137" t="b">
        <f t="shared" si="76"/>
        <v>1</v>
      </c>
      <c r="AM413" s="137" t="b">
        <f>AND(AK413,$V413&lt;=Synthèse!$B$44)</f>
        <v>0</v>
      </c>
      <c r="AN413" s="137" t="b">
        <f>AND(AL413,$V413&lt;=Synthèse!$B$44)</f>
        <v>0</v>
      </c>
    </row>
    <row r="414" spans="1:40">
      <c r="A414" s="17">
        <v>285159</v>
      </c>
      <c r="B414" t="str">
        <f ca="1">VLOOKUP(A414,'Fichier FI (en entrée)'!B:AH,3,0)</f>
        <v>XCDDOIZQSJ</v>
      </c>
      <c r="C414">
        <f t="shared" si="66"/>
        <v>283</v>
      </c>
      <c r="D414">
        <f t="shared" si="67"/>
        <v>14.95</v>
      </c>
      <c r="E414" s="14" t="str">
        <f>VLOOKUP(A414,'Fichier FI (en entrée)'!B:AH,2,0)</f>
        <v>EV</v>
      </c>
      <c r="F414" s="14" t="b">
        <f t="shared" si="68"/>
        <v>1</v>
      </c>
      <c r="G414" s="14" t="b">
        <f>IFERROR(VLOOKUP(A414,'Calculs FA (auto)'!A:F,6,0),FALSE)</f>
        <v>0</v>
      </c>
      <c r="H414" s="14" t="b">
        <f t="shared" si="69"/>
        <v>0</v>
      </c>
      <c r="I414" s="16">
        <f>IFERROR(VLOOKUP(A414,'Moyennes FI (en entrée)'!B:N,7,0),"")</f>
        <v>10.95</v>
      </c>
      <c r="J414" s="16">
        <f>IFERROR(VLOOKUP(VLOOKUP(A414,'Fichier FI (en entrée)'!B:AH,33,0),Modificateurs!A$2:B$5,2,0),0)</f>
        <v>3</v>
      </c>
      <c r="K414" s="16">
        <f>IFERROR(VLOOKUP(VLOOKUP(A414,'Redoub FI (en entrée)'!B:N,7,0),Modificateurs!A$8:B$11,2,0),0)</f>
        <v>0</v>
      </c>
      <c r="L414" s="16">
        <f>IFERROR(VLOOKUP(M414,Modificateurs!D$1:E$94,2,0),0)</f>
        <v>1</v>
      </c>
      <c r="M414" t="str">
        <f>VLOOKUP(A414,'Fichier FI (en entrée)'!B:AH,16,0)&amp;" "&amp;VLOOKUP(A414,'Fichier FI (en entrée)'!B:AH,20,0)&amp;" "&amp;VLOOKUP(A414,'Fichier FI (en entrée)'!B:AH,27,0)&amp;" "&amp;VLOOKUP(A414,'Fichier FI (en entrée)'!B:AH,29,0)</f>
        <v xml:space="preserve">S Pas de spécialité (S.I)  </v>
      </c>
      <c r="N414" t="str">
        <f>VLOOKUP(A414,'Fichier FI (en entrée)'!B:AH,8,0)</f>
        <v>En Terminale</v>
      </c>
      <c r="O414" t="b">
        <f>AND(C414&gt;Synthèse!B$8,C414&lt;Synthèse!B$10,NOT(Y414))</f>
        <v>0</v>
      </c>
      <c r="Q414" s="60">
        <f>ROUNDUP(C414/(Synthèse!$B$4+Synthèse!$B$1)*8,0)</f>
        <v>2</v>
      </c>
      <c r="R414" s="60">
        <f>IFERROR(VLOOKUP(A414,'Evaluations (formulaire)'!A:P,6,0)+VLOOKUP(A414,'Evaluations (formulaire)'!A:P,7,0),0)</f>
        <v>0</v>
      </c>
      <c r="S414" s="60">
        <f>IFERROR(VLOOKUP(A414,'Evaluations (formulaire)'!A:P,8,0),0)</f>
        <v>0</v>
      </c>
      <c r="T414" s="60">
        <f>IF(AND(ISBLANK(P414),Q414&lt;=2),Synthèse!$B$41,IF(AND(ISBLANK(P414),Q414&gt;=7),Synthèse!$C$41,R414+S414))</f>
        <v>4.6511627906976744E-3</v>
      </c>
      <c r="U414" s="60">
        <f t="shared" si="70"/>
        <v>14.954651162790697</v>
      </c>
      <c r="V414" s="60">
        <f t="shared" si="71"/>
        <v>283</v>
      </c>
      <c r="X414" s="26">
        <v>122</v>
      </c>
      <c r="Y414" s="26" t="b">
        <f>IFERROR(VLOOKUP(A414,'Calculs FA (auto)'!A:O,15,0),FALSE)</f>
        <v>0</v>
      </c>
      <c r="Z414" s="26">
        <f>IFERROR(VLOOKUP(A414,'Evaluations (formulaire)'!A:M,9,0),0)</f>
        <v>0</v>
      </c>
      <c r="AA414" s="135" t="b">
        <v>1</v>
      </c>
      <c r="AB414" s="135" t="b">
        <v>0</v>
      </c>
      <c r="AC414" s="135" t="b">
        <f t="shared" si="72"/>
        <v>1</v>
      </c>
      <c r="AD414" s="135" t="b">
        <f t="shared" si="73"/>
        <v>0</v>
      </c>
      <c r="AE414" s="135" t="b">
        <f t="shared" si="74"/>
        <v>0</v>
      </c>
      <c r="AF414" s="135" t="b">
        <f>AND(AC414,$V414&lt;=Synthèse!$B$44)</f>
        <v>1</v>
      </c>
      <c r="AG414" s="135" t="b">
        <f>AND(AD414,$V414&lt;=Synthèse!$B$44)</f>
        <v>0</v>
      </c>
      <c r="AH414" s="135" t="b">
        <f>AND(AE414,$V414&lt;=Synthèse!$B$44)</f>
        <v>0</v>
      </c>
      <c r="AI414" s="137" t="b">
        <v>0</v>
      </c>
      <c r="AJ414" s="137" t="b">
        <v>1</v>
      </c>
      <c r="AK414" s="137" t="b">
        <f t="shared" si="75"/>
        <v>0</v>
      </c>
      <c r="AL414" s="137" t="b">
        <f t="shared" si="76"/>
        <v>1</v>
      </c>
      <c r="AM414" s="137" t="b">
        <f>AND(AK414,$V414&lt;=Synthèse!$B$44)</f>
        <v>0</v>
      </c>
      <c r="AN414" s="137" t="b">
        <f>AND(AL414,$V414&lt;=Synthèse!$B$44)</f>
        <v>1</v>
      </c>
    </row>
    <row r="415" spans="1:40">
      <c r="A415" s="17">
        <v>285170</v>
      </c>
      <c r="B415" t="str">
        <f ca="1">VLOOKUP(A415,'Fichier FI (en entrée)'!B:AH,3,0)</f>
        <v>UDKXELHXOS</v>
      </c>
      <c r="C415">
        <f t="shared" si="66"/>
        <v>1335</v>
      </c>
      <c r="D415">
        <f t="shared" si="67"/>
        <v>5</v>
      </c>
      <c r="E415" s="14" t="str">
        <f>VLOOKUP(A415,'Fichier FI (en entrée)'!B:AH,2,0)</f>
        <v>EV</v>
      </c>
      <c r="F415" s="14" t="b">
        <f t="shared" si="68"/>
        <v>1</v>
      </c>
      <c r="G415" s="14" t="b">
        <f>IFERROR(VLOOKUP(A415,'Calculs FA (auto)'!A:F,6,0),FALSE)</f>
        <v>0</v>
      </c>
      <c r="H415" s="14" t="b">
        <f t="shared" si="69"/>
        <v>0</v>
      </c>
      <c r="I415" s="16">
        <f>IFERROR(VLOOKUP(A415,'Moyennes FI (en entrée)'!B:N,7,0),"")</f>
        <v>10</v>
      </c>
      <c r="J415" s="16">
        <f>IFERROR(VLOOKUP(VLOOKUP(A415,'Fichier FI (en entrée)'!B:AH,33,0),Modificateurs!A$2:B$5,2,0),0)</f>
        <v>1</v>
      </c>
      <c r="K415" s="16">
        <f>IFERROR(VLOOKUP(VLOOKUP(A415,'Redoub FI (en entrée)'!B:N,7,0),Modificateurs!A$8:B$11,2,0),0)</f>
        <v>0</v>
      </c>
      <c r="L415" s="16">
        <f>IFERROR(VLOOKUP(M415,Modificateurs!D$1:E$94,2,0),0)</f>
        <v>-6</v>
      </c>
      <c r="M415" t="str">
        <f>VLOOKUP(A415,'Fichier FI (en entrée)'!B:AH,16,0)&amp;" "&amp;VLOOKUP(A415,'Fichier FI (en entrée)'!B:AH,20,0)&amp;" "&amp;VLOOKUP(A415,'Fichier FI (en entrée)'!B:AH,27,0)&amp;" "&amp;VLOOKUP(A415,'Fichier FI (en entrée)'!B:AH,29,0)</f>
        <v xml:space="preserve">STI2D Innovation Technologique et Eco conception  </v>
      </c>
      <c r="N415" t="str">
        <f>VLOOKUP(A415,'Fichier FI (en entrée)'!B:AH,8,0)</f>
        <v>En Terminale</v>
      </c>
      <c r="O415" t="b">
        <f>AND(C415&gt;Synthèse!B$8,C415&lt;Synthèse!B$10,NOT(Y415))</f>
        <v>0</v>
      </c>
      <c r="Q415" s="60">
        <f>ROUNDUP(C415/(Synthèse!$B$4+Synthèse!$B$1)*8,0)</f>
        <v>7</v>
      </c>
      <c r="R415" s="60">
        <f>IFERROR(VLOOKUP(A415,'Evaluations (formulaire)'!A:P,6,0)+VLOOKUP(A415,'Evaluations (formulaire)'!A:P,7,0),0)</f>
        <v>0</v>
      </c>
      <c r="S415" s="60">
        <f>IFERROR(VLOOKUP(A415,'Evaluations (formulaire)'!A:P,8,0),0)</f>
        <v>0</v>
      </c>
      <c r="T415" s="60">
        <f>IF(AND(ISBLANK(P415),Q415&lt;=2),Synthèse!$B$41,IF(AND(ISBLANK(P415),Q415&gt;=7),Synthèse!$C$41,R415+S415))</f>
        <v>4.6296296296296294E-3</v>
      </c>
      <c r="U415" s="60">
        <f t="shared" si="70"/>
        <v>5.0046296296296298</v>
      </c>
      <c r="V415" s="60">
        <f t="shared" si="71"/>
        <v>1336</v>
      </c>
      <c r="X415" s="26">
        <v>1187</v>
      </c>
      <c r="Y415" s="26" t="b">
        <f>IFERROR(VLOOKUP(A415,'Calculs FA (auto)'!A:O,15,0),FALSE)</f>
        <v>0</v>
      </c>
      <c r="Z415" s="26">
        <f>IFERROR(VLOOKUP(A415,'Evaluations (formulaire)'!A:M,9,0),0)</f>
        <v>0</v>
      </c>
      <c r="AA415" s="135" t="b">
        <v>1</v>
      </c>
      <c r="AB415" s="135" t="b">
        <v>0</v>
      </c>
      <c r="AC415" s="135" t="b">
        <f t="shared" si="72"/>
        <v>1</v>
      </c>
      <c r="AD415" s="135" t="b">
        <f t="shared" si="73"/>
        <v>0</v>
      </c>
      <c r="AE415" s="135" t="b">
        <f t="shared" si="74"/>
        <v>0</v>
      </c>
      <c r="AF415" s="135" t="b">
        <f>AND(AC415,$V415&lt;=Synthèse!$B$44)</f>
        <v>0</v>
      </c>
      <c r="AG415" s="135" t="b">
        <f>AND(AD415,$V415&lt;=Synthèse!$B$44)</f>
        <v>0</v>
      </c>
      <c r="AH415" s="135" t="b">
        <f>AND(AE415,$V415&lt;=Synthèse!$B$44)</f>
        <v>0</v>
      </c>
      <c r="AI415" s="137" t="b">
        <v>0</v>
      </c>
      <c r="AJ415" s="137" t="b">
        <v>1</v>
      </c>
      <c r="AK415" s="137" t="b">
        <f t="shared" si="75"/>
        <v>0</v>
      </c>
      <c r="AL415" s="137" t="b">
        <f t="shared" si="76"/>
        <v>1</v>
      </c>
      <c r="AM415" s="137" t="b">
        <f>AND(AK415,$V415&lt;=Synthèse!$B$44)</f>
        <v>0</v>
      </c>
      <c r="AN415" s="137" t="b">
        <f>AND(AL415,$V415&lt;=Synthèse!$B$44)</f>
        <v>0</v>
      </c>
    </row>
    <row r="416" spans="1:40">
      <c r="A416" s="17">
        <v>285174</v>
      </c>
      <c r="B416" t="str">
        <f ca="1">VLOOKUP(A416,'Fichier FI (en entrée)'!B:AH,3,0)</f>
        <v>XMWEFEZFRM</v>
      </c>
      <c r="C416">
        <f t="shared" si="66"/>
        <v>569</v>
      </c>
      <c r="D416">
        <f t="shared" si="67"/>
        <v>13.04</v>
      </c>
      <c r="E416" s="14" t="str">
        <f>VLOOKUP(A416,'Fichier FI (en entrée)'!B:AH,2,0)</f>
        <v>EV</v>
      </c>
      <c r="F416" s="14" t="b">
        <f t="shared" si="68"/>
        <v>1</v>
      </c>
      <c r="G416" s="14" t="b">
        <f>IFERROR(VLOOKUP(A416,'Calculs FA (auto)'!A:F,6,0),FALSE)</f>
        <v>0</v>
      </c>
      <c r="H416" s="14" t="b">
        <f t="shared" si="69"/>
        <v>0</v>
      </c>
      <c r="I416" s="16">
        <f>IFERROR(VLOOKUP(A416,'Moyennes FI (en entrée)'!B:N,7,0),"")</f>
        <v>11.04</v>
      </c>
      <c r="J416" s="16">
        <f>IFERROR(VLOOKUP(VLOOKUP(A416,'Fichier FI (en entrée)'!B:AH,33,0),Modificateurs!A$2:B$5,2,0),0)</f>
        <v>1</v>
      </c>
      <c r="K416" s="16">
        <f>IFERROR(VLOOKUP(VLOOKUP(A416,'Redoub FI (en entrée)'!B:N,7,0),Modificateurs!A$8:B$11,2,0),0)</f>
        <v>0</v>
      </c>
      <c r="L416" s="16">
        <f>IFERROR(VLOOKUP(M416,Modificateurs!D$1:E$94,2,0),0)</f>
        <v>1</v>
      </c>
      <c r="M416" t="str">
        <f>VLOOKUP(A416,'Fichier FI (en entrée)'!B:AH,16,0)&amp;" "&amp;VLOOKUP(A416,'Fichier FI (en entrée)'!B:AH,20,0)&amp;" "&amp;VLOOKUP(A416,'Fichier FI (en entrée)'!B:AH,27,0)&amp;" "&amp;VLOOKUP(A416,'Fichier FI (en entrée)'!B:AH,29,0)</f>
        <v xml:space="preserve">S Pas de spécialité (S.I)  </v>
      </c>
      <c r="N416" t="str">
        <f>VLOOKUP(A416,'Fichier FI (en entrée)'!B:AH,8,0)</f>
        <v>En Terminale</v>
      </c>
      <c r="O416" t="b">
        <f>AND(C416&gt;Synthèse!B$8,C416&lt;Synthèse!B$10,NOT(Y416))</f>
        <v>1</v>
      </c>
      <c r="Q416" s="60">
        <f>ROUNDUP(C416/(Synthèse!$B$4+Synthèse!$B$1)*8,0)</f>
        <v>3</v>
      </c>
      <c r="R416" s="60">
        <f>IFERROR(VLOOKUP(A416,'Evaluations (formulaire)'!A:P,6,0)+VLOOKUP(A416,'Evaluations (formulaire)'!A:P,7,0),0)</f>
        <v>0</v>
      </c>
      <c r="S416" s="60">
        <f>IFERROR(VLOOKUP(A416,'Evaluations (formulaire)'!A:P,8,0),0)</f>
        <v>0</v>
      </c>
      <c r="T416" s="60">
        <f>IF(AND(ISBLANK(P416),Q416&lt;=2),Synthèse!$B$41,IF(AND(ISBLANK(P416),Q416&gt;=7),Synthèse!$C$41,R416+S416))</f>
        <v>0</v>
      </c>
      <c r="U416" s="60">
        <f t="shared" si="70"/>
        <v>13.04</v>
      </c>
      <c r="V416" s="60">
        <f t="shared" si="71"/>
        <v>570</v>
      </c>
      <c r="X416" s="26">
        <v>1106</v>
      </c>
      <c r="Y416" s="26" t="b">
        <f>IFERROR(VLOOKUP(A416,'Calculs FA (auto)'!A:O,15,0),FALSE)</f>
        <v>0</v>
      </c>
      <c r="Z416" s="26">
        <f>IFERROR(VLOOKUP(A416,'Evaluations (formulaire)'!A:M,9,0),0)</f>
        <v>0</v>
      </c>
      <c r="AA416" s="135" t="b">
        <v>1</v>
      </c>
      <c r="AB416" s="135" t="b">
        <v>0</v>
      </c>
      <c r="AC416" s="135" t="b">
        <f t="shared" si="72"/>
        <v>1</v>
      </c>
      <c r="AD416" s="135" t="b">
        <f t="shared" si="73"/>
        <v>0</v>
      </c>
      <c r="AE416" s="135" t="b">
        <f t="shared" si="74"/>
        <v>0</v>
      </c>
      <c r="AF416" s="135" t="b">
        <f>AND(AC416,$V416&lt;=Synthèse!$B$44)</f>
        <v>1</v>
      </c>
      <c r="AG416" s="135" t="b">
        <f>AND(AD416,$V416&lt;=Synthèse!$B$44)</f>
        <v>0</v>
      </c>
      <c r="AH416" s="135" t="b">
        <f>AND(AE416,$V416&lt;=Synthèse!$B$44)</f>
        <v>0</v>
      </c>
      <c r="AI416" s="137" t="b">
        <v>0</v>
      </c>
      <c r="AJ416" s="137" t="b">
        <v>1</v>
      </c>
      <c r="AK416" s="137" t="b">
        <f t="shared" si="75"/>
        <v>0</v>
      </c>
      <c r="AL416" s="137" t="b">
        <f t="shared" si="76"/>
        <v>1</v>
      </c>
      <c r="AM416" s="137" t="b">
        <f>AND(AK416,$V416&lt;=Synthèse!$B$44)</f>
        <v>0</v>
      </c>
      <c r="AN416" s="137" t="b">
        <f>AND(AL416,$V416&lt;=Synthèse!$B$44)</f>
        <v>1</v>
      </c>
    </row>
    <row r="417" spans="1:40">
      <c r="A417" s="17">
        <v>285181</v>
      </c>
      <c r="B417" t="str">
        <f ca="1">VLOOKUP(A417,'Fichier FI (en entrée)'!B:AH,3,0)</f>
        <v>SCJUSCLVFA</v>
      </c>
      <c r="C417">
        <f t="shared" si="66"/>
        <v>1617</v>
      </c>
      <c r="D417">
        <f t="shared" si="67"/>
        <v>-2.5199999999999996</v>
      </c>
      <c r="E417" s="14" t="str">
        <f>VLOOKUP(A417,'Fichier FI (en entrée)'!B:AH,2,0)</f>
        <v>EV</v>
      </c>
      <c r="F417" s="14" t="b">
        <f t="shared" si="68"/>
        <v>1</v>
      </c>
      <c r="G417" s="14" t="b">
        <f>IFERROR(VLOOKUP(A417,'Calculs FA (auto)'!A:F,6,0),FALSE)</f>
        <v>0</v>
      </c>
      <c r="H417" s="14" t="b">
        <f t="shared" si="69"/>
        <v>0</v>
      </c>
      <c r="I417" s="16">
        <f>IFERROR(VLOOKUP(A417,'Moyennes FI (en entrée)'!B:N,7,0),"")</f>
        <v>9.48</v>
      </c>
      <c r="J417" s="16">
        <f>IFERROR(VLOOKUP(VLOOKUP(A417,'Fichier FI (en entrée)'!B:AH,33,0),Modificateurs!A$2:B$5,2,0),0)</f>
        <v>0</v>
      </c>
      <c r="K417" s="16">
        <f>IFERROR(VLOOKUP(VLOOKUP(A417,'Redoub FI (en entrée)'!B:N,7,0),Modificateurs!A$8:B$11,2,0),0)</f>
        <v>0</v>
      </c>
      <c r="L417" s="16">
        <f>IFERROR(VLOOKUP(M417,Modificateurs!D$1:E$94,2,0),0)</f>
        <v>-12</v>
      </c>
      <c r="M417" t="str">
        <f>VLOOKUP(A417,'Fichier FI (en entrée)'!B:AH,16,0)&amp;" "&amp;VLOOKUP(A417,'Fichier FI (en entrée)'!B:AH,20,0)&amp;" "&amp;VLOOKUP(A417,'Fichier FI (en entrée)'!B:AH,27,0)&amp;" "&amp;VLOOKUP(A417,'Fichier FI (en entrée)'!B:AH,29,0)</f>
        <v xml:space="preserve">STL Biotechnologies  </v>
      </c>
      <c r="N417" t="str">
        <f>VLOOKUP(A417,'Fichier FI (en entrée)'!B:AH,8,0)</f>
        <v>En Terminale</v>
      </c>
      <c r="O417" t="b">
        <f>AND(C417&gt;Synthèse!B$8,C417&lt;Synthèse!B$10,NOT(Y417))</f>
        <v>0</v>
      </c>
      <c r="Q417" s="60">
        <f>ROUNDUP(C417/(Synthèse!$B$4+Synthèse!$B$1)*8,0)</f>
        <v>8</v>
      </c>
      <c r="R417" s="60">
        <f>IFERROR(VLOOKUP(A417,'Evaluations (formulaire)'!A:P,6,0)+VLOOKUP(A417,'Evaluations (formulaire)'!A:P,7,0),0)</f>
        <v>0</v>
      </c>
      <c r="S417" s="60">
        <f>IFERROR(VLOOKUP(A417,'Evaluations (formulaire)'!A:P,8,0),0)</f>
        <v>0</v>
      </c>
      <c r="T417" s="60">
        <f>IF(AND(ISBLANK(P417),Q417&lt;=2),Synthèse!$B$41,IF(AND(ISBLANK(P417),Q417&gt;=7),Synthèse!$C$41,R417+S417))</f>
        <v>4.6296296296296294E-3</v>
      </c>
      <c r="U417" s="60">
        <f t="shared" si="70"/>
        <v>-2.5153703703703698</v>
      </c>
      <c r="V417" s="60">
        <f t="shared" si="71"/>
        <v>1617</v>
      </c>
      <c r="X417" s="26">
        <v>1332</v>
      </c>
      <c r="Y417" s="26" t="b">
        <f>IFERROR(VLOOKUP(A417,'Calculs FA (auto)'!A:O,15,0),FALSE)</f>
        <v>0</v>
      </c>
      <c r="Z417" s="26">
        <f>IFERROR(VLOOKUP(A417,'Evaluations (formulaire)'!A:M,9,0),0)</f>
        <v>0</v>
      </c>
      <c r="AA417" s="135" t="b">
        <v>1</v>
      </c>
      <c r="AB417" s="135" t="b">
        <v>0</v>
      </c>
      <c r="AC417" s="135" t="b">
        <f t="shared" si="72"/>
        <v>1</v>
      </c>
      <c r="AD417" s="135" t="b">
        <f t="shared" si="73"/>
        <v>0</v>
      </c>
      <c r="AE417" s="135" t="b">
        <f t="shared" si="74"/>
        <v>0</v>
      </c>
      <c r="AF417" s="135" t="b">
        <f>AND(AC417,$V417&lt;=Synthèse!$B$44)</f>
        <v>0</v>
      </c>
      <c r="AG417" s="135" t="b">
        <f>AND(AD417,$V417&lt;=Synthèse!$B$44)</f>
        <v>0</v>
      </c>
      <c r="AH417" s="135" t="b">
        <f>AND(AE417,$V417&lt;=Synthèse!$B$44)</f>
        <v>0</v>
      </c>
      <c r="AI417" s="137" t="b">
        <v>0</v>
      </c>
      <c r="AJ417" s="137" t="b">
        <v>1</v>
      </c>
      <c r="AK417" s="137" t="b">
        <f t="shared" si="75"/>
        <v>0</v>
      </c>
      <c r="AL417" s="137" t="b">
        <f t="shared" si="76"/>
        <v>1</v>
      </c>
      <c r="AM417" s="137" t="b">
        <f>AND(AK417,$V417&lt;=Synthèse!$B$44)</f>
        <v>0</v>
      </c>
      <c r="AN417" s="137" t="b">
        <f>AND(AL417,$V417&lt;=Synthèse!$B$44)</f>
        <v>0</v>
      </c>
    </row>
    <row r="418" spans="1:40">
      <c r="A418" s="17">
        <v>285184</v>
      </c>
      <c r="B418" t="str">
        <f ca="1">VLOOKUP(A418,'Fichier FI (en entrée)'!B:AH,3,0)</f>
        <v>OLWSKGJVAZ</v>
      </c>
      <c r="C418">
        <f t="shared" si="66"/>
        <v>1013</v>
      </c>
      <c r="D418">
        <f t="shared" si="67"/>
        <v>10.27</v>
      </c>
      <c r="E418" s="14" t="str">
        <f>VLOOKUP(A418,'Fichier FI (en entrée)'!B:AH,2,0)</f>
        <v>EV</v>
      </c>
      <c r="F418" s="14" t="b">
        <f t="shared" si="68"/>
        <v>1</v>
      </c>
      <c r="G418" s="14" t="b">
        <f>IFERROR(VLOOKUP(A418,'Calculs FA (auto)'!A:F,6,0),FALSE)</f>
        <v>0</v>
      </c>
      <c r="H418" s="14" t="b">
        <f t="shared" si="69"/>
        <v>0</v>
      </c>
      <c r="I418" s="16">
        <f>IFERROR(VLOOKUP(A418,'Moyennes FI (en entrée)'!B:N,7,0),"")</f>
        <v>8.27</v>
      </c>
      <c r="J418" s="16">
        <f>IFERROR(VLOOKUP(VLOOKUP(A418,'Fichier FI (en entrée)'!B:AH,33,0),Modificateurs!A$2:B$5,2,0),0)</f>
        <v>1</v>
      </c>
      <c r="K418" s="16">
        <f>IFERROR(VLOOKUP(VLOOKUP(A418,'Redoub FI (en entrée)'!B:N,7,0),Modificateurs!A$8:B$11,2,0),0)</f>
        <v>0</v>
      </c>
      <c r="L418" s="16">
        <f>IFERROR(VLOOKUP(M418,Modificateurs!D$1:E$94,2,0),0)</f>
        <v>1</v>
      </c>
      <c r="M418" t="str">
        <f>VLOOKUP(A418,'Fichier FI (en entrée)'!B:AH,16,0)&amp;" "&amp;VLOOKUP(A418,'Fichier FI (en entrée)'!B:AH,20,0)&amp;" "&amp;VLOOKUP(A418,'Fichier FI (en entrée)'!B:AH,27,0)&amp;" "&amp;VLOOKUP(A418,'Fichier FI (en entrée)'!B:AH,29,0)</f>
        <v xml:space="preserve">S Pas de spécialité (S.I)  </v>
      </c>
      <c r="N418" t="str">
        <f>VLOOKUP(A418,'Fichier FI (en entrée)'!B:AH,8,0)</f>
        <v>En Terminale</v>
      </c>
      <c r="O418" t="b">
        <f>AND(C418&gt;Synthèse!B$8,C418&lt;Synthèse!B$10,NOT(Y418))</f>
        <v>1</v>
      </c>
      <c r="P418" s="17" t="s">
        <v>2266</v>
      </c>
      <c r="Q418" s="60">
        <f>ROUNDUP(C418/(Synthèse!$B$4+Synthèse!$B$1)*8,0)</f>
        <v>5</v>
      </c>
      <c r="R418" s="60">
        <f>IFERROR(VLOOKUP(A418,'Evaluations (formulaire)'!A:P,6,0)+VLOOKUP(A418,'Evaluations (formulaire)'!A:P,7,0),0)</f>
        <v>0</v>
      </c>
      <c r="S418" s="60">
        <f>IFERROR(VLOOKUP(A418,'Evaluations (formulaire)'!A:P,8,0),0)</f>
        <v>0</v>
      </c>
      <c r="T418" s="60">
        <f>IF(AND(ISBLANK(P418),Q418&lt;=2),Synthèse!$B$41,IF(AND(ISBLANK(P418),Q418&gt;=7),Synthèse!$C$41,R418+S418))</f>
        <v>0</v>
      </c>
      <c r="U418" s="60">
        <f t="shared" si="70"/>
        <v>10.27</v>
      </c>
      <c r="V418" s="60">
        <f t="shared" si="71"/>
        <v>1013</v>
      </c>
      <c r="X418" s="26">
        <v>743</v>
      </c>
      <c r="Y418" s="26" t="b">
        <f>IFERROR(VLOOKUP(A418,'Calculs FA (auto)'!A:O,15,0),FALSE)</f>
        <v>0</v>
      </c>
      <c r="Z418" s="26">
        <f>IFERROR(VLOOKUP(A418,'Evaluations (formulaire)'!A:M,9,0),0)</f>
        <v>0</v>
      </c>
      <c r="AA418" s="135" t="b">
        <v>1</v>
      </c>
      <c r="AB418" s="135" t="b">
        <v>0</v>
      </c>
      <c r="AC418" s="135" t="b">
        <f t="shared" si="72"/>
        <v>1</v>
      </c>
      <c r="AD418" s="135" t="b">
        <f t="shared" si="73"/>
        <v>0</v>
      </c>
      <c r="AE418" s="135" t="b">
        <f t="shared" si="74"/>
        <v>0</v>
      </c>
      <c r="AF418" s="135" t="b">
        <f>AND(AC418,$V418&lt;=Synthèse!$B$44)</f>
        <v>0</v>
      </c>
      <c r="AG418" s="135" t="b">
        <f>AND(AD418,$V418&lt;=Synthèse!$B$44)</f>
        <v>0</v>
      </c>
      <c r="AH418" s="135" t="b">
        <f>AND(AE418,$V418&lt;=Synthèse!$B$44)</f>
        <v>0</v>
      </c>
      <c r="AI418" s="137" t="b">
        <v>0</v>
      </c>
      <c r="AJ418" s="137" t="b">
        <v>1</v>
      </c>
      <c r="AK418" s="137" t="b">
        <f t="shared" si="75"/>
        <v>0</v>
      </c>
      <c r="AL418" s="137" t="b">
        <f t="shared" si="76"/>
        <v>1</v>
      </c>
      <c r="AM418" s="137" t="b">
        <f>AND(AK418,$V418&lt;=Synthèse!$B$44)</f>
        <v>0</v>
      </c>
      <c r="AN418" s="137" t="b">
        <f>AND(AL418,$V418&lt;=Synthèse!$B$44)</f>
        <v>0</v>
      </c>
    </row>
    <row r="419" spans="1:40">
      <c r="A419" s="17">
        <v>285192</v>
      </c>
      <c r="B419" t="str">
        <f ca="1">VLOOKUP(A419,'Fichier FI (en entrée)'!B:AH,3,0)</f>
        <v>WQOHSVNWWH</v>
      </c>
      <c r="C419">
        <f t="shared" si="66"/>
        <v>675</v>
      </c>
      <c r="D419">
        <f t="shared" si="67"/>
        <v>12.39</v>
      </c>
      <c r="E419" s="14" t="str">
        <f>VLOOKUP(A419,'Fichier FI (en entrée)'!B:AH,2,0)</f>
        <v>EV</v>
      </c>
      <c r="F419" s="14" t="b">
        <f t="shared" si="68"/>
        <v>1</v>
      </c>
      <c r="G419" s="14" t="b">
        <f>IFERROR(VLOOKUP(A419,'Calculs FA (auto)'!A:F,6,0),FALSE)</f>
        <v>1</v>
      </c>
      <c r="H419" s="14" t="b">
        <f t="shared" si="69"/>
        <v>1</v>
      </c>
      <c r="I419" s="16">
        <f>IFERROR(VLOOKUP(A419,'Moyennes FI (en entrée)'!B:N,7,0),"")</f>
        <v>10.39</v>
      </c>
      <c r="J419" s="16">
        <f>IFERROR(VLOOKUP(VLOOKUP(A419,'Fichier FI (en entrée)'!B:AH,33,0),Modificateurs!A$2:B$5,2,0),0)</f>
        <v>0</v>
      </c>
      <c r="K419" s="16">
        <f>IFERROR(VLOOKUP(VLOOKUP(A419,'Redoub FI (en entrée)'!B:N,7,0),Modificateurs!A$8:B$11,2,0),0)</f>
        <v>0</v>
      </c>
      <c r="L419" s="16">
        <f>IFERROR(VLOOKUP(M419,Modificateurs!D$1:E$94,2,0),0)</f>
        <v>2</v>
      </c>
      <c r="M419" t="str">
        <f>VLOOKUP(A419,'Fichier FI (en entrée)'!B:AH,16,0)&amp;" "&amp;VLOOKUP(A419,'Fichier FI (en entrée)'!B:AH,20,0)&amp;" "&amp;VLOOKUP(A419,'Fichier FI (en entrée)'!B:AH,27,0)&amp;" "&amp;VLOOKUP(A419,'Fichier FI (en entrée)'!B:AH,29,0)</f>
        <v xml:space="preserve">STI2D Système informatique et numérique  </v>
      </c>
      <c r="N419" t="str">
        <f>VLOOKUP(A419,'Fichier FI (en entrée)'!B:AH,8,0)</f>
        <v>En Terminale</v>
      </c>
      <c r="O419" t="b">
        <f>AND(C419&gt;Synthèse!B$8,C419&lt;Synthèse!B$10,NOT(Y419))</f>
        <v>0</v>
      </c>
      <c r="Q419" s="60">
        <f>ROUNDUP(C419/(Synthèse!$B$4+Synthèse!$B$1)*8,0)</f>
        <v>4</v>
      </c>
      <c r="R419" s="60">
        <f>IFERROR(VLOOKUP(A419,'Evaluations (formulaire)'!A:P,6,0)+VLOOKUP(A419,'Evaluations (formulaire)'!A:P,7,0),0)</f>
        <v>0</v>
      </c>
      <c r="S419" s="60">
        <f>IFERROR(VLOOKUP(A419,'Evaluations (formulaire)'!A:P,8,0),0)</f>
        <v>0</v>
      </c>
      <c r="T419" s="60">
        <f>IF(AND(ISBLANK(P419),Q419&lt;=2),Synthèse!$B$41,IF(AND(ISBLANK(P419),Q419&gt;=7),Synthèse!$C$41,R419+S419))</f>
        <v>0</v>
      </c>
      <c r="U419" s="60">
        <f t="shared" si="70"/>
        <v>12.39</v>
      </c>
      <c r="V419" s="60">
        <f t="shared" si="71"/>
        <v>675</v>
      </c>
      <c r="X419" s="26">
        <v>1391</v>
      </c>
      <c r="Y419" s="26" t="b">
        <f>IFERROR(VLOOKUP(A419,'Calculs FA (auto)'!A:O,15,0),FALSE)</f>
        <v>1</v>
      </c>
      <c r="Z419" s="26">
        <f>IFERROR(VLOOKUP(A419,'Evaluations (formulaire)'!A:M,9,0),0)</f>
        <v>0</v>
      </c>
      <c r="AA419" s="135" t="b">
        <v>1</v>
      </c>
      <c r="AB419" s="135" t="b">
        <v>0</v>
      </c>
      <c r="AC419" s="135" t="b">
        <f t="shared" si="72"/>
        <v>1</v>
      </c>
      <c r="AD419" s="135" t="b">
        <f t="shared" si="73"/>
        <v>0</v>
      </c>
      <c r="AE419" s="135" t="b">
        <f t="shared" si="74"/>
        <v>0</v>
      </c>
      <c r="AF419" s="135" t="b">
        <f>AND(AC419,$V419&lt;=Synthèse!$B$44)</f>
        <v>0</v>
      </c>
      <c r="AG419" s="135" t="b">
        <f>AND(AD419,$V419&lt;=Synthèse!$B$44)</f>
        <v>0</v>
      </c>
      <c r="AH419" s="135" t="b">
        <f>AND(AE419,$V419&lt;=Synthèse!$B$44)</f>
        <v>0</v>
      </c>
      <c r="AI419" s="137" t="b">
        <v>0</v>
      </c>
      <c r="AJ419" s="137" t="b">
        <v>1</v>
      </c>
      <c r="AK419" s="137" t="b">
        <f t="shared" si="75"/>
        <v>0</v>
      </c>
      <c r="AL419" s="137" t="b">
        <f t="shared" si="76"/>
        <v>1</v>
      </c>
      <c r="AM419" s="137" t="b">
        <f>AND(AK419,$V419&lt;=Synthèse!$B$44)</f>
        <v>0</v>
      </c>
      <c r="AN419" s="137" t="b">
        <f>AND(AL419,$V419&lt;=Synthèse!$B$44)</f>
        <v>0</v>
      </c>
    </row>
    <row r="420" spans="1:40">
      <c r="A420" s="17">
        <v>285195</v>
      </c>
      <c r="B420" t="str">
        <f ca="1">VLOOKUP(A420,'Fichier FI (en entrée)'!B:AH,3,0)</f>
        <v>IRFMDQJDHI</v>
      </c>
      <c r="C420">
        <f t="shared" si="66"/>
        <v>867</v>
      </c>
      <c r="D420">
        <f t="shared" si="67"/>
        <v>11.34</v>
      </c>
      <c r="E420" s="14" t="str">
        <f>VLOOKUP(A420,'Fichier FI (en entrée)'!B:AH,2,0)</f>
        <v>EV</v>
      </c>
      <c r="F420" s="14" t="b">
        <f t="shared" si="68"/>
        <v>1</v>
      </c>
      <c r="G420" s="14" t="b">
        <f>IFERROR(VLOOKUP(A420,'Calculs FA (auto)'!A:F,6,0),FALSE)</f>
        <v>0</v>
      </c>
      <c r="H420" s="14" t="b">
        <f t="shared" si="69"/>
        <v>0</v>
      </c>
      <c r="I420" s="16">
        <f>IFERROR(VLOOKUP(A420,'Moyennes FI (en entrée)'!B:N,7,0),"")</f>
        <v>9.34</v>
      </c>
      <c r="J420" s="16">
        <f>IFERROR(VLOOKUP(VLOOKUP(A420,'Fichier FI (en entrée)'!B:AH,33,0),Modificateurs!A$2:B$5,2,0),0)</f>
        <v>0</v>
      </c>
      <c r="K420" s="16">
        <f>IFERROR(VLOOKUP(VLOOKUP(A420,'Redoub FI (en entrée)'!B:N,7,0),Modificateurs!A$8:B$11,2,0),0)</f>
        <v>0</v>
      </c>
      <c r="L420" s="16">
        <f>IFERROR(VLOOKUP(M420,Modificateurs!D$1:E$94,2,0),0)</f>
        <v>2</v>
      </c>
      <c r="M420" t="str">
        <f>VLOOKUP(A420,'Fichier FI (en entrée)'!B:AH,16,0)&amp;" "&amp;VLOOKUP(A420,'Fichier FI (en entrée)'!B:AH,20,0)&amp;" "&amp;VLOOKUP(A420,'Fichier FI (en entrée)'!B:AH,27,0)&amp;" "&amp;VLOOKUP(A420,'Fichier FI (en entrée)'!B:AH,29,0)</f>
        <v xml:space="preserve">STI2D Système informatique et numérique  </v>
      </c>
      <c r="N420" t="str">
        <f>VLOOKUP(A420,'Fichier FI (en entrée)'!B:AH,8,0)</f>
        <v>En Terminale</v>
      </c>
      <c r="O420" t="b">
        <f>AND(C420&gt;Synthèse!B$8,C420&lt;Synthèse!B$10,NOT(Y420))</f>
        <v>1</v>
      </c>
      <c r="Q420" s="60">
        <f>ROUNDUP(C420/(Synthèse!$B$4+Synthèse!$B$1)*8,0)</f>
        <v>5</v>
      </c>
      <c r="R420" s="60">
        <f>IFERROR(VLOOKUP(A420,'Evaluations (formulaire)'!A:P,6,0)+VLOOKUP(A420,'Evaluations (formulaire)'!A:P,7,0),0)</f>
        <v>0</v>
      </c>
      <c r="S420" s="60">
        <f>IFERROR(VLOOKUP(A420,'Evaluations (formulaire)'!A:P,8,0),0)</f>
        <v>0</v>
      </c>
      <c r="T420" s="60">
        <f>IF(AND(ISBLANK(P420),Q420&lt;=2),Synthèse!$B$41,IF(AND(ISBLANK(P420),Q420&gt;=7),Synthèse!$C$41,R420+S420))</f>
        <v>0</v>
      </c>
      <c r="U420" s="60">
        <f t="shared" si="70"/>
        <v>11.34</v>
      </c>
      <c r="V420" s="60">
        <f t="shared" si="71"/>
        <v>867</v>
      </c>
      <c r="X420" s="26">
        <v>1343</v>
      </c>
      <c r="Y420" s="26" t="b">
        <f>IFERROR(VLOOKUP(A420,'Calculs FA (auto)'!A:O,15,0),FALSE)</f>
        <v>0</v>
      </c>
      <c r="Z420" s="26">
        <f>IFERROR(VLOOKUP(A420,'Evaluations (formulaire)'!A:M,9,0),0)</f>
        <v>0</v>
      </c>
      <c r="AA420" s="135" t="b">
        <v>1</v>
      </c>
      <c r="AB420" s="135" t="b">
        <v>0</v>
      </c>
      <c r="AC420" s="135" t="b">
        <f t="shared" si="72"/>
        <v>1</v>
      </c>
      <c r="AD420" s="135" t="b">
        <f t="shared" si="73"/>
        <v>0</v>
      </c>
      <c r="AE420" s="135" t="b">
        <f t="shared" si="74"/>
        <v>0</v>
      </c>
      <c r="AF420" s="135" t="b">
        <f>AND(AC420,$V420&lt;=Synthèse!$B$44)</f>
        <v>0</v>
      </c>
      <c r="AG420" s="135" t="b">
        <f>AND(AD420,$V420&lt;=Synthèse!$B$44)</f>
        <v>0</v>
      </c>
      <c r="AH420" s="135" t="b">
        <f>AND(AE420,$V420&lt;=Synthèse!$B$44)</f>
        <v>0</v>
      </c>
      <c r="AI420" s="137" t="b">
        <v>0</v>
      </c>
      <c r="AJ420" s="137" t="b">
        <v>1</v>
      </c>
      <c r="AK420" s="137" t="b">
        <f t="shared" si="75"/>
        <v>0</v>
      </c>
      <c r="AL420" s="137" t="b">
        <f t="shared" si="76"/>
        <v>1</v>
      </c>
      <c r="AM420" s="137" t="b">
        <f>AND(AK420,$V420&lt;=Synthèse!$B$44)</f>
        <v>0</v>
      </c>
      <c r="AN420" s="137" t="b">
        <f>AND(AL420,$V420&lt;=Synthèse!$B$44)</f>
        <v>0</v>
      </c>
    </row>
    <row r="421" spans="1:40">
      <c r="A421" s="17">
        <v>285200</v>
      </c>
      <c r="B421" t="str">
        <f ca="1">VLOOKUP(A421,'Fichier FI (en entrée)'!B:AH,3,0)</f>
        <v>TVDPJHIZOJ</v>
      </c>
      <c r="C421">
        <f t="shared" si="66"/>
        <v>888</v>
      </c>
      <c r="D421">
        <f t="shared" si="67"/>
        <v>11.17</v>
      </c>
      <c r="E421" s="14" t="str">
        <f>VLOOKUP(A421,'Fichier FI (en entrée)'!B:AH,2,0)</f>
        <v>EV</v>
      </c>
      <c r="F421" s="14" t="b">
        <f t="shared" si="68"/>
        <v>1</v>
      </c>
      <c r="G421" s="14" t="b">
        <f>IFERROR(VLOOKUP(A421,'Calculs FA (auto)'!A:F,6,0),FALSE)</f>
        <v>0</v>
      </c>
      <c r="H421" s="14" t="b">
        <f t="shared" si="69"/>
        <v>0</v>
      </c>
      <c r="I421" s="16">
        <f>IFERROR(VLOOKUP(A421,'Moyennes FI (en entrée)'!B:N,7,0),"")</f>
        <v>10.17</v>
      </c>
      <c r="J421" s="16">
        <f>IFERROR(VLOOKUP(VLOOKUP(A421,'Fichier FI (en entrée)'!B:AH,33,0),Modificateurs!A$2:B$5,2,0),0)</f>
        <v>0</v>
      </c>
      <c r="K421" s="16">
        <f>IFERROR(VLOOKUP(VLOOKUP(A421,'Redoub FI (en entrée)'!B:N,7,0),Modificateurs!A$8:B$11,2,0),0)</f>
        <v>0</v>
      </c>
      <c r="L421" s="16">
        <f>IFERROR(VLOOKUP(M421,Modificateurs!D$1:E$94,2,0),0)</f>
        <v>1</v>
      </c>
      <c r="M421" t="str">
        <f>VLOOKUP(A421,'Fichier FI (en entrée)'!B:AH,16,0)&amp;" "&amp;VLOOKUP(A421,'Fichier FI (en entrée)'!B:AH,20,0)&amp;" "&amp;VLOOKUP(A421,'Fichier FI (en entrée)'!B:AH,27,0)&amp;" "&amp;VLOOKUP(A421,'Fichier FI (en entrée)'!B:AH,29,0)</f>
        <v xml:space="preserve">S Sciences de la vie et de la terre  </v>
      </c>
      <c r="N421" t="str">
        <f>VLOOKUP(A421,'Fichier FI (en entrée)'!B:AH,8,0)</f>
        <v>En Terminale</v>
      </c>
      <c r="O421" t="b">
        <f>AND(C421&gt;Synthèse!B$8,C421&lt;Synthèse!B$10,NOT(Y421))</f>
        <v>1</v>
      </c>
      <c r="P421" s="17" t="s">
        <v>2265</v>
      </c>
      <c r="Q421" s="60">
        <f>ROUNDUP(C421/(Synthèse!$B$4+Synthèse!$B$1)*8,0)</f>
        <v>5</v>
      </c>
      <c r="R421" s="60">
        <f>IFERROR(VLOOKUP(A421,'Evaluations (formulaire)'!A:P,6,0)+VLOOKUP(A421,'Evaluations (formulaire)'!A:P,7,0),0)</f>
        <v>0</v>
      </c>
      <c r="S421" s="60">
        <f>IFERROR(VLOOKUP(A421,'Evaluations (formulaire)'!A:P,8,0),0)</f>
        <v>0</v>
      </c>
      <c r="T421" s="60">
        <f>IF(AND(ISBLANK(P421),Q421&lt;=2),Synthèse!$B$41,IF(AND(ISBLANK(P421),Q421&gt;=7),Synthèse!$C$41,R421+S421))</f>
        <v>0</v>
      </c>
      <c r="U421" s="60">
        <f t="shared" si="70"/>
        <v>11.17</v>
      </c>
      <c r="V421" s="60">
        <f t="shared" si="71"/>
        <v>888</v>
      </c>
      <c r="X421" s="26">
        <v>998</v>
      </c>
      <c r="Y421" s="26" t="b">
        <f>IFERROR(VLOOKUP(A421,'Calculs FA (auto)'!A:O,15,0),FALSE)</f>
        <v>0</v>
      </c>
      <c r="Z421" s="26">
        <f>IFERROR(VLOOKUP(A421,'Evaluations (formulaire)'!A:M,9,0),0)</f>
        <v>0</v>
      </c>
      <c r="AA421" s="135" t="b">
        <v>1</v>
      </c>
      <c r="AB421" s="135" t="b">
        <v>0</v>
      </c>
      <c r="AC421" s="135" t="b">
        <f t="shared" si="72"/>
        <v>1</v>
      </c>
      <c r="AD421" s="135" t="b">
        <f t="shared" si="73"/>
        <v>0</v>
      </c>
      <c r="AE421" s="135" t="b">
        <f t="shared" si="74"/>
        <v>0</v>
      </c>
      <c r="AF421" s="135" t="b">
        <f>AND(AC421,$V421&lt;=Synthèse!$B$44)</f>
        <v>0</v>
      </c>
      <c r="AG421" s="135" t="b">
        <f>AND(AD421,$V421&lt;=Synthèse!$B$44)</f>
        <v>0</v>
      </c>
      <c r="AH421" s="135" t="b">
        <f>AND(AE421,$V421&lt;=Synthèse!$B$44)</f>
        <v>0</v>
      </c>
      <c r="AI421" s="137" t="b">
        <v>0</v>
      </c>
      <c r="AJ421" s="137" t="b">
        <v>1</v>
      </c>
      <c r="AK421" s="137" t="b">
        <f t="shared" si="75"/>
        <v>0</v>
      </c>
      <c r="AL421" s="137" t="b">
        <f t="shared" si="76"/>
        <v>1</v>
      </c>
      <c r="AM421" s="137" t="b">
        <f>AND(AK421,$V421&lt;=Synthèse!$B$44)</f>
        <v>0</v>
      </c>
      <c r="AN421" s="137" t="b">
        <f>AND(AL421,$V421&lt;=Synthèse!$B$44)</f>
        <v>0</v>
      </c>
    </row>
    <row r="422" spans="1:40">
      <c r="A422" s="17">
        <v>285207</v>
      </c>
      <c r="B422" t="str">
        <f ca="1">VLOOKUP(A422,'Fichier FI (en entrée)'!B:AH,3,0)</f>
        <v>HUUHXFCYGY</v>
      </c>
      <c r="C422">
        <f t="shared" si="66"/>
        <v>1265</v>
      </c>
      <c r="D422">
        <f t="shared" si="67"/>
        <v>6.52</v>
      </c>
      <c r="E422" s="14" t="str">
        <f>VLOOKUP(A422,'Fichier FI (en entrée)'!B:AH,2,0)</f>
        <v>EV</v>
      </c>
      <c r="F422" s="14" t="b">
        <f t="shared" si="68"/>
        <v>1</v>
      </c>
      <c r="G422" s="14" t="b">
        <f>IFERROR(VLOOKUP(A422,'Calculs FA (auto)'!A:F,6,0),FALSE)</f>
        <v>0</v>
      </c>
      <c r="H422" s="14" t="b">
        <f t="shared" si="69"/>
        <v>0</v>
      </c>
      <c r="I422" s="16">
        <f>IFERROR(VLOOKUP(A422,'Moyennes FI (en entrée)'!B:N,7,0),"")</f>
        <v>7.52</v>
      </c>
      <c r="J422" s="16">
        <f>IFERROR(VLOOKUP(VLOOKUP(A422,'Fichier FI (en entrée)'!B:AH,33,0),Modificateurs!A$2:B$5,2,0),0)</f>
        <v>-3</v>
      </c>
      <c r="K422" s="16">
        <f>IFERROR(VLOOKUP(VLOOKUP(A422,'Redoub FI (en entrée)'!B:N,7,0),Modificateurs!A$8:B$11,2,0),0)</f>
        <v>0</v>
      </c>
      <c r="L422" s="16">
        <f>IFERROR(VLOOKUP(M422,Modificateurs!D$1:E$94,2,0),0)</f>
        <v>2</v>
      </c>
      <c r="M422" t="str">
        <f>VLOOKUP(A422,'Fichier FI (en entrée)'!B:AH,16,0)&amp;" "&amp;VLOOKUP(A422,'Fichier FI (en entrée)'!B:AH,20,0)&amp;" "&amp;VLOOKUP(A422,'Fichier FI (en entrée)'!B:AH,27,0)&amp;" "&amp;VLOOKUP(A422,'Fichier FI (en entrée)'!B:AH,29,0)</f>
        <v xml:space="preserve">STI2D Système informatique et numérique  </v>
      </c>
      <c r="N422" t="str">
        <f>VLOOKUP(A422,'Fichier FI (en entrée)'!B:AH,8,0)</f>
        <v>En Terminale</v>
      </c>
      <c r="O422" t="b">
        <f>AND(C422&gt;Synthèse!B$8,C422&lt;Synthèse!B$10,NOT(Y422))</f>
        <v>0</v>
      </c>
      <c r="P422" t="s">
        <v>2263</v>
      </c>
      <c r="Q422" s="60">
        <f>ROUNDUP(C422/(Synthèse!$B$4+Synthèse!$B$1)*8,0)</f>
        <v>6</v>
      </c>
      <c r="R422" s="60">
        <f>IFERROR(VLOOKUP(A422,'Evaluations (formulaire)'!A:P,6,0)+VLOOKUP(A422,'Evaluations (formulaire)'!A:P,7,0),0)</f>
        <v>0</v>
      </c>
      <c r="S422" s="60">
        <f>IFERROR(VLOOKUP(A422,'Evaluations (formulaire)'!A:P,8,0),0)</f>
        <v>0</v>
      </c>
      <c r="T422" s="60">
        <f>IF(AND(ISBLANK(P422),Q422&lt;=2),Synthèse!$B$41,IF(AND(ISBLANK(P422),Q422&gt;=7),Synthèse!$C$41,R422+S422))</f>
        <v>0</v>
      </c>
      <c r="U422" s="60">
        <f t="shared" si="70"/>
        <v>6.52</v>
      </c>
      <c r="V422" s="60">
        <f t="shared" si="71"/>
        <v>1265</v>
      </c>
      <c r="X422" s="26">
        <v>690</v>
      </c>
      <c r="Y422" s="26" t="b">
        <f>IFERROR(VLOOKUP(A422,'Calculs FA (auto)'!A:O,15,0),FALSE)</f>
        <v>0</v>
      </c>
      <c r="Z422" s="26">
        <f>IFERROR(VLOOKUP(A422,'Evaluations (formulaire)'!A:M,9,0),0)</f>
        <v>0</v>
      </c>
      <c r="AA422" s="135" t="b">
        <v>0</v>
      </c>
      <c r="AB422" s="135" t="b">
        <v>1</v>
      </c>
      <c r="AC422" s="135" t="b">
        <f t="shared" si="72"/>
        <v>0</v>
      </c>
      <c r="AD422" s="135" t="b">
        <f t="shared" si="73"/>
        <v>1</v>
      </c>
      <c r="AE422" s="135" t="b">
        <f t="shared" si="74"/>
        <v>0</v>
      </c>
      <c r="AF422" s="135" t="b">
        <f>AND(AC422,$V422&lt;=Synthèse!$B$44)</f>
        <v>0</v>
      </c>
      <c r="AG422" s="135" t="b">
        <f>AND(AD422,$V422&lt;=Synthèse!$B$44)</f>
        <v>0</v>
      </c>
      <c r="AH422" s="135" t="b">
        <f>AND(AE422,$V422&lt;=Synthèse!$B$44)</f>
        <v>0</v>
      </c>
      <c r="AI422" s="137" t="b">
        <v>1</v>
      </c>
      <c r="AJ422" s="137" t="b">
        <v>0</v>
      </c>
      <c r="AK422" s="137" t="b">
        <f t="shared" si="75"/>
        <v>1</v>
      </c>
      <c r="AL422" s="137" t="b">
        <f t="shared" si="76"/>
        <v>0</v>
      </c>
      <c r="AM422" s="137" t="b">
        <f>AND(AK422,$V422&lt;=Synthèse!$B$44)</f>
        <v>0</v>
      </c>
      <c r="AN422" s="137" t="b">
        <f>AND(AL422,$V422&lt;=Synthèse!$B$44)</f>
        <v>0</v>
      </c>
    </row>
    <row r="423" spans="1:40">
      <c r="A423" s="17">
        <v>285212</v>
      </c>
      <c r="B423" t="str">
        <f ca="1">VLOOKUP(A423,'Fichier FI (en entrée)'!B:AH,3,0)</f>
        <v>SCYRLFCYIQ</v>
      </c>
      <c r="C423">
        <f t="shared" si="66"/>
        <v>2097</v>
      </c>
      <c r="D423">
        <f t="shared" si="67"/>
        <v>-100</v>
      </c>
      <c r="E423" s="14" t="str">
        <f>VLOOKUP(A423,'Fichier FI (en entrée)'!B:AH,2,0)</f>
        <v>ENV</v>
      </c>
      <c r="F423" s="14" t="b">
        <f t="shared" si="68"/>
        <v>0</v>
      </c>
      <c r="G423" s="14" t="b">
        <f>IFERROR(VLOOKUP(A423,'Calculs FA (auto)'!A:F,6,0),FALSE)</f>
        <v>0</v>
      </c>
      <c r="H423" s="14" t="b">
        <f t="shared" si="69"/>
        <v>0</v>
      </c>
      <c r="I423" s="16" t="str">
        <f>IFERROR(VLOOKUP(A423,'Moyennes FI (en entrée)'!B:N,7,0),"")</f>
        <v/>
      </c>
      <c r="J423" s="16">
        <f>IFERROR(VLOOKUP(VLOOKUP(A423,'Fichier FI (en entrée)'!B:AH,33,0),Modificateurs!A$2:B$5,2,0),0)</f>
        <v>3</v>
      </c>
      <c r="K423" s="16">
        <f>IFERROR(VLOOKUP(VLOOKUP(A423,'Redoub FI (en entrée)'!B:N,7,0),Modificateurs!A$8:B$11,2,0),0)</f>
        <v>0</v>
      </c>
      <c r="L423" s="16">
        <f>IFERROR(VLOOKUP(M423,Modificateurs!D$1:E$94,2,0),0)</f>
        <v>2</v>
      </c>
      <c r="M423" t="str">
        <f>VLOOKUP(A423,'Fichier FI (en entrée)'!B:AH,16,0)&amp;" "&amp;VLOOKUP(A423,'Fichier FI (en entrée)'!B:AH,20,0)&amp;" "&amp;VLOOKUP(A423,'Fichier FI (en entrée)'!B:AH,27,0)&amp;" "&amp;VLOOKUP(A423,'Fichier FI (en entrée)'!B:AH,29,0)</f>
        <v xml:space="preserve">S Physique-chimie  </v>
      </c>
      <c r="N423" t="str">
        <f>VLOOKUP(A423,'Fichier FI (en entrée)'!B:AH,8,0)</f>
        <v>En Terminale</v>
      </c>
      <c r="O423" t="b">
        <f>AND(C423&gt;Synthèse!B$8,C423&lt;Synthèse!B$10,NOT(Y423))</f>
        <v>0</v>
      </c>
      <c r="Q423" s="60">
        <f>ROUNDUP(C423/(Synthèse!$B$4+Synthèse!$B$1)*8,0)</f>
        <v>10</v>
      </c>
      <c r="R423" s="60">
        <f>IFERROR(VLOOKUP(A423,'Evaluations (formulaire)'!A:P,6,0)+VLOOKUP(A423,'Evaluations (formulaire)'!A:P,7,0),0)</f>
        <v>0</v>
      </c>
      <c r="S423" s="60">
        <f>IFERROR(VLOOKUP(A423,'Evaluations (formulaire)'!A:P,8,0),0)</f>
        <v>0</v>
      </c>
      <c r="T423" s="60">
        <f>IF(AND(ISBLANK(P423),Q423&lt;=2),Synthèse!$B$41,IF(AND(ISBLANK(P423),Q423&gt;=7),Synthèse!$C$41,R423+S423))</f>
        <v>4.6296296296296294E-3</v>
      </c>
      <c r="U423" s="60">
        <f t="shared" si="70"/>
        <v>-99.995370370370367</v>
      </c>
      <c r="V423" s="60">
        <f t="shared" si="71"/>
        <v>1983</v>
      </c>
      <c r="X423" s="26">
        <v>945</v>
      </c>
      <c r="Y423" s="26" t="b">
        <f>IFERROR(VLOOKUP(A423,'Calculs FA (auto)'!A:O,15,0),FALSE)</f>
        <v>0</v>
      </c>
      <c r="Z423" s="26">
        <f>IFERROR(VLOOKUP(A423,'Evaluations (formulaire)'!A:M,9,0),0)</f>
        <v>0</v>
      </c>
      <c r="AA423" s="135" t="b">
        <v>1</v>
      </c>
      <c r="AB423" s="135" t="b">
        <v>0</v>
      </c>
      <c r="AC423" s="135" t="b">
        <f t="shared" si="72"/>
        <v>0</v>
      </c>
      <c r="AD423" s="135" t="b">
        <f t="shared" si="73"/>
        <v>0</v>
      </c>
      <c r="AE423" s="135" t="b">
        <f t="shared" si="74"/>
        <v>0</v>
      </c>
      <c r="AF423" s="135" t="b">
        <f>AND(AC423,$V423&lt;=Synthèse!$B$44)</f>
        <v>0</v>
      </c>
      <c r="AG423" s="135" t="b">
        <f>AND(AD423,$V423&lt;=Synthèse!$B$44)</f>
        <v>0</v>
      </c>
      <c r="AH423" s="135" t="b">
        <f>AND(AE423,$V423&lt;=Synthèse!$B$44)</f>
        <v>0</v>
      </c>
      <c r="AI423" s="137" t="b">
        <v>0</v>
      </c>
      <c r="AJ423" s="137" t="b">
        <v>1</v>
      </c>
      <c r="AK423" s="137" t="b">
        <f t="shared" si="75"/>
        <v>0</v>
      </c>
      <c r="AL423" s="137" t="b">
        <f t="shared" si="76"/>
        <v>0</v>
      </c>
      <c r="AM423" s="137" t="b">
        <f>AND(AK423,$V423&lt;=Synthèse!$B$44)</f>
        <v>0</v>
      </c>
      <c r="AN423" s="137" t="b">
        <f>AND(AL423,$V423&lt;=Synthèse!$B$44)</f>
        <v>0</v>
      </c>
    </row>
    <row r="424" spans="1:40">
      <c r="A424" s="17">
        <v>285213</v>
      </c>
      <c r="B424" t="str">
        <f ca="1">VLOOKUP(A424,'Fichier FI (en entrée)'!B:AH,3,0)</f>
        <v>KHUKRWAIMW</v>
      </c>
      <c r="C424">
        <f t="shared" si="66"/>
        <v>1066</v>
      </c>
      <c r="D424">
        <f t="shared" si="67"/>
        <v>9.7199999999999989</v>
      </c>
      <c r="E424" s="14" t="str">
        <f>VLOOKUP(A424,'Fichier FI (en entrée)'!B:AH,2,0)</f>
        <v>EV</v>
      </c>
      <c r="F424" s="14" t="b">
        <f t="shared" si="68"/>
        <v>1</v>
      </c>
      <c r="G424" s="14" t="b">
        <f>IFERROR(VLOOKUP(A424,'Calculs FA (auto)'!A:F,6,0),FALSE)</f>
        <v>0</v>
      </c>
      <c r="H424" s="14" t="b">
        <f t="shared" si="69"/>
        <v>0</v>
      </c>
      <c r="I424" s="16">
        <f>IFERROR(VLOOKUP(A424,'Moyennes FI (en entrée)'!B:N,7,0),"")</f>
        <v>7.72</v>
      </c>
      <c r="J424" s="16">
        <f>IFERROR(VLOOKUP(VLOOKUP(A424,'Fichier FI (en entrée)'!B:AH,33,0),Modificateurs!A$2:B$5,2,0),0)</f>
        <v>1</v>
      </c>
      <c r="K424" s="16">
        <f>IFERROR(VLOOKUP(VLOOKUP(A424,'Redoub FI (en entrée)'!B:N,7,0),Modificateurs!A$8:B$11,2,0),0)</f>
        <v>0</v>
      </c>
      <c r="L424" s="16">
        <f>IFERROR(VLOOKUP(M424,Modificateurs!D$1:E$94,2,0),0)</f>
        <v>1</v>
      </c>
      <c r="M424" t="str">
        <f>VLOOKUP(A424,'Fichier FI (en entrée)'!B:AH,16,0)&amp;" "&amp;VLOOKUP(A424,'Fichier FI (en entrée)'!B:AH,20,0)&amp;" "&amp;VLOOKUP(A424,'Fichier FI (en entrée)'!B:AH,27,0)&amp;" "&amp;VLOOKUP(A424,'Fichier FI (en entrée)'!B:AH,29,0)</f>
        <v xml:space="preserve">S Pas de spécialité (S.I)  </v>
      </c>
      <c r="N424" t="str">
        <f>VLOOKUP(A424,'Fichier FI (en entrée)'!B:AH,8,0)</f>
        <v>En Terminale</v>
      </c>
      <c r="O424" t="b">
        <f>AND(C424&gt;Synthèse!B$8,C424&lt;Synthèse!B$10,NOT(Y424))</f>
        <v>1</v>
      </c>
      <c r="Q424" s="60">
        <f>ROUNDUP(C424/(Synthèse!$B$4+Synthèse!$B$1)*8,0)</f>
        <v>5</v>
      </c>
      <c r="R424" s="60">
        <f>IFERROR(VLOOKUP(A424,'Evaluations (formulaire)'!A:P,6,0)+VLOOKUP(A424,'Evaluations (formulaire)'!A:P,7,0),0)</f>
        <v>0</v>
      </c>
      <c r="S424" s="60">
        <f>IFERROR(VLOOKUP(A424,'Evaluations (formulaire)'!A:P,8,0),0)</f>
        <v>0</v>
      </c>
      <c r="T424" s="60">
        <f>IF(AND(ISBLANK(P424),Q424&lt;=2),Synthèse!$B$41,IF(AND(ISBLANK(P424),Q424&gt;=7),Synthèse!$C$41,R424+S424))</f>
        <v>0</v>
      </c>
      <c r="U424" s="60">
        <f t="shared" si="70"/>
        <v>9.7199999999999989</v>
      </c>
      <c r="V424" s="60">
        <f t="shared" si="71"/>
        <v>1066</v>
      </c>
      <c r="X424" s="26">
        <v>37</v>
      </c>
      <c r="Y424" s="26" t="b">
        <f>IFERROR(VLOOKUP(A424,'Calculs FA (auto)'!A:O,15,0),FALSE)</f>
        <v>0</v>
      </c>
      <c r="Z424" s="26">
        <f>IFERROR(VLOOKUP(A424,'Evaluations (formulaire)'!A:M,9,0),0)</f>
        <v>0</v>
      </c>
      <c r="AA424" s="135" t="b">
        <v>1</v>
      </c>
      <c r="AB424" s="135" t="b">
        <v>0</v>
      </c>
      <c r="AC424" s="135" t="b">
        <f t="shared" si="72"/>
        <v>1</v>
      </c>
      <c r="AD424" s="135" t="b">
        <f t="shared" si="73"/>
        <v>0</v>
      </c>
      <c r="AE424" s="135" t="b">
        <f t="shared" si="74"/>
        <v>0</v>
      </c>
      <c r="AF424" s="135" t="b">
        <f>AND(AC424,$V424&lt;=Synthèse!$B$44)</f>
        <v>0</v>
      </c>
      <c r="AG424" s="135" t="b">
        <f>AND(AD424,$V424&lt;=Synthèse!$B$44)</f>
        <v>0</v>
      </c>
      <c r="AH424" s="135" t="b">
        <f>AND(AE424,$V424&lt;=Synthèse!$B$44)</f>
        <v>0</v>
      </c>
      <c r="AI424" s="137" t="b">
        <v>0</v>
      </c>
      <c r="AJ424" s="137" t="b">
        <v>1</v>
      </c>
      <c r="AK424" s="137" t="b">
        <f t="shared" si="75"/>
        <v>0</v>
      </c>
      <c r="AL424" s="137" t="b">
        <f t="shared" si="76"/>
        <v>1</v>
      </c>
      <c r="AM424" s="137" t="b">
        <f>AND(AK424,$V424&lt;=Synthèse!$B$44)</f>
        <v>0</v>
      </c>
      <c r="AN424" s="137" t="b">
        <f>AND(AL424,$V424&lt;=Synthèse!$B$44)</f>
        <v>0</v>
      </c>
    </row>
    <row r="425" spans="1:40">
      <c r="A425" s="17">
        <v>285224</v>
      </c>
      <c r="B425" t="str">
        <f ca="1">VLOOKUP(A425,'Fichier FI (en entrée)'!B:AH,3,0)</f>
        <v>ILUDLYIZEG</v>
      </c>
      <c r="C425">
        <f t="shared" si="66"/>
        <v>369</v>
      </c>
      <c r="D425">
        <f t="shared" si="67"/>
        <v>14.36</v>
      </c>
      <c r="E425" s="14" t="str">
        <f>VLOOKUP(A425,'Fichier FI (en entrée)'!B:AH,2,0)</f>
        <v>EV</v>
      </c>
      <c r="F425" s="14" t="b">
        <f t="shared" si="68"/>
        <v>1</v>
      </c>
      <c r="G425" s="14" t="b">
        <f>IFERROR(VLOOKUP(A425,'Calculs FA (auto)'!A:F,6,0),FALSE)</f>
        <v>0</v>
      </c>
      <c r="H425" s="14" t="b">
        <f t="shared" si="69"/>
        <v>0</v>
      </c>
      <c r="I425" s="16">
        <f>IFERROR(VLOOKUP(A425,'Moyennes FI (en entrée)'!B:N,7,0),"")</f>
        <v>11.36</v>
      </c>
      <c r="J425" s="16">
        <f>IFERROR(VLOOKUP(VLOOKUP(A425,'Fichier FI (en entrée)'!B:AH,33,0),Modificateurs!A$2:B$5,2,0),0)</f>
        <v>1</v>
      </c>
      <c r="K425" s="16">
        <f>IFERROR(VLOOKUP(VLOOKUP(A425,'Redoub FI (en entrée)'!B:N,7,0),Modificateurs!A$8:B$11,2,0),0)</f>
        <v>0</v>
      </c>
      <c r="L425" s="16">
        <f>IFERROR(VLOOKUP(M425,Modificateurs!D$1:E$94,2,0),0)</f>
        <v>2</v>
      </c>
      <c r="M425" t="str">
        <f>VLOOKUP(A425,'Fichier FI (en entrée)'!B:AH,16,0)&amp;" "&amp;VLOOKUP(A425,'Fichier FI (en entrée)'!B:AH,20,0)&amp;" "&amp;VLOOKUP(A425,'Fichier FI (en entrée)'!B:AH,27,0)&amp;" "&amp;VLOOKUP(A425,'Fichier FI (en entrée)'!B:AH,29,0)</f>
        <v xml:space="preserve">S Mathématiques  </v>
      </c>
      <c r="N425" t="str">
        <f>VLOOKUP(A425,'Fichier FI (en entrée)'!B:AH,8,0)</f>
        <v>En Terminale</v>
      </c>
      <c r="O425" t="b">
        <f>AND(C425&gt;Synthèse!B$8,C425&lt;Synthèse!B$10,NOT(Y425))</f>
        <v>0</v>
      </c>
      <c r="Q425" s="60">
        <f>ROUNDUP(C425/(Synthèse!$B$4+Synthèse!$B$1)*8,0)</f>
        <v>2</v>
      </c>
      <c r="R425" s="60">
        <f>IFERROR(VLOOKUP(A425,'Evaluations (formulaire)'!A:P,6,0)+VLOOKUP(A425,'Evaluations (formulaire)'!A:P,7,0),0)</f>
        <v>0</v>
      </c>
      <c r="S425" s="60">
        <f>IFERROR(VLOOKUP(A425,'Evaluations (formulaire)'!A:P,8,0),0)</f>
        <v>0</v>
      </c>
      <c r="T425" s="60">
        <f>IF(AND(ISBLANK(P425),Q425&lt;=2),Synthèse!$B$41,IF(AND(ISBLANK(P425),Q425&gt;=7),Synthèse!$C$41,R425+S425))</f>
        <v>4.6511627906976744E-3</v>
      </c>
      <c r="U425" s="60">
        <f t="shared" si="70"/>
        <v>14.364651162790697</v>
      </c>
      <c r="V425" s="60">
        <f t="shared" si="71"/>
        <v>369</v>
      </c>
      <c r="X425" s="26">
        <v>1601</v>
      </c>
      <c r="Y425" s="26" t="b">
        <f>IFERROR(VLOOKUP(A425,'Calculs FA (auto)'!A:O,15,0),FALSE)</f>
        <v>0</v>
      </c>
      <c r="Z425" s="26">
        <f>IFERROR(VLOOKUP(A425,'Evaluations (formulaire)'!A:M,9,0),0)</f>
        <v>0</v>
      </c>
      <c r="AA425" s="135" t="b">
        <v>1</v>
      </c>
      <c r="AB425" s="135" t="b">
        <v>0</v>
      </c>
      <c r="AC425" s="135" t="b">
        <f t="shared" si="72"/>
        <v>1</v>
      </c>
      <c r="AD425" s="135" t="b">
        <f t="shared" si="73"/>
        <v>0</v>
      </c>
      <c r="AE425" s="135" t="b">
        <f t="shared" si="74"/>
        <v>0</v>
      </c>
      <c r="AF425" s="135" t="b">
        <f>AND(AC425,$V425&lt;=Synthèse!$B$44)</f>
        <v>1</v>
      </c>
      <c r="AG425" s="135" t="b">
        <f>AND(AD425,$V425&lt;=Synthèse!$B$44)</f>
        <v>0</v>
      </c>
      <c r="AH425" s="135" t="b">
        <f>AND(AE425,$V425&lt;=Synthèse!$B$44)</f>
        <v>0</v>
      </c>
      <c r="AI425" s="137" t="b">
        <v>0</v>
      </c>
      <c r="AJ425" s="137" t="b">
        <v>1</v>
      </c>
      <c r="AK425" s="137" t="b">
        <f t="shared" si="75"/>
        <v>0</v>
      </c>
      <c r="AL425" s="137" t="b">
        <f t="shared" si="76"/>
        <v>1</v>
      </c>
      <c r="AM425" s="137" t="b">
        <f>AND(AK425,$V425&lt;=Synthèse!$B$44)</f>
        <v>0</v>
      </c>
      <c r="AN425" s="137" t="b">
        <f>AND(AL425,$V425&lt;=Synthèse!$B$44)</f>
        <v>1</v>
      </c>
    </row>
    <row r="426" spans="1:40">
      <c r="A426" s="17">
        <v>285228</v>
      </c>
      <c r="B426" t="str">
        <f ca="1">VLOOKUP(A426,'Fichier FI (en entrée)'!B:AH,3,0)</f>
        <v>XNRYRDBTAW</v>
      </c>
      <c r="C426">
        <f t="shared" si="66"/>
        <v>699</v>
      </c>
      <c r="D426">
        <f t="shared" si="67"/>
        <v>12.21</v>
      </c>
      <c r="E426" s="14" t="str">
        <f>VLOOKUP(A426,'Fichier FI (en entrée)'!B:AH,2,0)</f>
        <v>EV</v>
      </c>
      <c r="F426" s="14" t="b">
        <f t="shared" si="68"/>
        <v>1</v>
      </c>
      <c r="G426" s="14" t="b">
        <f>IFERROR(VLOOKUP(A426,'Calculs FA (auto)'!A:F,6,0),FALSE)</f>
        <v>1</v>
      </c>
      <c r="H426" s="14" t="b">
        <f t="shared" si="69"/>
        <v>1</v>
      </c>
      <c r="I426" s="16">
        <f>IFERROR(VLOOKUP(A426,'Moyennes FI (en entrée)'!B:N,7,0),"")</f>
        <v>9.2100000000000009</v>
      </c>
      <c r="J426" s="16">
        <f>IFERROR(VLOOKUP(VLOOKUP(A426,'Fichier FI (en entrée)'!B:AH,33,0),Modificateurs!A$2:B$5,2,0),0)</f>
        <v>1</v>
      </c>
      <c r="K426" s="16">
        <f>IFERROR(VLOOKUP(VLOOKUP(A426,'Redoub FI (en entrée)'!B:N,7,0),Modificateurs!A$8:B$11,2,0),0)</f>
        <v>0</v>
      </c>
      <c r="L426" s="16">
        <f>IFERROR(VLOOKUP(M426,Modificateurs!D$1:E$94,2,0),0)</f>
        <v>2</v>
      </c>
      <c r="M426" t="str">
        <f>VLOOKUP(A426,'Fichier FI (en entrée)'!B:AH,16,0)&amp;" "&amp;VLOOKUP(A426,'Fichier FI (en entrée)'!B:AH,20,0)&amp;" "&amp;VLOOKUP(A426,'Fichier FI (en entrée)'!B:AH,27,0)&amp;" "&amp;VLOOKUP(A426,'Fichier FI (en entrée)'!B:AH,29,0)</f>
        <v xml:space="preserve">S Mathématiques  </v>
      </c>
      <c r="N426" t="str">
        <f>VLOOKUP(A426,'Fichier FI (en entrée)'!B:AH,8,0)</f>
        <v>En Terminale</v>
      </c>
      <c r="O426" t="b">
        <f>AND(C426&gt;Synthèse!B$8,C426&lt;Synthèse!B$10,NOT(Y426))</f>
        <v>0</v>
      </c>
      <c r="Q426" s="60">
        <f>ROUNDUP(C426/(Synthèse!$B$4+Synthèse!$B$1)*8,0)</f>
        <v>4</v>
      </c>
      <c r="R426" s="60">
        <f>IFERROR(VLOOKUP(A426,'Evaluations (formulaire)'!A:P,6,0)+VLOOKUP(A426,'Evaluations (formulaire)'!A:P,7,0),0)</f>
        <v>0</v>
      </c>
      <c r="S426" s="60">
        <f>IFERROR(VLOOKUP(A426,'Evaluations (formulaire)'!A:P,8,0),0)</f>
        <v>0</v>
      </c>
      <c r="T426" s="60">
        <f>IF(AND(ISBLANK(P426),Q426&lt;=2),Synthèse!$B$41,IF(AND(ISBLANK(P426),Q426&gt;=7),Synthèse!$C$41,R426+S426))</f>
        <v>0</v>
      </c>
      <c r="U426" s="60">
        <f t="shared" si="70"/>
        <v>12.21</v>
      </c>
      <c r="V426" s="60">
        <f t="shared" si="71"/>
        <v>699</v>
      </c>
      <c r="X426" s="26">
        <v>529</v>
      </c>
      <c r="Y426" s="26" t="b">
        <f>IFERROR(VLOOKUP(A426,'Calculs FA (auto)'!A:O,15,0),FALSE)</f>
        <v>1</v>
      </c>
      <c r="Z426" s="26">
        <f>IFERROR(VLOOKUP(A426,'Evaluations (formulaire)'!A:M,9,0),0)</f>
        <v>0</v>
      </c>
      <c r="AA426" s="135" t="b">
        <v>1</v>
      </c>
      <c r="AB426" s="135" t="b">
        <v>0</v>
      </c>
      <c r="AC426" s="135" t="b">
        <f t="shared" si="72"/>
        <v>1</v>
      </c>
      <c r="AD426" s="135" t="b">
        <f t="shared" si="73"/>
        <v>0</v>
      </c>
      <c r="AE426" s="135" t="b">
        <f t="shared" si="74"/>
        <v>0</v>
      </c>
      <c r="AF426" s="135" t="b">
        <f>AND(AC426,$V426&lt;=Synthèse!$B$44)</f>
        <v>0</v>
      </c>
      <c r="AG426" s="135" t="b">
        <f>AND(AD426,$V426&lt;=Synthèse!$B$44)</f>
        <v>0</v>
      </c>
      <c r="AH426" s="135" t="b">
        <f>AND(AE426,$V426&lt;=Synthèse!$B$44)</f>
        <v>0</v>
      </c>
      <c r="AI426" s="137" t="b">
        <v>0</v>
      </c>
      <c r="AJ426" s="137" t="b">
        <v>1</v>
      </c>
      <c r="AK426" s="137" t="b">
        <f t="shared" si="75"/>
        <v>0</v>
      </c>
      <c r="AL426" s="137" t="b">
        <f t="shared" si="76"/>
        <v>1</v>
      </c>
      <c r="AM426" s="137" t="b">
        <f>AND(AK426,$V426&lt;=Synthèse!$B$44)</f>
        <v>0</v>
      </c>
      <c r="AN426" s="137" t="b">
        <f>AND(AL426,$V426&lt;=Synthèse!$B$44)</f>
        <v>0</v>
      </c>
    </row>
    <row r="427" spans="1:40">
      <c r="A427" s="17">
        <v>285238</v>
      </c>
      <c r="B427" t="str">
        <f ca="1">VLOOKUP(A427,'Fichier FI (en entrée)'!B:AH,3,0)</f>
        <v>FFOFUCVOYZ</v>
      </c>
      <c r="C427">
        <f t="shared" si="66"/>
        <v>2097</v>
      </c>
      <c r="D427">
        <f t="shared" si="67"/>
        <v>-100</v>
      </c>
      <c r="E427" s="14" t="str">
        <f>VLOOKUP(A427,'Fichier FI (en entrée)'!B:AH,2,0)</f>
        <v>ENV</v>
      </c>
      <c r="F427" s="14" t="b">
        <f t="shared" si="68"/>
        <v>0</v>
      </c>
      <c r="G427" s="14" t="b">
        <f>IFERROR(VLOOKUP(A427,'Calculs FA (auto)'!A:F,6,0),FALSE)</f>
        <v>0</v>
      </c>
      <c r="H427" s="14" t="b">
        <f t="shared" si="69"/>
        <v>0</v>
      </c>
      <c r="I427" s="16" t="str">
        <f>IFERROR(VLOOKUP(A427,'Moyennes FI (en entrée)'!B:N,7,0),"")</f>
        <v/>
      </c>
      <c r="J427" s="16">
        <f>IFERROR(VLOOKUP(VLOOKUP(A427,'Fichier FI (en entrée)'!B:AH,33,0),Modificateurs!A$2:B$5,2,0),0)</f>
        <v>0</v>
      </c>
      <c r="K427" s="16">
        <f>IFERROR(VLOOKUP(VLOOKUP(A427,'Redoub FI (en entrée)'!B:N,7,0),Modificateurs!A$8:B$11,2,0),0)</f>
        <v>0</v>
      </c>
      <c r="L427" s="16">
        <f>IFERROR(VLOOKUP(M427,Modificateurs!D$1:E$94,2,0),0)</f>
        <v>1</v>
      </c>
      <c r="M427" t="str">
        <f>VLOOKUP(A427,'Fichier FI (en entrée)'!B:AH,16,0)&amp;" "&amp;VLOOKUP(A427,'Fichier FI (en entrée)'!B:AH,20,0)&amp;" "&amp;VLOOKUP(A427,'Fichier FI (en entrée)'!B:AH,27,0)&amp;" "&amp;VLOOKUP(A427,'Fichier FI (en entrée)'!B:AH,29,0)</f>
        <v xml:space="preserve">S Sciences de la vie et de la terre  </v>
      </c>
      <c r="N427" t="str">
        <f>VLOOKUP(A427,'Fichier FI (en entrée)'!B:AH,8,0)</f>
        <v>En Terminale</v>
      </c>
      <c r="O427" t="b">
        <f>AND(C427&gt;Synthèse!B$8,C427&lt;Synthèse!B$10,NOT(Y427))</f>
        <v>0</v>
      </c>
      <c r="P427" t="s">
        <v>2257</v>
      </c>
      <c r="Q427" s="60">
        <f>ROUNDUP(C427/(Synthèse!$B$4+Synthèse!$B$1)*8,0)</f>
        <v>10</v>
      </c>
      <c r="R427" s="60">
        <f>IFERROR(VLOOKUP(A427,'Evaluations (formulaire)'!A:P,6,0)+VLOOKUP(A427,'Evaluations (formulaire)'!A:P,7,0),0)</f>
        <v>-5.5</v>
      </c>
      <c r="S427" s="60">
        <f>IFERROR(VLOOKUP(A427,'Evaluations (formulaire)'!A:P,8,0),0)</f>
        <v>0</v>
      </c>
      <c r="T427" s="60">
        <f>IF(AND(ISBLANK(P427),Q427&lt;=2),Synthèse!$B$41,IF(AND(ISBLANK(P427),Q427&gt;=7),Synthèse!$C$41,R427+S427))</f>
        <v>-5.5</v>
      </c>
      <c r="U427" s="60">
        <f t="shared" si="70"/>
        <v>-105.5</v>
      </c>
      <c r="V427" s="60">
        <f t="shared" si="71"/>
        <v>2097</v>
      </c>
      <c r="X427" s="26">
        <v>1501</v>
      </c>
      <c r="Y427" s="26" t="b">
        <f>IFERROR(VLOOKUP(A427,'Calculs FA (auto)'!A:O,15,0),FALSE)</f>
        <v>0</v>
      </c>
      <c r="Z427" s="26">
        <f>IFERROR(VLOOKUP(A427,'Evaluations (formulaire)'!A:M,9,0),0)</f>
        <v>0</v>
      </c>
      <c r="AA427" s="135" t="b">
        <v>0</v>
      </c>
      <c r="AB427" s="135" t="b">
        <v>1</v>
      </c>
      <c r="AC427" s="135" t="b">
        <f t="shared" si="72"/>
        <v>0</v>
      </c>
      <c r="AD427" s="135" t="b">
        <f t="shared" si="73"/>
        <v>0</v>
      </c>
      <c r="AE427" s="135" t="b">
        <f t="shared" si="74"/>
        <v>0</v>
      </c>
      <c r="AF427" s="135" t="b">
        <f>AND(AC427,$V427&lt;=Synthèse!$B$44)</f>
        <v>0</v>
      </c>
      <c r="AG427" s="135" t="b">
        <f>AND(AD427,$V427&lt;=Synthèse!$B$44)</f>
        <v>0</v>
      </c>
      <c r="AH427" s="135" t="b">
        <f>AND(AE427,$V427&lt;=Synthèse!$B$44)</f>
        <v>0</v>
      </c>
      <c r="AI427" s="137" t="b">
        <v>1</v>
      </c>
      <c r="AJ427" s="137" t="b">
        <v>0</v>
      </c>
      <c r="AK427" s="137" t="b">
        <f t="shared" si="75"/>
        <v>0</v>
      </c>
      <c r="AL427" s="137" t="b">
        <f t="shared" si="76"/>
        <v>0</v>
      </c>
      <c r="AM427" s="137" t="b">
        <f>AND(AK427,$V427&lt;=Synthèse!$B$44)</f>
        <v>0</v>
      </c>
      <c r="AN427" s="137" t="b">
        <f>AND(AL427,$V427&lt;=Synthèse!$B$44)</f>
        <v>0</v>
      </c>
    </row>
    <row r="428" spans="1:40">
      <c r="A428" s="17">
        <v>285245</v>
      </c>
      <c r="B428" t="str">
        <f ca="1">VLOOKUP(A428,'Fichier FI (en entrée)'!B:AH,3,0)</f>
        <v>ZLQXPUJHKB</v>
      </c>
      <c r="C428">
        <f t="shared" si="66"/>
        <v>2097</v>
      </c>
      <c r="D428">
        <f t="shared" si="67"/>
        <v>-100</v>
      </c>
      <c r="E428" s="14" t="str">
        <f>VLOOKUP(A428,'Fichier FI (en entrée)'!B:AH,2,0)</f>
        <v>ENV</v>
      </c>
      <c r="F428" s="14" t="b">
        <f t="shared" si="68"/>
        <v>0</v>
      </c>
      <c r="G428" s="14" t="b">
        <f>IFERROR(VLOOKUP(A428,'Calculs FA (auto)'!A:F,6,0),FALSE)</f>
        <v>0</v>
      </c>
      <c r="H428" s="14" t="b">
        <f t="shared" si="69"/>
        <v>0</v>
      </c>
      <c r="I428" s="16" t="str">
        <f>IFERROR(VLOOKUP(A428,'Moyennes FI (en entrée)'!B:N,7,0),"")</f>
        <v/>
      </c>
      <c r="J428" s="16">
        <f>IFERROR(VLOOKUP(VLOOKUP(A428,'Fichier FI (en entrée)'!B:AH,33,0),Modificateurs!A$2:B$5,2,0),0)</f>
        <v>-3</v>
      </c>
      <c r="K428" s="16">
        <f>IFERROR(VLOOKUP(VLOOKUP(A428,'Redoub FI (en entrée)'!B:N,7,0),Modificateurs!A$8:B$11,2,0),0)</f>
        <v>0</v>
      </c>
      <c r="L428" s="16">
        <f>IFERROR(VLOOKUP(M428,Modificateurs!D$1:E$94,2,0),0)</f>
        <v>2</v>
      </c>
      <c r="M428" t="str">
        <f>VLOOKUP(A428,'Fichier FI (en entrée)'!B:AH,16,0)&amp;" "&amp;VLOOKUP(A428,'Fichier FI (en entrée)'!B:AH,20,0)&amp;" "&amp;VLOOKUP(A428,'Fichier FI (en entrée)'!B:AH,27,0)&amp;" "&amp;VLOOKUP(A428,'Fichier FI (en entrée)'!B:AH,29,0)</f>
        <v xml:space="preserve">STI2D Système informatique et numérique  </v>
      </c>
      <c r="N428" t="str">
        <f>VLOOKUP(A428,'Fichier FI (en entrée)'!B:AH,8,0)</f>
        <v>En Terminale</v>
      </c>
      <c r="O428" t="b">
        <f>AND(C428&gt;Synthèse!B$8,C428&lt;Synthèse!B$10,NOT(Y428))</f>
        <v>0</v>
      </c>
      <c r="Q428" s="60">
        <f>ROUNDUP(C428/(Synthèse!$B$4+Synthèse!$B$1)*8,0)</f>
        <v>10</v>
      </c>
      <c r="R428" s="60">
        <f>IFERROR(VLOOKUP(A428,'Evaluations (formulaire)'!A:P,6,0)+VLOOKUP(A428,'Evaluations (formulaire)'!A:P,7,0),0)</f>
        <v>0</v>
      </c>
      <c r="S428" s="60">
        <f>IFERROR(VLOOKUP(A428,'Evaluations (formulaire)'!A:P,8,0),0)</f>
        <v>0</v>
      </c>
      <c r="T428" s="60">
        <f>IF(AND(ISBLANK(P428),Q428&lt;=2),Synthèse!$B$41,IF(AND(ISBLANK(P428),Q428&gt;=7),Synthèse!$C$41,R428+S428))</f>
        <v>4.6296296296296294E-3</v>
      </c>
      <c r="U428" s="60">
        <f t="shared" si="70"/>
        <v>-99.995370370370367</v>
      </c>
      <c r="V428" s="60">
        <f t="shared" si="71"/>
        <v>1983</v>
      </c>
      <c r="X428" s="26">
        <v>1843</v>
      </c>
      <c r="Y428" s="26" t="b">
        <f>IFERROR(VLOOKUP(A428,'Calculs FA (auto)'!A:O,15,0),FALSE)</f>
        <v>0</v>
      </c>
      <c r="Z428" s="26">
        <f>IFERROR(VLOOKUP(A428,'Evaluations (formulaire)'!A:M,9,0),0)</f>
        <v>0</v>
      </c>
      <c r="AA428" s="135" t="b">
        <v>1</v>
      </c>
      <c r="AB428" s="135" t="b">
        <v>0</v>
      </c>
      <c r="AC428" s="135" t="b">
        <f t="shared" si="72"/>
        <v>0</v>
      </c>
      <c r="AD428" s="135" t="b">
        <f t="shared" si="73"/>
        <v>0</v>
      </c>
      <c r="AE428" s="135" t="b">
        <f t="shared" si="74"/>
        <v>0</v>
      </c>
      <c r="AF428" s="135" t="b">
        <f>AND(AC428,$V428&lt;=Synthèse!$B$44)</f>
        <v>0</v>
      </c>
      <c r="AG428" s="135" t="b">
        <f>AND(AD428,$V428&lt;=Synthèse!$B$44)</f>
        <v>0</v>
      </c>
      <c r="AH428" s="135" t="b">
        <f>AND(AE428,$V428&lt;=Synthèse!$B$44)</f>
        <v>0</v>
      </c>
      <c r="AI428" s="137" t="b">
        <v>0</v>
      </c>
      <c r="AJ428" s="137" t="b">
        <v>1</v>
      </c>
      <c r="AK428" s="137" t="b">
        <f t="shared" si="75"/>
        <v>0</v>
      </c>
      <c r="AL428" s="137" t="b">
        <f t="shared" si="76"/>
        <v>0</v>
      </c>
      <c r="AM428" s="137" t="b">
        <f>AND(AK428,$V428&lt;=Synthèse!$B$44)</f>
        <v>0</v>
      </c>
      <c r="AN428" s="137" t="b">
        <f>AND(AL428,$V428&lt;=Synthèse!$B$44)</f>
        <v>0</v>
      </c>
    </row>
    <row r="429" spans="1:40">
      <c r="A429" s="17">
        <v>285255</v>
      </c>
      <c r="B429" t="str">
        <f ca="1">VLOOKUP(A429,'Fichier FI (en entrée)'!B:AH,3,0)</f>
        <v>CUVEYJIEJJ</v>
      </c>
      <c r="C429">
        <f t="shared" si="66"/>
        <v>870</v>
      </c>
      <c r="D429">
        <f t="shared" si="67"/>
        <v>11.28</v>
      </c>
      <c r="E429" s="14" t="str">
        <f>VLOOKUP(A429,'Fichier FI (en entrée)'!B:AH,2,0)</f>
        <v>EV</v>
      </c>
      <c r="F429" s="14" t="b">
        <f t="shared" si="68"/>
        <v>1</v>
      </c>
      <c r="G429" s="14" t="b">
        <f>IFERROR(VLOOKUP(A429,'Calculs FA (auto)'!A:F,6,0),FALSE)</f>
        <v>0</v>
      </c>
      <c r="H429" s="14" t="b">
        <f t="shared" si="69"/>
        <v>0</v>
      </c>
      <c r="I429" s="16">
        <f>IFERROR(VLOOKUP(A429,'Moyennes FI (en entrée)'!B:N,7,0),"")</f>
        <v>9.2799999999999994</v>
      </c>
      <c r="J429" s="16">
        <f>IFERROR(VLOOKUP(VLOOKUP(A429,'Fichier FI (en entrée)'!B:AH,33,0),Modificateurs!A$2:B$5,2,0),0)</f>
        <v>0</v>
      </c>
      <c r="K429" s="16">
        <f>IFERROR(VLOOKUP(VLOOKUP(A429,'Redoub FI (en entrée)'!B:N,7,0),Modificateurs!A$8:B$11,2,0),0)</f>
        <v>0</v>
      </c>
      <c r="L429" s="16">
        <f>IFERROR(VLOOKUP(M429,Modificateurs!D$1:E$94,2,0),0)</f>
        <v>2</v>
      </c>
      <c r="M429" t="str">
        <f>VLOOKUP(A429,'Fichier FI (en entrée)'!B:AH,16,0)&amp;" "&amp;VLOOKUP(A429,'Fichier FI (en entrée)'!B:AH,20,0)&amp;" "&amp;VLOOKUP(A429,'Fichier FI (en entrée)'!B:AH,27,0)&amp;" "&amp;VLOOKUP(A429,'Fichier FI (en entrée)'!B:AH,29,0)</f>
        <v xml:space="preserve">STI2D Système informatique et numérique  </v>
      </c>
      <c r="N429" t="str">
        <f>VLOOKUP(A429,'Fichier FI (en entrée)'!B:AH,8,0)</f>
        <v>En Terminale</v>
      </c>
      <c r="O429" t="b">
        <f>AND(C429&gt;Synthèse!B$8,C429&lt;Synthèse!B$10,NOT(Y429))</f>
        <v>1</v>
      </c>
      <c r="P429" t="s">
        <v>2257</v>
      </c>
      <c r="Q429" s="60">
        <f>ROUNDUP(C429/(Synthèse!$B$4+Synthèse!$B$1)*8,0)</f>
        <v>5</v>
      </c>
      <c r="R429" s="60">
        <f>IFERROR(VLOOKUP(A429,'Evaluations (formulaire)'!A:P,6,0)+VLOOKUP(A429,'Evaluations (formulaire)'!A:P,7,0),0)</f>
        <v>0</v>
      </c>
      <c r="S429" s="60">
        <f>IFERROR(VLOOKUP(A429,'Evaluations (formulaire)'!A:P,8,0),0)</f>
        <v>0</v>
      </c>
      <c r="T429" s="60">
        <f>IF(AND(ISBLANK(P429),Q429&lt;=2),Synthèse!$B$41,IF(AND(ISBLANK(P429),Q429&gt;=7),Synthèse!$C$41,R429+S429))</f>
        <v>0</v>
      </c>
      <c r="U429" s="60">
        <f t="shared" si="70"/>
        <v>11.28</v>
      </c>
      <c r="V429" s="60">
        <f t="shared" si="71"/>
        <v>870</v>
      </c>
      <c r="X429" s="26">
        <v>1969</v>
      </c>
      <c r="Y429" s="26" t="b">
        <f>IFERROR(VLOOKUP(A429,'Calculs FA (auto)'!A:O,15,0),FALSE)</f>
        <v>0</v>
      </c>
      <c r="Z429" s="26">
        <f>IFERROR(VLOOKUP(A429,'Evaluations (formulaire)'!A:M,9,0),0)</f>
        <v>0</v>
      </c>
      <c r="AA429" s="135" t="b">
        <v>0</v>
      </c>
      <c r="AB429" s="135" t="b">
        <v>1</v>
      </c>
      <c r="AC429" s="135" t="b">
        <f t="shared" si="72"/>
        <v>0</v>
      </c>
      <c r="AD429" s="135" t="b">
        <f t="shared" si="73"/>
        <v>1</v>
      </c>
      <c r="AE429" s="135" t="b">
        <f t="shared" si="74"/>
        <v>0</v>
      </c>
      <c r="AF429" s="135" t="b">
        <f>AND(AC429,$V429&lt;=Synthèse!$B$44)</f>
        <v>0</v>
      </c>
      <c r="AG429" s="135" t="b">
        <f>AND(AD429,$V429&lt;=Synthèse!$B$44)</f>
        <v>0</v>
      </c>
      <c r="AH429" s="135" t="b">
        <f>AND(AE429,$V429&lt;=Synthèse!$B$44)</f>
        <v>0</v>
      </c>
      <c r="AI429" s="137" t="b">
        <v>1</v>
      </c>
      <c r="AJ429" s="137" t="b">
        <v>0</v>
      </c>
      <c r="AK429" s="137" t="b">
        <f t="shared" si="75"/>
        <v>1</v>
      </c>
      <c r="AL429" s="137" t="b">
        <f t="shared" si="76"/>
        <v>0</v>
      </c>
      <c r="AM429" s="137" t="b">
        <f>AND(AK429,$V429&lt;=Synthèse!$B$44)</f>
        <v>0</v>
      </c>
      <c r="AN429" s="137" t="b">
        <f>AND(AL429,$V429&lt;=Synthèse!$B$44)</f>
        <v>0</v>
      </c>
    </row>
    <row r="430" spans="1:40">
      <c r="A430" s="17">
        <v>287412</v>
      </c>
      <c r="B430" t="str">
        <f ca="1">VLOOKUP(A430,'Fichier FI (en entrée)'!B:AH,3,0)</f>
        <v>CDMTNKJNMJ</v>
      </c>
      <c r="C430">
        <f t="shared" si="66"/>
        <v>275</v>
      </c>
      <c r="D430">
        <f t="shared" si="67"/>
        <v>15</v>
      </c>
      <c r="E430" s="14" t="str">
        <f>VLOOKUP(A430,'Fichier FI (en entrée)'!B:AH,2,0)</f>
        <v>EV</v>
      </c>
      <c r="F430" s="14" t="b">
        <f t="shared" si="68"/>
        <v>1</v>
      </c>
      <c r="G430" s="14" t="b">
        <f>IFERROR(VLOOKUP(A430,'Calculs FA (auto)'!A:F,6,0),FALSE)</f>
        <v>1</v>
      </c>
      <c r="H430" s="14" t="b">
        <f t="shared" si="69"/>
        <v>1</v>
      </c>
      <c r="I430" s="16">
        <f>IFERROR(VLOOKUP(A430,'Moyennes FI (en entrée)'!B:N,7,0),"")</f>
        <v>10</v>
      </c>
      <c r="J430" s="16">
        <f>IFERROR(VLOOKUP(VLOOKUP(A430,'Fichier FI (en entrée)'!B:AH,33,0),Modificateurs!A$2:B$5,2,0),0)</f>
        <v>3</v>
      </c>
      <c r="K430" s="16">
        <f>IFERROR(VLOOKUP(VLOOKUP(A430,'Redoub FI (en entrée)'!B:N,7,0),Modificateurs!A$8:B$11,2,0),0)</f>
        <v>0</v>
      </c>
      <c r="L430" s="16">
        <f>IFERROR(VLOOKUP(M430,Modificateurs!D$1:E$94,2,0),0)</f>
        <v>2</v>
      </c>
      <c r="M430" t="str">
        <f>VLOOKUP(A430,'Fichier FI (en entrée)'!B:AH,16,0)&amp;" "&amp;VLOOKUP(A430,'Fichier FI (en entrée)'!B:AH,20,0)&amp;" "&amp;VLOOKUP(A430,'Fichier FI (en entrée)'!B:AH,27,0)&amp;" "&amp;VLOOKUP(A430,'Fichier FI (en entrée)'!B:AH,29,0)</f>
        <v xml:space="preserve">S Mathématiques  </v>
      </c>
      <c r="N430" t="str">
        <f>VLOOKUP(A430,'Fichier FI (en entrée)'!B:AH,8,0)</f>
        <v>En Terminale</v>
      </c>
      <c r="O430" t="b">
        <f>AND(C430&gt;Synthèse!B$8,C430&lt;Synthèse!B$10,NOT(Y430))</f>
        <v>0</v>
      </c>
      <c r="Q430" s="60">
        <f>ROUNDUP(C430/(Synthèse!$B$4+Synthèse!$B$1)*8,0)</f>
        <v>2</v>
      </c>
      <c r="R430" s="60">
        <f>IFERROR(VLOOKUP(A430,'Evaluations (formulaire)'!A:P,6,0)+VLOOKUP(A430,'Evaluations (formulaire)'!A:P,7,0),0)</f>
        <v>0</v>
      </c>
      <c r="S430" s="60">
        <f>IFERROR(VLOOKUP(A430,'Evaluations (formulaire)'!A:P,8,0),0)</f>
        <v>0</v>
      </c>
      <c r="T430" s="60">
        <f>IF(AND(ISBLANK(P430),Q430&lt;=2),Synthèse!$B$41,IF(AND(ISBLANK(P430),Q430&gt;=7),Synthèse!$C$41,R430+S430))</f>
        <v>4.6511627906976744E-3</v>
      </c>
      <c r="U430" s="60">
        <f t="shared" si="70"/>
        <v>15.004651162790697</v>
      </c>
      <c r="V430" s="60">
        <f t="shared" si="71"/>
        <v>275</v>
      </c>
      <c r="X430" s="26">
        <v>2036</v>
      </c>
      <c r="Y430" s="26" t="b">
        <f>IFERROR(VLOOKUP(A430,'Calculs FA (auto)'!A:O,15,0),FALSE)</f>
        <v>0</v>
      </c>
      <c r="Z430" s="26">
        <f>IFERROR(VLOOKUP(A430,'Evaluations (formulaire)'!A:M,9,0),0)</f>
        <v>0</v>
      </c>
      <c r="AA430" s="135" t="b">
        <v>1</v>
      </c>
      <c r="AB430" s="135" t="b">
        <v>0</v>
      </c>
      <c r="AC430" s="135" t="b">
        <f t="shared" si="72"/>
        <v>1</v>
      </c>
      <c r="AD430" s="135" t="b">
        <f t="shared" si="73"/>
        <v>0</v>
      </c>
      <c r="AE430" s="135" t="b">
        <f t="shared" si="74"/>
        <v>0</v>
      </c>
      <c r="AF430" s="135" t="b">
        <f>AND(AC430,$V430&lt;=Synthèse!$B$44)</f>
        <v>1</v>
      </c>
      <c r="AG430" s="135" t="b">
        <f>AND(AD430,$V430&lt;=Synthèse!$B$44)</f>
        <v>0</v>
      </c>
      <c r="AH430" s="135" t="b">
        <f>AND(AE430,$V430&lt;=Synthèse!$B$44)</f>
        <v>0</v>
      </c>
      <c r="AI430" s="137" t="b">
        <v>0</v>
      </c>
      <c r="AJ430" s="137" t="b">
        <v>1</v>
      </c>
      <c r="AK430" s="137" t="b">
        <f t="shared" si="75"/>
        <v>0</v>
      </c>
      <c r="AL430" s="137" t="b">
        <f t="shared" si="76"/>
        <v>1</v>
      </c>
      <c r="AM430" s="137" t="b">
        <f>AND(AK430,$V430&lt;=Synthèse!$B$44)</f>
        <v>0</v>
      </c>
      <c r="AN430" s="137" t="b">
        <f>AND(AL430,$V430&lt;=Synthèse!$B$44)</f>
        <v>1</v>
      </c>
    </row>
    <row r="431" spans="1:40">
      <c r="A431" s="17">
        <v>287729</v>
      </c>
      <c r="B431" t="str">
        <f ca="1">VLOOKUP(A431,'Fichier FI (en entrée)'!B:AH,3,0)</f>
        <v>ZLKWZDSKYX</v>
      </c>
      <c r="C431">
        <f t="shared" si="66"/>
        <v>261</v>
      </c>
      <c r="D431">
        <f t="shared" si="67"/>
        <v>15.16</v>
      </c>
      <c r="E431" s="14" t="str">
        <f>VLOOKUP(A431,'Fichier FI (en entrée)'!B:AH,2,0)</f>
        <v>EV</v>
      </c>
      <c r="F431" s="14" t="b">
        <f t="shared" si="68"/>
        <v>1</v>
      </c>
      <c r="G431" s="14" t="b">
        <f>IFERROR(VLOOKUP(A431,'Calculs FA (auto)'!A:F,6,0),FALSE)</f>
        <v>0</v>
      </c>
      <c r="H431" s="14" t="b">
        <f t="shared" si="69"/>
        <v>0</v>
      </c>
      <c r="I431" s="16">
        <f>IFERROR(VLOOKUP(A431,'Moyennes FI (en entrée)'!B:N,7,0),"")</f>
        <v>10.16</v>
      </c>
      <c r="J431" s="16">
        <f>IFERROR(VLOOKUP(VLOOKUP(A431,'Fichier FI (en entrée)'!B:AH,33,0),Modificateurs!A$2:B$5,2,0),0)</f>
        <v>3</v>
      </c>
      <c r="K431" s="16">
        <f>IFERROR(VLOOKUP(VLOOKUP(A431,'Redoub FI (en entrée)'!B:N,7,0),Modificateurs!A$8:B$11,2,0),0)</f>
        <v>0</v>
      </c>
      <c r="L431" s="16">
        <f>IFERROR(VLOOKUP(M431,Modificateurs!D$1:E$94,2,0),0)</f>
        <v>2</v>
      </c>
      <c r="M431" t="str">
        <f>VLOOKUP(A431,'Fichier FI (en entrée)'!B:AH,16,0)&amp;" "&amp;VLOOKUP(A431,'Fichier FI (en entrée)'!B:AH,20,0)&amp;" "&amp;VLOOKUP(A431,'Fichier FI (en entrée)'!B:AH,27,0)&amp;" "&amp;VLOOKUP(A431,'Fichier FI (en entrée)'!B:AH,29,0)</f>
        <v xml:space="preserve">S Physique-chimie  </v>
      </c>
      <c r="N431" t="str">
        <f>VLOOKUP(A431,'Fichier FI (en entrée)'!B:AH,8,0)</f>
        <v>En Terminale</v>
      </c>
      <c r="O431" t="b">
        <f>AND(C431&gt;Synthèse!B$8,C431&lt;Synthèse!B$10,NOT(Y431))</f>
        <v>0</v>
      </c>
      <c r="Q431" s="60">
        <f>ROUNDUP(C431/(Synthèse!$B$4+Synthèse!$B$1)*8,0)</f>
        <v>2</v>
      </c>
      <c r="R431" s="60">
        <f>IFERROR(VLOOKUP(A431,'Evaluations (formulaire)'!A:P,6,0)+VLOOKUP(A431,'Evaluations (formulaire)'!A:P,7,0),0)</f>
        <v>0</v>
      </c>
      <c r="S431" s="60">
        <f>IFERROR(VLOOKUP(A431,'Evaluations (formulaire)'!A:P,8,0),0)</f>
        <v>0</v>
      </c>
      <c r="T431" s="60">
        <f>IF(AND(ISBLANK(P431),Q431&lt;=2),Synthèse!$B$41,IF(AND(ISBLANK(P431),Q431&gt;=7),Synthèse!$C$41,R431+S431))</f>
        <v>4.6511627906976744E-3</v>
      </c>
      <c r="U431" s="60">
        <f t="shared" si="70"/>
        <v>15.164651162790697</v>
      </c>
      <c r="V431" s="60">
        <f t="shared" si="71"/>
        <v>261</v>
      </c>
      <c r="X431" s="26">
        <v>1287</v>
      </c>
      <c r="Y431" s="26" t="b">
        <f>IFERROR(VLOOKUP(A431,'Calculs FA (auto)'!A:O,15,0),FALSE)</f>
        <v>0</v>
      </c>
      <c r="Z431" s="26">
        <f>IFERROR(VLOOKUP(A431,'Evaluations (formulaire)'!A:M,9,0),0)</f>
        <v>0</v>
      </c>
      <c r="AA431" s="135" t="b">
        <v>1</v>
      </c>
      <c r="AB431" s="135" t="b">
        <v>0</v>
      </c>
      <c r="AC431" s="135" t="b">
        <f t="shared" si="72"/>
        <v>1</v>
      </c>
      <c r="AD431" s="135" t="b">
        <f t="shared" si="73"/>
        <v>0</v>
      </c>
      <c r="AE431" s="135" t="b">
        <f t="shared" si="74"/>
        <v>0</v>
      </c>
      <c r="AF431" s="135" t="b">
        <f>AND(AC431,$V431&lt;=Synthèse!$B$44)</f>
        <v>1</v>
      </c>
      <c r="AG431" s="135" t="b">
        <f>AND(AD431,$V431&lt;=Synthèse!$B$44)</f>
        <v>0</v>
      </c>
      <c r="AH431" s="135" t="b">
        <f>AND(AE431,$V431&lt;=Synthèse!$B$44)</f>
        <v>0</v>
      </c>
      <c r="AI431" s="137" t="b">
        <v>0</v>
      </c>
      <c r="AJ431" s="137" t="b">
        <v>1</v>
      </c>
      <c r="AK431" s="137" t="b">
        <f t="shared" si="75"/>
        <v>0</v>
      </c>
      <c r="AL431" s="137" t="b">
        <f t="shared" si="76"/>
        <v>1</v>
      </c>
      <c r="AM431" s="137" t="b">
        <f>AND(AK431,$V431&lt;=Synthèse!$B$44)</f>
        <v>0</v>
      </c>
      <c r="AN431" s="137" t="b">
        <f>AND(AL431,$V431&lt;=Synthèse!$B$44)</f>
        <v>1</v>
      </c>
    </row>
    <row r="432" spans="1:40">
      <c r="A432" s="17">
        <v>291629</v>
      </c>
      <c r="B432" t="str">
        <f ca="1">VLOOKUP(A432,'Fichier FI (en entrée)'!B:AH,3,0)</f>
        <v>DDJASFDZBL</v>
      </c>
      <c r="C432">
        <f t="shared" si="66"/>
        <v>1555</v>
      </c>
      <c r="D432">
        <f t="shared" si="67"/>
        <v>-0.33999999999999986</v>
      </c>
      <c r="E432" s="14" t="str">
        <f>VLOOKUP(A432,'Fichier FI (en entrée)'!B:AH,2,0)</f>
        <v>EV</v>
      </c>
      <c r="F432" s="14" t="b">
        <f t="shared" si="68"/>
        <v>1</v>
      </c>
      <c r="G432" s="14" t="b">
        <f>IFERROR(VLOOKUP(A432,'Calculs FA (auto)'!A:F,6,0),FALSE)</f>
        <v>0</v>
      </c>
      <c r="H432" s="14" t="b">
        <f t="shared" si="69"/>
        <v>0</v>
      </c>
      <c r="I432" s="16">
        <f>IFERROR(VLOOKUP(A432,'Moyennes FI (en entrée)'!B:N,7,0),"")</f>
        <v>7.66</v>
      </c>
      <c r="J432" s="16">
        <f>IFERROR(VLOOKUP(VLOOKUP(A432,'Fichier FI (en entrée)'!B:AH,33,0),Modificateurs!A$2:B$5,2,0),0)</f>
        <v>0</v>
      </c>
      <c r="K432" s="16">
        <f>IFERROR(VLOOKUP(VLOOKUP(A432,'Redoub FI (en entrée)'!B:N,7,0),Modificateurs!A$8:B$11,2,0),0)</f>
        <v>0</v>
      </c>
      <c r="L432" s="16">
        <f>IFERROR(VLOOKUP(M432,Modificateurs!D$1:E$94,2,0),0)</f>
        <v>-8</v>
      </c>
      <c r="M432" t="str">
        <f>VLOOKUP(A432,'Fichier FI (en entrée)'!B:AH,16,0)&amp;" "&amp;VLOOKUP(A432,'Fichier FI (en entrée)'!B:AH,20,0)&amp;" "&amp;VLOOKUP(A432,'Fichier FI (en entrée)'!B:AH,27,0)&amp;" "&amp;VLOOKUP(A432,'Fichier FI (en entrée)'!B:AH,29,0)</f>
        <v xml:space="preserve">STMG Systèmes d'information et de gestion  </v>
      </c>
      <c r="N432" t="str">
        <f>VLOOKUP(A432,'Fichier FI (en entrée)'!B:AH,8,0)</f>
        <v>En Terminale</v>
      </c>
      <c r="O432" t="b">
        <f>AND(C432&gt;Synthèse!B$8,C432&lt;Synthèse!B$10,NOT(Y432))</f>
        <v>0</v>
      </c>
      <c r="Q432" s="60">
        <f>ROUNDUP(C432/(Synthèse!$B$4+Synthèse!$B$1)*8,0)</f>
        <v>8</v>
      </c>
      <c r="R432" s="60">
        <f>IFERROR(VLOOKUP(A432,'Evaluations (formulaire)'!A:P,6,0)+VLOOKUP(A432,'Evaluations (formulaire)'!A:P,7,0),0)</f>
        <v>0</v>
      </c>
      <c r="S432" s="60">
        <f>IFERROR(VLOOKUP(A432,'Evaluations (formulaire)'!A:P,8,0),0)</f>
        <v>0</v>
      </c>
      <c r="T432" s="60">
        <f>IF(AND(ISBLANK(P432),Q432&lt;=2),Synthèse!$B$41,IF(AND(ISBLANK(P432),Q432&gt;=7),Synthèse!$C$41,R432+S432))</f>
        <v>4.6296296296296294E-3</v>
      </c>
      <c r="U432" s="60">
        <f t="shared" si="70"/>
        <v>-0.33537037037037021</v>
      </c>
      <c r="V432" s="60">
        <f t="shared" si="71"/>
        <v>1553</v>
      </c>
      <c r="X432" s="26">
        <v>1374</v>
      </c>
      <c r="Y432" s="26" t="b">
        <f>IFERROR(VLOOKUP(A432,'Calculs FA (auto)'!A:O,15,0),FALSE)</f>
        <v>0</v>
      </c>
      <c r="Z432" s="26">
        <f>IFERROR(VLOOKUP(A432,'Evaluations (formulaire)'!A:M,9,0),0)</f>
        <v>0</v>
      </c>
      <c r="AA432" s="135" t="b">
        <v>1</v>
      </c>
      <c r="AB432" s="135" t="b">
        <v>0</v>
      </c>
      <c r="AC432" s="135" t="b">
        <f t="shared" si="72"/>
        <v>1</v>
      </c>
      <c r="AD432" s="135" t="b">
        <f t="shared" si="73"/>
        <v>0</v>
      </c>
      <c r="AE432" s="135" t="b">
        <f t="shared" si="74"/>
        <v>0</v>
      </c>
      <c r="AF432" s="135" t="b">
        <f>AND(AC432,$V432&lt;=Synthèse!$B$44)</f>
        <v>0</v>
      </c>
      <c r="AG432" s="135" t="b">
        <f>AND(AD432,$V432&lt;=Synthèse!$B$44)</f>
        <v>0</v>
      </c>
      <c r="AH432" s="135" t="b">
        <f>AND(AE432,$V432&lt;=Synthèse!$B$44)</f>
        <v>0</v>
      </c>
      <c r="AI432" s="137" t="b">
        <v>0</v>
      </c>
      <c r="AJ432" s="137" t="b">
        <v>1</v>
      </c>
      <c r="AK432" s="137" t="b">
        <f t="shared" si="75"/>
        <v>0</v>
      </c>
      <c r="AL432" s="137" t="b">
        <f t="shared" si="76"/>
        <v>1</v>
      </c>
      <c r="AM432" s="137" t="b">
        <f>AND(AK432,$V432&lt;=Synthèse!$B$44)</f>
        <v>0</v>
      </c>
      <c r="AN432" s="137" t="b">
        <f>AND(AL432,$V432&lt;=Synthèse!$B$44)</f>
        <v>0</v>
      </c>
    </row>
    <row r="433" spans="1:40">
      <c r="A433" s="17">
        <v>291707</v>
      </c>
      <c r="B433" t="str">
        <f ca="1">VLOOKUP(A433,'Fichier FI (en entrée)'!B:AH,3,0)</f>
        <v>RJLOBKZKFU</v>
      </c>
      <c r="C433">
        <f t="shared" si="66"/>
        <v>1411</v>
      </c>
      <c r="D433">
        <f t="shared" si="67"/>
        <v>3.3499999999999996</v>
      </c>
      <c r="E433" s="14" t="str">
        <f>VLOOKUP(A433,'Fichier FI (en entrée)'!B:AH,2,0)</f>
        <v>EV</v>
      </c>
      <c r="F433" s="14" t="b">
        <f t="shared" si="68"/>
        <v>1</v>
      </c>
      <c r="G433" s="14" t="b">
        <f>IFERROR(VLOOKUP(A433,'Calculs FA (auto)'!A:F,6,0),FALSE)</f>
        <v>0</v>
      </c>
      <c r="H433" s="14" t="b">
        <f t="shared" si="69"/>
        <v>0</v>
      </c>
      <c r="I433" s="16">
        <f>IFERROR(VLOOKUP(A433,'Moyennes FI (en entrée)'!B:N,7,0),"")</f>
        <v>10.35</v>
      </c>
      <c r="J433" s="16">
        <f>IFERROR(VLOOKUP(VLOOKUP(A433,'Fichier FI (en entrée)'!B:AH,33,0),Modificateurs!A$2:B$5,2,0),0)</f>
        <v>1</v>
      </c>
      <c r="K433" s="16">
        <f>IFERROR(VLOOKUP(VLOOKUP(A433,'Redoub FI (en entrée)'!B:N,7,0),Modificateurs!A$8:B$11,2,0),0)</f>
        <v>0</v>
      </c>
      <c r="L433" s="16">
        <f>IFERROR(VLOOKUP(M433,Modificateurs!D$1:E$94,2,0),0)</f>
        <v>-8</v>
      </c>
      <c r="M433" t="str">
        <f>VLOOKUP(A433,'Fichier FI (en entrée)'!B:AH,16,0)&amp;" "&amp;VLOOKUP(A433,'Fichier FI (en entrée)'!B:AH,20,0)&amp;" "&amp;VLOOKUP(A433,'Fichier FI (en entrée)'!B:AH,27,0)&amp;" "&amp;VLOOKUP(A433,'Fichier FI (en entrée)'!B:AH,29,0)</f>
        <v xml:space="preserve">STMG Systèmes d'information et de gestion  </v>
      </c>
      <c r="N433" t="str">
        <f>VLOOKUP(A433,'Fichier FI (en entrée)'!B:AH,8,0)</f>
        <v>En Terminale</v>
      </c>
      <c r="O433" t="b">
        <f>AND(C433&gt;Synthèse!B$8,C433&lt;Synthèse!B$10,NOT(Y433))</f>
        <v>0</v>
      </c>
      <c r="P433" t="s">
        <v>2285</v>
      </c>
      <c r="Q433" s="60">
        <f>ROUNDUP(C433/(Synthèse!$B$4+Synthèse!$B$1)*8,0)</f>
        <v>7</v>
      </c>
      <c r="R433" s="60">
        <f>IFERROR(VLOOKUP(A433,'Evaluations (formulaire)'!A:P,6,0)+VLOOKUP(A433,'Evaluations (formulaire)'!A:P,7,0),0)</f>
        <v>0</v>
      </c>
      <c r="S433" s="60">
        <f>IFERROR(VLOOKUP(A433,'Evaluations (formulaire)'!A:P,8,0),0)</f>
        <v>0</v>
      </c>
      <c r="T433" s="60">
        <f>IF(AND(ISBLANK(P433),Q433&lt;=2),Synthèse!$B$41,IF(AND(ISBLANK(P433),Q433&gt;=7),Synthèse!$C$41,R433+S433))</f>
        <v>0</v>
      </c>
      <c r="U433" s="60">
        <f t="shared" si="70"/>
        <v>3.3499999999999996</v>
      </c>
      <c r="V433" s="60">
        <f t="shared" si="71"/>
        <v>1411</v>
      </c>
      <c r="X433" s="26">
        <v>322</v>
      </c>
      <c r="Y433" s="26" t="b">
        <f>IFERROR(VLOOKUP(A433,'Calculs FA (auto)'!A:O,15,0),FALSE)</f>
        <v>0</v>
      </c>
      <c r="Z433" s="26">
        <f>IFERROR(VLOOKUP(A433,'Evaluations (formulaire)'!A:M,9,0),0)</f>
        <v>0</v>
      </c>
      <c r="AA433" s="135" t="b">
        <v>1</v>
      </c>
      <c r="AB433" s="135" t="b">
        <v>0</v>
      </c>
      <c r="AC433" s="135" t="b">
        <f t="shared" si="72"/>
        <v>1</v>
      </c>
      <c r="AD433" s="135" t="b">
        <f t="shared" si="73"/>
        <v>0</v>
      </c>
      <c r="AE433" s="135" t="b">
        <f t="shared" si="74"/>
        <v>0</v>
      </c>
      <c r="AF433" s="135" t="b">
        <f>AND(AC433,$V433&lt;=Synthèse!$B$44)</f>
        <v>0</v>
      </c>
      <c r="AG433" s="135" t="b">
        <f>AND(AD433,$V433&lt;=Synthèse!$B$44)</f>
        <v>0</v>
      </c>
      <c r="AH433" s="135" t="b">
        <f>AND(AE433,$V433&lt;=Synthèse!$B$44)</f>
        <v>0</v>
      </c>
      <c r="AI433" s="137" t="b">
        <v>0</v>
      </c>
      <c r="AJ433" s="137" t="b">
        <v>1</v>
      </c>
      <c r="AK433" s="137" t="b">
        <f t="shared" si="75"/>
        <v>0</v>
      </c>
      <c r="AL433" s="137" t="b">
        <f t="shared" si="76"/>
        <v>1</v>
      </c>
      <c r="AM433" s="137" t="b">
        <f>AND(AK433,$V433&lt;=Synthèse!$B$44)</f>
        <v>0</v>
      </c>
      <c r="AN433" s="137" t="b">
        <f>AND(AL433,$V433&lt;=Synthèse!$B$44)</f>
        <v>0</v>
      </c>
    </row>
    <row r="434" spans="1:40">
      <c r="A434" s="17">
        <v>296840</v>
      </c>
      <c r="B434" t="str">
        <f ca="1">VLOOKUP(A434,'Fichier FI (en entrée)'!B:AH,3,0)</f>
        <v>BPSBMHEKPS</v>
      </c>
      <c r="C434">
        <f t="shared" si="66"/>
        <v>438</v>
      </c>
      <c r="D434">
        <f t="shared" si="67"/>
        <v>13.77</v>
      </c>
      <c r="E434" s="14" t="str">
        <f>VLOOKUP(A434,'Fichier FI (en entrée)'!B:AH,2,0)</f>
        <v>EV</v>
      </c>
      <c r="F434" s="14" t="b">
        <f t="shared" si="68"/>
        <v>1</v>
      </c>
      <c r="G434" s="14" t="b">
        <f>IFERROR(VLOOKUP(A434,'Calculs FA (auto)'!A:F,6,0),FALSE)</f>
        <v>0</v>
      </c>
      <c r="H434" s="14" t="b">
        <f t="shared" si="69"/>
        <v>0</v>
      </c>
      <c r="I434" s="16">
        <f>IFERROR(VLOOKUP(A434,'Moyennes FI (en entrée)'!B:N,7,0),"")</f>
        <v>9.77</v>
      </c>
      <c r="J434" s="16">
        <f>IFERROR(VLOOKUP(VLOOKUP(A434,'Fichier FI (en entrée)'!B:AH,33,0),Modificateurs!A$2:B$5,2,0),0)</f>
        <v>1</v>
      </c>
      <c r="K434" s="16">
        <f>IFERROR(VLOOKUP(VLOOKUP(A434,'Redoub FI (en entrée)'!B:N,7,0),Modificateurs!A$8:B$11,2,0),0)</f>
        <v>0</v>
      </c>
      <c r="L434" s="16">
        <f>IFERROR(VLOOKUP(M434,Modificateurs!D$1:E$94,2,0),0)</f>
        <v>3</v>
      </c>
      <c r="M434" t="str">
        <f>VLOOKUP(A434,'Fichier FI (en entrée)'!B:AH,16,0)&amp;" "&amp;VLOOKUP(A434,'Fichier FI (en entrée)'!B:AH,20,0)&amp;" "&amp;VLOOKUP(A434,'Fichier FI (en entrée)'!B:AH,27,0)&amp;" "&amp;VLOOKUP(A434,'Fichier FI (en entrée)'!B:AH,29,0)</f>
        <v xml:space="preserve">S Informatique et Sciences du numérique  </v>
      </c>
      <c r="N434" t="str">
        <f>VLOOKUP(A434,'Fichier FI (en entrée)'!B:AH,8,0)</f>
        <v>En Terminale</v>
      </c>
      <c r="O434" t="b">
        <f>AND(C434&gt;Synthèse!B$8,C434&lt;Synthèse!B$10,NOT(Y434))</f>
        <v>1</v>
      </c>
      <c r="Q434" s="60">
        <f>ROUNDUP(C434/(Synthèse!$B$4+Synthèse!$B$1)*8,0)</f>
        <v>3</v>
      </c>
      <c r="R434" s="60">
        <f>IFERROR(VLOOKUP(A434,'Evaluations (formulaire)'!A:P,6,0)+VLOOKUP(A434,'Evaluations (formulaire)'!A:P,7,0),0)</f>
        <v>0</v>
      </c>
      <c r="S434" s="60">
        <f>IFERROR(VLOOKUP(A434,'Evaluations (formulaire)'!A:P,8,0),0)</f>
        <v>0</v>
      </c>
      <c r="T434" s="60">
        <f>IF(AND(ISBLANK(P434),Q434&lt;=2),Synthèse!$B$41,IF(AND(ISBLANK(P434),Q434&gt;=7),Synthèse!$C$41,R434+S434))</f>
        <v>0</v>
      </c>
      <c r="U434" s="60">
        <f t="shared" si="70"/>
        <v>13.77</v>
      </c>
      <c r="V434" s="60">
        <f t="shared" si="71"/>
        <v>438</v>
      </c>
      <c r="X434" s="26">
        <v>1492</v>
      </c>
      <c r="Y434" s="26" t="b">
        <f>IFERROR(VLOOKUP(A434,'Calculs FA (auto)'!A:O,15,0),FALSE)</f>
        <v>0</v>
      </c>
      <c r="Z434" s="26">
        <f>IFERROR(VLOOKUP(A434,'Evaluations (formulaire)'!A:M,9,0),0)</f>
        <v>0</v>
      </c>
      <c r="AA434" s="135" t="b">
        <v>1</v>
      </c>
      <c r="AB434" s="135" t="b">
        <v>0</v>
      </c>
      <c r="AC434" s="135" t="b">
        <f t="shared" si="72"/>
        <v>1</v>
      </c>
      <c r="AD434" s="135" t="b">
        <f t="shared" si="73"/>
        <v>0</v>
      </c>
      <c r="AE434" s="135" t="b">
        <f t="shared" si="74"/>
        <v>0</v>
      </c>
      <c r="AF434" s="135" t="b">
        <f>AND(AC434,$V434&lt;=Synthèse!$B$44)</f>
        <v>1</v>
      </c>
      <c r="AG434" s="135" t="b">
        <f>AND(AD434,$V434&lt;=Synthèse!$B$44)</f>
        <v>0</v>
      </c>
      <c r="AH434" s="135" t="b">
        <f>AND(AE434,$V434&lt;=Synthèse!$B$44)</f>
        <v>0</v>
      </c>
      <c r="AI434" s="137" t="b">
        <v>0</v>
      </c>
      <c r="AJ434" s="137" t="b">
        <v>1</v>
      </c>
      <c r="AK434" s="137" t="b">
        <f t="shared" si="75"/>
        <v>0</v>
      </c>
      <c r="AL434" s="137" t="b">
        <f t="shared" si="76"/>
        <v>1</v>
      </c>
      <c r="AM434" s="137" t="b">
        <f>AND(AK434,$V434&lt;=Synthèse!$B$44)</f>
        <v>0</v>
      </c>
      <c r="AN434" s="137" t="b">
        <f>AND(AL434,$V434&lt;=Synthèse!$B$44)</f>
        <v>1</v>
      </c>
    </row>
    <row r="435" spans="1:40">
      <c r="A435" s="17">
        <v>297927</v>
      </c>
      <c r="B435" t="str">
        <f ca="1">VLOOKUP(A435,'Fichier FI (en entrée)'!B:AH,3,0)</f>
        <v>BXMMRPOWRQ</v>
      </c>
      <c r="C435">
        <f t="shared" si="66"/>
        <v>245</v>
      </c>
      <c r="D435">
        <f t="shared" si="67"/>
        <v>15.35</v>
      </c>
      <c r="E435" s="14" t="str">
        <f>VLOOKUP(A435,'Fichier FI (en entrée)'!B:AH,2,0)</f>
        <v>EV</v>
      </c>
      <c r="F435" s="14" t="b">
        <f t="shared" si="68"/>
        <v>1</v>
      </c>
      <c r="G435" s="14" t="b">
        <f>IFERROR(VLOOKUP(A435,'Calculs FA (auto)'!A:F,6,0),FALSE)</f>
        <v>0</v>
      </c>
      <c r="H435" s="14" t="b">
        <f t="shared" si="69"/>
        <v>0</v>
      </c>
      <c r="I435" s="16">
        <f>IFERROR(VLOOKUP(A435,'Moyennes FI (en entrée)'!B:N,7,0),"")</f>
        <v>10.35</v>
      </c>
      <c r="J435" s="16">
        <f>IFERROR(VLOOKUP(VLOOKUP(A435,'Fichier FI (en entrée)'!B:AH,33,0),Modificateurs!A$2:B$5,2,0),0)</f>
        <v>3</v>
      </c>
      <c r="K435" s="16">
        <f>IFERROR(VLOOKUP(VLOOKUP(A435,'Redoub FI (en entrée)'!B:N,7,0),Modificateurs!A$8:B$11,2,0),0)</f>
        <v>0</v>
      </c>
      <c r="L435" s="16">
        <f>IFERROR(VLOOKUP(M435,Modificateurs!D$1:E$94,2,0),0)</f>
        <v>2</v>
      </c>
      <c r="M435" t="str">
        <f>VLOOKUP(A435,'Fichier FI (en entrée)'!B:AH,16,0)&amp;" "&amp;VLOOKUP(A435,'Fichier FI (en entrée)'!B:AH,20,0)&amp;" "&amp;VLOOKUP(A435,'Fichier FI (en entrée)'!B:AH,27,0)&amp;" "&amp;VLOOKUP(A435,'Fichier FI (en entrée)'!B:AH,29,0)</f>
        <v xml:space="preserve">STI2D Système informatique et numérique  </v>
      </c>
      <c r="N435" t="str">
        <f>VLOOKUP(A435,'Fichier FI (en entrée)'!B:AH,8,0)</f>
        <v>En Terminale</v>
      </c>
      <c r="O435" t="b">
        <f>AND(C435&gt;Synthèse!B$8,C435&lt;Synthèse!B$10,NOT(Y435))</f>
        <v>0</v>
      </c>
      <c r="P435" t="s">
        <v>2257</v>
      </c>
      <c r="Q435" s="60">
        <f>ROUNDUP(C435/(Synthèse!$B$4+Synthèse!$B$1)*8,0)</f>
        <v>2</v>
      </c>
      <c r="R435" s="60">
        <f>IFERROR(VLOOKUP(A435,'Evaluations (formulaire)'!A:P,6,0)+VLOOKUP(A435,'Evaluations (formulaire)'!A:P,7,0),0)</f>
        <v>0</v>
      </c>
      <c r="S435" s="60">
        <f>IFERROR(VLOOKUP(A435,'Evaluations (formulaire)'!A:P,8,0),0)</f>
        <v>0</v>
      </c>
      <c r="T435" s="60">
        <f>IF(AND(ISBLANK(P435),Q435&lt;=2),Synthèse!$B$41,IF(AND(ISBLANK(P435),Q435&gt;=7),Synthèse!$C$41,R435+S435))</f>
        <v>0</v>
      </c>
      <c r="U435" s="60">
        <f t="shared" si="70"/>
        <v>15.35</v>
      </c>
      <c r="V435" s="60">
        <f t="shared" si="71"/>
        <v>245</v>
      </c>
      <c r="X435" s="26">
        <v>1711</v>
      </c>
      <c r="Y435" s="26" t="b">
        <f>IFERROR(VLOOKUP(A435,'Calculs FA (auto)'!A:O,15,0),FALSE)</f>
        <v>0</v>
      </c>
      <c r="Z435" s="26">
        <f>IFERROR(VLOOKUP(A435,'Evaluations (formulaire)'!A:M,9,0),0)</f>
        <v>0</v>
      </c>
      <c r="AA435" s="135" t="b">
        <v>0</v>
      </c>
      <c r="AB435" s="135" t="b">
        <v>1</v>
      </c>
      <c r="AC435" s="135" t="b">
        <f t="shared" si="72"/>
        <v>0</v>
      </c>
      <c r="AD435" s="135" t="b">
        <f t="shared" si="73"/>
        <v>1</v>
      </c>
      <c r="AE435" s="135" t="b">
        <f t="shared" si="74"/>
        <v>0</v>
      </c>
      <c r="AF435" s="135" t="b">
        <f>AND(AC435,$V435&lt;=Synthèse!$B$44)</f>
        <v>0</v>
      </c>
      <c r="AG435" s="135" t="b">
        <f>AND(AD435,$V435&lt;=Synthèse!$B$44)</f>
        <v>1</v>
      </c>
      <c r="AH435" s="135" t="b">
        <f>AND(AE435,$V435&lt;=Synthèse!$B$44)</f>
        <v>0</v>
      </c>
      <c r="AI435" s="137" t="b">
        <v>1</v>
      </c>
      <c r="AJ435" s="137" t="b">
        <v>0</v>
      </c>
      <c r="AK435" s="137" t="b">
        <f t="shared" si="75"/>
        <v>1</v>
      </c>
      <c r="AL435" s="137" t="b">
        <f t="shared" si="76"/>
        <v>0</v>
      </c>
      <c r="AM435" s="137" t="b">
        <f>AND(AK435,$V435&lt;=Synthèse!$B$44)</f>
        <v>1</v>
      </c>
      <c r="AN435" s="137" t="b">
        <f>AND(AL435,$V435&lt;=Synthèse!$B$44)</f>
        <v>0</v>
      </c>
    </row>
    <row r="436" spans="1:40">
      <c r="A436" s="17">
        <v>298060</v>
      </c>
      <c r="B436" t="str">
        <f ca="1">VLOOKUP(A436,'Fichier FI (en entrée)'!B:AH,3,0)</f>
        <v>RLRWYFDMMU</v>
      </c>
      <c r="C436">
        <f t="shared" si="66"/>
        <v>846</v>
      </c>
      <c r="D436">
        <f t="shared" si="67"/>
        <v>11.44</v>
      </c>
      <c r="E436" s="14" t="str">
        <f>VLOOKUP(A436,'Fichier FI (en entrée)'!B:AH,2,0)</f>
        <v>EV</v>
      </c>
      <c r="F436" s="14" t="b">
        <f t="shared" si="68"/>
        <v>1</v>
      </c>
      <c r="G436" s="14" t="b">
        <f>IFERROR(VLOOKUP(A436,'Calculs FA (auto)'!A:F,6,0),FALSE)</f>
        <v>0</v>
      </c>
      <c r="H436" s="14" t="b">
        <f t="shared" si="69"/>
        <v>0</v>
      </c>
      <c r="I436" s="16">
        <f>IFERROR(VLOOKUP(A436,'Moyennes FI (en entrée)'!B:N,7,0),"")</f>
        <v>8.44</v>
      </c>
      <c r="J436" s="16">
        <f>IFERROR(VLOOKUP(VLOOKUP(A436,'Fichier FI (en entrée)'!B:AH,33,0),Modificateurs!A$2:B$5,2,0),0)</f>
        <v>0</v>
      </c>
      <c r="K436" s="16">
        <f>IFERROR(VLOOKUP(VLOOKUP(A436,'Redoub FI (en entrée)'!B:N,7,0),Modificateurs!A$8:B$11,2,0),0)</f>
        <v>0</v>
      </c>
      <c r="L436" s="16">
        <f>IFERROR(VLOOKUP(M436,Modificateurs!D$1:E$94,2,0),0)</f>
        <v>3</v>
      </c>
      <c r="M436" t="str">
        <f>VLOOKUP(A436,'Fichier FI (en entrée)'!B:AH,16,0)&amp;" "&amp;VLOOKUP(A436,'Fichier FI (en entrée)'!B:AH,20,0)&amp;" "&amp;VLOOKUP(A436,'Fichier FI (en entrée)'!B:AH,27,0)&amp;" "&amp;VLOOKUP(A436,'Fichier FI (en entrée)'!B:AH,29,0)</f>
        <v xml:space="preserve">S Informatique et Sciences du numérique  </v>
      </c>
      <c r="N436" t="str">
        <f>VLOOKUP(A436,'Fichier FI (en entrée)'!B:AH,8,0)</f>
        <v>En Terminale</v>
      </c>
      <c r="O436" t="b">
        <f>AND(C436&gt;Synthèse!B$8,C436&lt;Synthèse!B$10,NOT(Y436))</f>
        <v>1</v>
      </c>
      <c r="P436" t="s">
        <v>2263</v>
      </c>
      <c r="Q436" s="60">
        <f>ROUNDUP(C436/(Synthèse!$B$4+Synthèse!$B$1)*8,0)</f>
        <v>4</v>
      </c>
      <c r="R436" s="60">
        <f>IFERROR(VLOOKUP(A436,'Evaluations (formulaire)'!A:P,6,0)+VLOOKUP(A436,'Evaluations (formulaire)'!A:P,7,0),0)</f>
        <v>0</v>
      </c>
      <c r="S436" s="60">
        <f>IFERROR(VLOOKUP(A436,'Evaluations (formulaire)'!A:P,8,0),0)</f>
        <v>0</v>
      </c>
      <c r="T436" s="60">
        <f>IF(AND(ISBLANK(P436),Q436&lt;=2),Synthèse!$B$41,IF(AND(ISBLANK(P436),Q436&gt;=7),Synthèse!$C$41,R436+S436))</f>
        <v>0</v>
      </c>
      <c r="U436" s="60">
        <f t="shared" si="70"/>
        <v>11.44</v>
      </c>
      <c r="V436" s="60">
        <f t="shared" si="71"/>
        <v>846</v>
      </c>
      <c r="X436" s="26">
        <v>228</v>
      </c>
      <c r="Y436" s="26" t="b">
        <f>IFERROR(VLOOKUP(A436,'Calculs FA (auto)'!A:O,15,0),FALSE)</f>
        <v>0</v>
      </c>
      <c r="Z436" s="26">
        <f>IFERROR(VLOOKUP(A436,'Evaluations (formulaire)'!A:M,9,0),0)</f>
        <v>0</v>
      </c>
      <c r="AA436" s="135" t="b">
        <v>0</v>
      </c>
      <c r="AB436" s="135" t="b">
        <v>1</v>
      </c>
      <c r="AC436" s="135" t="b">
        <f t="shared" si="72"/>
        <v>0</v>
      </c>
      <c r="AD436" s="135" t="b">
        <f t="shared" si="73"/>
        <v>1</v>
      </c>
      <c r="AE436" s="135" t="b">
        <f t="shared" si="74"/>
        <v>0</v>
      </c>
      <c r="AF436" s="135" t="b">
        <f>AND(AC436,$V436&lt;=Synthèse!$B$44)</f>
        <v>0</v>
      </c>
      <c r="AG436" s="135" t="b">
        <f>AND(AD436,$V436&lt;=Synthèse!$B$44)</f>
        <v>0</v>
      </c>
      <c r="AH436" s="135" t="b">
        <f>AND(AE436,$V436&lt;=Synthèse!$B$44)</f>
        <v>0</v>
      </c>
      <c r="AI436" s="137" t="b">
        <v>1</v>
      </c>
      <c r="AJ436" s="137" t="b">
        <v>0</v>
      </c>
      <c r="AK436" s="137" t="b">
        <f t="shared" si="75"/>
        <v>1</v>
      </c>
      <c r="AL436" s="137" t="b">
        <f t="shared" si="76"/>
        <v>0</v>
      </c>
      <c r="AM436" s="137" t="b">
        <f>AND(AK436,$V436&lt;=Synthèse!$B$44)</f>
        <v>0</v>
      </c>
      <c r="AN436" s="137" t="b">
        <f>AND(AL436,$V436&lt;=Synthèse!$B$44)</f>
        <v>0</v>
      </c>
    </row>
    <row r="437" spans="1:40">
      <c r="A437" s="17">
        <v>298064</v>
      </c>
      <c r="B437" t="str">
        <f ca="1">VLOOKUP(A437,'Fichier FI (en entrée)'!B:AH,3,0)</f>
        <v>DMLNKRMAXM</v>
      </c>
      <c r="C437">
        <f t="shared" si="66"/>
        <v>2097</v>
      </c>
      <c r="D437">
        <f t="shared" si="67"/>
        <v>-100</v>
      </c>
      <c r="E437" s="14" t="str">
        <f>VLOOKUP(A437,'Fichier FI (en entrée)'!B:AH,2,0)</f>
        <v>ENV</v>
      </c>
      <c r="F437" s="14" t="b">
        <f t="shared" si="68"/>
        <v>0</v>
      </c>
      <c r="G437" s="14" t="b">
        <f>IFERROR(VLOOKUP(A437,'Calculs FA (auto)'!A:F,6,0),FALSE)</f>
        <v>0</v>
      </c>
      <c r="H437" s="14" t="b">
        <f t="shared" si="69"/>
        <v>0</v>
      </c>
      <c r="I437" s="16" t="str">
        <f>IFERROR(VLOOKUP(A437,'Moyennes FI (en entrée)'!B:N,7,0),"")</f>
        <v/>
      </c>
      <c r="J437" s="16">
        <f>IFERROR(VLOOKUP(VLOOKUP(A437,'Fichier FI (en entrée)'!B:AH,33,0),Modificateurs!A$2:B$5,2,0),0)</f>
        <v>3</v>
      </c>
      <c r="K437" s="16">
        <f>IFERROR(VLOOKUP(VLOOKUP(A437,'Redoub FI (en entrée)'!B:N,7,0),Modificateurs!A$8:B$11,2,0),0)</f>
        <v>0</v>
      </c>
      <c r="L437" s="16">
        <f>IFERROR(VLOOKUP(M437,Modificateurs!D$1:E$94,2,0),0)</f>
        <v>-6</v>
      </c>
      <c r="M437" t="str">
        <f>VLOOKUP(A437,'Fichier FI (en entrée)'!B:AH,16,0)&amp;" "&amp;VLOOKUP(A437,'Fichier FI (en entrée)'!B:AH,20,0)&amp;" "&amp;VLOOKUP(A437,'Fichier FI (en entrée)'!B:AH,27,0)&amp;" "&amp;VLOOKUP(A437,'Fichier FI (en entrée)'!B:AH,29,0)</f>
        <v xml:space="preserve">ES Economie approfondie  </v>
      </c>
      <c r="N437" t="str">
        <f>VLOOKUP(A437,'Fichier FI (en entrée)'!B:AH,8,0)</f>
        <v>En Terminale</v>
      </c>
      <c r="O437" t="b">
        <f>AND(C437&gt;Synthèse!B$8,C437&lt;Synthèse!B$10,NOT(Y437))</f>
        <v>0</v>
      </c>
      <c r="P437" s="17" t="s">
        <v>2265</v>
      </c>
      <c r="Q437" s="60">
        <f>ROUNDUP(C437/(Synthèse!$B$4+Synthèse!$B$1)*8,0)</f>
        <v>10</v>
      </c>
      <c r="R437" s="60">
        <f>IFERROR(VLOOKUP(A437,'Evaluations (formulaire)'!A:P,6,0)+VLOOKUP(A437,'Evaluations (formulaire)'!A:P,7,0),0)</f>
        <v>0</v>
      </c>
      <c r="S437" s="60">
        <f>IFERROR(VLOOKUP(A437,'Evaluations (formulaire)'!A:P,8,0),0)</f>
        <v>0</v>
      </c>
      <c r="T437" s="60">
        <f>IF(AND(ISBLANK(P437),Q437&lt;=2),Synthèse!$B$41,IF(AND(ISBLANK(P437),Q437&gt;=7),Synthèse!$C$41,R437+S437))</f>
        <v>0</v>
      </c>
      <c r="U437" s="60">
        <f t="shared" si="70"/>
        <v>-100</v>
      </c>
      <c r="V437" s="60">
        <f t="shared" si="71"/>
        <v>2096</v>
      </c>
      <c r="X437" s="26">
        <v>86</v>
      </c>
      <c r="Y437" s="26" t="b">
        <f>IFERROR(VLOOKUP(A437,'Calculs FA (auto)'!A:O,15,0),FALSE)</f>
        <v>0</v>
      </c>
      <c r="Z437" s="26">
        <f>IFERROR(VLOOKUP(A437,'Evaluations (formulaire)'!A:M,9,0),0)</f>
        <v>0</v>
      </c>
      <c r="AA437" s="135" t="b">
        <v>1</v>
      </c>
      <c r="AB437" s="135" t="b">
        <v>0</v>
      </c>
      <c r="AC437" s="135" t="b">
        <f t="shared" si="72"/>
        <v>0</v>
      </c>
      <c r="AD437" s="135" t="b">
        <f t="shared" si="73"/>
        <v>0</v>
      </c>
      <c r="AE437" s="135" t="b">
        <f t="shared" si="74"/>
        <v>0</v>
      </c>
      <c r="AF437" s="135" t="b">
        <f>AND(AC437,$V437&lt;=Synthèse!$B$44)</f>
        <v>0</v>
      </c>
      <c r="AG437" s="135" t="b">
        <f>AND(AD437,$V437&lt;=Synthèse!$B$44)</f>
        <v>0</v>
      </c>
      <c r="AH437" s="135" t="b">
        <f>AND(AE437,$V437&lt;=Synthèse!$B$44)</f>
        <v>0</v>
      </c>
      <c r="AI437" s="137" t="b">
        <v>0</v>
      </c>
      <c r="AJ437" s="137" t="b">
        <v>1</v>
      </c>
      <c r="AK437" s="137" t="b">
        <f t="shared" si="75"/>
        <v>0</v>
      </c>
      <c r="AL437" s="137" t="b">
        <f t="shared" si="76"/>
        <v>0</v>
      </c>
      <c r="AM437" s="137" t="b">
        <f>AND(AK437,$V437&lt;=Synthèse!$B$44)</f>
        <v>0</v>
      </c>
      <c r="AN437" s="137" t="b">
        <f>AND(AL437,$V437&lt;=Synthèse!$B$44)</f>
        <v>0</v>
      </c>
    </row>
    <row r="438" spans="1:40">
      <c r="A438" s="17">
        <v>298167</v>
      </c>
      <c r="B438" t="str">
        <f ca="1">VLOOKUP(A438,'Fichier FI (en entrée)'!B:AH,3,0)</f>
        <v>TCHBLSKGCC</v>
      </c>
      <c r="C438">
        <f t="shared" si="66"/>
        <v>860</v>
      </c>
      <c r="D438">
        <f t="shared" si="67"/>
        <v>11.38</v>
      </c>
      <c r="E438" s="14" t="str">
        <f>VLOOKUP(A438,'Fichier FI (en entrée)'!B:AH,2,0)</f>
        <v>EV</v>
      </c>
      <c r="F438" s="14" t="b">
        <f t="shared" si="68"/>
        <v>1</v>
      </c>
      <c r="G438" s="14" t="b">
        <f>IFERROR(VLOOKUP(A438,'Calculs FA (auto)'!A:F,6,0),FALSE)</f>
        <v>0</v>
      </c>
      <c r="H438" s="14" t="b">
        <f t="shared" si="69"/>
        <v>0</v>
      </c>
      <c r="I438" s="16">
        <f>IFERROR(VLOOKUP(A438,'Moyennes FI (en entrée)'!B:N,7,0),"")</f>
        <v>9.3800000000000008</v>
      </c>
      <c r="J438" s="16">
        <f>IFERROR(VLOOKUP(VLOOKUP(A438,'Fichier FI (en entrée)'!B:AH,33,0),Modificateurs!A$2:B$5,2,0),0)</f>
        <v>0</v>
      </c>
      <c r="K438" s="16">
        <f>IFERROR(VLOOKUP(VLOOKUP(A438,'Redoub FI (en entrée)'!B:N,7,0),Modificateurs!A$8:B$11,2,0),0)</f>
        <v>0</v>
      </c>
      <c r="L438" s="16">
        <f>IFERROR(VLOOKUP(M438,Modificateurs!D$1:E$94,2,0),0)</f>
        <v>2</v>
      </c>
      <c r="M438" t="str">
        <f>VLOOKUP(A438,'Fichier FI (en entrée)'!B:AH,16,0)&amp;" "&amp;VLOOKUP(A438,'Fichier FI (en entrée)'!B:AH,20,0)&amp;" "&amp;VLOOKUP(A438,'Fichier FI (en entrée)'!B:AH,27,0)&amp;" "&amp;VLOOKUP(A438,'Fichier FI (en entrée)'!B:AH,29,0)</f>
        <v xml:space="preserve">S Physique-chimie  </v>
      </c>
      <c r="N438" t="str">
        <f>VLOOKUP(A438,'Fichier FI (en entrée)'!B:AH,8,0)</f>
        <v>En Terminale</v>
      </c>
      <c r="O438" t="b">
        <f>AND(C438&gt;Synthèse!B$8,C438&lt;Synthèse!B$10,NOT(Y438))</f>
        <v>1</v>
      </c>
      <c r="P438" t="s">
        <v>2285</v>
      </c>
      <c r="Q438" s="60">
        <f>ROUNDUP(C438/(Synthèse!$B$4+Synthèse!$B$1)*8,0)</f>
        <v>4</v>
      </c>
      <c r="R438" s="60">
        <f>IFERROR(VLOOKUP(A438,'Evaluations (formulaire)'!A:P,6,0)+VLOOKUP(A438,'Evaluations (formulaire)'!A:P,7,0),0)</f>
        <v>0</v>
      </c>
      <c r="S438" s="60">
        <f>IFERROR(VLOOKUP(A438,'Evaluations (formulaire)'!A:P,8,0),0)</f>
        <v>0</v>
      </c>
      <c r="T438" s="60">
        <f>IF(AND(ISBLANK(P438),Q438&lt;=2),Synthèse!$B$41,IF(AND(ISBLANK(P438),Q438&gt;=7),Synthèse!$C$41,R438+S438))</f>
        <v>0</v>
      </c>
      <c r="U438" s="60">
        <f t="shared" si="70"/>
        <v>11.38</v>
      </c>
      <c r="V438" s="60">
        <f t="shared" si="71"/>
        <v>860</v>
      </c>
      <c r="X438" s="26">
        <v>1891</v>
      </c>
      <c r="Y438" s="26" t="b">
        <f>IFERROR(VLOOKUP(A438,'Calculs FA (auto)'!A:O,15,0),FALSE)</f>
        <v>0</v>
      </c>
      <c r="Z438" s="26">
        <f>IFERROR(VLOOKUP(A438,'Evaluations (formulaire)'!A:M,9,0),0)</f>
        <v>0</v>
      </c>
      <c r="AA438" s="135" t="b">
        <v>1</v>
      </c>
      <c r="AB438" s="135" t="b">
        <v>0</v>
      </c>
      <c r="AC438" s="135" t="b">
        <f t="shared" si="72"/>
        <v>1</v>
      </c>
      <c r="AD438" s="135" t="b">
        <f t="shared" si="73"/>
        <v>0</v>
      </c>
      <c r="AE438" s="135" t="b">
        <f t="shared" si="74"/>
        <v>0</v>
      </c>
      <c r="AF438" s="135" t="b">
        <f>AND(AC438,$V438&lt;=Synthèse!$B$44)</f>
        <v>0</v>
      </c>
      <c r="AG438" s="135" t="b">
        <f>AND(AD438,$V438&lt;=Synthèse!$B$44)</f>
        <v>0</v>
      </c>
      <c r="AH438" s="135" t="b">
        <f>AND(AE438,$V438&lt;=Synthèse!$B$44)</f>
        <v>0</v>
      </c>
      <c r="AI438" s="137" t="b">
        <v>0</v>
      </c>
      <c r="AJ438" s="137" t="b">
        <v>1</v>
      </c>
      <c r="AK438" s="137" t="b">
        <f t="shared" si="75"/>
        <v>0</v>
      </c>
      <c r="AL438" s="137" t="b">
        <f t="shared" si="76"/>
        <v>1</v>
      </c>
      <c r="AM438" s="137" t="b">
        <f>AND(AK438,$V438&lt;=Synthèse!$B$44)</f>
        <v>0</v>
      </c>
      <c r="AN438" s="137" t="b">
        <f>AND(AL438,$V438&lt;=Synthèse!$B$44)</f>
        <v>0</v>
      </c>
    </row>
    <row r="439" spans="1:40">
      <c r="A439" s="17">
        <v>298568</v>
      </c>
      <c r="B439" t="str">
        <f ca="1">VLOOKUP(A439,'Fichier FI (en entrée)'!B:AH,3,0)</f>
        <v>WVEUAFBWIQ</v>
      </c>
      <c r="C439">
        <f t="shared" si="66"/>
        <v>1004</v>
      </c>
      <c r="D439">
        <f t="shared" si="67"/>
        <v>10.309999999999999</v>
      </c>
      <c r="E439" s="14" t="str">
        <f>VLOOKUP(A439,'Fichier FI (en entrée)'!B:AH,2,0)</f>
        <v>EV</v>
      </c>
      <c r="F439" s="14" t="b">
        <f t="shared" si="68"/>
        <v>1</v>
      </c>
      <c r="G439" s="14" t="b">
        <f>IFERROR(VLOOKUP(A439,'Calculs FA (auto)'!A:F,6,0),FALSE)</f>
        <v>1</v>
      </c>
      <c r="H439" s="14" t="b">
        <f t="shared" si="69"/>
        <v>1</v>
      </c>
      <c r="I439" s="16">
        <f>IFERROR(VLOOKUP(A439,'Moyennes FI (en entrée)'!B:N,7,0),"")</f>
        <v>7.31</v>
      </c>
      <c r="J439" s="16">
        <f>IFERROR(VLOOKUP(VLOOKUP(A439,'Fichier FI (en entrée)'!B:AH,33,0),Modificateurs!A$2:B$5,2,0),0)</f>
        <v>1</v>
      </c>
      <c r="K439" s="16">
        <f>IFERROR(VLOOKUP(VLOOKUP(A439,'Redoub FI (en entrée)'!B:N,7,0),Modificateurs!A$8:B$11,2,0),0)</f>
        <v>-1</v>
      </c>
      <c r="L439" s="16">
        <f>IFERROR(VLOOKUP(M439,Modificateurs!D$1:E$94,2,0),0)</f>
        <v>3</v>
      </c>
      <c r="M439" t="str">
        <f>VLOOKUP(A439,'Fichier FI (en entrée)'!B:AH,16,0)&amp;" "&amp;VLOOKUP(A439,'Fichier FI (en entrée)'!B:AH,20,0)&amp;" "&amp;VLOOKUP(A439,'Fichier FI (en entrée)'!B:AH,27,0)&amp;" "&amp;VLOOKUP(A439,'Fichier FI (en entrée)'!B:AH,29,0)</f>
        <v xml:space="preserve">S Informatique et Sciences du numérique  </v>
      </c>
      <c r="N439" t="str">
        <f>VLOOKUP(A439,'Fichier FI (en entrée)'!B:AH,8,0)</f>
        <v>En Terminale</v>
      </c>
      <c r="O439" t="b">
        <f>AND(C439&gt;Synthèse!B$8,C439&lt;Synthèse!B$10,NOT(Y439))</f>
        <v>0</v>
      </c>
      <c r="P439" t="s">
        <v>2264</v>
      </c>
      <c r="Q439" s="60">
        <f>ROUNDUP(C439/(Synthèse!$B$4+Synthèse!$B$1)*8,0)</f>
        <v>5</v>
      </c>
      <c r="R439" s="60">
        <f>IFERROR(VLOOKUP(A439,'Evaluations (formulaire)'!A:P,6,0)+VLOOKUP(A439,'Evaluations (formulaire)'!A:P,7,0),0)</f>
        <v>0</v>
      </c>
      <c r="S439" s="60">
        <f>IFERROR(VLOOKUP(A439,'Evaluations (formulaire)'!A:P,8,0),0)</f>
        <v>0</v>
      </c>
      <c r="T439" s="60">
        <f>IF(AND(ISBLANK(P439),Q439&lt;=2),Synthèse!$B$41,IF(AND(ISBLANK(P439),Q439&gt;=7),Synthèse!$C$41,R439+S439))</f>
        <v>0</v>
      </c>
      <c r="U439" s="60">
        <f t="shared" si="70"/>
        <v>10.309999999999999</v>
      </c>
      <c r="V439" s="60">
        <f t="shared" si="71"/>
        <v>1004</v>
      </c>
      <c r="X439" s="26">
        <v>521</v>
      </c>
      <c r="Y439" s="26" t="b">
        <f>IFERROR(VLOOKUP(A439,'Calculs FA (auto)'!A:O,15,0),FALSE)</f>
        <v>1</v>
      </c>
      <c r="Z439" s="26">
        <f>IFERROR(VLOOKUP(A439,'Evaluations (formulaire)'!A:M,9,0),0)</f>
        <v>0</v>
      </c>
      <c r="AA439" s="135" t="b">
        <v>1</v>
      </c>
      <c r="AB439" s="135" t="b">
        <v>0</v>
      </c>
      <c r="AC439" s="135" t="b">
        <f t="shared" si="72"/>
        <v>1</v>
      </c>
      <c r="AD439" s="135" t="b">
        <f t="shared" si="73"/>
        <v>0</v>
      </c>
      <c r="AE439" s="135" t="b">
        <f t="shared" si="74"/>
        <v>0</v>
      </c>
      <c r="AF439" s="135" t="b">
        <f>AND(AC439,$V439&lt;=Synthèse!$B$44)</f>
        <v>0</v>
      </c>
      <c r="AG439" s="135" t="b">
        <f>AND(AD439,$V439&lt;=Synthèse!$B$44)</f>
        <v>0</v>
      </c>
      <c r="AH439" s="135" t="b">
        <f>AND(AE439,$V439&lt;=Synthèse!$B$44)</f>
        <v>0</v>
      </c>
      <c r="AI439" s="137" t="b">
        <v>0</v>
      </c>
      <c r="AJ439" s="137" t="b">
        <v>1</v>
      </c>
      <c r="AK439" s="137" t="b">
        <f t="shared" si="75"/>
        <v>0</v>
      </c>
      <c r="AL439" s="137" t="b">
        <f t="shared" si="76"/>
        <v>1</v>
      </c>
      <c r="AM439" s="137" t="b">
        <f>AND(AK439,$V439&lt;=Synthèse!$B$44)</f>
        <v>0</v>
      </c>
      <c r="AN439" s="137" t="b">
        <f>AND(AL439,$V439&lt;=Synthèse!$B$44)</f>
        <v>0</v>
      </c>
    </row>
    <row r="440" spans="1:40">
      <c r="A440" s="17">
        <v>299520</v>
      </c>
      <c r="B440" t="str">
        <f ca="1">VLOOKUP(A440,'Fichier FI (en entrée)'!B:AH,3,0)</f>
        <v>HFUQRTZQLE</v>
      </c>
      <c r="C440">
        <f t="shared" si="66"/>
        <v>1536</v>
      </c>
      <c r="D440">
        <f t="shared" si="67"/>
        <v>0.16999999999999993</v>
      </c>
      <c r="E440" s="14" t="str">
        <f>VLOOKUP(A440,'Fichier FI (en entrée)'!B:AH,2,0)</f>
        <v>EV</v>
      </c>
      <c r="F440" s="14" t="b">
        <f t="shared" si="68"/>
        <v>1</v>
      </c>
      <c r="G440" s="14" t="b">
        <f>IFERROR(VLOOKUP(A440,'Calculs FA (auto)'!A:F,6,0),FALSE)</f>
        <v>1</v>
      </c>
      <c r="H440" s="14" t="b">
        <f t="shared" si="69"/>
        <v>1</v>
      </c>
      <c r="I440" s="16">
        <f>IFERROR(VLOOKUP(A440,'Moyennes FI (en entrée)'!B:N,7,0),"")</f>
        <v>7.17</v>
      </c>
      <c r="J440" s="16">
        <f>IFERROR(VLOOKUP(VLOOKUP(A440,'Fichier FI (en entrée)'!B:AH,33,0),Modificateurs!A$2:B$5,2,0),0)</f>
        <v>-3</v>
      </c>
      <c r="K440" s="16">
        <f>IFERROR(VLOOKUP(VLOOKUP(A440,'Redoub FI (en entrée)'!B:N,7,0),Modificateurs!A$8:B$11,2,0),0)</f>
        <v>0</v>
      </c>
      <c r="L440" s="16">
        <f>IFERROR(VLOOKUP(M440,Modificateurs!D$1:E$94,2,0),0)</f>
        <v>-4</v>
      </c>
      <c r="M440" t="str">
        <f>VLOOKUP(A440,'Fichier FI (en entrée)'!B:AH,16,0)&amp;" "&amp;VLOOKUP(A440,'Fichier FI (en entrée)'!B:AH,20,0)&amp;" "&amp;VLOOKUP(A440,'Fichier FI (en entrée)'!B:AH,27,0)&amp;" "&amp;VLOOKUP(A440,'Fichier FI (en entrée)'!B:AH,29,0)</f>
        <v xml:space="preserve">STI2D Energies et environnement  </v>
      </c>
      <c r="N440" t="str">
        <f>VLOOKUP(A440,'Fichier FI (en entrée)'!B:AH,8,0)</f>
        <v>En Terminale</v>
      </c>
      <c r="O440" t="b">
        <f>AND(C440&gt;Synthèse!B$8,C440&lt;Synthèse!B$10,NOT(Y440))</f>
        <v>0</v>
      </c>
      <c r="P440" t="s">
        <v>2263</v>
      </c>
      <c r="Q440" s="60">
        <f>ROUNDUP(C440/(Synthèse!$B$4+Synthèse!$B$1)*8,0)</f>
        <v>8</v>
      </c>
      <c r="R440" s="60">
        <f>IFERROR(VLOOKUP(A440,'Evaluations (formulaire)'!A:P,6,0)+VLOOKUP(A440,'Evaluations (formulaire)'!A:P,7,0),0)</f>
        <v>0</v>
      </c>
      <c r="S440" s="60">
        <f>IFERROR(VLOOKUP(A440,'Evaluations (formulaire)'!A:P,8,0),0)</f>
        <v>0</v>
      </c>
      <c r="T440" s="60">
        <f>IF(AND(ISBLANK(P440),Q440&lt;=2),Synthèse!$B$41,IF(AND(ISBLANK(P440),Q440&gt;=7),Synthèse!$C$41,R440+S440))</f>
        <v>0</v>
      </c>
      <c r="U440" s="60">
        <f t="shared" si="70"/>
        <v>0.16999999999999993</v>
      </c>
      <c r="V440" s="60">
        <f t="shared" si="71"/>
        <v>1535</v>
      </c>
      <c r="X440" s="26">
        <v>655</v>
      </c>
      <c r="Y440" s="26" t="b">
        <f>IFERROR(VLOOKUP(A440,'Calculs FA (auto)'!A:O,15,0),FALSE)</f>
        <v>0</v>
      </c>
      <c r="Z440" s="26">
        <f>IFERROR(VLOOKUP(A440,'Evaluations (formulaire)'!A:M,9,0),0)</f>
        <v>0</v>
      </c>
      <c r="AA440" s="135" t="b">
        <v>0</v>
      </c>
      <c r="AB440" s="135" t="b">
        <v>1</v>
      </c>
      <c r="AC440" s="135" t="b">
        <f t="shared" si="72"/>
        <v>0</v>
      </c>
      <c r="AD440" s="135" t="b">
        <f t="shared" si="73"/>
        <v>1</v>
      </c>
      <c r="AE440" s="135" t="b">
        <f t="shared" si="74"/>
        <v>0</v>
      </c>
      <c r="AF440" s="135" t="b">
        <f>AND(AC440,$V440&lt;=Synthèse!$B$44)</f>
        <v>0</v>
      </c>
      <c r="AG440" s="135" t="b">
        <f>AND(AD440,$V440&lt;=Synthèse!$B$44)</f>
        <v>0</v>
      </c>
      <c r="AH440" s="135" t="b">
        <f>AND(AE440,$V440&lt;=Synthèse!$B$44)</f>
        <v>0</v>
      </c>
      <c r="AI440" s="137" t="b">
        <v>1</v>
      </c>
      <c r="AJ440" s="137" t="b">
        <v>0</v>
      </c>
      <c r="AK440" s="137" t="b">
        <f t="shared" si="75"/>
        <v>1</v>
      </c>
      <c r="AL440" s="137" t="b">
        <f t="shared" si="76"/>
        <v>0</v>
      </c>
      <c r="AM440" s="137" t="b">
        <f>AND(AK440,$V440&lt;=Synthèse!$B$44)</f>
        <v>0</v>
      </c>
      <c r="AN440" s="137" t="b">
        <f>AND(AL440,$V440&lt;=Synthèse!$B$44)</f>
        <v>0</v>
      </c>
    </row>
    <row r="441" spans="1:40">
      <c r="A441" s="17">
        <v>301017</v>
      </c>
      <c r="B441" t="str">
        <f ca="1">VLOOKUP(A441,'Fichier FI (en entrée)'!B:AH,3,0)</f>
        <v>LCMCKRUUEW</v>
      </c>
      <c r="C441">
        <f t="shared" si="66"/>
        <v>395</v>
      </c>
      <c r="D441">
        <f t="shared" si="67"/>
        <v>14.14</v>
      </c>
      <c r="E441" s="14" t="str">
        <f>VLOOKUP(A441,'Fichier FI (en entrée)'!B:AH,2,0)</f>
        <v>EV</v>
      </c>
      <c r="F441" s="14" t="b">
        <f t="shared" si="68"/>
        <v>1</v>
      </c>
      <c r="G441" s="14" t="b">
        <f>IFERROR(VLOOKUP(A441,'Calculs FA (auto)'!A:F,6,0),FALSE)</f>
        <v>0</v>
      </c>
      <c r="H441" s="14" t="b">
        <f t="shared" si="69"/>
        <v>0</v>
      </c>
      <c r="I441" s="16">
        <f>IFERROR(VLOOKUP(A441,'Moyennes FI (en entrée)'!B:N,7,0),"")</f>
        <v>10.14</v>
      </c>
      <c r="J441" s="16">
        <f>IFERROR(VLOOKUP(VLOOKUP(A441,'Fichier FI (en entrée)'!B:AH,33,0),Modificateurs!A$2:B$5,2,0),0)</f>
        <v>1</v>
      </c>
      <c r="K441" s="16">
        <f>IFERROR(VLOOKUP(VLOOKUP(A441,'Redoub FI (en entrée)'!B:N,7,0),Modificateurs!A$8:B$11,2,0),0)</f>
        <v>0</v>
      </c>
      <c r="L441" s="16">
        <f>IFERROR(VLOOKUP(M441,Modificateurs!D$1:E$94,2,0),0)</f>
        <v>3</v>
      </c>
      <c r="M441" t="str">
        <f>VLOOKUP(A441,'Fichier FI (en entrée)'!B:AH,16,0)&amp;" "&amp;VLOOKUP(A441,'Fichier FI (en entrée)'!B:AH,20,0)&amp;" "&amp;VLOOKUP(A441,'Fichier FI (en entrée)'!B:AH,27,0)&amp;" "&amp;VLOOKUP(A441,'Fichier FI (en entrée)'!B:AH,29,0)</f>
        <v xml:space="preserve">S Informatique et Sciences du numérique  </v>
      </c>
      <c r="N441" t="str">
        <f>VLOOKUP(A441,'Fichier FI (en entrée)'!B:AH,8,0)</f>
        <v>En Terminale</v>
      </c>
      <c r="O441" t="b">
        <f>AND(C441&gt;Synthèse!B$8,C441&lt;Synthèse!B$10,NOT(Y441))</f>
        <v>0</v>
      </c>
      <c r="P441" s="17" t="s">
        <v>2265</v>
      </c>
      <c r="Q441" s="60">
        <f>ROUNDUP(C441/(Synthèse!$B$4+Synthèse!$B$1)*8,0)</f>
        <v>2</v>
      </c>
      <c r="R441" s="60">
        <f>IFERROR(VLOOKUP(A441,'Evaluations (formulaire)'!A:P,6,0)+VLOOKUP(A441,'Evaluations (formulaire)'!A:P,7,0),0)</f>
        <v>0</v>
      </c>
      <c r="S441" s="60">
        <f>IFERROR(VLOOKUP(A441,'Evaluations (formulaire)'!A:P,8,0),0)</f>
        <v>0</v>
      </c>
      <c r="T441" s="60">
        <f>IF(AND(ISBLANK(P441),Q441&lt;=2),Synthèse!$B$41,IF(AND(ISBLANK(P441),Q441&gt;=7),Synthèse!$C$41,R441+S441))</f>
        <v>0</v>
      </c>
      <c r="U441" s="60">
        <f t="shared" si="70"/>
        <v>14.14</v>
      </c>
      <c r="V441" s="60">
        <f t="shared" si="71"/>
        <v>395</v>
      </c>
      <c r="X441" s="26">
        <v>620</v>
      </c>
      <c r="Y441" s="26" t="b">
        <f>IFERROR(VLOOKUP(A441,'Calculs FA (auto)'!A:O,15,0),FALSE)</f>
        <v>0</v>
      </c>
      <c r="Z441" s="26">
        <f>IFERROR(VLOOKUP(A441,'Evaluations (formulaire)'!A:M,9,0),0)</f>
        <v>0</v>
      </c>
      <c r="AA441" s="135" t="b">
        <v>1</v>
      </c>
      <c r="AB441" s="135" t="b">
        <v>0</v>
      </c>
      <c r="AC441" s="135" t="b">
        <f t="shared" si="72"/>
        <v>1</v>
      </c>
      <c r="AD441" s="135" t="b">
        <f t="shared" si="73"/>
        <v>0</v>
      </c>
      <c r="AE441" s="135" t="b">
        <f t="shared" si="74"/>
        <v>0</v>
      </c>
      <c r="AF441" s="135" t="b">
        <f>AND(AC441,$V441&lt;=Synthèse!$B$44)</f>
        <v>1</v>
      </c>
      <c r="AG441" s="135" t="b">
        <f>AND(AD441,$V441&lt;=Synthèse!$B$44)</f>
        <v>0</v>
      </c>
      <c r="AH441" s="135" t="b">
        <f>AND(AE441,$V441&lt;=Synthèse!$B$44)</f>
        <v>0</v>
      </c>
      <c r="AI441" s="137" t="b">
        <v>0</v>
      </c>
      <c r="AJ441" s="137" t="b">
        <v>1</v>
      </c>
      <c r="AK441" s="137" t="b">
        <f t="shared" si="75"/>
        <v>0</v>
      </c>
      <c r="AL441" s="137" t="b">
        <f t="shared" si="76"/>
        <v>1</v>
      </c>
      <c r="AM441" s="137" t="b">
        <f>AND(AK441,$V441&lt;=Synthèse!$B$44)</f>
        <v>0</v>
      </c>
      <c r="AN441" s="137" t="b">
        <f>AND(AL441,$V441&lt;=Synthèse!$B$44)</f>
        <v>1</v>
      </c>
    </row>
    <row r="442" spans="1:40">
      <c r="A442" s="17">
        <v>301030</v>
      </c>
      <c r="B442" t="str">
        <f ca="1">VLOOKUP(A442,'Fichier FI (en entrée)'!B:AH,3,0)</f>
        <v>XAMRGTDFJJ</v>
      </c>
      <c r="C442">
        <f t="shared" si="66"/>
        <v>1393</v>
      </c>
      <c r="D442">
        <f t="shared" si="67"/>
        <v>3.7799999999999994</v>
      </c>
      <c r="E442" s="14" t="str">
        <f>VLOOKUP(A442,'Fichier FI (en entrée)'!B:AH,2,0)</f>
        <v>EV</v>
      </c>
      <c r="F442" s="14" t="b">
        <f t="shared" si="68"/>
        <v>1</v>
      </c>
      <c r="G442" s="14" t="b">
        <f>IFERROR(VLOOKUP(A442,'Calculs FA (auto)'!A:F,6,0),FALSE)</f>
        <v>1</v>
      </c>
      <c r="H442" s="14" t="b">
        <f t="shared" si="69"/>
        <v>1</v>
      </c>
      <c r="I442" s="16">
        <f>IFERROR(VLOOKUP(A442,'Moyennes FI (en entrée)'!B:N,7,0),"")</f>
        <v>12.78</v>
      </c>
      <c r="J442" s="16">
        <f>IFERROR(VLOOKUP(VLOOKUP(A442,'Fichier FI (en entrée)'!B:AH,33,0),Modificateurs!A$2:B$5,2,0),0)</f>
        <v>3</v>
      </c>
      <c r="K442" s="16">
        <f>IFERROR(VLOOKUP(VLOOKUP(A442,'Redoub FI (en entrée)'!B:N,7,0),Modificateurs!A$8:B$11,2,0),0)</f>
        <v>0</v>
      </c>
      <c r="L442" s="16">
        <f>IFERROR(VLOOKUP(M442,Modificateurs!D$1:E$94,2,0),0)</f>
        <v>-12</v>
      </c>
      <c r="M442" t="str">
        <f>VLOOKUP(A442,'Fichier FI (en entrée)'!B:AH,16,0)&amp;" "&amp;VLOOKUP(A442,'Fichier FI (en entrée)'!B:AH,20,0)&amp;" "&amp;VLOOKUP(A442,'Fichier FI (en entrée)'!B:AH,27,0)&amp;" "&amp;VLOOKUP(A442,'Fichier FI (en entrée)'!B:AH,29,0)</f>
        <v xml:space="preserve">STMG Gestion et Finance  </v>
      </c>
      <c r="N442" t="str">
        <f>VLOOKUP(A442,'Fichier FI (en entrée)'!B:AH,8,0)</f>
        <v>En Terminale</v>
      </c>
      <c r="O442" t="b">
        <f>AND(C442&gt;Synthèse!B$8,C442&lt;Synthèse!B$10,NOT(Y442))</f>
        <v>0</v>
      </c>
      <c r="Q442" s="60">
        <f>ROUNDUP(C442/(Synthèse!$B$4+Synthèse!$B$1)*8,0)</f>
        <v>7</v>
      </c>
      <c r="R442" s="60">
        <f>IFERROR(VLOOKUP(A442,'Evaluations (formulaire)'!A:P,6,0)+VLOOKUP(A442,'Evaluations (formulaire)'!A:P,7,0),0)</f>
        <v>0</v>
      </c>
      <c r="S442" s="60">
        <f>IFERROR(VLOOKUP(A442,'Evaluations (formulaire)'!A:P,8,0),0)</f>
        <v>0</v>
      </c>
      <c r="T442" s="60">
        <f>IF(AND(ISBLANK(P442),Q442&lt;=2),Synthèse!$B$41,IF(AND(ISBLANK(P442),Q442&gt;=7),Synthèse!$C$41,R442+S442))</f>
        <v>4.6296296296296294E-3</v>
      </c>
      <c r="U442" s="60">
        <f t="shared" si="70"/>
        <v>3.7846296296296291</v>
      </c>
      <c r="V442" s="60">
        <f t="shared" si="71"/>
        <v>1393</v>
      </c>
      <c r="X442" s="26">
        <v>1097</v>
      </c>
      <c r="Y442" s="26" t="b">
        <f>IFERROR(VLOOKUP(A442,'Calculs FA (auto)'!A:O,15,0),FALSE)</f>
        <v>0</v>
      </c>
      <c r="Z442" s="26">
        <f>IFERROR(VLOOKUP(A442,'Evaluations (formulaire)'!A:M,9,0),0)</f>
        <v>0</v>
      </c>
      <c r="AA442" s="135" t="b">
        <v>1</v>
      </c>
      <c r="AB442" s="135" t="b">
        <v>0</v>
      </c>
      <c r="AC442" s="135" t="b">
        <f t="shared" si="72"/>
        <v>1</v>
      </c>
      <c r="AD442" s="135" t="b">
        <f t="shared" si="73"/>
        <v>0</v>
      </c>
      <c r="AE442" s="135" t="b">
        <f t="shared" si="74"/>
        <v>0</v>
      </c>
      <c r="AF442" s="135" t="b">
        <f>AND(AC442,$V442&lt;=Synthèse!$B$44)</f>
        <v>0</v>
      </c>
      <c r="AG442" s="135" t="b">
        <f>AND(AD442,$V442&lt;=Synthèse!$B$44)</f>
        <v>0</v>
      </c>
      <c r="AH442" s="135" t="b">
        <f>AND(AE442,$V442&lt;=Synthèse!$B$44)</f>
        <v>0</v>
      </c>
      <c r="AI442" s="137" t="b">
        <v>0</v>
      </c>
      <c r="AJ442" s="137" t="b">
        <v>1</v>
      </c>
      <c r="AK442" s="137" t="b">
        <f t="shared" si="75"/>
        <v>0</v>
      </c>
      <c r="AL442" s="137" t="b">
        <f t="shared" si="76"/>
        <v>1</v>
      </c>
      <c r="AM442" s="137" t="b">
        <f>AND(AK442,$V442&lt;=Synthèse!$B$44)</f>
        <v>0</v>
      </c>
      <c r="AN442" s="137" t="b">
        <f>AND(AL442,$V442&lt;=Synthèse!$B$44)</f>
        <v>0</v>
      </c>
    </row>
    <row r="443" spans="1:40">
      <c r="A443" s="17">
        <v>301033</v>
      </c>
      <c r="B443" t="str">
        <f ca="1">VLOOKUP(A443,'Fichier FI (en entrée)'!B:AH,3,0)</f>
        <v>AZWMEJXUHD</v>
      </c>
      <c r="C443">
        <f t="shared" si="66"/>
        <v>1229</v>
      </c>
      <c r="D443">
        <f t="shared" si="67"/>
        <v>7.1999999999999993</v>
      </c>
      <c r="E443" s="14" t="str">
        <f>VLOOKUP(A443,'Fichier FI (en entrée)'!B:AH,2,0)</f>
        <v>EV</v>
      </c>
      <c r="F443" s="14" t="b">
        <f t="shared" si="68"/>
        <v>1</v>
      </c>
      <c r="G443" s="14" t="b">
        <f>IFERROR(VLOOKUP(A443,'Calculs FA (auto)'!A:F,6,0),FALSE)</f>
        <v>0</v>
      </c>
      <c r="H443" s="14" t="b">
        <f t="shared" si="69"/>
        <v>0</v>
      </c>
      <c r="I443" s="16">
        <f>IFERROR(VLOOKUP(A443,'Moyennes FI (en entrée)'!B:N,7,0),"")</f>
        <v>9.1999999999999993</v>
      </c>
      <c r="J443" s="16">
        <f>IFERROR(VLOOKUP(VLOOKUP(A443,'Fichier FI (en entrée)'!B:AH,33,0),Modificateurs!A$2:B$5,2,0),0)</f>
        <v>1</v>
      </c>
      <c r="K443" s="16">
        <f>IFERROR(VLOOKUP(VLOOKUP(A443,'Redoub FI (en entrée)'!B:N,7,0),Modificateurs!A$8:B$11,2,0),0)</f>
        <v>0</v>
      </c>
      <c r="L443" s="16">
        <f>IFERROR(VLOOKUP(M443,Modificateurs!D$1:E$94,2,0),0)</f>
        <v>-3</v>
      </c>
      <c r="M443" t="str">
        <f>VLOOKUP(A443,'Fichier FI (en entrée)'!B:AH,16,0)&amp;" "&amp;VLOOKUP(A443,'Fichier FI (en entrée)'!B:AH,20,0)&amp;" "&amp;VLOOKUP(A443,'Fichier FI (en entrée)'!B:AH,27,0)&amp;" "&amp;VLOOKUP(A443,'Fichier FI (en entrée)'!B:AH,29,0)</f>
        <v xml:space="preserve">ES Mathématiques  </v>
      </c>
      <c r="N443" t="str">
        <f>VLOOKUP(A443,'Fichier FI (en entrée)'!B:AH,8,0)</f>
        <v>En Terminale</v>
      </c>
      <c r="O443" t="b">
        <f>AND(C443&gt;Synthèse!B$8,C443&lt;Synthèse!B$10,NOT(Y443))</f>
        <v>1</v>
      </c>
      <c r="Q443" s="60">
        <f>ROUNDUP(C443/(Synthèse!$B$4+Synthèse!$B$1)*8,0)</f>
        <v>6</v>
      </c>
      <c r="R443" s="60">
        <f>IFERROR(VLOOKUP(A443,'Evaluations (formulaire)'!A:P,6,0)+VLOOKUP(A443,'Evaluations (formulaire)'!A:P,7,0),0)</f>
        <v>0</v>
      </c>
      <c r="S443" s="60">
        <f>IFERROR(VLOOKUP(A443,'Evaluations (formulaire)'!A:P,8,0),0)</f>
        <v>0</v>
      </c>
      <c r="T443" s="60">
        <f>IF(AND(ISBLANK(P443),Q443&lt;=2),Synthèse!$B$41,IF(AND(ISBLANK(P443),Q443&gt;=7),Synthèse!$C$41,R443+S443))</f>
        <v>0</v>
      </c>
      <c r="U443" s="60">
        <f t="shared" si="70"/>
        <v>7.1999999999999993</v>
      </c>
      <c r="V443" s="60">
        <f t="shared" si="71"/>
        <v>1227</v>
      </c>
      <c r="X443" s="26">
        <v>1041</v>
      </c>
      <c r="Y443" s="26" t="b">
        <f>IFERROR(VLOOKUP(A443,'Calculs FA (auto)'!A:O,15,0),FALSE)</f>
        <v>0</v>
      </c>
      <c r="Z443" s="26">
        <f>IFERROR(VLOOKUP(A443,'Evaluations (formulaire)'!A:M,9,0),0)</f>
        <v>0</v>
      </c>
      <c r="AA443" s="135" t="b">
        <v>1</v>
      </c>
      <c r="AB443" s="135" t="b">
        <v>0</v>
      </c>
      <c r="AC443" s="135" t="b">
        <f t="shared" si="72"/>
        <v>1</v>
      </c>
      <c r="AD443" s="135" t="b">
        <f t="shared" si="73"/>
        <v>0</v>
      </c>
      <c r="AE443" s="135" t="b">
        <f t="shared" si="74"/>
        <v>0</v>
      </c>
      <c r="AF443" s="135" t="b">
        <f>AND(AC443,$V443&lt;=Synthèse!$B$44)</f>
        <v>0</v>
      </c>
      <c r="AG443" s="135" t="b">
        <f>AND(AD443,$V443&lt;=Synthèse!$B$44)</f>
        <v>0</v>
      </c>
      <c r="AH443" s="135" t="b">
        <f>AND(AE443,$V443&lt;=Synthèse!$B$44)</f>
        <v>0</v>
      </c>
      <c r="AI443" s="137" t="b">
        <v>0</v>
      </c>
      <c r="AJ443" s="137" t="b">
        <v>1</v>
      </c>
      <c r="AK443" s="137" t="b">
        <f t="shared" si="75"/>
        <v>0</v>
      </c>
      <c r="AL443" s="137" t="b">
        <f t="shared" si="76"/>
        <v>1</v>
      </c>
      <c r="AM443" s="137" t="b">
        <f>AND(AK443,$V443&lt;=Synthèse!$B$44)</f>
        <v>0</v>
      </c>
      <c r="AN443" s="137" t="b">
        <f>AND(AL443,$V443&lt;=Synthèse!$B$44)</f>
        <v>0</v>
      </c>
    </row>
    <row r="444" spans="1:40">
      <c r="A444" s="17">
        <v>304704</v>
      </c>
      <c r="B444" t="str">
        <f ca="1">VLOOKUP(A444,'Fichier FI (en entrée)'!B:AH,3,0)</f>
        <v>XVYVXCCHCC</v>
      </c>
      <c r="C444">
        <f t="shared" si="66"/>
        <v>519</v>
      </c>
      <c r="D444">
        <f t="shared" si="67"/>
        <v>13.29</v>
      </c>
      <c r="E444" s="14" t="str">
        <f>VLOOKUP(A444,'Fichier FI (en entrée)'!B:AH,2,0)</f>
        <v>EV</v>
      </c>
      <c r="F444" s="14" t="b">
        <f t="shared" si="68"/>
        <v>1</v>
      </c>
      <c r="G444" s="14" t="b">
        <f>IFERROR(VLOOKUP(A444,'Calculs FA (auto)'!A:F,6,0),FALSE)</f>
        <v>1</v>
      </c>
      <c r="H444" s="14" t="b">
        <f t="shared" si="69"/>
        <v>1</v>
      </c>
      <c r="I444" s="16">
        <f>IFERROR(VLOOKUP(A444,'Moyennes FI (en entrée)'!B:N,7,0),"")</f>
        <v>11.29</v>
      </c>
      <c r="J444" s="16">
        <f>IFERROR(VLOOKUP(VLOOKUP(A444,'Fichier FI (en entrée)'!B:AH,33,0),Modificateurs!A$2:B$5,2,0),0)</f>
        <v>1</v>
      </c>
      <c r="K444" s="16">
        <f>IFERROR(VLOOKUP(VLOOKUP(A444,'Redoub FI (en entrée)'!B:N,7,0),Modificateurs!A$8:B$11,2,0),0)</f>
        <v>0</v>
      </c>
      <c r="L444" s="16">
        <f>IFERROR(VLOOKUP(M444,Modificateurs!D$1:E$94,2,0),0)</f>
        <v>1</v>
      </c>
      <c r="M444" t="str">
        <f>VLOOKUP(A444,'Fichier FI (en entrée)'!B:AH,16,0)&amp;" "&amp;VLOOKUP(A444,'Fichier FI (en entrée)'!B:AH,20,0)&amp;" "&amp;VLOOKUP(A444,'Fichier FI (en entrée)'!B:AH,27,0)&amp;" "&amp;VLOOKUP(A444,'Fichier FI (en entrée)'!B:AH,29,0)</f>
        <v xml:space="preserve">S Sciences de la vie et de la terre  </v>
      </c>
      <c r="N444" t="str">
        <f>VLOOKUP(A444,'Fichier FI (en entrée)'!B:AH,8,0)</f>
        <v>En Terminale</v>
      </c>
      <c r="O444" t="b">
        <f>AND(C444&gt;Synthèse!B$8,C444&lt;Synthèse!B$10,NOT(Y444))</f>
        <v>1</v>
      </c>
      <c r="Q444" s="60">
        <f>ROUNDUP(C444/(Synthèse!$B$4+Synthèse!$B$1)*8,0)</f>
        <v>3</v>
      </c>
      <c r="R444" s="60">
        <f>IFERROR(VLOOKUP(A444,'Evaluations (formulaire)'!A:P,6,0)+VLOOKUP(A444,'Evaluations (formulaire)'!A:P,7,0),0)</f>
        <v>0</v>
      </c>
      <c r="S444" s="60">
        <f>IFERROR(VLOOKUP(A444,'Evaluations (formulaire)'!A:P,8,0),0)</f>
        <v>0</v>
      </c>
      <c r="T444" s="60">
        <f>IF(AND(ISBLANK(P444),Q444&lt;=2),Synthèse!$B$41,IF(AND(ISBLANK(P444),Q444&gt;=7),Synthèse!$C$41,R444+S444))</f>
        <v>0</v>
      </c>
      <c r="U444" s="60">
        <f t="shared" si="70"/>
        <v>13.29</v>
      </c>
      <c r="V444" s="60">
        <f t="shared" si="71"/>
        <v>520</v>
      </c>
      <c r="X444" s="26">
        <v>1561</v>
      </c>
      <c r="Y444" s="26" t="b">
        <f>IFERROR(VLOOKUP(A444,'Calculs FA (auto)'!A:O,15,0),FALSE)</f>
        <v>0</v>
      </c>
      <c r="Z444" s="26">
        <f>IFERROR(VLOOKUP(A444,'Evaluations (formulaire)'!A:M,9,0),0)</f>
        <v>0</v>
      </c>
      <c r="AA444" s="135" t="b">
        <v>1</v>
      </c>
      <c r="AB444" s="135" t="b">
        <v>0</v>
      </c>
      <c r="AC444" s="135" t="b">
        <f t="shared" si="72"/>
        <v>1</v>
      </c>
      <c r="AD444" s="135" t="b">
        <f t="shared" si="73"/>
        <v>0</v>
      </c>
      <c r="AE444" s="135" t="b">
        <f t="shared" si="74"/>
        <v>0</v>
      </c>
      <c r="AF444" s="135" t="b">
        <f>AND(AC444,$V444&lt;=Synthèse!$B$44)</f>
        <v>1</v>
      </c>
      <c r="AG444" s="135" t="b">
        <f>AND(AD444,$V444&lt;=Synthèse!$B$44)</f>
        <v>0</v>
      </c>
      <c r="AH444" s="135" t="b">
        <f>AND(AE444,$V444&lt;=Synthèse!$B$44)</f>
        <v>0</v>
      </c>
      <c r="AI444" s="137" t="b">
        <v>0</v>
      </c>
      <c r="AJ444" s="137" t="b">
        <v>1</v>
      </c>
      <c r="AK444" s="137" t="b">
        <f t="shared" si="75"/>
        <v>0</v>
      </c>
      <c r="AL444" s="137" t="b">
        <f t="shared" si="76"/>
        <v>1</v>
      </c>
      <c r="AM444" s="137" t="b">
        <f>AND(AK444,$V444&lt;=Synthèse!$B$44)</f>
        <v>0</v>
      </c>
      <c r="AN444" s="137" t="b">
        <f>AND(AL444,$V444&lt;=Synthèse!$B$44)</f>
        <v>1</v>
      </c>
    </row>
    <row r="445" spans="1:40">
      <c r="A445" s="17">
        <v>304831</v>
      </c>
      <c r="B445" t="str">
        <f ca="1">VLOOKUP(A445,'Fichier FI (en entrée)'!B:AH,3,0)</f>
        <v>XOHKZYMZEO</v>
      </c>
      <c r="C445">
        <f t="shared" si="66"/>
        <v>997</v>
      </c>
      <c r="D445">
        <f t="shared" si="67"/>
        <v>10.36</v>
      </c>
      <c r="E445" s="14" t="str">
        <f>VLOOKUP(A445,'Fichier FI (en entrée)'!B:AH,2,0)</f>
        <v>EV</v>
      </c>
      <c r="F445" s="14" t="b">
        <f t="shared" si="68"/>
        <v>1</v>
      </c>
      <c r="G445" s="14" t="b">
        <f>IFERROR(VLOOKUP(A445,'Calculs FA (auto)'!A:F,6,0),FALSE)</f>
        <v>0</v>
      </c>
      <c r="H445" s="14" t="b">
        <f t="shared" si="69"/>
        <v>0</v>
      </c>
      <c r="I445" s="16">
        <f>IFERROR(VLOOKUP(A445,'Moyennes FI (en entrée)'!B:N,7,0),"")</f>
        <v>8.36</v>
      </c>
      <c r="J445" s="16">
        <f>IFERROR(VLOOKUP(VLOOKUP(A445,'Fichier FI (en entrée)'!B:AH,33,0),Modificateurs!A$2:B$5,2,0),0)</f>
        <v>1</v>
      </c>
      <c r="K445" s="16">
        <f>IFERROR(VLOOKUP(VLOOKUP(A445,'Redoub FI (en entrée)'!B:N,7,0),Modificateurs!A$8:B$11,2,0),0)</f>
        <v>0</v>
      </c>
      <c r="L445" s="16">
        <f>IFERROR(VLOOKUP(M445,Modificateurs!D$1:E$94,2,0),0)</f>
        <v>1</v>
      </c>
      <c r="M445" t="str">
        <f>VLOOKUP(A445,'Fichier FI (en entrée)'!B:AH,16,0)&amp;" "&amp;VLOOKUP(A445,'Fichier FI (en entrée)'!B:AH,20,0)&amp;" "&amp;VLOOKUP(A445,'Fichier FI (en entrée)'!B:AH,27,0)&amp;" "&amp;VLOOKUP(A445,'Fichier FI (en entrée)'!B:AH,29,0)</f>
        <v xml:space="preserve">S Sciences de la vie et de la terre  </v>
      </c>
      <c r="N445" t="str">
        <f>VLOOKUP(A445,'Fichier FI (en entrée)'!B:AH,8,0)</f>
        <v>En Terminale</v>
      </c>
      <c r="O445" t="b">
        <f>AND(C445&gt;Synthèse!B$8,C445&lt;Synthèse!B$10,NOT(Y445))</f>
        <v>1</v>
      </c>
      <c r="Q445" s="60">
        <f>ROUNDUP(C445/(Synthèse!$B$4+Synthèse!$B$1)*8,0)</f>
        <v>5</v>
      </c>
      <c r="R445" s="60">
        <f>IFERROR(VLOOKUP(A445,'Evaluations (formulaire)'!A:P,6,0)+VLOOKUP(A445,'Evaluations (formulaire)'!A:P,7,0),0)</f>
        <v>0</v>
      </c>
      <c r="S445" s="60">
        <f>IFERROR(VLOOKUP(A445,'Evaluations (formulaire)'!A:P,8,0),0)</f>
        <v>0</v>
      </c>
      <c r="T445" s="60">
        <f>IF(AND(ISBLANK(P445),Q445&lt;=2),Synthèse!$B$41,IF(AND(ISBLANK(P445),Q445&gt;=7),Synthèse!$C$41,R445+S445))</f>
        <v>0</v>
      </c>
      <c r="U445" s="60">
        <f t="shared" si="70"/>
        <v>10.36</v>
      </c>
      <c r="V445" s="60">
        <f t="shared" si="71"/>
        <v>997</v>
      </c>
      <c r="X445" s="26">
        <v>726</v>
      </c>
      <c r="Y445" s="26" t="b">
        <f>IFERROR(VLOOKUP(A445,'Calculs FA (auto)'!A:O,15,0),FALSE)</f>
        <v>0</v>
      </c>
      <c r="Z445" s="26">
        <f>IFERROR(VLOOKUP(A445,'Evaluations (formulaire)'!A:M,9,0),0)</f>
        <v>0</v>
      </c>
      <c r="AA445" s="135" t="b">
        <v>1</v>
      </c>
      <c r="AB445" s="135" t="b">
        <v>0</v>
      </c>
      <c r="AC445" s="135" t="b">
        <f t="shared" si="72"/>
        <v>1</v>
      </c>
      <c r="AD445" s="135" t="b">
        <f t="shared" si="73"/>
        <v>0</v>
      </c>
      <c r="AE445" s="135" t="b">
        <f t="shared" si="74"/>
        <v>0</v>
      </c>
      <c r="AF445" s="135" t="b">
        <f>AND(AC445,$V445&lt;=Synthèse!$B$44)</f>
        <v>0</v>
      </c>
      <c r="AG445" s="135" t="b">
        <f>AND(AD445,$V445&lt;=Synthèse!$B$44)</f>
        <v>0</v>
      </c>
      <c r="AH445" s="135" t="b">
        <f>AND(AE445,$V445&lt;=Synthèse!$B$44)</f>
        <v>0</v>
      </c>
      <c r="AI445" s="137" t="b">
        <v>0</v>
      </c>
      <c r="AJ445" s="137" t="b">
        <v>1</v>
      </c>
      <c r="AK445" s="137" t="b">
        <f t="shared" si="75"/>
        <v>0</v>
      </c>
      <c r="AL445" s="137" t="b">
        <f t="shared" si="76"/>
        <v>1</v>
      </c>
      <c r="AM445" s="137" t="b">
        <f>AND(AK445,$V445&lt;=Synthèse!$B$44)</f>
        <v>0</v>
      </c>
      <c r="AN445" s="137" t="b">
        <f>AND(AL445,$V445&lt;=Synthèse!$B$44)</f>
        <v>0</v>
      </c>
    </row>
    <row r="446" spans="1:40">
      <c r="A446" s="17">
        <v>305346</v>
      </c>
      <c r="B446" t="str">
        <f ca="1">VLOOKUP(A446,'Fichier FI (en entrée)'!B:AH,3,0)</f>
        <v>NXCGZHUVXA</v>
      </c>
      <c r="C446">
        <f t="shared" si="66"/>
        <v>1071</v>
      </c>
      <c r="D446">
        <f t="shared" si="67"/>
        <v>9.66</v>
      </c>
      <c r="E446" s="14" t="str">
        <f>VLOOKUP(A446,'Fichier FI (en entrée)'!B:AH,2,0)</f>
        <v>EV</v>
      </c>
      <c r="F446" s="14" t="b">
        <f t="shared" si="68"/>
        <v>1</v>
      </c>
      <c r="G446" s="14" t="b">
        <f>IFERROR(VLOOKUP(A446,'Calculs FA (auto)'!A:F,6,0),FALSE)</f>
        <v>1</v>
      </c>
      <c r="H446" s="14" t="b">
        <f t="shared" si="69"/>
        <v>1</v>
      </c>
      <c r="I446" s="16">
        <f>IFERROR(VLOOKUP(A446,'Moyennes FI (en entrée)'!B:N,7,0),"")</f>
        <v>8.66</v>
      </c>
      <c r="J446" s="16">
        <f>IFERROR(VLOOKUP(VLOOKUP(A446,'Fichier FI (en entrée)'!B:AH,33,0),Modificateurs!A$2:B$5,2,0),0)</f>
        <v>0</v>
      </c>
      <c r="K446" s="16">
        <f>IFERROR(VLOOKUP(VLOOKUP(A446,'Redoub FI (en entrée)'!B:N,7,0),Modificateurs!A$8:B$11,2,0),0)</f>
        <v>0</v>
      </c>
      <c r="L446" s="16">
        <f>IFERROR(VLOOKUP(M446,Modificateurs!D$1:E$94,2,0),0)</f>
        <v>1</v>
      </c>
      <c r="M446" t="str">
        <f>VLOOKUP(A446,'Fichier FI (en entrée)'!B:AH,16,0)&amp;" "&amp;VLOOKUP(A446,'Fichier FI (en entrée)'!B:AH,20,0)&amp;" "&amp;VLOOKUP(A446,'Fichier FI (en entrée)'!B:AH,27,0)&amp;" "&amp;VLOOKUP(A446,'Fichier FI (en entrée)'!B:AH,29,0)</f>
        <v xml:space="preserve">S Sciences de la vie et de la terre  </v>
      </c>
      <c r="N446" t="str">
        <f>VLOOKUP(A446,'Fichier FI (en entrée)'!B:AH,8,0)</f>
        <v>En Terminale</v>
      </c>
      <c r="O446" t="b">
        <f>AND(C446&gt;Synthèse!B$8,C446&lt;Synthèse!B$10,NOT(Y446))</f>
        <v>0</v>
      </c>
      <c r="Q446" s="60">
        <f>ROUNDUP(C446/(Synthèse!$B$4+Synthèse!$B$1)*8,0)</f>
        <v>5</v>
      </c>
      <c r="R446" s="60">
        <f>IFERROR(VLOOKUP(A446,'Evaluations (formulaire)'!A:P,6,0)+VLOOKUP(A446,'Evaluations (formulaire)'!A:P,7,0),0)</f>
        <v>0</v>
      </c>
      <c r="S446" s="60">
        <f>IFERROR(VLOOKUP(A446,'Evaluations (formulaire)'!A:P,8,0),0)</f>
        <v>0</v>
      </c>
      <c r="T446" s="60">
        <f>IF(AND(ISBLANK(P446),Q446&lt;=2),Synthèse!$B$41,IF(AND(ISBLANK(P446),Q446&gt;=7),Synthèse!$C$41,R446+S446))</f>
        <v>0</v>
      </c>
      <c r="U446" s="60">
        <f t="shared" si="70"/>
        <v>9.66</v>
      </c>
      <c r="V446" s="60">
        <f t="shared" si="71"/>
        <v>1069</v>
      </c>
      <c r="X446" s="26">
        <v>950</v>
      </c>
      <c r="Y446" s="26" t="b">
        <f>IFERROR(VLOOKUP(A446,'Calculs FA (auto)'!A:O,15,0),FALSE)</f>
        <v>1</v>
      </c>
      <c r="Z446" s="26">
        <f>IFERROR(VLOOKUP(A446,'Evaluations (formulaire)'!A:M,9,0),0)</f>
        <v>0</v>
      </c>
      <c r="AA446" s="135" t="b">
        <v>1</v>
      </c>
      <c r="AB446" s="135" t="b">
        <v>0</v>
      </c>
      <c r="AC446" s="135" t="b">
        <f t="shared" si="72"/>
        <v>1</v>
      </c>
      <c r="AD446" s="135" t="b">
        <f t="shared" si="73"/>
        <v>0</v>
      </c>
      <c r="AE446" s="135" t="b">
        <f t="shared" si="74"/>
        <v>0</v>
      </c>
      <c r="AF446" s="135" t="b">
        <f>AND(AC446,$V446&lt;=Synthèse!$B$44)</f>
        <v>0</v>
      </c>
      <c r="AG446" s="135" t="b">
        <f>AND(AD446,$V446&lt;=Synthèse!$B$44)</f>
        <v>0</v>
      </c>
      <c r="AH446" s="135" t="b">
        <f>AND(AE446,$V446&lt;=Synthèse!$B$44)</f>
        <v>0</v>
      </c>
      <c r="AI446" s="137" t="b">
        <v>0</v>
      </c>
      <c r="AJ446" s="137" t="b">
        <v>1</v>
      </c>
      <c r="AK446" s="137" t="b">
        <f t="shared" si="75"/>
        <v>0</v>
      </c>
      <c r="AL446" s="137" t="b">
        <f t="shared" si="76"/>
        <v>1</v>
      </c>
      <c r="AM446" s="137" t="b">
        <f>AND(AK446,$V446&lt;=Synthèse!$B$44)</f>
        <v>0</v>
      </c>
      <c r="AN446" s="137" t="b">
        <f>AND(AL446,$V446&lt;=Synthèse!$B$44)</f>
        <v>0</v>
      </c>
    </row>
    <row r="447" spans="1:40">
      <c r="A447" s="17">
        <v>308070</v>
      </c>
      <c r="B447" t="str">
        <f ca="1">VLOOKUP(A447,'Fichier FI (en entrée)'!B:AH,3,0)</f>
        <v>XSRQNOGHDQ</v>
      </c>
      <c r="C447">
        <f t="shared" si="66"/>
        <v>2097</v>
      </c>
      <c r="D447">
        <f t="shared" si="67"/>
        <v>-100</v>
      </c>
      <c r="E447" s="14" t="str">
        <f>VLOOKUP(A447,'Fichier FI (en entrée)'!B:AH,2,0)</f>
        <v>ENV</v>
      </c>
      <c r="F447" s="14" t="b">
        <f t="shared" si="68"/>
        <v>0</v>
      </c>
      <c r="G447" s="14" t="b">
        <f>IFERROR(VLOOKUP(A447,'Calculs FA (auto)'!A:F,6,0),FALSE)</f>
        <v>0</v>
      </c>
      <c r="H447" s="14" t="b">
        <f t="shared" si="69"/>
        <v>0</v>
      </c>
      <c r="I447" s="16" t="str">
        <f>IFERROR(VLOOKUP(A447,'Moyennes FI (en entrée)'!B:N,7,0),"")</f>
        <v/>
      </c>
      <c r="J447" s="16">
        <f>IFERROR(VLOOKUP(VLOOKUP(A447,'Fichier FI (en entrée)'!B:AH,33,0),Modificateurs!A$2:B$5,2,0),0)</f>
        <v>1</v>
      </c>
      <c r="K447" s="16">
        <f>IFERROR(VLOOKUP(VLOOKUP(A447,'Redoub FI (en entrée)'!B:N,7,0),Modificateurs!A$8:B$11,2,0),0)</f>
        <v>0</v>
      </c>
      <c r="L447" s="16">
        <f>IFERROR(VLOOKUP(M447,Modificateurs!D$1:E$94,2,0),0)</f>
        <v>2</v>
      </c>
      <c r="M447" t="str">
        <f>VLOOKUP(A447,'Fichier FI (en entrée)'!B:AH,16,0)&amp;" "&amp;VLOOKUP(A447,'Fichier FI (en entrée)'!B:AH,20,0)&amp;" "&amp;VLOOKUP(A447,'Fichier FI (en entrée)'!B:AH,27,0)&amp;" "&amp;VLOOKUP(A447,'Fichier FI (en entrée)'!B:AH,29,0)</f>
        <v xml:space="preserve">S Mathématiques  </v>
      </c>
      <c r="N447" t="str">
        <f>VLOOKUP(A447,'Fichier FI (en entrée)'!B:AH,8,0)</f>
        <v>En Terminale</v>
      </c>
      <c r="O447" t="b">
        <f>AND(C447&gt;Synthèse!B$8,C447&lt;Synthèse!B$10,NOT(Y447))</f>
        <v>0</v>
      </c>
      <c r="Q447" s="60">
        <f>ROUNDUP(C447/(Synthèse!$B$4+Synthèse!$B$1)*8,0)</f>
        <v>10</v>
      </c>
      <c r="R447" s="60">
        <f>IFERROR(VLOOKUP(A447,'Evaluations (formulaire)'!A:P,6,0)+VLOOKUP(A447,'Evaluations (formulaire)'!A:P,7,0),0)</f>
        <v>0</v>
      </c>
      <c r="S447" s="60">
        <f>IFERROR(VLOOKUP(A447,'Evaluations (formulaire)'!A:P,8,0),0)</f>
        <v>0</v>
      </c>
      <c r="T447" s="60">
        <f>IF(AND(ISBLANK(P447),Q447&lt;=2),Synthèse!$B$41,IF(AND(ISBLANK(P447),Q447&gt;=7),Synthèse!$C$41,R447+S447))</f>
        <v>4.6296296296296294E-3</v>
      </c>
      <c r="U447" s="60">
        <f t="shared" si="70"/>
        <v>-99.995370370370367</v>
      </c>
      <c r="V447" s="60">
        <f t="shared" si="71"/>
        <v>1983</v>
      </c>
      <c r="X447" s="26">
        <v>270</v>
      </c>
      <c r="Y447" s="26" t="b">
        <f>IFERROR(VLOOKUP(A447,'Calculs FA (auto)'!A:O,15,0),FALSE)</f>
        <v>0</v>
      </c>
      <c r="Z447" s="26">
        <f>IFERROR(VLOOKUP(A447,'Evaluations (formulaire)'!A:M,9,0),0)</f>
        <v>0</v>
      </c>
      <c r="AA447" s="135" t="b">
        <v>1</v>
      </c>
      <c r="AB447" s="135" t="b">
        <v>0</v>
      </c>
      <c r="AC447" s="135" t="b">
        <f t="shared" si="72"/>
        <v>0</v>
      </c>
      <c r="AD447" s="135" t="b">
        <f t="shared" si="73"/>
        <v>0</v>
      </c>
      <c r="AE447" s="135" t="b">
        <f t="shared" si="74"/>
        <v>0</v>
      </c>
      <c r="AF447" s="135" t="b">
        <f>AND(AC447,$V447&lt;=Synthèse!$B$44)</f>
        <v>0</v>
      </c>
      <c r="AG447" s="135" t="b">
        <f>AND(AD447,$V447&lt;=Synthèse!$B$44)</f>
        <v>0</v>
      </c>
      <c r="AH447" s="135" t="b">
        <f>AND(AE447,$V447&lt;=Synthèse!$B$44)</f>
        <v>0</v>
      </c>
      <c r="AI447" s="137" t="b">
        <v>0</v>
      </c>
      <c r="AJ447" s="137" t="b">
        <v>1</v>
      </c>
      <c r="AK447" s="137" t="b">
        <f t="shared" si="75"/>
        <v>0</v>
      </c>
      <c r="AL447" s="137" t="b">
        <f t="shared" si="76"/>
        <v>0</v>
      </c>
      <c r="AM447" s="137" t="b">
        <f>AND(AK447,$V447&lt;=Synthèse!$B$44)</f>
        <v>0</v>
      </c>
      <c r="AN447" s="137" t="b">
        <f>AND(AL447,$V447&lt;=Synthèse!$B$44)</f>
        <v>0</v>
      </c>
    </row>
    <row r="448" spans="1:40">
      <c r="A448" s="17">
        <v>308620</v>
      </c>
      <c r="B448" t="str">
        <f ca="1">VLOOKUP(A448,'Fichier FI (en entrée)'!B:AH,3,0)</f>
        <v>SZHQRWOQYD</v>
      </c>
      <c r="C448">
        <f t="shared" si="66"/>
        <v>2097</v>
      </c>
      <c r="D448">
        <f t="shared" si="67"/>
        <v>-100</v>
      </c>
      <c r="E448" s="14" t="str">
        <f>VLOOKUP(A448,'Fichier FI (en entrée)'!B:AH,2,0)</f>
        <v>ENV</v>
      </c>
      <c r="F448" s="14" t="b">
        <f t="shared" si="68"/>
        <v>0</v>
      </c>
      <c r="G448" s="14" t="b">
        <f>IFERROR(VLOOKUP(A448,'Calculs FA (auto)'!A:F,6,0),FALSE)</f>
        <v>0</v>
      </c>
      <c r="H448" s="14" t="b">
        <f t="shared" si="69"/>
        <v>0</v>
      </c>
      <c r="I448" s="16" t="str">
        <f>IFERROR(VLOOKUP(A448,'Moyennes FI (en entrée)'!B:N,7,0),"")</f>
        <v/>
      </c>
      <c r="J448" s="16">
        <f>IFERROR(VLOOKUP(VLOOKUP(A448,'Fichier FI (en entrée)'!B:AH,33,0),Modificateurs!A$2:B$5,2,0),0)</f>
        <v>3</v>
      </c>
      <c r="K448" s="16">
        <f>IFERROR(VLOOKUP(VLOOKUP(A448,'Redoub FI (en entrée)'!B:N,7,0),Modificateurs!A$8:B$11,2,0),0)</f>
        <v>0</v>
      </c>
      <c r="L448" s="16">
        <f>IFERROR(VLOOKUP(M448,Modificateurs!D$1:E$94,2,0),0)</f>
        <v>-12</v>
      </c>
      <c r="M448" t="str">
        <f>VLOOKUP(A448,'Fichier FI (en entrée)'!B:AH,16,0)&amp;" "&amp;VLOOKUP(A448,'Fichier FI (en entrée)'!B:AH,20,0)&amp;" "&amp;VLOOKUP(A448,'Fichier FI (en entrée)'!B:AH,27,0)&amp;" "&amp;VLOOKUP(A448,'Fichier FI (en entrée)'!B:AH,29,0)</f>
        <v xml:space="preserve">P Systèmes électroniques numériques  </v>
      </c>
      <c r="N448" t="str">
        <f>VLOOKUP(A448,'Fichier FI (en entrée)'!B:AH,8,0)</f>
        <v>En Terminale</v>
      </c>
      <c r="O448" t="b">
        <f>AND(C448&gt;Synthèse!B$8,C448&lt;Synthèse!B$10,NOT(Y448))</f>
        <v>0</v>
      </c>
      <c r="P448" s="17" t="s">
        <v>2265</v>
      </c>
      <c r="Q448" s="60">
        <f>ROUNDUP(C448/(Synthèse!$B$4+Synthèse!$B$1)*8,0)</f>
        <v>10</v>
      </c>
      <c r="R448" s="60">
        <f>IFERROR(VLOOKUP(A448,'Evaluations (formulaire)'!A:P,6,0)+VLOOKUP(A448,'Evaluations (formulaire)'!A:P,7,0),0)</f>
        <v>0</v>
      </c>
      <c r="S448" s="60">
        <f>IFERROR(VLOOKUP(A448,'Evaluations (formulaire)'!A:P,8,0),0)</f>
        <v>0</v>
      </c>
      <c r="T448" s="60">
        <f>IF(AND(ISBLANK(P448),Q448&lt;=2),Synthèse!$B$41,IF(AND(ISBLANK(P448),Q448&gt;=7),Synthèse!$C$41,R448+S448))</f>
        <v>0</v>
      </c>
      <c r="U448" s="60">
        <f t="shared" si="70"/>
        <v>-100</v>
      </c>
      <c r="V448" s="60">
        <f t="shared" si="71"/>
        <v>2096</v>
      </c>
      <c r="X448" s="26">
        <v>347</v>
      </c>
      <c r="Y448" s="26" t="b">
        <f>IFERROR(VLOOKUP(A448,'Calculs FA (auto)'!A:O,15,0),FALSE)</f>
        <v>0</v>
      </c>
      <c r="Z448" s="26">
        <f>IFERROR(VLOOKUP(A448,'Evaluations (formulaire)'!A:M,9,0),0)</f>
        <v>0</v>
      </c>
      <c r="AA448" s="135" t="b">
        <v>1</v>
      </c>
      <c r="AB448" s="135" t="b">
        <v>0</v>
      </c>
      <c r="AC448" s="135" t="b">
        <f t="shared" si="72"/>
        <v>0</v>
      </c>
      <c r="AD448" s="135" t="b">
        <f t="shared" si="73"/>
        <v>0</v>
      </c>
      <c r="AE448" s="135" t="b">
        <f t="shared" si="74"/>
        <v>0</v>
      </c>
      <c r="AF448" s="135" t="b">
        <f>AND(AC448,$V448&lt;=Synthèse!$B$44)</f>
        <v>0</v>
      </c>
      <c r="AG448" s="135" t="b">
        <f>AND(AD448,$V448&lt;=Synthèse!$B$44)</f>
        <v>0</v>
      </c>
      <c r="AH448" s="135" t="b">
        <f>AND(AE448,$V448&lt;=Synthèse!$B$44)</f>
        <v>0</v>
      </c>
      <c r="AI448" s="137" t="b">
        <v>0</v>
      </c>
      <c r="AJ448" s="137" t="b">
        <v>1</v>
      </c>
      <c r="AK448" s="137" t="b">
        <f t="shared" si="75"/>
        <v>0</v>
      </c>
      <c r="AL448" s="137" t="b">
        <f t="shared" si="76"/>
        <v>0</v>
      </c>
      <c r="AM448" s="137" t="b">
        <f>AND(AK448,$V448&lt;=Synthèse!$B$44)</f>
        <v>0</v>
      </c>
      <c r="AN448" s="137" t="b">
        <f>AND(AL448,$V448&lt;=Synthèse!$B$44)</f>
        <v>0</v>
      </c>
    </row>
    <row r="449" spans="1:40">
      <c r="A449" s="17">
        <v>308621</v>
      </c>
      <c r="B449" t="str">
        <f ca="1">VLOOKUP(A449,'Fichier FI (en entrée)'!B:AH,3,0)</f>
        <v>UFUKFINZSY</v>
      </c>
      <c r="C449">
        <f t="shared" si="66"/>
        <v>1396</v>
      </c>
      <c r="D449">
        <f t="shared" si="67"/>
        <v>3.7100000000000009</v>
      </c>
      <c r="E449" s="14" t="str">
        <f>VLOOKUP(A449,'Fichier FI (en entrée)'!B:AH,2,0)</f>
        <v>EV</v>
      </c>
      <c r="F449" s="14" t="b">
        <f t="shared" si="68"/>
        <v>1</v>
      </c>
      <c r="G449" s="14" t="b">
        <f>IFERROR(VLOOKUP(A449,'Calculs FA (auto)'!A:F,6,0),FALSE)</f>
        <v>0</v>
      </c>
      <c r="H449" s="14" t="b">
        <f t="shared" si="69"/>
        <v>0</v>
      </c>
      <c r="I449" s="16">
        <f>IFERROR(VLOOKUP(A449,'Moyennes FI (en entrée)'!B:N,7,0),"")</f>
        <v>12.71</v>
      </c>
      <c r="J449" s="16">
        <f>IFERROR(VLOOKUP(VLOOKUP(A449,'Fichier FI (en entrée)'!B:AH,33,0),Modificateurs!A$2:B$5,2,0),0)</f>
        <v>3</v>
      </c>
      <c r="K449" s="16">
        <f>IFERROR(VLOOKUP(VLOOKUP(A449,'Redoub FI (en entrée)'!B:N,7,0),Modificateurs!A$8:B$11,2,0),0)</f>
        <v>0</v>
      </c>
      <c r="L449" s="16">
        <f>IFERROR(VLOOKUP(M449,Modificateurs!D$1:E$94,2,0),0)</f>
        <v>-12</v>
      </c>
      <c r="M449" t="str">
        <f>VLOOKUP(A449,'Fichier FI (en entrée)'!B:AH,16,0)&amp;" "&amp;VLOOKUP(A449,'Fichier FI (en entrée)'!B:AH,20,0)&amp;" "&amp;VLOOKUP(A449,'Fichier FI (en entrée)'!B:AH,27,0)&amp;" "&amp;VLOOKUP(A449,'Fichier FI (en entrée)'!B:AH,29,0)</f>
        <v xml:space="preserve">P Systèmes électroniques numériques  </v>
      </c>
      <c r="N449" t="str">
        <f>VLOOKUP(A449,'Fichier FI (en entrée)'!B:AH,8,0)</f>
        <v>En Terminale</v>
      </c>
      <c r="O449" t="b">
        <f>AND(C449&gt;Synthèse!B$8,C449&lt;Synthèse!B$10,NOT(Y449))</f>
        <v>0</v>
      </c>
      <c r="P449" t="s">
        <v>2264</v>
      </c>
      <c r="Q449" s="60">
        <f>ROUNDUP(C449/(Synthèse!$B$4+Synthèse!$B$1)*8,0)</f>
        <v>7</v>
      </c>
      <c r="R449" s="60">
        <f>IFERROR(VLOOKUP(A449,'Evaluations (formulaire)'!A:P,6,0)+VLOOKUP(A449,'Evaluations (formulaire)'!A:P,7,0),0)</f>
        <v>0</v>
      </c>
      <c r="S449" s="60">
        <f>IFERROR(VLOOKUP(A449,'Evaluations (formulaire)'!A:P,8,0),0)</f>
        <v>0</v>
      </c>
      <c r="T449" s="60">
        <f>IF(AND(ISBLANK(P449),Q449&lt;=2),Synthèse!$B$41,IF(AND(ISBLANK(P449),Q449&gt;=7),Synthèse!$C$41,R449+S449))</f>
        <v>0</v>
      </c>
      <c r="U449" s="60">
        <f t="shared" si="70"/>
        <v>3.7100000000000009</v>
      </c>
      <c r="V449" s="60">
        <f t="shared" si="71"/>
        <v>1396</v>
      </c>
      <c r="X449" s="26">
        <v>1255</v>
      </c>
      <c r="Y449" s="26" t="b">
        <f>IFERROR(VLOOKUP(A449,'Calculs FA (auto)'!A:O,15,0),FALSE)</f>
        <v>0</v>
      </c>
      <c r="Z449" s="26">
        <f>IFERROR(VLOOKUP(A449,'Evaluations (formulaire)'!A:M,9,0),0)</f>
        <v>0</v>
      </c>
      <c r="AA449" s="135" t="b">
        <v>1</v>
      </c>
      <c r="AB449" s="135" t="b">
        <v>0</v>
      </c>
      <c r="AC449" s="135" t="b">
        <f t="shared" si="72"/>
        <v>1</v>
      </c>
      <c r="AD449" s="135" t="b">
        <f t="shared" si="73"/>
        <v>0</v>
      </c>
      <c r="AE449" s="135" t="b">
        <f t="shared" si="74"/>
        <v>0</v>
      </c>
      <c r="AF449" s="135" t="b">
        <f>AND(AC449,$V449&lt;=Synthèse!$B$44)</f>
        <v>0</v>
      </c>
      <c r="AG449" s="135" t="b">
        <f>AND(AD449,$V449&lt;=Synthèse!$B$44)</f>
        <v>0</v>
      </c>
      <c r="AH449" s="135" t="b">
        <f>AND(AE449,$V449&lt;=Synthèse!$B$44)</f>
        <v>0</v>
      </c>
      <c r="AI449" s="137" t="b">
        <v>0</v>
      </c>
      <c r="AJ449" s="137" t="b">
        <v>1</v>
      </c>
      <c r="AK449" s="137" t="b">
        <f t="shared" si="75"/>
        <v>0</v>
      </c>
      <c r="AL449" s="137" t="b">
        <f t="shared" si="76"/>
        <v>1</v>
      </c>
      <c r="AM449" s="137" t="b">
        <f>AND(AK449,$V449&lt;=Synthèse!$B$44)</f>
        <v>0</v>
      </c>
      <c r="AN449" s="137" t="b">
        <f>AND(AL449,$V449&lt;=Synthèse!$B$44)</f>
        <v>0</v>
      </c>
    </row>
    <row r="450" spans="1:40">
      <c r="A450" s="17">
        <v>308638</v>
      </c>
      <c r="B450" t="str">
        <f ca="1">VLOOKUP(A450,'Fichier FI (en entrée)'!B:AH,3,0)</f>
        <v>MTXAZREOBP</v>
      </c>
      <c r="C450">
        <f t="shared" ref="C450:C513" si="77">COUNTIF(D:D,"&gt;="&amp;D450)</f>
        <v>1449</v>
      </c>
      <c r="D450">
        <f t="shared" ref="D450:D513" si="78">IFERROR(IF(F450,I450+J450+K450+L450,-100),-20)</f>
        <v>2.1899999999999995</v>
      </c>
      <c r="E450" s="14" t="str">
        <f>VLOOKUP(A450,'Fichier FI (en entrée)'!B:AH,2,0)</f>
        <v>EV</v>
      </c>
      <c r="F450" s="14" t="b">
        <f t="shared" ref="F450:F513" si="79">IF(E450="EV",TRUE,FALSE)</f>
        <v>1</v>
      </c>
      <c r="G450" s="14" t="b">
        <f>IFERROR(VLOOKUP(A450,'Calculs FA (auto)'!A:F,6,0),FALSE)</f>
        <v>1</v>
      </c>
      <c r="H450" s="14" t="b">
        <f t="shared" ref="H450:H513" si="80">AND(F450:G450)</f>
        <v>1</v>
      </c>
      <c r="I450" s="16">
        <f>IFERROR(VLOOKUP(A450,'Moyennes FI (en entrée)'!B:N,7,0),"")</f>
        <v>13.19</v>
      </c>
      <c r="J450" s="16">
        <f>IFERROR(VLOOKUP(VLOOKUP(A450,'Fichier FI (en entrée)'!B:AH,33,0),Modificateurs!A$2:B$5,2,0),0)</f>
        <v>1</v>
      </c>
      <c r="K450" s="16">
        <f>IFERROR(VLOOKUP(VLOOKUP(A450,'Redoub FI (en entrée)'!B:N,7,0),Modificateurs!A$8:B$11,2,0),0)</f>
        <v>0</v>
      </c>
      <c r="L450" s="16">
        <f>IFERROR(VLOOKUP(M450,Modificateurs!D$1:E$94,2,0),0)</f>
        <v>-12</v>
      </c>
      <c r="M450" t="str">
        <f>VLOOKUP(A450,'Fichier FI (en entrée)'!B:AH,16,0)&amp;" "&amp;VLOOKUP(A450,'Fichier FI (en entrée)'!B:AH,20,0)&amp;" "&amp;VLOOKUP(A450,'Fichier FI (en entrée)'!B:AH,27,0)&amp;" "&amp;VLOOKUP(A450,'Fichier FI (en entrée)'!B:AH,29,0)</f>
        <v xml:space="preserve">P Electrotechnique, énergie, équipements communicants  </v>
      </c>
      <c r="N450" t="str">
        <f>VLOOKUP(A450,'Fichier FI (en entrée)'!B:AH,8,0)</f>
        <v>En Terminale</v>
      </c>
      <c r="O450" t="b">
        <f>AND(C450&gt;Synthèse!B$8,C450&lt;Synthèse!B$10,NOT(Y450))</f>
        <v>0</v>
      </c>
      <c r="Q450" s="60">
        <f>ROUNDUP(C450/(Synthèse!$B$4+Synthèse!$B$1)*8,0)</f>
        <v>7</v>
      </c>
      <c r="R450" s="60">
        <f>IFERROR(VLOOKUP(A450,'Evaluations (formulaire)'!A:P,6,0)+VLOOKUP(A450,'Evaluations (formulaire)'!A:P,7,0),0)</f>
        <v>0</v>
      </c>
      <c r="S450" s="60">
        <f>IFERROR(VLOOKUP(A450,'Evaluations (formulaire)'!A:P,8,0),0)</f>
        <v>0</v>
      </c>
      <c r="T450" s="60">
        <f>IF(AND(ISBLANK(P450),Q450&lt;=2),Synthèse!$B$41,IF(AND(ISBLANK(P450),Q450&gt;=7),Synthèse!$C$41,R450+S450))</f>
        <v>4.6296296296296294E-3</v>
      </c>
      <c r="U450" s="60">
        <f t="shared" ref="U450:U513" si="81">D450+T450</f>
        <v>2.1946296296296293</v>
      </c>
      <c r="V450" s="60">
        <f t="shared" ref="V450:V513" si="82">COUNTIF(U:U,"&gt;="&amp;U450)</f>
        <v>1448</v>
      </c>
      <c r="X450" s="26">
        <v>693</v>
      </c>
      <c r="Y450" s="26" t="b">
        <f>IFERROR(VLOOKUP(A450,'Calculs FA (auto)'!A:O,15,0),FALSE)</f>
        <v>0</v>
      </c>
      <c r="Z450" s="26">
        <f>IFERROR(VLOOKUP(A450,'Evaluations (formulaire)'!A:M,9,0),0)</f>
        <v>0</v>
      </c>
      <c r="AA450" s="135" t="b">
        <v>1</v>
      </c>
      <c r="AB450" s="135" t="b">
        <v>0</v>
      </c>
      <c r="AC450" s="135" t="b">
        <f t="shared" ref="AC450:AC513" si="83">AND(AA450,F450)</f>
        <v>1</v>
      </c>
      <c r="AD450" s="135" t="b">
        <f t="shared" ref="AD450:AD513" si="84">AND(AB450,F450)</f>
        <v>0</v>
      </c>
      <c r="AE450" s="135" t="b">
        <f t="shared" ref="AE450:AE513" si="85">AND(NOT(AA450),NOT(AB450),F450)</f>
        <v>0</v>
      </c>
      <c r="AF450" s="135" t="b">
        <f>AND(AC450,$V450&lt;=Synthèse!$B$44)</f>
        <v>0</v>
      </c>
      <c r="AG450" s="135" t="b">
        <f>AND(AD450,$V450&lt;=Synthèse!$B$44)</f>
        <v>0</v>
      </c>
      <c r="AH450" s="135" t="b">
        <f>AND(AE450,$V450&lt;=Synthèse!$B$44)</f>
        <v>0</v>
      </c>
      <c r="AI450" s="137" t="b">
        <v>0</v>
      </c>
      <c r="AJ450" s="137" t="b">
        <v>1</v>
      </c>
      <c r="AK450" s="137" t="b">
        <f t="shared" ref="AK450:AK513" si="86">AND(AI450,F450)</f>
        <v>0</v>
      </c>
      <c r="AL450" s="137" t="b">
        <f t="shared" ref="AL450:AL513" si="87">AND(AJ450,F450)</f>
        <v>1</v>
      </c>
      <c r="AM450" s="137" t="b">
        <f>AND(AK450,$V450&lt;=Synthèse!$B$44)</f>
        <v>0</v>
      </c>
      <c r="AN450" s="137" t="b">
        <f>AND(AL450,$V450&lt;=Synthèse!$B$44)</f>
        <v>0</v>
      </c>
    </row>
    <row r="451" spans="1:40">
      <c r="A451" s="17">
        <v>308642</v>
      </c>
      <c r="B451" t="str">
        <f ca="1">VLOOKUP(A451,'Fichier FI (en entrée)'!B:AH,3,0)</f>
        <v>MRTAVNXYUI</v>
      </c>
      <c r="C451">
        <f t="shared" si="77"/>
        <v>1631</v>
      </c>
      <c r="D451">
        <f t="shared" si="78"/>
        <v>-2.9800000000000004</v>
      </c>
      <c r="E451" s="14" t="str">
        <f>VLOOKUP(A451,'Fichier FI (en entrée)'!B:AH,2,0)</f>
        <v>EV</v>
      </c>
      <c r="F451" s="14" t="b">
        <f t="shared" si="79"/>
        <v>1</v>
      </c>
      <c r="G451" s="14" t="b">
        <f>IFERROR(VLOOKUP(A451,'Calculs FA (auto)'!A:F,6,0),FALSE)</f>
        <v>1</v>
      </c>
      <c r="H451" s="14" t="b">
        <f t="shared" si="80"/>
        <v>1</v>
      </c>
      <c r="I451" s="16">
        <f>IFERROR(VLOOKUP(A451,'Moyennes FI (en entrée)'!B:N,7,0),"")</f>
        <v>9.02</v>
      </c>
      <c r="J451" s="16">
        <f>IFERROR(VLOOKUP(VLOOKUP(A451,'Fichier FI (en entrée)'!B:AH,33,0),Modificateurs!A$2:B$5,2,0),0)</f>
        <v>0</v>
      </c>
      <c r="K451" s="16">
        <f>IFERROR(VLOOKUP(VLOOKUP(A451,'Redoub FI (en entrée)'!B:N,7,0),Modificateurs!A$8:B$11,2,0),0)</f>
        <v>0</v>
      </c>
      <c r="L451" s="16">
        <f>IFERROR(VLOOKUP(M451,Modificateurs!D$1:E$94,2,0),0)</f>
        <v>-12</v>
      </c>
      <c r="M451" t="str">
        <f>VLOOKUP(A451,'Fichier FI (en entrée)'!B:AH,16,0)&amp;" "&amp;VLOOKUP(A451,'Fichier FI (en entrée)'!B:AH,20,0)&amp;" "&amp;VLOOKUP(A451,'Fichier FI (en entrée)'!B:AH,27,0)&amp;" "&amp;VLOOKUP(A451,'Fichier FI (en entrée)'!B:AH,29,0)</f>
        <v xml:space="preserve">P Systèmes électroniques numériques  </v>
      </c>
      <c r="N451" t="str">
        <f>VLOOKUP(A451,'Fichier FI (en entrée)'!B:AH,8,0)</f>
        <v>En Terminale</v>
      </c>
      <c r="O451" t="b">
        <f>AND(C451&gt;Synthèse!B$8,C451&lt;Synthèse!B$10,NOT(Y451))</f>
        <v>0</v>
      </c>
      <c r="Q451" s="60">
        <f>ROUNDUP(C451/(Synthèse!$B$4+Synthèse!$B$1)*8,0)</f>
        <v>8</v>
      </c>
      <c r="R451" s="60">
        <f>IFERROR(VLOOKUP(A451,'Evaluations (formulaire)'!A:P,6,0)+VLOOKUP(A451,'Evaluations (formulaire)'!A:P,7,0),0)</f>
        <v>0</v>
      </c>
      <c r="S451" s="60">
        <f>IFERROR(VLOOKUP(A451,'Evaluations (formulaire)'!A:P,8,0),0)</f>
        <v>0</v>
      </c>
      <c r="T451" s="60">
        <f>IF(AND(ISBLANK(P451),Q451&lt;=2),Synthèse!$B$41,IF(AND(ISBLANK(P451),Q451&gt;=7),Synthèse!$C$41,R451+S451))</f>
        <v>4.6296296296296294E-3</v>
      </c>
      <c r="U451" s="60">
        <f t="shared" si="81"/>
        <v>-2.9753703703703707</v>
      </c>
      <c r="V451" s="60">
        <f t="shared" si="82"/>
        <v>1631</v>
      </c>
      <c r="X451" s="26">
        <v>1610</v>
      </c>
      <c r="Y451" s="26" t="b">
        <f>IFERROR(VLOOKUP(A451,'Calculs FA (auto)'!A:O,15,0),FALSE)</f>
        <v>0</v>
      </c>
      <c r="Z451" s="26">
        <f>IFERROR(VLOOKUP(A451,'Evaluations (formulaire)'!A:M,9,0),0)</f>
        <v>0</v>
      </c>
      <c r="AA451" s="135" t="b">
        <v>1</v>
      </c>
      <c r="AB451" s="135" t="b">
        <v>0</v>
      </c>
      <c r="AC451" s="135" t="b">
        <f t="shared" si="83"/>
        <v>1</v>
      </c>
      <c r="AD451" s="135" t="b">
        <f t="shared" si="84"/>
        <v>0</v>
      </c>
      <c r="AE451" s="135" t="b">
        <f t="shared" si="85"/>
        <v>0</v>
      </c>
      <c r="AF451" s="135" t="b">
        <f>AND(AC451,$V451&lt;=Synthèse!$B$44)</f>
        <v>0</v>
      </c>
      <c r="AG451" s="135" t="b">
        <f>AND(AD451,$V451&lt;=Synthèse!$B$44)</f>
        <v>0</v>
      </c>
      <c r="AH451" s="135" t="b">
        <f>AND(AE451,$V451&lt;=Synthèse!$B$44)</f>
        <v>0</v>
      </c>
      <c r="AI451" s="137" t="b">
        <v>0</v>
      </c>
      <c r="AJ451" s="137" t="b">
        <v>1</v>
      </c>
      <c r="AK451" s="137" t="b">
        <f t="shared" si="86"/>
        <v>0</v>
      </c>
      <c r="AL451" s="137" t="b">
        <f t="shared" si="87"/>
        <v>1</v>
      </c>
      <c r="AM451" s="137" t="b">
        <f>AND(AK451,$V451&lt;=Synthèse!$B$44)</f>
        <v>0</v>
      </c>
      <c r="AN451" s="137" t="b">
        <f>AND(AL451,$V451&lt;=Synthèse!$B$44)</f>
        <v>0</v>
      </c>
    </row>
    <row r="452" spans="1:40">
      <c r="A452" s="17">
        <v>308660</v>
      </c>
      <c r="B452" t="str">
        <f ca="1">VLOOKUP(A452,'Fichier FI (en entrée)'!B:AH,3,0)</f>
        <v>VRDSFGXEUC</v>
      </c>
      <c r="C452">
        <f t="shared" si="77"/>
        <v>1562</v>
      </c>
      <c r="D452">
        <f t="shared" si="78"/>
        <v>-0.64000000000000057</v>
      </c>
      <c r="E452" s="14" t="str">
        <f>VLOOKUP(A452,'Fichier FI (en entrée)'!B:AH,2,0)</f>
        <v>EV</v>
      </c>
      <c r="F452" s="14" t="b">
        <f t="shared" si="79"/>
        <v>1</v>
      </c>
      <c r="G452" s="14" t="b">
        <f>IFERROR(VLOOKUP(A452,'Calculs FA (auto)'!A:F,6,0),FALSE)</f>
        <v>0</v>
      </c>
      <c r="H452" s="14" t="b">
        <f t="shared" si="80"/>
        <v>0</v>
      </c>
      <c r="I452" s="16">
        <f>IFERROR(VLOOKUP(A452,'Moyennes FI (en entrée)'!B:N,7,0),"")</f>
        <v>10.36</v>
      </c>
      <c r="J452" s="16">
        <f>IFERROR(VLOOKUP(VLOOKUP(A452,'Fichier FI (en entrée)'!B:AH,33,0),Modificateurs!A$2:B$5,2,0),0)</f>
        <v>1</v>
      </c>
      <c r="K452" s="16">
        <f>IFERROR(VLOOKUP(VLOOKUP(A452,'Redoub FI (en entrée)'!B:N,7,0),Modificateurs!A$8:B$11,2,0),0)</f>
        <v>0</v>
      </c>
      <c r="L452" s="16">
        <f>IFERROR(VLOOKUP(M452,Modificateurs!D$1:E$94,2,0),0)</f>
        <v>-12</v>
      </c>
      <c r="M452" t="str">
        <f>VLOOKUP(A452,'Fichier FI (en entrée)'!B:AH,16,0)&amp;" "&amp;VLOOKUP(A452,'Fichier FI (en entrée)'!B:AH,20,0)&amp;" "&amp;VLOOKUP(A452,'Fichier FI (en entrée)'!B:AH,27,0)&amp;" "&amp;VLOOKUP(A452,'Fichier FI (en entrée)'!B:AH,29,0)</f>
        <v xml:space="preserve">P Systèmes électroniques numériques  </v>
      </c>
      <c r="N452" t="str">
        <f>VLOOKUP(A452,'Fichier FI (en entrée)'!B:AH,8,0)</f>
        <v>En Terminale</v>
      </c>
      <c r="O452" t="b">
        <f>AND(C452&gt;Synthèse!B$8,C452&lt;Synthèse!B$10,NOT(Y452))</f>
        <v>0</v>
      </c>
      <c r="P452" t="s">
        <v>2257</v>
      </c>
      <c r="Q452" s="60">
        <f>ROUNDUP(C452/(Synthèse!$B$4+Synthèse!$B$1)*8,0)</f>
        <v>8</v>
      </c>
      <c r="R452" s="60">
        <f>IFERROR(VLOOKUP(A452,'Evaluations (formulaire)'!A:P,6,0)+VLOOKUP(A452,'Evaluations (formulaire)'!A:P,7,0),0)</f>
        <v>0</v>
      </c>
      <c r="S452" s="60">
        <f>IFERROR(VLOOKUP(A452,'Evaluations (formulaire)'!A:P,8,0),0)</f>
        <v>0</v>
      </c>
      <c r="T452" s="60">
        <f>IF(AND(ISBLANK(P452),Q452&lt;=2),Synthèse!$B$41,IF(AND(ISBLANK(P452),Q452&gt;=7),Synthèse!$C$41,R452+S452))</f>
        <v>0</v>
      </c>
      <c r="U452" s="60">
        <f t="shared" si="81"/>
        <v>-0.64000000000000057</v>
      </c>
      <c r="V452" s="60">
        <f t="shared" si="82"/>
        <v>1562</v>
      </c>
      <c r="X452" s="26">
        <v>1355</v>
      </c>
      <c r="Y452" s="26" t="b">
        <f>IFERROR(VLOOKUP(A452,'Calculs FA (auto)'!A:O,15,0),FALSE)</f>
        <v>0</v>
      </c>
      <c r="Z452" s="26">
        <f>IFERROR(VLOOKUP(A452,'Evaluations (formulaire)'!A:M,9,0),0)</f>
        <v>0</v>
      </c>
      <c r="AA452" s="135" t="b">
        <v>0</v>
      </c>
      <c r="AB452" s="135" t="b">
        <v>1</v>
      </c>
      <c r="AC452" s="135" t="b">
        <f t="shared" si="83"/>
        <v>0</v>
      </c>
      <c r="AD452" s="135" t="b">
        <f t="shared" si="84"/>
        <v>1</v>
      </c>
      <c r="AE452" s="135" t="b">
        <f t="shared" si="85"/>
        <v>0</v>
      </c>
      <c r="AF452" s="135" t="b">
        <f>AND(AC452,$V452&lt;=Synthèse!$B$44)</f>
        <v>0</v>
      </c>
      <c r="AG452" s="135" t="b">
        <f>AND(AD452,$V452&lt;=Synthèse!$B$44)</f>
        <v>0</v>
      </c>
      <c r="AH452" s="135" t="b">
        <f>AND(AE452,$V452&lt;=Synthèse!$B$44)</f>
        <v>0</v>
      </c>
      <c r="AI452" s="137" t="b">
        <v>1</v>
      </c>
      <c r="AJ452" s="137" t="b">
        <v>0</v>
      </c>
      <c r="AK452" s="137" t="b">
        <f t="shared" si="86"/>
        <v>1</v>
      </c>
      <c r="AL452" s="137" t="b">
        <f t="shared" si="87"/>
        <v>0</v>
      </c>
      <c r="AM452" s="137" t="b">
        <f>AND(AK452,$V452&lt;=Synthèse!$B$44)</f>
        <v>0</v>
      </c>
      <c r="AN452" s="137" t="b">
        <f>AND(AL452,$V452&lt;=Synthèse!$B$44)</f>
        <v>0</v>
      </c>
    </row>
    <row r="453" spans="1:40">
      <c r="A453" s="17">
        <v>308667</v>
      </c>
      <c r="B453" t="str">
        <f ca="1">VLOOKUP(A453,'Fichier FI (en entrée)'!B:AH,3,0)</f>
        <v>QEZXKQKOTH</v>
      </c>
      <c r="C453">
        <f t="shared" si="77"/>
        <v>1646</v>
      </c>
      <c r="D453">
        <f t="shared" si="78"/>
        <v>-3.74</v>
      </c>
      <c r="E453" s="14" t="str">
        <f>VLOOKUP(A453,'Fichier FI (en entrée)'!B:AH,2,0)</f>
        <v>EV</v>
      </c>
      <c r="F453" s="14" t="b">
        <f t="shared" si="79"/>
        <v>1</v>
      </c>
      <c r="G453" s="14" t="b">
        <f>IFERROR(VLOOKUP(A453,'Calculs FA (auto)'!A:F,6,0),FALSE)</f>
        <v>0</v>
      </c>
      <c r="H453" s="14" t="b">
        <f t="shared" si="80"/>
        <v>0</v>
      </c>
      <c r="I453" s="16">
        <f>IFERROR(VLOOKUP(A453,'Moyennes FI (en entrée)'!B:N,7,0),"")</f>
        <v>8.26</v>
      </c>
      <c r="J453" s="16">
        <f>IFERROR(VLOOKUP(VLOOKUP(A453,'Fichier FI (en entrée)'!B:AH,33,0),Modificateurs!A$2:B$5,2,0),0)</f>
        <v>0</v>
      </c>
      <c r="K453" s="16">
        <f>IFERROR(VLOOKUP(VLOOKUP(A453,'Redoub FI (en entrée)'!B:N,7,0),Modificateurs!A$8:B$11,2,0),0)</f>
        <v>0</v>
      </c>
      <c r="L453" s="16">
        <f>IFERROR(VLOOKUP(M453,Modificateurs!D$1:E$94,2,0),0)</f>
        <v>-12</v>
      </c>
      <c r="M453" t="str">
        <f>VLOOKUP(A453,'Fichier FI (en entrée)'!B:AH,16,0)&amp;" "&amp;VLOOKUP(A453,'Fichier FI (en entrée)'!B:AH,20,0)&amp;" "&amp;VLOOKUP(A453,'Fichier FI (en entrée)'!B:AH,27,0)&amp;" "&amp;VLOOKUP(A453,'Fichier FI (en entrée)'!B:AH,29,0)</f>
        <v xml:space="preserve">P Systèmes électroniques numériques  </v>
      </c>
      <c r="N453" t="str">
        <f>VLOOKUP(A453,'Fichier FI (en entrée)'!B:AH,8,0)</f>
        <v>En Terminale</v>
      </c>
      <c r="O453" t="b">
        <f>AND(C453&gt;Synthèse!B$8,C453&lt;Synthèse!B$10,NOT(Y453))</f>
        <v>0</v>
      </c>
      <c r="Q453" s="60">
        <f>ROUNDUP(C453/(Synthèse!$B$4+Synthèse!$B$1)*8,0)</f>
        <v>8</v>
      </c>
      <c r="R453" s="60">
        <f>IFERROR(VLOOKUP(A453,'Evaluations (formulaire)'!A:P,6,0)+VLOOKUP(A453,'Evaluations (formulaire)'!A:P,7,0),0)</f>
        <v>0</v>
      </c>
      <c r="S453" s="60">
        <f>IFERROR(VLOOKUP(A453,'Evaluations (formulaire)'!A:P,8,0),0)</f>
        <v>0</v>
      </c>
      <c r="T453" s="60">
        <f>IF(AND(ISBLANK(P453),Q453&lt;=2),Synthèse!$B$41,IF(AND(ISBLANK(P453),Q453&gt;=7),Synthèse!$C$41,R453+S453))</f>
        <v>4.6296296296296294E-3</v>
      </c>
      <c r="U453" s="60">
        <f t="shared" si="81"/>
        <v>-3.7353703703703705</v>
      </c>
      <c r="V453" s="60">
        <f t="shared" si="82"/>
        <v>1646</v>
      </c>
      <c r="X453" s="26">
        <v>1126</v>
      </c>
      <c r="Y453" s="26" t="b">
        <f>IFERROR(VLOOKUP(A453,'Calculs FA (auto)'!A:O,15,0),FALSE)</f>
        <v>0</v>
      </c>
      <c r="Z453" s="26">
        <f>IFERROR(VLOOKUP(A453,'Evaluations (formulaire)'!A:M,9,0),0)</f>
        <v>0</v>
      </c>
      <c r="AA453" s="135" t="b">
        <v>1</v>
      </c>
      <c r="AB453" s="135" t="b">
        <v>0</v>
      </c>
      <c r="AC453" s="135" t="b">
        <f t="shared" si="83"/>
        <v>1</v>
      </c>
      <c r="AD453" s="135" t="b">
        <f t="shared" si="84"/>
        <v>0</v>
      </c>
      <c r="AE453" s="135" t="b">
        <f t="shared" si="85"/>
        <v>0</v>
      </c>
      <c r="AF453" s="135" t="b">
        <f>AND(AC453,$V453&lt;=Synthèse!$B$44)</f>
        <v>0</v>
      </c>
      <c r="AG453" s="135" t="b">
        <f>AND(AD453,$V453&lt;=Synthèse!$B$44)</f>
        <v>0</v>
      </c>
      <c r="AH453" s="135" t="b">
        <f>AND(AE453,$V453&lt;=Synthèse!$B$44)</f>
        <v>0</v>
      </c>
      <c r="AI453" s="137" t="b">
        <v>0</v>
      </c>
      <c r="AJ453" s="137" t="b">
        <v>1</v>
      </c>
      <c r="AK453" s="137" t="b">
        <f t="shared" si="86"/>
        <v>0</v>
      </c>
      <c r="AL453" s="137" t="b">
        <f t="shared" si="87"/>
        <v>1</v>
      </c>
      <c r="AM453" s="137" t="b">
        <f>AND(AK453,$V453&lt;=Synthèse!$B$44)</f>
        <v>0</v>
      </c>
      <c r="AN453" s="137" t="b">
        <f>AND(AL453,$V453&lt;=Synthèse!$B$44)</f>
        <v>0</v>
      </c>
    </row>
    <row r="454" spans="1:40">
      <c r="A454" s="17">
        <v>308674</v>
      </c>
      <c r="B454" t="str">
        <f ca="1">VLOOKUP(A454,'Fichier FI (en entrée)'!B:AH,3,0)</f>
        <v>TDTSKTWVYN</v>
      </c>
      <c r="C454">
        <f t="shared" si="77"/>
        <v>2097</v>
      </c>
      <c r="D454">
        <f t="shared" si="78"/>
        <v>-100</v>
      </c>
      <c r="E454" s="14" t="str">
        <f>VLOOKUP(A454,'Fichier FI (en entrée)'!B:AH,2,0)</f>
        <v>ENV</v>
      </c>
      <c r="F454" s="14" t="b">
        <f t="shared" si="79"/>
        <v>0</v>
      </c>
      <c r="G454" s="14" t="b">
        <f>IFERROR(VLOOKUP(A454,'Calculs FA (auto)'!A:F,6,0),FALSE)</f>
        <v>0</v>
      </c>
      <c r="H454" s="14" t="b">
        <f t="shared" si="80"/>
        <v>0</v>
      </c>
      <c r="I454" s="16" t="str">
        <f>IFERROR(VLOOKUP(A454,'Moyennes FI (en entrée)'!B:N,7,0),"")</f>
        <v/>
      </c>
      <c r="J454" s="16">
        <f>IFERROR(VLOOKUP(VLOOKUP(A454,'Fichier FI (en entrée)'!B:AH,33,0),Modificateurs!A$2:B$5,2,0),0)</f>
        <v>1</v>
      </c>
      <c r="K454" s="16">
        <f>IFERROR(VLOOKUP(VLOOKUP(A454,'Redoub FI (en entrée)'!B:N,7,0),Modificateurs!A$8:B$11,2,0),0)</f>
        <v>0</v>
      </c>
      <c r="L454" s="16">
        <f>IFERROR(VLOOKUP(M454,Modificateurs!D$1:E$94,2,0),0)</f>
        <v>-12</v>
      </c>
      <c r="M454" t="str">
        <f>VLOOKUP(A454,'Fichier FI (en entrée)'!B:AH,16,0)&amp;" "&amp;VLOOKUP(A454,'Fichier FI (en entrée)'!B:AH,20,0)&amp;" "&amp;VLOOKUP(A454,'Fichier FI (en entrée)'!B:AH,27,0)&amp;" "&amp;VLOOKUP(A454,'Fichier FI (en entrée)'!B:AH,29,0)</f>
        <v xml:space="preserve">P Systèmes électroniques numériques  </v>
      </c>
      <c r="N454" t="str">
        <f>VLOOKUP(A454,'Fichier FI (en entrée)'!B:AH,8,0)</f>
        <v>En Terminale</v>
      </c>
      <c r="O454" t="b">
        <f>AND(C454&gt;Synthèse!B$8,C454&lt;Synthèse!B$10,NOT(Y454))</f>
        <v>0</v>
      </c>
      <c r="Q454" s="60">
        <f>ROUNDUP(C454/(Synthèse!$B$4+Synthèse!$B$1)*8,0)</f>
        <v>10</v>
      </c>
      <c r="R454" s="60">
        <f>IFERROR(VLOOKUP(A454,'Evaluations (formulaire)'!A:P,6,0)+VLOOKUP(A454,'Evaluations (formulaire)'!A:P,7,0),0)</f>
        <v>0</v>
      </c>
      <c r="S454" s="60">
        <f>IFERROR(VLOOKUP(A454,'Evaluations (formulaire)'!A:P,8,0),0)</f>
        <v>0</v>
      </c>
      <c r="T454" s="60">
        <f>IF(AND(ISBLANK(P454),Q454&lt;=2),Synthèse!$B$41,IF(AND(ISBLANK(P454),Q454&gt;=7),Synthèse!$C$41,R454+S454))</f>
        <v>4.6296296296296294E-3</v>
      </c>
      <c r="U454" s="60">
        <f t="shared" si="81"/>
        <v>-99.995370370370367</v>
      </c>
      <c r="V454" s="60">
        <f t="shared" si="82"/>
        <v>1983</v>
      </c>
      <c r="X454" s="26">
        <v>414</v>
      </c>
      <c r="Y454" s="26" t="b">
        <f>IFERROR(VLOOKUP(A454,'Calculs FA (auto)'!A:O,15,0),FALSE)</f>
        <v>0</v>
      </c>
      <c r="Z454" s="26">
        <f>IFERROR(VLOOKUP(A454,'Evaluations (formulaire)'!A:M,9,0),0)</f>
        <v>0</v>
      </c>
      <c r="AA454" s="135" t="b">
        <v>1</v>
      </c>
      <c r="AB454" s="135" t="b">
        <v>0</v>
      </c>
      <c r="AC454" s="135" t="b">
        <f t="shared" si="83"/>
        <v>0</v>
      </c>
      <c r="AD454" s="135" t="b">
        <f t="shared" si="84"/>
        <v>0</v>
      </c>
      <c r="AE454" s="135" t="b">
        <f t="shared" si="85"/>
        <v>0</v>
      </c>
      <c r="AF454" s="135" t="b">
        <f>AND(AC454,$V454&lt;=Synthèse!$B$44)</f>
        <v>0</v>
      </c>
      <c r="AG454" s="135" t="b">
        <f>AND(AD454,$V454&lt;=Synthèse!$B$44)</f>
        <v>0</v>
      </c>
      <c r="AH454" s="135" t="b">
        <f>AND(AE454,$V454&lt;=Synthèse!$B$44)</f>
        <v>0</v>
      </c>
      <c r="AI454" s="137" t="b">
        <v>0</v>
      </c>
      <c r="AJ454" s="137" t="b">
        <v>1</v>
      </c>
      <c r="AK454" s="137" t="b">
        <f t="shared" si="86"/>
        <v>0</v>
      </c>
      <c r="AL454" s="137" t="b">
        <f t="shared" si="87"/>
        <v>0</v>
      </c>
      <c r="AM454" s="137" t="b">
        <f>AND(AK454,$V454&lt;=Synthèse!$B$44)</f>
        <v>0</v>
      </c>
      <c r="AN454" s="137" t="b">
        <f>AND(AL454,$V454&lt;=Synthèse!$B$44)</f>
        <v>0</v>
      </c>
    </row>
    <row r="455" spans="1:40">
      <c r="A455" s="17">
        <v>308679</v>
      </c>
      <c r="B455" t="str">
        <f ca="1">VLOOKUP(A455,'Fichier FI (en entrée)'!B:AH,3,0)</f>
        <v>CTBVPZYMNY</v>
      </c>
      <c r="C455">
        <f t="shared" si="77"/>
        <v>1570</v>
      </c>
      <c r="D455">
        <f t="shared" si="78"/>
        <v>-0.91999999999999993</v>
      </c>
      <c r="E455" s="14" t="str">
        <f>VLOOKUP(A455,'Fichier FI (en entrée)'!B:AH,2,0)</f>
        <v>EV</v>
      </c>
      <c r="F455" s="14" t="b">
        <f t="shared" si="79"/>
        <v>1</v>
      </c>
      <c r="G455" s="14" t="b">
        <f>IFERROR(VLOOKUP(A455,'Calculs FA (auto)'!A:F,6,0),FALSE)</f>
        <v>1</v>
      </c>
      <c r="H455" s="14" t="b">
        <f t="shared" si="80"/>
        <v>1</v>
      </c>
      <c r="I455" s="16">
        <f>IFERROR(VLOOKUP(A455,'Moyennes FI (en entrée)'!B:N,7,0),"")</f>
        <v>10.08</v>
      </c>
      <c r="J455" s="16">
        <f>IFERROR(VLOOKUP(VLOOKUP(A455,'Fichier FI (en entrée)'!B:AH,33,0),Modificateurs!A$2:B$5,2,0),0)</f>
        <v>1</v>
      </c>
      <c r="K455" s="16">
        <f>IFERROR(VLOOKUP(VLOOKUP(A455,'Redoub FI (en entrée)'!B:N,7,0),Modificateurs!A$8:B$11,2,0),0)</f>
        <v>0</v>
      </c>
      <c r="L455" s="16">
        <f>IFERROR(VLOOKUP(M455,Modificateurs!D$1:E$94,2,0),0)</f>
        <v>-12</v>
      </c>
      <c r="M455" t="str">
        <f>VLOOKUP(A455,'Fichier FI (en entrée)'!B:AH,16,0)&amp;" "&amp;VLOOKUP(A455,'Fichier FI (en entrée)'!B:AH,20,0)&amp;" "&amp;VLOOKUP(A455,'Fichier FI (en entrée)'!B:AH,27,0)&amp;" "&amp;VLOOKUP(A455,'Fichier FI (en entrée)'!B:AH,29,0)</f>
        <v xml:space="preserve">P Electrotechnique, énergie, équipements communicants  </v>
      </c>
      <c r="N455" t="str">
        <f>VLOOKUP(A455,'Fichier FI (en entrée)'!B:AH,8,0)</f>
        <v>En Terminale</v>
      </c>
      <c r="O455" t="b">
        <f>AND(C455&gt;Synthèse!B$8,C455&lt;Synthèse!B$10,NOT(Y455))</f>
        <v>0</v>
      </c>
      <c r="P455" s="17" t="s">
        <v>2260</v>
      </c>
      <c r="Q455" s="60">
        <f>ROUNDUP(C455/(Synthèse!$B$4+Synthèse!$B$1)*8,0)</f>
        <v>8</v>
      </c>
      <c r="R455" s="60">
        <f>IFERROR(VLOOKUP(A455,'Evaluations (formulaire)'!A:P,6,0)+VLOOKUP(A455,'Evaluations (formulaire)'!A:P,7,0),0)</f>
        <v>0</v>
      </c>
      <c r="S455" s="60">
        <f>IFERROR(VLOOKUP(A455,'Evaluations (formulaire)'!A:P,8,0),0)</f>
        <v>0</v>
      </c>
      <c r="T455" s="60">
        <f>IF(AND(ISBLANK(P455),Q455&lt;=2),Synthèse!$B$41,IF(AND(ISBLANK(P455),Q455&gt;=7),Synthèse!$C$41,R455+S455))</f>
        <v>0</v>
      </c>
      <c r="U455" s="60">
        <f t="shared" si="81"/>
        <v>-0.91999999999999993</v>
      </c>
      <c r="V455" s="60">
        <f t="shared" si="82"/>
        <v>1570</v>
      </c>
      <c r="X455" s="26">
        <v>1594</v>
      </c>
      <c r="Y455" s="26" t="b">
        <f>IFERROR(VLOOKUP(A455,'Calculs FA (auto)'!A:O,15,0),FALSE)</f>
        <v>0</v>
      </c>
      <c r="Z455" s="26">
        <f>IFERROR(VLOOKUP(A455,'Evaluations (formulaire)'!A:M,9,0),0)</f>
        <v>0</v>
      </c>
      <c r="AA455" s="135" t="b">
        <v>1</v>
      </c>
      <c r="AB455" s="135" t="b">
        <v>0</v>
      </c>
      <c r="AC455" s="135" t="b">
        <f t="shared" si="83"/>
        <v>1</v>
      </c>
      <c r="AD455" s="135" t="b">
        <f t="shared" si="84"/>
        <v>0</v>
      </c>
      <c r="AE455" s="135" t="b">
        <f t="shared" si="85"/>
        <v>0</v>
      </c>
      <c r="AF455" s="135" t="b">
        <f>AND(AC455,$V455&lt;=Synthèse!$B$44)</f>
        <v>0</v>
      </c>
      <c r="AG455" s="135" t="b">
        <f>AND(AD455,$V455&lt;=Synthèse!$B$44)</f>
        <v>0</v>
      </c>
      <c r="AH455" s="135" t="b">
        <f>AND(AE455,$V455&lt;=Synthèse!$B$44)</f>
        <v>0</v>
      </c>
      <c r="AI455" s="137" t="b">
        <v>0</v>
      </c>
      <c r="AJ455" s="137" t="b">
        <v>0</v>
      </c>
      <c r="AK455" s="137" t="b">
        <f t="shared" si="86"/>
        <v>0</v>
      </c>
      <c r="AL455" s="137" t="b">
        <f t="shared" si="87"/>
        <v>0</v>
      </c>
      <c r="AM455" s="137" t="b">
        <f>AND(AK455,$V455&lt;=Synthèse!$B$44)</f>
        <v>0</v>
      </c>
      <c r="AN455" s="137" t="b">
        <f>AND(AL455,$V455&lt;=Synthèse!$B$44)</f>
        <v>0</v>
      </c>
    </row>
    <row r="456" spans="1:40">
      <c r="A456" s="17">
        <v>308682</v>
      </c>
      <c r="B456" t="str">
        <f ca="1">VLOOKUP(A456,'Fichier FI (en entrée)'!B:AH,3,0)</f>
        <v>SMYTVTWFNH</v>
      </c>
      <c r="C456">
        <f t="shared" si="77"/>
        <v>1381</v>
      </c>
      <c r="D456">
        <f t="shared" si="78"/>
        <v>4.0799999999999983</v>
      </c>
      <c r="E456" s="14" t="str">
        <f>VLOOKUP(A456,'Fichier FI (en entrée)'!B:AH,2,0)</f>
        <v>EV</v>
      </c>
      <c r="F456" s="14" t="b">
        <f t="shared" si="79"/>
        <v>1</v>
      </c>
      <c r="G456" s="14" t="b">
        <f>IFERROR(VLOOKUP(A456,'Calculs FA (auto)'!A:F,6,0),FALSE)</f>
        <v>1</v>
      </c>
      <c r="H456" s="14" t="b">
        <f t="shared" si="80"/>
        <v>1</v>
      </c>
      <c r="I456" s="16">
        <f>IFERROR(VLOOKUP(A456,'Moyennes FI (en entrée)'!B:N,7,0),"")</f>
        <v>13.08</v>
      </c>
      <c r="J456" s="16">
        <f>IFERROR(VLOOKUP(VLOOKUP(A456,'Fichier FI (en entrée)'!B:AH,33,0),Modificateurs!A$2:B$5,2,0),0)</f>
        <v>3</v>
      </c>
      <c r="K456" s="16">
        <f>IFERROR(VLOOKUP(VLOOKUP(A456,'Redoub FI (en entrée)'!B:N,7,0),Modificateurs!A$8:B$11,2,0),0)</f>
        <v>0</v>
      </c>
      <c r="L456" s="16">
        <f>IFERROR(VLOOKUP(M456,Modificateurs!D$1:E$94,2,0),0)</f>
        <v>-12</v>
      </c>
      <c r="M456" t="str">
        <f>VLOOKUP(A456,'Fichier FI (en entrée)'!B:AH,16,0)&amp;" "&amp;VLOOKUP(A456,'Fichier FI (en entrée)'!B:AH,20,0)&amp;" "&amp;VLOOKUP(A456,'Fichier FI (en entrée)'!B:AH,27,0)&amp;" "&amp;VLOOKUP(A456,'Fichier FI (en entrée)'!B:AH,29,0)</f>
        <v xml:space="preserve">P Systèmes électroniques numériques  </v>
      </c>
      <c r="N456" t="str">
        <f>VLOOKUP(A456,'Fichier FI (en entrée)'!B:AH,8,0)</f>
        <v>En Terminale</v>
      </c>
      <c r="O456" t="b">
        <f>AND(C456&gt;Synthèse!B$8,C456&lt;Synthèse!B$10,NOT(Y456))</f>
        <v>0</v>
      </c>
      <c r="Q456" s="60">
        <f>ROUNDUP(C456/(Synthèse!$B$4+Synthèse!$B$1)*8,0)</f>
        <v>7</v>
      </c>
      <c r="R456" s="60">
        <f>IFERROR(VLOOKUP(A456,'Evaluations (formulaire)'!A:P,6,0)+VLOOKUP(A456,'Evaluations (formulaire)'!A:P,7,0),0)</f>
        <v>0</v>
      </c>
      <c r="S456" s="60">
        <f>IFERROR(VLOOKUP(A456,'Evaluations (formulaire)'!A:P,8,0),0)</f>
        <v>0</v>
      </c>
      <c r="T456" s="60">
        <f>IF(AND(ISBLANK(P456),Q456&lt;=2),Synthèse!$B$41,IF(AND(ISBLANK(P456),Q456&gt;=7),Synthèse!$C$41,R456+S456))</f>
        <v>4.6296296296296294E-3</v>
      </c>
      <c r="U456" s="60">
        <f t="shared" si="81"/>
        <v>4.0846296296296281</v>
      </c>
      <c r="V456" s="60">
        <f t="shared" si="82"/>
        <v>1381</v>
      </c>
      <c r="X456" s="26">
        <v>931</v>
      </c>
      <c r="Y456" s="26" t="b">
        <f>IFERROR(VLOOKUP(A456,'Calculs FA (auto)'!A:O,15,0),FALSE)</f>
        <v>0</v>
      </c>
      <c r="Z456" s="26">
        <f>IFERROR(VLOOKUP(A456,'Evaluations (formulaire)'!A:M,9,0),0)</f>
        <v>0</v>
      </c>
      <c r="AA456" s="135" t="b">
        <v>1</v>
      </c>
      <c r="AB456" s="135" t="b">
        <v>0</v>
      </c>
      <c r="AC456" s="135" t="b">
        <f t="shared" si="83"/>
        <v>1</v>
      </c>
      <c r="AD456" s="135" t="b">
        <f t="shared" si="84"/>
        <v>0</v>
      </c>
      <c r="AE456" s="135" t="b">
        <f t="shared" si="85"/>
        <v>0</v>
      </c>
      <c r="AF456" s="135" t="b">
        <f>AND(AC456,$V456&lt;=Synthèse!$B$44)</f>
        <v>0</v>
      </c>
      <c r="AG456" s="135" t="b">
        <f>AND(AD456,$V456&lt;=Synthèse!$B$44)</f>
        <v>0</v>
      </c>
      <c r="AH456" s="135" t="b">
        <f>AND(AE456,$V456&lt;=Synthèse!$B$44)</f>
        <v>0</v>
      </c>
      <c r="AI456" s="137" t="b">
        <v>0</v>
      </c>
      <c r="AJ456" s="137" t="b">
        <v>1</v>
      </c>
      <c r="AK456" s="137" t="b">
        <f t="shared" si="86"/>
        <v>0</v>
      </c>
      <c r="AL456" s="137" t="b">
        <f t="shared" si="87"/>
        <v>1</v>
      </c>
      <c r="AM456" s="137" t="b">
        <f>AND(AK456,$V456&lt;=Synthèse!$B$44)</f>
        <v>0</v>
      </c>
      <c r="AN456" s="137" t="b">
        <f>AND(AL456,$V456&lt;=Synthèse!$B$44)</f>
        <v>0</v>
      </c>
    </row>
    <row r="457" spans="1:40">
      <c r="A457" s="17">
        <v>308685</v>
      </c>
      <c r="B457" t="str">
        <f ca="1">VLOOKUP(A457,'Fichier FI (en entrée)'!B:AH,3,0)</f>
        <v>ZCYXVPFAWD</v>
      </c>
      <c r="C457">
        <f t="shared" si="77"/>
        <v>1582</v>
      </c>
      <c r="D457">
        <f t="shared" si="78"/>
        <v>-1.3800000000000008</v>
      </c>
      <c r="E457" s="14" t="str">
        <f>VLOOKUP(A457,'Fichier FI (en entrée)'!B:AH,2,0)</f>
        <v>EV</v>
      </c>
      <c r="F457" s="14" t="b">
        <f t="shared" si="79"/>
        <v>1</v>
      </c>
      <c r="G457" s="14" t="b">
        <f>IFERROR(VLOOKUP(A457,'Calculs FA (auto)'!A:F,6,0),FALSE)</f>
        <v>1</v>
      </c>
      <c r="H457" s="14" t="b">
        <f t="shared" si="80"/>
        <v>1</v>
      </c>
      <c r="I457" s="16">
        <f>IFERROR(VLOOKUP(A457,'Moyennes FI (en entrée)'!B:N,7,0),"")</f>
        <v>9.6199999999999992</v>
      </c>
      <c r="J457" s="16">
        <f>IFERROR(VLOOKUP(VLOOKUP(A457,'Fichier FI (en entrée)'!B:AH,33,0),Modificateurs!A$2:B$5,2,0),0)</f>
        <v>1</v>
      </c>
      <c r="K457" s="16">
        <f>IFERROR(VLOOKUP(VLOOKUP(A457,'Redoub FI (en entrée)'!B:N,7,0),Modificateurs!A$8:B$11,2,0),0)</f>
        <v>0</v>
      </c>
      <c r="L457" s="16">
        <f>IFERROR(VLOOKUP(M457,Modificateurs!D$1:E$94,2,0),0)</f>
        <v>-12</v>
      </c>
      <c r="M457" t="str">
        <f>VLOOKUP(A457,'Fichier FI (en entrée)'!B:AH,16,0)&amp;" "&amp;VLOOKUP(A457,'Fichier FI (en entrée)'!B:AH,20,0)&amp;" "&amp;VLOOKUP(A457,'Fichier FI (en entrée)'!B:AH,27,0)&amp;" "&amp;VLOOKUP(A457,'Fichier FI (en entrée)'!B:AH,29,0)</f>
        <v xml:space="preserve">P Electrotechnique, énergie, équipements communicants  </v>
      </c>
      <c r="N457" t="str">
        <f>VLOOKUP(A457,'Fichier FI (en entrée)'!B:AH,8,0)</f>
        <v>En Terminale</v>
      </c>
      <c r="O457" t="b">
        <f>AND(C457&gt;Synthèse!B$8,C457&lt;Synthèse!B$10,NOT(Y457))</f>
        <v>0</v>
      </c>
      <c r="Q457" s="60">
        <f>ROUNDUP(C457/(Synthèse!$B$4+Synthèse!$B$1)*8,0)</f>
        <v>8</v>
      </c>
      <c r="R457" s="60">
        <f>IFERROR(VLOOKUP(A457,'Evaluations (formulaire)'!A:P,6,0)+VLOOKUP(A457,'Evaluations (formulaire)'!A:P,7,0),0)</f>
        <v>0</v>
      </c>
      <c r="S457" s="60">
        <f>IFERROR(VLOOKUP(A457,'Evaluations (formulaire)'!A:P,8,0),0)</f>
        <v>0</v>
      </c>
      <c r="T457" s="60">
        <f>IF(AND(ISBLANK(P457),Q457&lt;=2),Synthèse!$B$41,IF(AND(ISBLANK(P457),Q457&gt;=7),Synthèse!$C$41,R457+S457))</f>
        <v>4.6296296296296294E-3</v>
      </c>
      <c r="U457" s="60">
        <f t="shared" si="81"/>
        <v>-1.3753703703703712</v>
      </c>
      <c r="V457" s="60">
        <f t="shared" si="82"/>
        <v>1582</v>
      </c>
      <c r="X457" s="26">
        <v>923</v>
      </c>
      <c r="Y457" s="26" t="b">
        <f>IFERROR(VLOOKUP(A457,'Calculs FA (auto)'!A:O,15,0),FALSE)</f>
        <v>0</v>
      </c>
      <c r="Z457" s="26">
        <f>IFERROR(VLOOKUP(A457,'Evaluations (formulaire)'!A:M,9,0),0)</f>
        <v>0</v>
      </c>
      <c r="AA457" s="135" t="b">
        <v>1</v>
      </c>
      <c r="AB457" s="135" t="b">
        <v>0</v>
      </c>
      <c r="AC457" s="135" t="b">
        <f t="shared" si="83"/>
        <v>1</v>
      </c>
      <c r="AD457" s="135" t="b">
        <f t="shared" si="84"/>
        <v>0</v>
      </c>
      <c r="AE457" s="135" t="b">
        <f t="shared" si="85"/>
        <v>0</v>
      </c>
      <c r="AF457" s="135" t="b">
        <f>AND(AC457,$V457&lt;=Synthèse!$B$44)</f>
        <v>0</v>
      </c>
      <c r="AG457" s="135" t="b">
        <f>AND(AD457,$V457&lt;=Synthèse!$B$44)</f>
        <v>0</v>
      </c>
      <c r="AH457" s="135" t="b">
        <f>AND(AE457,$V457&lt;=Synthèse!$B$44)</f>
        <v>0</v>
      </c>
      <c r="AI457" s="137" t="b">
        <v>0</v>
      </c>
      <c r="AJ457" s="137" t="b">
        <v>1</v>
      </c>
      <c r="AK457" s="137" t="b">
        <f t="shared" si="86"/>
        <v>0</v>
      </c>
      <c r="AL457" s="137" t="b">
        <f t="shared" si="87"/>
        <v>1</v>
      </c>
      <c r="AM457" s="137" t="b">
        <f>AND(AK457,$V457&lt;=Synthèse!$B$44)</f>
        <v>0</v>
      </c>
      <c r="AN457" s="137" t="b">
        <f>AND(AL457,$V457&lt;=Synthèse!$B$44)</f>
        <v>0</v>
      </c>
    </row>
    <row r="458" spans="1:40">
      <c r="A458" s="17">
        <v>308688</v>
      </c>
      <c r="B458" t="str">
        <f ca="1">VLOOKUP(A458,'Fichier FI (en entrée)'!B:AH,3,0)</f>
        <v>PYPLVNTWMN</v>
      </c>
      <c r="C458">
        <f t="shared" si="77"/>
        <v>2097</v>
      </c>
      <c r="D458">
        <f t="shared" si="78"/>
        <v>-100</v>
      </c>
      <c r="E458" s="14" t="str">
        <f>VLOOKUP(A458,'Fichier FI (en entrée)'!B:AH,2,0)</f>
        <v>ENV</v>
      </c>
      <c r="F458" s="14" t="b">
        <f t="shared" si="79"/>
        <v>0</v>
      </c>
      <c r="G458" s="14" t="b">
        <f>IFERROR(VLOOKUP(A458,'Calculs FA (auto)'!A:F,6,0),FALSE)</f>
        <v>0</v>
      </c>
      <c r="H458" s="14" t="b">
        <f t="shared" si="80"/>
        <v>0</v>
      </c>
      <c r="I458" s="16" t="str">
        <f>IFERROR(VLOOKUP(A458,'Moyennes FI (en entrée)'!B:N,7,0),"")</f>
        <v/>
      </c>
      <c r="J458" s="16">
        <f>IFERROR(VLOOKUP(VLOOKUP(A458,'Fichier FI (en entrée)'!B:AH,33,0),Modificateurs!A$2:B$5,2,0),0)</f>
        <v>0</v>
      </c>
      <c r="K458" s="16">
        <f>IFERROR(VLOOKUP(VLOOKUP(A458,'Redoub FI (en entrée)'!B:N,7,0),Modificateurs!A$8:B$11,2,0),0)</f>
        <v>0</v>
      </c>
      <c r="L458" s="16">
        <f>IFERROR(VLOOKUP(M458,Modificateurs!D$1:E$94,2,0),0)</f>
        <v>-12</v>
      </c>
      <c r="M458" t="str">
        <f>VLOOKUP(A458,'Fichier FI (en entrée)'!B:AH,16,0)&amp;" "&amp;VLOOKUP(A458,'Fichier FI (en entrée)'!B:AH,20,0)&amp;" "&amp;VLOOKUP(A458,'Fichier FI (en entrée)'!B:AH,27,0)&amp;" "&amp;VLOOKUP(A458,'Fichier FI (en entrée)'!B:AH,29,0)</f>
        <v xml:space="preserve">P Systèmes électroniques numériques  </v>
      </c>
      <c r="N458" t="str">
        <f>VLOOKUP(A458,'Fichier FI (en entrée)'!B:AH,8,0)</f>
        <v>En Terminale</v>
      </c>
      <c r="O458" t="b">
        <f>AND(C458&gt;Synthèse!B$8,C458&lt;Synthèse!B$10,NOT(Y458))</f>
        <v>0</v>
      </c>
      <c r="P458" t="s">
        <v>2264</v>
      </c>
      <c r="Q458" s="60">
        <f>ROUNDUP(C458/(Synthèse!$B$4+Synthèse!$B$1)*8,0)</f>
        <v>10</v>
      </c>
      <c r="R458" s="60">
        <f>IFERROR(VLOOKUP(A458,'Evaluations (formulaire)'!A:P,6,0)+VLOOKUP(A458,'Evaluations (formulaire)'!A:P,7,0),0)</f>
        <v>0</v>
      </c>
      <c r="S458" s="60">
        <f>IFERROR(VLOOKUP(A458,'Evaluations (formulaire)'!A:P,8,0),0)</f>
        <v>0</v>
      </c>
      <c r="T458" s="60">
        <f>IF(AND(ISBLANK(P458),Q458&lt;=2),Synthèse!$B$41,IF(AND(ISBLANK(P458),Q458&gt;=7),Synthèse!$C$41,R458+S458))</f>
        <v>0</v>
      </c>
      <c r="U458" s="60">
        <f t="shared" si="81"/>
        <v>-100</v>
      </c>
      <c r="V458" s="60">
        <f t="shared" si="82"/>
        <v>2096</v>
      </c>
      <c r="X458" s="26">
        <v>641</v>
      </c>
      <c r="Y458" s="26" t="b">
        <f>IFERROR(VLOOKUP(A458,'Calculs FA (auto)'!A:O,15,0),FALSE)</f>
        <v>0</v>
      </c>
      <c r="Z458" s="26">
        <f>IFERROR(VLOOKUP(A458,'Evaluations (formulaire)'!A:M,9,0),0)</f>
        <v>0</v>
      </c>
      <c r="AA458" s="135" t="b">
        <v>1</v>
      </c>
      <c r="AB458" s="135" t="b">
        <v>0</v>
      </c>
      <c r="AC458" s="135" t="b">
        <f t="shared" si="83"/>
        <v>0</v>
      </c>
      <c r="AD458" s="135" t="b">
        <f t="shared" si="84"/>
        <v>0</v>
      </c>
      <c r="AE458" s="135" t="b">
        <f t="shared" si="85"/>
        <v>0</v>
      </c>
      <c r="AF458" s="135" t="b">
        <f>AND(AC458,$V458&lt;=Synthèse!$B$44)</f>
        <v>0</v>
      </c>
      <c r="AG458" s="135" t="b">
        <f>AND(AD458,$V458&lt;=Synthèse!$B$44)</f>
        <v>0</v>
      </c>
      <c r="AH458" s="135" t="b">
        <f>AND(AE458,$V458&lt;=Synthèse!$B$44)</f>
        <v>0</v>
      </c>
      <c r="AI458" s="137" t="b">
        <v>0</v>
      </c>
      <c r="AJ458" s="137" t="b">
        <v>1</v>
      </c>
      <c r="AK458" s="137" t="b">
        <f t="shared" si="86"/>
        <v>0</v>
      </c>
      <c r="AL458" s="137" t="b">
        <f t="shared" si="87"/>
        <v>0</v>
      </c>
      <c r="AM458" s="137" t="b">
        <f>AND(AK458,$V458&lt;=Synthèse!$B$44)</f>
        <v>0</v>
      </c>
      <c r="AN458" s="137" t="b">
        <f>AND(AL458,$V458&lt;=Synthèse!$B$44)</f>
        <v>0</v>
      </c>
    </row>
    <row r="459" spans="1:40">
      <c r="A459" s="17">
        <v>308705</v>
      </c>
      <c r="B459" t="str">
        <f ca="1">VLOOKUP(A459,'Fichier FI (en entrée)'!B:AH,3,0)</f>
        <v>JGUOETXSYX</v>
      </c>
      <c r="C459">
        <f t="shared" si="77"/>
        <v>1633</v>
      </c>
      <c r="D459">
        <f t="shared" si="78"/>
        <v>-3.0299999999999994</v>
      </c>
      <c r="E459" s="14" t="str">
        <f>VLOOKUP(A459,'Fichier FI (en entrée)'!B:AH,2,0)</f>
        <v>EV</v>
      </c>
      <c r="F459" s="14" t="b">
        <f t="shared" si="79"/>
        <v>1</v>
      </c>
      <c r="G459" s="14" t="b">
        <f>IFERROR(VLOOKUP(A459,'Calculs FA (auto)'!A:F,6,0),FALSE)</f>
        <v>1</v>
      </c>
      <c r="H459" s="14" t="b">
        <f t="shared" si="80"/>
        <v>1</v>
      </c>
      <c r="I459" s="16">
        <f>IFERROR(VLOOKUP(A459,'Moyennes FI (en entrée)'!B:N,7,0),"")</f>
        <v>8.9700000000000006</v>
      </c>
      <c r="J459" s="16">
        <f>IFERROR(VLOOKUP(VLOOKUP(A459,'Fichier FI (en entrée)'!B:AH,33,0),Modificateurs!A$2:B$5,2,0),0)</f>
        <v>0</v>
      </c>
      <c r="K459" s="16">
        <f>IFERROR(VLOOKUP(VLOOKUP(A459,'Redoub FI (en entrée)'!B:N,7,0),Modificateurs!A$8:B$11,2,0),0)</f>
        <v>0</v>
      </c>
      <c r="L459" s="16">
        <f>IFERROR(VLOOKUP(M459,Modificateurs!D$1:E$94,2,0),0)</f>
        <v>-12</v>
      </c>
      <c r="M459" t="str">
        <f>VLOOKUP(A459,'Fichier FI (en entrée)'!B:AH,16,0)&amp;" "&amp;VLOOKUP(A459,'Fichier FI (en entrée)'!B:AH,20,0)&amp;" "&amp;VLOOKUP(A459,'Fichier FI (en entrée)'!B:AH,27,0)&amp;" "&amp;VLOOKUP(A459,'Fichier FI (en entrée)'!B:AH,29,0)</f>
        <v xml:space="preserve">P Systèmes électroniques numériques  </v>
      </c>
      <c r="N459" t="str">
        <f>VLOOKUP(A459,'Fichier FI (en entrée)'!B:AH,8,0)</f>
        <v>En Terminale</v>
      </c>
      <c r="O459" t="b">
        <f>AND(C459&gt;Synthèse!B$8,C459&lt;Synthèse!B$10,NOT(Y459))</f>
        <v>0</v>
      </c>
      <c r="P459" t="s">
        <v>2258</v>
      </c>
      <c r="Q459" s="60">
        <f>ROUNDUP(C459/(Synthèse!$B$4+Synthèse!$B$1)*8,0)</f>
        <v>8</v>
      </c>
      <c r="R459" s="60">
        <f>IFERROR(VLOOKUP(A459,'Evaluations (formulaire)'!A:P,6,0)+VLOOKUP(A459,'Evaluations (formulaire)'!A:P,7,0),0)</f>
        <v>0</v>
      </c>
      <c r="S459" s="60">
        <f>IFERROR(VLOOKUP(A459,'Evaluations (formulaire)'!A:P,8,0),0)</f>
        <v>0</v>
      </c>
      <c r="T459" s="60">
        <f>IF(AND(ISBLANK(P459),Q459&lt;=2),Synthèse!$B$41,IF(AND(ISBLANK(P459),Q459&gt;=7),Synthèse!$C$41,R459+S459))</f>
        <v>0</v>
      </c>
      <c r="U459" s="60">
        <f t="shared" si="81"/>
        <v>-3.0299999999999994</v>
      </c>
      <c r="V459" s="60">
        <f t="shared" si="82"/>
        <v>1633</v>
      </c>
      <c r="X459" s="26">
        <v>1875</v>
      </c>
      <c r="Y459" s="26" t="b">
        <f>IFERROR(VLOOKUP(A459,'Calculs FA (auto)'!A:O,15,0),FALSE)</f>
        <v>0</v>
      </c>
      <c r="Z459" s="26">
        <f>IFERROR(VLOOKUP(A459,'Evaluations (formulaire)'!A:M,9,0),0)</f>
        <v>0</v>
      </c>
      <c r="AA459" s="135" t="b">
        <v>1</v>
      </c>
      <c r="AB459" s="135" t="b">
        <v>0</v>
      </c>
      <c r="AC459" s="135" t="b">
        <f t="shared" si="83"/>
        <v>1</v>
      </c>
      <c r="AD459" s="135" t="b">
        <f t="shared" si="84"/>
        <v>0</v>
      </c>
      <c r="AE459" s="135" t="b">
        <f t="shared" si="85"/>
        <v>0</v>
      </c>
      <c r="AF459" s="135" t="b">
        <f>AND(AC459,$V459&lt;=Synthèse!$B$44)</f>
        <v>0</v>
      </c>
      <c r="AG459" s="135" t="b">
        <f>AND(AD459,$V459&lt;=Synthèse!$B$44)</f>
        <v>0</v>
      </c>
      <c r="AH459" s="135" t="b">
        <f>AND(AE459,$V459&lt;=Synthèse!$B$44)</f>
        <v>0</v>
      </c>
      <c r="AI459" s="137" t="b">
        <v>0</v>
      </c>
      <c r="AJ459" s="137" t="b">
        <v>1</v>
      </c>
      <c r="AK459" s="137" t="b">
        <f t="shared" si="86"/>
        <v>0</v>
      </c>
      <c r="AL459" s="137" t="b">
        <f t="shared" si="87"/>
        <v>1</v>
      </c>
      <c r="AM459" s="137" t="b">
        <f>AND(AK459,$V459&lt;=Synthèse!$B$44)</f>
        <v>0</v>
      </c>
      <c r="AN459" s="137" t="b">
        <f>AND(AL459,$V459&lt;=Synthèse!$B$44)</f>
        <v>0</v>
      </c>
    </row>
    <row r="460" spans="1:40">
      <c r="A460" s="17">
        <v>308724</v>
      </c>
      <c r="B460" t="str">
        <f ca="1">VLOOKUP(A460,'Fichier FI (en entrée)'!B:AH,3,0)</f>
        <v>LBJAOOQGSA</v>
      </c>
      <c r="C460">
        <f t="shared" si="77"/>
        <v>1424</v>
      </c>
      <c r="D460">
        <f t="shared" si="78"/>
        <v>3.0500000000000007</v>
      </c>
      <c r="E460" s="14" t="str">
        <f>VLOOKUP(A460,'Fichier FI (en entrée)'!B:AH,2,0)</f>
        <v>EV</v>
      </c>
      <c r="F460" s="14" t="b">
        <f t="shared" si="79"/>
        <v>1</v>
      </c>
      <c r="G460" s="14" t="b">
        <f>IFERROR(VLOOKUP(A460,'Calculs FA (auto)'!A:F,6,0),FALSE)</f>
        <v>0</v>
      </c>
      <c r="H460" s="14" t="b">
        <f t="shared" si="80"/>
        <v>0</v>
      </c>
      <c r="I460" s="16">
        <f>IFERROR(VLOOKUP(A460,'Moyennes FI (en entrée)'!B:N,7,0),"")</f>
        <v>12.05</v>
      </c>
      <c r="J460" s="16">
        <f>IFERROR(VLOOKUP(VLOOKUP(A460,'Fichier FI (en entrée)'!B:AH,33,0),Modificateurs!A$2:B$5,2,0),0)</f>
        <v>3</v>
      </c>
      <c r="K460" s="16">
        <f>IFERROR(VLOOKUP(VLOOKUP(A460,'Redoub FI (en entrée)'!B:N,7,0),Modificateurs!A$8:B$11,2,0),0)</f>
        <v>0</v>
      </c>
      <c r="L460" s="16">
        <f>IFERROR(VLOOKUP(M460,Modificateurs!D$1:E$94,2,0),0)</f>
        <v>-12</v>
      </c>
      <c r="M460" t="str">
        <f>VLOOKUP(A460,'Fichier FI (en entrée)'!B:AH,16,0)&amp;" "&amp;VLOOKUP(A460,'Fichier FI (en entrée)'!B:AH,20,0)&amp;" "&amp;VLOOKUP(A460,'Fichier FI (en entrée)'!B:AH,27,0)&amp;" "&amp;VLOOKUP(A460,'Fichier FI (en entrée)'!B:AH,29,0)</f>
        <v xml:space="preserve">P Systèmes électroniques numériques  </v>
      </c>
      <c r="N460" t="str">
        <f>VLOOKUP(A460,'Fichier FI (en entrée)'!B:AH,8,0)</f>
        <v>En Terminale</v>
      </c>
      <c r="O460" t="b">
        <f>AND(C460&gt;Synthèse!B$8,C460&lt;Synthèse!B$10,NOT(Y460))</f>
        <v>0</v>
      </c>
      <c r="Q460" s="60">
        <f>ROUNDUP(C460/(Synthèse!$B$4+Synthèse!$B$1)*8,0)</f>
        <v>7</v>
      </c>
      <c r="R460" s="60">
        <f>IFERROR(VLOOKUP(A460,'Evaluations (formulaire)'!A:P,6,0)+VLOOKUP(A460,'Evaluations (formulaire)'!A:P,7,0),0)</f>
        <v>0</v>
      </c>
      <c r="S460" s="60">
        <f>IFERROR(VLOOKUP(A460,'Evaluations (formulaire)'!A:P,8,0),0)</f>
        <v>0</v>
      </c>
      <c r="T460" s="60">
        <f>IF(AND(ISBLANK(P460),Q460&lt;=2),Synthèse!$B$41,IF(AND(ISBLANK(P460),Q460&gt;=7),Synthèse!$C$41,R460+S460))</f>
        <v>4.6296296296296294E-3</v>
      </c>
      <c r="U460" s="60">
        <f t="shared" si="81"/>
        <v>3.0546296296296305</v>
      </c>
      <c r="V460" s="60">
        <f t="shared" si="82"/>
        <v>1424</v>
      </c>
      <c r="X460" s="26">
        <v>245</v>
      </c>
      <c r="Y460" s="26" t="b">
        <f>IFERROR(VLOOKUP(A460,'Calculs FA (auto)'!A:O,15,0),FALSE)</f>
        <v>0</v>
      </c>
      <c r="Z460" s="26">
        <f>IFERROR(VLOOKUP(A460,'Evaluations (formulaire)'!A:M,9,0),0)</f>
        <v>0</v>
      </c>
      <c r="AA460" s="135" t="b">
        <v>1</v>
      </c>
      <c r="AB460" s="135" t="b">
        <v>0</v>
      </c>
      <c r="AC460" s="135" t="b">
        <f t="shared" si="83"/>
        <v>1</v>
      </c>
      <c r="AD460" s="135" t="b">
        <f t="shared" si="84"/>
        <v>0</v>
      </c>
      <c r="AE460" s="135" t="b">
        <f t="shared" si="85"/>
        <v>0</v>
      </c>
      <c r="AF460" s="135" t="b">
        <f>AND(AC460,$V460&lt;=Synthèse!$B$44)</f>
        <v>0</v>
      </c>
      <c r="AG460" s="135" t="b">
        <f>AND(AD460,$V460&lt;=Synthèse!$B$44)</f>
        <v>0</v>
      </c>
      <c r="AH460" s="135" t="b">
        <f>AND(AE460,$V460&lt;=Synthèse!$B$44)</f>
        <v>0</v>
      </c>
      <c r="AI460" s="137" t="b">
        <v>0</v>
      </c>
      <c r="AJ460" s="137" t="b">
        <v>1</v>
      </c>
      <c r="AK460" s="137" t="b">
        <f t="shared" si="86"/>
        <v>0</v>
      </c>
      <c r="AL460" s="137" t="b">
        <f t="shared" si="87"/>
        <v>1</v>
      </c>
      <c r="AM460" s="137" t="b">
        <f>AND(AK460,$V460&lt;=Synthèse!$B$44)</f>
        <v>0</v>
      </c>
      <c r="AN460" s="137" t="b">
        <f>AND(AL460,$V460&lt;=Synthèse!$B$44)</f>
        <v>0</v>
      </c>
    </row>
    <row r="461" spans="1:40">
      <c r="A461" s="17">
        <v>308737</v>
      </c>
      <c r="B461" t="str">
        <f ca="1">VLOOKUP(A461,'Fichier FI (en entrée)'!B:AH,3,0)</f>
        <v>LRSQAPHMHL</v>
      </c>
      <c r="C461">
        <f t="shared" si="77"/>
        <v>1530</v>
      </c>
      <c r="D461">
        <f t="shared" si="78"/>
        <v>0.26999999999999957</v>
      </c>
      <c r="E461" s="14" t="str">
        <f>VLOOKUP(A461,'Fichier FI (en entrée)'!B:AH,2,0)</f>
        <v>EV</v>
      </c>
      <c r="F461" s="14" t="b">
        <f t="shared" si="79"/>
        <v>1</v>
      </c>
      <c r="G461" s="14" t="b">
        <f>IFERROR(VLOOKUP(A461,'Calculs FA (auto)'!A:F,6,0),FALSE)</f>
        <v>0</v>
      </c>
      <c r="H461" s="14" t="b">
        <f t="shared" si="80"/>
        <v>0</v>
      </c>
      <c r="I461" s="16">
        <f>IFERROR(VLOOKUP(A461,'Moyennes FI (en entrée)'!B:N,7,0),"")</f>
        <v>11.27</v>
      </c>
      <c r="J461" s="16">
        <f>IFERROR(VLOOKUP(VLOOKUP(A461,'Fichier FI (en entrée)'!B:AH,33,0),Modificateurs!A$2:B$5,2,0),0)</f>
        <v>1</v>
      </c>
      <c r="K461" s="16">
        <f>IFERROR(VLOOKUP(VLOOKUP(A461,'Redoub FI (en entrée)'!B:N,7,0),Modificateurs!A$8:B$11,2,0),0)</f>
        <v>0</v>
      </c>
      <c r="L461" s="16">
        <f>IFERROR(VLOOKUP(M461,Modificateurs!D$1:E$94,2,0),0)</f>
        <v>-12</v>
      </c>
      <c r="M461" t="str">
        <f>VLOOKUP(A461,'Fichier FI (en entrée)'!B:AH,16,0)&amp;" "&amp;VLOOKUP(A461,'Fichier FI (en entrée)'!B:AH,20,0)&amp;" "&amp;VLOOKUP(A461,'Fichier FI (en entrée)'!B:AH,27,0)&amp;" "&amp;VLOOKUP(A461,'Fichier FI (en entrée)'!B:AH,29,0)</f>
        <v xml:space="preserve">P Electrotechnique, énergie, équipements communicants  </v>
      </c>
      <c r="N461" t="str">
        <f>VLOOKUP(A461,'Fichier FI (en entrée)'!B:AH,8,0)</f>
        <v>En Terminale</v>
      </c>
      <c r="O461" t="b">
        <f>AND(C461&gt;Synthèse!B$8,C461&lt;Synthèse!B$10,NOT(Y461))</f>
        <v>0</v>
      </c>
      <c r="Q461" s="60">
        <f>ROUNDUP(C461/(Synthèse!$B$4+Synthèse!$B$1)*8,0)</f>
        <v>8</v>
      </c>
      <c r="R461" s="60">
        <f>IFERROR(VLOOKUP(A461,'Evaluations (formulaire)'!A:P,6,0)+VLOOKUP(A461,'Evaluations (formulaire)'!A:P,7,0),0)</f>
        <v>0</v>
      </c>
      <c r="S461" s="60">
        <f>IFERROR(VLOOKUP(A461,'Evaluations (formulaire)'!A:P,8,0),0)</f>
        <v>0</v>
      </c>
      <c r="T461" s="60">
        <f>IF(AND(ISBLANK(P461),Q461&lt;=2),Synthèse!$B$41,IF(AND(ISBLANK(P461),Q461&gt;=7),Synthèse!$C$41,R461+S461))</f>
        <v>4.6296296296296294E-3</v>
      </c>
      <c r="U461" s="60">
        <f t="shared" si="81"/>
        <v>0.27462962962962922</v>
      </c>
      <c r="V461" s="60">
        <f t="shared" si="82"/>
        <v>1529</v>
      </c>
      <c r="X461" s="26">
        <v>1898</v>
      </c>
      <c r="Y461" s="26" t="b">
        <f>IFERROR(VLOOKUP(A461,'Calculs FA (auto)'!A:O,15,0),FALSE)</f>
        <v>0</v>
      </c>
      <c r="Z461" s="26">
        <f>IFERROR(VLOOKUP(A461,'Evaluations (formulaire)'!A:M,9,0),0)</f>
        <v>0</v>
      </c>
      <c r="AA461" s="135" t="b">
        <v>1</v>
      </c>
      <c r="AB461" s="135" t="b">
        <v>0</v>
      </c>
      <c r="AC461" s="135" t="b">
        <f t="shared" si="83"/>
        <v>1</v>
      </c>
      <c r="AD461" s="135" t="b">
        <f t="shared" si="84"/>
        <v>0</v>
      </c>
      <c r="AE461" s="135" t="b">
        <f t="shared" si="85"/>
        <v>0</v>
      </c>
      <c r="AF461" s="135" t="b">
        <f>AND(AC461,$V461&lt;=Synthèse!$B$44)</f>
        <v>0</v>
      </c>
      <c r="AG461" s="135" t="b">
        <f>AND(AD461,$V461&lt;=Synthèse!$B$44)</f>
        <v>0</v>
      </c>
      <c r="AH461" s="135" t="b">
        <f>AND(AE461,$V461&lt;=Synthèse!$B$44)</f>
        <v>0</v>
      </c>
      <c r="AI461" s="137" t="b">
        <v>0</v>
      </c>
      <c r="AJ461" s="137" t="b">
        <v>1</v>
      </c>
      <c r="AK461" s="137" t="b">
        <f t="shared" si="86"/>
        <v>0</v>
      </c>
      <c r="AL461" s="137" t="b">
        <f t="shared" si="87"/>
        <v>1</v>
      </c>
      <c r="AM461" s="137" t="b">
        <f>AND(AK461,$V461&lt;=Synthèse!$B$44)</f>
        <v>0</v>
      </c>
      <c r="AN461" s="137" t="b">
        <f>AND(AL461,$V461&lt;=Synthèse!$B$44)</f>
        <v>0</v>
      </c>
    </row>
    <row r="462" spans="1:40">
      <c r="A462" s="17">
        <v>311204</v>
      </c>
      <c r="B462" t="str">
        <f ca="1">VLOOKUP(A462,'Fichier FI (en entrée)'!B:AH,3,0)</f>
        <v>CXPSUCMYHQ</v>
      </c>
      <c r="C462">
        <f t="shared" si="77"/>
        <v>41</v>
      </c>
      <c r="D462">
        <f t="shared" si="78"/>
        <v>18.380000000000003</v>
      </c>
      <c r="E462" s="14" t="str">
        <f>VLOOKUP(A462,'Fichier FI (en entrée)'!B:AH,2,0)</f>
        <v>EV</v>
      </c>
      <c r="F462" s="14" t="b">
        <f t="shared" si="79"/>
        <v>1</v>
      </c>
      <c r="G462" s="14" t="b">
        <f>IFERROR(VLOOKUP(A462,'Calculs FA (auto)'!A:F,6,0),FALSE)</f>
        <v>0</v>
      </c>
      <c r="H462" s="14" t="b">
        <f t="shared" si="80"/>
        <v>0</v>
      </c>
      <c r="I462" s="16">
        <f>IFERROR(VLOOKUP(A462,'Moyennes FI (en entrée)'!B:N,7,0),"")</f>
        <v>12.38</v>
      </c>
      <c r="J462" s="16">
        <f>IFERROR(VLOOKUP(VLOOKUP(A462,'Fichier FI (en entrée)'!B:AH,33,0),Modificateurs!A$2:B$5,2,0),0)</f>
        <v>3</v>
      </c>
      <c r="K462" s="16">
        <f>IFERROR(VLOOKUP(VLOOKUP(A462,'Redoub FI (en entrée)'!B:N,7,0),Modificateurs!A$8:B$11,2,0),0)</f>
        <v>0</v>
      </c>
      <c r="L462" s="16">
        <f>IFERROR(VLOOKUP(M462,Modificateurs!D$1:E$94,2,0),0)</f>
        <v>3</v>
      </c>
      <c r="M462" t="str">
        <f>VLOOKUP(A462,'Fichier FI (en entrée)'!B:AH,16,0)&amp;" "&amp;VLOOKUP(A462,'Fichier FI (en entrée)'!B:AH,20,0)&amp;" "&amp;VLOOKUP(A462,'Fichier FI (en entrée)'!B:AH,27,0)&amp;" "&amp;VLOOKUP(A462,'Fichier FI (en entrée)'!B:AH,29,0)</f>
        <v xml:space="preserve">S Informatique et Sciences du numérique  </v>
      </c>
      <c r="N462" t="str">
        <f>VLOOKUP(A462,'Fichier FI (en entrée)'!B:AH,8,0)</f>
        <v>En Terminale</v>
      </c>
      <c r="O462" t="b">
        <f>AND(C462&gt;Synthèse!B$8,C462&lt;Synthèse!B$10,NOT(Y462))</f>
        <v>0</v>
      </c>
      <c r="Q462" s="60">
        <f>ROUNDUP(C462/(Synthèse!$B$4+Synthèse!$B$1)*8,0)</f>
        <v>1</v>
      </c>
      <c r="R462" s="60">
        <f>IFERROR(VLOOKUP(A462,'Evaluations (formulaire)'!A:P,6,0)+VLOOKUP(A462,'Evaluations (formulaire)'!A:P,7,0),0)</f>
        <v>0</v>
      </c>
      <c r="S462" s="60">
        <f>IFERROR(VLOOKUP(A462,'Evaluations (formulaire)'!A:P,8,0),0)</f>
        <v>0</v>
      </c>
      <c r="T462" s="60">
        <f>IF(AND(ISBLANK(P462),Q462&lt;=2),Synthèse!$B$41,IF(AND(ISBLANK(P462),Q462&gt;=7),Synthèse!$C$41,R462+S462))</f>
        <v>4.6511627906976744E-3</v>
      </c>
      <c r="U462" s="60">
        <f t="shared" si="81"/>
        <v>18.3846511627907</v>
      </c>
      <c r="V462" s="60">
        <f t="shared" si="82"/>
        <v>41</v>
      </c>
      <c r="X462" s="26">
        <v>602</v>
      </c>
      <c r="Y462" s="26" t="b">
        <f>IFERROR(VLOOKUP(A462,'Calculs FA (auto)'!A:O,15,0),FALSE)</f>
        <v>0</v>
      </c>
      <c r="Z462" s="26">
        <f>IFERROR(VLOOKUP(A462,'Evaluations (formulaire)'!A:M,9,0),0)</f>
        <v>0</v>
      </c>
      <c r="AA462" s="135" t="b">
        <v>1</v>
      </c>
      <c r="AB462" s="135" t="b">
        <v>0</v>
      </c>
      <c r="AC462" s="135" t="b">
        <f t="shared" si="83"/>
        <v>1</v>
      </c>
      <c r="AD462" s="135" t="b">
        <f t="shared" si="84"/>
        <v>0</v>
      </c>
      <c r="AE462" s="135" t="b">
        <f t="shared" si="85"/>
        <v>0</v>
      </c>
      <c r="AF462" s="135" t="b">
        <f>AND(AC462,$V462&lt;=Synthèse!$B$44)</f>
        <v>1</v>
      </c>
      <c r="AG462" s="135" t="b">
        <f>AND(AD462,$V462&lt;=Synthèse!$B$44)</f>
        <v>0</v>
      </c>
      <c r="AH462" s="135" t="b">
        <f>AND(AE462,$V462&lt;=Synthèse!$B$44)</f>
        <v>0</v>
      </c>
      <c r="AI462" s="137" t="b">
        <v>0</v>
      </c>
      <c r="AJ462" s="137" t="b">
        <v>1</v>
      </c>
      <c r="AK462" s="137" t="b">
        <f t="shared" si="86"/>
        <v>0</v>
      </c>
      <c r="AL462" s="137" t="b">
        <f t="shared" si="87"/>
        <v>1</v>
      </c>
      <c r="AM462" s="137" t="b">
        <f>AND(AK462,$V462&lt;=Synthèse!$B$44)</f>
        <v>0</v>
      </c>
      <c r="AN462" s="137" t="b">
        <f>AND(AL462,$V462&lt;=Synthèse!$B$44)</f>
        <v>1</v>
      </c>
    </row>
    <row r="463" spans="1:40">
      <c r="A463" s="17">
        <v>311261</v>
      </c>
      <c r="B463" t="str">
        <f ca="1">VLOOKUP(A463,'Fichier FI (en entrée)'!B:AH,3,0)</f>
        <v>HQPEGKMVAT</v>
      </c>
      <c r="C463">
        <f t="shared" si="77"/>
        <v>994</v>
      </c>
      <c r="D463">
        <f t="shared" si="78"/>
        <v>10.37</v>
      </c>
      <c r="E463" s="14" t="str">
        <f>VLOOKUP(A463,'Fichier FI (en entrée)'!B:AH,2,0)</f>
        <v>EV</v>
      </c>
      <c r="F463" s="14" t="b">
        <f t="shared" si="79"/>
        <v>1</v>
      </c>
      <c r="G463" s="14" t="b">
        <f>IFERROR(VLOOKUP(A463,'Calculs FA (auto)'!A:F,6,0),FALSE)</f>
        <v>0</v>
      </c>
      <c r="H463" s="14" t="b">
        <f t="shared" si="80"/>
        <v>0</v>
      </c>
      <c r="I463" s="16">
        <f>IFERROR(VLOOKUP(A463,'Moyennes FI (en entrée)'!B:N,7,0),"")</f>
        <v>9.3699999999999992</v>
      </c>
      <c r="J463" s="16">
        <f>IFERROR(VLOOKUP(VLOOKUP(A463,'Fichier FI (en entrée)'!B:AH,33,0),Modificateurs!A$2:B$5,2,0),0)</f>
        <v>0</v>
      </c>
      <c r="K463" s="16">
        <f>IFERROR(VLOOKUP(VLOOKUP(A463,'Redoub FI (en entrée)'!B:N,7,0),Modificateurs!A$8:B$11,2,0),0)</f>
        <v>0</v>
      </c>
      <c r="L463" s="16">
        <f>IFERROR(VLOOKUP(M463,Modificateurs!D$1:E$94,2,0),0)</f>
        <v>1</v>
      </c>
      <c r="M463" t="str">
        <f>VLOOKUP(A463,'Fichier FI (en entrée)'!B:AH,16,0)&amp;" "&amp;VLOOKUP(A463,'Fichier FI (en entrée)'!B:AH,20,0)&amp;" "&amp;VLOOKUP(A463,'Fichier FI (en entrée)'!B:AH,27,0)&amp;" "&amp;VLOOKUP(A463,'Fichier FI (en entrée)'!B:AH,29,0)</f>
        <v xml:space="preserve">S Sciences de la vie et de la terre  </v>
      </c>
      <c r="N463" t="str">
        <f>VLOOKUP(A463,'Fichier FI (en entrée)'!B:AH,8,0)</f>
        <v>En Terminale</v>
      </c>
      <c r="O463" t="b">
        <f>AND(C463&gt;Synthèse!B$8,C463&lt;Synthèse!B$10,NOT(Y463))</f>
        <v>1</v>
      </c>
      <c r="Q463" s="60">
        <f>ROUNDUP(C463/(Synthèse!$B$4+Synthèse!$B$1)*8,0)</f>
        <v>5</v>
      </c>
      <c r="R463" s="60">
        <f>IFERROR(VLOOKUP(A463,'Evaluations (formulaire)'!A:P,6,0)+VLOOKUP(A463,'Evaluations (formulaire)'!A:P,7,0),0)</f>
        <v>0</v>
      </c>
      <c r="S463" s="60">
        <f>IFERROR(VLOOKUP(A463,'Evaluations (formulaire)'!A:P,8,0),0)</f>
        <v>0</v>
      </c>
      <c r="T463" s="60">
        <f>IF(AND(ISBLANK(P463),Q463&lt;=2),Synthèse!$B$41,IF(AND(ISBLANK(P463),Q463&gt;=7),Synthèse!$C$41,R463+S463))</f>
        <v>0</v>
      </c>
      <c r="U463" s="60">
        <f t="shared" si="81"/>
        <v>10.37</v>
      </c>
      <c r="V463" s="60">
        <f t="shared" si="82"/>
        <v>994</v>
      </c>
      <c r="X463" s="26">
        <v>1096</v>
      </c>
      <c r="Y463" s="26" t="b">
        <f>IFERROR(VLOOKUP(A463,'Calculs FA (auto)'!A:O,15,0),FALSE)</f>
        <v>0</v>
      </c>
      <c r="Z463" s="26">
        <f>IFERROR(VLOOKUP(A463,'Evaluations (formulaire)'!A:M,9,0),0)</f>
        <v>0</v>
      </c>
      <c r="AA463" s="135" t="b">
        <v>1</v>
      </c>
      <c r="AB463" s="135" t="b">
        <v>0</v>
      </c>
      <c r="AC463" s="135" t="b">
        <f t="shared" si="83"/>
        <v>1</v>
      </c>
      <c r="AD463" s="135" t="b">
        <f t="shared" si="84"/>
        <v>0</v>
      </c>
      <c r="AE463" s="135" t="b">
        <f t="shared" si="85"/>
        <v>0</v>
      </c>
      <c r="AF463" s="135" t="b">
        <f>AND(AC463,$V463&lt;=Synthèse!$B$44)</f>
        <v>0</v>
      </c>
      <c r="AG463" s="135" t="b">
        <f>AND(AD463,$V463&lt;=Synthèse!$B$44)</f>
        <v>0</v>
      </c>
      <c r="AH463" s="135" t="b">
        <f>AND(AE463,$V463&lt;=Synthèse!$B$44)</f>
        <v>0</v>
      </c>
      <c r="AI463" s="137" t="b">
        <v>0</v>
      </c>
      <c r="AJ463" s="137" t="b">
        <v>1</v>
      </c>
      <c r="AK463" s="137" t="b">
        <f t="shared" si="86"/>
        <v>0</v>
      </c>
      <c r="AL463" s="137" t="b">
        <f t="shared" si="87"/>
        <v>1</v>
      </c>
      <c r="AM463" s="137" t="b">
        <f>AND(AK463,$V463&lt;=Synthèse!$B$44)</f>
        <v>0</v>
      </c>
      <c r="AN463" s="137" t="b">
        <f>AND(AL463,$V463&lt;=Synthèse!$B$44)</f>
        <v>0</v>
      </c>
    </row>
    <row r="464" spans="1:40">
      <c r="A464" s="17">
        <v>316577</v>
      </c>
      <c r="B464" t="str">
        <f ca="1">VLOOKUP(A464,'Fichier FI (en entrée)'!B:AH,3,0)</f>
        <v>MXKLJIISZM</v>
      </c>
      <c r="C464">
        <f t="shared" si="77"/>
        <v>2097</v>
      </c>
      <c r="D464">
        <f t="shared" si="78"/>
        <v>-100</v>
      </c>
      <c r="E464" s="14" t="str">
        <f>VLOOKUP(A464,'Fichier FI (en entrée)'!B:AH,2,0)</f>
        <v>ENV</v>
      </c>
      <c r="F464" s="14" t="b">
        <f t="shared" si="79"/>
        <v>0</v>
      </c>
      <c r="G464" s="14" t="b">
        <f>IFERROR(VLOOKUP(A464,'Calculs FA (auto)'!A:F,6,0),FALSE)</f>
        <v>0</v>
      </c>
      <c r="H464" s="14" t="b">
        <f t="shared" si="80"/>
        <v>0</v>
      </c>
      <c r="I464" s="16" t="str">
        <f>IFERROR(VLOOKUP(A464,'Moyennes FI (en entrée)'!B:N,7,0),"")</f>
        <v/>
      </c>
      <c r="J464" s="16">
        <f>IFERROR(VLOOKUP(VLOOKUP(A464,'Fichier FI (en entrée)'!B:AH,33,0),Modificateurs!A$2:B$5,2,0),0)</f>
        <v>1</v>
      </c>
      <c r="K464" s="16">
        <f>IFERROR(VLOOKUP(VLOOKUP(A464,'Redoub FI (en entrée)'!B:N,7,0),Modificateurs!A$8:B$11,2,0),0)</f>
        <v>0</v>
      </c>
      <c r="L464" s="16">
        <f>IFERROR(VLOOKUP(M464,Modificateurs!D$1:E$94,2,0),0)</f>
        <v>-6</v>
      </c>
      <c r="M464" t="str">
        <f>VLOOKUP(A464,'Fichier FI (en entrée)'!B:AH,16,0)&amp;" "&amp;VLOOKUP(A464,'Fichier FI (en entrée)'!B:AH,20,0)&amp;" "&amp;VLOOKUP(A464,'Fichier FI (en entrée)'!B:AH,27,0)&amp;" "&amp;VLOOKUP(A464,'Fichier FI (en entrée)'!B:AH,29,0)</f>
        <v xml:space="preserve">ES Economie approfondie  </v>
      </c>
      <c r="N464" t="str">
        <f>VLOOKUP(A464,'Fichier FI (en entrée)'!B:AH,8,0)</f>
        <v>En Terminale</v>
      </c>
      <c r="O464" t="b">
        <f>AND(C464&gt;Synthèse!B$8,C464&lt;Synthèse!B$10,NOT(Y464))</f>
        <v>0</v>
      </c>
      <c r="Q464" s="60">
        <f>ROUNDUP(C464/(Synthèse!$B$4+Synthèse!$B$1)*8,0)</f>
        <v>10</v>
      </c>
      <c r="R464" s="60">
        <f>IFERROR(VLOOKUP(A464,'Evaluations (formulaire)'!A:P,6,0)+VLOOKUP(A464,'Evaluations (formulaire)'!A:P,7,0),0)</f>
        <v>0</v>
      </c>
      <c r="S464" s="60">
        <f>IFERROR(VLOOKUP(A464,'Evaluations (formulaire)'!A:P,8,0),0)</f>
        <v>0</v>
      </c>
      <c r="T464" s="60">
        <f>IF(AND(ISBLANK(P464),Q464&lt;=2),Synthèse!$B$41,IF(AND(ISBLANK(P464),Q464&gt;=7),Synthèse!$C$41,R464+S464))</f>
        <v>4.6296296296296294E-3</v>
      </c>
      <c r="U464" s="60">
        <f t="shared" si="81"/>
        <v>-99.995370370370367</v>
      </c>
      <c r="V464" s="60">
        <f t="shared" si="82"/>
        <v>1983</v>
      </c>
      <c r="X464" s="26">
        <v>1272</v>
      </c>
      <c r="Y464" s="26" t="b">
        <f>IFERROR(VLOOKUP(A464,'Calculs FA (auto)'!A:O,15,0),FALSE)</f>
        <v>0</v>
      </c>
      <c r="Z464" s="26">
        <f>IFERROR(VLOOKUP(A464,'Evaluations (formulaire)'!A:M,9,0),0)</f>
        <v>0</v>
      </c>
      <c r="AA464" s="135" t="b">
        <v>1</v>
      </c>
      <c r="AB464" s="135" t="b">
        <v>0</v>
      </c>
      <c r="AC464" s="135" t="b">
        <f t="shared" si="83"/>
        <v>0</v>
      </c>
      <c r="AD464" s="135" t="b">
        <f t="shared" si="84"/>
        <v>0</v>
      </c>
      <c r="AE464" s="135" t="b">
        <f t="shared" si="85"/>
        <v>0</v>
      </c>
      <c r="AF464" s="135" t="b">
        <f>AND(AC464,$V464&lt;=Synthèse!$B$44)</f>
        <v>0</v>
      </c>
      <c r="AG464" s="135" t="b">
        <f>AND(AD464,$V464&lt;=Synthèse!$B$44)</f>
        <v>0</v>
      </c>
      <c r="AH464" s="135" t="b">
        <f>AND(AE464,$V464&lt;=Synthèse!$B$44)</f>
        <v>0</v>
      </c>
      <c r="AI464" s="137" t="b">
        <v>0</v>
      </c>
      <c r="AJ464" s="137" t="b">
        <v>1</v>
      </c>
      <c r="AK464" s="137" t="b">
        <f t="shared" si="86"/>
        <v>0</v>
      </c>
      <c r="AL464" s="137" t="b">
        <f t="shared" si="87"/>
        <v>0</v>
      </c>
      <c r="AM464" s="137" t="b">
        <f>AND(AK464,$V464&lt;=Synthèse!$B$44)</f>
        <v>0</v>
      </c>
      <c r="AN464" s="137" t="b">
        <f>AND(AL464,$V464&lt;=Synthèse!$B$44)</f>
        <v>0</v>
      </c>
    </row>
    <row r="465" spans="1:40">
      <c r="A465" s="17">
        <v>319098</v>
      </c>
      <c r="B465" t="str">
        <f ca="1">VLOOKUP(A465,'Fichier FI (en entrée)'!B:AH,3,0)</f>
        <v>XPQKNKHAFO</v>
      </c>
      <c r="C465">
        <f t="shared" si="77"/>
        <v>2097</v>
      </c>
      <c r="D465">
        <f t="shared" si="78"/>
        <v>-100</v>
      </c>
      <c r="E465" s="14" t="str">
        <f>VLOOKUP(A465,'Fichier FI (en entrée)'!B:AH,2,0)</f>
        <v>ENV</v>
      </c>
      <c r="F465" s="14" t="b">
        <f t="shared" si="79"/>
        <v>0</v>
      </c>
      <c r="G465" s="14" t="b">
        <f>IFERROR(VLOOKUP(A465,'Calculs FA (auto)'!A:F,6,0),FALSE)</f>
        <v>0</v>
      </c>
      <c r="H465" s="14" t="b">
        <f t="shared" si="80"/>
        <v>0</v>
      </c>
      <c r="I465" s="16" t="str">
        <f>IFERROR(VLOOKUP(A465,'Moyennes FI (en entrée)'!B:N,7,0),"")</f>
        <v/>
      </c>
      <c r="J465" s="16">
        <f>IFERROR(VLOOKUP(VLOOKUP(A465,'Fichier FI (en entrée)'!B:AH,33,0),Modificateurs!A$2:B$5,2,0),0)</f>
        <v>3</v>
      </c>
      <c r="K465" s="16">
        <f>IFERROR(VLOOKUP(VLOOKUP(A465,'Redoub FI (en entrée)'!B:N,7,0),Modificateurs!A$8:B$11,2,0),0)</f>
        <v>0</v>
      </c>
      <c r="L465" s="16">
        <f>IFERROR(VLOOKUP(M465,Modificateurs!D$1:E$94,2,0),0)</f>
        <v>-8</v>
      </c>
      <c r="M465" t="str">
        <f>VLOOKUP(A465,'Fichier FI (en entrée)'!B:AH,16,0)&amp;" "&amp;VLOOKUP(A465,'Fichier FI (en entrée)'!B:AH,20,0)&amp;" "&amp;VLOOKUP(A465,'Fichier FI (en entrée)'!B:AH,27,0)&amp;" "&amp;VLOOKUP(A465,'Fichier FI (en entrée)'!B:AH,29,0)</f>
        <v xml:space="preserve">STMG Systèmes d'information et de gestion  </v>
      </c>
      <c r="N465" t="str">
        <f>VLOOKUP(A465,'Fichier FI (en entrée)'!B:AH,8,0)</f>
        <v>En Terminale</v>
      </c>
      <c r="O465" t="b">
        <f>AND(C465&gt;Synthèse!B$8,C465&lt;Synthèse!B$10,NOT(Y465))</f>
        <v>0</v>
      </c>
      <c r="Q465" s="60">
        <f>ROUNDUP(C465/(Synthèse!$B$4+Synthèse!$B$1)*8,0)</f>
        <v>10</v>
      </c>
      <c r="R465" s="60">
        <f>IFERROR(VLOOKUP(A465,'Evaluations (formulaire)'!A:P,6,0)+VLOOKUP(A465,'Evaluations (formulaire)'!A:P,7,0),0)</f>
        <v>0</v>
      </c>
      <c r="S465" s="60">
        <f>IFERROR(VLOOKUP(A465,'Evaluations (formulaire)'!A:P,8,0),0)</f>
        <v>0</v>
      </c>
      <c r="T465" s="60">
        <f>IF(AND(ISBLANK(P465),Q465&lt;=2),Synthèse!$B$41,IF(AND(ISBLANK(P465),Q465&gt;=7),Synthèse!$C$41,R465+S465))</f>
        <v>4.6296296296296294E-3</v>
      </c>
      <c r="U465" s="60">
        <f t="shared" si="81"/>
        <v>-99.995370370370367</v>
      </c>
      <c r="V465" s="60">
        <f t="shared" si="82"/>
        <v>1983</v>
      </c>
      <c r="X465" s="26">
        <v>889</v>
      </c>
      <c r="Y465" s="26" t="b">
        <f>IFERROR(VLOOKUP(A465,'Calculs FA (auto)'!A:O,15,0),FALSE)</f>
        <v>0</v>
      </c>
      <c r="Z465" s="26">
        <f>IFERROR(VLOOKUP(A465,'Evaluations (formulaire)'!A:M,9,0),0)</f>
        <v>0</v>
      </c>
      <c r="AA465" s="135" t="b">
        <v>1</v>
      </c>
      <c r="AB465" s="135" t="b">
        <v>0</v>
      </c>
      <c r="AC465" s="135" t="b">
        <f t="shared" si="83"/>
        <v>0</v>
      </c>
      <c r="AD465" s="135" t="b">
        <f t="shared" si="84"/>
        <v>0</v>
      </c>
      <c r="AE465" s="135" t="b">
        <f t="shared" si="85"/>
        <v>0</v>
      </c>
      <c r="AF465" s="135" t="b">
        <f>AND(AC465,$V465&lt;=Synthèse!$B$44)</f>
        <v>0</v>
      </c>
      <c r="AG465" s="135" t="b">
        <f>AND(AD465,$V465&lt;=Synthèse!$B$44)</f>
        <v>0</v>
      </c>
      <c r="AH465" s="135" t="b">
        <f>AND(AE465,$V465&lt;=Synthèse!$B$44)</f>
        <v>0</v>
      </c>
      <c r="AI465" s="137" t="b">
        <v>0</v>
      </c>
      <c r="AJ465" s="137" t="b">
        <v>1</v>
      </c>
      <c r="AK465" s="137" t="b">
        <f t="shared" si="86"/>
        <v>0</v>
      </c>
      <c r="AL465" s="137" t="b">
        <f t="shared" si="87"/>
        <v>0</v>
      </c>
      <c r="AM465" s="137" t="b">
        <f>AND(AK465,$V465&lt;=Synthèse!$B$44)</f>
        <v>0</v>
      </c>
      <c r="AN465" s="137" t="b">
        <f>AND(AL465,$V465&lt;=Synthèse!$B$44)</f>
        <v>0</v>
      </c>
    </row>
    <row r="466" spans="1:40">
      <c r="A466" s="17">
        <v>319107</v>
      </c>
      <c r="B466" t="str">
        <f ca="1">VLOOKUP(A466,'Fichier FI (en entrée)'!B:AH,3,0)</f>
        <v>DJSLFRJWHL</v>
      </c>
      <c r="C466">
        <f t="shared" si="77"/>
        <v>1202</v>
      </c>
      <c r="D466">
        <f t="shared" si="78"/>
        <v>7.6999999999999993</v>
      </c>
      <c r="E466" s="14" t="str">
        <f>VLOOKUP(A466,'Fichier FI (en entrée)'!B:AH,2,0)</f>
        <v>EV</v>
      </c>
      <c r="F466" s="14" t="b">
        <f t="shared" si="79"/>
        <v>1</v>
      </c>
      <c r="G466" s="14" t="b">
        <f>IFERROR(VLOOKUP(A466,'Calculs FA (auto)'!A:F,6,0),FALSE)</f>
        <v>0</v>
      </c>
      <c r="H466" s="14" t="b">
        <f t="shared" si="80"/>
        <v>0</v>
      </c>
      <c r="I466" s="16">
        <f>IFERROR(VLOOKUP(A466,'Moyennes FI (en entrée)'!B:N,7,0),"")</f>
        <v>12.7</v>
      </c>
      <c r="J466" s="16">
        <f>IFERROR(VLOOKUP(VLOOKUP(A466,'Fichier FI (en entrée)'!B:AH,33,0),Modificateurs!A$2:B$5,2,0),0)</f>
        <v>3</v>
      </c>
      <c r="K466" s="16">
        <f>IFERROR(VLOOKUP(VLOOKUP(A466,'Redoub FI (en entrée)'!B:N,7,0),Modificateurs!A$8:B$11,2,0),0)</f>
        <v>0</v>
      </c>
      <c r="L466" s="16">
        <f>IFERROR(VLOOKUP(M466,Modificateurs!D$1:E$94,2,0),0)</f>
        <v>-8</v>
      </c>
      <c r="M466" t="str">
        <f>VLOOKUP(A466,'Fichier FI (en entrée)'!B:AH,16,0)&amp;" "&amp;VLOOKUP(A466,'Fichier FI (en entrée)'!B:AH,20,0)&amp;" "&amp;VLOOKUP(A466,'Fichier FI (en entrée)'!B:AH,27,0)&amp;" "&amp;VLOOKUP(A466,'Fichier FI (en entrée)'!B:AH,29,0)</f>
        <v xml:space="preserve">STMG Systèmes d'information et de gestion  </v>
      </c>
      <c r="N466" t="str">
        <f>VLOOKUP(A466,'Fichier FI (en entrée)'!B:AH,8,0)</f>
        <v>En Terminale</v>
      </c>
      <c r="O466" t="b">
        <f>AND(C466&gt;Synthèse!B$8,C466&lt;Synthèse!B$10,NOT(Y466))</f>
        <v>1</v>
      </c>
      <c r="Q466" s="60">
        <f>ROUNDUP(C466/(Synthèse!$B$4+Synthèse!$B$1)*8,0)</f>
        <v>6</v>
      </c>
      <c r="R466" s="60">
        <f>IFERROR(VLOOKUP(A466,'Evaluations (formulaire)'!A:P,6,0)+VLOOKUP(A466,'Evaluations (formulaire)'!A:P,7,0),0)</f>
        <v>0</v>
      </c>
      <c r="S466" s="60">
        <f>IFERROR(VLOOKUP(A466,'Evaluations (formulaire)'!A:P,8,0),0)</f>
        <v>0</v>
      </c>
      <c r="T466" s="60">
        <f>IF(AND(ISBLANK(P466),Q466&lt;=2),Synthèse!$B$41,IF(AND(ISBLANK(P466),Q466&gt;=7),Synthèse!$C$41,R466+S466))</f>
        <v>0</v>
      </c>
      <c r="U466" s="60">
        <f t="shared" si="81"/>
        <v>7.6999999999999993</v>
      </c>
      <c r="V466" s="60">
        <f t="shared" si="82"/>
        <v>1200</v>
      </c>
      <c r="X466" s="26">
        <v>562</v>
      </c>
      <c r="Y466" s="26" t="b">
        <f>IFERROR(VLOOKUP(A466,'Calculs FA (auto)'!A:O,15,0),FALSE)</f>
        <v>0</v>
      </c>
      <c r="Z466" s="26">
        <f>IFERROR(VLOOKUP(A466,'Evaluations (formulaire)'!A:M,9,0),0)</f>
        <v>0</v>
      </c>
      <c r="AA466" s="135" t="b">
        <v>1</v>
      </c>
      <c r="AB466" s="135" t="b">
        <v>0</v>
      </c>
      <c r="AC466" s="135" t="b">
        <f t="shared" si="83"/>
        <v>1</v>
      </c>
      <c r="AD466" s="135" t="b">
        <f t="shared" si="84"/>
        <v>0</v>
      </c>
      <c r="AE466" s="135" t="b">
        <f t="shared" si="85"/>
        <v>0</v>
      </c>
      <c r="AF466" s="135" t="b">
        <f>AND(AC466,$V466&lt;=Synthèse!$B$44)</f>
        <v>0</v>
      </c>
      <c r="AG466" s="135" t="b">
        <f>AND(AD466,$V466&lt;=Synthèse!$B$44)</f>
        <v>0</v>
      </c>
      <c r="AH466" s="135" t="b">
        <f>AND(AE466,$V466&lt;=Synthèse!$B$44)</f>
        <v>0</v>
      </c>
      <c r="AI466" s="137" t="b">
        <v>0</v>
      </c>
      <c r="AJ466" s="137" t="b">
        <v>1</v>
      </c>
      <c r="AK466" s="137" t="b">
        <f t="shared" si="86"/>
        <v>0</v>
      </c>
      <c r="AL466" s="137" t="b">
        <f t="shared" si="87"/>
        <v>1</v>
      </c>
      <c r="AM466" s="137" t="b">
        <f>AND(AK466,$V466&lt;=Synthèse!$B$44)</f>
        <v>0</v>
      </c>
      <c r="AN466" s="137" t="b">
        <f>AND(AL466,$V466&lt;=Synthèse!$B$44)</f>
        <v>0</v>
      </c>
    </row>
    <row r="467" spans="1:40">
      <c r="A467" s="17">
        <v>319133</v>
      </c>
      <c r="B467" t="str">
        <f ca="1">VLOOKUP(A467,'Fichier FI (en entrée)'!B:AH,3,0)</f>
        <v>UBOYIXTEPN</v>
      </c>
      <c r="C467">
        <f t="shared" si="77"/>
        <v>1602</v>
      </c>
      <c r="D467">
        <f t="shared" si="78"/>
        <v>-2.0300000000000002</v>
      </c>
      <c r="E467" s="14" t="str">
        <f>VLOOKUP(A467,'Fichier FI (en entrée)'!B:AH,2,0)</f>
        <v>EV</v>
      </c>
      <c r="F467" s="14" t="b">
        <f t="shared" si="79"/>
        <v>1</v>
      </c>
      <c r="G467" s="14" t="b">
        <f>IFERROR(VLOOKUP(A467,'Calculs FA (auto)'!A:F,6,0),FALSE)</f>
        <v>1</v>
      </c>
      <c r="H467" s="14" t="b">
        <f t="shared" si="80"/>
        <v>1</v>
      </c>
      <c r="I467" s="16">
        <f>IFERROR(VLOOKUP(A467,'Moyennes FI (en entrée)'!B:N,7,0),"")</f>
        <v>5.97</v>
      </c>
      <c r="J467" s="16">
        <f>IFERROR(VLOOKUP(VLOOKUP(A467,'Fichier FI (en entrée)'!B:AH,33,0),Modificateurs!A$2:B$5,2,0),0)</f>
        <v>0</v>
      </c>
      <c r="K467" s="16">
        <f>IFERROR(VLOOKUP(VLOOKUP(A467,'Redoub FI (en entrée)'!B:N,7,0),Modificateurs!A$8:B$11,2,0),0)</f>
        <v>0</v>
      </c>
      <c r="L467" s="16">
        <f>IFERROR(VLOOKUP(M467,Modificateurs!D$1:E$94,2,0),0)</f>
        <v>-8</v>
      </c>
      <c r="M467" t="str">
        <f>VLOOKUP(A467,'Fichier FI (en entrée)'!B:AH,16,0)&amp;" "&amp;VLOOKUP(A467,'Fichier FI (en entrée)'!B:AH,20,0)&amp;" "&amp;VLOOKUP(A467,'Fichier FI (en entrée)'!B:AH,27,0)&amp;" "&amp;VLOOKUP(A467,'Fichier FI (en entrée)'!B:AH,29,0)</f>
        <v xml:space="preserve">STMG Systèmes d'information et de gestion  </v>
      </c>
      <c r="N467" t="str">
        <f>VLOOKUP(A467,'Fichier FI (en entrée)'!B:AH,8,0)</f>
        <v>En Terminale</v>
      </c>
      <c r="O467" t="b">
        <f>AND(C467&gt;Synthèse!B$8,C467&lt;Synthèse!B$10,NOT(Y467))</f>
        <v>0</v>
      </c>
      <c r="Q467" s="60">
        <f>ROUNDUP(C467/(Synthèse!$B$4+Synthèse!$B$1)*8,0)</f>
        <v>8</v>
      </c>
      <c r="R467" s="60">
        <f>IFERROR(VLOOKUP(A467,'Evaluations (formulaire)'!A:P,6,0)+VLOOKUP(A467,'Evaluations (formulaire)'!A:P,7,0),0)</f>
        <v>0</v>
      </c>
      <c r="S467" s="60">
        <f>IFERROR(VLOOKUP(A467,'Evaluations (formulaire)'!A:P,8,0),0)</f>
        <v>0</v>
      </c>
      <c r="T467" s="60">
        <f>IF(AND(ISBLANK(P467),Q467&lt;=2),Synthèse!$B$41,IF(AND(ISBLANK(P467),Q467&gt;=7),Synthèse!$C$41,R467+S467))</f>
        <v>4.6296296296296294E-3</v>
      </c>
      <c r="U467" s="60">
        <f t="shared" si="81"/>
        <v>-2.0253703703703705</v>
      </c>
      <c r="V467" s="60">
        <f t="shared" si="82"/>
        <v>1602</v>
      </c>
      <c r="X467" s="26">
        <v>627</v>
      </c>
      <c r="Y467" s="26" t="b">
        <f>IFERROR(VLOOKUP(A467,'Calculs FA (auto)'!A:O,15,0),FALSE)</f>
        <v>0</v>
      </c>
      <c r="Z467" s="26">
        <f>IFERROR(VLOOKUP(A467,'Evaluations (formulaire)'!A:M,9,0),0)</f>
        <v>0</v>
      </c>
      <c r="AA467" s="135" t="b">
        <v>1</v>
      </c>
      <c r="AB467" s="135" t="b">
        <v>0</v>
      </c>
      <c r="AC467" s="135" t="b">
        <f t="shared" si="83"/>
        <v>1</v>
      </c>
      <c r="AD467" s="135" t="b">
        <f t="shared" si="84"/>
        <v>0</v>
      </c>
      <c r="AE467" s="135" t="b">
        <f t="shared" si="85"/>
        <v>0</v>
      </c>
      <c r="AF467" s="135" t="b">
        <f>AND(AC467,$V467&lt;=Synthèse!$B$44)</f>
        <v>0</v>
      </c>
      <c r="AG467" s="135" t="b">
        <f>AND(AD467,$V467&lt;=Synthèse!$B$44)</f>
        <v>0</v>
      </c>
      <c r="AH467" s="135" t="b">
        <f>AND(AE467,$V467&lt;=Synthèse!$B$44)</f>
        <v>0</v>
      </c>
      <c r="AI467" s="137" t="b">
        <v>0</v>
      </c>
      <c r="AJ467" s="137" t="b">
        <v>1</v>
      </c>
      <c r="AK467" s="137" t="b">
        <f t="shared" si="86"/>
        <v>0</v>
      </c>
      <c r="AL467" s="137" t="b">
        <f t="shared" si="87"/>
        <v>1</v>
      </c>
      <c r="AM467" s="137" t="b">
        <f>AND(AK467,$V467&lt;=Synthèse!$B$44)</f>
        <v>0</v>
      </c>
      <c r="AN467" s="137" t="b">
        <f>AND(AL467,$V467&lt;=Synthèse!$B$44)</f>
        <v>0</v>
      </c>
    </row>
    <row r="468" spans="1:40">
      <c r="A468" s="17">
        <v>319139</v>
      </c>
      <c r="B468" t="str">
        <f ca="1">VLOOKUP(A468,'Fichier FI (en entrée)'!B:AH,3,0)</f>
        <v>FVEAPVGAEZ</v>
      </c>
      <c r="C468">
        <f t="shared" si="77"/>
        <v>1198</v>
      </c>
      <c r="D468">
        <f t="shared" si="78"/>
        <v>7.8000000000000007</v>
      </c>
      <c r="E468" s="14" t="str">
        <f>VLOOKUP(A468,'Fichier FI (en entrée)'!B:AH,2,0)</f>
        <v>EV</v>
      </c>
      <c r="F468" s="14" t="b">
        <f t="shared" si="79"/>
        <v>1</v>
      </c>
      <c r="G468" s="14" t="b">
        <f>IFERROR(VLOOKUP(A468,'Calculs FA (auto)'!A:F,6,0),FALSE)</f>
        <v>1</v>
      </c>
      <c r="H468" s="14" t="b">
        <f t="shared" si="80"/>
        <v>1</v>
      </c>
      <c r="I468" s="16">
        <f>IFERROR(VLOOKUP(A468,'Moyennes FI (en entrée)'!B:N,7,0),"")</f>
        <v>8.8000000000000007</v>
      </c>
      <c r="J468" s="16">
        <f>IFERROR(VLOOKUP(VLOOKUP(A468,'Fichier FI (en entrée)'!B:AH,33,0),Modificateurs!A$2:B$5,2,0),0)</f>
        <v>-3</v>
      </c>
      <c r="K468" s="16">
        <f>IFERROR(VLOOKUP(VLOOKUP(A468,'Redoub FI (en entrée)'!B:N,7,0),Modificateurs!A$8:B$11,2,0),0)</f>
        <v>0</v>
      </c>
      <c r="L468" s="16">
        <f>IFERROR(VLOOKUP(M468,Modificateurs!D$1:E$94,2,0),0)</f>
        <v>2</v>
      </c>
      <c r="M468" t="str">
        <f>VLOOKUP(A468,'Fichier FI (en entrée)'!B:AH,16,0)&amp;" "&amp;VLOOKUP(A468,'Fichier FI (en entrée)'!B:AH,20,0)&amp;" "&amp;VLOOKUP(A468,'Fichier FI (en entrée)'!B:AH,27,0)&amp;" "&amp;VLOOKUP(A468,'Fichier FI (en entrée)'!B:AH,29,0)</f>
        <v xml:space="preserve">S Mathématiques  </v>
      </c>
      <c r="N468" t="str">
        <f>VLOOKUP(A468,'Fichier FI (en entrée)'!B:AH,8,0)</f>
        <v>En Terminale</v>
      </c>
      <c r="O468" t="b">
        <f>AND(C468&gt;Synthèse!B$8,C468&lt;Synthèse!B$10,NOT(Y468))</f>
        <v>0</v>
      </c>
      <c r="Q468" s="60">
        <f>ROUNDUP(C468/(Synthèse!$B$4+Synthèse!$B$1)*8,0)</f>
        <v>6</v>
      </c>
      <c r="R468" s="60">
        <f>IFERROR(VLOOKUP(A468,'Evaluations (formulaire)'!A:P,6,0)+VLOOKUP(A468,'Evaluations (formulaire)'!A:P,7,0),0)</f>
        <v>0</v>
      </c>
      <c r="S468" s="60">
        <f>IFERROR(VLOOKUP(A468,'Evaluations (formulaire)'!A:P,8,0),0)</f>
        <v>0</v>
      </c>
      <c r="T468" s="60">
        <f>IF(AND(ISBLANK(P468),Q468&lt;=2),Synthèse!$B$41,IF(AND(ISBLANK(P468),Q468&gt;=7),Synthèse!$C$41,R468+S468))</f>
        <v>0</v>
      </c>
      <c r="U468" s="60">
        <f t="shared" si="81"/>
        <v>7.8000000000000007</v>
      </c>
      <c r="V468" s="60">
        <f t="shared" si="82"/>
        <v>1196</v>
      </c>
      <c r="X468" s="26">
        <v>1057</v>
      </c>
      <c r="Y468" s="26" t="b">
        <f>IFERROR(VLOOKUP(A468,'Calculs FA (auto)'!A:O,15,0),FALSE)</f>
        <v>1</v>
      </c>
      <c r="Z468" s="26">
        <f>IFERROR(VLOOKUP(A468,'Evaluations (formulaire)'!A:M,9,0),0)</f>
        <v>0</v>
      </c>
      <c r="AA468" s="135" t="b">
        <v>1</v>
      </c>
      <c r="AB468" s="135" t="b">
        <v>0</v>
      </c>
      <c r="AC468" s="135" t="b">
        <f t="shared" si="83"/>
        <v>1</v>
      </c>
      <c r="AD468" s="135" t="b">
        <f t="shared" si="84"/>
        <v>0</v>
      </c>
      <c r="AE468" s="135" t="b">
        <f t="shared" si="85"/>
        <v>0</v>
      </c>
      <c r="AF468" s="135" t="b">
        <f>AND(AC468,$V468&lt;=Synthèse!$B$44)</f>
        <v>0</v>
      </c>
      <c r="AG468" s="135" t="b">
        <f>AND(AD468,$V468&lt;=Synthèse!$B$44)</f>
        <v>0</v>
      </c>
      <c r="AH468" s="135" t="b">
        <f>AND(AE468,$V468&lt;=Synthèse!$B$44)</f>
        <v>0</v>
      </c>
      <c r="AI468" s="137" t="b">
        <v>0</v>
      </c>
      <c r="AJ468" s="137" t="b">
        <v>1</v>
      </c>
      <c r="AK468" s="137" t="b">
        <f t="shared" si="86"/>
        <v>0</v>
      </c>
      <c r="AL468" s="137" t="b">
        <f t="shared" si="87"/>
        <v>1</v>
      </c>
      <c r="AM468" s="137" t="b">
        <f>AND(AK468,$V468&lt;=Synthèse!$B$44)</f>
        <v>0</v>
      </c>
      <c r="AN468" s="137" t="b">
        <f>AND(AL468,$V468&lt;=Synthèse!$B$44)</f>
        <v>0</v>
      </c>
    </row>
    <row r="469" spans="1:40">
      <c r="A469" s="17">
        <v>319149</v>
      </c>
      <c r="B469" t="str">
        <f ca="1">VLOOKUP(A469,'Fichier FI (en entrée)'!B:AH,3,0)</f>
        <v>OMIPIAZXZI</v>
      </c>
      <c r="C469">
        <f t="shared" si="77"/>
        <v>1172</v>
      </c>
      <c r="D469">
        <f t="shared" si="78"/>
        <v>8.3500000000000014</v>
      </c>
      <c r="E469" s="14" t="str">
        <f>VLOOKUP(A469,'Fichier FI (en entrée)'!B:AH,2,0)</f>
        <v>EV</v>
      </c>
      <c r="F469" s="14" t="b">
        <f t="shared" si="79"/>
        <v>1</v>
      </c>
      <c r="G469" s="14" t="b">
        <f>IFERROR(VLOOKUP(A469,'Calculs FA (auto)'!A:F,6,0),FALSE)</f>
        <v>0</v>
      </c>
      <c r="H469" s="14" t="b">
        <f t="shared" si="80"/>
        <v>0</v>
      </c>
      <c r="I469" s="16">
        <f>IFERROR(VLOOKUP(A469,'Moyennes FI (en entrée)'!B:N,7,0),"")</f>
        <v>13.35</v>
      </c>
      <c r="J469" s="16">
        <f>IFERROR(VLOOKUP(VLOOKUP(A469,'Fichier FI (en entrée)'!B:AH,33,0),Modificateurs!A$2:B$5,2,0),0)</f>
        <v>3</v>
      </c>
      <c r="K469" s="16">
        <f>IFERROR(VLOOKUP(VLOOKUP(A469,'Redoub FI (en entrée)'!B:N,7,0),Modificateurs!A$8:B$11,2,0),0)</f>
        <v>0</v>
      </c>
      <c r="L469" s="16">
        <f>IFERROR(VLOOKUP(M469,Modificateurs!D$1:E$94,2,0),0)</f>
        <v>-8</v>
      </c>
      <c r="M469" t="str">
        <f>VLOOKUP(A469,'Fichier FI (en entrée)'!B:AH,16,0)&amp;" "&amp;VLOOKUP(A469,'Fichier FI (en entrée)'!B:AH,20,0)&amp;" "&amp;VLOOKUP(A469,'Fichier FI (en entrée)'!B:AH,27,0)&amp;" "&amp;VLOOKUP(A469,'Fichier FI (en entrée)'!B:AH,29,0)</f>
        <v xml:space="preserve">STMG Systèmes d'information et de gestion  </v>
      </c>
      <c r="N469" t="str">
        <f>VLOOKUP(A469,'Fichier FI (en entrée)'!B:AH,8,0)</f>
        <v>En Terminale</v>
      </c>
      <c r="O469" t="b">
        <f>AND(C469&gt;Synthèse!B$8,C469&lt;Synthèse!B$10,NOT(Y469))</f>
        <v>1</v>
      </c>
      <c r="Q469" s="60">
        <f>ROUNDUP(C469/(Synthèse!$B$4+Synthèse!$B$1)*8,0)</f>
        <v>6</v>
      </c>
      <c r="R469" s="60">
        <f>IFERROR(VLOOKUP(A469,'Evaluations (formulaire)'!A:P,6,0)+VLOOKUP(A469,'Evaluations (formulaire)'!A:P,7,0),0)</f>
        <v>0</v>
      </c>
      <c r="S469" s="60">
        <f>IFERROR(VLOOKUP(A469,'Evaluations (formulaire)'!A:P,8,0),0)</f>
        <v>0</v>
      </c>
      <c r="T469" s="60">
        <f>IF(AND(ISBLANK(P469),Q469&lt;=2),Synthèse!$B$41,IF(AND(ISBLANK(P469),Q469&gt;=7),Synthèse!$C$41,R469+S469))</f>
        <v>0</v>
      </c>
      <c r="U469" s="60">
        <f t="shared" si="81"/>
        <v>8.3500000000000014</v>
      </c>
      <c r="V469" s="60">
        <f t="shared" si="82"/>
        <v>1170</v>
      </c>
      <c r="X469" s="26">
        <v>331</v>
      </c>
      <c r="Y469" s="26" t="b">
        <f>IFERROR(VLOOKUP(A469,'Calculs FA (auto)'!A:O,15,0),FALSE)</f>
        <v>0</v>
      </c>
      <c r="Z469" s="26">
        <f>IFERROR(VLOOKUP(A469,'Evaluations (formulaire)'!A:M,9,0),0)</f>
        <v>0</v>
      </c>
      <c r="AA469" s="135" t="b">
        <v>1</v>
      </c>
      <c r="AB469" s="135" t="b">
        <v>0</v>
      </c>
      <c r="AC469" s="135" t="b">
        <f t="shared" si="83"/>
        <v>1</v>
      </c>
      <c r="AD469" s="135" t="b">
        <f t="shared" si="84"/>
        <v>0</v>
      </c>
      <c r="AE469" s="135" t="b">
        <f t="shared" si="85"/>
        <v>0</v>
      </c>
      <c r="AF469" s="135" t="b">
        <f>AND(AC469,$V469&lt;=Synthèse!$B$44)</f>
        <v>0</v>
      </c>
      <c r="AG469" s="135" t="b">
        <f>AND(AD469,$V469&lt;=Synthèse!$B$44)</f>
        <v>0</v>
      </c>
      <c r="AH469" s="135" t="b">
        <f>AND(AE469,$V469&lt;=Synthèse!$B$44)</f>
        <v>0</v>
      </c>
      <c r="AI469" s="137" t="b">
        <v>0</v>
      </c>
      <c r="AJ469" s="137" t="b">
        <v>1</v>
      </c>
      <c r="AK469" s="137" t="b">
        <f t="shared" si="86"/>
        <v>0</v>
      </c>
      <c r="AL469" s="137" t="b">
        <f t="shared" si="87"/>
        <v>1</v>
      </c>
      <c r="AM469" s="137" t="b">
        <f>AND(AK469,$V469&lt;=Synthèse!$B$44)</f>
        <v>0</v>
      </c>
      <c r="AN469" s="137" t="b">
        <f>AND(AL469,$V469&lt;=Synthèse!$B$44)</f>
        <v>0</v>
      </c>
    </row>
    <row r="470" spans="1:40">
      <c r="A470" s="17">
        <v>319150</v>
      </c>
      <c r="B470" t="str">
        <f ca="1">VLOOKUP(A470,'Fichier FI (en entrée)'!B:AH,3,0)</f>
        <v>LASNSQBVCH</v>
      </c>
      <c r="C470">
        <f t="shared" si="77"/>
        <v>1298</v>
      </c>
      <c r="D470">
        <f t="shared" si="78"/>
        <v>5.7799999999999994</v>
      </c>
      <c r="E470" s="14" t="str">
        <f>VLOOKUP(A470,'Fichier FI (en entrée)'!B:AH,2,0)</f>
        <v>EV</v>
      </c>
      <c r="F470" s="14" t="b">
        <f t="shared" si="79"/>
        <v>1</v>
      </c>
      <c r="G470" s="14" t="b">
        <f>IFERROR(VLOOKUP(A470,'Calculs FA (auto)'!A:F,6,0),FALSE)</f>
        <v>0</v>
      </c>
      <c r="H470" s="14" t="b">
        <f t="shared" si="80"/>
        <v>0</v>
      </c>
      <c r="I470" s="16">
        <f>IFERROR(VLOOKUP(A470,'Moyennes FI (en entrée)'!B:N,7,0),"")</f>
        <v>10.78</v>
      </c>
      <c r="J470" s="16">
        <f>IFERROR(VLOOKUP(VLOOKUP(A470,'Fichier FI (en entrée)'!B:AH,33,0),Modificateurs!A$2:B$5,2,0),0)</f>
        <v>3</v>
      </c>
      <c r="K470" s="16">
        <f>IFERROR(VLOOKUP(VLOOKUP(A470,'Redoub FI (en entrée)'!B:N,7,0),Modificateurs!A$8:B$11,2,0),0)</f>
        <v>0</v>
      </c>
      <c r="L470" s="16">
        <f>IFERROR(VLOOKUP(M470,Modificateurs!D$1:E$94,2,0),0)</f>
        <v>-8</v>
      </c>
      <c r="M470" t="str">
        <f>VLOOKUP(A470,'Fichier FI (en entrée)'!B:AH,16,0)&amp;" "&amp;VLOOKUP(A470,'Fichier FI (en entrée)'!B:AH,20,0)&amp;" "&amp;VLOOKUP(A470,'Fichier FI (en entrée)'!B:AH,27,0)&amp;" "&amp;VLOOKUP(A470,'Fichier FI (en entrée)'!B:AH,29,0)</f>
        <v xml:space="preserve">STMG Systèmes d'information et de gestion  </v>
      </c>
      <c r="N470" t="str">
        <f>VLOOKUP(A470,'Fichier FI (en entrée)'!B:AH,8,0)</f>
        <v>En Terminale</v>
      </c>
      <c r="O470" t="b">
        <f>AND(C470&gt;Synthèse!B$8,C470&lt;Synthèse!B$10,NOT(Y470))</f>
        <v>0</v>
      </c>
      <c r="P470" s="17" t="s">
        <v>2260</v>
      </c>
      <c r="Q470" s="60">
        <f>ROUNDUP(C470/(Synthèse!$B$4+Synthèse!$B$1)*8,0)</f>
        <v>7</v>
      </c>
      <c r="R470" s="60">
        <f>IFERROR(VLOOKUP(A470,'Evaluations (formulaire)'!A:P,6,0)+VLOOKUP(A470,'Evaluations (formulaire)'!A:P,7,0),0)</f>
        <v>0</v>
      </c>
      <c r="S470" s="60">
        <f>IFERROR(VLOOKUP(A470,'Evaluations (formulaire)'!A:P,8,0),0)</f>
        <v>0</v>
      </c>
      <c r="T470" s="60">
        <f>IF(AND(ISBLANK(P470),Q470&lt;=2),Synthèse!$B$41,IF(AND(ISBLANK(P470),Q470&gt;=7),Synthèse!$C$41,R470+S470))</f>
        <v>0</v>
      </c>
      <c r="U470" s="60">
        <f t="shared" si="81"/>
        <v>5.7799999999999994</v>
      </c>
      <c r="V470" s="60">
        <f t="shared" si="82"/>
        <v>1298</v>
      </c>
      <c r="X470" s="26">
        <v>1644</v>
      </c>
      <c r="Y470" s="26" t="b">
        <f>IFERROR(VLOOKUP(A470,'Calculs FA (auto)'!A:O,15,0),FALSE)</f>
        <v>0</v>
      </c>
      <c r="Z470" s="26">
        <f>IFERROR(VLOOKUP(A470,'Evaluations (formulaire)'!A:M,9,0),0)</f>
        <v>0</v>
      </c>
      <c r="AA470" s="135" t="b">
        <v>1</v>
      </c>
      <c r="AB470" s="135" t="b">
        <v>0</v>
      </c>
      <c r="AC470" s="135" t="b">
        <f t="shared" si="83"/>
        <v>1</v>
      </c>
      <c r="AD470" s="135" t="b">
        <f t="shared" si="84"/>
        <v>0</v>
      </c>
      <c r="AE470" s="135" t="b">
        <f t="shared" si="85"/>
        <v>0</v>
      </c>
      <c r="AF470" s="135" t="b">
        <f>AND(AC470,$V470&lt;=Synthèse!$B$44)</f>
        <v>0</v>
      </c>
      <c r="AG470" s="135" t="b">
        <f>AND(AD470,$V470&lt;=Synthèse!$B$44)</f>
        <v>0</v>
      </c>
      <c r="AH470" s="135" t="b">
        <f>AND(AE470,$V470&lt;=Synthèse!$B$44)</f>
        <v>0</v>
      </c>
      <c r="AI470" s="137" t="b">
        <v>0</v>
      </c>
      <c r="AJ470" s="137" t="b">
        <v>0</v>
      </c>
      <c r="AK470" s="137" t="b">
        <f t="shared" si="86"/>
        <v>0</v>
      </c>
      <c r="AL470" s="137" t="b">
        <f t="shared" si="87"/>
        <v>0</v>
      </c>
      <c r="AM470" s="137" t="b">
        <f>AND(AK470,$V470&lt;=Synthèse!$B$44)</f>
        <v>0</v>
      </c>
      <c r="AN470" s="137" t="b">
        <f>AND(AL470,$V470&lt;=Synthèse!$B$44)</f>
        <v>0</v>
      </c>
    </row>
    <row r="471" spans="1:40">
      <c r="A471" s="17">
        <v>319175</v>
      </c>
      <c r="B471" t="str">
        <f ca="1">VLOOKUP(A471,'Fichier FI (en entrée)'!B:AH,3,0)</f>
        <v>XXTMLZGJZK</v>
      </c>
      <c r="C471">
        <f t="shared" si="77"/>
        <v>790</v>
      </c>
      <c r="D471">
        <f t="shared" si="78"/>
        <v>11.75</v>
      </c>
      <c r="E471" s="14" t="str">
        <f>VLOOKUP(A471,'Fichier FI (en entrée)'!B:AH,2,0)</f>
        <v>EV</v>
      </c>
      <c r="F471" s="14" t="b">
        <f t="shared" si="79"/>
        <v>1</v>
      </c>
      <c r="G471" s="14" t="b">
        <f>IFERROR(VLOOKUP(A471,'Calculs FA (auto)'!A:F,6,0),FALSE)</f>
        <v>0</v>
      </c>
      <c r="H471" s="14" t="b">
        <f t="shared" si="80"/>
        <v>0</v>
      </c>
      <c r="I471" s="16">
        <f>IFERROR(VLOOKUP(A471,'Moyennes FI (en entrée)'!B:N,7,0),"")</f>
        <v>8.75</v>
      </c>
      <c r="J471" s="16">
        <f>IFERROR(VLOOKUP(VLOOKUP(A471,'Fichier FI (en entrée)'!B:AH,33,0),Modificateurs!A$2:B$5,2,0),0)</f>
        <v>0</v>
      </c>
      <c r="K471" s="16">
        <f>IFERROR(VLOOKUP(VLOOKUP(A471,'Redoub FI (en entrée)'!B:N,7,0),Modificateurs!A$8:B$11,2,0),0)</f>
        <v>0</v>
      </c>
      <c r="L471" s="16">
        <f>IFERROR(VLOOKUP(M471,Modificateurs!D$1:E$94,2,0),0)</f>
        <v>3</v>
      </c>
      <c r="M471" t="str">
        <f>VLOOKUP(A471,'Fichier FI (en entrée)'!B:AH,16,0)&amp;" "&amp;VLOOKUP(A471,'Fichier FI (en entrée)'!B:AH,20,0)&amp;" "&amp;VLOOKUP(A471,'Fichier FI (en entrée)'!B:AH,27,0)&amp;" "&amp;VLOOKUP(A471,'Fichier FI (en entrée)'!B:AH,29,0)</f>
        <v xml:space="preserve">S Informatique et Sciences du numérique  </v>
      </c>
      <c r="N471" t="str">
        <f>VLOOKUP(A471,'Fichier FI (en entrée)'!B:AH,8,0)</f>
        <v>En Terminale</v>
      </c>
      <c r="O471" t="b">
        <f>AND(C471&gt;Synthèse!B$8,C471&lt;Synthèse!B$10,NOT(Y471))</f>
        <v>1</v>
      </c>
      <c r="P471" s="17" t="s">
        <v>2265</v>
      </c>
      <c r="Q471" s="60">
        <f>ROUNDUP(C471/(Synthèse!$B$4+Synthèse!$B$1)*8,0)</f>
        <v>4</v>
      </c>
      <c r="R471" s="60">
        <f>IFERROR(VLOOKUP(A471,'Evaluations (formulaire)'!A:P,6,0)+VLOOKUP(A471,'Evaluations (formulaire)'!A:P,7,0),0)</f>
        <v>0</v>
      </c>
      <c r="S471" s="60">
        <f>IFERROR(VLOOKUP(A471,'Evaluations (formulaire)'!A:P,8,0),0)</f>
        <v>0</v>
      </c>
      <c r="T471" s="60">
        <f>IF(AND(ISBLANK(P471),Q471&lt;=2),Synthèse!$B$41,IF(AND(ISBLANK(P471),Q471&gt;=7),Synthèse!$C$41,R471+S471))</f>
        <v>0</v>
      </c>
      <c r="U471" s="60">
        <f t="shared" si="81"/>
        <v>11.75</v>
      </c>
      <c r="V471" s="60">
        <f t="shared" si="82"/>
        <v>790</v>
      </c>
      <c r="X471" s="26">
        <v>117</v>
      </c>
      <c r="Y471" s="26" t="b">
        <f>IFERROR(VLOOKUP(A471,'Calculs FA (auto)'!A:O,15,0),FALSE)</f>
        <v>0</v>
      </c>
      <c r="Z471" s="26">
        <f>IFERROR(VLOOKUP(A471,'Evaluations (formulaire)'!A:M,9,0),0)</f>
        <v>0</v>
      </c>
      <c r="AA471" s="135" t="b">
        <v>1</v>
      </c>
      <c r="AB471" s="135" t="b">
        <v>0</v>
      </c>
      <c r="AC471" s="135" t="b">
        <f t="shared" si="83"/>
        <v>1</v>
      </c>
      <c r="AD471" s="135" t="b">
        <f t="shared" si="84"/>
        <v>0</v>
      </c>
      <c r="AE471" s="135" t="b">
        <f t="shared" si="85"/>
        <v>0</v>
      </c>
      <c r="AF471" s="135" t="b">
        <f>AND(AC471,$V471&lt;=Synthèse!$B$44)</f>
        <v>0</v>
      </c>
      <c r="AG471" s="135" t="b">
        <f>AND(AD471,$V471&lt;=Synthèse!$B$44)</f>
        <v>0</v>
      </c>
      <c r="AH471" s="135" t="b">
        <f>AND(AE471,$V471&lt;=Synthèse!$B$44)</f>
        <v>0</v>
      </c>
      <c r="AI471" s="137" t="b">
        <v>0</v>
      </c>
      <c r="AJ471" s="137" t="b">
        <v>1</v>
      </c>
      <c r="AK471" s="137" t="b">
        <f t="shared" si="86"/>
        <v>0</v>
      </c>
      <c r="AL471" s="137" t="b">
        <f t="shared" si="87"/>
        <v>1</v>
      </c>
      <c r="AM471" s="137" t="b">
        <f>AND(AK471,$V471&lt;=Synthèse!$B$44)</f>
        <v>0</v>
      </c>
      <c r="AN471" s="137" t="b">
        <f>AND(AL471,$V471&lt;=Synthèse!$B$44)</f>
        <v>0</v>
      </c>
    </row>
    <row r="472" spans="1:40">
      <c r="A472" s="17">
        <v>319191</v>
      </c>
      <c r="B472" t="str">
        <f ca="1">VLOOKUP(A472,'Fichier FI (en entrée)'!B:AH,3,0)</f>
        <v>OTBDVIIQDT</v>
      </c>
      <c r="C472">
        <f t="shared" si="77"/>
        <v>49</v>
      </c>
      <c r="D472">
        <f t="shared" si="78"/>
        <v>18.079999999999998</v>
      </c>
      <c r="E472" s="14" t="str">
        <f>VLOOKUP(A472,'Fichier FI (en entrée)'!B:AH,2,0)</f>
        <v>EV</v>
      </c>
      <c r="F472" s="14" t="b">
        <f t="shared" si="79"/>
        <v>1</v>
      </c>
      <c r="G472" s="14" t="b">
        <f>IFERROR(VLOOKUP(A472,'Calculs FA (auto)'!A:F,6,0),FALSE)</f>
        <v>0</v>
      </c>
      <c r="H472" s="14" t="b">
        <f t="shared" si="80"/>
        <v>0</v>
      </c>
      <c r="I472" s="16">
        <f>IFERROR(VLOOKUP(A472,'Moyennes FI (en entrée)'!B:N,7,0),"")</f>
        <v>12.08</v>
      </c>
      <c r="J472" s="16">
        <f>IFERROR(VLOOKUP(VLOOKUP(A472,'Fichier FI (en entrée)'!B:AH,33,0),Modificateurs!A$2:B$5,2,0),0)</f>
        <v>3</v>
      </c>
      <c r="K472" s="16">
        <f>IFERROR(VLOOKUP(VLOOKUP(A472,'Redoub FI (en entrée)'!B:N,7,0),Modificateurs!A$8:B$11,2,0),0)</f>
        <v>0</v>
      </c>
      <c r="L472" s="16">
        <f>IFERROR(VLOOKUP(M472,Modificateurs!D$1:E$94,2,0),0)</f>
        <v>3</v>
      </c>
      <c r="M472" t="str">
        <f>VLOOKUP(A472,'Fichier FI (en entrée)'!B:AH,16,0)&amp;" "&amp;VLOOKUP(A472,'Fichier FI (en entrée)'!B:AH,20,0)&amp;" "&amp;VLOOKUP(A472,'Fichier FI (en entrée)'!B:AH,27,0)&amp;" "&amp;VLOOKUP(A472,'Fichier FI (en entrée)'!B:AH,29,0)</f>
        <v xml:space="preserve">S Informatique et Sciences du numérique  </v>
      </c>
      <c r="N472" t="str">
        <f>VLOOKUP(A472,'Fichier FI (en entrée)'!B:AH,8,0)</f>
        <v>En Terminale</v>
      </c>
      <c r="O472" t="b">
        <f>AND(C472&gt;Synthèse!B$8,C472&lt;Synthèse!B$10,NOT(Y472))</f>
        <v>0</v>
      </c>
      <c r="P472" t="s">
        <v>2262</v>
      </c>
      <c r="Q472" s="60">
        <f>ROUNDUP(C472/(Synthèse!$B$4+Synthèse!$B$1)*8,0)</f>
        <v>1</v>
      </c>
      <c r="R472" s="60">
        <f>IFERROR(VLOOKUP(A472,'Evaluations (formulaire)'!A:P,6,0)+VLOOKUP(A472,'Evaluations (formulaire)'!A:P,7,0),0)</f>
        <v>0</v>
      </c>
      <c r="S472" s="60">
        <f>IFERROR(VLOOKUP(A472,'Evaluations (formulaire)'!A:P,8,0),0)</f>
        <v>0</v>
      </c>
      <c r="T472" s="60">
        <f>IF(AND(ISBLANK(P472),Q472&lt;=2),Synthèse!$B$41,IF(AND(ISBLANK(P472),Q472&gt;=7),Synthèse!$C$41,R472+S472))</f>
        <v>0</v>
      </c>
      <c r="U472" s="60">
        <f t="shared" si="81"/>
        <v>18.079999999999998</v>
      </c>
      <c r="V472" s="60">
        <f t="shared" si="82"/>
        <v>49</v>
      </c>
      <c r="X472" s="26">
        <v>231</v>
      </c>
      <c r="Y472" s="26" t="b">
        <f>IFERROR(VLOOKUP(A472,'Calculs FA (auto)'!A:O,15,0),FALSE)</f>
        <v>0</v>
      </c>
      <c r="Z472" s="26">
        <f>IFERROR(VLOOKUP(A472,'Evaluations (formulaire)'!A:M,9,0),0)</f>
        <v>0</v>
      </c>
      <c r="AA472" s="135" t="b">
        <v>1</v>
      </c>
      <c r="AB472" s="135" t="b">
        <v>0</v>
      </c>
      <c r="AC472" s="135" t="b">
        <f t="shared" si="83"/>
        <v>1</v>
      </c>
      <c r="AD472" s="135" t="b">
        <f t="shared" si="84"/>
        <v>0</v>
      </c>
      <c r="AE472" s="135" t="b">
        <f t="shared" si="85"/>
        <v>0</v>
      </c>
      <c r="AF472" s="135" t="b">
        <f>AND(AC472,$V472&lt;=Synthèse!$B$44)</f>
        <v>1</v>
      </c>
      <c r="AG472" s="135" t="b">
        <f>AND(AD472,$V472&lt;=Synthèse!$B$44)</f>
        <v>0</v>
      </c>
      <c r="AH472" s="135" t="b">
        <f>AND(AE472,$V472&lt;=Synthèse!$B$44)</f>
        <v>0</v>
      </c>
      <c r="AI472" s="137" t="b">
        <v>0</v>
      </c>
      <c r="AJ472" s="137" t="b">
        <v>1</v>
      </c>
      <c r="AK472" s="137" t="b">
        <f t="shared" si="86"/>
        <v>0</v>
      </c>
      <c r="AL472" s="137" t="b">
        <f t="shared" si="87"/>
        <v>1</v>
      </c>
      <c r="AM472" s="137" t="b">
        <f>AND(AK472,$V472&lt;=Synthèse!$B$44)</f>
        <v>0</v>
      </c>
      <c r="AN472" s="137" t="b">
        <f>AND(AL472,$V472&lt;=Synthèse!$B$44)</f>
        <v>1</v>
      </c>
    </row>
    <row r="473" spans="1:40">
      <c r="A473" s="17">
        <v>319202</v>
      </c>
      <c r="B473" t="str">
        <f ca="1">VLOOKUP(A473,'Fichier FI (en entrée)'!B:AH,3,0)</f>
        <v>IJNITCSBCK</v>
      </c>
      <c r="C473">
        <f t="shared" si="77"/>
        <v>819</v>
      </c>
      <c r="D473">
        <f t="shared" si="78"/>
        <v>11.57</v>
      </c>
      <c r="E473" s="14" t="str">
        <f>VLOOKUP(A473,'Fichier FI (en entrée)'!B:AH,2,0)</f>
        <v>EV</v>
      </c>
      <c r="F473" s="14" t="b">
        <f t="shared" si="79"/>
        <v>1</v>
      </c>
      <c r="G473" s="14" t="b">
        <f>IFERROR(VLOOKUP(A473,'Calculs FA (auto)'!A:F,6,0),FALSE)</f>
        <v>0</v>
      </c>
      <c r="H473" s="14" t="b">
        <f t="shared" si="80"/>
        <v>0</v>
      </c>
      <c r="I473" s="16">
        <f>IFERROR(VLOOKUP(A473,'Moyennes FI (en entrée)'!B:N,7,0),"")</f>
        <v>8.57</v>
      </c>
      <c r="J473" s="16">
        <f>IFERROR(VLOOKUP(VLOOKUP(A473,'Fichier FI (en entrée)'!B:AH,33,0),Modificateurs!A$2:B$5,2,0),0)</f>
        <v>0</v>
      </c>
      <c r="K473" s="16">
        <f>IFERROR(VLOOKUP(VLOOKUP(A473,'Redoub FI (en entrée)'!B:N,7,0),Modificateurs!A$8:B$11,2,0),0)</f>
        <v>0</v>
      </c>
      <c r="L473" s="16">
        <f>IFERROR(VLOOKUP(M473,Modificateurs!D$1:E$94,2,0),0)</f>
        <v>3</v>
      </c>
      <c r="M473" t="str">
        <f>VLOOKUP(A473,'Fichier FI (en entrée)'!B:AH,16,0)&amp;" "&amp;VLOOKUP(A473,'Fichier FI (en entrée)'!B:AH,20,0)&amp;" "&amp;VLOOKUP(A473,'Fichier FI (en entrée)'!B:AH,27,0)&amp;" "&amp;VLOOKUP(A473,'Fichier FI (en entrée)'!B:AH,29,0)</f>
        <v xml:space="preserve">S Informatique et Sciences du numérique  </v>
      </c>
      <c r="N473" t="str">
        <f>VLOOKUP(A473,'Fichier FI (en entrée)'!B:AH,8,0)</f>
        <v>En Terminale</v>
      </c>
      <c r="O473" t="b">
        <f>AND(C473&gt;Synthèse!B$8,C473&lt;Synthèse!B$10,NOT(Y473))</f>
        <v>1</v>
      </c>
      <c r="P473" s="17" t="s">
        <v>2266</v>
      </c>
      <c r="Q473" s="60">
        <f>ROUNDUP(C473/(Synthèse!$B$4+Synthèse!$B$1)*8,0)</f>
        <v>4</v>
      </c>
      <c r="R473" s="60">
        <f>IFERROR(VLOOKUP(A473,'Evaluations (formulaire)'!A:P,6,0)+VLOOKUP(A473,'Evaluations (formulaire)'!A:P,7,0),0)</f>
        <v>0</v>
      </c>
      <c r="S473" s="60">
        <f>IFERROR(VLOOKUP(A473,'Evaluations (formulaire)'!A:P,8,0),0)</f>
        <v>0</v>
      </c>
      <c r="T473" s="60">
        <f>IF(AND(ISBLANK(P473),Q473&lt;=2),Synthèse!$B$41,IF(AND(ISBLANK(P473),Q473&gt;=7),Synthèse!$C$41,R473+S473))</f>
        <v>0</v>
      </c>
      <c r="U473" s="60">
        <f t="shared" si="81"/>
        <v>11.57</v>
      </c>
      <c r="V473" s="60">
        <f t="shared" si="82"/>
        <v>819</v>
      </c>
      <c r="X473" s="26">
        <v>1505</v>
      </c>
      <c r="Y473" s="26" t="b">
        <f>IFERROR(VLOOKUP(A473,'Calculs FA (auto)'!A:O,15,0),FALSE)</f>
        <v>0</v>
      </c>
      <c r="Z473" s="26">
        <f>IFERROR(VLOOKUP(A473,'Evaluations (formulaire)'!A:M,9,0),0)</f>
        <v>0</v>
      </c>
      <c r="AA473" s="135" t="b">
        <v>1</v>
      </c>
      <c r="AB473" s="135" t="b">
        <v>0</v>
      </c>
      <c r="AC473" s="135" t="b">
        <f t="shared" si="83"/>
        <v>1</v>
      </c>
      <c r="AD473" s="135" t="b">
        <f t="shared" si="84"/>
        <v>0</v>
      </c>
      <c r="AE473" s="135" t="b">
        <f t="shared" si="85"/>
        <v>0</v>
      </c>
      <c r="AF473" s="135" t="b">
        <f>AND(AC473,$V473&lt;=Synthèse!$B$44)</f>
        <v>0</v>
      </c>
      <c r="AG473" s="135" t="b">
        <f>AND(AD473,$V473&lt;=Synthèse!$B$44)</f>
        <v>0</v>
      </c>
      <c r="AH473" s="135" t="b">
        <f>AND(AE473,$V473&lt;=Synthèse!$B$44)</f>
        <v>0</v>
      </c>
      <c r="AI473" s="137" t="b">
        <v>0</v>
      </c>
      <c r="AJ473" s="137" t="b">
        <v>1</v>
      </c>
      <c r="AK473" s="137" t="b">
        <f t="shared" si="86"/>
        <v>0</v>
      </c>
      <c r="AL473" s="137" t="b">
        <f t="shared" si="87"/>
        <v>1</v>
      </c>
      <c r="AM473" s="137" t="b">
        <f>AND(AK473,$V473&lt;=Synthèse!$B$44)</f>
        <v>0</v>
      </c>
      <c r="AN473" s="137" t="b">
        <f>AND(AL473,$V473&lt;=Synthèse!$B$44)</f>
        <v>0</v>
      </c>
    </row>
    <row r="474" spans="1:40">
      <c r="A474" s="17">
        <v>319205</v>
      </c>
      <c r="B474" t="str">
        <f ca="1">VLOOKUP(A474,'Fichier FI (en entrée)'!B:AH,3,0)</f>
        <v>RWQXAQXJZD</v>
      </c>
      <c r="C474">
        <f t="shared" si="77"/>
        <v>1350</v>
      </c>
      <c r="D474">
        <f t="shared" si="78"/>
        <v>4.7799999999999994</v>
      </c>
      <c r="E474" s="14" t="str">
        <f>VLOOKUP(A474,'Fichier FI (en entrée)'!B:AH,2,0)</f>
        <v>EV</v>
      </c>
      <c r="F474" s="14" t="b">
        <f t="shared" si="79"/>
        <v>1</v>
      </c>
      <c r="G474" s="14" t="b">
        <f>IFERROR(VLOOKUP(A474,'Calculs FA (auto)'!A:F,6,0),FALSE)</f>
        <v>1</v>
      </c>
      <c r="H474" s="14" t="b">
        <f t="shared" si="80"/>
        <v>1</v>
      </c>
      <c r="I474" s="16">
        <f>IFERROR(VLOOKUP(A474,'Moyennes FI (en entrée)'!B:N,7,0),"")</f>
        <v>9.7799999999999994</v>
      </c>
      <c r="J474" s="16">
        <f>IFERROR(VLOOKUP(VLOOKUP(A474,'Fichier FI (en entrée)'!B:AH,33,0),Modificateurs!A$2:B$5,2,0),0)</f>
        <v>3</v>
      </c>
      <c r="K474" s="16">
        <f>IFERROR(VLOOKUP(VLOOKUP(A474,'Redoub FI (en entrée)'!B:N,7,0),Modificateurs!A$8:B$11,2,0),0)</f>
        <v>0</v>
      </c>
      <c r="L474" s="16">
        <f>IFERROR(VLOOKUP(M474,Modificateurs!D$1:E$94,2,0),0)</f>
        <v>-8</v>
      </c>
      <c r="M474" t="str">
        <f>VLOOKUP(A474,'Fichier FI (en entrée)'!B:AH,16,0)&amp;" "&amp;VLOOKUP(A474,'Fichier FI (en entrée)'!B:AH,20,0)&amp;" "&amp;VLOOKUP(A474,'Fichier FI (en entrée)'!B:AH,27,0)&amp;" "&amp;VLOOKUP(A474,'Fichier FI (en entrée)'!B:AH,29,0)</f>
        <v xml:space="preserve">STMG Systèmes d'information et de gestion  </v>
      </c>
      <c r="N474" t="str">
        <f>VLOOKUP(A474,'Fichier FI (en entrée)'!B:AH,8,0)</f>
        <v>En Terminale</v>
      </c>
      <c r="O474" t="b">
        <f>AND(C474&gt;Synthèse!B$8,C474&lt;Synthèse!B$10,NOT(Y474))</f>
        <v>0</v>
      </c>
      <c r="Q474" s="60">
        <f>ROUNDUP(C474/(Synthèse!$B$4+Synthèse!$B$1)*8,0)</f>
        <v>7</v>
      </c>
      <c r="R474" s="60">
        <f>IFERROR(VLOOKUP(A474,'Evaluations (formulaire)'!A:P,6,0)+VLOOKUP(A474,'Evaluations (formulaire)'!A:P,7,0),0)</f>
        <v>0</v>
      </c>
      <c r="S474" s="60">
        <f>IFERROR(VLOOKUP(A474,'Evaluations (formulaire)'!A:P,8,0),0)</f>
        <v>0</v>
      </c>
      <c r="T474" s="60">
        <f>IF(AND(ISBLANK(P474),Q474&lt;=2),Synthèse!$B$41,IF(AND(ISBLANK(P474),Q474&gt;=7),Synthèse!$C$41,R474+S474))</f>
        <v>4.6296296296296294E-3</v>
      </c>
      <c r="U474" s="60">
        <f t="shared" si="81"/>
        <v>4.7846296296296291</v>
      </c>
      <c r="V474" s="60">
        <f t="shared" si="82"/>
        <v>1350</v>
      </c>
      <c r="X474" s="26">
        <v>351</v>
      </c>
      <c r="Y474" s="26" t="b">
        <f>IFERROR(VLOOKUP(A474,'Calculs FA (auto)'!A:O,15,0),FALSE)</f>
        <v>1</v>
      </c>
      <c r="Z474" s="26">
        <f>IFERROR(VLOOKUP(A474,'Evaluations (formulaire)'!A:M,9,0),0)</f>
        <v>0</v>
      </c>
      <c r="AA474" s="135" t="b">
        <v>1</v>
      </c>
      <c r="AB474" s="135" t="b">
        <v>0</v>
      </c>
      <c r="AC474" s="135" t="b">
        <f t="shared" si="83"/>
        <v>1</v>
      </c>
      <c r="AD474" s="135" t="b">
        <f t="shared" si="84"/>
        <v>0</v>
      </c>
      <c r="AE474" s="135" t="b">
        <f t="shared" si="85"/>
        <v>0</v>
      </c>
      <c r="AF474" s="135" t="b">
        <f>AND(AC474,$V474&lt;=Synthèse!$B$44)</f>
        <v>0</v>
      </c>
      <c r="AG474" s="135" t="b">
        <f>AND(AD474,$V474&lt;=Synthèse!$B$44)</f>
        <v>0</v>
      </c>
      <c r="AH474" s="135" t="b">
        <f>AND(AE474,$V474&lt;=Synthèse!$B$44)</f>
        <v>0</v>
      </c>
      <c r="AI474" s="137" t="b">
        <v>0</v>
      </c>
      <c r="AJ474" s="137" t="b">
        <v>1</v>
      </c>
      <c r="AK474" s="137" t="b">
        <f t="shared" si="86"/>
        <v>0</v>
      </c>
      <c r="AL474" s="137" t="b">
        <f t="shared" si="87"/>
        <v>1</v>
      </c>
      <c r="AM474" s="137" t="b">
        <f>AND(AK474,$V474&lt;=Synthèse!$B$44)</f>
        <v>0</v>
      </c>
      <c r="AN474" s="137" t="b">
        <f>AND(AL474,$V474&lt;=Synthèse!$B$44)</f>
        <v>0</v>
      </c>
    </row>
    <row r="475" spans="1:40">
      <c r="A475" s="17">
        <v>319207</v>
      </c>
      <c r="B475" t="str">
        <f ca="1">VLOOKUP(A475,'Fichier FI (en entrée)'!B:AH,3,0)</f>
        <v>RVEUMFETCY</v>
      </c>
      <c r="C475">
        <f t="shared" si="77"/>
        <v>133</v>
      </c>
      <c r="D475">
        <f t="shared" si="78"/>
        <v>16.649999999999999</v>
      </c>
      <c r="E475" s="14" t="str">
        <f>VLOOKUP(A475,'Fichier FI (en entrée)'!B:AH,2,0)</f>
        <v>EV</v>
      </c>
      <c r="F475" s="14" t="b">
        <f t="shared" si="79"/>
        <v>1</v>
      </c>
      <c r="G475" s="14" t="b">
        <f>IFERROR(VLOOKUP(A475,'Calculs FA (auto)'!A:F,6,0),FALSE)</f>
        <v>0</v>
      </c>
      <c r="H475" s="14" t="b">
        <f t="shared" si="80"/>
        <v>0</v>
      </c>
      <c r="I475" s="16">
        <f>IFERROR(VLOOKUP(A475,'Moyennes FI (en entrée)'!B:N,7,0),"")</f>
        <v>10.65</v>
      </c>
      <c r="J475" s="16">
        <f>IFERROR(VLOOKUP(VLOOKUP(A475,'Fichier FI (en entrée)'!B:AH,33,0),Modificateurs!A$2:B$5,2,0),0)</f>
        <v>3</v>
      </c>
      <c r="K475" s="16">
        <f>IFERROR(VLOOKUP(VLOOKUP(A475,'Redoub FI (en entrée)'!B:N,7,0),Modificateurs!A$8:B$11,2,0),0)</f>
        <v>0</v>
      </c>
      <c r="L475" s="16">
        <f>IFERROR(VLOOKUP(M475,Modificateurs!D$1:E$94,2,0),0)</f>
        <v>3</v>
      </c>
      <c r="M475" t="str">
        <f>VLOOKUP(A475,'Fichier FI (en entrée)'!B:AH,16,0)&amp;" "&amp;VLOOKUP(A475,'Fichier FI (en entrée)'!B:AH,20,0)&amp;" "&amp;VLOOKUP(A475,'Fichier FI (en entrée)'!B:AH,27,0)&amp;" "&amp;VLOOKUP(A475,'Fichier FI (en entrée)'!B:AH,29,0)</f>
        <v xml:space="preserve">S Informatique et Sciences du numérique  </v>
      </c>
      <c r="N475" t="str">
        <f>VLOOKUP(A475,'Fichier FI (en entrée)'!B:AH,8,0)</f>
        <v>En Terminale</v>
      </c>
      <c r="O475" t="b">
        <f>AND(C475&gt;Synthèse!B$8,C475&lt;Synthèse!B$10,NOT(Y475))</f>
        <v>0</v>
      </c>
      <c r="Q475" s="60">
        <f>ROUNDUP(C475/(Synthèse!$B$4+Synthèse!$B$1)*8,0)</f>
        <v>1</v>
      </c>
      <c r="R475" s="60">
        <f>IFERROR(VLOOKUP(A475,'Evaluations (formulaire)'!A:P,6,0)+VLOOKUP(A475,'Evaluations (formulaire)'!A:P,7,0),0)</f>
        <v>0</v>
      </c>
      <c r="S475" s="60">
        <f>IFERROR(VLOOKUP(A475,'Evaluations (formulaire)'!A:P,8,0),0)</f>
        <v>0</v>
      </c>
      <c r="T475" s="60">
        <f>IF(AND(ISBLANK(P475),Q475&lt;=2),Synthèse!$B$41,IF(AND(ISBLANK(P475),Q475&gt;=7),Synthèse!$C$41,R475+S475))</f>
        <v>4.6511627906976744E-3</v>
      </c>
      <c r="U475" s="60">
        <f t="shared" si="81"/>
        <v>16.654651162790696</v>
      </c>
      <c r="V475" s="60">
        <f t="shared" si="82"/>
        <v>133</v>
      </c>
      <c r="X475" s="26">
        <v>1928</v>
      </c>
      <c r="Y475" s="26" t="b">
        <f>IFERROR(VLOOKUP(A475,'Calculs FA (auto)'!A:O,15,0),FALSE)</f>
        <v>0</v>
      </c>
      <c r="Z475" s="26">
        <f>IFERROR(VLOOKUP(A475,'Evaluations (formulaire)'!A:M,9,0),0)</f>
        <v>0</v>
      </c>
      <c r="AA475" s="135" t="b">
        <v>1</v>
      </c>
      <c r="AB475" s="135" t="b">
        <v>0</v>
      </c>
      <c r="AC475" s="135" t="b">
        <f t="shared" si="83"/>
        <v>1</v>
      </c>
      <c r="AD475" s="135" t="b">
        <f t="shared" si="84"/>
        <v>0</v>
      </c>
      <c r="AE475" s="135" t="b">
        <f t="shared" si="85"/>
        <v>0</v>
      </c>
      <c r="AF475" s="135" t="b">
        <f>AND(AC475,$V475&lt;=Synthèse!$B$44)</f>
        <v>1</v>
      </c>
      <c r="AG475" s="135" t="b">
        <f>AND(AD475,$V475&lt;=Synthèse!$B$44)</f>
        <v>0</v>
      </c>
      <c r="AH475" s="135" t="b">
        <f>AND(AE475,$V475&lt;=Synthèse!$B$44)</f>
        <v>0</v>
      </c>
      <c r="AI475" s="137" t="b">
        <v>0</v>
      </c>
      <c r="AJ475" s="137" t="b">
        <v>1</v>
      </c>
      <c r="AK475" s="137" t="b">
        <f t="shared" si="86"/>
        <v>0</v>
      </c>
      <c r="AL475" s="137" t="b">
        <f t="shared" si="87"/>
        <v>1</v>
      </c>
      <c r="AM475" s="137" t="b">
        <f>AND(AK475,$V475&lt;=Synthèse!$B$44)</f>
        <v>0</v>
      </c>
      <c r="AN475" s="137" t="b">
        <f>AND(AL475,$V475&lt;=Synthèse!$B$44)</f>
        <v>1</v>
      </c>
    </row>
    <row r="476" spans="1:40">
      <c r="A476" s="17">
        <v>319261</v>
      </c>
      <c r="B476" t="str">
        <f ca="1">VLOOKUP(A476,'Fichier FI (en entrée)'!B:AH,3,0)</f>
        <v>WCLYKSYVHH</v>
      </c>
      <c r="C476">
        <f t="shared" si="77"/>
        <v>793</v>
      </c>
      <c r="D476">
        <f t="shared" si="78"/>
        <v>11.74</v>
      </c>
      <c r="E476" s="14" t="str">
        <f>VLOOKUP(A476,'Fichier FI (en entrée)'!B:AH,2,0)</f>
        <v>EV</v>
      </c>
      <c r="F476" s="14" t="b">
        <f t="shared" si="79"/>
        <v>1</v>
      </c>
      <c r="G476" s="14" t="b">
        <f>IFERROR(VLOOKUP(A476,'Calculs FA (auto)'!A:F,6,0),FALSE)</f>
        <v>1</v>
      </c>
      <c r="H476" s="14" t="b">
        <f t="shared" si="80"/>
        <v>1</v>
      </c>
      <c r="I476" s="16">
        <f>IFERROR(VLOOKUP(A476,'Moyennes FI (en entrée)'!B:N,7,0),"")</f>
        <v>8.74</v>
      </c>
      <c r="J476" s="16">
        <f>IFERROR(VLOOKUP(VLOOKUP(A476,'Fichier FI (en entrée)'!B:AH,33,0),Modificateurs!A$2:B$5,2,0),0)</f>
        <v>0</v>
      </c>
      <c r="K476" s="16">
        <f>IFERROR(VLOOKUP(VLOOKUP(A476,'Redoub FI (en entrée)'!B:N,7,0),Modificateurs!A$8:B$11,2,0),0)</f>
        <v>0</v>
      </c>
      <c r="L476" s="16">
        <f>IFERROR(VLOOKUP(M476,Modificateurs!D$1:E$94,2,0),0)</f>
        <v>3</v>
      </c>
      <c r="M476" t="str">
        <f>VLOOKUP(A476,'Fichier FI (en entrée)'!B:AH,16,0)&amp;" "&amp;VLOOKUP(A476,'Fichier FI (en entrée)'!B:AH,20,0)&amp;" "&amp;VLOOKUP(A476,'Fichier FI (en entrée)'!B:AH,27,0)&amp;" "&amp;VLOOKUP(A476,'Fichier FI (en entrée)'!B:AH,29,0)</f>
        <v xml:space="preserve">S Informatique et Sciences du numérique  </v>
      </c>
      <c r="N476" t="str">
        <f>VLOOKUP(A476,'Fichier FI (en entrée)'!B:AH,8,0)</f>
        <v>En Terminale</v>
      </c>
      <c r="O476" t="b">
        <f>AND(C476&gt;Synthèse!B$8,C476&lt;Synthèse!B$10,NOT(Y476))</f>
        <v>0</v>
      </c>
      <c r="P476" s="17" t="s">
        <v>2265</v>
      </c>
      <c r="Q476" s="60">
        <f>ROUNDUP(C476/(Synthèse!$B$4+Synthèse!$B$1)*8,0)</f>
        <v>4</v>
      </c>
      <c r="R476" s="60">
        <f>IFERROR(VLOOKUP(A476,'Evaluations (formulaire)'!A:P,6,0)+VLOOKUP(A476,'Evaluations (formulaire)'!A:P,7,0),0)</f>
        <v>0</v>
      </c>
      <c r="S476" s="60">
        <f>IFERROR(VLOOKUP(A476,'Evaluations (formulaire)'!A:P,8,0),0)</f>
        <v>0</v>
      </c>
      <c r="T476" s="60">
        <f>IF(AND(ISBLANK(P476),Q476&lt;=2),Synthèse!$B$41,IF(AND(ISBLANK(P476),Q476&gt;=7),Synthèse!$C$41,R476+S476))</f>
        <v>0</v>
      </c>
      <c r="U476" s="60">
        <f t="shared" si="81"/>
        <v>11.74</v>
      </c>
      <c r="V476" s="60">
        <f t="shared" si="82"/>
        <v>793</v>
      </c>
      <c r="X476" s="26">
        <v>725</v>
      </c>
      <c r="Y476" s="26" t="b">
        <f>IFERROR(VLOOKUP(A476,'Calculs FA (auto)'!A:O,15,0),FALSE)</f>
        <v>1</v>
      </c>
      <c r="Z476" s="26">
        <f>IFERROR(VLOOKUP(A476,'Evaluations (formulaire)'!A:M,9,0),0)</f>
        <v>0</v>
      </c>
      <c r="AA476" s="135" t="b">
        <v>1</v>
      </c>
      <c r="AB476" s="135" t="b">
        <v>0</v>
      </c>
      <c r="AC476" s="135" t="b">
        <f t="shared" si="83"/>
        <v>1</v>
      </c>
      <c r="AD476" s="135" t="b">
        <f t="shared" si="84"/>
        <v>0</v>
      </c>
      <c r="AE476" s="135" t="b">
        <f t="shared" si="85"/>
        <v>0</v>
      </c>
      <c r="AF476" s="135" t="b">
        <f>AND(AC476,$V476&lt;=Synthèse!$B$44)</f>
        <v>0</v>
      </c>
      <c r="AG476" s="135" t="b">
        <f>AND(AD476,$V476&lt;=Synthèse!$B$44)</f>
        <v>0</v>
      </c>
      <c r="AH476" s="135" t="b">
        <f>AND(AE476,$V476&lt;=Synthèse!$B$44)</f>
        <v>0</v>
      </c>
      <c r="AI476" s="137" t="b">
        <v>0</v>
      </c>
      <c r="AJ476" s="137" t="b">
        <v>1</v>
      </c>
      <c r="AK476" s="137" t="b">
        <f t="shared" si="86"/>
        <v>0</v>
      </c>
      <c r="AL476" s="137" t="b">
        <f t="shared" si="87"/>
        <v>1</v>
      </c>
      <c r="AM476" s="137" t="b">
        <f>AND(AK476,$V476&lt;=Synthèse!$B$44)</f>
        <v>0</v>
      </c>
      <c r="AN476" s="137" t="b">
        <f>AND(AL476,$V476&lt;=Synthèse!$B$44)</f>
        <v>0</v>
      </c>
    </row>
    <row r="477" spans="1:40">
      <c r="A477" s="17">
        <v>319279</v>
      </c>
      <c r="B477" t="str">
        <f ca="1">VLOOKUP(A477,'Fichier FI (en entrée)'!B:AH,3,0)</f>
        <v>LXQEEFOQMU</v>
      </c>
      <c r="C477">
        <f t="shared" si="77"/>
        <v>2097</v>
      </c>
      <c r="D477">
        <f t="shared" si="78"/>
        <v>-100</v>
      </c>
      <c r="E477" s="14" t="str">
        <f>VLOOKUP(A477,'Fichier FI (en entrée)'!B:AH,2,0)</f>
        <v>ENV</v>
      </c>
      <c r="F477" s="14" t="b">
        <f t="shared" si="79"/>
        <v>0</v>
      </c>
      <c r="G477" s="14" t="b">
        <f>IFERROR(VLOOKUP(A477,'Calculs FA (auto)'!A:F,6,0),FALSE)</f>
        <v>0</v>
      </c>
      <c r="H477" s="14" t="b">
        <f t="shared" si="80"/>
        <v>0</v>
      </c>
      <c r="I477" s="16" t="str">
        <f>IFERROR(VLOOKUP(A477,'Moyennes FI (en entrée)'!B:N,7,0),"")</f>
        <v/>
      </c>
      <c r="J477" s="16">
        <f>IFERROR(VLOOKUP(VLOOKUP(A477,'Fichier FI (en entrée)'!B:AH,33,0),Modificateurs!A$2:B$5,2,0),0)</f>
        <v>1</v>
      </c>
      <c r="K477" s="16">
        <f>IFERROR(VLOOKUP(VLOOKUP(A477,'Redoub FI (en entrée)'!B:N,7,0),Modificateurs!A$8:B$11,2,0),0)</f>
        <v>0</v>
      </c>
      <c r="L477" s="16">
        <f>IFERROR(VLOOKUP(M477,Modificateurs!D$1:E$94,2,0),0)</f>
        <v>2</v>
      </c>
      <c r="M477" t="str">
        <f>VLOOKUP(A477,'Fichier FI (en entrée)'!B:AH,16,0)&amp;" "&amp;VLOOKUP(A477,'Fichier FI (en entrée)'!B:AH,20,0)&amp;" "&amp;VLOOKUP(A477,'Fichier FI (en entrée)'!B:AH,27,0)&amp;" "&amp;VLOOKUP(A477,'Fichier FI (en entrée)'!B:AH,29,0)</f>
        <v xml:space="preserve">S Physique-chimie  </v>
      </c>
      <c r="N477" t="str">
        <f>VLOOKUP(A477,'Fichier FI (en entrée)'!B:AH,8,0)</f>
        <v>En Terminale</v>
      </c>
      <c r="O477" t="b">
        <f>AND(C477&gt;Synthèse!B$8,C477&lt;Synthèse!B$10,NOT(Y477))</f>
        <v>0</v>
      </c>
      <c r="P477" s="17" t="s">
        <v>2265</v>
      </c>
      <c r="Q477" s="60">
        <f>ROUNDUP(C477/(Synthèse!$B$4+Synthèse!$B$1)*8,0)</f>
        <v>10</v>
      </c>
      <c r="R477" s="60">
        <f>IFERROR(VLOOKUP(A477,'Evaluations (formulaire)'!A:P,6,0)+VLOOKUP(A477,'Evaluations (formulaire)'!A:P,7,0),0)</f>
        <v>0</v>
      </c>
      <c r="S477" s="60">
        <f>IFERROR(VLOOKUP(A477,'Evaluations (formulaire)'!A:P,8,0),0)</f>
        <v>0</v>
      </c>
      <c r="T477" s="60">
        <f>IF(AND(ISBLANK(P477),Q477&lt;=2),Synthèse!$B$41,IF(AND(ISBLANK(P477),Q477&gt;=7),Synthèse!$C$41,R477+S477))</f>
        <v>0</v>
      </c>
      <c r="U477" s="60">
        <f t="shared" si="81"/>
        <v>-100</v>
      </c>
      <c r="V477" s="60">
        <f t="shared" si="82"/>
        <v>2096</v>
      </c>
      <c r="X477" s="26">
        <v>722</v>
      </c>
      <c r="Y477" s="26" t="b">
        <f>IFERROR(VLOOKUP(A477,'Calculs FA (auto)'!A:O,15,0),FALSE)</f>
        <v>0</v>
      </c>
      <c r="Z477" s="26">
        <f>IFERROR(VLOOKUP(A477,'Evaluations (formulaire)'!A:M,9,0),0)</f>
        <v>0</v>
      </c>
      <c r="AA477" s="135" t="b">
        <v>1</v>
      </c>
      <c r="AB477" s="135" t="b">
        <v>0</v>
      </c>
      <c r="AC477" s="135" t="b">
        <f t="shared" si="83"/>
        <v>0</v>
      </c>
      <c r="AD477" s="135" t="b">
        <f t="shared" si="84"/>
        <v>0</v>
      </c>
      <c r="AE477" s="135" t="b">
        <f t="shared" si="85"/>
        <v>0</v>
      </c>
      <c r="AF477" s="135" t="b">
        <f>AND(AC477,$V477&lt;=Synthèse!$B$44)</f>
        <v>0</v>
      </c>
      <c r="AG477" s="135" t="b">
        <f>AND(AD477,$V477&lt;=Synthèse!$B$44)</f>
        <v>0</v>
      </c>
      <c r="AH477" s="135" t="b">
        <f>AND(AE477,$V477&lt;=Synthèse!$B$44)</f>
        <v>0</v>
      </c>
      <c r="AI477" s="137" t="b">
        <v>0</v>
      </c>
      <c r="AJ477" s="137" t="b">
        <v>1</v>
      </c>
      <c r="AK477" s="137" t="b">
        <f t="shared" si="86"/>
        <v>0</v>
      </c>
      <c r="AL477" s="137" t="b">
        <f t="shared" si="87"/>
        <v>0</v>
      </c>
      <c r="AM477" s="137" t="b">
        <f>AND(AK477,$V477&lt;=Synthèse!$B$44)</f>
        <v>0</v>
      </c>
      <c r="AN477" s="137" t="b">
        <f>AND(AL477,$V477&lt;=Synthèse!$B$44)</f>
        <v>0</v>
      </c>
    </row>
    <row r="478" spans="1:40">
      <c r="A478" s="17">
        <v>319288</v>
      </c>
      <c r="B478" t="str">
        <f ca="1">VLOOKUP(A478,'Fichier FI (en entrée)'!B:AH,3,0)</f>
        <v>MBNQSATZMU</v>
      </c>
      <c r="C478">
        <f t="shared" si="77"/>
        <v>1173</v>
      </c>
      <c r="D478">
        <f t="shared" si="78"/>
        <v>8.33</v>
      </c>
      <c r="E478" s="14" t="str">
        <f>VLOOKUP(A478,'Fichier FI (en entrée)'!B:AH,2,0)</f>
        <v>EV</v>
      </c>
      <c r="F478" s="14" t="b">
        <f t="shared" si="79"/>
        <v>1</v>
      </c>
      <c r="G478" s="14" t="b">
        <f>IFERROR(VLOOKUP(A478,'Calculs FA (auto)'!A:F,6,0),FALSE)</f>
        <v>0</v>
      </c>
      <c r="H478" s="14" t="b">
        <f t="shared" si="80"/>
        <v>0</v>
      </c>
      <c r="I478" s="16">
        <f>IFERROR(VLOOKUP(A478,'Moyennes FI (en entrée)'!B:N,7,0),"")</f>
        <v>8.33</v>
      </c>
      <c r="J478" s="16">
        <f>IFERROR(VLOOKUP(VLOOKUP(A478,'Fichier FI (en entrée)'!B:AH,33,0),Modificateurs!A$2:B$5,2,0),0)</f>
        <v>-3</v>
      </c>
      <c r="K478" s="16">
        <f>IFERROR(VLOOKUP(VLOOKUP(A478,'Redoub FI (en entrée)'!B:N,7,0),Modificateurs!A$8:B$11,2,0),0)</f>
        <v>0</v>
      </c>
      <c r="L478" s="16">
        <f>IFERROR(VLOOKUP(M478,Modificateurs!D$1:E$94,2,0),0)</f>
        <v>3</v>
      </c>
      <c r="M478" t="str">
        <f>VLOOKUP(A478,'Fichier FI (en entrée)'!B:AH,16,0)&amp;" "&amp;VLOOKUP(A478,'Fichier FI (en entrée)'!B:AH,20,0)&amp;" "&amp;VLOOKUP(A478,'Fichier FI (en entrée)'!B:AH,27,0)&amp;" "&amp;VLOOKUP(A478,'Fichier FI (en entrée)'!B:AH,29,0)</f>
        <v xml:space="preserve">S Informatique et Sciences du numérique  </v>
      </c>
      <c r="N478" t="str">
        <f>VLOOKUP(A478,'Fichier FI (en entrée)'!B:AH,8,0)</f>
        <v>En Terminale</v>
      </c>
      <c r="O478" t="b">
        <f>AND(C478&gt;Synthèse!B$8,C478&lt;Synthèse!B$10,NOT(Y478))</f>
        <v>1</v>
      </c>
      <c r="P478" s="17" t="s">
        <v>2260</v>
      </c>
      <c r="Q478" s="60">
        <f>ROUNDUP(C478/(Synthèse!$B$4+Synthèse!$B$1)*8,0)</f>
        <v>6</v>
      </c>
      <c r="R478" s="60">
        <f>IFERROR(VLOOKUP(A478,'Evaluations (formulaire)'!A:P,6,0)+VLOOKUP(A478,'Evaluations (formulaire)'!A:P,7,0),0)</f>
        <v>0</v>
      </c>
      <c r="S478" s="60">
        <f>IFERROR(VLOOKUP(A478,'Evaluations (formulaire)'!A:P,8,0),0)</f>
        <v>0</v>
      </c>
      <c r="T478" s="60">
        <f>IF(AND(ISBLANK(P478),Q478&lt;=2),Synthèse!$B$41,IF(AND(ISBLANK(P478),Q478&gt;=7),Synthèse!$C$41,R478+S478))</f>
        <v>0</v>
      </c>
      <c r="U478" s="60">
        <f t="shared" si="81"/>
        <v>8.33</v>
      </c>
      <c r="V478" s="60">
        <f t="shared" si="82"/>
        <v>1171</v>
      </c>
      <c r="X478" s="26">
        <v>1540</v>
      </c>
      <c r="Y478" s="26" t="b">
        <f>IFERROR(VLOOKUP(A478,'Calculs FA (auto)'!A:O,15,0),FALSE)</f>
        <v>0</v>
      </c>
      <c r="Z478" s="26">
        <f>IFERROR(VLOOKUP(A478,'Evaluations (formulaire)'!A:M,9,0),0)</f>
        <v>0</v>
      </c>
      <c r="AA478" s="135" t="b">
        <v>1</v>
      </c>
      <c r="AB478" s="135" t="b">
        <v>0</v>
      </c>
      <c r="AC478" s="135" t="b">
        <f t="shared" si="83"/>
        <v>1</v>
      </c>
      <c r="AD478" s="135" t="b">
        <f t="shared" si="84"/>
        <v>0</v>
      </c>
      <c r="AE478" s="135" t="b">
        <f t="shared" si="85"/>
        <v>0</v>
      </c>
      <c r="AF478" s="135" t="b">
        <f>AND(AC478,$V478&lt;=Synthèse!$B$44)</f>
        <v>0</v>
      </c>
      <c r="AG478" s="135" t="b">
        <f>AND(AD478,$V478&lt;=Synthèse!$B$44)</f>
        <v>0</v>
      </c>
      <c r="AH478" s="135" t="b">
        <f>AND(AE478,$V478&lt;=Synthèse!$B$44)</f>
        <v>0</v>
      </c>
      <c r="AI478" s="137" t="b">
        <v>0</v>
      </c>
      <c r="AJ478" s="137" t="b">
        <v>0</v>
      </c>
      <c r="AK478" s="137" t="b">
        <f t="shared" si="86"/>
        <v>0</v>
      </c>
      <c r="AL478" s="137" t="b">
        <f t="shared" si="87"/>
        <v>0</v>
      </c>
      <c r="AM478" s="137" t="b">
        <f>AND(AK478,$V478&lt;=Synthèse!$B$44)</f>
        <v>0</v>
      </c>
      <c r="AN478" s="137" t="b">
        <f>AND(AL478,$V478&lt;=Synthèse!$B$44)</f>
        <v>0</v>
      </c>
    </row>
    <row r="479" spans="1:40">
      <c r="A479" s="17">
        <v>321922</v>
      </c>
      <c r="B479" t="str">
        <f ca="1">VLOOKUP(A479,'Fichier FI (en entrée)'!B:AH,3,0)</f>
        <v>NLZGFUAVHK</v>
      </c>
      <c r="C479">
        <f t="shared" si="77"/>
        <v>725</v>
      </c>
      <c r="D479">
        <f t="shared" si="78"/>
        <v>12.05</v>
      </c>
      <c r="E479" s="14" t="str">
        <f>VLOOKUP(A479,'Fichier FI (en entrée)'!B:AH,2,0)</f>
        <v>EV</v>
      </c>
      <c r="F479" s="14" t="b">
        <f t="shared" si="79"/>
        <v>1</v>
      </c>
      <c r="G479" s="14" t="b">
        <f>IFERROR(VLOOKUP(A479,'Calculs FA (auto)'!A:F,6,0),FALSE)</f>
        <v>1</v>
      </c>
      <c r="H479" s="14" t="b">
        <f t="shared" si="80"/>
        <v>1</v>
      </c>
      <c r="I479" s="16">
        <f>IFERROR(VLOOKUP(A479,'Moyennes FI (en entrée)'!B:N,7,0),"")</f>
        <v>9.0500000000000007</v>
      </c>
      <c r="J479" s="16">
        <f>IFERROR(VLOOKUP(VLOOKUP(A479,'Fichier FI (en entrée)'!B:AH,33,0),Modificateurs!A$2:B$5,2,0),0)</f>
        <v>1</v>
      </c>
      <c r="K479" s="16">
        <f>IFERROR(VLOOKUP(VLOOKUP(A479,'Redoub FI (en entrée)'!B:N,7,0),Modificateurs!A$8:B$11,2,0),0)</f>
        <v>0</v>
      </c>
      <c r="L479" s="16">
        <f>IFERROR(VLOOKUP(M479,Modificateurs!D$1:E$94,2,0),0)</f>
        <v>2</v>
      </c>
      <c r="M479" t="str">
        <f>VLOOKUP(A479,'Fichier FI (en entrée)'!B:AH,16,0)&amp;" "&amp;VLOOKUP(A479,'Fichier FI (en entrée)'!B:AH,20,0)&amp;" "&amp;VLOOKUP(A479,'Fichier FI (en entrée)'!B:AH,27,0)&amp;" "&amp;VLOOKUP(A479,'Fichier FI (en entrée)'!B:AH,29,0)</f>
        <v xml:space="preserve">S Physique-chimie  </v>
      </c>
      <c r="N479" t="str">
        <f>VLOOKUP(A479,'Fichier FI (en entrée)'!B:AH,8,0)</f>
        <v>En Terminale</v>
      </c>
      <c r="O479" t="b">
        <f>AND(C479&gt;Synthèse!B$8,C479&lt;Synthèse!B$10,NOT(Y479))</f>
        <v>0</v>
      </c>
      <c r="P479" t="s">
        <v>2268</v>
      </c>
      <c r="Q479" s="60">
        <f>ROUNDUP(C479/(Synthèse!$B$4+Synthèse!$B$1)*8,0)</f>
        <v>4</v>
      </c>
      <c r="R479" s="60">
        <f>IFERROR(VLOOKUP(A479,'Evaluations (formulaire)'!A:P,6,0)+VLOOKUP(A479,'Evaluations (formulaire)'!A:P,7,0),0)</f>
        <v>0</v>
      </c>
      <c r="S479" s="60">
        <f>IFERROR(VLOOKUP(A479,'Evaluations (formulaire)'!A:P,8,0),0)</f>
        <v>0</v>
      </c>
      <c r="T479" s="60">
        <f>IF(AND(ISBLANK(P479),Q479&lt;=2),Synthèse!$B$41,IF(AND(ISBLANK(P479),Q479&gt;=7),Synthèse!$C$41,R479+S479))</f>
        <v>0</v>
      </c>
      <c r="U479" s="60">
        <f t="shared" si="81"/>
        <v>12.05</v>
      </c>
      <c r="V479" s="60">
        <f t="shared" si="82"/>
        <v>725</v>
      </c>
      <c r="X479" s="26">
        <v>2097</v>
      </c>
      <c r="Y479" s="26" t="b">
        <f>IFERROR(VLOOKUP(A479,'Calculs FA (auto)'!A:O,15,0),FALSE)</f>
        <v>1</v>
      </c>
      <c r="Z479" s="26">
        <f>IFERROR(VLOOKUP(A479,'Evaluations (formulaire)'!A:M,9,0),0)</f>
        <v>0</v>
      </c>
      <c r="AA479" s="135" t="b">
        <v>1</v>
      </c>
      <c r="AB479" s="135" t="b">
        <v>0</v>
      </c>
      <c r="AC479" s="135" t="b">
        <f t="shared" si="83"/>
        <v>1</v>
      </c>
      <c r="AD479" s="135" t="b">
        <f t="shared" si="84"/>
        <v>0</v>
      </c>
      <c r="AE479" s="135" t="b">
        <f t="shared" si="85"/>
        <v>0</v>
      </c>
      <c r="AF479" s="135" t="b">
        <f>AND(AC479,$V479&lt;=Synthèse!$B$44)</f>
        <v>0</v>
      </c>
      <c r="AG479" s="135" t="b">
        <f>AND(AD479,$V479&lt;=Synthèse!$B$44)</f>
        <v>0</v>
      </c>
      <c r="AH479" s="135" t="b">
        <f>AND(AE479,$V479&lt;=Synthèse!$B$44)</f>
        <v>0</v>
      </c>
      <c r="AI479" s="137" t="b">
        <v>0</v>
      </c>
      <c r="AJ479" s="137" t="b">
        <v>1</v>
      </c>
      <c r="AK479" s="137" t="b">
        <f t="shared" si="86"/>
        <v>0</v>
      </c>
      <c r="AL479" s="137" t="b">
        <f t="shared" si="87"/>
        <v>1</v>
      </c>
      <c r="AM479" s="137" t="b">
        <f>AND(AK479,$V479&lt;=Synthèse!$B$44)</f>
        <v>0</v>
      </c>
      <c r="AN479" s="137" t="b">
        <f>AND(AL479,$V479&lt;=Synthèse!$B$44)</f>
        <v>0</v>
      </c>
    </row>
    <row r="480" spans="1:40">
      <c r="A480" s="17">
        <v>325211</v>
      </c>
      <c r="B480" t="str">
        <f ca="1">VLOOKUP(A480,'Fichier FI (en entrée)'!B:AH,3,0)</f>
        <v>OQYXMGHNIX</v>
      </c>
      <c r="C480">
        <f t="shared" si="77"/>
        <v>2097</v>
      </c>
      <c r="D480">
        <f t="shared" si="78"/>
        <v>-100</v>
      </c>
      <c r="E480" s="14" t="str">
        <f>VLOOKUP(A480,'Fichier FI (en entrée)'!B:AH,2,0)</f>
        <v>ENV</v>
      </c>
      <c r="F480" s="14" t="b">
        <f t="shared" si="79"/>
        <v>0</v>
      </c>
      <c r="G480" s="14" t="b">
        <f>IFERROR(VLOOKUP(A480,'Calculs FA (auto)'!A:F,6,0),FALSE)</f>
        <v>0</v>
      </c>
      <c r="H480" s="14" t="b">
        <f t="shared" si="80"/>
        <v>0</v>
      </c>
      <c r="I480" s="16" t="str">
        <f>IFERROR(VLOOKUP(A480,'Moyennes FI (en entrée)'!B:N,7,0),"")</f>
        <v/>
      </c>
      <c r="J480" s="16">
        <f>IFERROR(VLOOKUP(VLOOKUP(A480,'Fichier FI (en entrée)'!B:AH,33,0),Modificateurs!A$2:B$5,2,0),0)</f>
        <v>0</v>
      </c>
      <c r="K480" s="16">
        <f>IFERROR(VLOOKUP(VLOOKUP(A480,'Redoub FI (en entrée)'!B:N,7,0),Modificateurs!A$8:B$11,2,0),0)</f>
        <v>0</v>
      </c>
      <c r="L480" s="16">
        <f>IFERROR(VLOOKUP(M480,Modificateurs!D$1:E$94,2,0),0)</f>
        <v>2</v>
      </c>
      <c r="M480" t="str">
        <f>VLOOKUP(A480,'Fichier FI (en entrée)'!B:AH,16,0)&amp;" "&amp;VLOOKUP(A480,'Fichier FI (en entrée)'!B:AH,20,0)&amp;" "&amp;VLOOKUP(A480,'Fichier FI (en entrée)'!B:AH,27,0)&amp;" "&amp;VLOOKUP(A480,'Fichier FI (en entrée)'!B:AH,29,0)</f>
        <v xml:space="preserve">STI2D Système informatique et numérique  </v>
      </c>
      <c r="N480" t="str">
        <f>VLOOKUP(A480,'Fichier FI (en entrée)'!B:AH,8,0)</f>
        <v>En Terminale</v>
      </c>
      <c r="O480" t="b">
        <f>AND(C480&gt;Synthèse!B$8,C480&lt;Synthèse!B$10,NOT(Y480))</f>
        <v>0</v>
      </c>
      <c r="Q480" s="60">
        <f>ROUNDUP(C480/(Synthèse!$B$4+Synthèse!$B$1)*8,0)</f>
        <v>10</v>
      </c>
      <c r="R480" s="60">
        <f>IFERROR(VLOOKUP(A480,'Evaluations (formulaire)'!A:P,6,0)+VLOOKUP(A480,'Evaluations (formulaire)'!A:P,7,0),0)</f>
        <v>0</v>
      </c>
      <c r="S480" s="60">
        <f>IFERROR(VLOOKUP(A480,'Evaluations (formulaire)'!A:P,8,0),0)</f>
        <v>0</v>
      </c>
      <c r="T480" s="60">
        <f>IF(AND(ISBLANK(P480),Q480&lt;=2),Synthèse!$B$41,IF(AND(ISBLANK(P480),Q480&gt;=7),Synthèse!$C$41,R480+S480))</f>
        <v>4.6296296296296294E-3</v>
      </c>
      <c r="U480" s="60">
        <f t="shared" si="81"/>
        <v>-99.995370370370367</v>
      </c>
      <c r="V480" s="60">
        <f t="shared" si="82"/>
        <v>1983</v>
      </c>
      <c r="X480" s="26">
        <v>372</v>
      </c>
      <c r="Y480" s="26" t="b">
        <f>IFERROR(VLOOKUP(A480,'Calculs FA (auto)'!A:O,15,0),FALSE)</f>
        <v>0</v>
      </c>
      <c r="Z480" s="26">
        <f>IFERROR(VLOOKUP(A480,'Evaluations (formulaire)'!A:M,9,0),0)</f>
        <v>0</v>
      </c>
      <c r="AA480" s="135" t="b">
        <v>1</v>
      </c>
      <c r="AB480" s="135" t="b">
        <v>0</v>
      </c>
      <c r="AC480" s="135" t="b">
        <f t="shared" si="83"/>
        <v>0</v>
      </c>
      <c r="AD480" s="135" t="b">
        <f t="shared" si="84"/>
        <v>0</v>
      </c>
      <c r="AE480" s="135" t="b">
        <f t="shared" si="85"/>
        <v>0</v>
      </c>
      <c r="AF480" s="135" t="b">
        <f>AND(AC480,$V480&lt;=Synthèse!$B$44)</f>
        <v>0</v>
      </c>
      <c r="AG480" s="135" t="b">
        <f>AND(AD480,$V480&lt;=Synthèse!$B$44)</f>
        <v>0</v>
      </c>
      <c r="AH480" s="135" t="b">
        <f>AND(AE480,$V480&lt;=Synthèse!$B$44)</f>
        <v>0</v>
      </c>
      <c r="AI480" s="137" t="b">
        <v>0</v>
      </c>
      <c r="AJ480" s="137" t="b">
        <v>1</v>
      </c>
      <c r="AK480" s="137" t="b">
        <f t="shared" si="86"/>
        <v>0</v>
      </c>
      <c r="AL480" s="137" t="b">
        <f t="shared" si="87"/>
        <v>0</v>
      </c>
      <c r="AM480" s="137" t="b">
        <f>AND(AK480,$V480&lt;=Synthèse!$B$44)</f>
        <v>0</v>
      </c>
      <c r="AN480" s="137" t="b">
        <f>AND(AL480,$V480&lt;=Synthèse!$B$44)</f>
        <v>0</v>
      </c>
    </row>
    <row r="481" spans="1:40">
      <c r="A481" s="17">
        <v>325312</v>
      </c>
      <c r="B481" t="str">
        <f ca="1">VLOOKUP(A481,'Fichier FI (en entrée)'!B:AH,3,0)</f>
        <v>NYOFPVBECR</v>
      </c>
      <c r="C481">
        <f t="shared" si="77"/>
        <v>508</v>
      </c>
      <c r="D481">
        <f t="shared" si="78"/>
        <v>13.33</v>
      </c>
      <c r="E481" s="14" t="str">
        <f>VLOOKUP(A481,'Fichier FI (en entrée)'!B:AH,2,0)</f>
        <v>EV</v>
      </c>
      <c r="F481" s="14" t="b">
        <f t="shared" si="79"/>
        <v>1</v>
      </c>
      <c r="G481" s="14" t="b">
        <f>IFERROR(VLOOKUP(A481,'Calculs FA (auto)'!A:F,6,0),FALSE)</f>
        <v>0</v>
      </c>
      <c r="H481" s="14" t="b">
        <f t="shared" si="80"/>
        <v>0</v>
      </c>
      <c r="I481" s="16">
        <f>IFERROR(VLOOKUP(A481,'Moyennes FI (en entrée)'!B:N,7,0),"")</f>
        <v>10.33</v>
      </c>
      <c r="J481" s="16">
        <f>IFERROR(VLOOKUP(VLOOKUP(A481,'Fichier FI (en entrée)'!B:AH,33,0),Modificateurs!A$2:B$5,2,0),0)</f>
        <v>1</v>
      </c>
      <c r="K481" s="16">
        <f>IFERROR(VLOOKUP(VLOOKUP(A481,'Redoub FI (en entrée)'!B:N,7,0),Modificateurs!A$8:B$11,2,0),0)</f>
        <v>0</v>
      </c>
      <c r="L481" s="16">
        <f>IFERROR(VLOOKUP(M481,Modificateurs!D$1:E$94,2,0),0)</f>
        <v>2</v>
      </c>
      <c r="M481" t="str">
        <f>VLOOKUP(A481,'Fichier FI (en entrée)'!B:AH,16,0)&amp;" "&amp;VLOOKUP(A481,'Fichier FI (en entrée)'!B:AH,20,0)&amp;" "&amp;VLOOKUP(A481,'Fichier FI (en entrée)'!B:AH,27,0)&amp;" "&amp;VLOOKUP(A481,'Fichier FI (en entrée)'!B:AH,29,0)</f>
        <v xml:space="preserve">STI2D Système informatique et numérique  </v>
      </c>
      <c r="N481" t="str">
        <f>VLOOKUP(A481,'Fichier FI (en entrée)'!B:AH,8,0)</f>
        <v>En Terminale</v>
      </c>
      <c r="O481" t="b">
        <f>AND(C481&gt;Synthèse!B$8,C481&lt;Synthèse!B$10,NOT(Y481))</f>
        <v>1</v>
      </c>
      <c r="P481" t="s">
        <v>2263</v>
      </c>
      <c r="Q481" s="60">
        <f>ROUNDUP(C481/(Synthèse!$B$4+Synthèse!$B$1)*8,0)</f>
        <v>3</v>
      </c>
      <c r="R481" s="60">
        <f>IFERROR(VLOOKUP(A481,'Evaluations (formulaire)'!A:P,6,0)+VLOOKUP(A481,'Evaluations (formulaire)'!A:P,7,0),0)</f>
        <v>0</v>
      </c>
      <c r="S481" s="60">
        <f>IFERROR(VLOOKUP(A481,'Evaluations (formulaire)'!A:P,8,0),0)</f>
        <v>0</v>
      </c>
      <c r="T481" s="60">
        <f>IF(AND(ISBLANK(P481),Q481&lt;=2),Synthèse!$B$41,IF(AND(ISBLANK(P481),Q481&gt;=7),Synthèse!$C$41,R481+S481))</f>
        <v>0</v>
      </c>
      <c r="U481" s="60">
        <f t="shared" si="81"/>
        <v>13.33</v>
      </c>
      <c r="V481" s="60">
        <f t="shared" si="82"/>
        <v>509</v>
      </c>
      <c r="X481" s="26">
        <v>659</v>
      </c>
      <c r="Y481" s="26" t="b">
        <f>IFERROR(VLOOKUP(A481,'Calculs FA (auto)'!A:O,15,0),FALSE)</f>
        <v>0</v>
      </c>
      <c r="Z481" s="26">
        <f>IFERROR(VLOOKUP(A481,'Evaluations (formulaire)'!A:M,9,0),0)</f>
        <v>0</v>
      </c>
      <c r="AA481" s="135" t="b">
        <v>0</v>
      </c>
      <c r="AB481" s="135" t="b">
        <v>1</v>
      </c>
      <c r="AC481" s="135" t="b">
        <f t="shared" si="83"/>
        <v>0</v>
      </c>
      <c r="AD481" s="135" t="b">
        <f t="shared" si="84"/>
        <v>1</v>
      </c>
      <c r="AE481" s="135" t="b">
        <f t="shared" si="85"/>
        <v>0</v>
      </c>
      <c r="AF481" s="135" t="b">
        <f>AND(AC481,$V481&lt;=Synthèse!$B$44)</f>
        <v>0</v>
      </c>
      <c r="AG481" s="135" t="b">
        <f>AND(AD481,$V481&lt;=Synthèse!$B$44)</f>
        <v>1</v>
      </c>
      <c r="AH481" s="135" t="b">
        <f>AND(AE481,$V481&lt;=Synthèse!$B$44)</f>
        <v>0</v>
      </c>
      <c r="AI481" s="137" t="b">
        <v>1</v>
      </c>
      <c r="AJ481" s="137" t="b">
        <v>0</v>
      </c>
      <c r="AK481" s="137" t="b">
        <f t="shared" si="86"/>
        <v>1</v>
      </c>
      <c r="AL481" s="137" t="b">
        <f t="shared" si="87"/>
        <v>0</v>
      </c>
      <c r="AM481" s="137" t="b">
        <f>AND(AK481,$V481&lt;=Synthèse!$B$44)</f>
        <v>1</v>
      </c>
      <c r="AN481" s="137" t="b">
        <f>AND(AL481,$V481&lt;=Synthèse!$B$44)</f>
        <v>0</v>
      </c>
    </row>
    <row r="482" spans="1:40">
      <c r="A482" s="17">
        <v>327852</v>
      </c>
      <c r="B482" t="str">
        <f ca="1">VLOOKUP(A482,'Fichier FI (en entrée)'!B:AH,3,0)</f>
        <v>NXMMESYQVP</v>
      </c>
      <c r="C482">
        <f t="shared" si="77"/>
        <v>129</v>
      </c>
      <c r="D482">
        <f t="shared" si="78"/>
        <v>16.689999999999998</v>
      </c>
      <c r="E482" s="14" t="str">
        <f>VLOOKUP(A482,'Fichier FI (en entrée)'!B:AH,2,0)</f>
        <v>EV</v>
      </c>
      <c r="F482" s="14" t="b">
        <f t="shared" si="79"/>
        <v>1</v>
      </c>
      <c r="G482" s="14" t="b">
        <f>IFERROR(VLOOKUP(A482,'Calculs FA (auto)'!A:F,6,0),FALSE)</f>
        <v>0</v>
      </c>
      <c r="H482" s="14" t="b">
        <f t="shared" si="80"/>
        <v>0</v>
      </c>
      <c r="I482" s="16">
        <f>IFERROR(VLOOKUP(A482,'Moyennes FI (en entrée)'!B:N,7,0),"")</f>
        <v>11.69</v>
      </c>
      <c r="J482" s="16">
        <f>IFERROR(VLOOKUP(VLOOKUP(A482,'Fichier FI (en entrée)'!B:AH,33,0),Modificateurs!A$2:B$5,2,0),0)</f>
        <v>3</v>
      </c>
      <c r="K482" s="16">
        <f>IFERROR(VLOOKUP(VLOOKUP(A482,'Redoub FI (en entrée)'!B:N,7,0),Modificateurs!A$8:B$11,2,0),0)</f>
        <v>0</v>
      </c>
      <c r="L482" s="16">
        <f>IFERROR(VLOOKUP(M482,Modificateurs!D$1:E$94,2,0),0)</f>
        <v>2</v>
      </c>
      <c r="M482" t="str">
        <f>VLOOKUP(A482,'Fichier FI (en entrée)'!B:AH,16,0)&amp;" "&amp;VLOOKUP(A482,'Fichier FI (en entrée)'!B:AH,20,0)&amp;" "&amp;VLOOKUP(A482,'Fichier FI (en entrée)'!B:AH,27,0)&amp;" "&amp;VLOOKUP(A482,'Fichier FI (en entrée)'!B:AH,29,0)</f>
        <v xml:space="preserve">S Mathématiques  </v>
      </c>
      <c r="N482" t="str">
        <f>VLOOKUP(A482,'Fichier FI (en entrée)'!B:AH,8,0)</f>
        <v>En Terminale</v>
      </c>
      <c r="O482" t="b">
        <f>AND(C482&gt;Synthèse!B$8,C482&lt;Synthèse!B$10,NOT(Y482))</f>
        <v>0</v>
      </c>
      <c r="P482" t="s">
        <v>2257</v>
      </c>
      <c r="Q482" s="60">
        <f>ROUNDUP(C482/(Synthèse!$B$4+Synthèse!$B$1)*8,0)</f>
        <v>1</v>
      </c>
      <c r="R482" s="60">
        <f>IFERROR(VLOOKUP(A482,'Evaluations (formulaire)'!A:P,6,0)+VLOOKUP(A482,'Evaluations (formulaire)'!A:P,7,0),0)</f>
        <v>0</v>
      </c>
      <c r="S482" s="60">
        <f>IFERROR(VLOOKUP(A482,'Evaluations (formulaire)'!A:P,8,0),0)</f>
        <v>0</v>
      </c>
      <c r="T482" s="60">
        <f>IF(AND(ISBLANK(P482),Q482&lt;=2),Synthèse!$B$41,IF(AND(ISBLANK(P482),Q482&gt;=7),Synthèse!$C$41,R482+S482))</f>
        <v>0</v>
      </c>
      <c r="U482" s="60">
        <f t="shared" si="81"/>
        <v>16.689999999999998</v>
      </c>
      <c r="V482" s="60">
        <f t="shared" si="82"/>
        <v>129</v>
      </c>
      <c r="X482" s="26">
        <v>1377</v>
      </c>
      <c r="Y482" s="26" t="b">
        <f>IFERROR(VLOOKUP(A482,'Calculs FA (auto)'!A:O,15,0),FALSE)</f>
        <v>0</v>
      </c>
      <c r="Z482" s="26">
        <f>IFERROR(VLOOKUP(A482,'Evaluations (formulaire)'!A:M,9,0),0)</f>
        <v>0</v>
      </c>
      <c r="AA482" s="135" t="b">
        <v>0</v>
      </c>
      <c r="AB482" s="135" t="b">
        <v>1</v>
      </c>
      <c r="AC482" s="135" t="b">
        <f t="shared" si="83"/>
        <v>0</v>
      </c>
      <c r="AD482" s="135" t="b">
        <f t="shared" si="84"/>
        <v>1</v>
      </c>
      <c r="AE482" s="135" t="b">
        <f t="shared" si="85"/>
        <v>0</v>
      </c>
      <c r="AF482" s="135" t="b">
        <f>AND(AC482,$V482&lt;=Synthèse!$B$44)</f>
        <v>0</v>
      </c>
      <c r="AG482" s="135" t="b">
        <f>AND(AD482,$V482&lt;=Synthèse!$B$44)</f>
        <v>1</v>
      </c>
      <c r="AH482" s="135" t="b">
        <f>AND(AE482,$V482&lt;=Synthèse!$B$44)</f>
        <v>0</v>
      </c>
      <c r="AI482" s="137" t="b">
        <v>1</v>
      </c>
      <c r="AJ482" s="137" t="b">
        <v>0</v>
      </c>
      <c r="AK482" s="137" t="b">
        <f t="shared" si="86"/>
        <v>1</v>
      </c>
      <c r="AL482" s="137" t="b">
        <f t="shared" si="87"/>
        <v>0</v>
      </c>
      <c r="AM482" s="137" t="b">
        <f>AND(AK482,$V482&lt;=Synthèse!$B$44)</f>
        <v>1</v>
      </c>
      <c r="AN482" s="137" t="b">
        <f>AND(AL482,$V482&lt;=Synthèse!$B$44)</f>
        <v>0</v>
      </c>
    </row>
    <row r="483" spans="1:40">
      <c r="A483" s="17">
        <v>329713</v>
      </c>
      <c r="B483" t="str">
        <f ca="1">VLOOKUP(A483,'Fichier FI (en entrée)'!B:AH,3,0)</f>
        <v>UGXAFWYETJ</v>
      </c>
      <c r="C483">
        <f t="shared" si="77"/>
        <v>921</v>
      </c>
      <c r="D483">
        <f t="shared" si="78"/>
        <v>10.94</v>
      </c>
      <c r="E483" s="14" t="str">
        <f>VLOOKUP(A483,'Fichier FI (en entrée)'!B:AH,2,0)</f>
        <v>EV</v>
      </c>
      <c r="F483" s="14" t="b">
        <f t="shared" si="79"/>
        <v>1</v>
      </c>
      <c r="G483" s="14" t="b">
        <f>IFERROR(VLOOKUP(A483,'Calculs FA (auto)'!A:F,6,0),FALSE)</f>
        <v>0</v>
      </c>
      <c r="H483" s="14" t="b">
        <f t="shared" si="80"/>
        <v>0</v>
      </c>
      <c r="I483" s="16">
        <f>IFERROR(VLOOKUP(A483,'Moyennes FI (en entrée)'!B:N,7,0),"")</f>
        <v>8.94</v>
      </c>
      <c r="J483" s="16">
        <f>IFERROR(VLOOKUP(VLOOKUP(A483,'Fichier FI (en entrée)'!B:AH,33,0),Modificateurs!A$2:B$5,2,0),0)</f>
        <v>0</v>
      </c>
      <c r="K483" s="16">
        <f>IFERROR(VLOOKUP(VLOOKUP(A483,'Redoub FI (en entrée)'!B:N,7,0),Modificateurs!A$8:B$11,2,0),0)</f>
        <v>0</v>
      </c>
      <c r="L483" s="16">
        <f>IFERROR(VLOOKUP(M483,Modificateurs!D$1:E$94,2,0),0)</f>
        <v>2</v>
      </c>
      <c r="M483" t="str">
        <f>VLOOKUP(A483,'Fichier FI (en entrée)'!B:AH,16,0)&amp;" "&amp;VLOOKUP(A483,'Fichier FI (en entrée)'!B:AH,20,0)&amp;" "&amp;VLOOKUP(A483,'Fichier FI (en entrée)'!B:AH,27,0)&amp;" "&amp;VLOOKUP(A483,'Fichier FI (en entrée)'!B:AH,29,0)</f>
        <v xml:space="preserve">STI2D Système informatique et numérique  </v>
      </c>
      <c r="N483" t="str">
        <f>VLOOKUP(A483,'Fichier FI (en entrée)'!B:AH,8,0)</f>
        <v>En Terminale</v>
      </c>
      <c r="O483" t="b">
        <f>AND(C483&gt;Synthèse!B$8,C483&lt;Synthèse!B$10,NOT(Y483))</f>
        <v>1</v>
      </c>
      <c r="Q483" s="60">
        <f>ROUNDUP(C483/(Synthèse!$B$4+Synthèse!$B$1)*8,0)</f>
        <v>5</v>
      </c>
      <c r="R483" s="60">
        <f>IFERROR(VLOOKUP(A483,'Evaluations (formulaire)'!A:P,6,0)+VLOOKUP(A483,'Evaluations (formulaire)'!A:P,7,0),0)</f>
        <v>0</v>
      </c>
      <c r="S483" s="60">
        <f>IFERROR(VLOOKUP(A483,'Evaluations (formulaire)'!A:P,8,0),0)</f>
        <v>0</v>
      </c>
      <c r="T483" s="60">
        <f>IF(AND(ISBLANK(P483),Q483&lt;=2),Synthèse!$B$41,IF(AND(ISBLANK(P483),Q483&gt;=7),Synthèse!$C$41,R483+S483))</f>
        <v>0</v>
      </c>
      <c r="U483" s="60">
        <f t="shared" si="81"/>
        <v>10.94</v>
      </c>
      <c r="V483" s="60">
        <f t="shared" si="82"/>
        <v>921</v>
      </c>
      <c r="X483" s="26">
        <v>2033</v>
      </c>
      <c r="Y483" s="26" t="b">
        <f>IFERROR(VLOOKUP(A483,'Calculs FA (auto)'!A:O,15,0),FALSE)</f>
        <v>0</v>
      </c>
      <c r="Z483" s="26">
        <f>IFERROR(VLOOKUP(A483,'Evaluations (formulaire)'!A:M,9,0),0)</f>
        <v>0</v>
      </c>
      <c r="AA483" s="135" t="b">
        <v>1</v>
      </c>
      <c r="AB483" s="135" t="b">
        <v>0</v>
      </c>
      <c r="AC483" s="135" t="b">
        <f t="shared" si="83"/>
        <v>1</v>
      </c>
      <c r="AD483" s="135" t="b">
        <f t="shared" si="84"/>
        <v>0</v>
      </c>
      <c r="AE483" s="135" t="b">
        <f t="shared" si="85"/>
        <v>0</v>
      </c>
      <c r="AF483" s="135" t="b">
        <f>AND(AC483,$V483&lt;=Synthèse!$B$44)</f>
        <v>0</v>
      </c>
      <c r="AG483" s="135" t="b">
        <f>AND(AD483,$V483&lt;=Synthèse!$B$44)</f>
        <v>0</v>
      </c>
      <c r="AH483" s="135" t="b">
        <f>AND(AE483,$V483&lt;=Synthèse!$B$44)</f>
        <v>0</v>
      </c>
      <c r="AI483" s="137" t="b">
        <v>0</v>
      </c>
      <c r="AJ483" s="137" t="b">
        <v>1</v>
      </c>
      <c r="AK483" s="137" t="b">
        <f t="shared" si="86"/>
        <v>0</v>
      </c>
      <c r="AL483" s="137" t="b">
        <f t="shared" si="87"/>
        <v>1</v>
      </c>
      <c r="AM483" s="137" t="b">
        <f>AND(AK483,$V483&lt;=Synthèse!$B$44)</f>
        <v>0</v>
      </c>
      <c r="AN483" s="137" t="b">
        <f>AND(AL483,$V483&lt;=Synthèse!$B$44)</f>
        <v>0</v>
      </c>
    </row>
    <row r="484" spans="1:40">
      <c r="A484" s="17">
        <v>331339</v>
      </c>
      <c r="B484" t="str">
        <f ca="1">VLOOKUP(A484,'Fichier FI (en entrée)'!B:AH,3,0)</f>
        <v>YNACBYCADF</v>
      </c>
      <c r="C484">
        <f t="shared" si="77"/>
        <v>1053</v>
      </c>
      <c r="D484">
        <f t="shared" si="78"/>
        <v>9.8800000000000008</v>
      </c>
      <c r="E484" s="14" t="str">
        <f>VLOOKUP(A484,'Fichier FI (en entrée)'!B:AH,2,0)</f>
        <v>EV</v>
      </c>
      <c r="F484" s="14" t="b">
        <f t="shared" si="79"/>
        <v>1</v>
      </c>
      <c r="G484" s="14" t="b">
        <f>IFERROR(VLOOKUP(A484,'Calculs FA (auto)'!A:F,6,0),FALSE)</f>
        <v>0</v>
      </c>
      <c r="H484" s="14" t="b">
        <f t="shared" si="80"/>
        <v>0</v>
      </c>
      <c r="I484" s="16">
        <f>IFERROR(VLOOKUP(A484,'Moyennes FI (en entrée)'!B:N,7,0),"")</f>
        <v>8.8800000000000008</v>
      </c>
      <c r="J484" s="16">
        <f>IFERROR(VLOOKUP(VLOOKUP(A484,'Fichier FI (en entrée)'!B:AH,33,0),Modificateurs!A$2:B$5,2,0),0)</f>
        <v>0</v>
      </c>
      <c r="K484" s="16">
        <f>IFERROR(VLOOKUP(VLOOKUP(A484,'Redoub FI (en entrée)'!B:N,7,0),Modificateurs!A$8:B$11,2,0),0)</f>
        <v>0</v>
      </c>
      <c r="L484" s="16">
        <f>IFERROR(VLOOKUP(M484,Modificateurs!D$1:E$94,2,0),0)</f>
        <v>1</v>
      </c>
      <c r="M484" t="str">
        <f>VLOOKUP(A484,'Fichier FI (en entrée)'!B:AH,16,0)&amp;" "&amp;VLOOKUP(A484,'Fichier FI (en entrée)'!B:AH,20,0)&amp;" "&amp;VLOOKUP(A484,'Fichier FI (en entrée)'!B:AH,27,0)&amp;" "&amp;VLOOKUP(A484,'Fichier FI (en entrée)'!B:AH,29,0)</f>
        <v xml:space="preserve">S Sciences de la vie et de la terre  </v>
      </c>
      <c r="N484" t="str">
        <f>VLOOKUP(A484,'Fichier FI (en entrée)'!B:AH,8,0)</f>
        <v>En Terminale</v>
      </c>
      <c r="O484" t="b">
        <f>AND(C484&gt;Synthèse!B$8,C484&lt;Synthèse!B$10,NOT(Y484))</f>
        <v>1</v>
      </c>
      <c r="Q484" s="60">
        <f>ROUNDUP(C484/(Synthèse!$B$4+Synthèse!$B$1)*8,0)</f>
        <v>5</v>
      </c>
      <c r="R484" s="60">
        <f>IFERROR(VLOOKUP(A484,'Evaluations (formulaire)'!A:P,6,0)+VLOOKUP(A484,'Evaluations (formulaire)'!A:P,7,0),0)</f>
        <v>0</v>
      </c>
      <c r="S484" s="60">
        <f>IFERROR(VLOOKUP(A484,'Evaluations (formulaire)'!A:P,8,0),0)</f>
        <v>0</v>
      </c>
      <c r="T484" s="60">
        <f>IF(AND(ISBLANK(P484),Q484&lt;=2),Synthèse!$B$41,IF(AND(ISBLANK(P484),Q484&gt;=7),Synthèse!$C$41,R484+S484))</f>
        <v>0</v>
      </c>
      <c r="U484" s="60">
        <f t="shared" si="81"/>
        <v>9.8800000000000008</v>
      </c>
      <c r="V484" s="60">
        <f t="shared" si="82"/>
        <v>1053</v>
      </c>
      <c r="X484" s="26">
        <v>987</v>
      </c>
      <c r="Y484" s="26" t="b">
        <f>IFERROR(VLOOKUP(A484,'Calculs FA (auto)'!A:O,15,0),FALSE)</f>
        <v>0</v>
      </c>
      <c r="Z484" s="26">
        <f>IFERROR(VLOOKUP(A484,'Evaluations (formulaire)'!A:M,9,0),0)</f>
        <v>0</v>
      </c>
      <c r="AA484" s="135" t="b">
        <v>1</v>
      </c>
      <c r="AB484" s="135" t="b">
        <v>0</v>
      </c>
      <c r="AC484" s="135" t="b">
        <f t="shared" si="83"/>
        <v>1</v>
      </c>
      <c r="AD484" s="135" t="b">
        <f t="shared" si="84"/>
        <v>0</v>
      </c>
      <c r="AE484" s="135" t="b">
        <f t="shared" si="85"/>
        <v>0</v>
      </c>
      <c r="AF484" s="135" t="b">
        <f>AND(AC484,$V484&lt;=Synthèse!$B$44)</f>
        <v>0</v>
      </c>
      <c r="AG484" s="135" t="b">
        <f>AND(AD484,$V484&lt;=Synthèse!$B$44)</f>
        <v>0</v>
      </c>
      <c r="AH484" s="135" t="b">
        <f>AND(AE484,$V484&lt;=Synthèse!$B$44)</f>
        <v>0</v>
      </c>
      <c r="AI484" s="137" t="b">
        <v>0</v>
      </c>
      <c r="AJ484" s="137" t="b">
        <v>1</v>
      </c>
      <c r="AK484" s="137" t="b">
        <f t="shared" si="86"/>
        <v>0</v>
      </c>
      <c r="AL484" s="137" t="b">
        <f t="shared" si="87"/>
        <v>1</v>
      </c>
      <c r="AM484" s="137" t="b">
        <f>AND(AK484,$V484&lt;=Synthèse!$B$44)</f>
        <v>0</v>
      </c>
      <c r="AN484" s="137" t="b">
        <f>AND(AL484,$V484&lt;=Synthèse!$B$44)</f>
        <v>0</v>
      </c>
    </row>
    <row r="485" spans="1:40">
      <c r="A485" s="17">
        <v>331413</v>
      </c>
      <c r="B485" t="str">
        <f ca="1">VLOOKUP(A485,'Fichier FI (en entrée)'!B:AH,3,0)</f>
        <v>XIVIXMCSVJ</v>
      </c>
      <c r="C485">
        <f t="shared" si="77"/>
        <v>1125</v>
      </c>
      <c r="D485">
        <f t="shared" si="78"/>
        <v>9.01</v>
      </c>
      <c r="E485" s="14" t="str">
        <f>VLOOKUP(A485,'Fichier FI (en entrée)'!B:AH,2,0)</f>
        <v>EV</v>
      </c>
      <c r="F485" s="14" t="b">
        <f t="shared" si="79"/>
        <v>1</v>
      </c>
      <c r="G485" s="14" t="b">
        <f>IFERROR(VLOOKUP(A485,'Calculs FA (auto)'!A:F,6,0),FALSE)</f>
        <v>0</v>
      </c>
      <c r="H485" s="14" t="b">
        <f t="shared" si="80"/>
        <v>0</v>
      </c>
      <c r="I485" s="16">
        <f>IFERROR(VLOOKUP(A485,'Moyennes FI (en entrée)'!B:N,7,0),"")</f>
        <v>11.01</v>
      </c>
      <c r="J485" s="16">
        <f>IFERROR(VLOOKUP(VLOOKUP(A485,'Fichier FI (en entrée)'!B:AH,33,0),Modificateurs!A$2:B$5,2,0),0)</f>
        <v>1</v>
      </c>
      <c r="K485" s="16">
        <f>IFERROR(VLOOKUP(VLOOKUP(A485,'Redoub FI (en entrée)'!B:N,7,0),Modificateurs!A$8:B$11,2,0),0)</f>
        <v>0</v>
      </c>
      <c r="L485" s="16">
        <f>IFERROR(VLOOKUP(M485,Modificateurs!D$1:E$94,2,0),0)</f>
        <v>-3</v>
      </c>
      <c r="M485" t="str">
        <f>VLOOKUP(A485,'Fichier FI (en entrée)'!B:AH,16,0)&amp;" "&amp;VLOOKUP(A485,'Fichier FI (en entrée)'!B:AH,20,0)&amp;" "&amp;VLOOKUP(A485,'Fichier FI (en entrée)'!B:AH,27,0)&amp;" "&amp;VLOOKUP(A485,'Fichier FI (en entrée)'!B:AH,29,0)</f>
        <v xml:space="preserve">ES Mathématiques  </v>
      </c>
      <c r="N485" t="str">
        <f>VLOOKUP(A485,'Fichier FI (en entrée)'!B:AH,8,0)</f>
        <v>En Terminale</v>
      </c>
      <c r="O485" t="b">
        <f>AND(C485&gt;Synthèse!B$8,C485&lt;Synthèse!B$10,NOT(Y485))</f>
        <v>1</v>
      </c>
      <c r="Q485" s="60">
        <f>ROUNDUP(C485/(Synthèse!$B$4+Synthèse!$B$1)*8,0)</f>
        <v>6</v>
      </c>
      <c r="R485" s="60">
        <f>IFERROR(VLOOKUP(A485,'Evaluations (formulaire)'!A:P,6,0)+VLOOKUP(A485,'Evaluations (formulaire)'!A:P,7,0),0)</f>
        <v>0</v>
      </c>
      <c r="S485" s="60">
        <f>IFERROR(VLOOKUP(A485,'Evaluations (formulaire)'!A:P,8,0),0)</f>
        <v>0</v>
      </c>
      <c r="T485" s="60">
        <f>IF(AND(ISBLANK(P485),Q485&lt;=2),Synthèse!$B$41,IF(AND(ISBLANK(P485),Q485&gt;=7),Synthèse!$C$41,R485+S485))</f>
        <v>0</v>
      </c>
      <c r="U485" s="60">
        <f t="shared" si="81"/>
        <v>9.01</v>
      </c>
      <c r="V485" s="60">
        <f t="shared" si="82"/>
        <v>1123</v>
      </c>
      <c r="X485" s="26">
        <v>1558</v>
      </c>
      <c r="Y485" s="26" t="b">
        <f>IFERROR(VLOOKUP(A485,'Calculs FA (auto)'!A:O,15,0),FALSE)</f>
        <v>0</v>
      </c>
      <c r="Z485" s="26">
        <f>IFERROR(VLOOKUP(A485,'Evaluations (formulaire)'!A:M,9,0),0)</f>
        <v>0</v>
      </c>
      <c r="AA485" s="135" t="b">
        <v>1</v>
      </c>
      <c r="AB485" s="135" t="b">
        <v>0</v>
      </c>
      <c r="AC485" s="135" t="b">
        <f t="shared" si="83"/>
        <v>1</v>
      </c>
      <c r="AD485" s="135" t="b">
        <f t="shared" si="84"/>
        <v>0</v>
      </c>
      <c r="AE485" s="135" t="b">
        <f t="shared" si="85"/>
        <v>0</v>
      </c>
      <c r="AF485" s="135" t="b">
        <f>AND(AC485,$V485&lt;=Synthèse!$B$44)</f>
        <v>0</v>
      </c>
      <c r="AG485" s="135" t="b">
        <f>AND(AD485,$V485&lt;=Synthèse!$B$44)</f>
        <v>0</v>
      </c>
      <c r="AH485" s="135" t="b">
        <f>AND(AE485,$V485&lt;=Synthèse!$B$44)</f>
        <v>0</v>
      </c>
      <c r="AI485" s="137" t="b">
        <v>0</v>
      </c>
      <c r="AJ485" s="137" t="b">
        <v>1</v>
      </c>
      <c r="AK485" s="137" t="b">
        <f t="shared" si="86"/>
        <v>0</v>
      </c>
      <c r="AL485" s="137" t="b">
        <f t="shared" si="87"/>
        <v>1</v>
      </c>
      <c r="AM485" s="137" t="b">
        <f>AND(AK485,$V485&lt;=Synthèse!$B$44)</f>
        <v>0</v>
      </c>
      <c r="AN485" s="137" t="b">
        <f>AND(AL485,$V485&lt;=Synthèse!$B$44)</f>
        <v>0</v>
      </c>
    </row>
    <row r="486" spans="1:40">
      <c r="A486" s="17">
        <v>331466</v>
      </c>
      <c r="B486" t="str">
        <f ca="1">VLOOKUP(A486,'Fichier FI (en entrée)'!B:AH,3,0)</f>
        <v>DMDAQAKSYO</v>
      </c>
      <c r="C486">
        <f t="shared" si="77"/>
        <v>142</v>
      </c>
      <c r="D486">
        <f t="shared" si="78"/>
        <v>16.57</v>
      </c>
      <c r="E486" s="14" t="str">
        <f>VLOOKUP(A486,'Fichier FI (en entrée)'!B:AH,2,0)</f>
        <v>EV</v>
      </c>
      <c r="F486" s="14" t="b">
        <f t="shared" si="79"/>
        <v>1</v>
      </c>
      <c r="G486" s="14" t="b">
        <f>IFERROR(VLOOKUP(A486,'Calculs FA (auto)'!A:F,6,0),FALSE)</f>
        <v>0</v>
      </c>
      <c r="H486" s="14" t="b">
        <f t="shared" si="80"/>
        <v>0</v>
      </c>
      <c r="I486" s="16">
        <f>IFERROR(VLOOKUP(A486,'Moyennes FI (en entrée)'!B:N,7,0),"")</f>
        <v>11.57</v>
      </c>
      <c r="J486" s="16">
        <f>IFERROR(VLOOKUP(VLOOKUP(A486,'Fichier FI (en entrée)'!B:AH,33,0),Modificateurs!A$2:B$5,2,0),0)</f>
        <v>3</v>
      </c>
      <c r="K486" s="16">
        <f>IFERROR(VLOOKUP(VLOOKUP(A486,'Redoub FI (en entrée)'!B:N,7,0),Modificateurs!A$8:B$11,2,0),0)</f>
        <v>0</v>
      </c>
      <c r="L486" s="16">
        <f>IFERROR(VLOOKUP(M486,Modificateurs!D$1:E$94,2,0),0)</f>
        <v>2</v>
      </c>
      <c r="M486" t="str">
        <f>VLOOKUP(A486,'Fichier FI (en entrée)'!B:AH,16,0)&amp;" "&amp;VLOOKUP(A486,'Fichier FI (en entrée)'!B:AH,20,0)&amp;" "&amp;VLOOKUP(A486,'Fichier FI (en entrée)'!B:AH,27,0)&amp;" "&amp;VLOOKUP(A486,'Fichier FI (en entrée)'!B:AH,29,0)</f>
        <v xml:space="preserve">S Physique-chimie  </v>
      </c>
      <c r="N486" t="str">
        <f>VLOOKUP(A486,'Fichier FI (en entrée)'!B:AH,8,0)</f>
        <v>En Terminale</v>
      </c>
      <c r="O486" t="b">
        <f>AND(C486&gt;Synthèse!B$8,C486&lt;Synthèse!B$10,NOT(Y486))</f>
        <v>0</v>
      </c>
      <c r="Q486" s="60">
        <f>ROUNDUP(C486/(Synthèse!$B$4+Synthèse!$B$1)*8,0)</f>
        <v>1</v>
      </c>
      <c r="R486" s="60">
        <f>IFERROR(VLOOKUP(A486,'Evaluations (formulaire)'!A:P,6,0)+VLOOKUP(A486,'Evaluations (formulaire)'!A:P,7,0),0)</f>
        <v>0</v>
      </c>
      <c r="S486" s="60">
        <f>IFERROR(VLOOKUP(A486,'Evaluations (formulaire)'!A:P,8,0),0)</f>
        <v>0</v>
      </c>
      <c r="T486" s="60">
        <f>IF(AND(ISBLANK(P486),Q486&lt;=2),Synthèse!$B$41,IF(AND(ISBLANK(P486),Q486&gt;=7),Synthèse!$C$41,R486+S486))</f>
        <v>4.6511627906976744E-3</v>
      </c>
      <c r="U486" s="60">
        <f t="shared" si="81"/>
        <v>16.574651162790698</v>
      </c>
      <c r="V486" s="60">
        <f t="shared" si="82"/>
        <v>141</v>
      </c>
      <c r="X486" s="26">
        <v>384</v>
      </c>
      <c r="Y486" s="26" t="b">
        <f>IFERROR(VLOOKUP(A486,'Calculs FA (auto)'!A:O,15,0),FALSE)</f>
        <v>0</v>
      </c>
      <c r="Z486" s="26">
        <f>IFERROR(VLOOKUP(A486,'Evaluations (formulaire)'!A:M,9,0),0)</f>
        <v>0</v>
      </c>
      <c r="AA486" s="135" t="b">
        <v>1</v>
      </c>
      <c r="AB486" s="135" t="b">
        <v>0</v>
      </c>
      <c r="AC486" s="135" t="b">
        <f t="shared" si="83"/>
        <v>1</v>
      </c>
      <c r="AD486" s="135" t="b">
        <f t="shared" si="84"/>
        <v>0</v>
      </c>
      <c r="AE486" s="135" t="b">
        <f t="shared" si="85"/>
        <v>0</v>
      </c>
      <c r="AF486" s="135" t="b">
        <f>AND(AC486,$V486&lt;=Synthèse!$B$44)</f>
        <v>1</v>
      </c>
      <c r="AG486" s="135" t="b">
        <f>AND(AD486,$V486&lt;=Synthèse!$B$44)</f>
        <v>0</v>
      </c>
      <c r="AH486" s="135" t="b">
        <f>AND(AE486,$V486&lt;=Synthèse!$B$44)</f>
        <v>0</v>
      </c>
      <c r="AI486" s="137" t="b">
        <v>0</v>
      </c>
      <c r="AJ486" s="137" t="b">
        <v>1</v>
      </c>
      <c r="AK486" s="137" t="b">
        <f t="shared" si="86"/>
        <v>0</v>
      </c>
      <c r="AL486" s="137" t="b">
        <f t="shared" si="87"/>
        <v>1</v>
      </c>
      <c r="AM486" s="137" t="b">
        <f>AND(AK486,$V486&lt;=Synthèse!$B$44)</f>
        <v>0</v>
      </c>
      <c r="AN486" s="137" t="b">
        <f>AND(AL486,$V486&lt;=Synthèse!$B$44)</f>
        <v>1</v>
      </c>
    </row>
    <row r="487" spans="1:40">
      <c r="A487" s="17">
        <v>331612</v>
      </c>
      <c r="B487" t="str">
        <f ca="1">VLOOKUP(A487,'Fichier FI (en entrée)'!B:AH,3,0)</f>
        <v>ENJDEERQWZ</v>
      </c>
      <c r="C487">
        <f t="shared" si="77"/>
        <v>714</v>
      </c>
      <c r="D487">
        <f t="shared" si="78"/>
        <v>12.11</v>
      </c>
      <c r="E487" s="14" t="str">
        <f>VLOOKUP(A487,'Fichier FI (en entrée)'!B:AH,2,0)</f>
        <v>EV</v>
      </c>
      <c r="F487" s="14" t="b">
        <f t="shared" si="79"/>
        <v>1</v>
      </c>
      <c r="G487" s="14" t="b">
        <f>IFERROR(VLOOKUP(A487,'Calculs FA (auto)'!A:F,6,0),FALSE)</f>
        <v>0</v>
      </c>
      <c r="H487" s="14" t="b">
        <f t="shared" si="80"/>
        <v>0</v>
      </c>
      <c r="I487" s="16">
        <f>IFERROR(VLOOKUP(A487,'Moyennes FI (en entrée)'!B:N,7,0),"")</f>
        <v>9.11</v>
      </c>
      <c r="J487" s="16">
        <f>IFERROR(VLOOKUP(VLOOKUP(A487,'Fichier FI (en entrée)'!B:AH,33,0),Modificateurs!A$2:B$5,2,0),0)</f>
        <v>1</v>
      </c>
      <c r="K487" s="16">
        <f>IFERROR(VLOOKUP(VLOOKUP(A487,'Redoub FI (en entrée)'!B:N,7,0),Modificateurs!A$8:B$11,2,0),0)</f>
        <v>0</v>
      </c>
      <c r="L487" s="16">
        <f>IFERROR(VLOOKUP(M487,Modificateurs!D$1:E$94,2,0),0)</f>
        <v>2</v>
      </c>
      <c r="M487" t="str">
        <f>VLOOKUP(A487,'Fichier FI (en entrée)'!B:AH,16,0)&amp;" "&amp;VLOOKUP(A487,'Fichier FI (en entrée)'!B:AH,20,0)&amp;" "&amp;VLOOKUP(A487,'Fichier FI (en entrée)'!B:AH,27,0)&amp;" "&amp;VLOOKUP(A487,'Fichier FI (en entrée)'!B:AH,29,0)</f>
        <v xml:space="preserve">S Physique-chimie  </v>
      </c>
      <c r="N487" t="str">
        <f>VLOOKUP(A487,'Fichier FI (en entrée)'!B:AH,8,0)</f>
        <v>En Terminale</v>
      </c>
      <c r="O487" t="b">
        <f>AND(C487&gt;Synthèse!B$8,C487&lt;Synthèse!B$10,NOT(Y487))</f>
        <v>1</v>
      </c>
      <c r="P487" t="s">
        <v>2258</v>
      </c>
      <c r="Q487" s="60">
        <f>ROUNDUP(C487/(Synthèse!$B$4+Synthèse!$B$1)*8,0)</f>
        <v>4</v>
      </c>
      <c r="R487" s="60">
        <f>IFERROR(VLOOKUP(A487,'Evaluations (formulaire)'!A:P,6,0)+VLOOKUP(A487,'Evaluations (formulaire)'!A:P,7,0),0)</f>
        <v>0</v>
      </c>
      <c r="S487" s="60">
        <f>IFERROR(VLOOKUP(A487,'Evaluations (formulaire)'!A:P,8,0),0)</f>
        <v>0</v>
      </c>
      <c r="T487" s="60">
        <f>IF(AND(ISBLANK(P487),Q487&lt;=2),Synthèse!$B$41,IF(AND(ISBLANK(P487),Q487&gt;=7),Synthèse!$C$41,R487+S487))</f>
        <v>0</v>
      </c>
      <c r="U487" s="60">
        <f t="shared" si="81"/>
        <v>12.11</v>
      </c>
      <c r="V487" s="60">
        <f t="shared" si="82"/>
        <v>714</v>
      </c>
      <c r="X487" s="26">
        <v>1124</v>
      </c>
      <c r="Y487" s="26" t="b">
        <f>IFERROR(VLOOKUP(A487,'Calculs FA (auto)'!A:O,15,0),FALSE)</f>
        <v>0</v>
      </c>
      <c r="Z487" s="26">
        <f>IFERROR(VLOOKUP(A487,'Evaluations (formulaire)'!A:M,9,0),0)</f>
        <v>0</v>
      </c>
      <c r="AA487" s="135" t="b">
        <v>1</v>
      </c>
      <c r="AB487" s="135" t="b">
        <v>0</v>
      </c>
      <c r="AC487" s="135" t="b">
        <f t="shared" si="83"/>
        <v>1</v>
      </c>
      <c r="AD487" s="135" t="b">
        <f t="shared" si="84"/>
        <v>0</v>
      </c>
      <c r="AE487" s="135" t="b">
        <f t="shared" si="85"/>
        <v>0</v>
      </c>
      <c r="AF487" s="135" t="b">
        <f>AND(AC487,$V487&lt;=Synthèse!$B$44)</f>
        <v>0</v>
      </c>
      <c r="AG487" s="135" t="b">
        <f>AND(AD487,$V487&lt;=Synthèse!$B$44)</f>
        <v>0</v>
      </c>
      <c r="AH487" s="135" t="b">
        <f>AND(AE487,$V487&lt;=Synthèse!$B$44)</f>
        <v>0</v>
      </c>
      <c r="AI487" s="137" t="b">
        <v>0</v>
      </c>
      <c r="AJ487" s="137" t="b">
        <v>1</v>
      </c>
      <c r="AK487" s="137" t="b">
        <f t="shared" si="86"/>
        <v>0</v>
      </c>
      <c r="AL487" s="137" t="b">
        <f t="shared" si="87"/>
        <v>1</v>
      </c>
      <c r="AM487" s="137" t="b">
        <f>AND(AK487,$V487&lt;=Synthèse!$B$44)</f>
        <v>0</v>
      </c>
      <c r="AN487" s="137" t="b">
        <f>AND(AL487,$V487&lt;=Synthèse!$B$44)</f>
        <v>0</v>
      </c>
    </row>
    <row r="488" spans="1:40">
      <c r="A488" s="17">
        <v>331629</v>
      </c>
      <c r="B488" t="str">
        <f ca="1">VLOOKUP(A488,'Fichier FI (en entrée)'!B:AH,3,0)</f>
        <v>YWDXCCQOOP</v>
      </c>
      <c r="C488">
        <f t="shared" si="77"/>
        <v>156</v>
      </c>
      <c r="D488">
        <f t="shared" si="78"/>
        <v>16.350000000000001</v>
      </c>
      <c r="E488" s="14" t="str">
        <f>VLOOKUP(A488,'Fichier FI (en entrée)'!B:AH,2,0)</f>
        <v>EV</v>
      </c>
      <c r="F488" s="14" t="b">
        <f t="shared" si="79"/>
        <v>1</v>
      </c>
      <c r="G488" s="14" t="b">
        <f>IFERROR(VLOOKUP(A488,'Calculs FA (auto)'!A:F,6,0),FALSE)</f>
        <v>0</v>
      </c>
      <c r="H488" s="14" t="b">
        <f t="shared" si="80"/>
        <v>0</v>
      </c>
      <c r="I488" s="16">
        <f>IFERROR(VLOOKUP(A488,'Moyennes FI (en entrée)'!B:N,7,0),"")</f>
        <v>11.35</v>
      </c>
      <c r="J488" s="16">
        <f>IFERROR(VLOOKUP(VLOOKUP(A488,'Fichier FI (en entrée)'!B:AH,33,0),Modificateurs!A$2:B$5,2,0),0)</f>
        <v>3</v>
      </c>
      <c r="K488" s="16">
        <f>IFERROR(VLOOKUP(VLOOKUP(A488,'Redoub FI (en entrée)'!B:N,7,0),Modificateurs!A$8:B$11,2,0),0)</f>
        <v>0</v>
      </c>
      <c r="L488" s="16">
        <f>IFERROR(VLOOKUP(M488,Modificateurs!D$1:E$94,2,0),0)</f>
        <v>2</v>
      </c>
      <c r="M488" t="str">
        <f>VLOOKUP(A488,'Fichier FI (en entrée)'!B:AH,16,0)&amp;" "&amp;VLOOKUP(A488,'Fichier FI (en entrée)'!B:AH,20,0)&amp;" "&amp;VLOOKUP(A488,'Fichier FI (en entrée)'!B:AH,27,0)&amp;" "&amp;VLOOKUP(A488,'Fichier FI (en entrée)'!B:AH,29,0)</f>
        <v xml:space="preserve">S Mathématiques  </v>
      </c>
      <c r="N488" t="str">
        <f>VLOOKUP(A488,'Fichier FI (en entrée)'!B:AH,8,0)</f>
        <v>En Terminale</v>
      </c>
      <c r="O488" t="b">
        <f>AND(C488&gt;Synthèse!B$8,C488&lt;Synthèse!B$10,NOT(Y488))</f>
        <v>0</v>
      </c>
      <c r="Q488" s="60">
        <f>ROUNDUP(C488/(Synthèse!$B$4+Synthèse!$B$1)*8,0)</f>
        <v>1</v>
      </c>
      <c r="R488" s="60">
        <f>IFERROR(VLOOKUP(A488,'Evaluations (formulaire)'!A:P,6,0)+VLOOKUP(A488,'Evaluations (formulaire)'!A:P,7,0),0)</f>
        <v>0</v>
      </c>
      <c r="S488" s="60">
        <f>IFERROR(VLOOKUP(A488,'Evaluations (formulaire)'!A:P,8,0),0)</f>
        <v>0</v>
      </c>
      <c r="T488" s="60">
        <f>IF(AND(ISBLANK(P488),Q488&lt;=2),Synthèse!$B$41,IF(AND(ISBLANK(P488),Q488&gt;=7),Synthèse!$C$41,R488+S488))</f>
        <v>4.6511627906976744E-3</v>
      </c>
      <c r="U488" s="60">
        <f t="shared" si="81"/>
        <v>16.354651162790699</v>
      </c>
      <c r="V488" s="60">
        <f t="shared" si="82"/>
        <v>156</v>
      </c>
      <c r="X488" s="26">
        <v>1349</v>
      </c>
      <c r="Y488" s="26" t="b">
        <f>IFERROR(VLOOKUP(A488,'Calculs FA (auto)'!A:O,15,0),FALSE)</f>
        <v>0</v>
      </c>
      <c r="Z488" s="26">
        <f>IFERROR(VLOOKUP(A488,'Evaluations (formulaire)'!A:M,9,0),0)</f>
        <v>0</v>
      </c>
      <c r="AA488" s="135" t="b">
        <v>1</v>
      </c>
      <c r="AB488" s="135" t="b">
        <v>0</v>
      </c>
      <c r="AC488" s="135" t="b">
        <f t="shared" si="83"/>
        <v>1</v>
      </c>
      <c r="AD488" s="135" t="b">
        <f t="shared" si="84"/>
        <v>0</v>
      </c>
      <c r="AE488" s="135" t="b">
        <f t="shared" si="85"/>
        <v>0</v>
      </c>
      <c r="AF488" s="135" t="b">
        <f>AND(AC488,$V488&lt;=Synthèse!$B$44)</f>
        <v>1</v>
      </c>
      <c r="AG488" s="135" t="b">
        <f>AND(AD488,$V488&lt;=Synthèse!$B$44)</f>
        <v>0</v>
      </c>
      <c r="AH488" s="135" t="b">
        <f>AND(AE488,$V488&lt;=Synthèse!$B$44)</f>
        <v>0</v>
      </c>
      <c r="AI488" s="137" t="b">
        <v>0</v>
      </c>
      <c r="AJ488" s="137" t="b">
        <v>1</v>
      </c>
      <c r="AK488" s="137" t="b">
        <f t="shared" si="86"/>
        <v>0</v>
      </c>
      <c r="AL488" s="137" t="b">
        <f t="shared" si="87"/>
        <v>1</v>
      </c>
      <c r="AM488" s="137" t="b">
        <f>AND(AK488,$V488&lt;=Synthèse!$B$44)</f>
        <v>0</v>
      </c>
      <c r="AN488" s="137" t="b">
        <f>AND(AL488,$V488&lt;=Synthèse!$B$44)</f>
        <v>1</v>
      </c>
    </row>
    <row r="489" spans="1:40">
      <c r="A489" s="17">
        <v>332180</v>
      </c>
      <c r="B489" t="str">
        <f ca="1">VLOOKUP(A489,'Fichier FI (en entrée)'!B:AH,3,0)</f>
        <v>SGEELSQYUS</v>
      </c>
      <c r="C489">
        <f t="shared" si="77"/>
        <v>1322</v>
      </c>
      <c r="D489">
        <f t="shared" si="78"/>
        <v>5.23</v>
      </c>
      <c r="E489" s="14" t="str">
        <f>VLOOKUP(A489,'Fichier FI (en entrée)'!B:AH,2,0)</f>
        <v>EV</v>
      </c>
      <c r="F489" s="14" t="b">
        <f t="shared" si="79"/>
        <v>1</v>
      </c>
      <c r="G489" s="14" t="b">
        <f>IFERROR(VLOOKUP(A489,'Calculs FA (auto)'!A:F,6,0),FALSE)</f>
        <v>0</v>
      </c>
      <c r="H489" s="14" t="b">
        <f t="shared" si="80"/>
        <v>0</v>
      </c>
      <c r="I489" s="16">
        <f>IFERROR(VLOOKUP(A489,'Moyennes FI (en entrée)'!B:N,7,0),"")</f>
        <v>9.23</v>
      </c>
      <c r="J489" s="16">
        <f>IFERROR(VLOOKUP(VLOOKUP(A489,'Fichier FI (en entrée)'!B:AH,33,0),Modificateurs!A$2:B$5,2,0),0)</f>
        <v>0</v>
      </c>
      <c r="K489" s="16">
        <f>IFERROR(VLOOKUP(VLOOKUP(A489,'Redoub FI (en entrée)'!B:N,7,0),Modificateurs!A$8:B$11,2,0),0)</f>
        <v>0</v>
      </c>
      <c r="L489" s="16">
        <f>IFERROR(VLOOKUP(M489,Modificateurs!D$1:E$94,2,0),0)</f>
        <v>-4</v>
      </c>
      <c r="M489" t="str">
        <f>VLOOKUP(A489,'Fichier FI (en entrée)'!B:AH,16,0)&amp;" "&amp;VLOOKUP(A489,'Fichier FI (en entrée)'!B:AH,20,0)&amp;" "&amp;VLOOKUP(A489,'Fichier FI (en entrée)'!B:AH,27,0)&amp;" "&amp;VLOOKUP(A489,'Fichier FI (en entrée)'!B:AH,29,0)</f>
        <v xml:space="preserve">STI2D Energies et environnement  </v>
      </c>
      <c r="N489" t="str">
        <f>VLOOKUP(A489,'Fichier FI (en entrée)'!B:AH,8,0)</f>
        <v>En Terminale</v>
      </c>
      <c r="O489" t="b">
        <f>AND(C489&gt;Synthèse!B$8,C489&lt;Synthèse!B$10,NOT(Y489))</f>
        <v>0</v>
      </c>
      <c r="Q489" s="60">
        <f>ROUNDUP(C489/(Synthèse!$B$4+Synthèse!$B$1)*8,0)</f>
        <v>7</v>
      </c>
      <c r="R489" s="60">
        <f>IFERROR(VLOOKUP(A489,'Evaluations (formulaire)'!A:P,6,0)+VLOOKUP(A489,'Evaluations (formulaire)'!A:P,7,0),0)</f>
        <v>0</v>
      </c>
      <c r="S489" s="60">
        <f>IFERROR(VLOOKUP(A489,'Evaluations (formulaire)'!A:P,8,0),0)</f>
        <v>0</v>
      </c>
      <c r="T489" s="60">
        <f>IF(AND(ISBLANK(P489),Q489&lt;=2),Synthèse!$B$41,IF(AND(ISBLANK(P489),Q489&gt;=7),Synthèse!$C$41,R489+S489))</f>
        <v>4.6296296296296294E-3</v>
      </c>
      <c r="U489" s="60">
        <f t="shared" si="81"/>
        <v>5.2346296296296302</v>
      </c>
      <c r="V489" s="60">
        <f t="shared" si="82"/>
        <v>1323</v>
      </c>
      <c r="X489" s="26">
        <v>839</v>
      </c>
      <c r="Y489" s="26" t="b">
        <f>IFERROR(VLOOKUP(A489,'Calculs FA (auto)'!A:O,15,0),FALSE)</f>
        <v>0</v>
      </c>
      <c r="Z489" s="26">
        <f>IFERROR(VLOOKUP(A489,'Evaluations (formulaire)'!A:M,9,0),0)</f>
        <v>0</v>
      </c>
      <c r="AA489" s="135" t="b">
        <v>1</v>
      </c>
      <c r="AB489" s="135" t="b">
        <v>0</v>
      </c>
      <c r="AC489" s="135" t="b">
        <f t="shared" si="83"/>
        <v>1</v>
      </c>
      <c r="AD489" s="135" t="b">
        <f t="shared" si="84"/>
        <v>0</v>
      </c>
      <c r="AE489" s="135" t="b">
        <f t="shared" si="85"/>
        <v>0</v>
      </c>
      <c r="AF489" s="135" t="b">
        <f>AND(AC489,$V489&lt;=Synthèse!$B$44)</f>
        <v>0</v>
      </c>
      <c r="AG489" s="135" t="b">
        <f>AND(AD489,$V489&lt;=Synthèse!$B$44)</f>
        <v>0</v>
      </c>
      <c r="AH489" s="135" t="b">
        <f>AND(AE489,$V489&lt;=Synthèse!$B$44)</f>
        <v>0</v>
      </c>
      <c r="AI489" s="137" t="b">
        <v>0</v>
      </c>
      <c r="AJ489" s="137" t="b">
        <v>1</v>
      </c>
      <c r="AK489" s="137" t="b">
        <f t="shared" si="86"/>
        <v>0</v>
      </c>
      <c r="AL489" s="137" t="b">
        <f t="shared" si="87"/>
        <v>1</v>
      </c>
      <c r="AM489" s="137" t="b">
        <f>AND(AK489,$V489&lt;=Synthèse!$B$44)</f>
        <v>0</v>
      </c>
      <c r="AN489" s="137" t="b">
        <f>AND(AL489,$V489&lt;=Synthèse!$B$44)</f>
        <v>0</v>
      </c>
    </row>
    <row r="490" spans="1:40">
      <c r="A490" s="17">
        <v>332207</v>
      </c>
      <c r="B490" t="str">
        <f ca="1">VLOOKUP(A490,'Fichier FI (en entrée)'!B:AH,3,0)</f>
        <v>JUFXVHFPQR</v>
      </c>
      <c r="C490">
        <f t="shared" si="77"/>
        <v>860</v>
      </c>
      <c r="D490">
        <f t="shared" si="78"/>
        <v>11.38</v>
      </c>
      <c r="E490" s="14" t="str">
        <f>VLOOKUP(A490,'Fichier FI (en entrée)'!B:AH,2,0)</f>
        <v>EV</v>
      </c>
      <c r="F490" s="14" t="b">
        <f t="shared" si="79"/>
        <v>1</v>
      </c>
      <c r="G490" s="14" t="b">
        <f>IFERROR(VLOOKUP(A490,'Calculs FA (auto)'!A:F,6,0),FALSE)</f>
        <v>1</v>
      </c>
      <c r="H490" s="14" t="b">
        <f t="shared" si="80"/>
        <v>1</v>
      </c>
      <c r="I490" s="16">
        <f>IFERROR(VLOOKUP(A490,'Moyennes FI (en entrée)'!B:N,7,0),"")</f>
        <v>9.3800000000000008</v>
      </c>
      <c r="J490" s="16">
        <f>IFERROR(VLOOKUP(VLOOKUP(A490,'Fichier FI (en entrée)'!B:AH,33,0),Modificateurs!A$2:B$5,2,0),0)</f>
        <v>0</v>
      </c>
      <c r="K490" s="16">
        <f>IFERROR(VLOOKUP(VLOOKUP(A490,'Redoub FI (en entrée)'!B:N,7,0),Modificateurs!A$8:B$11,2,0),0)</f>
        <v>0</v>
      </c>
      <c r="L490" s="16">
        <f>IFERROR(VLOOKUP(M490,Modificateurs!D$1:E$94,2,0),0)</f>
        <v>2</v>
      </c>
      <c r="M490" t="str">
        <f>VLOOKUP(A490,'Fichier FI (en entrée)'!B:AH,16,0)&amp;" "&amp;VLOOKUP(A490,'Fichier FI (en entrée)'!B:AH,20,0)&amp;" "&amp;VLOOKUP(A490,'Fichier FI (en entrée)'!B:AH,27,0)&amp;" "&amp;VLOOKUP(A490,'Fichier FI (en entrée)'!B:AH,29,0)</f>
        <v xml:space="preserve">STI2D Système informatique et numérique  </v>
      </c>
      <c r="N490" t="str">
        <f>VLOOKUP(A490,'Fichier FI (en entrée)'!B:AH,8,0)</f>
        <v>En Terminale</v>
      </c>
      <c r="O490" t="b">
        <f>AND(C490&gt;Synthèse!B$8,C490&lt;Synthèse!B$10,NOT(Y490))</f>
        <v>0</v>
      </c>
      <c r="P490" t="s">
        <v>2266</v>
      </c>
      <c r="Q490" s="60">
        <f>ROUNDUP(C490/(Synthèse!$B$4+Synthèse!$B$1)*8,0)</f>
        <v>4</v>
      </c>
      <c r="R490" s="60">
        <f>IFERROR(VLOOKUP(A490,'Evaluations (formulaire)'!A:P,6,0)+VLOOKUP(A490,'Evaluations (formulaire)'!A:P,7,0),0)</f>
        <v>0</v>
      </c>
      <c r="S490" s="60">
        <f>IFERROR(VLOOKUP(A490,'Evaluations (formulaire)'!A:P,8,0),0)</f>
        <v>0</v>
      </c>
      <c r="T490" s="60">
        <f>IF(AND(ISBLANK(P490),Q490&lt;=2),Synthèse!$B$41,IF(AND(ISBLANK(P490),Q490&gt;=7),Synthèse!$C$41,R490+S490))</f>
        <v>0</v>
      </c>
      <c r="U490" s="60">
        <f t="shared" si="81"/>
        <v>11.38</v>
      </c>
      <c r="V490" s="60">
        <f t="shared" si="82"/>
        <v>860</v>
      </c>
      <c r="X490" s="26">
        <v>1140</v>
      </c>
      <c r="Y490" s="26" t="b">
        <f>IFERROR(VLOOKUP(A490,'Calculs FA (auto)'!A:O,15,0),FALSE)</f>
        <v>1</v>
      </c>
      <c r="Z490" s="26">
        <f>IFERROR(VLOOKUP(A490,'Evaluations (formulaire)'!A:M,9,0),0)</f>
        <v>0</v>
      </c>
      <c r="AA490" s="135" t="b">
        <v>1</v>
      </c>
      <c r="AB490" s="135" t="b">
        <v>0</v>
      </c>
      <c r="AC490" s="135" t="b">
        <f t="shared" si="83"/>
        <v>1</v>
      </c>
      <c r="AD490" s="135" t="b">
        <f t="shared" si="84"/>
        <v>0</v>
      </c>
      <c r="AE490" s="135" t="b">
        <f t="shared" si="85"/>
        <v>0</v>
      </c>
      <c r="AF490" s="135" t="b">
        <f>AND(AC490,$V490&lt;=Synthèse!$B$44)</f>
        <v>0</v>
      </c>
      <c r="AG490" s="135" t="b">
        <f>AND(AD490,$V490&lt;=Synthèse!$B$44)</f>
        <v>0</v>
      </c>
      <c r="AH490" s="135" t="b">
        <f>AND(AE490,$V490&lt;=Synthèse!$B$44)</f>
        <v>0</v>
      </c>
      <c r="AI490" s="137" t="b">
        <v>0</v>
      </c>
      <c r="AJ490" s="137" t="b">
        <v>1</v>
      </c>
      <c r="AK490" s="137" t="b">
        <f t="shared" si="86"/>
        <v>0</v>
      </c>
      <c r="AL490" s="137" t="b">
        <f t="shared" si="87"/>
        <v>1</v>
      </c>
      <c r="AM490" s="137" t="b">
        <f>AND(AK490,$V490&lt;=Synthèse!$B$44)</f>
        <v>0</v>
      </c>
      <c r="AN490" s="137" t="b">
        <f>AND(AL490,$V490&lt;=Synthèse!$B$44)</f>
        <v>0</v>
      </c>
    </row>
    <row r="491" spans="1:40">
      <c r="A491" s="17">
        <v>332271</v>
      </c>
      <c r="B491" t="str">
        <f ca="1">VLOOKUP(A491,'Fichier FI (en entrée)'!B:AH,3,0)</f>
        <v>SHDCZHBCLZ</v>
      </c>
      <c r="C491">
        <f t="shared" si="77"/>
        <v>545</v>
      </c>
      <c r="D491">
        <f t="shared" si="78"/>
        <v>13.15</v>
      </c>
      <c r="E491" s="14" t="str">
        <f>VLOOKUP(A491,'Fichier FI (en entrée)'!B:AH,2,0)</f>
        <v>EV</v>
      </c>
      <c r="F491" s="14" t="b">
        <f t="shared" si="79"/>
        <v>1</v>
      </c>
      <c r="G491" s="14" t="b">
        <f>IFERROR(VLOOKUP(A491,'Calculs FA (auto)'!A:F,6,0),FALSE)</f>
        <v>0</v>
      </c>
      <c r="H491" s="14" t="b">
        <f t="shared" si="80"/>
        <v>0</v>
      </c>
      <c r="I491" s="16">
        <f>IFERROR(VLOOKUP(A491,'Moyennes FI (en entrée)'!B:N,7,0),"")</f>
        <v>10.15</v>
      </c>
      <c r="J491" s="16">
        <f>IFERROR(VLOOKUP(VLOOKUP(A491,'Fichier FI (en entrée)'!B:AH,33,0),Modificateurs!A$2:B$5,2,0),0)</f>
        <v>1</v>
      </c>
      <c r="K491" s="16">
        <f>IFERROR(VLOOKUP(VLOOKUP(A491,'Redoub FI (en entrée)'!B:N,7,0),Modificateurs!A$8:B$11,2,0),0)</f>
        <v>0</v>
      </c>
      <c r="L491" s="16">
        <f>IFERROR(VLOOKUP(M491,Modificateurs!D$1:E$94,2,0),0)</f>
        <v>2</v>
      </c>
      <c r="M491" t="str">
        <f>VLOOKUP(A491,'Fichier FI (en entrée)'!B:AH,16,0)&amp;" "&amp;VLOOKUP(A491,'Fichier FI (en entrée)'!B:AH,20,0)&amp;" "&amp;VLOOKUP(A491,'Fichier FI (en entrée)'!B:AH,27,0)&amp;" "&amp;VLOOKUP(A491,'Fichier FI (en entrée)'!B:AH,29,0)</f>
        <v xml:space="preserve">STI2D Système informatique et numérique  </v>
      </c>
      <c r="N491" t="str">
        <f>VLOOKUP(A491,'Fichier FI (en entrée)'!B:AH,8,0)</f>
        <v>En Terminale</v>
      </c>
      <c r="O491" t="b">
        <f>AND(C491&gt;Synthèse!B$8,C491&lt;Synthèse!B$10,NOT(Y491))</f>
        <v>1</v>
      </c>
      <c r="P491" s="17" t="s">
        <v>2267</v>
      </c>
      <c r="Q491" s="60">
        <f>ROUNDUP(C491/(Synthèse!$B$4+Synthèse!$B$1)*8,0)</f>
        <v>3</v>
      </c>
      <c r="R491" s="60">
        <f>IFERROR(VLOOKUP(A491,'Evaluations (formulaire)'!A:P,6,0)+VLOOKUP(A491,'Evaluations (formulaire)'!A:P,7,0),0)</f>
        <v>0</v>
      </c>
      <c r="S491" s="60">
        <f>IFERROR(VLOOKUP(A491,'Evaluations (formulaire)'!A:P,8,0),0)</f>
        <v>0</v>
      </c>
      <c r="T491" s="60">
        <f>IF(AND(ISBLANK(P491),Q491&lt;=2),Synthèse!$B$41,IF(AND(ISBLANK(P491),Q491&gt;=7),Synthèse!$C$41,R491+S491))</f>
        <v>0</v>
      </c>
      <c r="U491" s="60">
        <f t="shared" si="81"/>
        <v>13.15</v>
      </c>
      <c r="V491" s="60">
        <f t="shared" si="82"/>
        <v>546</v>
      </c>
      <c r="X491" s="26">
        <v>501</v>
      </c>
      <c r="Y491" s="26" t="b">
        <f>IFERROR(VLOOKUP(A491,'Calculs FA (auto)'!A:O,15,0),FALSE)</f>
        <v>0</v>
      </c>
      <c r="Z491" s="26">
        <f>IFERROR(VLOOKUP(A491,'Evaluations (formulaire)'!A:M,9,0),0)</f>
        <v>0</v>
      </c>
      <c r="AA491" s="135" t="b">
        <v>1</v>
      </c>
      <c r="AB491" s="135" t="b">
        <v>0</v>
      </c>
      <c r="AC491" s="135" t="b">
        <f t="shared" si="83"/>
        <v>1</v>
      </c>
      <c r="AD491" s="135" t="b">
        <f t="shared" si="84"/>
        <v>0</v>
      </c>
      <c r="AE491" s="135" t="b">
        <f t="shared" si="85"/>
        <v>0</v>
      </c>
      <c r="AF491" s="135" t="b">
        <f>AND(AC491,$V491&lt;=Synthèse!$B$44)</f>
        <v>1</v>
      </c>
      <c r="AG491" s="135" t="b">
        <f>AND(AD491,$V491&lt;=Synthèse!$B$44)</f>
        <v>0</v>
      </c>
      <c r="AH491" s="135" t="b">
        <f>AND(AE491,$V491&lt;=Synthèse!$B$44)</f>
        <v>0</v>
      </c>
      <c r="AI491" s="137" t="b">
        <v>0</v>
      </c>
      <c r="AJ491" s="137" t="b">
        <v>1</v>
      </c>
      <c r="AK491" s="137" t="b">
        <f t="shared" si="86"/>
        <v>0</v>
      </c>
      <c r="AL491" s="137" t="b">
        <f t="shared" si="87"/>
        <v>1</v>
      </c>
      <c r="AM491" s="137" t="b">
        <f>AND(AK491,$V491&lt;=Synthèse!$B$44)</f>
        <v>0</v>
      </c>
      <c r="AN491" s="137" t="b">
        <f>AND(AL491,$V491&lt;=Synthèse!$B$44)</f>
        <v>1</v>
      </c>
    </row>
    <row r="492" spans="1:40">
      <c r="A492" s="17">
        <v>332288</v>
      </c>
      <c r="B492" t="str">
        <f ca="1">VLOOKUP(A492,'Fichier FI (en entrée)'!B:AH,3,0)</f>
        <v>TDNKUOLHXT</v>
      </c>
      <c r="C492">
        <f t="shared" si="77"/>
        <v>170</v>
      </c>
      <c r="D492">
        <f t="shared" si="78"/>
        <v>16.2</v>
      </c>
      <c r="E492" s="14" t="str">
        <f>VLOOKUP(A492,'Fichier FI (en entrée)'!B:AH,2,0)</f>
        <v>EV</v>
      </c>
      <c r="F492" s="14" t="b">
        <f t="shared" si="79"/>
        <v>1</v>
      </c>
      <c r="G492" s="14" t="b">
        <f>IFERROR(VLOOKUP(A492,'Calculs FA (auto)'!A:F,6,0),FALSE)</f>
        <v>0</v>
      </c>
      <c r="H492" s="14" t="b">
        <f t="shared" si="80"/>
        <v>0</v>
      </c>
      <c r="I492" s="16">
        <f>IFERROR(VLOOKUP(A492,'Moyennes FI (en entrée)'!B:N,7,0),"")</f>
        <v>11.2</v>
      </c>
      <c r="J492" s="16">
        <f>IFERROR(VLOOKUP(VLOOKUP(A492,'Fichier FI (en entrée)'!B:AH,33,0),Modificateurs!A$2:B$5,2,0),0)</f>
        <v>3</v>
      </c>
      <c r="K492" s="16">
        <f>IFERROR(VLOOKUP(VLOOKUP(A492,'Redoub FI (en entrée)'!B:N,7,0),Modificateurs!A$8:B$11,2,0),0)</f>
        <v>0</v>
      </c>
      <c r="L492" s="16">
        <f>IFERROR(VLOOKUP(M492,Modificateurs!D$1:E$94,2,0),0)</f>
        <v>2</v>
      </c>
      <c r="M492" t="str">
        <f>VLOOKUP(A492,'Fichier FI (en entrée)'!B:AH,16,0)&amp;" "&amp;VLOOKUP(A492,'Fichier FI (en entrée)'!B:AH,20,0)&amp;" "&amp;VLOOKUP(A492,'Fichier FI (en entrée)'!B:AH,27,0)&amp;" "&amp;VLOOKUP(A492,'Fichier FI (en entrée)'!B:AH,29,0)</f>
        <v xml:space="preserve">STI2D Système informatique et numérique  </v>
      </c>
      <c r="N492" t="str">
        <f>VLOOKUP(A492,'Fichier FI (en entrée)'!B:AH,8,0)</f>
        <v>En Terminale</v>
      </c>
      <c r="O492" t="b">
        <f>AND(C492&gt;Synthèse!B$8,C492&lt;Synthèse!B$10,NOT(Y492))</f>
        <v>0</v>
      </c>
      <c r="P492" s="17" t="s">
        <v>2265</v>
      </c>
      <c r="Q492" s="60">
        <f>ROUNDUP(C492/(Synthèse!$B$4+Synthèse!$B$1)*8,0)</f>
        <v>1</v>
      </c>
      <c r="R492" s="60">
        <f>IFERROR(VLOOKUP(A492,'Evaluations (formulaire)'!A:P,6,0)+VLOOKUP(A492,'Evaluations (formulaire)'!A:P,7,0),0)</f>
        <v>0</v>
      </c>
      <c r="S492" s="60">
        <f>IFERROR(VLOOKUP(A492,'Evaluations (formulaire)'!A:P,8,0),0)</f>
        <v>0</v>
      </c>
      <c r="T492" s="60">
        <f>IF(AND(ISBLANK(P492),Q492&lt;=2),Synthèse!$B$41,IF(AND(ISBLANK(P492),Q492&gt;=7),Synthèse!$C$41,R492+S492))</f>
        <v>0</v>
      </c>
      <c r="U492" s="60">
        <f t="shared" si="81"/>
        <v>16.2</v>
      </c>
      <c r="V492" s="60">
        <f t="shared" si="82"/>
        <v>170</v>
      </c>
      <c r="X492" s="26">
        <v>981</v>
      </c>
      <c r="Y492" s="26" t="b">
        <f>IFERROR(VLOOKUP(A492,'Calculs FA (auto)'!A:O,15,0),FALSE)</f>
        <v>0</v>
      </c>
      <c r="Z492" s="26">
        <f>IFERROR(VLOOKUP(A492,'Evaluations (formulaire)'!A:M,9,0),0)</f>
        <v>0</v>
      </c>
      <c r="AA492" s="135" t="b">
        <v>1</v>
      </c>
      <c r="AB492" s="135" t="b">
        <v>0</v>
      </c>
      <c r="AC492" s="135" t="b">
        <f t="shared" si="83"/>
        <v>1</v>
      </c>
      <c r="AD492" s="135" t="b">
        <f t="shared" si="84"/>
        <v>0</v>
      </c>
      <c r="AE492" s="135" t="b">
        <f t="shared" si="85"/>
        <v>0</v>
      </c>
      <c r="AF492" s="135" t="b">
        <f>AND(AC492,$V492&lt;=Synthèse!$B$44)</f>
        <v>1</v>
      </c>
      <c r="AG492" s="135" t="b">
        <f>AND(AD492,$V492&lt;=Synthèse!$B$44)</f>
        <v>0</v>
      </c>
      <c r="AH492" s="135" t="b">
        <f>AND(AE492,$V492&lt;=Synthèse!$B$44)</f>
        <v>0</v>
      </c>
      <c r="AI492" s="137" t="b">
        <v>0</v>
      </c>
      <c r="AJ492" s="137" t="b">
        <v>1</v>
      </c>
      <c r="AK492" s="137" t="b">
        <f t="shared" si="86"/>
        <v>0</v>
      </c>
      <c r="AL492" s="137" t="b">
        <f t="shared" si="87"/>
        <v>1</v>
      </c>
      <c r="AM492" s="137" t="b">
        <f>AND(AK492,$V492&lt;=Synthèse!$B$44)</f>
        <v>0</v>
      </c>
      <c r="AN492" s="137" t="b">
        <f>AND(AL492,$V492&lt;=Synthèse!$B$44)</f>
        <v>1</v>
      </c>
    </row>
    <row r="493" spans="1:40">
      <c r="A493" s="17">
        <v>332360</v>
      </c>
      <c r="B493" t="str">
        <f ca="1">VLOOKUP(A493,'Fichier FI (en entrée)'!B:AH,3,0)</f>
        <v>XCEEQPJWUO</v>
      </c>
      <c r="C493">
        <f t="shared" si="77"/>
        <v>2097</v>
      </c>
      <c r="D493">
        <f t="shared" si="78"/>
        <v>-100</v>
      </c>
      <c r="E493" s="14" t="str">
        <f>VLOOKUP(A493,'Fichier FI (en entrée)'!B:AH,2,0)</f>
        <v>ENV</v>
      </c>
      <c r="F493" s="14" t="b">
        <f t="shared" si="79"/>
        <v>0</v>
      </c>
      <c r="G493" s="14" t="b">
        <f>IFERROR(VLOOKUP(A493,'Calculs FA (auto)'!A:F,6,0),FALSE)</f>
        <v>0</v>
      </c>
      <c r="H493" s="14" t="b">
        <f t="shared" si="80"/>
        <v>0</v>
      </c>
      <c r="I493" s="16" t="str">
        <f>IFERROR(VLOOKUP(A493,'Moyennes FI (en entrée)'!B:N,7,0),"")</f>
        <v/>
      </c>
      <c r="J493" s="16">
        <f>IFERROR(VLOOKUP(VLOOKUP(A493,'Fichier FI (en entrée)'!B:AH,33,0),Modificateurs!A$2:B$5,2,0),0)</f>
        <v>0</v>
      </c>
      <c r="K493" s="16">
        <f>IFERROR(VLOOKUP(VLOOKUP(A493,'Redoub FI (en entrée)'!B:N,7,0),Modificateurs!A$8:B$11,2,0),0)</f>
        <v>0</v>
      </c>
      <c r="L493" s="16">
        <f>IFERROR(VLOOKUP(M493,Modificateurs!D$1:E$94,2,0),0)</f>
        <v>2</v>
      </c>
      <c r="M493" t="str">
        <f>VLOOKUP(A493,'Fichier FI (en entrée)'!B:AH,16,0)&amp;" "&amp;VLOOKUP(A493,'Fichier FI (en entrée)'!B:AH,20,0)&amp;" "&amp;VLOOKUP(A493,'Fichier FI (en entrée)'!B:AH,27,0)&amp;" "&amp;VLOOKUP(A493,'Fichier FI (en entrée)'!B:AH,29,0)</f>
        <v xml:space="preserve">S Physique-chimie  </v>
      </c>
      <c r="N493" t="str">
        <f>VLOOKUP(A493,'Fichier FI (en entrée)'!B:AH,8,0)</f>
        <v>En Terminale</v>
      </c>
      <c r="O493" t="b">
        <f>AND(C493&gt;Synthèse!B$8,C493&lt;Synthèse!B$10,NOT(Y493))</f>
        <v>0</v>
      </c>
      <c r="Q493" s="60">
        <f>ROUNDUP(C493/(Synthèse!$B$4+Synthèse!$B$1)*8,0)</f>
        <v>10</v>
      </c>
      <c r="R493" s="60">
        <f>IFERROR(VLOOKUP(A493,'Evaluations (formulaire)'!A:P,6,0)+VLOOKUP(A493,'Evaluations (formulaire)'!A:P,7,0),0)</f>
        <v>0</v>
      </c>
      <c r="S493" s="60">
        <f>IFERROR(VLOOKUP(A493,'Evaluations (formulaire)'!A:P,8,0),0)</f>
        <v>0</v>
      </c>
      <c r="T493" s="60">
        <f>IF(AND(ISBLANK(P493),Q493&lt;=2),Synthèse!$B$41,IF(AND(ISBLANK(P493),Q493&gt;=7),Synthèse!$C$41,R493+S493))</f>
        <v>4.6296296296296294E-3</v>
      </c>
      <c r="U493" s="60">
        <f t="shared" si="81"/>
        <v>-99.995370370370367</v>
      </c>
      <c r="V493" s="60">
        <f t="shared" si="82"/>
        <v>1983</v>
      </c>
      <c r="X493" s="26">
        <v>370</v>
      </c>
      <c r="Y493" s="26" t="b">
        <f>IFERROR(VLOOKUP(A493,'Calculs FA (auto)'!A:O,15,0),FALSE)</f>
        <v>0</v>
      </c>
      <c r="Z493" s="26">
        <f>IFERROR(VLOOKUP(A493,'Evaluations (formulaire)'!A:M,9,0),0)</f>
        <v>0</v>
      </c>
      <c r="AA493" s="135" t="b">
        <v>0</v>
      </c>
      <c r="AB493" s="135" t="b">
        <v>1</v>
      </c>
      <c r="AC493" s="135" t="b">
        <f t="shared" si="83"/>
        <v>0</v>
      </c>
      <c r="AD493" s="135" t="b">
        <f t="shared" si="84"/>
        <v>0</v>
      </c>
      <c r="AE493" s="135" t="b">
        <f t="shared" si="85"/>
        <v>0</v>
      </c>
      <c r="AF493" s="135" t="b">
        <f>AND(AC493,$V493&lt;=Synthèse!$B$44)</f>
        <v>0</v>
      </c>
      <c r="AG493" s="135" t="b">
        <f>AND(AD493,$V493&lt;=Synthèse!$B$44)</f>
        <v>0</v>
      </c>
      <c r="AH493" s="135" t="b">
        <f>AND(AE493,$V493&lt;=Synthèse!$B$44)</f>
        <v>0</v>
      </c>
      <c r="AI493" s="137" t="b">
        <v>1</v>
      </c>
      <c r="AJ493" s="137" t="b">
        <v>0</v>
      </c>
      <c r="AK493" s="137" t="b">
        <f t="shared" si="86"/>
        <v>0</v>
      </c>
      <c r="AL493" s="137" t="b">
        <f t="shared" si="87"/>
        <v>0</v>
      </c>
      <c r="AM493" s="137" t="b">
        <f>AND(AK493,$V493&lt;=Synthèse!$B$44)</f>
        <v>0</v>
      </c>
      <c r="AN493" s="137" t="b">
        <f>AND(AL493,$V493&lt;=Synthèse!$B$44)</f>
        <v>0</v>
      </c>
    </row>
    <row r="494" spans="1:40">
      <c r="A494" s="17">
        <v>332419</v>
      </c>
      <c r="B494" t="str">
        <f ca="1">VLOOKUP(A494,'Fichier FI (en entrée)'!B:AH,3,0)</f>
        <v>PGJHYSNEYB</v>
      </c>
      <c r="C494">
        <f t="shared" si="77"/>
        <v>1463</v>
      </c>
      <c r="D494">
        <f t="shared" si="78"/>
        <v>1.8899999999999997</v>
      </c>
      <c r="E494" s="14" t="str">
        <f>VLOOKUP(A494,'Fichier FI (en entrée)'!B:AH,2,0)</f>
        <v>EV</v>
      </c>
      <c r="F494" s="14" t="b">
        <f t="shared" si="79"/>
        <v>1</v>
      </c>
      <c r="G494" s="14" t="b">
        <f>IFERROR(VLOOKUP(A494,'Calculs FA (auto)'!A:F,6,0),FALSE)</f>
        <v>0</v>
      </c>
      <c r="H494" s="14" t="b">
        <f t="shared" si="80"/>
        <v>0</v>
      </c>
      <c r="I494" s="16">
        <f>IFERROR(VLOOKUP(A494,'Moyennes FI (en entrée)'!B:N,7,0),"")</f>
        <v>7.89</v>
      </c>
      <c r="J494" s="16">
        <f>IFERROR(VLOOKUP(VLOOKUP(A494,'Fichier FI (en entrée)'!B:AH,33,0),Modificateurs!A$2:B$5,2,0),0)</f>
        <v>0</v>
      </c>
      <c r="K494" s="16">
        <f>IFERROR(VLOOKUP(VLOOKUP(A494,'Redoub FI (en entrée)'!B:N,7,0),Modificateurs!A$8:B$11,2,0),0)</f>
        <v>0</v>
      </c>
      <c r="L494" s="16">
        <f>IFERROR(VLOOKUP(M494,Modificateurs!D$1:E$94,2,0),0)</f>
        <v>-6</v>
      </c>
      <c r="M494" t="str">
        <f>VLOOKUP(A494,'Fichier FI (en entrée)'!B:AH,16,0)&amp;" "&amp;VLOOKUP(A494,'Fichier FI (en entrée)'!B:AH,20,0)&amp;" "&amp;VLOOKUP(A494,'Fichier FI (en entrée)'!B:AH,27,0)&amp;" "&amp;VLOOKUP(A494,'Fichier FI (en entrée)'!B:AH,29,0)</f>
        <v xml:space="preserve">STI2D Innovation Technologique et Eco conception  </v>
      </c>
      <c r="N494" t="str">
        <f>VLOOKUP(A494,'Fichier FI (en entrée)'!B:AH,8,0)</f>
        <v>En Terminale</v>
      </c>
      <c r="O494" t="b">
        <f>AND(C494&gt;Synthèse!B$8,C494&lt;Synthèse!B$10,NOT(Y494))</f>
        <v>0</v>
      </c>
      <c r="P494" t="s">
        <v>2257</v>
      </c>
      <c r="Q494" s="60">
        <f>ROUNDUP(C494/(Synthèse!$B$4+Synthèse!$B$1)*8,0)</f>
        <v>7</v>
      </c>
      <c r="R494" s="60">
        <f>IFERROR(VLOOKUP(A494,'Evaluations (formulaire)'!A:P,6,0)+VLOOKUP(A494,'Evaluations (formulaire)'!A:P,7,0),0)</f>
        <v>0</v>
      </c>
      <c r="S494" s="60">
        <f>IFERROR(VLOOKUP(A494,'Evaluations (formulaire)'!A:P,8,0),0)</f>
        <v>0</v>
      </c>
      <c r="T494" s="60">
        <f>IF(AND(ISBLANK(P494),Q494&lt;=2),Synthèse!$B$41,IF(AND(ISBLANK(P494),Q494&gt;=7),Synthèse!$C$41,R494+S494))</f>
        <v>0</v>
      </c>
      <c r="U494" s="60">
        <f t="shared" si="81"/>
        <v>1.8899999999999997</v>
      </c>
      <c r="V494" s="60">
        <f t="shared" si="82"/>
        <v>1463</v>
      </c>
      <c r="X494" s="26">
        <v>2070</v>
      </c>
      <c r="Y494" s="26" t="b">
        <f>IFERROR(VLOOKUP(A494,'Calculs FA (auto)'!A:O,15,0),FALSE)</f>
        <v>0</v>
      </c>
      <c r="Z494" s="26">
        <f>IFERROR(VLOOKUP(A494,'Evaluations (formulaire)'!A:M,9,0),0)</f>
        <v>0</v>
      </c>
      <c r="AA494" s="135" t="b">
        <v>0</v>
      </c>
      <c r="AB494" s="135" t="b">
        <v>1</v>
      </c>
      <c r="AC494" s="135" t="b">
        <f t="shared" si="83"/>
        <v>0</v>
      </c>
      <c r="AD494" s="135" t="b">
        <f t="shared" si="84"/>
        <v>1</v>
      </c>
      <c r="AE494" s="135" t="b">
        <f t="shared" si="85"/>
        <v>0</v>
      </c>
      <c r="AF494" s="135" t="b">
        <f>AND(AC494,$V494&lt;=Synthèse!$B$44)</f>
        <v>0</v>
      </c>
      <c r="AG494" s="135" t="b">
        <f>AND(AD494,$V494&lt;=Synthèse!$B$44)</f>
        <v>0</v>
      </c>
      <c r="AH494" s="135" t="b">
        <f>AND(AE494,$V494&lt;=Synthèse!$B$44)</f>
        <v>0</v>
      </c>
      <c r="AI494" s="137" t="b">
        <v>1</v>
      </c>
      <c r="AJ494" s="137" t="b">
        <v>0</v>
      </c>
      <c r="AK494" s="137" t="b">
        <f t="shared" si="86"/>
        <v>1</v>
      </c>
      <c r="AL494" s="137" t="b">
        <f t="shared" si="87"/>
        <v>0</v>
      </c>
      <c r="AM494" s="137" t="b">
        <f>AND(AK494,$V494&lt;=Synthèse!$B$44)</f>
        <v>0</v>
      </c>
      <c r="AN494" s="137" t="b">
        <f>AND(AL494,$V494&lt;=Synthèse!$B$44)</f>
        <v>0</v>
      </c>
    </row>
    <row r="495" spans="1:40">
      <c r="A495" s="17">
        <v>332421</v>
      </c>
      <c r="B495" t="str">
        <f ca="1">VLOOKUP(A495,'Fichier FI (en entrée)'!B:AH,3,0)</f>
        <v>PGXHMPLHBM</v>
      </c>
      <c r="C495">
        <f t="shared" si="77"/>
        <v>567</v>
      </c>
      <c r="D495">
        <f t="shared" si="78"/>
        <v>13.05</v>
      </c>
      <c r="E495" s="14" t="str">
        <f>VLOOKUP(A495,'Fichier FI (en entrée)'!B:AH,2,0)</f>
        <v>EV</v>
      </c>
      <c r="F495" s="14" t="b">
        <f t="shared" si="79"/>
        <v>1</v>
      </c>
      <c r="G495" s="14" t="b">
        <f>IFERROR(VLOOKUP(A495,'Calculs FA (auto)'!A:F,6,0),FALSE)</f>
        <v>1</v>
      </c>
      <c r="H495" s="14" t="b">
        <f t="shared" si="80"/>
        <v>1</v>
      </c>
      <c r="I495" s="16">
        <f>IFERROR(VLOOKUP(A495,'Moyennes FI (en entrée)'!B:N,7,0),"")</f>
        <v>10.050000000000001</v>
      </c>
      <c r="J495" s="16">
        <f>IFERROR(VLOOKUP(VLOOKUP(A495,'Fichier FI (en entrée)'!B:AH,33,0),Modificateurs!A$2:B$5,2,0),0)</f>
        <v>1</v>
      </c>
      <c r="K495" s="16">
        <f>IFERROR(VLOOKUP(VLOOKUP(A495,'Redoub FI (en entrée)'!B:N,7,0),Modificateurs!A$8:B$11,2,0),0)</f>
        <v>0</v>
      </c>
      <c r="L495" s="16">
        <f>IFERROR(VLOOKUP(M495,Modificateurs!D$1:E$94,2,0),0)</f>
        <v>2</v>
      </c>
      <c r="M495" t="str">
        <f>VLOOKUP(A495,'Fichier FI (en entrée)'!B:AH,16,0)&amp;" "&amp;VLOOKUP(A495,'Fichier FI (en entrée)'!B:AH,20,0)&amp;" "&amp;VLOOKUP(A495,'Fichier FI (en entrée)'!B:AH,27,0)&amp;" "&amp;VLOOKUP(A495,'Fichier FI (en entrée)'!B:AH,29,0)</f>
        <v xml:space="preserve">STI2D Système informatique et numérique  </v>
      </c>
      <c r="N495" t="str">
        <f>VLOOKUP(A495,'Fichier FI (en entrée)'!B:AH,8,0)</f>
        <v>En Terminale</v>
      </c>
      <c r="O495" t="b">
        <f>AND(C495&gt;Synthèse!B$8,C495&lt;Synthèse!B$10,NOT(Y495))</f>
        <v>1</v>
      </c>
      <c r="P495" t="s">
        <v>2268</v>
      </c>
      <c r="Q495" s="60">
        <f>ROUNDUP(C495/(Synthèse!$B$4+Synthèse!$B$1)*8,0)</f>
        <v>3</v>
      </c>
      <c r="R495" s="60">
        <f>IFERROR(VLOOKUP(A495,'Evaluations (formulaire)'!A:P,6,0)+VLOOKUP(A495,'Evaluations (formulaire)'!A:P,7,0),0)</f>
        <v>0</v>
      </c>
      <c r="S495" s="60">
        <f>IFERROR(VLOOKUP(A495,'Evaluations (formulaire)'!A:P,8,0),0)</f>
        <v>0</v>
      </c>
      <c r="T495" s="60">
        <f>IF(AND(ISBLANK(P495),Q495&lt;=2),Synthèse!$B$41,IF(AND(ISBLANK(P495),Q495&gt;=7),Synthèse!$C$41,R495+S495))</f>
        <v>0</v>
      </c>
      <c r="U495" s="60">
        <f t="shared" si="81"/>
        <v>13.05</v>
      </c>
      <c r="V495" s="60">
        <f t="shared" si="82"/>
        <v>568</v>
      </c>
      <c r="X495" s="26">
        <v>728</v>
      </c>
      <c r="Y495" s="26" t="b">
        <f>IFERROR(VLOOKUP(A495,'Calculs FA (auto)'!A:O,15,0),FALSE)</f>
        <v>0</v>
      </c>
      <c r="Z495" s="26">
        <f>IFERROR(VLOOKUP(A495,'Evaluations (formulaire)'!A:M,9,0),0)</f>
        <v>0</v>
      </c>
      <c r="AA495" s="135" t="b">
        <v>1</v>
      </c>
      <c r="AB495" s="135" t="b">
        <v>0</v>
      </c>
      <c r="AC495" s="135" t="b">
        <f t="shared" si="83"/>
        <v>1</v>
      </c>
      <c r="AD495" s="135" t="b">
        <f t="shared" si="84"/>
        <v>0</v>
      </c>
      <c r="AE495" s="135" t="b">
        <f t="shared" si="85"/>
        <v>0</v>
      </c>
      <c r="AF495" s="135" t="b">
        <f>AND(AC495,$V495&lt;=Synthèse!$B$44)</f>
        <v>1</v>
      </c>
      <c r="AG495" s="135" t="b">
        <f>AND(AD495,$V495&lt;=Synthèse!$B$44)</f>
        <v>0</v>
      </c>
      <c r="AH495" s="135" t="b">
        <f>AND(AE495,$V495&lt;=Synthèse!$B$44)</f>
        <v>0</v>
      </c>
      <c r="AI495" s="137" t="b">
        <v>0</v>
      </c>
      <c r="AJ495" s="137" t="b">
        <v>1</v>
      </c>
      <c r="AK495" s="137" t="b">
        <f t="shared" si="86"/>
        <v>0</v>
      </c>
      <c r="AL495" s="137" t="b">
        <f t="shared" si="87"/>
        <v>1</v>
      </c>
      <c r="AM495" s="137" t="b">
        <f>AND(AK495,$V495&lt;=Synthèse!$B$44)</f>
        <v>0</v>
      </c>
      <c r="AN495" s="137" t="b">
        <f>AND(AL495,$V495&lt;=Synthèse!$B$44)</f>
        <v>1</v>
      </c>
    </row>
    <row r="496" spans="1:40">
      <c r="A496" s="17">
        <v>332452</v>
      </c>
      <c r="B496" t="str">
        <f ca="1">VLOOKUP(A496,'Fichier FI (en entrée)'!B:AH,3,0)</f>
        <v>HOWLLFNZOI</v>
      </c>
      <c r="C496">
        <f t="shared" si="77"/>
        <v>1113</v>
      </c>
      <c r="D496">
        <f t="shared" si="78"/>
        <v>9.18</v>
      </c>
      <c r="E496" s="14" t="str">
        <f>VLOOKUP(A496,'Fichier FI (en entrée)'!B:AH,2,0)</f>
        <v>EV</v>
      </c>
      <c r="F496" s="14" t="b">
        <f t="shared" si="79"/>
        <v>1</v>
      </c>
      <c r="G496" s="14" t="b">
        <f>IFERROR(VLOOKUP(A496,'Calculs FA (auto)'!A:F,6,0),FALSE)</f>
        <v>0</v>
      </c>
      <c r="H496" s="14" t="b">
        <f t="shared" si="80"/>
        <v>0</v>
      </c>
      <c r="I496" s="16">
        <f>IFERROR(VLOOKUP(A496,'Moyennes FI (en entrée)'!B:N,7,0),"")</f>
        <v>7.18</v>
      </c>
      <c r="J496" s="16">
        <f>IFERROR(VLOOKUP(VLOOKUP(A496,'Fichier FI (en entrée)'!B:AH,33,0),Modificateurs!A$2:B$5,2,0),0)</f>
        <v>0</v>
      </c>
      <c r="K496" s="16">
        <f>IFERROR(VLOOKUP(VLOOKUP(A496,'Redoub FI (en entrée)'!B:N,7,0),Modificateurs!A$8:B$11,2,0),0)</f>
        <v>0</v>
      </c>
      <c r="L496" s="16">
        <f>IFERROR(VLOOKUP(M496,Modificateurs!D$1:E$94,2,0),0)</f>
        <v>2</v>
      </c>
      <c r="M496" t="str">
        <f>VLOOKUP(A496,'Fichier FI (en entrée)'!B:AH,16,0)&amp;" "&amp;VLOOKUP(A496,'Fichier FI (en entrée)'!B:AH,20,0)&amp;" "&amp;VLOOKUP(A496,'Fichier FI (en entrée)'!B:AH,27,0)&amp;" "&amp;VLOOKUP(A496,'Fichier FI (en entrée)'!B:AH,29,0)</f>
        <v xml:space="preserve">S Physique-chimie  </v>
      </c>
      <c r="N496" t="str">
        <f>VLOOKUP(A496,'Fichier FI (en entrée)'!B:AH,8,0)</f>
        <v>En Terminale</v>
      </c>
      <c r="O496" t="b">
        <f>AND(C496&gt;Synthèse!B$8,C496&lt;Synthèse!B$10,NOT(Y496))</f>
        <v>1</v>
      </c>
      <c r="P496" t="s">
        <v>2263</v>
      </c>
      <c r="Q496" s="60">
        <f>ROUNDUP(C496/(Synthèse!$B$4+Synthèse!$B$1)*8,0)</f>
        <v>6</v>
      </c>
      <c r="R496" s="60">
        <f>IFERROR(VLOOKUP(A496,'Evaluations (formulaire)'!A:P,6,0)+VLOOKUP(A496,'Evaluations (formulaire)'!A:P,7,0),0)</f>
        <v>0</v>
      </c>
      <c r="S496" s="60">
        <f>IFERROR(VLOOKUP(A496,'Evaluations (formulaire)'!A:P,8,0),0)</f>
        <v>0</v>
      </c>
      <c r="T496" s="60">
        <f>IF(AND(ISBLANK(P496),Q496&lt;=2),Synthèse!$B$41,IF(AND(ISBLANK(P496),Q496&gt;=7),Synthèse!$C$41,R496+S496))</f>
        <v>0</v>
      </c>
      <c r="U496" s="60">
        <f t="shared" si="81"/>
        <v>9.18</v>
      </c>
      <c r="V496" s="60">
        <f t="shared" si="82"/>
        <v>1111</v>
      </c>
      <c r="X496" s="26">
        <v>672</v>
      </c>
      <c r="Y496" s="26" t="b">
        <f>IFERROR(VLOOKUP(A496,'Calculs FA (auto)'!A:O,15,0),FALSE)</f>
        <v>0</v>
      </c>
      <c r="Z496" s="26">
        <f>IFERROR(VLOOKUP(A496,'Evaluations (formulaire)'!A:M,9,0),0)</f>
        <v>0</v>
      </c>
      <c r="AA496" s="135" t="b">
        <v>0</v>
      </c>
      <c r="AB496" s="135" t="b">
        <v>1</v>
      </c>
      <c r="AC496" s="135" t="b">
        <f t="shared" si="83"/>
        <v>0</v>
      </c>
      <c r="AD496" s="135" t="b">
        <f t="shared" si="84"/>
        <v>1</v>
      </c>
      <c r="AE496" s="135" t="b">
        <f t="shared" si="85"/>
        <v>0</v>
      </c>
      <c r="AF496" s="135" t="b">
        <f>AND(AC496,$V496&lt;=Synthèse!$B$44)</f>
        <v>0</v>
      </c>
      <c r="AG496" s="135" t="b">
        <f>AND(AD496,$V496&lt;=Synthèse!$B$44)</f>
        <v>0</v>
      </c>
      <c r="AH496" s="135" t="b">
        <f>AND(AE496,$V496&lt;=Synthèse!$B$44)</f>
        <v>0</v>
      </c>
      <c r="AI496" s="137" t="b">
        <v>1</v>
      </c>
      <c r="AJ496" s="137" t="b">
        <v>0</v>
      </c>
      <c r="AK496" s="137" t="b">
        <f t="shared" si="86"/>
        <v>1</v>
      </c>
      <c r="AL496" s="137" t="b">
        <f t="shared" si="87"/>
        <v>0</v>
      </c>
      <c r="AM496" s="137" t="b">
        <f>AND(AK496,$V496&lt;=Synthèse!$B$44)</f>
        <v>0</v>
      </c>
      <c r="AN496" s="137" t="b">
        <f>AND(AL496,$V496&lt;=Synthèse!$B$44)</f>
        <v>0</v>
      </c>
    </row>
    <row r="497" spans="1:40">
      <c r="A497" s="17">
        <v>333492</v>
      </c>
      <c r="B497" t="str">
        <f ca="1">VLOOKUP(A497,'Fichier FI (en entrée)'!B:AH,3,0)</f>
        <v>RZIGGNRSFN</v>
      </c>
      <c r="C497">
        <f t="shared" si="77"/>
        <v>618</v>
      </c>
      <c r="D497">
        <f t="shared" si="78"/>
        <v>12.8</v>
      </c>
      <c r="E497" s="14" t="str">
        <f>VLOOKUP(A497,'Fichier FI (en entrée)'!B:AH,2,0)</f>
        <v>EV</v>
      </c>
      <c r="F497" s="14" t="b">
        <f t="shared" si="79"/>
        <v>1</v>
      </c>
      <c r="G497" s="14" t="b">
        <f>IFERROR(VLOOKUP(A497,'Calculs FA (auto)'!A:F,6,0),FALSE)</f>
        <v>0</v>
      </c>
      <c r="H497" s="14" t="b">
        <f t="shared" si="80"/>
        <v>0</v>
      </c>
      <c r="I497" s="16">
        <f>IFERROR(VLOOKUP(A497,'Moyennes FI (en entrée)'!B:N,7,0),"")</f>
        <v>9.8000000000000007</v>
      </c>
      <c r="J497" s="16">
        <f>IFERROR(VLOOKUP(VLOOKUP(A497,'Fichier FI (en entrée)'!B:AH,33,0),Modificateurs!A$2:B$5,2,0),0)</f>
        <v>0</v>
      </c>
      <c r="K497" s="16">
        <f>IFERROR(VLOOKUP(VLOOKUP(A497,'Redoub FI (en entrée)'!B:N,7,0),Modificateurs!A$8:B$11,2,0),0)</f>
        <v>0</v>
      </c>
      <c r="L497" s="16">
        <f>IFERROR(VLOOKUP(M497,Modificateurs!D$1:E$94,2,0),0)</f>
        <v>3</v>
      </c>
      <c r="M497" t="str">
        <f>VLOOKUP(A497,'Fichier FI (en entrée)'!B:AH,16,0)&amp;" "&amp;VLOOKUP(A497,'Fichier FI (en entrée)'!B:AH,20,0)&amp;" "&amp;VLOOKUP(A497,'Fichier FI (en entrée)'!B:AH,27,0)&amp;" "&amp;VLOOKUP(A497,'Fichier FI (en entrée)'!B:AH,29,0)</f>
        <v xml:space="preserve">S Informatique et Sciences du numérique  </v>
      </c>
      <c r="N497" t="str">
        <f>VLOOKUP(A497,'Fichier FI (en entrée)'!B:AH,8,0)</f>
        <v>En Terminale</v>
      </c>
      <c r="O497" t="b">
        <f>AND(C497&gt;Synthèse!B$8,C497&lt;Synthèse!B$10,NOT(Y497))</f>
        <v>1</v>
      </c>
      <c r="P497" t="s">
        <v>2258</v>
      </c>
      <c r="Q497" s="60">
        <f>ROUNDUP(C497/(Synthèse!$B$4+Synthèse!$B$1)*8,0)</f>
        <v>3</v>
      </c>
      <c r="R497" s="60">
        <f>IFERROR(VLOOKUP(A497,'Evaluations (formulaire)'!A:P,6,0)+VLOOKUP(A497,'Evaluations (formulaire)'!A:P,7,0),0)</f>
        <v>0</v>
      </c>
      <c r="S497" s="60">
        <f>IFERROR(VLOOKUP(A497,'Evaluations (formulaire)'!A:P,8,0),0)</f>
        <v>0</v>
      </c>
      <c r="T497" s="60">
        <f>IF(AND(ISBLANK(P497),Q497&lt;=2),Synthèse!$B$41,IF(AND(ISBLANK(P497),Q497&gt;=7),Synthèse!$C$41,R497+S497))</f>
        <v>0</v>
      </c>
      <c r="U497" s="60">
        <f t="shared" si="81"/>
        <v>12.8</v>
      </c>
      <c r="V497" s="60">
        <f t="shared" si="82"/>
        <v>619</v>
      </c>
      <c r="X497" s="26">
        <v>1690</v>
      </c>
      <c r="Y497" s="26" t="b">
        <f>IFERROR(VLOOKUP(A497,'Calculs FA (auto)'!A:O,15,0),FALSE)</f>
        <v>0</v>
      </c>
      <c r="Z497" s="26">
        <f>IFERROR(VLOOKUP(A497,'Evaluations (formulaire)'!A:M,9,0),0)</f>
        <v>0</v>
      </c>
      <c r="AA497" s="135" t="b">
        <v>1</v>
      </c>
      <c r="AB497" s="135" t="b">
        <v>0</v>
      </c>
      <c r="AC497" s="135" t="b">
        <f t="shared" si="83"/>
        <v>1</v>
      </c>
      <c r="AD497" s="135" t="b">
        <f t="shared" si="84"/>
        <v>0</v>
      </c>
      <c r="AE497" s="135" t="b">
        <f t="shared" si="85"/>
        <v>0</v>
      </c>
      <c r="AF497" s="135" t="b">
        <f>AND(AC497,$V497&lt;=Synthèse!$B$44)</f>
        <v>1</v>
      </c>
      <c r="AG497" s="135" t="b">
        <f>AND(AD497,$V497&lt;=Synthèse!$B$44)</f>
        <v>0</v>
      </c>
      <c r="AH497" s="135" t="b">
        <f>AND(AE497,$V497&lt;=Synthèse!$B$44)</f>
        <v>0</v>
      </c>
      <c r="AI497" s="137" t="b">
        <v>0</v>
      </c>
      <c r="AJ497" s="137" t="b">
        <v>1</v>
      </c>
      <c r="AK497" s="137" t="b">
        <f t="shared" si="86"/>
        <v>0</v>
      </c>
      <c r="AL497" s="137" t="b">
        <f t="shared" si="87"/>
        <v>1</v>
      </c>
      <c r="AM497" s="137" t="b">
        <f>AND(AK497,$V497&lt;=Synthèse!$B$44)</f>
        <v>0</v>
      </c>
      <c r="AN497" s="137" t="b">
        <f>AND(AL497,$V497&lt;=Synthèse!$B$44)</f>
        <v>1</v>
      </c>
    </row>
    <row r="498" spans="1:40">
      <c r="A498" s="17">
        <v>334922</v>
      </c>
      <c r="B498" t="str">
        <f ca="1">VLOOKUP(A498,'Fichier FI (en entrée)'!B:AH,3,0)</f>
        <v>CBPCIQXKMX</v>
      </c>
      <c r="C498">
        <f t="shared" si="77"/>
        <v>749</v>
      </c>
      <c r="D498">
        <f t="shared" si="78"/>
        <v>11.94</v>
      </c>
      <c r="E498" s="14" t="str">
        <f>VLOOKUP(A498,'Fichier FI (en entrée)'!B:AH,2,0)</f>
        <v>EV</v>
      </c>
      <c r="F498" s="14" t="b">
        <f t="shared" si="79"/>
        <v>1</v>
      </c>
      <c r="G498" s="14" t="b">
        <f>IFERROR(VLOOKUP(A498,'Calculs FA (auto)'!A:F,6,0),FALSE)</f>
        <v>0</v>
      </c>
      <c r="H498" s="14" t="b">
        <f t="shared" si="80"/>
        <v>0</v>
      </c>
      <c r="I498" s="16">
        <f>IFERROR(VLOOKUP(A498,'Moyennes FI (en entrée)'!B:N,7,0),"")</f>
        <v>8.94</v>
      </c>
      <c r="J498" s="16">
        <f>IFERROR(VLOOKUP(VLOOKUP(A498,'Fichier FI (en entrée)'!B:AH,33,0),Modificateurs!A$2:B$5,2,0),0)</f>
        <v>1</v>
      </c>
      <c r="K498" s="16">
        <f>IFERROR(VLOOKUP(VLOOKUP(A498,'Redoub FI (en entrée)'!B:N,7,0),Modificateurs!A$8:B$11,2,0),0)</f>
        <v>0</v>
      </c>
      <c r="L498" s="16">
        <f>IFERROR(VLOOKUP(M498,Modificateurs!D$1:E$94,2,0),0)</f>
        <v>2</v>
      </c>
      <c r="M498" t="str">
        <f>VLOOKUP(A498,'Fichier FI (en entrée)'!B:AH,16,0)&amp;" "&amp;VLOOKUP(A498,'Fichier FI (en entrée)'!B:AH,20,0)&amp;" "&amp;VLOOKUP(A498,'Fichier FI (en entrée)'!B:AH,27,0)&amp;" "&amp;VLOOKUP(A498,'Fichier FI (en entrée)'!B:AH,29,0)</f>
        <v xml:space="preserve">STI2D Système informatique et numérique  </v>
      </c>
      <c r="N498" t="str">
        <f>VLOOKUP(A498,'Fichier FI (en entrée)'!B:AH,8,0)</f>
        <v>En Terminale</v>
      </c>
      <c r="O498" t="b">
        <f>AND(C498&gt;Synthèse!B$8,C498&lt;Synthèse!B$10,NOT(Y498))</f>
        <v>1</v>
      </c>
      <c r="P498" t="s">
        <v>2264</v>
      </c>
      <c r="Q498" s="60">
        <f>ROUNDUP(C498/(Synthèse!$B$4+Synthèse!$B$1)*8,0)</f>
        <v>4</v>
      </c>
      <c r="R498" s="60">
        <f>IFERROR(VLOOKUP(A498,'Evaluations (formulaire)'!A:P,6,0)+VLOOKUP(A498,'Evaluations (formulaire)'!A:P,7,0),0)</f>
        <v>0</v>
      </c>
      <c r="S498" s="60">
        <f>IFERROR(VLOOKUP(A498,'Evaluations (formulaire)'!A:P,8,0),0)</f>
        <v>0</v>
      </c>
      <c r="T498" s="60">
        <f>IF(AND(ISBLANK(P498),Q498&lt;=2),Synthèse!$B$41,IF(AND(ISBLANK(P498),Q498&gt;=7),Synthèse!$C$41,R498+S498))</f>
        <v>0</v>
      </c>
      <c r="U498" s="60">
        <f t="shared" si="81"/>
        <v>11.94</v>
      </c>
      <c r="V498" s="60">
        <f t="shared" si="82"/>
        <v>749</v>
      </c>
      <c r="X498" s="26">
        <v>1571</v>
      </c>
      <c r="Y498" s="26" t="b">
        <f>IFERROR(VLOOKUP(A498,'Calculs FA (auto)'!A:O,15,0),FALSE)</f>
        <v>0</v>
      </c>
      <c r="Z498" s="26">
        <f>IFERROR(VLOOKUP(A498,'Evaluations (formulaire)'!A:M,9,0),0)</f>
        <v>0</v>
      </c>
      <c r="AA498" s="135" t="b">
        <v>1</v>
      </c>
      <c r="AB498" s="135" t="b">
        <v>0</v>
      </c>
      <c r="AC498" s="135" t="b">
        <f t="shared" si="83"/>
        <v>1</v>
      </c>
      <c r="AD498" s="135" t="b">
        <f t="shared" si="84"/>
        <v>0</v>
      </c>
      <c r="AE498" s="135" t="b">
        <f t="shared" si="85"/>
        <v>0</v>
      </c>
      <c r="AF498" s="135" t="b">
        <f>AND(AC498,$V498&lt;=Synthèse!$B$44)</f>
        <v>0</v>
      </c>
      <c r="AG498" s="135" t="b">
        <f>AND(AD498,$V498&lt;=Synthèse!$B$44)</f>
        <v>0</v>
      </c>
      <c r="AH498" s="135" t="b">
        <f>AND(AE498,$V498&lt;=Synthèse!$B$44)</f>
        <v>0</v>
      </c>
      <c r="AI498" s="137" t="b">
        <v>0</v>
      </c>
      <c r="AJ498" s="137" t="b">
        <v>1</v>
      </c>
      <c r="AK498" s="137" t="b">
        <f t="shared" si="86"/>
        <v>0</v>
      </c>
      <c r="AL498" s="137" t="b">
        <f t="shared" si="87"/>
        <v>1</v>
      </c>
      <c r="AM498" s="137" t="b">
        <f>AND(AK498,$V498&lt;=Synthèse!$B$44)</f>
        <v>0</v>
      </c>
      <c r="AN498" s="137" t="b">
        <f>AND(AL498,$V498&lt;=Synthèse!$B$44)</f>
        <v>0</v>
      </c>
    </row>
    <row r="499" spans="1:40">
      <c r="A499" s="17">
        <v>334993</v>
      </c>
      <c r="B499" t="str">
        <f ca="1">VLOOKUP(A499,'Fichier FI (en entrée)'!B:AH,3,0)</f>
        <v>OCJYUVVSEH</v>
      </c>
      <c r="C499">
        <f t="shared" si="77"/>
        <v>436</v>
      </c>
      <c r="D499">
        <f t="shared" si="78"/>
        <v>13.78</v>
      </c>
      <c r="E499" s="14" t="str">
        <f>VLOOKUP(A499,'Fichier FI (en entrée)'!B:AH,2,0)</f>
        <v>EV</v>
      </c>
      <c r="F499" s="14" t="b">
        <f t="shared" si="79"/>
        <v>1</v>
      </c>
      <c r="G499" s="14" t="b">
        <f>IFERROR(VLOOKUP(A499,'Calculs FA (auto)'!A:F,6,0),FALSE)</f>
        <v>1</v>
      </c>
      <c r="H499" s="14" t="b">
        <f t="shared" si="80"/>
        <v>1</v>
      </c>
      <c r="I499" s="16">
        <f>IFERROR(VLOOKUP(A499,'Moyennes FI (en entrée)'!B:N,7,0),"")</f>
        <v>10.78</v>
      </c>
      <c r="J499" s="16">
        <f>IFERROR(VLOOKUP(VLOOKUP(A499,'Fichier FI (en entrée)'!B:AH,33,0),Modificateurs!A$2:B$5,2,0),0)</f>
        <v>1</v>
      </c>
      <c r="K499" s="16">
        <f>IFERROR(VLOOKUP(VLOOKUP(A499,'Redoub FI (en entrée)'!B:N,7,0),Modificateurs!A$8:B$11,2,0),0)</f>
        <v>0</v>
      </c>
      <c r="L499" s="16">
        <f>IFERROR(VLOOKUP(M499,Modificateurs!D$1:E$94,2,0),0)</f>
        <v>2</v>
      </c>
      <c r="M499" t="str">
        <f>VLOOKUP(A499,'Fichier FI (en entrée)'!B:AH,16,0)&amp;" "&amp;VLOOKUP(A499,'Fichier FI (en entrée)'!B:AH,20,0)&amp;" "&amp;VLOOKUP(A499,'Fichier FI (en entrée)'!B:AH,27,0)&amp;" "&amp;VLOOKUP(A499,'Fichier FI (en entrée)'!B:AH,29,0)</f>
        <v xml:space="preserve">STI2D Système informatique et numérique  </v>
      </c>
      <c r="N499" t="str">
        <f>VLOOKUP(A499,'Fichier FI (en entrée)'!B:AH,8,0)</f>
        <v>En Terminale</v>
      </c>
      <c r="O499" t="b">
        <f>AND(C499&gt;Synthèse!B$8,C499&lt;Synthèse!B$10,NOT(Y499))</f>
        <v>1</v>
      </c>
      <c r="P499" t="s">
        <v>2258</v>
      </c>
      <c r="Q499" s="60">
        <f>ROUNDUP(C499/(Synthèse!$B$4+Synthèse!$B$1)*8,0)</f>
        <v>3</v>
      </c>
      <c r="R499" s="60">
        <f>IFERROR(VLOOKUP(A499,'Evaluations (formulaire)'!A:P,6,0)+VLOOKUP(A499,'Evaluations (formulaire)'!A:P,7,0),0)</f>
        <v>0</v>
      </c>
      <c r="S499" s="60">
        <f>IFERROR(VLOOKUP(A499,'Evaluations (formulaire)'!A:P,8,0),0)</f>
        <v>0</v>
      </c>
      <c r="T499" s="60">
        <f>IF(AND(ISBLANK(P499),Q499&lt;=2),Synthèse!$B$41,IF(AND(ISBLANK(P499),Q499&gt;=7),Synthèse!$C$41,R499+S499))</f>
        <v>0</v>
      </c>
      <c r="U499" s="60">
        <f t="shared" si="81"/>
        <v>13.78</v>
      </c>
      <c r="V499" s="60">
        <f t="shared" si="82"/>
        <v>436</v>
      </c>
      <c r="X499" s="26">
        <v>1584</v>
      </c>
      <c r="Y499" s="26" t="b">
        <f>IFERROR(VLOOKUP(A499,'Calculs FA (auto)'!A:O,15,0),FALSE)</f>
        <v>0</v>
      </c>
      <c r="Z499" s="26">
        <f>IFERROR(VLOOKUP(A499,'Evaluations (formulaire)'!A:M,9,0),0)</f>
        <v>0</v>
      </c>
      <c r="AA499" s="135" t="b">
        <v>1</v>
      </c>
      <c r="AB499" s="135" t="b">
        <v>0</v>
      </c>
      <c r="AC499" s="135" t="b">
        <f t="shared" si="83"/>
        <v>1</v>
      </c>
      <c r="AD499" s="135" t="b">
        <f t="shared" si="84"/>
        <v>0</v>
      </c>
      <c r="AE499" s="135" t="b">
        <f t="shared" si="85"/>
        <v>0</v>
      </c>
      <c r="AF499" s="135" t="b">
        <f>AND(AC499,$V499&lt;=Synthèse!$B$44)</f>
        <v>1</v>
      </c>
      <c r="AG499" s="135" t="b">
        <f>AND(AD499,$V499&lt;=Synthèse!$B$44)</f>
        <v>0</v>
      </c>
      <c r="AH499" s="135" t="b">
        <f>AND(AE499,$V499&lt;=Synthèse!$B$44)</f>
        <v>0</v>
      </c>
      <c r="AI499" s="137" t="b">
        <v>0</v>
      </c>
      <c r="AJ499" s="137" t="b">
        <v>1</v>
      </c>
      <c r="AK499" s="137" t="b">
        <f t="shared" si="86"/>
        <v>0</v>
      </c>
      <c r="AL499" s="137" t="b">
        <f t="shared" si="87"/>
        <v>1</v>
      </c>
      <c r="AM499" s="137" t="b">
        <f>AND(AK499,$V499&lt;=Synthèse!$B$44)</f>
        <v>0</v>
      </c>
      <c r="AN499" s="137" t="b">
        <f>AND(AL499,$V499&lt;=Synthèse!$B$44)</f>
        <v>1</v>
      </c>
    </row>
    <row r="500" spans="1:40">
      <c r="A500" s="17">
        <v>338690</v>
      </c>
      <c r="B500" t="str">
        <f ca="1">VLOOKUP(A500,'Fichier FI (en entrée)'!B:AH,3,0)</f>
        <v>LDEOGCXMHH</v>
      </c>
      <c r="C500">
        <f t="shared" si="77"/>
        <v>2097</v>
      </c>
      <c r="D500">
        <f t="shared" si="78"/>
        <v>-100</v>
      </c>
      <c r="E500" s="14" t="str">
        <f>VLOOKUP(A500,'Fichier FI (en entrée)'!B:AH,2,0)</f>
        <v>ENV</v>
      </c>
      <c r="F500" s="14" t="b">
        <f t="shared" si="79"/>
        <v>0</v>
      </c>
      <c r="G500" s="14" t="b">
        <f>IFERROR(VLOOKUP(A500,'Calculs FA (auto)'!A:F,6,0),FALSE)</f>
        <v>0</v>
      </c>
      <c r="H500" s="14" t="b">
        <f t="shared" si="80"/>
        <v>0</v>
      </c>
      <c r="I500" s="16" t="str">
        <f>IFERROR(VLOOKUP(A500,'Moyennes FI (en entrée)'!B:N,7,0),"")</f>
        <v/>
      </c>
      <c r="J500" s="16">
        <f>IFERROR(VLOOKUP(VLOOKUP(A500,'Fichier FI (en entrée)'!B:AH,33,0),Modificateurs!A$2:B$5,2,0),0)</f>
        <v>1</v>
      </c>
      <c r="K500" s="16">
        <f>IFERROR(VLOOKUP(VLOOKUP(A500,'Redoub FI (en entrée)'!B:N,7,0),Modificateurs!A$8:B$11,2,0),0)</f>
        <v>0</v>
      </c>
      <c r="L500" s="16">
        <f>IFERROR(VLOOKUP(M500,Modificateurs!D$1:E$94,2,0),0)</f>
        <v>1</v>
      </c>
      <c r="M500" t="str">
        <f>VLOOKUP(A500,'Fichier FI (en entrée)'!B:AH,16,0)&amp;" "&amp;VLOOKUP(A500,'Fichier FI (en entrée)'!B:AH,20,0)&amp;" "&amp;VLOOKUP(A500,'Fichier FI (en entrée)'!B:AH,27,0)&amp;" "&amp;VLOOKUP(A500,'Fichier FI (en entrée)'!B:AH,29,0)</f>
        <v xml:space="preserve">S Sciences de la vie et de la terre  </v>
      </c>
      <c r="N500" t="str">
        <f>VLOOKUP(A500,'Fichier FI (en entrée)'!B:AH,8,0)</f>
        <v>En Terminale</v>
      </c>
      <c r="O500" t="b">
        <f>AND(C500&gt;Synthèse!B$8,C500&lt;Synthèse!B$10,NOT(Y500))</f>
        <v>0</v>
      </c>
      <c r="P500" t="s">
        <v>2268</v>
      </c>
      <c r="Q500" s="60">
        <f>ROUNDUP(C500/(Synthèse!$B$4+Synthèse!$B$1)*8,0)</f>
        <v>10</v>
      </c>
      <c r="R500" s="60">
        <f>IFERROR(VLOOKUP(A500,'Evaluations (formulaire)'!A:P,6,0)+VLOOKUP(A500,'Evaluations (formulaire)'!A:P,7,0),0)</f>
        <v>0</v>
      </c>
      <c r="S500" s="60">
        <f>IFERROR(VLOOKUP(A500,'Evaluations (formulaire)'!A:P,8,0),0)</f>
        <v>0</v>
      </c>
      <c r="T500" s="60">
        <f>IF(AND(ISBLANK(P500),Q500&lt;=2),Synthèse!$B$41,IF(AND(ISBLANK(P500),Q500&gt;=7),Synthèse!$C$41,R500+S500))</f>
        <v>0</v>
      </c>
      <c r="U500" s="60">
        <f t="shared" si="81"/>
        <v>-100</v>
      </c>
      <c r="V500" s="60">
        <f t="shared" si="82"/>
        <v>2096</v>
      </c>
      <c r="X500" s="26">
        <v>287</v>
      </c>
      <c r="Y500" s="26" t="b">
        <f>IFERROR(VLOOKUP(A500,'Calculs FA (auto)'!A:O,15,0),FALSE)</f>
        <v>0</v>
      </c>
      <c r="Z500" s="26">
        <f>IFERROR(VLOOKUP(A500,'Evaluations (formulaire)'!A:M,9,0),0)</f>
        <v>0</v>
      </c>
      <c r="AA500" s="135" t="b">
        <v>1</v>
      </c>
      <c r="AB500" s="135" t="b">
        <v>0</v>
      </c>
      <c r="AC500" s="135" t="b">
        <f t="shared" si="83"/>
        <v>0</v>
      </c>
      <c r="AD500" s="135" t="b">
        <f t="shared" si="84"/>
        <v>0</v>
      </c>
      <c r="AE500" s="135" t="b">
        <f t="shared" si="85"/>
        <v>0</v>
      </c>
      <c r="AF500" s="135" t="b">
        <f>AND(AC500,$V500&lt;=Synthèse!$B$44)</f>
        <v>0</v>
      </c>
      <c r="AG500" s="135" t="b">
        <f>AND(AD500,$V500&lt;=Synthèse!$B$44)</f>
        <v>0</v>
      </c>
      <c r="AH500" s="135" t="b">
        <f>AND(AE500,$V500&lt;=Synthèse!$B$44)</f>
        <v>0</v>
      </c>
      <c r="AI500" s="137" t="b">
        <v>0</v>
      </c>
      <c r="AJ500" s="137" t="b">
        <v>1</v>
      </c>
      <c r="AK500" s="137" t="b">
        <f t="shared" si="86"/>
        <v>0</v>
      </c>
      <c r="AL500" s="137" t="b">
        <f t="shared" si="87"/>
        <v>0</v>
      </c>
      <c r="AM500" s="137" t="b">
        <f>AND(AK500,$V500&lt;=Synthèse!$B$44)</f>
        <v>0</v>
      </c>
      <c r="AN500" s="137" t="b">
        <f>AND(AL500,$V500&lt;=Synthèse!$B$44)</f>
        <v>0</v>
      </c>
    </row>
    <row r="501" spans="1:40">
      <c r="A501" s="17">
        <v>338701</v>
      </c>
      <c r="B501" t="str">
        <f ca="1">VLOOKUP(A501,'Fichier FI (en entrée)'!B:AH,3,0)</f>
        <v>GOKLKSMQXE</v>
      </c>
      <c r="C501">
        <f t="shared" si="77"/>
        <v>2097</v>
      </c>
      <c r="D501">
        <f t="shared" si="78"/>
        <v>-100</v>
      </c>
      <c r="E501" s="14" t="str">
        <f>VLOOKUP(A501,'Fichier FI (en entrée)'!B:AH,2,0)</f>
        <v>ENV</v>
      </c>
      <c r="F501" s="14" t="b">
        <f t="shared" si="79"/>
        <v>0</v>
      </c>
      <c r="G501" s="14" t="b">
        <f>IFERROR(VLOOKUP(A501,'Calculs FA (auto)'!A:F,6,0),FALSE)</f>
        <v>0</v>
      </c>
      <c r="H501" s="14" t="b">
        <f t="shared" si="80"/>
        <v>0</v>
      </c>
      <c r="I501" s="16" t="str">
        <f>IFERROR(VLOOKUP(A501,'Moyennes FI (en entrée)'!B:N,7,0),"")</f>
        <v/>
      </c>
      <c r="J501" s="16">
        <f>IFERROR(VLOOKUP(VLOOKUP(A501,'Fichier FI (en entrée)'!B:AH,33,0),Modificateurs!A$2:B$5,2,0),0)</f>
        <v>1</v>
      </c>
      <c r="K501" s="16">
        <f>IFERROR(VLOOKUP(VLOOKUP(A501,'Redoub FI (en entrée)'!B:N,7,0),Modificateurs!A$8:B$11,2,0),0)</f>
        <v>0</v>
      </c>
      <c r="L501" s="16">
        <f>IFERROR(VLOOKUP(M501,Modificateurs!D$1:E$94,2,0),0)</f>
        <v>2</v>
      </c>
      <c r="M501" t="str">
        <f>VLOOKUP(A501,'Fichier FI (en entrée)'!B:AH,16,0)&amp;" "&amp;VLOOKUP(A501,'Fichier FI (en entrée)'!B:AH,20,0)&amp;" "&amp;VLOOKUP(A501,'Fichier FI (en entrée)'!B:AH,27,0)&amp;" "&amp;VLOOKUP(A501,'Fichier FI (en entrée)'!B:AH,29,0)</f>
        <v xml:space="preserve">S Physique-chimie  </v>
      </c>
      <c r="N501" t="str">
        <f>VLOOKUP(A501,'Fichier FI (en entrée)'!B:AH,8,0)</f>
        <v>En Terminale</v>
      </c>
      <c r="O501" t="b">
        <f>AND(C501&gt;Synthèse!B$8,C501&lt;Synthèse!B$10,NOT(Y501))</f>
        <v>0</v>
      </c>
      <c r="P501" t="s">
        <v>2258</v>
      </c>
      <c r="Q501" s="60">
        <f>ROUNDUP(C501/(Synthèse!$B$4+Synthèse!$B$1)*8,0)</f>
        <v>10</v>
      </c>
      <c r="R501" s="60">
        <f>IFERROR(VLOOKUP(A501,'Evaluations (formulaire)'!A:P,6,0)+VLOOKUP(A501,'Evaluations (formulaire)'!A:P,7,0),0)</f>
        <v>0</v>
      </c>
      <c r="S501" s="60">
        <f>IFERROR(VLOOKUP(A501,'Evaluations (formulaire)'!A:P,8,0),0)</f>
        <v>0</v>
      </c>
      <c r="T501" s="60">
        <f>IF(AND(ISBLANK(P501),Q501&lt;=2),Synthèse!$B$41,IF(AND(ISBLANK(P501),Q501&gt;=7),Synthèse!$C$41,R501+S501))</f>
        <v>0</v>
      </c>
      <c r="U501" s="60">
        <f t="shared" si="81"/>
        <v>-100</v>
      </c>
      <c r="V501" s="60">
        <f t="shared" si="82"/>
        <v>2096</v>
      </c>
      <c r="X501" s="26">
        <v>713</v>
      </c>
      <c r="Y501" s="26" t="b">
        <f>IFERROR(VLOOKUP(A501,'Calculs FA (auto)'!A:O,15,0),FALSE)</f>
        <v>0</v>
      </c>
      <c r="Z501" s="26">
        <f>IFERROR(VLOOKUP(A501,'Evaluations (formulaire)'!A:M,9,0),0)</f>
        <v>0</v>
      </c>
      <c r="AA501" s="135" t="b">
        <v>1</v>
      </c>
      <c r="AB501" s="135" t="b">
        <v>0</v>
      </c>
      <c r="AC501" s="135" t="b">
        <f t="shared" si="83"/>
        <v>0</v>
      </c>
      <c r="AD501" s="135" t="b">
        <f t="shared" si="84"/>
        <v>0</v>
      </c>
      <c r="AE501" s="135" t="b">
        <f t="shared" si="85"/>
        <v>0</v>
      </c>
      <c r="AF501" s="135" t="b">
        <f>AND(AC501,$V501&lt;=Synthèse!$B$44)</f>
        <v>0</v>
      </c>
      <c r="AG501" s="135" t="b">
        <f>AND(AD501,$V501&lt;=Synthèse!$B$44)</f>
        <v>0</v>
      </c>
      <c r="AH501" s="135" t="b">
        <f>AND(AE501,$V501&lt;=Synthèse!$B$44)</f>
        <v>0</v>
      </c>
      <c r="AI501" s="137" t="b">
        <v>0</v>
      </c>
      <c r="AJ501" s="137" t="b">
        <v>1</v>
      </c>
      <c r="AK501" s="137" t="b">
        <f t="shared" si="86"/>
        <v>0</v>
      </c>
      <c r="AL501" s="137" t="b">
        <f t="shared" si="87"/>
        <v>0</v>
      </c>
      <c r="AM501" s="137" t="b">
        <f>AND(AK501,$V501&lt;=Synthèse!$B$44)</f>
        <v>0</v>
      </c>
      <c r="AN501" s="137" t="b">
        <f>AND(AL501,$V501&lt;=Synthèse!$B$44)</f>
        <v>0</v>
      </c>
    </row>
    <row r="502" spans="1:40">
      <c r="A502" s="17">
        <v>338745</v>
      </c>
      <c r="B502" t="str">
        <f ca="1">VLOOKUP(A502,'Fichier FI (en entrée)'!B:AH,3,0)</f>
        <v>FGWKTKQKIJ</v>
      </c>
      <c r="C502">
        <f t="shared" si="77"/>
        <v>536</v>
      </c>
      <c r="D502">
        <f t="shared" si="78"/>
        <v>13.23</v>
      </c>
      <c r="E502" s="14" t="str">
        <f>VLOOKUP(A502,'Fichier FI (en entrée)'!B:AH,2,0)</f>
        <v>EV</v>
      </c>
      <c r="F502" s="14" t="b">
        <f t="shared" si="79"/>
        <v>1</v>
      </c>
      <c r="G502" s="14" t="b">
        <f>IFERROR(VLOOKUP(A502,'Calculs FA (auto)'!A:F,6,0),FALSE)</f>
        <v>0</v>
      </c>
      <c r="H502" s="14" t="b">
        <f t="shared" si="80"/>
        <v>0</v>
      </c>
      <c r="I502" s="16">
        <f>IFERROR(VLOOKUP(A502,'Moyennes FI (en entrée)'!B:N,7,0),"")</f>
        <v>10.23</v>
      </c>
      <c r="J502" s="16">
        <f>IFERROR(VLOOKUP(VLOOKUP(A502,'Fichier FI (en entrée)'!B:AH,33,0),Modificateurs!A$2:B$5,2,0),0)</f>
        <v>1</v>
      </c>
      <c r="K502" s="16">
        <f>IFERROR(VLOOKUP(VLOOKUP(A502,'Redoub FI (en entrée)'!B:N,7,0),Modificateurs!A$8:B$11,2,0),0)</f>
        <v>0</v>
      </c>
      <c r="L502" s="16">
        <f>IFERROR(VLOOKUP(M502,Modificateurs!D$1:E$94,2,0),0)</f>
        <v>2</v>
      </c>
      <c r="M502" t="str">
        <f>VLOOKUP(A502,'Fichier FI (en entrée)'!B:AH,16,0)&amp;" "&amp;VLOOKUP(A502,'Fichier FI (en entrée)'!B:AH,20,0)&amp;" "&amp;VLOOKUP(A502,'Fichier FI (en entrée)'!B:AH,27,0)&amp;" "&amp;VLOOKUP(A502,'Fichier FI (en entrée)'!B:AH,29,0)</f>
        <v xml:space="preserve">S Physique-chimie  </v>
      </c>
      <c r="N502" t="str">
        <f>VLOOKUP(A502,'Fichier FI (en entrée)'!B:AH,8,0)</f>
        <v>En Terminale</v>
      </c>
      <c r="O502" t="b">
        <f>AND(C502&gt;Synthèse!B$8,C502&lt;Synthèse!B$10,NOT(Y502))</f>
        <v>1</v>
      </c>
      <c r="P502" t="s">
        <v>2268</v>
      </c>
      <c r="Q502" s="60">
        <f>ROUNDUP(C502/(Synthèse!$B$4+Synthèse!$B$1)*8,0)</f>
        <v>3</v>
      </c>
      <c r="R502" s="60">
        <f>IFERROR(VLOOKUP(A502,'Evaluations (formulaire)'!A:P,6,0)+VLOOKUP(A502,'Evaluations (formulaire)'!A:P,7,0),0)</f>
        <v>0</v>
      </c>
      <c r="S502" s="60">
        <f>IFERROR(VLOOKUP(A502,'Evaluations (formulaire)'!A:P,8,0),0)</f>
        <v>0</v>
      </c>
      <c r="T502" s="60">
        <f>IF(AND(ISBLANK(P502),Q502&lt;=2),Synthèse!$B$41,IF(AND(ISBLANK(P502),Q502&gt;=7),Synthèse!$C$41,R502+S502))</f>
        <v>0</v>
      </c>
      <c r="U502" s="60">
        <f t="shared" si="81"/>
        <v>13.23</v>
      </c>
      <c r="V502" s="60">
        <f t="shared" si="82"/>
        <v>537</v>
      </c>
      <c r="X502" s="26">
        <v>1750</v>
      </c>
      <c r="Y502" s="26" t="b">
        <f>IFERROR(VLOOKUP(A502,'Calculs FA (auto)'!A:O,15,0),FALSE)</f>
        <v>0</v>
      </c>
      <c r="Z502" s="26">
        <f>IFERROR(VLOOKUP(A502,'Evaluations (formulaire)'!A:M,9,0),0)</f>
        <v>0</v>
      </c>
      <c r="AA502" s="135" t="b">
        <v>1</v>
      </c>
      <c r="AB502" s="135" t="b">
        <v>0</v>
      </c>
      <c r="AC502" s="135" t="b">
        <f t="shared" si="83"/>
        <v>1</v>
      </c>
      <c r="AD502" s="135" t="b">
        <f t="shared" si="84"/>
        <v>0</v>
      </c>
      <c r="AE502" s="135" t="b">
        <f t="shared" si="85"/>
        <v>0</v>
      </c>
      <c r="AF502" s="135" t="b">
        <f>AND(AC502,$V502&lt;=Synthèse!$B$44)</f>
        <v>1</v>
      </c>
      <c r="AG502" s="135" t="b">
        <f>AND(AD502,$V502&lt;=Synthèse!$B$44)</f>
        <v>0</v>
      </c>
      <c r="AH502" s="135" t="b">
        <f>AND(AE502,$V502&lt;=Synthèse!$B$44)</f>
        <v>0</v>
      </c>
      <c r="AI502" s="137" t="b">
        <v>0</v>
      </c>
      <c r="AJ502" s="137" t="b">
        <v>1</v>
      </c>
      <c r="AK502" s="137" t="b">
        <f t="shared" si="86"/>
        <v>0</v>
      </c>
      <c r="AL502" s="137" t="b">
        <f t="shared" si="87"/>
        <v>1</v>
      </c>
      <c r="AM502" s="137" t="b">
        <f>AND(AK502,$V502&lt;=Synthèse!$B$44)</f>
        <v>0</v>
      </c>
      <c r="AN502" s="137" t="b">
        <f>AND(AL502,$V502&lt;=Synthèse!$B$44)</f>
        <v>1</v>
      </c>
    </row>
    <row r="503" spans="1:40">
      <c r="A503" s="17">
        <v>338767</v>
      </c>
      <c r="B503" t="str">
        <f ca="1">VLOOKUP(A503,'Fichier FI (en entrée)'!B:AH,3,0)</f>
        <v>ULFPQOPYOH</v>
      </c>
      <c r="C503">
        <f t="shared" si="77"/>
        <v>697</v>
      </c>
      <c r="D503">
        <f t="shared" si="78"/>
        <v>12.23</v>
      </c>
      <c r="E503" s="14" t="str">
        <f>VLOOKUP(A503,'Fichier FI (en entrée)'!B:AH,2,0)</f>
        <v>EV</v>
      </c>
      <c r="F503" s="14" t="b">
        <f t="shared" si="79"/>
        <v>1</v>
      </c>
      <c r="G503" s="14" t="b">
        <f>IFERROR(VLOOKUP(A503,'Calculs FA (auto)'!A:F,6,0),FALSE)</f>
        <v>0</v>
      </c>
      <c r="H503" s="14" t="b">
        <f t="shared" si="80"/>
        <v>0</v>
      </c>
      <c r="I503" s="16">
        <f>IFERROR(VLOOKUP(A503,'Moyennes FI (en entrée)'!B:N,7,0),"")</f>
        <v>9.23</v>
      </c>
      <c r="J503" s="16">
        <f>IFERROR(VLOOKUP(VLOOKUP(A503,'Fichier FI (en entrée)'!B:AH,33,0),Modificateurs!A$2:B$5,2,0),0)</f>
        <v>1</v>
      </c>
      <c r="K503" s="16">
        <f>IFERROR(VLOOKUP(VLOOKUP(A503,'Redoub FI (en entrée)'!B:N,7,0),Modificateurs!A$8:B$11,2,0),0)</f>
        <v>0</v>
      </c>
      <c r="L503" s="16">
        <f>IFERROR(VLOOKUP(M503,Modificateurs!D$1:E$94,2,0),0)</f>
        <v>2</v>
      </c>
      <c r="M503" t="str">
        <f>VLOOKUP(A503,'Fichier FI (en entrée)'!B:AH,16,0)&amp;" "&amp;VLOOKUP(A503,'Fichier FI (en entrée)'!B:AH,20,0)&amp;" "&amp;VLOOKUP(A503,'Fichier FI (en entrée)'!B:AH,27,0)&amp;" "&amp;VLOOKUP(A503,'Fichier FI (en entrée)'!B:AH,29,0)</f>
        <v xml:space="preserve">S Physique-chimie  </v>
      </c>
      <c r="N503" t="str">
        <f>VLOOKUP(A503,'Fichier FI (en entrée)'!B:AH,8,0)</f>
        <v>En Terminale</v>
      </c>
      <c r="O503" t="b">
        <f>AND(C503&gt;Synthèse!B$8,C503&lt;Synthèse!B$10,NOT(Y503))</f>
        <v>1</v>
      </c>
      <c r="P503" t="s">
        <v>2257</v>
      </c>
      <c r="Q503" s="60">
        <f>ROUNDUP(C503/(Synthèse!$B$4+Synthèse!$B$1)*8,0)</f>
        <v>4</v>
      </c>
      <c r="R503" s="60">
        <f>IFERROR(VLOOKUP(A503,'Evaluations (formulaire)'!A:P,6,0)+VLOOKUP(A503,'Evaluations (formulaire)'!A:P,7,0),0)</f>
        <v>0</v>
      </c>
      <c r="S503" s="60">
        <f>IFERROR(VLOOKUP(A503,'Evaluations (formulaire)'!A:P,8,0),0)</f>
        <v>0</v>
      </c>
      <c r="T503" s="60">
        <f>IF(AND(ISBLANK(P503),Q503&lt;=2),Synthèse!$B$41,IF(AND(ISBLANK(P503),Q503&gt;=7),Synthèse!$C$41,R503+S503))</f>
        <v>0</v>
      </c>
      <c r="U503" s="60">
        <f t="shared" si="81"/>
        <v>12.23</v>
      </c>
      <c r="V503" s="60">
        <f t="shared" si="82"/>
        <v>697</v>
      </c>
      <c r="X503" s="26">
        <v>1847</v>
      </c>
      <c r="Y503" s="26" t="b">
        <f>IFERROR(VLOOKUP(A503,'Calculs FA (auto)'!A:O,15,0),FALSE)</f>
        <v>0</v>
      </c>
      <c r="Z503" s="26">
        <f>IFERROR(VLOOKUP(A503,'Evaluations (formulaire)'!A:M,9,0),0)</f>
        <v>0</v>
      </c>
      <c r="AA503" s="135" t="b">
        <v>0</v>
      </c>
      <c r="AB503" s="135" t="b">
        <v>1</v>
      </c>
      <c r="AC503" s="135" t="b">
        <f t="shared" si="83"/>
        <v>0</v>
      </c>
      <c r="AD503" s="135" t="b">
        <f t="shared" si="84"/>
        <v>1</v>
      </c>
      <c r="AE503" s="135" t="b">
        <f t="shared" si="85"/>
        <v>0</v>
      </c>
      <c r="AF503" s="135" t="b">
        <f>AND(AC503,$V503&lt;=Synthèse!$B$44)</f>
        <v>0</v>
      </c>
      <c r="AG503" s="135" t="b">
        <f>AND(AD503,$V503&lt;=Synthèse!$B$44)</f>
        <v>0</v>
      </c>
      <c r="AH503" s="135" t="b">
        <f>AND(AE503,$V503&lt;=Synthèse!$B$44)</f>
        <v>0</v>
      </c>
      <c r="AI503" s="137" t="b">
        <v>1</v>
      </c>
      <c r="AJ503" s="137" t="b">
        <v>0</v>
      </c>
      <c r="AK503" s="137" t="b">
        <f t="shared" si="86"/>
        <v>1</v>
      </c>
      <c r="AL503" s="137" t="b">
        <f t="shared" si="87"/>
        <v>0</v>
      </c>
      <c r="AM503" s="137" t="b">
        <f>AND(AK503,$V503&lt;=Synthèse!$B$44)</f>
        <v>0</v>
      </c>
      <c r="AN503" s="137" t="b">
        <f>AND(AL503,$V503&lt;=Synthèse!$B$44)</f>
        <v>0</v>
      </c>
    </row>
    <row r="504" spans="1:40">
      <c r="A504" s="17">
        <v>338787</v>
      </c>
      <c r="B504" t="str">
        <f ca="1">VLOOKUP(A504,'Fichier FI (en entrée)'!B:AH,3,0)</f>
        <v>SBILEVASXF</v>
      </c>
      <c r="C504">
        <f t="shared" si="77"/>
        <v>531</v>
      </c>
      <c r="D504">
        <f t="shared" si="78"/>
        <v>13.24</v>
      </c>
      <c r="E504" s="14" t="str">
        <f>VLOOKUP(A504,'Fichier FI (en entrée)'!B:AH,2,0)</f>
        <v>EV</v>
      </c>
      <c r="F504" s="14" t="b">
        <f t="shared" si="79"/>
        <v>1</v>
      </c>
      <c r="G504" s="14" t="b">
        <f>IFERROR(VLOOKUP(A504,'Calculs FA (auto)'!A:F,6,0),FALSE)</f>
        <v>0</v>
      </c>
      <c r="H504" s="14" t="b">
        <f t="shared" si="80"/>
        <v>0</v>
      </c>
      <c r="I504" s="16">
        <f>IFERROR(VLOOKUP(A504,'Moyennes FI (en entrée)'!B:N,7,0),"")</f>
        <v>10.24</v>
      </c>
      <c r="J504" s="16">
        <f>IFERROR(VLOOKUP(VLOOKUP(A504,'Fichier FI (en entrée)'!B:AH,33,0),Modificateurs!A$2:B$5,2,0),0)</f>
        <v>1</v>
      </c>
      <c r="K504" s="16">
        <f>IFERROR(VLOOKUP(VLOOKUP(A504,'Redoub FI (en entrée)'!B:N,7,0),Modificateurs!A$8:B$11,2,0),0)</f>
        <v>0</v>
      </c>
      <c r="L504" s="16">
        <f>IFERROR(VLOOKUP(M504,Modificateurs!D$1:E$94,2,0),0)</f>
        <v>2</v>
      </c>
      <c r="M504" t="str">
        <f>VLOOKUP(A504,'Fichier FI (en entrée)'!B:AH,16,0)&amp;" "&amp;VLOOKUP(A504,'Fichier FI (en entrée)'!B:AH,20,0)&amp;" "&amp;VLOOKUP(A504,'Fichier FI (en entrée)'!B:AH,27,0)&amp;" "&amp;VLOOKUP(A504,'Fichier FI (en entrée)'!B:AH,29,0)</f>
        <v xml:space="preserve">S Mathématiques  </v>
      </c>
      <c r="N504" t="str">
        <f>VLOOKUP(A504,'Fichier FI (en entrée)'!B:AH,8,0)</f>
        <v>En Terminale</v>
      </c>
      <c r="O504" t="b">
        <f>AND(C504&gt;Synthèse!B$8,C504&lt;Synthèse!B$10,NOT(Y504))</f>
        <v>1</v>
      </c>
      <c r="P504" s="17" t="s">
        <v>65</v>
      </c>
      <c r="Q504" s="60">
        <f>ROUNDUP(C504/(Synthèse!$B$4+Synthèse!$B$1)*8,0)</f>
        <v>3</v>
      </c>
      <c r="R504" s="60">
        <f>IFERROR(VLOOKUP(A504,'Evaluations (formulaire)'!A:P,6,0)+VLOOKUP(A504,'Evaluations (formulaire)'!A:P,7,0),0)</f>
        <v>0</v>
      </c>
      <c r="S504" s="60">
        <f>IFERROR(VLOOKUP(A504,'Evaluations (formulaire)'!A:P,8,0),0)</f>
        <v>0</v>
      </c>
      <c r="T504" s="60">
        <f>IF(AND(ISBLANK(P504),Q504&lt;=2),Synthèse!$B$41,IF(AND(ISBLANK(P504),Q504&gt;=7),Synthèse!$C$41,R504+S504))</f>
        <v>0</v>
      </c>
      <c r="U504" s="60">
        <f t="shared" si="81"/>
        <v>13.24</v>
      </c>
      <c r="V504" s="60">
        <f t="shared" si="82"/>
        <v>532</v>
      </c>
      <c r="X504" s="26">
        <v>509</v>
      </c>
      <c r="Y504" s="26" t="b">
        <f>IFERROR(VLOOKUP(A504,'Calculs FA (auto)'!A:O,15,0),FALSE)</f>
        <v>0</v>
      </c>
      <c r="Z504" s="26">
        <f>IFERROR(VLOOKUP(A504,'Evaluations (formulaire)'!A:M,9,0),0)</f>
        <v>0</v>
      </c>
      <c r="AA504" s="135" t="b">
        <v>1</v>
      </c>
      <c r="AB504" s="135" t="b">
        <v>0</v>
      </c>
      <c r="AC504" s="135" t="b">
        <f t="shared" si="83"/>
        <v>1</v>
      </c>
      <c r="AD504" s="135" t="b">
        <f t="shared" si="84"/>
        <v>0</v>
      </c>
      <c r="AE504" s="135" t="b">
        <f t="shared" si="85"/>
        <v>0</v>
      </c>
      <c r="AF504" s="135" t="b">
        <f>AND(AC504,$V504&lt;=Synthèse!$B$44)</f>
        <v>1</v>
      </c>
      <c r="AG504" s="135" t="b">
        <f>AND(AD504,$V504&lt;=Synthèse!$B$44)</f>
        <v>0</v>
      </c>
      <c r="AH504" s="135" t="b">
        <f>AND(AE504,$V504&lt;=Synthèse!$B$44)</f>
        <v>0</v>
      </c>
      <c r="AI504" s="137" t="b">
        <v>0</v>
      </c>
      <c r="AJ504" s="137" t="b">
        <v>1</v>
      </c>
      <c r="AK504" s="137" t="b">
        <f t="shared" si="86"/>
        <v>0</v>
      </c>
      <c r="AL504" s="137" t="b">
        <f t="shared" si="87"/>
        <v>1</v>
      </c>
      <c r="AM504" s="137" t="b">
        <f>AND(AK504,$V504&lt;=Synthèse!$B$44)</f>
        <v>0</v>
      </c>
      <c r="AN504" s="137" t="b">
        <f>AND(AL504,$V504&lt;=Synthèse!$B$44)</f>
        <v>1</v>
      </c>
    </row>
    <row r="505" spans="1:40">
      <c r="A505" s="17">
        <v>338806</v>
      </c>
      <c r="B505" t="str">
        <f ca="1">VLOOKUP(A505,'Fichier FI (en entrée)'!B:AH,3,0)</f>
        <v>BFUGYJHYKV</v>
      </c>
      <c r="C505">
        <f t="shared" si="77"/>
        <v>2097</v>
      </c>
      <c r="D505">
        <f t="shared" si="78"/>
        <v>-100</v>
      </c>
      <c r="E505" s="14" t="str">
        <f>VLOOKUP(A505,'Fichier FI (en entrée)'!B:AH,2,0)</f>
        <v>ENV</v>
      </c>
      <c r="F505" s="14" t="b">
        <f t="shared" si="79"/>
        <v>0</v>
      </c>
      <c r="G505" s="14" t="b">
        <f>IFERROR(VLOOKUP(A505,'Calculs FA (auto)'!A:F,6,0),FALSE)</f>
        <v>0</v>
      </c>
      <c r="H505" s="14" t="b">
        <f t="shared" si="80"/>
        <v>0</v>
      </c>
      <c r="I505" s="16" t="str">
        <f>IFERROR(VLOOKUP(A505,'Moyennes FI (en entrée)'!B:N,7,0),"")</f>
        <v/>
      </c>
      <c r="J505" s="16">
        <f>IFERROR(VLOOKUP(VLOOKUP(A505,'Fichier FI (en entrée)'!B:AH,33,0),Modificateurs!A$2:B$5,2,0),0)</f>
        <v>1</v>
      </c>
      <c r="K505" s="16">
        <f>IFERROR(VLOOKUP(VLOOKUP(A505,'Redoub FI (en entrée)'!B:N,7,0),Modificateurs!A$8:B$11,2,0),0)</f>
        <v>0</v>
      </c>
      <c r="L505" s="16">
        <f>IFERROR(VLOOKUP(M505,Modificateurs!D$1:E$94,2,0),0)</f>
        <v>2</v>
      </c>
      <c r="M505" t="str">
        <f>VLOOKUP(A505,'Fichier FI (en entrée)'!B:AH,16,0)&amp;" "&amp;VLOOKUP(A505,'Fichier FI (en entrée)'!B:AH,20,0)&amp;" "&amp;VLOOKUP(A505,'Fichier FI (en entrée)'!B:AH,27,0)&amp;" "&amp;VLOOKUP(A505,'Fichier FI (en entrée)'!B:AH,29,0)</f>
        <v xml:space="preserve">S Mathématiques  </v>
      </c>
      <c r="N505" t="str">
        <f>VLOOKUP(A505,'Fichier FI (en entrée)'!B:AH,8,0)</f>
        <v>En Terminale</v>
      </c>
      <c r="O505" t="b">
        <f>AND(C505&gt;Synthèse!B$8,C505&lt;Synthèse!B$10,NOT(Y505))</f>
        <v>0</v>
      </c>
      <c r="P505" t="s">
        <v>2263</v>
      </c>
      <c r="Q505" s="60">
        <f>ROUNDUP(C505/(Synthèse!$B$4+Synthèse!$B$1)*8,0)</f>
        <v>10</v>
      </c>
      <c r="R505" s="60">
        <f>IFERROR(VLOOKUP(A505,'Evaluations (formulaire)'!A:P,6,0)+VLOOKUP(A505,'Evaluations (formulaire)'!A:P,7,0),0)</f>
        <v>0</v>
      </c>
      <c r="S505" s="60">
        <f>IFERROR(VLOOKUP(A505,'Evaluations (formulaire)'!A:P,8,0),0)</f>
        <v>0</v>
      </c>
      <c r="T505" s="60">
        <f>IF(AND(ISBLANK(P505),Q505&lt;=2),Synthèse!$B$41,IF(AND(ISBLANK(P505),Q505&gt;=7),Synthèse!$C$41,R505+S505))</f>
        <v>0</v>
      </c>
      <c r="U505" s="60">
        <f t="shared" si="81"/>
        <v>-100</v>
      </c>
      <c r="V505" s="60">
        <f t="shared" si="82"/>
        <v>2096</v>
      </c>
      <c r="X505" s="26">
        <v>643</v>
      </c>
      <c r="Y505" s="26" t="b">
        <f>IFERROR(VLOOKUP(A505,'Calculs FA (auto)'!A:O,15,0),FALSE)</f>
        <v>0</v>
      </c>
      <c r="Z505" s="26">
        <f>IFERROR(VLOOKUP(A505,'Evaluations (formulaire)'!A:M,9,0),0)</f>
        <v>0</v>
      </c>
      <c r="AA505" s="135" t="b">
        <v>0</v>
      </c>
      <c r="AB505" s="135" t="b">
        <v>1</v>
      </c>
      <c r="AC505" s="135" t="b">
        <f t="shared" si="83"/>
        <v>0</v>
      </c>
      <c r="AD505" s="135" t="b">
        <f t="shared" si="84"/>
        <v>0</v>
      </c>
      <c r="AE505" s="135" t="b">
        <f t="shared" si="85"/>
        <v>0</v>
      </c>
      <c r="AF505" s="135" t="b">
        <f>AND(AC505,$V505&lt;=Synthèse!$B$44)</f>
        <v>0</v>
      </c>
      <c r="AG505" s="135" t="b">
        <f>AND(AD505,$V505&lt;=Synthèse!$B$44)</f>
        <v>0</v>
      </c>
      <c r="AH505" s="135" t="b">
        <f>AND(AE505,$V505&lt;=Synthèse!$B$44)</f>
        <v>0</v>
      </c>
      <c r="AI505" s="137" t="b">
        <v>1</v>
      </c>
      <c r="AJ505" s="137" t="b">
        <v>0</v>
      </c>
      <c r="AK505" s="137" t="b">
        <f t="shared" si="86"/>
        <v>0</v>
      </c>
      <c r="AL505" s="137" t="b">
        <f t="shared" si="87"/>
        <v>0</v>
      </c>
      <c r="AM505" s="137" t="b">
        <f>AND(AK505,$V505&lt;=Synthèse!$B$44)</f>
        <v>0</v>
      </c>
      <c r="AN505" s="137" t="b">
        <f>AND(AL505,$V505&lt;=Synthèse!$B$44)</f>
        <v>0</v>
      </c>
    </row>
    <row r="506" spans="1:40">
      <c r="A506" s="17">
        <v>338813</v>
      </c>
      <c r="B506" t="str">
        <f ca="1">VLOOKUP(A506,'Fichier FI (en entrée)'!B:AH,3,0)</f>
        <v>NNMMZQOTHA</v>
      </c>
      <c r="C506">
        <f t="shared" si="77"/>
        <v>644</v>
      </c>
      <c r="D506">
        <f t="shared" si="78"/>
        <v>12.59</v>
      </c>
      <c r="E506" s="14" t="str">
        <f>VLOOKUP(A506,'Fichier FI (en entrée)'!B:AH,2,0)</f>
        <v>EV</v>
      </c>
      <c r="F506" s="14" t="b">
        <f t="shared" si="79"/>
        <v>1</v>
      </c>
      <c r="G506" s="14" t="b">
        <f>IFERROR(VLOOKUP(A506,'Calculs FA (auto)'!A:F,6,0),FALSE)</f>
        <v>0</v>
      </c>
      <c r="H506" s="14" t="b">
        <f t="shared" si="80"/>
        <v>0</v>
      </c>
      <c r="I506" s="16">
        <f>IFERROR(VLOOKUP(A506,'Moyennes FI (en entrée)'!B:N,7,0),"")</f>
        <v>9.59</v>
      </c>
      <c r="J506" s="16">
        <f>IFERROR(VLOOKUP(VLOOKUP(A506,'Fichier FI (en entrée)'!B:AH,33,0),Modificateurs!A$2:B$5,2,0),0)</f>
        <v>1</v>
      </c>
      <c r="K506" s="16">
        <f>IFERROR(VLOOKUP(VLOOKUP(A506,'Redoub FI (en entrée)'!B:N,7,0),Modificateurs!A$8:B$11,2,0),0)</f>
        <v>0</v>
      </c>
      <c r="L506" s="16">
        <f>IFERROR(VLOOKUP(M506,Modificateurs!D$1:E$94,2,0),0)</f>
        <v>2</v>
      </c>
      <c r="M506" t="str">
        <f>VLOOKUP(A506,'Fichier FI (en entrée)'!B:AH,16,0)&amp;" "&amp;VLOOKUP(A506,'Fichier FI (en entrée)'!B:AH,20,0)&amp;" "&amp;VLOOKUP(A506,'Fichier FI (en entrée)'!B:AH,27,0)&amp;" "&amp;VLOOKUP(A506,'Fichier FI (en entrée)'!B:AH,29,0)</f>
        <v xml:space="preserve">S Physique-chimie  </v>
      </c>
      <c r="N506" t="str">
        <f>VLOOKUP(A506,'Fichier FI (en entrée)'!B:AH,8,0)</f>
        <v>En Terminale</v>
      </c>
      <c r="O506" t="b">
        <f>AND(C506&gt;Synthèse!B$8,C506&lt;Synthèse!B$10,NOT(Y506))</f>
        <v>1</v>
      </c>
      <c r="P506" t="s">
        <v>2263</v>
      </c>
      <c r="Q506" s="60">
        <f>ROUNDUP(C506/(Synthèse!$B$4+Synthèse!$B$1)*8,0)</f>
        <v>3</v>
      </c>
      <c r="R506" s="60">
        <f>IFERROR(VLOOKUP(A506,'Evaluations (formulaire)'!A:P,6,0)+VLOOKUP(A506,'Evaluations (formulaire)'!A:P,7,0),0)</f>
        <v>0</v>
      </c>
      <c r="S506" s="60">
        <f>IFERROR(VLOOKUP(A506,'Evaluations (formulaire)'!A:P,8,0),0)</f>
        <v>0</v>
      </c>
      <c r="T506" s="60">
        <f>IF(AND(ISBLANK(P506),Q506&lt;=2),Synthèse!$B$41,IF(AND(ISBLANK(P506),Q506&gt;=7),Synthèse!$C$41,R506+S506))</f>
        <v>0</v>
      </c>
      <c r="U506" s="60">
        <f t="shared" si="81"/>
        <v>12.59</v>
      </c>
      <c r="V506" s="60">
        <f t="shared" si="82"/>
        <v>644</v>
      </c>
      <c r="X506" s="26">
        <v>776</v>
      </c>
      <c r="Y506" s="26" t="b">
        <f>IFERROR(VLOOKUP(A506,'Calculs FA (auto)'!A:O,15,0),FALSE)</f>
        <v>0</v>
      </c>
      <c r="Z506" s="26">
        <f>IFERROR(VLOOKUP(A506,'Evaluations (formulaire)'!A:M,9,0),0)</f>
        <v>0</v>
      </c>
      <c r="AA506" s="135" t="b">
        <v>0</v>
      </c>
      <c r="AB506" s="135" t="b">
        <v>1</v>
      </c>
      <c r="AC506" s="135" t="b">
        <f t="shared" si="83"/>
        <v>0</v>
      </c>
      <c r="AD506" s="135" t="b">
        <f t="shared" si="84"/>
        <v>1</v>
      </c>
      <c r="AE506" s="135" t="b">
        <f t="shared" si="85"/>
        <v>0</v>
      </c>
      <c r="AF506" s="135" t="b">
        <f>AND(AC506,$V506&lt;=Synthèse!$B$44)</f>
        <v>0</v>
      </c>
      <c r="AG506" s="135" t="b">
        <f>AND(AD506,$V506&lt;=Synthèse!$B$44)</f>
        <v>1</v>
      </c>
      <c r="AH506" s="135" t="b">
        <f>AND(AE506,$V506&lt;=Synthèse!$B$44)</f>
        <v>0</v>
      </c>
      <c r="AI506" s="137" t="b">
        <v>1</v>
      </c>
      <c r="AJ506" s="137" t="b">
        <v>0</v>
      </c>
      <c r="AK506" s="137" t="b">
        <f t="shared" si="86"/>
        <v>1</v>
      </c>
      <c r="AL506" s="137" t="b">
        <f t="shared" si="87"/>
        <v>0</v>
      </c>
      <c r="AM506" s="137" t="b">
        <f>AND(AK506,$V506&lt;=Synthèse!$B$44)</f>
        <v>1</v>
      </c>
      <c r="AN506" s="137" t="b">
        <f>AND(AL506,$V506&lt;=Synthèse!$B$44)</f>
        <v>0</v>
      </c>
    </row>
    <row r="507" spans="1:40">
      <c r="A507" s="17">
        <v>340432</v>
      </c>
      <c r="B507" t="str">
        <f ca="1">VLOOKUP(A507,'Fichier FI (en entrée)'!B:AH,3,0)</f>
        <v>MWRDQCFGMR</v>
      </c>
      <c r="C507">
        <f t="shared" si="77"/>
        <v>2097</v>
      </c>
      <c r="D507">
        <f t="shared" si="78"/>
        <v>-100</v>
      </c>
      <c r="E507" s="14" t="str">
        <f>VLOOKUP(A507,'Fichier FI (en entrée)'!B:AH,2,0)</f>
        <v>ENV</v>
      </c>
      <c r="F507" s="14" t="b">
        <f t="shared" si="79"/>
        <v>0</v>
      </c>
      <c r="G507" s="14" t="b">
        <f>IFERROR(VLOOKUP(A507,'Calculs FA (auto)'!A:F,6,0),FALSE)</f>
        <v>0</v>
      </c>
      <c r="H507" s="14" t="b">
        <f t="shared" si="80"/>
        <v>0</v>
      </c>
      <c r="I507" s="16" t="str">
        <f>IFERROR(VLOOKUP(A507,'Moyennes FI (en entrée)'!B:N,7,0),"")</f>
        <v/>
      </c>
      <c r="J507" s="16">
        <f>IFERROR(VLOOKUP(VLOOKUP(A507,'Fichier FI (en entrée)'!B:AH,33,0),Modificateurs!A$2:B$5,2,0),0)</f>
        <v>0</v>
      </c>
      <c r="K507" s="16">
        <f>IFERROR(VLOOKUP(VLOOKUP(A507,'Redoub FI (en entrée)'!B:N,7,0),Modificateurs!A$8:B$11,2,0),0)</f>
        <v>0</v>
      </c>
      <c r="L507" s="16">
        <f>IFERROR(VLOOKUP(M507,Modificateurs!D$1:E$94,2,0),0)</f>
        <v>1</v>
      </c>
      <c r="M507" t="str">
        <f>VLOOKUP(A507,'Fichier FI (en entrée)'!B:AH,16,0)&amp;" "&amp;VLOOKUP(A507,'Fichier FI (en entrée)'!B:AH,20,0)&amp;" "&amp;VLOOKUP(A507,'Fichier FI (en entrée)'!B:AH,27,0)&amp;" "&amp;VLOOKUP(A507,'Fichier FI (en entrée)'!B:AH,29,0)</f>
        <v xml:space="preserve">S Pas de spécialité (S.I)  </v>
      </c>
      <c r="N507" t="str">
        <f>VLOOKUP(A507,'Fichier FI (en entrée)'!B:AH,8,0)</f>
        <v>En Terminale</v>
      </c>
      <c r="O507" t="b">
        <f>AND(C507&gt;Synthèse!B$8,C507&lt;Synthèse!B$10,NOT(Y507))</f>
        <v>0</v>
      </c>
      <c r="P507" t="s">
        <v>2258</v>
      </c>
      <c r="Q507" s="60">
        <f>ROUNDUP(C507/(Synthèse!$B$4+Synthèse!$B$1)*8,0)</f>
        <v>10</v>
      </c>
      <c r="R507" s="60">
        <f>IFERROR(VLOOKUP(A507,'Evaluations (formulaire)'!A:P,6,0)+VLOOKUP(A507,'Evaluations (formulaire)'!A:P,7,0),0)</f>
        <v>0</v>
      </c>
      <c r="S507" s="60">
        <f>IFERROR(VLOOKUP(A507,'Evaluations (formulaire)'!A:P,8,0),0)</f>
        <v>0</v>
      </c>
      <c r="T507" s="60">
        <f>IF(AND(ISBLANK(P507),Q507&lt;=2),Synthèse!$B$41,IF(AND(ISBLANK(P507),Q507&gt;=7),Synthèse!$C$41,R507+S507))</f>
        <v>0</v>
      </c>
      <c r="U507" s="60">
        <f t="shared" si="81"/>
        <v>-100</v>
      </c>
      <c r="V507" s="60">
        <f t="shared" si="82"/>
        <v>2096</v>
      </c>
      <c r="X507" s="26">
        <v>1631</v>
      </c>
      <c r="Y507" s="26" t="b">
        <f>IFERROR(VLOOKUP(A507,'Calculs FA (auto)'!A:O,15,0),FALSE)</f>
        <v>0</v>
      </c>
      <c r="Z507" s="26">
        <f>IFERROR(VLOOKUP(A507,'Evaluations (formulaire)'!A:M,9,0),0)</f>
        <v>0</v>
      </c>
      <c r="AA507" s="135" t="b">
        <v>1</v>
      </c>
      <c r="AB507" s="135" t="b">
        <v>0</v>
      </c>
      <c r="AC507" s="135" t="b">
        <f t="shared" si="83"/>
        <v>0</v>
      </c>
      <c r="AD507" s="135" t="b">
        <f t="shared" si="84"/>
        <v>0</v>
      </c>
      <c r="AE507" s="135" t="b">
        <f t="shared" si="85"/>
        <v>0</v>
      </c>
      <c r="AF507" s="135" t="b">
        <f>AND(AC507,$V507&lt;=Synthèse!$B$44)</f>
        <v>0</v>
      </c>
      <c r="AG507" s="135" t="b">
        <f>AND(AD507,$V507&lt;=Synthèse!$B$44)</f>
        <v>0</v>
      </c>
      <c r="AH507" s="135" t="b">
        <f>AND(AE507,$V507&lt;=Synthèse!$B$44)</f>
        <v>0</v>
      </c>
      <c r="AI507" s="137" t="b">
        <v>0</v>
      </c>
      <c r="AJ507" s="137" t="b">
        <v>1</v>
      </c>
      <c r="AK507" s="137" t="b">
        <f t="shared" si="86"/>
        <v>0</v>
      </c>
      <c r="AL507" s="137" t="b">
        <f t="shared" si="87"/>
        <v>0</v>
      </c>
      <c r="AM507" s="137" t="b">
        <f>AND(AK507,$V507&lt;=Synthèse!$B$44)</f>
        <v>0</v>
      </c>
      <c r="AN507" s="137" t="b">
        <f>AND(AL507,$V507&lt;=Synthèse!$B$44)</f>
        <v>0</v>
      </c>
    </row>
    <row r="508" spans="1:40">
      <c r="A508" s="17">
        <v>340589</v>
      </c>
      <c r="B508" t="str">
        <f ca="1">VLOOKUP(A508,'Fichier FI (en entrée)'!B:AH,3,0)</f>
        <v>ESBZDFFQZZ</v>
      </c>
      <c r="C508">
        <f t="shared" si="77"/>
        <v>799</v>
      </c>
      <c r="D508">
        <f t="shared" si="78"/>
        <v>11.69</v>
      </c>
      <c r="E508" s="14" t="str">
        <f>VLOOKUP(A508,'Fichier FI (en entrée)'!B:AH,2,0)</f>
        <v>EV</v>
      </c>
      <c r="F508" s="14" t="b">
        <f t="shared" si="79"/>
        <v>1</v>
      </c>
      <c r="G508" s="14" t="b">
        <f>IFERROR(VLOOKUP(A508,'Calculs FA (auto)'!A:F,6,0),FALSE)</f>
        <v>0</v>
      </c>
      <c r="H508" s="14" t="b">
        <f t="shared" si="80"/>
        <v>0</v>
      </c>
      <c r="I508" s="16">
        <f>IFERROR(VLOOKUP(A508,'Moyennes FI (en entrée)'!B:N,7,0),"")</f>
        <v>9.69</v>
      </c>
      <c r="J508" s="16">
        <f>IFERROR(VLOOKUP(VLOOKUP(A508,'Fichier FI (en entrée)'!B:AH,33,0),Modificateurs!A$2:B$5,2,0),0)</f>
        <v>0</v>
      </c>
      <c r="K508" s="16">
        <f>IFERROR(VLOOKUP(VLOOKUP(A508,'Redoub FI (en entrée)'!B:N,7,0),Modificateurs!A$8:B$11,2,0),0)</f>
        <v>0</v>
      </c>
      <c r="L508" s="16">
        <f>IFERROR(VLOOKUP(M508,Modificateurs!D$1:E$94,2,0),0)</f>
        <v>2</v>
      </c>
      <c r="M508" t="str">
        <f>VLOOKUP(A508,'Fichier FI (en entrée)'!B:AH,16,0)&amp;" "&amp;VLOOKUP(A508,'Fichier FI (en entrée)'!B:AH,20,0)&amp;" "&amp;VLOOKUP(A508,'Fichier FI (en entrée)'!B:AH,27,0)&amp;" "&amp;VLOOKUP(A508,'Fichier FI (en entrée)'!B:AH,29,0)</f>
        <v xml:space="preserve">S Mathématiques  </v>
      </c>
      <c r="N508" t="str">
        <f>VLOOKUP(A508,'Fichier FI (en entrée)'!B:AH,8,0)</f>
        <v>En Terminale</v>
      </c>
      <c r="O508" t="b">
        <f>AND(C508&gt;Synthèse!B$8,C508&lt;Synthèse!B$10,NOT(Y508))</f>
        <v>1</v>
      </c>
      <c r="Q508" s="60">
        <f>ROUNDUP(C508/(Synthèse!$B$4+Synthèse!$B$1)*8,0)</f>
        <v>4</v>
      </c>
      <c r="R508" s="60">
        <f>IFERROR(VLOOKUP(A508,'Evaluations (formulaire)'!A:P,6,0)+VLOOKUP(A508,'Evaluations (formulaire)'!A:P,7,0),0)</f>
        <v>0</v>
      </c>
      <c r="S508" s="60">
        <f>IFERROR(VLOOKUP(A508,'Evaluations (formulaire)'!A:P,8,0),0)</f>
        <v>0</v>
      </c>
      <c r="T508" s="60">
        <f>IF(AND(ISBLANK(P508),Q508&lt;=2),Synthèse!$B$41,IF(AND(ISBLANK(P508),Q508&gt;=7),Synthèse!$C$41,R508+S508))</f>
        <v>0</v>
      </c>
      <c r="U508" s="60">
        <f t="shared" si="81"/>
        <v>11.69</v>
      </c>
      <c r="V508" s="60">
        <f t="shared" si="82"/>
        <v>799</v>
      </c>
      <c r="X508" s="26">
        <v>500</v>
      </c>
      <c r="Y508" s="26" t="b">
        <f>IFERROR(VLOOKUP(A508,'Calculs FA (auto)'!A:O,15,0),FALSE)</f>
        <v>0</v>
      </c>
      <c r="Z508" s="26">
        <f>IFERROR(VLOOKUP(A508,'Evaluations (formulaire)'!A:M,9,0),0)</f>
        <v>0</v>
      </c>
      <c r="AA508" s="135" t="b">
        <v>1</v>
      </c>
      <c r="AB508" s="135" t="b">
        <v>0</v>
      </c>
      <c r="AC508" s="135" t="b">
        <f t="shared" si="83"/>
        <v>1</v>
      </c>
      <c r="AD508" s="135" t="b">
        <f t="shared" si="84"/>
        <v>0</v>
      </c>
      <c r="AE508" s="135" t="b">
        <f t="shared" si="85"/>
        <v>0</v>
      </c>
      <c r="AF508" s="135" t="b">
        <f>AND(AC508,$V508&lt;=Synthèse!$B$44)</f>
        <v>0</v>
      </c>
      <c r="AG508" s="135" t="b">
        <f>AND(AD508,$V508&lt;=Synthèse!$B$44)</f>
        <v>0</v>
      </c>
      <c r="AH508" s="135" t="b">
        <f>AND(AE508,$V508&lt;=Synthèse!$B$44)</f>
        <v>0</v>
      </c>
      <c r="AI508" s="137" t="b">
        <v>0</v>
      </c>
      <c r="AJ508" s="137" t="b">
        <v>1</v>
      </c>
      <c r="AK508" s="137" t="b">
        <f t="shared" si="86"/>
        <v>0</v>
      </c>
      <c r="AL508" s="137" t="b">
        <f t="shared" si="87"/>
        <v>1</v>
      </c>
      <c r="AM508" s="137" t="b">
        <f>AND(AK508,$V508&lt;=Synthèse!$B$44)</f>
        <v>0</v>
      </c>
      <c r="AN508" s="137" t="b">
        <f>AND(AL508,$V508&lt;=Synthèse!$B$44)</f>
        <v>0</v>
      </c>
    </row>
    <row r="509" spans="1:40">
      <c r="A509" s="17">
        <v>340657</v>
      </c>
      <c r="B509" t="str">
        <f ca="1">VLOOKUP(A509,'Fichier FI (en entrée)'!B:AH,3,0)</f>
        <v>GGMSAHPNDB</v>
      </c>
      <c r="C509">
        <f t="shared" si="77"/>
        <v>482</v>
      </c>
      <c r="D509">
        <f t="shared" si="78"/>
        <v>13.5</v>
      </c>
      <c r="E509" s="14" t="str">
        <f>VLOOKUP(A509,'Fichier FI (en entrée)'!B:AH,2,0)</f>
        <v>EV</v>
      </c>
      <c r="F509" s="14" t="b">
        <f t="shared" si="79"/>
        <v>1</v>
      </c>
      <c r="G509" s="14" t="b">
        <f>IFERROR(VLOOKUP(A509,'Calculs FA (auto)'!A:F,6,0),FALSE)</f>
        <v>0</v>
      </c>
      <c r="H509" s="14" t="b">
        <f t="shared" si="80"/>
        <v>0</v>
      </c>
      <c r="I509" s="16">
        <f>IFERROR(VLOOKUP(A509,'Moyennes FI (en entrée)'!B:N,7,0),"")</f>
        <v>9.5</v>
      </c>
      <c r="J509" s="16">
        <f>IFERROR(VLOOKUP(VLOOKUP(A509,'Fichier FI (en entrée)'!B:AH,33,0),Modificateurs!A$2:B$5,2,0),0)</f>
        <v>1</v>
      </c>
      <c r="K509" s="16">
        <f>IFERROR(VLOOKUP(VLOOKUP(A509,'Redoub FI (en entrée)'!B:N,7,0),Modificateurs!A$8:B$11,2,0),0)</f>
        <v>0</v>
      </c>
      <c r="L509" s="16">
        <f>IFERROR(VLOOKUP(M509,Modificateurs!D$1:E$94,2,0),0)</f>
        <v>3</v>
      </c>
      <c r="M509" t="str">
        <f>VLOOKUP(A509,'Fichier FI (en entrée)'!B:AH,16,0)&amp;" "&amp;VLOOKUP(A509,'Fichier FI (en entrée)'!B:AH,20,0)&amp;" "&amp;VLOOKUP(A509,'Fichier FI (en entrée)'!B:AH,27,0)&amp;" "&amp;VLOOKUP(A509,'Fichier FI (en entrée)'!B:AH,29,0)</f>
        <v xml:space="preserve">S Informatique et Sciences du numérique  </v>
      </c>
      <c r="N509" t="str">
        <f>VLOOKUP(A509,'Fichier FI (en entrée)'!B:AH,8,0)</f>
        <v>En Terminale</v>
      </c>
      <c r="O509" t="b">
        <f>AND(C509&gt;Synthèse!B$8,C509&lt;Synthèse!B$10,NOT(Y509))</f>
        <v>1</v>
      </c>
      <c r="P509" t="s">
        <v>2285</v>
      </c>
      <c r="Q509" s="60">
        <f>ROUNDUP(C509/(Synthèse!$B$4+Synthèse!$B$1)*8,0)</f>
        <v>3</v>
      </c>
      <c r="R509" s="60">
        <f>IFERROR(VLOOKUP(A509,'Evaluations (formulaire)'!A:P,6,0)+VLOOKUP(A509,'Evaluations (formulaire)'!A:P,7,0),0)</f>
        <v>0</v>
      </c>
      <c r="S509" s="60">
        <f>IFERROR(VLOOKUP(A509,'Evaluations (formulaire)'!A:P,8,0),0)</f>
        <v>0</v>
      </c>
      <c r="T509" s="60">
        <f>IF(AND(ISBLANK(P509),Q509&lt;=2),Synthèse!$B$41,IF(AND(ISBLANK(P509),Q509&gt;=7),Synthèse!$C$41,R509+S509))</f>
        <v>0</v>
      </c>
      <c r="U509" s="60">
        <f t="shared" si="81"/>
        <v>13.5</v>
      </c>
      <c r="V509" s="60">
        <f t="shared" si="82"/>
        <v>483</v>
      </c>
      <c r="X509" s="26">
        <v>147</v>
      </c>
      <c r="Y509" s="26" t="b">
        <f>IFERROR(VLOOKUP(A509,'Calculs FA (auto)'!A:O,15,0),FALSE)</f>
        <v>0</v>
      </c>
      <c r="Z509" s="26">
        <f>IFERROR(VLOOKUP(A509,'Evaluations (formulaire)'!A:M,9,0),0)</f>
        <v>0</v>
      </c>
      <c r="AA509" s="135" t="b">
        <v>1</v>
      </c>
      <c r="AB509" s="135" t="b">
        <v>0</v>
      </c>
      <c r="AC509" s="135" t="b">
        <f t="shared" si="83"/>
        <v>1</v>
      </c>
      <c r="AD509" s="135" t="b">
        <f t="shared" si="84"/>
        <v>0</v>
      </c>
      <c r="AE509" s="135" t="b">
        <f t="shared" si="85"/>
        <v>0</v>
      </c>
      <c r="AF509" s="135" t="b">
        <f>AND(AC509,$V509&lt;=Synthèse!$B$44)</f>
        <v>1</v>
      </c>
      <c r="AG509" s="135" t="b">
        <f>AND(AD509,$V509&lt;=Synthèse!$B$44)</f>
        <v>0</v>
      </c>
      <c r="AH509" s="135" t="b">
        <f>AND(AE509,$V509&lt;=Synthèse!$B$44)</f>
        <v>0</v>
      </c>
      <c r="AI509" s="137" t="b">
        <v>0</v>
      </c>
      <c r="AJ509" s="137" t="b">
        <v>1</v>
      </c>
      <c r="AK509" s="137" t="b">
        <f t="shared" si="86"/>
        <v>0</v>
      </c>
      <c r="AL509" s="137" t="b">
        <f t="shared" si="87"/>
        <v>1</v>
      </c>
      <c r="AM509" s="137" t="b">
        <f>AND(AK509,$V509&lt;=Synthèse!$B$44)</f>
        <v>0</v>
      </c>
      <c r="AN509" s="137" t="b">
        <f>AND(AL509,$V509&lt;=Synthèse!$B$44)</f>
        <v>1</v>
      </c>
    </row>
    <row r="510" spans="1:40">
      <c r="A510" s="17">
        <v>343521</v>
      </c>
      <c r="B510" t="str">
        <f ca="1">VLOOKUP(A510,'Fichier FI (en entrée)'!B:AH,3,0)</f>
        <v>VVQXLEUZWP</v>
      </c>
      <c r="C510">
        <f t="shared" si="77"/>
        <v>175</v>
      </c>
      <c r="D510">
        <f t="shared" si="78"/>
        <v>16.16</v>
      </c>
      <c r="E510" s="14" t="str">
        <f>VLOOKUP(A510,'Fichier FI (en entrée)'!B:AH,2,0)</f>
        <v>EV</v>
      </c>
      <c r="F510" s="14" t="b">
        <f t="shared" si="79"/>
        <v>1</v>
      </c>
      <c r="G510" s="14" t="b">
        <f>IFERROR(VLOOKUP(A510,'Calculs FA (auto)'!A:F,6,0),FALSE)</f>
        <v>0</v>
      </c>
      <c r="H510" s="14" t="b">
        <f t="shared" si="80"/>
        <v>0</v>
      </c>
      <c r="I510" s="16">
        <f>IFERROR(VLOOKUP(A510,'Moyennes FI (en entrée)'!B:N,7,0),"")</f>
        <v>11.16</v>
      </c>
      <c r="J510" s="16">
        <f>IFERROR(VLOOKUP(VLOOKUP(A510,'Fichier FI (en entrée)'!B:AH,33,0),Modificateurs!A$2:B$5,2,0),0)</f>
        <v>3</v>
      </c>
      <c r="K510" s="16">
        <f>IFERROR(VLOOKUP(VLOOKUP(A510,'Redoub FI (en entrée)'!B:N,7,0),Modificateurs!A$8:B$11,2,0),0)</f>
        <v>0</v>
      </c>
      <c r="L510" s="16">
        <f>IFERROR(VLOOKUP(M510,Modificateurs!D$1:E$94,2,0),0)</f>
        <v>2</v>
      </c>
      <c r="M510" t="str">
        <f>VLOOKUP(A510,'Fichier FI (en entrée)'!B:AH,16,0)&amp;" "&amp;VLOOKUP(A510,'Fichier FI (en entrée)'!B:AH,20,0)&amp;" "&amp;VLOOKUP(A510,'Fichier FI (en entrée)'!B:AH,27,0)&amp;" "&amp;VLOOKUP(A510,'Fichier FI (en entrée)'!B:AH,29,0)</f>
        <v xml:space="preserve">S Mathématiques  </v>
      </c>
      <c r="N510" t="str">
        <f>VLOOKUP(A510,'Fichier FI (en entrée)'!B:AH,8,0)</f>
        <v>En Terminale</v>
      </c>
      <c r="O510" t="b">
        <f>AND(C510&gt;Synthèse!B$8,C510&lt;Synthèse!B$10,NOT(Y510))</f>
        <v>0</v>
      </c>
      <c r="P510" t="s">
        <v>84</v>
      </c>
      <c r="Q510" s="60">
        <f>ROUNDUP(C510/(Synthèse!$B$4+Synthèse!$B$1)*8,0)</f>
        <v>1</v>
      </c>
      <c r="R510" s="60">
        <f>IFERROR(VLOOKUP(A510,'Evaluations (formulaire)'!A:P,6,0)+VLOOKUP(A510,'Evaluations (formulaire)'!A:P,7,0),0)</f>
        <v>0</v>
      </c>
      <c r="S510" s="60">
        <f>IFERROR(VLOOKUP(A510,'Evaluations (formulaire)'!A:P,8,0),0)</f>
        <v>0</v>
      </c>
      <c r="T510" s="60">
        <f>IF(AND(ISBLANK(P510),Q510&lt;=2),Synthèse!$B$41,IF(AND(ISBLANK(P510),Q510&gt;=7),Synthèse!$C$41,R510+S510))</f>
        <v>0</v>
      </c>
      <c r="U510" s="60">
        <f t="shared" si="81"/>
        <v>16.16</v>
      </c>
      <c r="V510" s="60">
        <f t="shared" si="82"/>
        <v>175</v>
      </c>
      <c r="X510" s="26">
        <v>816</v>
      </c>
      <c r="Y510" s="26" t="b">
        <f>IFERROR(VLOOKUP(A510,'Calculs FA (auto)'!A:O,15,0),FALSE)</f>
        <v>0</v>
      </c>
      <c r="Z510" s="26">
        <f>IFERROR(VLOOKUP(A510,'Evaluations (formulaire)'!A:M,9,0),0)</f>
        <v>0</v>
      </c>
      <c r="AA510" s="135" t="b">
        <v>0</v>
      </c>
      <c r="AB510" s="135" t="b">
        <v>1</v>
      </c>
      <c r="AC510" s="135" t="b">
        <f t="shared" si="83"/>
        <v>0</v>
      </c>
      <c r="AD510" s="135" t="b">
        <f t="shared" si="84"/>
        <v>1</v>
      </c>
      <c r="AE510" s="135" t="b">
        <f t="shared" si="85"/>
        <v>0</v>
      </c>
      <c r="AF510" s="135" t="b">
        <f>AND(AC510,$V510&lt;=Synthèse!$B$44)</f>
        <v>0</v>
      </c>
      <c r="AG510" s="135" t="b">
        <f>AND(AD510,$V510&lt;=Synthèse!$B$44)</f>
        <v>1</v>
      </c>
      <c r="AH510" s="135" t="b">
        <f>AND(AE510,$V510&lt;=Synthèse!$B$44)</f>
        <v>0</v>
      </c>
      <c r="AI510" s="137" t="b">
        <v>0</v>
      </c>
      <c r="AJ510" s="137" t="b">
        <v>0</v>
      </c>
      <c r="AK510" s="137" t="b">
        <f t="shared" si="86"/>
        <v>0</v>
      </c>
      <c r="AL510" s="137" t="b">
        <f t="shared" si="87"/>
        <v>0</v>
      </c>
      <c r="AM510" s="137" t="b">
        <f>AND(AK510,$V510&lt;=Synthèse!$B$44)</f>
        <v>0</v>
      </c>
      <c r="AN510" s="137" t="b">
        <f>AND(AL510,$V510&lt;=Synthèse!$B$44)</f>
        <v>0</v>
      </c>
    </row>
    <row r="511" spans="1:40">
      <c r="A511" s="17">
        <v>344284</v>
      </c>
      <c r="B511" t="str">
        <f ca="1">VLOOKUP(A511,'Fichier FI (en entrée)'!B:AH,3,0)</f>
        <v>CADEALSZGT</v>
      </c>
      <c r="C511">
        <f t="shared" si="77"/>
        <v>461</v>
      </c>
      <c r="D511">
        <f t="shared" si="78"/>
        <v>13.65</v>
      </c>
      <c r="E511" s="14" t="str">
        <f>VLOOKUP(A511,'Fichier FI (en entrée)'!B:AH,2,0)</f>
        <v>EV</v>
      </c>
      <c r="F511" s="14" t="b">
        <f t="shared" si="79"/>
        <v>1</v>
      </c>
      <c r="G511" s="14" t="b">
        <f>IFERROR(VLOOKUP(A511,'Calculs FA (auto)'!A:F,6,0),FALSE)</f>
        <v>1</v>
      </c>
      <c r="H511" s="14" t="b">
        <f t="shared" si="80"/>
        <v>1</v>
      </c>
      <c r="I511" s="16">
        <f>IFERROR(VLOOKUP(A511,'Moyennes FI (en entrée)'!B:N,7,0),"")</f>
        <v>9.65</v>
      </c>
      <c r="J511" s="16">
        <f>IFERROR(VLOOKUP(VLOOKUP(A511,'Fichier FI (en entrée)'!B:AH,33,0),Modificateurs!A$2:B$5,2,0),0)</f>
        <v>1</v>
      </c>
      <c r="K511" s="16">
        <f>IFERROR(VLOOKUP(VLOOKUP(A511,'Redoub FI (en entrée)'!B:N,7,0),Modificateurs!A$8:B$11,2,0),0)</f>
        <v>0</v>
      </c>
      <c r="L511" s="16">
        <f>IFERROR(VLOOKUP(M511,Modificateurs!D$1:E$94,2,0),0)</f>
        <v>3</v>
      </c>
      <c r="M511" t="str">
        <f>VLOOKUP(A511,'Fichier FI (en entrée)'!B:AH,16,0)&amp;" "&amp;VLOOKUP(A511,'Fichier FI (en entrée)'!B:AH,20,0)&amp;" "&amp;VLOOKUP(A511,'Fichier FI (en entrée)'!B:AH,27,0)&amp;" "&amp;VLOOKUP(A511,'Fichier FI (en entrée)'!B:AH,29,0)</f>
        <v xml:space="preserve">S Informatique et Sciences du numérique  </v>
      </c>
      <c r="N511" t="str">
        <f>VLOOKUP(A511,'Fichier FI (en entrée)'!B:AH,8,0)</f>
        <v>En Terminale</v>
      </c>
      <c r="O511" t="b">
        <f>AND(C511&gt;Synthèse!B$8,C511&lt;Synthèse!B$10,NOT(Y511))</f>
        <v>1</v>
      </c>
      <c r="P511" s="17" t="s">
        <v>2265</v>
      </c>
      <c r="Q511" s="60">
        <f>ROUNDUP(C511/(Synthèse!$B$4+Synthèse!$B$1)*8,0)</f>
        <v>3</v>
      </c>
      <c r="R511" s="60">
        <f>IFERROR(VLOOKUP(A511,'Evaluations (formulaire)'!A:P,6,0)+VLOOKUP(A511,'Evaluations (formulaire)'!A:P,7,0),0)</f>
        <v>0</v>
      </c>
      <c r="S511" s="60">
        <f>IFERROR(VLOOKUP(A511,'Evaluations (formulaire)'!A:P,8,0),0)</f>
        <v>0</v>
      </c>
      <c r="T511" s="60">
        <f>IF(AND(ISBLANK(P511),Q511&lt;=2),Synthèse!$B$41,IF(AND(ISBLANK(P511),Q511&gt;=7),Synthèse!$C$41,R511+S511))</f>
        <v>0</v>
      </c>
      <c r="U511" s="60">
        <f t="shared" si="81"/>
        <v>13.65</v>
      </c>
      <c r="V511" s="60">
        <f t="shared" si="82"/>
        <v>461</v>
      </c>
      <c r="X511" s="26">
        <v>170</v>
      </c>
      <c r="Y511" s="26" t="b">
        <f>IFERROR(VLOOKUP(A511,'Calculs FA (auto)'!A:O,15,0),FALSE)</f>
        <v>0</v>
      </c>
      <c r="Z511" s="26">
        <f>IFERROR(VLOOKUP(A511,'Evaluations (formulaire)'!A:M,9,0),0)</f>
        <v>0</v>
      </c>
      <c r="AA511" s="135" t="b">
        <v>1</v>
      </c>
      <c r="AB511" s="135" t="b">
        <v>0</v>
      </c>
      <c r="AC511" s="135" t="b">
        <f t="shared" si="83"/>
        <v>1</v>
      </c>
      <c r="AD511" s="135" t="b">
        <f t="shared" si="84"/>
        <v>0</v>
      </c>
      <c r="AE511" s="135" t="b">
        <f t="shared" si="85"/>
        <v>0</v>
      </c>
      <c r="AF511" s="135" t="b">
        <f>AND(AC511,$V511&lt;=Synthèse!$B$44)</f>
        <v>1</v>
      </c>
      <c r="AG511" s="135" t="b">
        <f>AND(AD511,$V511&lt;=Synthèse!$B$44)</f>
        <v>0</v>
      </c>
      <c r="AH511" s="135" t="b">
        <f>AND(AE511,$V511&lt;=Synthèse!$B$44)</f>
        <v>0</v>
      </c>
      <c r="AI511" s="137" t="b">
        <v>0</v>
      </c>
      <c r="AJ511" s="137" t="b">
        <v>1</v>
      </c>
      <c r="AK511" s="137" t="b">
        <f t="shared" si="86"/>
        <v>0</v>
      </c>
      <c r="AL511" s="137" t="b">
        <f t="shared" si="87"/>
        <v>1</v>
      </c>
      <c r="AM511" s="137" t="b">
        <f>AND(AK511,$V511&lt;=Synthèse!$B$44)</f>
        <v>0</v>
      </c>
      <c r="AN511" s="137" t="b">
        <f>AND(AL511,$V511&lt;=Synthèse!$B$44)</f>
        <v>1</v>
      </c>
    </row>
    <row r="512" spans="1:40">
      <c r="A512" s="17">
        <v>345946</v>
      </c>
      <c r="B512" t="str">
        <f ca="1">VLOOKUP(A512,'Fichier FI (en entrée)'!B:AH,3,0)</f>
        <v>HJOUJWPTVN</v>
      </c>
      <c r="C512">
        <f t="shared" si="77"/>
        <v>484</v>
      </c>
      <c r="D512">
        <f t="shared" si="78"/>
        <v>13.49</v>
      </c>
      <c r="E512" s="14" t="str">
        <f>VLOOKUP(A512,'Fichier FI (en entrée)'!B:AH,2,0)</f>
        <v>EV</v>
      </c>
      <c r="F512" s="14" t="b">
        <f t="shared" si="79"/>
        <v>1</v>
      </c>
      <c r="G512" s="14" t="b">
        <f>IFERROR(VLOOKUP(A512,'Calculs FA (auto)'!A:F,6,0),FALSE)</f>
        <v>0</v>
      </c>
      <c r="H512" s="14" t="b">
        <f t="shared" si="80"/>
        <v>0</v>
      </c>
      <c r="I512" s="16">
        <f>IFERROR(VLOOKUP(A512,'Moyennes FI (en entrée)'!B:N,7,0),"")</f>
        <v>10.49</v>
      </c>
      <c r="J512" s="16">
        <f>IFERROR(VLOOKUP(VLOOKUP(A512,'Fichier FI (en entrée)'!B:AH,33,0),Modificateurs!A$2:B$5,2,0),0)</f>
        <v>1</v>
      </c>
      <c r="K512" s="16">
        <f>IFERROR(VLOOKUP(VLOOKUP(A512,'Redoub FI (en entrée)'!B:N,7,0),Modificateurs!A$8:B$11,2,0),0)</f>
        <v>0</v>
      </c>
      <c r="L512" s="16">
        <f>IFERROR(VLOOKUP(M512,Modificateurs!D$1:E$94,2,0),0)</f>
        <v>2</v>
      </c>
      <c r="M512" t="str">
        <f>VLOOKUP(A512,'Fichier FI (en entrée)'!B:AH,16,0)&amp;" "&amp;VLOOKUP(A512,'Fichier FI (en entrée)'!B:AH,20,0)&amp;" "&amp;VLOOKUP(A512,'Fichier FI (en entrée)'!B:AH,27,0)&amp;" "&amp;VLOOKUP(A512,'Fichier FI (en entrée)'!B:AH,29,0)</f>
        <v xml:space="preserve">S Mathématiques  </v>
      </c>
      <c r="N512" t="str">
        <f>VLOOKUP(A512,'Fichier FI (en entrée)'!B:AH,8,0)</f>
        <v>En Terminale</v>
      </c>
      <c r="O512" t="b">
        <f>AND(C512&gt;Synthèse!B$8,C512&lt;Synthèse!B$10,NOT(Y512))</f>
        <v>1</v>
      </c>
      <c r="P512" t="s">
        <v>2264</v>
      </c>
      <c r="Q512" s="60">
        <f>ROUNDUP(C512/(Synthèse!$B$4+Synthèse!$B$1)*8,0)</f>
        <v>3</v>
      </c>
      <c r="R512" s="60">
        <f>IFERROR(VLOOKUP(A512,'Evaluations (formulaire)'!A:P,6,0)+VLOOKUP(A512,'Evaluations (formulaire)'!A:P,7,0),0)</f>
        <v>0</v>
      </c>
      <c r="S512" s="60">
        <f>IFERROR(VLOOKUP(A512,'Evaluations (formulaire)'!A:P,8,0),0)</f>
        <v>0</v>
      </c>
      <c r="T512" s="60">
        <f>IF(AND(ISBLANK(P512),Q512&lt;=2),Synthèse!$B$41,IF(AND(ISBLANK(P512),Q512&gt;=7),Synthèse!$C$41,R512+S512))</f>
        <v>0</v>
      </c>
      <c r="U512" s="60">
        <f t="shared" si="81"/>
        <v>13.49</v>
      </c>
      <c r="V512" s="60">
        <f t="shared" si="82"/>
        <v>485</v>
      </c>
      <c r="X512" s="26">
        <v>506</v>
      </c>
      <c r="Y512" s="26" t="b">
        <f>IFERROR(VLOOKUP(A512,'Calculs FA (auto)'!A:O,15,0),FALSE)</f>
        <v>0</v>
      </c>
      <c r="Z512" s="26">
        <f>IFERROR(VLOOKUP(A512,'Evaluations (formulaire)'!A:M,9,0),0)</f>
        <v>0</v>
      </c>
      <c r="AA512" s="135" t="b">
        <v>1</v>
      </c>
      <c r="AB512" s="135" t="b">
        <v>0</v>
      </c>
      <c r="AC512" s="135" t="b">
        <f t="shared" si="83"/>
        <v>1</v>
      </c>
      <c r="AD512" s="135" t="b">
        <f t="shared" si="84"/>
        <v>0</v>
      </c>
      <c r="AE512" s="135" t="b">
        <f t="shared" si="85"/>
        <v>0</v>
      </c>
      <c r="AF512" s="135" t="b">
        <f>AND(AC512,$V512&lt;=Synthèse!$B$44)</f>
        <v>1</v>
      </c>
      <c r="AG512" s="135" t="b">
        <f>AND(AD512,$V512&lt;=Synthèse!$B$44)</f>
        <v>0</v>
      </c>
      <c r="AH512" s="135" t="b">
        <f>AND(AE512,$V512&lt;=Synthèse!$B$44)</f>
        <v>0</v>
      </c>
      <c r="AI512" s="137" t="b">
        <v>0</v>
      </c>
      <c r="AJ512" s="137" t="b">
        <v>1</v>
      </c>
      <c r="AK512" s="137" t="b">
        <f t="shared" si="86"/>
        <v>0</v>
      </c>
      <c r="AL512" s="137" t="b">
        <f t="shared" si="87"/>
        <v>1</v>
      </c>
      <c r="AM512" s="137" t="b">
        <f>AND(AK512,$V512&lt;=Synthèse!$B$44)</f>
        <v>0</v>
      </c>
      <c r="AN512" s="137" t="b">
        <f>AND(AL512,$V512&lt;=Synthèse!$B$44)</f>
        <v>1</v>
      </c>
    </row>
    <row r="513" spans="1:40">
      <c r="A513" s="17">
        <v>345966</v>
      </c>
      <c r="B513" t="str">
        <f ca="1">VLOOKUP(A513,'Fichier FI (en entrée)'!B:AH,3,0)</f>
        <v>NCNLQQRVPH</v>
      </c>
      <c r="C513">
        <f t="shared" si="77"/>
        <v>1403</v>
      </c>
      <c r="D513">
        <f t="shared" si="78"/>
        <v>3.49</v>
      </c>
      <c r="E513" s="14" t="str">
        <f>VLOOKUP(A513,'Fichier FI (en entrée)'!B:AH,2,0)</f>
        <v>EV</v>
      </c>
      <c r="F513" s="14" t="b">
        <f t="shared" si="79"/>
        <v>1</v>
      </c>
      <c r="G513" s="14" t="b">
        <f>IFERROR(VLOOKUP(A513,'Calculs FA (auto)'!A:F,6,0),FALSE)</f>
        <v>0</v>
      </c>
      <c r="H513" s="14" t="b">
        <f t="shared" si="80"/>
        <v>0</v>
      </c>
      <c r="I513" s="16">
        <f>IFERROR(VLOOKUP(A513,'Moyennes FI (en entrée)'!B:N,7,0),"")</f>
        <v>10.49</v>
      </c>
      <c r="J513" s="16">
        <f>IFERROR(VLOOKUP(VLOOKUP(A513,'Fichier FI (en entrée)'!B:AH,33,0),Modificateurs!A$2:B$5,2,0),0)</f>
        <v>1</v>
      </c>
      <c r="K513" s="16">
        <f>IFERROR(VLOOKUP(VLOOKUP(A513,'Redoub FI (en entrée)'!B:N,7,0),Modificateurs!A$8:B$11,2,0),0)</f>
        <v>0</v>
      </c>
      <c r="L513" s="16">
        <f>IFERROR(VLOOKUP(M513,Modificateurs!D$1:E$94,2,0),0)</f>
        <v>-8</v>
      </c>
      <c r="M513" t="str">
        <f>VLOOKUP(A513,'Fichier FI (en entrée)'!B:AH,16,0)&amp;" "&amp;VLOOKUP(A513,'Fichier FI (en entrée)'!B:AH,20,0)&amp;" "&amp;VLOOKUP(A513,'Fichier FI (en entrée)'!B:AH,27,0)&amp;" "&amp;VLOOKUP(A513,'Fichier FI (en entrée)'!B:AH,29,0)</f>
        <v xml:space="preserve">STMG Systèmes d'information et de gestion  </v>
      </c>
      <c r="N513" t="str">
        <f>VLOOKUP(A513,'Fichier FI (en entrée)'!B:AH,8,0)</f>
        <v>En Terminale</v>
      </c>
      <c r="O513" t="b">
        <f>AND(C513&gt;Synthèse!B$8,C513&lt;Synthèse!B$10,NOT(Y513))</f>
        <v>0</v>
      </c>
      <c r="P513" t="s">
        <v>2262</v>
      </c>
      <c r="Q513" s="60">
        <f>ROUNDUP(C513/(Synthèse!$B$4+Synthèse!$B$1)*8,0)</f>
        <v>7</v>
      </c>
      <c r="R513" s="60">
        <f>IFERROR(VLOOKUP(A513,'Evaluations (formulaire)'!A:P,6,0)+VLOOKUP(A513,'Evaluations (formulaire)'!A:P,7,0),0)</f>
        <v>0</v>
      </c>
      <c r="S513" s="60">
        <f>IFERROR(VLOOKUP(A513,'Evaluations (formulaire)'!A:P,8,0),0)</f>
        <v>0</v>
      </c>
      <c r="T513" s="60">
        <f>IF(AND(ISBLANK(P513),Q513&lt;=2),Synthèse!$B$41,IF(AND(ISBLANK(P513),Q513&gt;=7),Synthèse!$C$41,R513+S513))</f>
        <v>0</v>
      </c>
      <c r="U513" s="60">
        <f t="shared" si="81"/>
        <v>3.49</v>
      </c>
      <c r="V513" s="60">
        <f t="shared" si="82"/>
        <v>1403</v>
      </c>
      <c r="X513" s="26">
        <v>2078</v>
      </c>
      <c r="Y513" s="26" t="b">
        <f>IFERROR(VLOOKUP(A513,'Calculs FA (auto)'!A:O,15,0),FALSE)</f>
        <v>0</v>
      </c>
      <c r="Z513" s="26">
        <f>IFERROR(VLOOKUP(A513,'Evaluations (formulaire)'!A:M,9,0),0)</f>
        <v>0</v>
      </c>
      <c r="AA513" s="135" t="b">
        <v>1</v>
      </c>
      <c r="AB513" s="135" t="b">
        <v>0</v>
      </c>
      <c r="AC513" s="135" t="b">
        <f t="shared" si="83"/>
        <v>1</v>
      </c>
      <c r="AD513" s="135" t="b">
        <f t="shared" si="84"/>
        <v>0</v>
      </c>
      <c r="AE513" s="135" t="b">
        <f t="shared" si="85"/>
        <v>0</v>
      </c>
      <c r="AF513" s="135" t="b">
        <f>AND(AC513,$V513&lt;=Synthèse!$B$44)</f>
        <v>0</v>
      </c>
      <c r="AG513" s="135" t="b">
        <f>AND(AD513,$V513&lt;=Synthèse!$B$44)</f>
        <v>0</v>
      </c>
      <c r="AH513" s="135" t="b">
        <f>AND(AE513,$V513&lt;=Synthèse!$B$44)</f>
        <v>0</v>
      </c>
      <c r="AI513" s="137" t="b">
        <v>0</v>
      </c>
      <c r="AJ513" s="137" t="b">
        <v>1</v>
      </c>
      <c r="AK513" s="137" t="b">
        <f t="shared" si="86"/>
        <v>0</v>
      </c>
      <c r="AL513" s="137" t="b">
        <f t="shared" si="87"/>
        <v>1</v>
      </c>
      <c r="AM513" s="137" t="b">
        <f>AND(AK513,$V513&lt;=Synthèse!$B$44)</f>
        <v>0</v>
      </c>
      <c r="AN513" s="137" t="b">
        <f>AND(AL513,$V513&lt;=Synthèse!$B$44)</f>
        <v>0</v>
      </c>
    </row>
    <row r="514" spans="1:40">
      <c r="A514" s="17">
        <v>345971</v>
      </c>
      <c r="B514" t="str">
        <f ca="1">VLOOKUP(A514,'Fichier FI (en entrée)'!B:AH,3,0)</f>
        <v>WKTEEZLPBA</v>
      </c>
      <c r="C514">
        <f t="shared" ref="C514:C577" si="88">COUNTIF(D:D,"&gt;="&amp;D514)</f>
        <v>1426</v>
      </c>
      <c r="D514">
        <f t="shared" ref="D514:D577" si="89">IFERROR(IF(F514,I514+J514+K514+L514,-100),-20)</f>
        <v>3.01</v>
      </c>
      <c r="E514" s="14" t="str">
        <f>VLOOKUP(A514,'Fichier FI (en entrée)'!B:AH,2,0)</f>
        <v>EV</v>
      </c>
      <c r="F514" s="14" t="b">
        <f t="shared" ref="F514:F577" si="90">IF(E514="EV",TRUE,FALSE)</f>
        <v>1</v>
      </c>
      <c r="G514" s="14" t="b">
        <f>IFERROR(VLOOKUP(A514,'Calculs FA (auto)'!A:F,6,0),FALSE)</f>
        <v>0</v>
      </c>
      <c r="H514" s="14" t="b">
        <f t="shared" ref="H514:H577" si="91">AND(F514:G514)</f>
        <v>0</v>
      </c>
      <c r="I514" s="16">
        <f>IFERROR(VLOOKUP(A514,'Moyennes FI (en entrée)'!B:N,7,0),"")</f>
        <v>10.01</v>
      </c>
      <c r="J514" s="16">
        <f>IFERROR(VLOOKUP(VLOOKUP(A514,'Fichier FI (en entrée)'!B:AH,33,0),Modificateurs!A$2:B$5,2,0),0)</f>
        <v>1</v>
      </c>
      <c r="K514" s="16">
        <f>IFERROR(VLOOKUP(VLOOKUP(A514,'Redoub FI (en entrée)'!B:N,7,0),Modificateurs!A$8:B$11,2,0),0)</f>
        <v>0</v>
      </c>
      <c r="L514" s="16">
        <f>IFERROR(VLOOKUP(M514,Modificateurs!D$1:E$94,2,0),0)</f>
        <v>-8</v>
      </c>
      <c r="M514" t="str">
        <f>VLOOKUP(A514,'Fichier FI (en entrée)'!B:AH,16,0)&amp;" "&amp;VLOOKUP(A514,'Fichier FI (en entrée)'!B:AH,20,0)&amp;" "&amp;VLOOKUP(A514,'Fichier FI (en entrée)'!B:AH,27,0)&amp;" "&amp;VLOOKUP(A514,'Fichier FI (en entrée)'!B:AH,29,0)</f>
        <v xml:space="preserve">STMG Systèmes d'information et de gestion  </v>
      </c>
      <c r="N514" t="str">
        <f>VLOOKUP(A514,'Fichier FI (en entrée)'!B:AH,8,0)</f>
        <v>En Terminale</v>
      </c>
      <c r="O514" t="b">
        <f>AND(C514&gt;Synthèse!B$8,C514&lt;Synthèse!B$10,NOT(Y514))</f>
        <v>0</v>
      </c>
      <c r="P514" t="s">
        <v>2257</v>
      </c>
      <c r="Q514" s="60">
        <f>ROUNDUP(C514/(Synthèse!$B$4+Synthèse!$B$1)*8,0)</f>
        <v>7</v>
      </c>
      <c r="R514" s="60">
        <f>IFERROR(VLOOKUP(A514,'Evaluations (formulaire)'!A:P,6,0)+VLOOKUP(A514,'Evaluations (formulaire)'!A:P,7,0),0)</f>
        <v>0</v>
      </c>
      <c r="S514" s="60">
        <f>IFERROR(VLOOKUP(A514,'Evaluations (formulaire)'!A:P,8,0),0)</f>
        <v>0</v>
      </c>
      <c r="T514" s="60">
        <f>IF(AND(ISBLANK(P514),Q514&lt;=2),Synthèse!$B$41,IF(AND(ISBLANK(P514),Q514&gt;=7),Synthèse!$C$41,R514+S514))</f>
        <v>0</v>
      </c>
      <c r="U514" s="60">
        <f t="shared" ref="U514:U577" si="92">D514+T514</f>
        <v>3.01</v>
      </c>
      <c r="V514" s="60">
        <f t="shared" ref="V514:V577" si="93">COUNTIF(U:U,"&gt;="&amp;U514)</f>
        <v>1426</v>
      </c>
      <c r="X514" s="26">
        <v>1793</v>
      </c>
      <c r="Y514" s="26" t="b">
        <f>IFERROR(VLOOKUP(A514,'Calculs FA (auto)'!A:O,15,0),FALSE)</f>
        <v>0</v>
      </c>
      <c r="Z514" s="26">
        <f>IFERROR(VLOOKUP(A514,'Evaluations (formulaire)'!A:M,9,0),0)</f>
        <v>0</v>
      </c>
      <c r="AA514" s="135" t="b">
        <v>0</v>
      </c>
      <c r="AB514" s="135" t="b">
        <v>1</v>
      </c>
      <c r="AC514" s="135" t="b">
        <f t="shared" ref="AC514:AC577" si="94">AND(AA514,F514)</f>
        <v>0</v>
      </c>
      <c r="AD514" s="135" t="b">
        <f t="shared" ref="AD514:AD577" si="95">AND(AB514,F514)</f>
        <v>1</v>
      </c>
      <c r="AE514" s="135" t="b">
        <f t="shared" ref="AE514:AE577" si="96">AND(NOT(AA514),NOT(AB514),F514)</f>
        <v>0</v>
      </c>
      <c r="AF514" s="135" t="b">
        <f>AND(AC514,$V514&lt;=Synthèse!$B$44)</f>
        <v>0</v>
      </c>
      <c r="AG514" s="135" t="b">
        <f>AND(AD514,$V514&lt;=Synthèse!$B$44)</f>
        <v>0</v>
      </c>
      <c r="AH514" s="135" t="b">
        <f>AND(AE514,$V514&lt;=Synthèse!$B$44)</f>
        <v>0</v>
      </c>
      <c r="AI514" s="137" t="b">
        <v>1</v>
      </c>
      <c r="AJ514" s="137" t="b">
        <v>0</v>
      </c>
      <c r="AK514" s="137" t="b">
        <f t="shared" ref="AK514:AK577" si="97">AND(AI514,F514)</f>
        <v>1</v>
      </c>
      <c r="AL514" s="137" t="b">
        <f t="shared" ref="AL514:AL577" si="98">AND(AJ514,F514)</f>
        <v>0</v>
      </c>
      <c r="AM514" s="137" t="b">
        <f>AND(AK514,$V514&lt;=Synthèse!$B$44)</f>
        <v>0</v>
      </c>
      <c r="AN514" s="137" t="b">
        <f>AND(AL514,$V514&lt;=Synthèse!$B$44)</f>
        <v>0</v>
      </c>
    </row>
    <row r="515" spans="1:40">
      <c r="A515" s="17">
        <v>346036</v>
      </c>
      <c r="B515" t="str">
        <f ca="1">VLOOKUP(A515,'Fichier FI (en entrée)'!B:AH,3,0)</f>
        <v>LJDTCTYCNN</v>
      </c>
      <c r="C515">
        <f t="shared" si="88"/>
        <v>1347</v>
      </c>
      <c r="D515">
        <f t="shared" si="89"/>
        <v>4.8000000000000007</v>
      </c>
      <c r="E515" s="14" t="str">
        <f>VLOOKUP(A515,'Fichier FI (en entrée)'!B:AH,2,0)</f>
        <v>EV</v>
      </c>
      <c r="F515" s="14" t="b">
        <f t="shared" si="90"/>
        <v>1</v>
      </c>
      <c r="G515" s="14" t="b">
        <f>IFERROR(VLOOKUP(A515,'Calculs FA (auto)'!A:F,6,0),FALSE)</f>
        <v>0</v>
      </c>
      <c r="H515" s="14" t="b">
        <f t="shared" si="91"/>
        <v>0</v>
      </c>
      <c r="I515" s="16">
        <f>IFERROR(VLOOKUP(A515,'Moyennes FI (en entrée)'!B:N,7,0),"")</f>
        <v>11.8</v>
      </c>
      <c r="J515" s="16">
        <f>IFERROR(VLOOKUP(VLOOKUP(A515,'Fichier FI (en entrée)'!B:AH,33,0),Modificateurs!A$2:B$5,2,0),0)</f>
        <v>1</v>
      </c>
      <c r="K515" s="16">
        <f>IFERROR(VLOOKUP(VLOOKUP(A515,'Redoub FI (en entrée)'!B:N,7,0),Modificateurs!A$8:B$11,2,0),0)</f>
        <v>0</v>
      </c>
      <c r="L515" s="16">
        <f>IFERROR(VLOOKUP(M515,Modificateurs!D$1:E$94,2,0),0)</f>
        <v>-8</v>
      </c>
      <c r="M515" t="str">
        <f>VLOOKUP(A515,'Fichier FI (en entrée)'!B:AH,16,0)&amp;" "&amp;VLOOKUP(A515,'Fichier FI (en entrée)'!B:AH,20,0)&amp;" "&amp;VLOOKUP(A515,'Fichier FI (en entrée)'!B:AH,27,0)&amp;" "&amp;VLOOKUP(A515,'Fichier FI (en entrée)'!B:AH,29,0)</f>
        <v xml:space="preserve">STMG Systèmes d'information et de gestion  </v>
      </c>
      <c r="N515" t="str">
        <f>VLOOKUP(A515,'Fichier FI (en entrée)'!B:AH,8,0)</f>
        <v>En Terminale</v>
      </c>
      <c r="O515" t="b">
        <f>AND(C515&gt;Synthèse!B$8,C515&lt;Synthèse!B$10,NOT(Y515))</f>
        <v>0</v>
      </c>
      <c r="P515" t="s">
        <v>2268</v>
      </c>
      <c r="Q515" s="60">
        <f>ROUNDUP(C515/(Synthèse!$B$4+Synthèse!$B$1)*8,0)</f>
        <v>7</v>
      </c>
      <c r="R515" s="60">
        <f>IFERROR(VLOOKUP(A515,'Evaluations (formulaire)'!A:P,6,0)+VLOOKUP(A515,'Evaluations (formulaire)'!A:P,7,0),0)</f>
        <v>0</v>
      </c>
      <c r="S515" s="60">
        <f>IFERROR(VLOOKUP(A515,'Evaluations (formulaire)'!A:P,8,0),0)</f>
        <v>0</v>
      </c>
      <c r="T515" s="60">
        <f>IF(AND(ISBLANK(P515),Q515&lt;=2),Synthèse!$B$41,IF(AND(ISBLANK(P515),Q515&gt;=7),Synthèse!$C$41,R515+S515))</f>
        <v>0</v>
      </c>
      <c r="U515" s="60">
        <f t="shared" si="92"/>
        <v>4.8000000000000007</v>
      </c>
      <c r="V515" s="60">
        <f t="shared" si="93"/>
        <v>1347</v>
      </c>
      <c r="X515" s="26">
        <v>1824</v>
      </c>
      <c r="Y515" s="26" t="b">
        <f>IFERROR(VLOOKUP(A515,'Calculs FA (auto)'!A:O,15,0),FALSE)</f>
        <v>0</v>
      </c>
      <c r="Z515" s="26">
        <f>IFERROR(VLOOKUP(A515,'Evaluations (formulaire)'!A:M,9,0),0)</f>
        <v>0</v>
      </c>
      <c r="AA515" s="135" t="b">
        <v>1</v>
      </c>
      <c r="AB515" s="135" t="b">
        <v>0</v>
      </c>
      <c r="AC515" s="135" t="b">
        <f t="shared" si="94"/>
        <v>1</v>
      </c>
      <c r="AD515" s="135" t="b">
        <f t="shared" si="95"/>
        <v>0</v>
      </c>
      <c r="AE515" s="135" t="b">
        <f t="shared" si="96"/>
        <v>0</v>
      </c>
      <c r="AF515" s="135" t="b">
        <f>AND(AC515,$V515&lt;=Synthèse!$B$44)</f>
        <v>0</v>
      </c>
      <c r="AG515" s="135" t="b">
        <f>AND(AD515,$V515&lt;=Synthèse!$B$44)</f>
        <v>0</v>
      </c>
      <c r="AH515" s="135" t="b">
        <f>AND(AE515,$V515&lt;=Synthèse!$B$44)</f>
        <v>0</v>
      </c>
      <c r="AI515" s="137" t="b">
        <v>0</v>
      </c>
      <c r="AJ515" s="137" t="b">
        <v>1</v>
      </c>
      <c r="AK515" s="137" t="b">
        <f t="shared" si="97"/>
        <v>0</v>
      </c>
      <c r="AL515" s="137" t="b">
        <f t="shared" si="98"/>
        <v>1</v>
      </c>
      <c r="AM515" s="137" t="b">
        <f>AND(AK515,$V515&lt;=Synthèse!$B$44)</f>
        <v>0</v>
      </c>
      <c r="AN515" s="137" t="b">
        <f>AND(AL515,$V515&lt;=Synthèse!$B$44)</f>
        <v>0</v>
      </c>
    </row>
    <row r="516" spans="1:40">
      <c r="A516" s="17">
        <v>346081</v>
      </c>
      <c r="B516" t="str">
        <f ca="1">VLOOKUP(A516,'Fichier FI (en entrée)'!B:AH,3,0)</f>
        <v>WUMSCOYPBF</v>
      </c>
      <c r="C516">
        <f t="shared" si="88"/>
        <v>1428</v>
      </c>
      <c r="D516">
        <f t="shared" si="89"/>
        <v>2.99</v>
      </c>
      <c r="E516" s="14" t="str">
        <f>VLOOKUP(A516,'Fichier FI (en entrée)'!B:AH,2,0)</f>
        <v>EV</v>
      </c>
      <c r="F516" s="14" t="b">
        <f t="shared" si="90"/>
        <v>1</v>
      </c>
      <c r="G516" s="14" t="b">
        <f>IFERROR(VLOOKUP(A516,'Calculs FA (auto)'!A:F,6,0),FALSE)</f>
        <v>0</v>
      </c>
      <c r="H516" s="14" t="b">
        <f t="shared" si="91"/>
        <v>0</v>
      </c>
      <c r="I516" s="16">
        <f>IFERROR(VLOOKUP(A516,'Moyennes FI (en entrée)'!B:N,7,0),"")</f>
        <v>9.99</v>
      </c>
      <c r="J516" s="16">
        <f>IFERROR(VLOOKUP(VLOOKUP(A516,'Fichier FI (en entrée)'!B:AH,33,0),Modificateurs!A$2:B$5,2,0),0)</f>
        <v>1</v>
      </c>
      <c r="K516" s="16">
        <f>IFERROR(VLOOKUP(VLOOKUP(A516,'Redoub FI (en entrée)'!B:N,7,0),Modificateurs!A$8:B$11,2,0),0)</f>
        <v>0</v>
      </c>
      <c r="L516" s="16">
        <f>IFERROR(VLOOKUP(M516,Modificateurs!D$1:E$94,2,0),0)</f>
        <v>-8</v>
      </c>
      <c r="M516" t="str">
        <f>VLOOKUP(A516,'Fichier FI (en entrée)'!B:AH,16,0)&amp;" "&amp;VLOOKUP(A516,'Fichier FI (en entrée)'!B:AH,20,0)&amp;" "&amp;VLOOKUP(A516,'Fichier FI (en entrée)'!B:AH,27,0)&amp;" "&amp;VLOOKUP(A516,'Fichier FI (en entrée)'!B:AH,29,0)</f>
        <v xml:space="preserve">STMG Systèmes d'information et de gestion  </v>
      </c>
      <c r="N516" t="str">
        <f>VLOOKUP(A516,'Fichier FI (en entrée)'!B:AH,8,0)</f>
        <v>En Terminale</v>
      </c>
      <c r="O516" t="b">
        <f>AND(C516&gt;Synthèse!B$8,C516&lt;Synthèse!B$10,NOT(Y516))</f>
        <v>0</v>
      </c>
      <c r="P516" t="s">
        <v>2262</v>
      </c>
      <c r="Q516" s="60">
        <f>ROUNDUP(C516/(Synthèse!$B$4+Synthèse!$B$1)*8,0)</f>
        <v>7</v>
      </c>
      <c r="R516" s="60">
        <f>IFERROR(VLOOKUP(A516,'Evaluations (formulaire)'!A:P,6,0)+VLOOKUP(A516,'Evaluations (formulaire)'!A:P,7,0),0)</f>
        <v>0</v>
      </c>
      <c r="S516" s="60">
        <f>IFERROR(VLOOKUP(A516,'Evaluations (formulaire)'!A:P,8,0),0)</f>
        <v>0</v>
      </c>
      <c r="T516" s="60">
        <f>IF(AND(ISBLANK(P516),Q516&lt;=2),Synthèse!$B$41,IF(AND(ISBLANK(P516),Q516&gt;=7),Synthèse!$C$41,R516+S516))</f>
        <v>0</v>
      </c>
      <c r="U516" s="60">
        <f t="shared" si="92"/>
        <v>2.99</v>
      </c>
      <c r="V516" s="60">
        <f t="shared" si="93"/>
        <v>1428</v>
      </c>
      <c r="X516" s="26">
        <v>2074</v>
      </c>
      <c r="Y516" s="26" t="b">
        <f>IFERROR(VLOOKUP(A516,'Calculs FA (auto)'!A:O,15,0),FALSE)</f>
        <v>0</v>
      </c>
      <c r="Z516" s="26">
        <f>IFERROR(VLOOKUP(A516,'Evaluations (formulaire)'!A:M,9,0),0)</f>
        <v>0</v>
      </c>
      <c r="AA516" s="135" t="b">
        <v>1</v>
      </c>
      <c r="AB516" s="135" t="b">
        <v>0</v>
      </c>
      <c r="AC516" s="135" t="b">
        <f t="shared" si="94"/>
        <v>1</v>
      </c>
      <c r="AD516" s="135" t="b">
        <f t="shared" si="95"/>
        <v>0</v>
      </c>
      <c r="AE516" s="135" t="b">
        <f t="shared" si="96"/>
        <v>0</v>
      </c>
      <c r="AF516" s="135" t="b">
        <f>AND(AC516,$V516&lt;=Synthèse!$B$44)</f>
        <v>0</v>
      </c>
      <c r="AG516" s="135" t="b">
        <f>AND(AD516,$V516&lt;=Synthèse!$B$44)</f>
        <v>0</v>
      </c>
      <c r="AH516" s="135" t="b">
        <f>AND(AE516,$V516&lt;=Synthèse!$B$44)</f>
        <v>0</v>
      </c>
      <c r="AI516" s="137" t="b">
        <v>0</v>
      </c>
      <c r="AJ516" s="137" t="b">
        <v>1</v>
      </c>
      <c r="AK516" s="137" t="b">
        <f t="shared" si="97"/>
        <v>0</v>
      </c>
      <c r="AL516" s="137" t="b">
        <f t="shared" si="98"/>
        <v>1</v>
      </c>
      <c r="AM516" s="137" t="b">
        <f>AND(AK516,$V516&lt;=Synthèse!$B$44)</f>
        <v>0</v>
      </c>
      <c r="AN516" s="137" t="b">
        <f>AND(AL516,$V516&lt;=Synthèse!$B$44)</f>
        <v>0</v>
      </c>
    </row>
    <row r="517" spans="1:40">
      <c r="A517" s="17">
        <v>354245</v>
      </c>
      <c r="B517" t="str">
        <f ca="1">VLOOKUP(A517,'Fichier FI (en entrée)'!B:AH,3,0)</f>
        <v>NHTKIWTNIU</v>
      </c>
      <c r="C517">
        <f t="shared" si="88"/>
        <v>1613</v>
      </c>
      <c r="D517">
        <f t="shared" si="89"/>
        <v>-2.3800000000000008</v>
      </c>
      <c r="E517" s="14" t="str">
        <f>VLOOKUP(A517,'Fichier FI (en entrée)'!B:AH,2,0)</f>
        <v>EV</v>
      </c>
      <c r="F517" s="14" t="b">
        <f t="shared" si="90"/>
        <v>1</v>
      </c>
      <c r="G517" s="14" t="b">
        <f>IFERROR(VLOOKUP(A517,'Calculs FA (auto)'!A:F,6,0),FALSE)</f>
        <v>0</v>
      </c>
      <c r="H517" s="14" t="b">
        <f t="shared" si="91"/>
        <v>0</v>
      </c>
      <c r="I517" s="16">
        <f>IFERROR(VLOOKUP(A517,'Moyennes FI (en entrée)'!B:N,7,0),"")</f>
        <v>9.6199999999999992</v>
      </c>
      <c r="J517" s="16">
        <f>IFERROR(VLOOKUP(VLOOKUP(A517,'Fichier FI (en entrée)'!B:AH,33,0),Modificateurs!A$2:B$5,2,0),0)</f>
        <v>0</v>
      </c>
      <c r="K517" s="16">
        <f>IFERROR(VLOOKUP(VLOOKUP(A517,'Redoub FI (en entrée)'!B:N,7,0),Modificateurs!A$8:B$11,2,0),0)</f>
        <v>0</v>
      </c>
      <c r="L517" s="16">
        <f>IFERROR(VLOOKUP(M517,Modificateurs!D$1:E$94,2,0),0)</f>
        <v>-12</v>
      </c>
      <c r="M517" t="str">
        <f>VLOOKUP(A517,'Fichier FI (en entrée)'!B:AH,16,0)&amp;" "&amp;VLOOKUP(A517,'Fichier FI (en entrée)'!B:AH,20,0)&amp;" "&amp;VLOOKUP(A517,'Fichier FI (en entrée)'!B:AH,27,0)&amp;" "&amp;VLOOKUP(A517,'Fichier FI (en entrée)'!B:AH,29,0)</f>
        <v xml:space="preserve">P Electrotechnique, énergie, équipements communicants  </v>
      </c>
      <c r="N517" t="str">
        <f>VLOOKUP(A517,'Fichier FI (en entrée)'!B:AH,8,0)</f>
        <v>En Terminale</v>
      </c>
      <c r="O517" t="b">
        <f>AND(C517&gt;Synthèse!B$8,C517&lt;Synthèse!B$10,NOT(Y517))</f>
        <v>0</v>
      </c>
      <c r="P517" t="s">
        <v>2268</v>
      </c>
      <c r="Q517" s="60">
        <f>ROUNDUP(C517/(Synthèse!$B$4+Synthèse!$B$1)*8,0)</f>
        <v>8</v>
      </c>
      <c r="R517" s="60">
        <f>IFERROR(VLOOKUP(A517,'Evaluations (formulaire)'!A:P,6,0)+VLOOKUP(A517,'Evaluations (formulaire)'!A:P,7,0),0)</f>
        <v>0</v>
      </c>
      <c r="S517" s="60">
        <f>IFERROR(VLOOKUP(A517,'Evaluations (formulaire)'!A:P,8,0),0)</f>
        <v>0</v>
      </c>
      <c r="T517" s="60">
        <f>IF(AND(ISBLANK(P517),Q517&lt;=2),Synthèse!$B$41,IF(AND(ISBLANK(P517),Q517&gt;=7),Synthèse!$C$41,R517+S517))</f>
        <v>0</v>
      </c>
      <c r="U517" s="60">
        <f t="shared" si="92"/>
        <v>-2.3800000000000008</v>
      </c>
      <c r="V517" s="60">
        <f t="shared" si="93"/>
        <v>1613</v>
      </c>
      <c r="X517" s="26">
        <v>921</v>
      </c>
      <c r="Y517" s="26" t="b">
        <f>IFERROR(VLOOKUP(A517,'Calculs FA (auto)'!A:O,15,0),FALSE)</f>
        <v>0</v>
      </c>
      <c r="Z517" s="26">
        <f>IFERROR(VLOOKUP(A517,'Evaluations (formulaire)'!A:M,9,0),0)</f>
        <v>0</v>
      </c>
      <c r="AA517" s="135" t="b">
        <v>1</v>
      </c>
      <c r="AB517" s="135" t="b">
        <v>0</v>
      </c>
      <c r="AC517" s="135" t="b">
        <f t="shared" si="94"/>
        <v>1</v>
      </c>
      <c r="AD517" s="135" t="b">
        <f t="shared" si="95"/>
        <v>0</v>
      </c>
      <c r="AE517" s="135" t="b">
        <f t="shared" si="96"/>
        <v>0</v>
      </c>
      <c r="AF517" s="135" t="b">
        <f>AND(AC517,$V517&lt;=Synthèse!$B$44)</f>
        <v>0</v>
      </c>
      <c r="AG517" s="135" t="b">
        <f>AND(AD517,$V517&lt;=Synthèse!$B$44)</f>
        <v>0</v>
      </c>
      <c r="AH517" s="135" t="b">
        <f>AND(AE517,$V517&lt;=Synthèse!$B$44)</f>
        <v>0</v>
      </c>
      <c r="AI517" s="137" t="b">
        <v>0</v>
      </c>
      <c r="AJ517" s="137" t="b">
        <v>1</v>
      </c>
      <c r="AK517" s="137" t="b">
        <f t="shared" si="97"/>
        <v>0</v>
      </c>
      <c r="AL517" s="137" t="b">
        <f t="shared" si="98"/>
        <v>1</v>
      </c>
      <c r="AM517" s="137" t="b">
        <f>AND(AK517,$V517&lt;=Synthèse!$B$44)</f>
        <v>0</v>
      </c>
      <c r="AN517" s="137" t="b">
        <f>AND(AL517,$V517&lt;=Synthèse!$B$44)</f>
        <v>0</v>
      </c>
    </row>
    <row r="518" spans="1:40">
      <c r="A518" s="17">
        <v>355985</v>
      </c>
      <c r="B518" t="str">
        <f ca="1">VLOOKUP(A518,'Fichier FI (en entrée)'!B:AH,3,0)</f>
        <v>RLDOBRITXD</v>
      </c>
      <c r="C518">
        <f t="shared" si="88"/>
        <v>958</v>
      </c>
      <c r="D518">
        <f t="shared" si="89"/>
        <v>10.67</v>
      </c>
      <c r="E518" s="14" t="str">
        <f>VLOOKUP(A518,'Fichier FI (en entrée)'!B:AH,2,0)</f>
        <v>EV</v>
      </c>
      <c r="F518" s="14" t="b">
        <f t="shared" si="90"/>
        <v>1</v>
      </c>
      <c r="G518" s="14" t="b">
        <f>IFERROR(VLOOKUP(A518,'Calculs FA (auto)'!A:F,6,0),FALSE)</f>
        <v>0</v>
      </c>
      <c r="H518" s="14" t="b">
        <f t="shared" si="91"/>
        <v>0</v>
      </c>
      <c r="I518" s="16">
        <f>IFERROR(VLOOKUP(A518,'Moyennes FI (en entrée)'!B:N,7,0),"")</f>
        <v>8.67</v>
      </c>
      <c r="J518" s="16">
        <f>IFERROR(VLOOKUP(VLOOKUP(A518,'Fichier FI (en entrée)'!B:AH,33,0),Modificateurs!A$2:B$5,2,0),0)</f>
        <v>0</v>
      </c>
      <c r="K518" s="16">
        <f>IFERROR(VLOOKUP(VLOOKUP(A518,'Redoub FI (en entrée)'!B:N,7,0),Modificateurs!A$8:B$11,2,0),0)</f>
        <v>0</v>
      </c>
      <c r="L518" s="16">
        <f>IFERROR(VLOOKUP(M518,Modificateurs!D$1:E$94,2,0),0)</f>
        <v>2</v>
      </c>
      <c r="M518" t="str">
        <f>VLOOKUP(A518,'Fichier FI (en entrée)'!B:AH,16,0)&amp;" "&amp;VLOOKUP(A518,'Fichier FI (en entrée)'!B:AH,20,0)&amp;" "&amp;VLOOKUP(A518,'Fichier FI (en entrée)'!B:AH,27,0)&amp;" "&amp;VLOOKUP(A518,'Fichier FI (en entrée)'!B:AH,29,0)</f>
        <v xml:space="preserve">S Physique-chimie  </v>
      </c>
      <c r="N518" t="str">
        <f>VLOOKUP(A518,'Fichier FI (en entrée)'!B:AH,8,0)</f>
        <v>En Terminale</v>
      </c>
      <c r="O518" t="b">
        <f>AND(C518&gt;Synthèse!B$8,C518&lt;Synthèse!B$10,NOT(Y518))</f>
        <v>1</v>
      </c>
      <c r="Q518" s="60">
        <f>ROUNDUP(C518/(Synthèse!$B$4+Synthèse!$B$1)*8,0)</f>
        <v>5</v>
      </c>
      <c r="R518" s="60">
        <f>IFERROR(VLOOKUP(A518,'Evaluations (formulaire)'!A:P,6,0)+VLOOKUP(A518,'Evaluations (formulaire)'!A:P,7,0),0)</f>
        <v>0</v>
      </c>
      <c r="S518" s="60">
        <f>IFERROR(VLOOKUP(A518,'Evaluations (formulaire)'!A:P,8,0),0)</f>
        <v>0</v>
      </c>
      <c r="T518" s="60">
        <f>IF(AND(ISBLANK(P518),Q518&lt;=2),Synthèse!$B$41,IF(AND(ISBLANK(P518),Q518&gt;=7),Synthèse!$C$41,R518+S518))</f>
        <v>0</v>
      </c>
      <c r="U518" s="60">
        <f t="shared" si="92"/>
        <v>10.67</v>
      </c>
      <c r="V518" s="60">
        <f t="shared" si="93"/>
        <v>958</v>
      </c>
      <c r="X518" s="26">
        <v>108</v>
      </c>
      <c r="Y518" s="26" t="b">
        <f>IFERROR(VLOOKUP(A518,'Calculs FA (auto)'!A:O,15,0),FALSE)</f>
        <v>0</v>
      </c>
      <c r="Z518" s="26">
        <f>IFERROR(VLOOKUP(A518,'Evaluations (formulaire)'!A:M,9,0),0)</f>
        <v>0</v>
      </c>
      <c r="AA518" s="135" t="b">
        <v>1</v>
      </c>
      <c r="AB518" s="135" t="b">
        <v>0</v>
      </c>
      <c r="AC518" s="135" t="b">
        <f t="shared" si="94"/>
        <v>1</v>
      </c>
      <c r="AD518" s="135" t="b">
        <f t="shared" si="95"/>
        <v>0</v>
      </c>
      <c r="AE518" s="135" t="b">
        <f t="shared" si="96"/>
        <v>0</v>
      </c>
      <c r="AF518" s="135" t="b">
        <f>AND(AC518,$V518&lt;=Synthèse!$B$44)</f>
        <v>0</v>
      </c>
      <c r="AG518" s="135" t="b">
        <f>AND(AD518,$V518&lt;=Synthèse!$B$44)</f>
        <v>0</v>
      </c>
      <c r="AH518" s="135" t="b">
        <f>AND(AE518,$V518&lt;=Synthèse!$B$44)</f>
        <v>0</v>
      </c>
      <c r="AI518" s="137" t="b">
        <v>0</v>
      </c>
      <c r="AJ518" s="137" t="b">
        <v>1</v>
      </c>
      <c r="AK518" s="137" t="b">
        <f t="shared" si="97"/>
        <v>0</v>
      </c>
      <c r="AL518" s="137" t="b">
        <f t="shared" si="98"/>
        <v>1</v>
      </c>
      <c r="AM518" s="137" t="b">
        <f>AND(AK518,$V518&lt;=Synthèse!$B$44)</f>
        <v>0</v>
      </c>
      <c r="AN518" s="137" t="b">
        <f>AND(AL518,$V518&lt;=Synthèse!$B$44)</f>
        <v>0</v>
      </c>
    </row>
    <row r="519" spans="1:40">
      <c r="A519" s="17">
        <v>357522</v>
      </c>
      <c r="B519" t="str">
        <f ca="1">VLOOKUP(A519,'Fichier FI (en entrée)'!B:AH,3,0)</f>
        <v>AUEJROPDJI</v>
      </c>
      <c r="C519">
        <f t="shared" si="88"/>
        <v>233</v>
      </c>
      <c r="D519">
        <f t="shared" si="89"/>
        <v>15.53</v>
      </c>
      <c r="E519" s="14" t="str">
        <f>VLOOKUP(A519,'Fichier FI (en entrée)'!B:AH,2,0)</f>
        <v>EV</v>
      </c>
      <c r="F519" s="14" t="b">
        <f t="shared" si="90"/>
        <v>1</v>
      </c>
      <c r="G519" s="14" t="b">
        <f>IFERROR(VLOOKUP(A519,'Calculs FA (auto)'!A:F,6,0),FALSE)</f>
        <v>0</v>
      </c>
      <c r="H519" s="14" t="b">
        <f t="shared" si="91"/>
        <v>0</v>
      </c>
      <c r="I519" s="16">
        <f>IFERROR(VLOOKUP(A519,'Moyennes FI (en entrée)'!B:N,7,0),"")</f>
        <v>11.53</v>
      </c>
      <c r="J519" s="16">
        <f>IFERROR(VLOOKUP(VLOOKUP(A519,'Fichier FI (en entrée)'!B:AH,33,0),Modificateurs!A$2:B$5,2,0),0)</f>
        <v>1</v>
      </c>
      <c r="K519" s="16">
        <f>IFERROR(VLOOKUP(VLOOKUP(A519,'Redoub FI (en entrée)'!B:N,7,0),Modificateurs!A$8:B$11,2,0),0)</f>
        <v>0</v>
      </c>
      <c r="L519" s="16">
        <f>IFERROR(VLOOKUP(M519,Modificateurs!D$1:E$94,2,0),0)</f>
        <v>3</v>
      </c>
      <c r="M519" t="str">
        <f>VLOOKUP(A519,'Fichier FI (en entrée)'!B:AH,16,0)&amp;" "&amp;VLOOKUP(A519,'Fichier FI (en entrée)'!B:AH,20,0)&amp;" "&amp;VLOOKUP(A519,'Fichier FI (en entrée)'!B:AH,27,0)&amp;" "&amp;VLOOKUP(A519,'Fichier FI (en entrée)'!B:AH,29,0)</f>
        <v xml:space="preserve">S Informatique et Sciences du numérique  </v>
      </c>
      <c r="N519" t="str">
        <f>VLOOKUP(A519,'Fichier FI (en entrée)'!B:AH,8,0)</f>
        <v>En Terminale</v>
      </c>
      <c r="O519" t="b">
        <f>AND(C519&gt;Synthèse!B$8,C519&lt;Synthèse!B$10,NOT(Y519))</f>
        <v>0</v>
      </c>
      <c r="Q519" s="60">
        <f>ROUNDUP(C519/(Synthèse!$B$4+Synthèse!$B$1)*8,0)</f>
        <v>2</v>
      </c>
      <c r="R519" s="60">
        <f>IFERROR(VLOOKUP(A519,'Evaluations (formulaire)'!A:P,6,0)+VLOOKUP(A519,'Evaluations (formulaire)'!A:P,7,0),0)</f>
        <v>0</v>
      </c>
      <c r="S519" s="60">
        <f>IFERROR(VLOOKUP(A519,'Evaluations (formulaire)'!A:P,8,0),0)</f>
        <v>0</v>
      </c>
      <c r="T519" s="60">
        <f>IF(AND(ISBLANK(P519),Q519&lt;=2),Synthèse!$B$41,IF(AND(ISBLANK(P519),Q519&gt;=7),Synthèse!$C$41,R519+S519))</f>
        <v>4.6511627906976744E-3</v>
      </c>
      <c r="U519" s="60">
        <f t="shared" si="92"/>
        <v>15.534651162790697</v>
      </c>
      <c r="V519" s="60">
        <f t="shared" si="93"/>
        <v>233</v>
      </c>
      <c r="X519" s="26">
        <v>821</v>
      </c>
      <c r="Y519" s="26" t="b">
        <f>IFERROR(VLOOKUP(A519,'Calculs FA (auto)'!A:O,15,0),FALSE)</f>
        <v>0</v>
      </c>
      <c r="Z519" s="26">
        <f>IFERROR(VLOOKUP(A519,'Evaluations (formulaire)'!A:M,9,0),0)</f>
        <v>0</v>
      </c>
      <c r="AA519" s="135" t="b">
        <v>1</v>
      </c>
      <c r="AB519" s="135" t="b">
        <v>0</v>
      </c>
      <c r="AC519" s="135" t="b">
        <f t="shared" si="94"/>
        <v>1</v>
      </c>
      <c r="AD519" s="135" t="b">
        <f t="shared" si="95"/>
        <v>0</v>
      </c>
      <c r="AE519" s="135" t="b">
        <f t="shared" si="96"/>
        <v>0</v>
      </c>
      <c r="AF519" s="135" t="b">
        <f>AND(AC519,$V519&lt;=Synthèse!$B$44)</f>
        <v>1</v>
      </c>
      <c r="AG519" s="135" t="b">
        <f>AND(AD519,$V519&lt;=Synthèse!$B$44)</f>
        <v>0</v>
      </c>
      <c r="AH519" s="135" t="b">
        <f>AND(AE519,$V519&lt;=Synthèse!$B$44)</f>
        <v>0</v>
      </c>
      <c r="AI519" s="137" t="b">
        <v>0</v>
      </c>
      <c r="AJ519" s="137" t="b">
        <v>1</v>
      </c>
      <c r="AK519" s="137" t="b">
        <f t="shared" si="97"/>
        <v>0</v>
      </c>
      <c r="AL519" s="137" t="b">
        <f t="shared" si="98"/>
        <v>1</v>
      </c>
      <c r="AM519" s="137" t="b">
        <f>AND(AK519,$V519&lt;=Synthèse!$B$44)</f>
        <v>0</v>
      </c>
      <c r="AN519" s="137" t="b">
        <f>AND(AL519,$V519&lt;=Synthèse!$B$44)</f>
        <v>1</v>
      </c>
    </row>
    <row r="520" spans="1:40">
      <c r="A520" s="17">
        <v>359794</v>
      </c>
      <c r="B520" t="str">
        <f ca="1">VLOOKUP(A520,'Fichier FI (en entrée)'!B:AH,3,0)</f>
        <v>IFEANHGFZN</v>
      </c>
      <c r="C520">
        <f t="shared" si="88"/>
        <v>1610</v>
      </c>
      <c r="D520">
        <f t="shared" si="89"/>
        <v>-2.2899999999999991</v>
      </c>
      <c r="E520" s="14" t="str">
        <f>VLOOKUP(A520,'Fichier FI (en entrée)'!B:AH,2,0)</f>
        <v>EV</v>
      </c>
      <c r="F520" s="14" t="b">
        <f t="shared" si="90"/>
        <v>1</v>
      </c>
      <c r="G520" s="14" t="b">
        <f>IFERROR(VLOOKUP(A520,'Calculs FA (auto)'!A:F,6,0),FALSE)</f>
        <v>0</v>
      </c>
      <c r="H520" s="14" t="b">
        <f t="shared" si="91"/>
        <v>0</v>
      </c>
      <c r="I520" s="16">
        <f>IFERROR(VLOOKUP(A520,'Moyennes FI (en entrée)'!B:N,7,0),"")</f>
        <v>12.71</v>
      </c>
      <c r="J520" s="16">
        <f>IFERROR(VLOOKUP(VLOOKUP(A520,'Fichier FI (en entrée)'!B:AH,33,0),Modificateurs!A$2:B$5,2,0),0)</f>
        <v>-3</v>
      </c>
      <c r="K520" s="16">
        <f>IFERROR(VLOOKUP(VLOOKUP(A520,'Redoub FI (en entrée)'!B:N,7,0),Modificateurs!A$8:B$11,2,0),0)</f>
        <v>0</v>
      </c>
      <c r="L520" s="16">
        <f>IFERROR(VLOOKUP(M520,Modificateurs!D$1:E$94,2,0),0)</f>
        <v>-12</v>
      </c>
      <c r="M520" t="str">
        <f>VLOOKUP(A520,'Fichier FI (en entrée)'!B:AH,16,0)&amp;" "&amp;VLOOKUP(A520,'Fichier FI (en entrée)'!B:AH,20,0)&amp;" "&amp;VLOOKUP(A520,'Fichier FI (en entrée)'!B:AH,27,0)&amp;" "&amp;VLOOKUP(A520,'Fichier FI (en entrée)'!B:AH,29,0)</f>
        <v xml:space="preserve">P Systèmes électroniques numériques  </v>
      </c>
      <c r="N520" t="str">
        <f>VLOOKUP(A520,'Fichier FI (en entrée)'!B:AH,8,0)</f>
        <v>En Terminale</v>
      </c>
      <c r="O520" t="b">
        <f>AND(C520&gt;Synthèse!B$8,C520&lt;Synthèse!B$10,NOT(Y520))</f>
        <v>0</v>
      </c>
      <c r="P520" t="s">
        <v>2263</v>
      </c>
      <c r="Q520" s="60">
        <f>ROUNDUP(C520/(Synthèse!$B$4+Synthèse!$B$1)*8,0)</f>
        <v>8</v>
      </c>
      <c r="R520" s="60">
        <f>IFERROR(VLOOKUP(A520,'Evaluations (formulaire)'!A:P,6,0)+VLOOKUP(A520,'Evaluations (formulaire)'!A:P,7,0),0)</f>
        <v>0</v>
      </c>
      <c r="S520" s="60">
        <f>IFERROR(VLOOKUP(A520,'Evaluations (formulaire)'!A:P,8,0),0)</f>
        <v>0</v>
      </c>
      <c r="T520" s="60">
        <f>IF(AND(ISBLANK(P520),Q520&lt;=2),Synthèse!$B$41,IF(AND(ISBLANK(P520),Q520&gt;=7),Synthèse!$C$41,R520+S520))</f>
        <v>0</v>
      </c>
      <c r="U520" s="60">
        <f t="shared" si="92"/>
        <v>-2.2899999999999991</v>
      </c>
      <c r="V520" s="60">
        <f t="shared" si="93"/>
        <v>1610</v>
      </c>
      <c r="X520" s="26">
        <v>332</v>
      </c>
      <c r="Y520" s="26" t="b">
        <f>IFERROR(VLOOKUP(A520,'Calculs FA (auto)'!A:O,15,0),FALSE)</f>
        <v>0</v>
      </c>
      <c r="Z520" s="26">
        <f>IFERROR(VLOOKUP(A520,'Evaluations (formulaire)'!A:M,9,0),0)</f>
        <v>0</v>
      </c>
      <c r="AA520" s="135" t="b">
        <v>0</v>
      </c>
      <c r="AB520" s="135" t="b">
        <v>1</v>
      </c>
      <c r="AC520" s="135" t="b">
        <f t="shared" si="94"/>
        <v>0</v>
      </c>
      <c r="AD520" s="135" t="b">
        <f t="shared" si="95"/>
        <v>1</v>
      </c>
      <c r="AE520" s="135" t="b">
        <f t="shared" si="96"/>
        <v>0</v>
      </c>
      <c r="AF520" s="135" t="b">
        <f>AND(AC520,$V520&lt;=Synthèse!$B$44)</f>
        <v>0</v>
      </c>
      <c r="AG520" s="135" t="b">
        <f>AND(AD520,$V520&lt;=Synthèse!$B$44)</f>
        <v>0</v>
      </c>
      <c r="AH520" s="135" t="b">
        <f>AND(AE520,$V520&lt;=Synthèse!$B$44)</f>
        <v>0</v>
      </c>
      <c r="AI520" s="137" t="b">
        <v>1</v>
      </c>
      <c r="AJ520" s="137" t="b">
        <v>0</v>
      </c>
      <c r="AK520" s="137" t="b">
        <f t="shared" si="97"/>
        <v>1</v>
      </c>
      <c r="AL520" s="137" t="b">
        <f t="shared" si="98"/>
        <v>0</v>
      </c>
      <c r="AM520" s="137" t="b">
        <f>AND(AK520,$V520&lt;=Synthèse!$B$44)</f>
        <v>0</v>
      </c>
      <c r="AN520" s="137" t="b">
        <f>AND(AL520,$V520&lt;=Synthèse!$B$44)</f>
        <v>0</v>
      </c>
    </row>
    <row r="521" spans="1:40">
      <c r="A521" s="17">
        <v>361710</v>
      </c>
      <c r="B521" t="str">
        <f ca="1">VLOOKUP(A521,'Fichier FI (en entrée)'!B:AH,3,0)</f>
        <v>CKZJZQKAOY</v>
      </c>
      <c r="C521">
        <f t="shared" si="88"/>
        <v>451</v>
      </c>
      <c r="D521">
        <f t="shared" si="89"/>
        <v>13.69</v>
      </c>
      <c r="E521" s="14" t="str">
        <f>VLOOKUP(A521,'Fichier FI (en entrée)'!B:AH,2,0)</f>
        <v>EV</v>
      </c>
      <c r="F521" s="14" t="b">
        <f t="shared" si="90"/>
        <v>1</v>
      </c>
      <c r="G521" s="14" t="b">
        <f>IFERROR(VLOOKUP(A521,'Calculs FA (auto)'!A:F,6,0),FALSE)</f>
        <v>0</v>
      </c>
      <c r="H521" s="14" t="b">
        <f t="shared" si="91"/>
        <v>0</v>
      </c>
      <c r="I521" s="16">
        <f>IFERROR(VLOOKUP(A521,'Moyennes FI (en entrée)'!B:N,7,0),"")</f>
        <v>10.69</v>
      </c>
      <c r="J521" s="16">
        <f>IFERROR(VLOOKUP(VLOOKUP(A521,'Fichier FI (en entrée)'!B:AH,33,0),Modificateurs!A$2:B$5,2,0),0)</f>
        <v>1</v>
      </c>
      <c r="K521" s="16">
        <f>IFERROR(VLOOKUP(VLOOKUP(A521,'Redoub FI (en entrée)'!B:N,7,0),Modificateurs!A$8:B$11,2,0),0)</f>
        <v>0</v>
      </c>
      <c r="L521" s="16">
        <f>IFERROR(VLOOKUP(M521,Modificateurs!D$1:E$94,2,0),0)</f>
        <v>2</v>
      </c>
      <c r="M521" t="str">
        <f>VLOOKUP(A521,'Fichier FI (en entrée)'!B:AH,16,0)&amp;" "&amp;VLOOKUP(A521,'Fichier FI (en entrée)'!B:AH,20,0)&amp;" "&amp;VLOOKUP(A521,'Fichier FI (en entrée)'!B:AH,27,0)&amp;" "&amp;VLOOKUP(A521,'Fichier FI (en entrée)'!B:AH,29,0)</f>
        <v xml:space="preserve">S Mathématiques  </v>
      </c>
      <c r="N521" t="str">
        <f>VLOOKUP(A521,'Fichier FI (en entrée)'!B:AH,8,0)</f>
        <v>En Terminale</v>
      </c>
      <c r="O521" t="b">
        <f>AND(C521&gt;Synthèse!B$8,C521&lt;Synthèse!B$10,NOT(Y521))</f>
        <v>1</v>
      </c>
      <c r="Q521" s="60">
        <f>ROUNDUP(C521/(Synthèse!$B$4+Synthèse!$B$1)*8,0)</f>
        <v>3</v>
      </c>
      <c r="R521" s="60">
        <f>IFERROR(VLOOKUP(A521,'Evaluations (formulaire)'!A:P,6,0)+VLOOKUP(A521,'Evaluations (formulaire)'!A:P,7,0),0)</f>
        <v>0</v>
      </c>
      <c r="S521" s="60">
        <f>IFERROR(VLOOKUP(A521,'Evaluations (formulaire)'!A:P,8,0),0)</f>
        <v>0</v>
      </c>
      <c r="T521" s="60">
        <f>IF(AND(ISBLANK(P521),Q521&lt;=2),Synthèse!$B$41,IF(AND(ISBLANK(P521),Q521&gt;=7),Synthèse!$C$41,R521+S521))</f>
        <v>0</v>
      </c>
      <c r="U521" s="60">
        <f t="shared" si="92"/>
        <v>13.69</v>
      </c>
      <c r="V521" s="60">
        <f t="shared" si="93"/>
        <v>451</v>
      </c>
      <c r="X521" s="26">
        <v>1046</v>
      </c>
      <c r="Y521" s="26" t="b">
        <f>IFERROR(VLOOKUP(A521,'Calculs FA (auto)'!A:O,15,0),FALSE)</f>
        <v>0</v>
      </c>
      <c r="Z521" s="26">
        <f>IFERROR(VLOOKUP(A521,'Evaluations (formulaire)'!A:M,9,0),0)</f>
        <v>0</v>
      </c>
      <c r="AA521" s="135" t="b">
        <v>1</v>
      </c>
      <c r="AB521" s="135" t="b">
        <v>0</v>
      </c>
      <c r="AC521" s="135" t="b">
        <f t="shared" si="94"/>
        <v>1</v>
      </c>
      <c r="AD521" s="135" t="b">
        <f t="shared" si="95"/>
        <v>0</v>
      </c>
      <c r="AE521" s="135" t="b">
        <f t="shared" si="96"/>
        <v>0</v>
      </c>
      <c r="AF521" s="135" t="b">
        <f>AND(AC521,$V521&lt;=Synthèse!$B$44)</f>
        <v>1</v>
      </c>
      <c r="AG521" s="135" t="b">
        <f>AND(AD521,$V521&lt;=Synthèse!$B$44)</f>
        <v>0</v>
      </c>
      <c r="AH521" s="135" t="b">
        <f>AND(AE521,$V521&lt;=Synthèse!$B$44)</f>
        <v>0</v>
      </c>
      <c r="AI521" s="137" t="b">
        <v>0</v>
      </c>
      <c r="AJ521" s="137" t="b">
        <v>1</v>
      </c>
      <c r="AK521" s="137" t="b">
        <f t="shared" si="97"/>
        <v>0</v>
      </c>
      <c r="AL521" s="137" t="b">
        <f t="shared" si="98"/>
        <v>1</v>
      </c>
      <c r="AM521" s="137" t="b">
        <f>AND(AK521,$V521&lt;=Synthèse!$B$44)</f>
        <v>0</v>
      </c>
      <c r="AN521" s="137" t="b">
        <f>AND(AL521,$V521&lt;=Synthèse!$B$44)</f>
        <v>1</v>
      </c>
    </row>
    <row r="522" spans="1:40">
      <c r="A522" s="17">
        <v>361848</v>
      </c>
      <c r="B522" t="str">
        <f ca="1">VLOOKUP(A522,'Fichier FI (en entrée)'!B:AH,3,0)</f>
        <v>ROZLNWQGKR</v>
      </c>
      <c r="C522">
        <f t="shared" si="88"/>
        <v>634</v>
      </c>
      <c r="D522">
        <f t="shared" si="89"/>
        <v>12.66</v>
      </c>
      <c r="E522" s="14" t="str">
        <f>VLOOKUP(A522,'Fichier FI (en entrée)'!B:AH,2,0)</f>
        <v>EV</v>
      </c>
      <c r="F522" s="14" t="b">
        <f t="shared" si="90"/>
        <v>1</v>
      </c>
      <c r="G522" s="14" t="b">
        <f>IFERROR(VLOOKUP(A522,'Calculs FA (auto)'!A:F,6,0),FALSE)</f>
        <v>0</v>
      </c>
      <c r="H522" s="14" t="b">
        <f t="shared" si="91"/>
        <v>0</v>
      </c>
      <c r="I522" s="16">
        <f>IFERROR(VLOOKUP(A522,'Moyennes FI (en entrée)'!B:N,7,0),"")</f>
        <v>8.66</v>
      </c>
      <c r="J522" s="16">
        <f>IFERROR(VLOOKUP(VLOOKUP(A522,'Fichier FI (en entrée)'!B:AH,33,0),Modificateurs!A$2:B$5,2,0),0)</f>
        <v>1</v>
      </c>
      <c r="K522" s="16">
        <f>IFERROR(VLOOKUP(VLOOKUP(A522,'Redoub FI (en entrée)'!B:N,7,0),Modificateurs!A$8:B$11,2,0),0)</f>
        <v>0</v>
      </c>
      <c r="L522" s="16">
        <f>IFERROR(VLOOKUP(M522,Modificateurs!D$1:E$94,2,0),0)</f>
        <v>3</v>
      </c>
      <c r="M522" t="str">
        <f>VLOOKUP(A522,'Fichier FI (en entrée)'!B:AH,16,0)&amp;" "&amp;VLOOKUP(A522,'Fichier FI (en entrée)'!B:AH,20,0)&amp;" "&amp;VLOOKUP(A522,'Fichier FI (en entrée)'!B:AH,27,0)&amp;" "&amp;VLOOKUP(A522,'Fichier FI (en entrée)'!B:AH,29,0)</f>
        <v xml:space="preserve">S Informatique et Sciences du numérique  </v>
      </c>
      <c r="N522" t="str">
        <f>VLOOKUP(A522,'Fichier FI (en entrée)'!B:AH,8,0)</f>
        <v>En Terminale</v>
      </c>
      <c r="O522" t="b">
        <f>AND(C522&gt;Synthèse!B$8,C522&lt;Synthèse!B$10,NOT(Y522))</f>
        <v>1</v>
      </c>
      <c r="Q522" s="60">
        <f>ROUNDUP(C522/(Synthèse!$B$4+Synthèse!$B$1)*8,0)</f>
        <v>3</v>
      </c>
      <c r="R522" s="60">
        <f>IFERROR(VLOOKUP(A522,'Evaluations (formulaire)'!A:P,6,0)+VLOOKUP(A522,'Evaluations (formulaire)'!A:P,7,0),0)</f>
        <v>0</v>
      </c>
      <c r="S522" s="60">
        <f>IFERROR(VLOOKUP(A522,'Evaluations (formulaire)'!A:P,8,0),0)</f>
        <v>0</v>
      </c>
      <c r="T522" s="60">
        <f>IF(AND(ISBLANK(P522),Q522&lt;=2),Synthèse!$B$41,IF(AND(ISBLANK(P522),Q522&gt;=7),Synthèse!$C$41,R522+S522))</f>
        <v>0</v>
      </c>
      <c r="U522" s="60">
        <f t="shared" si="92"/>
        <v>12.66</v>
      </c>
      <c r="V522" s="60">
        <f t="shared" si="93"/>
        <v>635</v>
      </c>
      <c r="X522" s="26">
        <v>1029</v>
      </c>
      <c r="Y522" s="26" t="b">
        <f>IFERROR(VLOOKUP(A522,'Calculs FA (auto)'!A:O,15,0),FALSE)</f>
        <v>0</v>
      </c>
      <c r="Z522" s="26">
        <f>IFERROR(VLOOKUP(A522,'Evaluations (formulaire)'!A:M,9,0),0)</f>
        <v>0</v>
      </c>
      <c r="AA522" s="135" t="b">
        <v>1</v>
      </c>
      <c r="AB522" s="135" t="b">
        <v>0</v>
      </c>
      <c r="AC522" s="135" t="b">
        <f t="shared" si="94"/>
        <v>1</v>
      </c>
      <c r="AD522" s="135" t="b">
        <f t="shared" si="95"/>
        <v>0</v>
      </c>
      <c r="AE522" s="135" t="b">
        <f t="shared" si="96"/>
        <v>0</v>
      </c>
      <c r="AF522" s="135" t="b">
        <f>AND(AC522,$V522&lt;=Synthèse!$B$44)</f>
        <v>1</v>
      </c>
      <c r="AG522" s="135" t="b">
        <f>AND(AD522,$V522&lt;=Synthèse!$B$44)</f>
        <v>0</v>
      </c>
      <c r="AH522" s="135" t="b">
        <f>AND(AE522,$V522&lt;=Synthèse!$B$44)</f>
        <v>0</v>
      </c>
      <c r="AI522" s="137" t="b">
        <v>0</v>
      </c>
      <c r="AJ522" s="137" t="b">
        <v>1</v>
      </c>
      <c r="AK522" s="137" t="b">
        <f t="shared" si="97"/>
        <v>0</v>
      </c>
      <c r="AL522" s="137" t="b">
        <f t="shared" si="98"/>
        <v>1</v>
      </c>
      <c r="AM522" s="137" t="b">
        <f>AND(AK522,$V522&lt;=Synthèse!$B$44)</f>
        <v>0</v>
      </c>
      <c r="AN522" s="137" t="b">
        <f>AND(AL522,$V522&lt;=Synthèse!$B$44)</f>
        <v>1</v>
      </c>
    </row>
    <row r="523" spans="1:40">
      <c r="A523" s="17">
        <v>361867</v>
      </c>
      <c r="B523" t="str">
        <f ca="1">VLOOKUP(A523,'Fichier FI (en entrée)'!B:AH,3,0)</f>
        <v>LHPHPULPBB</v>
      </c>
      <c r="C523">
        <f t="shared" si="88"/>
        <v>1185</v>
      </c>
      <c r="D523">
        <f t="shared" si="89"/>
        <v>8.1300000000000008</v>
      </c>
      <c r="E523" s="14" t="str">
        <f>VLOOKUP(A523,'Fichier FI (en entrée)'!B:AH,2,0)</f>
        <v>EV</v>
      </c>
      <c r="F523" s="14" t="b">
        <f t="shared" si="90"/>
        <v>1</v>
      </c>
      <c r="G523" s="14" t="b">
        <f>IFERROR(VLOOKUP(A523,'Calculs FA (auto)'!A:F,6,0),FALSE)</f>
        <v>0</v>
      </c>
      <c r="H523" s="14" t="b">
        <f t="shared" si="91"/>
        <v>0</v>
      </c>
      <c r="I523" s="16">
        <f>IFERROR(VLOOKUP(A523,'Moyennes FI (en entrée)'!B:N,7,0),"")</f>
        <v>10.130000000000001</v>
      </c>
      <c r="J523" s="16">
        <f>IFERROR(VLOOKUP(VLOOKUP(A523,'Fichier FI (en entrée)'!B:AH,33,0),Modificateurs!A$2:B$5,2,0),0)</f>
        <v>1</v>
      </c>
      <c r="K523" s="16">
        <f>IFERROR(VLOOKUP(VLOOKUP(A523,'Redoub FI (en entrée)'!B:N,7,0),Modificateurs!A$8:B$11,2,0),0)</f>
        <v>0</v>
      </c>
      <c r="L523" s="16">
        <f>IFERROR(VLOOKUP(M523,Modificateurs!D$1:E$94,2,0),0)</f>
        <v>-3</v>
      </c>
      <c r="M523" t="str">
        <f>VLOOKUP(A523,'Fichier FI (en entrée)'!B:AH,16,0)&amp;" "&amp;VLOOKUP(A523,'Fichier FI (en entrée)'!B:AH,20,0)&amp;" "&amp;VLOOKUP(A523,'Fichier FI (en entrée)'!B:AH,27,0)&amp;" "&amp;VLOOKUP(A523,'Fichier FI (en entrée)'!B:AH,29,0)</f>
        <v xml:space="preserve">ES Mathématiques  </v>
      </c>
      <c r="N523" t="str">
        <f>VLOOKUP(A523,'Fichier FI (en entrée)'!B:AH,8,0)</f>
        <v>En Terminale</v>
      </c>
      <c r="O523" t="b">
        <f>AND(C523&gt;Synthèse!B$8,C523&lt;Synthèse!B$10,NOT(Y523))</f>
        <v>1</v>
      </c>
      <c r="P523" t="s">
        <v>2258</v>
      </c>
      <c r="Q523" s="60">
        <f>ROUNDUP(C523/(Synthèse!$B$4+Synthèse!$B$1)*8,0)</f>
        <v>6</v>
      </c>
      <c r="R523" s="60">
        <f>IFERROR(VLOOKUP(A523,'Evaluations (formulaire)'!A:P,6,0)+VLOOKUP(A523,'Evaluations (formulaire)'!A:P,7,0),0)</f>
        <v>0</v>
      </c>
      <c r="S523" s="60">
        <f>IFERROR(VLOOKUP(A523,'Evaluations (formulaire)'!A:P,8,0),0)</f>
        <v>0</v>
      </c>
      <c r="T523" s="60">
        <f>IF(AND(ISBLANK(P523),Q523&lt;=2),Synthèse!$B$41,IF(AND(ISBLANK(P523),Q523&gt;=7),Synthèse!$C$41,R523+S523))</f>
        <v>0</v>
      </c>
      <c r="U523" s="60">
        <f t="shared" si="92"/>
        <v>8.1300000000000008</v>
      </c>
      <c r="V523" s="60">
        <f t="shared" si="93"/>
        <v>1183</v>
      </c>
      <c r="X523" s="26">
        <v>1563</v>
      </c>
      <c r="Y523" s="26" t="b">
        <f>IFERROR(VLOOKUP(A523,'Calculs FA (auto)'!A:O,15,0),FALSE)</f>
        <v>0</v>
      </c>
      <c r="Z523" s="26">
        <f>IFERROR(VLOOKUP(A523,'Evaluations (formulaire)'!A:M,9,0),0)</f>
        <v>0</v>
      </c>
      <c r="AA523" s="135" t="b">
        <v>1</v>
      </c>
      <c r="AB523" s="135" t="b">
        <v>0</v>
      </c>
      <c r="AC523" s="135" t="b">
        <f t="shared" si="94"/>
        <v>1</v>
      </c>
      <c r="AD523" s="135" t="b">
        <f t="shared" si="95"/>
        <v>0</v>
      </c>
      <c r="AE523" s="135" t="b">
        <f t="shared" si="96"/>
        <v>0</v>
      </c>
      <c r="AF523" s="135" t="b">
        <f>AND(AC523,$V523&lt;=Synthèse!$B$44)</f>
        <v>0</v>
      </c>
      <c r="AG523" s="135" t="b">
        <f>AND(AD523,$V523&lt;=Synthèse!$B$44)</f>
        <v>0</v>
      </c>
      <c r="AH523" s="135" t="b">
        <f>AND(AE523,$V523&lt;=Synthèse!$B$44)</f>
        <v>0</v>
      </c>
      <c r="AI523" s="137" t="b">
        <v>0</v>
      </c>
      <c r="AJ523" s="137" t="b">
        <v>1</v>
      </c>
      <c r="AK523" s="137" t="b">
        <f t="shared" si="97"/>
        <v>0</v>
      </c>
      <c r="AL523" s="137" t="b">
        <f t="shared" si="98"/>
        <v>1</v>
      </c>
      <c r="AM523" s="137" t="b">
        <f>AND(AK523,$V523&lt;=Synthèse!$B$44)</f>
        <v>0</v>
      </c>
      <c r="AN523" s="137" t="b">
        <f>AND(AL523,$V523&lt;=Synthèse!$B$44)</f>
        <v>0</v>
      </c>
    </row>
    <row r="524" spans="1:40">
      <c r="A524" s="17">
        <v>366841</v>
      </c>
      <c r="B524" t="str">
        <f ca="1">VLOOKUP(A524,'Fichier FI (en entrée)'!B:AH,3,0)</f>
        <v>BRZUEXRGQU</v>
      </c>
      <c r="C524">
        <f t="shared" si="88"/>
        <v>1292</v>
      </c>
      <c r="D524">
        <f t="shared" si="89"/>
        <v>5.8699999999999992</v>
      </c>
      <c r="E524" s="14" t="str">
        <f>VLOOKUP(A524,'Fichier FI (en entrée)'!B:AH,2,0)</f>
        <v>EV</v>
      </c>
      <c r="F524" s="14" t="b">
        <f t="shared" si="90"/>
        <v>1</v>
      </c>
      <c r="G524" s="14" t="b">
        <f>IFERROR(VLOOKUP(A524,'Calculs FA (auto)'!A:F,6,0),FALSE)</f>
        <v>0</v>
      </c>
      <c r="H524" s="14" t="b">
        <f t="shared" si="91"/>
        <v>0</v>
      </c>
      <c r="I524" s="16">
        <f>IFERROR(VLOOKUP(A524,'Moyennes FI (en entrée)'!B:N,7,0),"")</f>
        <v>10.87</v>
      </c>
      <c r="J524" s="16">
        <f>IFERROR(VLOOKUP(VLOOKUP(A524,'Fichier FI (en entrée)'!B:AH,33,0),Modificateurs!A$2:B$5,2,0),0)</f>
        <v>3</v>
      </c>
      <c r="K524" s="16">
        <f>IFERROR(VLOOKUP(VLOOKUP(A524,'Redoub FI (en entrée)'!B:N,7,0),Modificateurs!A$8:B$11,2,0),0)</f>
        <v>0</v>
      </c>
      <c r="L524" s="16">
        <f>IFERROR(VLOOKUP(M524,Modificateurs!D$1:E$94,2,0),0)</f>
        <v>-8</v>
      </c>
      <c r="M524" t="str">
        <f>VLOOKUP(A524,'Fichier FI (en entrée)'!B:AH,16,0)&amp;" "&amp;VLOOKUP(A524,'Fichier FI (en entrée)'!B:AH,20,0)&amp;" "&amp;VLOOKUP(A524,'Fichier FI (en entrée)'!B:AH,27,0)&amp;" "&amp;VLOOKUP(A524,'Fichier FI (en entrée)'!B:AH,29,0)</f>
        <v xml:space="preserve">ES Sciences sociales et politiques  </v>
      </c>
      <c r="N524" t="str">
        <f>VLOOKUP(A524,'Fichier FI (en entrée)'!B:AH,8,0)</f>
        <v>En Terminale</v>
      </c>
      <c r="O524" t="b">
        <f>AND(C524&gt;Synthèse!B$8,C524&lt;Synthèse!B$10,NOT(Y524))</f>
        <v>0</v>
      </c>
      <c r="Q524" s="60">
        <f>ROUNDUP(C524/(Synthèse!$B$4+Synthèse!$B$1)*8,0)</f>
        <v>6</v>
      </c>
      <c r="R524" s="60">
        <f>IFERROR(VLOOKUP(A524,'Evaluations (formulaire)'!A:P,6,0)+VLOOKUP(A524,'Evaluations (formulaire)'!A:P,7,0),0)</f>
        <v>0</v>
      </c>
      <c r="S524" s="60">
        <f>IFERROR(VLOOKUP(A524,'Evaluations (formulaire)'!A:P,8,0),0)</f>
        <v>0</v>
      </c>
      <c r="T524" s="60">
        <f>IF(AND(ISBLANK(P524),Q524&lt;=2),Synthèse!$B$41,IF(AND(ISBLANK(P524),Q524&gt;=7),Synthèse!$C$41,R524+S524))</f>
        <v>0</v>
      </c>
      <c r="U524" s="60">
        <f t="shared" si="92"/>
        <v>5.8699999999999992</v>
      </c>
      <c r="V524" s="60">
        <f t="shared" si="93"/>
        <v>1292</v>
      </c>
      <c r="X524" s="26">
        <v>656</v>
      </c>
      <c r="Y524" s="26" t="b">
        <f>IFERROR(VLOOKUP(A524,'Calculs FA (auto)'!A:O,15,0),FALSE)</f>
        <v>0</v>
      </c>
      <c r="Z524" s="26">
        <f>IFERROR(VLOOKUP(A524,'Evaluations (formulaire)'!A:M,9,0),0)</f>
        <v>0</v>
      </c>
      <c r="AA524" s="135" t="b">
        <v>1</v>
      </c>
      <c r="AB524" s="135" t="b">
        <v>0</v>
      </c>
      <c r="AC524" s="135" t="b">
        <f t="shared" si="94"/>
        <v>1</v>
      </c>
      <c r="AD524" s="135" t="b">
        <f t="shared" si="95"/>
        <v>0</v>
      </c>
      <c r="AE524" s="135" t="b">
        <f t="shared" si="96"/>
        <v>0</v>
      </c>
      <c r="AF524" s="135" t="b">
        <f>AND(AC524,$V524&lt;=Synthèse!$B$44)</f>
        <v>0</v>
      </c>
      <c r="AG524" s="135" t="b">
        <f>AND(AD524,$V524&lt;=Synthèse!$B$44)</f>
        <v>0</v>
      </c>
      <c r="AH524" s="135" t="b">
        <f>AND(AE524,$V524&lt;=Synthèse!$B$44)</f>
        <v>0</v>
      </c>
      <c r="AI524" s="137" t="b">
        <v>0</v>
      </c>
      <c r="AJ524" s="137" t="b">
        <v>1</v>
      </c>
      <c r="AK524" s="137" t="b">
        <f t="shared" si="97"/>
        <v>0</v>
      </c>
      <c r="AL524" s="137" t="b">
        <f t="shared" si="98"/>
        <v>1</v>
      </c>
      <c r="AM524" s="137" t="b">
        <f>AND(AK524,$V524&lt;=Synthèse!$B$44)</f>
        <v>0</v>
      </c>
      <c r="AN524" s="137" t="b">
        <f>AND(AL524,$V524&lt;=Synthèse!$B$44)</f>
        <v>0</v>
      </c>
    </row>
    <row r="525" spans="1:40">
      <c r="A525" s="17">
        <v>367619</v>
      </c>
      <c r="B525" t="str">
        <f ca="1">VLOOKUP(A525,'Fichier FI (en entrée)'!B:AH,3,0)</f>
        <v>YERIFHOSXD</v>
      </c>
      <c r="C525">
        <f t="shared" si="88"/>
        <v>1077</v>
      </c>
      <c r="D525">
        <f t="shared" si="89"/>
        <v>9.59</v>
      </c>
      <c r="E525" s="14" t="str">
        <f>VLOOKUP(A525,'Fichier FI (en entrée)'!B:AH,2,0)</f>
        <v>EV</v>
      </c>
      <c r="F525" s="14" t="b">
        <f t="shared" si="90"/>
        <v>1</v>
      </c>
      <c r="G525" s="14" t="b">
        <f>IFERROR(VLOOKUP(A525,'Calculs FA (auto)'!A:F,6,0),FALSE)</f>
        <v>0</v>
      </c>
      <c r="H525" s="14" t="b">
        <f t="shared" si="91"/>
        <v>0</v>
      </c>
      <c r="I525" s="16">
        <f>IFERROR(VLOOKUP(A525,'Moyennes FI (en entrée)'!B:N,7,0),"")</f>
        <v>11.59</v>
      </c>
      <c r="J525" s="16">
        <f>IFERROR(VLOOKUP(VLOOKUP(A525,'Fichier FI (en entrée)'!B:AH,33,0),Modificateurs!A$2:B$5,2,0),0)</f>
        <v>1</v>
      </c>
      <c r="K525" s="16">
        <f>IFERROR(VLOOKUP(VLOOKUP(A525,'Redoub FI (en entrée)'!B:N,7,0),Modificateurs!A$8:B$11,2,0),0)</f>
        <v>0</v>
      </c>
      <c r="L525" s="16">
        <f>IFERROR(VLOOKUP(M525,Modificateurs!D$1:E$94,2,0),0)</f>
        <v>-3</v>
      </c>
      <c r="M525" t="str">
        <f>VLOOKUP(A525,'Fichier FI (en entrée)'!B:AH,16,0)&amp;" "&amp;VLOOKUP(A525,'Fichier FI (en entrée)'!B:AH,20,0)&amp;" "&amp;VLOOKUP(A525,'Fichier FI (en entrée)'!B:AH,27,0)&amp;" "&amp;VLOOKUP(A525,'Fichier FI (en entrée)'!B:AH,29,0)</f>
        <v xml:space="preserve">ES Mathématiques  </v>
      </c>
      <c r="N525" t="str">
        <f>VLOOKUP(A525,'Fichier FI (en entrée)'!B:AH,8,0)</f>
        <v>En Terminale</v>
      </c>
      <c r="O525" t="b">
        <f>AND(C525&gt;Synthèse!B$8,C525&lt;Synthèse!B$10,NOT(Y525))</f>
        <v>1</v>
      </c>
      <c r="P525" t="s">
        <v>2262</v>
      </c>
      <c r="Q525" s="60">
        <f>ROUNDUP(C525/(Synthèse!$B$4+Synthèse!$B$1)*8,0)</f>
        <v>5</v>
      </c>
      <c r="R525" s="60">
        <f>IFERROR(VLOOKUP(A525,'Evaluations (formulaire)'!A:P,6,0)+VLOOKUP(A525,'Evaluations (formulaire)'!A:P,7,0),0)</f>
        <v>0</v>
      </c>
      <c r="S525" s="60">
        <f>IFERROR(VLOOKUP(A525,'Evaluations (formulaire)'!A:P,8,0),0)</f>
        <v>0</v>
      </c>
      <c r="T525" s="60">
        <f>IF(AND(ISBLANK(P525),Q525&lt;=2),Synthèse!$B$41,IF(AND(ISBLANK(P525),Q525&gt;=7),Synthèse!$C$41,R525+S525))</f>
        <v>0</v>
      </c>
      <c r="U525" s="60">
        <f t="shared" si="92"/>
        <v>9.59</v>
      </c>
      <c r="V525" s="60">
        <f t="shared" si="93"/>
        <v>1075</v>
      </c>
      <c r="X525" s="26">
        <v>1545</v>
      </c>
      <c r="Y525" s="26" t="b">
        <f>IFERROR(VLOOKUP(A525,'Calculs FA (auto)'!A:O,15,0),FALSE)</f>
        <v>0</v>
      </c>
      <c r="Z525" s="26">
        <f>IFERROR(VLOOKUP(A525,'Evaluations (formulaire)'!A:M,9,0),0)</f>
        <v>0</v>
      </c>
      <c r="AA525" s="135" t="b">
        <v>1</v>
      </c>
      <c r="AB525" s="135" t="b">
        <v>0</v>
      </c>
      <c r="AC525" s="135" t="b">
        <f t="shared" si="94"/>
        <v>1</v>
      </c>
      <c r="AD525" s="135" t="b">
        <f t="shared" si="95"/>
        <v>0</v>
      </c>
      <c r="AE525" s="135" t="b">
        <f t="shared" si="96"/>
        <v>0</v>
      </c>
      <c r="AF525" s="135" t="b">
        <f>AND(AC525,$V525&lt;=Synthèse!$B$44)</f>
        <v>0</v>
      </c>
      <c r="AG525" s="135" t="b">
        <f>AND(AD525,$V525&lt;=Synthèse!$B$44)</f>
        <v>0</v>
      </c>
      <c r="AH525" s="135" t="b">
        <f>AND(AE525,$V525&lt;=Synthèse!$B$44)</f>
        <v>0</v>
      </c>
      <c r="AI525" s="137" t="b">
        <v>0</v>
      </c>
      <c r="AJ525" s="137" t="b">
        <v>1</v>
      </c>
      <c r="AK525" s="137" t="b">
        <f t="shared" si="97"/>
        <v>0</v>
      </c>
      <c r="AL525" s="137" t="b">
        <f t="shared" si="98"/>
        <v>1</v>
      </c>
      <c r="AM525" s="137" t="b">
        <f>AND(AK525,$V525&lt;=Synthèse!$B$44)</f>
        <v>0</v>
      </c>
      <c r="AN525" s="137" t="b">
        <f>AND(AL525,$V525&lt;=Synthèse!$B$44)</f>
        <v>0</v>
      </c>
    </row>
    <row r="526" spans="1:40">
      <c r="A526" s="17">
        <v>367622</v>
      </c>
      <c r="B526" t="str">
        <f ca="1">VLOOKUP(A526,'Fichier FI (en entrée)'!B:AH,3,0)</f>
        <v>RJNGKQOKXO</v>
      </c>
      <c r="C526">
        <f t="shared" si="88"/>
        <v>553</v>
      </c>
      <c r="D526">
        <f t="shared" si="89"/>
        <v>13.119999999999997</v>
      </c>
      <c r="E526" s="14" t="str">
        <f>VLOOKUP(A526,'Fichier FI (en entrée)'!B:AH,2,0)</f>
        <v>EV</v>
      </c>
      <c r="F526" s="14" t="b">
        <f t="shared" si="90"/>
        <v>1</v>
      </c>
      <c r="G526" s="14" t="b">
        <f>IFERROR(VLOOKUP(A526,'Calculs FA (auto)'!A:F,6,0),FALSE)</f>
        <v>0</v>
      </c>
      <c r="H526" s="14" t="b">
        <f t="shared" si="91"/>
        <v>0</v>
      </c>
      <c r="I526" s="16">
        <f>IFERROR(VLOOKUP(A526,'Moyennes FI (en entrée)'!B:N,7,0),"")</f>
        <v>13.12</v>
      </c>
      <c r="J526" s="16">
        <f>IFERROR(VLOOKUP(VLOOKUP(A526,'Fichier FI (en entrée)'!B:AH,33,0),Modificateurs!A$2:B$5,2,0),0)</f>
        <v>3</v>
      </c>
      <c r="K526" s="16">
        <f>IFERROR(VLOOKUP(VLOOKUP(A526,'Redoub FI (en entrée)'!B:N,7,0),Modificateurs!A$8:B$11,2,0),0)</f>
        <v>0</v>
      </c>
      <c r="L526" s="16">
        <f>IFERROR(VLOOKUP(M526,Modificateurs!D$1:E$94,2,0),0)</f>
        <v>-3</v>
      </c>
      <c r="M526" t="str">
        <f>VLOOKUP(A526,'Fichier FI (en entrée)'!B:AH,16,0)&amp;" "&amp;VLOOKUP(A526,'Fichier FI (en entrée)'!B:AH,20,0)&amp;" "&amp;VLOOKUP(A526,'Fichier FI (en entrée)'!B:AH,27,0)&amp;" "&amp;VLOOKUP(A526,'Fichier FI (en entrée)'!B:AH,29,0)</f>
        <v xml:space="preserve">ES Mathématiques  </v>
      </c>
      <c r="N526" t="str">
        <f>VLOOKUP(A526,'Fichier FI (en entrée)'!B:AH,8,0)</f>
        <v>En Terminale</v>
      </c>
      <c r="O526" t="b">
        <f>AND(C526&gt;Synthèse!B$8,C526&lt;Synthèse!B$10,NOT(Y526))</f>
        <v>1</v>
      </c>
      <c r="Q526" s="60">
        <f>ROUNDUP(C526/(Synthèse!$B$4+Synthèse!$B$1)*8,0)</f>
        <v>3</v>
      </c>
      <c r="R526" s="60">
        <f>IFERROR(VLOOKUP(A526,'Evaluations (formulaire)'!A:P,6,0)+VLOOKUP(A526,'Evaluations (formulaire)'!A:P,7,0),0)</f>
        <v>0</v>
      </c>
      <c r="S526" s="60">
        <f>IFERROR(VLOOKUP(A526,'Evaluations (formulaire)'!A:P,8,0),0)</f>
        <v>0</v>
      </c>
      <c r="T526" s="60">
        <f>IF(AND(ISBLANK(P526),Q526&lt;=2),Synthèse!$B$41,IF(AND(ISBLANK(P526),Q526&gt;=7),Synthèse!$C$41,R526+S526))</f>
        <v>0</v>
      </c>
      <c r="U526" s="60">
        <f t="shared" si="92"/>
        <v>13.119999999999997</v>
      </c>
      <c r="V526" s="60">
        <f t="shared" si="93"/>
        <v>554</v>
      </c>
      <c r="X526" s="26">
        <v>1125</v>
      </c>
      <c r="Y526" s="26" t="b">
        <f>IFERROR(VLOOKUP(A526,'Calculs FA (auto)'!A:O,15,0),FALSE)</f>
        <v>0</v>
      </c>
      <c r="Z526" s="26">
        <f>IFERROR(VLOOKUP(A526,'Evaluations (formulaire)'!A:M,9,0),0)</f>
        <v>0</v>
      </c>
      <c r="AA526" s="135" t="b">
        <v>1</v>
      </c>
      <c r="AB526" s="135" t="b">
        <v>0</v>
      </c>
      <c r="AC526" s="135" t="b">
        <f t="shared" si="94"/>
        <v>1</v>
      </c>
      <c r="AD526" s="135" t="b">
        <f t="shared" si="95"/>
        <v>0</v>
      </c>
      <c r="AE526" s="135" t="b">
        <f t="shared" si="96"/>
        <v>0</v>
      </c>
      <c r="AF526" s="135" t="b">
        <f>AND(AC526,$V526&lt;=Synthèse!$B$44)</f>
        <v>1</v>
      </c>
      <c r="AG526" s="135" t="b">
        <f>AND(AD526,$V526&lt;=Synthèse!$B$44)</f>
        <v>0</v>
      </c>
      <c r="AH526" s="135" t="b">
        <f>AND(AE526,$V526&lt;=Synthèse!$B$44)</f>
        <v>0</v>
      </c>
      <c r="AI526" s="137" t="b">
        <v>0</v>
      </c>
      <c r="AJ526" s="137" t="b">
        <v>1</v>
      </c>
      <c r="AK526" s="137" t="b">
        <f t="shared" si="97"/>
        <v>0</v>
      </c>
      <c r="AL526" s="137" t="b">
        <f t="shared" si="98"/>
        <v>1</v>
      </c>
      <c r="AM526" s="137" t="b">
        <f>AND(AK526,$V526&lt;=Synthèse!$B$44)</f>
        <v>0</v>
      </c>
      <c r="AN526" s="137" t="b">
        <f>AND(AL526,$V526&lt;=Synthèse!$B$44)</f>
        <v>1</v>
      </c>
    </row>
    <row r="527" spans="1:40">
      <c r="A527" s="17">
        <v>367640</v>
      </c>
      <c r="B527" t="str">
        <f ca="1">VLOOKUP(A527,'Fichier FI (en entrée)'!B:AH,3,0)</f>
        <v>TBBQYEXHEY</v>
      </c>
      <c r="C527">
        <f t="shared" si="88"/>
        <v>2097</v>
      </c>
      <c r="D527">
        <f t="shared" si="89"/>
        <v>-100</v>
      </c>
      <c r="E527" s="14" t="str">
        <f>VLOOKUP(A527,'Fichier FI (en entrée)'!B:AH,2,0)</f>
        <v>ENV</v>
      </c>
      <c r="F527" s="14" t="b">
        <f t="shared" si="90"/>
        <v>0</v>
      </c>
      <c r="G527" s="14" t="b">
        <f>IFERROR(VLOOKUP(A527,'Calculs FA (auto)'!A:F,6,0),FALSE)</f>
        <v>0</v>
      </c>
      <c r="H527" s="14" t="b">
        <f t="shared" si="91"/>
        <v>0</v>
      </c>
      <c r="I527" s="16" t="str">
        <f>IFERROR(VLOOKUP(A527,'Moyennes FI (en entrée)'!B:N,7,0),"")</f>
        <v/>
      </c>
      <c r="J527" s="16">
        <f>IFERROR(VLOOKUP(VLOOKUP(A527,'Fichier FI (en entrée)'!B:AH,33,0),Modificateurs!A$2:B$5,2,0),0)</f>
        <v>1</v>
      </c>
      <c r="K527" s="16">
        <f>IFERROR(VLOOKUP(VLOOKUP(A527,'Redoub FI (en entrée)'!B:N,7,0),Modificateurs!A$8:B$11,2,0),0)</f>
        <v>0</v>
      </c>
      <c r="L527" s="16">
        <f>IFERROR(VLOOKUP(M527,Modificateurs!D$1:E$94,2,0),0)</f>
        <v>1</v>
      </c>
      <c r="M527" t="str">
        <f>VLOOKUP(A527,'Fichier FI (en entrée)'!B:AH,16,0)&amp;" "&amp;VLOOKUP(A527,'Fichier FI (en entrée)'!B:AH,20,0)&amp;" "&amp;VLOOKUP(A527,'Fichier FI (en entrée)'!B:AH,27,0)&amp;" "&amp;VLOOKUP(A527,'Fichier FI (en entrée)'!B:AH,29,0)</f>
        <v xml:space="preserve">S Sciences de la vie et de la terre  </v>
      </c>
      <c r="N527" t="str">
        <f>VLOOKUP(A527,'Fichier FI (en entrée)'!B:AH,8,0)</f>
        <v>En Terminale</v>
      </c>
      <c r="O527" t="b">
        <f>AND(C527&gt;Synthèse!B$8,C527&lt;Synthèse!B$10,NOT(Y527))</f>
        <v>0</v>
      </c>
      <c r="P527" t="s">
        <v>2264</v>
      </c>
      <c r="Q527" s="60">
        <f>ROUNDUP(C527/(Synthèse!$B$4+Synthèse!$B$1)*8,0)</f>
        <v>10</v>
      </c>
      <c r="R527" s="60">
        <f>IFERROR(VLOOKUP(A527,'Evaluations (formulaire)'!A:P,6,0)+VLOOKUP(A527,'Evaluations (formulaire)'!A:P,7,0),0)</f>
        <v>0</v>
      </c>
      <c r="S527" s="60">
        <f>IFERROR(VLOOKUP(A527,'Evaluations (formulaire)'!A:P,8,0),0)</f>
        <v>0</v>
      </c>
      <c r="T527" s="60">
        <f>IF(AND(ISBLANK(P527),Q527&lt;=2),Synthèse!$B$41,IF(AND(ISBLANK(P527),Q527&gt;=7),Synthèse!$C$41,R527+S527))</f>
        <v>0</v>
      </c>
      <c r="U527" s="60">
        <f t="shared" si="92"/>
        <v>-100</v>
      </c>
      <c r="V527" s="60">
        <f t="shared" si="93"/>
        <v>2096</v>
      </c>
      <c r="X527" s="26">
        <v>486</v>
      </c>
      <c r="Y527" s="26" t="b">
        <f>IFERROR(VLOOKUP(A527,'Calculs FA (auto)'!A:O,15,0),FALSE)</f>
        <v>0</v>
      </c>
      <c r="Z527" s="26">
        <f>IFERROR(VLOOKUP(A527,'Evaluations (formulaire)'!A:M,9,0),0)</f>
        <v>0</v>
      </c>
      <c r="AA527" s="135" t="b">
        <v>1</v>
      </c>
      <c r="AB527" s="135" t="b">
        <v>0</v>
      </c>
      <c r="AC527" s="135" t="b">
        <f t="shared" si="94"/>
        <v>0</v>
      </c>
      <c r="AD527" s="135" t="b">
        <f t="shared" si="95"/>
        <v>0</v>
      </c>
      <c r="AE527" s="135" t="b">
        <f t="shared" si="96"/>
        <v>0</v>
      </c>
      <c r="AF527" s="135" t="b">
        <f>AND(AC527,$V527&lt;=Synthèse!$B$44)</f>
        <v>0</v>
      </c>
      <c r="AG527" s="135" t="b">
        <f>AND(AD527,$V527&lt;=Synthèse!$B$44)</f>
        <v>0</v>
      </c>
      <c r="AH527" s="135" t="b">
        <f>AND(AE527,$V527&lt;=Synthèse!$B$44)</f>
        <v>0</v>
      </c>
      <c r="AI527" s="137" t="b">
        <v>0</v>
      </c>
      <c r="AJ527" s="137" t="b">
        <v>1</v>
      </c>
      <c r="AK527" s="137" t="b">
        <f t="shared" si="97"/>
        <v>0</v>
      </c>
      <c r="AL527" s="137" t="b">
        <f t="shared" si="98"/>
        <v>0</v>
      </c>
      <c r="AM527" s="137" t="b">
        <f>AND(AK527,$V527&lt;=Synthèse!$B$44)</f>
        <v>0</v>
      </c>
      <c r="AN527" s="137" t="b">
        <f>AND(AL527,$V527&lt;=Synthèse!$B$44)</f>
        <v>0</v>
      </c>
    </row>
    <row r="528" spans="1:40">
      <c r="A528" s="17">
        <v>367644</v>
      </c>
      <c r="B528" t="str">
        <f ca="1">VLOOKUP(A528,'Fichier FI (en entrée)'!B:AH,3,0)</f>
        <v>QANCDBPDNR</v>
      </c>
      <c r="C528">
        <f t="shared" si="88"/>
        <v>1497</v>
      </c>
      <c r="D528">
        <f t="shared" si="89"/>
        <v>1.1500000000000004</v>
      </c>
      <c r="E528" s="14" t="str">
        <f>VLOOKUP(A528,'Fichier FI (en entrée)'!B:AH,2,0)</f>
        <v>EV</v>
      </c>
      <c r="F528" s="14" t="b">
        <f t="shared" si="90"/>
        <v>1</v>
      </c>
      <c r="G528" s="14" t="b">
        <f>IFERROR(VLOOKUP(A528,'Calculs FA (auto)'!A:F,6,0),FALSE)</f>
        <v>0</v>
      </c>
      <c r="H528" s="14" t="b">
        <f t="shared" si="91"/>
        <v>0</v>
      </c>
      <c r="I528" s="16">
        <f>IFERROR(VLOOKUP(A528,'Moyennes FI (en entrée)'!B:N,7,0),"")</f>
        <v>12.15</v>
      </c>
      <c r="J528" s="16">
        <f>IFERROR(VLOOKUP(VLOOKUP(A528,'Fichier FI (en entrée)'!B:AH,33,0),Modificateurs!A$2:B$5,2,0),0)</f>
        <v>1</v>
      </c>
      <c r="K528" s="16">
        <f>IFERROR(VLOOKUP(VLOOKUP(A528,'Redoub FI (en entrée)'!B:N,7,0),Modificateurs!A$8:B$11,2,0),0)</f>
        <v>0</v>
      </c>
      <c r="L528" s="16">
        <f>IFERROR(VLOOKUP(M528,Modificateurs!D$1:E$94,2,0),0)</f>
        <v>-12</v>
      </c>
      <c r="M528" t="str">
        <f>VLOOKUP(A528,'Fichier FI (en entrée)'!B:AH,16,0)&amp;" "&amp;VLOOKUP(A528,'Fichier FI (en entrée)'!B:AH,20,0)&amp;" "&amp;VLOOKUP(A528,'Fichier FI (en entrée)'!B:AH,27,0)&amp;" "&amp;VLOOKUP(A528,'Fichier FI (en entrée)'!B:AH,29,0)</f>
        <v xml:space="preserve">STMG Mercatique  </v>
      </c>
      <c r="N528" t="str">
        <f>VLOOKUP(A528,'Fichier FI (en entrée)'!B:AH,8,0)</f>
        <v>En Terminale</v>
      </c>
      <c r="O528" t="b">
        <f>AND(C528&gt;Synthèse!B$8,C528&lt;Synthèse!B$10,NOT(Y528))</f>
        <v>0</v>
      </c>
      <c r="Q528" s="60">
        <f>ROUNDUP(C528/(Synthèse!$B$4+Synthèse!$B$1)*8,0)</f>
        <v>7</v>
      </c>
      <c r="R528" s="60">
        <f>IFERROR(VLOOKUP(A528,'Evaluations (formulaire)'!A:P,6,0)+VLOOKUP(A528,'Evaluations (formulaire)'!A:P,7,0),0)</f>
        <v>0</v>
      </c>
      <c r="S528" s="60">
        <f>IFERROR(VLOOKUP(A528,'Evaluations (formulaire)'!A:P,8,0),0)</f>
        <v>0</v>
      </c>
      <c r="T528" s="60">
        <f>IF(AND(ISBLANK(P528),Q528&lt;=2),Synthèse!$B$41,IF(AND(ISBLANK(P528),Q528&gt;=7),Synthèse!$C$41,R528+S528))</f>
        <v>4.6296296296296294E-3</v>
      </c>
      <c r="U528" s="60">
        <f t="shared" si="92"/>
        <v>1.1546296296296299</v>
      </c>
      <c r="V528" s="60">
        <f t="shared" si="93"/>
        <v>1497</v>
      </c>
      <c r="X528" s="26">
        <v>1054</v>
      </c>
      <c r="Y528" s="26" t="b">
        <f>IFERROR(VLOOKUP(A528,'Calculs FA (auto)'!A:O,15,0),FALSE)</f>
        <v>0</v>
      </c>
      <c r="Z528" s="26">
        <f>IFERROR(VLOOKUP(A528,'Evaluations (formulaire)'!A:M,9,0),0)</f>
        <v>0</v>
      </c>
      <c r="AA528" s="135" t="b">
        <v>1</v>
      </c>
      <c r="AB528" s="135" t="b">
        <v>0</v>
      </c>
      <c r="AC528" s="135" t="b">
        <f t="shared" si="94"/>
        <v>1</v>
      </c>
      <c r="AD528" s="135" t="b">
        <f t="shared" si="95"/>
        <v>0</v>
      </c>
      <c r="AE528" s="135" t="b">
        <f t="shared" si="96"/>
        <v>0</v>
      </c>
      <c r="AF528" s="135" t="b">
        <f>AND(AC528,$V528&lt;=Synthèse!$B$44)</f>
        <v>0</v>
      </c>
      <c r="AG528" s="135" t="b">
        <f>AND(AD528,$V528&lt;=Synthèse!$B$44)</f>
        <v>0</v>
      </c>
      <c r="AH528" s="135" t="b">
        <f>AND(AE528,$V528&lt;=Synthèse!$B$44)</f>
        <v>0</v>
      </c>
      <c r="AI528" s="137" t="b">
        <v>0</v>
      </c>
      <c r="AJ528" s="137" t="b">
        <v>1</v>
      </c>
      <c r="AK528" s="137" t="b">
        <f t="shared" si="97"/>
        <v>0</v>
      </c>
      <c r="AL528" s="137" t="b">
        <f t="shared" si="98"/>
        <v>1</v>
      </c>
      <c r="AM528" s="137" t="b">
        <f>AND(AK528,$V528&lt;=Synthèse!$B$44)</f>
        <v>0</v>
      </c>
      <c r="AN528" s="137" t="b">
        <f>AND(AL528,$V528&lt;=Synthèse!$B$44)</f>
        <v>0</v>
      </c>
    </row>
    <row r="529" spans="1:40">
      <c r="A529" s="17">
        <v>367662</v>
      </c>
      <c r="B529" t="str">
        <f ca="1">VLOOKUP(A529,'Fichier FI (en entrée)'!B:AH,3,0)</f>
        <v>FSCPJAOOJF</v>
      </c>
      <c r="C529">
        <f t="shared" si="88"/>
        <v>1327</v>
      </c>
      <c r="D529">
        <f t="shared" si="89"/>
        <v>5.2200000000000006</v>
      </c>
      <c r="E529" s="14" t="str">
        <f>VLOOKUP(A529,'Fichier FI (en entrée)'!B:AH,2,0)</f>
        <v>EV</v>
      </c>
      <c r="F529" s="14" t="b">
        <f t="shared" si="90"/>
        <v>1</v>
      </c>
      <c r="G529" s="14" t="b">
        <f>IFERROR(VLOOKUP(A529,'Calculs FA (auto)'!A:F,6,0),FALSE)</f>
        <v>0</v>
      </c>
      <c r="H529" s="14" t="b">
        <f t="shared" si="91"/>
        <v>0</v>
      </c>
      <c r="I529" s="16">
        <f>IFERROR(VLOOKUP(A529,'Moyennes FI (en entrée)'!B:N,7,0),"")</f>
        <v>8.2200000000000006</v>
      </c>
      <c r="J529" s="16">
        <f>IFERROR(VLOOKUP(VLOOKUP(A529,'Fichier FI (en entrée)'!B:AH,33,0),Modificateurs!A$2:B$5,2,0),0)</f>
        <v>0</v>
      </c>
      <c r="K529" s="16">
        <f>IFERROR(VLOOKUP(VLOOKUP(A529,'Redoub FI (en entrée)'!B:N,7,0),Modificateurs!A$8:B$11,2,0),0)</f>
        <v>0</v>
      </c>
      <c r="L529" s="16">
        <f>IFERROR(VLOOKUP(M529,Modificateurs!D$1:E$94,2,0),0)</f>
        <v>-3</v>
      </c>
      <c r="M529" t="str">
        <f>VLOOKUP(A529,'Fichier FI (en entrée)'!B:AH,16,0)&amp;" "&amp;VLOOKUP(A529,'Fichier FI (en entrée)'!B:AH,20,0)&amp;" "&amp;VLOOKUP(A529,'Fichier FI (en entrée)'!B:AH,27,0)&amp;" "&amp;VLOOKUP(A529,'Fichier FI (en entrée)'!B:AH,29,0)</f>
        <v xml:space="preserve">ES Mathématiques  </v>
      </c>
      <c r="N529" t="str">
        <f>VLOOKUP(A529,'Fichier FI (en entrée)'!B:AH,8,0)</f>
        <v>En Terminale</v>
      </c>
      <c r="O529" t="b">
        <f>AND(C529&gt;Synthèse!B$8,C529&lt;Synthèse!B$10,NOT(Y529))</f>
        <v>0</v>
      </c>
      <c r="Q529" s="60">
        <f>ROUNDUP(C529/(Synthèse!$B$4+Synthèse!$B$1)*8,0)</f>
        <v>7</v>
      </c>
      <c r="R529" s="60">
        <f>IFERROR(VLOOKUP(A529,'Evaluations (formulaire)'!A:P,6,0)+VLOOKUP(A529,'Evaluations (formulaire)'!A:P,7,0),0)</f>
        <v>0</v>
      </c>
      <c r="S529" s="60">
        <f>IFERROR(VLOOKUP(A529,'Evaluations (formulaire)'!A:P,8,0),0)</f>
        <v>0</v>
      </c>
      <c r="T529" s="60">
        <f>IF(AND(ISBLANK(P529),Q529&lt;=2),Synthèse!$B$41,IF(AND(ISBLANK(P529),Q529&gt;=7),Synthèse!$C$41,R529+S529))</f>
        <v>4.6296296296296294E-3</v>
      </c>
      <c r="U529" s="60">
        <f t="shared" si="92"/>
        <v>5.2246296296296304</v>
      </c>
      <c r="V529" s="60">
        <f t="shared" si="93"/>
        <v>1327</v>
      </c>
      <c r="X529" s="26">
        <v>694</v>
      </c>
      <c r="Y529" s="26" t="b">
        <f>IFERROR(VLOOKUP(A529,'Calculs FA (auto)'!A:O,15,0),FALSE)</f>
        <v>0</v>
      </c>
      <c r="Z529" s="26">
        <f>IFERROR(VLOOKUP(A529,'Evaluations (formulaire)'!A:M,9,0),0)</f>
        <v>0</v>
      </c>
      <c r="AA529" s="135" t="b">
        <v>1</v>
      </c>
      <c r="AB529" s="135" t="b">
        <v>0</v>
      </c>
      <c r="AC529" s="135" t="b">
        <f t="shared" si="94"/>
        <v>1</v>
      </c>
      <c r="AD529" s="135" t="b">
        <f t="shared" si="95"/>
        <v>0</v>
      </c>
      <c r="AE529" s="135" t="b">
        <f t="shared" si="96"/>
        <v>0</v>
      </c>
      <c r="AF529" s="135" t="b">
        <f>AND(AC529,$V529&lt;=Synthèse!$B$44)</f>
        <v>0</v>
      </c>
      <c r="AG529" s="135" t="b">
        <f>AND(AD529,$V529&lt;=Synthèse!$B$44)</f>
        <v>0</v>
      </c>
      <c r="AH529" s="135" t="b">
        <f>AND(AE529,$V529&lt;=Synthèse!$B$44)</f>
        <v>0</v>
      </c>
      <c r="AI529" s="137" t="b">
        <v>0</v>
      </c>
      <c r="AJ529" s="137" t="b">
        <v>1</v>
      </c>
      <c r="AK529" s="137" t="b">
        <f t="shared" si="97"/>
        <v>0</v>
      </c>
      <c r="AL529" s="137" t="b">
        <f t="shared" si="98"/>
        <v>1</v>
      </c>
      <c r="AM529" s="137" t="b">
        <f>AND(AK529,$V529&lt;=Synthèse!$B$44)</f>
        <v>0</v>
      </c>
      <c r="AN529" s="137" t="b">
        <f>AND(AL529,$V529&lt;=Synthèse!$B$44)</f>
        <v>0</v>
      </c>
    </row>
    <row r="530" spans="1:40">
      <c r="A530" s="17">
        <v>367668</v>
      </c>
      <c r="B530" t="str">
        <f ca="1">VLOOKUP(A530,'Fichier FI (en entrée)'!B:AH,3,0)</f>
        <v>ZBAEAUYAKZ</v>
      </c>
      <c r="C530">
        <f t="shared" si="88"/>
        <v>604</v>
      </c>
      <c r="D530">
        <f t="shared" si="89"/>
        <v>12.86</v>
      </c>
      <c r="E530" s="14" t="str">
        <f>VLOOKUP(A530,'Fichier FI (en entrée)'!B:AH,2,0)</f>
        <v>EV</v>
      </c>
      <c r="F530" s="14" t="b">
        <f t="shared" si="90"/>
        <v>1</v>
      </c>
      <c r="G530" s="14" t="b">
        <f>IFERROR(VLOOKUP(A530,'Calculs FA (auto)'!A:F,6,0),FALSE)</f>
        <v>0</v>
      </c>
      <c r="H530" s="14" t="b">
        <f t="shared" si="91"/>
        <v>0</v>
      </c>
      <c r="I530" s="16">
        <f>IFERROR(VLOOKUP(A530,'Moyennes FI (en entrée)'!B:N,7,0),"")</f>
        <v>12.86</v>
      </c>
      <c r="J530" s="16">
        <f>IFERROR(VLOOKUP(VLOOKUP(A530,'Fichier FI (en entrée)'!B:AH,33,0),Modificateurs!A$2:B$5,2,0),0)</f>
        <v>3</v>
      </c>
      <c r="K530" s="16">
        <f>IFERROR(VLOOKUP(VLOOKUP(A530,'Redoub FI (en entrée)'!B:N,7,0),Modificateurs!A$8:B$11,2,0),0)</f>
        <v>0</v>
      </c>
      <c r="L530" s="16">
        <f>IFERROR(VLOOKUP(M530,Modificateurs!D$1:E$94,2,0),0)</f>
        <v>-3</v>
      </c>
      <c r="M530" t="str">
        <f>VLOOKUP(A530,'Fichier FI (en entrée)'!B:AH,16,0)&amp;" "&amp;VLOOKUP(A530,'Fichier FI (en entrée)'!B:AH,20,0)&amp;" "&amp;VLOOKUP(A530,'Fichier FI (en entrée)'!B:AH,27,0)&amp;" "&amp;VLOOKUP(A530,'Fichier FI (en entrée)'!B:AH,29,0)</f>
        <v xml:space="preserve">ES Mathématiques  </v>
      </c>
      <c r="N530" t="str">
        <f>VLOOKUP(A530,'Fichier FI (en entrée)'!B:AH,8,0)</f>
        <v>En Terminale</v>
      </c>
      <c r="O530" t="b">
        <f>AND(C530&gt;Synthèse!B$8,C530&lt;Synthèse!B$10,NOT(Y530))</f>
        <v>1</v>
      </c>
      <c r="P530" t="s">
        <v>2266</v>
      </c>
      <c r="Q530" s="60">
        <f>ROUNDUP(C530/(Synthèse!$B$4+Synthèse!$B$1)*8,0)</f>
        <v>3</v>
      </c>
      <c r="R530" s="60">
        <f>IFERROR(VLOOKUP(A530,'Evaluations (formulaire)'!A:P,6,0)+VLOOKUP(A530,'Evaluations (formulaire)'!A:P,7,0),0)</f>
        <v>0</v>
      </c>
      <c r="S530" s="60">
        <f>IFERROR(VLOOKUP(A530,'Evaluations (formulaire)'!A:P,8,0),0)</f>
        <v>0</v>
      </c>
      <c r="T530" s="60">
        <f>IF(AND(ISBLANK(P530),Q530&lt;=2),Synthèse!$B$41,IF(AND(ISBLANK(P530),Q530&gt;=7),Synthèse!$C$41,R530+S530))</f>
        <v>0</v>
      </c>
      <c r="U530" s="60">
        <f t="shared" si="92"/>
        <v>12.86</v>
      </c>
      <c r="V530" s="60">
        <f t="shared" si="93"/>
        <v>605</v>
      </c>
      <c r="X530" s="26">
        <v>1869</v>
      </c>
      <c r="Y530" s="26" t="b">
        <f>IFERROR(VLOOKUP(A530,'Calculs FA (auto)'!A:O,15,0),FALSE)</f>
        <v>0</v>
      </c>
      <c r="Z530" s="26">
        <f>IFERROR(VLOOKUP(A530,'Evaluations (formulaire)'!A:M,9,0),0)</f>
        <v>0</v>
      </c>
      <c r="AA530" s="135" t="b">
        <v>1</v>
      </c>
      <c r="AB530" s="135" t="b">
        <v>0</v>
      </c>
      <c r="AC530" s="135" t="b">
        <f t="shared" si="94"/>
        <v>1</v>
      </c>
      <c r="AD530" s="135" t="b">
        <f t="shared" si="95"/>
        <v>0</v>
      </c>
      <c r="AE530" s="135" t="b">
        <f t="shared" si="96"/>
        <v>0</v>
      </c>
      <c r="AF530" s="135" t="b">
        <f>AND(AC530,$V530&lt;=Synthèse!$B$44)</f>
        <v>1</v>
      </c>
      <c r="AG530" s="135" t="b">
        <f>AND(AD530,$V530&lt;=Synthèse!$B$44)</f>
        <v>0</v>
      </c>
      <c r="AH530" s="135" t="b">
        <f>AND(AE530,$V530&lt;=Synthèse!$B$44)</f>
        <v>0</v>
      </c>
      <c r="AI530" s="137" t="b">
        <v>0</v>
      </c>
      <c r="AJ530" s="137" t="b">
        <v>1</v>
      </c>
      <c r="AK530" s="137" t="b">
        <f t="shared" si="97"/>
        <v>0</v>
      </c>
      <c r="AL530" s="137" t="b">
        <f t="shared" si="98"/>
        <v>1</v>
      </c>
      <c r="AM530" s="137" t="b">
        <f>AND(AK530,$V530&lt;=Synthèse!$B$44)</f>
        <v>0</v>
      </c>
      <c r="AN530" s="137" t="b">
        <f>AND(AL530,$V530&lt;=Synthèse!$B$44)</f>
        <v>1</v>
      </c>
    </row>
    <row r="531" spans="1:40">
      <c r="A531" s="17">
        <v>367701</v>
      </c>
      <c r="B531" t="str">
        <f ca="1">VLOOKUP(A531,'Fichier FI (en entrée)'!B:AH,3,0)</f>
        <v>IAPUVZIHXO</v>
      </c>
      <c r="C531">
        <f t="shared" si="88"/>
        <v>2097</v>
      </c>
      <c r="D531">
        <f t="shared" si="89"/>
        <v>-100</v>
      </c>
      <c r="E531" s="14" t="str">
        <f>VLOOKUP(A531,'Fichier FI (en entrée)'!B:AH,2,0)</f>
        <v>ENV</v>
      </c>
      <c r="F531" s="14" t="b">
        <f t="shared" si="90"/>
        <v>0</v>
      </c>
      <c r="G531" s="14" t="b">
        <f>IFERROR(VLOOKUP(A531,'Calculs FA (auto)'!A:F,6,0),FALSE)</f>
        <v>0</v>
      </c>
      <c r="H531" s="14" t="b">
        <f t="shared" si="91"/>
        <v>0</v>
      </c>
      <c r="I531" s="16" t="str">
        <f>IFERROR(VLOOKUP(A531,'Moyennes FI (en entrée)'!B:N,7,0),"")</f>
        <v/>
      </c>
      <c r="J531" s="16">
        <f>IFERROR(VLOOKUP(VLOOKUP(A531,'Fichier FI (en entrée)'!B:AH,33,0),Modificateurs!A$2:B$5,2,0),0)</f>
        <v>1</v>
      </c>
      <c r="K531" s="16">
        <f>IFERROR(VLOOKUP(VLOOKUP(A531,'Redoub FI (en entrée)'!B:N,7,0),Modificateurs!A$8:B$11,2,0),0)</f>
        <v>0</v>
      </c>
      <c r="L531" s="16">
        <f>IFERROR(VLOOKUP(M531,Modificateurs!D$1:E$94,2,0),0)</f>
        <v>-3</v>
      </c>
      <c r="M531" t="str">
        <f>VLOOKUP(A531,'Fichier FI (en entrée)'!B:AH,16,0)&amp;" "&amp;VLOOKUP(A531,'Fichier FI (en entrée)'!B:AH,20,0)&amp;" "&amp;VLOOKUP(A531,'Fichier FI (en entrée)'!B:AH,27,0)&amp;" "&amp;VLOOKUP(A531,'Fichier FI (en entrée)'!B:AH,29,0)</f>
        <v xml:space="preserve">ES Mathématiques  </v>
      </c>
      <c r="N531" t="str">
        <f>VLOOKUP(A531,'Fichier FI (en entrée)'!B:AH,8,0)</f>
        <v>En Terminale</v>
      </c>
      <c r="O531" t="b">
        <f>AND(C531&gt;Synthèse!B$8,C531&lt;Synthèse!B$10,NOT(Y531))</f>
        <v>0</v>
      </c>
      <c r="P531" t="s">
        <v>2264</v>
      </c>
      <c r="Q531" s="60">
        <f>ROUNDUP(C531/(Synthèse!$B$4+Synthèse!$B$1)*8,0)</f>
        <v>10</v>
      </c>
      <c r="R531" s="60">
        <f>IFERROR(VLOOKUP(A531,'Evaluations (formulaire)'!A:P,6,0)+VLOOKUP(A531,'Evaluations (formulaire)'!A:P,7,0),0)</f>
        <v>0</v>
      </c>
      <c r="S531" s="60">
        <f>IFERROR(VLOOKUP(A531,'Evaluations (formulaire)'!A:P,8,0),0)</f>
        <v>0</v>
      </c>
      <c r="T531" s="60">
        <f>IF(AND(ISBLANK(P531),Q531&lt;=2),Synthèse!$B$41,IF(AND(ISBLANK(P531),Q531&gt;=7),Synthèse!$C$41,R531+S531))</f>
        <v>0</v>
      </c>
      <c r="U531" s="60">
        <f t="shared" si="92"/>
        <v>-100</v>
      </c>
      <c r="V531" s="60">
        <f t="shared" si="93"/>
        <v>2096</v>
      </c>
      <c r="X531" s="26">
        <v>1027</v>
      </c>
      <c r="Y531" s="26" t="b">
        <f>IFERROR(VLOOKUP(A531,'Calculs FA (auto)'!A:O,15,0),FALSE)</f>
        <v>0</v>
      </c>
      <c r="Z531" s="26">
        <f>IFERROR(VLOOKUP(A531,'Evaluations (formulaire)'!A:M,9,0),0)</f>
        <v>0</v>
      </c>
      <c r="AA531" s="135" t="b">
        <v>1</v>
      </c>
      <c r="AB531" s="135" t="b">
        <v>0</v>
      </c>
      <c r="AC531" s="135" t="b">
        <f t="shared" si="94"/>
        <v>0</v>
      </c>
      <c r="AD531" s="135" t="b">
        <f t="shared" si="95"/>
        <v>0</v>
      </c>
      <c r="AE531" s="135" t="b">
        <f t="shared" si="96"/>
        <v>0</v>
      </c>
      <c r="AF531" s="135" t="b">
        <f>AND(AC531,$V531&lt;=Synthèse!$B$44)</f>
        <v>0</v>
      </c>
      <c r="AG531" s="135" t="b">
        <f>AND(AD531,$V531&lt;=Synthèse!$B$44)</f>
        <v>0</v>
      </c>
      <c r="AH531" s="135" t="b">
        <f>AND(AE531,$V531&lt;=Synthèse!$B$44)</f>
        <v>0</v>
      </c>
      <c r="AI531" s="137" t="b">
        <v>0</v>
      </c>
      <c r="AJ531" s="137" t="b">
        <v>1</v>
      </c>
      <c r="AK531" s="137" t="b">
        <f t="shared" si="97"/>
        <v>0</v>
      </c>
      <c r="AL531" s="137" t="b">
        <f t="shared" si="98"/>
        <v>0</v>
      </c>
      <c r="AM531" s="137" t="b">
        <f>AND(AK531,$V531&lt;=Synthèse!$B$44)</f>
        <v>0</v>
      </c>
      <c r="AN531" s="137" t="b">
        <f>AND(AL531,$V531&lt;=Synthèse!$B$44)</f>
        <v>0</v>
      </c>
    </row>
    <row r="532" spans="1:40">
      <c r="A532" s="17">
        <v>367713</v>
      </c>
      <c r="B532" t="str">
        <f ca="1">VLOOKUP(A532,'Fichier FI (en entrée)'!B:AH,3,0)</f>
        <v>CANZNUDEBL</v>
      </c>
      <c r="C532">
        <f t="shared" si="88"/>
        <v>2097</v>
      </c>
      <c r="D532">
        <f t="shared" si="89"/>
        <v>-100</v>
      </c>
      <c r="E532" s="14" t="str">
        <f>VLOOKUP(A532,'Fichier FI (en entrée)'!B:AH,2,0)</f>
        <v>ENV</v>
      </c>
      <c r="F532" s="14" t="b">
        <f t="shared" si="90"/>
        <v>0</v>
      </c>
      <c r="G532" s="14" t="b">
        <f>IFERROR(VLOOKUP(A532,'Calculs FA (auto)'!A:F,6,0),FALSE)</f>
        <v>0</v>
      </c>
      <c r="H532" s="14" t="b">
        <f t="shared" si="91"/>
        <v>0</v>
      </c>
      <c r="I532" s="16" t="str">
        <f>IFERROR(VLOOKUP(A532,'Moyennes FI (en entrée)'!B:N,7,0),"")</f>
        <v/>
      </c>
      <c r="J532" s="16">
        <f>IFERROR(VLOOKUP(VLOOKUP(A532,'Fichier FI (en entrée)'!B:AH,33,0),Modificateurs!A$2:B$5,2,0),0)</f>
        <v>1</v>
      </c>
      <c r="K532" s="16">
        <f>IFERROR(VLOOKUP(VLOOKUP(A532,'Redoub FI (en entrée)'!B:N,7,0),Modificateurs!A$8:B$11,2,0),0)</f>
        <v>0</v>
      </c>
      <c r="L532" s="16">
        <f>IFERROR(VLOOKUP(M532,Modificateurs!D$1:E$94,2,0),0)</f>
        <v>2</v>
      </c>
      <c r="M532" t="str">
        <f>VLOOKUP(A532,'Fichier FI (en entrée)'!B:AH,16,0)&amp;" "&amp;VLOOKUP(A532,'Fichier FI (en entrée)'!B:AH,20,0)&amp;" "&amp;VLOOKUP(A532,'Fichier FI (en entrée)'!B:AH,27,0)&amp;" "&amp;VLOOKUP(A532,'Fichier FI (en entrée)'!B:AH,29,0)</f>
        <v xml:space="preserve">S Mathématiques  </v>
      </c>
      <c r="N532" t="str">
        <f>VLOOKUP(A532,'Fichier FI (en entrée)'!B:AH,8,0)</f>
        <v>En Terminale</v>
      </c>
      <c r="O532" t="b">
        <f>AND(C532&gt;Synthèse!B$8,C532&lt;Synthèse!B$10,NOT(Y532))</f>
        <v>0</v>
      </c>
      <c r="Q532" s="60">
        <f>ROUNDUP(C532/(Synthèse!$B$4+Synthèse!$B$1)*8,0)</f>
        <v>10</v>
      </c>
      <c r="R532" s="60">
        <f>IFERROR(VLOOKUP(A532,'Evaluations (formulaire)'!A:P,6,0)+VLOOKUP(A532,'Evaluations (formulaire)'!A:P,7,0),0)</f>
        <v>0</v>
      </c>
      <c r="S532" s="60">
        <f>IFERROR(VLOOKUP(A532,'Evaluations (formulaire)'!A:P,8,0),0)</f>
        <v>0</v>
      </c>
      <c r="T532" s="60">
        <f>IF(AND(ISBLANK(P532),Q532&lt;=2),Synthèse!$B$41,IF(AND(ISBLANK(P532),Q532&gt;=7),Synthèse!$C$41,R532+S532))</f>
        <v>4.6296296296296294E-3</v>
      </c>
      <c r="U532" s="60">
        <f t="shared" si="92"/>
        <v>-99.995370370370367</v>
      </c>
      <c r="V532" s="60">
        <f t="shared" si="93"/>
        <v>1983</v>
      </c>
      <c r="X532" s="26">
        <v>1802</v>
      </c>
      <c r="Y532" s="26" t="b">
        <f>IFERROR(VLOOKUP(A532,'Calculs FA (auto)'!A:O,15,0),FALSE)</f>
        <v>0</v>
      </c>
      <c r="Z532" s="26">
        <f>IFERROR(VLOOKUP(A532,'Evaluations (formulaire)'!A:M,9,0),0)</f>
        <v>0</v>
      </c>
      <c r="AA532" s="135" t="b">
        <v>1</v>
      </c>
      <c r="AB532" s="135" t="b">
        <v>0</v>
      </c>
      <c r="AC532" s="135" t="b">
        <f t="shared" si="94"/>
        <v>0</v>
      </c>
      <c r="AD532" s="135" t="b">
        <f t="shared" si="95"/>
        <v>0</v>
      </c>
      <c r="AE532" s="135" t="b">
        <f t="shared" si="96"/>
        <v>0</v>
      </c>
      <c r="AF532" s="135" t="b">
        <f>AND(AC532,$V532&lt;=Synthèse!$B$44)</f>
        <v>0</v>
      </c>
      <c r="AG532" s="135" t="b">
        <f>AND(AD532,$V532&lt;=Synthèse!$B$44)</f>
        <v>0</v>
      </c>
      <c r="AH532" s="135" t="b">
        <f>AND(AE532,$V532&lt;=Synthèse!$B$44)</f>
        <v>0</v>
      </c>
      <c r="AI532" s="137" t="b">
        <v>0</v>
      </c>
      <c r="AJ532" s="137" t="b">
        <v>1</v>
      </c>
      <c r="AK532" s="137" t="b">
        <f t="shared" si="97"/>
        <v>0</v>
      </c>
      <c r="AL532" s="137" t="b">
        <f t="shared" si="98"/>
        <v>0</v>
      </c>
      <c r="AM532" s="137" t="b">
        <f>AND(AK532,$V532&lt;=Synthèse!$B$44)</f>
        <v>0</v>
      </c>
      <c r="AN532" s="137" t="b">
        <f>AND(AL532,$V532&lt;=Synthèse!$B$44)</f>
        <v>0</v>
      </c>
    </row>
    <row r="533" spans="1:40">
      <c r="A533" s="17">
        <v>367809</v>
      </c>
      <c r="B533" t="str">
        <f ca="1">VLOOKUP(A533,'Fichier FI (en entrée)'!B:AH,3,0)</f>
        <v>KWRHXMMDGO</v>
      </c>
      <c r="C533">
        <f t="shared" si="88"/>
        <v>1402</v>
      </c>
      <c r="D533">
        <f t="shared" si="89"/>
        <v>3.5299999999999994</v>
      </c>
      <c r="E533" s="14" t="str">
        <f>VLOOKUP(A533,'Fichier FI (en entrée)'!B:AH,2,0)</f>
        <v>EV</v>
      </c>
      <c r="F533" s="14" t="b">
        <f t="shared" si="90"/>
        <v>1</v>
      </c>
      <c r="G533" s="14" t="b">
        <f>IFERROR(VLOOKUP(A533,'Calculs FA (auto)'!A:F,6,0),FALSE)</f>
        <v>0</v>
      </c>
      <c r="H533" s="14" t="b">
        <f t="shared" si="91"/>
        <v>0</v>
      </c>
      <c r="I533" s="16">
        <f>IFERROR(VLOOKUP(A533,'Moyennes FI (en entrée)'!B:N,7,0),"")</f>
        <v>8.5299999999999994</v>
      </c>
      <c r="J533" s="16">
        <f>IFERROR(VLOOKUP(VLOOKUP(A533,'Fichier FI (en entrée)'!B:AH,33,0),Modificateurs!A$2:B$5,2,0),0)</f>
        <v>1</v>
      </c>
      <c r="K533" s="16">
        <f>IFERROR(VLOOKUP(VLOOKUP(A533,'Redoub FI (en entrée)'!B:N,7,0),Modificateurs!A$8:B$11,2,0),0)</f>
        <v>0</v>
      </c>
      <c r="L533" s="16">
        <f>IFERROR(VLOOKUP(M533,Modificateurs!D$1:E$94,2,0),0)</f>
        <v>-6</v>
      </c>
      <c r="M533" t="str">
        <f>VLOOKUP(A533,'Fichier FI (en entrée)'!B:AH,16,0)&amp;" "&amp;VLOOKUP(A533,'Fichier FI (en entrée)'!B:AH,20,0)&amp;" "&amp;VLOOKUP(A533,'Fichier FI (en entrée)'!B:AH,27,0)&amp;" "&amp;VLOOKUP(A533,'Fichier FI (en entrée)'!B:AH,29,0)</f>
        <v xml:space="preserve">ES Economie approfondie  </v>
      </c>
      <c r="N533" t="str">
        <f>VLOOKUP(A533,'Fichier FI (en entrée)'!B:AH,8,0)</f>
        <v>En Terminale</v>
      </c>
      <c r="O533" t="b">
        <f>AND(C533&gt;Synthèse!B$8,C533&lt;Synthèse!B$10,NOT(Y533))</f>
        <v>0</v>
      </c>
      <c r="Q533" s="60">
        <f>ROUNDUP(C533/(Synthèse!$B$4+Synthèse!$B$1)*8,0)</f>
        <v>7</v>
      </c>
      <c r="R533" s="60">
        <f>IFERROR(VLOOKUP(A533,'Evaluations (formulaire)'!A:P,6,0)+VLOOKUP(A533,'Evaluations (formulaire)'!A:P,7,0),0)</f>
        <v>0</v>
      </c>
      <c r="S533" s="60">
        <f>IFERROR(VLOOKUP(A533,'Evaluations (formulaire)'!A:P,8,0),0)</f>
        <v>0</v>
      </c>
      <c r="T533" s="60">
        <f>IF(AND(ISBLANK(P533),Q533&lt;=2),Synthèse!$B$41,IF(AND(ISBLANK(P533),Q533&gt;=7),Synthèse!$C$41,R533+S533))</f>
        <v>4.6296296296296294E-3</v>
      </c>
      <c r="U533" s="60">
        <f t="shared" si="92"/>
        <v>3.5346296296296291</v>
      </c>
      <c r="V533" s="60">
        <f t="shared" si="93"/>
        <v>1402</v>
      </c>
      <c r="X533" s="26">
        <v>1446</v>
      </c>
      <c r="Y533" s="26" t="b">
        <f>IFERROR(VLOOKUP(A533,'Calculs FA (auto)'!A:O,15,0),FALSE)</f>
        <v>0</v>
      </c>
      <c r="Z533" s="26">
        <f>IFERROR(VLOOKUP(A533,'Evaluations (formulaire)'!A:M,9,0),0)</f>
        <v>0</v>
      </c>
      <c r="AA533" s="135" t="b">
        <v>1</v>
      </c>
      <c r="AB533" s="135" t="b">
        <v>0</v>
      </c>
      <c r="AC533" s="135" t="b">
        <f t="shared" si="94"/>
        <v>1</v>
      </c>
      <c r="AD533" s="135" t="b">
        <f t="shared" si="95"/>
        <v>0</v>
      </c>
      <c r="AE533" s="135" t="b">
        <f t="shared" si="96"/>
        <v>0</v>
      </c>
      <c r="AF533" s="135" t="b">
        <f>AND(AC533,$V533&lt;=Synthèse!$B$44)</f>
        <v>0</v>
      </c>
      <c r="AG533" s="135" t="b">
        <f>AND(AD533,$V533&lt;=Synthèse!$B$44)</f>
        <v>0</v>
      </c>
      <c r="AH533" s="135" t="b">
        <f>AND(AE533,$V533&lt;=Synthèse!$B$44)</f>
        <v>0</v>
      </c>
      <c r="AI533" s="137" t="b">
        <v>0</v>
      </c>
      <c r="AJ533" s="137" t="b">
        <v>1</v>
      </c>
      <c r="AK533" s="137" t="b">
        <f t="shared" si="97"/>
        <v>0</v>
      </c>
      <c r="AL533" s="137" t="b">
        <f t="shared" si="98"/>
        <v>1</v>
      </c>
      <c r="AM533" s="137" t="b">
        <f>AND(AK533,$V533&lt;=Synthèse!$B$44)</f>
        <v>0</v>
      </c>
      <c r="AN533" s="137" t="b">
        <f>AND(AL533,$V533&lt;=Synthèse!$B$44)</f>
        <v>0</v>
      </c>
    </row>
    <row r="534" spans="1:40">
      <c r="A534" s="17">
        <v>367815</v>
      </c>
      <c r="B534" t="str">
        <f ca="1">VLOOKUP(A534,'Fichier FI (en entrée)'!B:AH,3,0)</f>
        <v>LUXAOYDGBP</v>
      </c>
      <c r="C534">
        <f t="shared" si="88"/>
        <v>431</v>
      </c>
      <c r="D534">
        <f t="shared" si="89"/>
        <v>13.84</v>
      </c>
      <c r="E534" s="14" t="str">
        <f>VLOOKUP(A534,'Fichier FI (en entrée)'!B:AH,2,0)</f>
        <v>EV</v>
      </c>
      <c r="F534" s="14" t="b">
        <f t="shared" si="90"/>
        <v>1</v>
      </c>
      <c r="G534" s="14" t="b">
        <f>IFERROR(VLOOKUP(A534,'Calculs FA (auto)'!A:F,6,0),FALSE)</f>
        <v>0</v>
      </c>
      <c r="H534" s="14" t="b">
        <f t="shared" si="91"/>
        <v>0</v>
      </c>
      <c r="I534" s="16">
        <f>IFERROR(VLOOKUP(A534,'Moyennes FI (en entrée)'!B:N,7,0),"")</f>
        <v>10.84</v>
      </c>
      <c r="J534" s="16">
        <f>IFERROR(VLOOKUP(VLOOKUP(A534,'Fichier FI (en entrée)'!B:AH,33,0),Modificateurs!A$2:B$5,2,0),0)</f>
        <v>1</v>
      </c>
      <c r="K534" s="16">
        <f>IFERROR(VLOOKUP(VLOOKUP(A534,'Redoub FI (en entrée)'!B:N,7,0),Modificateurs!A$8:B$11,2,0),0)</f>
        <v>0</v>
      </c>
      <c r="L534" s="16">
        <f>IFERROR(VLOOKUP(M534,Modificateurs!D$1:E$94,2,0),0)</f>
        <v>2</v>
      </c>
      <c r="M534" t="str">
        <f>VLOOKUP(A534,'Fichier FI (en entrée)'!B:AH,16,0)&amp;" "&amp;VLOOKUP(A534,'Fichier FI (en entrée)'!B:AH,20,0)&amp;" "&amp;VLOOKUP(A534,'Fichier FI (en entrée)'!B:AH,27,0)&amp;" "&amp;VLOOKUP(A534,'Fichier FI (en entrée)'!B:AH,29,0)</f>
        <v xml:space="preserve">S Physique-chimie  </v>
      </c>
      <c r="N534" t="str">
        <f>VLOOKUP(A534,'Fichier FI (en entrée)'!B:AH,8,0)</f>
        <v>En Terminale</v>
      </c>
      <c r="O534" t="b">
        <f>AND(C534&gt;Synthèse!B$8,C534&lt;Synthèse!B$10,NOT(Y534))</f>
        <v>1</v>
      </c>
      <c r="Q534" s="60">
        <f>ROUNDUP(C534/(Synthèse!$B$4+Synthèse!$B$1)*8,0)</f>
        <v>2</v>
      </c>
      <c r="R534" s="60">
        <f>IFERROR(VLOOKUP(A534,'Evaluations (formulaire)'!A:P,6,0)+VLOOKUP(A534,'Evaluations (formulaire)'!A:P,7,0),0)</f>
        <v>0</v>
      </c>
      <c r="S534" s="60">
        <f>IFERROR(VLOOKUP(A534,'Evaluations (formulaire)'!A:P,8,0),0)</f>
        <v>0</v>
      </c>
      <c r="T534" s="60">
        <f>IF(AND(ISBLANK(P534),Q534&lt;=2),Synthèse!$B$41,IF(AND(ISBLANK(P534),Q534&gt;=7),Synthèse!$C$41,R534+S534))</f>
        <v>4.6511627906976744E-3</v>
      </c>
      <c r="U534" s="60">
        <f t="shared" si="92"/>
        <v>13.844651162790697</v>
      </c>
      <c r="V534" s="60">
        <f t="shared" si="93"/>
        <v>431</v>
      </c>
      <c r="X534" s="26">
        <v>129</v>
      </c>
      <c r="Y534" s="26" t="b">
        <f>IFERROR(VLOOKUP(A534,'Calculs FA (auto)'!A:O,15,0),FALSE)</f>
        <v>0</v>
      </c>
      <c r="Z534" s="26">
        <f>IFERROR(VLOOKUP(A534,'Evaluations (formulaire)'!A:M,9,0),0)</f>
        <v>0</v>
      </c>
      <c r="AA534" s="135" t="b">
        <v>1</v>
      </c>
      <c r="AB534" s="135" t="b">
        <v>0</v>
      </c>
      <c r="AC534" s="135" t="b">
        <f t="shared" si="94"/>
        <v>1</v>
      </c>
      <c r="AD534" s="135" t="b">
        <f t="shared" si="95"/>
        <v>0</v>
      </c>
      <c r="AE534" s="135" t="b">
        <f t="shared" si="96"/>
        <v>0</v>
      </c>
      <c r="AF534" s="135" t="b">
        <f>AND(AC534,$V534&lt;=Synthèse!$B$44)</f>
        <v>1</v>
      </c>
      <c r="AG534" s="135" t="b">
        <f>AND(AD534,$V534&lt;=Synthèse!$B$44)</f>
        <v>0</v>
      </c>
      <c r="AH534" s="135" t="b">
        <f>AND(AE534,$V534&lt;=Synthèse!$B$44)</f>
        <v>0</v>
      </c>
      <c r="AI534" s="137" t="b">
        <v>0</v>
      </c>
      <c r="AJ534" s="137" t="b">
        <v>1</v>
      </c>
      <c r="AK534" s="137" t="b">
        <f t="shared" si="97"/>
        <v>0</v>
      </c>
      <c r="AL534" s="137" t="b">
        <f t="shared" si="98"/>
        <v>1</v>
      </c>
      <c r="AM534" s="137" t="b">
        <f>AND(AK534,$V534&lt;=Synthèse!$B$44)</f>
        <v>0</v>
      </c>
      <c r="AN534" s="137" t="b">
        <f>AND(AL534,$V534&lt;=Synthèse!$B$44)</f>
        <v>1</v>
      </c>
    </row>
    <row r="535" spans="1:40">
      <c r="A535" s="17">
        <v>367836</v>
      </c>
      <c r="B535" t="str">
        <f ca="1">VLOOKUP(A535,'Fichier FI (en entrée)'!B:AH,3,0)</f>
        <v>MIQNEDEECT</v>
      </c>
      <c r="C535">
        <f t="shared" si="88"/>
        <v>309</v>
      </c>
      <c r="D535">
        <f t="shared" si="89"/>
        <v>14.72</v>
      </c>
      <c r="E535" s="14" t="str">
        <f>VLOOKUP(A535,'Fichier FI (en entrée)'!B:AH,2,0)</f>
        <v>EV</v>
      </c>
      <c r="F535" s="14" t="b">
        <f t="shared" si="90"/>
        <v>1</v>
      </c>
      <c r="G535" s="14" t="b">
        <f>IFERROR(VLOOKUP(A535,'Calculs FA (auto)'!A:F,6,0),FALSE)</f>
        <v>0</v>
      </c>
      <c r="H535" s="14" t="b">
        <f t="shared" si="91"/>
        <v>0</v>
      </c>
      <c r="I535" s="16">
        <f>IFERROR(VLOOKUP(A535,'Moyennes FI (en entrée)'!B:N,7,0),"")</f>
        <v>10.72</v>
      </c>
      <c r="J535" s="16">
        <f>IFERROR(VLOOKUP(VLOOKUP(A535,'Fichier FI (en entrée)'!B:AH,33,0),Modificateurs!A$2:B$5,2,0),0)</f>
        <v>1</v>
      </c>
      <c r="K535" s="16">
        <f>IFERROR(VLOOKUP(VLOOKUP(A535,'Redoub FI (en entrée)'!B:N,7,0),Modificateurs!A$8:B$11,2,0),0)</f>
        <v>0</v>
      </c>
      <c r="L535" s="16">
        <f>IFERROR(VLOOKUP(M535,Modificateurs!D$1:E$94,2,0),0)</f>
        <v>3</v>
      </c>
      <c r="M535" t="str">
        <f>VLOOKUP(A535,'Fichier FI (en entrée)'!B:AH,16,0)&amp;" "&amp;VLOOKUP(A535,'Fichier FI (en entrée)'!B:AH,20,0)&amp;" "&amp;VLOOKUP(A535,'Fichier FI (en entrée)'!B:AH,27,0)&amp;" "&amp;VLOOKUP(A535,'Fichier FI (en entrée)'!B:AH,29,0)</f>
        <v xml:space="preserve">S Informatique et Sciences du numérique  </v>
      </c>
      <c r="N535" t="str">
        <f>VLOOKUP(A535,'Fichier FI (en entrée)'!B:AH,8,0)</f>
        <v>En Terminale</v>
      </c>
      <c r="O535" t="b">
        <f>AND(C535&gt;Synthèse!B$8,C535&lt;Synthèse!B$10,NOT(Y535))</f>
        <v>0</v>
      </c>
      <c r="P535" t="s">
        <v>2266</v>
      </c>
      <c r="Q535" s="60">
        <f>ROUNDUP(C535/(Synthèse!$B$4+Synthèse!$B$1)*8,0)</f>
        <v>2</v>
      </c>
      <c r="R535" s="60">
        <f>IFERROR(VLOOKUP(A535,'Evaluations (formulaire)'!A:P,6,0)+VLOOKUP(A535,'Evaluations (formulaire)'!A:P,7,0),0)</f>
        <v>0</v>
      </c>
      <c r="S535" s="60">
        <f>IFERROR(VLOOKUP(A535,'Evaluations (formulaire)'!A:P,8,0),0)</f>
        <v>0</v>
      </c>
      <c r="T535" s="60">
        <f>IF(AND(ISBLANK(P535),Q535&lt;=2),Synthèse!$B$41,IF(AND(ISBLANK(P535),Q535&gt;=7),Synthèse!$C$41,R535+S535))</f>
        <v>0</v>
      </c>
      <c r="U535" s="60">
        <f t="shared" si="92"/>
        <v>14.72</v>
      </c>
      <c r="V535" s="60">
        <f t="shared" si="93"/>
        <v>309</v>
      </c>
      <c r="X535" s="26">
        <v>182</v>
      </c>
      <c r="Y535" s="26" t="b">
        <f>IFERROR(VLOOKUP(A535,'Calculs FA (auto)'!A:O,15,0),FALSE)</f>
        <v>0</v>
      </c>
      <c r="Z535" s="26">
        <f>IFERROR(VLOOKUP(A535,'Evaluations (formulaire)'!A:M,9,0),0)</f>
        <v>0</v>
      </c>
      <c r="AA535" s="135" t="b">
        <v>1</v>
      </c>
      <c r="AB535" s="135" t="b">
        <v>0</v>
      </c>
      <c r="AC535" s="135" t="b">
        <f t="shared" si="94"/>
        <v>1</v>
      </c>
      <c r="AD535" s="135" t="b">
        <f t="shared" si="95"/>
        <v>0</v>
      </c>
      <c r="AE535" s="135" t="b">
        <f t="shared" si="96"/>
        <v>0</v>
      </c>
      <c r="AF535" s="135" t="b">
        <f>AND(AC535,$V535&lt;=Synthèse!$B$44)</f>
        <v>1</v>
      </c>
      <c r="AG535" s="135" t="b">
        <f>AND(AD535,$V535&lt;=Synthèse!$B$44)</f>
        <v>0</v>
      </c>
      <c r="AH535" s="135" t="b">
        <f>AND(AE535,$V535&lt;=Synthèse!$B$44)</f>
        <v>0</v>
      </c>
      <c r="AI535" s="137" t="b">
        <v>0</v>
      </c>
      <c r="AJ535" s="137" t="b">
        <v>1</v>
      </c>
      <c r="AK535" s="137" t="b">
        <f t="shared" si="97"/>
        <v>0</v>
      </c>
      <c r="AL535" s="137" t="b">
        <f t="shared" si="98"/>
        <v>1</v>
      </c>
      <c r="AM535" s="137" t="b">
        <f>AND(AK535,$V535&lt;=Synthèse!$B$44)</f>
        <v>0</v>
      </c>
      <c r="AN535" s="137" t="b">
        <f>AND(AL535,$V535&lt;=Synthèse!$B$44)</f>
        <v>1</v>
      </c>
    </row>
    <row r="536" spans="1:40">
      <c r="A536" s="17">
        <v>367856</v>
      </c>
      <c r="B536" t="str">
        <f ca="1">VLOOKUP(A536,'Fichier FI (en entrée)'!B:AH,3,0)</f>
        <v>XOGYLKJZKB</v>
      </c>
      <c r="C536">
        <f t="shared" si="88"/>
        <v>247</v>
      </c>
      <c r="D536">
        <f t="shared" si="89"/>
        <v>15.33</v>
      </c>
      <c r="E536" s="14" t="str">
        <f>VLOOKUP(A536,'Fichier FI (en entrée)'!B:AH,2,0)</f>
        <v>EV</v>
      </c>
      <c r="F536" s="14" t="b">
        <f t="shared" si="90"/>
        <v>1</v>
      </c>
      <c r="G536" s="14" t="b">
        <f>IFERROR(VLOOKUP(A536,'Calculs FA (auto)'!A:F,6,0),FALSE)</f>
        <v>0</v>
      </c>
      <c r="H536" s="14" t="b">
        <f t="shared" si="91"/>
        <v>0</v>
      </c>
      <c r="I536" s="16">
        <f>IFERROR(VLOOKUP(A536,'Moyennes FI (en entrée)'!B:N,7,0),"")</f>
        <v>11.33</v>
      </c>
      <c r="J536" s="16">
        <f>IFERROR(VLOOKUP(VLOOKUP(A536,'Fichier FI (en entrée)'!B:AH,33,0),Modificateurs!A$2:B$5,2,0),0)</f>
        <v>1</v>
      </c>
      <c r="K536" s="16">
        <f>IFERROR(VLOOKUP(VLOOKUP(A536,'Redoub FI (en entrée)'!B:N,7,0),Modificateurs!A$8:B$11,2,0),0)</f>
        <v>0</v>
      </c>
      <c r="L536" s="16">
        <f>IFERROR(VLOOKUP(M536,Modificateurs!D$1:E$94,2,0),0)</f>
        <v>3</v>
      </c>
      <c r="M536" t="str">
        <f>VLOOKUP(A536,'Fichier FI (en entrée)'!B:AH,16,0)&amp;" "&amp;VLOOKUP(A536,'Fichier FI (en entrée)'!B:AH,20,0)&amp;" "&amp;VLOOKUP(A536,'Fichier FI (en entrée)'!B:AH,27,0)&amp;" "&amp;VLOOKUP(A536,'Fichier FI (en entrée)'!B:AH,29,0)</f>
        <v xml:space="preserve">S Informatique et Sciences du numérique  </v>
      </c>
      <c r="N536" t="str">
        <f>VLOOKUP(A536,'Fichier FI (en entrée)'!B:AH,8,0)</f>
        <v>En Terminale</v>
      </c>
      <c r="O536" t="b">
        <f>AND(C536&gt;Synthèse!B$8,C536&lt;Synthèse!B$10,NOT(Y536))</f>
        <v>0</v>
      </c>
      <c r="Q536" s="60">
        <f>ROUNDUP(C536/(Synthèse!$B$4+Synthèse!$B$1)*8,0)</f>
        <v>2</v>
      </c>
      <c r="R536" s="60">
        <f>IFERROR(VLOOKUP(A536,'Evaluations (formulaire)'!A:P,6,0)+VLOOKUP(A536,'Evaluations (formulaire)'!A:P,7,0),0)</f>
        <v>0</v>
      </c>
      <c r="S536" s="60">
        <f>IFERROR(VLOOKUP(A536,'Evaluations (formulaire)'!A:P,8,0),0)</f>
        <v>0</v>
      </c>
      <c r="T536" s="60">
        <f>IF(AND(ISBLANK(P536),Q536&lt;=2),Synthèse!$B$41,IF(AND(ISBLANK(P536),Q536&gt;=7),Synthèse!$C$41,R536+S536))</f>
        <v>4.6511627906976744E-3</v>
      </c>
      <c r="U536" s="60">
        <f t="shared" si="92"/>
        <v>15.334651162790697</v>
      </c>
      <c r="V536" s="60">
        <f t="shared" si="93"/>
        <v>246</v>
      </c>
      <c r="X536" s="26">
        <v>405</v>
      </c>
      <c r="Y536" s="26" t="b">
        <f>IFERROR(VLOOKUP(A536,'Calculs FA (auto)'!A:O,15,0),FALSE)</f>
        <v>0</v>
      </c>
      <c r="Z536" s="26">
        <f>IFERROR(VLOOKUP(A536,'Evaluations (formulaire)'!A:M,9,0),0)</f>
        <v>0</v>
      </c>
      <c r="AA536" s="135" t="b">
        <v>1</v>
      </c>
      <c r="AB536" s="135" t="b">
        <v>0</v>
      </c>
      <c r="AC536" s="135" t="b">
        <f t="shared" si="94"/>
        <v>1</v>
      </c>
      <c r="AD536" s="135" t="b">
        <f t="shared" si="95"/>
        <v>0</v>
      </c>
      <c r="AE536" s="135" t="b">
        <f t="shared" si="96"/>
        <v>0</v>
      </c>
      <c r="AF536" s="135" t="b">
        <f>AND(AC536,$V536&lt;=Synthèse!$B$44)</f>
        <v>1</v>
      </c>
      <c r="AG536" s="135" t="b">
        <f>AND(AD536,$V536&lt;=Synthèse!$B$44)</f>
        <v>0</v>
      </c>
      <c r="AH536" s="135" t="b">
        <f>AND(AE536,$V536&lt;=Synthèse!$B$44)</f>
        <v>0</v>
      </c>
      <c r="AI536" s="137" t="b">
        <v>0</v>
      </c>
      <c r="AJ536" s="137" t="b">
        <v>1</v>
      </c>
      <c r="AK536" s="137" t="b">
        <f t="shared" si="97"/>
        <v>0</v>
      </c>
      <c r="AL536" s="137" t="b">
        <f t="shared" si="98"/>
        <v>1</v>
      </c>
      <c r="AM536" s="137" t="b">
        <f>AND(AK536,$V536&lt;=Synthèse!$B$44)</f>
        <v>0</v>
      </c>
      <c r="AN536" s="137" t="b">
        <f>AND(AL536,$V536&lt;=Synthèse!$B$44)</f>
        <v>1</v>
      </c>
    </row>
    <row r="537" spans="1:40">
      <c r="A537" s="17">
        <v>367871</v>
      </c>
      <c r="B537" t="str">
        <f ca="1">VLOOKUP(A537,'Fichier FI (en entrée)'!B:AH,3,0)</f>
        <v>GKIHWBFXGM</v>
      </c>
      <c r="C537">
        <f t="shared" si="88"/>
        <v>986</v>
      </c>
      <c r="D537">
        <f t="shared" si="89"/>
        <v>10.41</v>
      </c>
      <c r="E537" s="14" t="str">
        <f>VLOOKUP(A537,'Fichier FI (en entrée)'!B:AH,2,0)</f>
        <v>EV</v>
      </c>
      <c r="F537" s="14" t="b">
        <f t="shared" si="90"/>
        <v>1</v>
      </c>
      <c r="G537" s="14" t="b">
        <f>IFERROR(VLOOKUP(A537,'Calculs FA (auto)'!A:F,6,0),FALSE)</f>
        <v>0</v>
      </c>
      <c r="H537" s="14" t="b">
        <f t="shared" si="91"/>
        <v>0</v>
      </c>
      <c r="I537" s="16">
        <f>IFERROR(VLOOKUP(A537,'Moyennes FI (en entrée)'!B:N,7,0),"")</f>
        <v>9.41</v>
      </c>
      <c r="J537" s="16">
        <f>IFERROR(VLOOKUP(VLOOKUP(A537,'Fichier FI (en entrée)'!B:AH,33,0),Modificateurs!A$2:B$5,2,0),0)</f>
        <v>0</v>
      </c>
      <c r="K537" s="16">
        <f>IFERROR(VLOOKUP(VLOOKUP(A537,'Redoub FI (en entrée)'!B:N,7,0),Modificateurs!A$8:B$11,2,0),0)</f>
        <v>0</v>
      </c>
      <c r="L537" s="16">
        <f>IFERROR(VLOOKUP(M537,Modificateurs!D$1:E$94,2,0),0)</f>
        <v>1</v>
      </c>
      <c r="M537" t="str">
        <f>VLOOKUP(A537,'Fichier FI (en entrée)'!B:AH,16,0)&amp;" "&amp;VLOOKUP(A537,'Fichier FI (en entrée)'!B:AH,20,0)&amp;" "&amp;VLOOKUP(A537,'Fichier FI (en entrée)'!B:AH,27,0)&amp;" "&amp;VLOOKUP(A537,'Fichier FI (en entrée)'!B:AH,29,0)</f>
        <v xml:space="preserve">S Sciences de la vie et de la terre  </v>
      </c>
      <c r="N537" t="str">
        <f>VLOOKUP(A537,'Fichier FI (en entrée)'!B:AH,8,0)</f>
        <v>En Terminale</v>
      </c>
      <c r="O537" t="b">
        <f>AND(C537&gt;Synthèse!B$8,C537&lt;Synthèse!B$10,NOT(Y537))</f>
        <v>1</v>
      </c>
      <c r="Q537" s="60">
        <f>ROUNDUP(C537/(Synthèse!$B$4+Synthèse!$B$1)*8,0)</f>
        <v>5</v>
      </c>
      <c r="R537" s="60">
        <f>IFERROR(VLOOKUP(A537,'Evaluations (formulaire)'!A:P,6,0)+VLOOKUP(A537,'Evaluations (formulaire)'!A:P,7,0),0)</f>
        <v>0</v>
      </c>
      <c r="S537" s="60">
        <f>IFERROR(VLOOKUP(A537,'Evaluations (formulaire)'!A:P,8,0),0)</f>
        <v>0</v>
      </c>
      <c r="T537" s="60">
        <f>IF(AND(ISBLANK(P537),Q537&lt;=2),Synthèse!$B$41,IF(AND(ISBLANK(P537),Q537&gt;=7),Synthèse!$C$41,R537+S537))</f>
        <v>0</v>
      </c>
      <c r="U537" s="60">
        <f t="shared" si="92"/>
        <v>10.41</v>
      </c>
      <c r="V537" s="60">
        <f t="shared" si="93"/>
        <v>986</v>
      </c>
      <c r="X537" s="26">
        <v>1383</v>
      </c>
      <c r="Y537" s="26" t="b">
        <f>IFERROR(VLOOKUP(A537,'Calculs FA (auto)'!A:O,15,0),FALSE)</f>
        <v>0</v>
      </c>
      <c r="Z537" s="26">
        <f>IFERROR(VLOOKUP(A537,'Evaluations (formulaire)'!A:M,9,0),0)</f>
        <v>0</v>
      </c>
      <c r="AA537" s="135" t="b">
        <v>1</v>
      </c>
      <c r="AB537" s="135" t="b">
        <v>0</v>
      </c>
      <c r="AC537" s="135" t="b">
        <f t="shared" si="94"/>
        <v>1</v>
      </c>
      <c r="AD537" s="135" t="b">
        <f t="shared" si="95"/>
        <v>0</v>
      </c>
      <c r="AE537" s="135" t="b">
        <f t="shared" si="96"/>
        <v>0</v>
      </c>
      <c r="AF537" s="135" t="b">
        <f>AND(AC537,$V537&lt;=Synthèse!$B$44)</f>
        <v>0</v>
      </c>
      <c r="AG537" s="135" t="b">
        <f>AND(AD537,$V537&lt;=Synthèse!$B$44)</f>
        <v>0</v>
      </c>
      <c r="AH537" s="135" t="b">
        <f>AND(AE537,$V537&lt;=Synthèse!$B$44)</f>
        <v>0</v>
      </c>
      <c r="AI537" s="137" t="b">
        <v>0</v>
      </c>
      <c r="AJ537" s="137" t="b">
        <v>1</v>
      </c>
      <c r="AK537" s="137" t="b">
        <f t="shared" si="97"/>
        <v>0</v>
      </c>
      <c r="AL537" s="137" t="b">
        <f t="shared" si="98"/>
        <v>1</v>
      </c>
      <c r="AM537" s="137" t="b">
        <f>AND(AK537,$V537&lt;=Synthèse!$B$44)</f>
        <v>0</v>
      </c>
      <c r="AN537" s="137" t="b">
        <f>AND(AL537,$V537&lt;=Synthèse!$B$44)</f>
        <v>0</v>
      </c>
    </row>
    <row r="538" spans="1:40">
      <c r="A538" s="17">
        <v>367873</v>
      </c>
      <c r="B538" t="str">
        <f ca="1">VLOOKUP(A538,'Fichier FI (en entrée)'!B:AH,3,0)</f>
        <v>XFTWXHHRMC</v>
      </c>
      <c r="C538">
        <f t="shared" si="88"/>
        <v>1498</v>
      </c>
      <c r="D538">
        <f t="shared" si="89"/>
        <v>1.1099999999999994</v>
      </c>
      <c r="E538" s="14" t="str">
        <f>VLOOKUP(A538,'Fichier FI (en entrée)'!B:AH,2,0)</f>
        <v>EV</v>
      </c>
      <c r="F538" s="14" t="b">
        <f t="shared" si="90"/>
        <v>1</v>
      </c>
      <c r="G538" s="14" t="b">
        <f>IFERROR(VLOOKUP(A538,'Calculs FA (auto)'!A:F,6,0),FALSE)</f>
        <v>0</v>
      </c>
      <c r="H538" s="14" t="b">
        <f t="shared" si="91"/>
        <v>0</v>
      </c>
      <c r="I538" s="16">
        <f>IFERROR(VLOOKUP(A538,'Moyennes FI (en entrée)'!B:N,7,0),"")</f>
        <v>12.11</v>
      </c>
      <c r="J538" s="16">
        <f>IFERROR(VLOOKUP(VLOOKUP(A538,'Fichier FI (en entrée)'!B:AH,33,0),Modificateurs!A$2:B$5,2,0),0)</f>
        <v>1</v>
      </c>
      <c r="K538" s="16">
        <f>IFERROR(VLOOKUP(VLOOKUP(A538,'Redoub FI (en entrée)'!B:N,7,0),Modificateurs!A$8:B$11,2,0),0)</f>
        <v>0</v>
      </c>
      <c r="L538" s="16">
        <f>IFERROR(VLOOKUP(M538,Modificateurs!D$1:E$94,2,0),0)</f>
        <v>-12</v>
      </c>
      <c r="M538" t="str">
        <f>VLOOKUP(A538,'Fichier FI (en entrée)'!B:AH,16,0)&amp;" "&amp;VLOOKUP(A538,'Fichier FI (en entrée)'!B:AH,20,0)&amp;" "&amp;VLOOKUP(A538,'Fichier FI (en entrée)'!B:AH,27,0)&amp;" "&amp;VLOOKUP(A538,'Fichier FI (en entrée)'!B:AH,29,0)</f>
        <v xml:space="preserve">STMG Mercatique  </v>
      </c>
      <c r="N538" t="str">
        <f>VLOOKUP(A538,'Fichier FI (en entrée)'!B:AH,8,0)</f>
        <v>En Terminale</v>
      </c>
      <c r="O538" t="b">
        <f>AND(C538&gt;Synthèse!B$8,C538&lt;Synthèse!B$10,NOT(Y538))</f>
        <v>0</v>
      </c>
      <c r="P538" t="s">
        <v>2262</v>
      </c>
      <c r="Q538" s="60">
        <f>ROUNDUP(C538/(Synthèse!$B$4+Synthèse!$B$1)*8,0)</f>
        <v>7</v>
      </c>
      <c r="R538" s="60">
        <f>IFERROR(VLOOKUP(A538,'Evaluations (formulaire)'!A:P,6,0)+VLOOKUP(A538,'Evaluations (formulaire)'!A:P,7,0),0)</f>
        <v>0</v>
      </c>
      <c r="S538" s="60">
        <f>IFERROR(VLOOKUP(A538,'Evaluations (formulaire)'!A:P,8,0),0)</f>
        <v>0</v>
      </c>
      <c r="T538" s="60">
        <f>IF(AND(ISBLANK(P538),Q538&lt;=2),Synthèse!$B$41,IF(AND(ISBLANK(P538),Q538&gt;=7),Synthèse!$C$41,R538+S538))</f>
        <v>0</v>
      </c>
      <c r="U538" s="60">
        <f t="shared" si="92"/>
        <v>1.1099999999999994</v>
      </c>
      <c r="V538" s="60">
        <f t="shared" si="93"/>
        <v>1498</v>
      </c>
      <c r="X538" s="26">
        <v>937</v>
      </c>
      <c r="Y538" s="26" t="b">
        <f>IFERROR(VLOOKUP(A538,'Calculs FA (auto)'!A:O,15,0),FALSE)</f>
        <v>0</v>
      </c>
      <c r="Z538" s="26">
        <f>IFERROR(VLOOKUP(A538,'Evaluations (formulaire)'!A:M,9,0),0)</f>
        <v>0</v>
      </c>
      <c r="AA538" s="135" t="b">
        <v>1</v>
      </c>
      <c r="AB538" s="135" t="b">
        <v>0</v>
      </c>
      <c r="AC538" s="135" t="b">
        <f t="shared" si="94"/>
        <v>1</v>
      </c>
      <c r="AD538" s="135" t="b">
        <f t="shared" si="95"/>
        <v>0</v>
      </c>
      <c r="AE538" s="135" t="b">
        <f t="shared" si="96"/>
        <v>0</v>
      </c>
      <c r="AF538" s="135" t="b">
        <f>AND(AC538,$V538&lt;=Synthèse!$B$44)</f>
        <v>0</v>
      </c>
      <c r="AG538" s="135" t="b">
        <f>AND(AD538,$V538&lt;=Synthèse!$B$44)</f>
        <v>0</v>
      </c>
      <c r="AH538" s="135" t="b">
        <f>AND(AE538,$V538&lt;=Synthèse!$B$44)</f>
        <v>0</v>
      </c>
      <c r="AI538" s="137" t="b">
        <v>0</v>
      </c>
      <c r="AJ538" s="137" t="b">
        <v>1</v>
      </c>
      <c r="AK538" s="137" t="b">
        <f t="shared" si="97"/>
        <v>0</v>
      </c>
      <c r="AL538" s="137" t="b">
        <f t="shared" si="98"/>
        <v>1</v>
      </c>
      <c r="AM538" s="137" t="b">
        <f>AND(AK538,$V538&lt;=Synthèse!$B$44)</f>
        <v>0</v>
      </c>
      <c r="AN538" s="137" t="b">
        <f>AND(AL538,$V538&lt;=Synthèse!$B$44)</f>
        <v>0</v>
      </c>
    </row>
    <row r="539" spans="1:40">
      <c r="A539" s="17">
        <v>367884</v>
      </c>
      <c r="B539" t="str">
        <f ca="1">VLOOKUP(A539,'Fichier FI (en entrée)'!B:AH,3,0)</f>
        <v>NFSTMZZMYU</v>
      </c>
      <c r="C539">
        <f t="shared" si="88"/>
        <v>53</v>
      </c>
      <c r="D539">
        <f t="shared" si="89"/>
        <v>17.95</v>
      </c>
      <c r="E539" s="14" t="str">
        <f>VLOOKUP(A539,'Fichier FI (en entrée)'!B:AH,2,0)</f>
        <v>EV</v>
      </c>
      <c r="F539" s="14" t="b">
        <f t="shared" si="90"/>
        <v>1</v>
      </c>
      <c r="G539" s="14" t="b">
        <f>IFERROR(VLOOKUP(A539,'Calculs FA (auto)'!A:F,6,0),FALSE)</f>
        <v>0</v>
      </c>
      <c r="H539" s="14" t="b">
        <f t="shared" si="91"/>
        <v>0</v>
      </c>
      <c r="I539" s="16">
        <f>IFERROR(VLOOKUP(A539,'Moyennes FI (en entrée)'!B:N,7,0),"")</f>
        <v>11.95</v>
      </c>
      <c r="J539" s="16">
        <f>IFERROR(VLOOKUP(VLOOKUP(A539,'Fichier FI (en entrée)'!B:AH,33,0),Modificateurs!A$2:B$5,2,0),0)</f>
        <v>3</v>
      </c>
      <c r="K539" s="16">
        <f>IFERROR(VLOOKUP(VLOOKUP(A539,'Redoub FI (en entrée)'!B:N,7,0),Modificateurs!A$8:B$11,2,0),0)</f>
        <v>0</v>
      </c>
      <c r="L539" s="16">
        <f>IFERROR(VLOOKUP(M539,Modificateurs!D$1:E$94,2,0),0)</f>
        <v>3</v>
      </c>
      <c r="M539" t="str">
        <f>VLOOKUP(A539,'Fichier FI (en entrée)'!B:AH,16,0)&amp;" "&amp;VLOOKUP(A539,'Fichier FI (en entrée)'!B:AH,20,0)&amp;" "&amp;VLOOKUP(A539,'Fichier FI (en entrée)'!B:AH,27,0)&amp;" "&amp;VLOOKUP(A539,'Fichier FI (en entrée)'!B:AH,29,0)</f>
        <v xml:space="preserve">S Informatique et Sciences du numérique  </v>
      </c>
      <c r="N539" t="str">
        <f>VLOOKUP(A539,'Fichier FI (en entrée)'!B:AH,8,0)</f>
        <v>En Terminale</v>
      </c>
      <c r="O539" t="b">
        <f>AND(C539&gt;Synthèse!B$8,C539&lt;Synthèse!B$10,NOT(Y539))</f>
        <v>0</v>
      </c>
      <c r="Q539" s="60">
        <f>ROUNDUP(C539/(Synthèse!$B$4+Synthèse!$B$1)*8,0)</f>
        <v>1</v>
      </c>
      <c r="R539" s="60">
        <f>IFERROR(VLOOKUP(A539,'Evaluations (formulaire)'!A:P,6,0)+VLOOKUP(A539,'Evaluations (formulaire)'!A:P,7,0),0)</f>
        <v>0</v>
      </c>
      <c r="S539" s="60">
        <f>IFERROR(VLOOKUP(A539,'Evaluations (formulaire)'!A:P,8,0),0)</f>
        <v>0</v>
      </c>
      <c r="T539" s="60">
        <f>IF(AND(ISBLANK(P539),Q539&lt;=2),Synthèse!$B$41,IF(AND(ISBLANK(P539),Q539&gt;=7),Synthèse!$C$41,R539+S539))</f>
        <v>4.6511627906976744E-3</v>
      </c>
      <c r="U539" s="60">
        <f t="shared" si="92"/>
        <v>17.954651162790697</v>
      </c>
      <c r="V539" s="60">
        <f t="shared" si="93"/>
        <v>53</v>
      </c>
      <c r="X539" s="26">
        <v>1574</v>
      </c>
      <c r="Y539" s="26" t="b">
        <f>IFERROR(VLOOKUP(A539,'Calculs FA (auto)'!A:O,15,0),FALSE)</f>
        <v>0</v>
      </c>
      <c r="Z539" s="26">
        <f>IFERROR(VLOOKUP(A539,'Evaluations (formulaire)'!A:M,9,0),0)</f>
        <v>0</v>
      </c>
      <c r="AA539" s="135" t="b">
        <v>1</v>
      </c>
      <c r="AB539" s="135" t="b">
        <v>0</v>
      </c>
      <c r="AC539" s="135" t="b">
        <f t="shared" si="94"/>
        <v>1</v>
      </c>
      <c r="AD539" s="135" t="b">
        <f t="shared" si="95"/>
        <v>0</v>
      </c>
      <c r="AE539" s="135" t="b">
        <f t="shared" si="96"/>
        <v>0</v>
      </c>
      <c r="AF539" s="135" t="b">
        <f>AND(AC539,$V539&lt;=Synthèse!$B$44)</f>
        <v>1</v>
      </c>
      <c r="AG539" s="135" t="b">
        <f>AND(AD539,$V539&lt;=Synthèse!$B$44)</f>
        <v>0</v>
      </c>
      <c r="AH539" s="135" t="b">
        <f>AND(AE539,$V539&lt;=Synthèse!$B$44)</f>
        <v>0</v>
      </c>
      <c r="AI539" s="137" t="b">
        <v>0</v>
      </c>
      <c r="AJ539" s="137" t="b">
        <v>1</v>
      </c>
      <c r="AK539" s="137" t="b">
        <f t="shared" si="97"/>
        <v>0</v>
      </c>
      <c r="AL539" s="137" t="b">
        <f t="shared" si="98"/>
        <v>1</v>
      </c>
      <c r="AM539" s="137" t="b">
        <f>AND(AK539,$V539&lt;=Synthèse!$B$44)</f>
        <v>0</v>
      </c>
      <c r="AN539" s="137" t="b">
        <f>AND(AL539,$V539&lt;=Synthèse!$B$44)</f>
        <v>1</v>
      </c>
    </row>
    <row r="540" spans="1:40">
      <c r="A540" s="17">
        <v>369678</v>
      </c>
      <c r="B540" t="str">
        <f ca="1">VLOOKUP(A540,'Fichier FI (en entrée)'!B:AH,3,0)</f>
        <v>GMMXAUDAKO</v>
      </c>
      <c r="C540">
        <f t="shared" si="88"/>
        <v>383</v>
      </c>
      <c r="D540">
        <f t="shared" si="89"/>
        <v>14.23</v>
      </c>
      <c r="E540" s="14" t="str">
        <f>VLOOKUP(A540,'Fichier FI (en entrée)'!B:AH,2,0)</f>
        <v>EV</v>
      </c>
      <c r="F540" s="14" t="b">
        <f t="shared" si="90"/>
        <v>1</v>
      </c>
      <c r="G540" s="14" t="b">
        <f>IFERROR(VLOOKUP(A540,'Calculs FA (auto)'!A:F,6,0),FALSE)</f>
        <v>1</v>
      </c>
      <c r="H540" s="14" t="b">
        <f t="shared" si="91"/>
        <v>1</v>
      </c>
      <c r="I540" s="16">
        <f>IFERROR(VLOOKUP(A540,'Moyennes FI (en entrée)'!B:N,7,0),"")</f>
        <v>11.23</v>
      </c>
      <c r="J540" s="16">
        <f>IFERROR(VLOOKUP(VLOOKUP(A540,'Fichier FI (en entrée)'!B:AH,33,0),Modificateurs!A$2:B$5,2,0),0)</f>
        <v>0</v>
      </c>
      <c r="K540" s="16">
        <f>IFERROR(VLOOKUP(VLOOKUP(A540,'Redoub FI (en entrée)'!B:N,7,0),Modificateurs!A$8:B$11,2,0),0)</f>
        <v>0</v>
      </c>
      <c r="L540" s="16">
        <f>IFERROR(VLOOKUP(M540,Modificateurs!D$1:E$94,2,0),0)</f>
        <v>3</v>
      </c>
      <c r="M540" t="str">
        <f>VLOOKUP(A540,'Fichier FI (en entrée)'!B:AH,16,0)&amp;" "&amp;VLOOKUP(A540,'Fichier FI (en entrée)'!B:AH,20,0)&amp;" "&amp;VLOOKUP(A540,'Fichier FI (en entrée)'!B:AH,27,0)&amp;" "&amp;VLOOKUP(A540,'Fichier FI (en entrée)'!B:AH,29,0)</f>
        <v xml:space="preserve">S Informatique et Sciences du numérique  </v>
      </c>
      <c r="N540" t="str">
        <f>VLOOKUP(A540,'Fichier FI (en entrée)'!B:AH,8,0)</f>
        <v>En Terminale</v>
      </c>
      <c r="O540" t="b">
        <f>AND(C540&gt;Synthèse!B$8,C540&lt;Synthèse!B$10,NOT(Y540))</f>
        <v>0</v>
      </c>
      <c r="Q540" s="60">
        <f>ROUNDUP(C540/(Synthèse!$B$4+Synthèse!$B$1)*8,0)</f>
        <v>2</v>
      </c>
      <c r="R540" s="60">
        <f>IFERROR(VLOOKUP(A540,'Evaluations (formulaire)'!A:P,6,0)+VLOOKUP(A540,'Evaluations (formulaire)'!A:P,7,0),0)</f>
        <v>0</v>
      </c>
      <c r="S540" s="60">
        <f>IFERROR(VLOOKUP(A540,'Evaluations (formulaire)'!A:P,8,0),0)</f>
        <v>0</v>
      </c>
      <c r="T540" s="60">
        <f>IF(AND(ISBLANK(P540),Q540&lt;=2),Synthèse!$B$41,IF(AND(ISBLANK(P540),Q540&gt;=7),Synthèse!$C$41,R540+S540))</f>
        <v>4.6511627906976744E-3</v>
      </c>
      <c r="U540" s="60">
        <f t="shared" si="92"/>
        <v>14.234651162790698</v>
      </c>
      <c r="V540" s="60">
        <f t="shared" si="93"/>
        <v>383</v>
      </c>
      <c r="X540" s="26">
        <v>1971</v>
      </c>
      <c r="Y540" s="26" t="b">
        <f>IFERROR(VLOOKUP(A540,'Calculs FA (auto)'!A:O,15,0),FALSE)</f>
        <v>0</v>
      </c>
      <c r="Z540" s="26">
        <f>IFERROR(VLOOKUP(A540,'Evaluations (formulaire)'!A:M,9,0),0)</f>
        <v>0</v>
      </c>
      <c r="AA540" s="135" t="b">
        <v>1</v>
      </c>
      <c r="AB540" s="135" t="b">
        <v>0</v>
      </c>
      <c r="AC540" s="135" t="b">
        <f t="shared" si="94"/>
        <v>1</v>
      </c>
      <c r="AD540" s="135" t="b">
        <f t="shared" si="95"/>
        <v>0</v>
      </c>
      <c r="AE540" s="135" t="b">
        <f t="shared" si="96"/>
        <v>0</v>
      </c>
      <c r="AF540" s="135" t="b">
        <f>AND(AC540,$V540&lt;=Synthèse!$B$44)</f>
        <v>1</v>
      </c>
      <c r="AG540" s="135" t="b">
        <f>AND(AD540,$V540&lt;=Synthèse!$B$44)</f>
        <v>0</v>
      </c>
      <c r="AH540" s="135" t="b">
        <f>AND(AE540,$V540&lt;=Synthèse!$B$44)</f>
        <v>0</v>
      </c>
      <c r="AI540" s="137" t="b">
        <v>0</v>
      </c>
      <c r="AJ540" s="137" t="b">
        <v>1</v>
      </c>
      <c r="AK540" s="137" t="b">
        <f t="shared" si="97"/>
        <v>0</v>
      </c>
      <c r="AL540" s="137" t="b">
        <f t="shared" si="98"/>
        <v>1</v>
      </c>
      <c r="AM540" s="137" t="b">
        <f>AND(AK540,$V540&lt;=Synthèse!$B$44)</f>
        <v>0</v>
      </c>
      <c r="AN540" s="137" t="b">
        <f>AND(AL540,$V540&lt;=Synthèse!$B$44)</f>
        <v>1</v>
      </c>
    </row>
    <row r="541" spans="1:40">
      <c r="A541" s="17">
        <v>370358</v>
      </c>
      <c r="B541" t="str">
        <f ca="1">VLOOKUP(A541,'Fichier FI (en entrée)'!B:AH,3,0)</f>
        <v>HKUSQDSTTR</v>
      </c>
      <c r="C541">
        <f t="shared" si="88"/>
        <v>498</v>
      </c>
      <c r="D541">
        <f t="shared" si="89"/>
        <v>13.4</v>
      </c>
      <c r="E541" s="14" t="str">
        <f>VLOOKUP(A541,'Fichier FI (en entrée)'!B:AH,2,0)</f>
        <v>EV</v>
      </c>
      <c r="F541" s="14" t="b">
        <f t="shared" si="90"/>
        <v>1</v>
      </c>
      <c r="G541" s="14" t="b">
        <f>IFERROR(VLOOKUP(A541,'Calculs FA (auto)'!A:F,6,0),FALSE)</f>
        <v>0</v>
      </c>
      <c r="H541" s="14" t="b">
        <f t="shared" si="91"/>
        <v>0</v>
      </c>
      <c r="I541" s="16">
        <f>IFERROR(VLOOKUP(A541,'Moyennes FI (en entrée)'!B:N,7,0),"")</f>
        <v>10.4</v>
      </c>
      <c r="J541" s="16">
        <f>IFERROR(VLOOKUP(VLOOKUP(A541,'Fichier FI (en entrée)'!B:AH,33,0),Modificateurs!A$2:B$5,2,0),0)</f>
        <v>1</v>
      </c>
      <c r="K541" s="16">
        <f>IFERROR(VLOOKUP(VLOOKUP(A541,'Redoub FI (en entrée)'!B:N,7,0),Modificateurs!A$8:B$11,2,0),0)</f>
        <v>0</v>
      </c>
      <c r="L541" s="16">
        <f>IFERROR(VLOOKUP(M541,Modificateurs!D$1:E$94,2,0),0)</f>
        <v>2</v>
      </c>
      <c r="M541" t="str">
        <f>VLOOKUP(A541,'Fichier FI (en entrée)'!B:AH,16,0)&amp;" "&amp;VLOOKUP(A541,'Fichier FI (en entrée)'!B:AH,20,0)&amp;" "&amp;VLOOKUP(A541,'Fichier FI (en entrée)'!B:AH,27,0)&amp;" "&amp;VLOOKUP(A541,'Fichier FI (en entrée)'!B:AH,29,0)</f>
        <v xml:space="preserve">STI2D Système informatique et numérique  </v>
      </c>
      <c r="N541" t="str">
        <f>VLOOKUP(A541,'Fichier FI (en entrée)'!B:AH,8,0)</f>
        <v>En Terminale</v>
      </c>
      <c r="O541" t="b">
        <f>AND(C541&gt;Synthèse!B$8,C541&lt;Synthèse!B$10,NOT(Y541))</f>
        <v>1</v>
      </c>
      <c r="Q541" s="60">
        <f>ROUNDUP(C541/(Synthèse!$B$4+Synthèse!$B$1)*8,0)</f>
        <v>3</v>
      </c>
      <c r="R541" s="60">
        <f>IFERROR(VLOOKUP(A541,'Evaluations (formulaire)'!A:P,6,0)+VLOOKUP(A541,'Evaluations (formulaire)'!A:P,7,0),0)</f>
        <v>0</v>
      </c>
      <c r="S541" s="60">
        <f>IFERROR(VLOOKUP(A541,'Evaluations (formulaire)'!A:P,8,0),0)</f>
        <v>0</v>
      </c>
      <c r="T541" s="60">
        <f>IF(AND(ISBLANK(P541),Q541&lt;=2),Synthèse!$B$41,IF(AND(ISBLANK(P541),Q541&gt;=7),Synthèse!$C$41,R541+S541))</f>
        <v>0</v>
      </c>
      <c r="U541" s="60">
        <f t="shared" si="92"/>
        <v>13.4</v>
      </c>
      <c r="V541" s="60">
        <f t="shared" si="93"/>
        <v>499</v>
      </c>
      <c r="X541" s="26">
        <v>134</v>
      </c>
      <c r="Y541" s="26" t="b">
        <f>IFERROR(VLOOKUP(A541,'Calculs FA (auto)'!A:O,15,0),FALSE)</f>
        <v>0</v>
      </c>
      <c r="Z541" s="26">
        <f>IFERROR(VLOOKUP(A541,'Evaluations (formulaire)'!A:M,9,0),0)</f>
        <v>0</v>
      </c>
      <c r="AA541" s="135" t="b">
        <v>1</v>
      </c>
      <c r="AB541" s="135" t="b">
        <v>0</v>
      </c>
      <c r="AC541" s="135" t="b">
        <f t="shared" si="94"/>
        <v>1</v>
      </c>
      <c r="AD541" s="135" t="b">
        <f t="shared" si="95"/>
        <v>0</v>
      </c>
      <c r="AE541" s="135" t="b">
        <f t="shared" si="96"/>
        <v>0</v>
      </c>
      <c r="AF541" s="135" t="b">
        <f>AND(AC541,$V541&lt;=Synthèse!$B$44)</f>
        <v>1</v>
      </c>
      <c r="AG541" s="135" t="b">
        <f>AND(AD541,$V541&lt;=Synthèse!$B$44)</f>
        <v>0</v>
      </c>
      <c r="AH541" s="135" t="b">
        <f>AND(AE541,$V541&lt;=Synthèse!$B$44)</f>
        <v>0</v>
      </c>
      <c r="AI541" s="137" t="b">
        <v>0</v>
      </c>
      <c r="AJ541" s="137" t="b">
        <v>1</v>
      </c>
      <c r="AK541" s="137" t="b">
        <f t="shared" si="97"/>
        <v>0</v>
      </c>
      <c r="AL541" s="137" t="b">
        <f t="shared" si="98"/>
        <v>1</v>
      </c>
      <c r="AM541" s="137" t="b">
        <f>AND(AK541,$V541&lt;=Synthèse!$B$44)</f>
        <v>0</v>
      </c>
      <c r="AN541" s="137" t="b">
        <f>AND(AL541,$V541&lt;=Synthèse!$B$44)</f>
        <v>1</v>
      </c>
    </row>
    <row r="542" spans="1:40">
      <c r="A542" s="17">
        <v>375745</v>
      </c>
      <c r="B542" t="str">
        <f ca="1">VLOOKUP(A542,'Fichier FI (en entrée)'!B:AH,3,0)</f>
        <v>GIMZLDOIGJ</v>
      </c>
      <c r="C542">
        <f t="shared" si="88"/>
        <v>2097</v>
      </c>
      <c r="D542">
        <f t="shared" si="89"/>
        <v>-100</v>
      </c>
      <c r="E542" s="14" t="str">
        <f>VLOOKUP(A542,'Fichier FI (en entrée)'!B:AH,2,0)</f>
        <v>ENV</v>
      </c>
      <c r="F542" s="14" t="b">
        <f t="shared" si="90"/>
        <v>0</v>
      </c>
      <c r="G542" s="14" t="b">
        <f>IFERROR(VLOOKUP(A542,'Calculs FA (auto)'!A:F,6,0),FALSE)</f>
        <v>0</v>
      </c>
      <c r="H542" s="14" t="b">
        <f t="shared" si="91"/>
        <v>0</v>
      </c>
      <c r="I542" s="16" t="str">
        <f>IFERROR(VLOOKUP(A542,'Moyennes FI (en entrée)'!B:N,7,0),"")</f>
        <v/>
      </c>
      <c r="J542" s="16">
        <f>IFERROR(VLOOKUP(VLOOKUP(A542,'Fichier FI (en entrée)'!B:AH,33,0),Modificateurs!A$2:B$5,2,0),0)</f>
        <v>-3</v>
      </c>
      <c r="K542" s="16">
        <f>IFERROR(VLOOKUP(VLOOKUP(A542,'Redoub FI (en entrée)'!B:N,7,0),Modificateurs!A$8:B$11,2,0),0)</f>
        <v>0</v>
      </c>
      <c r="L542" s="16">
        <f>IFERROR(VLOOKUP(M542,Modificateurs!D$1:E$94,2,0),0)</f>
        <v>2</v>
      </c>
      <c r="M542" t="str">
        <f>VLOOKUP(A542,'Fichier FI (en entrée)'!B:AH,16,0)&amp;" "&amp;VLOOKUP(A542,'Fichier FI (en entrée)'!B:AH,20,0)&amp;" "&amp;VLOOKUP(A542,'Fichier FI (en entrée)'!B:AH,27,0)&amp;" "&amp;VLOOKUP(A542,'Fichier FI (en entrée)'!B:AH,29,0)</f>
        <v xml:space="preserve">S Physique-chimie  </v>
      </c>
      <c r="N542" t="str">
        <f>VLOOKUP(A542,'Fichier FI (en entrée)'!B:AH,8,0)</f>
        <v>En Terminale</v>
      </c>
      <c r="O542" t="b">
        <f>AND(C542&gt;Synthèse!B$8,C542&lt;Synthèse!B$10,NOT(Y542))</f>
        <v>0</v>
      </c>
      <c r="Q542" s="60">
        <f>ROUNDUP(C542/(Synthèse!$B$4+Synthèse!$B$1)*8,0)</f>
        <v>10</v>
      </c>
      <c r="R542" s="60">
        <f>IFERROR(VLOOKUP(A542,'Evaluations (formulaire)'!A:P,6,0)+VLOOKUP(A542,'Evaluations (formulaire)'!A:P,7,0),0)</f>
        <v>0</v>
      </c>
      <c r="S542" s="60">
        <f>IFERROR(VLOOKUP(A542,'Evaluations (formulaire)'!A:P,8,0),0)</f>
        <v>0</v>
      </c>
      <c r="T542" s="60">
        <f>IF(AND(ISBLANK(P542),Q542&lt;=2),Synthèse!$B$41,IF(AND(ISBLANK(P542),Q542&gt;=7),Synthèse!$C$41,R542+S542))</f>
        <v>4.6296296296296294E-3</v>
      </c>
      <c r="U542" s="60">
        <f t="shared" si="92"/>
        <v>-99.995370370370367</v>
      </c>
      <c r="V542" s="60">
        <f t="shared" si="93"/>
        <v>1983</v>
      </c>
      <c r="X542" s="26">
        <v>1387</v>
      </c>
      <c r="Y542" s="26" t="b">
        <f>IFERROR(VLOOKUP(A542,'Calculs FA (auto)'!A:O,15,0),FALSE)</f>
        <v>0</v>
      </c>
      <c r="Z542" s="26">
        <f>IFERROR(VLOOKUP(A542,'Evaluations (formulaire)'!A:M,9,0),0)</f>
        <v>0</v>
      </c>
      <c r="AA542" s="135" t="b">
        <v>1</v>
      </c>
      <c r="AB542" s="135" t="b">
        <v>0</v>
      </c>
      <c r="AC542" s="135" t="b">
        <f t="shared" si="94"/>
        <v>0</v>
      </c>
      <c r="AD542" s="135" t="b">
        <f t="shared" si="95"/>
        <v>0</v>
      </c>
      <c r="AE542" s="135" t="b">
        <f t="shared" si="96"/>
        <v>0</v>
      </c>
      <c r="AF542" s="135" t="b">
        <f>AND(AC542,$V542&lt;=Synthèse!$B$44)</f>
        <v>0</v>
      </c>
      <c r="AG542" s="135" t="b">
        <f>AND(AD542,$V542&lt;=Synthèse!$B$44)</f>
        <v>0</v>
      </c>
      <c r="AH542" s="135" t="b">
        <f>AND(AE542,$V542&lt;=Synthèse!$B$44)</f>
        <v>0</v>
      </c>
      <c r="AI542" s="137" t="b">
        <v>0</v>
      </c>
      <c r="AJ542" s="137" t="b">
        <v>1</v>
      </c>
      <c r="AK542" s="137" t="b">
        <f t="shared" si="97"/>
        <v>0</v>
      </c>
      <c r="AL542" s="137" t="b">
        <f t="shared" si="98"/>
        <v>0</v>
      </c>
      <c r="AM542" s="137" t="b">
        <f>AND(AK542,$V542&lt;=Synthèse!$B$44)</f>
        <v>0</v>
      </c>
      <c r="AN542" s="137" t="b">
        <f>AND(AL542,$V542&lt;=Synthèse!$B$44)</f>
        <v>0</v>
      </c>
    </row>
    <row r="543" spans="1:40">
      <c r="A543" s="17">
        <v>375844</v>
      </c>
      <c r="B543" t="str">
        <f ca="1">VLOOKUP(A543,'Fichier FI (en entrée)'!B:AH,3,0)</f>
        <v>SSXFOBBARP</v>
      </c>
      <c r="C543">
        <f t="shared" si="88"/>
        <v>1284</v>
      </c>
      <c r="D543">
        <f t="shared" si="89"/>
        <v>6.03</v>
      </c>
      <c r="E543" s="14" t="str">
        <f>VLOOKUP(A543,'Fichier FI (en entrée)'!B:AH,2,0)</f>
        <v>EV</v>
      </c>
      <c r="F543" s="14" t="b">
        <f t="shared" si="90"/>
        <v>1</v>
      </c>
      <c r="G543" s="14" t="b">
        <f>IFERROR(VLOOKUP(A543,'Calculs FA (auto)'!A:F,6,0),FALSE)</f>
        <v>0</v>
      </c>
      <c r="H543" s="14" t="b">
        <f t="shared" si="91"/>
        <v>0</v>
      </c>
      <c r="I543" s="16">
        <f>IFERROR(VLOOKUP(A543,'Moyennes FI (en entrée)'!B:N,7,0),"")</f>
        <v>7.03</v>
      </c>
      <c r="J543" s="16">
        <f>IFERROR(VLOOKUP(VLOOKUP(A543,'Fichier FI (en entrée)'!B:AH,33,0),Modificateurs!A$2:B$5,2,0),0)</f>
        <v>-3</v>
      </c>
      <c r="K543" s="16">
        <f>IFERROR(VLOOKUP(VLOOKUP(A543,'Redoub FI (en entrée)'!B:N,7,0),Modificateurs!A$8:B$11,2,0),0)</f>
        <v>0</v>
      </c>
      <c r="L543" s="16">
        <f>IFERROR(VLOOKUP(M543,Modificateurs!D$1:E$94,2,0),0)</f>
        <v>2</v>
      </c>
      <c r="M543" t="str">
        <f>VLOOKUP(A543,'Fichier FI (en entrée)'!B:AH,16,0)&amp;" "&amp;VLOOKUP(A543,'Fichier FI (en entrée)'!B:AH,20,0)&amp;" "&amp;VLOOKUP(A543,'Fichier FI (en entrée)'!B:AH,27,0)&amp;" "&amp;VLOOKUP(A543,'Fichier FI (en entrée)'!B:AH,29,0)</f>
        <v xml:space="preserve">S Physique-chimie  </v>
      </c>
      <c r="N543" t="str">
        <f>VLOOKUP(A543,'Fichier FI (en entrée)'!B:AH,8,0)</f>
        <v>En Terminale</v>
      </c>
      <c r="O543" t="b">
        <f>AND(C543&gt;Synthèse!B$8,C543&lt;Synthèse!B$10,NOT(Y543))</f>
        <v>0</v>
      </c>
      <c r="Q543" s="60">
        <f>ROUNDUP(C543/(Synthèse!$B$4+Synthèse!$B$1)*8,0)</f>
        <v>6</v>
      </c>
      <c r="R543" s="60">
        <f>IFERROR(VLOOKUP(A543,'Evaluations (formulaire)'!A:P,6,0)+VLOOKUP(A543,'Evaluations (formulaire)'!A:P,7,0),0)</f>
        <v>0</v>
      </c>
      <c r="S543" s="60">
        <f>IFERROR(VLOOKUP(A543,'Evaluations (formulaire)'!A:P,8,0),0)</f>
        <v>0</v>
      </c>
      <c r="T543" s="60">
        <f>IF(AND(ISBLANK(P543),Q543&lt;=2),Synthèse!$B$41,IF(AND(ISBLANK(P543),Q543&gt;=7),Synthèse!$C$41,R543+S543))</f>
        <v>0</v>
      </c>
      <c r="U543" s="60">
        <f t="shared" si="92"/>
        <v>6.03</v>
      </c>
      <c r="V543" s="60">
        <f t="shared" si="93"/>
        <v>1284</v>
      </c>
      <c r="X543" s="26">
        <v>54</v>
      </c>
      <c r="Y543" s="26" t="b">
        <f>IFERROR(VLOOKUP(A543,'Calculs FA (auto)'!A:O,15,0),FALSE)</f>
        <v>0</v>
      </c>
      <c r="Z543" s="26">
        <f>IFERROR(VLOOKUP(A543,'Evaluations (formulaire)'!A:M,9,0),0)</f>
        <v>0</v>
      </c>
      <c r="AA543" s="135" t="b">
        <v>1</v>
      </c>
      <c r="AB543" s="135" t="b">
        <v>0</v>
      </c>
      <c r="AC543" s="135" t="b">
        <f t="shared" si="94"/>
        <v>1</v>
      </c>
      <c r="AD543" s="135" t="b">
        <f t="shared" si="95"/>
        <v>0</v>
      </c>
      <c r="AE543" s="135" t="b">
        <f t="shared" si="96"/>
        <v>0</v>
      </c>
      <c r="AF543" s="135" t="b">
        <f>AND(AC543,$V543&lt;=Synthèse!$B$44)</f>
        <v>0</v>
      </c>
      <c r="AG543" s="135" t="b">
        <f>AND(AD543,$V543&lt;=Synthèse!$B$44)</f>
        <v>0</v>
      </c>
      <c r="AH543" s="135" t="b">
        <f>AND(AE543,$V543&lt;=Synthèse!$B$44)</f>
        <v>0</v>
      </c>
      <c r="AI543" s="137" t="b">
        <v>0</v>
      </c>
      <c r="AJ543" s="137" t="b">
        <v>1</v>
      </c>
      <c r="AK543" s="137" t="b">
        <f t="shared" si="97"/>
        <v>0</v>
      </c>
      <c r="AL543" s="137" t="b">
        <f t="shared" si="98"/>
        <v>1</v>
      </c>
      <c r="AM543" s="137" t="b">
        <f>AND(AK543,$V543&lt;=Synthèse!$B$44)</f>
        <v>0</v>
      </c>
      <c r="AN543" s="137" t="b">
        <f>AND(AL543,$V543&lt;=Synthèse!$B$44)</f>
        <v>0</v>
      </c>
    </row>
    <row r="544" spans="1:40">
      <c r="A544" s="17">
        <v>375854</v>
      </c>
      <c r="B544" t="str">
        <f ca="1">VLOOKUP(A544,'Fichier FI (en entrée)'!B:AH,3,0)</f>
        <v>TRIKIYNDMM</v>
      </c>
      <c r="C544">
        <f t="shared" si="88"/>
        <v>480</v>
      </c>
      <c r="D544">
        <f t="shared" si="89"/>
        <v>13.51</v>
      </c>
      <c r="E544" s="14" t="str">
        <f>VLOOKUP(A544,'Fichier FI (en entrée)'!B:AH,2,0)</f>
        <v>EV</v>
      </c>
      <c r="F544" s="14" t="b">
        <f t="shared" si="90"/>
        <v>1</v>
      </c>
      <c r="G544" s="14" t="b">
        <f>IFERROR(VLOOKUP(A544,'Calculs FA (auto)'!A:F,6,0),FALSE)</f>
        <v>0</v>
      </c>
      <c r="H544" s="14" t="b">
        <f t="shared" si="91"/>
        <v>0</v>
      </c>
      <c r="I544" s="16">
        <f>IFERROR(VLOOKUP(A544,'Moyennes FI (en entrée)'!B:N,7,0),"")</f>
        <v>10.51</v>
      </c>
      <c r="J544" s="16">
        <f>IFERROR(VLOOKUP(VLOOKUP(A544,'Fichier FI (en entrée)'!B:AH,33,0),Modificateurs!A$2:B$5,2,0),0)</f>
        <v>1</v>
      </c>
      <c r="K544" s="16">
        <f>IFERROR(VLOOKUP(VLOOKUP(A544,'Redoub FI (en entrée)'!B:N,7,0),Modificateurs!A$8:B$11,2,0),0)</f>
        <v>0</v>
      </c>
      <c r="L544" s="16">
        <f>IFERROR(VLOOKUP(M544,Modificateurs!D$1:E$94,2,0),0)</f>
        <v>2</v>
      </c>
      <c r="M544" t="str">
        <f>VLOOKUP(A544,'Fichier FI (en entrée)'!B:AH,16,0)&amp;" "&amp;VLOOKUP(A544,'Fichier FI (en entrée)'!B:AH,20,0)&amp;" "&amp;VLOOKUP(A544,'Fichier FI (en entrée)'!B:AH,27,0)&amp;" "&amp;VLOOKUP(A544,'Fichier FI (en entrée)'!B:AH,29,0)</f>
        <v xml:space="preserve">S Physique-chimie  </v>
      </c>
      <c r="N544" t="str">
        <f>VLOOKUP(A544,'Fichier FI (en entrée)'!B:AH,8,0)</f>
        <v>En Terminale</v>
      </c>
      <c r="O544" t="b">
        <f>AND(C544&gt;Synthèse!B$8,C544&lt;Synthèse!B$10,NOT(Y544))</f>
        <v>1</v>
      </c>
      <c r="Q544" s="60">
        <f>ROUNDUP(C544/(Synthèse!$B$4+Synthèse!$B$1)*8,0)</f>
        <v>3</v>
      </c>
      <c r="R544" s="60">
        <f>IFERROR(VLOOKUP(A544,'Evaluations (formulaire)'!A:P,6,0)+VLOOKUP(A544,'Evaluations (formulaire)'!A:P,7,0),0)</f>
        <v>0</v>
      </c>
      <c r="S544" s="60">
        <f>IFERROR(VLOOKUP(A544,'Evaluations (formulaire)'!A:P,8,0),0)</f>
        <v>0</v>
      </c>
      <c r="T544" s="60">
        <f>IF(AND(ISBLANK(P544),Q544&lt;=2),Synthèse!$B$41,IF(AND(ISBLANK(P544),Q544&gt;=7),Synthèse!$C$41,R544+S544))</f>
        <v>0</v>
      </c>
      <c r="U544" s="60">
        <f t="shared" si="92"/>
        <v>13.51</v>
      </c>
      <c r="V544" s="60">
        <f t="shared" si="93"/>
        <v>481</v>
      </c>
      <c r="X544" s="26">
        <v>792</v>
      </c>
      <c r="Y544" s="26" t="b">
        <f>IFERROR(VLOOKUP(A544,'Calculs FA (auto)'!A:O,15,0),FALSE)</f>
        <v>0</v>
      </c>
      <c r="Z544" s="26">
        <f>IFERROR(VLOOKUP(A544,'Evaluations (formulaire)'!A:M,9,0),0)</f>
        <v>0</v>
      </c>
      <c r="AA544" s="135" t="b">
        <v>0</v>
      </c>
      <c r="AB544" s="135" t="b">
        <v>0</v>
      </c>
      <c r="AC544" s="135" t="b">
        <f t="shared" si="94"/>
        <v>0</v>
      </c>
      <c r="AD544" s="135" t="b">
        <f t="shared" si="95"/>
        <v>0</v>
      </c>
      <c r="AE544" s="135" t="b">
        <f t="shared" si="96"/>
        <v>1</v>
      </c>
      <c r="AF544" s="135" t="b">
        <f>AND(AC544,$V544&lt;=Synthèse!$B$44)</f>
        <v>0</v>
      </c>
      <c r="AG544" s="135" t="b">
        <f>AND(AD544,$V544&lt;=Synthèse!$B$44)</f>
        <v>0</v>
      </c>
      <c r="AH544" s="135" t="b">
        <f>AND(AE544,$V544&lt;=Synthèse!$B$44)</f>
        <v>1</v>
      </c>
      <c r="AI544" s="137" t="b">
        <v>0</v>
      </c>
      <c r="AJ544" s="137" t="b">
        <v>0</v>
      </c>
      <c r="AK544" s="137" t="b">
        <f t="shared" si="97"/>
        <v>0</v>
      </c>
      <c r="AL544" s="137" t="b">
        <f t="shared" si="98"/>
        <v>0</v>
      </c>
      <c r="AM544" s="137" t="b">
        <f>AND(AK544,$V544&lt;=Synthèse!$B$44)</f>
        <v>0</v>
      </c>
      <c r="AN544" s="137" t="b">
        <f>AND(AL544,$V544&lt;=Synthèse!$B$44)</f>
        <v>0</v>
      </c>
    </row>
    <row r="545" spans="1:40">
      <c r="A545" s="17">
        <v>376728</v>
      </c>
      <c r="B545" t="str">
        <f ca="1">VLOOKUP(A545,'Fichier FI (en entrée)'!B:AH,3,0)</f>
        <v>TVKNOALTBI</v>
      </c>
      <c r="C545">
        <f t="shared" si="88"/>
        <v>1458</v>
      </c>
      <c r="D545">
        <f t="shared" si="89"/>
        <v>1.9499999999999993</v>
      </c>
      <c r="E545" s="14" t="str">
        <f>VLOOKUP(A545,'Fichier FI (en entrée)'!B:AH,2,0)</f>
        <v>EV</v>
      </c>
      <c r="F545" s="14" t="b">
        <f t="shared" si="90"/>
        <v>1</v>
      </c>
      <c r="G545" s="14" t="b">
        <f>IFERROR(VLOOKUP(A545,'Calculs FA (auto)'!A:F,6,0),FALSE)</f>
        <v>0</v>
      </c>
      <c r="H545" s="14" t="b">
        <f t="shared" si="91"/>
        <v>0</v>
      </c>
      <c r="I545" s="16">
        <f>IFERROR(VLOOKUP(A545,'Moyennes FI (en entrée)'!B:N,7,0),"")</f>
        <v>10.95</v>
      </c>
      <c r="J545" s="16">
        <f>IFERROR(VLOOKUP(VLOOKUP(A545,'Fichier FI (en entrée)'!B:AH,33,0),Modificateurs!A$2:B$5,2,0),0)</f>
        <v>3</v>
      </c>
      <c r="K545" s="16">
        <f>IFERROR(VLOOKUP(VLOOKUP(A545,'Redoub FI (en entrée)'!B:N,7,0),Modificateurs!A$8:B$11,2,0),0)</f>
        <v>0</v>
      </c>
      <c r="L545" s="16">
        <f>IFERROR(VLOOKUP(M545,Modificateurs!D$1:E$94,2,0),0)</f>
        <v>-12</v>
      </c>
      <c r="M545" t="str">
        <f>VLOOKUP(A545,'Fichier FI (en entrée)'!B:AH,16,0)&amp;" "&amp;VLOOKUP(A545,'Fichier FI (en entrée)'!B:AH,20,0)&amp;" "&amp;VLOOKUP(A545,'Fichier FI (en entrée)'!B:AH,27,0)&amp;" "&amp;VLOOKUP(A545,'Fichier FI (en entrée)'!B:AH,29,0)</f>
        <v xml:space="preserve">P Electrotechnique, énergie, équipements communicants  </v>
      </c>
      <c r="N545" t="str">
        <f>VLOOKUP(A545,'Fichier FI (en entrée)'!B:AH,8,0)</f>
        <v>En Terminale</v>
      </c>
      <c r="O545" t="b">
        <f>AND(C545&gt;Synthèse!B$8,C545&lt;Synthèse!B$10,NOT(Y545))</f>
        <v>0</v>
      </c>
      <c r="Q545" s="60">
        <f>ROUNDUP(C545/(Synthèse!$B$4+Synthèse!$B$1)*8,0)</f>
        <v>7</v>
      </c>
      <c r="R545" s="60">
        <f>IFERROR(VLOOKUP(A545,'Evaluations (formulaire)'!A:P,6,0)+VLOOKUP(A545,'Evaluations (formulaire)'!A:P,7,0),0)</f>
        <v>0</v>
      </c>
      <c r="S545" s="60">
        <f>IFERROR(VLOOKUP(A545,'Evaluations (formulaire)'!A:P,8,0),0)</f>
        <v>0</v>
      </c>
      <c r="T545" s="60">
        <f>IF(AND(ISBLANK(P545),Q545&lt;=2),Synthèse!$B$41,IF(AND(ISBLANK(P545),Q545&gt;=7),Synthèse!$C$41,R545+S545))</f>
        <v>4.6296296296296294E-3</v>
      </c>
      <c r="U545" s="60">
        <f t="shared" si="92"/>
        <v>1.9546296296296288</v>
      </c>
      <c r="V545" s="60">
        <f t="shared" si="93"/>
        <v>1458</v>
      </c>
      <c r="X545" s="26">
        <v>2075</v>
      </c>
      <c r="Y545" s="26" t="b">
        <f>IFERROR(VLOOKUP(A545,'Calculs FA (auto)'!A:O,15,0),FALSE)</f>
        <v>0</v>
      </c>
      <c r="Z545" s="26">
        <f>IFERROR(VLOOKUP(A545,'Evaluations (formulaire)'!A:M,9,0),0)</f>
        <v>0</v>
      </c>
      <c r="AA545" s="135" t="b">
        <v>1</v>
      </c>
      <c r="AB545" s="135" t="b">
        <v>0</v>
      </c>
      <c r="AC545" s="135" t="b">
        <f t="shared" si="94"/>
        <v>1</v>
      </c>
      <c r="AD545" s="135" t="b">
        <f t="shared" si="95"/>
        <v>0</v>
      </c>
      <c r="AE545" s="135" t="b">
        <f t="shared" si="96"/>
        <v>0</v>
      </c>
      <c r="AF545" s="135" t="b">
        <f>AND(AC545,$V545&lt;=Synthèse!$B$44)</f>
        <v>0</v>
      </c>
      <c r="AG545" s="135" t="b">
        <f>AND(AD545,$V545&lt;=Synthèse!$B$44)</f>
        <v>0</v>
      </c>
      <c r="AH545" s="135" t="b">
        <f>AND(AE545,$V545&lt;=Synthèse!$B$44)</f>
        <v>0</v>
      </c>
      <c r="AI545" s="137" t="b">
        <v>0</v>
      </c>
      <c r="AJ545" s="137" t="b">
        <v>1</v>
      </c>
      <c r="AK545" s="137" t="b">
        <f t="shared" si="97"/>
        <v>0</v>
      </c>
      <c r="AL545" s="137" t="b">
        <f t="shared" si="98"/>
        <v>1</v>
      </c>
      <c r="AM545" s="137" t="b">
        <f>AND(AK545,$V545&lt;=Synthèse!$B$44)</f>
        <v>0</v>
      </c>
      <c r="AN545" s="137" t="b">
        <f>AND(AL545,$V545&lt;=Synthèse!$B$44)</f>
        <v>0</v>
      </c>
    </row>
    <row r="546" spans="1:40">
      <c r="A546" s="17">
        <v>376751</v>
      </c>
      <c r="B546" t="str">
        <f ca="1">VLOOKUP(A546,'Fichier FI (en entrée)'!B:AH,3,0)</f>
        <v>AZNSZMLYTK</v>
      </c>
      <c r="C546">
        <f t="shared" si="88"/>
        <v>807</v>
      </c>
      <c r="D546">
        <f t="shared" si="89"/>
        <v>11.65</v>
      </c>
      <c r="E546" s="14" t="str">
        <f>VLOOKUP(A546,'Fichier FI (en entrée)'!B:AH,2,0)</f>
        <v>EV</v>
      </c>
      <c r="F546" s="14" t="b">
        <f t="shared" si="90"/>
        <v>1</v>
      </c>
      <c r="G546" s="14" t="b">
        <f>IFERROR(VLOOKUP(A546,'Calculs FA (auto)'!A:F,6,0),FALSE)</f>
        <v>0</v>
      </c>
      <c r="H546" s="14" t="b">
        <f t="shared" si="91"/>
        <v>0</v>
      </c>
      <c r="I546" s="16">
        <f>IFERROR(VLOOKUP(A546,'Moyennes FI (en entrée)'!B:N,7,0),"")</f>
        <v>8.65</v>
      </c>
      <c r="J546" s="16">
        <f>IFERROR(VLOOKUP(VLOOKUP(A546,'Fichier FI (en entrée)'!B:AH,33,0),Modificateurs!A$2:B$5,2,0),0)</f>
        <v>0</v>
      </c>
      <c r="K546" s="16">
        <f>IFERROR(VLOOKUP(VLOOKUP(A546,'Redoub FI (en entrée)'!B:N,7,0),Modificateurs!A$8:B$11,2,0),0)</f>
        <v>0</v>
      </c>
      <c r="L546" s="16">
        <f>IFERROR(VLOOKUP(M546,Modificateurs!D$1:E$94,2,0),0)</f>
        <v>3</v>
      </c>
      <c r="M546" t="str">
        <f>VLOOKUP(A546,'Fichier FI (en entrée)'!B:AH,16,0)&amp;" "&amp;VLOOKUP(A546,'Fichier FI (en entrée)'!B:AH,20,0)&amp;" "&amp;VLOOKUP(A546,'Fichier FI (en entrée)'!B:AH,27,0)&amp;" "&amp;VLOOKUP(A546,'Fichier FI (en entrée)'!B:AH,29,0)</f>
        <v xml:space="preserve">S Informatique et Sciences du numérique  </v>
      </c>
      <c r="N546" t="str">
        <f>VLOOKUP(A546,'Fichier FI (en entrée)'!B:AH,8,0)</f>
        <v>En Terminale</v>
      </c>
      <c r="O546" t="b">
        <f>AND(C546&gt;Synthèse!B$8,C546&lt;Synthèse!B$10,NOT(Y546))</f>
        <v>1</v>
      </c>
      <c r="Q546" s="60">
        <f>ROUNDUP(C546/(Synthèse!$B$4+Synthèse!$B$1)*8,0)</f>
        <v>4</v>
      </c>
      <c r="R546" s="60">
        <f>IFERROR(VLOOKUP(A546,'Evaluations (formulaire)'!A:P,6,0)+VLOOKUP(A546,'Evaluations (formulaire)'!A:P,7,0),0)</f>
        <v>0</v>
      </c>
      <c r="S546" s="60">
        <f>IFERROR(VLOOKUP(A546,'Evaluations (formulaire)'!A:P,8,0),0)</f>
        <v>0</v>
      </c>
      <c r="T546" s="60">
        <f>IF(AND(ISBLANK(P546),Q546&lt;=2),Synthèse!$B$41,IF(AND(ISBLANK(P546),Q546&gt;=7),Synthèse!$C$41,R546+S546))</f>
        <v>0</v>
      </c>
      <c r="U546" s="60">
        <f t="shared" si="92"/>
        <v>11.65</v>
      </c>
      <c r="V546" s="60">
        <f t="shared" si="93"/>
        <v>807</v>
      </c>
      <c r="X546" s="26">
        <v>1919</v>
      </c>
      <c r="Y546" s="26" t="b">
        <f>IFERROR(VLOOKUP(A546,'Calculs FA (auto)'!A:O,15,0),FALSE)</f>
        <v>0</v>
      </c>
      <c r="Z546" s="26">
        <f>IFERROR(VLOOKUP(A546,'Evaluations (formulaire)'!A:M,9,0),0)</f>
        <v>0</v>
      </c>
      <c r="AA546" s="135" t="b">
        <v>1</v>
      </c>
      <c r="AB546" s="135" t="b">
        <v>0</v>
      </c>
      <c r="AC546" s="135" t="b">
        <f t="shared" si="94"/>
        <v>1</v>
      </c>
      <c r="AD546" s="135" t="b">
        <f t="shared" si="95"/>
        <v>0</v>
      </c>
      <c r="AE546" s="135" t="b">
        <f t="shared" si="96"/>
        <v>0</v>
      </c>
      <c r="AF546" s="135" t="b">
        <f>AND(AC546,$V546&lt;=Synthèse!$B$44)</f>
        <v>0</v>
      </c>
      <c r="AG546" s="135" t="b">
        <f>AND(AD546,$V546&lt;=Synthèse!$B$44)</f>
        <v>0</v>
      </c>
      <c r="AH546" s="135" t="b">
        <f>AND(AE546,$V546&lt;=Synthèse!$B$44)</f>
        <v>0</v>
      </c>
      <c r="AI546" s="137" t="b">
        <v>0</v>
      </c>
      <c r="AJ546" s="137" t="b">
        <v>1</v>
      </c>
      <c r="AK546" s="137" t="b">
        <f t="shared" si="97"/>
        <v>0</v>
      </c>
      <c r="AL546" s="137" t="b">
        <f t="shared" si="98"/>
        <v>1</v>
      </c>
      <c r="AM546" s="137" t="b">
        <f>AND(AK546,$V546&lt;=Synthèse!$B$44)</f>
        <v>0</v>
      </c>
      <c r="AN546" s="137" t="b">
        <f>AND(AL546,$V546&lt;=Synthèse!$B$44)</f>
        <v>0</v>
      </c>
    </row>
    <row r="547" spans="1:40">
      <c r="A547" s="17">
        <v>376824</v>
      </c>
      <c r="B547" t="str">
        <f ca="1">VLOOKUP(A547,'Fichier FI (en entrée)'!B:AH,3,0)</f>
        <v>SYUNCPEAGJ</v>
      </c>
      <c r="C547">
        <f t="shared" si="88"/>
        <v>771</v>
      </c>
      <c r="D547">
        <f t="shared" si="89"/>
        <v>11.87</v>
      </c>
      <c r="E547" s="14" t="str">
        <f>VLOOKUP(A547,'Fichier FI (en entrée)'!B:AH,2,0)</f>
        <v>EV</v>
      </c>
      <c r="F547" s="14" t="b">
        <f t="shared" si="90"/>
        <v>1</v>
      </c>
      <c r="G547" s="14" t="b">
        <f>IFERROR(VLOOKUP(A547,'Calculs FA (auto)'!A:F,6,0),FALSE)</f>
        <v>0</v>
      </c>
      <c r="H547" s="14" t="b">
        <f t="shared" si="91"/>
        <v>0</v>
      </c>
      <c r="I547" s="16">
        <f>IFERROR(VLOOKUP(A547,'Moyennes FI (en entrée)'!B:N,7,0),"")</f>
        <v>8.8699999999999992</v>
      </c>
      <c r="J547" s="16">
        <f>IFERROR(VLOOKUP(VLOOKUP(A547,'Fichier FI (en entrée)'!B:AH,33,0),Modificateurs!A$2:B$5,2,0),0)</f>
        <v>0</v>
      </c>
      <c r="K547" s="16">
        <f>IFERROR(VLOOKUP(VLOOKUP(A547,'Redoub FI (en entrée)'!B:N,7,0),Modificateurs!A$8:B$11,2,0),0)</f>
        <v>0</v>
      </c>
      <c r="L547" s="16">
        <f>IFERROR(VLOOKUP(M547,Modificateurs!D$1:E$94,2,0),0)</f>
        <v>3</v>
      </c>
      <c r="M547" t="str">
        <f>VLOOKUP(A547,'Fichier FI (en entrée)'!B:AH,16,0)&amp;" "&amp;VLOOKUP(A547,'Fichier FI (en entrée)'!B:AH,20,0)&amp;" "&amp;VLOOKUP(A547,'Fichier FI (en entrée)'!B:AH,27,0)&amp;" "&amp;VLOOKUP(A547,'Fichier FI (en entrée)'!B:AH,29,0)</f>
        <v xml:space="preserve">S Informatique et Sciences du numérique  </v>
      </c>
      <c r="N547" t="str">
        <f>VLOOKUP(A547,'Fichier FI (en entrée)'!B:AH,8,0)</f>
        <v>En Terminale</v>
      </c>
      <c r="O547" t="b">
        <f>AND(C547&gt;Synthèse!B$8,C547&lt;Synthèse!B$10,NOT(Y547))</f>
        <v>1</v>
      </c>
      <c r="Q547" s="60">
        <f>ROUNDUP(C547/(Synthèse!$B$4+Synthèse!$B$1)*8,0)</f>
        <v>4</v>
      </c>
      <c r="R547" s="60">
        <f>IFERROR(VLOOKUP(A547,'Evaluations (formulaire)'!A:P,6,0)+VLOOKUP(A547,'Evaluations (formulaire)'!A:P,7,0),0)</f>
        <v>0</v>
      </c>
      <c r="S547" s="60">
        <f>IFERROR(VLOOKUP(A547,'Evaluations (formulaire)'!A:P,8,0),0)</f>
        <v>0</v>
      </c>
      <c r="T547" s="60">
        <f>IF(AND(ISBLANK(P547),Q547&lt;=2),Synthèse!$B$41,IF(AND(ISBLANK(P547),Q547&gt;=7),Synthèse!$C$41,R547+S547))</f>
        <v>0</v>
      </c>
      <c r="U547" s="60">
        <f t="shared" si="92"/>
        <v>11.87</v>
      </c>
      <c r="V547" s="60">
        <f t="shared" si="93"/>
        <v>771</v>
      </c>
      <c r="X547" s="26">
        <v>523</v>
      </c>
      <c r="Y547" s="26" t="b">
        <f>IFERROR(VLOOKUP(A547,'Calculs FA (auto)'!A:O,15,0),FALSE)</f>
        <v>0</v>
      </c>
      <c r="Z547" s="26">
        <f>IFERROR(VLOOKUP(A547,'Evaluations (formulaire)'!A:M,9,0),0)</f>
        <v>0</v>
      </c>
      <c r="AA547" s="135" t="b">
        <v>1</v>
      </c>
      <c r="AB547" s="135" t="b">
        <v>0</v>
      </c>
      <c r="AC547" s="135" t="b">
        <f t="shared" si="94"/>
        <v>1</v>
      </c>
      <c r="AD547" s="135" t="b">
        <f t="shared" si="95"/>
        <v>0</v>
      </c>
      <c r="AE547" s="135" t="b">
        <f t="shared" si="96"/>
        <v>0</v>
      </c>
      <c r="AF547" s="135" t="b">
        <f>AND(AC547,$V547&lt;=Synthèse!$B$44)</f>
        <v>0</v>
      </c>
      <c r="AG547" s="135" t="b">
        <f>AND(AD547,$V547&lt;=Synthèse!$B$44)</f>
        <v>0</v>
      </c>
      <c r="AH547" s="135" t="b">
        <f>AND(AE547,$V547&lt;=Synthèse!$B$44)</f>
        <v>0</v>
      </c>
      <c r="AI547" s="137" t="b">
        <v>0</v>
      </c>
      <c r="AJ547" s="137" t="b">
        <v>1</v>
      </c>
      <c r="AK547" s="137" t="b">
        <f t="shared" si="97"/>
        <v>0</v>
      </c>
      <c r="AL547" s="137" t="b">
        <f t="shared" si="98"/>
        <v>1</v>
      </c>
      <c r="AM547" s="137" t="b">
        <f>AND(AK547,$V547&lt;=Synthèse!$B$44)</f>
        <v>0</v>
      </c>
      <c r="AN547" s="137" t="b">
        <f>AND(AL547,$V547&lt;=Synthèse!$B$44)</f>
        <v>0</v>
      </c>
    </row>
    <row r="548" spans="1:40">
      <c r="A548" s="17">
        <v>376826</v>
      </c>
      <c r="B548" t="str">
        <f ca="1">VLOOKUP(A548,'Fichier FI (en entrée)'!B:AH,3,0)</f>
        <v>LNQQEQDVLT</v>
      </c>
      <c r="C548">
        <f t="shared" si="88"/>
        <v>379</v>
      </c>
      <c r="D548">
        <f t="shared" si="89"/>
        <v>14.26</v>
      </c>
      <c r="E548" s="14" t="str">
        <f>VLOOKUP(A548,'Fichier FI (en entrée)'!B:AH,2,0)</f>
        <v>EV</v>
      </c>
      <c r="F548" s="14" t="b">
        <f t="shared" si="90"/>
        <v>1</v>
      </c>
      <c r="G548" s="14" t="b">
        <f>IFERROR(VLOOKUP(A548,'Calculs FA (auto)'!A:F,6,0),FALSE)</f>
        <v>0</v>
      </c>
      <c r="H548" s="14" t="b">
        <f t="shared" si="91"/>
        <v>0</v>
      </c>
      <c r="I548" s="16">
        <f>IFERROR(VLOOKUP(A548,'Moyennes FI (en entrée)'!B:N,7,0),"")</f>
        <v>10.26</v>
      </c>
      <c r="J548" s="16">
        <f>IFERROR(VLOOKUP(VLOOKUP(A548,'Fichier FI (en entrée)'!B:AH,33,0),Modificateurs!A$2:B$5,2,0),0)</f>
        <v>1</v>
      </c>
      <c r="K548" s="16">
        <f>IFERROR(VLOOKUP(VLOOKUP(A548,'Redoub FI (en entrée)'!B:N,7,0),Modificateurs!A$8:B$11,2,0),0)</f>
        <v>0</v>
      </c>
      <c r="L548" s="16">
        <f>IFERROR(VLOOKUP(M548,Modificateurs!D$1:E$94,2,0),0)</f>
        <v>3</v>
      </c>
      <c r="M548" t="str">
        <f>VLOOKUP(A548,'Fichier FI (en entrée)'!B:AH,16,0)&amp;" "&amp;VLOOKUP(A548,'Fichier FI (en entrée)'!B:AH,20,0)&amp;" "&amp;VLOOKUP(A548,'Fichier FI (en entrée)'!B:AH,27,0)&amp;" "&amp;VLOOKUP(A548,'Fichier FI (en entrée)'!B:AH,29,0)</f>
        <v xml:space="preserve">S Informatique et Sciences du numérique  </v>
      </c>
      <c r="N548" t="str">
        <f>VLOOKUP(A548,'Fichier FI (en entrée)'!B:AH,8,0)</f>
        <v>En Terminale</v>
      </c>
      <c r="O548" t="b">
        <f>AND(C548&gt;Synthèse!B$8,C548&lt;Synthèse!B$10,NOT(Y548))</f>
        <v>0</v>
      </c>
      <c r="Q548" s="60">
        <f>ROUNDUP(C548/(Synthèse!$B$4+Synthèse!$B$1)*8,0)</f>
        <v>2</v>
      </c>
      <c r="R548" s="60">
        <f>IFERROR(VLOOKUP(A548,'Evaluations (formulaire)'!A:P,6,0)+VLOOKUP(A548,'Evaluations (formulaire)'!A:P,7,0),0)</f>
        <v>0</v>
      </c>
      <c r="S548" s="60">
        <f>IFERROR(VLOOKUP(A548,'Evaluations (formulaire)'!A:P,8,0),0)</f>
        <v>0</v>
      </c>
      <c r="T548" s="60">
        <f>IF(AND(ISBLANK(P548),Q548&lt;=2),Synthèse!$B$41,IF(AND(ISBLANK(P548),Q548&gt;=7),Synthèse!$C$41,R548+S548))</f>
        <v>4.6511627906976744E-3</v>
      </c>
      <c r="U548" s="60">
        <f t="shared" si="92"/>
        <v>14.264651162790697</v>
      </c>
      <c r="V548" s="60">
        <f t="shared" si="93"/>
        <v>377</v>
      </c>
      <c r="X548" s="26">
        <v>209</v>
      </c>
      <c r="Y548" s="26" t="b">
        <f>IFERROR(VLOOKUP(A548,'Calculs FA (auto)'!A:O,15,0),FALSE)</f>
        <v>0</v>
      </c>
      <c r="Z548" s="26">
        <f>IFERROR(VLOOKUP(A548,'Evaluations (formulaire)'!A:M,9,0),0)</f>
        <v>0</v>
      </c>
      <c r="AA548" s="135" t="b">
        <v>1</v>
      </c>
      <c r="AB548" s="135" t="b">
        <v>0</v>
      </c>
      <c r="AC548" s="135" t="b">
        <f t="shared" si="94"/>
        <v>1</v>
      </c>
      <c r="AD548" s="135" t="b">
        <f t="shared" si="95"/>
        <v>0</v>
      </c>
      <c r="AE548" s="135" t="b">
        <f t="shared" si="96"/>
        <v>0</v>
      </c>
      <c r="AF548" s="135" t="b">
        <f>AND(AC548,$V548&lt;=Synthèse!$B$44)</f>
        <v>1</v>
      </c>
      <c r="AG548" s="135" t="b">
        <f>AND(AD548,$V548&lt;=Synthèse!$B$44)</f>
        <v>0</v>
      </c>
      <c r="AH548" s="135" t="b">
        <f>AND(AE548,$V548&lt;=Synthèse!$B$44)</f>
        <v>0</v>
      </c>
      <c r="AI548" s="137" t="b">
        <v>0</v>
      </c>
      <c r="AJ548" s="137" t="b">
        <v>1</v>
      </c>
      <c r="AK548" s="137" t="b">
        <f t="shared" si="97"/>
        <v>0</v>
      </c>
      <c r="AL548" s="137" t="b">
        <f t="shared" si="98"/>
        <v>1</v>
      </c>
      <c r="AM548" s="137" t="b">
        <f>AND(AK548,$V548&lt;=Synthèse!$B$44)</f>
        <v>0</v>
      </c>
      <c r="AN548" s="137" t="b">
        <f>AND(AL548,$V548&lt;=Synthèse!$B$44)</f>
        <v>1</v>
      </c>
    </row>
    <row r="549" spans="1:40">
      <c r="A549" s="17">
        <v>376863</v>
      </c>
      <c r="B549" t="str">
        <f ca="1">VLOOKUP(A549,'Fichier FI (en entrée)'!B:AH,3,0)</f>
        <v>MPVOPINOPQ</v>
      </c>
      <c r="C549">
        <f t="shared" si="88"/>
        <v>75</v>
      </c>
      <c r="D549">
        <f t="shared" si="89"/>
        <v>17.61</v>
      </c>
      <c r="E549" s="14" t="str">
        <f>VLOOKUP(A549,'Fichier FI (en entrée)'!B:AH,2,0)</f>
        <v>EV</v>
      </c>
      <c r="F549" s="14" t="b">
        <f t="shared" si="90"/>
        <v>1</v>
      </c>
      <c r="G549" s="14" t="b">
        <f>IFERROR(VLOOKUP(A549,'Calculs FA (auto)'!A:F,6,0),FALSE)</f>
        <v>0</v>
      </c>
      <c r="H549" s="14" t="b">
        <f t="shared" si="91"/>
        <v>0</v>
      </c>
      <c r="I549" s="16">
        <f>IFERROR(VLOOKUP(A549,'Moyennes FI (en entrée)'!B:N,7,0),"")</f>
        <v>12.61</v>
      </c>
      <c r="J549" s="16">
        <f>IFERROR(VLOOKUP(VLOOKUP(A549,'Fichier FI (en entrée)'!B:AH,33,0),Modificateurs!A$2:B$5,2,0),0)</f>
        <v>3</v>
      </c>
      <c r="K549" s="16">
        <f>IFERROR(VLOOKUP(VLOOKUP(A549,'Redoub FI (en entrée)'!B:N,7,0),Modificateurs!A$8:B$11,2,0),0)</f>
        <v>0</v>
      </c>
      <c r="L549" s="16">
        <f>IFERROR(VLOOKUP(M549,Modificateurs!D$1:E$94,2,0),0)</f>
        <v>2</v>
      </c>
      <c r="M549" t="str">
        <f>VLOOKUP(A549,'Fichier FI (en entrée)'!B:AH,16,0)&amp;" "&amp;VLOOKUP(A549,'Fichier FI (en entrée)'!B:AH,20,0)&amp;" "&amp;VLOOKUP(A549,'Fichier FI (en entrée)'!B:AH,27,0)&amp;" "&amp;VLOOKUP(A549,'Fichier FI (en entrée)'!B:AH,29,0)</f>
        <v xml:space="preserve">S Mathématiques  </v>
      </c>
      <c r="N549" t="str">
        <f>VLOOKUP(A549,'Fichier FI (en entrée)'!B:AH,8,0)</f>
        <v>En Terminale</v>
      </c>
      <c r="O549" t="b">
        <f>AND(C549&gt;Synthèse!B$8,C549&lt;Synthèse!B$10,NOT(Y549))</f>
        <v>0</v>
      </c>
      <c r="P549" t="s">
        <v>2263</v>
      </c>
      <c r="Q549" s="60">
        <f>ROUNDUP(C549/(Synthèse!$B$4+Synthèse!$B$1)*8,0)</f>
        <v>1</v>
      </c>
      <c r="R549" s="60">
        <f>IFERROR(VLOOKUP(A549,'Evaluations (formulaire)'!A:P,6,0)+VLOOKUP(A549,'Evaluations (formulaire)'!A:P,7,0),0)</f>
        <v>0</v>
      </c>
      <c r="S549" s="60">
        <f>IFERROR(VLOOKUP(A549,'Evaluations (formulaire)'!A:P,8,0),0)</f>
        <v>0</v>
      </c>
      <c r="T549" s="60">
        <f>IF(AND(ISBLANK(P549),Q549&lt;=2),Synthèse!$B$41,IF(AND(ISBLANK(P549),Q549&gt;=7),Synthèse!$C$41,R549+S549))</f>
        <v>0</v>
      </c>
      <c r="U549" s="60">
        <f t="shared" si="92"/>
        <v>17.61</v>
      </c>
      <c r="V549" s="60">
        <f t="shared" si="93"/>
        <v>75</v>
      </c>
      <c r="X549" s="26">
        <v>863</v>
      </c>
      <c r="Y549" s="26" t="b">
        <f>IFERROR(VLOOKUP(A549,'Calculs FA (auto)'!A:O,15,0),FALSE)</f>
        <v>0</v>
      </c>
      <c r="Z549" s="26">
        <f>IFERROR(VLOOKUP(A549,'Evaluations (formulaire)'!A:M,9,0),0)</f>
        <v>0</v>
      </c>
      <c r="AA549" s="135" t="b">
        <v>0</v>
      </c>
      <c r="AB549" s="135" t="b">
        <v>1</v>
      </c>
      <c r="AC549" s="135" t="b">
        <f t="shared" si="94"/>
        <v>0</v>
      </c>
      <c r="AD549" s="135" t="b">
        <f t="shared" si="95"/>
        <v>1</v>
      </c>
      <c r="AE549" s="135" t="b">
        <f t="shared" si="96"/>
        <v>0</v>
      </c>
      <c r="AF549" s="135" t="b">
        <f>AND(AC549,$V549&lt;=Synthèse!$B$44)</f>
        <v>0</v>
      </c>
      <c r="AG549" s="135" t="b">
        <f>AND(AD549,$V549&lt;=Synthèse!$B$44)</f>
        <v>1</v>
      </c>
      <c r="AH549" s="135" t="b">
        <f>AND(AE549,$V549&lt;=Synthèse!$B$44)</f>
        <v>0</v>
      </c>
      <c r="AI549" s="137" t="b">
        <v>1</v>
      </c>
      <c r="AJ549" s="137" t="b">
        <v>0</v>
      </c>
      <c r="AK549" s="137" t="b">
        <f t="shared" si="97"/>
        <v>1</v>
      </c>
      <c r="AL549" s="137" t="b">
        <f t="shared" si="98"/>
        <v>0</v>
      </c>
      <c r="AM549" s="137" t="b">
        <f>AND(AK549,$V549&lt;=Synthèse!$B$44)</f>
        <v>1</v>
      </c>
      <c r="AN549" s="137" t="b">
        <f>AND(AL549,$V549&lt;=Synthèse!$B$44)</f>
        <v>0</v>
      </c>
    </row>
    <row r="550" spans="1:40">
      <c r="A550" s="17">
        <v>376865</v>
      </c>
      <c r="B550" t="str">
        <f ca="1">VLOOKUP(A550,'Fichier FI (en entrée)'!B:AH,3,0)</f>
        <v>DJXDDSJVVY</v>
      </c>
      <c r="C550">
        <f t="shared" si="88"/>
        <v>1277</v>
      </c>
      <c r="D550">
        <f t="shared" si="89"/>
        <v>6.32</v>
      </c>
      <c r="E550" s="14" t="str">
        <f>VLOOKUP(A550,'Fichier FI (en entrée)'!B:AH,2,0)</f>
        <v>EV</v>
      </c>
      <c r="F550" s="14" t="b">
        <f t="shared" si="90"/>
        <v>1</v>
      </c>
      <c r="G550" s="14" t="b">
        <f>IFERROR(VLOOKUP(A550,'Calculs FA (auto)'!A:F,6,0),FALSE)</f>
        <v>0</v>
      </c>
      <c r="H550" s="14" t="b">
        <f t="shared" si="91"/>
        <v>0</v>
      </c>
      <c r="I550" s="16">
        <f>IFERROR(VLOOKUP(A550,'Moyennes FI (en entrée)'!B:N,7,0),"")</f>
        <v>15.32</v>
      </c>
      <c r="J550" s="16">
        <f>IFERROR(VLOOKUP(VLOOKUP(A550,'Fichier FI (en entrée)'!B:AH,33,0),Modificateurs!A$2:B$5,2,0),0)</f>
        <v>3</v>
      </c>
      <c r="K550" s="16">
        <f>IFERROR(VLOOKUP(VLOOKUP(A550,'Redoub FI (en entrée)'!B:N,7,0),Modificateurs!A$8:B$11,2,0),0)</f>
        <v>0</v>
      </c>
      <c r="L550" s="16">
        <f>IFERROR(VLOOKUP(M550,Modificateurs!D$1:E$94,2,0),0)</f>
        <v>-12</v>
      </c>
      <c r="M550" t="str">
        <f>VLOOKUP(A550,'Fichier FI (en entrée)'!B:AH,16,0)&amp;" "&amp;VLOOKUP(A550,'Fichier FI (en entrée)'!B:AH,20,0)&amp;" "&amp;VLOOKUP(A550,'Fichier FI (en entrée)'!B:AH,27,0)&amp;" "&amp;VLOOKUP(A550,'Fichier FI (en entrée)'!B:AH,29,0)</f>
        <v xml:space="preserve">P Electrotechnique, énergie, équipements communicants  </v>
      </c>
      <c r="N550" t="str">
        <f>VLOOKUP(A550,'Fichier FI (en entrée)'!B:AH,8,0)</f>
        <v>En Terminale</v>
      </c>
      <c r="O550" t="b">
        <f>AND(C550&gt;Synthèse!B$8,C550&lt;Synthèse!B$10,NOT(Y550))</f>
        <v>0</v>
      </c>
      <c r="Q550" s="60">
        <f>ROUNDUP(C550/(Synthèse!$B$4+Synthèse!$B$1)*8,0)</f>
        <v>6</v>
      </c>
      <c r="R550" s="60">
        <f>IFERROR(VLOOKUP(A550,'Evaluations (formulaire)'!A:P,6,0)+VLOOKUP(A550,'Evaluations (formulaire)'!A:P,7,0),0)</f>
        <v>0</v>
      </c>
      <c r="S550" s="60">
        <f>IFERROR(VLOOKUP(A550,'Evaluations (formulaire)'!A:P,8,0),0)</f>
        <v>0</v>
      </c>
      <c r="T550" s="60">
        <f>IF(AND(ISBLANK(P550),Q550&lt;=2),Synthèse!$B$41,IF(AND(ISBLANK(P550),Q550&gt;=7),Synthèse!$C$41,R550+S550))</f>
        <v>0</v>
      </c>
      <c r="U550" s="60">
        <f t="shared" si="92"/>
        <v>6.32</v>
      </c>
      <c r="V550" s="60">
        <f t="shared" si="93"/>
        <v>1277</v>
      </c>
      <c r="X550" s="26">
        <v>1809</v>
      </c>
      <c r="Y550" s="26" t="b">
        <f>IFERROR(VLOOKUP(A550,'Calculs FA (auto)'!A:O,15,0),FALSE)</f>
        <v>0</v>
      </c>
      <c r="Z550" s="26">
        <f>IFERROR(VLOOKUP(A550,'Evaluations (formulaire)'!A:M,9,0),0)</f>
        <v>0</v>
      </c>
      <c r="AA550" s="135" t="b">
        <v>1</v>
      </c>
      <c r="AB550" s="135" t="b">
        <v>0</v>
      </c>
      <c r="AC550" s="135" t="b">
        <f t="shared" si="94"/>
        <v>1</v>
      </c>
      <c r="AD550" s="135" t="b">
        <f t="shared" si="95"/>
        <v>0</v>
      </c>
      <c r="AE550" s="135" t="b">
        <f t="shared" si="96"/>
        <v>0</v>
      </c>
      <c r="AF550" s="135" t="b">
        <f>AND(AC550,$V550&lt;=Synthèse!$B$44)</f>
        <v>0</v>
      </c>
      <c r="AG550" s="135" t="b">
        <f>AND(AD550,$V550&lt;=Synthèse!$B$44)</f>
        <v>0</v>
      </c>
      <c r="AH550" s="135" t="b">
        <f>AND(AE550,$V550&lt;=Synthèse!$B$44)</f>
        <v>0</v>
      </c>
      <c r="AI550" s="137" t="b">
        <v>0</v>
      </c>
      <c r="AJ550" s="137" t="b">
        <v>1</v>
      </c>
      <c r="AK550" s="137" t="b">
        <f t="shared" si="97"/>
        <v>0</v>
      </c>
      <c r="AL550" s="137" t="b">
        <f t="shared" si="98"/>
        <v>1</v>
      </c>
      <c r="AM550" s="137" t="b">
        <f>AND(AK550,$V550&lt;=Synthèse!$B$44)</f>
        <v>0</v>
      </c>
      <c r="AN550" s="137" t="b">
        <f>AND(AL550,$V550&lt;=Synthèse!$B$44)</f>
        <v>0</v>
      </c>
    </row>
    <row r="551" spans="1:40">
      <c r="A551" s="17">
        <v>376874</v>
      </c>
      <c r="B551" t="str">
        <f ca="1">VLOOKUP(A551,'Fichier FI (en entrée)'!B:AH,3,0)</f>
        <v>WUEHMUBNDR</v>
      </c>
      <c r="C551">
        <f t="shared" si="88"/>
        <v>1547</v>
      </c>
      <c r="D551">
        <f t="shared" si="89"/>
        <v>-0.15000000000000036</v>
      </c>
      <c r="E551" s="14" t="str">
        <f>VLOOKUP(A551,'Fichier FI (en entrée)'!B:AH,2,0)</f>
        <v>EV</v>
      </c>
      <c r="F551" s="14" t="b">
        <f t="shared" si="90"/>
        <v>1</v>
      </c>
      <c r="G551" s="14" t="b">
        <f>IFERROR(VLOOKUP(A551,'Calculs FA (auto)'!A:F,6,0),FALSE)</f>
        <v>0</v>
      </c>
      <c r="H551" s="14" t="b">
        <f t="shared" si="91"/>
        <v>0</v>
      </c>
      <c r="I551" s="16">
        <f>IFERROR(VLOOKUP(A551,'Moyennes FI (en entrée)'!B:N,7,0),"")</f>
        <v>7.85</v>
      </c>
      <c r="J551" s="16">
        <f>IFERROR(VLOOKUP(VLOOKUP(A551,'Fichier FI (en entrée)'!B:AH,33,0),Modificateurs!A$2:B$5,2,0),0)</f>
        <v>0</v>
      </c>
      <c r="K551" s="16">
        <f>IFERROR(VLOOKUP(VLOOKUP(A551,'Redoub FI (en entrée)'!B:N,7,0),Modificateurs!A$8:B$11,2,0),0)</f>
        <v>0</v>
      </c>
      <c r="L551" s="16">
        <f>IFERROR(VLOOKUP(M551,Modificateurs!D$1:E$94,2,0),0)</f>
        <v>-8</v>
      </c>
      <c r="M551" t="str">
        <f>VLOOKUP(A551,'Fichier FI (en entrée)'!B:AH,16,0)&amp;" "&amp;VLOOKUP(A551,'Fichier FI (en entrée)'!B:AH,20,0)&amp;" "&amp;VLOOKUP(A551,'Fichier FI (en entrée)'!B:AH,27,0)&amp;" "&amp;VLOOKUP(A551,'Fichier FI (en entrée)'!B:AH,29,0)</f>
        <v xml:space="preserve">ES Sciences sociales et politiques  </v>
      </c>
      <c r="N551" t="str">
        <f>VLOOKUP(A551,'Fichier FI (en entrée)'!B:AH,8,0)</f>
        <v>En Terminale</v>
      </c>
      <c r="O551" t="b">
        <f>AND(C551&gt;Synthèse!B$8,C551&lt;Synthèse!B$10,NOT(Y551))</f>
        <v>0</v>
      </c>
      <c r="Q551" s="60">
        <f>ROUNDUP(C551/(Synthèse!$B$4+Synthèse!$B$1)*8,0)</f>
        <v>8</v>
      </c>
      <c r="R551" s="60">
        <f>IFERROR(VLOOKUP(A551,'Evaluations (formulaire)'!A:P,6,0)+VLOOKUP(A551,'Evaluations (formulaire)'!A:P,7,0),0)</f>
        <v>0</v>
      </c>
      <c r="S551" s="60">
        <f>IFERROR(VLOOKUP(A551,'Evaluations (formulaire)'!A:P,8,0),0)</f>
        <v>0</v>
      </c>
      <c r="T551" s="60">
        <f>IF(AND(ISBLANK(P551),Q551&lt;=2),Synthèse!$B$41,IF(AND(ISBLANK(P551),Q551&gt;=7),Synthèse!$C$41,R551+S551))</f>
        <v>4.6296296296296294E-3</v>
      </c>
      <c r="U551" s="60">
        <f t="shared" si="92"/>
        <v>-0.14537037037037073</v>
      </c>
      <c r="V551" s="60">
        <f t="shared" si="93"/>
        <v>1547</v>
      </c>
      <c r="X551" s="26">
        <v>1030</v>
      </c>
      <c r="Y551" s="26" t="b">
        <f>IFERROR(VLOOKUP(A551,'Calculs FA (auto)'!A:O,15,0),FALSE)</f>
        <v>0</v>
      </c>
      <c r="Z551" s="26">
        <f>IFERROR(VLOOKUP(A551,'Evaluations (formulaire)'!A:M,9,0),0)</f>
        <v>0</v>
      </c>
      <c r="AA551" s="135" t="b">
        <v>1</v>
      </c>
      <c r="AB551" s="135" t="b">
        <v>0</v>
      </c>
      <c r="AC551" s="135" t="b">
        <f t="shared" si="94"/>
        <v>1</v>
      </c>
      <c r="AD551" s="135" t="b">
        <f t="shared" si="95"/>
        <v>0</v>
      </c>
      <c r="AE551" s="135" t="b">
        <f t="shared" si="96"/>
        <v>0</v>
      </c>
      <c r="AF551" s="135" t="b">
        <f>AND(AC551,$V551&lt;=Synthèse!$B$44)</f>
        <v>0</v>
      </c>
      <c r="AG551" s="135" t="b">
        <f>AND(AD551,$V551&lt;=Synthèse!$B$44)</f>
        <v>0</v>
      </c>
      <c r="AH551" s="135" t="b">
        <f>AND(AE551,$V551&lt;=Synthèse!$B$44)</f>
        <v>0</v>
      </c>
      <c r="AI551" s="137" t="b">
        <v>0</v>
      </c>
      <c r="AJ551" s="137" t="b">
        <v>1</v>
      </c>
      <c r="AK551" s="137" t="b">
        <f t="shared" si="97"/>
        <v>0</v>
      </c>
      <c r="AL551" s="137" t="b">
        <f t="shared" si="98"/>
        <v>1</v>
      </c>
      <c r="AM551" s="137" t="b">
        <f>AND(AK551,$V551&lt;=Synthèse!$B$44)</f>
        <v>0</v>
      </c>
      <c r="AN551" s="137" t="b">
        <f>AND(AL551,$V551&lt;=Synthèse!$B$44)</f>
        <v>0</v>
      </c>
    </row>
    <row r="552" spans="1:40">
      <c r="A552" s="17">
        <v>376909</v>
      </c>
      <c r="B552" t="str">
        <f ca="1">VLOOKUP(A552,'Fichier FI (en entrée)'!B:AH,3,0)</f>
        <v>XRLYVQBJUL</v>
      </c>
      <c r="C552">
        <f t="shared" si="88"/>
        <v>1057</v>
      </c>
      <c r="D552">
        <f t="shared" si="89"/>
        <v>9.82</v>
      </c>
      <c r="E552" s="14" t="str">
        <f>VLOOKUP(A552,'Fichier FI (en entrée)'!B:AH,2,0)</f>
        <v>EV</v>
      </c>
      <c r="F552" s="14" t="b">
        <f t="shared" si="90"/>
        <v>1</v>
      </c>
      <c r="G552" s="14" t="b">
        <f>IFERROR(VLOOKUP(A552,'Calculs FA (auto)'!A:F,6,0),FALSE)</f>
        <v>1</v>
      </c>
      <c r="H552" s="14" t="b">
        <f t="shared" si="91"/>
        <v>1</v>
      </c>
      <c r="I552" s="16">
        <f>IFERROR(VLOOKUP(A552,'Moyennes FI (en entrée)'!B:N,7,0),"")</f>
        <v>6.82</v>
      </c>
      <c r="J552" s="16">
        <f>IFERROR(VLOOKUP(VLOOKUP(A552,'Fichier FI (en entrée)'!B:AH,33,0),Modificateurs!A$2:B$5,2,0),0)</f>
        <v>0</v>
      </c>
      <c r="K552" s="16">
        <f>IFERROR(VLOOKUP(VLOOKUP(A552,'Redoub FI (en entrée)'!B:N,7,0),Modificateurs!A$8:B$11,2,0),0)</f>
        <v>0</v>
      </c>
      <c r="L552" s="16">
        <f>IFERROR(VLOOKUP(M552,Modificateurs!D$1:E$94,2,0),0)</f>
        <v>3</v>
      </c>
      <c r="M552" t="str">
        <f>VLOOKUP(A552,'Fichier FI (en entrée)'!B:AH,16,0)&amp;" "&amp;VLOOKUP(A552,'Fichier FI (en entrée)'!B:AH,20,0)&amp;" "&amp;VLOOKUP(A552,'Fichier FI (en entrée)'!B:AH,27,0)&amp;" "&amp;VLOOKUP(A552,'Fichier FI (en entrée)'!B:AH,29,0)</f>
        <v xml:space="preserve">S Informatique et Sciences du numérique  </v>
      </c>
      <c r="N552" t="str">
        <f>VLOOKUP(A552,'Fichier FI (en entrée)'!B:AH,8,0)</f>
        <v>En Terminale</v>
      </c>
      <c r="O552" t="b">
        <f>AND(C552&gt;Synthèse!B$8,C552&lt;Synthèse!B$10,NOT(Y552))</f>
        <v>0</v>
      </c>
      <c r="P552" t="s">
        <v>2263</v>
      </c>
      <c r="Q552" s="60">
        <f>ROUNDUP(C552/(Synthèse!$B$4+Synthèse!$B$1)*8,0)</f>
        <v>5</v>
      </c>
      <c r="R552" s="60">
        <f>IFERROR(VLOOKUP(A552,'Evaluations (formulaire)'!A:P,6,0)+VLOOKUP(A552,'Evaluations (formulaire)'!A:P,7,0),0)</f>
        <v>0</v>
      </c>
      <c r="S552" s="60">
        <f>IFERROR(VLOOKUP(A552,'Evaluations (formulaire)'!A:P,8,0),0)</f>
        <v>0</v>
      </c>
      <c r="T552" s="60">
        <f>IF(AND(ISBLANK(P552),Q552&lt;=2),Synthèse!$B$41,IF(AND(ISBLANK(P552),Q552&gt;=7),Synthèse!$C$41,R552+S552))</f>
        <v>0</v>
      </c>
      <c r="U552" s="60">
        <f t="shared" si="92"/>
        <v>9.82</v>
      </c>
      <c r="V552" s="60">
        <f t="shared" si="93"/>
        <v>1057</v>
      </c>
      <c r="X552" s="26">
        <v>488</v>
      </c>
      <c r="Y552" s="26" t="b">
        <f>IFERROR(VLOOKUP(A552,'Calculs FA (auto)'!A:O,15,0),FALSE)</f>
        <v>1</v>
      </c>
      <c r="Z552" s="26">
        <f>IFERROR(VLOOKUP(A552,'Evaluations (formulaire)'!A:M,9,0),0)</f>
        <v>0</v>
      </c>
      <c r="AA552" s="135" t="b">
        <v>0</v>
      </c>
      <c r="AB552" s="135" t="b">
        <v>1</v>
      </c>
      <c r="AC552" s="135" t="b">
        <f t="shared" si="94"/>
        <v>0</v>
      </c>
      <c r="AD552" s="135" t="b">
        <f t="shared" si="95"/>
        <v>1</v>
      </c>
      <c r="AE552" s="135" t="b">
        <f t="shared" si="96"/>
        <v>0</v>
      </c>
      <c r="AF552" s="135" t="b">
        <f>AND(AC552,$V552&lt;=Synthèse!$B$44)</f>
        <v>0</v>
      </c>
      <c r="AG552" s="135" t="b">
        <f>AND(AD552,$V552&lt;=Synthèse!$B$44)</f>
        <v>0</v>
      </c>
      <c r="AH552" s="135" t="b">
        <f>AND(AE552,$V552&lt;=Synthèse!$B$44)</f>
        <v>0</v>
      </c>
      <c r="AI552" s="137" t="b">
        <v>1</v>
      </c>
      <c r="AJ552" s="137" t="b">
        <v>0</v>
      </c>
      <c r="AK552" s="137" t="b">
        <f t="shared" si="97"/>
        <v>1</v>
      </c>
      <c r="AL552" s="137" t="b">
        <f t="shared" si="98"/>
        <v>0</v>
      </c>
      <c r="AM552" s="137" t="b">
        <f>AND(AK552,$V552&lt;=Synthèse!$B$44)</f>
        <v>0</v>
      </c>
      <c r="AN552" s="137" t="b">
        <f>AND(AL552,$V552&lt;=Synthèse!$B$44)</f>
        <v>0</v>
      </c>
    </row>
    <row r="553" spans="1:40">
      <c r="A553" s="17">
        <v>376955</v>
      </c>
      <c r="B553" t="str">
        <f ca="1">VLOOKUP(A553,'Fichier FI (en entrée)'!B:AH,3,0)</f>
        <v>GTCQDDNRUY</v>
      </c>
      <c r="C553">
        <f t="shared" si="88"/>
        <v>690</v>
      </c>
      <c r="D553">
        <f t="shared" si="89"/>
        <v>12.27</v>
      </c>
      <c r="E553" s="14" t="str">
        <f>VLOOKUP(A553,'Fichier FI (en entrée)'!B:AH,2,0)</f>
        <v>EV</v>
      </c>
      <c r="F553" s="14" t="b">
        <f t="shared" si="90"/>
        <v>1</v>
      </c>
      <c r="G553" s="14" t="b">
        <f>IFERROR(VLOOKUP(A553,'Calculs FA (auto)'!A:F,6,0),FALSE)</f>
        <v>1</v>
      </c>
      <c r="H553" s="14" t="b">
        <f t="shared" si="91"/>
        <v>1</v>
      </c>
      <c r="I553" s="16">
        <f>IFERROR(VLOOKUP(A553,'Moyennes FI (en entrée)'!B:N,7,0),"")</f>
        <v>9.27</v>
      </c>
      <c r="J553" s="16">
        <f>IFERROR(VLOOKUP(VLOOKUP(A553,'Fichier FI (en entrée)'!B:AH,33,0),Modificateurs!A$2:B$5,2,0),0)</f>
        <v>0</v>
      </c>
      <c r="K553" s="16">
        <f>IFERROR(VLOOKUP(VLOOKUP(A553,'Redoub FI (en entrée)'!B:N,7,0),Modificateurs!A$8:B$11,2,0),0)</f>
        <v>0</v>
      </c>
      <c r="L553" s="16">
        <f>IFERROR(VLOOKUP(M553,Modificateurs!D$1:E$94,2,0),0)</f>
        <v>3</v>
      </c>
      <c r="M553" t="str">
        <f>VLOOKUP(A553,'Fichier FI (en entrée)'!B:AH,16,0)&amp;" "&amp;VLOOKUP(A553,'Fichier FI (en entrée)'!B:AH,20,0)&amp;" "&amp;VLOOKUP(A553,'Fichier FI (en entrée)'!B:AH,27,0)&amp;" "&amp;VLOOKUP(A553,'Fichier FI (en entrée)'!B:AH,29,0)</f>
        <v xml:space="preserve">S Informatique et Sciences du numérique  </v>
      </c>
      <c r="N553" t="str">
        <f>VLOOKUP(A553,'Fichier FI (en entrée)'!B:AH,8,0)</f>
        <v>En Terminale</v>
      </c>
      <c r="O553" t="b">
        <f>AND(C553&gt;Synthèse!B$8,C553&lt;Synthèse!B$10,NOT(Y553))</f>
        <v>0</v>
      </c>
      <c r="P553" t="s">
        <v>2258</v>
      </c>
      <c r="Q553" s="60">
        <f>ROUNDUP(C553/(Synthèse!$B$4+Synthèse!$B$1)*8,0)</f>
        <v>4</v>
      </c>
      <c r="R553" s="60">
        <f>IFERROR(VLOOKUP(A553,'Evaluations (formulaire)'!A:P,6,0)+VLOOKUP(A553,'Evaluations (formulaire)'!A:P,7,0),0)</f>
        <v>0</v>
      </c>
      <c r="S553" s="60">
        <f>IFERROR(VLOOKUP(A553,'Evaluations (formulaire)'!A:P,8,0),0)</f>
        <v>0</v>
      </c>
      <c r="T553" s="60">
        <f>IF(AND(ISBLANK(P553),Q553&lt;=2),Synthèse!$B$41,IF(AND(ISBLANK(P553),Q553&gt;=7),Synthèse!$C$41,R553+S553))</f>
        <v>0</v>
      </c>
      <c r="U553" s="60">
        <f t="shared" si="92"/>
        <v>12.27</v>
      </c>
      <c r="V553" s="60">
        <f t="shared" si="93"/>
        <v>690</v>
      </c>
      <c r="X553" s="26">
        <v>1629</v>
      </c>
      <c r="Y553" s="26" t="b">
        <f>IFERROR(VLOOKUP(A553,'Calculs FA (auto)'!A:O,15,0),FALSE)</f>
        <v>1</v>
      </c>
      <c r="Z553" s="26">
        <f>IFERROR(VLOOKUP(A553,'Evaluations (formulaire)'!A:M,9,0),0)</f>
        <v>0</v>
      </c>
      <c r="AA553" s="135" t="b">
        <v>1</v>
      </c>
      <c r="AB553" s="135" t="b">
        <v>0</v>
      </c>
      <c r="AC553" s="135" t="b">
        <f t="shared" si="94"/>
        <v>1</v>
      </c>
      <c r="AD553" s="135" t="b">
        <f t="shared" si="95"/>
        <v>0</v>
      </c>
      <c r="AE553" s="135" t="b">
        <f t="shared" si="96"/>
        <v>0</v>
      </c>
      <c r="AF553" s="135" t="b">
        <f>AND(AC553,$V553&lt;=Synthèse!$B$44)</f>
        <v>0</v>
      </c>
      <c r="AG553" s="135" t="b">
        <f>AND(AD553,$V553&lt;=Synthèse!$B$44)</f>
        <v>0</v>
      </c>
      <c r="AH553" s="135" t="b">
        <f>AND(AE553,$V553&lt;=Synthèse!$B$44)</f>
        <v>0</v>
      </c>
      <c r="AI553" s="137" t="b">
        <v>0</v>
      </c>
      <c r="AJ553" s="137" t="b">
        <v>1</v>
      </c>
      <c r="AK553" s="137" t="b">
        <f t="shared" si="97"/>
        <v>0</v>
      </c>
      <c r="AL553" s="137" t="b">
        <f t="shared" si="98"/>
        <v>1</v>
      </c>
      <c r="AM553" s="137" t="b">
        <f>AND(AK553,$V553&lt;=Synthèse!$B$44)</f>
        <v>0</v>
      </c>
      <c r="AN553" s="137" t="b">
        <f>AND(AL553,$V553&lt;=Synthèse!$B$44)</f>
        <v>0</v>
      </c>
    </row>
    <row r="554" spans="1:40">
      <c r="A554" s="17">
        <v>377238</v>
      </c>
      <c r="B554" t="str">
        <f ca="1">VLOOKUP(A554,'Fichier FI (en entrée)'!B:AH,3,0)</f>
        <v>VHQPNFKPRE</v>
      </c>
      <c r="C554">
        <f t="shared" si="88"/>
        <v>239</v>
      </c>
      <c r="D554">
        <f t="shared" si="89"/>
        <v>15.42</v>
      </c>
      <c r="E554" s="14" t="str">
        <f>VLOOKUP(A554,'Fichier FI (en entrée)'!B:AH,2,0)</f>
        <v>EV</v>
      </c>
      <c r="F554" s="14" t="b">
        <f t="shared" si="90"/>
        <v>1</v>
      </c>
      <c r="G554" s="14" t="b">
        <f>IFERROR(VLOOKUP(A554,'Calculs FA (auto)'!A:F,6,0),FALSE)</f>
        <v>0</v>
      </c>
      <c r="H554" s="14" t="b">
        <f t="shared" si="91"/>
        <v>0</v>
      </c>
      <c r="I554" s="16">
        <f>IFERROR(VLOOKUP(A554,'Moyennes FI (en entrée)'!B:N,7,0),"")</f>
        <v>12.42</v>
      </c>
      <c r="J554" s="16">
        <f>IFERROR(VLOOKUP(VLOOKUP(A554,'Fichier FI (en entrée)'!B:AH,33,0),Modificateurs!A$2:B$5,2,0),0)</f>
        <v>1</v>
      </c>
      <c r="K554" s="16">
        <f>IFERROR(VLOOKUP(VLOOKUP(A554,'Redoub FI (en entrée)'!B:N,7,0),Modificateurs!A$8:B$11,2,0),0)</f>
        <v>0</v>
      </c>
      <c r="L554" s="16">
        <f>IFERROR(VLOOKUP(M554,Modificateurs!D$1:E$94,2,0),0)</f>
        <v>2</v>
      </c>
      <c r="M554" t="str">
        <f>VLOOKUP(A554,'Fichier FI (en entrée)'!B:AH,16,0)&amp;" "&amp;VLOOKUP(A554,'Fichier FI (en entrée)'!B:AH,20,0)&amp;" "&amp;VLOOKUP(A554,'Fichier FI (en entrée)'!B:AH,27,0)&amp;" "&amp;VLOOKUP(A554,'Fichier FI (en entrée)'!B:AH,29,0)</f>
        <v xml:space="preserve">S Mathématiques  </v>
      </c>
      <c r="N554" t="str">
        <f>VLOOKUP(A554,'Fichier FI (en entrée)'!B:AH,8,0)</f>
        <v>En Terminale</v>
      </c>
      <c r="O554" t="b">
        <f>AND(C554&gt;Synthèse!B$8,C554&lt;Synthèse!B$10,NOT(Y554))</f>
        <v>0</v>
      </c>
      <c r="Q554" s="60">
        <f>ROUNDUP(C554/(Synthèse!$B$4+Synthèse!$B$1)*8,0)</f>
        <v>2</v>
      </c>
      <c r="R554" s="60">
        <f>IFERROR(VLOOKUP(A554,'Evaluations (formulaire)'!A:P,6,0)+VLOOKUP(A554,'Evaluations (formulaire)'!A:P,7,0),0)</f>
        <v>0</v>
      </c>
      <c r="S554" s="60">
        <f>IFERROR(VLOOKUP(A554,'Evaluations (formulaire)'!A:P,8,0),0)</f>
        <v>0</v>
      </c>
      <c r="T554" s="60">
        <f>IF(AND(ISBLANK(P554),Q554&lt;=2),Synthèse!$B$41,IF(AND(ISBLANK(P554),Q554&gt;=7),Synthèse!$C$41,R554+S554))</f>
        <v>4.6511627906976744E-3</v>
      </c>
      <c r="U554" s="60">
        <f t="shared" si="92"/>
        <v>15.424651162790697</v>
      </c>
      <c r="V554" s="60">
        <f t="shared" si="93"/>
        <v>238</v>
      </c>
      <c r="X554" s="26">
        <v>511</v>
      </c>
      <c r="Y554" s="26" t="b">
        <f>IFERROR(VLOOKUP(A554,'Calculs FA (auto)'!A:O,15,0),FALSE)</f>
        <v>0</v>
      </c>
      <c r="Z554" s="26">
        <f>IFERROR(VLOOKUP(A554,'Evaluations (formulaire)'!A:M,9,0),0)</f>
        <v>0</v>
      </c>
      <c r="AA554" s="135" t="b">
        <v>1</v>
      </c>
      <c r="AB554" s="135" t="b">
        <v>0</v>
      </c>
      <c r="AC554" s="135" t="b">
        <f t="shared" si="94"/>
        <v>1</v>
      </c>
      <c r="AD554" s="135" t="b">
        <f t="shared" si="95"/>
        <v>0</v>
      </c>
      <c r="AE554" s="135" t="b">
        <f t="shared" si="96"/>
        <v>0</v>
      </c>
      <c r="AF554" s="135" t="b">
        <f>AND(AC554,$V554&lt;=Synthèse!$B$44)</f>
        <v>1</v>
      </c>
      <c r="AG554" s="135" t="b">
        <f>AND(AD554,$V554&lt;=Synthèse!$B$44)</f>
        <v>0</v>
      </c>
      <c r="AH554" s="135" t="b">
        <f>AND(AE554,$V554&lt;=Synthèse!$B$44)</f>
        <v>0</v>
      </c>
      <c r="AI554" s="137" t="b">
        <v>0</v>
      </c>
      <c r="AJ554" s="137" t="b">
        <v>1</v>
      </c>
      <c r="AK554" s="137" t="b">
        <f t="shared" si="97"/>
        <v>0</v>
      </c>
      <c r="AL554" s="137" t="b">
        <f t="shared" si="98"/>
        <v>1</v>
      </c>
      <c r="AM554" s="137" t="b">
        <f>AND(AK554,$V554&lt;=Synthèse!$B$44)</f>
        <v>0</v>
      </c>
      <c r="AN554" s="137" t="b">
        <f>AND(AL554,$V554&lt;=Synthèse!$B$44)</f>
        <v>1</v>
      </c>
    </row>
    <row r="555" spans="1:40">
      <c r="A555" s="17">
        <v>377257</v>
      </c>
      <c r="B555" t="str">
        <f ca="1">VLOOKUP(A555,'Fichier FI (en entrée)'!B:AH,3,0)</f>
        <v>YSYAEFEYWN</v>
      </c>
      <c r="C555">
        <f t="shared" si="88"/>
        <v>2097</v>
      </c>
      <c r="D555">
        <f t="shared" si="89"/>
        <v>-100</v>
      </c>
      <c r="E555" s="14" t="str">
        <f>VLOOKUP(A555,'Fichier FI (en entrée)'!B:AH,2,0)</f>
        <v>ENV</v>
      </c>
      <c r="F555" s="14" t="b">
        <f t="shared" si="90"/>
        <v>0</v>
      </c>
      <c r="G555" s="14" t="b">
        <f>IFERROR(VLOOKUP(A555,'Calculs FA (auto)'!A:F,6,0),FALSE)</f>
        <v>0</v>
      </c>
      <c r="H555" s="14" t="b">
        <f t="shared" si="91"/>
        <v>0</v>
      </c>
      <c r="I555" s="16" t="str">
        <f>IFERROR(VLOOKUP(A555,'Moyennes FI (en entrée)'!B:N,7,0),"")</f>
        <v/>
      </c>
      <c r="J555" s="16">
        <f>IFERROR(VLOOKUP(VLOOKUP(A555,'Fichier FI (en entrée)'!B:AH,33,0),Modificateurs!A$2:B$5,2,0),0)</f>
        <v>1</v>
      </c>
      <c r="K555" s="16">
        <f>IFERROR(VLOOKUP(VLOOKUP(A555,'Redoub FI (en entrée)'!B:N,7,0),Modificateurs!A$8:B$11,2,0),0)</f>
        <v>0</v>
      </c>
      <c r="L555" s="16">
        <f>IFERROR(VLOOKUP(M555,Modificateurs!D$1:E$94,2,0),0)</f>
        <v>2</v>
      </c>
      <c r="M555" t="str">
        <f>VLOOKUP(A555,'Fichier FI (en entrée)'!B:AH,16,0)&amp;" "&amp;VLOOKUP(A555,'Fichier FI (en entrée)'!B:AH,20,0)&amp;" "&amp;VLOOKUP(A555,'Fichier FI (en entrée)'!B:AH,27,0)&amp;" "&amp;VLOOKUP(A555,'Fichier FI (en entrée)'!B:AH,29,0)</f>
        <v xml:space="preserve">S Physique-chimie  </v>
      </c>
      <c r="N555" t="str">
        <f>VLOOKUP(A555,'Fichier FI (en entrée)'!B:AH,8,0)</f>
        <v>En Terminale</v>
      </c>
      <c r="O555" t="b">
        <f>AND(C555&gt;Synthèse!B$8,C555&lt;Synthèse!B$10,NOT(Y555))</f>
        <v>0</v>
      </c>
      <c r="P555" t="s">
        <v>2258</v>
      </c>
      <c r="Q555" s="60">
        <f>ROUNDUP(C555/(Synthèse!$B$4+Synthèse!$B$1)*8,0)</f>
        <v>10</v>
      </c>
      <c r="R555" s="60">
        <f>IFERROR(VLOOKUP(A555,'Evaluations (formulaire)'!A:P,6,0)+VLOOKUP(A555,'Evaluations (formulaire)'!A:P,7,0),0)</f>
        <v>0</v>
      </c>
      <c r="S555" s="60">
        <f>IFERROR(VLOOKUP(A555,'Evaluations (formulaire)'!A:P,8,0),0)</f>
        <v>0</v>
      </c>
      <c r="T555" s="60">
        <f>IF(AND(ISBLANK(P555),Q555&lt;=2),Synthèse!$B$41,IF(AND(ISBLANK(P555),Q555&gt;=7),Synthèse!$C$41,R555+S555))</f>
        <v>0</v>
      </c>
      <c r="U555" s="60">
        <f t="shared" si="92"/>
        <v>-100</v>
      </c>
      <c r="V555" s="60">
        <f t="shared" si="93"/>
        <v>2096</v>
      </c>
      <c r="X555" s="26">
        <v>1693</v>
      </c>
      <c r="Y555" s="26" t="b">
        <f>IFERROR(VLOOKUP(A555,'Calculs FA (auto)'!A:O,15,0),FALSE)</f>
        <v>0</v>
      </c>
      <c r="Z555" s="26">
        <f>IFERROR(VLOOKUP(A555,'Evaluations (formulaire)'!A:M,9,0),0)</f>
        <v>0</v>
      </c>
      <c r="AA555" s="135" t="b">
        <v>1</v>
      </c>
      <c r="AB555" s="135" t="b">
        <v>0</v>
      </c>
      <c r="AC555" s="135" t="b">
        <f t="shared" si="94"/>
        <v>0</v>
      </c>
      <c r="AD555" s="135" t="b">
        <f t="shared" si="95"/>
        <v>0</v>
      </c>
      <c r="AE555" s="135" t="b">
        <f t="shared" si="96"/>
        <v>0</v>
      </c>
      <c r="AF555" s="135" t="b">
        <f>AND(AC555,$V555&lt;=Synthèse!$B$44)</f>
        <v>0</v>
      </c>
      <c r="AG555" s="135" t="b">
        <f>AND(AD555,$V555&lt;=Synthèse!$B$44)</f>
        <v>0</v>
      </c>
      <c r="AH555" s="135" t="b">
        <f>AND(AE555,$V555&lt;=Synthèse!$B$44)</f>
        <v>0</v>
      </c>
      <c r="AI555" s="137" t="b">
        <v>0</v>
      </c>
      <c r="AJ555" s="137" t="b">
        <v>1</v>
      </c>
      <c r="AK555" s="137" t="b">
        <f t="shared" si="97"/>
        <v>0</v>
      </c>
      <c r="AL555" s="137" t="b">
        <f t="shared" si="98"/>
        <v>0</v>
      </c>
      <c r="AM555" s="137" t="b">
        <f>AND(AK555,$V555&lt;=Synthèse!$B$44)</f>
        <v>0</v>
      </c>
      <c r="AN555" s="137" t="b">
        <f>AND(AL555,$V555&lt;=Synthèse!$B$44)</f>
        <v>0</v>
      </c>
    </row>
    <row r="556" spans="1:40">
      <c r="A556" s="17">
        <v>377286</v>
      </c>
      <c r="B556" t="str">
        <f ca="1">VLOOKUP(A556,'Fichier FI (en entrée)'!B:AH,3,0)</f>
        <v>JIIADJUHFL</v>
      </c>
      <c r="C556">
        <f t="shared" si="88"/>
        <v>528</v>
      </c>
      <c r="D556">
        <f t="shared" si="89"/>
        <v>13.25</v>
      </c>
      <c r="E556" s="14" t="str">
        <f>VLOOKUP(A556,'Fichier FI (en entrée)'!B:AH,2,0)</f>
        <v>EV</v>
      </c>
      <c r="F556" s="14" t="b">
        <f t="shared" si="90"/>
        <v>1</v>
      </c>
      <c r="G556" s="14" t="b">
        <f>IFERROR(VLOOKUP(A556,'Calculs FA (auto)'!A:F,6,0),FALSE)</f>
        <v>1</v>
      </c>
      <c r="H556" s="14" t="b">
        <f t="shared" si="91"/>
        <v>1</v>
      </c>
      <c r="I556" s="16">
        <f>IFERROR(VLOOKUP(A556,'Moyennes FI (en entrée)'!B:N,7,0),"")</f>
        <v>10.25</v>
      </c>
      <c r="J556" s="16">
        <f>IFERROR(VLOOKUP(VLOOKUP(A556,'Fichier FI (en entrée)'!B:AH,33,0),Modificateurs!A$2:B$5,2,0),0)</f>
        <v>1</v>
      </c>
      <c r="K556" s="16">
        <f>IFERROR(VLOOKUP(VLOOKUP(A556,'Redoub FI (en entrée)'!B:N,7,0),Modificateurs!A$8:B$11,2,0),0)</f>
        <v>0</v>
      </c>
      <c r="L556" s="16">
        <f>IFERROR(VLOOKUP(M556,Modificateurs!D$1:E$94,2,0),0)</f>
        <v>2</v>
      </c>
      <c r="M556" t="str">
        <f>VLOOKUP(A556,'Fichier FI (en entrée)'!B:AH,16,0)&amp;" "&amp;VLOOKUP(A556,'Fichier FI (en entrée)'!B:AH,20,0)&amp;" "&amp;VLOOKUP(A556,'Fichier FI (en entrée)'!B:AH,27,0)&amp;" "&amp;VLOOKUP(A556,'Fichier FI (en entrée)'!B:AH,29,0)</f>
        <v xml:space="preserve">S Mathématiques  </v>
      </c>
      <c r="N556" t="str">
        <f>VLOOKUP(A556,'Fichier FI (en entrée)'!B:AH,8,0)</f>
        <v>En Terminale</v>
      </c>
      <c r="O556" t="b">
        <f>AND(C556&gt;Synthèse!B$8,C556&lt;Synthèse!B$10,NOT(Y556))</f>
        <v>1</v>
      </c>
      <c r="Q556" s="60">
        <f>ROUNDUP(C556/(Synthèse!$B$4+Synthèse!$B$1)*8,0)</f>
        <v>3</v>
      </c>
      <c r="R556" s="60">
        <f>IFERROR(VLOOKUP(A556,'Evaluations (formulaire)'!A:P,6,0)+VLOOKUP(A556,'Evaluations (formulaire)'!A:P,7,0),0)</f>
        <v>0</v>
      </c>
      <c r="S556" s="60">
        <f>IFERROR(VLOOKUP(A556,'Evaluations (formulaire)'!A:P,8,0),0)</f>
        <v>0</v>
      </c>
      <c r="T556" s="60">
        <f>IF(AND(ISBLANK(P556),Q556&lt;=2),Synthèse!$B$41,IF(AND(ISBLANK(P556),Q556&gt;=7),Synthèse!$C$41,R556+S556))</f>
        <v>0</v>
      </c>
      <c r="U556" s="60">
        <f t="shared" si="92"/>
        <v>13.25</v>
      </c>
      <c r="V556" s="60">
        <f t="shared" si="93"/>
        <v>529</v>
      </c>
      <c r="X556" s="26">
        <v>559</v>
      </c>
      <c r="Y556" s="26" t="b">
        <f>IFERROR(VLOOKUP(A556,'Calculs FA (auto)'!A:O,15,0),FALSE)</f>
        <v>0</v>
      </c>
      <c r="Z556" s="26">
        <f>IFERROR(VLOOKUP(A556,'Evaluations (formulaire)'!A:M,9,0),0)</f>
        <v>0</v>
      </c>
      <c r="AA556" s="135" t="b">
        <v>1</v>
      </c>
      <c r="AB556" s="135" t="b">
        <v>0</v>
      </c>
      <c r="AC556" s="135" t="b">
        <f t="shared" si="94"/>
        <v>1</v>
      </c>
      <c r="AD556" s="135" t="b">
        <f t="shared" si="95"/>
        <v>0</v>
      </c>
      <c r="AE556" s="135" t="b">
        <f t="shared" si="96"/>
        <v>0</v>
      </c>
      <c r="AF556" s="135" t="b">
        <f>AND(AC556,$V556&lt;=Synthèse!$B$44)</f>
        <v>1</v>
      </c>
      <c r="AG556" s="135" t="b">
        <f>AND(AD556,$V556&lt;=Synthèse!$B$44)</f>
        <v>0</v>
      </c>
      <c r="AH556" s="135" t="b">
        <f>AND(AE556,$V556&lt;=Synthèse!$B$44)</f>
        <v>0</v>
      </c>
      <c r="AI556" s="137" t="b">
        <v>0</v>
      </c>
      <c r="AJ556" s="137" t="b">
        <v>1</v>
      </c>
      <c r="AK556" s="137" t="b">
        <f t="shared" si="97"/>
        <v>0</v>
      </c>
      <c r="AL556" s="137" t="b">
        <f t="shared" si="98"/>
        <v>1</v>
      </c>
      <c r="AM556" s="137" t="b">
        <f>AND(AK556,$V556&lt;=Synthèse!$B$44)</f>
        <v>0</v>
      </c>
      <c r="AN556" s="137" t="b">
        <f>AND(AL556,$V556&lt;=Synthèse!$B$44)</f>
        <v>1</v>
      </c>
    </row>
    <row r="557" spans="1:40">
      <c r="A557" s="17">
        <v>377290</v>
      </c>
      <c r="B557" t="str">
        <f ca="1">VLOOKUP(A557,'Fichier FI (en entrée)'!B:AH,3,0)</f>
        <v>MSIJFYCYFV</v>
      </c>
      <c r="C557">
        <f t="shared" si="88"/>
        <v>657</v>
      </c>
      <c r="D557">
        <f t="shared" si="89"/>
        <v>12.5</v>
      </c>
      <c r="E557" s="14" t="str">
        <f>VLOOKUP(A557,'Fichier FI (en entrée)'!B:AH,2,0)</f>
        <v>EV</v>
      </c>
      <c r="F557" s="14" t="b">
        <f t="shared" si="90"/>
        <v>1</v>
      </c>
      <c r="G557" s="14" t="b">
        <f>IFERROR(VLOOKUP(A557,'Calculs FA (auto)'!A:F,6,0),FALSE)</f>
        <v>0</v>
      </c>
      <c r="H557" s="14" t="b">
        <f t="shared" si="91"/>
        <v>0</v>
      </c>
      <c r="I557" s="16">
        <f>IFERROR(VLOOKUP(A557,'Moyennes FI (en entrée)'!B:N,7,0),"")</f>
        <v>9.5</v>
      </c>
      <c r="J557" s="16">
        <f>IFERROR(VLOOKUP(VLOOKUP(A557,'Fichier FI (en entrée)'!B:AH,33,0),Modificateurs!A$2:B$5,2,0),0)</f>
        <v>1</v>
      </c>
      <c r="K557" s="16">
        <f>IFERROR(VLOOKUP(VLOOKUP(A557,'Redoub FI (en entrée)'!B:N,7,0),Modificateurs!A$8:B$11,2,0),0)</f>
        <v>0</v>
      </c>
      <c r="L557" s="16">
        <f>IFERROR(VLOOKUP(M557,Modificateurs!D$1:E$94,2,0),0)</f>
        <v>2</v>
      </c>
      <c r="M557" t="str">
        <f>VLOOKUP(A557,'Fichier FI (en entrée)'!B:AH,16,0)&amp;" "&amp;VLOOKUP(A557,'Fichier FI (en entrée)'!B:AH,20,0)&amp;" "&amp;VLOOKUP(A557,'Fichier FI (en entrée)'!B:AH,27,0)&amp;" "&amp;VLOOKUP(A557,'Fichier FI (en entrée)'!B:AH,29,0)</f>
        <v xml:space="preserve">S Mathématiques  </v>
      </c>
      <c r="N557" t="str">
        <f>VLOOKUP(A557,'Fichier FI (en entrée)'!B:AH,8,0)</f>
        <v>En Terminale</v>
      </c>
      <c r="O557" t="b">
        <f>AND(C557&gt;Synthèse!B$8,C557&lt;Synthèse!B$10,NOT(Y557))</f>
        <v>1</v>
      </c>
      <c r="Q557" s="60">
        <f>ROUNDUP(C557/(Synthèse!$B$4+Synthèse!$B$1)*8,0)</f>
        <v>4</v>
      </c>
      <c r="R557" s="60">
        <f>IFERROR(VLOOKUP(A557,'Evaluations (formulaire)'!A:P,6,0)+VLOOKUP(A557,'Evaluations (formulaire)'!A:P,7,0),0)</f>
        <v>0</v>
      </c>
      <c r="S557" s="60">
        <f>IFERROR(VLOOKUP(A557,'Evaluations (formulaire)'!A:P,8,0),0)</f>
        <v>0</v>
      </c>
      <c r="T557" s="60">
        <f>IF(AND(ISBLANK(P557),Q557&lt;=2),Synthèse!$B$41,IF(AND(ISBLANK(P557),Q557&gt;=7),Synthèse!$C$41,R557+S557))</f>
        <v>0</v>
      </c>
      <c r="U557" s="60">
        <f t="shared" si="92"/>
        <v>12.5</v>
      </c>
      <c r="V557" s="60">
        <f t="shared" si="93"/>
        <v>657</v>
      </c>
      <c r="X557" s="26">
        <v>1818</v>
      </c>
      <c r="Y557" s="26" t="b">
        <f>IFERROR(VLOOKUP(A557,'Calculs FA (auto)'!A:O,15,0),FALSE)</f>
        <v>0</v>
      </c>
      <c r="Z557" s="26">
        <f>IFERROR(VLOOKUP(A557,'Evaluations (formulaire)'!A:M,9,0),0)</f>
        <v>0</v>
      </c>
      <c r="AA557" s="135" t="b">
        <v>1</v>
      </c>
      <c r="AB557" s="135" t="b">
        <v>0</v>
      </c>
      <c r="AC557" s="135" t="b">
        <f t="shared" si="94"/>
        <v>1</v>
      </c>
      <c r="AD557" s="135" t="b">
        <f t="shared" si="95"/>
        <v>0</v>
      </c>
      <c r="AE557" s="135" t="b">
        <f t="shared" si="96"/>
        <v>0</v>
      </c>
      <c r="AF557" s="135" t="b">
        <f>AND(AC557,$V557&lt;=Synthèse!$B$44)</f>
        <v>1</v>
      </c>
      <c r="AG557" s="135" t="b">
        <f>AND(AD557,$V557&lt;=Synthèse!$B$44)</f>
        <v>0</v>
      </c>
      <c r="AH557" s="135" t="b">
        <f>AND(AE557,$V557&lt;=Synthèse!$B$44)</f>
        <v>0</v>
      </c>
      <c r="AI557" s="137" t="b">
        <v>0</v>
      </c>
      <c r="AJ557" s="137" t="b">
        <v>1</v>
      </c>
      <c r="AK557" s="137" t="b">
        <f t="shared" si="97"/>
        <v>0</v>
      </c>
      <c r="AL557" s="137" t="b">
        <f t="shared" si="98"/>
        <v>1</v>
      </c>
      <c r="AM557" s="137" t="b">
        <f>AND(AK557,$V557&lt;=Synthèse!$B$44)</f>
        <v>0</v>
      </c>
      <c r="AN557" s="137" t="b">
        <f>AND(AL557,$V557&lt;=Synthèse!$B$44)</f>
        <v>1</v>
      </c>
    </row>
    <row r="558" spans="1:40">
      <c r="A558" s="17">
        <v>377519</v>
      </c>
      <c r="B558" t="str">
        <f ca="1">VLOOKUP(A558,'Fichier FI (en entrée)'!B:AH,3,0)</f>
        <v>HZEOXLNYZX</v>
      </c>
      <c r="C558">
        <f t="shared" si="88"/>
        <v>954</v>
      </c>
      <c r="D558">
        <f t="shared" si="89"/>
        <v>10.68</v>
      </c>
      <c r="E558" s="14" t="str">
        <f>VLOOKUP(A558,'Fichier FI (en entrée)'!B:AH,2,0)</f>
        <v>EV</v>
      </c>
      <c r="F558" s="14" t="b">
        <f t="shared" si="90"/>
        <v>1</v>
      </c>
      <c r="G558" s="14" t="b">
        <f>IFERROR(VLOOKUP(A558,'Calculs FA (auto)'!A:F,6,0),FALSE)</f>
        <v>0</v>
      </c>
      <c r="H558" s="14" t="b">
        <f t="shared" si="91"/>
        <v>0</v>
      </c>
      <c r="I558" s="16">
        <f>IFERROR(VLOOKUP(A558,'Moyennes FI (en entrée)'!B:N,7,0),"")</f>
        <v>7.68</v>
      </c>
      <c r="J558" s="16">
        <f>IFERROR(VLOOKUP(VLOOKUP(A558,'Fichier FI (en entrée)'!B:AH,33,0),Modificateurs!A$2:B$5,2,0),0)</f>
        <v>0</v>
      </c>
      <c r="K558" s="16">
        <f>IFERROR(VLOOKUP(VLOOKUP(A558,'Redoub FI (en entrée)'!B:N,7,0),Modificateurs!A$8:B$11,2,0),0)</f>
        <v>0</v>
      </c>
      <c r="L558" s="16">
        <f>IFERROR(VLOOKUP(M558,Modificateurs!D$1:E$94,2,0),0)</f>
        <v>3</v>
      </c>
      <c r="M558" t="str">
        <f>VLOOKUP(A558,'Fichier FI (en entrée)'!B:AH,16,0)&amp;" "&amp;VLOOKUP(A558,'Fichier FI (en entrée)'!B:AH,20,0)&amp;" "&amp;VLOOKUP(A558,'Fichier FI (en entrée)'!B:AH,27,0)&amp;" "&amp;VLOOKUP(A558,'Fichier FI (en entrée)'!B:AH,29,0)</f>
        <v xml:space="preserve">S Informatique et Sciences du numérique  </v>
      </c>
      <c r="N558" t="str">
        <f>VLOOKUP(A558,'Fichier FI (en entrée)'!B:AH,8,0)</f>
        <v>En Terminale</v>
      </c>
      <c r="O558" t="b">
        <f>AND(C558&gt;Synthèse!B$8,C558&lt;Synthèse!B$10,NOT(Y558))</f>
        <v>1</v>
      </c>
      <c r="Q558" s="60">
        <f>ROUNDUP(C558/(Synthèse!$B$4+Synthèse!$B$1)*8,0)</f>
        <v>5</v>
      </c>
      <c r="R558" s="60">
        <f>IFERROR(VLOOKUP(A558,'Evaluations (formulaire)'!A:P,6,0)+VLOOKUP(A558,'Evaluations (formulaire)'!A:P,7,0),0)</f>
        <v>0</v>
      </c>
      <c r="S558" s="60">
        <f>IFERROR(VLOOKUP(A558,'Evaluations (formulaire)'!A:P,8,0),0)</f>
        <v>0</v>
      </c>
      <c r="T558" s="60">
        <f>IF(AND(ISBLANK(P558),Q558&lt;=2),Synthèse!$B$41,IF(AND(ISBLANK(P558),Q558&gt;=7),Synthèse!$C$41,R558+S558))</f>
        <v>0</v>
      </c>
      <c r="U558" s="60">
        <f t="shared" si="92"/>
        <v>10.68</v>
      </c>
      <c r="V558" s="60">
        <f t="shared" si="93"/>
        <v>954</v>
      </c>
      <c r="X558" s="26">
        <v>1988</v>
      </c>
      <c r="Y558" s="26" t="b">
        <f>IFERROR(VLOOKUP(A558,'Calculs FA (auto)'!A:O,15,0),FALSE)</f>
        <v>0</v>
      </c>
      <c r="Z558" s="26">
        <f>IFERROR(VLOOKUP(A558,'Evaluations (formulaire)'!A:M,9,0),0)</f>
        <v>0</v>
      </c>
      <c r="AA558" s="135" t="b">
        <v>1</v>
      </c>
      <c r="AB558" s="135" t="b">
        <v>0</v>
      </c>
      <c r="AC558" s="135" t="b">
        <f t="shared" si="94"/>
        <v>1</v>
      </c>
      <c r="AD558" s="135" t="b">
        <f t="shared" si="95"/>
        <v>0</v>
      </c>
      <c r="AE558" s="135" t="b">
        <f t="shared" si="96"/>
        <v>0</v>
      </c>
      <c r="AF558" s="135" t="b">
        <f>AND(AC558,$V558&lt;=Synthèse!$B$44)</f>
        <v>0</v>
      </c>
      <c r="AG558" s="135" t="b">
        <f>AND(AD558,$V558&lt;=Synthèse!$B$44)</f>
        <v>0</v>
      </c>
      <c r="AH558" s="135" t="b">
        <f>AND(AE558,$V558&lt;=Synthèse!$B$44)</f>
        <v>0</v>
      </c>
      <c r="AI558" s="137" t="b">
        <v>0</v>
      </c>
      <c r="AJ558" s="137" t="b">
        <v>1</v>
      </c>
      <c r="AK558" s="137" t="b">
        <f t="shared" si="97"/>
        <v>0</v>
      </c>
      <c r="AL558" s="137" t="b">
        <f t="shared" si="98"/>
        <v>1</v>
      </c>
      <c r="AM558" s="137" t="b">
        <f>AND(AK558,$V558&lt;=Synthèse!$B$44)</f>
        <v>0</v>
      </c>
      <c r="AN558" s="137" t="b">
        <f>AND(AL558,$V558&lt;=Synthèse!$B$44)</f>
        <v>0</v>
      </c>
    </row>
    <row r="559" spans="1:40">
      <c r="A559" s="17">
        <v>377535</v>
      </c>
      <c r="B559" t="str">
        <f ca="1">VLOOKUP(A559,'Fichier FI (en entrée)'!B:AH,3,0)</f>
        <v>IECNVKCIMT</v>
      </c>
      <c r="C559">
        <f t="shared" si="88"/>
        <v>785</v>
      </c>
      <c r="D559">
        <f t="shared" si="89"/>
        <v>11.77</v>
      </c>
      <c r="E559" s="14" t="str">
        <f>VLOOKUP(A559,'Fichier FI (en entrée)'!B:AH,2,0)</f>
        <v>EV</v>
      </c>
      <c r="F559" s="14" t="b">
        <f t="shared" si="90"/>
        <v>1</v>
      </c>
      <c r="G559" s="14" t="b">
        <f>IFERROR(VLOOKUP(A559,'Calculs FA (auto)'!A:F,6,0),FALSE)</f>
        <v>0</v>
      </c>
      <c r="H559" s="14" t="b">
        <f t="shared" si="91"/>
        <v>0</v>
      </c>
      <c r="I559" s="16">
        <f>IFERROR(VLOOKUP(A559,'Moyennes FI (en entrée)'!B:N,7,0),"")</f>
        <v>8.77</v>
      </c>
      <c r="J559" s="16">
        <f>IFERROR(VLOOKUP(VLOOKUP(A559,'Fichier FI (en entrée)'!B:AH,33,0),Modificateurs!A$2:B$5,2,0),0)</f>
        <v>0</v>
      </c>
      <c r="K559" s="16">
        <f>IFERROR(VLOOKUP(VLOOKUP(A559,'Redoub FI (en entrée)'!B:N,7,0),Modificateurs!A$8:B$11,2,0),0)</f>
        <v>0</v>
      </c>
      <c r="L559" s="16">
        <f>IFERROR(VLOOKUP(M559,Modificateurs!D$1:E$94,2,0),0)</f>
        <v>3</v>
      </c>
      <c r="M559" t="str">
        <f>VLOOKUP(A559,'Fichier FI (en entrée)'!B:AH,16,0)&amp;" "&amp;VLOOKUP(A559,'Fichier FI (en entrée)'!B:AH,20,0)&amp;" "&amp;VLOOKUP(A559,'Fichier FI (en entrée)'!B:AH,27,0)&amp;" "&amp;VLOOKUP(A559,'Fichier FI (en entrée)'!B:AH,29,0)</f>
        <v xml:space="preserve">S Informatique et Sciences du numérique  </v>
      </c>
      <c r="N559" t="str">
        <f>VLOOKUP(A559,'Fichier FI (en entrée)'!B:AH,8,0)</f>
        <v>En Terminale</v>
      </c>
      <c r="O559" t="b">
        <f>AND(C559&gt;Synthèse!B$8,C559&lt;Synthèse!B$10,NOT(Y559))</f>
        <v>1</v>
      </c>
      <c r="P559" t="s">
        <v>2264</v>
      </c>
      <c r="Q559" s="60">
        <f>ROUNDUP(C559/(Synthèse!$B$4+Synthèse!$B$1)*8,0)</f>
        <v>4</v>
      </c>
      <c r="R559" s="60">
        <f>IFERROR(VLOOKUP(A559,'Evaluations (formulaire)'!A:P,6,0)+VLOOKUP(A559,'Evaluations (formulaire)'!A:P,7,0),0)</f>
        <v>0</v>
      </c>
      <c r="S559" s="60">
        <f>IFERROR(VLOOKUP(A559,'Evaluations (formulaire)'!A:P,8,0),0)</f>
        <v>0</v>
      </c>
      <c r="T559" s="60">
        <f>IF(AND(ISBLANK(P559),Q559&lt;=2),Synthèse!$B$41,IF(AND(ISBLANK(P559),Q559&gt;=7),Synthèse!$C$41,R559+S559))</f>
        <v>0</v>
      </c>
      <c r="U559" s="60">
        <f t="shared" si="92"/>
        <v>11.77</v>
      </c>
      <c r="V559" s="60">
        <f t="shared" si="93"/>
        <v>785</v>
      </c>
      <c r="X559" s="26">
        <v>308</v>
      </c>
      <c r="Y559" s="26" t="b">
        <f>IFERROR(VLOOKUP(A559,'Calculs FA (auto)'!A:O,15,0),FALSE)</f>
        <v>0</v>
      </c>
      <c r="Z559" s="26">
        <f>IFERROR(VLOOKUP(A559,'Evaluations (formulaire)'!A:M,9,0),0)</f>
        <v>0</v>
      </c>
      <c r="AA559" s="135" t="b">
        <v>1</v>
      </c>
      <c r="AB559" s="135" t="b">
        <v>0</v>
      </c>
      <c r="AC559" s="135" t="b">
        <f t="shared" si="94"/>
        <v>1</v>
      </c>
      <c r="AD559" s="135" t="b">
        <f t="shared" si="95"/>
        <v>0</v>
      </c>
      <c r="AE559" s="135" t="b">
        <f t="shared" si="96"/>
        <v>0</v>
      </c>
      <c r="AF559" s="135" t="b">
        <f>AND(AC559,$V559&lt;=Synthèse!$B$44)</f>
        <v>0</v>
      </c>
      <c r="AG559" s="135" t="b">
        <f>AND(AD559,$V559&lt;=Synthèse!$B$44)</f>
        <v>0</v>
      </c>
      <c r="AH559" s="135" t="b">
        <f>AND(AE559,$V559&lt;=Synthèse!$B$44)</f>
        <v>0</v>
      </c>
      <c r="AI559" s="137" t="b">
        <v>0</v>
      </c>
      <c r="AJ559" s="137" t="b">
        <v>1</v>
      </c>
      <c r="AK559" s="137" t="b">
        <f t="shared" si="97"/>
        <v>0</v>
      </c>
      <c r="AL559" s="137" t="b">
        <f t="shared" si="98"/>
        <v>1</v>
      </c>
      <c r="AM559" s="137" t="b">
        <f>AND(AK559,$V559&lt;=Synthèse!$B$44)</f>
        <v>0</v>
      </c>
      <c r="AN559" s="137" t="b">
        <f>AND(AL559,$V559&lt;=Synthèse!$B$44)</f>
        <v>0</v>
      </c>
    </row>
    <row r="560" spans="1:40">
      <c r="A560" s="17">
        <v>377832</v>
      </c>
      <c r="B560" t="str">
        <f ca="1">VLOOKUP(A560,'Fichier FI (en entrée)'!B:AH,3,0)</f>
        <v>HUZGSZOBGC</v>
      </c>
      <c r="C560">
        <f t="shared" si="88"/>
        <v>84</v>
      </c>
      <c r="D560">
        <f t="shared" si="89"/>
        <v>17.45</v>
      </c>
      <c r="E560" s="14" t="str">
        <f>VLOOKUP(A560,'Fichier FI (en entrée)'!B:AH,2,0)</f>
        <v>EV</v>
      </c>
      <c r="F560" s="14" t="b">
        <f t="shared" si="90"/>
        <v>1</v>
      </c>
      <c r="G560" s="14" t="b">
        <f>IFERROR(VLOOKUP(A560,'Calculs FA (auto)'!A:F,6,0),FALSE)</f>
        <v>1</v>
      </c>
      <c r="H560" s="14" t="b">
        <f t="shared" si="91"/>
        <v>1</v>
      </c>
      <c r="I560" s="16">
        <f>IFERROR(VLOOKUP(A560,'Moyennes FI (en entrée)'!B:N,7,0),"")</f>
        <v>11.45</v>
      </c>
      <c r="J560" s="16">
        <f>IFERROR(VLOOKUP(VLOOKUP(A560,'Fichier FI (en entrée)'!B:AH,33,0),Modificateurs!A$2:B$5,2,0),0)</f>
        <v>3</v>
      </c>
      <c r="K560" s="16">
        <f>IFERROR(VLOOKUP(VLOOKUP(A560,'Redoub FI (en entrée)'!B:N,7,0),Modificateurs!A$8:B$11,2,0),0)</f>
        <v>0</v>
      </c>
      <c r="L560" s="16">
        <f>IFERROR(VLOOKUP(M560,Modificateurs!D$1:E$94,2,0),0)</f>
        <v>3</v>
      </c>
      <c r="M560" t="str">
        <f>VLOOKUP(A560,'Fichier FI (en entrée)'!B:AH,16,0)&amp;" "&amp;VLOOKUP(A560,'Fichier FI (en entrée)'!B:AH,20,0)&amp;" "&amp;VLOOKUP(A560,'Fichier FI (en entrée)'!B:AH,27,0)&amp;" "&amp;VLOOKUP(A560,'Fichier FI (en entrée)'!B:AH,29,0)</f>
        <v xml:space="preserve">S Informatique et Sciences du numérique  </v>
      </c>
      <c r="N560" t="str">
        <f>VLOOKUP(A560,'Fichier FI (en entrée)'!B:AH,8,0)</f>
        <v>En Terminale</v>
      </c>
      <c r="O560" t="b">
        <f>AND(C560&gt;Synthèse!B$8,C560&lt;Synthèse!B$10,NOT(Y560))</f>
        <v>0</v>
      </c>
      <c r="Q560" s="60">
        <f>ROUNDUP(C560/(Synthèse!$B$4+Synthèse!$B$1)*8,0)</f>
        <v>1</v>
      </c>
      <c r="R560" s="60">
        <f>IFERROR(VLOOKUP(A560,'Evaluations (formulaire)'!A:P,6,0)+VLOOKUP(A560,'Evaluations (formulaire)'!A:P,7,0),0)</f>
        <v>0</v>
      </c>
      <c r="S560" s="60">
        <f>IFERROR(VLOOKUP(A560,'Evaluations (formulaire)'!A:P,8,0),0)</f>
        <v>0</v>
      </c>
      <c r="T560" s="60">
        <f>IF(AND(ISBLANK(P560),Q560&lt;=2),Synthèse!$B$41,IF(AND(ISBLANK(P560),Q560&gt;=7),Synthèse!$C$41,R560+S560))</f>
        <v>4.6511627906976744E-3</v>
      </c>
      <c r="U560" s="60">
        <f t="shared" si="92"/>
        <v>17.454651162790697</v>
      </c>
      <c r="V560" s="60">
        <f t="shared" si="93"/>
        <v>84</v>
      </c>
      <c r="X560" s="26">
        <v>160</v>
      </c>
      <c r="Y560" s="26" t="b">
        <f>IFERROR(VLOOKUP(A560,'Calculs FA (auto)'!A:O,15,0),FALSE)</f>
        <v>0</v>
      </c>
      <c r="Z560" s="26">
        <f>IFERROR(VLOOKUP(A560,'Evaluations (formulaire)'!A:M,9,0),0)</f>
        <v>0</v>
      </c>
      <c r="AA560" s="135" t="b">
        <v>1</v>
      </c>
      <c r="AB560" s="135" t="b">
        <v>0</v>
      </c>
      <c r="AC560" s="135" t="b">
        <f t="shared" si="94"/>
        <v>1</v>
      </c>
      <c r="AD560" s="135" t="b">
        <f t="shared" si="95"/>
        <v>0</v>
      </c>
      <c r="AE560" s="135" t="b">
        <f t="shared" si="96"/>
        <v>0</v>
      </c>
      <c r="AF560" s="135" t="b">
        <f>AND(AC560,$V560&lt;=Synthèse!$B$44)</f>
        <v>1</v>
      </c>
      <c r="AG560" s="135" t="b">
        <f>AND(AD560,$V560&lt;=Synthèse!$B$44)</f>
        <v>0</v>
      </c>
      <c r="AH560" s="135" t="b">
        <f>AND(AE560,$V560&lt;=Synthèse!$B$44)</f>
        <v>0</v>
      </c>
      <c r="AI560" s="137" t="b">
        <v>0</v>
      </c>
      <c r="AJ560" s="137" t="b">
        <v>1</v>
      </c>
      <c r="AK560" s="137" t="b">
        <f t="shared" si="97"/>
        <v>0</v>
      </c>
      <c r="AL560" s="137" t="b">
        <f t="shared" si="98"/>
        <v>1</v>
      </c>
      <c r="AM560" s="137" t="b">
        <f>AND(AK560,$V560&lt;=Synthèse!$B$44)</f>
        <v>0</v>
      </c>
      <c r="AN560" s="137" t="b">
        <f>AND(AL560,$V560&lt;=Synthèse!$B$44)</f>
        <v>1</v>
      </c>
    </row>
    <row r="561" spans="1:40">
      <c r="A561" s="17">
        <v>378887</v>
      </c>
      <c r="B561" t="str">
        <f ca="1">VLOOKUP(A561,'Fichier FI (en entrée)'!B:AH,3,0)</f>
        <v>QCOZHANHCJ</v>
      </c>
      <c r="C561">
        <f t="shared" si="88"/>
        <v>149</v>
      </c>
      <c r="D561">
        <f t="shared" si="89"/>
        <v>16.439999999999998</v>
      </c>
      <c r="E561" s="14" t="str">
        <f>VLOOKUP(A561,'Fichier FI (en entrée)'!B:AH,2,0)</f>
        <v>EV</v>
      </c>
      <c r="F561" s="14" t="b">
        <f t="shared" si="90"/>
        <v>1</v>
      </c>
      <c r="G561" s="14" t="b">
        <f>IFERROR(VLOOKUP(A561,'Calculs FA (auto)'!A:F,6,0),FALSE)</f>
        <v>0</v>
      </c>
      <c r="H561" s="14" t="b">
        <f t="shared" si="91"/>
        <v>0</v>
      </c>
      <c r="I561" s="16">
        <f>IFERROR(VLOOKUP(A561,'Moyennes FI (en entrée)'!B:N,7,0),"")</f>
        <v>11.44</v>
      </c>
      <c r="J561" s="16">
        <f>IFERROR(VLOOKUP(VLOOKUP(A561,'Fichier FI (en entrée)'!B:AH,33,0),Modificateurs!A$2:B$5,2,0),0)</f>
        <v>3</v>
      </c>
      <c r="K561" s="16">
        <f>IFERROR(VLOOKUP(VLOOKUP(A561,'Redoub FI (en entrée)'!B:N,7,0),Modificateurs!A$8:B$11,2,0),0)</f>
        <v>0</v>
      </c>
      <c r="L561" s="16">
        <f>IFERROR(VLOOKUP(M561,Modificateurs!D$1:E$94,2,0),0)</f>
        <v>2</v>
      </c>
      <c r="M561" t="str">
        <f>VLOOKUP(A561,'Fichier FI (en entrée)'!B:AH,16,0)&amp;" "&amp;VLOOKUP(A561,'Fichier FI (en entrée)'!B:AH,20,0)&amp;" "&amp;VLOOKUP(A561,'Fichier FI (en entrée)'!B:AH,27,0)&amp;" "&amp;VLOOKUP(A561,'Fichier FI (en entrée)'!B:AH,29,0)</f>
        <v xml:space="preserve">S Physique-chimie  </v>
      </c>
      <c r="N561" t="str">
        <f>VLOOKUP(A561,'Fichier FI (en entrée)'!B:AH,8,0)</f>
        <v>En Terminale</v>
      </c>
      <c r="O561" t="b">
        <f>AND(C561&gt;Synthèse!B$8,C561&lt;Synthèse!B$10,NOT(Y561))</f>
        <v>0</v>
      </c>
      <c r="P561" s="17" t="s">
        <v>2265</v>
      </c>
      <c r="Q561" s="60">
        <f>ROUNDUP(C561/(Synthèse!$B$4+Synthèse!$B$1)*8,0)</f>
        <v>1</v>
      </c>
      <c r="R561" s="60">
        <f>IFERROR(VLOOKUP(A561,'Evaluations (formulaire)'!A:P,6,0)+VLOOKUP(A561,'Evaluations (formulaire)'!A:P,7,0),0)</f>
        <v>0</v>
      </c>
      <c r="S561" s="60">
        <f>IFERROR(VLOOKUP(A561,'Evaluations (formulaire)'!A:P,8,0),0)</f>
        <v>0</v>
      </c>
      <c r="T561" s="60">
        <f>IF(AND(ISBLANK(P561),Q561&lt;=2),Synthèse!$B$41,IF(AND(ISBLANK(P561),Q561&gt;=7),Synthèse!$C$41,R561+S561))</f>
        <v>0</v>
      </c>
      <c r="U561" s="60">
        <f t="shared" si="92"/>
        <v>16.439999999999998</v>
      </c>
      <c r="V561" s="60">
        <f t="shared" si="93"/>
        <v>149</v>
      </c>
      <c r="X561" s="26">
        <v>260</v>
      </c>
      <c r="Y561" s="26" t="b">
        <f>IFERROR(VLOOKUP(A561,'Calculs FA (auto)'!A:O,15,0),FALSE)</f>
        <v>0</v>
      </c>
      <c r="Z561" s="26">
        <f>IFERROR(VLOOKUP(A561,'Evaluations (formulaire)'!A:M,9,0),0)</f>
        <v>0</v>
      </c>
      <c r="AA561" s="135" t="b">
        <v>1</v>
      </c>
      <c r="AB561" s="135" t="b">
        <v>0</v>
      </c>
      <c r="AC561" s="135" t="b">
        <f t="shared" si="94"/>
        <v>1</v>
      </c>
      <c r="AD561" s="135" t="b">
        <f t="shared" si="95"/>
        <v>0</v>
      </c>
      <c r="AE561" s="135" t="b">
        <f t="shared" si="96"/>
        <v>0</v>
      </c>
      <c r="AF561" s="135" t="b">
        <f>AND(AC561,$V561&lt;=Synthèse!$B$44)</f>
        <v>1</v>
      </c>
      <c r="AG561" s="135" t="b">
        <f>AND(AD561,$V561&lt;=Synthèse!$B$44)</f>
        <v>0</v>
      </c>
      <c r="AH561" s="135" t="b">
        <f>AND(AE561,$V561&lt;=Synthèse!$B$44)</f>
        <v>0</v>
      </c>
      <c r="AI561" s="137" t="b">
        <v>0</v>
      </c>
      <c r="AJ561" s="137" t="b">
        <v>1</v>
      </c>
      <c r="AK561" s="137" t="b">
        <f t="shared" si="97"/>
        <v>0</v>
      </c>
      <c r="AL561" s="137" t="b">
        <f t="shared" si="98"/>
        <v>1</v>
      </c>
      <c r="AM561" s="137" t="b">
        <f>AND(AK561,$V561&lt;=Synthèse!$B$44)</f>
        <v>0</v>
      </c>
      <c r="AN561" s="137" t="b">
        <f>AND(AL561,$V561&lt;=Synthèse!$B$44)</f>
        <v>1</v>
      </c>
    </row>
    <row r="562" spans="1:40">
      <c r="A562" s="17">
        <v>378991</v>
      </c>
      <c r="B562" t="str">
        <f ca="1">VLOOKUP(A562,'Fichier FI (en entrée)'!B:AH,3,0)</f>
        <v>LQBTITUUVH</v>
      </c>
      <c r="C562">
        <f t="shared" si="88"/>
        <v>950</v>
      </c>
      <c r="D562">
        <f t="shared" si="89"/>
        <v>10.74</v>
      </c>
      <c r="E562" s="14" t="str">
        <f>VLOOKUP(A562,'Fichier FI (en entrée)'!B:AH,2,0)</f>
        <v>EV</v>
      </c>
      <c r="F562" s="14" t="b">
        <f t="shared" si="90"/>
        <v>1</v>
      </c>
      <c r="G562" s="14" t="b">
        <f>IFERROR(VLOOKUP(A562,'Calculs FA (auto)'!A:F,6,0),FALSE)</f>
        <v>1</v>
      </c>
      <c r="H562" s="14" t="b">
        <f t="shared" si="91"/>
        <v>1</v>
      </c>
      <c r="I562" s="16">
        <f>IFERROR(VLOOKUP(A562,'Moyennes FI (en entrée)'!B:N,7,0),"")</f>
        <v>7.74</v>
      </c>
      <c r="J562" s="16">
        <f>IFERROR(VLOOKUP(VLOOKUP(A562,'Fichier FI (en entrée)'!B:AH,33,0),Modificateurs!A$2:B$5,2,0),0)</f>
        <v>0</v>
      </c>
      <c r="K562" s="16">
        <f>IFERROR(VLOOKUP(VLOOKUP(A562,'Redoub FI (en entrée)'!B:N,7,0),Modificateurs!A$8:B$11,2,0),0)</f>
        <v>0</v>
      </c>
      <c r="L562" s="16">
        <f>IFERROR(VLOOKUP(M562,Modificateurs!D$1:E$94,2,0),0)</f>
        <v>3</v>
      </c>
      <c r="M562" t="str">
        <f>VLOOKUP(A562,'Fichier FI (en entrée)'!B:AH,16,0)&amp;" "&amp;VLOOKUP(A562,'Fichier FI (en entrée)'!B:AH,20,0)&amp;" "&amp;VLOOKUP(A562,'Fichier FI (en entrée)'!B:AH,27,0)&amp;" "&amp;VLOOKUP(A562,'Fichier FI (en entrée)'!B:AH,29,0)</f>
        <v xml:space="preserve">S Informatique et Sciences du numérique  </v>
      </c>
      <c r="N562" t="str">
        <f>VLOOKUP(A562,'Fichier FI (en entrée)'!B:AH,8,0)</f>
        <v>En Terminale</v>
      </c>
      <c r="O562" t="b">
        <f>AND(C562&gt;Synthèse!B$8,C562&lt;Synthèse!B$10,NOT(Y562))</f>
        <v>0</v>
      </c>
      <c r="P562" t="s">
        <v>2262</v>
      </c>
      <c r="Q562" s="60">
        <f>ROUNDUP(C562/(Synthèse!$B$4+Synthèse!$B$1)*8,0)</f>
        <v>5</v>
      </c>
      <c r="R562" s="60">
        <f>IFERROR(VLOOKUP(A562,'Evaluations (formulaire)'!A:P,6,0)+VLOOKUP(A562,'Evaluations (formulaire)'!A:P,7,0),0)</f>
        <v>0</v>
      </c>
      <c r="S562" s="60">
        <f>IFERROR(VLOOKUP(A562,'Evaluations (formulaire)'!A:P,8,0),0)</f>
        <v>0</v>
      </c>
      <c r="T562" s="60">
        <f>IF(AND(ISBLANK(P562),Q562&lt;=2),Synthèse!$B$41,IF(AND(ISBLANK(P562),Q562&gt;=7),Synthèse!$C$41,R562+S562))</f>
        <v>0</v>
      </c>
      <c r="U562" s="60">
        <f t="shared" si="92"/>
        <v>10.74</v>
      </c>
      <c r="V562" s="60">
        <f t="shared" si="93"/>
        <v>950</v>
      </c>
      <c r="X562" s="26">
        <v>356</v>
      </c>
      <c r="Y562" s="26" t="b">
        <f>IFERROR(VLOOKUP(A562,'Calculs FA (auto)'!A:O,15,0),FALSE)</f>
        <v>1</v>
      </c>
      <c r="Z562" s="26">
        <f>IFERROR(VLOOKUP(A562,'Evaluations (formulaire)'!A:M,9,0),0)</f>
        <v>0</v>
      </c>
      <c r="AA562" s="135" t="b">
        <v>1</v>
      </c>
      <c r="AB562" s="135" t="b">
        <v>0</v>
      </c>
      <c r="AC562" s="135" t="b">
        <f t="shared" si="94"/>
        <v>1</v>
      </c>
      <c r="AD562" s="135" t="b">
        <f t="shared" si="95"/>
        <v>0</v>
      </c>
      <c r="AE562" s="135" t="b">
        <f t="shared" si="96"/>
        <v>0</v>
      </c>
      <c r="AF562" s="135" t="b">
        <f>AND(AC562,$V562&lt;=Synthèse!$B$44)</f>
        <v>0</v>
      </c>
      <c r="AG562" s="135" t="b">
        <f>AND(AD562,$V562&lt;=Synthèse!$B$44)</f>
        <v>0</v>
      </c>
      <c r="AH562" s="135" t="b">
        <f>AND(AE562,$V562&lt;=Synthèse!$B$44)</f>
        <v>0</v>
      </c>
      <c r="AI562" s="137" t="b">
        <v>0</v>
      </c>
      <c r="AJ562" s="137" t="b">
        <v>1</v>
      </c>
      <c r="AK562" s="137" t="b">
        <f t="shared" si="97"/>
        <v>0</v>
      </c>
      <c r="AL562" s="137" t="b">
        <f t="shared" si="98"/>
        <v>1</v>
      </c>
      <c r="AM562" s="137" t="b">
        <f>AND(AK562,$V562&lt;=Synthèse!$B$44)</f>
        <v>0</v>
      </c>
      <c r="AN562" s="137" t="b">
        <f>AND(AL562,$V562&lt;=Synthèse!$B$44)</f>
        <v>0</v>
      </c>
    </row>
    <row r="563" spans="1:40">
      <c r="A563" s="17">
        <v>382244</v>
      </c>
      <c r="B563" t="str">
        <f ca="1">VLOOKUP(A563,'Fichier FI (en entrée)'!B:AH,3,0)</f>
        <v>LHLSWEFKML</v>
      </c>
      <c r="C563">
        <f t="shared" si="88"/>
        <v>484</v>
      </c>
      <c r="D563">
        <f t="shared" si="89"/>
        <v>13.49</v>
      </c>
      <c r="E563" s="14" t="str">
        <f>VLOOKUP(A563,'Fichier FI (en entrée)'!B:AH,2,0)</f>
        <v>EV</v>
      </c>
      <c r="F563" s="14" t="b">
        <f t="shared" si="90"/>
        <v>1</v>
      </c>
      <c r="G563" s="14" t="b">
        <f>IFERROR(VLOOKUP(A563,'Calculs FA (auto)'!A:F,6,0),FALSE)</f>
        <v>1</v>
      </c>
      <c r="H563" s="14" t="b">
        <f t="shared" si="91"/>
        <v>1</v>
      </c>
      <c r="I563" s="16">
        <f>IFERROR(VLOOKUP(A563,'Moyennes FI (en entrée)'!B:N,7,0),"")</f>
        <v>10.49</v>
      </c>
      <c r="J563" s="16">
        <f>IFERROR(VLOOKUP(VLOOKUP(A563,'Fichier FI (en entrée)'!B:AH,33,0),Modificateurs!A$2:B$5,2,0),0)</f>
        <v>1</v>
      </c>
      <c r="K563" s="16">
        <f>IFERROR(VLOOKUP(VLOOKUP(A563,'Redoub FI (en entrée)'!B:N,7,0),Modificateurs!A$8:B$11,2,0),0)</f>
        <v>0</v>
      </c>
      <c r="L563" s="16">
        <f>IFERROR(VLOOKUP(M563,Modificateurs!D$1:E$94,2,0),0)</f>
        <v>2</v>
      </c>
      <c r="M563" t="str">
        <f>VLOOKUP(A563,'Fichier FI (en entrée)'!B:AH,16,0)&amp;" "&amp;VLOOKUP(A563,'Fichier FI (en entrée)'!B:AH,20,0)&amp;" "&amp;VLOOKUP(A563,'Fichier FI (en entrée)'!B:AH,27,0)&amp;" "&amp;VLOOKUP(A563,'Fichier FI (en entrée)'!B:AH,29,0)</f>
        <v xml:space="preserve">S Physique-chimie  </v>
      </c>
      <c r="N563" t="str">
        <f>VLOOKUP(A563,'Fichier FI (en entrée)'!B:AH,8,0)</f>
        <v>En Terminale</v>
      </c>
      <c r="O563" t="b">
        <f>AND(C563&gt;Synthèse!B$8,C563&lt;Synthèse!B$10,NOT(Y563))</f>
        <v>1</v>
      </c>
      <c r="P563" t="s">
        <v>2268</v>
      </c>
      <c r="Q563" s="60">
        <f>ROUNDUP(C563/(Synthèse!$B$4+Synthèse!$B$1)*8,0)</f>
        <v>3</v>
      </c>
      <c r="R563" s="60">
        <f>IFERROR(VLOOKUP(A563,'Evaluations (formulaire)'!A:P,6,0)+VLOOKUP(A563,'Evaluations (formulaire)'!A:P,7,0),0)</f>
        <v>0</v>
      </c>
      <c r="S563" s="60">
        <f>IFERROR(VLOOKUP(A563,'Evaluations (formulaire)'!A:P,8,0),0)</f>
        <v>0</v>
      </c>
      <c r="T563" s="60">
        <f>IF(AND(ISBLANK(P563),Q563&lt;=2),Synthèse!$B$41,IF(AND(ISBLANK(P563),Q563&gt;=7),Synthèse!$C$41,R563+S563))</f>
        <v>0</v>
      </c>
      <c r="U563" s="60">
        <f t="shared" si="92"/>
        <v>13.49</v>
      </c>
      <c r="V563" s="60">
        <f t="shared" si="93"/>
        <v>485</v>
      </c>
      <c r="X563" s="26">
        <v>1771</v>
      </c>
      <c r="Y563" s="26" t="b">
        <f>IFERROR(VLOOKUP(A563,'Calculs FA (auto)'!A:O,15,0),FALSE)</f>
        <v>0</v>
      </c>
      <c r="Z563" s="26">
        <f>IFERROR(VLOOKUP(A563,'Evaluations (formulaire)'!A:M,9,0),0)</f>
        <v>0</v>
      </c>
      <c r="AA563" s="135" t="b">
        <v>1</v>
      </c>
      <c r="AB563" s="135" t="b">
        <v>0</v>
      </c>
      <c r="AC563" s="135" t="b">
        <f t="shared" si="94"/>
        <v>1</v>
      </c>
      <c r="AD563" s="135" t="b">
        <f t="shared" si="95"/>
        <v>0</v>
      </c>
      <c r="AE563" s="135" t="b">
        <f t="shared" si="96"/>
        <v>0</v>
      </c>
      <c r="AF563" s="135" t="b">
        <f>AND(AC563,$V563&lt;=Synthèse!$B$44)</f>
        <v>1</v>
      </c>
      <c r="AG563" s="135" t="b">
        <f>AND(AD563,$V563&lt;=Synthèse!$B$44)</f>
        <v>0</v>
      </c>
      <c r="AH563" s="135" t="b">
        <f>AND(AE563,$V563&lt;=Synthèse!$B$44)</f>
        <v>0</v>
      </c>
      <c r="AI563" s="137" t="b">
        <v>0</v>
      </c>
      <c r="AJ563" s="137" t="b">
        <v>1</v>
      </c>
      <c r="AK563" s="137" t="b">
        <f t="shared" si="97"/>
        <v>0</v>
      </c>
      <c r="AL563" s="137" t="b">
        <f t="shared" si="98"/>
        <v>1</v>
      </c>
      <c r="AM563" s="137" t="b">
        <f>AND(AK563,$V563&lt;=Synthèse!$B$44)</f>
        <v>0</v>
      </c>
      <c r="AN563" s="137" t="b">
        <f>AND(AL563,$V563&lt;=Synthèse!$B$44)</f>
        <v>1</v>
      </c>
    </row>
    <row r="564" spans="1:40">
      <c r="A564" s="17">
        <v>383475</v>
      </c>
      <c r="B564" t="str">
        <f ca="1">VLOOKUP(A564,'Fichier FI (en entrée)'!B:AH,3,0)</f>
        <v>SIELROIKNK</v>
      </c>
      <c r="C564">
        <f t="shared" si="88"/>
        <v>1312</v>
      </c>
      <c r="D564">
        <f t="shared" si="89"/>
        <v>5.5500000000000007</v>
      </c>
      <c r="E564" s="14" t="str">
        <f>VLOOKUP(A564,'Fichier FI (en entrée)'!B:AH,2,0)</f>
        <v>EV</v>
      </c>
      <c r="F564" s="14" t="b">
        <f t="shared" si="90"/>
        <v>1</v>
      </c>
      <c r="G564" s="14" t="b">
        <f>IFERROR(VLOOKUP(A564,'Calculs FA (auto)'!A:F,6,0),FALSE)</f>
        <v>0</v>
      </c>
      <c r="H564" s="14" t="b">
        <f t="shared" si="91"/>
        <v>0</v>
      </c>
      <c r="I564" s="16">
        <f>IFERROR(VLOOKUP(A564,'Moyennes FI (en entrée)'!B:N,7,0),"")</f>
        <v>14.55</v>
      </c>
      <c r="J564" s="16">
        <f>IFERROR(VLOOKUP(VLOOKUP(A564,'Fichier FI (en entrée)'!B:AH,33,0),Modificateurs!A$2:B$5,2,0),0)</f>
        <v>3</v>
      </c>
      <c r="K564" s="16">
        <f>IFERROR(VLOOKUP(VLOOKUP(A564,'Redoub FI (en entrée)'!B:N,7,0),Modificateurs!A$8:B$11,2,0),0)</f>
        <v>0</v>
      </c>
      <c r="L564" s="16">
        <f>IFERROR(VLOOKUP(M564,Modificateurs!D$1:E$94,2,0),0)</f>
        <v>-12</v>
      </c>
      <c r="M564" t="str">
        <f>VLOOKUP(A564,'Fichier FI (en entrée)'!B:AH,16,0)&amp;" "&amp;VLOOKUP(A564,'Fichier FI (en entrée)'!B:AH,20,0)&amp;" "&amp;VLOOKUP(A564,'Fichier FI (en entrée)'!B:AH,27,0)&amp;" "&amp;VLOOKUP(A564,'Fichier FI (en entrée)'!B:AH,29,0)</f>
        <v xml:space="preserve">STMG Gestion et Finance  </v>
      </c>
      <c r="N564" t="str">
        <f>VLOOKUP(A564,'Fichier FI (en entrée)'!B:AH,8,0)</f>
        <v>En Terminale</v>
      </c>
      <c r="O564" t="b">
        <f>AND(C564&gt;Synthèse!B$8,C564&lt;Synthèse!B$10,NOT(Y564))</f>
        <v>0</v>
      </c>
      <c r="P564" t="s">
        <v>2258</v>
      </c>
      <c r="Q564" s="60">
        <f>ROUNDUP(C564/(Synthèse!$B$4+Synthèse!$B$1)*8,0)</f>
        <v>7</v>
      </c>
      <c r="R564" s="60">
        <f>IFERROR(VLOOKUP(A564,'Evaluations (formulaire)'!A:P,6,0)+VLOOKUP(A564,'Evaluations (formulaire)'!A:P,7,0),0)</f>
        <v>0</v>
      </c>
      <c r="S564" s="60">
        <f>IFERROR(VLOOKUP(A564,'Evaluations (formulaire)'!A:P,8,0),0)</f>
        <v>0</v>
      </c>
      <c r="T564" s="60">
        <f>IF(AND(ISBLANK(P564),Q564&lt;=2),Synthèse!$B$41,IF(AND(ISBLANK(P564),Q564&gt;=7),Synthèse!$C$41,R564+S564))</f>
        <v>0</v>
      </c>
      <c r="U564" s="60">
        <f t="shared" si="92"/>
        <v>5.5500000000000007</v>
      </c>
      <c r="V564" s="60">
        <f t="shared" si="93"/>
        <v>1312</v>
      </c>
      <c r="X564" s="26">
        <v>1849</v>
      </c>
      <c r="Y564" s="26" t="b">
        <f>IFERROR(VLOOKUP(A564,'Calculs FA (auto)'!A:O,15,0),FALSE)</f>
        <v>0</v>
      </c>
      <c r="Z564" s="26">
        <f>IFERROR(VLOOKUP(A564,'Evaluations (formulaire)'!A:M,9,0),0)</f>
        <v>0</v>
      </c>
      <c r="AA564" s="135" t="b">
        <v>1</v>
      </c>
      <c r="AB564" s="135" t="b">
        <v>0</v>
      </c>
      <c r="AC564" s="135" t="b">
        <f t="shared" si="94"/>
        <v>1</v>
      </c>
      <c r="AD564" s="135" t="b">
        <f t="shared" si="95"/>
        <v>0</v>
      </c>
      <c r="AE564" s="135" t="b">
        <f t="shared" si="96"/>
        <v>0</v>
      </c>
      <c r="AF564" s="135" t="b">
        <f>AND(AC564,$V564&lt;=Synthèse!$B$44)</f>
        <v>0</v>
      </c>
      <c r="AG564" s="135" t="b">
        <f>AND(AD564,$V564&lt;=Synthèse!$B$44)</f>
        <v>0</v>
      </c>
      <c r="AH564" s="135" t="b">
        <f>AND(AE564,$V564&lt;=Synthèse!$B$44)</f>
        <v>0</v>
      </c>
      <c r="AI564" s="137" t="b">
        <v>0</v>
      </c>
      <c r="AJ564" s="137" t="b">
        <v>1</v>
      </c>
      <c r="AK564" s="137" t="b">
        <f t="shared" si="97"/>
        <v>0</v>
      </c>
      <c r="AL564" s="137" t="b">
        <f t="shared" si="98"/>
        <v>1</v>
      </c>
      <c r="AM564" s="137" t="b">
        <f>AND(AK564,$V564&lt;=Synthèse!$B$44)</f>
        <v>0</v>
      </c>
      <c r="AN564" s="137" t="b">
        <f>AND(AL564,$V564&lt;=Synthèse!$B$44)</f>
        <v>0</v>
      </c>
    </row>
    <row r="565" spans="1:40">
      <c r="A565" s="17">
        <v>384426</v>
      </c>
      <c r="B565" t="str">
        <f ca="1">VLOOKUP(A565,'Fichier FI (en entrée)'!B:AH,3,0)</f>
        <v>HMEJWBNLXC</v>
      </c>
      <c r="C565">
        <f t="shared" si="88"/>
        <v>176</v>
      </c>
      <c r="D565">
        <f t="shared" si="89"/>
        <v>16.149999999999999</v>
      </c>
      <c r="E565" s="14" t="str">
        <f>VLOOKUP(A565,'Fichier FI (en entrée)'!B:AH,2,0)</f>
        <v>EV</v>
      </c>
      <c r="F565" s="14" t="b">
        <f t="shared" si="90"/>
        <v>1</v>
      </c>
      <c r="G565" s="14" t="b">
        <f>IFERROR(VLOOKUP(A565,'Calculs FA (auto)'!A:F,6,0),FALSE)</f>
        <v>1</v>
      </c>
      <c r="H565" s="14" t="b">
        <f t="shared" si="91"/>
        <v>1</v>
      </c>
      <c r="I565" s="16">
        <f>IFERROR(VLOOKUP(A565,'Moyennes FI (en entrée)'!B:N,7,0),"")</f>
        <v>11.15</v>
      </c>
      <c r="J565" s="16">
        <f>IFERROR(VLOOKUP(VLOOKUP(A565,'Fichier FI (en entrée)'!B:AH,33,0),Modificateurs!A$2:B$5,2,0),0)</f>
        <v>3</v>
      </c>
      <c r="K565" s="16">
        <f>IFERROR(VLOOKUP(VLOOKUP(A565,'Redoub FI (en entrée)'!B:N,7,0),Modificateurs!A$8:B$11,2,0),0)</f>
        <v>0</v>
      </c>
      <c r="L565" s="16">
        <f>IFERROR(VLOOKUP(M565,Modificateurs!D$1:E$94,2,0),0)</f>
        <v>2</v>
      </c>
      <c r="M565" t="str">
        <f>VLOOKUP(A565,'Fichier FI (en entrée)'!B:AH,16,0)&amp;" "&amp;VLOOKUP(A565,'Fichier FI (en entrée)'!B:AH,20,0)&amp;" "&amp;VLOOKUP(A565,'Fichier FI (en entrée)'!B:AH,27,0)&amp;" "&amp;VLOOKUP(A565,'Fichier FI (en entrée)'!B:AH,29,0)</f>
        <v xml:space="preserve">S Mathématiques  </v>
      </c>
      <c r="N565" t="str">
        <f>VLOOKUP(A565,'Fichier FI (en entrée)'!B:AH,8,0)</f>
        <v>En Terminale</v>
      </c>
      <c r="O565" t="b">
        <f>AND(C565&gt;Synthèse!B$8,C565&lt;Synthèse!B$10,NOT(Y565))</f>
        <v>0</v>
      </c>
      <c r="P565" t="s">
        <v>2257</v>
      </c>
      <c r="Q565" s="60">
        <f>ROUNDUP(C565/(Synthèse!$B$4+Synthèse!$B$1)*8,0)</f>
        <v>1</v>
      </c>
      <c r="R565" s="60">
        <f>IFERROR(VLOOKUP(A565,'Evaluations (formulaire)'!A:P,6,0)+VLOOKUP(A565,'Evaluations (formulaire)'!A:P,7,0),0)</f>
        <v>0</v>
      </c>
      <c r="S565" s="60">
        <f>IFERROR(VLOOKUP(A565,'Evaluations (formulaire)'!A:P,8,0),0)</f>
        <v>0</v>
      </c>
      <c r="T565" s="60">
        <f>IF(AND(ISBLANK(P565),Q565&lt;=2),Synthèse!$B$41,IF(AND(ISBLANK(P565),Q565&gt;=7),Synthèse!$C$41,R565+S565))</f>
        <v>0</v>
      </c>
      <c r="U565" s="60">
        <f t="shared" si="92"/>
        <v>16.149999999999999</v>
      </c>
      <c r="V565" s="60">
        <f t="shared" si="93"/>
        <v>176</v>
      </c>
      <c r="X565" s="26">
        <v>1353</v>
      </c>
      <c r="Y565" s="26" t="b">
        <f>IFERROR(VLOOKUP(A565,'Calculs FA (auto)'!A:O,15,0),FALSE)</f>
        <v>0</v>
      </c>
      <c r="Z565" s="26">
        <f>IFERROR(VLOOKUP(A565,'Evaluations (formulaire)'!A:M,9,0),0)</f>
        <v>0</v>
      </c>
      <c r="AA565" s="135" t="b">
        <v>0</v>
      </c>
      <c r="AB565" s="135" t="b">
        <v>1</v>
      </c>
      <c r="AC565" s="135" t="b">
        <f t="shared" si="94"/>
        <v>0</v>
      </c>
      <c r="AD565" s="135" t="b">
        <f t="shared" si="95"/>
        <v>1</v>
      </c>
      <c r="AE565" s="135" t="b">
        <f t="shared" si="96"/>
        <v>0</v>
      </c>
      <c r="AF565" s="135" t="b">
        <f>AND(AC565,$V565&lt;=Synthèse!$B$44)</f>
        <v>0</v>
      </c>
      <c r="AG565" s="135" t="b">
        <f>AND(AD565,$V565&lt;=Synthèse!$B$44)</f>
        <v>1</v>
      </c>
      <c r="AH565" s="135" t="b">
        <f>AND(AE565,$V565&lt;=Synthèse!$B$44)</f>
        <v>0</v>
      </c>
      <c r="AI565" s="137" t="b">
        <v>1</v>
      </c>
      <c r="AJ565" s="137" t="b">
        <v>0</v>
      </c>
      <c r="AK565" s="137" t="b">
        <f t="shared" si="97"/>
        <v>1</v>
      </c>
      <c r="AL565" s="137" t="b">
        <f t="shared" si="98"/>
        <v>0</v>
      </c>
      <c r="AM565" s="137" t="b">
        <f>AND(AK565,$V565&lt;=Synthèse!$B$44)</f>
        <v>1</v>
      </c>
      <c r="AN565" s="137" t="b">
        <f>AND(AL565,$V565&lt;=Synthèse!$B$44)</f>
        <v>0</v>
      </c>
    </row>
    <row r="566" spans="1:40">
      <c r="A566" s="17">
        <v>384527</v>
      </c>
      <c r="B566" t="str">
        <f ca="1">VLOOKUP(A566,'Fichier FI (en entrée)'!B:AH,3,0)</f>
        <v>NRTFVERDXV</v>
      </c>
      <c r="C566">
        <f t="shared" si="88"/>
        <v>363</v>
      </c>
      <c r="D566">
        <f t="shared" si="89"/>
        <v>14.4</v>
      </c>
      <c r="E566" s="14" t="str">
        <f>VLOOKUP(A566,'Fichier FI (en entrée)'!B:AH,2,0)</f>
        <v>EV</v>
      </c>
      <c r="F566" s="14" t="b">
        <f t="shared" si="90"/>
        <v>1</v>
      </c>
      <c r="G566" s="14" t="b">
        <f>IFERROR(VLOOKUP(A566,'Calculs FA (auto)'!A:F,6,0),FALSE)</f>
        <v>0</v>
      </c>
      <c r="H566" s="14" t="b">
        <f t="shared" si="91"/>
        <v>0</v>
      </c>
      <c r="I566" s="16">
        <f>IFERROR(VLOOKUP(A566,'Moyennes FI (en entrée)'!B:N,7,0),"")</f>
        <v>9.4</v>
      </c>
      <c r="J566" s="16">
        <f>IFERROR(VLOOKUP(VLOOKUP(A566,'Fichier FI (en entrée)'!B:AH,33,0),Modificateurs!A$2:B$5,2,0),0)</f>
        <v>3</v>
      </c>
      <c r="K566" s="16">
        <f>IFERROR(VLOOKUP(VLOOKUP(A566,'Redoub FI (en entrée)'!B:N,7,0),Modificateurs!A$8:B$11,2,0),0)</f>
        <v>0</v>
      </c>
      <c r="L566" s="16">
        <f>IFERROR(VLOOKUP(M566,Modificateurs!D$1:E$94,2,0),0)</f>
        <v>2</v>
      </c>
      <c r="M566" t="str">
        <f>VLOOKUP(A566,'Fichier FI (en entrée)'!B:AH,16,0)&amp;" "&amp;VLOOKUP(A566,'Fichier FI (en entrée)'!B:AH,20,0)&amp;" "&amp;VLOOKUP(A566,'Fichier FI (en entrée)'!B:AH,27,0)&amp;" "&amp;VLOOKUP(A566,'Fichier FI (en entrée)'!B:AH,29,0)</f>
        <v xml:space="preserve">S Physique-chimie  </v>
      </c>
      <c r="N566" t="str">
        <f>VLOOKUP(A566,'Fichier FI (en entrée)'!B:AH,8,0)</f>
        <v>En Terminale</v>
      </c>
      <c r="O566" t="b">
        <f>AND(C566&gt;Synthèse!B$8,C566&lt;Synthèse!B$10,NOT(Y566))</f>
        <v>0</v>
      </c>
      <c r="P566" t="s">
        <v>2258</v>
      </c>
      <c r="Q566" s="60">
        <f>ROUNDUP(C566/(Synthèse!$B$4+Synthèse!$B$1)*8,0)</f>
        <v>2</v>
      </c>
      <c r="R566" s="60">
        <f>IFERROR(VLOOKUP(A566,'Evaluations (formulaire)'!A:P,6,0)+VLOOKUP(A566,'Evaluations (formulaire)'!A:P,7,0),0)</f>
        <v>0</v>
      </c>
      <c r="S566" s="60">
        <f>IFERROR(VLOOKUP(A566,'Evaluations (formulaire)'!A:P,8,0),0)</f>
        <v>0</v>
      </c>
      <c r="T566" s="60">
        <f>IF(AND(ISBLANK(P566),Q566&lt;=2),Synthèse!$B$41,IF(AND(ISBLANK(P566),Q566&gt;=7),Synthèse!$C$41,R566+S566))</f>
        <v>0</v>
      </c>
      <c r="U566" s="60">
        <f t="shared" si="92"/>
        <v>14.4</v>
      </c>
      <c r="V566" s="60">
        <f t="shared" si="93"/>
        <v>363</v>
      </c>
      <c r="X566" s="26">
        <v>568</v>
      </c>
      <c r="Y566" s="26" t="b">
        <f>IFERROR(VLOOKUP(A566,'Calculs FA (auto)'!A:O,15,0),FALSE)</f>
        <v>0</v>
      </c>
      <c r="Z566" s="26">
        <f>IFERROR(VLOOKUP(A566,'Evaluations (formulaire)'!A:M,9,0),0)</f>
        <v>0</v>
      </c>
      <c r="AA566" s="135" t="b">
        <v>1</v>
      </c>
      <c r="AB566" s="135" t="b">
        <v>0</v>
      </c>
      <c r="AC566" s="135" t="b">
        <f t="shared" si="94"/>
        <v>1</v>
      </c>
      <c r="AD566" s="135" t="b">
        <f t="shared" si="95"/>
        <v>0</v>
      </c>
      <c r="AE566" s="135" t="b">
        <f t="shared" si="96"/>
        <v>0</v>
      </c>
      <c r="AF566" s="135" t="b">
        <f>AND(AC566,$V566&lt;=Synthèse!$B$44)</f>
        <v>1</v>
      </c>
      <c r="AG566" s="135" t="b">
        <f>AND(AD566,$V566&lt;=Synthèse!$B$44)</f>
        <v>0</v>
      </c>
      <c r="AH566" s="135" t="b">
        <f>AND(AE566,$V566&lt;=Synthèse!$B$44)</f>
        <v>0</v>
      </c>
      <c r="AI566" s="137" t="b">
        <v>0</v>
      </c>
      <c r="AJ566" s="137" t="b">
        <v>1</v>
      </c>
      <c r="AK566" s="137" t="b">
        <f t="shared" si="97"/>
        <v>0</v>
      </c>
      <c r="AL566" s="137" t="b">
        <f t="shared" si="98"/>
        <v>1</v>
      </c>
      <c r="AM566" s="137" t="b">
        <f>AND(AK566,$V566&lt;=Synthèse!$B$44)</f>
        <v>0</v>
      </c>
      <c r="AN566" s="137" t="b">
        <f>AND(AL566,$V566&lt;=Synthèse!$B$44)</f>
        <v>1</v>
      </c>
    </row>
    <row r="567" spans="1:40">
      <c r="A567" s="17">
        <v>390366</v>
      </c>
      <c r="B567" t="str">
        <f ca="1">VLOOKUP(A567,'Fichier FI (en entrée)'!B:AH,3,0)</f>
        <v>UHMKGKNHOU</v>
      </c>
      <c r="C567">
        <f t="shared" si="88"/>
        <v>2097</v>
      </c>
      <c r="D567">
        <f t="shared" si="89"/>
        <v>-100</v>
      </c>
      <c r="E567" s="14" t="str">
        <f>VLOOKUP(A567,'Fichier FI (en entrée)'!B:AH,2,0)</f>
        <v>ENV</v>
      </c>
      <c r="F567" s="14" t="b">
        <f t="shared" si="90"/>
        <v>0</v>
      </c>
      <c r="G567" s="14" t="b">
        <f>IFERROR(VLOOKUP(A567,'Calculs FA (auto)'!A:F,6,0),FALSE)</f>
        <v>0</v>
      </c>
      <c r="H567" s="14" t="b">
        <f t="shared" si="91"/>
        <v>0</v>
      </c>
      <c r="I567" s="16" t="str">
        <f>IFERROR(VLOOKUP(A567,'Moyennes FI (en entrée)'!B:N,7,0),"")</f>
        <v/>
      </c>
      <c r="J567" s="16">
        <f>IFERROR(VLOOKUP(VLOOKUP(A567,'Fichier FI (en entrée)'!B:AH,33,0),Modificateurs!A$2:B$5,2,0),0)</f>
        <v>0</v>
      </c>
      <c r="K567" s="16">
        <f>IFERROR(VLOOKUP(VLOOKUP(A567,'Redoub FI (en entrée)'!B:N,7,0),Modificateurs!A$8:B$11,2,0),0)</f>
        <v>0</v>
      </c>
      <c r="L567" s="16">
        <f>IFERROR(VLOOKUP(M567,Modificateurs!D$1:E$94,2,0),0)</f>
        <v>-12</v>
      </c>
      <c r="M567" t="str">
        <f>VLOOKUP(A567,'Fichier FI (en entrée)'!B:AH,16,0)&amp;" "&amp;VLOOKUP(A567,'Fichier FI (en entrée)'!B:AH,20,0)&amp;" "&amp;VLOOKUP(A567,'Fichier FI (en entrée)'!B:AH,27,0)&amp;" "&amp;VLOOKUP(A567,'Fichier FI (en entrée)'!B:AH,29,0)</f>
        <v xml:space="preserve">P Systèmes électroniques numériques  </v>
      </c>
      <c r="N567" t="str">
        <f>VLOOKUP(A567,'Fichier FI (en entrée)'!B:AH,8,0)</f>
        <v>En Terminale</v>
      </c>
      <c r="O567" t="b">
        <f>AND(C567&gt;Synthèse!B$8,C567&lt;Synthèse!B$10,NOT(Y567))</f>
        <v>0</v>
      </c>
      <c r="P567" t="s">
        <v>84</v>
      </c>
      <c r="Q567" s="60">
        <f>ROUNDUP(C567/(Synthèse!$B$4+Synthèse!$B$1)*8,0)</f>
        <v>10</v>
      </c>
      <c r="R567" s="60">
        <f>IFERROR(VLOOKUP(A567,'Evaluations (formulaire)'!A:P,6,0)+VLOOKUP(A567,'Evaluations (formulaire)'!A:P,7,0),0)</f>
        <v>0</v>
      </c>
      <c r="S567" s="60">
        <f>IFERROR(VLOOKUP(A567,'Evaluations (formulaire)'!A:P,8,0),0)</f>
        <v>0</v>
      </c>
      <c r="T567" s="60">
        <f>IF(AND(ISBLANK(P567),Q567&lt;=2),Synthèse!$B$41,IF(AND(ISBLANK(P567),Q567&gt;=7),Synthèse!$C$41,R567+S567))</f>
        <v>0</v>
      </c>
      <c r="U567" s="60">
        <f t="shared" si="92"/>
        <v>-100</v>
      </c>
      <c r="V567" s="60">
        <f t="shared" si="93"/>
        <v>2096</v>
      </c>
      <c r="X567" s="26">
        <v>171</v>
      </c>
      <c r="Y567" s="26" t="b">
        <f>IFERROR(VLOOKUP(A567,'Calculs FA (auto)'!A:O,15,0),FALSE)</f>
        <v>0</v>
      </c>
      <c r="Z567" s="26">
        <f>IFERROR(VLOOKUP(A567,'Evaluations (formulaire)'!A:M,9,0),0)</f>
        <v>0</v>
      </c>
      <c r="AA567" s="135" t="b">
        <v>0</v>
      </c>
      <c r="AB567" s="135" t="b">
        <v>1</v>
      </c>
      <c r="AC567" s="135" t="b">
        <f t="shared" si="94"/>
        <v>0</v>
      </c>
      <c r="AD567" s="135" t="b">
        <f t="shared" si="95"/>
        <v>0</v>
      </c>
      <c r="AE567" s="135" t="b">
        <f t="shared" si="96"/>
        <v>0</v>
      </c>
      <c r="AF567" s="135" t="b">
        <f>AND(AC567,$V567&lt;=Synthèse!$B$44)</f>
        <v>0</v>
      </c>
      <c r="AG567" s="135" t="b">
        <f>AND(AD567,$V567&lt;=Synthèse!$B$44)</f>
        <v>0</v>
      </c>
      <c r="AH567" s="135" t="b">
        <f>AND(AE567,$V567&lt;=Synthèse!$B$44)</f>
        <v>0</v>
      </c>
      <c r="AI567" s="137" t="b">
        <v>0</v>
      </c>
      <c r="AJ567" s="137" t="b">
        <v>0</v>
      </c>
      <c r="AK567" s="137" t="b">
        <f t="shared" si="97"/>
        <v>0</v>
      </c>
      <c r="AL567" s="137" t="b">
        <f t="shared" si="98"/>
        <v>0</v>
      </c>
      <c r="AM567" s="137" t="b">
        <f>AND(AK567,$V567&lt;=Synthèse!$B$44)</f>
        <v>0</v>
      </c>
      <c r="AN567" s="137" t="b">
        <f>AND(AL567,$V567&lt;=Synthèse!$B$44)</f>
        <v>0</v>
      </c>
    </row>
    <row r="568" spans="1:40">
      <c r="A568" s="17">
        <v>390794</v>
      </c>
      <c r="B568" t="str">
        <f ca="1">VLOOKUP(A568,'Fichier FI (en entrée)'!B:AH,3,0)</f>
        <v>PDAIDJRKSB</v>
      </c>
      <c r="C568">
        <f t="shared" si="88"/>
        <v>2097</v>
      </c>
      <c r="D568">
        <f t="shared" si="89"/>
        <v>-100</v>
      </c>
      <c r="E568" s="14" t="str">
        <f>VLOOKUP(A568,'Fichier FI (en entrée)'!B:AH,2,0)</f>
        <v>ENV</v>
      </c>
      <c r="F568" s="14" t="b">
        <f t="shared" si="90"/>
        <v>0</v>
      </c>
      <c r="G568" s="14" t="b">
        <f>IFERROR(VLOOKUP(A568,'Calculs FA (auto)'!A:F,6,0),FALSE)</f>
        <v>0</v>
      </c>
      <c r="H568" s="14" t="b">
        <f t="shared" si="91"/>
        <v>0</v>
      </c>
      <c r="I568" s="16" t="str">
        <f>IFERROR(VLOOKUP(A568,'Moyennes FI (en entrée)'!B:N,7,0),"")</f>
        <v/>
      </c>
      <c r="J568" s="16">
        <f>IFERROR(VLOOKUP(VLOOKUP(A568,'Fichier FI (en entrée)'!B:AH,33,0),Modificateurs!A$2:B$5,2,0),0)</f>
        <v>1</v>
      </c>
      <c r="K568" s="16">
        <f>IFERROR(VLOOKUP(VLOOKUP(A568,'Redoub FI (en entrée)'!B:N,7,0),Modificateurs!A$8:B$11,2,0),0)</f>
        <v>0</v>
      </c>
      <c r="L568" s="16">
        <f>IFERROR(VLOOKUP(M568,Modificateurs!D$1:E$94,2,0),0)</f>
        <v>2</v>
      </c>
      <c r="M568" t="str">
        <f>VLOOKUP(A568,'Fichier FI (en entrée)'!B:AH,16,0)&amp;" "&amp;VLOOKUP(A568,'Fichier FI (en entrée)'!B:AH,20,0)&amp;" "&amp;VLOOKUP(A568,'Fichier FI (en entrée)'!B:AH,27,0)&amp;" "&amp;VLOOKUP(A568,'Fichier FI (en entrée)'!B:AH,29,0)</f>
        <v xml:space="preserve">STI2D Système informatique et numérique  </v>
      </c>
      <c r="N568" t="str">
        <f>VLOOKUP(A568,'Fichier FI (en entrée)'!B:AH,8,0)</f>
        <v>En Terminale</v>
      </c>
      <c r="O568" t="b">
        <f>AND(C568&gt;Synthèse!B$8,C568&lt;Synthèse!B$10,NOT(Y568))</f>
        <v>0</v>
      </c>
      <c r="P568" t="s">
        <v>2258</v>
      </c>
      <c r="Q568" s="60">
        <f>ROUNDUP(C568/(Synthèse!$B$4+Synthèse!$B$1)*8,0)</f>
        <v>10</v>
      </c>
      <c r="R568" s="60">
        <f>IFERROR(VLOOKUP(A568,'Evaluations (formulaire)'!A:P,6,0)+VLOOKUP(A568,'Evaluations (formulaire)'!A:P,7,0),0)</f>
        <v>0</v>
      </c>
      <c r="S568" s="60">
        <f>IFERROR(VLOOKUP(A568,'Evaluations (formulaire)'!A:P,8,0),0)</f>
        <v>0</v>
      </c>
      <c r="T568" s="60">
        <f>IF(AND(ISBLANK(P568),Q568&lt;=2),Synthèse!$B$41,IF(AND(ISBLANK(P568),Q568&gt;=7),Synthèse!$C$41,R568+S568))</f>
        <v>0</v>
      </c>
      <c r="U568" s="60">
        <f t="shared" si="92"/>
        <v>-100</v>
      </c>
      <c r="V568" s="60">
        <f t="shared" si="93"/>
        <v>2096</v>
      </c>
      <c r="X568" s="26">
        <v>1413</v>
      </c>
      <c r="Y568" s="26" t="b">
        <f>IFERROR(VLOOKUP(A568,'Calculs FA (auto)'!A:O,15,0),FALSE)</f>
        <v>0</v>
      </c>
      <c r="Z568" s="26">
        <f>IFERROR(VLOOKUP(A568,'Evaluations (formulaire)'!A:M,9,0),0)</f>
        <v>0</v>
      </c>
      <c r="AA568" s="135" t="b">
        <v>1</v>
      </c>
      <c r="AB568" s="135" t="b">
        <v>0</v>
      </c>
      <c r="AC568" s="135" t="b">
        <f t="shared" si="94"/>
        <v>0</v>
      </c>
      <c r="AD568" s="135" t="b">
        <f t="shared" si="95"/>
        <v>0</v>
      </c>
      <c r="AE568" s="135" t="b">
        <f t="shared" si="96"/>
        <v>0</v>
      </c>
      <c r="AF568" s="135" t="b">
        <f>AND(AC568,$V568&lt;=Synthèse!$B$44)</f>
        <v>0</v>
      </c>
      <c r="AG568" s="135" t="b">
        <f>AND(AD568,$V568&lt;=Synthèse!$B$44)</f>
        <v>0</v>
      </c>
      <c r="AH568" s="135" t="b">
        <f>AND(AE568,$V568&lt;=Synthèse!$B$44)</f>
        <v>0</v>
      </c>
      <c r="AI568" s="137" t="b">
        <v>0</v>
      </c>
      <c r="AJ568" s="137" t="b">
        <v>1</v>
      </c>
      <c r="AK568" s="137" t="b">
        <f t="shared" si="97"/>
        <v>0</v>
      </c>
      <c r="AL568" s="137" t="b">
        <f t="shared" si="98"/>
        <v>0</v>
      </c>
      <c r="AM568" s="137" t="b">
        <f>AND(AK568,$V568&lt;=Synthèse!$B$44)</f>
        <v>0</v>
      </c>
      <c r="AN568" s="137" t="b">
        <f>AND(AL568,$V568&lt;=Synthèse!$B$44)</f>
        <v>0</v>
      </c>
    </row>
    <row r="569" spans="1:40">
      <c r="A569" s="17">
        <v>390836</v>
      </c>
      <c r="B569" t="str">
        <f ca="1">VLOOKUP(A569,'Fichier FI (en entrée)'!B:AH,3,0)</f>
        <v>PLHEVEVPFN</v>
      </c>
      <c r="C569">
        <f t="shared" si="88"/>
        <v>2097</v>
      </c>
      <c r="D569">
        <f t="shared" si="89"/>
        <v>-100</v>
      </c>
      <c r="E569" s="14" t="str">
        <f>VLOOKUP(A569,'Fichier FI (en entrée)'!B:AH,2,0)</f>
        <v>ENV</v>
      </c>
      <c r="F569" s="14" t="b">
        <f t="shared" si="90"/>
        <v>0</v>
      </c>
      <c r="G569" s="14" t="b">
        <f>IFERROR(VLOOKUP(A569,'Calculs FA (auto)'!A:F,6,0),FALSE)</f>
        <v>0</v>
      </c>
      <c r="H569" s="14" t="b">
        <f t="shared" si="91"/>
        <v>0</v>
      </c>
      <c r="I569" s="16" t="str">
        <f>IFERROR(VLOOKUP(A569,'Moyennes FI (en entrée)'!B:N,7,0),"")</f>
        <v/>
      </c>
      <c r="J569" s="16">
        <f>IFERROR(VLOOKUP(VLOOKUP(A569,'Fichier FI (en entrée)'!B:AH,33,0),Modificateurs!A$2:B$5,2,0),0)</f>
        <v>1</v>
      </c>
      <c r="K569" s="16">
        <f>IFERROR(VLOOKUP(VLOOKUP(A569,'Redoub FI (en entrée)'!B:N,7,0),Modificateurs!A$8:B$11,2,0),0)</f>
        <v>0</v>
      </c>
      <c r="L569" s="16">
        <f>IFERROR(VLOOKUP(M569,Modificateurs!D$1:E$94,2,0),0)</f>
        <v>2</v>
      </c>
      <c r="M569" t="str">
        <f>VLOOKUP(A569,'Fichier FI (en entrée)'!B:AH,16,0)&amp;" "&amp;VLOOKUP(A569,'Fichier FI (en entrée)'!B:AH,20,0)&amp;" "&amp;VLOOKUP(A569,'Fichier FI (en entrée)'!B:AH,27,0)&amp;" "&amp;VLOOKUP(A569,'Fichier FI (en entrée)'!B:AH,29,0)</f>
        <v xml:space="preserve">STI2D Système informatique et numérique  </v>
      </c>
      <c r="N569" t="str">
        <f>VLOOKUP(A569,'Fichier FI (en entrée)'!B:AH,8,0)</f>
        <v>En Terminale</v>
      </c>
      <c r="O569" t="b">
        <f>AND(C569&gt;Synthèse!B$8,C569&lt;Synthèse!B$10,NOT(Y569))</f>
        <v>0</v>
      </c>
      <c r="P569" t="s">
        <v>2266</v>
      </c>
      <c r="Q569" s="60">
        <f>ROUNDUP(C569/(Synthèse!$B$4+Synthèse!$B$1)*8,0)</f>
        <v>10</v>
      </c>
      <c r="R569" s="60">
        <f>IFERROR(VLOOKUP(A569,'Evaluations (formulaire)'!A:P,6,0)+VLOOKUP(A569,'Evaluations (formulaire)'!A:P,7,0),0)</f>
        <v>0</v>
      </c>
      <c r="S569" s="60">
        <f>IFERROR(VLOOKUP(A569,'Evaluations (formulaire)'!A:P,8,0),0)</f>
        <v>0</v>
      </c>
      <c r="T569" s="60">
        <f>IF(AND(ISBLANK(P569),Q569&lt;=2),Synthèse!$B$41,IF(AND(ISBLANK(P569),Q569&gt;=7),Synthèse!$C$41,R569+S569))</f>
        <v>0</v>
      </c>
      <c r="U569" s="60">
        <f t="shared" si="92"/>
        <v>-100</v>
      </c>
      <c r="V569" s="60">
        <f t="shared" si="93"/>
        <v>2096</v>
      </c>
      <c r="X569" s="26">
        <v>674</v>
      </c>
      <c r="Y569" s="26" t="b">
        <f>IFERROR(VLOOKUP(A569,'Calculs FA (auto)'!A:O,15,0),FALSE)</f>
        <v>0</v>
      </c>
      <c r="Z569" s="26">
        <f>IFERROR(VLOOKUP(A569,'Evaluations (formulaire)'!A:M,9,0),0)</f>
        <v>0</v>
      </c>
      <c r="AA569" s="135" t="b">
        <v>1</v>
      </c>
      <c r="AB569" s="135" t="b">
        <v>0</v>
      </c>
      <c r="AC569" s="135" t="b">
        <f t="shared" si="94"/>
        <v>0</v>
      </c>
      <c r="AD569" s="135" t="b">
        <f t="shared" si="95"/>
        <v>0</v>
      </c>
      <c r="AE569" s="135" t="b">
        <f t="shared" si="96"/>
        <v>0</v>
      </c>
      <c r="AF569" s="135" t="b">
        <f>AND(AC569,$V569&lt;=Synthèse!$B$44)</f>
        <v>0</v>
      </c>
      <c r="AG569" s="135" t="b">
        <f>AND(AD569,$V569&lt;=Synthèse!$B$44)</f>
        <v>0</v>
      </c>
      <c r="AH569" s="135" t="b">
        <f>AND(AE569,$V569&lt;=Synthèse!$B$44)</f>
        <v>0</v>
      </c>
      <c r="AI569" s="137" t="b">
        <v>0</v>
      </c>
      <c r="AJ569" s="137" t="b">
        <v>1</v>
      </c>
      <c r="AK569" s="137" t="b">
        <f t="shared" si="97"/>
        <v>0</v>
      </c>
      <c r="AL569" s="137" t="b">
        <f t="shared" si="98"/>
        <v>0</v>
      </c>
      <c r="AM569" s="137" t="b">
        <f>AND(AK569,$V569&lt;=Synthèse!$B$44)</f>
        <v>0</v>
      </c>
      <c r="AN569" s="137" t="b">
        <f>AND(AL569,$V569&lt;=Synthèse!$B$44)</f>
        <v>0</v>
      </c>
    </row>
    <row r="570" spans="1:40">
      <c r="A570" s="17">
        <v>390864</v>
      </c>
      <c r="B570" t="str">
        <f ca="1">VLOOKUP(A570,'Fichier FI (en entrée)'!B:AH,3,0)</f>
        <v>VQUCYREBPL</v>
      </c>
      <c r="C570">
        <f t="shared" si="88"/>
        <v>540</v>
      </c>
      <c r="D570">
        <f t="shared" si="89"/>
        <v>13.18</v>
      </c>
      <c r="E570" s="14" t="str">
        <f>VLOOKUP(A570,'Fichier FI (en entrée)'!B:AH,2,0)</f>
        <v>EV</v>
      </c>
      <c r="F570" s="14" t="b">
        <f t="shared" si="90"/>
        <v>1</v>
      </c>
      <c r="G570" s="14" t="b">
        <f>IFERROR(VLOOKUP(A570,'Calculs FA (auto)'!A:F,6,0),FALSE)</f>
        <v>0</v>
      </c>
      <c r="H570" s="14" t="b">
        <f t="shared" si="91"/>
        <v>0</v>
      </c>
      <c r="I570" s="16">
        <f>IFERROR(VLOOKUP(A570,'Moyennes FI (en entrée)'!B:N,7,0),"")</f>
        <v>11.18</v>
      </c>
      <c r="J570" s="16">
        <f>IFERROR(VLOOKUP(VLOOKUP(A570,'Fichier FI (en entrée)'!B:AH,33,0),Modificateurs!A$2:B$5,2,0),0)</f>
        <v>0</v>
      </c>
      <c r="K570" s="16">
        <f>IFERROR(VLOOKUP(VLOOKUP(A570,'Redoub FI (en entrée)'!B:N,7,0),Modificateurs!A$8:B$11,2,0),0)</f>
        <v>0</v>
      </c>
      <c r="L570" s="16">
        <f>IFERROR(VLOOKUP(M570,Modificateurs!D$1:E$94,2,0),0)</f>
        <v>2</v>
      </c>
      <c r="M570" t="str">
        <f>VLOOKUP(A570,'Fichier FI (en entrée)'!B:AH,16,0)&amp;" "&amp;VLOOKUP(A570,'Fichier FI (en entrée)'!B:AH,20,0)&amp;" "&amp;VLOOKUP(A570,'Fichier FI (en entrée)'!B:AH,27,0)&amp;" "&amp;VLOOKUP(A570,'Fichier FI (en entrée)'!B:AH,29,0)</f>
        <v xml:space="preserve">STI2D Système informatique et numérique  </v>
      </c>
      <c r="N570" t="str">
        <f>VLOOKUP(A570,'Fichier FI (en entrée)'!B:AH,8,0)</f>
        <v>En Terminale</v>
      </c>
      <c r="O570" t="b">
        <f>AND(C570&gt;Synthèse!B$8,C570&lt;Synthèse!B$10,NOT(Y570))</f>
        <v>1</v>
      </c>
      <c r="P570" t="s">
        <v>2264</v>
      </c>
      <c r="Q570" s="60">
        <f>ROUNDUP(C570/(Synthèse!$B$4+Synthèse!$B$1)*8,0)</f>
        <v>3</v>
      </c>
      <c r="R570" s="60">
        <f>IFERROR(VLOOKUP(A570,'Evaluations (formulaire)'!A:P,6,0)+VLOOKUP(A570,'Evaluations (formulaire)'!A:P,7,0),0)</f>
        <v>0</v>
      </c>
      <c r="S570" s="60">
        <f>IFERROR(VLOOKUP(A570,'Evaluations (formulaire)'!A:P,8,0),0)</f>
        <v>0</v>
      </c>
      <c r="T570" s="60">
        <f>IF(AND(ISBLANK(P570),Q570&lt;=2),Synthèse!$B$41,IF(AND(ISBLANK(P570),Q570&gt;=7),Synthèse!$C$41,R570+S570))</f>
        <v>0</v>
      </c>
      <c r="U570" s="60">
        <f t="shared" si="92"/>
        <v>13.18</v>
      </c>
      <c r="V570" s="60">
        <f t="shared" si="93"/>
        <v>541</v>
      </c>
      <c r="X570" s="26">
        <v>1529</v>
      </c>
      <c r="Y570" s="26" t="b">
        <f>IFERROR(VLOOKUP(A570,'Calculs FA (auto)'!A:O,15,0),FALSE)</f>
        <v>0</v>
      </c>
      <c r="Z570" s="26">
        <f>IFERROR(VLOOKUP(A570,'Evaluations (formulaire)'!A:M,9,0),0)</f>
        <v>0</v>
      </c>
      <c r="AA570" s="135" t="b">
        <v>1</v>
      </c>
      <c r="AB570" s="135" t="b">
        <v>0</v>
      </c>
      <c r="AC570" s="135" t="b">
        <f t="shared" si="94"/>
        <v>1</v>
      </c>
      <c r="AD570" s="135" t="b">
        <f t="shared" si="95"/>
        <v>0</v>
      </c>
      <c r="AE570" s="135" t="b">
        <f t="shared" si="96"/>
        <v>0</v>
      </c>
      <c r="AF570" s="135" t="b">
        <f>AND(AC570,$V570&lt;=Synthèse!$B$44)</f>
        <v>1</v>
      </c>
      <c r="AG570" s="135" t="b">
        <f>AND(AD570,$V570&lt;=Synthèse!$B$44)</f>
        <v>0</v>
      </c>
      <c r="AH570" s="135" t="b">
        <f>AND(AE570,$V570&lt;=Synthèse!$B$44)</f>
        <v>0</v>
      </c>
      <c r="AI570" s="137" t="b">
        <v>0</v>
      </c>
      <c r="AJ570" s="137" t="b">
        <v>1</v>
      </c>
      <c r="AK570" s="137" t="b">
        <f t="shared" si="97"/>
        <v>0</v>
      </c>
      <c r="AL570" s="137" t="b">
        <f t="shared" si="98"/>
        <v>1</v>
      </c>
      <c r="AM570" s="137" t="b">
        <f>AND(AK570,$V570&lt;=Synthèse!$B$44)</f>
        <v>0</v>
      </c>
      <c r="AN570" s="137" t="b">
        <f>AND(AL570,$V570&lt;=Synthèse!$B$44)</f>
        <v>1</v>
      </c>
    </row>
    <row r="571" spans="1:40">
      <c r="A571" s="17">
        <v>390931</v>
      </c>
      <c r="B571" t="str">
        <f ca="1">VLOOKUP(A571,'Fichier FI (en entrée)'!B:AH,3,0)</f>
        <v>ZIOOTAWWAZ</v>
      </c>
      <c r="C571">
        <f t="shared" si="88"/>
        <v>691</v>
      </c>
      <c r="D571">
        <f t="shared" si="89"/>
        <v>12.26</v>
      </c>
      <c r="E571" s="14" t="str">
        <f>VLOOKUP(A571,'Fichier FI (en entrée)'!B:AH,2,0)</f>
        <v>EV</v>
      </c>
      <c r="F571" s="14" t="b">
        <f t="shared" si="90"/>
        <v>1</v>
      </c>
      <c r="G571" s="14" t="b">
        <f>IFERROR(VLOOKUP(A571,'Calculs FA (auto)'!A:F,6,0),FALSE)</f>
        <v>0</v>
      </c>
      <c r="H571" s="14" t="b">
        <f t="shared" si="91"/>
        <v>0</v>
      </c>
      <c r="I571" s="16">
        <f>IFERROR(VLOOKUP(A571,'Moyennes FI (en entrée)'!B:N,7,0),"")</f>
        <v>10.26</v>
      </c>
      <c r="J571" s="16">
        <f>IFERROR(VLOOKUP(VLOOKUP(A571,'Fichier FI (en entrée)'!B:AH,33,0),Modificateurs!A$2:B$5,2,0),0)</f>
        <v>0</v>
      </c>
      <c r="K571" s="16">
        <f>IFERROR(VLOOKUP(VLOOKUP(A571,'Redoub FI (en entrée)'!B:N,7,0),Modificateurs!A$8:B$11,2,0),0)</f>
        <v>0</v>
      </c>
      <c r="L571" s="16">
        <f>IFERROR(VLOOKUP(M571,Modificateurs!D$1:E$94,2,0),0)</f>
        <v>2</v>
      </c>
      <c r="M571" t="str">
        <f>VLOOKUP(A571,'Fichier FI (en entrée)'!B:AH,16,0)&amp;" "&amp;VLOOKUP(A571,'Fichier FI (en entrée)'!B:AH,20,0)&amp;" "&amp;VLOOKUP(A571,'Fichier FI (en entrée)'!B:AH,27,0)&amp;" "&amp;VLOOKUP(A571,'Fichier FI (en entrée)'!B:AH,29,0)</f>
        <v xml:space="preserve">STI2D Système informatique et numérique  </v>
      </c>
      <c r="N571" t="str">
        <f>VLOOKUP(A571,'Fichier FI (en entrée)'!B:AH,8,0)</f>
        <v>En Terminale</v>
      </c>
      <c r="O571" t="b">
        <f>AND(C571&gt;Synthèse!B$8,C571&lt;Synthèse!B$10,NOT(Y571))</f>
        <v>1</v>
      </c>
      <c r="P571" t="s">
        <v>2263</v>
      </c>
      <c r="Q571" s="60">
        <f>ROUNDUP(C571/(Synthèse!$B$4+Synthèse!$B$1)*8,0)</f>
        <v>4</v>
      </c>
      <c r="R571" s="60">
        <f>IFERROR(VLOOKUP(A571,'Evaluations (formulaire)'!A:P,6,0)+VLOOKUP(A571,'Evaluations (formulaire)'!A:P,7,0),0)</f>
        <v>0</v>
      </c>
      <c r="S571" s="60">
        <f>IFERROR(VLOOKUP(A571,'Evaluations (formulaire)'!A:P,8,0),0)</f>
        <v>0</v>
      </c>
      <c r="T571" s="60">
        <f>IF(AND(ISBLANK(P571),Q571&lt;=2),Synthèse!$B$41,IF(AND(ISBLANK(P571),Q571&gt;=7),Synthèse!$C$41,R571+S571))</f>
        <v>0</v>
      </c>
      <c r="U571" s="60">
        <f t="shared" si="92"/>
        <v>12.26</v>
      </c>
      <c r="V571" s="60">
        <f t="shared" si="93"/>
        <v>691</v>
      </c>
      <c r="X571" s="26">
        <v>276</v>
      </c>
      <c r="Y571" s="26" t="b">
        <f>IFERROR(VLOOKUP(A571,'Calculs FA (auto)'!A:O,15,0),FALSE)</f>
        <v>0</v>
      </c>
      <c r="Z571" s="26">
        <f>IFERROR(VLOOKUP(A571,'Evaluations (formulaire)'!A:M,9,0),0)</f>
        <v>0</v>
      </c>
      <c r="AA571" s="135" t="b">
        <v>0</v>
      </c>
      <c r="AB571" s="135" t="b">
        <v>1</v>
      </c>
      <c r="AC571" s="135" t="b">
        <f t="shared" si="94"/>
        <v>0</v>
      </c>
      <c r="AD571" s="135" t="b">
        <f t="shared" si="95"/>
        <v>1</v>
      </c>
      <c r="AE571" s="135" t="b">
        <f t="shared" si="96"/>
        <v>0</v>
      </c>
      <c r="AF571" s="135" t="b">
        <f>AND(AC571,$V571&lt;=Synthèse!$B$44)</f>
        <v>0</v>
      </c>
      <c r="AG571" s="135" t="b">
        <f>AND(AD571,$V571&lt;=Synthèse!$B$44)</f>
        <v>0</v>
      </c>
      <c r="AH571" s="135" t="b">
        <f>AND(AE571,$V571&lt;=Synthèse!$B$44)</f>
        <v>0</v>
      </c>
      <c r="AI571" s="137" t="b">
        <v>1</v>
      </c>
      <c r="AJ571" s="137" t="b">
        <v>0</v>
      </c>
      <c r="AK571" s="137" t="b">
        <f t="shared" si="97"/>
        <v>1</v>
      </c>
      <c r="AL571" s="137" t="b">
        <f t="shared" si="98"/>
        <v>0</v>
      </c>
      <c r="AM571" s="137" t="b">
        <f>AND(AK571,$V571&lt;=Synthèse!$B$44)</f>
        <v>0</v>
      </c>
      <c r="AN571" s="137" t="b">
        <f>AND(AL571,$V571&lt;=Synthèse!$B$44)</f>
        <v>0</v>
      </c>
    </row>
    <row r="572" spans="1:40">
      <c r="A572" s="17">
        <v>393072</v>
      </c>
      <c r="B572" t="str">
        <f ca="1">VLOOKUP(A572,'Fichier FI (en entrée)'!B:AH,3,0)</f>
        <v>VTMBZKWZPQ</v>
      </c>
      <c r="C572">
        <f t="shared" si="88"/>
        <v>1200</v>
      </c>
      <c r="D572">
        <f t="shared" si="89"/>
        <v>7.73</v>
      </c>
      <c r="E572" s="14" t="str">
        <f>VLOOKUP(A572,'Fichier FI (en entrée)'!B:AH,2,0)</f>
        <v>EV</v>
      </c>
      <c r="F572" s="14" t="b">
        <f t="shared" si="90"/>
        <v>1</v>
      </c>
      <c r="G572" s="14" t="b">
        <f>IFERROR(VLOOKUP(A572,'Calculs FA (auto)'!A:F,6,0),FALSE)</f>
        <v>0</v>
      </c>
      <c r="H572" s="14" t="b">
        <f t="shared" si="91"/>
        <v>0</v>
      </c>
      <c r="I572" s="16">
        <f>IFERROR(VLOOKUP(A572,'Moyennes FI (en entrée)'!B:N,7,0),"")</f>
        <v>9.73</v>
      </c>
      <c r="J572" s="16">
        <f>IFERROR(VLOOKUP(VLOOKUP(A572,'Fichier FI (en entrée)'!B:AH,33,0),Modificateurs!A$2:B$5,2,0),0)</f>
        <v>1</v>
      </c>
      <c r="K572" s="16">
        <f>IFERROR(VLOOKUP(VLOOKUP(A572,'Redoub FI (en entrée)'!B:N,7,0),Modificateurs!A$8:B$11,2,0),0)</f>
        <v>0</v>
      </c>
      <c r="L572" s="16">
        <f>IFERROR(VLOOKUP(M572,Modificateurs!D$1:E$94,2,0),0)</f>
        <v>-3</v>
      </c>
      <c r="M572" t="str">
        <f>VLOOKUP(A572,'Fichier FI (en entrée)'!B:AH,16,0)&amp;" "&amp;VLOOKUP(A572,'Fichier FI (en entrée)'!B:AH,20,0)&amp;" "&amp;VLOOKUP(A572,'Fichier FI (en entrée)'!B:AH,27,0)&amp;" "&amp;VLOOKUP(A572,'Fichier FI (en entrée)'!B:AH,29,0)</f>
        <v xml:space="preserve">ES Mathématiques  </v>
      </c>
      <c r="N572" t="str">
        <f>VLOOKUP(A572,'Fichier FI (en entrée)'!B:AH,8,0)</f>
        <v>En Terminale</v>
      </c>
      <c r="O572" t="b">
        <f>AND(C572&gt;Synthèse!B$8,C572&lt;Synthèse!B$10,NOT(Y572))</f>
        <v>1</v>
      </c>
      <c r="P572" t="s">
        <v>2266</v>
      </c>
      <c r="Q572" s="60">
        <f>ROUNDUP(C572/(Synthèse!$B$4+Synthèse!$B$1)*8,0)</f>
        <v>6</v>
      </c>
      <c r="R572" s="60">
        <f>IFERROR(VLOOKUP(A572,'Evaluations (formulaire)'!A:P,6,0)+VLOOKUP(A572,'Evaluations (formulaire)'!A:P,7,0),0)</f>
        <v>0</v>
      </c>
      <c r="S572" s="60">
        <f>IFERROR(VLOOKUP(A572,'Evaluations (formulaire)'!A:P,8,0),0)</f>
        <v>0</v>
      </c>
      <c r="T572" s="60">
        <f>IF(AND(ISBLANK(P572),Q572&lt;=2),Synthèse!$B$41,IF(AND(ISBLANK(P572),Q572&gt;=7),Synthèse!$C$41,R572+S572))</f>
        <v>0</v>
      </c>
      <c r="U572" s="60">
        <f t="shared" si="92"/>
        <v>7.73</v>
      </c>
      <c r="V572" s="60">
        <f t="shared" si="93"/>
        <v>1198</v>
      </c>
      <c r="X572" s="26">
        <v>1266</v>
      </c>
      <c r="Y572" s="26" t="b">
        <f>IFERROR(VLOOKUP(A572,'Calculs FA (auto)'!A:O,15,0),FALSE)</f>
        <v>0</v>
      </c>
      <c r="Z572" s="26">
        <f>IFERROR(VLOOKUP(A572,'Evaluations (formulaire)'!A:M,9,0),0)</f>
        <v>0</v>
      </c>
      <c r="AA572" s="135" t="b">
        <v>1</v>
      </c>
      <c r="AB572" s="135" t="b">
        <v>0</v>
      </c>
      <c r="AC572" s="135" t="b">
        <f t="shared" si="94"/>
        <v>1</v>
      </c>
      <c r="AD572" s="135" t="b">
        <f t="shared" si="95"/>
        <v>0</v>
      </c>
      <c r="AE572" s="135" t="b">
        <f t="shared" si="96"/>
        <v>0</v>
      </c>
      <c r="AF572" s="135" t="b">
        <f>AND(AC572,$V572&lt;=Synthèse!$B$44)</f>
        <v>0</v>
      </c>
      <c r="AG572" s="135" t="b">
        <f>AND(AD572,$V572&lt;=Synthèse!$B$44)</f>
        <v>0</v>
      </c>
      <c r="AH572" s="135" t="b">
        <f>AND(AE572,$V572&lt;=Synthèse!$B$44)</f>
        <v>0</v>
      </c>
      <c r="AI572" s="137" t="b">
        <v>0</v>
      </c>
      <c r="AJ572" s="137" t="b">
        <v>1</v>
      </c>
      <c r="AK572" s="137" t="b">
        <f t="shared" si="97"/>
        <v>0</v>
      </c>
      <c r="AL572" s="137" t="b">
        <f t="shared" si="98"/>
        <v>1</v>
      </c>
      <c r="AM572" s="137" t="b">
        <f>AND(AK572,$V572&lt;=Synthèse!$B$44)</f>
        <v>0</v>
      </c>
      <c r="AN572" s="137" t="b">
        <f>AND(AL572,$V572&lt;=Synthèse!$B$44)</f>
        <v>0</v>
      </c>
    </row>
    <row r="573" spans="1:40">
      <c r="A573" s="17">
        <v>393502</v>
      </c>
      <c r="B573" t="str">
        <f ca="1">VLOOKUP(A573,'Fichier FI (en entrée)'!B:AH,3,0)</f>
        <v>UBYLLORRRF</v>
      </c>
      <c r="C573">
        <f t="shared" si="88"/>
        <v>1659</v>
      </c>
      <c r="D573">
        <f t="shared" si="89"/>
        <v>-4.66</v>
      </c>
      <c r="E573" s="14" t="str">
        <f>VLOOKUP(A573,'Fichier FI (en entrée)'!B:AH,2,0)</f>
        <v>EV</v>
      </c>
      <c r="F573" s="14" t="b">
        <f t="shared" si="90"/>
        <v>1</v>
      </c>
      <c r="G573" s="14" t="b">
        <f>IFERROR(VLOOKUP(A573,'Calculs FA (auto)'!A:F,6,0),FALSE)</f>
        <v>0</v>
      </c>
      <c r="H573" s="14" t="b">
        <f t="shared" si="91"/>
        <v>0</v>
      </c>
      <c r="I573" s="16">
        <f>IFERROR(VLOOKUP(A573,'Moyennes FI (en entrée)'!B:N,7,0),"")</f>
        <v>7.34</v>
      </c>
      <c r="J573" s="16">
        <f>IFERROR(VLOOKUP(VLOOKUP(A573,'Fichier FI (en entrée)'!B:AH,33,0),Modificateurs!A$2:B$5,2,0),0)</f>
        <v>0</v>
      </c>
      <c r="K573" s="16">
        <f>IFERROR(VLOOKUP(VLOOKUP(A573,'Redoub FI (en entrée)'!B:N,7,0),Modificateurs!A$8:B$11,2,0),0)</f>
        <v>0</v>
      </c>
      <c r="L573" s="16">
        <f>IFERROR(VLOOKUP(M573,Modificateurs!D$1:E$94,2,0),0)</f>
        <v>-12</v>
      </c>
      <c r="M573" t="str">
        <f>VLOOKUP(A573,'Fichier FI (en entrée)'!B:AH,16,0)&amp;" "&amp;VLOOKUP(A573,'Fichier FI (en entrée)'!B:AH,20,0)&amp;" "&amp;VLOOKUP(A573,'Fichier FI (en entrée)'!B:AH,27,0)&amp;" "&amp;VLOOKUP(A573,'Fichier FI (en entrée)'!B:AH,29,0)</f>
        <v xml:space="preserve">STMG Gestion et Finance  </v>
      </c>
      <c r="N573" t="str">
        <f>VLOOKUP(A573,'Fichier FI (en entrée)'!B:AH,8,0)</f>
        <v>En Terminale</v>
      </c>
      <c r="O573" t="b">
        <f>AND(C573&gt;Synthèse!B$8,C573&lt;Synthèse!B$10,NOT(Y573))</f>
        <v>0</v>
      </c>
      <c r="P573" t="s">
        <v>2268</v>
      </c>
      <c r="Q573" s="60">
        <f>ROUNDUP(C573/(Synthèse!$B$4+Synthèse!$B$1)*8,0)</f>
        <v>8</v>
      </c>
      <c r="R573" s="60">
        <f>IFERROR(VLOOKUP(A573,'Evaluations (formulaire)'!A:P,6,0)+VLOOKUP(A573,'Evaluations (formulaire)'!A:P,7,0),0)</f>
        <v>0</v>
      </c>
      <c r="S573" s="60">
        <f>IFERROR(VLOOKUP(A573,'Evaluations (formulaire)'!A:P,8,0),0)</f>
        <v>0</v>
      </c>
      <c r="T573" s="60">
        <f>IF(AND(ISBLANK(P573),Q573&lt;=2),Synthèse!$B$41,IF(AND(ISBLANK(P573),Q573&gt;=7),Synthèse!$C$41,R573+S573))</f>
        <v>0</v>
      </c>
      <c r="U573" s="60">
        <f t="shared" si="92"/>
        <v>-4.66</v>
      </c>
      <c r="V573" s="60">
        <f t="shared" si="93"/>
        <v>1659</v>
      </c>
      <c r="X573" s="26">
        <v>1892</v>
      </c>
      <c r="Y573" s="26" t="b">
        <f>IFERROR(VLOOKUP(A573,'Calculs FA (auto)'!A:O,15,0),FALSE)</f>
        <v>0</v>
      </c>
      <c r="Z573" s="26">
        <f>IFERROR(VLOOKUP(A573,'Evaluations (formulaire)'!A:M,9,0),0)</f>
        <v>0</v>
      </c>
      <c r="AA573" s="135" t="b">
        <v>1</v>
      </c>
      <c r="AB573" s="135" t="b">
        <v>0</v>
      </c>
      <c r="AC573" s="135" t="b">
        <f t="shared" si="94"/>
        <v>1</v>
      </c>
      <c r="AD573" s="135" t="b">
        <f t="shared" si="95"/>
        <v>0</v>
      </c>
      <c r="AE573" s="135" t="b">
        <f t="shared" si="96"/>
        <v>0</v>
      </c>
      <c r="AF573" s="135" t="b">
        <f>AND(AC573,$V573&lt;=Synthèse!$B$44)</f>
        <v>0</v>
      </c>
      <c r="AG573" s="135" t="b">
        <f>AND(AD573,$V573&lt;=Synthèse!$B$44)</f>
        <v>0</v>
      </c>
      <c r="AH573" s="135" t="b">
        <f>AND(AE573,$V573&lt;=Synthèse!$B$44)</f>
        <v>0</v>
      </c>
      <c r="AI573" s="137" t="b">
        <v>0</v>
      </c>
      <c r="AJ573" s="137" t="b">
        <v>1</v>
      </c>
      <c r="AK573" s="137" t="b">
        <f t="shared" si="97"/>
        <v>0</v>
      </c>
      <c r="AL573" s="137" t="b">
        <f t="shared" si="98"/>
        <v>1</v>
      </c>
      <c r="AM573" s="137" t="b">
        <f>AND(AK573,$V573&lt;=Synthèse!$B$44)</f>
        <v>0</v>
      </c>
      <c r="AN573" s="137" t="b">
        <f>AND(AL573,$V573&lt;=Synthèse!$B$44)</f>
        <v>0</v>
      </c>
    </row>
    <row r="574" spans="1:40">
      <c r="A574" s="17">
        <v>393617</v>
      </c>
      <c r="B574" t="str">
        <f ca="1">VLOOKUP(A574,'Fichier FI (en entrée)'!B:AH,3,0)</f>
        <v>XYJZDBKFEN</v>
      </c>
      <c r="C574">
        <f t="shared" si="88"/>
        <v>1412</v>
      </c>
      <c r="D574">
        <f t="shared" si="89"/>
        <v>3.3100000000000005</v>
      </c>
      <c r="E574" s="14" t="str">
        <f>VLOOKUP(A574,'Fichier FI (en entrée)'!B:AH,2,0)</f>
        <v>EV</v>
      </c>
      <c r="F574" s="14" t="b">
        <f t="shared" si="90"/>
        <v>1</v>
      </c>
      <c r="G574" s="14" t="b">
        <f>IFERROR(VLOOKUP(A574,'Calculs FA (auto)'!A:F,6,0),FALSE)</f>
        <v>1</v>
      </c>
      <c r="H574" s="14" t="b">
        <f t="shared" si="91"/>
        <v>1</v>
      </c>
      <c r="I574" s="16">
        <f>IFERROR(VLOOKUP(A574,'Moyennes FI (en entrée)'!B:N,7,0),"")</f>
        <v>11.31</v>
      </c>
      <c r="J574" s="16">
        <f>IFERROR(VLOOKUP(VLOOKUP(A574,'Fichier FI (en entrée)'!B:AH,33,0),Modificateurs!A$2:B$5,2,0),0)</f>
        <v>0</v>
      </c>
      <c r="K574" s="16">
        <f>IFERROR(VLOOKUP(VLOOKUP(A574,'Redoub FI (en entrée)'!B:N,7,0),Modificateurs!A$8:B$11,2,0),0)</f>
        <v>0</v>
      </c>
      <c r="L574" s="16">
        <f>IFERROR(VLOOKUP(M574,Modificateurs!D$1:E$94,2,0),0)</f>
        <v>-8</v>
      </c>
      <c r="M574" t="str">
        <f>VLOOKUP(A574,'Fichier FI (en entrée)'!B:AH,16,0)&amp;" "&amp;VLOOKUP(A574,'Fichier FI (en entrée)'!B:AH,20,0)&amp;" "&amp;VLOOKUP(A574,'Fichier FI (en entrée)'!B:AH,27,0)&amp;" "&amp;VLOOKUP(A574,'Fichier FI (en entrée)'!B:AH,29,0)</f>
        <v xml:space="preserve">STMG Systèmes d'information et de gestion  </v>
      </c>
      <c r="N574" t="str">
        <f>VLOOKUP(A574,'Fichier FI (en entrée)'!B:AH,8,0)</f>
        <v>En Terminale</v>
      </c>
      <c r="O574" t="b">
        <f>AND(C574&gt;Synthèse!B$8,C574&lt;Synthèse!B$10,NOT(Y574))</f>
        <v>0</v>
      </c>
      <c r="P574" t="s">
        <v>2263</v>
      </c>
      <c r="Q574" s="60">
        <f>ROUNDUP(C574/(Synthèse!$B$4+Synthèse!$B$1)*8,0)</f>
        <v>7</v>
      </c>
      <c r="R574" s="60">
        <f>IFERROR(VLOOKUP(A574,'Evaluations (formulaire)'!A:P,6,0)+VLOOKUP(A574,'Evaluations (formulaire)'!A:P,7,0),0)</f>
        <v>0</v>
      </c>
      <c r="S574" s="60">
        <f>IFERROR(VLOOKUP(A574,'Evaluations (formulaire)'!A:P,8,0),0)</f>
        <v>0</v>
      </c>
      <c r="T574" s="60">
        <f>IF(AND(ISBLANK(P574),Q574&lt;=2),Synthèse!$B$41,IF(AND(ISBLANK(P574),Q574&gt;=7),Synthèse!$C$41,R574+S574))</f>
        <v>0</v>
      </c>
      <c r="U574" s="60">
        <f t="shared" si="92"/>
        <v>3.3100000000000005</v>
      </c>
      <c r="V574" s="60">
        <f t="shared" si="93"/>
        <v>1412</v>
      </c>
      <c r="X574" s="26">
        <v>400</v>
      </c>
      <c r="Y574" s="26" t="b">
        <f>IFERROR(VLOOKUP(A574,'Calculs FA (auto)'!A:O,15,0),FALSE)</f>
        <v>0</v>
      </c>
      <c r="Z574" s="26">
        <f>IFERROR(VLOOKUP(A574,'Evaluations (formulaire)'!A:M,9,0),0)</f>
        <v>0</v>
      </c>
      <c r="AA574" s="135" t="b">
        <v>0</v>
      </c>
      <c r="AB574" s="135" t="b">
        <v>1</v>
      </c>
      <c r="AC574" s="135" t="b">
        <f t="shared" si="94"/>
        <v>0</v>
      </c>
      <c r="AD574" s="135" t="b">
        <f t="shared" si="95"/>
        <v>1</v>
      </c>
      <c r="AE574" s="135" t="b">
        <f t="shared" si="96"/>
        <v>0</v>
      </c>
      <c r="AF574" s="135" t="b">
        <f>AND(AC574,$V574&lt;=Synthèse!$B$44)</f>
        <v>0</v>
      </c>
      <c r="AG574" s="135" t="b">
        <f>AND(AD574,$V574&lt;=Synthèse!$B$44)</f>
        <v>0</v>
      </c>
      <c r="AH574" s="135" t="b">
        <f>AND(AE574,$V574&lt;=Synthèse!$B$44)</f>
        <v>0</v>
      </c>
      <c r="AI574" s="137" t="b">
        <v>1</v>
      </c>
      <c r="AJ574" s="137" t="b">
        <v>0</v>
      </c>
      <c r="AK574" s="137" t="b">
        <f t="shared" si="97"/>
        <v>1</v>
      </c>
      <c r="AL574" s="137" t="b">
        <f t="shared" si="98"/>
        <v>0</v>
      </c>
      <c r="AM574" s="137" t="b">
        <f>AND(AK574,$V574&lt;=Synthèse!$B$44)</f>
        <v>0</v>
      </c>
      <c r="AN574" s="137" t="b">
        <f>AND(AL574,$V574&lt;=Synthèse!$B$44)</f>
        <v>0</v>
      </c>
    </row>
    <row r="575" spans="1:40">
      <c r="A575" s="17">
        <v>400066</v>
      </c>
      <c r="B575" t="str">
        <f ca="1">VLOOKUP(A575,'Fichier FI (en entrée)'!B:AH,3,0)</f>
        <v>GDPZJCKIZD</v>
      </c>
      <c r="C575">
        <f t="shared" si="88"/>
        <v>1143</v>
      </c>
      <c r="D575">
        <f t="shared" si="89"/>
        <v>8.6999999999999993</v>
      </c>
      <c r="E575" s="14" t="str">
        <f>VLOOKUP(A575,'Fichier FI (en entrée)'!B:AH,2,0)</f>
        <v>EV</v>
      </c>
      <c r="F575" s="14" t="b">
        <f t="shared" si="90"/>
        <v>1</v>
      </c>
      <c r="G575" s="14" t="b">
        <f>IFERROR(VLOOKUP(A575,'Calculs FA (auto)'!A:F,6,0),FALSE)</f>
        <v>0</v>
      </c>
      <c r="H575" s="14" t="b">
        <f t="shared" si="91"/>
        <v>0</v>
      </c>
      <c r="I575" s="16">
        <f>IFERROR(VLOOKUP(A575,'Moyennes FI (en entrée)'!B:N,7,0),"")</f>
        <v>10.7</v>
      </c>
      <c r="J575" s="16">
        <f>IFERROR(VLOOKUP(VLOOKUP(A575,'Fichier FI (en entrée)'!B:AH,33,0),Modificateurs!A$2:B$5,2,0),0)</f>
        <v>1</v>
      </c>
      <c r="K575" s="16">
        <f>IFERROR(VLOOKUP(VLOOKUP(A575,'Redoub FI (en entrée)'!B:N,7,0),Modificateurs!A$8:B$11,2,0),0)</f>
        <v>0</v>
      </c>
      <c r="L575" s="16">
        <f>IFERROR(VLOOKUP(M575,Modificateurs!D$1:E$94,2,0),0)</f>
        <v>-3</v>
      </c>
      <c r="M575" t="str">
        <f>VLOOKUP(A575,'Fichier FI (en entrée)'!B:AH,16,0)&amp;" "&amp;VLOOKUP(A575,'Fichier FI (en entrée)'!B:AH,20,0)&amp;" "&amp;VLOOKUP(A575,'Fichier FI (en entrée)'!B:AH,27,0)&amp;" "&amp;VLOOKUP(A575,'Fichier FI (en entrée)'!B:AH,29,0)</f>
        <v xml:space="preserve">ES Mathématiques  </v>
      </c>
      <c r="N575" t="str">
        <f>VLOOKUP(A575,'Fichier FI (en entrée)'!B:AH,8,0)</f>
        <v>En Terminale</v>
      </c>
      <c r="O575" t="b">
        <f>AND(C575&gt;Synthèse!B$8,C575&lt;Synthèse!B$10,NOT(Y575))</f>
        <v>1</v>
      </c>
      <c r="P575" t="s">
        <v>2263</v>
      </c>
      <c r="Q575" s="60">
        <f>ROUNDUP(C575/(Synthèse!$B$4+Synthèse!$B$1)*8,0)</f>
        <v>6</v>
      </c>
      <c r="R575" s="60">
        <f>IFERROR(VLOOKUP(A575,'Evaluations (formulaire)'!A:P,6,0)+VLOOKUP(A575,'Evaluations (formulaire)'!A:P,7,0),0)</f>
        <v>0</v>
      </c>
      <c r="S575" s="60">
        <f>IFERROR(VLOOKUP(A575,'Evaluations (formulaire)'!A:P,8,0),0)</f>
        <v>0</v>
      </c>
      <c r="T575" s="60">
        <f>IF(AND(ISBLANK(P575),Q575&lt;=2),Synthèse!$B$41,IF(AND(ISBLANK(P575),Q575&gt;=7),Synthèse!$C$41,R575+S575))</f>
        <v>0</v>
      </c>
      <c r="U575" s="60">
        <f t="shared" si="92"/>
        <v>8.6999999999999993</v>
      </c>
      <c r="V575" s="60">
        <f t="shared" si="93"/>
        <v>1141</v>
      </c>
      <c r="X575" s="26">
        <v>942</v>
      </c>
      <c r="Y575" s="26" t="b">
        <f>IFERROR(VLOOKUP(A575,'Calculs FA (auto)'!A:O,15,0),FALSE)</f>
        <v>0</v>
      </c>
      <c r="Z575" s="26">
        <f>IFERROR(VLOOKUP(A575,'Evaluations (formulaire)'!A:M,9,0),0)</f>
        <v>0</v>
      </c>
      <c r="AA575" s="135" t="b">
        <v>0</v>
      </c>
      <c r="AB575" s="135" t="b">
        <v>1</v>
      </c>
      <c r="AC575" s="135" t="b">
        <f t="shared" si="94"/>
        <v>0</v>
      </c>
      <c r="AD575" s="135" t="b">
        <f t="shared" si="95"/>
        <v>1</v>
      </c>
      <c r="AE575" s="135" t="b">
        <f t="shared" si="96"/>
        <v>0</v>
      </c>
      <c r="AF575" s="135" t="b">
        <f>AND(AC575,$V575&lt;=Synthèse!$B$44)</f>
        <v>0</v>
      </c>
      <c r="AG575" s="135" t="b">
        <f>AND(AD575,$V575&lt;=Synthèse!$B$44)</f>
        <v>0</v>
      </c>
      <c r="AH575" s="135" t="b">
        <f>AND(AE575,$V575&lt;=Synthèse!$B$44)</f>
        <v>0</v>
      </c>
      <c r="AI575" s="137" t="b">
        <v>1</v>
      </c>
      <c r="AJ575" s="137" t="b">
        <v>0</v>
      </c>
      <c r="AK575" s="137" t="b">
        <f t="shared" si="97"/>
        <v>1</v>
      </c>
      <c r="AL575" s="137" t="b">
        <f t="shared" si="98"/>
        <v>0</v>
      </c>
      <c r="AM575" s="137" t="b">
        <f>AND(AK575,$V575&lt;=Synthèse!$B$44)</f>
        <v>0</v>
      </c>
      <c r="AN575" s="137" t="b">
        <f>AND(AL575,$V575&lt;=Synthèse!$B$44)</f>
        <v>0</v>
      </c>
    </row>
    <row r="576" spans="1:40">
      <c r="A576" s="17">
        <v>400590</v>
      </c>
      <c r="B576" t="str">
        <f ca="1">VLOOKUP(A576,'Fichier FI (en entrée)'!B:AH,3,0)</f>
        <v>UKENAUWSHI</v>
      </c>
      <c r="C576">
        <f t="shared" si="88"/>
        <v>198</v>
      </c>
      <c r="D576">
        <f t="shared" si="89"/>
        <v>15.92</v>
      </c>
      <c r="E576" s="14" t="str">
        <f>VLOOKUP(A576,'Fichier FI (en entrée)'!B:AH,2,0)</f>
        <v>EV</v>
      </c>
      <c r="F576" s="14" t="b">
        <f t="shared" si="90"/>
        <v>1</v>
      </c>
      <c r="G576" s="14" t="b">
        <f>IFERROR(VLOOKUP(A576,'Calculs FA (auto)'!A:F,6,0),FALSE)</f>
        <v>0</v>
      </c>
      <c r="H576" s="14" t="b">
        <f t="shared" si="91"/>
        <v>0</v>
      </c>
      <c r="I576" s="16">
        <f>IFERROR(VLOOKUP(A576,'Moyennes FI (en entrée)'!B:N,7,0),"")</f>
        <v>10.92</v>
      </c>
      <c r="J576" s="16">
        <f>IFERROR(VLOOKUP(VLOOKUP(A576,'Fichier FI (en entrée)'!B:AH,33,0),Modificateurs!A$2:B$5,2,0),0)</f>
        <v>3</v>
      </c>
      <c r="K576" s="16">
        <f>IFERROR(VLOOKUP(VLOOKUP(A576,'Redoub FI (en entrée)'!B:N,7,0),Modificateurs!A$8:B$11,2,0),0)</f>
        <v>0</v>
      </c>
      <c r="L576" s="16">
        <f>IFERROR(VLOOKUP(M576,Modificateurs!D$1:E$94,2,0),0)</f>
        <v>2</v>
      </c>
      <c r="M576" t="str">
        <f>VLOOKUP(A576,'Fichier FI (en entrée)'!B:AH,16,0)&amp;" "&amp;VLOOKUP(A576,'Fichier FI (en entrée)'!B:AH,20,0)&amp;" "&amp;VLOOKUP(A576,'Fichier FI (en entrée)'!B:AH,27,0)&amp;" "&amp;VLOOKUP(A576,'Fichier FI (en entrée)'!B:AH,29,0)</f>
        <v xml:space="preserve">STI2D Système informatique et numérique  </v>
      </c>
      <c r="N576" t="str">
        <f>VLOOKUP(A576,'Fichier FI (en entrée)'!B:AH,8,0)</f>
        <v>En Terminale</v>
      </c>
      <c r="O576" t="b">
        <f>AND(C576&gt;Synthèse!B$8,C576&lt;Synthèse!B$10,NOT(Y576))</f>
        <v>0</v>
      </c>
      <c r="P576" t="s">
        <v>2264</v>
      </c>
      <c r="Q576" s="60">
        <f>ROUNDUP(C576/(Synthèse!$B$4+Synthèse!$B$1)*8,0)</f>
        <v>1</v>
      </c>
      <c r="R576" s="60">
        <f>IFERROR(VLOOKUP(A576,'Evaluations (formulaire)'!A:P,6,0)+VLOOKUP(A576,'Evaluations (formulaire)'!A:P,7,0),0)</f>
        <v>0</v>
      </c>
      <c r="S576" s="60">
        <f>IFERROR(VLOOKUP(A576,'Evaluations (formulaire)'!A:P,8,0),0)</f>
        <v>0</v>
      </c>
      <c r="T576" s="60">
        <f>IF(AND(ISBLANK(P576),Q576&lt;=2),Synthèse!$B$41,IF(AND(ISBLANK(P576),Q576&gt;=7),Synthèse!$C$41,R576+S576))</f>
        <v>0</v>
      </c>
      <c r="U576" s="60">
        <f t="shared" si="92"/>
        <v>15.92</v>
      </c>
      <c r="V576" s="60">
        <f t="shared" si="93"/>
        <v>198</v>
      </c>
      <c r="X576" s="26">
        <v>274</v>
      </c>
      <c r="Y576" s="26" t="b">
        <f>IFERROR(VLOOKUP(A576,'Calculs FA (auto)'!A:O,15,0),FALSE)</f>
        <v>0</v>
      </c>
      <c r="Z576" s="26">
        <f>IFERROR(VLOOKUP(A576,'Evaluations (formulaire)'!A:M,9,0),0)</f>
        <v>0</v>
      </c>
      <c r="AA576" s="135" t="b">
        <v>1</v>
      </c>
      <c r="AB576" s="135" t="b">
        <v>0</v>
      </c>
      <c r="AC576" s="135" t="b">
        <f t="shared" si="94"/>
        <v>1</v>
      </c>
      <c r="AD576" s="135" t="b">
        <f t="shared" si="95"/>
        <v>0</v>
      </c>
      <c r="AE576" s="135" t="b">
        <f t="shared" si="96"/>
        <v>0</v>
      </c>
      <c r="AF576" s="135" t="b">
        <f>AND(AC576,$V576&lt;=Synthèse!$B$44)</f>
        <v>1</v>
      </c>
      <c r="AG576" s="135" t="b">
        <f>AND(AD576,$V576&lt;=Synthèse!$B$44)</f>
        <v>0</v>
      </c>
      <c r="AH576" s="135" t="b">
        <f>AND(AE576,$V576&lt;=Synthèse!$B$44)</f>
        <v>0</v>
      </c>
      <c r="AI576" s="137" t="b">
        <v>0</v>
      </c>
      <c r="AJ576" s="137" t="b">
        <v>1</v>
      </c>
      <c r="AK576" s="137" t="b">
        <f t="shared" si="97"/>
        <v>0</v>
      </c>
      <c r="AL576" s="137" t="b">
        <f t="shared" si="98"/>
        <v>1</v>
      </c>
      <c r="AM576" s="137" t="b">
        <f>AND(AK576,$V576&lt;=Synthèse!$B$44)</f>
        <v>0</v>
      </c>
      <c r="AN576" s="137" t="b">
        <f>AND(AL576,$V576&lt;=Synthèse!$B$44)</f>
        <v>1</v>
      </c>
    </row>
    <row r="577" spans="1:40">
      <c r="A577" s="17">
        <v>401733</v>
      </c>
      <c r="B577" t="str">
        <f ca="1">VLOOKUP(A577,'Fichier FI (en entrée)'!B:AH,3,0)</f>
        <v>EBBJAPPQKW</v>
      </c>
      <c r="C577">
        <f t="shared" si="88"/>
        <v>1397</v>
      </c>
      <c r="D577">
        <f t="shared" si="89"/>
        <v>3.6899999999999995</v>
      </c>
      <c r="E577" s="14" t="str">
        <f>VLOOKUP(A577,'Fichier FI (en entrée)'!B:AH,2,0)</f>
        <v>EV</v>
      </c>
      <c r="F577" s="14" t="b">
        <f t="shared" si="90"/>
        <v>1</v>
      </c>
      <c r="G577" s="14" t="b">
        <f>IFERROR(VLOOKUP(A577,'Calculs FA (auto)'!A:F,6,0),FALSE)</f>
        <v>1</v>
      </c>
      <c r="H577" s="14" t="b">
        <f t="shared" si="91"/>
        <v>1</v>
      </c>
      <c r="I577" s="16">
        <f>IFERROR(VLOOKUP(A577,'Moyennes FI (en entrée)'!B:N,7,0),"")</f>
        <v>11.69</v>
      </c>
      <c r="J577" s="16">
        <f>IFERROR(VLOOKUP(VLOOKUP(A577,'Fichier FI (en entrée)'!B:AH,33,0),Modificateurs!A$2:B$5,2,0),0)</f>
        <v>0</v>
      </c>
      <c r="K577" s="16">
        <f>IFERROR(VLOOKUP(VLOOKUP(A577,'Redoub FI (en entrée)'!B:N,7,0),Modificateurs!A$8:B$11,2,0),0)</f>
        <v>0</v>
      </c>
      <c r="L577" s="16">
        <f>IFERROR(VLOOKUP(M577,Modificateurs!D$1:E$94,2,0),0)</f>
        <v>-8</v>
      </c>
      <c r="M577" t="str">
        <f>VLOOKUP(A577,'Fichier FI (en entrée)'!B:AH,16,0)&amp;" "&amp;VLOOKUP(A577,'Fichier FI (en entrée)'!B:AH,20,0)&amp;" "&amp;VLOOKUP(A577,'Fichier FI (en entrée)'!B:AH,27,0)&amp;" "&amp;VLOOKUP(A577,'Fichier FI (en entrée)'!B:AH,29,0)</f>
        <v xml:space="preserve">STMG Systèmes d'information et de gestion  </v>
      </c>
      <c r="N577" t="str">
        <f>VLOOKUP(A577,'Fichier FI (en entrée)'!B:AH,8,0)</f>
        <v>En Terminale</v>
      </c>
      <c r="O577" t="b">
        <f>AND(C577&gt;Synthèse!B$8,C577&lt;Synthèse!B$10,NOT(Y577))</f>
        <v>0</v>
      </c>
      <c r="P577" t="s">
        <v>2268</v>
      </c>
      <c r="Q577" s="60">
        <f>ROUNDUP(C577/(Synthèse!$B$4+Synthèse!$B$1)*8,0)</f>
        <v>7</v>
      </c>
      <c r="R577" s="60">
        <f>IFERROR(VLOOKUP(A577,'Evaluations (formulaire)'!A:P,6,0)+VLOOKUP(A577,'Evaluations (formulaire)'!A:P,7,0),0)</f>
        <v>0</v>
      </c>
      <c r="S577" s="60">
        <f>IFERROR(VLOOKUP(A577,'Evaluations (formulaire)'!A:P,8,0),0)</f>
        <v>0</v>
      </c>
      <c r="T577" s="60">
        <f>IF(AND(ISBLANK(P577),Q577&lt;=2),Synthèse!$B$41,IF(AND(ISBLANK(P577),Q577&gt;=7),Synthèse!$C$41,R577+S577))</f>
        <v>0</v>
      </c>
      <c r="U577" s="60">
        <f t="shared" si="92"/>
        <v>3.6899999999999995</v>
      </c>
      <c r="V577" s="60">
        <f t="shared" si="93"/>
        <v>1397</v>
      </c>
      <c r="X577" s="26">
        <v>407</v>
      </c>
      <c r="Y577" s="26" t="b">
        <f>IFERROR(VLOOKUP(A577,'Calculs FA (auto)'!A:O,15,0),FALSE)</f>
        <v>0</v>
      </c>
      <c r="Z577" s="26">
        <f>IFERROR(VLOOKUP(A577,'Evaluations (formulaire)'!A:M,9,0),0)</f>
        <v>0</v>
      </c>
      <c r="AA577" s="135" t="b">
        <v>1</v>
      </c>
      <c r="AB577" s="135" t="b">
        <v>0</v>
      </c>
      <c r="AC577" s="135" t="b">
        <f t="shared" si="94"/>
        <v>1</v>
      </c>
      <c r="AD577" s="135" t="b">
        <f t="shared" si="95"/>
        <v>0</v>
      </c>
      <c r="AE577" s="135" t="b">
        <f t="shared" si="96"/>
        <v>0</v>
      </c>
      <c r="AF577" s="135" t="b">
        <f>AND(AC577,$V577&lt;=Synthèse!$B$44)</f>
        <v>0</v>
      </c>
      <c r="AG577" s="135" t="b">
        <f>AND(AD577,$V577&lt;=Synthèse!$B$44)</f>
        <v>0</v>
      </c>
      <c r="AH577" s="135" t="b">
        <f>AND(AE577,$V577&lt;=Synthèse!$B$44)</f>
        <v>0</v>
      </c>
      <c r="AI577" s="137" t="b">
        <v>0</v>
      </c>
      <c r="AJ577" s="137" t="b">
        <v>1</v>
      </c>
      <c r="AK577" s="137" t="b">
        <f t="shared" si="97"/>
        <v>0</v>
      </c>
      <c r="AL577" s="137" t="b">
        <f t="shared" si="98"/>
        <v>1</v>
      </c>
      <c r="AM577" s="137" t="b">
        <f>AND(AK577,$V577&lt;=Synthèse!$B$44)</f>
        <v>0</v>
      </c>
      <c r="AN577" s="137" t="b">
        <f>AND(AL577,$V577&lt;=Synthèse!$B$44)</f>
        <v>0</v>
      </c>
    </row>
    <row r="578" spans="1:40">
      <c r="A578" s="17">
        <v>401907</v>
      </c>
      <c r="B578" t="str">
        <f ca="1">VLOOKUP(A578,'Fichier FI (en entrée)'!B:AH,3,0)</f>
        <v>FVWARABGDY</v>
      </c>
      <c r="C578">
        <f t="shared" ref="C578:C641" si="99">COUNTIF(D:D,"&gt;="&amp;D578)</f>
        <v>553</v>
      </c>
      <c r="D578">
        <f t="shared" ref="D578:D641" si="100">IFERROR(IF(F578,I578+J578+K578+L578,-100),-20)</f>
        <v>13.12</v>
      </c>
      <c r="E578" s="14" t="str">
        <f>VLOOKUP(A578,'Fichier FI (en entrée)'!B:AH,2,0)</f>
        <v>EV</v>
      </c>
      <c r="F578" s="14" t="b">
        <f t="shared" ref="F578:F641" si="101">IF(E578="EV",TRUE,FALSE)</f>
        <v>1</v>
      </c>
      <c r="G578" s="14" t="b">
        <f>IFERROR(VLOOKUP(A578,'Calculs FA (auto)'!A:F,6,0),FALSE)</f>
        <v>1</v>
      </c>
      <c r="H578" s="14" t="b">
        <f t="shared" ref="H578:H641" si="102">AND(F578:G578)</f>
        <v>1</v>
      </c>
      <c r="I578" s="16">
        <f>IFERROR(VLOOKUP(A578,'Moyennes FI (en entrée)'!B:N,7,0),"")</f>
        <v>10.119999999999999</v>
      </c>
      <c r="J578" s="16">
        <f>IFERROR(VLOOKUP(VLOOKUP(A578,'Fichier FI (en entrée)'!B:AH,33,0),Modificateurs!A$2:B$5,2,0),0)</f>
        <v>1</v>
      </c>
      <c r="K578" s="16">
        <f>IFERROR(VLOOKUP(VLOOKUP(A578,'Redoub FI (en entrée)'!B:N,7,0),Modificateurs!A$8:B$11,2,0),0)</f>
        <v>0</v>
      </c>
      <c r="L578" s="16">
        <f>IFERROR(VLOOKUP(M578,Modificateurs!D$1:E$94,2,0),0)</f>
        <v>2</v>
      </c>
      <c r="M578" t="str">
        <f>VLOOKUP(A578,'Fichier FI (en entrée)'!B:AH,16,0)&amp;" "&amp;VLOOKUP(A578,'Fichier FI (en entrée)'!B:AH,20,0)&amp;" "&amp;VLOOKUP(A578,'Fichier FI (en entrée)'!B:AH,27,0)&amp;" "&amp;VLOOKUP(A578,'Fichier FI (en entrée)'!B:AH,29,0)</f>
        <v xml:space="preserve">S Mathématiques  </v>
      </c>
      <c r="N578" t="str">
        <f>VLOOKUP(A578,'Fichier FI (en entrée)'!B:AH,8,0)</f>
        <v>En Terminale</v>
      </c>
      <c r="O578" t="b">
        <f>AND(C578&gt;Synthèse!B$8,C578&lt;Synthèse!B$10,NOT(Y578))</f>
        <v>1</v>
      </c>
      <c r="P578" s="17" t="s">
        <v>2266</v>
      </c>
      <c r="Q578" s="60">
        <f>ROUNDUP(C578/(Synthèse!$B$4+Synthèse!$B$1)*8,0)</f>
        <v>3</v>
      </c>
      <c r="R578" s="60">
        <f>IFERROR(VLOOKUP(A578,'Evaluations (formulaire)'!A:P,6,0)+VLOOKUP(A578,'Evaluations (formulaire)'!A:P,7,0),0)</f>
        <v>0</v>
      </c>
      <c r="S578" s="60">
        <f>IFERROR(VLOOKUP(A578,'Evaluations (formulaire)'!A:P,8,0),0)</f>
        <v>0</v>
      </c>
      <c r="T578" s="60">
        <f>IF(AND(ISBLANK(P578),Q578&lt;=2),Synthèse!$B$41,IF(AND(ISBLANK(P578),Q578&gt;=7),Synthèse!$C$41,R578+S578))</f>
        <v>0</v>
      </c>
      <c r="U578" s="60">
        <f t="shared" ref="U578:U641" si="103">D578+T578</f>
        <v>13.12</v>
      </c>
      <c r="V578" s="60">
        <f t="shared" ref="V578:V641" si="104">COUNTIF(U:U,"&gt;="&amp;U578)</f>
        <v>554</v>
      </c>
      <c r="X578" s="26">
        <v>2052</v>
      </c>
      <c r="Y578" s="26" t="b">
        <f>IFERROR(VLOOKUP(A578,'Calculs FA (auto)'!A:O,15,0),FALSE)</f>
        <v>0</v>
      </c>
      <c r="Z578" s="26">
        <f>IFERROR(VLOOKUP(A578,'Evaluations (formulaire)'!A:M,9,0),0)</f>
        <v>0</v>
      </c>
      <c r="AA578" s="135" t="b">
        <v>1</v>
      </c>
      <c r="AB578" s="135" t="b">
        <v>0</v>
      </c>
      <c r="AC578" s="135" t="b">
        <f t="shared" ref="AC578:AC641" si="105">AND(AA578,F578)</f>
        <v>1</v>
      </c>
      <c r="AD578" s="135" t="b">
        <f t="shared" ref="AD578:AD641" si="106">AND(AB578,F578)</f>
        <v>0</v>
      </c>
      <c r="AE578" s="135" t="b">
        <f t="shared" ref="AE578:AE641" si="107">AND(NOT(AA578),NOT(AB578),F578)</f>
        <v>0</v>
      </c>
      <c r="AF578" s="135" t="b">
        <f>AND(AC578,$V578&lt;=Synthèse!$B$44)</f>
        <v>1</v>
      </c>
      <c r="AG578" s="135" t="b">
        <f>AND(AD578,$V578&lt;=Synthèse!$B$44)</f>
        <v>0</v>
      </c>
      <c r="AH578" s="135" t="b">
        <f>AND(AE578,$V578&lt;=Synthèse!$B$44)</f>
        <v>0</v>
      </c>
      <c r="AI578" s="137" t="b">
        <v>0</v>
      </c>
      <c r="AJ578" s="137" t="b">
        <v>1</v>
      </c>
      <c r="AK578" s="137" t="b">
        <f t="shared" ref="AK578:AK641" si="108">AND(AI578,F578)</f>
        <v>0</v>
      </c>
      <c r="AL578" s="137" t="b">
        <f t="shared" ref="AL578:AL641" si="109">AND(AJ578,F578)</f>
        <v>1</v>
      </c>
      <c r="AM578" s="137" t="b">
        <f>AND(AK578,$V578&lt;=Synthèse!$B$44)</f>
        <v>0</v>
      </c>
      <c r="AN578" s="137" t="b">
        <f>AND(AL578,$V578&lt;=Synthèse!$B$44)</f>
        <v>1</v>
      </c>
    </row>
    <row r="579" spans="1:40">
      <c r="A579" s="17">
        <v>402849</v>
      </c>
      <c r="B579" t="str">
        <f ca="1">VLOOKUP(A579,'Fichier FI (en entrée)'!B:AH,3,0)</f>
        <v>SHYWDHPMWO</v>
      </c>
      <c r="C579">
        <f t="shared" si="99"/>
        <v>2097</v>
      </c>
      <c r="D579">
        <f t="shared" si="100"/>
        <v>-100</v>
      </c>
      <c r="E579" s="14" t="str">
        <f>VLOOKUP(A579,'Fichier FI (en entrée)'!B:AH,2,0)</f>
        <v>ENV</v>
      </c>
      <c r="F579" s="14" t="b">
        <f t="shared" si="101"/>
        <v>0</v>
      </c>
      <c r="G579" s="14" t="b">
        <f>IFERROR(VLOOKUP(A579,'Calculs FA (auto)'!A:F,6,0),FALSE)</f>
        <v>0</v>
      </c>
      <c r="H579" s="14" t="b">
        <f t="shared" si="102"/>
        <v>0</v>
      </c>
      <c r="I579" s="16" t="str">
        <f>IFERROR(VLOOKUP(A579,'Moyennes FI (en entrée)'!B:N,7,0),"")</f>
        <v/>
      </c>
      <c r="J579" s="16">
        <f>IFERROR(VLOOKUP(VLOOKUP(A579,'Fichier FI (en entrée)'!B:AH,33,0),Modificateurs!A$2:B$5,2,0),0)</f>
        <v>0</v>
      </c>
      <c r="K579" s="16">
        <f>IFERROR(VLOOKUP(VLOOKUP(A579,'Redoub FI (en entrée)'!B:N,7,0),Modificateurs!A$8:B$11,2,0),0)</f>
        <v>0</v>
      </c>
      <c r="L579" s="16">
        <f>IFERROR(VLOOKUP(M579,Modificateurs!D$1:E$94,2,0),0)</f>
        <v>-12</v>
      </c>
      <c r="M579" t="str">
        <f>VLOOKUP(A579,'Fichier FI (en entrée)'!B:AH,16,0)&amp;" "&amp;VLOOKUP(A579,'Fichier FI (en entrée)'!B:AH,20,0)&amp;" "&amp;VLOOKUP(A579,'Fichier FI (en entrée)'!B:AH,27,0)&amp;" "&amp;VLOOKUP(A579,'Fichier FI (en entrée)'!B:AH,29,0)</f>
        <v xml:space="preserve">P Commerce  </v>
      </c>
      <c r="N579" t="str">
        <f>VLOOKUP(A579,'Fichier FI (en entrée)'!B:AH,8,0)</f>
        <v>En Terminale</v>
      </c>
      <c r="O579" t="b">
        <f>AND(C579&gt;Synthèse!B$8,C579&lt;Synthèse!B$10,NOT(Y579))</f>
        <v>0</v>
      </c>
      <c r="P579" s="17" t="s">
        <v>2266</v>
      </c>
      <c r="Q579" s="60">
        <f>ROUNDUP(C579/(Synthèse!$B$4+Synthèse!$B$1)*8,0)</f>
        <v>10</v>
      </c>
      <c r="R579" s="60">
        <f>IFERROR(VLOOKUP(A579,'Evaluations (formulaire)'!A:P,6,0)+VLOOKUP(A579,'Evaluations (formulaire)'!A:P,7,0),0)</f>
        <v>0</v>
      </c>
      <c r="S579" s="60">
        <f>IFERROR(VLOOKUP(A579,'Evaluations (formulaire)'!A:P,8,0),0)</f>
        <v>0</v>
      </c>
      <c r="T579" s="60">
        <f>IF(AND(ISBLANK(P579),Q579&lt;=2),Synthèse!$B$41,IF(AND(ISBLANK(P579),Q579&gt;=7),Synthèse!$C$41,R579+S579))</f>
        <v>0</v>
      </c>
      <c r="U579" s="60">
        <f t="shared" si="103"/>
        <v>-100</v>
      </c>
      <c r="V579" s="60">
        <f t="shared" si="104"/>
        <v>2096</v>
      </c>
      <c r="X579" s="26">
        <v>744</v>
      </c>
      <c r="Y579" s="26" t="b">
        <f>IFERROR(VLOOKUP(A579,'Calculs FA (auto)'!A:O,15,0),FALSE)</f>
        <v>0</v>
      </c>
      <c r="Z579" s="26">
        <f>IFERROR(VLOOKUP(A579,'Evaluations (formulaire)'!A:M,9,0),0)</f>
        <v>0</v>
      </c>
      <c r="AA579" s="135" t="b">
        <v>1</v>
      </c>
      <c r="AB579" s="135" t="b">
        <v>0</v>
      </c>
      <c r="AC579" s="135" t="b">
        <f t="shared" si="105"/>
        <v>0</v>
      </c>
      <c r="AD579" s="135" t="b">
        <f t="shared" si="106"/>
        <v>0</v>
      </c>
      <c r="AE579" s="135" t="b">
        <f t="shared" si="107"/>
        <v>0</v>
      </c>
      <c r="AF579" s="135" t="b">
        <f>AND(AC579,$V579&lt;=Synthèse!$B$44)</f>
        <v>0</v>
      </c>
      <c r="AG579" s="135" t="b">
        <f>AND(AD579,$V579&lt;=Synthèse!$B$44)</f>
        <v>0</v>
      </c>
      <c r="AH579" s="135" t="b">
        <f>AND(AE579,$V579&lt;=Synthèse!$B$44)</f>
        <v>0</v>
      </c>
      <c r="AI579" s="137" t="b">
        <v>0</v>
      </c>
      <c r="AJ579" s="137" t="b">
        <v>1</v>
      </c>
      <c r="AK579" s="137" t="b">
        <f t="shared" si="108"/>
        <v>0</v>
      </c>
      <c r="AL579" s="137" t="b">
        <f t="shared" si="109"/>
        <v>0</v>
      </c>
      <c r="AM579" s="137" t="b">
        <f>AND(AK579,$V579&lt;=Synthèse!$B$44)</f>
        <v>0</v>
      </c>
      <c r="AN579" s="137" t="b">
        <f>AND(AL579,$V579&lt;=Synthèse!$B$44)</f>
        <v>0</v>
      </c>
    </row>
    <row r="580" spans="1:40">
      <c r="A580" s="17">
        <v>403892</v>
      </c>
      <c r="B580" t="str">
        <f ca="1">VLOOKUP(A580,'Fichier FI (en entrée)'!B:AH,3,0)</f>
        <v>BYMFXSUVWX</v>
      </c>
      <c r="C580">
        <f t="shared" si="99"/>
        <v>1492</v>
      </c>
      <c r="D580">
        <f t="shared" si="100"/>
        <v>1.3100000000000005</v>
      </c>
      <c r="E580" s="14" t="str">
        <f>VLOOKUP(A580,'Fichier FI (en entrée)'!B:AH,2,0)</f>
        <v>EV</v>
      </c>
      <c r="F580" s="14" t="b">
        <f t="shared" si="101"/>
        <v>1</v>
      </c>
      <c r="G580" s="14" t="b">
        <f>IFERROR(VLOOKUP(A580,'Calculs FA (auto)'!A:F,6,0),FALSE)</f>
        <v>0</v>
      </c>
      <c r="H580" s="14" t="b">
        <f t="shared" si="102"/>
        <v>0</v>
      </c>
      <c r="I580" s="16">
        <f>IFERROR(VLOOKUP(A580,'Moyennes FI (en entrée)'!B:N,7,0),"")</f>
        <v>12.31</v>
      </c>
      <c r="J580" s="16">
        <f>IFERROR(VLOOKUP(VLOOKUP(A580,'Fichier FI (en entrée)'!B:AH,33,0),Modificateurs!A$2:B$5,2,0),0)</f>
        <v>1</v>
      </c>
      <c r="K580" s="16">
        <f>IFERROR(VLOOKUP(VLOOKUP(A580,'Redoub FI (en entrée)'!B:N,7,0),Modificateurs!A$8:B$11,2,0),0)</f>
        <v>0</v>
      </c>
      <c r="L580" s="16">
        <f>IFERROR(VLOOKUP(M580,Modificateurs!D$1:E$94,2,0),0)</f>
        <v>-12</v>
      </c>
      <c r="M580" t="str">
        <f>VLOOKUP(A580,'Fichier FI (en entrée)'!B:AH,16,0)&amp;" "&amp;VLOOKUP(A580,'Fichier FI (en entrée)'!B:AH,20,0)&amp;" "&amp;VLOOKUP(A580,'Fichier FI (en entrée)'!B:AH,27,0)&amp;" "&amp;VLOOKUP(A580,'Fichier FI (en entrée)'!B:AH,29,0)</f>
        <v xml:space="preserve">STMG Gestion et Finance  </v>
      </c>
      <c r="N580" t="str">
        <f>VLOOKUP(A580,'Fichier FI (en entrée)'!B:AH,8,0)</f>
        <v>En Terminale</v>
      </c>
      <c r="O580" t="b">
        <f>AND(C580&gt;Synthèse!B$8,C580&lt;Synthèse!B$10,NOT(Y580))</f>
        <v>0</v>
      </c>
      <c r="P580" t="s">
        <v>2262</v>
      </c>
      <c r="Q580" s="60">
        <f>ROUNDUP(C580/(Synthèse!$B$4+Synthèse!$B$1)*8,0)</f>
        <v>7</v>
      </c>
      <c r="R580" s="60">
        <f>IFERROR(VLOOKUP(A580,'Evaluations (formulaire)'!A:P,6,0)+VLOOKUP(A580,'Evaluations (formulaire)'!A:P,7,0),0)</f>
        <v>0</v>
      </c>
      <c r="S580" s="60">
        <f>IFERROR(VLOOKUP(A580,'Evaluations (formulaire)'!A:P,8,0),0)</f>
        <v>0</v>
      </c>
      <c r="T580" s="60">
        <f>IF(AND(ISBLANK(P580),Q580&lt;=2),Synthèse!$B$41,IF(AND(ISBLANK(P580),Q580&gt;=7),Synthèse!$C$41,R580+S580))</f>
        <v>0</v>
      </c>
      <c r="U580" s="60">
        <f t="shared" si="103"/>
        <v>1.3100000000000005</v>
      </c>
      <c r="V580" s="60">
        <f t="shared" si="104"/>
        <v>1492</v>
      </c>
      <c r="X580" s="26">
        <v>1936</v>
      </c>
      <c r="Y580" s="26" t="b">
        <f>IFERROR(VLOOKUP(A580,'Calculs FA (auto)'!A:O,15,0),FALSE)</f>
        <v>0</v>
      </c>
      <c r="Z580" s="26">
        <f>IFERROR(VLOOKUP(A580,'Evaluations (formulaire)'!A:M,9,0),0)</f>
        <v>0</v>
      </c>
      <c r="AA580" s="135" t="b">
        <v>1</v>
      </c>
      <c r="AB580" s="135" t="b">
        <v>0</v>
      </c>
      <c r="AC580" s="135" t="b">
        <f t="shared" si="105"/>
        <v>1</v>
      </c>
      <c r="AD580" s="135" t="b">
        <f t="shared" si="106"/>
        <v>0</v>
      </c>
      <c r="AE580" s="135" t="b">
        <f t="shared" si="107"/>
        <v>0</v>
      </c>
      <c r="AF580" s="135" t="b">
        <f>AND(AC580,$V580&lt;=Synthèse!$B$44)</f>
        <v>0</v>
      </c>
      <c r="AG580" s="135" t="b">
        <f>AND(AD580,$V580&lt;=Synthèse!$B$44)</f>
        <v>0</v>
      </c>
      <c r="AH580" s="135" t="b">
        <f>AND(AE580,$V580&lt;=Synthèse!$B$44)</f>
        <v>0</v>
      </c>
      <c r="AI580" s="137" t="b">
        <v>0</v>
      </c>
      <c r="AJ580" s="137" t="b">
        <v>1</v>
      </c>
      <c r="AK580" s="137" t="b">
        <f t="shared" si="108"/>
        <v>0</v>
      </c>
      <c r="AL580" s="137" t="b">
        <f t="shared" si="109"/>
        <v>1</v>
      </c>
      <c r="AM580" s="137" t="b">
        <f>AND(AK580,$V580&lt;=Synthèse!$B$44)</f>
        <v>0</v>
      </c>
      <c r="AN580" s="137" t="b">
        <f>AND(AL580,$V580&lt;=Synthèse!$B$44)</f>
        <v>0</v>
      </c>
    </row>
    <row r="581" spans="1:40">
      <c r="A581" s="17">
        <v>403969</v>
      </c>
      <c r="B581" t="str">
        <f ca="1">VLOOKUP(A581,'Fichier FI (en entrée)'!B:AH,3,0)</f>
        <v>JIGJNMRLYZ</v>
      </c>
      <c r="C581">
        <f t="shared" si="99"/>
        <v>429</v>
      </c>
      <c r="D581">
        <f t="shared" si="100"/>
        <v>13.85</v>
      </c>
      <c r="E581" s="14" t="str">
        <f>VLOOKUP(A581,'Fichier FI (en entrée)'!B:AH,2,0)</f>
        <v>EV</v>
      </c>
      <c r="F581" s="14" t="b">
        <f t="shared" si="101"/>
        <v>1</v>
      </c>
      <c r="G581" s="14" t="b">
        <f>IFERROR(VLOOKUP(A581,'Calculs FA (auto)'!A:F,6,0),FALSE)</f>
        <v>0</v>
      </c>
      <c r="H581" s="14" t="b">
        <f t="shared" si="102"/>
        <v>0</v>
      </c>
      <c r="I581" s="16">
        <f>IFERROR(VLOOKUP(A581,'Moyennes FI (en entrée)'!B:N,7,0),"")</f>
        <v>10.85</v>
      </c>
      <c r="J581" s="16">
        <f>IFERROR(VLOOKUP(VLOOKUP(A581,'Fichier FI (en entrée)'!B:AH,33,0),Modificateurs!A$2:B$5,2,0),0)</f>
        <v>1</v>
      </c>
      <c r="K581" s="16">
        <f>IFERROR(VLOOKUP(VLOOKUP(A581,'Redoub FI (en entrée)'!B:N,7,0),Modificateurs!A$8:B$11,2,0),0)</f>
        <v>0</v>
      </c>
      <c r="L581" s="16">
        <f>IFERROR(VLOOKUP(M581,Modificateurs!D$1:E$94,2,0),0)</f>
        <v>2</v>
      </c>
      <c r="M581" t="str">
        <f>VLOOKUP(A581,'Fichier FI (en entrée)'!B:AH,16,0)&amp;" "&amp;VLOOKUP(A581,'Fichier FI (en entrée)'!B:AH,20,0)&amp;" "&amp;VLOOKUP(A581,'Fichier FI (en entrée)'!B:AH,27,0)&amp;" "&amp;VLOOKUP(A581,'Fichier FI (en entrée)'!B:AH,29,0)</f>
        <v xml:space="preserve">S Mathématiques  </v>
      </c>
      <c r="N581" t="str">
        <f>VLOOKUP(A581,'Fichier FI (en entrée)'!B:AH,8,0)</f>
        <v>En Terminale</v>
      </c>
      <c r="O581" t="b">
        <f>AND(C581&gt;Synthèse!B$8,C581&lt;Synthèse!B$10,NOT(Y581))</f>
        <v>1</v>
      </c>
      <c r="P581" t="s">
        <v>2257</v>
      </c>
      <c r="Q581" s="60">
        <f>ROUNDUP(C581/(Synthèse!$B$4+Synthèse!$B$1)*8,0)</f>
        <v>2</v>
      </c>
      <c r="R581" s="60">
        <f>IFERROR(VLOOKUP(A581,'Evaluations (formulaire)'!A:P,6,0)+VLOOKUP(A581,'Evaluations (formulaire)'!A:P,7,0),0)</f>
        <v>0</v>
      </c>
      <c r="S581" s="60">
        <f>IFERROR(VLOOKUP(A581,'Evaluations (formulaire)'!A:P,8,0),0)</f>
        <v>0</v>
      </c>
      <c r="T581" s="60">
        <f>IF(AND(ISBLANK(P581),Q581&lt;=2),Synthèse!$B$41,IF(AND(ISBLANK(P581),Q581&gt;=7),Synthèse!$C$41,R581+S581))</f>
        <v>0</v>
      </c>
      <c r="U581" s="60">
        <f t="shared" si="103"/>
        <v>13.85</v>
      </c>
      <c r="V581" s="60">
        <f t="shared" si="104"/>
        <v>429</v>
      </c>
      <c r="X581" s="26">
        <v>1724</v>
      </c>
      <c r="Y581" s="26" t="b">
        <f>IFERROR(VLOOKUP(A581,'Calculs FA (auto)'!A:O,15,0),FALSE)</f>
        <v>0</v>
      </c>
      <c r="Z581" s="26">
        <f>IFERROR(VLOOKUP(A581,'Evaluations (formulaire)'!A:M,9,0),0)</f>
        <v>0</v>
      </c>
      <c r="AA581" s="135" t="b">
        <v>0</v>
      </c>
      <c r="AB581" s="135" t="b">
        <v>1</v>
      </c>
      <c r="AC581" s="135" t="b">
        <f t="shared" si="105"/>
        <v>0</v>
      </c>
      <c r="AD581" s="135" t="b">
        <f t="shared" si="106"/>
        <v>1</v>
      </c>
      <c r="AE581" s="135" t="b">
        <f t="shared" si="107"/>
        <v>0</v>
      </c>
      <c r="AF581" s="135" t="b">
        <f>AND(AC581,$V581&lt;=Synthèse!$B$44)</f>
        <v>0</v>
      </c>
      <c r="AG581" s="135" t="b">
        <f>AND(AD581,$V581&lt;=Synthèse!$B$44)</f>
        <v>1</v>
      </c>
      <c r="AH581" s="135" t="b">
        <f>AND(AE581,$V581&lt;=Synthèse!$B$44)</f>
        <v>0</v>
      </c>
      <c r="AI581" s="137" t="b">
        <v>1</v>
      </c>
      <c r="AJ581" s="137" t="b">
        <v>0</v>
      </c>
      <c r="AK581" s="137" t="b">
        <f t="shared" si="108"/>
        <v>1</v>
      </c>
      <c r="AL581" s="137" t="b">
        <f t="shared" si="109"/>
        <v>0</v>
      </c>
      <c r="AM581" s="137" t="b">
        <f>AND(AK581,$V581&lt;=Synthèse!$B$44)</f>
        <v>1</v>
      </c>
      <c r="AN581" s="137" t="b">
        <f>AND(AL581,$V581&lt;=Synthèse!$B$44)</f>
        <v>0</v>
      </c>
    </row>
    <row r="582" spans="1:40">
      <c r="A582" s="17">
        <v>403988</v>
      </c>
      <c r="B582" t="str">
        <f ca="1">VLOOKUP(A582,'Fichier FI (en entrée)'!B:AH,3,0)</f>
        <v>ALLLWKBBMR</v>
      </c>
      <c r="C582">
        <f t="shared" si="99"/>
        <v>39</v>
      </c>
      <c r="D582">
        <f t="shared" si="100"/>
        <v>18.439999999999998</v>
      </c>
      <c r="E582" s="14" t="str">
        <f>VLOOKUP(A582,'Fichier FI (en entrée)'!B:AH,2,0)</f>
        <v>EV</v>
      </c>
      <c r="F582" s="14" t="b">
        <f t="shared" si="101"/>
        <v>1</v>
      </c>
      <c r="G582" s="14" t="b">
        <f>IFERROR(VLOOKUP(A582,'Calculs FA (auto)'!A:F,6,0),FALSE)</f>
        <v>0</v>
      </c>
      <c r="H582" s="14" t="b">
        <f t="shared" si="102"/>
        <v>0</v>
      </c>
      <c r="I582" s="16">
        <f>IFERROR(VLOOKUP(A582,'Moyennes FI (en entrée)'!B:N,7,0),"")</f>
        <v>13.44</v>
      </c>
      <c r="J582" s="16">
        <f>IFERROR(VLOOKUP(VLOOKUP(A582,'Fichier FI (en entrée)'!B:AH,33,0),Modificateurs!A$2:B$5,2,0),0)</f>
        <v>3</v>
      </c>
      <c r="K582" s="16">
        <f>IFERROR(VLOOKUP(VLOOKUP(A582,'Redoub FI (en entrée)'!B:N,7,0),Modificateurs!A$8:B$11,2,0),0)</f>
        <v>0</v>
      </c>
      <c r="L582" s="16">
        <f>IFERROR(VLOOKUP(M582,Modificateurs!D$1:E$94,2,0),0)</f>
        <v>2</v>
      </c>
      <c r="M582" t="str">
        <f>VLOOKUP(A582,'Fichier FI (en entrée)'!B:AH,16,0)&amp;" "&amp;VLOOKUP(A582,'Fichier FI (en entrée)'!B:AH,20,0)&amp;" "&amp;VLOOKUP(A582,'Fichier FI (en entrée)'!B:AH,27,0)&amp;" "&amp;VLOOKUP(A582,'Fichier FI (en entrée)'!B:AH,29,0)</f>
        <v xml:space="preserve">S Physique-chimie  </v>
      </c>
      <c r="N582" t="str">
        <f>VLOOKUP(A582,'Fichier FI (en entrée)'!B:AH,8,0)</f>
        <v>En Terminale</v>
      </c>
      <c r="O582" t="b">
        <f>AND(C582&gt;Synthèse!B$8,C582&lt;Synthèse!B$10,NOT(Y582))</f>
        <v>0</v>
      </c>
      <c r="P582" t="s">
        <v>2262</v>
      </c>
      <c r="Q582" s="60">
        <f>ROUNDUP(C582/(Synthèse!$B$4+Synthèse!$B$1)*8,0)</f>
        <v>1</v>
      </c>
      <c r="R582" s="60">
        <f>IFERROR(VLOOKUP(A582,'Evaluations (formulaire)'!A:P,6,0)+VLOOKUP(A582,'Evaluations (formulaire)'!A:P,7,0),0)</f>
        <v>0</v>
      </c>
      <c r="S582" s="60">
        <f>IFERROR(VLOOKUP(A582,'Evaluations (formulaire)'!A:P,8,0),0)</f>
        <v>0</v>
      </c>
      <c r="T582" s="60">
        <f>IF(AND(ISBLANK(P582),Q582&lt;=2),Synthèse!$B$41,IF(AND(ISBLANK(P582),Q582&gt;=7),Synthèse!$C$41,R582+S582))</f>
        <v>0</v>
      </c>
      <c r="U582" s="60">
        <f t="shared" si="103"/>
        <v>18.439999999999998</v>
      </c>
      <c r="V582" s="60">
        <f t="shared" si="104"/>
        <v>39</v>
      </c>
      <c r="X582" s="26">
        <v>1589</v>
      </c>
      <c r="Y582" s="26" t="b">
        <f>IFERROR(VLOOKUP(A582,'Calculs FA (auto)'!A:O,15,0),FALSE)</f>
        <v>0</v>
      </c>
      <c r="Z582" s="26">
        <f>IFERROR(VLOOKUP(A582,'Evaluations (formulaire)'!A:M,9,0),0)</f>
        <v>0</v>
      </c>
      <c r="AA582" s="135" t="b">
        <v>1</v>
      </c>
      <c r="AB582" s="135" t="b">
        <v>0</v>
      </c>
      <c r="AC582" s="135" t="b">
        <f t="shared" si="105"/>
        <v>1</v>
      </c>
      <c r="AD582" s="135" t="b">
        <f t="shared" si="106"/>
        <v>0</v>
      </c>
      <c r="AE582" s="135" t="b">
        <f t="shared" si="107"/>
        <v>0</v>
      </c>
      <c r="AF582" s="135" t="b">
        <f>AND(AC582,$V582&lt;=Synthèse!$B$44)</f>
        <v>1</v>
      </c>
      <c r="AG582" s="135" t="b">
        <f>AND(AD582,$V582&lt;=Synthèse!$B$44)</f>
        <v>0</v>
      </c>
      <c r="AH582" s="135" t="b">
        <f>AND(AE582,$V582&lt;=Synthèse!$B$44)</f>
        <v>0</v>
      </c>
      <c r="AI582" s="137" t="b">
        <v>0</v>
      </c>
      <c r="AJ582" s="137" t="b">
        <v>1</v>
      </c>
      <c r="AK582" s="137" t="b">
        <f t="shared" si="108"/>
        <v>0</v>
      </c>
      <c r="AL582" s="137" t="b">
        <f t="shared" si="109"/>
        <v>1</v>
      </c>
      <c r="AM582" s="137" t="b">
        <f>AND(AK582,$V582&lt;=Synthèse!$B$44)</f>
        <v>0</v>
      </c>
      <c r="AN582" s="137" t="b">
        <f>AND(AL582,$V582&lt;=Synthèse!$B$44)</f>
        <v>1</v>
      </c>
    </row>
    <row r="583" spans="1:40">
      <c r="A583" s="17">
        <v>404015</v>
      </c>
      <c r="B583" t="str">
        <f ca="1">VLOOKUP(A583,'Fichier FI (en entrée)'!B:AH,3,0)</f>
        <v>ABWDVQFTAY</v>
      </c>
      <c r="C583">
        <f t="shared" si="99"/>
        <v>103</v>
      </c>
      <c r="D583">
        <f t="shared" si="100"/>
        <v>17.149999999999999</v>
      </c>
      <c r="E583" s="14" t="str">
        <f>VLOOKUP(A583,'Fichier FI (en entrée)'!B:AH,2,0)</f>
        <v>EV</v>
      </c>
      <c r="F583" s="14" t="b">
        <f t="shared" si="101"/>
        <v>1</v>
      </c>
      <c r="G583" s="14" t="b">
        <f>IFERROR(VLOOKUP(A583,'Calculs FA (auto)'!A:F,6,0),FALSE)</f>
        <v>0</v>
      </c>
      <c r="H583" s="14" t="b">
        <f t="shared" si="102"/>
        <v>0</v>
      </c>
      <c r="I583" s="16">
        <f>IFERROR(VLOOKUP(A583,'Moyennes FI (en entrée)'!B:N,7,0),"")</f>
        <v>12.15</v>
      </c>
      <c r="J583" s="16">
        <f>IFERROR(VLOOKUP(VLOOKUP(A583,'Fichier FI (en entrée)'!B:AH,33,0),Modificateurs!A$2:B$5,2,0),0)</f>
        <v>3</v>
      </c>
      <c r="K583" s="16">
        <f>IFERROR(VLOOKUP(VLOOKUP(A583,'Redoub FI (en entrée)'!B:N,7,0),Modificateurs!A$8:B$11,2,0),0)</f>
        <v>0</v>
      </c>
      <c r="L583" s="16">
        <f>IFERROR(VLOOKUP(M583,Modificateurs!D$1:E$94,2,0),0)</f>
        <v>2</v>
      </c>
      <c r="M583" t="str">
        <f>VLOOKUP(A583,'Fichier FI (en entrée)'!B:AH,16,0)&amp;" "&amp;VLOOKUP(A583,'Fichier FI (en entrée)'!B:AH,20,0)&amp;" "&amp;VLOOKUP(A583,'Fichier FI (en entrée)'!B:AH,27,0)&amp;" "&amp;VLOOKUP(A583,'Fichier FI (en entrée)'!B:AH,29,0)</f>
        <v xml:space="preserve">S Physique-chimie  </v>
      </c>
      <c r="N583" t="str">
        <f>VLOOKUP(A583,'Fichier FI (en entrée)'!B:AH,8,0)</f>
        <v>En Terminale</v>
      </c>
      <c r="O583" t="b">
        <f>AND(C583&gt;Synthèse!B$8,C583&lt;Synthèse!B$10,NOT(Y583))</f>
        <v>0</v>
      </c>
      <c r="P583" s="17" t="s">
        <v>65</v>
      </c>
      <c r="Q583" s="60">
        <f>ROUNDUP(C583/(Synthèse!$B$4+Synthèse!$B$1)*8,0)</f>
        <v>1</v>
      </c>
      <c r="R583" s="60">
        <f>IFERROR(VLOOKUP(A583,'Evaluations (formulaire)'!A:P,6,0)+VLOOKUP(A583,'Evaluations (formulaire)'!A:P,7,0),0)</f>
        <v>0</v>
      </c>
      <c r="S583" s="60">
        <f>IFERROR(VLOOKUP(A583,'Evaluations (formulaire)'!A:P,8,0),0)</f>
        <v>0</v>
      </c>
      <c r="T583" s="60">
        <f>IF(AND(ISBLANK(P583),Q583&lt;=2),Synthèse!$B$41,IF(AND(ISBLANK(P583),Q583&gt;=7),Synthèse!$C$41,R583+S583))</f>
        <v>0</v>
      </c>
      <c r="U583" s="60">
        <f t="shared" si="103"/>
        <v>17.149999999999999</v>
      </c>
      <c r="V583" s="60">
        <f t="shared" si="104"/>
        <v>103</v>
      </c>
      <c r="X583" s="26">
        <v>544</v>
      </c>
      <c r="Y583" s="26" t="b">
        <f>IFERROR(VLOOKUP(A583,'Calculs FA (auto)'!A:O,15,0),FALSE)</f>
        <v>0</v>
      </c>
      <c r="Z583" s="26">
        <f>IFERROR(VLOOKUP(A583,'Evaluations (formulaire)'!A:M,9,0),0)</f>
        <v>0</v>
      </c>
      <c r="AA583" s="135" t="b">
        <v>1</v>
      </c>
      <c r="AB583" s="135" t="b">
        <v>0</v>
      </c>
      <c r="AC583" s="135" t="b">
        <f t="shared" si="105"/>
        <v>1</v>
      </c>
      <c r="AD583" s="135" t="b">
        <f t="shared" si="106"/>
        <v>0</v>
      </c>
      <c r="AE583" s="135" t="b">
        <f t="shared" si="107"/>
        <v>0</v>
      </c>
      <c r="AF583" s="135" t="b">
        <f>AND(AC583,$V583&lt;=Synthèse!$B$44)</f>
        <v>1</v>
      </c>
      <c r="AG583" s="135" t="b">
        <f>AND(AD583,$V583&lt;=Synthèse!$B$44)</f>
        <v>0</v>
      </c>
      <c r="AH583" s="135" t="b">
        <f>AND(AE583,$V583&lt;=Synthèse!$B$44)</f>
        <v>0</v>
      </c>
      <c r="AI583" s="137" t="b">
        <v>0</v>
      </c>
      <c r="AJ583" s="137" t="b">
        <v>1</v>
      </c>
      <c r="AK583" s="137" t="b">
        <f t="shared" si="108"/>
        <v>0</v>
      </c>
      <c r="AL583" s="137" t="b">
        <f t="shared" si="109"/>
        <v>1</v>
      </c>
      <c r="AM583" s="137" t="b">
        <f>AND(AK583,$V583&lt;=Synthèse!$B$44)</f>
        <v>0</v>
      </c>
      <c r="AN583" s="137" t="b">
        <f>AND(AL583,$V583&lt;=Synthèse!$B$44)</f>
        <v>1</v>
      </c>
    </row>
    <row r="584" spans="1:40">
      <c r="A584" s="17">
        <v>404067</v>
      </c>
      <c r="B584" t="str">
        <f ca="1">VLOOKUP(A584,'Fichier FI (en entrée)'!B:AH,3,0)</f>
        <v>BGIHNAHLHI</v>
      </c>
      <c r="C584">
        <f t="shared" si="99"/>
        <v>18</v>
      </c>
      <c r="D584">
        <f t="shared" si="100"/>
        <v>19.11</v>
      </c>
      <c r="E584" s="14" t="str">
        <f>VLOOKUP(A584,'Fichier FI (en entrée)'!B:AH,2,0)</f>
        <v>EV</v>
      </c>
      <c r="F584" s="14" t="b">
        <f t="shared" si="101"/>
        <v>1</v>
      </c>
      <c r="G584" s="14" t="b">
        <f>IFERROR(VLOOKUP(A584,'Calculs FA (auto)'!A:F,6,0),FALSE)</f>
        <v>0</v>
      </c>
      <c r="H584" s="14" t="b">
        <f t="shared" si="102"/>
        <v>0</v>
      </c>
      <c r="I584" s="16">
        <f>IFERROR(VLOOKUP(A584,'Moyennes FI (en entrée)'!B:N,7,0),"")</f>
        <v>14.11</v>
      </c>
      <c r="J584" s="16">
        <f>IFERROR(VLOOKUP(VLOOKUP(A584,'Fichier FI (en entrée)'!B:AH,33,0),Modificateurs!A$2:B$5,2,0),0)</f>
        <v>3</v>
      </c>
      <c r="K584" s="16">
        <f>IFERROR(VLOOKUP(VLOOKUP(A584,'Redoub FI (en entrée)'!B:N,7,0),Modificateurs!A$8:B$11,2,0),0)</f>
        <v>0</v>
      </c>
      <c r="L584" s="16">
        <f>IFERROR(VLOOKUP(M584,Modificateurs!D$1:E$94,2,0),0)</f>
        <v>2</v>
      </c>
      <c r="M584" t="str">
        <f>VLOOKUP(A584,'Fichier FI (en entrée)'!B:AH,16,0)&amp;" "&amp;VLOOKUP(A584,'Fichier FI (en entrée)'!B:AH,20,0)&amp;" "&amp;VLOOKUP(A584,'Fichier FI (en entrée)'!B:AH,27,0)&amp;" "&amp;VLOOKUP(A584,'Fichier FI (en entrée)'!B:AH,29,0)</f>
        <v xml:space="preserve">S Mathématiques  </v>
      </c>
      <c r="N584" t="str">
        <f>VLOOKUP(A584,'Fichier FI (en entrée)'!B:AH,8,0)</f>
        <v>En Terminale</v>
      </c>
      <c r="O584" t="b">
        <f>AND(C584&gt;Synthèse!B$8,C584&lt;Synthèse!B$10,NOT(Y584))</f>
        <v>0</v>
      </c>
      <c r="P584" t="s">
        <v>2266</v>
      </c>
      <c r="Q584" s="60">
        <f>ROUNDUP(C584/(Synthèse!$B$4+Synthèse!$B$1)*8,0)</f>
        <v>1</v>
      </c>
      <c r="R584" s="60">
        <f>IFERROR(VLOOKUP(A584,'Evaluations (formulaire)'!A:P,6,0)+VLOOKUP(A584,'Evaluations (formulaire)'!A:P,7,0),0)</f>
        <v>0</v>
      </c>
      <c r="S584" s="60">
        <f>IFERROR(VLOOKUP(A584,'Evaluations (formulaire)'!A:P,8,0),0)</f>
        <v>0</v>
      </c>
      <c r="T584" s="60">
        <f>IF(AND(ISBLANK(P584),Q584&lt;=2),Synthèse!$B$41,IF(AND(ISBLANK(P584),Q584&gt;=7),Synthèse!$C$41,R584+S584))</f>
        <v>0</v>
      </c>
      <c r="U584" s="60">
        <f t="shared" si="103"/>
        <v>19.11</v>
      </c>
      <c r="V584" s="60">
        <f t="shared" si="104"/>
        <v>18</v>
      </c>
      <c r="X584" s="26">
        <v>1142</v>
      </c>
      <c r="Y584" s="26" t="b">
        <f>IFERROR(VLOOKUP(A584,'Calculs FA (auto)'!A:O,15,0),FALSE)</f>
        <v>0</v>
      </c>
      <c r="Z584" s="26">
        <f>IFERROR(VLOOKUP(A584,'Evaluations (formulaire)'!A:M,9,0),0)</f>
        <v>0</v>
      </c>
      <c r="AA584" s="135" t="b">
        <v>1</v>
      </c>
      <c r="AB584" s="135" t="b">
        <v>0</v>
      </c>
      <c r="AC584" s="135" t="b">
        <f t="shared" si="105"/>
        <v>1</v>
      </c>
      <c r="AD584" s="135" t="b">
        <f t="shared" si="106"/>
        <v>0</v>
      </c>
      <c r="AE584" s="135" t="b">
        <f t="shared" si="107"/>
        <v>0</v>
      </c>
      <c r="AF584" s="135" t="b">
        <f>AND(AC584,$V584&lt;=Synthèse!$B$44)</f>
        <v>1</v>
      </c>
      <c r="AG584" s="135" t="b">
        <f>AND(AD584,$V584&lt;=Synthèse!$B$44)</f>
        <v>0</v>
      </c>
      <c r="AH584" s="135" t="b">
        <f>AND(AE584,$V584&lt;=Synthèse!$B$44)</f>
        <v>0</v>
      </c>
      <c r="AI584" s="137" t="b">
        <v>0</v>
      </c>
      <c r="AJ584" s="137" t="b">
        <v>1</v>
      </c>
      <c r="AK584" s="137" t="b">
        <f t="shared" si="108"/>
        <v>0</v>
      </c>
      <c r="AL584" s="137" t="b">
        <f t="shared" si="109"/>
        <v>1</v>
      </c>
      <c r="AM584" s="137" t="b">
        <f>AND(AK584,$V584&lt;=Synthèse!$B$44)</f>
        <v>0</v>
      </c>
      <c r="AN584" s="137" t="b">
        <f>AND(AL584,$V584&lt;=Synthèse!$B$44)</f>
        <v>1</v>
      </c>
    </row>
    <row r="585" spans="1:40">
      <c r="A585" s="17">
        <v>404070</v>
      </c>
      <c r="B585" t="str">
        <f ca="1">VLOOKUP(A585,'Fichier FI (en entrée)'!B:AH,3,0)</f>
        <v>GSVVFGFSAH</v>
      </c>
      <c r="C585">
        <f t="shared" si="99"/>
        <v>978</v>
      </c>
      <c r="D585">
        <f t="shared" si="100"/>
        <v>10.46</v>
      </c>
      <c r="E585" s="14" t="str">
        <f>VLOOKUP(A585,'Fichier FI (en entrée)'!B:AH,2,0)</f>
        <v>EV</v>
      </c>
      <c r="F585" s="14" t="b">
        <f t="shared" si="101"/>
        <v>1</v>
      </c>
      <c r="G585" s="14" t="b">
        <f>IFERROR(VLOOKUP(A585,'Calculs FA (auto)'!A:F,6,0),FALSE)</f>
        <v>0</v>
      </c>
      <c r="H585" s="14" t="b">
        <f t="shared" si="102"/>
        <v>0</v>
      </c>
      <c r="I585" s="16">
        <f>IFERROR(VLOOKUP(A585,'Moyennes FI (en entrée)'!B:N,7,0),"")</f>
        <v>8.4600000000000009</v>
      </c>
      <c r="J585" s="16">
        <f>IFERROR(VLOOKUP(VLOOKUP(A585,'Fichier FI (en entrée)'!B:AH,33,0),Modificateurs!A$2:B$5,2,0),0)</f>
        <v>0</v>
      </c>
      <c r="K585" s="16">
        <f>IFERROR(VLOOKUP(VLOOKUP(A585,'Redoub FI (en entrée)'!B:N,7,0),Modificateurs!A$8:B$11,2,0),0)</f>
        <v>0</v>
      </c>
      <c r="L585" s="16">
        <f>IFERROR(VLOOKUP(M585,Modificateurs!D$1:E$94,2,0),0)</f>
        <v>2</v>
      </c>
      <c r="M585" t="str">
        <f>VLOOKUP(A585,'Fichier FI (en entrée)'!B:AH,16,0)&amp;" "&amp;VLOOKUP(A585,'Fichier FI (en entrée)'!B:AH,20,0)&amp;" "&amp;VLOOKUP(A585,'Fichier FI (en entrée)'!B:AH,27,0)&amp;" "&amp;VLOOKUP(A585,'Fichier FI (en entrée)'!B:AH,29,0)</f>
        <v xml:space="preserve">S Mathématiques  </v>
      </c>
      <c r="N585" t="str">
        <f>VLOOKUP(A585,'Fichier FI (en entrée)'!B:AH,8,0)</f>
        <v>En Terminale</v>
      </c>
      <c r="O585" t="b">
        <f>AND(C585&gt;Synthèse!B$8,C585&lt;Synthèse!B$10,NOT(Y585))</f>
        <v>1</v>
      </c>
      <c r="P585" t="s">
        <v>2262</v>
      </c>
      <c r="Q585" s="60">
        <f>ROUNDUP(C585/(Synthèse!$B$4+Synthèse!$B$1)*8,0)</f>
        <v>5</v>
      </c>
      <c r="R585" s="60">
        <f>IFERROR(VLOOKUP(A585,'Evaluations (formulaire)'!A:P,6,0)+VLOOKUP(A585,'Evaluations (formulaire)'!A:P,7,0),0)</f>
        <v>0</v>
      </c>
      <c r="S585" s="60">
        <f>IFERROR(VLOOKUP(A585,'Evaluations (formulaire)'!A:P,8,0),0)</f>
        <v>0</v>
      </c>
      <c r="T585" s="60">
        <f>IF(AND(ISBLANK(P585),Q585&lt;=2),Synthèse!$B$41,IF(AND(ISBLANK(P585),Q585&gt;=7),Synthèse!$C$41,R585+S585))</f>
        <v>0</v>
      </c>
      <c r="U585" s="60">
        <f t="shared" si="103"/>
        <v>10.46</v>
      </c>
      <c r="V585" s="60">
        <f t="shared" si="104"/>
        <v>978</v>
      </c>
      <c r="X585" s="26">
        <v>1744</v>
      </c>
      <c r="Y585" s="26" t="b">
        <f>IFERROR(VLOOKUP(A585,'Calculs FA (auto)'!A:O,15,0),FALSE)</f>
        <v>0</v>
      </c>
      <c r="Z585" s="26">
        <f>IFERROR(VLOOKUP(A585,'Evaluations (formulaire)'!A:M,9,0),0)</f>
        <v>0</v>
      </c>
      <c r="AA585" s="135" t="b">
        <v>1</v>
      </c>
      <c r="AB585" s="135" t="b">
        <v>0</v>
      </c>
      <c r="AC585" s="135" t="b">
        <f t="shared" si="105"/>
        <v>1</v>
      </c>
      <c r="AD585" s="135" t="b">
        <f t="shared" si="106"/>
        <v>0</v>
      </c>
      <c r="AE585" s="135" t="b">
        <f t="shared" si="107"/>
        <v>0</v>
      </c>
      <c r="AF585" s="135" t="b">
        <f>AND(AC585,$V585&lt;=Synthèse!$B$44)</f>
        <v>0</v>
      </c>
      <c r="AG585" s="135" t="b">
        <f>AND(AD585,$V585&lt;=Synthèse!$B$44)</f>
        <v>0</v>
      </c>
      <c r="AH585" s="135" t="b">
        <f>AND(AE585,$V585&lt;=Synthèse!$B$44)</f>
        <v>0</v>
      </c>
      <c r="AI585" s="137" t="b">
        <v>0</v>
      </c>
      <c r="AJ585" s="137" t="b">
        <v>1</v>
      </c>
      <c r="AK585" s="137" t="b">
        <f t="shared" si="108"/>
        <v>0</v>
      </c>
      <c r="AL585" s="137" t="b">
        <f t="shared" si="109"/>
        <v>1</v>
      </c>
      <c r="AM585" s="137" t="b">
        <f>AND(AK585,$V585&lt;=Synthèse!$B$44)</f>
        <v>0</v>
      </c>
      <c r="AN585" s="137" t="b">
        <f>AND(AL585,$V585&lt;=Synthèse!$B$44)</f>
        <v>0</v>
      </c>
    </row>
    <row r="586" spans="1:40">
      <c r="A586" s="17">
        <v>404097</v>
      </c>
      <c r="B586" t="str">
        <f ca="1">VLOOKUP(A586,'Fichier FI (en entrée)'!B:AH,3,0)</f>
        <v>SFPIFDFELI</v>
      </c>
      <c r="C586">
        <f t="shared" si="99"/>
        <v>71</v>
      </c>
      <c r="D586">
        <f t="shared" si="100"/>
        <v>17.689999999999998</v>
      </c>
      <c r="E586" s="14" t="str">
        <f>VLOOKUP(A586,'Fichier FI (en entrée)'!B:AH,2,0)</f>
        <v>EV</v>
      </c>
      <c r="F586" s="14" t="b">
        <f t="shared" si="101"/>
        <v>1</v>
      </c>
      <c r="G586" s="14" t="b">
        <f>IFERROR(VLOOKUP(A586,'Calculs FA (auto)'!A:F,6,0),FALSE)</f>
        <v>0</v>
      </c>
      <c r="H586" s="14" t="b">
        <f t="shared" si="102"/>
        <v>0</v>
      </c>
      <c r="I586" s="16">
        <f>IFERROR(VLOOKUP(A586,'Moyennes FI (en entrée)'!B:N,7,0),"")</f>
        <v>12.69</v>
      </c>
      <c r="J586" s="16">
        <f>IFERROR(VLOOKUP(VLOOKUP(A586,'Fichier FI (en entrée)'!B:AH,33,0),Modificateurs!A$2:B$5,2,0),0)</f>
        <v>3</v>
      </c>
      <c r="K586" s="16">
        <f>IFERROR(VLOOKUP(VLOOKUP(A586,'Redoub FI (en entrée)'!B:N,7,0),Modificateurs!A$8:B$11,2,0),0)</f>
        <v>0</v>
      </c>
      <c r="L586" s="16">
        <f>IFERROR(VLOOKUP(M586,Modificateurs!D$1:E$94,2,0),0)</f>
        <v>2</v>
      </c>
      <c r="M586" t="str">
        <f>VLOOKUP(A586,'Fichier FI (en entrée)'!B:AH,16,0)&amp;" "&amp;VLOOKUP(A586,'Fichier FI (en entrée)'!B:AH,20,0)&amp;" "&amp;VLOOKUP(A586,'Fichier FI (en entrée)'!B:AH,27,0)&amp;" "&amp;VLOOKUP(A586,'Fichier FI (en entrée)'!B:AH,29,0)</f>
        <v xml:space="preserve">S Physique-chimie  </v>
      </c>
      <c r="N586" t="str">
        <f>VLOOKUP(A586,'Fichier FI (en entrée)'!B:AH,8,0)</f>
        <v>En Terminale</v>
      </c>
      <c r="O586" t="b">
        <f>AND(C586&gt;Synthèse!B$8,C586&lt;Synthèse!B$10,NOT(Y586))</f>
        <v>0</v>
      </c>
      <c r="P586" s="17" t="s">
        <v>2265</v>
      </c>
      <c r="Q586" s="60">
        <f>ROUNDUP(C586/(Synthèse!$B$4+Synthèse!$B$1)*8,0)</f>
        <v>1</v>
      </c>
      <c r="R586" s="60">
        <f>IFERROR(VLOOKUP(A586,'Evaluations (formulaire)'!A:P,6,0)+VLOOKUP(A586,'Evaluations (formulaire)'!A:P,7,0),0)</f>
        <v>0</v>
      </c>
      <c r="S586" s="60">
        <f>IFERROR(VLOOKUP(A586,'Evaluations (formulaire)'!A:P,8,0),0)</f>
        <v>0</v>
      </c>
      <c r="T586" s="60">
        <f>IF(AND(ISBLANK(P586),Q586&lt;=2),Synthèse!$B$41,IF(AND(ISBLANK(P586),Q586&gt;=7),Synthèse!$C$41,R586+S586))</f>
        <v>0</v>
      </c>
      <c r="U586" s="60">
        <f t="shared" si="103"/>
        <v>17.689999999999998</v>
      </c>
      <c r="V586" s="60">
        <f t="shared" si="104"/>
        <v>71</v>
      </c>
      <c r="X586" s="26">
        <v>130</v>
      </c>
      <c r="Y586" s="26" t="b">
        <f>IFERROR(VLOOKUP(A586,'Calculs FA (auto)'!A:O,15,0),FALSE)</f>
        <v>0</v>
      </c>
      <c r="Z586" s="26">
        <f>IFERROR(VLOOKUP(A586,'Evaluations (formulaire)'!A:M,9,0),0)</f>
        <v>0</v>
      </c>
      <c r="AA586" s="135" t="b">
        <v>1</v>
      </c>
      <c r="AB586" s="135" t="b">
        <v>0</v>
      </c>
      <c r="AC586" s="135" t="b">
        <f t="shared" si="105"/>
        <v>1</v>
      </c>
      <c r="AD586" s="135" t="b">
        <f t="shared" si="106"/>
        <v>0</v>
      </c>
      <c r="AE586" s="135" t="b">
        <f t="shared" si="107"/>
        <v>0</v>
      </c>
      <c r="AF586" s="135" t="b">
        <f>AND(AC586,$V586&lt;=Synthèse!$B$44)</f>
        <v>1</v>
      </c>
      <c r="AG586" s="135" t="b">
        <f>AND(AD586,$V586&lt;=Synthèse!$B$44)</f>
        <v>0</v>
      </c>
      <c r="AH586" s="135" t="b">
        <f>AND(AE586,$V586&lt;=Synthèse!$B$44)</f>
        <v>0</v>
      </c>
      <c r="AI586" s="137" t="b">
        <v>0</v>
      </c>
      <c r="AJ586" s="137" t="b">
        <v>1</v>
      </c>
      <c r="AK586" s="137" t="b">
        <f t="shared" si="108"/>
        <v>0</v>
      </c>
      <c r="AL586" s="137" t="b">
        <f t="shared" si="109"/>
        <v>1</v>
      </c>
      <c r="AM586" s="137" t="b">
        <f>AND(AK586,$V586&lt;=Synthèse!$B$44)</f>
        <v>0</v>
      </c>
      <c r="AN586" s="137" t="b">
        <f>AND(AL586,$V586&lt;=Synthèse!$B$44)</f>
        <v>1</v>
      </c>
    </row>
    <row r="587" spans="1:40">
      <c r="A587" s="17">
        <v>404139</v>
      </c>
      <c r="B587" t="str">
        <f ca="1">VLOOKUP(A587,'Fichier FI (en entrée)'!B:AH,3,0)</f>
        <v>GWTQORLXMC</v>
      </c>
      <c r="C587">
        <f t="shared" si="99"/>
        <v>74</v>
      </c>
      <c r="D587">
        <f t="shared" si="100"/>
        <v>17.64</v>
      </c>
      <c r="E587" s="14" t="str">
        <f>VLOOKUP(A587,'Fichier FI (en entrée)'!B:AH,2,0)</f>
        <v>EV</v>
      </c>
      <c r="F587" s="14" t="b">
        <f t="shared" si="101"/>
        <v>1</v>
      </c>
      <c r="G587" s="14" t="b">
        <f>IFERROR(VLOOKUP(A587,'Calculs FA (auto)'!A:F,6,0),FALSE)</f>
        <v>0</v>
      </c>
      <c r="H587" s="14" t="b">
        <f t="shared" si="102"/>
        <v>0</v>
      </c>
      <c r="I587" s="16">
        <f>IFERROR(VLOOKUP(A587,'Moyennes FI (en entrée)'!B:N,7,0),"")</f>
        <v>12.64</v>
      </c>
      <c r="J587" s="16">
        <f>IFERROR(VLOOKUP(VLOOKUP(A587,'Fichier FI (en entrée)'!B:AH,33,0),Modificateurs!A$2:B$5,2,0),0)</f>
        <v>3</v>
      </c>
      <c r="K587" s="16">
        <f>IFERROR(VLOOKUP(VLOOKUP(A587,'Redoub FI (en entrée)'!B:N,7,0),Modificateurs!A$8:B$11,2,0),0)</f>
        <v>0</v>
      </c>
      <c r="L587" s="16">
        <f>IFERROR(VLOOKUP(M587,Modificateurs!D$1:E$94,2,0),0)</f>
        <v>2</v>
      </c>
      <c r="M587" t="str">
        <f>VLOOKUP(A587,'Fichier FI (en entrée)'!B:AH,16,0)&amp;" "&amp;VLOOKUP(A587,'Fichier FI (en entrée)'!B:AH,20,0)&amp;" "&amp;VLOOKUP(A587,'Fichier FI (en entrée)'!B:AH,27,0)&amp;" "&amp;VLOOKUP(A587,'Fichier FI (en entrée)'!B:AH,29,0)</f>
        <v xml:space="preserve">S Mathématiques  </v>
      </c>
      <c r="N587" t="str">
        <f>VLOOKUP(A587,'Fichier FI (en entrée)'!B:AH,8,0)</f>
        <v>En Terminale</v>
      </c>
      <c r="O587" t="b">
        <f>AND(C587&gt;Synthèse!B$8,C587&lt;Synthèse!B$10,NOT(Y587))</f>
        <v>0</v>
      </c>
      <c r="P587" t="s">
        <v>2268</v>
      </c>
      <c r="Q587" s="60">
        <f>ROUNDUP(C587/(Synthèse!$B$4+Synthèse!$B$1)*8,0)</f>
        <v>1</v>
      </c>
      <c r="R587" s="60">
        <f>IFERROR(VLOOKUP(A587,'Evaluations (formulaire)'!A:P,6,0)+VLOOKUP(A587,'Evaluations (formulaire)'!A:P,7,0),0)</f>
        <v>0</v>
      </c>
      <c r="S587" s="60">
        <f>IFERROR(VLOOKUP(A587,'Evaluations (formulaire)'!A:P,8,0),0)</f>
        <v>0</v>
      </c>
      <c r="T587" s="60">
        <f>IF(AND(ISBLANK(P587),Q587&lt;=2),Synthèse!$B$41,IF(AND(ISBLANK(P587),Q587&gt;=7),Synthèse!$C$41,R587+S587))</f>
        <v>0</v>
      </c>
      <c r="U587" s="60">
        <f t="shared" si="103"/>
        <v>17.64</v>
      </c>
      <c r="V587" s="60">
        <f t="shared" si="104"/>
        <v>74</v>
      </c>
      <c r="X587" s="26">
        <v>243</v>
      </c>
      <c r="Y587" s="26" t="b">
        <f>IFERROR(VLOOKUP(A587,'Calculs FA (auto)'!A:O,15,0),FALSE)</f>
        <v>0</v>
      </c>
      <c r="Z587" s="26">
        <f>IFERROR(VLOOKUP(A587,'Evaluations (formulaire)'!A:M,9,0),0)</f>
        <v>0</v>
      </c>
      <c r="AA587" s="135" t="b">
        <v>1</v>
      </c>
      <c r="AB587" s="135" t="b">
        <v>0</v>
      </c>
      <c r="AC587" s="135" t="b">
        <f t="shared" si="105"/>
        <v>1</v>
      </c>
      <c r="AD587" s="135" t="b">
        <f t="shared" si="106"/>
        <v>0</v>
      </c>
      <c r="AE587" s="135" t="b">
        <f t="shared" si="107"/>
        <v>0</v>
      </c>
      <c r="AF587" s="135" t="b">
        <f>AND(AC587,$V587&lt;=Synthèse!$B$44)</f>
        <v>1</v>
      </c>
      <c r="AG587" s="135" t="b">
        <f>AND(AD587,$V587&lt;=Synthèse!$B$44)</f>
        <v>0</v>
      </c>
      <c r="AH587" s="135" t="b">
        <f>AND(AE587,$V587&lt;=Synthèse!$B$44)</f>
        <v>0</v>
      </c>
      <c r="AI587" s="137" t="b">
        <v>0</v>
      </c>
      <c r="AJ587" s="137" t="b">
        <v>1</v>
      </c>
      <c r="AK587" s="137" t="b">
        <f t="shared" si="108"/>
        <v>0</v>
      </c>
      <c r="AL587" s="137" t="b">
        <f t="shared" si="109"/>
        <v>1</v>
      </c>
      <c r="AM587" s="137" t="b">
        <f>AND(AK587,$V587&lt;=Synthèse!$B$44)</f>
        <v>0</v>
      </c>
      <c r="AN587" s="137" t="b">
        <f>AND(AL587,$V587&lt;=Synthèse!$B$44)</f>
        <v>1</v>
      </c>
    </row>
    <row r="588" spans="1:40">
      <c r="A588" s="17">
        <v>404146</v>
      </c>
      <c r="B588" t="str">
        <f ca="1">VLOOKUP(A588,'Fichier FI (en entrée)'!B:AH,3,0)</f>
        <v>BZHMTHWPSP</v>
      </c>
      <c r="C588">
        <f t="shared" si="99"/>
        <v>56</v>
      </c>
      <c r="D588">
        <f t="shared" si="100"/>
        <v>17.899999999999999</v>
      </c>
      <c r="E588" s="14" t="str">
        <f>VLOOKUP(A588,'Fichier FI (en entrée)'!B:AH,2,0)</f>
        <v>EV</v>
      </c>
      <c r="F588" s="14" t="b">
        <f t="shared" si="101"/>
        <v>1</v>
      </c>
      <c r="G588" s="14" t="b">
        <f>IFERROR(VLOOKUP(A588,'Calculs FA (auto)'!A:F,6,0),FALSE)</f>
        <v>0</v>
      </c>
      <c r="H588" s="14" t="b">
        <f t="shared" si="102"/>
        <v>0</v>
      </c>
      <c r="I588" s="16">
        <f>IFERROR(VLOOKUP(A588,'Moyennes FI (en entrée)'!B:N,7,0),"")</f>
        <v>12.9</v>
      </c>
      <c r="J588" s="16">
        <f>IFERROR(VLOOKUP(VLOOKUP(A588,'Fichier FI (en entrée)'!B:AH,33,0),Modificateurs!A$2:B$5,2,0),0)</f>
        <v>3</v>
      </c>
      <c r="K588" s="16">
        <f>IFERROR(VLOOKUP(VLOOKUP(A588,'Redoub FI (en entrée)'!B:N,7,0),Modificateurs!A$8:B$11,2,0),0)</f>
        <v>0</v>
      </c>
      <c r="L588" s="16">
        <f>IFERROR(VLOOKUP(M588,Modificateurs!D$1:E$94,2,0),0)</f>
        <v>2</v>
      </c>
      <c r="M588" t="str">
        <f>VLOOKUP(A588,'Fichier FI (en entrée)'!B:AH,16,0)&amp;" "&amp;VLOOKUP(A588,'Fichier FI (en entrée)'!B:AH,20,0)&amp;" "&amp;VLOOKUP(A588,'Fichier FI (en entrée)'!B:AH,27,0)&amp;" "&amp;VLOOKUP(A588,'Fichier FI (en entrée)'!B:AH,29,0)</f>
        <v xml:space="preserve">S Physique-chimie  </v>
      </c>
      <c r="N588" t="str">
        <f>VLOOKUP(A588,'Fichier FI (en entrée)'!B:AH,8,0)</f>
        <v>En Terminale</v>
      </c>
      <c r="O588" t="b">
        <f>AND(C588&gt;Synthèse!B$8,C588&lt;Synthèse!B$10,NOT(Y588))</f>
        <v>0</v>
      </c>
      <c r="P588" t="s">
        <v>2257</v>
      </c>
      <c r="Q588" s="60">
        <f>ROUNDUP(C588/(Synthèse!$B$4+Synthèse!$B$1)*8,0)</f>
        <v>1</v>
      </c>
      <c r="R588" s="60">
        <f>IFERROR(VLOOKUP(A588,'Evaluations (formulaire)'!A:P,6,0)+VLOOKUP(A588,'Evaluations (formulaire)'!A:P,7,0),0)</f>
        <v>0</v>
      </c>
      <c r="S588" s="60">
        <f>IFERROR(VLOOKUP(A588,'Evaluations (formulaire)'!A:P,8,0),0)</f>
        <v>0</v>
      </c>
      <c r="T588" s="60">
        <f>IF(AND(ISBLANK(P588),Q588&lt;=2),Synthèse!$B$41,IF(AND(ISBLANK(P588),Q588&gt;=7),Synthèse!$C$41,R588+S588))</f>
        <v>0</v>
      </c>
      <c r="U588" s="60">
        <f t="shared" si="103"/>
        <v>17.899999999999999</v>
      </c>
      <c r="V588" s="60">
        <f t="shared" si="104"/>
        <v>56</v>
      </c>
      <c r="X588" s="26">
        <v>1895</v>
      </c>
      <c r="Y588" s="26" t="b">
        <f>IFERROR(VLOOKUP(A588,'Calculs FA (auto)'!A:O,15,0),FALSE)</f>
        <v>0</v>
      </c>
      <c r="Z588" s="26">
        <f>IFERROR(VLOOKUP(A588,'Evaluations (formulaire)'!A:M,9,0),0)</f>
        <v>0</v>
      </c>
      <c r="AA588" s="135" t="b">
        <v>0</v>
      </c>
      <c r="AB588" s="135" t="b">
        <v>1</v>
      </c>
      <c r="AC588" s="135" t="b">
        <f t="shared" si="105"/>
        <v>0</v>
      </c>
      <c r="AD588" s="135" t="b">
        <f t="shared" si="106"/>
        <v>1</v>
      </c>
      <c r="AE588" s="135" t="b">
        <f t="shared" si="107"/>
        <v>0</v>
      </c>
      <c r="AF588" s="135" t="b">
        <f>AND(AC588,$V588&lt;=Synthèse!$B$44)</f>
        <v>0</v>
      </c>
      <c r="AG588" s="135" t="b">
        <f>AND(AD588,$V588&lt;=Synthèse!$B$44)</f>
        <v>1</v>
      </c>
      <c r="AH588" s="135" t="b">
        <f>AND(AE588,$V588&lt;=Synthèse!$B$44)</f>
        <v>0</v>
      </c>
      <c r="AI588" s="137" t="b">
        <v>1</v>
      </c>
      <c r="AJ588" s="137" t="b">
        <v>0</v>
      </c>
      <c r="AK588" s="137" t="b">
        <f t="shared" si="108"/>
        <v>1</v>
      </c>
      <c r="AL588" s="137" t="b">
        <f t="shared" si="109"/>
        <v>0</v>
      </c>
      <c r="AM588" s="137" t="b">
        <f>AND(AK588,$V588&lt;=Synthèse!$B$44)</f>
        <v>1</v>
      </c>
      <c r="AN588" s="137" t="b">
        <f>AND(AL588,$V588&lt;=Synthèse!$B$44)</f>
        <v>0</v>
      </c>
    </row>
    <row r="589" spans="1:40">
      <c r="A589" s="17">
        <v>404174</v>
      </c>
      <c r="B589" t="str">
        <f ca="1">VLOOKUP(A589,'Fichier FI (en entrée)'!B:AH,3,0)</f>
        <v>SCCQZRTLDW</v>
      </c>
      <c r="C589">
        <f t="shared" si="99"/>
        <v>761</v>
      </c>
      <c r="D589">
        <f t="shared" si="100"/>
        <v>11.91</v>
      </c>
      <c r="E589" s="14" t="str">
        <f>VLOOKUP(A589,'Fichier FI (en entrée)'!B:AH,2,0)</f>
        <v>EV</v>
      </c>
      <c r="F589" s="14" t="b">
        <f t="shared" si="101"/>
        <v>1</v>
      </c>
      <c r="G589" s="14" t="b">
        <f>IFERROR(VLOOKUP(A589,'Calculs FA (auto)'!A:F,6,0),FALSE)</f>
        <v>0</v>
      </c>
      <c r="H589" s="14" t="b">
        <f t="shared" si="102"/>
        <v>0</v>
      </c>
      <c r="I589" s="16">
        <f>IFERROR(VLOOKUP(A589,'Moyennes FI (en entrée)'!B:N,7,0),"")</f>
        <v>8.91</v>
      </c>
      <c r="J589" s="16">
        <f>IFERROR(VLOOKUP(VLOOKUP(A589,'Fichier FI (en entrée)'!B:AH,33,0),Modificateurs!A$2:B$5,2,0),0)</f>
        <v>1</v>
      </c>
      <c r="K589" s="16">
        <f>IFERROR(VLOOKUP(VLOOKUP(A589,'Redoub FI (en entrée)'!B:N,7,0),Modificateurs!A$8:B$11,2,0),0)</f>
        <v>0</v>
      </c>
      <c r="L589" s="16">
        <f>IFERROR(VLOOKUP(M589,Modificateurs!D$1:E$94,2,0),0)</f>
        <v>2</v>
      </c>
      <c r="M589" t="str">
        <f>VLOOKUP(A589,'Fichier FI (en entrée)'!B:AH,16,0)&amp;" "&amp;VLOOKUP(A589,'Fichier FI (en entrée)'!B:AH,20,0)&amp;" "&amp;VLOOKUP(A589,'Fichier FI (en entrée)'!B:AH,27,0)&amp;" "&amp;VLOOKUP(A589,'Fichier FI (en entrée)'!B:AH,29,0)</f>
        <v xml:space="preserve">S Physique-chimie  </v>
      </c>
      <c r="N589" t="str">
        <f>VLOOKUP(A589,'Fichier FI (en entrée)'!B:AH,8,0)</f>
        <v>En Terminale</v>
      </c>
      <c r="O589" t="b">
        <f>AND(C589&gt;Synthèse!B$8,C589&lt;Synthèse!B$10,NOT(Y589))</f>
        <v>1</v>
      </c>
      <c r="P589" t="s">
        <v>2258</v>
      </c>
      <c r="Q589" s="60">
        <f>ROUNDUP(C589/(Synthèse!$B$4+Synthèse!$B$1)*8,0)</f>
        <v>4</v>
      </c>
      <c r="R589" s="60">
        <f>IFERROR(VLOOKUP(A589,'Evaluations (formulaire)'!A:P,6,0)+VLOOKUP(A589,'Evaluations (formulaire)'!A:P,7,0),0)</f>
        <v>0</v>
      </c>
      <c r="S589" s="60">
        <f>IFERROR(VLOOKUP(A589,'Evaluations (formulaire)'!A:P,8,0),0)</f>
        <v>0</v>
      </c>
      <c r="T589" s="60">
        <f>IF(AND(ISBLANK(P589),Q589&lt;=2),Synthèse!$B$41,IF(AND(ISBLANK(P589),Q589&gt;=7),Synthèse!$C$41,R589+S589))</f>
        <v>0</v>
      </c>
      <c r="U589" s="60">
        <f t="shared" si="103"/>
        <v>11.91</v>
      </c>
      <c r="V589" s="60">
        <f t="shared" si="104"/>
        <v>761</v>
      </c>
      <c r="X589" s="26">
        <v>1910</v>
      </c>
      <c r="Y589" s="26" t="b">
        <f>IFERROR(VLOOKUP(A589,'Calculs FA (auto)'!A:O,15,0),FALSE)</f>
        <v>0</v>
      </c>
      <c r="Z589" s="26">
        <f>IFERROR(VLOOKUP(A589,'Evaluations (formulaire)'!A:M,9,0),0)</f>
        <v>0</v>
      </c>
      <c r="AA589" s="135" t="b">
        <v>1</v>
      </c>
      <c r="AB589" s="135" t="b">
        <v>0</v>
      </c>
      <c r="AC589" s="135" t="b">
        <f t="shared" si="105"/>
        <v>1</v>
      </c>
      <c r="AD589" s="135" t="b">
        <f t="shared" si="106"/>
        <v>0</v>
      </c>
      <c r="AE589" s="135" t="b">
        <f t="shared" si="107"/>
        <v>0</v>
      </c>
      <c r="AF589" s="135" t="b">
        <f>AND(AC589,$V589&lt;=Synthèse!$B$44)</f>
        <v>0</v>
      </c>
      <c r="AG589" s="135" t="b">
        <f>AND(AD589,$V589&lt;=Synthèse!$B$44)</f>
        <v>0</v>
      </c>
      <c r="AH589" s="135" t="b">
        <f>AND(AE589,$V589&lt;=Synthèse!$B$44)</f>
        <v>0</v>
      </c>
      <c r="AI589" s="137" t="b">
        <v>0</v>
      </c>
      <c r="AJ589" s="137" t="b">
        <v>1</v>
      </c>
      <c r="AK589" s="137" t="b">
        <f t="shared" si="108"/>
        <v>0</v>
      </c>
      <c r="AL589" s="137" t="b">
        <f t="shared" si="109"/>
        <v>1</v>
      </c>
      <c r="AM589" s="137" t="b">
        <f>AND(AK589,$V589&lt;=Synthèse!$B$44)</f>
        <v>0</v>
      </c>
      <c r="AN589" s="137" t="b">
        <f>AND(AL589,$V589&lt;=Synthèse!$B$44)</f>
        <v>0</v>
      </c>
    </row>
    <row r="590" spans="1:40">
      <c r="A590" s="17">
        <v>404214</v>
      </c>
      <c r="B590" t="str">
        <f ca="1">VLOOKUP(A590,'Fichier FI (en entrée)'!B:AH,3,0)</f>
        <v>GDKDUIMMBU</v>
      </c>
      <c r="C590">
        <f t="shared" si="99"/>
        <v>448</v>
      </c>
      <c r="D590">
        <f t="shared" si="100"/>
        <v>13.71</v>
      </c>
      <c r="E590" s="14" t="str">
        <f>VLOOKUP(A590,'Fichier FI (en entrée)'!B:AH,2,0)</f>
        <v>EV</v>
      </c>
      <c r="F590" s="14" t="b">
        <f t="shared" si="101"/>
        <v>1</v>
      </c>
      <c r="G590" s="14" t="b">
        <f>IFERROR(VLOOKUP(A590,'Calculs FA (auto)'!A:F,6,0),FALSE)</f>
        <v>0</v>
      </c>
      <c r="H590" s="14" t="b">
        <f t="shared" si="102"/>
        <v>0</v>
      </c>
      <c r="I590" s="16">
        <f>IFERROR(VLOOKUP(A590,'Moyennes FI (en entrée)'!B:N,7,0),"")</f>
        <v>10.71</v>
      </c>
      <c r="J590" s="16">
        <f>IFERROR(VLOOKUP(VLOOKUP(A590,'Fichier FI (en entrée)'!B:AH,33,0),Modificateurs!A$2:B$5,2,0),0)</f>
        <v>1</v>
      </c>
      <c r="K590" s="16">
        <f>IFERROR(VLOOKUP(VLOOKUP(A590,'Redoub FI (en entrée)'!B:N,7,0),Modificateurs!A$8:B$11,2,0),0)</f>
        <v>0</v>
      </c>
      <c r="L590" s="16">
        <f>IFERROR(VLOOKUP(M590,Modificateurs!D$1:E$94,2,0),0)</f>
        <v>2</v>
      </c>
      <c r="M590" t="str">
        <f>VLOOKUP(A590,'Fichier FI (en entrée)'!B:AH,16,0)&amp;" "&amp;VLOOKUP(A590,'Fichier FI (en entrée)'!B:AH,20,0)&amp;" "&amp;VLOOKUP(A590,'Fichier FI (en entrée)'!B:AH,27,0)&amp;" "&amp;VLOOKUP(A590,'Fichier FI (en entrée)'!B:AH,29,0)</f>
        <v xml:space="preserve">S Mathématiques  </v>
      </c>
      <c r="N590" t="str">
        <f>VLOOKUP(A590,'Fichier FI (en entrée)'!B:AH,8,0)</f>
        <v>En Terminale</v>
      </c>
      <c r="O590" t="b">
        <f>AND(C590&gt;Synthèse!B$8,C590&lt;Synthèse!B$10,NOT(Y590))</f>
        <v>1</v>
      </c>
      <c r="Q590" s="60">
        <f>ROUNDUP(C590/(Synthèse!$B$4+Synthèse!$B$1)*8,0)</f>
        <v>3</v>
      </c>
      <c r="R590" s="60">
        <f>IFERROR(VLOOKUP(A590,'Evaluations (formulaire)'!A:P,6,0)+VLOOKUP(A590,'Evaluations (formulaire)'!A:P,7,0),0)</f>
        <v>0</v>
      </c>
      <c r="S590" s="60">
        <f>IFERROR(VLOOKUP(A590,'Evaluations (formulaire)'!A:P,8,0),0)</f>
        <v>0</v>
      </c>
      <c r="T590" s="60">
        <f>IF(AND(ISBLANK(P590),Q590&lt;=2),Synthèse!$B$41,IF(AND(ISBLANK(P590),Q590&gt;=7),Synthèse!$C$41,R590+S590))</f>
        <v>0</v>
      </c>
      <c r="U590" s="60">
        <f t="shared" si="103"/>
        <v>13.71</v>
      </c>
      <c r="V590" s="60">
        <f t="shared" si="104"/>
        <v>448</v>
      </c>
      <c r="X590" s="26">
        <v>1060</v>
      </c>
      <c r="Y590" s="26" t="b">
        <f>IFERROR(VLOOKUP(A590,'Calculs FA (auto)'!A:O,15,0),FALSE)</f>
        <v>0</v>
      </c>
      <c r="Z590" s="26">
        <f>IFERROR(VLOOKUP(A590,'Evaluations (formulaire)'!A:M,9,0),0)</f>
        <v>0</v>
      </c>
      <c r="AA590" s="135" t="b">
        <v>1</v>
      </c>
      <c r="AB590" s="135" t="b">
        <v>0</v>
      </c>
      <c r="AC590" s="135" t="b">
        <f t="shared" si="105"/>
        <v>1</v>
      </c>
      <c r="AD590" s="135" t="b">
        <f t="shared" si="106"/>
        <v>0</v>
      </c>
      <c r="AE590" s="135" t="b">
        <f t="shared" si="107"/>
        <v>0</v>
      </c>
      <c r="AF590" s="135" t="b">
        <f>AND(AC590,$V590&lt;=Synthèse!$B$44)</f>
        <v>1</v>
      </c>
      <c r="AG590" s="135" t="b">
        <f>AND(AD590,$V590&lt;=Synthèse!$B$44)</f>
        <v>0</v>
      </c>
      <c r="AH590" s="135" t="b">
        <f>AND(AE590,$V590&lt;=Synthèse!$B$44)</f>
        <v>0</v>
      </c>
      <c r="AI590" s="137" t="b">
        <v>0</v>
      </c>
      <c r="AJ590" s="137" t="b">
        <v>1</v>
      </c>
      <c r="AK590" s="137" t="b">
        <f t="shared" si="108"/>
        <v>0</v>
      </c>
      <c r="AL590" s="137" t="b">
        <f t="shared" si="109"/>
        <v>1</v>
      </c>
      <c r="AM590" s="137" t="b">
        <f>AND(AK590,$V590&lt;=Synthèse!$B$44)</f>
        <v>0</v>
      </c>
      <c r="AN590" s="137" t="b">
        <f>AND(AL590,$V590&lt;=Synthèse!$B$44)</f>
        <v>1</v>
      </c>
    </row>
    <row r="591" spans="1:40">
      <c r="A591" s="17">
        <v>404215</v>
      </c>
      <c r="B591" t="str">
        <f ca="1">VLOOKUP(A591,'Fichier FI (en entrée)'!B:AH,3,0)</f>
        <v>GCLFKBUYDH</v>
      </c>
      <c r="C591">
        <f t="shared" si="99"/>
        <v>827</v>
      </c>
      <c r="D591">
        <f t="shared" si="100"/>
        <v>11.54</v>
      </c>
      <c r="E591" s="14" t="str">
        <f>VLOOKUP(A591,'Fichier FI (en entrée)'!B:AH,2,0)</f>
        <v>EV</v>
      </c>
      <c r="F591" s="14" t="b">
        <f t="shared" si="101"/>
        <v>1</v>
      </c>
      <c r="G591" s="14" t="b">
        <f>IFERROR(VLOOKUP(A591,'Calculs FA (auto)'!A:F,6,0),FALSE)</f>
        <v>1</v>
      </c>
      <c r="H591" s="14" t="b">
        <f t="shared" si="102"/>
        <v>1</v>
      </c>
      <c r="I591" s="16">
        <f>IFERROR(VLOOKUP(A591,'Moyennes FI (en entrée)'!B:N,7,0),"")</f>
        <v>8.5399999999999991</v>
      </c>
      <c r="J591" s="16">
        <f>IFERROR(VLOOKUP(VLOOKUP(A591,'Fichier FI (en entrée)'!B:AH,33,0),Modificateurs!A$2:B$5,2,0),0)</f>
        <v>1</v>
      </c>
      <c r="K591" s="16">
        <f>IFERROR(VLOOKUP(VLOOKUP(A591,'Redoub FI (en entrée)'!B:N,7,0),Modificateurs!A$8:B$11,2,0),0)</f>
        <v>0</v>
      </c>
      <c r="L591" s="16">
        <f>IFERROR(VLOOKUP(M591,Modificateurs!D$1:E$94,2,0),0)</f>
        <v>2</v>
      </c>
      <c r="M591" t="str">
        <f>VLOOKUP(A591,'Fichier FI (en entrée)'!B:AH,16,0)&amp;" "&amp;VLOOKUP(A591,'Fichier FI (en entrée)'!B:AH,20,0)&amp;" "&amp;VLOOKUP(A591,'Fichier FI (en entrée)'!B:AH,27,0)&amp;" "&amp;VLOOKUP(A591,'Fichier FI (en entrée)'!B:AH,29,0)</f>
        <v xml:space="preserve">S Physique-chimie  </v>
      </c>
      <c r="N591" t="str">
        <f>VLOOKUP(A591,'Fichier FI (en entrée)'!B:AH,8,0)</f>
        <v>En Terminale</v>
      </c>
      <c r="O591" t="b">
        <f>AND(C591&gt;Synthèse!B$8,C591&lt;Synthèse!B$10,NOT(Y591))</f>
        <v>0</v>
      </c>
      <c r="P591" t="s">
        <v>2268</v>
      </c>
      <c r="Q591" s="60">
        <f>ROUNDUP(C591/(Synthèse!$B$4+Synthèse!$B$1)*8,0)</f>
        <v>4</v>
      </c>
      <c r="R591" s="60">
        <f>IFERROR(VLOOKUP(A591,'Evaluations (formulaire)'!A:P,6,0)+VLOOKUP(A591,'Evaluations (formulaire)'!A:P,7,0),0)</f>
        <v>0</v>
      </c>
      <c r="S591" s="60">
        <f>IFERROR(VLOOKUP(A591,'Evaluations (formulaire)'!A:P,8,0),0)</f>
        <v>0</v>
      </c>
      <c r="T591" s="60">
        <f>IF(AND(ISBLANK(P591),Q591&lt;=2),Synthèse!$B$41,IF(AND(ISBLANK(P591),Q591&gt;=7),Synthèse!$C$41,R591+S591))</f>
        <v>0</v>
      </c>
      <c r="U591" s="60">
        <f t="shared" si="103"/>
        <v>11.54</v>
      </c>
      <c r="V591" s="60">
        <f t="shared" si="104"/>
        <v>827</v>
      </c>
      <c r="X591" s="26">
        <v>104</v>
      </c>
      <c r="Y591" s="26" t="b">
        <f>IFERROR(VLOOKUP(A591,'Calculs FA (auto)'!A:O,15,0),FALSE)</f>
        <v>1</v>
      </c>
      <c r="Z591" s="26">
        <f>IFERROR(VLOOKUP(A591,'Evaluations (formulaire)'!A:M,9,0),0)</f>
        <v>0</v>
      </c>
      <c r="AA591" s="135" t="b">
        <v>1</v>
      </c>
      <c r="AB591" s="135" t="b">
        <v>0</v>
      </c>
      <c r="AC591" s="135" t="b">
        <f t="shared" si="105"/>
        <v>1</v>
      </c>
      <c r="AD591" s="135" t="b">
        <f t="shared" si="106"/>
        <v>0</v>
      </c>
      <c r="AE591" s="135" t="b">
        <f t="shared" si="107"/>
        <v>0</v>
      </c>
      <c r="AF591" s="135" t="b">
        <f>AND(AC591,$V591&lt;=Synthèse!$B$44)</f>
        <v>0</v>
      </c>
      <c r="AG591" s="135" t="b">
        <f>AND(AD591,$V591&lt;=Synthèse!$B$44)</f>
        <v>0</v>
      </c>
      <c r="AH591" s="135" t="b">
        <f>AND(AE591,$V591&lt;=Synthèse!$B$44)</f>
        <v>0</v>
      </c>
      <c r="AI591" s="137" t="b">
        <v>0</v>
      </c>
      <c r="AJ591" s="137" t="b">
        <v>1</v>
      </c>
      <c r="AK591" s="137" t="b">
        <f t="shared" si="108"/>
        <v>0</v>
      </c>
      <c r="AL591" s="137" t="b">
        <f t="shared" si="109"/>
        <v>1</v>
      </c>
      <c r="AM591" s="137" t="b">
        <f>AND(AK591,$V591&lt;=Synthèse!$B$44)</f>
        <v>0</v>
      </c>
      <c r="AN591" s="137" t="b">
        <f>AND(AL591,$V591&lt;=Synthèse!$B$44)</f>
        <v>0</v>
      </c>
    </row>
    <row r="592" spans="1:40">
      <c r="A592" s="17">
        <v>405389</v>
      </c>
      <c r="B592" t="str">
        <f ca="1">VLOOKUP(A592,'Fichier FI (en entrée)'!B:AH,3,0)</f>
        <v>UUBGALJNWK</v>
      </c>
      <c r="C592">
        <f t="shared" si="99"/>
        <v>574</v>
      </c>
      <c r="D592">
        <f t="shared" si="100"/>
        <v>13.01</v>
      </c>
      <c r="E592" s="14" t="str">
        <f>VLOOKUP(A592,'Fichier FI (en entrée)'!B:AH,2,0)</f>
        <v>EV</v>
      </c>
      <c r="F592" s="14" t="b">
        <f t="shared" si="101"/>
        <v>1</v>
      </c>
      <c r="G592" s="14" t="b">
        <f>IFERROR(VLOOKUP(A592,'Calculs FA (auto)'!A:F,6,0),FALSE)</f>
        <v>0</v>
      </c>
      <c r="H592" s="14" t="b">
        <f t="shared" si="102"/>
        <v>0</v>
      </c>
      <c r="I592" s="16">
        <f>IFERROR(VLOOKUP(A592,'Moyennes FI (en entrée)'!B:N,7,0),"")</f>
        <v>9.01</v>
      </c>
      <c r="J592" s="16">
        <f>IFERROR(VLOOKUP(VLOOKUP(A592,'Fichier FI (en entrée)'!B:AH,33,0),Modificateurs!A$2:B$5,2,0),0)</f>
        <v>1</v>
      </c>
      <c r="K592" s="16">
        <f>IFERROR(VLOOKUP(VLOOKUP(A592,'Redoub FI (en entrée)'!B:N,7,0),Modificateurs!A$8:B$11,2,0),0)</f>
        <v>0</v>
      </c>
      <c r="L592" s="16">
        <f>IFERROR(VLOOKUP(M592,Modificateurs!D$1:E$94,2,0),0)</f>
        <v>3</v>
      </c>
      <c r="M592" t="str">
        <f>VLOOKUP(A592,'Fichier FI (en entrée)'!B:AH,16,0)&amp;" "&amp;VLOOKUP(A592,'Fichier FI (en entrée)'!B:AH,20,0)&amp;" "&amp;VLOOKUP(A592,'Fichier FI (en entrée)'!B:AH,27,0)&amp;" "&amp;VLOOKUP(A592,'Fichier FI (en entrée)'!B:AH,29,0)</f>
        <v xml:space="preserve">S Informatique et Sciences du numérique  </v>
      </c>
      <c r="N592" t="str">
        <f>VLOOKUP(A592,'Fichier FI (en entrée)'!B:AH,8,0)</f>
        <v>En Terminale</v>
      </c>
      <c r="O592" t="b">
        <f>AND(C592&gt;Synthèse!B$8,C592&lt;Synthèse!B$10,NOT(Y592))</f>
        <v>1</v>
      </c>
      <c r="Q592" s="60">
        <f>ROUNDUP(C592/(Synthèse!$B$4+Synthèse!$B$1)*8,0)</f>
        <v>3</v>
      </c>
      <c r="R592" s="60">
        <f>IFERROR(VLOOKUP(A592,'Evaluations (formulaire)'!A:P,6,0)+VLOOKUP(A592,'Evaluations (formulaire)'!A:P,7,0),0)</f>
        <v>0</v>
      </c>
      <c r="S592" s="60">
        <f>IFERROR(VLOOKUP(A592,'Evaluations (formulaire)'!A:P,8,0),0)</f>
        <v>0</v>
      </c>
      <c r="T592" s="60">
        <f>IF(AND(ISBLANK(P592),Q592&lt;=2),Synthèse!$B$41,IF(AND(ISBLANK(P592),Q592&gt;=7),Synthèse!$C$41,R592+S592))</f>
        <v>0</v>
      </c>
      <c r="U592" s="60">
        <f t="shared" si="103"/>
        <v>13.01</v>
      </c>
      <c r="V592" s="60">
        <f t="shared" si="104"/>
        <v>575</v>
      </c>
      <c r="X592" s="26">
        <v>564</v>
      </c>
      <c r="Y592" s="26" t="b">
        <f>IFERROR(VLOOKUP(A592,'Calculs FA (auto)'!A:O,15,0),FALSE)</f>
        <v>0</v>
      </c>
      <c r="Z592" s="26">
        <f>IFERROR(VLOOKUP(A592,'Evaluations (formulaire)'!A:M,9,0),0)</f>
        <v>0</v>
      </c>
      <c r="AA592" s="135" t="b">
        <v>0</v>
      </c>
      <c r="AB592" s="135" t="b">
        <v>1</v>
      </c>
      <c r="AC592" s="135" t="b">
        <f t="shared" si="105"/>
        <v>0</v>
      </c>
      <c r="AD592" s="135" t="b">
        <f t="shared" si="106"/>
        <v>1</v>
      </c>
      <c r="AE592" s="135" t="b">
        <f t="shared" si="107"/>
        <v>0</v>
      </c>
      <c r="AF592" s="135" t="b">
        <f>AND(AC592,$V592&lt;=Synthèse!$B$44)</f>
        <v>0</v>
      </c>
      <c r="AG592" s="135" t="b">
        <f>AND(AD592,$V592&lt;=Synthèse!$B$44)</f>
        <v>1</v>
      </c>
      <c r="AH592" s="135" t="b">
        <f>AND(AE592,$V592&lt;=Synthèse!$B$44)</f>
        <v>0</v>
      </c>
      <c r="AI592" s="137" t="b">
        <v>1</v>
      </c>
      <c r="AJ592" s="137" t="b">
        <v>0</v>
      </c>
      <c r="AK592" s="137" t="b">
        <f t="shared" si="108"/>
        <v>1</v>
      </c>
      <c r="AL592" s="137" t="b">
        <f t="shared" si="109"/>
        <v>0</v>
      </c>
      <c r="AM592" s="137" t="b">
        <f>AND(AK592,$V592&lt;=Synthèse!$B$44)</f>
        <v>1</v>
      </c>
      <c r="AN592" s="137" t="b">
        <f>AND(AL592,$V592&lt;=Synthèse!$B$44)</f>
        <v>0</v>
      </c>
    </row>
    <row r="593" spans="1:40">
      <c r="A593" s="17">
        <v>405390</v>
      </c>
      <c r="B593" t="str">
        <f ca="1">VLOOKUP(A593,'Fichier FI (en entrée)'!B:AH,3,0)</f>
        <v>YTZSFILLFV</v>
      </c>
      <c r="C593">
        <f t="shared" si="99"/>
        <v>154</v>
      </c>
      <c r="D593">
        <f t="shared" si="100"/>
        <v>16.380000000000003</v>
      </c>
      <c r="E593" s="14" t="str">
        <f>VLOOKUP(A593,'Fichier FI (en entrée)'!B:AH,2,0)</f>
        <v>EV</v>
      </c>
      <c r="F593" s="14" t="b">
        <f t="shared" si="101"/>
        <v>1</v>
      </c>
      <c r="G593" s="14" t="b">
        <f>IFERROR(VLOOKUP(A593,'Calculs FA (auto)'!A:F,6,0),FALSE)</f>
        <v>1</v>
      </c>
      <c r="H593" s="14" t="b">
        <f t="shared" si="102"/>
        <v>1</v>
      </c>
      <c r="I593" s="16">
        <f>IFERROR(VLOOKUP(A593,'Moyennes FI (en entrée)'!B:N,7,0),"")</f>
        <v>12.38</v>
      </c>
      <c r="J593" s="16">
        <f>IFERROR(VLOOKUP(VLOOKUP(A593,'Fichier FI (en entrée)'!B:AH,33,0),Modificateurs!A$2:B$5,2,0),0)</f>
        <v>1</v>
      </c>
      <c r="K593" s="16">
        <f>IFERROR(VLOOKUP(VLOOKUP(A593,'Redoub FI (en entrée)'!B:N,7,0),Modificateurs!A$8:B$11,2,0),0)</f>
        <v>0</v>
      </c>
      <c r="L593" s="16">
        <f>IFERROR(VLOOKUP(M593,Modificateurs!D$1:E$94,2,0),0)</f>
        <v>3</v>
      </c>
      <c r="M593" t="str">
        <f>VLOOKUP(A593,'Fichier FI (en entrée)'!B:AH,16,0)&amp;" "&amp;VLOOKUP(A593,'Fichier FI (en entrée)'!B:AH,20,0)&amp;" "&amp;VLOOKUP(A593,'Fichier FI (en entrée)'!B:AH,27,0)&amp;" "&amp;VLOOKUP(A593,'Fichier FI (en entrée)'!B:AH,29,0)</f>
        <v xml:space="preserve">S Informatique et Sciences du numérique  </v>
      </c>
      <c r="N593" t="str">
        <f>VLOOKUP(A593,'Fichier FI (en entrée)'!B:AH,8,0)</f>
        <v>En Terminale</v>
      </c>
      <c r="O593" t="b">
        <f>AND(C593&gt;Synthèse!B$8,C593&lt;Synthèse!B$10,NOT(Y593))</f>
        <v>0</v>
      </c>
      <c r="P593" t="s">
        <v>2258</v>
      </c>
      <c r="Q593" s="60">
        <f>ROUNDUP(C593/(Synthèse!$B$4+Synthèse!$B$1)*8,0)</f>
        <v>1</v>
      </c>
      <c r="R593" s="60">
        <f>IFERROR(VLOOKUP(A593,'Evaluations (formulaire)'!A:P,6,0)+VLOOKUP(A593,'Evaluations (formulaire)'!A:P,7,0),0)</f>
        <v>0</v>
      </c>
      <c r="S593" s="60">
        <f>IFERROR(VLOOKUP(A593,'Evaluations (formulaire)'!A:P,8,0),0)</f>
        <v>0</v>
      </c>
      <c r="T593" s="60">
        <f>IF(AND(ISBLANK(P593),Q593&lt;=2),Synthèse!$B$41,IF(AND(ISBLANK(P593),Q593&gt;=7),Synthèse!$C$41,R593+S593))</f>
        <v>0</v>
      </c>
      <c r="U593" s="60">
        <f t="shared" si="103"/>
        <v>16.380000000000003</v>
      </c>
      <c r="V593" s="60">
        <f t="shared" si="104"/>
        <v>154</v>
      </c>
      <c r="X593" s="26">
        <v>1862</v>
      </c>
      <c r="Y593" s="26" t="b">
        <f>IFERROR(VLOOKUP(A593,'Calculs FA (auto)'!A:O,15,0),FALSE)</f>
        <v>0</v>
      </c>
      <c r="Z593" s="26">
        <f>IFERROR(VLOOKUP(A593,'Evaluations (formulaire)'!A:M,9,0),0)</f>
        <v>0</v>
      </c>
      <c r="AA593" s="135" t="b">
        <v>1</v>
      </c>
      <c r="AB593" s="135" t="b">
        <v>0</v>
      </c>
      <c r="AC593" s="135" t="b">
        <f t="shared" si="105"/>
        <v>1</v>
      </c>
      <c r="AD593" s="135" t="b">
        <f t="shared" si="106"/>
        <v>0</v>
      </c>
      <c r="AE593" s="135" t="b">
        <f t="shared" si="107"/>
        <v>0</v>
      </c>
      <c r="AF593" s="135" t="b">
        <f>AND(AC593,$V593&lt;=Synthèse!$B$44)</f>
        <v>1</v>
      </c>
      <c r="AG593" s="135" t="b">
        <f>AND(AD593,$V593&lt;=Synthèse!$B$44)</f>
        <v>0</v>
      </c>
      <c r="AH593" s="135" t="b">
        <f>AND(AE593,$V593&lt;=Synthèse!$B$44)</f>
        <v>0</v>
      </c>
      <c r="AI593" s="137" t="b">
        <v>0</v>
      </c>
      <c r="AJ593" s="137" t="b">
        <v>1</v>
      </c>
      <c r="AK593" s="137" t="b">
        <f t="shared" si="108"/>
        <v>0</v>
      </c>
      <c r="AL593" s="137" t="b">
        <f t="shared" si="109"/>
        <v>1</v>
      </c>
      <c r="AM593" s="137" t="b">
        <f>AND(AK593,$V593&lt;=Synthèse!$B$44)</f>
        <v>0</v>
      </c>
      <c r="AN593" s="137" t="b">
        <f>AND(AL593,$V593&lt;=Synthèse!$B$44)</f>
        <v>1</v>
      </c>
    </row>
    <row r="594" spans="1:40">
      <c r="A594" s="17">
        <v>405449</v>
      </c>
      <c r="B594" t="str">
        <f ca="1">VLOOKUP(A594,'Fichier FI (en entrée)'!B:AH,3,0)</f>
        <v>IMGYRPXYXZ</v>
      </c>
      <c r="C594">
        <f t="shared" si="99"/>
        <v>385</v>
      </c>
      <c r="D594">
        <f t="shared" si="100"/>
        <v>14.21</v>
      </c>
      <c r="E594" s="14" t="str">
        <f>VLOOKUP(A594,'Fichier FI (en entrée)'!B:AH,2,0)</f>
        <v>EV</v>
      </c>
      <c r="F594" s="14" t="b">
        <f t="shared" si="101"/>
        <v>1</v>
      </c>
      <c r="G594" s="14" t="b">
        <f>IFERROR(VLOOKUP(A594,'Calculs FA (auto)'!A:F,6,0),FALSE)</f>
        <v>0</v>
      </c>
      <c r="H594" s="14" t="b">
        <f t="shared" si="102"/>
        <v>0</v>
      </c>
      <c r="I594" s="16">
        <f>IFERROR(VLOOKUP(A594,'Moyennes FI (en entrée)'!B:N,7,0),"")</f>
        <v>10.210000000000001</v>
      </c>
      <c r="J594" s="16">
        <f>IFERROR(VLOOKUP(VLOOKUP(A594,'Fichier FI (en entrée)'!B:AH,33,0),Modificateurs!A$2:B$5,2,0),0)</f>
        <v>1</v>
      </c>
      <c r="K594" s="16">
        <f>IFERROR(VLOOKUP(VLOOKUP(A594,'Redoub FI (en entrée)'!B:N,7,0),Modificateurs!A$8:B$11,2,0),0)</f>
        <v>0</v>
      </c>
      <c r="L594" s="16">
        <f>IFERROR(VLOOKUP(M594,Modificateurs!D$1:E$94,2,0),0)</f>
        <v>3</v>
      </c>
      <c r="M594" t="str">
        <f>VLOOKUP(A594,'Fichier FI (en entrée)'!B:AH,16,0)&amp;" "&amp;VLOOKUP(A594,'Fichier FI (en entrée)'!B:AH,20,0)&amp;" "&amp;VLOOKUP(A594,'Fichier FI (en entrée)'!B:AH,27,0)&amp;" "&amp;VLOOKUP(A594,'Fichier FI (en entrée)'!B:AH,29,0)</f>
        <v xml:space="preserve">S Informatique et Sciences du numérique  </v>
      </c>
      <c r="N594" t="str">
        <f>VLOOKUP(A594,'Fichier FI (en entrée)'!B:AH,8,0)</f>
        <v>En Terminale</v>
      </c>
      <c r="O594" t="b">
        <f>AND(C594&gt;Synthèse!B$8,C594&lt;Synthèse!B$10,NOT(Y594))</f>
        <v>0</v>
      </c>
      <c r="P594" t="s">
        <v>2266</v>
      </c>
      <c r="Q594" s="60">
        <f>ROUNDUP(C594/(Synthèse!$B$4+Synthèse!$B$1)*8,0)</f>
        <v>2</v>
      </c>
      <c r="R594" s="60">
        <f>IFERROR(VLOOKUP(A594,'Evaluations (formulaire)'!A:P,6,0)+VLOOKUP(A594,'Evaluations (formulaire)'!A:P,7,0),0)</f>
        <v>0</v>
      </c>
      <c r="S594" s="60">
        <f>IFERROR(VLOOKUP(A594,'Evaluations (formulaire)'!A:P,8,0),0)</f>
        <v>0</v>
      </c>
      <c r="T594" s="60">
        <f>IF(AND(ISBLANK(P594),Q594&lt;=2),Synthèse!$B$41,IF(AND(ISBLANK(P594),Q594&gt;=7),Synthèse!$C$41,R594+S594))</f>
        <v>0</v>
      </c>
      <c r="U594" s="60">
        <f t="shared" si="103"/>
        <v>14.21</v>
      </c>
      <c r="V594" s="60">
        <f t="shared" si="104"/>
        <v>385</v>
      </c>
      <c r="X594" s="26">
        <v>947</v>
      </c>
      <c r="Y594" s="26" t="b">
        <f>IFERROR(VLOOKUP(A594,'Calculs FA (auto)'!A:O,15,0),FALSE)</f>
        <v>0</v>
      </c>
      <c r="Z594" s="26">
        <f>IFERROR(VLOOKUP(A594,'Evaluations (formulaire)'!A:M,9,0),0)</f>
        <v>0</v>
      </c>
      <c r="AA594" s="135" t="b">
        <v>1</v>
      </c>
      <c r="AB594" s="135" t="b">
        <v>0</v>
      </c>
      <c r="AC594" s="135" t="b">
        <f t="shared" si="105"/>
        <v>1</v>
      </c>
      <c r="AD594" s="135" t="b">
        <f t="shared" si="106"/>
        <v>0</v>
      </c>
      <c r="AE594" s="135" t="b">
        <f t="shared" si="107"/>
        <v>0</v>
      </c>
      <c r="AF594" s="135" t="b">
        <f>AND(AC594,$V594&lt;=Synthèse!$B$44)</f>
        <v>1</v>
      </c>
      <c r="AG594" s="135" t="b">
        <f>AND(AD594,$V594&lt;=Synthèse!$B$44)</f>
        <v>0</v>
      </c>
      <c r="AH594" s="135" t="b">
        <f>AND(AE594,$V594&lt;=Synthèse!$B$44)</f>
        <v>0</v>
      </c>
      <c r="AI594" s="137" t="b">
        <v>0</v>
      </c>
      <c r="AJ594" s="137" t="b">
        <v>1</v>
      </c>
      <c r="AK594" s="137" t="b">
        <f t="shared" si="108"/>
        <v>0</v>
      </c>
      <c r="AL594" s="137" t="b">
        <f t="shared" si="109"/>
        <v>1</v>
      </c>
      <c r="AM594" s="137" t="b">
        <f>AND(AK594,$V594&lt;=Synthèse!$B$44)</f>
        <v>0</v>
      </c>
      <c r="AN594" s="137" t="b">
        <f>AND(AL594,$V594&lt;=Synthèse!$B$44)</f>
        <v>1</v>
      </c>
    </row>
    <row r="595" spans="1:40">
      <c r="A595" s="17">
        <v>405474</v>
      </c>
      <c r="B595" t="str">
        <f ca="1">VLOOKUP(A595,'Fichier FI (en entrée)'!B:AH,3,0)</f>
        <v>XLPLNWXZMP</v>
      </c>
      <c r="C595">
        <f t="shared" si="99"/>
        <v>768</v>
      </c>
      <c r="D595">
        <f t="shared" si="100"/>
        <v>11.88</v>
      </c>
      <c r="E595" s="14" t="str">
        <f>VLOOKUP(A595,'Fichier FI (en entrée)'!B:AH,2,0)</f>
        <v>EV</v>
      </c>
      <c r="F595" s="14" t="b">
        <f t="shared" si="101"/>
        <v>1</v>
      </c>
      <c r="G595" s="14" t="b">
        <f>IFERROR(VLOOKUP(A595,'Calculs FA (auto)'!A:F,6,0),FALSE)</f>
        <v>0</v>
      </c>
      <c r="H595" s="14" t="b">
        <f t="shared" si="102"/>
        <v>0</v>
      </c>
      <c r="I595" s="16">
        <f>IFERROR(VLOOKUP(A595,'Moyennes FI (en entrée)'!B:N,7,0),"")</f>
        <v>8.8800000000000008</v>
      </c>
      <c r="J595" s="16">
        <f>IFERROR(VLOOKUP(VLOOKUP(A595,'Fichier FI (en entrée)'!B:AH,33,0),Modificateurs!A$2:B$5,2,0),0)</f>
        <v>0</v>
      </c>
      <c r="K595" s="16">
        <f>IFERROR(VLOOKUP(VLOOKUP(A595,'Redoub FI (en entrée)'!B:N,7,0),Modificateurs!A$8:B$11,2,0),0)</f>
        <v>0</v>
      </c>
      <c r="L595" s="16">
        <f>IFERROR(VLOOKUP(M595,Modificateurs!D$1:E$94,2,0),0)</f>
        <v>3</v>
      </c>
      <c r="M595" t="str">
        <f>VLOOKUP(A595,'Fichier FI (en entrée)'!B:AH,16,0)&amp;" "&amp;VLOOKUP(A595,'Fichier FI (en entrée)'!B:AH,20,0)&amp;" "&amp;VLOOKUP(A595,'Fichier FI (en entrée)'!B:AH,27,0)&amp;" "&amp;VLOOKUP(A595,'Fichier FI (en entrée)'!B:AH,29,0)</f>
        <v xml:space="preserve">S Informatique et Sciences du numérique  </v>
      </c>
      <c r="N595" t="str">
        <f>VLOOKUP(A595,'Fichier FI (en entrée)'!B:AH,8,0)</f>
        <v>En Terminale</v>
      </c>
      <c r="O595" t="b">
        <f>AND(C595&gt;Synthèse!B$8,C595&lt;Synthèse!B$10,NOT(Y595))</f>
        <v>1</v>
      </c>
      <c r="P595" s="17" t="s">
        <v>2265</v>
      </c>
      <c r="Q595" s="60">
        <f>ROUNDUP(C595/(Synthèse!$B$4+Synthèse!$B$1)*8,0)</f>
        <v>4</v>
      </c>
      <c r="R595" s="60">
        <f>IFERROR(VLOOKUP(A595,'Evaluations (formulaire)'!A:P,6,0)+VLOOKUP(A595,'Evaluations (formulaire)'!A:P,7,0),0)</f>
        <v>0</v>
      </c>
      <c r="S595" s="60">
        <f>IFERROR(VLOOKUP(A595,'Evaluations (formulaire)'!A:P,8,0),0)</f>
        <v>0</v>
      </c>
      <c r="T595" s="60">
        <f>IF(AND(ISBLANK(P595),Q595&lt;=2),Synthèse!$B$41,IF(AND(ISBLANK(P595),Q595&gt;=7),Synthèse!$C$41,R595+S595))</f>
        <v>0</v>
      </c>
      <c r="U595" s="60">
        <f t="shared" si="103"/>
        <v>11.88</v>
      </c>
      <c r="V595" s="60">
        <f t="shared" si="104"/>
        <v>768</v>
      </c>
      <c r="X595" s="26">
        <v>353</v>
      </c>
      <c r="Y595" s="26" t="b">
        <f>IFERROR(VLOOKUP(A595,'Calculs FA (auto)'!A:O,15,0),FALSE)</f>
        <v>0</v>
      </c>
      <c r="Z595" s="26">
        <f>IFERROR(VLOOKUP(A595,'Evaluations (formulaire)'!A:M,9,0),0)</f>
        <v>0</v>
      </c>
      <c r="AA595" s="135" t="b">
        <v>1</v>
      </c>
      <c r="AB595" s="135" t="b">
        <v>0</v>
      </c>
      <c r="AC595" s="135" t="b">
        <f t="shared" si="105"/>
        <v>1</v>
      </c>
      <c r="AD595" s="135" t="b">
        <f t="shared" si="106"/>
        <v>0</v>
      </c>
      <c r="AE595" s="135" t="b">
        <f t="shared" si="107"/>
        <v>0</v>
      </c>
      <c r="AF595" s="135" t="b">
        <f>AND(AC595,$V595&lt;=Synthèse!$B$44)</f>
        <v>0</v>
      </c>
      <c r="AG595" s="135" t="b">
        <f>AND(AD595,$V595&lt;=Synthèse!$B$44)</f>
        <v>0</v>
      </c>
      <c r="AH595" s="135" t="b">
        <f>AND(AE595,$V595&lt;=Synthèse!$B$44)</f>
        <v>0</v>
      </c>
      <c r="AI595" s="137" t="b">
        <v>0</v>
      </c>
      <c r="AJ595" s="137" t="b">
        <v>1</v>
      </c>
      <c r="AK595" s="137" t="b">
        <f t="shared" si="108"/>
        <v>0</v>
      </c>
      <c r="AL595" s="137" t="b">
        <f t="shared" si="109"/>
        <v>1</v>
      </c>
      <c r="AM595" s="137" t="b">
        <f>AND(AK595,$V595&lt;=Synthèse!$B$44)</f>
        <v>0</v>
      </c>
      <c r="AN595" s="137" t="b">
        <f>AND(AL595,$V595&lt;=Synthèse!$B$44)</f>
        <v>0</v>
      </c>
    </row>
    <row r="596" spans="1:40">
      <c r="A596" s="17">
        <v>407091</v>
      </c>
      <c r="B596" t="str">
        <f ca="1">VLOOKUP(A596,'Fichier FI (en entrée)'!B:AH,3,0)</f>
        <v>QHJRRVJCQL</v>
      </c>
      <c r="C596">
        <f t="shared" si="99"/>
        <v>494</v>
      </c>
      <c r="D596">
        <f t="shared" si="100"/>
        <v>13.43</v>
      </c>
      <c r="E596" s="14" t="str">
        <f>VLOOKUP(A596,'Fichier FI (en entrée)'!B:AH,2,0)</f>
        <v>EV</v>
      </c>
      <c r="F596" s="14" t="b">
        <f t="shared" si="101"/>
        <v>1</v>
      </c>
      <c r="G596" s="14" t="b">
        <f>IFERROR(VLOOKUP(A596,'Calculs FA (auto)'!A:F,6,0),FALSE)</f>
        <v>0</v>
      </c>
      <c r="H596" s="14" t="b">
        <f t="shared" si="102"/>
        <v>0</v>
      </c>
      <c r="I596" s="16">
        <f>IFERROR(VLOOKUP(A596,'Moyennes FI (en entrée)'!B:N,7,0),"")</f>
        <v>9.43</v>
      </c>
      <c r="J596" s="16">
        <f>IFERROR(VLOOKUP(VLOOKUP(A596,'Fichier FI (en entrée)'!B:AH,33,0),Modificateurs!A$2:B$5,2,0),0)</f>
        <v>1</v>
      </c>
      <c r="K596" s="16">
        <f>IFERROR(VLOOKUP(VLOOKUP(A596,'Redoub FI (en entrée)'!B:N,7,0),Modificateurs!A$8:B$11,2,0),0)</f>
        <v>0</v>
      </c>
      <c r="L596" s="16">
        <f>IFERROR(VLOOKUP(M596,Modificateurs!D$1:E$94,2,0),0)</f>
        <v>3</v>
      </c>
      <c r="M596" t="str">
        <f>VLOOKUP(A596,'Fichier FI (en entrée)'!B:AH,16,0)&amp;" "&amp;VLOOKUP(A596,'Fichier FI (en entrée)'!B:AH,20,0)&amp;" "&amp;VLOOKUP(A596,'Fichier FI (en entrée)'!B:AH,27,0)&amp;" "&amp;VLOOKUP(A596,'Fichier FI (en entrée)'!B:AH,29,0)</f>
        <v xml:space="preserve">S Informatique et Sciences du numérique  </v>
      </c>
      <c r="N596" t="str">
        <f>VLOOKUP(A596,'Fichier FI (en entrée)'!B:AH,8,0)</f>
        <v>En Terminale</v>
      </c>
      <c r="O596" t="b">
        <f>AND(C596&gt;Synthèse!B$8,C596&lt;Synthèse!B$10,NOT(Y596))</f>
        <v>1</v>
      </c>
      <c r="P596" t="s">
        <v>2257</v>
      </c>
      <c r="Q596" s="60">
        <f>ROUNDUP(C596/(Synthèse!$B$4+Synthèse!$B$1)*8,0)</f>
        <v>3</v>
      </c>
      <c r="R596" s="60">
        <f>IFERROR(VLOOKUP(A596,'Evaluations (formulaire)'!A:P,6,0)+VLOOKUP(A596,'Evaluations (formulaire)'!A:P,7,0),0)</f>
        <v>0</v>
      </c>
      <c r="S596" s="60">
        <f>IFERROR(VLOOKUP(A596,'Evaluations (formulaire)'!A:P,8,0),0)</f>
        <v>0</v>
      </c>
      <c r="T596" s="60">
        <f>IF(AND(ISBLANK(P596),Q596&lt;=2),Synthèse!$B$41,IF(AND(ISBLANK(P596),Q596&gt;=7),Synthèse!$C$41,R596+S596))</f>
        <v>0</v>
      </c>
      <c r="U596" s="60">
        <f t="shared" si="103"/>
        <v>13.43</v>
      </c>
      <c r="V596" s="60">
        <f t="shared" si="104"/>
        <v>495</v>
      </c>
      <c r="X596" s="26">
        <v>2020</v>
      </c>
      <c r="Y596" s="26" t="b">
        <f>IFERROR(VLOOKUP(A596,'Calculs FA (auto)'!A:O,15,0),FALSE)</f>
        <v>0</v>
      </c>
      <c r="Z596" s="26">
        <f>IFERROR(VLOOKUP(A596,'Evaluations (formulaire)'!A:M,9,0),0)</f>
        <v>0</v>
      </c>
      <c r="AA596" s="135" t="b">
        <v>0</v>
      </c>
      <c r="AB596" s="135" t="b">
        <v>1</v>
      </c>
      <c r="AC596" s="135" t="b">
        <f t="shared" si="105"/>
        <v>0</v>
      </c>
      <c r="AD596" s="135" t="b">
        <f t="shared" si="106"/>
        <v>1</v>
      </c>
      <c r="AE596" s="135" t="b">
        <f t="shared" si="107"/>
        <v>0</v>
      </c>
      <c r="AF596" s="135" t="b">
        <f>AND(AC596,$V596&lt;=Synthèse!$B$44)</f>
        <v>0</v>
      </c>
      <c r="AG596" s="135" t="b">
        <f>AND(AD596,$V596&lt;=Synthèse!$B$44)</f>
        <v>1</v>
      </c>
      <c r="AH596" s="135" t="b">
        <f>AND(AE596,$V596&lt;=Synthèse!$B$44)</f>
        <v>0</v>
      </c>
      <c r="AI596" s="137" t="b">
        <v>1</v>
      </c>
      <c r="AJ596" s="137" t="b">
        <v>0</v>
      </c>
      <c r="AK596" s="137" t="b">
        <f t="shared" si="108"/>
        <v>1</v>
      </c>
      <c r="AL596" s="137" t="b">
        <f t="shared" si="109"/>
        <v>0</v>
      </c>
      <c r="AM596" s="137" t="b">
        <f>AND(AK596,$V596&lt;=Synthèse!$B$44)</f>
        <v>1</v>
      </c>
      <c r="AN596" s="137" t="b">
        <f>AND(AL596,$V596&lt;=Synthèse!$B$44)</f>
        <v>0</v>
      </c>
    </row>
    <row r="597" spans="1:40">
      <c r="A597" s="17">
        <v>407278</v>
      </c>
      <c r="B597" t="str">
        <f ca="1">VLOOKUP(A597,'Fichier FI (en entrée)'!B:AH,3,0)</f>
        <v>UUHIHOLOOX</v>
      </c>
      <c r="C597">
        <f t="shared" si="99"/>
        <v>42</v>
      </c>
      <c r="D597">
        <f t="shared" si="100"/>
        <v>18.369999999999997</v>
      </c>
      <c r="E597" s="14" t="str">
        <f>VLOOKUP(A597,'Fichier FI (en entrée)'!B:AH,2,0)</f>
        <v>EV</v>
      </c>
      <c r="F597" s="14" t="b">
        <f t="shared" si="101"/>
        <v>1</v>
      </c>
      <c r="G597" s="14" t="b">
        <f>IFERROR(VLOOKUP(A597,'Calculs FA (auto)'!A:F,6,0),FALSE)</f>
        <v>0</v>
      </c>
      <c r="H597" s="14" t="b">
        <f t="shared" si="102"/>
        <v>0</v>
      </c>
      <c r="I597" s="16">
        <f>IFERROR(VLOOKUP(A597,'Moyennes FI (en entrée)'!B:N,7,0),"")</f>
        <v>13.37</v>
      </c>
      <c r="J597" s="16">
        <f>IFERROR(VLOOKUP(VLOOKUP(A597,'Fichier FI (en entrée)'!B:AH,33,0),Modificateurs!A$2:B$5,2,0),0)</f>
        <v>3</v>
      </c>
      <c r="K597" s="16">
        <f>IFERROR(VLOOKUP(VLOOKUP(A597,'Redoub FI (en entrée)'!B:N,7,0),Modificateurs!A$8:B$11,2,0),0)</f>
        <v>0</v>
      </c>
      <c r="L597" s="16">
        <f>IFERROR(VLOOKUP(M597,Modificateurs!D$1:E$94,2,0),0)</f>
        <v>2</v>
      </c>
      <c r="M597" t="str">
        <f>VLOOKUP(A597,'Fichier FI (en entrée)'!B:AH,16,0)&amp;" "&amp;VLOOKUP(A597,'Fichier FI (en entrée)'!B:AH,20,0)&amp;" "&amp;VLOOKUP(A597,'Fichier FI (en entrée)'!B:AH,27,0)&amp;" "&amp;VLOOKUP(A597,'Fichier FI (en entrée)'!B:AH,29,0)</f>
        <v xml:space="preserve">S Mathématiques  </v>
      </c>
      <c r="N597" t="str">
        <f>VLOOKUP(A597,'Fichier FI (en entrée)'!B:AH,8,0)</f>
        <v>En Terminale</v>
      </c>
      <c r="O597" t="b">
        <f>AND(C597&gt;Synthèse!B$8,C597&lt;Synthèse!B$10,NOT(Y597))</f>
        <v>0</v>
      </c>
      <c r="P597" t="s">
        <v>2258</v>
      </c>
      <c r="Q597" s="60">
        <f>ROUNDUP(C597/(Synthèse!$B$4+Synthèse!$B$1)*8,0)</f>
        <v>1</v>
      </c>
      <c r="R597" s="60">
        <f>IFERROR(VLOOKUP(A597,'Evaluations (formulaire)'!A:P,6,0)+VLOOKUP(A597,'Evaluations (formulaire)'!A:P,7,0),0)</f>
        <v>0</v>
      </c>
      <c r="S597" s="60">
        <f>IFERROR(VLOOKUP(A597,'Evaluations (formulaire)'!A:P,8,0),0)</f>
        <v>0</v>
      </c>
      <c r="T597" s="60">
        <f>IF(AND(ISBLANK(P597),Q597&lt;=2),Synthèse!$B$41,IF(AND(ISBLANK(P597),Q597&gt;=7),Synthèse!$C$41,R597+S597))</f>
        <v>0</v>
      </c>
      <c r="U597" s="60">
        <f t="shared" si="103"/>
        <v>18.369999999999997</v>
      </c>
      <c r="V597" s="60">
        <f t="shared" si="104"/>
        <v>42</v>
      </c>
      <c r="X597" s="26">
        <v>530</v>
      </c>
      <c r="Y597" s="26" t="b">
        <f>IFERROR(VLOOKUP(A597,'Calculs FA (auto)'!A:O,15,0),FALSE)</f>
        <v>0</v>
      </c>
      <c r="Z597" s="26">
        <f>IFERROR(VLOOKUP(A597,'Evaluations (formulaire)'!A:M,9,0),0)</f>
        <v>0</v>
      </c>
      <c r="AA597" s="135" t="b">
        <v>1</v>
      </c>
      <c r="AB597" s="135" t="b">
        <v>0</v>
      </c>
      <c r="AC597" s="135" t="b">
        <f t="shared" si="105"/>
        <v>1</v>
      </c>
      <c r="AD597" s="135" t="b">
        <f t="shared" si="106"/>
        <v>0</v>
      </c>
      <c r="AE597" s="135" t="b">
        <f t="shared" si="107"/>
        <v>0</v>
      </c>
      <c r="AF597" s="135" t="b">
        <f>AND(AC597,$V597&lt;=Synthèse!$B$44)</f>
        <v>1</v>
      </c>
      <c r="AG597" s="135" t="b">
        <f>AND(AD597,$V597&lt;=Synthèse!$B$44)</f>
        <v>0</v>
      </c>
      <c r="AH597" s="135" t="b">
        <f>AND(AE597,$V597&lt;=Synthèse!$B$44)</f>
        <v>0</v>
      </c>
      <c r="AI597" s="137" t="b">
        <v>0</v>
      </c>
      <c r="AJ597" s="137" t="b">
        <v>1</v>
      </c>
      <c r="AK597" s="137" t="b">
        <f t="shared" si="108"/>
        <v>0</v>
      </c>
      <c r="AL597" s="137" t="b">
        <f t="shared" si="109"/>
        <v>1</v>
      </c>
      <c r="AM597" s="137" t="b">
        <f>AND(AK597,$V597&lt;=Synthèse!$B$44)</f>
        <v>0</v>
      </c>
      <c r="AN597" s="137" t="b">
        <f>AND(AL597,$V597&lt;=Synthèse!$B$44)</f>
        <v>1</v>
      </c>
    </row>
    <row r="598" spans="1:40">
      <c r="A598" s="17">
        <v>407309</v>
      </c>
      <c r="B598" t="str">
        <f ca="1">VLOOKUP(A598,'Fichier FI (en entrée)'!B:AH,3,0)</f>
        <v>RWEYGNJKCG</v>
      </c>
      <c r="C598">
        <f t="shared" si="99"/>
        <v>402</v>
      </c>
      <c r="D598">
        <f t="shared" si="100"/>
        <v>14.07</v>
      </c>
      <c r="E598" s="14" t="str">
        <f>VLOOKUP(A598,'Fichier FI (en entrée)'!B:AH,2,0)</f>
        <v>EV</v>
      </c>
      <c r="F598" s="14" t="b">
        <f t="shared" si="101"/>
        <v>1</v>
      </c>
      <c r="G598" s="14" t="b">
        <f>IFERROR(VLOOKUP(A598,'Calculs FA (auto)'!A:F,6,0),FALSE)</f>
        <v>0</v>
      </c>
      <c r="H598" s="14" t="b">
        <f t="shared" si="102"/>
        <v>0</v>
      </c>
      <c r="I598" s="16">
        <f>IFERROR(VLOOKUP(A598,'Moyennes FI (en entrée)'!B:N,7,0),"")</f>
        <v>10.07</v>
      </c>
      <c r="J598" s="16">
        <f>IFERROR(VLOOKUP(VLOOKUP(A598,'Fichier FI (en entrée)'!B:AH,33,0),Modificateurs!A$2:B$5,2,0),0)</f>
        <v>1</v>
      </c>
      <c r="K598" s="16">
        <f>IFERROR(VLOOKUP(VLOOKUP(A598,'Redoub FI (en entrée)'!B:N,7,0),Modificateurs!A$8:B$11,2,0),0)</f>
        <v>0</v>
      </c>
      <c r="L598" s="16">
        <f>IFERROR(VLOOKUP(M598,Modificateurs!D$1:E$94,2,0),0)</f>
        <v>3</v>
      </c>
      <c r="M598" t="str">
        <f>VLOOKUP(A598,'Fichier FI (en entrée)'!B:AH,16,0)&amp;" "&amp;VLOOKUP(A598,'Fichier FI (en entrée)'!B:AH,20,0)&amp;" "&amp;VLOOKUP(A598,'Fichier FI (en entrée)'!B:AH,27,0)&amp;" "&amp;VLOOKUP(A598,'Fichier FI (en entrée)'!B:AH,29,0)</f>
        <v xml:space="preserve">S Informatique et Sciences du numérique  </v>
      </c>
      <c r="N598" t="str">
        <f>VLOOKUP(A598,'Fichier FI (en entrée)'!B:AH,8,0)</f>
        <v>En Terminale</v>
      </c>
      <c r="O598" t="b">
        <f>AND(C598&gt;Synthèse!B$8,C598&lt;Synthèse!B$10,NOT(Y598))</f>
        <v>0</v>
      </c>
      <c r="P598" t="s">
        <v>2285</v>
      </c>
      <c r="Q598" s="60">
        <f>ROUNDUP(C598/(Synthèse!$B$4+Synthèse!$B$1)*8,0)</f>
        <v>2</v>
      </c>
      <c r="R598" s="60">
        <f>IFERROR(VLOOKUP(A598,'Evaluations (formulaire)'!A:P,6,0)+VLOOKUP(A598,'Evaluations (formulaire)'!A:P,7,0),0)</f>
        <v>0</v>
      </c>
      <c r="S598" s="60">
        <f>IFERROR(VLOOKUP(A598,'Evaluations (formulaire)'!A:P,8,0),0)</f>
        <v>0</v>
      </c>
      <c r="T598" s="60">
        <f>IF(AND(ISBLANK(P598),Q598&lt;=2),Synthèse!$B$41,IF(AND(ISBLANK(P598),Q598&gt;=7),Synthèse!$C$41,R598+S598))</f>
        <v>0</v>
      </c>
      <c r="U598" s="60">
        <f t="shared" si="103"/>
        <v>14.07</v>
      </c>
      <c r="V598" s="60">
        <f t="shared" si="104"/>
        <v>402</v>
      </c>
      <c r="X598" s="26">
        <v>1945</v>
      </c>
      <c r="Y598" s="26" t="b">
        <f>IFERROR(VLOOKUP(A598,'Calculs FA (auto)'!A:O,15,0),FALSE)</f>
        <v>0</v>
      </c>
      <c r="Z598" s="26">
        <f>IFERROR(VLOOKUP(A598,'Evaluations (formulaire)'!A:M,9,0),0)</f>
        <v>0</v>
      </c>
      <c r="AA598" s="135" t="b">
        <v>1</v>
      </c>
      <c r="AB598" s="135" t="b">
        <v>0</v>
      </c>
      <c r="AC598" s="135" t="b">
        <f t="shared" si="105"/>
        <v>1</v>
      </c>
      <c r="AD598" s="135" t="b">
        <f t="shared" si="106"/>
        <v>0</v>
      </c>
      <c r="AE598" s="135" t="b">
        <f t="shared" si="107"/>
        <v>0</v>
      </c>
      <c r="AF598" s="135" t="b">
        <f>AND(AC598,$V598&lt;=Synthèse!$B$44)</f>
        <v>1</v>
      </c>
      <c r="AG598" s="135" t="b">
        <f>AND(AD598,$V598&lt;=Synthèse!$B$44)</f>
        <v>0</v>
      </c>
      <c r="AH598" s="135" t="b">
        <f>AND(AE598,$V598&lt;=Synthèse!$B$44)</f>
        <v>0</v>
      </c>
      <c r="AI598" s="137" t="b">
        <v>0</v>
      </c>
      <c r="AJ598" s="137" t="b">
        <v>1</v>
      </c>
      <c r="AK598" s="137" t="b">
        <f t="shared" si="108"/>
        <v>0</v>
      </c>
      <c r="AL598" s="137" t="b">
        <f t="shared" si="109"/>
        <v>1</v>
      </c>
      <c r="AM598" s="137" t="b">
        <f>AND(AK598,$V598&lt;=Synthèse!$B$44)</f>
        <v>0</v>
      </c>
      <c r="AN598" s="137" t="b">
        <f>AND(AL598,$V598&lt;=Synthèse!$B$44)</f>
        <v>1</v>
      </c>
    </row>
    <row r="599" spans="1:40">
      <c r="A599" s="17">
        <v>407420</v>
      </c>
      <c r="B599" t="str">
        <f ca="1">VLOOKUP(A599,'Fichier FI (en entrée)'!B:AH,3,0)</f>
        <v>EVNBGFBCYM</v>
      </c>
      <c r="C599">
        <f t="shared" si="99"/>
        <v>491</v>
      </c>
      <c r="D599">
        <f t="shared" si="100"/>
        <v>13.44</v>
      </c>
      <c r="E599" s="14" t="str">
        <f>VLOOKUP(A599,'Fichier FI (en entrée)'!B:AH,2,0)</f>
        <v>EV</v>
      </c>
      <c r="F599" s="14" t="b">
        <f t="shared" si="101"/>
        <v>1</v>
      </c>
      <c r="G599" s="14" t="b">
        <f>IFERROR(VLOOKUP(A599,'Calculs FA (auto)'!A:F,6,0),FALSE)</f>
        <v>0</v>
      </c>
      <c r="H599" s="14" t="b">
        <f t="shared" si="102"/>
        <v>0</v>
      </c>
      <c r="I599" s="16">
        <f>IFERROR(VLOOKUP(A599,'Moyennes FI (en entrée)'!B:N,7,0),"")</f>
        <v>10.44</v>
      </c>
      <c r="J599" s="16">
        <f>IFERROR(VLOOKUP(VLOOKUP(A599,'Fichier FI (en entrée)'!B:AH,33,0),Modificateurs!A$2:B$5,2,0),0)</f>
        <v>1</v>
      </c>
      <c r="K599" s="16">
        <f>IFERROR(VLOOKUP(VLOOKUP(A599,'Redoub FI (en entrée)'!B:N,7,0),Modificateurs!A$8:B$11,2,0),0)</f>
        <v>0</v>
      </c>
      <c r="L599" s="16">
        <f>IFERROR(VLOOKUP(M599,Modificateurs!D$1:E$94,2,0),0)</f>
        <v>2</v>
      </c>
      <c r="M599" t="str">
        <f>VLOOKUP(A599,'Fichier FI (en entrée)'!B:AH,16,0)&amp;" "&amp;VLOOKUP(A599,'Fichier FI (en entrée)'!B:AH,20,0)&amp;" "&amp;VLOOKUP(A599,'Fichier FI (en entrée)'!B:AH,27,0)&amp;" "&amp;VLOOKUP(A599,'Fichier FI (en entrée)'!B:AH,29,0)</f>
        <v xml:space="preserve">S Physique-chimie  </v>
      </c>
      <c r="N599" t="str">
        <f>VLOOKUP(A599,'Fichier FI (en entrée)'!B:AH,8,0)</f>
        <v>En Terminale</v>
      </c>
      <c r="O599" t="b">
        <f>AND(C599&gt;Synthèse!B$8,C599&lt;Synthèse!B$10,NOT(Y599))</f>
        <v>1</v>
      </c>
      <c r="P599" t="s">
        <v>2257</v>
      </c>
      <c r="Q599" s="60">
        <f>ROUNDUP(C599/(Synthèse!$B$4+Synthèse!$B$1)*8,0)</f>
        <v>3</v>
      </c>
      <c r="R599" s="60">
        <f>IFERROR(VLOOKUP(A599,'Evaluations (formulaire)'!A:P,6,0)+VLOOKUP(A599,'Evaluations (formulaire)'!A:P,7,0),0)</f>
        <v>0</v>
      </c>
      <c r="S599" s="60">
        <f>IFERROR(VLOOKUP(A599,'Evaluations (formulaire)'!A:P,8,0),0)</f>
        <v>0</v>
      </c>
      <c r="T599" s="60">
        <f>IF(AND(ISBLANK(P599),Q599&lt;=2),Synthèse!$B$41,IF(AND(ISBLANK(P599),Q599&gt;=7),Synthèse!$C$41,R599+S599))</f>
        <v>0</v>
      </c>
      <c r="U599" s="60">
        <f t="shared" si="103"/>
        <v>13.44</v>
      </c>
      <c r="V599" s="60">
        <f t="shared" si="104"/>
        <v>492</v>
      </c>
      <c r="X599" s="26">
        <v>1536</v>
      </c>
      <c r="Y599" s="26" t="b">
        <f>IFERROR(VLOOKUP(A599,'Calculs FA (auto)'!A:O,15,0),FALSE)</f>
        <v>0</v>
      </c>
      <c r="Z599" s="26">
        <f>IFERROR(VLOOKUP(A599,'Evaluations (formulaire)'!A:M,9,0),0)</f>
        <v>0</v>
      </c>
      <c r="AA599" s="135" t="b">
        <v>0</v>
      </c>
      <c r="AB599" s="135" t="b">
        <v>1</v>
      </c>
      <c r="AC599" s="135" t="b">
        <f t="shared" si="105"/>
        <v>0</v>
      </c>
      <c r="AD599" s="135" t="b">
        <f t="shared" si="106"/>
        <v>1</v>
      </c>
      <c r="AE599" s="135" t="b">
        <f t="shared" si="107"/>
        <v>0</v>
      </c>
      <c r="AF599" s="135" t="b">
        <f>AND(AC599,$V599&lt;=Synthèse!$B$44)</f>
        <v>0</v>
      </c>
      <c r="AG599" s="135" t="b">
        <f>AND(AD599,$V599&lt;=Synthèse!$B$44)</f>
        <v>1</v>
      </c>
      <c r="AH599" s="135" t="b">
        <f>AND(AE599,$V599&lt;=Synthèse!$B$44)</f>
        <v>0</v>
      </c>
      <c r="AI599" s="137" t="b">
        <v>1</v>
      </c>
      <c r="AJ599" s="137" t="b">
        <v>0</v>
      </c>
      <c r="AK599" s="137" t="b">
        <f t="shared" si="108"/>
        <v>1</v>
      </c>
      <c r="AL599" s="137" t="b">
        <f t="shared" si="109"/>
        <v>0</v>
      </c>
      <c r="AM599" s="137" t="b">
        <f>AND(AK599,$V599&lt;=Synthèse!$B$44)</f>
        <v>1</v>
      </c>
      <c r="AN599" s="137" t="b">
        <f>AND(AL599,$V599&lt;=Synthèse!$B$44)</f>
        <v>0</v>
      </c>
    </row>
    <row r="600" spans="1:40">
      <c r="A600" s="17">
        <v>407791</v>
      </c>
      <c r="B600" t="str">
        <f ca="1">VLOOKUP(A600,'Fichier FI (en entrée)'!B:AH,3,0)</f>
        <v>GOTNRLUGPR</v>
      </c>
      <c r="C600">
        <f t="shared" si="99"/>
        <v>1439</v>
      </c>
      <c r="D600">
        <f t="shared" si="100"/>
        <v>2.5300000000000002</v>
      </c>
      <c r="E600" s="14" t="str">
        <f>VLOOKUP(A600,'Fichier FI (en entrée)'!B:AH,2,0)</f>
        <v>EV</v>
      </c>
      <c r="F600" s="14" t="b">
        <f t="shared" si="101"/>
        <v>1</v>
      </c>
      <c r="G600" s="14" t="b">
        <f>IFERROR(VLOOKUP(A600,'Calculs FA (auto)'!A:F,6,0),FALSE)</f>
        <v>0</v>
      </c>
      <c r="H600" s="14" t="b">
        <f t="shared" si="102"/>
        <v>0</v>
      </c>
      <c r="I600" s="16">
        <f>IFERROR(VLOOKUP(A600,'Moyennes FI (en entrée)'!B:N,7,0),"")</f>
        <v>4.53</v>
      </c>
      <c r="J600" s="16">
        <f>IFERROR(VLOOKUP(VLOOKUP(A600,'Fichier FI (en entrée)'!B:AH,33,0),Modificateurs!A$2:B$5,2,0),0)</f>
        <v>-3</v>
      </c>
      <c r="K600" s="16">
        <f>IFERROR(VLOOKUP(VLOOKUP(A600,'Redoub FI (en entrée)'!B:N,7,0),Modificateurs!A$8:B$11,2,0),0)</f>
        <v>0</v>
      </c>
      <c r="L600" s="16">
        <f>IFERROR(VLOOKUP(M600,Modificateurs!D$1:E$94,2,0),0)</f>
        <v>1</v>
      </c>
      <c r="M600" t="str">
        <f>VLOOKUP(A600,'Fichier FI (en entrée)'!B:AH,16,0)&amp;" "&amp;VLOOKUP(A600,'Fichier FI (en entrée)'!B:AH,20,0)&amp;" "&amp;VLOOKUP(A600,'Fichier FI (en entrée)'!B:AH,27,0)&amp;" "&amp;VLOOKUP(A600,'Fichier FI (en entrée)'!B:AH,29,0)</f>
        <v xml:space="preserve">S Sciences de la vie et de la terre  </v>
      </c>
      <c r="N600" t="str">
        <f>VLOOKUP(A600,'Fichier FI (en entrée)'!B:AH,8,0)</f>
        <v>En Terminale</v>
      </c>
      <c r="O600" t="b">
        <f>AND(C600&gt;Synthèse!B$8,C600&lt;Synthèse!B$10,NOT(Y600))</f>
        <v>0</v>
      </c>
      <c r="Q600" s="60">
        <f>ROUNDUP(C600/(Synthèse!$B$4+Synthèse!$B$1)*8,0)</f>
        <v>7</v>
      </c>
      <c r="R600" s="60">
        <f>IFERROR(VLOOKUP(A600,'Evaluations (formulaire)'!A:P,6,0)+VLOOKUP(A600,'Evaluations (formulaire)'!A:P,7,0),0)</f>
        <v>0</v>
      </c>
      <c r="S600" s="60">
        <f>IFERROR(VLOOKUP(A600,'Evaluations (formulaire)'!A:P,8,0),0)</f>
        <v>0</v>
      </c>
      <c r="T600" s="60">
        <f>IF(AND(ISBLANK(P600),Q600&lt;=2),Synthèse!$B$41,IF(AND(ISBLANK(P600),Q600&gt;=7),Synthèse!$C$41,R600+S600))</f>
        <v>4.6296296296296294E-3</v>
      </c>
      <c r="U600" s="60">
        <f t="shared" si="103"/>
        <v>2.53462962962963</v>
      </c>
      <c r="V600" s="60">
        <f t="shared" si="104"/>
        <v>1439</v>
      </c>
      <c r="X600" s="26">
        <v>1324</v>
      </c>
      <c r="Y600" s="26" t="b">
        <f>IFERROR(VLOOKUP(A600,'Calculs FA (auto)'!A:O,15,0),FALSE)</f>
        <v>0</v>
      </c>
      <c r="Z600" s="26">
        <f>IFERROR(VLOOKUP(A600,'Evaluations (formulaire)'!A:M,9,0),0)</f>
        <v>0</v>
      </c>
      <c r="AA600" s="135" t="b">
        <v>1</v>
      </c>
      <c r="AB600" s="135" t="b">
        <v>0</v>
      </c>
      <c r="AC600" s="135" t="b">
        <f t="shared" si="105"/>
        <v>1</v>
      </c>
      <c r="AD600" s="135" t="b">
        <f t="shared" si="106"/>
        <v>0</v>
      </c>
      <c r="AE600" s="135" t="b">
        <f t="shared" si="107"/>
        <v>0</v>
      </c>
      <c r="AF600" s="135" t="b">
        <f>AND(AC600,$V600&lt;=Synthèse!$B$44)</f>
        <v>0</v>
      </c>
      <c r="AG600" s="135" t="b">
        <f>AND(AD600,$V600&lt;=Synthèse!$B$44)</f>
        <v>0</v>
      </c>
      <c r="AH600" s="135" t="b">
        <f>AND(AE600,$V600&lt;=Synthèse!$B$44)</f>
        <v>0</v>
      </c>
      <c r="AI600" s="137" t="b">
        <v>0</v>
      </c>
      <c r="AJ600" s="137" t="b">
        <v>1</v>
      </c>
      <c r="AK600" s="137" t="b">
        <f t="shared" si="108"/>
        <v>0</v>
      </c>
      <c r="AL600" s="137" t="b">
        <f t="shared" si="109"/>
        <v>1</v>
      </c>
      <c r="AM600" s="137" t="b">
        <f>AND(AK600,$V600&lt;=Synthèse!$B$44)</f>
        <v>0</v>
      </c>
      <c r="AN600" s="137" t="b">
        <f>AND(AL600,$V600&lt;=Synthèse!$B$44)</f>
        <v>0</v>
      </c>
    </row>
    <row r="601" spans="1:40">
      <c r="A601" s="17">
        <v>410250</v>
      </c>
      <c r="B601" t="str">
        <f ca="1">VLOOKUP(A601,'Fichier FI (en entrée)'!B:AH,3,0)</f>
        <v>PQZQSNHKOF</v>
      </c>
      <c r="C601">
        <f t="shared" si="99"/>
        <v>579</v>
      </c>
      <c r="D601">
        <f t="shared" si="100"/>
        <v>12.97</v>
      </c>
      <c r="E601" s="14" t="str">
        <f>VLOOKUP(A601,'Fichier FI (en entrée)'!B:AH,2,0)</f>
        <v>EV</v>
      </c>
      <c r="F601" s="14" t="b">
        <f t="shared" si="101"/>
        <v>1</v>
      </c>
      <c r="G601" s="14" t="b">
        <f>IFERROR(VLOOKUP(A601,'Calculs FA (auto)'!A:F,6,0),FALSE)</f>
        <v>0</v>
      </c>
      <c r="H601" s="14" t="b">
        <f t="shared" si="102"/>
        <v>0</v>
      </c>
      <c r="I601" s="16">
        <f>IFERROR(VLOOKUP(A601,'Moyennes FI (en entrée)'!B:N,7,0),"")</f>
        <v>9.9700000000000006</v>
      </c>
      <c r="J601" s="16">
        <f>IFERROR(VLOOKUP(VLOOKUP(A601,'Fichier FI (en entrée)'!B:AH,33,0),Modificateurs!A$2:B$5,2,0),0)</f>
        <v>1</v>
      </c>
      <c r="K601" s="16">
        <f>IFERROR(VLOOKUP(VLOOKUP(A601,'Redoub FI (en entrée)'!B:N,7,0),Modificateurs!A$8:B$11,2,0),0)</f>
        <v>0</v>
      </c>
      <c r="L601" s="16">
        <f>IFERROR(VLOOKUP(M601,Modificateurs!D$1:E$94,2,0),0)</f>
        <v>2</v>
      </c>
      <c r="M601" t="str">
        <f>VLOOKUP(A601,'Fichier FI (en entrée)'!B:AH,16,0)&amp;" "&amp;VLOOKUP(A601,'Fichier FI (en entrée)'!B:AH,20,0)&amp;" "&amp;VLOOKUP(A601,'Fichier FI (en entrée)'!B:AH,27,0)&amp;" "&amp;VLOOKUP(A601,'Fichier FI (en entrée)'!B:AH,29,0)</f>
        <v xml:space="preserve">S Mathématiques  </v>
      </c>
      <c r="N601" t="str">
        <f>VLOOKUP(A601,'Fichier FI (en entrée)'!B:AH,8,0)</f>
        <v>En Terminale</v>
      </c>
      <c r="O601" t="b">
        <f>AND(C601&gt;Synthèse!B$8,C601&lt;Synthèse!B$10,NOT(Y601))</f>
        <v>1</v>
      </c>
      <c r="P601" t="s">
        <v>2264</v>
      </c>
      <c r="Q601" s="60">
        <f>ROUNDUP(C601/(Synthèse!$B$4+Synthèse!$B$1)*8,0)</f>
        <v>3</v>
      </c>
      <c r="R601" s="60">
        <f>IFERROR(VLOOKUP(A601,'Evaluations (formulaire)'!A:P,6,0)+VLOOKUP(A601,'Evaluations (formulaire)'!A:P,7,0),0)</f>
        <v>0</v>
      </c>
      <c r="S601" s="60">
        <f>IFERROR(VLOOKUP(A601,'Evaluations (formulaire)'!A:P,8,0),0)</f>
        <v>0</v>
      </c>
      <c r="T601" s="60">
        <f>IF(AND(ISBLANK(P601),Q601&lt;=2),Synthèse!$B$41,IF(AND(ISBLANK(P601),Q601&gt;=7),Synthèse!$C$41,R601+S601))</f>
        <v>0</v>
      </c>
      <c r="U601" s="60">
        <f t="shared" si="103"/>
        <v>12.97</v>
      </c>
      <c r="V601" s="60">
        <f t="shared" si="104"/>
        <v>580</v>
      </c>
      <c r="X601" s="26">
        <v>1369</v>
      </c>
      <c r="Y601" s="26" t="b">
        <f>IFERROR(VLOOKUP(A601,'Calculs FA (auto)'!A:O,15,0),FALSE)</f>
        <v>0</v>
      </c>
      <c r="Z601" s="26">
        <f>IFERROR(VLOOKUP(A601,'Evaluations (formulaire)'!A:M,9,0),0)</f>
        <v>0</v>
      </c>
      <c r="AA601" s="135" t="b">
        <v>1</v>
      </c>
      <c r="AB601" s="135" t="b">
        <v>0</v>
      </c>
      <c r="AC601" s="135" t="b">
        <f t="shared" si="105"/>
        <v>1</v>
      </c>
      <c r="AD601" s="135" t="b">
        <f t="shared" si="106"/>
        <v>0</v>
      </c>
      <c r="AE601" s="135" t="b">
        <f t="shared" si="107"/>
        <v>0</v>
      </c>
      <c r="AF601" s="135" t="b">
        <f>AND(AC601,$V601&lt;=Synthèse!$B$44)</f>
        <v>1</v>
      </c>
      <c r="AG601" s="135" t="b">
        <f>AND(AD601,$V601&lt;=Synthèse!$B$44)</f>
        <v>0</v>
      </c>
      <c r="AH601" s="135" t="b">
        <f>AND(AE601,$V601&lt;=Synthèse!$B$44)</f>
        <v>0</v>
      </c>
      <c r="AI601" s="137" t="b">
        <v>0</v>
      </c>
      <c r="AJ601" s="137" t="b">
        <v>1</v>
      </c>
      <c r="AK601" s="137" t="b">
        <f t="shared" si="108"/>
        <v>0</v>
      </c>
      <c r="AL601" s="137" t="b">
        <f t="shared" si="109"/>
        <v>1</v>
      </c>
      <c r="AM601" s="137" t="b">
        <f>AND(AK601,$V601&lt;=Synthèse!$B$44)</f>
        <v>0</v>
      </c>
      <c r="AN601" s="137" t="b">
        <f>AND(AL601,$V601&lt;=Synthèse!$B$44)</f>
        <v>1</v>
      </c>
    </row>
    <row r="602" spans="1:40">
      <c r="A602" s="17">
        <v>410286</v>
      </c>
      <c r="B602" t="str">
        <f ca="1">VLOOKUP(A602,'Fichier FI (en entrée)'!B:AH,3,0)</f>
        <v>NGHZPMTOJL</v>
      </c>
      <c r="C602">
        <f t="shared" si="99"/>
        <v>218</v>
      </c>
      <c r="D602">
        <f t="shared" si="100"/>
        <v>15.69</v>
      </c>
      <c r="E602" s="14" t="str">
        <f>VLOOKUP(A602,'Fichier FI (en entrée)'!B:AH,2,0)</f>
        <v>EV</v>
      </c>
      <c r="F602" s="14" t="b">
        <f t="shared" si="101"/>
        <v>1</v>
      </c>
      <c r="G602" s="14" t="b">
        <f>IFERROR(VLOOKUP(A602,'Calculs FA (auto)'!A:F,6,0),FALSE)</f>
        <v>0</v>
      </c>
      <c r="H602" s="14" t="b">
        <f t="shared" si="102"/>
        <v>0</v>
      </c>
      <c r="I602" s="16">
        <f>IFERROR(VLOOKUP(A602,'Moyennes FI (en entrée)'!B:N,7,0),"")</f>
        <v>10.69</v>
      </c>
      <c r="J602" s="16">
        <f>IFERROR(VLOOKUP(VLOOKUP(A602,'Fichier FI (en entrée)'!B:AH,33,0),Modificateurs!A$2:B$5,2,0),0)</f>
        <v>3</v>
      </c>
      <c r="K602" s="16">
        <f>IFERROR(VLOOKUP(VLOOKUP(A602,'Redoub FI (en entrée)'!B:N,7,0),Modificateurs!A$8:B$11,2,0),0)</f>
        <v>0</v>
      </c>
      <c r="L602" s="16">
        <f>IFERROR(VLOOKUP(M602,Modificateurs!D$1:E$94,2,0),0)</f>
        <v>2</v>
      </c>
      <c r="M602" t="str">
        <f>VLOOKUP(A602,'Fichier FI (en entrée)'!B:AH,16,0)&amp;" "&amp;VLOOKUP(A602,'Fichier FI (en entrée)'!B:AH,20,0)&amp;" "&amp;VLOOKUP(A602,'Fichier FI (en entrée)'!B:AH,27,0)&amp;" "&amp;VLOOKUP(A602,'Fichier FI (en entrée)'!B:AH,29,0)</f>
        <v xml:space="preserve">S Physique-chimie  </v>
      </c>
      <c r="N602" t="str">
        <f>VLOOKUP(A602,'Fichier FI (en entrée)'!B:AH,8,0)</f>
        <v>En Terminale</v>
      </c>
      <c r="O602" t="b">
        <f>AND(C602&gt;Synthèse!B$8,C602&lt;Synthèse!B$10,NOT(Y602))</f>
        <v>0</v>
      </c>
      <c r="P602" t="s">
        <v>2263</v>
      </c>
      <c r="Q602" s="60">
        <f>ROUNDUP(C602/(Synthèse!$B$4+Synthèse!$B$1)*8,0)</f>
        <v>2</v>
      </c>
      <c r="R602" s="60">
        <f>IFERROR(VLOOKUP(A602,'Evaluations (formulaire)'!A:P,6,0)+VLOOKUP(A602,'Evaluations (formulaire)'!A:P,7,0),0)</f>
        <v>0</v>
      </c>
      <c r="S602" s="60">
        <f>IFERROR(VLOOKUP(A602,'Evaluations (formulaire)'!A:P,8,0),0)</f>
        <v>0</v>
      </c>
      <c r="T602" s="60">
        <f>IF(AND(ISBLANK(P602),Q602&lt;=2),Synthèse!$B$41,IF(AND(ISBLANK(P602),Q602&gt;=7),Synthèse!$C$41,R602+S602))</f>
        <v>0</v>
      </c>
      <c r="U602" s="60">
        <f t="shared" si="103"/>
        <v>15.69</v>
      </c>
      <c r="V602" s="60">
        <f t="shared" si="104"/>
        <v>218</v>
      </c>
      <c r="X602" s="26">
        <v>498</v>
      </c>
      <c r="Y602" s="26" t="b">
        <f>IFERROR(VLOOKUP(A602,'Calculs FA (auto)'!A:O,15,0),FALSE)</f>
        <v>0</v>
      </c>
      <c r="Z602" s="26">
        <f>IFERROR(VLOOKUP(A602,'Evaluations (formulaire)'!A:M,9,0),0)</f>
        <v>0</v>
      </c>
      <c r="AA602" s="135" t="b">
        <v>0</v>
      </c>
      <c r="AB602" s="135" t="b">
        <v>1</v>
      </c>
      <c r="AC602" s="135" t="b">
        <f t="shared" si="105"/>
        <v>0</v>
      </c>
      <c r="AD602" s="135" t="b">
        <f t="shared" si="106"/>
        <v>1</v>
      </c>
      <c r="AE602" s="135" t="b">
        <f t="shared" si="107"/>
        <v>0</v>
      </c>
      <c r="AF602" s="135" t="b">
        <f>AND(AC602,$V602&lt;=Synthèse!$B$44)</f>
        <v>0</v>
      </c>
      <c r="AG602" s="135" t="b">
        <f>AND(AD602,$V602&lt;=Synthèse!$B$44)</f>
        <v>1</v>
      </c>
      <c r="AH602" s="135" t="b">
        <f>AND(AE602,$V602&lt;=Synthèse!$B$44)</f>
        <v>0</v>
      </c>
      <c r="AI602" s="137" t="b">
        <v>1</v>
      </c>
      <c r="AJ602" s="137" t="b">
        <v>0</v>
      </c>
      <c r="AK602" s="137" t="b">
        <f t="shared" si="108"/>
        <v>1</v>
      </c>
      <c r="AL602" s="137" t="b">
        <f t="shared" si="109"/>
        <v>0</v>
      </c>
      <c r="AM602" s="137" t="b">
        <f>AND(AK602,$V602&lt;=Synthèse!$B$44)</f>
        <v>1</v>
      </c>
      <c r="AN602" s="137" t="b">
        <f>AND(AL602,$V602&lt;=Synthèse!$B$44)</f>
        <v>0</v>
      </c>
    </row>
    <row r="603" spans="1:40">
      <c r="A603" s="17">
        <v>410452</v>
      </c>
      <c r="B603" t="str">
        <f ca="1">VLOOKUP(A603,'Fichier FI (en entrée)'!B:AH,3,0)</f>
        <v>QHKLREJESS</v>
      </c>
      <c r="C603">
        <f t="shared" si="99"/>
        <v>297</v>
      </c>
      <c r="D603">
        <f t="shared" si="100"/>
        <v>14.81</v>
      </c>
      <c r="E603" s="14" t="str">
        <f>VLOOKUP(A603,'Fichier FI (en entrée)'!B:AH,2,0)</f>
        <v>EV</v>
      </c>
      <c r="F603" s="14" t="b">
        <f t="shared" si="101"/>
        <v>1</v>
      </c>
      <c r="G603" s="14" t="b">
        <f>IFERROR(VLOOKUP(A603,'Calculs FA (auto)'!A:F,6,0),FALSE)</f>
        <v>0</v>
      </c>
      <c r="H603" s="14" t="b">
        <f t="shared" si="102"/>
        <v>0</v>
      </c>
      <c r="I603" s="16">
        <f>IFERROR(VLOOKUP(A603,'Moyennes FI (en entrée)'!B:N,7,0),"")</f>
        <v>9.81</v>
      </c>
      <c r="J603" s="16">
        <f>IFERROR(VLOOKUP(VLOOKUP(A603,'Fichier FI (en entrée)'!B:AH,33,0),Modificateurs!A$2:B$5,2,0),0)</f>
        <v>3</v>
      </c>
      <c r="K603" s="16">
        <f>IFERROR(VLOOKUP(VLOOKUP(A603,'Redoub FI (en entrée)'!B:N,7,0),Modificateurs!A$8:B$11,2,0),0)</f>
        <v>0</v>
      </c>
      <c r="L603" s="16">
        <f>IFERROR(VLOOKUP(M603,Modificateurs!D$1:E$94,2,0),0)</f>
        <v>2</v>
      </c>
      <c r="M603" t="str">
        <f>VLOOKUP(A603,'Fichier FI (en entrée)'!B:AH,16,0)&amp;" "&amp;VLOOKUP(A603,'Fichier FI (en entrée)'!B:AH,20,0)&amp;" "&amp;VLOOKUP(A603,'Fichier FI (en entrée)'!B:AH,27,0)&amp;" "&amp;VLOOKUP(A603,'Fichier FI (en entrée)'!B:AH,29,0)</f>
        <v xml:space="preserve">S Mathématiques  </v>
      </c>
      <c r="N603" t="str">
        <f>VLOOKUP(A603,'Fichier FI (en entrée)'!B:AH,8,0)</f>
        <v>En Terminale</v>
      </c>
      <c r="O603" t="b">
        <f>AND(C603&gt;Synthèse!B$8,C603&lt;Synthèse!B$10,NOT(Y603))</f>
        <v>0</v>
      </c>
      <c r="P603" t="s">
        <v>2263</v>
      </c>
      <c r="Q603" s="60">
        <f>ROUNDUP(C603/(Synthèse!$B$4+Synthèse!$B$1)*8,0)</f>
        <v>2</v>
      </c>
      <c r="R603" s="60">
        <f>IFERROR(VLOOKUP(A603,'Evaluations (formulaire)'!A:P,6,0)+VLOOKUP(A603,'Evaluations (formulaire)'!A:P,7,0),0)</f>
        <v>0</v>
      </c>
      <c r="S603" s="60">
        <f>IFERROR(VLOOKUP(A603,'Evaluations (formulaire)'!A:P,8,0),0)</f>
        <v>0</v>
      </c>
      <c r="T603" s="60">
        <f>IF(AND(ISBLANK(P603),Q603&lt;=2),Synthèse!$B$41,IF(AND(ISBLANK(P603),Q603&gt;=7),Synthèse!$C$41,R603+S603))</f>
        <v>0</v>
      </c>
      <c r="U603" s="60">
        <f t="shared" si="103"/>
        <v>14.81</v>
      </c>
      <c r="V603" s="60">
        <f t="shared" si="104"/>
        <v>297</v>
      </c>
      <c r="X603" s="26">
        <v>551</v>
      </c>
      <c r="Y603" s="26" t="b">
        <f>IFERROR(VLOOKUP(A603,'Calculs FA (auto)'!A:O,15,0),FALSE)</f>
        <v>0</v>
      </c>
      <c r="Z603" s="26">
        <f>IFERROR(VLOOKUP(A603,'Evaluations (formulaire)'!A:M,9,0),0)</f>
        <v>0</v>
      </c>
      <c r="AA603" s="135" t="b">
        <v>0</v>
      </c>
      <c r="AB603" s="135" t="b">
        <v>1</v>
      </c>
      <c r="AC603" s="135" t="b">
        <f t="shared" si="105"/>
        <v>0</v>
      </c>
      <c r="AD603" s="135" t="b">
        <f t="shared" si="106"/>
        <v>1</v>
      </c>
      <c r="AE603" s="135" t="b">
        <f t="shared" si="107"/>
        <v>0</v>
      </c>
      <c r="AF603" s="135" t="b">
        <f>AND(AC603,$V603&lt;=Synthèse!$B$44)</f>
        <v>0</v>
      </c>
      <c r="AG603" s="135" t="b">
        <f>AND(AD603,$V603&lt;=Synthèse!$B$44)</f>
        <v>1</v>
      </c>
      <c r="AH603" s="135" t="b">
        <f>AND(AE603,$V603&lt;=Synthèse!$B$44)</f>
        <v>0</v>
      </c>
      <c r="AI603" s="137" t="b">
        <v>1</v>
      </c>
      <c r="AJ603" s="137" t="b">
        <v>0</v>
      </c>
      <c r="AK603" s="137" t="b">
        <f t="shared" si="108"/>
        <v>1</v>
      </c>
      <c r="AL603" s="137" t="b">
        <f t="shared" si="109"/>
        <v>0</v>
      </c>
      <c r="AM603" s="137" t="b">
        <f>AND(AK603,$V603&lt;=Synthèse!$B$44)</f>
        <v>1</v>
      </c>
      <c r="AN603" s="137" t="b">
        <f>AND(AL603,$V603&lt;=Synthèse!$B$44)</f>
        <v>0</v>
      </c>
    </row>
    <row r="604" spans="1:40">
      <c r="A604" s="17">
        <v>410516</v>
      </c>
      <c r="B604" t="str">
        <f ca="1">VLOOKUP(A604,'Fichier FI (en entrée)'!B:AH,3,0)</f>
        <v>KPWBZOKKGR</v>
      </c>
      <c r="C604">
        <f t="shared" si="99"/>
        <v>626</v>
      </c>
      <c r="D604">
        <f t="shared" si="100"/>
        <v>12.73</v>
      </c>
      <c r="E604" s="14" t="str">
        <f>VLOOKUP(A604,'Fichier FI (en entrée)'!B:AH,2,0)</f>
        <v>EV</v>
      </c>
      <c r="F604" s="14" t="b">
        <f t="shared" si="101"/>
        <v>1</v>
      </c>
      <c r="G604" s="14" t="b">
        <f>IFERROR(VLOOKUP(A604,'Calculs FA (auto)'!A:F,6,0),FALSE)</f>
        <v>0</v>
      </c>
      <c r="H604" s="14" t="b">
        <f t="shared" si="102"/>
        <v>0</v>
      </c>
      <c r="I604" s="16">
        <f>IFERROR(VLOOKUP(A604,'Moyennes FI (en entrée)'!B:N,7,0),"")</f>
        <v>12.73</v>
      </c>
      <c r="J604" s="16">
        <f>IFERROR(VLOOKUP(VLOOKUP(A604,'Fichier FI (en entrée)'!B:AH,33,0),Modificateurs!A$2:B$5,2,0),0)</f>
        <v>3</v>
      </c>
      <c r="K604" s="16">
        <f>IFERROR(VLOOKUP(VLOOKUP(A604,'Redoub FI (en entrée)'!B:N,7,0),Modificateurs!A$8:B$11,2,0),0)</f>
        <v>0</v>
      </c>
      <c r="L604" s="16">
        <f>IFERROR(VLOOKUP(M604,Modificateurs!D$1:E$94,2,0),0)</f>
        <v>-3</v>
      </c>
      <c r="M604" t="str">
        <f>VLOOKUP(A604,'Fichier FI (en entrée)'!B:AH,16,0)&amp;" "&amp;VLOOKUP(A604,'Fichier FI (en entrée)'!B:AH,20,0)&amp;" "&amp;VLOOKUP(A604,'Fichier FI (en entrée)'!B:AH,27,0)&amp;" "&amp;VLOOKUP(A604,'Fichier FI (en entrée)'!B:AH,29,0)</f>
        <v xml:space="preserve">ES Mathématiques  </v>
      </c>
      <c r="N604" t="str">
        <f>VLOOKUP(A604,'Fichier FI (en entrée)'!B:AH,8,0)</f>
        <v>En Terminale</v>
      </c>
      <c r="O604" t="b">
        <f>AND(C604&gt;Synthèse!B$8,C604&lt;Synthèse!B$10,NOT(Y604))</f>
        <v>1</v>
      </c>
      <c r="P604" t="s">
        <v>2257</v>
      </c>
      <c r="Q604" s="60">
        <f>ROUNDUP(C604/(Synthèse!$B$4+Synthèse!$B$1)*8,0)</f>
        <v>3</v>
      </c>
      <c r="R604" s="60">
        <f>IFERROR(VLOOKUP(A604,'Evaluations (formulaire)'!A:P,6,0)+VLOOKUP(A604,'Evaluations (formulaire)'!A:P,7,0),0)</f>
        <v>0</v>
      </c>
      <c r="S604" s="60">
        <f>IFERROR(VLOOKUP(A604,'Evaluations (formulaire)'!A:P,8,0),0)</f>
        <v>0</v>
      </c>
      <c r="T604" s="60">
        <f>IF(AND(ISBLANK(P604),Q604&lt;=2),Synthèse!$B$41,IF(AND(ISBLANK(P604),Q604&gt;=7),Synthèse!$C$41,R604+S604))</f>
        <v>0</v>
      </c>
      <c r="U604" s="60">
        <f t="shared" si="103"/>
        <v>12.73</v>
      </c>
      <c r="V604" s="60">
        <f t="shared" si="104"/>
        <v>627</v>
      </c>
      <c r="X604" s="26">
        <v>1725</v>
      </c>
      <c r="Y604" s="26" t="b">
        <f>IFERROR(VLOOKUP(A604,'Calculs FA (auto)'!A:O,15,0),FALSE)</f>
        <v>0</v>
      </c>
      <c r="Z604" s="26">
        <f>IFERROR(VLOOKUP(A604,'Evaluations (formulaire)'!A:M,9,0),0)</f>
        <v>0</v>
      </c>
      <c r="AA604" s="135" t="b">
        <v>0</v>
      </c>
      <c r="AB604" s="135" t="b">
        <v>1</v>
      </c>
      <c r="AC604" s="135" t="b">
        <f t="shared" si="105"/>
        <v>0</v>
      </c>
      <c r="AD604" s="135" t="b">
        <f t="shared" si="106"/>
        <v>1</v>
      </c>
      <c r="AE604" s="135" t="b">
        <f t="shared" si="107"/>
        <v>0</v>
      </c>
      <c r="AF604" s="135" t="b">
        <f>AND(AC604,$V604&lt;=Synthèse!$B$44)</f>
        <v>0</v>
      </c>
      <c r="AG604" s="135" t="b">
        <f>AND(AD604,$V604&lt;=Synthèse!$B$44)</f>
        <v>1</v>
      </c>
      <c r="AH604" s="135" t="b">
        <f>AND(AE604,$V604&lt;=Synthèse!$B$44)</f>
        <v>0</v>
      </c>
      <c r="AI604" s="137" t="b">
        <v>1</v>
      </c>
      <c r="AJ604" s="137" t="b">
        <v>0</v>
      </c>
      <c r="AK604" s="137" t="b">
        <f t="shared" si="108"/>
        <v>1</v>
      </c>
      <c r="AL604" s="137" t="b">
        <f t="shared" si="109"/>
        <v>0</v>
      </c>
      <c r="AM604" s="137" t="b">
        <f>AND(AK604,$V604&lt;=Synthèse!$B$44)</f>
        <v>1</v>
      </c>
      <c r="AN604" s="137" t="b">
        <f>AND(AL604,$V604&lt;=Synthèse!$B$44)</f>
        <v>0</v>
      </c>
    </row>
    <row r="605" spans="1:40">
      <c r="A605" s="17">
        <v>410779</v>
      </c>
      <c r="B605" t="str">
        <f ca="1">VLOOKUP(A605,'Fichier FI (en entrée)'!B:AH,3,0)</f>
        <v>UGSDMPTZPA</v>
      </c>
      <c r="C605">
        <f t="shared" si="99"/>
        <v>1088</v>
      </c>
      <c r="D605">
        <f t="shared" si="100"/>
        <v>9.4499999999999993</v>
      </c>
      <c r="E605" s="14" t="str">
        <f>VLOOKUP(A605,'Fichier FI (en entrée)'!B:AH,2,0)</f>
        <v>EV</v>
      </c>
      <c r="F605" s="14" t="b">
        <f t="shared" si="101"/>
        <v>1</v>
      </c>
      <c r="G605" s="14" t="b">
        <f>IFERROR(VLOOKUP(A605,'Calculs FA (auto)'!A:F,6,0),FALSE)</f>
        <v>0</v>
      </c>
      <c r="H605" s="14" t="b">
        <f t="shared" si="102"/>
        <v>0</v>
      </c>
      <c r="I605" s="16">
        <f>IFERROR(VLOOKUP(A605,'Moyennes FI (en entrée)'!B:N,7,0),"")</f>
        <v>7.45</v>
      </c>
      <c r="J605" s="16">
        <f>IFERROR(VLOOKUP(VLOOKUP(A605,'Fichier FI (en entrée)'!B:AH,33,0),Modificateurs!A$2:B$5,2,0),0)</f>
        <v>1</v>
      </c>
      <c r="K605" s="16">
        <f>IFERROR(VLOOKUP(VLOOKUP(A605,'Redoub FI (en entrée)'!B:N,7,0),Modificateurs!A$8:B$11,2,0),0)</f>
        <v>0</v>
      </c>
      <c r="L605" s="16">
        <f>IFERROR(VLOOKUP(M605,Modificateurs!D$1:E$94,2,0),0)</f>
        <v>1</v>
      </c>
      <c r="M605" t="str">
        <f>VLOOKUP(A605,'Fichier FI (en entrée)'!B:AH,16,0)&amp;" "&amp;VLOOKUP(A605,'Fichier FI (en entrée)'!B:AH,20,0)&amp;" "&amp;VLOOKUP(A605,'Fichier FI (en entrée)'!B:AH,27,0)&amp;" "&amp;VLOOKUP(A605,'Fichier FI (en entrée)'!B:AH,29,0)</f>
        <v xml:space="preserve">S Sciences de la vie et de la terre  </v>
      </c>
      <c r="N605" t="str">
        <f>VLOOKUP(A605,'Fichier FI (en entrée)'!B:AH,8,0)</f>
        <v>En Terminale</v>
      </c>
      <c r="O605" t="b">
        <f>AND(C605&gt;Synthèse!B$8,C605&lt;Synthèse!B$10,NOT(Y605))</f>
        <v>1</v>
      </c>
      <c r="P605" t="s">
        <v>2258</v>
      </c>
      <c r="Q605" s="60">
        <f>ROUNDUP(C605/(Synthèse!$B$4+Synthèse!$B$1)*8,0)</f>
        <v>6</v>
      </c>
      <c r="R605" s="60">
        <f>IFERROR(VLOOKUP(A605,'Evaluations (formulaire)'!A:P,6,0)+VLOOKUP(A605,'Evaluations (formulaire)'!A:P,7,0),0)</f>
        <v>0</v>
      </c>
      <c r="S605" s="60">
        <f>IFERROR(VLOOKUP(A605,'Evaluations (formulaire)'!A:P,8,0),0)</f>
        <v>0</v>
      </c>
      <c r="T605" s="60">
        <f>IF(AND(ISBLANK(P605),Q605&lt;=2),Synthèse!$B$41,IF(AND(ISBLANK(P605),Q605&gt;=7),Synthèse!$C$41,R605+S605))</f>
        <v>0</v>
      </c>
      <c r="U605" s="60">
        <f t="shared" si="103"/>
        <v>9.4499999999999993</v>
      </c>
      <c r="V605" s="60">
        <f t="shared" si="104"/>
        <v>1086</v>
      </c>
      <c r="X605" s="26">
        <v>1011</v>
      </c>
      <c r="Y605" s="26" t="b">
        <f>IFERROR(VLOOKUP(A605,'Calculs FA (auto)'!A:O,15,0),FALSE)</f>
        <v>0</v>
      </c>
      <c r="Z605" s="26">
        <f>IFERROR(VLOOKUP(A605,'Evaluations (formulaire)'!A:M,9,0),0)</f>
        <v>0</v>
      </c>
      <c r="AA605" s="135" t="b">
        <v>1</v>
      </c>
      <c r="AB605" s="135" t="b">
        <v>0</v>
      </c>
      <c r="AC605" s="135" t="b">
        <f t="shared" si="105"/>
        <v>1</v>
      </c>
      <c r="AD605" s="135" t="b">
        <f t="shared" si="106"/>
        <v>0</v>
      </c>
      <c r="AE605" s="135" t="b">
        <f t="shared" si="107"/>
        <v>0</v>
      </c>
      <c r="AF605" s="135" t="b">
        <f>AND(AC605,$V605&lt;=Synthèse!$B$44)</f>
        <v>0</v>
      </c>
      <c r="AG605" s="135" t="b">
        <f>AND(AD605,$V605&lt;=Synthèse!$B$44)</f>
        <v>0</v>
      </c>
      <c r="AH605" s="135" t="b">
        <f>AND(AE605,$V605&lt;=Synthèse!$B$44)</f>
        <v>0</v>
      </c>
      <c r="AI605" s="137" t="b">
        <v>0</v>
      </c>
      <c r="AJ605" s="137" t="b">
        <v>1</v>
      </c>
      <c r="AK605" s="137" t="b">
        <f t="shared" si="108"/>
        <v>0</v>
      </c>
      <c r="AL605" s="137" t="b">
        <f t="shared" si="109"/>
        <v>1</v>
      </c>
      <c r="AM605" s="137" t="b">
        <f>AND(AK605,$V605&lt;=Synthèse!$B$44)</f>
        <v>0</v>
      </c>
      <c r="AN605" s="137" t="b">
        <f>AND(AL605,$V605&lt;=Synthèse!$B$44)</f>
        <v>0</v>
      </c>
    </row>
    <row r="606" spans="1:40">
      <c r="A606" s="17">
        <v>411465</v>
      </c>
      <c r="B606" t="str">
        <f ca="1">VLOOKUP(A606,'Fichier FI (en entrée)'!B:AH,3,0)</f>
        <v>RLKMXMXJUI</v>
      </c>
      <c r="C606">
        <f t="shared" si="99"/>
        <v>168</v>
      </c>
      <c r="D606">
        <f t="shared" si="100"/>
        <v>16.240000000000002</v>
      </c>
      <c r="E606" s="14" t="str">
        <f>VLOOKUP(A606,'Fichier FI (en entrée)'!B:AH,2,0)</f>
        <v>EV</v>
      </c>
      <c r="F606" s="14" t="b">
        <f t="shared" si="101"/>
        <v>1</v>
      </c>
      <c r="G606" s="14" t="b">
        <f>IFERROR(VLOOKUP(A606,'Calculs FA (auto)'!A:F,6,0),FALSE)</f>
        <v>1</v>
      </c>
      <c r="H606" s="14" t="b">
        <f t="shared" si="102"/>
        <v>1</v>
      </c>
      <c r="I606" s="16">
        <f>IFERROR(VLOOKUP(A606,'Moyennes FI (en entrée)'!B:N,7,0),"")</f>
        <v>11.24</v>
      </c>
      <c r="J606" s="16">
        <f>IFERROR(VLOOKUP(VLOOKUP(A606,'Fichier FI (en entrée)'!B:AH,33,0),Modificateurs!A$2:B$5,2,0),0)</f>
        <v>3</v>
      </c>
      <c r="K606" s="16">
        <f>IFERROR(VLOOKUP(VLOOKUP(A606,'Redoub FI (en entrée)'!B:N,7,0),Modificateurs!A$8:B$11,2,0),0)</f>
        <v>0</v>
      </c>
      <c r="L606" s="16">
        <f>IFERROR(VLOOKUP(M606,Modificateurs!D$1:E$94,2,0),0)</f>
        <v>2</v>
      </c>
      <c r="M606" t="str">
        <f>VLOOKUP(A606,'Fichier FI (en entrée)'!B:AH,16,0)&amp;" "&amp;VLOOKUP(A606,'Fichier FI (en entrée)'!B:AH,20,0)&amp;" "&amp;VLOOKUP(A606,'Fichier FI (en entrée)'!B:AH,27,0)&amp;" "&amp;VLOOKUP(A606,'Fichier FI (en entrée)'!B:AH,29,0)</f>
        <v xml:space="preserve">STI2D Système informatique et numérique  </v>
      </c>
      <c r="N606" t="str">
        <f>VLOOKUP(A606,'Fichier FI (en entrée)'!B:AH,8,0)</f>
        <v>En Terminale</v>
      </c>
      <c r="O606" t="b">
        <f>AND(C606&gt;Synthèse!B$8,C606&lt;Synthèse!B$10,NOT(Y606))</f>
        <v>0</v>
      </c>
      <c r="P606" t="s">
        <v>2258</v>
      </c>
      <c r="Q606" s="60">
        <f>ROUNDUP(C606/(Synthèse!$B$4+Synthèse!$B$1)*8,0)</f>
        <v>1</v>
      </c>
      <c r="R606" s="60">
        <f>IFERROR(VLOOKUP(A606,'Evaluations (formulaire)'!A:P,6,0)+VLOOKUP(A606,'Evaluations (formulaire)'!A:P,7,0),0)</f>
        <v>0</v>
      </c>
      <c r="S606" s="60">
        <f>IFERROR(VLOOKUP(A606,'Evaluations (formulaire)'!A:P,8,0),0)</f>
        <v>0</v>
      </c>
      <c r="T606" s="60">
        <f>IF(AND(ISBLANK(P606),Q606&lt;=2),Synthèse!$B$41,IF(AND(ISBLANK(P606),Q606&gt;=7),Synthèse!$C$41,R606+S606))</f>
        <v>0</v>
      </c>
      <c r="U606" s="60">
        <f t="shared" si="103"/>
        <v>16.240000000000002</v>
      </c>
      <c r="V606" s="60">
        <f t="shared" si="104"/>
        <v>168</v>
      </c>
      <c r="X606" s="26">
        <v>1775</v>
      </c>
      <c r="Y606" s="26" t="b">
        <f>IFERROR(VLOOKUP(A606,'Calculs FA (auto)'!A:O,15,0),FALSE)</f>
        <v>0</v>
      </c>
      <c r="Z606" s="26">
        <f>IFERROR(VLOOKUP(A606,'Evaluations (formulaire)'!A:M,9,0),0)</f>
        <v>0</v>
      </c>
      <c r="AA606" s="135" t="b">
        <v>1</v>
      </c>
      <c r="AB606" s="135" t="b">
        <v>0</v>
      </c>
      <c r="AC606" s="135" t="b">
        <f t="shared" si="105"/>
        <v>1</v>
      </c>
      <c r="AD606" s="135" t="b">
        <f t="shared" si="106"/>
        <v>0</v>
      </c>
      <c r="AE606" s="135" t="b">
        <f t="shared" si="107"/>
        <v>0</v>
      </c>
      <c r="AF606" s="135" t="b">
        <f>AND(AC606,$V606&lt;=Synthèse!$B$44)</f>
        <v>1</v>
      </c>
      <c r="AG606" s="135" t="b">
        <f>AND(AD606,$V606&lt;=Synthèse!$B$44)</f>
        <v>0</v>
      </c>
      <c r="AH606" s="135" t="b">
        <f>AND(AE606,$V606&lt;=Synthèse!$B$44)</f>
        <v>0</v>
      </c>
      <c r="AI606" s="137" t="b">
        <v>0</v>
      </c>
      <c r="AJ606" s="137" t="b">
        <v>1</v>
      </c>
      <c r="AK606" s="137" t="b">
        <f t="shared" si="108"/>
        <v>0</v>
      </c>
      <c r="AL606" s="137" t="b">
        <f t="shared" si="109"/>
        <v>1</v>
      </c>
      <c r="AM606" s="137" t="b">
        <f>AND(AK606,$V606&lt;=Synthèse!$B$44)</f>
        <v>0</v>
      </c>
      <c r="AN606" s="137" t="b">
        <f>AND(AL606,$V606&lt;=Synthèse!$B$44)</f>
        <v>1</v>
      </c>
    </row>
    <row r="607" spans="1:40">
      <c r="A607" s="17">
        <v>411512</v>
      </c>
      <c r="B607" t="str">
        <f ca="1">VLOOKUP(A607,'Fichier FI (en entrée)'!B:AH,3,0)</f>
        <v>ZVAPURXYZA</v>
      </c>
      <c r="C607">
        <f t="shared" si="99"/>
        <v>1479</v>
      </c>
      <c r="D607">
        <f t="shared" si="100"/>
        <v>1.6199999999999992</v>
      </c>
      <c r="E607" s="14" t="str">
        <f>VLOOKUP(A607,'Fichier FI (en entrée)'!B:AH,2,0)</f>
        <v>EV</v>
      </c>
      <c r="F607" s="14" t="b">
        <f t="shared" si="101"/>
        <v>1</v>
      </c>
      <c r="G607" s="14" t="b">
        <f>IFERROR(VLOOKUP(A607,'Calculs FA (auto)'!A:F,6,0),FALSE)</f>
        <v>0</v>
      </c>
      <c r="H607" s="14" t="b">
        <f t="shared" si="102"/>
        <v>0</v>
      </c>
      <c r="I607" s="16">
        <f>IFERROR(VLOOKUP(A607,'Moyennes FI (en entrée)'!B:N,7,0),"")</f>
        <v>8.6199999999999992</v>
      </c>
      <c r="J607" s="16">
        <f>IFERROR(VLOOKUP(VLOOKUP(A607,'Fichier FI (en entrée)'!B:AH,33,0),Modificateurs!A$2:B$5,2,0),0)</f>
        <v>1</v>
      </c>
      <c r="K607" s="16">
        <f>IFERROR(VLOOKUP(VLOOKUP(A607,'Redoub FI (en entrée)'!B:N,7,0),Modificateurs!A$8:B$11,2,0),0)</f>
        <v>0</v>
      </c>
      <c r="L607" s="16">
        <f>IFERROR(VLOOKUP(M607,Modificateurs!D$1:E$94,2,0),0)</f>
        <v>-8</v>
      </c>
      <c r="M607" t="str">
        <f>VLOOKUP(A607,'Fichier FI (en entrée)'!B:AH,16,0)&amp;" "&amp;VLOOKUP(A607,'Fichier FI (en entrée)'!B:AH,20,0)&amp;" "&amp;VLOOKUP(A607,'Fichier FI (en entrée)'!B:AH,27,0)&amp;" "&amp;VLOOKUP(A607,'Fichier FI (en entrée)'!B:AH,29,0)</f>
        <v xml:space="preserve">STMG Systèmes d'information et de gestion  </v>
      </c>
      <c r="N607" t="str">
        <f>VLOOKUP(A607,'Fichier FI (en entrée)'!B:AH,8,0)</f>
        <v>En Terminale</v>
      </c>
      <c r="O607" t="b">
        <f>AND(C607&gt;Synthèse!B$8,C607&lt;Synthèse!B$10,NOT(Y607))</f>
        <v>0</v>
      </c>
      <c r="P607" t="s">
        <v>2262</v>
      </c>
      <c r="Q607" s="60">
        <f>ROUNDUP(C607/(Synthèse!$B$4+Synthèse!$B$1)*8,0)</f>
        <v>7</v>
      </c>
      <c r="R607" s="60">
        <f>IFERROR(VLOOKUP(A607,'Evaluations (formulaire)'!A:P,6,0)+VLOOKUP(A607,'Evaluations (formulaire)'!A:P,7,0),0)</f>
        <v>0</v>
      </c>
      <c r="S607" s="60">
        <f>IFERROR(VLOOKUP(A607,'Evaluations (formulaire)'!A:P,8,0),0)</f>
        <v>0</v>
      </c>
      <c r="T607" s="60">
        <f>IF(AND(ISBLANK(P607),Q607&lt;=2),Synthèse!$B$41,IF(AND(ISBLANK(P607),Q607&gt;=7),Synthèse!$C$41,R607+S607))</f>
        <v>0</v>
      </c>
      <c r="U607" s="60">
        <f t="shared" si="103"/>
        <v>1.6199999999999992</v>
      </c>
      <c r="V607" s="60">
        <f t="shared" si="104"/>
        <v>1479</v>
      </c>
      <c r="X607" s="26">
        <v>254</v>
      </c>
      <c r="Y607" s="26" t="b">
        <f>IFERROR(VLOOKUP(A607,'Calculs FA (auto)'!A:O,15,0),FALSE)</f>
        <v>0</v>
      </c>
      <c r="Z607" s="26">
        <f>IFERROR(VLOOKUP(A607,'Evaluations (formulaire)'!A:M,9,0),0)</f>
        <v>0</v>
      </c>
      <c r="AA607" s="135" t="b">
        <v>1</v>
      </c>
      <c r="AB607" s="135" t="b">
        <v>0</v>
      </c>
      <c r="AC607" s="135" t="b">
        <f t="shared" si="105"/>
        <v>1</v>
      </c>
      <c r="AD607" s="135" t="b">
        <f t="shared" si="106"/>
        <v>0</v>
      </c>
      <c r="AE607" s="135" t="b">
        <f t="shared" si="107"/>
        <v>0</v>
      </c>
      <c r="AF607" s="135" t="b">
        <f>AND(AC607,$V607&lt;=Synthèse!$B$44)</f>
        <v>0</v>
      </c>
      <c r="AG607" s="135" t="b">
        <f>AND(AD607,$V607&lt;=Synthèse!$B$44)</f>
        <v>0</v>
      </c>
      <c r="AH607" s="135" t="b">
        <f>AND(AE607,$V607&lt;=Synthèse!$B$44)</f>
        <v>0</v>
      </c>
      <c r="AI607" s="137" t="b">
        <v>0</v>
      </c>
      <c r="AJ607" s="137" t="b">
        <v>1</v>
      </c>
      <c r="AK607" s="137" t="b">
        <f t="shared" si="108"/>
        <v>0</v>
      </c>
      <c r="AL607" s="137" t="b">
        <f t="shared" si="109"/>
        <v>1</v>
      </c>
      <c r="AM607" s="137" t="b">
        <f>AND(AK607,$V607&lt;=Synthèse!$B$44)</f>
        <v>0</v>
      </c>
      <c r="AN607" s="137" t="b">
        <f>AND(AL607,$V607&lt;=Synthèse!$B$44)</f>
        <v>0</v>
      </c>
    </row>
    <row r="608" spans="1:40">
      <c r="A608" s="17">
        <v>411566</v>
      </c>
      <c r="B608" t="str">
        <f ca="1">VLOOKUP(A608,'Fichier FI (en entrée)'!B:AH,3,0)</f>
        <v>UPSYYTQITH</v>
      </c>
      <c r="C608">
        <f t="shared" si="99"/>
        <v>474</v>
      </c>
      <c r="D608">
        <f t="shared" si="100"/>
        <v>13.54</v>
      </c>
      <c r="E608" s="14" t="str">
        <f>VLOOKUP(A608,'Fichier FI (en entrée)'!B:AH,2,0)</f>
        <v>EV</v>
      </c>
      <c r="F608" s="14" t="b">
        <f t="shared" si="101"/>
        <v>1</v>
      </c>
      <c r="G608" s="14" t="b">
        <f>IFERROR(VLOOKUP(A608,'Calculs FA (auto)'!A:F,6,0),FALSE)</f>
        <v>1</v>
      </c>
      <c r="H608" s="14" t="b">
        <f t="shared" si="102"/>
        <v>1</v>
      </c>
      <c r="I608" s="16">
        <f>IFERROR(VLOOKUP(A608,'Moyennes FI (en entrée)'!B:N,7,0),"")</f>
        <v>10.54</v>
      </c>
      <c r="J608" s="16">
        <f>IFERROR(VLOOKUP(VLOOKUP(A608,'Fichier FI (en entrée)'!B:AH,33,0),Modificateurs!A$2:B$5,2,0),0)</f>
        <v>1</v>
      </c>
      <c r="K608" s="16">
        <f>IFERROR(VLOOKUP(VLOOKUP(A608,'Redoub FI (en entrée)'!B:N,7,0),Modificateurs!A$8:B$11,2,0),0)</f>
        <v>0</v>
      </c>
      <c r="L608" s="16">
        <f>IFERROR(VLOOKUP(M608,Modificateurs!D$1:E$94,2,0),0)</f>
        <v>2</v>
      </c>
      <c r="M608" t="str">
        <f>VLOOKUP(A608,'Fichier FI (en entrée)'!B:AH,16,0)&amp;" "&amp;VLOOKUP(A608,'Fichier FI (en entrée)'!B:AH,20,0)&amp;" "&amp;VLOOKUP(A608,'Fichier FI (en entrée)'!B:AH,27,0)&amp;" "&amp;VLOOKUP(A608,'Fichier FI (en entrée)'!B:AH,29,0)</f>
        <v xml:space="preserve">STI2D Système informatique et numérique  </v>
      </c>
      <c r="N608" t="str">
        <f>VLOOKUP(A608,'Fichier FI (en entrée)'!B:AH,8,0)</f>
        <v>En Terminale</v>
      </c>
      <c r="O608" t="b">
        <f>AND(C608&gt;Synthèse!B$8,C608&lt;Synthèse!B$10,NOT(Y608))</f>
        <v>1</v>
      </c>
      <c r="P608" t="s">
        <v>2285</v>
      </c>
      <c r="Q608" s="60">
        <f>ROUNDUP(C608/(Synthèse!$B$4+Synthèse!$B$1)*8,0)</f>
        <v>3</v>
      </c>
      <c r="R608" s="60">
        <f>IFERROR(VLOOKUP(A608,'Evaluations (formulaire)'!A:P,6,0)+VLOOKUP(A608,'Evaluations (formulaire)'!A:P,7,0),0)</f>
        <v>0</v>
      </c>
      <c r="S608" s="60">
        <f>IFERROR(VLOOKUP(A608,'Evaluations (formulaire)'!A:P,8,0),0)</f>
        <v>0</v>
      </c>
      <c r="T608" s="60">
        <f>IF(AND(ISBLANK(P608),Q608&lt;=2),Synthèse!$B$41,IF(AND(ISBLANK(P608),Q608&gt;=7),Synthèse!$C$41,R608+S608))</f>
        <v>0</v>
      </c>
      <c r="U608" s="60">
        <f t="shared" si="103"/>
        <v>13.54</v>
      </c>
      <c r="V608" s="60">
        <f t="shared" si="104"/>
        <v>475</v>
      </c>
      <c r="X608" s="26">
        <v>1953</v>
      </c>
      <c r="Y608" s="26" t="b">
        <f>IFERROR(VLOOKUP(A608,'Calculs FA (auto)'!A:O,15,0),FALSE)</f>
        <v>0</v>
      </c>
      <c r="Z608" s="26">
        <f>IFERROR(VLOOKUP(A608,'Evaluations (formulaire)'!A:M,9,0),0)</f>
        <v>0</v>
      </c>
      <c r="AA608" s="135" t="b">
        <v>1</v>
      </c>
      <c r="AB608" s="135" t="b">
        <v>0</v>
      </c>
      <c r="AC608" s="135" t="b">
        <f t="shared" si="105"/>
        <v>1</v>
      </c>
      <c r="AD608" s="135" t="b">
        <f t="shared" si="106"/>
        <v>0</v>
      </c>
      <c r="AE608" s="135" t="b">
        <f t="shared" si="107"/>
        <v>0</v>
      </c>
      <c r="AF608" s="135" t="b">
        <f>AND(AC608,$V608&lt;=Synthèse!$B$44)</f>
        <v>1</v>
      </c>
      <c r="AG608" s="135" t="b">
        <f>AND(AD608,$V608&lt;=Synthèse!$B$44)</f>
        <v>0</v>
      </c>
      <c r="AH608" s="135" t="b">
        <f>AND(AE608,$V608&lt;=Synthèse!$B$44)</f>
        <v>0</v>
      </c>
      <c r="AI608" s="137" t="b">
        <v>0</v>
      </c>
      <c r="AJ608" s="137" t="b">
        <v>1</v>
      </c>
      <c r="AK608" s="137" t="b">
        <f t="shared" si="108"/>
        <v>0</v>
      </c>
      <c r="AL608" s="137" t="b">
        <f t="shared" si="109"/>
        <v>1</v>
      </c>
      <c r="AM608" s="137" t="b">
        <f>AND(AK608,$V608&lt;=Synthèse!$B$44)</f>
        <v>0</v>
      </c>
      <c r="AN608" s="137" t="b">
        <f>AND(AL608,$V608&lt;=Synthèse!$B$44)</f>
        <v>1</v>
      </c>
    </row>
    <row r="609" spans="1:40">
      <c r="A609" s="17">
        <v>411585</v>
      </c>
      <c r="B609" t="str">
        <f ca="1">VLOOKUP(A609,'Fichier FI (en entrée)'!B:AH,3,0)</f>
        <v>FRZJRJXPIH</v>
      </c>
      <c r="C609">
        <f t="shared" si="99"/>
        <v>592</v>
      </c>
      <c r="D609">
        <f t="shared" si="100"/>
        <v>12.92</v>
      </c>
      <c r="E609" s="14" t="str">
        <f>VLOOKUP(A609,'Fichier FI (en entrée)'!B:AH,2,0)</f>
        <v>EV</v>
      </c>
      <c r="F609" s="14" t="b">
        <f t="shared" si="101"/>
        <v>1</v>
      </c>
      <c r="G609" s="14" t="b">
        <f>IFERROR(VLOOKUP(A609,'Calculs FA (auto)'!A:F,6,0),FALSE)</f>
        <v>1</v>
      </c>
      <c r="H609" s="14" t="b">
        <f t="shared" si="102"/>
        <v>1</v>
      </c>
      <c r="I609" s="16">
        <f>IFERROR(VLOOKUP(A609,'Moyennes FI (en entrée)'!B:N,7,0),"")</f>
        <v>9.92</v>
      </c>
      <c r="J609" s="16">
        <f>IFERROR(VLOOKUP(VLOOKUP(A609,'Fichier FI (en entrée)'!B:AH,33,0),Modificateurs!A$2:B$5,2,0),0)</f>
        <v>1</v>
      </c>
      <c r="K609" s="16">
        <f>IFERROR(VLOOKUP(VLOOKUP(A609,'Redoub FI (en entrée)'!B:N,7,0),Modificateurs!A$8:B$11,2,0),0)</f>
        <v>0</v>
      </c>
      <c r="L609" s="16">
        <f>IFERROR(VLOOKUP(M609,Modificateurs!D$1:E$94,2,0),0)</f>
        <v>2</v>
      </c>
      <c r="M609" t="str">
        <f>VLOOKUP(A609,'Fichier FI (en entrée)'!B:AH,16,0)&amp;" "&amp;VLOOKUP(A609,'Fichier FI (en entrée)'!B:AH,20,0)&amp;" "&amp;VLOOKUP(A609,'Fichier FI (en entrée)'!B:AH,27,0)&amp;" "&amp;VLOOKUP(A609,'Fichier FI (en entrée)'!B:AH,29,0)</f>
        <v xml:space="preserve">STI2D Système informatique et numérique  </v>
      </c>
      <c r="N609" t="str">
        <f>VLOOKUP(A609,'Fichier FI (en entrée)'!B:AH,8,0)</f>
        <v>En Terminale</v>
      </c>
      <c r="O609" t="b">
        <f>AND(C609&gt;Synthèse!B$8,C609&lt;Synthèse!B$10,NOT(Y609))</f>
        <v>1</v>
      </c>
      <c r="P609" t="s">
        <v>2263</v>
      </c>
      <c r="Q609" s="60">
        <f>ROUNDUP(C609/(Synthèse!$B$4+Synthèse!$B$1)*8,0)</f>
        <v>3</v>
      </c>
      <c r="R609" s="60">
        <f>IFERROR(VLOOKUP(A609,'Evaluations (formulaire)'!A:P,6,0)+VLOOKUP(A609,'Evaluations (formulaire)'!A:P,7,0),0)</f>
        <v>0</v>
      </c>
      <c r="S609" s="60">
        <f>IFERROR(VLOOKUP(A609,'Evaluations (formulaire)'!A:P,8,0),0)</f>
        <v>0</v>
      </c>
      <c r="T609" s="60">
        <f>IF(AND(ISBLANK(P609),Q609&lt;=2),Synthèse!$B$41,IF(AND(ISBLANK(P609),Q609&gt;=7),Synthèse!$C$41,R609+S609))</f>
        <v>0</v>
      </c>
      <c r="U609" s="60">
        <f t="shared" si="103"/>
        <v>12.92</v>
      </c>
      <c r="V609" s="60">
        <f t="shared" si="104"/>
        <v>593</v>
      </c>
      <c r="X609" s="26">
        <v>184</v>
      </c>
      <c r="Y609" s="26" t="b">
        <f>IFERROR(VLOOKUP(A609,'Calculs FA (auto)'!A:O,15,0),FALSE)</f>
        <v>0</v>
      </c>
      <c r="Z609" s="26">
        <f>IFERROR(VLOOKUP(A609,'Evaluations (formulaire)'!A:M,9,0),0)</f>
        <v>0</v>
      </c>
      <c r="AA609" s="135" t="b">
        <v>0</v>
      </c>
      <c r="AB609" s="135" t="b">
        <v>1</v>
      </c>
      <c r="AC609" s="135" t="b">
        <f t="shared" si="105"/>
        <v>0</v>
      </c>
      <c r="AD609" s="135" t="b">
        <f t="shared" si="106"/>
        <v>1</v>
      </c>
      <c r="AE609" s="135" t="b">
        <f t="shared" si="107"/>
        <v>0</v>
      </c>
      <c r="AF609" s="135" t="b">
        <f>AND(AC609,$V609&lt;=Synthèse!$B$44)</f>
        <v>0</v>
      </c>
      <c r="AG609" s="135" t="b">
        <f>AND(AD609,$V609&lt;=Synthèse!$B$44)</f>
        <v>1</v>
      </c>
      <c r="AH609" s="135" t="b">
        <f>AND(AE609,$V609&lt;=Synthèse!$B$44)</f>
        <v>0</v>
      </c>
      <c r="AI609" s="137" t="b">
        <v>1</v>
      </c>
      <c r="AJ609" s="137" t="b">
        <v>0</v>
      </c>
      <c r="AK609" s="137" t="b">
        <f t="shared" si="108"/>
        <v>1</v>
      </c>
      <c r="AL609" s="137" t="b">
        <f t="shared" si="109"/>
        <v>0</v>
      </c>
      <c r="AM609" s="137" t="b">
        <f>AND(AK609,$V609&lt;=Synthèse!$B$44)</f>
        <v>1</v>
      </c>
      <c r="AN609" s="137" t="b">
        <f>AND(AL609,$V609&lt;=Synthèse!$B$44)</f>
        <v>0</v>
      </c>
    </row>
    <row r="610" spans="1:40">
      <c r="A610" s="17">
        <v>411866</v>
      </c>
      <c r="B610" t="str">
        <f ca="1">VLOOKUP(A610,'Fichier FI (en entrée)'!B:AH,3,0)</f>
        <v>RUXSAUJCLE</v>
      </c>
      <c r="C610">
        <f t="shared" si="99"/>
        <v>799</v>
      </c>
      <c r="D610">
        <f t="shared" si="100"/>
        <v>11.69</v>
      </c>
      <c r="E610" s="14" t="str">
        <f>VLOOKUP(A610,'Fichier FI (en entrée)'!B:AH,2,0)</f>
        <v>EV</v>
      </c>
      <c r="F610" s="14" t="b">
        <f t="shared" si="101"/>
        <v>1</v>
      </c>
      <c r="G610" s="14" t="b">
        <f>IFERROR(VLOOKUP(A610,'Calculs FA (auto)'!A:F,6,0),FALSE)</f>
        <v>1</v>
      </c>
      <c r="H610" s="14" t="b">
        <f t="shared" si="102"/>
        <v>1</v>
      </c>
      <c r="I610" s="16">
        <f>IFERROR(VLOOKUP(A610,'Moyennes FI (en entrée)'!B:N,7,0),"")</f>
        <v>9.69</v>
      </c>
      <c r="J610" s="16">
        <f>IFERROR(VLOOKUP(VLOOKUP(A610,'Fichier FI (en entrée)'!B:AH,33,0),Modificateurs!A$2:B$5,2,0),0)</f>
        <v>1</v>
      </c>
      <c r="K610" s="16">
        <f>IFERROR(VLOOKUP(VLOOKUP(A610,'Redoub FI (en entrée)'!B:N,7,0),Modificateurs!A$8:B$11,2,0),0)</f>
        <v>0</v>
      </c>
      <c r="L610" s="16">
        <f>IFERROR(VLOOKUP(M610,Modificateurs!D$1:E$94,2,0),0)</f>
        <v>1</v>
      </c>
      <c r="M610" t="str">
        <f>VLOOKUP(A610,'Fichier FI (en entrée)'!B:AH,16,0)&amp;" "&amp;VLOOKUP(A610,'Fichier FI (en entrée)'!B:AH,20,0)&amp;" "&amp;VLOOKUP(A610,'Fichier FI (en entrée)'!B:AH,27,0)&amp;" "&amp;VLOOKUP(A610,'Fichier FI (en entrée)'!B:AH,29,0)</f>
        <v xml:space="preserve">S Sciences de la vie et de la terre  </v>
      </c>
      <c r="N610" t="str">
        <f>VLOOKUP(A610,'Fichier FI (en entrée)'!B:AH,8,0)</f>
        <v>En Terminale</v>
      </c>
      <c r="O610" t="b">
        <f>AND(C610&gt;Synthèse!B$8,C610&lt;Synthèse!B$10,NOT(Y610))</f>
        <v>0</v>
      </c>
      <c r="P610" t="s">
        <v>2268</v>
      </c>
      <c r="Q610" s="60">
        <f>ROUNDUP(C610/(Synthèse!$B$4+Synthèse!$B$1)*8,0)</f>
        <v>4</v>
      </c>
      <c r="R610" s="60">
        <f>IFERROR(VLOOKUP(A610,'Evaluations (formulaire)'!A:P,6,0)+VLOOKUP(A610,'Evaluations (formulaire)'!A:P,7,0),0)</f>
        <v>0</v>
      </c>
      <c r="S610" s="60">
        <f>IFERROR(VLOOKUP(A610,'Evaluations (formulaire)'!A:P,8,0),0)</f>
        <v>0</v>
      </c>
      <c r="T610" s="60">
        <f>IF(AND(ISBLANK(P610),Q610&lt;=2),Synthèse!$B$41,IF(AND(ISBLANK(P610),Q610&gt;=7),Synthèse!$C$41,R610+S610))</f>
        <v>0</v>
      </c>
      <c r="U610" s="60">
        <f t="shared" si="103"/>
        <v>11.69</v>
      </c>
      <c r="V610" s="60">
        <f t="shared" si="104"/>
        <v>799</v>
      </c>
      <c r="X610" s="26">
        <v>1543</v>
      </c>
      <c r="Y610" s="26" t="b">
        <f>IFERROR(VLOOKUP(A610,'Calculs FA (auto)'!A:O,15,0),FALSE)</f>
        <v>1</v>
      </c>
      <c r="Z610" s="26">
        <f>IFERROR(VLOOKUP(A610,'Evaluations (formulaire)'!A:M,9,0),0)</f>
        <v>0</v>
      </c>
      <c r="AA610" s="135" t="b">
        <v>1</v>
      </c>
      <c r="AB610" s="135" t="b">
        <v>0</v>
      </c>
      <c r="AC610" s="135" t="b">
        <f t="shared" si="105"/>
        <v>1</v>
      </c>
      <c r="AD610" s="135" t="b">
        <f t="shared" si="106"/>
        <v>0</v>
      </c>
      <c r="AE610" s="135" t="b">
        <f t="shared" si="107"/>
        <v>0</v>
      </c>
      <c r="AF610" s="135" t="b">
        <f>AND(AC610,$V610&lt;=Synthèse!$B$44)</f>
        <v>0</v>
      </c>
      <c r="AG610" s="135" t="b">
        <f>AND(AD610,$V610&lt;=Synthèse!$B$44)</f>
        <v>0</v>
      </c>
      <c r="AH610" s="135" t="b">
        <f>AND(AE610,$V610&lt;=Synthèse!$B$44)</f>
        <v>0</v>
      </c>
      <c r="AI610" s="137" t="b">
        <v>0</v>
      </c>
      <c r="AJ610" s="137" t="b">
        <v>1</v>
      </c>
      <c r="AK610" s="137" t="b">
        <f t="shared" si="108"/>
        <v>0</v>
      </c>
      <c r="AL610" s="137" t="b">
        <f t="shared" si="109"/>
        <v>1</v>
      </c>
      <c r="AM610" s="137" t="b">
        <f>AND(AK610,$V610&lt;=Synthèse!$B$44)</f>
        <v>0</v>
      </c>
      <c r="AN610" s="137" t="b">
        <f>AND(AL610,$V610&lt;=Synthèse!$B$44)</f>
        <v>0</v>
      </c>
    </row>
    <row r="611" spans="1:40">
      <c r="A611" s="17">
        <v>411867</v>
      </c>
      <c r="B611" t="str">
        <f ca="1">VLOOKUP(A611,'Fichier FI (en entrée)'!B:AH,3,0)</f>
        <v>LEWSULDFSZ</v>
      </c>
      <c r="C611">
        <f t="shared" si="99"/>
        <v>1047</v>
      </c>
      <c r="D611">
        <f t="shared" si="100"/>
        <v>9.94</v>
      </c>
      <c r="E611" s="14" t="str">
        <f>VLOOKUP(A611,'Fichier FI (en entrée)'!B:AH,2,0)</f>
        <v>EV</v>
      </c>
      <c r="F611" s="14" t="b">
        <f t="shared" si="101"/>
        <v>1</v>
      </c>
      <c r="G611" s="14" t="b">
        <f>IFERROR(VLOOKUP(A611,'Calculs FA (auto)'!A:F,6,0),FALSE)</f>
        <v>0</v>
      </c>
      <c r="H611" s="14" t="b">
        <f t="shared" si="102"/>
        <v>0</v>
      </c>
      <c r="I611" s="16">
        <f>IFERROR(VLOOKUP(A611,'Moyennes FI (en entrée)'!B:N,7,0),"")</f>
        <v>11.94</v>
      </c>
      <c r="J611" s="16">
        <f>IFERROR(VLOOKUP(VLOOKUP(A611,'Fichier FI (en entrée)'!B:AH,33,0),Modificateurs!A$2:B$5,2,0),0)</f>
        <v>1</v>
      </c>
      <c r="K611" s="16">
        <f>IFERROR(VLOOKUP(VLOOKUP(A611,'Redoub FI (en entrée)'!B:N,7,0),Modificateurs!A$8:B$11,2,0),0)</f>
        <v>0</v>
      </c>
      <c r="L611" s="16">
        <f>IFERROR(VLOOKUP(M611,Modificateurs!D$1:E$94,2,0),0)</f>
        <v>-3</v>
      </c>
      <c r="M611" t="str">
        <f>VLOOKUP(A611,'Fichier FI (en entrée)'!B:AH,16,0)&amp;" "&amp;VLOOKUP(A611,'Fichier FI (en entrée)'!B:AH,20,0)&amp;" "&amp;VLOOKUP(A611,'Fichier FI (en entrée)'!B:AH,27,0)&amp;" "&amp;VLOOKUP(A611,'Fichier FI (en entrée)'!B:AH,29,0)</f>
        <v xml:space="preserve">ES Mathématiques  </v>
      </c>
      <c r="N611" t="str">
        <f>VLOOKUP(A611,'Fichier FI (en entrée)'!B:AH,8,0)</f>
        <v>En Terminale</v>
      </c>
      <c r="O611" t="b">
        <f>AND(C611&gt;Synthèse!B$8,C611&lt;Synthèse!B$10,NOT(Y611))</f>
        <v>1</v>
      </c>
      <c r="P611" s="17" t="s">
        <v>2266</v>
      </c>
      <c r="Q611" s="60">
        <f>ROUNDUP(C611/(Synthèse!$B$4+Synthèse!$B$1)*8,0)</f>
        <v>5</v>
      </c>
      <c r="R611" s="60">
        <f>IFERROR(VLOOKUP(A611,'Evaluations (formulaire)'!A:P,6,0)+VLOOKUP(A611,'Evaluations (formulaire)'!A:P,7,0),0)</f>
        <v>0</v>
      </c>
      <c r="S611" s="60">
        <f>IFERROR(VLOOKUP(A611,'Evaluations (formulaire)'!A:P,8,0),0)</f>
        <v>0</v>
      </c>
      <c r="T611" s="60">
        <f>IF(AND(ISBLANK(P611),Q611&lt;=2),Synthèse!$B$41,IF(AND(ISBLANK(P611),Q611&gt;=7),Synthèse!$C$41,R611+S611))</f>
        <v>0</v>
      </c>
      <c r="U611" s="60">
        <f t="shared" si="103"/>
        <v>9.94</v>
      </c>
      <c r="V611" s="60">
        <f t="shared" si="104"/>
        <v>1047</v>
      </c>
      <c r="X611" s="26">
        <v>680</v>
      </c>
      <c r="Y611" s="26" t="b">
        <f>IFERROR(VLOOKUP(A611,'Calculs FA (auto)'!A:O,15,0),FALSE)</f>
        <v>0</v>
      </c>
      <c r="Z611" s="26">
        <f>IFERROR(VLOOKUP(A611,'Evaluations (formulaire)'!A:M,9,0),0)</f>
        <v>0</v>
      </c>
      <c r="AA611" s="135" t="b">
        <v>1</v>
      </c>
      <c r="AB611" s="135" t="b">
        <v>0</v>
      </c>
      <c r="AC611" s="135" t="b">
        <f t="shared" si="105"/>
        <v>1</v>
      </c>
      <c r="AD611" s="135" t="b">
        <f t="shared" si="106"/>
        <v>0</v>
      </c>
      <c r="AE611" s="135" t="b">
        <f t="shared" si="107"/>
        <v>0</v>
      </c>
      <c r="AF611" s="135" t="b">
        <f>AND(AC611,$V611&lt;=Synthèse!$B$44)</f>
        <v>0</v>
      </c>
      <c r="AG611" s="135" t="b">
        <f>AND(AD611,$V611&lt;=Synthèse!$B$44)</f>
        <v>0</v>
      </c>
      <c r="AH611" s="135" t="b">
        <f>AND(AE611,$V611&lt;=Synthèse!$B$44)</f>
        <v>0</v>
      </c>
      <c r="AI611" s="137" t="b">
        <v>0</v>
      </c>
      <c r="AJ611" s="137" t="b">
        <v>1</v>
      </c>
      <c r="AK611" s="137" t="b">
        <f t="shared" si="108"/>
        <v>0</v>
      </c>
      <c r="AL611" s="137" t="b">
        <f t="shared" si="109"/>
        <v>1</v>
      </c>
      <c r="AM611" s="137" t="b">
        <f>AND(AK611,$V611&lt;=Synthèse!$B$44)</f>
        <v>0</v>
      </c>
      <c r="AN611" s="137" t="b">
        <f>AND(AL611,$V611&lt;=Synthèse!$B$44)</f>
        <v>0</v>
      </c>
    </row>
    <row r="612" spans="1:40">
      <c r="A612" s="17">
        <v>412690</v>
      </c>
      <c r="B612" t="str">
        <f ca="1">VLOOKUP(A612,'Fichier FI (en entrée)'!B:AH,3,0)</f>
        <v>JHYYCYSAPW</v>
      </c>
      <c r="C612">
        <f t="shared" si="99"/>
        <v>2097</v>
      </c>
      <c r="D612">
        <f t="shared" si="100"/>
        <v>-100</v>
      </c>
      <c r="E612" s="14" t="str">
        <f>VLOOKUP(A612,'Fichier FI (en entrée)'!B:AH,2,0)</f>
        <v>ENV</v>
      </c>
      <c r="F612" s="14" t="b">
        <f t="shared" si="101"/>
        <v>0</v>
      </c>
      <c r="G612" s="14" t="b">
        <f>IFERROR(VLOOKUP(A612,'Calculs FA (auto)'!A:F,6,0),FALSE)</f>
        <v>0</v>
      </c>
      <c r="H612" s="14" t="b">
        <f t="shared" si="102"/>
        <v>0</v>
      </c>
      <c r="I612" s="16" t="str">
        <f>IFERROR(VLOOKUP(A612,'Moyennes FI (en entrée)'!B:N,7,0),"")</f>
        <v/>
      </c>
      <c r="J612" s="16">
        <f>IFERROR(VLOOKUP(VLOOKUP(A612,'Fichier FI (en entrée)'!B:AH,33,0),Modificateurs!A$2:B$5,2,0),0)</f>
        <v>1</v>
      </c>
      <c r="K612" s="16">
        <f>IFERROR(VLOOKUP(VLOOKUP(A612,'Redoub FI (en entrée)'!B:N,7,0),Modificateurs!A$8:B$11,2,0),0)</f>
        <v>0</v>
      </c>
      <c r="L612" s="16">
        <f>IFERROR(VLOOKUP(M612,Modificateurs!D$1:E$94,2,0),0)</f>
        <v>1</v>
      </c>
      <c r="M612" t="str">
        <f>VLOOKUP(A612,'Fichier FI (en entrée)'!B:AH,16,0)&amp;" "&amp;VLOOKUP(A612,'Fichier FI (en entrée)'!B:AH,20,0)&amp;" "&amp;VLOOKUP(A612,'Fichier FI (en entrée)'!B:AH,27,0)&amp;" "&amp;VLOOKUP(A612,'Fichier FI (en entrée)'!B:AH,29,0)</f>
        <v xml:space="preserve">S Sciences de la vie et de la terre  </v>
      </c>
      <c r="N612" t="str">
        <f>VLOOKUP(A612,'Fichier FI (en entrée)'!B:AH,8,0)</f>
        <v>En Terminale</v>
      </c>
      <c r="O612" t="b">
        <f>AND(C612&gt;Synthèse!B$8,C612&lt;Synthèse!B$10,NOT(Y612))</f>
        <v>0</v>
      </c>
      <c r="Q612" s="60">
        <f>ROUNDUP(C612/(Synthèse!$B$4+Synthèse!$B$1)*8,0)</f>
        <v>10</v>
      </c>
      <c r="R612" s="60">
        <f>IFERROR(VLOOKUP(A612,'Evaluations (formulaire)'!A:P,6,0)+VLOOKUP(A612,'Evaluations (formulaire)'!A:P,7,0),0)</f>
        <v>0</v>
      </c>
      <c r="S612" s="60">
        <f>IFERROR(VLOOKUP(A612,'Evaluations (formulaire)'!A:P,8,0),0)</f>
        <v>0</v>
      </c>
      <c r="T612" s="60">
        <f>IF(AND(ISBLANK(P612),Q612&lt;=2),Synthèse!$B$41,IF(AND(ISBLANK(P612),Q612&gt;=7),Synthèse!$C$41,R612+S612))</f>
        <v>4.6296296296296294E-3</v>
      </c>
      <c r="U612" s="60">
        <f t="shared" si="103"/>
        <v>-99.995370370370367</v>
      </c>
      <c r="V612" s="60">
        <f t="shared" si="104"/>
        <v>1983</v>
      </c>
      <c r="X612" s="26">
        <v>848</v>
      </c>
      <c r="Y612" s="26" t="b">
        <f>IFERROR(VLOOKUP(A612,'Calculs FA (auto)'!A:O,15,0),FALSE)</f>
        <v>0</v>
      </c>
      <c r="Z612" s="26">
        <f>IFERROR(VLOOKUP(A612,'Evaluations (formulaire)'!A:M,9,0),0)</f>
        <v>0</v>
      </c>
      <c r="AA612" s="135" t="b">
        <v>1</v>
      </c>
      <c r="AB612" s="135" t="b">
        <v>0</v>
      </c>
      <c r="AC612" s="135" t="b">
        <f t="shared" si="105"/>
        <v>0</v>
      </c>
      <c r="AD612" s="135" t="b">
        <f t="shared" si="106"/>
        <v>0</v>
      </c>
      <c r="AE612" s="135" t="b">
        <f t="shared" si="107"/>
        <v>0</v>
      </c>
      <c r="AF612" s="135" t="b">
        <f>AND(AC612,$V612&lt;=Synthèse!$B$44)</f>
        <v>0</v>
      </c>
      <c r="AG612" s="135" t="b">
        <f>AND(AD612,$V612&lt;=Synthèse!$B$44)</f>
        <v>0</v>
      </c>
      <c r="AH612" s="135" t="b">
        <f>AND(AE612,$V612&lt;=Synthèse!$B$44)</f>
        <v>0</v>
      </c>
      <c r="AI612" s="137" t="b">
        <v>0</v>
      </c>
      <c r="AJ612" s="137" t="b">
        <v>1</v>
      </c>
      <c r="AK612" s="137" t="b">
        <f t="shared" si="108"/>
        <v>0</v>
      </c>
      <c r="AL612" s="137" t="b">
        <f t="shared" si="109"/>
        <v>0</v>
      </c>
      <c r="AM612" s="137" t="b">
        <f>AND(AK612,$V612&lt;=Synthèse!$B$44)</f>
        <v>0</v>
      </c>
      <c r="AN612" s="137" t="b">
        <f>AND(AL612,$V612&lt;=Synthèse!$B$44)</f>
        <v>0</v>
      </c>
    </row>
    <row r="613" spans="1:40">
      <c r="A613" s="17">
        <v>416235</v>
      </c>
      <c r="B613" t="str">
        <f ca="1">VLOOKUP(A613,'Fichier FI (en entrée)'!B:AH,3,0)</f>
        <v>VQVUKFMYZE</v>
      </c>
      <c r="C613">
        <f t="shared" si="99"/>
        <v>309</v>
      </c>
      <c r="D613">
        <f t="shared" si="100"/>
        <v>14.72</v>
      </c>
      <c r="E613" s="14" t="str">
        <f>VLOOKUP(A613,'Fichier FI (en entrée)'!B:AH,2,0)</f>
        <v>EV</v>
      </c>
      <c r="F613" s="14" t="b">
        <f t="shared" si="101"/>
        <v>1</v>
      </c>
      <c r="G613" s="14" t="b">
        <f>IFERROR(VLOOKUP(A613,'Calculs FA (auto)'!A:F,6,0),FALSE)</f>
        <v>1</v>
      </c>
      <c r="H613" s="14" t="b">
        <f t="shared" si="102"/>
        <v>1</v>
      </c>
      <c r="I613" s="16">
        <f>IFERROR(VLOOKUP(A613,'Moyennes FI (en entrée)'!B:N,7,0),"")</f>
        <v>8.7200000000000006</v>
      </c>
      <c r="J613" s="16">
        <f>IFERROR(VLOOKUP(VLOOKUP(A613,'Fichier FI (en entrée)'!B:AH,33,0),Modificateurs!A$2:B$5,2,0),0)</f>
        <v>3</v>
      </c>
      <c r="K613" s="16">
        <f>IFERROR(VLOOKUP(VLOOKUP(A613,'Redoub FI (en entrée)'!B:N,7,0),Modificateurs!A$8:B$11,2,0),0)</f>
        <v>0</v>
      </c>
      <c r="L613" s="16">
        <f>IFERROR(VLOOKUP(M613,Modificateurs!D$1:E$94,2,0),0)</f>
        <v>3</v>
      </c>
      <c r="M613" t="str">
        <f>VLOOKUP(A613,'Fichier FI (en entrée)'!B:AH,16,0)&amp;" "&amp;VLOOKUP(A613,'Fichier FI (en entrée)'!B:AH,20,0)&amp;" "&amp;VLOOKUP(A613,'Fichier FI (en entrée)'!B:AH,27,0)&amp;" "&amp;VLOOKUP(A613,'Fichier FI (en entrée)'!B:AH,29,0)</f>
        <v xml:space="preserve">S Informatique et Sciences du numérique  </v>
      </c>
      <c r="N613" t="str">
        <f>VLOOKUP(A613,'Fichier FI (en entrée)'!B:AH,8,0)</f>
        <v>En Terminale</v>
      </c>
      <c r="O613" t="b">
        <f>AND(C613&gt;Synthèse!B$8,C613&lt;Synthèse!B$10,NOT(Y613))</f>
        <v>0</v>
      </c>
      <c r="P613" t="s">
        <v>2262</v>
      </c>
      <c r="Q613" s="60">
        <f>ROUNDUP(C613/(Synthèse!$B$4+Synthèse!$B$1)*8,0)</f>
        <v>2</v>
      </c>
      <c r="R613" s="60">
        <f>IFERROR(VLOOKUP(A613,'Evaluations (formulaire)'!A:P,6,0)+VLOOKUP(A613,'Evaluations (formulaire)'!A:P,7,0),0)</f>
        <v>0</v>
      </c>
      <c r="S613" s="60">
        <f>IFERROR(VLOOKUP(A613,'Evaluations (formulaire)'!A:P,8,0),0)</f>
        <v>0</v>
      </c>
      <c r="T613" s="60">
        <f>IF(AND(ISBLANK(P613),Q613&lt;=2),Synthèse!$B$41,IF(AND(ISBLANK(P613),Q613&gt;=7),Synthèse!$C$41,R613+S613))</f>
        <v>0</v>
      </c>
      <c r="U613" s="60">
        <f t="shared" si="103"/>
        <v>14.72</v>
      </c>
      <c r="V613" s="60">
        <f t="shared" si="104"/>
        <v>309</v>
      </c>
      <c r="X613" s="26">
        <v>1354</v>
      </c>
      <c r="Y613" s="26" t="b">
        <f>IFERROR(VLOOKUP(A613,'Calculs FA (auto)'!A:O,15,0),FALSE)</f>
        <v>0</v>
      </c>
      <c r="Z613" s="26">
        <f>IFERROR(VLOOKUP(A613,'Evaluations (formulaire)'!A:M,9,0),0)</f>
        <v>0</v>
      </c>
      <c r="AA613" s="135" t="b">
        <v>1</v>
      </c>
      <c r="AB613" s="135" t="b">
        <v>0</v>
      </c>
      <c r="AC613" s="135" t="b">
        <f t="shared" si="105"/>
        <v>1</v>
      </c>
      <c r="AD613" s="135" t="b">
        <f t="shared" si="106"/>
        <v>0</v>
      </c>
      <c r="AE613" s="135" t="b">
        <f t="shared" si="107"/>
        <v>0</v>
      </c>
      <c r="AF613" s="135" t="b">
        <f>AND(AC613,$V613&lt;=Synthèse!$B$44)</f>
        <v>1</v>
      </c>
      <c r="AG613" s="135" t="b">
        <f>AND(AD613,$V613&lt;=Synthèse!$B$44)</f>
        <v>0</v>
      </c>
      <c r="AH613" s="135" t="b">
        <f>AND(AE613,$V613&lt;=Synthèse!$B$44)</f>
        <v>0</v>
      </c>
      <c r="AI613" s="137" t="b">
        <v>0</v>
      </c>
      <c r="AJ613" s="137" t="b">
        <v>1</v>
      </c>
      <c r="AK613" s="137" t="b">
        <f t="shared" si="108"/>
        <v>0</v>
      </c>
      <c r="AL613" s="137" t="b">
        <f t="shared" si="109"/>
        <v>1</v>
      </c>
      <c r="AM613" s="137" t="b">
        <f>AND(AK613,$V613&lt;=Synthèse!$B$44)</f>
        <v>0</v>
      </c>
      <c r="AN613" s="137" t="b">
        <f>AND(AL613,$V613&lt;=Synthèse!$B$44)</f>
        <v>1</v>
      </c>
    </row>
    <row r="614" spans="1:40">
      <c r="A614" s="17">
        <v>416254</v>
      </c>
      <c r="B614" t="str">
        <f ca="1">VLOOKUP(A614,'Fichier FI (en entrée)'!B:AH,3,0)</f>
        <v>VINMWDQNXL</v>
      </c>
      <c r="C614">
        <f t="shared" si="99"/>
        <v>914</v>
      </c>
      <c r="D614">
        <f t="shared" si="100"/>
        <v>10.97</v>
      </c>
      <c r="E614" s="14" t="str">
        <f>VLOOKUP(A614,'Fichier FI (en entrée)'!B:AH,2,0)</f>
        <v>EV</v>
      </c>
      <c r="F614" s="14" t="b">
        <f t="shared" si="101"/>
        <v>1</v>
      </c>
      <c r="G614" s="14" t="b">
        <f>IFERROR(VLOOKUP(A614,'Calculs FA (auto)'!A:F,6,0),FALSE)</f>
        <v>1</v>
      </c>
      <c r="H614" s="14" t="b">
        <f t="shared" si="102"/>
        <v>1</v>
      </c>
      <c r="I614" s="16">
        <f>IFERROR(VLOOKUP(A614,'Moyennes FI (en entrée)'!B:N,7,0),"")</f>
        <v>8.9700000000000006</v>
      </c>
      <c r="J614" s="16">
        <f>IFERROR(VLOOKUP(VLOOKUP(A614,'Fichier FI (en entrée)'!B:AH,33,0),Modificateurs!A$2:B$5,2,0),0)</f>
        <v>1</v>
      </c>
      <c r="K614" s="16">
        <f>IFERROR(VLOOKUP(VLOOKUP(A614,'Redoub FI (en entrée)'!B:N,7,0),Modificateurs!A$8:B$11,2,0),0)</f>
        <v>0</v>
      </c>
      <c r="L614" s="16">
        <f>IFERROR(VLOOKUP(M614,Modificateurs!D$1:E$94,2,0),0)</f>
        <v>1</v>
      </c>
      <c r="M614" t="str">
        <f>VLOOKUP(A614,'Fichier FI (en entrée)'!B:AH,16,0)&amp;" "&amp;VLOOKUP(A614,'Fichier FI (en entrée)'!B:AH,20,0)&amp;" "&amp;VLOOKUP(A614,'Fichier FI (en entrée)'!B:AH,27,0)&amp;" "&amp;VLOOKUP(A614,'Fichier FI (en entrée)'!B:AH,29,0)</f>
        <v xml:space="preserve">S Sciences de la vie et de la terre  </v>
      </c>
      <c r="N614" t="str">
        <f>VLOOKUP(A614,'Fichier FI (en entrée)'!B:AH,8,0)</f>
        <v>En Terminale</v>
      </c>
      <c r="O614" t="b">
        <f>AND(C614&gt;Synthèse!B$8,C614&lt;Synthèse!B$10,NOT(Y614))</f>
        <v>0</v>
      </c>
      <c r="P614" s="17" t="s">
        <v>2265</v>
      </c>
      <c r="Q614" s="60">
        <f>ROUNDUP(C614/(Synthèse!$B$4+Synthèse!$B$1)*8,0)</f>
        <v>5</v>
      </c>
      <c r="R614" s="60">
        <f>IFERROR(VLOOKUP(A614,'Evaluations (formulaire)'!A:P,6,0)+VLOOKUP(A614,'Evaluations (formulaire)'!A:P,7,0),0)</f>
        <v>0</v>
      </c>
      <c r="S614" s="60">
        <f>IFERROR(VLOOKUP(A614,'Evaluations (formulaire)'!A:P,8,0),0)</f>
        <v>0</v>
      </c>
      <c r="T614" s="60">
        <f>IF(AND(ISBLANK(P614),Q614&lt;=2),Synthèse!$B$41,IF(AND(ISBLANK(P614),Q614&gt;=7),Synthèse!$C$41,R614+S614))</f>
        <v>0</v>
      </c>
      <c r="U614" s="60">
        <f t="shared" si="103"/>
        <v>10.97</v>
      </c>
      <c r="V614" s="60">
        <f t="shared" si="104"/>
        <v>914</v>
      </c>
      <c r="X614" s="26">
        <v>1506</v>
      </c>
      <c r="Y614" s="26" t="b">
        <f>IFERROR(VLOOKUP(A614,'Calculs FA (auto)'!A:O,15,0),FALSE)</f>
        <v>1</v>
      </c>
      <c r="Z614" s="26">
        <f>IFERROR(VLOOKUP(A614,'Evaluations (formulaire)'!A:M,9,0),0)</f>
        <v>0</v>
      </c>
      <c r="AA614" s="135" t="b">
        <v>1</v>
      </c>
      <c r="AB614" s="135" t="b">
        <v>0</v>
      </c>
      <c r="AC614" s="135" t="b">
        <f t="shared" si="105"/>
        <v>1</v>
      </c>
      <c r="AD614" s="135" t="b">
        <f t="shared" si="106"/>
        <v>0</v>
      </c>
      <c r="AE614" s="135" t="b">
        <f t="shared" si="107"/>
        <v>0</v>
      </c>
      <c r="AF614" s="135" t="b">
        <f>AND(AC614,$V614&lt;=Synthèse!$B$44)</f>
        <v>0</v>
      </c>
      <c r="AG614" s="135" t="b">
        <f>AND(AD614,$V614&lt;=Synthèse!$B$44)</f>
        <v>0</v>
      </c>
      <c r="AH614" s="135" t="b">
        <f>AND(AE614,$V614&lt;=Synthèse!$B$44)</f>
        <v>0</v>
      </c>
      <c r="AI614" s="137" t="b">
        <v>0</v>
      </c>
      <c r="AJ614" s="137" t="b">
        <v>1</v>
      </c>
      <c r="AK614" s="137" t="b">
        <f t="shared" si="108"/>
        <v>0</v>
      </c>
      <c r="AL614" s="137" t="b">
        <f t="shared" si="109"/>
        <v>1</v>
      </c>
      <c r="AM614" s="137" t="b">
        <f>AND(AK614,$V614&lt;=Synthèse!$B$44)</f>
        <v>0</v>
      </c>
      <c r="AN614" s="137" t="b">
        <f>AND(AL614,$V614&lt;=Synthèse!$B$44)</f>
        <v>0</v>
      </c>
    </row>
    <row r="615" spans="1:40">
      <c r="A615" s="17">
        <v>416342</v>
      </c>
      <c r="B615" t="str">
        <f ca="1">VLOOKUP(A615,'Fichier FI (en entrée)'!B:AH,3,0)</f>
        <v>JWHVDBCHQN</v>
      </c>
      <c r="C615">
        <f t="shared" si="99"/>
        <v>697</v>
      </c>
      <c r="D615">
        <f t="shared" si="100"/>
        <v>12.23</v>
      </c>
      <c r="E615" s="14" t="str">
        <f>VLOOKUP(A615,'Fichier FI (en entrée)'!B:AH,2,0)</f>
        <v>EV</v>
      </c>
      <c r="F615" s="14" t="b">
        <f t="shared" si="101"/>
        <v>1</v>
      </c>
      <c r="G615" s="14" t="b">
        <f>IFERROR(VLOOKUP(A615,'Calculs FA (auto)'!A:F,6,0),FALSE)</f>
        <v>0</v>
      </c>
      <c r="H615" s="14" t="b">
        <f t="shared" si="102"/>
        <v>0</v>
      </c>
      <c r="I615" s="16">
        <f>IFERROR(VLOOKUP(A615,'Moyennes FI (en entrée)'!B:N,7,0),"")</f>
        <v>8.23</v>
      </c>
      <c r="J615" s="16">
        <f>IFERROR(VLOOKUP(VLOOKUP(A615,'Fichier FI (en entrée)'!B:AH,33,0),Modificateurs!A$2:B$5,2,0),0)</f>
        <v>1</v>
      </c>
      <c r="K615" s="16">
        <f>IFERROR(VLOOKUP(VLOOKUP(A615,'Redoub FI (en entrée)'!B:N,7,0),Modificateurs!A$8:B$11,2,0),0)</f>
        <v>0</v>
      </c>
      <c r="L615" s="16">
        <f>IFERROR(VLOOKUP(M615,Modificateurs!D$1:E$94,2,0),0)</f>
        <v>3</v>
      </c>
      <c r="M615" t="str">
        <f>VLOOKUP(A615,'Fichier FI (en entrée)'!B:AH,16,0)&amp;" "&amp;VLOOKUP(A615,'Fichier FI (en entrée)'!B:AH,20,0)&amp;" "&amp;VLOOKUP(A615,'Fichier FI (en entrée)'!B:AH,27,0)&amp;" "&amp;VLOOKUP(A615,'Fichier FI (en entrée)'!B:AH,29,0)</f>
        <v xml:space="preserve">S Informatique et Sciences du numérique  </v>
      </c>
      <c r="N615" t="str">
        <f>VLOOKUP(A615,'Fichier FI (en entrée)'!B:AH,8,0)</f>
        <v>En Terminale</v>
      </c>
      <c r="O615" t="b">
        <f>AND(C615&gt;Synthèse!B$8,C615&lt;Synthèse!B$10,NOT(Y615))</f>
        <v>1</v>
      </c>
      <c r="P615" s="17" t="s">
        <v>2265</v>
      </c>
      <c r="Q615" s="60">
        <f>ROUNDUP(C615/(Synthèse!$B$4+Synthèse!$B$1)*8,0)</f>
        <v>4</v>
      </c>
      <c r="R615" s="60">
        <f>IFERROR(VLOOKUP(A615,'Evaluations (formulaire)'!A:P,6,0)+VLOOKUP(A615,'Evaluations (formulaire)'!A:P,7,0),0)</f>
        <v>0</v>
      </c>
      <c r="S615" s="60">
        <f>IFERROR(VLOOKUP(A615,'Evaluations (formulaire)'!A:P,8,0),0)</f>
        <v>0</v>
      </c>
      <c r="T615" s="60">
        <f>IF(AND(ISBLANK(P615),Q615&lt;=2),Synthèse!$B$41,IF(AND(ISBLANK(P615),Q615&gt;=7),Synthèse!$C$41,R615+S615))</f>
        <v>0</v>
      </c>
      <c r="U615" s="60">
        <f t="shared" si="103"/>
        <v>12.23</v>
      </c>
      <c r="V615" s="60">
        <f t="shared" si="104"/>
        <v>697</v>
      </c>
      <c r="X615" s="26">
        <v>1211</v>
      </c>
      <c r="Y615" s="26" t="b">
        <f>IFERROR(VLOOKUP(A615,'Calculs FA (auto)'!A:O,15,0),FALSE)</f>
        <v>0</v>
      </c>
      <c r="Z615" s="26">
        <f>IFERROR(VLOOKUP(A615,'Evaluations (formulaire)'!A:M,9,0),0)</f>
        <v>0</v>
      </c>
      <c r="AA615" s="135" t="b">
        <v>1</v>
      </c>
      <c r="AB615" s="135" t="b">
        <v>0</v>
      </c>
      <c r="AC615" s="135" t="b">
        <f t="shared" si="105"/>
        <v>1</v>
      </c>
      <c r="AD615" s="135" t="b">
        <f t="shared" si="106"/>
        <v>0</v>
      </c>
      <c r="AE615" s="135" t="b">
        <f t="shared" si="107"/>
        <v>0</v>
      </c>
      <c r="AF615" s="135" t="b">
        <f>AND(AC615,$V615&lt;=Synthèse!$B$44)</f>
        <v>0</v>
      </c>
      <c r="AG615" s="135" t="b">
        <f>AND(AD615,$V615&lt;=Synthèse!$B$44)</f>
        <v>0</v>
      </c>
      <c r="AH615" s="135" t="b">
        <f>AND(AE615,$V615&lt;=Synthèse!$B$44)</f>
        <v>0</v>
      </c>
      <c r="AI615" s="137" t="b">
        <v>0</v>
      </c>
      <c r="AJ615" s="137" t="b">
        <v>1</v>
      </c>
      <c r="AK615" s="137" t="b">
        <f t="shared" si="108"/>
        <v>0</v>
      </c>
      <c r="AL615" s="137" t="b">
        <f t="shared" si="109"/>
        <v>1</v>
      </c>
      <c r="AM615" s="137" t="b">
        <f>AND(AK615,$V615&lt;=Synthèse!$B$44)</f>
        <v>0</v>
      </c>
      <c r="AN615" s="137" t="b">
        <f>AND(AL615,$V615&lt;=Synthèse!$B$44)</f>
        <v>0</v>
      </c>
    </row>
    <row r="616" spans="1:40">
      <c r="A616" s="17">
        <v>416346</v>
      </c>
      <c r="B616" t="str">
        <f ca="1">VLOOKUP(A616,'Fichier FI (en entrée)'!B:AH,3,0)</f>
        <v>YYPKBAVYRE</v>
      </c>
      <c r="C616">
        <f t="shared" si="99"/>
        <v>245</v>
      </c>
      <c r="D616">
        <f t="shared" si="100"/>
        <v>15.35</v>
      </c>
      <c r="E616" s="14" t="str">
        <f>VLOOKUP(A616,'Fichier FI (en entrée)'!B:AH,2,0)</f>
        <v>EV</v>
      </c>
      <c r="F616" s="14" t="b">
        <f t="shared" si="101"/>
        <v>1</v>
      </c>
      <c r="G616" s="14" t="b">
        <f>IFERROR(VLOOKUP(A616,'Calculs FA (auto)'!A:F,6,0),FALSE)</f>
        <v>0</v>
      </c>
      <c r="H616" s="14" t="b">
        <f t="shared" si="102"/>
        <v>0</v>
      </c>
      <c r="I616" s="16">
        <f>IFERROR(VLOOKUP(A616,'Moyennes FI (en entrée)'!B:N,7,0),"")</f>
        <v>9.35</v>
      </c>
      <c r="J616" s="16">
        <f>IFERROR(VLOOKUP(VLOOKUP(A616,'Fichier FI (en entrée)'!B:AH,33,0),Modificateurs!A$2:B$5,2,0),0)</f>
        <v>3</v>
      </c>
      <c r="K616" s="16">
        <f>IFERROR(VLOOKUP(VLOOKUP(A616,'Redoub FI (en entrée)'!B:N,7,0),Modificateurs!A$8:B$11,2,0),0)</f>
        <v>0</v>
      </c>
      <c r="L616" s="16">
        <f>IFERROR(VLOOKUP(M616,Modificateurs!D$1:E$94,2,0),0)</f>
        <v>3</v>
      </c>
      <c r="M616" t="str">
        <f>VLOOKUP(A616,'Fichier FI (en entrée)'!B:AH,16,0)&amp;" "&amp;VLOOKUP(A616,'Fichier FI (en entrée)'!B:AH,20,0)&amp;" "&amp;VLOOKUP(A616,'Fichier FI (en entrée)'!B:AH,27,0)&amp;" "&amp;VLOOKUP(A616,'Fichier FI (en entrée)'!B:AH,29,0)</f>
        <v xml:space="preserve">S Informatique et Sciences du numérique  </v>
      </c>
      <c r="N616" t="str">
        <f>VLOOKUP(A616,'Fichier FI (en entrée)'!B:AH,8,0)</f>
        <v>En Terminale</v>
      </c>
      <c r="O616" t="b">
        <f>AND(C616&gt;Synthèse!B$8,C616&lt;Synthèse!B$10,NOT(Y616))</f>
        <v>0</v>
      </c>
      <c r="P616" t="s">
        <v>2257</v>
      </c>
      <c r="Q616" s="60">
        <f>ROUNDUP(C616/(Synthèse!$B$4+Synthèse!$B$1)*8,0)</f>
        <v>2</v>
      </c>
      <c r="R616" s="60">
        <f>IFERROR(VLOOKUP(A616,'Evaluations (formulaire)'!A:P,6,0)+VLOOKUP(A616,'Evaluations (formulaire)'!A:P,7,0),0)</f>
        <v>0</v>
      </c>
      <c r="S616" s="60">
        <f>IFERROR(VLOOKUP(A616,'Evaluations (formulaire)'!A:P,8,0),0)</f>
        <v>0</v>
      </c>
      <c r="T616" s="60">
        <f>IF(AND(ISBLANK(P616),Q616&lt;=2),Synthèse!$B$41,IF(AND(ISBLANK(P616),Q616&gt;=7),Synthèse!$C$41,R616+S616))</f>
        <v>0</v>
      </c>
      <c r="U616" s="60">
        <f t="shared" si="103"/>
        <v>15.35</v>
      </c>
      <c r="V616" s="60">
        <f t="shared" si="104"/>
        <v>245</v>
      </c>
      <c r="X616" s="26">
        <v>2069</v>
      </c>
      <c r="Y616" s="26" t="b">
        <f>IFERROR(VLOOKUP(A616,'Calculs FA (auto)'!A:O,15,0),FALSE)</f>
        <v>0</v>
      </c>
      <c r="Z616" s="26">
        <f>IFERROR(VLOOKUP(A616,'Evaluations (formulaire)'!A:M,9,0),0)</f>
        <v>0</v>
      </c>
      <c r="AA616" s="135" t="b">
        <v>0</v>
      </c>
      <c r="AB616" s="135" t="b">
        <v>1</v>
      </c>
      <c r="AC616" s="135" t="b">
        <f t="shared" si="105"/>
        <v>0</v>
      </c>
      <c r="AD616" s="135" t="b">
        <f t="shared" si="106"/>
        <v>1</v>
      </c>
      <c r="AE616" s="135" t="b">
        <f t="shared" si="107"/>
        <v>0</v>
      </c>
      <c r="AF616" s="135" t="b">
        <f>AND(AC616,$V616&lt;=Synthèse!$B$44)</f>
        <v>0</v>
      </c>
      <c r="AG616" s="135" t="b">
        <f>AND(AD616,$V616&lt;=Synthèse!$B$44)</f>
        <v>1</v>
      </c>
      <c r="AH616" s="135" t="b">
        <f>AND(AE616,$V616&lt;=Synthèse!$B$44)</f>
        <v>0</v>
      </c>
      <c r="AI616" s="137" t="b">
        <v>1</v>
      </c>
      <c r="AJ616" s="137" t="b">
        <v>0</v>
      </c>
      <c r="AK616" s="137" t="b">
        <f t="shared" si="108"/>
        <v>1</v>
      </c>
      <c r="AL616" s="137" t="b">
        <f t="shared" si="109"/>
        <v>0</v>
      </c>
      <c r="AM616" s="137" t="b">
        <f>AND(AK616,$V616&lt;=Synthèse!$B$44)</f>
        <v>1</v>
      </c>
      <c r="AN616" s="137" t="b">
        <f>AND(AL616,$V616&lt;=Synthèse!$B$44)</f>
        <v>0</v>
      </c>
    </row>
    <row r="617" spans="1:40">
      <c r="A617" s="17">
        <v>416368</v>
      </c>
      <c r="B617" t="str">
        <f ca="1">VLOOKUP(A617,'Fichier FI (en entrée)'!B:AH,3,0)</f>
        <v>COEQPAWZPO</v>
      </c>
      <c r="C617">
        <f t="shared" si="99"/>
        <v>2097</v>
      </c>
      <c r="D617">
        <f t="shared" si="100"/>
        <v>-100</v>
      </c>
      <c r="E617" s="14" t="str">
        <f>VLOOKUP(A617,'Fichier FI (en entrée)'!B:AH,2,0)</f>
        <v>ENV</v>
      </c>
      <c r="F617" s="14" t="b">
        <f t="shared" si="101"/>
        <v>0</v>
      </c>
      <c r="G617" s="14" t="b">
        <f>IFERROR(VLOOKUP(A617,'Calculs FA (auto)'!A:F,6,0),FALSE)</f>
        <v>0</v>
      </c>
      <c r="H617" s="14" t="b">
        <f t="shared" si="102"/>
        <v>0</v>
      </c>
      <c r="I617" s="16" t="str">
        <f>IFERROR(VLOOKUP(A617,'Moyennes FI (en entrée)'!B:N,7,0),"")</f>
        <v/>
      </c>
      <c r="J617" s="16">
        <f>IFERROR(VLOOKUP(VLOOKUP(A617,'Fichier FI (en entrée)'!B:AH,33,0),Modificateurs!A$2:B$5,2,0),0)</f>
        <v>0</v>
      </c>
      <c r="K617" s="16">
        <f>IFERROR(VLOOKUP(VLOOKUP(A617,'Redoub FI (en entrée)'!B:N,7,0),Modificateurs!A$8:B$11,2,0),0)</f>
        <v>0</v>
      </c>
      <c r="L617" s="16">
        <f>IFERROR(VLOOKUP(M617,Modificateurs!D$1:E$94,2,0),0)</f>
        <v>1</v>
      </c>
      <c r="M617" t="str">
        <f>VLOOKUP(A617,'Fichier FI (en entrée)'!B:AH,16,0)&amp;" "&amp;VLOOKUP(A617,'Fichier FI (en entrée)'!B:AH,20,0)&amp;" "&amp;VLOOKUP(A617,'Fichier FI (en entrée)'!B:AH,27,0)&amp;" "&amp;VLOOKUP(A617,'Fichier FI (en entrée)'!B:AH,29,0)</f>
        <v xml:space="preserve">S Sciences de la vie et de la terre  </v>
      </c>
      <c r="N617" t="str">
        <f>VLOOKUP(A617,'Fichier FI (en entrée)'!B:AH,8,0)</f>
        <v>En Terminale</v>
      </c>
      <c r="O617" t="b">
        <f>AND(C617&gt;Synthèse!B$8,C617&lt;Synthèse!B$10,NOT(Y617))</f>
        <v>0</v>
      </c>
      <c r="P617" t="s">
        <v>2257</v>
      </c>
      <c r="Q617" s="60">
        <f>ROUNDUP(C617/(Synthèse!$B$4+Synthèse!$B$1)*8,0)</f>
        <v>10</v>
      </c>
      <c r="R617" s="60">
        <f>IFERROR(VLOOKUP(A617,'Evaluations (formulaire)'!A:P,6,0)+VLOOKUP(A617,'Evaluations (formulaire)'!A:P,7,0),0)</f>
        <v>0</v>
      </c>
      <c r="S617" s="60">
        <f>IFERROR(VLOOKUP(A617,'Evaluations (formulaire)'!A:P,8,0),0)</f>
        <v>0</v>
      </c>
      <c r="T617" s="60">
        <f>IF(AND(ISBLANK(P617),Q617&lt;=2),Synthèse!$B$41,IF(AND(ISBLANK(P617),Q617&gt;=7),Synthèse!$C$41,R617+S617))</f>
        <v>0</v>
      </c>
      <c r="U617" s="60">
        <f t="shared" si="103"/>
        <v>-100</v>
      </c>
      <c r="V617" s="60">
        <f t="shared" si="104"/>
        <v>2096</v>
      </c>
      <c r="X617" s="26">
        <v>1067</v>
      </c>
      <c r="Y617" s="26" t="b">
        <f>IFERROR(VLOOKUP(A617,'Calculs FA (auto)'!A:O,15,0),FALSE)</f>
        <v>0</v>
      </c>
      <c r="Z617" s="26">
        <f>IFERROR(VLOOKUP(A617,'Evaluations (formulaire)'!A:M,9,0),0)</f>
        <v>0</v>
      </c>
      <c r="AA617" s="135" t="b">
        <v>0</v>
      </c>
      <c r="AB617" s="135" t="b">
        <v>1</v>
      </c>
      <c r="AC617" s="135" t="b">
        <f t="shared" si="105"/>
        <v>0</v>
      </c>
      <c r="AD617" s="135" t="b">
        <f t="shared" si="106"/>
        <v>0</v>
      </c>
      <c r="AE617" s="135" t="b">
        <f t="shared" si="107"/>
        <v>0</v>
      </c>
      <c r="AF617" s="135" t="b">
        <f>AND(AC617,$V617&lt;=Synthèse!$B$44)</f>
        <v>0</v>
      </c>
      <c r="AG617" s="135" t="b">
        <f>AND(AD617,$V617&lt;=Synthèse!$B$44)</f>
        <v>0</v>
      </c>
      <c r="AH617" s="135" t="b">
        <f>AND(AE617,$V617&lt;=Synthèse!$B$44)</f>
        <v>0</v>
      </c>
      <c r="AI617" s="137" t="b">
        <v>1</v>
      </c>
      <c r="AJ617" s="137" t="b">
        <v>0</v>
      </c>
      <c r="AK617" s="137" t="b">
        <f t="shared" si="108"/>
        <v>0</v>
      </c>
      <c r="AL617" s="137" t="b">
        <f t="shared" si="109"/>
        <v>0</v>
      </c>
      <c r="AM617" s="137" t="b">
        <f>AND(AK617,$V617&lt;=Synthèse!$B$44)</f>
        <v>0</v>
      </c>
      <c r="AN617" s="137" t="b">
        <f>AND(AL617,$V617&lt;=Synthèse!$B$44)</f>
        <v>0</v>
      </c>
    </row>
    <row r="618" spans="1:40">
      <c r="A618" s="17">
        <v>416374</v>
      </c>
      <c r="B618" t="str">
        <f ca="1">VLOOKUP(A618,'Fichier FI (en entrée)'!B:AH,3,0)</f>
        <v>MFRKTOVSZH</v>
      </c>
      <c r="C618">
        <f t="shared" si="99"/>
        <v>2097</v>
      </c>
      <c r="D618">
        <f t="shared" si="100"/>
        <v>-100</v>
      </c>
      <c r="E618" s="14" t="str">
        <f>VLOOKUP(A618,'Fichier FI (en entrée)'!B:AH,2,0)</f>
        <v>ENV</v>
      </c>
      <c r="F618" s="14" t="b">
        <f t="shared" si="101"/>
        <v>0</v>
      </c>
      <c r="G618" s="14" t="b">
        <f>IFERROR(VLOOKUP(A618,'Calculs FA (auto)'!A:F,6,0),FALSE)</f>
        <v>0</v>
      </c>
      <c r="H618" s="14" t="b">
        <f t="shared" si="102"/>
        <v>0</v>
      </c>
      <c r="I618" s="16" t="str">
        <f>IFERROR(VLOOKUP(A618,'Moyennes FI (en entrée)'!B:N,7,0),"")</f>
        <v/>
      </c>
      <c r="J618" s="16">
        <f>IFERROR(VLOOKUP(VLOOKUP(A618,'Fichier FI (en entrée)'!B:AH,33,0),Modificateurs!A$2:B$5,2,0),0)</f>
        <v>0</v>
      </c>
      <c r="K618" s="16">
        <f>IFERROR(VLOOKUP(VLOOKUP(A618,'Redoub FI (en entrée)'!B:N,7,0),Modificateurs!A$8:B$11,2,0),0)</f>
        <v>0</v>
      </c>
      <c r="L618" s="16">
        <f>IFERROR(VLOOKUP(M618,Modificateurs!D$1:E$94,2,0),0)</f>
        <v>3</v>
      </c>
      <c r="M618" t="str">
        <f>VLOOKUP(A618,'Fichier FI (en entrée)'!B:AH,16,0)&amp;" "&amp;VLOOKUP(A618,'Fichier FI (en entrée)'!B:AH,20,0)&amp;" "&amp;VLOOKUP(A618,'Fichier FI (en entrée)'!B:AH,27,0)&amp;" "&amp;VLOOKUP(A618,'Fichier FI (en entrée)'!B:AH,29,0)</f>
        <v xml:space="preserve">S Informatique et Sciences du numérique  </v>
      </c>
      <c r="N618" t="str">
        <f>VLOOKUP(A618,'Fichier FI (en entrée)'!B:AH,8,0)</f>
        <v>En Terminale</v>
      </c>
      <c r="O618" t="b">
        <f>AND(C618&gt;Synthèse!B$8,C618&lt;Synthèse!B$10,NOT(Y618))</f>
        <v>0</v>
      </c>
      <c r="P618" s="17" t="s">
        <v>2266</v>
      </c>
      <c r="Q618" s="60">
        <f>ROUNDUP(C618/(Synthèse!$B$4+Synthèse!$B$1)*8,0)</f>
        <v>10</v>
      </c>
      <c r="R618" s="60">
        <f>IFERROR(VLOOKUP(A618,'Evaluations (formulaire)'!A:P,6,0)+VLOOKUP(A618,'Evaluations (formulaire)'!A:P,7,0),0)</f>
        <v>0</v>
      </c>
      <c r="S618" s="60">
        <f>IFERROR(VLOOKUP(A618,'Evaluations (formulaire)'!A:P,8,0),0)</f>
        <v>0</v>
      </c>
      <c r="T618" s="60">
        <f>IF(AND(ISBLANK(P618),Q618&lt;=2),Synthèse!$B$41,IF(AND(ISBLANK(P618),Q618&gt;=7),Synthèse!$C$41,R618+S618))</f>
        <v>0</v>
      </c>
      <c r="U618" s="60">
        <f t="shared" si="103"/>
        <v>-100</v>
      </c>
      <c r="V618" s="60">
        <f t="shared" si="104"/>
        <v>2096</v>
      </c>
      <c r="X618" s="26">
        <v>1554</v>
      </c>
      <c r="Y618" s="26" t="b">
        <f>IFERROR(VLOOKUP(A618,'Calculs FA (auto)'!A:O,15,0),FALSE)</f>
        <v>0</v>
      </c>
      <c r="Z618" s="26">
        <f>IFERROR(VLOOKUP(A618,'Evaluations (formulaire)'!A:M,9,0),0)</f>
        <v>0</v>
      </c>
      <c r="AA618" s="135" t="b">
        <v>1</v>
      </c>
      <c r="AB618" s="135" t="b">
        <v>0</v>
      </c>
      <c r="AC618" s="135" t="b">
        <f t="shared" si="105"/>
        <v>0</v>
      </c>
      <c r="AD618" s="135" t="b">
        <f t="shared" si="106"/>
        <v>0</v>
      </c>
      <c r="AE618" s="135" t="b">
        <f t="shared" si="107"/>
        <v>0</v>
      </c>
      <c r="AF618" s="135" t="b">
        <f>AND(AC618,$V618&lt;=Synthèse!$B$44)</f>
        <v>0</v>
      </c>
      <c r="AG618" s="135" t="b">
        <f>AND(AD618,$V618&lt;=Synthèse!$B$44)</f>
        <v>0</v>
      </c>
      <c r="AH618" s="135" t="b">
        <f>AND(AE618,$V618&lt;=Synthèse!$B$44)</f>
        <v>0</v>
      </c>
      <c r="AI618" s="137" t="b">
        <v>0</v>
      </c>
      <c r="AJ618" s="137" t="b">
        <v>1</v>
      </c>
      <c r="AK618" s="137" t="b">
        <f t="shared" si="108"/>
        <v>0</v>
      </c>
      <c r="AL618" s="137" t="b">
        <f t="shared" si="109"/>
        <v>0</v>
      </c>
      <c r="AM618" s="137" t="b">
        <f>AND(AK618,$V618&lt;=Synthèse!$B$44)</f>
        <v>0</v>
      </c>
      <c r="AN618" s="137" t="b">
        <f>AND(AL618,$V618&lt;=Synthèse!$B$44)</f>
        <v>0</v>
      </c>
    </row>
    <row r="619" spans="1:40">
      <c r="A619" s="17">
        <v>418275</v>
      </c>
      <c r="B619" t="str">
        <f ca="1">VLOOKUP(A619,'Fichier FI (en entrée)'!B:AH,3,0)</f>
        <v>OIEXWDWWSR</v>
      </c>
      <c r="C619">
        <f t="shared" si="99"/>
        <v>2097</v>
      </c>
      <c r="D619">
        <f t="shared" si="100"/>
        <v>-100</v>
      </c>
      <c r="E619" s="14" t="str">
        <f>VLOOKUP(A619,'Fichier FI (en entrée)'!B:AH,2,0)</f>
        <v>ENV</v>
      </c>
      <c r="F619" s="14" t="b">
        <f t="shared" si="101"/>
        <v>0</v>
      </c>
      <c r="G619" s="14" t="b">
        <f>IFERROR(VLOOKUP(A619,'Calculs FA (auto)'!A:F,6,0),FALSE)</f>
        <v>0</v>
      </c>
      <c r="H619" s="14" t="b">
        <f t="shared" si="102"/>
        <v>0</v>
      </c>
      <c r="I619" s="16" t="str">
        <f>IFERROR(VLOOKUP(A619,'Moyennes FI (en entrée)'!B:N,7,0),"")</f>
        <v/>
      </c>
      <c r="J619" s="16">
        <f>IFERROR(VLOOKUP(VLOOKUP(A619,'Fichier FI (en entrée)'!B:AH,33,0),Modificateurs!A$2:B$5,2,0),0)</f>
        <v>-3</v>
      </c>
      <c r="K619" s="16">
        <f>IFERROR(VLOOKUP(VLOOKUP(A619,'Redoub FI (en entrée)'!B:N,7,0),Modificateurs!A$8:B$11,2,0),0)</f>
        <v>0</v>
      </c>
      <c r="L619" s="16">
        <f>IFERROR(VLOOKUP(M619,Modificateurs!D$1:E$94,2,0),0)</f>
        <v>1</v>
      </c>
      <c r="M619" t="str">
        <f>VLOOKUP(A619,'Fichier FI (en entrée)'!B:AH,16,0)&amp;" "&amp;VLOOKUP(A619,'Fichier FI (en entrée)'!B:AH,20,0)&amp;" "&amp;VLOOKUP(A619,'Fichier FI (en entrée)'!B:AH,27,0)&amp;" "&amp;VLOOKUP(A619,'Fichier FI (en entrée)'!B:AH,29,0)</f>
        <v xml:space="preserve">S Sciences de la vie et de la terre  </v>
      </c>
      <c r="N619" t="str">
        <f>VLOOKUP(A619,'Fichier FI (en entrée)'!B:AH,8,0)</f>
        <v>En Terminale</v>
      </c>
      <c r="O619" t="b">
        <f>AND(C619&gt;Synthèse!B$8,C619&lt;Synthèse!B$10,NOT(Y619))</f>
        <v>0</v>
      </c>
      <c r="P619" t="s">
        <v>2257</v>
      </c>
      <c r="Q619" s="60">
        <f>ROUNDUP(C619/(Synthèse!$B$4+Synthèse!$B$1)*8,0)</f>
        <v>10</v>
      </c>
      <c r="R619" s="60">
        <f>IFERROR(VLOOKUP(A619,'Evaluations (formulaire)'!A:P,6,0)+VLOOKUP(A619,'Evaluations (formulaire)'!A:P,7,0),0)</f>
        <v>0</v>
      </c>
      <c r="S619" s="60">
        <f>IFERROR(VLOOKUP(A619,'Evaluations (formulaire)'!A:P,8,0),0)</f>
        <v>0</v>
      </c>
      <c r="T619" s="60">
        <f>IF(AND(ISBLANK(P619),Q619&lt;=2),Synthèse!$B$41,IF(AND(ISBLANK(P619),Q619&gt;=7),Synthèse!$C$41,R619+S619))</f>
        <v>0</v>
      </c>
      <c r="U619" s="60">
        <f t="shared" si="103"/>
        <v>-100</v>
      </c>
      <c r="V619" s="60">
        <f t="shared" si="104"/>
        <v>2096</v>
      </c>
      <c r="X619" s="26">
        <v>1723</v>
      </c>
      <c r="Y619" s="26" t="b">
        <f>IFERROR(VLOOKUP(A619,'Calculs FA (auto)'!A:O,15,0),FALSE)</f>
        <v>0</v>
      </c>
      <c r="Z619" s="26">
        <f>IFERROR(VLOOKUP(A619,'Evaluations (formulaire)'!A:M,9,0),0)</f>
        <v>0</v>
      </c>
      <c r="AA619" s="135" t="b">
        <v>0</v>
      </c>
      <c r="AB619" s="135" t="b">
        <v>1</v>
      </c>
      <c r="AC619" s="135" t="b">
        <f t="shared" si="105"/>
        <v>0</v>
      </c>
      <c r="AD619" s="135" t="b">
        <f t="shared" si="106"/>
        <v>0</v>
      </c>
      <c r="AE619" s="135" t="b">
        <f t="shared" si="107"/>
        <v>0</v>
      </c>
      <c r="AF619" s="135" t="b">
        <f>AND(AC619,$V619&lt;=Synthèse!$B$44)</f>
        <v>0</v>
      </c>
      <c r="AG619" s="135" t="b">
        <f>AND(AD619,$V619&lt;=Synthèse!$B$44)</f>
        <v>0</v>
      </c>
      <c r="AH619" s="135" t="b">
        <f>AND(AE619,$V619&lt;=Synthèse!$B$44)</f>
        <v>0</v>
      </c>
      <c r="AI619" s="137" t="b">
        <v>1</v>
      </c>
      <c r="AJ619" s="137" t="b">
        <v>0</v>
      </c>
      <c r="AK619" s="137" t="b">
        <f t="shared" si="108"/>
        <v>0</v>
      </c>
      <c r="AL619" s="137" t="b">
        <f t="shared" si="109"/>
        <v>0</v>
      </c>
      <c r="AM619" s="137" t="b">
        <f>AND(AK619,$V619&lt;=Synthèse!$B$44)</f>
        <v>0</v>
      </c>
      <c r="AN619" s="137" t="b">
        <f>AND(AL619,$V619&lt;=Synthèse!$B$44)</f>
        <v>0</v>
      </c>
    </row>
    <row r="620" spans="1:40">
      <c r="A620" s="17">
        <v>418441</v>
      </c>
      <c r="B620" t="str">
        <f ca="1">VLOOKUP(A620,'Fichier FI (en entrée)'!B:AH,3,0)</f>
        <v>PNFZFBKPEL</v>
      </c>
      <c r="C620">
        <f t="shared" si="99"/>
        <v>911</v>
      </c>
      <c r="D620">
        <f t="shared" si="100"/>
        <v>10.99</v>
      </c>
      <c r="E620" s="14" t="str">
        <f>VLOOKUP(A620,'Fichier FI (en entrée)'!B:AH,2,0)</f>
        <v>EV</v>
      </c>
      <c r="F620" s="14" t="b">
        <f t="shared" si="101"/>
        <v>1</v>
      </c>
      <c r="G620" s="14" t="b">
        <f>IFERROR(VLOOKUP(A620,'Calculs FA (auto)'!A:F,6,0),FALSE)</f>
        <v>0</v>
      </c>
      <c r="H620" s="14" t="b">
        <f t="shared" si="102"/>
        <v>0</v>
      </c>
      <c r="I620" s="16">
        <f>IFERROR(VLOOKUP(A620,'Moyennes FI (en entrée)'!B:N,7,0),"")</f>
        <v>8.99</v>
      </c>
      <c r="J620" s="16">
        <f>IFERROR(VLOOKUP(VLOOKUP(A620,'Fichier FI (en entrée)'!B:AH,33,0),Modificateurs!A$2:B$5,2,0),0)</f>
        <v>0</v>
      </c>
      <c r="K620" s="16">
        <f>IFERROR(VLOOKUP(VLOOKUP(A620,'Redoub FI (en entrée)'!B:N,7,0),Modificateurs!A$8:B$11,2,0),0)</f>
        <v>0</v>
      </c>
      <c r="L620" s="16">
        <f>IFERROR(VLOOKUP(M620,Modificateurs!D$1:E$94,2,0),0)</f>
        <v>2</v>
      </c>
      <c r="M620" t="str">
        <f>VLOOKUP(A620,'Fichier FI (en entrée)'!B:AH,16,0)&amp;" "&amp;VLOOKUP(A620,'Fichier FI (en entrée)'!B:AH,20,0)&amp;" "&amp;VLOOKUP(A620,'Fichier FI (en entrée)'!B:AH,27,0)&amp;" "&amp;VLOOKUP(A620,'Fichier FI (en entrée)'!B:AH,29,0)</f>
        <v xml:space="preserve">S Mathématiques  </v>
      </c>
      <c r="N620" t="str">
        <f>VLOOKUP(A620,'Fichier FI (en entrée)'!B:AH,8,0)</f>
        <v>En Terminale</v>
      </c>
      <c r="O620" t="b">
        <f>AND(C620&gt;Synthèse!B$8,C620&lt;Synthèse!B$10,NOT(Y620))</f>
        <v>1</v>
      </c>
      <c r="P620" t="s">
        <v>2257</v>
      </c>
      <c r="Q620" s="60">
        <f>ROUNDUP(C620/(Synthèse!$B$4+Synthèse!$B$1)*8,0)</f>
        <v>5</v>
      </c>
      <c r="R620" s="60">
        <f>IFERROR(VLOOKUP(A620,'Evaluations (formulaire)'!A:P,6,0)+VLOOKUP(A620,'Evaluations (formulaire)'!A:P,7,0),0)</f>
        <v>0</v>
      </c>
      <c r="S620" s="60">
        <f>IFERROR(VLOOKUP(A620,'Evaluations (formulaire)'!A:P,8,0),0)</f>
        <v>0</v>
      </c>
      <c r="T620" s="60">
        <f>IF(AND(ISBLANK(P620),Q620&lt;=2),Synthèse!$B$41,IF(AND(ISBLANK(P620),Q620&gt;=7),Synthèse!$C$41,R620+S620))</f>
        <v>0</v>
      </c>
      <c r="U620" s="60">
        <f t="shared" si="103"/>
        <v>10.99</v>
      </c>
      <c r="V620" s="60">
        <f t="shared" si="104"/>
        <v>911</v>
      </c>
      <c r="X620" s="26">
        <v>1160</v>
      </c>
      <c r="Y620" s="26" t="b">
        <f>IFERROR(VLOOKUP(A620,'Calculs FA (auto)'!A:O,15,0),FALSE)</f>
        <v>0</v>
      </c>
      <c r="Z620" s="26">
        <f>IFERROR(VLOOKUP(A620,'Evaluations (formulaire)'!A:M,9,0),0)</f>
        <v>0</v>
      </c>
      <c r="AA620" s="135" t="b">
        <v>0</v>
      </c>
      <c r="AB620" s="135" t="b">
        <v>1</v>
      </c>
      <c r="AC620" s="135" t="b">
        <f t="shared" si="105"/>
        <v>0</v>
      </c>
      <c r="AD620" s="135" t="b">
        <f t="shared" si="106"/>
        <v>1</v>
      </c>
      <c r="AE620" s="135" t="b">
        <f t="shared" si="107"/>
        <v>0</v>
      </c>
      <c r="AF620" s="135" t="b">
        <f>AND(AC620,$V620&lt;=Synthèse!$B$44)</f>
        <v>0</v>
      </c>
      <c r="AG620" s="135" t="b">
        <f>AND(AD620,$V620&lt;=Synthèse!$B$44)</f>
        <v>0</v>
      </c>
      <c r="AH620" s="135" t="b">
        <f>AND(AE620,$V620&lt;=Synthèse!$B$44)</f>
        <v>0</v>
      </c>
      <c r="AI620" s="137" t="b">
        <v>1</v>
      </c>
      <c r="AJ620" s="137" t="b">
        <v>0</v>
      </c>
      <c r="AK620" s="137" t="b">
        <f t="shared" si="108"/>
        <v>1</v>
      </c>
      <c r="AL620" s="137" t="b">
        <f t="shared" si="109"/>
        <v>0</v>
      </c>
      <c r="AM620" s="137" t="b">
        <f>AND(AK620,$V620&lt;=Synthèse!$B$44)</f>
        <v>0</v>
      </c>
      <c r="AN620" s="137" t="b">
        <f>AND(AL620,$V620&lt;=Synthèse!$B$44)</f>
        <v>0</v>
      </c>
    </row>
    <row r="621" spans="1:40">
      <c r="A621" s="17">
        <v>419334</v>
      </c>
      <c r="B621" t="str">
        <f ca="1">VLOOKUP(A621,'Fichier FI (en entrée)'!B:AH,3,0)</f>
        <v>AEEPARATOD</v>
      </c>
      <c r="C621">
        <f t="shared" si="99"/>
        <v>1534</v>
      </c>
      <c r="D621">
        <f t="shared" si="100"/>
        <v>0.23000000000000043</v>
      </c>
      <c r="E621" s="14" t="str">
        <f>VLOOKUP(A621,'Fichier FI (en entrée)'!B:AH,2,0)</f>
        <v>EV</v>
      </c>
      <c r="F621" s="14" t="b">
        <f t="shared" si="101"/>
        <v>1</v>
      </c>
      <c r="G621" s="14" t="b">
        <f>IFERROR(VLOOKUP(A621,'Calculs FA (auto)'!A:F,6,0),FALSE)</f>
        <v>0</v>
      </c>
      <c r="H621" s="14" t="b">
        <f t="shared" si="102"/>
        <v>0</v>
      </c>
      <c r="I621" s="16">
        <f>IFERROR(VLOOKUP(A621,'Moyennes FI (en entrée)'!B:N,7,0),"")</f>
        <v>11.23</v>
      </c>
      <c r="J621" s="16">
        <f>IFERROR(VLOOKUP(VLOOKUP(A621,'Fichier FI (en entrée)'!B:AH,33,0),Modificateurs!A$2:B$5,2,0),0)</f>
        <v>1</v>
      </c>
      <c r="K621" s="16">
        <f>IFERROR(VLOOKUP(VLOOKUP(A621,'Redoub FI (en entrée)'!B:N,7,0),Modificateurs!A$8:B$11,2,0),0)</f>
        <v>0</v>
      </c>
      <c r="L621" s="16">
        <f>IFERROR(VLOOKUP(M621,Modificateurs!D$1:E$94,2,0),0)</f>
        <v>-12</v>
      </c>
      <c r="M621" t="str">
        <f>VLOOKUP(A621,'Fichier FI (en entrée)'!B:AH,16,0)&amp;" "&amp;VLOOKUP(A621,'Fichier FI (en entrée)'!B:AH,20,0)&amp;" "&amp;VLOOKUP(A621,'Fichier FI (en entrée)'!B:AH,27,0)&amp;" "&amp;VLOOKUP(A621,'Fichier FI (en entrée)'!B:AH,29,0)</f>
        <v xml:space="preserve">P Systèmes électroniques numériques  </v>
      </c>
      <c r="N621" t="str">
        <f>VLOOKUP(A621,'Fichier FI (en entrée)'!B:AH,8,0)</f>
        <v>En Terminale</v>
      </c>
      <c r="O621" t="b">
        <f>AND(C621&gt;Synthèse!B$8,C621&lt;Synthèse!B$10,NOT(Y621))</f>
        <v>0</v>
      </c>
      <c r="P621" t="s">
        <v>2262</v>
      </c>
      <c r="Q621" s="60">
        <f>ROUNDUP(C621/(Synthèse!$B$4+Synthèse!$B$1)*8,0)</f>
        <v>8</v>
      </c>
      <c r="R621" s="60">
        <f>IFERROR(VLOOKUP(A621,'Evaluations (formulaire)'!A:P,6,0)+VLOOKUP(A621,'Evaluations (formulaire)'!A:P,7,0),0)</f>
        <v>0</v>
      </c>
      <c r="S621" s="60">
        <f>IFERROR(VLOOKUP(A621,'Evaluations (formulaire)'!A:P,8,0),0)</f>
        <v>0</v>
      </c>
      <c r="T621" s="60">
        <f>IF(AND(ISBLANK(P621),Q621&lt;=2),Synthèse!$B$41,IF(AND(ISBLANK(P621),Q621&gt;=7),Synthèse!$C$41,R621+S621))</f>
        <v>0</v>
      </c>
      <c r="U621" s="60">
        <f t="shared" si="103"/>
        <v>0.23000000000000043</v>
      </c>
      <c r="V621" s="60">
        <f t="shared" si="104"/>
        <v>1533</v>
      </c>
      <c r="X621" s="26">
        <v>1064</v>
      </c>
      <c r="Y621" s="26" t="b">
        <f>IFERROR(VLOOKUP(A621,'Calculs FA (auto)'!A:O,15,0),FALSE)</f>
        <v>0</v>
      </c>
      <c r="Z621" s="26">
        <f>IFERROR(VLOOKUP(A621,'Evaluations (formulaire)'!A:M,9,0),0)</f>
        <v>0</v>
      </c>
      <c r="AA621" s="135" t="b">
        <v>1</v>
      </c>
      <c r="AB621" s="135" t="b">
        <v>0</v>
      </c>
      <c r="AC621" s="135" t="b">
        <f t="shared" si="105"/>
        <v>1</v>
      </c>
      <c r="AD621" s="135" t="b">
        <f t="shared" si="106"/>
        <v>0</v>
      </c>
      <c r="AE621" s="135" t="b">
        <f t="shared" si="107"/>
        <v>0</v>
      </c>
      <c r="AF621" s="135" t="b">
        <f>AND(AC621,$V621&lt;=Synthèse!$B$44)</f>
        <v>0</v>
      </c>
      <c r="AG621" s="135" t="b">
        <f>AND(AD621,$V621&lt;=Synthèse!$B$44)</f>
        <v>0</v>
      </c>
      <c r="AH621" s="135" t="b">
        <f>AND(AE621,$V621&lt;=Synthèse!$B$44)</f>
        <v>0</v>
      </c>
      <c r="AI621" s="137" t="b">
        <v>0</v>
      </c>
      <c r="AJ621" s="137" t="b">
        <v>1</v>
      </c>
      <c r="AK621" s="137" t="b">
        <f t="shared" si="108"/>
        <v>0</v>
      </c>
      <c r="AL621" s="137" t="b">
        <f t="shared" si="109"/>
        <v>1</v>
      </c>
      <c r="AM621" s="137" t="b">
        <f>AND(AK621,$V621&lt;=Synthèse!$B$44)</f>
        <v>0</v>
      </c>
      <c r="AN621" s="137" t="b">
        <f>AND(AL621,$V621&lt;=Synthèse!$B$44)</f>
        <v>0</v>
      </c>
    </row>
    <row r="622" spans="1:40">
      <c r="A622" s="17">
        <v>420094</v>
      </c>
      <c r="B622" t="str">
        <f ca="1">VLOOKUP(A622,'Fichier FI (en entrée)'!B:AH,3,0)</f>
        <v>QSNSUERZYN</v>
      </c>
      <c r="C622">
        <f t="shared" si="99"/>
        <v>175</v>
      </c>
      <c r="D622">
        <f t="shared" si="100"/>
        <v>16.16</v>
      </c>
      <c r="E622" s="14" t="str">
        <f>VLOOKUP(A622,'Fichier FI (en entrée)'!B:AH,2,0)</f>
        <v>EV</v>
      </c>
      <c r="F622" s="14" t="b">
        <f t="shared" si="101"/>
        <v>1</v>
      </c>
      <c r="G622" s="14" t="b">
        <f>IFERROR(VLOOKUP(A622,'Calculs FA (auto)'!A:F,6,0),FALSE)</f>
        <v>0</v>
      </c>
      <c r="H622" s="14" t="b">
        <f t="shared" si="102"/>
        <v>0</v>
      </c>
      <c r="I622" s="16">
        <f>IFERROR(VLOOKUP(A622,'Moyennes FI (en entrée)'!B:N,7,0),"")</f>
        <v>10.16</v>
      </c>
      <c r="J622" s="16">
        <f>IFERROR(VLOOKUP(VLOOKUP(A622,'Fichier FI (en entrée)'!B:AH,33,0),Modificateurs!A$2:B$5,2,0),0)</f>
        <v>3</v>
      </c>
      <c r="K622" s="16">
        <f>IFERROR(VLOOKUP(VLOOKUP(A622,'Redoub FI (en entrée)'!B:N,7,0),Modificateurs!A$8:B$11,2,0),0)</f>
        <v>0</v>
      </c>
      <c r="L622" s="16">
        <f>IFERROR(VLOOKUP(M622,Modificateurs!D$1:E$94,2,0),0)</f>
        <v>3</v>
      </c>
      <c r="M622" t="str">
        <f>VLOOKUP(A622,'Fichier FI (en entrée)'!B:AH,16,0)&amp;" "&amp;VLOOKUP(A622,'Fichier FI (en entrée)'!B:AH,20,0)&amp;" "&amp;VLOOKUP(A622,'Fichier FI (en entrée)'!B:AH,27,0)&amp;" "&amp;VLOOKUP(A622,'Fichier FI (en entrée)'!B:AH,29,0)</f>
        <v xml:space="preserve">S Informatique et Sciences du numérique  </v>
      </c>
      <c r="N622" t="str">
        <f>VLOOKUP(A622,'Fichier FI (en entrée)'!B:AH,8,0)</f>
        <v>En Terminale</v>
      </c>
      <c r="O622" t="b">
        <f>AND(C622&gt;Synthèse!B$8,C622&lt;Synthèse!B$10,NOT(Y622))</f>
        <v>0</v>
      </c>
      <c r="P622" t="s">
        <v>2262</v>
      </c>
      <c r="Q622" s="60">
        <f>ROUNDUP(C622/(Synthèse!$B$4+Synthèse!$B$1)*8,0)</f>
        <v>1</v>
      </c>
      <c r="R622" s="60">
        <f>IFERROR(VLOOKUP(A622,'Evaluations (formulaire)'!A:P,6,0)+VLOOKUP(A622,'Evaluations (formulaire)'!A:P,7,0),0)</f>
        <v>0</v>
      </c>
      <c r="S622" s="60">
        <f>IFERROR(VLOOKUP(A622,'Evaluations (formulaire)'!A:P,8,0),0)</f>
        <v>0</v>
      </c>
      <c r="T622" s="60">
        <f>IF(AND(ISBLANK(P622),Q622&lt;=2),Synthèse!$B$41,IF(AND(ISBLANK(P622),Q622&gt;=7),Synthèse!$C$41,R622+S622))</f>
        <v>0</v>
      </c>
      <c r="U622" s="60">
        <f t="shared" si="103"/>
        <v>16.16</v>
      </c>
      <c r="V622" s="60">
        <f t="shared" si="104"/>
        <v>175</v>
      </c>
      <c r="X622" s="26">
        <v>1833</v>
      </c>
      <c r="Y622" s="26" t="b">
        <f>IFERROR(VLOOKUP(A622,'Calculs FA (auto)'!A:O,15,0),FALSE)</f>
        <v>0</v>
      </c>
      <c r="Z622" s="26">
        <f>IFERROR(VLOOKUP(A622,'Evaluations (formulaire)'!A:M,9,0),0)</f>
        <v>0</v>
      </c>
      <c r="AA622" s="135" t="b">
        <v>1</v>
      </c>
      <c r="AB622" s="135" t="b">
        <v>0</v>
      </c>
      <c r="AC622" s="135" t="b">
        <f t="shared" si="105"/>
        <v>1</v>
      </c>
      <c r="AD622" s="135" t="b">
        <f t="shared" si="106"/>
        <v>0</v>
      </c>
      <c r="AE622" s="135" t="b">
        <f t="shared" si="107"/>
        <v>0</v>
      </c>
      <c r="AF622" s="135" t="b">
        <f>AND(AC622,$V622&lt;=Synthèse!$B$44)</f>
        <v>1</v>
      </c>
      <c r="AG622" s="135" t="b">
        <f>AND(AD622,$V622&lt;=Synthèse!$B$44)</f>
        <v>0</v>
      </c>
      <c r="AH622" s="135" t="b">
        <f>AND(AE622,$V622&lt;=Synthèse!$B$44)</f>
        <v>0</v>
      </c>
      <c r="AI622" s="137" t="b">
        <v>0</v>
      </c>
      <c r="AJ622" s="137" t="b">
        <v>1</v>
      </c>
      <c r="AK622" s="137" t="b">
        <f t="shared" si="108"/>
        <v>0</v>
      </c>
      <c r="AL622" s="137" t="b">
        <f t="shared" si="109"/>
        <v>1</v>
      </c>
      <c r="AM622" s="137" t="b">
        <f>AND(AK622,$V622&lt;=Synthèse!$B$44)</f>
        <v>0</v>
      </c>
      <c r="AN622" s="137" t="b">
        <f>AND(AL622,$V622&lt;=Synthèse!$B$44)</f>
        <v>1</v>
      </c>
    </row>
    <row r="623" spans="1:40">
      <c r="A623" s="17">
        <v>420149</v>
      </c>
      <c r="B623" t="str">
        <f ca="1">VLOOKUP(A623,'Fichier FI (en entrée)'!B:AH,3,0)</f>
        <v>HPVRXHDDGX</v>
      </c>
      <c r="C623">
        <f t="shared" si="99"/>
        <v>824</v>
      </c>
      <c r="D623">
        <f t="shared" si="100"/>
        <v>11.55</v>
      </c>
      <c r="E623" s="14" t="str">
        <f>VLOOKUP(A623,'Fichier FI (en entrée)'!B:AH,2,0)</f>
        <v>EV</v>
      </c>
      <c r="F623" s="14" t="b">
        <f t="shared" si="101"/>
        <v>1</v>
      </c>
      <c r="G623" s="14" t="b">
        <f>IFERROR(VLOOKUP(A623,'Calculs FA (auto)'!A:F,6,0),FALSE)</f>
        <v>0</v>
      </c>
      <c r="H623" s="14" t="b">
        <f t="shared" si="102"/>
        <v>0</v>
      </c>
      <c r="I623" s="16">
        <f>IFERROR(VLOOKUP(A623,'Moyennes FI (en entrée)'!B:N,7,0),"")</f>
        <v>8.5500000000000007</v>
      </c>
      <c r="J623" s="16">
        <f>IFERROR(VLOOKUP(VLOOKUP(A623,'Fichier FI (en entrée)'!B:AH,33,0),Modificateurs!A$2:B$5,2,0),0)</f>
        <v>0</v>
      </c>
      <c r="K623" s="16">
        <f>IFERROR(VLOOKUP(VLOOKUP(A623,'Redoub FI (en entrée)'!B:N,7,0),Modificateurs!A$8:B$11,2,0),0)</f>
        <v>0</v>
      </c>
      <c r="L623" s="16">
        <f>IFERROR(VLOOKUP(M623,Modificateurs!D$1:E$94,2,0),0)</f>
        <v>3</v>
      </c>
      <c r="M623" t="str">
        <f>VLOOKUP(A623,'Fichier FI (en entrée)'!B:AH,16,0)&amp;" "&amp;VLOOKUP(A623,'Fichier FI (en entrée)'!B:AH,20,0)&amp;" "&amp;VLOOKUP(A623,'Fichier FI (en entrée)'!B:AH,27,0)&amp;" "&amp;VLOOKUP(A623,'Fichier FI (en entrée)'!B:AH,29,0)</f>
        <v xml:space="preserve">S Informatique et Sciences du numérique  </v>
      </c>
      <c r="N623" t="str">
        <f>VLOOKUP(A623,'Fichier FI (en entrée)'!B:AH,8,0)</f>
        <v>En Terminale</v>
      </c>
      <c r="O623" t="b">
        <f>AND(C623&gt;Synthèse!B$8,C623&lt;Synthèse!B$10,NOT(Y623))</f>
        <v>1</v>
      </c>
      <c r="Q623" s="60">
        <f>ROUNDUP(C623/(Synthèse!$B$4+Synthèse!$B$1)*8,0)</f>
        <v>4</v>
      </c>
      <c r="R623" s="60">
        <f>IFERROR(VLOOKUP(A623,'Evaluations (formulaire)'!A:P,6,0)+VLOOKUP(A623,'Evaluations (formulaire)'!A:P,7,0),0)</f>
        <v>0</v>
      </c>
      <c r="S623" s="60">
        <f>IFERROR(VLOOKUP(A623,'Evaluations (formulaire)'!A:P,8,0),0)</f>
        <v>0</v>
      </c>
      <c r="T623" s="60">
        <f>IF(AND(ISBLANK(P623),Q623&lt;=2),Synthèse!$B$41,IF(AND(ISBLANK(P623),Q623&gt;=7),Synthèse!$C$41,R623+S623))</f>
        <v>0</v>
      </c>
      <c r="U623" s="60">
        <f t="shared" si="103"/>
        <v>11.55</v>
      </c>
      <c r="V623" s="60">
        <f t="shared" si="104"/>
        <v>824</v>
      </c>
      <c r="X623" s="26">
        <v>933</v>
      </c>
      <c r="Y623" s="26" t="b">
        <f>IFERROR(VLOOKUP(A623,'Calculs FA (auto)'!A:O,15,0),FALSE)</f>
        <v>0</v>
      </c>
      <c r="Z623" s="26">
        <f>IFERROR(VLOOKUP(A623,'Evaluations (formulaire)'!A:M,9,0),0)</f>
        <v>0</v>
      </c>
      <c r="AA623" s="135" t="b">
        <v>1</v>
      </c>
      <c r="AB623" s="135" t="b">
        <v>0</v>
      </c>
      <c r="AC623" s="135" t="b">
        <f t="shared" si="105"/>
        <v>1</v>
      </c>
      <c r="AD623" s="135" t="b">
        <f t="shared" si="106"/>
        <v>0</v>
      </c>
      <c r="AE623" s="135" t="b">
        <f t="shared" si="107"/>
        <v>0</v>
      </c>
      <c r="AF623" s="135" t="b">
        <f>AND(AC623,$V623&lt;=Synthèse!$B$44)</f>
        <v>0</v>
      </c>
      <c r="AG623" s="135" t="b">
        <f>AND(AD623,$V623&lt;=Synthèse!$B$44)</f>
        <v>0</v>
      </c>
      <c r="AH623" s="135" t="b">
        <f>AND(AE623,$V623&lt;=Synthèse!$B$44)</f>
        <v>0</v>
      </c>
      <c r="AI623" s="137" t="b">
        <v>0</v>
      </c>
      <c r="AJ623" s="137" t="b">
        <v>1</v>
      </c>
      <c r="AK623" s="137" t="b">
        <f t="shared" si="108"/>
        <v>0</v>
      </c>
      <c r="AL623" s="137" t="b">
        <f t="shared" si="109"/>
        <v>1</v>
      </c>
      <c r="AM623" s="137" t="b">
        <f>AND(AK623,$V623&lt;=Synthèse!$B$44)</f>
        <v>0</v>
      </c>
      <c r="AN623" s="137" t="b">
        <f>AND(AL623,$V623&lt;=Synthèse!$B$44)</f>
        <v>0</v>
      </c>
    </row>
    <row r="624" spans="1:40">
      <c r="A624" s="17">
        <v>421435</v>
      </c>
      <c r="B624" t="str">
        <f ca="1">VLOOKUP(A624,'Fichier FI (en entrée)'!B:AH,3,0)</f>
        <v>DQCUNRAVFP</v>
      </c>
      <c r="C624">
        <f t="shared" si="99"/>
        <v>388</v>
      </c>
      <c r="D624">
        <f t="shared" si="100"/>
        <v>14.18</v>
      </c>
      <c r="E624" s="14" t="str">
        <f>VLOOKUP(A624,'Fichier FI (en entrée)'!B:AH,2,0)</f>
        <v>EV</v>
      </c>
      <c r="F624" s="14" t="b">
        <f t="shared" si="101"/>
        <v>1</v>
      </c>
      <c r="G624" s="14" t="b">
        <f>IFERROR(VLOOKUP(A624,'Calculs FA (auto)'!A:F,6,0),FALSE)</f>
        <v>1</v>
      </c>
      <c r="H624" s="14" t="b">
        <f t="shared" si="102"/>
        <v>1</v>
      </c>
      <c r="I624" s="16">
        <f>IFERROR(VLOOKUP(A624,'Moyennes FI (en entrée)'!B:N,7,0),"")</f>
        <v>9.18</v>
      </c>
      <c r="J624" s="16">
        <f>IFERROR(VLOOKUP(VLOOKUP(A624,'Fichier FI (en entrée)'!B:AH,33,0),Modificateurs!A$2:B$5,2,0),0)</f>
        <v>3</v>
      </c>
      <c r="K624" s="16">
        <f>IFERROR(VLOOKUP(VLOOKUP(A624,'Redoub FI (en entrée)'!B:N,7,0),Modificateurs!A$8:B$11,2,0),0)</f>
        <v>0</v>
      </c>
      <c r="L624" s="16">
        <f>IFERROR(VLOOKUP(M624,Modificateurs!D$1:E$94,2,0),0)</f>
        <v>2</v>
      </c>
      <c r="M624" t="str">
        <f>VLOOKUP(A624,'Fichier FI (en entrée)'!B:AH,16,0)&amp;" "&amp;VLOOKUP(A624,'Fichier FI (en entrée)'!B:AH,20,0)&amp;" "&amp;VLOOKUP(A624,'Fichier FI (en entrée)'!B:AH,27,0)&amp;" "&amp;VLOOKUP(A624,'Fichier FI (en entrée)'!B:AH,29,0)</f>
        <v xml:space="preserve">S Physique-chimie  </v>
      </c>
      <c r="N624" t="str">
        <f>VLOOKUP(A624,'Fichier FI (en entrée)'!B:AH,8,0)</f>
        <v>En Terminale</v>
      </c>
      <c r="O624" t="b">
        <f>AND(C624&gt;Synthèse!B$8,C624&lt;Synthèse!B$10,NOT(Y624))</f>
        <v>0</v>
      </c>
      <c r="P624" t="s">
        <v>2264</v>
      </c>
      <c r="Q624" s="60">
        <f>ROUNDUP(C624/(Synthèse!$B$4+Synthèse!$B$1)*8,0)</f>
        <v>2</v>
      </c>
      <c r="R624" s="60">
        <f>IFERROR(VLOOKUP(A624,'Evaluations (formulaire)'!A:P,6,0)+VLOOKUP(A624,'Evaluations (formulaire)'!A:P,7,0),0)</f>
        <v>0</v>
      </c>
      <c r="S624" s="60">
        <f>IFERROR(VLOOKUP(A624,'Evaluations (formulaire)'!A:P,8,0),0)</f>
        <v>0</v>
      </c>
      <c r="T624" s="60">
        <f>IF(AND(ISBLANK(P624),Q624&lt;=2),Synthèse!$B$41,IF(AND(ISBLANK(P624),Q624&gt;=7),Synthèse!$C$41,R624+S624))</f>
        <v>0</v>
      </c>
      <c r="U624" s="60">
        <f t="shared" si="103"/>
        <v>14.18</v>
      </c>
      <c r="V624" s="60">
        <f t="shared" si="104"/>
        <v>388</v>
      </c>
      <c r="X624" s="26">
        <v>259</v>
      </c>
      <c r="Y624" s="26" t="b">
        <f>IFERROR(VLOOKUP(A624,'Calculs FA (auto)'!A:O,15,0),FALSE)</f>
        <v>0</v>
      </c>
      <c r="Z624" s="26">
        <f>IFERROR(VLOOKUP(A624,'Evaluations (formulaire)'!A:M,9,0),0)</f>
        <v>0</v>
      </c>
      <c r="AA624" s="135" t="b">
        <v>1</v>
      </c>
      <c r="AB624" s="135" t="b">
        <v>0</v>
      </c>
      <c r="AC624" s="135" t="b">
        <f t="shared" si="105"/>
        <v>1</v>
      </c>
      <c r="AD624" s="135" t="b">
        <f t="shared" si="106"/>
        <v>0</v>
      </c>
      <c r="AE624" s="135" t="b">
        <f t="shared" si="107"/>
        <v>0</v>
      </c>
      <c r="AF624" s="135" t="b">
        <f>AND(AC624,$V624&lt;=Synthèse!$B$44)</f>
        <v>1</v>
      </c>
      <c r="AG624" s="135" t="b">
        <f>AND(AD624,$V624&lt;=Synthèse!$B$44)</f>
        <v>0</v>
      </c>
      <c r="AH624" s="135" t="b">
        <f>AND(AE624,$V624&lt;=Synthèse!$B$44)</f>
        <v>0</v>
      </c>
      <c r="AI624" s="137" t="b">
        <v>0</v>
      </c>
      <c r="AJ624" s="137" t="b">
        <v>1</v>
      </c>
      <c r="AK624" s="137" t="b">
        <f t="shared" si="108"/>
        <v>0</v>
      </c>
      <c r="AL624" s="137" t="b">
        <f t="shared" si="109"/>
        <v>1</v>
      </c>
      <c r="AM624" s="137" t="b">
        <f>AND(AK624,$V624&lt;=Synthèse!$B$44)</f>
        <v>0</v>
      </c>
      <c r="AN624" s="137" t="b">
        <f>AND(AL624,$V624&lt;=Synthèse!$B$44)</f>
        <v>1</v>
      </c>
    </row>
    <row r="625" spans="1:40">
      <c r="A625" s="17">
        <v>424461</v>
      </c>
      <c r="B625" t="str">
        <f ca="1">VLOOKUP(A625,'Fichier FI (en entrée)'!B:AH,3,0)</f>
        <v>CFOWPOHQNG</v>
      </c>
      <c r="C625">
        <f t="shared" si="99"/>
        <v>224</v>
      </c>
      <c r="D625">
        <f t="shared" si="100"/>
        <v>15.63</v>
      </c>
      <c r="E625" s="14" t="str">
        <f>VLOOKUP(A625,'Fichier FI (en entrée)'!B:AH,2,0)</f>
        <v>EV</v>
      </c>
      <c r="F625" s="14" t="b">
        <f t="shared" si="101"/>
        <v>1</v>
      </c>
      <c r="G625" s="14" t="b">
        <f>IFERROR(VLOOKUP(A625,'Calculs FA (auto)'!A:F,6,0),FALSE)</f>
        <v>0</v>
      </c>
      <c r="H625" s="14" t="b">
        <f t="shared" si="102"/>
        <v>0</v>
      </c>
      <c r="I625" s="16">
        <f>IFERROR(VLOOKUP(A625,'Moyennes FI (en entrée)'!B:N,7,0),"")</f>
        <v>10.63</v>
      </c>
      <c r="J625" s="16">
        <f>IFERROR(VLOOKUP(VLOOKUP(A625,'Fichier FI (en entrée)'!B:AH,33,0),Modificateurs!A$2:B$5,2,0),0)</f>
        <v>3</v>
      </c>
      <c r="K625" s="16">
        <f>IFERROR(VLOOKUP(VLOOKUP(A625,'Redoub FI (en entrée)'!B:N,7,0),Modificateurs!A$8:B$11,2,0),0)</f>
        <v>0</v>
      </c>
      <c r="L625" s="16">
        <f>IFERROR(VLOOKUP(M625,Modificateurs!D$1:E$94,2,0),0)</f>
        <v>2</v>
      </c>
      <c r="M625" t="str">
        <f>VLOOKUP(A625,'Fichier FI (en entrée)'!B:AH,16,0)&amp;" "&amp;VLOOKUP(A625,'Fichier FI (en entrée)'!B:AH,20,0)&amp;" "&amp;VLOOKUP(A625,'Fichier FI (en entrée)'!B:AH,27,0)&amp;" "&amp;VLOOKUP(A625,'Fichier FI (en entrée)'!B:AH,29,0)</f>
        <v xml:space="preserve">STI2D Système informatique et numérique  </v>
      </c>
      <c r="N625" t="str">
        <f>VLOOKUP(A625,'Fichier FI (en entrée)'!B:AH,8,0)</f>
        <v>En Terminale</v>
      </c>
      <c r="O625" t="b">
        <f>AND(C625&gt;Synthèse!B$8,C625&lt;Synthèse!B$10,NOT(Y625))</f>
        <v>0</v>
      </c>
      <c r="Q625" s="60">
        <f>ROUNDUP(C625/(Synthèse!$B$4+Synthèse!$B$1)*8,0)</f>
        <v>2</v>
      </c>
      <c r="R625" s="60">
        <f>IFERROR(VLOOKUP(A625,'Evaluations (formulaire)'!A:P,6,0)+VLOOKUP(A625,'Evaluations (formulaire)'!A:P,7,0),0)</f>
        <v>0</v>
      </c>
      <c r="S625" s="60">
        <f>IFERROR(VLOOKUP(A625,'Evaluations (formulaire)'!A:P,8,0),0)</f>
        <v>0</v>
      </c>
      <c r="T625" s="60">
        <f>IF(AND(ISBLANK(P625),Q625&lt;=2),Synthèse!$B$41,IF(AND(ISBLANK(P625),Q625&gt;=7),Synthèse!$C$41,R625+S625))</f>
        <v>4.6511627906976744E-3</v>
      </c>
      <c r="U625" s="60">
        <f t="shared" si="103"/>
        <v>15.634651162790698</v>
      </c>
      <c r="V625" s="60">
        <f t="shared" si="104"/>
        <v>224</v>
      </c>
      <c r="X625" s="26">
        <v>1389</v>
      </c>
      <c r="Y625" s="26" t="b">
        <f>IFERROR(VLOOKUP(A625,'Calculs FA (auto)'!A:O,15,0),FALSE)</f>
        <v>0</v>
      </c>
      <c r="Z625" s="26">
        <f>IFERROR(VLOOKUP(A625,'Evaluations (formulaire)'!A:M,9,0),0)</f>
        <v>0</v>
      </c>
      <c r="AA625" s="135" t="b">
        <v>0</v>
      </c>
      <c r="AB625" s="135" t="b">
        <v>1</v>
      </c>
      <c r="AC625" s="135" t="b">
        <f t="shared" si="105"/>
        <v>0</v>
      </c>
      <c r="AD625" s="135" t="b">
        <f t="shared" si="106"/>
        <v>1</v>
      </c>
      <c r="AE625" s="135" t="b">
        <f t="shared" si="107"/>
        <v>0</v>
      </c>
      <c r="AF625" s="135" t="b">
        <f>AND(AC625,$V625&lt;=Synthèse!$B$44)</f>
        <v>0</v>
      </c>
      <c r="AG625" s="135" t="b">
        <f>AND(AD625,$V625&lt;=Synthèse!$B$44)</f>
        <v>1</v>
      </c>
      <c r="AH625" s="135" t="b">
        <f>AND(AE625,$V625&lt;=Synthèse!$B$44)</f>
        <v>0</v>
      </c>
      <c r="AI625" s="137" t="b">
        <v>1</v>
      </c>
      <c r="AJ625" s="137" t="b">
        <v>0</v>
      </c>
      <c r="AK625" s="137" t="b">
        <f t="shared" si="108"/>
        <v>1</v>
      </c>
      <c r="AL625" s="137" t="b">
        <f t="shared" si="109"/>
        <v>0</v>
      </c>
      <c r="AM625" s="137" t="b">
        <f>AND(AK625,$V625&lt;=Synthèse!$B$44)</f>
        <v>1</v>
      </c>
      <c r="AN625" s="137" t="b">
        <f>AND(AL625,$V625&lt;=Synthèse!$B$44)</f>
        <v>0</v>
      </c>
    </row>
    <row r="626" spans="1:40">
      <c r="A626" s="17">
        <v>424495</v>
      </c>
      <c r="B626" t="str">
        <f ca="1">VLOOKUP(A626,'Fichier FI (en entrée)'!B:AH,3,0)</f>
        <v>WNWFDQGPRL</v>
      </c>
      <c r="C626">
        <f t="shared" si="99"/>
        <v>2097</v>
      </c>
      <c r="D626">
        <f t="shared" si="100"/>
        <v>-100</v>
      </c>
      <c r="E626" s="14" t="str">
        <f>VLOOKUP(A626,'Fichier FI (en entrée)'!B:AH,2,0)</f>
        <v>ENV</v>
      </c>
      <c r="F626" s="14" t="b">
        <f t="shared" si="101"/>
        <v>0</v>
      </c>
      <c r="G626" s="14" t="b">
        <f>IFERROR(VLOOKUP(A626,'Calculs FA (auto)'!A:F,6,0),FALSE)</f>
        <v>0</v>
      </c>
      <c r="H626" s="14" t="b">
        <f t="shared" si="102"/>
        <v>0</v>
      </c>
      <c r="I626" s="16" t="str">
        <f>IFERROR(VLOOKUP(A626,'Moyennes FI (en entrée)'!B:N,7,0),"")</f>
        <v/>
      </c>
      <c r="J626" s="16">
        <f>IFERROR(VLOOKUP(VLOOKUP(A626,'Fichier FI (en entrée)'!B:AH,33,0),Modificateurs!A$2:B$5,2,0),0)</f>
        <v>0</v>
      </c>
      <c r="K626" s="16">
        <f>IFERROR(VLOOKUP(VLOOKUP(A626,'Redoub FI (en entrée)'!B:N,7,0),Modificateurs!A$8:B$11,2,0),0)</f>
        <v>0</v>
      </c>
      <c r="L626" s="16">
        <f>IFERROR(VLOOKUP(M626,Modificateurs!D$1:E$94,2,0),0)</f>
        <v>3</v>
      </c>
      <c r="M626" t="str">
        <f>VLOOKUP(A626,'Fichier FI (en entrée)'!B:AH,16,0)&amp;" "&amp;VLOOKUP(A626,'Fichier FI (en entrée)'!B:AH,20,0)&amp;" "&amp;VLOOKUP(A626,'Fichier FI (en entrée)'!B:AH,27,0)&amp;" "&amp;VLOOKUP(A626,'Fichier FI (en entrée)'!B:AH,29,0)</f>
        <v xml:space="preserve">S Informatique et Sciences du numérique  </v>
      </c>
      <c r="N626" t="str">
        <f>VLOOKUP(A626,'Fichier FI (en entrée)'!B:AH,8,0)</f>
        <v>En Terminale</v>
      </c>
      <c r="O626" t="b">
        <f>AND(C626&gt;Synthèse!B$8,C626&lt;Synthèse!B$10,NOT(Y626))</f>
        <v>0</v>
      </c>
      <c r="P626" t="s">
        <v>2257</v>
      </c>
      <c r="Q626" s="60">
        <f>ROUNDUP(C626/(Synthèse!$B$4+Synthèse!$B$1)*8,0)</f>
        <v>10</v>
      </c>
      <c r="R626" s="60">
        <f>IFERROR(VLOOKUP(A626,'Evaluations (formulaire)'!A:P,6,0)+VLOOKUP(A626,'Evaluations (formulaire)'!A:P,7,0),0)</f>
        <v>0</v>
      </c>
      <c r="S626" s="60">
        <f>IFERROR(VLOOKUP(A626,'Evaluations (formulaire)'!A:P,8,0),0)</f>
        <v>0</v>
      </c>
      <c r="T626" s="60">
        <f>IF(AND(ISBLANK(P626),Q626&lt;=2),Synthèse!$B$41,IF(AND(ISBLANK(P626),Q626&gt;=7),Synthèse!$C$41,R626+S626))</f>
        <v>0</v>
      </c>
      <c r="U626" s="60">
        <f t="shared" si="103"/>
        <v>-100</v>
      </c>
      <c r="V626" s="60">
        <f t="shared" si="104"/>
        <v>2096</v>
      </c>
      <c r="X626" s="26">
        <v>1952</v>
      </c>
      <c r="Y626" s="26" t="b">
        <f>IFERROR(VLOOKUP(A626,'Calculs FA (auto)'!A:O,15,0),FALSE)</f>
        <v>0</v>
      </c>
      <c r="Z626" s="26">
        <f>IFERROR(VLOOKUP(A626,'Evaluations (formulaire)'!A:M,9,0),0)</f>
        <v>0</v>
      </c>
      <c r="AA626" s="135" t="b">
        <v>0</v>
      </c>
      <c r="AB626" s="135" t="b">
        <v>1</v>
      </c>
      <c r="AC626" s="135" t="b">
        <f t="shared" si="105"/>
        <v>0</v>
      </c>
      <c r="AD626" s="135" t="b">
        <f t="shared" si="106"/>
        <v>0</v>
      </c>
      <c r="AE626" s="135" t="b">
        <f t="shared" si="107"/>
        <v>0</v>
      </c>
      <c r="AF626" s="135" t="b">
        <f>AND(AC626,$V626&lt;=Synthèse!$B$44)</f>
        <v>0</v>
      </c>
      <c r="AG626" s="135" t="b">
        <f>AND(AD626,$V626&lt;=Synthèse!$B$44)</f>
        <v>0</v>
      </c>
      <c r="AH626" s="135" t="b">
        <f>AND(AE626,$V626&lt;=Synthèse!$B$44)</f>
        <v>0</v>
      </c>
      <c r="AI626" s="137" t="b">
        <v>1</v>
      </c>
      <c r="AJ626" s="137" t="b">
        <v>0</v>
      </c>
      <c r="AK626" s="137" t="b">
        <f t="shared" si="108"/>
        <v>0</v>
      </c>
      <c r="AL626" s="137" t="b">
        <f t="shared" si="109"/>
        <v>0</v>
      </c>
      <c r="AM626" s="137" t="b">
        <f>AND(AK626,$V626&lt;=Synthèse!$B$44)</f>
        <v>0</v>
      </c>
      <c r="AN626" s="137" t="b">
        <f>AND(AL626,$V626&lt;=Synthèse!$B$44)</f>
        <v>0</v>
      </c>
    </row>
    <row r="627" spans="1:40">
      <c r="A627" s="17">
        <v>424552</v>
      </c>
      <c r="B627" t="str">
        <f ca="1">VLOOKUP(A627,'Fichier FI (en entrée)'!B:AH,3,0)</f>
        <v>URZEFPDBGW</v>
      </c>
      <c r="C627">
        <f t="shared" si="99"/>
        <v>906</v>
      </c>
      <c r="D627">
        <f t="shared" si="100"/>
        <v>11.02</v>
      </c>
      <c r="E627" s="14" t="str">
        <f>VLOOKUP(A627,'Fichier FI (en entrée)'!B:AH,2,0)</f>
        <v>EV</v>
      </c>
      <c r="F627" s="14" t="b">
        <f t="shared" si="101"/>
        <v>1</v>
      </c>
      <c r="G627" s="14" t="b">
        <f>IFERROR(VLOOKUP(A627,'Calculs FA (auto)'!A:F,6,0),FALSE)</f>
        <v>0</v>
      </c>
      <c r="H627" s="14" t="b">
        <f t="shared" si="102"/>
        <v>0</v>
      </c>
      <c r="I627" s="16">
        <f>IFERROR(VLOOKUP(A627,'Moyennes FI (en entrée)'!B:N,7,0),"")</f>
        <v>9.02</v>
      </c>
      <c r="J627" s="16">
        <f>IFERROR(VLOOKUP(VLOOKUP(A627,'Fichier FI (en entrée)'!B:AH,33,0),Modificateurs!A$2:B$5,2,0),0)</f>
        <v>0</v>
      </c>
      <c r="K627" s="16">
        <f>IFERROR(VLOOKUP(VLOOKUP(A627,'Redoub FI (en entrée)'!B:N,7,0),Modificateurs!A$8:B$11,2,0),0)</f>
        <v>0</v>
      </c>
      <c r="L627" s="16">
        <f>IFERROR(VLOOKUP(M627,Modificateurs!D$1:E$94,2,0),0)</f>
        <v>2</v>
      </c>
      <c r="M627" t="str">
        <f>VLOOKUP(A627,'Fichier FI (en entrée)'!B:AH,16,0)&amp;" "&amp;VLOOKUP(A627,'Fichier FI (en entrée)'!B:AH,20,0)&amp;" "&amp;VLOOKUP(A627,'Fichier FI (en entrée)'!B:AH,27,0)&amp;" "&amp;VLOOKUP(A627,'Fichier FI (en entrée)'!B:AH,29,0)</f>
        <v xml:space="preserve">S Physique-chimie  </v>
      </c>
      <c r="N627" t="str">
        <f>VLOOKUP(A627,'Fichier FI (en entrée)'!B:AH,8,0)</f>
        <v>En Terminale</v>
      </c>
      <c r="O627" t="b">
        <f>AND(C627&gt;Synthèse!B$8,C627&lt;Synthèse!B$10,NOT(Y627))</f>
        <v>1</v>
      </c>
      <c r="P627" t="s">
        <v>2258</v>
      </c>
      <c r="Q627" s="60">
        <f>ROUNDUP(C627/(Synthèse!$B$4+Synthèse!$B$1)*8,0)</f>
        <v>5</v>
      </c>
      <c r="R627" s="60">
        <f>IFERROR(VLOOKUP(A627,'Evaluations (formulaire)'!A:P,6,0)+VLOOKUP(A627,'Evaluations (formulaire)'!A:P,7,0),0)</f>
        <v>0</v>
      </c>
      <c r="S627" s="60">
        <f>IFERROR(VLOOKUP(A627,'Evaluations (formulaire)'!A:P,8,0),0)</f>
        <v>0</v>
      </c>
      <c r="T627" s="60">
        <f>IF(AND(ISBLANK(P627),Q627&lt;=2),Synthèse!$B$41,IF(AND(ISBLANK(P627),Q627&gt;=7),Synthèse!$C$41,R627+S627))</f>
        <v>0</v>
      </c>
      <c r="U627" s="60">
        <f t="shared" si="103"/>
        <v>11.02</v>
      </c>
      <c r="V627" s="60">
        <f t="shared" si="104"/>
        <v>906</v>
      </c>
      <c r="X627" s="26">
        <v>1495</v>
      </c>
      <c r="Y627" s="26" t="b">
        <f>IFERROR(VLOOKUP(A627,'Calculs FA (auto)'!A:O,15,0),FALSE)</f>
        <v>0</v>
      </c>
      <c r="Z627" s="26">
        <f>IFERROR(VLOOKUP(A627,'Evaluations (formulaire)'!A:M,9,0),0)</f>
        <v>0</v>
      </c>
      <c r="AA627" s="135" t="b">
        <v>1</v>
      </c>
      <c r="AB627" s="135" t="b">
        <v>0</v>
      </c>
      <c r="AC627" s="135" t="b">
        <f t="shared" si="105"/>
        <v>1</v>
      </c>
      <c r="AD627" s="135" t="b">
        <f t="shared" si="106"/>
        <v>0</v>
      </c>
      <c r="AE627" s="135" t="b">
        <f t="shared" si="107"/>
        <v>0</v>
      </c>
      <c r="AF627" s="135" t="b">
        <f>AND(AC627,$V627&lt;=Synthèse!$B$44)</f>
        <v>0</v>
      </c>
      <c r="AG627" s="135" t="b">
        <f>AND(AD627,$V627&lt;=Synthèse!$B$44)</f>
        <v>0</v>
      </c>
      <c r="AH627" s="135" t="b">
        <f>AND(AE627,$V627&lt;=Synthèse!$B$44)</f>
        <v>0</v>
      </c>
      <c r="AI627" s="137" t="b">
        <v>0</v>
      </c>
      <c r="AJ627" s="137" t="b">
        <v>1</v>
      </c>
      <c r="AK627" s="137" t="b">
        <f t="shared" si="108"/>
        <v>0</v>
      </c>
      <c r="AL627" s="137" t="b">
        <f t="shared" si="109"/>
        <v>1</v>
      </c>
      <c r="AM627" s="137" t="b">
        <f>AND(AK627,$V627&lt;=Synthèse!$B$44)</f>
        <v>0</v>
      </c>
      <c r="AN627" s="137" t="b">
        <f>AND(AL627,$V627&lt;=Synthèse!$B$44)</f>
        <v>0</v>
      </c>
    </row>
    <row r="628" spans="1:40">
      <c r="A628" s="17">
        <v>424564</v>
      </c>
      <c r="B628" t="str">
        <f ca="1">VLOOKUP(A628,'Fichier FI (en entrée)'!B:AH,3,0)</f>
        <v>UPXWZKKMQX</v>
      </c>
      <c r="C628">
        <f t="shared" si="99"/>
        <v>1209</v>
      </c>
      <c r="D628">
        <f t="shared" si="100"/>
        <v>7.58</v>
      </c>
      <c r="E628" s="14" t="str">
        <f>VLOOKUP(A628,'Fichier FI (en entrée)'!B:AH,2,0)</f>
        <v>EV</v>
      </c>
      <c r="F628" s="14" t="b">
        <f t="shared" si="101"/>
        <v>1</v>
      </c>
      <c r="G628" s="14" t="b">
        <f>IFERROR(VLOOKUP(A628,'Calculs FA (auto)'!A:F,6,0),FALSE)</f>
        <v>0</v>
      </c>
      <c r="H628" s="14" t="b">
        <f t="shared" si="102"/>
        <v>0</v>
      </c>
      <c r="I628" s="16">
        <f>IFERROR(VLOOKUP(A628,'Moyennes FI (en entrée)'!B:N,7,0),"")</f>
        <v>7.58</v>
      </c>
      <c r="J628" s="16">
        <f>IFERROR(VLOOKUP(VLOOKUP(A628,'Fichier FI (en entrée)'!B:AH,33,0),Modificateurs!A$2:B$5,2,0),0)</f>
        <v>-3</v>
      </c>
      <c r="K628" s="16">
        <f>IFERROR(VLOOKUP(VLOOKUP(A628,'Redoub FI (en entrée)'!B:N,7,0),Modificateurs!A$8:B$11,2,0),0)</f>
        <v>0</v>
      </c>
      <c r="L628" s="16">
        <f>IFERROR(VLOOKUP(M628,Modificateurs!D$1:E$94,2,0),0)</f>
        <v>3</v>
      </c>
      <c r="M628" t="str">
        <f>VLOOKUP(A628,'Fichier FI (en entrée)'!B:AH,16,0)&amp;" "&amp;VLOOKUP(A628,'Fichier FI (en entrée)'!B:AH,20,0)&amp;" "&amp;VLOOKUP(A628,'Fichier FI (en entrée)'!B:AH,27,0)&amp;" "&amp;VLOOKUP(A628,'Fichier FI (en entrée)'!B:AH,29,0)</f>
        <v xml:space="preserve">S Informatique et Sciences du numérique  </v>
      </c>
      <c r="N628" t="str">
        <f>VLOOKUP(A628,'Fichier FI (en entrée)'!B:AH,8,0)</f>
        <v>En Terminale</v>
      </c>
      <c r="O628" t="b">
        <f>AND(C628&gt;Synthèse!B$8,C628&lt;Synthèse!B$10,NOT(Y628))</f>
        <v>1</v>
      </c>
      <c r="P628" t="s">
        <v>2262</v>
      </c>
      <c r="Q628" s="60">
        <f>ROUNDUP(C628/(Synthèse!$B$4+Synthèse!$B$1)*8,0)</f>
        <v>6</v>
      </c>
      <c r="R628" s="60">
        <f>IFERROR(VLOOKUP(A628,'Evaluations (formulaire)'!A:P,6,0)+VLOOKUP(A628,'Evaluations (formulaire)'!A:P,7,0),0)</f>
        <v>0</v>
      </c>
      <c r="S628" s="60">
        <f>IFERROR(VLOOKUP(A628,'Evaluations (formulaire)'!A:P,8,0),0)</f>
        <v>0</v>
      </c>
      <c r="T628" s="60">
        <f>IF(AND(ISBLANK(P628),Q628&lt;=2),Synthèse!$B$41,IF(AND(ISBLANK(P628),Q628&gt;=7),Synthèse!$C$41,R628+S628))</f>
        <v>0</v>
      </c>
      <c r="U628" s="60">
        <f t="shared" si="103"/>
        <v>7.58</v>
      </c>
      <c r="V628" s="60">
        <f t="shared" si="104"/>
        <v>1207</v>
      </c>
      <c r="X628" s="26">
        <v>1404</v>
      </c>
      <c r="Y628" s="26" t="b">
        <f>IFERROR(VLOOKUP(A628,'Calculs FA (auto)'!A:O,15,0),FALSE)</f>
        <v>0</v>
      </c>
      <c r="Z628" s="26">
        <f>IFERROR(VLOOKUP(A628,'Evaluations (formulaire)'!A:M,9,0),0)</f>
        <v>0</v>
      </c>
      <c r="AA628" s="135" t="b">
        <v>1</v>
      </c>
      <c r="AB628" s="135" t="b">
        <v>0</v>
      </c>
      <c r="AC628" s="135" t="b">
        <f t="shared" si="105"/>
        <v>1</v>
      </c>
      <c r="AD628" s="135" t="b">
        <f t="shared" si="106"/>
        <v>0</v>
      </c>
      <c r="AE628" s="135" t="b">
        <f t="shared" si="107"/>
        <v>0</v>
      </c>
      <c r="AF628" s="135" t="b">
        <f>AND(AC628,$V628&lt;=Synthèse!$B$44)</f>
        <v>0</v>
      </c>
      <c r="AG628" s="135" t="b">
        <f>AND(AD628,$V628&lt;=Synthèse!$B$44)</f>
        <v>0</v>
      </c>
      <c r="AH628" s="135" t="b">
        <f>AND(AE628,$V628&lt;=Synthèse!$B$44)</f>
        <v>0</v>
      </c>
      <c r="AI628" s="137" t="b">
        <v>0</v>
      </c>
      <c r="AJ628" s="137" t="b">
        <v>1</v>
      </c>
      <c r="AK628" s="137" t="b">
        <f t="shared" si="108"/>
        <v>0</v>
      </c>
      <c r="AL628" s="137" t="b">
        <f t="shared" si="109"/>
        <v>1</v>
      </c>
      <c r="AM628" s="137" t="b">
        <f>AND(AK628,$V628&lt;=Synthèse!$B$44)</f>
        <v>0</v>
      </c>
      <c r="AN628" s="137" t="b">
        <f>AND(AL628,$V628&lt;=Synthèse!$B$44)</f>
        <v>0</v>
      </c>
    </row>
    <row r="629" spans="1:40">
      <c r="A629" s="17">
        <v>424572</v>
      </c>
      <c r="B629" t="str">
        <f ca="1">VLOOKUP(A629,'Fichier FI (en entrée)'!B:AH,3,0)</f>
        <v>VJHSAGHUCY</v>
      </c>
      <c r="C629">
        <f t="shared" si="99"/>
        <v>1296</v>
      </c>
      <c r="D629">
        <f t="shared" si="100"/>
        <v>5.8</v>
      </c>
      <c r="E629" s="14" t="str">
        <f>VLOOKUP(A629,'Fichier FI (en entrée)'!B:AH,2,0)</f>
        <v>EV</v>
      </c>
      <c r="F629" s="14" t="b">
        <f t="shared" si="101"/>
        <v>1</v>
      </c>
      <c r="G629" s="14" t="b">
        <f>IFERROR(VLOOKUP(A629,'Calculs FA (auto)'!A:F,6,0),FALSE)</f>
        <v>1</v>
      </c>
      <c r="H629" s="14" t="b">
        <f t="shared" si="102"/>
        <v>1</v>
      </c>
      <c r="I629" s="16">
        <f>IFERROR(VLOOKUP(A629,'Moyennes FI (en entrée)'!B:N,7,0),"")</f>
        <v>6.8</v>
      </c>
      <c r="J629" s="16">
        <f>IFERROR(VLOOKUP(VLOOKUP(A629,'Fichier FI (en entrée)'!B:AH,33,0),Modificateurs!A$2:B$5,2,0),0)</f>
        <v>-3</v>
      </c>
      <c r="K629" s="16">
        <f>IFERROR(VLOOKUP(VLOOKUP(A629,'Redoub FI (en entrée)'!B:N,7,0),Modificateurs!A$8:B$11,2,0),0)</f>
        <v>0</v>
      </c>
      <c r="L629" s="16">
        <f>IFERROR(VLOOKUP(M629,Modificateurs!D$1:E$94,2,0),0)</f>
        <v>2</v>
      </c>
      <c r="M629" t="str">
        <f>VLOOKUP(A629,'Fichier FI (en entrée)'!B:AH,16,0)&amp;" "&amp;VLOOKUP(A629,'Fichier FI (en entrée)'!B:AH,20,0)&amp;" "&amp;VLOOKUP(A629,'Fichier FI (en entrée)'!B:AH,27,0)&amp;" "&amp;VLOOKUP(A629,'Fichier FI (en entrée)'!B:AH,29,0)</f>
        <v xml:space="preserve">S Physique-chimie  </v>
      </c>
      <c r="N629" t="str">
        <f>VLOOKUP(A629,'Fichier FI (en entrée)'!B:AH,8,0)</f>
        <v>En Terminale</v>
      </c>
      <c r="O629" t="b">
        <f>AND(C629&gt;Synthèse!B$8,C629&lt;Synthèse!B$10,NOT(Y629))</f>
        <v>0</v>
      </c>
      <c r="P629" t="s">
        <v>2262</v>
      </c>
      <c r="Q629" s="60">
        <f>ROUNDUP(C629/(Synthèse!$B$4+Synthèse!$B$1)*8,0)</f>
        <v>7</v>
      </c>
      <c r="R629" s="60">
        <f>IFERROR(VLOOKUP(A629,'Evaluations (formulaire)'!A:P,6,0)+VLOOKUP(A629,'Evaluations (formulaire)'!A:P,7,0),0)</f>
        <v>0</v>
      </c>
      <c r="S629" s="60">
        <f>IFERROR(VLOOKUP(A629,'Evaluations (formulaire)'!A:P,8,0),0)</f>
        <v>0</v>
      </c>
      <c r="T629" s="60">
        <f>IF(AND(ISBLANK(P629),Q629&lt;=2),Synthèse!$B$41,IF(AND(ISBLANK(P629),Q629&gt;=7),Synthèse!$C$41,R629+S629))</f>
        <v>0</v>
      </c>
      <c r="U629" s="60">
        <f t="shared" si="103"/>
        <v>5.8</v>
      </c>
      <c r="V629" s="60">
        <f t="shared" si="104"/>
        <v>1296</v>
      </c>
      <c r="X629" s="26">
        <v>1104</v>
      </c>
      <c r="Y629" s="26" t="b">
        <f>IFERROR(VLOOKUP(A629,'Calculs FA (auto)'!A:O,15,0),FALSE)</f>
        <v>1</v>
      </c>
      <c r="Z629" s="26">
        <f>IFERROR(VLOOKUP(A629,'Evaluations (formulaire)'!A:M,9,0),0)</f>
        <v>0</v>
      </c>
      <c r="AA629" s="135" t="b">
        <v>1</v>
      </c>
      <c r="AB629" s="135" t="b">
        <v>0</v>
      </c>
      <c r="AC629" s="135" t="b">
        <f t="shared" si="105"/>
        <v>1</v>
      </c>
      <c r="AD629" s="135" t="b">
        <f t="shared" si="106"/>
        <v>0</v>
      </c>
      <c r="AE629" s="135" t="b">
        <f t="shared" si="107"/>
        <v>0</v>
      </c>
      <c r="AF629" s="135" t="b">
        <f>AND(AC629,$V629&lt;=Synthèse!$B$44)</f>
        <v>0</v>
      </c>
      <c r="AG629" s="135" t="b">
        <f>AND(AD629,$V629&lt;=Synthèse!$B$44)</f>
        <v>0</v>
      </c>
      <c r="AH629" s="135" t="b">
        <f>AND(AE629,$V629&lt;=Synthèse!$B$44)</f>
        <v>0</v>
      </c>
      <c r="AI629" s="137" t="b">
        <v>0</v>
      </c>
      <c r="AJ629" s="137" t="b">
        <v>1</v>
      </c>
      <c r="AK629" s="137" t="b">
        <f t="shared" si="108"/>
        <v>0</v>
      </c>
      <c r="AL629" s="137" t="b">
        <f t="shared" si="109"/>
        <v>1</v>
      </c>
      <c r="AM629" s="137" t="b">
        <f>AND(AK629,$V629&lt;=Synthèse!$B$44)</f>
        <v>0</v>
      </c>
      <c r="AN629" s="137" t="b">
        <f>AND(AL629,$V629&lt;=Synthèse!$B$44)</f>
        <v>0</v>
      </c>
    </row>
    <row r="630" spans="1:40">
      <c r="A630" s="17">
        <v>424576</v>
      </c>
      <c r="B630" t="str">
        <f ca="1">VLOOKUP(A630,'Fichier FI (en entrée)'!B:AH,3,0)</f>
        <v>XBLJOVJIPN</v>
      </c>
      <c r="C630">
        <f t="shared" si="99"/>
        <v>2097</v>
      </c>
      <c r="D630">
        <f t="shared" si="100"/>
        <v>-100</v>
      </c>
      <c r="E630" s="14" t="str">
        <f>VLOOKUP(A630,'Fichier FI (en entrée)'!B:AH,2,0)</f>
        <v>ENV</v>
      </c>
      <c r="F630" s="14" t="b">
        <f t="shared" si="101"/>
        <v>0</v>
      </c>
      <c r="G630" s="14" t="b">
        <f>IFERROR(VLOOKUP(A630,'Calculs FA (auto)'!A:F,6,0),FALSE)</f>
        <v>0</v>
      </c>
      <c r="H630" s="14" t="b">
        <f t="shared" si="102"/>
        <v>0</v>
      </c>
      <c r="I630" s="16" t="str">
        <f>IFERROR(VLOOKUP(A630,'Moyennes FI (en entrée)'!B:N,7,0),"")</f>
        <v/>
      </c>
      <c r="J630" s="16">
        <f>IFERROR(VLOOKUP(VLOOKUP(A630,'Fichier FI (en entrée)'!B:AH,33,0),Modificateurs!A$2:B$5,2,0),0)</f>
        <v>0</v>
      </c>
      <c r="K630" s="16">
        <f>IFERROR(VLOOKUP(VLOOKUP(A630,'Redoub FI (en entrée)'!B:N,7,0),Modificateurs!A$8:B$11,2,0),0)</f>
        <v>0</v>
      </c>
      <c r="L630" s="16">
        <f>IFERROR(VLOOKUP(M630,Modificateurs!D$1:E$94,2,0),0)</f>
        <v>1</v>
      </c>
      <c r="M630" t="str">
        <f>VLOOKUP(A630,'Fichier FI (en entrée)'!B:AH,16,0)&amp;" "&amp;VLOOKUP(A630,'Fichier FI (en entrée)'!B:AH,20,0)&amp;" "&amp;VLOOKUP(A630,'Fichier FI (en entrée)'!B:AH,27,0)&amp;" "&amp;VLOOKUP(A630,'Fichier FI (en entrée)'!B:AH,29,0)</f>
        <v xml:space="preserve">S Sciences de la vie et de la terre  </v>
      </c>
      <c r="N630" t="str">
        <f>VLOOKUP(A630,'Fichier FI (en entrée)'!B:AH,8,0)</f>
        <v>En Terminale</v>
      </c>
      <c r="O630" t="b">
        <f>AND(C630&gt;Synthèse!B$8,C630&lt;Synthèse!B$10,NOT(Y630))</f>
        <v>0</v>
      </c>
      <c r="P630" s="17" t="s">
        <v>2260</v>
      </c>
      <c r="Q630" s="60">
        <f>ROUNDUP(C630/(Synthèse!$B$4+Synthèse!$B$1)*8,0)</f>
        <v>10</v>
      </c>
      <c r="R630" s="60">
        <f>IFERROR(VLOOKUP(A630,'Evaluations (formulaire)'!A:P,6,0)+VLOOKUP(A630,'Evaluations (formulaire)'!A:P,7,0),0)</f>
        <v>0</v>
      </c>
      <c r="S630" s="60">
        <f>IFERROR(VLOOKUP(A630,'Evaluations (formulaire)'!A:P,8,0),0)</f>
        <v>0</v>
      </c>
      <c r="T630" s="60">
        <f>IF(AND(ISBLANK(P630),Q630&lt;=2),Synthèse!$B$41,IF(AND(ISBLANK(P630),Q630&gt;=7),Synthèse!$C$41,R630+S630))</f>
        <v>0</v>
      </c>
      <c r="U630" s="60">
        <f t="shared" si="103"/>
        <v>-100</v>
      </c>
      <c r="V630" s="60">
        <f t="shared" si="104"/>
        <v>2096</v>
      </c>
      <c r="X630" s="26">
        <v>1028</v>
      </c>
      <c r="Y630" s="26" t="b">
        <f>IFERROR(VLOOKUP(A630,'Calculs FA (auto)'!A:O,15,0),FALSE)</f>
        <v>0</v>
      </c>
      <c r="Z630" s="26">
        <f>IFERROR(VLOOKUP(A630,'Evaluations (formulaire)'!A:M,9,0),0)</f>
        <v>0</v>
      </c>
      <c r="AA630" s="135" t="b">
        <v>1</v>
      </c>
      <c r="AB630" s="135" t="b">
        <v>0</v>
      </c>
      <c r="AC630" s="135" t="b">
        <f t="shared" si="105"/>
        <v>0</v>
      </c>
      <c r="AD630" s="135" t="b">
        <f t="shared" si="106"/>
        <v>0</v>
      </c>
      <c r="AE630" s="135" t="b">
        <f t="shared" si="107"/>
        <v>0</v>
      </c>
      <c r="AF630" s="135" t="b">
        <f>AND(AC630,$V630&lt;=Synthèse!$B$44)</f>
        <v>0</v>
      </c>
      <c r="AG630" s="135" t="b">
        <f>AND(AD630,$V630&lt;=Synthèse!$B$44)</f>
        <v>0</v>
      </c>
      <c r="AH630" s="135" t="b">
        <f>AND(AE630,$V630&lt;=Synthèse!$B$44)</f>
        <v>0</v>
      </c>
      <c r="AI630" s="137" t="b">
        <v>0</v>
      </c>
      <c r="AJ630" s="137" t="b">
        <v>0</v>
      </c>
      <c r="AK630" s="137" t="b">
        <f t="shared" si="108"/>
        <v>0</v>
      </c>
      <c r="AL630" s="137" t="b">
        <f t="shared" si="109"/>
        <v>0</v>
      </c>
      <c r="AM630" s="137" t="b">
        <f>AND(AK630,$V630&lt;=Synthèse!$B$44)</f>
        <v>0</v>
      </c>
      <c r="AN630" s="137" t="b">
        <f>AND(AL630,$V630&lt;=Synthèse!$B$44)</f>
        <v>0</v>
      </c>
    </row>
    <row r="631" spans="1:40">
      <c r="A631" s="17">
        <v>424602</v>
      </c>
      <c r="B631" t="str">
        <f ca="1">VLOOKUP(A631,'Fichier FI (en entrée)'!B:AH,3,0)</f>
        <v>GUALAWSPKA</v>
      </c>
      <c r="C631">
        <f t="shared" si="99"/>
        <v>161</v>
      </c>
      <c r="D631">
        <f t="shared" si="100"/>
        <v>16.29</v>
      </c>
      <c r="E631" s="14" t="str">
        <f>VLOOKUP(A631,'Fichier FI (en entrée)'!B:AH,2,0)</f>
        <v>EV</v>
      </c>
      <c r="F631" s="14" t="b">
        <f t="shared" si="101"/>
        <v>1</v>
      </c>
      <c r="G631" s="14" t="b">
        <f>IFERROR(VLOOKUP(A631,'Calculs FA (auto)'!A:F,6,0),FALSE)</f>
        <v>0</v>
      </c>
      <c r="H631" s="14" t="b">
        <f t="shared" si="102"/>
        <v>0</v>
      </c>
      <c r="I631" s="16">
        <f>IFERROR(VLOOKUP(A631,'Moyennes FI (en entrée)'!B:N,7,0),"")</f>
        <v>12.29</v>
      </c>
      <c r="J631" s="16">
        <f>IFERROR(VLOOKUP(VLOOKUP(A631,'Fichier FI (en entrée)'!B:AH,33,0),Modificateurs!A$2:B$5,2,0),0)</f>
        <v>1</v>
      </c>
      <c r="K631" s="16">
        <f>IFERROR(VLOOKUP(VLOOKUP(A631,'Redoub FI (en entrée)'!B:N,7,0),Modificateurs!A$8:B$11,2,0),0)</f>
        <v>0</v>
      </c>
      <c r="L631" s="16">
        <f>IFERROR(VLOOKUP(M631,Modificateurs!D$1:E$94,2,0),0)</f>
        <v>3</v>
      </c>
      <c r="M631" t="str">
        <f>VLOOKUP(A631,'Fichier FI (en entrée)'!B:AH,16,0)&amp;" "&amp;VLOOKUP(A631,'Fichier FI (en entrée)'!B:AH,20,0)&amp;" "&amp;VLOOKUP(A631,'Fichier FI (en entrée)'!B:AH,27,0)&amp;" "&amp;VLOOKUP(A631,'Fichier FI (en entrée)'!B:AH,29,0)</f>
        <v xml:space="preserve">S Informatique et Sciences du numérique  </v>
      </c>
      <c r="N631" t="str">
        <f>VLOOKUP(A631,'Fichier FI (en entrée)'!B:AH,8,0)</f>
        <v>En Terminale</v>
      </c>
      <c r="O631" t="b">
        <f>AND(C631&gt;Synthèse!B$8,C631&lt;Synthèse!B$10,NOT(Y631))</f>
        <v>0</v>
      </c>
      <c r="P631" t="s">
        <v>2258</v>
      </c>
      <c r="Q631" s="60">
        <f>ROUNDUP(C631/(Synthèse!$B$4+Synthèse!$B$1)*8,0)</f>
        <v>1</v>
      </c>
      <c r="R631" s="60">
        <f>IFERROR(VLOOKUP(A631,'Evaluations (formulaire)'!A:P,6,0)+VLOOKUP(A631,'Evaluations (formulaire)'!A:P,7,0),0)</f>
        <v>0</v>
      </c>
      <c r="S631" s="60">
        <f>IFERROR(VLOOKUP(A631,'Evaluations (formulaire)'!A:P,8,0),0)</f>
        <v>0</v>
      </c>
      <c r="T631" s="60">
        <f>IF(AND(ISBLANK(P631),Q631&lt;=2),Synthèse!$B$41,IF(AND(ISBLANK(P631),Q631&gt;=7),Synthèse!$C$41,R631+S631))</f>
        <v>0</v>
      </c>
      <c r="U631" s="60">
        <f t="shared" si="103"/>
        <v>16.29</v>
      </c>
      <c r="V631" s="60">
        <f t="shared" si="104"/>
        <v>161</v>
      </c>
      <c r="X631" s="26">
        <v>1246</v>
      </c>
      <c r="Y631" s="26" t="b">
        <f>IFERROR(VLOOKUP(A631,'Calculs FA (auto)'!A:O,15,0),FALSE)</f>
        <v>0</v>
      </c>
      <c r="Z631" s="26">
        <f>IFERROR(VLOOKUP(A631,'Evaluations (formulaire)'!A:M,9,0),0)</f>
        <v>0</v>
      </c>
      <c r="AA631" s="135" t="b">
        <v>1</v>
      </c>
      <c r="AB631" s="135" t="b">
        <v>0</v>
      </c>
      <c r="AC631" s="135" t="b">
        <f t="shared" si="105"/>
        <v>1</v>
      </c>
      <c r="AD631" s="135" t="b">
        <f t="shared" si="106"/>
        <v>0</v>
      </c>
      <c r="AE631" s="135" t="b">
        <f t="shared" si="107"/>
        <v>0</v>
      </c>
      <c r="AF631" s="135" t="b">
        <f>AND(AC631,$V631&lt;=Synthèse!$B$44)</f>
        <v>1</v>
      </c>
      <c r="AG631" s="135" t="b">
        <f>AND(AD631,$V631&lt;=Synthèse!$B$44)</f>
        <v>0</v>
      </c>
      <c r="AH631" s="135" t="b">
        <f>AND(AE631,$V631&lt;=Synthèse!$B$44)</f>
        <v>0</v>
      </c>
      <c r="AI631" s="137" t="b">
        <v>0</v>
      </c>
      <c r="AJ631" s="137" t="b">
        <v>1</v>
      </c>
      <c r="AK631" s="137" t="b">
        <f t="shared" si="108"/>
        <v>0</v>
      </c>
      <c r="AL631" s="137" t="b">
        <f t="shared" si="109"/>
        <v>1</v>
      </c>
      <c r="AM631" s="137" t="b">
        <f>AND(AK631,$V631&lt;=Synthèse!$B$44)</f>
        <v>0</v>
      </c>
      <c r="AN631" s="137" t="b">
        <f>AND(AL631,$V631&lt;=Synthèse!$B$44)</f>
        <v>1</v>
      </c>
    </row>
    <row r="632" spans="1:40">
      <c r="A632" s="17">
        <v>424626</v>
      </c>
      <c r="B632" t="str">
        <f ca="1">VLOOKUP(A632,'Fichier FI (en entrée)'!B:AH,3,0)</f>
        <v>ZGAGGNPUWY</v>
      </c>
      <c r="C632">
        <f t="shared" si="99"/>
        <v>1270</v>
      </c>
      <c r="D632">
        <f t="shared" si="100"/>
        <v>6.43</v>
      </c>
      <c r="E632" s="14" t="str">
        <f>VLOOKUP(A632,'Fichier FI (en entrée)'!B:AH,2,0)</f>
        <v>EV</v>
      </c>
      <c r="F632" s="14" t="b">
        <f t="shared" si="101"/>
        <v>1</v>
      </c>
      <c r="G632" s="14" t="b">
        <f>IFERROR(VLOOKUP(A632,'Calculs FA (auto)'!A:F,6,0),FALSE)</f>
        <v>0</v>
      </c>
      <c r="H632" s="14" t="b">
        <f t="shared" si="102"/>
        <v>0</v>
      </c>
      <c r="I632" s="16">
        <f>IFERROR(VLOOKUP(A632,'Moyennes FI (en entrée)'!B:N,7,0),"")</f>
        <v>7.43</v>
      </c>
      <c r="J632" s="16">
        <f>IFERROR(VLOOKUP(VLOOKUP(A632,'Fichier FI (en entrée)'!B:AH,33,0),Modificateurs!A$2:B$5,2,0),0)</f>
        <v>-3</v>
      </c>
      <c r="K632" s="16">
        <f>IFERROR(VLOOKUP(VLOOKUP(A632,'Redoub FI (en entrée)'!B:N,7,0),Modificateurs!A$8:B$11,2,0),0)</f>
        <v>0</v>
      </c>
      <c r="L632" s="16">
        <f>IFERROR(VLOOKUP(M632,Modificateurs!D$1:E$94,2,0),0)</f>
        <v>2</v>
      </c>
      <c r="M632" t="str">
        <f>VLOOKUP(A632,'Fichier FI (en entrée)'!B:AH,16,0)&amp;" "&amp;VLOOKUP(A632,'Fichier FI (en entrée)'!B:AH,20,0)&amp;" "&amp;VLOOKUP(A632,'Fichier FI (en entrée)'!B:AH,27,0)&amp;" "&amp;VLOOKUP(A632,'Fichier FI (en entrée)'!B:AH,29,0)</f>
        <v xml:space="preserve">S Mathématiques  </v>
      </c>
      <c r="N632" t="str">
        <f>VLOOKUP(A632,'Fichier FI (en entrée)'!B:AH,8,0)</f>
        <v>En Terminale</v>
      </c>
      <c r="O632" t="b">
        <f>AND(C632&gt;Synthèse!B$8,C632&lt;Synthèse!B$10,NOT(Y632))</f>
        <v>0</v>
      </c>
      <c r="P632" t="s">
        <v>2264</v>
      </c>
      <c r="Q632" s="60">
        <f>ROUNDUP(C632/(Synthèse!$B$4+Synthèse!$B$1)*8,0)</f>
        <v>6</v>
      </c>
      <c r="R632" s="60">
        <f>IFERROR(VLOOKUP(A632,'Evaluations (formulaire)'!A:P,6,0)+VLOOKUP(A632,'Evaluations (formulaire)'!A:P,7,0),0)</f>
        <v>0</v>
      </c>
      <c r="S632" s="60">
        <f>IFERROR(VLOOKUP(A632,'Evaluations (formulaire)'!A:P,8,0),0)</f>
        <v>0</v>
      </c>
      <c r="T632" s="60">
        <f>IF(AND(ISBLANK(P632),Q632&lt;=2),Synthèse!$B$41,IF(AND(ISBLANK(P632),Q632&gt;=7),Synthèse!$C$41,R632+S632))</f>
        <v>0</v>
      </c>
      <c r="U632" s="60">
        <f t="shared" si="103"/>
        <v>6.43</v>
      </c>
      <c r="V632" s="60">
        <f t="shared" si="104"/>
        <v>1270</v>
      </c>
      <c r="X632" s="26">
        <v>736</v>
      </c>
      <c r="Y632" s="26" t="b">
        <f>IFERROR(VLOOKUP(A632,'Calculs FA (auto)'!A:O,15,0),FALSE)</f>
        <v>0</v>
      </c>
      <c r="Z632" s="26">
        <f>IFERROR(VLOOKUP(A632,'Evaluations (formulaire)'!A:M,9,0),0)</f>
        <v>0</v>
      </c>
      <c r="AA632" s="135" t="b">
        <v>1</v>
      </c>
      <c r="AB632" s="135" t="b">
        <v>0</v>
      </c>
      <c r="AC632" s="135" t="b">
        <f t="shared" si="105"/>
        <v>1</v>
      </c>
      <c r="AD632" s="135" t="b">
        <f t="shared" si="106"/>
        <v>0</v>
      </c>
      <c r="AE632" s="135" t="b">
        <f t="shared" si="107"/>
        <v>0</v>
      </c>
      <c r="AF632" s="135" t="b">
        <f>AND(AC632,$V632&lt;=Synthèse!$B$44)</f>
        <v>0</v>
      </c>
      <c r="AG632" s="135" t="b">
        <f>AND(AD632,$V632&lt;=Synthèse!$B$44)</f>
        <v>0</v>
      </c>
      <c r="AH632" s="135" t="b">
        <f>AND(AE632,$V632&lt;=Synthèse!$B$44)</f>
        <v>0</v>
      </c>
      <c r="AI632" s="137" t="b">
        <v>0</v>
      </c>
      <c r="AJ632" s="137" t="b">
        <v>1</v>
      </c>
      <c r="AK632" s="137" t="b">
        <f t="shared" si="108"/>
        <v>0</v>
      </c>
      <c r="AL632" s="137" t="b">
        <f t="shared" si="109"/>
        <v>1</v>
      </c>
      <c r="AM632" s="137" t="b">
        <f>AND(AK632,$V632&lt;=Synthèse!$B$44)</f>
        <v>0</v>
      </c>
      <c r="AN632" s="137" t="b">
        <f>AND(AL632,$V632&lt;=Synthèse!$B$44)</f>
        <v>0</v>
      </c>
    </row>
    <row r="633" spans="1:40">
      <c r="A633" s="17">
        <v>424645</v>
      </c>
      <c r="B633" t="str">
        <f ca="1">VLOOKUP(A633,'Fichier FI (en entrée)'!B:AH,3,0)</f>
        <v>ODLRSAZJVH</v>
      </c>
      <c r="C633">
        <f t="shared" si="99"/>
        <v>729</v>
      </c>
      <c r="D633">
        <f t="shared" si="100"/>
        <v>12.03</v>
      </c>
      <c r="E633" s="14" t="str">
        <f>VLOOKUP(A633,'Fichier FI (en entrée)'!B:AH,2,0)</f>
        <v>EV</v>
      </c>
      <c r="F633" s="14" t="b">
        <f t="shared" si="101"/>
        <v>1</v>
      </c>
      <c r="G633" s="14" t="b">
        <f>IFERROR(VLOOKUP(A633,'Calculs FA (auto)'!A:F,6,0),FALSE)</f>
        <v>0</v>
      </c>
      <c r="H633" s="14" t="b">
        <f t="shared" si="102"/>
        <v>0</v>
      </c>
      <c r="I633" s="16">
        <f>IFERROR(VLOOKUP(A633,'Moyennes FI (en entrée)'!B:N,7,0),"")</f>
        <v>9.0299999999999994</v>
      </c>
      <c r="J633" s="16">
        <f>IFERROR(VLOOKUP(VLOOKUP(A633,'Fichier FI (en entrée)'!B:AH,33,0),Modificateurs!A$2:B$5,2,0),0)</f>
        <v>1</v>
      </c>
      <c r="K633" s="16">
        <f>IFERROR(VLOOKUP(VLOOKUP(A633,'Redoub FI (en entrée)'!B:N,7,0),Modificateurs!A$8:B$11,2,0),0)</f>
        <v>0</v>
      </c>
      <c r="L633" s="16">
        <f>IFERROR(VLOOKUP(M633,Modificateurs!D$1:E$94,2,0),0)</f>
        <v>2</v>
      </c>
      <c r="M633" t="str">
        <f>VLOOKUP(A633,'Fichier FI (en entrée)'!B:AH,16,0)&amp;" "&amp;VLOOKUP(A633,'Fichier FI (en entrée)'!B:AH,20,0)&amp;" "&amp;VLOOKUP(A633,'Fichier FI (en entrée)'!B:AH,27,0)&amp;" "&amp;VLOOKUP(A633,'Fichier FI (en entrée)'!B:AH,29,0)</f>
        <v xml:space="preserve">S Physique-chimie  </v>
      </c>
      <c r="N633" t="str">
        <f>VLOOKUP(A633,'Fichier FI (en entrée)'!B:AH,8,0)</f>
        <v>En Terminale</v>
      </c>
      <c r="O633" t="b">
        <f>AND(C633&gt;Synthèse!B$8,C633&lt;Synthèse!B$10,NOT(Y633))</f>
        <v>1</v>
      </c>
      <c r="P633" s="17" t="s">
        <v>2265</v>
      </c>
      <c r="Q633" s="60">
        <f>ROUNDUP(C633/(Synthèse!$B$4+Synthèse!$B$1)*8,0)</f>
        <v>4</v>
      </c>
      <c r="R633" s="60">
        <f>IFERROR(VLOOKUP(A633,'Evaluations (formulaire)'!A:P,6,0)+VLOOKUP(A633,'Evaluations (formulaire)'!A:P,7,0),0)</f>
        <v>0</v>
      </c>
      <c r="S633" s="60">
        <f>IFERROR(VLOOKUP(A633,'Evaluations (formulaire)'!A:P,8,0),0)</f>
        <v>0</v>
      </c>
      <c r="T633" s="60">
        <f>IF(AND(ISBLANK(P633),Q633&lt;=2),Synthèse!$B$41,IF(AND(ISBLANK(P633),Q633&gt;=7),Synthèse!$C$41,R633+S633))</f>
        <v>0</v>
      </c>
      <c r="U633" s="60">
        <f t="shared" si="103"/>
        <v>12.03</v>
      </c>
      <c r="V633" s="60">
        <f t="shared" si="104"/>
        <v>729</v>
      </c>
      <c r="X633" s="26">
        <v>1475</v>
      </c>
      <c r="Y633" s="26" t="b">
        <f>IFERROR(VLOOKUP(A633,'Calculs FA (auto)'!A:O,15,0),FALSE)</f>
        <v>0</v>
      </c>
      <c r="Z633" s="26">
        <f>IFERROR(VLOOKUP(A633,'Evaluations (formulaire)'!A:M,9,0),0)</f>
        <v>0</v>
      </c>
      <c r="AA633" s="135" t="b">
        <v>1</v>
      </c>
      <c r="AB633" s="135" t="b">
        <v>0</v>
      </c>
      <c r="AC633" s="135" t="b">
        <f t="shared" si="105"/>
        <v>1</v>
      </c>
      <c r="AD633" s="135" t="b">
        <f t="shared" si="106"/>
        <v>0</v>
      </c>
      <c r="AE633" s="135" t="b">
        <f t="shared" si="107"/>
        <v>0</v>
      </c>
      <c r="AF633" s="135" t="b">
        <f>AND(AC633,$V633&lt;=Synthèse!$B$44)</f>
        <v>0</v>
      </c>
      <c r="AG633" s="135" t="b">
        <f>AND(AD633,$V633&lt;=Synthèse!$B$44)</f>
        <v>0</v>
      </c>
      <c r="AH633" s="135" t="b">
        <f>AND(AE633,$V633&lt;=Synthèse!$B$44)</f>
        <v>0</v>
      </c>
      <c r="AI633" s="137" t="b">
        <v>0</v>
      </c>
      <c r="AJ633" s="137" t="b">
        <v>1</v>
      </c>
      <c r="AK633" s="137" t="b">
        <f t="shared" si="108"/>
        <v>0</v>
      </c>
      <c r="AL633" s="137" t="b">
        <f t="shared" si="109"/>
        <v>1</v>
      </c>
      <c r="AM633" s="137" t="b">
        <f>AND(AK633,$V633&lt;=Synthèse!$B$44)</f>
        <v>0</v>
      </c>
      <c r="AN633" s="137" t="b">
        <f>AND(AL633,$V633&lt;=Synthèse!$B$44)</f>
        <v>0</v>
      </c>
    </row>
    <row r="634" spans="1:40">
      <c r="A634" s="17">
        <v>424649</v>
      </c>
      <c r="B634" t="str">
        <f ca="1">VLOOKUP(A634,'Fichier FI (en entrée)'!B:AH,3,0)</f>
        <v>FOVEMZJJMZ</v>
      </c>
      <c r="C634">
        <f t="shared" si="99"/>
        <v>1198</v>
      </c>
      <c r="D634">
        <f t="shared" si="100"/>
        <v>7.8000000000000007</v>
      </c>
      <c r="E634" s="14" t="str">
        <f>VLOOKUP(A634,'Fichier FI (en entrée)'!B:AH,2,0)</f>
        <v>EV</v>
      </c>
      <c r="F634" s="14" t="b">
        <f t="shared" si="101"/>
        <v>1</v>
      </c>
      <c r="G634" s="14" t="b">
        <f>IFERROR(VLOOKUP(A634,'Calculs FA (auto)'!A:F,6,0),FALSE)</f>
        <v>0</v>
      </c>
      <c r="H634" s="14" t="b">
        <f t="shared" si="102"/>
        <v>0</v>
      </c>
      <c r="I634" s="16">
        <f>IFERROR(VLOOKUP(A634,'Moyennes FI (en entrée)'!B:N,7,0),"")</f>
        <v>8.8000000000000007</v>
      </c>
      <c r="J634" s="16">
        <f>IFERROR(VLOOKUP(VLOOKUP(A634,'Fichier FI (en entrée)'!B:AH,33,0),Modificateurs!A$2:B$5,2,0),0)</f>
        <v>-3</v>
      </c>
      <c r="K634" s="16">
        <f>IFERROR(VLOOKUP(VLOOKUP(A634,'Redoub FI (en entrée)'!B:N,7,0),Modificateurs!A$8:B$11,2,0),0)</f>
        <v>0</v>
      </c>
      <c r="L634" s="16">
        <f>IFERROR(VLOOKUP(M634,Modificateurs!D$1:E$94,2,0),0)</f>
        <v>2</v>
      </c>
      <c r="M634" t="str">
        <f>VLOOKUP(A634,'Fichier FI (en entrée)'!B:AH,16,0)&amp;" "&amp;VLOOKUP(A634,'Fichier FI (en entrée)'!B:AH,20,0)&amp;" "&amp;VLOOKUP(A634,'Fichier FI (en entrée)'!B:AH,27,0)&amp;" "&amp;VLOOKUP(A634,'Fichier FI (en entrée)'!B:AH,29,0)</f>
        <v xml:space="preserve">S Mathématiques  </v>
      </c>
      <c r="N634" t="str">
        <f>VLOOKUP(A634,'Fichier FI (en entrée)'!B:AH,8,0)</f>
        <v>En Terminale</v>
      </c>
      <c r="O634" t="b">
        <f>AND(C634&gt;Synthèse!B$8,C634&lt;Synthèse!B$10,NOT(Y634))</f>
        <v>1</v>
      </c>
      <c r="P634" t="s">
        <v>2264</v>
      </c>
      <c r="Q634" s="60">
        <f>ROUNDUP(C634/(Synthèse!$B$4+Synthèse!$B$1)*8,0)</f>
        <v>6</v>
      </c>
      <c r="R634" s="60">
        <f>IFERROR(VLOOKUP(A634,'Evaluations (formulaire)'!A:P,6,0)+VLOOKUP(A634,'Evaluations (formulaire)'!A:P,7,0),0)</f>
        <v>0</v>
      </c>
      <c r="S634" s="60">
        <f>IFERROR(VLOOKUP(A634,'Evaluations (formulaire)'!A:P,8,0),0)</f>
        <v>0</v>
      </c>
      <c r="T634" s="60">
        <f>IF(AND(ISBLANK(P634),Q634&lt;=2),Synthèse!$B$41,IF(AND(ISBLANK(P634),Q634&gt;=7),Synthèse!$C$41,R634+S634))</f>
        <v>0</v>
      </c>
      <c r="U634" s="60">
        <f t="shared" si="103"/>
        <v>7.8000000000000007</v>
      </c>
      <c r="V634" s="60">
        <f t="shared" si="104"/>
        <v>1196</v>
      </c>
      <c r="X634" s="26">
        <v>603</v>
      </c>
      <c r="Y634" s="26" t="b">
        <f>IFERROR(VLOOKUP(A634,'Calculs FA (auto)'!A:O,15,0),FALSE)</f>
        <v>0</v>
      </c>
      <c r="Z634" s="26">
        <f>IFERROR(VLOOKUP(A634,'Evaluations (formulaire)'!A:M,9,0),0)</f>
        <v>0</v>
      </c>
      <c r="AA634" s="135" t="b">
        <v>1</v>
      </c>
      <c r="AB634" s="135" t="b">
        <v>0</v>
      </c>
      <c r="AC634" s="135" t="b">
        <f t="shared" si="105"/>
        <v>1</v>
      </c>
      <c r="AD634" s="135" t="b">
        <f t="shared" si="106"/>
        <v>0</v>
      </c>
      <c r="AE634" s="135" t="b">
        <f t="shared" si="107"/>
        <v>0</v>
      </c>
      <c r="AF634" s="135" t="b">
        <f>AND(AC634,$V634&lt;=Synthèse!$B$44)</f>
        <v>0</v>
      </c>
      <c r="AG634" s="135" t="b">
        <f>AND(AD634,$V634&lt;=Synthèse!$B$44)</f>
        <v>0</v>
      </c>
      <c r="AH634" s="135" t="b">
        <f>AND(AE634,$V634&lt;=Synthèse!$B$44)</f>
        <v>0</v>
      </c>
      <c r="AI634" s="137" t="b">
        <v>0</v>
      </c>
      <c r="AJ634" s="137" t="b">
        <v>1</v>
      </c>
      <c r="AK634" s="137" t="b">
        <f t="shared" si="108"/>
        <v>0</v>
      </c>
      <c r="AL634" s="137" t="b">
        <f t="shared" si="109"/>
        <v>1</v>
      </c>
      <c r="AM634" s="137" t="b">
        <f>AND(AK634,$V634&lt;=Synthèse!$B$44)</f>
        <v>0</v>
      </c>
      <c r="AN634" s="137" t="b">
        <f>AND(AL634,$V634&lt;=Synthèse!$B$44)</f>
        <v>0</v>
      </c>
    </row>
    <row r="635" spans="1:40">
      <c r="A635" s="17">
        <v>424661</v>
      </c>
      <c r="B635" t="str">
        <f ca="1">VLOOKUP(A635,'Fichier FI (en entrée)'!B:AH,3,0)</f>
        <v>RNJGRXJXNM</v>
      </c>
      <c r="C635">
        <f t="shared" si="99"/>
        <v>668</v>
      </c>
      <c r="D635">
        <f t="shared" si="100"/>
        <v>12.43</v>
      </c>
      <c r="E635" s="14" t="str">
        <f>VLOOKUP(A635,'Fichier FI (en entrée)'!B:AH,2,0)</f>
        <v>EV</v>
      </c>
      <c r="F635" s="14" t="b">
        <f t="shared" si="101"/>
        <v>1</v>
      </c>
      <c r="G635" s="14" t="b">
        <f>IFERROR(VLOOKUP(A635,'Calculs FA (auto)'!A:F,6,0),FALSE)</f>
        <v>0</v>
      </c>
      <c r="H635" s="14" t="b">
        <f t="shared" si="102"/>
        <v>0</v>
      </c>
      <c r="I635" s="16">
        <f>IFERROR(VLOOKUP(A635,'Moyennes FI (en entrée)'!B:N,7,0),"")</f>
        <v>9.43</v>
      </c>
      <c r="J635" s="16">
        <f>IFERROR(VLOOKUP(VLOOKUP(A635,'Fichier FI (en entrée)'!B:AH,33,0),Modificateurs!A$2:B$5,2,0),0)</f>
        <v>0</v>
      </c>
      <c r="K635" s="16">
        <f>IFERROR(VLOOKUP(VLOOKUP(A635,'Redoub FI (en entrée)'!B:N,7,0),Modificateurs!A$8:B$11,2,0),0)</f>
        <v>0</v>
      </c>
      <c r="L635" s="16">
        <f>IFERROR(VLOOKUP(M635,Modificateurs!D$1:E$94,2,0),0)</f>
        <v>3</v>
      </c>
      <c r="M635" t="str">
        <f>VLOOKUP(A635,'Fichier FI (en entrée)'!B:AH,16,0)&amp;" "&amp;VLOOKUP(A635,'Fichier FI (en entrée)'!B:AH,20,0)&amp;" "&amp;VLOOKUP(A635,'Fichier FI (en entrée)'!B:AH,27,0)&amp;" "&amp;VLOOKUP(A635,'Fichier FI (en entrée)'!B:AH,29,0)</f>
        <v xml:space="preserve">S Informatique et Sciences du numérique  </v>
      </c>
      <c r="N635" t="str">
        <f>VLOOKUP(A635,'Fichier FI (en entrée)'!B:AH,8,0)</f>
        <v>En Terminale</v>
      </c>
      <c r="O635" t="b">
        <f>AND(C635&gt;Synthèse!B$8,C635&lt;Synthèse!B$10,NOT(Y635))</f>
        <v>1</v>
      </c>
      <c r="P635" t="s">
        <v>2262</v>
      </c>
      <c r="Q635" s="60">
        <f>ROUNDUP(C635/(Synthèse!$B$4+Synthèse!$B$1)*8,0)</f>
        <v>4</v>
      </c>
      <c r="R635" s="60">
        <f>IFERROR(VLOOKUP(A635,'Evaluations (formulaire)'!A:P,6,0)+VLOOKUP(A635,'Evaluations (formulaire)'!A:P,7,0),0)</f>
        <v>0</v>
      </c>
      <c r="S635" s="60">
        <f>IFERROR(VLOOKUP(A635,'Evaluations (formulaire)'!A:P,8,0),0)</f>
        <v>0</v>
      </c>
      <c r="T635" s="60">
        <f>IF(AND(ISBLANK(P635),Q635&lt;=2),Synthèse!$B$41,IF(AND(ISBLANK(P635),Q635&gt;=7),Synthèse!$C$41,R635+S635))</f>
        <v>0</v>
      </c>
      <c r="U635" s="60">
        <f t="shared" si="103"/>
        <v>12.43</v>
      </c>
      <c r="V635" s="60">
        <f t="shared" si="104"/>
        <v>668</v>
      </c>
      <c r="X635" s="26">
        <v>1407</v>
      </c>
      <c r="Y635" s="26" t="b">
        <f>IFERROR(VLOOKUP(A635,'Calculs FA (auto)'!A:O,15,0),FALSE)</f>
        <v>0</v>
      </c>
      <c r="Z635" s="26">
        <f>IFERROR(VLOOKUP(A635,'Evaluations (formulaire)'!A:M,9,0),0)</f>
        <v>0</v>
      </c>
      <c r="AA635" s="135" t="b">
        <v>1</v>
      </c>
      <c r="AB635" s="135" t="b">
        <v>0</v>
      </c>
      <c r="AC635" s="135" t="b">
        <f t="shared" si="105"/>
        <v>1</v>
      </c>
      <c r="AD635" s="135" t="b">
        <f t="shared" si="106"/>
        <v>0</v>
      </c>
      <c r="AE635" s="135" t="b">
        <f t="shared" si="107"/>
        <v>0</v>
      </c>
      <c r="AF635" s="135" t="b">
        <f>AND(AC635,$V635&lt;=Synthèse!$B$44)</f>
        <v>0</v>
      </c>
      <c r="AG635" s="135" t="b">
        <f>AND(AD635,$V635&lt;=Synthèse!$B$44)</f>
        <v>0</v>
      </c>
      <c r="AH635" s="135" t="b">
        <f>AND(AE635,$V635&lt;=Synthèse!$B$44)</f>
        <v>0</v>
      </c>
      <c r="AI635" s="137" t="b">
        <v>0</v>
      </c>
      <c r="AJ635" s="137" t="b">
        <v>1</v>
      </c>
      <c r="AK635" s="137" t="b">
        <f t="shared" si="108"/>
        <v>0</v>
      </c>
      <c r="AL635" s="137" t="b">
        <f t="shared" si="109"/>
        <v>1</v>
      </c>
      <c r="AM635" s="137" t="b">
        <f>AND(AK635,$V635&lt;=Synthèse!$B$44)</f>
        <v>0</v>
      </c>
      <c r="AN635" s="137" t="b">
        <f>AND(AL635,$V635&lt;=Synthèse!$B$44)</f>
        <v>0</v>
      </c>
    </row>
    <row r="636" spans="1:40">
      <c r="A636" s="17">
        <v>424699</v>
      </c>
      <c r="B636" t="str">
        <f ca="1">VLOOKUP(A636,'Fichier FI (en entrée)'!B:AH,3,0)</f>
        <v>GZQAYMULCD</v>
      </c>
      <c r="C636">
        <f t="shared" si="99"/>
        <v>406</v>
      </c>
      <c r="D636">
        <f t="shared" si="100"/>
        <v>14.04</v>
      </c>
      <c r="E636" s="14" t="str">
        <f>VLOOKUP(A636,'Fichier FI (en entrée)'!B:AH,2,0)</f>
        <v>EV</v>
      </c>
      <c r="F636" s="14" t="b">
        <f t="shared" si="101"/>
        <v>1</v>
      </c>
      <c r="G636" s="14" t="b">
        <f>IFERROR(VLOOKUP(A636,'Calculs FA (auto)'!A:F,6,0),FALSE)</f>
        <v>0</v>
      </c>
      <c r="H636" s="14" t="b">
        <f t="shared" si="102"/>
        <v>0</v>
      </c>
      <c r="I636" s="16">
        <f>IFERROR(VLOOKUP(A636,'Moyennes FI (en entrée)'!B:N,7,0),"")</f>
        <v>11.04</v>
      </c>
      <c r="J636" s="16">
        <f>IFERROR(VLOOKUP(VLOOKUP(A636,'Fichier FI (en entrée)'!B:AH,33,0),Modificateurs!A$2:B$5,2,0),0)</f>
        <v>1</v>
      </c>
      <c r="K636" s="16">
        <f>IFERROR(VLOOKUP(VLOOKUP(A636,'Redoub FI (en entrée)'!B:N,7,0),Modificateurs!A$8:B$11,2,0),0)</f>
        <v>0</v>
      </c>
      <c r="L636" s="16">
        <f>IFERROR(VLOOKUP(M636,Modificateurs!D$1:E$94,2,0),0)</f>
        <v>2</v>
      </c>
      <c r="M636" t="str">
        <f>VLOOKUP(A636,'Fichier FI (en entrée)'!B:AH,16,0)&amp;" "&amp;VLOOKUP(A636,'Fichier FI (en entrée)'!B:AH,20,0)&amp;" "&amp;VLOOKUP(A636,'Fichier FI (en entrée)'!B:AH,27,0)&amp;" "&amp;VLOOKUP(A636,'Fichier FI (en entrée)'!B:AH,29,0)</f>
        <v xml:space="preserve">S Mathématiques  </v>
      </c>
      <c r="N636" t="str">
        <f>VLOOKUP(A636,'Fichier FI (en entrée)'!B:AH,8,0)</f>
        <v>En Terminale</v>
      </c>
      <c r="O636" t="b">
        <f>AND(C636&gt;Synthèse!B$8,C636&lt;Synthèse!B$10,NOT(Y636))</f>
        <v>0</v>
      </c>
      <c r="P636" s="17" t="s">
        <v>2267</v>
      </c>
      <c r="Q636" s="60">
        <f>ROUNDUP(C636/(Synthèse!$B$4+Synthèse!$B$1)*8,0)</f>
        <v>2</v>
      </c>
      <c r="R636" s="60">
        <f>IFERROR(VLOOKUP(A636,'Evaluations (formulaire)'!A:P,6,0)+VLOOKUP(A636,'Evaluations (formulaire)'!A:P,7,0),0)</f>
        <v>0</v>
      </c>
      <c r="S636" s="60">
        <f>IFERROR(VLOOKUP(A636,'Evaluations (formulaire)'!A:P,8,0),0)</f>
        <v>0</v>
      </c>
      <c r="T636" s="60">
        <f>IF(AND(ISBLANK(P636),Q636&lt;=2),Synthèse!$B$41,IF(AND(ISBLANK(P636),Q636&gt;=7),Synthèse!$C$41,R636+S636))</f>
        <v>0</v>
      </c>
      <c r="U636" s="60">
        <f t="shared" si="103"/>
        <v>14.04</v>
      </c>
      <c r="V636" s="60">
        <f t="shared" si="104"/>
        <v>406</v>
      </c>
      <c r="X636" s="26">
        <v>1472</v>
      </c>
      <c r="Y636" s="26" t="b">
        <f>IFERROR(VLOOKUP(A636,'Calculs FA (auto)'!A:O,15,0),FALSE)</f>
        <v>0</v>
      </c>
      <c r="Z636" s="26">
        <f>IFERROR(VLOOKUP(A636,'Evaluations (formulaire)'!A:M,9,0),0)</f>
        <v>0</v>
      </c>
      <c r="AA636" s="135" t="b">
        <v>1</v>
      </c>
      <c r="AB636" s="135" t="b">
        <v>0</v>
      </c>
      <c r="AC636" s="135" t="b">
        <f t="shared" si="105"/>
        <v>1</v>
      </c>
      <c r="AD636" s="135" t="b">
        <f t="shared" si="106"/>
        <v>0</v>
      </c>
      <c r="AE636" s="135" t="b">
        <f t="shared" si="107"/>
        <v>0</v>
      </c>
      <c r="AF636" s="135" t="b">
        <f>AND(AC636,$V636&lt;=Synthèse!$B$44)</f>
        <v>1</v>
      </c>
      <c r="AG636" s="135" t="b">
        <f>AND(AD636,$V636&lt;=Synthèse!$B$44)</f>
        <v>0</v>
      </c>
      <c r="AH636" s="135" t="b">
        <f>AND(AE636,$V636&lt;=Synthèse!$B$44)</f>
        <v>0</v>
      </c>
      <c r="AI636" s="137" t="b">
        <v>0</v>
      </c>
      <c r="AJ636" s="137" t="b">
        <v>1</v>
      </c>
      <c r="AK636" s="137" t="b">
        <f t="shared" si="108"/>
        <v>0</v>
      </c>
      <c r="AL636" s="137" t="b">
        <f t="shared" si="109"/>
        <v>1</v>
      </c>
      <c r="AM636" s="137" t="b">
        <f>AND(AK636,$V636&lt;=Synthèse!$B$44)</f>
        <v>0</v>
      </c>
      <c r="AN636" s="137" t="b">
        <f>AND(AL636,$V636&lt;=Synthèse!$B$44)</f>
        <v>1</v>
      </c>
    </row>
    <row r="637" spans="1:40">
      <c r="A637" s="17">
        <v>428506</v>
      </c>
      <c r="B637" t="str">
        <f ca="1">VLOOKUP(A637,'Fichier FI (en entrée)'!B:AH,3,0)</f>
        <v>ZVYJKOWERK</v>
      </c>
      <c r="C637">
        <f t="shared" si="99"/>
        <v>62</v>
      </c>
      <c r="D637">
        <f t="shared" si="100"/>
        <v>17.810000000000002</v>
      </c>
      <c r="E637" s="14" t="str">
        <f>VLOOKUP(A637,'Fichier FI (en entrée)'!B:AH,2,0)</f>
        <v>EV</v>
      </c>
      <c r="F637" s="14" t="b">
        <f t="shared" si="101"/>
        <v>1</v>
      </c>
      <c r="G637" s="14" t="b">
        <f>IFERROR(VLOOKUP(A637,'Calculs FA (auto)'!A:F,6,0),FALSE)</f>
        <v>0</v>
      </c>
      <c r="H637" s="14" t="b">
        <f t="shared" si="102"/>
        <v>0</v>
      </c>
      <c r="I637" s="16">
        <f>IFERROR(VLOOKUP(A637,'Moyennes FI (en entrée)'!B:N,7,0),"")</f>
        <v>11.81</v>
      </c>
      <c r="J637" s="16">
        <f>IFERROR(VLOOKUP(VLOOKUP(A637,'Fichier FI (en entrée)'!B:AH,33,0),Modificateurs!A$2:B$5,2,0),0)</f>
        <v>3</v>
      </c>
      <c r="K637" s="16">
        <f>IFERROR(VLOOKUP(VLOOKUP(A637,'Redoub FI (en entrée)'!B:N,7,0),Modificateurs!A$8:B$11,2,0),0)</f>
        <v>0</v>
      </c>
      <c r="L637" s="16">
        <f>IFERROR(VLOOKUP(M637,Modificateurs!D$1:E$94,2,0),0)</f>
        <v>3</v>
      </c>
      <c r="M637" t="str">
        <f>VLOOKUP(A637,'Fichier FI (en entrée)'!B:AH,16,0)&amp;" "&amp;VLOOKUP(A637,'Fichier FI (en entrée)'!B:AH,20,0)&amp;" "&amp;VLOOKUP(A637,'Fichier FI (en entrée)'!B:AH,27,0)&amp;" "&amp;VLOOKUP(A637,'Fichier FI (en entrée)'!B:AH,29,0)</f>
        <v xml:space="preserve">S Informatique et Sciences du numérique  </v>
      </c>
      <c r="N637" t="str">
        <f>VLOOKUP(A637,'Fichier FI (en entrée)'!B:AH,8,0)</f>
        <v>En Terminale</v>
      </c>
      <c r="O637" t="b">
        <f>AND(C637&gt;Synthèse!B$8,C637&lt;Synthèse!B$10,NOT(Y637))</f>
        <v>0</v>
      </c>
      <c r="Q637" s="60">
        <f>ROUNDUP(C637/(Synthèse!$B$4+Synthèse!$B$1)*8,0)</f>
        <v>1</v>
      </c>
      <c r="R637" s="60">
        <f>IFERROR(VLOOKUP(A637,'Evaluations (formulaire)'!A:P,6,0)+VLOOKUP(A637,'Evaluations (formulaire)'!A:P,7,0),0)</f>
        <v>0</v>
      </c>
      <c r="S637" s="60">
        <f>IFERROR(VLOOKUP(A637,'Evaluations (formulaire)'!A:P,8,0),0)</f>
        <v>0</v>
      </c>
      <c r="T637" s="60">
        <f>IF(AND(ISBLANK(P637),Q637&lt;=2),Synthèse!$B$41,IF(AND(ISBLANK(P637),Q637&gt;=7),Synthèse!$C$41,R637+S637))</f>
        <v>4.6511627906976744E-3</v>
      </c>
      <c r="U637" s="60">
        <f t="shared" si="103"/>
        <v>17.8146511627907</v>
      </c>
      <c r="V637" s="60">
        <f t="shared" si="104"/>
        <v>61</v>
      </c>
      <c r="X637" s="26">
        <v>685</v>
      </c>
      <c r="Y637" s="26" t="b">
        <f>IFERROR(VLOOKUP(A637,'Calculs FA (auto)'!A:O,15,0),FALSE)</f>
        <v>0</v>
      </c>
      <c r="Z637" s="26">
        <f>IFERROR(VLOOKUP(A637,'Evaluations (formulaire)'!A:M,9,0),0)</f>
        <v>0</v>
      </c>
      <c r="AA637" s="135" t="b">
        <v>1</v>
      </c>
      <c r="AB637" s="135" t="b">
        <v>0</v>
      </c>
      <c r="AC637" s="135" t="b">
        <f t="shared" si="105"/>
        <v>1</v>
      </c>
      <c r="AD637" s="135" t="b">
        <f t="shared" si="106"/>
        <v>0</v>
      </c>
      <c r="AE637" s="135" t="b">
        <f t="shared" si="107"/>
        <v>0</v>
      </c>
      <c r="AF637" s="135" t="b">
        <f>AND(AC637,$V637&lt;=Synthèse!$B$44)</f>
        <v>1</v>
      </c>
      <c r="AG637" s="135" t="b">
        <f>AND(AD637,$V637&lt;=Synthèse!$B$44)</f>
        <v>0</v>
      </c>
      <c r="AH637" s="135" t="b">
        <f>AND(AE637,$V637&lt;=Synthèse!$B$44)</f>
        <v>0</v>
      </c>
      <c r="AI637" s="137" t="b">
        <v>0</v>
      </c>
      <c r="AJ637" s="137" t="b">
        <v>1</v>
      </c>
      <c r="AK637" s="137" t="b">
        <f t="shared" si="108"/>
        <v>0</v>
      </c>
      <c r="AL637" s="137" t="b">
        <f t="shared" si="109"/>
        <v>1</v>
      </c>
      <c r="AM637" s="137" t="b">
        <f>AND(AK637,$V637&lt;=Synthèse!$B$44)</f>
        <v>0</v>
      </c>
      <c r="AN637" s="137" t="b">
        <f>AND(AL637,$V637&lt;=Synthèse!$B$44)</f>
        <v>1</v>
      </c>
    </row>
    <row r="638" spans="1:40">
      <c r="A638" s="17">
        <v>433125</v>
      </c>
      <c r="B638" t="str">
        <f ca="1">VLOOKUP(A638,'Fichier FI (en entrée)'!B:AH,3,0)</f>
        <v>CFAQXFPUOH</v>
      </c>
      <c r="C638">
        <f t="shared" si="99"/>
        <v>1600</v>
      </c>
      <c r="D638">
        <f t="shared" si="100"/>
        <v>-1.9000000000000004</v>
      </c>
      <c r="E638" s="14" t="str">
        <f>VLOOKUP(A638,'Fichier FI (en entrée)'!B:AH,2,0)</f>
        <v>EV</v>
      </c>
      <c r="F638" s="14" t="b">
        <f t="shared" si="101"/>
        <v>1</v>
      </c>
      <c r="G638" s="14" t="b">
        <f>IFERROR(VLOOKUP(A638,'Calculs FA (auto)'!A:F,6,0),FALSE)</f>
        <v>0</v>
      </c>
      <c r="H638" s="14" t="b">
        <f t="shared" si="102"/>
        <v>0</v>
      </c>
      <c r="I638" s="16">
        <f>IFERROR(VLOOKUP(A638,'Moyennes FI (en entrée)'!B:N,7,0),"")</f>
        <v>10.1</v>
      </c>
      <c r="J638" s="16">
        <f>IFERROR(VLOOKUP(VLOOKUP(A638,'Fichier FI (en entrée)'!B:AH,33,0),Modificateurs!A$2:B$5,2,0),0)</f>
        <v>0</v>
      </c>
      <c r="K638" s="16">
        <f>IFERROR(VLOOKUP(VLOOKUP(A638,'Redoub FI (en entrée)'!B:N,7,0),Modificateurs!A$8:B$11,2,0),0)</f>
        <v>0</v>
      </c>
      <c r="L638" s="16">
        <f>IFERROR(VLOOKUP(M638,Modificateurs!D$1:E$94,2,0),0)</f>
        <v>-12</v>
      </c>
      <c r="M638" t="str">
        <f>VLOOKUP(A638,'Fichier FI (en entrée)'!B:AH,16,0)&amp;" "&amp;VLOOKUP(A638,'Fichier FI (en entrée)'!B:AH,20,0)&amp;" "&amp;VLOOKUP(A638,'Fichier FI (en entrée)'!B:AH,27,0)&amp;" "&amp;VLOOKUP(A638,'Fichier FI (en entrée)'!B:AH,29,0)</f>
        <v xml:space="preserve">STMG Gestion et Finance  </v>
      </c>
      <c r="N638" t="str">
        <f>VLOOKUP(A638,'Fichier FI (en entrée)'!B:AH,8,0)</f>
        <v>En Terminale</v>
      </c>
      <c r="O638" t="b">
        <f>AND(C638&gt;Synthèse!B$8,C638&lt;Synthèse!B$10,NOT(Y638))</f>
        <v>0</v>
      </c>
      <c r="P638" t="s">
        <v>2262</v>
      </c>
      <c r="Q638" s="60">
        <f>ROUNDUP(C638/(Synthèse!$B$4+Synthèse!$B$1)*8,0)</f>
        <v>8</v>
      </c>
      <c r="R638" s="60">
        <f>IFERROR(VLOOKUP(A638,'Evaluations (formulaire)'!A:P,6,0)+VLOOKUP(A638,'Evaluations (formulaire)'!A:P,7,0),0)</f>
        <v>0</v>
      </c>
      <c r="S638" s="60">
        <f>IFERROR(VLOOKUP(A638,'Evaluations (formulaire)'!A:P,8,0),0)</f>
        <v>0</v>
      </c>
      <c r="T638" s="60">
        <f>IF(AND(ISBLANK(P638),Q638&lt;=2),Synthèse!$B$41,IF(AND(ISBLANK(P638),Q638&gt;=7),Synthèse!$C$41,R638+S638))</f>
        <v>0</v>
      </c>
      <c r="U638" s="60">
        <f t="shared" si="103"/>
        <v>-1.9000000000000004</v>
      </c>
      <c r="V638" s="60">
        <f t="shared" si="104"/>
        <v>1600</v>
      </c>
      <c r="X638" s="26">
        <v>1617</v>
      </c>
      <c r="Y638" s="26" t="b">
        <f>IFERROR(VLOOKUP(A638,'Calculs FA (auto)'!A:O,15,0),FALSE)</f>
        <v>0</v>
      </c>
      <c r="Z638" s="26">
        <f>IFERROR(VLOOKUP(A638,'Evaluations (formulaire)'!A:M,9,0),0)</f>
        <v>0</v>
      </c>
      <c r="AA638" s="135" t="b">
        <v>1</v>
      </c>
      <c r="AB638" s="135" t="b">
        <v>0</v>
      </c>
      <c r="AC638" s="135" t="b">
        <f t="shared" si="105"/>
        <v>1</v>
      </c>
      <c r="AD638" s="135" t="b">
        <f t="shared" si="106"/>
        <v>0</v>
      </c>
      <c r="AE638" s="135" t="b">
        <f t="shared" si="107"/>
        <v>0</v>
      </c>
      <c r="AF638" s="135" t="b">
        <f>AND(AC638,$V638&lt;=Synthèse!$B$44)</f>
        <v>0</v>
      </c>
      <c r="AG638" s="135" t="b">
        <f>AND(AD638,$V638&lt;=Synthèse!$B$44)</f>
        <v>0</v>
      </c>
      <c r="AH638" s="135" t="b">
        <f>AND(AE638,$V638&lt;=Synthèse!$B$44)</f>
        <v>0</v>
      </c>
      <c r="AI638" s="137" t="b">
        <v>0</v>
      </c>
      <c r="AJ638" s="137" t="b">
        <v>1</v>
      </c>
      <c r="AK638" s="137" t="b">
        <f t="shared" si="108"/>
        <v>0</v>
      </c>
      <c r="AL638" s="137" t="b">
        <f t="shared" si="109"/>
        <v>1</v>
      </c>
      <c r="AM638" s="137" t="b">
        <f>AND(AK638,$V638&lt;=Synthèse!$B$44)</f>
        <v>0</v>
      </c>
      <c r="AN638" s="137" t="b">
        <f>AND(AL638,$V638&lt;=Synthèse!$B$44)</f>
        <v>0</v>
      </c>
    </row>
    <row r="639" spans="1:40">
      <c r="A639" s="17">
        <v>433178</v>
      </c>
      <c r="B639" t="str">
        <f ca="1">VLOOKUP(A639,'Fichier FI (en entrée)'!B:AH,3,0)</f>
        <v>CMKRVTZOTM</v>
      </c>
      <c r="C639">
        <f t="shared" si="99"/>
        <v>927</v>
      </c>
      <c r="D639">
        <f t="shared" si="100"/>
        <v>10.9</v>
      </c>
      <c r="E639" s="14" t="str">
        <f>VLOOKUP(A639,'Fichier FI (en entrée)'!B:AH,2,0)</f>
        <v>EV</v>
      </c>
      <c r="F639" s="14" t="b">
        <f t="shared" si="101"/>
        <v>1</v>
      </c>
      <c r="G639" s="14" t="b">
        <f>IFERROR(VLOOKUP(A639,'Calculs FA (auto)'!A:F,6,0),FALSE)</f>
        <v>0</v>
      </c>
      <c r="H639" s="14" t="b">
        <f t="shared" si="102"/>
        <v>0</v>
      </c>
      <c r="I639" s="16">
        <f>IFERROR(VLOOKUP(A639,'Moyennes FI (en entrée)'!B:N,7,0),"")</f>
        <v>8.9</v>
      </c>
      <c r="J639" s="16">
        <f>IFERROR(VLOOKUP(VLOOKUP(A639,'Fichier FI (en entrée)'!B:AH,33,0),Modificateurs!A$2:B$5,2,0),0)</f>
        <v>1</v>
      </c>
      <c r="K639" s="16">
        <f>IFERROR(VLOOKUP(VLOOKUP(A639,'Redoub FI (en entrée)'!B:N,7,0),Modificateurs!A$8:B$11,2,0),0)</f>
        <v>0</v>
      </c>
      <c r="L639" s="16">
        <f>IFERROR(VLOOKUP(M639,Modificateurs!D$1:E$94,2,0),0)</f>
        <v>1</v>
      </c>
      <c r="M639" t="str">
        <f>VLOOKUP(A639,'Fichier FI (en entrée)'!B:AH,16,0)&amp;" "&amp;VLOOKUP(A639,'Fichier FI (en entrée)'!B:AH,20,0)&amp;" "&amp;VLOOKUP(A639,'Fichier FI (en entrée)'!B:AH,27,0)&amp;" "&amp;VLOOKUP(A639,'Fichier FI (en entrée)'!B:AH,29,0)</f>
        <v xml:space="preserve">S Sciences de la vie et de la terre  </v>
      </c>
      <c r="N639" t="str">
        <f>VLOOKUP(A639,'Fichier FI (en entrée)'!B:AH,8,0)</f>
        <v>En Terminale</v>
      </c>
      <c r="O639" t="b">
        <f>AND(C639&gt;Synthèse!B$8,C639&lt;Synthèse!B$10,NOT(Y639))</f>
        <v>1</v>
      </c>
      <c r="P639" t="s">
        <v>84</v>
      </c>
      <c r="Q639" s="60">
        <f>ROUNDUP(C639/(Synthèse!$B$4+Synthèse!$B$1)*8,0)</f>
        <v>5</v>
      </c>
      <c r="R639" s="60">
        <f>IFERROR(VLOOKUP(A639,'Evaluations (formulaire)'!A:P,6,0)+VLOOKUP(A639,'Evaluations (formulaire)'!A:P,7,0),0)</f>
        <v>0</v>
      </c>
      <c r="S639" s="60">
        <f>IFERROR(VLOOKUP(A639,'Evaluations (formulaire)'!A:P,8,0),0)</f>
        <v>0</v>
      </c>
      <c r="T639" s="60">
        <f>IF(AND(ISBLANK(P639),Q639&lt;=2),Synthèse!$B$41,IF(AND(ISBLANK(P639),Q639&gt;=7),Synthèse!$C$41,R639+S639))</f>
        <v>0</v>
      </c>
      <c r="U639" s="60">
        <f t="shared" si="103"/>
        <v>10.9</v>
      </c>
      <c r="V639" s="60">
        <f t="shared" si="104"/>
        <v>927</v>
      </c>
      <c r="X639" s="26">
        <v>752</v>
      </c>
      <c r="Y639" s="26" t="b">
        <f>IFERROR(VLOOKUP(A639,'Calculs FA (auto)'!A:O,15,0),FALSE)</f>
        <v>0</v>
      </c>
      <c r="Z639" s="26">
        <f>IFERROR(VLOOKUP(A639,'Evaluations (formulaire)'!A:M,9,0),0)</f>
        <v>0</v>
      </c>
      <c r="AA639" s="135" t="b">
        <v>0</v>
      </c>
      <c r="AB639" s="135" t="b">
        <v>1</v>
      </c>
      <c r="AC639" s="135" t="b">
        <f t="shared" si="105"/>
        <v>0</v>
      </c>
      <c r="AD639" s="135" t="b">
        <f t="shared" si="106"/>
        <v>1</v>
      </c>
      <c r="AE639" s="135" t="b">
        <f t="shared" si="107"/>
        <v>0</v>
      </c>
      <c r="AF639" s="135" t="b">
        <f>AND(AC639,$V639&lt;=Synthèse!$B$44)</f>
        <v>0</v>
      </c>
      <c r="AG639" s="135" t="b">
        <f>AND(AD639,$V639&lt;=Synthèse!$B$44)</f>
        <v>0</v>
      </c>
      <c r="AH639" s="135" t="b">
        <f>AND(AE639,$V639&lt;=Synthèse!$B$44)</f>
        <v>0</v>
      </c>
      <c r="AI639" s="137" t="b">
        <v>0</v>
      </c>
      <c r="AJ639" s="137" t="b">
        <v>0</v>
      </c>
      <c r="AK639" s="137" t="b">
        <f t="shared" si="108"/>
        <v>0</v>
      </c>
      <c r="AL639" s="137" t="b">
        <f t="shared" si="109"/>
        <v>0</v>
      </c>
      <c r="AM639" s="137" t="b">
        <f>AND(AK639,$V639&lt;=Synthèse!$B$44)</f>
        <v>0</v>
      </c>
      <c r="AN639" s="137" t="b">
        <f>AND(AL639,$V639&lt;=Synthèse!$B$44)</f>
        <v>0</v>
      </c>
    </row>
    <row r="640" spans="1:40">
      <c r="A640" s="17">
        <v>433225</v>
      </c>
      <c r="B640" t="str">
        <f ca="1">VLOOKUP(A640,'Fichier FI (en entrée)'!B:AH,3,0)</f>
        <v>VEVXDDKBJZ</v>
      </c>
      <c r="C640">
        <f t="shared" si="99"/>
        <v>1464</v>
      </c>
      <c r="D640">
        <f t="shared" si="100"/>
        <v>1.8800000000000008</v>
      </c>
      <c r="E640" s="14" t="str">
        <f>VLOOKUP(A640,'Fichier FI (en entrée)'!B:AH,2,0)</f>
        <v>EV</v>
      </c>
      <c r="F640" s="14" t="b">
        <f t="shared" si="101"/>
        <v>1</v>
      </c>
      <c r="G640" s="14" t="b">
        <f>IFERROR(VLOOKUP(A640,'Calculs FA (auto)'!A:F,6,0),FALSE)</f>
        <v>0</v>
      </c>
      <c r="H640" s="14" t="b">
        <f t="shared" si="102"/>
        <v>0</v>
      </c>
      <c r="I640" s="16">
        <f>IFERROR(VLOOKUP(A640,'Moyennes FI (en entrée)'!B:N,7,0),"")</f>
        <v>8.8800000000000008</v>
      </c>
      <c r="J640" s="16">
        <f>IFERROR(VLOOKUP(VLOOKUP(A640,'Fichier FI (en entrée)'!B:AH,33,0),Modificateurs!A$2:B$5,2,0),0)</f>
        <v>3</v>
      </c>
      <c r="K640" s="16">
        <f>IFERROR(VLOOKUP(VLOOKUP(A640,'Redoub FI (en entrée)'!B:N,7,0),Modificateurs!A$8:B$11,2,0),0)</f>
        <v>0</v>
      </c>
      <c r="L640" s="16">
        <f>IFERROR(VLOOKUP(M640,Modificateurs!D$1:E$94,2,0),0)</f>
        <v>-10</v>
      </c>
      <c r="M640" t="str">
        <f>VLOOKUP(A640,'Fichier FI (en entrée)'!B:AH,16,0)&amp;" "&amp;VLOOKUP(A640,'Fichier FI (en entrée)'!B:AH,20,0)&amp;" "&amp;VLOOKUP(A640,'Fichier FI (en entrée)'!B:AH,27,0)&amp;" "&amp;VLOOKUP(A640,'Fichier FI (en entrée)'!B:AH,29,0)</f>
        <v xml:space="preserve">L Droits et grands enjeux du monde contemporain  </v>
      </c>
      <c r="N640" t="str">
        <f>VLOOKUP(A640,'Fichier FI (en entrée)'!B:AH,8,0)</f>
        <v>En Terminale</v>
      </c>
      <c r="O640" t="b">
        <f>AND(C640&gt;Synthèse!B$8,C640&lt;Synthèse!B$10,NOT(Y640))</f>
        <v>0</v>
      </c>
      <c r="P640" s="17" t="s">
        <v>2265</v>
      </c>
      <c r="Q640" s="60">
        <f>ROUNDUP(C640/(Synthèse!$B$4+Synthèse!$B$1)*8,0)</f>
        <v>7</v>
      </c>
      <c r="R640" s="60">
        <f>IFERROR(VLOOKUP(A640,'Evaluations (formulaire)'!A:P,6,0)+VLOOKUP(A640,'Evaluations (formulaire)'!A:P,7,0),0)</f>
        <v>0</v>
      </c>
      <c r="S640" s="60">
        <f>IFERROR(VLOOKUP(A640,'Evaluations (formulaire)'!A:P,8,0),0)</f>
        <v>0</v>
      </c>
      <c r="T640" s="60">
        <f>IF(AND(ISBLANK(P640),Q640&lt;=2),Synthèse!$B$41,IF(AND(ISBLANK(P640),Q640&gt;=7),Synthèse!$C$41,R640+S640))</f>
        <v>0</v>
      </c>
      <c r="U640" s="60">
        <f t="shared" si="103"/>
        <v>1.8800000000000008</v>
      </c>
      <c r="V640" s="60">
        <f t="shared" si="104"/>
        <v>1464</v>
      </c>
      <c r="X640" s="26">
        <v>158</v>
      </c>
      <c r="Y640" s="26" t="b">
        <f>IFERROR(VLOOKUP(A640,'Calculs FA (auto)'!A:O,15,0),FALSE)</f>
        <v>0</v>
      </c>
      <c r="Z640" s="26">
        <f>IFERROR(VLOOKUP(A640,'Evaluations (formulaire)'!A:M,9,0),0)</f>
        <v>0</v>
      </c>
      <c r="AA640" s="135" t="b">
        <v>1</v>
      </c>
      <c r="AB640" s="135" t="b">
        <v>0</v>
      </c>
      <c r="AC640" s="135" t="b">
        <f t="shared" si="105"/>
        <v>1</v>
      </c>
      <c r="AD640" s="135" t="b">
        <f t="shared" si="106"/>
        <v>0</v>
      </c>
      <c r="AE640" s="135" t="b">
        <f t="shared" si="107"/>
        <v>0</v>
      </c>
      <c r="AF640" s="135" t="b">
        <f>AND(AC640,$V640&lt;=Synthèse!$B$44)</f>
        <v>0</v>
      </c>
      <c r="AG640" s="135" t="b">
        <f>AND(AD640,$V640&lt;=Synthèse!$B$44)</f>
        <v>0</v>
      </c>
      <c r="AH640" s="135" t="b">
        <f>AND(AE640,$V640&lt;=Synthèse!$B$44)</f>
        <v>0</v>
      </c>
      <c r="AI640" s="137" t="b">
        <v>0</v>
      </c>
      <c r="AJ640" s="137" t="b">
        <v>1</v>
      </c>
      <c r="AK640" s="137" t="b">
        <f t="shared" si="108"/>
        <v>0</v>
      </c>
      <c r="AL640" s="137" t="b">
        <f t="shared" si="109"/>
        <v>1</v>
      </c>
      <c r="AM640" s="137" t="b">
        <f>AND(AK640,$V640&lt;=Synthèse!$B$44)</f>
        <v>0</v>
      </c>
      <c r="AN640" s="137" t="b">
        <f>AND(AL640,$V640&lt;=Synthèse!$B$44)</f>
        <v>0</v>
      </c>
    </row>
    <row r="641" spans="1:40">
      <c r="A641" s="17">
        <v>433238</v>
      </c>
      <c r="B641" t="str">
        <f ca="1">VLOOKUP(A641,'Fichier FI (en entrée)'!B:AH,3,0)</f>
        <v>FVCTXIEXMK</v>
      </c>
      <c r="C641">
        <f t="shared" si="99"/>
        <v>1044</v>
      </c>
      <c r="D641">
        <f t="shared" si="100"/>
        <v>9.9700000000000006</v>
      </c>
      <c r="E641" s="14" t="str">
        <f>VLOOKUP(A641,'Fichier FI (en entrée)'!B:AH,2,0)</f>
        <v>EV</v>
      </c>
      <c r="F641" s="14" t="b">
        <f t="shared" si="101"/>
        <v>1</v>
      </c>
      <c r="G641" s="14" t="b">
        <f>IFERROR(VLOOKUP(A641,'Calculs FA (auto)'!A:F,6,0),FALSE)</f>
        <v>0</v>
      </c>
      <c r="H641" s="14" t="b">
        <f t="shared" si="102"/>
        <v>0</v>
      </c>
      <c r="I641" s="16">
        <f>IFERROR(VLOOKUP(A641,'Moyennes FI (en entrée)'!B:N,7,0),"")</f>
        <v>8.9700000000000006</v>
      </c>
      <c r="J641" s="16">
        <f>IFERROR(VLOOKUP(VLOOKUP(A641,'Fichier FI (en entrée)'!B:AH,33,0),Modificateurs!A$2:B$5,2,0),0)</f>
        <v>0</v>
      </c>
      <c r="K641" s="16">
        <f>IFERROR(VLOOKUP(VLOOKUP(A641,'Redoub FI (en entrée)'!B:N,7,0),Modificateurs!A$8:B$11,2,0),0)</f>
        <v>0</v>
      </c>
      <c r="L641" s="16">
        <f>IFERROR(VLOOKUP(M641,Modificateurs!D$1:E$94,2,0),0)</f>
        <v>1</v>
      </c>
      <c r="M641" t="str">
        <f>VLOOKUP(A641,'Fichier FI (en entrée)'!B:AH,16,0)&amp;" "&amp;VLOOKUP(A641,'Fichier FI (en entrée)'!B:AH,20,0)&amp;" "&amp;VLOOKUP(A641,'Fichier FI (en entrée)'!B:AH,27,0)&amp;" "&amp;VLOOKUP(A641,'Fichier FI (en entrée)'!B:AH,29,0)</f>
        <v xml:space="preserve">S Sciences de la vie et de la terre  </v>
      </c>
      <c r="N641" t="str">
        <f>VLOOKUP(A641,'Fichier FI (en entrée)'!B:AH,8,0)</f>
        <v>En Terminale</v>
      </c>
      <c r="O641" t="b">
        <f>AND(C641&gt;Synthèse!B$8,C641&lt;Synthèse!B$10,NOT(Y641))</f>
        <v>1</v>
      </c>
      <c r="P641" t="s">
        <v>2268</v>
      </c>
      <c r="Q641" s="60">
        <f>ROUNDUP(C641/(Synthèse!$B$4+Synthèse!$B$1)*8,0)</f>
        <v>5</v>
      </c>
      <c r="R641" s="60">
        <f>IFERROR(VLOOKUP(A641,'Evaluations (formulaire)'!A:P,6,0)+VLOOKUP(A641,'Evaluations (formulaire)'!A:P,7,0),0)</f>
        <v>0</v>
      </c>
      <c r="S641" s="60">
        <f>IFERROR(VLOOKUP(A641,'Evaluations (formulaire)'!A:P,8,0),0)</f>
        <v>0</v>
      </c>
      <c r="T641" s="60">
        <f>IF(AND(ISBLANK(P641),Q641&lt;=2),Synthèse!$B$41,IF(AND(ISBLANK(P641),Q641&gt;=7),Synthèse!$C$41,R641+S641))</f>
        <v>0</v>
      </c>
      <c r="U641" s="60">
        <f t="shared" si="103"/>
        <v>9.9700000000000006</v>
      </c>
      <c r="V641" s="60">
        <f t="shared" si="104"/>
        <v>1044</v>
      </c>
      <c r="X641" s="26">
        <v>635</v>
      </c>
      <c r="Y641" s="26" t="b">
        <f>IFERROR(VLOOKUP(A641,'Calculs FA (auto)'!A:O,15,0),FALSE)</f>
        <v>0</v>
      </c>
      <c r="Z641" s="26">
        <f>IFERROR(VLOOKUP(A641,'Evaluations (formulaire)'!A:M,9,0),0)</f>
        <v>0</v>
      </c>
      <c r="AA641" s="135" t="b">
        <v>1</v>
      </c>
      <c r="AB641" s="135" t="b">
        <v>0</v>
      </c>
      <c r="AC641" s="135" t="b">
        <f t="shared" si="105"/>
        <v>1</v>
      </c>
      <c r="AD641" s="135" t="b">
        <f t="shared" si="106"/>
        <v>0</v>
      </c>
      <c r="AE641" s="135" t="b">
        <f t="shared" si="107"/>
        <v>0</v>
      </c>
      <c r="AF641" s="135" t="b">
        <f>AND(AC641,$V641&lt;=Synthèse!$B$44)</f>
        <v>0</v>
      </c>
      <c r="AG641" s="135" t="b">
        <f>AND(AD641,$V641&lt;=Synthèse!$B$44)</f>
        <v>0</v>
      </c>
      <c r="AH641" s="135" t="b">
        <f>AND(AE641,$V641&lt;=Synthèse!$B$44)</f>
        <v>0</v>
      </c>
      <c r="AI641" s="137" t="b">
        <v>0</v>
      </c>
      <c r="AJ641" s="137" t="b">
        <v>1</v>
      </c>
      <c r="AK641" s="137" t="b">
        <f t="shared" si="108"/>
        <v>0</v>
      </c>
      <c r="AL641" s="137" t="b">
        <f t="shared" si="109"/>
        <v>1</v>
      </c>
      <c r="AM641" s="137" t="b">
        <f>AND(AK641,$V641&lt;=Synthèse!$B$44)</f>
        <v>0</v>
      </c>
      <c r="AN641" s="137" t="b">
        <f>AND(AL641,$V641&lt;=Synthèse!$B$44)</f>
        <v>0</v>
      </c>
    </row>
    <row r="642" spans="1:40">
      <c r="A642" s="17">
        <v>433246</v>
      </c>
      <c r="B642" t="str">
        <f ca="1">VLOOKUP(A642,'Fichier FI (en entrée)'!B:AH,3,0)</f>
        <v>NURPNDFXIC</v>
      </c>
      <c r="C642">
        <f t="shared" ref="C642:C705" si="110">COUNTIF(D:D,"&gt;="&amp;D642)</f>
        <v>331</v>
      </c>
      <c r="D642">
        <f t="shared" ref="D642:D705" si="111">IFERROR(IF(F642,I642+J642+K642+L642,-100),-20)</f>
        <v>14.6</v>
      </c>
      <c r="E642" s="14" t="str">
        <f>VLOOKUP(A642,'Fichier FI (en entrée)'!B:AH,2,0)</f>
        <v>EV</v>
      </c>
      <c r="F642" s="14" t="b">
        <f t="shared" ref="F642:F705" si="112">IF(E642="EV",TRUE,FALSE)</f>
        <v>1</v>
      </c>
      <c r="G642" s="14" t="b">
        <f>IFERROR(VLOOKUP(A642,'Calculs FA (auto)'!A:F,6,0),FALSE)</f>
        <v>0</v>
      </c>
      <c r="H642" s="14" t="b">
        <f t="shared" ref="H642:H705" si="113">AND(F642:G642)</f>
        <v>0</v>
      </c>
      <c r="I642" s="16">
        <f>IFERROR(VLOOKUP(A642,'Moyennes FI (en entrée)'!B:N,7,0),"")</f>
        <v>11.6</v>
      </c>
      <c r="J642" s="16">
        <f>IFERROR(VLOOKUP(VLOOKUP(A642,'Fichier FI (en entrée)'!B:AH,33,0),Modificateurs!A$2:B$5,2,0),0)</f>
        <v>1</v>
      </c>
      <c r="K642" s="16">
        <f>IFERROR(VLOOKUP(VLOOKUP(A642,'Redoub FI (en entrée)'!B:N,7,0),Modificateurs!A$8:B$11,2,0),0)</f>
        <v>0</v>
      </c>
      <c r="L642" s="16">
        <f>IFERROR(VLOOKUP(M642,Modificateurs!D$1:E$94,2,0),0)</f>
        <v>2</v>
      </c>
      <c r="M642" t="str">
        <f>VLOOKUP(A642,'Fichier FI (en entrée)'!B:AH,16,0)&amp;" "&amp;VLOOKUP(A642,'Fichier FI (en entrée)'!B:AH,20,0)&amp;" "&amp;VLOOKUP(A642,'Fichier FI (en entrée)'!B:AH,27,0)&amp;" "&amp;VLOOKUP(A642,'Fichier FI (en entrée)'!B:AH,29,0)</f>
        <v xml:space="preserve">S Mathématiques  </v>
      </c>
      <c r="N642" t="str">
        <f>VLOOKUP(A642,'Fichier FI (en entrée)'!B:AH,8,0)</f>
        <v>En Terminale</v>
      </c>
      <c r="O642" t="b">
        <f>AND(C642&gt;Synthèse!B$8,C642&lt;Synthèse!B$10,NOT(Y642))</f>
        <v>0</v>
      </c>
      <c r="P642" s="17" t="s">
        <v>2265</v>
      </c>
      <c r="Q642" s="60">
        <f>ROUNDUP(C642/(Synthèse!$B$4+Synthèse!$B$1)*8,0)</f>
        <v>2</v>
      </c>
      <c r="R642" s="60">
        <f>IFERROR(VLOOKUP(A642,'Evaluations (formulaire)'!A:P,6,0)+VLOOKUP(A642,'Evaluations (formulaire)'!A:P,7,0),0)</f>
        <v>0</v>
      </c>
      <c r="S642" s="60">
        <f>IFERROR(VLOOKUP(A642,'Evaluations (formulaire)'!A:P,8,0),0)</f>
        <v>0</v>
      </c>
      <c r="T642" s="60">
        <f>IF(AND(ISBLANK(P642),Q642&lt;=2),Synthèse!$B$41,IF(AND(ISBLANK(P642),Q642&gt;=7),Synthèse!$C$41,R642+S642))</f>
        <v>0</v>
      </c>
      <c r="U642" s="60">
        <f t="shared" ref="U642:U705" si="114">D642+T642</f>
        <v>14.6</v>
      </c>
      <c r="V642" s="60">
        <f t="shared" ref="V642:V705" si="115">COUNTIF(U:U,"&gt;="&amp;U642)</f>
        <v>331</v>
      </c>
      <c r="X642" s="26">
        <v>1238</v>
      </c>
      <c r="Y642" s="26" t="b">
        <f>IFERROR(VLOOKUP(A642,'Calculs FA (auto)'!A:O,15,0),FALSE)</f>
        <v>0</v>
      </c>
      <c r="Z642" s="26">
        <f>IFERROR(VLOOKUP(A642,'Evaluations (formulaire)'!A:M,9,0),0)</f>
        <v>0</v>
      </c>
      <c r="AA642" s="135" t="b">
        <v>1</v>
      </c>
      <c r="AB642" s="135" t="b">
        <v>0</v>
      </c>
      <c r="AC642" s="135" t="b">
        <f t="shared" ref="AC642:AC705" si="116">AND(AA642,F642)</f>
        <v>1</v>
      </c>
      <c r="AD642" s="135" t="b">
        <f t="shared" ref="AD642:AD705" si="117">AND(AB642,F642)</f>
        <v>0</v>
      </c>
      <c r="AE642" s="135" t="b">
        <f t="shared" ref="AE642:AE705" si="118">AND(NOT(AA642),NOT(AB642),F642)</f>
        <v>0</v>
      </c>
      <c r="AF642" s="135" t="b">
        <f>AND(AC642,$V642&lt;=Synthèse!$B$44)</f>
        <v>1</v>
      </c>
      <c r="AG642" s="135" t="b">
        <f>AND(AD642,$V642&lt;=Synthèse!$B$44)</f>
        <v>0</v>
      </c>
      <c r="AH642" s="135" t="b">
        <f>AND(AE642,$V642&lt;=Synthèse!$B$44)</f>
        <v>0</v>
      </c>
      <c r="AI642" s="137" t="b">
        <v>0</v>
      </c>
      <c r="AJ642" s="137" t="b">
        <v>1</v>
      </c>
      <c r="AK642" s="137" t="b">
        <f t="shared" ref="AK642:AK705" si="119">AND(AI642,F642)</f>
        <v>0</v>
      </c>
      <c r="AL642" s="137" t="b">
        <f t="shared" ref="AL642:AL705" si="120">AND(AJ642,F642)</f>
        <v>1</v>
      </c>
      <c r="AM642" s="137" t="b">
        <f>AND(AK642,$V642&lt;=Synthèse!$B$44)</f>
        <v>0</v>
      </c>
      <c r="AN642" s="137" t="b">
        <f>AND(AL642,$V642&lt;=Synthèse!$B$44)</f>
        <v>1</v>
      </c>
    </row>
    <row r="643" spans="1:40">
      <c r="A643" s="17">
        <v>433254</v>
      </c>
      <c r="B643" t="str">
        <f ca="1">VLOOKUP(A643,'Fichier FI (en entrée)'!B:AH,3,0)</f>
        <v>KHXEVXUTET</v>
      </c>
      <c r="C643">
        <f t="shared" si="110"/>
        <v>766</v>
      </c>
      <c r="D643">
        <f t="shared" si="111"/>
        <v>11.89</v>
      </c>
      <c r="E643" s="14" t="str">
        <f>VLOOKUP(A643,'Fichier FI (en entrée)'!B:AH,2,0)</f>
        <v>EV</v>
      </c>
      <c r="F643" s="14" t="b">
        <f t="shared" si="112"/>
        <v>1</v>
      </c>
      <c r="G643" s="14" t="b">
        <f>IFERROR(VLOOKUP(A643,'Calculs FA (auto)'!A:F,6,0),FALSE)</f>
        <v>0</v>
      </c>
      <c r="H643" s="14" t="b">
        <f t="shared" si="113"/>
        <v>0</v>
      </c>
      <c r="I643" s="16">
        <f>IFERROR(VLOOKUP(A643,'Moyennes FI (en entrée)'!B:N,7,0),"")</f>
        <v>9.89</v>
      </c>
      <c r="J643" s="16">
        <f>IFERROR(VLOOKUP(VLOOKUP(A643,'Fichier FI (en entrée)'!B:AH,33,0),Modificateurs!A$2:B$5,2,0),0)</f>
        <v>1</v>
      </c>
      <c r="K643" s="16">
        <f>IFERROR(VLOOKUP(VLOOKUP(A643,'Redoub FI (en entrée)'!B:N,7,0),Modificateurs!A$8:B$11,2,0),0)</f>
        <v>0</v>
      </c>
      <c r="L643" s="16">
        <f>IFERROR(VLOOKUP(M643,Modificateurs!D$1:E$94,2,0),0)</f>
        <v>1</v>
      </c>
      <c r="M643" t="str">
        <f>VLOOKUP(A643,'Fichier FI (en entrée)'!B:AH,16,0)&amp;" "&amp;VLOOKUP(A643,'Fichier FI (en entrée)'!B:AH,20,0)&amp;" "&amp;VLOOKUP(A643,'Fichier FI (en entrée)'!B:AH,27,0)&amp;" "&amp;VLOOKUP(A643,'Fichier FI (en entrée)'!B:AH,29,0)</f>
        <v xml:space="preserve">S Sciences de la vie et de la terre  </v>
      </c>
      <c r="N643" t="str">
        <f>VLOOKUP(A643,'Fichier FI (en entrée)'!B:AH,8,0)</f>
        <v>En Terminale</v>
      </c>
      <c r="O643" t="b">
        <f>AND(C643&gt;Synthèse!B$8,C643&lt;Synthèse!B$10,NOT(Y643))</f>
        <v>1</v>
      </c>
      <c r="P643" t="s">
        <v>2263</v>
      </c>
      <c r="Q643" s="60">
        <f>ROUNDUP(C643/(Synthèse!$B$4+Synthèse!$B$1)*8,0)</f>
        <v>4</v>
      </c>
      <c r="R643" s="60">
        <f>IFERROR(VLOOKUP(A643,'Evaluations (formulaire)'!A:P,6,0)+VLOOKUP(A643,'Evaluations (formulaire)'!A:P,7,0),0)</f>
        <v>0</v>
      </c>
      <c r="S643" s="60">
        <f>IFERROR(VLOOKUP(A643,'Evaluations (formulaire)'!A:P,8,0),0)</f>
        <v>0</v>
      </c>
      <c r="T643" s="60">
        <f>IF(AND(ISBLANK(P643),Q643&lt;=2),Synthèse!$B$41,IF(AND(ISBLANK(P643),Q643&gt;=7),Synthèse!$C$41,R643+S643))</f>
        <v>0</v>
      </c>
      <c r="U643" s="60">
        <f t="shared" si="114"/>
        <v>11.89</v>
      </c>
      <c r="V643" s="60">
        <f t="shared" si="115"/>
        <v>766</v>
      </c>
      <c r="X643" s="26">
        <v>192</v>
      </c>
      <c r="Y643" s="26" t="b">
        <f>IFERROR(VLOOKUP(A643,'Calculs FA (auto)'!A:O,15,0),FALSE)</f>
        <v>0</v>
      </c>
      <c r="Z643" s="26">
        <f>IFERROR(VLOOKUP(A643,'Evaluations (formulaire)'!A:M,9,0),0)</f>
        <v>0</v>
      </c>
      <c r="AA643" s="135" t="b">
        <v>0</v>
      </c>
      <c r="AB643" s="135" t="b">
        <v>1</v>
      </c>
      <c r="AC643" s="135" t="b">
        <f t="shared" si="116"/>
        <v>0</v>
      </c>
      <c r="AD643" s="135" t="b">
        <f t="shared" si="117"/>
        <v>1</v>
      </c>
      <c r="AE643" s="135" t="b">
        <f t="shared" si="118"/>
        <v>0</v>
      </c>
      <c r="AF643" s="135" t="b">
        <f>AND(AC643,$V643&lt;=Synthèse!$B$44)</f>
        <v>0</v>
      </c>
      <c r="AG643" s="135" t="b">
        <f>AND(AD643,$V643&lt;=Synthèse!$B$44)</f>
        <v>0</v>
      </c>
      <c r="AH643" s="135" t="b">
        <f>AND(AE643,$V643&lt;=Synthèse!$B$44)</f>
        <v>0</v>
      </c>
      <c r="AI643" s="137" t="b">
        <v>1</v>
      </c>
      <c r="AJ643" s="137" t="b">
        <v>0</v>
      </c>
      <c r="AK643" s="137" t="b">
        <f t="shared" si="119"/>
        <v>1</v>
      </c>
      <c r="AL643" s="137" t="b">
        <f t="shared" si="120"/>
        <v>0</v>
      </c>
      <c r="AM643" s="137" t="b">
        <f>AND(AK643,$V643&lt;=Synthèse!$B$44)</f>
        <v>0</v>
      </c>
      <c r="AN643" s="137" t="b">
        <f>AND(AL643,$V643&lt;=Synthèse!$B$44)</f>
        <v>0</v>
      </c>
    </row>
    <row r="644" spans="1:40">
      <c r="A644" s="17">
        <v>433270</v>
      </c>
      <c r="B644" t="str">
        <f ca="1">VLOOKUP(A644,'Fichier FI (en entrée)'!B:AH,3,0)</f>
        <v>UIEDSRLOZK</v>
      </c>
      <c r="C644">
        <f t="shared" si="110"/>
        <v>20</v>
      </c>
      <c r="D644">
        <f t="shared" si="111"/>
        <v>19.079999999999998</v>
      </c>
      <c r="E644" s="14" t="str">
        <f>VLOOKUP(A644,'Fichier FI (en entrée)'!B:AH,2,0)</f>
        <v>EV</v>
      </c>
      <c r="F644" s="14" t="b">
        <f t="shared" si="112"/>
        <v>1</v>
      </c>
      <c r="G644" s="14" t="b">
        <f>IFERROR(VLOOKUP(A644,'Calculs FA (auto)'!A:F,6,0),FALSE)</f>
        <v>0</v>
      </c>
      <c r="H644" s="14" t="b">
        <f t="shared" si="113"/>
        <v>0</v>
      </c>
      <c r="I644" s="16">
        <f>IFERROR(VLOOKUP(A644,'Moyennes FI (en entrée)'!B:N,7,0),"")</f>
        <v>14.08</v>
      </c>
      <c r="J644" s="16">
        <f>IFERROR(VLOOKUP(VLOOKUP(A644,'Fichier FI (en entrée)'!B:AH,33,0),Modificateurs!A$2:B$5,2,0),0)</f>
        <v>3</v>
      </c>
      <c r="K644" s="16">
        <f>IFERROR(VLOOKUP(VLOOKUP(A644,'Redoub FI (en entrée)'!B:N,7,0),Modificateurs!A$8:B$11,2,0),0)</f>
        <v>0</v>
      </c>
      <c r="L644" s="16">
        <f>IFERROR(VLOOKUP(M644,Modificateurs!D$1:E$94,2,0),0)</f>
        <v>2</v>
      </c>
      <c r="M644" t="str">
        <f>VLOOKUP(A644,'Fichier FI (en entrée)'!B:AH,16,0)&amp;" "&amp;VLOOKUP(A644,'Fichier FI (en entrée)'!B:AH,20,0)&amp;" "&amp;VLOOKUP(A644,'Fichier FI (en entrée)'!B:AH,27,0)&amp;" "&amp;VLOOKUP(A644,'Fichier FI (en entrée)'!B:AH,29,0)</f>
        <v xml:space="preserve">S Mathématiques  </v>
      </c>
      <c r="N644" t="str">
        <f>VLOOKUP(A644,'Fichier FI (en entrée)'!B:AH,8,0)</f>
        <v>En Terminale</v>
      </c>
      <c r="O644" t="b">
        <f>AND(C644&gt;Synthèse!B$8,C644&lt;Synthèse!B$10,NOT(Y644))</f>
        <v>0</v>
      </c>
      <c r="P644" t="s">
        <v>2268</v>
      </c>
      <c r="Q644" s="60">
        <f>ROUNDUP(C644/(Synthèse!$B$4+Synthèse!$B$1)*8,0)</f>
        <v>1</v>
      </c>
      <c r="R644" s="60">
        <f>IFERROR(VLOOKUP(A644,'Evaluations (formulaire)'!A:P,6,0)+VLOOKUP(A644,'Evaluations (formulaire)'!A:P,7,0),0)</f>
        <v>0</v>
      </c>
      <c r="S644" s="60">
        <f>IFERROR(VLOOKUP(A644,'Evaluations (formulaire)'!A:P,8,0),0)</f>
        <v>0</v>
      </c>
      <c r="T644" s="60">
        <f>IF(AND(ISBLANK(P644),Q644&lt;=2),Synthèse!$B$41,IF(AND(ISBLANK(P644),Q644&gt;=7),Synthèse!$C$41,R644+S644))</f>
        <v>0</v>
      </c>
      <c r="U644" s="60">
        <f t="shared" si="114"/>
        <v>19.079999999999998</v>
      </c>
      <c r="V644" s="60">
        <f t="shared" si="115"/>
        <v>20</v>
      </c>
      <c r="X644" s="26">
        <v>197</v>
      </c>
      <c r="Y644" s="26" t="b">
        <f>IFERROR(VLOOKUP(A644,'Calculs FA (auto)'!A:O,15,0),FALSE)</f>
        <v>0</v>
      </c>
      <c r="Z644" s="26">
        <f>IFERROR(VLOOKUP(A644,'Evaluations (formulaire)'!A:M,9,0),0)</f>
        <v>0</v>
      </c>
      <c r="AA644" s="135" t="b">
        <v>1</v>
      </c>
      <c r="AB644" s="135" t="b">
        <v>0</v>
      </c>
      <c r="AC644" s="135" t="b">
        <f t="shared" si="116"/>
        <v>1</v>
      </c>
      <c r="AD644" s="135" t="b">
        <f t="shared" si="117"/>
        <v>0</v>
      </c>
      <c r="AE644" s="135" t="b">
        <f t="shared" si="118"/>
        <v>0</v>
      </c>
      <c r="AF644" s="135" t="b">
        <f>AND(AC644,$V644&lt;=Synthèse!$B$44)</f>
        <v>1</v>
      </c>
      <c r="AG644" s="135" t="b">
        <f>AND(AD644,$V644&lt;=Synthèse!$B$44)</f>
        <v>0</v>
      </c>
      <c r="AH644" s="135" t="b">
        <f>AND(AE644,$V644&lt;=Synthèse!$B$44)</f>
        <v>0</v>
      </c>
      <c r="AI644" s="137" t="b">
        <v>0</v>
      </c>
      <c r="AJ644" s="137" t="b">
        <v>1</v>
      </c>
      <c r="AK644" s="137" t="b">
        <f t="shared" si="119"/>
        <v>0</v>
      </c>
      <c r="AL644" s="137" t="b">
        <f t="shared" si="120"/>
        <v>1</v>
      </c>
      <c r="AM644" s="137" t="b">
        <f>AND(AK644,$V644&lt;=Synthèse!$B$44)</f>
        <v>0</v>
      </c>
      <c r="AN644" s="137" t="b">
        <f>AND(AL644,$V644&lt;=Synthèse!$B$44)</f>
        <v>1</v>
      </c>
    </row>
    <row r="645" spans="1:40">
      <c r="A645" s="17">
        <v>434276</v>
      </c>
      <c r="B645" t="str">
        <f ca="1">VLOOKUP(A645,'Fichier FI (en entrée)'!B:AH,3,0)</f>
        <v>XDUJKSHWSA</v>
      </c>
      <c r="C645">
        <f t="shared" si="110"/>
        <v>1038</v>
      </c>
      <c r="D645">
        <f t="shared" si="111"/>
        <v>10.039999999999999</v>
      </c>
      <c r="E645" s="14" t="str">
        <f>VLOOKUP(A645,'Fichier FI (en entrée)'!B:AH,2,0)</f>
        <v>EV</v>
      </c>
      <c r="F645" s="14" t="b">
        <f t="shared" si="112"/>
        <v>1</v>
      </c>
      <c r="G645" s="14" t="b">
        <f>IFERROR(VLOOKUP(A645,'Calculs FA (auto)'!A:F,6,0),FALSE)</f>
        <v>1</v>
      </c>
      <c r="H645" s="14" t="b">
        <f t="shared" si="113"/>
        <v>1</v>
      </c>
      <c r="I645" s="16">
        <f>IFERROR(VLOOKUP(A645,'Moyennes FI (en entrée)'!B:N,7,0),"")</f>
        <v>12.04</v>
      </c>
      <c r="J645" s="16">
        <f>IFERROR(VLOOKUP(VLOOKUP(A645,'Fichier FI (en entrée)'!B:AH,33,0),Modificateurs!A$2:B$5,2,0),0)</f>
        <v>1</v>
      </c>
      <c r="K645" s="16">
        <f>IFERROR(VLOOKUP(VLOOKUP(A645,'Redoub FI (en entrée)'!B:N,7,0),Modificateurs!A$8:B$11,2,0),0)</f>
        <v>0</v>
      </c>
      <c r="L645" s="16">
        <f>IFERROR(VLOOKUP(M645,Modificateurs!D$1:E$94,2,0),0)</f>
        <v>-3</v>
      </c>
      <c r="M645" t="str">
        <f>VLOOKUP(A645,'Fichier FI (en entrée)'!B:AH,16,0)&amp;" "&amp;VLOOKUP(A645,'Fichier FI (en entrée)'!B:AH,20,0)&amp;" "&amp;VLOOKUP(A645,'Fichier FI (en entrée)'!B:AH,27,0)&amp;" "&amp;VLOOKUP(A645,'Fichier FI (en entrée)'!B:AH,29,0)</f>
        <v xml:space="preserve">ES Mathématiques  </v>
      </c>
      <c r="N645" t="str">
        <f>VLOOKUP(A645,'Fichier FI (en entrée)'!B:AH,8,0)</f>
        <v>En Terminale</v>
      </c>
      <c r="O645" t="b">
        <f>AND(C645&gt;Synthèse!B$8,C645&lt;Synthèse!B$10,NOT(Y645))</f>
        <v>0</v>
      </c>
      <c r="P645" t="s">
        <v>2263</v>
      </c>
      <c r="Q645" s="60">
        <f>ROUNDUP(C645/(Synthèse!$B$4+Synthèse!$B$1)*8,0)</f>
        <v>5</v>
      </c>
      <c r="R645" s="60">
        <f>IFERROR(VLOOKUP(A645,'Evaluations (formulaire)'!A:P,6,0)+VLOOKUP(A645,'Evaluations (formulaire)'!A:P,7,0),0)</f>
        <v>0</v>
      </c>
      <c r="S645" s="60">
        <f>IFERROR(VLOOKUP(A645,'Evaluations (formulaire)'!A:P,8,0),0)</f>
        <v>0</v>
      </c>
      <c r="T645" s="60">
        <f>IF(AND(ISBLANK(P645),Q645&lt;=2),Synthèse!$B$41,IF(AND(ISBLANK(P645),Q645&gt;=7),Synthèse!$C$41,R645+S645))</f>
        <v>0</v>
      </c>
      <c r="U645" s="60">
        <f t="shared" si="114"/>
        <v>10.039999999999999</v>
      </c>
      <c r="V645" s="60">
        <f t="shared" si="115"/>
        <v>1038</v>
      </c>
      <c r="X645" s="26">
        <v>325</v>
      </c>
      <c r="Y645" s="26" t="b">
        <f>IFERROR(VLOOKUP(A645,'Calculs FA (auto)'!A:O,15,0),FALSE)</f>
        <v>1</v>
      </c>
      <c r="Z645" s="26">
        <f>IFERROR(VLOOKUP(A645,'Evaluations (formulaire)'!A:M,9,0),0)</f>
        <v>0</v>
      </c>
      <c r="AA645" s="135" t="b">
        <v>0</v>
      </c>
      <c r="AB645" s="135" t="b">
        <v>1</v>
      </c>
      <c r="AC645" s="135" t="b">
        <f t="shared" si="116"/>
        <v>0</v>
      </c>
      <c r="AD645" s="135" t="b">
        <f t="shared" si="117"/>
        <v>1</v>
      </c>
      <c r="AE645" s="135" t="b">
        <f t="shared" si="118"/>
        <v>0</v>
      </c>
      <c r="AF645" s="135" t="b">
        <f>AND(AC645,$V645&lt;=Synthèse!$B$44)</f>
        <v>0</v>
      </c>
      <c r="AG645" s="135" t="b">
        <f>AND(AD645,$V645&lt;=Synthèse!$B$44)</f>
        <v>0</v>
      </c>
      <c r="AH645" s="135" t="b">
        <f>AND(AE645,$V645&lt;=Synthèse!$B$44)</f>
        <v>0</v>
      </c>
      <c r="AI645" s="137" t="b">
        <v>1</v>
      </c>
      <c r="AJ645" s="137" t="b">
        <v>0</v>
      </c>
      <c r="AK645" s="137" t="b">
        <f t="shared" si="119"/>
        <v>1</v>
      </c>
      <c r="AL645" s="137" t="b">
        <f t="shared" si="120"/>
        <v>0</v>
      </c>
      <c r="AM645" s="137" t="b">
        <f>AND(AK645,$V645&lt;=Synthèse!$B$44)</f>
        <v>0</v>
      </c>
      <c r="AN645" s="137" t="b">
        <f>AND(AL645,$V645&lt;=Synthèse!$B$44)</f>
        <v>0</v>
      </c>
    </row>
    <row r="646" spans="1:40">
      <c r="A646" s="17">
        <v>434375</v>
      </c>
      <c r="B646" t="str">
        <f ca="1">VLOOKUP(A646,'Fichier FI (en entrée)'!B:AH,3,0)</f>
        <v>VXHAZYLYBA</v>
      </c>
      <c r="C646">
        <f t="shared" si="110"/>
        <v>1017</v>
      </c>
      <c r="D646">
        <f t="shared" si="111"/>
        <v>10.25</v>
      </c>
      <c r="E646" s="14" t="str">
        <f>VLOOKUP(A646,'Fichier FI (en entrée)'!B:AH,2,0)</f>
        <v>EV</v>
      </c>
      <c r="F646" s="14" t="b">
        <f t="shared" si="112"/>
        <v>1</v>
      </c>
      <c r="G646" s="14" t="b">
        <f>IFERROR(VLOOKUP(A646,'Calculs FA (auto)'!A:F,6,0),FALSE)</f>
        <v>0</v>
      </c>
      <c r="H646" s="14" t="b">
        <f t="shared" si="113"/>
        <v>0</v>
      </c>
      <c r="I646" s="16">
        <f>IFERROR(VLOOKUP(A646,'Moyennes FI (en entrée)'!B:N,7,0),"")</f>
        <v>9.25</v>
      </c>
      <c r="J646" s="16">
        <f>IFERROR(VLOOKUP(VLOOKUP(A646,'Fichier FI (en entrée)'!B:AH,33,0),Modificateurs!A$2:B$5,2,0),0)</f>
        <v>0</v>
      </c>
      <c r="K646" s="16">
        <f>IFERROR(VLOOKUP(VLOOKUP(A646,'Redoub FI (en entrée)'!B:N,7,0),Modificateurs!A$8:B$11,2,0),0)</f>
        <v>0</v>
      </c>
      <c r="L646" s="16">
        <f>IFERROR(VLOOKUP(M646,Modificateurs!D$1:E$94,2,0),0)</f>
        <v>1</v>
      </c>
      <c r="M646" t="str">
        <f>VLOOKUP(A646,'Fichier FI (en entrée)'!B:AH,16,0)&amp;" "&amp;VLOOKUP(A646,'Fichier FI (en entrée)'!B:AH,20,0)&amp;" "&amp;VLOOKUP(A646,'Fichier FI (en entrée)'!B:AH,27,0)&amp;" "&amp;VLOOKUP(A646,'Fichier FI (en entrée)'!B:AH,29,0)</f>
        <v xml:space="preserve">S Pas de spécialité (S.I)  </v>
      </c>
      <c r="N646" t="str">
        <f>VLOOKUP(A646,'Fichier FI (en entrée)'!B:AH,8,0)</f>
        <v>En Terminale</v>
      </c>
      <c r="O646" t="b">
        <f>AND(C646&gt;Synthèse!B$8,C646&lt;Synthèse!B$10,NOT(Y646))</f>
        <v>1</v>
      </c>
      <c r="P646" t="s">
        <v>2258</v>
      </c>
      <c r="Q646" s="60">
        <f>ROUNDUP(C646/(Synthèse!$B$4+Synthèse!$B$1)*8,0)</f>
        <v>5</v>
      </c>
      <c r="R646" s="60">
        <f>IFERROR(VLOOKUP(A646,'Evaluations (formulaire)'!A:P,6,0)+VLOOKUP(A646,'Evaluations (formulaire)'!A:P,7,0),0)</f>
        <v>0</v>
      </c>
      <c r="S646" s="60">
        <f>IFERROR(VLOOKUP(A646,'Evaluations (formulaire)'!A:P,8,0),0)</f>
        <v>0</v>
      </c>
      <c r="T646" s="60">
        <f>IF(AND(ISBLANK(P646),Q646&lt;=2),Synthèse!$B$41,IF(AND(ISBLANK(P646),Q646&gt;=7),Synthèse!$C$41,R646+S646))</f>
        <v>0</v>
      </c>
      <c r="U646" s="60">
        <f t="shared" si="114"/>
        <v>10.25</v>
      </c>
      <c r="V646" s="60">
        <f t="shared" si="115"/>
        <v>1017</v>
      </c>
      <c r="X646" s="26">
        <v>1977</v>
      </c>
      <c r="Y646" s="26" t="b">
        <f>IFERROR(VLOOKUP(A646,'Calculs FA (auto)'!A:O,15,0),FALSE)</f>
        <v>0</v>
      </c>
      <c r="Z646" s="26">
        <f>IFERROR(VLOOKUP(A646,'Evaluations (formulaire)'!A:M,9,0),0)</f>
        <v>0</v>
      </c>
      <c r="AA646" s="135" t="b">
        <v>1</v>
      </c>
      <c r="AB646" s="135" t="b">
        <v>0</v>
      </c>
      <c r="AC646" s="135" t="b">
        <f t="shared" si="116"/>
        <v>1</v>
      </c>
      <c r="AD646" s="135" t="b">
        <f t="shared" si="117"/>
        <v>0</v>
      </c>
      <c r="AE646" s="135" t="b">
        <f t="shared" si="118"/>
        <v>0</v>
      </c>
      <c r="AF646" s="135" t="b">
        <f>AND(AC646,$V646&lt;=Synthèse!$B$44)</f>
        <v>0</v>
      </c>
      <c r="AG646" s="135" t="b">
        <f>AND(AD646,$V646&lt;=Synthèse!$B$44)</f>
        <v>0</v>
      </c>
      <c r="AH646" s="135" t="b">
        <f>AND(AE646,$V646&lt;=Synthèse!$B$44)</f>
        <v>0</v>
      </c>
      <c r="AI646" s="137" t="b">
        <v>0</v>
      </c>
      <c r="AJ646" s="137" t="b">
        <v>1</v>
      </c>
      <c r="AK646" s="137" t="b">
        <f t="shared" si="119"/>
        <v>0</v>
      </c>
      <c r="AL646" s="137" t="b">
        <f t="shared" si="120"/>
        <v>1</v>
      </c>
      <c r="AM646" s="137" t="b">
        <f>AND(AK646,$V646&lt;=Synthèse!$B$44)</f>
        <v>0</v>
      </c>
      <c r="AN646" s="137" t="b">
        <f>AND(AL646,$V646&lt;=Synthèse!$B$44)</f>
        <v>0</v>
      </c>
    </row>
    <row r="647" spans="1:40">
      <c r="A647" s="17">
        <v>434520</v>
      </c>
      <c r="B647" t="str">
        <f ca="1">VLOOKUP(A647,'Fichier FI (en entrée)'!B:AH,3,0)</f>
        <v>JPRVRMRSVQ</v>
      </c>
      <c r="C647">
        <f t="shared" si="110"/>
        <v>1584</v>
      </c>
      <c r="D647">
        <f t="shared" si="111"/>
        <v>-1.5099999999999998</v>
      </c>
      <c r="E647" s="14" t="str">
        <f>VLOOKUP(A647,'Fichier FI (en entrée)'!B:AH,2,0)</f>
        <v>EV</v>
      </c>
      <c r="F647" s="14" t="b">
        <f t="shared" si="112"/>
        <v>1</v>
      </c>
      <c r="G647" s="14" t="b">
        <f>IFERROR(VLOOKUP(A647,'Calculs FA (auto)'!A:F,6,0),FALSE)</f>
        <v>0</v>
      </c>
      <c r="H647" s="14" t="b">
        <f t="shared" si="113"/>
        <v>0</v>
      </c>
      <c r="I647" s="16">
        <f>IFERROR(VLOOKUP(A647,'Moyennes FI (en entrée)'!B:N,7,0),"")</f>
        <v>8.49</v>
      </c>
      <c r="J647" s="16">
        <f>IFERROR(VLOOKUP(VLOOKUP(A647,'Fichier FI (en entrée)'!B:AH,33,0),Modificateurs!A$2:B$5,2,0),0)</f>
        <v>0</v>
      </c>
      <c r="K647" s="16">
        <f>IFERROR(VLOOKUP(VLOOKUP(A647,'Redoub FI (en entrée)'!B:N,7,0),Modificateurs!A$8:B$11,2,0),0)</f>
        <v>0</v>
      </c>
      <c r="L647" s="16">
        <f>IFERROR(VLOOKUP(M647,Modificateurs!D$1:E$94,2,0),0)</f>
        <v>-10</v>
      </c>
      <c r="M647" t="str">
        <f>VLOOKUP(A647,'Fichier FI (en entrée)'!B:AH,16,0)&amp;" "&amp;VLOOKUP(A647,'Fichier FI (en entrée)'!B:AH,20,0)&amp;" "&amp;VLOOKUP(A647,'Fichier FI (en entrée)'!B:AH,27,0)&amp;" "&amp;VLOOKUP(A647,'Fichier FI (en entrée)'!B:AH,29,0)</f>
        <v xml:space="preserve">L Langue renforcée  </v>
      </c>
      <c r="N647" t="str">
        <f>VLOOKUP(A647,'Fichier FI (en entrée)'!B:AH,8,0)</f>
        <v>En Terminale</v>
      </c>
      <c r="O647" t="b">
        <f>AND(C647&gt;Synthèse!B$8,C647&lt;Synthèse!B$10,NOT(Y647))</f>
        <v>0</v>
      </c>
      <c r="Q647" s="60">
        <f>ROUNDUP(C647/(Synthèse!$B$4+Synthèse!$B$1)*8,0)</f>
        <v>8</v>
      </c>
      <c r="R647" s="60">
        <f>IFERROR(VLOOKUP(A647,'Evaluations (formulaire)'!A:P,6,0)+VLOOKUP(A647,'Evaluations (formulaire)'!A:P,7,0),0)</f>
        <v>0</v>
      </c>
      <c r="S647" s="60">
        <f>IFERROR(VLOOKUP(A647,'Evaluations (formulaire)'!A:P,8,0),0)</f>
        <v>0</v>
      </c>
      <c r="T647" s="60">
        <f>IF(AND(ISBLANK(P647),Q647&lt;=2),Synthèse!$B$41,IF(AND(ISBLANK(P647),Q647&gt;=7),Synthèse!$C$41,R647+S647))</f>
        <v>4.6296296296296294E-3</v>
      </c>
      <c r="U647" s="60">
        <f t="shared" si="114"/>
        <v>-1.5053703703703702</v>
      </c>
      <c r="V647" s="60">
        <f t="shared" si="115"/>
        <v>1584</v>
      </c>
      <c r="X647" s="26">
        <v>879</v>
      </c>
      <c r="Y647" s="26" t="b">
        <f>IFERROR(VLOOKUP(A647,'Calculs FA (auto)'!A:O,15,0),FALSE)</f>
        <v>0</v>
      </c>
      <c r="Z647" s="26">
        <f>IFERROR(VLOOKUP(A647,'Evaluations (formulaire)'!A:M,9,0),0)</f>
        <v>0</v>
      </c>
      <c r="AA647" s="135" t="b">
        <v>1</v>
      </c>
      <c r="AB647" s="135" t="b">
        <v>0</v>
      </c>
      <c r="AC647" s="135" t="b">
        <f t="shared" si="116"/>
        <v>1</v>
      </c>
      <c r="AD647" s="135" t="b">
        <f t="shared" si="117"/>
        <v>0</v>
      </c>
      <c r="AE647" s="135" t="b">
        <f t="shared" si="118"/>
        <v>0</v>
      </c>
      <c r="AF647" s="135" t="b">
        <f>AND(AC647,$V647&lt;=Synthèse!$B$44)</f>
        <v>0</v>
      </c>
      <c r="AG647" s="135" t="b">
        <f>AND(AD647,$V647&lt;=Synthèse!$B$44)</f>
        <v>0</v>
      </c>
      <c r="AH647" s="135" t="b">
        <f>AND(AE647,$V647&lt;=Synthèse!$B$44)</f>
        <v>0</v>
      </c>
      <c r="AI647" s="137" t="b">
        <v>0</v>
      </c>
      <c r="AJ647" s="137" t="b">
        <v>1</v>
      </c>
      <c r="AK647" s="137" t="b">
        <f t="shared" si="119"/>
        <v>0</v>
      </c>
      <c r="AL647" s="137" t="b">
        <f t="shared" si="120"/>
        <v>1</v>
      </c>
      <c r="AM647" s="137" t="b">
        <f>AND(AK647,$V647&lt;=Synthèse!$B$44)</f>
        <v>0</v>
      </c>
      <c r="AN647" s="137" t="b">
        <f>AND(AL647,$V647&lt;=Synthèse!$B$44)</f>
        <v>0</v>
      </c>
    </row>
    <row r="648" spans="1:40">
      <c r="A648" s="17">
        <v>434543</v>
      </c>
      <c r="B648" t="str">
        <f ca="1">VLOOKUP(A648,'Fichier FI (en entrée)'!B:AH,3,0)</f>
        <v>RJURDXHAKA</v>
      </c>
      <c r="C648">
        <f t="shared" si="110"/>
        <v>1098</v>
      </c>
      <c r="D648">
        <f t="shared" si="111"/>
        <v>9.35</v>
      </c>
      <c r="E648" s="14" t="str">
        <f>VLOOKUP(A648,'Fichier FI (en entrée)'!B:AH,2,0)</f>
        <v>EV</v>
      </c>
      <c r="F648" s="14" t="b">
        <f t="shared" si="112"/>
        <v>1</v>
      </c>
      <c r="G648" s="14" t="b">
        <f>IFERROR(VLOOKUP(A648,'Calculs FA (auto)'!A:F,6,0),FALSE)</f>
        <v>0</v>
      </c>
      <c r="H648" s="14" t="b">
        <f t="shared" si="113"/>
        <v>0</v>
      </c>
      <c r="I648" s="16">
        <f>IFERROR(VLOOKUP(A648,'Moyennes FI (en entrée)'!B:N,7,0),"")</f>
        <v>8.35</v>
      </c>
      <c r="J648" s="16">
        <f>IFERROR(VLOOKUP(VLOOKUP(A648,'Fichier FI (en entrée)'!B:AH,33,0),Modificateurs!A$2:B$5,2,0),0)</f>
        <v>0</v>
      </c>
      <c r="K648" s="16">
        <f>IFERROR(VLOOKUP(VLOOKUP(A648,'Redoub FI (en entrée)'!B:N,7,0),Modificateurs!A$8:B$11,2,0),0)</f>
        <v>0</v>
      </c>
      <c r="L648" s="16">
        <f>IFERROR(VLOOKUP(M648,Modificateurs!D$1:E$94,2,0),0)</f>
        <v>1</v>
      </c>
      <c r="M648" t="str">
        <f>VLOOKUP(A648,'Fichier FI (en entrée)'!B:AH,16,0)&amp;" "&amp;VLOOKUP(A648,'Fichier FI (en entrée)'!B:AH,20,0)&amp;" "&amp;VLOOKUP(A648,'Fichier FI (en entrée)'!B:AH,27,0)&amp;" "&amp;VLOOKUP(A648,'Fichier FI (en entrée)'!B:AH,29,0)</f>
        <v xml:space="preserve">S Pas de spécialité (S.I)  </v>
      </c>
      <c r="N648" t="str">
        <f>VLOOKUP(A648,'Fichier FI (en entrée)'!B:AH,8,0)</f>
        <v>En Terminale</v>
      </c>
      <c r="O648" t="b">
        <f>AND(C648&gt;Synthèse!B$8,C648&lt;Synthèse!B$10,NOT(Y648))</f>
        <v>1</v>
      </c>
      <c r="P648" t="s">
        <v>2266</v>
      </c>
      <c r="Q648" s="60">
        <f>ROUNDUP(C648/(Synthèse!$B$4+Synthèse!$B$1)*8,0)</f>
        <v>6</v>
      </c>
      <c r="R648" s="60">
        <f>IFERROR(VLOOKUP(A648,'Evaluations (formulaire)'!A:P,6,0)+VLOOKUP(A648,'Evaluations (formulaire)'!A:P,7,0),0)</f>
        <v>0</v>
      </c>
      <c r="S648" s="60">
        <f>IFERROR(VLOOKUP(A648,'Evaluations (formulaire)'!A:P,8,0),0)</f>
        <v>0</v>
      </c>
      <c r="T648" s="60">
        <f>IF(AND(ISBLANK(P648),Q648&lt;=2),Synthèse!$B$41,IF(AND(ISBLANK(P648),Q648&gt;=7),Synthèse!$C$41,R648+S648))</f>
        <v>0</v>
      </c>
      <c r="U648" s="60">
        <f t="shared" si="114"/>
        <v>9.35</v>
      </c>
      <c r="V648" s="60">
        <f t="shared" si="115"/>
        <v>1096</v>
      </c>
      <c r="X648" s="26">
        <v>683</v>
      </c>
      <c r="Y648" s="26" t="b">
        <f>IFERROR(VLOOKUP(A648,'Calculs FA (auto)'!A:O,15,0),FALSE)</f>
        <v>0</v>
      </c>
      <c r="Z648" s="26">
        <f>IFERROR(VLOOKUP(A648,'Evaluations (formulaire)'!A:M,9,0),0)</f>
        <v>0</v>
      </c>
      <c r="AA648" s="135" t="b">
        <v>1</v>
      </c>
      <c r="AB648" s="135" t="b">
        <v>0</v>
      </c>
      <c r="AC648" s="135" t="b">
        <f t="shared" si="116"/>
        <v>1</v>
      </c>
      <c r="AD648" s="135" t="b">
        <f t="shared" si="117"/>
        <v>0</v>
      </c>
      <c r="AE648" s="135" t="b">
        <f t="shared" si="118"/>
        <v>0</v>
      </c>
      <c r="AF648" s="135" t="b">
        <f>AND(AC648,$V648&lt;=Synthèse!$B$44)</f>
        <v>0</v>
      </c>
      <c r="AG648" s="135" t="b">
        <f>AND(AD648,$V648&lt;=Synthèse!$B$44)</f>
        <v>0</v>
      </c>
      <c r="AH648" s="135" t="b">
        <f>AND(AE648,$V648&lt;=Synthèse!$B$44)</f>
        <v>0</v>
      </c>
      <c r="AI648" s="137" t="b">
        <v>0</v>
      </c>
      <c r="AJ648" s="137" t="b">
        <v>1</v>
      </c>
      <c r="AK648" s="137" t="b">
        <f t="shared" si="119"/>
        <v>0</v>
      </c>
      <c r="AL648" s="137" t="b">
        <f t="shared" si="120"/>
        <v>1</v>
      </c>
      <c r="AM648" s="137" t="b">
        <f>AND(AK648,$V648&lt;=Synthèse!$B$44)</f>
        <v>0</v>
      </c>
      <c r="AN648" s="137" t="b">
        <f>AND(AL648,$V648&lt;=Synthèse!$B$44)</f>
        <v>0</v>
      </c>
    </row>
    <row r="649" spans="1:40">
      <c r="A649" s="17">
        <v>434546</v>
      </c>
      <c r="B649" t="str">
        <f ca="1">VLOOKUP(A649,'Fichier FI (en entrée)'!B:AH,3,0)</f>
        <v>OGWKKKSAYX</v>
      </c>
      <c r="C649">
        <f t="shared" si="110"/>
        <v>1073</v>
      </c>
      <c r="D649">
        <f t="shared" si="111"/>
        <v>9.64</v>
      </c>
      <c r="E649" s="14" t="str">
        <f>VLOOKUP(A649,'Fichier FI (en entrée)'!B:AH,2,0)</f>
        <v>EV</v>
      </c>
      <c r="F649" s="14" t="b">
        <f t="shared" si="112"/>
        <v>1</v>
      </c>
      <c r="G649" s="14" t="b">
        <f>IFERROR(VLOOKUP(A649,'Calculs FA (auto)'!A:F,6,0),FALSE)</f>
        <v>0</v>
      </c>
      <c r="H649" s="14" t="b">
        <f t="shared" si="113"/>
        <v>0</v>
      </c>
      <c r="I649" s="16">
        <f>IFERROR(VLOOKUP(A649,'Moyennes FI (en entrée)'!B:N,7,0),"")</f>
        <v>8.64</v>
      </c>
      <c r="J649" s="16">
        <f>IFERROR(VLOOKUP(VLOOKUP(A649,'Fichier FI (en entrée)'!B:AH,33,0),Modificateurs!A$2:B$5,2,0),0)</f>
        <v>0</v>
      </c>
      <c r="K649" s="16">
        <f>IFERROR(VLOOKUP(VLOOKUP(A649,'Redoub FI (en entrée)'!B:N,7,0),Modificateurs!A$8:B$11,2,0),0)</f>
        <v>0</v>
      </c>
      <c r="L649" s="16">
        <f>IFERROR(VLOOKUP(M649,Modificateurs!D$1:E$94,2,0),0)</f>
        <v>1</v>
      </c>
      <c r="M649" t="str">
        <f>VLOOKUP(A649,'Fichier FI (en entrée)'!B:AH,16,0)&amp;" "&amp;VLOOKUP(A649,'Fichier FI (en entrée)'!B:AH,20,0)&amp;" "&amp;VLOOKUP(A649,'Fichier FI (en entrée)'!B:AH,27,0)&amp;" "&amp;VLOOKUP(A649,'Fichier FI (en entrée)'!B:AH,29,0)</f>
        <v xml:space="preserve">S Pas de spécialité (S.I)  </v>
      </c>
      <c r="N649" t="str">
        <f>VLOOKUP(A649,'Fichier FI (en entrée)'!B:AH,8,0)</f>
        <v>En Terminale</v>
      </c>
      <c r="O649" t="b">
        <f>AND(C649&gt;Synthèse!B$8,C649&lt;Synthèse!B$10,NOT(Y649))</f>
        <v>1</v>
      </c>
      <c r="P649" t="s">
        <v>2258</v>
      </c>
      <c r="Q649" s="60">
        <f>ROUNDUP(C649/(Synthèse!$B$4+Synthèse!$B$1)*8,0)</f>
        <v>5</v>
      </c>
      <c r="R649" s="60">
        <f>IFERROR(VLOOKUP(A649,'Evaluations (formulaire)'!A:P,6,0)+VLOOKUP(A649,'Evaluations (formulaire)'!A:P,7,0),0)</f>
        <v>0</v>
      </c>
      <c r="S649" s="60">
        <f>IFERROR(VLOOKUP(A649,'Evaluations (formulaire)'!A:P,8,0),0)</f>
        <v>0</v>
      </c>
      <c r="T649" s="60">
        <f>IF(AND(ISBLANK(P649),Q649&lt;=2),Synthèse!$B$41,IF(AND(ISBLANK(P649),Q649&gt;=7),Synthèse!$C$41,R649+S649))</f>
        <v>0</v>
      </c>
      <c r="U649" s="60">
        <f t="shared" si="114"/>
        <v>9.64</v>
      </c>
      <c r="V649" s="60">
        <f t="shared" si="115"/>
        <v>1071</v>
      </c>
      <c r="X649" s="26">
        <v>1835</v>
      </c>
      <c r="Y649" s="26" t="b">
        <f>IFERROR(VLOOKUP(A649,'Calculs FA (auto)'!A:O,15,0),FALSE)</f>
        <v>0</v>
      </c>
      <c r="Z649" s="26">
        <f>IFERROR(VLOOKUP(A649,'Evaluations (formulaire)'!A:M,9,0),0)</f>
        <v>0</v>
      </c>
      <c r="AA649" s="135" t="b">
        <v>1</v>
      </c>
      <c r="AB649" s="135" t="b">
        <v>0</v>
      </c>
      <c r="AC649" s="135" t="b">
        <f t="shared" si="116"/>
        <v>1</v>
      </c>
      <c r="AD649" s="135" t="b">
        <f t="shared" si="117"/>
        <v>0</v>
      </c>
      <c r="AE649" s="135" t="b">
        <f t="shared" si="118"/>
        <v>0</v>
      </c>
      <c r="AF649" s="135" t="b">
        <f>AND(AC649,$V649&lt;=Synthèse!$B$44)</f>
        <v>0</v>
      </c>
      <c r="AG649" s="135" t="b">
        <f>AND(AD649,$V649&lt;=Synthèse!$B$44)</f>
        <v>0</v>
      </c>
      <c r="AH649" s="135" t="b">
        <f>AND(AE649,$V649&lt;=Synthèse!$B$44)</f>
        <v>0</v>
      </c>
      <c r="AI649" s="137" t="b">
        <v>0</v>
      </c>
      <c r="AJ649" s="137" t="b">
        <v>1</v>
      </c>
      <c r="AK649" s="137" t="b">
        <f t="shared" si="119"/>
        <v>0</v>
      </c>
      <c r="AL649" s="137" t="b">
        <f t="shared" si="120"/>
        <v>1</v>
      </c>
      <c r="AM649" s="137" t="b">
        <f>AND(AK649,$V649&lt;=Synthèse!$B$44)</f>
        <v>0</v>
      </c>
      <c r="AN649" s="137" t="b">
        <f>AND(AL649,$V649&lt;=Synthèse!$B$44)</f>
        <v>0</v>
      </c>
    </row>
    <row r="650" spans="1:40">
      <c r="A650" s="17">
        <v>434552</v>
      </c>
      <c r="B650" t="str">
        <f ca="1">VLOOKUP(A650,'Fichier FI (en entrée)'!B:AH,3,0)</f>
        <v>VJMAVOBJYB</v>
      </c>
      <c r="C650">
        <f t="shared" si="110"/>
        <v>1104</v>
      </c>
      <c r="D650">
        <f t="shared" si="111"/>
        <v>9.25</v>
      </c>
      <c r="E650" s="14" t="str">
        <f>VLOOKUP(A650,'Fichier FI (en entrée)'!B:AH,2,0)</f>
        <v>EV</v>
      </c>
      <c r="F650" s="14" t="b">
        <f t="shared" si="112"/>
        <v>1</v>
      </c>
      <c r="G650" s="14" t="b">
        <f>IFERROR(VLOOKUP(A650,'Calculs FA (auto)'!A:F,6,0),FALSE)</f>
        <v>0</v>
      </c>
      <c r="H650" s="14" t="b">
        <f t="shared" si="113"/>
        <v>0</v>
      </c>
      <c r="I650" s="16">
        <f>IFERROR(VLOOKUP(A650,'Moyennes FI (en entrée)'!B:N,7,0),"")</f>
        <v>8.25</v>
      </c>
      <c r="J650" s="16">
        <f>IFERROR(VLOOKUP(VLOOKUP(A650,'Fichier FI (en entrée)'!B:AH,33,0),Modificateurs!A$2:B$5,2,0),0)</f>
        <v>0</v>
      </c>
      <c r="K650" s="16">
        <f>IFERROR(VLOOKUP(VLOOKUP(A650,'Redoub FI (en entrée)'!B:N,7,0),Modificateurs!A$8:B$11,2,0),0)</f>
        <v>0</v>
      </c>
      <c r="L650" s="16">
        <f>IFERROR(VLOOKUP(M650,Modificateurs!D$1:E$94,2,0),0)</f>
        <v>1</v>
      </c>
      <c r="M650" t="str">
        <f>VLOOKUP(A650,'Fichier FI (en entrée)'!B:AH,16,0)&amp;" "&amp;VLOOKUP(A650,'Fichier FI (en entrée)'!B:AH,20,0)&amp;" "&amp;VLOOKUP(A650,'Fichier FI (en entrée)'!B:AH,27,0)&amp;" "&amp;VLOOKUP(A650,'Fichier FI (en entrée)'!B:AH,29,0)</f>
        <v xml:space="preserve">S Pas de spécialité (S.I)  </v>
      </c>
      <c r="N650" t="str">
        <f>VLOOKUP(A650,'Fichier FI (en entrée)'!B:AH,8,0)</f>
        <v>En Terminale</v>
      </c>
      <c r="O650" t="b">
        <f>AND(C650&gt;Synthèse!B$8,C650&lt;Synthèse!B$10,NOT(Y650))</f>
        <v>1</v>
      </c>
      <c r="P650" t="s">
        <v>2257</v>
      </c>
      <c r="Q650" s="60">
        <f>ROUNDUP(C650/(Synthèse!$B$4+Synthèse!$B$1)*8,0)</f>
        <v>6</v>
      </c>
      <c r="R650" s="60">
        <f>IFERROR(VLOOKUP(A650,'Evaluations (formulaire)'!A:P,6,0)+VLOOKUP(A650,'Evaluations (formulaire)'!A:P,7,0),0)</f>
        <v>0</v>
      </c>
      <c r="S650" s="60">
        <f>IFERROR(VLOOKUP(A650,'Evaluations (formulaire)'!A:P,8,0),0)</f>
        <v>0</v>
      </c>
      <c r="T650" s="60">
        <f>IF(AND(ISBLANK(P650),Q650&lt;=2),Synthèse!$B$41,IF(AND(ISBLANK(P650),Q650&gt;=7),Synthèse!$C$41,R650+S650))</f>
        <v>0</v>
      </c>
      <c r="U650" s="60">
        <f t="shared" si="114"/>
        <v>9.25</v>
      </c>
      <c r="V650" s="60">
        <f t="shared" si="115"/>
        <v>1102</v>
      </c>
      <c r="X650" s="26">
        <v>1807</v>
      </c>
      <c r="Y650" s="26" t="b">
        <f>IFERROR(VLOOKUP(A650,'Calculs FA (auto)'!A:O,15,0),FALSE)</f>
        <v>0</v>
      </c>
      <c r="Z650" s="26">
        <f>IFERROR(VLOOKUP(A650,'Evaluations (formulaire)'!A:M,9,0),0)</f>
        <v>0</v>
      </c>
      <c r="AA650" s="135" t="b">
        <v>0</v>
      </c>
      <c r="AB650" s="135" t="b">
        <v>1</v>
      </c>
      <c r="AC650" s="135" t="b">
        <f t="shared" si="116"/>
        <v>0</v>
      </c>
      <c r="AD650" s="135" t="b">
        <f t="shared" si="117"/>
        <v>1</v>
      </c>
      <c r="AE650" s="135" t="b">
        <f t="shared" si="118"/>
        <v>0</v>
      </c>
      <c r="AF650" s="135" t="b">
        <f>AND(AC650,$V650&lt;=Synthèse!$B$44)</f>
        <v>0</v>
      </c>
      <c r="AG650" s="135" t="b">
        <f>AND(AD650,$V650&lt;=Synthèse!$B$44)</f>
        <v>0</v>
      </c>
      <c r="AH650" s="135" t="b">
        <f>AND(AE650,$V650&lt;=Synthèse!$B$44)</f>
        <v>0</v>
      </c>
      <c r="AI650" s="137" t="b">
        <v>1</v>
      </c>
      <c r="AJ650" s="137" t="b">
        <v>0</v>
      </c>
      <c r="AK650" s="137" t="b">
        <f t="shared" si="119"/>
        <v>1</v>
      </c>
      <c r="AL650" s="137" t="b">
        <f t="shared" si="120"/>
        <v>0</v>
      </c>
      <c r="AM650" s="137" t="b">
        <f>AND(AK650,$V650&lt;=Synthèse!$B$44)</f>
        <v>0</v>
      </c>
      <c r="AN650" s="137" t="b">
        <f>AND(AL650,$V650&lt;=Synthèse!$B$44)</f>
        <v>0</v>
      </c>
    </row>
    <row r="651" spans="1:40">
      <c r="A651" s="17">
        <v>434589</v>
      </c>
      <c r="B651" t="str">
        <f ca="1">VLOOKUP(A651,'Fichier FI (en entrée)'!B:AH,3,0)</f>
        <v>IEZIRJOARP</v>
      </c>
      <c r="C651">
        <f t="shared" si="110"/>
        <v>1312</v>
      </c>
      <c r="D651">
        <f t="shared" si="111"/>
        <v>5.55</v>
      </c>
      <c r="E651" s="14" t="str">
        <f>VLOOKUP(A651,'Fichier FI (en entrée)'!B:AH,2,0)</f>
        <v>EV</v>
      </c>
      <c r="F651" s="14" t="b">
        <f t="shared" si="112"/>
        <v>1</v>
      </c>
      <c r="G651" s="14" t="b">
        <f>IFERROR(VLOOKUP(A651,'Calculs FA (auto)'!A:F,6,0),FALSE)</f>
        <v>1</v>
      </c>
      <c r="H651" s="14" t="b">
        <f t="shared" si="113"/>
        <v>1</v>
      </c>
      <c r="I651" s="16">
        <f>IFERROR(VLOOKUP(A651,'Moyennes FI (en entrée)'!B:N,7,0),"")</f>
        <v>7.55</v>
      </c>
      <c r="J651" s="16">
        <f>IFERROR(VLOOKUP(VLOOKUP(A651,'Fichier FI (en entrée)'!B:AH,33,0),Modificateurs!A$2:B$5,2,0),0)</f>
        <v>-3</v>
      </c>
      <c r="K651" s="16">
        <f>IFERROR(VLOOKUP(VLOOKUP(A651,'Redoub FI (en entrée)'!B:N,7,0),Modificateurs!A$8:B$11,2,0),0)</f>
        <v>0</v>
      </c>
      <c r="L651" s="16">
        <f>IFERROR(VLOOKUP(M651,Modificateurs!D$1:E$94,2,0),0)</f>
        <v>1</v>
      </c>
      <c r="M651" t="str">
        <f>VLOOKUP(A651,'Fichier FI (en entrée)'!B:AH,16,0)&amp;" "&amp;VLOOKUP(A651,'Fichier FI (en entrée)'!B:AH,20,0)&amp;" "&amp;VLOOKUP(A651,'Fichier FI (en entrée)'!B:AH,27,0)&amp;" "&amp;VLOOKUP(A651,'Fichier FI (en entrée)'!B:AH,29,0)</f>
        <v xml:space="preserve">S Pas de spécialité (S.I)  </v>
      </c>
      <c r="N651" t="str">
        <f>VLOOKUP(A651,'Fichier FI (en entrée)'!B:AH,8,0)</f>
        <v>En Terminale</v>
      </c>
      <c r="O651" t="b">
        <f>AND(C651&gt;Synthèse!B$8,C651&lt;Synthèse!B$10,NOT(Y651))</f>
        <v>0</v>
      </c>
      <c r="P651" t="s">
        <v>2262</v>
      </c>
      <c r="Q651" s="60">
        <f>ROUNDUP(C651/(Synthèse!$B$4+Synthèse!$B$1)*8,0)</f>
        <v>7</v>
      </c>
      <c r="R651" s="60">
        <f>IFERROR(VLOOKUP(A651,'Evaluations (formulaire)'!A:P,6,0)+VLOOKUP(A651,'Evaluations (formulaire)'!A:P,7,0),0)</f>
        <v>0</v>
      </c>
      <c r="S651" s="60">
        <f>IFERROR(VLOOKUP(A651,'Evaluations (formulaire)'!A:P,8,0),0)</f>
        <v>0</v>
      </c>
      <c r="T651" s="60">
        <f>IF(AND(ISBLANK(P651),Q651&lt;=2),Synthèse!$B$41,IF(AND(ISBLANK(P651),Q651&gt;=7),Synthèse!$C$41,R651+S651))</f>
        <v>0</v>
      </c>
      <c r="U651" s="60">
        <f t="shared" si="114"/>
        <v>5.55</v>
      </c>
      <c r="V651" s="60">
        <f t="shared" si="115"/>
        <v>1312</v>
      </c>
      <c r="X651" s="26">
        <v>123</v>
      </c>
      <c r="Y651" s="26" t="b">
        <f>IFERROR(VLOOKUP(A651,'Calculs FA (auto)'!A:O,15,0),FALSE)</f>
        <v>1</v>
      </c>
      <c r="Z651" s="26">
        <f>IFERROR(VLOOKUP(A651,'Evaluations (formulaire)'!A:M,9,0),0)</f>
        <v>0</v>
      </c>
      <c r="AA651" s="135" t="b">
        <v>1</v>
      </c>
      <c r="AB651" s="135" t="b">
        <v>0</v>
      </c>
      <c r="AC651" s="135" t="b">
        <f t="shared" si="116"/>
        <v>1</v>
      </c>
      <c r="AD651" s="135" t="b">
        <f t="shared" si="117"/>
        <v>0</v>
      </c>
      <c r="AE651" s="135" t="b">
        <f t="shared" si="118"/>
        <v>0</v>
      </c>
      <c r="AF651" s="135" t="b">
        <f>AND(AC651,$V651&lt;=Synthèse!$B$44)</f>
        <v>0</v>
      </c>
      <c r="AG651" s="135" t="b">
        <f>AND(AD651,$V651&lt;=Synthèse!$B$44)</f>
        <v>0</v>
      </c>
      <c r="AH651" s="135" t="b">
        <f>AND(AE651,$V651&lt;=Synthèse!$B$44)</f>
        <v>0</v>
      </c>
      <c r="AI651" s="137" t="b">
        <v>0</v>
      </c>
      <c r="AJ651" s="137" t="b">
        <v>1</v>
      </c>
      <c r="AK651" s="137" t="b">
        <f t="shared" si="119"/>
        <v>0</v>
      </c>
      <c r="AL651" s="137" t="b">
        <f t="shared" si="120"/>
        <v>1</v>
      </c>
      <c r="AM651" s="137" t="b">
        <f>AND(AK651,$V651&lt;=Synthèse!$B$44)</f>
        <v>0</v>
      </c>
      <c r="AN651" s="137" t="b">
        <f>AND(AL651,$V651&lt;=Synthèse!$B$44)</f>
        <v>0</v>
      </c>
    </row>
    <row r="652" spans="1:40">
      <c r="A652" s="17">
        <v>434632</v>
      </c>
      <c r="B652" t="str">
        <f ca="1">VLOOKUP(A652,'Fichier FI (en entrée)'!B:AH,3,0)</f>
        <v>QQLKOIQIKW</v>
      </c>
      <c r="C652">
        <f t="shared" si="110"/>
        <v>2097</v>
      </c>
      <c r="D652">
        <f t="shared" si="111"/>
        <v>-100</v>
      </c>
      <c r="E652" s="14" t="str">
        <f>VLOOKUP(A652,'Fichier FI (en entrée)'!B:AH,2,0)</f>
        <v>ENV</v>
      </c>
      <c r="F652" s="14" t="b">
        <f t="shared" si="112"/>
        <v>0</v>
      </c>
      <c r="G652" s="14" t="b">
        <f>IFERROR(VLOOKUP(A652,'Calculs FA (auto)'!A:F,6,0),FALSE)</f>
        <v>0</v>
      </c>
      <c r="H652" s="14" t="b">
        <f t="shared" si="113"/>
        <v>0</v>
      </c>
      <c r="I652" s="16" t="str">
        <f>IFERROR(VLOOKUP(A652,'Moyennes FI (en entrée)'!B:N,7,0),"")</f>
        <v/>
      </c>
      <c r="J652" s="16">
        <f>IFERROR(VLOOKUP(VLOOKUP(A652,'Fichier FI (en entrée)'!B:AH,33,0),Modificateurs!A$2:B$5,2,0),0)</f>
        <v>1</v>
      </c>
      <c r="K652" s="16">
        <f>IFERROR(VLOOKUP(VLOOKUP(A652,'Redoub FI (en entrée)'!B:N,7,0),Modificateurs!A$8:B$11,2,0),0)</f>
        <v>0</v>
      </c>
      <c r="L652" s="16">
        <f>IFERROR(VLOOKUP(M652,Modificateurs!D$1:E$94,2,0),0)</f>
        <v>-6</v>
      </c>
      <c r="M652" t="str">
        <f>VLOOKUP(A652,'Fichier FI (en entrée)'!B:AH,16,0)&amp;" "&amp;VLOOKUP(A652,'Fichier FI (en entrée)'!B:AH,20,0)&amp;" "&amp;VLOOKUP(A652,'Fichier FI (en entrée)'!B:AH,27,0)&amp;" "&amp;VLOOKUP(A652,'Fichier FI (en entrée)'!B:AH,29,0)</f>
        <v xml:space="preserve">ES Economie approfondie  </v>
      </c>
      <c r="N652" t="str">
        <f>VLOOKUP(A652,'Fichier FI (en entrée)'!B:AH,8,0)</f>
        <v>En Terminale</v>
      </c>
      <c r="O652" t="b">
        <f>AND(C652&gt;Synthèse!B$8,C652&lt;Synthèse!B$10,NOT(Y652))</f>
        <v>0</v>
      </c>
      <c r="P652" t="s">
        <v>2285</v>
      </c>
      <c r="Q652" s="60">
        <f>ROUNDUP(C652/(Synthèse!$B$4+Synthèse!$B$1)*8,0)</f>
        <v>10</v>
      </c>
      <c r="R652" s="60">
        <f>IFERROR(VLOOKUP(A652,'Evaluations (formulaire)'!A:P,6,0)+VLOOKUP(A652,'Evaluations (formulaire)'!A:P,7,0),0)</f>
        <v>0</v>
      </c>
      <c r="S652" s="60">
        <f>IFERROR(VLOOKUP(A652,'Evaluations (formulaire)'!A:P,8,0),0)</f>
        <v>0</v>
      </c>
      <c r="T652" s="60">
        <f>IF(AND(ISBLANK(P652),Q652&lt;=2),Synthèse!$B$41,IF(AND(ISBLANK(P652),Q652&gt;=7),Synthèse!$C$41,R652+S652))</f>
        <v>0</v>
      </c>
      <c r="U652" s="60">
        <f t="shared" si="114"/>
        <v>-100</v>
      </c>
      <c r="V652" s="60">
        <f t="shared" si="115"/>
        <v>2096</v>
      </c>
      <c r="X652" s="26">
        <v>1888</v>
      </c>
      <c r="Y652" s="26" t="b">
        <f>IFERROR(VLOOKUP(A652,'Calculs FA (auto)'!A:O,15,0),FALSE)</f>
        <v>0</v>
      </c>
      <c r="Z652" s="26">
        <f>IFERROR(VLOOKUP(A652,'Evaluations (formulaire)'!A:M,9,0),0)</f>
        <v>0</v>
      </c>
      <c r="AA652" s="135" t="b">
        <v>1</v>
      </c>
      <c r="AB652" s="135" t="b">
        <v>0</v>
      </c>
      <c r="AC652" s="135" t="b">
        <f t="shared" si="116"/>
        <v>0</v>
      </c>
      <c r="AD652" s="135" t="b">
        <f t="shared" si="117"/>
        <v>0</v>
      </c>
      <c r="AE652" s="135" t="b">
        <f t="shared" si="118"/>
        <v>0</v>
      </c>
      <c r="AF652" s="135" t="b">
        <f>AND(AC652,$V652&lt;=Synthèse!$B$44)</f>
        <v>0</v>
      </c>
      <c r="AG652" s="135" t="b">
        <f>AND(AD652,$V652&lt;=Synthèse!$B$44)</f>
        <v>0</v>
      </c>
      <c r="AH652" s="135" t="b">
        <f>AND(AE652,$V652&lt;=Synthèse!$B$44)</f>
        <v>0</v>
      </c>
      <c r="AI652" s="137" t="b">
        <v>0</v>
      </c>
      <c r="AJ652" s="137" t="b">
        <v>1</v>
      </c>
      <c r="AK652" s="137" t="b">
        <f t="shared" si="119"/>
        <v>0</v>
      </c>
      <c r="AL652" s="137" t="b">
        <f t="shared" si="120"/>
        <v>0</v>
      </c>
      <c r="AM652" s="137" t="b">
        <f>AND(AK652,$V652&lt;=Synthèse!$B$44)</f>
        <v>0</v>
      </c>
      <c r="AN652" s="137" t="b">
        <f>AND(AL652,$V652&lt;=Synthèse!$B$44)</f>
        <v>0</v>
      </c>
    </row>
    <row r="653" spans="1:40">
      <c r="A653" s="17">
        <v>434742</v>
      </c>
      <c r="B653" t="str">
        <f ca="1">VLOOKUP(A653,'Fichier FI (en entrée)'!B:AH,3,0)</f>
        <v>TPKJXAOIDL</v>
      </c>
      <c r="C653">
        <f t="shared" si="110"/>
        <v>2097</v>
      </c>
      <c r="D653">
        <f t="shared" si="111"/>
        <v>-100</v>
      </c>
      <c r="E653" s="14" t="str">
        <f>VLOOKUP(A653,'Fichier FI (en entrée)'!B:AH,2,0)</f>
        <v>ENV</v>
      </c>
      <c r="F653" s="14" t="b">
        <f t="shared" si="112"/>
        <v>0</v>
      </c>
      <c r="G653" s="14" t="b">
        <f>IFERROR(VLOOKUP(A653,'Calculs FA (auto)'!A:F,6,0),FALSE)</f>
        <v>0</v>
      </c>
      <c r="H653" s="14" t="b">
        <f t="shared" si="113"/>
        <v>0</v>
      </c>
      <c r="I653" s="16" t="str">
        <f>IFERROR(VLOOKUP(A653,'Moyennes FI (en entrée)'!B:N,7,0),"")</f>
        <v/>
      </c>
      <c r="J653" s="16">
        <f>IFERROR(VLOOKUP(VLOOKUP(A653,'Fichier FI (en entrée)'!B:AH,33,0),Modificateurs!A$2:B$5,2,0),0)</f>
        <v>0</v>
      </c>
      <c r="K653" s="16">
        <f>IFERROR(VLOOKUP(VLOOKUP(A653,'Redoub FI (en entrée)'!B:N,7,0),Modificateurs!A$8:B$11,2,0),0)</f>
        <v>0</v>
      </c>
      <c r="L653" s="16">
        <f>IFERROR(VLOOKUP(M653,Modificateurs!D$1:E$94,2,0),0)</f>
        <v>1</v>
      </c>
      <c r="M653" t="str">
        <f>VLOOKUP(A653,'Fichier FI (en entrée)'!B:AH,16,0)&amp;" "&amp;VLOOKUP(A653,'Fichier FI (en entrée)'!B:AH,20,0)&amp;" "&amp;VLOOKUP(A653,'Fichier FI (en entrée)'!B:AH,27,0)&amp;" "&amp;VLOOKUP(A653,'Fichier FI (en entrée)'!B:AH,29,0)</f>
        <v xml:space="preserve">S Pas de spécialité (S.I)  </v>
      </c>
      <c r="N653" t="str">
        <f>VLOOKUP(A653,'Fichier FI (en entrée)'!B:AH,8,0)</f>
        <v>En Terminale</v>
      </c>
      <c r="O653" t="b">
        <f>AND(C653&gt;Synthèse!B$8,C653&lt;Synthèse!B$10,NOT(Y653))</f>
        <v>0</v>
      </c>
      <c r="P653" s="17" t="s">
        <v>65</v>
      </c>
      <c r="Q653" s="60">
        <f>ROUNDUP(C653/(Synthèse!$B$4+Synthèse!$B$1)*8,0)</f>
        <v>10</v>
      </c>
      <c r="R653" s="60">
        <f>IFERROR(VLOOKUP(A653,'Evaluations (formulaire)'!A:P,6,0)+VLOOKUP(A653,'Evaluations (formulaire)'!A:P,7,0),0)</f>
        <v>0</v>
      </c>
      <c r="S653" s="60">
        <f>IFERROR(VLOOKUP(A653,'Evaluations (formulaire)'!A:P,8,0),0)</f>
        <v>0</v>
      </c>
      <c r="T653" s="60">
        <f>IF(AND(ISBLANK(P653),Q653&lt;=2),Synthèse!$B$41,IF(AND(ISBLANK(P653),Q653&gt;=7),Synthèse!$C$41,R653+S653))</f>
        <v>0</v>
      </c>
      <c r="U653" s="60">
        <f t="shared" si="114"/>
        <v>-100</v>
      </c>
      <c r="V653" s="60">
        <f t="shared" si="115"/>
        <v>2096</v>
      </c>
      <c r="X653" s="26">
        <v>1303</v>
      </c>
      <c r="Y653" s="26" t="b">
        <f>IFERROR(VLOOKUP(A653,'Calculs FA (auto)'!A:O,15,0),FALSE)</f>
        <v>0</v>
      </c>
      <c r="Z653" s="26">
        <f>IFERROR(VLOOKUP(A653,'Evaluations (formulaire)'!A:M,9,0),0)</f>
        <v>0</v>
      </c>
      <c r="AA653" s="135" t="b">
        <v>1</v>
      </c>
      <c r="AB653" s="135" t="b">
        <v>0</v>
      </c>
      <c r="AC653" s="135" t="b">
        <f t="shared" si="116"/>
        <v>0</v>
      </c>
      <c r="AD653" s="135" t="b">
        <f t="shared" si="117"/>
        <v>0</v>
      </c>
      <c r="AE653" s="135" t="b">
        <f t="shared" si="118"/>
        <v>0</v>
      </c>
      <c r="AF653" s="135" t="b">
        <f>AND(AC653,$V653&lt;=Synthèse!$B$44)</f>
        <v>0</v>
      </c>
      <c r="AG653" s="135" t="b">
        <f>AND(AD653,$V653&lt;=Synthèse!$B$44)</f>
        <v>0</v>
      </c>
      <c r="AH653" s="135" t="b">
        <f>AND(AE653,$V653&lt;=Synthèse!$B$44)</f>
        <v>0</v>
      </c>
      <c r="AI653" s="137" t="b">
        <v>0</v>
      </c>
      <c r="AJ653" s="137" t="b">
        <v>1</v>
      </c>
      <c r="AK653" s="137" t="b">
        <f t="shared" si="119"/>
        <v>0</v>
      </c>
      <c r="AL653" s="137" t="b">
        <f t="shared" si="120"/>
        <v>0</v>
      </c>
      <c r="AM653" s="137" t="b">
        <f>AND(AK653,$V653&lt;=Synthèse!$B$44)</f>
        <v>0</v>
      </c>
      <c r="AN653" s="137" t="b">
        <f>AND(AL653,$V653&lt;=Synthèse!$B$44)</f>
        <v>0</v>
      </c>
    </row>
    <row r="654" spans="1:40">
      <c r="A654" s="17">
        <v>435082</v>
      </c>
      <c r="B654" t="str">
        <f ca="1">VLOOKUP(A654,'Fichier FI (en entrée)'!B:AH,3,0)</f>
        <v>MKQYXGNTGQ</v>
      </c>
      <c r="C654">
        <f t="shared" si="110"/>
        <v>1331</v>
      </c>
      <c r="D654">
        <f t="shared" si="111"/>
        <v>5.0500000000000007</v>
      </c>
      <c r="E654" s="14" t="str">
        <f>VLOOKUP(A654,'Fichier FI (en entrée)'!B:AH,2,0)</f>
        <v>EV</v>
      </c>
      <c r="F654" s="14" t="b">
        <f t="shared" si="112"/>
        <v>1</v>
      </c>
      <c r="G654" s="14" t="b">
        <f>IFERROR(VLOOKUP(A654,'Calculs FA (auto)'!A:F,6,0),FALSE)</f>
        <v>0</v>
      </c>
      <c r="H654" s="14" t="b">
        <f t="shared" si="113"/>
        <v>0</v>
      </c>
      <c r="I654" s="16">
        <f>IFERROR(VLOOKUP(A654,'Moyennes FI (en entrée)'!B:N,7,0),"")</f>
        <v>12.05</v>
      </c>
      <c r="J654" s="16">
        <f>IFERROR(VLOOKUP(VLOOKUP(A654,'Fichier FI (en entrée)'!B:AH,33,0),Modificateurs!A$2:B$5,2,0),0)</f>
        <v>1</v>
      </c>
      <c r="K654" s="16">
        <f>IFERROR(VLOOKUP(VLOOKUP(A654,'Redoub FI (en entrée)'!B:N,7,0),Modificateurs!A$8:B$11,2,0),0)</f>
        <v>0</v>
      </c>
      <c r="L654" s="16">
        <f>IFERROR(VLOOKUP(M654,Modificateurs!D$1:E$94,2,0),0)</f>
        <v>-8</v>
      </c>
      <c r="M654" t="str">
        <f>VLOOKUP(A654,'Fichier FI (en entrée)'!B:AH,16,0)&amp;" "&amp;VLOOKUP(A654,'Fichier FI (en entrée)'!B:AH,20,0)&amp;" "&amp;VLOOKUP(A654,'Fichier FI (en entrée)'!B:AH,27,0)&amp;" "&amp;VLOOKUP(A654,'Fichier FI (en entrée)'!B:AH,29,0)</f>
        <v xml:space="preserve">STMG Systèmes d'information et de gestion  </v>
      </c>
      <c r="N654" t="str">
        <f>VLOOKUP(A654,'Fichier FI (en entrée)'!B:AH,8,0)</f>
        <v>En Terminale</v>
      </c>
      <c r="O654" t="b">
        <f>AND(C654&gt;Synthèse!B$8,C654&lt;Synthèse!B$10,NOT(Y654))</f>
        <v>0</v>
      </c>
      <c r="Q654" s="60">
        <f>ROUNDUP(C654/(Synthèse!$B$4+Synthèse!$B$1)*8,0)</f>
        <v>7</v>
      </c>
      <c r="R654" s="60">
        <f>IFERROR(VLOOKUP(A654,'Evaluations (formulaire)'!A:P,6,0)+VLOOKUP(A654,'Evaluations (formulaire)'!A:P,7,0),0)</f>
        <v>0</v>
      </c>
      <c r="S654" s="60">
        <f>IFERROR(VLOOKUP(A654,'Evaluations (formulaire)'!A:P,8,0),0)</f>
        <v>0</v>
      </c>
      <c r="T654" s="60">
        <f>IF(AND(ISBLANK(P654),Q654&lt;=2),Synthèse!$B$41,IF(AND(ISBLANK(P654),Q654&gt;=7),Synthèse!$C$41,R654+S654))</f>
        <v>4.6296296296296294E-3</v>
      </c>
      <c r="U654" s="60">
        <f t="shared" si="114"/>
        <v>5.0546296296296305</v>
      </c>
      <c r="V654" s="60">
        <f t="shared" si="115"/>
        <v>1331</v>
      </c>
      <c r="X654" s="26">
        <v>1458</v>
      </c>
      <c r="Y654" s="26" t="b">
        <f>IFERROR(VLOOKUP(A654,'Calculs FA (auto)'!A:O,15,0),FALSE)</f>
        <v>0</v>
      </c>
      <c r="Z654" s="26">
        <f>IFERROR(VLOOKUP(A654,'Evaluations (formulaire)'!A:M,9,0),0)</f>
        <v>0</v>
      </c>
      <c r="AA654" s="135" t="b">
        <v>1</v>
      </c>
      <c r="AB654" s="135" t="b">
        <v>0</v>
      </c>
      <c r="AC654" s="135" t="b">
        <f t="shared" si="116"/>
        <v>1</v>
      </c>
      <c r="AD654" s="135" t="b">
        <f t="shared" si="117"/>
        <v>0</v>
      </c>
      <c r="AE654" s="135" t="b">
        <f t="shared" si="118"/>
        <v>0</v>
      </c>
      <c r="AF654" s="135" t="b">
        <f>AND(AC654,$V654&lt;=Synthèse!$B$44)</f>
        <v>0</v>
      </c>
      <c r="AG654" s="135" t="b">
        <f>AND(AD654,$V654&lt;=Synthèse!$B$44)</f>
        <v>0</v>
      </c>
      <c r="AH654" s="135" t="b">
        <f>AND(AE654,$V654&lt;=Synthèse!$B$44)</f>
        <v>0</v>
      </c>
      <c r="AI654" s="137" t="b">
        <v>0</v>
      </c>
      <c r="AJ654" s="137" t="b">
        <v>1</v>
      </c>
      <c r="AK654" s="137" t="b">
        <f t="shared" si="119"/>
        <v>0</v>
      </c>
      <c r="AL654" s="137" t="b">
        <f t="shared" si="120"/>
        <v>1</v>
      </c>
      <c r="AM654" s="137" t="b">
        <f>AND(AK654,$V654&lt;=Synthèse!$B$44)</f>
        <v>0</v>
      </c>
      <c r="AN654" s="137" t="b">
        <f>AND(AL654,$V654&lt;=Synthèse!$B$44)</f>
        <v>0</v>
      </c>
    </row>
    <row r="655" spans="1:40">
      <c r="A655" s="17">
        <v>436246</v>
      </c>
      <c r="B655" t="str">
        <f ca="1">VLOOKUP(A655,'Fichier FI (en entrée)'!B:AH,3,0)</f>
        <v>ATLFJZDEXE</v>
      </c>
      <c r="C655">
        <f t="shared" si="110"/>
        <v>2097</v>
      </c>
      <c r="D655">
        <f t="shared" si="111"/>
        <v>-100</v>
      </c>
      <c r="E655" s="14" t="str">
        <f>VLOOKUP(A655,'Fichier FI (en entrée)'!B:AH,2,0)</f>
        <v>ENV</v>
      </c>
      <c r="F655" s="14" t="b">
        <f t="shared" si="112"/>
        <v>0</v>
      </c>
      <c r="G655" s="14" t="b">
        <f>IFERROR(VLOOKUP(A655,'Calculs FA (auto)'!A:F,6,0),FALSE)</f>
        <v>0</v>
      </c>
      <c r="H655" s="14" t="b">
        <f t="shared" si="113"/>
        <v>0</v>
      </c>
      <c r="I655" s="16" t="str">
        <f>IFERROR(VLOOKUP(A655,'Moyennes FI (en entrée)'!B:N,7,0),"")</f>
        <v/>
      </c>
      <c r="J655" s="16">
        <f>IFERROR(VLOOKUP(VLOOKUP(A655,'Fichier FI (en entrée)'!B:AH,33,0),Modificateurs!A$2:B$5,2,0),0)</f>
        <v>-3</v>
      </c>
      <c r="K655" s="16">
        <f>IFERROR(VLOOKUP(VLOOKUP(A655,'Redoub FI (en entrée)'!B:N,7,0),Modificateurs!A$8:B$11,2,0),0)</f>
        <v>0</v>
      </c>
      <c r="L655" s="16">
        <f>IFERROR(VLOOKUP(M655,Modificateurs!D$1:E$94,2,0),0)</f>
        <v>-12</v>
      </c>
      <c r="M655" t="str">
        <f>VLOOKUP(A655,'Fichier FI (en entrée)'!B:AH,16,0)&amp;" "&amp;VLOOKUP(A655,'Fichier FI (en entrée)'!B:AH,20,0)&amp;" "&amp;VLOOKUP(A655,'Fichier FI (en entrée)'!B:AH,27,0)&amp;" "&amp;VLOOKUP(A655,'Fichier FI (en entrée)'!B:AH,29,0)</f>
        <v xml:space="preserve">P Systèmes électroniques numériques  </v>
      </c>
      <c r="N655" t="str">
        <f>VLOOKUP(A655,'Fichier FI (en entrée)'!B:AH,8,0)</f>
        <v>En Terminale</v>
      </c>
      <c r="O655" t="b">
        <f>AND(C655&gt;Synthèse!B$8,C655&lt;Synthèse!B$10,NOT(Y655))</f>
        <v>0</v>
      </c>
      <c r="P655" t="s">
        <v>2262</v>
      </c>
      <c r="Q655" s="60">
        <f>ROUNDUP(C655/(Synthèse!$B$4+Synthèse!$B$1)*8,0)</f>
        <v>10</v>
      </c>
      <c r="R655" s="60">
        <f>IFERROR(VLOOKUP(A655,'Evaluations (formulaire)'!A:P,6,0)+VLOOKUP(A655,'Evaluations (formulaire)'!A:P,7,0),0)</f>
        <v>0</v>
      </c>
      <c r="S655" s="60">
        <f>IFERROR(VLOOKUP(A655,'Evaluations (formulaire)'!A:P,8,0),0)</f>
        <v>0</v>
      </c>
      <c r="T655" s="60">
        <f>IF(AND(ISBLANK(P655),Q655&lt;=2),Synthèse!$B$41,IF(AND(ISBLANK(P655),Q655&gt;=7),Synthèse!$C$41,R655+S655))</f>
        <v>0</v>
      </c>
      <c r="U655" s="60">
        <f t="shared" si="114"/>
        <v>-100</v>
      </c>
      <c r="V655" s="60">
        <f t="shared" si="115"/>
        <v>2096</v>
      </c>
      <c r="X655" s="26">
        <v>831</v>
      </c>
      <c r="Y655" s="26" t="b">
        <f>IFERROR(VLOOKUP(A655,'Calculs FA (auto)'!A:O,15,0),FALSE)</f>
        <v>0</v>
      </c>
      <c r="Z655" s="26">
        <f>IFERROR(VLOOKUP(A655,'Evaluations (formulaire)'!A:M,9,0),0)</f>
        <v>0</v>
      </c>
      <c r="AA655" s="135" t="b">
        <v>1</v>
      </c>
      <c r="AB655" s="135" t="b">
        <v>0</v>
      </c>
      <c r="AC655" s="135" t="b">
        <f t="shared" si="116"/>
        <v>0</v>
      </c>
      <c r="AD655" s="135" t="b">
        <f t="shared" si="117"/>
        <v>0</v>
      </c>
      <c r="AE655" s="135" t="b">
        <f t="shared" si="118"/>
        <v>0</v>
      </c>
      <c r="AF655" s="135" t="b">
        <f>AND(AC655,$V655&lt;=Synthèse!$B$44)</f>
        <v>0</v>
      </c>
      <c r="AG655" s="135" t="b">
        <f>AND(AD655,$V655&lt;=Synthèse!$B$44)</f>
        <v>0</v>
      </c>
      <c r="AH655" s="135" t="b">
        <f>AND(AE655,$V655&lt;=Synthèse!$B$44)</f>
        <v>0</v>
      </c>
      <c r="AI655" s="137" t="b">
        <v>0</v>
      </c>
      <c r="AJ655" s="137" t="b">
        <v>1</v>
      </c>
      <c r="AK655" s="137" t="b">
        <f t="shared" si="119"/>
        <v>0</v>
      </c>
      <c r="AL655" s="137" t="b">
        <f t="shared" si="120"/>
        <v>0</v>
      </c>
      <c r="AM655" s="137" t="b">
        <f>AND(AK655,$V655&lt;=Synthèse!$B$44)</f>
        <v>0</v>
      </c>
      <c r="AN655" s="137" t="b">
        <f>AND(AL655,$V655&lt;=Synthèse!$B$44)</f>
        <v>0</v>
      </c>
    </row>
    <row r="656" spans="1:40">
      <c r="A656" s="17">
        <v>436871</v>
      </c>
      <c r="B656" t="str">
        <f ca="1">VLOOKUP(A656,'Fichier FI (en entrée)'!B:AH,3,0)</f>
        <v>EBKLPALLMN</v>
      </c>
      <c r="C656">
        <f t="shared" si="110"/>
        <v>1375</v>
      </c>
      <c r="D656">
        <f t="shared" si="111"/>
        <v>4.2100000000000009</v>
      </c>
      <c r="E656" s="14" t="str">
        <f>VLOOKUP(A656,'Fichier FI (en entrée)'!B:AH,2,0)</f>
        <v>EV</v>
      </c>
      <c r="F656" s="14" t="b">
        <f t="shared" si="112"/>
        <v>1</v>
      </c>
      <c r="G656" s="14" t="b">
        <f>IFERROR(VLOOKUP(A656,'Calculs FA (auto)'!A:F,6,0),FALSE)</f>
        <v>0</v>
      </c>
      <c r="H656" s="14" t="b">
        <f t="shared" si="113"/>
        <v>0</v>
      </c>
      <c r="I656" s="16">
        <f>IFERROR(VLOOKUP(A656,'Moyennes FI (en entrée)'!B:N,7,0),"")</f>
        <v>10.210000000000001</v>
      </c>
      <c r="J656" s="16">
        <f>IFERROR(VLOOKUP(VLOOKUP(A656,'Fichier FI (en entrée)'!B:AH,33,0),Modificateurs!A$2:B$5,2,0),0)</f>
        <v>0</v>
      </c>
      <c r="K656" s="16">
        <f>IFERROR(VLOOKUP(VLOOKUP(A656,'Redoub FI (en entrée)'!B:N,7,0),Modificateurs!A$8:B$11,2,0),0)</f>
        <v>0</v>
      </c>
      <c r="L656" s="16">
        <f>IFERROR(VLOOKUP(M656,Modificateurs!D$1:E$94,2,0),0)</f>
        <v>-6</v>
      </c>
      <c r="M656" t="str">
        <f>VLOOKUP(A656,'Fichier FI (en entrée)'!B:AH,16,0)&amp;" "&amp;VLOOKUP(A656,'Fichier FI (en entrée)'!B:AH,20,0)&amp;" "&amp;VLOOKUP(A656,'Fichier FI (en entrée)'!B:AH,27,0)&amp;" "&amp;VLOOKUP(A656,'Fichier FI (en entrée)'!B:AH,29,0)</f>
        <v xml:space="preserve">STI2D Innovation Technologique et Eco conception  </v>
      </c>
      <c r="N656" t="str">
        <f>VLOOKUP(A656,'Fichier FI (en entrée)'!B:AH,8,0)</f>
        <v>En Terminale</v>
      </c>
      <c r="O656" t="b">
        <f>AND(C656&gt;Synthèse!B$8,C656&lt;Synthèse!B$10,NOT(Y656))</f>
        <v>0</v>
      </c>
      <c r="P656" t="s">
        <v>2264</v>
      </c>
      <c r="Q656" s="60">
        <f>ROUNDUP(C656/(Synthèse!$B$4+Synthèse!$B$1)*8,0)</f>
        <v>7</v>
      </c>
      <c r="R656" s="60">
        <f>IFERROR(VLOOKUP(A656,'Evaluations (formulaire)'!A:P,6,0)+VLOOKUP(A656,'Evaluations (formulaire)'!A:P,7,0),0)</f>
        <v>0</v>
      </c>
      <c r="S656" s="60">
        <f>IFERROR(VLOOKUP(A656,'Evaluations (formulaire)'!A:P,8,0),0)</f>
        <v>0</v>
      </c>
      <c r="T656" s="60">
        <f>IF(AND(ISBLANK(P656),Q656&lt;=2),Synthèse!$B$41,IF(AND(ISBLANK(P656),Q656&gt;=7),Synthèse!$C$41,R656+S656))</f>
        <v>0</v>
      </c>
      <c r="U656" s="60">
        <f t="shared" si="114"/>
        <v>4.2100000000000009</v>
      </c>
      <c r="V656" s="60">
        <f t="shared" si="115"/>
        <v>1375</v>
      </c>
      <c r="X656" s="26">
        <v>1539</v>
      </c>
      <c r="Y656" s="26" t="b">
        <f>IFERROR(VLOOKUP(A656,'Calculs FA (auto)'!A:O,15,0),FALSE)</f>
        <v>0</v>
      </c>
      <c r="Z656" s="26">
        <f>IFERROR(VLOOKUP(A656,'Evaluations (formulaire)'!A:M,9,0),0)</f>
        <v>0</v>
      </c>
      <c r="AA656" s="135" t="b">
        <v>1</v>
      </c>
      <c r="AB656" s="135" t="b">
        <v>0</v>
      </c>
      <c r="AC656" s="135" t="b">
        <f t="shared" si="116"/>
        <v>1</v>
      </c>
      <c r="AD656" s="135" t="b">
        <f t="shared" si="117"/>
        <v>0</v>
      </c>
      <c r="AE656" s="135" t="b">
        <f t="shared" si="118"/>
        <v>0</v>
      </c>
      <c r="AF656" s="135" t="b">
        <f>AND(AC656,$V656&lt;=Synthèse!$B$44)</f>
        <v>0</v>
      </c>
      <c r="AG656" s="135" t="b">
        <f>AND(AD656,$V656&lt;=Synthèse!$B$44)</f>
        <v>0</v>
      </c>
      <c r="AH656" s="135" t="b">
        <f>AND(AE656,$V656&lt;=Synthèse!$B$44)</f>
        <v>0</v>
      </c>
      <c r="AI656" s="137" t="b">
        <v>0</v>
      </c>
      <c r="AJ656" s="137" t="b">
        <v>1</v>
      </c>
      <c r="AK656" s="137" t="b">
        <f t="shared" si="119"/>
        <v>0</v>
      </c>
      <c r="AL656" s="137" t="b">
        <f t="shared" si="120"/>
        <v>1</v>
      </c>
      <c r="AM656" s="137" t="b">
        <f>AND(AK656,$V656&lt;=Synthèse!$B$44)</f>
        <v>0</v>
      </c>
      <c r="AN656" s="137" t="b">
        <f>AND(AL656,$V656&lt;=Synthèse!$B$44)</f>
        <v>0</v>
      </c>
    </row>
    <row r="657" spans="1:40">
      <c r="A657" s="17">
        <v>436882</v>
      </c>
      <c r="B657" t="str">
        <f ca="1">VLOOKUP(A657,'Fichier FI (en entrée)'!B:AH,3,0)</f>
        <v>VEEYRNNUZI</v>
      </c>
      <c r="C657">
        <f t="shared" si="110"/>
        <v>219</v>
      </c>
      <c r="D657">
        <f t="shared" si="111"/>
        <v>15.68</v>
      </c>
      <c r="E657" s="14" t="str">
        <f>VLOOKUP(A657,'Fichier FI (en entrée)'!B:AH,2,0)</f>
        <v>EV</v>
      </c>
      <c r="F657" s="14" t="b">
        <f t="shared" si="112"/>
        <v>1</v>
      </c>
      <c r="G657" s="14" t="b">
        <f>IFERROR(VLOOKUP(A657,'Calculs FA (auto)'!A:F,6,0),FALSE)</f>
        <v>0</v>
      </c>
      <c r="H657" s="14" t="b">
        <f t="shared" si="113"/>
        <v>0</v>
      </c>
      <c r="I657" s="16">
        <f>IFERROR(VLOOKUP(A657,'Moyennes FI (en entrée)'!B:N,7,0),"")</f>
        <v>9.68</v>
      </c>
      <c r="J657" s="16">
        <f>IFERROR(VLOOKUP(VLOOKUP(A657,'Fichier FI (en entrée)'!B:AH,33,0),Modificateurs!A$2:B$5,2,0),0)</f>
        <v>3</v>
      </c>
      <c r="K657" s="16">
        <f>IFERROR(VLOOKUP(VLOOKUP(A657,'Redoub FI (en entrée)'!B:N,7,0),Modificateurs!A$8:B$11,2,0),0)</f>
        <v>0</v>
      </c>
      <c r="L657" s="16">
        <f>IFERROR(VLOOKUP(M657,Modificateurs!D$1:E$94,2,0),0)</f>
        <v>3</v>
      </c>
      <c r="M657" t="str">
        <f>VLOOKUP(A657,'Fichier FI (en entrée)'!B:AH,16,0)&amp;" "&amp;VLOOKUP(A657,'Fichier FI (en entrée)'!B:AH,20,0)&amp;" "&amp;VLOOKUP(A657,'Fichier FI (en entrée)'!B:AH,27,0)&amp;" "&amp;VLOOKUP(A657,'Fichier FI (en entrée)'!B:AH,29,0)</f>
        <v xml:space="preserve">S Informatique et Sciences du numérique  </v>
      </c>
      <c r="N657" t="str">
        <f>VLOOKUP(A657,'Fichier FI (en entrée)'!B:AH,8,0)</f>
        <v>En Terminale</v>
      </c>
      <c r="O657" t="b">
        <f>AND(C657&gt;Synthèse!B$8,C657&lt;Synthèse!B$10,NOT(Y657))</f>
        <v>0</v>
      </c>
      <c r="Q657" s="60">
        <f>ROUNDUP(C657/(Synthèse!$B$4+Synthèse!$B$1)*8,0)</f>
        <v>2</v>
      </c>
      <c r="R657" s="60">
        <f>IFERROR(VLOOKUP(A657,'Evaluations (formulaire)'!A:P,6,0)+VLOOKUP(A657,'Evaluations (formulaire)'!A:P,7,0),0)</f>
        <v>0</v>
      </c>
      <c r="S657" s="60">
        <f>IFERROR(VLOOKUP(A657,'Evaluations (formulaire)'!A:P,8,0),0)</f>
        <v>0</v>
      </c>
      <c r="T657" s="60">
        <f>IF(AND(ISBLANK(P657),Q657&lt;=2),Synthèse!$B$41,IF(AND(ISBLANK(P657),Q657&gt;=7),Synthèse!$C$41,R657+S657))</f>
        <v>4.6511627906976744E-3</v>
      </c>
      <c r="U657" s="60">
        <f t="shared" si="114"/>
        <v>15.684651162790697</v>
      </c>
      <c r="V657" s="60">
        <f t="shared" si="115"/>
        <v>219</v>
      </c>
      <c r="X657" s="26">
        <v>10</v>
      </c>
      <c r="Y657" s="26" t="b">
        <f>IFERROR(VLOOKUP(A657,'Calculs FA (auto)'!A:O,15,0),FALSE)</f>
        <v>0</v>
      </c>
      <c r="Z657" s="26">
        <f>IFERROR(VLOOKUP(A657,'Evaluations (formulaire)'!A:M,9,0),0)</f>
        <v>0</v>
      </c>
      <c r="AA657" s="135" t="b">
        <v>1</v>
      </c>
      <c r="AB657" s="135" t="b">
        <v>0</v>
      </c>
      <c r="AC657" s="135" t="b">
        <f t="shared" si="116"/>
        <v>1</v>
      </c>
      <c r="AD657" s="135" t="b">
        <f t="shared" si="117"/>
        <v>0</v>
      </c>
      <c r="AE657" s="135" t="b">
        <f t="shared" si="118"/>
        <v>0</v>
      </c>
      <c r="AF657" s="135" t="b">
        <f>AND(AC657,$V657&lt;=Synthèse!$B$44)</f>
        <v>1</v>
      </c>
      <c r="AG657" s="135" t="b">
        <f>AND(AD657,$V657&lt;=Synthèse!$B$44)</f>
        <v>0</v>
      </c>
      <c r="AH657" s="135" t="b">
        <f>AND(AE657,$V657&lt;=Synthèse!$B$44)</f>
        <v>0</v>
      </c>
      <c r="AI657" s="137" t="b">
        <v>0</v>
      </c>
      <c r="AJ657" s="137" t="b">
        <v>1</v>
      </c>
      <c r="AK657" s="137" t="b">
        <f t="shared" si="119"/>
        <v>0</v>
      </c>
      <c r="AL657" s="137" t="b">
        <f t="shared" si="120"/>
        <v>1</v>
      </c>
      <c r="AM657" s="137" t="b">
        <f>AND(AK657,$V657&lt;=Synthèse!$B$44)</f>
        <v>0</v>
      </c>
      <c r="AN657" s="137" t="b">
        <f>AND(AL657,$V657&lt;=Synthèse!$B$44)</f>
        <v>1</v>
      </c>
    </row>
    <row r="658" spans="1:40">
      <c r="A658" s="17">
        <v>436889</v>
      </c>
      <c r="B658" t="str">
        <f ca="1">VLOOKUP(A658,'Fichier FI (en entrée)'!B:AH,3,0)</f>
        <v>YGSKFLWAMK</v>
      </c>
      <c r="C658">
        <f t="shared" si="110"/>
        <v>2097</v>
      </c>
      <c r="D658">
        <f t="shared" si="111"/>
        <v>-100</v>
      </c>
      <c r="E658" s="14" t="str">
        <f>VLOOKUP(A658,'Fichier FI (en entrée)'!B:AH,2,0)</f>
        <v>ENV</v>
      </c>
      <c r="F658" s="14" t="b">
        <f t="shared" si="112"/>
        <v>0</v>
      </c>
      <c r="G658" s="14" t="b">
        <f>IFERROR(VLOOKUP(A658,'Calculs FA (auto)'!A:F,6,0),FALSE)</f>
        <v>0</v>
      </c>
      <c r="H658" s="14" t="b">
        <f t="shared" si="113"/>
        <v>0</v>
      </c>
      <c r="I658" s="16" t="str">
        <f>IFERROR(VLOOKUP(A658,'Moyennes FI (en entrée)'!B:N,7,0),"")</f>
        <v/>
      </c>
      <c r="J658" s="16">
        <f>IFERROR(VLOOKUP(VLOOKUP(A658,'Fichier FI (en entrée)'!B:AH,33,0),Modificateurs!A$2:B$5,2,0),0)</f>
        <v>0</v>
      </c>
      <c r="K658" s="16">
        <f>IFERROR(VLOOKUP(VLOOKUP(A658,'Redoub FI (en entrée)'!B:N,7,0),Modificateurs!A$8:B$11,2,0),0)</f>
        <v>0</v>
      </c>
      <c r="L658" s="16">
        <f>IFERROR(VLOOKUP(M658,Modificateurs!D$1:E$94,2,0),0)</f>
        <v>-6</v>
      </c>
      <c r="M658" t="str">
        <f>VLOOKUP(A658,'Fichier FI (en entrée)'!B:AH,16,0)&amp;" "&amp;VLOOKUP(A658,'Fichier FI (en entrée)'!B:AH,20,0)&amp;" "&amp;VLOOKUP(A658,'Fichier FI (en entrée)'!B:AH,27,0)&amp;" "&amp;VLOOKUP(A658,'Fichier FI (en entrée)'!B:AH,29,0)</f>
        <v xml:space="preserve">STI2D Innovation Technologique et Eco conception  </v>
      </c>
      <c r="N658" t="str">
        <f>VLOOKUP(A658,'Fichier FI (en entrée)'!B:AH,8,0)</f>
        <v>En Terminale</v>
      </c>
      <c r="O658" t="b">
        <f>AND(C658&gt;Synthèse!B$8,C658&lt;Synthèse!B$10,NOT(Y658))</f>
        <v>0</v>
      </c>
      <c r="P658" t="s">
        <v>2258</v>
      </c>
      <c r="Q658" s="60">
        <f>ROUNDUP(C658/(Synthèse!$B$4+Synthèse!$B$1)*8,0)</f>
        <v>10</v>
      </c>
      <c r="R658" s="60">
        <f>IFERROR(VLOOKUP(A658,'Evaluations (formulaire)'!A:P,6,0)+VLOOKUP(A658,'Evaluations (formulaire)'!A:P,7,0),0)</f>
        <v>0</v>
      </c>
      <c r="S658" s="60">
        <f>IFERROR(VLOOKUP(A658,'Evaluations (formulaire)'!A:P,8,0),0)</f>
        <v>0</v>
      </c>
      <c r="T658" s="60">
        <f>IF(AND(ISBLANK(P658),Q658&lt;=2),Synthèse!$B$41,IF(AND(ISBLANK(P658),Q658&gt;=7),Synthèse!$C$41,R658+S658))</f>
        <v>0</v>
      </c>
      <c r="U658" s="60">
        <f t="shared" si="114"/>
        <v>-100</v>
      </c>
      <c r="V658" s="60">
        <f t="shared" si="115"/>
        <v>2096</v>
      </c>
      <c r="X658" s="26">
        <v>1966</v>
      </c>
      <c r="Y658" s="26" t="b">
        <f>IFERROR(VLOOKUP(A658,'Calculs FA (auto)'!A:O,15,0),FALSE)</f>
        <v>0</v>
      </c>
      <c r="Z658" s="26">
        <f>IFERROR(VLOOKUP(A658,'Evaluations (formulaire)'!A:M,9,0),0)</f>
        <v>0</v>
      </c>
      <c r="AA658" s="135" t="b">
        <v>1</v>
      </c>
      <c r="AB658" s="135" t="b">
        <v>0</v>
      </c>
      <c r="AC658" s="135" t="b">
        <f t="shared" si="116"/>
        <v>0</v>
      </c>
      <c r="AD658" s="135" t="b">
        <f t="shared" si="117"/>
        <v>0</v>
      </c>
      <c r="AE658" s="135" t="b">
        <f t="shared" si="118"/>
        <v>0</v>
      </c>
      <c r="AF658" s="135" t="b">
        <f>AND(AC658,$V658&lt;=Synthèse!$B$44)</f>
        <v>0</v>
      </c>
      <c r="AG658" s="135" t="b">
        <f>AND(AD658,$V658&lt;=Synthèse!$B$44)</f>
        <v>0</v>
      </c>
      <c r="AH658" s="135" t="b">
        <f>AND(AE658,$V658&lt;=Synthèse!$B$44)</f>
        <v>0</v>
      </c>
      <c r="AI658" s="137" t="b">
        <v>0</v>
      </c>
      <c r="AJ658" s="137" t="b">
        <v>1</v>
      </c>
      <c r="AK658" s="137" t="b">
        <f t="shared" si="119"/>
        <v>0</v>
      </c>
      <c r="AL658" s="137" t="b">
        <f t="shared" si="120"/>
        <v>0</v>
      </c>
      <c r="AM658" s="137" t="b">
        <f>AND(AK658,$V658&lt;=Synthèse!$B$44)</f>
        <v>0</v>
      </c>
      <c r="AN658" s="137" t="b">
        <f>AND(AL658,$V658&lt;=Synthèse!$B$44)</f>
        <v>0</v>
      </c>
    </row>
    <row r="659" spans="1:40">
      <c r="A659" s="17">
        <v>436903</v>
      </c>
      <c r="B659" t="str">
        <f ca="1">VLOOKUP(A659,'Fichier FI (en entrée)'!B:AH,3,0)</f>
        <v>HJEXHRBEIF</v>
      </c>
      <c r="C659">
        <f t="shared" si="110"/>
        <v>1000</v>
      </c>
      <c r="D659">
        <f t="shared" si="111"/>
        <v>10.329999999999998</v>
      </c>
      <c r="E659" s="14" t="str">
        <f>VLOOKUP(A659,'Fichier FI (en entrée)'!B:AH,2,0)</f>
        <v>EV</v>
      </c>
      <c r="F659" s="14" t="b">
        <f t="shared" si="112"/>
        <v>1</v>
      </c>
      <c r="G659" s="14" t="b">
        <f>IFERROR(VLOOKUP(A659,'Calculs FA (auto)'!A:F,6,0),FALSE)</f>
        <v>0</v>
      </c>
      <c r="H659" s="14" t="b">
        <f t="shared" si="113"/>
        <v>0</v>
      </c>
      <c r="I659" s="16">
        <f>IFERROR(VLOOKUP(A659,'Moyennes FI (en entrée)'!B:N,7,0),"")</f>
        <v>13.33</v>
      </c>
      <c r="J659" s="16">
        <f>IFERROR(VLOOKUP(VLOOKUP(A659,'Fichier FI (en entrée)'!B:AH,33,0),Modificateurs!A$2:B$5,2,0),0)</f>
        <v>3</v>
      </c>
      <c r="K659" s="16">
        <f>IFERROR(VLOOKUP(VLOOKUP(A659,'Redoub FI (en entrée)'!B:N,7,0),Modificateurs!A$8:B$11,2,0),0)</f>
        <v>0</v>
      </c>
      <c r="L659" s="16">
        <f>IFERROR(VLOOKUP(M659,Modificateurs!D$1:E$94,2,0),0)</f>
        <v>-6</v>
      </c>
      <c r="M659" t="str">
        <f>VLOOKUP(A659,'Fichier FI (en entrée)'!B:AH,16,0)&amp;" "&amp;VLOOKUP(A659,'Fichier FI (en entrée)'!B:AH,20,0)&amp;" "&amp;VLOOKUP(A659,'Fichier FI (en entrée)'!B:AH,27,0)&amp;" "&amp;VLOOKUP(A659,'Fichier FI (en entrée)'!B:AH,29,0)</f>
        <v xml:space="preserve">STI2D Innovation Technologique et Eco conception  </v>
      </c>
      <c r="N659" t="str">
        <f>VLOOKUP(A659,'Fichier FI (en entrée)'!B:AH,8,0)</f>
        <v>En Terminale</v>
      </c>
      <c r="O659" t="b">
        <f>AND(C659&gt;Synthèse!B$8,C659&lt;Synthèse!B$10,NOT(Y659))</f>
        <v>1</v>
      </c>
      <c r="P659" s="17" t="s">
        <v>2265</v>
      </c>
      <c r="Q659" s="60">
        <f>ROUNDUP(C659/(Synthèse!$B$4+Synthèse!$B$1)*8,0)</f>
        <v>5</v>
      </c>
      <c r="R659" s="60">
        <f>IFERROR(VLOOKUP(A659,'Evaluations (formulaire)'!A:P,6,0)+VLOOKUP(A659,'Evaluations (formulaire)'!A:P,7,0),0)</f>
        <v>0</v>
      </c>
      <c r="S659" s="60">
        <f>IFERROR(VLOOKUP(A659,'Evaluations (formulaire)'!A:P,8,0),0)</f>
        <v>0</v>
      </c>
      <c r="T659" s="60">
        <f>IF(AND(ISBLANK(P659),Q659&lt;=2),Synthèse!$B$41,IF(AND(ISBLANK(P659),Q659&gt;=7),Synthèse!$C$41,R659+S659))</f>
        <v>0</v>
      </c>
      <c r="U659" s="60">
        <f t="shared" si="114"/>
        <v>10.329999999999998</v>
      </c>
      <c r="V659" s="60">
        <f t="shared" si="115"/>
        <v>1000</v>
      </c>
      <c r="X659" s="26">
        <v>304</v>
      </c>
      <c r="Y659" s="26" t="b">
        <f>IFERROR(VLOOKUP(A659,'Calculs FA (auto)'!A:O,15,0),FALSE)</f>
        <v>0</v>
      </c>
      <c r="Z659" s="26">
        <f>IFERROR(VLOOKUP(A659,'Evaluations (formulaire)'!A:M,9,0),0)</f>
        <v>0</v>
      </c>
      <c r="AA659" s="135" t="b">
        <v>1</v>
      </c>
      <c r="AB659" s="135" t="b">
        <v>0</v>
      </c>
      <c r="AC659" s="135" t="b">
        <f t="shared" si="116"/>
        <v>1</v>
      </c>
      <c r="AD659" s="135" t="b">
        <f t="shared" si="117"/>
        <v>0</v>
      </c>
      <c r="AE659" s="135" t="b">
        <f t="shared" si="118"/>
        <v>0</v>
      </c>
      <c r="AF659" s="135" t="b">
        <f>AND(AC659,$V659&lt;=Synthèse!$B$44)</f>
        <v>0</v>
      </c>
      <c r="AG659" s="135" t="b">
        <f>AND(AD659,$V659&lt;=Synthèse!$B$44)</f>
        <v>0</v>
      </c>
      <c r="AH659" s="135" t="b">
        <f>AND(AE659,$V659&lt;=Synthèse!$B$44)</f>
        <v>0</v>
      </c>
      <c r="AI659" s="137" t="b">
        <v>0</v>
      </c>
      <c r="AJ659" s="137" t="b">
        <v>1</v>
      </c>
      <c r="AK659" s="137" t="b">
        <f t="shared" si="119"/>
        <v>0</v>
      </c>
      <c r="AL659" s="137" t="b">
        <f t="shared" si="120"/>
        <v>1</v>
      </c>
      <c r="AM659" s="137" t="b">
        <f>AND(AK659,$V659&lt;=Synthèse!$B$44)</f>
        <v>0</v>
      </c>
      <c r="AN659" s="137" t="b">
        <f>AND(AL659,$V659&lt;=Synthèse!$B$44)</f>
        <v>0</v>
      </c>
    </row>
    <row r="660" spans="1:40">
      <c r="A660" s="17">
        <v>436957</v>
      </c>
      <c r="B660" t="str">
        <f ca="1">VLOOKUP(A660,'Fichier FI (en entrée)'!B:AH,3,0)</f>
        <v>QUWMEKBNKB</v>
      </c>
      <c r="C660">
        <f t="shared" si="110"/>
        <v>426</v>
      </c>
      <c r="D660">
        <f t="shared" si="111"/>
        <v>13.87</v>
      </c>
      <c r="E660" s="14" t="str">
        <f>VLOOKUP(A660,'Fichier FI (en entrée)'!B:AH,2,0)</f>
        <v>EV</v>
      </c>
      <c r="F660" s="14" t="b">
        <f t="shared" si="112"/>
        <v>1</v>
      </c>
      <c r="G660" s="14" t="b">
        <f>IFERROR(VLOOKUP(A660,'Calculs FA (auto)'!A:F,6,0),FALSE)</f>
        <v>0</v>
      </c>
      <c r="H660" s="14" t="b">
        <f t="shared" si="113"/>
        <v>0</v>
      </c>
      <c r="I660" s="16">
        <f>IFERROR(VLOOKUP(A660,'Moyennes FI (en entrée)'!B:N,7,0),"")</f>
        <v>9.8699999999999992</v>
      </c>
      <c r="J660" s="16">
        <f>IFERROR(VLOOKUP(VLOOKUP(A660,'Fichier FI (en entrée)'!B:AH,33,0),Modificateurs!A$2:B$5,2,0),0)</f>
        <v>1</v>
      </c>
      <c r="K660" s="16">
        <f>IFERROR(VLOOKUP(VLOOKUP(A660,'Redoub FI (en entrée)'!B:N,7,0),Modificateurs!A$8:B$11,2,0),0)</f>
        <v>0</v>
      </c>
      <c r="L660" s="16">
        <f>IFERROR(VLOOKUP(M660,Modificateurs!D$1:E$94,2,0),0)</f>
        <v>3</v>
      </c>
      <c r="M660" t="str">
        <f>VLOOKUP(A660,'Fichier FI (en entrée)'!B:AH,16,0)&amp;" "&amp;VLOOKUP(A660,'Fichier FI (en entrée)'!B:AH,20,0)&amp;" "&amp;VLOOKUP(A660,'Fichier FI (en entrée)'!B:AH,27,0)&amp;" "&amp;VLOOKUP(A660,'Fichier FI (en entrée)'!B:AH,29,0)</f>
        <v xml:space="preserve">S Informatique et Sciences du numérique  </v>
      </c>
      <c r="N660" t="str">
        <f>VLOOKUP(A660,'Fichier FI (en entrée)'!B:AH,8,0)</f>
        <v>En Terminale</v>
      </c>
      <c r="O660" t="b">
        <f>AND(C660&gt;Synthèse!B$8,C660&lt;Synthèse!B$10,NOT(Y660))</f>
        <v>1</v>
      </c>
      <c r="P660" t="s">
        <v>2257</v>
      </c>
      <c r="Q660" s="60">
        <f>ROUNDUP(C660/(Synthèse!$B$4+Synthèse!$B$1)*8,0)</f>
        <v>2</v>
      </c>
      <c r="R660" s="60">
        <f>IFERROR(VLOOKUP(A660,'Evaluations (formulaire)'!A:P,6,0)+VLOOKUP(A660,'Evaluations (formulaire)'!A:P,7,0),0)</f>
        <v>0</v>
      </c>
      <c r="S660" s="60">
        <f>IFERROR(VLOOKUP(A660,'Evaluations (formulaire)'!A:P,8,0),0)</f>
        <v>0</v>
      </c>
      <c r="T660" s="60">
        <f>IF(AND(ISBLANK(P660),Q660&lt;=2),Synthèse!$B$41,IF(AND(ISBLANK(P660),Q660&gt;=7),Synthèse!$C$41,R660+S660))</f>
        <v>0</v>
      </c>
      <c r="U660" s="60">
        <f t="shared" si="114"/>
        <v>13.87</v>
      </c>
      <c r="V660" s="60">
        <f t="shared" si="115"/>
        <v>426</v>
      </c>
      <c r="X660" s="26">
        <v>1423</v>
      </c>
      <c r="Y660" s="26" t="b">
        <f>IFERROR(VLOOKUP(A660,'Calculs FA (auto)'!A:O,15,0),FALSE)</f>
        <v>0</v>
      </c>
      <c r="Z660" s="26">
        <f>IFERROR(VLOOKUP(A660,'Evaluations (formulaire)'!A:M,9,0),0)</f>
        <v>0</v>
      </c>
      <c r="AA660" s="135" t="b">
        <v>0</v>
      </c>
      <c r="AB660" s="135" t="b">
        <v>1</v>
      </c>
      <c r="AC660" s="135" t="b">
        <f t="shared" si="116"/>
        <v>0</v>
      </c>
      <c r="AD660" s="135" t="b">
        <f t="shared" si="117"/>
        <v>1</v>
      </c>
      <c r="AE660" s="135" t="b">
        <f t="shared" si="118"/>
        <v>0</v>
      </c>
      <c r="AF660" s="135" t="b">
        <f>AND(AC660,$V660&lt;=Synthèse!$B$44)</f>
        <v>0</v>
      </c>
      <c r="AG660" s="135" t="b">
        <f>AND(AD660,$V660&lt;=Synthèse!$B$44)</f>
        <v>1</v>
      </c>
      <c r="AH660" s="135" t="b">
        <f>AND(AE660,$V660&lt;=Synthèse!$B$44)</f>
        <v>0</v>
      </c>
      <c r="AI660" s="137" t="b">
        <v>1</v>
      </c>
      <c r="AJ660" s="137" t="b">
        <v>0</v>
      </c>
      <c r="AK660" s="137" t="b">
        <f t="shared" si="119"/>
        <v>1</v>
      </c>
      <c r="AL660" s="137" t="b">
        <f t="shared" si="120"/>
        <v>0</v>
      </c>
      <c r="AM660" s="137" t="b">
        <f>AND(AK660,$V660&lt;=Synthèse!$B$44)</f>
        <v>1</v>
      </c>
      <c r="AN660" s="137" t="b">
        <f>AND(AL660,$V660&lt;=Synthèse!$B$44)</f>
        <v>0</v>
      </c>
    </row>
    <row r="661" spans="1:40">
      <c r="A661" s="17">
        <v>436975</v>
      </c>
      <c r="B661" t="str">
        <f ca="1">VLOOKUP(A661,'Fichier FI (en entrée)'!B:AH,3,0)</f>
        <v>DJTTTZRMJF</v>
      </c>
      <c r="C661">
        <f t="shared" si="110"/>
        <v>2097</v>
      </c>
      <c r="D661">
        <f t="shared" si="111"/>
        <v>-100</v>
      </c>
      <c r="E661" s="14" t="str">
        <f>VLOOKUP(A661,'Fichier FI (en entrée)'!B:AH,2,0)</f>
        <v>ENV</v>
      </c>
      <c r="F661" s="14" t="b">
        <f t="shared" si="112"/>
        <v>0</v>
      </c>
      <c r="G661" s="14" t="b">
        <f>IFERROR(VLOOKUP(A661,'Calculs FA (auto)'!A:F,6,0),FALSE)</f>
        <v>0</v>
      </c>
      <c r="H661" s="14" t="b">
        <f t="shared" si="113"/>
        <v>0</v>
      </c>
      <c r="I661" s="16" t="str">
        <f>IFERROR(VLOOKUP(A661,'Moyennes FI (en entrée)'!B:N,7,0),"")</f>
        <v/>
      </c>
      <c r="J661" s="16">
        <f>IFERROR(VLOOKUP(VLOOKUP(A661,'Fichier FI (en entrée)'!B:AH,33,0),Modificateurs!A$2:B$5,2,0),0)</f>
        <v>0</v>
      </c>
      <c r="K661" s="16">
        <f>IFERROR(VLOOKUP(VLOOKUP(A661,'Redoub FI (en entrée)'!B:N,7,0),Modificateurs!A$8:B$11,2,0),0)</f>
        <v>0</v>
      </c>
      <c r="L661" s="16">
        <f>IFERROR(VLOOKUP(M661,Modificateurs!D$1:E$94,2,0),0)</f>
        <v>-3</v>
      </c>
      <c r="M661" t="str">
        <f>VLOOKUP(A661,'Fichier FI (en entrée)'!B:AH,16,0)&amp;" "&amp;VLOOKUP(A661,'Fichier FI (en entrée)'!B:AH,20,0)&amp;" "&amp;VLOOKUP(A661,'Fichier FI (en entrée)'!B:AH,27,0)&amp;" "&amp;VLOOKUP(A661,'Fichier FI (en entrée)'!B:AH,29,0)</f>
        <v xml:space="preserve">ES Mathématiques  </v>
      </c>
      <c r="N661" t="str">
        <f>VLOOKUP(A661,'Fichier FI (en entrée)'!B:AH,8,0)</f>
        <v>En Terminale</v>
      </c>
      <c r="O661" t="b">
        <f>AND(C661&gt;Synthèse!B$8,C661&lt;Synthèse!B$10,NOT(Y661))</f>
        <v>0</v>
      </c>
      <c r="P661" t="s">
        <v>2264</v>
      </c>
      <c r="Q661" s="60">
        <f>ROUNDUP(C661/(Synthèse!$B$4+Synthèse!$B$1)*8,0)</f>
        <v>10</v>
      </c>
      <c r="R661" s="60">
        <f>IFERROR(VLOOKUP(A661,'Evaluations (formulaire)'!A:P,6,0)+VLOOKUP(A661,'Evaluations (formulaire)'!A:P,7,0),0)</f>
        <v>0</v>
      </c>
      <c r="S661" s="60">
        <f>IFERROR(VLOOKUP(A661,'Evaluations (formulaire)'!A:P,8,0),0)</f>
        <v>0</v>
      </c>
      <c r="T661" s="60">
        <f>IF(AND(ISBLANK(P661),Q661&lt;=2),Synthèse!$B$41,IF(AND(ISBLANK(P661),Q661&gt;=7),Synthèse!$C$41,R661+S661))</f>
        <v>0</v>
      </c>
      <c r="U661" s="60">
        <f t="shared" si="114"/>
        <v>-100</v>
      </c>
      <c r="V661" s="60">
        <f t="shared" si="115"/>
        <v>2096</v>
      </c>
      <c r="X661" s="26">
        <v>591</v>
      </c>
      <c r="Y661" s="26" t="b">
        <f>IFERROR(VLOOKUP(A661,'Calculs FA (auto)'!A:O,15,0),FALSE)</f>
        <v>0</v>
      </c>
      <c r="Z661" s="26">
        <f>IFERROR(VLOOKUP(A661,'Evaluations (formulaire)'!A:M,9,0),0)</f>
        <v>0</v>
      </c>
      <c r="AA661" s="135" t="b">
        <v>1</v>
      </c>
      <c r="AB661" s="135" t="b">
        <v>0</v>
      </c>
      <c r="AC661" s="135" t="b">
        <f t="shared" si="116"/>
        <v>0</v>
      </c>
      <c r="AD661" s="135" t="b">
        <f t="shared" si="117"/>
        <v>0</v>
      </c>
      <c r="AE661" s="135" t="b">
        <f t="shared" si="118"/>
        <v>0</v>
      </c>
      <c r="AF661" s="135" t="b">
        <f>AND(AC661,$V661&lt;=Synthèse!$B$44)</f>
        <v>0</v>
      </c>
      <c r="AG661" s="135" t="b">
        <f>AND(AD661,$V661&lt;=Synthèse!$B$44)</f>
        <v>0</v>
      </c>
      <c r="AH661" s="135" t="b">
        <f>AND(AE661,$V661&lt;=Synthèse!$B$44)</f>
        <v>0</v>
      </c>
      <c r="AI661" s="137" t="b">
        <v>0</v>
      </c>
      <c r="AJ661" s="137" t="b">
        <v>1</v>
      </c>
      <c r="AK661" s="137" t="b">
        <f t="shared" si="119"/>
        <v>0</v>
      </c>
      <c r="AL661" s="137" t="b">
        <f t="shared" si="120"/>
        <v>0</v>
      </c>
      <c r="AM661" s="137" t="b">
        <f>AND(AK661,$V661&lt;=Synthèse!$B$44)</f>
        <v>0</v>
      </c>
      <c r="AN661" s="137" t="b">
        <f>AND(AL661,$V661&lt;=Synthèse!$B$44)</f>
        <v>0</v>
      </c>
    </row>
    <row r="662" spans="1:40">
      <c r="A662" s="17">
        <v>436994</v>
      </c>
      <c r="B662" t="str">
        <f ca="1">VLOOKUP(A662,'Fichier FI (en entrée)'!B:AH,3,0)</f>
        <v>ISCMNNLJYD</v>
      </c>
      <c r="C662">
        <f t="shared" si="110"/>
        <v>1287</v>
      </c>
      <c r="D662">
        <f t="shared" si="111"/>
        <v>6</v>
      </c>
      <c r="E662" s="14" t="str">
        <f>VLOOKUP(A662,'Fichier FI (en entrée)'!B:AH,2,0)</f>
        <v>EV</v>
      </c>
      <c r="F662" s="14" t="b">
        <f t="shared" si="112"/>
        <v>1</v>
      </c>
      <c r="G662" s="14" t="b">
        <f>IFERROR(VLOOKUP(A662,'Calculs FA (auto)'!A:F,6,0),FALSE)</f>
        <v>0</v>
      </c>
      <c r="H662" s="14" t="b">
        <f t="shared" si="113"/>
        <v>0</v>
      </c>
      <c r="I662" s="16">
        <f>IFERROR(VLOOKUP(A662,'Moyennes FI (en entrée)'!B:N,7,0),"")</f>
        <v>9</v>
      </c>
      <c r="J662" s="16">
        <f>IFERROR(VLOOKUP(VLOOKUP(A662,'Fichier FI (en entrée)'!B:AH,33,0),Modificateurs!A$2:B$5,2,0),0)</f>
        <v>0</v>
      </c>
      <c r="K662" s="16">
        <f>IFERROR(VLOOKUP(VLOOKUP(A662,'Redoub FI (en entrée)'!B:N,7,0),Modificateurs!A$8:B$11,2,0),0)</f>
        <v>0</v>
      </c>
      <c r="L662" s="16">
        <f>IFERROR(VLOOKUP(M662,Modificateurs!D$1:E$94,2,0),0)</f>
        <v>-3</v>
      </c>
      <c r="M662" t="str">
        <f>VLOOKUP(A662,'Fichier FI (en entrée)'!B:AH,16,0)&amp;" "&amp;VLOOKUP(A662,'Fichier FI (en entrée)'!B:AH,20,0)&amp;" "&amp;VLOOKUP(A662,'Fichier FI (en entrée)'!B:AH,27,0)&amp;" "&amp;VLOOKUP(A662,'Fichier FI (en entrée)'!B:AH,29,0)</f>
        <v xml:space="preserve">ES Mathématiques  </v>
      </c>
      <c r="N662" t="str">
        <f>VLOOKUP(A662,'Fichier FI (en entrée)'!B:AH,8,0)</f>
        <v>En Terminale</v>
      </c>
      <c r="O662" t="b">
        <f>AND(C662&gt;Synthèse!B$8,C662&lt;Synthèse!B$10,NOT(Y662))</f>
        <v>0</v>
      </c>
      <c r="P662" t="s">
        <v>2264</v>
      </c>
      <c r="Q662" s="60">
        <f>ROUNDUP(C662/(Synthèse!$B$4+Synthèse!$B$1)*8,0)</f>
        <v>6</v>
      </c>
      <c r="R662" s="60">
        <f>IFERROR(VLOOKUP(A662,'Evaluations (formulaire)'!A:P,6,0)+VLOOKUP(A662,'Evaluations (formulaire)'!A:P,7,0),0)</f>
        <v>0</v>
      </c>
      <c r="S662" s="60">
        <f>IFERROR(VLOOKUP(A662,'Evaluations (formulaire)'!A:P,8,0),0)</f>
        <v>0</v>
      </c>
      <c r="T662" s="60">
        <f>IF(AND(ISBLANK(P662),Q662&lt;=2),Synthèse!$B$41,IF(AND(ISBLANK(P662),Q662&gt;=7),Synthèse!$C$41,R662+S662))</f>
        <v>0</v>
      </c>
      <c r="U662" s="60">
        <f t="shared" si="114"/>
        <v>6</v>
      </c>
      <c r="V662" s="60">
        <f t="shared" si="115"/>
        <v>1287</v>
      </c>
      <c r="X662" s="26">
        <v>1307</v>
      </c>
      <c r="Y662" s="26" t="b">
        <f>IFERROR(VLOOKUP(A662,'Calculs FA (auto)'!A:O,15,0),FALSE)</f>
        <v>0</v>
      </c>
      <c r="Z662" s="26">
        <f>IFERROR(VLOOKUP(A662,'Evaluations (formulaire)'!A:M,9,0),0)</f>
        <v>0</v>
      </c>
      <c r="AA662" s="135" t="b">
        <v>1</v>
      </c>
      <c r="AB662" s="135" t="b">
        <v>0</v>
      </c>
      <c r="AC662" s="135" t="b">
        <f t="shared" si="116"/>
        <v>1</v>
      </c>
      <c r="AD662" s="135" t="b">
        <f t="shared" si="117"/>
        <v>0</v>
      </c>
      <c r="AE662" s="135" t="b">
        <f t="shared" si="118"/>
        <v>0</v>
      </c>
      <c r="AF662" s="135" t="b">
        <f>AND(AC662,$V662&lt;=Synthèse!$B$44)</f>
        <v>0</v>
      </c>
      <c r="AG662" s="135" t="b">
        <f>AND(AD662,$V662&lt;=Synthèse!$B$44)</f>
        <v>0</v>
      </c>
      <c r="AH662" s="135" t="b">
        <f>AND(AE662,$V662&lt;=Synthèse!$B$44)</f>
        <v>0</v>
      </c>
      <c r="AI662" s="137" t="b">
        <v>0</v>
      </c>
      <c r="AJ662" s="137" t="b">
        <v>1</v>
      </c>
      <c r="AK662" s="137" t="b">
        <f t="shared" si="119"/>
        <v>0</v>
      </c>
      <c r="AL662" s="137" t="b">
        <f t="shared" si="120"/>
        <v>1</v>
      </c>
      <c r="AM662" s="137" t="b">
        <f>AND(AK662,$V662&lt;=Synthèse!$B$44)</f>
        <v>0</v>
      </c>
      <c r="AN662" s="137" t="b">
        <f>AND(AL662,$V662&lt;=Synthèse!$B$44)</f>
        <v>0</v>
      </c>
    </row>
    <row r="663" spans="1:40">
      <c r="A663" s="17">
        <v>437003</v>
      </c>
      <c r="B663" t="str">
        <f ca="1">VLOOKUP(A663,'Fichier FI (en entrée)'!B:AH,3,0)</f>
        <v>AKVZDXYDKP</v>
      </c>
      <c r="C663">
        <f t="shared" si="110"/>
        <v>1261</v>
      </c>
      <c r="D663">
        <f t="shared" si="111"/>
        <v>6.59</v>
      </c>
      <c r="E663" s="14" t="str">
        <f>VLOOKUP(A663,'Fichier FI (en entrée)'!B:AH,2,0)</f>
        <v>EV</v>
      </c>
      <c r="F663" s="14" t="b">
        <f t="shared" si="112"/>
        <v>1</v>
      </c>
      <c r="G663" s="14" t="b">
        <f>IFERROR(VLOOKUP(A663,'Calculs FA (auto)'!A:F,6,0),FALSE)</f>
        <v>0</v>
      </c>
      <c r="H663" s="14" t="b">
        <f t="shared" si="113"/>
        <v>0</v>
      </c>
      <c r="I663" s="16">
        <f>IFERROR(VLOOKUP(A663,'Moyennes FI (en entrée)'!B:N,7,0),"")</f>
        <v>10.59</v>
      </c>
      <c r="J663" s="16">
        <f>IFERROR(VLOOKUP(VLOOKUP(A663,'Fichier FI (en entrée)'!B:AH,33,0),Modificateurs!A$2:B$5,2,0),0)</f>
        <v>0</v>
      </c>
      <c r="K663" s="16">
        <f>IFERROR(VLOOKUP(VLOOKUP(A663,'Redoub FI (en entrée)'!B:N,7,0),Modificateurs!A$8:B$11,2,0),0)</f>
        <v>0</v>
      </c>
      <c r="L663" s="16">
        <f>IFERROR(VLOOKUP(M663,Modificateurs!D$1:E$94,2,0),0)</f>
        <v>-4</v>
      </c>
      <c r="M663" t="str">
        <f>VLOOKUP(A663,'Fichier FI (en entrée)'!B:AH,16,0)&amp;" "&amp;VLOOKUP(A663,'Fichier FI (en entrée)'!B:AH,20,0)&amp;" "&amp;VLOOKUP(A663,'Fichier FI (en entrée)'!B:AH,27,0)&amp;" "&amp;VLOOKUP(A663,'Fichier FI (en entrée)'!B:AH,29,0)</f>
        <v xml:space="preserve">STI2D Energies et environnement  </v>
      </c>
      <c r="N663" t="str">
        <f>VLOOKUP(A663,'Fichier FI (en entrée)'!B:AH,8,0)</f>
        <v>En Terminale</v>
      </c>
      <c r="O663" t="b">
        <f>AND(C663&gt;Synthèse!B$8,C663&lt;Synthèse!B$10,NOT(Y663))</f>
        <v>0</v>
      </c>
      <c r="P663" t="s">
        <v>2257</v>
      </c>
      <c r="Q663" s="60">
        <f>ROUNDUP(C663/(Synthèse!$B$4+Synthèse!$B$1)*8,0)</f>
        <v>6</v>
      </c>
      <c r="R663" s="60">
        <f>IFERROR(VLOOKUP(A663,'Evaluations (formulaire)'!A:P,6,0)+VLOOKUP(A663,'Evaluations (formulaire)'!A:P,7,0),0)</f>
        <v>0</v>
      </c>
      <c r="S663" s="60">
        <f>IFERROR(VLOOKUP(A663,'Evaluations (formulaire)'!A:P,8,0),0)</f>
        <v>0</v>
      </c>
      <c r="T663" s="60">
        <f>IF(AND(ISBLANK(P663),Q663&lt;=2),Synthèse!$B$41,IF(AND(ISBLANK(P663),Q663&gt;=7),Synthèse!$C$41,R663+S663))</f>
        <v>0</v>
      </c>
      <c r="U663" s="60">
        <f t="shared" si="114"/>
        <v>6.59</v>
      </c>
      <c r="V663" s="60">
        <f t="shared" si="115"/>
        <v>1261</v>
      </c>
      <c r="X663" s="26">
        <v>1406</v>
      </c>
      <c r="Y663" s="26" t="b">
        <f>IFERROR(VLOOKUP(A663,'Calculs FA (auto)'!A:O,15,0),FALSE)</f>
        <v>0</v>
      </c>
      <c r="Z663" s="26">
        <f>IFERROR(VLOOKUP(A663,'Evaluations (formulaire)'!A:M,9,0),0)</f>
        <v>0</v>
      </c>
      <c r="AA663" s="135" t="b">
        <v>0</v>
      </c>
      <c r="AB663" s="135" t="b">
        <v>1</v>
      </c>
      <c r="AC663" s="135" t="b">
        <f t="shared" si="116"/>
        <v>0</v>
      </c>
      <c r="AD663" s="135" t="b">
        <f t="shared" si="117"/>
        <v>1</v>
      </c>
      <c r="AE663" s="135" t="b">
        <f t="shared" si="118"/>
        <v>0</v>
      </c>
      <c r="AF663" s="135" t="b">
        <f>AND(AC663,$V663&lt;=Synthèse!$B$44)</f>
        <v>0</v>
      </c>
      <c r="AG663" s="135" t="b">
        <f>AND(AD663,$V663&lt;=Synthèse!$B$44)</f>
        <v>0</v>
      </c>
      <c r="AH663" s="135" t="b">
        <f>AND(AE663,$V663&lt;=Synthèse!$B$44)</f>
        <v>0</v>
      </c>
      <c r="AI663" s="137" t="b">
        <v>1</v>
      </c>
      <c r="AJ663" s="137" t="b">
        <v>0</v>
      </c>
      <c r="AK663" s="137" t="b">
        <f t="shared" si="119"/>
        <v>1</v>
      </c>
      <c r="AL663" s="137" t="b">
        <f t="shared" si="120"/>
        <v>0</v>
      </c>
      <c r="AM663" s="137" t="b">
        <f>AND(AK663,$V663&lt;=Synthèse!$B$44)</f>
        <v>0</v>
      </c>
      <c r="AN663" s="137" t="b">
        <f>AND(AL663,$V663&lt;=Synthèse!$B$44)</f>
        <v>0</v>
      </c>
    </row>
    <row r="664" spans="1:40">
      <c r="A664" s="17">
        <v>437009</v>
      </c>
      <c r="B664" t="str">
        <f ca="1">VLOOKUP(A664,'Fichier FI (en entrée)'!B:AH,3,0)</f>
        <v>GUGXQSKGNZ</v>
      </c>
      <c r="C664">
        <f t="shared" si="110"/>
        <v>1342</v>
      </c>
      <c r="D664">
        <f t="shared" si="111"/>
        <v>4.8599999999999994</v>
      </c>
      <c r="E664" s="14" t="str">
        <f>VLOOKUP(A664,'Fichier FI (en entrée)'!B:AH,2,0)</f>
        <v>EV</v>
      </c>
      <c r="F664" s="14" t="b">
        <f t="shared" si="112"/>
        <v>1</v>
      </c>
      <c r="G664" s="14" t="b">
        <f>IFERROR(VLOOKUP(A664,'Calculs FA (auto)'!A:F,6,0),FALSE)</f>
        <v>0</v>
      </c>
      <c r="H664" s="14" t="b">
        <f t="shared" si="113"/>
        <v>0</v>
      </c>
      <c r="I664" s="16">
        <f>IFERROR(VLOOKUP(A664,'Moyennes FI (en entrée)'!B:N,7,0),"")</f>
        <v>9.86</v>
      </c>
      <c r="J664" s="16">
        <f>IFERROR(VLOOKUP(VLOOKUP(A664,'Fichier FI (en entrée)'!B:AH,33,0),Modificateurs!A$2:B$5,2,0),0)</f>
        <v>1</v>
      </c>
      <c r="K664" s="16">
        <f>IFERROR(VLOOKUP(VLOOKUP(A664,'Redoub FI (en entrée)'!B:N,7,0),Modificateurs!A$8:B$11,2,0),0)</f>
        <v>0</v>
      </c>
      <c r="L664" s="16">
        <f>IFERROR(VLOOKUP(M664,Modificateurs!D$1:E$94,2,0),0)</f>
        <v>-6</v>
      </c>
      <c r="M664" t="str">
        <f>VLOOKUP(A664,'Fichier FI (en entrée)'!B:AH,16,0)&amp;" "&amp;VLOOKUP(A664,'Fichier FI (en entrée)'!B:AH,20,0)&amp;" "&amp;VLOOKUP(A664,'Fichier FI (en entrée)'!B:AH,27,0)&amp;" "&amp;VLOOKUP(A664,'Fichier FI (en entrée)'!B:AH,29,0)</f>
        <v xml:space="preserve">STI2D Innovation Technologique et Eco conception  </v>
      </c>
      <c r="N664" t="str">
        <f>VLOOKUP(A664,'Fichier FI (en entrée)'!B:AH,8,0)</f>
        <v>En Terminale</v>
      </c>
      <c r="O664" t="b">
        <f>AND(C664&gt;Synthèse!B$8,C664&lt;Synthèse!B$10,NOT(Y664))</f>
        <v>0</v>
      </c>
      <c r="P664" s="17" t="s">
        <v>2265</v>
      </c>
      <c r="Q664" s="60">
        <f>ROUNDUP(C664/(Synthèse!$B$4+Synthèse!$B$1)*8,0)</f>
        <v>7</v>
      </c>
      <c r="R664" s="60">
        <f>IFERROR(VLOOKUP(A664,'Evaluations (formulaire)'!A:P,6,0)+VLOOKUP(A664,'Evaluations (formulaire)'!A:P,7,0),0)</f>
        <v>0</v>
      </c>
      <c r="S664" s="60">
        <f>IFERROR(VLOOKUP(A664,'Evaluations (formulaire)'!A:P,8,0),0)</f>
        <v>0</v>
      </c>
      <c r="T664" s="60">
        <f>IF(AND(ISBLANK(P664),Q664&lt;=2),Synthèse!$B$41,IF(AND(ISBLANK(P664),Q664&gt;=7),Synthèse!$C$41,R664+S664))</f>
        <v>0</v>
      </c>
      <c r="U664" s="60">
        <f t="shared" si="114"/>
        <v>4.8599999999999994</v>
      </c>
      <c r="V664" s="60">
        <f t="shared" si="115"/>
        <v>1342</v>
      </c>
      <c r="X664" s="26">
        <v>1122</v>
      </c>
      <c r="Y664" s="26" t="b">
        <f>IFERROR(VLOOKUP(A664,'Calculs FA (auto)'!A:O,15,0),FALSE)</f>
        <v>0</v>
      </c>
      <c r="Z664" s="26">
        <f>IFERROR(VLOOKUP(A664,'Evaluations (formulaire)'!A:M,9,0),0)</f>
        <v>0</v>
      </c>
      <c r="AA664" s="135" t="b">
        <v>1</v>
      </c>
      <c r="AB664" s="135" t="b">
        <v>0</v>
      </c>
      <c r="AC664" s="135" t="b">
        <f t="shared" si="116"/>
        <v>1</v>
      </c>
      <c r="AD664" s="135" t="b">
        <f t="shared" si="117"/>
        <v>0</v>
      </c>
      <c r="AE664" s="135" t="b">
        <f t="shared" si="118"/>
        <v>0</v>
      </c>
      <c r="AF664" s="135" t="b">
        <f>AND(AC664,$V664&lt;=Synthèse!$B$44)</f>
        <v>0</v>
      </c>
      <c r="AG664" s="135" t="b">
        <f>AND(AD664,$V664&lt;=Synthèse!$B$44)</f>
        <v>0</v>
      </c>
      <c r="AH664" s="135" t="b">
        <f>AND(AE664,$V664&lt;=Synthèse!$B$44)</f>
        <v>0</v>
      </c>
      <c r="AI664" s="137" t="b">
        <v>0</v>
      </c>
      <c r="AJ664" s="137" t="b">
        <v>1</v>
      </c>
      <c r="AK664" s="137" t="b">
        <f t="shared" si="119"/>
        <v>0</v>
      </c>
      <c r="AL664" s="137" t="b">
        <f t="shared" si="120"/>
        <v>1</v>
      </c>
      <c r="AM664" s="137" t="b">
        <f>AND(AK664,$V664&lt;=Synthèse!$B$44)</f>
        <v>0</v>
      </c>
      <c r="AN664" s="137" t="b">
        <f>AND(AL664,$V664&lt;=Synthèse!$B$44)</f>
        <v>0</v>
      </c>
    </row>
    <row r="665" spans="1:40">
      <c r="A665" s="17">
        <v>437056</v>
      </c>
      <c r="B665" t="str">
        <f ca="1">VLOOKUP(A665,'Fichier FI (en entrée)'!B:AH,3,0)</f>
        <v>FECPCKNXAV</v>
      </c>
      <c r="C665">
        <f t="shared" si="110"/>
        <v>1136</v>
      </c>
      <c r="D665">
        <f t="shared" si="111"/>
        <v>8.7899999999999991</v>
      </c>
      <c r="E665" s="14" t="str">
        <f>VLOOKUP(A665,'Fichier FI (en entrée)'!B:AH,2,0)</f>
        <v>EV</v>
      </c>
      <c r="F665" s="14" t="b">
        <f t="shared" si="112"/>
        <v>1</v>
      </c>
      <c r="G665" s="14" t="b">
        <f>IFERROR(VLOOKUP(A665,'Calculs FA (auto)'!A:F,6,0),FALSE)</f>
        <v>0</v>
      </c>
      <c r="H665" s="14" t="b">
        <f t="shared" si="113"/>
        <v>0</v>
      </c>
      <c r="I665" s="16">
        <f>IFERROR(VLOOKUP(A665,'Moyennes FI (en entrée)'!B:N,7,0),"")</f>
        <v>11.79</v>
      </c>
      <c r="J665" s="16">
        <f>IFERROR(VLOOKUP(VLOOKUP(A665,'Fichier FI (en entrée)'!B:AH,33,0),Modificateurs!A$2:B$5,2,0),0)</f>
        <v>3</v>
      </c>
      <c r="K665" s="16">
        <f>IFERROR(VLOOKUP(VLOOKUP(A665,'Redoub FI (en entrée)'!B:N,7,0),Modificateurs!A$8:B$11,2,0),0)</f>
        <v>0</v>
      </c>
      <c r="L665" s="16">
        <f>IFERROR(VLOOKUP(M665,Modificateurs!D$1:E$94,2,0),0)</f>
        <v>-6</v>
      </c>
      <c r="M665" t="str">
        <f>VLOOKUP(A665,'Fichier FI (en entrée)'!B:AH,16,0)&amp;" "&amp;VLOOKUP(A665,'Fichier FI (en entrée)'!B:AH,20,0)&amp;" "&amp;VLOOKUP(A665,'Fichier FI (en entrée)'!B:AH,27,0)&amp;" "&amp;VLOOKUP(A665,'Fichier FI (en entrée)'!B:AH,29,0)</f>
        <v xml:space="preserve">STI2D Innovation Technologique et Eco conception  </v>
      </c>
      <c r="N665" t="str">
        <f>VLOOKUP(A665,'Fichier FI (en entrée)'!B:AH,8,0)</f>
        <v>En Terminale</v>
      </c>
      <c r="O665" t="b">
        <f>AND(C665&gt;Synthèse!B$8,C665&lt;Synthèse!B$10,NOT(Y665))</f>
        <v>1</v>
      </c>
      <c r="P665" s="17" t="s">
        <v>2267</v>
      </c>
      <c r="Q665" s="60">
        <f>ROUNDUP(C665/(Synthèse!$B$4+Synthèse!$B$1)*8,0)</f>
        <v>6</v>
      </c>
      <c r="R665" s="60">
        <f>IFERROR(VLOOKUP(A665,'Evaluations (formulaire)'!A:P,6,0)+VLOOKUP(A665,'Evaluations (formulaire)'!A:P,7,0),0)</f>
        <v>0</v>
      </c>
      <c r="S665" s="60">
        <f>IFERROR(VLOOKUP(A665,'Evaluations (formulaire)'!A:P,8,0),0)</f>
        <v>0</v>
      </c>
      <c r="T665" s="60">
        <f>IF(AND(ISBLANK(P665),Q665&lt;=2),Synthèse!$B$41,IF(AND(ISBLANK(P665),Q665&gt;=7),Synthèse!$C$41,R665+S665))</f>
        <v>0</v>
      </c>
      <c r="U665" s="60">
        <f t="shared" si="114"/>
        <v>8.7899999999999991</v>
      </c>
      <c r="V665" s="60">
        <f t="shared" si="115"/>
        <v>1134</v>
      </c>
      <c r="X665" s="26">
        <v>1154</v>
      </c>
      <c r="Y665" s="26" t="b">
        <f>IFERROR(VLOOKUP(A665,'Calculs FA (auto)'!A:O,15,0),FALSE)</f>
        <v>0</v>
      </c>
      <c r="Z665" s="26">
        <f>IFERROR(VLOOKUP(A665,'Evaluations (formulaire)'!A:M,9,0),0)</f>
        <v>0</v>
      </c>
      <c r="AA665" s="135" t="b">
        <v>1</v>
      </c>
      <c r="AB665" s="135" t="b">
        <v>0</v>
      </c>
      <c r="AC665" s="135" t="b">
        <f t="shared" si="116"/>
        <v>1</v>
      </c>
      <c r="AD665" s="135" t="b">
        <f t="shared" si="117"/>
        <v>0</v>
      </c>
      <c r="AE665" s="135" t="b">
        <f t="shared" si="118"/>
        <v>0</v>
      </c>
      <c r="AF665" s="135" t="b">
        <f>AND(AC665,$V665&lt;=Synthèse!$B$44)</f>
        <v>0</v>
      </c>
      <c r="AG665" s="135" t="b">
        <f>AND(AD665,$V665&lt;=Synthèse!$B$44)</f>
        <v>0</v>
      </c>
      <c r="AH665" s="135" t="b">
        <f>AND(AE665,$V665&lt;=Synthèse!$B$44)</f>
        <v>0</v>
      </c>
      <c r="AI665" s="137" t="b">
        <v>0</v>
      </c>
      <c r="AJ665" s="137" t="b">
        <v>1</v>
      </c>
      <c r="AK665" s="137" t="b">
        <f t="shared" si="119"/>
        <v>0</v>
      </c>
      <c r="AL665" s="137" t="b">
        <f t="shared" si="120"/>
        <v>1</v>
      </c>
      <c r="AM665" s="137" t="b">
        <f>AND(AK665,$V665&lt;=Synthèse!$B$44)</f>
        <v>0</v>
      </c>
      <c r="AN665" s="137" t="b">
        <f>AND(AL665,$V665&lt;=Synthèse!$B$44)</f>
        <v>0</v>
      </c>
    </row>
    <row r="666" spans="1:40">
      <c r="A666" s="17">
        <v>437087</v>
      </c>
      <c r="B666" t="str">
        <f ca="1">VLOOKUP(A666,'Fichier FI (en entrée)'!B:AH,3,0)</f>
        <v>DYWXDFQFIR</v>
      </c>
      <c r="C666">
        <f t="shared" si="110"/>
        <v>1358</v>
      </c>
      <c r="D666">
        <f t="shared" si="111"/>
        <v>4.5500000000000007</v>
      </c>
      <c r="E666" s="14" t="str">
        <f>VLOOKUP(A666,'Fichier FI (en entrée)'!B:AH,2,0)</f>
        <v>EV</v>
      </c>
      <c r="F666" s="14" t="b">
        <f t="shared" si="112"/>
        <v>1</v>
      </c>
      <c r="G666" s="14" t="b">
        <f>IFERROR(VLOOKUP(A666,'Calculs FA (auto)'!A:F,6,0),FALSE)</f>
        <v>0</v>
      </c>
      <c r="H666" s="14" t="b">
        <f t="shared" si="113"/>
        <v>0</v>
      </c>
      <c r="I666" s="16">
        <f>IFERROR(VLOOKUP(A666,'Moyennes FI (en entrée)'!B:N,7,0),"")</f>
        <v>8.5500000000000007</v>
      </c>
      <c r="J666" s="16">
        <f>IFERROR(VLOOKUP(VLOOKUP(A666,'Fichier FI (en entrée)'!B:AH,33,0),Modificateurs!A$2:B$5,2,0),0)</f>
        <v>0</v>
      </c>
      <c r="K666" s="16">
        <f>IFERROR(VLOOKUP(VLOOKUP(A666,'Redoub FI (en entrée)'!B:N,7,0),Modificateurs!A$8:B$11,2,0),0)</f>
        <v>0</v>
      </c>
      <c r="L666" s="16">
        <f>IFERROR(VLOOKUP(M666,Modificateurs!D$1:E$94,2,0),0)</f>
        <v>-4</v>
      </c>
      <c r="M666" t="str">
        <f>VLOOKUP(A666,'Fichier FI (en entrée)'!B:AH,16,0)&amp;" "&amp;VLOOKUP(A666,'Fichier FI (en entrée)'!B:AH,20,0)&amp;" "&amp;VLOOKUP(A666,'Fichier FI (en entrée)'!B:AH,27,0)&amp;" "&amp;VLOOKUP(A666,'Fichier FI (en entrée)'!B:AH,29,0)</f>
        <v xml:space="preserve">STI2D Energies et environnement  </v>
      </c>
      <c r="N666" t="str">
        <f>VLOOKUP(A666,'Fichier FI (en entrée)'!B:AH,8,0)</f>
        <v>En Terminale</v>
      </c>
      <c r="O666" t="b">
        <f>AND(C666&gt;Synthèse!B$8,C666&lt;Synthèse!B$10,NOT(Y666))</f>
        <v>0</v>
      </c>
      <c r="P666" t="s">
        <v>2285</v>
      </c>
      <c r="Q666" s="60">
        <f>ROUNDUP(C666/(Synthèse!$B$4+Synthèse!$B$1)*8,0)</f>
        <v>7</v>
      </c>
      <c r="R666" s="60">
        <f>IFERROR(VLOOKUP(A666,'Evaluations (formulaire)'!A:P,6,0)+VLOOKUP(A666,'Evaluations (formulaire)'!A:P,7,0),0)</f>
        <v>0</v>
      </c>
      <c r="S666" s="60">
        <f>IFERROR(VLOOKUP(A666,'Evaluations (formulaire)'!A:P,8,0),0)</f>
        <v>0</v>
      </c>
      <c r="T666" s="60">
        <f>IF(AND(ISBLANK(P666),Q666&lt;=2),Synthèse!$B$41,IF(AND(ISBLANK(P666),Q666&gt;=7),Synthèse!$C$41,R666+S666))</f>
        <v>0</v>
      </c>
      <c r="U666" s="60">
        <f t="shared" si="114"/>
        <v>4.5500000000000007</v>
      </c>
      <c r="V666" s="60">
        <f t="shared" si="115"/>
        <v>1358</v>
      </c>
      <c r="X666" s="26">
        <v>520</v>
      </c>
      <c r="Y666" s="26" t="b">
        <f>IFERROR(VLOOKUP(A666,'Calculs FA (auto)'!A:O,15,0),FALSE)</f>
        <v>0</v>
      </c>
      <c r="Z666" s="26">
        <f>IFERROR(VLOOKUP(A666,'Evaluations (formulaire)'!A:M,9,0),0)</f>
        <v>0</v>
      </c>
      <c r="AA666" s="135" t="b">
        <v>1</v>
      </c>
      <c r="AB666" s="135" t="b">
        <v>0</v>
      </c>
      <c r="AC666" s="135" t="b">
        <f t="shared" si="116"/>
        <v>1</v>
      </c>
      <c r="AD666" s="135" t="b">
        <f t="shared" si="117"/>
        <v>0</v>
      </c>
      <c r="AE666" s="135" t="b">
        <f t="shared" si="118"/>
        <v>0</v>
      </c>
      <c r="AF666" s="135" t="b">
        <f>AND(AC666,$V666&lt;=Synthèse!$B$44)</f>
        <v>0</v>
      </c>
      <c r="AG666" s="135" t="b">
        <f>AND(AD666,$V666&lt;=Synthèse!$B$44)</f>
        <v>0</v>
      </c>
      <c r="AH666" s="135" t="b">
        <f>AND(AE666,$V666&lt;=Synthèse!$B$44)</f>
        <v>0</v>
      </c>
      <c r="AI666" s="137" t="b">
        <v>0</v>
      </c>
      <c r="AJ666" s="137" t="b">
        <v>1</v>
      </c>
      <c r="AK666" s="137" t="b">
        <f t="shared" si="119"/>
        <v>0</v>
      </c>
      <c r="AL666" s="137" t="b">
        <f t="shared" si="120"/>
        <v>1</v>
      </c>
      <c r="AM666" s="137" t="b">
        <f>AND(AK666,$V666&lt;=Synthèse!$B$44)</f>
        <v>0</v>
      </c>
      <c r="AN666" s="137" t="b">
        <f>AND(AL666,$V666&lt;=Synthèse!$B$44)</f>
        <v>0</v>
      </c>
    </row>
    <row r="667" spans="1:40">
      <c r="A667" s="17">
        <v>437088</v>
      </c>
      <c r="B667" t="str">
        <f ca="1">VLOOKUP(A667,'Fichier FI (en entrée)'!B:AH,3,0)</f>
        <v>WNQZHKJUBC</v>
      </c>
      <c r="C667">
        <f t="shared" si="110"/>
        <v>1269</v>
      </c>
      <c r="D667">
        <f t="shared" si="111"/>
        <v>6.4399999999999995</v>
      </c>
      <c r="E667" s="14" t="str">
        <f>VLOOKUP(A667,'Fichier FI (en entrée)'!B:AH,2,0)</f>
        <v>EV</v>
      </c>
      <c r="F667" s="14" t="b">
        <f t="shared" si="112"/>
        <v>1</v>
      </c>
      <c r="G667" s="14" t="b">
        <f>IFERROR(VLOOKUP(A667,'Calculs FA (auto)'!A:F,6,0),FALSE)</f>
        <v>0</v>
      </c>
      <c r="H667" s="14" t="b">
        <f t="shared" si="113"/>
        <v>0</v>
      </c>
      <c r="I667" s="16">
        <f>IFERROR(VLOOKUP(A667,'Moyennes FI (en entrée)'!B:N,7,0),"")</f>
        <v>11.44</v>
      </c>
      <c r="J667" s="16">
        <f>IFERROR(VLOOKUP(VLOOKUP(A667,'Fichier FI (en entrée)'!B:AH,33,0),Modificateurs!A$2:B$5,2,0),0)</f>
        <v>1</v>
      </c>
      <c r="K667" s="16">
        <f>IFERROR(VLOOKUP(VLOOKUP(A667,'Redoub FI (en entrée)'!B:N,7,0),Modificateurs!A$8:B$11,2,0),0)</f>
        <v>0</v>
      </c>
      <c r="L667" s="16">
        <f>IFERROR(VLOOKUP(M667,Modificateurs!D$1:E$94,2,0),0)</f>
        <v>-6</v>
      </c>
      <c r="M667" t="str">
        <f>VLOOKUP(A667,'Fichier FI (en entrée)'!B:AH,16,0)&amp;" "&amp;VLOOKUP(A667,'Fichier FI (en entrée)'!B:AH,20,0)&amp;" "&amp;VLOOKUP(A667,'Fichier FI (en entrée)'!B:AH,27,0)&amp;" "&amp;VLOOKUP(A667,'Fichier FI (en entrée)'!B:AH,29,0)</f>
        <v xml:space="preserve">STI2D Innovation Technologique et Eco conception  </v>
      </c>
      <c r="N667" t="str">
        <f>VLOOKUP(A667,'Fichier FI (en entrée)'!B:AH,8,0)</f>
        <v>En Terminale</v>
      </c>
      <c r="O667" t="b">
        <f>AND(C667&gt;Synthèse!B$8,C667&lt;Synthèse!B$10,NOT(Y667))</f>
        <v>0</v>
      </c>
      <c r="P667" t="s">
        <v>2263</v>
      </c>
      <c r="Q667" s="60">
        <f>ROUNDUP(C667/(Synthèse!$B$4+Synthèse!$B$1)*8,0)</f>
        <v>6</v>
      </c>
      <c r="R667" s="60">
        <f>IFERROR(VLOOKUP(A667,'Evaluations (formulaire)'!A:P,6,0)+VLOOKUP(A667,'Evaluations (formulaire)'!A:P,7,0),0)</f>
        <v>0</v>
      </c>
      <c r="S667" s="60">
        <f>IFERROR(VLOOKUP(A667,'Evaluations (formulaire)'!A:P,8,0),0)</f>
        <v>0</v>
      </c>
      <c r="T667" s="60">
        <f>IF(AND(ISBLANK(P667),Q667&lt;=2),Synthèse!$B$41,IF(AND(ISBLANK(P667),Q667&gt;=7),Synthèse!$C$41,R667+S667))</f>
        <v>0</v>
      </c>
      <c r="U667" s="60">
        <f t="shared" si="114"/>
        <v>6.4399999999999995</v>
      </c>
      <c r="V667" s="60">
        <f t="shared" si="115"/>
        <v>1269</v>
      </c>
      <c r="X667" s="26">
        <v>88</v>
      </c>
      <c r="Y667" s="26" t="b">
        <f>IFERROR(VLOOKUP(A667,'Calculs FA (auto)'!A:O,15,0),FALSE)</f>
        <v>0</v>
      </c>
      <c r="Z667" s="26">
        <f>IFERROR(VLOOKUP(A667,'Evaluations (formulaire)'!A:M,9,0),0)</f>
        <v>0</v>
      </c>
      <c r="AA667" s="135" t="b">
        <v>0</v>
      </c>
      <c r="AB667" s="135" t="b">
        <v>1</v>
      </c>
      <c r="AC667" s="135" t="b">
        <f t="shared" si="116"/>
        <v>0</v>
      </c>
      <c r="AD667" s="135" t="b">
        <f t="shared" si="117"/>
        <v>1</v>
      </c>
      <c r="AE667" s="135" t="b">
        <f t="shared" si="118"/>
        <v>0</v>
      </c>
      <c r="AF667" s="135" t="b">
        <f>AND(AC667,$V667&lt;=Synthèse!$B$44)</f>
        <v>0</v>
      </c>
      <c r="AG667" s="135" t="b">
        <f>AND(AD667,$V667&lt;=Synthèse!$B$44)</f>
        <v>0</v>
      </c>
      <c r="AH667" s="135" t="b">
        <f>AND(AE667,$V667&lt;=Synthèse!$B$44)</f>
        <v>0</v>
      </c>
      <c r="AI667" s="137" t="b">
        <v>1</v>
      </c>
      <c r="AJ667" s="137" t="b">
        <v>0</v>
      </c>
      <c r="AK667" s="137" t="b">
        <f t="shared" si="119"/>
        <v>1</v>
      </c>
      <c r="AL667" s="137" t="b">
        <f t="shared" si="120"/>
        <v>0</v>
      </c>
      <c r="AM667" s="137" t="b">
        <f>AND(AK667,$V667&lt;=Synthèse!$B$44)</f>
        <v>0</v>
      </c>
      <c r="AN667" s="137" t="b">
        <f>AND(AL667,$V667&lt;=Synthèse!$B$44)</f>
        <v>0</v>
      </c>
    </row>
    <row r="668" spans="1:40">
      <c r="A668" s="17">
        <v>437092</v>
      </c>
      <c r="B668" t="str">
        <f ca="1">VLOOKUP(A668,'Fichier FI (en entrée)'!B:AH,3,0)</f>
        <v>RQTPYFPUHZ</v>
      </c>
      <c r="C668">
        <f t="shared" si="110"/>
        <v>424</v>
      </c>
      <c r="D668">
        <f t="shared" si="111"/>
        <v>13.89</v>
      </c>
      <c r="E668" s="14" t="str">
        <f>VLOOKUP(A668,'Fichier FI (en entrée)'!B:AH,2,0)</f>
        <v>EV</v>
      </c>
      <c r="F668" s="14" t="b">
        <f t="shared" si="112"/>
        <v>1</v>
      </c>
      <c r="G668" s="14" t="b">
        <f>IFERROR(VLOOKUP(A668,'Calculs FA (auto)'!A:F,6,0),FALSE)</f>
        <v>0</v>
      </c>
      <c r="H668" s="14" t="b">
        <f t="shared" si="113"/>
        <v>0</v>
      </c>
      <c r="I668" s="16">
        <f>IFERROR(VLOOKUP(A668,'Moyennes FI (en entrée)'!B:N,7,0),"")</f>
        <v>9.89</v>
      </c>
      <c r="J668" s="16">
        <f>IFERROR(VLOOKUP(VLOOKUP(A668,'Fichier FI (en entrée)'!B:AH,33,0),Modificateurs!A$2:B$5,2,0),0)</f>
        <v>1</v>
      </c>
      <c r="K668" s="16">
        <f>IFERROR(VLOOKUP(VLOOKUP(A668,'Redoub FI (en entrée)'!B:N,7,0),Modificateurs!A$8:B$11,2,0),0)</f>
        <v>0</v>
      </c>
      <c r="L668" s="16">
        <f>IFERROR(VLOOKUP(M668,Modificateurs!D$1:E$94,2,0),0)</f>
        <v>3</v>
      </c>
      <c r="M668" t="str">
        <f>VLOOKUP(A668,'Fichier FI (en entrée)'!B:AH,16,0)&amp;" "&amp;VLOOKUP(A668,'Fichier FI (en entrée)'!B:AH,20,0)&amp;" "&amp;VLOOKUP(A668,'Fichier FI (en entrée)'!B:AH,27,0)&amp;" "&amp;VLOOKUP(A668,'Fichier FI (en entrée)'!B:AH,29,0)</f>
        <v xml:space="preserve">S Informatique et Sciences du numérique  </v>
      </c>
      <c r="N668" t="str">
        <f>VLOOKUP(A668,'Fichier FI (en entrée)'!B:AH,8,0)</f>
        <v>En Terminale</v>
      </c>
      <c r="O668" t="b">
        <f>AND(C668&gt;Synthèse!B$8,C668&lt;Synthèse!B$10,NOT(Y668))</f>
        <v>1</v>
      </c>
      <c r="P668" t="s">
        <v>2268</v>
      </c>
      <c r="Q668" s="60">
        <f>ROUNDUP(C668/(Synthèse!$B$4+Synthèse!$B$1)*8,0)</f>
        <v>2</v>
      </c>
      <c r="R668" s="60">
        <f>IFERROR(VLOOKUP(A668,'Evaluations (formulaire)'!A:P,6,0)+VLOOKUP(A668,'Evaluations (formulaire)'!A:P,7,0),0)</f>
        <v>0</v>
      </c>
      <c r="S668" s="60">
        <f>IFERROR(VLOOKUP(A668,'Evaluations (formulaire)'!A:P,8,0),0)</f>
        <v>0</v>
      </c>
      <c r="T668" s="60">
        <f>IF(AND(ISBLANK(P668),Q668&lt;=2),Synthèse!$B$41,IF(AND(ISBLANK(P668),Q668&gt;=7),Synthèse!$C$41,R668+S668))</f>
        <v>0</v>
      </c>
      <c r="U668" s="60">
        <f t="shared" si="114"/>
        <v>13.89</v>
      </c>
      <c r="V668" s="60">
        <f t="shared" si="115"/>
        <v>424</v>
      </c>
      <c r="X668" s="26">
        <v>1920</v>
      </c>
      <c r="Y668" s="26" t="b">
        <f>IFERROR(VLOOKUP(A668,'Calculs FA (auto)'!A:O,15,0),FALSE)</f>
        <v>0</v>
      </c>
      <c r="Z668" s="26">
        <f>IFERROR(VLOOKUP(A668,'Evaluations (formulaire)'!A:M,9,0),0)</f>
        <v>0</v>
      </c>
      <c r="AA668" s="135" t="b">
        <v>1</v>
      </c>
      <c r="AB668" s="135" t="b">
        <v>0</v>
      </c>
      <c r="AC668" s="135" t="b">
        <f t="shared" si="116"/>
        <v>1</v>
      </c>
      <c r="AD668" s="135" t="b">
        <f t="shared" si="117"/>
        <v>0</v>
      </c>
      <c r="AE668" s="135" t="b">
        <f t="shared" si="118"/>
        <v>0</v>
      </c>
      <c r="AF668" s="135" t="b">
        <f>AND(AC668,$V668&lt;=Synthèse!$B$44)</f>
        <v>1</v>
      </c>
      <c r="AG668" s="135" t="b">
        <f>AND(AD668,$V668&lt;=Synthèse!$B$44)</f>
        <v>0</v>
      </c>
      <c r="AH668" s="135" t="b">
        <f>AND(AE668,$V668&lt;=Synthèse!$B$44)</f>
        <v>0</v>
      </c>
      <c r="AI668" s="137" t="b">
        <v>0</v>
      </c>
      <c r="AJ668" s="137" t="b">
        <v>1</v>
      </c>
      <c r="AK668" s="137" t="b">
        <f t="shared" si="119"/>
        <v>0</v>
      </c>
      <c r="AL668" s="137" t="b">
        <f t="shared" si="120"/>
        <v>1</v>
      </c>
      <c r="AM668" s="137" t="b">
        <f>AND(AK668,$V668&lt;=Synthèse!$B$44)</f>
        <v>0</v>
      </c>
      <c r="AN668" s="137" t="b">
        <f>AND(AL668,$V668&lt;=Synthèse!$B$44)</f>
        <v>1</v>
      </c>
    </row>
    <row r="669" spans="1:40">
      <c r="A669" s="17">
        <v>437104</v>
      </c>
      <c r="B669" t="str">
        <f ca="1">VLOOKUP(A669,'Fichier FI (en entrée)'!B:AH,3,0)</f>
        <v>CHRPXIAHFJ</v>
      </c>
      <c r="C669">
        <f t="shared" si="110"/>
        <v>45</v>
      </c>
      <c r="D669">
        <f t="shared" si="111"/>
        <v>18.32</v>
      </c>
      <c r="E669" s="14" t="str">
        <f>VLOOKUP(A669,'Fichier FI (en entrée)'!B:AH,2,0)</f>
        <v>EV</v>
      </c>
      <c r="F669" s="14" t="b">
        <f t="shared" si="112"/>
        <v>1</v>
      </c>
      <c r="G669" s="14" t="b">
        <f>IFERROR(VLOOKUP(A669,'Calculs FA (auto)'!A:F,6,0),FALSE)</f>
        <v>0</v>
      </c>
      <c r="H669" s="14" t="b">
        <f t="shared" si="113"/>
        <v>0</v>
      </c>
      <c r="I669" s="16">
        <f>IFERROR(VLOOKUP(A669,'Moyennes FI (en entrée)'!B:N,7,0),"")</f>
        <v>12.32</v>
      </c>
      <c r="J669" s="16">
        <f>IFERROR(VLOOKUP(VLOOKUP(A669,'Fichier FI (en entrée)'!B:AH,33,0),Modificateurs!A$2:B$5,2,0),0)</f>
        <v>3</v>
      </c>
      <c r="K669" s="16">
        <f>IFERROR(VLOOKUP(VLOOKUP(A669,'Redoub FI (en entrée)'!B:N,7,0),Modificateurs!A$8:B$11,2,0),0)</f>
        <v>0</v>
      </c>
      <c r="L669" s="16">
        <f>IFERROR(VLOOKUP(M669,Modificateurs!D$1:E$94,2,0),0)</f>
        <v>3</v>
      </c>
      <c r="M669" t="str">
        <f>VLOOKUP(A669,'Fichier FI (en entrée)'!B:AH,16,0)&amp;" "&amp;VLOOKUP(A669,'Fichier FI (en entrée)'!B:AH,20,0)&amp;" "&amp;VLOOKUP(A669,'Fichier FI (en entrée)'!B:AH,27,0)&amp;" "&amp;VLOOKUP(A669,'Fichier FI (en entrée)'!B:AH,29,0)</f>
        <v xml:space="preserve">S Informatique et Sciences du numérique  </v>
      </c>
      <c r="N669" t="str">
        <f>VLOOKUP(A669,'Fichier FI (en entrée)'!B:AH,8,0)</f>
        <v>En Terminale</v>
      </c>
      <c r="O669" t="b">
        <f>AND(C669&gt;Synthèse!B$8,C669&lt;Synthèse!B$10,NOT(Y669))</f>
        <v>0</v>
      </c>
      <c r="Q669" s="60">
        <f>ROUNDUP(C669/(Synthèse!$B$4+Synthèse!$B$1)*8,0)</f>
        <v>1</v>
      </c>
      <c r="R669" s="60">
        <f>IFERROR(VLOOKUP(A669,'Evaluations (formulaire)'!A:P,6,0)+VLOOKUP(A669,'Evaluations (formulaire)'!A:P,7,0),0)</f>
        <v>0</v>
      </c>
      <c r="S669" s="60">
        <f>IFERROR(VLOOKUP(A669,'Evaluations (formulaire)'!A:P,8,0),0)</f>
        <v>0</v>
      </c>
      <c r="T669" s="60">
        <f>IF(AND(ISBLANK(P669),Q669&lt;=2),Synthèse!$B$41,IF(AND(ISBLANK(P669),Q669&gt;=7),Synthèse!$C$41,R669+S669))</f>
        <v>4.6511627906976744E-3</v>
      </c>
      <c r="U669" s="60">
        <f t="shared" si="114"/>
        <v>18.324651162790698</v>
      </c>
      <c r="V669" s="60">
        <f t="shared" si="115"/>
        <v>44</v>
      </c>
      <c r="X669" s="26">
        <v>1274</v>
      </c>
      <c r="Y669" s="26" t="b">
        <f>IFERROR(VLOOKUP(A669,'Calculs FA (auto)'!A:O,15,0),FALSE)</f>
        <v>0</v>
      </c>
      <c r="Z669" s="26">
        <f>IFERROR(VLOOKUP(A669,'Evaluations (formulaire)'!A:M,9,0),0)</f>
        <v>0</v>
      </c>
      <c r="AA669" s="135" t="b">
        <v>0</v>
      </c>
      <c r="AB669" s="135" t="b">
        <v>1</v>
      </c>
      <c r="AC669" s="135" t="b">
        <f t="shared" si="116"/>
        <v>0</v>
      </c>
      <c r="AD669" s="135" t="b">
        <f t="shared" si="117"/>
        <v>1</v>
      </c>
      <c r="AE669" s="135" t="b">
        <f t="shared" si="118"/>
        <v>0</v>
      </c>
      <c r="AF669" s="135" t="b">
        <f>AND(AC669,$V669&lt;=Synthèse!$B$44)</f>
        <v>0</v>
      </c>
      <c r="AG669" s="135" t="b">
        <f>AND(AD669,$V669&lt;=Synthèse!$B$44)</f>
        <v>1</v>
      </c>
      <c r="AH669" s="135" t="b">
        <f>AND(AE669,$V669&lt;=Synthèse!$B$44)</f>
        <v>0</v>
      </c>
      <c r="AI669" s="137" t="b">
        <v>1</v>
      </c>
      <c r="AJ669" s="137" t="b">
        <v>0</v>
      </c>
      <c r="AK669" s="137" t="b">
        <f t="shared" si="119"/>
        <v>1</v>
      </c>
      <c r="AL669" s="137" t="b">
        <f t="shared" si="120"/>
        <v>0</v>
      </c>
      <c r="AM669" s="137" t="b">
        <f>AND(AK669,$V669&lt;=Synthèse!$B$44)</f>
        <v>1</v>
      </c>
      <c r="AN669" s="137" t="b">
        <f>AND(AL669,$V669&lt;=Synthèse!$B$44)</f>
        <v>0</v>
      </c>
    </row>
    <row r="670" spans="1:40">
      <c r="A670" s="17">
        <v>437111</v>
      </c>
      <c r="B670" t="str">
        <f ca="1">VLOOKUP(A670,'Fichier FI (en entrée)'!B:AH,3,0)</f>
        <v>GFATHLGMIR</v>
      </c>
      <c r="C670">
        <f t="shared" si="110"/>
        <v>1093</v>
      </c>
      <c r="D670">
        <f t="shared" si="111"/>
        <v>9.41</v>
      </c>
      <c r="E670" s="14" t="str">
        <f>VLOOKUP(A670,'Fichier FI (en entrée)'!B:AH,2,0)</f>
        <v>EV</v>
      </c>
      <c r="F670" s="14" t="b">
        <f t="shared" si="112"/>
        <v>1</v>
      </c>
      <c r="G670" s="14" t="b">
        <f>IFERROR(VLOOKUP(A670,'Calculs FA (auto)'!A:F,6,0),FALSE)</f>
        <v>0</v>
      </c>
      <c r="H670" s="14" t="b">
        <f t="shared" si="113"/>
        <v>0</v>
      </c>
      <c r="I670" s="16">
        <f>IFERROR(VLOOKUP(A670,'Moyennes FI (en entrée)'!B:N,7,0),"")</f>
        <v>12.41</v>
      </c>
      <c r="J670" s="16">
        <f>IFERROR(VLOOKUP(VLOOKUP(A670,'Fichier FI (en entrée)'!B:AH,33,0),Modificateurs!A$2:B$5,2,0),0)</f>
        <v>1</v>
      </c>
      <c r="K670" s="16">
        <f>IFERROR(VLOOKUP(VLOOKUP(A670,'Redoub FI (en entrée)'!B:N,7,0),Modificateurs!A$8:B$11,2,0),0)</f>
        <v>0</v>
      </c>
      <c r="L670" s="16">
        <f>IFERROR(VLOOKUP(M670,Modificateurs!D$1:E$94,2,0),0)</f>
        <v>-4</v>
      </c>
      <c r="M670" t="str">
        <f>VLOOKUP(A670,'Fichier FI (en entrée)'!B:AH,16,0)&amp;" "&amp;VLOOKUP(A670,'Fichier FI (en entrée)'!B:AH,20,0)&amp;" "&amp;VLOOKUP(A670,'Fichier FI (en entrée)'!B:AH,27,0)&amp;" "&amp;VLOOKUP(A670,'Fichier FI (en entrée)'!B:AH,29,0)</f>
        <v xml:space="preserve">STI2D Energies et environnement  </v>
      </c>
      <c r="N670" t="str">
        <f>VLOOKUP(A670,'Fichier FI (en entrée)'!B:AH,8,0)</f>
        <v>En Terminale</v>
      </c>
      <c r="O670" t="b">
        <f>AND(C670&gt;Synthèse!B$8,C670&lt;Synthèse!B$10,NOT(Y670))</f>
        <v>1</v>
      </c>
      <c r="P670" s="17" t="s">
        <v>2267</v>
      </c>
      <c r="Q670" s="60">
        <f>ROUNDUP(C670/(Synthèse!$B$4+Synthèse!$B$1)*8,0)</f>
        <v>6</v>
      </c>
      <c r="R670" s="60">
        <f>IFERROR(VLOOKUP(A670,'Evaluations (formulaire)'!A:P,6,0)+VLOOKUP(A670,'Evaluations (formulaire)'!A:P,7,0),0)</f>
        <v>0</v>
      </c>
      <c r="S670" s="60">
        <f>IFERROR(VLOOKUP(A670,'Evaluations (formulaire)'!A:P,8,0),0)</f>
        <v>0</v>
      </c>
      <c r="T670" s="60">
        <f>IF(AND(ISBLANK(P670),Q670&lt;=2),Synthèse!$B$41,IF(AND(ISBLANK(P670),Q670&gt;=7),Synthèse!$C$41,R670+S670))</f>
        <v>0</v>
      </c>
      <c r="U670" s="60">
        <f t="shared" si="114"/>
        <v>9.41</v>
      </c>
      <c r="V670" s="60">
        <f t="shared" si="115"/>
        <v>1091</v>
      </c>
      <c r="X670" s="26">
        <v>1653</v>
      </c>
      <c r="Y670" s="26" t="b">
        <f>IFERROR(VLOOKUP(A670,'Calculs FA (auto)'!A:O,15,0),FALSE)</f>
        <v>0</v>
      </c>
      <c r="Z670" s="26">
        <f>IFERROR(VLOOKUP(A670,'Evaluations (formulaire)'!A:M,9,0),0)</f>
        <v>0</v>
      </c>
      <c r="AA670" s="135" t="b">
        <v>1</v>
      </c>
      <c r="AB670" s="135" t="b">
        <v>0</v>
      </c>
      <c r="AC670" s="135" t="b">
        <f t="shared" si="116"/>
        <v>1</v>
      </c>
      <c r="AD670" s="135" t="b">
        <f t="shared" si="117"/>
        <v>0</v>
      </c>
      <c r="AE670" s="135" t="b">
        <f t="shared" si="118"/>
        <v>0</v>
      </c>
      <c r="AF670" s="135" t="b">
        <f>AND(AC670,$V670&lt;=Synthèse!$B$44)</f>
        <v>0</v>
      </c>
      <c r="AG670" s="135" t="b">
        <f>AND(AD670,$V670&lt;=Synthèse!$B$44)</f>
        <v>0</v>
      </c>
      <c r="AH670" s="135" t="b">
        <f>AND(AE670,$V670&lt;=Synthèse!$B$44)</f>
        <v>0</v>
      </c>
      <c r="AI670" s="137" t="b">
        <v>0</v>
      </c>
      <c r="AJ670" s="137" t="b">
        <v>1</v>
      </c>
      <c r="AK670" s="137" t="b">
        <f t="shared" si="119"/>
        <v>0</v>
      </c>
      <c r="AL670" s="137" t="b">
        <f t="shared" si="120"/>
        <v>1</v>
      </c>
      <c r="AM670" s="137" t="b">
        <f>AND(AK670,$V670&lt;=Synthèse!$B$44)</f>
        <v>0</v>
      </c>
      <c r="AN670" s="137" t="b">
        <f>AND(AL670,$V670&lt;=Synthèse!$B$44)</f>
        <v>0</v>
      </c>
    </row>
    <row r="671" spans="1:40">
      <c r="A671" s="17">
        <v>437150</v>
      </c>
      <c r="B671" t="str">
        <f ca="1">VLOOKUP(A671,'Fichier FI (en entrée)'!B:AH,3,0)</f>
        <v>TALGDYGFIK</v>
      </c>
      <c r="C671">
        <f t="shared" si="110"/>
        <v>1198</v>
      </c>
      <c r="D671">
        <f t="shared" si="111"/>
        <v>7.8000000000000007</v>
      </c>
      <c r="E671" s="14" t="str">
        <f>VLOOKUP(A671,'Fichier FI (en entrée)'!B:AH,2,0)</f>
        <v>EV</v>
      </c>
      <c r="F671" s="14" t="b">
        <f t="shared" si="112"/>
        <v>1</v>
      </c>
      <c r="G671" s="14" t="b">
        <f>IFERROR(VLOOKUP(A671,'Calculs FA (auto)'!A:F,6,0),FALSE)</f>
        <v>0</v>
      </c>
      <c r="H671" s="14" t="b">
        <f t="shared" si="113"/>
        <v>0</v>
      </c>
      <c r="I671" s="16">
        <f>IFERROR(VLOOKUP(A671,'Moyennes FI (en entrée)'!B:N,7,0),"")</f>
        <v>10.8</v>
      </c>
      <c r="J671" s="16">
        <f>IFERROR(VLOOKUP(VLOOKUP(A671,'Fichier FI (en entrée)'!B:AH,33,0),Modificateurs!A$2:B$5,2,0),0)</f>
        <v>1</v>
      </c>
      <c r="K671" s="16">
        <f>IFERROR(VLOOKUP(VLOOKUP(A671,'Redoub FI (en entrée)'!B:N,7,0),Modificateurs!A$8:B$11,2,0),0)</f>
        <v>0</v>
      </c>
      <c r="L671" s="16">
        <f>IFERROR(VLOOKUP(M671,Modificateurs!D$1:E$94,2,0),0)</f>
        <v>-4</v>
      </c>
      <c r="M671" t="str">
        <f>VLOOKUP(A671,'Fichier FI (en entrée)'!B:AH,16,0)&amp;" "&amp;VLOOKUP(A671,'Fichier FI (en entrée)'!B:AH,20,0)&amp;" "&amp;VLOOKUP(A671,'Fichier FI (en entrée)'!B:AH,27,0)&amp;" "&amp;VLOOKUP(A671,'Fichier FI (en entrée)'!B:AH,29,0)</f>
        <v xml:space="preserve">STI2D Energies et environnement  </v>
      </c>
      <c r="N671" t="str">
        <f>VLOOKUP(A671,'Fichier FI (en entrée)'!B:AH,8,0)</f>
        <v>En Terminale</v>
      </c>
      <c r="O671" t="b">
        <f>AND(C671&gt;Synthèse!B$8,C671&lt;Synthèse!B$10,NOT(Y671))</f>
        <v>1</v>
      </c>
      <c r="Q671" s="60">
        <f>ROUNDUP(C671/(Synthèse!$B$4+Synthèse!$B$1)*8,0)</f>
        <v>6</v>
      </c>
      <c r="R671" s="60">
        <f>IFERROR(VLOOKUP(A671,'Evaluations (formulaire)'!A:P,6,0)+VLOOKUP(A671,'Evaluations (formulaire)'!A:P,7,0),0)</f>
        <v>0</v>
      </c>
      <c r="S671" s="60">
        <f>IFERROR(VLOOKUP(A671,'Evaluations (formulaire)'!A:P,8,0),0)</f>
        <v>0</v>
      </c>
      <c r="T671" s="60">
        <f>IF(AND(ISBLANK(P671),Q671&lt;=2),Synthèse!$B$41,IF(AND(ISBLANK(P671),Q671&gt;=7),Synthèse!$C$41,R671+S671))</f>
        <v>0</v>
      </c>
      <c r="U671" s="60">
        <f t="shared" si="114"/>
        <v>7.8000000000000007</v>
      </c>
      <c r="V671" s="60">
        <f t="shared" si="115"/>
        <v>1196</v>
      </c>
      <c r="X671" s="26">
        <v>1208</v>
      </c>
      <c r="Y671" s="26" t="b">
        <f>IFERROR(VLOOKUP(A671,'Calculs FA (auto)'!A:O,15,0),FALSE)</f>
        <v>0</v>
      </c>
      <c r="Z671" s="26">
        <f>IFERROR(VLOOKUP(A671,'Evaluations (formulaire)'!A:M,9,0),0)</f>
        <v>0</v>
      </c>
      <c r="AA671" s="135" t="b">
        <v>0</v>
      </c>
      <c r="AB671" s="135" t="b">
        <v>1</v>
      </c>
      <c r="AC671" s="135" t="b">
        <f t="shared" si="116"/>
        <v>0</v>
      </c>
      <c r="AD671" s="135" t="b">
        <f t="shared" si="117"/>
        <v>1</v>
      </c>
      <c r="AE671" s="135" t="b">
        <f t="shared" si="118"/>
        <v>0</v>
      </c>
      <c r="AF671" s="135" t="b">
        <f>AND(AC671,$V671&lt;=Synthèse!$B$44)</f>
        <v>0</v>
      </c>
      <c r="AG671" s="135" t="b">
        <f>AND(AD671,$V671&lt;=Synthèse!$B$44)</f>
        <v>0</v>
      </c>
      <c r="AH671" s="135" t="b">
        <f>AND(AE671,$V671&lt;=Synthèse!$B$44)</f>
        <v>0</v>
      </c>
      <c r="AI671" s="137" t="b">
        <v>1</v>
      </c>
      <c r="AJ671" s="137" t="b">
        <v>0</v>
      </c>
      <c r="AK671" s="137" t="b">
        <f t="shared" si="119"/>
        <v>1</v>
      </c>
      <c r="AL671" s="137" t="b">
        <f t="shared" si="120"/>
        <v>0</v>
      </c>
      <c r="AM671" s="137" t="b">
        <f>AND(AK671,$V671&lt;=Synthèse!$B$44)</f>
        <v>0</v>
      </c>
      <c r="AN671" s="137" t="b">
        <f>AND(AL671,$V671&lt;=Synthèse!$B$44)</f>
        <v>0</v>
      </c>
    </row>
    <row r="672" spans="1:40">
      <c r="A672" s="17">
        <v>437163</v>
      </c>
      <c r="B672" t="str">
        <f ca="1">VLOOKUP(A672,'Fichier FI (en entrée)'!B:AH,3,0)</f>
        <v>QUXFKAXZLC</v>
      </c>
      <c r="C672">
        <f t="shared" si="110"/>
        <v>1261</v>
      </c>
      <c r="D672">
        <f t="shared" si="111"/>
        <v>6.59</v>
      </c>
      <c r="E672" s="14" t="str">
        <f>VLOOKUP(A672,'Fichier FI (en entrée)'!B:AH,2,0)</f>
        <v>EV</v>
      </c>
      <c r="F672" s="14" t="b">
        <f t="shared" si="112"/>
        <v>1</v>
      </c>
      <c r="G672" s="14" t="b">
        <f>IFERROR(VLOOKUP(A672,'Calculs FA (auto)'!A:F,6,0),FALSE)</f>
        <v>0</v>
      </c>
      <c r="H672" s="14" t="b">
        <f t="shared" si="113"/>
        <v>0</v>
      </c>
      <c r="I672" s="16">
        <f>IFERROR(VLOOKUP(A672,'Moyennes FI (en entrée)'!B:N,7,0),"")</f>
        <v>10.59</v>
      </c>
      <c r="J672" s="16">
        <f>IFERROR(VLOOKUP(VLOOKUP(A672,'Fichier FI (en entrée)'!B:AH,33,0),Modificateurs!A$2:B$5,2,0),0)</f>
        <v>0</v>
      </c>
      <c r="K672" s="16">
        <f>IFERROR(VLOOKUP(VLOOKUP(A672,'Redoub FI (en entrée)'!B:N,7,0),Modificateurs!A$8:B$11,2,0),0)</f>
        <v>0</v>
      </c>
      <c r="L672" s="16">
        <f>IFERROR(VLOOKUP(M672,Modificateurs!D$1:E$94,2,0),0)</f>
        <v>-4</v>
      </c>
      <c r="M672" t="str">
        <f>VLOOKUP(A672,'Fichier FI (en entrée)'!B:AH,16,0)&amp;" "&amp;VLOOKUP(A672,'Fichier FI (en entrée)'!B:AH,20,0)&amp;" "&amp;VLOOKUP(A672,'Fichier FI (en entrée)'!B:AH,27,0)&amp;" "&amp;VLOOKUP(A672,'Fichier FI (en entrée)'!B:AH,29,0)</f>
        <v xml:space="preserve">STI2D Energies et environnement  </v>
      </c>
      <c r="N672" t="str">
        <f>VLOOKUP(A672,'Fichier FI (en entrée)'!B:AH,8,0)</f>
        <v>En Terminale</v>
      </c>
      <c r="O672" t="b">
        <f>AND(C672&gt;Synthèse!B$8,C672&lt;Synthèse!B$10,NOT(Y672))</f>
        <v>0</v>
      </c>
      <c r="Q672" s="60">
        <f>ROUNDUP(C672/(Synthèse!$B$4+Synthèse!$B$1)*8,0)</f>
        <v>6</v>
      </c>
      <c r="R672" s="60">
        <f>IFERROR(VLOOKUP(A672,'Evaluations (formulaire)'!A:P,6,0)+VLOOKUP(A672,'Evaluations (formulaire)'!A:P,7,0),0)</f>
        <v>0</v>
      </c>
      <c r="S672" s="60">
        <f>IFERROR(VLOOKUP(A672,'Evaluations (formulaire)'!A:P,8,0),0)</f>
        <v>0</v>
      </c>
      <c r="T672" s="60">
        <f>IF(AND(ISBLANK(P672),Q672&lt;=2),Synthèse!$B$41,IF(AND(ISBLANK(P672),Q672&gt;=7),Synthèse!$C$41,R672+S672))</f>
        <v>0</v>
      </c>
      <c r="U672" s="60">
        <f t="shared" si="114"/>
        <v>6.59</v>
      </c>
      <c r="V672" s="60">
        <f t="shared" si="115"/>
        <v>1261</v>
      </c>
      <c r="X672" s="26">
        <v>1860</v>
      </c>
      <c r="Y672" s="26" t="b">
        <f>IFERROR(VLOOKUP(A672,'Calculs FA (auto)'!A:O,15,0),FALSE)</f>
        <v>0</v>
      </c>
      <c r="Z672" s="26">
        <f>IFERROR(VLOOKUP(A672,'Evaluations (formulaire)'!A:M,9,0),0)</f>
        <v>0</v>
      </c>
      <c r="AA672" s="135" t="b">
        <v>1</v>
      </c>
      <c r="AB672" s="135" t="b">
        <v>0</v>
      </c>
      <c r="AC672" s="135" t="b">
        <f t="shared" si="116"/>
        <v>1</v>
      </c>
      <c r="AD672" s="135" t="b">
        <f t="shared" si="117"/>
        <v>0</v>
      </c>
      <c r="AE672" s="135" t="b">
        <f t="shared" si="118"/>
        <v>0</v>
      </c>
      <c r="AF672" s="135" t="b">
        <f>AND(AC672,$V672&lt;=Synthèse!$B$44)</f>
        <v>0</v>
      </c>
      <c r="AG672" s="135" t="b">
        <f>AND(AD672,$V672&lt;=Synthèse!$B$44)</f>
        <v>0</v>
      </c>
      <c r="AH672" s="135" t="b">
        <f>AND(AE672,$V672&lt;=Synthèse!$B$44)</f>
        <v>0</v>
      </c>
      <c r="AI672" s="137" t="b">
        <v>0</v>
      </c>
      <c r="AJ672" s="137" t="b">
        <v>1</v>
      </c>
      <c r="AK672" s="137" t="b">
        <f t="shared" si="119"/>
        <v>0</v>
      </c>
      <c r="AL672" s="137" t="b">
        <f t="shared" si="120"/>
        <v>1</v>
      </c>
      <c r="AM672" s="137" t="b">
        <f>AND(AK672,$V672&lt;=Synthèse!$B$44)</f>
        <v>0</v>
      </c>
      <c r="AN672" s="137" t="b">
        <f>AND(AL672,$V672&lt;=Synthèse!$B$44)</f>
        <v>0</v>
      </c>
    </row>
    <row r="673" spans="1:40">
      <c r="A673" s="17">
        <v>437176</v>
      </c>
      <c r="B673" t="str">
        <f ca="1">VLOOKUP(A673,'Fichier FI (en entrée)'!B:AH,3,0)</f>
        <v>XKTFTKZYAS</v>
      </c>
      <c r="C673">
        <f t="shared" si="110"/>
        <v>923</v>
      </c>
      <c r="D673">
        <f t="shared" si="111"/>
        <v>10.93</v>
      </c>
      <c r="E673" s="14" t="str">
        <f>VLOOKUP(A673,'Fichier FI (en entrée)'!B:AH,2,0)</f>
        <v>EV</v>
      </c>
      <c r="F673" s="14" t="b">
        <f t="shared" si="112"/>
        <v>1</v>
      </c>
      <c r="G673" s="14" t="b">
        <f>IFERROR(VLOOKUP(A673,'Calculs FA (auto)'!A:F,6,0),FALSE)</f>
        <v>0</v>
      </c>
      <c r="H673" s="14" t="b">
        <f t="shared" si="113"/>
        <v>0</v>
      </c>
      <c r="I673" s="16">
        <f>IFERROR(VLOOKUP(A673,'Moyennes FI (en entrée)'!B:N,7,0),"")</f>
        <v>7.93</v>
      </c>
      <c r="J673" s="16">
        <f>IFERROR(VLOOKUP(VLOOKUP(A673,'Fichier FI (en entrée)'!B:AH,33,0),Modificateurs!A$2:B$5,2,0),0)</f>
        <v>0</v>
      </c>
      <c r="K673" s="16">
        <f>IFERROR(VLOOKUP(VLOOKUP(A673,'Redoub FI (en entrée)'!B:N,7,0),Modificateurs!A$8:B$11,2,0),0)</f>
        <v>0</v>
      </c>
      <c r="L673" s="16">
        <f>IFERROR(VLOOKUP(M673,Modificateurs!D$1:E$94,2,0),0)</f>
        <v>3</v>
      </c>
      <c r="M673" t="str">
        <f>VLOOKUP(A673,'Fichier FI (en entrée)'!B:AH,16,0)&amp;" "&amp;VLOOKUP(A673,'Fichier FI (en entrée)'!B:AH,20,0)&amp;" "&amp;VLOOKUP(A673,'Fichier FI (en entrée)'!B:AH,27,0)&amp;" "&amp;VLOOKUP(A673,'Fichier FI (en entrée)'!B:AH,29,0)</f>
        <v xml:space="preserve">S Informatique et Sciences du numérique  </v>
      </c>
      <c r="N673" t="str">
        <f>VLOOKUP(A673,'Fichier FI (en entrée)'!B:AH,8,0)</f>
        <v>En Terminale</v>
      </c>
      <c r="O673" t="b">
        <f>AND(C673&gt;Synthèse!B$8,C673&lt;Synthèse!B$10,NOT(Y673))</f>
        <v>1</v>
      </c>
      <c r="Q673" s="60">
        <f>ROUNDUP(C673/(Synthèse!$B$4+Synthèse!$B$1)*8,0)</f>
        <v>5</v>
      </c>
      <c r="R673" s="60">
        <f>IFERROR(VLOOKUP(A673,'Evaluations (formulaire)'!A:P,6,0)+VLOOKUP(A673,'Evaluations (formulaire)'!A:P,7,0),0)</f>
        <v>0</v>
      </c>
      <c r="S673" s="60">
        <f>IFERROR(VLOOKUP(A673,'Evaluations (formulaire)'!A:P,8,0),0)</f>
        <v>0</v>
      </c>
      <c r="T673" s="60">
        <f>IF(AND(ISBLANK(P673),Q673&lt;=2),Synthèse!$B$41,IF(AND(ISBLANK(P673),Q673&gt;=7),Synthèse!$C$41,R673+S673))</f>
        <v>0</v>
      </c>
      <c r="U673" s="60">
        <f t="shared" si="114"/>
        <v>10.93</v>
      </c>
      <c r="V673" s="60">
        <f t="shared" si="115"/>
        <v>923</v>
      </c>
      <c r="X673" s="26">
        <v>383</v>
      </c>
      <c r="Y673" s="26" t="b">
        <f>IFERROR(VLOOKUP(A673,'Calculs FA (auto)'!A:O,15,0),FALSE)</f>
        <v>0</v>
      </c>
      <c r="Z673" s="26">
        <f>IFERROR(VLOOKUP(A673,'Evaluations (formulaire)'!A:M,9,0),0)</f>
        <v>0</v>
      </c>
      <c r="AA673" s="135" t="b">
        <v>1</v>
      </c>
      <c r="AB673" s="135" t="b">
        <v>0</v>
      </c>
      <c r="AC673" s="135" t="b">
        <f t="shared" si="116"/>
        <v>1</v>
      </c>
      <c r="AD673" s="135" t="b">
        <f t="shared" si="117"/>
        <v>0</v>
      </c>
      <c r="AE673" s="135" t="b">
        <f t="shared" si="118"/>
        <v>0</v>
      </c>
      <c r="AF673" s="135" t="b">
        <f>AND(AC673,$V673&lt;=Synthèse!$B$44)</f>
        <v>0</v>
      </c>
      <c r="AG673" s="135" t="b">
        <f>AND(AD673,$V673&lt;=Synthèse!$B$44)</f>
        <v>0</v>
      </c>
      <c r="AH673" s="135" t="b">
        <f>AND(AE673,$V673&lt;=Synthèse!$B$44)</f>
        <v>0</v>
      </c>
      <c r="AI673" s="137" t="b">
        <v>0</v>
      </c>
      <c r="AJ673" s="137" t="b">
        <v>1</v>
      </c>
      <c r="AK673" s="137" t="b">
        <f t="shared" si="119"/>
        <v>0</v>
      </c>
      <c r="AL673" s="137" t="b">
        <f t="shared" si="120"/>
        <v>1</v>
      </c>
      <c r="AM673" s="137" t="b">
        <f>AND(AK673,$V673&lt;=Synthèse!$B$44)</f>
        <v>0</v>
      </c>
      <c r="AN673" s="137" t="b">
        <f>AND(AL673,$V673&lt;=Synthèse!$B$44)</f>
        <v>0</v>
      </c>
    </row>
    <row r="674" spans="1:40">
      <c r="A674" s="17">
        <v>437178</v>
      </c>
      <c r="B674" t="str">
        <f ca="1">VLOOKUP(A674,'Fichier FI (en entrée)'!B:AH,3,0)</f>
        <v>PKAFPGXJTE</v>
      </c>
      <c r="C674">
        <f t="shared" si="110"/>
        <v>1152</v>
      </c>
      <c r="D674">
        <f t="shared" si="111"/>
        <v>8.6</v>
      </c>
      <c r="E674" s="14" t="str">
        <f>VLOOKUP(A674,'Fichier FI (en entrée)'!B:AH,2,0)</f>
        <v>EV</v>
      </c>
      <c r="F674" s="14" t="b">
        <f t="shared" si="112"/>
        <v>1</v>
      </c>
      <c r="G674" s="14" t="b">
        <f>IFERROR(VLOOKUP(A674,'Calculs FA (auto)'!A:F,6,0),FALSE)</f>
        <v>0</v>
      </c>
      <c r="H674" s="14" t="b">
        <f t="shared" si="113"/>
        <v>0</v>
      </c>
      <c r="I674" s="16">
        <f>IFERROR(VLOOKUP(A674,'Moyennes FI (en entrée)'!B:N,7,0),"")</f>
        <v>11.6</v>
      </c>
      <c r="J674" s="16">
        <f>IFERROR(VLOOKUP(VLOOKUP(A674,'Fichier FI (en entrée)'!B:AH,33,0),Modificateurs!A$2:B$5,2,0),0)</f>
        <v>1</v>
      </c>
      <c r="K674" s="16">
        <f>IFERROR(VLOOKUP(VLOOKUP(A674,'Redoub FI (en entrée)'!B:N,7,0),Modificateurs!A$8:B$11,2,0),0)</f>
        <v>0</v>
      </c>
      <c r="L674" s="16">
        <f>IFERROR(VLOOKUP(M674,Modificateurs!D$1:E$94,2,0),0)</f>
        <v>-4</v>
      </c>
      <c r="M674" t="str">
        <f>VLOOKUP(A674,'Fichier FI (en entrée)'!B:AH,16,0)&amp;" "&amp;VLOOKUP(A674,'Fichier FI (en entrée)'!B:AH,20,0)&amp;" "&amp;VLOOKUP(A674,'Fichier FI (en entrée)'!B:AH,27,0)&amp;" "&amp;VLOOKUP(A674,'Fichier FI (en entrée)'!B:AH,29,0)</f>
        <v xml:space="preserve">STI2D Energies et environnement  </v>
      </c>
      <c r="N674" t="str">
        <f>VLOOKUP(A674,'Fichier FI (en entrée)'!B:AH,8,0)</f>
        <v>En Terminale</v>
      </c>
      <c r="O674" t="b">
        <f>AND(C674&gt;Synthèse!B$8,C674&lt;Synthèse!B$10,NOT(Y674))</f>
        <v>1</v>
      </c>
      <c r="P674" t="s">
        <v>84</v>
      </c>
      <c r="Q674" s="60">
        <f>ROUNDUP(C674/(Synthèse!$B$4+Synthèse!$B$1)*8,0)</f>
        <v>6</v>
      </c>
      <c r="R674" s="60">
        <f>IFERROR(VLOOKUP(A674,'Evaluations (formulaire)'!A:P,6,0)+VLOOKUP(A674,'Evaluations (formulaire)'!A:P,7,0),0)</f>
        <v>0</v>
      </c>
      <c r="S674" s="60">
        <f>IFERROR(VLOOKUP(A674,'Evaluations (formulaire)'!A:P,8,0),0)</f>
        <v>0</v>
      </c>
      <c r="T674" s="60">
        <f>IF(AND(ISBLANK(P674),Q674&lt;=2),Synthèse!$B$41,IF(AND(ISBLANK(P674),Q674&gt;=7),Synthèse!$C$41,R674+S674))</f>
        <v>0</v>
      </c>
      <c r="U674" s="60">
        <f t="shared" si="114"/>
        <v>8.6</v>
      </c>
      <c r="V674" s="60">
        <f t="shared" si="115"/>
        <v>1150</v>
      </c>
      <c r="X674" s="26">
        <v>701</v>
      </c>
      <c r="Y674" s="26" t="b">
        <f>IFERROR(VLOOKUP(A674,'Calculs FA (auto)'!A:O,15,0),FALSE)</f>
        <v>0</v>
      </c>
      <c r="Z674" s="26">
        <f>IFERROR(VLOOKUP(A674,'Evaluations (formulaire)'!A:M,9,0),0)</f>
        <v>0</v>
      </c>
      <c r="AA674" s="135" t="b">
        <v>0</v>
      </c>
      <c r="AB674" s="135" t="b">
        <v>1</v>
      </c>
      <c r="AC674" s="135" t="b">
        <f t="shared" si="116"/>
        <v>0</v>
      </c>
      <c r="AD674" s="135" t="b">
        <f t="shared" si="117"/>
        <v>1</v>
      </c>
      <c r="AE674" s="135" t="b">
        <f t="shared" si="118"/>
        <v>0</v>
      </c>
      <c r="AF674" s="135" t="b">
        <f>AND(AC674,$V674&lt;=Synthèse!$B$44)</f>
        <v>0</v>
      </c>
      <c r="AG674" s="135" t="b">
        <f>AND(AD674,$V674&lt;=Synthèse!$B$44)</f>
        <v>0</v>
      </c>
      <c r="AH674" s="135" t="b">
        <f>AND(AE674,$V674&lt;=Synthèse!$B$44)</f>
        <v>0</v>
      </c>
      <c r="AI674" s="137" t="b">
        <v>0</v>
      </c>
      <c r="AJ674" s="137" t="b">
        <v>0</v>
      </c>
      <c r="AK674" s="137" t="b">
        <f t="shared" si="119"/>
        <v>0</v>
      </c>
      <c r="AL674" s="137" t="b">
        <f t="shared" si="120"/>
        <v>0</v>
      </c>
      <c r="AM674" s="137" t="b">
        <f>AND(AK674,$V674&lt;=Synthèse!$B$44)</f>
        <v>0</v>
      </c>
      <c r="AN674" s="137" t="b">
        <f>AND(AL674,$V674&lt;=Synthèse!$B$44)</f>
        <v>0</v>
      </c>
    </row>
    <row r="675" spans="1:40">
      <c r="A675" s="17">
        <v>437190</v>
      </c>
      <c r="B675" t="str">
        <f ca="1">VLOOKUP(A675,'Fichier FI (en entrée)'!B:AH,3,0)</f>
        <v>QFVUMUZUNX</v>
      </c>
      <c r="C675">
        <f t="shared" si="110"/>
        <v>2097</v>
      </c>
      <c r="D675">
        <f t="shared" si="111"/>
        <v>-100</v>
      </c>
      <c r="E675" s="14" t="str">
        <f>VLOOKUP(A675,'Fichier FI (en entrée)'!B:AH,2,0)</f>
        <v>ENV</v>
      </c>
      <c r="F675" s="14" t="b">
        <f t="shared" si="112"/>
        <v>0</v>
      </c>
      <c r="G675" s="14" t="b">
        <f>IFERROR(VLOOKUP(A675,'Calculs FA (auto)'!A:F,6,0),FALSE)</f>
        <v>0</v>
      </c>
      <c r="H675" s="14" t="b">
        <f t="shared" si="113"/>
        <v>0</v>
      </c>
      <c r="I675" s="16" t="str">
        <f>IFERROR(VLOOKUP(A675,'Moyennes FI (en entrée)'!B:N,7,0),"")</f>
        <v/>
      </c>
      <c r="J675" s="16">
        <f>IFERROR(VLOOKUP(VLOOKUP(A675,'Fichier FI (en entrée)'!B:AH,33,0),Modificateurs!A$2:B$5,2,0),0)</f>
        <v>0</v>
      </c>
      <c r="K675" s="16">
        <f>IFERROR(VLOOKUP(VLOOKUP(A675,'Redoub FI (en entrée)'!B:N,7,0),Modificateurs!A$8:B$11,2,0),0)</f>
        <v>0</v>
      </c>
      <c r="L675" s="16">
        <f>IFERROR(VLOOKUP(M675,Modificateurs!D$1:E$94,2,0),0)</f>
        <v>3</v>
      </c>
      <c r="M675" t="str">
        <f>VLOOKUP(A675,'Fichier FI (en entrée)'!B:AH,16,0)&amp;" "&amp;VLOOKUP(A675,'Fichier FI (en entrée)'!B:AH,20,0)&amp;" "&amp;VLOOKUP(A675,'Fichier FI (en entrée)'!B:AH,27,0)&amp;" "&amp;VLOOKUP(A675,'Fichier FI (en entrée)'!B:AH,29,0)</f>
        <v xml:space="preserve">S Informatique et Sciences du numérique  </v>
      </c>
      <c r="N675" t="str">
        <f>VLOOKUP(A675,'Fichier FI (en entrée)'!B:AH,8,0)</f>
        <v>En Terminale</v>
      </c>
      <c r="O675" t="b">
        <f>AND(C675&gt;Synthèse!B$8,C675&lt;Synthèse!B$10,NOT(Y675))</f>
        <v>0</v>
      </c>
      <c r="P675" t="s">
        <v>2268</v>
      </c>
      <c r="Q675" s="60">
        <f>ROUNDUP(C675/(Synthèse!$B$4+Synthèse!$B$1)*8,0)</f>
        <v>10</v>
      </c>
      <c r="R675" s="60">
        <f>IFERROR(VLOOKUP(A675,'Evaluations (formulaire)'!A:P,6,0)+VLOOKUP(A675,'Evaluations (formulaire)'!A:P,7,0),0)</f>
        <v>0</v>
      </c>
      <c r="S675" s="60">
        <f>IFERROR(VLOOKUP(A675,'Evaluations (formulaire)'!A:P,8,0),0)</f>
        <v>0</v>
      </c>
      <c r="T675" s="60">
        <f>IF(AND(ISBLANK(P675),Q675&lt;=2),Synthèse!$B$41,IF(AND(ISBLANK(P675),Q675&gt;=7),Synthèse!$C$41,R675+S675))</f>
        <v>0</v>
      </c>
      <c r="U675" s="60">
        <f t="shared" si="114"/>
        <v>-100</v>
      </c>
      <c r="V675" s="60">
        <f t="shared" si="115"/>
        <v>2096</v>
      </c>
      <c r="X675" s="26">
        <v>768</v>
      </c>
      <c r="Y675" s="26" t="b">
        <f>IFERROR(VLOOKUP(A675,'Calculs FA (auto)'!A:O,15,0),FALSE)</f>
        <v>0</v>
      </c>
      <c r="Z675" s="26">
        <f>IFERROR(VLOOKUP(A675,'Evaluations (formulaire)'!A:M,9,0),0)</f>
        <v>0</v>
      </c>
      <c r="AA675" s="135" t="b">
        <v>1</v>
      </c>
      <c r="AB675" s="135" t="b">
        <v>0</v>
      </c>
      <c r="AC675" s="135" t="b">
        <f t="shared" si="116"/>
        <v>0</v>
      </c>
      <c r="AD675" s="135" t="b">
        <f t="shared" si="117"/>
        <v>0</v>
      </c>
      <c r="AE675" s="135" t="b">
        <f t="shared" si="118"/>
        <v>0</v>
      </c>
      <c r="AF675" s="135" t="b">
        <f>AND(AC675,$V675&lt;=Synthèse!$B$44)</f>
        <v>0</v>
      </c>
      <c r="AG675" s="135" t="b">
        <f>AND(AD675,$V675&lt;=Synthèse!$B$44)</f>
        <v>0</v>
      </c>
      <c r="AH675" s="135" t="b">
        <f>AND(AE675,$V675&lt;=Synthèse!$B$44)</f>
        <v>0</v>
      </c>
      <c r="AI675" s="137" t="b">
        <v>0</v>
      </c>
      <c r="AJ675" s="137" t="b">
        <v>1</v>
      </c>
      <c r="AK675" s="137" t="b">
        <f t="shared" si="119"/>
        <v>0</v>
      </c>
      <c r="AL675" s="137" t="b">
        <f t="shared" si="120"/>
        <v>0</v>
      </c>
      <c r="AM675" s="137" t="b">
        <f>AND(AK675,$V675&lt;=Synthèse!$B$44)</f>
        <v>0</v>
      </c>
      <c r="AN675" s="137" t="b">
        <f>AND(AL675,$V675&lt;=Synthèse!$B$44)</f>
        <v>0</v>
      </c>
    </row>
    <row r="676" spans="1:40">
      <c r="A676" s="17">
        <v>437192</v>
      </c>
      <c r="B676" t="str">
        <f ca="1">VLOOKUP(A676,'Fichier FI (en entrée)'!B:AH,3,0)</f>
        <v>FLXMQPCONJ</v>
      </c>
      <c r="C676">
        <f t="shared" si="110"/>
        <v>1180</v>
      </c>
      <c r="D676">
        <f t="shared" si="111"/>
        <v>8.24</v>
      </c>
      <c r="E676" s="14" t="str">
        <f>VLOOKUP(A676,'Fichier FI (en entrée)'!B:AH,2,0)</f>
        <v>EV</v>
      </c>
      <c r="F676" s="14" t="b">
        <f t="shared" si="112"/>
        <v>1</v>
      </c>
      <c r="G676" s="14" t="b">
        <f>IFERROR(VLOOKUP(A676,'Calculs FA (auto)'!A:F,6,0),FALSE)</f>
        <v>0</v>
      </c>
      <c r="H676" s="14" t="b">
        <f t="shared" si="113"/>
        <v>0</v>
      </c>
      <c r="I676" s="16">
        <f>IFERROR(VLOOKUP(A676,'Moyennes FI (en entrée)'!B:N,7,0),"")</f>
        <v>11.24</v>
      </c>
      <c r="J676" s="16">
        <f>IFERROR(VLOOKUP(VLOOKUP(A676,'Fichier FI (en entrée)'!B:AH,33,0),Modificateurs!A$2:B$5,2,0),0)</f>
        <v>1</v>
      </c>
      <c r="K676" s="16">
        <f>IFERROR(VLOOKUP(VLOOKUP(A676,'Redoub FI (en entrée)'!B:N,7,0),Modificateurs!A$8:B$11,2,0),0)</f>
        <v>0</v>
      </c>
      <c r="L676" s="16">
        <f>IFERROR(VLOOKUP(M676,Modificateurs!D$1:E$94,2,0),0)</f>
        <v>-4</v>
      </c>
      <c r="M676" t="str">
        <f>VLOOKUP(A676,'Fichier FI (en entrée)'!B:AH,16,0)&amp;" "&amp;VLOOKUP(A676,'Fichier FI (en entrée)'!B:AH,20,0)&amp;" "&amp;VLOOKUP(A676,'Fichier FI (en entrée)'!B:AH,27,0)&amp;" "&amp;VLOOKUP(A676,'Fichier FI (en entrée)'!B:AH,29,0)</f>
        <v xml:space="preserve">STI2D Energies et environnement  </v>
      </c>
      <c r="N676" t="str">
        <f>VLOOKUP(A676,'Fichier FI (en entrée)'!B:AH,8,0)</f>
        <v>En Terminale</v>
      </c>
      <c r="O676" t="b">
        <f>AND(C676&gt;Synthèse!B$8,C676&lt;Synthèse!B$10,NOT(Y676))</f>
        <v>1</v>
      </c>
      <c r="P676" s="17" t="s">
        <v>2267</v>
      </c>
      <c r="Q676" s="60">
        <f>ROUNDUP(C676/(Synthèse!$B$4+Synthèse!$B$1)*8,0)</f>
        <v>6</v>
      </c>
      <c r="R676" s="60">
        <f>IFERROR(VLOOKUP(A676,'Evaluations (formulaire)'!A:P,6,0)+VLOOKUP(A676,'Evaluations (formulaire)'!A:P,7,0),0)</f>
        <v>0</v>
      </c>
      <c r="S676" s="60">
        <f>IFERROR(VLOOKUP(A676,'Evaluations (formulaire)'!A:P,8,0),0)</f>
        <v>0</v>
      </c>
      <c r="T676" s="60">
        <f>IF(AND(ISBLANK(P676),Q676&lt;=2),Synthèse!$B$41,IF(AND(ISBLANK(P676),Q676&gt;=7),Synthèse!$C$41,R676+S676))</f>
        <v>0</v>
      </c>
      <c r="U676" s="60">
        <f t="shared" si="114"/>
        <v>8.24</v>
      </c>
      <c r="V676" s="60">
        <f t="shared" si="115"/>
        <v>1178</v>
      </c>
      <c r="X676" s="26">
        <v>1320</v>
      </c>
      <c r="Y676" s="26" t="b">
        <f>IFERROR(VLOOKUP(A676,'Calculs FA (auto)'!A:O,15,0),FALSE)</f>
        <v>0</v>
      </c>
      <c r="Z676" s="26">
        <f>IFERROR(VLOOKUP(A676,'Evaluations (formulaire)'!A:M,9,0),0)</f>
        <v>0</v>
      </c>
      <c r="AA676" s="135" t="b">
        <v>1</v>
      </c>
      <c r="AB676" s="135" t="b">
        <v>0</v>
      </c>
      <c r="AC676" s="135" t="b">
        <f t="shared" si="116"/>
        <v>1</v>
      </c>
      <c r="AD676" s="135" t="b">
        <f t="shared" si="117"/>
        <v>0</v>
      </c>
      <c r="AE676" s="135" t="b">
        <f t="shared" si="118"/>
        <v>0</v>
      </c>
      <c r="AF676" s="135" t="b">
        <f>AND(AC676,$V676&lt;=Synthèse!$B$44)</f>
        <v>0</v>
      </c>
      <c r="AG676" s="135" t="b">
        <f>AND(AD676,$V676&lt;=Synthèse!$B$44)</f>
        <v>0</v>
      </c>
      <c r="AH676" s="135" t="b">
        <f>AND(AE676,$V676&lt;=Synthèse!$B$44)</f>
        <v>0</v>
      </c>
      <c r="AI676" s="137" t="b">
        <v>0</v>
      </c>
      <c r="AJ676" s="137" t="b">
        <v>1</v>
      </c>
      <c r="AK676" s="137" t="b">
        <f t="shared" si="119"/>
        <v>0</v>
      </c>
      <c r="AL676" s="137" t="b">
        <f t="shared" si="120"/>
        <v>1</v>
      </c>
      <c r="AM676" s="137" t="b">
        <f>AND(AK676,$V676&lt;=Synthèse!$B$44)</f>
        <v>0</v>
      </c>
      <c r="AN676" s="137" t="b">
        <f>AND(AL676,$V676&lt;=Synthèse!$B$44)</f>
        <v>0</v>
      </c>
    </row>
    <row r="677" spans="1:40">
      <c r="A677" s="17">
        <v>437194</v>
      </c>
      <c r="B677" t="str">
        <f ca="1">VLOOKUP(A677,'Fichier FI (en entrée)'!B:AH,3,0)</f>
        <v>MENMMQNOXN</v>
      </c>
      <c r="C677">
        <f t="shared" si="110"/>
        <v>747</v>
      </c>
      <c r="D677">
        <f t="shared" si="111"/>
        <v>11.95</v>
      </c>
      <c r="E677" s="14" t="str">
        <f>VLOOKUP(A677,'Fichier FI (en entrée)'!B:AH,2,0)</f>
        <v>EV</v>
      </c>
      <c r="F677" s="14" t="b">
        <f t="shared" si="112"/>
        <v>1</v>
      </c>
      <c r="G677" s="14" t="b">
        <f>IFERROR(VLOOKUP(A677,'Calculs FA (auto)'!A:F,6,0),FALSE)</f>
        <v>0</v>
      </c>
      <c r="H677" s="14" t="b">
        <f t="shared" si="113"/>
        <v>0</v>
      </c>
      <c r="I677" s="16">
        <f>IFERROR(VLOOKUP(A677,'Moyennes FI (en entrée)'!B:N,7,0),"")</f>
        <v>8.9499999999999993</v>
      </c>
      <c r="J677" s="16">
        <f>IFERROR(VLOOKUP(VLOOKUP(A677,'Fichier FI (en entrée)'!B:AH,33,0),Modificateurs!A$2:B$5,2,0),0)</f>
        <v>0</v>
      </c>
      <c r="K677" s="16">
        <f>IFERROR(VLOOKUP(VLOOKUP(A677,'Redoub FI (en entrée)'!B:N,7,0),Modificateurs!A$8:B$11,2,0),0)</f>
        <v>0</v>
      </c>
      <c r="L677" s="16">
        <f>IFERROR(VLOOKUP(M677,Modificateurs!D$1:E$94,2,0),0)</f>
        <v>3</v>
      </c>
      <c r="M677" t="str">
        <f>VLOOKUP(A677,'Fichier FI (en entrée)'!B:AH,16,0)&amp;" "&amp;VLOOKUP(A677,'Fichier FI (en entrée)'!B:AH,20,0)&amp;" "&amp;VLOOKUP(A677,'Fichier FI (en entrée)'!B:AH,27,0)&amp;" "&amp;VLOOKUP(A677,'Fichier FI (en entrée)'!B:AH,29,0)</f>
        <v xml:space="preserve">S Informatique et Sciences du numérique  </v>
      </c>
      <c r="N677" t="str">
        <f>VLOOKUP(A677,'Fichier FI (en entrée)'!B:AH,8,0)</f>
        <v>En Terminale</v>
      </c>
      <c r="O677" t="b">
        <f>AND(C677&gt;Synthèse!B$8,C677&lt;Synthèse!B$10,NOT(Y677))</f>
        <v>1</v>
      </c>
      <c r="P677" t="s">
        <v>2263</v>
      </c>
      <c r="Q677" s="60">
        <f>ROUNDUP(C677/(Synthèse!$B$4+Synthèse!$B$1)*8,0)</f>
        <v>4</v>
      </c>
      <c r="R677" s="60">
        <f>IFERROR(VLOOKUP(A677,'Evaluations (formulaire)'!A:P,6,0)+VLOOKUP(A677,'Evaluations (formulaire)'!A:P,7,0),0)</f>
        <v>0</v>
      </c>
      <c r="S677" s="60">
        <f>IFERROR(VLOOKUP(A677,'Evaluations (formulaire)'!A:P,8,0),0)</f>
        <v>0</v>
      </c>
      <c r="T677" s="60">
        <f>IF(AND(ISBLANK(P677),Q677&lt;=2),Synthèse!$B$41,IF(AND(ISBLANK(P677),Q677&gt;=7),Synthèse!$C$41,R677+S677))</f>
        <v>0</v>
      </c>
      <c r="U677" s="60">
        <f t="shared" si="114"/>
        <v>11.95</v>
      </c>
      <c r="V677" s="60">
        <f t="shared" si="115"/>
        <v>747</v>
      </c>
      <c r="X677" s="26">
        <v>844</v>
      </c>
      <c r="Y677" s="26" t="b">
        <f>IFERROR(VLOOKUP(A677,'Calculs FA (auto)'!A:O,15,0),FALSE)</f>
        <v>0</v>
      </c>
      <c r="Z677" s="26">
        <f>IFERROR(VLOOKUP(A677,'Evaluations (formulaire)'!A:M,9,0),0)</f>
        <v>0</v>
      </c>
      <c r="AA677" s="135" t="b">
        <v>0</v>
      </c>
      <c r="AB677" s="135" t="b">
        <v>1</v>
      </c>
      <c r="AC677" s="135" t="b">
        <f t="shared" si="116"/>
        <v>0</v>
      </c>
      <c r="AD677" s="135" t="b">
        <f t="shared" si="117"/>
        <v>1</v>
      </c>
      <c r="AE677" s="135" t="b">
        <f t="shared" si="118"/>
        <v>0</v>
      </c>
      <c r="AF677" s="135" t="b">
        <f>AND(AC677,$V677&lt;=Synthèse!$B$44)</f>
        <v>0</v>
      </c>
      <c r="AG677" s="135" t="b">
        <f>AND(AD677,$V677&lt;=Synthèse!$B$44)</f>
        <v>0</v>
      </c>
      <c r="AH677" s="135" t="b">
        <f>AND(AE677,$V677&lt;=Synthèse!$B$44)</f>
        <v>0</v>
      </c>
      <c r="AI677" s="137" t="b">
        <v>1</v>
      </c>
      <c r="AJ677" s="137" t="b">
        <v>0</v>
      </c>
      <c r="AK677" s="137" t="b">
        <f t="shared" si="119"/>
        <v>1</v>
      </c>
      <c r="AL677" s="137" t="b">
        <f t="shared" si="120"/>
        <v>0</v>
      </c>
      <c r="AM677" s="137" t="b">
        <f>AND(AK677,$V677&lt;=Synthèse!$B$44)</f>
        <v>0</v>
      </c>
      <c r="AN677" s="137" t="b">
        <f>AND(AL677,$V677&lt;=Synthèse!$B$44)</f>
        <v>0</v>
      </c>
    </row>
    <row r="678" spans="1:40">
      <c r="A678" s="17">
        <v>437203</v>
      </c>
      <c r="B678" t="str">
        <f ca="1">VLOOKUP(A678,'Fichier FI (en entrée)'!B:AH,3,0)</f>
        <v>USXILKKSRD</v>
      </c>
      <c r="C678">
        <f t="shared" si="110"/>
        <v>1155</v>
      </c>
      <c r="D678">
        <f t="shared" si="111"/>
        <v>8.5399999999999991</v>
      </c>
      <c r="E678" s="14" t="str">
        <f>VLOOKUP(A678,'Fichier FI (en entrée)'!B:AH,2,0)</f>
        <v>EV</v>
      </c>
      <c r="F678" s="14" t="b">
        <f t="shared" si="112"/>
        <v>1</v>
      </c>
      <c r="G678" s="14" t="b">
        <f>IFERROR(VLOOKUP(A678,'Calculs FA (auto)'!A:F,6,0),FALSE)</f>
        <v>0</v>
      </c>
      <c r="H678" s="14" t="b">
        <f t="shared" si="113"/>
        <v>0</v>
      </c>
      <c r="I678" s="16">
        <f>IFERROR(VLOOKUP(A678,'Moyennes FI (en entrée)'!B:N,7,0),"")</f>
        <v>11.54</v>
      </c>
      <c r="J678" s="16">
        <f>IFERROR(VLOOKUP(VLOOKUP(A678,'Fichier FI (en entrée)'!B:AH,33,0),Modificateurs!A$2:B$5,2,0),0)</f>
        <v>3</v>
      </c>
      <c r="K678" s="16">
        <f>IFERROR(VLOOKUP(VLOOKUP(A678,'Redoub FI (en entrée)'!B:N,7,0),Modificateurs!A$8:B$11,2,0),0)</f>
        <v>0</v>
      </c>
      <c r="L678" s="16">
        <f>IFERROR(VLOOKUP(M678,Modificateurs!D$1:E$94,2,0),0)</f>
        <v>-6</v>
      </c>
      <c r="M678" t="str">
        <f>VLOOKUP(A678,'Fichier FI (en entrée)'!B:AH,16,0)&amp;" "&amp;VLOOKUP(A678,'Fichier FI (en entrée)'!B:AH,20,0)&amp;" "&amp;VLOOKUP(A678,'Fichier FI (en entrée)'!B:AH,27,0)&amp;" "&amp;VLOOKUP(A678,'Fichier FI (en entrée)'!B:AH,29,0)</f>
        <v xml:space="preserve">STI2D Innovation Technologique et Eco conception  </v>
      </c>
      <c r="N678" t="str">
        <f>VLOOKUP(A678,'Fichier FI (en entrée)'!B:AH,8,0)</f>
        <v>En Terminale</v>
      </c>
      <c r="O678" t="b">
        <f>AND(C678&gt;Synthèse!B$8,C678&lt;Synthèse!B$10,NOT(Y678))</f>
        <v>1</v>
      </c>
      <c r="P678" t="s">
        <v>2262</v>
      </c>
      <c r="Q678" s="60">
        <f>ROUNDUP(C678/(Synthèse!$B$4+Synthèse!$B$1)*8,0)</f>
        <v>6</v>
      </c>
      <c r="R678" s="60">
        <f>IFERROR(VLOOKUP(A678,'Evaluations (formulaire)'!A:P,6,0)+VLOOKUP(A678,'Evaluations (formulaire)'!A:P,7,0),0)</f>
        <v>0</v>
      </c>
      <c r="S678" s="60">
        <f>IFERROR(VLOOKUP(A678,'Evaluations (formulaire)'!A:P,8,0),0)</f>
        <v>0</v>
      </c>
      <c r="T678" s="60">
        <f>IF(AND(ISBLANK(P678),Q678&lt;=2),Synthèse!$B$41,IF(AND(ISBLANK(P678),Q678&gt;=7),Synthèse!$C$41,R678+S678))</f>
        <v>0</v>
      </c>
      <c r="U678" s="60">
        <f t="shared" si="114"/>
        <v>8.5399999999999991</v>
      </c>
      <c r="V678" s="60">
        <f t="shared" si="115"/>
        <v>1153</v>
      </c>
      <c r="X678" s="26">
        <v>340</v>
      </c>
      <c r="Y678" s="26" t="b">
        <f>IFERROR(VLOOKUP(A678,'Calculs FA (auto)'!A:O,15,0),FALSE)</f>
        <v>0</v>
      </c>
      <c r="Z678" s="26">
        <f>IFERROR(VLOOKUP(A678,'Evaluations (formulaire)'!A:M,9,0),0)</f>
        <v>0</v>
      </c>
      <c r="AA678" s="135" t="b">
        <v>1</v>
      </c>
      <c r="AB678" s="135" t="b">
        <v>0</v>
      </c>
      <c r="AC678" s="135" t="b">
        <f t="shared" si="116"/>
        <v>1</v>
      </c>
      <c r="AD678" s="135" t="b">
        <f t="shared" si="117"/>
        <v>0</v>
      </c>
      <c r="AE678" s="135" t="b">
        <f t="shared" si="118"/>
        <v>0</v>
      </c>
      <c r="AF678" s="135" t="b">
        <f>AND(AC678,$V678&lt;=Synthèse!$B$44)</f>
        <v>0</v>
      </c>
      <c r="AG678" s="135" t="b">
        <f>AND(AD678,$V678&lt;=Synthèse!$B$44)</f>
        <v>0</v>
      </c>
      <c r="AH678" s="135" t="b">
        <f>AND(AE678,$V678&lt;=Synthèse!$B$44)</f>
        <v>0</v>
      </c>
      <c r="AI678" s="137" t="b">
        <v>0</v>
      </c>
      <c r="AJ678" s="137" t="b">
        <v>1</v>
      </c>
      <c r="AK678" s="137" t="b">
        <f t="shared" si="119"/>
        <v>0</v>
      </c>
      <c r="AL678" s="137" t="b">
        <f t="shared" si="120"/>
        <v>1</v>
      </c>
      <c r="AM678" s="137" t="b">
        <f>AND(AK678,$V678&lt;=Synthèse!$B$44)</f>
        <v>0</v>
      </c>
      <c r="AN678" s="137" t="b">
        <f>AND(AL678,$V678&lt;=Synthèse!$B$44)</f>
        <v>0</v>
      </c>
    </row>
    <row r="679" spans="1:40">
      <c r="A679" s="17">
        <v>437210</v>
      </c>
      <c r="B679" t="str">
        <f ca="1">VLOOKUP(A679,'Fichier FI (en entrée)'!B:AH,3,0)</f>
        <v>HFPPCVNBUX</v>
      </c>
      <c r="C679">
        <f t="shared" si="110"/>
        <v>192</v>
      </c>
      <c r="D679">
        <f t="shared" si="111"/>
        <v>15.98</v>
      </c>
      <c r="E679" s="14" t="str">
        <f>VLOOKUP(A679,'Fichier FI (en entrée)'!B:AH,2,0)</f>
        <v>EV</v>
      </c>
      <c r="F679" s="14" t="b">
        <f t="shared" si="112"/>
        <v>1</v>
      </c>
      <c r="G679" s="14" t="b">
        <f>IFERROR(VLOOKUP(A679,'Calculs FA (auto)'!A:F,6,0),FALSE)</f>
        <v>0</v>
      </c>
      <c r="H679" s="14" t="b">
        <f t="shared" si="113"/>
        <v>0</v>
      </c>
      <c r="I679" s="16">
        <f>IFERROR(VLOOKUP(A679,'Moyennes FI (en entrée)'!B:N,7,0),"")</f>
        <v>10.98</v>
      </c>
      <c r="J679" s="16">
        <f>IFERROR(VLOOKUP(VLOOKUP(A679,'Fichier FI (en entrée)'!B:AH,33,0),Modificateurs!A$2:B$5,2,0),0)</f>
        <v>3</v>
      </c>
      <c r="K679" s="16">
        <f>IFERROR(VLOOKUP(VLOOKUP(A679,'Redoub FI (en entrée)'!B:N,7,0),Modificateurs!A$8:B$11,2,0),0)</f>
        <v>0</v>
      </c>
      <c r="L679" s="16">
        <f>IFERROR(VLOOKUP(M679,Modificateurs!D$1:E$94,2,0),0)</f>
        <v>2</v>
      </c>
      <c r="M679" t="str">
        <f>VLOOKUP(A679,'Fichier FI (en entrée)'!B:AH,16,0)&amp;" "&amp;VLOOKUP(A679,'Fichier FI (en entrée)'!B:AH,20,0)&amp;" "&amp;VLOOKUP(A679,'Fichier FI (en entrée)'!B:AH,27,0)&amp;" "&amp;VLOOKUP(A679,'Fichier FI (en entrée)'!B:AH,29,0)</f>
        <v xml:space="preserve">S Physique-chimie  </v>
      </c>
      <c r="N679" t="str">
        <f>VLOOKUP(A679,'Fichier FI (en entrée)'!B:AH,8,0)</f>
        <v>En Terminale</v>
      </c>
      <c r="O679" t="b">
        <f>AND(C679&gt;Synthèse!B$8,C679&lt;Synthèse!B$10,NOT(Y679))</f>
        <v>0</v>
      </c>
      <c r="P679" s="17" t="s">
        <v>2267</v>
      </c>
      <c r="Q679" s="60">
        <f>ROUNDUP(C679/(Synthèse!$B$4+Synthèse!$B$1)*8,0)</f>
        <v>1</v>
      </c>
      <c r="R679" s="60">
        <f>IFERROR(VLOOKUP(A679,'Evaluations (formulaire)'!A:P,6,0)+VLOOKUP(A679,'Evaluations (formulaire)'!A:P,7,0),0)</f>
        <v>0</v>
      </c>
      <c r="S679" s="60">
        <f>IFERROR(VLOOKUP(A679,'Evaluations (formulaire)'!A:P,8,0),0)</f>
        <v>0</v>
      </c>
      <c r="T679" s="60">
        <f>IF(AND(ISBLANK(P679),Q679&lt;=2),Synthèse!$B$41,IF(AND(ISBLANK(P679),Q679&gt;=7),Synthèse!$C$41,R679+S679))</f>
        <v>0</v>
      </c>
      <c r="U679" s="60">
        <f t="shared" si="114"/>
        <v>15.98</v>
      </c>
      <c r="V679" s="60">
        <f t="shared" si="115"/>
        <v>192</v>
      </c>
      <c r="X679" s="26">
        <v>1339</v>
      </c>
      <c r="Y679" s="26" t="b">
        <f>IFERROR(VLOOKUP(A679,'Calculs FA (auto)'!A:O,15,0),FALSE)</f>
        <v>0</v>
      </c>
      <c r="Z679" s="26">
        <f>IFERROR(VLOOKUP(A679,'Evaluations (formulaire)'!A:M,9,0),0)</f>
        <v>0</v>
      </c>
      <c r="AA679" s="135" t="b">
        <v>0</v>
      </c>
      <c r="AB679" s="135" t="b">
        <v>1</v>
      </c>
      <c r="AC679" s="135" t="b">
        <f t="shared" si="116"/>
        <v>0</v>
      </c>
      <c r="AD679" s="135" t="b">
        <f t="shared" si="117"/>
        <v>1</v>
      </c>
      <c r="AE679" s="135" t="b">
        <f t="shared" si="118"/>
        <v>0</v>
      </c>
      <c r="AF679" s="135" t="b">
        <f>AND(AC679,$V679&lt;=Synthèse!$B$44)</f>
        <v>0</v>
      </c>
      <c r="AG679" s="135" t="b">
        <f>AND(AD679,$V679&lt;=Synthèse!$B$44)</f>
        <v>1</v>
      </c>
      <c r="AH679" s="135" t="b">
        <f>AND(AE679,$V679&lt;=Synthèse!$B$44)</f>
        <v>0</v>
      </c>
      <c r="AI679" s="137" t="b">
        <v>1</v>
      </c>
      <c r="AJ679" s="137" t="b">
        <v>0</v>
      </c>
      <c r="AK679" s="137" t="b">
        <f t="shared" si="119"/>
        <v>1</v>
      </c>
      <c r="AL679" s="137" t="b">
        <f t="shared" si="120"/>
        <v>0</v>
      </c>
      <c r="AM679" s="137" t="b">
        <f>AND(AK679,$V679&lt;=Synthèse!$B$44)</f>
        <v>1</v>
      </c>
      <c r="AN679" s="137" t="b">
        <f>AND(AL679,$V679&lt;=Synthèse!$B$44)</f>
        <v>0</v>
      </c>
    </row>
    <row r="680" spans="1:40">
      <c r="A680" s="17">
        <v>437244</v>
      </c>
      <c r="B680" t="str">
        <f ca="1">VLOOKUP(A680,'Fichier FI (en entrée)'!B:AH,3,0)</f>
        <v>CJXDEWSBYI</v>
      </c>
      <c r="C680">
        <f t="shared" si="110"/>
        <v>1253</v>
      </c>
      <c r="D680">
        <f t="shared" si="111"/>
        <v>6.76</v>
      </c>
      <c r="E680" s="14" t="str">
        <f>VLOOKUP(A680,'Fichier FI (en entrée)'!B:AH,2,0)</f>
        <v>EV</v>
      </c>
      <c r="F680" s="14" t="b">
        <f t="shared" si="112"/>
        <v>1</v>
      </c>
      <c r="G680" s="14" t="b">
        <f>IFERROR(VLOOKUP(A680,'Calculs FA (auto)'!A:F,6,0),FALSE)</f>
        <v>0</v>
      </c>
      <c r="H680" s="14" t="b">
        <f t="shared" si="113"/>
        <v>0</v>
      </c>
      <c r="I680" s="16">
        <f>IFERROR(VLOOKUP(A680,'Moyennes FI (en entrée)'!B:N,7,0),"")</f>
        <v>10.76</v>
      </c>
      <c r="J680" s="16">
        <f>IFERROR(VLOOKUP(VLOOKUP(A680,'Fichier FI (en entrée)'!B:AH,33,0),Modificateurs!A$2:B$5,2,0),0)</f>
        <v>0</v>
      </c>
      <c r="K680" s="16">
        <f>IFERROR(VLOOKUP(VLOOKUP(A680,'Redoub FI (en entrée)'!B:N,7,0),Modificateurs!A$8:B$11,2,0),0)</f>
        <v>0</v>
      </c>
      <c r="L680" s="16">
        <f>IFERROR(VLOOKUP(M680,Modificateurs!D$1:E$94,2,0),0)</f>
        <v>-4</v>
      </c>
      <c r="M680" t="str">
        <f>VLOOKUP(A680,'Fichier FI (en entrée)'!B:AH,16,0)&amp;" "&amp;VLOOKUP(A680,'Fichier FI (en entrée)'!B:AH,20,0)&amp;" "&amp;VLOOKUP(A680,'Fichier FI (en entrée)'!B:AH,27,0)&amp;" "&amp;VLOOKUP(A680,'Fichier FI (en entrée)'!B:AH,29,0)</f>
        <v xml:space="preserve">STI2D Energies et environnement  </v>
      </c>
      <c r="N680" t="str">
        <f>VLOOKUP(A680,'Fichier FI (en entrée)'!B:AH,8,0)</f>
        <v>En Terminale</v>
      </c>
      <c r="O680" t="b">
        <f>AND(C680&gt;Synthèse!B$8,C680&lt;Synthèse!B$10,NOT(Y680))</f>
        <v>1</v>
      </c>
      <c r="P680" t="s">
        <v>2264</v>
      </c>
      <c r="Q680" s="60">
        <f>ROUNDUP(C680/(Synthèse!$B$4+Synthèse!$B$1)*8,0)</f>
        <v>6</v>
      </c>
      <c r="R680" s="60">
        <f>IFERROR(VLOOKUP(A680,'Evaluations (formulaire)'!A:P,6,0)+VLOOKUP(A680,'Evaluations (formulaire)'!A:P,7,0),0)</f>
        <v>0</v>
      </c>
      <c r="S680" s="60">
        <f>IFERROR(VLOOKUP(A680,'Evaluations (formulaire)'!A:P,8,0),0)</f>
        <v>0</v>
      </c>
      <c r="T680" s="60">
        <f>IF(AND(ISBLANK(P680),Q680&lt;=2),Synthèse!$B$41,IF(AND(ISBLANK(P680),Q680&gt;=7),Synthèse!$C$41,R680+S680))</f>
        <v>0</v>
      </c>
      <c r="U680" s="60">
        <f t="shared" si="114"/>
        <v>6.76</v>
      </c>
      <c r="V680" s="60">
        <f t="shared" si="115"/>
        <v>1251</v>
      </c>
      <c r="X680" s="26">
        <v>1040</v>
      </c>
      <c r="Y680" s="26" t="b">
        <f>IFERROR(VLOOKUP(A680,'Calculs FA (auto)'!A:O,15,0),FALSE)</f>
        <v>0</v>
      </c>
      <c r="Z680" s="26">
        <f>IFERROR(VLOOKUP(A680,'Evaluations (formulaire)'!A:M,9,0),0)</f>
        <v>0</v>
      </c>
      <c r="AA680" s="135" t="b">
        <v>1</v>
      </c>
      <c r="AB680" s="135" t="b">
        <v>0</v>
      </c>
      <c r="AC680" s="135" t="b">
        <f t="shared" si="116"/>
        <v>1</v>
      </c>
      <c r="AD680" s="135" t="b">
        <f t="shared" si="117"/>
        <v>0</v>
      </c>
      <c r="AE680" s="135" t="b">
        <f t="shared" si="118"/>
        <v>0</v>
      </c>
      <c r="AF680" s="135" t="b">
        <f>AND(AC680,$V680&lt;=Synthèse!$B$44)</f>
        <v>0</v>
      </c>
      <c r="AG680" s="135" t="b">
        <f>AND(AD680,$V680&lt;=Synthèse!$B$44)</f>
        <v>0</v>
      </c>
      <c r="AH680" s="135" t="b">
        <f>AND(AE680,$V680&lt;=Synthèse!$B$44)</f>
        <v>0</v>
      </c>
      <c r="AI680" s="137" t="b">
        <v>0</v>
      </c>
      <c r="AJ680" s="137" t="b">
        <v>1</v>
      </c>
      <c r="AK680" s="137" t="b">
        <f t="shared" si="119"/>
        <v>0</v>
      </c>
      <c r="AL680" s="137" t="b">
        <f t="shared" si="120"/>
        <v>1</v>
      </c>
      <c r="AM680" s="137" t="b">
        <f>AND(AK680,$V680&lt;=Synthèse!$B$44)</f>
        <v>0</v>
      </c>
      <c r="AN680" s="137" t="b">
        <f>AND(AL680,$V680&lt;=Synthèse!$B$44)</f>
        <v>0</v>
      </c>
    </row>
    <row r="681" spans="1:40">
      <c r="A681" s="17">
        <v>437727</v>
      </c>
      <c r="B681" t="str">
        <f ca="1">VLOOKUP(A681,'Fichier FI (en entrée)'!B:AH,3,0)</f>
        <v>LCJHXBUYIJ</v>
      </c>
      <c r="C681">
        <f t="shared" si="110"/>
        <v>1106</v>
      </c>
      <c r="D681">
        <f t="shared" si="111"/>
        <v>9.23</v>
      </c>
      <c r="E681" s="14" t="str">
        <f>VLOOKUP(A681,'Fichier FI (en entrée)'!B:AH,2,0)</f>
        <v>EV</v>
      </c>
      <c r="F681" s="14" t="b">
        <f t="shared" si="112"/>
        <v>1</v>
      </c>
      <c r="G681" s="14" t="b">
        <f>IFERROR(VLOOKUP(A681,'Calculs FA (auto)'!A:F,6,0),FALSE)</f>
        <v>0</v>
      </c>
      <c r="H681" s="14" t="b">
        <f t="shared" si="113"/>
        <v>0</v>
      </c>
      <c r="I681" s="16">
        <f>IFERROR(VLOOKUP(A681,'Moyennes FI (en entrée)'!B:N,7,0),"")</f>
        <v>7.23</v>
      </c>
      <c r="J681" s="16">
        <f>IFERROR(VLOOKUP(VLOOKUP(A681,'Fichier FI (en entrée)'!B:AH,33,0),Modificateurs!A$2:B$5,2,0),0)</f>
        <v>0</v>
      </c>
      <c r="K681" s="16">
        <f>IFERROR(VLOOKUP(VLOOKUP(A681,'Redoub FI (en entrée)'!B:N,7,0),Modificateurs!A$8:B$11,2,0),0)</f>
        <v>0</v>
      </c>
      <c r="L681" s="16">
        <f>IFERROR(VLOOKUP(M681,Modificateurs!D$1:E$94,2,0),0)</f>
        <v>2</v>
      </c>
      <c r="M681" t="str">
        <f>VLOOKUP(A681,'Fichier FI (en entrée)'!B:AH,16,0)&amp;" "&amp;VLOOKUP(A681,'Fichier FI (en entrée)'!B:AH,20,0)&amp;" "&amp;VLOOKUP(A681,'Fichier FI (en entrée)'!B:AH,27,0)&amp;" "&amp;VLOOKUP(A681,'Fichier FI (en entrée)'!B:AH,29,0)</f>
        <v xml:space="preserve">S Physique-chimie  </v>
      </c>
      <c r="N681" t="str">
        <f>VLOOKUP(A681,'Fichier FI (en entrée)'!B:AH,8,0)</f>
        <v>En Terminale</v>
      </c>
      <c r="O681" t="b">
        <f>AND(C681&gt;Synthèse!B$8,C681&lt;Synthèse!B$10,NOT(Y681))</f>
        <v>1</v>
      </c>
      <c r="P681" t="s">
        <v>2264</v>
      </c>
      <c r="Q681" s="60">
        <f>ROUNDUP(C681/(Synthèse!$B$4+Synthèse!$B$1)*8,0)</f>
        <v>6</v>
      </c>
      <c r="R681" s="60">
        <f>IFERROR(VLOOKUP(A681,'Evaluations (formulaire)'!A:P,6,0)+VLOOKUP(A681,'Evaluations (formulaire)'!A:P,7,0),0)</f>
        <v>0</v>
      </c>
      <c r="S681" s="60">
        <f>IFERROR(VLOOKUP(A681,'Evaluations (formulaire)'!A:P,8,0),0)</f>
        <v>0</v>
      </c>
      <c r="T681" s="60">
        <f>IF(AND(ISBLANK(P681),Q681&lt;=2),Synthèse!$B$41,IF(AND(ISBLANK(P681),Q681&gt;=7),Synthèse!$C$41,R681+S681))</f>
        <v>0</v>
      </c>
      <c r="U681" s="60">
        <f t="shared" si="114"/>
        <v>9.23</v>
      </c>
      <c r="V681" s="60">
        <f t="shared" si="115"/>
        <v>1104</v>
      </c>
      <c r="X681" s="26">
        <v>249</v>
      </c>
      <c r="Y681" s="26" t="b">
        <f>IFERROR(VLOOKUP(A681,'Calculs FA (auto)'!A:O,15,0),FALSE)</f>
        <v>0</v>
      </c>
      <c r="Z681" s="26">
        <f>IFERROR(VLOOKUP(A681,'Evaluations (formulaire)'!A:M,9,0),0)</f>
        <v>0</v>
      </c>
      <c r="AA681" s="135" t="b">
        <v>1</v>
      </c>
      <c r="AB681" s="135" t="b">
        <v>0</v>
      </c>
      <c r="AC681" s="135" t="b">
        <f t="shared" si="116"/>
        <v>1</v>
      </c>
      <c r="AD681" s="135" t="b">
        <f t="shared" si="117"/>
        <v>0</v>
      </c>
      <c r="AE681" s="135" t="b">
        <f t="shared" si="118"/>
        <v>0</v>
      </c>
      <c r="AF681" s="135" t="b">
        <f>AND(AC681,$V681&lt;=Synthèse!$B$44)</f>
        <v>0</v>
      </c>
      <c r="AG681" s="135" t="b">
        <f>AND(AD681,$V681&lt;=Synthèse!$B$44)</f>
        <v>0</v>
      </c>
      <c r="AH681" s="135" t="b">
        <f>AND(AE681,$V681&lt;=Synthèse!$B$44)</f>
        <v>0</v>
      </c>
      <c r="AI681" s="137" t="b">
        <v>0</v>
      </c>
      <c r="AJ681" s="137" t="b">
        <v>1</v>
      </c>
      <c r="AK681" s="137" t="b">
        <f t="shared" si="119"/>
        <v>0</v>
      </c>
      <c r="AL681" s="137" t="b">
        <f t="shared" si="120"/>
        <v>1</v>
      </c>
      <c r="AM681" s="137" t="b">
        <f>AND(AK681,$V681&lt;=Synthèse!$B$44)</f>
        <v>0</v>
      </c>
      <c r="AN681" s="137" t="b">
        <f>AND(AL681,$V681&lt;=Synthèse!$B$44)</f>
        <v>0</v>
      </c>
    </row>
    <row r="682" spans="1:40">
      <c r="A682" s="17">
        <v>437800</v>
      </c>
      <c r="B682" t="str">
        <f ca="1">VLOOKUP(A682,'Fichier FI (en entrée)'!B:AH,3,0)</f>
        <v>DQLPBQZZMO</v>
      </c>
      <c r="C682">
        <f t="shared" si="110"/>
        <v>1007</v>
      </c>
      <c r="D682">
        <f t="shared" si="111"/>
        <v>10.29</v>
      </c>
      <c r="E682" s="14" t="str">
        <f>VLOOKUP(A682,'Fichier FI (en entrée)'!B:AH,2,0)</f>
        <v>EV</v>
      </c>
      <c r="F682" s="14" t="b">
        <f t="shared" si="112"/>
        <v>1</v>
      </c>
      <c r="G682" s="14" t="b">
        <f>IFERROR(VLOOKUP(A682,'Calculs FA (auto)'!A:F,6,0),FALSE)</f>
        <v>0</v>
      </c>
      <c r="H682" s="14" t="b">
        <f t="shared" si="113"/>
        <v>0</v>
      </c>
      <c r="I682" s="16">
        <f>IFERROR(VLOOKUP(A682,'Moyennes FI (en entrée)'!B:N,7,0),"")</f>
        <v>8.2899999999999991</v>
      </c>
      <c r="J682" s="16">
        <f>IFERROR(VLOOKUP(VLOOKUP(A682,'Fichier FI (en entrée)'!B:AH,33,0),Modificateurs!A$2:B$5,2,0),0)</f>
        <v>0</v>
      </c>
      <c r="K682" s="16">
        <f>IFERROR(VLOOKUP(VLOOKUP(A682,'Redoub FI (en entrée)'!B:N,7,0),Modificateurs!A$8:B$11,2,0),0)</f>
        <v>0</v>
      </c>
      <c r="L682" s="16">
        <f>IFERROR(VLOOKUP(M682,Modificateurs!D$1:E$94,2,0),0)</f>
        <v>2</v>
      </c>
      <c r="M682" t="str">
        <f>VLOOKUP(A682,'Fichier FI (en entrée)'!B:AH,16,0)&amp;" "&amp;VLOOKUP(A682,'Fichier FI (en entrée)'!B:AH,20,0)&amp;" "&amp;VLOOKUP(A682,'Fichier FI (en entrée)'!B:AH,27,0)&amp;" "&amp;VLOOKUP(A682,'Fichier FI (en entrée)'!B:AH,29,0)</f>
        <v xml:space="preserve">S Physique-chimie  </v>
      </c>
      <c r="N682" t="str">
        <f>VLOOKUP(A682,'Fichier FI (en entrée)'!B:AH,8,0)</f>
        <v>En Terminale</v>
      </c>
      <c r="O682" t="b">
        <f>AND(C682&gt;Synthèse!B$8,C682&lt;Synthèse!B$10,NOT(Y682))</f>
        <v>1</v>
      </c>
      <c r="P682" t="s">
        <v>2264</v>
      </c>
      <c r="Q682" s="60">
        <f>ROUNDUP(C682/(Synthèse!$B$4+Synthèse!$B$1)*8,0)</f>
        <v>5</v>
      </c>
      <c r="R682" s="60">
        <f>IFERROR(VLOOKUP(A682,'Evaluations (formulaire)'!A:P,6,0)+VLOOKUP(A682,'Evaluations (formulaire)'!A:P,7,0),0)</f>
        <v>0</v>
      </c>
      <c r="S682" s="60">
        <f>IFERROR(VLOOKUP(A682,'Evaluations (formulaire)'!A:P,8,0),0)</f>
        <v>0</v>
      </c>
      <c r="T682" s="60">
        <f>IF(AND(ISBLANK(P682),Q682&lt;=2),Synthèse!$B$41,IF(AND(ISBLANK(P682),Q682&gt;=7),Synthèse!$C$41,R682+S682))</f>
        <v>0</v>
      </c>
      <c r="U682" s="60">
        <f t="shared" si="114"/>
        <v>10.29</v>
      </c>
      <c r="V682" s="60">
        <f t="shared" si="115"/>
        <v>1007</v>
      </c>
      <c r="X682" s="26">
        <v>625</v>
      </c>
      <c r="Y682" s="26" t="b">
        <f>IFERROR(VLOOKUP(A682,'Calculs FA (auto)'!A:O,15,0),FALSE)</f>
        <v>0</v>
      </c>
      <c r="Z682" s="26">
        <f>IFERROR(VLOOKUP(A682,'Evaluations (formulaire)'!A:M,9,0),0)</f>
        <v>0</v>
      </c>
      <c r="AA682" s="135" t="b">
        <v>1</v>
      </c>
      <c r="AB682" s="135" t="b">
        <v>0</v>
      </c>
      <c r="AC682" s="135" t="b">
        <f t="shared" si="116"/>
        <v>1</v>
      </c>
      <c r="AD682" s="135" t="b">
        <f t="shared" si="117"/>
        <v>0</v>
      </c>
      <c r="AE682" s="135" t="b">
        <f t="shared" si="118"/>
        <v>0</v>
      </c>
      <c r="AF682" s="135" t="b">
        <f>AND(AC682,$V682&lt;=Synthèse!$B$44)</f>
        <v>0</v>
      </c>
      <c r="AG682" s="135" t="b">
        <f>AND(AD682,$V682&lt;=Synthèse!$B$44)</f>
        <v>0</v>
      </c>
      <c r="AH682" s="135" t="b">
        <f>AND(AE682,$V682&lt;=Synthèse!$B$44)</f>
        <v>0</v>
      </c>
      <c r="AI682" s="137" t="b">
        <v>0</v>
      </c>
      <c r="AJ682" s="137" t="b">
        <v>1</v>
      </c>
      <c r="AK682" s="137" t="b">
        <f t="shared" si="119"/>
        <v>0</v>
      </c>
      <c r="AL682" s="137" t="b">
        <f t="shared" si="120"/>
        <v>1</v>
      </c>
      <c r="AM682" s="137" t="b">
        <f>AND(AK682,$V682&lt;=Synthèse!$B$44)</f>
        <v>0</v>
      </c>
      <c r="AN682" s="137" t="b">
        <f>AND(AL682,$V682&lt;=Synthèse!$B$44)</f>
        <v>0</v>
      </c>
    </row>
    <row r="683" spans="1:40">
      <c r="A683" s="17">
        <v>437876</v>
      </c>
      <c r="B683" t="str">
        <f ca="1">VLOOKUP(A683,'Fichier FI (en entrée)'!B:AH,3,0)</f>
        <v>FLDUUTGHZO</v>
      </c>
      <c r="C683">
        <f t="shared" si="110"/>
        <v>370</v>
      </c>
      <c r="D683">
        <f t="shared" si="111"/>
        <v>14.35</v>
      </c>
      <c r="E683" s="14" t="str">
        <f>VLOOKUP(A683,'Fichier FI (en entrée)'!B:AH,2,0)</f>
        <v>EV</v>
      </c>
      <c r="F683" s="14" t="b">
        <f t="shared" si="112"/>
        <v>1</v>
      </c>
      <c r="G683" s="14" t="b">
        <f>IFERROR(VLOOKUP(A683,'Calculs FA (auto)'!A:F,6,0),FALSE)</f>
        <v>0</v>
      </c>
      <c r="H683" s="14" t="b">
        <f t="shared" si="113"/>
        <v>0</v>
      </c>
      <c r="I683" s="16">
        <f>IFERROR(VLOOKUP(A683,'Moyennes FI (en entrée)'!B:N,7,0),"")</f>
        <v>10.35</v>
      </c>
      <c r="J683" s="16">
        <f>IFERROR(VLOOKUP(VLOOKUP(A683,'Fichier FI (en entrée)'!B:AH,33,0),Modificateurs!A$2:B$5,2,0),0)</f>
        <v>1</v>
      </c>
      <c r="K683" s="16">
        <f>IFERROR(VLOOKUP(VLOOKUP(A683,'Redoub FI (en entrée)'!B:N,7,0),Modificateurs!A$8:B$11,2,0),0)</f>
        <v>0</v>
      </c>
      <c r="L683" s="16">
        <f>IFERROR(VLOOKUP(M683,Modificateurs!D$1:E$94,2,0),0)</f>
        <v>3</v>
      </c>
      <c r="M683" t="str">
        <f>VLOOKUP(A683,'Fichier FI (en entrée)'!B:AH,16,0)&amp;" "&amp;VLOOKUP(A683,'Fichier FI (en entrée)'!B:AH,20,0)&amp;" "&amp;VLOOKUP(A683,'Fichier FI (en entrée)'!B:AH,27,0)&amp;" "&amp;VLOOKUP(A683,'Fichier FI (en entrée)'!B:AH,29,0)</f>
        <v xml:space="preserve">S Informatique et Sciences du numérique  </v>
      </c>
      <c r="N683" t="str">
        <f>VLOOKUP(A683,'Fichier FI (en entrée)'!B:AH,8,0)</f>
        <v>En Terminale</v>
      </c>
      <c r="O683" t="b">
        <f>AND(C683&gt;Synthèse!B$8,C683&lt;Synthèse!B$10,NOT(Y683))</f>
        <v>0</v>
      </c>
      <c r="P683" t="s">
        <v>2285</v>
      </c>
      <c r="Q683" s="60">
        <f>ROUNDUP(C683/(Synthèse!$B$4+Synthèse!$B$1)*8,0)</f>
        <v>2</v>
      </c>
      <c r="R683" s="60">
        <f>IFERROR(VLOOKUP(A683,'Evaluations (formulaire)'!A:P,6,0)+VLOOKUP(A683,'Evaluations (formulaire)'!A:P,7,0),0)</f>
        <v>0</v>
      </c>
      <c r="S683" s="60">
        <f>IFERROR(VLOOKUP(A683,'Evaluations (formulaire)'!A:P,8,0),0)</f>
        <v>0</v>
      </c>
      <c r="T683" s="60">
        <f>IF(AND(ISBLANK(P683),Q683&lt;=2),Synthèse!$B$41,IF(AND(ISBLANK(P683),Q683&gt;=7),Synthèse!$C$41,R683+S683))</f>
        <v>0</v>
      </c>
      <c r="U683" s="60">
        <f t="shared" si="114"/>
        <v>14.35</v>
      </c>
      <c r="V683" s="60">
        <f t="shared" si="115"/>
        <v>370</v>
      </c>
      <c r="X683" s="26">
        <v>14</v>
      </c>
      <c r="Y683" s="26" t="b">
        <f>IFERROR(VLOOKUP(A683,'Calculs FA (auto)'!A:O,15,0),FALSE)</f>
        <v>0</v>
      </c>
      <c r="Z683" s="26">
        <f>IFERROR(VLOOKUP(A683,'Evaluations (formulaire)'!A:M,9,0),0)</f>
        <v>0</v>
      </c>
      <c r="AA683" s="135" t="b">
        <v>1</v>
      </c>
      <c r="AB683" s="135" t="b">
        <v>0</v>
      </c>
      <c r="AC683" s="135" t="b">
        <f t="shared" si="116"/>
        <v>1</v>
      </c>
      <c r="AD683" s="135" t="b">
        <f t="shared" si="117"/>
        <v>0</v>
      </c>
      <c r="AE683" s="135" t="b">
        <f t="shared" si="118"/>
        <v>0</v>
      </c>
      <c r="AF683" s="135" t="b">
        <f>AND(AC683,$V683&lt;=Synthèse!$B$44)</f>
        <v>1</v>
      </c>
      <c r="AG683" s="135" t="b">
        <f>AND(AD683,$V683&lt;=Synthèse!$B$44)</f>
        <v>0</v>
      </c>
      <c r="AH683" s="135" t="b">
        <f>AND(AE683,$V683&lt;=Synthèse!$B$44)</f>
        <v>0</v>
      </c>
      <c r="AI683" s="137" t="b">
        <v>0</v>
      </c>
      <c r="AJ683" s="137" t="b">
        <v>1</v>
      </c>
      <c r="AK683" s="137" t="b">
        <f t="shared" si="119"/>
        <v>0</v>
      </c>
      <c r="AL683" s="137" t="b">
        <f t="shared" si="120"/>
        <v>1</v>
      </c>
      <c r="AM683" s="137" t="b">
        <f>AND(AK683,$V683&lt;=Synthèse!$B$44)</f>
        <v>0</v>
      </c>
      <c r="AN683" s="137" t="b">
        <f>AND(AL683,$V683&lt;=Synthèse!$B$44)</f>
        <v>1</v>
      </c>
    </row>
    <row r="684" spans="1:40">
      <c r="A684" s="17">
        <v>438190</v>
      </c>
      <c r="B684" t="str">
        <f ca="1">VLOOKUP(A684,'Fichier FI (en entrée)'!B:AH,3,0)</f>
        <v>VRSUQQWLTY</v>
      </c>
      <c r="C684">
        <f t="shared" si="110"/>
        <v>904</v>
      </c>
      <c r="D684">
        <f t="shared" si="111"/>
        <v>11.03</v>
      </c>
      <c r="E684" s="14" t="str">
        <f>VLOOKUP(A684,'Fichier FI (en entrée)'!B:AH,2,0)</f>
        <v>EV</v>
      </c>
      <c r="F684" s="14" t="b">
        <f t="shared" si="112"/>
        <v>1</v>
      </c>
      <c r="G684" s="14" t="b">
        <f>IFERROR(VLOOKUP(A684,'Calculs FA (auto)'!A:F,6,0),FALSE)</f>
        <v>1</v>
      </c>
      <c r="H684" s="14" t="b">
        <f t="shared" si="113"/>
        <v>1</v>
      </c>
      <c r="I684" s="16">
        <f>IFERROR(VLOOKUP(A684,'Moyennes FI (en entrée)'!B:N,7,0),"")</f>
        <v>8.0299999999999994</v>
      </c>
      <c r="J684" s="16">
        <f>IFERROR(VLOOKUP(VLOOKUP(A684,'Fichier FI (en entrée)'!B:AH,33,0),Modificateurs!A$2:B$5,2,0),0)</f>
        <v>0</v>
      </c>
      <c r="K684" s="16">
        <f>IFERROR(VLOOKUP(VLOOKUP(A684,'Redoub FI (en entrée)'!B:N,7,0),Modificateurs!A$8:B$11,2,0),0)</f>
        <v>0</v>
      </c>
      <c r="L684" s="16">
        <f>IFERROR(VLOOKUP(M684,Modificateurs!D$1:E$94,2,0),0)</f>
        <v>3</v>
      </c>
      <c r="M684" t="str">
        <f>VLOOKUP(A684,'Fichier FI (en entrée)'!B:AH,16,0)&amp;" "&amp;VLOOKUP(A684,'Fichier FI (en entrée)'!B:AH,20,0)&amp;" "&amp;VLOOKUP(A684,'Fichier FI (en entrée)'!B:AH,27,0)&amp;" "&amp;VLOOKUP(A684,'Fichier FI (en entrée)'!B:AH,29,0)</f>
        <v xml:space="preserve">S Informatique et Sciences du numérique  </v>
      </c>
      <c r="N684" t="str">
        <f>VLOOKUP(A684,'Fichier FI (en entrée)'!B:AH,8,0)</f>
        <v>En Terminale</v>
      </c>
      <c r="O684" t="b">
        <f>AND(C684&gt;Synthèse!B$8,C684&lt;Synthèse!B$10,NOT(Y684))</f>
        <v>0</v>
      </c>
      <c r="P684" s="17" t="s">
        <v>2267</v>
      </c>
      <c r="Q684" s="60">
        <f>ROUNDUP(C684/(Synthèse!$B$4+Synthèse!$B$1)*8,0)</f>
        <v>5</v>
      </c>
      <c r="R684" s="60">
        <f>IFERROR(VLOOKUP(A684,'Evaluations (formulaire)'!A:P,6,0)+VLOOKUP(A684,'Evaluations (formulaire)'!A:P,7,0),0)</f>
        <v>0</v>
      </c>
      <c r="S684" s="60">
        <f>IFERROR(VLOOKUP(A684,'Evaluations (formulaire)'!A:P,8,0),0)</f>
        <v>0</v>
      </c>
      <c r="T684" s="60">
        <f>IF(AND(ISBLANK(P684),Q684&lt;=2),Synthèse!$B$41,IF(AND(ISBLANK(P684),Q684&gt;=7),Synthèse!$C$41,R684+S684))</f>
        <v>0</v>
      </c>
      <c r="U684" s="60">
        <f t="shared" si="114"/>
        <v>11.03</v>
      </c>
      <c r="V684" s="60">
        <f t="shared" si="115"/>
        <v>904</v>
      </c>
      <c r="X684" s="26">
        <v>1221</v>
      </c>
      <c r="Y684" s="26" t="b">
        <f>IFERROR(VLOOKUP(A684,'Calculs FA (auto)'!A:O,15,0),FALSE)</f>
        <v>1</v>
      </c>
      <c r="Z684" s="26">
        <f>IFERROR(VLOOKUP(A684,'Evaluations (formulaire)'!A:M,9,0),0)</f>
        <v>0</v>
      </c>
      <c r="AA684" s="135" t="b">
        <v>1</v>
      </c>
      <c r="AB684" s="135" t="b">
        <v>0</v>
      </c>
      <c r="AC684" s="135" t="b">
        <f t="shared" si="116"/>
        <v>1</v>
      </c>
      <c r="AD684" s="135" t="b">
        <f t="shared" si="117"/>
        <v>0</v>
      </c>
      <c r="AE684" s="135" t="b">
        <f t="shared" si="118"/>
        <v>0</v>
      </c>
      <c r="AF684" s="135" t="b">
        <f>AND(AC684,$V684&lt;=Synthèse!$B$44)</f>
        <v>0</v>
      </c>
      <c r="AG684" s="135" t="b">
        <f>AND(AD684,$V684&lt;=Synthèse!$B$44)</f>
        <v>0</v>
      </c>
      <c r="AH684" s="135" t="b">
        <f>AND(AE684,$V684&lt;=Synthèse!$B$44)</f>
        <v>0</v>
      </c>
      <c r="AI684" s="137" t="b">
        <v>0</v>
      </c>
      <c r="AJ684" s="137" t="b">
        <v>1</v>
      </c>
      <c r="AK684" s="137" t="b">
        <f t="shared" si="119"/>
        <v>0</v>
      </c>
      <c r="AL684" s="137" t="b">
        <f t="shared" si="120"/>
        <v>1</v>
      </c>
      <c r="AM684" s="137" t="b">
        <f>AND(AK684,$V684&lt;=Synthèse!$B$44)</f>
        <v>0</v>
      </c>
      <c r="AN684" s="137" t="b">
        <f>AND(AL684,$V684&lt;=Synthèse!$B$44)</f>
        <v>0</v>
      </c>
    </row>
    <row r="685" spans="1:40">
      <c r="A685" s="17">
        <v>438341</v>
      </c>
      <c r="B685" t="str">
        <f ca="1">VLOOKUP(A685,'Fichier FI (en entrée)'!B:AH,3,0)</f>
        <v>RCNUFZDRKD</v>
      </c>
      <c r="C685">
        <f t="shared" si="110"/>
        <v>1206</v>
      </c>
      <c r="D685">
        <f t="shared" si="111"/>
        <v>7.6400000000000006</v>
      </c>
      <c r="E685" s="14" t="str">
        <f>VLOOKUP(A685,'Fichier FI (en entrée)'!B:AH,2,0)</f>
        <v>EV</v>
      </c>
      <c r="F685" s="14" t="b">
        <f t="shared" si="112"/>
        <v>1</v>
      </c>
      <c r="G685" s="14" t="b">
        <f>IFERROR(VLOOKUP(A685,'Calculs FA (auto)'!A:F,6,0),FALSE)</f>
        <v>0</v>
      </c>
      <c r="H685" s="14" t="b">
        <f t="shared" si="113"/>
        <v>0</v>
      </c>
      <c r="I685" s="16">
        <f>IFERROR(VLOOKUP(A685,'Moyennes FI (en entrée)'!B:N,7,0),"")</f>
        <v>10.64</v>
      </c>
      <c r="J685" s="16">
        <f>IFERROR(VLOOKUP(VLOOKUP(A685,'Fichier FI (en entrée)'!B:AH,33,0),Modificateurs!A$2:B$5,2,0),0)</f>
        <v>3</v>
      </c>
      <c r="K685" s="16">
        <f>IFERROR(VLOOKUP(VLOOKUP(A685,'Redoub FI (en entrée)'!B:N,7,0),Modificateurs!A$8:B$11,2,0),0)</f>
        <v>0</v>
      </c>
      <c r="L685" s="16">
        <f>IFERROR(VLOOKUP(M685,Modificateurs!D$1:E$94,2,0),0)</f>
        <v>-6</v>
      </c>
      <c r="M685" t="str">
        <f>VLOOKUP(A685,'Fichier FI (en entrée)'!B:AH,16,0)&amp;" "&amp;VLOOKUP(A685,'Fichier FI (en entrée)'!B:AH,20,0)&amp;" "&amp;VLOOKUP(A685,'Fichier FI (en entrée)'!B:AH,27,0)&amp;" "&amp;VLOOKUP(A685,'Fichier FI (en entrée)'!B:AH,29,0)</f>
        <v xml:space="preserve">STI2D Innovation Technologique et Eco conception  </v>
      </c>
      <c r="N685" t="str">
        <f>VLOOKUP(A685,'Fichier FI (en entrée)'!B:AH,8,0)</f>
        <v>En Terminale</v>
      </c>
      <c r="O685" t="b">
        <f>AND(C685&gt;Synthèse!B$8,C685&lt;Synthèse!B$10,NOT(Y685))</f>
        <v>1</v>
      </c>
      <c r="P685" s="17" t="s">
        <v>2267</v>
      </c>
      <c r="Q685" s="60">
        <f>ROUNDUP(C685/(Synthèse!$B$4+Synthèse!$B$1)*8,0)</f>
        <v>6</v>
      </c>
      <c r="R685" s="60">
        <f>IFERROR(VLOOKUP(A685,'Evaluations (formulaire)'!A:P,6,0)+VLOOKUP(A685,'Evaluations (formulaire)'!A:P,7,0),0)</f>
        <v>0</v>
      </c>
      <c r="S685" s="60">
        <f>IFERROR(VLOOKUP(A685,'Evaluations (formulaire)'!A:P,8,0),0)</f>
        <v>0</v>
      </c>
      <c r="T685" s="60">
        <f>IF(AND(ISBLANK(P685),Q685&lt;=2),Synthèse!$B$41,IF(AND(ISBLANK(P685),Q685&gt;=7),Synthèse!$C$41,R685+S685))</f>
        <v>0</v>
      </c>
      <c r="U685" s="60">
        <f t="shared" si="114"/>
        <v>7.6400000000000006</v>
      </c>
      <c r="V685" s="60">
        <f t="shared" si="115"/>
        <v>1204</v>
      </c>
      <c r="X685" s="26">
        <v>1405</v>
      </c>
      <c r="Y685" s="26" t="b">
        <f>IFERROR(VLOOKUP(A685,'Calculs FA (auto)'!A:O,15,0),FALSE)</f>
        <v>0</v>
      </c>
      <c r="Z685" s="26">
        <f>IFERROR(VLOOKUP(A685,'Evaluations (formulaire)'!A:M,9,0),0)</f>
        <v>0</v>
      </c>
      <c r="AA685" s="135" t="b">
        <v>0</v>
      </c>
      <c r="AB685" s="135" t="b">
        <v>1</v>
      </c>
      <c r="AC685" s="135" t="b">
        <f t="shared" si="116"/>
        <v>0</v>
      </c>
      <c r="AD685" s="135" t="b">
        <f t="shared" si="117"/>
        <v>1</v>
      </c>
      <c r="AE685" s="135" t="b">
        <f t="shared" si="118"/>
        <v>0</v>
      </c>
      <c r="AF685" s="135" t="b">
        <f>AND(AC685,$V685&lt;=Synthèse!$B$44)</f>
        <v>0</v>
      </c>
      <c r="AG685" s="135" t="b">
        <f>AND(AD685,$V685&lt;=Synthèse!$B$44)</f>
        <v>0</v>
      </c>
      <c r="AH685" s="135" t="b">
        <f>AND(AE685,$V685&lt;=Synthèse!$B$44)</f>
        <v>0</v>
      </c>
      <c r="AI685" s="137" t="b">
        <v>1</v>
      </c>
      <c r="AJ685" s="137" t="b">
        <v>0</v>
      </c>
      <c r="AK685" s="137" t="b">
        <f t="shared" si="119"/>
        <v>1</v>
      </c>
      <c r="AL685" s="137" t="b">
        <f t="shared" si="120"/>
        <v>0</v>
      </c>
      <c r="AM685" s="137" t="b">
        <f>AND(AK685,$V685&lt;=Synthèse!$B$44)</f>
        <v>0</v>
      </c>
      <c r="AN685" s="137" t="b">
        <f>AND(AL685,$V685&lt;=Synthèse!$B$44)</f>
        <v>0</v>
      </c>
    </row>
    <row r="686" spans="1:40">
      <c r="A686" s="17">
        <v>438374</v>
      </c>
      <c r="B686" t="str">
        <f ca="1">VLOOKUP(A686,'Fichier FI (en entrée)'!B:AH,3,0)</f>
        <v>IWNQEBBBGK</v>
      </c>
      <c r="C686">
        <f t="shared" si="110"/>
        <v>523</v>
      </c>
      <c r="D686">
        <f t="shared" si="111"/>
        <v>13.28</v>
      </c>
      <c r="E686" s="14" t="str">
        <f>VLOOKUP(A686,'Fichier FI (en entrée)'!B:AH,2,0)</f>
        <v>EV</v>
      </c>
      <c r="F686" s="14" t="b">
        <f t="shared" si="112"/>
        <v>1</v>
      </c>
      <c r="G686" s="14" t="b">
        <f>IFERROR(VLOOKUP(A686,'Calculs FA (auto)'!A:F,6,0),FALSE)</f>
        <v>0</v>
      </c>
      <c r="H686" s="14" t="b">
        <f t="shared" si="113"/>
        <v>0</v>
      </c>
      <c r="I686" s="16">
        <f>IFERROR(VLOOKUP(A686,'Moyennes FI (en entrée)'!B:N,7,0),"")</f>
        <v>10.28</v>
      </c>
      <c r="J686" s="16">
        <f>IFERROR(VLOOKUP(VLOOKUP(A686,'Fichier FI (en entrée)'!B:AH,33,0),Modificateurs!A$2:B$5,2,0),0)</f>
        <v>0</v>
      </c>
      <c r="K686" s="16">
        <f>IFERROR(VLOOKUP(VLOOKUP(A686,'Redoub FI (en entrée)'!B:N,7,0),Modificateurs!A$8:B$11,2,0),0)</f>
        <v>0</v>
      </c>
      <c r="L686" s="16">
        <f>IFERROR(VLOOKUP(M686,Modificateurs!D$1:E$94,2,0),0)</f>
        <v>3</v>
      </c>
      <c r="M686" t="str">
        <f>VLOOKUP(A686,'Fichier FI (en entrée)'!B:AH,16,0)&amp;" "&amp;VLOOKUP(A686,'Fichier FI (en entrée)'!B:AH,20,0)&amp;" "&amp;VLOOKUP(A686,'Fichier FI (en entrée)'!B:AH,27,0)&amp;" "&amp;VLOOKUP(A686,'Fichier FI (en entrée)'!B:AH,29,0)</f>
        <v xml:space="preserve">S Informatique et Sciences du numérique  </v>
      </c>
      <c r="N686" t="str">
        <f>VLOOKUP(A686,'Fichier FI (en entrée)'!B:AH,8,0)</f>
        <v>En Terminale</v>
      </c>
      <c r="O686" t="b">
        <f>AND(C686&gt;Synthèse!B$8,C686&lt;Synthèse!B$10,NOT(Y686))</f>
        <v>1</v>
      </c>
      <c r="P686" t="s">
        <v>2268</v>
      </c>
      <c r="Q686" s="60">
        <f>ROUNDUP(C686/(Synthèse!$B$4+Synthèse!$B$1)*8,0)</f>
        <v>3</v>
      </c>
      <c r="R686" s="60">
        <f>IFERROR(VLOOKUP(A686,'Evaluations (formulaire)'!A:P,6,0)+VLOOKUP(A686,'Evaluations (formulaire)'!A:P,7,0),0)</f>
        <v>0</v>
      </c>
      <c r="S686" s="60">
        <f>IFERROR(VLOOKUP(A686,'Evaluations (formulaire)'!A:P,8,0),0)</f>
        <v>0</v>
      </c>
      <c r="T686" s="60">
        <f>IF(AND(ISBLANK(P686),Q686&lt;=2),Synthèse!$B$41,IF(AND(ISBLANK(P686),Q686&gt;=7),Synthèse!$C$41,R686+S686))</f>
        <v>0</v>
      </c>
      <c r="U686" s="60">
        <f t="shared" si="114"/>
        <v>13.28</v>
      </c>
      <c r="V686" s="60">
        <f t="shared" si="115"/>
        <v>524</v>
      </c>
      <c r="X686" s="26">
        <v>1995</v>
      </c>
      <c r="Y686" s="26" t="b">
        <f>IFERROR(VLOOKUP(A686,'Calculs FA (auto)'!A:O,15,0),FALSE)</f>
        <v>0</v>
      </c>
      <c r="Z686" s="26">
        <f>IFERROR(VLOOKUP(A686,'Evaluations (formulaire)'!A:M,9,0),0)</f>
        <v>0</v>
      </c>
      <c r="AA686" s="135" t="b">
        <v>1</v>
      </c>
      <c r="AB686" s="135" t="b">
        <v>0</v>
      </c>
      <c r="AC686" s="135" t="b">
        <f t="shared" si="116"/>
        <v>1</v>
      </c>
      <c r="AD686" s="135" t="b">
        <f t="shared" si="117"/>
        <v>0</v>
      </c>
      <c r="AE686" s="135" t="b">
        <f t="shared" si="118"/>
        <v>0</v>
      </c>
      <c r="AF686" s="135" t="b">
        <f>AND(AC686,$V686&lt;=Synthèse!$B$44)</f>
        <v>1</v>
      </c>
      <c r="AG686" s="135" t="b">
        <f>AND(AD686,$V686&lt;=Synthèse!$B$44)</f>
        <v>0</v>
      </c>
      <c r="AH686" s="135" t="b">
        <f>AND(AE686,$V686&lt;=Synthèse!$B$44)</f>
        <v>0</v>
      </c>
      <c r="AI686" s="137" t="b">
        <v>0</v>
      </c>
      <c r="AJ686" s="137" t="b">
        <v>1</v>
      </c>
      <c r="AK686" s="137" t="b">
        <f t="shared" si="119"/>
        <v>0</v>
      </c>
      <c r="AL686" s="137" t="b">
        <f t="shared" si="120"/>
        <v>1</v>
      </c>
      <c r="AM686" s="137" t="b">
        <f>AND(AK686,$V686&lt;=Synthèse!$B$44)</f>
        <v>0</v>
      </c>
      <c r="AN686" s="137" t="b">
        <f>AND(AL686,$V686&lt;=Synthèse!$B$44)</f>
        <v>1</v>
      </c>
    </row>
    <row r="687" spans="1:40">
      <c r="A687" s="17">
        <v>438378</v>
      </c>
      <c r="B687" t="str">
        <f ca="1">VLOOKUP(A687,'Fichier FI (en entrée)'!B:AH,3,0)</f>
        <v>ILYEUJZTNK</v>
      </c>
      <c r="C687">
        <f t="shared" si="110"/>
        <v>958</v>
      </c>
      <c r="D687">
        <f t="shared" si="111"/>
        <v>10.67</v>
      </c>
      <c r="E687" s="14" t="str">
        <f>VLOOKUP(A687,'Fichier FI (en entrée)'!B:AH,2,0)</f>
        <v>EV</v>
      </c>
      <c r="F687" s="14" t="b">
        <f t="shared" si="112"/>
        <v>1</v>
      </c>
      <c r="G687" s="14" t="b">
        <f>IFERROR(VLOOKUP(A687,'Calculs FA (auto)'!A:F,6,0),FALSE)</f>
        <v>0</v>
      </c>
      <c r="H687" s="14" t="b">
        <f t="shared" si="113"/>
        <v>0</v>
      </c>
      <c r="I687" s="16">
        <f>IFERROR(VLOOKUP(A687,'Moyennes FI (en entrée)'!B:N,7,0),"")</f>
        <v>8.67</v>
      </c>
      <c r="J687" s="16">
        <f>IFERROR(VLOOKUP(VLOOKUP(A687,'Fichier FI (en entrée)'!B:AH,33,0),Modificateurs!A$2:B$5,2,0),0)</f>
        <v>0</v>
      </c>
      <c r="K687" s="16">
        <f>IFERROR(VLOOKUP(VLOOKUP(A687,'Redoub FI (en entrée)'!B:N,7,0),Modificateurs!A$8:B$11,2,0),0)</f>
        <v>0</v>
      </c>
      <c r="L687" s="16">
        <f>IFERROR(VLOOKUP(M687,Modificateurs!D$1:E$94,2,0),0)</f>
        <v>2</v>
      </c>
      <c r="M687" t="str">
        <f>VLOOKUP(A687,'Fichier FI (en entrée)'!B:AH,16,0)&amp;" "&amp;VLOOKUP(A687,'Fichier FI (en entrée)'!B:AH,20,0)&amp;" "&amp;VLOOKUP(A687,'Fichier FI (en entrée)'!B:AH,27,0)&amp;" "&amp;VLOOKUP(A687,'Fichier FI (en entrée)'!B:AH,29,0)</f>
        <v xml:space="preserve">STI2D Système informatique et numérique  </v>
      </c>
      <c r="N687" t="str">
        <f>VLOOKUP(A687,'Fichier FI (en entrée)'!B:AH,8,0)</f>
        <v>En Terminale</v>
      </c>
      <c r="O687" t="b">
        <f>AND(C687&gt;Synthèse!B$8,C687&lt;Synthèse!B$10,NOT(Y687))</f>
        <v>1</v>
      </c>
      <c r="P687" t="s">
        <v>2262</v>
      </c>
      <c r="Q687" s="60">
        <f>ROUNDUP(C687/(Synthèse!$B$4+Synthèse!$B$1)*8,0)</f>
        <v>5</v>
      </c>
      <c r="R687" s="60">
        <f>IFERROR(VLOOKUP(A687,'Evaluations (formulaire)'!A:P,6,0)+VLOOKUP(A687,'Evaluations (formulaire)'!A:P,7,0),0)</f>
        <v>0</v>
      </c>
      <c r="S687" s="60">
        <f>IFERROR(VLOOKUP(A687,'Evaluations (formulaire)'!A:P,8,0),0)</f>
        <v>0</v>
      </c>
      <c r="T687" s="60">
        <f>IF(AND(ISBLANK(P687),Q687&lt;=2),Synthèse!$B$41,IF(AND(ISBLANK(P687),Q687&gt;=7),Synthèse!$C$41,R687+S687))</f>
        <v>0</v>
      </c>
      <c r="U687" s="60">
        <f t="shared" si="114"/>
        <v>10.67</v>
      </c>
      <c r="V687" s="60">
        <f t="shared" si="115"/>
        <v>958</v>
      </c>
      <c r="X687" s="26">
        <v>1115</v>
      </c>
      <c r="Y687" s="26" t="b">
        <f>IFERROR(VLOOKUP(A687,'Calculs FA (auto)'!A:O,15,0),FALSE)</f>
        <v>0</v>
      </c>
      <c r="Z687" s="26">
        <f>IFERROR(VLOOKUP(A687,'Evaluations (formulaire)'!A:M,9,0),0)</f>
        <v>0</v>
      </c>
      <c r="AA687" s="135" t="b">
        <v>1</v>
      </c>
      <c r="AB687" s="135" t="b">
        <v>0</v>
      </c>
      <c r="AC687" s="135" t="b">
        <f t="shared" si="116"/>
        <v>1</v>
      </c>
      <c r="AD687" s="135" t="b">
        <f t="shared" si="117"/>
        <v>0</v>
      </c>
      <c r="AE687" s="135" t="b">
        <f t="shared" si="118"/>
        <v>0</v>
      </c>
      <c r="AF687" s="135" t="b">
        <f>AND(AC687,$V687&lt;=Synthèse!$B$44)</f>
        <v>0</v>
      </c>
      <c r="AG687" s="135" t="b">
        <f>AND(AD687,$V687&lt;=Synthèse!$B$44)</f>
        <v>0</v>
      </c>
      <c r="AH687" s="135" t="b">
        <f>AND(AE687,$V687&lt;=Synthèse!$B$44)</f>
        <v>0</v>
      </c>
      <c r="AI687" s="137" t="b">
        <v>0</v>
      </c>
      <c r="AJ687" s="137" t="b">
        <v>1</v>
      </c>
      <c r="AK687" s="137" t="b">
        <f t="shared" si="119"/>
        <v>0</v>
      </c>
      <c r="AL687" s="137" t="b">
        <f t="shared" si="120"/>
        <v>1</v>
      </c>
      <c r="AM687" s="137" t="b">
        <f>AND(AK687,$V687&lt;=Synthèse!$B$44)</f>
        <v>0</v>
      </c>
      <c r="AN687" s="137" t="b">
        <f>AND(AL687,$V687&lt;=Synthèse!$B$44)</f>
        <v>0</v>
      </c>
    </row>
    <row r="688" spans="1:40">
      <c r="A688" s="17">
        <v>438381</v>
      </c>
      <c r="B688" t="str">
        <f ca="1">VLOOKUP(A688,'Fichier FI (en entrée)'!B:AH,3,0)</f>
        <v>JOVWNHQHNH</v>
      </c>
      <c r="C688">
        <f t="shared" si="110"/>
        <v>151</v>
      </c>
      <c r="D688">
        <f t="shared" si="111"/>
        <v>16.420000000000002</v>
      </c>
      <c r="E688" s="14" t="str">
        <f>VLOOKUP(A688,'Fichier FI (en entrée)'!B:AH,2,0)</f>
        <v>EV</v>
      </c>
      <c r="F688" s="14" t="b">
        <f t="shared" si="112"/>
        <v>1</v>
      </c>
      <c r="G688" s="14" t="b">
        <f>IFERROR(VLOOKUP(A688,'Calculs FA (auto)'!A:F,6,0),FALSE)</f>
        <v>0</v>
      </c>
      <c r="H688" s="14" t="b">
        <f t="shared" si="113"/>
        <v>0</v>
      </c>
      <c r="I688" s="16">
        <f>IFERROR(VLOOKUP(A688,'Moyennes FI (en entrée)'!B:N,7,0),"")</f>
        <v>11.42</v>
      </c>
      <c r="J688" s="16">
        <f>IFERROR(VLOOKUP(VLOOKUP(A688,'Fichier FI (en entrée)'!B:AH,33,0),Modificateurs!A$2:B$5,2,0),0)</f>
        <v>3</v>
      </c>
      <c r="K688" s="16">
        <f>IFERROR(VLOOKUP(VLOOKUP(A688,'Redoub FI (en entrée)'!B:N,7,0),Modificateurs!A$8:B$11,2,0),0)</f>
        <v>0</v>
      </c>
      <c r="L688" s="16">
        <f>IFERROR(VLOOKUP(M688,Modificateurs!D$1:E$94,2,0),0)</f>
        <v>2</v>
      </c>
      <c r="M688" t="str">
        <f>VLOOKUP(A688,'Fichier FI (en entrée)'!B:AH,16,0)&amp;" "&amp;VLOOKUP(A688,'Fichier FI (en entrée)'!B:AH,20,0)&amp;" "&amp;VLOOKUP(A688,'Fichier FI (en entrée)'!B:AH,27,0)&amp;" "&amp;VLOOKUP(A688,'Fichier FI (en entrée)'!B:AH,29,0)</f>
        <v xml:space="preserve">STI2D Système informatique et numérique  </v>
      </c>
      <c r="N688" t="str">
        <f>VLOOKUP(A688,'Fichier FI (en entrée)'!B:AH,8,0)</f>
        <v>En Terminale</v>
      </c>
      <c r="O688" t="b">
        <f>AND(C688&gt;Synthèse!B$8,C688&lt;Synthèse!B$10,NOT(Y688))</f>
        <v>0</v>
      </c>
      <c r="P688" t="s">
        <v>2262</v>
      </c>
      <c r="Q688" s="60">
        <f>ROUNDUP(C688/(Synthèse!$B$4+Synthèse!$B$1)*8,0)</f>
        <v>1</v>
      </c>
      <c r="R688" s="60">
        <f>IFERROR(VLOOKUP(A688,'Evaluations (formulaire)'!A:P,6,0)+VLOOKUP(A688,'Evaluations (formulaire)'!A:P,7,0),0)</f>
        <v>0</v>
      </c>
      <c r="S688" s="60">
        <f>IFERROR(VLOOKUP(A688,'Evaluations (formulaire)'!A:P,8,0),0)</f>
        <v>0</v>
      </c>
      <c r="T688" s="60">
        <f>IF(AND(ISBLANK(P688),Q688&lt;=2),Synthèse!$B$41,IF(AND(ISBLANK(P688),Q688&gt;=7),Synthèse!$C$41,R688+S688))</f>
        <v>0</v>
      </c>
      <c r="U688" s="60">
        <f t="shared" si="114"/>
        <v>16.420000000000002</v>
      </c>
      <c r="V688" s="60">
        <f t="shared" si="115"/>
        <v>151</v>
      </c>
      <c r="X688" s="26">
        <v>2032</v>
      </c>
      <c r="Y688" s="26" t="b">
        <f>IFERROR(VLOOKUP(A688,'Calculs FA (auto)'!A:O,15,0),FALSE)</f>
        <v>0</v>
      </c>
      <c r="Z688" s="26">
        <f>IFERROR(VLOOKUP(A688,'Evaluations (formulaire)'!A:M,9,0),0)</f>
        <v>0</v>
      </c>
      <c r="AA688" s="135" t="b">
        <v>1</v>
      </c>
      <c r="AB688" s="135" t="b">
        <v>0</v>
      </c>
      <c r="AC688" s="135" t="b">
        <f t="shared" si="116"/>
        <v>1</v>
      </c>
      <c r="AD688" s="135" t="b">
        <f t="shared" si="117"/>
        <v>0</v>
      </c>
      <c r="AE688" s="135" t="b">
        <f t="shared" si="118"/>
        <v>0</v>
      </c>
      <c r="AF688" s="135" t="b">
        <f>AND(AC688,$V688&lt;=Synthèse!$B$44)</f>
        <v>1</v>
      </c>
      <c r="AG688" s="135" t="b">
        <f>AND(AD688,$V688&lt;=Synthèse!$B$44)</f>
        <v>0</v>
      </c>
      <c r="AH688" s="135" t="b">
        <f>AND(AE688,$V688&lt;=Synthèse!$B$44)</f>
        <v>0</v>
      </c>
      <c r="AI688" s="137" t="b">
        <v>0</v>
      </c>
      <c r="AJ688" s="137" t="b">
        <v>1</v>
      </c>
      <c r="AK688" s="137" t="b">
        <f t="shared" si="119"/>
        <v>0</v>
      </c>
      <c r="AL688" s="137" t="b">
        <f t="shared" si="120"/>
        <v>1</v>
      </c>
      <c r="AM688" s="137" t="b">
        <f>AND(AK688,$V688&lt;=Synthèse!$B$44)</f>
        <v>0</v>
      </c>
      <c r="AN688" s="137" t="b">
        <f>AND(AL688,$V688&lt;=Synthèse!$B$44)</f>
        <v>1</v>
      </c>
    </row>
    <row r="689" spans="1:40">
      <c r="A689" s="17">
        <v>438403</v>
      </c>
      <c r="B689" t="str">
        <f ca="1">VLOOKUP(A689,'Fichier FI (en entrée)'!B:AH,3,0)</f>
        <v>GLKFFSFPAY</v>
      </c>
      <c r="C689">
        <f t="shared" si="110"/>
        <v>1147</v>
      </c>
      <c r="D689">
        <f t="shared" si="111"/>
        <v>8.67</v>
      </c>
      <c r="E689" s="14" t="str">
        <f>VLOOKUP(A689,'Fichier FI (en entrée)'!B:AH,2,0)</f>
        <v>EV</v>
      </c>
      <c r="F689" s="14" t="b">
        <f t="shared" si="112"/>
        <v>1</v>
      </c>
      <c r="G689" s="14" t="b">
        <f>IFERROR(VLOOKUP(A689,'Calculs FA (auto)'!A:F,6,0),FALSE)</f>
        <v>1</v>
      </c>
      <c r="H689" s="14" t="b">
        <f t="shared" si="113"/>
        <v>1</v>
      </c>
      <c r="I689" s="16">
        <f>IFERROR(VLOOKUP(A689,'Moyennes FI (en entrée)'!B:N,7,0),"")</f>
        <v>6.67</v>
      </c>
      <c r="J689" s="16">
        <f>IFERROR(VLOOKUP(VLOOKUP(A689,'Fichier FI (en entrée)'!B:AH,33,0),Modificateurs!A$2:B$5,2,0),0)</f>
        <v>0</v>
      </c>
      <c r="K689" s="16">
        <f>IFERROR(VLOOKUP(VLOOKUP(A689,'Redoub FI (en entrée)'!B:N,7,0),Modificateurs!A$8:B$11,2,0),0)</f>
        <v>0</v>
      </c>
      <c r="L689" s="16">
        <f>IFERROR(VLOOKUP(M689,Modificateurs!D$1:E$94,2,0),0)</f>
        <v>2</v>
      </c>
      <c r="M689" t="str">
        <f>VLOOKUP(A689,'Fichier FI (en entrée)'!B:AH,16,0)&amp;" "&amp;VLOOKUP(A689,'Fichier FI (en entrée)'!B:AH,20,0)&amp;" "&amp;VLOOKUP(A689,'Fichier FI (en entrée)'!B:AH,27,0)&amp;" "&amp;VLOOKUP(A689,'Fichier FI (en entrée)'!B:AH,29,0)</f>
        <v xml:space="preserve">STI2D Système informatique et numérique  </v>
      </c>
      <c r="N689" t="str">
        <f>VLOOKUP(A689,'Fichier FI (en entrée)'!B:AH,8,0)</f>
        <v>En Terminale</v>
      </c>
      <c r="O689" t="b">
        <f>AND(C689&gt;Synthèse!B$8,C689&lt;Synthèse!B$10,NOT(Y689))</f>
        <v>0</v>
      </c>
      <c r="P689" t="s">
        <v>2258</v>
      </c>
      <c r="Q689" s="60">
        <f>ROUNDUP(C689/(Synthèse!$B$4+Synthèse!$B$1)*8,0)</f>
        <v>6</v>
      </c>
      <c r="R689" s="60">
        <f>IFERROR(VLOOKUP(A689,'Evaluations (formulaire)'!A:P,6,0)+VLOOKUP(A689,'Evaluations (formulaire)'!A:P,7,0),0)</f>
        <v>0</v>
      </c>
      <c r="S689" s="60">
        <f>IFERROR(VLOOKUP(A689,'Evaluations (formulaire)'!A:P,8,0),0)</f>
        <v>0</v>
      </c>
      <c r="T689" s="60">
        <f>IF(AND(ISBLANK(P689),Q689&lt;=2),Synthèse!$B$41,IF(AND(ISBLANK(P689),Q689&gt;=7),Synthèse!$C$41,R689+S689))</f>
        <v>0</v>
      </c>
      <c r="U689" s="60">
        <f t="shared" si="114"/>
        <v>8.67</v>
      </c>
      <c r="V689" s="60">
        <f t="shared" si="115"/>
        <v>1145</v>
      </c>
      <c r="X689" s="26">
        <v>1375</v>
      </c>
      <c r="Y689" s="26" t="b">
        <f>IFERROR(VLOOKUP(A689,'Calculs FA (auto)'!A:O,15,0),FALSE)</f>
        <v>1</v>
      </c>
      <c r="Z689" s="26">
        <f>IFERROR(VLOOKUP(A689,'Evaluations (formulaire)'!A:M,9,0),0)</f>
        <v>0</v>
      </c>
      <c r="AA689" s="135" t="b">
        <v>1</v>
      </c>
      <c r="AB689" s="135" t="b">
        <v>0</v>
      </c>
      <c r="AC689" s="135" t="b">
        <f t="shared" si="116"/>
        <v>1</v>
      </c>
      <c r="AD689" s="135" t="b">
        <f t="shared" si="117"/>
        <v>0</v>
      </c>
      <c r="AE689" s="135" t="b">
        <f t="shared" si="118"/>
        <v>0</v>
      </c>
      <c r="AF689" s="135" t="b">
        <f>AND(AC689,$V689&lt;=Synthèse!$B$44)</f>
        <v>0</v>
      </c>
      <c r="AG689" s="135" t="b">
        <f>AND(AD689,$V689&lt;=Synthèse!$B$44)</f>
        <v>0</v>
      </c>
      <c r="AH689" s="135" t="b">
        <f>AND(AE689,$V689&lt;=Synthèse!$B$44)</f>
        <v>0</v>
      </c>
      <c r="AI689" s="137" t="b">
        <v>0</v>
      </c>
      <c r="AJ689" s="137" t="b">
        <v>1</v>
      </c>
      <c r="AK689" s="137" t="b">
        <f t="shared" si="119"/>
        <v>0</v>
      </c>
      <c r="AL689" s="137" t="b">
        <f t="shared" si="120"/>
        <v>1</v>
      </c>
      <c r="AM689" s="137" t="b">
        <f>AND(AK689,$V689&lt;=Synthèse!$B$44)</f>
        <v>0</v>
      </c>
      <c r="AN689" s="137" t="b">
        <f>AND(AL689,$V689&lt;=Synthèse!$B$44)</f>
        <v>0</v>
      </c>
    </row>
    <row r="690" spans="1:40">
      <c r="A690" s="17">
        <v>438408</v>
      </c>
      <c r="B690" t="str">
        <f ca="1">VLOOKUP(A690,'Fichier FI (en entrée)'!B:AH,3,0)</f>
        <v>KULGKSVNDS</v>
      </c>
      <c r="C690">
        <f t="shared" si="110"/>
        <v>1392</v>
      </c>
      <c r="D690">
        <f t="shared" si="111"/>
        <v>3.7899999999999991</v>
      </c>
      <c r="E690" s="14" t="str">
        <f>VLOOKUP(A690,'Fichier FI (en entrée)'!B:AH,2,0)</f>
        <v>EV</v>
      </c>
      <c r="F690" s="14" t="b">
        <f t="shared" si="112"/>
        <v>1</v>
      </c>
      <c r="G690" s="14" t="b">
        <f>IFERROR(VLOOKUP(A690,'Calculs FA (auto)'!A:F,6,0),FALSE)</f>
        <v>0</v>
      </c>
      <c r="H690" s="14" t="b">
        <f t="shared" si="113"/>
        <v>0</v>
      </c>
      <c r="I690" s="16">
        <f>IFERROR(VLOOKUP(A690,'Moyennes FI (en entrée)'!B:N,7,0),"")</f>
        <v>9.7899999999999991</v>
      </c>
      <c r="J690" s="16">
        <f>IFERROR(VLOOKUP(VLOOKUP(A690,'Fichier FI (en entrée)'!B:AH,33,0),Modificateurs!A$2:B$5,2,0),0)</f>
        <v>0</v>
      </c>
      <c r="K690" s="16">
        <f>IFERROR(VLOOKUP(VLOOKUP(A690,'Redoub FI (en entrée)'!B:N,7,0),Modificateurs!A$8:B$11,2,0),0)</f>
        <v>0</v>
      </c>
      <c r="L690" s="16">
        <f>IFERROR(VLOOKUP(M690,Modificateurs!D$1:E$94,2,0),0)</f>
        <v>-6</v>
      </c>
      <c r="M690" t="str">
        <f>VLOOKUP(A690,'Fichier FI (en entrée)'!B:AH,16,0)&amp;" "&amp;VLOOKUP(A690,'Fichier FI (en entrée)'!B:AH,20,0)&amp;" "&amp;VLOOKUP(A690,'Fichier FI (en entrée)'!B:AH,27,0)&amp;" "&amp;VLOOKUP(A690,'Fichier FI (en entrée)'!B:AH,29,0)</f>
        <v xml:space="preserve">STI2D Innovation Technologique et Eco conception  </v>
      </c>
      <c r="N690" t="str">
        <f>VLOOKUP(A690,'Fichier FI (en entrée)'!B:AH,8,0)</f>
        <v>En Terminale</v>
      </c>
      <c r="O690" t="b">
        <f>AND(C690&gt;Synthèse!B$8,C690&lt;Synthèse!B$10,NOT(Y690))</f>
        <v>0</v>
      </c>
      <c r="P690" t="s">
        <v>2264</v>
      </c>
      <c r="Q690" s="60">
        <f>ROUNDUP(C690/(Synthèse!$B$4+Synthèse!$B$1)*8,0)</f>
        <v>7</v>
      </c>
      <c r="R690" s="60">
        <f>IFERROR(VLOOKUP(A690,'Evaluations (formulaire)'!A:P,6,0)+VLOOKUP(A690,'Evaluations (formulaire)'!A:P,7,0),0)</f>
        <v>0</v>
      </c>
      <c r="S690" s="60">
        <f>IFERROR(VLOOKUP(A690,'Evaluations (formulaire)'!A:P,8,0),0)</f>
        <v>0</v>
      </c>
      <c r="T690" s="60">
        <f>IF(AND(ISBLANK(P690),Q690&lt;=2),Synthèse!$B$41,IF(AND(ISBLANK(P690),Q690&gt;=7),Synthèse!$C$41,R690+S690))</f>
        <v>0</v>
      </c>
      <c r="U690" s="60">
        <f t="shared" si="114"/>
        <v>3.7899999999999991</v>
      </c>
      <c r="V690" s="60">
        <f t="shared" si="115"/>
        <v>1392</v>
      </c>
      <c r="X690" s="26">
        <v>554</v>
      </c>
      <c r="Y690" s="26" t="b">
        <f>IFERROR(VLOOKUP(A690,'Calculs FA (auto)'!A:O,15,0),FALSE)</f>
        <v>0</v>
      </c>
      <c r="Z690" s="26">
        <f>IFERROR(VLOOKUP(A690,'Evaluations (formulaire)'!A:M,9,0),0)</f>
        <v>0</v>
      </c>
      <c r="AA690" s="135" t="b">
        <v>1</v>
      </c>
      <c r="AB690" s="135" t="b">
        <v>0</v>
      </c>
      <c r="AC690" s="135" t="b">
        <f t="shared" si="116"/>
        <v>1</v>
      </c>
      <c r="AD690" s="135" t="b">
        <f t="shared" si="117"/>
        <v>0</v>
      </c>
      <c r="AE690" s="135" t="b">
        <f t="shared" si="118"/>
        <v>0</v>
      </c>
      <c r="AF690" s="135" t="b">
        <f>AND(AC690,$V690&lt;=Synthèse!$B$44)</f>
        <v>0</v>
      </c>
      <c r="AG690" s="135" t="b">
        <f>AND(AD690,$V690&lt;=Synthèse!$B$44)</f>
        <v>0</v>
      </c>
      <c r="AH690" s="135" t="b">
        <f>AND(AE690,$V690&lt;=Synthèse!$B$44)</f>
        <v>0</v>
      </c>
      <c r="AI690" s="137" t="b">
        <v>0</v>
      </c>
      <c r="AJ690" s="137" t="b">
        <v>1</v>
      </c>
      <c r="AK690" s="137" t="b">
        <f t="shared" si="119"/>
        <v>0</v>
      </c>
      <c r="AL690" s="137" t="b">
        <f t="shared" si="120"/>
        <v>1</v>
      </c>
      <c r="AM690" s="137" t="b">
        <f>AND(AK690,$V690&lt;=Synthèse!$B$44)</f>
        <v>0</v>
      </c>
      <c r="AN690" s="137" t="b">
        <f>AND(AL690,$V690&lt;=Synthèse!$B$44)</f>
        <v>0</v>
      </c>
    </row>
    <row r="691" spans="1:40">
      <c r="A691" s="17">
        <v>438410</v>
      </c>
      <c r="B691" t="str">
        <f ca="1">VLOOKUP(A691,'Fichier FI (en entrée)'!B:AH,3,0)</f>
        <v>RUPVDDLYNJ</v>
      </c>
      <c r="C691">
        <f t="shared" si="110"/>
        <v>1130</v>
      </c>
      <c r="D691">
        <f t="shared" si="111"/>
        <v>8.94</v>
      </c>
      <c r="E691" s="14" t="str">
        <f>VLOOKUP(A691,'Fichier FI (en entrée)'!B:AH,2,0)</f>
        <v>EV</v>
      </c>
      <c r="F691" s="14" t="b">
        <f t="shared" si="112"/>
        <v>1</v>
      </c>
      <c r="G691" s="14" t="b">
        <f>IFERROR(VLOOKUP(A691,'Calculs FA (auto)'!A:F,6,0),FALSE)</f>
        <v>0</v>
      </c>
      <c r="H691" s="14" t="b">
        <f t="shared" si="113"/>
        <v>0</v>
      </c>
      <c r="I691" s="16">
        <f>IFERROR(VLOOKUP(A691,'Moyennes FI (en entrée)'!B:N,7,0),"")</f>
        <v>11.94</v>
      </c>
      <c r="J691" s="16">
        <f>IFERROR(VLOOKUP(VLOOKUP(A691,'Fichier FI (en entrée)'!B:AH,33,0),Modificateurs!A$2:B$5,2,0),0)</f>
        <v>3</v>
      </c>
      <c r="K691" s="16">
        <f>IFERROR(VLOOKUP(VLOOKUP(A691,'Redoub FI (en entrée)'!B:N,7,0),Modificateurs!A$8:B$11,2,0),0)</f>
        <v>0</v>
      </c>
      <c r="L691" s="16">
        <f>IFERROR(VLOOKUP(M691,Modificateurs!D$1:E$94,2,0),0)</f>
        <v>-6</v>
      </c>
      <c r="M691" t="str">
        <f>VLOOKUP(A691,'Fichier FI (en entrée)'!B:AH,16,0)&amp;" "&amp;VLOOKUP(A691,'Fichier FI (en entrée)'!B:AH,20,0)&amp;" "&amp;VLOOKUP(A691,'Fichier FI (en entrée)'!B:AH,27,0)&amp;" "&amp;VLOOKUP(A691,'Fichier FI (en entrée)'!B:AH,29,0)</f>
        <v xml:space="preserve">STI2D Innovation Technologique et Eco conception  </v>
      </c>
      <c r="N691" t="str">
        <f>VLOOKUP(A691,'Fichier FI (en entrée)'!B:AH,8,0)</f>
        <v>En Terminale</v>
      </c>
      <c r="O691" t="b">
        <f>AND(C691&gt;Synthèse!B$8,C691&lt;Synthèse!B$10,NOT(Y691))</f>
        <v>1</v>
      </c>
      <c r="P691" t="s">
        <v>2258</v>
      </c>
      <c r="Q691" s="60">
        <f>ROUNDUP(C691/(Synthèse!$B$4+Synthèse!$B$1)*8,0)</f>
        <v>6</v>
      </c>
      <c r="R691" s="60">
        <f>IFERROR(VLOOKUP(A691,'Evaluations (formulaire)'!A:P,6,0)+VLOOKUP(A691,'Evaluations (formulaire)'!A:P,7,0),0)</f>
        <v>0</v>
      </c>
      <c r="S691" s="60">
        <f>IFERROR(VLOOKUP(A691,'Evaluations (formulaire)'!A:P,8,0),0)</f>
        <v>0</v>
      </c>
      <c r="T691" s="60">
        <f>IF(AND(ISBLANK(P691),Q691&lt;=2),Synthèse!$B$41,IF(AND(ISBLANK(P691),Q691&gt;=7),Synthèse!$C$41,R691+S691))</f>
        <v>0</v>
      </c>
      <c r="U691" s="60">
        <f t="shared" si="114"/>
        <v>8.94</v>
      </c>
      <c r="V691" s="60">
        <f t="shared" si="115"/>
        <v>1128</v>
      </c>
      <c r="X691" s="26">
        <v>609</v>
      </c>
      <c r="Y691" s="26" t="b">
        <f>IFERROR(VLOOKUP(A691,'Calculs FA (auto)'!A:O,15,0),FALSE)</f>
        <v>0</v>
      </c>
      <c r="Z691" s="26">
        <f>IFERROR(VLOOKUP(A691,'Evaluations (formulaire)'!A:M,9,0),0)</f>
        <v>0</v>
      </c>
      <c r="AA691" s="135" t="b">
        <v>1</v>
      </c>
      <c r="AB691" s="135" t="b">
        <v>0</v>
      </c>
      <c r="AC691" s="135" t="b">
        <f t="shared" si="116"/>
        <v>1</v>
      </c>
      <c r="AD691" s="135" t="b">
        <f t="shared" si="117"/>
        <v>0</v>
      </c>
      <c r="AE691" s="135" t="b">
        <f t="shared" si="118"/>
        <v>0</v>
      </c>
      <c r="AF691" s="135" t="b">
        <f>AND(AC691,$V691&lt;=Synthèse!$B$44)</f>
        <v>0</v>
      </c>
      <c r="AG691" s="135" t="b">
        <f>AND(AD691,$V691&lt;=Synthèse!$B$44)</f>
        <v>0</v>
      </c>
      <c r="AH691" s="135" t="b">
        <f>AND(AE691,$V691&lt;=Synthèse!$B$44)</f>
        <v>0</v>
      </c>
      <c r="AI691" s="137" t="b">
        <v>0</v>
      </c>
      <c r="AJ691" s="137" t="b">
        <v>1</v>
      </c>
      <c r="AK691" s="137" t="b">
        <f t="shared" si="119"/>
        <v>0</v>
      </c>
      <c r="AL691" s="137" t="b">
        <f t="shared" si="120"/>
        <v>1</v>
      </c>
      <c r="AM691" s="137" t="b">
        <f>AND(AK691,$V691&lt;=Synthèse!$B$44)</f>
        <v>0</v>
      </c>
      <c r="AN691" s="137" t="b">
        <f>AND(AL691,$V691&lt;=Synthèse!$B$44)</f>
        <v>0</v>
      </c>
    </row>
    <row r="692" spans="1:40">
      <c r="A692" s="17">
        <v>438432</v>
      </c>
      <c r="B692" t="str">
        <f ca="1">VLOOKUP(A692,'Fichier FI (en entrée)'!B:AH,3,0)</f>
        <v>WGOJAGRNEC</v>
      </c>
      <c r="C692">
        <f t="shared" si="110"/>
        <v>239</v>
      </c>
      <c r="D692">
        <f t="shared" si="111"/>
        <v>15.42</v>
      </c>
      <c r="E692" s="14" t="str">
        <f>VLOOKUP(A692,'Fichier FI (en entrée)'!B:AH,2,0)</f>
        <v>EV</v>
      </c>
      <c r="F692" s="14" t="b">
        <f t="shared" si="112"/>
        <v>1</v>
      </c>
      <c r="G692" s="14" t="b">
        <f>IFERROR(VLOOKUP(A692,'Calculs FA (auto)'!A:F,6,0),FALSE)</f>
        <v>1</v>
      </c>
      <c r="H692" s="14" t="b">
        <f t="shared" si="113"/>
        <v>1</v>
      </c>
      <c r="I692" s="16">
        <f>IFERROR(VLOOKUP(A692,'Moyennes FI (en entrée)'!B:N,7,0),"")</f>
        <v>11.42</v>
      </c>
      <c r="J692" s="16">
        <f>IFERROR(VLOOKUP(VLOOKUP(A692,'Fichier FI (en entrée)'!B:AH,33,0),Modificateurs!A$2:B$5,2,0),0)</f>
        <v>1</v>
      </c>
      <c r="K692" s="16">
        <f>IFERROR(VLOOKUP(VLOOKUP(A692,'Redoub FI (en entrée)'!B:N,7,0),Modificateurs!A$8:B$11,2,0),0)</f>
        <v>0</v>
      </c>
      <c r="L692" s="16">
        <f>IFERROR(VLOOKUP(M692,Modificateurs!D$1:E$94,2,0),0)</f>
        <v>3</v>
      </c>
      <c r="M692" t="str">
        <f>VLOOKUP(A692,'Fichier FI (en entrée)'!B:AH,16,0)&amp;" "&amp;VLOOKUP(A692,'Fichier FI (en entrée)'!B:AH,20,0)&amp;" "&amp;VLOOKUP(A692,'Fichier FI (en entrée)'!B:AH,27,0)&amp;" "&amp;VLOOKUP(A692,'Fichier FI (en entrée)'!B:AH,29,0)</f>
        <v xml:space="preserve">S Informatique et Sciences du numérique  </v>
      </c>
      <c r="N692" t="str">
        <f>VLOOKUP(A692,'Fichier FI (en entrée)'!B:AH,8,0)</f>
        <v>En Terminale</v>
      </c>
      <c r="O692" t="b">
        <f>AND(C692&gt;Synthèse!B$8,C692&lt;Synthèse!B$10,NOT(Y692))</f>
        <v>0</v>
      </c>
      <c r="P692" t="s">
        <v>2285</v>
      </c>
      <c r="Q692" s="60">
        <f>ROUNDUP(C692/(Synthèse!$B$4+Synthèse!$B$1)*8,0)</f>
        <v>2</v>
      </c>
      <c r="R692" s="60">
        <f>IFERROR(VLOOKUP(A692,'Evaluations (formulaire)'!A:P,6,0)+VLOOKUP(A692,'Evaluations (formulaire)'!A:P,7,0),0)</f>
        <v>0</v>
      </c>
      <c r="S692" s="60">
        <f>IFERROR(VLOOKUP(A692,'Evaluations (formulaire)'!A:P,8,0),0)</f>
        <v>0</v>
      </c>
      <c r="T692" s="60">
        <f>IF(AND(ISBLANK(P692),Q692&lt;=2),Synthèse!$B$41,IF(AND(ISBLANK(P692),Q692&gt;=7),Synthèse!$C$41,R692+S692))</f>
        <v>0</v>
      </c>
      <c r="U692" s="60">
        <f t="shared" si="114"/>
        <v>15.42</v>
      </c>
      <c r="V692" s="60">
        <f t="shared" si="115"/>
        <v>239</v>
      </c>
      <c r="X692" s="26">
        <v>505</v>
      </c>
      <c r="Y692" s="26" t="b">
        <f>IFERROR(VLOOKUP(A692,'Calculs FA (auto)'!A:O,15,0),FALSE)</f>
        <v>0</v>
      </c>
      <c r="Z692" s="26">
        <f>IFERROR(VLOOKUP(A692,'Evaluations (formulaire)'!A:M,9,0),0)</f>
        <v>0</v>
      </c>
      <c r="AA692" s="135" t="b">
        <v>1</v>
      </c>
      <c r="AB692" s="135" t="b">
        <v>0</v>
      </c>
      <c r="AC692" s="135" t="b">
        <f t="shared" si="116"/>
        <v>1</v>
      </c>
      <c r="AD692" s="135" t="b">
        <f t="shared" si="117"/>
        <v>0</v>
      </c>
      <c r="AE692" s="135" t="b">
        <f t="shared" si="118"/>
        <v>0</v>
      </c>
      <c r="AF692" s="135" t="b">
        <f>AND(AC692,$V692&lt;=Synthèse!$B$44)</f>
        <v>1</v>
      </c>
      <c r="AG692" s="135" t="b">
        <f>AND(AD692,$V692&lt;=Synthèse!$B$44)</f>
        <v>0</v>
      </c>
      <c r="AH692" s="135" t="b">
        <f>AND(AE692,$V692&lt;=Synthèse!$B$44)</f>
        <v>0</v>
      </c>
      <c r="AI692" s="137" t="b">
        <v>0</v>
      </c>
      <c r="AJ692" s="137" t="b">
        <v>1</v>
      </c>
      <c r="AK692" s="137" t="b">
        <f t="shared" si="119"/>
        <v>0</v>
      </c>
      <c r="AL692" s="137" t="b">
        <f t="shared" si="120"/>
        <v>1</v>
      </c>
      <c r="AM692" s="137" t="b">
        <f>AND(AK692,$V692&lt;=Synthèse!$B$44)</f>
        <v>0</v>
      </c>
      <c r="AN692" s="137" t="b">
        <f>AND(AL692,$V692&lt;=Synthèse!$B$44)</f>
        <v>1</v>
      </c>
    </row>
    <row r="693" spans="1:40">
      <c r="A693" s="17">
        <v>438441</v>
      </c>
      <c r="B693" t="str">
        <f ca="1">VLOOKUP(A693,'Fichier FI (en entrée)'!B:AH,3,0)</f>
        <v>PZTMUAPEDC</v>
      </c>
      <c r="C693">
        <f t="shared" si="110"/>
        <v>881</v>
      </c>
      <c r="D693">
        <f t="shared" si="111"/>
        <v>11.21</v>
      </c>
      <c r="E693" s="14" t="str">
        <f>VLOOKUP(A693,'Fichier FI (en entrée)'!B:AH,2,0)</f>
        <v>EV</v>
      </c>
      <c r="F693" s="14" t="b">
        <f t="shared" si="112"/>
        <v>1</v>
      </c>
      <c r="G693" s="14" t="b">
        <f>IFERROR(VLOOKUP(A693,'Calculs FA (auto)'!A:F,6,0),FALSE)</f>
        <v>0</v>
      </c>
      <c r="H693" s="14" t="b">
        <f t="shared" si="113"/>
        <v>0</v>
      </c>
      <c r="I693" s="16">
        <f>IFERROR(VLOOKUP(A693,'Moyennes FI (en entrée)'!B:N,7,0),"")</f>
        <v>8.2100000000000009</v>
      </c>
      <c r="J693" s="16">
        <f>IFERROR(VLOOKUP(VLOOKUP(A693,'Fichier FI (en entrée)'!B:AH,33,0),Modificateurs!A$2:B$5,2,0),0)</f>
        <v>0</v>
      </c>
      <c r="K693" s="16">
        <f>IFERROR(VLOOKUP(VLOOKUP(A693,'Redoub FI (en entrée)'!B:N,7,0),Modificateurs!A$8:B$11,2,0),0)</f>
        <v>0</v>
      </c>
      <c r="L693" s="16">
        <f>IFERROR(VLOOKUP(M693,Modificateurs!D$1:E$94,2,0),0)</f>
        <v>3</v>
      </c>
      <c r="M693" t="str">
        <f>VLOOKUP(A693,'Fichier FI (en entrée)'!B:AH,16,0)&amp;" "&amp;VLOOKUP(A693,'Fichier FI (en entrée)'!B:AH,20,0)&amp;" "&amp;VLOOKUP(A693,'Fichier FI (en entrée)'!B:AH,27,0)&amp;" "&amp;VLOOKUP(A693,'Fichier FI (en entrée)'!B:AH,29,0)</f>
        <v xml:space="preserve">S Informatique et Sciences du numérique  </v>
      </c>
      <c r="N693" t="str">
        <f>VLOOKUP(A693,'Fichier FI (en entrée)'!B:AH,8,0)</f>
        <v>En Terminale</v>
      </c>
      <c r="O693" t="b">
        <f>AND(C693&gt;Synthèse!B$8,C693&lt;Synthèse!B$10,NOT(Y693))</f>
        <v>1</v>
      </c>
      <c r="P693" s="17" t="s">
        <v>2265</v>
      </c>
      <c r="Q693" s="60">
        <f>ROUNDUP(C693/(Synthèse!$B$4+Synthèse!$B$1)*8,0)</f>
        <v>5</v>
      </c>
      <c r="R693" s="60">
        <f>IFERROR(VLOOKUP(A693,'Evaluations (formulaire)'!A:P,6,0)+VLOOKUP(A693,'Evaluations (formulaire)'!A:P,7,0),0)</f>
        <v>0</v>
      </c>
      <c r="S693" s="60">
        <f>IFERROR(VLOOKUP(A693,'Evaluations (formulaire)'!A:P,8,0),0)</f>
        <v>0</v>
      </c>
      <c r="T693" s="60">
        <f>IF(AND(ISBLANK(P693),Q693&lt;=2),Synthèse!$B$41,IF(AND(ISBLANK(P693),Q693&gt;=7),Synthèse!$C$41,R693+S693))</f>
        <v>0</v>
      </c>
      <c r="U693" s="60">
        <f t="shared" si="114"/>
        <v>11.21</v>
      </c>
      <c r="V693" s="60">
        <f t="shared" si="115"/>
        <v>881</v>
      </c>
      <c r="X693" s="26">
        <v>2023</v>
      </c>
      <c r="Y693" s="26" t="b">
        <f>IFERROR(VLOOKUP(A693,'Calculs FA (auto)'!A:O,15,0),FALSE)</f>
        <v>0</v>
      </c>
      <c r="Z693" s="26">
        <f>IFERROR(VLOOKUP(A693,'Evaluations (formulaire)'!A:M,9,0),0)</f>
        <v>0</v>
      </c>
      <c r="AA693" s="135" t="b">
        <v>1</v>
      </c>
      <c r="AB693" s="135" t="b">
        <v>0</v>
      </c>
      <c r="AC693" s="135" t="b">
        <f t="shared" si="116"/>
        <v>1</v>
      </c>
      <c r="AD693" s="135" t="b">
        <f t="shared" si="117"/>
        <v>0</v>
      </c>
      <c r="AE693" s="135" t="b">
        <f t="shared" si="118"/>
        <v>0</v>
      </c>
      <c r="AF693" s="135" t="b">
        <f>AND(AC693,$V693&lt;=Synthèse!$B$44)</f>
        <v>0</v>
      </c>
      <c r="AG693" s="135" t="b">
        <f>AND(AD693,$V693&lt;=Synthèse!$B$44)</f>
        <v>0</v>
      </c>
      <c r="AH693" s="135" t="b">
        <f>AND(AE693,$V693&lt;=Synthèse!$B$44)</f>
        <v>0</v>
      </c>
      <c r="AI693" s="137" t="b">
        <v>0</v>
      </c>
      <c r="AJ693" s="137" t="b">
        <v>1</v>
      </c>
      <c r="AK693" s="137" t="b">
        <f t="shared" si="119"/>
        <v>0</v>
      </c>
      <c r="AL693" s="137" t="b">
        <f t="shared" si="120"/>
        <v>1</v>
      </c>
      <c r="AM693" s="137" t="b">
        <f>AND(AK693,$V693&lt;=Synthèse!$B$44)</f>
        <v>0</v>
      </c>
      <c r="AN693" s="137" t="b">
        <f>AND(AL693,$V693&lt;=Synthèse!$B$44)</f>
        <v>0</v>
      </c>
    </row>
    <row r="694" spans="1:40">
      <c r="A694" s="17">
        <v>438446</v>
      </c>
      <c r="B694" t="str">
        <f ca="1">VLOOKUP(A694,'Fichier FI (en entrée)'!B:AH,3,0)</f>
        <v>CUQZBFNBTR</v>
      </c>
      <c r="C694">
        <f t="shared" si="110"/>
        <v>465</v>
      </c>
      <c r="D694">
        <f t="shared" si="111"/>
        <v>13.62</v>
      </c>
      <c r="E694" s="14" t="str">
        <f>VLOOKUP(A694,'Fichier FI (en entrée)'!B:AH,2,0)</f>
        <v>EV</v>
      </c>
      <c r="F694" s="14" t="b">
        <f t="shared" si="112"/>
        <v>1</v>
      </c>
      <c r="G694" s="14" t="b">
        <f>IFERROR(VLOOKUP(A694,'Calculs FA (auto)'!A:F,6,0),FALSE)</f>
        <v>1</v>
      </c>
      <c r="H694" s="14" t="b">
        <f t="shared" si="113"/>
        <v>1</v>
      </c>
      <c r="I694" s="16">
        <f>IFERROR(VLOOKUP(A694,'Moyennes FI (en entrée)'!B:N,7,0),"")</f>
        <v>10.62</v>
      </c>
      <c r="J694" s="16">
        <f>IFERROR(VLOOKUP(VLOOKUP(A694,'Fichier FI (en entrée)'!B:AH,33,0),Modificateurs!A$2:B$5,2,0),0)</f>
        <v>0</v>
      </c>
      <c r="K694" s="16">
        <f>IFERROR(VLOOKUP(VLOOKUP(A694,'Redoub FI (en entrée)'!B:N,7,0),Modificateurs!A$8:B$11,2,0),0)</f>
        <v>0</v>
      </c>
      <c r="L694" s="16">
        <f>IFERROR(VLOOKUP(M694,Modificateurs!D$1:E$94,2,0),0)</f>
        <v>3</v>
      </c>
      <c r="M694" t="str">
        <f>VLOOKUP(A694,'Fichier FI (en entrée)'!B:AH,16,0)&amp;" "&amp;VLOOKUP(A694,'Fichier FI (en entrée)'!B:AH,20,0)&amp;" "&amp;VLOOKUP(A694,'Fichier FI (en entrée)'!B:AH,27,0)&amp;" "&amp;VLOOKUP(A694,'Fichier FI (en entrée)'!B:AH,29,0)</f>
        <v xml:space="preserve">S Informatique et Sciences du numérique  </v>
      </c>
      <c r="N694" t="str">
        <f>VLOOKUP(A694,'Fichier FI (en entrée)'!B:AH,8,0)</f>
        <v>En Terminale</v>
      </c>
      <c r="O694" t="b">
        <f>AND(C694&gt;Synthèse!B$8,C694&lt;Synthèse!B$10,NOT(Y694))</f>
        <v>1</v>
      </c>
      <c r="P694" t="s">
        <v>2258</v>
      </c>
      <c r="Q694" s="60">
        <f>ROUNDUP(C694/(Synthèse!$B$4+Synthèse!$B$1)*8,0)</f>
        <v>3</v>
      </c>
      <c r="R694" s="60">
        <f>IFERROR(VLOOKUP(A694,'Evaluations (formulaire)'!A:P,6,0)+VLOOKUP(A694,'Evaluations (formulaire)'!A:P,7,0),0)</f>
        <v>0</v>
      </c>
      <c r="S694" s="60">
        <f>IFERROR(VLOOKUP(A694,'Evaluations (formulaire)'!A:P,8,0),0)</f>
        <v>0</v>
      </c>
      <c r="T694" s="60">
        <f>IF(AND(ISBLANK(P694),Q694&lt;=2),Synthèse!$B$41,IF(AND(ISBLANK(P694),Q694&gt;=7),Synthèse!$C$41,R694+S694))</f>
        <v>0</v>
      </c>
      <c r="U694" s="60">
        <f t="shared" si="114"/>
        <v>13.62</v>
      </c>
      <c r="V694" s="60">
        <f t="shared" si="115"/>
        <v>466</v>
      </c>
      <c r="X694" s="26">
        <v>1338</v>
      </c>
      <c r="Y694" s="26" t="b">
        <f>IFERROR(VLOOKUP(A694,'Calculs FA (auto)'!A:O,15,0),FALSE)</f>
        <v>0</v>
      </c>
      <c r="Z694" s="26">
        <f>IFERROR(VLOOKUP(A694,'Evaluations (formulaire)'!A:M,9,0),0)</f>
        <v>0</v>
      </c>
      <c r="AA694" s="135" t="b">
        <v>1</v>
      </c>
      <c r="AB694" s="135" t="b">
        <v>0</v>
      </c>
      <c r="AC694" s="135" t="b">
        <f t="shared" si="116"/>
        <v>1</v>
      </c>
      <c r="AD694" s="135" t="b">
        <f t="shared" si="117"/>
        <v>0</v>
      </c>
      <c r="AE694" s="135" t="b">
        <f t="shared" si="118"/>
        <v>0</v>
      </c>
      <c r="AF694" s="135" t="b">
        <f>AND(AC694,$V694&lt;=Synthèse!$B$44)</f>
        <v>1</v>
      </c>
      <c r="AG694" s="135" t="b">
        <f>AND(AD694,$V694&lt;=Synthèse!$B$44)</f>
        <v>0</v>
      </c>
      <c r="AH694" s="135" t="b">
        <f>AND(AE694,$V694&lt;=Synthèse!$B$44)</f>
        <v>0</v>
      </c>
      <c r="AI694" s="137" t="b">
        <v>0</v>
      </c>
      <c r="AJ694" s="137" t="b">
        <v>1</v>
      </c>
      <c r="AK694" s="137" t="b">
        <f t="shared" si="119"/>
        <v>0</v>
      </c>
      <c r="AL694" s="137" t="b">
        <f t="shared" si="120"/>
        <v>1</v>
      </c>
      <c r="AM694" s="137" t="b">
        <f>AND(AK694,$V694&lt;=Synthèse!$B$44)</f>
        <v>0</v>
      </c>
      <c r="AN694" s="137" t="b">
        <f>AND(AL694,$V694&lt;=Synthèse!$B$44)</f>
        <v>1</v>
      </c>
    </row>
    <row r="695" spans="1:40">
      <c r="A695" s="17">
        <v>438448</v>
      </c>
      <c r="B695" t="str">
        <f ca="1">VLOOKUP(A695,'Fichier FI (en entrée)'!B:AH,3,0)</f>
        <v>FXPHNSLSPD</v>
      </c>
      <c r="C695">
        <f t="shared" si="110"/>
        <v>586</v>
      </c>
      <c r="D695">
        <f t="shared" si="111"/>
        <v>12.94</v>
      </c>
      <c r="E695" s="14" t="str">
        <f>VLOOKUP(A695,'Fichier FI (en entrée)'!B:AH,2,0)</f>
        <v>EV</v>
      </c>
      <c r="F695" s="14" t="b">
        <f t="shared" si="112"/>
        <v>1</v>
      </c>
      <c r="G695" s="14" t="b">
        <f>IFERROR(VLOOKUP(A695,'Calculs FA (auto)'!A:F,6,0),FALSE)</f>
        <v>1</v>
      </c>
      <c r="H695" s="14" t="b">
        <f t="shared" si="113"/>
        <v>1</v>
      </c>
      <c r="I695" s="16">
        <f>IFERROR(VLOOKUP(A695,'Moyennes FI (en entrée)'!B:N,7,0),"")</f>
        <v>10.94</v>
      </c>
      <c r="J695" s="16">
        <f>IFERROR(VLOOKUP(VLOOKUP(A695,'Fichier FI (en entrée)'!B:AH,33,0),Modificateurs!A$2:B$5,2,0),0)</f>
        <v>1</v>
      </c>
      <c r="K695" s="16">
        <f>IFERROR(VLOOKUP(VLOOKUP(A695,'Redoub FI (en entrée)'!B:N,7,0),Modificateurs!A$8:B$11,2,0),0)</f>
        <v>0</v>
      </c>
      <c r="L695" s="16">
        <f>IFERROR(VLOOKUP(M695,Modificateurs!D$1:E$94,2,0),0)</f>
        <v>1</v>
      </c>
      <c r="M695" t="str">
        <f>VLOOKUP(A695,'Fichier FI (en entrée)'!B:AH,16,0)&amp;" "&amp;VLOOKUP(A695,'Fichier FI (en entrée)'!B:AH,20,0)&amp;" "&amp;VLOOKUP(A695,'Fichier FI (en entrée)'!B:AH,27,0)&amp;" "&amp;VLOOKUP(A695,'Fichier FI (en entrée)'!B:AH,29,0)</f>
        <v xml:space="preserve">S Pas de spécialité (S.I)  </v>
      </c>
      <c r="N695" t="str">
        <f>VLOOKUP(A695,'Fichier FI (en entrée)'!B:AH,8,0)</f>
        <v>En Terminale</v>
      </c>
      <c r="O695" t="b">
        <f>AND(C695&gt;Synthèse!B$8,C695&lt;Synthèse!B$10,NOT(Y695))</f>
        <v>0</v>
      </c>
      <c r="P695" t="s">
        <v>2268</v>
      </c>
      <c r="Q695" s="60">
        <f>ROUNDUP(C695/(Synthèse!$B$4+Synthèse!$B$1)*8,0)</f>
        <v>3</v>
      </c>
      <c r="R695" s="60">
        <f>IFERROR(VLOOKUP(A695,'Evaluations (formulaire)'!A:P,6,0)+VLOOKUP(A695,'Evaluations (formulaire)'!A:P,7,0),0)</f>
        <v>0</v>
      </c>
      <c r="S695" s="60">
        <f>IFERROR(VLOOKUP(A695,'Evaluations (formulaire)'!A:P,8,0),0)</f>
        <v>0</v>
      </c>
      <c r="T695" s="60">
        <f>IF(AND(ISBLANK(P695),Q695&lt;=2),Synthèse!$B$41,IF(AND(ISBLANK(P695),Q695&gt;=7),Synthèse!$C$41,R695+S695))</f>
        <v>0</v>
      </c>
      <c r="U695" s="60">
        <f t="shared" si="114"/>
        <v>12.94</v>
      </c>
      <c r="V695" s="60">
        <f t="shared" si="115"/>
        <v>587</v>
      </c>
      <c r="X695" s="26">
        <v>1764</v>
      </c>
      <c r="Y695" s="26" t="b">
        <f>IFERROR(VLOOKUP(A695,'Calculs FA (auto)'!A:O,15,0),FALSE)</f>
        <v>1</v>
      </c>
      <c r="Z695" s="26">
        <f>IFERROR(VLOOKUP(A695,'Evaluations (formulaire)'!A:M,9,0),0)</f>
        <v>0</v>
      </c>
      <c r="AA695" s="135" t="b">
        <v>1</v>
      </c>
      <c r="AB695" s="135" t="b">
        <v>0</v>
      </c>
      <c r="AC695" s="135" t="b">
        <f t="shared" si="116"/>
        <v>1</v>
      </c>
      <c r="AD695" s="135" t="b">
        <f t="shared" si="117"/>
        <v>0</v>
      </c>
      <c r="AE695" s="135" t="b">
        <f t="shared" si="118"/>
        <v>0</v>
      </c>
      <c r="AF695" s="135" t="b">
        <f>AND(AC695,$V695&lt;=Synthèse!$B$44)</f>
        <v>1</v>
      </c>
      <c r="AG695" s="135" t="b">
        <f>AND(AD695,$V695&lt;=Synthèse!$B$44)</f>
        <v>0</v>
      </c>
      <c r="AH695" s="135" t="b">
        <f>AND(AE695,$V695&lt;=Synthèse!$B$44)</f>
        <v>0</v>
      </c>
      <c r="AI695" s="137" t="b">
        <v>0</v>
      </c>
      <c r="AJ695" s="137" t="b">
        <v>1</v>
      </c>
      <c r="AK695" s="137" t="b">
        <f t="shared" si="119"/>
        <v>0</v>
      </c>
      <c r="AL695" s="137" t="b">
        <f t="shared" si="120"/>
        <v>1</v>
      </c>
      <c r="AM695" s="137" t="b">
        <f>AND(AK695,$V695&lt;=Synthèse!$B$44)</f>
        <v>0</v>
      </c>
      <c r="AN695" s="137" t="b">
        <f>AND(AL695,$V695&lt;=Synthèse!$B$44)</f>
        <v>1</v>
      </c>
    </row>
    <row r="696" spans="1:40">
      <c r="A696" s="17">
        <v>438454</v>
      </c>
      <c r="B696" t="str">
        <f ca="1">VLOOKUP(A696,'Fichier FI (en entrée)'!B:AH,3,0)</f>
        <v>LEAKEWLKEO</v>
      </c>
      <c r="C696">
        <f t="shared" si="110"/>
        <v>2097</v>
      </c>
      <c r="D696">
        <f t="shared" si="111"/>
        <v>-100</v>
      </c>
      <c r="E696" s="14" t="str">
        <f>VLOOKUP(A696,'Fichier FI (en entrée)'!B:AH,2,0)</f>
        <v>ENV</v>
      </c>
      <c r="F696" s="14" t="b">
        <f t="shared" si="112"/>
        <v>0</v>
      </c>
      <c r="G696" s="14" t="b">
        <f>IFERROR(VLOOKUP(A696,'Calculs FA (auto)'!A:F,6,0),FALSE)</f>
        <v>0</v>
      </c>
      <c r="H696" s="14" t="b">
        <f t="shared" si="113"/>
        <v>0</v>
      </c>
      <c r="I696" s="16" t="str">
        <f>IFERROR(VLOOKUP(A696,'Moyennes FI (en entrée)'!B:N,7,0),"")</f>
        <v/>
      </c>
      <c r="J696" s="16">
        <f>IFERROR(VLOOKUP(VLOOKUP(A696,'Fichier FI (en entrée)'!B:AH,33,0),Modificateurs!A$2:B$5,2,0),0)</f>
        <v>1</v>
      </c>
      <c r="K696" s="16">
        <f>IFERROR(VLOOKUP(VLOOKUP(A696,'Redoub FI (en entrée)'!B:N,7,0),Modificateurs!A$8:B$11,2,0),0)</f>
        <v>0</v>
      </c>
      <c r="L696" s="16">
        <f>IFERROR(VLOOKUP(M696,Modificateurs!D$1:E$94,2,0),0)</f>
        <v>2</v>
      </c>
      <c r="M696" t="str">
        <f>VLOOKUP(A696,'Fichier FI (en entrée)'!B:AH,16,0)&amp;" "&amp;VLOOKUP(A696,'Fichier FI (en entrée)'!B:AH,20,0)&amp;" "&amp;VLOOKUP(A696,'Fichier FI (en entrée)'!B:AH,27,0)&amp;" "&amp;VLOOKUP(A696,'Fichier FI (en entrée)'!B:AH,29,0)</f>
        <v xml:space="preserve">S Mathématiques  </v>
      </c>
      <c r="N696" t="str">
        <f>VLOOKUP(A696,'Fichier FI (en entrée)'!B:AH,8,0)</f>
        <v>En Terminale</v>
      </c>
      <c r="O696" t="b">
        <f>AND(C696&gt;Synthèse!B$8,C696&lt;Synthèse!B$10,NOT(Y696))</f>
        <v>0</v>
      </c>
      <c r="P696" t="s">
        <v>2262</v>
      </c>
      <c r="Q696" s="60">
        <f>ROUNDUP(C696/(Synthèse!$B$4+Synthèse!$B$1)*8,0)</f>
        <v>10</v>
      </c>
      <c r="R696" s="60">
        <f>IFERROR(VLOOKUP(A696,'Evaluations (formulaire)'!A:P,6,0)+VLOOKUP(A696,'Evaluations (formulaire)'!A:P,7,0),0)</f>
        <v>0</v>
      </c>
      <c r="S696" s="60">
        <f>IFERROR(VLOOKUP(A696,'Evaluations (formulaire)'!A:P,8,0),0)</f>
        <v>0</v>
      </c>
      <c r="T696" s="60">
        <f>IF(AND(ISBLANK(P696),Q696&lt;=2),Synthèse!$B$41,IF(AND(ISBLANK(P696),Q696&gt;=7),Synthèse!$C$41,R696+S696))</f>
        <v>0</v>
      </c>
      <c r="U696" s="60">
        <f t="shared" si="114"/>
        <v>-100</v>
      </c>
      <c r="V696" s="60">
        <f t="shared" si="115"/>
        <v>2096</v>
      </c>
      <c r="X696" s="26">
        <v>459</v>
      </c>
      <c r="Y696" s="26" t="b">
        <f>IFERROR(VLOOKUP(A696,'Calculs FA (auto)'!A:O,15,0),FALSE)</f>
        <v>0</v>
      </c>
      <c r="Z696" s="26">
        <f>IFERROR(VLOOKUP(A696,'Evaluations (formulaire)'!A:M,9,0),0)</f>
        <v>0</v>
      </c>
      <c r="AA696" s="135" t="b">
        <v>1</v>
      </c>
      <c r="AB696" s="135" t="b">
        <v>0</v>
      </c>
      <c r="AC696" s="135" t="b">
        <f t="shared" si="116"/>
        <v>0</v>
      </c>
      <c r="AD696" s="135" t="b">
        <f t="shared" si="117"/>
        <v>0</v>
      </c>
      <c r="AE696" s="135" t="b">
        <f t="shared" si="118"/>
        <v>0</v>
      </c>
      <c r="AF696" s="135" t="b">
        <f>AND(AC696,$V696&lt;=Synthèse!$B$44)</f>
        <v>0</v>
      </c>
      <c r="AG696" s="135" t="b">
        <f>AND(AD696,$V696&lt;=Synthèse!$B$44)</f>
        <v>0</v>
      </c>
      <c r="AH696" s="135" t="b">
        <f>AND(AE696,$V696&lt;=Synthèse!$B$44)</f>
        <v>0</v>
      </c>
      <c r="AI696" s="137" t="b">
        <v>0</v>
      </c>
      <c r="AJ696" s="137" t="b">
        <v>1</v>
      </c>
      <c r="AK696" s="137" t="b">
        <f t="shared" si="119"/>
        <v>0</v>
      </c>
      <c r="AL696" s="137" t="b">
        <f t="shared" si="120"/>
        <v>0</v>
      </c>
      <c r="AM696" s="137" t="b">
        <f>AND(AK696,$V696&lt;=Synthèse!$B$44)</f>
        <v>0</v>
      </c>
      <c r="AN696" s="137" t="b">
        <f>AND(AL696,$V696&lt;=Synthèse!$B$44)</f>
        <v>0</v>
      </c>
    </row>
    <row r="697" spans="1:40">
      <c r="A697" s="17">
        <v>438455</v>
      </c>
      <c r="B697" t="str">
        <f ca="1">VLOOKUP(A697,'Fichier FI (en entrée)'!B:AH,3,0)</f>
        <v>VXJDIEKARV</v>
      </c>
      <c r="C697">
        <f t="shared" si="110"/>
        <v>38</v>
      </c>
      <c r="D697">
        <f t="shared" si="111"/>
        <v>18.490000000000002</v>
      </c>
      <c r="E697" s="14" t="str">
        <f>VLOOKUP(A697,'Fichier FI (en entrée)'!B:AH,2,0)</f>
        <v>EV</v>
      </c>
      <c r="F697" s="14" t="b">
        <f t="shared" si="112"/>
        <v>1</v>
      </c>
      <c r="G697" s="14" t="b">
        <f>IFERROR(VLOOKUP(A697,'Calculs FA (auto)'!A:F,6,0),FALSE)</f>
        <v>0</v>
      </c>
      <c r="H697" s="14" t="b">
        <f t="shared" si="113"/>
        <v>0</v>
      </c>
      <c r="I697" s="16">
        <f>IFERROR(VLOOKUP(A697,'Moyennes FI (en entrée)'!B:N,7,0),"")</f>
        <v>12.49</v>
      </c>
      <c r="J697" s="16">
        <f>IFERROR(VLOOKUP(VLOOKUP(A697,'Fichier FI (en entrée)'!B:AH,33,0),Modificateurs!A$2:B$5,2,0),0)</f>
        <v>3</v>
      </c>
      <c r="K697" s="16">
        <f>IFERROR(VLOOKUP(VLOOKUP(A697,'Redoub FI (en entrée)'!B:N,7,0),Modificateurs!A$8:B$11,2,0),0)</f>
        <v>0</v>
      </c>
      <c r="L697" s="16">
        <f>IFERROR(VLOOKUP(M697,Modificateurs!D$1:E$94,2,0),0)</f>
        <v>3</v>
      </c>
      <c r="M697" t="str">
        <f>VLOOKUP(A697,'Fichier FI (en entrée)'!B:AH,16,0)&amp;" "&amp;VLOOKUP(A697,'Fichier FI (en entrée)'!B:AH,20,0)&amp;" "&amp;VLOOKUP(A697,'Fichier FI (en entrée)'!B:AH,27,0)&amp;" "&amp;VLOOKUP(A697,'Fichier FI (en entrée)'!B:AH,29,0)</f>
        <v xml:space="preserve">S Informatique et Sciences du numérique  </v>
      </c>
      <c r="N697" t="str">
        <f>VLOOKUP(A697,'Fichier FI (en entrée)'!B:AH,8,0)</f>
        <v>En Terminale</v>
      </c>
      <c r="O697" t="b">
        <f>AND(C697&gt;Synthèse!B$8,C697&lt;Synthèse!B$10,NOT(Y697))</f>
        <v>0</v>
      </c>
      <c r="P697" t="s">
        <v>2266</v>
      </c>
      <c r="Q697" s="60">
        <f>ROUNDUP(C697/(Synthèse!$B$4+Synthèse!$B$1)*8,0)</f>
        <v>1</v>
      </c>
      <c r="R697" s="60">
        <f>IFERROR(VLOOKUP(A697,'Evaluations (formulaire)'!A:P,6,0)+VLOOKUP(A697,'Evaluations (formulaire)'!A:P,7,0),0)</f>
        <v>0</v>
      </c>
      <c r="S697" s="60">
        <f>IFERROR(VLOOKUP(A697,'Evaluations (formulaire)'!A:P,8,0),0)</f>
        <v>0</v>
      </c>
      <c r="T697" s="60">
        <f>IF(AND(ISBLANK(P697),Q697&lt;=2),Synthèse!$B$41,IF(AND(ISBLANK(P697),Q697&gt;=7),Synthèse!$C$41,R697+S697))</f>
        <v>0</v>
      </c>
      <c r="U697" s="60">
        <f t="shared" si="114"/>
        <v>18.490000000000002</v>
      </c>
      <c r="V697" s="60">
        <f t="shared" si="115"/>
        <v>38</v>
      </c>
      <c r="X697" s="26">
        <v>493</v>
      </c>
      <c r="Y697" s="26" t="b">
        <f>IFERROR(VLOOKUP(A697,'Calculs FA (auto)'!A:O,15,0),FALSE)</f>
        <v>0</v>
      </c>
      <c r="Z697" s="26">
        <f>IFERROR(VLOOKUP(A697,'Evaluations (formulaire)'!A:M,9,0),0)</f>
        <v>0</v>
      </c>
      <c r="AA697" s="135" t="b">
        <v>1</v>
      </c>
      <c r="AB697" s="135" t="b">
        <v>0</v>
      </c>
      <c r="AC697" s="135" t="b">
        <f t="shared" si="116"/>
        <v>1</v>
      </c>
      <c r="AD697" s="135" t="b">
        <f t="shared" si="117"/>
        <v>0</v>
      </c>
      <c r="AE697" s="135" t="b">
        <f t="shared" si="118"/>
        <v>0</v>
      </c>
      <c r="AF697" s="135" t="b">
        <f>AND(AC697,$V697&lt;=Synthèse!$B$44)</f>
        <v>1</v>
      </c>
      <c r="AG697" s="135" t="b">
        <f>AND(AD697,$V697&lt;=Synthèse!$B$44)</f>
        <v>0</v>
      </c>
      <c r="AH697" s="135" t="b">
        <f>AND(AE697,$V697&lt;=Synthèse!$B$44)</f>
        <v>0</v>
      </c>
      <c r="AI697" s="137" t="b">
        <v>0</v>
      </c>
      <c r="AJ697" s="137" t="b">
        <v>1</v>
      </c>
      <c r="AK697" s="137" t="b">
        <f t="shared" si="119"/>
        <v>0</v>
      </c>
      <c r="AL697" s="137" t="b">
        <f t="shared" si="120"/>
        <v>1</v>
      </c>
      <c r="AM697" s="137" t="b">
        <f>AND(AK697,$V697&lt;=Synthèse!$B$44)</f>
        <v>0</v>
      </c>
      <c r="AN697" s="137" t="b">
        <f>AND(AL697,$V697&lt;=Synthèse!$B$44)</f>
        <v>1</v>
      </c>
    </row>
    <row r="698" spans="1:40">
      <c r="A698" s="17">
        <v>438457</v>
      </c>
      <c r="B698" t="str">
        <f ca="1">VLOOKUP(A698,'Fichier FI (en entrée)'!B:AH,3,0)</f>
        <v>ESFRUPCSPF</v>
      </c>
      <c r="C698">
        <f t="shared" si="110"/>
        <v>142</v>
      </c>
      <c r="D698">
        <f t="shared" si="111"/>
        <v>16.57</v>
      </c>
      <c r="E698" s="14" t="str">
        <f>VLOOKUP(A698,'Fichier FI (en entrée)'!B:AH,2,0)</f>
        <v>EV</v>
      </c>
      <c r="F698" s="14" t="b">
        <f t="shared" si="112"/>
        <v>1</v>
      </c>
      <c r="G698" s="14" t="b">
        <f>IFERROR(VLOOKUP(A698,'Calculs FA (auto)'!A:F,6,0),FALSE)</f>
        <v>1</v>
      </c>
      <c r="H698" s="14" t="b">
        <f t="shared" si="113"/>
        <v>1</v>
      </c>
      <c r="I698" s="16">
        <f>IFERROR(VLOOKUP(A698,'Moyennes FI (en entrée)'!B:N,7,0),"")</f>
        <v>11.57</v>
      </c>
      <c r="J698" s="16">
        <f>IFERROR(VLOOKUP(VLOOKUP(A698,'Fichier FI (en entrée)'!B:AH,33,0),Modificateurs!A$2:B$5,2,0),0)</f>
        <v>3</v>
      </c>
      <c r="K698" s="16">
        <f>IFERROR(VLOOKUP(VLOOKUP(A698,'Redoub FI (en entrée)'!B:N,7,0),Modificateurs!A$8:B$11,2,0),0)</f>
        <v>0</v>
      </c>
      <c r="L698" s="16">
        <f>IFERROR(VLOOKUP(M698,Modificateurs!D$1:E$94,2,0),0)</f>
        <v>2</v>
      </c>
      <c r="M698" t="str">
        <f>VLOOKUP(A698,'Fichier FI (en entrée)'!B:AH,16,0)&amp;" "&amp;VLOOKUP(A698,'Fichier FI (en entrée)'!B:AH,20,0)&amp;" "&amp;VLOOKUP(A698,'Fichier FI (en entrée)'!B:AH,27,0)&amp;" "&amp;VLOOKUP(A698,'Fichier FI (en entrée)'!B:AH,29,0)</f>
        <v xml:space="preserve">STI2D Système informatique et numérique  </v>
      </c>
      <c r="N698" t="str">
        <f>VLOOKUP(A698,'Fichier FI (en entrée)'!B:AH,8,0)</f>
        <v>En Terminale</v>
      </c>
      <c r="O698" t="b">
        <f>AND(C698&gt;Synthèse!B$8,C698&lt;Synthèse!B$10,NOT(Y698))</f>
        <v>0</v>
      </c>
      <c r="P698" t="s">
        <v>2285</v>
      </c>
      <c r="Q698" s="60">
        <f>ROUNDUP(C698/(Synthèse!$B$4+Synthèse!$B$1)*8,0)</f>
        <v>1</v>
      </c>
      <c r="R698" s="60">
        <f>IFERROR(VLOOKUP(A698,'Evaluations (formulaire)'!A:P,6,0)+VLOOKUP(A698,'Evaluations (formulaire)'!A:P,7,0),0)</f>
        <v>0</v>
      </c>
      <c r="S698" s="60">
        <f>IFERROR(VLOOKUP(A698,'Evaluations (formulaire)'!A:P,8,0),0)</f>
        <v>0</v>
      </c>
      <c r="T698" s="60">
        <f>IF(AND(ISBLANK(P698),Q698&lt;=2),Synthèse!$B$41,IF(AND(ISBLANK(P698),Q698&gt;=7),Synthèse!$C$41,R698+S698))</f>
        <v>0</v>
      </c>
      <c r="U698" s="60">
        <f t="shared" si="114"/>
        <v>16.57</v>
      </c>
      <c r="V698" s="60">
        <f t="shared" si="115"/>
        <v>142</v>
      </c>
      <c r="X698" s="26">
        <v>479</v>
      </c>
      <c r="Y698" s="26" t="b">
        <f>IFERROR(VLOOKUP(A698,'Calculs FA (auto)'!A:O,15,0),FALSE)</f>
        <v>0</v>
      </c>
      <c r="Z698" s="26">
        <f>IFERROR(VLOOKUP(A698,'Evaluations (formulaire)'!A:M,9,0),0)</f>
        <v>0</v>
      </c>
      <c r="AA698" s="135" t="b">
        <v>1</v>
      </c>
      <c r="AB698" s="135" t="b">
        <v>0</v>
      </c>
      <c r="AC698" s="135" t="b">
        <f t="shared" si="116"/>
        <v>1</v>
      </c>
      <c r="AD698" s="135" t="b">
        <f t="shared" si="117"/>
        <v>0</v>
      </c>
      <c r="AE698" s="135" t="b">
        <f t="shared" si="118"/>
        <v>0</v>
      </c>
      <c r="AF698" s="135" t="b">
        <f>AND(AC698,$V698&lt;=Synthèse!$B$44)</f>
        <v>1</v>
      </c>
      <c r="AG698" s="135" t="b">
        <f>AND(AD698,$V698&lt;=Synthèse!$B$44)</f>
        <v>0</v>
      </c>
      <c r="AH698" s="135" t="b">
        <f>AND(AE698,$V698&lt;=Synthèse!$B$44)</f>
        <v>0</v>
      </c>
      <c r="AI698" s="137" t="b">
        <v>0</v>
      </c>
      <c r="AJ698" s="137" t="b">
        <v>1</v>
      </c>
      <c r="AK698" s="137" t="b">
        <f t="shared" si="119"/>
        <v>0</v>
      </c>
      <c r="AL698" s="137" t="b">
        <f t="shared" si="120"/>
        <v>1</v>
      </c>
      <c r="AM698" s="137" t="b">
        <f>AND(AK698,$V698&lt;=Synthèse!$B$44)</f>
        <v>0</v>
      </c>
      <c r="AN698" s="137" t="b">
        <f>AND(AL698,$V698&lt;=Synthèse!$B$44)</f>
        <v>1</v>
      </c>
    </row>
    <row r="699" spans="1:40">
      <c r="A699" s="17">
        <v>438459</v>
      </c>
      <c r="B699" t="str">
        <f ca="1">VLOOKUP(A699,'Fichier FI (en entrée)'!B:AH,3,0)</f>
        <v>HMHOUEGQNM</v>
      </c>
      <c r="C699">
        <f t="shared" si="110"/>
        <v>1555</v>
      </c>
      <c r="D699">
        <f t="shared" si="111"/>
        <v>-0.33999999999999986</v>
      </c>
      <c r="E699" s="14" t="str">
        <f>VLOOKUP(A699,'Fichier FI (en entrée)'!B:AH,2,0)</f>
        <v>EV</v>
      </c>
      <c r="F699" s="14" t="b">
        <f t="shared" si="112"/>
        <v>1</v>
      </c>
      <c r="G699" s="14" t="b">
        <f>IFERROR(VLOOKUP(A699,'Calculs FA (auto)'!A:F,6,0),FALSE)</f>
        <v>1</v>
      </c>
      <c r="H699" s="14" t="b">
        <f t="shared" si="113"/>
        <v>1</v>
      </c>
      <c r="I699" s="16">
        <f>IFERROR(VLOOKUP(A699,'Moyennes FI (en entrée)'!B:N,7,0),"")</f>
        <v>8.66</v>
      </c>
      <c r="J699" s="16">
        <f>IFERROR(VLOOKUP(VLOOKUP(A699,'Fichier FI (en entrée)'!B:AH,33,0),Modificateurs!A$2:B$5,2,0),0)</f>
        <v>-3</v>
      </c>
      <c r="K699" s="16">
        <f>IFERROR(VLOOKUP(VLOOKUP(A699,'Redoub FI (en entrée)'!B:N,7,0),Modificateurs!A$8:B$11,2,0),0)</f>
        <v>0</v>
      </c>
      <c r="L699" s="16">
        <f>IFERROR(VLOOKUP(M699,Modificateurs!D$1:E$94,2,0),0)</f>
        <v>-6</v>
      </c>
      <c r="M699" t="str">
        <f>VLOOKUP(A699,'Fichier FI (en entrée)'!B:AH,16,0)&amp;" "&amp;VLOOKUP(A699,'Fichier FI (en entrée)'!B:AH,20,0)&amp;" "&amp;VLOOKUP(A699,'Fichier FI (en entrée)'!B:AH,27,0)&amp;" "&amp;VLOOKUP(A699,'Fichier FI (en entrée)'!B:AH,29,0)</f>
        <v xml:space="preserve">STI2D Innovation Technologique et Eco conception  </v>
      </c>
      <c r="N699" t="str">
        <f>VLOOKUP(A699,'Fichier FI (en entrée)'!B:AH,8,0)</f>
        <v>En Terminale</v>
      </c>
      <c r="O699" t="b">
        <f>AND(C699&gt;Synthèse!B$8,C699&lt;Synthèse!B$10,NOT(Y699))</f>
        <v>0</v>
      </c>
      <c r="P699" t="s">
        <v>2264</v>
      </c>
      <c r="Q699" s="60">
        <f>ROUNDUP(C699/(Synthèse!$B$4+Synthèse!$B$1)*8,0)</f>
        <v>8</v>
      </c>
      <c r="R699" s="60">
        <f>IFERROR(VLOOKUP(A699,'Evaluations (formulaire)'!A:P,6,0)+VLOOKUP(A699,'Evaluations (formulaire)'!A:P,7,0),0)</f>
        <v>0</v>
      </c>
      <c r="S699" s="60">
        <f>IFERROR(VLOOKUP(A699,'Evaluations (formulaire)'!A:P,8,0),0)</f>
        <v>0</v>
      </c>
      <c r="T699" s="60">
        <f>IF(AND(ISBLANK(P699),Q699&lt;=2),Synthèse!$B$41,IF(AND(ISBLANK(P699),Q699&gt;=7),Synthèse!$C$41,R699+S699))</f>
        <v>0</v>
      </c>
      <c r="U699" s="60">
        <f t="shared" si="114"/>
        <v>-0.33999999999999986</v>
      </c>
      <c r="V699" s="60">
        <f t="shared" si="115"/>
        <v>1555</v>
      </c>
      <c r="X699" s="26">
        <v>606</v>
      </c>
      <c r="Y699" s="26" t="b">
        <f>IFERROR(VLOOKUP(A699,'Calculs FA (auto)'!A:O,15,0),FALSE)</f>
        <v>0</v>
      </c>
      <c r="Z699" s="26">
        <f>IFERROR(VLOOKUP(A699,'Evaluations (formulaire)'!A:M,9,0),0)</f>
        <v>0</v>
      </c>
      <c r="AA699" s="135" t="b">
        <v>1</v>
      </c>
      <c r="AB699" s="135" t="b">
        <v>0</v>
      </c>
      <c r="AC699" s="135" t="b">
        <f t="shared" si="116"/>
        <v>1</v>
      </c>
      <c r="AD699" s="135" t="b">
        <f t="shared" si="117"/>
        <v>0</v>
      </c>
      <c r="AE699" s="135" t="b">
        <f t="shared" si="118"/>
        <v>0</v>
      </c>
      <c r="AF699" s="135" t="b">
        <f>AND(AC699,$V699&lt;=Synthèse!$B$44)</f>
        <v>0</v>
      </c>
      <c r="AG699" s="135" t="b">
        <f>AND(AD699,$V699&lt;=Synthèse!$B$44)</f>
        <v>0</v>
      </c>
      <c r="AH699" s="135" t="b">
        <f>AND(AE699,$V699&lt;=Synthèse!$B$44)</f>
        <v>0</v>
      </c>
      <c r="AI699" s="137" t="b">
        <v>0</v>
      </c>
      <c r="AJ699" s="137" t="b">
        <v>1</v>
      </c>
      <c r="AK699" s="137" t="b">
        <f t="shared" si="119"/>
        <v>0</v>
      </c>
      <c r="AL699" s="137" t="b">
        <f t="shared" si="120"/>
        <v>1</v>
      </c>
      <c r="AM699" s="137" t="b">
        <f>AND(AK699,$V699&lt;=Synthèse!$B$44)</f>
        <v>0</v>
      </c>
      <c r="AN699" s="137" t="b">
        <f>AND(AL699,$V699&lt;=Synthèse!$B$44)</f>
        <v>0</v>
      </c>
    </row>
    <row r="700" spans="1:40">
      <c r="A700" s="17">
        <v>438928</v>
      </c>
      <c r="B700" t="str">
        <f ca="1">VLOOKUP(A700,'Fichier FI (en entrée)'!B:AH,3,0)</f>
        <v>KRHZZPXUQI</v>
      </c>
      <c r="C700">
        <f t="shared" si="110"/>
        <v>1645</v>
      </c>
      <c r="D700">
        <f t="shared" si="111"/>
        <v>-3.6999999999999993</v>
      </c>
      <c r="E700" s="14" t="str">
        <f>VLOOKUP(A700,'Fichier FI (en entrée)'!B:AH,2,0)</f>
        <v>EV</v>
      </c>
      <c r="F700" s="14" t="b">
        <f t="shared" si="112"/>
        <v>1</v>
      </c>
      <c r="G700" s="14" t="b">
        <f>IFERROR(VLOOKUP(A700,'Calculs FA (auto)'!A:F,6,0),FALSE)</f>
        <v>0</v>
      </c>
      <c r="H700" s="14" t="b">
        <f t="shared" si="113"/>
        <v>0</v>
      </c>
      <c r="I700" s="16">
        <f>IFERROR(VLOOKUP(A700,'Moyennes FI (en entrée)'!B:N,7,0),"")</f>
        <v>8.3000000000000007</v>
      </c>
      <c r="J700" s="16">
        <f>IFERROR(VLOOKUP(VLOOKUP(A700,'Fichier FI (en entrée)'!B:AH,33,0),Modificateurs!A$2:B$5,2,0),0)</f>
        <v>0</v>
      </c>
      <c r="K700" s="16">
        <f>IFERROR(VLOOKUP(VLOOKUP(A700,'Redoub FI (en entrée)'!B:N,7,0),Modificateurs!A$8:B$11,2,0),0)</f>
        <v>0</v>
      </c>
      <c r="L700" s="16">
        <f>IFERROR(VLOOKUP(M700,Modificateurs!D$1:E$94,2,0),0)</f>
        <v>-12</v>
      </c>
      <c r="M700" t="str">
        <f>VLOOKUP(A700,'Fichier FI (en entrée)'!B:AH,16,0)&amp;" "&amp;VLOOKUP(A700,'Fichier FI (en entrée)'!B:AH,20,0)&amp;" "&amp;VLOOKUP(A700,'Fichier FI (en entrée)'!B:AH,27,0)&amp;" "&amp;VLOOKUP(A700,'Fichier FI (en entrée)'!B:AH,29,0)</f>
        <v xml:space="preserve">P Systèmes électroniques numériques  </v>
      </c>
      <c r="N700" t="str">
        <f>VLOOKUP(A700,'Fichier FI (en entrée)'!B:AH,8,0)</f>
        <v>En Terminale</v>
      </c>
      <c r="O700" t="b">
        <f>AND(C700&gt;Synthèse!B$8,C700&lt;Synthèse!B$10,NOT(Y700))</f>
        <v>0</v>
      </c>
      <c r="P700" t="s">
        <v>2263</v>
      </c>
      <c r="Q700" s="60">
        <f>ROUNDUP(C700/(Synthèse!$B$4+Synthèse!$B$1)*8,0)</f>
        <v>8</v>
      </c>
      <c r="R700" s="60">
        <f>IFERROR(VLOOKUP(A700,'Evaluations (formulaire)'!A:P,6,0)+VLOOKUP(A700,'Evaluations (formulaire)'!A:P,7,0),0)</f>
        <v>0</v>
      </c>
      <c r="S700" s="60">
        <f>IFERROR(VLOOKUP(A700,'Evaluations (formulaire)'!A:P,8,0),0)</f>
        <v>0</v>
      </c>
      <c r="T700" s="60">
        <f>IF(AND(ISBLANK(P700),Q700&lt;=2),Synthèse!$B$41,IF(AND(ISBLANK(P700),Q700&gt;=7),Synthèse!$C$41,R700+S700))</f>
        <v>0</v>
      </c>
      <c r="U700" s="60">
        <f t="shared" si="114"/>
        <v>-3.6999999999999993</v>
      </c>
      <c r="V700" s="60">
        <f t="shared" si="115"/>
        <v>1645</v>
      </c>
      <c r="X700" s="26">
        <v>681</v>
      </c>
      <c r="Y700" s="26" t="b">
        <f>IFERROR(VLOOKUP(A700,'Calculs FA (auto)'!A:O,15,0),FALSE)</f>
        <v>0</v>
      </c>
      <c r="Z700" s="26">
        <f>IFERROR(VLOOKUP(A700,'Evaluations (formulaire)'!A:M,9,0),0)</f>
        <v>0</v>
      </c>
      <c r="AA700" s="135" t="b">
        <v>0</v>
      </c>
      <c r="AB700" s="135" t="b">
        <v>1</v>
      </c>
      <c r="AC700" s="135" t="b">
        <f t="shared" si="116"/>
        <v>0</v>
      </c>
      <c r="AD700" s="135" t="b">
        <f t="shared" si="117"/>
        <v>1</v>
      </c>
      <c r="AE700" s="135" t="b">
        <f t="shared" si="118"/>
        <v>0</v>
      </c>
      <c r="AF700" s="135" t="b">
        <f>AND(AC700,$V700&lt;=Synthèse!$B$44)</f>
        <v>0</v>
      </c>
      <c r="AG700" s="135" t="b">
        <f>AND(AD700,$V700&lt;=Synthèse!$B$44)</f>
        <v>0</v>
      </c>
      <c r="AH700" s="135" t="b">
        <f>AND(AE700,$V700&lt;=Synthèse!$B$44)</f>
        <v>0</v>
      </c>
      <c r="AI700" s="137" t="b">
        <v>1</v>
      </c>
      <c r="AJ700" s="137" t="b">
        <v>0</v>
      </c>
      <c r="AK700" s="137" t="b">
        <f t="shared" si="119"/>
        <v>1</v>
      </c>
      <c r="AL700" s="137" t="b">
        <f t="shared" si="120"/>
        <v>0</v>
      </c>
      <c r="AM700" s="137" t="b">
        <f>AND(AK700,$V700&lt;=Synthèse!$B$44)</f>
        <v>0</v>
      </c>
      <c r="AN700" s="137" t="b">
        <f>AND(AL700,$V700&lt;=Synthèse!$B$44)</f>
        <v>0</v>
      </c>
    </row>
    <row r="701" spans="1:40">
      <c r="A701" s="17">
        <v>442228</v>
      </c>
      <c r="B701" t="str">
        <f ca="1">VLOOKUP(A701,'Fichier FI (en entrée)'!B:AH,3,0)</f>
        <v>KZIPVETGQD</v>
      </c>
      <c r="C701">
        <f t="shared" si="110"/>
        <v>1366</v>
      </c>
      <c r="D701">
        <f t="shared" si="111"/>
        <v>4.3900000000000006</v>
      </c>
      <c r="E701" s="14" t="str">
        <f>VLOOKUP(A701,'Fichier FI (en entrée)'!B:AH,2,0)</f>
        <v>EV</v>
      </c>
      <c r="F701" s="14" t="b">
        <f t="shared" si="112"/>
        <v>1</v>
      </c>
      <c r="G701" s="14" t="b">
        <f>IFERROR(VLOOKUP(A701,'Calculs FA (auto)'!A:F,6,0),FALSE)</f>
        <v>0</v>
      </c>
      <c r="H701" s="14" t="b">
        <f t="shared" si="113"/>
        <v>0</v>
      </c>
      <c r="I701" s="16">
        <f>IFERROR(VLOOKUP(A701,'Moyennes FI (en entrée)'!B:N,7,0),"")</f>
        <v>12.39</v>
      </c>
      <c r="J701" s="16">
        <f>IFERROR(VLOOKUP(VLOOKUP(A701,'Fichier FI (en entrée)'!B:AH,33,0),Modificateurs!A$2:B$5,2,0),0)</f>
        <v>0</v>
      </c>
      <c r="K701" s="16">
        <f>IFERROR(VLOOKUP(VLOOKUP(A701,'Redoub FI (en entrée)'!B:N,7,0),Modificateurs!A$8:B$11,2,0),0)</f>
        <v>0</v>
      </c>
      <c r="L701" s="16">
        <f>IFERROR(VLOOKUP(M701,Modificateurs!D$1:E$94,2,0),0)</f>
        <v>-8</v>
      </c>
      <c r="M701" t="str">
        <f>VLOOKUP(A701,'Fichier FI (en entrée)'!B:AH,16,0)&amp;" "&amp;VLOOKUP(A701,'Fichier FI (en entrée)'!B:AH,20,0)&amp;" "&amp;VLOOKUP(A701,'Fichier FI (en entrée)'!B:AH,27,0)&amp;" "&amp;VLOOKUP(A701,'Fichier FI (en entrée)'!B:AH,29,0)</f>
        <v xml:space="preserve">STMG Systèmes d'information et de gestion  </v>
      </c>
      <c r="N701" t="str">
        <f>VLOOKUP(A701,'Fichier FI (en entrée)'!B:AH,8,0)</f>
        <v>En Terminale</v>
      </c>
      <c r="O701" t="b">
        <f>AND(C701&gt;Synthèse!B$8,C701&lt;Synthèse!B$10,NOT(Y701))</f>
        <v>0</v>
      </c>
      <c r="P701" t="s">
        <v>2285</v>
      </c>
      <c r="Q701" s="60">
        <f>ROUNDUP(C701/(Synthèse!$B$4+Synthèse!$B$1)*8,0)</f>
        <v>7</v>
      </c>
      <c r="R701" s="60">
        <f>IFERROR(VLOOKUP(A701,'Evaluations (formulaire)'!A:P,6,0)+VLOOKUP(A701,'Evaluations (formulaire)'!A:P,7,0),0)</f>
        <v>0</v>
      </c>
      <c r="S701" s="60">
        <f>IFERROR(VLOOKUP(A701,'Evaluations (formulaire)'!A:P,8,0),0)</f>
        <v>0</v>
      </c>
      <c r="T701" s="60">
        <f>IF(AND(ISBLANK(P701),Q701&lt;=2),Synthèse!$B$41,IF(AND(ISBLANK(P701),Q701&gt;=7),Synthèse!$C$41,R701+S701))</f>
        <v>0</v>
      </c>
      <c r="U701" s="60">
        <f t="shared" si="114"/>
        <v>4.3900000000000006</v>
      </c>
      <c r="V701" s="60">
        <f t="shared" si="115"/>
        <v>1366</v>
      </c>
      <c r="X701" s="26">
        <v>1840</v>
      </c>
      <c r="Y701" s="26" t="b">
        <f>IFERROR(VLOOKUP(A701,'Calculs FA (auto)'!A:O,15,0),FALSE)</f>
        <v>0</v>
      </c>
      <c r="Z701" s="26">
        <f>IFERROR(VLOOKUP(A701,'Evaluations (formulaire)'!A:M,9,0),0)</f>
        <v>0</v>
      </c>
      <c r="AA701" s="135" t="b">
        <v>1</v>
      </c>
      <c r="AB701" s="135" t="b">
        <v>0</v>
      </c>
      <c r="AC701" s="135" t="b">
        <f t="shared" si="116"/>
        <v>1</v>
      </c>
      <c r="AD701" s="135" t="b">
        <f t="shared" si="117"/>
        <v>0</v>
      </c>
      <c r="AE701" s="135" t="b">
        <f t="shared" si="118"/>
        <v>0</v>
      </c>
      <c r="AF701" s="135" t="b">
        <f>AND(AC701,$V701&lt;=Synthèse!$B$44)</f>
        <v>0</v>
      </c>
      <c r="AG701" s="135" t="b">
        <f>AND(AD701,$V701&lt;=Synthèse!$B$44)</f>
        <v>0</v>
      </c>
      <c r="AH701" s="135" t="b">
        <f>AND(AE701,$V701&lt;=Synthèse!$B$44)</f>
        <v>0</v>
      </c>
      <c r="AI701" s="137" t="b">
        <v>0</v>
      </c>
      <c r="AJ701" s="137" t="b">
        <v>1</v>
      </c>
      <c r="AK701" s="137" t="b">
        <f t="shared" si="119"/>
        <v>0</v>
      </c>
      <c r="AL701" s="137" t="b">
        <f t="shared" si="120"/>
        <v>1</v>
      </c>
      <c r="AM701" s="137" t="b">
        <f>AND(AK701,$V701&lt;=Synthèse!$B$44)</f>
        <v>0</v>
      </c>
      <c r="AN701" s="137" t="b">
        <f>AND(AL701,$V701&lt;=Synthèse!$B$44)</f>
        <v>0</v>
      </c>
    </row>
    <row r="702" spans="1:40">
      <c r="A702" s="17">
        <v>442280</v>
      </c>
      <c r="B702" t="str">
        <f ca="1">VLOOKUP(A702,'Fichier FI (en entrée)'!B:AH,3,0)</f>
        <v>FHROVHBLYM</v>
      </c>
      <c r="C702">
        <f t="shared" si="110"/>
        <v>1514</v>
      </c>
      <c r="D702">
        <f t="shared" si="111"/>
        <v>0.67999999999999972</v>
      </c>
      <c r="E702" s="14" t="str">
        <f>VLOOKUP(A702,'Fichier FI (en entrée)'!B:AH,2,0)</f>
        <v>EV</v>
      </c>
      <c r="F702" s="14" t="b">
        <f t="shared" si="112"/>
        <v>1</v>
      </c>
      <c r="G702" s="14" t="b">
        <f>IFERROR(VLOOKUP(A702,'Calculs FA (auto)'!A:F,6,0),FALSE)</f>
        <v>0</v>
      </c>
      <c r="H702" s="14" t="b">
        <f t="shared" si="113"/>
        <v>0</v>
      </c>
      <c r="I702" s="16">
        <f>IFERROR(VLOOKUP(A702,'Moyennes FI (en entrée)'!B:N,7,0),"")</f>
        <v>11.68</v>
      </c>
      <c r="J702" s="16">
        <f>IFERROR(VLOOKUP(VLOOKUP(A702,'Fichier FI (en entrée)'!B:AH,33,0),Modificateurs!A$2:B$5,2,0),0)</f>
        <v>-3</v>
      </c>
      <c r="K702" s="16">
        <f>IFERROR(VLOOKUP(VLOOKUP(A702,'Redoub FI (en entrée)'!B:N,7,0),Modificateurs!A$8:B$11,2,0),0)</f>
        <v>0</v>
      </c>
      <c r="L702" s="16">
        <f>IFERROR(VLOOKUP(M702,Modificateurs!D$1:E$94,2,0),0)</f>
        <v>-8</v>
      </c>
      <c r="M702" t="str">
        <f>VLOOKUP(A702,'Fichier FI (en entrée)'!B:AH,16,0)&amp;" "&amp;VLOOKUP(A702,'Fichier FI (en entrée)'!B:AH,20,0)&amp;" "&amp;VLOOKUP(A702,'Fichier FI (en entrée)'!B:AH,27,0)&amp;" "&amp;VLOOKUP(A702,'Fichier FI (en entrée)'!B:AH,29,0)</f>
        <v xml:space="preserve">STMG Systèmes d'information et de gestion  </v>
      </c>
      <c r="N702" t="str">
        <f>VLOOKUP(A702,'Fichier FI (en entrée)'!B:AH,8,0)</f>
        <v>En Terminale</v>
      </c>
      <c r="O702" t="b">
        <f>AND(C702&gt;Synthèse!B$8,C702&lt;Synthèse!B$10,NOT(Y702))</f>
        <v>0</v>
      </c>
      <c r="P702" t="s">
        <v>2258</v>
      </c>
      <c r="Q702" s="60">
        <f>ROUNDUP(C702/(Synthèse!$B$4+Synthèse!$B$1)*8,0)</f>
        <v>8</v>
      </c>
      <c r="R702" s="60">
        <f>IFERROR(VLOOKUP(A702,'Evaluations (formulaire)'!A:P,6,0)+VLOOKUP(A702,'Evaluations (formulaire)'!A:P,7,0),0)</f>
        <v>0</v>
      </c>
      <c r="S702" s="60">
        <f>IFERROR(VLOOKUP(A702,'Evaluations (formulaire)'!A:P,8,0),0)</f>
        <v>0</v>
      </c>
      <c r="T702" s="60">
        <f>IF(AND(ISBLANK(P702),Q702&lt;=2),Synthèse!$B$41,IF(AND(ISBLANK(P702),Q702&gt;=7),Synthèse!$C$41,R702+S702))</f>
        <v>0</v>
      </c>
      <c r="U702" s="60">
        <f t="shared" si="114"/>
        <v>0.67999999999999972</v>
      </c>
      <c r="V702" s="60">
        <f t="shared" si="115"/>
        <v>1513</v>
      </c>
      <c r="X702" s="26">
        <v>1257</v>
      </c>
      <c r="Y702" s="26" t="b">
        <f>IFERROR(VLOOKUP(A702,'Calculs FA (auto)'!A:O,15,0),FALSE)</f>
        <v>0</v>
      </c>
      <c r="Z702" s="26">
        <f>IFERROR(VLOOKUP(A702,'Evaluations (formulaire)'!A:M,9,0),0)</f>
        <v>0</v>
      </c>
      <c r="AA702" s="135" t="b">
        <v>1</v>
      </c>
      <c r="AB702" s="135" t="b">
        <v>0</v>
      </c>
      <c r="AC702" s="135" t="b">
        <f t="shared" si="116"/>
        <v>1</v>
      </c>
      <c r="AD702" s="135" t="b">
        <f t="shared" si="117"/>
        <v>0</v>
      </c>
      <c r="AE702" s="135" t="b">
        <f t="shared" si="118"/>
        <v>0</v>
      </c>
      <c r="AF702" s="135" t="b">
        <f>AND(AC702,$V702&lt;=Synthèse!$B$44)</f>
        <v>0</v>
      </c>
      <c r="AG702" s="135" t="b">
        <f>AND(AD702,$V702&lt;=Synthèse!$B$44)</f>
        <v>0</v>
      </c>
      <c r="AH702" s="135" t="b">
        <f>AND(AE702,$V702&lt;=Synthèse!$B$44)</f>
        <v>0</v>
      </c>
      <c r="AI702" s="137" t="b">
        <v>0</v>
      </c>
      <c r="AJ702" s="137" t="b">
        <v>1</v>
      </c>
      <c r="AK702" s="137" t="b">
        <f t="shared" si="119"/>
        <v>0</v>
      </c>
      <c r="AL702" s="137" t="b">
        <f t="shared" si="120"/>
        <v>1</v>
      </c>
      <c r="AM702" s="137" t="b">
        <f>AND(AK702,$V702&lt;=Synthèse!$B$44)</f>
        <v>0</v>
      </c>
      <c r="AN702" s="137" t="b">
        <f>AND(AL702,$V702&lt;=Synthèse!$B$44)</f>
        <v>0</v>
      </c>
    </row>
    <row r="703" spans="1:40">
      <c r="A703" s="17">
        <v>442309</v>
      </c>
      <c r="B703" t="str">
        <f ca="1">VLOOKUP(A703,'Fichier FI (en entrée)'!B:AH,3,0)</f>
        <v>PXYFNBRXIF</v>
      </c>
      <c r="C703">
        <f t="shared" si="110"/>
        <v>1264</v>
      </c>
      <c r="D703">
        <f t="shared" si="111"/>
        <v>6.5500000000000007</v>
      </c>
      <c r="E703" s="14" t="str">
        <f>VLOOKUP(A703,'Fichier FI (en entrée)'!B:AH,2,0)</f>
        <v>EV</v>
      </c>
      <c r="F703" s="14" t="b">
        <f t="shared" si="112"/>
        <v>1</v>
      </c>
      <c r="G703" s="14" t="b">
        <f>IFERROR(VLOOKUP(A703,'Calculs FA (auto)'!A:F,6,0),FALSE)</f>
        <v>0</v>
      </c>
      <c r="H703" s="14" t="b">
        <f t="shared" si="113"/>
        <v>0</v>
      </c>
      <c r="I703" s="16">
        <f>IFERROR(VLOOKUP(A703,'Moyennes FI (en entrée)'!B:N,7,0),"")</f>
        <v>13.55</v>
      </c>
      <c r="J703" s="16">
        <f>IFERROR(VLOOKUP(VLOOKUP(A703,'Fichier FI (en entrée)'!B:AH,33,0),Modificateurs!A$2:B$5,2,0),0)</f>
        <v>1</v>
      </c>
      <c r="K703" s="16">
        <f>IFERROR(VLOOKUP(VLOOKUP(A703,'Redoub FI (en entrée)'!B:N,7,0),Modificateurs!A$8:B$11,2,0),0)</f>
        <v>0</v>
      </c>
      <c r="L703" s="16">
        <f>IFERROR(VLOOKUP(M703,Modificateurs!D$1:E$94,2,0),0)</f>
        <v>-8</v>
      </c>
      <c r="M703" t="str">
        <f>VLOOKUP(A703,'Fichier FI (en entrée)'!B:AH,16,0)&amp;" "&amp;VLOOKUP(A703,'Fichier FI (en entrée)'!B:AH,20,0)&amp;" "&amp;VLOOKUP(A703,'Fichier FI (en entrée)'!B:AH,27,0)&amp;" "&amp;VLOOKUP(A703,'Fichier FI (en entrée)'!B:AH,29,0)</f>
        <v xml:space="preserve">STMG Systèmes d'information et de gestion  </v>
      </c>
      <c r="N703" t="str">
        <f>VLOOKUP(A703,'Fichier FI (en entrée)'!B:AH,8,0)</f>
        <v>En Terminale</v>
      </c>
      <c r="O703" t="b">
        <f>AND(C703&gt;Synthèse!B$8,C703&lt;Synthèse!B$10,NOT(Y703))</f>
        <v>0</v>
      </c>
      <c r="P703" t="s">
        <v>2264</v>
      </c>
      <c r="Q703" s="60">
        <f>ROUNDUP(C703/(Synthèse!$B$4+Synthèse!$B$1)*8,0)</f>
        <v>6</v>
      </c>
      <c r="R703" s="60">
        <f>IFERROR(VLOOKUP(A703,'Evaluations (formulaire)'!A:P,6,0)+VLOOKUP(A703,'Evaluations (formulaire)'!A:P,7,0),0)</f>
        <v>0</v>
      </c>
      <c r="S703" s="60">
        <f>IFERROR(VLOOKUP(A703,'Evaluations (formulaire)'!A:P,8,0),0)</f>
        <v>0</v>
      </c>
      <c r="T703" s="60">
        <f>IF(AND(ISBLANK(P703),Q703&lt;=2),Synthèse!$B$41,IF(AND(ISBLANK(P703),Q703&gt;=7),Synthèse!$C$41,R703+S703))</f>
        <v>0</v>
      </c>
      <c r="U703" s="60">
        <f t="shared" si="114"/>
        <v>6.5500000000000007</v>
      </c>
      <c r="V703" s="60">
        <f t="shared" si="115"/>
        <v>1264</v>
      </c>
      <c r="X703" s="26">
        <v>1178</v>
      </c>
      <c r="Y703" s="26" t="b">
        <f>IFERROR(VLOOKUP(A703,'Calculs FA (auto)'!A:O,15,0),FALSE)</f>
        <v>0</v>
      </c>
      <c r="Z703" s="26">
        <f>IFERROR(VLOOKUP(A703,'Evaluations (formulaire)'!A:M,9,0),0)</f>
        <v>0</v>
      </c>
      <c r="AA703" s="135" t="b">
        <v>1</v>
      </c>
      <c r="AB703" s="135" t="b">
        <v>0</v>
      </c>
      <c r="AC703" s="135" t="b">
        <f t="shared" si="116"/>
        <v>1</v>
      </c>
      <c r="AD703" s="135" t="b">
        <f t="shared" si="117"/>
        <v>0</v>
      </c>
      <c r="AE703" s="135" t="b">
        <f t="shared" si="118"/>
        <v>0</v>
      </c>
      <c r="AF703" s="135" t="b">
        <f>AND(AC703,$V703&lt;=Synthèse!$B$44)</f>
        <v>0</v>
      </c>
      <c r="AG703" s="135" t="b">
        <f>AND(AD703,$V703&lt;=Synthèse!$B$44)</f>
        <v>0</v>
      </c>
      <c r="AH703" s="135" t="b">
        <f>AND(AE703,$V703&lt;=Synthèse!$B$44)</f>
        <v>0</v>
      </c>
      <c r="AI703" s="137" t="b">
        <v>0</v>
      </c>
      <c r="AJ703" s="137" t="b">
        <v>1</v>
      </c>
      <c r="AK703" s="137" t="b">
        <f t="shared" si="119"/>
        <v>0</v>
      </c>
      <c r="AL703" s="137" t="b">
        <f t="shared" si="120"/>
        <v>1</v>
      </c>
      <c r="AM703" s="137" t="b">
        <f>AND(AK703,$V703&lt;=Synthèse!$B$44)</f>
        <v>0</v>
      </c>
      <c r="AN703" s="137" t="b">
        <f>AND(AL703,$V703&lt;=Synthèse!$B$44)</f>
        <v>0</v>
      </c>
    </row>
    <row r="704" spans="1:40">
      <c r="A704" s="17">
        <v>442324</v>
      </c>
      <c r="B704" t="str">
        <f ca="1">VLOOKUP(A704,'Fichier FI (en entrée)'!B:AH,3,0)</f>
        <v>PXJCMOLSDR</v>
      </c>
      <c r="C704">
        <f t="shared" si="110"/>
        <v>1375</v>
      </c>
      <c r="D704">
        <f t="shared" si="111"/>
        <v>4.2100000000000009</v>
      </c>
      <c r="E704" s="14" t="str">
        <f>VLOOKUP(A704,'Fichier FI (en entrée)'!B:AH,2,0)</f>
        <v>EV</v>
      </c>
      <c r="F704" s="14" t="b">
        <f t="shared" si="112"/>
        <v>1</v>
      </c>
      <c r="G704" s="14" t="b">
        <f>IFERROR(VLOOKUP(A704,'Calculs FA (auto)'!A:F,6,0),FALSE)</f>
        <v>0</v>
      </c>
      <c r="H704" s="14" t="b">
        <f t="shared" si="113"/>
        <v>0</v>
      </c>
      <c r="I704" s="16">
        <f>IFERROR(VLOOKUP(A704,'Moyennes FI (en entrée)'!B:N,7,0),"")</f>
        <v>12.21</v>
      </c>
      <c r="J704" s="16">
        <f>IFERROR(VLOOKUP(VLOOKUP(A704,'Fichier FI (en entrée)'!B:AH,33,0),Modificateurs!A$2:B$5,2,0),0)</f>
        <v>0</v>
      </c>
      <c r="K704" s="16">
        <f>IFERROR(VLOOKUP(VLOOKUP(A704,'Redoub FI (en entrée)'!B:N,7,0),Modificateurs!A$8:B$11,2,0),0)</f>
        <v>0</v>
      </c>
      <c r="L704" s="16">
        <f>IFERROR(VLOOKUP(M704,Modificateurs!D$1:E$94,2,0),0)</f>
        <v>-8</v>
      </c>
      <c r="M704" t="str">
        <f>VLOOKUP(A704,'Fichier FI (en entrée)'!B:AH,16,0)&amp;" "&amp;VLOOKUP(A704,'Fichier FI (en entrée)'!B:AH,20,0)&amp;" "&amp;VLOOKUP(A704,'Fichier FI (en entrée)'!B:AH,27,0)&amp;" "&amp;VLOOKUP(A704,'Fichier FI (en entrée)'!B:AH,29,0)</f>
        <v xml:space="preserve">STMG Systèmes d'information et de gestion  </v>
      </c>
      <c r="N704" t="str">
        <f>VLOOKUP(A704,'Fichier FI (en entrée)'!B:AH,8,0)</f>
        <v>En Terminale</v>
      </c>
      <c r="O704" t="b">
        <f>AND(C704&gt;Synthèse!B$8,C704&lt;Synthèse!B$10,NOT(Y704))</f>
        <v>0</v>
      </c>
      <c r="P704" s="17" t="s">
        <v>2267</v>
      </c>
      <c r="Q704" s="60">
        <f>ROUNDUP(C704/(Synthèse!$B$4+Synthèse!$B$1)*8,0)</f>
        <v>7</v>
      </c>
      <c r="R704" s="60">
        <f>IFERROR(VLOOKUP(A704,'Evaluations (formulaire)'!A:P,6,0)+VLOOKUP(A704,'Evaluations (formulaire)'!A:P,7,0),0)</f>
        <v>0</v>
      </c>
      <c r="S704" s="60">
        <f>IFERROR(VLOOKUP(A704,'Evaluations (formulaire)'!A:P,8,0),0)</f>
        <v>0</v>
      </c>
      <c r="T704" s="60">
        <f>IF(AND(ISBLANK(P704),Q704&lt;=2),Synthèse!$B$41,IF(AND(ISBLANK(P704),Q704&gt;=7),Synthèse!$C$41,R704+S704))</f>
        <v>0</v>
      </c>
      <c r="U704" s="60">
        <f t="shared" si="114"/>
        <v>4.2100000000000009</v>
      </c>
      <c r="V704" s="60">
        <f t="shared" si="115"/>
        <v>1375</v>
      </c>
      <c r="X704" s="26">
        <v>403</v>
      </c>
      <c r="Y704" s="26" t="b">
        <f>IFERROR(VLOOKUP(A704,'Calculs FA (auto)'!A:O,15,0),FALSE)</f>
        <v>0</v>
      </c>
      <c r="Z704" s="26">
        <f>IFERROR(VLOOKUP(A704,'Evaluations (formulaire)'!A:M,9,0),0)</f>
        <v>0</v>
      </c>
      <c r="AA704" s="135" t="b">
        <v>1</v>
      </c>
      <c r="AB704" s="135" t="b">
        <v>0</v>
      </c>
      <c r="AC704" s="135" t="b">
        <f t="shared" si="116"/>
        <v>1</v>
      </c>
      <c r="AD704" s="135" t="b">
        <f t="shared" si="117"/>
        <v>0</v>
      </c>
      <c r="AE704" s="135" t="b">
        <f t="shared" si="118"/>
        <v>0</v>
      </c>
      <c r="AF704" s="135" t="b">
        <f>AND(AC704,$V704&lt;=Synthèse!$B$44)</f>
        <v>0</v>
      </c>
      <c r="AG704" s="135" t="b">
        <f>AND(AD704,$V704&lt;=Synthèse!$B$44)</f>
        <v>0</v>
      </c>
      <c r="AH704" s="135" t="b">
        <f>AND(AE704,$V704&lt;=Synthèse!$B$44)</f>
        <v>0</v>
      </c>
      <c r="AI704" s="137" t="b">
        <v>0</v>
      </c>
      <c r="AJ704" s="137" t="b">
        <v>1</v>
      </c>
      <c r="AK704" s="137" t="b">
        <f t="shared" si="119"/>
        <v>0</v>
      </c>
      <c r="AL704" s="137" t="b">
        <f t="shared" si="120"/>
        <v>1</v>
      </c>
      <c r="AM704" s="137" t="b">
        <f>AND(AK704,$V704&lt;=Synthèse!$B$44)</f>
        <v>0</v>
      </c>
      <c r="AN704" s="137" t="b">
        <f>AND(AL704,$V704&lt;=Synthèse!$B$44)</f>
        <v>0</v>
      </c>
    </row>
    <row r="705" spans="1:40">
      <c r="A705" s="17">
        <v>442328</v>
      </c>
      <c r="B705" t="str">
        <f ca="1">VLOOKUP(A705,'Fichier FI (en entrée)'!B:AH,3,0)</f>
        <v>YWESXRRBBY</v>
      </c>
      <c r="C705">
        <f t="shared" si="110"/>
        <v>1321</v>
      </c>
      <c r="D705">
        <f t="shared" si="111"/>
        <v>5.27</v>
      </c>
      <c r="E705" s="14" t="str">
        <f>VLOOKUP(A705,'Fichier FI (en entrée)'!B:AH,2,0)</f>
        <v>EV</v>
      </c>
      <c r="F705" s="14" t="b">
        <f t="shared" si="112"/>
        <v>1</v>
      </c>
      <c r="G705" s="14" t="b">
        <f>IFERROR(VLOOKUP(A705,'Calculs FA (auto)'!A:F,6,0),FALSE)</f>
        <v>0</v>
      </c>
      <c r="H705" s="14" t="b">
        <f t="shared" si="113"/>
        <v>0</v>
      </c>
      <c r="I705" s="16">
        <f>IFERROR(VLOOKUP(A705,'Moyennes FI (en entrée)'!B:N,7,0),"")</f>
        <v>12.27</v>
      </c>
      <c r="J705" s="16">
        <f>IFERROR(VLOOKUP(VLOOKUP(A705,'Fichier FI (en entrée)'!B:AH,33,0),Modificateurs!A$2:B$5,2,0),0)</f>
        <v>1</v>
      </c>
      <c r="K705" s="16">
        <f>IFERROR(VLOOKUP(VLOOKUP(A705,'Redoub FI (en entrée)'!B:N,7,0),Modificateurs!A$8:B$11,2,0),0)</f>
        <v>0</v>
      </c>
      <c r="L705" s="16">
        <f>IFERROR(VLOOKUP(M705,Modificateurs!D$1:E$94,2,0),0)</f>
        <v>-8</v>
      </c>
      <c r="M705" t="str">
        <f>VLOOKUP(A705,'Fichier FI (en entrée)'!B:AH,16,0)&amp;" "&amp;VLOOKUP(A705,'Fichier FI (en entrée)'!B:AH,20,0)&amp;" "&amp;VLOOKUP(A705,'Fichier FI (en entrée)'!B:AH,27,0)&amp;" "&amp;VLOOKUP(A705,'Fichier FI (en entrée)'!B:AH,29,0)</f>
        <v xml:space="preserve">STMG Systèmes d'information et de gestion  </v>
      </c>
      <c r="N705" t="str">
        <f>VLOOKUP(A705,'Fichier FI (en entrée)'!B:AH,8,0)</f>
        <v>En Terminale</v>
      </c>
      <c r="O705" t="b">
        <f>AND(C705&gt;Synthèse!B$8,C705&lt;Synthèse!B$10,NOT(Y705))</f>
        <v>0</v>
      </c>
      <c r="P705" t="s">
        <v>2257</v>
      </c>
      <c r="Q705" s="60">
        <f>ROUNDUP(C705/(Synthèse!$B$4+Synthèse!$B$1)*8,0)</f>
        <v>7</v>
      </c>
      <c r="R705" s="60">
        <f>IFERROR(VLOOKUP(A705,'Evaluations (formulaire)'!A:P,6,0)+VLOOKUP(A705,'Evaluations (formulaire)'!A:P,7,0),0)</f>
        <v>0</v>
      </c>
      <c r="S705" s="60">
        <f>IFERROR(VLOOKUP(A705,'Evaluations (formulaire)'!A:P,8,0),0)</f>
        <v>0</v>
      </c>
      <c r="T705" s="60">
        <f>IF(AND(ISBLANK(P705),Q705&lt;=2),Synthèse!$B$41,IF(AND(ISBLANK(P705),Q705&gt;=7),Synthèse!$C$41,R705+S705))</f>
        <v>0</v>
      </c>
      <c r="U705" s="60">
        <f t="shared" si="114"/>
        <v>5.27</v>
      </c>
      <c r="V705" s="60">
        <f t="shared" si="115"/>
        <v>1322</v>
      </c>
      <c r="X705" s="26">
        <v>1890</v>
      </c>
      <c r="Y705" s="26" t="b">
        <f>IFERROR(VLOOKUP(A705,'Calculs FA (auto)'!A:O,15,0),FALSE)</f>
        <v>0</v>
      </c>
      <c r="Z705" s="26">
        <f>IFERROR(VLOOKUP(A705,'Evaluations (formulaire)'!A:M,9,0),0)</f>
        <v>0</v>
      </c>
      <c r="AA705" s="135" t="b">
        <v>0</v>
      </c>
      <c r="AB705" s="135" t="b">
        <v>1</v>
      </c>
      <c r="AC705" s="135" t="b">
        <f t="shared" si="116"/>
        <v>0</v>
      </c>
      <c r="AD705" s="135" t="b">
        <f t="shared" si="117"/>
        <v>1</v>
      </c>
      <c r="AE705" s="135" t="b">
        <f t="shared" si="118"/>
        <v>0</v>
      </c>
      <c r="AF705" s="135" t="b">
        <f>AND(AC705,$V705&lt;=Synthèse!$B$44)</f>
        <v>0</v>
      </c>
      <c r="AG705" s="135" t="b">
        <f>AND(AD705,$V705&lt;=Synthèse!$B$44)</f>
        <v>0</v>
      </c>
      <c r="AH705" s="135" t="b">
        <f>AND(AE705,$V705&lt;=Synthèse!$B$44)</f>
        <v>0</v>
      </c>
      <c r="AI705" s="137" t="b">
        <v>1</v>
      </c>
      <c r="AJ705" s="137" t="b">
        <v>0</v>
      </c>
      <c r="AK705" s="137" t="b">
        <f t="shared" si="119"/>
        <v>1</v>
      </c>
      <c r="AL705" s="137" t="b">
        <f t="shared" si="120"/>
        <v>0</v>
      </c>
      <c r="AM705" s="137" t="b">
        <f>AND(AK705,$V705&lt;=Synthèse!$B$44)</f>
        <v>0</v>
      </c>
      <c r="AN705" s="137" t="b">
        <f>AND(AL705,$V705&lt;=Synthèse!$B$44)</f>
        <v>0</v>
      </c>
    </row>
    <row r="706" spans="1:40">
      <c r="A706" s="17">
        <v>442347</v>
      </c>
      <c r="B706" t="str">
        <f ca="1">VLOOKUP(A706,'Fichier FI (en entrée)'!B:AH,3,0)</f>
        <v>CZXTWPUSQH</v>
      </c>
      <c r="C706">
        <f t="shared" ref="C706:C769" si="121">COUNTIF(D:D,"&gt;="&amp;D706)</f>
        <v>1674</v>
      </c>
      <c r="D706">
        <f t="shared" ref="D706:D769" si="122">IFERROR(IF(F706,I706+J706+K706+L706,-100),-20)</f>
        <v>-6.17</v>
      </c>
      <c r="E706" s="14" t="str">
        <f>VLOOKUP(A706,'Fichier FI (en entrée)'!B:AH,2,0)</f>
        <v>EV</v>
      </c>
      <c r="F706" s="14" t="b">
        <f t="shared" ref="F706:F769" si="123">IF(E706="EV",TRUE,FALSE)</f>
        <v>1</v>
      </c>
      <c r="G706" s="14" t="b">
        <f>IFERROR(VLOOKUP(A706,'Calculs FA (auto)'!A:F,6,0),FALSE)</f>
        <v>0</v>
      </c>
      <c r="H706" s="14" t="b">
        <f t="shared" ref="H706:H769" si="124">AND(F706:G706)</f>
        <v>0</v>
      </c>
      <c r="I706" s="16">
        <f>IFERROR(VLOOKUP(A706,'Moyennes FI (en entrée)'!B:N,7,0),"")</f>
        <v>8.83</v>
      </c>
      <c r="J706" s="16">
        <f>IFERROR(VLOOKUP(VLOOKUP(A706,'Fichier FI (en entrée)'!B:AH,33,0),Modificateurs!A$2:B$5,2,0),0)</f>
        <v>-3</v>
      </c>
      <c r="K706" s="16">
        <f>IFERROR(VLOOKUP(VLOOKUP(A706,'Redoub FI (en entrée)'!B:N,7,0),Modificateurs!A$8:B$11,2,0),0)</f>
        <v>0</v>
      </c>
      <c r="L706" s="16">
        <f>IFERROR(VLOOKUP(M706,Modificateurs!D$1:E$94,2,0),0)</f>
        <v>-12</v>
      </c>
      <c r="M706" t="str">
        <f>VLOOKUP(A706,'Fichier FI (en entrée)'!B:AH,16,0)&amp;" "&amp;VLOOKUP(A706,'Fichier FI (en entrée)'!B:AH,20,0)&amp;" "&amp;VLOOKUP(A706,'Fichier FI (en entrée)'!B:AH,27,0)&amp;" "&amp;VLOOKUP(A706,'Fichier FI (en entrée)'!B:AH,29,0)</f>
        <v xml:space="preserve">STMG Mercatique  </v>
      </c>
      <c r="N706" t="str">
        <f>VLOOKUP(A706,'Fichier FI (en entrée)'!B:AH,8,0)</f>
        <v>En Terminale</v>
      </c>
      <c r="O706" t="b">
        <f>AND(C706&gt;Synthèse!B$8,C706&lt;Synthèse!B$10,NOT(Y706))</f>
        <v>0</v>
      </c>
      <c r="P706" t="s">
        <v>2268</v>
      </c>
      <c r="Q706" s="60">
        <f>ROUNDUP(C706/(Synthèse!$B$4+Synthèse!$B$1)*8,0)</f>
        <v>8</v>
      </c>
      <c r="R706" s="60">
        <f>IFERROR(VLOOKUP(A706,'Evaluations (formulaire)'!A:P,6,0)+VLOOKUP(A706,'Evaluations (formulaire)'!A:P,7,0),0)</f>
        <v>0</v>
      </c>
      <c r="S706" s="60">
        <f>IFERROR(VLOOKUP(A706,'Evaluations (formulaire)'!A:P,8,0),0)</f>
        <v>0</v>
      </c>
      <c r="T706" s="60">
        <f>IF(AND(ISBLANK(P706),Q706&lt;=2),Synthèse!$B$41,IF(AND(ISBLANK(P706),Q706&gt;=7),Synthèse!$C$41,R706+S706))</f>
        <v>0</v>
      </c>
      <c r="U706" s="60">
        <f t="shared" ref="U706:U769" si="125">D706+T706</f>
        <v>-6.17</v>
      </c>
      <c r="V706" s="60">
        <f t="shared" ref="V706:V769" si="126">COUNTIF(U:U,"&gt;="&amp;U706)</f>
        <v>1674</v>
      </c>
      <c r="X706" s="26">
        <v>570</v>
      </c>
      <c r="Y706" s="26" t="b">
        <f>IFERROR(VLOOKUP(A706,'Calculs FA (auto)'!A:O,15,0),FALSE)</f>
        <v>0</v>
      </c>
      <c r="Z706" s="26">
        <f>IFERROR(VLOOKUP(A706,'Evaluations (formulaire)'!A:M,9,0),0)</f>
        <v>0</v>
      </c>
      <c r="AA706" s="135" t="b">
        <v>1</v>
      </c>
      <c r="AB706" s="135" t="b">
        <v>0</v>
      </c>
      <c r="AC706" s="135" t="b">
        <f t="shared" ref="AC706:AC769" si="127">AND(AA706,F706)</f>
        <v>1</v>
      </c>
      <c r="AD706" s="135" t="b">
        <f t="shared" ref="AD706:AD769" si="128">AND(AB706,F706)</f>
        <v>0</v>
      </c>
      <c r="AE706" s="135" t="b">
        <f t="shared" ref="AE706:AE769" si="129">AND(NOT(AA706),NOT(AB706),F706)</f>
        <v>0</v>
      </c>
      <c r="AF706" s="135" t="b">
        <f>AND(AC706,$V706&lt;=Synthèse!$B$44)</f>
        <v>0</v>
      </c>
      <c r="AG706" s="135" t="b">
        <f>AND(AD706,$V706&lt;=Synthèse!$B$44)</f>
        <v>0</v>
      </c>
      <c r="AH706" s="135" t="b">
        <f>AND(AE706,$V706&lt;=Synthèse!$B$44)</f>
        <v>0</v>
      </c>
      <c r="AI706" s="137" t="b">
        <v>0</v>
      </c>
      <c r="AJ706" s="137" t="b">
        <v>1</v>
      </c>
      <c r="AK706" s="137" t="b">
        <f t="shared" ref="AK706:AK769" si="130">AND(AI706,F706)</f>
        <v>0</v>
      </c>
      <c r="AL706" s="137" t="b">
        <f t="shared" ref="AL706:AL769" si="131">AND(AJ706,F706)</f>
        <v>1</v>
      </c>
      <c r="AM706" s="137" t="b">
        <f>AND(AK706,$V706&lt;=Synthèse!$B$44)</f>
        <v>0</v>
      </c>
      <c r="AN706" s="137" t="b">
        <f>AND(AL706,$V706&lt;=Synthèse!$B$44)</f>
        <v>0</v>
      </c>
    </row>
    <row r="707" spans="1:40">
      <c r="A707" s="17">
        <v>446830</v>
      </c>
      <c r="B707" t="str">
        <f ca="1">VLOOKUP(A707,'Fichier FI (en entrée)'!B:AH,3,0)</f>
        <v>GODVPFKHWU</v>
      </c>
      <c r="C707">
        <f t="shared" si="121"/>
        <v>948</v>
      </c>
      <c r="D707">
        <f t="shared" si="122"/>
        <v>10.75</v>
      </c>
      <c r="E707" s="14" t="str">
        <f>VLOOKUP(A707,'Fichier FI (en entrée)'!B:AH,2,0)</f>
        <v>EV</v>
      </c>
      <c r="F707" s="14" t="b">
        <f t="shared" si="123"/>
        <v>1</v>
      </c>
      <c r="G707" s="14" t="b">
        <f>IFERROR(VLOOKUP(A707,'Calculs FA (auto)'!A:F,6,0),FALSE)</f>
        <v>0</v>
      </c>
      <c r="H707" s="14" t="b">
        <f t="shared" si="124"/>
        <v>0</v>
      </c>
      <c r="I707" s="16">
        <f>IFERROR(VLOOKUP(A707,'Moyennes FI (en entrée)'!B:N,7,0),"")</f>
        <v>9.75</v>
      </c>
      <c r="J707" s="16">
        <f>IFERROR(VLOOKUP(VLOOKUP(A707,'Fichier FI (en entrée)'!B:AH,33,0),Modificateurs!A$2:B$5,2,0),0)</f>
        <v>0</v>
      </c>
      <c r="K707" s="16">
        <f>IFERROR(VLOOKUP(VLOOKUP(A707,'Redoub FI (en entrée)'!B:N,7,0),Modificateurs!A$8:B$11,2,0),0)</f>
        <v>0</v>
      </c>
      <c r="L707" s="16">
        <f>IFERROR(VLOOKUP(M707,Modificateurs!D$1:E$94,2,0),0)</f>
        <v>1</v>
      </c>
      <c r="M707" t="str">
        <f>VLOOKUP(A707,'Fichier FI (en entrée)'!B:AH,16,0)&amp;" "&amp;VLOOKUP(A707,'Fichier FI (en entrée)'!B:AH,20,0)&amp;" "&amp;VLOOKUP(A707,'Fichier FI (en entrée)'!B:AH,27,0)&amp;" "&amp;VLOOKUP(A707,'Fichier FI (en entrée)'!B:AH,29,0)</f>
        <v xml:space="preserve">S Sciences de la vie et de la terre  </v>
      </c>
      <c r="N707" t="str">
        <f>VLOOKUP(A707,'Fichier FI (en entrée)'!B:AH,8,0)</f>
        <v>En Terminale</v>
      </c>
      <c r="O707" t="b">
        <f>AND(C707&gt;Synthèse!B$8,C707&lt;Synthèse!B$10,NOT(Y707))</f>
        <v>1</v>
      </c>
      <c r="P707" t="s">
        <v>2285</v>
      </c>
      <c r="Q707" s="60">
        <f>ROUNDUP(C707/(Synthèse!$B$4+Synthèse!$B$1)*8,0)</f>
        <v>5</v>
      </c>
      <c r="R707" s="60">
        <f>IFERROR(VLOOKUP(A707,'Evaluations (formulaire)'!A:P,6,0)+VLOOKUP(A707,'Evaluations (formulaire)'!A:P,7,0),0)</f>
        <v>0</v>
      </c>
      <c r="S707" s="60">
        <f>IFERROR(VLOOKUP(A707,'Evaluations (formulaire)'!A:P,8,0),0)</f>
        <v>0</v>
      </c>
      <c r="T707" s="60">
        <f>IF(AND(ISBLANK(P707),Q707&lt;=2),Synthèse!$B$41,IF(AND(ISBLANK(P707),Q707&gt;=7),Synthèse!$C$41,R707+S707))</f>
        <v>0</v>
      </c>
      <c r="U707" s="60">
        <f t="shared" si="125"/>
        <v>10.75</v>
      </c>
      <c r="V707" s="60">
        <f t="shared" si="126"/>
        <v>948</v>
      </c>
      <c r="X707" s="26">
        <v>522</v>
      </c>
      <c r="Y707" s="26" t="b">
        <f>IFERROR(VLOOKUP(A707,'Calculs FA (auto)'!A:O,15,0),FALSE)</f>
        <v>0</v>
      </c>
      <c r="Z707" s="26">
        <f>IFERROR(VLOOKUP(A707,'Evaluations (formulaire)'!A:M,9,0),0)</f>
        <v>0</v>
      </c>
      <c r="AA707" s="135" t="b">
        <v>1</v>
      </c>
      <c r="AB707" s="135" t="b">
        <v>0</v>
      </c>
      <c r="AC707" s="135" t="b">
        <f t="shared" si="127"/>
        <v>1</v>
      </c>
      <c r="AD707" s="135" t="b">
        <f t="shared" si="128"/>
        <v>0</v>
      </c>
      <c r="AE707" s="135" t="b">
        <f t="shared" si="129"/>
        <v>0</v>
      </c>
      <c r="AF707" s="135" t="b">
        <f>AND(AC707,$V707&lt;=Synthèse!$B$44)</f>
        <v>0</v>
      </c>
      <c r="AG707" s="135" t="b">
        <f>AND(AD707,$V707&lt;=Synthèse!$B$44)</f>
        <v>0</v>
      </c>
      <c r="AH707" s="135" t="b">
        <f>AND(AE707,$V707&lt;=Synthèse!$B$44)</f>
        <v>0</v>
      </c>
      <c r="AI707" s="137" t="b">
        <v>0</v>
      </c>
      <c r="AJ707" s="137" t="b">
        <v>1</v>
      </c>
      <c r="AK707" s="137" t="b">
        <f t="shared" si="130"/>
        <v>0</v>
      </c>
      <c r="AL707" s="137" t="b">
        <f t="shared" si="131"/>
        <v>1</v>
      </c>
      <c r="AM707" s="137" t="b">
        <f>AND(AK707,$V707&lt;=Synthèse!$B$44)</f>
        <v>0</v>
      </c>
      <c r="AN707" s="137" t="b">
        <f>AND(AL707,$V707&lt;=Synthèse!$B$44)</f>
        <v>0</v>
      </c>
    </row>
    <row r="708" spans="1:40">
      <c r="A708" s="17">
        <v>447650</v>
      </c>
      <c r="B708" t="str">
        <f ca="1">VLOOKUP(A708,'Fichier FI (en entrée)'!B:AH,3,0)</f>
        <v>VYUSBAAWJY</v>
      </c>
      <c r="C708">
        <f t="shared" si="121"/>
        <v>245</v>
      </c>
      <c r="D708">
        <f t="shared" si="122"/>
        <v>15.35</v>
      </c>
      <c r="E708" s="14" t="str">
        <f>VLOOKUP(A708,'Fichier FI (en entrée)'!B:AH,2,0)</f>
        <v>EV</v>
      </c>
      <c r="F708" s="14" t="b">
        <f t="shared" si="123"/>
        <v>1</v>
      </c>
      <c r="G708" s="14" t="b">
        <f>IFERROR(VLOOKUP(A708,'Calculs FA (auto)'!A:F,6,0),FALSE)</f>
        <v>0</v>
      </c>
      <c r="H708" s="14" t="b">
        <f t="shared" si="124"/>
        <v>0</v>
      </c>
      <c r="I708" s="16">
        <f>IFERROR(VLOOKUP(A708,'Moyennes FI (en entrée)'!B:N,7,0),"")</f>
        <v>11.35</v>
      </c>
      <c r="J708" s="16">
        <f>IFERROR(VLOOKUP(VLOOKUP(A708,'Fichier FI (en entrée)'!B:AH,33,0),Modificateurs!A$2:B$5,2,0),0)</f>
        <v>1</v>
      </c>
      <c r="K708" s="16">
        <f>IFERROR(VLOOKUP(VLOOKUP(A708,'Redoub FI (en entrée)'!B:N,7,0),Modificateurs!A$8:B$11,2,0),0)</f>
        <v>0</v>
      </c>
      <c r="L708" s="16">
        <f>IFERROR(VLOOKUP(M708,Modificateurs!D$1:E$94,2,0),0)</f>
        <v>3</v>
      </c>
      <c r="M708" t="str">
        <f>VLOOKUP(A708,'Fichier FI (en entrée)'!B:AH,16,0)&amp;" "&amp;VLOOKUP(A708,'Fichier FI (en entrée)'!B:AH,20,0)&amp;" "&amp;VLOOKUP(A708,'Fichier FI (en entrée)'!B:AH,27,0)&amp;" "&amp;VLOOKUP(A708,'Fichier FI (en entrée)'!B:AH,29,0)</f>
        <v xml:space="preserve">S Informatique et Sciences du numérique  </v>
      </c>
      <c r="N708" t="str">
        <f>VLOOKUP(A708,'Fichier FI (en entrée)'!B:AH,8,0)</f>
        <v>En Terminale</v>
      </c>
      <c r="O708" t="b">
        <f>AND(C708&gt;Synthèse!B$8,C708&lt;Synthèse!B$10,NOT(Y708))</f>
        <v>0</v>
      </c>
      <c r="P708" t="s">
        <v>2285</v>
      </c>
      <c r="Q708" s="60">
        <f>ROUNDUP(C708/(Synthèse!$B$4+Synthèse!$B$1)*8,0)</f>
        <v>2</v>
      </c>
      <c r="R708" s="60">
        <f>IFERROR(VLOOKUP(A708,'Evaluations (formulaire)'!A:P,6,0)+VLOOKUP(A708,'Evaluations (formulaire)'!A:P,7,0),0)</f>
        <v>0</v>
      </c>
      <c r="S708" s="60">
        <f>IFERROR(VLOOKUP(A708,'Evaluations (formulaire)'!A:P,8,0),0)</f>
        <v>0</v>
      </c>
      <c r="T708" s="60">
        <f>IF(AND(ISBLANK(P708),Q708&lt;=2),Synthèse!$B$41,IF(AND(ISBLANK(P708),Q708&gt;=7),Synthèse!$C$41,R708+S708))</f>
        <v>0</v>
      </c>
      <c r="U708" s="60">
        <f t="shared" si="125"/>
        <v>15.35</v>
      </c>
      <c r="V708" s="60">
        <f t="shared" si="126"/>
        <v>245</v>
      </c>
      <c r="X708" s="26">
        <v>125</v>
      </c>
      <c r="Y708" s="26" t="b">
        <f>IFERROR(VLOOKUP(A708,'Calculs FA (auto)'!A:O,15,0),FALSE)</f>
        <v>0</v>
      </c>
      <c r="Z708" s="26">
        <f>IFERROR(VLOOKUP(A708,'Evaluations (formulaire)'!A:M,9,0),0)</f>
        <v>0</v>
      </c>
      <c r="AA708" s="135" t="b">
        <v>1</v>
      </c>
      <c r="AB708" s="135" t="b">
        <v>0</v>
      </c>
      <c r="AC708" s="135" t="b">
        <f t="shared" si="127"/>
        <v>1</v>
      </c>
      <c r="AD708" s="135" t="b">
        <f t="shared" si="128"/>
        <v>0</v>
      </c>
      <c r="AE708" s="135" t="b">
        <f t="shared" si="129"/>
        <v>0</v>
      </c>
      <c r="AF708" s="135" t="b">
        <f>AND(AC708,$V708&lt;=Synthèse!$B$44)</f>
        <v>1</v>
      </c>
      <c r="AG708" s="135" t="b">
        <f>AND(AD708,$V708&lt;=Synthèse!$B$44)</f>
        <v>0</v>
      </c>
      <c r="AH708" s="135" t="b">
        <f>AND(AE708,$V708&lt;=Synthèse!$B$44)</f>
        <v>0</v>
      </c>
      <c r="AI708" s="137" t="b">
        <v>0</v>
      </c>
      <c r="AJ708" s="137" t="b">
        <v>1</v>
      </c>
      <c r="AK708" s="137" t="b">
        <f t="shared" si="130"/>
        <v>0</v>
      </c>
      <c r="AL708" s="137" t="b">
        <f t="shared" si="131"/>
        <v>1</v>
      </c>
      <c r="AM708" s="137" t="b">
        <f>AND(AK708,$V708&lt;=Synthèse!$B$44)</f>
        <v>0</v>
      </c>
      <c r="AN708" s="137" t="b">
        <f>AND(AL708,$V708&lt;=Synthèse!$B$44)</f>
        <v>1</v>
      </c>
    </row>
    <row r="709" spans="1:40">
      <c r="A709" s="17">
        <v>447831</v>
      </c>
      <c r="B709" t="str">
        <f ca="1">VLOOKUP(A709,'Fichier FI (en entrée)'!B:AH,3,0)</f>
        <v>CCDKQLOBGU</v>
      </c>
      <c r="C709">
        <f t="shared" si="121"/>
        <v>382</v>
      </c>
      <c r="D709">
        <f t="shared" si="122"/>
        <v>14.24</v>
      </c>
      <c r="E709" s="14" t="str">
        <f>VLOOKUP(A709,'Fichier FI (en entrée)'!B:AH,2,0)</f>
        <v>EV</v>
      </c>
      <c r="F709" s="14" t="b">
        <f t="shared" si="123"/>
        <v>1</v>
      </c>
      <c r="G709" s="14" t="b">
        <f>IFERROR(VLOOKUP(A709,'Calculs FA (auto)'!A:F,6,0),FALSE)</f>
        <v>1</v>
      </c>
      <c r="H709" s="14" t="b">
        <f t="shared" si="124"/>
        <v>1</v>
      </c>
      <c r="I709" s="16">
        <f>IFERROR(VLOOKUP(A709,'Moyennes FI (en entrée)'!B:N,7,0),"")</f>
        <v>10.24</v>
      </c>
      <c r="J709" s="16">
        <f>IFERROR(VLOOKUP(VLOOKUP(A709,'Fichier FI (en entrée)'!B:AH,33,0),Modificateurs!A$2:B$5,2,0),0)</f>
        <v>1</v>
      </c>
      <c r="K709" s="16">
        <f>IFERROR(VLOOKUP(VLOOKUP(A709,'Redoub FI (en entrée)'!B:N,7,0),Modificateurs!A$8:B$11,2,0),0)</f>
        <v>0</v>
      </c>
      <c r="L709" s="16">
        <f>IFERROR(VLOOKUP(M709,Modificateurs!D$1:E$94,2,0),0)</f>
        <v>3</v>
      </c>
      <c r="M709" t="str">
        <f>VLOOKUP(A709,'Fichier FI (en entrée)'!B:AH,16,0)&amp;" "&amp;VLOOKUP(A709,'Fichier FI (en entrée)'!B:AH,20,0)&amp;" "&amp;VLOOKUP(A709,'Fichier FI (en entrée)'!B:AH,27,0)&amp;" "&amp;VLOOKUP(A709,'Fichier FI (en entrée)'!B:AH,29,0)</f>
        <v xml:space="preserve">S Informatique et Sciences du numérique  </v>
      </c>
      <c r="N709" t="str">
        <f>VLOOKUP(A709,'Fichier FI (en entrée)'!B:AH,8,0)</f>
        <v>En Terminale</v>
      </c>
      <c r="O709" t="b">
        <f>AND(C709&gt;Synthèse!B$8,C709&lt;Synthèse!B$10,NOT(Y709))</f>
        <v>0</v>
      </c>
      <c r="Q709" s="60">
        <f>ROUNDUP(C709/(Synthèse!$B$4+Synthèse!$B$1)*8,0)</f>
        <v>2</v>
      </c>
      <c r="R709" s="60">
        <f>IFERROR(VLOOKUP(A709,'Evaluations (formulaire)'!A:P,6,0)+VLOOKUP(A709,'Evaluations (formulaire)'!A:P,7,0),0)</f>
        <v>0</v>
      </c>
      <c r="S709" s="60">
        <f>IFERROR(VLOOKUP(A709,'Evaluations (formulaire)'!A:P,8,0),0)</f>
        <v>0</v>
      </c>
      <c r="T709" s="60">
        <f>IF(AND(ISBLANK(P709),Q709&lt;=2),Synthèse!$B$41,IF(AND(ISBLANK(P709),Q709&gt;=7),Synthèse!$C$41,R709+S709))</f>
        <v>4.6511627906976744E-3</v>
      </c>
      <c r="U709" s="60">
        <f t="shared" si="125"/>
        <v>14.244651162790698</v>
      </c>
      <c r="V709" s="60">
        <f t="shared" si="126"/>
        <v>382</v>
      </c>
      <c r="X709" s="26">
        <v>628</v>
      </c>
      <c r="Y709" s="26" t="b">
        <f>IFERROR(VLOOKUP(A709,'Calculs FA (auto)'!A:O,15,0),FALSE)</f>
        <v>0</v>
      </c>
      <c r="Z709" s="26">
        <f>IFERROR(VLOOKUP(A709,'Evaluations (formulaire)'!A:M,9,0),0)</f>
        <v>0</v>
      </c>
      <c r="AA709" s="135" t="b">
        <v>1</v>
      </c>
      <c r="AB709" s="135" t="b">
        <v>0</v>
      </c>
      <c r="AC709" s="135" t="b">
        <f t="shared" si="127"/>
        <v>1</v>
      </c>
      <c r="AD709" s="135" t="b">
        <f t="shared" si="128"/>
        <v>0</v>
      </c>
      <c r="AE709" s="135" t="b">
        <f t="shared" si="129"/>
        <v>0</v>
      </c>
      <c r="AF709" s="135" t="b">
        <f>AND(AC709,$V709&lt;=Synthèse!$B$44)</f>
        <v>1</v>
      </c>
      <c r="AG709" s="135" t="b">
        <f>AND(AD709,$V709&lt;=Synthèse!$B$44)</f>
        <v>0</v>
      </c>
      <c r="AH709" s="135" t="b">
        <f>AND(AE709,$V709&lt;=Synthèse!$B$44)</f>
        <v>0</v>
      </c>
      <c r="AI709" s="137" t="b">
        <v>0</v>
      </c>
      <c r="AJ709" s="137" t="b">
        <v>1</v>
      </c>
      <c r="AK709" s="137" t="b">
        <f t="shared" si="130"/>
        <v>0</v>
      </c>
      <c r="AL709" s="137" t="b">
        <f t="shared" si="131"/>
        <v>1</v>
      </c>
      <c r="AM709" s="137" t="b">
        <f>AND(AK709,$V709&lt;=Synthèse!$B$44)</f>
        <v>0</v>
      </c>
      <c r="AN709" s="137" t="b">
        <f>AND(AL709,$V709&lt;=Synthèse!$B$44)</f>
        <v>1</v>
      </c>
    </row>
    <row r="710" spans="1:40">
      <c r="A710" s="17">
        <v>450422</v>
      </c>
      <c r="B710" t="str">
        <f ca="1">VLOOKUP(A710,'Fichier FI (en entrée)'!B:AH,3,0)</f>
        <v>IDMLTBNWHS</v>
      </c>
      <c r="C710">
        <f t="shared" si="121"/>
        <v>2097</v>
      </c>
      <c r="D710">
        <f t="shared" si="122"/>
        <v>-100</v>
      </c>
      <c r="E710" s="14" t="str">
        <f>VLOOKUP(A710,'Fichier FI (en entrée)'!B:AH,2,0)</f>
        <v>ENV</v>
      </c>
      <c r="F710" s="14" t="b">
        <f t="shared" si="123"/>
        <v>0</v>
      </c>
      <c r="G710" s="14" t="b">
        <f>IFERROR(VLOOKUP(A710,'Calculs FA (auto)'!A:F,6,0),FALSE)</f>
        <v>0</v>
      </c>
      <c r="H710" s="14" t="b">
        <f t="shared" si="124"/>
        <v>0</v>
      </c>
      <c r="I710" s="16" t="str">
        <f>IFERROR(VLOOKUP(A710,'Moyennes FI (en entrée)'!B:N,7,0),"")</f>
        <v/>
      </c>
      <c r="J710" s="16">
        <f>IFERROR(VLOOKUP(VLOOKUP(A710,'Fichier FI (en entrée)'!B:AH,33,0),Modificateurs!A$2:B$5,2,0),0)</f>
        <v>1</v>
      </c>
      <c r="K710" s="16">
        <f>IFERROR(VLOOKUP(VLOOKUP(A710,'Redoub FI (en entrée)'!B:N,7,0),Modificateurs!A$8:B$11,2,0),0)</f>
        <v>0</v>
      </c>
      <c r="L710" s="16">
        <f>IFERROR(VLOOKUP(M710,Modificateurs!D$1:E$94,2,0),0)</f>
        <v>2</v>
      </c>
      <c r="M710" t="str">
        <f>VLOOKUP(A710,'Fichier FI (en entrée)'!B:AH,16,0)&amp;" "&amp;VLOOKUP(A710,'Fichier FI (en entrée)'!B:AH,20,0)&amp;" "&amp;VLOOKUP(A710,'Fichier FI (en entrée)'!B:AH,27,0)&amp;" "&amp;VLOOKUP(A710,'Fichier FI (en entrée)'!B:AH,29,0)</f>
        <v xml:space="preserve">S Physique-chimie  </v>
      </c>
      <c r="N710" t="str">
        <f>VLOOKUP(A710,'Fichier FI (en entrée)'!B:AH,8,0)</f>
        <v>En Terminale</v>
      </c>
      <c r="O710" t="b">
        <f>AND(C710&gt;Synthèse!B$8,C710&lt;Synthèse!B$10,NOT(Y710))</f>
        <v>0</v>
      </c>
      <c r="P710" t="s">
        <v>84</v>
      </c>
      <c r="Q710" s="60">
        <f>ROUNDUP(C710/(Synthèse!$B$4+Synthèse!$B$1)*8,0)</f>
        <v>10</v>
      </c>
      <c r="R710" s="60">
        <f>IFERROR(VLOOKUP(A710,'Evaluations (formulaire)'!A:P,6,0)+VLOOKUP(A710,'Evaluations (formulaire)'!A:P,7,0),0)</f>
        <v>0</v>
      </c>
      <c r="S710" s="60">
        <f>IFERROR(VLOOKUP(A710,'Evaluations (formulaire)'!A:P,8,0),0)</f>
        <v>0</v>
      </c>
      <c r="T710" s="60">
        <f>IF(AND(ISBLANK(P710),Q710&lt;=2),Synthèse!$B$41,IF(AND(ISBLANK(P710),Q710&gt;=7),Synthèse!$C$41,R710+S710))</f>
        <v>0</v>
      </c>
      <c r="U710" s="60">
        <f t="shared" si="125"/>
        <v>-100</v>
      </c>
      <c r="V710" s="60">
        <f t="shared" si="126"/>
        <v>2096</v>
      </c>
      <c r="X710" s="26">
        <v>1516</v>
      </c>
      <c r="Y710" s="26" t="b">
        <f>IFERROR(VLOOKUP(A710,'Calculs FA (auto)'!A:O,15,0),FALSE)</f>
        <v>0</v>
      </c>
      <c r="Z710" s="26">
        <f>IFERROR(VLOOKUP(A710,'Evaluations (formulaire)'!A:M,9,0),0)</f>
        <v>0</v>
      </c>
      <c r="AA710" s="135" t="b">
        <v>0</v>
      </c>
      <c r="AB710" s="135" t="b">
        <v>1</v>
      </c>
      <c r="AC710" s="135" t="b">
        <f t="shared" si="127"/>
        <v>0</v>
      </c>
      <c r="AD710" s="135" t="b">
        <f t="shared" si="128"/>
        <v>0</v>
      </c>
      <c r="AE710" s="135" t="b">
        <f t="shared" si="129"/>
        <v>0</v>
      </c>
      <c r="AF710" s="135" t="b">
        <f>AND(AC710,$V710&lt;=Synthèse!$B$44)</f>
        <v>0</v>
      </c>
      <c r="AG710" s="135" t="b">
        <f>AND(AD710,$V710&lt;=Synthèse!$B$44)</f>
        <v>0</v>
      </c>
      <c r="AH710" s="135" t="b">
        <f>AND(AE710,$V710&lt;=Synthèse!$B$44)</f>
        <v>0</v>
      </c>
      <c r="AI710" s="137" t="b">
        <v>0</v>
      </c>
      <c r="AJ710" s="137" t="b">
        <v>0</v>
      </c>
      <c r="AK710" s="137" t="b">
        <f t="shared" si="130"/>
        <v>0</v>
      </c>
      <c r="AL710" s="137" t="b">
        <f t="shared" si="131"/>
        <v>0</v>
      </c>
      <c r="AM710" s="137" t="b">
        <f>AND(AK710,$V710&lt;=Synthèse!$B$44)</f>
        <v>0</v>
      </c>
      <c r="AN710" s="137" t="b">
        <f>AND(AL710,$V710&lt;=Synthèse!$B$44)</f>
        <v>0</v>
      </c>
    </row>
    <row r="711" spans="1:40">
      <c r="A711" s="17">
        <v>450424</v>
      </c>
      <c r="B711" t="str">
        <f ca="1">VLOOKUP(A711,'Fichier FI (en entrée)'!B:AH,3,0)</f>
        <v>AMVGMBQRAT</v>
      </c>
      <c r="C711">
        <f t="shared" si="121"/>
        <v>1127</v>
      </c>
      <c r="D711">
        <f t="shared" si="122"/>
        <v>8.99</v>
      </c>
      <c r="E711" s="14" t="str">
        <f>VLOOKUP(A711,'Fichier FI (en entrée)'!B:AH,2,0)</f>
        <v>EV</v>
      </c>
      <c r="F711" s="14" t="b">
        <f t="shared" si="123"/>
        <v>1</v>
      </c>
      <c r="G711" s="14" t="b">
        <f>IFERROR(VLOOKUP(A711,'Calculs FA (auto)'!A:F,6,0),FALSE)</f>
        <v>1</v>
      </c>
      <c r="H711" s="14" t="b">
        <f t="shared" si="124"/>
        <v>1</v>
      </c>
      <c r="I711" s="16">
        <f>IFERROR(VLOOKUP(A711,'Moyennes FI (en entrée)'!B:N,7,0),"")</f>
        <v>6.99</v>
      </c>
      <c r="J711" s="16">
        <f>IFERROR(VLOOKUP(VLOOKUP(A711,'Fichier FI (en entrée)'!B:AH,33,0),Modificateurs!A$2:B$5,2,0),0)</f>
        <v>0</v>
      </c>
      <c r="K711" s="16">
        <f>IFERROR(VLOOKUP(VLOOKUP(A711,'Redoub FI (en entrée)'!B:N,7,0),Modificateurs!A$8:B$11,2,0),0)</f>
        <v>0</v>
      </c>
      <c r="L711" s="16">
        <f>IFERROR(VLOOKUP(M711,Modificateurs!D$1:E$94,2,0),0)</f>
        <v>2</v>
      </c>
      <c r="M711" t="str">
        <f>VLOOKUP(A711,'Fichier FI (en entrée)'!B:AH,16,0)&amp;" "&amp;VLOOKUP(A711,'Fichier FI (en entrée)'!B:AH,20,0)&amp;" "&amp;VLOOKUP(A711,'Fichier FI (en entrée)'!B:AH,27,0)&amp;" "&amp;VLOOKUP(A711,'Fichier FI (en entrée)'!B:AH,29,0)</f>
        <v xml:space="preserve">S Physique-chimie  </v>
      </c>
      <c r="N711" t="str">
        <f>VLOOKUP(A711,'Fichier FI (en entrée)'!B:AH,8,0)</f>
        <v>En Terminale</v>
      </c>
      <c r="O711" t="b">
        <f>AND(C711&gt;Synthèse!B$8,C711&lt;Synthèse!B$10,NOT(Y711))</f>
        <v>0</v>
      </c>
      <c r="Q711" s="60">
        <f>ROUNDUP(C711/(Synthèse!$B$4+Synthèse!$B$1)*8,0)</f>
        <v>6</v>
      </c>
      <c r="R711" s="60">
        <f>IFERROR(VLOOKUP(A711,'Evaluations (formulaire)'!A:P,6,0)+VLOOKUP(A711,'Evaluations (formulaire)'!A:P,7,0),0)</f>
        <v>0</v>
      </c>
      <c r="S711" s="60">
        <f>IFERROR(VLOOKUP(A711,'Evaluations (formulaire)'!A:P,8,0),0)</f>
        <v>0</v>
      </c>
      <c r="T711" s="60">
        <f>IF(AND(ISBLANK(P711),Q711&lt;=2),Synthèse!$B$41,IF(AND(ISBLANK(P711),Q711&gt;=7),Synthèse!$C$41,R711+S711))</f>
        <v>0</v>
      </c>
      <c r="U711" s="60">
        <f t="shared" si="125"/>
        <v>8.99</v>
      </c>
      <c r="V711" s="60">
        <f t="shared" si="126"/>
        <v>1125</v>
      </c>
      <c r="X711" s="26">
        <v>903</v>
      </c>
      <c r="Y711" s="26" t="b">
        <f>IFERROR(VLOOKUP(A711,'Calculs FA (auto)'!A:O,15,0),FALSE)</f>
        <v>1</v>
      </c>
      <c r="Z711" s="26">
        <f>IFERROR(VLOOKUP(A711,'Evaluations (formulaire)'!A:M,9,0),0)</f>
        <v>0</v>
      </c>
      <c r="AA711" s="135" t="b">
        <v>1</v>
      </c>
      <c r="AB711" s="135" t="b">
        <v>0</v>
      </c>
      <c r="AC711" s="135" t="b">
        <f t="shared" si="127"/>
        <v>1</v>
      </c>
      <c r="AD711" s="135" t="b">
        <f t="shared" si="128"/>
        <v>0</v>
      </c>
      <c r="AE711" s="135" t="b">
        <f t="shared" si="129"/>
        <v>0</v>
      </c>
      <c r="AF711" s="135" t="b">
        <f>AND(AC711,$V711&lt;=Synthèse!$B$44)</f>
        <v>0</v>
      </c>
      <c r="AG711" s="135" t="b">
        <f>AND(AD711,$V711&lt;=Synthèse!$B$44)</f>
        <v>0</v>
      </c>
      <c r="AH711" s="135" t="b">
        <f>AND(AE711,$V711&lt;=Synthèse!$B$44)</f>
        <v>0</v>
      </c>
      <c r="AI711" s="137" t="b">
        <v>0</v>
      </c>
      <c r="AJ711" s="137" t="b">
        <v>1</v>
      </c>
      <c r="AK711" s="137" t="b">
        <f t="shared" si="130"/>
        <v>0</v>
      </c>
      <c r="AL711" s="137" t="b">
        <f t="shared" si="131"/>
        <v>1</v>
      </c>
      <c r="AM711" s="137" t="b">
        <f>AND(AK711,$V711&lt;=Synthèse!$B$44)</f>
        <v>0</v>
      </c>
      <c r="AN711" s="137" t="b">
        <f>AND(AL711,$V711&lt;=Synthèse!$B$44)</f>
        <v>0</v>
      </c>
    </row>
    <row r="712" spans="1:40">
      <c r="A712" s="17">
        <v>450501</v>
      </c>
      <c r="B712" t="str">
        <f ca="1">VLOOKUP(A712,'Fichier FI (en entrée)'!B:AH,3,0)</f>
        <v>WYFPQADCKL</v>
      </c>
      <c r="C712">
        <f t="shared" si="121"/>
        <v>1199</v>
      </c>
      <c r="D712">
        <f t="shared" si="122"/>
        <v>7.75</v>
      </c>
      <c r="E712" s="14" t="str">
        <f>VLOOKUP(A712,'Fichier FI (en entrée)'!B:AH,2,0)</f>
        <v>EV</v>
      </c>
      <c r="F712" s="14" t="b">
        <f t="shared" si="123"/>
        <v>1</v>
      </c>
      <c r="G712" s="14" t="b">
        <f>IFERROR(VLOOKUP(A712,'Calculs FA (auto)'!A:F,6,0),FALSE)</f>
        <v>0</v>
      </c>
      <c r="H712" s="14" t="b">
        <f t="shared" si="124"/>
        <v>0</v>
      </c>
      <c r="I712" s="16">
        <f>IFERROR(VLOOKUP(A712,'Moyennes FI (en entrée)'!B:N,7,0),"")</f>
        <v>10.75</v>
      </c>
      <c r="J712" s="16">
        <f>IFERROR(VLOOKUP(VLOOKUP(A712,'Fichier FI (en entrée)'!B:AH,33,0),Modificateurs!A$2:B$5,2,0),0)</f>
        <v>0</v>
      </c>
      <c r="K712" s="16">
        <f>IFERROR(VLOOKUP(VLOOKUP(A712,'Redoub FI (en entrée)'!B:N,7,0),Modificateurs!A$8:B$11,2,0),0)</f>
        <v>0</v>
      </c>
      <c r="L712" s="16">
        <f>IFERROR(VLOOKUP(M712,Modificateurs!D$1:E$94,2,0),0)</f>
        <v>-3</v>
      </c>
      <c r="M712" t="str">
        <f>VLOOKUP(A712,'Fichier FI (en entrée)'!B:AH,16,0)&amp;" "&amp;VLOOKUP(A712,'Fichier FI (en entrée)'!B:AH,20,0)&amp;" "&amp;VLOOKUP(A712,'Fichier FI (en entrée)'!B:AH,27,0)&amp;" "&amp;VLOOKUP(A712,'Fichier FI (en entrée)'!B:AH,29,0)</f>
        <v xml:space="preserve">ES Mathématiques  </v>
      </c>
      <c r="N712" t="str">
        <f>VLOOKUP(A712,'Fichier FI (en entrée)'!B:AH,8,0)</f>
        <v>En Terminale</v>
      </c>
      <c r="O712" t="b">
        <f>AND(C712&gt;Synthèse!B$8,C712&lt;Synthèse!B$10,NOT(Y712))</f>
        <v>1</v>
      </c>
      <c r="P712" t="s">
        <v>2262</v>
      </c>
      <c r="Q712" s="60">
        <f>ROUNDUP(C712/(Synthèse!$B$4+Synthèse!$B$1)*8,0)</f>
        <v>6</v>
      </c>
      <c r="R712" s="60">
        <f>IFERROR(VLOOKUP(A712,'Evaluations (formulaire)'!A:P,6,0)+VLOOKUP(A712,'Evaluations (formulaire)'!A:P,7,0),0)</f>
        <v>0</v>
      </c>
      <c r="S712" s="60">
        <f>IFERROR(VLOOKUP(A712,'Evaluations (formulaire)'!A:P,8,0),0)</f>
        <v>0</v>
      </c>
      <c r="T712" s="60">
        <f>IF(AND(ISBLANK(P712),Q712&lt;=2),Synthèse!$B$41,IF(AND(ISBLANK(P712),Q712&gt;=7),Synthèse!$C$41,R712+S712))</f>
        <v>0</v>
      </c>
      <c r="U712" s="60">
        <f t="shared" si="125"/>
        <v>7.75</v>
      </c>
      <c r="V712" s="60">
        <f t="shared" si="126"/>
        <v>1197</v>
      </c>
      <c r="X712" s="26">
        <v>1275</v>
      </c>
      <c r="Y712" s="26" t="b">
        <f>IFERROR(VLOOKUP(A712,'Calculs FA (auto)'!A:O,15,0),FALSE)</f>
        <v>0</v>
      </c>
      <c r="Z712" s="26">
        <f>IFERROR(VLOOKUP(A712,'Evaluations (formulaire)'!A:M,9,0),0)</f>
        <v>0</v>
      </c>
      <c r="AA712" s="135" t="b">
        <v>1</v>
      </c>
      <c r="AB712" s="135" t="b">
        <v>0</v>
      </c>
      <c r="AC712" s="135" t="b">
        <f t="shared" si="127"/>
        <v>1</v>
      </c>
      <c r="AD712" s="135" t="b">
        <f t="shared" si="128"/>
        <v>0</v>
      </c>
      <c r="AE712" s="135" t="b">
        <f t="shared" si="129"/>
        <v>0</v>
      </c>
      <c r="AF712" s="135" t="b">
        <f>AND(AC712,$V712&lt;=Synthèse!$B$44)</f>
        <v>0</v>
      </c>
      <c r="AG712" s="135" t="b">
        <f>AND(AD712,$V712&lt;=Synthèse!$B$44)</f>
        <v>0</v>
      </c>
      <c r="AH712" s="135" t="b">
        <f>AND(AE712,$V712&lt;=Synthèse!$B$44)</f>
        <v>0</v>
      </c>
      <c r="AI712" s="137" t="b">
        <v>0</v>
      </c>
      <c r="AJ712" s="137" t="b">
        <v>1</v>
      </c>
      <c r="AK712" s="137" t="b">
        <f t="shared" si="130"/>
        <v>0</v>
      </c>
      <c r="AL712" s="137" t="b">
        <f t="shared" si="131"/>
        <v>1</v>
      </c>
      <c r="AM712" s="137" t="b">
        <f>AND(AK712,$V712&lt;=Synthèse!$B$44)</f>
        <v>0</v>
      </c>
      <c r="AN712" s="137" t="b">
        <f>AND(AL712,$V712&lt;=Synthèse!$B$44)</f>
        <v>0</v>
      </c>
    </row>
    <row r="713" spans="1:40">
      <c r="A713" s="17">
        <v>450597</v>
      </c>
      <c r="B713" t="str">
        <f ca="1">VLOOKUP(A713,'Fichier FI (en entrée)'!B:AH,3,0)</f>
        <v>STDDIWUUIF</v>
      </c>
      <c r="C713">
        <f t="shared" si="121"/>
        <v>1654</v>
      </c>
      <c r="D713">
        <f t="shared" si="122"/>
        <v>-4.25</v>
      </c>
      <c r="E713" s="14" t="str">
        <f>VLOOKUP(A713,'Fichier FI (en entrée)'!B:AH,2,0)</f>
        <v>EV</v>
      </c>
      <c r="F713" s="14" t="b">
        <f t="shared" si="123"/>
        <v>1</v>
      </c>
      <c r="G713" s="14" t="b">
        <f>IFERROR(VLOOKUP(A713,'Calculs FA (auto)'!A:F,6,0),FALSE)</f>
        <v>0</v>
      </c>
      <c r="H713" s="14" t="b">
        <f t="shared" si="124"/>
        <v>0</v>
      </c>
      <c r="I713" s="16">
        <f>IFERROR(VLOOKUP(A713,'Moyennes FI (en entrée)'!B:N,7,0),"")</f>
        <v>7.75</v>
      </c>
      <c r="J713" s="16">
        <f>IFERROR(VLOOKUP(VLOOKUP(A713,'Fichier FI (en entrée)'!B:AH,33,0),Modificateurs!A$2:B$5,2,0),0)</f>
        <v>0</v>
      </c>
      <c r="K713" s="16">
        <f>IFERROR(VLOOKUP(VLOOKUP(A713,'Redoub FI (en entrée)'!B:N,7,0),Modificateurs!A$8:B$11,2,0),0)</f>
        <v>0</v>
      </c>
      <c r="L713" s="16">
        <f>IFERROR(VLOOKUP(M713,Modificateurs!D$1:E$94,2,0),0)</f>
        <v>-12</v>
      </c>
      <c r="M713" t="str">
        <f>VLOOKUP(A713,'Fichier FI (en entrée)'!B:AH,16,0)&amp;" "&amp;VLOOKUP(A713,'Fichier FI (en entrée)'!B:AH,20,0)&amp;" "&amp;VLOOKUP(A713,'Fichier FI (en entrée)'!B:AH,27,0)&amp;" "&amp;VLOOKUP(A713,'Fichier FI (en entrée)'!B:AH,29,0)</f>
        <v xml:space="preserve">STMG Ressources Humaines et Communication  </v>
      </c>
      <c r="N713" t="str">
        <f>VLOOKUP(A713,'Fichier FI (en entrée)'!B:AH,8,0)</f>
        <v>En Terminale</v>
      </c>
      <c r="O713" t="b">
        <f>AND(C713&gt;Synthèse!B$8,C713&lt;Synthèse!B$10,NOT(Y713))</f>
        <v>0</v>
      </c>
      <c r="Q713" s="60">
        <f>ROUNDUP(C713/(Synthèse!$B$4+Synthèse!$B$1)*8,0)</f>
        <v>8</v>
      </c>
      <c r="R713" s="60">
        <f>IFERROR(VLOOKUP(A713,'Evaluations (formulaire)'!A:P,6,0)+VLOOKUP(A713,'Evaluations (formulaire)'!A:P,7,0),0)</f>
        <v>0</v>
      </c>
      <c r="S713" s="60">
        <f>IFERROR(VLOOKUP(A713,'Evaluations (formulaire)'!A:P,8,0),0)</f>
        <v>0</v>
      </c>
      <c r="T713" s="60">
        <f>IF(AND(ISBLANK(P713),Q713&lt;=2),Synthèse!$B$41,IF(AND(ISBLANK(P713),Q713&gt;=7),Synthèse!$C$41,R713+S713))</f>
        <v>4.6296296296296294E-3</v>
      </c>
      <c r="U713" s="60">
        <f t="shared" si="125"/>
        <v>-4.2453703703703702</v>
      </c>
      <c r="V713" s="60">
        <f t="shared" si="126"/>
        <v>1654</v>
      </c>
      <c r="X713" s="26">
        <v>2081</v>
      </c>
      <c r="Y713" s="26" t="b">
        <f>IFERROR(VLOOKUP(A713,'Calculs FA (auto)'!A:O,15,0),FALSE)</f>
        <v>0</v>
      </c>
      <c r="Z713" s="26">
        <f>IFERROR(VLOOKUP(A713,'Evaluations (formulaire)'!A:M,9,0),0)</f>
        <v>0</v>
      </c>
      <c r="AA713" s="135" t="b">
        <v>0</v>
      </c>
      <c r="AB713" s="135" t="b">
        <v>1</v>
      </c>
      <c r="AC713" s="135" t="b">
        <f t="shared" si="127"/>
        <v>0</v>
      </c>
      <c r="AD713" s="135" t="b">
        <f t="shared" si="128"/>
        <v>1</v>
      </c>
      <c r="AE713" s="135" t="b">
        <f t="shared" si="129"/>
        <v>0</v>
      </c>
      <c r="AF713" s="135" t="b">
        <f>AND(AC713,$V713&lt;=Synthèse!$B$44)</f>
        <v>0</v>
      </c>
      <c r="AG713" s="135" t="b">
        <f>AND(AD713,$V713&lt;=Synthèse!$B$44)</f>
        <v>0</v>
      </c>
      <c r="AH713" s="135" t="b">
        <f>AND(AE713,$V713&lt;=Synthèse!$B$44)</f>
        <v>0</v>
      </c>
      <c r="AI713" s="137" t="b">
        <v>1</v>
      </c>
      <c r="AJ713" s="137" t="b">
        <v>0</v>
      </c>
      <c r="AK713" s="137" t="b">
        <f t="shared" si="130"/>
        <v>1</v>
      </c>
      <c r="AL713" s="137" t="b">
        <f t="shared" si="131"/>
        <v>0</v>
      </c>
      <c r="AM713" s="137" t="b">
        <f>AND(AK713,$V713&lt;=Synthèse!$B$44)</f>
        <v>0</v>
      </c>
      <c r="AN713" s="137" t="b">
        <f>AND(AL713,$V713&lt;=Synthèse!$B$44)</f>
        <v>0</v>
      </c>
    </row>
    <row r="714" spans="1:40">
      <c r="A714" s="17">
        <v>450603</v>
      </c>
      <c r="B714" t="str">
        <f ca="1">VLOOKUP(A714,'Fichier FI (en entrée)'!B:AH,3,0)</f>
        <v>UHUNZIIBUW</v>
      </c>
      <c r="C714">
        <f t="shared" si="121"/>
        <v>485</v>
      </c>
      <c r="D714">
        <f t="shared" si="122"/>
        <v>13.48</v>
      </c>
      <c r="E714" s="14" t="str">
        <f>VLOOKUP(A714,'Fichier FI (en entrée)'!B:AH,2,0)</f>
        <v>EV</v>
      </c>
      <c r="F714" s="14" t="b">
        <f t="shared" si="123"/>
        <v>1</v>
      </c>
      <c r="G714" s="14" t="b">
        <f>IFERROR(VLOOKUP(A714,'Calculs FA (auto)'!A:F,6,0),FALSE)</f>
        <v>0</v>
      </c>
      <c r="H714" s="14" t="b">
        <f t="shared" si="124"/>
        <v>0</v>
      </c>
      <c r="I714" s="16">
        <f>IFERROR(VLOOKUP(A714,'Moyennes FI (en entrée)'!B:N,7,0),"")</f>
        <v>9.48</v>
      </c>
      <c r="J714" s="16">
        <f>IFERROR(VLOOKUP(VLOOKUP(A714,'Fichier FI (en entrée)'!B:AH,33,0),Modificateurs!A$2:B$5,2,0),0)</f>
        <v>1</v>
      </c>
      <c r="K714" s="16">
        <f>IFERROR(VLOOKUP(VLOOKUP(A714,'Redoub FI (en entrée)'!B:N,7,0),Modificateurs!A$8:B$11,2,0),0)</f>
        <v>0</v>
      </c>
      <c r="L714" s="16">
        <f>IFERROR(VLOOKUP(M714,Modificateurs!D$1:E$94,2,0),0)</f>
        <v>3</v>
      </c>
      <c r="M714" t="str">
        <f>VLOOKUP(A714,'Fichier FI (en entrée)'!B:AH,16,0)&amp;" "&amp;VLOOKUP(A714,'Fichier FI (en entrée)'!B:AH,20,0)&amp;" "&amp;VLOOKUP(A714,'Fichier FI (en entrée)'!B:AH,27,0)&amp;" "&amp;VLOOKUP(A714,'Fichier FI (en entrée)'!B:AH,29,0)</f>
        <v xml:space="preserve">S Informatique et Sciences du numérique  </v>
      </c>
      <c r="N714" t="str">
        <f>VLOOKUP(A714,'Fichier FI (en entrée)'!B:AH,8,0)</f>
        <v>En Terminale</v>
      </c>
      <c r="O714" t="b">
        <f>AND(C714&gt;Synthèse!B$8,C714&lt;Synthèse!B$10,NOT(Y714))</f>
        <v>1</v>
      </c>
      <c r="P714" t="s">
        <v>2257</v>
      </c>
      <c r="Q714" s="60">
        <f>ROUNDUP(C714/(Synthèse!$B$4+Synthèse!$B$1)*8,0)</f>
        <v>3</v>
      </c>
      <c r="R714" s="60">
        <f>IFERROR(VLOOKUP(A714,'Evaluations (formulaire)'!A:P,6,0)+VLOOKUP(A714,'Evaluations (formulaire)'!A:P,7,0),0)</f>
        <v>0</v>
      </c>
      <c r="S714" s="60">
        <f>IFERROR(VLOOKUP(A714,'Evaluations (formulaire)'!A:P,8,0),0)</f>
        <v>0</v>
      </c>
      <c r="T714" s="60">
        <f>IF(AND(ISBLANK(P714),Q714&lt;=2),Synthèse!$B$41,IF(AND(ISBLANK(P714),Q714&gt;=7),Synthèse!$C$41,R714+S714))</f>
        <v>0</v>
      </c>
      <c r="U714" s="60">
        <f t="shared" si="125"/>
        <v>13.48</v>
      </c>
      <c r="V714" s="60">
        <f t="shared" si="126"/>
        <v>486</v>
      </c>
      <c r="X714" s="26">
        <v>1408</v>
      </c>
      <c r="Y714" s="26" t="b">
        <f>IFERROR(VLOOKUP(A714,'Calculs FA (auto)'!A:O,15,0),FALSE)</f>
        <v>0</v>
      </c>
      <c r="Z714" s="26">
        <f>IFERROR(VLOOKUP(A714,'Evaluations (formulaire)'!A:M,9,0),0)</f>
        <v>0</v>
      </c>
      <c r="AA714" s="135" t="b">
        <v>0</v>
      </c>
      <c r="AB714" s="135" t="b">
        <v>1</v>
      </c>
      <c r="AC714" s="135" t="b">
        <f t="shared" si="127"/>
        <v>0</v>
      </c>
      <c r="AD714" s="135" t="b">
        <f t="shared" si="128"/>
        <v>1</v>
      </c>
      <c r="AE714" s="135" t="b">
        <f t="shared" si="129"/>
        <v>0</v>
      </c>
      <c r="AF714" s="135" t="b">
        <f>AND(AC714,$V714&lt;=Synthèse!$B$44)</f>
        <v>0</v>
      </c>
      <c r="AG714" s="135" t="b">
        <f>AND(AD714,$V714&lt;=Synthèse!$B$44)</f>
        <v>1</v>
      </c>
      <c r="AH714" s="135" t="b">
        <f>AND(AE714,$V714&lt;=Synthèse!$B$44)</f>
        <v>0</v>
      </c>
      <c r="AI714" s="137" t="b">
        <v>1</v>
      </c>
      <c r="AJ714" s="137" t="b">
        <v>0</v>
      </c>
      <c r="AK714" s="137" t="b">
        <f t="shared" si="130"/>
        <v>1</v>
      </c>
      <c r="AL714" s="137" t="b">
        <f t="shared" si="131"/>
        <v>0</v>
      </c>
      <c r="AM714" s="137" t="b">
        <f>AND(AK714,$V714&lt;=Synthèse!$B$44)</f>
        <v>1</v>
      </c>
      <c r="AN714" s="137" t="b">
        <f>AND(AL714,$V714&lt;=Synthèse!$B$44)</f>
        <v>0</v>
      </c>
    </row>
    <row r="715" spans="1:40">
      <c r="A715" s="17">
        <v>450617</v>
      </c>
      <c r="B715" t="str">
        <f ca="1">VLOOKUP(A715,'Fichier FI (en entrée)'!B:AH,3,0)</f>
        <v>SKYWRDZBAA</v>
      </c>
      <c r="C715">
        <f t="shared" si="121"/>
        <v>417</v>
      </c>
      <c r="D715">
        <f t="shared" si="122"/>
        <v>13.99</v>
      </c>
      <c r="E715" s="14" t="str">
        <f>VLOOKUP(A715,'Fichier FI (en entrée)'!B:AH,2,0)</f>
        <v>EV</v>
      </c>
      <c r="F715" s="14" t="b">
        <f t="shared" si="123"/>
        <v>1</v>
      </c>
      <c r="G715" s="14" t="b">
        <f>IFERROR(VLOOKUP(A715,'Calculs FA (auto)'!A:F,6,0),FALSE)</f>
        <v>0</v>
      </c>
      <c r="H715" s="14" t="b">
        <f t="shared" si="124"/>
        <v>0</v>
      </c>
      <c r="I715" s="16">
        <f>IFERROR(VLOOKUP(A715,'Moyennes FI (en entrée)'!B:N,7,0),"")</f>
        <v>9.99</v>
      </c>
      <c r="J715" s="16">
        <f>IFERROR(VLOOKUP(VLOOKUP(A715,'Fichier FI (en entrée)'!B:AH,33,0),Modificateurs!A$2:B$5,2,0),0)</f>
        <v>1</v>
      </c>
      <c r="K715" s="16">
        <f>IFERROR(VLOOKUP(VLOOKUP(A715,'Redoub FI (en entrée)'!B:N,7,0),Modificateurs!A$8:B$11,2,0),0)</f>
        <v>0</v>
      </c>
      <c r="L715" s="16">
        <f>IFERROR(VLOOKUP(M715,Modificateurs!D$1:E$94,2,0),0)</f>
        <v>3</v>
      </c>
      <c r="M715" t="str">
        <f>VLOOKUP(A715,'Fichier FI (en entrée)'!B:AH,16,0)&amp;" "&amp;VLOOKUP(A715,'Fichier FI (en entrée)'!B:AH,20,0)&amp;" "&amp;VLOOKUP(A715,'Fichier FI (en entrée)'!B:AH,27,0)&amp;" "&amp;VLOOKUP(A715,'Fichier FI (en entrée)'!B:AH,29,0)</f>
        <v xml:space="preserve">S Informatique et Sciences du numérique  </v>
      </c>
      <c r="N715" t="str">
        <f>VLOOKUP(A715,'Fichier FI (en entrée)'!B:AH,8,0)</f>
        <v>En Terminale</v>
      </c>
      <c r="O715" t="b">
        <f>AND(C715&gt;Synthèse!B$8,C715&lt;Synthèse!B$10,NOT(Y715))</f>
        <v>0</v>
      </c>
      <c r="Q715" s="60">
        <f>ROUNDUP(C715/(Synthèse!$B$4+Synthèse!$B$1)*8,0)</f>
        <v>2</v>
      </c>
      <c r="R715" s="60">
        <f>IFERROR(VLOOKUP(A715,'Evaluations (formulaire)'!A:P,6,0)+VLOOKUP(A715,'Evaluations (formulaire)'!A:P,7,0),0)</f>
        <v>0</v>
      </c>
      <c r="S715" s="60">
        <f>IFERROR(VLOOKUP(A715,'Evaluations (formulaire)'!A:P,8,0),0)</f>
        <v>0</v>
      </c>
      <c r="T715" s="60">
        <f>IF(AND(ISBLANK(P715),Q715&lt;=2),Synthèse!$B$41,IF(AND(ISBLANK(P715),Q715&gt;=7),Synthèse!$C$41,R715+S715))</f>
        <v>4.6511627906976744E-3</v>
      </c>
      <c r="U715" s="60">
        <f t="shared" si="125"/>
        <v>13.994651162790698</v>
      </c>
      <c r="V715" s="60">
        <f t="shared" si="126"/>
        <v>416</v>
      </c>
      <c r="X715" s="26">
        <v>1959</v>
      </c>
      <c r="Y715" s="26" t="b">
        <f>IFERROR(VLOOKUP(A715,'Calculs FA (auto)'!A:O,15,0),FALSE)</f>
        <v>0</v>
      </c>
      <c r="Z715" s="26">
        <f>IFERROR(VLOOKUP(A715,'Evaluations (formulaire)'!A:M,9,0),0)</f>
        <v>0</v>
      </c>
      <c r="AA715" s="135" t="b">
        <v>1</v>
      </c>
      <c r="AB715" s="135" t="b">
        <v>0</v>
      </c>
      <c r="AC715" s="135" t="b">
        <f t="shared" si="127"/>
        <v>1</v>
      </c>
      <c r="AD715" s="135" t="b">
        <f t="shared" si="128"/>
        <v>0</v>
      </c>
      <c r="AE715" s="135" t="b">
        <f t="shared" si="129"/>
        <v>0</v>
      </c>
      <c r="AF715" s="135" t="b">
        <f>AND(AC715,$V715&lt;=Synthèse!$B$44)</f>
        <v>1</v>
      </c>
      <c r="AG715" s="135" t="b">
        <f>AND(AD715,$V715&lt;=Synthèse!$B$44)</f>
        <v>0</v>
      </c>
      <c r="AH715" s="135" t="b">
        <f>AND(AE715,$V715&lt;=Synthèse!$B$44)</f>
        <v>0</v>
      </c>
      <c r="AI715" s="137" t="b">
        <v>0</v>
      </c>
      <c r="AJ715" s="137" t="b">
        <v>1</v>
      </c>
      <c r="AK715" s="137" t="b">
        <f t="shared" si="130"/>
        <v>0</v>
      </c>
      <c r="AL715" s="137" t="b">
        <f t="shared" si="131"/>
        <v>1</v>
      </c>
      <c r="AM715" s="137" t="b">
        <f>AND(AK715,$V715&lt;=Synthèse!$B$44)</f>
        <v>0</v>
      </c>
      <c r="AN715" s="137" t="b">
        <f>AND(AL715,$V715&lt;=Synthèse!$B$44)</f>
        <v>1</v>
      </c>
    </row>
    <row r="716" spans="1:40">
      <c r="A716" s="17">
        <v>450619</v>
      </c>
      <c r="B716" t="str">
        <f ca="1">VLOOKUP(A716,'Fichier FI (en entrée)'!B:AH,3,0)</f>
        <v>ZSTSKSOXOJ</v>
      </c>
      <c r="C716">
        <f t="shared" si="121"/>
        <v>1124</v>
      </c>
      <c r="D716">
        <f t="shared" si="122"/>
        <v>9.0500000000000007</v>
      </c>
      <c r="E716" s="14" t="str">
        <f>VLOOKUP(A716,'Fichier FI (en entrée)'!B:AH,2,0)</f>
        <v>EV</v>
      </c>
      <c r="F716" s="14" t="b">
        <f t="shared" si="123"/>
        <v>1</v>
      </c>
      <c r="G716" s="14" t="b">
        <f>IFERROR(VLOOKUP(A716,'Calculs FA (auto)'!A:F,6,0),FALSE)</f>
        <v>0</v>
      </c>
      <c r="H716" s="14" t="b">
        <f t="shared" si="124"/>
        <v>0</v>
      </c>
      <c r="I716" s="16">
        <f>IFERROR(VLOOKUP(A716,'Moyennes FI (en entrée)'!B:N,7,0),"")</f>
        <v>11.05</v>
      </c>
      <c r="J716" s="16">
        <f>IFERROR(VLOOKUP(VLOOKUP(A716,'Fichier FI (en entrée)'!B:AH,33,0),Modificateurs!A$2:B$5,2,0),0)</f>
        <v>1</v>
      </c>
      <c r="K716" s="16">
        <f>IFERROR(VLOOKUP(VLOOKUP(A716,'Redoub FI (en entrée)'!B:N,7,0),Modificateurs!A$8:B$11,2,0),0)</f>
        <v>0</v>
      </c>
      <c r="L716" s="16">
        <f>IFERROR(VLOOKUP(M716,Modificateurs!D$1:E$94,2,0),0)</f>
        <v>-3</v>
      </c>
      <c r="M716" t="str">
        <f>VLOOKUP(A716,'Fichier FI (en entrée)'!B:AH,16,0)&amp;" "&amp;VLOOKUP(A716,'Fichier FI (en entrée)'!B:AH,20,0)&amp;" "&amp;VLOOKUP(A716,'Fichier FI (en entrée)'!B:AH,27,0)&amp;" "&amp;VLOOKUP(A716,'Fichier FI (en entrée)'!B:AH,29,0)</f>
        <v xml:space="preserve">ES Mathématiques  </v>
      </c>
      <c r="N716" t="str">
        <f>VLOOKUP(A716,'Fichier FI (en entrée)'!B:AH,8,0)</f>
        <v>En Terminale</v>
      </c>
      <c r="O716" t="b">
        <f>AND(C716&gt;Synthèse!B$8,C716&lt;Synthèse!B$10,NOT(Y716))</f>
        <v>1</v>
      </c>
      <c r="P716" t="s">
        <v>2262</v>
      </c>
      <c r="Q716" s="60">
        <f>ROUNDUP(C716/(Synthèse!$B$4+Synthèse!$B$1)*8,0)</f>
        <v>6</v>
      </c>
      <c r="R716" s="60">
        <f>IFERROR(VLOOKUP(A716,'Evaluations (formulaire)'!A:P,6,0)+VLOOKUP(A716,'Evaluations (formulaire)'!A:P,7,0),0)</f>
        <v>0</v>
      </c>
      <c r="S716" s="60">
        <f>IFERROR(VLOOKUP(A716,'Evaluations (formulaire)'!A:P,8,0),0)</f>
        <v>0</v>
      </c>
      <c r="T716" s="60">
        <f>IF(AND(ISBLANK(P716),Q716&lt;=2),Synthèse!$B$41,IF(AND(ISBLANK(P716),Q716&gt;=7),Synthèse!$C$41,R716+S716))</f>
        <v>0</v>
      </c>
      <c r="U716" s="60">
        <f t="shared" si="125"/>
        <v>9.0500000000000007</v>
      </c>
      <c r="V716" s="60">
        <f t="shared" si="126"/>
        <v>1122</v>
      </c>
      <c r="X716" s="26">
        <v>2063</v>
      </c>
      <c r="Y716" s="26" t="b">
        <f>IFERROR(VLOOKUP(A716,'Calculs FA (auto)'!A:O,15,0),FALSE)</f>
        <v>0</v>
      </c>
      <c r="Z716" s="26">
        <f>IFERROR(VLOOKUP(A716,'Evaluations (formulaire)'!A:M,9,0),0)</f>
        <v>0</v>
      </c>
      <c r="AA716" s="135" t="b">
        <v>1</v>
      </c>
      <c r="AB716" s="135" t="b">
        <v>0</v>
      </c>
      <c r="AC716" s="135" t="b">
        <f t="shared" si="127"/>
        <v>1</v>
      </c>
      <c r="AD716" s="135" t="b">
        <f t="shared" si="128"/>
        <v>0</v>
      </c>
      <c r="AE716" s="135" t="b">
        <f t="shared" si="129"/>
        <v>0</v>
      </c>
      <c r="AF716" s="135" t="b">
        <f>AND(AC716,$V716&lt;=Synthèse!$B$44)</f>
        <v>0</v>
      </c>
      <c r="AG716" s="135" t="b">
        <f>AND(AD716,$V716&lt;=Synthèse!$B$44)</f>
        <v>0</v>
      </c>
      <c r="AH716" s="135" t="b">
        <f>AND(AE716,$V716&lt;=Synthèse!$B$44)</f>
        <v>0</v>
      </c>
      <c r="AI716" s="137" t="b">
        <v>0</v>
      </c>
      <c r="AJ716" s="137" t="b">
        <v>1</v>
      </c>
      <c r="AK716" s="137" t="b">
        <f t="shared" si="130"/>
        <v>0</v>
      </c>
      <c r="AL716" s="137" t="b">
        <f t="shared" si="131"/>
        <v>1</v>
      </c>
      <c r="AM716" s="137" t="b">
        <f>AND(AK716,$V716&lt;=Synthèse!$B$44)</f>
        <v>0</v>
      </c>
      <c r="AN716" s="137" t="b">
        <f>AND(AL716,$V716&lt;=Synthèse!$B$44)</f>
        <v>0</v>
      </c>
    </row>
    <row r="717" spans="1:40">
      <c r="A717" s="17">
        <v>450671</v>
      </c>
      <c r="B717" t="str">
        <f ca="1">VLOOKUP(A717,'Fichier FI (en entrée)'!B:AH,3,0)</f>
        <v>HTVWTTJMKZ</v>
      </c>
      <c r="C717">
        <f t="shared" si="121"/>
        <v>1036</v>
      </c>
      <c r="D717">
        <f t="shared" si="122"/>
        <v>10.07</v>
      </c>
      <c r="E717" s="14" t="str">
        <f>VLOOKUP(A717,'Fichier FI (en entrée)'!B:AH,2,0)</f>
        <v>EV</v>
      </c>
      <c r="F717" s="14" t="b">
        <f t="shared" si="123"/>
        <v>1</v>
      </c>
      <c r="G717" s="14" t="b">
        <f>IFERROR(VLOOKUP(A717,'Calculs FA (auto)'!A:F,6,0),FALSE)</f>
        <v>0</v>
      </c>
      <c r="H717" s="14" t="b">
        <f t="shared" si="124"/>
        <v>0</v>
      </c>
      <c r="I717" s="16">
        <f>IFERROR(VLOOKUP(A717,'Moyennes FI (en entrée)'!B:N,7,0),"")</f>
        <v>8.07</v>
      </c>
      <c r="J717" s="16">
        <f>IFERROR(VLOOKUP(VLOOKUP(A717,'Fichier FI (en entrée)'!B:AH,33,0),Modificateurs!A$2:B$5,2,0),0)</f>
        <v>0</v>
      </c>
      <c r="K717" s="16">
        <f>IFERROR(VLOOKUP(VLOOKUP(A717,'Redoub FI (en entrée)'!B:N,7,0),Modificateurs!A$8:B$11,2,0),0)</f>
        <v>0</v>
      </c>
      <c r="L717" s="16">
        <f>IFERROR(VLOOKUP(M717,Modificateurs!D$1:E$94,2,0),0)</f>
        <v>2</v>
      </c>
      <c r="M717" t="str">
        <f>VLOOKUP(A717,'Fichier FI (en entrée)'!B:AH,16,0)&amp;" "&amp;VLOOKUP(A717,'Fichier FI (en entrée)'!B:AH,20,0)&amp;" "&amp;VLOOKUP(A717,'Fichier FI (en entrée)'!B:AH,27,0)&amp;" "&amp;VLOOKUP(A717,'Fichier FI (en entrée)'!B:AH,29,0)</f>
        <v xml:space="preserve">S Mathématiques  </v>
      </c>
      <c r="N717" t="str">
        <f>VLOOKUP(A717,'Fichier FI (en entrée)'!B:AH,8,0)</f>
        <v>En Terminale</v>
      </c>
      <c r="O717" t="b">
        <f>AND(C717&gt;Synthèse!B$8,C717&lt;Synthèse!B$10,NOT(Y717))</f>
        <v>1</v>
      </c>
      <c r="P717" t="s">
        <v>2263</v>
      </c>
      <c r="Q717" s="60">
        <f>ROUNDUP(C717/(Synthèse!$B$4+Synthèse!$B$1)*8,0)</f>
        <v>5</v>
      </c>
      <c r="R717" s="60">
        <f>IFERROR(VLOOKUP(A717,'Evaluations (formulaire)'!A:P,6,0)+VLOOKUP(A717,'Evaluations (formulaire)'!A:P,7,0),0)</f>
        <v>0</v>
      </c>
      <c r="S717" s="60">
        <f>IFERROR(VLOOKUP(A717,'Evaluations (formulaire)'!A:P,8,0),0)</f>
        <v>0</v>
      </c>
      <c r="T717" s="60">
        <f>IF(AND(ISBLANK(P717),Q717&lt;=2),Synthèse!$B$41,IF(AND(ISBLANK(P717),Q717&gt;=7),Synthèse!$C$41,R717+S717))</f>
        <v>0</v>
      </c>
      <c r="U717" s="60">
        <f t="shared" si="125"/>
        <v>10.07</v>
      </c>
      <c r="V717" s="60">
        <f t="shared" si="126"/>
        <v>1036</v>
      </c>
      <c r="X717" s="26">
        <v>526</v>
      </c>
      <c r="Y717" s="26" t="b">
        <f>IFERROR(VLOOKUP(A717,'Calculs FA (auto)'!A:O,15,0),FALSE)</f>
        <v>0</v>
      </c>
      <c r="Z717" s="26">
        <f>IFERROR(VLOOKUP(A717,'Evaluations (formulaire)'!A:M,9,0),0)</f>
        <v>0</v>
      </c>
      <c r="AA717" s="135" t="b">
        <v>0</v>
      </c>
      <c r="AB717" s="135" t="b">
        <v>1</v>
      </c>
      <c r="AC717" s="135" t="b">
        <f t="shared" si="127"/>
        <v>0</v>
      </c>
      <c r="AD717" s="135" t="b">
        <f t="shared" si="128"/>
        <v>1</v>
      </c>
      <c r="AE717" s="135" t="b">
        <f t="shared" si="129"/>
        <v>0</v>
      </c>
      <c r="AF717" s="135" t="b">
        <f>AND(AC717,$V717&lt;=Synthèse!$B$44)</f>
        <v>0</v>
      </c>
      <c r="AG717" s="135" t="b">
        <f>AND(AD717,$V717&lt;=Synthèse!$B$44)</f>
        <v>0</v>
      </c>
      <c r="AH717" s="135" t="b">
        <f>AND(AE717,$V717&lt;=Synthèse!$B$44)</f>
        <v>0</v>
      </c>
      <c r="AI717" s="137" t="b">
        <v>1</v>
      </c>
      <c r="AJ717" s="137" t="b">
        <v>0</v>
      </c>
      <c r="AK717" s="137" t="b">
        <f t="shared" si="130"/>
        <v>1</v>
      </c>
      <c r="AL717" s="137" t="b">
        <f t="shared" si="131"/>
        <v>0</v>
      </c>
      <c r="AM717" s="137" t="b">
        <f>AND(AK717,$V717&lt;=Synthèse!$B$44)</f>
        <v>0</v>
      </c>
      <c r="AN717" s="137" t="b">
        <f>AND(AL717,$V717&lt;=Synthèse!$B$44)</f>
        <v>0</v>
      </c>
    </row>
    <row r="718" spans="1:40">
      <c r="A718" s="17">
        <v>450684</v>
      </c>
      <c r="B718" t="str">
        <f ca="1">VLOOKUP(A718,'Fichier FI (en entrée)'!B:AH,3,0)</f>
        <v>ONRNMDXVBS</v>
      </c>
      <c r="C718">
        <f t="shared" si="121"/>
        <v>1159</v>
      </c>
      <c r="D718">
        <f t="shared" si="122"/>
        <v>8.48</v>
      </c>
      <c r="E718" s="14" t="str">
        <f>VLOOKUP(A718,'Fichier FI (en entrée)'!B:AH,2,0)</f>
        <v>EV</v>
      </c>
      <c r="F718" s="14" t="b">
        <f t="shared" si="123"/>
        <v>1</v>
      </c>
      <c r="G718" s="14" t="b">
        <f>IFERROR(VLOOKUP(A718,'Calculs FA (auto)'!A:F,6,0),FALSE)</f>
        <v>0</v>
      </c>
      <c r="H718" s="14" t="b">
        <f t="shared" si="124"/>
        <v>0</v>
      </c>
      <c r="I718" s="16">
        <f>IFERROR(VLOOKUP(A718,'Moyennes FI (en entrée)'!B:N,7,0),"")</f>
        <v>5.48</v>
      </c>
      <c r="J718" s="16">
        <f>IFERROR(VLOOKUP(VLOOKUP(A718,'Fichier FI (en entrée)'!B:AH,33,0),Modificateurs!A$2:B$5,2,0),0)</f>
        <v>0</v>
      </c>
      <c r="K718" s="16">
        <f>IFERROR(VLOOKUP(VLOOKUP(A718,'Redoub FI (en entrée)'!B:N,7,0),Modificateurs!A$8:B$11,2,0),0)</f>
        <v>0</v>
      </c>
      <c r="L718" s="16">
        <f>IFERROR(VLOOKUP(M718,Modificateurs!D$1:E$94,2,0),0)</f>
        <v>3</v>
      </c>
      <c r="M718" t="str">
        <f>VLOOKUP(A718,'Fichier FI (en entrée)'!B:AH,16,0)&amp;" "&amp;VLOOKUP(A718,'Fichier FI (en entrée)'!B:AH,20,0)&amp;" "&amp;VLOOKUP(A718,'Fichier FI (en entrée)'!B:AH,27,0)&amp;" "&amp;VLOOKUP(A718,'Fichier FI (en entrée)'!B:AH,29,0)</f>
        <v xml:space="preserve">S Informatique et Sciences du numérique  </v>
      </c>
      <c r="N718" t="str">
        <f>VLOOKUP(A718,'Fichier FI (en entrée)'!B:AH,8,0)</f>
        <v>En Terminale</v>
      </c>
      <c r="O718" t="b">
        <f>AND(C718&gt;Synthèse!B$8,C718&lt;Synthèse!B$10,NOT(Y718))</f>
        <v>1</v>
      </c>
      <c r="Q718" s="60">
        <f>ROUNDUP(C718/(Synthèse!$B$4+Synthèse!$B$1)*8,0)</f>
        <v>6</v>
      </c>
      <c r="R718" s="60">
        <f>IFERROR(VLOOKUP(A718,'Evaluations (formulaire)'!A:P,6,0)+VLOOKUP(A718,'Evaluations (formulaire)'!A:P,7,0),0)</f>
        <v>0</v>
      </c>
      <c r="S718" s="60">
        <f>IFERROR(VLOOKUP(A718,'Evaluations (formulaire)'!A:P,8,0),0)</f>
        <v>0</v>
      </c>
      <c r="T718" s="60">
        <f>IF(AND(ISBLANK(P718),Q718&lt;=2),Synthèse!$B$41,IF(AND(ISBLANK(P718),Q718&gt;=7),Synthèse!$C$41,R718+S718))</f>
        <v>0</v>
      </c>
      <c r="U718" s="60">
        <f t="shared" si="125"/>
        <v>8.48</v>
      </c>
      <c r="V718" s="60">
        <f t="shared" si="126"/>
        <v>1157</v>
      </c>
      <c r="X718" s="26">
        <v>1325</v>
      </c>
      <c r="Y718" s="26" t="b">
        <f>IFERROR(VLOOKUP(A718,'Calculs FA (auto)'!A:O,15,0),FALSE)</f>
        <v>0</v>
      </c>
      <c r="Z718" s="26">
        <f>IFERROR(VLOOKUP(A718,'Evaluations (formulaire)'!A:M,9,0),0)</f>
        <v>0</v>
      </c>
      <c r="AA718" s="135" t="b">
        <v>1</v>
      </c>
      <c r="AB718" s="135" t="b">
        <v>0</v>
      </c>
      <c r="AC718" s="135" t="b">
        <f t="shared" si="127"/>
        <v>1</v>
      </c>
      <c r="AD718" s="135" t="b">
        <f t="shared" si="128"/>
        <v>0</v>
      </c>
      <c r="AE718" s="135" t="b">
        <f t="shared" si="129"/>
        <v>0</v>
      </c>
      <c r="AF718" s="135" t="b">
        <f>AND(AC718,$V718&lt;=Synthèse!$B$44)</f>
        <v>0</v>
      </c>
      <c r="AG718" s="135" t="b">
        <f>AND(AD718,$V718&lt;=Synthèse!$B$44)</f>
        <v>0</v>
      </c>
      <c r="AH718" s="135" t="b">
        <f>AND(AE718,$V718&lt;=Synthèse!$B$44)</f>
        <v>0</v>
      </c>
      <c r="AI718" s="137" t="b">
        <v>0</v>
      </c>
      <c r="AJ718" s="137" t="b">
        <v>1</v>
      </c>
      <c r="AK718" s="137" t="b">
        <f t="shared" si="130"/>
        <v>0</v>
      </c>
      <c r="AL718" s="137" t="b">
        <f t="shared" si="131"/>
        <v>1</v>
      </c>
      <c r="AM718" s="137" t="b">
        <f>AND(AK718,$V718&lt;=Synthèse!$B$44)</f>
        <v>0</v>
      </c>
      <c r="AN718" s="137" t="b">
        <f>AND(AL718,$V718&lt;=Synthèse!$B$44)</f>
        <v>0</v>
      </c>
    </row>
    <row r="719" spans="1:40">
      <c r="A719" s="17">
        <v>450843</v>
      </c>
      <c r="B719" t="str">
        <f ca="1">VLOOKUP(A719,'Fichier FI (en entrée)'!B:AH,3,0)</f>
        <v>UOVWISYALR</v>
      </c>
      <c r="C719">
        <f t="shared" si="121"/>
        <v>519</v>
      </c>
      <c r="D719">
        <f t="shared" si="122"/>
        <v>13.29</v>
      </c>
      <c r="E719" s="14" t="str">
        <f>VLOOKUP(A719,'Fichier FI (en entrée)'!B:AH,2,0)</f>
        <v>EV</v>
      </c>
      <c r="F719" s="14" t="b">
        <f t="shared" si="123"/>
        <v>1</v>
      </c>
      <c r="G719" s="14" t="b">
        <f>IFERROR(VLOOKUP(A719,'Calculs FA (auto)'!A:F,6,0),FALSE)</f>
        <v>0</v>
      </c>
      <c r="H719" s="14" t="b">
        <f t="shared" si="124"/>
        <v>0</v>
      </c>
      <c r="I719" s="16">
        <f>IFERROR(VLOOKUP(A719,'Moyennes FI (en entrée)'!B:N,7,0),"")</f>
        <v>10.29</v>
      </c>
      <c r="J719" s="16">
        <f>IFERROR(VLOOKUP(VLOOKUP(A719,'Fichier FI (en entrée)'!B:AH,33,0),Modificateurs!A$2:B$5,2,0),0)</f>
        <v>1</v>
      </c>
      <c r="K719" s="16">
        <f>IFERROR(VLOOKUP(VLOOKUP(A719,'Redoub FI (en entrée)'!B:N,7,0),Modificateurs!A$8:B$11,2,0),0)</f>
        <v>0</v>
      </c>
      <c r="L719" s="16">
        <f>IFERROR(VLOOKUP(M719,Modificateurs!D$1:E$94,2,0),0)</f>
        <v>2</v>
      </c>
      <c r="M719" t="str">
        <f>VLOOKUP(A719,'Fichier FI (en entrée)'!B:AH,16,0)&amp;" "&amp;VLOOKUP(A719,'Fichier FI (en entrée)'!B:AH,20,0)&amp;" "&amp;VLOOKUP(A719,'Fichier FI (en entrée)'!B:AH,27,0)&amp;" "&amp;VLOOKUP(A719,'Fichier FI (en entrée)'!B:AH,29,0)</f>
        <v xml:space="preserve">STI2D Système informatique et numérique  </v>
      </c>
      <c r="N719" t="str">
        <f>VLOOKUP(A719,'Fichier FI (en entrée)'!B:AH,8,0)</f>
        <v>En Terminale</v>
      </c>
      <c r="O719" t="b">
        <f>AND(C719&gt;Synthèse!B$8,C719&lt;Synthèse!B$10,NOT(Y719))</f>
        <v>1</v>
      </c>
      <c r="P719" t="s">
        <v>2264</v>
      </c>
      <c r="Q719" s="60">
        <f>ROUNDUP(C719/(Synthèse!$B$4+Synthèse!$B$1)*8,0)</f>
        <v>3</v>
      </c>
      <c r="R719" s="60">
        <f>IFERROR(VLOOKUP(A719,'Evaluations (formulaire)'!A:P,6,0)+VLOOKUP(A719,'Evaluations (formulaire)'!A:P,7,0),0)</f>
        <v>0</v>
      </c>
      <c r="S719" s="60">
        <f>IFERROR(VLOOKUP(A719,'Evaluations (formulaire)'!A:P,8,0),0)</f>
        <v>0</v>
      </c>
      <c r="T719" s="60">
        <f>IF(AND(ISBLANK(P719),Q719&lt;=2),Synthèse!$B$41,IF(AND(ISBLANK(P719),Q719&gt;=7),Synthèse!$C$41,R719+S719))</f>
        <v>0</v>
      </c>
      <c r="U719" s="60">
        <f t="shared" si="125"/>
        <v>13.29</v>
      </c>
      <c r="V719" s="60">
        <f t="shared" si="126"/>
        <v>520</v>
      </c>
      <c r="X719" s="26">
        <v>196</v>
      </c>
      <c r="Y719" s="26" t="b">
        <f>IFERROR(VLOOKUP(A719,'Calculs FA (auto)'!A:O,15,0),FALSE)</f>
        <v>0</v>
      </c>
      <c r="Z719" s="26">
        <f>IFERROR(VLOOKUP(A719,'Evaluations (formulaire)'!A:M,9,0),0)</f>
        <v>0</v>
      </c>
      <c r="AA719" s="135" t="b">
        <v>1</v>
      </c>
      <c r="AB719" s="135" t="b">
        <v>0</v>
      </c>
      <c r="AC719" s="135" t="b">
        <f t="shared" si="127"/>
        <v>1</v>
      </c>
      <c r="AD719" s="135" t="b">
        <f t="shared" si="128"/>
        <v>0</v>
      </c>
      <c r="AE719" s="135" t="b">
        <f t="shared" si="129"/>
        <v>0</v>
      </c>
      <c r="AF719" s="135" t="b">
        <f>AND(AC719,$V719&lt;=Synthèse!$B$44)</f>
        <v>1</v>
      </c>
      <c r="AG719" s="135" t="b">
        <f>AND(AD719,$V719&lt;=Synthèse!$B$44)</f>
        <v>0</v>
      </c>
      <c r="AH719" s="135" t="b">
        <f>AND(AE719,$V719&lt;=Synthèse!$B$44)</f>
        <v>0</v>
      </c>
      <c r="AI719" s="137" t="b">
        <v>0</v>
      </c>
      <c r="AJ719" s="137" t="b">
        <v>1</v>
      </c>
      <c r="AK719" s="137" t="b">
        <f t="shared" si="130"/>
        <v>0</v>
      </c>
      <c r="AL719" s="137" t="b">
        <f t="shared" si="131"/>
        <v>1</v>
      </c>
      <c r="AM719" s="137" t="b">
        <f>AND(AK719,$V719&lt;=Synthèse!$B$44)</f>
        <v>0</v>
      </c>
      <c r="AN719" s="137" t="b">
        <f>AND(AL719,$V719&lt;=Synthèse!$B$44)</f>
        <v>1</v>
      </c>
    </row>
    <row r="720" spans="1:40">
      <c r="A720" s="17">
        <v>450845</v>
      </c>
      <c r="B720" t="str">
        <f ca="1">VLOOKUP(A720,'Fichier FI (en entrée)'!B:AH,3,0)</f>
        <v>UBYYQHPPQX</v>
      </c>
      <c r="C720">
        <f t="shared" si="121"/>
        <v>2097</v>
      </c>
      <c r="D720">
        <f t="shared" si="122"/>
        <v>-100</v>
      </c>
      <c r="E720" s="14" t="str">
        <f>VLOOKUP(A720,'Fichier FI (en entrée)'!B:AH,2,0)</f>
        <v>ENV</v>
      </c>
      <c r="F720" s="14" t="b">
        <f t="shared" si="123"/>
        <v>0</v>
      </c>
      <c r="G720" s="14" t="b">
        <f>IFERROR(VLOOKUP(A720,'Calculs FA (auto)'!A:F,6,0),FALSE)</f>
        <v>0</v>
      </c>
      <c r="H720" s="14" t="b">
        <f t="shared" si="124"/>
        <v>0</v>
      </c>
      <c r="I720" s="16" t="str">
        <f>IFERROR(VLOOKUP(A720,'Moyennes FI (en entrée)'!B:N,7,0),"")</f>
        <v/>
      </c>
      <c r="J720" s="16">
        <f>IFERROR(VLOOKUP(VLOOKUP(A720,'Fichier FI (en entrée)'!B:AH,33,0),Modificateurs!A$2:B$5,2,0),0)</f>
        <v>0</v>
      </c>
      <c r="K720" s="16">
        <f>IFERROR(VLOOKUP(VLOOKUP(A720,'Redoub FI (en entrée)'!B:N,7,0),Modificateurs!A$8:B$11,2,0),0)</f>
        <v>0</v>
      </c>
      <c r="L720" s="16">
        <f>IFERROR(VLOOKUP(M720,Modificateurs!D$1:E$94,2,0),0)</f>
        <v>2</v>
      </c>
      <c r="M720" t="str">
        <f>VLOOKUP(A720,'Fichier FI (en entrée)'!B:AH,16,0)&amp;" "&amp;VLOOKUP(A720,'Fichier FI (en entrée)'!B:AH,20,0)&amp;" "&amp;VLOOKUP(A720,'Fichier FI (en entrée)'!B:AH,27,0)&amp;" "&amp;VLOOKUP(A720,'Fichier FI (en entrée)'!B:AH,29,0)</f>
        <v xml:space="preserve">STI2D Système informatique et numérique  </v>
      </c>
      <c r="N720" t="str">
        <f>VLOOKUP(A720,'Fichier FI (en entrée)'!B:AH,8,0)</f>
        <v>En Terminale</v>
      </c>
      <c r="O720" t="b">
        <f>AND(C720&gt;Synthèse!B$8,C720&lt;Synthèse!B$10,NOT(Y720))</f>
        <v>0</v>
      </c>
      <c r="P720" s="17" t="s">
        <v>2266</v>
      </c>
      <c r="Q720" s="60">
        <f>ROUNDUP(C720/(Synthèse!$B$4+Synthèse!$B$1)*8,0)</f>
        <v>10</v>
      </c>
      <c r="R720" s="60">
        <f>IFERROR(VLOOKUP(A720,'Evaluations (formulaire)'!A:P,6,0)+VLOOKUP(A720,'Evaluations (formulaire)'!A:P,7,0),0)</f>
        <v>0</v>
      </c>
      <c r="S720" s="60">
        <f>IFERROR(VLOOKUP(A720,'Evaluations (formulaire)'!A:P,8,0),0)</f>
        <v>0</v>
      </c>
      <c r="T720" s="60">
        <f>IF(AND(ISBLANK(P720),Q720&lt;=2),Synthèse!$B$41,IF(AND(ISBLANK(P720),Q720&gt;=7),Synthèse!$C$41,R720+S720))</f>
        <v>0</v>
      </c>
      <c r="U720" s="60">
        <f t="shared" si="125"/>
        <v>-100</v>
      </c>
      <c r="V720" s="60">
        <f t="shared" si="126"/>
        <v>2096</v>
      </c>
      <c r="X720" s="26">
        <v>1944</v>
      </c>
      <c r="Y720" s="26" t="b">
        <f>IFERROR(VLOOKUP(A720,'Calculs FA (auto)'!A:O,15,0),FALSE)</f>
        <v>0</v>
      </c>
      <c r="Z720" s="26">
        <f>IFERROR(VLOOKUP(A720,'Evaluations (formulaire)'!A:M,9,0),0)</f>
        <v>0</v>
      </c>
      <c r="AA720" s="135" t="b">
        <v>1</v>
      </c>
      <c r="AB720" s="135" t="b">
        <v>0</v>
      </c>
      <c r="AC720" s="135" t="b">
        <f t="shared" si="127"/>
        <v>0</v>
      </c>
      <c r="AD720" s="135" t="b">
        <f t="shared" si="128"/>
        <v>0</v>
      </c>
      <c r="AE720" s="135" t="b">
        <f t="shared" si="129"/>
        <v>0</v>
      </c>
      <c r="AF720" s="135" t="b">
        <f>AND(AC720,$V720&lt;=Synthèse!$B$44)</f>
        <v>0</v>
      </c>
      <c r="AG720" s="135" t="b">
        <f>AND(AD720,$V720&lt;=Synthèse!$B$44)</f>
        <v>0</v>
      </c>
      <c r="AH720" s="135" t="b">
        <f>AND(AE720,$V720&lt;=Synthèse!$B$44)</f>
        <v>0</v>
      </c>
      <c r="AI720" s="137" t="b">
        <v>0</v>
      </c>
      <c r="AJ720" s="137" t="b">
        <v>1</v>
      </c>
      <c r="AK720" s="137" t="b">
        <f t="shared" si="130"/>
        <v>0</v>
      </c>
      <c r="AL720" s="137" t="b">
        <f t="shared" si="131"/>
        <v>0</v>
      </c>
      <c r="AM720" s="137" t="b">
        <f>AND(AK720,$V720&lt;=Synthèse!$B$44)</f>
        <v>0</v>
      </c>
      <c r="AN720" s="137" t="b">
        <f>AND(AL720,$V720&lt;=Synthèse!$B$44)</f>
        <v>0</v>
      </c>
    </row>
    <row r="721" spans="1:40">
      <c r="A721" s="17">
        <v>450848</v>
      </c>
      <c r="B721" t="str">
        <f ca="1">VLOOKUP(A721,'Fichier FI (en entrée)'!B:AH,3,0)</f>
        <v>GFATKKCUZC</v>
      </c>
      <c r="C721">
        <f t="shared" si="121"/>
        <v>2097</v>
      </c>
      <c r="D721">
        <f t="shared" si="122"/>
        <v>-100</v>
      </c>
      <c r="E721" s="14" t="str">
        <f>VLOOKUP(A721,'Fichier FI (en entrée)'!B:AH,2,0)</f>
        <v>ENV</v>
      </c>
      <c r="F721" s="14" t="b">
        <f t="shared" si="123"/>
        <v>0</v>
      </c>
      <c r="G721" s="14" t="b">
        <f>IFERROR(VLOOKUP(A721,'Calculs FA (auto)'!A:F,6,0),FALSE)</f>
        <v>0</v>
      </c>
      <c r="H721" s="14" t="b">
        <f t="shared" si="124"/>
        <v>0</v>
      </c>
      <c r="I721" s="16" t="str">
        <f>IFERROR(VLOOKUP(A721,'Moyennes FI (en entrée)'!B:N,7,0),"")</f>
        <v/>
      </c>
      <c r="J721" s="16">
        <f>IFERROR(VLOOKUP(VLOOKUP(A721,'Fichier FI (en entrée)'!B:AH,33,0),Modificateurs!A$2:B$5,2,0),0)</f>
        <v>-3</v>
      </c>
      <c r="K721" s="16">
        <f>IFERROR(VLOOKUP(VLOOKUP(A721,'Redoub FI (en entrée)'!B:N,7,0),Modificateurs!A$8:B$11,2,0),0)</f>
        <v>0</v>
      </c>
      <c r="L721" s="16">
        <f>IFERROR(VLOOKUP(M721,Modificateurs!D$1:E$94,2,0),0)</f>
        <v>2</v>
      </c>
      <c r="M721" t="str">
        <f>VLOOKUP(A721,'Fichier FI (en entrée)'!B:AH,16,0)&amp;" "&amp;VLOOKUP(A721,'Fichier FI (en entrée)'!B:AH,20,0)&amp;" "&amp;VLOOKUP(A721,'Fichier FI (en entrée)'!B:AH,27,0)&amp;" "&amp;VLOOKUP(A721,'Fichier FI (en entrée)'!B:AH,29,0)</f>
        <v xml:space="preserve">STI2D Système informatique et numérique  </v>
      </c>
      <c r="N721" t="str">
        <f>VLOOKUP(A721,'Fichier FI (en entrée)'!B:AH,8,0)</f>
        <v>En Terminale</v>
      </c>
      <c r="O721" t="b">
        <f>AND(C721&gt;Synthèse!B$8,C721&lt;Synthèse!B$10,NOT(Y721))</f>
        <v>0</v>
      </c>
      <c r="Q721" s="60">
        <f>ROUNDUP(C721/(Synthèse!$B$4+Synthèse!$B$1)*8,0)</f>
        <v>10</v>
      </c>
      <c r="R721" s="60">
        <f>IFERROR(VLOOKUP(A721,'Evaluations (formulaire)'!A:P,6,0)+VLOOKUP(A721,'Evaluations (formulaire)'!A:P,7,0),0)</f>
        <v>0</v>
      </c>
      <c r="S721" s="60">
        <f>IFERROR(VLOOKUP(A721,'Evaluations (formulaire)'!A:P,8,0),0)</f>
        <v>0</v>
      </c>
      <c r="T721" s="60">
        <f>IF(AND(ISBLANK(P721),Q721&lt;=2),Synthèse!$B$41,IF(AND(ISBLANK(P721),Q721&gt;=7),Synthèse!$C$41,R721+S721))</f>
        <v>4.6296296296296294E-3</v>
      </c>
      <c r="U721" s="60">
        <f t="shared" si="125"/>
        <v>-99.995370370370367</v>
      </c>
      <c r="V721" s="60">
        <f t="shared" si="126"/>
        <v>1983</v>
      </c>
      <c r="X721" s="26">
        <v>673</v>
      </c>
      <c r="Y721" s="26" t="b">
        <f>IFERROR(VLOOKUP(A721,'Calculs FA (auto)'!A:O,15,0),FALSE)</f>
        <v>0</v>
      </c>
      <c r="Z721" s="26">
        <f>IFERROR(VLOOKUP(A721,'Evaluations (formulaire)'!A:M,9,0),0)</f>
        <v>0</v>
      </c>
      <c r="AA721" s="135" t="b">
        <v>1</v>
      </c>
      <c r="AB721" s="135" t="b">
        <v>0</v>
      </c>
      <c r="AC721" s="135" t="b">
        <f t="shared" si="127"/>
        <v>0</v>
      </c>
      <c r="AD721" s="135" t="b">
        <f t="shared" si="128"/>
        <v>0</v>
      </c>
      <c r="AE721" s="135" t="b">
        <f t="shared" si="129"/>
        <v>0</v>
      </c>
      <c r="AF721" s="135" t="b">
        <f>AND(AC721,$V721&lt;=Synthèse!$B$44)</f>
        <v>0</v>
      </c>
      <c r="AG721" s="135" t="b">
        <f>AND(AD721,$V721&lt;=Synthèse!$B$44)</f>
        <v>0</v>
      </c>
      <c r="AH721" s="135" t="b">
        <f>AND(AE721,$V721&lt;=Synthèse!$B$44)</f>
        <v>0</v>
      </c>
      <c r="AI721" s="137" t="b">
        <v>0</v>
      </c>
      <c r="AJ721" s="137" t="b">
        <v>1</v>
      </c>
      <c r="AK721" s="137" t="b">
        <f t="shared" si="130"/>
        <v>0</v>
      </c>
      <c r="AL721" s="137" t="b">
        <f t="shared" si="131"/>
        <v>0</v>
      </c>
      <c r="AM721" s="137" t="b">
        <f>AND(AK721,$V721&lt;=Synthèse!$B$44)</f>
        <v>0</v>
      </c>
      <c r="AN721" s="137" t="b">
        <f>AND(AL721,$V721&lt;=Synthèse!$B$44)</f>
        <v>0</v>
      </c>
    </row>
    <row r="722" spans="1:40">
      <c r="A722" s="17">
        <v>450882</v>
      </c>
      <c r="B722" t="str">
        <f ca="1">VLOOKUP(A722,'Fichier FI (en entrée)'!B:AH,3,0)</f>
        <v>ZMCACTIDOM</v>
      </c>
      <c r="C722">
        <f t="shared" si="121"/>
        <v>263</v>
      </c>
      <c r="D722">
        <f t="shared" si="122"/>
        <v>15.15</v>
      </c>
      <c r="E722" s="14" t="str">
        <f>VLOOKUP(A722,'Fichier FI (en entrée)'!B:AH,2,0)</f>
        <v>EV</v>
      </c>
      <c r="F722" s="14" t="b">
        <f t="shared" si="123"/>
        <v>1</v>
      </c>
      <c r="G722" s="14" t="b">
        <f>IFERROR(VLOOKUP(A722,'Calculs FA (auto)'!A:F,6,0),FALSE)</f>
        <v>0</v>
      </c>
      <c r="H722" s="14" t="b">
        <f t="shared" si="124"/>
        <v>0</v>
      </c>
      <c r="I722" s="16">
        <f>IFERROR(VLOOKUP(A722,'Moyennes FI (en entrée)'!B:N,7,0),"")</f>
        <v>9.15</v>
      </c>
      <c r="J722" s="16">
        <f>IFERROR(VLOOKUP(VLOOKUP(A722,'Fichier FI (en entrée)'!B:AH,33,0),Modificateurs!A$2:B$5,2,0),0)</f>
        <v>3</v>
      </c>
      <c r="K722" s="16">
        <f>IFERROR(VLOOKUP(VLOOKUP(A722,'Redoub FI (en entrée)'!B:N,7,0),Modificateurs!A$8:B$11,2,0),0)</f>
        <v>0</v>
      </c>
      <c r="L722" s="16">
        <f>IFERROR(VLOOKUP(M722,Modificateurs!D$1:E$94,2,0),0)</f>
        <v>3</v>
      </c>
      <c r="M722" t="str">
        <f>VLOOKUP(A722,'Fichier FI (en entrée)'!B:AH,16,0)&amp;" "&amp;VLOOKUP(A722,'Fichier FI (en entrée)'!B:AH,20,0)&amp;" "&amp;VLOOKUP(A722,'Fichier FI (en entrée)'!B:AH,27,0)&amp;" "&amp;VLOOKUP(A722,'Fichier FI (en entrée)'!B:AH,29,0)</f>
        <v xml:space="preserve">S Informatique et Sciences du numérique  </v>
      </c>
      <c r="N722" t="str">
        <f>VLOOKUP(A722,'Fichier FI (en entrée)'!B:AH,8,0)</f>
        <v>En Terminale</v>
      </c>
      <c r="O722" t="b">
        <f>AND(C722&gt;Synthèse!B$8,C722&lt;Synthèse!B$10,NOT(Y722))</f>
        <v>0</v>
      </c>
      <c r="P722" t="s">
        <v>2262</v>
      </c>
      <c r="Q722" s="60">
        <f>ROUNDUP(C722/(Synthèse!$B$4+Synthèse!$B$1)*8,0)</f>
        <v>2</v>
      </c>
      <c r="R722" s="60">
        <f>IFERROR(VLOOKUP(A722,'Evaluations (formulaire)'!A:P,6,0)+VLOOKUP(A722,'Evaluations (formulaire)'!A:P,7,0),0)</f>
        <v>0</v>
      </c>
      <c r="S722" s="60">
        <f>IFERROR(VLOOKUP(A722,'Evaluations (formulaire)'!A:P,8,0),0)</f>
        <v>0</v>
      </c>
      <c r="T722" s="60">
        <f>IF(AND(ISBLANK(P722),Q722&lt;=2),Synthèse!$B$41,IF(AND(ISBLANK(P722),Q722&gt;=7),Synthèse!$C$41,R722+S722))</f>
        <v>0</v>
      </c>
      <c r="U722" s="60">
        <f t="shared" si="125"/>
        <v>15.15</v>
      </c>
      <c r="V722" s="60">
        <f t="shared" si="126"/>
        <v>263</v>
      </c>
      <c r="X722" s="26">
        <v>466</v>
      </c>
      <c r="Y722" s="26" t="b">
        <f>IFERROR(VLOOKUP(A722,'Calculs FA (auto)'!A:O,15,0),FALSE)</f>
        <v>0</v>
      </c>
      <c r="Z722" s="26">
        <f>IFERROR(VLOOKUP(A722,'Evaluations (formulaire)'!A:M,9,0),0)</f>
        <v>0</v>
      </c>
      <c r="AA722" s="135" t="b">
        <v>1</v>
      </c>
      <c r="AB722" s="135" t="b">
        <v>0</v>
      </c>
      <c r="AC722" s="135" t="b">
        <f t="shared" si="127"/>
        <v>1</v>
      </c>
      <c r="AD722" s="135" t="b">
        <f t="shared" si="128"/>
        <v>0</v>
      </c>
      <c r="AE722" s="135" t="b">
        <f t="shared" si="129"/>
        <v>0</v>
      </c>
      <c r="AF722" s="135" t="b">
        <f>AND(AC722,$V722&lt;=Synthèse!$B$44)</f>
        <v>1</v>
      </c>
      <c r="AG722" s="135" t="b">
        <f>AND(AD722,$V722&lt;=Synthèse!$B$44)</f>
        <v>0</v>
      </c>
      <c r="AH722" s="135" t="b">
        <f>AND(AE722,$V722&lt;=Synthèse!$B$44)</f>
        <v>0</v>
      </c>
      <c r="AI722" s="137" t="b">
        <v>0</v>
      </c>
      <c r="AJ722" s="137" t="b">
        <v>1</v>
      </c>
      <c r="AK722" s="137" t="b">
        <f t="shared" si="130"/>
        <v>0</v>
      </c>
      <c r="AL722" s="137" t="b">
        <f t="shared" si="131"/>
        <v>1</v>
      </c>
      <c r="AM722" s="137" t="b">
        <f>AND(AK722,$V722&lt;=Synthèse!$B$44)</f>
        <v>0</v>
      </c>
      <c r="AN722" s="137" t="b">
        <f>AND(AL722,$V722&lt;=Synthèse!$B$44)</f>
        <v>1</v>
      </c>
    </row>
    <row r="723" spans="1:40">
      <c r="A723" s="17">
        <v>450899</v>
      </c>
      <c r="B723" t="str">
        <f ca="1">VLOOKUP(A723,'Fichier FI (en entrée)'!B:AH,3,0)</f>
        <v>TWHPQAAEAH</v>
      </c>
      <c r="C723">
        <f t="shared" si="121"/>
        <v>574</v>
      </c>
      <c r="D723">
        <f t="shared" si="122"/>
        <v>13.01</v>
      </c>
      <c r="E723" s="14" t="str">
        <f>VLOOKUP(A723,'Fichier FI (en entrée)'!B:AH,2,0)</f>
        <v>EV</v>
      </c>
      <c r="F723" s="14" t="b">
        <f t="shared" si="123"/>
        <v>1</v>
      </c>
      <c r="G723" s="14" t="b">
        <f>IFERROR(VLOOKUP(A723,'Calculs FA (auto)'!A:F,6,0),FALSE)</f>
        <v>0</v>
      </c>
      <c r="H723" s="14" t="b">
        <f t="shared" si="124"/>
        <v>0</v>
      </c>
      <c r="I723" s="16">
        <f>IFERROR(VLOOKUP(A723,'Moyennes FI (en entrée)'!B:N,7,0),"")</f>
        <v>10.01</v>
      </c>
      <c r="J723" s="16">
        <f>IFERROR(VLOOKUP(VLOOKUP(A723,'Fichier FI (en entrée)'!B:AH,33,0),Modificateurs!A$2:B$5,2,0),0)</f>
        <v>1</v>
      </c>
      <c r="K723" s="16">
        <f>IFERROR(VLOOKUP(VLOOKUP(A723,'Redoub FI (en entrée)'!B:N,7,0),Modificateurs!A$8:B$11,2,0),0)</f>
        <v>0</v>
      </c>
      <c r="L723" s="16">
        <f>IFERROR(VLOOKUP(M723,Modificateurs!D$1:E$94,2,0),0)</f>
        <v>2</v>
      </c>
      <c r="M723" t="str">
        <f>VLOOKUP(A723,'Fichier FI (en entrée)'!B:AH,16,0)&amp;" "&amp;VLOOKUP(A723,'Fichier FI (en entrée)'!B:AH,20,0)&amp;" "&amp;VLOOKUP(A723,'Fichier FI (en entrée)'!B:AH,27,0)&amp;" "&amp;VLOOKUP(A723,'Fichier FI (en entrée)'!B:AH,29,0)</f>
        <v xml:space="preserve">STI2D Système informatique et numérique  </v>
      </c>
      <c r="N723" t="str">
        <f>VLOOKUP(A723,'Fichier FI (en entrée)'!B:AH,8,0)</f>
        <v>En Terminale</v>
      </c>
      <c r="O723" t="b">
        <f>AND(C723&gt;Synthèse!B$8,C723&lt;Synthèse!B$10,NOT(Y723))</f>
        <v>1</v>
      </c>
      <c r="Q723" s="60">
        <f>ROUNDUP(C723/(Synthèse!$B$4+Synthèse!$B$1)*8,0)</f>
        <v>3</v>
      </c>
      <c r="R723" s="60">
        <f>IFERROR(VLOOKUP(A723,'Evaluations (formulaire)'!A:P,6,0)+VLOOKUP(A723,'Evaluations (formulaire)'!A:P,7,0),0)</f>
        <v>0</v>
      </c>
      <c r="S723" s="60">
        <f>IFERROR(VLOOKUP(A723,'Evaluations (formulaire)'!A:P,8,0),0)</f>
        <v>0</v>
      </c>
      <c r="T723" s="60">
        <f>IF(AND(ISBLANK(P723),Q723&lt;=2),Synthèse!$B$41,IF(AND(ISBLANK(P723),Q723&gt;=7),Synthèse!$C$41,R723+S723))</f>
        <v>0</v>
      </c>
      <c r="U723" s="60">
        <f t="shared" si="125"/>
        <v>13.01</v>
      </c>
      <c r="V723" s="60">
        <f t="shared" si="126"/>
        <v>575</v>
      </c>
      <c r="X723" s="26">
        <v>266</v>
      </c>
      <c r="Y723" s="26" t="b">
        <f>IFERROR(VLOOKUP(A723,'Calculs FA (auto)'!A:O,15,0),FALSE)</f>
        <v>0</v>
      </c>
      <c r="Z723" s="26">
        <f>IFERROR(VLOOKUP(A723,'Evaluations (formulaire)'!A:M,9,0),0)</f>
        <v>0</v>
      </c>
      <c r="AA723" s="135" t="b">
        <v>1</v>
      </c>
      <c r="AB723" s="135" t="b">
        <v>0</v>
      </c>
      <c r="AC723" s="135" t="b">
        <f t="shared" si="127"/>
        <v>1</v>
      </c>
      <c r="AD723" s="135" t="b">
        <f t="shared" si="128"/>
        <v>0</v>
      </c>
      <c r="AE723" s="135" t="b">
        <f t="shared" si="129"/>
        <v>0</v>
      </c>
      <c r="AF723" s="135" t="b">
        <f>AND(AC723,$V723&lt;=Synthèse!$B$44)</f>
        <v>1</v>
      </c>
      <c r="AG723" s="135" t="b">
        <f>AND(AD723,$V723&lt;=Synthèse!$B$44)</f>
        <v>0</v>
      </c>
      <c r="AH723" s="135" t="b">
        <f>AND(AE723,$V723&lt;=Synthèse!$B$44)</f>
        <v>0</v>
      </c>
      <c r="AI723" s="137" t="b">
        <v>0</v>
      </c>
      <c r="AJ723" s="137" t="b">
        <v>1</v>
      </c>
      <c r="AK723" s="137" t="b">
        <f t="shared" si="130"/>
        <v>0</v>
      </c>
      <c r="AL723" s="137" t="b">
        <f t="shared" si="131"/>
        <v>1</v>
      </c>
      <c r="AM723" s="137" t="b">
        <f>AND(AK723,$V723&lt;=Synthèse!$B$44)</f>
        <v>0</v>
      </c>
      <c r="AN723" s="137" t="b">
        <f>AND(AL723,$V723&lt;=Synthèse!$B$44)</f>
        <v>1</v>
      </c>
    </row>
    <row r="724" spans="1:40">
      <c r="A724" s="17">
        <v>450907</v>
      </c>
      <c r="B724" t="str">
        <f ca="1">VLOOKUP(A724,'Fichier FI (en entrée)'!B:AH,3,0)</f>
        <v>TVKOHBJGDZ</v>
      </c>
      <c r="C724">
        <f t="shared" si="121"/>
        <v>102</v>
      </c>
      <c r="D724">
        <f t="shared" si="122"/>
        <v>17.16</v>
      </c>
      <c r="E724" s="14" t="str">
        <f>VLOOKUP(A724,'Fichier FI (en entrée)'!B:AH,2,0)</f>
        <v>EV</v>
      </c>
      <c r="F724" s="14" t="b">
        <f t="shared" si="123"/>
        <v>1</v>
      </c>
      <c r="G724" s="14" t="b">
        <f>IFERROR(VLOOKUP(A724,'Calculs FA (auto)'!A:F,6,0),FALSE)</f>
        <v>0</v>
      </c>
      <c r="H724" s="14" t="b">
        <f t="shared" si="124"/>
        <v>0</v>
      </c>
      <c r="I724" s="16">
        <f>IFERROR(VLOOKUP(A724,'Moyennes FI (en entrée)'!B:N,7,0),"")</f>
        <v>12.16</v>
      </c>
      <c r="J724" s="16">
        <f>IFERROR(VLOOKUP(VLOOKUP(A724,'Fichier FI (en entrée)'!B:AH,33,0),Modificateurs!A$2:B$5,2,0),0)</f>
        <v>3</v>
      </c>
      <c r="K724" s="16">
        <f>IFERROR(VLOOKUP(VLOOKUP(A724,'Redoub FI (en entrée)'!B:N,7,0),Modificateurs!A$8:B$11,2,0),0)</f>
        <v>0</v>
      </c>
      <c r="L724" s="16">
        <f>IFERROR(VLOOKUP(M724,Modificateurs!D$1:E$94,2,0),0)</f>
        <v>2</v>
      </c>
      <c r="M724" t="str">
        <f>VLOOKUP(A724,'Fichier FI (en entrée)'!B:AH,16,0)&amp;" "&amp;VLOOKUP(A724,'Fichier FI (en entrée)'!B:AH,20,0)&amp;" "&amp;VLOOKUP(A724,'Fichier FI (en entrée)'!B:AH,27,0)&amp;" "&amp;VLOOKUP(A724,'Fichier FI (en entrée)'!B:AH,29,0)</f>
        <v xml:space="preserve">STI2D Système informatique et numérique  </v>
      </c>
      <c r="N724" t="str">
        <f>VLOOKUP(A724,'Fichier FI (en entrée)'!B:AH,8,0)</f>
        <v>En Terminale</v>
      </c>
      <c r="O724" t="b">
        <f>AND(C724&gt;Synthèse!B$8,C724&lt;Synthèse!B$10,NOT(Y724))</f>
        <v>0</v>
      </c>
      <c r="P724" t="s">
        <v>2258</v>
      </c>
      <c r="Q724" s="60">
        <f>ROUNDUP(C724/(Synthèse!$B$4+Synthèse!$B$1)*8,0)</f>
        <v>1</v>
      </c>
      <c r="R724" s="60">
        <f>IFERROR(VLOOKUP(A724,'Evaluations (formulaire)'!A:P,6,0)+VLOOKUP(A724,'Evaluations (formulaire)'!A:P,7,0),0)</f>
        <v>0</v>
      </c>
      <c r="S724" s="60">
        <f>IFERROR(VLOOKUP(A724,'Evaluations (formulaire)'!A:P,8,0),0)</f>
        <v>0</v>
      </c>
      <c r="T724" s="60">
        <f>IF(AND(ISBLANK(P724),Q724&lt;=2),Synthèse!$B$41,IF(AND(ISBLANK(P724),Q724&gt;=7),Synthèse!$C$41,R724+S724))</f>
        <v>0</v>
      </c>
      <c r="U724" s="60">
        <f t="shared" si="125"/>
        <v>17.16</v>
      </c>
      <c r="V724" s="60">
        <f t="shared" si="126"/>
        <v>102</v>
      </c>
      <c r="X724" s="26">
        <v>1249</v>
      </c>
      <c r="Y724" s="26" t="b">
        <f>IFERROR(VLOOKUP(A724,'Calculs FA (auto)'!A:O,15,0),FALSE)</f>
        <v>0</v>
      </c>
      <c r="Z724" s="26">
        <f>IFERROR(VLOOKUP(A724,'Evaluations (formulaire)'!A:M,9,0),0)</f>
        <v>0</v>
      </c>
      <c r="AA724" s="135" t="b">
        <v>1</v>
      </c>
      <c r="AB724" s="135" t="b">
        <v>0</v>
      </c>
      <c r="AC724" s="135" t="b">
        <f t="shared" si="127"/>
        <v>1</v>
      </c>
      <c r="AD724" s="135" t="b">
        <f t="shared" si="128"/>
        <v>0</v>
      </c>
      <c r="AE724" s="135" t="b">
        <f t="shared" si="129"/>
        <v>0</v>
      </c>
      <c r="AF724" s="135" t="b">
        <f>AND(AC724,$V724&lt;=Synthèse!$B$44)</f>
        <v>1</v>
      </c>
      <c r="AG724" s="135" t="b">
        <f>AND(AD724,$V724&lt;=Synthèse!$B$44)</f>
        <v>0</v>
      </c>
      <c r="AH724" s="135" t="b">
        <f>AND(AE724,$V724&lt;=Synthèse!$B$44)</f>
        <v>0</v>
      </c>
      <c r="AI724" s="137" t="b">
        <v>0</v>
      </c>
      <c r="AJ724" s="137" t="b">
        <v>1</v>
      </c>
      <c r="AK724" s="137" t="b">
        <f t="shared" si="130"/>
        <v>0</v>
      </c>
      <c r="AL724" s="137" t="b">
        <f t="shared" si="131"/>
        <v>1</v>
      </c>
      <c r="AM724" s="137" t="b">
        <f>AND(AK724,$V724&lt;=Synthèse!$B$44)</f>
        <v>0</v>
      </c>
      <c r="AN724" s="137" t="b">
        <f>AND(AL724,$V724&lt;=Synthèse!$B$44)</f>
        <v>1</v>
      </c>
    </row>
    <row r="725" spans="1:40">
      <c r="A725" s="17">
        <v>450915</v>
      </c>
      <c r="B725" t="str">
        <f ca="1">VLOOKUP(A725,'Fichier FI (en entrée)'!B:AH,3,0)</f>
        <v>OYAWVUKKEU</v>
      </c>
      <c r="C725">
        <f t="shared" si="121"/>
        <v>814</v>
      </c>
      <c r="D725">
        <f t="shared" si="122"/>
        <v>11.62</v>
      </c>
      <c r="E725" s="14" t="str">
        <f>VLOOKUP(A725,'Fichier FI (en entrée)'!B:AH,2,0)</f>
        <v>EV</v>
      </c>
      <c r="F725" s="14" t="b">
        <f t="shared" si="123"/>
        <v>1</v>
      </c>
      <c r="G725" s="14" t="b">
        <f>IFERROR(VLOOKUP(A725,'Calculs FA (auto)'!A:F,6,0),FALSE)</f>
        <v>0</v>
      </c>
      <c r="H725" s="14" t="b">
        <f t="shared" si="124"/>
        <v>0</v>
      </c>
      <c r="I725" s="16">
        <f>IFERROR(VLOOKUP(A725,'Moyennes FI (en entrée)'!B:N,7,0),"")</f>
        <v>8.6199999999999992</v>
      </c>
      <c r="J725" s="16">
        <f>IFERROR(VLOOKUP(VLOOKUP(A725,'Fichier FI (en entrée)'!B:AH,33,0),Modificateurs!A$2:B$5,2,0),0)</f>
        <v>1</v>
      </c>
      <c r="K725" s="16">
        <f>IFERROR(VLOOKUP(VLOOKUP(A725,'Redoub FI (en entrée)'!B:N,7,0),Modificateurs!A$8:B$11,2,0),0)</f>
        <v>0</v>
      </c>
      <c r="L725" s="16">
        <f>IFERROR(VLOOKUP(M725,Modificateurs!D$1:E$94,2,0),0)</f>
        <v>2</v>
      </c>
      <c r="M725" t="str">
        <f>VLOOKUP(A725,'Fichier FI (en entrée)'!B:AH,16,0)&amp;" "&amp;VLOOKUP(A725,'Fichier FI (en entrée)'!B:AH,20,0)&amp;" "&amp;VLOOKUP(A725,'Fichier FI (en entrée)'!B:AH,27,0)&amp;" "&amp;VLOOKUP(A725,'Fichier FI (en entrée)'!B:AH,29,0)</f>
        <v xml:space="preserve">STI2D Système informatique et numérique  </v>
      </c>
      <c r="N725" t="str">
        <f>VLOOKUP(A725,'Fichier FI (en entrée)'!B:AH,8,0)</f>
        <v>En Terminale</v>
      </c>
      <c r="O725" t="b">
        <f>AND(C725&gt;Synthèse!B$8,C725&lt;Synthèse!B$10,NOT(Y725))</f>
        <v>1</v>
      </c>
      <c r="P725" t="s">
        <v>2264</v>
      </c>
      <c r="Q725" s="60">
        <f>ROUNDUP(C725/(Synthèse!$B$4+Synthèse!$B$1)*8,0)</f>
        <v>4</v>
      </c>
      <c r="R725" s="60">
        <f>IFERROR(VLOOKUP(A725,'Evaluations (formulaire)'!A:P,6,0)+VLOOKUP(A725,'Evaluations (formulaire)'!A:P,7,0),0)</f>
        <v>0</v>
      </c>
      <c r="S725" s="60">
        <f>IFERROR(VLOOKUP(A725,'Evaluations (formulaire)'!A:P,8,0),0)</f>
        <v>0</v>
      </c>
      <c r="T725" s="60">
        <f>IF(AND(ISBLANK(P725),Q725&lt;=2),Synthèse!$B$41,IF(AND(ISBLANK(P725),Q725&gt;=7),Synthèse!$C$41,R725+S725))</f>
        <v>0</v>
      </c>
      <c r="U725" s="60">
        <f t="shared" si="125"/>
        <v>11.62</v>
      </c>
      <c r="V725" s="60">
        <f t="shared" si="126"/>
        <v>814</v>
      </c>
      <c r="X725" s="26">
        <v>1001</v>
      </c>
      <c r="Y725" s="26" t="b">
        <f>IFERROR(VLOOKUP(A725,'Calculs FA (auto)'!A:O,15,0),FALSE)</f>
        <v>0</v>
      </c>
      <c r="Z725" s="26">
        <f>IFERROR(VLOOKUP(A725,'Evaluations (formulaire)'!A:M,9,0),0)</f>
        <v>0</v>
      </c>
      <c r="AA725" s="135" t="b">
        <v>1</v>
      </c>
      <c r="AB725" s="135" t="b">
        <v>0</v>
      </c>
      <c r="AC725" s="135" t="b">
        <f t="shared" si="127"/>
        <v>1</v>
      </c>
      <c r="AD725" s="135" t="b">
        <f t="shared" si="128"/>
        <v>0</v>
      </c>
      <c r="AE725" s="135" t="b">
        <f t="shared" si="129"/>
        <v>0</v>
      </c>
      <c r="AF725" s="135" t="b">
        <f>AND(AC725,$V725&lt;=Synthèse!$B$44)</f>
        <v>0</v>
      </c>
      <c r="AG725" s="135" t="b">
        <f>AND(AD725,$V725&lt;=Synthèse!$B$44)</f>
        <v>0</v>
      </c>
      <c r="AH725" s="135" t="b">
        <f>AND(AE725,$V725&lt;=Synthèse!$B$44)</f>
        <v>0</v>
      </c>
      <c r="AI725" s="137" t="b">
        <v>0</v>
      </c>
      <c r="AJ725" s="137" t="b">
        <v>1</v>
      </c>
      <c r="AK725" s="137" t="b">
        <f t="shared" si="130"/>
        <v>0</v>
      </c>
      <c r="AL725" s="137" t="b">
        <f t="shared" si="131"/>
        <v>1</v>
      </c>
      <c r="AM725" s="137" t="b">
        <f>AND(AK725,$V725&lt;=Synthèse!$B$44)</f>
        <v>0</v>
      </c>
      <c r="AN725" s="137" t="b">
        <f>AND(AL725,$V725&lt;=Synthèse!$B$44)</f>
        <v>0</v>
      </c>
    </row>
    <row r="726" spans="1:40">
      <c r="A726" s="17">
        <v>450916</v>
      </c>
      <c r="B726" t="str">
        <f ca="1">VLOOKUP(A726,'Fichier FI (en entrée)'!B:AH,3,0)</f>
        <v>JTRWRSGVFF</v>
      </c>
      <c r="C726">
        <f t="shared" si="121"/>
        <v>868</v>
      </c>
      <c r="D726">
        <f t="shared" si="122"/>
        <v>11.3</v>
      </c>
      <c r="E726" s="14" t="str">
        <f>VLOOKUP(A726,'Fichier FI (en entrée)'!B:AH,2,0)</f>
        <v>EV</v>
      </c>
      <c r="F726" s="14" t="b">
        <f t="shared" si="123"/>
        <v>1</v>
      </c>
      <c r="G726" s="14" t="b">
        <f>IFERROR(VLOOKUP(A726,'Calculs FA (auto)'!A:F,6,0),FALSE)</f>
        <v>0</v>
      </c>
      <c r="H726" s="14" t="b">
        <f t="shared" si="124"/>
        <v>0</v>
      </c>
      <c r="I726" s="16">
        <f>IFERROR(VLOOKUP(A726,'Moyennes FI (en entrée)'!B:N,7,0),"")</f>
        <v>8.3000000000000007</v>
      </c>
      <c r="J726" s="16">
        <f>IFERROR(VLOOKUP(VLOOKUP(A726,'Fichier FI (en entrée)'!B:AH,33,0),Modificateurs!A$2:B$5,2,0),0)</f>
        <v>1</v>
      </c>
      <c r="K726" s="16">
        <f>IFERROR(VLOOKUP(VLOOKUP(A726,'Redoub FI (en entrée)'!B:N,7,0),Modificateurs!A$8:B$11,2,0),0)</f>
        <v>0</v>
      </c>
      <c r="L726" s="16">
        <f>IFERROR(VLOOKUP(M726,Modificateurs!D$1:E$94,2,0),0)</f>
        <v>2</v>
      </c>
      <c r="M726" t="str">
        <f>VLOOKUP(A726,'Fichier FI (en entrée)'!B:AH,16,0)&amp;" "&amp;VLOOKUP(A726,'Fichier FI (en entrée)'!B:AH,20,0)&amp;" "&amp;VLOOKUP(A726,'Fichier FI (en entrée)'!B:AH,27,0)&amp;" "&amp;VLOOKUP(A726,'Fichier FI (en entrée)'!B:AH,29,0)</f>
        <v xml:space="preserve">S Physique-chimie  </v>
      </c>
      <c r="N726" t="str">
        <f>VLOOKUP(A726,'Fichier FI (en entrée)'!B:AH,8,0)</f>
        <v>En Terminale</v>
      </c>
      <c r="O726" t="b">
        <f>AND(C726&gt;Synthèse!B$8,C726&lt;Synthèse!B$10,NOT(Y726))</f>
        <v>1</v>
      </c>
      <c r="P726" t="s">
        <v>2264</v>
      </c>
      <c r="Q726" s="60">
        <f>ROUNDUP(C726/(Synthèse!$B$4+Synthèse!$B$1)*8,0)</f>
        <v>5</v>
      </c>
      <c r="R726" s="60">
        <f>IFERROR(VLOOKUP(A726,'Evaluations (formulaire)'!A:P,6,0)+VLOOKUP(A726,'Evaluations (formulaire)'!A:P,7,0),0)</f>
        <v>0</v>
      </c>
      <c r="S726" s="60">
        <f>IFERROR(VLOOKUP(A726,'Evaluations (formulaire)'!A:P,8,0),0)</f>
        <v>0</v>
      </c>
      <c r="T726" s="60">
        <f>IF(AND(ISBLANK(P726),Q726&lt;=2),Synthèse!$B$41,IF(AND(ISBLANK(P726),Q726&gt;=7),Synthèse!$C$41,R726+S726))</f>
        <v>0</v>
      </c>
      <c r="U726" s="60">
        <f t="shared" si="125"/>
        <v>11.3</v>
      </c>
      <c r="V726" s="60">
        <f t="shared" si="126"/>
        <v>868</v>
      </c>
      <c r="X726" s="26">
        <v>960</v>
      </c>
      <c r="Y726" s="26" t="b">
        <f>IFERROR(VLOOKUP(A726,'Calculs FA (auto)'!A:O,15,0),FALSE)</f>
        <v>0</v>
      </c>
      <c r="Z726" s="26">
        <f>IFERROR(VLOOKUP(A726,'Evaluations (formulaire)'!A:M,9,0),0)</f>
        <v>0</v>
      </c>
      <c r="AA726" s="135" t="b">
        <v>1</v>
      </c>
      <c r="AB726" s="135" t="b">
        <v>0</v>
      </c>
      <c r="AC726" s="135" t="b">
        <f t="shared" si="127"/>
        <v>1</v>
      </c>
      <c r="AD726" s="135" t="b">
        <f t="shared" si="128"/>
        <v>0</v>
      </c>
      <c r="AE726" s="135" t="b">
        <f t="shared" si="129"/>
        <v>0</v>
      </c>
      <c r="AF726" s="135" t="b">
        <f>AND(AC726,$V726&lt;=Synthèse!$B$44)</f>
        <v>0</v>
      </c>
      <c r="AG726" s="135" t="b">
        <f>AND(AD726,$V726&lt;=Synthèse!$B$44)</f>
        <v>0</v>
      </c>
      <c r="AH726" s="135" t="b">
        <f>AND(AE726,$V726&lt;=Synthèse!$B$44)</f>
        <v>0</v>
      </c>
      <c r="AI726" s="137" t="b">
        <v>0</v>
      </c>
      <c r="AJ726" s="137" t="b">
        <v>1</v>
      </c>
      <c r="AK726" s="137" t="b">
        <f t="shared" si="130"/>
        <v>0</v>
      </c>
      <c r="AL726" s="137" t="b">
        <f t="shared" si="131"/>
        <v>1</v>
      </c>
      <c r="AM726" s="137" t="b">
        <f>AND(AK726,$V726&lt;=Synthèse!$B$44)</f>
        <v>0</v>
      </c>
      <c r="AN726" s="137" t="b">
        <f>AND(AL726,$V726&lt;=Synthèse!$B$44)</f>
        <v>0</v>
      </c>
    </row>
    <row r="727" spans="1:40">
      <c r="A727" s="17">
        <v>450922</v>
      </c>
      <c r="B727" t="str">
        <f ca="1">VLOOKUP(A727,'Fichier FI (en entrée)'!B:AH,3,0)</f>
        <v>FXVOSYHZAU</v>
      </c>
      <c r="C727">
        <f t="shared" si="121"/>
        <v>687</v>
      </c>
      <c r="D727">
        <f t="shared" si="122"/>
        <v>12.29</v>
      </c>
      <c r="E727" s="14" t="str">
        <f>VLOOKUP(A727,'Fichier FI (en entrée)'!B:AH,2,0)</f>
        <v>EV</v>
      </c>
      <c r="F727" s="14" t="b">
        <f t="shared" si="123"/>
        <v>1</v>
      </c>
      <c r="G727" s="14" t="b">
        <f>IFERROR(VLOOKUP(A727,'Calculs FA (auto)'!A:F,6,0),FALSE)</f>
        <v>0</v>
      </c>
      <c r="H727" s="14" t="b">
        <f t="shared" si="124"/>
        <v>0</v>
      </c>
      <c r="I727" s="16">
        <f>IFERROR(VLOOKUP(A727,'Moyennes FI (en entrée)'!B:N,7,0),"")</f>
        <v>9.2899999999999991</v>
      </c>
      <c r="J727" s="16">
        <f>IFERROR(VLOOKUP(VLOOKUP(A727,'Fichier FI (en entrée)'!B:AH,33,0),Modificateurs!A$2:B$5,2,0),0)</f>
        <v>1</v>
      </c>
      <c r="K727" s="16">
        <f>IFERROR(VLOOKUP(VLOOKUP(A727,'Redoub FI (en entrée)'!B:N,7,0),Modificateurs!A$8:B$11,2,0),0)</f>
        <v>0</v>
      </c>
      <c r="L727" s="16">
        <f>IFERROR(VLOOKUP(M727,Modificateurs!D$1:E$94,2,0),0)</f>
        <v>2</v>
      </c>
      <c r="M727" t="str">
        <f>VLOOKUP(A727,'Fichier FI (en entrée)'!B:AH,16,0)&amp;" "&amp;VLOOKUP(A727,'Fichier FI (en entrée)'!B:AH,20,0)&amp;" "&amp;VLOOKUP(A727,'Fichier FI (en entrée)'!B:AH,27,0)&amp;" "&amp;VLOOKUP(A727,'Fichier FI (en entrée)'!B:AH,29,0)</f>
        <v xml:space="preserve">STI2D Système informatique et numérique  </v>
      </c>
      <c r="N727" t="str">
        <f>VLOOKUP(A727,'Fichier FI (en entrée)'!B:AH,8,0)</f>
        <v>En Terminale</v>
      </c>
      <c r="O727" t="b">
        <f>AND(C727&gt;Synthèse!B$8,C727&lt;Synthèse!B$10,NOT(Y727))</f>
        <v>1</v>
      </c>
      <c r="P727" t="s">
        <v>2263</v>
      </c>
      <c r="Q727" s="60">
        <f>ROUNDUP(C727/(Synthèse!$B$4+Synthèse!$B$1)*8,0)</f>
        <v>4</v>
      </c>
      <c r="R727" s="60">
        <f>IFERROR(VLOOKUP(A727,'Evaluations (formulaire)'!A:P,6,0)+VLOOKUP(A727,'Evaluations (formulaire)'!A:P,7,0),0)</f>
        <v>0</v>
      </c>
      <c r="S727" s="60">
        <f>IFERROR(VLOOKUP(A727,'Evaluations (formulaire)'!A:P,8,0),0)</f>
        <v>0</v>
      </c>
      <c r="T727" s="60">
        <f>IF(AND(ISBLANK(P727),Q727&lt;=2),Synthèse!$B$41,IF(AND(ISBLANK(P727),Q727&gt;=7),Synthèse!$C$41,R727+S727))</f>
        <v>0</v>
      </c>
      <c r="U727" s="60">
        <f t="shared" si="125"/>
        <v>12.29</v>
      </c>
      <c r="V727" s="60">
        <f t="shared" si="126"/>
        <v>687</v>
      </c>
      <c r="X727" s="26">
        <v>431</v>
      </c>
      <c r="Y727" s="26" t="b">
        <f>IFERROR(VLOOKUP(A727,'Calculs FA (auto)'!A:O,15,0),FALSE)</f>
        <v>0</v>
      </c>
      <c r="Z727" s="26">
        <f>IFERROR(VLOOKUP(A727,'Evaluations (formulaire)'!A:M,9,0),0)</f>
        <v>0</v>
      </c>
      <c r="AA727" s="135" t="b">
        <v>0</v>
      </c>
      <c r="AB727" s="135" t="b">
        <v>1</v>
      </c>
      <c r="AC727" s="135" t="b">
        <f t="shared" si="127"/>
        <v>0</v>
      </c>
      <c r="AD727" s="135" t="b">
        <f t="shared" si="128"/>
        <v>1</v>
      </c>
      <c r="AE727" s="135" t="b">
        <f t="shared" si="129"/>
        <v>0</v>
      </c>
      <c r="AF727" s="135" t="b">
        <f>AND(AC727,$V727&lt;=Synthèse!$B$44)</f>
        <v>0</v>
      </c>
      <c r="AG727" s="135" t="b">
        <f>AND(AD727,$V727&lt;=Synthèse!$B$44)</f>
        <v>0</v>
      </c>
      <c r="AH727" s="135" t="b">
        <f>AND(AE727,$V727&lt;=Synthèse!$B$44)</f>
        <v>0</v>
      </c>
      <c r="AI727" s="137" t="b">
        <v>1</v>
      </c>
      <c r="AJ727" s="137" t="b">
        <v>0</v>
      </c>
      <c r="AK727" s="137" t="b">
        <f t="shared" si="130"/>
        <v>1</v>
      </c>
      <c r="AL727" s="137" t="b">
        <f t="shared" si="131"/>
        <v>0</v>
      </c>
      <c r="AM727" s="137" t="b">
        <f>AND(AK727,$V727&lt;=Synthèse!$B$44)</f>
        <v>0</v>
      </c>
      <c r="AN727" s="137" t="b">
        <f>AND(AL727,$V727&lt;=Synthèse!$B$44)</f>
        <v>0</v>
      </c>
    </row>
    <row r="728" spans="1:40">
      <c r="A728" s="17">
        <v>450932</v>
      </c>
      <c r="B728" t="str">
        <f ca="1">VLOOKUP(A728,'Fichier FI (en entrée)'!B:AH,3,0)</f>
        <v>JIHPFXPRUY</v>
      </c>
      <c r="C728">
        <f t="shared" si="121"/>
        <v>271</v>
      </c>
      <c r="D728">
        <f t="shared" si="122"/>
        <v>15.05</v>
      </c>
      <c r="E728" s="14" t="str">
        <f>VLOOKUP(A728,'Fichier FI (en entrée)'!B:AH,2,0)</f>
        <v>EV</v>
      </c>
      <c r="F728" s="14" t="b">
        <f t="shared" si="123"/>
        <v>1</v>
      </c>
      <c r="G728" s="14" t="b">
        <f>IFERROR(VLOOKUP(A728,'Calculs FA (auto)'!A:F,6,0),FALSE)</f>
        <v>0</v>
      </c>
      <c r="H728" s="14" t="b">
        <f t="shared" si="124"/>
        <v>0</v>
      </c>
      <c r="I728" s="16">
        <f>IFERROR(VLOOKUP(A728,'Moyennes FI (en entrée)'!B:N,7,0),"")</f>
        <v>10.050000000000001</v>
      </c>
      <c r="J728" s="16">
        <f>IFERROR(VLOOKUP(VLOOKUP(A728,'Fichier FI (en entrée)'!B:AH,33,0),Modificateurs!A$2:B$5,2,0),0)</f>
        <v>3</v>
      </c>
      <c r="K728" s="16">
        <f>IFERROR(VLOOKUP(VLOOKUP(A728,'Redoub FI (en entrée)'!B:N,7,0),Modificateurs!A$8:B$11,2,0),0)</f>
        <v>0</v>
      </c>
      <c r="L728" s="16">
        <f>IFERROR(VLOOKUP(M728,Modificateurs!D$1:E$94,2,0),0)</f>
        <v>2</v>
      </c>
      <c r="M728" t="str">
        <f>VLOOKUP(A728,'Fichier FI (en entrée)'!B:AH,16,0)&amp;" "&amp;VLOOKUP(A728,'Fichier FI (en entrée)'!B:AH,20,0)&amp;" "&amp;VLOOKUP(A728,'Fichier FI (en entrée)'!B:AH,27,0)&amp;" "&amp;VLOOKUP(A728,'Fichier FI (en entrée)'!B:AH,29,0)</f>
        <v xml:space="preserve">STI2D Système informatique et numérique  </v>
      </c>
      <c r="N728" t="str">
        <f>VLOOKUP(A728,'Fichier FI (en entrée)'!B:AH,8,0)</f>
        <v>En Terminale</v>
      </c>
      <c r="O728" t="b">
        <f>AND(C728&gt;Synthèse!B$8,C728&lt;Synthèse!B$10,NOT(Y728))</f>
        <v>0</v>
      </c>
      <c r="P728" t="s">
        <v>2285</v>
      </c>
      <c r="Q728" s="60">
        <f>ROUNDUP(C728/(Synthèse!$B$4+Synthèse!$B$1)*8,0)</f>
        <v>2</v>
      </c>
      <c r="R728" s="60">
        <f>IFERROR(VLOOKUP(A728,'Evaluations (formulaire)'!A:P,6,0)+VLOOKUP(A728,'Evaluations (formulaire)'!A:P,7,0),0)</f>
        <v>0</v>
      </c>
      <c r="S728" s="60">
        <f>IFERROR(VLOOKUP(A728,'Evaluations (formulaire)'!A:P,8,0),0)</f>
        <v>0</v>
      </c>
      <c r="T728" s="60">
        <f>IF(AND(ISBLANK(P728),Q728&lt;=2),Synthèse!$B$41,IF(AND(ISBLANK(P728),Q728&gt;=7),Synthèse!$C$41,R728+S728))</f>
        <v>0</v>
      </c>
      <c r="U728" s="60">
        <f t="shared" si="125"/>
        <v>15.05</v>
      </c>
      <c r="V728" s="60">
        <f t="shared" si="126"/>
        <v>271</v>
      </c>
      <c r="X728" s="26">
        <v>2004</v>
      </c>
      <c r="Y728" s="26" t="b">
        <f>IFERROR(VLOOKUP(A728,'Calculs FA (auto)'!A:O,15,0),FALSE)</f>
        <v>0</v>
      </c>
      <c r="Z728" s="26">
        <f>IFERROR(VLOOKUP(A728,'Evaluations (formulaire)'!A:M,9,0),0)</f>
        <v>0</v>
      </c>
      <c r="AA728" s="135" t="b">
        <v>1</v>
      </c>
      <c r="AB728" s="135" t="b">
        <v>0</v>
      </c>
      <c r="AC728" s="135" t="b">
        <f t="shared" si="127"/>
        <v>1</v>
      </c>
      <c r="AD728" s="135" t="b">
        <f t="shared" si="128"/>
        <v>0</v>
      </c>
      <c r="AE728" s="135" t="b">
        <f t="shared" si="129"/>
        <v>0</v>
      </c>
      <c r="AF728" s="135" t="b">
        <f>AND(AC728,$V728&lt;=Synthèse!$B$44)</f>
        <v>1</v>
      </c>
      <c r="AG728" s="135" t="b">
        <f>AND(AD728,$V728&lt;=Synthèse!$B$44)</f>
        <v>0</v>
      </c>
      <c r="AH728" s="135" t="b">
        <f>AND(AE728,$V728&lt;=Synthèse!$B$44)</f>
        <v>0</v>
      </c>
      <c r="AI728" s="137" t="b">
        <v>0</v>
      </c>
      <c r="AJ728" s="137" t="b">
        <v>1</v>
      </c>
      <c r="AK728" s="137" t="b">
        <f t="shared" si="130"/>
        <v>0</v>
      </c>
      <c r="AL728" s="137" t="b">
        <f t="shared" si="131"/>
        <v>1</v>
      </c>
      <c r="AM728" s="137" t="b">
        <f>AND(AK728,$V728&lt;=Synthèse!$B$44)</f>
        <v>0</v>
      </c>
      <c r="AN728" s="137" t="b">
        <f>AND(AL728,$V728&lt;=Synthèse!$B$44)</f>
        <v>1</v>
      </c>
    </row>
    <row r="729" spans="1:40">
      <c r="A729" s="17">
        <v>450954</v>
      </c>
      <c r="B729" t="str">
        <f ca="1">VLOOKUP(A729,'Fichier FI (en entrée)'!B:AH,3,0)</f>
        <v>LOUVIHOBVG</v>
      </c>
      <c r="C729">
        <f t="shared" si="121"/>
        <v>1305</v>
      </c>
      <c r="D729">
        <f t="shared" si="122"/>
        <v>5.61</v>
      </c>
      <c r="E729" s="14" t="str">
        <f>VLOOKUP(A729,'Fichier FI (en entrée)'!B:AH,2,0)</f>
        <v>EV</v>
      </c>
      <c r="F729" s="14" t="b">
        <f t="shared" si="123"/>
        <v>1</v>
      </c>
      <c r="G729" s="14" t="b">
        <f>IFERROR(VLOOKUP(A729,'Calculs FA (auto)'!A:F,6,0),FALSE)</f>
        <v>1</v>
      </c>
      <c r="H729" s="14" t="b">
        <f t="shared" si="124"/>
        <v>1</v>
      </c>
      <c r="I729" s="16">
        <f>IFERROR(VLOOKUP(A729,'Moyennes FI (en entrée)'!B:N,7,0),"")</f>
        <v>7.61</v>
      </c>
      <c r="J729" s="16">
        <f>IFERROR(VLOOKUP(VLOOKUP(A729,'Fichier FI (en entrée)'!B:AH,33,0),Modificateurs!A$2:B$5,2,0),0)</f>
        <v>-3</v>
      </c>
      <c r="K729" s="16">
        <f>IFERROR(VLOOKUP(VLOOKUP(A729,'Redoub FI (en entrée)'!B:N,7,0),Modificateurs!A$8:B$11,2,0),0)</f>
        <v>0</v>
      </c>
      <c r="L729" s="16">
        <f>IFERROR(VLOOKUP(M729,Modificateurs!D$1:E$94,2,0),0)</f>
        <v>1</v>
      </c>
      <c r="M729" t="str">
        <f>VLOOKUP(A729,'Fichier FI (en entrée)'!B:AH,16,0)&amp;" "&amp;VLOOKUP(A729,'Fichier FI (en entrée)'!B:AH,20,0)&amp;" "&amp;VLOOKUP(A729,'Fichier FI (en entrée)'!B:AH,27,0)&amp;" "&amp;VLOOKUP(A729,'Fichier FI (en entrée)'!B:AH,29,0)</f>
        <v xml:space="preserve">S Sciences de la vie et de la terre  </v>
      </c>
      <c r="N729" t="str">
        <f>VLOOKUP(A729,'Fichier FI (en entrée)'!B:AH,8,0)</f>
        <v>En Terminale</v>
      </c>
      <c r="O729" t="b">
        <f>AND(C729&gt;Synthèse!B$8,C729&lt;Synthèse!B$10,NOT(Y729))</f>
        <v>0</v>
      </c>
      <c r="P729" s="17" t="s">
        <v>2266</v>
      </c>
      <c r="Q729" s="60">
        <f>ROUNDUP(C729/(Synthèse!$B$4+Synthèse!$B$1)*8,0)</f>
        <v>7</v>
      </c>
      <c r="R729" s="60">
        <f>IFERROR(VLOOKUP(A729,'Evaluations (formulaire)'!A:P,6,0)+VLOOKUP(A729,'Evaluations (formulaire)'!A:P,7,0),0)</f>
        <v>0</v>
      </c>
      <c r="S729" s="60">
        <f>IFERROR(VLOOKUP(A729,'Evaluations (formulaire)'!A:P,8,0),0)</f>
        <v>0</v>
      </c>
      <c r="T729" s="60">
        <f>IF(AND(ISBLANK(P729),Q729&lt;=2),Synthèse!$B$41,IF(AND(ISBLANK(P729),Q729&gt;=7),Synthèse!$C$41,R729+S729))</f>
        <v>0</v>
      </c>
      <c r="U729" s="60">
        <f t="shared" si="125"/>
        <v>5.61</v>
      </c>
      <c r="V729" s="60">
        <f t="shared" si="126"/>
        <v>1305</v>
      </c>
      <c r="X729" s="26">
        <v>1735</v>
      </c>
      <c r="Y729" s="26" t="b">
        <f>IFERROR(VLOOKUP(A729,'Calculs FA (auto)'!A:O,15,0),FALSE)</f>
        <v>1</v>
      </c>
      <c r="Z729" s="26">
        <f>IFERROR(VLOOKUP(A729,'Evaluations (formulaire)'!A:M,9,0),0)</f>
        <v>0</v>
      </c>
      <c r="AA729" s="135" t="b">
        <v>1</v>
      </c>
      <c r="AB729" s="135" t="b">
        <v>0</v>
      </c>
      <c r="AC729" s="135" t="b">
        <f t="shared" si="127"/>
        <v>1</v>
      </c>
      <c r="AD729" s="135" t="b">
        <f t="shared" si="128"/>
        <v>0</v>
      </c>
      <c r="AE729" s="135" t="b">
        <f t="shared" si="129"/>
        <v>0</v>
      </c>
      <c r="AF729" s="135" t="b">
        <f>AND(AC729,$V729&lt;=Synthèse!$B$44)</f>
        <v>0</v>
      </c>
      <c r="AG729" s="135" t="b">
        <f>AND(AD729,$V729&lt;=Synthèse!$B$44)</f>
        <v>0</v>
      </c>
      <c r="AH729" s="135" t="b">
        <f>AND(AE729,$V729&lt;=Synthèse!$B$44)</f>
        <v>0</v>
      </c>
      <c r="AI729" s="137" t="b">
        <v>0</v>
      </c>
      <c r="AJ729" s="137" t="b">
        <v>1</v>
      </c>
      <c r="AK729" s="137" t="b">
        <f t="shared" si="130"/>
        <v>0</v>
      </c>
      <c r="AL729" s="137" t="b">
        <f t="shared" si="131"/>
        <v>1</v>
      </c>
      <c r="AM729" s="137" t="b">
        <f>AND(AK729,$V729&lt;=Synthèse!$B$44)</f>
        <v>0</v>
      </c>
      <c r="AN729" s="137" t="b">
        <f>AND(AL729,$V729&lt;=Synthèse!$B$44)</f>
        <v>0</v>
      </c>
    </row>
    <row r="730" spans="1:40">
      <c r="A730" s="17">
        <v>450962</v>
      </c>
      <c r="B730" t="str">
        <f ca="1">VLOOKUP(A730,'Fichier FI (en entrée)'!B:AH,3,0)</f>
        <v>NTRSSEKHFY</v>
      </c>
      <c r="C730">
        <f t="shared" si="121"/>
        <v>1108</v>
      </c>
      <c r="D730">
        <f t="shared" si="122"/>
        <v>9.2100000000000009</v>
      </c>
      <c r="E730" s="14" t="str">
        <f>VLOOKUP(A730,'Fichier FI (en entrée)'!B:AH,2,0)</f>
        <v>EV</v>
      </c>
      <c r="F730" s="14" t="b">
        <f t="shared" si="123"/>
        <v>1</v>
      </c>
      <c r="G730" s="14" t="b">
        <f>IFERROR(VLOOKUP(A730,'Calculs FA (auto)'!A:F,6,0),FALSE)</f>
        <v>0</v>
      </c>
      <c r="H730" s="14" t="b">
        <f t="shared" si="124"/>
        <v>0</v>
      </c>
      <c r="I730" s="16">
        <f>IFERROR(VLOOKUP(A730,'Moyennes FI (en entrée)'!B:N,7,0),"")</f>
        <v>7.21</v>
      </c>
      <c r="J730" s="16">
        <f>IFERROR(VLOOKUP(VLOOKUP(A730,'Fichier FI (en entrée)'!B:AH,33,0),Modificateurs!A$2:B$5,2,0),0)</f>
        <v>0</v>
      </c>
      <c r="K730" s="16">
        <f>IFERROR(VLOOKUP(VLOOKUP(A730,'Redoub FI (en entrée)'!B:N,7,0),Modificateurs!A$8:B$11,2,0),0)</f>
        <v>0</v>
      </c>
      <c r="L730" s="16">
        <f>IFERROR(VLOOKUP(M730,Modificateurs!D$1:E$94,2,0),0)</f>
        <v>2</v>
      </c>
      <c r="M730" t="str">
        <f>VLOOKUP(A730,'Fichier FI (en entrée)'!B:AH,16,0)&amp;" "&amp;VLOOKUP(A730,'Fichier FI (en entrée)'!B:AH,20,0)&amp;" "&amp;VLOOKUP(A730,'Fichier FI (en entrée)'!B:AH,27,0)&amp;" "&amp;VLOOKUP(A730,'Fichier FI (en entrée)'!B:AH,29,0)</f>
        <v xml:space="preserve">STI2D Système informatique et numérique  </v>
      </c>
      <c r="N730" t="str">
        <f>VLOOKUP(A730,'Fichier FI (en entrée)'!B:AH,8,0)</f>
        <v>En Terminale</v>
      </c>
      <c r="O730" t="b">
        <f>AND(C730&gt;Synthèse!B$8,C730&lt;Synthèse!B$10,NOT(Y730))</f>
        <v>1</v>
      </c>
      <c r="P730" t="s">
        <v>2285</v>
      </c>
      <c r="Q730" s="60">
        <f>ROUNDUP(C730/(Synthèse!$B$4+Synthèse!$B$1)*8,0)</f>
        <v>6</v>
      </c>
      <c r="R730" s="60">
        <f>IFERROR(VLOOKUP(A730,'Evaluations (formulaire)'!A:P,6,0)+VLOOKUP(A730,'Evaluations (formulaire)'!A:P,7,0),0)</f>
        <v>0</v>
      </c>
      <c r="S730" s="60">
        <f>IFERROR(VLOOKUP(A730,'Evaluations (formulaire)'!A:P,8,0),0)</f>
        <v>0</v>
      </c>
      <c r="T730" s="60">
        <f>IF(AND(ISBLANK(P730),Q730&lt;=2),Synthèse!$B$41,IF(AND(ISBLANK(P730),Q730&gt;=7),Synthèse!$C$41,R730+S730))</f>
        <v>0</v>
      </c>
      <c r="U730" s="60">
        <f t="shared" si="125"/>
        <v>9.2100000000000009</v>
      </c>
      <c r="V730" s="60">
        <f t="shared" si="126"/>
        <v>1106</v>
      </c>
      <c r="X730" s="26">
        <v>271</v>
      </c>
      <c r="Y730" s="26" t="b">
        <f>IFERROR(VLOOKUP(A730,'Calculs FA (auto)'!A:O,15,0),FALSE)</f>
        <v>0</v>
      </c>
      <c r="Z730" s="26">
        <f>IFERROR(VLOOKUP(A730,'Evaluations (formulaire)'!A:M,9,0),0)</f>
        <v>0</v>
      </c>
      <c r="AA730" s="135" t="b">
        <v>1</v>
      </c>
      <c r="AB730" s="135" t="b">
        <v>0</v>
      </c>
      <c r="AC730" s="135" t="b">
        <f t="shared" si="127"/>
        <v>1</v>
      </c>
      <c r="AD730" s="135" t="b">
        <f t="shared" si="128"/>
        <v>0</v>
      </c>
      <c r="AE730" s="135" t="b">
        <f t="shared" si="129"/>
        <v>0</v>
      </c>
      <c r="AF730" s="135" t="b">
        <f>AND(AC730,$V730&lt;=Synthèse!$B$44)</f>
        <v>0</v>
      </c>
      <c r="AG730" s="135" t="b">
        <f>AND(AD730,$V730&lt;=Synthèse!$B$44)</f>
        <v>0</v>
      </c>
      <c r="AH730" s="135" t="b">
        <f>AND(AE730,$V730&lt;=Synthèse!$B$44)</f>
        <v>0</v>
      </c>
      <c r="AI730" s="137" t="b">
        <v>0</v>
      </c>
      <c r="AJ730" s="137" t="b">
        <v>1</v>
      </c>
      <c r="AK730" s="137" t="b">
        <f t="shared" si="130"/>
        <v>0</v>
      </c>
      <c r="AL730" s="137" t="b">
        <f t="shared" si="131"/>
        <v>1</v>
      </c>
      <c r="AM730" s="137" t="b">
        <f>AND(AK730,$V730&lt;=Synthèse!$B$44)</f>
        <v>0</v>
      </c>
      <c r="AN730" s="137" t="b">
        <f>AND(AL730,$V730&lt;=Synthèse!$B$44)</f>
        <v>0</v>
      </c>
    </row>
    <row r="731" spans="1:40">
      <c r="A731" s="17">
        <v>450971</v>
      </c>
      <c r="B731" t="str">
        <f ca="1">VLOOKUP(A731,'Fichier FI (en entrée)'!B:AH,3,0)</f>
        <v>PKROFYRZZB</v>
      </c>
      <c r="C731">
        <f t="shared" si="121"/>
        <v>57</v>
      </c>
      <c r="D731">
        <f t="shared" si="122"/>
        <v>17.880000000000003</v>
      </c>
      <c r="E731" s="14" t="str">
        <f>VLOOKUP(A731,'Fichier FI (en entrée)'!B:AH,2,0)</f>
        <v>EV</v>
      </c>
      <c r="F731" s="14" t="b">
        <f t="shared" si="123"/>
        <v>1</v>
      </c>
      <c r="G731" s="14" t="b">
        <f>IFERROR(VLOOKUP(A731,'Calculs FA (auto)'!A:F,6,0),FALSE)</f>
        <v>0</v>
      </c>
      <c r="H731" s="14" t="b">
        <f t="shared" si="124"/>
        <v>0</v>
      </c>
      <c r="I731" s="16">
        <f>IFERROR(VLOOKUP(A731,'Moyennes FI (en entrée)'!B:N,7,0),"")</f>
        <v>11.88</v>
      </c>
      <c r="J731" s="16">
        <f>IFERROR(VLOOKUP(VLOOKUP(A731,'Fichier FI (en entrée)'!B:AH,33,0),Modificateurs!A$2:B$5,2,0),0)</f>
        <v>3</v>
      </c>
      <c r="K731" s="16">
        <f>IFERROR(VLOOKUP(VLOOKUP(A731,'Redoub FI (en entrée)'!B:N,7,0),Modificateurs!A$8:B$11,2,0),0)</f>
        <v>0</v>
      </c>
      <c r="L731" s="16">
        <f>IFERROR(VLOOKUP(M731,Modificateurs!D$1:E$94,2,0),0)</f>
        <v>3</v>
      </c>
      <c r="M731" t="str">
        <f>VLOOKUP(A731,'Fichier FI (en entrée)'!B:AH,16,0)&amp;" "&amp;VLOOKUP(A731,'Fichier FI (en entrée)'!B:AH,20,0)&amp;" "&amp;VLOOKUP(A731,'Fichier FI (en entrée)'!B:AH,27,0)&amp;" "&amp;VLOOKUP(A731,'Fichier FI (en entrée)'!B:AH,29,0)</f>
        <v xml:space="preserve">S Informatique et Sciences du numérique  </v>
      </c>
      <c r="N731" t="str">
        <f>VLOOKUP(A731,'Fichier FI (en entrée)'!B:AH,8,0)</f>
        <v>En Terminale</v>
      </c>
      <c r="O731" t="b">
        <f>AND(C731&gt;Synthèse!B$8,C731&lt;Synthèse!B$10,NOT(Y731))</f>
        <v>0</v>
      </c>
      <c r="P731" t="s">
        <v>2262</v>
      </c>
      <c r="Q731" s="60">
        <f>ROUNDUP(C731/(Synthèse!$B$4+Synthèse!$B$1)*8,0)</f>
        <v>1</v>
      </c>
      <c r="R731" s="60">
        <f>IFERROR(VLOOKUP(A731,'Evaluations (formulaire)'!A:P,6,0)+VLOOKUP(A731,'Evaluations (formulaire)'!A:P,7,0),0)</f>
        <v>0</v>
      </c>
      <c r="S731" s="60">
        <f>IFERROR(VLOOKUP(A731,'Evaluations (formulaire)'!A:P,8,0),0)</f>
        <v>0</v>
      </c>
      <c r="T731" s="60">
        <f>IF(AND(ISBLANK(P731),Q731&lt;=2),Synthèse!$B$41,IF(AND(ISBLANK(P731),Q731&gt;=7),Synthèse!$C$41,R731+S731))</f>
        <v>0</v>
      </c>
      <c r="U731" s="60">
        <f t="shared" si="125"/>
        <v>17.880000000000003</v>
      </c>
      <c r="V731" s="60">
        <f t="shared" si="126"/>
        <v>57</v>
      </c>
      <c r="X731" s="26">
        <v>1038</v>
      </c>
      <c r="Y731" s="26" t="b">
        <f>IFERROR(VLOOKUP(A731,'Calculs FA (auto)'!A:O,15,0),FALSE)</f>
        <v>0</v>
      </c>
      <c r="Z731" s="26">
        <f>IFERROR(VLOOKUP(A731,'Evaluations (formulaire)'!A:M,9,0),0)</f>
        <v>0</v>
      </c>
      <c r="AA731" s="135" t="b">
        <v>1</v>
      </c>
      <c r="AB731" s="135" t="b">
        <v>0</v>
      </c>
      <c r="AC731" s="135" t="b">
        <f t="shared" si="127"/>
        <v>1</v>
      </c>
      <c r="AD731" s="135" t="b">
        <f t="shared" si="128"/>
        <v>0</v>
      </c>
      <c r="AE731" s="135" t="b">
        <f t="shared" si="129"/>
        <v>0</v>
      </c>
      <c r="AF731" s="135" t="b">
        <f>AND(AC731,$V731&lt;=Synthèse!$B$44)</f>
        <v>1</v>
      </c>
      <c r="AG731" s="135" t="b">
        <f>AND(AD731,$V731&lt;=Synthèse!$B$44)</f>
        <v>0</v>
      </c>
      <c r="AH731" s="135" t="b">
        <f>AND(AE731,$V731&lt;=Synthèse!$B$44)</f>
        <v>0</v>
      </c>
      <c r="AI731" s="137" t="b">
        <v>0</v>
      </c>
      <c r="AJ731" s="137" t="b">
        <v>1</v>
      </c>
      <c r="AK731" s="137" t="b">
        <f t="shared" si="130"/>
        <v>0</v>
      </c>
      <c r="AL731" s="137" t="b">
        <f t="shared" si="131"/>
        <v>1</v>
      </c>
      <c r="AM731" s="137" t="b">
        <f>AND(AK731,$V731&lt;=Synthèse!$B$44)</f>
        <v>0</v>
      </c>
      <c r="AN731" s="137" t="b">
        <f>AND(AL731,$V731&lt;=Synthèse!$B$44)</f>
        <v>1</v>
      </c>
    </row>
    <row r="732" spans="1:40">
      <c r="A732" s="17">
        <v>450975</v>
      </c>
      <c r="B732" t="str">
        <f ca="1">VLOOKUP(A732,'Fichier FI (en entrée)'!B:AH,3,0)</f>
        <v>QIBCMDGSDG</v>
      </c>
      <c r="C732">
        <f t="shared" si="121"/>
        <v>98</v>
      </c>
      <c r="D732">
        <f t="shared" si="122"/>
        <v>17.21</v>
      </c>
      <c r="E732" s="14" t="str">
        <f>VLOOKUP(A732,'Fichier FI (en entrée)'!B:AH,2,0)</f>
        <v>EV</v>
      </c>
      <c r="F732" s="14" t="b">
        <f t="shared" si="123"/>
        <v>1</v>
      </c>
      <c r="G732" s="14" t="b">
        <f>IFERROR(VLOOKUP(A732,'Calculs FA (auto)'!A:F,6,0),FALSE)</f>
        <v>0</v>
      </c>
      <c r="H732" s="14" t="b">
        <f t="shared" si="124"/>
        <v>0</v>
      </c>
      <c r="I732" s="16">
        <f>IFERROR(VLOOKUP(A732,'Moyennes FI (en entrée)'!B:N,7,0),"")</f>
        <v>12.21</v>
      </c>
      <c r="J732" s="16">
        <f>IFERROR(VLOOKUP(VLOOKUP(A732,'Fichier FI (en entrée)'!B:AH,33,0),Modificateurs!A$2:B$5,2,0),0)</f>
        <v>3</v>
      </c>
      <c r="K732" s="16">
        <f>IFERROR(VLOOKUP(VLOOKUP(A732,'Redoub FI (en entrée)'!B:N,7,0),Modificateurs!A$8:B$11,2,0),0)</f>
        <v>0</v>
      </c>
      <c r="L732" s="16">
        <f>IFERROR(VLOOKUP(M732,Modificateurs!D$1:E$94,2,0),0)</f>
        <v>2</v>
      </c>
      <c r="M732" t="str">
        <f>VLOOKUP(A732,'Fichier FI (en entrée)'!B:AH,16,0)&amp;" "&amp;VLOOKUP(A732,'Fichier FI (en entrée)'!B:AH,20,0)&amp;" "&amp;VLOOKUP(A732,'Fichier FI (en entrée)'!B:AH,27,0)&amp;" "&amp;VLOOKUP(A732,'Fichier FI (en entrée)'!B:AH,29,0)</f>
        <v xml:space="preserve">STI2D Système informatique et numérique  </v>
      </c>
      <c r="N732" t="str">
        <f>VLOOKUP(A732,'Fichier FI (en entrée)'!B:AH,8,0)</f>
        <v>En Terminale</v>
      </c>
      <c r="O732" t="b">
        <f>AND(C732&gt;Synthèse!B$8,C732&lt;Synthèse!B$10,NOT(Y732))</f>
        <v>0</v>
      </c>
      <c r="P732" t="s">
        <v>2264</v>
      </c>
      <c r="Q732" s="60">
        <f>ROUNDUP(C732/(Synthèse!$B$4+Synthèse!$B$1)*8,0)</f>
        <v>1</v>
      </c>
      <c r="R732" s="60">
        <f>IFERROR(VLOOKUP(A732,'Evaluations (formulaire)'!A:P,6,0)+VLOOKUP(A732,'Evaluations (formulaire)'!A:P,7,0),0)</f>
        <v>0</v>
      </c>
      <c r="S732" s="60">
        <f>IFERROR(VLOOKUP(A732,'Evaluations (formulaire)'!A:P,8,0),0)</f>
        <v>0</v>
      </c>
      <c r="T732" s="60">
        <f>IF(AND(ISBLANK(P732),Q732&lt;=2),Synthèse!$B$41,IF(AND(ISBLANK(P732),Q732&gt;=7),Synthèse!$C$41,R732+S732))</f>
        <v>0</v>
      </c>
      <c r="U732" s="60">
        <f t="shared" si="125"/>
        <v>17.21</v>
      </c>
      <c r="V732" s="60">
        <f t="shared" si="126"/>
        <v>98</v>
      </c>
      <c r="X732" s="26">
        <v>1231</v>
      </c>
      <c r="Y732" s="26" t="b">
        <f>IFERROR(VLOOKUP(A732,'Calculs FA (auto)'!A:O,15,0),FALSE)</f>
        <v>0</v>
      </c>
      <c r="Z732" s="26">
        <f>IFERROR(VLOOKUP(A732,'Evaluations (formulaire)'!A:M,9,0),0)</f>
        <v>0</v>
      </c>
      <c r="AA732" s="135" t="b">
        <v>1</v>
      </c>
      <c r="AB732" s="135" t="b">
        <v>0</v>
      </c>
      <c r="AC732" s="135" t="b">
        <f t="shared" si="127"/>
        <v>1</v>
      </c>
      <c r="AD732" s="135" t="b">
        <f t="shared" si="128"/>
        <v>0</v>
      </c>
      <c r="AE732" s="135" t="b">
        <f t="shared" si="129"/>
        <v>0</v>
      </c>
      <c r="AF732" s="135" t="b">
        <f>AND(AC732,$V732&lt;=Synthèse!$B$44)</f>
        <v>1</v>
      </c>
      <c r="AG732" s="135" t="b">
        <f>AND(AD732,$V732&lt;=Synthèse!$B$44)</f>
        <v>0</v>
      </c>
      <c r="AH732" s="135" t="b">
        <f>AND(AE732,$V732&lt;=Synthèse!$B$44)</f>
        <v>0</v>
      </c>
      <c r="AI732" s="137" t="b">
        <v>0</v>
      </c>
      <c r="AJ732" s="137" t="b">
        <v>1</v>
      </c>
      <c r="AK732" s="137" t="b">
        <f t="shared" si="130"/>
        <v>0</v>
      </c>
      <c r="AL732" s="137" t="b">
        <f t="shared" si="131"/>
        <v>1</v>
      </c>
      <c r="AM732" s="137" t="b">
        <f>AND(AK732,$V732&lt;=Synthèse!$B$44)</f>
        <v>0</v>
      </c>
      <c r="AN732" s="137" t="b">
        <f>AND(AL732,$V732&lt;=Synthèse!$B$44)</f>
        <v>1</v>
      </c>
    </row>
    <row r="733" spans="1:40">
      <c r="A733" s="17">
        <v>450976</v>
      </c>
      <c r="B733" t="str">
        <f ca="1">VLOOKUP(A733,'Fichier FI (en entrée)'!B:AH,3,0)</f>
        <v>XNAAMLBBBC</v>
      </c>
      <c r="C733">
        <f t="shared" si="121"/>
        <v>291</v>
      </c>
      <c r="D733">
        <f t="shared" si="122"/>
        <v>14.87</v>
      </c>
      <c r="E733" s="14" t="str">
        <f>VLOOKUP(A733,'Fichier FI (en entrée)'!B:AH,2,0)</f>
        <v>EV</v>
      </c>
      <c r="F733" s="14" t="b">
        <f t="shared" si="123"/>
        <v>1</v>
      </c>
      <c r="G733" s="14" t="b">
        <f>IFERROR(VLOOKUP(A733,'Calculs FA (auto)'!A:F,6,0),FALSE)</f>
        <v>0</v>
      </c>
      <c r="H733" s="14" t="b">
        <f t="shared" si="124"/>
        <v>0</v>
      </c>
      <c r="I733" s="16">
        <f>IFERROR(VLOOKUP(A733,'Moyennes FI (en entrée)'!B:N,7,0),"")</f>
        <v>10.87</v>
      </c>
      <c r="J733" s="16">
        <f>IFERROR(VLOOKUP(VLOOKUP(A733,'Fichier FI (en entrée)'!B:AH,33,0),Modificateurs!A$2:B$5,2,0),0)</f>
        <v>1</v>
      </c>
      <c r="K733" s="16">
        <f>IFERROR(VLOOKUP(VLOOKUP(A733,'Redoub FI (en entrée)'!B:N,7,0),Modificateurs!A$8:B$11,2,0),0)</f>
        <v>0</v>
      </c>
      <c r="L733" s="16">
        <f>IFERROR(VLOOKUP(M733,Modificateurs!D$1:E$94,2,0),0)</f>
        <v>3</v>
      </c>
      <c r="M733" t="str">
        <f>VLOOKUP(A733,'Fichier FI (en entrée)'!B:AH,16,0)&amp;" "&amp;VLOOKUP(A733,'Fichier FI (en entrée)'!B:AH,20,0)&amp;" "&amp;VLOOKUP(A733,'Fichier FI (en entrée)'!B:AH,27,0)&amp;" "&amp;VLOOKUP(A733,'Fichier FI (en entrée)'!B:AH,29,0)</f>
        <v xml:space="preserve">S Informatique et Sciences du numérique  </v>
      </c>
      <c r="N733" t="str">
        <f>VLOOKUP(A733,'Fichier FI (en entrée)'!B:AH,8,0)</f>
        <v>En Terminale</v>
      </c>
      <c r="O733" t="b">
        <f>AND(C733&gt;Synthèse!B$8,C733&lt;Synthèse!B$10,NOT(Y733))</f>
        <v>0</v>
      </c>
      <c r="P733" s="17" t="s">
        <v>2267</v>
      </c>
      <c r="Q733" s="60">
        <f>ROUNDUP(C733/(Synthèse!$B$4+Synthèse!$B$1)*8,0)</f>
        <v>2</v>
      </c>
      <c r="R733" s="60">
        <f>IFERROR(VLOOKUP(A733,'Evaluations (formulaire)'!A:P,6,0)+VLOOKUP(A733,'Evaluations (formulaire)'!A:P,7,0),0)</f>
        <v>0</v>
      </c>
      <c r="S733" s="60">
        <f>IFERROR(VLOOKUP(A733,'Evaluations (formulaire)'!A:P,8,0),0)</f>
        <v>0</v>
      </c>
      <c r="T733" s="60">
        <f>IF(AND(ISBLANK(P733),Q733&lt;=2),Synthèse!$B$41,IF(AND(ISBLANK(P733),Q733&gt;=7),Synthèse!$C$41,R733+S733))</f>
        <v>0</v>
      </c>
      <c r="U733" s="60">
        <f t="shared" si="125"/>
        <v>14.87</v>
      </c>
      <c r="V733" s="60">
        <f t="shared" si="126"/>
        <v>291</v>
      </c>
      <c r="X733" s="26">
        <v>188</v>
      </c>
      <c r="Y733" s="26" t="b">
        <f>IFERROR(VLOOKUP(A733,'Calculs FA (auto)'!A:O,15,0),FALSE)</f>
        <v>0</v>
      </c>
      <c r="Z733" s="26">
        <f>IFERROR(VLOOKUP(A733,'Evaluations (formulaire)'!A:M,9,0),0)</f>
        <v>0</v>
      </c>
      <c r="AA733" s="135" t="b">
        <v>1</v>
      </c>
      <c r="AB733" s="135" t="b">
        <v>0</v>
      </c>
      <c r="AC733" s="135" t="b">
        <f t="shared" si="127"/>
        <v>1</v>
      </c>
      <c r="AD733" s="135" t="b">
        <f t="shared" si="128"/>
        <v>0</v>
      </c>
      <c r="AE733" s="135" t="b">
        <f t="shared" si="129"/>
        <v>0</v>
      </c>
      <c r="AF733" s="135" t="b">
        <f>AND(AC733,$V733&lt;=Synthèse!$B$44)</f>
        <v>1</v>
      </c>
      <c r="AG733" s="135" t="b">
        <f>AND(AD733,$V733&lt;=Synthèse!$B$44)</f>
        <v>0</v>
      </c>
      <c r="AH733" s="135" t="b">
        <f>AND(AE733,$V733&lt;=Synthèse!$B$44)</f>
        <v>0</v>
      </c>
      <c r="AI733" s="137" t="b">
        <v>0</v>
      </c>
      <c r="AJ733" s="137" t="b">
        <v>1</v>
      </c>
      <c r="AK733" s="137" t="b">
        <f t="shared" si="130"/>
        <v>0</v>
      </c>
      <c r="AL733" s="137" t="b">
        <f t="shared" si="131"/>
        <v>1</v>
      </c>
      <c r="AM733" s="137" t="b">
        <f>AND(AK733,$V733&lt;=Synthèse!$B$44)</f>
        <v>0</v>
      </c>
      <c r="AN733" s="137" t="b">
        <f>AND(AL733,$V733&lt;=Synthèse!$B$44)</f>
        <v>1</v>
      </c>
    </row>
    <row r="734" spans="1:40">
      <c r="A734" s="17">
        <v>450991</v>
      </c>
      <c r="B734" t="str">
        <f ca="1">VLOOKUP(A734,'Fichier FI (en entrée)'!B:AH,3,0)</f>
        <v>ZPIEUECPIG</v>
      </c>
      <c r="C734">
        <f t="shared" si="121"/>
        <v>1640</v>
      </c>
      <c r="D734">
        <f t="shared" si="122"/>
        <v>-3.34</v>
      </c>
      <c r="E734" s="14" t="str">
        <f>VLOOKUP(A734,'Fichier FI (en entrée)'!B:AH,2,0)</f>
        <v>EV</v>
      </c>
      <c r="F734" s="14" t="b">
        <f t="shared" si="123"/>
        <v>1</v>
      </c>
      <c r="G734" s="14" t="b">
        <f>IFERROR(VLOOKUP(A734,'Calculs FA (auto)'!A:F,6,0),FALSE)</f>
        <v>0</v>
      </c>
      <c r="H734" s="14" t="b">
        <f t="shared" si="124"/>
        <v>0</v>
      </c>
      <c r="I734" s="16">
        <f>IFERROR(VLOOKUP(A734,'Moyennes FI (en entrée)'!B:N,7,0),"")</f>
        <v>7.66</v>
      </c>
      <c r="J734" s="16">
        <f>IFERROR(VLOOKUP(VLOOKUP(A734,'Fichier FI (en entrée)'!B:AH,33,0),Modificateurs!A$2:B$5,2,0),0)</f>
        <v>1</v>
      </c>
      <c r="K734" s="16">
        <f>IFERROR(VLOOKUP(VLOOKUP(A734,'Redoub FI (en entrée)'!B:N,7,0),Modificateurs!A$8:B$11,2,0),0)</f>
        <v>0</v>
      </c>
      <c r="L734" s="16">
        <f>IFERROR(VLOOKUP(M734,Modificateurs!D$1:E$94,2,0),0)</f>
        <v>-12</v>
      </c>
      <c r="M734" t="str">
        <f>VLOOKUP(A734,'Fichier FI (en entrée)'!B:AH,16,0)&amp;" "&amp;VLOOKUP(A734,'Fichier FI (en entrée)'!B:AH,20,0)&amp;" "&amp;VLOOKUP(A734,'Fichier FI (en entrée)'!B:AH,27,0)&amp;" "&amp;VLOOKUP(A734,'Fichier FI (en entrée)'!B:AH,29,0)</f>
        <v xml:space="preserve">STMG Ressources Humaines et Communication  </v>
      </c>
      <c r="N734" t="str">
        <f>VLOOKUP(A734,'Fichier FI (en entrée)'!B:AH,8,0)</f>
        <v>En Terminale</v>
      </c>
      <c r="O734" t="b">
        <f>AND(C734&gt;Synthèse!B$8,C734&lt;Synthèse!B$10,NOT(Y734))</f>
        <v>0</v>
      </c>
      <c r="P734" t="s">
        <v>2258</v>
      </c>
      <c r="Q734" s="60">
        <f>ROUNDUP(C734/(Synthèse!$B$4+Synthèse!$B$1)*8,0)</f>
        <v>8</v>
      </c>
      <c r="R734" s="60">
        <f>IFERROR(VLOOKUP(A734,'Evaluations (formulaire)'!A:P,6,0)+VLOOKUP(A734,'Evaluations (formulaire)'!A:P,7,0),0)</f>
        <v>0</v>
      </c>
      <c r="S734" s="60">
        <f>IFERROR(VLOOKUP(A734,'Evaluations (formulaire)'!A:P,8,0),0)</f>
        <v>0</v>
      </c>
      <c r="T734" s="60">
        <f>IF(AND(ISBLANK(P734),Q734&lt;=2),Synthèse!$B$41,IF(AND(ISBLANK(P734),Q734&gt;=7),Synthèse!$C$41,R734+S734))</f>
        <v>0</v>
      </c>
      <c r="U734" s="60">
        <f t="shared" si="125"/>
        <v>-3.34</v>
      </c>
      <c r="V734" s="60">
        <f t="shared" si="126"/>
        <v>1640</v>
      </c>
      <c r="X734" s="26">
        <v>788</v>
      </c>
      <c r="Y734" s="26" t="b">
        <f>IFERROR(VLOOKUP(A734,'Calculs FA (auto)'!A:O,15,0),FALSE)</f>
        <v>0</v>
      </c>
      <c r="Z734" s="26">
        <f>IFERROR(VLOOKUP(A734,'Evaluations (formulaire)'!A:M,9,0),0)</f>
        <v>0</v>
      </c>
      <c r="AA734" s="135" t="b">
        <v>1</v>
      </c>
      <c r="AB734" s="135" t="b">
        <v>0</v>
      </c>
      <c r="AC734" s="135" t="b">
        <f t="shared" si="127"/>
        <v>1</v>
      </c>
      <c r="AD734" s="135" t="b">
        <f t="shared" si="128"/>
        <v>0</v>
      </c>
      <c r="AE734" s="135" t="b">
        <f t="shared" si="129"/>
        <v>0</v>
      </c>
      <c r="AF734" s="135" t="b">
        <f>AND(AC734,$V734&lt;=Synthèse!$B$44)</f>
        <v>0</v>
      </c>
      <c r="AG734" s="135" t="b">
        <f>AND(AD734,$V734&lt;=Synthèse!$B$44)</f>
        <v>0</v>
      </c>
      <c r="AH734" s="135" t="b">
        <f>AND(AE734,$V734&lt;=Synthèse!$B$44)</f>
        <v>0</v>
      </c>
      <c r="AI734" s="137" t="b">
        <v>0</v>
      </c>
      <c r="AJ734" s="137" t="b">
        <v>1</v>
      </c>
      <c r="AK734" s="137" t="b">
        <f t="shared" si="130"/>
        <v>0</v>
      </c>
      <c r="AL734" s="137" t="b">
        <f t="shared" si="131"/>
        <v>1</v>
      </c>
      <c r="AM734" s="137" t="b">
        <f>AND(AK734,$V734&lt;=Synthèse!$B$44)</f>
        <v>0</v>
      </c>
      <c r="AN734" s="137" t="b">
        <f>AND(AL734,$V734&lt;=Synthèse!$B$44)</f>
        <v>0</v>
      </c>
    </row>
    <row r="735" spans="1:40">
      <c r="A735" s="17">
        <v>450997</v>
      </c>
      <c r="B735" t="str">
        <f ca="1">VLOOKUP(A735,'Fichier FI (en entrée)'!B:AH,3,0)</f>
        <v>ZSNSVWMRBX</v>
      </c>
      <c r="C735">
        <f t="shared" si="121"/>
        <v>575</v>
      </c>
      <c r="D735">
        <f t="shared" si="122"/>
        <v>13</v>
      </c>
      <c r="E735" s="14" t="str">
        <f>VLOOKUP(A735,'Fichier FI (en entrée)'!B:AH,2,0)</f>
        <v>EV</v>
      </c>
      <c r="F735" s="14" t="b">
        <f t="shared" si="123"/>
        <v>1</v>
      </c>
      <c r="G735" s="14" t="b">
        <f>IFERROR(VLOOKUP(A735,'Calculs FA (auto)'!A:F,6,0),FALSE)</f>
        <v>0</v>
      </c>
      <c r="H735" s="14" t="b">
        <f t="shared" si="124"/>
        <v>0</v>
      </c>
      <c r="I735" s="16">
        <f>IFERROR(VLOOKUP(A735,'Moyennes FI (en entrée)'!B:N,7,0),"")</f>
        <v>11</v>
      </c>
      <c r="J735" s="16">
        <f>IFERROR(VLOOKUP(VLOOKUP(A735,'Fichier FI (en entrée)'!B:AH,33,0),Modificateurs!A$2:B$5,2,0),0)</f>
        <v>1</v>
      </c>
      <c r="K735" s="16">
        <f>IFERROR(VLOOKUP(VLOOKUP(A735,'Redoub FI (en entrée)'!B:N,7,0),Modificateurs!A$8:B$11,2,0),0)</f>
        <v>0</v>
      </c>
      <c r="L735" s="16">
        <f>IFERROR(VLOOKUP(M735,Modificateurs!D$1:E$94,2,0),0)</f>
        <v>1</v>
      </c>
      <c r="M735" t="str">
        <f>VLOOKUP(A735,'Fichier FI (en entrée)'!B:AH,16,0)&amp;" "&amp;VLOOKUP(A735,'Fichier FI (en entrée)'!B:AH,20,0)&amp;" "&amp;VLOOKUP(A735,'Fichier FI (en entrée)'!B:AH,27,0)&amp;" "&amp;VLOOKUP(A735,'Fichier FI (en entrée)'!B:AH,29,0)</f>
        <v xml:space="preserve">S Sciences de la vie et de la terre  </v>
      </c>
      <c r="N735" t="str">
        <f>VLOOKUP(A735,'Fichier FI (en entrée)'!B:AH,8,0)</f>
        <v>En Terminale</v>
      </c>
      <c r="O735" t="b">
        <f>AND(C735&gt;Synthèse!B$8,C735&lt;Synthèse!B$10,NOT(Y735))</f>
        <v>1</v>
      </c>
      <c r="P735" t="s">
        <v>2285</v>
      </c>
      <c r="Q735" s="60">
        <f>ROUNDUP(C735/(Synthèse!$B$4+Synthèse!$B$1)*8,0)</f>
        <v>3</v>
      </c>
      <c r="R735" s="60">
        <f>IFERROR(VLOOKUP(A735,'Evaluations (formulaire)'!A:P,6,0)+VLOOKUP(A735,'Evaluations (formulaire)'!A:P,7,0),0)</f>
        <v>0</v>
      </c>
      <c r="S735" s="60">
        <f>IFERROR(VLOOKUP(A735,'Evaluations (formulaire)'!A:P,8,0),0)</f>
        <v>0</v>
      </c>
      <c r="T735" s="60">
        <f>IF(AND(ISBLANK(P735),Q735&lt;=2),Synthèse!$B$41,IF(AND(ISBLANK(P735),Q735&gt;=7),Synthèse!$C$41,R735+S735))</f>
        <v>0</v>
      </c>
      <c r="U735" s="60">
        <f t="shared" si="125"/>
        <v>13</v>
      </c>
      <c r="V735" s="60">
        <f t="shared" si="126"/>
        <v>576</v>
      </c>
      <c r="X735" s="26">
        <v>1845</v>
      </c>
      <c r="Y735" s="26" t="b">
        <f>IFERROR(VLOOKUP(A735,'Calculs FA (auto)'!A:O,15,0),FALSE)</f>
        <v>0</v>
      </c>
      <c r="Z735" s="26">
        <f>IFERROR(VLOOKUP(A735,'Evaluations (formulaire)'!A:M,9,0),0)</f>
        <v>0</v>
      </c>
      <c r="AA735" s="135" t="b">
        <v>1</v>
      </c>
      <c r="AB735" s="135" t="b">
        <v>0</v>
      </c>
      <c r="AC735" s="135" t="b">
        <f t="shared" si="127"/>
        <v>1</v>
      </c>
      <c r="AD735" s="135" t="b">
        <f t="shared" si="128"/>
        <v>0</v>
      </c>
      <c r="AE735" s="135" t="b">
        <f t="shared" si="129"/>
        <v>0</v>
      </c>
      <c r="AF735" s="135" t="b">
        <f>AND(AC735,$V735&lt;=Synthèse!$B$44)</f>
        <v>1</v>
      </c>
      <c r="AG735" s="135" t="b">
        <f>AND(AD735,$V735&lt;=Synthèse!$B$44)</f>
        <v>0</v>
      </c>
      <c r="AH735" s="135" t="b">
        <f>AND(AE735,$V735&lt;=Synthèse!$B$44)</f>
        <v>0</v>
      </c>
      <c r="AI735" s="137" t="b">
        <v>0</v>
      </c>
      <c r="AJ735" s="137" t="b">
        <v>1</v>
      </c>
      <c r="AK735" s="137" t="b">
        <f t="shared" si="130"/>
        <v>0</v>
      </c>
      <c r="AL735" s="137" t="b">
        <f t="shared" si="131"/>
        <v>1</v>
      </c>
      <c r="AM735" s="137" t="b">
        <f>AND(AK735,$V735&lt;=Synthèse!$B$44)</f>
        <v>0</v>
      </c>
      <c r="AN735" s="137" t="b">
        <f>AND(AL735,$V735&lt;=Synthèse!$B$44)</f>
        <v>1</v>
      </c>
    </row>
    <row r="736" spans="1:40">
      <c r="A736" s="17">
        <v>451010</v>
      </c>
      <c r="B736" t="str">
        <f ca="1">VLOOKUP(A736,'Fichier FI (en entrée)'!B:AH,3,0)</f>
        <v>BQCUTCQMWN</v>
      </c>
      <c r="C736">
        <f t="shared" si="121"/>
        <v>1232</v>
      </c>
      <c r="D736">
        <f t="shared" si="122"/>
        <v>7.09</v>
      </c>
      <c r="E736" s="14" t="str">
        <f>VLOOKUP(A736,'Fichier FI (en entrée)'!B:AH,2,0)</f>
        <v>EV</v>
      </c>
      <c r="F736" s="14" t="b">
        <f t="shared" si="123"/>
        <v>1</v>
      </c>
      <c r="G736" s="14" t="b">
        <f>IFERROR(VLOOKUP(A736,'Calculs FA (auto)'!A:F,6,0),FALSE)</f>
        <v>0</v>
      </c>
      <c r="H736" s="14" t="b">
        <f t="shared" si="124"/>
        <v>0</v>
      </c>
      <c r="I736" s="16">
        <f>IFERROR(VLOOKUP(A736,'Moyennes FI (en entrée)'!B:N,7,0),"")</f>
        <v>12.09</v>
      </c>
      <c r="J736" s="16">
        <f>IFERROR(VLOOKUP(VLOOKUP(A736,'Fichier FI (en entrée)'!B:AH,33,0),Modificateurs!A$2:B$5,2,0),0)</f>
        <v>3</v>
      </c>
      <c r="K736" s="16">
        <f>IFERROR(VLOOKUP(VLOOKUP(A736,'Redoub FI (en entrée)'!B:N,7,0),Modificateurs!A$8:B$11,2,0),0)</f>
        <v>0</v>
      </c>
      <c r="L736" s="16">
        <f>IFERROR(VLOOKUP(M736,Modificateurs!D$1:E$94,2,0),0)</f>
        <v>-8</v>
      </c>
      <c r="M736" t="str">
        <f>VLOOKUP(A736,'Fichier FI (en entrée)'!B:AH,16,0)&amp;" "&amp;VLOOKUP(A736,'Fichier FI (en entrée)'!B:AH,20,0)&amp;" "&amp;VLOOKUP(A736,'Fichier FI (en entrée)'!B:AH,27,0)&amp;" "&amp;VLOOKUP(A736,'Fichier FI (en entrée)'!B:AH,29,0)</f>
        <v xml:space="preserve">STMG Systèmes d'information et de gestion  </v>
      </c>
      <c r="N736" t="str">
        <f>VLOOKUP(A736,'Fichier FI (en entrée)'!B:AH,8,0)</f>
        <v>En Terminale</v>
      </c>
      <c r="O736" t="b">
        <f>AND(C736&gt;Synthèse!B$8,C736&lt;Synthèse!B$10,NOT(Y736))</f>
        <v>1</v>
      </c>
      <c r="Q736" s="60">
        <f>ROUNDUP(C736/(Synthèse!$B$4+Synthèse!$B$1)*8,0)</f>
        <v>6</v>
      </c>
      <c r="R736" s="60">
        <f>IFERROR(VLOOKUP(A736,'Evaluations (formulaire)'!A:P,6,0)+VLOOKUP(A736,'Evaluations (formulaire)'!A:P,7,0),0)</f>
        <v>0</v>
      </c>
      <c r="S736" s="60">
        <f>IFERROR(VLOOKUP(A736,'Evaluations (formulaire)'!A:P,8,0),0)</f>
        <v>0</v>
      </c>
      <c r="T736" s="60">
        <f>IF(AND(ISBLANK(P736),Q736&lt;=2),Synthèse!$B$41,IF(AND(ISBLANK(P736),Q736&gt;=7),Synthèse!$C$41,R736+S736))</f>
        <v>0</v>
      </c>
      <c r="U736" s="60">
        <f t="shared" si="125"/>
        <v>7.09</v>
      </c>
      <c r="V736" s="60">
        <f t="shared" si="126"/>
        <v>1230</v>
      </c>
      <c r="X736" s="26">
        <v>1489</v>
      </c>
      <c r="Y736" s="26" t="b">
        <f>IFERROR(VLOOKUP(A736,'Calculs FA (auto)'!A:O,15,0),FALSE)</f>
        <v>0</v>
      </c>
      <c r="Z736" s="26">
        <f>IFERROR(VLOOKUP(A736,'Evaluations (formulaire)'!A:M,9,0),0)</f>
        <v>0</v>
      </c>
      <c r="AA736" s="135" t="b">
        <v>1</v>
      </c>
      <c r="AB736" s="135" t="b">
        <v>0</v>
      </c>
      <c r="AC736" s="135" t="b">
        <f t="shared" si="127"/>
        <v>1</v>
      </c>
      <c r="AD736" s="135" t="b">
        <f t="shared" si="128"/>
        <v>0</v>
      </c>
      <c r="AE736" s="135" t="b">
        <f t="shared" si="129"/>
        <v>0</v>
      </c>
      <c r="AF736" s="135" t="b">
        <f>AND(AC736,$V736&lt;=Synthèse!$B$44)</f>
        <v>0</v>
      </c>
      <c r="AG736" s="135" t="b">
        <f>AND(AD736,$V736&lt;=Synthèse!$B$44)</f>
        <v>0</v>
      </c>
      <c r="AH736" s="135" t="b">
        <f>AND(AE736,$V736&lt;=Synthèse!$B$44)</f>
        <v>0</v>
      </c>
      <c r="AI736" s="137" t="b">
        <v>0</v>
      </c>
      <c r="AJ736" s="137" t="b">
        <v>1</v>
      </c>
      <c r="AK736" s="137" t="b">
        <f t="shared" si="130"/>
        <v>0</v>
      </c>
      <c r="AL736" s="137" t="b">
        <f t="shared" si="131"/>
        <v>1</v>
      </c>
      <c r="AM736" s="137" t="b">
        <f>AND(AK736,$V736&lt;=Synthèse!$B$44)</f>
        <v>0</v>
      </c>
      <c r="AN736" s="137" t="b">
        <f>AND(AL736,$V736&lt;=Synthèse!$B$44)</f>
        <v>0</v>
      </c>
    </row>
    <row r="737" spans="1:40">
      <c r="A737" s="17">
        <v>451011</v>
      </c>
      <c r="B737" t="str">
        <f ca="1">VLOOKUP(A737,'Fichier FI (en entrée)'!B:AH,3,0)</f>
        <v>HGYAHETBWR</v>
      </c>
      <c r="C737">
        <f t="shared" si="121"/>
        <v>2097</v>
      </c>
      <c r="D737">
        <f t="shared" si="122"/>
        <v>-100</v>
      </c>
      <c r="E737" s="14" t="str">
        <f>VLOOKUP(A737,'Fichier FI (en entrée)'!B:AH,2,0)</f>
        <v>ENV</v>
      </c>
      <c r="F737" s="14" t="b">
        <f t="shared" si="123"/>
        <v>0</v>
      </c>
      <c r="G737" s="14" t="b">
        <f>IFERROR(VLOOKUP(A737,'Calculs FA (auto)'!A:F,6,0),FALSE)</f>
        <v>0</v>
      </c>
      <c r="H737" s="14" t="b">
        <f t="shared" si="124"/>
        <v>0</v>
      </c>
      <c r="I737" s="16" t="str">
        <f>IFERROR(VLOOKUP(A737,'Moyennes FI (en entrée)'!B:N,7,0),"")</f>
        <v/>
      </c>
      <c r="J737" s="16">
        <f>IFERROR(VLOOKUP(VLOOKUP(A737,'Fichier FI (en entrée)'!B:AH,33,0),Modificateurs!A$2:B$5,2,0),0)</f>
        <v>1</v>
      </c>
      <c r="K737" s="16">
        <f>IFERROR(VLOOKUP(VLOOKUP(A737,'Redoub FI (en entrée)'!B:N,7,0),Modificateurs!A$8:B$11,2,0),0)</f>
        <v>0</v>
      </c>
      <c r="L737" s="16">
        <f>IFERROR(VLOOKUP(M737,Modificateurs!D$1:E$94,2,0),0)</f>
        <v>2</v>
      </c>
      <c r="M737" t="str">
        <f>VLOOKUP(A737,'Fichier FI (en entrée)'!B:AH,16,0)&amp;" "&amp;VLOOKUP(A737,'Fichier FI (en entrée)'!B:AH,20,0)&amp;" "&amp;VLOOKUP(A737,'Fichier FI (en entrée)'!B:AH,27,0)&amp;" "&amp;VLOOKUP(A737,'Fichier FI (en entrée)'!B:AH,29,0)</f>
        <v xml:space="preserve">STI2D Système informatique et numérique  </v>
      </c>
      <c r="N737" t="str">
        <f>VLOOKUP(A737,'Fichier FI (en entrée)'!B:AH,8,0)</f>
        <v>En Terminale</v>
      </c>
      <c r="O737" t="b">
        <f>AND(C737&gt;Synthèse!B$8,C737&lt;Synthèse!B$10,NOT(Y737))</f>
        <v>0</v>
      </c>
      <c r="P737" t="s">
        <v>2268</v>
      </c>
      <c r="Q737" s="60">
        <f>ROUNDUP(C737/(Synthèse!$B$4+Synthèse!$B$1)*8,0)</f>
        <v>10</v>
      </c>
      <c r="R737" s="60">
        <f>IFERROR(VLOOKUP(A737,'Evaluations (formulaire)'!A:P,6,0)+VLOOKUP(A737,'Evaluations (formulaire)'!A:P,7,0),0)</f>
        <v>0</v>
      </c>
      <c r="S737" s="60">
        <f>IFERROR(VLOOKUP(A737,'Evaluations (formulaire)'!A:P,8,0),0)</f>
        <v>0</v>
      </c>
      <c r="T737" s="60">
        <f>IF(AND(ISBLANK(P737),Q737&lt;=2),Synthèse!$B$41,IF(AND(ISBLANK(P737),Q737&gt;=7),Synthèse!$C$41,R737+S737))</f>
        <v>0</v>
      </c>
      <c r="U737" s="60">
        <f t="shared" si="125"/>
        <v>-100</v>
      </c>
      <c r="V737" s="60">
        <f t="shared" si="126"/>
        <v>2096</v>
      </c>
      <c r="X737" s="26">
        <v>1500</v>
      </c>
      <c r="Y737" s="26" t="b">
        <f>IFERROR(VLOOKUP(A737,'Calculs FA (auto)'!A:O,15,0),FALSE)</f>
        <v>0</v>
      </c>
      <c r="Z737" s="26">
        <f>IFERROR(VLOOKUP(A737,'Evaluations (formulaire)'!A:M,9,0),0)</f>
        <v>0</v>
      </c>
      <c r="AA737" s="135" t="b">
        <v>1</v>
      </c>
      <c r="AB737" s="135" t="b">
        <v>0</v>
      </c>
      <c r="AC737" s="135" t="b">
        <f t="shared" si="127"/>
        <v>0</v>
      </c>
      <c r="AD737" s="135" t="b">
        <f t="shared" si="128"/>
        <v>0</v>
      </c>
      <c r="AE737" s="135" t="b">
        <f t="shared" si="129"/>
        <v>0</v>
      </c>
      <c r="AF737" s="135" t="b">
        <f>AND(AC737,$V737&lt;=Synthèse!$B$44)</f>
        <v>0</v>
      </c>
      <c r="AG737" s="135" t="b">
        <f>AND(AD737,$V737&lt;=Synthèse!$B$44)</f>
        <v>0</v>
      </c>
      <c r="AH737" s="135" t="b">
        <f>AND(AE737,$V737&lt;=Synthèse!$B$44)</f>
        <v>0</v>
      </c>
      <c r="AI737" s="137" t="b">
        <v>0</v>
      </c>
      <c r="AJ737" s="137" t="b">
        <v>1</v>
      </c>
      <c r="AK737" s="137" t="b">
        <f t="shared" si="130"/>
        <v>0</v>
      </c>
      <c r="AL737" s="137" t="b">
        <f t="shared" si="131"/>
        <v>0</v>
      </c>
      <c r="AM737" s="137" t="b">
        <f>AND(AK737,$V737&lt;=Synthèse!$B$44)</f>
        <v>0</v>
      </c>
      <c r="AN737" s="137" t="b">
        <f>AND(AL737,$V737&lt;=Synthèse!$B$44)</f>
        <v>0</v>
      </c>
    </row>
    <row r="738" spans="1:40">
      <c r="A738" s="17">
        <v>451014</v>
      </c>
      <c r="B738" t="str">
        <f ca="1">VLOOKUP(A738,'Fichier FI (en entrée)'!B:AH,3,0)</f>
        <v>EBUMOETBAI</v>
      </c>
      <c r="C738">
        <f t="shared" si="121"/>
        <v>281</v>
      </c>
      <c r="D738">
        <f t="shared" si="122"/>
        <v>14.96</v>
      </c>
      <c r="E738" s="14" t="str">
        <f>VLOOKUP(A738,'Fichier FI (en entrée)'!B:AH,2,0)</f>
        <v>EV</v>
      </c>
      <c r="F738" s="14" t="b">
        <f t="shared" si="123"/>
        <v>1</v>
      </c>
      <c r="G738" s="14" t="b">
        <f>IFERROR(VLOOKUP(A738,'Calculs FA (auto)'!A:F,6,0),FALSE)</f>
        <v>0</v>
      </c>
      <c r="H738" s="14" t="b">
        <f t="shared" si="124"/>
        <v>0</v>
      </c>
      <c r="I738" s="16">
        <f>IFERROR(VLOOKUP(A738,'Moyennes FI (en entrée)'!B:N,7,0),"")</f>
        <v>10.96</v>
      </c>
      <c r="J738" s="16">
        <f>IFERROR(VLOOKUP(VLOOKUP(A738,'Fichier FI (en entrée)'!B:AH,33,0),Modificateurs!A$2:B$5,2,0),0)</f>
        <v>3</v>
      </c>
      <c r="K738" s="16">
        <f>IFERROR(VLOOKUP(VLOOKUP(A738,'Redoub FI (en entrée)'!B:N,7,0),Modificateurs!A$8:B$11,2,0),0)</f>
        <v>0</v>
      </c>
      <c r="L738" s="16">
        <f>IFERROR(VLOOKUP(M738,Modificateurs!D$1:E$94,2,0),0)</f>
        <v>1</v>
      </c>
      <c r="M738" t="str">
        <f>VLOOKUP(A738,'Fichier FI (en entrée)'!B:AH,16,0)&amp;" "&amp;VLOOKUP(A738,'Fichier FI (en entrée)'!B:AH,20,0)&amp;" "&amp;VLOOKUP(A738,'Fichier FI (en entrée)'!B:AH,27,0)&amp;" "&amp;VLOOKUP(A738,'Fichier FI (en entrée)'!B:AH,29,0)</f>
        <v xml:space="preserve">S Sciences de la vie et de la terre  </v>
      </c>
      <c r="N738" t="str">
        <f>VLOOKUP(A738,'Fichier FI (en entrée)'!B:AH,8,0)</f>
        <v>En Terminale</v>
      </c>
      <c r="O738" t="b">
        <f>AND(C738&gt;Synthèse!B$8,C738&lt;Synthèse!B$10,NOT(Y738))</f>
        <v>0</v>
      </c>
      <c r="P738" t="s">
        <v>2258</v>
      </c>
      <c r="Q738" s="60">
        <f>ROUNDUP(C738/(Synthèse!$B$4+Synthèse!$B$1)*8,0)</f>
        <v>2</v>
      </c>
      <c r="R738" s="60">
        <f>IFERROR(VLOOKUP(A738,'Evaluations (formulaire)'!A:P,6,0)+VLOOKUP(A738,'Evaluations (formulaire)'!A:P,7,0),0)</f>
        <v>0</v>
      </c>
      <c r="S738" s="60">
        <f>IFERROR(VLOOKUP(A738,'Evaluations (formulaire)'!A:P,8,0),0)</f>
        <v>0</v>
      </c>
      <c r="T738" s="60">
        <f>IF(AND(ISBLANK(P738),Q738&lt;=2),Synthèse!$B$41,IF(AND(ISBLANK(P738),Q738&gt;=7),Synthèse!$C$41,R738+S738))</f>
        <v>0</v>
      </c>
      <c r="U738" s="60">
        <f t="shared" si="125"/>
        <v>14.96</v>
      </c>
      <c r="V738" s="60">
        <f t="shared" si="126"/>
        <v>281</v>
      </c>
      <c r="X738" s="26">
        <v>1706</v>
      </c>
      <c r="Y738" s="26" t="b">
        <f>IFERROR(VLOOKUP(A738,'Calculs FA (auto)'!A:O,15,0),FALSE)</f>
        <v>0</v>
      </c>
      <c r="Z738" s="26">
        <f>IFERROR(VLOOKUP(A738,'Evaluations (formulaire)'!A:M,9,0),0)</f>
        <v>0</v>
      </c>
      <c r="AA738" s="135" t="b">
        <v>1</v>
      </c>
      <c r="AB738" s="135" t="b">
        <v>0</v>
      </c>
      <c r="AC738" s="135" t="b">
        <f t="shared" si="127"/>
        <v>1</v>
      </c>
      <c r="AD738" s="135" t="b">
        <f t="shared" si="128"/>
        <v>0</v>
      </c>
      <c r="AE738" s="135" t="b">
        <f t="shared" si="129"/>
        <v>0</v>
      </c>
      <c r="AF738" s="135" t="b">
        <f>AND(AC738,$V738&lt;=Synthèse!$B$44)</f>
        <v>1</v>
      </c>
      <c r="AG738" s="135" t="b">
        <f>AND(AD738,$V738&lt;=Synthèse!$B$44)</f>
        <v>0</v>
      </c>
      <c r="AH738" s="135" t="b">
        <f>AND(AE738,$V738&lt;=Synthèse!$B$44)</f>
        <v>0</v>
      </c>
      <c r="AI738" s="137" t="b">
        <v>0</v>
      </c>
      <c r="AJ738" s="137" t="b">
        <v>1</v>
      </c>
      <c r="AK738" s="137" t="b">
        <f t="shared" si="130"/>
        <v>0</v>
      </c>
      <c r="AL738" s="137" t="b">
        <f t="shared" si="131"/>
        <v>1</v>
      </c>
      <c r="AM738" s="137" t="b">
        <f>AND(AK738,$V738&lt;=Synthèse!$B$44)</f>
        <v>0</v>
      </c>
      <c r="AN738" s="137" t="b">
        <f>AND(AL738,$V738&lt;=Synthèse!$B$44)</f>
        <v>1</v>
      </c>
    </row>
    <row r="739" spans="1:40">
      <c r="A739" s="17">
        <v>451015</v>
      </c>
      <c r="B739" t="str">
        <f ca="1">VLOOKUP(A739,'Fichier FI (en entrée)'!B:AH,3,0)</f>
        <v>MKXTUGCVCK</v>
      </c>
      <c r="C739">
        <f t="shared" si="121"/>
        <v>1284</v>
      </c>
      <c r="D739">
        <f t="shared" si="122"/>
        <v>6.0299999999999994</v>
      </c>
      <c r="E739" s="14" t="str">
        <f>VLOOKUP(A739,'Fichier FI (en entrée)'!B:AH,2,0)</f>
        <v>EV</v>
      </c>
      <c r="F739" s="14" t="b">
        <f t="shared" si="123"/>
        <v>1</v>
      </c>
      <c r="G739" s="14" t="b">
        <f>IFERROR(VLOOKUP(A739,'Calculs FA (auto)'!A:F,6,0),FALSE)</f>
        <v>1</v>
      </c>
      <c r="H739" s="14" t="b">
        <f t="shared" si="124"/>
        <v>1</v>
      </c>
      <c r="I739" s="16">
        <f>IFERROR(VLOOKUP(A739,'Moyennes FI (en entrée)'!B:N,7,0),"")</f>
        <v>8.0299999999999994</v>
      </c>
      <c r="J739" s="16">
        <f>IFERROR(VLOOKUP(VLOOKUP(A739,'Fichier FI (en entrée)'!B:AH,33,0),Modificateurs!A$2:B$5,2,0),0)</f>
        <v>-3</v>
      </c>
      <c r="K739" s="16">
        <f>IFERROR(VLOOKUP(VLOOKUP(A739,'Redoub FI (en entrée)'!B:N,7,0),Modificateurs!A$8:B$11,2,0),0)</f>
        <v>0</v>
      </c>
      <c r="L739" s="16">
        <f>IFERROR(VLOOKUP(M739,Modificateurs!D$1:E$94,2,0),0)</f>
        <v>1</v>
      </c>
      <c r="M739" t="str">
        <f>VLOOKUP(A739,'Fichier FI (en entrée)'!B:AH,16,0)&amp;" "&amp;VLOOKUP(A739,'Fichier FI (en entrée)'!B:AH,20,0)&amp;" "&amp;VLOOKUP(A739,'Fichier FI (en entrée)'!B:AH,27,0)&amp;" "&amp;VLOOKUP(A739,'Fichier FI (en entrée)'!B:AH,29,0)</f>
        <v xml:space="preserve">S Sciences de la vie et de la terre  </v>
      </c>
      <c r="N739" t="str">
        <f>VLOOKUP(A739,'Fichier FI (en entrée)'!B:AH,8,0)</f>
        <v>En Terminale</v>
      </c>
      <c r="O739" t="b">
        <f>AND(C739&gt;Synthèse!B$8,C739&lt;Synthèse!B$10,NOT(Y739))</f>
        <v>0</v>
      </c>
      <c r="P739" t="s">
        <v>2262</v>
      </c>
      <c r="Q739" s="60">
        <f>ROUNDUP(C739/(Synthèse!$B$4+Synthèse!$B$1)*8,0)</f>
        <v>6</v>
      </c>
      <c r="R739" s="60">
        <f>IFERROR(VLOOKUP(A739,'Evaluations (formulaire)'!A:P,6,0)+VLOOKUP(A739,'Evaluations (formulaire)'!A:P,7,0),0)</f>
        <v>0</v>
      </c>
      <c r="S739" s="60">
        <f>IFERROR(VLOOKUP(A739,'Evaluations (formulaire)'!A:P,8,0),0)</f>
        <v>0</v>
      </c>
      <c r="T739" s="60">
        <f>IF(AND(ISBLANK(P739),Q739&lt;=2),Synthèse!$B$41,IF(AND(ISBLANK(P739),Q739&gt;=7),Synthèse!$C$41,R739+S739))</f>
        <v>0</v>
      </c>
      <c r="U739" s="60">
        <f t="shared" si="125"/>
        <v>6.0299999999999994</v>
      </c>
      <c r="V739" s="60">
        <f t="shared" si="126"/>
        <v>1284</v>
      </c>
      <c r="X739" s="26">
        <v>619</v>
      </c>
      <c r="Y739" s="26" t="b">
        <f>IFERROR(VLOOKUP(A739,'Calculs FA (auto)'!A:O,15,0),FALSE)</f>
        <v>1</v>
      </c>
      <c r="Z739" s="26">
        <f>IFERROR(VLOOKUP(A739,'Evaluations (formulaire)'!A:M,9,0),0)</f>
        <v>0</v>
      </c>
      <c r="AA739" s="135" t="b">
        <v>1</v>
      </c>
      <c r="AB739" s="135" t="b">
        <v>0</v>
      </c>
      <c r="AC739" s="135" t="b">
        <f t="shared" si="127"/>
        <v>1</v>
      </c>
      <c r="AD739" s="135" t="b">
        <f t="shared" si="128"/>
        <v>0</v>
      </c>
      <c r="AE739" s="135" t="b">
        <f t="shared" si="129"/>
        <v>0</v>
      </c>
      <c r="AF739" s="135" t="b">
        <f>AND(AC739,$V739&lt;=Synthèse!$B$44)</f>
        <v>0</v>
      </c>
      <c r="AG739" s="135" t="b">
        <f>AND(AD739,$V739&lt;=Synthèse!$B$44)</f>
        <v>0</v>
      </c>
      <c r="AH739" s="135" t="b">
        <f>AND(AE739,$V739&lt;=Synthèse!$B$44)</f>
        <v>0</v>
      </c>
      <c r="AI739" s="137" t="b">
        <v>0</v>
      </c>
      <c r="AJ739" s="137" t="b">
        <v>1</v>
      </c>
      <c r="AK739" s="137" t="b">
        <f t="shared" si="130"/>
        <v>0</v>
      </c>
      <c r="AL739" s="137" t="b">
        <f t="shared" si="131"/>
        <v>1</v>
      </c>
      <c r="AM739" s="137" t="b">
        <f>AND(AK739,$V739&lt;=Synthèse!$B$44)</f>
        <v>0</v>
      </c>
      <c r="AN739" s="137" t="b">
        <f>AND(AL739,$V739&lt;=Synthèse!$B$44)</f>
        <v>0</v>
      </c>
    </row>
    <row r="740" spans="1:40">
      <c r="A740" s="17">
        <v>451017</v>
      </c>
      <c r="B740" t="str">
        <f ca="1">VLOOKUP(A740,'Fichier FI (en entrée)'!B:AH,3,0)</f>
        <v>AVMEUNEKHV</v>
      </c>
      <c r="C740">
        <f t="shared" si="121"/>
        <v>1494</v>
      </c>
      <c r="D740">
        <f t="shared" si="122"/>
        <v>1.2400000000000002</v>
      </c>
      <c r="E740" s="14" t="str">
        <f>VLOOKUP(A740,'Fichier FI (en entrée)'!B:AH,2,0)</f>
        <v>EV</v>
      </c>
      <c r="F740" s="14" t="b">
        <f t="shared" si="123"/>
        <v>1</v>
      </c>
      <c r="G740" s="14" t="b">
        <f>IFERROR(VLOOKUP(A740,'Calculs FA (auto)'!A:F,6,0),FALSE)</f>
        <v>0</v>
      </c>
      <c r="H740" s="14" t="b">
        <f t="shared" si="124"/>
        <v>0</v>
      </c>
      <c r="I740" s="16">
        <f>IFERROR(VLOOKUP(A740,'Moyennes FI (en entrée)'!B:N,7,0),"")</f>
        <v>9.24</v>
      </c>
      <c r="J740" s="16">
        <f>IFERROR(VLOOKUP(VLOOKUP(A740,'Fichier FI (en entrée)'!B:AH,33,0),Modificateurs!A$2:B$5,2,0),0)</f>
        <v>0</v>
      </c>
      <c r="K740" s="16">
        <f>IFERROR(VLOOKUP(VLOOKUP(A740,'Redoub FI (en entrée)'!B:N,7,0),Modificateurs!A$8:B$11,2,0),0)</f>
        <v>0</v>
      </c>
      <c r="L740" s="16">
        <f>IFERROR(VLOOKUP(M740,Modificateurs!D$1:E$94,2,0),0)</f>
        <v>-8</v>
      </c>
      <c r="M740" t="str">
        <f>VLOOKUP(A740,'Fichier FI (en entrée)'!B:AH,16,0)&amp;" "&amp;VLOOKUP(A740,'Fichier FI (en entrée)'!B:AH,20,0)&amp;" "&amp;VLOOKUP(A740,'Fichier FI (en entrée)'!B:AH,27,0)&amp;" "&amp;VLOOKUP(A740,'Fichier FI (en entrée)'!B:AH,29,0)</f>
        <v xml:space="preserve">STMG Systèmes d'information et de gestion  </v>
      </c>
      <c r="N740" t="str">
        <f>VLOOKUP(A740,'Fichier FI (en entrée)'!B:AH,8,0)</f>
        <v>En Terminale</v>
      </c>
      <c r="O740" t="b">
        <f>AND(C740&gt;Synthèse!B$8,C740&lt;Synthèse!B$10,NOT(Y740))</f>
        <v>0</v>
      </c>
      <c r="P740" t="s">
        <v>2268</v>
      </c>
      <c r="Q740" s="60">
        <f>ROUNDUP(C740/(Synthèse!$B$4+Synthèse!$B$1)*8,0)</f>
        <v>7</v>
      </c>
      <c r="R740" s="60">
        <f>IFERROR(VLOOKUP(A740,'Evaluations (formulaire)'!A:P,6,0)+VLOOKUP(A740,'Evaluations (formulaire)'!A:P,7,0),0)</f>
        <v>0</v>
      </c>
      <c r="S740" s="60">
        <f>IFERROR(VLOOKUP(A740,'Evaluations (formulaire)'!A:P,8,0),0)</f>
        <v>0</v>
      </c>
      <c r="T740" s="60">
        <f>IF(AND(ISBLANK(P740),Q740&lt;=2),Synthèse!$B$41,IF(AND(ISBLANK(P740),Q740&gt;=7),Synthèse!$C$41,R740+S740))</f>
        <v>0</v>
      </c>
      <c r="U740" s="60">
        <f t="shared" si="125"/>
        <v>1.2400000000000002</v>
      </c>
      <c r="V740" s="60">
        <f t="shared" si="126"/>
        <v>1494</v>
      </c>
      <c r="X740" s="26">
        <v>536</v>
      </c>
      <c r="Y740" s="26" t="b">
        <f>IFERROR(VLOOKUP(A740,'Calculs FA (auto)'!A:O,15,0),FALSE)</f>
        <v>0</v>
      </c>
      <c r="Z740" s="26">
        <f>IFERROR(VLOOKUP(A740,'Evaluations (formulaire)'!A:M,9,0),0)</f>
        <v>0</v>
      </c>
      <c r="AA740" s="135" t="b">
        <v>1</v>
      </c>
      <c r="AB740" s="135" t="b">
        <v>0</v>
      </c>
      <c r="AC740" s="135" t="b">
        <f t="shared" si="127"/>
        <v>1</v>
      </c>
      <c r="AD740" s="135" t="b">
        <f t="shared" si="128"/>
        <v>0</v>
      </c>
      <c r="AE740" s="135" t="b">
        <f t="shared" si="129"/>
        <v>0</v>
      </c>
      <c r="AF740" s="135" t="b">
        <f>AND(AC740,$V740&lt;=Synthèse!$B$44)</f>
        <v>0</v>
      </c>
      <c r="AG740" s="135" t="b">
        <f>AND(AD740,$V740&lt;=Synthèse!$B$44)</f>
        <v>0</v>
      </c>
      <c r="AH740" s="135" t="b">
        <f>AND(AE740,$V740&lt;=Synthèse!$B$44)</f>
        <v>0</v>
      </c>
      <c r="AI740" s="137" t="b">
        <v>0</v>
      </c>
      <c r="AJ740" s="137" t="b">
        <v>1</v>
      </c>
      <c r="AK740" s="137" t="b">
        <f t="shared" si="130"/>
        <v>0</v>
      </c>
      <c r="AL740" s="137" t="b">
        <f t="shared" si="131"/>
        <v>1</v>
      </c>
      <c r="AM740" s="137" t="b">
        <f>AND(AK740,$V740&lt;=Synthèse!$B$44)</f>
        <v>0</v>
      </c>
      <c r="AN740" s="137" t="b">
        <f>AND(AL740,$V740&lt;=Synthèse!$B$44)</f>
        <v>0</v>
      </c>
    </row>
    <row r="741" spans="1:40">
      <c r="A741" s="17">
        <v>451043</v>
      </c>
      <c r="B741" t="str">
        <f ca="1">VLOOKUP(A741,'Fichier FI (en entrée)'!B:AH,3,0)</f>
        <v>KUZBEMVSKT</v>
      </c>
      <c r="C741">
        <f t="shared" si="121"/>
        <v>1414</v>
      </c>
      <c r="D741">
        <f t="shared" si="122"/>
        <v>3.3000000000000007</v>
      </c>
      <c r="E741" s="14" t="str">
        <f>VLOOKUP(A741,'Fichier FI (en entrée)'!B:AH,2,0)</f>
        <v>EV</v>
      </c>
      <c r="F741" s="14" t="b">
        <f t="shared" si="123"/>
        <v>1</v>
      </c>
      <c r="G741" s="14" t="b">
        <f>IFERROR(VLOOKUP(A741,'Calculs FA (auto)'!A:F,6,0),FALSE)</f>
        <v>0</v>
      </c>
      <c r="H741" s="14" t="b">
        <f t="shared" si="124"/>
        <v>0</v>
      </c>
      <c r="I741" s="16">
        <f>IFERROR(VLOOKUP(A741,'Moyennes FI (en entrée)'!B:N,7,0),"")</f>
        <v>10.3</v>
      </c>
      <c r="J741" s="16">
        <f>IFERROR(VLOOKUP(VLOOKUP(A741,'Fichier FI (en entrée)'!B:AH,33,0),Modificateurs!A$2:B$5,2,0),0)</f>
        <v>1</v>
      </c>
      <c r="K741" s="16">
        <f>IFERROR(VLOOKUP(VLOOKUP(A741,'Redoub FI (en entrée)'!B:N,7,0),Modificateurs!A$8:B$11,2,0),0)</f>
        <v>0</v>
      </c>
      <c r="L741" s="16">
        <f>IFERROR(VLOOKUP(M741,Modificateurs!D$1:E$94,2,0),0)</f>
        <v>-8</v>
      </c>
      <c r="M741" t="str">
        <f>VLOOKUP(A741,'Fichier FI (en entrée)'!B:AH,16,0)&amp;" "&amp;VLOOKUP(A741,'Fichier FI (en entrée)'!B:AH,20,0)&amp;" "&amp;VLOOKUP(A741,'Fichier FI (en entrée)'!B:AH,27,0)&amp;" "&amp;VLOOKUP(A741,'Fichier FI (en entrée)'!B:AH,29,0)</f>
        <v xml:space="preserve">STMG Systèmes d'information et de gestion  </v>
      </c>
      <c r="N741" t="str">
        <f>VLOOKUP(A741,'Fichier FI (en entrée)'!B:AH,8,0)</f>
        <v>En Terminale</v>
      </c>
      <c r="O741" t="b">
        <f>AND(C741&gt;Synthèse!B$8,C741&lt;Synthèse!B$10,NOT(Y741))</f>
        <v>0</v>
      </c>
      <c r="Q741" s="60">
        <f>ROUNDUP(C741/(Synthèse!$B$4+Synthèse!$B$1)*8,0)</f>
        <v>7</v>
      </c>
      <c r="R741" s="60">
        <f>IFERROR(VLOOKUP(A741,'Evaluations (formulaire)'!A:P,6,0)+VLOOKUP(A741,'Evaluations (formulaire)'!A:P,7,0),0)</f>
        <v>-1</v>
      </c>
      <c r="S741" s="60">
        <f>IFERROR(VLOOKUP(A741,'Evaluations (formulaire)'!A:P,8,0),0)</f>
        <v>0</v>
      </c>
      <c r="T741" s="60">
        <f>IF(AND(ISBLANK(P741),Q741&lt;=2),Synthèse!$B$41,IF(AND(ISBLANK(P741),Q741&gt;=7),Synthèse!$C$41,R741+S741))</f>
        <v>4.6296296296296294E-3</v>
      </c>
      <c r="U741" s="60">
        <f t="shared" si="125"/>
        <v>3.3046296296296305</v>
      </c>
      <c r="V741" s="60">
        <f t="shared" si="126"/>
        <v>1414</v>
      </c>
      <c r="X741" s="26">
        <v>441</v>
      </c>
      <c r="Y741" s="26" t="b">
        <f>IFERROR(VLOOKUP(A741,'Calculs FA (auto)'!A:O,15,0),FALSE)</f>
        <v>0</v>
      </c>
      <c r="Z741" s="26">
        <f>IFERROR(VLOOKUP(A741,'Evaluations (formulaire)'!A:M,9,0),0)</f>
        <v>0</v>
      </c>
      <c r="AA741" s="135" t="b">
        <v>1</v>
      </c>
      <c r="AB741" s="135" t="b">
        <v>0</v>
      </c>
      <c r="AC741" s="135" t="b">
        <f t="shared" si="127"/>
        <v>1</v>
      </c>
      <c r="AD741" s="135" t="b">
        <f t="shared" si="128"/>
        <v>0</v>
      </c>
      <c r="AE741" s="135" t="b">
        <f t="shared" si="129"/>
        <v>0</v>
      </c>
      <c r="AF741" s="135" t="b">
        <f>AND(AC741,$V741&lt;=Synthèse!$B$44)</f>
        <v>0</v>
      </c>
      <c r="AG741" s="135" t="b">
        <f>AND(AD741,$V741&lt;=Synthèse!$B$44)</f>
        <v>0</v>
      </c>
      <c r="AH741" s="135" t="b">
        <f>AND(AE741,$V741&lt;=Synthèse!$B$44)</f>
        <v>0</v>
      </c>
      <c r="AI741" s="137" t="b">
        <v>0</v>
      </c>
      <c r="AJ741" s="137" t="b">
        <v>1</v>
      </c>
      <c r="AK741" s="137" t="b">
        <f t="shared" si="130"/>
        <v>0</v>
      </c>
      <c r="AL741" s="137" t="b">
        <f t="shared" si="131"/>
        <v>1</v>
      </c>
      <c r="AM741" s="137" t="b">
        <f>AND(AK741,$V741&lt;=Synthèse!$B$44)</f>
        <v>0</v>
      </c>
      <c r="AN741" s="137" t="b">
        <f>AND(AL741,$V741&lt;=Synthèse!$B$44)</f>
        <v>0</v>
      </c>
    </row>
    <row r="742" spans="1:40">
      <c r="A742" s="17">
        <v>451044</v>
      </c>
      <c r="B742" t="str">
        <f ca="1">VLOOKUP(A742,'Fichier FI (en entrée)'!B:AH,3,0)</f>
        <v>JIPOPPRQSJ</v>
      </c>
      <c r="C742">
        <f t="shared" si="121"/>
        <v>523</v>
      </c>
      <c r="D742">
        <f t="shared" si="122"/>
        <v>13.28</v>
      </c>
      <c r="E742" s="14" t="str">
        <f>VLOOKUP(A742,'Fichier FI (en entrée)'!B:AH,2,0)</f>
        <v>EV</v>
      </c>
      <c r="F742" s="14" t="b">
        <f t="shared" si="123"/>
        <v>1</v>
      </c>
      <c r="G742" s="14" t="b">
        <f>IFERROR(VLOOKUP(A742,'Calculs FA (auto)'!A:F,6,0),FALSE)</f>
        <v>0</v>
      </c>
      <c r="H742" s="14" t="b">
        <f t="shared" si="124"/>
        <v>0</v>
      </c>
      <c r="I742" s="16">
        <f>IFERROR(VLOOKUP(A742,'Moyennes FI (en entrée)'!B:N,7,0),"")</f>
        <v>10.28</v>
      </c>
      <c r="J742" s="16">
        <f>IFERROR(VLOOKUP(VLOOKUP(A742,'Fichier FI (en entrée)'!B:AH,33,0),Modificateurs!A$2:B$5,2,0),0)</f>
        <v>1</v>
      </c>
      <c r="K742" s="16">
        <f>IFERROR(VLOOKUP(VLOOKUP(A742,'Redoub FI (en entrée)'!B:N,7,0),Modificateurs!A$8:B$11,2,0),0)</f>
        <v>0</v>
      </c>
      <c r="L742" s="16">
        <f>IFERROR(VLOOKUP(M742,Modificateurs!D$1:E$94,2,0),0)</f>
        <v>2</v>
      </c>
      <c r="M742" t="str">
        <f>VLOOKUP(A742,'Fichier FI (en entrée)'!B:AH,16,0)&amp;" "&amp;VLOOKUP(A742,'Fichier FI (en entrée)'!B:AH,20,0)&amp;" "&amp;VLOOKUP(A742,'Fichier FI (en entrée)'!B:AH,27,0)&amp;" "&amp;VLOOKUP(A742,'Fichier FI (en entrée)'!B:AH,29,0)</f>
        <v xml:space="preserve">STI2D Système informatique et numérique  </v>
      </c>
      <c r="N742" t="str">
        <f>VLOOKUP(A742,'Fichier FI (en entrée)'!B:AH,8,0)</f>
        <v>En Terminale</v>
      </c>
      <c r="O742" t="b">
        <f>AND(C742&gt;Synthèse!B$8,C742&lt;Synthèse!B$10,NOT(Y742))</f>
        <v>1</v>
      </c>
      <c r="P742" t="s">
        <v>2263</v>
      </c>
      <c r="Q742" s="60">
        <f>ROUNDUP(C742/(Synthèse!$B$4+Synthèse!$B$1)*8,0)</f>
        <v>3</v>
      </c>
      <c r="R742" s="60">
        <f>IFERROR(VLOOKUP(A742,'Evaluations (formulaire)'!A:P,6,0)+VLOOKUP(A742,'Evaluations (formulaire)'!A:P,7,0),0)</f>
        <v>0</v>
      </c>
      <c r="S742" s="60">
        <f>IFERROR(VLOOKUP(A742,'Evaluations (formulaire)'!A:P,8,0),0)</f>
        <v>0</v>
      </c>
      <c r="T742" s="60">
        <f>IF(AND(ISBLANK(P742),Q742&lt;=2),Synthèse!$B$41,IF(AND(ISBLANK(P742),Q742&gt;=7),Synthèse!$C$41,R742+S742))</f>
        <v>0</v>
      </c>
      <c r="U742" s="60">
        <f t="shared" si="125"/>
        <v>13.28</v>
      </c>
      <c r="V742" s="60">
        <f t="shared" si="126"/>
        <v>524</v>
      </c>
      <c r="X742" s="26">
        <v>646</v>
      </c>
      <c r="Y742" s="26" t="b">
        <f>IFERROR(VLOOKUP(A742,'Calculs FA (auto)'!A:O,15,0),FALSE)</f>
        <v>0</v>
      </c>
      <c r="Z742" s="26">
        <f>IFERROR(VLOOKUP(A742,'Evaluations (formulaire)'!A:M,9,0),0)</f>
        <v>0</v>
      </c>
      <c r="AA742" s="135" t="b">
        <v>0</v>
      </c>
      <c r="AB742" s="135" t="b">
        <v>1</v>
      </c>
      <c r="AC742" s="135" t="b">
        <f t="shared" si="127"/>
        <v>0</v>
      </c>
      <c r="AD742" s="135" t="b">
        <f t="shared" si="128"/>
        <v>1</v>
      </c>
      <c r="AE742" s="135" t="b">
        <f t="shared" si="129"/>
        <v>0</v>
      </c>
      <c r="AF742" s="135" t="b">
        <f>AND(AC742,$V742&lt;=Synthèse!$B$44)</f>
        <v>0</v>
      </c>
      <c r="AG742" s="135" t="b">
        <f>AND(AD742,$V742&lt;=Synthèse!$B$44)</f>
        <v>1</v>
      </c>
      <c r="AH742" s="135" t="b">
        <f>AND(AE742,$V742&lt;=Synthèse!$B$44)</f>
        <v>0</v>
      </c>
      <c r="AI742" s="137" t="b">
        <v>1</v>
      </c>
      <c r="AJ742" s="137" t="b">
        <v>0</v>
      </c>
      <c r="AK742" s="137" t="b">
        <f t="shared" si="130"/>
        <v>1</v>
      </c>
      <c r="AL742" s="137" t="b">
        <f t="shared" si="131"/>
        <v>0</v>
      </c>
      <c r="AM742" s="137" t="b">
        <f>AND(AK742,$V742&lt;=Synthèse!$B$44)</f>
        <v>1</v>
      </c>
      <c r="AN742" s="137" t="b">
        <f>AND(AL742,$V742&lt;=Synthèse!$B$44)</f>
        <v>0</v>
      </c>
    </row>
    <row r="743" spans="1:40">
      <c r="A743" s="17">
        <v>451057</v>
      </c>
      <c r="B743" t="str">
        <f ca="1">VLOOKUP(A743,'Fichier FI (en entrée)'!B:AH,3,0)</f>
        <v>LNEUJCOUBP</v>
      </c>
      <c r="C743">
        <f t="shared" si="121"/>
        <v>1347</v>
      </c>
      <c r="D743">
        <f t="shared" si="122"/>
        <v>4.8000000000000007</v>
      </c>
      <c r="E743" s="14" t="str">
        <f>VLOOKUP(A743,'Fichier FI (en entrée)'!B:AH,2,0)</f>
        <v>EV</v>
      </c>
      <c r="F743" s="14" t="b">
        <f t="shared" si="123"/>
        <v>1</v>
      </c>
      <c r="G743" s="14" t="b">
        <f>IFERROR(VLOOKUP(A743,'Calculs FA (auto)'!A:F,6,0),FALSE)</f>
        <v>0</v>
      </c>
      <c r="H743" s="14" t="b">
        <f t="shared" si="124"/>
        <v>0</v>
      </c>
      <c r="I743" s="16">
        <f>IFERROR(VLOOKUP(A743,'Moyennes FI (en entrée)'!B:N,7,0),"")</f>
        <v>7.8</v>
      </c>
      <c r="J743" s="16">
        <f>IFERROR(VLOOKUP(VLOOKUP(A743,'Fichier FI (en entrée)'!B:AH,33,0),Modificateurs!A$2:B$5,2,0),0)</f>
        <v>1</v>
      </c>
      <c r="K743" s="16">
        <f>IFERROR(VLOOKUP(VLOOKUP(A743,'Redoub FI (en entrée)'!B:N,7,0),Modificateurs!A$8:B$11,2,0),0)</f>
        <v>0</v>
      </c>
      <c r="L743" s="16">
        <f>IFERROR(VLOOKUP(M743,Modificateurs!D$1:E$94,2,0),0)</f>
        <v>-4</v>
      </c>
      <c r="M743" t="str">
        <f>VLOOKUP(A743,'Fichier FI (en entrée)'!B:AH,16,0)&amp;" "&amp;VLOOKUP(A743,'Fichier FI (en entrée)'!B:AH,20,0)&amp;" "&amp;VLOOKUP(A743,'Fichier FI (en entrée)'!B:AH,27,0)&amp;" "&amp;VLOOKUP(A743,'Fichier FI (en entrée)'!B:AH,29,0)</f>
        <v xml:space="preserve">STI2D Energies et environnement  </v>
      </c>
      <c r="N743" t="str">
        <f>VLOOKUP(A743,'Fichier FI (en entrée)'!B:AH,8,0)</f>
        <v>En Terminale</v>
      </c>
      <c r="O743" t="b">
        <f>AND(C743&gt;Synthèse!B$8,C743&lt;Synthèse!B$10,NOT(Y743))</f>
        <v>0</v>
      </c>
      <c r="P743" t="s">
        <v>2268</v>
      </c>
      <c r="Q743" s="60">
        <f>ROUNDUP(C743/(Synthèse!$B$4+Synthèse!$B$1)*8,0)</f>
        <v>7</v>
      </c>
      <c r="R743" s="60">
        <f>IFERROR(VLOOKUP(A743,'Evaluations (formulaire)'!A:P,6,0)+VLOOKUP(A743,'Evaluations (formulaire)'!A:P,7,0),0)</f>
        <v>0</v>
      </c>
      <c r="S743" s="60">
        <f>IFERROR(VLOOKUP(A743,'Evaluations (formulaire)'!A:P,8,0),0)</f>
        <v>0</v>
      </c>
      <c r="T743" s="60">
        <f>IF(AND(ISBLANK(P743),Q743&lt;=2),Synthèse!$B$41,IF(AND(ISBLANK(P743),Q743&gt;=7),Synthèse!$C$41,R743+S743))</f>
        <v>0</v>
      </c>
      <c r="U743" s="60">
        <f t="shared" si="125"/>
        <v>4.8000000000000007</v>
      </c>
      <c r="V743" s="60">
        <f t="shared" si="126"/>
        <v>1347</v>
      </c>
      <c r="X743" s="26">
        <v>884</v>
      </c>
      <c r="Y743" s="26" t="b">
        <f>IFERROR(VLOOKUP(A743,'Calculs FA (auto)'!A:O,15,0),FALSE)</f>
        <v>0</v>
      </c>
      <c r="Z743" s="26">
        <f>IFERROR(VLOOKUP(A743,'Evaluations (formulaire)'!A:M,9,0),0)</f>
        <v>0</v>
      </c>
      <c r="AA743" s="135" t="b">
        <v>1</v>
      </c>
      <c r="AB743" s="135" t="b">
        <v>0</v>
      </c>
      <c r="AC743" s="135" t="b">
        <f t="shared" si="127"/>
        <v>1</v>
      </c>
      <c r="AD743" s="135" t="b">
        <f t="shared" si="128"/>
        <v>0</v>
      </c>
      <c r="AE743" s="135" t="b">
        <f t="shared" si="129"/>
        <v>0</v>
      </c>
      <c r="AF743" s="135" t="b">
        <f>AND(AC743,$V743&lt;=Synthèse!$B$44)</f>
        <v>0</v>
      </c>
      <c r="AG743" s="135" t="b">
        <f>AND(AD743,$V743&lt;=Synthèse!$B$44)</f>
        <v>0</v>
      </c>
      <c r="AH743" s="135" t="b">
        <f>AND(AE743,$V743&lt;=Synthèse!$B$44)</f>
        <v>0</v>
      </c>
      <c r="AI743" s="137" t="b">
        <v>0</v>
      </c>
      <c r="AJ743" s="137" t="b">
        <v>1</v>
      </c>
      <c r="AK743" s="137" t="b">
        <f t="shared" si="130"/>
        <v>0</v>
      </c>
      <c r="AL743" s="137" t="b">
        <f t="shared" si="131"/>
        <v>1</v>
      </c>
      <c r="AM743" s="137" t="b">
        <f>AND(AK743,$V743&lt;=Synthèse!$B$44)</f>
        <v>0</v>
      </c>
      <c r="AN743" s="137" t="b">
        <f>AND(AL743,$V743&lt;=Synthèse!$B$44)</f>
        <v>0</v>
      </c>
    </row>
    <row r="744" spans="1:40">
      <c r="A744" s="17">
        <v>451068</v>
      </c>
      <c r="B744" t="str">
        <f ca="1">VLOOKUP(A744,'Fichier FI (en entrée)'!B:AH,3,0)</f>
        <v>TVHLGQNDZE</v>
      </c>
      <c r="C744">
        <f t="shared" si="121"/>
        <v>720</v>
      </c>
      <c r="D744">
        <f t="shared" si="122"/>
        <v>12.07</v>
      </c>
      <c r="E744" s="14" t="str">
        <f>VLOOKUP(A744,'Fichier FI (en entrée)'!B:AH,2,0)</f>
        <v>EV</v>
      </c>
      <c r="F744" s="14" t="b">
        <f t="shared" si="123"/>
        <v>1</v>
      </c>
      <c r="G744" s="14" t="b">
        <f>IFERROR(VLOOKUP(A744,'Calculs FA (auto)'!A:F,6,0),FALSE)</f>
        <v>0</v>
      </c>
      <c r="H744" s="14" t="b">
        <f t="shared" si="124"/>
        <v>0</v>
      </c>
      <c r="I744" s="16">
        <f>IFERROR(VLOOKUP(A744,'Moyennes FI (en entrée)'!B:N,7,0),"")</f>
        <v>9.07</v>
      </c>
      <c r="J744" s="16">
        <f>IFERROR(VLOOKUP(VLOOKUP(A744,'Fichier FI (en entrée)'!B:AH,33,0),Modificateurs!A$2:B$5,2,0),0)</f>
        <v>0</v>
      </c>
      <c r="K744" s="16">
        <f>IFERROR(VLOOKUP(VLOOKUP(A744,'Redoub FI (en entrée)'!B:N,7,0),Modificateurs!A$8:B$11,2,0),0)</f>
        <v>0</v>
      </c>
      <c r="L744" s="16">
        <f>IFERROR(VLOOKUP(M744,Modificateurs!D$1:E$94,2,0),0)</f>
        <v>3</v>
      </c>
      <c r="M744" t="str">
        <f>VLOOKUP(A744,'Fichier FI (en entrée)'!B:AH,16,0)&amp;" "&amp;VLOOKUP(A744,'Fichier FI (en entrée)'!B:AH,20,0)&amp;" "&amp;VLOOKUP(A744,'Fichier FI (en entrée)'!B:AH,27,0)&amp;" "&amp;VLOOKUP(A744,'Fichier FI (en entrée)'!B:AH,29,0)</f>
        <v xml:space="preserve">S Informatique et Sciences du numérique  </v>
      </c>
      <c r="N744" t="str">
        <f>VLOOKUP(A744,'Fichier FI (en entrée)'!B:AH,8,0)</f>
        <v>En Terminale</v>
      </c>
      <c r="O744" t="b">
        <f>AND(C744&gt;Synthèse!B$8,C744&lt;Synthèse!B$10,NOT(Y744))</f>
        <v>1</v>
      </c>
      <c r="P744" t="s">
        <v>2262</v>
      </c>
      <c r="Q744" s="60">
        <f>ROUNDUP(C744/(Synthèse!$B$4+Synthèse!$B$1)*8,0)</f>
        <v>4</v>
      </c>
      <c r="R744" s="60">
        <f>IFERROR(VLOOKUP(A744,'Evaluations (formulaire)'!A:P,6,0)+VLOOKUP(A744,'Evaluations (formulaire)'!A:P,7,0),0)</f>
        <v>0</v>
      </c>
      <c r="S744" s="60">
        <f>IFERROR(VLOOKUP(A744,'Evaluations (formulaire)'!A:P,8,0),0)</f>
        <v>0</v>
      </c>
      <c r="T744" s="60">
        <f>IF(AND(ISBLANK(P744),Q744&lt;=2),Synthèse!$B$41,IF(AND(ISBLANK(P744),Q744&gt;=7),Synthèse!$C$41,R744+S744))</f>
        <v>0</v>
      </c>
      <c r="U744" s="60">
        <f t="shared" si="125"/>
        <v>12.07</v>
      </c>
      <c r="V744" s="60">
        <f t="shared" si="126"/>
        <v>720</v>
      </c>
      <c r="X744" s="26">
        <v>227</v>
      </c>
      <c r="Y744" s="26" t="b">
        <f>IFERROR(VLOOKUP(A744,'Calculs FA (auto)'!A:O,15,0),FALSE)</f>
        <v>0</v>
      </c>
      <c r="Z744" s="26">
        <f>IFERROR(VLOOKUP(A744,'Evaluations (formulaire)'!A:M,9,0),0)</f>
        <v>0</v>
      </c>
      <c r="AA744" s="135" t="b">
        <v>1</v>
      </c>
      <c r="AB744" s="135" t="b">
        <v>0</v>
      </c>
      <c r="AC744" s="135" t="b">
        <f t="shared" si="127"/>
        <v>1</v>
      </c>
      <c r="AD744" s="135" t="b">
        <f t="shared" si="128"/>
        <v>0</v>
      </c>
      <c r="AE744" s="135" t="b">
        <f t="shared" si="129"/>
        <v>0</v>
      </c>
      <c r="AF744" s="135" t="b">
        <f>AND(AC744,$V744&lt;=Synthèse!$B$44)</f>
        <v>0</v>
      </c>
      <c r="AG744" s="135" t="b">
        <f>AND(AD744,$V744&lt;=Synthèse!$B$44)</f>
        <v>0</v>
      </c>
      <c r="AH744" s="135" t="b">
        <f>AND(AE744,$V744&lt;=Synthèse!$B$44)</f>
        <v>0</v>
      </c>
      <c r="AI744" s="137" t="b">
        <v>0</v>
      </c>
      <c r="AJ744" s="137" t="b">
        <v>1</v>
      </c>
      <c r="AK744" s="137" t="b">
        <f t="shared" si="130"/>
        <v>0</v>
      </c>
      <c r="AL744" s="137" t="b">
        <f t="shared" si="131"/>
        <v>1</v>
      </c>
      <c r="AM744" s="137" t="b">
        <f>AND(AK744,$V744&lt;=Synthèse!$B$44)</f>
        <v>0</v>
      </c>
      <c r="AN744" s="137" t="b">
        <f>AND(AL744,$V744&lt;=Synthèse!$B$44)</f>
        <v>0</v>
      </c>
    </row>
    <row r="745" spans="1:40">
      <c r="A745" s="17">
        <v>451083</v>
      </c>
      <c r="B745" t="str">
        <f ca="1">VLOOKUP(A745,'Fichier FI (en entrée)'!B:AH,3,0)</f>
        <v>FIDTVJOFKD</v>
      </c>
      <c r="C745">
        <f t="shared" si="121"/>
        <v>451</v>
      </c>
      <c r="D745">
        <f t="shared" si="122"/>
        <v>13.69</v>
      </c>
      <c r="E745" s="14" t="str">
        <f>VLOOKUP(A745,'Fichier FI (en entrée)'!B:AH,2,0)</f>
        <v>EV</v>
      </c>
      <c r="F745" s="14" t="b">
        <f t="shared" si="123"/>
        <v>1</v>
      </c>
      <c r="G745" s="14" t="b">
        <f>IFERROR(VLOOKUP(A745,'Calculs FA (auto)'!A:F,6,0),FALSE)</f>
        <v>1</v>
      </c>
      <c r="H745" s="14" t="b">
        <f t="shared" si="124"/>
        <v>1</v>
      </c>
      <c r="I745" s="16">
        <f>IFERROR(VLOOKUP(A745,'Moyennes FI (en entrée)'!B:N,7,0),"")</f>
        <v>11.69</v>
      </c>
      <c r="J745" s="16">
        <f>IFERROR(VLOOKUP(VLOOKUP(A745,'Fichier FI (en entrée)'!B:AH,33,0),Modificateurs!A$2:B$5,2,0),0)</f>
        <v>1</v>
      </c>
      <c r="K745" s="16">
        <f>IFERROR(VLOOKUP(VLOOKUP(A745,'Redoub FI (en entrée)'!B:N,7,0),Modificateurs!A$8:B$11,2,0),0)</f>
        <v>0</v>
      </c>
      <c r="L745" s="16">
        <f>IFERROR(VLOOKUP(M745,Modificateurs!D$1:E$94,2,0),0)</f>
        <v>1</v>
      </c>
      <c r="M745" t="str">
        <f>VLOOKUP(A745,'Fichier FI (en entrée)'!B:AH,16,0)&amp;" "&amp;VLOOKUP(A745,'Fichier FI (en entrée)'!B:AH,20,0)&amp;" "&amp;VLOOKUP(A745,'Fichier FI (en entrée)'!B:AH,27,0)&amp;" "&amp;VLOOKUP(A745,'Fichier FI (en entrée)'!B:AH,29,0)</f>
        <v xml:space="preserve">S Sciences de la vie et de la terre  </v>
      </c>
      <c r="N745" t="str">
        <f>VLOOKUP(A745,'Fichier FI (en entrée)'!B:AH,8,0)</f>
        <v>En Terminale</v>
      </c>
      <c r="O745" t="b">
        <f>AND(C745&gt;Synthèse!B$8,C745&lt;Synthèse!B$10,NOT(Y745))</f>
        <v>1</v>
      </c>
      <c r="P745" s="17" t="s">
        <v>2265</v>
      </c>
      <c r="Q745" s="60">
        <f>ROUNDUP(C745/(Synthèse!$B$4+Synthèse!$B$1)*8,0)</f>
        <v>3</v>
      </c>
      <c r="R745" s="60">
        <f>IFERROR(VLOOKUP(A745,'Evaluations (formulaire)'!A:P,6,0)+VLOOKUP(A745,'Evaluations (formulaire)'!A:P,7,0),0)</f>
        <v>0</v>
      </c>
      <c r="S745" s="60">
        <f>IFERROR(VLOOKUP(A745,'Evaluations (formulaire)'!A:P,8,0),0)</f>
        <v>0</v>
      </c>
      <c r="T745" s="60">
        <f>IF(AND(ISBLANK(P745),Q745&lt;=2),Synthèse!$B$41,IF(AND(ISBLANK(P745),Q745&gt;=7),Synthèse!$C$41,R745+S745))</f>
        <v>0</v>
      </c>
      <c r="U745" s="60">
        <f t="shared" si="125"/>
        <v>13.69</v>
      </c>
      <c r="V745" s="60">
        <f t="shared" si="126"/>
        <v>451</v>
      </c>
      <c r="X745" s="26">
        <v>1083</v>
      </c>
      <c r="Y745" s="26" t="b">
        <f>IFERROR(VLOOKUP(A745,'Calculs FA (auto)'!A:O,15,0),FALSE)</f>
        <v>0</v>
      </c>
      <c r="Z745" s="26">
        <f>IFERROR(VLOOKUP(A745,'Evaluations (formulaire)'!A:M,9,0),0)</f>
        <v>0</v>
      </c>
      <c r="AA745" s="135" t="b">
        <v>1</v>
      </c>
      <c r="AB745" s="135" t="b">
        <v>0</v>
      </c>
      <c r="AC745" s="135" t="b">
        <f t="shared" si="127"/>
        <v>1</v>
      </c>
      <c r="AD745" s="135" t="b">
        <f t="shared" si="128"/>
        <v>0</v>
      </c>
      <c r="AE745" s="135" t="b">
        <f t="shared" si="129"/>
        <v>0</v>
      </c>
      <c r="AF745" s="135" t="b">
        <f>AND(AC745,$V745&lt;=Synthèse!$B$44)</f>
        <v>1</v>
      </c>
      <c r="AG745" s="135" t="b">
        <f>AND(AD745,$V745&lt;=Synthèse!$B$44)</f>
        <v>0</v>
      </c>
      <c r="AH745" s="135" t="b">
        <f>AND(AE745,$V745&lt;=Synthèse!$B$44)</f>
        <v>0</v>
      </c>
      <c r="AI745" s="137" t="b">
        <v>0</v>
      </c>
      <c r="AJ745" s="137" t="b">
        <v>1</v>
      </c>
      <c r="AK745" s="137" t="b">
        <f t="shared" si="130"/>
        <v>0</v>
      </c>
      <c r="AL745" s="137" t="b">
        <f t="shared" si="131"/>
        <v>1</v>
      </c>
      <c r="AM745" s="137" t="b">
        <f>AND(AK745,$V745&lt;=Synthèse!$B$44)</f>
        <v>0</v>
      </c>
      <c r="AN745" s="137" t="b">
        <f>AND(AL745,$V745&lt;=Synthèse!$B$44)</f>
        <v>1</v>
      </c>
    </row>
    <row r="746" spans="1:40">
      <c r="A746" s="17">
        <v>451095</v>
      </c>
      <c r="B746" t="str">
        <f ca="1">VLOOKUP(A746,'Fichier FI (en entrée)'!B:AH,3,0)</f>
        <v>FNHMVPRQEO</v>
      </c>
      <c r="C746">
        <f t="shared" si="121"/>
        <v>2097</v>
      </c>
      <c r="D746">
        <f t="shared" si="122"/>
        <v>-100</v>
      </c>
      <c r="E746" s="14" t="str">
        <f>VLOOKUP(A746,'Fichier FI (en entrée)'!B:AH,2,0)</f>
        <v>ENV</v>
      </c>
      <c r="F746" s="14" t="b">
        <f t="shared" si="123"/>
        <v>0</v>
      </c>
      <c r="G746" s="14" t="b">
        <f>IFERROR(VLOOKUP(A746,'Calculs FA (auto)'!A:F,6,0),FALSE)</f>
        <v>0</v>
      </c>
      <c r="H746" s="14" t="b">
        <f t="shared" si="124"/>
        <v>0</v>
      </c>
      <c r="I746" s="16" t="str">
        <f>IFERROR(VLOOKUP(A746,'Moyennes FI (en entrée)'!B:N,7,0),"")</f>
        <v/>
      </c>
      <c r="J746" s="16">
        <f>IFERROR(VLOOKUP(VLOOKUP(A746,'Fichier FI (en entrée)'!B:AH,33,0),Modificateurs!A$2:B$5,2,0),0)</f>
        <v>0</v>
      </c>
      <c r="K746" s="16">
        <f>IFERROR(VLOOKUP(VLOOKUP(A746,'Redoub FI (en entrée)'!B:N,7,0),Modificateurs!A$8:B$11,2,0),0)</f>
        <v>0</v>
      </c>
      <c r="L746" s="16">
        <f>IFERROR(VLOOKUP(M746,Modificateurs!D$1:E$94,2,0),0)</f>
        <v>-12</v>
      </c>
      <c r="M746" t="str">
        <f>VLOOKUP(A746,'Fichier FI (en entrée)'!B:AH,16,0)&amp;" "&amp;VLOOKUP(A746,'Fichier FI (en entrée)'!B:AH,20,0)&amp;" "&amp;VLOOKUP(A746,'Fichier FI (en entrée)'!B:AH,27,0)&amp;" "&amp;VLOOKUP(A746,'Fichier FI (en entrée)'!B:AH,29,0)</f>
        <v xml:space="preserve">STMG Ressources Humaines et Communication  </v>
      </c>
      <c r="N746" t="str">
        <f>VLOOKUP(A746,'Fichier FI (en entrée)'!B:AH,8,0)</f>
        <v>En Terminale</v>
      </c>
      <c r="O746" t="b">
        <f>AND(C746&gt;Synthèse!B$8,C746&lt;Synthèse!B$10,NOT(Y746))</f>
        <v>0</v>
      </c>
      <c r="P746" s="17" t="s">
        <v>2265</v>
      </c>
      <c r="Q746" s="60">
        <f>ROUNDUP(C746/(Synthèse!$B$4+Synthèse!$B$1)*8,0)</f>
        <v>10</v>
      </c>
      <c r="R746" s="60">
        <f>IFERROR(VLOOKUP(A746,'Evaluations (formulaire)'!A:P,6,0)+VLOOKUP(A746,'Evaluations (formulaire)'!A:P,7,0),0)</f>
        <v>0</v>
      </c>
      <c r="S746" s="60">
        <f>IFERROR(VLOOKUP(A746,'Evaluations (formulaire)'!A:P,8,0),0)</f>
        <v>0</v>
      </c>
      <c r="T746" s="60">
        <f>IF(AND(ISBLANK(P746),Q746&lt;=2),Synthèse!$B$41,IF(AND(ISBLANK(P746),Q746&gt;=7),Synthèse!$C$41,R746+S746))</f>
        <v>0</v>
      </c>
      <c r="U746" s="60">
        <f t="shared" si="125"/>
        <v>-100</v>
      </c>
      <c r="V746" s="60">
        <f t="shared" si="126"/>
        <v>2096</v>
      </c>
      <c r="X746" s="26">
        <v>1091</v>
      </c>
      <c r="Y746" s="26" t="b">
        <f>IFERROR(VLOOKUP(A746,'Calculs FA (auto)'!A:O,15,0),FALSE)</f>
        <v>0</v>
      </c>
      <c r="Z746" s="26">
        <f>IFERROR(VLOOKUP(A746,'Evaluations (formulaire)'!A:M,9,0),0)</f>
        <v>0</v>
      </c>
      <c r="AA746" s="135" t="b">
        <v>1</v>
      </c>
      <c r="AB746" s="135" t="b">
        <v>0</v>
      </c>
      <c r="AC746" s="135" t="b">
        <f t="shared" si="127"/>
        <v>0</v>
      </c>
      <c r="AD746" s="135" t="b">
        <f t="shared" si="128"/>
        <v>0</v>
      </c>
      <c r="AE746" s="135" t="b">
        <f t="shared" si="129"/>
        <v>0</v>
      </c>
      <c r="AF746" s="135" t="b">
        <f>AND(AC746,$V746&lt;=Synthèse!$B$44)</f>
        <v>0</v>
      </c>
      <c r="AG746" s="135" t="b">
        <f>AND(AD746,$V746&lt;=Synthèse!$B$44)</f>
        <v>0</v>
      </c>
      <c r="AH746" s="135" t="b">
        <f>AND(AE746,$V746&lt;=Synthèse!$B$44)</f>
        <v>0</v>
      </c>
      <c r="AI746" s="137" t="b">
        <v>0</v>
      </c>
      <c r="AJ746" s="137" t="b">
        <v>1</v>
      </c>
      <c r="AK746" s="137" t="b">
        <f t="shared" si="130"/>
        <v>0</v>
      </c>
      <c r="AL746" s="137" t="b">
        <f t="shared" si="131"/>
        <v>0</v>
      </c>
      <c r="AM746" s="137" t="b">
        <f>AND(AK746,$V746&lt;=Synthèse!$B$44)</f>
        <v>0</v>
      </c>
      <c r="AN746" s="137" t="b">
        <f>AND(AL746,$V746&lt;=Synthèse!$B$44)</f>
        <v>0</v>
      </c>
    </row>
    <row r="747" spans="1:40">
      <c r="A747" s="17">
        <v>451101</v>
      </c>
      <c r="B747" t="str">
        <f ca="1">VLOOKUP(A747,'Fichier FI (en entrée)'!B:AH,3,0)</f>
        <v>KBTZVFVCAE</v>
      </c>
      <c r="C747">
        <f t="shared" si="121"/>
        <v>1344</v>
      </c>
      <c r="D747">
        <f t="shared" si="122"/>
        <v>4.84</v>
      </c>
      <c r="E747" s="14" t="str">
        <f>VLOOKUP(A747,'Fichier FI (en entrée)'!B:AH,2,0)</f>
        <v>EV</v>
      </c>
      <c r="F747" s="14" t="b">
        <f t="shared" si="123"/>
        <v>1</v>
      </c>
      <c r="G747" s="14" t="b">
        <f>IFERROR(VLOOKUP(A747,'Calculs FA (auto)'!A:F,6,0),FALSE)</f>
        <v>0</v>
      </c>
      <c r="H747" s="14" t="b">
        <f t="shared" si="124"/>
        <v>0</v>
      </c>
      <c r="I747" s="16">
        <f>IFERROR(VLOOKUP(A747,'Moyennes FI (en entrée)'!B:N,7,0),"")</f>
        <v>7.84</v>
      </c>
      <c r="J747" s="16">
        <f>IFERROR(VLOOKUP(VLOOKUP(A747,'Fichier FI (en entrée)'!B:AH,33,0),Modificateurs!A$2:B$5,2,0),0)</f>
        <v>1</v>
      </c>
      <c r="K747" s="16">
        <f>IFERROR(VLOOKUP(VLOOKUP(A747,'Redoub FI (en entrée)'!B:N,7,0),Modificateurs!A$8:B$11,2,0),0)</f>
        <v>0</v>
      </c>
      <c r="L747" s="16">
        <f>IFERROR(VLOOKUP(M747,Modificateurs!D$1:E$94,2,0),0)</f>
        <v>-4</v>
      </c>
      <c r="M747" t="str">
        <f>VLOOKUP(A747,'Fichier FI (en entrée)'!B:AH,16,0)&amp;" "&amp;VLOOKUP(A747,'Fichier FI (en entrée)'!B:AH,20,0)&amp;" "&amp;VLOOKUP(A747,'Fichier FI (en entrée)'!B:AH,27,0)&amp;" "&amp;VLOOKUP(A747,'Fichier FI (en entrée)'!B:AH,29,0)</f>
        <v xml:space="preserve">STI2D Energies et environnement  </v>
      </c>
      <c r="N747" t="str">
        <f>VLOOKUP(A747,'Fichier FI (en entrée)'!B:AH,8,0)</f>
        <v>En Terminale</v>
      </c>
      <c r="O747" t="b">
        <f>AND(C747&gt;Synthèse!B$8,C747&lt;Synthèse!B$10,NOT(Y747))</f>
        <v>0</v>
      </c>
      <c r="P747" t="s">
        <v>2266</v>
      </c>
      <c r="Q747" s="60">
        <f>ROUNDUP(C747/(Synthèse!$B$4+Synthèse!$B$1)*8,0)</f>
        <v>7</v>
      </c>
      <c r="R747" s="60">
        <f>IFERROR(VLOOKUP(A747,'Evaluations (formulaire)'!A:P,6,0)+VLOOKUP(A747,'Evaluations (formulaire)'!A:P,7,0),0)</f>
        <v>0</v>
      </c>
      <c r="S747" s="60">
        <f>IFERROR(VLOOKUP(A747,'Evaluations (formulaire)'!A:P,8,0),0)</f>
        <v>0</v>
      </c>
      <c r="T747" s="60">
        <f>IF(AND(ISBLANK(P747),Q747&lt;=2),Synthèse!$B$41,IF(AND(ISBLANK(P747),Q747&gt;=7),Synthèse!$C$41,R747+S747))</f>
        <v>0</v>
      </c>
      <c r="U747" s="60">
        <f t="shared" si="125"/>
        <v>4.84</v>
      </c>
      <c r="V747" s="60">
        <f t="shared" si="126"/>
        <v>1344</v>
      </c>
      <c r="X747" s="26">
        <v>225</v>
      </c>
      <c r="Y747" s="26" t="b">
        <f>IFERROR(VLOOKUP(A747,'Calculs FA (auto)'!A:O,15,0),FALSE)</f>
        <v>0</v>
      </c>
      <c r="Z747" s="26">
        <f>IFERROR(VLOOKUP(A747,'Evaluations (formulaire)'!A:M,9,0),0)</f>
        <v>0</v>
      </c>
      <c r="AA747" s="135" t="b">
        <v>1</v>
      </c>
      <c r="AB747" s="135" t="b">
        <v>0</v>
      </c>
      <c r="AC747" s="135" t="b">
        <f t="shared" si="127"/>
        <v>1</v>
      </c>
      <c r="AD747" s="135" t="b">
        <f t="shared" si="128"/>
        <v>0</v>
      </c>
      <c r="AE747" s="135" t="b">
        <f t="shared" si="129"/>
        <v>0</v>
      </c>
      <c r="AF747" s="135" t="b">
        <f>AND(AC747,$V747&lt;=Synthèse!$B$44)</f>
        <v>0</v>
      </c>
      <c r="AG747" s="135" t="b">
        <f>AND(AD747,$V747&lt;=Synthèse!$B$44)</f>
        <v>0</v>
      </c>
      <c r="AH747" s="135" t="b">
        <f>AND(AE747,$V747&lt;=Synthèse!$B$44)</f>
        <v>0</v>
      </c>
      <c r="AI747" s="137" t="b">
        <v>0</v>
      </c>
      <c r="AJ747" s="137" t="b">
        <v>1</v>
      </c>
      <c r="AK747" s="137" t="b">
        <f t="shared" si="130"/>
        <v>0</v>
      </c>
      <c r="AL747" s="137" t="b">
        <f t="shared" si="131"/>
        <v>1</v>
      </c>
      <c r="AM747" s="137" t="b">
        <f>AND(AK747,$V747&lt;=Synthèse!$B$44)</f>
        <v>0</v>
      </c>
      <c r="AN747" s="137" t="b">
        <f>AND(AL747,$V747&lt;=Synthèse!$B$44)</f>
        <v>0</v>
      </c>
    </row>
    <row r="748" spans="1:40">
      <c r="A748" s="17">
        <v>453565</v>
      </c>
      <c r="B748" t="str">
        <f ca="1">VLOOKUP(A748,'Fichier FI (en entrée)'!B:AH,3,0)</f>
        <v>EREWGUEEJQ</v>
      </c>
      <c r="C748">
        <f t="shared" si="121"/>
        <v>1544</v>
      </c>
      <c r="D748">
        <f t="shared" si="122"/>
        <v>-8.0000000000000071E-2</v>
      </c>
      <c r="E748" s="14" t="str">
        <f>VLOOKUP(A748,'Fichier FI (en entrée)'!B:AH,2,0)</f>
        <v>EV</v>
      </c>
      <c r="F748" s="14" t="b">
        <f t="shared" si="123"/>
        <v>1</v>
      </c>
      <c r="G748" s="14" t="b">
        <f>IFERROR(VLOOKUP(A748,'Calculs FA (auto)'!A:F,6,0),FALSE)</f>
        <v>0</v>
      </c>
      <c r="H748" s="14" t="b">
        <f t="shared" si="124"/>
        <v>0</v>
      </c>
      <c r="I748" s="16">
        <f>IFERROR(VLOOKUP(A748,'Moyennes FI (en entrée)'!B:N,7,0),"")</f>
        <v>14.92</v>
      </c>
      <c r="J748" s="16">
        <f>IFERROR(VLOOKUP(VLOOKUP(A748,'Fichier FI (en entrée)'!B:AH,33,0),Modificateurs!A$2:B$5,2,0),0)</f>
        <v>-3</v>
      </c>
      <c r="K748" s="16">
        <f>IFERROR(VLOOKUP(VLOOKUP(A748,'Redoub FI (en entrée)'!B:N,7,0),Modificateurs!A$8:B$11,2,0),0)</f>
        <v>0</v>
      </c>
      <c r="L748" s="16">
        <f>IFERROR(VLOOKUP(M748,Modificateurs!D$1:E$94,2,0),0)</f>
        <v>-12</v>
      </c>
      <c r="M748" t="str">
        <f>VLOOKUP(A748,'Fichier FI (en entrée)'!B:AH,16,0)&amp;" "&amp;VLOOKUP(A748,'Fichier FI (en entrée)'!B:AH,20,0)&amp;" "&amp;VLOOKUP(A748,'Fichier FI (en entrée)'!B:AH,27,0)&amp;" "&amp;VLOOKUP(A748,'Fichier FI (en entrée)'!B:AH,29,0)</f>
        <v xml:space="preserve">P Technicien geomètre topographe  </v>
      </c>
      <c r="N748" t="str">
        <f>VLOOKUP(A748,'Fichier FI (en entrée)'!B:AH,8,0)</f>
        <v>En Terminale</v>
      </c>
      <c r="O748" t="b">
        <f>AND(C748&gt;Synthèse!B$8,C748&lt;Synthèse!B$10,NOT(Y748))</f>
        <v>0</v>
      </c>
      <c r="P748" t="s">
        <v>2258</v>
      </c>
      <c r="Q748" s="60">
        <f>ROUNDUP(C748/(Synthèse!$B$4+Synthèse!$B$1)*8,0)</f>
        <v>8</v>
      </c>
      <c r="R748" s="60">
        <f>IFERROR(VLOOKUP(A748,'Evaluations (formulaire)'!A:P,6,0)+VLOOKUP(A748,'Evaluations (formulaire)'!A:P,7,0),0)</f>
        <v>0</v>
      </c>
      <c r="S748" s="60">
        <f>IFERROR(VLOOKUP(A748,'Evaluations (formulaire)'!A:P,8,0),0)</f>
        <v>0</v>
      </c>
      <c r="T748" s="60">
        <f>IF(AND(ISBLANK(P748),Q748&lt;=2),Synthèse!$B$41,IF(AND(ISBLANK(P748),Q748&gt;=7),Synthèse!$C$41,R748+S748))</f>
        <v>0</v>
      </c>
      <c r="U748" s="60">
        <f t="shared" si="125"/>
        <v>-8.0000000000000071E-2</v>
      </c>
      <c r="V748" s="60">
        <f t="shared" si="126"/>
        <v>1544</v>
      </c>
      <c r="X748" s="26">
        <v>1454</v>
      </c>
      <c r="Y748" s="26" t="b">
        <f>IFERROR(VLOOKUP(A748,'Calculs FA (auto)'!A:O,15,0),FALSE)</f>
        <v>0</v>
      </c>
      <c r="Z748" s="26">
        <f>IFERROR(VLOOKUP(A748,'Evaluations (formulaire)'!A:M,9,0),0)</f>
        <v>0</v>
      </c>
      <c r="AA748" s="135" t="b">
        <v>1</v>
      </c>
      <c r="AB748" s="135" t="b">
        <v>0</v>
      </c>
      <c r="AC748" s="135" t="b">
        <f t="shared" si="127"/>
        <v>1</v>
      </c>
      <c r="AD748" s="135" t="b">
        <f t="shared" si="128"/>
        <v>0</v>
      </c>
      <c r="AE748" s="135" t="b">
        <f t="shared" si="129"/>
        <v>0</v>
      </c>
      <c r="AF748" s="135" t="b">
        <f>AND(AC748,$V748&lt;=Synthèse!$B$44)</f>
        <v>0</v>
      </c>
      <c r="AG748" s="135" t="b">
        <f>AND(AD748,$V748&lt;=Synthèse!$B$44)</f>
        <v>0</v>
      </c>
      <c r="AH748" s="135" t="b">
        <f>AND(AE748,$V748&lt;=Synthèse!$B$44)</f>
        <v>0</v>
      </c>
      <c r="AI748" s="137" t="b">
        <v>0</v>
      </c>
      <c r="AJ748" s="137" t="b">
        <v>1</v>
      </c>
      <c r="AK748" s="137" t="b">
        <f t="shared" si="130"/>
        <v>0</v>
      </c>
      <c r="AL748" s="137" t="b">
        <f t="shared" si="131"/>
        <v>1</v>
      </c>
      <c r="AM748" s="137" t="b">
        <f>AND(AK748,$V748&lt;=Synthèse!$B$44)</f>
        <v>0</v>
      </c>
      <c r="AN748" s="137" t="b">
        <f>AND(AL748,$V748&lt;=Synthèse!$B$44)</f>
        <v>0</v>
      </c>
    </row>
    <row r="749" spans="1:40">
      <c r="A749" s="17">
        <v>453705</v>
      </c>
      <c r="B749" t="str">
        <f ca="1">VLOOKUP(A749,'Fichier FI (en entrée)'!B:AH,3,0)</f>
        <v>NITAKKGFHM</v>
      </c>
      <c r="C749">
        <f t="shared" si="121"/>
        <v>1290</v>
      </c>
      <c r="D749">
        <f t="shared" si="122"/>
        <v>5.91</v>
      </c>
      <c r="E749" s="14" t="str">
        <f>VLOOKUP(A749,'Fichier FI (en entrée)'!B:AH,2,0)</f>
        <v>EV</v>
      </c>
      <c r="F749" s="14" t="b">
        <f t="shared" si="123"/>
        <v>1</v>
      </c>
      <c r="G749" s="14" t="b">
        <f>IFERROR(VLOOKUP(A749,'Calculs FA (auto)'!A:F,6,0),FALSE)</f>
        <v>0</v>
      </c>
      <c r="H749" s="14" t="b">
        <f t="shared" si="124"/>
        <v>0</v>
      </c>
      <c r="I749" s="16">
        <f>IFERROR(VLOOKUP(A749,'Moyennes FI (en entrée)'!B:N,7,0),"")</f>
        <v>8.91</v>
      </c>
      <c r="J749" s="16">
        <f>IFERROR(VLOOKUP(VLOOKUP(A749,'Fichier FI (en entrée)'!B:AH,33,0),Modificateurs!A$2:B$5,2,0),0)</f>
        <v>1</v>
      </c>
      <c r="K749" s="16">
        <f>IFERROR(VLOOKUP(VLOOKUP(A749,'Redoub FI (en entrée)'!B:N,7,0),Modificateurs!A$8:B$11,2,0),0)</f>
        <v>0</v>
      </c>
      <c r="L749" s="16">
        <f>IFERROR(VLOOKUP(M749,Modificateurs!D$1:E$94,2,0),0)</f>
        <v>-4</v>
      </c>
      <c r="M749" t="str">
        <f>VLOOKUP(A749,'Fichier FI (en entrée)'!B:AH,16,0)&amp;" "&amp;VLOOKUP(A749,'Fichier FI (en entrée)'!B:AH,20,0)&amp;" "&amp;VLOOKUP(A749,'Fichier FI (en entrée)'!B:AH,27,0)&amp;" "&amp;VLOOKUP(A749,'Fichier FI (en entrée)'!B:AH,29,0)</f>
        <v xml:space="preserve">STI2D Energies et environnement  </v>
      </c>
      <c r="N749" t="str">
        <f>VLOOKUP(A749,'Fichier FI (en entrée)'!B:AH,8,0)</f>
        <v>En Terminale</v>
      </c>
      <c r="O749" t="b">
        <f>AND(C749&gt;Synthèse!B$8,C749&lt;Synthèse!B$10,NOT(Y749))</f>
        <v>0</v>
      </c>
      <c r="P749" t="s">
        <v>2268</v>
      </c>
      <c r="Q749" s="60">
        <f>ROUNDUP(C749/(Synthèse!$B$4+Synthèse!$B$1)*8,0)</f>
        <v>6</v>
      </c>
      <c r="R749" s="60">
        <f>IFERROR(VLOOKUP(A749,'Evaluations (formulaire)'!A:P,6,0)+VLOOKUP(A749,'Evaluations (formulaire)'!A:P,7,0),0)</f>
        <v>0</v>
      </c>
      <c r="S749" s="60">
        <f>IFERROR(VLOOKUP(A749,'Evaluations (formulaire)'!A:P,8,0),0)</f>
        <v>0</v>
      </c>
      <c r="T749" s="60">
        <f>IF(AND(ISBLANK(P749),Q749&lt;=2),Synthèse!$B$41,IF(AND(ISBLANK(P749),Q749&gt;=7),Synthèse!$C$41,R749+S749))</f>
        <v>0</v>
      </c>
      <c r="U749" s="60">
        <f t="shared" si="125"/>
        <v>5.91</v>
      </c>
      <c r="V749" s="60">
        <f t="shared" si="126"/>
        <v>1290</v>
      </c>
      <c r="X749" s="26">
        <v>1673</v>
      </c>
      <c r="Y749" s="26" t="b">
        <f>IFERROR(VLOOKUP(A749,'Calculs FA (auto)'!A:O,15,0),FALSE)</f>
        <v>0</v>
      </c>
      <c r="Z749" s="26">
        <f>IFERROR(VLOOKUP(A749,'Evaluations (formulaire)'!A:M,9,0),0)</f>
        <v>0</v>
      </c>
      <c r="AA749" s="135" t="b">
        <v>1</v>
      </c>
      <c r="AB749" s="135" t="b">
        <v>0</v>
      </c>
      <c r="AC749" s="135" t="b">
        <f t="shared" si="127"/>
        <v>1</v>
      </c>
      <c r="AD749" s="135" t="b">
        <f t="shared" si="128"/>
        <v>0</v>
      </c>
      <c r="AE749" s="135" t="b">
        <f t="shared" si="129"/>
        <v>0</v>
      </c>
      <c r="AF749" s="135" t="b">
        <f>AND(AC749,$V749&lt;=Synthèse!$B$44)</f>
        <v>0</v>
      </c>
      <c r="AG749" s="135" t="b">
        <f>AND(AD749,$V749&lt;=Synthèse!$B$44)</f>
        <v>0</v>
      </c>
      <c r="AH749" s="135" t="b">
        <f>AND(AE749,$V749&lt;=Synthèse!$B$44)</f>
        <v>0</v>
      </c>
      <c r="AI749" s="137" t="b">
        <v>0</v>
      </c>
      <c r="AJ749" s="137" t="b">
        <v>1</v>
      </c>
      <c r="AK749" s="137" t="b">
        <f t="shared" si="130"/>
        <v>0</v>
      </c>
      <c r="AL749" s="137" t="b">
        <f t="shared" si="131"/>
        <v>1</v>
      </c>
      <c r="AM749" s="137" t="b">
        <f>AND(AK749,$V749&lt;=Synthèse!$B$44)</f>
        <v>0</v>
      </c>
      <c r="AN749" s="137" t="b">
        <f>AND(AL749,$V749&lt;=Synthèse!$B$44)</f>
        <v>0</v>
      </c>
    </row>
    <row r="750" spans="1:40">
      <c r="A750" s="17">
        <v>453756</v>
      </c>
      <c r="B750" t="str">
        <f ca="1">VLOOKUP(A750,'Fichier FI (en entrée)'!B:AH,3,0)</f>
        <v>ZGXWAHSIBF</v>
      </c>
      <c r="C750">
        <f t="shared" si="121"/>
        <v>1274</v>
      </c>
      <c r="D750">
        <f t="shared" si="122"/>
        <v>6.35</v>
      </c>
      <c r="E750" s="14" t="str">
        <f>VLOOKUP(A750,'Fichier FI (en entrée)'!B:AH,2,0)</f>
        <v>EV</v>
      </c>
      <c r="F750" s="14" t="b">
        <f t="shared" si="123"/>
        <v>1</v>
      </c>
      <c r="G750" s="14" t="b">
        <f>IFERROR(VLOOKUP(A750,'Calculs FA (auto)'!A:F,6,0),FALSE)</f>
        <v>0</v>
      </c>
      <c r="H750" s="14" t="b">
        <f t="shared" si="124"/>
        <v>0</v>
      </c>
      <c r="I750" s="16">
        <f>IFERROR(VLOOKUP(A750,'Moyennes FI (en entrée)'!B:N,7,0),"")</f>
        <v>10.35</v>
      </c>
      <c r="J750" s="16">
        <f>IFERROR(VLOOKUP(VLOOKUP(A750,'Fichier FI (en entrée)'!B:AH,33,0),Modificateurs!A$2:B$5,2,0),0)</f>
        <v>0</v>
      </c>
      <c r="K750" s="16">
        <f>IFERROR(VLOOKUP(VLOOKUP(A750,'Redoub FI (en entrée)'!B:N,7,0),Modificateurs!A$8:B$11,2,0),0)</f>
        <v>0</v>
      </c>
      <c r="L750" s="16">
        <f>IFERROR(VLOOKUP(M750,Modificateurs!D$1:E$94,2,0),0)</f>
        <v>-4</v>
      </c>
      <c r="M750" t="str">
        <f>VLOOKUP(A750,'Fichier FI (en entrée)'!B:AH,16,0)&amp;" "&amp;VLOOKUP(A750,'Fichier FI (en entrée)'!B:AH,20,0)&amp;" "&amp;VLOOKUP(A750,'Fichier FI (en entrée)'!B:AH,27,0)&amp;" "&amp;VLOOKUP(A750,'Fichier FI (en entrée)'!B:AH,29,0)</f>
        <v xml:space="preserve">STI2D Energies et environnement  </v>
      </c>
      <c r="N750" t="str">
        <f>VLOOKUP(A750,'Fichier FI (en entrée)'!B:AH,8,0)</f>
        <v>En Terminale</v>
      </c>
      <c r="O750" t="b">
        <f>AND(C750&gt;Synthèse!B$8,C750&lt;Synthèse!B$10,NOT(Y750))</f>
        <v>0</v>
      </c>
      <c r="P750" t="s">
        <v>2262</v>
      </c>
      <c r="Q750" s="60">
        <f>ROUNDUP(C750/(Synthèse!$B$4+Synthèse!$B$1)*8,0)</f>
        <v>6</v>
      </c>
      <c r="R750" s="60">
        <f>IFERROR(VLOOKUP(A750,'Evaluations (formulaire)'!A:P,6,0)+VLOOKUP(A750,'Evaluations (formulaire)'!A:P,7,0),0)</f>
        <v>0</v>
      </c>
      <c r="S750" s="60">
        <f>IFERROR(VLOOKUP(A750,'Evaluations (formulaire)'!A:P,8,0),0)</f>
        <v>0</v>
      </c>
      <c r="T750" s="60">
        <f>IF(AND(ISBLANK(P750),Q750&lt;=2),Synthèse!$B$41,IF(AND(ISBLANK(P750),Q750&gt;=7),Synthèse!$C$41,R750+S750))</f>
        <v>0</v>
      </c>
      <c r="U750" s="60">
        <f t="shared" si="125"/>
        <v>6.35</v>
      </c>
      <c r="V750" s="60">
        <f t="shared" si="126"/>
        <v>1274</v>
      </c>
      <c r="X750" s="26">
        <v>1069</v>
      </c>
      <c r="Y750" s="26" t="b">
        <f>IFERROR(VLOOKUP(A750,'Calculs FA (auto)'!A:O,15,0),FALSE)</f>
        <v>0</v>
      </c>
      <c r="Z750" s="26">
        <f>IFERROR(VLOOKUP(A750,'Evaluations (formulaire)'!A:M,9,0),0)</f>
        <v>0</v>
      </c>
      <c r="AA750" s="135" t="b">
        <v>1</v>
      </c>
      <c r="AB750" s="135" t="b">
        <v>0</v>
      </c>
      <c r="AC750" s="135" t="b">
        <f t="shared" si="127"/>
        <v>1</v>
      </c>
      <c r="AD750" s="135" t="b">
        <f t="shared" si="128"/>
        <v>0</v>
      </c>
      <c r="AE750" s="135" t="b">
        <f t="shared" si="129"/>
        <v>0</v>
      </c>
      <c r="AF750" s="135" t="b">
        <f>AND(AC750,$V750&lt;=Synthèse!$B$44)</f>
        <v>0</v>
      </c>
      <c r="AG750" s="135" t="b">
        <f>AND(AD750,$V750&lt;=Synthèse!$B$44)</f>
        <v>0</v>
      </c>
      <c r="AH750" s="135" t="b">
        <f>AND(AE750,$V750&lt;=Synthèse!$B$44)</f>
        <v>0</v>
      </c>
      <c r="AI750" s="137" t="b">
        <v>0</v>
      </c>
      <c r="AJ750" s="137" t="b">
        <v>1</v>
      </c>
      <c r="AK750" s="137" t="b">
        <f t="shared" si="130"/>
        <v>0</v>
      </c>
      <c r="AL750" s="137" t="b">
        <f t="shared" si="131"/>
        <v>1</v>
      </c>
      <c r="AM750" s="137" t="b">
        <f>AND(AK750,$V750&lt;=Synthèse!$B$44)</f>
        <v>0</v>
      </c>
      <c r="AN750" s="137" t="b">
        <f>AND(AL750,$V750&lt;=Synthèse!$B$44)</f>
        <v>0</v>
      </c>
    </row>
    <row r="751" spans="1:40">
      <c r="A751" s="17">
        <v>453768</v>
      </c>
      <c r="B751" t="str">
        <f ca="1">VLOOKUP(A751,'Fichier FI (en entrée)'!B:AH,3,0)</f>
        <v>QIWCJEKOLB</v>
      </c>
      <c r="C751">
        <f t="shared" si="121"/>
        <v>1180</v>
      </c>
      <c r="D751">
        <f t="shared" si="122"/>
        <v>8.24</v>
      </c>
      <c r="E751" s="14" t="str">
        <f>VLOOKUP(A751,'Fichier FI (en entrée)'!B:AH,2,0)</f>
        <v>EV</v>
      </c>
      <c r="F751" s="14" t="b">
        <f t="shared" si="123"/>
        <v>1</v>
      </c>
      <c r="G751" s="14" t="b">
        <f>IFERROR(VLOOKUP(A751,'Calculs FA (auto)'!A:F,6,0),FALSE)</f>
        <v>0</v>
      </c>
      <c r="H751" s="14" t="b">
        <f t="shared" si="124"/>
        <v>0</v>
      </c>
      <c r="I751" s="16">
        <f>IFERROR(VLOOKUP(A751,'Moyennes FI (en entrée)'!B:N,7,0),"")</f>
        <v>11.24</v>
      </c>
      <c r="J751" s="16">
        <f>IFERROR(VLOOKUP(VLOOKUP(A751,'Fichier FI (en entrée)'!B:AH,33,0),Modificateurs!A$2:B$5,2,0),0)</f>
        <v>3</v>
      </c>
      <c r="K751" s="16">
        <f>IFERROR(VLOOKUP(VLOOKUP(A751,'Redoub FI (en entrée)'!B:N,7,0),Modificateurs!A$8:B$11,2,0),0)</f>
        <v>0</v>
      </c>
      <c r="L751" s="16">
        <f>IFERROR(VLOOKUP(M751,Modificateurs!D$1:E$94,2,0),0)</f>
        <v>-6</v>
      </c>
      <c r="M751" t="str">
        <f>VLOOKUP(A751,'Fichier FI (en entrée)'!B:AH,16,0)&amp;" "&amp;VLOOKUP(A751,'Fichier FI (en entrée)'!B:AH,20,0)&amp;" "&amp;VLOOKUP(A751,'Fichier FI (en entrée)'!B:AH,27,0)&amp;" "&amp;VLOOKUP(A751,'Fichier FI (en entrée)'!B:AH,29,0)</f>
        <v xml:space="preserve">STI2D Architecture et construction  </v>
      </c>
      <c r="N751" t="str">
        <f>VLOOKUP(A751,'Fichier FI (en entrée)'!B:AH,8,0)</f>
        <v>En Terminale</v>
      </c>
      <c r="O751" t="b">
        <f>AND(C751&gt;Synthèse!B$8,C751&lt;Synthèse!B$10,NOT(Y751))</f>
        <v>1</v>
      </c>
      <c r="Q751" s="60">
        <f>ROUNDUP(C751/(Synthèse!$B$4+Synthèse!$B$1)*8,0)</f>
        <v>6</v>
      </c>
      <c r="R751" s="60">
        <f>IFERROR(VLOOKUP(A751,'Evaluations (formulaire)'!A:P,6,0)+VLOOKUP(A751,'Evaluations (formulaire)'!A:P,7,0),0)</f>
        <v>0</v>
      </c>
      <c r="S751" s="60">
        <f>IFERROR(VLOOKUP(A751,'Evaluations (formulaire)'!A:P,8,0),0)</f>
        <v>0</v>
      </c>
      <c r="T751" s="60">
        <f>IF(AND(ISBLANK(P751),Q751&lt;=2),Synthèse!$B$41,IF(AND(ISBLANK(P751),Q751&gt;=7),Synthèse!$C$41,R751+S751))</f>
        <v>0</v>
      </c>
      <c r="U751" s="60">
        <f t="shared" si="125"/>
        <v>8.24</v>
      </c>
      <c r="V751" s="60">
        <f t="shared" si="126"/>
        <v>1178</v>
      </c>
      <c r="X751" s="26">
        <v>1361</v>
      </c>
      <c r="Y751" s="26" t="b">
        <f>IFERROR(VLOOKUP(A751,'Calculs FA (auto)'!A:O,15,0),FALSE)</f>
        <v>0</v>
      </c>
      <c r="Z751" s="26">
        <f>IFERROR(VLOOKUP(A751,'Evaluations (formulaire)'!A:M,9,0),0)</f>
        <v>0</v>
      </c>
      <c r="AA751" s="135" t="b">
        <v>1</v>
      </c>
      <c r="AB751" s="135" t="b">
        <v>0</v>
      </c>
      <c r="AC751" s="135" t="b">
        <f t="shared" si="127"/>
        <v>1</v>
      </c>
      <c r="AD751" s="135" t="b">
        <f t="shared" si="128"/>
        <v>0</v>
      </c>
      <c r="AE751" s="135" t="b">
        <f t="shared" si="129"/>
        <v>0</v>
      </c>
      <c r="AF751" s="135" t="b">
        <f>AND(AC751,$V751&lt;=Synthèse!$B$44)</f>
        <v>0</v>
      </c>
      <c r="AG751" s="135" t="b">
        <f>AND(AD751,$V751&lt;=Synthèse!$B$44)</f>
        <v>0</v>
      </c>
      <c r="AH751" s="135" t="b">
        <f>AND(AE751,$V751&lt;=Synthèse!$B$44)</f>
        <v>0</v>
      </c>
      <c r="AI751" s="137" t="b">
        <v>0</v>
      </c>
      <c r="AJ751" s="137" t="b">
        <v>1</v>
      </c>
      <c r="AK751" s="137" t="b">
        <f t="shared" si="130"/>
        <v>0</v>
      </c>
      <c r="AL751" s="137" t="b">
        <f t="shared" si="131"/>
        <v>1</v>
      </c>
      <c r="AM751" s="137" t="b">
        <f>AND(AK751,$V751&lt;=Synthèse!$B$44)</f>
        <v>0</v>
      </c>
      <c r="AN751" s="137" t="b">
        <f>AND(AL751,$V751&lt;=Synthèse!$B$44)</f>
        <v>0</v>
      </c>
    </row>
    <row r="752" spans="1:40">
      <c r="A752" s="17">
        <v>453786</v>
      </c>
      <c r="B752" t="str">
        <f ca="1">VLOOKUP(A752,'Fichier FI (en entrée)'!B:AH,3,0)</f>
        <v>ELBVSLXXWN</v>
      </c>
      <c r="C752">
        <f t="shared" si="121"/>
        <v>352</v>
      </c>
      <c r="D752">
        <f t="shared" si="122"/>
        <v>14.47</v>
      </c>
      <c r="E752" s="14" t="str">
        <f>VLOOKUP(A752,'Fichier FI (en entrée)'!B:AH,2,0)</f>
        <v>EV</v>
      </c>
      <c r="F752" s="14" t="b">
        <f t="shared" si="123"/>
        <v>1</v>
      </c>
      <c r="G752" s="14" t="b">
        <f>IFERROR(VLOOKUP(A752,'Calculs FA (auto)'!A:F,6,0),FALSE)</f>
        <v>0</v>
      </c>
      <c r="H752" s="14" t="b">
        <f t="shared" si="124"/>
        <v>0</v>
      </c>
      <c r="I752" s="16">
        <f>IFERROR(VLOOKUP(A752,'Moyennes FI (en entrée)'!B:N,7,0),"")</f>
        <v>8.4700000000000006</v>
      </c>
      <c r="J752" s="16">
        <f>IFERROR(VLOOKUP(VLOOKUP(A752,'Fichier FI (en entrée)'!B:AH,33,0),Modificateurs!A$2:B$5,2,0),0)</f>
        <v>3</v>
      </c>
      <c r="K752" s="16">
        <f>IFERROR(VLOOKUP(VLOOKUP(A752,'Redoub FI (en entrée)'!B:N,7,0),Modificateurs!A$8:B$11,2,0),0)</f>
        <v>0</v>
      </c>
      <c r="L752" s="16">
        <f>IFERROR(VLOOKUP(M752,Modificateurs!D$1:E$94,2,0),0)</f>
        <v>3</v>
      </c>
      <c r="M752" t="str">
        <f>VLOOKUP(A752,'Fichier FI (en entrée)'!B:AH,16,0)&amp;" "&amp;VLOOKUP(A752,'Fichier FI (en entrée)'!B:AH,20,0)&amp;" "&amp;VLOOKUP(A752,'Fichier FI (en entrée)'!B:AH,27,0)&amp;" "&amp;VLOOKUP(A752,'Fichier FI (en entrée)'!B:AH,29,0)</f>
        <v xml:space="preserve">S Informatique et Sciences du numérique  </v>
      </c>
      <c r="N752" t="str">
        <f>VLOOKUP(A752,'Fichier FI (en entrée)'!B:AH,8,0)</f>
        <v>En Terminale</v>
      </c>
      <c r="O752" t="b">
        <f>AND(C752&gt;Synthèse!B$8,C752&lt;Synthèse!B$10,NOT(Y752))</f>
        <v>0</v>
      </c>
      <c r="Q752" s="60">
        <f>ROUNDUP(C752/(Synthèse!$B$4+Synthèse!$B$1)*8,0)</f>
        <v>2</v>
      </c>
      <c r="R752" s="60">
        <f>IFERROR(VLOOKUP(A752,'Evaluations (formulaire)'!A:P,6,0)+VLOOKUP(A752,'Evaluations (formulaire)'!A:P,7,0),0)</f>
        <v>0</v>
      </c>
      <c r="S752" s="60">
        <f>IFERROR(VLOOKUP(A752,'Evaluations (formulaire)'!A:P,8,0),0)</f>
        <v>0</v>
      </c>
      <c r="T752" s="60">
        <f>IF(AND(ISBLANK(P752),Q752&lt;=2),Synthèse!$B$41,IF(AND(ISBLANK(P752),Q752&gt;=7),Synthèse!$C$41,R752+S752))</f>
        <v>4.6511627906976744E-3</v>
      </c>
      <c r="U752" s="60">
        <f t="shared" si="125"/>
        <v>14.474651162790698</v>
      </c>
      <c r="V752" s="60">
        <f t="shared" si="126"/>
        <v>352</v>
      </c>
      <c r="X752" s="26">
        <v>1435</v>
      </c>
      <c r="Y752" s="26" t="b">
        <f>IFERROR(VLOOKUP(A752,'Calculs FA (auto)'!A:O,15,0),FALSE)</f>
        <v>0</v>
      </c>
      <c r="Z752" s="26">
        <f>IFERROR(VLOOKUP(A752,'Evaluations (formulaire)'!A:M,9,0),0)</f>
        <v>0</v>
      </c>
      <c r="AA752" s="135" t="b">
        <v>1</v>
      </c>
      <c r="AB752" s="135" t="b">
        <v>0</v>
      </c>
      <c r="AC752" s="135" t="b">
        <f t="shared" si="127"/>
        <v>1</v>
      </c>
      <c r="AD752" s="135" t="b">
        <f t="shared" si="128"/>
        <v>0</v>
      </c>
      <c r="AE752" s="135" t="b">
        <f t="shared" si="129"/>
        <v>0</v>
      </c>
      <c r="AF752" s="135" t="b">
        <f>AND(AC752,$V752&lt;=Synthèse!$B$44)</f>
        <v>1</v>
      </c>
      <c r="AG752" s="135" t="b">
        <f>AND(AD752,$V752&lt;=Synthèse!$B$44)</f>
        <v>0</v>
      </c>
      <c r="AH752" s="135" t="b">
        <f>AND(AE752,$V752&lt;=Synthèse!$B$44)</f>
        <v>0</v>
      </c>
      <c r="AI752" s="137" t="b">
        <v>0</v>
      </c>
      <c r="AJ752" s="137" t="b">
        <v>1</v>
      </c>
      <c r="AK752" s="137" t="b">
        <f t="shared" si="130"/>
        <v>0</v>
      </c>
      <c r="AL752" s="137" t="b">
        <f t="shared" si="131"/>
        <v>1</v>
      </c>
      <c r="AM752" s="137" t="b">
        <f>AND(AK752,$V752&lt;=Synthèse!$B$44)</f>
        <v>0</v>
      </c>
      <c r="AN752" s="137" t="b">
        <f>AND(AL752,$V752&lt;=Synthèse!$B$44)</f>
        <v>1</v>
      </c>
    </row>
    <row r="753" spans="1:40">
      <c r="A753" s="17">
        <v>453804</v>
      </c>
      <c r="B753" t="str">
        <f ca="1">VLOOKUP(A753,'Fichier FI (en entrée)'!B:AH,3,0)</f>
        <v>RKSAREMQZN</v>
      </c>
      <c r="C753">
        <f t="shared" si="121"/>
        <v>303</v>
      </c>
      <c r="D753">
        <f t="shared" si="122"/>
        <v>14.76</v>
      </c>
      <c r="E753" s="14" t="str">
        <f>VLOOKUP(A753,'Fichier FI (en entrée)'!B:AH,2,0)</f>
        <v>EV</v>
      </c>
      <c r="F753" s="14" t="b">
        <f t="shared" si="123"/>
        <v>1</v>
      </c>
      <c r="G753" s="14" t="b">
        <f>IFERROR(VLOOKUP(A753,'Calculs FA (auto)'!A:F,6,0),FALSE)</f>
        <v>0</v>
      </c>
      <c r="H753" s="14" t="b">
        <f t="shared" si="124"/>
        <v>0</v>
      </c>
      <c r="I753" s="16">
        <f>IFERROR(VLOOKUP(A753,'Moyennes FI (en entrée)'!B:N,7,0),"")</f>
        <v>9.76</v>
      </c>
      <c r="J753" s="16">
        <f>IFERROR(VLOOKUP(VLOOKUP(A753,'Fichier FI (en entrée)'!B:AH,33,0),Modificateurs!A$2:B$5,2,0),0)</f>
        <v>3</v>
      </c>
      <c r="K753" s="16">
        <f>IFERROR(VLOOKUP(VLOOKUP(A753,'Redoub FI (en entrée)'!B:N,7,0),Modificateurs!A$8:B$11,2,0),0)</f>
        <v>0</v>
      </c>
      <c r="L753" s="16">
        <f>IFERROR(VLOOKUP(M753,Modificateurs!D$1:E$94,2,0),0)</f>
        <v>2</v>
      </c>
      <c r="M753" t="str">
        <f>VLOOKUP(A753,'Fichier FI (en entrée)'!B:AH,16,0)&amp;" "&amp;VLOOKUP(A753,'Fichier FI (en entrée)'!B:AH,20,0)&amp;" "&amp;VLOOKUP(A753,'Fichier FI (en entrée)'!B:AH,27,0)&amp;" "&amp;VLOOKUP(A753,'Fichier FI (en entrée)'!B:AH,29,0)</f>
        <v xml:space="preserve">S Mathématiques  </v>
      </c>
      <c r="N753" t="str">
        <f>VLOOKUP(A753,'Fichier FI (en entrée)'!B:AH,8,0)</f>
        <v>En Terminale</v>
      </c>
      <c r="O753" t="b">
        <f>AND(C753&gt;Synthèse!B$8,C753&lt;Synthèse!B$10,NOT(Y753))</f>
        <v>0</v>
      </c>
      <c r="Q753" s="60">
        <f>ROUNDUP(C753/(Synthèse!$B$4+Synthèse!$B$1)*8,0)</f>
        <v>2</v>
      </c>
      <c r="R753" s="60">
        <f>IFERROR(VLOOKUP(A753,'Evaluations (formulaire)'!A:P,6,0)+VLOOKUP(A753,'Evaluations (formulaire)'!A:P,7,0),0)</f>
        <v>0</v>
      </c>
      <c r="S753" s="60">
        <f>IFERROR(VLOOKUP(A753,'Evaluations (formulaire)'!A:P,8,0),0)</f>
        <v>0</v>
      </c>
      <c r="T753" s="60">
        <f>IF(AND(ISBLANK(P753),Q753&lt;=2),Synthèse!$B$41,IF(AND(ISBLANK(P753),Q753&gt;=7),Synthèse!$C$41,R753+S753))</f>
        <v>4.6511627906976744E-3</v>
      </c>
      <c r="U753" s="60">
        <f t="shared" si="125"/>
        <v>14.764651162790697</v>
      </c>
      <c r="V753" s="60">
        <f t="shared" si="126"/>
        <v>303</v>
      </c>
      <c r="X753" s="26">
        <v>1066</v>
      </c>
      <c r="Y753" s="26" t="b">
        <f>IFERROR(VLOOKUP(A753,'Calculs FA (auto)'!A:O,15,0),FALSE)</f>
        <v>0</v>
      </c>
      <c r="Z753" s="26">
        <f>IFERROR(VLOOKUP(A753,'Evaluations (formulaire)'!A:M,9,0),0)</f>
        <v>0</v>
      </c>
      <c r="AA753" s="135" t="b">
        <v>1</v>
      </c>
      <c r="AB753" s="135" t="b">
        <v>0</v>
      </c>
      <c r="AC753" s="135" t="b">
        <f t="shared" si="127"/>
        <v>1</v>
      </c>
      <c r="AD753" s="135" t="b">
        <f t="shared" si="128"/>
        <v>0</v>
      </c>
      <c r="AE753" s="135" t="b">
        <f t="shared" si="129"/>
        <v>0</v>
      </c>
      <c r="AF753" s="135" t="b">
        <f>AND(AC753,$V753&lt;=Synthèse!$B$44)</f>
        <v>1</v>
      </c>
      <c r="AG753" s="135" t="b">
        <f>AND(AD753,$V753&lt;=Synthèse!$B$44)</f>
        <v>0</v>
      </c>
      <c r="AH753" s="135" t="b">
        <f>AND(AE753,$V753&lt;=Synthèse!$B$44)</f>
        <v>0</v>
      </c>
      <c r="AI753" s="137" t="b">
        <v>0</v>
      </c>
      <c r="AJ753" s="137" t="b">
        <v>1</v>
      </c>
      <c r="AK753" s="137" t="b">
        <f t="shared" si="130"/>
        <v>0</v>
      </c>
      <c r="AL753" s="137" t="b">
        <f t="shared" si="131"/>
        <v>1</v>
      </c>
      <c r="AM753" s="137" t="b">
        <f>AND(AK753,$V753&lt;=Synthèse!$B$44)</f>
        <v>0</v>
      </c>
      <c r="AN753" s="137" t="b">
        <f>AND(AL753,$V753&lt;=Synthèse!$B$44)</f>
        <v>1</v>
      </c>
    </row>
    <row r="754" spans="1:40">
      <c r="A754" s="17">
        <v>453942</v>
      </c>
      <c r="B754" t="str">
        <f ca="1">VLOOKUP(A754,'Fichier FI (en entrée)'!B:AH,3,0)</f>
        <v>SPVHRQPFHS</v>
      </c>
      <c r="C754">
        <f t="shared" si="121"/>
        <v>2097</v>
      </c>
      <c r="D754">
        <f t="shared" si="122"/>
        <v>-100</v>
      </c>
      <c r="E754" s="14" t="str">
        <f>VLOOKUP(A754,'Fichier FI (en entrée)'!B:AH,2,0)</f>
        <v>ENV</v>
      </c>
      <c r="F754" s="14" t="b">
        <f t="shared" si="123"/>
        <v>0</v>
      </c>
      <c r="G754" s="14" t="b">
        <f>IFERROR(VLOOKUP(A754,'Calculs FA (auto)'!A:F,6,0),FALSE)</f>
        <v>0</v>
      </c>
      <c r="H754" s="14" t="b">
        <f t="shared" si="124"/>
        <v>0</v>
      </c>
      <c r="I754" s="16" t="str">
        <f>IFERROR(VLOOKUP(A754,'Moyennes FI (en entrée)'!B:N,7,0),"")</f>
        <v/>
      </c>
      <c r="J754" s="16">
        <f>IFERROR(VLOOKUP(VLOOKUP(A754,'Fichier FI (en entrée)'!B:AH,33,0),Modificateurs!A$2:B$5,2,0),0)</f>
        <v>3</v>
      </c>
      <c r="K754" s="16">
        <f>IFERROR(VLOOKUP(VLOOKUP(A754,'Redoub FI (en entrée)'!B:N,7,0),Modificateurs!A$8:B$11,2,0),0)</f>
        <v>0</v>
      </c>
      <c r="L754" s="16">
        <f>IFERROR(VLOOKUP(M754,Modificateurs!D$1:E$94,2,0),0)</f>
        <v>3</v>
      </c>
      <c r="M754" t="str">
        <f>VLOOKUP(A754,'Fichier FI (en entrée)'!B:AH,16,0)&amp;" "&amp;VLOOKUP(A754,'Fichier FI (en entrée)'!B:AH,20,0)&amp;" "&amp;VLOOKUP(A754,'Fichier FI (en entrée)'!B:AH,27,0)&amp;" "&amp;VLOOKUP(A754,'Fichier FI (en entrée)'!B:AH,29,0)</f>
        <v xml:space="preserve">S Informatique et Sciences du numérique  </v>
      </c>
      <c r="N754" t="str">
        <f>VLOOKUP(A754,'Fichier FI (en entrée)'!B:AH,8,0)</f>
        <v>En Terminale</v>
      </c>
      <c r="O754" t="b">
        <f>AND(C754&gt;Synthèse!B$8,C754&lt;Synthèse!B$10,NOT(Y754))</f>
        <v>0</v>
      </c>
      <c r="P754" t="s">
        <v>2268</v>
      </c>
      <c r="Q754" s="60">
        <f>ROUNDUP(C754/(Synthèse!$B$4+Synthèse!$B$1)*8,0)</f>
        <v>10</v>
      </c>
      <c r="R754" s="60">
        <f>IFERROR(VLOOKUP(A754,'Evaluations (formulaire)'!A:P,6,0)+VLOOKUP(A754,'Evaluations (formulaire)'!A:P,7,0),0)</f>
        <v>0</v>
      </c>
      <c r="S754" s="60">
        <f>IFERROR(VLOOKUP(A754,'Evaluations (formulaire)'!A:P,8,0),0)</f>
        <v>0</v>
      </c>
      <c r="T754" s="60">
        <f>IF(AND(ISBLANK(P754),Q754&lt;=2),Synthèse!$B$41,IF(AND(ISBLANK(P754),Q754&gt;=7),Synthèse!$C$41,R754+S754))</f>
        <v>0</v>
      </c>
      <c r="U754" s="60">
        <f t="shared" si="125"/>
        <v>-100</v>
      </c>
      <c r="V754" s="60">
        <f t="shared" si="126"/>
        <v>2096</v>
      </c>
      <c r="X754" s="26">
        <v>878</v>
      </c>
      <c r="Y754" s="26" t="b">
        <f>IFERROR(VLOOKUP(A754,'Calculs FA (auto)'!A:O,15,0),FALSE)</f>
        <v>0</v>
      </c>
      <c r="Z754" s="26">
        <f>IFERROR(VLOOKUP(A754,'Evaluations (formulaire)'!A:M,9,0),0)</f>
        <v>0</v>
      </c>
      <c r="AA754" s="135" t="b">
        <v>1</v>
      </c>
      <c r="AB754" s="135" t="b">
        <v>0</v>
      </c>
      <c r="AC754" s="135" t="b">
        <f t="shared" si="127"/>
        <v>0</v>
      </c>
      <c r="AD754" s="135" t="b">
        <f t="shared" si="128"/>
        <v>0</v>
      </c>
      <c r="AE754" s="135" t="b">
        <f t="shared" si="129"/>
        <v>0</v>
      </c>
      <c r="AF754" s="135" t="b">
        <f>AND(AC754,$V754&lt;=Synthèse!$B$44)</f>
        <v>0</v>
      </c>
      <c r="AG754" s="135" t="b">
        <f>AND(AD754,$V754&lt;=Synthèse!$B$44)</f>
        <v>0</v>
      </c>
      <c r="AH754" s="135" t="b">
        <f>AND(AE754,$V754&lt;=Synthèse!$B$44)</f>
        <v>0</v>
      </c>
      <c r="AI754" s="137" t="b">
        <v>0</v>
      </c>
      <c r="AJ754" s="137" t="b">
        <v>1</v>
      </c>
      <c r="AK754" s="137" t="b">
        <f t="shared" si="130"/>
        <v>0</v>
      </c>
      <c r="AL754" s="137" t="b">
        <f t="shared" si="131"/>
        <v>0</v>
      </c>
      <c r="AM754" s="137" t="b">
        <f>AND(AK754,$V754&lt;=Synthèse!$B$44)</f>
        <v>0</v>
      </c>
      <c r="AN754" s="137" t="b">
        <f>AND(AL754,$V754&lt;=Synthèse!$B$44)</f>
        <v>0</v>
      </c>
    </row>
    <row r="755" spans="1:40">
      <c r="A755" s="17">
        <v>453979</v>
      </c>
      <c r="B755" t="str">
        <f ca="1">VLOOKUP(A755,'Fichier FI (en entrée)'!B:AH,3,0)</f>
        <v>YGFRMRDTUP</v>
      </c>
      <c r="C755">
        <f t="shared" si="121"/>
        <v>1031</v>
      </c>
      <c r="D755">
        <f t="shared" si="122"/>
        <v>10.119999999999999</v>
      </c>
      <c r="E755" s="14" t="str">
        <f>VLOOKUP(A755,'Fichier FI (en entrée)'!B:AH,2,0)</f>
        <v>EV</v>
      </c>
      <c r="F755" s="14" t="b">
        <f t="shared" si="123"/>
        <v>1</v>
      </c>
      <c r="G755" s="14" t="b">
        <f>IFERROR(VLOOKUP(A755,'Calculs FA (auto)'!A:F,6,0),FALSE)</f>
        <v>0</v>
      </c>
      <c r="H755" s="14" t="b">
        <f t="shared" si="124"/>
        <v>0</v>
      </c>
      <c r="I755" s="16">
        <f>IFERROR(VLOOKUP(A755,'Moyennes FI (en entrée)'!B:N,7,0),"")</f>
        <v>8.1199999999999992</v>
      </c>
      <c r="J755" s="16">
        <f>IFERROR(VLOOKUP(VLOOKUP(A755,'Fichier FI (en entrée)'!B:AH,33,0),Modificateurs!A$2:B$5,2,0),0)</f>
        <v>0</v>
      </c>
      <c r="K755" s="16">
        <f>IFERROR(VLOOKUP(VLOOKUP(A755,'Redoub FI (en entrée)'!B:N,7,0),Modificateurs!A$8:B$11,2,0),0)</f>
        <v>0</v>
      </c>
      <c r="L755" s="16">
        <f>IFERROR(VLOOKUP(M755,Modificateurs!D$1:E$94,2,0),0)</f>
        <v>2</v>
      </c>
      <c r="M755" t="str">
        <f>VLOOKUP(A755,'Fichier FI (en entrée)'!B:AH,16,0)&amp;" "&amp;VLOOKUP(A755,'Fichier FI (en entrée)'!B:AH,20,0)&amp;" "&amp;VLOOKUP(A755,'Fichier FI (en entrée)'!B:AH,27,0)&amp;" "&amp;VLOOKUP(A755,'Fichier FI (en entrée)'!B:AH,29,0)</f>
        <v xml:space="preserve">S Physique-chimie  </v>
      </c>
      <c r="N755" t="str">
        <f>VLOOKUP(A755,'Fichier FI (en entrée)'!B:AH,8,0)</f>
        <v>En Terminale</v>
      </c>
      <c r="O755" t="b">
        <f>AND(C755&gt;Synthèse!B$8,C755&lt;Synthèse!B$10,NOT(Y755))</f>
        <v>1</v>
      </c>
      <c r="P755" t="s">
        <v>2263</v>
      </c>
      <c r="Q755" s="60">
        <f>ROUNDUP(C755/(Synthèse!$B$4+Synthèse!$B$1)*8,0)</f>
        <v>5</v>
      </c>
      <c r="R755" s="60">
        <f>IFERROR(VLOOKUP(A755,'Evaluations (formulaire)'!A:P,6,0)+VLOOKUP(A755,'Evaluations (formulaire)'!A:P,7,0),0)</f>
        <v>0</v>
      </c>
      <c r="S755" s="60">
        <f>IFERROR(VLOOKUP(A755,'Evaluations (formulaire)'!A:P,8,0),0)</f>
        <v>0</v>
      </c>
      <c r="T755" s="60">
        <f>IF(AND(ISBLANK(P755),Q755&lt;=2),Synthèse!$B$41,IF(AND(ISBLANK(P755),Q755&gt;=7),Synthèse!$C$41,R755+S755))</f>
        <v>0</v>
      </c>
      <c r="U755" s="60">
        <f t="shared" si="125"/>
        <v>10.119999999999999</v>
      </c>
      <c r="V755" s="60">
        <f t="shared" si="126"/>
        <v>1031</v>
      </c>
      <c r="X755" s="26">
        <v>959</v>
      </c>
      <c r="Y755" s="26" t="b">
        <f>IFERROR(VLOOKUP(A755,'Calculs FA (auto)'!A:O,15,0),FALSE)</f>
        <v>0</v>
      </c>
      <c r="Z755" s="26">
        <f>IFERROR(VLOOKUP(A755,'Evaluations (formulaire)'!A:M,9,0),0)</f>
        <v>0</v>
      </c>
      <c r="AA755" s="135" t="b">
        <v>0</v>
      </c>
      <c r="AB755" s="135" t="b">
        <v>1</v>
      </c>
      <c r="AC755" s="135" t="b">
        <f t="shared" si="127"/>
        <v>0</v>
      </c>
      <c r="AD755" s="135" t="b">
        <f t="shared" si="128"/>
        <v>1</v>
      </c>
      <c r="AE755" s="135" t="b">
        <f t="shared" si="129"/>
        <v>0</v>
      </c>
      <c r="AF755" s="135" t="b">
        <f>AND(AC755,$V755&lt;=Synthèse!$B$44)</f>
        <v>0</v>
      </c>
      <c r="AG755" s="135" t="b">
        <f>AND(AD755,$V755&lt;=Synthèse!$B$44)</f>
        <v>0</v>
      </c>
      <c r="AH755" s="135" t="b">
        <f>AND(AE755,$V755&lt;=Synthèse!$B$44)</f>
        <v>0</v>
      </c>
      <c r="AI755" s="137" t="b">
        <v>1</v>
      </c>
      <c r="AJ755" s="137" t="b">
        <v>0</v>
      </c>
      <c r="AK755" s="137" t="b">
        <f t="shared" si="130"/>
        <v>1</v>
      </c>
      <c r="AL755" s="137" t="b">
        <f t="shared" si="131"/>
        <v>0</v>
      </c>
      <c r="AM755" s="137" t="b">
        <f>AND(AK755,$V755&lt;=Synthèse!$B$44)</f>
        <v>0</v>
      </c>
      <c r="AN755" s="137" t="b">
        <f>AND(AL755,$V755&lt;=Synthèse!$B$44)</f>
        <v>0</v>
      </c>
    </row>
    <row r="756" spans="1:40">
      <c r="A756" s="17">
        <v>454048</v>
      </c>
      <c r="B756" t="str">
        <f ca="1">VLOOKUP(A756,'Fichier FI (en entrée)'!B:AH,3,0)</f>
        <v>OIKMMKDHIG</v>
      </c>
      <c r="C756">
        <f t="shared" si="121"/>
        <v>292</v>
      </c>
      <c r="D756">
        <f t="shared" si="122"/>
        <v>14.85</v>
      </c>
      <c r="E756" s="14" t="str">
        <f>VLOOKUP(A756,'Fichier FI (en entrée)'!B:AH,2,0)</f>
        <v>EV</v>
      </c>
      <c r="F756" s="14" t="b">
        <f t="shared" si="123"/>
        <v>1</v>
      </c>
      <c r="G756" s="14" t="b">
        <f>IFERROR(VLOOKUP(A756,'Calculs FA (auto)'!A:F,6,0),FALSE)</f>
        <v>0</v>
      </c>
      <c r="H756" s="14" t="b">
        <f t="shared" si="124"/>
        <v>0</v>
      </c>
      <c r="I756" s="16">
        <f>IFERROR(VLOOKUP(A756,'Moyennes FI (en entrée)'!B:N,7,0),"")</f>
        <v>10.85</v>
      </c>
      <c r="J756" s="16">
        <f>IFERROR(VLOOKUP(VLOOKUP(A756,'Fichier FI (en entrée)'!B:AH,33,0),Modificateurs!A$2:B$5,2,0),0)</f>
        <v>1</v>
      </c>
      <c r="K756" s="16">
        <f>IFERROR(VLOOKUP(VLOOKUP(A756,'Redoub FI (en entrée)'!B:N,7,0),Modificateurs!A$8:B$11,2,0),0)</f>
        <v>0</v>
      </c>
      <c r="L756" s="16">
        <f>IFERROR(VLOOKUP(M756,Modificateurs!D$1:E$94,2,0),0)</f>
        <v>3</v>
      </c>
      <c r="M756" t="str">
        <f>VLOOKUP(A756,'Fichier FI (en entrée)'!B:AH,16,0)&amp;" "&amp;VLOOKUP(A756,'Fichier FI (en entrée)'!B:AH,20,0)&amp;" "&amp;VLOOKUP(A756,'Fichier FI (en entrée)'!B:AH,27,0)&amp;" "&amp;VLOOKUP(A756,'Fichier FI (en entrée)'!B:AH,29,0)</f>
        <v xml:space="preserve">S Informatique et Sciences du numérique  </v>
      </c>
      <c r="N756" t="str">
        <f>VLOOKUP(A756,'Fichier FI (en entrée)'!B:AH,8,0)</f>
        <v>En Terminale</v>
      </c>
      <c r="O756" t="b">
        <f>AND(C756&gt;Synthèse!B$8,C756&lt;Synthèse!B$10,NOT(Y756))</f>
        <v>0</v>
      </c>
      <c r="P756" t="s">
        <v>2268</v>
      </c>
      <c r="Q756" s="60">
        <f>ROUNDUP(C756/(Synthèse!$B$4+Synthèse!$B$1)*8,0)</f>
        <v>2</v>
      </c>
      <c r="R756" s="60">
        <f>IFERROR(VLOOKUP(A756,'Evaluations (formulaire)'!A:P,6,0)+VLOOKUP(A756,'Evaluations (formulaire)'!A:P,7,0),0)</f>
        <v>0</v>
      </c>
      <c r="S756" s="60">
        <f>IFERROR(VLOOKUP(A756,'Evaluations (formulaire)'!A:P,8,0),0)</f>
        <v>0</v>
      </c>
      <c r="T756" s="60">
        <f>IF(AND(ISBLANK(P756),Q756&lt;=2),Synthèse!$B$41,IF(AND(ISBLANK(P756),Q756&gt;=7),Synthèse!$C$41,R756+S756))</f>
        <v>0</v>
      </c>
      <c r="U756" s="60">
        <f t="shared" si="125"/>
        <v>14.85</v>
      </c>
      <c r="V756" s="60">
        <f t="shared" si="126"/>
        <v>292</v>
      </c>
      <c r="X756" s="26">
        <v>1882</v>
      </c>
      <c r="Y756" s="26" t="b">
        <f>IFERROR(VLOOKUP(A756,'Calculs FA (auto)'!A:O,15,0),FALSE)</f>
        <v>0</v>
      </c>
      <c r="Z756" s="26">
        <f>IFERROR(VLOOKUP(A756,'Evaluations (formulaire)'!A:M,9,0),0)</f>
        <v>0</v>
      </c>
      <c r="AA756" s="135" t="b">
        <v>1</v>
      </c>
      <c r="AB756" s="135" t="b">
        <v>0</v>
      </c>
      <c r="AC756" s="135" t="b">
        <f t="shared" si="127"/>
        <v>1</v>
      </c>
      <c r="AD756" s="135" t="b">
        <f t="shared" si="128"/>
        <v>0</v>
      </c>
      <c r="AE756" s="135" t="b">
        <f t="shared" si="129"/>
        <v>0</v>
      </c>
      <c r="AF756" s="135" t="b">
        <f>AND(AC756,$V756&lt;=Synthèse!$B$44)</f>
        <v>1</v>
      </c>
      <c r="AG756" s="135" t="b">
        <f>AND(AD756,$V756&lt;=Synthèse!$B$44)</f>
        <v>0</v>
      </c>
      <c r="AH756" s="135" t="b">
        <f>AND(AE756,$V756&lt;=Synthèse!$B$44)</f>
        <v>0</v>
      </c>
      <c r="AI756" s="137" t="b">
        <v>0</v>
      </c>
      <c r="AJ756" s="137" t="b">
        <v>1</v>
      </c>
      <c r="AK756" s="137" t="b">
        <f t="shared" si="130"/>
        <v>0</v>
      </c>
      <c r="AL756" s="137" t="b">
        <f t="shared" si="131"/>
        <v>1</v>
      </c>
      <c r="AM756" s="137" t="b">
        <f>AND(AK756,$V756&lt;=Synthèse!$B$44)</f>
        <v>0</v>
      </c>
      <c r="AN756" s="137" t="b">
        <f>AND(AL756,$V756&lt;=Synthèse!$B$44)</f>
        <v>1</v>
      </c>
    </row>
    <row r="757" spans="1:40">
      <c r="A757" s="17">
        <v>455529</v>
      </c>
      <c r="B757" t="str">
        <f ca="1">VLOOKUP(A757,'Fichier FI (en entrée)'!B:AH,3,0)</f>
        <v>ECUOXQMMBM</v>
      </c>
      <c r="C757">
        <f t="shared" si="121"/>
        <v>2097</v>
      </c>
      <c r="D757">
        <f t="shared" si="122"/>
        <v>-100</v>
      </c>
      <c r="E757" s="14" t="str">
        <f>VLOOKUP(A757,'Fichier FI (en entrée)'!B:AH,2,0)</f>
        <v>ENV</v>
      </c>
      <c r="F757" s="14" t="b">
        <f t="shared" si="123"/>
        <v>0</v>
      </c>
      <c r="G757" s="14" t="b">
        <f>IFERROR(VLOOKUP(A757,'Calculs FA (auto)'!A:F,6,0),FALSE)</f>
        <v>0</v>
      </c>
      <c r="H757" s="14" t="b">
        <f t="shared" si="124"/>
        <v>0</v>
      </c>
      <c r="I757" s="16" t="str">
        <f>IFERROR(VLOOKUP(A757,'Moyennes FI (en entrée)'!B:N,7,0),"")</f>
        <v/>
      </c>
      <c r="J757" s="16">
        <f>IFERROR(VLOOKUP(VLOOKUP(A757,'Fichier FI (en entrée)'!B:AH,33,0),Modificateurs!A$2:B$5,2,0),0)</f>
        <v>3</v>
      </c>
      <c r="K757" s="16">
        <f>IFERROR(VLOOKUP(VLOOKUP(A757,'Redoub FI (en entrée)'!B:N,7,0),Modificateurs!A$8:B$11,2,0),0)</f>
        <v>0</v>
      </c>
      <c r="L757" s="16">
        <f>IFERROR(VLOOKUP(M757,Modificateurs!D$1:E$94,2,0),0)</f>
        <v>1</v>
      </c>
      <c r="M757" t="str">
        <f>VLOOKUP(A757,'Fichier FI (en entrée)'!B:AH,16,0)&amp;" "&amp;VLOOKUP(A757,'Fichier FI (en entrée)'!B:AH,20,0)&amp;" "&amp;VLOOKUP(A757,'Fichier FI (en entrée)'!B:AH,27,0)&amp;" "&amp;VLOOKUP(A757,'Fichier FI (en entrée)'!B:AH,29,0)</f>
        <v xml:space="preserve">S Sciences de la vie et de la terre  </v>
      </c>
      <c r="N757" t="str">
        <f>VLOOKUP(A757,'Fichier FI (en entrée)'!B:AH,8,0)</f>
        <v>En Terminale</v>
      </c>
      <c r="O757" t="b">
        <f>AND(C757&gt;Synthèse!B$8,C757&lt;Synthèse!B$10,NOT(Y757))</f>
        <v>0</v>
      </c>
      <c r="P757" t="s">
        <v>2264</v>
      </c>
      <c r="Q757" s="60">
        <f>ROUNDUP(C757/(Synthèse!$B$4+Synthèse!$B$1)*8,0)</f>
        <v>10</v>
      </c>
      <c r="R757" s="60">
        <f>IFERROR(VLOOKUP(A757,'Evaluations (formulaire)'!A:P,6,0)+VLOOKUP(A757,'Evaluations (formulaire)'!A:P,7,0),0)</f>
        <v>0</v>
      </c>
      <c r="S757" s="60">
        <f>IFERROR(VLOOKUP(A757,'Evaluations (formulaire)'!A:P,8,0),0)</f>
        <v>0</v>
      </c>
      <c r="T757" s="60">
        <f>IF(AND(ISBLANK(P757),Q757&lt;=2),Synthèse!$B$41,IF(AND(ISBLANK(P757),Q757&gt;=7),Synthèse!$C$41,R757+S757))</f>
        <v>0</v>
      </c>
      <c r="U757" s="60">
        <f t="shared" si="125"/>
        <v>-100</v>
      </c>
      <c r="V757" s="60">
        <f t="shared" si="126"/>
        <v>2096</v>
      </c>
      <c r="X757" s="26">
        <v>121</v>
      </c>
      <c r="Y757" s="26" t="b">
        <f>IFERROR(VLOOKUP(A757,'Calculs FA (auto)'!A:O,15,0),FALSE)</f>
        <v>0</v>
      </c>
      <c r="Z757" s="26">
        <f>IFERROR(VLOOKUP(A757,'Evaluations (formulaire)'!A:M,9,0),0)</f>
        <v>0</v>
      </c>
      <c r="AA757" s="135" t="b">
        <v>1</v>
      </c>
      <c r="AB757" s="135" t="b">
        <v>0</v>
      </c>
      <c r="AC757" s="135" t="b">
        <f t="shared" si="127"/>
        <v>0</v>
      </c>
      <c r="AD757" s="135" t="b">
        <f t="shared" si="128"/>
        <v>0</v>
      </c>
      <c r="AE757" s="135" t="b">
        <f t="shared" si="129"/>
        <v>0</v>
      </c>
      <c r="AF757" s="135" t="b">
        <f>AND(AC757,$V757&lt;=Synthèse!$B$44)</f>
        <v>0</v>
      </c>
      <c r="AG757" s="135" t="b">
        <f>AND(AD757,$V757&lt;=Synthèse!$B$44)</f>
        <v>0</v>
      </c>
      <c r="AH757" s="135" t="b">
        <f>AND(AE757,$V757&lt;=Synthèse!$B$44)</f>
        <v>0</v>
      </c>
      <c r="AI757" s="137" t="b">
        <v>0</v>
      </c>
      <c r="AJ757" s="137" t="b">
        <v>1</v>
      </c>
      <c r="AK757" s="137" t="b">
        <f t="shared" si="130"/>
        <v>0</v>
      </c>
      <c r="AL757" s="137" t="b">
        <f t="shared" si="131"/>
        <v>0</v>
      </c>
      <c r="AM757" s="137" t="b">
        <f>AND(AK757,$V757&lt;=Synthèse!$B$44)</f>
        <v>0</v>
      </c>
      <c r="AN757" s="137" t="b">
        <f>AND(AL757,$V757&lt;=Synthèse!$B$44)</f>
        <v>0</v>
      </c>
    </row>
    <row r="758" spans="1:40">
      <c r="A758" s="17">
        <v>460182</v>
      </c>
      <c r="B758" t="str">
        <f ca="1">VLOOKUP(A758,'Fichier FI (en entrée)'!B:AH,3,0)</f>
        <v>ZNHMNUWMPO</v>
      </c>
      <c r="C758">
        <f t="shared" si="121"/>
        <v>1357</v>
      </c>
      <c r="D758">
        <f t="shared" si="122"/>
        <v>4.5999999999999996</v>
      </c>
      <c r="E758" s="14" t="str">
        <f>VLOOKUP(A758,'Fichier FI (en entrée)'!B:AH,2,0)</f>
        <v>EV</v>
      </c>
      <c r="F758" s="14" t="b">
        <f t="shared" si="123"/>
        <v>1</v>
      </c>
      <c r="G758" s="14" t="b">
        <f>IFERROR(VLOOKUP(A758,'Calculs FA (auto)'!A:F,6,0),FALSE)</f>
        <v>1</v>
      </c>
      <c r="H758" s="14" t="b">
        <f t="shared" si="124"/>
        <v>1</v>
      </c>
      <c r="I758" s="16">
        <f>IFERROR(VLOOKUP(A758,'Moyennes FI (en entrée)'!B:N,7,0),"")</f>
        <v>6.6</v>
      </c>
      <c r="J758" s="16">
        <f>IFERROR(VLOOKUP(VLOOKUP(A758,'Fichier FI (en entrée)'!B:AH,33,0),Modificateurs!A$2:B$5,2,0),0)</f>
        <v>-3</v>
      </c>
      <c r="K758" s="16">
        <f>IFERROR(VLOOKUP(VLOOKUP(A758,'Redoub FI (en entrée)'!B:N,7,0),Modificateurs!A$8:B$11,2,0),0)</f>
        <v>0</v>
      </c>
      <c r="L758" s="16">
        <f>IFERROR(VLOOKUP(M758,Modificateurs!D$1:E$94,2,0),0)</f>
        <v>1</v>
      </c>
      <c r="M758" t="str">
        <f>VLOOKUP(A758,'Fichier FI (en entrée)'!B:AH,16,0)&amp;" "&amp;VLOOKUP(A758,'Fichier FI (en entrée)'!B:AH,20,0)&amp;" "&amp;VLOOKUP(A758,'Fichier FI (en entrée)'!B:AH,27,0)&amp;" "&amp;VLOOKUP(A758,'Fichier FI (en entrée)'!B:AH,29,0)</f>
        <v xml:space="preserve">S Sciences de la vie et de la terre  </v>
      </c>
      <c r="N758" t="str">
        <f>VLOOKUP(A758,'Fichier FI (en entrée)'!B:AH,8,0)</f>
        <v>En Terminale</v>
      </c>
      <c r="O758" t="b">
        <f>AND(C758&gt;Synthèse!B$8,C758&lt;Synthèse!B$10,NOT(Y758))</f>
        <v>0</v>
      </c>
      <c r="Q758" s="60">
        <f>ROUNDUP(C758/(Synthèse!$B$4+Synthèse!$B$1)*8,0)</f>
        <v>7</v>
      </c>
      <c r="R758" s="60">
        <f>IFERROR(VLOOKUP(A758,'Evaluations (formulaire)'!A:P,6,0)+VLOOKUP(A758,'Evaluations (formulaire)'!A:P,7,0),0)</f>
        <v>0</v>
      </c>
      <c r="S758" s="60">
        <f>IFERROR(VLOOKUP(A758,'Evaluations (formulaire)'!A:P,8,0),0)</f>
        <v>0</v>
      </c>
      <c r="T758" s="60">
        <f>IF(AND(ISBLANK(P758),Q758&lt;=2),Synthèse!$B$41,IF(AND(ISBLANK(P758),Q758&gt;=7),Synthèse!$C$41,R758+S758))</f>
        <v>4.6296296296296294E-3</v>
      </c>
      <c r="U758" s="60">
        <f t="shared" si="125"/>
        <v>4.6046296296296294</v>
      </c>
      <c r="V758" s="60">
        <f t="shared" si="126"/>
        <v>1357</v>
      </c>
      <c r="X758" s="26">
        <v>730</v>
      </c>
      <c r="Y758" s="26" t="b">
        <f>IFERROR(VLOOKUP(A758,'Calculs FA (auto)'!A:O,15,0),FALSE)</f>
        <v>1</v>
      </c>
      <c r="Z758" s="26">
        <f>IFERROR(VLOOKUP(A758,'Evaluations (formulaire)'!A:M,9,0),0)</f>
        <v>0</v>
      </c>
      <c r="AA758" s="135" t="b">
        <v>1</v>
      </c>
      <c r="AB758" s="135" t="b">
        <v>0</v>
      </c>
      <c r="AC758" s="135" t="b">
        <f t="shared" si="127"/>
        <v>1</v>
      </c>
      <c r="AD758" s="135" t="b">
        <f t="shared" si="128"/>
        <v>0</v>
      </c>
      <c r="AE758" s="135" t="b">
        <f t="shared" si="129"/>
        <v>0</v>
      </c>
      <c r="AF758" s="135" t="b">
        <f>AND(AC758,$V758&lt;=Synthèse!$B$44)</f>
        <v>0</v>
      </c>
      <c r="AG758" s="135" t="b">
        <f>AND(AD758,$V758&lt;=Synthèse!$B$44)</f>
        <v>0</v>
      </c>
      <c r="AH758" s="135" t="b">
        <f>AND(AE758,$V758&lt;=Synthèse!$B$44)</f>
        <v>0</v>
      </c>
      <c r="AI758" s="137" t="b">
        <v>0</v>
      </c>
      <c r="AJ758" s="137" t="b">
        <v>1</v>
      </c>
      <c r="AK758" s="137" t="b">
        <f t="shared" si="130"/>
        <v>0</v>
      </c>
      <c r="AL758" s="137" t="b">
        <f t="shared" si="131"/>
        <v>1</v>
      </c>
      <c r="AM758" s="137" t="b">
        <f>AND(AK758,$V758&lt;=Synthèse!$B$44)</f>
        <v>0</v>
      </c>
      <c r="AN758" s="137" t="b">
        <f>AND(AL758,$V758&lt;=Synthèse!$B$44)</f>
        <v>0</v>
      </c>
    </row>
    <row r="759" spans="1:40">
      <c r="A759" s="17">
        <v>460217</v>
      </c>
      <c r="B759" t="str">
        <f ca="1">VLOOKUP(A759,'Fichier FI (en entrée)'!B:AH,3,0)</f>
        <v>IUATFUGBGE</v>
      </c>
      <c r="C759">
        <f t="shared" si="121"/>
        <v>1519</v>
      </c>
      <c r="D759">
        <f t="shared" si="122"/>
        <v>0.55000000000000071</v>
      </c>
      <c r="E759" s="14" t="str">
        <f>VLOOKUP(A759,'Fichier FI (en entrée)'!B:AH,2,0)</f>
        <v>EV</v>
      </c>
      <c r="F759" s="14" t="b">
        <f t="shared" si="123"/>
        <v>1</v>
      </c>
      <c r="G759" s="14" t="b">
        <f>IFERROR(VLOOKUP(A759,'Calculs FA (auto)'!A:F,6,0),FALSE)</f>
        <v>0</v>
      </c>
      <c r="H759" s="14" t="b">
        <f t="shared" si="124"/>
        <v>0</v>
      </c>
      <c r="I759" s="16">
        <f>IFERROR(VLOOKUP(A759,'Moyennes FI (en entrée)'!B:N,7,0),"")</f>
        <v>8.5500000000000007</v>
      </c>
      <c r="J759" s="16">
        <f>IFERROR(VLOOKUP(VLOOKUP(A759,'Fichier FI (en entrée)'!B:AH,33,0),Modificateurs!A$2:B$5,2,0),0)</f>
        <v>0</v>
      </c>
      <c r="K759" s="16">
        <f>IFERROR(VLOOKUP(VLOOKUP(A759,'Redoub FI (en entrée)'!B:N,7,0),Modificateurs!A$8:B$11,2,0),0)</f>
        <v>0</v>
      </c>
      <c r="L759" s="16">
        <f>IFERROR(VLOOKUP(M759,Modificateurs!D$1:E$94,2,0),0)</f>
        <v>-8</v>
      </c>
      <c r="M759" t="str">
        <f>VLOOKUP(A759,'Fichier FI (en entrée)'!B:AH,16,0)&amp;" "&amp;VLOOKUP(A759,'Fichier FI (en entrée)'!B:AH,20,0)&amp;" "&amp;VLOOKUP(A759,'Fichier FI (en entrée)'!B:AH,27,0)&amp;" "&amp;VLOOKUP(A759,'Fichier FI (en entrée)'!B:AH,29,0)</f>
        <v xml:space="preserve">ES Sciences sociales et politiques  </v>
      </c>
      <c r="N759" t="str">
        <f>VLOOKUP(A759,'Fichier FI (en entrée)'!B:AH,8,0)</f>
        <v>En Terminale</v>
      </c>
      <c r="O759" t="b">
        <f>AND(C759&gt;Synthèse!B$8,C759&lt;Synthèse!B$10,NOT(Y759))</f>
        <v>0</v>
      </c>
      <c r="P759" t="s">
        <v>2257</v>
      </c>
      <c r="Q759" s="60">
        <f>ROUNDUP(C759/(Synthèse!$B$4+Synthèse!$B$1)*8,0)</f>
        <v>8</v>
      </c>
      <c r="R759" s="60">
        <f>IFERROR(VLOOKUP(A759,'Evaluations (formulaire)'!A:P,6,0)+VLOOKUP(A759,'Evaluations (formulaire)'!A:P,7,0),0)</f>
        <v>0</v>
      </c>
      <c r="S759" s="60">
        <f>IFERROR(VLOOKUP(A759,'Evaluations (formulaire)'!A:P,8,0),0)</f>
        <v>0</v>
      </c>
      <c r="T759" s="60">
        <f>IF(AND(ISBLANK(P759),Q759&lt;=2),Synthèse!$B$41,IF(AND(ISBLANK(P759),Q759&gt;=7),Synthèse!$C$41,R759+S759))</f>
        <v>0</v>
      </c>
      <c r="U759" s="60">
        <f t="shared" si="125"/>
        <v>0.55000000000000071</v>
      </c>
      <c r="V759" s="60">
        <f t="shared" si="126"/>
        <v>1518</v>
      </c>
      <c r="X759" s="26">
        <v>1512</v>
      </c>
      <c r="Y759" s="26" t="b">
        <f>IFERROR(VLOOKUP(A759,'Calculs FA (auto)'!A:O,15,0),FALSE)</f>
        <v>0</v>
      </c>
      <c r="Z759" s="26">
        <f>IFERROR(VLOOKUP(A759,'Evaluations (formulaire)'!A:M,9,0),0)</f>
        <v>0</v>
      </c>
      <c r="AA759" s="135" t="b">
        <v>0</v>
      </c>
      <c r="AB759" s="135" t="b">
        <v>1</v>
      </c>
      <c r="AC759" s="135" t="b">
        <f t="shared" si="127"/>
        <v>0</v>
      </c>
      <c r="AD759" s="135" t="b">
        <f t="shared" si="128"/>
        <v>1</v>
      </c>
      <c r="AE759" s="135" t="b">
        <f t="shared" si="129"/>
        <v>0</v>
      </c>
      <c r="AF759" s="135" t="b">
        <f>AND(AC759,$V759&lt;=Synthèse!$B$44)</f>
        <v>0</v>
      </c>
      <c r="AG759" s="135" t="b">
        <f>AND(AD759,$V759&lt;=Synthèse!$B$44)</f>
        <v>0</v>
      </c>
      <c r="AH759" s="135" t="b">
        <f>AND(AE759,$V759&lt;=Synthèse!$B$44)</f>
        <v>0</v>
      </c>
      <c r="AI759" s="137" t="b">
        <v>1</v>
      </c>
      <c r="AJ759" s="137" t="b">
        <v>0</v>
      </c>
      <c r="AK759" s="137" t="b">
        <f t="shared" si="130"/>
        <v>1</v>
      </c>
      <c r="AL759" s="137" t="b">
        <f t="shared" si="131"/>
        <v>0</v>
      </c>
      <c r="AM759" s="137" t="b">
        <f>AND(AK759,$V759&lt;=Synthèse!$B$44)</f>
        <v>0</v>
      </c>
      <c r="AN759" s="137" t="b">
        <f>AND(AL759,$V759&lt;=Synthèse!$B$44)</f>
        <v>0</v>
      </c>
    </row>
    <row r="760" spans="1:40">
      <c r="A760" s="17">
        <v>460248</v>
      </c>
      <c r="B760" t="str">
        <f ca="1">VLOOKUP(A760,'Fichier FI (en entrée)'!B:AH,3,0)</f>
        <v>QEUXGODPWA</v>
      </c>
      <c r="C760">
        <f t="shared" si="121"/>
        <v>2097</v>
      </c>
      <c r="D760">
        <f t="shared" si="122"/>
        <v>-100</v>
      </c>
      <c r="E760" s="14" t="str">
        <f>VLOOKUP(A760,'Fichier FI (en entrée)'!B:AH,2,0)</f>
        <v>ENV</v>
      </c>
      <c r="F760" s="14" t="b">
        <f t="shared" si="123"/>
        <v>0</v>
      </c>
      <c r="G760" s="14" t="b">
        <f>IFERROR(VLOOKUP(A760,'Calculs FA (auto)'!A:F,6,0),FALSE)</f>
        <v>0</v>
      </c>
      <c r="H760" s="14" t="b">
        <f t="shared" si="124"/>
        <v>0</v>
      </c>
      <c r="I760" s="16" t="str">
        <f>IFERROR(VLOOKUP(A760,'Moyennes FI (en entrée)'!B:N,7,0),"")</f>
        <v/>
      </c>
      <c r="J760" s="16">
        <f>IFERROR(VLOOKUP(VLOOKUP(A760,'Fichier FI (en entrée)'!B:AH,33,0),Modificateurs!A$2:B$5,2,0),0)</f>
        <v>3</v>
      </c>
      <c r="K760" s="16">
        <f>IFERROR(VLOOKUP(VLOOKUP(A760,'Redoub FI (en entrée)'!B:N,7,0),Modificateurs!A$8:B$11,2,0),0)</f>
        <v>0</v>
      </c>
      <c r="L760" s="16">
        <f>IFERROR(VLOOKUP(M760,Modificateurs!D$1:E$94,2,0),0)</f>
        <v>2</v>
      </c>
      <c r="M760" t="str">
        <f>VLOOKUP(A760,'Fichier FI (en entrée)'!B:AH,16,0)&amp;" "&amp;VLOOKUP(A760,'Fichier FI (en entrée)'!B:AH,20,0)&amp;" "&amp;VLOOKUP(A760,'Fichier FI (en entrée)'!B:AH,27,0)&amp;" "&amp;VLOOKUP(A760,'Fichier FI (en entrée)'!B:AH,29,0)</f>
        <v xml:space="preserve">S Mathématiques  </v>
      </c>
      <c r="N760" t="str">
        <f>VLOOKUP(A760,'Fichier FI (en entrée)'!B:AH,8,0)</f>
        <v>En Terminale</v>
      </c>
      <c r="O760" t="b">
        <f>AND(C760&gt;Synthèse!B$8,C760&lt;Synthèse!B$10,NOT(Y760))</f>
        <v>0</v>
      </c>
      <c r="P760" t="s">
        <v>2257</v>
      </c>
      <c r="Q760" s="60">
        <f>ROUNDUP(C760/(Synthèse!$B$4+Synthèse!$B$1)*8,0)</f>
        <v>10</v>
      </c>
      <c r="R760" s="60">
        <f>IFERROR(VLOOKUP(A760,'Evaluations (formulaire)'!A:P,6,0)+VLOOKUP(A760,'Evaluations (formulaire)'!A:P,7,0),0)</f>
        <v>0</v>
      </c>
      <c r="S760" s="60">
        <f>IFERROR(VLOOKUP(A760,'Evaluations (formulaire)'!A:P,8,0),0)</f>
        <v>0</v>
      </c>
      <c r="T760" s="60">
        <f>IF(AND(ISBLANK(P760),Q760&lt;=2),Synthèse!$B$41,IF(AND(ISBLANK(P760),Q760&gt;=7),Synthèse!$C$41,R760+S760))</f>
        <v>0</v>
      </c>
      <c r="U760" s="60">
        <f t="shared" si="125"/>
        <v>-100</v>
      </c>
      <c r="V760" s="60">
        <f t="shared" si="126"/>
        <v>2096</v>
      </c>
      <c r="X760" s="26">
        <v>1930</v>
      </c>
      <c r="Y760" s="26" t="b">
        <f>IFERROR(VLOOKUP(A760,'Calculs FA (auto)'!A:O,15,0),FALSE)</f>
        <v>0</v>
      </c>
      <c r="Z760" s="26">
        <f>IFERROR(VLOOKUP(A760,'Evaluations (formulaire)'!A:M,9,0),0)</f>
        <v>0</v>
      </c>
      <c r="AA760" s="135" t="b">
        <v>0</v>
      </c>
      <c r="AB760" s="135" t="b">
        <v>1</v>
      </c>
      <c r="AC760" s="135" t="b">
        <f t="shared" si="127"/>
        <v>0</v>
      </c>
      <c r="AD760" s="135" t="b">
        <f t="shared" si="128"/>
        <v>0</v>
      </c>
      <c r="AE760" s="135" t="b">
        <f t="shared" si="129"/>
        <v>0</v>
      </c>
      <c r="AF760" s="135" t="b">
        <f>AND(AC760,$V760&lt;=Synthèse!$B$44)</f>
        <v>0</v>
      </c>
      <c r="AG760" s="135" t="b">
        <f>AND(AD760,$V760&lt;=Synthèse!$B$44)</f>
        <v>0</v>
      </c>
      <c r="AH760" s="135" t="b">
        <f>AND(AE760,$V760&lt;=Synthèse!$B$44)</f>
        <v>0</v>
      </c>
      <c r="AI760" s="137" t="b">
        <v>1</v>
      </c>
      <c r="AJ760" s="137" t="b">
        <v>0</v>
      </c>
      <c r="AK760" s="137" t="b">
        <f t="shared" si="130"/>
        <v>0</v>
      </c>
      <c r="AL760" s="137" t="b">
        <f t="shared" si="131"/>
        <v>0</v>
      </c>
      <c r="AM760" s="137" t="b">
        <f>AND(AK760,$V760&lt;=Synthèse!$B$44)</f>
        <v>0</v>
      </c>
      <c r="AN760" s="137" t="b">
        <f>AND(AL760,$V760&lt;=Synthèse!$B$44)</f>
        <v>0</v>
      </c>
    </row>
    <row r="761" spans="1:40">
      <c r="A761" s="17">
        <v>465215</v>
      </c>
      <c r="B761" t="str">
        <f ca="1">VLOOKUP(A761,'Fichier FI (en entrée)'!B:AH,3,0)</f>
        <v>WYKCNXVHOG</v>
      </c>
      <c r="C761">
        <f t="shared" si="121"/>
        <v>1628</v>
      </c>
      <c r="D761">
        <f t="shared" si="122"/>
        <v>-2.8900000000000006</v>
      </c>
      <c r="E761" s="14" t="str">
        <f>VLOOKUP(A761,'Fichier FI (en entrée)'!B:AH,2,0)</f>
        <v>EV</v>
      </c>
      <c r="F761" s="14" t="b">
        <f t="shared" si="123"/>
        <v>1</v>
      </c>
      <c r="G761" s="14" t="b">
        <f>IFERROR(VLOOKUP(A761,'Calculs FA (auto)'!A:F,6,0),FALSE)</f>
        <v>1</v>
      </c>
      <c r="H761" s="14" t="b">
        <f t="shared" si="124"/>
        <v>1</v>
      </c>
      <c r="I761" s="16">
        <f>IFERROR(VLOOKUP(A761,'Moyennes FI (en entrée)'!B:N,7,0),"")</f>
        <v>9.11</v>
      </c>
      <c r="J761" s="16">
        <f>IFERROR(VLOOKUP(VLOOKUP(A761,'Fichier FI (en entrée)'!B:AH,33,0),Modificateurs!A$2:B$5,2,0),0)</f>
        <v>0</v>
      </c>
      <c r="K761" s="16">
        <f>IFERROR(VLOOKUP(VLOOKUP(A761,'Redoub FI (en entrée)'!B:N,7,0),Modificateurs!A$8:B$11,2,0),0)</f>
        <v>0</v>
      </c>
      <c r="L761" s="16">
        <f>IFERROR(VLOOKUP(M761,Modificateurs!D$1:E$94,2,0),0)</f>
        <v>-12</v>
      </c>
      <c r="M761" t="str">
        <f>VLOOKUP(A761,'Fichier FI (en entrée)'!B:AH,16,0)&amp;" "&amp;VLOOKUP(A761,'Fichier FI (en entrée)'!B:AH,20,0)&amp;" "&amp;VLOOKUP(A761,'Fichier FI (en entrée)'!B:AH,27,0)&amp;" "&amp;VLOOKUP(A761,'Fichier FI (en entrée)'!B:AH,29,0)</f>
        <v xml:space="preserve">P Systèmes électroniques numériques  </v>
      </c>
      <c r="N761" t="str">
        <f>VLOOKUP(A761,'Fichier FI (en entrée)'!B:AH,8,0)</f>
        <v>En Terminale</v>
      </c>
      <c r="O761" t="b">
        <f>AND(C761&gt;Synthèse!B$8,C761&lt;Synthèse!B$10,NOT(Y761))</f>
        <v>0</v>
      </c>
      <c r="P761" t="s">
        <v>2258</v>
      </c>
      <c r="Q761" s="60">
        <f>ROUNDUP(C761/(Synthèse!$B$4+Synthèse!$B$1)*8,0)</f>
        <v>8</v>
      </c>
      <c r="R761" s="60">
        <f>IFERROR(VLOOKUP(A761,'Evaluations (formulaire)'!A:P,6,0)+VLOOKUP(A761,'Evaluations (formulaire)'!A:P,7,0),0)</f>
        <v>0</v>
      </c>
      <c r="S761" s="60">
        <f>IFERROR(VLOOKUP(A761,'Evaluations (formulaire)'!A:P,8,0),0)</f>
        <v>0</v>
      </c>
      <c r="T761" s="60">
        <f>IF(AND(ISBLANK(P761),Q761&lt;=2),Synthèse!$B$41,IF(AND(ISBLANK(P761),Q761&gt;=7),Synthèse!$C$41,R761+S761))</f>
        <v>0</v>
      </c>
      <c r="U761" s="60">
        <f t="shared" si="125"/>
        <v>-2.8900000000000006</v>
      </c>
      <c r="V761" s="60">
        <f t="shared" si="126"/>
        <v>1628</v>
      </c>
      <c r="X761" s="26">
        <v>1811</v>
      </c>
      <c r="Y761" s="26" t="b">
        <f>IFERROR(VLOOKUP(A761,'Calculs FA (auto)'!A:O,15,0),FALSE)</f>
        <v>0</v>
      </c>
      <c r="Z761" s="26">
        <f>IFERROR(VLOOKUP(A761,'Evaluations (formulaire)'!A:M,9,0),0)</f>
        <v>0</v>
      </c>
      <c r="AA761" s="135" t="b">
        <v>1</v>
      </c>
      <c r="AB761" s="135" t="b">
        <v>0</v>
      </c>
      <c r="AC761" s="135" t="b">
        <f t="shared" si="127"/>
        <v>1</v>
      </c>
      <c r="AD761" s="135" t="b">
        <f t="shared" si="128"/>
        <v>0</v>
      </c>
      <c r="AE761" s="135" t="b">
        <f t="shared" si="129"/>
        <v>0</v>
      </c>
      <c r="AF761" s="135" t="b">
        <f>AND(AC761,$V761&lt;=Synthèse!$B$44)</f>
        <v>0</v>
      </c>
      <c r="AG761" s="135" t="b">
        <f>AND(AD761,$V761&lt;=Synthèse!$B$44)</f>
        <v>0</v>
      </c>
      <c r="AH761" s="135" t="b">
        <f>AND(AE761,$V761&lt;=Synthèse!$B$44)</f>
        <v>0</v>
      </c>
      <c r="AI761" s="137" t="b">
        <v>0</v>
      </c>
      <c r="AJ761" s="137" t="b">
        <v>1</v>
      </c>
      <c r="AK761" s="137" t="b">
        <f t="shared" si="130"/>
        <v>0</v>
      </c>
      <c r="AL761" s="137" t="b">
        <f t="shared" si="131"/>
        <v>1</v>
      </c>
      <c r="AM761" s="137" t="b">
        <f>AND(AK761,$V761&lt;=Synthèse!$B$44)</f>
        <v>0</v>
      </c>
      <c r="AN761" s="137" t="b">
        <f>AND(AL761,$V761&lt;=Synthèse!$B$44)</f>
        <v>0</v>
      </c>
    </row>
    <row r="762" spans="1:40">
      <c r="A762" s="17">
        <v>465289</v>
      </c>
      <c r="B762" t="str">
        <f ca="1">VLOOKUP(A762,'Fichier FI (en entrée)'!B:AH,3,0)</f>
        <v>WDETQTTBEC</v>
      </c>
      <c r="C762">
        <f t="shared" si="121"/>
        <v>2097</v>
      </c>
      <c r="D762">
        <f t="shared" si="122"/>
        <v>-100</v>
      </c>
      <c r="E762" s="14" t="str">
        <f>VLOOKUP(A762,'Fichier FI (en entrée)'!B:AH,2,0)</f>
        <v>ENV</v>
      </c>
      <c r="F762" s="14" t="b">
        <f t="shared" si="123"/>
        <v>0</v>
      </c>
      <c r="G762" s="14" t="b">
        <f>IFERROR(VLOOKUP(A762,'Calculs FA (auto)'!A:F,6,0),FALSE)</f>
        <v>0</v>
      </c>
      <c r="H762" s="14" t="b">
        <f t="shared" si="124"/>
        <v>0</v>
      </c>
      <c r="I762" s="16" t="str">
        <f>IFERROR(VLOOKUP(A762,'Moyennes FI (en entrée)'!B:N,7,0),"")</f>
        <v/>
      </c>
      <c r="J762" s="16">
        <f>IFERROR(VLOOKUP(VLOOKUP(A762,'Fichier FI (en entrée)'!B:AH,33,0),Modificateurs!A$2:B$5,2,0),0)</f>
        <v>3</v>
      </c>
      <c r="K762" s="16">
        <f>IFERROR(VLOOKUP(VLOOKUP(A762,'Redoub FI (en entrée)'!B:N,7,0),Modificateurs!A$8:B$11,2,0),0)</f>
        <v>0</v>
      </c>
      <c r="L762" s="16">
        <f>IFERROR(VLOOKUP(M762,Modificateurs!D$1:E$94,2,0),0)</f>
        <v>-12</v>
      </c>
      <c r="M762" t="str">
        <f>VLOOKUP(A762,'Fichier FI (en entrée)'!B:AH,16,0)&amp;" "&amp;VLOOKUP(A762,'Fichier FI (en entrée)'!B:AH,20,0)&amp;" "&amp;VLOOKUP(A762,'Fichier FI (en entrée)'!B:AH,27,0)&amp;" "&amp;VLOOKUP(A762,'Fichier FI (en entrée)'!B:AH,29,0)</f>
        <v xml:space="preserve">P Systèmes électroniques numériques  </v>
      </c>
      <c r="N762" t="str">
        <f>VLOOKUP(A762,'Fichier FI (en entrée)'!B:AH,8,0)</f>
        <v>En Terminale</v>
      </c>
      <c r="O762" t="b">
        <f>AND(C762&gt;Synthèse!B$8,C762&lt;Synthèse!B$10,NOT(Y762))</f>
        <v>0</v>
      </c>
      <c r="P762" t="s">
        <v>2285</v>
      </c>
      <c r="Q762" s="60">
        <f>ROUNDUP(C762/(Synthèse!$B$4+Synthèse!$B$1)*8,0)</f>
        <v>10</v>
      </c>
      <c r="R762" s="60">
        <f>IFERROR(VLOOKUP(A762,'Evaluations (formulaire)'!A:P,6,0)+VLOOKUP(A762,'Evaluations (formulaire)'!A:P,7,0),0)</f>
        <v>0</v>
      </c>
      <c r="S762" s="60">
        <f>IFERROR(VLOOKUP(A762,'Evaluations (formulaire)'!A:P,8,0),0)</f>
        <v>0</v>
      </c>
      <c r="T762" s="60">
        <f>IF(AND(ISBLANK(P762),Q762&lt;=2),Synthèse!$B$41,IF(AND(ISBLANK(P762),Q762&gt;=7),Synthèse!$C$41,R762+S762))</f>
        <v>0</v>
      </c>
      <c r="U762" s="60">
        <f t="shared" si="125"/>
        <v>-100</v>
      </c>
      <c r="V762" s="60">
        <f t="shared" si="126"/>
        <v>2096</v>
      </c>
      <c r="X762" s="26">
        <v>1623</v>
      </c>
      <c r="Y762" s="26" t="b">
        <f>IFERROR(VLOOKUP(A762,'Calculs FA (auto)'!A:O,15,0),FALSE)</f>
        <v>0</v>
      </c>
      <c r="Z762" s="26">
        <f>IFERROR(VLOOKUP(A762,'Evaluations (formulaire)'!A:M,9,0),0)</f>
        <v>0</v>
      </c>
      <c r="AA762" s="135" t="b">
        <v>1</v>
      </c>
      <c r="AB762" s="135" t="b">
        <v>0</v>
      </c>
      <c r="AC762" s="135" t="b">
        <f t="shared" si="127"/>
        <v>0</v>
      </c>
      <c r="AD762" s="135" t="b">
        <f t="shared" si="128"/>
        <v>0</v>
      </c>
      <c r="AE762" s="135" t="b">
        <f t="shared" si="129"/>
        <v>0</v>
      </c>
      <c r="AF762" s="135" t="b">
        <f>AND(AC762,$V762&lt;=Synthèse!$B$44)</f>
        <v>0</v>
      </c>
      <c r="AG762" s="135" t="b">
        <f>AND(AD762,$V762&lt;=Synthèse!$B$44)</f>
        <v>0</v>
      </c>
      <c r="AH762" s="135" t="b">
        <f>AND(AE762,$V762&lt;=Synthèse!$B$44)</f>
        <v>0</v>
      </c>
      <c r="AI762" s="137" t="b">
        <v>0</v>
      </c>
      <c r="AJ762" s="137" t="b">
        <v>1</v>
      </c>
      <c r="AK762" s="137" t="b">
        <f t="shared" si="130"/>
        <v>0</v>
      </c>
      <c r="AL762" s="137" t="b">
        <f t="shared" si="131"/>
        <v>0</v>
      </c>
      <c r="AM762" s="137" t="b">
        <f>AND(AK762,$V762&lt;=Synthèse!$B$44)</f>
        <v>0</v>
      </c>
      <c r="AN762" s="137" t="b">
        <f>AND(AL762,$V762&lt;=Synthèse!$B$44)</f>
        <v>0</v>
      </c>
    </row>
    <row r="763" spans="1:40">
      <c r="A763" s="17">
        <v>465321</v>
      </c>
      <c r="B763" t="str">
        <f ca="1">VLOOKUP(A763,'Fichier FI (en entrée)'!B:AH,3,0)</f>
        <v>WAZIFUCKDJ</v>
      </c>
      <c r="C763">
        <f t="shared" si="121"/>
        <v>1509</v>
      </c>
      <c r="D763">
        <f t="shared" si="122"/>
        <v>0.82000000000000028</v>
      </c>
      <c r="E763" s="14" t="str">
        <f>VLOOKUP(A763,'Fichier FI (en entrée)'!B:AH,2,0)</f>
        <v>EV</v>
      </c>
      <c r="F763" s="14" t="b">
        <f t="shared" si="123"/>
        <v>1</v>
      </c>
      <c r="G763" s="14" t="b">
        <f>IFERROR(VLOOKUP(A763,'Calculs FA (auto)'!A:F,6,0),FALSE)</f>
        <v>0</v>
      </c>
      <c r="H763" s="14" t="b">
        <f t="shared" si="124"/>
        <v>0</v>
      </c>
      <c r="I763" s="16">
        <f>IFERROR(VLOOKUP(A763,'Moyennes FI (en entrée)'!B:N,7,0),"")</f>
        <v>11.82</v>
      </c>
      <c r="J763" s="16">
        <f>IFERROR(VLOOKUP(VLOOKUP(A763,'Fichier FI (en entrée)'!B:AH,33,0),Modificateurs!A$2:B$5,2,0),0)</f>
        <v>1</v>
      </c>
      <c r="K763" s="16">
        <f>IFERROR(VLOOKUP(VLOOKUP(A763,'Redoub FI (en entrée)'!B:N,7,0),Modificateurs!A$8:B$11,2,0),0)</f>
        <v>0</v>
      </c>
      <c r="L763" s="16">
        <f>IFERROR(VLOOKUP(M763,Modificateurs!D$1:E$94,2,0),0)</f>
        <v>-12</v>
      </c>
      <c r="M763" t="str">
        <f>VLOOKUP(A763,'Fichier FI (en entrée)'!B:AH,16,0)&amp;" "&amp;VLOOKUP(A763,'Fichier FI (en entrée)'!B:AH,20,0)&amp;" "&amp;VLOOKUP(A763,'Fichier FI (en entrée)'!B:AH,27,0)&amp;" "&amp;VLOOKUP(A763,'Fichier FI (en entrée)'!B:AH,29,0)</f>
        <v xml:space="preserve">P Systèmes électroniques numériques  </v>
      </c>
      <c r="N763" t="str">
        <f>VLOOKUP(A763,'Fichier FI (en entrée)'!B:AH,8,0)</f>
        <v>En Terminale</v>
      </c>
      <c r="O763" t="b">
        <f>AND(C763&gt;Synthèse!B$8,C763&lt;Synthèse!B$10,NOT(Y763))</f>
        <v>0</v>
      </c>
      <c r="Q763" s="60">
        <f>ROUNDUP(C763/(Synthèse!$B$4+Synthèse!$B$1)*8,0)</f>
        <v>8</v>
      </c>
      <c r="R763" s="60">
        <f>IFERROR(VLOOKUP(A763,'Evaluations (formulaire)'!A:P,6,0)+VLOOKUP(A763,'Evaluations (formulaire)'!A:P,7,0),0)</f>
        <v>0</v>
      </c>
      <c r="S763" s="60">
        <f>IFERROR(VLOOKUP(A763,'Evaluations (formulaire)'!A:P,8,0),0)</f>
        <v>0</v>
      </c>
      <c r="T763" s="60">
        <f>IF(AND(ISBLANK(P763),Q763&lt;=2),Synthèse!$B$41,IF(AND(ISBLANK(P763),Q763&gt;=7),Synthèse!$C$41,R763+S763))</f>
        <v>4.6296296296296294E-3</v>
      </c>
      <c r="U763" s="60">
        <f t="shared" si="125"/>
        <v>0.82462962962962993</v>
      </c>
      <c r="V763" s="60">
        <f t="shared" si="126"/>
        <v>1508</v>
      </c>
      <c r="X763" s="26">
        <v>1748</v>
      </c>
      <c r="Y763" s="26" t="b">
        <f>IFERROR(VLOOKUP(A763,'Calculs FA (auto)'!A:O,15,0),FALSE)</f>
        <v>0</v>
      </c>
      <c r="Z763" s="26">
        <f>IFERROR(VLOOKUP(A763,'Evaluations (formulaire)'!A:M,9,0),0)</f>
        <v>0</v>
      </c>
      <c r="AA763" s="135" t="b">
        <v>0</v>
      </c>
      <c r="AB763" s="135" t="b">
        <v>1</v>
      </c>
      <c r="AC763" s="135" t="b">
        <f t="shared" si="127"/>
        <v>0</v>
      </c>
      <c r="AD763" s="135" t="b">
        <f t="shared" si="128"/>
        <v>1</v>
      </c>
      <c r="AE763" s="135" t="b">
        <f t="shared" si="129"/>
        <v>0</v>
      </c>
      <c r="AF763" s="135" t="b">
        <f>AND(AC763,$V763&lt;=Synthèse!$B$44)</f>
        <v>0</v>
      </c>
      <c r="AG763" s="135" t="b">
        <f>AND(AD763,$V763&lt;=Synthèse!$B$44)</f>
        <v>0</v>
      </c>
      <c r="AH763" s="135" t="b">
        <f>AND(AE763,$V763&lt;=Synthèse!$B$44)</f>
        <v>0</v>
      </c>
      <c r="AI763" s="137" t="b">
        <v>1</v>
      </c>
      <c r="AJ763" s="137" t="b">
        <v>0</v>
      </c>
      <c r="AK763" s="137" t="b">
        <f t="shared" si="130"/>
        <v>1</v>
      </c>
      <c r="AL763" s="137" t="b">
        <f t="shared" si="131"/>
        <v>0</v>
      </c>
      <c r="AM763" s="137" t="b">
        <f>AND(AK763,$V763&lt;=Synthèse!$B$44)</f>
        <v>0</v>
      </c>
      <c r="AN763" s="137" t="b">
        <f>AND(AL763,$V763&lt;=Synthèse!$B$44)</f>
        <v>0</v>
      </c>
    </row>
    <row r="764" spans="1:40">
      <c r="A764" s="17">
        <v>466496</v>
      </c>
      <c r="B764" t="str">
        <f ca="1">VLOOKUP(A764,'Fichier FI (en entrée)'!B:AH,3,0)</f>
        <v>AYADILXWXT</v>
      </c>
      <c r="C764">
        <f t="shared" si="121"/>
        <v>835</v>
      </c>
      <c r="D764">
        <f t="shared" si="122"/>
        <v>11.5</v>
      </c>
      <c r="E764" s="14" t="str">
        <f>VLOOKUP(A764,'Fichier FI (en entrée)'!B:AH,2,0)</f>
        <v>EV</v>
      </c>
      <c r="F764" s="14" t="b">
        <f t="shared" si="123"/>
        <v>1</v>
      </c>
      <c r="G764" s="14" t="b">
        <f>IFERROR(VLOOKUP(A764,'Calculs FA (auto)'!A:F,6,0),FALSE)</f>
        <v>0</v>
      </c>
      <c r="H764" s="14" t="b">
        <f t="shared" si="124"/>
        <v>0</v>
      </c>
      <c r="I764" s="16">
        <f>IFERROR(VLOOKUP(A764,'Moyennes FI (en entrée)'!B:N,7,0),"")</f>
        <v>9.5</v>
      </c>
      <c r="J764" s="16">
        <f>IFERROR(VLOOKUP(VLOOKUP(A764,'Fichier FI (en entrée)'!B:AH,33,0),Modificateurs!A$2:B$5,2,0),0)</f>
        <v>1</v>
      </c>
      <c r="K764" s="16">
        <f>IFERROR(VLOOKUP(VLOOKUP(A764,'Redoub FI (en entrée)'!B:N,7,0),Modificateurs!A$8:B$11,2,0),0)</f>
        <v>0</v>
      </c>
      <c r="L764" s="16">
        <f>IFERROR(VLOOKUP(M764,Modificateurs!D$1:E$94,2,0),0)</f>
        <v>1</v>
      </c>
      <c r="M764" t="str">
        <f>VLOOKUP(A764,'Fichier FI (en entrée)'!B:AH,16,0)&amp;" "&amp;VLOOKUP(A764,'Fichier FI (en entrée)'!B:AH,20,0)&amp;" "&amp;VLOOKUP(A764,'Fichier FI (en entrée)'!B:AH,27,0)&amp;" "&amp;VLOOKUP(A764,'Fichier FI (en entrée)'!B:AH,29,0)</f>
        <v xml:space="preserve">S Sciences de la vie et de la terre  </v>
      </c>
      <c r="N764" t="str">
        <f>VLOOKUP(A764,'Fichier FI (en entrée)'!B:AH,8,0)</f>
        <v>En Terminale</v>
      </c>
      <c r="O764" t="b">
        <f>AND(C764&gt;Synthèse!B$8,C764&lt;Synthèse!B$10,NOT(Y764))</f>
        <v>1</v>
      </c>
      <c r="P764" t="s">
        <v>2268</v>
      </c>
      <c r="Q764" s="60">
        <f>ROUNDUP(C764/(Synthèse!$B$4+Synthèse!$B$1)*8,0)</f>
        <v>4</v>
      </c>
      <c r="R764" s="60">
        <f>IFERROR(VLOOKUP(A764,'Evaluations (formulaire)'!A:P,6,0)+VLOOKUP(A764,'Evaluations (formulaire)'!A:P,7,0),0)</f>
        <v>0</v>
      </c>
      <c r="S764" s="60">
        <f>IFERROR(VLOOKUP(A764,'Evaluations (formulaire)'!A:P,8,0),0)</f>
        <v>0</v>
      </c>
      <c r="T764" s="60">
        <f>IF(AND(ISBLANK(P764),Q764&lt;=2),Synthèse!$B$41,IF(AND(ISBLANK(P764),Q764&gt;=7),Synthèse!$C$41,R764+S764))</f>
        <v>0</v>
      </c>
      <c r="U764" s="60">
        <f t="shared" si="125"/>
        <v>11.5</v>
      </c>
      <c r="V764" s="60">
        <f t="shared" si="126"/>
        <v>835</v>
      </c>
      <c r="X764" s="26">
        <v>1145</v>
      </c>
      <c r="Y764" s="26" t="b">
        <f>IFERROR(VLOOKUP(A764,'Calculs FA (auto)'!A:O,15,0),FALSE)</f>
        <v>0</v>
      </c>
      <c r="Z764" s="26">
        <f>IFERROR(VLOOKUP(A764,'Evaluations (formulaire)'!A:M,9,0),0)</f>
        <v>0</v>
      </c>
      <c r="AA764" s="135" t="b">
        <v>1</v>
      </c>
      <c r="AB764" s="135" t="b">
        <v>0</v>
      </c>
      <c r="AC764" s="135" t="b">
        <f t="shared" si="127"/>
        <v>1</v>
      </c>
      <c r="AD764" s="135" t="b">
        <f t="shared" si="128"/>
        <v>0</v>
      </c>
      <c r="AE764" s="135" t="b">
        <f t="shared" si="129"/>
        <v>0</v>
      </c>
      <c r="AF764" s="135" t="b">
        <f>AND(AC764,$V764&lt;=Synthèse!$B$44)</f>
        <v>0</v>
      </c>
      <c r="AG764" s="135" t="b">
        <f>AND(AD764,$V764&lt;=Synthèse!$B$44)</f>
        <v>0</v>
      </c>
      <c r="AH764" s="135" t="b">
        <f>AND(AE764,$V764&lt;=Synthèse!$B$44)</f>
        <v>0</v>
      </c>
      <c r="AI764" s="137" t="b">
        <v>0</v>
      </c>
      <c r="AJ764" s="137" t="b">
        <v>1</v>
      </c>
      <c r="AK764" s="137" t="b">
        <f t="shared" si="130"/>
        <v>0</v>
      </c>
      <c r="AL764" s="137" t="b">
        <f t="shared" si="131"/>
        <v>1</v>
      </c>
      <c r="AM764" s="137" t="b">
        <f>AND(AK764,$V764&lt;=Synthèse!$B$44)</f>
        <v>0</v>
      </c>
      <c r="AN764" s="137" t="b">
        <f>AND(AL764,$V764&lt;=Synthèse!$B$44)</f>
        <v>0</v>
      </c>
    </row>
    <row r="765" spans="1:40">
      <c r="A765" s="17">
        <v>470720</v>
      </c>
      <c r="B765" t="str">
        <f ca="1">VLOOKUP(A765,'Fichier FI (en entrée)'!B:AH,3,0)</f>
        <v>NRXHERWPPO</v>
      </c>
      <c r="C765">
        <f t="shared" si="121"/>
        <v>1227</v>
      </c>
      <c r="D765">
        <f t="shared" si="122"/>
        <v>7.2899999999999991</v>
      </c>
      <c r="E765" s="14" t="str">
        <f>VLOOKUP(A765,'Fichier FI (en entrée)'!B:AH,2,0)</f>
        <v>EV</v>
      </c>
      <c r="F765" s="14" t="b">
        <f t="shared" si="123"/>
        <v>1</v>
      </c>
      <c r="G765" s="14" t="b">
        <f>IFERROR(VLOOKUP(A765,'Calculs FA (auto)'!A:F,6,0),FALSE)</f>
        <v>0</v>
      </c>
      <c r="H765" s="14" t="b">
        <f t="shared" si="124"/>
        <v>0</v>
      </c>
      <c r="I765" s="16">
        <f>IFERROR(VLOOKUP(A765,'Moyennes FI (en entrée)'!B:N,7,0),"")</f>
        <v>12.29</v>
      </c>
      <c r="J765" s="16">
        <f>IFERROR(VLOOKUP(VLOOKUP(A765,'Fichier FI (en entrée)'!B:AH,33,0),Modificateurs!A$2:B$5,2,0),0)</f>
        <v>1</v>
      </c>
      <c r="K765" s="16">
        <f>IFERROR(VLOOKUP(VLOOKUP(A765,'Redoub FI (en entrée)'!B:N,7,0),Modificateurs!A$8:B$11,2,0),0)</f>
        <v>0</v>
      </c>
      <c r="L765" s="16">
        <f>IFERROR(VLOOKUP(M765,Modificateurs!D$1:E$94,2,0),0)</f>
        <v>-6</v>
      </c>
      <c r="M765" t="str">
        <f>VLOOKUP(A765,'Fichier FI (en entrée)'!B:AH,16,0)&amp;" "&amp;VLOOKUP(A765,'Fichier FI (en entrée)'!B:AH,20,0)&amp;" "&amp;VLOOKUP(A765,'Fichier FI (en entrée)'!B:AH,27,0)&amp;" "&amp;VLOOKUP(A765,'Fichier FI (en entrée)'!B:AH,29,0)</f>
        <v xml:space="preserve">STI2D Innovation Technologique et Eco conception  </v>
      </c>
      <c r="N765" t="str">
        <f>VLOOKUP(A765,'Fichier FI (en entrée)'!B:AH,8,0)</f>
        <v>En Terminale</v>
      </c>
      <c r="O765" t="b">
        <f>AND(C765&gt;Synthèse!B$8,C765&lt;Synthèse!B$10,NOT(Y765))</f>
        <v>1</v>
      </c>
      <c r="Q765" s="60">
        <f>ROUNDUP(C765/(Synthèse!$B$4+Synthèse!$B$1)*8,0)</f>
        <v>6</v>
      </c>
      <c r="R765" s="60">
        <f>IFERROR(VLOOKUP(A765,'Evaluations (formulaire)'!A:P,6,0)+VLOOKUP(A765,'Evaluations (formulaire)'!A:P,7,0),0)</f>
        <v>0</v>
      </c>
      <c r="S765" s="60">
        <f>IFERROR(VLOOKUP(A765,'Evaluations (formulaire)'!A:P,8,0),0)</f>
        <v>0</v>
      </c>
      <c r="T765" s="60">
        <f>IF(AND(ISBLANK(P765),Q765&lt;=2),Synthèse!$B$41,IF(AND(ISBLANK(P765),Q765&gt;=7),Synthèse!$C$41,R765+S765))</f>
        <v>0</v>
      </c>
      <c r="U765" s="60">
        <f t="shared" si="125"/>
        <v>7.2899999999999991</v>
      </c>
      <c r="V765" s="60">
        <f t="shared" si="126"/>
        <v>1225</v>
      </c>
      <c r="X765" s="26">
        <v>1905</v>
      </c>
      <c r="Y765" s="26" t="b">
        <f>IFERROR(VLOOKUP(A765,'Calculs FA (auto)'!A:O,15,0),FALSE)</f>
        <v>0</v>
      </c>
      <c r="Z765" s="26">
        <f>IFERROR(VLOOKUP(A765,'Evaluations (formulaire)'!A:M,9,0),0)</f>
        <v>0</v>
      </c>
      <c r="AA765" s="135" t="b">
        <v>0</v>
      </c>
      <c r="AB765" s="135" t="b">
        <v>1</v>
      </c>
      <c r="AC765" s="135" t="b">
        <f t="shared" si="127"/>
        <v>0</v>
      </c>
      <c r="AD765" s="135" t="b">
        <f t="shared" si="128"/>
        <v>1</v>
      </c>
      <c r="AE765" s="135" t="b">
        <f t="shared" si="129"/>
        <v>0</v>
      </c>
      <c r="AF765" s="135" t="b">
        <f>AND(AC765,$V765&lt;=Synthèse!$B$44)</f>
        <v>0</v>
      </c>
      <c r="AG765" s="135" t="b">
        <f>AND(AD765,$V765&lt;=Synthèse!$B$44)</f>
        <v>0</v>
      </c>
      <c r="AH765" s="135" t="b">
        <f>AND(AE765,$V765&lt;=Synthèse!$B$44)</f>
        <v>0</v>
      </c>
      <c r="AI765" s="137" t="b">
        <v>1</v>
      </c>
      <c r="AJ765" s="137" t="b">
        <v>0</v>
      </c>
      <c r="AK765" s="137" t="b">
        <f t="shared" si="130"/>
        <v>1</v>
      </c>
      <c r="AL765" s="137" t="b">
        <f t="shared" si="131"/>
        <v>0</v>
      </c>
      <c r="AM765" s="137" t="b">
        <f>AND(AK765,$V765&lt;=Synthèse!$B$44)</f>
        <v>0</v>
      </c>
      <c r="AN765" s="137" t="b">
        <f>AND(AL765,$V765&lt;=Synthèse!$B$44)</f>
        <v>0</v>
      </c>
    </row>
    <row r="766" spans="1:40">
      <c r="A766" s="17">
        <v>470733</v>
      </c>
      <c r="B766" t="str">
        <f ca="1">VLOOKUP(A766,'Fichier FI (en entrée)'!B:AH,3,0)</f>
        <v>IPHPFBZGEB</v>
      </c>
      <c r="C766">
        <f t="shared" si="121"/>
        <v>1225</v>
      </c>
      <c r="D766">
        <f t="shared" si="122"/>
        <v>7.3000000000000007</v>
      </c>
      <c r="E766" s="14" t="str">
        <f>VLOOKUP(A766,'Fichier FI (en entrée)'!B:AH,2,0)</f>
        <v>EV</v>
      </c>
      <c r="F766" s="14" t="b">
        <f t="shared" si="123"/>
        <v>1</v>
      </c>
      <c r="G766" s="14" t="b">
        <f>IFERROR(VLOOKUP(A766,'Calculs FA (auto)'!A:F,6,0),FALSE)</f>
        <v>1</v>
      </c>
      <c r="H766" s="14" t="b">
        <f t="shared" si="124"/>
        <v>1</v>
      </c>
      <c r="I766" s="16">
        <f>IFERROR(VLOOKUP(A766,'Moyennes FI (en entrée)'!B:N,7,0),"")</f>
        <v>8.3000000000000007</v>
      </c>
      <c r="J766" s="16">
        <f>IFERROR(VLOOKUP(VLOOKUP(A766,'Fichier FI (en entrée)'!B:AH,33,0),Modificateurs!A$2:B$5,2,0),0)</f>
        <v>3</v>
      </c>
      <c r="K766" s="16">
        <f>IFERROR(VLOOKUP(VLOOKUP(A766,'Redoub FI (en entrée)'!B:N,7,0),Modificateurs!A$8:B$11,2,0),0)</f>
        <v>0</v>
      </c>
      <c r="L766" s="16">
        <f>IFERROR(VLOOKUP(M766,Modificateurs!D$1:E$94,2,0),0)</f>
        <v>-4</v>
      </c>
      <c r="M766" t="str">
        <f>VLOOKUP(A766,'Fichier FI (en entrée)'!B:AH,16,0)&amp;" "&amp;VLOOKUP(A766,'Fichier FI (en entrée)'!B:AH,20,0)&amp;" "&amp;VLOOKUP(A766,'Fichier FI (en entrée)'!B:AH,27,0)&amp;" "&amp;VLOOKUP(A766,'Fichier FI (en entrée)'!B:AH,29,0)</f>
        <v xml:space="preserve">STI2D Energies et environnement  </v>
      </c>
      <c r="N766" t="str">
        <f>VLOOKUP(A766,'Fichier FI (en entrée)'!B:AH,8,0)</f>
        <v>En Terminale</v>
      </c>
      <c r="O766" t="b">
        <f>AND(C766&gt;Synthèse!B$8,C766&lt;Synthèse!B$10,NOT(Y766))</f>
        <v>0</v>
      </c>
      <c r="P766" s="17" t="s">
        <v>2265</v>
      </c>
      <c r="Q766" s="60">
        <f>ROUNDUP(C766/(Synthèse!$B$4+Synthèse!$B$1)*8,0)</f>
        <v>6</v>
      </c>
      <c r="R766" s="60">
        <f>IFERROR(VLOOKUP(A766,'Evaluations (formulaire)'!A:P,6,0)+VLOOKUP(A766,'Evaluations (formulaire)'!A:P,7,0),0)</f>
        <v>0</v>
      </c>
      <c r="S766" s="60">
        <f>IFERROR(VLOOKUP(A766,'Evaluations (formulaire)'!A:P,8,0),0)</f>
        <v>0</v>
      </c>
      <c r="T766" s="60">
        <f>IF(AND(ISBLANK(P766),Q766&lt;=2),Synthèse!$B$41,IF(AND(ISBLANK(P766),Q766&gt;=7),Synthèse!$C$41,R766+S766))</f>
        <v>0</v>
      </c>
      <c r="U766" s="60">
        <f t="shared" si="125"/>
        <v>7.3000000000000007</v>
      </c>
      <c r="V766" s="60">
        <f t="shared" si="126"/>
        <v>1223</v>
      </c>
      <c r="X766" s="26">
        <v>1093</v>
      </c>
      <c r="Y766" s="26" t="b">
        <f>IFERROR(VLOOKUP(A766,'Calculs FA (auto)'!A:O,15,0),FALSE)</f>
        <v>1</v>
      </c>
      <c r="Z766" s="26">
        <f>IFERROR(VLOOKUP(A766,'Evaluations (formulaire)'!A:M,9,0),0)</f>
        <v>0</v>
      </c>
      <c r="AA766" s="135" t="b">
        <v>1</v>
      </c>
      <c r="AB766" s="135" t="b">
        <v>0</v>
      </c>
      <c r="AC766" s="135" t="b">
        <f t="shared" si="127"/>
        <v>1</v>
      </c>
      <c r="AD766" s="135" t="b">
        <f t="shared" si="128"/>
        <v>0</v>
      </c>
      <c r="AE766" s="135" t="b">
        <f t="shared" si="129"/>
        <v>0</v>
      </c>
      <c r="AF766" s="135" t="b">
        <f>AND(AC766,$V766&lt;=Synthèse!$B$44)</f>
        <v>0</v>
      </c>
      <c r="AG766" s="135" t="b">
        <f>AND(AD766,$V766&lt;=Synthèse!$B$44)</f>
        <v>0</v>
      </c>
      <c r="AH766" s="135" t="b">
        <f>AND(AE766,$V766&lt;=Synthèse!$B$44)</f>
        <v>0</v>
      </c>
      <c r="AI766" s="137" t="b">
        <v>0</v>
      </c>
      <c r="AJ766" s="137" t="b">
        <v>1</v>
      </c>
      <c r="AK766" s="137" t="b">
        <f t="shared" si="130"/>
        <v>0</v>
      </c>
      <c r="AL766" s="137" t="b">
        <f t="shared" si="131"/>
        <v>1</v>
      </c>
      <c r="AM766" s="137" t="b">
        <f>AND(AK766,$V766&lt;=Synthèse!$B$44)</f>
        <v>0</v>
      </c>
      <c r="AN766" s="137" t="b">
        <f>AND(AL766,$V766&lt;=Synthèse!$B$44)</f>
        <v>0</v>
      </c>
    </row>
    <row r="767" spans="1:40">
      <c r="A767" s="17">
        <v>470758</v>
      </c>
      <c r="B767" t="str">
        <f ca="1">VLOOKUP(A767,'Fichier FI (en entrée)'!B:AH,3,0)</f>
        <v>YJYTLDZRID</v>
      </c>
      <c r="C767">
        <f t="shared" si="121"/>
        <v>294</v>
      </c>
      <c r="D767">
        <f t="shared" si="122"/>
        <v>14.84</v>
      </c>
      <c r="E767" s="14" t="str">
        <f>VLOOKUP(A767,'Fichier FI (en entrée)'!B:AH,2,0)</f>
        <v>EV</v>
      </c>
      <c r="F767" s="14" t="b">
        <f t="shared" si="123"/>
        <v>1</v>
      </c>
      <c r="G767" s="14" t="b">
        <f>IFERROR(VLOOKUP(A767,'Calculs FA (auto)'!A:F,6,0),FALSE)</f>
        <v>0</v>
      </c>
      <c r="H767" s="14" t="b">
        <f t="shared" si="124"/>
        <v>0</v>
      </c>
      <c r="I767" s="16">
        <f>IFERROR(VLOOKUP(A767,'Moyennes FI (en entrée)'!B:N,7,0),"")</f>
        <v>10.84</v>
      </c>
      <c r="J767" s="16">
        <f>IFERROR(VLOOKUP(VLOOKUP(A767,'Fichier FI (en entrée)'!B:AH,33,0),Modificateurs!A$2:B$5,2,0),0)</f>
        <v>3</v>
      </c>
      <c r="K767" s="16">
        <f>IFERROR(VLOOKUP(VLOOKUP(A767,'Redoub FI (en entrée)'!B:N,7,0),Modificateurs!A$8:B$11,2,0),0)</f>
        <v>0</v>
      </c>
      <c r="L767" s="16">
        <f>IFERROR(VLOOKUP(M767,Modificateurs!D$1:E$94,2,0),0)</f>
        <v>1</v>
      </c>
      <c r="M767" t="str">
        <f>VLOOKUP(A767,'Fichier FI (en entrée)'!B:AH,16,0)&amp;" "&amp;VLOOKUP(A767,'Fichier FI (en entrée)'!B:AH,20,0)&amp;" "&amp;VLOOKUP(A767,'Fichier FI (en entrée)'!B:AH,27,0)&amp;" "&amp;VLOOKUP(A767,'Fichier FI (en entrée)'!B:AH,29,0)</f>
        <v xml:space="preserve">S Sciences de la vie et de la terre  </v>
      </c>
      <c r="N767" t="str">
        <f>VLOOKUP(A767,'Fichier FI (en entrée)'!B:AH,8,0)</f>
        <v>En Terminale</v>
      </c>
      <c r="O767" t="b">
        <f>AND(C767&gt;Synthèse!B$8,C767&lt;Synthèse!B$10,NOT(Y767))</f>
        <v>0</v>
      </c>
      <c r="P767" s="17" t="s">
        <v>2267</v>
      </c>
      <c r="Q767" s="60">
        <f>ROUNDUP(C767/(Synthèse!$B$4+Synthèse!$B$1)*8,0)</f>
        <v>2</v>
      </c>
      <c r="R767" s="60">
        <f>IFERROR(VLOOKUP(A767,'Evaluations (formulaire)'!A:P,6,0)+VLOOKUP(A767,'Evaluations (formulaire)'!A:P,7,0),0)</f>
        <v>0</v>
      </c>
      <c r="S767" s="60">
        <f>IFERROR(VLOOKUP(A767,'Evaluations (formulaire)'!A:P,8,0),0)</f>
        <v>0</v>
      </c>
      <c r="T767" s="60">
        <f>IF(AND(ISBLANK(P767),Q767&lt;=2),Synthèse!$B$41,IF(AND(ISBLANK(P767),Q767&gt;=7),Synthèse!$C$41,R767+S767))</f>
        <v>0</v>
      </c>
      <c r="U767" s="60">
        <f t="shared" si="125"/>
        <v>14.84</v>
      </c>
      <c r="V767" s="60">
        <f t="shared" si="126"/>
        <v>294</v>
      </c>
      <c r="X767" s="26">
        <v>675</v>
      </c>
      <c r="Y767" s="26" t="b">
        <f>IFERROR(VLOOKUP(A767,'Calculs FA (auto)'!A:O,15,0),FALSE)</f>
        <v>0</v>
      </c>
      <c r="Z767" s="26">
        <f>IFERROR(VLOOKUP(A767,'Evaluations (formulaire)'!A:M,9,0),0)</f>
        <v>0</v>
      </c>
      <c r="AA767" s="135" t="b">
        <v>1</v>
      </c>
      <c r="AB767" s="135" t="b">
        <v>0</v>
      </c>
      <c r="AC767" s="135" t="b">
        <f t="shared" si="127"/>
        <v>1</v>
      </c>
      <c r="AD767" s="135" t="b">
        <f t="shared" si="128"/>
        <v>0</v>
      </c>
      <c r="AE767" s="135" t="b">
        <f t="shared" si="129"/>
        <v>0</v>
      </c>
      <c r="AF767" s="135" t="b">
        <f>AND(AC767,$V767&lt;=Synthèse!$B$44)</f>
        <v>1</v>
      </c>
      <c r="AG767" s="135" t="b">
        <f>AND(AD767,$V767&lt;=Synthèse!$B$44)</f>
        <v>0</v>
      </c>
      <c r="AH767" s="135" t="b">
        <f>AND(AE767,$V767&lt;=Synthèse!$B$44)</f>
        <v>0</v>
      </c>
      <c r="AI767" s="137" t="b">
        <v>0</v>
      </c>
      <c r="AJ767" s="137" t="b">
        <v>1</v>
      </c>
      <c r="AK767" s="137" t="b">
        <f t="shared" si="130"/>
        <v>0</v>
      </c>
      <c r="AL767" s="137" t="b">
        <f t="shared" si="131"/>
        <v>1</v>
      </c>
      <c r="AM767" s="137" t="b">
        <f>AND(AK767,$V767&lt;=Synthèse!$B$44)</f>
        <v>0</v>
      </c>
      <c r="AN767" s="137" t="b">
        <f>AND(AL767,$V767&lt;=Synthèse!$B$44)</f>
        <v>1</v>
      </c>
    </row>
    <row r="768" spans="1:40">
      <c r="A768" s="17">
        <v>470766</v>
      </c>
      <c r="B768" t="str">
        <f ca="1">VLOOKUP(A768,'Fichier FI (en entrée)'!B:AH,3,0)</f>
        <v>JVWUUTZTUU</v>
      </c>
      <c r="C768">
        <f t="shared" si="121"/>
        <v>1319</v>
      </c>
      <c r="D768">
        <f t="shared" si="122"/>
        <v>5.2799999999999994</v>
      </c>
      <c r="E768" s="14" t="str">
        <f>VLOOKUP(A768,'Fichier FI (en entrée)'!B:AH,2,0)</f>
        <v>EV</v>
      </c>
      <c r="F768" s="14" t="b">
        <f t="shared" si="123"/>
        <v>1</v>
      </c>
      <c r="G768" s="14" t="b">
        <f>IFERROR(VLOOKUP(A768,'Calculs FA (auto)'!A:F,6,0),FALSE)</f>
        <v>0</v>
      </c>
      <c r="H768" s="14" t="b">
        <f t="shared" si="124"/>
        <v>0</v>
      </c>
      <c r="I768" s="16">
        <f>IFERROR(VLOOKUP(A768,'Moyennes FI (en entrée)'!B:N,7,0),"")</f>
        <v>10.28</v>
      </c>
      <c r="J768" s="16">
        <f>IFERROR(VLOOKUP(VLOOKUP(A768,'Fichier FI (en entrée)'!B:AH,33,0),Modificateurs!A$2:B$5,2,0),0)</f>
        <v>1</v>
      </c>
      <c r="K768" s="16">
        <f>IFERROR(VLOOKUP(VLOOKUP(A768,'Redoub FI (en entrée)'!B:N,7,0),Modificateurs!A$8:B$11,2,0),0)</f>
        <v>0</v>
      </c>
      <c r="L768" s="16">
        <f>IFERROR(VLOOKUP(M768,Modificateurs!D$1:E$94,2,0),0)</f>
        <v>-6</v>
      </c>
      <c r="M768" t="str">
        <f>VLOOKUP(A768,'Fichier FI (en entrée)'!B:AH,16,0)&amp;" "&amp;VLOOKUP(A768,'Fichier FI (en entrée)'!B:AH,20,0)&amp;" "&amp;VLOOKUP(A768,'Fichier FI (en entrée)'!B:AH,27,0)&amp;" "&amp;VLOOKUP(A768,'Fichier FI (en entrée)'!B:AH,29,0)</f>
        <v xml:space="preserve">STI2D Innovation Technologique et Eco conception  </v>
      </c>
      <c r="N768" t="str">
        <f>VLOOKUP(A768,'Fichier FI (en entrée)'!B:AH,8,0)</f>
        <v>En Terminale</v>
      </c>
      <c r="O768" t="b">
        <f>AND(C768&gt;Synthèse!B$8,C768&lt;Synthèse!B$10,NOT(Y768))</f>
        <v>0</v>
      </c>
      <c r="P768" t="s">
        <v>2264</v>
      </c>
      <c r="Q768" s="60">
        <f>ROUNDUP(C768/(Synthèse!$B$4+Synthèse!$B$1)*8,0)</f>
        <v>7</v>
      </c>
      <c r="R768" s="60">
        <f>IFERROR(VLOOKUP(A768,'Evaluations (formulaire)'!A:P,6,0)+VLOOKUP(A768,'Evaluations (formulaire)'!A:P,7,0),0)</f>
        <v>0</v>
      </c>
      <c r="S768" s="60">
        <f>IFERROR(VLOOKUP(A768,'Evaluations (formulaire)'!A:P,8,0),0)</f>
        <v>0</v>
      </c>
      <c r="T768" s="60">
        <f>IF(AND(ISBLANK(P768),Q768&lt;=2),Synthèse!$B$41,IF(AND(ISBLANK(P768),Q768&gt;=7),Synthèse!$C$41,R768+S768))</f>
        <v>0</v>
      </c>
      <c r="U768" s="60">
        <f t="shared" si="125"/>
        <v>5.2799999999999994</v>
      </c>
      <c r="V768" s="60">
        <f t="shared" si="126"/>
        <v>1320</v>
      </c>
      <c r="X768" s="26">
        <v>719</v>
      </c>
      <c r="Y768" s="26" t="b">
        <f>IFERROR(VLOOKUP(A768,'Calculs FA (auto)'!A:O,15,0),FALSE)</f>
        <v>0</v>
      </c>
      <c r="Z768" s="26">
        <f>IFERROR(VLOOKUP(A768,'Evaluations (formulaire)'!A:M,9,0),0)</f>
        <v>0</v>
      </c>
      <c r="AA768" s="135" t="b">
        <v>1</v>
      </c>
      <c r="AB768" s="135" t="b">
        <v>0</v>
      </c>
      <c r="AC768" s="135" t="b">
        <f t="shared" si="127"/>
        <v>1</v>
      </c>
      <c r="AD768" s="135" t="b">
        <f t="shared" si="128"/>
        <v>0</v>
      </c>
      <c r="AE768" s="135" t="b">
        <f t="shared" si="129"/>
        <v>0</v>
      </c>
      <c r="AF768" s="135" t="b">
        <f>AND(AC768,$V768&lt;=Synthèse!$B$44)</f>
        <v>0</v>
      </c>
      <c r="AG768" s="135" t="b">
        <f>AND(AD768,$V768&lt;=Synthèse!$B$44)</f>
        <v>0</v>
      </c>
      <c r="AH768" s="135" t="b">
        <f>AND(AE768,$V768&lt;=Synthèse!$B$44)</f>
        <v>0</v>
      </c>
      <c r="AI768" s="137" t="b">
        <v>0</v>
      </c>
      <c r="AJ768" s="137" t="b">
        <v>1</v>
      </c>
      <c r="AK768" s="137" t="b">
        <f t="shared" si="130"/>
        <v>0</v>
      </c>
      <c r="AL768" s="137" t="b">
        <f t="shared" si="131"/>
        <v>1</v>
      </c>
      <c r="AM768" s="137" t="b">
        <f>AND(AK768,$V768&lt;=Synthèse!$B$44)</f>
        <v>0</v>
      </c>
      <c r="AN768" s="137" t="b">
        <f>AND(AL768,$V768&lt;=Synthèse!$B$44)</f>
        <v>0</v>
      </c>
    </row>
    <row r="769" spans="1:40">
      <c r="A769" s="17">
        <v>470827</v>
      </c>
      <c r="B769" t="str">
        <f ca="1">VLOOKUP(A769,'Fichier FI (en entrée)'!B:AH,3,0)</f>
        <v>YHFUDYFSKF</v>
      </c>
      <c r="C769">
        <f t="shared" si="121"/>
        <v>91</v>
      </c>
      <c r="D769">
        <f t="shared" si="122"/>
        <v>17.28</v>
      </c>
      <c r="E769" s="14" t="str">
        <f>VLOOKUP(A769,'Fichier FI (en entrée)'!B:AH,2,0)</f>
        <v>EV</v>
      </c>
      <c r="F769" s="14" t="b">
        <f t="shared" si="123"/>
        <v>1</v>
      </c>
      <c r="G769" s="14" t="b">
        <f>IFERROR(VLOOKUP(A769,'Calculs FA (auto)'!A:F,6,0),FALSE)</f>
        <v>0</v>
      </c>
      <c r="H769" s="14" t="b">
        <f t="shared" si="124"/>
        <v>0</v>
      </c>
      <c r="I769" s="16">
        <f>IFERROR(VLOOKUP(A769,'Moyennes FI (en entrée)'!B:N,7,0),"")</f>
        <v>11.28</v>
      </c>
      <c r="J769" s="16">
        <f>IFERROR(VLOOKUP(VLOOKUP(A769,'Fichier FI (en entrée)'!B:AH,33,0),Modificateurs!A$2:B$5,2,0),0)</f>
        <v>3</v>
      </c>
      <c r="K769" s="16">
        <f>IFERROR(VLOOKUP(VLOOKUP(A769,'Redoub FI (en entrée)'!B:N,7,0),Modificateurs!A$8:B$11,2,0),0)</f>
        <v>0</v>
      </c>
      <c r="L769" s="16">
        <f>IFERROR(VLOOKUP(M769,Modificateurs!D$1:E$94,2,0),0)</f>
        <v>3</v>
      </c>
      <c r="M769" t="str">
        <f>VLOOKUP(A769,'Fichier FI (en entrée)'!B:AH,16,0)&amp;" "&amp;VLOOKUP(A769,'Fichier FI (en entrée)'!B:AH,20,0)&amp;" "&amp;VLOOKUP(A769,'Fichier FI (en entrée)'!B:AH,27,0)&amp;" "&amp;VLOOKUP(A769,'Fichier FI (en entrée)'!B:AH,29,0)</f>
        <v xml:space="preserve">S Informatique et Sciences du numérique  </v>
      </c>
      <c r="N769" t="str">
        <f>VLOOKUP(A769,'Fichier FI (en entrée)'!B:AH,8,0)</f>
        <v>En Terminale</v>
      </c>
      <c r="O769" t="b">
        <f>AND(C769&gt;Synthèse!B$8,C769&lt;Synthèse!B$10,NOT(Y769))</f>
        <v>0</v>
      </c>
      <c r="P769" t="s">
        <v>2258</v>
      </c>
      <c r="Q769" s="60">
        <f>ROUNDUP(C769/(Synthèse!$B$4+Synthèse!$B$1)*8,0)</f>
        <v>1</v>
      </c>
      <c r="R769" s="60">
        <f>IFERROR(VLOOKUP(A769,'Evaluations (formulaire)'!A:P,6,0)+VLOOKUP(A769,'Evaluations (formulaire)'!A:P,7,0),0)</f>
        <v>0</v>
      </c>
      <c r="S769" s="60">
        <f>IFERROR(VLOOKUP(A769,'Evaluations (formulaire)'!A:P,8,0),0)</f>
        <v>0</v>
      </c>
      <c r="T769" s="60">
        <f>IF(AND(ISBLANK(P769),Q769&lt;=2),Synthèse!$B$41,IF(AND(ISBLANK(P769),Q769&gt;=7),Synthèse!$C$41,R769+S769))</f>
        <v>0</v>
      </c>
      <c r="U769" s="60">
        <f t="shared" si="125"/>
        <v>17.28</v>
      </c>
      <c r="V769" s="60">
        <f t="shared" si="126"/>
        <v>91</v>
      </c>
      <c r="X769" s="26">
        <v>563</v>
      </c>
      <c r="Y769" s="26" t="b">
        <f>IFERROR(VLOOKUP(A769,'Calculs FA (auto)'!A:O,15,0),FALSE)</f>
        <v>0</v>
      </c>
      <c r="Z769" s="26">
        <f>IFERROR(VLOOKUP(A769,'Evaluations (formulaire)'!A:M,9,0),0)</f>
        <v>0</v>
      </c>
      <c r="AA769" s="135" t="b">
        <v>1</v>
      </c>
      <c r="AB769" s="135" t="b">
        <v>0</v>
      </c>
      <c r="AC769" s="135" t="b">
        <f t="shared" si="127"/>
        <v>1</v>
      </c>
      <c r="AD769" s="135" t="b">
        <f t="shared" si="128"/>
        <v>0</v>
      </c>
      <c r="AE769" s="135" t="b">
        <f t="shared" si="129"/>
        <v>0</v>
      </c>
      <c r="AF769" s="135" t="b">
        <f>AND(AC769,$V769&lt;=Synthèse!$B$44)</f>
        <v>1</v>
      </c>
      <c r="AG769" s="135" t="b">
        <f>AND(AD769,$V769&lt;=Synthèse!$B$44)</f>
        <v>0</v>
      </c>
      <c r="AH769" s="135" t="b">
        <f>AND(AE769,$V769&lt;=Synthèse!$B$44)</f>
        <v>0</v>
      </c>
      <c r="AI769" s="137" t="b">
        <v>0</v>
      </c>
      <c r="AJ769" s="137" t="b">
        <v>1</v>
      </c>
      <c r="AK769" s="137" t="b">
        <f t="shared" si="130"/>
        <v>0</v>
      </c>
      <c r="AL769" s="137" t="b">
        <f t="shared" si="131"/>
        <v>1</v>
      </c>
      <c r="AM769" s="137" t="b">
        <f>AND(AK769,$V769&lt;=Synthèse!$B$44)</f>
        <v>0</v>
      </c>
      <c r="AN769" s="137" t="b">
        <f>AND(AL769,$V769&lt;=Synthèse!$B$44)</f>
        <v>1</v>
      </c>
    </row>
    <row r="770" spans="1:40">
      <c r="A770" s="17">
        <v>470906</v>
      </c>
      <c r="B770" t="str">
        <f ca="1">VLOOKUP(A770,'Fichier FI (en entrée)'!B:AH,3,0)</f>
        <v>JBMWIFWPUS</v>
      </c>
      <c r="C770">
        <f t="shared" ref="C770:C833" si="132">COUNTIF(D:D,"&gt;="&amp;D770)</f>
        <v>2097</v>
      </c>
      <c r="D770">
        <f t="shared" ref="D770:D833" si="133">IFERROR(IF(F770,I770+J770+K770+L770,-100),-20)</f>
        <v>-100</v>
      </c>
      <c r="E770" s="14" t="str">
        <f>VLOOKUP(A770,'Fichier FI (en entrée)'!B:AH,2,0)</f>
        <v>ENV</v>
      </c>
      <c r="F770" s="14" t="b">
        <f t="shared" ref="F770:F833" si="134">IF(E770="EV",TRUE,FALSE)</f>
        <v>0</v>
      </c>
      <c r="G770" s="14" t="b">
        <f>IFERROR(VLOOKUP(A770,'Calculs FA (auto)'!A:F,6,0),FALSE)</f>
        <v>0</v>
      </c>
      <c r="H770" s="14" t="b">
        <f t="shared" ref="H770:H833" si="135">AND(F770:G770)</f>
        <v>0</v>
      </c>
      <c r="I770" s="16" t="str">
        <f>IFERROR(VLOOKUP(A770,'Moyennes FI (en entrée)'!B:N,7,0),"")</f>
        <v/>
      </c>
      <c r="J770" s="16">
        <f>IFERROR(VLOOKUP(VLOOKUP(A770,'Fichier FI (en entrée)'!B:AH,33,0),Modificateurs!A$2:B$5,2,0),0)</f>
        <v>3</v>
      </c>
      <c r="K770" s="16">
        <f>IFERROR(VLOOKUP(VLOOKUP(A770,'Redoub FI (en entrée)'!B:N,7,0),Modificateurs!A$8:B$11,2,0),0)</f>
        <v>0</v>
      </c>
      <c r="L770" s="16">
        <f>IFERROR(VLOOKUP(M770,Modificateurs!D$1:E$94,2,0),0)</f>
        <v>-6</v>
      </c>
      <c r="M770" t="str">
        <f>VLOOKUP(A770,'Fichier FI (en entrée)'!B:AH,16,0)&amp;" "&amp;VLOOKUP(A770,'Fichier FI (en entrée)'!B:AH,20,0)&amp;" "&amp;VLOOKUP(A770,'Fichier FI (en entrée)'!B:AH,27,0)&amp;" "&amp;VLOOKUP(A770,'Fichier FI (en entrée)'!B:AH,29,0)</f>
        <v xml:space="preserve">STI2D Innovation Technologique et Eco conception  </v>
      </c>
      <c r="N770" t="str">
        <f>VLOOKUP(A770,'Fichier FI (en entrée)'!B:AH,8,0)</f>
        <v>En Terminale</v>
      </c>
      <c r="O770" t="b">
        <f>AND(C770&gt;Synthèse!B$8,C770&lt;Synthèse!B$10,NOT(Y770))</f>
        <v>0</v>
      </c>
      <c r="P770" t="s">
        <v>2262</v>
      </c>
      <c r="Q770" s="60">
        <f>ROUNDUP(C770/(Synthèse!$B$4+Synthèse!$B$1)*8,0)</f>
        <v>10</v>
      </c>
      <c r="R770" s="60">
        <f>IFERROR(VLOOKUP(A770,'Evaluations (formulaire)'!A:P,6,0)+VLOOKUP(A770,'Evaluations (formulaire)'!A:P,7,0),0)</f>
        <v>0</v>
      </c>
      <c r="S770" s="60">
        <f>IFERROR(VLOOKUP(A770,'Evaluations (formulaire)'!A:P,8,0),0)</f>
        <v>0</v>
      </c>
      <c r="T770" s="60">
        <f>IF(AND(ISBLANK(P770),Q770&lt;=2),Synthèse!$B$41,IF(AND(ISBLANK(P770),Q770&gt;=7),Synthèse!$C$41,R770+S770))</f>
        <v>0</v>
      </c>
      <c r="U770" s="60">
        <f t="shared" ref="U770:U833" si="136">D770+T770</f>
        <v>-100</v>
      </c>
      <c r="V770" s="60">
        <f t="shared" ref="V770:V833" si="137">COUNTIF(U:U,"&gt;="&amp;U770)</f>
        <v>2096</v>
      </c>
      <c r="X770" s="26">
        <v>556</v>
      </c>
      <c r="Y770" s="26" t="b">
        <f>IFERROR(VLOOKUP(A770,'Calculs FA (auto)'!A:O,15,0),FALSE)</f>
        <v>0</v>
      </c>
      <c r="Z770" s="26">
        <f>IFERROR(VLOOKUP(A770,'Evaluations (formulaire)'!A:M,9,0),0)</f>
        <v>0</v>
      </c>
      <c r="AA770" s="135" t="b">
        <v>1</v>
      </c>
      <c r="AB770" s="135" t="b">
        <v>0</v>
      </c>
      <c r="AC770" s="135" t="b">
        <f t="shared" ref="AC770:AC833" si="138">AND(AA770,F770)</f>
        <v>0</v>
      </c>
      <c r="AD770" s="135" t="b">
        <f t="shared" ref="AD770:AD833" si="139">AND(AB770,F770)</f>
        <v>0</v>
      </c>
      <c r="AE770" s="135" t="b">
        <f t="shared" ref="AE770:AE833" si="140">AND(NOT(AA770),NOT(AB770),F770)</f>
        <v>0</v>
      </c>
      <c r="AF770" s="135" t="b">
        <f>AND(AC770,$V770&lt;=Synthèse!$B$44)</f>
        <v>0</v>
      </c>
      <c r="AG770" s="135" t="b">
        <f>AND(AD770,$V770&lt;=Synthèse!$B$44)</f>
        <v>0</v>
      </c>
      <c r="AH770" s="135" t="b">
        <f>AND(AE770,$V770&lt;=Synthèse!$B$44)</f>
        <v>0</v>
      </c>
      <c r="AI770" s="137" t="b">
        <v>0</v>
      </c>
      <c r="AJ770" s="137" t="b">
        <v>1</v>
      </c>
      <c r="AK770" s="137" t="b">
        <f t="shared" ref="AK770:AK833" si="141">AND(AI770,F770)</f>
        <v>0</v>
      </c>
      <c r="AL770" s="137" t="b">
        <f t="shared" ref="AL770:AL833" si="142">AND(AJ770,F770)</f>
        <v>0</v>
      </c>
      <c r="AM770" s="137" t="b">
        <f>AND(AK770,$V770&lt;=Synthèse!$B$44)</f>
        <v>0</v>
      </c>
      <c r="AN770" s="137" t="b">
        <f>AND(AL770,$V770&lt;=Synthèse!$B$44)</f>
        <v>0</v>
      </c>
    </row>
    <row r="771" spans="1:40">
      <c r="A771" s="17">
        <v>477767</v>
      </c>
      <c r="B771" t="str">
        <f ca="1">VLOOKUP(A771,'Fichier FI (en entrée)'!B:AH,3,0)</f>
        <v>MBJLGNAMEC</v>
      </c>
      <c r="C771">
        <f t="shared" si="132"/>
        <v>2097</v>
      </c>
      <c r="D771">
        <f t="shared" si="133"/>
        <v>-100</v>
      </c>
      <c r="E771" s="14" t="str">
        <f>VLOOKUP(A771,'Fichier FI (en entrée)'!B:AH,2,0)</f>
        <v>ENV</v>
      </c>
      <c r="F771" s="14" t="b">
        <f t="shared" si="134"/>
        <v>0</v>
      </c>
      <c r="G771" s="14" t="b">
        <f>IFERROR(VLOOKUP(A771,'Calculs FA (auto)'!A:F,6,0),FALSE)</f>
        <v>0</v>
      </c>
      <c r="H771" s="14" t="b">
        <f t="shared" si="135"/>
        <v>0</v>
      </c>
      <c r="I771" s="16" t="str">
        <f>IFERROR(VLOOKUP(A771,'Moyennes FI (en entrée)'!B:N,7,0),"")</f>
        <v/>
      </c>
      <c r="J771" s="16">
        <f>IFERROR(VLOOKUP(VLOOKUP(A771,'Fichier FI (en entrée)'!B:AH,33,0),Modificateurs!A$2:B$5,2,0),0)</f>
        <v>3</v>
      </c>
      <c r="K771" s="16">
        <f>IFERROR(VLOOKUP(VLOOKUP(A771,'Redoub FI (en entrée)'!B:N,7,0),Modificateurs!A$8:B$11,2,0),0)</f>
        <v>0</v>
      </c>
      <c r="L771" s="16">
        <f>IFERROR(VLOOKUP(M771,Modificateurs!D$1:E$94,2,0),0)</f>
        <v>2</v>
      </c>
      <c r="M771" t="str">
        <f>VLOOKUP(A771,'Fichier FI (en entrée)'!B:AH,16,0)&amp;" "&amp;VLOOKUP(A771,'Fichier FI (en entrée)'!B:AH,20,0)&amp;" "&amp;VLOOKUP(A771,'Fichier FI (en entrée)'!B:AH,27,0)&amp;" "&amp;VLOOKUP(A771,'Fichier FI (en entrée)'!B:AH,29,0)</f>
        <v xml:space="preserve">S Mathématiques  </v>
      </c>
      <c r="N771" t="str">
        <f>VLOOKUP(A771,'Fichier FI (en entrée)'!B:AH,8,0)</f>
        <v>En Terminale</v>
      </c>
      <c r="O771" t="b">
        <f>AND(C771&gt;Synthèse!B$8,C771&lt;Synthèse!B$10,NOT(Y771))</f>
        <v>0</v>
      </c>
      <c r="P771" t="s">
        <v>2263</v>
      </c>
      <c r="Q771" s="60">
        <f>ROUNDUP(C771/(Synthèse!$B$4+Synthèse!$B$1)*8,0)</f>
        <v>10</v>
      </c>
      <c r="R771" s="60">
        <f>IFERROR(VLOOKUP(A771,'Evaluations (formulaire)'!A:P,6,0)+VLOOKUP(A771,'Evaluations (formulaire)'!A:P,7,0),0)</f>
        <v>0</v>
      </c>
      <c r="S771" s="60">
        <f>IFERROR(VLOOKUP(A771,'Evaluations (formulaire)'!A:P,8,0),0)</f>
        <v>0</v>
      </c>
      <c r="T771" s="60">
        <f>IF(AND(ISBLANK(P771),Q771&lt;=2),Synthèse!$B$41,IF(AND(ISBLANK(P771),Q771&gt;=7),Synthèse!$C$41,R771+S771))</f>
        <v>0</v>
      </c>
      <c r="U771" s="60">
        <f t="shared" si="136"/>
        <v>-100</v>
      </c>
      <c r="V771" s="60">
        <f t="shared" si="137"/>
        <v>2096</v>
      </c>
      <c r="X771" s="26">
        <v>77</v>
      </c>
      <c r="Y771" s="26" t="b">
        <f>IFERROR(VLOOKUP(A771,'Calculs FA (auto)'!A:O,15,0),FALSE)</f>
        <v>0</v>
      </c>
      <c r="Z771" s="26">
        <f>IFERROR(VLOOKUP(A771,'Evaluations (formulaire)'!A:M,9,0),0)</f>
        <v>0</v>
      </c>
      <c r="AA771" s="135" t="b">
        <v>0</v>
      </c>
      <c r="AB771" s="135" t="b">
        <v>1</v>
      </c>
      <c r="AC771" s="135" t="b">
        <f t="shared" si="138"/>
        <v>0</v>
      </c>
      <c r="AD771" s="135" t="b">
        <f t="shared" si="139"/>
        <v>0</v>
      </c>
      <c r="AE771" s="135" t="b">
        <f t="shared" si="140"/>
        <v>0</v>
      </c>
      <c r="AF771" s="135" t="b">
        <f>AND(AC771,$V771&lt;=Synthèse!$B$44)</f>
        <v>0</v>
      </c>
      <c r="AG771" s="135" t="b">
        <f>AND(AD771,$V771&lt;=Synthèse!$B$44)</f>
        <v>0</v>
      </c>
      <c r="AH771" s="135" t="b">
        <f>AND(AE771,$V771&lt;=Synthèse!$B$44)</f>
        <v>0</v>
      </c>
      <c r="AI771" s="137" t="b">
        <v>1</v>
      </c>
      <c r="AJ771" s="137" t="b">
        <v>0</v>
      </c>
      <c r="AK771" s="137" t="b">
        <f t="shared" si="141"/>
        <v>0</v>
      </c>
      <c r="AL771" s="137" t="b">
        <f t="shared" si="142"/>
        <v>0</v>
      </c>
      <c r="AM771" s="137" t="b">
        <f>AND(AK771,$V771&lt;=Synthèse!$B$44)</f>
        <v>0</v>
      </c>
      <c r="AN771" s="137" t="b">
        <f>AND(AL771,$V771&lt;=Synthèse!$B$44)</f>
        <v>0</v>
      </c>
    </row>
    <row r="772" spans="1:40">
      <c r="A772" s="17">
        <v>478681</v>
      </c>
      <c r="B772" t="str">
        <f ca="1">VLOOKUP(A772,'Fichier FI (en entrée)'!B:AH,3,0)</f>
        <v>IQTZQFSCLN</v>
      </c>
      <c r="C772">
        <f t="shared" si="132"/>
        <v>2097</v>
      </c>
      <c r="D772">
        <f t="shared" si="133"/>
        <v>-100</v>
      </c>
      <c r="E772" s="14" t="str">
        <f>VLOOKUP(A772,'Fichier FI (en entrée)'!B:AH,2,0)</f>
        <v>ENV</v>
      </c>
      <c r="F772" s="14" t="b">
        <f t="shared" si="134"/>
        <v>0</v>
      </c>
      <c r="G772" s="14" t="b">
        <f>IFERROR(VLOOKUP(A772,'Calculs FA (auto)'!A:F,6,0),FALSE)</f>
        <v>0</v>
      </c>
      <c r="H772" s="14" t="b">
        <f t="shared" si="135"/>
        <v>0</v>
      </c>
      <c r="I772" s="16" t="str">
        <f>IFERROR(VLOOKUP(A772,'Moyennes FI (en entrée)'!B:N,7,0),"")</f>
        <v/>
      </c>
      <c r="J772" s="16">
        <f>IFERROR(VLOOKUP(VLOOKUP(A772,'Fichier FI (en entrée)'!B:AH,33,0),Modificateurs!A$2:B$5,2,0),0)</f>
        <v>1</v>
      </c>
      <c r="K772" s="16">
        <f>IFERROR(VLOOKUP(VLOOKUP(A772,'Redoub FI (en entrée)'!B:N,7,0),Modificateurs!A$8:B$11,2,0),0)</f>
        <v>0</v>
      </c>
      <c r="L772" s="16">
        <f>IFERROR(VLOOKUP(M772,Modificateurs!D$1:E$94,2,0),0)</f>
        <v>3</v>
      </c>
      <c r="M772" t="str">
        <f>VLOOKUP(A772,'Fichier FI (en entrée)'!B:AH,16,0)&amp;" "&amp;VLOOKUP(A772,'Fichier FI (en entrée)'!B:AH,20,0)&amp;" "&amp;VLOOKUP(A772,'Fichier FI (en entrée)'!B:AH,27,0)&amp;" "&amp;VLOOKUP(A772,'Fichier FI (en entrée)'!B:AH,29,0)</f>
        <v xml:space="preserve">S Informatique et Sciences du numérique  </v>
      </c>
      <c r="N772" t="str">
        <f>VLOOKUP(A772,'Fichier FI (en entrée)'!B:AH,8,0)</f>
        <v>En Terminale</v>
      </c>
      <c r="O772" t="b">
        <f>AND(C772&gt;Synthèse!B$8,C772&lt;Synthèse!B$10,NOT(Y772))</f>
        <v>0</v>
      </c>
      <c r="P772" t="s">
        <v>2262</v>
      </c>
      <c r="Q772" s="60">
        <f>ROUNDUP(C772/(Synthèse!$B$4+Synthèse!$B$1)*8,0)</f>
        <v>10</v>
      </c>
      <c r="R772" s="60">
        <f>IFERROR(VLOOKUP(A772,'Evaluations (formulaire)'!A:P,6,0)+VLOOKUP(A772,'Evaluations (formulaire)'!A:P,7,0),0)</f>
        <v>0</v>
      </c>
      <c r="S772" s="60">
        <f>IFERROR(VLOOKUP(A772,'Evaluations (formulaire)'!A:P,8,0),0)</f>
        <v>0</v>
      </c>
      <c r="T772" s="60">
        <f>IF(AND(ISBLANK(P772),Q772&lt;=2),Synthèse!$B$41,IF(AND(ISBLANK(P772),Q772&gt;=7),Synthèse!$C$41,R772+S772))</f>
        <v>0</v>
      </c>
      <c r="U772" s="60">
        <f t="shared" si="136"/>
        <v>-100</v>
      </c>
      <c r="V772" s="60">
        <f t="shared" si="137"/>
        <v>2096</v>
      </c>
      <c r="X772" s="26">
        <v>1139</v>
      </c>
      <c r="Y772" s="26" t="b">
        <f>IFERROR(VLOOKUP(A772,'Calculs FA (auto)'!A:O,15,0),FALSE)</f>
        <v>0</v>
      </c>
      <c r="Z772" s="26">
        <f>IFERROR(VLOOKUP(A772,'Evaluations (formulaire)'!A:M,9,0),0)</f>
        <v>0</v>
      </c>
      <c r="AA772" s="135" t="b">
        <v>1</v>
      </c>
      <c r="AB772" s="135" t="b">
        <v>0</v>
      </c>
      <c r="AC772" s="135" t="b">
        <f t="shared" si="138"/>
        <v>0</v>
      </c>
      <c r="AD772" s="135" t="b">
        <f t="shared" si="139"/>
        <v>0</v>
      </c>
      <c r="AE772" s="135" t="b">
        <f t="shared" si="140"/>
        <v>0</v>
      </c>
      <c r="AF772" s="135" t="b">
        <f>AND(AC772,$V772&lt;=Synthèse!$B$44)</f>
        <v>0</v>
      </c>
      <c r="AG772" s="135" t="b">
        <f>AND(AD772,$V772&lt;=Synthèse!$B$44)</f>
        <v>0</v>
      </c>
      <c r="AH772" s="135" t="b">
        <f>AND(AE772,$V772&lt;=Synthèse!$B$44)</f>
        <v>0</v>
      </c>
      <c r="AI772" s="137" t="b">
        <v>0</v>
      </c>
      <c r="AJ772" s="137" t="b">
        <v>1</v>
      </c>
      <c r="AK772" s="137" t="b">
        <f t="shared" si="141"/>
        <v>0</v>
      </c>
      <c r="AL772" s="137" t="b">
        <f t="shared" si="142"/>
        <v>0</v>
      </c>
      <c r="AM772" s="137" t="b">
        <f>AND(AK772,$V772&lt;=Synthèse!$B$44)</f>
        <v>0</v>
      </c>
      <c r="AN772" s="137" t="b">
        <f>AND(AL772,$V772&lt;=Synthèse!$B$44)</f>
        <v>0</v>
      </c>
    </row>
    <row r="773" spans="1:40">
      <c r="A773" s="17">
        <v>480596</v>
      </c>
      <c r="B773" t="str">
        <f ca="1">VLOOKUP(A773,'Fichier FI (en entrée)'!B:AH,3,0)</f>
        <v>FPKZWFVIFR</v>
      </c>
      <c r="C773">
        <f t="shared" si="132"/>
        <v>131</v>
      </c>
      <c r="D773">
        <f t="shared" si="133"/>
        <v>16.66</v>
      </c>
      <c r="E773" s="14" t="str">
        <f>VLOOKUP(A773,'Fichier FI (en entrée)'!B:AH,2,0)</f>
        <v>EV</v>
      </c>
      <c r="F773" s="14" t="b">
        <f t="shared" si="134"/>
        <v>1</v>
      </c>
      <c r="G773" s="14" t="b">
        <f>IFERROR(VLOOKUP(A773,'Calculs FA (auto)'!A:F,6,0),FALSE)</f>
        <v>0</v>
      </c>
      <c r="H773" s="14" t="b">
        <f t="shared" si="135"/>
        <v>0</v>
      </c>
      <c r="I773" s="16">
        <f>IFERROR(VLOOKUP(A773,'Moyennes FI (en entrée)'!B:N,7,0),"")</f>
        <v>11.66</v>
      </c>
      <c r="J773" s="16">
        <f>IFERROR(VLOOKUP(VLOOKUP(A773,'Fichier FI (en entrée)'!B:AH,33,0),Modificateurs!A$2:B$5,2,0),0)</f>
        <v>3</v>
      </c>
      <c r="K773" s="16">
        <f>IFERROR(VLOOKUP(VLOOKUP(A773,'Redoub FI (en entrée)'!B:N,7,0),Modificateurs!A$8:B$11,2,0),0)</f>
        <v>0</v>
      </c>
      <c r="L773" s="16">
        <f>IFERROR(VLOOKUP(M773,Modificateurs!D$1:E$94,2,0),0)</f>
        <v>2</v>
      </c>
      <c r="M773" t="str">
        <f>VLOOKUP(A773,'Fichier FI (en entrée)'!B:AH,16,0)&amp;" "&amp;VLOOKUP(A773,'Fichier FI (en entrée)'!B:AH,20,0)&amp;" "&amp;VLOOKUP(A773,'Fichier FI (en entrée)'!B:AH,27,0)&amp;" "&amp;VLOOKUP(A773,'Fichier FI (en entrée)'!B:AH,29,0)</f>
        <v xml:space="preserve">S Mathématiques  </v>
      </c>
      <c r="N773" t="str">
        <f>VLOOKUP(A773,'Fichier FI (en entrée)'!B:AH,8,0)</f>
        <v>En Terminale</v>
      </c>
      <c r="O773" t="b">
        <f>AND(C773&gt;Synthèse!B$8,C773&lt;Synthèse!B$10,NOT(Y773))</f>
        <v>0</v>
      </c>
      <c r="P773" t="s">
        <v>2263</v>
      </c>
      <c r="Q773" s="60">
        <f>ROUNDUP(C773/(Synthèse!$B$4+Synthèse!$B$1)*8,0)</f>
        <v>1</v>
      </c>
      <c r="R773" s="60">
        <f>IFERROR(VLOOKUP(A773,'Evaluations (formulaire)'!A:P,6,0)+VLOOKUP(A773,'Evaluations (formulaire)'!A:P,7,0),0)</f>
        <v>0</v>
      </c>
      <c r="S773" s="60">
        <f>IFERROR(VLOOKUP(A773,'Evaluations (formulaire)'!A:P,8,0),0)</f>
        <v>0</v>
      </c>
      <c r="T773" s="60">
        <f>IF(AND(ISBLANK(P773),Q773&lt;=2),Synthèse!$B$41,IF(AND(ISBLANK(P773),Q773&gt;=7),Synthèse!$C$41,R773+S773))</f>
        <v>0</v>
      </c>
      <c r="U773" s="60">
        <f t="shared" si="136"/>
        <v>16.66</v>
      </c>
      <c r="V773" s="60">
        <f t="shared" si="137"/>
        <v>131</v>
      </c>
      <c r="X773" s="26">
        <v>995</v>
      </c>
      <c r="Y773" s="26" t="b">
        <f>IFERROR(VLOOKUP(A773,'Calculs FA (auto)'!A:O,15,0),FALSE)</f>
        <v>0</v>
      </c>
      <c r="Z773" s="26">
        <f>IFERROR(VLOOKUP(A773,'Evaluations (formulaire)'!A:M,9,0),0)</f>
        <v>0</v>
      </c>
      <c r="AA773" s="135" t="b">
        <v>0</v>
      </c>
      <c r="AB773" s="135" t="b">
        <v>1</v>
      </c>
      <c r="AC773" s="135" t="b">
        <f t="shared" si="138"/>
        <v>0</v>
      </c>
      <c r="AD773" s="135" t="b">
        <f t="shared" si="139"/>
        <v>1</v>
      </c>
      <c r="AE773" s="135" t="b">
        <f t="shared" si="140"/>
        <v>0</v>
      </c>
      <c r="AF773" s="135" t="b">
        <f>AND(AC773,$V773&lt;=Synthèse!$B$44)</f>
        <v>0</v>
      </c>
      <c r="AG773" s="135" t="b">
        <f>AND(AD773,$V773&lt;=Synthèse!$B$44)</f>
        <v>1</v>
      </c>
      <c r="AH773" s="135" t="b">
        <f>AND(AE773,$V773&lt;=Synthèse!$B$44)</f>
        <v>0</v>
      </c>
      <c r="AI773" s="137" t="b">
        <v>1</v>
      </c>
      <c r="AJ773" s="137" t="b">
        <v>0</v>
      </c>
      <c r="AK773" s="137" t="b">
        <f t="shared" si="141"/>
        <v>1</v>
      </c>
      <c r="AL773" s="137" t="b">
        <f t="shared" si="142"/>
        <v>0</v>
      </c>
      <c r="AM773" s="137" t="b">
        <f>AND(AK773,$V773&lt;=Synthèse!$B$44)</f>
        <v>1</v>
      </c>
      <c r="AN773" s="137" t="b">
        <f>AND(AL773,$V773&lt;=Synthèse!$B$44)</f>
        <v>0</v>
      </c>
    </row>
    <row r="774" spans="1:40">
      <c r="A774" s="17">
        <v>480657</v>
      </c>
      <c r="B774" t="str">
        <f ca="1">VLOOKUP(A774,'Fichier FI (en entrée)'!B:AH,3,0)</f>
        <v>MVACACYIEO</v>
      </c>
      <c r="C774">
        <f t="shared" si="132"/>
        <v>2097</v>
      </c>
      <c r="D774">
        <f t="shared" si="133"/>
        <v>-100</v>
      </c>
      <c r="E774" s="14" t="str">
        <f>VLOOKUP(A774,'Fichier FI (en entrée)'!B:AH,2,0)</f>
        <v>ENV</v>
      </c>
      <c r="F774" s="14" t="b">
        <f t="shared" si="134"/>
        <v>0</v>
      </c>
      <c r="G774" s="14" t="b">
        <f>IFERROR(VLOOKUP(A774,'Calculs FA (auto)'!A:F,6,0),FALSE)</f>
        <v>0</v>
      </c>
      <c r="H774" s="14" t="b">
        <f t="shared" si="135"/>
        <v>0</v>
      </c>
      <c r="I774" s="16" t="str">
        <f>IFERROR(VLOOKUP(A774,'Moyennes FI (en entrée)'!B:N,7,0),"")</f>
        <v/>
      </c>
      <c r="J774" s="16">
        <f>IFERROR(VLOOKUP(VLOOKUP(A774,'Fichier FI (en entrée)'!B:AH,33,0),Modificateurs!A$2:B$5,2,0),0)</f>
        <v>-3</v>
      </c>
      <c r="K774" s="16">
        <f>IFERROR(VLOOKUP(VLOOKUP(A774,'Redoub FI (en entrée)'!B:N,7,0),Modificateurs!A$8:B$11,2,0),0)</f>
        <v>0</v>
      </c>
      <c r="L774" s="16">
        <f>IFERROR(VLOOKUP(M774,Modificateurs!D$1:E$94,2,0),0)</f>
        <v>-12</v>
      </c>
      <c r="M774" t="str">
        <f>VLOOKUP(A774,'Fichier FI (en entrée)'!B:AH,16,0)&amp;" "&amp;VLOOKUP(A774,'Fichier FI (en entrée)'!B:AH,20,0)&amp;" "&amp;VLOOKUP(A774,'Fichier FI (en entrée)'!B:AH,27,0)&amp;" "&amp;VLOOKUP(A774,'Fichier FI (en entrée)'!B:AH,29,0)</f>
        <v xml:space="preserve">P Commerce  </v>
      </c>
      <c r="N774" t="str">
        <f>VLOOKUP(A774,'Fichier FI (en entrée)'!B:AH,8,0)</f>
        <v>En Terminale</v>
      </c>
      <c r="O774" t="b">
        <f>AND(C774&gt;Synthèse!B$8,C774&lt;Synthèse!B$10,NOT(Y774))</f>
        <v>0</v>
      </c>
      <c r="P774" s="17" t="s">
        <v>2265</v>
      </c>
      <c r="Q774" s="60">
        <f>ROUNDUP(C774/(Synthèse!$B$4+Synthèse!$B$1)*8,0)</f>
        <v>10</v>
      </c>
      <c r="R774" s="60">
        <f>IFERROR(VLOOKUP(A774,'Evaluations (formulaire)'!A:P,6,0)+VLOOKUP(A774,'Evaluations (formulaire)'!A:P,7,0),0)</f>
        <v>0</v>
      </c>
      <c r="S774" s="60">
        <f>IFERROR(VLOOKUP(A774,'Evaluations (formulaire)'!A:P,8,0),0)</f>
        <v>0</v>
      </c>
      <c r="T774" s="60">
        <f>IF(AND(ISBLANK(P774),Q774&lt;=2),Synthèse!$B$41,IF(AND(ISBLANK(P774),Q774&gt;=7),Synthèse!$C$41,R774+S774))</f>
        <v>0</v>
      </c>
      <c r="U774" s="60">
        <f t="shared" si="136"/>
        <v>-100</v>
      </c>
      <c r="V774" s="60">
        <f t="shared" si="137"/>
        <v>2096</v>
      </c>
      <c r="X774" s="26">
        <v>175</v>
      </c>
      <c r="Y774" s="26" t="b">
        <f>IFERROR(VLOOKUP(A774,'Calculs FA (auto)'!A:O,15,0),FALSE)</f>
        <v>0</v>
      </c>
      <c r="Z774" s="26">
        <f>IFERROR(VLOOKUP(A774,'Evaluations (formulaire)'!A:M,9,0),0)</f>
        <v>0</v>
      </c>
      <c r="AA774" s="135" t="b">
        <v>1</v>
      </c>
      <c r="AB774" s="135" t="b">
        <v>0</v>
      </c>
      <c r="AC774" s="135" t="b">
        <f t="shared" si="138"/>
        <v>0</v>
      </c>
      <c r="AD774" s="135" t="b">
        <f t="shared" si="139"/>
        <v>0</v>
      </c>
      <c r="AE774" s="135" t="b">
        <f t="shared" si="140"/>
        <v>0</v>
      </c>
      <c r="AF774" s="135" t="b">
        <f>AND(AC774,$V774&lt;=Synthèse!$B$44)</f>
        <v>0</v>
      </c>
      <c r="AG774" s="135" t="b">
        <f>AND(AD774,$V774&lt;=Synthèse!$B$44)</f>
        <v>0</v>
      </c>
      <c r="AH774" s="135" t="b">
        <f>AND(AE774,$V774&lt;=Synthèse!$B$44)</f>
        <v>0</v>
      </c>
      <c r="AI774" s="137" t="b">
        <v>0</v>
      </c>
      <c r="AJ774" s="137" t="b">
        <v>1</v>
      </c>
      <c r="AK774" s="137" t="b">
        <f t="shared" si="141"/>
        <v>0</v>
      </c>
      <c r="AL774" s="137" t="b">
        <f t="shared" si="142"/>
        <v>0</v>
      </c>
      <c r="AM774" s="137" t="b">
        <f>AND(AK774,$V774&lt;=Synthèse!$B$44)</f>
        <v>0</v>
      </c>
      <c r="AN774" s="137" t="b">
        <f>AND(AL774,$V774&lt;=Synthèse!$B$44)</f>
        <v>0</v>
      </c>
    </row>
    <row r="775" spans="1:40">
      <c r="A775" s="17">
        <v>482996</v>
      </c>
      <c r="B775" t="str">
        <f ca="1">VLOOKUP(A775,'Fichier FI (en entrée)'!B:AH,3,0)</f>
        <v>EVOVCRVTKS</v>
      </c>
      <c r="C775">
        <f t="shared" si="132"/>
        <v>284</v>
      </c>
      <c r="D775">
        <f t="shared" si="133"/>
        <v>14.94</v>
      </c>
      <c r="E775" s="14" t="str">
        <f>VLOOKUP(A775,'Fichier FI (en entrée)'!B:AH,2,0)</f>
        <v>EV</v>
      </c>
      <c r="F775" s="14" t="b">
        <f t="shared" si="134"/>
        <v>1</v>
      </c>
      <c r="G775" s="14" t="b">
        <f>IFERROR(VLOOKUP(A775,'Calculs FA (auto)'!A:F,6,0),FALSE)</f>
        <v>0</v>
      </c>
      <c r="H775" s="14" t="b">
        <f t="shared" si="135"/>
        <v>0</v>
      </c>
      <c r="I775" s="16">
        <f>IFERROR(VLOOKUP(A775,'Moyennes FI (en entrée)'!B:N,7,0),"")</f>
        <v>10.94</v>
      </c>
      <c r="J775" s="16">
        <f>IFERROR(VLOOKUP(VLOOKUP(A775,'Fichier FI (en entrée)'!B:AH,33,0),Modificateurs!A$2:B$5,2,0),0)</f>
        <v>3</v>
      </c>
      <c r="K775" s="16">
        <f>IFERROR(VLOOKUP(VLOOKUP(A775,'Redoub FI (en entrée)'!B:N,7,0),Modificateurs!A$8:B$11,2,0),0)</f>
        <v>0</v>
      </c>
      <c r="L775" s="16">
        <f>IFERROR(VLOOKUP(M775,Modificateurs!D$1:E$94,2,0),0)</f>
        <v>1</v>
      </c>
      <c r="M775" t="str">
        <f>VLOOKUP(A775,'Fichier FI (en entrée)'!B:AH,16,0)&amp;" "&amp;VLOOKUP(A775,'Fichier FI (en entrée)'!B:AH,20,0)&amp;" "&amp;VLOOKUP(A775,'Fichier FI (en entrée)'!B:AH,27,0)&amp;" "&amp;VLOOKUP(A775,'Fichier FI (en entrée)'!B:AH,29,0)</f>
        <v xml:space="preserve">S Sciences de la vie et de la terre  </v>
      </c>
      <c r="N775" t="str">
        <f>VLOOKUP(A775,'Fichier FI (en entrée)'!B:AH,8,0)</f>
        <v>En Terminale</v>
      </c>
      <c r="O775" t="b">
        <f>AND(C775&gt;Synthèse!B$8,C775&lt;Synthèse!B$10,NOT(Y775))</f>
        <v>0</v>
      </c>
      <c r="Q775" s="60">
        <f>ROUNDUP(C775/(Synthèse!$B$4+Synthèse!$B$1)*8,0)</f>
        <v>2</v>
      </c>
      <c r="R775" s="60">
        <f>IFERROR(VLOOKUP(A775,'Evaluations (formulaire)'!A:P,6,0)+VLOOKUP(A775,'Evaluations (formulaire)'!A:P,7,0),0)</f>
        <v>0</v>
      </c>
      <c r="S775" s="60">
        <f>IFERROR(VLOOKUP(A775,'Evaluations (formulaire)'!A:P,8,0),0)</f>
        <v>0</v>
      </c>
      <c r="T775" s="60">
        <f>IF(AND(ISBLANK(P775),Q775&lt;=2),Synthèse!$B$41,IF(AND(ISBLANK(P775),Q775&gt;=7),Synthèse!$C$41,R775+S775))</f>
        <v>4.6511627906976744E-3</v>
      </c>
      <c r="U775" s="60">
        <f t="shared" si="136"/>
        <v>14.944651162790697</v>
      </c>
      <c r="V775" s="60">
        <f t="shared" si="137"/>
        <v>284</v>
      </c>
      <c r="X775" s="26">
        <v>1105</v>
      </c>
      <c r="Y775" s="26" t="b">
        <f>IFERROR(VLOOKUP(A775,'Calculs FA (auto)'!A:O,15,0),FALSE)</f>
        <v>0</v>
      </c>
      <c r="Z775" s="26">
        <f>IFERROR(VLOOKUP(A775,'Evaluations (formulaire)'!A:M,9,0),0)</f>
        <v>0</v>
      </c>
      <c r="AA775" s="135" t="b">
        <v>1</v>
      </c>
      <c r="AB775" s="135" t="b">
        <v>0</v>
      </c>
      <c r="AC775" s="135" t="b">
        <f t="shared" si="138"/>
        <v>1</v>
      </c>
      <c r="AD775" s="135" t="b">
        <f t="shared" si="139"/>
        <v>0</v>
      </c>
      <c r="AE775" s="135" t="b">
        <f t="shared" si="140"/>
        <v>0</v>
      </c>
      <c r="AF775" s="135" t="b">
        <f>AND(AC775,$V775&lt;=Synthèse!$B$44)</f>
        <v>1</v>
      </c>
      <c r="AG775" s="135" t="b">
        <f>AND(AD775,$V775&lt;=Synthèse!$B$44)</f>
        <v>0</v>
      </c>
      <c r="AH775" s="135" t="b">
        <f>AND(AE775,$V775&lt;=Synthèse!$B$44)</f>
        <v>0</v>
      </c>
      <c r="AI775" s="137" t="b">
        <v>0</v>
      </c>
      <c r="AJ775" s="137" t="b">
        <v>1</v>
      </c>
      <c r="AK775" s="137" t="b">
        <f t="shared" si="141"/>
        <v>0</v>
      </c>
      <c r="AL775" s="137" t="b">
        <f t="shared" si="142"/>
        <v>1</v>
      </c>
      <c r="AM775" s="137" t="b">
        <f>AND(AK775,$V775&lt;=Synthèse!$B$44)</f>
        <v>0</v>
      </c>
      <c r="AN775" s="137" t="b">
        <f>AND(AL775,$V775&lt;=Synthèse!$B$44)</f>
        <v>1</v>
      </c>
    </row>
    <row r="776" spans="1:40">
      <c r="A776" s="17">
        <v>484985</v>
      </c>
      <c r="B776" t="str">
        <f ca="1">VLOOKUP(A776,'Fichier FI (en entrée)'!B:AH,3,0)</f>
        <v>HEMIZVLNST</v>
      </c>
      <c r="C776">
        <f t="shared" si="132"/>
        <v>2097</v>
      </c>
      <c r="D776">
        <f t="shared" si="133"/>
        <v>-100</v>
      </c>
      <c r="E776" s="14" t="str">
        <f>VLOOKUP(A776,'Fichier FI (en entrée)'!B:AH,2,0)</f>
        <v>ENV</v>
      </c>
      <c r="F776" s="14" t="b">
        <f t="shared" si="134"/>
        <v>0</v>
      </c>
      <c r="G776" s="14" t="b">
        <f>IFERROR(VLOOKUP(A776,'Calculs FA (auto)'!A:F,6,0),FALSE)</f>
        <v>0</v>
      </c>
      <c r="H776" s="14" t="b">
        <f t="shared" si="135"/>
        <v>0</v>
      </c>
      <c r="I776" s="16" t="str">
        <f>IFERROR(VLOOKUP(A776,'Moyennes FI (en entrée)'!B:N,7,0),"")</f>
        <v/>
      </c>
      <c r="J776" s="16">
        <f>IFERROR(VLOOKUP(VLOOKUP(A776,'Fichier FI (en entrée)'!B:AH,33,0),Modificateurs!A$2:B$5,2,0),0)</f>
        <v>1</v>
      </c>
      <c r="K776" s="16">
        <f>IFERROR(VLOOKUP(VLOOKUP(A776,'Redoub FI (en entrée)'!B:N,7,0),Modificateurs!A$8:B$11,2,0),0)</f>
        <v>0</v>
      </c>
      <c r="L776" s="16">
        <f>IFERROR(VLOOKUP(M776,Modificateurs!D$1:E$94,2,0),0)</f>
        <v>-3</v>
      </c>
      <c r="M776" t="str">
        <f>VLOOKUP(A776,'Fichier FI (en entrée)'!B:AH,16,0)&amp;" "&amp;VLOOKUP(A776,'Fichier FI (en entrée)'!B:AH,20,0)&amp;" "&amp;VLOOKUP(A776,'Fichier FI (en entrée)'!B:AH,27,0)&amp;" "&amp;VLOOKUP(A776,'Fichier FI (en entrée)'!B:AH,29,0)</f>
        <v xml:space="preserve">ES Mathématiques  </v>
      </c>
      <c r="N776" t="str">
        <f>VLOOKUP(A776,'Fichier FI (en entrée)'!B:AH,8,0)</f>
        <v>En Terminale</v>
      </c>
      <c r="O776" t="b">
        <f>AND(C776&gt;Synthèse!B$8,C776&lt;Synthèse!B$10,NOT(Y776))</f>
        <v>0</v>
      </c>
      <c r="P776" t="s">
        <v>2262</v>
      </c>
      <c r="Q776" s="60">
        <f>ROUNDUP(C776/(Synthèse!$B$4+Synthèse!$B$1)*8,0)</f>
        <v>10</v>
      </c>
      <c r="R776" s="60">
        <f>IFERROR(VLOOKUP(A776,'Evaluations (formulaire)'!A:P,6,0)+VLOOKUP(A776,'Evaluations (formulaire)'!A:P,7,0),0)</f>
        <v>0</v>
      </c>
      <c r="S776" s="60">
        <f>IFERROR(VLOOKUP(A776,'Evaluations (formulaire)'!A:P,8,0),0)</f>
        <v>0</v>
      </c>
      <c r="T776" s="60">
        <f>IF(AND(ISBLANK(P776),Q776&lt;=2),Synthèse!$B$41,IF(AND(ISBLANK(P776),Q776&gt;=7),Synthèse!$C$41,R776+S776))</f>
        <v>0</v>
      </c>
      <c r="U776" s="60">
        <f t="shared" si="136"/>
        <v>-100</v>
      </c>
      <c r="V776" s="60">
        <f t="shared" si="137"/>
        <v>2096</v>
      </c>
      <c r="X776" s="26">
        <v>377</v>
      </c>
      <c r="Y776" s="26" t="b">
        <f>IFERROR(VLOOKUP(A776,'Calculs FA (auto)'!A:O,15,0),FALSE)</f>
        <v>0</v>
      </c>
      <c r="Z776" s="26">
        <f>IFERROR(VLOOKUP(A776,'Evaluations (formulaire)'!A:M,9,0),0)</f>
        <v>0</v>
      </c>
      <c r="AA776" s="135" t="b">
        <v>1</v>
      </c>
      <c r="AB776" s="135" t="b">
        <v>0</v>
      </c>
      <c r="AC776" s="135" t="b">
        <f t="shared" si="138"/>
        <v>0</v>
      </c>
      <c r="AD776" s="135" t="b">
        <f t="shared" si="139"/>
        <v>0</v>
      </c>
      <c r="AE776" s="135" t="b">
        <f t="shared" si="140"/>
        <v>0</v>
      </c>
      <c r="AF776" s="135" t="b">
        <f>AND(AC776,$V776&lt;=Synthèse!$B$44)</f>
        <v>0</v>
      </c>
      <c r="AG776" s="135" t="b">
        <f>AND(AD776,$V776&lt;=Synthèse!$B$44)</f>
        <v>0</v>
      </c>
      <c r="AH776" s="135" t="b">
        <f>AND(AE776,$V776&lt;=Synthèse!$B$44)</f>
        <v>0</v>
      </c>
      <c r="AI776" s="137" t="b">
        <v>0</v>
      </c>
      <c r="AJ776" s="137" t="b">
        <v>1</v>
      </c>
      <c r="AK776" s="137" t="b">
        <f t="shared" si="141"/>
        <v>0</v>
      </c>
      <c r="AL776" s="137" t="b">
        <f t="shared" si="142"/>
        <v>0</v>
      </c>
      <c r="AM776" s="137" t="b">
        <f>AND(AK776,$V776&lt;=Synthèse!$B$44)</f>
        <v>0</v>
      </c>
      <c r="AN776" s="137" t="b">
        <f>AND(AL776,$V776&lt;=Synthèse!$B$44)</f>
        <v>0</v>
      </c>
    </row>
    <row r="777" spans="1:40">
      <c r="A777" s="17">
        <v>484986</v>
      </c>
      <c r="B777" t="str">
        <f ca="1">VLOOKUP(A777,'Fichier FI (en entrée)'!B:AH,3,0)</f>
        <v>HPYKXSNWNF</v>
      </c>
      <c r="C777">
        <f t="shared" si="132"/>
        <v>2097</v>
      </c>
      <c r="D777">
        <f t="shared" si="133"/>
        <v>-100</v>
      </c>
      <c r="E777" s="14" t="str">
        <f>VLOOKUP(A777,'Fichier FI (en entrée)'!B:AH,2,0)</f>
        <v>ENV</v>
      </c>
      <c r="F777" s="14" t="b">
        <f t="shared" si="134"/>
        <v>0</v>
      </c>
      <c r="G777" s="14" t="b">
        <f>IFERROR(VLOOKUP(A777,'Calculs FA (auto)'!A:F,6,0),FALSE)</f>
        <v>0</v>
      </c>
      <c r="H777" s="14" t="b">
        <f t="shared" si="135"/>
        <v>0</v>
      </c>
      <c r="I777" s="16" t="str">
        <f>IFERROR(VLOOKUP(A777,'Moyennes FI (en entrée)'!B:N,7,0),"")</f>
        <v/>
      </c>
      <c r="J777" s="16">
        <f>IFERROR(VLOOKUP(VLOOKUP(A777,'Fichier FI (en entrée)'!B:AH,33,0),Modificateurs!A$2:B$5,2,0),0)</f>
        <v>0</v>
      </c>
      <c r="K777" s="16">
        <f>IFERROR(VLOOKUP(VLOOKUP(A777,'Redoub FI (en entrée)'!B:N,7,0),Modificateurs!A$8:B$11,2,0),0)</f>
        <v>0</v>
      </c>
      <c r="L777" s="16">
        <f>IFERROR(VLOOKUP(M777,Modificateurs!D$1:E$94,2,0),0)</f>
        <v>2</v>
      </c>
      <c r="M777" t="str">
        <f>VLOOKUP(A777,'Fichier FI (en entrée)'!B:AH,16,0)&amp;" "&amp;VLOOKUP(A777,'Fichier FI (en entrée)'!B:AH,20,0)&amp;" "&amp;VLOOKUP(A777,'Fichier FI (en entrée)'!B:AH,27,0)&amp;" "&amp;VLOOKUP(A777,'Fichier FI (en entrée)'!B:AH,29,0)</f>
        <v xml:space="preserve">S Mathématiques  </v>
      </c>
      <c r="N777" t="str">
        <f>VLOOKUP(A777,'Fichier FI (en entrée)'!B:AH,8,0)</f>
        <v>En Terminale</v>
      </c>
      <c r="O777" t="b">
        <f>AND(C777&gt;Synthèse!B$8,C777&lt;Synthèse!B$10,NOT(Y777))</f>
        <v>0</v>
      </c>
      <c r="P777" t="s">
        <v>2285</v>
      </c>
      <c r="Q777" s="60">
        <f>ROUNDUP(C777/(Synthèse!$B$4+Synthèse!$B$1)*8,0)</f>
        <v>10</v>
      </c>
      <c r="R777" s="60">
        <f>IFERROR(VLOOKUP(A777,'Evaluations (formulaire)'!A:P,6,0)+VLOOKUP(A777,'Evaluations (formulaire)'!A:P,7,0),0)</f>
        <v>0</v>
      </c>
      <c r="S777" s="60">
        <f>IFERROR(VLOOKUP(A777,'Evaluations (formulaire)'!A:P,8,0),0)</f>
        <v>0</v>
      </c>
      <c r="T777" s="60">
        <f>IF(AND(ISBLANK(P777),Q777&lt;=2),Synthèse!$B$41,IF(AND(ISBLANK(P777),Q777&gt;=7),Synthèse!$C$41,R777+S777))</f>
        <v>0</v>
      </c>
      <c r="U777" s="60">
        <f t="shared" si="136"/>
        <v>-100</v>
      </c>
      <c r="V777" s="60">
        <f t="shared" si="137"/>
        <v>2096</v>
      </c>
      <c r="X777" s="26">
        <v>1695</v>
      </c>
      <c r="Y777" s="26" t="b">
        <f>IFERROR(VLOOKUP(A777,'Calculs FA (auto)'!A:O,15,0),FALSE)</f>
        <v>0</v>
      </c>
      <c r="Z777" s="26">
        <f>IFERROR(VLOOKUP(A777,'Evaluations (formulaire)'!A:M,9,0),0)</f>
        <v>0</v>
      </c>
      <c r="AA777" s="135" t="b">
        <v>1</v>
      </c>
      <c r="AB777" s="135" t="b">
        <v>0</v>
      </c>
      <c r="AC777" s="135" t="b">
        <f t="shared" si="138"/>
        <v>0</v>
      </c>
      <c r="AD777" s="135" t="b">
        <f t="shared" si="139"/>
        <v>0</v>
      </c>
      <c r="AE777" s="135" t="b">
        <f t="shared" si="140"/>
        <v>0</v>
      </c>
      <c r="AF777" s="135" t="b">
        <f>AND(AC777,$V777&lt;=Synthèse!$B$44)</f>
        <v>0</v>
      </c>
      <c r="AG777" s="135" t="b">
        <f>AND(AD777,$V777&lt;=Synthèse!$B$44)</f>
        <v>0</v>
      </c>
      <c r="AH777" s="135" t="b">
        <f>AND(AE777,$V777&lt;=Synthèse!$B$44)</f>
        <v>0</v>
      </c>
      <c r="AI777" s="137" t="b">
        <v>0</v>
      </c>
      <c r="AJ777" s="137" t="b">
        <v>1</v>
      </c>
      <c r="AK777" s="137" t="b">
        <f t="shared" si="141"/>
        <v>0</v>
      </c>
      <c r="AL777" s="137" t="b">
        <f t="shared" si="142"/>
        <v>0</v>
      </c>
      <c r="AM777" s="137" t="b">
        <f>AND(AK777,$V777&lt;=Synthèse!$B$44)</f>
        <v>0</v>
      </c>
      <c r="AN777" s="137" t="b">
        <f>AND(AL777,$V777&lt;=Synthèse!$B$44)</f>
        <v>0</v>
      </c>
    </row>
    <row r="778" spans="1:40">
      <c r="A778" s="17">
        <v>485628</v>
      </c>
      <c r="B778" t="str">
        <f ca="1">VLOOKUP(A778,'Fichier FI (en entrée)'!B:AH,3,0)</f>
        <v>BALROGMXML</v>
      </c>
      <c r="C778">
        <f t="shared" si="132"/>
        <v>929</v>
      </c>
      <c r="D778">
        <f t="shared" si="133"/>
        <v>10.88</v>
      </c>
      <c r="E778" s="14" t="str">
        <f>VLOOKUP(A778,'Fichier FI (en entrée)'!B:AH,2,0)</f>
        <v>EV</v>
      </c>
      <c r="F778" s="14" t="b">
        <f t="shared" si="134"/>
        <v>1</v>
      </c>
      <c r="G778" s="14" t="b">
        <f>IFERROR(VLOOKUP(A778,'Calculs FA (auto)'!A:F,6,0),FALSE)</f>
        <v>0</v>
      </c>
      <c r="H778" s="14" t="b">
        <f t="shared" si="135"/>
        <v>0</v>
      </c>
      <c r="I778" s="16">
        <f>IFERROR(VLOOKUP(A778,'Moyennes FI (en entrée)'!B:N,7,0),"")</f>
        <v>9.8800000000000008</v>
      </c>
      <c r="J778" s="16">
        <f>IFERROR(VLOOKUP(VLOOKUP(A778,'Fichier FI (en entrée)'!B:AH,33,0),Modificateurs!A$2:B$5,2,0),0)</f>
        <v>0</v>
      </c>
      <c r="K778" s="16">
        <f>IFERROR(VLOOKUP(VLOOKUP(A778,'Redoub FI (en entrée)'!B:N,7,0),Modificateurs!A$8:B$11,2,0),0)</f>
        <v>0</v>
      </c>
      <c r="L778" s="16">
        <f>IFERROR(VLOOKUP(M778,Modificateurs!D$1:E$94,2,0),0)</f>
        <v>1</v>
      </c>
      <c r="M778" t="str">
        <f>VLOOKUP(A778,'Fichier FI (en entrée)'!B:AH,16,0)&amp;" "&amp;VLOOKUP(A778,'Fichier FI (en entrée)'!B:AH,20,0)&amp;" "&amp;VLOOKUP(A778,'Fichier FI (en entrée)'!B:AH,27,0)&amp;" "&amp;VLOOKUP(A778,'Fichier FI (en entrée)'!B:AH,29,0)</f>
        <v xml:space="preserve">S Pas de spécialité (S.I)  </v>
      </c>
      <c r="N778" t="str">
        <f>VLOOKUP(A778,'Fichier FI (en entrée)'!B:AH,8,0)</f>
        <v>En Terminale</v>
      </c>
      <c r="O778" t="b">
        <f>AND(C778&gt;Synthèse!B$8,C778&lt;Synthèse!B$10,NOT(Y778))</f>
        <v>1</v>
      </c>
      <c r="P778" t="s">
        <v>2263</v>
      </c>
      <c r="Q778" s="60">
        <f>ROUNDUP(C778/(Synthèse!$B$4+Synthèse!$B$1)*8,0)</f>
        <v>5</v>
      </c>
      <c r="R778" s="60">
        <f>IFERROR(VLOOKUP(A778,'Evaluations (formulaire)'!A:P,6,0)+VLOOKUP(A778,'Evaluations (formulaire)'!A:P,7,0),0)</f>
        <v>0</v>
      </c>
      <c r="S778" s="60">
        <f>IFERROR(VLOOKUP(A778,'Evaluations (formulaire)'!A:P,8,0),0)</f>
        <v>0</v>
      </c>
      <c r="T778" s="60">
        <f>IF(AND(ISBLANK(P778),Q778&lt;=2),Synthèse!$B$41,IF(AND(ISBLANK(P778),Q778&gt;=7),Synthèse!$C$41,R778+S778))</f>
        <v>0</v>
      </c>
      <c r="U778" s="60">
        <f t="shared" si="136"/>
        <v>10.88</v>
      </c>
      <c r="V778" s="60">
        <f t="shared" si="137"/>
        <v>929</v>
      </c>
      <c r="X778" s="26">
        <v>584</v>
      </c>
      <c r="Y778" s="26" t="b">
        <f>IFERROR(VLOOKUP(A778,'Calculs FA (auto)'!A:O,15,0),FALSE)</f>
        <v>0</v>
      </c>
      <c r="Z778" s="26">
        <f>IFERROR(VLOOKUP(A778,'Evaluations (formulaire)'!A:M,9,0),0)</f>
        <v>0</v>
      </c>
      <c r="AA778" s="135" t="b">
        <v>0</v>
      </c>
      <c r="AB778" s="135" t="b">
        <v>1</v>
      </c>
      <c r="AC778" s="135" t="b">
        <f t="shared" si="138"/>
        <v>0</v>
      </c>
      <c r="AD778" s="135" t="b">
        <f t="shared" si="139"/>
        <v>1</v>
      </c>
      <c r="AE778" s="135" t="b">
        <f t="shared" si="140"/>
        <v>0</v>
      </c>
      <c r="AF778" s="135" t="b">
        <f>AND(AC778,$V778&lt;=Synthèse!$B$44)</f>
        <v>0</v>
      </c>
      <c r="AG778" s="135" t="b">
        <f>AND(AD778,$V778&lt;=Synthèse!$B$44)</f>
        <v>0</v>
      </c>
      <c r="AH778" s="135" t="b">
        <f>AND(AE778,$V778&lt;=Synthèse!$B$44)</f>
        <v>0</v>
      </c>
      <c r="AI778" s="137" t="b">
        <v>1</v>
      </c>
      <c r="AJ778" s="137" t="b">
        <v>0</v>
      </c>
      <c r="AK778" s="137" t="b">
        <f t="shared" si="141"/>
        <v>1</v>
      </c>
      <c r="AL778" s="137" t="b">
        <f t="shared" si="142"/>
        <v>0</v>
      </c>
      <c r="AM778" s="137" t="b">
        <f>AND(AK778,$V778&lt;=Synthèse!$B$44)</f>
        <v>0</v>
      </c>
      <c r="AN778" s="137" t="b">
        <f>AND(AL778,$V778&lt;=Synthèse!$B$44)</f>
        <v>0</v>
      </c>
    </row>
    <row r="779" spans="1:40">
      <c r="A779" s="17">
        <v>490086</v>
      </c>
      <c r="B779" t="str">
        <f ca="1">VLOOKUP(A779,'Fichier FI (en entrée)'!B:AH,3,0)</f>
        <v>FURIKCSWGO</v>
      </c>
      <c r="C779">
        <f t="shared" si="132"/>
        <v>247</v>
      </c>
      <c r="D779">
        <f t="shared" si="133"/>
        <v>15.33</v>
      </c>
      <c r="E779" s="14" t="str">
        <f>VLOOKUP(A779,'Fichier FI (en entrée)'!B:AH,2,0)</f>
        <v>EV</v>
      </c>
      <c r="F779" s="14" t="b">
        <f t="shared" si="134"/>
        <v>1</v>
      </c>
      <c r="G779" s="14" t="b">
        <f>IFERROR(VLOOKUP(A779,'Calculs FA (auto)'!A:F,6,0),FALSE)</f>
        <v>0</v>
      </c>
      <c r="H779" s="14" t="b">
        <f t="shared" si="135"/>
        <v>0</v>
      </c>
      <c r="I779" s="16">
        <f>IFERROR(VLOOKUP(A779,'Moyennes FI (en entrée)'!B:N,7,0),"")</f>
        <v>10.33</v>
      </c>
      <c r="J779" s="16">
        <f>IFERROR(VLOOKUP(VLOOKUP(A779,'Fichier FI (en entrée)'!B:AH,33,0),Modificateurs!A$2:B$5,2,0),0)</f>
        <v>3</v>
      </c>
      <c r="K779" s="16">
        <f>IFERROR(VLOOKUP(VLOOKUP(A779,'Redoub FI (en entrée)'!B:N,7,0),Modificateurs!A$8:B$11,2,0),0)</f>
        <v>0</v>
      </c>
      <c r="L779" s="16">
        <f>IFERROR(VLOOKUP(M779,Modificateurs!D$1:E$94,2,0),0)</f>
        <v>2</v>
      </c>
      <c r="M779" t="str">
        <f>VLOOKUP(A779,'Fichier FI (en entrée)'!B:AH,16,0)&amp;" "&amp;VLOOKUP(A779,'Fichier FI (en entrée)'!B:AH,20,0)&amp;" "&amp;VLOOKUP(A779,'Fichier FI (en entrée)'!B:AH,27,0)&amp;" "&amp;VLOOKUP(A779,'Fichier FI (en entrée)'!B:AH,29,0)</f>
        <v xml:space="preserve">STI2D Système informatique et numérique  </v>
      </c>
      <c r="N779" t="str">
        <f>VLOOKUP(A779,'Fichier FI (en entrée)'!B:AH,8,0)</f>
        <v>En Terminale</v>
      </c>
      <c r="O779" t="b">
        <f>AND(C779&gt;Synthèse!B$8,C779&lt;Synthèse!B$10,NOT(Y779))</f>
        <v>0</v>
      </c>
      <c r="P779" t="s">
        <v>2257</v>
      </c>
      <c r="Q779" s="60">
        <f>ROUNDUP(C779/(Synthèse!$B$4+Synthèse!$B$1)*8,0)</f>
        <v>2</v>
      </c>
      <c r="R779" s="60">
        <f>IFERROR(VLOOKUP(A779,'Evaluations (formulaire)'!A:P,6,0)+VLOOKUP(A779,'Evaluations (formulaire)'!A:P,7,0),0)</f>
        <v>0</v>
      </c>
      <c r="S779" s="60">
        <f>IFERROR(VLOOKUP(A779,'Evaluations (formulaire)'!A:P,8,0),0)</f>
        <v>0</v>
      </c>
      <c r="T779" s="60">
        <f>IF(AND(ISBLANK(P779),Q779&lt;=2),Synthèse!$B$41,IF(AND(ISBLANK(P779),Q779&gt;=7),Synthèse!$C$41,R779+S779))</f>
        <v>0</v>
      </c>
      <c r="U779" s="60">
        <f t="shared" si="136"/>
        <v>15.33</v>
      </c>
      <c r="V779" s="60">
        <f t="shared" si="137"/>
        <v>247</v>
      </c>
      <c r="X779" s="26">
        <v>1593</v>
      </c>
      <c r="Y779" s="26" t="b">
        <f>IFERROR(VLOOKUP(A779,'Calculs FA (auto)'!A:O,15,0),FALSE)</f>
        <v>0</v>
      </c>
      <c r="Z779" s="26">
        <f>IFERROR(VLOOKUP(A779,'Evaluations (formulaire)'!A:M,9,0),0)</f>
        <v>0</v>
      </c>
      <c r="AA779" s="135" t="b">
        <v>0</v>
      </c>
      <c r="AB779" s="135" t="b">
        <v>1</v>
      </c>
      <c r="AC779" s="135" t="b">
        <f t="shared" si="138"/>
        <v>0</v>
      </c>
      <c r="AD779" s="135" t="b">
        <f t="shared" si="139"/>
        <v>1</v>
      </c>
      <c r="AE779" s="135" t="b">
        <f t="shared" si="140"/>
        <v>0</v>
      </c>
      <c r="AF779" s="135" t="b">
        <f>AND(AC779,$V779&lt;=Synthèse!$B$44)</f>
        <v>0</v>
      </c>
      <c r="AG779" s="135" t="b">
        <f>AND(AD779,$V779&lt;=Synthèse!$B$44)</f>
        <v>1</v>
      </c>
      <c r="AH779" s="135" t="b">
        <f>AND(AE779,$V779&lt;=Synthèse!$B$44)</f>
        <v>0</v>
      </c>
      <c r="AI779" s="137" t="b">
        <v>1</v>
      </c>
      <c r="AJ779" s="137" t="b">
        <v>0</v>
      </c>
      <c r="AK779" s="137" t="b">
        <f t="shared" si="141"/>
        <v>1</v>
      </c>
      <c r="AL779" s="137" t="b">
        <f t="shared" si="142"/>
        <v>0</v>
      </c>
      <c r="AM779" s="137" t="b">
        <f>AND(AK779,$V779&lt;=Synthèse!$B$44)</f>
        <v>1</v>
      </c>
      <c r="AN779" s="137" t="b">
        <f>AND(AL779,$V779&lt;=Synthèse!$B$44)</f>
        <v>0</v>
      </c>
    </row>
    <row r="780" spans="1:40">
      <c r="A780" s="17">
        <v>494045</v>
      </c>
      <c r="B780" t="str">
        <f ca="1">VLOOKUP(A780,'Fichier FI (en entrée)'!B:AH,3,0)</f>
        <v>PSTDZQYZED</v>
      </c>
      <c r="C780">
        <f t="shared" si="132"/>
        <v>2097</v>
      </c>
      <c r="D780">
        <f t="shared" si="133"/>
        <v>-100</v>
      </c>
      <c r="E780" s="14" t="str">
        <f>VLOOKUP(A780,'Fichier FI (en entrée)'!B:AH,2,0)</f>
        <v>ENV</v>
      </c>
      <c r="F780" s="14" t="b">
        <f t="shared" si="134"/>
        <v>0</v>
      </c>
      <c r="G780" s="14" t="b">
        <f>IFERROR(VLOOKUP(A780,'Calculs FA (auto)'!A:F,6,0),FALSE)</f>
        <v>1</v>
      </c>
      <c r="H780" s="14" t="b">
        <f t="shared" si="135"/>
        <v>0</v>
      </c>
      <c r="I780" s="16" t="str">
        <f>IFERROR(VLOOKUP(A780,'Moyennes FI (en entrée)'!B:N,7,0),"")</f>
        <v/>
      </c>
      <c r="J780" s="16">
        <f>IFERROR(VLOOKUP(VLOOKUP(A780,'Fichier FI (en entrée)'!B:AH,33,0),Modificateurs!A$2:B$5,2,0),0)</f>
        <v>0</v>
      </c>
      <c r="K780" s="16">
        <f>IFERROR(VLOOKUP(VLOOKUP(A780,'Redoub FI (en entrée)'!B:N,7,0),Modificateurs!A$8:B$11,2,0),0)</f>
        <v>0</v>
      </c>
      <c r="L780" s="16">
        <f>IFERROR(VLOOKUP(M780,Modificateurs!D$1:E$94,2,0),0)</f>
        <v>-3</v>
      </c>
      <c r="M780" t="str">
        <f>VLOOKUP(A780,'Fichier FI (en entrée)'!B:AH,16,0)&amp;" "&amp;VLOOKUP(A780,'Fichier FI (en entrée)'!B:AH,20,0)&amp;" "&amp;VLOOKUP(A780,'Fichier FI (en entrée)'!B:AH,27,0)&amp;" "&amp;VLOOKUP(A780,'Fichier FI (en entrée)'!B:AH,29,0)</f>
        <v xml:space="preserve">ES Mathématiques  </v>
      </c>
      <c r="N780" t="str">
        <f>VLOOKUP(A780,'Fichier FI (en entrée)'!B:AH,8,0)</f>
        <v>En Terminale</v>
      </c>
      <c r="O780" t="b">
        <f>AND(C780&gt;Synthèse!B$8,C780&lt;Synthèse!B$10,NOT(Y780))</f>
        <v>0</v>
      </c>
      <c r="Q780" s="60">
        <f>ROUNDUP(C780/(Synthèse!$B$4+Synthèse!$B$1)*8,0)</f>
        <v>10</v>
      </c>
      <c r="R780" s="60">
        <f>IFERROR(VLOOKUP(A780,'Evaluations (formulaire)'!A:P,6,0)+VLOOKUP(A780,'Evaluations (formulaire)'!A:P,7,0),0)</f>
        <v>0</v>
      </c>
      <c r="S780" s="60">
        <f>IFERROR(VLOOKUP(A780,'Evaluations (formulaire)'!A:P,8,0),0)</f>
        <v>0</v>
      </c>
      <c r="T780" s="60">
        <f>IF(AND(ISBLANK(P780),Q780&lt;=2),Synthèse!$B$41,IF(AND(ISBLANK(P780),Q780&gt;=7),Synthèse!$C$41,R780+S780))</f>
        <v>4.6296296296296294E-3</v>
      </c>
      <c r="U780" s="60">
        <f t="shared" si="136"/>
        <v>-99.995370370370367</v>
      </c>
      <c r="V780" s="60">
        <f t="shared" si="137"/>
        <v>1983</v>
      </c>
      <c r="X780" s="26">
        <v>1095</v>
      </c>
      <c r="Y780" s="26" t="b">
        <f>IFERROR(VLOOKUP(A780,'Calculs FA (auto)'!A:O,15,0),FALSE)</f>
        <v>1</v>
      </c>
      <c r="Z780" s="26">
        <f>IFERROR(VLOOKUP(A780,'Evaluations (formulaire)'!A:M,9,0),0)</f>
        <v>0</v>
      </c>
      <c r="AA780" s="135" t="b">
        <v>1</v>
      </c>
      <c r="AB780" s="135" t="b">
        <v>0</v>
      </c>
      <c r="AC780" s="135" t="b">
        <f t="shared" si="138"/>
        <v>0</v>
      </c>
      <c r="AD780" s="135" t="b">
        <f t="shared" si="139"/>
        <v>0</v>
      </c>
      <c r="AE780" s="135" t="b">
        <f t="shared" si="140"/>
        <v>0</v>
      </c>
      <c r="AF780" s="135" t="b">
        <f>AND(AC780,$V780&lt;=Synthèse!$B$44)</f>
        <v>0</v>
      </c>
      <c r="AG780" s="135" t="b">
        <f>AND(AD780,$V780&lt;=Synthèse!$B$44)</f>
        <v>0</v>
      </c>
      <c r="AH780" s="135" t="b">
        <f>AND(AE780,$V780&lt;=Synthèse!$B$44)</f>
        <v>0</v>
      </c>
      <c r="AI780" s="137" t="b">
        <v>0</v>
      </c>
      <c r="AJ780" s="137" t="b">
        <v>1</v>
      </c>
      <c r="AK780" s="137" t="b">
        <f t="shared" si="141"/>
        <v>0</v>
      </c>
      <c r="AL780" s="137" t="b">
        <f t="shared" si="142"/>
        <v>0</v>
      </c>
      <c r="AM780" s="137" t="b">
        <f>AND(AK780,$V780&lt;=Synthèse!$B$44)</f>
        <v>0</v>
      </c>
      <c r="AN780" s="137" t="b">
        <f>AND(AL780,$V780&lt;=Synthèse!$B$44)</f>
        <v>0</v>
      </c>
    </row>
    <row r="781" spans="1:40">
      <c r="A781" s="17">
        <v>494552</v>
      </c>
      <c r="B781" t="str">
        <f ca="1">VLOOKUP(A781,'Fichier FI (en entrée)'!B:AH,3,0)</f>
        <v>FAMUFTLMYW</v>
      </c>
      <c r="C781">
        <f t="shared" si="132"/>
        <v>1376</v>
      </c>
      <c r="D781">
        <f t="shared" si="133"/>
        <v>4.1999999999999993</v>
      </c>
      <c r="E781" s="14" t="str">
        <f>VLOOKUP(A781,'Fichier FI (en entrée)'!B:AH,2,0)</f>
        <v>EV</v>
      </c>
      <c r="F781" s="14" t="b">
        <f t="shared" si="134"/>
        <v>1</v>
      </c>
      <c r="G781" s="14" t="b">
        <f>IFERROR(VLOOKUP(A781,'Calculs FA (auto)'!A:F,6,0),FALSE)</f>
        <v>0</v>
      </c>
      <c r="H781" s="14" t="b">
        <f t="shared" si="135"/>
        <v>0</v>
      </c>
      <c r="I781" s="16">
        <f>IFERROR(VLOOKUP(A781,'Moyennes FI (en entrée)'!B:N,7,0),"")</f>
        <v>10.199999999999999</v>
      </c>
      <c r="J781" s="16">
        <f>IFERROR(VLOOKUP(VLOOKUP(A781,'Fichier FI (en entrée)'!B:AH,33,0),Modificateurs!A$2:B$5,2,0),0)</f>
        <v>0</v>
      </c>
      <c r="K781" s="16">
        <f>IFERROR(VLOOKUP(VLOOKUP(A781,'Redoub FI (en entrée)'!B:N,7,0),Modificateurs!A$8:B$11,2,0),0)</f>
        <v>0</v>
      </c>
      <c r="L781" s="16">
        <f>IFERROR(VLOOKUP(M781,Modificateurs!D$1:E$94,2,0),0)</f>
        <v>-6</v>
      </c>
      <c r="M781" t="str">
        <f>VLOOKUP(A781,'Fichier FI (en entrée)'!B:AH,16,0)&amp;" "&amp;VLOOKUP(A781,'Fichier FI (en entrée)'!B:AH,20,0)&amp;" "&amp;VLOOKUP(A781,'Fichier FI (en entrée)'!B:AH,27,0)&amp;" "&amp;VLOOKUP(A781,'Fichier FI (en entrée)'!B:AH,29,0)</f>
        <v xml:space="preserve">STI2D Innovation Technologique et Eco conception  </v>
      </c>
      <c r="N781" t="str">
        <f>VLOOKUP(A781,'Fichier FI (en entrée)'!B:AH,8,0)</f>
        <v>En Terminale</v>
      </c>
      <c r="O781" t="b">
        <f>AND(C781&gt;Synthèse!B$8,C781&lt;Synthèse!B$10,NOT(Y781))</f>
        <v>0</v>
      </c>
      <c r="P781" s="17" t="s">
        <v>2265</v>
      </c>
      <c r="Q781" s="60">
        <f>ROUNDUP(C781/(Synthèse!$B$4+Synthèse!$B$1)*8,0)</f>
        <v>7</v>
      </c>
      <c r="R781" s="60">
        <f>IFERROR(VLOOKUP(A781,'Evaluations (formulaire)'!A:P,6,0)+VLOOKUP(A781,'Evaluations (formulaire)'!A:P,7,0),0)</f>
        <v>0</v>
      </c>
      <c r="S781" s="60">
        <f>IFERROR(VLOOKUP(A781,'Evaluations (formulaire)'!A:P,8,0),0)</f>
        <v>0</v>
      </c>
      <c r="T781" s="60">
        <f>IF(AND(ISBLANK(P781),Q781&lt;=2),Synthèse!$B$41,IF(AND(ISBLANK(P781),Q781&gt;=7),Synthèse!$C$41,R781+S781))</f>
        <v>0</v>
      </c>
      <c r="U781" s="60">
        <f t="shared" si="136"/>
        <v>4.1999999999999993</v>
      </c>
      <c r="V781" s="60">
        <f t="shared" si="137"/>
        <v>1376</v>
      </c>
      <c r="X781" s="26">
        <v>238</v>
      </c>
      <c r="Y781" s="26" t="b">
        <f>IFERROR(VLOOKUP(A781,'Calculs FA (auto)'!A:O,15,0),FALSE)</f>
        <v>0</v>
      </c>
      <c r="Z781" s="26">
        <f>IFERROR(VLOOKUP(A781,'Evaluations (formulaire)'!A:M,9,0),0)</f>
        <v>0</v>
      </c>
      <c r="AA781" s="135" t="b">
        <v>1</v>
      </c>
      <c r="AB781" s="135" t="b">
        <v>0</v>
      </c>
      <c r="AC781" s="135" t="b">
        <f t="shared" si="138"/>
        <v>1</v>
      </c>
      <c r="AD781" s="135" t="b">
        <f t="shared" si="139"/>
        <v>0</v>
      </c>
      <c r="AE781" s="135" t="b">
        <f t="shared" si="140"/>
        <v>0</v>
      </c>
      <c r="AF781" s="135" t="b">
        <f>AND(AC781,$V781&lt;=Synthèse!$B$44)</f>
        <v>0</v>
      </c>
      <c r="AG781" s="135" t="b">
        <f>AND(AD781,$V781&lt;=Synthèse!$B$44)</f>
        <v>0</v>
      </c>
      <c r="AH781" s="135" t="b">
        <f>AND(AE781,$V781&lt;=Synthèse!$B$44)</f>
        <v>0</v>
      </c>
      <c r="AI781" s="137" t="b">
        <v>0</v>
      </c>
      <c r="AJ781" s="137" t="b">
        <v>1</v>
      </c>
      <c r="AK781" s="137" t="b">
        <f t="shared" si="141"/>
        <v>0</v>
      </c>
      <c r="AL781" s="137" t="b">
        <f t="shared" si="142"/>
        <v>1</v>
      </c>
      <c r="AM781" s="137" t="b">
        <f>AND(AK781,$V781&lt;=Synthèse!$B$44)</f>
        <v>0</v>
      </c>
      <c r="AN781" s="137" t="b">
        <f>AND(AL781,$V781&lt;=Synthèse!$B$44)</f>
        <v>0</v>
      </c>
    </row>
    <row r="782" spans="1:40">
      <c r="A782" s="17">
        <v>494584</v>
      </c>
      <c r="B782" t="str">
        <f ca="1">VLOOKUP(A782,'Fichier FI (en entrée)'!B:AH,3,0)</f>
        <v>PQHXRIKEQZ</v>
      </c>
      <c r="C782">
        <f t="shared" si="132"/>
        <v>1406</v>
      </c>
      <c r="D782">
        <f t="shared" si="133"/>
        <v>3.4700000000000006</v>
      </c>
      <c r="E782" s="14" t="str">
        <f>VLOOKUP(A782,'Fichier FI (en entrée)'!B:AH,2,0)</f>
        <v>EV</v>
      </c>
      <c r="F782" s="14" t="b">
        <f t="shared" si="134"/>
        <v>1</v>
      </c>
      <c r="G782" s="14" t="b">
        <f>IFERROR(VLOOKUP(A782,'Calculs FA (auto)'!A:F,6,0),FALSE)</f>
        <v>0</v>
      </c>
      <c r="H782" s="14" t="b">
        <f t="shared" si="135"/>
        <v>0</v>
      </c>
      <c r="I782" s="16">
        <f>IFERROR(VLOOKUP(A782,'Moyennes FI (en entrée)'!B:N,7,0),"")</f>
        <v>9.4700000000000006</v>
      </c>
      <c r="J782" s="16">
        <f>IFERROR(VLOOKUP(VLOOKUP(A782,'Fichier FI (en entrée)'!B:AH,33,0),Modificateurs!A$2:B$5,2,0),0)</f>
        <v>0</v>
      </c>
      <c r="K782" s="16">
        <f>IFERROR(VLOOKUP(VLOOKUP(A782,'Redoub FI (en entrée)'!B:N,7,0),Modificateurs!A$8:B$11,2,0),0)</f>
        <v>0</v>
      </c>
      <c r="L782" s="16">
        <f>IFERROR(VLOOKUP(M782,Modificateurs!D$1:E$94,2,0),0)</f>
        <v>-6</v>
      </c>
      <c r="M782" t="str">
        <f>VLOOKUP(A782,'Fichier FI (en entrée)'!B:AH,16,0)&amp;" "&amp;VLOOKUP(A782,'Fichier FI (en entrée)'!B:AH,20,0)&amp;" "&amp;VLOOKUP(A782,'Fichier FI (en entrée)'!B:AH,27,0)&amp;" "&amp;VLOOKUP(A782,'Fichier FI (en entrée)'!B:AH,29,0)</f>
        <v xml:space="preserve">STI2D Innovation Technologique et Eco conception  </v>
      </c>
      <c r="N782" t="str">
        <f>VLOOKUP(A782,'Fichier FI (en entrée)'!B:AH,8,0)</f>
        <v>En Terminale</v>
      </c>
      <c r="O782" t="b">
        <f>AND(C782&gt;Synthèse!B$8,C782&lt;Synthèse!B$10,NOT(Y782))</f>
        <v>0</v>
      </c>
      <c r="P782" t="s">
        <v>2262</v>
      </c>
      <c r="Q782" s="60">
        <f>ROUNDUP(C782/(Synthèse!$B$4+Synthèse!$B$1)*8,0)</f>
        <v>7</v>
      </c>
      <c r="R782" s="60">
        <f>IFERROR(VLOOKUP(A782,'Evaluations (formulaire)'!A:P,6,0)+VLOOKUP(A782,'Evaluations (formulaire)'!A:P,7,0),0)</f>
        <v>0</v>
      </c>
      <c r="S782" s="60">
        <f>IFERROR(VLOOKUP(A782,'Evaluations (formulaire)'!A:P,8,0),0)</f>
        <v>0</v>
      </c>
      <c r="T782" s="60">
        <f>IF(AND(ISBLANK(P782),Q782&lt;=2),Synthèse!$B$41,IF(AND(ISBLANK(P782),Q782&gt;=7),Synthèse!$C$41,R782+S782))</f>
        <v>0</v>
      </c>
      <c r="U782" s="60">
        <f t="shared" si="136"/>
        <v>3.4700000000000006</v>
      </c>
      <c r="V782" s="60">
        <f t="shared" si="137"/>
        <v>1406</v>
      </c>
      <c r="X782" s="26">
        <v>919</v>
      </c>
      <c r="Y782" s="26" t="b">
        <f>IFERROR(VLOOKUP(A782,'Calculs FA (auto)'!A:O,15,0),FALSE)</f>
        <v>0</v>
      </c>
      <c r="Z782" s="26">
        <f>IFERROR(VLOOKUP(A782,'Evaluations (formulaire)'!A:M,9,0),0)</f>
        <v>0</v>
      </c>
      <c r="AA782" s="135" t="b">
        <v>1</v>
      </c>
      <c r="AB782" s="135" t="b">
        <v>0</v>
      </c>
      <c r="AC782" s="135" t="b">
        <f t="shared" si="138"/>
        <v>1</v>
      </c>
      <c r="AD782" s="135" t="b">
        <f t="shared" si="139"/>
        <v>0</v>
      </c>
      <c r="AE782" s="135" t="b">
        <f t="shared" si="140"/>
        <v>0</v>
      </c>
      <c r="AF782" s="135" t="b">
        <f>AND(AC782,$V782&lt;=Synthèse!$B$44)</f>
        <v>0</v>
      </c>
      <c r="AG782" s="135" t="b">
        <f>AND(AD782,$V782&lt;=Synthèse!$B$44)</f>
        <v>0</v>
      </c>
      <c r="AH782" s="135" t="b">
        <f>AND(AE782,$V782&lt;=Synthèse!$B$44)</f>
        <v>0</v>
      </c>
      <c r="AI782" s="137" t="b">
        <v>0</v>
      </c>
      <c r="AJ782" s="137" t="b">
        <v>1</v>
      </c>
      <c r="AK782" s="137" t="b">
        <f t="shared" si="141"/>
        <v>0</v>
      </c>
      <c r="AL782" s="137" t="b">
        <f t="shared" si="142"/>
        <v>1</v>
      </c>
      <c r="AM782" s="137" t="b">
        <f>AND(AK782,$V782&lt;=Synthèse!$B$44)</f>
        <v>0</v>
      </c>
      <c r="AN782" s="137" t="b">
        <f>AND(AL782,$V782&lt;=Synthèse!$B$44)</f>
        <v>0</v>
      </c>
    </row>
    <row r="783" spans="1:40">
      <c r="A783" s="17">
        <v>494772</v>
      </c>
      <c r="B783" t="str">
        <f ca="1">VLOOKUP(A783,'Fichier FI (en entrée)'!B:AH,3,0)</f>
        <v>RTDYPNOCEX</v>
      </c>
      <c r="C783">
        <f t="shared" si="132"/>
        <v>98</v>
      </c>
      <c r="D783">
        <f t="shared" si="133"/>
        <v>17.21</v>
      </c>
      <c r="E783" s="14" t="str">
        <f>VLOOKUP(A783,'Fichier FI (en entrée)'!B:AH,2,0)</f>
        <v>EV</v>
      </c>
      <c r="F783" s="14" t="b">
        <f t="shared" si="134"/>
        <v>1</v>
      </c>
      <c r="G783" s="14" t="b">
        <f>IFERROR(VLOOKUP(A783,'Calculs FA (auto)'!A:F,6,0),FALSE)</f>
        <v>0</v>
      </c>
      <c r="H783" s="14" t="b">
        <f t="shared" si="135"/>
        <v>0</v>
      </c>
      <c r="I783" s="16">
        <f>IFERROR(VLOOKUP(A783,'Moyennes FI (en entrée)'!B:N,7,0),"")</f>
        <v>12.21</v>
      </c>
      <c r="J783" s="16">
        <f>IFERROR(VLOOKUP(VLOOKUP(A783,'Fichier FI (en entrée)'!B:AH,33,0),Modificateurs!A$2:B$5,2,0),0)</f>
        <v>3</v>
      </c>
      <c r="K783" s="16">
        <f>IFERROR(VLOOKUP(VLOOKUP(A783,'Redoub FI (en entrée)'!B:N,7,0),Modificateurs!A$8:B$11,2,0),0)</f>
        <v>0</v>
      </c>
      <c r="L783" s="16">
        <f>IFERROR(VLOOKUP(M783,Modificateurs!D$1:E$94,2,0),0)</f>
        <v>2</v>
      </c>
      <c r="M783" t="str">
        <f>VLOOKUP(A783,'Fichier FI (en entrée)'!B:AH,16,0)&amp;" "&amp;VLOOKUP(A783,'Fichier FI (en entrée)'!B:AH,20,0)&amp;" "&amp;VLOOKUP(A783,'Fichier FI (en entrée)'!B:AH,27,0)&amp;" "&amp;VLOOKUP(A783,'Fichier FI (en entrée)'!B:AH,29,0)</f>
        <v xml:space="preserve">S Physique-chimie  </v>
      </c>
      <c r="N783" t="str">
        <f>VLOOKUP(A783,'Fichier FI (en entrée)'!B:AH,8,0)</f>
        <v>En Terminale</v>
      </c>
      <c r="O783" t="b">
        <f>AND(C783&gt;Synthèse!B$8,C783&lt;Synthèse!B$10,NOT(Y783))</f>
        <v>0</v>
      </c>
      <c r="P783" t="s">
        <v>2262</v>
      </c>
      <c r="Q783" s="60">
        <f>ROUNDUP(C783/(Synthèse!$B$4+Synthèse!$B$1)*8,0)</f>
        <v>1</v>
      </c>
      <c r="R783" s="60">
        <f>IFERROR(VLOOKUP(A783,'Evaluations (formulaire)'!A:P,6,0)+VLOOKUP(A783,'Evaluations (formulaire)'!A:P,7,0),0)</f>
        <v>0</v>
      </c>
      <c r="S783" s="60">
        <f>IFERROR(VLOOKUP(A783,'Evaluations (formulaire)'!A:P,8,0),0)</f>
        <v>0</v>
      </c>
      <c r="T783" s="60">
        <f>IF(AND(ISBLANK(P783),Q783&lt;=2),Synthèse!$B$41,IF(AND(ISBLANK(P783),Q783&gt;=7),Synthèse!$C$41,R783+S783))</f>
        <v>0</v>
      </c>
      <c r="U783" s="60">
        <f t="shared" si="136"/>
        <v>17.21</v>
      </c>
      <c r="V783" s="60">
        <f t="shared" si="137"/>
        <v>98</v>
      </c>
      <c r="X783" s="26">
        <v>1306</v>
      </c>
      <c r="Y783" s="26" t="b">
        <f>IFERROR(VLOOKUP(A783,'Calculs FA (auto)'!A:O,15,0),FALSE)</f>
        <v>0</v>
      </c>
      <c r="Z783" s="26">
        <f>IFERROR(VLOOKUP(A783,'Evaluations (formulaire)'!A:M,9,0),0)</f>
        <v>0</v>
      </c>
      <c r="AA783" s="135" t="b">
        <v>1</v>
      </c>
      <c r="AB783" s="135" t="b">
        <v>0</v>
      </c>
      <c r="AC783" s="135" t="b">
        <f t="shared" si="138"/>
        <v>1</v>
      </c>
      <c r="AD783" s="135" t="b">
        <f t="shared" si="139"/>
        <v>0</v>
      </c>
      <c r="AE783" s="135" t="b">
        <f t="shared" si="140"/>
        <v>0</v>
      </c>
      <c r="AF783" s="135" t="b">
        <f>AND(AC783,$V783&lt;=Synthèse!$B$44)</f>
        <v>1</v>
      </c>
      <c r="AG783" s="135" t="b">
        <f>AND(AD783,$V783&lt;=Synthèse!$B$44)</f>
        <v>0</v>
      </c>
      <c r="AH783" s="135" t="b">
        <f>AND(AE783,$V783&lt;=Synthèse!$B$44)</f>
        <v>0</v>
      </c>
      <c r="AI783" s="137" t="b">
        <v>0</v>
      </c>
      <c r="AJ783" s="137" t="b">
        <v>1</v>
      </c>
      <c r="AK783" s="137" t="b">
        <f t="shared" si="141"/>
        <v>0</v>
      </c>
      <c r="AL783" s="137" t="b">
        <f t="shared" si="142"/>
        <v>1</v>
      </c>
      <c r="AM783" s="137" t="b">
        <f>AND(AK783,$V783&lt;=Synthèse!$B$44)</f>
        <v>0</v>
      </c>
      <c r="AN783" s="137" t="b">
        <f>AND(AL783,$V783&lt;=Synthèse!$B$44)</f>
        <v>1</v>
      </c>
    </row>
    <row r="784" spans="1:40">
      <c r="A784" s="17">
        <v>494880</v>
      </c>
      <c r="B784" t="str">
        <f ca="1">VLOOKUP(A784,'Fichier FI (en entrée)'!B:AH,3,0)</f>
        <v>HZJWUMNWXN</v>
      </c>
      <c r="C784">
        <f t="shared" si="132"/>
        <v>90</v>
      </c>
      <c r="D784">
        <f t="shared" si="133"/>
        <v>17.29</v>
      </c>
      <c r="E784" s="14" t="str">
        <f>VLOOKUP(A784,'Fichier FI (en entrée)'!B:AH,2,0)</f>
        <v>EV</v>
      </c>
      <c r="F784" s="14" t="b">
        <f t="shared" si="134"/>
        <v>1</v>
      </c>
      <c r="G784" s="14" t="b">
        <f>IFERROR(VLOOKUP(A784,'Calculs FA (auto)'!A:F,6,0),FALSE)</f>
        <v>0</v>
      </c>
      <c r="H784" s="14" t="b">
        <f t="shared" si="135"/>
        <v>0</v>
      </c>
      <c r="I784" s="16">
        <f>IFERROR(VLOOKUP(A784,'Moyennes FI (en entrée)'!B:N,7,0),"")</f>
        <v>12.29</v>
      </c>
      <c r="J784" s="16">
        <f>IFERROR(VLOOKUP(VLOOKUP(A784,'Fichier FI (en entrée)'!B:AH,33,0),Modificateurs!A$2:B$5,2,0),0)</f>
        <v>3</v>
      </c>
      <c r="K784" s="16">
        <f>IFERROR(VLOOKUP(VLOOKUP(A784,'Redoub FI (en entrée)'!B:N,7,0),Modificateurs!A$8:B$11,2,0),0)</f>
        <v>0</v>
      </c>
      <c r="L784" s="16">
        <f>IFERROR(VLOOKUP(M784,Modificateurs!D$1:E$94,2,0),0)</f>
        <v>2</v>
      </c>
      <c r="M784" t="str">
        <f>VLOOKUP(A784,'Fichier FI (en entrée)'!B:AH,16,0)&amp;" "&amp;VLOOKUP(A784,'Fichier FI (en entrée)'!B:AH,20,0)&amp;" "&amp;VLOOKUP(A784,'Fichier FI (en entrée)'!B:AH,27,0)&amp;" "&amp;VLOOKUP(A784,'Fichier FI (en entrée)'!B:AH,29,0)</f>
        <v xml:space="preserve">S Mathématiques  </v>
      </c>
      <c r="N784" t="str">
        <f>VLOOKUP(A784,'Fichier FI (en entrée)'!B:AH,8,0)</f>
        <v>En Terminale</v>
      </c>
      <c r="O784" t="b">
        <f>AND(C784&gt;Synthèse!B$8,C784&lt;Synthèse!B$10,NOT(Y784))</f>
        <v>0</v>
      </c>
      <c r="P784" t="s">
        <v>2257</v>
      </c>
      <c r="Q784" s="60">
        <f>ROUNDUP(C784/(Synthèse!$B$4+Synthèse!$B$1)*8,0)</f>
        <v>1</v>
      </c>
      <c r="R784" s="60">
        <f>IFERROR(VLOOKUP(A784,'Evaluations (formulaire)'!A:P,6,0)+VLOOKUP(A784,'Evaluations (formulaire)'!A:P,7,0),0)</f>
        <v>0</v>
      </c>
      <c r="S784" s="60">
        <f>IFERROR(VLOOKUP(A784,'Evaluations (formulaire)'!A:P,8,0),0)</f>
        <v>0</v>
      </c>
      <c r="T784" s="60">
        <f>IF(AND(ISBLANK(P784),Q784&lt;=2),Synthèse!$B$41,IF(AND(ISBLANK(P784),Q784&gt;=7),Synthèse!$C$41,R784+S784))</f>
        <v>0</v>
      </c>
      <c r="U784" s="60">
        <f t="shared" si="136"/>
        <v>17.29</v>
      </c>
      <c r="V784" s="60">
        <f t="shared" si="137"/>
        <v>90</v>
      </c>
      <c r="X784" s="26">
        <v>1009</v>
      </c>
      <c r="Y784" s="26" t="b">
        <f>IFERROR(VLOOKUP(A784,'Calculs FA (auto)'!A:O,15,0),FALSE)</f>
        <v>0</v>
      </c>
      <c r="Z784" s="26">
        <f>IFERROR(VLOOKUP(A784,'Evaluations (formulaire)'!A:M,9,0),0)</f>
        <v>0</v>
      </c>
      <c r="AA784" s="135" t="b">
        <v>0</v>
      </c>
      <c r="AB784" s="135" t="b">
        <v>1</v>
      </c>
      <c r="AC784" s="135" t="b">
        <f t="shared" si="138"/>
        <v>0</v>
      </c>
      <c r="AD784" s="135" t="b">
        <f t="shared" si="139"/>
        <v>1</v>
      </c>
      <c r="AE784" s="135" t="b">
        <f t="shared" si="140"/>
        <v>0</v>
      </c>
      <c r="AF784" s="135" t="b">
        <f>AND(AC784,$V784&lt;=Synthèse!$B$44)</f>
        <v>0</v>
      </c>
      <c r="AG784" s="135" t="b">
        <f>AND(AD784,$V784&lt;=Synthèse!$B$44)</f>
        <v>1</v>
      </c>
      <c r="AH784" s="135" t="b">
        <f>AND(AE784,$V784&lt;=Synthèse!$B$44)</f>
        <v>0</v>
      </c>
      <c r="AI784" s="137" t="b">
        <v>1</v>
      </c>
      <c r="AJ784" s="137" t="b">
        <v>0</v>
      </c>
      <c r="AK784" s="137" t="b">
        <f t="shared" si="141"/>
        <v>1</v>
      </c>
      <c r="AL784" s="137" t="b">
        <f t="shared" si="142"/>
        <v>0</v>
      </c>
      <c r="AM784" s="137" t="b">
        <f>AND(AK784,$V784&lt;=Synthèse!$B$44)</f>
        <v>1</v>
      </c>
      <c r="AN784" s="137" t="b">
        <f>AND(AL784,$V784&lt;=Synthèse!$B$44)</f>
        <v>0</v>
      </c>
    </row>
    <row r="785" spans="1:40">
      <c r="A785" s="17">
        <v>495587</v>
      </c>
      <c r="B785" t="str">
        <f ca="1">VLOOKUP(A785,'Fichier FI (en entrée)'!B:AH,3,0)</f>
        <v>GNEFRMRZWP</v>
      </c>
      <c r="C785">
        <f t="shared" si="132"/>
        <v>2097</v>
      </c>
      <c r="D785">
        <f t="shared" si="133"/>
        <v>-100</v>
      </c>
      <c r="E785" s="14" t="str">
        <f>VLOOKUP(A785,'Fichier FI (en entrée)'!B:AH,2,0)</f>
        <v>ENV</v>
      </c>
      <c r="F785" s="14" t="b">
        <f t="shared" si="134"/>
        <v>0</v>
      </c>
      <c r="G785" s="14" t="b">
        <f>IFERROR(VLOOKUP(A785,'Calculs FA (auto)'!A:F,6,0),FALSE)</f>
        <v>1</v>
      </c>
      <c r="H785" s="14" t="b">
        <f t="shared" si="135"/>
        <v>0</v>
      </c>
      <c r="I785" s="16" t="str">
        <f>IFERROR(VLOOKUP(A785,'Moyennes FI (en entrée)'!B:N,7,0),"")</f>
        <v/>
      </c>
      <c r="J785" s="16">
        <f>IFERROR(VLOOKUP(VLOOKUP(A785,'Fichier FI (en entrée)'!B:AH,33,0),Modificateurs!A$2:B$5,2,0),0)</f>
        <v>0</v>
      </c>
      <c r="K785" s="16">
        <f>IFERROR(VLOOKUP(VLOOKUP(A785,'Redoub FI (en entrée)'!B:N,7,0),Modificateurs!A$8:B$11,2,0),0)</f>
        <v>0</v>
      </c>
      <c r="L785" s="16">
        <f>IFERROR(VLOOKUP(M785,Modificateurs!D$1:E$94,2,0),0)</f>
        <v>2</v>
      </c>
      <c r="M785" t="str">
        <f>VLOOKUP(A785,'Fichier FI (en entrée)'!B:AH,16,0)&amp;" "&amp;VLOOKUP(A785,'Fichier FI (en entrée)'!B:AH,20,0)&amp;" "&amp;VLOOKUP(A785,'Fichier FI (en entrée)'!B:AH,27,0)&amp;" "&amp;VLOOKUP(A785,'Fichier FI (en entrée)'!B:AH,29,0)</f>
        <v xml:space="preserve">STI2D Système informatique et numérique  </v>
      </c>
      <c r="N785" t="str">
        <f>VLOOKUP(A785,'Fichier FI (en entrée)'!B:AH,8,0)</f>
        <v>En Terminale</v>
      </c>
      <c r="O785" t="b">
        <f>AND(C785&gt;Synthèse!B$8,C785&lt;Synthèse!B$10,NOT(Y785))</f>
        <v>0</v>
      </c>
      <c r="P785" t="s">
        <v>2268</v>
      </c>
      <c r="Q785" s="60">
        <f>ROUNDUP(C785/(Synthèse!$B$4+Synthèse!$B$1)*8,0)</f>
        <v>10</v>
      </c>
      <c r="R785" s="60">
        <f>IFERROR(VLOOKUP(A785,'Evaluations (formulaire)'!A:P,6,0)+VLOOKUP(A785,'Evaluations (formulaire)'!A:P,7,0),0)</f>
        <v>0</v>
      </c>
      <c r="S785" s="60">
        <f>IFERROR(VLOOKUP(A785,'Evaluations (formulaire)'!A:P,8,0),0)</f>
        <v>0</v>
      </c>
      <c r="T785" s="60">
        <f>IF(AND(ISBLANK(P785),Q785&lt;=2),Synthèse!$B$41,IF(AND(ISBLANK(P785),Q785&gt;=7),Synthèse!$C$41,R785+S785))</f>
        <v>0</v>
      </c>
      <c r="U785" s="60">
        <f t="shared" si="136"/>
        <v>-100</v>
      </c>
      <c r="V785" s="60">
        <f t="shared" si="137"/>
        <v>2096</v>
      </c>
      <c r="X785" s="26">
        <v>1872</v>
      </c>
      <c r="Y785" s="26" t="b">
        <f>IFERROR(VLOOKUP(A785,'Calculs FA (auto)'!A:O,15,0),FALSE)</f>
        <v>1</v>
      </c>
      <c r="Z785" s="26">
        <f>IFERROR(VLOOKUP(A785,'Evaluations (formulaire)'!A:M,9,0),0)</f>
        <v>0</v>
      </c>
      <c r="AA785" s="135" t="b">
        <v>1</v>
      </c>
      <c r="AB785" s="135" t="b">
        <v>0</v>
      </c>
      <c r="AC785" s="135" t="b">
        <f t="shared" si="138"/>
        <v>0</v>
      </c>
      <c r="AD785" s="135" t="b">
        <f t="shared" si="139"/>
        <v>0</v>
      </c>
      <c r="AE785" s="135" t="b">
        <f t="shared" si="140"/>
        <v>0</v>
      </c>
      <c r="AF785" s="135" t="b">
        <f>AND(AC785,$V785&lt;=Synthèse!$B$44)</f>
        <v>0</v>
      </c>
      <c r="AG785" s="135" t="b">
        <f>AND(AD785,$V785&lt;=Synthèse!$B$44)</f>
        <v>0</v>
      </c>
      <c r="AH785" s="135" t="b">
        <f>AND(AE785,$V785&lt;=Synthèse!$B$44)</f>
        <v>0</v>
      </c>
      <c r="AI785" s="137" t="b">
        <v>0</v>
      </c>
      <c r="AJ785" s="137" t="b">
        <v>1</v>
      </c>
      <c r="AK785" s="137" t="b">
        <f t="shared" si="141"/>
        <v>0</v>
      </c>
      <c r="AL785" s="137" t="b">
        <f t="shared" si="142"/>
        <v>0</v>
      </c>
      <c r="AM785" s="137" t="b">
        <f>AND(AK785,$V785&lt;=Synthèse!$B$44)</f>
        <v>0</v>
      </c>
      <c r="AN785" s="137" t="b">
        <f>AND(AL785,$V785&lt;=Synthèse!$B$44)</f>
        <v>0</v>
      </c>
    </row>
    <row r="786" spans="1:40">
      <c r="A786" s="17">
        <v>495782</v>
      </c>
      <c r="B786" t="str">
        <f ca="1">VLOOKUP(A786,'Fichier FI (en entrée)'!B:AH,3,0)</f>
        <v>RTFFGTPLZJ</v>
      </c>
      <c r="C786">
        <f t="shared" si="132"/>
        <v>714</v>
      </c>
      <c r="D786">
        <f t="shared" si="133"/>
        <v>12.11</v>
      </c>
      <c r="E786" s="14" t="str">
        <f>VLOOKUP(A786,'Fichier FI (en entrée)'!B:AH,2,0)</f>
        <v>EV</v>
      </c>
      <c r="F786" s="14" t="b">
        <f t="shared" si="134"/>
        <v>1</v>
      </c>
      <c r="G786" s="14" t="b">
        <f>IFERROR(VLOOKUP(A786,'Calculs FA (auto)'!A:F,6,0),FALSE)</f>
        <v>0</v>
      </c>
      <c r="H786" s="14" t="b">
        <f t="shared" si="135"/>
        <v>0</v>
      </c>
      <c r="I786" s="16">
        <f>IFERROR(VLOOKUP(A786,'Moyennes FI (en entrée)'!B:N,7,0),"")</f>
        <v>9.11</v>
      </c>
      <c r="J786" s="16">
        <f>IFERROR(VLOOKUP(VLOOKUP(A786,'Fichier FI (en entrée)'!B:AH,33,0),Modificateurs!A$2:B$5,2,0),0)</f>
        <v>1</v>
      </c>
      <c r="K786" s="16">
        <f>IFERROR(VLOOKUP(VLOOKUP(A786,'Redoub FI (en entrée)'!B:N,7,0),Modificateurs!A$8:B$11,2,0),0)</f>
        <v>0</v>
      </c>
      <c r="L786" s="16">
        <f>IFERROR(VLOOKUP(M786,Modificateurs!D$1:E$94,2,0),0)</f>
        <v>2</v>
      </c>
      <c r="M786" t="str">
        <f>VLOOKUP(A786,'Fichier FI (en entrée)'!B:AH,16,0)&amp;" "&amp;VLOOKUP(A786,'Fichier FI (en entrée)'!B:AH,20,0)&amp;" "&amp;VLOOKUP(A786,'Fichier FI (en entrée)'!B:AH,27,0)&amp;" "&amp;VLOOKUP(A786,'Fichier FI (en entrée)'!B:AH,29,0)</f>
        <v xml:space="preserve">STI2D Système informatique et numérique  </v>
      </c>
      <c r="N786" t="str">
        <f>VLOOKUP(A786,'Fichier FI (en entrée)'!B:AH,8,0)</f>
        <v>En Terminale</v>
      </c>
      <c r="O786" t="b">
        <f>AND(C786&gt;Synthèse!B$8,C786&lt;Synthèse!B$10,NOT(Y786))</f>
        <v>1</v>
      </c>
      <c r="P786" t="s">
        <v>2262</v>
      </c>
      <c r="Q786" s="60">
        <f>ROUNDUP(C786/(Synthèse!$B$4+Synthèse!$B$1)*8,0)</f>
        <v>4</v>
      </c>
      <c r="R786" s="60">
        <f>IFERROR(VLOOKUP(A786,'Evaluations (formulaire)'!A:P,6,0)+VLOOKUP(A786,'Evaluations (formulaire)'!A:P,7,0),0)</f>
        <v>0</v>
      </c>
      <c r="S786" s="60">
        <f>IFERROR(VLOOKUP(A786,'Evaluations (formulaire)'!A:P,8,0),0)</f>
        <v>0</v>
      </c>
      <c r="T786" s="60">
        <f>IF(AND(ISBLANK(P786),Q786&lt;=2),Synthèse!$B$41,IF(AND(ISBLANK(P786),Q786&gt;=7),Synthèse!$C$41,R786+S786))</f>
        <v>0</v>
      </c>
      <c r="U786" s="60">
        <f t="shared" si="136"/>
        <v>12.11</v>
      </c>
      <c r="V786" s="60">
        <f t="shared" si="137"/>
        <v>714</v>
      </c>
      <c r="X786" s="26">
        <v>113</v>
      </c>
      <c r="Y786" s="26" t="b">
        <f>IFERROR(VLOOKUP(A786,'Calculs FA (auto)'!A:O,15,0),FALSE)</f>
        <v>0</v>
      </c>
      <c r="Z786" s="26">
        <f>IFERROR(VLOOKUP(A786,'Evaluations (formulaire)'!A:M,9,0),0)</f>
        <v>0</v>
      </c>
      <c r="AA786" s="135" t="b">
        <v>1</v>
      </c>
      <c r="AB786" s="135" t="b">
        <v>0</v>
      </c>
      <c r="AC786" s="135" t="b">
        <f t="shared" si="138"/>
        <v>1</v>
      </c>
      <c r="AD786" s="135" t="b">
        <f t="shared" si="139"/>
        <v>0</v>
      </c>
      <c r="AE786" s="135" t="b">
        <f t="shared" si="140"/>
        <v>0</v>
      </c>
      <c r="AF786" s="135" t="b">
        <f>AND(AC786,$V786&lt;=Synthèse!$B$44)</f>
        <v>0</v>
      </c>
      <c r="AG786" s="135" t="b">
        <f>AND(AD786,$V786&lt;=Synthèse!$B$44)</f>
        <v>0</v>
      </c>
      <c r="AH786" s="135" t="b">
        <f>AND(AE786,$V786&lt;=Synthèse!$B$44)</f>
        <v>0</v>
      </c>
      <c r="AI786" s="137" t="b">
        <v>0</v>
      </c>
      <c r="AJ786" s="137" t="b">
        <v>1</v>
      </c>
      <c r="AK786" s="137" t="b">
        <f t="shared" si="141"/>
        <v>0</v>
      </c>
      <c r="AL786" s="137" t="b">
        <f t="shared" si="142"/>
        <v>1</v>
      </c>
      <c r="AM786" s="137" t="b">
        <f>AND(AK786,$V786&lt;=Synthèse!$B$44)</f>
        <v>0</v>
      </c>
      <c r="AN786" s="137" t="b">
        <f>AND(AL786,$V786&lt;=Synthèse!$B$44)</f>
        <v>0</v>
      </c>
    </row>
    <row r="787" spans="1:40">
      <c r="A787" s="17">
        <v>496234</v>
      </c>
      <c r="B787" t="str">
        <f ca="1">VLOOKUP(A787,'Fichier FI (en entrée)'!B:AH,3,0)</f>
        <v>GOCRKYVAWE</v>
      </c>
      <c r="C787">
        <f t="shared" si="132"/>
        <v>2097</v>
      </c>
      <c r="D787">
        <f t="shared" si="133"/>
        <v>-100</v>
      </c>
      <c r="E787" s="14" t="str">
        <f>VLOOKUP(A787,'Fichier FI (en entrée)'!B:AH,2,0)</f>
        <v>ENV</v>
      </c>
      <c r="F787" s="14" t="b">
        <f t="shared" si="134"/>
        <v>0</v>
      </c>
      <c r="G787" s="14" t="b">
        <f>IFERROR(VLOOKUP(A787,'Calculs FA (auto)'!A:F,6,0),FALSE)</f>
        <v>0</v>
      </c>
      <c r="H787" s="14" t="b">
        <f t="shared" si="135"/>
        <v>0</v>
      </c>
      <c r="I787" s="16" t="str">
        <f>IFERROR(VLOOKUP(A787,'Moyennes FI (en entrée)'!B:N,7,0),"")</f>
        <v/>
      </c>
      <c r="J787" s="16">
        <f>IFERROR(VLOOKUP(VLOOKUP(A787,'Fichier FI (en entrée)'!B:AH,33,0),Modificateurs!A$2:B$5,2,0),0)</f>
        <v>1</v>
      </c>
      <c r="K787" s="16">
        <f>IFERROR(VLOOKUP(VLOOKUP(A787,'Redoub FI (en entrée)'!B:N,7,0),Modificateurs!A$8:B$11,2,0),0)</f>
        <v>0</v>
      </c>
      <c r="L787" s="16">
        <f>IFERROR(VLOOKUP(M787,Modificateurs!D$1:E$94,2,0),0)</f>
        <v>2</v>
      </c>
      <c r="M787" t="str">
        <f>VLOOKUP(A787,'Fichier FI (en entrée)'!B:AH,16,0)&amp;" "&amp;VLOOKUP(A787,'Fichier FI (en entrée)'!B:AH,20,0)&amp;" "&amp;VLOOKUP(A787,'Fichier FI (en entrée)'!B:AH,27,0)&amp;" "&amp;VLOOKUP(A787,'Fichier FI (en entrée)'!B:AH,29,0)</f>
        <v xml:space="preserve">S Mathématiques  </v>
      </c>
      <c r="N787" t="str">
        <f>VLOOKUP(A787,'Fichier FI (en entrée)'!B:AH,8,0)</f>
        <v>En Terminale</v>
      </c>
      <c r="O787" t="b">
        <f>AND(C787&gt;Synthèse!B$8,C787&lt;Synthèse!B$10,NOT(Y787))</f>
        <v>0</v>
      </c>
      <c r="P787" t="s">
        <v>2268</v>
      </c>
      <c r="Q787" s="60">
        <f>ROUNDUP(C787/(Synthèse!$B$4+Synthèse!$B$1)*8,0)</f>
        <v>10</v>
      </c>
      <c r="R787" s="60">
        <f>IFERROR(VLOOKUP(A787,'Evaluations (formulaire)'!A:P,6,0)+VLOOKUP(A787,'Evaluations (formulaire)'!A:P,7,0),0)</f>
        <v>0</v>
      </c>
      <c r="S787" s="60">
        <f>IFERROR(VLOOKUP(A787,'Evaluations (formulaire)'!A:P,8,0),0)</f>
        <v>0</v>
      </c>
      <c r="T787" s="60">
        <f>IF(AND(ISBLANK(P787),Q787&lt;=2),Synthèse!$B$41,IF(AND(ISBLANK(P787),Q787&gt;=7),Synthèse!$C$41,R787+S787))</f>
        <v>0</v>
      </c>
      <c r="U787" s="60">
        <f t="shared" si="136"/>
        <v>-100</v>
      </c>
      <c r="V787" s="60">
        <f t="shared" si="137"/>
        <v>2096</v>
      </c>
      <c r="X787" s="26">
        <v>1357</v>
      </c>
      <c r="Y787" s="26" t="b">
        <f>IFERROR(VLOOKUP(A787,'Calculs FA (auto)'!A:O,15,0),FALSE)</f>
        <v>0</v>
      </c>
      <c r="Z787" s="26">
        <f>IFERROR(VLOOKUP(A787,'Evaluations (formulaire)'!A:M,9,0),0)</f>
        <v>0</v>
      </c>
      <c r="AA787" s="135" t="b">
        <v>1</v>
      </c>
      <c r="AB787" s="135" t="b">
        <v>0</v>
      </c>
      <c r="AC787" s="135" t="b">
        <f t="shared" si="138"/>
        <v>0</v>
      </c>
      <c r="AD787" s="135" t="b">
        <f t="shared" si="139"/>
        <v>0</v>
      </c>
      <c r="AE787" s="135" t="b">
        <f t="shared" si="140"/>
        <v>0</v>
      </c>
      <c r="AF787" s="135" t="b">
        <f>AND(AC787,$V787&lt;=Synthèse!$B$44)</f>
        <v>0</v>
      </c>
      <c r="AG787" s="135" t="b">
        <f>AND(AD787,$V787&lt;=Synthèse!$B$44)</f>
        <v>0</v>
      </c>
      <c r="AH787" s="135" t="b">
        <f>AND(AE787,$V787&lt;=Synthèse!$B$44)</f>
        <v>0</v>
      </c>
      <c r="AI787" s="137" t="b">
        <v>0</v>
      </c>
      <c r="AJ787" s="137" t="b">
        <v>1</v>
      </c>
      <c r="AK787" s="137" t="b">
        <f t="shared" si="141"/>
        <v>0</v>
      </c>
      <c r="AL787" s="137" t="b">
        <f t="shared" si="142"/>
        <v>0</v>
      </c>
      <c r="AM787" s="137" t="b">
        <f>AND(AK787,$V787&lt;=Synthèse!$B$44)</f>
        <v>0</v>
      </c>
      <c r="AN787" s="137" t="b">
        <f>AND(AL787,$V787&lt;=Synthèse!$B$44)</f>
        <v>0</v>
      </c>
    </row>
    <row r="788" spans="1:40">
      <c r="A788" s="17">
        <v>497130</v>
      </c>
      <c r="B788" t="str">
        <f ca="1">VLOOKUP(A788,'Fichier FI (en entrée)'!B:AH,3,0)</f>
        <v>DCPNLNHRZA</v>
      </c>
      <c r="C788">
        <f t="shared" si="132"/>
        <v>1638</v>
      </c>
      <c r="D788">
        <f t="shared" si="133"/>
        <v>-3.3000000000000007</v>
      </c>
      <c r="E788" s="14" t="str">
        <f>VLOOKUP(A788,'Fichier FI (en entrée)'!B:AH,2,0)</f>
        <v>EV</v>
      </c>
      <c r="F788" s="14" t="b">
        <f t="shared" si="134"/>
        <v>1</v>
      </c>
      <c r="G788" s="14" t="b">
        <f>IFERROR(VLOOKUP(A788,'Calculs FA (auto)'!A:F,6,0),FALSE)</f>
        <v>0</v>
      </c>
      <c r="H788" s="14" t="b">
        <f t="shared" si="135"/>
        <v>0</v>
      </c>
      <c r="I788" s="16">
        <f>IFERROR(VLOOKUP(A788,'Moyennes FI (en entrée)'!B:N,7,0),"")</f>
        <v>8.6999999999999993</v>
      </c>
      <c r="J788" s="16">
        <f>IFERROR(VLOOKUP(VLOOKUP(A788,'Fichier FI (en entrée)'!B:AH,33,0),Modificateurs!A$2:B$5,2,0),0)</f>
        <v>0</v>
      </c>
      <c r="K788" s="16">
        <f>IFERROR(VLOOKUP(VLOOKUP(A788,'Redoub FI (en entrée)'!B:N,7,0),Modificateurs!A$8:B$11,2,0),0)</f>
        <v>0</v>
      </c>
      <c r="L788" s="16">
        <f>IFERROR(VLOOKUP(M788,Modificateurs!D$1:E$94,2,0),0)</f>
        <v>-12</v>
      </c>
      <c r="M788" t="str">
        <f>VLOOKUP(A788,'Fichier FI (en entrée)'!B:AH,16,0)&amp;" "&amp;VLOOKUP(A788,'Fichier FI (en entrée)'!B:AH,20,0)&amp;" "&amp;VLOOKUP(A788,'Fichier FI (en entrée)'!B:AH,27,0)&amp;" "&amp;VLOOKUP(A788,'Fichier FI (en entrée)'!B:AH,29,0)</f>
        <v xml:space="preserve">P Maintenance véhic. autom. opt. voitures particul.  </v>
      </c>
      <c r="N788" t="str">
        <f>VLOOKUP(A788,'Fichier FI (en entrée)'!B:AH,8,0)</f>
        <v>En Terminale</v>
      </c>
      <c r="O788" t="b">
        <f>AND(C788&gt;Synthèse!B$8,C788&lt;Synthèse!B$10,NOT(Y788))</f>
        <v>0</v>
      </c>
      <c r="P788" t="s">
        <v>2258</v>
      </c>
      <c r="Q788" s="60">
        <f>ROUNDUP(C788/(Synthèse!$B$4+Synthèse!$B$1)*8,0)</f>
        <v>8</v>
      </c>
      <c r="R788" s="60">
        <f>IFERROR(VLOOKUP(A788,'Evaluations (formulaire)'!A:P,6,0)+VLOOKUP(A788,'Evaluations (formulaire)'!A:P,7,0),0)</f>
        <v>0</v>
      </c>
      <c r="S788" s="60">
        <f>IFERROR(VLOOKUP(A788,'Evaluations (formulaire)'!A:P,8,0),0)</f>
        <v>0</v>
      </c>
      <c r="T788" s="60">
        <f>IF(AND(ISBLANK(P788),Q788&lt;=2),Synthèse!$B$41,IF(AND(ISBLANK(P788),Q788&gt;=7),Synthèse!$C$41,R788+S788))</f>
        <v>0</v>
      </c>
      <c r="U788" s="60">
        <f t="shared" si="136"/>
        <v>-3.3000000000000007</v>
      </c>
      <c r="V788" s="60">
        <f t="shared" si="137"/>
        <v>1638</v>
      </c>
      <c r="X788" s="26">
        <v>1218</v>
      </c>
      <c r="Y788" s="26" t="b">
        <f>IFERROR(VLOOKUP(A788,'Calculs FA (auto)'!A:O,15,0),FALSE)</f>
        <v>0</v>
      </c>
      <c r="Z788" s="26">
        <f>IFERROR(VLOOKUP(A788,'Evaluations (formulaire)'!A:M,9,0),0)</f>
        <v>0</v>
      </c>
      <c r="AA788" s="135" t="b">
        <v>1</v>
      </c>
      <c r="AB788" s="135" t="b">
        <v>0</v>
      </c>
      <c r="AC788" s="135" t="b">
        <f t="shared" si="138"/>
        <v>1</v>
      </c>
      <c r="AD788" s="135" t="b">
        <f t="shared" si="139"/>
        <v>0</v>
      </c>
      <c r="AE788" s="135" t="b">
        <f t="shared" si="140"/>
        <v>0</v>
      </c>
      <c r="AF788" s="135" t="b">
        <f>AND(AC788,$V788&lt;=Synthèse!$B$44)</f>
        <v>0</v>
      </c>
      <c r="AG788" s="135" t="b">
        <f>AND(AD788,$V788&lt;=Synthèse!$B$44)</f>
        <v>0</v>
      </c>
      <c r="AH788" s="135" t="b">
        <f>AND(AE788,$V788&lt;=Synthèse!$B$44)</f>
        <v>0</v>
      </c>
      <c r="AI788" s="137" t="b">
        <v>0</v>
      </c>
      <c r="AJ788" s="137" t="b">
        <v>1</v>
      </c>
      <c r="AK788" s="137" t="b">
        <f t="shared" si="141"/>
        <v>0</v>
      </c>
      <c r="AL788" s="137" t="b">
        <f t="shared" si="142"/>
        <v>1</v>
      </c>
      <c r="AM788" s="137" t="b">
        <f>AND(AK788,$V788&lt;=Synthèse!$B$44)</f>
        <v>0</v>
      </c>
      <c r="AN788" s="137" t="b">
        <f>AND(AL788,$V788&lt;=Synthèse!$B$44)</f>
        <v>0</v>
      </c>
    </row>
    <row r="789" spans="1:40">
      <c r="A789" s="17">
        <v>502236</v>
      </c>
      <c r="B789" t="str">
        <f ca="1">VLOOKUP(A789,'Fichier FI (en entrée)'!B:AH,3,0)</f>
        <v>ANPJOWTLNY</v>
      </c>
      <c r="C789">
        <f t="shared" si="132"/>
        <v>1391</v>
      </c>
      <c r="D789">
        <f t="shared" si="133"/>
        <v>3.8100000000000005</v>
      </c>
      <c r="E789" s="14" t="str">
        <f>VLOOKUP(A789,'Fichier FI (en entrée)'!B:AH,2,0)</f>
        <v>EV</v>
      </c>
      <c r="F789" s="14" t="b">
        <f t="shared" si="134"/>
        <v>1</v>
      </c>
      <c r="G789" s="14" t="b">
        <f>IFERROR(VLOOKUP(A789,'Calculs FA (auto)'!A:F,6,0),FALSE)</f>
        <v>0</v>
      </c>
      <c r="H789" s="14" t="b">
        <f t="shared" si="135"/>
        <v>0</v>
      </c>
      <c r="I789" s="16">
        <f>IFERROR(VLOOKUP(A789,'Moyennes FI (en entrée)'!B:N,7,0),"")</f>
        <v>9.81</v>
      </c>
      <c r="J789" s="16">
        <f>IFERROR(VLOOKUP(VLOOKUP(A789,'Fichier FI (en entrée)'!B:AH,33,0),Modificateurs!A$2:B$5,2,0),0)</f>
        <v>0</v>
      </c>
      <c r="K789" s="16">
        <f>IFERROR(VLOOKUP(VLOOKUP(A789,'Redoub FI (en entrée)'!B:N,7,0),Modificateurs!A$8:B$11,2,0),0)</f>
        <v>0</v>
      </c>
      <c r="L789" s="16">
        <f>IFERROR(VLOOKUP(M789,Modificateurs!D$1:E$94,2,0),0)</f>
        <v>-6</v>
      </c>
      <c r="M789" t="str">
        <f>VLOOKUP(A789,'Fichier FI (en entrée)'!B:AH,16,0)&amp;" "&amp;VLOOKUP(A789,'Fichier FI (en entrée)'!B:AH,20,0)&amp;" "&amp;VLOOKUP(A789,'Fichier FI (en entrée)'!B:AH,27,0)&amp;" "&amp;VLOOKUP(A789,'Fichier FI (en entrée)'!B:AH,29,0)</f>
        <v xml:space="preserve">STI2D Innovation Technologique et Eco conception  </v>
      </c>
      <c r="N789" t="str">
        <f>VLOOKUP(A789,'Fichier FI (en entrée)'!B:AH,8,0)</f>
        <v>En Terminale</v>
      </c>
      <c r="O789" t="b">
        <f>AND(C789&gt;Synthèse!B$8,C789&lt;Synthèse!B$10,NOT(Y789))</f>
        <v>0</v>
      </c>
      <c r="P789" t="s">
        <v>2285</v>
      </c>
      <c r="Q789" s="60">
        <f>ROUNDUP(C789/(Synthèse!$B$4+Synthèse!$B$1)*8,0)</f>
        <v>7</v>
      </c>
      <c r="R789" s="60">
        <f>IFERROR(VLOOKUP(A789,'Evaluations (formulaire)'!A:P,6,0)+VLOOKUP(A789,'Evaluations (formulaire)'!A:P,7,0),0)</f>
        <v>0</v>
      </c>
      <c r="S789" s="60">
        <f>IFERROR(VLOOKUP(A789,'Evaluations (formulaire)'!A:P,8,0),0)</f>
        <v>0</v>
      </c>
      <c r="T789" s="60">
        <f>IF(AND(ISBLANK(P789),Q789&lt;=2),Synthèse!$B$41,IF(AND(ISBLANK(P789),Q789&gt;=7),Synthèse!$C$41,R789+S789))</f>
        <v>0</v>
      </c>
      <c r="U789" s="60">
        <f t="shared" si="136"/>
        <v>3.8100000000000005</v>
      </c>
      <c r="V789" s="60">
        <f t="shared" si="137"/>
        <v>1391</v>
      </c>
      <c r="X789" s="26">
        <v>40</v>
      </c>
      <c r="Y789" s="26" t="b">
        <f>IFERROR(VLOOKUP(A789,'Calculs FA (auto)'!A:O,15,0),FALSE)</f>
        <v>0</v>
      </c>
      <c r="Z789" s="26">
        <f>IFERROR(VLOOKUP(A789,'Evaluations (formulaire)'!A:M,9,0),0)</f>
        <v>0</v>
      </c>
      <c r="AA789" s="135" t="b">
        <v>1</v>
      </c>
      <c r="AB789" s="135" t="b">
        <v>0</v>
      </c>
      <c r="AC789" s="135" t="b">
        <f t="shared" si="138"/>
        <v>1</v>
      </c>
      <c r="AD789" s="135" t="b">
        <f t="shared" si="139"/>
        <v>0</v>
      </c>
      <c r="AE789" s="135" t="b">
        <f t="shared" si="140"/>
        <v>0</v>
      </c>
      <c r="AF789" s="135" t="b">
        <f>AND(AC789,$V789&lt;=Synthèse!$B$44)</f>
        <v>0</v>
      </c>
      <c r="AG789" s="135" t="b">
        <f>AND(AD789,$V789&lt;=Synthèse!$B$44)</f>
        <v>0</v>
      </c>
      <c r="AH789" s="135" t="b">
        <f>AND(AE789,$V789&lt;=Synthèse!$B$44)</f>
        <v>0</v>
      </c>
      <c r="AI789" s="137" t="b">
        <v>0</v>
      </c>
      <c r="AJ789" s="137" t="b">
        <v>1</v>
      </c>
      <c r="AK789" s="137" t="b">
        <f t="shared" si="141"/>
        <v>0</v>
      </c>
      <c r="AL789" s="137" t="b">
        <f t="shared" si="142"/>
        <v>1</v>
      </c>
      <c r="AM789" s="137" t="b">
        <f>AND(AK789,$V789&lt;=Synthèse!$B$44)</f>
        <v>0</v>
      </c>
      <c r="AN789" s="137" t="b">
        <f>AND(AL789,$V789&lt;=Synthèse!$B$44)</f>
        <v>0</v>
      </c>
    </row>
    <row r="790" spans="1:40">
      <c r="A790" s="17">
        <v>502696</v>
      </c>
      <c r="B790" t="str">
        <f ca="1">VLOOKUP(A790,'Fichier FI (en entrée)'!B:AH,3,0)</f>
        <v>IPFHAQUNFF</v>
      </c>
      <c r="C790">
        <f t="shared" si="132"/>
        <v>880</v>
      </c>
      <c r="D790">
        <f t="shared" si="133"/>
        <v>11.22</v>
      </c>
      <c r="E790" s="14" t="str">
        <f>VLOOKUP(A790,'Fichier FI (en entrée)'!B:AH,2,0)</f>
        <v>EV</v>
      </c>
      <c r="F790" s="14" t="b">
        <f t="shared" si="134"/>
        <v>1</v>
      </c>
      <c r="G790" s="14" t="b">
        <f>IFERROR(VLOOKUP(A790,'Calculs FA (auto)'!A:F,6,0),FALSE)</f>
        <v>1</v>
      </c>
      <c r="H790" s="14" t="b">
        <f t="shared" si="135"/>
        <v>1</v>
      </c>
      <c r="I790" s="16">
        <f>IFERROR(VLOOKUP(A790,'Moyennes FI (en entrée)'!B:N,7,0),"")</f>
        <v>8.2200000000000006</v>
      </c>
      <c r="J790" s="16">
        <f>IFERROR(VLOOKUP(VLOOKUP(A790,'Fichier FI (en entrée)'!B:AH,33,0),Modificateurs!A$2:B$5,2,0),0)</f>
        <v>1</v>
      </c>
      <c r="K790" s="16">
        <f>IFERROR(VLOOKUP(VLOOKUP(A790,'Redoub FI (en entrée)'!B:N,7,0),Modificateurs!A$8:B$11,2,0),0)</f>
        <v>0</v>
      </c>
      <c r="L790" s="16">
        <f>IFERROR(VLOOKUP(M790,Modificateurs!D$1:E$94,2,0),0)</f>
        <v>2</v>
      </c>
      <c r="M790" t="str">
        <f>VLOOKUP(A790,'Fichier FI (en entrée)'!B:AH,16,0)&amp;" "&amp;VLOOKUP(A790,'Fichier FI (en entrée)'!B:AH,20,0)&amp;" "&amp;VLOOKUP(A790,'Fichier FI (en entrée)'!B:AH,27,0)&amp;" "&amp;VLOOKUP(A790,'Fichier FI (en entrée)'!B:AH,29,0)</f>
        <v xml:space="preserve">S Mathématiques  </v>
      </c>
      <c r="N790" t="str">
        <f>VLOOKUP(A790,'Fichier FI (en entrée)'!B:AH,8,0)</f>
        <v>En Terminale</v>
      </c>
      <c r="O790" t="b">
        <f>AND(C790&gt;Synthèse!B$8,C790&lt;Synthèse!B$10,NOT(Y790))</f>
        <v>0</v>
      </c>
      <c r="Q790" s="60">
        <f>ROUNDUP(C790/(Synthèse!$B$4+Synthèse!$B$1)*8,0)</f>
        <v>5</v>
      </c>
      <c r="R790" s="60">
        <f>IFERROR(VLOOKUP(A790,'Evaluations (formulaire)'!A:P,6,0)+VLOOKUP(A790,'Evaluations (formulaire)'!A:P,7,0),0)</f>
        <v>0</v>
      </c>
      <c r="S790" s="60">
        <f>IFERROR(VLOOKUP(A790,'Evaluations (formulaire)'!A:P,8,0),0)</f>
        <v>0</v>
      </c>
      <c r="T790" s="60">
        <f>IF(AND(ISBLANK(P790),Q790&lt;=2),Synthèse!$B$41,IF(AND(ISBLANK(P790),Q790&gt;=7),Synthèse!$C$41,R790+S790))</f>
        <v>0</v>
      </c>
      <c r="U790" s="60">
        <f t="shared" si="136"/>
        <v>11.22</v>
      </c>
      <c r="V790" s="60">
        <f t="shared" si="137"/>
        <v>880</v>
      </c>
      <c r="X790" s="26">
        <v>1021</v>
      </c>
      <c r="Y790" s="26" t="b">
        <f>IFERROR(VLOOKUP(A790,'Calculs FA (auto)'!A:O,15,0),FALSE)</f>
        <v>1</v>
      </c>
      <c r="Z790" s="26">
        <f>IFERROR(VLOOKUP(A790,'Evaluations (formulaire)'!A:M,9,0),0)</f>
        <v>0</v>
      </c>
      <c r="AA790" s="135" t="b">
        <v>1</v>
      </c>
      <c r="AB790" s="135" t="b">
        <v>0</v>
      </c>
      <c r="AC790" s="135" t="b">
        <f t="shared" si="138"/>
        <v>1</v>
      </c>
      <c r="AD790" s="135" t="b">
        <f t="shared" si="139"/>
        <v>0</v>
      </c>
      <c r="AE790" s="135" t="b">
        <f t="shared" si="140"/>
        <v>0</v>
      </c>
      <c r="AF790" s="135" t="b">
        <f>AND(AC790,$V790&lt;=Synthèse!$B$44)</f>
        <v>0</v>
      </c>
      <c r="AG790" s="135" t="b">
        <f>AND(AD790,$V790&lt;=Synthèse!$B$44)</f>
        <v>0</v>
      </c>
      <c r="AH790" s="135" t="b">
        <f>AND(AE790,$V790&lt;=Synthèse!$B$44)</f>
        <v>0</v>
      </c>
      <c r="AI790" s="137" t="b">
        <v>0</v>
      </c>
      <c r="AJ790" s="137" t="b">
        <v>1</v>
      </c>
      <c r="AK790" s="137" t="b">
        <f t="shared" si="141"/>
        <v>0</v>
      </c>
      <c r="AL790" s="137" t="b">
        <f t="shared" si="142"/>
        <v>1</v>
      </c>
      <c r="AM790" s="137" t="b">
        <f>AND(AK790,$V790&lt;=Synthèse!$B$44)</f>
        <v>0</v>
      </c>
      <c r="AN790" s="137" t="b">
        <f>AND(AL790,$V790&lt;=Synthèse!$B$44)</f>
        <v>0</v>
      </c>
    </row>
    <row r="791" spans="1:40">
      <c r="A791" s="17">
        <v>502732</v>
      </c>
      <c r="B791" t="str">
        <f ca="1">VLOOKUP(A791,'Fichier FI (en entrée)'!B:AH,3,0)</f>
        <v>OEIUFVQCNK</v>
      </c>
      <c r="C791">
        <f t="shared" si="132"/>
        <v>417</v>
      </c>
      <c r="D791">
        <f t="shared" si="133"/>
        <v>13.99</v>
      </c>
      <c r="E791" s="14" t="str">
        <f>VLOOKUP(A791,'Fichier FI (en entrée)'!B:AH,2,0)</f>
        <v>EV</v>
      </c>
      <c r="F791" s="14" t="b">
        <f t="shared" si="134"/>
        <v>1</v>
      </c>
      <c r="G791" s="14" t="b">
        <f>IFERROR(VLOOKUP(A791,'Calculs FA (auto)'!A:F,6,0),FALSE)</f>
        <v>1</v>
      </c>
      <c r="H791" s="14" t="b">
        <f t="shared" si="135"/>
        <v>1</v>
      </c>
      <c r="I791" s="16">
        <f>IFERROR(VLOOKUP(A791,'Moyennes FI (en entrée)'!B:N,7,0),"")</f>
        <v>9.99</v>
      </c>
      <c r="J791" s="16">
        <f>IFERROR(VLOOKUP(VLOOKUP(A791,'Fichier FI (en entrée)'!B:AH,33,0),Modificateurs!A$2:B$5,2,0),0)</f>
        <v>3</v>
      </c>
      <c r="K791" s="16">
        <f>IFERROR(VLOOKUP(VLOOKUP(A791,'Redoub FI (en entrée)'!B:N,7,0),Modificateurs!A$8:B$11,2,0),0)</f>
        <v>0</v>
      </c>
      <c r="L791" s="16">
        <f>IFERROR(VLOOKUP(M791,Modificateurs!D$1:E$94,2,0),0)</f>
        <v>1</v>
      </c>
      <c r="M791" t="str">
        <f>VLOOKUP(A791,'Fichier FI (en entrée)'!B:AH,16,0)&amp;" "&amp;VLOOKUP(A791,'Fichier FI (en entrée)'!B:AH,20,0)&amp;" "&amp;VLOOKUP(A791,'Fichier FI (en entrée)'!B:AH,27,0)&amp;" "&amp;VLOOKUP(A791,'Fichier FI (en entrée)'!B:AH,29,0)</f>
        <v xml:space="preserve">S Sciences de la vie et de la terre  </v>
      </c>
      <c r="N791" t="str">
        <f>VLOOKUP(A791,'Fichier FI (en entrée)'!B:AH,8,0)</f>
        <v>En Terminale</v>
      </c>
      <c r="O791" t="b">
        <f>AND(C791&gt;Synthèse!B$8,C791&lt;Synthèse!B$10,NOT(Y791))</f>
        <v>0</v>
      </c>
      <c r="P791" s="17" t="s">
        <v>2267</v>
      </c>
      <c r="Q791" s="60">
        <f>ROUNDUP(C791/(Synthèse!$B$4+Synthèse!$B$1)*8,0)</f>
        <v>2</v>
      </c>
      <c r="R791" s="60">
        <f>IFERROR(VLOOKUP(A791,'Evaluations (formulaire)'!A:P,6,0)+VLOOKUP(A791,'Evaluations (formulaire)'!A:P,7,0),0)</f>
        <v>0</v>
      </c>
      <c r="S791" s="60">
        <f>IFERROR(VLOOKUP(A791,'Evaluations (formulaire)'!A:P,8,0),0)</f>
        <v>0</v>
      </c>
      <c r="T791" s="60">
        <f>IF(AND(ISBLANK(P791),Q791&lt;=2),Synthèse!$B$41,IF(AND(ISBLANK(P791),Q791&gt;=7),Synthèse!$C$41,R791+S791))</f>
        <v>0</v>
      </c>
      <c r="U791" s="60">
        <f t="shared" si="136"/>
        <v>13.99</v>
      </c>
      <c r="V791" s="60">
        <f t="shared" si="137"/>
        <v>417</v>
      </c>
      <c r="X791" s="26">
        <v>43</v>
      </c>
      <c r="Y791" s="26" t="b">
        <f>IFERROR(VLOOKUP(A791,'Calculs FA (auto)'!A:O,15,0),FALSE)</f>
        <v>0</v>
      </c>
      <c r="Z791" s="26">
        <f>IFERROR(VLOOKUP(A791,'Evaluations (formulaire)'!A:M,9,0),0)</f>
        <v>0</v>
      </c>
      <c r="AA791" s="135" t="b">
        <v>1</v>
      </c>
      <c r="AB791" s="135" t="b">
        <v>0</v>
      </c>
      <c r="AC791" s="135" t="b">
        <f t="shared" si="138"/>
        <v>1</v>
      </c>
      <c r="AD791" s="135" t="b">
        <f t="shared" si="139"/>
        <v>0</v>
      </c>
      <c r="AE791" s="135" t="b">
        <f t="shared" si="140"/>
        <v>0</v>
      </c>
      <c r="AF791" s="135" t="b">
        <f>AND(AC791,$V791&lt;=Synthèse!$B$44)</f>
        <v>1</v>
      </c>
      <c r="AG791" s="135" t="b">
        <f>AND(AD791,$V791&lt;=Synthèse!$B$44)</f>
        <v>0</v>
      </c>
      <c r="AH791" s="135" t="b">
        <f>AND(AE791,$V791&lt;=Synthèse!$B$44)</f>
        <v>0</v>
      </c>
      <c r="AI791" s="137" t="b">
        <v>0</v>
      </c>
      <c r="AJ791" s="137" t="b">
        <v>1</v>
      </c>
      <c r="AK791" s="137" t="b">
        <f t="shared" si="141"/>
        <v>0</v>
      </c>
      <c r="AL791" s="137" t="b">
        <f t="shared" si="142"/>
        <v>1</v>
      </c>
      <c r="AM791" s="137" t="b">
        <f>AND(AK791,$V791&lt;=Synthèse!$B$44)</f>
        <v>0</v>
      </c>
      <c r="AN791" s="137" t="b">
        <f>AND(AL791,$V791&lt;=Synthèse!$B$44)</f>
        <v>1</v>
      </c>
    </row>
    <row r="792" spans="1:40">
      <c r="A792" s="17">
        <v>502746</v>
      </c>
      <c r="B792" t="str">
        <f ca="1">VLOOKUP(A792,'Fichier FI (en entrée)'!B:AH,3,0)</f>
        <v>OQLRVVZVYM</v>
      </c>
      <c r="C792">
        <f t="shared" si="132"/>
        <v>2097</v>
      </c>
      <c r="D792">
        <f t="shared" si="133"/>
        <v>-100</v>
      </c>
      <c r="E792" s="14" t="str">
        <f>VLOOKUP(A792,'Fichier FI (en entrée)'!B:AH,2,0)</f>
        <v>ENV</v>
      </c>
      <c r="F792" s="14" t="b">
        <f t="shared" si="134"/>
        <v>0</v>
      </c>
      <c r="G792" s="14" t="b">
        <f>IFERROR(VLOOKUP(A792,'Calculs FA (auto)'!A:F,6,0),FALSE)</f>
        <v>0</v>
      </c>
      <c r="H792" s="14" t="b">
        <f t="shared" si="135"/>
        <v>0</v>
      </c>
      <c r="I792" s="16" t="str">
        <f>IFERROR(VLOOKUP(A792,'Moyennes FI (en entrée)'!B:N,7,0),"")</f>
        <v/>
      </c>
      <c r="J792" s="16">
        <f>IFERROR(VLOOKUP(VLOOKUP(A792,'Fichier FI (en entrée)'!B:AH,33,0),Modificateurs!A$2:B$5,2,0),0)</f>
        <v>3</v>
      </c>
      <c r="K792" s="16">
        <f>IFERROR(VLOOKUP(VLOOKUP(A792,'Redoub FI (en entrée)'!B:N,7,0),Modificateurs!A$8:B$11,2,0),0)</f>
        <v>0</v>
      </c>
      <c r="L792" s="16">
        <f>IFERROR(VLOOKUP(M792,Modificateurs!D$1:E$94,2,0),0)</f>
        <v>1</v>
      </c>
      <c r="M792" t="str">
        <f>VLOOKUP(A792,'Fichier FI (en entrée)'!B:AH,16,0)&amp;" "&amp;VLOOKUP(A792,'Fichier FI (en entrée)'!B:AH,20,0)&amp;" "&amp;VLOOKUP(A792,'Fichier FI (en entrée)'!B:AH,27,0)&amp;" "&amp;VLOOKUP(A792,'Fichier FI (en entrée)'!B:AH,29,0)</f>
        <v xml:space="preserve">S Sciences de la vie et de la terre  </v>
      </c>
      <c r="N792" t="str">
        <f>VLOOKUP(A792,'Fichier FI (en entrée)'!B:AH,8,0)</f>
        <v>En Terminale</v>
      </c>
      <c r="O792" t="b">
        <f>AND(C792&gt;Synthèse!B$8,C792&lt;Synthèse!B$10,NOT(Y792))</f>
        <v>0</v>
      </c>
      <c r="P792" t="s">
        <v>2257</v>
      </c>
      <c r="Q792" s="60">
        <f>ROUNDUP(C792/(Synthèse!$B$4+Synthèse!$B$1)*8,0)</f>
        <v>10</v>
      </c>
      <c r="R792" s="60">
        <f>IFERROR(VLOOKUP(A792,'Evaluations (formulaire)'!A:P,6,0)+VLOOKUP(A792,'Evaluations (formulaire)'!A:P,7,0),0)</f>
        <v>0</v>
      </c>
      <c r="S792" s="60">
        <f>IFERROR(VLOOKUP(A792,'Evaluations (formulaire)'!A:P,8,0),0)</f>
        <v>0</v>
      </c>
      <c r="T792" s="60">
        <f>IF(AND(ISBLANK(P792),Q792&lt;=2),Synthèse!$B$41,IF(AND(ISBLANK(P792),Q792&gt;=7),Synthèse!$C$41,R792+S792))</f>
        <v>0</v>
      </c>
      <c r="U792" s="60">
        <f t="shared" si="136"/>
        <v>-100</v>
      </c>
      <c r="V792" s="60">
        <f t="shared" si="137"/>
        <v>2096</v>
      </c>
      <c r="X792" s="26">
        <v>1376</v>
      </c>
      <c r="Y792" s="26" t="b">
        <f>IFERROR(VLOOKUP(A792,'Calculs FA (auto)'!A:O,15,0),FALSE)</f>
        <v>0</v>
      </c>
      <c r="Z792" s="26">
        <f>IFERROR(VLOOKUP(A792,'Evaluations (formulaire)'!A:M,9,0),0)</f>
        <v>0</v>
      </c>
      <c r="AA792" s="135" t="b">
        <v>0</v>
      </c>
      <c r="AB792" s="135" t="b">
        <v>1</v>
      </c>
      <c r="AC792" s="135" t="b">
        <f t="shared" si="138"/>
        <v>0</v>
      </c>
      <c r="AD792" s="135" t="b">
        <f t="shared" si="139"/>
        <v>0</v>
      </c>
      <c r="AE792" s="135" t="b">
        <f t="shared" si="140"/>
        <v>0</v>
      </c>
      <c r="AF792" s="135" t="b">
        <f>AND(AC792,$V792&lt;=Synthèse!$B$44)</f>
        <v>0</v>
      </c>
      <c r="AG792" s="135" t="b">
        <f>AND(AD792,$V792&lt;=Synthèse!$B$44)</f>
        <v>0</v>
      </c>
      <c r="AH792" s="135" t="b">
        <f>AND(AE792,$V792&lt;=Synthèse!$B$44)</f>
        <v>0</v>
      </c>
      <c r="AI792" s="137" t="b">
        <v>1</v>
      </c>
      <c r="AJ792" s="137" t="b">
        <v>0</v>
      </c>
      <c r="AK792" s="137" t="b">
        <f t="shared" si="141"/>
        <v>0</v>
      </c>
      <c r="AL792" s="137" t="b">
        <f t="shared" si="142"/>
        <v>0</v>
      </c>
      <c r="AM792" s="137" t="b">
        <f>AND(AK792,$V792&lt;=Synthèse!$B$44)</f>
        <v>0</v>
      </c>
      <c r="AN792" s="137" t="b">
        <f>AND(AL792,$V792&lt;=Synthèse!$B$44)</f>
        <v>0</v>
      </c>
    </row>
    <row r="793" spans="1:40">
      <c r="A793" s="17">
        <v>502899</v>
      </c>
      <c r="B793" t="str">
        <f ca="1">VLOOKUP(A793,'Fichier FI (en entrée)'!B:AH,3,0)</f>
        <v>GSJSRMSYIB</v>
      </c>
      <c r="C793">
        <f t="shared" si="132"/>
        <v>498</v>
      </c>
      <c r="D793">
        <f t="shared" si="133"/>
        <v>13.4</v>
      </c>
      <c r="E793" s="14" t="str">
        <f>VLOOKUP(A793,'Fichier FI (en entrée)'!B:AH,2,0)</f>
        <v>EV</v>
      </c>
      <c r="F793" s="14" t="b">
        <f t="shared" si="134"/>
        <v>1</v>
      </c>
      <c r="G793" s="14" t="b">
        <f>IFERROR(VLOOKUP(A793,'Calculs FA (auto)'!A:F,6,0),FALSE)</f>
        <v>0</v>
      </c>
      <c r="H793" s="14" t="b">
        <f t="shared" si="135"/>
        <v>0</v>
      </c>
      <c r="I793" s="16">
        <f>IFERROR(VLOOKUP(A793,'Moyennes FI (en entrée)'!B:N,7,0),"")</f>
        <v>9.4</v>
      </c>
      <c r="J793" s="16">
        <f>IFERROR(VLOOKUP(VLOOKUP(A793,'Fichier FI (en entrée)'!B:AH,33,0),Modificateurs!A$2:B$5,2,0),0)</f>
        <v>3</v>
      </c>
      <c r="K793" s="16">
        <f>IFERROR(VLOOKUP(VLOOKUP(A793,'Redoub FI (en entrée)'!B:N,7,0),Modificateurs!A$8:B$11,2,0),0)</f>
        <v>0</v>
      </c>
      <c r="L793" s="16">
        <f>IFERROR(VLOOKUP(M793,Modificateurs!D$1:E$94,2,0),0)</f>
        <v>1</v>
      </c>
      <c r="M793" t="str">
        <f>VLOOKUP(A793,'Fichier FI (en entrée)'!B:AH,16,0)&amp;" "&amp;VLOOKUP(A793,'Fichier FI (en entrée)'!B:AH,20,0)&amp;" "&amp;VLOOKUP(A793,'Fichier FI (en entrée)'!B:AH,27,0)&amp;" "&amp;VLOOKUP(A793,'Fichier FI (en entrée)'!B:AH,29,0)</f>
        <v xml:space="preserve">S Sciences de la vie et de la terre  </v>
      </c>
      <c r="N793" t="str">
        <f>VLOOKUP(A793,'Fichier FI (en entrée)'!B:AH,8,0)</f>
        <v>En Terminale</v>
      </c>
      <c r="O793" t="b">
        <f>AND(C793&gt;Synthèse!B$8,C793&lt;Synthèse!B$10,NOT(Y793))</f>
        <v>1</v>
      </c>
      <c r="P793" t="s">
        <v>2262</v>
      </c>
      <c r="Q793" s="60">
        <f>ROUNDUP(C793/(Synthèse!$B$4+Synthèse!$B$1)*8,0)</f>
        <v>3</v>
      </c>
      <c r="R793" s="60">
        <f>IFERROR(VLOOKUP(A793,'Evaluations (formulaire)'!A:P,6,0)+VLOOKUP(A793,'Evaluations (formulaire)'!A:P,7,0),0)</f>
        <v>0</v>
      </c>
      <c r="S793" s="60">
        <f>IFERROR(VLOOKUP(A793,'Evaluations (formulaire)'!A:P,8,0),0)</f>
        <v>0</v>
      </c>
      <c r="T793" s="60">
        <f>IF(AND(ISBLANK(P793),Q793&lt;=2),Synthèse!$B$41,IF(AND(ISBLANK(P793),Q793&gt;=7),Synthèse!$C$41,R793+S793))</f>
        <v>0</v>
      </c>
      <c r="U793" s="60">
        <f t="shared" si="136"/>
        <v>13.4</v>
      </c>
      <c r="V793" s="60">
        <f t="shared" si="137"/>
        <v>499</v>
      </c>
      <c r="X793" s="26">
        <v>1022</v>
      </c>
      <c r="Y793" s="26" t="b">
        <f>IFERROR(VLOOKUP(A793,'Calculs FA (auto)'!A:O,15,0),FALSE)</f>
        <v>0</v>
      </c>
      <c r="Z793" s="26">
        <f>IFERROR(VLOOKUP(A793,'Evaluations (formulaire)'!A:M,9,0),0)</f>
        <v>0</v>
      </c>
      <c r="AA793" s="135" t="b">
        <v>1</v>
      </c>
      <c r="AB793" s="135" t="b">
        <v>0</v>
      </c>
      <c r="AC793" s="135" t="b">
        <f t="shared" si="138"/>
        <v>1</v>
      </c>
      <c r="AD793" s="135" t="b">
        <f t="shared" si="139"/>
        <v>0</v>
      </c>
      <c r="AE793" s="135" t="b">
        <f t="shared" si="140"/>
        <v>0</v>
      </c>
      <c r="AF793" s="135" t="b">
        <f>AND(AC793,$V793&lt;=Synthèse!$B$44)</f>
        <v>1</v>
      </c>
      <c r="AG793" s="135" t="b">
        <f>AND(AD793,$V793&lt;=Synthèse!$B$44)</f>
        <v>0</v>
      </c>
      <c r="AH793" s="135" t="b">
        <f>AND(AE793,$V793&lt;=Synthèse!$B$44)</f>
        <v>0</v>
      </c>
      <c r="AI793" s="137" t="b">
        <v>0</v>
      </c>
      <c r="AJ793" s="137" t="b">
        <v>1</v>
      </c>
      <c r="AK793" s="137" t="b">
        <f t="shared" si="141"/>
        <v>0</v>
      </c>
      <c r="AL793" s="137" t="b">
        <f t="shared" si="142"/>
        <v>1</v>
      </c>
      <c r="AM793" s="137" t="b">
        <f>AND(AK793,$V793&lt;=Synthèse!$B$44)</f>
        <v>0</v>
      </c>
      <c r="AN793" s="137" t="b">
        <f>AND(AL793,$V793&lt;=Synthèse!$B$44)</f>
        <v>1</v>
      </c>
    </row>
    <row r="794" spans="1:40">
      <c r="A794" s="17">
        <v>502909</v>
      </c>
      <c r="B794" t="str">
        <f ca="1">VLOOKUP(A794,'Fichier FI (en entrée)'!B:AH,3,0)</f>
        <v>QHYTEWMJUY</v>
      </c>
      <c r="C794">
        <f t="shared" si="132"/>
        <v>85</v>
      </c>
      <c r="D794">
        <f t="shared" si="133"/>
        <v>17.420000000000002</v>
      </c>
      <c r="E794" s="14" t="str">
        <f>VLOOKUP(A794,'Fichier FI (en entrée)'!B:AH,2,0)</f>
        <v>EV</v>
      </c>
      <c r="F794" s="14" t="b">
        <f t="shared" si="134"/>
        <v>1</v>
      </c>
      <c r="G794" s="14" t="b">
        <f>IFERROR(VLOOKUP(A794,'Calculs FA (auto)'!A:F,6,0),FALSE)</f>
        <v>0</v>
      </c>
      <c r="H794" s="14" t="b">
        <f t="shared" si="135"/>
        <v>0</v>
      </c>
      <c r="I794" s="16">
        <f>IFERROR(VLOOKUP(A794,'Moyennes FI (en entrée)'!B:N,7,0),"")</f>
        <v>12.42</v>
      </c>
      <c r="J794" s="16">
        <f>IFERROR(VLOOKUP(VLOOKUP(A794,'Fichier FI (en entrée)'!B:AH,33,0),Modificateurs!A$2:B$5,2,0),0)</f>
        <v>3</v>
      </c>
      <c r="K794" s="16">
        <f>IFERROR(VLOOKUP(VLOOKUP(A794,'Redoub FI (en entrée)'!B:N,7,0),Modificateurs!A$8:B$11,2,0),0)</f>
        <v>0</v>
      </c>
      <c r="L794" s="16">
        <f>IFERROR(VLOOKUP(M794,Modificateurs!D$1:E$94,2,0),0)</f>
        <v>2</v>
      </c>
      <c r="M794" t="str">
        <f>VLOOKUP(A794,'Fichier FI (en entrée)'!B:AH,16,0)&amp;" "&amp;VLOOKUP(A794,'Fichier FI (en entrée)'!B:AH,20,0)&amp;" "&amp;VLOOKUP(A794,'Fichier FI (en entrée)'!B:AH,27,0)&amp;" "&amp;VLOOKUP(A794,'Fichier FI (en entrée)'!B:AH,29,0)</f>
        <v xml:space="preserve">S Mathématiques  </v>
      </c>
      <c r="N794" t="str">
        <f>VLOOKUP(A794,'Fichier FI (en entrée)'!B:AH,8,0)</f>
        <v>En Terminale</v>
      </c>
      <c r="O794" t="b">
        <f>AND(C794&gt;Synthèse!B$8,C794&lt;Synthèse!B$10,NOT(Y794))</f>
        <v>0</v>
      </c>
      <c r="P794" s="17" t="s">
        <v>2266</v>
      </c>
      <c r="Q794" s="60">
        <f>ROUNDUP(C794/(Synthèse!$B$4+Synthèse!$B$1)*8,0)</f>
        <v>1</v>
      </c>
      <c r="R794" s="60">
        <f>IFERROR(VLOOKUP(A794,'Evaluations (formulaire)'!A:P,6,0)+VLOOKUP(A794,'Evaluations (formulaire)'!A:P,7,0),0)</f>
        <v>0</v>
      </c>
      <c r="S794" s="60">
        <f>IFERROR(VLOOKUP(A794,'Evaluations (formulaire)'!A:P,8,0),0)</f>
        <v>0</v>
      </c>
      <c r="T794" s="60">
        <f>IF(AND(ISBLANK(P794),Q794&lt;=2),Synthèse!$B$41,IF(AND(ISBLANK(P794),Q794&gt;=7),Synthèse!$C$41,R794+S794))</f>
        <v>0</v>
      </c>
      <c r="U794" s="60">
        <f t="shared" si="136"/>
        <v>17.420000000000002</v>
      </c>
      <c r="V794" s="60">
        <f t="shared" si="137"/>
        <v>85</v>
      </c>
      <c r="X794" s="26">
        <v>1245</v>
      </c>
      <c r="Y794" s="26" t="b">
        <f>IFERROR(VLOOKUP(A794,'Calculs FA (auto)'!A:O,15,0),FALSE)</f>
        <v>0</v>
      </c>
      <c r="Z794" s="26">
        <f>IFERROR(VLOOKUP(A794,'Evaluations (formulaire)'!A:M,9,0),0)</f>
        <v>0</v>
      </c>
      <c r="AA794" s="135" t="b">
        <v>1</v>
      </c>
      <c r="AB794" s="135" t="b">
        <v>0</v>
      </c>
      <c r="AC794" s="135" t="b">
        <f t="shared" si="138"/>
        <v>1</v>
      </c>
      <c r="AD794" s="135" t="b">
        <f t="shared" si="139"/>
        <v>0</v>
      </c>
      <c r="AE794" s="135" t="b">
        <f t="shared" si="140"/>
        <v>0</v>
      </c>
      <c r="AF794" s="135" t="b">
        <f>AND(AC794,$V794&lt;=Synthèse!$B$44)</f>
        <v>1</v>
      </c>
      <c r="AG794" s="135" t="b">
        <f>AND(AD794,$V794&lt;=Synthèse!$B$44)</f>
        <v>0</v>
      </c>
      <c r="AH794" s="135" t="b">
        <f>AND(AE794,$V794&lt;=Synthèse!$B$44)</f>
        <v>0</v>
      </c>
      <c r="AI794" s="137" t="b">
        <v>0</v>
      </c>
      <c r="AJ794" s="137" t="b">
        <v>1</v>
      </c>
      <c r="AK794" s="137" t="b">
        <f t="shared" si="141"/>
        <v>0</v>
      </c>
      <c r="AL794" s="137" t="b">
        <f t="shared" si="142"/>
        <v>1</v>
      </c>
      <c r="AM794" s="137" t="b">
        <f>AND(AK794,$V794&lt;=Synthèse!$B$44)</f>
        <v>0</v>
      </c>
      <c r="AN794" s="137" t="b">
        <f>AND(AL794,$V794&lt;=Synthèse!$B$44)</f>
        <v>1</v>
      </c>
    </row>
    <row r="795" spans="1:40">
      <c r="A795" s="17">
        <v>502917</v>
      </c>
      <c r="B795" t="str">
        <f ca="1">VLOOKUP(A795,'Fichier FI (en entrée)'!B:AH,3,0)</f>
        <v>WIRZKKCICG</v>
      </c>
      <c r="C795">
        <f t="shared" si="132"/>
        <v>1255</v>
      </c>
      <c r="D795">
        <f t="shared" si="133"/>
        <v>6.6999999999999993</v>
      </c>
      <c r="E795" s="14" t="str">
        <f>VLOOKUP(A795,'Fichier FI (en entrée)'!B:AH,2,0)</f>
        <v>EV</v>
      </c>
      <c r="F795" s="14" t="b">
        <f t="shared" si="134"/>
        <v>1</v>
      </c>
      <c r="G795" s="14" t="b">
        <f>IFERROR(VLOOKUP(A795,'Calculs FA (auto)'!A:F,6,0),FALSE)</f>
        <v>0</v>
      </c>
      <c r="H795" s="14" t="b">
        <f t="shared" si="135"/>
        <v>0</v>
      </c>
      <c r="I795" s="16">
        <f>IFERROR(VLOOKUP(A795,'Moyennes FI (en entrée)'!B:N,7,0),"")</f>
        <v>15.7</v>
      </c>
      <c r="J795" s="16">
        <f>IFERROR(VLOOKUP(VLOOKUP(A795,'Fichier FI (en entrée)'!B:AH,33,0),Modificateurs!A$2:B$5,2,0),0)</f>
        <v>3</v>
      </c>
      <c r="K795" s="16">
        <f>IFERROR(VLOOKUP(VLOOKUP(A795,'Redoub FI (en entrée)'!B:N,7,0),Modificateurs!A$8:B$11,2,0),0)</f>
        <v>0</v>
      </c>
      <c r="L795" s="16">
        <f>IFERROR(VLOOKUP(M795,Modificateurs!D$1:E$94,2,0),0)</f>
        <v>-12</v>
      </c>
      <c r="M795" t="str">
        <f>VLOOKUP(A795,'Fichier FI (en entrée)'!B:AH,16,0)&amp;" "&amp;VLOOKUP(A795,'Fichier FI (en entrée)'!B:AH,20,0)&amp;" "&amp;VLOOKUP(A795,'Fichier FI (en entrée)'!B:AH,27,0)&amp;" "&amp;VLOOKUP(A795,'Fichier FI (en entrée)'!B:AH,29,0)</f>
        <v xml:space="preserve">STMG Ressources Humaines et Communication  </v>
      </c>
      <c r="N795" t="str">
        <f>VLOOKUP(A795,'Fichier FI (en entrée)'!B:AH,8,0)</f>
        <v>En Terminale</v>
      </c>
      <c r="O795" t="b">
        <f>AND(C795&gt;Synthèse!B$8,C795&lt;Synthèse!B$10,NOT(Y795))</f>
        <v>1</v>
      </c>
      <c r="P795" t="s">
        <v>2268</v>
      </c>
      <c r="Q795" s="60">
        <f>ROUNDUP(C795/(Synthèse!$B$4+Synthèse!$B$1)*8,0)</f>
        <v>6</v>
      </c>
      <c r="R795" s="60">
        <f>IFERROR(VLOOKUP(A795,'Evaluations (formulaire)'!A:P,6,0)+VLOOKUP(A795,'Evaluations (formulaire)'!A:P,7,0),0)</f>
        <v>0</v>
      </c>
      <c r="S795" s="60">
        <f>IFERROR(VLOOKUP(A795,'Evaluations (formulaire)'!A:P,8,0),0)</f>
        <v>0</v>
      </c>
      <c r="T795" s="60">
        <f>IF(AND(ISBLANK(P795),Q795&lt;=2),Synthèse!$B$41,IF(AND(ISBLANK(P795),Q795&gt;=7),Synthèse!$C$41,R795+S795))</f>
        <v>0</v>
      </c>
      <c r="U795" s="60">
        <f t="shared" si="136"/>
        <v>6.6999999999999993</v>
      </c>
      <c r="V795" s="60">
        <f t="shared" si="137"/>
        <v>1254</v>
      </c>
      <c r="X795" s="26">
        <v>1262</v>
      </c>
      <c r="Y795" s="26" t="b">
        <f>IFERROR(VLOOKUP(A795,'Calculs FA (auto)'!A:O,15,0),FALSE)</f>
        <v>0</v>
      </c>
      <c r="Z795" s="26">
        <f>IFERROR(VLOOKUP(A795,'Evaluations (formulaire)'!A:M,9,0),0)</f>
        <v>0</v>
      </c>
      <c r="AA795" s="135" t="b">
        <v>1</v>
      </c>
      <c r="AB795" s="135" t="b">
        <v>0</v>
      </c>
      <c r="AC795" s="135" t="b">
        <f t="shared" si="138"/>
        <v>1</v>
      </c>
      <c r="AD795" s="135" t="b">
        <f t="shared" si="139"/>
        <v>0</v>
      </c>
      <c r="AE795" s="135" t="b">
        <f t="shared" si="140"/>
        <v>0</v>
      </c>
      <c r="AF795" s="135" t="b">
        <f>AND(AC795,$V795&lt;=Synthèse!$B$44)</f>
        <v>0</v>
      </c>
      <c r="AG795" s="135" t="b">
        <f>AND(AD795,$V795&lt;=Synthèse!$B$44)</f>
        <v>0</v>
      </c>
      <c r="AH795" s="135" t="b">
        <f>AND(AE795,$V795&lt;=Synthèse!$B$44)</f>
        <v>0</v>
      </c>
      <c r="AI795" s="137" t="b">
        <v>0</v>
      </c>
      <c r="AJ795" s="137" t="b">
        <v>1</v>
      </c>
      <c r="AK795" s="137" t="b">
        <f t="shared" si="141"/>
        <v>0</v>
      </c>
      <c r="AL795" s="137" t="b">
        <f t="shared" si="142"/>
        <v>1</v>
      </c>
      <c r="AM795" s="137" t="b">
        <f>AND(AK795,$V795&lt;=Synthèse!$B$44)</f>
        <v>0</v>
      </c>
      <c r="AN795" s="137" t="b">
        <f>AND(AL795,$V795&lt;=Synthèse!$B$44)</f>
        <v>0</v>
      </c>
    </row>
    <row r="796" spans="1:40">
      <c r="A796" s="17">
        <v>502941</v>
      </c>
      <c r="B796" t="str">
        <f ca="1">VLOOKUP(A796,'Fichier FI (en entrée)'!B:AH,3,0)</f>
        <v>RCVBLHOWVW</v>
      </c>
      <c r="C796">
        <f t="shared" si="132"/>
        <v>1643</v>
      </c>
      <c r="D796">
        <f t="shared" si="133"/>
        <v>-3.5199999999999996</v>
      </c>
      <c r="E796" s="14" t="str">
        <f>VLOOKUP(A796,'Fichier FI (en entrée)'!B:AH,2,0)</f>
        <v>EV</v>
      </c>
      <c r="F796" s="14" t="b">
        <f t="shared" si="134"/>
        <v>1</v>
      </c>
      <c r="G796" s="14" t="b">
        <f>IFERROR(VLOOKUP(A796,'Calculs FA (auto)'!A:F,6,0),FALSE)</f>
        <v>0</v>
      </c>
      <c r="H796" s="14" t="b">
        <f t="shared" si="135"/>
        <v>0</v>
      </c>
      <c r="I796" s="16">
        <f>IFERROR(VLOOKUP(A796,'Moyennes FI (en entrée)'!B:N,7,0),"")</f>
        <v>8.48</v>
      </c>
      <c r="J796" s="16">
        <f>IFERROR(VLOOKUP(VLOOKUP(A796,'Fichier FI (en entrée)'!B:AH,33,0),Modificateurs!A$2:B$5,2,0),0)</f>
        <v>0</v>
      </c>
      <c r="K796" s="16">
        <f>IFERROR(VLOOKUP(VLOOKUP(A796,'Redoub FI (en entrée)'!B:N,7,0),Modificateurs!A$8:B$11,2,0),0)</f>
        <v>0</v>
      </c>
      <c r="L796" s="16">
        <f>IFERROR(VLOOKUP(M796,Modificateurs!D$1:E$94,2,0),0)</f>
        <v>-12</v>
      </c>
      <c r="M796" t="str">
        <f>VLOOKUP(A796,'Fichier FI (en entrée)'!B:AH,16,0)&amp;" "&amp;VLOOKUP(A796,'Fichier FI (en entrée)'!B:AH,20,0)&amp;" "&amp;VLOOKUP(A796,'Fichier FI (en entrée)'!B:AH,27,0)&amp;" "&amp;VLOOKUP(A796,'Fichier FI (en entrée)'!B:AH,29,0)</f>
        <v xml:space="preserve">STMG Ressources Humaines et Communication  </v>
      </c>
      <c r="N796" t="str">
        <f>VLOOKUP(A796,'Fichier FI (en entrée)'!B:AH,8,0)</f>
        <v>En Terminale</v>
      </c>
      <c r="O796" t="b">
        <f>AND(C796&gt;Synthèse!B$8,C796&lt;Synthèse!B$10,NOT(Y796))</f>
        <v>0</v>
      </c>
      <c r="Q796" s="60">
        <f>ROUNDUP(C796/(Synthèse!$B$4+Synthèse!$B$1)*8,0)</f>
        <v>8</v>
      </c>
      <c r="R796" s="60">
        <f>IFERROR(VLOOKUP(A796,'Evaluations (formulaire)'!A:P,6,0)+VLOOKUP(A796,'Evaluations (formulaire)'!A:P,7,0),0)</f>
        <v>0</v>
      </c>
      <c r="S796" s="60">
        <f>IFERROR(VLOOKUP(A796,'Evaluations (formulaire)'!A:P,8,0),0)</f>
        <v>0</v>
      </c>
      <c r="T796" s="60">
        <f>IF(AND(ISBLANK(P796),Q796&lt;=2),Synthèse!$B$41,IF(AND(ISBLANK(P796),Q796&gt;=7),Synthèse!$C$41,R796+S796))</f>
        <v>4.6296296296296294E-3</v>
      </c>
      <c r="U796" s="60">
        <f t="shared" si="136"/>
        <v>-3.5153703703703698</v>
      </c>
      <c r="V796" s="60">
        <f t="shared" si="137"/>
        <v>1643</v>
      </c>
      <c r="X796" s="26">
        <v>1912</v>
      </c>
      <c r="Y796" s="26" t="b">
        <f>IFERROR(VLOOKUP(A796,'Calculs FA (auto)'!A:O,15,0),FALSE)</f>
        <v>0</v>
      </c>
      <c r="Z796" s="26">
        <f>IFERROR(VLOOKUP(A796,'Evaluations (formulaire)'!A:M,9,0),0)</f>
        <v>0</v>
      </c>
      <c r="AA796" s="135" t="b">
        <v>1</v>
      </c>
      <c r="AB796" s="135" t="b">
        <v>0</v>
      </c>
      <c r="AC796" s="135" t="b">
        <f t="shared" si="138"/>
        <v>1</v>
      </c>
      <c r="AD796" s="135" t="b">
        <f t="shared" si="139"/>
        <v>0</v>
      </c>
      <c r="AE796" s="135" t="b">
        <f t="shared" si="140"/>
        <v>0</v>
      </c>
      <c r="AF796" s="135" t="b">
        <f>AND(AC796,$V796&lt;=Synthèse!$B$44)</f>
        <v>0</v>
      </c>
      <c r="AG796" s="135" t="b">
        <f>AND(AD796,$V796&lt;=Synthèse!$B$44)</f>
        <v>0</v>
      </c>
      <c r="AH796" s="135" t="b">
        <f>AND(AE796,$V796&lt;=Synthèse!$B$44)</f>
        <v>0</v>
      </c>
      <c r="AI796" s="137" t="b">
        <v>0</v>
      </c>
      <c r="AJ796" s="137" t="b">
        <v>1</v>
      </c>
      <c r="AK796" s="137" t="b">
        <f t="shared" si="141"/>
        <v>0</v>
      </c>
      <c r="AL796" s="137" t="b">
        <f t="shared" si="142"/>
        <v>1</v>
      </c>
      <c r="AM796" s="137" t="b">
        <f>AND(AK796,$V796&lt;=Synthèse!$B$44)</f>
        <v>0</v>
      </c>
      <c r="AN796" s="137" t="b">
        <f>AND(AL796,$V796&lt;=Synthèse!$B$44)</f>
        <v>0</v>
      </c>
    </row>
    <row r="797" spans="1:40">
      <c r="A797" s="17">
        <v>503172</v>
      </c>
      <c r="B797" t="str">
        <f ca="1">VLOOKUP(A797,'Fichier FI (en entrée)'!B:AH,3,0)</f>
        <v>FZPLZVSVWS</v>
      </c>
      <c r="C797">
        <f t="shared" si="132"/>
        <v>420</v>
      </c>
      <c r="D797">
        <f t="shared" si="133"/>
        <v>13.98</v>
      </c>
      <c r="E797" s="14" t="str">
        <f>VLOOKUP(A797,'Fichier FI (en entrée)'!B:AH,2,0)</f>
        <v>EV</v>
      </c>
      <c r="F797" s="14" t="b">
        <f t="shared" si="134"/>
        <v>1</v>
      </c>
      <c r="G797" s="14" t="b">
        <f>IFERROR(VLOOKUP(A797,'Calculs FA (auto)'!A:F,6,0),FALSE)</f>
        <v>1</v>
      </c>
      <c r="H797" s="14" t="b">
        <f t="shared" si="135"/>
        <v>1</v>
      </c>
      <c r="I797" s="16">
        <f>IFERROR(VLOOKUP(A797,'Moyennes FI (en entrée)'!B:N,7,0),"")</f>
        <v>10.98</v>
      </c>
      <c r="J797" s="16">
        <f>IFERROR(VLOOKUP(VLOOKUP(A797,'Fichier FI (en entrée)'!B:AH,33,0),Modificateurs!A$2:B$5,2,0),0)</f>
        <v>1</v>
      </c>
      <c r="K797" s="16">
        <f>IFERROR(VLOOKUP(VLOOKUP(A797,'Redoub FI (en entrée)'!B:N,7,0),Modificateurs!A$8:B$11,2,0),0)</f>
        <v>0</v>
      </c>
      <c r="L797" s="16">
        <f>IFERROR(VLOOKUP(M797,Modificateurs!D$1:E$94,2,0),0)</f>
        <v>2</v>
      </c>
      <c r="M797" t="str">
        <f>VLOOKUP(A797,'Fichier FI (en entrée)'!B:AH,16,0)&amp;" "&amp;VLOOKUP(A797,'Fichier FI (en entrée)'!B:AH,20,0)&amp;" "&amp;VLOOKUP(A797,'Fichier FI (en entrée)'!B:AH,27,0)&amp;" "&amp;VLOOKUP(A797,'Fichier FI (en entrée)'!B:AH,29,0)</f>
        <v xml:space="preserve">S Mathématiques  </v>
      </c>
      <c r="N797" t="str">
        <f>VLOOKUP(A797,'Fichier FI (en entrée)'!B:AH,8,0)</f>
        <v>En Terminale</v>
      </c>
      <c r="O797" t="b">
        <f>AND(C797&gt;Synthèse!B$8,C797&lt;Synthèse!B$10,NOT(Y797))</f>
        <v>0</v>
      </c>
      <c r="P797" s="17" t="s">
        <v>2266</v>
      </c>
      <c r="Q797" s="60">
        <f>ROUNDUP(C797/(Synthèse!$B$4+Synthèse!$B$1)*8,0)</f>
        <v>2</v>
      </c>
      <c r="R797" s="60">
        <f>IFERROR(VLOOKUP(A797,'Evaluations (formulaire)'!A:P,6,0)+VLOOKUP(A797,'Evaluations (formulaire)'!A:P,7,0),0)</f>
        <v>0</v>
      </c>
      <c r="S797" s="60">
        <f>IFERROR(VLOOKUP(A797,'Evaluations (formulaire)'!A:P,8,0),0)</f>
        <v>0</v>
      </c>
      <c r="T797" s="60">
        <f>IF(AND(ISBLANK(P797),Q797&lt;=2),Synthèse!$B$41,IF(AND(ISBLANK(P797),Q797&gt;=7),Synthèse!$C$41,R797+S797))</f>
        <v>0</v>
      </c>
      <c r="U797" s="60">
        <f t="shared" si="136"/>
        <v>13.98</v>
      </c>
      <c r="V797" s="60">
        <f t="shared" si="137"/>
        <v>420</v>
      </c>
      <c r="X797" s="26">
        <v>1569</v>
      </c>
      <c r="Y797" s="26" t="b">
        <f>IFERROR(VLOOKUP(A797,'Calculs FA (auto)'!A:O,15,0),FALSE)</f>
        <v>0</v>
      </c>
      <c r="Z797" s="26">
        <f>IFERROR(VLOOKUP(A797,'Evaluations (formulaire)'!A:M,9,0),0)</f>
        <v>0</v>
      </c>
      <c r="AA797" s="135" t="b">
        <v>1</v>
      </c>
      <c r="AB797" s="135" t="b">
        <v>0</v>
      </c>
      <c r="AC797" s="135" t="b">
        <f t="shared" si="138"/>
        <v>1</v>
      </c>
      <c r="AD797" s="135" t="b">
        <f t="shared" si="139"/>
        <v>0</v>
      </c>
      <c r="AE797" s="135" t="b">
        <f t="shared" si="140"/>
        <v>0</v>
      </c>
      <c r="AF797" s="135" t="b">
        <f>AND(AC797,$V797&lt;=Synthèse!$B$44)</f>
        <v>1</v>
      </c>
      <c r="AG797" s="135" t="b">
        <f>AND(AD797,$V797&lt;=Synthèse!$B$44)</f>
        <v>0</v>
      </c>
      <c r="AH797" s="135" t="b">
        <f>AND(AE797,$V797&lt;=Synthèse!$B$44)</f>
        <v>0</v>
      </c>
      <c r="AI797" s="137" t="b">
        <v>0</v>
      </c>
      <c r="AJ797" s="137" t="b">
        <v>1</v>
      </c>
      <c r="AK797" s="137" t="b">
        <f t="shared" si="141"/>
        <v>0</v>
      </c>
      <c r="AL797" s="137" t="b">
        <f t="shared" si="142"/>
        <v>1</v>
      </c>
      <c r="AM797" s="137" t="b">
        <f>AND(AK797,$V797&lt;=Synthèse!$B$44)</f>
        <v>0</v>
      </c>
      <c r="AN797" s="137" t="b">
        <f>AND(AL797,$V797&lt;=Synthèse!$B$44)</f>
        <v>1</v>
      </c>
    </row>
    <row r="798" spans="1:40">
      <c r="A798" s="17">
        <v>503209</v>
      </c>
      <c r="B798" t="str">
        <f ca="1">VLOOKUP(A798,'Fichier FI (en entrée)'!B:AH,3,0)</f>
        <v>JECCGMJDTF</v>
      </c>
      <c r="C798">
        <f t="shared" si="132"/>
        <v>954</v>
      </c>
      <c r="D798">
        <f t="shared" si="133"/>
        <v>10.68</v>
      </c>
      <c r="E798" s="14" t="str">
        <f>VLOOKUP(A798,'Fichier FI (en entrée)'!B:AH,2,0)</f>
        <v>EV</v>
      </c>
      <c r="F798" s="14" t="b">
        <f t="shared" si="134"/>
        <v>1</v>
      </c>
      <c r="G798" s="14" t="b">
        <f>IFERROR(VLOOKUP(A798,'Calculs FA (auto)'!A:F,6,0),FALSE)</f>
        <v>0</v>
      </c>
      <c r="H798" s="14" t="b">
        <f t="shared" si="135"/>
        <v>0</v>
      </c>
      <c r="I798" s="16">
        <f>IFERROR(VLOOKUP(A798,'Moyennes FI (en entrée)'!B:N,7,0),"")</f>
        <v>8.68</v>
      </c>
      <c r="J798" s="16">
        <f>IFERROR(VLOOKUP(VLOOKUP(A798,'Fichier FI (en entrée)'!B:AH,33,0),Modificateurs!A$2:B$5,2,0),0)</f>
        <v>0</v>
      </c>
      <c r="K798" s="16">
        <f>IFERROR(VLOOKUP(VLOOKUP(A798,'Redoub FI (en entrée)'!B:N,7,0),Modificateurs!A$8:B$11,2,0),0)</f>
        <v>0</v>
      </c>
      <c r="L798" s="16">
        <f>IFERROR(VLOOKUP(M798,Modificateurs!D$1:E$94,2,0),0)</f>
        <v>2</v>
      </c>
      <c r="M798" t="str">
        <f>VLOOKUP(A798,'Fichier FI (en entrée)'!B:AH,16,0)&amp;" "&amp;VLOOKUP(A798,'Fichier FI (en entrée)'!B:AH,20,0)&amp;" "&amp;VLOOKUP(A798,'Fichier FI (en entrée)'!B:AH,27,0)&amp;" "&amp;VLOOKUP(A798,'Fichier FI (en entrée)'!B:AH,29,0)</f>
        <v xml:space="preserve">STI2D Système informatique et numérique  </v>
      </c>
      <c r="N798" t="str">
        <f>VLOOKUP(A798,'Fichier FI (en entrée)'!B:AH,8,0)</f>
        <v>En Terminale</v>
      </c>
      <c r="O798" t="b">
        <f>AND(C798&gt;Synthèse!B$8,C798&lt;Synthèse!B$10,NOT(Y798))</f>
        <v>1</v>
      </c>
      <c r="P798" t="s">
        <v>2266</v>
      </c>
      <c r="Q798" s="60">
        <f>ROUNDUP(C798/(Synthèse!$B$4+Synthèse!$B$1)*8,0)</f>
        <v>5</v>
      </c>
      <c r="R798" s="60">
        <f>IFERROR(VLOOKUP(A798,'Evaluations (formulaire)'!A:P,6,0)+VLOOKUP(A798,'Evaluations (formulaire)'!A:P,7,0),0)</f>
        <v>0</v>
      </c>
      <c r="S798" s="60">
        <f>IFERROR(VLOOKUP(A798,'Evaluations (formulaire)'!A:P,8,0),0)</f>
        <v>0</v>
      </c>
      <c r="T798" s="60">
        <f>IF(AND(ISBLANK(P798),Q798&lt;=2),Synthèse!$B$41,IF(AND(ISBLANK(P798),Q798&gt;=7),Synthèse!$C$41,R798+S798))</f>
        <v>0</v>
      </c>
      <c r="U798" s="60">
        <f t="shared" si="136"/>
        <v>10.68</v>
      </c>
      <c r="V798" s="60">
        <f t="shared" si="137"/>
        <v>954</v>
      </c>
      <c r="X798" s="26">
        <v>468</v>
      </c>
      <c r="Y798" s="26" t="b">
        <f>IFERROR(VLOOKUP(A798,'Calculs FA (auto)'!A:O,15,0),FALSE)</f>
        <v>0</v>
      </c>
      <c r="Z798" s="26">
        <f>IFERROR(VLOOKUP(A798,'Evaluations (formulaire)'!A:M,9,0),0)</f>
        <v>0</v>
      </c>
      <c r="AA798" s="135" t="b">
        <v>1</v>
      </c>
      <c r="AB798" s="135" t="b">
        <v>0</v>
      </c>
      <c r="AC798" s="135" t="b">
        <f t="shared" si="138"/>
        <v>1</v>
      </c>
      <c r="AD798" s="135" t="b">
        <f t="shared" si="139"/>
        <v>0</v>
      </c>
      <c r="AE798" s="135" t="b">
        <f t="shared" si="140"/>
        <v>0</v>
      </c>
      <c r="AF798" s="135" t="b">
        <f>AND(AC798,$V798&lt;=Synthèse!$B$44)</f>
        <v>0</v>
      </c>
      <c r="AG798" s="135" t="b">
        <f>AND(AD798,$V798&lt;=Synthèse!$B$44)</f>
        <v>0</v>
      </c>
      <c r="AH798" s="135" t="b">
        <f>AND(AE798,$V798&lt;=Synthèse!$B$44)</f>
        <v>0</v>
      </c>
      <c r="AI798" s="137" t="b">
        <v>0</v>
      </c>
      <c r="AJ798" s="137" t="b">
        <v>1</v>
      </c>
      <c r="AK798" s="137" t="b">
        <f t="shared" si="141"/>
        <v>0</v>
      </c>
      <c r="AL798" s="137" t="b">
        <f t="shared" si="142"/>
        <v>1</v>
      </c>
      <c r="AM798" s="137" t="b">
        <f>AND(AK798,$V798&lt;=Synthèse!$B$44)</f>
        <v>0</v>
      </c>
      <c r="AN798" s="137" t="b">
        <f>AND(AL798,$V798&lt;=Synthèse!$B$44)</f>
        <v>0</v>
      </c>
    </row>
    <row r="799" spans="1:40">
      <c r="A799" s="17">
        <v>503303</v>
      </c>
      <c r="B799" t="str">
        <f ca="1">VLOOKUP(A799,'Fichier FI (en entrée)'!B:AH,3,0)</f>
        <v>PAPMMUJQOG</v>
      </c>
      <c r="C799">
        <f t="shared" si="132"/>
        <v>2097</v>
      </c>
      <c r="D799">
        <f t="shared" si="133"/>
        <v>-100</v>
      </c>
      <c r="E799" s="14" t="str">
        <f>VLOOKUP(A799,'Fichier FI (en entrée)'!B:AH,2,0)</f>
        <v>ENV</v>
      </c>
      <c r="F799" s="14" t="b">
        <f t="shared" si="134"/>
        <v>0</v>
      </c>
      <c r="G799" s="14" t="b">
        <f>IFERROR(VLOOKUP(A799,'Calculs FA (auto)'!A:F,6,0),FALSE)</f>
        <v>0</v>
      </c>
      <c r="H799" s="14" t="b">
        <f t="shared" si="135"/>
        <v>0</v>
      </c>
      <c r="I799" s="16" t="str">
        <f>IFERROR(VLOOKUP(A799,'Moyennes FI (en entrée)'!B:N,7,0),"")</f>
        <v/>
      </c>
      <c r="J799" s="16">
        <f>IFERROR(VLOOKUP(VLOOKUP(A799,'Fichier FI (en entrée)'!B:AH,33,0),Modificateurs!A$2:B$5,2,0),0)</f>
        <v>0</v>
      </c>
      <c r="K799" s="16">
        <f>IFERROR(VLOOKUP(VLOOKUP(A799,'Redoub FI (en entrée)'!B:N,7,0),Modificateurs!A$8:B$11,2,0),0)</f>
        <v>0</v>
      </c>
      <c r="L799" s="16">
        <f>IFERROR(VLOOKUP(M799,Modificateurs!D$1:E$94,2,0),0)</f>
        <v>2</v>
      </c>
      <c r="M799" t="str">
        <f>VLOOKUP(A799,'Fichier FI (en entrée)'!B:AH,16,0)&amp;" "&amp;VLOOKUP(A799,'Fichier FI (en entrée)'!B:AH,20,0)&amp;" "&amp;VLOOKUP(A799,'Fichier FI (en entrée)'!B:AH,27,0)&amp;" "&amp;VLOOKUP(A799,'Fichier FI (en entrée)'!B:AH,29,0)</f>
        <v xml:space="preserve">STI2D Système informatique et numérique  </v>
      </c>
      <c r="N799" t="str">
        <f>VLOOKUP(A799,'Fichier FI (en entrée)'!B:AH,8,0)</f>
        <v>En Terminale</v>
      </c>
      <c r="O799" t="b">
        <f>AND(C799&gt;Synthèse!B$8,C799&lt;Synthèse!B$10,NOT(Y799))</f>
        <v>0</v>
      </c>
      <c r="P799" s="17" t="s">
        <v>2267</v>
      </c>
      <c r="Q799" s="60">
        <f>ROUNDUP(C799/(Synthèse!$B$4+Synthèse!$B$1)*8,0)</f>
        <v>10</v>
      </c>
      <c r="R799" s="60">
        <f>IFERROR(VLOOKUP(A799,'Evaluations (formulaire)'!A:P,6,0)+VLOOKUP(A799,'Evaluations (formulaire)'!A:P,7,0),0)</f>
        <v>0</v>
      </c>
      <c r="S799" s="60">
        <f>IFERROR(VLOOKUP(A799,'Evaluations (formulaire)'!A:P,8,0),0)</f>
        <v>0</v>
      </c>
      <c r="T799" s="60">
        <f>IF(AND(ISBLANK(P799),Q799&lt;=2),Synthèse!$B$41,IF(AND(ISBLANK(P799),Q799&gt;=7),Synthèse!$C$41,R799+S799))</f>
        <v>0</v>
      </c>
      <c r="U799" s="60">
        <f t="shared" si="136"/>
        <v>-100</v>
      </c>
      <c r="V799" s="60">
        <f t="shared" si="137"/>
        <v>2096</v>
      </c>
      <c r="X799" s="26">
        <v>1639</v>
      </c>
      <c r="Y799" s="26" t="b">
        <f>IFERROR(VLOOKUP(A799,'Calculs FA (auto)'!A:O,15,0),FALSE)</f>
        <v>0</v>
      </c>
      <c r="Z799" s="26">
        <f>IFERROR(VLOOKUP(A799,'Evaluations (formulaire)'!A:M,9,0),0)</f>
        <v>0</v>
      </c>
      <c r="AA799" s="135" t="b">
        <v>1</v>
      </c>
      <c r="AB799" s="135" t="b">
        <v>0</v>
      </c>
      <c r="AC799" s="135" t="b">
        <f t="shared" si="138"/>
        <v>0</v>
      </c>
      <c r="AD799" s="135" t="b">
        <f t="shared" si="139"/>
        <v>0</v>
      </c>
      <c r="AE799" s="135" t="b">
        <f t="shared" si="140"/>
        <v>0</v>
      </c>
      <c r="AF799" s="135" t="b">
        <f>AND(AC799,$V799&lt;=Synthèse!$B$44)</f>
        <v>0</v>
      </c>
      <c r="AG799" s="135" t="b">
        <f>AND(AD799,$V799&lt;=Synthèse!$B$44)</f>
        <v>0</v>
      </c>
      <c r="AH799" s="135" t="b">
        <f>AND(AE799,$V799&lt;=Synthèse!$B$44)</f>
        <v>0</v>
      </c>
      <c r="AI799" s="137" t="b">
        <v>0</v>
      </c>
      <c r="AJ799" s="137" t="b">
        <v>1</v>
      </c>
      <c r="AK799" s="137" t="b">
        <f t="shared" si="141"/>
        <v>0</v>
      </c>
      <c r="AL799" s="137" t="b">
        <f t="shared" si="142"/>
        <v>0</v>
      </c>
      <c r="AM799" s="137" t="b">
        <f>AND(AK799,$V799&lt;=Synthèse!$B$44)</f>
        <v>0</v>
      </c>
      <c r="AN799" s="137" t="b">
        <f>AND(AL799,$V799&lt;=Synthèse!$B$44)</f>
        <v>0</v>
      </c>
    </row>
    <row r="800" spans="1:40">
      <c r="A800" s="17">
        <v>503366</v>
      </c>
      <c r="B800" t="str">
        <f ca="1">VLOOKUP(A800,'Fichier FI (en entrée)'!B:AH,3,0)</f>
        <v>VKLRDQSSWB</v>
      </c>
      <c r="C800">
        <f t="shared" si="132"/>
        <v>697</v>
      </c>
      <c r="D800">
        <f t="shared" si="133"/>
        <v>12.23</v>
      </c>
      <c r="E800" s="14" t="str">
        <f>VLOOKUP(A800,'Fichier FI (en entrée)'!B:AH,2,0)</f>
        <v>EV</v>
      </c>
      <c r="F800" s="14" t="b">
        <f t="shared" si="134"/>
        <v>1</v>
      </c>
      <c r="G800" s="14" t="b">
        <f>IFERROR(VLOOKUP(A800,'Calculs FA (auto)'!A:F,6,0),FALSE)</f>
        <v>0</v>
      </c>
      <c r="H800" s="14" t="b">
        <f t="shared" si="135"/>
        <v>0</v>
      </c>
      <c r="I800" s="16">
        <f>IFERROR(VLOOKUP(A800,'Moyennes FI (en entrée)'!B:N,7,0),"")</f>
        <v>9.23</v>
      </c>
      <c r="J800" s="16">
        <f>IFERROR(VLOOKUP(VLOOKUP(A800,'Fichier FI (en entrée)'!B:AH,33,0),Modificateurs!A$2:B$5,2,0),0)</f>
        <v>1</v>
      </c>
      <c r="K800" s="16">
        <f>IFERROR(VLOOKUP(VLOOKUP(A800,'Redoub FI (en entrée)'!B:N,7,0),Modificateurs!A$8:B$11,2,0),0)</f>
        <v>0</v>
      </c>
      <c r="L800" s="16">
        <f>IFERROR(VLOOKUP(M800,Modificateurs!D$1:E$94,2,0),0)</f>
        <v>2</v>
      </c>
      <c r="M800" t="str">
        <f>VLOOKUP(A800,'Fichier FI (en entrée)'!B:AH,16,0)&amp;" "&amp;VLOOKUP(A800,'Fichier FI (en entrée)'!B:AH,20,0)&amp;" "&amp;VLOOKUP(A800,'Fichier FI (en entrée)'!B:AH,27,0)&amp;" "&amp;VLOOKUP(A800,'Fichier FI (en entrée)'!B:AH,29,0)</f>
        <v xml:space="preserve">STI2D Système informatique et numérique  </v>
      </c>
      <c r="N800" t="str">
        <f>VLOOKUP(A800,'Fichier FI (en entrée)'!B:AH,8,0)</f>
        <v>En Terminale</v>
      </c>
      <c r="O800" t="b">
        <f>AND(C800&gt;Synthèse!B$8,C800&lt;Synthèse!B$10,NOT(Y800))</f>
        <v>1</v>
      </c>
      <c r="P800" t="s">
        <v>2257</v>
      </c>
      <c r="Q800" s="60">
        <f>ROUNDUP(C800/(Synthèse!$B$4+Synthèse!$B$1)*8,0)</f>
        <v>4</v>
      </c>
      <c r="R800" s="60">
        <f>IFERROR(VLOOKUP(A800,'Evaluations (formulaire)'!A:P,6,0)+VLOOKUP(A800,'Evaluations (formulaire)'!A:P,7,0),0)</f>
        <v>0</v>
      </c>
      <c r="S800" s="60">
        <f>IFERROR(VLOOKUP(A800,'Evaluations (formulaire)'!A:P,8,0),0)</f>
        <v>0</v>
      </c>
      <c r="T800" s="60">
        <f>IF(AND(ISBLANK(P800),Q800&lt;=2),Synthèse!$B$41,IF(AND(ISBLANK(P800),Q800&gt;=7),Synthèse!$C$41,R800+S800))</f>
        <v>0</v>
      </c>
      <c r="U800" s="60">
        <f t="shared" si="136"/>
        <v>12.23</v>
      </c>
      <c r="V800" s="60">
        <f t="shared" si="137"/>
        <v>697</v>
      </c>
      <c r="X800" s="26">
        <v>1129</v>
      </c>
      <c r="Y800" s="26" t="b">
        <f>IFERROR(VLOOKUP(A800,'Calculs FA (auto)'!A:O,15,0),FALSE)</f>
        <v>0</v>
      </c>
      <c r="Z800" s="26">
        <f>IFERROR(VLOOKUP(A800,'Evaluations (formulaire)'!A:M,9,0),0)</f>
        <v>0</v>
      </c>
      <c r="AA800" s="135" t="b">
        <v>0</v>
      </c>
      <c r="AB800" s="135" t="b">
        <v>1</v>
      </c>
      <c r="AC800" s="135" t="b">
        <f t="shared" si="138"/>
        <v>0</v>
      </c>
      <c r="AD800" s="135" t="b">
        <f t="shared" si="139"/>
        <v>1</v>
      </c>
      <c r="AE800" s="135" t="b">
        <f t="shared" si="140"/>
        <v>0</v>
      </c>
      <c r="AF800" s="135" t="b">
        <f>AND(AC800,$V800&lt;=Synthèse!$B$44)</f>
        <v>0</v>
      </c>
      <c r="AG800" s="135" t="b">
        <f>AND(AD800,$V800&lt;=Synthèse!$B$44)</f>
        <v>0</v>
      </c>
      <c r="AH800" s="135" t="b">
        <f>AND(AE800,$V800&lt;=Synthèse!$B$44)</f>
        <v>0</v>
      </c>
      <c r="AI800" s="137" t="b">
        <v>1</v>
      </c>
      <c r="AJ800" s="137" t="b">
        <v>0</v>
      </c>
      <c r="AK800" s="137" t="b">
        <f t="shared" si="141"/>
        <v>1</v>
      </c>
      <c r="AL800" s="137" t="b">
        <f t="shared" si="142"/>
        <v>0</v>
      </c>
      <c r="AM800" s="137" t="b">
        <f>AND(AK800,$V800&lt;=Synthèse!$B$44)</f>
        <v>0</v>
      </c>
      <c r="AN800" s="137" t="b">
        <f>AND(AL800,$V800&lt;=Synthèse!$B$44)</f>
        <v>0</v>
      </c>
    </row>
    <row r="801" spans="1:40">
      <c r="A801" s="17">
        <v>503424</v>
      </c>
      <c r="B801" t="str">
        <f ca="1">VLOOKUP(A801,'Fichier FI (en entrée)'!B:AH,3,0)</f>
        <v>UQKBVEZOHH</v>
      </c>
      <c r="C801">
        <f t="shared" si="132"/>
        <v>915</v>
      </c>
      <c r="D801">
        <f t="shared" si="133"/>
        <v>10.96</v>
      </c>
      <c r="E801" s="14" t="str">
        <f>VLOOKUP(A801,'Fichier FI (en entrée)'!B:AH,2,0)</f>
        <v>EV</v>
      </c>
      <c r="F801" s="14" t="b">
        <f t="shared" si="134"/>
        <v>1</v>
      </c>
      <c r="G801" s="14" t="b">
        <f>IFERROR(VLOOKUP(A801,'Calculs FA (auto)'!A:F,6,0),FALSE)</f>
        <v>0</v>
      </c>
      <c r="H801" s="14" t="b">
        <f t="shared" si="135"/>
        <v>0</v>
      </c>
      <c r="I801" s="16">
        <f>IFERROR(VLOOKUP(A801,'Moyennes FI (en entrée)'!B:N,7,0),"")</f>
        <v>8.9600000000000009</v>
      </c>
      <c r="J801" s="16">
        <f>IFERROR(VLOOKUP(VLOOKUP(A801,'Fichier FI (en entrée)'!B:AH,33,0),Modificateurs!A$2:B$5,2,0),0)</f>
        <v>0</v>
      </c>
      <c r="K801" s="16">
        <f>IFERROR(VLOOKUP(VLOOKUP(A801,'Redoub FI (en entrée)'!B:N,7,0),Modificateurs!A$8:B$11,2,0),0)</f>
        <v>0</v>
      </c>
      <c r="L801" s="16">
        <f>IFERROR(VLOOKUP(M801,Modificateurs!D$1:E$94,2,0),0)</f>
        <v>2</v>
      </c>
      <c r="M801" t="str">
        <f>VLOOKUP(A801,'Fichier FI (en entrée)'!B:AH,16,0)&amp;" "&amp;VLOOKUP(A801,'Fichier FI (en entrée)'!B:AH,20,0)&amp;" "&amp;VLOOKUP(A801,'Fichier FI (en entrée)'!B:AH,27,0)&amp;" "&amp;VLOOKUP(A801,'Fichier FI (en entrée)'!B:AH,29,0)</f>
        <v xml:space="preserve">S Mathématiques  </v>
      </c>
      <c r="N801" t="str">
        <f>VLOOKUP(A801,'Fichier FI (en entrée)'!B:AH,8,0)</f>
        <v>En Terminale</v>
      </c>
      <c r="O801" t="b">
        <f>AND(C801&gt;Synthèse!B$8,C801&lt;Synthèse!B$10,NOT(Y801))</f>
        <v>1</v>
      </c>
      <c r="P801" t="s">
        <v>2264</v>
      </c>
      <c r="Q801" s="60">
        <f>ROUNDUP(C801/(Synthèse!$B$4+Synthèse!$B$1)*8,0)</f>
        <v>5</v>
      </c>
      <c r="R801" s="60">
        <f>IFERROR(VLOOKUP(A801,'Evaluations (formulaire)'!A:P,6,0)+VLOOKUP(A801,'Evaluations (formulaire)'!A:P,7,0),0)</f>
        <v>0</v>
      </c>
      <c r="S801" s="60">
        <f>IFERROR(VLOOKUP(A801,'Evaluations (formulaire)'!A:P,8,0),0)</f>
        <v>0</v>
      </c>
      <c r="T801" s="60">
        <f>IF(AND(ISBLANK(P801),Q801&lt;=2),Synthèse!$B$41,IF(AND(ISBLANK(P801),Q801&gt;=7),Synthèse!$C$41,R801+S801))</f>
        <v>0</v>
      </c>
      <c r="U801" s="60">
        <f t="shared" si="136"/>
        <v>10.96</v>
      </c>
      <c r="V801" s="60">
        <f t="shared" si="137"/>
        <v>915</v>
      </c>
      <c r="X801" s="26">
        <v>764</v>
      </c>
      <c r="Y801" s="26" t="b">
        <f>IFERROR(VLOOKUP(A801,'Calculs FA (auto)'!A:O,15,0),FALSE)</f>
        <v>0</v>
      </c>
      <c r="Z801" s="26">
        <f>IFERROR(VLOOKUP(A801,'Evaluations (formulaire)'!A:M,9,0),0)</f>
        <v>0</v>
      </c>
      <c r="AA801" s="135" t="b">
        <v>1</v>
      </c>
      <c r="AB801" s="135" t="b">
        <v>0</v>
      </c>
      <c r="AC801" s="135" t="b">
        <f t="shared" si="138"/>
        <v>1</v>
      </c>
      <c r="AD801" s="135" t="b">
        <f t="shared" si="139"/>
        <v>0</v>
      </c>
      <c r="AE801" s="135" t="b">
        <f t="shared" si="140"/>
        <v>0</v>
      </c>
      <c r="AF801" s="135" t="b">
        <f>AND(AC801,$V801&lt;=Synthèse!$B$44)</f>
        <v>0</v>
      </c>
      <c r="AG801" s="135" t="b">
        <f>AND(AD801,$V801&lt;=Synthèse!$B$44)</f>
        <v>0</v>
      </c>
      <c r="AH801" s="135" t="b">
        <f>AND(AE801,$V801&lt;=Synthèse!$B$44)</f>
        <v>0</v>
      </c>
      <c r="AI801" s="137" t="b">
        <v>0</v>
      </c>
      <c r="AJ801" s="137" t="b">
        <v>1</v>
      </c>
      <c r="AK801" s="137" t="b">
        <f t="shared" si="141"/>
        <v>0</v>
      </c>
      <c r="AL801" s="137" t="b">
        <f t="shared" si="142"/>
        <v>1</v>
      </c>
      <c r="AM801" s="137" t="b">
        <f>AND(AK801,$V801&lt;=Synthèse!$B$44)</f>
        <v>0</v>
      </c>
      <c r="AN801" s="137" t="b">
        <f>AND(AL801,$V801&lt;=Synthèse!$B$44)</f>
        <v>0</v>
      </c>
    </row>
    <row r="802" spans="1:40">
      <c r="A802" s="17">
        <v>503598</v>
      </c>
      <c r="B802" t="str">
        <f ca="1">VLOOKUP(A802,'Fichier FI (en entrée)'!B:AH,3,0)</f>
        <v>YMSZPYYEIP</v>
      </c>
      <c r="C802">
        <f t="shared" si="132"/>
        <v>35</v>
      </c>
      <c r="D802">
        <f t="shared" si="133"/>
        <v>18.61</v>
      </c>
      <c r="E802" s="14" t="str">
        <f>VLOOKUP(A802,'Fichier FI (en entrée)'!B:AH,2,0)</f>
        <v>EV</v>
      </c>
      <c r="F802" s="14" t="b">
        <f t="shared" si="134"/>
        <v>1</v>
      </c>
      <c r="G802" s="14" t="b">
        <f>IFERROR(VLOOKUP(A802,'Calculs FA (auto)'!A:F,6,0),FALSE)</f>
        <v>0</v>
      </c>
      <c r="H802" s="14" t="b">
        <f t="shared" si="135"/>
        <v>0</v>
      </c>
      <c r="I802" s="16">
        <f>IFERROR(VLOOKUP(A802,'Moyennes FI (en entrée)'!B:N,7,0),"")</f>
        <v>13.61</v>
      </c>
      <c r="J802" s="16">
        <f>IFERROR(VLOOKUP(VLOOKUP(A802,'Fichier FI (en entrée)'!B:AH,33,0),Modificateurs!A$2:B$5,2,0),0)</f>
        <v>3</v>
      </c>
      <c r="K802" s="16">
        <f>IFERROR(VLOOKUP(VLOOKUP(A802,'Redoub FI (en entrée)'!B:N,7,0),Modificateurs!A$8:B$11,2,0),0)</f>
        <v>0</v>
      </c>
      <c r="L802" s="16">
        <f>IFERROR(VLOOKUP(M802,Modificateurs!D$1:E$94,2,0),0)</f>
        <v>2</v>
      </c>
      <c r="M802" t="str">
        <f>VLOOKUP(A802,'Fichier FI (en entrée)'!B:AH,16,0)&amp;" "&amp;VLOOKUP(A802,'Fichier FI (en entrée)'!B:AH,20,0)&amp;" "&amp;VLOOKUP(A802,'Fichier FI (en entrée)'!B:AH,27,0)&amp;" "&amp;VLOOKUP(A802,'Fichier FI (en entrée)'!B:AH,29,0)</f>
        <v xml:space="preserve">S Physique-chimie  </v>
      </c>
      <c r="N802" t="str">
        <f>VLOOKUP(A802,'Fichier FI (en entrée)'!B:AH,8,0)</f>
        <v>En Terminale</v>
      </c>
      <c r="O802" t="b">
        <f>AND(C802&gt;Synthèse!B$8,C802&lt;Synthèse!B$10,NOT(Y802))</f>
        <v>0</v>
      </c>
      <c r="P802" t="s">
        <v>2263</v>
      </c>
      <c r="Q802" s="60">
        <f>ROUNDUP(C802/(Synthèse!$B$4+Synthèse!$B$1)*8,0)</f>
        <v>1</v>
      </c>
      <c r="R802" s="60">
        <f>IFERROR(VLOOKUP(A802,'Evaluations (formulaire)'!A:P,6,0)+VLOOKUP(A802,'Evaluations (formulaire)'!A:P,7,0),0)</f>
        <v>0</v>
      </c>
      <c r="S802" s="60">
        <f>IFERROR(VLOOKUP(A802,'Evaluations (formulaire)'!A:P,8,0),0)</f>
        <v>0</v>
      </c>
      <c r="T802" s="60">
        <f>IF(AND(ISBLANK(P802),Q802&lt;=2),Synthèse!$B$41,IF(AND(ISBLANK(P802),Q802&gt;=7),Synthèse!$C$41,R802+S802))</f>
        <v>0</v>
      </c>
      <c r="U802" s="60">
        <f t="shared" si="136"/>
        <v>18.61</v>
      </c>
      <c r="V802" s="60">
        <f t="shared" si="137"/>
        <v>35</v>
      </c>
      <c r="X802" s="26">
        <v>535</v>
      </c>
      <c r="Y802" s="26" t="b">
        <f>IFERROR(VLOOKUP(A802,'Calculs FA (auto)'!A:O,15,0),FALSE)</f>
        <v>0</v>
      </c>
      <c r="Z802" s="26">
        <f>IFERROR(VLOOKUP(A802,'Evaluations (formulaire)'!A:M,9,0),0)</f>
        <v>0</v>
      </c>
      <c r="AA802" s="135" t="b">
        <v>0</v>
      </c>
      <c r="AB802" s="135" t="b">
        <v>1</v>
      </c>
      <c r="AC802" s="135" t="b">
        <f t="shared" si="138"/>
        <v>0</v>
      </c>
      <c r="AD802" s="135" t="b">
        <f t="shared" si="139"/>
        <v>1</v>
      </c>
      <c r="AE802" s="135" t="b">
        <f t="shared" si="140"/>
        <v>0</v>
      </c>
      <c r="AF802" s="135" t="b">
        <f>AND(AC802,$V802&lt;=Synthèse!$B$44)</f>
        <v>0</v>
      </c>
      <c r="AG802" s="135" t="b">
        <f>AND(AD802,$V802&lt;=Synthèse!$B$44)</f>
        <v>1</v>
      </c>
      <c r="AH802" s="135" t="b">
        <f>AND(AE802,$V802&lt;=Synthèse!$B$44)</f>
        <v>0</v>
      </c>
      <c r="AI802" s="137" t="b">
        <v>1</v>
      </c>
      <c r="AJ802" s="137" t="b">
        <v>0</v>
      </c>
      <c r="AK802" s="137" t="b">
        <f t="shared" si="141"/>
        <v>1</v>
      </c>
      <c r="AL802" s="137" t="b">
        <f t="shared" si="142"/>
        <v>0</v>
      </c>
      <c r="AM802" s="137" t="b">
        <f>AND(AK802,$V802&lt;=Synthèse!$B$44)</f>
        <v>1</v>
      </c>
      <c r="AN802" s="137" t="b">
        <f>AND(AL802,$V802&lt;=Synthèse!$B$44)</f>
        <v>0</v>
      </c>
    </row>
    <row r="803" spans="1:40">
      <c r="A803" s="17">
        <v>504371</v>
      </c>
      <c r="B803" t="str">
        <f ca="1">VLOOKUP(A803,'Fichier FI (en entrée)'!B:AH,3,0)</f>
        <v>ZOHZIKZMVZ</v>
      </c>
      <c r="C803">
        <f t="shared" si="132"/>
        <v>359</v>
      </c>
      <c r="D803">
        <f t="shared" si="133"/>
        <v>14.43</v>
      </c>
      <c r="E803" s="14" t="str">
        <f>VLOOKUP(A803,'Fichier FI (en entrée)'!B:AH,2,0)</f>
        <v>EV</v>
      </c>
      <c r="F803" s="14" t="b">
        <f t="shared" si="134"/>
        <v>1</v>
      </c>
      <c r="G803" s="14" t="b">
        <f>IFERROR(VLOOKUP(A803,'Calculs FA (auto)'!A:F,6,0),FALSE)</f>
        <v>0</v>
      </c>
      <c r="H803" s="14" t="b">
        <f t="shared" si="135"/>
        <v>0</v>
      </c>
      <c r="I803" s="16">
        <f>IFERROR(VLOOKUP(A803,'Moyennes FI (en entrée)'!B:N,7,0),"")</f>
        <v>10.43</v>
      </c>
      <c r="J803" s="16">
        <f>IFERROR(VLOOKUP(VLOOKUP(A803,'Fichier FI (en entrée)'!B:AH,33,0),Modificateurs!A$2:B$5,2,0),0)</f>
        <v>1</v>
      </c>
      <c r="K803" s="16">
        <f>IFERROR(VLOOKUP(VLOOKUP(A803,'Redoub FI (en entrée)'!B:N,7,0),Modificateurs!A$8:B$11,2,0),0)</f>
        <v>0</v>
      </c>
      <c r="L803" s="16">
        <f>IFERROR(VLOOKUP(M803,Modificateurs!D$1:E$94,2,0),0)</f>
        <v>3</v>
      </c>
      <c r="M803" t="str">
        <f>VLOOKUP(A803,'Fichier FI (en entrée)'!B:AH,16,0)&amp;" "&amp;VLOOKUP(A803,'Fichier FI (en entrée)'!B:AH,20,0)&amp;" "&amp;VLOOKUP(A803,'Fichier FI (en entrée)'!B:AH,27,0)&amp;" "&amp;VLOOKUP(A803,'Fichier FI (en entrée)'!B:AH,29,0)</f>
        <v xml:space="preserve">S Informatique et Sciences du numérique  </v>
      </c>
      <c r="N803" t="str">
        <f>VLOOKUP(A803,'Fichier FI (en entrée)'!B:AH,8,0)</f>
        <v>En Terminale</v>
      </c>
      <c r="O803" t="b">
        <f>AND(C803&gt;Synthèse!B$8,C803&lt;Synthèse!B$10,NOT(Y803))</f>
        <v>0</v>
      </c>
      <c r="P803" t="s">
        <v>2268</v>
      </c>
      <c r="Q803" s="60">
        <f>ROUNDUP(C803/(Synthèse!$B$4+Synthèse!$B$1)*8,0)</f>
        <v>2</v>
      </c>
      <c r="R803" s="60">
        <f>IFERROR(VLOOKUP(A803,'Evaluations (formulaire)'!A:P,6,0)+VLOOKUP(A803,'Evaluations (formulaire)'!A:P,7,0),0)</f>
        <v>0</v>
      </c>
      <c r="S803" s="60">
        <f>IFERROR(VLOOKUP(A803,'Evaluations (formulaire)'!A:P,8,0),0)</f>
        <v>0</v>
      </c>
      <c r="T803" s="60">
        <f>IF(AND(ISBLANK(P803),Q803&lt;=2),Synthèse!$B$41,IF(AND(ISBLANK(P803),Q803&gt;=7),Synthèse!$C$41,R803+S803))</f>
        <v>0</v>
      </c>
      <c r="U803" s="60">
        <f t="shared" si="136"/>
        <v>14.43</v>
      </c>
      <c r="V803" s="60">
        <f t="shared" si="137"/>
        <v>359</v>
      </c>
      <c r="X803" s="26">
        <v>2008</v>
      </c>
      <c r="Y803" s="26" t="b">
        <f>IFERROR(VLOOKUP(A803,'Calculs FA (auto)'!A:O,15,0),FALSE)</f>
        <v>0</v>
      </c>
      <c r="Z803" s="26">
        <f>IFERROR(VLOOKUP(A803,'Evaluations (formulaire)'!A:M,9,0),0)</f>
        <v>0</v>
      </c>
      <c r="AA803" s="135" t="b">
        <v>1</v>
      </c>
      <c r="AB803" s="135" t="b">
        <v>0</v>
      </c>
      <c r="AC803" s="135" t="b">
        <f t="shared" si="138"/>
        <v>1</v>
      </c>
      <c r="AD803" s="135" t="b">
        <f t="shared" si="139"/>
        <v>0</v>
      </c>
      <c r="AE803" s="135" t="b">
        <f t="shared" si="140"/>
        <v>0</v>
      </c>
      <c r="AF803" s="135" t="b">
        <f>AND(AC803,$V803&lt;=Synthèse!$B$44)</f>
        <v>1</v>
      </c>
      <c r="AG803" s="135" t="b">
        <f>AND(AD803,$V803&lt;=Synthèse!$B$44)</f>
        <v>0</v>
      </c>
      <c r="AH803" s="135" t="b">
        <f>AND(AE803,$V803&lt;=Synthèse!$B$44)</f>
        <v>0</v>
      </c>
      <c r="AI803" s="137" t="b">
        <v>0</v>
      </c>
      <c r="AJ803" s="137" t="b">
        <v>1</v>
      </c>
      <c r="AK803" s="137" t="b">
        <f t="shared" si="141"/>
        <v>0</v>
      </c>
      <c r="AL803" s="137" t="b">
        <f t="shared" si="142"/>
        <v>1</v>
      </c>
      <c r="AM803" s="137" t="b">
        <f>AND(AK803,$V803&lt;=Synthèse!$B$44)</f>
        <v>0</v>
      </c>
      <c r="AN803" s="137" t="b">
        <f>AND(AL803,$V803&lt;=Synthèse!$B$44)</f>
        <v>1</v>
      </c>
    </row>
    <row r="804" spans="1:40">
      <c r="A804" s="17">
        <v>504379</v>
      </c>
      <c r="B804" t="str">
        <f ca="1">VLOOKUP(A804,'Fichier FI (en entrée)'!B:AH,3,0)</f>
        <v>MPQIYDEKLS</v>
      </c>
      <c r="C804">
        <f t="shared" si="132"/>
        <v>2097</v>
      </c>
      <c r="D804">
        <f t="shared" si="133"/>
        <v>-100</v>
      </c>
      <c r="E804" s="14" t="str">
        <f>VLOOKUP(A804,'Fichier FI (en entrée)'!B:AH,2,0)</f>
        <v>ENV</v>
      </c>
      <c r="F804" s="14" t="b">
        <f t="shared" si="134"/>
        <v>0</v>
      </c>
      <c r="G804" s="14" t="b">
        <f>IFERROR(VLOOKUP(A804,'Calculs FA (auto)'!A:F,6,0),FALSE)</f>
        <v>0</v>
      </c>
      <c r="H804" s="14" t="b">
        <f t="shared" si="135"/>
        <v>0</v>
      </c>
      <c r="I804" s="16" t="str">
        <f>IFERROR(VLOOKUP(A804,'Moyennes FI (en entrée)'!B:N,7,0),"")</f>
        <v/>
      </c>
      <c r="J804" s="16">
        <f>IFERROR(VLOOKUP(VLOOKUP(A804,'Fichier FI (en entrée)'!B:AH,33,0),Modificateurs!A$2:B$5,2,0),0)</f>
        <v>-3</v>
      </c>
      <c r="K804" s="16">
        <f>IFERROR(VLOOKUP(VLOOKUP(A804,'Redoub FI (en entrée)'!B:N,7,0),Modificateurs!A$8:B$11,2,0),0)</f>
        <v>0</v>
      </c>
      <c r="L804" s="16">
        <f>IFERROR(VLOOKUP(M804,Modificateurs!D$1:E$94,2,0),0)</f>
        <v>-12</v>
      </c>
      <c r="M804" t="str">
        <f>VLOOKUP(A804,'Fichier FI (en entrée)'!B:AH,16,0)&amp;" "&amp;VLOOKUP(A804,'Fichier FI (en entrée)'!B:AH,20,0)&amp;" "&amp;VLOOKUP(A804,'Fichier FI (en entrée)'!B:AH,27,0)&amp;" "&amp;VLOOKUP(A804,'Fichier FI (en entrée)'!B:AH,29,0)</f>
        <v xml:space="preserve">P Systèmes électroniques numériques  </v>
      </c>
      <c r="N804" t="str">
        <f>VLOOKUP(A804,'Fichier FI (en entrée)'!B:AH,8,0)</f>
        <v>En Terminale</v>
      </c>
      <c r="O804" t="b">
        <f>AND(C804&gt;Synthèse!B$8,C804&lt;Synthèse!B$10,NOT(Y804))</f>
        <v>0</v>
      </c>
      <c r="P804" t="s">
        <v>2264</v>
      </c>
      <c r="Q804" s="60">
        <f>ROUNDUP(C804/(Synthèse!$B$4+Synthèse!$B$1)*8,0)</f>
        <v>10</v>
      </c>
      <c r="R804" s="60">
        <f>IFERROR(VLOOKUP(A804,'Evaluations (formulaire)'!A:P,6,0)+VLOOKUP(A804,'Evaluations (formulaire)'!A:P,7,0),0)</f>
        <v>0</v>
      </c>
      <c r="S804" s="60">
        <f>IFERROR(VLOOKUP(A804,'Evaluations (formulaire)'!A:P,8,0),0)</f>
        <v>0</v>
      </c>
      <c r="T804" s="60">
        <f>IF(AND(ISBLANK(P804),Q804&lt;=2),Synthèse!$B$41,IF(AND(ISBLANK(P804),Q804&gt;=7),Synthèse!$C$41,R804+S804))</f>
        <v>0</v>
      </c>
      <c r="U804" s="60">
        <f t="shared" si="136"/>
        <v>-100</v>
      </c>
      <c r="V804" s="60">
        <f t="shared" si="137"/>
        <v>2096</v>
      </c>
      <c r="X804" s="26">
        <v>1293</v>
      </c>
      <c r="Y804" s="26" t="b">
        <f>IFERROR(VLOOKUP(A804,'Calculs FA (auto)'!A:O,15,0),FALSE)</f>
        <v>0</v>
      </c>
      <c r="Z804" s="26">
        <f>IFERROR(VLOOKUP(A804,'Evaluations (formulaire)'!A:M,9,0),0)</f>
        <v>0</v>
      </c>
      <c r="AA804" s="135" t="b">
        <v>1</v>
      </c>
      <c r="AB804" s="135" t="b">
        <v>0</v>
      </c>
      <c r="AC804" s="135" t="b">
        <f t="shared" si="138"/>
        <v>0</v>
      </c>
      <c r="AD804" s="135" t="b">
        <f t="shared" si="139"/>
        <v>0</v>
      </c>
      <c r="AE804" s="135" t="b">
        <f t="shared" si="140"/>
        <v>0</v>
      </c>
      <c r="AF804" s="135" t="b">
        <f>AND(AC804,$V804&lt;=Synthèse!$B$44)</f>
        <v>0</v>
      </c>
      <c r="AG804" s="135" t="b">
        <f>AND(AD804,$V804&lt;=Synthèse!$B$44)</f>
        <v>0</v>
      </c>
      <c r="AH804" s="135" t="b">
        <f>AND(AE804,$V804&lt;=Synthèse!$B$44)</f>
        <v>0</v>
      </c>
      <c r="AI804" s="137" t="b">
        <v>0</v>
      </c>
      <c r="AJ804" s="137" t="b">
        <v>1</v>
      </c>
      <c r="AK804" s="137" t="b">
        <f t="shared" si="141"/>
        <v>0</v>
      </c>
      <c r="AL804" s="137" t="b">
        <f t="shared" si="142"/>
        <v>0</v>
      </c>
      <c r="AM804" s="137" t="b">
        <f>AND(AK804,$V804&lt;=Synthèse!$B$44)</f>
        <v>0</v>
      </c>
      <c r="AN804" s="137" t="b">
        <f>AND(AL804,$V804&lt;=Synthèse!$B$44)</f>
        <v>0</v>
      </c>
    </row>
    <row r="805" spans="1:40">
      <c r="A805" s="17">
        <v>504386</v>
      </c>
      <c r="B805" t="str">
        <f ca="1">VLOOKUP(A805,'Fichier FI (en entrée)'!B:AH,3,0)</f>
        <v>VIDOLEHNEM</v>
      </c>
      <c r="C805">
        <f t="shared" si="132"/>
        <v>2097</v>
      </c>
      <c r="D805">
        <f t="shared" si="133"/>
        <v>-100</v>
      </c>
      <c r="E805" s="14" t="str">
        <f>VLOOKUP(A805,'Fichier FI (en entrée)'!B:AH,2,0)</f>
        <v>ENV</v>
      </c>
      <c r="F805" s="14" t="b">
        <f t="shared" si="134"/>
        <v>0</v>
      </c>
      <c r="G805" s="14" t="b">
        <f>IFERROR(VLOOKUP(A805,'Calculs FA (auto)'!A:F,6,0),FALSE)</f>
        <v>0</v>
      </c>
      <c r="H805" s="14" t="b">
        <f t="shared" si="135"/>
        <v>0</v>
      </c>
      <c r="I805" s="16" t="str">
        <f>IFERROR(VLOOKUP(A805,'Moyennes FI (en entrée)'!B:N,7,0),"")</f>
        <v/>
      </c>
      <c r="J805" s="16">
        <f>IFERROR(VLOOKUP(VLOOKUP(A805,'Fichier FI (en entrée)'!B:AH,33,0),Modificateurs!A$2:B$5,2,0),0)</f>
        <v>0</v>
      </c>
      <c r="K805" s="16">
        <f>IFERROR(VLOOKUP(VLOOKUP(A805,'Redoub FI (en entrée)'!B:N,7,0),Modificateurs!A$8:B$11,2,0),0)</f>
        <v>0</v>
      </c>
      <c r="L805" s="16">
        <f>IFERROR(VLOOKUP(M805,Modificateurs!D$1:E$94,2,0),0)</f>
        <v>2</v>
      </c>
      <c r="M805" t="str">
        <f>VLOOKUP(A805,'Fichier FI (en entrée)'!B:AH,16,0)&amp;" "&amp;VLOOKUP(A805,'Fichier FI (en entrée)'!B:AH,20,0)&amp;" "&amp;VLOOKUP(A805,'Fichier FI (en entrée)'!B:AH,27,0)&amp;" "&amp;VLOOKUP(A805,'Fichier FI (en entrée)'!B:AH,29,0)</f>
        <v xml:space="preserve">STI2D Système informatique et numérique  </v>
      </c>
      <c r="N805" t="str">
        <f>VLOOKUP(A805,'Fichier FI (en entrée)'!B:AH,8,0)</f>
        <v>En Terminale</v>
      </c>
      <c r="O805" t="b">
        <f>AND(C805&gt;Synthèse!B$8,C805&lt;Synthèse!B$10,NOT(Y805))</f>
        <v>0</v>
      </c>
      <c r="P805" t="s">
        <v>2268</v>
      </c>
      <c r="Q805" s="60">
        <f>ROUNDUP(C805/(Synthèse!$B$4+Synthèse!$B$1)*8,0)</f>
        <v>10</v>
      </c>
      <c r="R805" s="60">
        <f>IFERROR(VLOOKUP(A805,'Evaluations (formulaire)'!A:P,6,0)+VLOOKUP(A805,'Evaluations (formulaire)'!A:P,7,0),0)</f>
        <v>0</v>
      </c>
      <c r="S805" s="60">
        <f>IFERROR(VLOOKUP(A805,'Evaluations (formulaire)'!A:P,8,0),0)</f>
        <v>0</v>
      </c>
      <c r="T805" s="60">
        <f>IF(AND(ISBLANK(P805),Q805&lt;=2),Synthèse!$B$41,IF(AND(ISBLANK(P805),Q805&gt;=7),Synthèse!$C$41,R805+S805))</f>
        <v>0</v>
      </c>
      <c r="U805" s="60">
        <f t="shared" si="136"/>
        <v>-100</v>
      </c>
      <c r="V805" s="60">
        <f t="shared" si="137"/>
        <v>2096</v>
      </c>
      <c r="X805" s="26">
        <v>335</v>
      </c>
      <c r="Y805" s="26" t="b">
        <f>IFERROR(VLOOKUP(A805,'Calculs FA (auto)'!A:O,15,0),FALSE)</f>
        <v>0</v>
      </c>
      <c r="Z805" s="26">
        <f>IFERROR(VLOOKUP(A805,'Evaluations (formulaire)'!A:M,9,0),0)</f>
        <v>0</v>
      </c>
      <c r="AA805" s="135" t="b">
        <v>1</v>
      </c>
      <c r="AB805" s="135" t="b">
        <v>0</v>
      </c>
      <c r="AC805" s="135" t="b">
        <f t="shared" si="138"/>
        <v>0</v>
      </c>
      <c r="AD805" s="135" t="b">
        <f t="shared" si="139"/>
        <v>0</v>
      </c>
      <c r="AE805" s="135" t="b">
        <f t="shared" si="140"/>
        <v>0</v>
      </c>
      <c r="AF805" s="135" t="b">
        <f>AND(AC805,$V805&lt;=Synthèse!$B$44)</f>
        <v>0</v>
      </c>
      <c r="AG805" s="135" t="b">
        <f>AND(AD805,$V805&lt;=Synthèse!$B$44)</f>
        <v>0</v>
      </c>
      <c r="AH805" s="135" t="b">
        <f>AND(AE805,$V805&lt;=Synthèse!$B$44)</f>
        <v>0</v>
      </c>
      <c r="AI805" s="137" t="b">
        <v>0</v>
      </c>
      <c r="AJ805" s="137" t="b">
        <v>1</v>
      </c>
      <c r="AK805" s="137" t="b">
        <f t="shared" si="141"/>
        <v>0</v>
      </c>
      <c r="AL805" s="137" t="b">
        <f t="shared" si="142"/>
        <v>0</v>
      </c>
      <c r="AM805" s="137" t="b">
        <f>AND(AK805,$V805&lt;=Synthèse!$B$44)</f>
        <v>0</v>
      </c>
      <c r="AN805" s="137" t="b">
        <f>AND(AL805,$V805&lt;=Synthèse!$B$44)</f>
        <v>0</v>
      </c>
    </row>
    <row r="806" spans="1:40">
      <c r="A806" s="17">
        <v>504389</v>
      </c>
      <c r="B806" t="str">
        <f ca="1">VLOOKUP(A806,'Fichier FI (en entrée)'!B:AH,3,0)</f>
        <v>FRSEZERETN</v>
      </c>
      <c r="C806">
        <f t="shared" si="132"/>
        <v>761</v>
      </c>
      <c r="D806">
        <f t="shared" si="133"/>
        <v>11.91</v>
      </c>
      <c r="E806" s="14" t="str">
        <f>VLOOKUP(A806,'Fichier FI (en entrée)'!B:AH,2,0)</f>
        <v>EV</v>
      </c>
      <c r="F806" s="14" t="b">
        <f t="shared" si="134"/>
        <v>1</v>
      </c>
      <c r="G806" s="14" t="b">
        <f>IFERROR(VLOOKUP(A806,'Calculs FA (auto)'!A:F,6,0),FALSE)</f>
        <v>0</v>
      </c>
      <c r="H806" s="14" t="b">
        <f t="shared" si="135"/>
        <v>0</v>
      </c>
      <c r="I806" s="16">
        <f>IFERROR(VLOOKUP(A806,'Moyennes FI (en entrée)'!B:N,7,0),"")</f>
        <v>9.91</v>
      </c>
      <c r="J806" s="16">
        <f>IFERROR(VLOOKUP(VLOOKUP(A806,'Fichier FI (en entrée)'!B:AH,33,0),Modificateurs!A$2:B$5,2,0),0)</f>
        <v>0</v>
      </c>
      <c r="K806" s="16">
        <f>IFERROR(VLOOKUP(VLOOKUP(A806,'Redoub FI (en entrée)'!B:N,7,0),Modificateurs!A$8:B$11,2,0),0)</f>
        <v>0</v>
      </c>
      <c r="L806" s="16">
        <f>IFERROR(VLOOKUP(M806,Modificateurs!D$1:E$94,2,0),0)</f>
        <v>2</v>
      </c>
      <c r="M806" t="str">
        <f>VLOOKUP(A806,'Fichier FI (en entrée)'!B:AH,16,0)&amp;" "&amp;VLOOKUP(A806,'Fichier FI (en entrée)'!B:AH,20,0)&amp;" "&amp;VLOOKUP(A806,'Fichier FI (en entrée)'!B:AH,27,0)&amp;" "&amp;VLOOKUP(A806,'Fichier FI (en entrée)'!B:AH,29,0)</f>
        <v xml:space="preserve">STI2D Système informatique et numérique  </v>
      </c>
      <c r="N806" t="str">
        <f>VLOOKUP(A806,'Fichier FI (en entrée)'!B:AH,8,0)</f>
        <v>En Terminale</v>
      </c>
      <c r="O806" t="b">
        <f>AND(C806&gt;Synthèse!B$8,C806&lt;Synthèse!B$10,NOT(Y806))</f>
        <v>1</v>
      </c>
      <c r="P806" s="17" t="s">
        <v>2260</v>
      </c>
      <c r="Q806" s="60">
        <f>ROUNDUP(C806/(Synthèse!$B$4+Synthèse!$B$1)*8,0)</f>
        <v>4</v>
      </c>
      <c r="R806" s="60">
        <f>IFERROR(VLOOKUP(A806,'Evaluations (formulaire)'!A:P,6,0)+VLOOKUP(A806,'Evaluations (formulaire)'!A:P,7,0),0)</f>
        <v>0</v>
      </c>
      <c r="S806" s="60">
        <f>IFERROR(VLOOKUP(A806,'Evaluations (formulaire)'!A:P,8,0),0)</f>
        <v>0</v>
      </c>
      <c r="T806" s="60">
        <f>IF(AND(ISBLANK(P806),Q806&lt;=2),Synthèse!$B$41,IF(AND(ISBLANK(P806),Q806&gt;=7),Synthèse!$C$41,R806+S806))</f>
        <v>0</v>
      </c>
      <c r="U806" s="60">
        <f t="shared" si="136"/>
        <v>11.91</v>
      </c>
      <c r="V806" s="60">
        <f t="shared" si="137"/>
        <v>761</v>
      </c>
      <c r="X806" s="26">
        <v>565</v>
      </c>
      <c r="Y806" s="26" t="b">
        <f>IFERROR(VLOOKUP(A806,'Calculs FA (auto)'!A:O,15,0),FALSE)</f>
        <v>0</v>
      </c>
      <c r="Z806" s="26">
        <f>IFERROR(VLOOKUP(A806,'Evaluations (formulaire)'!A:M,9,0),0)</f>
        <v>0</v>
      </c>
      <c r="AA806" s="135" t="b">
        <v>1</v>
      </c>
      <c r="AB806" s="135" t="b">
        <v>0</v>
      </c>
      <c r="AC806" s="135" t="b">
        <f t="shared" si="138"/>
        <v>1</v>
      </c>
      <c r="AD806" s="135" t="b">
        <f t="shared" si="139"/>
        <v>0</v>
      </c>
      <c r="AE806" s="135" t="b">
        <f t="shared" si="140"/>
        <v>0</v>
      </c>
      <c r="AF806" s="135" t="b">
        <f>AND(AC806,$V806&lt;=Synthèse!$B$44)</f>
        <v>0</v>
      </c>
      <c r="AG806" s="135" t="b">
        <f>AND(AD806,$V806&lt;=Synthèse!$B$44)</f>
        <v>0</v>
      </c>
      <c r="AH806" s="135" t="b">
        <f>AND(AE806,$V806&lt;=Synthèse!$B$44)</f>
        <v>0</v>
      </c>
      <c r="AI806" s="137" t="b">
        <v>0</v>
      </c>
      <c r="AJ806" s="137" t="b">
        <v>0</v>
      </c>
      <c r="AK806" s="137" t="b">
        <f t="shared" si="141"/>
        <v>0</v>
      </c>
      <c r="AL806" s="137" t="b">
        <f t="shared" si="142"/>
        <v>0</v>
      </c>
      <c r="AM806" s="137" t="b">
        <f>AND(AK806,$V806&lt;=Synthèse!$B$44)</f>
        <v>0</v>
      </c>
      <c r="AN806" s="137" t="b">
        <f>AND(AL806,$V806&lt;=Synthèse!$B$44)</f>
        <v>0</v>
      </c>
    </row>
    <row r="807" spans="1:40">
      <c r="A807" s="17">
        <v>504403</v>
      </c>
      <c r="B807" t="str">
        <f ca="1">VLOOKUP(A807,'Fichier FI (en entrée)'!B:AH,3,0)</f>
        <v>GCBZBOKYRS</v>
      </c>
      <c r="C807">
        <f t="shared" si="132"/>
        <v>947</v>
      </c>
      <c r="D807">
        <f t="shared" si="133"/>
        <v>10.79</v>
      </c>
      <c r="E807" s="14" t="str">
        <f>VLOOKUP(A807,'Fichier FI (en entrée)'!B:AH,2,0)</f>
        <v>EV</v>
      </c>
      <c r="F807" s="14" t="b">
        <f t="shared" si="134"/>
        <v>1</v>
      </c>
      <c r="G807" s="14" t="b">
        <f>IFERROR(VLOOKUP(A807,'Calculs FA (auto)'!A:F,6,0),FALSE)</f>
        <v>0</v>
      </c>
      <c r="H807" s="14" t="b">
        <f t="shared" si="135"/>
        <v>0</v>
      </c>
      <c r="I807" s="16">
        <f>IFERROR(VLOOKUP(A807,'Moyennes FI (en entrée)'!B:N,7,0),"")</f>
        <v>8.7899999999999991</v>
      </c>
      <c r="J807" s="16">
        <f>IFERROR(VLOOKUP(VLOOKUP(A807,'Fichier FI (en entrée)'!B:AH,33,0),Modificateurs!A$2:B$5,2,0),0)</f>
        <v>0</v>
      </c>
      <c r="K807" s="16">
        <f>IFERROR(VLOOKUP(VLOOKUP(A807,'Redoub FI (en entrée)'!B:N,7,0),Modificateurs!A$8:B$11,2,0),0)</f>
        <v>0</v>
      </c>
      <c r="L807" s="16">
        <f>IFERROR(VLOOKUP(M807,Modificateurs!D$1:E$94,2,0),0)</f>
        <v>2</v>
      </c>
      <c r="M807" t="str">
        <f>VLOOKUP(A807,'Fichier FI (en entrée)'!B:AH,16,0)&amp;" "&amp;VLOOKUP(A807,'Fichier FI (en entrée)'!B:AH,20,0)&amp;" "&amp;VLOOKUP(A807,'Fichier FI (en entrée)'!B:AH,27,0)&amp;" "&amp;VLOOKUP(A807,'Fichier FI (en entrée)'!B:AH,29,0)</f>
        <v xml:space="preserve">STI2D Système informatique et numérique  </v>
      </c>
      <c r="N807" t="str">
        <f>VLOOKUP(A807,'Fichier FI (en entrée)'!B:AH,8,0)</f>
        <v>En Terminale</v>
      </c>
      <c r="O807" t="b">
        <f>AND(C807&gt;Synthèse!B$8,C807&lt;Synthèse!B$10,NOT(Y807))</f>
        <v>1</v>
      </c>
      <c r="P807" t="s">
        <v>2285</v>
      </c>
      <c r="Q807" s="60">
        <f>ROUNDUP(C807/(Synthèse!$B$4+Synthèse!$B$1)*8,0)</f>
        <v>5</v>
      </c>
      <c r="R807" s="60">
        <f>IFERROR(VLOOKUP(A807,'Evaluations (formulaire)'!A:P,6,0)+VLOOKUP(A807,'Evaluations (formulaire)'!A:P,7,0),0)</f>
        <v>0</v>
      </c>
      <c r="S807" s="60">
        <f>IFERROR(VLOOKUP(A807,'Evaluations (formulaire)'!A:P,8,0),0)</f>
        <v>0</v>
      </c>
      <c r="T807" s="60">
        <f>IF(AND(ISBLANK(P807),Q807&lt;=2),Synthèse!$B$41,IF(AND(ISBLANK(P807),Q807&gt;=7),Synthèse!$C$41,R807+S807))</f>
        <v>0</v>
      </c>
      <c r="U807" s="60">
        <f t="shared" si="136"/>
        <v>10.79</v>
      </c>
      <c r="V807" s="60">
        <f t="shared" si="137"/>
        <v>947</v>
      </c>
      <c r="X807" s="26">
        <v>1805</v>
      </c>
      <c r="Y807" s="26" t="b">
        <f>IFERROR(VLOOKUP(A807,'Calculs FA (auto)'!A:O,15,0),FALSE)</f>
        <v>0</v>
      </c>
      <c r="Z807" s="26">
        <f>IFERROR(VLOOKUP(A807,'Evaluations (formulaire)'!A:M,9,0),0)</f>
        <v>0</v>
      </c>
      <c r="AA807" s="135" t="b">
        <v>1</v>
      </c>
      <c r="AB807" s="135" t="b">
        <v>0</v>
      </c>
      <c r="AC807" s="135" t="b">
        <f t="shared" si="138"/>
        <v>1</v>
      </c>
      <c r="AD807" s="135" t="b">
        <f t="shared" si="139"/>
        <v>0</v>
      </c>
      <c r="AE807" s="135" t="b">
        <f t="shared" si="140"/>
        <v>0</v>
      </c>
      <c r="AF807" s="135" t="b">
        <f>AND(AC807,$V807&lt;=Synthèse!$B$44)</f>
        <v>0</v>
      </c>
      <c r="AG807" s="135" t="b">
        <f>AND(AD807,$V807&lt;=Synthèse!$B$44)</f>
        <v>0</v>
      </c>
      <c r="AH807" s="135" t="b">
        <f>AND(AE807,$V807&lt;=Synthèse!$B$44)</f>
        <v>0</v>
      </c>
      <c r="AI807" s="137" t="b">
        <v>0</v>
      </c>
      <c r="AJ807" s="137" t="b">
        <v>1</v>
      </c>
      <c r="AK807" s="137" t="b">
        <f t="shared" si="141"/>
        <v>0</v>
      </c>
      <c r="AL807" s="137" t="b">
        <f t="shared" si="142"/>
        <v>1</v>
      </c>
      <c r="AM807" s="137" t="b">
        <f>AND(AK807,$V807&lt;=Synthèse!$B$44)</f>
        <v>0</v>
      </c>
      <c r="AN807" s="137" t="b">
        <f>AND(AL807,$V807&lt;=Synthèse!$B$44)</f>
        <v>0</v>
      </c>
    </row>
    <row r="808" spans="1:40">
      <c r="A808" s="17">
        <v>504414</v>
      </c>
      <c r="B808" t="str">
        <f ca="1">VLOOKUP(A808,'Fichier FI (en entrée)'!B:AH,3,0)</f>
        <v>CNWKPJSLZC</v>
      </c>
      <c r="C808">
        <f t="shared" si="132"/>
        <v>894</v>
      </c>
      <c r="D808">
        <f t="shared" si="133"/>
        <v>11.1</v>
      </c>
      <c r="E808" s="14" t="str">
        <f>VLOOKUP(A808,'Fichier FI (en entrée)'!B:AH,2,0)</f>
        <v>EV</v>
      </c>
      <c r="F808" s="14" t="b">
        <f t="shared" si="134"/>
        <v>1</v>
      </c>
      <c r="G808" s="14" t="b">
        <f>IFERROR(VLOOKUP(A808,'Calculs FA (auto)'!A:F,6,0),FALSE)</f>
        <v>0</v>
      </c>
      <c r="H808" s="14" t="b">
        <f t="shared" si="135"/>
        <v>0</v>
      </c>
      <c r="I808" s="16">
        <f>IFERROR(VLOOKUP(A808,'Moyennes FI (en entrée)'!B:N,7,0),"")</f>
        <v>9.1</v>
      </c>
      <c r="J808" s="16">
        <f>IFERROR(VLOOKUP(VLOOKUP(A808,'Fichier FI (en entrée)'!B:AH,33,0),Modificateurs!A$2:B$5,2,0),0)</f>
        <v>0</v>
      </c>
      <c r="K808" s="16">
        <f>IFERROR(VLOOKUP(VLOOKUP(A808,'Redoub FI (en entrée)'!B:N,7,0),Modificateurs!A$8:B$11,2,0),0)</f>
        <v>0</v>
      </c>
      <c r="L808" s="16">
        <f>IFERROR(VLOOKUP(M808,Modificateurs!D$1:E$94,2,0),0)</f>
        <v>2</v>
      </c>
      <c r="M808" t="str">
        <f>VLOOKUP(A808,'Fichier FI (en entrée)'!B:AH,16,0)&amp;" "&amp;VLOOKUP(A808,'Fichier FI (en entrée)'!B:AH,20,0)&amp;" "&amp;VLOOKUP(A808,'Fichier FI (en entrée)'!B:AH,27,0)&amp;" "&amp;VLOOKUP(A808,'Fichier FI (en entrée)'!B:AH,29,0)</f>
        <v xml:space="preserve">STI2D Système informatique et numérique  </v>
      </c>
      <c r="N808" t="str">
        <f>VLOOKUP(A808,'Fichier FI (en entrée)'!B:AH,8,0)</f>
        <v>En Terminale</v>
      </c>
      <c r="O808" t="b">
        <f>AND(C808&gt;Synthèse!B$8,C808&lt;Synthèse!B$10,NOT(Y808))</f>
        <v>1</v>
      </c>
      <c r="P808" t="s">
        <v>2266</v>
      </c>
      <c r="Q808" s="60">
        <f>ROUNDUP(C808/(Synthèse!$B$4+Synthèse!$B$1)*8,0)</f>
        <v>5</v>
      </c>
      <c r="R808" s="60">
        <f>IFERROR(VLOOKUP(A808,'Evaluations (formulaire)'!A:P,6,0)+VLOOKUP(A808,'Evaluations (formulaire)'!A:P,7,0),0)</f>
        <v>0</v>
      </c>
      <c r="S808" s="60">
        <f>IFERROR(VLOOKUP(A808,'Evaluations (formulaire)'!A:P,8,0),0)</f>
        <v>0</v>
      </c>
      <c r="T808" s="60">
        <f>IF(AND(ISBLANK(P808),Q808&lt;=2),Synthèse!$B$41,IF(AND(ISBLANK(P808),Q808&gt;=7),Synthèse!$C$41,R808+S808))</f>
        <v>0</v>
      </c>
      <c r="U808" s="60">
        <f t="shared" si="136"/>
        <v>11.1</v>
      </c>
      <c r="V808" s="60">
        <f t="shared" si="137"/>
        <v>894</v>
      </c>
      <c r="X808" s="26">
        <v>1893</v>
      </c>
      <c r="Y808" s="26" t="b">
        <f>IFERROR(VLOOKUP(A808,'Calculs FA (auto)'!A:O,15,0),FALSE)</f>
        <v>0</v>
      </c>
      <c r="Z808" s="26">
        <f>IFERROR(VLOOKUP(A808,'Evaluations (formulaire)'!A:M,9,0),0)</f>
        <v>0</v>
      </c>
      <c r="AA808" s="135" t="b">
        <v>1</v>
      </c>
      <c r="AB808" s="135" t="b">
        <v>0</v>
      </c>
      <c r="AC808" s="135" t="b">
        <f t="shared" si="138"/>
        <v>1</v>
      </c>
      <c r="AD808" s="135" t="b">
        <f t="shared" si="139"/>
        <v>0</v>
      </c>
      <c r="AE808" s="135" t="b">
        <f t="shared" si="140"/>
        <v>0</v>
      </c>
      <c r="AF808" s="135" t="b">
        <f>AND(AC808,$V808&lt;=Synthèse!$B$44)</f>
        <v>0</v>
      </c>
      <c r="AG808" s="135" t="b">
        <f>AND(AD808,$V808&lt;=Synthèse!$B$44)</f>
        <v>0</v>
      </c>
      <c r="AH808" s="135" t="b">
        <f>AND(AE808,$V808&lt;=Synthèse!$B$44)</f>
        <v>0</v>
      </c>
      <c r="AI808" s="137" t="b">
        <v>0</v>
      </c>
      <c r="AJ808" s="137" t="b">
        <v>1</v>
      </c>
      <c r="AK808" s="137" t="b">
        <f t="shared" si="141"/>
        <v>0</v>
      </c>
      <c r="AL808" s="137" t="b">
        <f t="shared" si="142"/>
        <v>1</v>
      </c>
      <c r="AM808" s="137" t="b">
        <f>AND(AK808,$V808&lt;=Synthèse!$B$44)</f>
        <v>0</v>
      </c>
      <c r="AN808" s="137" t="b">
        <f>AND(AL808,$V808&lt;=Synthèse!$B$44)</f>
        <v>0</v>
      </c>
    </row>
    <row r="809" spans="1:40">
      <c r="A809" s="17">
        <v>504415</v>
      </c>
      <c r="B809" t="str">
        <f ca="1">VLOOKUP(A809,'Fichier FI (en entrée)'!B:AH,3,0)</f>
        <v>AZKAKPAKPD</v>
      </c>
      <c r="C809">
        <f t="shared" si="132"/>
        <v>572</v>
      </c>
      <c r="D809">
        <f t="shared" si="133"/>
        <v>13.02</v>
      </c>
      <c r="E809" s="14" t="str">
        <f>VLOOKUP(A809,'Fichier FI (en entrée)'!B:AH,2,0)</f>
        <v>EV</v>
      </c>
      <c r="F809" s="14" t="b">
        <f t="shared" si="134"/>
        <v>1</v>
      </c>
      <c r="G809" s="14" t="b">
        <f>IFERROR(VLOOKUP(A809,'Calculs FA (auto)'!A:F,6,0),FALSE)</f>
        <v>0</v>
      </c>
      <c r="H809" s="14" t="b">
        <f t="shared" si="135"/>
        <v>0</v>
      </c>
      <c r="I809" s="16">
        <f>IFERROR(VLOOKUP(A809,'Moyennes FI (en entrée)'!B:N,7,0),"")</f>
        <v>10.02</v>
      </c>
      <c r="J809" s="16">
        <f>IFERROR(VLOOKUP(VLOOKUP(A809,'Fichier FI (en entrée)'!B:AH,33,0),Modificateurs!A$2:B$5,2,0),0)</f>
        <v>1</v>
      </c>
      <c r="K809" s="16">
        <f>IFERROR(VLOOKUP(VLOOKUP(A809,'Redoub FI (en entrée)'!B:N,7,0),Modificateurs!A$8:B$11,2,0),0)</f>
        <v>0</v>
      </c>
      <c r="L809" s="16">
        <f>IFERROR(VLOOKUP(M809,Modificateurs!D$1:E$94,2,0),0)</f>
        <v>2</v>
      </c>
      <c r="M809" t="str">
        <f>VLOOKUP(A809,'Fichier FI (en entrée)'!B:AH,16,0)&amp;" "&amp;VLOOKUP(A809,'Fichier FI (en entrée)'!B:AH,20,0)&amp;" "&amp;VLOOKUP(A809,'Fichier FI (en entrée)'!B:AH,27,0)&amp;" "&amp;VLOOKUP(A809,'Fichier FI (en entrée)'!B:AH,29,0)</f>
        <v xml:space="preserve">STI2D Système informatique et numérique  </v>
      </c>
      <c r="N809" t="str">
        <f>VLOOKUP(A809,'Fichier FI (en entrée)'!B:AH,8,0)</f>
        <v>En Terminale</v>
      </c>
      <c r="O809" t="b">
        <f>AND(C809&gt;Synthèse!B$8,C809&lt;Synthèse!B$10,NOT(Y809))</f>
        <v>1</v>
      </c>
      <c r="Q809" s="60">
        <f>ROUNDUP(C809/(Synthèse!$B$4+Synthèse!$B$1)*8,0)</f>
        <v>3</v>
      </c>
      <c r="R809" s="60">
        <f>IFERROR(VLOOKUP(A809,'Evaluations (formulaire)'!A:P,6,0)+VLOOKUP(A809,'Evaluations (formulaire)'!A:P,7,0),0)</f>
        <v>0</v>
      </c>
      <c r="S809" s="60">
        <f>IFERROR(VLOOKUP(A809,'Evaluations (formulaire)'!A:P,8,0),0)</f>
        <v>0</v>
      </c>
      <c r="T809" s="60">
        <f>IF(AND(ISBLANK(P809),Q809&lt;=2),Synthèse!$B$41,IF(AND(ISBLANK(P809),Q809&gt;=7),Synthèse!$C$41,R809+S809))</f>
        <v>0</v>
      </c>
      <c r="U809" s="60">
        <f t="shared" si="136"/>
        <v>13.02</v>
      </c>
      <c r="V809" s="60">
        <f t="shared" si="137"/>
        <v>573</v>
      </c>
      <c r="X809" s="26">
        <v>323</v>
      </c>
      <c r="Y809" s="26" t="b">
        <f>IFERROR(VLOOKUP(A809,'Calculs FA (auto)'!A:O,15,0),FALSE)</f>
        <v>0</v>
      </c>
      <c r="Z809" s="26">
        <f>IFERROR(VLOOKUP(A809,'Evaluations (formulaire)'!A:M,9,0),0)</f>
        <v>0</v>
      </c>
      <c r="AA809" s="135" t="b">
        <v>0</v>
      </c>
      <c r="AB809" s="135" t="b">
        <v>1</v>
      </c>
      <c r="AC809" s="135" t="b">
        <f t="shared" si="138"/>
        <v>0</v>
      </c>
      <c r="AD809" s="135" t="b">
        <f t="shared" si="139"/>
        <v>1</v>
      </c>
      <c r="AE809" s="135" t="b">
        <f t="shared" si="140"/>
        <v>0</v>
      </c>
      <c r="AF809" s="135" t="b">
        <f>AND(AC809,$V809&lt;=Synthèse!$B$44)</f>
        <v>0</v>
      </c>
      <c r="AG809" s="135" t="b">
        <f>AND(AD809,$V809&lt;=Synthèse!$B$44)</f>
        <v>1</v>
      </c>
      <c r="AH809" s="135" t="b">
        <f>AND(AE809,$V809&lt;=Synthèse!$B$44)</f>
        <v>0</v>
      </c>
      <c r="AI809" s="137" t="b">
        <v>1</v>
      </c>
      <c r="AJ809" s="137" t="b">
        <v>0</v>
      </c>
      <c r="AK809" s="137" t="b">
        <f t="shared" si="141"/>
        <v>1</v>
      </c>
      <c r="AL809" s="137" t="b">
        <f t="shared" si="142"/>
        <v>0</v>
      </c>
      <c r="AM809" s="137" t="b">
        <f>AND(AK809,$V809&lt;=Synthèse!$B$44)</f>
        <v>1</v>
      </c>
      <c r="AN809" s="137" t="b">
        <f>AND(AL809,$V809&lt;=Synthèse!$B$44)</f>
        <v>0</v>
      </c>
    </row>
    <row r="810" spans="1:40">
      <c r="A810" s="17">
        <v>504430</v>
      </c>
      <c r="B810" t="str">
        <f ca="1">VLOOKUP(A810,'Fichier FI (en entrée)'!B:AH,3,0)</f>
        <v>WXWPLFADWZ</v>
      </c>
      <c r="C810">
        <f t="shared" si="132"/>
        <v>1213</v>
      </c>
      <c r="D810">
        <f t="shared" si="133"/>
        <v>7.48</v>
      </c>
      <c r="E810" s="14" t="str">
        <f>VLOOKUP(A810,'Fichier FI (en entrée)'!B:AH,2,0)</f>
        <v>EV</v>
      </c>
      <c r="F810" s="14" t="b">
        <f t="shared" si="134"/>
        <v>1</v>
      </c>
      <c r="G810" s="14" t="b">
        <f>IFERROR(VLOOKUP(A810,'Calculs FA (auto)'!A:F,6,0),FALSE)</f>
        <v>0</v>
      </c>
      <c r="H810" s="14" t="b">
        <f t="shared" si="135"/>
        <v>0</v>
      </c>
      <c r="I810" s="16">
        <f>IFERROR(VLOOKUP(A810,'Moyennes FI (en entrée)'!B:N,7,0),"")</f>
        <v>10.48</v>
      </c>
      <c r="J810" s="16">
        <f>IFERROR(VLOOKUP(VLOOKUP(A810,'Fichier FI (en entrée)'!B:AH,33,0),Modificateurs!A$2:B$5,2,0),0)</f>
        <v>1</v>
      </c>
      <c r="K810" s="16">
        <f>IFERROR(VLOOKUP(VLOOKUP(A810,'Redoub FI (en entrée)'!B:N,7,0),Modificateurs!A$8:B$11,2,0),0)</f>
        <v>0</v>
      </c>
      <c r="L810" s="16">
        <f>IFERROR(VLOOKUP(M810,Modificateurs!D$1:E$94,2,0),0)</f>
        <v>-4</v>
      </c>
      <c r="M810" t="str">
        <f>VLOOKUP(A810,'Fichier FI (en entrée)'!B:AH,16,0)&amp;" "&amp;VLOOKUP(A810,'Fichier FI (en entrée)'!B:AH,20,0)&amp;" "&amp;VLOOKUP(A810,'Fichier FI (en entrée)'!B:AH,27,0)&amp;" "&amp;VLOOKUP(A810,'Fichier FI (en entrée)'!B:AH,29,0)</f>
        <v xml:space="preserve">STI2D Energies et environnement  </v>
      </c>
      <c r="N810" t="str">
        <f>VLOOKUP(A810,'Fichier FI (en entrée)'!B:AH,8,0)</f>
        <v>En Terminale</v>
      </c>
      <c r="O810" t="b">
        <f>AND(C810&gt;Synthèse!B$8,C810&lt;Synthèse!B$10,NOT(Y810))</f>
        <v>1</v>
      </c>
      <c r="P810" s="17" t="s">
        <v>2260</v>
      </c>
      <c r="Q810" s="60">
        <f>ROUNDUP(C810/(Synthèse!$B$4+Synthèse!$B$1)*8,0)</f>
        <v>6</v>
      </c>
      <c r="R810" s="60">
        <f>IFERROR(VLOOKUP(A810,'Evaluations (formulaire)'!A:P,6,0)+VLOOKUP(A810,'Evaluations (formulaire)'!A:P,7,0),0)</f>
        <v>0</v>
      </c>
      <c r="S810" s="60">
        <f>IFERROR(VLOOKUP(A810,'Evaluations (formulaire)'!A:P,8,0),0)</f>
        <v>0</v>
      </c>
      <c r="T810" s="60">
        <f>IF(AND(ISBLANK(P810),Q810&lt;=2),Synthèse!$B$41,IF(AND(ISBLANK(P810),Q810&gt;=7),Synthèse!$C$41,R810+S810))</f>
        <v>0</v>
      </c>
      <c r="U810" s="60">
        <f t="shared" si="136"/>
        <v>7.48</v>
      </c>
      <c r="V810" s="60">
        <f t="shared" si="137"/>
        <v>1211</v>
      </c>
      <c r="X810" s="26">
        <v>360</v>
      </c>
      <c r="Y810" s="26" t="b">
        <f>IFERROR(VLOOKUP(A810,'Calculs FA (auto)'!A:O,15,0),FALSE)</f>
        <v>0</v>
      </c>
      <c r="Z810" s="26">
        <f>IFERROR(VLOOKUP(A810,'Evaluations (formulaire)'!A:M,9,0),0)</f>
        <v>0</v>
      </c>
      <c r="AA810" s="135" t="b">
        <v>0</v>
      </c>
      <c r="AB810" s="135" t="b">
        <v>1</v>
      </c>
      <c r="AC810" s="135" t="b">
        <f t="shared" si="138"/>
        <v>0</v>
      </c>
      <c r="AD810" s="135" t="b">
        <f t="shared" si="139"/>
        <v>1</v>
      </c>
      <c r="AE810" s="135" t="b">
        <f t="shared" si="140"/>
        <v>0</v>
      </c>
      <c r="AF810" s="135" t="b">
        <f>AND(AC810,$V810&lt;=Synthèse!$B$44)</f>
        <v>0</v>
      </c>
      <c r="AG810" s="135" t="b">
        <f>AND(AD810,$V810&lt;=Synthèse!$B$44)</f>
        <v>0</v>
      </c>
      <c r="AH810" s="135" t="b">
        <f>AND(AE810,$V810&lt;=Synthèse!$B$44)</f>
        <v>0</v>
      </c>
      <c r="AI810" s="137" t="b">
        <v>0</v>
      </c>
      <c r="AJ810" s="137" t="b">
        <v>0</v>
      </c>
      <c r="AK810" s="137" t="b">
        <f t="shared" si="141"/>
        <v>0</v>
      </c>
      <c r="AL810" s="137" t="b">
        <f t="shared" si="142"/>
        <v>0</v>
      </c>
      <c r="AM810" s="137" t="b">
        <f>AND(AK810,$V810&lt;=Synthèse!$B$44)</f>
        <v>0</v>
      </c>
      <c r="AN810" s="137" t="b">
        <f>AND(AL810,$V810&lt;=Synthèse!$B$44)</f>
        <v>0</v>
      </c>
    </row>
    <row r="811" spans="1:40">
      <c r="A811" s="17">
        <v>504432</v>
      </c>
      <c r="B811" t="str">
        <f ca="1">VLOOKUP(A811,'Fichier FI (en entrée)'!B:AH,3,0)</f>
        <v>ZUIFROMLMU</v>
      </c>
      <c r="C811">
        <f t="shared" si="132"/>
        <v>1309</v>
      </c>
      <c r="D811">
        <f t="shared" si="133"/>
        <v>5.58</v>
      </c>
      <c r="E811" s="14" t="str">
        <f>VLOOKUP(A811,'Fichier FI (en entrée)'!B:AH,2,0)</f>
        <v>EV</v>
      </c>
      <c r="F811" s="14" t="b">
        <f t="shared" si="134"/>
        <v>1</v>
      </c>
      <c r="G811" s="14" t="b">
        <f>IFERROR(VLOOKUP(A811,'Calculs FA (auto)'!A:F,6,0),FALSE)</f>
        <v>0</v>
      </c>
      <c r="H811" s="14" t="b">
        <f t="shared" si="135"/>
        <v>0</v>
      </c>
      <c r="I811" s="16">
        <f>IFERROR(VLOOKUP(A811,'Moyennes FI (en entrée)'!B:N,7,0),"")</f>
        <v>10.58</v>
      </c>
      <c r="J811" s="16">
        <f>IFERROR(VLOOKUP(VLOOKUP(A811,'Fichier FI (en entrée)'!B:AH,33,0),Modificateurs!A$2:B$5,2,0),0)</f>
        <v>1</v>
      </c>
      <c r="K811" s="16">
        <f>IFERROR(VLOOKUP(VLOOKUP(A811,'Redoub FI (en entrée)'!B:N,7,0),Modificateurs!A$8:B$11,2,0),0)</f>
        <v>0</v>
      </c>
      <c r="L811" s="16">
        <f>IFERROR(VLOOKUP(M811,Modificateurs!D$1:E$94,2,0),0)</f>
        <v>-6</v>
      </c>
      <c r="M811" t="str">
        <f>VLOOKUP(A811,'Fichier FI (en entrée)'!B:AH,16,0)&amp;" "&amp;VLOOKUP(A811,'Fichier FI (en entrée)'!B:AH,20,0)&amp;" "&amp;VLOOKUP(A811,'Fichier FI (en entrée)'!B:AH,27,0)&amp;" "&amp;VLOOKUP(A811,'Fichier FI (en entrée)'!B:AH,29,0)</f>
        <v xml:space="preserve">STI2D Innovation Technologique et Eco conception  </v>
      </c>
      <c r="N811" t="str">
        <f>VLOOKUP(A811,'Fichier FI (en entrée)'!B:AH,8,0)</f>
        <v>En Terminale</v>
      </c>
      <c r="O811" t="b">
        <f>AND(C811&gt;Synthèse!B$8,C811&lt;Synthèse!B$10,NOT(Y811))</f>
        <v>0</v>
      </c>
      <c r="P811" s="17" t="s">
        <v>2260</v>
      </c>
      <c r="Q811" s="60">
        <f>ROUNDUP(C811/(Synthèse!$B$4+Synthèse!$B$1)*8,0)</f>
        <v>7</v>
      </c>
      <c r="R811" s="60">
        <f>IFERROR(VLOOKUP(A811,'Evaluations (formulaire)'!A:P,6,0)+VLOOKUP(A811,'Evaluations (formulaire)'!A:P,7,0),0)</f>
        <v>0</v>
      </c>
      <c r="S811" s="60">
        <f>IFERROR(VLOOKUP(A811,'Evaluations (formulaire)'!A:P,8,0),0)</f>
        <v>0</v>
      </c>
      <c r="T811" s="60">
        <f>IF(AND(ISBLANK(P811),Q811&lt;=2),Synthèse!$B$41,IF(AND(ISBLANK(P811),Q811&gt;=7),Synthèse!$C$41,R811+S811))</f>
        <v>0</v>
      </c>
      <c r="U811" s="60">
        <f t="shared" si="136"/>
        <v>5.58</v>
      </c>
      <c r="V811" s="60">
        <f t="shared" si="137"/>
        <v>1309</v>
      </c>
      <c r="X811" s="26">
        <v>1880</v>
      </c>
      <c r="Y811" s="26" t="b">
        <f>IFERROR(VLOOKUP(A811,'Calculs FA (auto)'!A:O,15,0),FALSE)</f>
        <v>0</v>
      </c>
      <c r="Z811" s="26">
        <f>IFERROR(VLOOKUP(A811,'Evaluations (formulaire)'!A:M,9,0),0)</f>
        <v>0</v>
      </c>
      <c r="AA811" s="135" t="b">
        <v>1</v>
      </c>
      <c r="AB811" s="135" t="b">
        <v>0</v>
      </c>
      <c r="AC811" s="135" t="b">
        <f t="shared" si="138"/>
        <v>1</v>
      </c>
      <c r="AD811" s="135" t="b">
        <f t="shared" si="139"/>
        <v>0</v>
      </c>
      <c r="AE811" s="135" t="b">
        <f t="shared" si="140"/>
        <v>0</v>
      </c>
      <c r="AF811" s="135" t="b">
        <f>AND(AC811,$V811&lt;=Synthèse!$B$44)</f>
        <v>0</v>
      </c>
      <c r="AG811" s="135" t="b">
        <f>AND(AD811,$V811&lt;=Synthèse!$B$44)</f>
        <v>0</v>
      </c>
      <c r="AH811" s="135" t="b">
        <f>AND(AE811,$V811&lt;=Synthèse!$B$44)</f>
        <v>0</v>
      </c>
      <c r="AI811" s="137" t="b">
        <v>0</v>
      </c>
      <c r="AJ811" s="137" t="b">
        <v>0</v>
      </c>
      <c r="AK811" s="137" t="b">
        <f t="shared" si="141"/>
        <v>0</v>
      </c>
      <c r="AL811" s="137" t="b">
        <f t="shared" si="142"/>
        <v>0</v>
      </c>
      <c r="AM811" s="137" t="b">
        <f>AND(AK811,$V811&lt;=Synthèse!$B$44)</f>
        <v>0</v>
      </c>
      <c r="AN811" s="137" t="b">
        <f>AND(AL811,$V811&lt;=Synthèse!$B$44)</f>
        <v>0</v>
      </c>
    </row>
    <row r="812" spans="1:40">
      <c r="A812" s="17">
        <v>504442</v>
      </c>
      <c r="B812" t="str">
        <f ca="1">VLOOKUP(A812,'Fichier FI (en entrée)'!B:AH,3,0)</f>
        <v>BJABSRIVND</v>
      </c>
      <c r="C812">
        <f t="shared" si="132"/>
        <v>395</v>
      </c>
      <c r="D812">
        <f t="shared" si="133"/>
        <v>14.14</v>
      </c>
      <c r="E812" s="14" t="str">
        <f>VLOOKUP(A812,'Fichier FI (en entrée)'!B:AH,2,0)</f>
        <v>EV</v>
      </c>
      <c r="F812" s="14" t="b">
        <f t="shared" si="134"/>
        <v>1</v>
      </c>
      <c r="G812" s="14" t="b">
        <f>IFERROR(VLOOKUP(A812,'Calculs FA (auto)'!A:F,6,0),FALSE)</f>
        <v>0</v>
      </c>
      <c r="H812" s="14" t="b">
        <f t="shared" si="135"/>
        <v>0</v>
      </c>
      <c r="I812" s="16">
        <f>IFERROR(VLOOKUP(A812,'Moyennes FI (en entrée)'!B:N,7,0),"")</f>
        <v>11.14</v>
      </c>
      <c r="J812" s="16">
        <f>IFERROR(VLOOKUP(VLOOKUP(A812,'Fichier FI (en entrée)'!B:AH,33,0),Modificateurs!A$2:B$5,2,0),0)</f>
        <v>1</v>
      </c>
      <c r="K812" s="16">
        <f>IFERROR(VLOOKUP(VLOOKUP(A812,'Redoub FI (en entrée)'!B:N,7,0),Modificateurs!A$8:B$11,2,0),0)</f>
        <v>0</v>
      </c>
      <c r="L812" s="16">
        <f>IFERROR(VLOOKUP(M812,Modificateurs!D$1:E$94,2,0),0)</f>
        <v>2</v>
      </c>
      <c r="M812" t="str">
        <f>VLOOKUP(A812,'Fichier FI (en entrée)'!B:AH,16,0)&amp;" "&amp;VLOOKUP(A812,'Fichier FI (en entrée)'!B:AH,20,0)&amp;" "&amp;VLOOKUP(A812,'Fichier FI (en entrée)'!B:AH,27,0)&amp;" "&amp;VLOOKUP(A812,'Fichier FI (en entrée)'!B:AH,29,0)</f>
        <v xml:space="preserve">S Mathématiques  </v>
      </c>
      <c r="N812" t="str">
        <f>VLOOKUP(A812,'Fichier FI (en entrée)'!B:AH,8,0)</f>
        <v>En Terminale</v>
      </c>
      <c r="O812" t="b">
        <f>AND(C812&gt;Synthèse!B$8,C812&lt;Synthèse!B$10,NOT(Y812))</f>
        <v>0</v>
      </c>
      <c r="P812" t="s">
        <v>2268</v>
      </c>
      <c r="Q812" s="60">
        <f>ROUNDUP(C812/(Synthèse!$B$4+Synthèse!$B$1)*8,0)</f>
        <v>2</v>
      </c>
      <c r="R812" s="60">
        <f>IFERROR(VLOOKUP(A812,'Evaluations (formulaire)'!A:P,6,0)+VLOOKUP(A812,'Evaluations (formulaire)'!A:P,7,0),0)</f>
        <v>0</v>
      </c>
      <c r="S812" s="60">
        <f>IFERROR(VLOOKUP(A812,'Evaluations (formulaire)'!A:P,8,0),0)</f>
        <v>0</v>
      </c>
      <c r="T812" s="60">
        <f>IF(AND(ISBLANK(P812),Q812&lt;=2),Synthèse!$B$41,IF(AND(ISBLANK(P812),Q812&gt;=7),Synthèse!$C$41,R812+S812))</f>
        <v>0</v>
      </c>
      <c r="U812" s="60">
        <f t="shared" si="136"/>
        <v>14.14</v>
      </c>
      <c r="V812" s="60">
        <f t="shared" si="137"/>
        <v>395</v>
      </c>
      <c r="X812" s="26">
        <v>1440</v>
      </c>
      <c r="Y812" s="26" t="b">
        <f>IFERROR(VLOOKUP(A812,'Calculs FA (auto)'!A:O,15,0),FALSE)</f>
        <v>0</v>
      </c>
      <c r="Z812" s="26">
        <f>IFERROR(VLOOKUP(A812,'Evaluations (formulaire)'!A:M,9,0),0)</f>
        <v>0</v>
      </c>
      <c r="AA812" s="135" t="b">
        <v>1</v>
      </c>
      <c r="AB812" s="135" t="b">
        <v>0</v>
      </c>
      <c r="AC812" s="135" t="b">
        <f t="shared" si="138"/>
        <v>1</v>
      </c>
      <c r="AD812" s="135" t="b">
        <f t="shared" si="139"/>
        <v>0</v>
      </c>
      <c r="AE812" s="135" t="b">
        <f t="shared" si="140"/>
        <v>0</v>
      </c>
      <c r="AF812" s="135" t="b">
        <f>AND(AC812,$V812&lt;=Synthèse!$B$44)</f>
        <v>1</v>
      </c>
      <c r="AG812" s="135" t="b">
        <f>AND(AD812,$V812&lt;=Synthèse!$B$44)</f>
        <v>0</v>
      </c>
      <c r="AH812" s="135" t="b">
        <f>AND(AE812,$V812&lt;=Synthèse!$B$44)</f>
        <v>0</v>
      </c>
      <c r="AI812" s="137" t="b">
        <v>0</v>
      </c>
      <c r="AJ812" s="137" t="b">
        <v>1</v>
      </c>
      <c r="AK812" s="137" t="b">
        <f t="shared" si="141"/>
        <v>0</v>
      </c>
      <c r="AL812" s="137" t="b">
        <f t="shared" si="142"/>
        <v>1</v>
      </c>
      <c r="AM812" s="137" t="b">
        <f>AND(AK812,$V812&lt;=Synthèse!$B$44)</f>
        <v>0</v>
      </c>
      <c r="AN812" s="137" t="b">
        <f>AND(AL812,$V812&lt;=Synthèse!$B$44)</f>
        <v>1</v>
      </c>
    </row>
    <row r="813" spans="1:40">
      <c r="A813" s="17">
        <v>504454</v>
      </c>
      <c r="B813" t="str">
        <f ca="1">VLOOKUP(A813,'Fichier FI (en entrée)'!B:AH,3,0)</f>
        <v>HELQILZGAT</v>
      </c>
      <c r="C813">
        <f t="shared" si="132"/>
        <v>2097</v>
      </c>
      <c r="D813">
        <f t="shared" si="133"/>
        <v>-100</v>
      </c>
      <c r="E813" s="14" t="str">
        <f>VLOOKUP(A813,'Fichier FI (en entrée)'!B:AH,2,0)</f>
        <v>ENV</v>
      </c>
      <c r="F813" s="14" t="b">
        <f t="shared" si="134"/>
        <v>0</v>
      </c>
      <c r="G813" s="14" t="b">
        <f>IFERROR(VLOOKUP(A813,'Calculs FA (auto)'!A:F,6,0),FALSE)</f>
        <v>0</v>
      </c>
      <c r="H813" s="14" t="b">
        <f t="shared" si="135"/>
        <v>0</v>
      </c>
      <c r="I813" s="16" t="str">
        <f>IFERROR(VLOOKUP(A813,'Moyennes FI (en entrée)'!B:N,7,0),"")</f>
        <v/>
      </c>
      <c r="J813" s="16">
        <f>IFERROR(VLOOKUP(VLOOKUP(A813,'Fichier FI (en entrée)'!B:AH,33,0),Modificateurs!A$2:B$5,2,0),0)</f>
        <v>1</v>
      </c>
      <c r="K813" s="16">
        <f>IFERROR(VLOOKUP(VLOOKUP(A813,'Redoub FI (en entrée)'!B:N,7,0),Modificateurs!A$8:B$11,2,0),0)</f>
        <v>0</v>
      </c>
      <c r="L813" s="16">
        <f>IFERROR(VLOOKUP(M813,Modificateurs!D$1:E$94,2,0),0)</f>
        <v>-4</v>
      </c>
      <c r="M813" t="str">
        <f>VLOOKUP(A813,'Fichier FI (en entrée)'!B:AH,16,0)&amp;" "&amp;VLOOKUP(A813,'Fichier FI (en entrée)'!B:AH,20,0)&amp;" "&amp;VLOOKUP(A813,'Fichier FI (en entrée)'!B:AH,27,0)&amp;" "&amp;VLOOKUP(A813,'Fichier FI (en entrée)'!B:AH,29,0)</f>
        <v xml:space="preserve">STI2D Energies et environnement  </v>
      </c>
      <c r="N813" t="str">
        <f>VLOOKUP(A813,'Fichier FI (en entrée)'!B:AH,8,0)</f>
        <v>En Terminale</v>
      </c>
      <c r="O813" t="b">
        <f>AND(C813&gt;Synthèse!B$8,C813&lt;Synthèse!B$10,NOT(Y813))</f>
        <v>0</v>
      </c>
      <c r="P813" s="17" t="s">
        <v>2265</v>
      </c>
      <c r="Q813" s="60">
        <f>ROUNDUP(C813/(Synthèse!$B$4+Synthèse!$B$1)*8,0)</f>
        <v>10</v>
      </c>
      <c r="R813" s="60">
        <f>IFERROR(VLOOKUP(A813,'Evaluations (formulaire)'!A:P,6,0)+VLOOKUP(A813,'Evaluations (formulaire)'!A:P,7,0),0)</f>
        <v>0</v>
      </c>
      <c r="S813" s="60">
        <f>IFERROR(VLOOKUP(A813,'Evaluations (formulaire)'!A:P,8,0),0)</f>
        <v>0</v>
      </c>
      <c r="T813" s="60">
        <f>IF(AND(ISBLANK(P813),Q813&lt;=2),Synthèse!$B$41,IF(AND(ISBLANK(P813),Q813&gt;=7),Synthèse!$C$41,R813+S813))</f>
        <v>0</v>
      </c>
      <c r="U813" s="60">
        <f t="shared" si="136"/>
        <v>-100</v>
      </c>
      <c r="V813" s="60">
        <f t="shared" si="137"/>
        <v>2096</v>
      </c>
      <c r="X813" s="26">
        <v>420</v>
      </c>
      <c r="Y813" s="26" t="b">
        <f>IFERROR(VLOOKUP(A813,'Calculs FA (auto)'!A:O,15,0),FALSE)</f>
        <v>0</v>
      </c>
      <c r="Z813" s="26">
        <f>IFERROR(VLOOKUP(A813,'Evaluations (formulaire)'!A:M,9,0),0)</f>
        <v>0</v>
      </c>
      <c r="AA813" s="135" t="b">
        <v>1</v>
      </c>
      <c r="AB813" s="135" t="b">
        <v>0</v>
      </c>
      <c r="AC813" s="135" t="b">
        <f t="shared" si="138"/>
        <v>0</v>
      </c>
      <c r="AD813" s="135" t="b">
        <f t="shared" si="139"/>
        <v>0</v>
      </c>
      <c r="AE813" s="135" t="b">
        <f t="shared" si="140"/>
        <v>0</v>
      </c>
      <c r="AF813" s="135" t="b">
        <f>AND(AC813,$V813&lt;=Synthèse!$B$44)</f>
        <v>0</v>
      </c>
      <c r="AG813" s="135" t="b">
        <f>AND(AD813,$V813&lt;=Synthèse!$B$44)</f>
        <v>0</v>
      </c>
      <c r="AH813" s="135" t="b">
        <f>AND(AE813,$V813&lt;=Synthèse!$B$44)</f>
        <v>0</v>
      </c>
      <c r="AI813" s="137" t="b">
        <v>0</v>
      </c>
      <c r="AJ813" s="137" t="b">
        <v>1</v>
      </c>
      <c r="AK813" s="137" t="b">
        <f t="shared" si="141"/>
        <v>0</v>
      </c>
      <c r="AL813" s="137" t="b">
        <f t="shared" si="142"/>
        <v>0</v>
      </c>
      <c r="AM813" s="137" t="b">
        <f>AND(AK813,$V813&lt;=Synthèse!$B$44)</f>
        <v>0</v>
      </c>
      <c r="AN813" s="137" t="b">
        <f>AND(AL813,$V813&lt;=Synthèse!$B$44)</f>
        <v>0</v>
      </c>
    </row>
    <row r="814" spans="1:40">
      <c r="A814" s="17">
        <v>504515</v>
      </c>
      <c r="B814" t="str">
        <f ca="1">VLOOKUP(A814,'Fichier FI (en entrée)'!B:AH,3,0)</f>
        <v>NNDUDBWIYS</v>
      </c>
      <c r="C814">
        <f t="shared" si="132"/>
        <v>1131</v>
      </c>
      <c r="D814">
        <f t="shared" si="133"/>
        <v>8.93</v>
      </c>
      <c r="E814" s="14" t="str">
        <f>VLOOKUP(A814,'Fichier FI (en entrée)'!B:AH,2,0)</f>
        <v>EV</v>
      </c>
      <c r="F814" s="14" t="b">
        <f t="shared" si="134"/>
        <v>1</v>
      </c>
      <c r="G814" s="14" t="b">
        <f>IFERROR(VLOOKUP(A814,'Calculs FA (auto)'!A:F,6,0),FALSE)</f>
        <v>0</v>
      </c>
      <c r="H814" s="14" t="b">
        <f t="shared" si="135"/>
        <v>0</v>
      </c>
      <c r="I814" s="16">
        <f>IFERROR(VLOOKUP(A814,'Moyennes FI (en entrée)'!B:N,7,0),"")</f>
        <v>11.93</v>
      </c>
      <c r="J814" s="16">
        <f>IFERROR(VLOOKUP(VLOOKUP(A814,'Fichier FI (en entrée)'!B:AH,33,0),Modificateurs!A$2:B$5,2,0),0)</f>
        <v>1</v>
      </c>
      <c r="K814" s="16">
        <f>IFERROR(VLOOKUP(VLOOKUP(A814,'Redoub FI (en entrée)'!B:N,7,0),Modificateurs!A$8:B$11,2,0),0)</f>
        <v>0</v>
      </c>
      <c r="L814" s="16">
        <f>IFERROR(VLOOKUP(M814,Modificateurs!D$1:E$94,2,0),0)</f>
        <v>-4</v>
      </c>
      <c r="M814" t="str">
        <f>VLOOKUP(A814,'Fichier FI (en entrée)'!B:AH,16,0)&amp;" "&amp;VLOOKUP(A814,'Fichier FI (en entrée)'!B:AH,20,0)&amp;" "&amp;VLOOKUP(A814,'Fichier FI (en entrée)'!B:AH,27,0)&amp;" "&amp;VLOOKUP(A814,'Fichier FI (en entrée)'!B:AH,29,0)</f>
        <v xml:space="preserve">STI2D Energies et environnement  </v>
      </c>
      <c r="N814" t="str">
        <f>VLOOKUP(A814,'Fichier FI (en entrée)'!B:AH,8,0)</f>
        <v>En Terminale</v>
      </c>
      <c r="O814" t="b">
        <f>AND(C814&gt;Synthèse!B$8,C814&lt;Synthèse!B$10,NOT(Y814))</f>
        <v>1</v>
      </c>
      <c r="P814" t="s">
        <v>2264</v>
      </c>
      <c r="Q814" s="60">
        <f>ROUNDUP(C814/(Synthèse!$B$4+Synthèse!$B$1)*8,0)</f>
        <v>6</v>
      </c>
      <c r="R814" s="60">
        <f>IFERROR(VLOOKUP(A814,'Evaluations (formulaire)'!A:P,6,0)+VLOOKUP(A814,'Evaluations (formulaire)'!A:P,7,0),0)</f>
        <v>0</v>
      </c>
      <c r="S814" s="60">
        <f>IFERROR(VLOOKUP(A814,'Evaluations (formulaire)'!A:P,8,0),0)</f>
        <v>0</v>
      </c>
      <c r="T814" s="60">
        <f>IF(AND(ISBLANK(P814),Q814&lt;=2),Synthèse!$B$41,IF(AND(ISBLANK(P814),Q814&gt;=7),Synthèse!$C$41,R814+S814))</f>
        <v>0</v>
      </c>
      <c r="U814" s="60">
        <f t="shared" si="136"/>
        <v>8.93</v>
      </c>
      <c r="V814" s="60">
        <f t="shared" si="137"/>
        <v>1129</v>
      </c>
      <c r="X814" s="26">
        <v>1240</v>
      </c>
      <c r="Y814" s="26" t="b">
        <f>IFERROR(VLOOKUP(A814,'Calculs FA (auto)'!A:O,15,0),FALSE)</f>
        <v>0</v>
      </c>
      <c r="Z814" s="26">
        <f>IFERROR(VLOOKUP(A814,'Evaluations (formulaire)'!A:M,9,0),0)</f>
        <v>0</v>
      </c>
      <c r="AA814" s="135" t="b">
        <v>1</v>
      </c>
      <c r="AB814" s="135" t="b">
        <v>0</v>
      </c>
      <c r="AC814" s="135" t="b">
        <f t="shared" si="138"/>
        <v>1</v>
      </c>
      <c r="AD814" s="135" t="b">
        <f t="shared" si="139"/>
        <v>0</v>
      </c>
      <c r="AE814" s="135" t="b">
        <f t="shared" si="140"/>
        <v>0</v>
      </c>
      <c r="AF814" s="135" t="b">
        <f>AND(AC814,$V814&lt;=Synthèse!$B$44)</f>
        <v>0</v>
      </c>
      <c r="AG814" s="135" t="b">
        <f>AND(AD814,$V814&lt;=Synthèse!$B$44)</f>
        <v>0</v>
      </c>
      <c r="AH814" s="135" t="b">
        <f>AND(AE814,$V814&lt;=Synthèse!$B$44)</f>
        <v>0</v>
      </c>
      <c r="AI814" s="137" t="b">
        <v>0</v>
      </c>
      <c r="AJ814" s="137" t="b">
        <v>1</v>
      </c>
      <c r="AK814" s="137" t="b">
        <f t="shared" si="141"/>
        <v>0</v>
      </c>
      <c r="AL814" s="137" t="b">
        <f t="shared" si="142"/>
        <v>1</v>
      </c>
      <c r="AM814" s="137" t="b">
        <f>AND(AK814,$V814&lt;=Synthèse!$B$44)</f>
        <v>0</v>
      </c>
      <c r="AN814" s="137" t="b">
        <f>AND(AL814,$V814&lt;=Synthèse!$B$44)</f>
        <v>0</v>
      </c>
    </row>
    <row r="815" spans="1:40">
      <c r="A815" s="17">
        <v>504541</v>
      </c>
      <c r="B815" t="str">
        <f ca="1">VLOOKUP(A815,'Fichier FI (en entrée)'!B:AH,3,0)</f>
        <v>XGFEIRHFDG</v>
      </c>
      <c r="C815">
        <f t="shared" si="132"/>
        <v>528</v>
      </c>
      <c r="D815">
        <f t="shared" si="133"/>
        <v>13.25</v>
      </c>
      <c r="E815" s="14" t="str">
        <f>VLOOKUP(A815,'Fichier FI (en entrée)'!B:AH,2,0)</f>
        <v>EV</v>
      </c>
      <c r="F815" s="14" t="b">
        <f t="shared" si="134"/>
        <v>1</v>
      </c>
      <c r="G815" s="14" t="b">
        <f>IFERROR(VLOOKUP(A815,'Calculs FA (auto)'!A:F,6,0),FALSE)</f>
        <v>0</v>
      </c>
      <c r="H815" s="14" t="b">
        <f t="shared" si="135"/>
        <v>0</v>
      </c>
      <c r="I815" s="16">
        <f>IFERROR(VLOOKUP(A815,'Moyennes FI (en entrée)'!B:N,7,0),"")</f>
        <v>9.25</v>
      </c>
      <c r="J815" s="16">
        <f>IFERROR(VLOOKUP(VLOOKUP(A815,'Fichier FI (en entrée)'!B:AH,33,0),Modificateurs!A$2:B$5,2,0),0)</f>
        <v>1</v>
      </c>
      <c r="K815" s="16">
        <f>IFERROR(VLOOKUP(VLOOKUP(A815,'Redoub FI (en entrée)'!B:N,7,0),Modificateurs!A$8:B$11,2,0),0)</f>
        <v>0</v>
      </c>
      <c r="L815" s="16">
        <f>IFERROR(VLOOKUP(M815,Modificateurs!D$1:E$94,2,0),0)</f>
        <v>3</v>
      </c>
      <c r="M815" t="str">
        <f>VLOOKUP(A815,'Fichier FI (en entrée)'!B:AH,16,0)&amp;" "&amp;VLOOKUP(A815,'Fichier FI (en entrée)'!B:AH,20,0)&amp;" "&amp;VLOOKUP(A815,'Fichier FI (en entrée)'!B:AH,27,0)&amp;" "&amp;VLOOKUP(A815,'Fichier FI (en entrée)'!B:AH,29,0)</f>
        <v xml:space="preserve">S Informatique et Sciences du numérique  </v>
      </c>
      <c r="N815" t="str">
        <f>VLOOKUP(A815,'Fichier FI (en entrée)'!B:AH,8,0)</f>
        <v>En Terminale</v>
      </c>
      <c r="O815" t="b">
        <f>AND(C815&gt;Synthèse!B$8,C815&lt;Synthèse!B$10,NOT(Y815))</f>
        <v>1</v>
      </c>
      <c r="P815" s="17" t="s">
        <v>2265</v>
      </c>
      <c r="Q815" s="60">
        <f>ROUNDUP(C815/(Synthèse!$B$4+Synthèse!$B$1)*8,0)</f>
        <v>3</v>
      </c>
      <c r="R815" s="60">
        <f>IFERROR(VLOOKUP(A815,'Evaluations (formulaire)'!A:P,6,0)+VLOOKUP(A815,'Evaluations (formulaire)'!A:P,7,0),0)</f>
        <v>0</v>
      </c>
      <c r="S815" s="60">
        <f>IFERROR(VLOOKUP(A815,'Evaluations (formulaire)'!A:P,8,0),0)</f>
        <v>0</v>
      </c>
      <c r="T815" s="60">
        <f>IF(AND(ISBLANK(P815),Q815&lt;=2),Synthèse!$B$41,IF(AND(ISBLANK(P815),Q815&gt;=7),Synthèse!$C$41,R815+S815))</f>
        <v>0</v>
      </c>
      <c r="U815" s="60">
        <f t="shared" si="136"/>
        <v>13.25</v>
      </c>
      <c r="V815" s="60">
        <f t="shared" si="137"/>
        <v>529</v>
      </c>
      <c r="X815" s="26">
        <v>1415</v>
      </c>
      <c r="Y815" s="26" t="b">
        <f>IFERROR(VLOOKUP(A815,'Calculs FA (auto)'!A:O,15,0),FALSE)</f>
        <v>0</v>
      </c>
      <c r="Z815" s="26">
        <f>IFERROR(VLOOKUP(A815,'Evaluations (formulaire)'!A:M,9,0),0)</f>
        <v>0</v>
      </c>
      <c r="AA815" s="135" t="b">
        <v>1</v>
      </c>
      <c r="AB815" s="135" t="b">
        <v>0</v>
      </c>
      <c r="AC815" s="135" t="b">
        <f t="shared" si="138"/>
        <v>1</v>
      </c>
      <c r="AD815" s="135" t="b">
        <f t="shared" si="139"/>
        <v>0</v>
      </c>
      <c r="AE815" s="135" t="b">
        <f t="shared" si="140"/>
        <v>0</v>
      </c>
      <c r="AF815" s="135" t="b">
        <f>AND(AC815,$V815&lt;=Synthèse!$B$44)</f>
        <v>1</v>
      </c>
      <c r="AG815" s="135" t="b">
        <f>AND(AD815,$V815&lt;=Synthèse!$B$44)</f>
        <v>0</v>
      </c>
      <c r="AH815" s="135" t="b">
        <f>AND(AE815,$V815&lt;=Synthèse!$B$44)</f>
        <v>0</v>
      </c>
      <c r="AI815" s="137" t="b">
        <v>0</v>
      </c>
      <c r="AJ815" s="137" t="b">
        <v>1</v>
      </c>
      <c r="AK815" s="137" t="b">
        <f t="shared" si="141"/>
        <v>0</v>
      </c>
      <c r="AL815" s="137" t="b">
        <f t="shared" si="142"/>
        <v>1</v>
      </c>
      <c r="AM815" s="137" t="b">
        <f>AND(AK815,$V815&lt;=Synthèse!$B$44)</f>
        <v>0</v>
      </c>
      <c r="AN815" s="137" t="b">
        <f>AND(AL815,$V815&lt;=Synthèse!$B$44)</f>
        <v>1</v>
      </c>
    </row>
    <row r="816" spans="1:40">
      <c r="A816" s="17">
        <v>504543</v>
      </c>
      <c r="B816" t="str">
        <f ca="1">VLOOKUP(A816,'Fichier FI (en entrée)'!B:AH,3,0)</f>
        <v>EEBLOHVPOT</v>
      </c>
      <c r="C816">
        <f t="shared" si="132"/>
        <v>5</v>
      </c>
      <c r="D816">
        <f t="shared" si="133"/>
        <v>20.07</v>
      </c>
      <c r="E816" s="14" t="str">
        <f>VLOOKUP(A816,'Fichier FI (en entrée)'!B:AH,2,0)</f>
        <v>EV</v>
      </c>
      <c r="F816" s="14" t="b">
        <f t="shared" si="134"/>
        <v>1</v>
      </c>
      <c r="G816" s="14" t="b">
        <f>IFERROR(VLOOKUP(A816,'Calculs FA (auto)'!A:F,6,0),FALSE)</f>
        <v>0</v>
      </c>
      <c r="H816" s="14" t="b">
        <f t="shared" si="135"/>
        <v>0</v>
      </c>
      <c r="I816" s="16">
        <f>IFERROR(VLOOKUP(A816,'Moyennes FI (en entrée)'!B:N,7,0),"")</f>
        <v>14.07</v>
      </c>
      <c r="J816" s="16">
        <f>IFERROR(VLOOKUP(VLOOKUP(A816,'Fichier FI (en entrée)'!B:AH,33,0),Modificateurs!A$2:B$5,2,0),0)</f>
        <v>3</v>
      </c>
      <c r="K816" s="16">
        <f>IFERROR(VLOOKUP(VLOOKUP(A816,'Redoub FI (en entrée)'!B:N,7,0),Modificateurs!A$8:B$11,2,0),0)</f>
        <v>0</v>
      </c>
      <c r="L816" s="16">
        <f>IFERROR(VLOOKUP(M816,Modificateurs!D$1:E$94,2,0),0)</f>
        <v>3</v>
      </c>
      <c r="M816" t="str">
        <f>VLOOKUP(A816,'Fichier FI (en entrée)'!B:AH,16,0)&amp;" "&amp;VLOOKUP(A816,'Fichier FI (en entrée)'!B:AH,20,0)&amp;" "&amp;VLOOKUP(A816,'Fichier FI (en entrée)'!B:AH,27,0)&amp;" "&amp;VLOOKUP(A816,'Fichier FI (en entrée)'!B:AH,29,0)</f>
        <v xml:space="preserve">S Informatique et Sciences du numérique  </v>
      </c>
      <c r="N816" t="str">
        <f>VLOOKUP(A816,'Fichier FI (en entrée)'!B:AH,8,0)</f>
        <v>En Terminale</v>
      </c>
      <c r="O816" t="b">
        <f>AND(C816&gt;Synthèse!B$8,C816&lt;Synthèse!B$10,NOT(Y816))</f>
        <v>0</v>
      </c>
      <c r="P816" t="s">
        <v>84</v>
      </c>
      <c r="Q816" s="60">
        <f>ROUNDUP(C816/(Synthèse!$B$4+Synthèse!$B$1)*8,0)</f>
        <v>1</v>
      </c>
      <c r="R816" s="60">
        <f>IFERROR(VLOOKUP(A816,'Evaluations (formulaire)'!A:P,6,0)+VLOOKUP(A816,'Evaluations (formulaire)'!A:P,7,0),0)</f>
        <v>0</v>
      </c>
      <c r="S816" s="60">
        <f>IFERROR(VLOOKUP(A816,'Evaluations (formulaire)'!A:P,8,0),0)</f>
        <v>0</v>
      </c>
      <c r="T816" s="60">
        <f>IF(AND(ISBLANK(P816),Q816&lt;=2),Synthèse!$B$41,IF(AND(ISBLANK(P816),Q816&gt;=7),Synthèse!$C$41,R816+S816))</f>
        <v>0</v>
      </c>
      <c r="U816" s="60">
        <f t="shared" si="136"/>
        <v>20.07</v>
      </c>
      <c r="V816" s="60">
        <f t="shared" si="137"/>
        <v>5</v>
      </c>
      <c r="X816" s="26">
        <v>1737</v>
      </c>
      <c r="Y816" s="26" t="b">
        <f>IFERROR(VLOOKUP(A816,'Calculs FA (auto)'!A:O,15,0),FALSE)</f>
        <v>0</v>
      </c>
      <c r="Z816" s="26">
        <f>IFERROR(VLOOKUP(A816,'Evaluations (formulaire)'!A:M,9,0),0)</f>
        <v>0</v>
      </c>
      <c r="AA816" s="135" t="b">
        <v>0</v>
      </c>
      <c r="AB816" s="135" t="b">
        <v>1</v>
      </c>
      <c r="AC816" s="135" t="b">
        <f t="shared" si="138"/>
        <v>0</v>
      </c>
      <c r="AD816" s="135" t="b">
        <f t="shared" si="139"/>
        <v>1</v>
      </c>
      <c r="AE816" s="135" t="b">
        <f t="shared" si="140"/>
        <v>0</v>
      </c>
      <c r="AF816" s="135" t="b">
        <f>AND(AC816,$V816&lt;=Synthèse!$B$44)</f>
        <v>0</v>
      </c>
      <c r="AG816" s="135" t="b">
        <f>AND(AD816,$V816&lt;=Synthèse!$B$44)</f>
        <v>1</v>
      </c>
      <c r="AH816" s="135" t="b">
        <f>AND(AE816,$V816&lt;=Synthèse!$B$44)</f>
        <v>0</v>
      </c>
      <c r="AI816" s="137" t="b">
        <v>0</v>
      </c>
      <c r="AJ816" s="137" t="b">
        <v>0</v>
      </c>
      <c r="AK816" s="137" t="b">
        <f t="shared" si="141"/>
        <v>0</v>
      </c>
      <c r="AL816" s="137" t="b">
        <f t="shared" si="142"/>
        <v>0</v>
      </c>
      <c r="AM816" s="137" t="b">
        <f>AND(AK816,$V816&lt;=Synthèse!$B$44)</f>
        <v>0</v>
      </c>
      <c r="AN816" s="137" t="b">
        <f>AND(AL816,$V816&lt;=Synthèse!$B$44)</f>
        <v>0</v>
      </c>
    </row>
    <row r="817" spans="1:40">
      <c r="A817" s="17">
        <v>504544</v>
      </c>
      <c r="B817" t="str">
        <f ca="1">VLOOKUP(A817,'Fichier FI (en entrée)'!B:AH,3,0)</f>
        <v>GULCTOZMCC</v>
      </c>
      <c r="C817">
        <f t="shared" si="132"/>
        <v>36</v>
      </c>
      <c r="D817">
        <f t="shared" si="133"/>
        <v>18.52</v>
      </c>
      <c r="E817" s="14" t="str">
        <f>VLOOKUP(A817,'Fichier FI (en entrée)'!B:AH,2,0)</f>
        <v>EV</v>
      </c>
      <c r="F817" s="14" t="b">
        <f t="shared" si="134"/>
        <v>1</v>
      </c>
      <c r="G817" s="14" t="b">
        <f>IFERROR(VLOOKUP(A817,'Calculs FA (auto)'!A:F,6,0),FALSE)</f>
        <v>0</v>
      </c>
      <c r="H817" s="14" t="b">
        <f t="shared" si="135"/>
        <v>0</v>
      </c>
      <c r="I817" s="16">
        <f>IFERROR(VLOOKUP(A817,'Moyennes FI (en entrée)'!B:N,7,0),"")</f>
        <v>12.52</v>
      </c>
      <c r="J817" s="16">
        <f>IFERROR(VLOOKUP(VLOOKUP(A817,'Fichier FI (en entrée)'!B:AH,33,0),Modificateurs!A$2:B$5,2,0),0)</f>
        <v>3</v>
      </c>
      <c r="K817" s="16">
        <f>IFERROR(VLOOKUP(VLOOKUP(A817,'Redoub FI (en entrée)'!B:N,7,0),Modificateurs!A$8:B$11,2,0),0)</f>
        <v>0</v>
      </c>
      <c r="L817" s="16">
        <f>IFERROR(VLOOKUP(M817,Modificateurs!D$1:E$94,2,0),0)</f>
        <v>3</v>
      </c>
      <c r="M817" t="str">
        <f>VLOOKUP(A817,'Fichier FI (en entrée)'!B:AH,16,0)&amp;" "&amp;VLOOKUP(A817,'Fichier FI (en entrée)'!B:AH,20,0)&amp;" "&amp;VLOOKUP(A817,'Fichier FI (en entrée)'!B:AH,27,0)&amp;" "&amp;VLOOKUP(A817,'Fichier FI (en entrée)'!B:AH,29,0)</f>
        <v xml:space="preserve">S Informatique et Sciences du numérique  </v>
      </c>
      <c r="N817" t="str">
        <f>VLOOKUP(A817,'Fichier FI (en entrée)'!B:AH,8,0)</f>
        <v>En Terminale</v>
      </c>
      <c r="O817" t="b">
        <f>AND(C817&gt;Synthèse!B$8,C817&lt;Synthèse!B$10,NOT(Y817))</f>
        <v>0</v>
      </c>
      <c r="P817" t="s">
        <v>2264</v>
      </c>
      <c r="Q817" s="60">
        <f>ROUNDUP(C817/(Synthèse!$B$4+Synthèse!$B$1)*8,0)</f>
        <v>1</v>
      </c>
      <c r="R817" s="60">
        <f>IFERROR(VLOOKUP(A817,'Evaluations (formulaire)'!A:P,6,0)+VLOOKUP(A817,'Evaluations (formulaire)'!A:P,7,0),0)</f>
        <v>0</v>
      </c>
      <c r="S817" s="60">
        <f>IFERROR(VLOOKUP(A817,'Evaluations (formulaire)'!A:P,8,0),0)</f>
        <v>0</v>
      </c>
      <c r="T817" s="60">
        <f>IF(AND(ISBLANK(P817),Q817&lt;=2),Synthèse!$B$41,IF(AND(ISBLANK(P817),Q817&gt;=7),Synthèse!$C$41,R817+S817))</f>
        <v>0</v>
      </c>
      <c r="U817" s="60">
        <f t="shared" si="136"/>
        <v>18.52</v>
      </c>
      <c r="V817" s="60">
        <f t="shared" si="137"/>
        <v>36</v>
      </c>
      <c r="X817" s="26">
        <v>1165</v>
      </c>
      <c r="Y817" s="26" t="b">
        <f>IFERROR(VLOOKUP(A817,'Calculs FA (auto)'!A:O,15,0),FALSE)</f>
        <v>0</v>
      </c>
      <c r="Z817" s="26">
        <f>IFERROR(VLOOKUP(A817,'Evaluations (formulaire)'!A:M,9,0),0)</f>
        <v>0</v>
      </c>
      <c r="AA817" s="135" t="b">
        <v>1</v>
      </c>
      <c r="AB817" s="135" t="b">
        <v>0</v>
      </c>
      <c r="AC817" s="135" t="b">
        <f t="shared" si="138"/>
        <v>1</v>
      </c>
      <c r="AD817" s="135" t="b">
        <f t="shared" si="139"/>
        <v>0</v>
      </c>
      <c r="AE817" s="135" t="b">
        <f t="shared" si="140"/>
        <v>0</v>
      </c>
      <c r="AF817" s="135" t="b">
        <f>AND(AC817,$V817&lt;=Synthèse!$B$44)</f>
        <v>1</v>
      </c>
      <c r="AG817" s="135" t="b">
        <f>AND(AD817,$V817&lt;=Synthèse!$B$44)</f>
        <v>0</v>
      </c>
      <c r="AH817" s="135" t="b">
        <f>AND(AE817,$V817&lt;=Synthèse!$B$44)</f>
        <v>0</v>
      </c>
      <c r="AI817" s="137" t="b">
        <v>0</v>
      </c>
      <c r="AJ817" s="137" t="b">
        <v>1</v>
      </c>
      <c r="AK817" s="137" t="b">
        <f t="shared" si="141"/>
        <v>0</v>
      </c>
      <c r="AL817" s="137" t="b">
        <f t="shared" si="142"/>
        <v>1</v>
      </c>
      <c r="AM817" s="137" t="b">
        <f>AND(AK817,$V817&lt;=Synthèse!$B$44)</f>
        <v>0</v>
      </c>
      <c r="AN817" s="137" t="b">
        <f>AND(AL817,$V817&lt;=Synthèse!$B$44)</f>
        <v>1</v>
      </c>
    </row>
    <row r="818" spans="1:40">
      <c r="A818" s="17">
        <v>504548</v>
      </c>
      <c r="B818" t="str">
        <f ca="1">VLOOKUP(A818,'Fichier FI (en entrée)'!B:AH,3,0)</f>
        <v>GYDARBEGUV</v>
      </c>
      <c r="C818">
        <f t="shared" si="132"/>
        <v>298</v>
      </c>
      <c r="D818">
        <f t="shared" si="133"/>
        <v>14.8</v>
      </c>
      <c r="E818" s="14" t="str">
        <f>VLOOKUP(A818,'Fichier FI (en entrée)'!B:AH,2,0)</f>
        <v>EV</v>
      </c>
      <c r="F818" s="14" t="b">
        <f t="shared" si="134"/>
        <v>1</v>
      </c>
      <c r="G818" s="14" t="b">
        <f>IFERROR(VLOOKUP(A818,'Calculs FA (auto)'!A:F,6,0),FALSE)</f>
        <v>0</v>
      </c>
      <c r="H818" s="14" t="b">
        <f t="shared" si="135"/>
        <v>0</v>
      </c>
      <c r="I818" s="16">
        <f>IFERROR(VLOOKUP(A818,'Moyennes FI (en entrée)'!B:N,7,0),"")</f>
        <v>11.8</v>
      </c>
      <c r="J818" s="16">
        <f>IFERROR(VLOOKUP(VLOOKUP(A818,'Fichier FI (en entrée)'!B:AH,33,0),Modificateurs!A$2:B$5,2,0),0)</f>
        <v>1</v>
      </c>
      <c r="K818" s="16">
        <f>IFERROR(VLOOKUP(VLOOKUP(A818,'Redoub FI (en entrée)'!B:N,7,0),Modificateurs!A$8:B$11,2,0),0)</f>
        <v>0</v>
      </c>
      <c r="L818" s="16">
        <f>IFERROR(VLOOKUP(M818,Modificateurs!D$1:E$94,2,0),0)</f>
        <v>2</v>
      </c>
      <c r="M818" t="str">
        <f>VLOOKUP(A818,'Fichier FI (en entrée)'!B:AH,16,0)&amp;" "&amp;VLOOKUP(A818,'Fichier FI (en entrée)'!B:AH,20,0)&amp;" "&amp;VLOOKUP(A818,'Fichier FI (en entrée)'!B:AH,27,0)&amp;" "&amp;VLOOKUP(A818,'Fichier FI (en entrée)'!B:AH,29,0)</f>
        <v xml:space="preserve">STI2D Système informatique et numérique  </v>
      </c>
      <c r="N818" t="str">
        <f>VLOOKUP(A818,'Fichier FI (en entrée)'!B:AH,8,0)</f>
        <v>En Terminale</v>
      </c>
      <c r="O818" t="b">
        <f>AND(C818&gt;Synthèse!B$8,C818&lt;Synthèse!B$10,NOT(Y818))</f>
        <v>0</v>
      </c>
      <c r="P818" t="s">
        <v>2266</v>
      </c>
      <c r="Q818" s="60">
        <f>ROUNDUP(C818/(Synthèse!$B$4+Synthèse!$B$1)*8,0)</f>
        <v>2</v>
      </c>
      <c r="R818" s="60">
        <f>IFERROR(VLOOKUP(A818,'Evaluations (formulaire)'!A:P,6,0)+VLOOKUP(A818,'Evaluations (formulaire)'!A:P,7,0),0)</f>
        <v>0</v>
      </c>
      <c r="S818" s="60">
        <f>IFERROR(VLOOKUP(A818,'Evaluations (formulaire)'!A:P,8,0),0)</f>
        <v>0</v>
      </c>
      <c r="T818" s="60">
        <f>IF(AND(ISBLANK(P818),Q818&lt;=2),Synthèse!$B$41,IF(AND(ISBLANK(P818),Q818&gt;=7),Synthèse!$C$41,R818+S818))</f>
        <v>0</v>
      </c>
      <c r="U818" s="60">
        <f t="shared" si="136"/>
        <v>14.8</v>
      </c>
      <c r="V818" s="60">
        <f t="shared" si="137"/>
        <v>298</v>
      </c>
      <c r="X818" s="26">
        <v>1133</v>
      </c>
      <c r="Y818" s="26" t="b">
        <f>IFERROR(VLOOKUP(A818,'Calculs FA (auto)'!A:O,15,0),FALSE)</f>
        <v>0</v>
      </c>
      <c r="Z818" s="26">
        <f>IFERROR(VLOOKUP(A818,'Evaluations (formulaire)'!A:M,9,0),0)</f>
        <v>0</v>
      </c>
      <c r="AA818" s="135" t="b">
        <v>1</v>
      </c>
      <c r="AB818" s="135" t="b">
        <v>0</v>
      </c>
      <c r="AC818" s="135" t="b">
        <f t="shared" si="138"/>
        <v>1</v>
      </c>
      <c r="AD818" s="135" t="b">
        <f t="shared" si="139"/>
        <v>0</v>
      </c>
      <c r="AE818" s="135" t="b">
        <f t="shared" si="140"/>
        <v>0</v>
      </c>
      <c r="AF818" s="135" t="b">
        <f>AND(AC818,$V818&lt;=Synthèse!$B$44)</f>
        <v>1</v>
      </c>
      <c r="AG818" s="135" t="b">
        <f>AND(AD818,$V818&lt;=Synthèse!$B$44)</f>
        <v>0</v>
      </c>
      <c r="AH818" s="135" t="b">
        <f>AND(AE818,$V818&lt;=Synthèse!$B$44)</f>
        <v>0</v>
      </c>
      <c r="AI818" s="137" t="b">
        <v>0</v>
      </c>
      <c r="AJ818" s="137" t="b">
        <v>1</v>
      </c>
      <c r="AK818" s="137" t="b">
        <f t="shared" si="141"/>
        <v>0</v>
      </c>
      <c r="AL818" s="137" t="b">
        <f t="shared" si="142"/>
        <v>1</v>
      </c>
      <c r="AM818" s="137" t="b">
        <f>AND(AK818,$V818&lt;=Synthèse!$B$44)</f>
        <v>0</v>
      </c>
      <c r="AN818" s="137" t="b">
        <f>AND(AL818,$V818&lt;=Synthèse!$B$44)</f>
        <v>1</v>
      </c>
    </row>
    <row r="819" spans="1:40">
      <c r="A819" s="17">
        <v>504549</v>
      </c>
      <c r="B819" t="str">
        <f ca="1">VLOOKUP(A819,'Fichier FI (en entrée)'!B:AH,3,0)</f>
        <v>PBULIGGAVZ</v>
      </c>
      <c r="C819">
        <f t="shared" si="132"/>
        <v>547</v>
      </c>
      <c r="D819">
        <f t="shared" si="133"/>
        <v>13.14</v>
      </c>
      <c r="E819" s="14" t="str">
        <f>VLOOKUP(A819,'Fichier FI (en entrée)'!B:AH,2,0)</f>
        <v>EV</v>
      </c>
      <c r="F819" s="14" t="b">
        <f t="shared" si="134"/>
        <v>1</v>
      </c>
      <c r="G819" s="14" t="b">
        <f>IFERROR(VLOOKUP(A819,'Calculs FA (auto)'!A:F,6,0),FALSE)</f>
        <v>0</v>
      </c>
      <c r="H819" s="14" t="b">
        <f t="shared" si="135"/>
        <v>0</v>
      </c>
      <c r="I819" s="16">
        <f>IFERROR(VLOOKUP(A819,'Moyennes FI (en entrée)'!B:N,7,0),"")</f>
        <v>11.14</v>
      </c>
      <c r="J819" s="16">
        <f>IFERROR(VLOOKUP(VLOOKUP(A819,'Fichier FI (en entrée)'!B:AH,33,0),Modificateurs!A$2:B$5,2,0),0)</f>
        <v>0</v>
      </c>
      <c r="K819" s="16">
        <f>IFERROR(VLOOKUP(VLOOKUP(A819,'Redoub FI (en entrée)'!B:N,7,0),Modificateurs!A$8:B$11,2,0),0)</f>
        <v>0</v>
      </c>
      <c r="L819" s="16">
        <f>IFERROR(VLOOKUP(M819,Modificateurs!D$1:E$94,2,0),0)</f>
        <v>2</v>
      </c>
      <c r="M819" t="str">
        <f>VLOOKUP(A819,'Fichier FI (en entrée)'!B:AH,16,0)&amp;" "&amp;VLOOKUP(A819,'Fichier FI (en entrée)'!B:AH,20,0)&amp;" "&amp;VLOOKUP(A819,'Fichier FI (en entrée)'!B:AH,27,0)&amp;" "&amp;VLOOKUP(A819,'Fichier FI (en entrée)'!B:AH,29,0)</f>
        <v xml:space="preserve">STI2D Système informatique et numérique  </v>
      </c>
      <c r="N819" t="str">
        <f>VLOOKUP(A819,'Fichier FI (en entrée)'!B:AH,8,0)</f>
        <v>En Terminale</v>
      </c>
      <c r="O819" t="b">
        <f>AND(C819&gt;Synthèse!B$8,C819&lt;Synthèse!B$10,NOT(Y819))</f>
        <v>1</v>
      </c>
      <c r="P819" t="s">
        <v>2263</v>
      </c>
      <c r="Q819" s="60">
        <f>ROUNDUP(C819/(Synthèse!$B$4+Synthèse!$B$1)*8,0)</f>
        <v>3</v>
      </c>
      <c r="R819" s="60">
        <f>IFERROR(VLOOKUP(A819,'Evaluations (formulaire)'!A:P,6,0)+VLOOKUP(A819,'Evaluations (formulaire)'!A:P,7,0),0)</f>
        <v>0</v>
      </c>
      <c r="S819" s="60">
        <f>IFERROR(VLOOKUP(A819,'Evaluations (formulaire)'!A:P,8,0),0)</f>
        <v>0</v>
      </c>
      <c r="T819" s="60">
        <f>IF(AND(ISBLANK(P819),Q819&lt;=2),Synthèse!$B$41,IF(AND(ISBLANK(P819),Q819&gt;=7),Synthèse!$C$41,R819+S819))</f>
        <v>0</v>
      </c>
      <c r="U819" s="60">
        <f t="shared" si="136"/>
        <v>13.14</v>
      </c>
      <c r="V819" s="60">
        <f t="shared" si="137"/>
        <v>548</v>
      </c>
      <c r="X819" s="26">
        <v>746</v>
      </c>
      <c r="Y819" s="26" t="b">
        <f>IFERROR(VLOOKUP(A819,'Calculs FA (auto)'!A:O,15,0),FALSE)</f>
        <v>0</v>
      </c>
      <c r="Z819" s="26">
        <f>IFERROR(VLOOKUP(A819,'Evaluations (formulaire)'!A:M,9,0),0)</f>
        <v>0</v>
      </c>
      <c r="AA819" s="135" t="b">
        <v>0</v>
      </c>
      <c r="AB819" s="135" t="b">
        <v>1</v>
      </c>
      <c r="AC819" s="135" t="b">
        <f t="shared" si="138"/>
        <v>0</v>
      </c>
      <c r="AD819" s="135" t="b">
        <f t="shared" si="139"/>
        <v>1</v>
      </c>
      <c r="AE819" s="135" t="b">
        <f t="shared" si="140"/>
        <v>0</v>
      </c>
      <c r="AF819" s="135" t="b">
        <f>AND(AC819,$V819&lt;=Synthèse!$B$44)</f>
        <v>0</v>
      </c>
      <c r="AG819" s="135" t="b">
        <f>AND(AD819,$V819&lt;=Synthèse!$B$44)</f>
        <v>1</v>
      </c>
      <c r="AH819" s="135" t="b">
        <f>AND(AE819,$V819&lt;=Synthèse!$B$44)</f>
        <v>0</v>
      </c>
      <c r="AI819" s="137" t="b">
        <v>1</v>
      </c>
      <c r="AJ819" s="137" t="b">
        <v>0</v>
      </c>
      <c r="AK819" s="137" t="b">
        <f t="shared" si="141"/>
        <v>1</v>
      </c>
      <c r="AL819" s="137" t="b">
        <f t="shared" si="142"/>
        <v>0</v>
      </c>
      <c r="AM819" s="137" t="b">
        <f>AND(AK819,$V819&lt;=Synthèse!$B$44)</f>
        <v>1</v>
      </c>
      <c r="AN819" s="137" t="b">
        <f>AND(AL819,$V819&lt;=Synthèse!$B$44)</f>
        <v>0</v>
      </c>
    </row>
    <row r="820" spans="1:40">
      <c r="A820" s="17">
        <v>504558</v>
      </c>
      <c r="B820" t="str">
        <f ca="1">VLOOKUP(A820,'Fichier FI (en entrée)'!B:AH,3,0)</f>
        <v>WCJSEWEEUF</v>
      </c>
      <c r="C820">
        <f t="shared" si="132"/>
        <v>234</v>
      </c>
      <c r="D820">
        <f t="shared" si="133"/>
        <v>15.49</v>
      </c>
      <c r="E820" s="14" t="str">
        <f>VLOOKUP(A820,'Fichier FI (en entrée)'!B:AH,2,0)</f>
        <v>EV</v>
      </c>
      <c r="F820" s="14" t="b">
        <f t="shared" si="134"/>
        <v>1</v>
      </c>
      <c r="G820" s="14" t="b">
        <f>IFERROR(VLOOKUP(A820,'Calculs FA (auto)'!A:F,6,0),FALSE)</f>
        <v>1</v>
      </c>
      <c r="H820" s="14" t="b">
        <f t="shared" si="135"/>
        <v>1</v>
      </c>
      <c r="I820" s="16">
        <f>IFERROR(VLOOKUP(A820,'Moyennes FI (en entrée)'!B:N,7,0),"")</f>
        <v>12.49</v>
      </c>
      <c r="J820" s="16">
        <f>IFERROR(VLOOKUP(VLOOKUP(A820,'Fichier FI (en entrée)'!B:AH,33,0),Modificateurs!A$2:B$5,2,0),0)</f>
        <v>1</v>
      </c>
      <c r="K820" s="16">
        <f>IFERROR(VLOOKUP(VLOOKUP(A820,'Redoub FI (en entrée)'!B:N,7,0),Modificateurs!A$8:B$11,2,0),0)</f>
        <v>0</v>
      </c>
      <c r="L820" s="16">
        <f>IFERROR(VLOOKUP(M820,Modificateurs!D$1:E$94,2,0),0)</f>
        <v>2</v>
      </c>
      <c r="M820" t="str">
        <f>VLOOKUP(A820,'Fichier FI (en entrée)'!B:AH,16,0)&amp;" "&amp;VLOOKUP(A820,'Fichier FI (en entrée)'!B:AH,20,0)&amp;" "&amp;VLOOKUP(A820,'Fichier FI (en entrée)'!B:AH,27,0)&amp;" "&amp;VLOOKUP(A820,'Fichier FI (en entrée)'!B:AH,29,0)</f>
        <v xml:space="preserve">STI2D Système informatique et numérique  </v>
      </c>
      <c r="N820" t="str">
        <f>VLOOKUP(A820,'Fichier FI (en entrée)'!B:AH,8,0)</f>
        <v>En Terminale</v>
      </c>
      <c r="O820" t="b">
        <f>AND(C820&gt;Synthèse!B$8,C820&lt;Synthèse!B$10,NOT(Y820))</f>
        <v>0</v>
      </c>
      <c r="P820" t="s">
        <v>2285</v>
      </c>
      <c r="Q820" s="60">
        <f>ROUNDUP(C820/(Synthèse!$B$4+Synthèse!$B$1)*8,0)</f>
        <v>2</v>
      </c>
      <c r="R820" s="60">
        <f>IFERROR(VLOOKUP(A820,'Evaluations (formulaire)'!A:P,6,0)+VLOOKUP(A820,'Evaluations (formulaire)'!A:P,7,0),0)</f>
        <v>0</v>
      </c>
      <c r="S820" s="60">
        <f>IFERROR(VLOOKUP(A820,'Evaluations (formulaire)'!A:P,8,0),0)</f>
        <v>0</v>
      </c>
      <c r="T820" s="60">
        <f>IF(AND(ISBLANK(P820),Q820&lt;=2),Synthèse!$B$41,IF(AND(ISBLANK(P820),Q820&gt;=7),Synthèse!$C$41,R820+S820))</f>
        <v>0</v>
      </c>
      <c r="U820" s="60">
        <f t="shared" si="136"/>
        <v>15.49</v>
      </c>
      <c r="V820" s="60">
        <f t="shared" si="137"/>
        <v>234</v>
      </c>
      <c r="X820" s="26">
        <v>389</v>
      </c>
      <c r="Y820" s="26" t="b">
        <f>IFERROR(VLOOKUP(A820,'Calculs FA (auto)'!A:O,15,0),FALSE)</f>
        <v>0</v>
      </c>
      <c r="Z820" s="26">
        <f>IFERROR(VLOOKUP(A820,'Evaluations (formulaire)'!A:M,9,0),0)</f>
        <v>0</v>
      </c>
      <c r="AA820" s="135" t="b">
        <v>1</v>
      </c>
      <c r="AB820" s="135" t="b">
        <v>0</v>
      </c>
      <c r="AC820" s="135" t="b">
        <f t="shared" si="138"/>
        <v>1</v>
      </c>
      <c r="AD820" s="135" t="b">
        <f t="shared" si="139"/>
        <v>0</v>
      </c>
      <c r="AE820" s="135" t="b">
        <f t="shared" si="140"/>
        <v>0</v>
      </c>
      <c r="AF820" s="135" t="b">
        <f>AND(AC820,$V820&lt;=Synthèse!$B$44)</f>
        <v>1</v>
      </c>
      <c r="AG820" s="135" t="b">
        <f>AND(AD820,$V820&lt;=Synthèse!$B$44)</f>
        <v>0</v>
      </c>
      <c r="AH820" s="135" t="b">
        <f>AND(AE820,$V820&lt;=Synthèse!$B$44)</f>
        <v>0</v>
      </c>
      <c r="AI820" s="137" t="b">
        <v>0</v>
      </c>
      <c r="AJ820" s="137" t="b">
        <v>1</v>
      </c>
      <c r="AK820" s="137" t="b">
        <f t="shared" si="141"/>
        <v>0</v>
      </c>
      <c r="AL820" s="137" t="b">
        <f t="shared" si="142"/>
        <v>1</v>
      </c>
      <c r="AM820" s="137" t="b">
        <f>AND(AK820,$V820&lt;=Synthèse!$B$44)</f>
        <v>0</v>
      </c>
      <c r="AN820" s="137" t="b">
        <f>AND(AL820,$V820&lt;=Synthèse!$B$44)</f>
        <v>1</v>
      </c>
    </row>
    <row r="821" spans="1:40">
      <c r="A821" s="17">
        <v>504568</v>
      </c>
      <c r="B821" t="str">
        <f ca="1">VLOOKUP(A821,'Fichier FI (en entrée)'!B:AH,3,0)</f>
        <v>TGAJSTYNRJ</v>
      </c>
      <c r="C821">
        <f t="shared" si="132"/>
        <v>679</v>
      </c>
      <c r="D821">
        <f t="shared" si="133"/>
        <v>12.35</v>
      </c>
      <c r="E821" s="14" t="str">
        <f>VLOOKUP(A821,'Fichier FI (en entrée)'!B:AH,2,0)</f>
        <v>EV</v>
      </c>
      <c r="F821" s="14" t="b">
        <f t="shared" si="134"/>
        <v>1</v>
      </c>
      <c r="G821" s="14" t="b">
        <f>IFERROR(VLOOKUP(A821,'Calculs FA (auto)'!A:F,6,0),FALSE)</f>
        <v>1</v>
      </c>
      <c r="H821" s="14" t="b">
        <f t="shared" si="135"/>
        <v>1</v>
      </c>
      <c r="I821" s="16">
        <f>IFERROR(VLOOKUP(A821,'Moyennes FI (en entrée)'!B:N,7,0),"")</f>
        <v>9.35</v>
      </c>
      <c r="J821" s="16">
        <f>IFERROR(VLOOKUP(VLOOKUP(A821,'Fichier FI (en entrée)'!B:AH,33,0),Modificateurs!A$2:B$5,2,0),0)</f>
        <v>1</v>
      </c>
      <c r="K821" s="16">
        <f>IFERROR(VLOOKUP(VLOOKUP(A821,'Redoub FI (en entrée)'!B:N,7,0),Modificateurs!A$8:B$11,2,0),0)</f>
        <v>0</v>
      </c>
      <c r="L821" s="16">
        <f>IFERROR(VLOOKUP(M821,Modificateurs!D$1:E$94,2,0),0)</f>
        <v>2</v>
      </c>
      <c r="M821" t="str">
        <f>VLOOKUP(A821,'Fichier FI (en entrée)'!B:AH,16,0)&amp;" "&amp;VLOOKUP(A821,'Fichier FI (en entrée)'!B:AH,20,0)&amp;" "&amp;VLOOKUP(A821,'Fichier FI (en entrée)'!B:AH,27,0)&amp;" "&amp;VLOOKUP(A821,'Fichier FI (en entrée)'!B:AH,29,0)</f>
        <v xml:space="preserve">STI2D Système informatique et numérique  </v>
      </c>
      <c r="N821" t="str">
        <f>VLOOKUP(A821,'Fichier FI (en entrée)'!B:AH,8,0)</f>
        <v>En Terminale</v>
      </c>
      <c r="O821" t="b">
        <f>AND(C821&gt;Synthèse!B$8,C821&lt;Synthèse!B$10,NOT(Y821))</f>
        <v>0</v>
      </c>
      <c r="P821" t="s">
        <v>2258</v>
      </c>
      <c r="Q821" s="60">
        <f>ROUNDUP(C821/(Synthèse!$B$4+Synthèse!$B$1)*8,0)</f>
        <v>4</v>
      </c>
      <c r="R821" s="60">
        <f>IFERROR(VLOOKUP(A821,'Evaluations (formulaire)'!A:P,6,0)+VLOOKUP(A821,'Evaluations (formulaire)'!A:P,7,0),0)</f>
        <v>0</v>
      </c>
      <c r="S821" s="60">
        <f>IFERROR(VLOOKUP(A821,'Evaluations (formulaire)'!A:P,8,0),0)</f>
        <v>0</v>
      </c>
      <c r="T821" s="60">
        <f>IF(AND(ISBLANK(P821),Q821&lt;=2),Synthèse!$B$41,IF(AND(ISBLANK(P821),Q821&gt;=7),Synthèse!$C$41,R821+S821))</f>
        <v>0</v>
      </c>
      <c r="U821" s="60">
        <f t="shared" si="136"/>
        <v>12.35</v>
      </c>
      <c r="V821" s="60">
        <f t="shared" si="137"/>
        <v>679</v>
      </c>
      <c r="X821" s="26">
        <v>586</v>
      </c>
      <c r="Y821" s="26" t="b">
        <f>IFERROR(VLOOKUP(A821,'Calculs FA (auto)'!A:O,15,0),FALSE)</f>
        <v>1</v>
      </c>
      <c r="Z821" s="26">
        <f>IFERROR(VLOOKUP(A821,'Evaluations (formulaire)'!A:M,9,0),0)</f>
        <v>0</v>
      </c>
      <c r="AA821" s="135" t="b">
        <v>1</v>
      </c>
      <c r="AB821" s="135" t="b">
        <v>0</v>
      </c>
      <c r="AC821" s="135" t="b">
        <f t="shared" si="138"/>
        <v>1</v>
      </c>
      <c r="AD821" s="135" t="b">
        <f t="shared" si="139"/>
        <v>0</v>
      </c>
      <c r="AE821" s="135" t="b">
        <f t="shared" si="140"/>
        <v>0</v>
      </c>
      <c r="AF821" s="135" t="b">
        <f>AND(AC821,$V821&lt;=Synthèse!$B$44)</f>
        <v>0</v>
      </c>
      <c r="AG821" s="135" t="b">
        <f>AND(AD821,$V821&lt;=Synthèse!$B$44)</f>
        <v>0</v>
      </c>
      <c r="AH821" s="135" t="b">
        <f>AND(AE821,$V821&lt;=Synthèse!$B$44)</f>
        <v>0</v>
      </c>
      <c r="AI821" s="137" t="b">
        <v>0</v>
      </c>
      <c r="AJ821" s="137" t="b">
        <v>1</v>
      </c>
      <c r="AK821" s="137" t="b">
        <f t="shared" si="141"/>
        <v>0</v>
      </c>
      <c r="AL821" s="137" t="b">
        <f t="shared" si="142"/>
        <v>1</v>
      </c>
      <c r="AM821" s="137" t="b">
        <f>AND(AK821,$V821&lt;=Synthèse!$B$44)</f>
        <v>0</v>
      </c>
      <c r="AN821" s="137" t="b">
        <f>AND(AL821,$V821&lt;=Synthèse!$B$44)</f>
        <v>0</v>
      </c>
    </row>
    <row r="822" spans="1:40">
      <c r="A822" s="17">
        <v>504580</v>
      </c>
      <c r="B822" t="str">
        <f ca="1">VLOOKUP(A822,'Fichier FI (en entrée)'!B:AH,3,0)</f>
        <v>RPAULVRQWH</v>
      </c>
      <c r="C822">
        <f t="shared" si="132"/>
        <v>1248</v>
      </c>
      <c r="D822">
        <f t="shared" si="133"/>
        <v>6.89</v>
      </c>
      <c r="E822" s="14" t="str">
        <f>VLOOKUP(A822,'Fichier FI (en entrée)'!B:AH,2,0)</f>
        <v>EV</v>
      </c>
      <c r="F822" s="14" t="b">
        <f t="shared" si="134"/>
        <v>1</v>
      </c>
      <c r="G822" s="14" t="b">
        <f>IFERROR(VLOOKUP(A822,'Calculs FA (auto)'!A:F,6,0),FALSE)</f>
        <v>0</v>
      </c>
      <c r="H822" s="14" t="b">
        <f t="shared" si="135"/>
        <v>0</v>
      </c>
      <c r="I822" s="16">
        <f>IFERROR(VLOOKUP(A822,'Moyennes FI (en entrée)'!B:N,7,0),"")</f>
        <v>7.89</v>
      </c>
      <c r="J822" s="16">
        <f>IFERROR(VLOOKUP(VLOOKUP(A822,'Fichier FI (en entrée)'!B:AH,33,0),Modificateurs!A$2:B$5,2,0),0)</f>
        <v>-3</v>
      </c>
      <c r="K822" s="16">
        <f>IFERROR(VLOOKUP(VLOOKUP(A822,'Redoub FI (en entrée)'!B:N,7,0),Modificateurs!A$8:B$11,2,0),0)</f>
        <v>0</v>
      </c>
      <c r="L822" s="16">
        <f>IFERROR(VLOOKUP(M822,Modificateurs!D$1:E$94,2,0),0)</f>
        <v>2</v>
      </c>
      <c r="M822" t="str">
        <f>VLOOKUP(A822,'Fichier FI (en entrée)'!B:AH,16,0)&amp;" "&amp;VLOOKUP(A822,'Fichier FI (en entrée)'!B:AH,20,0)&amp;" "&amp;VLOOKUP(A822,'Fichier FI (en entrée)'!B:AH,27,0)&amp;" "&amp;VLOOKUP(A822,'Fichier FI (en entrée)'!B:AH,29,0)</f>
        <v xml:space="preserve">STI2D Système informatique et numérique  </v>
      </c>
      <c r="N822" t="str">
        <f>VLOOKUP(A822,'Fichier FI (en entrée)'!B:AH,8,0)</f>
        <v>En Terminale</v>
      </c>
      <c r="O822" t="b">
        <f>AND(C822&gt;Synthèse!B$8,C822&lt;Synthèse!B$10,NOT(Y822))</f>
        <v>1</v>
      </c>
      <c r="P822" s="17" t="s">
        <v>2260</v>
      </c>
      <c r="Q822" s="60">
        <f>ROUNDUP(C822/(Synthèse!$B$4+Synthèse!$B$1)*8,0)</f>
        <v>6</v>
      </c>
      <c r="R822" s="60">
        <f>IFERROR(VLOOKUP(A822,'Evaluations (formulaire)'!A:P,6,0)+VLOOKUP(A822,'Evaluations (formulaire)'!A:P,7,0),0)</f>
        <v>0</v>
      </c>
      <c r="S822" s="60">
        <f>IFERROR(VLOOKUP(A822,'Evaluations (formulaire)'!A:P,8,0),0)</f>
        <v>0</v>
      </c>
      <c r="T822" s="60">
        <f>IF(AND(ISBLANK(P822),Q822&lt;=2),Synthèse!$B$41,IF(AND(ISBLANK(P822),Q822&gt;=7),Synthèse!$C$41,R822+S822))</f>
        <v>0</v>
      </c>
      <c r="U822" s="60">
        <f t="shared" si="136"/>
        <v>6.89</v>
      </c>
      <c r="V822" s="60">
        <f t="shared" si="137"/>
        <v>1246</v>
      </c>
      <c r="X822" s="26">
        <v>218</v>
      </c>
      <c r="Y822" s="26" t="b">
        <f>IFERROR(VLOOKUP(A822,'Calculs FA (auto)'!A:O,15,0),FALSE)</f>
        <v>0</v>
      </c>
      <c r="Z822" s="26">
        <f>IFERROR(VLOOKUP(A822,'Evaluations (formulaire)'!A:M,9,0),0)</f>
        <v>0</v>
      </c>
      <c r="AA822" s="135" t="b">
        <v>1</v>
      </c>
      <c r="AB822" s="135" t="b">
        <v>0</v>
      </c>
      <c r="AC822" s="135" t="b">
        <f t="shared" si="138"/>
        <v>1</v>
      </c>
      <c r="AD822" s="135" t="b">
        <f t="shared" si="139"/>
        <v>0</v>
      </c>
      <c r="AE822" s="135" t="b">
        <f t="shared" si="140"/>
        <v>0</v>
      </c>
      <c r="AF822" s="135" t="b">
        <f>AND(AC822,$V822&lt;=Synthèse!$B$44)</f>
        <v>0</v>
      </c>
      <c r="AG822" s="135" t="b">
        <f>AND(AD822,$V822&lt;=Synthèse!$B$44)</f>
        <v>0</v>
      </c>
      <c r="AH822" s="135" t="b">
        <f>AND(AE822,$V822&lt;=Synthèse!$B$44)</f>
        <v>0</v>
      </c>
      <c r="AI822" s="137" t="b">
        <v>0</v>
      </c>
      <c r="AJ822" s="137" t="b">
        <v>0</v>
      </c>
      <c r="AK822" s="137" t="b">
        <f t="shared" si="141"/>
        <v>0</v>
      </c>
      <c r="AL822" s="137" t="b">
        <f t="shared" si="142"/>
        <v>0</v>
      </c>
      <c r="AM822" s="137" t="b">
        <f>AND(AK822,$V822&lt;=Synthèse!$B$44)</f>
        <v>0</v>
      </c>
      <c r="AN822" s="137" t="b">
        <f>AND(AL822,$V822&lt;=Synthèse!$B$44)</f>
        <v>0</v>
      </c>
    </row>
    <row r="823" spans="1:40">
      <c r="A823" s="17">
        <v>504601</v>
      </c>
      <c r="B823" t="str">
        <f ca="1">VLOOKUP(A823,'Fichier FI (en entrée)'!B:AH,3,0)</f>
        <v>VYKAKYYDWT</v>
      </c>
      <c r="C823">
        <f t="shared" si="132"/>
        <v>263</v>
      </c>
      <c r="D823">
        <f t="shared" si="133"/>
        <v>15.15</v>
      </c>
      <c r="E823" s="14" t="str">
        <f>VLOOKUP(A823,'Fichier FI (en entrée)'!B:AH,2,0)</f>
        <v>EV</v>
      </c>
      <c r="F823" s="14" t="b">
        <f t="shared" si="134"/>
        <v>1</v>
      </c>
      <c r="G823" s="14" t="b">
        <f>IFERROR(VLOOKUP(A823,'Calculs FA (auto)'!A:F,6,0),FALSE)</f>
        <v>0</v>
      </c>
      <c r="H823" s="14" t="b">
        <f t="shared" si="135"/>
        <v>0</v>
      </c>
      <c r="I823" s="16">
        <f>IFERROR(VLOOKUP(A823,'Moyennes FI (en entrée)'!B:N,7,0),"")</f>
        <v>12.15</v>
      </c>
      <c r="J823" s="16">
        <f>IFERROR(VLOOKUP(VLOOKUP(A823,'Fichier FI (en entrée)'!B:AH,33,0),Modificateurs!A$2:B$5,2,0),0)</f>
        <v>1</v>
      </c>
      <c r="K823" s="16">
        <f>IFERROR(VLOOKUP(VLOOKUP(A823,'Redoub FI (en entrée)'!B:N,7,0),Modificateurs!A$8:B$11,2,0),0)</f>
        <v>0</v>
      </c>
      <c r="L823" s="16">
        <f>IFERROR(VLOOKUP(M823,Modificateurs!D$1:E$94,2,0),0)</f>
        <v>2</v>
      </c>
      <c r="M823" t="str">
        <f>VLOOKUP(A823,'Fichier FI (en entrée)'!B:AH,16,0)&amp;" "&amp;VLOOKUP(A823,'Fichier FI (en entrée)'!B:AH,20,0)&amp;" "&amp;VLOOKUP(A823,'Fichier FI (en entrée)'!B:AH,27,0)&amp;" "&amp;VLOOKUP(A823,'Fichier FI (en entrée)'!B:AH,29,0)</f>
        <v xml:space="preserve">STI2D Système informatique et numérique  </v>
      </c>
      <c r="N823" t="str">
        <f>VLOOKUP(A823,'Fichier FI (en entrée)'!B:AH,8,0)</f>
        <v>En Terminale</v>
      </c>
      <c r="O823" t="b">
        <f>AND(C823&gt;Synthèse!B$8,C823&lt;Synthèse!B$10,NOT(Y823))</f>
        <v>0</v>
      </c>
      <c r="P823" t="s">
        <v>2266</v>
      </c>
      <c r="Q823" s="60">
        <f>ROUNDUP(C823/(Synthèse!$B$4+Synthèse!$B$1)*8,0)</f>
        <v>2</v>
      </c>
      <c r="R823" s="60">
        <f>IFERROR(VLOOKUP(A823,'Evaluations (formulaire)'!A:P,6,0)+VLOOKUP(A823,'Evaluations (formulaire)'!A:P,7,0),0)</f>
        <v>0</v>
      </c>
      <c r="S823" s="60">
        <f>IFERROR(VLOOKUP(A823,'Evaluations (formulaire)'!A:P,8,0),0)</f>
        <v>0</v>
      </c>
      <c r="T823" s="60">
        <f>IF(AND(ISBLANK(P823),Q823&lt;=2),Synthèse!$B$41,IF(AND(ISBLANK(P823),Q823&gt;=7),Synthèse!$C$41,R823+S823))</f>
        <v>0</v>
      </c>
      <c r="U823" s="60">
        <f t="shared" si="136"/>
        <v>15.15</v>
      </c>
      <c r="V823" s="60">
        <f t="shared" si="137"/>
        <v>263</v>
      </c>
      <c r="X823" s="26">
        <v>966</v>
      </c>
      <c r="Y823" s="26" t="b">
        <f>IFERROR(VLOOKUP(A823,'Calculs FA (auto)'!A:O,15,0),FALSE)</f>
        <v>0</v>
      </c>
      <c r="Z823" s="26">
        <f>IFERROR(VLOOKUP(A823,'Evaluations (formulaire)'!A:M,9,0),0)</f>
        <v>0</v>
      </c>
      <c r="AA823" s="135" t="b">
        <v>1</v>
      </c>
      <c r="AB823" s="135" t="b">
        <v>0</v>
      </c>
      <c r="AC823" s="135" t="b">
        <f t="shared" si="138"/>
        <v>1</v>
      </c>
      <c r="AD823" s="135" t="b">
        <f t="shared" si="139"/>
        <v>0</v>
      </c>
      <c r="AE823" s="135" t="b">
        <f t="shared" si="140"/>
        <v>0</v>
      </c>
      <c r="AF823" s="135" t="b">
        <f>AND(AC823,$V823&lt;=Synthèse!$B$44)</f>
        <v>1</v>
      </c>
      <c r="AG823" s="135" t="b">
        <f>AND(AD823,$V823&lt;=Synthèse!$B$44)</f>
        <v>0</v>
      </c>
      <c r="AH823" s="135" t="b">
        <f>AND(AE823,$V823&lt;=Synthèse!$B$44)</f>
        <v>0</v>
      </c>
      <c r="AI823" s="137" t="b">
        <v>0</v>
      </c>
      <c r="AJ823" s="137" t="b">
        <v>1</v>
      </c>
      <c r="AK823" s="137" t="b">
        <f t="shared" si="141"/>
        <v>0</v>
      </c>
      <c r="AL823" s="137" t="b">
        <f t="shared" si="142"/>
        <v>1</v>
      </c>
      <c r="AM823" s="137" t="b">
        <f>AND(AK823,$V823&lt;=Synthèse!$B$44)</f>
        <v>0</v>
      </c>
      <c r="AN823" s="137" t="b">
        <f>AND(AL823,$V823&lt;=Synthèse!$B$44)</f>
        <v>1</v>
      </c>
    </row>
    <row r="824" spans="1:40">
      <c r="A824" s="17">
        <v>505732</v>
      </c>
      <c r="B824" t="str">
        <f ca="1">VLOOKUP(A824,'Fichier FI (en entrée)'!B:AH,3,0)</f>
        <v>BBHEZNRPAO</v>
      </c>
      <c r="C824">
        <f t="shared" si="132"/>
        <v>2097</v>
      </c>
      <c r="D824">
        <f t="shared" si="133"/>
        <v>-100</v>
      </c>
      <c r="E824" s="14" t="str">
        <f>VLOOKUP(A824,'Fichier FI (en entrée)'!B:AH,2,0)</f>
        <v>ENV</v>
      </c>
      <c r="F824" s="14" t="b">
        <f t="shared" si="134"/>
        <v>0</v>
      </c>
      <c r="G824" s="14" t="b">
        <f>IFERROR(VLOOKUP(A824,'Calculs FA (auto)'!A:F,6,0),FALSE)</f>
        <v>0</v>
      </c>
      <c r="H824" s="14" t="b">
        <f t="shared" si="135"/>
        <v>0</v>
      </c>
      <c r="I824" s="16" t="str">
        <f>IFERROR(VLOOKUP(A824,'Moyennes FI (en entrée)'!B:N,7,0),"")</f>
        <v/>
      </c>
      <c r="J824" s="16">
        <f>IFERROR(VLOOKUP(VLOOKUP(A824,'Fichier FI (en entrée)'!B:AH,33,0),Modificateurs!A$2:B$5,2,0),0)</f>
        <v>-3</v>
      </c>
      <c r="K824" s="16">
        <f>IFERROR(VLOOKUP(VLOOKUP(A824,'Redoub FI (en entrée)'!B:N,7,0),Modificateurs!A$8:B$11,2,0),0)</f>
        <v>0</v>
      </c>
      <c r="L824" s="16">
        <f>IFERROR(VLOOKUP(M824,Modificateurs!D$1:E$94,2,0),0)</f>
        <v>-12</v>
      </c>
      <c r="M824" t="str">
        <f>VLOOKUP(A824,'Fichier FI (en entrée)'!B:AH,16,0)&amp;" "&amp;VLOOKUP(A824,'Fichier FI (en entrée)'!B:AH,20,0)&amp;" "&amp;VLOOKUP(A824,'Fichier FI (en entrée)'!B:AH,27,0)&amp;" "&amp;VLOOKUP(A824,'Fichier FI (en entrée)'!B:AH,29,0)</f>
        <v xml:space="preserve">STMG Gestion et Finance  </v>
      </c>
      <c r="N824" t="str">
        <f>VLOOKUP(A824,'Fichier FI (en entrée)'!B:AH,8,0)</f>
        <v>En Terminale</v>
      </c>
      <c r="O824" t="b">
        <f>AND(C824&gt;Synthèse!B$8,C824&lt;Synthèse!B$10,NOT(Y824))</f>
        <v>0</v>
      </c>
      <c r="P824" s="17" t="s">
        <v>2265</v>
      </c>
      <c r="Q824" s="60">
        <f>ROUNDUP(C824/(Synthèse!$B$4+Synthèse!$B$1)*8,0)</f>
        <v>10</v>
      </c>
      <c r="R824" s="60">
        <f>IFERROR(VLOOKUP(A824,'Evaluations (formulaire)'!A:P,6,0)+VLOOKUP(A824,'Evaluations (formulaire)'!A:P,7,0),0)</f>
        <v>0</v>
      </c>
      <c r="S824" s="60">
        <f>IFERROR(VLOOKUP(A824,'Evaluations (formulaire)'!A:P,8,0),0)</f>
        <v>0</v>
      </c>
      <c r="T824" s="60">
        <f>IF(AND(ISBLANK(P824),Q824&lt;=2),Synthèse!$B$41,IF(AND(ISBLANK(P824),Q824&gt;=7),Synthèse!$C$41,R824+S824))</f>
        <v>0</v>
      </c>
      <c r="U824" s="60">
        <f t="shared" si="136"/>
        <v>-100</v>
      </c>
      <c r="V824" s="60">
        <f t="shared" si="137"/>
        <v>2096</v>
      </c>
      <c r="X824" s="26">
        <v>914</v>
      </c>
      <c r="Y824" s="26" t="b">
        <f>IFERROR(VLOOKUP(A824,'Calculs FA (auto)'!A:O,15,0),FALSE)</f>
        <v>0</v>
      </c>
      <c r="Z824" s="26">
        <f>IFERROR(VLOOKUP(A824,'Evaluations (formulaire)'!A:M,9,0),0)</f>
        <v>0</v>
      </c>
      <c r="AA824" s="135" t="b">
        <v>1</v>
      </c>
      <c r="AB824" s="135" t="b">
        <v>0</v>
      </c>
      <c r="AC824" s="135" t="b">
        <f t="shared" si="138"/>
        <v>0</v>
      </c>
      <c r="AD824" s="135" t="b">
        <f t="shared" si="139"/>
        <v>0</v>
      </c>
      <c r="AE824" s="135" t="b">
        <f t="shared" si="140"/>
        <v>0</v>
      </c>
      <c r="AF824" s="135" t="b">
        <f>AND(AC824,$V824&lt;=Synthèse!$B$44)</f>
        <v>0</v>
      </c>
      <c r="AG824" s="135" t="b">
        <f>AND(AD824,$V824&lt;=Synthèse!$B$44)</f>
        <v>0</v>
      </c>
      <c r="AH824" s="135" t="b">
        <f>AND(AE824,$V824&lt;=Synthèse!$B$44)</f>
        <v>0</v>
      </c>
      <c r="AI824" s="137" t="b">
        <v>0</v>
      </c>
      <c r="AJ824" s="137" t="b">
        <v>1</v>
      </c>
      <c r="AK824" s="137" t="b">
        <f t="shared" si="141"/>
        <v>0</v>
      </c>
      <c r="AL824" s="137" t="b">
        <f t="shared" si="142"/>
        <v>0</v>
      </c>
      <c r="AM824" s="137" t="b">
        <f>AND(AK824,$V824&lt;=Synthèse!$B$44)</f>
        <v>0</v>
      </c>
      <c r="AN824" s="137" t="b">
        <f>AND(AL824,$V824&lt;=Synthèse!$B$44)</f>
        <v>0</v>
      </c>
    </row>
    <row r="825" spans="1:40">
      <c r="A825" s="17">
        <v>508409</v>
      </c>
      <c r="B825" t="str">
        <f ca="1">VLOOKUP(A825,'Fichier FI (en entrée)'!B:AH,3,0)</f>
        <v>IFNWDUKRLM</v>
      </c>
      <c r="C825">
        <f t="shared" si="132"/>
        <v>1151</v>
      </c>
      <c r="D825">
        <f t="shared" si="133"/>
        <v>8.64</v>
      </c>
      <c r="E825" s="14" t="str">
        <f>VLOOKUP(A825,'Fichier FI (en entrée)'!B:AH,2,0)</f>
        <v>EV</v>
      </c>
      <c r="F825" s="14" t="b">
        <f t="shared" si="134"/>
        <v>1</v>
      </c>
      <c r="G825" s="14" t="b">
        <f>IFERROR(VLOOKUP(A825,'Calculs FA (auto)'!A:F,6,0),FALSE)</f>
        <v>0</v>
      </c>
      <c r="H825" s="14" t="b">
        <f t="shared" si="135"/>
        <v>0</v>
      </c>
      <c r="I825" s="16">
        <f>IFERROR(VLOOKUP(A825,'Moyennes FI (en entrée)'!B:N,7,0),"")</f>
        <v>10.64</v>
      </c>
      <c r="J825" s="16">
        <f>IFERROR(VLOOKUP(VLOOKUP(A825,'Fichier FI (en entrée)'!B:AH,33,0),Modificateurs!A$2:B$5,2,0),0)</f>
        <v>1</v>
      </c>
      <c r="K825" s="16">
        <f>IFERROR(VLOOKUP(VLOOKUP(A825,'Redoub FI (en entrée)'!B:N,7,0),Modificateurs!A$8:B$11,2,0),0)</f>
        <v>0</v>
      </c>
      <c r="L825" s="16">
        <f>IFERROR(VLOOKUP(M825,Modificateurs!D$1:E$94,2,0),0)</f>
        <v>-3</v>
      </c>
      <c r="M825" t="str">
        <f>VLOOKUP(A825,'Fichier FI (en entrée)'!B:AH,16,0)&amp;" "&amp;VLOOKUP(A825,'Fichier FI (en entrée)'!B:AH,20,0)&amp;" "&amp;VLOOKUP(A825,'Fichier FI (en entrée)'!B:AH,27,0)&amp;" "&amp;VLOOKUP(A825,'Fichier FI (en entrée)'!B:AH,29,0)</f>
        <v xml:space="preserve">ES Mathématiques  </v>
      </c>
      <c r="N825" t="str">
        <f>VLOOKUP(A825,'Fichier FI (en entrée)'!B:AH,8,0)</f>
        <v>En Terminale</v>
      </c>
      <c r="O825" t="b">
        <f>AND(C825&gt;Synthèse!B$8,C825&lt;Synthèse!B$10,NOT(Y825))</f>
        <v>1</v>
      </c>
      <c r="P825" s="17" t="s">
        <v>2265</v>
      </c>
      <c r="Q825" s="60">
        <f>ROUNDUP(C825/(Synthèse!$B$4+Synthèse!$B$1)*8,0)</f>
        <v>6</v>
      </c>
      <c r="R825" s="60">
        <f>IFERROR(VLOOKUP(A825,'Evaluations (formulaire)'!A:P,6,0)+VLOOKUP(A825,'Evaluations (formulaire)'!A:P,7,0),0)</f>
        <v>0</v>
      </c>
      <c r="S825" s="60">
        <f>IFERROR(VLOOKUP(A825,'Evaluations (formulaire)'!A:P,8,0),0)</f>
        <v>0</v>
      </c>
      <c r="T825" s="60">
        <f>IF(AND(ISBLANK(P825),Q825&lt;=2),Synthèse!$B$41,IF(AND(ISBLANK(P825),Q825&gt;=7),Synthèse!$C$41,R825+S825))</f>
        <v>0</v>
      </c>
      <c r="U825" s="60">
        <f t="shared" si="136"/>
        <v>8.64</v>
      </c>
      <c r="V825" s="60">
        <f t="shared" si="137"/>
        <v>1149</v>
      </c>
      <c r="X825" s="26">
        <v>504</v>
      </c>
      <c r="Y825" s="26" t="b">
        <f>IFERROR(VLOOKUP(A825,'Calculs FA (auto)'!A:O,15,0),FALSE)</f>
        <v>0</v>
      </c>
      <c r="Z825" s="26">
        <f>IFERROR(VLOOKUP(A825,'Evaluations (formulaire)'!A:M,9,0),0)</f>
        <v>0</v>
      </c>
      <c r="AA825" s="135" t="b">
        <v>1</v>
      </c>
      <c r="AB825" s="135" t="b">
        <v>0</v>
      </c>
      <c r="AC825" s="135" t="b">
        <f t="shared" si="138"/>
        <v>1</v>
      </c>
      <c r="AD825" s="135" t="b">
        <f t="shared" si="139"/>
        <v>0</v>
      </c>
      <c r="AE825" s="135" t="b">
        <f t="shared" si="140"/>
        <v>0</v>
      </c>
      <c r="AF825" s="135" t="b">
        <f>AND(AC825,$V825&lt;=Synthèse!$B$44)</f>
        <v>0</v>
      </c>
      <c r="AG825" s="135" t="b">
        <f>AND(AD825,$V825&lt;=Synthèse!$B$44)</f>
        <v>0</v>
      </c>
      <c r="AH825" s="135" t="b">
        <f>AND(AE825,$V825&lt;=Synthèse!$B$44)</f>
        <v>0</v>
      </c>
      <c r="AI825" s="137" t="b">
        <v>0</v>
      </c>
      <c r="AJ825" s="137" t="b">
        <v>1</v>
      </c>
      <c r="AK825" s="137" t="b">
        <f t="shared" si="141"/>
        <v>0</v>
      </c>
      <c r="AL825" s="137" t="b">
        <f t="shared" si="142"/>
        <v>1</v>
      </c>
      <c r="AM825" s="137" t="b">
        <f>AND(AK825,$V825&lt;=Synthèse!$B$44)</f>
        <v>0</v>
      </c>
      <c r="AN825" s="137" t="b">
        <f>AND(AL825,$V825&lt;=Synthèse!$B$44)</f>
        <v>0</v>
      </c>
    </row>
    <row r="826" spans="1:40">
      <c r="A826" s="17">
        <v>508733</v>
      </c>
      <c r="B826" t="str">
        <f ca="1">VLOOKUP(A826,'Fichier FI (en entrée)'!B:AH,3,0)</f>
        <v>TJCAESYXHM</v>
      </c>
      <c r="C826">
        <f t="shared" si="132"/>
        <v>774</v>
      </c>
      <c r="D826">
        <f t="shared" si="133"/>
        <v>11.82</v>
      </c>
      <c r="E826" s="14" t="str">
        <f>VLOOKUP(A826,'Fichier FI (en entrée)'!B:AH,2,0)</f>
        <v>EV</v>
      </c>
      <c r="F826" s="14" t="b">
        <f t="shared" si="134"/>
        <v>1</v>
      </c>
      <c r="G826" s="14" t="b">
        <f>IFERROR(VLOOKUP(A826,'Calculs FA (auto)'!A:F,6,0),FALSE)</f>
        <v>0</v>
      </c>
      <c r="H826" s="14" t="b">
        <f t="shared" si="135"/>
        <v>0</v>
      </c>
      <c r="I826" s="16">
        <f>IFERROR(VLOOKUP(A826,'Moyennes FI (en entrée)'!B:N,7,0),"")</f>
        <v>8.82</v>
      </c>
      <c r="J826" s="16">
        <f>IFERROR(VLOOKUP(VLOOKUP(A826,'Fichier FI (en entrée)'!B:AH,33,0),Modificateurs!A$2:B$5,2,0),0)</f>
        <v>0</v>
      </c>
      <c r="K826" s="16">
        <f>IFERROR(VLOOKUP(VLOOKUP(A826,'Redoub FI (en entrée)'!B:N,7,0),Modificateurs!A$8:B$11,2,0),0)</f>
        <v>0</v>
      </c>
      <c r="L826" s="16">
        <f>IFERROR(VLOOKUP(M826,Modificateurs!D$1:E$94,2,0),0)</f>
        <v>3</v>
      </c>
      <c r="M826" t="str">
        <f>VLOOKUP(A826,'Fichier FI (en entrée)'!B:AH,16,0)&amp;" "&amp;VLOOKUP(A826,'Fichier FI (en entrée)'!B:AH,20,0)&amp;" "&amp;VLOOKUP(A826,'Fichier FI (en entrée)'!B:AH,27,0)&amp;" "&amp;VLOOKUP(A826,'Fichier FI (en entrée)'!B:AH,29,0)</f>
        <v xml:space="preserve">S Informatique et Sciences du numérique  </v>
      </c>
      <c r="N826" t="str">
        <f>VLOOKUP(A826,'Fichier FI (en entrée)'!B:AH,8,0)</f>
        <v>En Terminale</v>
      </c>
      <c r="O826" t="b">
        <f>AND(C826&gt;Synthèse!B$8,C826&lt;Synthèse!B$10,NOT(Y826))</f>
        <v>1</v>
      </c>
      <c r="P826" t="s">
        <v>2268</v>
      </c>
      <c r="Q826" s="60">
        <f>ROUNDUP(C826/(Synthèse!$B$4+Synthèse!$B$1)*8,0)</f>
        <v>4</v>
      </c>
      <c r="R826" s="60">
        <f>IFERROR(VLOOKUP(A826,'Evaluations (formulaire)'!A:P,6,0)+VLOOKUP(A826,'Evaluations (formulaire)'!A:P,7,0),0)</f>
        <v>0</v>
      </c>
      <c r="S826" s="60">
        <f>IFERROR(VLOOKUP(A826,'Evaluations (formulaire)'!A:P,8,0),0)</f>
        <v>0</v>
      </c>
      <c r="T826" s="60">
        <f>IF(AND(ISBLANK(P826),Q826&lt;=2),Synthèse!$B$41,IF(AND(ISBLANK(P826),Q826&gt;=7),Synthèse!$C$41,R826+S826))</f>
        <v>0</v>
      </c>
      <c r="U826" s="60">
        <f t="shared" si="136"/>
        <v>11.82</v>
      </c>
      <c r="V826" s="60">
        <f t="shared" si="137"/>
        <v>774</v>
      </c>
      <c r="X826" s="26">
        <v>587</v>
      </c>
      <c r="Y826" s="26" t="b">
        <f>IFERROR(VLOOKUP(A826,'Calculs FA (auto)'!A:O,15,0),FALSE)</f>
        <v>0</v>
      </c>
      <c r="Z826" s="26">
        <f>IFERROR(VLOOKUP(A826,'Evaluations (formulaire)'!A:M,9,0),0)</f>
        <v>0</v>
      </c>
      <c r="AA826" s="135" t="b">
        <v>1</v>
      </c>
      <c r="AB826" s="135" t="b">
        <v>0</v>
      </c>
      <c r="AC826" s="135" t="b">
        <f t="shared" si="138"/>
        <v>1</v>
      </c>
      <c r="AD826" s="135" t="b">
        <f t="shared" si="139"/>
        <v>0</v>
      </c>
      <c r="AE826" s="135" t="b">
        <f t="shared" si="140"/>
        <v>0</v>
      </c>
      <c r="AF826" s="135" t="b">
        <f>AND(AC826,$V826&lt;=Synthèse!$B$44)</f>
        <v>0</v>
      </c>
      <c r="AG826" s="135" t="b">
        <f>AND(AD826,$V826&lt;=Synthèse!$B$44)</f>
        <v>0</v>
      </c>
      <c r="AH826" s="135" t="b">
        <f>AND(AE826,$V826&lt;=Synthèse!$B$44)</f>
        <v>0</v>
      </c>
      <c r="AI826" s="137" t="b">
        <v>0</v>
      </c>
      <c r="AJ826" s="137" t="b">
        <v>1</v>
      </c>
      <c r="AK826" s="137" t="b">
        <f t="shared" si="141"/>
        <v>0</v>
      </c>
      <c r="AL826" s="137" t="b">
        <f t="shared" si="142"/>
        <v>1</v>
      </c>
      <c r="AM826" s="137" t="b">
        <f>AND(AK826,$V826&lt;=Synthèse!$B$44)</f>
        <v>0</v>
      </c>
      <c r="AN826" s="137" t="b">
        <f>AND(AL826,$V826&lt;=Synthèse!$B$44)</f>
        <v>0</v>
      </c>
    </row>
    <row r="827" spans="1:40">
      <c r="A827" s="17">
        <v>508838</v>
      </c>
      <c r="B827" t="str">
        <f ca="1">VLOOKUP(A827,'Fichier FI (en entrée)'!B:AH,3,0)</f>
        <v>LIUMBXCOBC</v>
      </c>
      <c r="C827">
        <f t="shared" si="132"/>
        <v>1483</v>
      </c>
      <c r="D827">
        <f t="shared" si="133"/>
        <v>1.4299999999999997</v>
      </c>
      <c r="E827" s="14" t="str">
        <f>VLOOKUP(A827,'Fichier FI (en entrée)'!B:AH,2,0)</f>
        <v>EV</v>
      </c>
      <c r="F827" s="14" t="b">
        <f t="shared" si="134"/>
        <v>1</v>
      </c>
      <c r="G827" s="14" t="b">
        <f>IFERROR(VLOOKUP(A827,'Calculs FA (auto)'!A:F,6,0),FALSE)</f>
        <v>1</v>
      </c>
      <c r="H827" s="14" t="b">
        <f t="shared" si="135"/>
        <v>1</v>
      </c>
      <c r="I827" s="16">
        <f>IFERROR(VLOOKUP(A827,'Moyennes FI (en entrée)'!B:N,7,0),"")</f>
        <v>8.43</v>
      </c>
      <c r="J827" s="16">
        <f>IFERROR(VLOOKUP(VLOOKUP(A827,'Fichier FI (en entrée)'!B:AH,33,0),Modificateurs!A$2:B$5,2,0),0)</f>
        <v>1</v>
      </c>
      <c r="K827" s="16">
        <f>IFERROR(VLOOKUP(VLOOKUP(A827,'Redoub FI (en entrée)'!B:N,7,0),Modificateurs!A$8:B$11,2,0),0)</f>
        <v>0</v>
      </c>
      <c r="L827" s="16">
        <f>IFERROR(VLOOKUP(M827,Modificateurs!D$1:E$94,2,0),0)</f>
        <v>-8</v>
      </c>
      <c r="M827" t="str">
        <f>VLOOKUP(A827,'Fichier FI (en entrée)'!B:AH,16,0)&amp;" "&amp;VLOOKUP(A827,'Fichier FI (en entrée)'!B:AH,20,0)&amp;" "&amp;VLOOKUP(A827,'Fichier FI (en entrée)'!B:AH,27,0)&amp;" "&amp;VLOOKUP(A827,'Fichier FI (en entrée)'!B:AH,29,0)</f>
        <v xml:space="preserve">STMG Systèmes d'information et de gestion  </v>
      </c>
      <c r="N827" t="str">
        <f>VLOOKUP(A827,'Fichier FI (en entrée)'!B:AH,8,0)</f>
        <v>En Terminale</v>
      </c>
      <c r="O827" t="b">
        <f>AND(C827&gt;Synthèse!B$8,C827&lt;Synthèse!B$10,NOT(Y827))</f>
        <v>0</v>
      </c>
      <c r="P827" t="s">
        <v>2285</v>
      </c>
      <c r="Q827" s="60">
        <f>ROUNDUP(C827/(Synthèse!$B$4+Synthèse!$B$1)*8,0)</f>
        <v>7</v>
      </c>
      <c r="R827" s="60">
        <f>IFERROR(VLOOKUP(A827,'Evaluations (formulaire)'!A:P,6,0)+VLOOKUP(A827,'Evaluations (formulaire)'!A:P,7,0),0)</f>
        <v>0</v>
      </c>
      <c r="S827" s="60">
        <f>IFERROR(VLOOKUP(A827,'Evaluations (formulaire)'!A:P,8,0),0)</f>
        <v>0</v>
      </c>
      <c r="T827" s="60">
        <f>IF(AND(ISBLANK(P827),Q827&lt;=2),Synthèse!$B$41,IF(AND(ISBLANK(P827),Q827&gt;=7),Synthèse!$C$41,R827+S827))</f>
        <v>0</v>
      </c>
      <c r="U827" s="60">
        <f t="shared" si="136"/>
        <v>1.4299999999999997</v>
      </c>
      <c r="V827" s="60">
        <f t="shared" si="137"/>
        <v>1483</v>
      </c>
      <c r="X827" s="26">
        <v>173</v>
      </c>
      <c r="Y827" s="26" t="b">
        <f>IFERROR(VLOOKUP(A827,'Calculs FA (auto)'!A:O,15,0),FALSE)</f>
        <v>0</v>
      </c>
      <c r="Z827" s="26">
        <f>IFERROR(VLOOKUP(A827,'Evaluations (formulaire)'!A:M,9,0),0)</f>
        <v>0</v>
      </c>
      <c r="AA827" s="135" t="b">
        <v>1</v>
      </c>
      <c r="AB827" s="135" t="b">
        <v>0</v>
      </c>
      <c r="AC827" s="135" t="b">
        <f t="shared" si="138"/>
        <v>1</v>
      </c>
      <c r="AD827" s="135" t="b">
        <f t="shared" si="139"/>
        <v>0</v>
      </c>
      <c r="AE827" s="135" t="b">
        <f t="shared" si="140"/>
        <v>0</v>
      </c>
      <c r="AF827" s="135" t="b">
        <f>AND(AC827,$V827&lt;=Synthèse!$B$44)</f>
        <v>0</v>
      </c>
      <c r="AG827" s="135" t="b">
        <f>AND(AD827,$V827&lt;=Synthèse!$B$44)</f>
        <v>0</v>
      </c>
      <c r="AH827" s="135" t="b">
        <f>AND(AE827,$V827&lt;=Synthèse!$B$44)</f>
        <v>0</v>
      </c>
      <c r="AI827" s="137" t="b">
        <v>0</v>
      </c>
      <c r="AJ827" s="137" t="b">
        <v>1</v>
      </c>
      <c r="AK827" s="137" t="b">
        <f t="shared" si="141"/>
        <v>0</v>
      </c>
      <c r="AL827" s="137" t="b">
        <f t="shared" si="142"/>
        <v>1</v>
      </c>
      <c r="AM827" s="137" t="b">
        <f>AND(AK827,$V827&lt;=Synthèse!$B$44)</f>
        <v>0</v>
      </c>
      <c r="AN827" s="137" t="b">
        <f>AND(AL827,$V827&lt;=Synthèse!$B$44)</f>
        <v>0</v>
      </c>
    </row>
    <row r="828" spans="1:40">
      <c r="A828" s="17">
        <v>508935</v>
      </c>
      <c r="B828" t="str">
        <f ca="1">VLOOKUP(A828,'Fichier FI (en entrée)'!B:AH,3,0)</f>
        <v>KPSWTVPGWA</v>
      </c>
      <c r="C828">
        <f t="shared" si="132"/>
        <v>1086</v>
      </c>
      <c r="D828">
        <f t="shared" si="133"/>
        <v>9.48</v>
      </c>
      <c r="E828" s="14" t="str">
        <f>VLOOKUP(A828,'Fichier FI (en entrée)'!B:AH,2,0)</f>
        <v>EV</v>
      </c>
      <c r="F828" s="14" t="b">
        <f t="shared" si="134"/>
        <v>1</v>
      </c>
      <c r="G828" s="14" t="b">
        <f>IFERROR(VLOOKUP(A828,'Calculs FA (auto)'!A:F,6,0),FALSE)</f>
        <v>0</v>
      </c>
      <c r="H828" s="14" t="b">
        <f t="shared" si="135"/>
        <v>0</v>
      </c>
      <c r="I828" s="16">
        <f>IFERROR(VLOOKUP(A828,'Moyennes FI (en entrée)'!B:N,7,0),"")</f>
        <v>7.48</v>
      </c>
      <c r="J828" s="16">
        <f>IFERROR(VLOOKUP(VLOOKUP(A828,'Fichier FI (en entrée)'!B:AH,33,0),Modificateurs!A$2:B$5,2,0),0)</f>
        <v>0</v>
      </c>
      <c r="K828" s="16">
        <f>IFERROR(VLOOKUP(VLOOKUP(A828,'Redoub FI (en entrée)'!B:N,7,0),Modificateurs!A$8:B$11,2,0),0)</f>
        <v>0</v>
      </c>
      <c r="L828" s="16">
        <f>IFERROR(VLOOKUP(M828,Modificateurs!D$1:E$94,2,0),0)</f>
        <v>2</v>
      </c>
      <c r="M828" t="str">
        <f>VLOOKUP(A828,'Fichier FI (en entrée)'!B:AH,16,0)&amp;" "&amp;VLOOKUP(A828,'Fichier FI (en entrée)'!B:AH,20,0)&amp;" "&amp;VLOOKUP(A828,'Fichier FI (en entrée)'!B:AH,27,0)&amp;" "&amp;VLOOKUP(A828,'Fichier FI (en entrée)'!B:AH,29,0)</f>
        <v xml:space="preserve">S Physique-chimie  </v>
      </c>
      <c r="N828" t="str">
        <f>VLOOKUP(A828,'Fichier FI (en entrée)'!B:AH,8,0)</f>
        <v>En Terminale</v>
      </c>
      <c r="O828" t="b">
        <f>AND(C828&gt;Synthèse!B$8,C828&lt;Synthèse!B$10,NOT(Y828))</f>
        <v>1</v>
      </c>
      <c r="P828" t="s">
        <v>2262</v>
      </c>
      <c r="Q828" s="60">
        <f>ROUNDUP(C828/(Synthèse!$B$4+Synthèse!$B$1)*8,0)</f>
        <v>6</v>
      </c>
      <c r="R828" s="60">
        <f>IFERROR(VLOOKUP(A828,'Evaluations (formulaire)'!A:P,6,0)+VLOOKUP(A828,'Evaluations (formulaire)'!A:P,7,0),0)</f>
        <v>0</v>
      </c>
      <c r="S828" s="60">
        <f>IFERROR(VLOOKUP(A828,'Evaluations (formulaire)'!A:P,8,0),0)</f>
        <v>0</v>
      </c>
      <c r="T828" s="60">
        <f>IF(AND(ISBLANK(P828),Q828&lt;=2),Synthèse!$B$41,IF(AND(ISBLANK(P828),Q828&gt;=7),Synthèse!$C$41,R828+S828))</f>
        <v>0</v>
      </c>
      <c r="U828" s="60">
        <f t="shared" si="136"/>
        <v>9.48</v>
      </c>
      <c r="V828" s="60">
        <f t="shared" si="137"/>
        <v>1084</v>
      </c>
      <c r="X828" s="26">
        <v>251</v>
      </c>
      <c r="Y828" s="26" t="b">
        <f>IFERROR(VLOOKUP(A828,'Calculs FA (auto)'!A:O,15,0),FALSE)</f>
        <v>0</v>
      </c>
      <c r="Z828" s="26">
        <f>IFERROR(VLOOKUP(A828,'Evaluations (formulaire)'!A:M,9,0),0)</f>
        <v>0</v>
      </c>
      <c r="AA828" s="135" t="b">
        <v>1</v>
      </c>
      <c r="AB828" s="135" t="b">
        <v>0</v>
      </c>
      <c r="AC828" s="135" t="b">
        <f t="shared" si="138"/>
        <v>1</v>
      </c>
      <c r="AD828" s="135" t="b">
        <f t="shared" si="139"/>
        <v>0</v>
      </c>
      <c r="AE828" s="135" t="b">
        <f t="shared" si="140"/>
        <v>0</v>
      </c>
      <c r="AF828" s="135" t="b">
        <f>AND(AC828,$V828&lt;=Synthèse!$B$44)</f>
        <v>0</v>
      </c>
      <c r="AG828" s="135" t="b">
        <f>AND(AD828,$V828&lt;=Synthèse!$B$44)</f>
        <v>0</v>
      </c>
      <c r="AH828" s="135" t="b">
        <f>AND(AE828,$V828&lt;=Synthèse!$B$44)</f>
        <v>0</v>
      </c>
      <c r="AI828" s="137" t="b">
        <v>0</v>
      </c>
      <c r="AJ828" s="137" t="b">
        <v>1</v>
      </c>
      <c r="AK828" s="137" t="b">
        <f t="shared" si="141"/>
        <v>0</v>
      </c>
      <c r="AL828" s="137" t="b">
        <f t="shared" si="142"/>
        <v>1</v>
      </c>
      <c r="AM828" s="137" t="b">
        <f>AND(AK828,$V828&lt;=Synthèse!$B$44)</f>
        <v>0</v>
      </c>
      <c r="AN828" s="137" t="b">
        <f>AND(AL828,$V828&lt;=Synthèse!$B$44)</f>
        <v>0</v>
      </c>
    </row>
    <row r="829" spans="1:40">
      <c r="A829" s="17">
        <v>509188</v>
      </c>
      <c r="B829" t="str">
        <f ca="1">VLOOKUP(A829,'Fichier FI (en entrée)'!B:AH,3,0)</f>
        <v>CQRMCFCGNE</v>
      </c>
      <c r="C829">
        <f t="shared" si="132"/>
        <v>404</v>
      </c>
      <c r="D829">
        <f t="shared" si="133"/>
        <v>14.06</v>
      </c>
      <c r="E829" s="14" t="str">
        <f>VLOOKUP(A829,'Fichier FI (en entrée)'!B:AH,2,0)</f>
        <v>EV</v>
      </c>
      <c r="F829" s="14" t="b">
        <f t="shared" si="134"/>
        <v>1</v>
      </c>
      <c r="G829" s="14" t="b">
        <f>IFERROR(VLOOKUP(A829,'Calculs FA (auto)'!A:F,6,0),FALSE)</f>
        <v>0</v>
      </c>
      <c r="H829" s="14" t="b">
        <f t="shared" si="135"/>
        <v>0</v>
      </c>
      <c r="I829" s="16">
        <f>IFERROR(VLOOKUP(A829,'Moyennes FI (en entrée)'!B:N,7,0),"")</f>
        <v>10.06</v>
      </c>
      <c r="J829" s="16">
        <f>IFERROR(VLOOKUP(VLOOKUP(A829,'Fichier FI (en entrée)'!B:AH,33,0),Modificateurs!A$2:B$5,2,0),0)</f>
        <v>1</v>
      </c>
      <c r="K829" s="16">
        <f>IFERROR(VLOOKUP(VLOOKUP(A829,'Redoub FI (en entrée)'!B:N,7,0),Modificateurs!A$8:B$11,2,0),0)</f>
        <v>0</v>
      </c>
      <c r="L829" s="16">
        <f>IFERROR(VLOOKUP(M829,Modificateurs!D$1:E$94,2,0),0)</f>
        <v>3</v>
      </c>
      <c r="M829" t="str">
        <f>VLOOKUP(A829,'Fichier FI (en entrée)'!B:AH,16,0)&amp;" "&amp;VLOOKUP(A829,'Fichier FI (en entrée)'!B:AH,20,0)&amp;" "&amp;VLOOKUP(A829,'Fichier FI (en entrée)'!B:AH,27,0)&amp;" "&amp;VLOOKUP(A829,'Fichier FI (en entrée)'!B:AH,29,0)</f>
        <v xml:space="preserve">S Informatique et Sciences du numérique  </v>
      </c>
      <c r="N829" t="str">
        <f>VLOOKUP(A829,'Fichier FI (en entrée)'!B:AH,8,0)</f>
        <v>En Terminale</v>
      </c>
      <c r="O829" t="b">
        <f>AND(C829&gt;Synthèse!B$8,C829&lt;Synthèse!B$10,NOT(Y829))</f>
        <v>0</v>
      </c>
      <c r="Q829" s="60">
        <f>ROUNDUP(C829/(Synthèse!$B$4+Synthèse!$B$1)*8,0)</f>
        <v>2</v>
      </c>
      <c r="R829" s="60">
        <f>IFERROR(VLOOKUP(A829,'Evaluations (formulaire)'!A:P,6,0)+VLOOKUP(A829,'Evaluations (formulaire)'!A:P,7,0),0)</f>
        <v>0</v>
      </c>
      <c r="S829" s="60">
        <f>IFERROR(VLOOKUP(A829,'Evaluations (formulaire)'!A:P,8,0),0)</f>
        <v>0</v>
      </c>
      <c r="T829" s="60">
        <f>IF(AND(ISBLANK(P829),Q829&lt;=2),Synthèse!$B$41,IF(AND(ISBLANK(P829),Q829&gt;=7),Synthèse!$C$41,R829+S829))</f>
        <v>4.6511627906976744E-3</v>
      </c>
      <c r="U829" s="60">
        <f t="shared" si="136"/>
        <v>14.064651162790698</v>
      </c>
      <c r="V829" s="60">
        <f t="shared" si="137"/>
        <v>403</v>
      </c>
      <c r="X829" s="26">
        <v>1827</v>
      </c>
      <c r="Y829" s="26" t="b">
        <f>IFERROR(VLOOKUP(A829,'Calculs FA (auto)'!A:O,15,0),FALSE)</f>
        <v>0</v>
      </c>
      <c r="Z829" s="26">
        <f>IFERROR(VLOOKUP(A829,'Evaluations (formulaire)'!A:M,9,0),0)</f>
        <v>0</v>
      </c>
      <c r="AA829" s="135" t="b">
        <v>1</v>
      </c>
      <c r="AB829" s="135" t="b">
        <v>0</v>
      </c>
      <c r="AC829" s="135" t="b">
        <f t="shared" si="138"/>
        <v>1</v>
      </c>
      <c r="AD829" s="135" t="b">
        <f t="shared" si="139"/>
        <v>0</v>
      </c>
      <c r="AE829" s="135" t="b">
        <f t="shared" si="140"/>
        <v>0</v>
      </c>
      <c r="AF829" s="135" t="b">
        <f>AND(AC829,$V829&lt;=Synthèse!$B$44)</f>
        <v>1</v>
      </c>
      <c r="AG829" s="135" t="b">
        <f>AND(AD829,$V829&lt;=Synthèse!$B$44)</f>
        <v>0</v>
      </c>
      <c r="AH829" s="135" t="b">
        <f>AND(AE829,$V829&lt;=Synthèse!$B$44)</f>
        <v>0</v>
      </c>
      <c r="AI829" s="137" t="b">
        <v>0</v>
      </c>
      <c r="AJ829" s="137" t="b">
        <v>1</v>
      </c>
      <c r="AK829" s="137" t="b">
        <f t="shared" si="141"/>
        <v>0</v>
      </c>
      <c r="AL829" s="137" t="b">
        <f t="shared" si="142"/>
        <v>1</v>
      </c>
      <c r="AM829" s="137" t="b">
        <f>AND(AK829,$V829&lt;=Synthèse!$B$44)</f>
        <v>0</v>
      </c>
      <c r="AN829" s="137" t="b">
        <f>AND(AL829,$V829&lt;=Synthèse!$B$44)</f>
        <v>1</v>
      </c>
    </row>
    <row r="830" spans="1:40">
      <c r="A830" s="17">
        <v>510104</v>
      </c>
      <c r="B830" t="str">
        <f ca="1">VLOOKUP(A830,'Fichier FI (en entrée)'!B:AH,3,0)</f>
        <v>TRKRBLLLIT</v>
      </c>
      <c r="C830">
        <f t="shared" si="132"/>
        <v>2097</v>
      </c>
      <c r="D830">
        <f t="shared" si="133"/>
        <v>-100</v>
      </c>
      <c r="E830" s="14" t="str">
        <f>VLOOKUP(A830,'Fichier FI (en entrée)'!B:AH,2,0)</f>
        <v>ENV</v>
      </c>
      <c r="F830" s="14" t="b">
        <f t="shared" si="134"/>
        <v>0</v>
      </c>
      <c r="G830" s="14" t="b">
        <f>IFERROR(VLOOKUP(A830,'Calculs FA (auto)'!A:F,6,0),FALSE)</f>
        <v>0</v>
      </c>
      <c r="H830" s="14" t="b">
        <f t="shared" si="135"/>
        <v>0</v>
      </c>
      <c r="I830" s="16" t="str">
        <f>IFERROR(VLOOKUP(A830,'Moyennes FI (en entrée)'!B:N,7,0),"")</f>
        <v/>
      </c>
      <c r="J830" s="16">
        <f>IFERROR(VLOOKUP(VLOOKUP(A830,'Fichier FI (en entrée)'!B:AH,33,0),Modificateurs!A$2:B$5,2,0),0)</f>
        <v>0</v>
      </c>
      <c r="K830" s="16">
        <f>IFERROR(VLOOKUP(VLOOKUP(A830,'Redoub FI (en entrée)'!B:N,7,0),Modificateurs!A$8:B$11,2,0),0)</f>
        <v>0</v>
      </c>
      <c r="L830" s="16">
        <f>IFERROR(VLOOKUP(M830,Modificateurs!D$1:E$94,2,0),0)</f>
        <v>-12</v>
      </c>
      <c r="M830" t="str">
        <f>VLOOKUP(A830,'Fichier FI (en entrée)'!B:AH,16,0)&amp;" "&amp;VLOOKUP(A830,'Fichier FI (en entrée)'!B:AH,20,0)&amp;" "&amp;VLOOKUP(A830,'Fichier FI (en entrée)'!B:AH,27,0)&amp;" "&amp;VLOOKUP(A830,'Fichier FI (en entrée)'!B:AH,29,0)</f>
        <v xml:space="preserve">ST2S   </v>
      </c>
      <c r="N830" t="str">
        <f>VLOOKUP(A830,'Fichier FI (en entrée)'!B:AH,8,0)</f>
        <v>En Terminale</v>
      </c>
      <c r="O830" t="b">
        <f>AND(C830&gt;Synthèse!B$8,C830&lt;Synthèse!B$10,NOT(Y830))</f>
        <v>0</v>
      </c>
      <c r="Q830" s="60">
        <f>ROUNDUP(C830/(Synthèse!$B$4+Synthèse!$B$1)*8,0)</f>
        <v>10</v>
      </c>
      <c r="R830" s="60">
        <f>IFERROR(VLOOKUP(A830,'Evaluations (formulaire)'!A:P,6,0)+VLOOKUP(A830,'Evaluations (formulaire)'!A:P,7,0),0)</f>
        <v>0</v>
      </c>
      <c r="S830" s="60">
        <f>IFERROR(VLOOKUP(A830,'Evaluations (formulaire)'!A:P,8,0),0)</f>
        <v>0</v>
      </c>
      <c r="T830" s="60">
        <f>IF(AND(ISBLANK(P830),Q830&lt;=2),Synthèse!$B$41,IF(AND(ISBLANK(P830),Q830&gt;=7),Synthèse!$C$41,R830+S830))</f>
        <v>4.6296296296296294E-3</v>
      </c>
      <c r="U830" s="60">
        <f t="shared" si="136"/>
        <v>-99.995370370370367</v>
      </c>
      <c r="V830" s="60">
        <f t="shared" si="137"/>
        <v>1983</v>
      </c>
      <c r="X830" s="26">
        <v>1137</v>
      </c>
      <c r="Y830" s="26" t="b">
        <f>IFERROR(VLOOKUP(A830,'Calculs FA (auto)'!A:O,15,0),FALSE)</f>
        <v>0</v>
      </c>
      <c r="Z830" s="26">
        <f>IFERROR(VLOOKUP(A830,'Evaluations (formulaire)'!A:M,9,0),0)</f>
        <v>0</v>
      </c>
      <c r="AA830" s="135" t="b">
        <v>1</v>
      </c>
      <c r="AB830" s="135" t="b">
        <v>0</v>
      </c>
      <c r="AC830" s="135" t="b">
        <f t="shared" si="138"/>
        <v>0</v>
      </c>
      <c r="AD830" s="135" t="b">
        <f t="shared" si="139"/>
        <v>0</v>
      </c>
      <c r="AE830" s="135" t="b">
        <f t="shared" si="140"/>
        <v>0</v>
      </c>
      <c r="AF830" s="135" t="b">
        <f>AND(AC830,$V830&lt;=Synthèse!$B$44)</f>
        <v>0</v>
      </c>
      <c r="AG830" s="135" t="b">
        <f>AND(AD830,$V830&lt;=Synthèse!$B$44)</f>
        <v>0</v>
      </c>
      <c r="AH830" s="135" t="b">
        <f>AND(AE830,$V830&lt;=Synthèse!$B$44)</f>
        <v>0</v>
      </c>
      <c r="AI830" s="137" t="b">
        <v>0</v>
      </c>
      <c r="AJ830" s="137" t="b">
        <v>1</v>
      </c>
      <c r="AK830" s="137" t="b">
        <f t="shared" si="141"/>
        <v>0</v>
      </c>
      <c r="AL830" s="137" t="b">
        <f t="shared" si="142"/>
        <v>0</v>
      </c>
      <c r="AM830" s="137" t="b">
        <f>AND(AK830,$V830&lt;=Synthèse!$B$44)</f>
        <v>0</v>
      </c>
      <c r="AN830" s="137" t="b">
        <f>AND(AL830,$V830&lt;=Synthèse!$B$44)</f>
        <v>0</v>
      </c>
    </row>
    <row r="831" spans="1:40">
      <c r="A831" s="17">
        <v>510259</v>
      </c>
      <c r="B831" t="str">
        <f ca="1">VLOOKUP(A831,'Fichier FI (en entrée)'!B:AH,3,0)</f>
        <v>NBFQTUCBCT</v>
      </c>
      <c r="C831">
        <f t="shared" si="132"/>
        <v>203</v>
      </c>
      <c r="D831">
        <f t="shared" si="133"/>
        <v>15.85</v>
      </c>
      <c r="E831" s="14" t="str">
        <f>VLOOKUP(A831,'Fichier FI (en entrée)'!B:AH,2,0)</f>
        <v>EV</v>
      </c>
      <c r="F831" s="14" t="b">
        <f t="shared" si="134"/>
        <v>1</v>
      </c>
      <c r="G831" s="14" t="b">
        <f>IFERROR(VLOOKUP(A831,'Calculs FA (auto)'!A:F,6,0),FALSE)</f>
        <v>1</v>
      </c>
      <c r="H831" s="14" t="b">
        <f t="shared" si="135"/>
        <v>1</v>
      </c>
      <c r="I831" s="16">
        <f>IFERROR(VLOOKUP(A831,'Moyennes FI (en entrée)'!B:N,7,0),"")</f>
        <v>9.85</v>
      </c>
      <c r="J831" s="16">
        <f>IFERROR(VLOOKUP(VLOOKUP(A831,'Fichier FI (en entrée)'!B:AH,33,0),Modificateurs!A$2:B$5,2,0),0)</f>
        <v>3</v>
      </c>
      <c r="K831" s="16">
        <f>IFERROR(VLOOKUP(VLOOKUP(A831,'Redoub FI (en entrée)'!B:N,7,0),Modificateurs!A$8:B$11,2,0),0)</f>
        <v>0</v>
      </c>
      <c r="L831" s="16">
        <f>IFERROR(VLOOKUP(M831,Modificateurs!D$1:E$94,2,0),0)</f>
        <v>3</v>
      </c>
      <c r="M831" t="str">
        <f>VLOOKUP(A831,'Fichier FI (en entrée)'!B:AH,16,0)&amp;" "&amp;VLOOKUP(A831,'Fichier FI (en entrée)'!B:AH,20,0)&amp;" "&amp;VLOOKUP(A831,'Fichier FI (en entrée)'!B:AH,27,0)&amp;" "&amp;VLOOKUP(A831,'Fichier FI (en entrée)'!B:AH,29,0)</f>
        <v xml:space="preserve">S Informatique et Sciences du numérique  </v>
      </c>
      <c r="N831" t="str">
        <f>VLOOKUP(A831,'Fichier FI (en entrée)'!B:AH,8,0)</f>
        <v>En Terminale</v>
      </c>
      <c r="O831" t="b">
        <f>AND(C831&gt;Synthèse!B$8,C831&lt;Synthèse!B$10,NOT(Y831))</f>
        <v>0</v>
      </c>
      <c r="P831" t="s">
        <v>2257</v>
      </c>
      <c r="Q831" s="60">
        <f>ROUNDUP(C831/(Synthèse!$B$4+Synthèse!$B$1)*8,0)</f>
        <v>1</v>
      </c>
      <c r="R831" s="60">
        <f>IFERROR(VLOOKUP(A831,'Evaluations (formulaire)'!A:P,6,0)+VLOOKUP(A831,'Evaluations (formulaire)'!A:P,7,0),0)</f>
        <v>0</v>
      </c>
      <c r="S831" s="60">
        <f>IFERROR(VLOOKUP(A831,'Evaluations (formulaire)'!A:P,8,0),0)</f>
        <v>0</v>
      </c>
      <c r="T831" s="60">
        <f>IF(AND(ISBLANK(P831),Q831&lt;=2),Synthèse!$B$41,IF(AND(ISBLANK(P831),Q831&gt;=7),Synthèse!$C$41,R831+S831))</f>
        <v>0</v>
      </c>
      <c r="U831" s="60">
        <f t="shared" si="136"/>
        <v>15.85</v>
      </c>
      <c r="V831" s="60">
        <f t="shared" si="137"/>
        <v>203</v>
      </c>
      <c r="X831" s="26">
        <v>1088</v>
      </c>
      <c r="Y831" s="26" t="b">
        <f>IFERROR(VLOOKUP(A831,'Calculs FA (auto)'!A:O,15,0),FALSE)</f>
        <v>0</v>
      </c>
      <c r="Z831" s="26">
        <f>IFERROR(VLOOKUP(A831,'Evaluations (formulaire)'!A:M,9,0),0)</f>
        <v>0</v>
      </c>
      <c r="AA831" s="135" t="b">
        <v>0</v>
      </c>
      <c r="AB831" s="135" t="b">
        <v>1</v>
      </c>
      <c r="AC831" s="135" t="b">
        <f t="shared" si="138"/>
        <v>0</v>
      </c>
      <c r="AD831" s="135" t="b">
        <f t="shared" si="139"/>
        <v>1</v>
      </c>
      <c r="AE831" s="135" t="b">
        <f t="shared" si="140"/>
        <v>0</v>
      </c>
      <c r="AF831" s="135" t="b">
        <f>AND(AC831,$V831&lt;=Synthèse!$B$44)</f>
        <v>0</v>
      </c>
      <c r="AG831" s="135" t="b">
        <f>AND(AD831,$V831&lt;=Synthèse!$B$44)</f>
        <v>1</v>
      </c>
      <c r="AH831" s="135" t="b">
        <f>AND(AE831,$V831&lt;=Synthèse!$B$44)</f>
        <v>0</v>
      </c>
      <c r="AI831" s="137" t="b">
        <v>1</v>
      </c>
      <c r="AJ831" s="137" t="b">
        <v>0</v>
      </c>
      <c r="AK831" s="137" t="b">
        <f t="shared" si="141"/>
        <v>1</v>
      </c>
      <c r="AL831" s="137" t="b">
        <f t="shared" si="142"/>
        <v>0</v>
      </c>
      <c r="AM831" s="137" t="b">
        <f>AND(AK831,$V831&lt;=Synthèse!$B$44)</f>
        <v>1</v>
      </c>
      <c r="AN831" s="137" t="b">
        <f>AND(AL831,$V831&lt;=Synthèse!$B$44)</f>
        <v>0</v>
      </c>
    </row>
    <row r="832" spans="1:40">
      <c r="A832" s="17">
        <v>510260</v>
      </c>
      <c r="B832" t="str">
        <f ca="1">VLOOKUP(A832,'Fichier FI (en entrée)'!B:AH,3,0)</f>
        <v>NYIATCAYGB</v>
      </c>
      <c r="C832">
        <f t="shared" si="132"/>
        <v>236</v>
      </c>
      <c r="D832">
        <f t="shared" si="133"/>
        <v>15.43</v>
      </c>
      <c r="E832" s="14" t="str">
        <f>VLOOKUP(A832,'Fichier FI (en entrée)'!B:AH,2,0)</f>
        <v>EV</v>
      </c>
      <c r="F832" s="14" t="b">
        <f t="shared" si="134"/>
        <v>1</v>
      </c>
      <c r="G832" s="14" t="b">
        <f>IFERROR(VLOOKUP(A832,'Calculs FA (auto)'!A:F,6,0),FALSE)</f>
        <v>0</v>
      </c>
      <c r="H832" s="14" t="b">
        <f t="shared" si="135"/>
        <v>0</v>
      </c>
      <c r="I832" s="16">
        <f>IFERROR(VLOOKUP(A832,'Moyennes FI (en entrée)'!B:N,7,0),"")</f>
        <v>9.43</v>
      </c>
      <c r="J832" s="16">
        <f>IFERROR(VLOOKUP(VLOOKUP(A832,'Fichier FI (en entrée)'!B:AH,33,0),Modificateurs!A$2:B$5,2,0),0)</f>
        <v>3</v>
      </c>
      <c r="K832" s="16">
        <f>IFERROR(VLOOKUP(VLOOKUP(A832,'Redoub FI (en entrée)'!B:N,7,0),Modificateurs!A$8:B$11,2,0),0)</f>
        <v>0</v>
      </c>
      <c r="L832" s="16">
        <f>IFERROR(VLOOKUP(M832,Modificateurs!D$1:E$94,2,0),0)</f>
        <v>3</v>
      </c>
      <c r="M832" t="str">
        <f>VLOOKUP(A832,'Fichier FI (en entrée)'!B:AH,16,0)&amp;" "&amp;VLOOKUP(A832,'Fichier FI (en entrée)'!B:AH,20,0)&amp;" "&amp;VLOOKUP(A832,'Fichier FI (en entrée)'!B:AH,27,0)&amp;" "&amp;VLOOKUP(A832,'Fichier FI (en entrée)'!B:AH,29,0)</f>
        <v xml:space="preserve">S Informatique et Sciences du numérique  </v>
      </c>
      <c r="N832" t="str">
        <f>VLOOKUP(A832,'Fichier FI (en entrée)'!B:AH,8,0)</f>
        <v>En Terminale</v>
      </c>
      <c r="O832" t="b">
        <f>AND(C832&gt;Synthèse!B$8,C832&lt;Synthèse!B$10,NOT(Y832))</f>
        <v>0</v>
      </c>
      <c r="P832" t="s">
        <v>2262</v>
      </c>
      <c r="Q832" s="60">
        <f>ROUNDUP(C832/(Synthèse!$B$4+Synthèse!$B$1)*8,0)</f>
        <v>2</v>
      </c>
      <c r="R832" s="60">
        <f>IFERROR(VLOOKUP(A832,'Evaluations (formulaire)'!A:P,6,0)+VLOOKUP(A832,'Evaluations (formulaire)'!A:P,7,0),0)</f>
        <v>0</v>
      </c>
      <c r="S832" s="60">
        <f>IFERROR(VLOOKUP(A832,'Evaluations (formulaire)'!A:P,8,0),0)</f>
        <v>0</v>
      </c>
      <c r="T832" s="60">
        <f>IF(AND(ISBLANK(P832),Q832&lt;=2),Synthèse!$B$41,IF(AND(ISBLANK(P832),Q832&gt;=7),Synthèse!$C$41,R832+S832))</f>
        <v>0</v>
      </c>
      <c r="U832" s="60">
        <f t="shared" si="136"/>
        <v>15.43</v>
      </c>
      <c r="V832" s="60">
        <f t="shared" si="137"/>
        <v>236</v>
      </c>
      <c r="X832" s="26">
        <v>525</v>
      </c>
      <c r="Y832" s="26" t="b">
        <f>IFERROR(VLOOKUP(A832,'Calculs FA (auto)'!A:O,15,0),FALSE)</f>
        <v>0</v>
      </c>
      <c r="Z832" s="26">
        <f>IFERROR(VLOOKUP(A832,'Evaluations (formulaire)'!A:M,9,0),0)</f>
        <v>0</v>
      </c>
      <c r="AA832" s="135" t="b">
        <v>1</v>
      </c>
      <c r="AB832" s="135" t="b">
        <v>0</v>
      </c>
      <c r="AC832" s="135" t="b">
        <f t="shared" si="138"/>
        <v>1</v>
      </c>
      <c r="AD832" s="135" t="b">
        <f t="shared" si="139"/>
        <v>0</v>
      </c>
      <c r="AE832" s="135" t="b">
        <f t="shared" si="140"/>
        <v>0</v>
      </c>
      <c r="AF832" s="135" t="b">
        <f>AND(AC832,$V832&lt;=Synthèse!$B$44)</f>
        <v>1</v>
      </c>
      <c r="AG832" s="135" t="b">
        <f>AND(AD832,$V832&lt;=Synthèse!$B$44)</f>
        <v>0</v>
      </c>
      <c r="AH832" s="135" t="b">
        <f>AND(AE832,$V832&lt;=Synthèse!$B$44)</f>
        <v>0</v>
      </c>
      <c r="AI832" s="137" t="b">
        <v>0</v>
      </c>
      <c r="AJ832" s="137" t="b">
        <v>1</v>
      </c>
      <c r="AK832" s="137" t="b">
        <f t="shared" si="141"/>
        <v>0</v>
      </c>
      <c r="AL832" s="137" t="b">
        <f t="shared" si="142"/>
        <v>1</v>
      </c>
      <c r="AM832" s="137" t="b">
        <f>AND(AK832,$V832&lt;=Synthèse!$B$44)</f>
        <v>0</v>
      </c>
      <c r="AN832" s="137" t="b">
        <f>AND(AL832,$V832&lt;=Synthèse!$B$44)</f>
        <v>1</v>
      </c>
    </row>
    <row r="833" spans="1:40">
      <c r="A833" s="17">
        <v>510261</v>
      </c>
      <c r="B833" t="str">
        <f ca="1">VLOOKUP(A833,'Fichier FI (en entrée)'!B:AH,3,0)</f>
        <v>YMBOLIZQON</v>
      </c>
      <c r="C833">
        <f t="shared" si="132"/>
        <v>842</v>
      </c>
      <c r="D833">
        <f t="shared" si="133"/>
        <v>11.48</v>
      </c>
      <c r="E833" s="14" t="str">
        <f>VLOOKUP(A833,'Fichier FI (en entrée)'!B:AH,2,0)</f>
        <v>EV</v>
      </c>
      <c r="F833" s="14" t="b">
        <f t="shared" si="134"/>
        <v>1</v>
      </c>
      <c r="G833" s="14" t="b">
        <f>IFERROR(VLOOKUP(A833,'Calculs FA (auto)'!A:F,6,0),FALSE)</f>
        <v>0</v>
      </c>
      <c r="H833" s="14" t="b">
        <f t="shared" si="135"/>
        <v>0</v>
      </c>
      <c r="I833" s="16">
        <f>IFERROR(VLOOKUP(A833,'Moyennes FI (en entrée)'!B:N,7,0),"")</f>
        <v>8.48</v>
      </c>
      <c r="J833" s="16">
        <f>IFERROR(VLOOKUP(VLOOKUP(A833,'Fichier FI (en entrée)'!B:AH,33,0),Modificateurs!A$2:B$5,2,0),0)</f>
        <v>0</v>
      </c>
      <c r="K833" s="16">
        <f>IFERROR(VLOOKUP(VLOOKUP(A833,'Redoub FI (en entrée)'!B:N,7,0),Modificateurs!A$8:B$11,2,0),0)</f>
        <v>0</v>
      </c>
      <c r="L833" s="16">
        <f>IFERROR(VLOOKUP(M833,Modificateurs!D$1:E$94,2,0),0)</f>
        <v>3</v>
      </c>
      <c r="M833" t="str">
        <f>VLOOKUP(A833,'Fichier FI (en entrée)'!B:AH,16,0)&amp;" "&amp;VLOOKUP(A833,'Fichier FI (en entrée)'!B:AH,20,0)&amp;" "&amp;VLOOKUP(A833,'Fichier FI (en entrée)'!B:AH,27,0)&amp;" "&amp;VLOOKUP(A833,'Fichier FI (en entrée)'!B:AH,29,0)</f>
        <v xml:space="preserve">S Informatique et Sciences du numérique  </v>
      </c>
      <c r="N833" t="str">
        <f>VLOOKUP(A833,'Fichier FI (en entrée)'!B:AH,8,0)</f>
        <v>En Terminale</v>
      </c>
      <c r="O833" t="b">
        <f>AND(C833&gt;Synthèse!B$8,C833&lt;Synthèse!B$10,NOT(Y833))</f>
        <v>1</v>
      </c>
      <c r="P833" s="17" t="s">
        <v>2265</v>
      </c>
      <c r="Q833" s="60">
        <f>ROUNDUP(C833/(Synthèse!$B$4+Synthèse!$B$1)*8,0)</f>
        <v>4</v>
      </c>
      <c r="R833" s="60">
        <f>IFERROR(VLOOKUP(A833,'Evaluations (formulaire)'!A:P,6,0)+VLOOKUP(A833,'Evaluations (formulaire)'!A:P,7,0),0)</f>
        <v>0</v>
      </c>
      <c r="S833" s="60">
        <f>IFERROR(VLOOKUP(A833,'Evaluations (formulaire)'!A:P,8,0),0)</f>
        <v>0</v>
      </c>
      <c r="T833" s="60">
        <f>IF(AND(ISBLANK(P833),Q833&lt;=2),Synthèse!$B$41,IF(AND(ISBLANK(P833),Q833&gt;=7),Synthèse!$C$41,R833+S833))</f>
        <v>0</v>
      </c>
      <c r="U833" s="60">
        <f t="shared" si="136"/>
        <v>11.48</v>
      </c>
      <c r="V833" s="60">
        <f t="shared" si="137"/>
        <v>842</v>
      </c>
      <c r="X833" s="26">
        <v>369</v>
      </c>
      <c r="Y833" s="26" t="b">
        <f>IFERROR(VLOOKUP(A833,'Calculs FA (auto)'!A:O,15,0),FALSE)</f>
        <v>0</v>
      </c>
      <c r="Z833" s="26">
        <f>IFERROR(VLOOKUP(A833,'Evaluations (formulaire)'!A:M,9,0),0)</f>
        <v>0</v>
      </c>
      <c r="AA833" s="135" t="b">
        <v>1</v>
      </c>
      <c r="AB833" s="135" t="b">
        <v>0</v>
      </c>
      <c r="AC833" s="135" t="b">
        <f t="shared" si="138"/>
        <v>1</v>
      </c>
      <c r="AD833" s="135" t="b">
        <f t="shared" si="139"/>
        <v>0</v>
      </c>
      <c r="AE833" s="135" t="b">
        <f t="shared" si="140"/>
        <v>0</v>
      </c>
      <c r="AF833" s="135" t="b">
        <f>AND(AC833,$V833&lt;=Synthèse!$B$44)</f>
        <v>0</v>
      </c>
      <c r="AG833" s="135" t="b">
        <f>AND(AD833,$V833&lt;=Synthèse!$B$44)</f>
        <v>0</v>
      </c>
      <c r="AH833" s="135" t="b">
        <f>AND(AE833,$V833&lt;=Synthèse!$B$44)</f>
        <v>0</v>
      </c>
      <c r="AI833" s="137" t="b">
        <v>0</v>
      </c>
      <c r="AJ833" s="137" t="b">
        <v>1</v>
      </c>
      <c r="AK833" s="137" t="b">
        <f t="shared" si="141"/>
        <v>0</v>
      </c>
      <c r="AL833" s="137" t="b">
        <f t="shared" si="142"/>
        <v>1</v>
      </c>
      <c r="AM833" s="137" t="b">
        <f>AND(AK833,$V833&lt;=Synthèse!$B$44)</f>
        <v>0</v>
      </c>
      <c r="AN833" s="137" t="b">
        <f>AND(AL833,$V833&lt;=Synthèse!$B$44)</f>
        <v>0</v>
      </c>
    </row>
    <row r="834" spans="1:40">
      <c r="A834" s="17">
        <v>510263</v>
      </c>
      <c r="B834" t="str">
        <f ca="1">VLOOKUP(A834,'Fichier FI (en entrée)'!B:AH,3,0)</f>
        <v>ZSBTKUBXRD</v>
      </c>
      <c r="C834">
        <f t="shared" ref="C834:C897" si="143">COUNTIF(D:D,"&gt;="&amp;D834)</f>
        <v>1678</v>
      </c>
      <c r="D834">
        <f t="shared" ref="D834:D897" si="144">IFERROR(IF(F834,I834+J834+K834+L834,-100),-20)</f>
        <v>-7.11</v>
      </c>
      <c r="E834" s="14" t="str">
        <f>VLOOKUP(A834,'Fichier FI (en entrée)'!B:AH,2,0)</f>
        <v>EV</v>
      </c>
      <c r="F834" s="14" t="b">
        <f t="shared" ref="F834:F897" si="145">IF(E834="EV",TRUE,FALSE)</f>
        <v>1</v>
      </c>
      <c r="G834" s="14" t="b">
        <f>IFERROR(VLOOKUP(A834,'Calculs FA (auto)'!A:F,6,0),FALSE)</f>
        <v>0</v>
      </c>
      <c r="H834" s="14" t="b">
        <f t="shared" ref="H834:H897" si="146">AND(F834:G834)</f>
        <v>0</v>
      </c>
      <c r="I834" s="16">
        <f>IFERROR(VLOOKUP(A834,'Moyennes FI (en entrée)'!B:N,7,0),"")</f>
        <v>7.89</v>
      </c>
      <c r="J834" s="16">
        <f>IFERROR(VLOOKUP(VLOOKUP(A834,'Fichier FI (en entrée)'!B:AH,33,0),Modificateurs!A$2:B$5,2,0),0)</f>
        <v>-3</v>
      </c>
      <c r="K834" s="16">
        <f>IFERROR(VLOOKUP(VLOOKUP(A834,'Redoub FI (en entrée)'!B:N,7,0),Modificateurs!A$8:B$11,2,0),0)</f>
        <v>0</v>
      </c>
      <c r="L834" s="16">
        <f>IFERROR(VLOOKUP(M834,Modificateurs!D$1:E$94,2,0),0)</f>
        <v>-12</v>
      </c>
      <c r="M834" t="str">
        <f>VLOOKUP(A834,'Fichier FI (en entrée)'!B:AH,16,0)&amp;" "&amp;VLOOKUP(A834,'Fichier FI (en entrée)'!B:AH,20,0)&amp;" "&amp;VLOOKUP(A834,'Fichier FI (en entrée)'!B:AH,27,0)&amp;" "&amp;VLOOKUP(A834,'Fichier FI (en entrée)'!B:AH,29,0)</f>
        <v xml:space="preserve">STMG Gestion et Finance  </v>
      </c>
      <c r="N834" t="str">
        <f>VLOOKUP(A834,'Fichier FI (en entrée)'!B:AH,8,0)</f>
        <v>En Terminale</v>
      </c>
      <c r="O834" t="b">
        <f>AND(C834&gt;Synthèse!B$8,C834&lt;Synthèse!B$10,NOT(Y834))</f>
        <v>0</v>
      </c>
      <c r="P834" t="s">
        <v>2263</v>
      </c>
      <c r="Q834" s="60">
        <f>ROUNDUP(C834/(Synthèse!$B$4+Synthèse!$B$1)*8,0)</f>
        <v>8</v>
      </c>
      <c r="R834" s="60">
        <f>IFERROR(VLOOKUP(A834,'Evaluations (formulaire)'!A:P,6,0)+VLOOKUP(A834,'Evaluations (formulaire)'!A:P,7,0),0)</f>
        <v>0</v>
      </c>
      <c r="S834" s="60">
        <f>IFERROR(VLOOKUP(A834,'Evaluations (formulaire)'!A:P,8,0),0)</f>
        <v>0</v>
      </c>
      <c r="T834" s="60">
        <f>IF(AND(ISBLANK(P834),Q834&lt;=2),Synthèse!$B$41,IF(AND(ISBLANK(P834),Q834&gt;=7),Synthèse!$C$41,R834+S834))</f>
        <v>0</v>
      </c>
      <c r="U834" s="60">
        <f t="shared" ref="U834:U897" si="147">D834+T834</f>
        <v>-7.11</v>
      </c>
      <c r="V834" s="60">
        <f t="shared" ref="V834:V897" si="148">COUNTIF(U:U,"&gt;="&amp;U834)</f>
        <v>1678</v>
      </c>
      <c r="X834" s="26">
        <v>963</v>
      </c>
      <c r="Y834" s="26" t="b">
        <f>IFERROR(VLOOKUP(A834,'Calculs FA (auto)'!A:O,15,0),FALSE)</f>
        <v>0</v>
      </c>
      <c r="Z834" s="26">
        <f>IFERROR(VLOOKUP(A834,'Evaluations (formulaire)'!A:M,9,0),0)</f>
        <v>0</v>
      </c>
      <c r="AA834" s="135" t="b">
        <v>0</v>
      </c>
      <c r="AB834" s="135" t="b">
        <v>1</v>
      </c>
      <c r="AC834" s="135" t="b">
        <f t="shared" ref="AC834:AC897" si="149">AND(AA834,F834)</f>
        <v>0</v>
      </c>
      <c r="AD834" s="135" t="b">
        <f t="shared" ref="AD834:AD897" si="150">AND(AB834,F834)</f>
        <v>1</v>
      </c>
      <c r="AE834" s="135" t="b">
        <f t="shared" ref="AE834:AE897" si="151">AND(NOT(AA834),NOT(AB834),F834)</f>
        <v>0</v>
      </c>
      <c r="AF834" s="135" t="b">
        <f>AND(AC834,$V834&lt;=Synthèse!$B$44)</f>
        <v>0</v>
      </c>
      <c r="AG834" s="135" t="b">
        <f>AND(AD834,$V834&lt;=Synthèse!$B$44)</f>
        <v>0</v>
      </c>
      <c r="AH834" s="135" t="b">
        <f>AND(AE834,$V834&lt;=Synthèse!$B$44)</f>
        <v>0</v>
      </c>
      <c r="AI834" s="137" t="b">
        <v>1</v>
      </c>
      <c r="AJ834" s="137" t="b">
        <v>0</v>
      </c>
      <c r="AK834" s="137" t="b">
        <f t="shared" ref="AK834:AK897" si="152">AND(AI834,F834)</f>
        <v>1</v>
      </c>
      <c r="AL834" s="137" t="b">
        <f t="shared" ref="AL834:AL897" si="153">AND(AJ834,F834)</f>
        <v>0</v>
      </c>
      <c r="AM834" s="137" t="b">
        <f>AND(AK834,$V834&lt;=Synthèse!$B$44)</f>
        <v>0</v>
      </c>
      <c r="AN834" s="137" t="b">
        <f>AND(AL834,$V834&lt;=Synthèse!$B$44)</f>
        <v>0</v>
      </c>
    </row>
    <row r="835" spans="1:40">
      <c r="A835" s="17">
        <v>510307</v>
      </c>
      <c r="B835" t="str">
        <f ca="1">VLOOKUP(A835,'Fichier FI (en entrée)'!B:AH,3,0)</f>
        <v>CZOORFTZJK</v>
      </c>
      <c r="C835">
        <f t="shared" si="143"/>
        <v>138</v>
      </c>
      <c r="D835">
        <f t="shared" si="144"/>
        <v>16.600000000000001</v>
      </c>
      <c r="E835" s="14" t="str">
        <f>VLOOKUP(A835,'Fichier FI (en entrée)'!B:AH,2,0)</f>
        <v>EV</v>
      </c>
      <c r="F835" s="14" t="b">
        <f t="shared" si="145"/>
        <v>1</v>
      </c>
      <c r="G835" s="14" t="b">
        <f>IFERROR(VLOOKUP(A835,'Calculs FA (auto)'!A:F,6,0),FALSE)</f>
        <v>0</v>
      </c>
      <c r="H835" s="14" t="b">
        <f t="shared" si="146"/>
        <v>0</v>
      </c>
      <c r="I835" s="16">
        <f>IFERROR(VLOOKUP(A835,'Moyennes FI (en entrée)'!B:N,7,0),"")</f>
        <v>11.6</v>
      </c>
      <c r="J835" s="16">
        <f>IFERROR(VLOOKUP(VLOOKUP(A835,'Fichier FI (en entrée)'!B:AH,33,0),Modificateurs!A$2:B$5,2,0),0)</f>
        <v>3</v>
      </c>
      <c r="K835" s="16">
        <f>IFERROR(VLOOKUP(VLOOKUP(A835,'Redoub FI (en entrée)'!B:N,7,0),Modificateurs!A$8:B$11,2,0),0)</f>
        <v>0</v>
      </c>
      <c r="L835" s="16">
        <f>IFERROR(VLOOKUP(M835,Modificateurs!D$1:E$94,2,0),0)</f>
        <v>2</v>
      </c>
      <c r="M835" t="str">
        <f>VLOOKUP(A835,'Fichier FI (en entrée)'!B:AH,16,0)&amp;" "&amp;VLOOKUP(A835,'Fichier FI (en entrée)'!B:AH,20,0)&amp;" "&amp;VLOOKUP(A835,'Fichier FI (en entrée)'!B:AH,27,0)&amp;" "&amp;VLOOKUP(A835,'Fichier FI (en entrée)'!B:AH,29,0)</f>
        <v xml:space="preserve">S Physique-chimie  </v>
      </c>
      <c r="N835" t="str">
        <f>VLOOKUP(A835,'Fichier FI (en entrée)'!B:AH,8,0)</f>
        <v>En Terminale</v>
      </c>
      <c r="O835" t="b">
        <f>AND(C835&gt;Synthèse!B$8,C835&lt;Synthèse!B$10,NOT(Y835))</f>
        <v>0</v>
      </c>
      <c r="Q835" s="60">
        <f>ROUNDUP(C835/(Synthèse!$B$4+Synthèse!$B$1)*8,0)</f>
        <v>1</v>
      </c>
      <c r="R835" s="60">
        <f>IFERROR(VLOOKUP(A835,'Evaluations (formulaire)'!A:P,6,0)+VLOOKUP(A835,'Evaluations (formulaire)'!A:P,7,0),0)</f>
        <v>0</v>
      </c>
      <c r="S835" s="60">
        <f>IFERROR(VLOOKUP(A835,'Evaluations (formulaire)'!A:P,8,0),0)</f>
        <v>0</v>
      </c>
      <c r="T835" s="60">
        <f>IF(AND(ISBLANK(P835),Q835&lt;=2),Synthèse!$B$41,IF(AND(ISBLANK(P835),Q835&gt;=7),Synthèse!$C$41,R835+S835))</f>
        <v>4.6511627906976744E-3</v>
      </c>
      <c r="U835" s="60">
        <f t="shared" si="147"/>
        <v>16.604651162790699</v>
      </c>
      <c r="V835" s="60">
        <f t="shared" si="148"/>
        <v>137</v>
      </c>
      <c r="X835" s="26">
        <v>78</v>
      </c>
      <c r="Y835" s="26" t="b">
        <f>IFERROR(VLOOKUP(A835,'Calculs FA (auto)'!A:O,15,0),FALSE)</f>
        <v>0</v>
      </c>
      <c r="Z835" s="26">
        <f>IFERROR(VLOOKUP(A835,'Evaluations (formulaire)'!A:M,9,0),0)</f>
        <v>0</v>
      </c>
      <c r="AA835" s="135" t="b">
        <v>1</v>
      </c>
      <c r="AB835" s="135" t="b">
        <v>0</v>
      </c>
      <c r="AC835" s="135" t="b">
        <f t="shared" si="149"/>
        <v>1</v>
      </c>
      <c r="AD835" s="135" t="b">
        <f t="shared" si="150"/>
        <v>0</v>
      </c>
      <c r="AE835" s="135" t="b">
        <f t="shared" si="151"/>
        <v>0</v>
      </c>
      <c r="AF835" s="135" t="b">
        <f>AND(AC835,$V835&lt;=Synthèse!$B$44)</f>
        <v>1</v>
      </c>
      <c r="AG835" s="135" t="b">
        <f>AND(AD835,$V835&lt;=Synthèse!$B$44)</f>
        <v>0</v>
      </c>
      <c r="AH835" s="135" t="b">
        <f>AND(AE835,$V835&lt;=Synthèse!$B$44)</f>
        <v>0</v>
      </c>
      <c r="AI835" s="137" t="b">
        <v>0</v>
      </c>
      <c r="AJ835" s="137" t="b">
        <v>0</v>
      </c>
      <c r="AK835" s="137" t="b">
        <f t="shared" si="152"/>
        <v>0</v>
      </c>
      <c r="AL835" s="137" t="b">
        <f t="shared" si="153"/>
        <v>0</v>
      </c>
      <c r="AM835" s="137" t="b">
        <f>AND(AK835,$V835&lt;=Synthèse!$B$44)</f>
        <v>0</v>
      </c>
      <c r="AN835" s="137" t="b">
        <f>AND(AL835,$V835&lt;=Synthèse!$B$44)</f>
        <v>0</v>
      </c>
    </row>
    <row r="836" spans="1:40">
      <c r="A836" s="17">
        <v>510368</v>
      </c>
      <c r="B836" t="str">
        <f ca="1">VLOOKUP(A836,'Fichier FI (en entrée)'!B:AH,3,0)</f>
        <v>UZMFPDCCUB</v>
      </c>
      <c r="C836">
        <f t="shared" si="143"/>
        <v>1356</v>
      </c>
      <c r="D836">
        <f t="shared" si="144"/>
        <v>4.6899999999999995</v>
      </c>
      <c r="E836" s="14" t="str">
        <f>VLOOKUP(A836,'Fichier FI (en entrée)'!B:AH,2,0)</f>
        <v>EV</v>
      </c>
      <c r="F836" s="14" t="b">
        <f t="shared" si="145"/>
        <v>1</v>
      </c>
      <c r="G836" s="14" t="b">
        <f>IFERROR(VLOOKUP(A836,'Calculs FA (auto)'!A:F,6,0),FALSE)</f>
        <v>0</v>
      </c>
      <c r="H836" s="14" t="b">
        <f t="shared" si="146"/>
        <v>0</v>
      </c>
      <c r="I836" s="16">
        <f>IFERROR(VLOOKUP(A836,'Moyennes FI (en entrée)'!B:N,7,0),"")</f>
        <v>9.69</v>
      </c>
      <c r="J836" s="16">
        <f>IFERROR(VLOOKUP(VLOOKUP(A836,'Fichier FI (en entrée)'!B:AH,33,0),Modificateurs!A$2:B$5,2,0),0)</f>
        <v>1</v>
      </c>
      <c r="K836" s="16">
        <f>IFERROR(VLOOKUP(VLOOKUP(A836,'Redoub FI (en entrée)'!B:N,7,0),Modificateurs!A$8:B$11,2,0),0)</f>
        <v>0</v>
      </c>
      <c r="L836" s="16">
        <f>IFERROR(VLOOKUP(M836,Modificateurs!D$1:E$94,2,0),0)</f>
        <v>-6</v>
      </c>
      <c r="M836" t="str">
        <f>VLOOKUP(A836,'Fichier FI (en entrée)'!B:AH,16,0)&amp;" "&amp;VLOOKUP(A836,'Fichier FI (en entrée)'!B:AH,20,0)&amp;" "&amp;VLOOKUP(A836,'Fichier FI (en entrée)'!B:AH,27,0)&amp;" "&amp;VLOOKUP(A836,'Fichier FI (en entrée)'!B:AH,29,0)</f>
        <v xml:space="preserve">ES Economie approfondie  </v>
      </c>
      <c r="N836" t="str">
        <f>VLOOKUP(A836,'Fichier FI (en entrée)'!B:AH,8,0)</f>
        <v>En Terminale</v>
      </c>
      <c r="O836" t="b">
        <f>AND(C836&gt;Synthèse!B$8,C836&lt;Synthèse!B$10,NOT(Y836))</f>
        <v>0</v>
      </c>
      <c r="P836" t="s">
        <v>2262</v>
      </c>
      <c r="Q836" s="60">
        <f>ROUNDUP(C836/(Synthèse!$B$4+Synthèse!$B$1)*8,0)</f>
        <v>7</v>
      </c>
      <c r="R836" s="60">
        <f>IFERROR(VLOOKUP(A836,'Evaluations (formulaire)'!A:P,6,0)+VLOOKUP(A836,'Evaluations (formulaire)'!A:P,7,0),0)</f>
        <v>0</v>
      </c>
      <c r="S836" s="60">
        <f>IFERROR(VLOOKUP(A836,'Evaluations (formulaire)'!A:P,8,0),0)</f>
        <v>0</v>
      </c>
      <c r="T836" s="60">
        <f>IF(AND(ISBLANK(P836),Q836&lt;=2),Synthèse!$B$41,IF(AND(ISBLANK(P836),Q836&gt;=7),Synthèse!$C$41,R836+S836))</f>
        <v>0</v>
      </c>
      <c r="U836" s="60">
        <f t="shared" si="147"/>
        <v>4.6899999999999995</v>
      </c>
      <c r="V836" s="60">
        <f t="shared" si="148"/>
        <v>1356</v>
      </c>
      <c r="X836" s="26">
        <v>842</v>
      </c>
      <c r="Y836" s="26" t="b">
        <f>IFERROR(VLOOKUP(A836,'Calculs FA (auto)'!A:O,15,0),FALSE)</f>
        <v>0</v>
      </c>
      <c r="Z836" s="26">
        <f>IFERROR(VLOOKUP(A836,'Evaluations (formulaire)'!A:M,9,0),0)</f>
        <v>0</v>
      </c>
      <c r="AA836" s="135" t="b">
        <v>1</v>
      </c>
      <c r="AB836" s="135" t="b">
        <v>0</v>
      </c>
      <c r="AC836" s="135" t="b">
        <f t="shared" si="149"/>
        <v>1</v>
      </c>
      <c r="AD836" s="135" t="b">
        <f t="shared" si="150"/>
        <v>0</v>
      </c>
      <c r="AE836" s="135" t="b">
        <f t="shared" si="151"/>
        <v>0</v>
      </c>
      <c r="AF836" s="135" t="b">
        <f>AND(AC836,$V836&lt;=Synthèse!$B$44)</f>
        <v>0</v>
      </c>
      <c r="AG836" s="135" t="b">
        <f>AND(AD836,$V836&lt;=Synthèse!$B$44)</f>
        <v>0</v>
      </c>
      <c r="AH836" s="135" t="b">
        <f>AND(AE836,$V836&lt;=Synthèse!$B$44)</f>
        <v>0</v>
      </c>
      <c r="AI836" s="137" t="b">
        <v>0</v>
      </c>
      <c r="AJ836" s="137" t="b">
        <v>1</v>
      </c>
      <c r="AK836" s="137" t="b">
        <f t="shared" si="152"/>
        <v>0</v>
      </c>
      <c r="AL836" s="137" t="b">
        <f t="shared" si="153"/>
        <v>1</v>
      </c>
      <c r="AM836" s="137" t="b">
        <f>AND(AK836,$V836&lt;=Synthèse!$B$44)</f>
        <v>0</v>
      </c>
      <c r="AN836" s="137" t="b">
        <f>AND(AL836,$V836&lt;=Synthèse!$B$44)</f>
        <v>0</v>
      </c>
    </row>
    <row r="837" spans="1:40">
      <c r="A837" s="17">
        <v>510409</v>
      </c>
      <c r="B837" t="str">
        <f ca="1">VLOOKUP(A837,'Fichier FI (en entrée)'!B:AH,3,0)</f>
        <v>AKIBOTODCR</v>
      </c>
      <c r="C837">
        <f t="shared" si="143"/>
        <v>13</v>
      </c>
      <c r="D837">
        <f t="shared" si="144"/>
        <v>19.39</v>
      </c>
      <c r="E837" s="14" t="str">
        <f>VLOOKUP(A837,'Fichier FI (en entrée)'!B:AH,2,0)</f>
        <v>EV</v>
      </c>
      <c r="F837" s="14" t="b">
        <f t="shared" si="145"/>
        <v>1</v>
      </c>
      <c r="G837" s="14" t="b">
        <f>IFERROR(VLOOKUP(A837,'Calculs FA (auto)'!A:F,6,0),FALSE)</f>
        <v>0</v>
      </c>
      <c r="H837" s="14" t="b">
        <f t="shared" si="146"/>
        <v>0</v>
      </c>
      <c r="I837" s="16">
        <f>IFERROR(VLOOKUP(A837,'Moyennes FI (en entrée)'!B:N,7,0),"")</f>
        <v>13.39</v>
      </c>
      <c r="J837" s="16">
        <f>IFERROR(VLOOKUP(VLOOKUP(A837,'Fichier FI (en entrée)'!B:AH,33,0),Modificateurs!A$2:B$5,2,0),0)</f>
        <v>3</v>
      </c>
      <c r="K837" s="16">
        <f>IFERROR(VLOOKUP(VLOOKUP(A837,'Redoub FI (en entrée)'!B:N,7,0),Modificateurs!A$8:B$11,2,0),0)</f>
        <v>0</v>
      </c>
      <c r="L837" s="16">
        <f>IFERROR(VLOOKUP(M837,Modificateurs!D$1:E$94,2,0),0)</f>
        <v>3</v>
      </c>
      <c r="M837" t="str">
        <f>VLOOKUP(A837,'Fichier FI (en entrée)'!B:AH,16,0)&amp;" "&amp;VLOOKUP(A837,'Fichier FI (en entrée)'!B:AH,20,0)&amp;" "&amp;VLOOKUP(A837,'Fichier FI (en entrée)'!B:AH,27,0)&amp;" "&amp;VLOOKUP(A837,'Fichier FI (en entrée)'!B:AH,29,0)</f>
        <v xml:space="preserve">S Informatique et Sciences du numérique  </v>
      </c>
      <c r="N837" t="str">
        <f>VLOOKUP(A837,'Fichier FI (en entrée)'!B:AH,8,0)</f>
        <v>En Terminale</v>
      </c>
      <c r="O837" t="b">
        <f>AND(C837&gt;Synthèse!B$8,C837&lt;Synthèse!B$10,NOT(Y837))</f>
        <v>0</v>
      </c>
      <c r="P837" t="s">
        <v>2258</v>
      </c>
      <c r="Q837" s="60">
        <f>ROUNDUP(C837/(Synthèse!$B$4+Synthèse!$B$1)*8,0)</f>
        <v>1</v>
      </c>
      <c r="R837" s="60">
        <f>IFERROR(VLOOKUP(A837,'Evaluations (formulaire)'!A:P,6,0)+VLOOKUP(A837,'Evaluations (formulaire)'!A:P,7,0),0)</f>
        <v>0</v>
      </c>
      <c r="S837" s="60">
        <f>IFERROR(VLOOKUP(A837,'Evaluations (formulaire)'!A:P,8,0),0)</f>
        <v>0</v>
      </c>
      <c r="T837" s="60">
        <f>IF(AND(ISBLANK(P837),Q837&lt;=2),Synthèse!$B$41,IF(AND(ISBLANK(P837),Q837&gt;=7),Synthèse!$C$41,R837+S837))</f>
        <v>0</v>
      </c>
      <c r="U837" s="60">
        <f t="shared" si="147"/>
        <v>19.39</v>
      </c>
      <c r="V837" s="60">
        <f t="shared" si="148"/>
        <v>13</v>
      </c>
      <c r="X837" s="26">
        <v>1261</v>
      </c>
      <c r="Y837" s="26" t="b">
        <f>IFERROR(VLOOKUP(A837,'Calculs FA (auto)'!A:O,15,0),FALSE)</f>
        <v>0</v>
      </c>
      <c r="Z837" s="26">
        <f>IFERROR(VLOOKUP(A837,'Evaluations (formulaire)'!A:M,9,0),0)</f>
        <v>0</v>
      </c>
      <c r="AA837" s="135" t="b">
        <v>1</v>
      </c>
      <c r="AB837" s="135" t="b">
        <v>0</v>
      </c>
      <c r="AC837" s="135" t="b">
        <f t="shared" si="149"/>
        <v>1</v>
      </c>
      <c r="AD837" s="135" t="b">
        <f t="shared" si="150"/>
        <v>0</v>
      </c>
      <c r="AE837" s="135" t="b">
        <f t="shared" si="151"/>
        <v>0</v>
      </c>
      <c r="AF837" s="135" t="b">
        <f>AND(AC837,$V837&lt;=Synthèse!$B$44)</f>
        <v>1</v>
      </c>
      <c r="AG837" s="135" t="b">
        <f>AND(AD837,$V837&lt;=Synthèse!$B$44)</f>
        <v>0</v>
      </c>
      <c r="AH837" s="135" t="b">
        <f>AND(AE837,$V837&lt;=Synthèse!$B$44)</f>
        <v>0</v>
      </c>
      <c r="AI837" s="137" t="b">
        <v>0</v>
      </c>
      <c r="AJ837" s="137" t="b">
        <v>1</v>
      </c>
      <c r="AK837" s="137" t="b">
        <f t="shared" si="152"/>
        <v>0</v>
      </c>
      <c r="AL837" s="137" t="b">
        <f t="shared" si="153"/>
        <v>1</v>
      </c>
      <c r="AM837" s="137" t="b">
        <f>AND(AK837,$V837&lt;=Synthèse!$B$44)</f>
        <v>0</v>
      </c>
      <c r="AN837" s="137" t="b">
        <f>AND(AL837,$V837&lt;=Synthèse!$B$44)</f>
        <v>1</v>
      </c>
    </row>
    <row r="838" spans="1:40">
      <c r="A838" s="17">
        <v>510416</v>
      </c>
      <c r="B838" t="str">
        <f ca="1">VLOOKUP(A838,'Fichier FI (en entrée)'!B:AH,3,0)</f>
        <v>QPNOVJYZRX</v>
      </c>
      <c r="C838">
        <f t="shared" si="143"/>
        <v>222</v>
      </c>
      <c r="D838">
        <f t="shared" si="144"/>
        <v>15.65</v>
      </c>
      <c r="E838" s="14" t="str">
        <f>VLOOKUP(A838,'Fichier FI (en entrée)'!B:AH,2,0)</f>
        <v>EV</v>
      </c>
      <c r="F838" s="14" t="b">
        <f t="shared" si="145"/>
        <v>1</v>
      </c>
      <c r="G838" s="14" t="b">
        <f>IFERROR(VLOOKUP(A838,'Calculs FA (auto)'!A:F,6,0),FALSE)</f>
        <v>0</v>
      </c>
      <c r="H838" s="14" t="b">
        <f t="shared" si="146"/>
        <v>0</v>
      </c>
      <c r="I838" s="16">
        <f>IFERROR(VLOOKUP(A838,'Moyennes FI (en entrée)'!B:N,7,0),"")</f>
        <v>10.65</v>
      </c>
      <c r="J838" s="16">
        <f>IFERROR(VLOOKUP(VLOOKUP(A838,'Fichier FI (en entrée)'!B:AH,33,0),Modificateurs!A$2:B$5,2,0),0)</f>
        <v>3</v>
      </c>
      <c r="K838" s="16">
        <f>IFERROR(VLOOKUP(VLOOKUP(A838,'Redoub FI (en entrée)'!B:N,7,0),Modificateurs!A$8:B$11,2,0),0)</f>
        <v>0</v>
      </c>
      <c r="L838" s="16">
        <f>IFERROR(VLOOKUP(M838,Modificateurs!D$1:E$94,2,0),0)</f>
        <v>2</v>
      </c>
      <c r="M838" t="str">
        <f>VLOOKUP(A838,'Fichier FI (en entrée)'!B:AH,16,0)&amp;" "&amp;VLOOKUP(A838,'Fichier FI (en entrée)'!B:AH,20,0)&amp;" "&amp;VLOOKUP(A838,'Fichier FI (en entrée)'!B:AH,27,0)&amp;" "&amp;VLOOKUP(A838,'Fichier FI (en entrée)'!B:AH,29,0)</f>
        <v xml:space="preserve">S Physique-chimie  </v>
      </c>
      <c r="N838" t="str">
        <f>VLOOKUP(A838,'Fichier FI (en entrée)'!B:AH,8,0)</f>
        <v>En Terminale</v>
      </c>
      <c r="O838" t="b">
        <f>AND(C838&gt;Synthèse!B$8,C838&lt;Synthèse!B$10,NOT(Y838))</f>
        <v>0</v>
      </c>
      <c r="P838" t="s">
        <v>2285</v>
      </c>
      <c r="Q838" s="60">
        <f>ROUNDUP(C838/(Synthèse!$B$4+Synthèse!$B$1)*8,0)</f>
        <v>2</v>
      </c>
      <c r="R838" s="60">
        <f>IFERROR(VLOOKUP(A838,'Evaluations (formulaire)'!A:P,6,0)+VLOOKUP(A838,'Evaluations (formulaire)'!A:P,7,0),0)</f>
        <v>0</v>
      </c>
      <c r="S838" s="60">
        <f>IFERROR(VLOOKUP(A838,'Evaluations (formulaire)'!A:P,8,0),0)</f>
        <v>0</v>
      </c>
      <c r="T838" s="60">
        <f>IF(AND(ISBLANK(P838),Q838&lt;=2),Synthèse!$B$41,IF(AND(ISBLANK(P838),Q838&gt;=7),Synthèse!$C$41,R838+S838))</f>
        <v>0</v>
      </c>
      <c r="U838" s="60">
        <f t="shared" si="147"/>
        <v>15.65</v>
      </c>
      <c r="V838" s="60">
        <f t="shared" si="148"/>
        <v>222</v>
      </c>
      <c r="X838" s="26">
        <v>127</v>
      </c>
      <c r="Y838" s="26" t="b">
        <f>IFERROR(VLOOKUP(A838,'Calculs FA (auto)'!A:O,15,0),FALSE)</f>
        <v>0</v>
      </c>
      <c r="Z838" s="26">
        <f>IFERROR(VLOOKUP(A838,'Evaluations (formulaire)'!A:M,9,0),0)</f>
        <v>0</v>
      </c>
      <c r="AA838" s="135" t="b">
        <v>1</v>
      </c>
      <c r="AB838" s="135" t="b">
        <v>0</v>
      </c>
      <c r="AC838" s="135" t="b">
        <f t="shared" si="149"/>
        <v>1</v>
      </c>
      <c r="AD838" s="135" t="b">
        <f t="shared" si="150"/>
        <v>0</v>
      </c>
      <c r="AE838" s="135" t="b">
        <f t="shared" si="151"/>
        <v>0</v>
      </c>
      <c r="AF838" s="135" t="b">
        <f>AND(AC838,$V838&lt;=Synthèse!$B$44)</f>
        <v>1</v>
      </c>
      <c r="AG838" s="135" t="b">
        <f>AND(AD838,$V838&lt;=Synthèse!$B$44)</f>
        <v>0</v>
      </c>
      <c r="AH838" s="135" t="b">
        <f>AND(AE838,$V838&lt;=Synthèse!$B$44)</f>
        <v>0</v>
      </c>
      <c r="AI838" s="137" t="b">
        <v>0</v>
      </c>
      <c r="AJ838" s="137" t="b">
        <v>1</v>
      </c>
      <c r="AK838" s="137" t="b">
        <f t="shared" si="152"/>
        <v>0</v>
      </c>
      <c r="AL838" s="137" t="b">
        <f t="shared" si="153"/>
        <v>1</v>
      </c>
      <c r="AM838" s="137" t="b">
        <f>AND(AK838,$V838&lt;=Synthèse!$B$44)</f>
        <v>0</v>
      </c>
      <c r="AN838" s="137" t="b">
        <f>AND(AL838,$V838&lt;=Synthèse!$B$44)</f>
        <v>1</v>
      </c>
    </row>
    <row r="839" spans="1:40">
      <c r="A839" s="17">
        <v>510424</v>
      </c>
      <c r="B839" t="str">
        <f ca="1">VLOOKUP(A839,'Fichier FI (en entrée)'!B:AH,3,0)</f>
        <v>DYIVTFVELV</v>
      </c>
      <c r="C839">
        <f t="shared" si="143"/>
        <v>104</v>
      </c>
      <c r="D839">
        <f t="shared" si="144"/>
        <v>17.14</v>
      </c>
      <c r="E839" s="14" t="str">
        <f>VLOOKUP(A839,'Fichier FI (en entrée)'!B:AH,2,0)</f>
        <v>EV</v>
      </c>
      <c r="F839" s="14" t="b">
        <f t="shared" si="145"/>
        <v>1</v>
      </c>
      <c r="G839" s="14" t="b">
        <f>IFERROR(VLOOKUP(A839,'Calculs FA (auto)'!A:F,6,0),FALSE)</f>
        <v>0</v>
      </c>
      <c r="H839" s="14" t="b">
        <f t="shared" si="146"/>
        <v>0</v>
      </c>
      <c r="I839" s="16">
        <f>IFERROR(VLOOKUP(A839,'Moyennes FI (en entrée)'!B:N,7,0),"")</f>
        <v>11.14</v>
      </c>
      <c r="J839" s="16">
        <f>IFERROR(VLOOKUP(VLOOKUP(A839,'Fichier FI (en entrée)'!B:AH,33,0),Modificateurs!A$2:B$5,2,0),0)</f>
        <v>3</v>
      </c>
      <c r="K839" s="16">
        <f>IFERROR(VLOOKUP(VLOOKUP(A839,'Redoub FI (en entrée)'!B:N,7,0),Modificateurs!A$8:B$11,2,0),0)</f>
        <v>0</v>
      </c>
      <c r="L839" s="16">
        <f>IFERROR(VLOOKUP(M839,Modificateurs!D$1:E$94,2,0),0)</f>
        <v>3</v>
      </c>
      <c r="M839" t="str">
        <f>VLOOKUP(A839,'Fichier FI (en entrée)'!B:AH,16,0)&amp;" "&amp;VLOOKUP(A839,'Fichier FI (en entrée)'!B:AH,20,0)&amp;" "&amp;VLOOKUP(A839,'Fichier FI (en entrée)'!B:AH,27,0)&amp;" "&amp;VLOOKUP(A839,'Fichier FI (en entrée)'!B:AH,29,0)</f>
        <v xml:space="preserve">S Informatique et Sciences du numérique  </v>
      </c>
      <c r="N839" t="str">
        <f>VLOOKUP(A839,'Fichier FI (en entrée)'!B:AH,8,0)</f>
        <v>En Terminale</v>
      </c>
      <c r="O839" t="b">
        <f>AND(C839&gt;Synthèse!B$8,C839&lt;Synthèse!B$10,NOT(Y839))</f>
        <v>0</v>
      </c>
      <c r="Q839" s="60">
        <f>ROUNDUP(C839/(Synthèse!$B$4+Synthèse!$B$1)*8,0)</f>
        <v>1</v>
      </c>
      <c r="R839" s="60">
        <f>IFERROR(VLOOKUP(A839,'Evaluations (formulaire)'!A:P,6,0)+VLOOKUP(A839,'Evaluations (formulaire)'!A:P,7,0),0)</f>
        <v>0</v>
      </c>
      <c r="S839" s="60">
        <f>IFERROR(VLOOKUP(A839,'Evaluations (formulaire)'!A:P,8,0),0)</f>
        <v>0</v>
      </c>
      <c r="T839" s="60">
        <f>IF(AND(ISBLANK(P839),Q839&lt;=2),Synthèse!$B$41,IF(AND(ISBLANK(P839),Q839&gt;=7),Synthèse!$C$41,R839+S839))</f>
        <v>4.6511627906976744E-3</v>
      </c>
      <c r="U839" s="60">
        <f t="shared" si="147"/>
        <v>17.144651162790698</v>
      </c>
      <c r="V839" s="60">
        <f t="shared" si="148"/>
        <v>104</v>
      </c>
      <c r="X839" s="26">
        <v>144</v>
      </c>
      <c r="Y839" s="26" t="b">
        <f>IFERROR(VLOOKUP(A839,'Calculs FA (auto)'!A:O,15,0),FALSE)</f>
        <v>0</v>
      </c>
      <c r="Z839" s="26">
        <f>IFERROR(VLOOKUP(A839,'Evaluations (formulaire)'!A:M,9,0),0)</f>
        <v>0</v>
      </c>
      <c r="AA839" s="135" t="b">
        <v>1</v>
      </c>
      <c r="AB839" s="135" t="b">
        <v>0</v>
      </c>
      <c r="AC839" s="135" t="b">
        <f t="shared" si="149"/>
        <v>1</v>
      </c>
      <c r="AD839" s="135" t="b">
        <f t="shared" si="150"/>
        <v>0</v>
      </c>
      <c r="AE839" s="135" t="b">
        <f t="shared" si="151"/>
        <v>0</v>
      </c>
      <c r="AF839" s="135" t="b">
        <f>AND(AC839,$V839&lt;=Synthèse!$B$44)</f>
        <v>1</v>
      </c>
      <c r="AG839" s="135" t="b">
        <f>AND(AD839,$V839&lt;=Synthèse!$B$44)</f>
        <v>0</v>
      </c>
      <c r="AH839" s="135" t="b">
        <f>AND(AE839,$V839&lt;=Synthèse!$B$44)</f>
        <v>0</v>
      </c>
      <c r="AI839" s="137" t="b">
        <v>0</v>
      </c>
      <c r="AJ839" s="137" t="b">
        <v>1</v>
      </c>
      <c r="AK839" s="137" t="b">
        <f t="shared" si="152"/>
        <v>0</v>
      </c>
      <c r="AL839" s="137" t="b">
        <f t="shared" si="153"/>
        <v>1</v>
      </c>
      <c r="AM839" s="137" t="b">
        <f>AND(AK839,$V839&lt;=Synthèse!$B$44)</f>
        <v>0</v>
      </c>
      <c r="AN839" s="137" t="b">
        <f>AND(AL839,$V839&lt;=Synthèse!$B$44)</f>
        <v>1</v>
      </c>
    </row>
    <row r="840" spans="1:40">
      <c r="A840" s="17">
        <v>510473</v>
      </c>
      <c r="B840" t="str">
        <f ca="1">VLOOKUP(A840,'Fichier FI (en entrée)'!B:AH,3,0)</f>
        <v>DWDKUMNRZM</v>
      </c>
      <c r="C840">
        <f t="shared" si="143"/>
        <v>22</v>
      </c>
      <c r="D840">
        <f t="shared" si="144"/>
        <v>18.96</v>
      </c>
      <c r="E840" s="14" t="str">
        <f>VLOOKUP(A840,'Fichier FI (en entrée)'!B:AH,2,0)</f>
        <v>EV</v>
      </c>
      <c r="F840" s="14" t="b">
        <f t="shared" si="145"/>
        <v>1</v>
      </c>
      <c r="G840" s="14" t="b">
        <f>IFERROR(VLOOKUP(A840,'Calculs FA (auto)'!A:F,6,0),FALSE)</f>
        <v>0</v>
      </c>
      <c r="H840" s="14" t="b">
        <f t="shared" si="146"/>
        <v>0</v>
      </c>
      <c r="I840" s="16">
        <f>IFERROR(VLOOKUP(A840,'Moyennes FI (en entrée)'!B:N,7,0),"")</f>
        <v>12.96</v>
      </c>
      <c r="J840" s="16">
        <f>IFERROR(VLOOKUP(VLOOKUP(A840,'Fichier FI (en entrée)'!B:AH,33,0),Modificateurs!A$2:B$5,2,0),0)</f>
        <v>3</v>
      </c>
      <c r="K840" s="16">
        <f>IFERROR(VLOOKUP(VLOOKUP(A840,'Redoub FI (en entrée)'!B:N,7,0),Modificateurs!A$8:B$11,2,0),0)</f>
        <v>0</v>
      </c>
      <c r="L840" s="16">
        <f>IFERROR(VLOOKUP(M840,Modificateurs!D$1:E$94,2,0),0)</f>
        <v>3</v>
      </c>
      <c r="M840" t="str">
        <f>VLOOKUP(A840,'Fichier FI (en entrée)'!B:AH,16,0)&amp;" "&amp;VLOOKUP(A840,'Fichier FI (en entrée)'!B:AH,20,0)&amp;" "&amp;VLOOKUP(A840,'Fichier FI (en entrée)'!B:AH,27,0)&amp;" "&amp;VLOOKUP(A840,'Fichier FI (en entrée)'!B:AH,29,0)</f>
        <v xml:space="preserve">S Informatique et Sciences du numérique  </v>
      </c>
      <c r="N840" t="str">
        <f>VLOOKUP(A840,'Fichier FI (en entrée)'!B:AH,8,0)</f>
        <v>En Terminale</v>
      </c>
      <c r="O840" t="b">
        <f>AND(C840&gt;Synthèse!B$8,C840&lt;Synthèse!B$10,NOT(Y840))</f>
        <v>0</v>
      </c>
      <c r="P840" t="s">
        <v>2263</v>
      </c>
      <c r="Q840" s="60">
        <f>ROUNDUP(C840/(Synthèse!$B$4+Synthèse!$B$1)*8,0)</f>
        <v>1</v>
      </c>
      <c r="R840" s="60">
        <f>IFERROR(VLOOKUP(A840,'Evaluations (formulaire)'!A:P,6,0)+VLOOKUP(A840,'Evaluations (formulaire)'!A:P,7,0),0)</f>
        <v>0</v>
      </c>
      <c r="S840" s="60">
        <f>IFERROR(VLOOKUP(A840,'Evaluations (formulaire)'!A:P,8,0),0)</f>
        <v>0</v>
      </c>
      <c r="T840" s="60">
        <f>IF(AND(ISBLANK(P840),Q840&lt;=2),Synthèse!$B$41,IF(AND(ISBLANK(P840),Q840&gt;=7),Synthèse!$C$41,R840+S840))</f>
        <v>0</v>
      </c>
      <c r="U840" s="60">
        <f t="shared" si="147"/>
        <v>18.96</v>
      </c>
      <c r="V840" s="60">
        <f t="shared" si="148"/>
        <v>22</v>
      </c>
      <c r="X840" s="26">
        <v>90</v>
      </c>
      <c r="Y840" s="26" t="b">
        <f>IFERROR(VLOOKUP(A840,'Calculs FA (auto)'!A:O,15,0),FALSE)</f>
        <v>0</v>
      </c>
      <c r="Z840" s="26">
        <f>IFERROR(VLOOKUP(A840,'Evaluations (formulaire)'!A:M,9,0),0)</f>
        <v>0</v>
      </c>
      <c r="AA840" s="135" t="b">
        <v>0</v>
      </c>
      <c r="AB840" s="135" t="b">
        <v>1</v>
      </c>
      <c r="AC840" s="135" t="b">
        <f t="shared" si="149"/>
        <v>0</v>
      </c>
      <c r="AD840" s="135" t="b">
        <f t="shared" si="150"/>
        <v>1</v>
      </c>
      <c r="AE840" s="135" t="b">
        <f t="shared" si="151"/>
        <v>0</v>
      </c>
      <c r="AF840" s="135" t="b">
        <f>AND(AC840,$V840&lt;=Synthèse!$B$44)</f>
        <v>0</v>
      </c>
      <c r="AG840" s="135" t="b">
        <f>AND(AD840,$V840&lt;=Synthèse!$B$44)</f>
        <v>1</v>
      </c>
      <c r="AH840" s="135" t="b">
        <f>AND(AE840,$V840&lt;=Synthèse!$B$44)</f>
        <v>0</v>
      </c>
      <c r="AI840" s="137" t="b">
        <v>1</v>
      </c>
      <c r="AJ840" s="137" t="b">
        <v>0</v>
      </c>
      <c r="AK840" s="137" t="b">
        <f t="shared" si="152"/>
        <v>1</v>
      </c>
      <c r="AL840" s="137" t="b">
        <f t="shared" si="153"/>
        <v>0</v>
      </c>
      <c r="AM840" s="137" t="b">
        <f>AND(AK840,$V840&lt;=Synthèse!$B$44)</f>
        <v>1</v>
      </c>
      <c r="AN840" s="137" t="b">
        <f>AND(AL840,$V840&lt;=Synthèse!$B$44)</f>
        <v>0</v>
      </c>
    </row>
    <row r="841" spans="1:40">
      <c r="A841" s="17">
        <v>510525</v>
      </c>
      <c r="B841" t="str">
        <f ca="1">VLOOKUP(A841,'Fichier FI (en entrée)'!B:AH,3,0)</f>
        <v>FIZXGSLTWA</v>
      </c>
      <c r="C841">
        <f t="shared" si="143"/>
        <v>598</v>
      </c>
      <c r="D841">
        <f t="shared" si="144"/>
        <v>12.89</v>
      </c>
      <c r="E841" s="14" t="str">
        <f>VLOOKUP(A841,'Fichier FI (en entrée)'!B:AH,2,0)</f>
        <v>EV</v>
      </c>
      <c r="F841" s="14" t="b">
        <f t="shared" si="145"/>
        <v>1</v>
      </c>
      <c r="G841" s="14" t="b">
        <f>IFERROR(VLOOKUP(A841,'Calculs FA (auto)'!A:F,6,0),FALSE)</f>
        <v>0</v>
      </c>
      <c r="H841" s="14" t="b">
        <f t="shared" si="146"/>
        <v>0</v>
      </c>
      <c r="I841" s="16">
        <f>IFERROR(VLOOKUP(A841,'Moyennes FI (en entrée)'!B:N,7,0),"")</f>
        <v>9.89</v>
      </c>
      <c r="J841" s="16">
        <f>IFERROR(VLOOKUP(VLOOKUP(A841,'Fichier FI (en entrée)'!B:AH,33,0),Modificateurs!A$2:B$5,2,0),0)</f>
        <v>0</v>
      </c>
      <c r="K841" s="16">
        <f>IFERROR(VLOOKUP(VLOOKUP(A841,'Redoub FI (en entrée)'!B:N,7,0),Modificateurs!A$8:B$11,2,0),0)</f>
        <v>0</v>
      </c>
      <c r="L841" s="16">
        <f>IFERROR(VLOOKUP(M841,Modificateurs!D$1:E$94,2,0),0)</f>
        <v>3</v>
      </c>
      <c r="M841" t="str">
        <f>VLOOKUP(A841,'Fichier FI (en entrée)'!B:AH,16,0)&amp;" "&amp;VLOOKUP(A841,'Fichier FI (en entrée)'!B:AH,20,0)&amp;" "&amp;VLOOKUP(A841,'Fichier FI (en entrée)'!B:AH,27,0)&amp;" "&amp;VLOOKUP(A841,'Fichier FI (en entrée)'!B:AH,29,0)</f>
        <v xml:space="preserve">S Informatique et Sciences du numérique  </v>
      </c>
      <c r="N841" t="str">
        <f>VLOOKUP(A841,'Fichier FI (en entrée)'!B:AH,8,0)</f>
        <v>En Terminale</v>
      </c>
      <c r="O841" t="b">
        <f>AND(C841&gt;Synthèse!B$8,C841&lt;Synthèse!B$10,NOT(Y841))</f>
        <v>1</v>
      </c>
      <c r="P841" t="s">
        <v>2258</v>
      </c>
      <c r="Q841" s="60">
        <f>ROUNDUP(C841/(Synthèse!$B$4+Synthèse!$B$1)*8,0)</f>
        <v>3</v>
      </c>
      <c r="R841" s="60">
        <f>IFERROR(VLOOKUP(A841,'Evaluations (formulaire)'!A:P,6,0)+VLOOKUP(A841,'Evaluations (formulaire)'!A:P,7,0),0)</f>
        <v>0</v>
      </c>
      <c r="S841" s="60">
        <f>IFERROR(VLOOKUP(A841,'Evaluations (formulaire)'!A:P,8,0),0)</f>
        <v>0</v>
      </c>
      <c r="T841" s="60">
        <f>IF(AND(ISBLANK(P841),Q841&lt;=2),Synthèse!$B$41,IF(AND(ISBLANK(P841),Q841&gt;=7),Synthèse!$C$41,R841+S841))</f>
        <v>0</v>
      </c>
      <c r="U841" s="60">
        <f t="shared" si="147"/>
        <v>12.89</v>
      </c>
      <c r="V841" s="60">
        <f t="shared" si="148"/>
        <v>599</v>
      </c>
      <c r="X841" s="26">
        <v>985</v>
      </c>
      <c r="Y841" s="26" t="b">
        <f>IFERROR(VLOOKUP(A841,'Calculs FA (auto)'!A:O,15,0),FALSE)</f>
        <v>0</v>
      </c>
      <c r="Z841" s="26">
        <f>IFERROR(VLOOKUP(A841,'Evaluations (formulaire)'!A:M,9,0),0)</f>
        <v>0</v>
      </c>
      <c r="AA841" s="135" t="b">
        <v>1</v>
      </c>
      <c r="AB841" s="135" t="b">
        <v>0</v>
      </c>
      <c r="AC841" s="135" t="b">
        <f t="shared" si="149"/>
        <v>1</v>
      </c>
      <c r="AD841" s="135" t="b">
        <f t="shared" si="150"/>
        <v>0</v>
      </c>
      <c r="AE841" s="135" t="b">
        <f t="shared" si="151"/>
        <v>0</v>
      </c>
      <c r="AF841" s="135" t="b">
        <f>AND(AC841,$V841&lt;=Synthèse!$B$44)</f>
        <v>1</v>
      </c>
      <c r="AG841" s="135" t="b">
        <f>AND(AD841,$V841&lt;=Synthèse!$B$44)</f>
        <v>0</v>
      </c>
      <c r="AH841" s="135" t="b">
        <f>AND(AE841,$V841&lt;=Synthèse!$B$44)</f>
        <v>0</v>
      </c>
      <c r="AI841" s="137" t="b">
        <v>0</v>
      </c>
      <c r="AJ841" s="137" t="b">
        <v>1</v>
      </c>
      <c r="AK841" s="137" t="b">
        <f t="shared" si="152"/>
        <v>0</v>
      </c>
      <c r="AL841" s="137" t="b">
        <f t="shared" si="153"/>
        <v>1</v>
      </c>
      <c r="AM841" s="137" t="b">
        <f>AND(AK841,$V841&lt;=Synthèse!$B$44)</f>
        <v>0</v>
      </c>
      <c r="AN841" s="137" t="b">
        <f>AND(AL841,$V841&lt;=Synthèse!$B$44)</f>
        <v>1</v>
      </c>
    </row>
    <row r="842" spans="1:40">
      <c r="A842" s="17">
        <v>510592</v>
      </c>
      <c r="B842" t="str">
        <f ca="1">VLOOKUP(A842,'Fichier FI (en entrée)'!B:AH,3,0)</f>
        <v>UHOWWXJRPC</v>
      </c>
      <c r="C842">
        <f t="shared" si="143"/>
        <v>2097</v>
      </c>
      <c r="D842">
        <f t="shared" si="144"/>
        <v>-100</v>
      </c>
      <c r="E842" s="14" t="str">
        <f>VLOOKUP(A842,'Fichier FI (en entrée)'!B:AH,2,0)</f>
        <v>ENV</v>
      </c>
      <c r="F842" s="14" t="b">
        <f t="shared" si="145"/>
        <v>0</v>
      </c>
      <c r="G842" s="14" t="b">
        <f>IFERROR(VLOOKUP(A842,'Calculs FA (auto)'!A:F,6,0),FALSE)</f>
        <v>0</v>
      </c>
      <c r="H842" s="14" t="b">
        <f t="shared" si="146"/>
        <v>0</v>
      </c>
      <c r="I842" s="16" t="str">
        <f>IFERROR(VLOOKUP(A842,'Moyennes FI (en entrée)'!B:N,7,0),"")</f>
        <v/>
      </c>
      <c r="J842" s="16">
        <f>IFERROR(VLOOKUP(VLOOKUP(A842,'Fichier FI (en entrée)'!B:AH,33,0),Modificateurs!A$2:B$5,2,0),0)</f>
        <v>1</v>
      </c>
      <c r="K842" s="16">
        <f>IFERROR(VLOOKUP(VLOOKUP(A842,'Redoub FI (en entrée)'!B:N,7,0),Modificateurs!A$8:B$11,2,0),0)</f>
        <v>0</v>
      </c>
      <c r="L842" s="16">
        <f>IFERROR(VLOOKUP(M842,Modificateurs!D$1:E$94,2,0),0)</f>
        <v>1</v>
      </c>
      <c r="M842" t="str">
        <f>VLOOKUP(A842,'Fichier FI (en entrée)'!B:AH,16,0)&amp;" "&amp;VLOOKUP(A842,'Fichier FI (en entrée)'!B:AH,20,0)&amp;" "&amp;VLOOKUP(A842,'Fichier FI (en entrée)'!B:AH,27,0)&amp;" "&amp;VLOOKUP(A842,'Fichier FI (en entrée)'!B:AH,29,0)</f>
        <v xml:space="preserve">S Pas de spécialité (S.I)  </v>
      </c>
      <c r="N842" t="str">
        <f>VLOOKUP(A842,'Fichier FI (en entrée)'!B:AH,8,0)</f>
        <v>En Terminale</v>
      </c>
      <c r="O842" t="b">
        <f>AND(C842&gt;Synthèse!B$8,C842&lt;Synthèse!B$10,NOT(Y842))</f>
        <v>0</v>
      </c>
      <c r="P842" t="s">
        <v>2268</v>
      </c>
      <c r="Q842" s="60">
        <f>ROUNDUP(C842/(Synthèse!$B$4+Synthèse!$B$1)*8,0)</f>
        <v>10</v>
      </c>
      <c r="R842" s="60">
        <f>IFERROR(VLOOKUP(A842,'Evaluations (formulaire)'!A:P,6,0)+VLOOKUP(A842,'Evaluations (formulaire)'!A:P,7,0),0)</f>
        <v>0</v>
      </c>
      <c r="S842" s="60">
        <f>IFERROR(VLOOKUP(A842,'Evaluations (formulaire)'!A:P,8,0),0)</f>
        <v>0</v>
      </c>
      <c r="T842" s="60">
        <f>IF(AND(ISBLANK(P842),Q842&lt;=2),Synthèse!$B$41,IF(AND(ISBLANK(P842),Q842&gt;=7),Synthèse!$C$41,R842+S842))</f>
        <v>0</v>
      </c>
      <c r="U842" s="60">
        <f t="shared" si="147"/>
        <v>-100</v>
      </c>
      <c r="V842" s="60">
        <f t="shared" si="148"/>
        <v>2096</v>
      </c>
      <c r="X842" s="26">
        <v>396</v>
      </c>
      <c r="Y842" s="26" t="b">
        <f>IFERROR(VLOOKUP(A842,'Calculs FA (auto)'!A:O,15,0),FALSE)</f>
        <v>0</v>
      </c>
      <c r="Z842" s="26">
        <f>IFERROR(VLOOKUP(A842,'Evaluations (formulaire)'!A:M,9,0),0)</f>
        <v>0</v>
      </c>
      <c r="AA842" s="135" t="b">
        <v>1</v>
      </c>
      <c r="AB842" s="135" t="b">
        <v>0</v>
      </c>
      <c r="AC842" s="135" t="b">
        <f t="shared" si="149"/>
        <v>0</v>
      </c>
      <c r="AD842" s="135" t="b">
        <f t="shared" si="150"/>
        <v>0</v>
      </c>
      <c r="AE842" s="135" t="b">
        <f t="shared" si="151"/>
        <v>0</v>
      </c>
      <c r="AF842" s="135" t="b">
        <f>AND(AC842,$V842&lt;=Synthèse!$B$44)</f>
        <v>0</v>
      </c>
      <c r="AG842" s="135" t="b">
        <f>AND(AD842,$V842&lt;=Synthèse!$B$44)</f>
        <v>0</v>
      </c>
      <c r="AH842" s="135" t="b">
        <f>AND(AE842,$V842&lt;=Synthèse!$B$44)</f>
        <v>0</v>
      </c>
      <c r="AI842" s="137" t="b">
        <v>0</v>
      </c>
      <c r="AJ842" s="137" t="b">
        <v>1</v>
      </c>
      <c r="AK842" s="137" t="b">
        <f t="shared" si="152"/>
        <v>0</v>
      </c>
      <c r="AL842" s="137" t="b">
        <f t="shared" si="153"/>
        <v>0</v>
      </c>
      <c r="AM842" s="137" t="b">
        <f>AND(AK842,$V842&lt;=Synthèse!$B$44)</f>
        <v>0</v>
      </c>
      <c r="AN842" s="137" t="b">
        <f>AND(AL842,$V842&lt;=Synthèse!$B$44)</f>
        <v>0</v>
      </c>
    </row>
    <row r="843" spans="1:40">
      <c r="A843" s="17">
        <v>510629</v>
      </c>
      <c r="B843" t="str">
        <f ca="1">VLOOKUP(A843,'Fichier FI (en entrée)'!B:AH,3,0)</f>
        <v>SRJHQSCKXQ</v>
      </c>
      <c r="C843">
        <f t="shared" si="143"/>
        <v>1038</v>
      </c>
      <c r="D843">
        <f t="shared" si="144"/>
        <v>10.039999999999999</v>
      </c>
      <c r="E843" s="14" t="str">
        <f>VLOOKUP(A843,'Fichier FI (en entrée)'!B:AH,2,0)</f>
        <v>EV</v>
      </c>
      <c r="F843" s="14" t="b">
        <f t="shared" si="145"/>
        <v>1</v>
      </c>
      <c r="G843" s="14" t="b">
        <f>IFERROR(VLOOKUP(A843,'Calculs FA (auto)'!A:F,6,0),FALSE)</f>
        <v>0</v>
      </c>
      <c r="H843" s="14" t="b">
        <f t="shared" si="146"/>
        <v>0</v>
      </c>
      <c r="I843" s="16">
        <f>IFERROR(VLOOKUP(A843,'Moyennes FI (en entrée)'!B:N,7,0),"")</f>
        <v>9.0399999999999991</v>
      </c>
      <c r="J843" s="16">
        <f>IFERROR(VLOOKUP(VLOOKUP(A843,'Fichier FI (en entrée)'!B:AH,33,0),Modificateurs!A$2:B$5,2,0),0)</f>
        <v>0</v>
      </c>
      <c r="K843" s="16">
        <f>IFERROR(VLOOKUP(VLOOKUP(A843,'Redoub FI (en entrée)'!B:N,7,0),Modificateurs!A$8:B$11,2,0),0)</f>
        <v>0</v>
      </c>
      <c r="L843" s="16">
        <f>IFERROR(VLOOKUP(M843,Modificateurs!D$1:E$94,2,0),0)</f>
        <v>1</v>
      </c>
      <c r="M843" t="str">
        <f>VLOOKUP(A843,'Fichier FI (en entrée)'!B:AH,16,0)&amp;" "&amp;VLOOKUP(A843,'Fichier FI (en entrée)'!B:AH,20,0)&amp;" "&amp;VLOOKUP(A843,'Fichier FI (en entrée)'!B:AH,27,0)&amp;" "&amp;VLOOKUP(A843,'Fichier FI (en entrée)'!B:AH,29,0)</f>
        <v xml:space="preserve">S Pas de spécialité (S.I)  </v>
      </c>
      <c r="N843" t="str">
        <f>VLOOKUP(A843,'Fichier FI (en entrée)'!B:AH,8,0)</f>
        <v>En Terminale</v>
      </c>
      <c r="O843" t="b">
        <f>AND(C843&gt;Synthèse!B$8,C843&lt;Synthèse!B$10,NOT(Y843))</f>
        <v>1</v>
      </c>
      <c r="P843" t="s">
        <v>84</v>
      </c>
      <c r="Q843" s="60">
        <f>ROUNDUP(C843/(Synthèse!$B$4+Synthèse!$B$1)*8,0)</f>
        <v>5</v>
      </c>
      <c r="R843" s="60">
        <f>IFERROR(VLOOKUP(A843,'Evaluations (formulaire)'!A:P,6,0)+VLOOKUP(A843,'Evaluations (formulaire)'!A:P,7,0),0)</f>
        <v>0</v>
      </c>
      <c r="S843" s="60">
        <f>IFERROR(VLOOKUP(A843,'Evaluations (formulaire)'!A:P,8,0),0)</f>
        <v>0</v>
      </c>
      <c r="T843" s="60">
        <f>IF(AND(ISBLANK(P843),Q843&lt;=2),Synthèse!$B$41,IF(AND(ISBLANK(P843),Q843&gt;=7),Synthèse!$C$41,R843+S843))</f>
        <v>0</v>
      </c>
      <c r="U843" s="60">
        <f t="shared" si="147"/>
        <v>10.039999999999999</v>
      </c>
      <c r="V843" s="60">
        <f t="shared" si="148"/>
        <v>1038</v>
      </c>
      <c r="X843" s="26">
        <v>972</v>
      </c>
      <c r="Y843" s="26" t="b">
        <f>IFERROR(VLOOKUP(A843,'Calculs FA (auto)'!A:O,15,0),FALSE)</f>
        <v>0</v>
      </c>
      <c r="Z843" s="26">
        <f>IFERROR(VLOOKUP(A843,'Evaluations (formulaire)'!A:M,9,0),0)</f>
        <v>0</v>
      </c>
      <c r="AA843" s="135" t="b">
        <v>0</v>
      </c>
      <c r="AB843" s="135" t="b">
        <v>1</v>
      </c>
      <c r="AC843" s="135" t="b">
        <f t="shared" si="149"/>
        <v>0</v>
      </c>
      <c r="AD843" s="135" t="b">
        <f t="shared" si="150"/>
        <v>1</v>
      </c>
      <c r="AE843" s="135" t="b">
        <f t="shared" si="151"/>
        <v>0</v>
      </c>
      <c r="AF843" s="135" t="b">
        <f>AND(AC843,$V843&lt;=Synthèse!$B$44)</f>
        <v>0</v>
      </c>
      <c r="AG843" s="135" t="b">
        <f>AND(AD843,$V843&lt;=Synthèse!$B$44)</f>
        <v>0</v>
      </c>
      <c r="AH843" s="135" t="b">
        <f>AND(AE843,$V843&lt;=Synthèse!$B$44)</f>
        <v>0</v>
      </c>
      <c r="AI843" s="137" t="b">
        <v>0</v>
      </c>
      <c r="AJ843" s="137" t="b">
        <v>0</v>
      </c>
      <c r="AK843" s="137" t="b">
        <f t="shared" si="152"/>
        <v>0</v>
      </c>
      <c r="AL843" s="137" t="b">
        <f t="shared" si="153"/>
        <v>0</v>
      </c>
      <c r="AM843" s="137" t="b">
        <f>AND(AK843,$V843&lt;=Synthèse!$B$44)</f>
        <v>0</v>
      </c>
      <c r="AN843" s="137" t="b">
        <f>AND(AL843,$V843&lt;=Synthèse!$B$44)</f>
        <v>0</v>
      </c>
    </row>
    <row r="844" spans="1:40">
      <c r="A844" s="17">
        <v>510695</v>
      </c>
      <c r="B844" t="str">
        <f ca="1">VLOOKUP(A844,'Fichier FI (en entrée)'!B:AH,3,0)</f>
        <v>CWCNSAJOMU</v>
      </c>
      <c r="C844">
        <f t="shared" si="143"/>
        <v>342</v>
      </c>
      <c r="D844">
        <f t="shared" si="144"/>
        <v>14.56</v>
      </c>
      <c r="E844" s="14" t="str">
        <f>VLOOKUP(A844,'Fichier FI (en entrée)'!B:AH,2,0)</f>
        <v>EV</v>
      </c>
      <c r="F844" s="14" t="b">
        <f t="shared" si="145"/>
        <v>1</v>
      </c>
      <c r="G844" s="14" t="b">
        <f>IFERROR(VLOOKUP(A844,'Calculs FA (auto)'!A:F,6,0),FALSE)</f>
        <v>0</v>
      </c>
      <c r="H844" s="14" t="b">
        <f t="shared" si="146"/>
        <v>0</v>
      </c>
      <c r="I844" s="16">
        <f>IFERROR(VLOOKUP(A844,'Moyennes FI (en entrée)'!B:N,7,0),"")</f>
        <v>11.56</v>
      </c>
      <c r="J844" s="16">
        <f>IFERROR(VLOOKUP(VLOOKUP(A844,'Fichier FI (en entrée)'!B:AH,33,0),Modificateurs!A$2:B$5,2,0),0)</f>
        <v>1</v>
      </c>
      <c r="K844" s="16">
        <f>IFERROR(VLOOKUP(VLOOKUP(A844,'Redoub FI (en entrée)'!B:N,7,0),Modificateurs!A$8:B$11,2,0),0)</f>
        <v>0</v>
      </c>
      <c r="L844" s="16">
        <f>IFERROR(VLOOKUP(M844,Modificateurs!D$1:E$94,2,0),0)</f>
        <v>2</v>
      </c>
      <c r="M844" t="str">
        <f>VLOOKUP(A844,'Fichier FI (en entrée)'!B:AH,16,0)&amp;" "&amp;VLOOKUP(A844,'Fichier FI (en entrée)'!B:AH,20,0)&amp;" "&amp;VLOOKUP(A844,'Fichier FI (en entrée)'!B:AH,27,0)&amp;" "&amp;VLOOKUP(A844,'Fichier FI (en entrée)'!B:AH,29,0)</f>
        <v xml:space="preserve">S Mathématiques  </v>
      </c>
      <c r="N844" t="str">
        <f>VLOOKUP(A844,'Fichier FI (en entrée)'!B:AH,8,0)</f>
        <v>En Terminale</v>
      </c>
      <c r="O844" t="b">
        <f>AND(C844&gt;Synthèse!B$8,C844&lt;Synthèse!B$10,NOT(Y844))</f>
        <v>0</v>
      </c>
      <c r="P844" s="17" t="s">
        <v>2260</v>
      </c>
      <c r="Q844" s="60">
        <f>ROUNDUP(C844/(Synthèse!$B$4+Synthèse!$B$1)*8,0)</f>
        <v>2</v>
      </c>
      <c r="R844" s="60">
        <f>IFERROR(VLOOKUP(A844,'Evaluations (formulaire)'!A:P,6,0)+VLOOKUP(A844,'Evaluations (formulaire)'!A:P,7,0),0)</f>
        <v>0</v>
      </c>
      <c r="S844" s="60">
        <f>IFERROR(VLOOKUP(A844,'Evaluations (formulaire)'!A:P,8,0),0)</f>
        <v>0</v>
      </c>
      <c r="T844" s="60">
        <f>IF(AND(ISBLANK(P844),Q844&lt;=2),Synthèse!$B$41,IF(AND(ISBLANK(P844),Q844&gt;=7),Synthèse!$C$41,R844+S844))</f>
        <v>0</v>
      </c>
      <c r="U844" s="60">
        <f t="shared" si="147"/>
        <v>14.56</v>
      </c>
      <c r="V844" s="60">
        <f t="shared" si="148"/>
        <v>342</v>
      </c>
      <c r="X844" s="26">
        <v>676</v>
      </c>
      <c r="Y844" s="26" t="b">
        <f>IFERROR(VLOOKUP(A844,'Calculs FA (auto)'!A:O,15,0),FALSE)</f>
        <v>0</v>
      </c>
      <c r="Z844" s="26">
        <f>IFERROR(VLOOKUP(A844,'Evaluations (formulaire)'!A:M,9,0),0)</f>
        <v>0</v>
      </c>
      <c r="AA844" s="135" t="b">
        <v>1</v>
      </c>
      <c r="AB844" s="135" t="b">
        <v>0</v>
      </c>
      <c r="AC844" s="135" t="b">
        <f t="shared" si="149"/>
        <v>1</v>
      </c>
      <c r="AD844" s="135" t="b">
        <f t="shared" si="150"/>
        <v>0</v>
      </c>
      <c r="AE844" s="135" t="b">
        <f t="shared" si="151"/>
        <v>0</v>
      </c>
      <c r="AF844" s="135" t="b">
        <f>AND(AC844,$V844&lt;=Synthèse!$B$44)</f>
        <v>1</v>
      </c>
      <c r="AG844" s="135" t="b">
        <f>AND(AD844,$V844&lt;=Synthèse!$B$44)</f>
        <v>0</v>
      </c>
      <c r="AH844" s="135" t="b">
        <f>AND(AE844,$V844&lt;=Synthèse!$B$44)</f>
        <v>0</v>
      </c>
      <c r="AI844" s="137" t="b">
        <v>0</v>
      </c>
      <c r="AJ844" s="137" t="b">
        <v>0</v>
      </c>
      <c r="AK844" s="137" t="b">
        <f t="shared" si="152"/>
        <v>0</v>
      </c>
      <c r="AL844" s="137" t="b">
        <f t="shared" si="153"/>
        <v>0</v>
      </c>
      <c r="AM844" s="137" t="b">
        <f>AND(AK844,$V844&lt;=Synthèse!$B$44)</f>
        <v>0</v>
      </c>
      <c r="AN844" s="137" t="b">
        <f>AND(AL844,$V844&lt;=Synthèse!$B$44)</f>
        <v>0</v>
      </c>
    </row>
    <row r="845" spans="1:40">
      <c r="A845" s="17">
        <v>510736</v>
      </c>
      <c r="B845" t="str">
        <f ca="1">VLOOKUP(A845,'Fichier FI (en entrée)'!B:AH,3,0)</f>
        <v>OFAAGDJAQF</v>
      </c>
      <c r="C845">
        <f t="shared" si="143"/>
        <v>257</v>
      </c>
      <c r="D845">
        <f t="shared" si="144"/>
        <v>15.19</v>
      </c>
      <c r="E845" s="14" t="str">
        <f>VLOOKUP(A845,'Fichier FI (en entrée)'!B:AH,2,0)</f>
        <v>EV</v>
      </c>
      <c r="F845" s="14" t="b">
        <f t="shared" si="145"/>
        <v>1</v>
      </c>
      <c r="G845" s="14" t="b">
        <f>IFERROR(VLOOKUP(A845,'Calculs FA (auto)'!A:F,6,0),FALSE)</f>
        <v>1</v>
      </c>
      <c r="H845" s="14" t="b">
        <f t="shared" si="146"/>
        <v>1</v>
      </c>
      <c r="I845" s="16">
        <f>IFERROR(VLOOKUP(A845,'Moyennes FI (en entrée)'!B:N,7,0),"")</f>
        <v>11.19</v>
      </c>
      <c r="J845" s="16">
        <f>IFERROR(VLOOKUP(VLOOKUP(A845,'Fichier FI (en entrée)'!B:AH,33,0),Modificateurs!A$2:B$5,2,0),0)</f>
        <v>1</v>
      </c>
      <c r="K845" s="16">
        <f>IFERROR(VLOOKUP(VLOOKUP(A845,'Redoub FI (en entrée)'!B:N,7,0),Modificateurs!A$8:B$11,2,0),0)</f>
        <v>0</v>
      </c>
      <c r="L845" s="16">
        <f>IFERROR(VLOOKUP(M845,Modificateurs!D$1:E$94,2,0),0)</f>
        <v>3</v>
      </c>
      <c r="M845" t="str">
        <f>VLOOKUP(A845,'Fichier FI (en entrée)'!B:AH,16,0)&amp;" "&amp;VLOOKUP(A845,'Fichier FI (en entrée)'!B:AH,20,0)&amp;" "&amp;VLOOKUP(A845,'Fichier FI (en entrée)'!B:AH,27,0)&amp;" "&amp;VLOOKUP(A845,'Fichier FI (en entrée)'!B:AH,29,0)</f>
        <v xml:space="preserve">S Informatique et Sciences du numérique  </v>
      </c>
      <c r="N845" t="str">
        <f>VLOOKUP(A845,'Fichier FI (en entrée)'!B:AH,8,0)</f>
        <v>En Terminale</v>
      </c>
      <c r="O845" t="b">
        <f>AND(C845&gt;Synthèse!B$8,C845&lt;Synthèse!B$10,NOT(Y845))</f>
        <v>0</v>
      </c>
      <c r="P845" s="17" t="s">
        <v>2267</v>
      </c>
      <c r="Q845" s="60">
        <f>ROUNDUP(C845/(Synthèse!$B$4+Synthèse!$B$1)*8,0)</f>
        <v>2</v>
      </c>
      <c r="R845" s="60">
        <f>IFERROR(VLOOKUP(A845,'Evaluations (formulaire)'!A:P,6,0)+VLOOKUP(A845,'Evaluations (formulaire)'!A:P,7,0),0)</f>
        <v>0</v>
      </c>
      <c r="S845" s="60">
        <f>IFERROR(VLOOKUP(A845,'Evaluations (formulaire)'!A:P,8,0),0)</f>
        <v>0</v>
      </c>
      <c r="T845" s="60">
        <f>IF(AND(ISBLANK(P845),Q845&lt;=2),Synthèse!$B$41,IF(AND(ISBLANK(P845),Q845&gt;=7),Synthèse!$C$41,R845+S845))</f>
        <v>0</v>
      </c>
      <c r="U845" s="60">
        <f t="shared" si="147"/>
        <v>15.19</v>
      </c>
      <c r="V845" s="60">
        <f t="shared" si="148"/>
        <v>257</v>
      </c>
      <c r="X845" s="26">
        <v>1206</v>
      </c>
      <c r="Y845" s="26" t="b">
        <f>IFERROR(VLOOKUP(A845,'Calculs FA (auto)'!A:O,15,0),FALSE)</f>
        <v>0</v>
      </c>
      <c r="Z845" s="26">
        <f>IFERROR(VLOOKUP(A845,'Evaluations (formulaire)'!A:M,9,0),0)</f>
        <v>0</v>
      </c>
      <c r="AA845" s="135" t="b">
        <v>1</v>
      </c>
      <c r="AB845" s="135" t="b">
        <v>0</v>
      </c>
      <c r="AC845" s="135" t="b">
        <f t="shared" si="149"/>
        <v>1</v>
      </c>
      <c r="AD845" s="135" t="b">
        <f t="shared" si="150"/>
        <v>0</v>
      </c>
      <c r="AE845" s="135" t="b">
        <f t="shared" si="151"/>
        <v>0</v>
      </c>
      <c r="AF845" s="135" t="b">
        <f>AND(AC845,$V845&lt;=Synthèse!$B$44)</f>
        <v>1</v>
      </c>
      <c r="AG845" s="135" t="b">
        <f>AND(AD845,$V845&lt;=Synthèse!$B$44)</f>
        <v>0</v>
      </c>
      <c r="AH845" s="135" t="b">
        <f>AND(AE845,$V845&lt;=Synthèse!$B$44)</f>
        <v>0</v>
      </c>
      <c r="AI845" s="137" t="b">
        <v>0</v>
      </c>
      <c r="AJ845" s="137" t="b">
        <v>1</v>
      </c>
      <c r="AK845" s="137" t="b">
        <f t="shared" si="152"/>
        <v>0</v>
      </c>
      <c r="AL845" s="137" t="b">
        <f t="shared" si="153"/>
        <v>1</v>
      </c>
      <c r="AM845" s="137" t="b">
        <f>AND(AK845,$V845&lt;=Synthèse!$B$44)</f>
        <v>0</v>
      </c>
      <c r="AN845" s="137" t="b">
        <f>AND(AL845,$V845&lt;=Synthèse!$B$44)</f>
        <v>1</v>
      </c>
    </row>
    <row r="846" spans="1:40">
      <c r="A846" s="17">
        <v>510773</v>
      </c>
      <c r="B846" t="str">
        <f ca="1">VLOOKUP(A846,'Fichier FI (en entrée)'!B:AH,3,0)</f>
        <v>BLVPVIUJSH</v>
      </c>
      <c r="C846">
        <f t="shared" si="143"/>
        <v>628</v>
      </c>
      <c r="D846">
        <f t="shared" si="144"/>
        <v>12.72</v>
      </c>
      <c r="E846" s="14" t="str">
        <f>VLOOKUP(A846,'Fichier FI (en entrée)'!B:AH,2,0)</f>
        <v>EV</v>
      </c>
      <c r="F846" s="14" t="b">
        <f t="shared" si="145"/>
        <v>1</v>
      </c>
      <c r="G846" s="14" t="b">
        <f>IFERROR(VLOOKUP(A846,'Calculs FA (auto)'!A:F,6,0),FALSE)</f>
        <v>0</v>
      </c>
      <c r="H846" s="14" t="b">
        <f t="shared" si="146"/>
        <v>0</v>
      </c>
      <c r="I846" s="16">
        <f>IFERROR(VLOOKUP(A846,'Moyennes FI (en entrée)'!B:N,7,0),"")</f>
        <v>10.72</v>
      </c>
      <c r="J846" s="16">
        <f>IFERROR(VLOOKUP(VLOOKUP(A846,'Fichier FI (en entrée)'!B:AH,33,0),Modificateurs!A$2:B$5,2,0),0)</f>
        <v>1</v>
      </c>
      <c r="K846" s="16">
        <f>IFERROR(VLOOKUP(VLOOKUP(A846,'Redoub FI (en entrée)'!B:N,7,0),Modificateurs!A$8:B$11,2,0),0)</f>
        <v>0</v>
      </c>
      <c r="L846" s="16">
        <f>IFERROR(VLOOKUP(M846,Modificateurs!D$1:E$94,2,0),0)</f>
        <v>1</v>
      </c>
      <c r="M846" t="str">
        <f>VLOOKUP(A846,'Fichier FI (en entrée)'!B:AH,16,0)&amp;" "&amp;VLOOKUP(A846,'Fichier FI (en entrée)'!B:AH,20,0)&amp;" "&amp;VLOOKUP(A846,'Fichier FI (en entrée)'!B:AH,27,0)&amp;" "&amp;VLOOKUP(A846,'Fichier FI (en entrée)'!B:AH,29,0)</f>
        <v xml:space="preserve">S Pas de spécialité (S.I)  </v>
      </c>
      <c r="N846" t="str">
        <f>VLOOKUP(A846,'Fichier FI (en entrée)'!B:AH,8,0)</f>
        <v>En Terminale</v>
      </c>
      <c r="O846" t="b">
        <f>AND(C846&gt;Synthèse!B$8,C846&lt;Synthèse!B$10,NOT(Y846))</f>
        <v>1</v>
      </c>
      <c r="P846" t="s">
        <v>2264</v>
      </c>
      <c r="Q846" s="60">
        <f>ROUNDUP(C846/(Synthèse!$B$4+Synthèse!$B$1)*8,0)</f>
        <v>3</v>
      </c>
      <c r="R846" s="60">
        <f>IFERROR(VLOOKUP(A846,'Evaluations (formulaire)'!A:P,6,0)+VLOOKUP(A846,'Evaluations (formulaire)'!A:P,7,0),0)</f>
        <v>0</v>
      </c>
      <c r="S846" s="60">
        <f>IFERROR(VLOOKUP(A846,'Evaluations (formulaire)'!A:P,8,0),0)</f>
        <v>0</v>
      </c>
      <c r="T846" s="60">
        <f>IF(AND(ISBLANK(P846),Q846&lt;=2),Synthèse!$B$41,IF(AND(ISBLANK(P846),Q846&gt;=7),Synthèse!$C$41,R846+S846))</f>
        <v>0</v>
      </c>
      <c r="U846" s="60">
        <f t="shared" si="147"/>
        <v>12.72</v>
      </c>
      <c r="V846" s="60">
        <f t="shared" si="148"/>
        <v>629</v>
      </c>
      <c r="X846" s="26">
        <v>955</v>
      </c>
      <c r="Y846" s="26" t="b">
        <f>IFERROR(VLOOKUP(A846,'Calculs FA (auto)'!A:O,15,0),FALSE)</f>
        <v>0</v>
      </c>
      <c r="Z846" s="26">
        <f>IFERROR(VLOOKUP(A846,'Evaluations (formulaire)'!A:M,9,0),0)</f>
        <v>0</v>
      </c>
      <c r="AA846" s="135" t="b">
        <v>1</v>
      </c>
      <c r="AB846" s="135" t="b">
        <v>0</v>
      </c>
      <c r="AC846" s="135" t="b">
        <f t="shared" si="149"/>
        <v>1</v>
      </c>
      <c r="AD846" s="135" t="b">
        <f t="shared" si="150"/>
        <v>0</v>
      </c>
      <c r="AE846" s="135" t="b">
        <f t="shared" si="151"/>
        <v>0</v>
      </c>
      <c r="AF846" s="135" t="b">
        <f>AND(AC846,$V846&lt;=Synthèse!$B$44)</f>
        <v>1</v>
      </c>
      <c r="AG846" s="135" t="b">
        <f>AND(AD846,$V846&lt;=Synthèse!$B$44)</f>
        <v>0</v>
      </c>
      <c r="AH846" s="135" t="b">
        <f>AND(AE846,$V846&lt;=Synthèse!$B$44)</f>
        <v>0</v>
      </c>
      <c r="AI846" s="137" t="b">
        <v>0</v>
      </c>
      <c r="AJ846" s="137" t="b">
        <v>1</v>
      </c>
      <c r="AK846" s="137" t="b">
        <f t="shared" si="152"/>
        <v>0</v>
      </c>
      <c r="AL846" s="137" t="b">
        <f t="shared" si="153"/>
        <v>1</v>
      </c>
      <c r="AM846" s="137" t="b">
        <f>AND(AK846,$V846&lt;=Synthèse!$B$44)</f>
        <v>0</v>
      </c>
      <c r="AN846" s="137" t="b">
        <f>AND(AL846,$V846&lt;=Synthèse!$B$44)</f>
        <v>1</v>
      </c>
    </row>
    <row r="847" spans="1:40">
      <c r="A847" s="17">
        <v>510852</v>
      </c>
      <c r="B847" t="str">
        <f ca="1">VLOOKUP(A847,'Fichier FI (en entrée)'!B:AH,3,0)</f>
        <v>HESRCWBUFY</v>
      </c>
      <c r="C847">
        <f t="shared" si="143"/>
        <v>1327</v>
      </c>
      <c r="D847">
        <f t="shared" si="144"/>
        <v>5.2200000000000006</v>
      </c>
      <c r="E847" s="14" t="str">
        <f>VLOOKUP(A847,'Fichier FI (en entrée)'!B:AH,2,0)</f>
        <v>EV</v>
      </c>
      <c r="F847" s="14" t="b">
        <f t="shared" si="145"/>
        <v>1</v>
      </c>
      <c r="G847" s="14" t="b">
        <f>IFERROR(VLOOKUP(A847,'Calculs FA (auto)'!A:F,6,0),FALSE)</f>
        <v>0</v>
      </c>
      <c r="H847" s="14" t="b">
        <f t="shared" si="146"/>
        <v>0</v>
      </c>
      <c r="I847" s="16">
        <f>IFERROR(VLOOKUP(A847,'Moyennes FI (en entrée)'!B:N,7,0),"")</f>
        <v>12.22</v>
      </c>
      <c r="J847" s="16">
        <f>IFERROR(VLOOKUP(VLOOKUP(A847,'Fichier FI (en entrée)'!B:AH,33,0),Modificateurs!A$2:B$5,2,0),0)</f>
        <v>1</v>
      </c>
      <c r="K847" s="16">
        <f>IFERROR(VLOOKUP(VLOOKUP(A847,'Redoub FI (en entrée)'!B:N,7,0),Modificateurs!A$8:B$11,2,0),0)</f>
        <v>0</v>
      </c>
      <c r="L847" s="16">
        <f>IFERROR(VLOOKUP(M847,Modificateurs!D$1:E$94,2,0),0)</f>
        <v>-8</v>
      </c>
      <c r="M847" t="str">
        <f>VLOOKUP(A847,'Fichier FI (en entrée)'!B:AH,16,0)&amp;" "&amp;VLOOKUP(A847,'Fichier FI (en entrée)'!B:AH,20,0)&amp;" "&amp;VLOOKUP(A847,'Fichier FI (en entrée)'!B:AH,27,0)&amp;" "&amp;VLOOKUP(A847,'Fichier FI (en entrée)'!B:AH,29,0)</f>
        <v xml:space="preserve">STMG Systèmes d'information et de gestion  </v>
      </c>
      <c r="N847" t="str">
        <f>VLOOKUP(A847,'Fichier FI (en entrée)'!B:AH,8,0)</f>
        <v>En Terminale</v>
      </c>
      <c r="O847" t="b">
        <f>AND(C847&gt;Synthèse!B$8,C847&lt;Synthèse!B$10,NOT(Y847))</f>
        <v>0</v>
      </c>
      <c r="P847" s="17" t="s">
        <v>2260</v>
      </c>
      <c r="Q847" s="60">
        <f>ROUNDUP(C847/(Synthèse!$B$4+Synthèse!$B$1)*8,0)</f>
        <v>7</v>
      </c>
      <c r="R847" s="60">
        <f>IFERROR(VLOOKUP(A847,'Evaluations (formulaire)'!A:P,6,0)+VLOOKUP(A847,'Evaluations (formulaire)'!A:P,7,0),0)</f>
        <v>0</v>
      </c>
      <c r="S847" s="60">
        <f>IFERROR(VLOOKUP(A847,'Evaluations (formulaire)'!A:P,8,0),0)</f>
        <v>0</v>
      </c>
      <c r="T847" s="60">
        <f>IF(AND(ISBLANK(P847),Q847&lt;=2),Synthèse!$B$41,IF(AND(ISBLANK(P847),Q847&gt;=7),Synthèse!$C$41,R847+S847))</f>
        <v>0</v>
      </c>
      <c r="U847" s="60">
        <f t="shared" si="147"/>
        <v>5.2200000000000006</v>
      </c>
      <c r="V847" s="60">
        <f t="shared" si="148"/>
        <v>1328</v>
      </c>
      <c r="X847" s="26">
        <v>440</v>
      </c>
      <c r="Y847" s="26" t="b">
        <f>IFERROR(VLOOKUP(A847,'Calculs FA (auto)'!A:O,15,0),FALSE)</f>
        <v>0</v>
      </c>
      <c r="Z847" s="26">
        <f>IFERROR(VLOOKUP(A847,'Evaluations (formulaire)'!A:M,9,0),0)</f>
        <v>0</v>
      </c>
      <c r="AA847" s="135" t="b">
        <v>1</v>
      </c>
      <c r="AB847" s="135" t="b">
        <v>0</v>
      </c>
      <c r="AC847" s="135" t="b">
        <f t="shared" si="149"/>
        <v>1</v>
      </c>
      <c r="AD847" s="135" t="b">
        <f t="shared" si="150"/>
        <v>0</v>
      </c>
      <c r="AE847" s="135" t="b">
        <f t="shared" si="151"/>
        <v>0</v>
      </c>
      <c r="AF847" s="135" t="b">
        <f>AND(AC847,$V847&lt;=Synthèse!$B$44)</f>
        <v>0</v>
      </c>
      <c r="AG847" s="135" t="b">
        <f>AND(AD847,$V847&lt;=Synthèse!$B$44)</f>
        <v>0</v>
      </c>
      <c r="AH847" s="135" t="b">
        <f>AND(AE847,$V847&lt;=Synthèse!$B$44)</f>
        <v>0</v>
      </c>
      <c r="AI847" s="137" t="b">
        <v>0</v>
      </c>
      <c r="AJ847" s="137" t="b">
        <v>0</v>
      </c>
      <c r="AK847" s="137" t="b">
        <f t="shared" si="152"/>
        <v>0</v>
      </c>
      <c r="AL847" s="137" t="b">
        <f t="shared" si="153"/>
        <v>0</v>
      </c>
      <c r="AM847" s="137" t="b">
        <f>AND(AK847,$V847&lt;=Synthèse!$B$44)</f>
        <v>0</v>
      </c>
      <c r="AN847" s="137" t="b">
        <f>AND(AL847,$V847&lt;=Synthèse!$B$44)</f>
        <v>0</v>
      </c>
    </row>
    <row r="848" spans="1:40">
      <c r="A848" s="17">
        <v>510853</v>
      </c>
      <c r="B848" t="str">
        <f ca="1">VLOOKUP(A848,'Fichier FI (en entrée)'!B:AH,3,0)</f>
        <v>VEXFWWHLWL</v>
      </c>
      <c r="C848">
        <f t="shared" si="143"/>
        <v>227</v>
      </c>
      <c r="D848">
        <f t="shared" si="144"/>
        <v>15.57</v>
      </c>
      <c r="E848" s="14" t="str">
        <f>VLOOKUP(A848,'Fichier FI (en entrée)'!B:AH,2,0)</f>
        <v>EV</v>
      </c>
      <c r="F848" s="14" t="b">
        <f t="shared" si="145"/>
        <v>1</v>
      </c>
      <c r="G848" s="14" t="b">
        <f>IFERROR(VLOOKUP(A848,'Calculs FA (auto)'!A:F,6,0),FALSE)</f>
        <v>0</v>
      </c>
      <c r="H848" s="14" t="b">
        <f t="shared" si="146"/>
        <v>0</v>
      </c>
      <c r="I848" s="16">
        <f>IFERROR(VLOOKUP(A848,'Moyennes FI (en entrée)'!B:N,7,0),"")</f>
        <v>11.57</v>
      </c>
      <c r="J848" s="16">
        <f>IFERROR(VLOOKUP(VLOOKUP(A848,'Fichier FI (en entrée)'!B:AH,33,0),Modificateurs!A$2:B$5,2,0),0)</f>
        <v>1</v>
      </c>
      <c r="K848" s="16">
        <f>IFERROR(VLOOKUP(VLOOKUP(A848,'Redoub FI (en entrée)'!B:N,7,0),Modificateurs!A$8:B$11,2,0),0)</f>
        <v>0</v>
      </c>
      <c r="L848" s="16">
        <f>IFERROR(VLOOKUP(M848,Modificateurs!D$1:E$94,2,0),0)</f>
        <v>3</v>
      </c>
      <c r="M848" t="str">
        <f>VLOOKUP(A848,'Fichier FI (en entrée)'!B:AH,16,0)&amp;" "&amp;VLOOKUP(A848,'Fichier FI (en entrée)'!B:AH,20,0)&amp;" "&amp;VLOOKUP(A848,'Fichier FI (en entrée)'!B:AH,27,0)&amp;" "&amp;VLOOKUP(A848,'Fichier FI (en entrée)'!B:AH,29,0)</f>
        <v xml:space="preserve">S Informatique et Sciences du numérique  </v>
      </c>
      <c r="N848" t="str">
        <f>VLOOKUP(A848,'Fichier FI (en entrée)'!B:AH,8,0)</f>
        <v>En Terminale</v>
      </c>
      <c r="O848" t="b">
        <f>AND(C848&gt;Synthèse!B$8,C848&lt;Synthèse!B$10,NOT(Y848))</f>
        <v>0</v>
      </c>
      <c r="Q848" s="60">
        <f>ROUNDUP(C848/(Synthèse!$B$4+Synthèse!$B$1)*8,0)</f>
        <v>2</v>
      </c>
      <c r="R848" s="60">
        <f>IFERROR(VLOOKUP(A848,'Evaluations (formulaire)'!A:P,6,0)+VLOOKUP(A848,'Evaluations (formulaire)'!A:P,7,0),0)</f>
        <v>0</v>
      </c>
      <c r="S848" s="60">
        <f>IFERROR(VLOOKUP(A848,'Evaluations (formulaire)'!A:P,8,0),0)</f>
        <v>0</v>
      </c>
      <c r="T848" s="60">
        <f>IF(AND(ISBLANK(P848),Q848&lt;=2),Synthèse!$B$41,IF(AND(ISBLANK(P848),Q848&gt;=7),Synthèse!$C$41,R848+S848))</f>
        <v>4.6511627906976744E-3</v>
      </c>
      <c r="U848" s="60">
        <f t="shared" si="147"/>
        <v>15.574651162790698</v>
      </c>
      <c r="V848" s="60">
        <f t="shared" si="148"/>
        <v>226</v>
      </c>
      <c r="X848" s="26">
        <v>41</v>
      </c>
      <c r="Y848" s="26" t="b">
        <f>IFERROR(VLOOKUP(A848,'Calculs FA (auto)'!A:O,15,0),FALSE)</f>
        <v>0</v>
      </c>
      <c r="Z848" s="26">
        <f>IFERROR(VLOOKUP(A848,'Evaluations (formulaire)'!A:M,9,0),0)</f>
        <v>0</v>
      </c>
      <c r="AA848" s="135" t="b">
        <v>1</v>
      </c>
      <c r="AB848" s="135" t="b">
        <v>0</v>
      </c>
      <c r="AC848" s="135" t="b">
        <f t="shared" si="149"/>
        <v>1</v>
      </c>
      <c r="AD848" s="135" t="b">
        <f t="shared" si="150"/>
        <v>0</v>
      </c>
      <c r="AE848" s="135" t="b">
        <f t="shared" si="151"/>
        <v>0</v>
      </c>
      <c r="AF848" s="135" t="b">
        <f>AND(AC848,$V848&lt;=Synthèse!$B$44)</f>
        <v>1</v>
      </c>
      <c r="AG848" s="135" t="b">
        <f>AND(AD848,$V848&lt;=Synthèse!$B$44)</f>
        <v>0</v>
      </c>
      <c r="AH848" s="135" t="b">
        <f>AND(AE848,$V848&lt;=Synthèse!$B$44)</f>
        <v>0</v>
      </c>
      <c r="AI848" s="137" t="b">
        <v>0</v>
      </c>
      <c r="AJ848" s="137" t="b">
        <v>1</v>
      </c>
      <c r="AK848" s="137" t="b">
        <f t="shared" si="152"/>
        <v>0</v>
      </c>
      <c r="AL848" s="137" t="b">
        <f t="shared" si="153"/>
        <v>1</v>
      </c>
      <c r="AM848" s="137" t="b">
        <f>AND(AK848,$V848&lt;=Synthèse!$B$44)</f>
        <v>0</v>
      </c>
      <c r="AN848" s="137" t="b">
        <f>AND(AL848,$V848&lt;=Synthèse!$B$44)</f>
        <v>1</v>
      </c>
    </row>
    <row r="849" spans="1:40">
      <c r="A849" s="17">
        <v>510861</v>
      </c>
      <c r="B849" t="str">
        <f ca="1">VLOOKUP(A849,'Fichier FI (en entrée)'!B:AH,3,0)</f>
        <v>BVKAHUNDKM</v>
      </c>
      <c r="C849">
        <f t="shared" si="143"/>
        <v>1005</v>
      </c>
      <c r="D849">
        <f t="shared" si="144"/>
        <v>10.3</v>
      </c>
      <c r="E849" s="14" t="str">
        <f>VLOOKUP(A849,'Fichier FI (en entrée)'!B:AH,2,0)</f>
        <v>EV</v>
      </c>
      <c r="F849" s="14" t="b">
        <f t="shared" si="145"/>
        <v>1</v>
      </c>
      <c r="G849" s="14" t="b">
        <f>IFERROR(VLOOKUP(A849,'Calculs FA (auto)'!A:F,6,0),FALSE)</f>
        <v>0</v>
      </c>
      <c r="H849" s="14" t="b">
        <f t="shared" si="146"/>
        <v>0</v>
      </c>
      <c r="I849" s="16">
        <f>IFERROR(VLOOKUP(A849,'Moyennes FI (en entrée)'!B:N,7,0),"")</f>
        <v>9.3000000000000007</v>
      </c>
      <c r="J849" s="16">
        <f>IFERROR(VLOOKUP(VLOOKUP(A849,'Fichier FI (en entrée)'!B:AH,33,0),Modificateurs!A$2:B$5,2,0),0)</f>
        <v>0</v>
      </c>
      <c r="K849" s="16">
        <f>IFERROR(VLOOKUP(VLOOKUP(A849,'Redoub FI (en entrée)'!B:N,7,0),Modificateurs!A$8:B$11,2,0),0)</f>
        <v>0</v>
      </c>
      <c r="L849" s="16">
        <f>IFERROR(VLOOKUP(M849,Modificateurs!D$1:E$94,2,0),0)</f>
        <v>1</v>
      </c>
      <c r="M849" t="str">
        <f>VLOOKUP(A849,'Fichier FI (en entrée)'!B:AH,16,0)&amp;" "&amp;VLOOKUP(A849,'Fichier FI (en entrée)'!B:AH,20,0)&amp;" "&amp;VLOOKUP(A849,'Fichier FI (en entrée)'!B:AH,27,0)&amp;" "&amp;VLOOKUP(A849,'Fichier FI (en entrée)'!B:AH,29,0)</f>
        <v xml:space="preserve">S Pas de spécialité (S.I)  </v>
      </c>
      <c r="N849" t="str">
        <f>VLOOKUP(A849,'Fichier FI (en entrée)'!B:AH,8,0)</f>
        <v>En Terminale</v>
      </c>
      <c r="O849" t="b">
        <f>AND(C849&gt;Synthèse!B$8,C849&lt;Synthèse!B$10,NOT(Y849))</f>
        <v>1</v>
      </c>
      <c r="Q849" s="60">
        <f>ROUNDUP(C849/(Synthèse!$B$4+Synthèse!$B$1)*8,0)</f>
        <v>5</v>
      </c>
      <c r="R849" s="60">
        <f>IFERROR(VLOOKUP(A849,'Evaluations (formulaire)'!A:P,6,0)+VLOOKUP(A849,'Evaluations (formulaire)'!A:P,7,0),0)</f>
        <v>0</v>
      </c>
      <c r="S849" s="60">
        <f>IFERROR(VLOOKUP(A849,'Evaluations (formulaire)'!A:P,8,0),0)</f>
        <v>0</v>
      </c>
      <c r="T849" s="60">
        <f>IF(AND(ISBLANK(P849),Q849&lt;=2),Synthèse!$B$41,IF(AND(ISBLANK(P849),Q849&gt;=7),Synthèse!$C$41,R849+S849))</f>
        <v>0</v>
      </c>
      <c r="U849" s="60">
        <f t="shared" si="147"/>
        <v>10.3</v>
      </c>
      <c r="V849" s="60">
        <f t="shared" si="148"/>
        <v>1005</v>
      </c>
      <c r="X849" s="26">
        <v>1289</v>
      </c>
      <c r="Y849" s="26" t="b">
        <f>IFERROR(VLOOKUP(A849,'Calculs FA (auto)'!A:O,15,0),FALSE)</f>
        <v>0</v>
      </c>
      <c r="Z849" s="26">
        <f>IFERROR(VLOOKUP(A849,'Evaluations (formulaire)'!A:M,9,0),0)</f>
        <v>0</v>
      </c>
      <c r="AA849" s="135" t="b">
        <v>1</v>
      </c>
      <c r="AB849" s="135" t="b">
        <v>0</v>
      </c>
      <c r="AC849" s="135" t="b">
        <f t="shared" si="149"/>
        <v>1</v>
      </c>
      <c r="AD849" s="135" t="b">
        <f t="shared" si="150"/>
        <v>0</v>
      </c>
      <c r="AE849" s="135" t="b">
        <f t="shared" si="151"/>
        <v>0</v>
      </c>
      <c r="AF849" s="135" t="b">
        <f>AND(AC849,$V849&lt;=Synthèse!$B$44)</f>
        <v>0</v>
      </c>
      <c r="AG849" s="135" t="b">
        <f>AND(AD849,$V849&lt;=Synthèse!$B$44)</f>
        <v>0</v>
      </c>
      <c r="AH849" s="135" t="b">
        <f>AND(AE849,$V849&lt;=Synthèse!$B$44)</f>
        <v>0</v>
      </c>
      <c r="AI849" s="137" t="b">
        <v>0</v>
      </c>
      <c r="AJ849" s="137" t="b">
        <v>1</v>
      </c>
      <c r="AK849" s="137" t="b">
        <f t="shared" si="152"/>
        <v>0</v>
      </c>
      <c r="AL849" s="137" t="b">
        <f t="shared" si="153"/>
        <v>1</v>
      </c>
      <c r="AM849" s="137" t="b">
        <f>AND(AK849,$V849&lt;=Synthèse!$B$44)</f>
        <v>0</v>
      </c>
      <c r="AN849" s="137" t="b">
        <f>AND(AL849,$V849&lt;=Synthèse!$B$44)</f>
        <v>0</v>
      </c>
    </row>
    <row r="850" spans="1:40">
      <c r="A850" s="17">
        <v>511088</v>
      </c>
      <c r="B850" t="str">
        <f ca="1">VLOOKUP(A850,'Fichier FI (en entrée)'!B:AH,3,0)</f>
        <v>ZFREOCOBCN</v>
      </c>
      <c r="C850">
        <f t="shared" si="143"/>
        <v>513</v>
      </c>
      <c r="D850">
        <f t="shared" si="144"/>
        <v>13.3</v>
      </c>
      <c r="E850" s="14" t="str">
        <f>VLOOKUP(A850,'Fichier FI (en entrée)'!B:AH,2,0)</f>
        <v>EV</v>
      </c>
      <c r="F850" s="14" t="b">
        <f t="shared" si="145"/>
        <v>1</v>
      </c>
      <c r="G850" s="14" t="b">
        <f>IFERROR(VLOOKUP(A850,'Calculs FA (auto)'!A:F,6,0),FALSE)</f>
        <v>0</v>
      </c>
      <c r="H850" s="14" t="b">
        <f t="shared" si="146"/>
        <v>0</v>
      </c>
      <c r="I850" s="16">
        <f>IFERROR(VLOOKUP(A850,'Moyennes FI (en entrée)'!B:N,7,0),"")</f>
        <v>10.3</v>
      </c>
      <c r="J850" s="16">
        <f>IFERROR(VLOOKUP(VLOOKUP(A850,'Fichier FI (en entrée)'!B:AH,33,0),Modificateurs!A$2:B$5,2,0),0)</f>
        <v>1</v>
      </c>
      <c r="K850" s="16">
        <f>IFERROR(VLOOKUP(VLOOKUP(A850,'Redoub FI (en entrée)'!B:N,7,0),Modificateurs!A$8:B$11,2,0),0)</f>
        <v>0</v>
      </c>
      <c r="L850" s="16">
        <f>IFERROR(VLOOKUP(M850,Modificateurs!D$1:E$94,2,0),0)</f>
        <v>2</v>
      </c>
      <c r="M850" t="str">
        <f>VLOOKUP(A850,'Fichier FI (en entrée)'!B:AH,16,0)&amp;" "&amp;VLOOKUP(A850,'Fichier FI (en entrée)'!B:AH,20,0)&amp;" "&amp;VLOOKUP(A850,'Fichier FI (en entrée)'!B:AH,27,0)&amp;" "&amp;VLOOKUP(A850,'Fichier FI (en entrée)'!B:AH,29,0)</f>
        <v xml:space="preserve">S Mathématiques  </v>
      </c>
      <c r="N850" t="str">
        <f>VLOOKUP(A850,'Fichier FI (en entrée)'!B:AH,8,0)</f>
        <v>En Terminale</v>
      </c>
      <c r="O850" t="b">
        <f>AND(C850&gt;Synthèse!B$8,C850&lt;Synthèse!B$10,NOT(Y850))</f>
        <v>1</v>
      </c>
      <c r="P850" t="s">
        <v>65</v>
      </c>
      <c r="Q850" s="60">
        <f>ROUNDUP(C850/(Synthèse!$B$4+Synthèse!$B$1)*8,0)</f>
        <v>3</v>
      </c>
      <c r="R850" s="60">
        <f>IFERROR(VLOOKUP(A850,'Evaluations (formulaire)'!A:P,6,0)+VLOOKUP(A850,'Evaluations (formulaire)'!A:P,7,0),0)</f>
        <v>0</v>
      </c>
      <c r="S850" s="60">
        <f>IFERROR(VLOOKUP(A850,'Evaluations (formulaire)'!A:P,8,0),0)</f>
        <v>0</v>
      </c>
      <c r="T850" s="60">
        <f>IF(AND(ISBLANK(P850),Q850&lt;=2),Synthèse!$B$41,IF(AND(ISBLANK(P850),Q850&gt;=7),Synthèse!$C$41,R850+S850))</f>
        <v>0</v>
      </c>
      <c r="U850" s="60">
        <f t="shared" si="147"/>
        <v>13.3</v>
      </c>
      <c r="V850" s="60">
        <f t="shared" si="148"/>
        <v>514</v>
      </c>
      <c r="X850" s="26">
        <v>1753</v>
      </c>
      <c r="Y850" s="26" t="b">
        <f>IFERROR(VLOOKUP(A850,'Calculs FA (auto)'!A:O,15,0),FALSE)</f>
        <v>0</v>
      </c>
      <c r="Z850" s="26">
        <f>IFERROR(VLOOKUP(A850,'Evaluations (formulaire)'!A:M,9,0),0)</f>
        <v>0</v>
      </c>
      <c r="AA850" s="135" t="b">
        <v>0</v>
      </c>
      <c r="AB850" s="135" t="b">
        <v>0</v>
      </c>
      <c r="AC850" s="135" t="b">
        <f t="shared" si="149"/>
        <v>0</v>
      </c>
      <c r="AD850" s="135" t="b">
        <f t="shared" si="150"/>
        <v>0</v>
      </c>
      <c r="AE850" s="135" t="b">
        <f t="shared" si="151"/>
        <v>1</v>
      </c>
      <c r="AF850" s="135" t="b">
        <f>AND(AC850,$V850&lt;=Synthèse!$B$44)</f>
        <v>0</v>
      </c>
      <c r="AG850" s="135" t="b">
        <f>AND(AD850,$V850&lt;=Synthèse!$B$44)</f>
        <v>0</v>
      </c>
      <c r="AH850" s="135" t="b">
        <f>AND(AE850,$V850&lt;=Synthèse!$B$44)</f>
        <v>1</v>
      </c>
      <c r="AI850" s="137" t="b">
        <v>0</v>
      </c>
      <c r="AJ850" s="137" t="b">
        <v>0</v>
      </c>
      <c r="AK850" s="137" t="b">
        <f t="shared" si="152"/>
        <v>0</v>
      </c>
      <c r="AL850" s="137" t="b">
        <f t="shared" si="153"/>
        <v>0</v>
      </c>
      <c r="AM850" s="137" t="b">
        <f>AND(AK850,$V850&lt;=Synthèse!$B$44)</f>
        <v>0</v>
      </c>
      <c r="AN850" s="137" t="b">
        <f>AND(AL850,$V850&lt;=Synthèse!$B$44)</f>
        <v>0</v>
      </c>
    </row>
    <row r="851" spans="1:40">
      <c r="A851" s="17">
        <v>511190</v>
      </c>
      <c r="B851" t="str">
        <f ca="1">VLOOKUP(A851,'Fichier FI (en entrée)'!B:AH,3,0)</f>
        <v>KDVGZJVKJS</v>
      </c>
      <c r="C851">
        <f t="shared" si="143"/>
        <v>2097</v>
      </c>
      <c r="D851">
        <f t="shared" si="144"/>
        <v>-100</v>
      </c>
      <c r="E851" s="14" t="str">
        <f>VLOOKUP(A851,'Fichier FI (en entrée)'!B:AH,2,0)</f>
        <v>ENV</v>
      </c>
      <c r="F851" s="14" t="b">
        <f t="shared" si="145"/>
        <v>0</v>
      </c>
      <c r="G851" s="14" t="b">
        <f>IFERROR(VLOOKUP(A851,'Calculs FA (auto)'!A:F,6,0),FALSE)</f>
        <v>0</v>
      </c>
      <c r="H851" s="14" t="b">
        <f t="shared" si="146"/>
        <v>0</v>
      </c>
      <c r="I851" s="16" t="str">
        <f>IFERROR(VLOOKUP(A851,'Moyennes FI (en entrée)'!B:N,7,0),"")</f>
        <v/>
      </c>
      <c r="J851" s="16">
        <f>IFERROR(VLOOKUP(VLOOKUP(A851,'Fichier FI (en entrée)'!B:AH,33,0),Modificateurs!A$2:B$5,2,0),0)</f>
        <v>1</v>
      </c>
      <c r="K851" s="16">
        <f>IFERROR(VLOOKUP(VLOOKUP(A851,'Redoub FI (en entrée)'!B:N,7,0),Modificateurs!A$8:B$11,2,0),0)</f>
        <v>0</v>
      </c>
      <c r="L851" s="16">
        <f>IFERROR(VLOOKUP(M851,Modificateurs!D$1:E$94,2,0),0)</f>
        <v>1</v>
      </c>
      <c r="M851" t="str">
        <f>VLOOKUP(A851,'Fichier FI (en entrée)'!B:AH,16,0)&amp;" "&amp;VLOOKUP(A851,'Fichier FI (en entrée)'!B:AH,20,0)&amp;" "&amp;VLOOKUP(A851,'Fichier FI (en entrée)'!B:AH,27,0)&amp;" "&amp;VLOOKUP(A851,'Fichier FI (en entrée)'!B:AH,29,0)</f>
        <v xml:space="preserve">S Sciences de la vie et de la terre  </v>
      </c>
      <c r="N851" t="str">
        <f>VLOOKUP(A851,'Fichier FI (en entrée)'!B:AH,8,0)</f>
        <v>En Terminale</v>
      </c>
      <c r="O851" t="b">
        <f>AND(C851&gt;Synthèse!B$8,C851&lt;Synthèse!B$10,NOT(Y851))</f>
        <v>0</v>
      </c>
      <c r="P851" t="s">
        <v>2258</v>
      </c>
      <c r="Q851" s="60">
        <f>ROUNDUP(C851/(Synthèse!$B$4+Synthèse!$B$1)*8,0)</f>
        <v>10</v>
      </c>
      <c r="R851" s="60">
        <f>IFERROR(VLOOKUP(A851,'Evaluations (formulaire)'!A:P,6,0)+VLOOKUP(A851,'Evaluations (formulaire)'!A:P,7,0),0)</f>
        <v>0</v>
      </c>
      <c r="S851" s="60">
        <f>IFERROR(VLOOKUP(A851,'Evaluations (formulaire)'!A:P,8,0),0)</f>
        <v>0</v>
      </c>
      <c r="T851" s="60">
        <f>IF(AND(ISBLANK(P851),Q851&lt;=2),Synthèse!$B$41,IF(AND(ISBLANK(P851),Q851&gt;=7),Synthèse!$C$41,R851+S851))</f>
        <v>0</v>
      </c>
      <c r="U851" s="60">
        <f t="shared" si="147"/>
        <v>-100</v>
      </c>
      <c r="V851" s="60">
        <f t="shared" si="148"/>
        <v>2096</v>
      </c>
      <c r="X851" s="26">
        <v>1039</v>
      </c>
      <c r="Y851" s="26" t="b">
        <f>IFERROR(VLOOKUP(A851,'Calculs FA (auto)'!A:O,15,0),FALSE)</f>
        <v>0</v>
      </c>
      <c r="Z851" s="26">
        <f>IFERROR(VLOOKUP(A851,'Evaluations (formulaire)'!A:M,9,0),0)</f>
        <v>0</v>
      </c>
      <c r="AA851" s="135" t="b">
        <v>1</v>
      </c>
      <c r="AB851" s="135" t="b">
        <v>0</v>
      </c>
      <c r="AC851" s="135" t="b">
        <f t="shared" si="149"/>
        <v>0</v>
      </c>
      <c r="AD851" s="135" t="b">
        <f t="shared" si="150"/>
        <v>0</v>
      </c>
      <c r="AE851" s="135" t="b">
        <f t="shared" si="151"/>
        <v>0</v>
      </c>
      <c r="AF851" s="135" t="b">
        <f>AND(AC851,$V851&lt;=Synthèse!$B$44)</f>
        <v>0</v>
      </c>
      <c r="AG851" s="135" t="b">
        <f>AND(AD851,$V851&lt;=Synthèse!$B$44)</f>
        <v>0</v>
      </c>
      <c r="AH851" s="135" t="b">
        <f>AND(AE851,$V851&lt;=Synthèse!$B$44)</f>
        <v>0</v>
      </c>
      <c r="AI851" s="137" t="b">
        <v>0</v>
      </c>
      <c r="AJ851" s="137" t="b">
        <v>1</v>
      </c>
      <c r="AK851" s="137" t="b">
        <f t="shared" si="152"/>
        <v>0</v>
      </c>
      <c r="AL851" s="137" t="b">
        <f t="shared" si="153"/>
        <v>0</v>
      </c>
      <c r="AM851" s="137" t="b">
        <f>AND(AK851,$V851&lt;=Synthèse!$B$44)</f>
        <v>0</v>
      </c>
      <c r="AN851" s="137" t="b">
        <f>AND(AL851,$V851&lt;=Synthèse!$B$44)</f>
        <v>0</v>
      </c>
    </row>
    <row r="852" spans="1:40">
      <c r="A852" s="17">
        <v>511752</v>
      </c>
      <c r="B852" t="str">
        <f ca="1">VLOOKUP(A852,'Fichier FI (en entrée)'!B:AH,3,0)</f>
        <v>DDQWQFPIWD</v>
      </c>
      <c r="C852">
        <f t="shared" si="143"/>
        <v>1512</v>
      </c>
      <c r="D852">
        <f t="shared" si="144"/>
        <v>0.71000000000000085</v>
      </c>
      <c r="E852" s="14" t="str">
        <f>VLOOKUP(A852,'Fichier FI (en entrée)'!B:AH,2,0)</f>
        <v>EV</v>
      </c>
      <c r="F852" s="14" t="b">
        <f t="shared" si="145"/>
        <v>1</v>
      </c>
      <c r="G852" s="14" t="b">
        <f>IFERROR(VLOOKUP(A852,'Calculs FA (auto)'!A:F,6,0),FALSE)</f>
        <v>0</v>
      </c>
      <c r="H852" s="14" t="b">
        <f t="shared" si="146"/>
        <v>0</v>
      </c>
      <c r="I852" s="16">
        <f>IFERROR(VLOOKUP(A852,'Moyennes FI (en entrée)'!B:N,7,0),"")</f>
        <v>8.7100000000000009</v>
      </c>
      <c r="J852" s="16">
        <f>IFERROR(VLOOKUP(VLOOKUP(A852,'Fichier FI (en entrée)'!B:AH,33,0),Modificateurs!A$2:B$5,2,0),0)</f>
        <v>0</v>
      </c>
      <c r="K852" s="16">
        <f>IFERROR(VLOOKUP(VLOOKUP(A852,'Redoub FI (en entrée)'!B:N,7,0),Modificateurs!A$8:B$11,2,0),0)</f>
        <v>0</v>
      </c>
      <c r="L852" s="16">
        <f>IFERROR(VLOOKUP(M852,Modificateurs!D$1:E$94,2,0),0)</f>
        <v>-8</v>
      </c>
      <c r="M852" t="str">
        <f>VLOOKUP(A852,'Fichier FI (en entrée)'!B:AH,16,0)&amp;" "&amp;VLOOKUP(A852,'Fichier FI (en entrée)'!B:AH,20,0)&amp;" "&amp;VLOOKUP(A852,'Fichier FI (en entrée)'!B:AH,27,0)&amp;" "&amp;VLOOKUP(A852,'Fichier FI (en entrée)'!B:AH,29,0)</f>
        <v xml:space="preserve">STMG Systèmes d'information et de gestion  </v>
      </c>
      <c r="N852" t="str">
        <f>VLOOKUP(A852,'Fichier FI (en entrée)'!B:AH,8,0)</f>
        <v>En Terminale</v>
      </c>
      <c r="O852" t="b">
        <f>AND(C852&gt;Synthèse!B$8,C852&lt;Synthèse!B$10,NOT(Y852))</f>
        <v>0</v>
      </c>
      <c r="P852" t="s">
        <v>2285</v>
      </c>
      <c r="Q852" s="60">
        <f>ROUNDUP(C852/(Synthèse!$B$4+Synthèse!$B$1)*8,0)</f>
        <v>8</v>
      </c>
      <c r="R852" s="60">
        <f>IFERROR(VLOOKUP(A852,'Evaluations (formulaire)'!A:P,6,0)+VLOOKUP(A852,'Evaluations (formulaire)'!A:P,7,0),0)</f>
        <v>0</v>
      </c>
      <c r="S852" s="60">
        <f>IFERROR(VLOOKUP(A852,'Evaluations (formulaire)'!A:P,8,0),0)</f>
        <v>0</v>
      </c>
      <c r="T852" s="60">
        <f>IF(AND(ISBLANK(P852),Q852&lt;=2),Synthèse!$B$41,IF(AND(ISBLANK(P852),Q852&gt;=7),Synthèse!$C$41,R852+S852))</f>
        <v>0</v>
      </c>
      <c r="U852" s="60">
        <f t="shared" si="147"/>
        <v>0.71000000000000085</v>
      </c>
      <c r="V852" s="60">
        <f t="shared" si="148"/>
        <v>1511</v>
      </c>
      <c r="X852" s="26">
        <v>482</v>
      </c>
      <c r="Y852" s="26" t="b">
        <f>IFERROR(VLOOKUP(A852,'Calculs FA (auto)'!A:O,15,0),FALSE)</f>
        <v>0</v>
      </c>
      <c r="Z852" s="26">
        <f>IFERROR(VLOOKUP(A852,'Evaluations (formulaire)'!A:M,9,0),0)</f>
        <v>0</v>
      </c>
      <c r="AA852" s="135" t="b">
        <v>1</v>
      </c>
      <c r="AB852" s="135" t="b">
        <v>0</v>
      </c>
      <c r="AC852" s="135" t="b">
        <f t="shared" si="149"/>
        <v>1</v>
      </c>
      <c r="AD852" s="135" t="b">
        <f t="shared" si="150"/>
        <v>0</v>
      </c>
      <c r="AE852" s="135" t="b">
        <f t="shared" si="151"/>
        <v>0</v>
      </c>
      <c r="AF852" s="135" t="b">
        <f>AND(AC852,$V852&lt;=Synthèse!$B$44)</f>
        <v>0</v>
      </c>
      <c r="AG852" s="135" t="b">
        <f>AND(AD852,$V852&lt;=Synthèse!$B$44)</f>
        <v>0</v>
      </c>
      <c r="AH852" s="135" t="b">
        <f>AND(AE852,$V852&lt;=Synthèse!$B$44)</f>
        <v>0</v>
      </c>
      <c r="AI852" s="137" t="b">
        <v>0</v>
      </c>
      <c r="AJ852" s="137" t="b">
        <v>1</v>
      </c>
      <c r="AK852" s="137" t="b">
        <f t="shared" si="152"/>
        <v>0</v>
      </c>
      <c r="AL852" s="137" t="b">
        <f t="shared" si="153"/>
        <v>1</v>
      </c>
      <c r="AM852" s="137" t="b">
        <f>AND(AK852,$V852&lt;=Synthèse!$B$44)</f>
        <v>0</v>
      </c>
      <c r="AN852" s="137" t="b">
        <f>AND(AL852,$V852&lt;=Synthèse!$B$44)</f>
        <v>0</v>
      </c>
    </row>
    <row r="853" spans="1:40">
      <c r="A853" s="17">
        <v>512148</v>
      </c>
      <c r="B853" t="str">
        <f ca="1">VLOOKUP(A853,'Fichier FI (en entrée)'!B:AH,3,0)</f>
        <v>EGYRLLGGJA</v>
      </c>
      <c r="C853">
        <f t="shared" si="143"/>
        <v>1506</v>
      </c>
      <c r="D853">
        <f t="shared" si="144"/>
        <v>0.88999999999999968</v>
      </c>
      <c r="E853" s="14" t="str">
        <f>VLOOKUP(A853,'Fichier FI (en entrée)'!B:AH,2,0)</f>
        <v>EV</v>
      </c>
      <c r="F853" s="14" t="b">
        <f t="shared" si="145"/>
        <v>1</v>
      </c>
      <c r="G853" s="14" t="b">
        <f>IFERROR(VLOOKUP(A853,'Calculs FA (auto)'!A:F,6,0),FALSE)</f>
        <v>0</v>
      </c>
      <c r="H853" s="14" t="b">
        <f t="shared" si="146"/>
        <v>0</v>
      </c>
      <c r="I853" s="16">
        <f>IFERROR(VLOOKUP(A853,'Moyennes FI (en entrée)'!B:N,7,0),"")</f>
        <v>7.89</v>
      </c>
      <c r="J853" s="16">
        <f>IFERROR(VLOOKUP(VLOOKUP(A853,'Fichier FI (en entrée)'!B:AH,33,0),Modificateurs!A$2:B$5,2,0),0)</f>
        <v>-3</v>
      </c>
      <c r="K853" s="16">
        <f>IFERROR(VLOOKUP(VLOOKUP(A853,'Redoub FI (en entrée)'!B:N,7,0),Modificateurs!A$8:B$11,2,0),0)</f>
        <v>0</v>
      </c>
      <c r="L853" s="16">
        <f>IFERROR(VLOOKUP(M853,Modificateurs!D$1:E$94,2,0),0)</f>
        <v>-4</v>
      </c>
      <c r="M853" t="str">
        <f>VLOOKUP(A853,'Fichier FI (en entrée)'!B:AH,16,0)&amp;" "&amp;VLOOKUP(A853,'Fichier FI (en entrée)'!B:AH,20,0)&amp;" "&amp;VLOOKUP(A853,'Fichier FI (en entrée)'!B:AH,27,0)&amp;" "&amp;VLOOKUP(A853,'Fichier FI (en entrée)'!B:AH,29,0)</f>
        <v xml:space="preserve">STI2D Energies et environnement  </v>
      </c>
      <c r="N853" t="str">
        <f>VLOOKUP(A853,'Fichier FI (en entrée)'!B:AH,8,0)</f>
        <v>En Terminale</v>
      </c>
      <c r="O853" t="b">
        <f>AND(C853&gt;Synthèse!B$8,C853&lt;Synthèse!B$10,NOT(Y853))</f>
        <v>0</v>
      </c>
      <c r="P853" t="s">
        <v>2263</v>
      </c>
      <c r="Q853" s="60">
        <f>ROUNDUP(C853/(Synthèse!$B$4+Synthèse!$B$1)*8,0)</f>
        <v>7</v>
      </c>
      <c r="R853" s="60">
        <f>IFERROR(VLOOKUP(A853,'Evaluations (formulaire)'!A:P,6,0)+VLOOKUP(A853,'Evaluations (formulaire)'!A:P,7,0),0)</f>
        <v>0</v>
      </c>
      <c r="S853" s="60">
        <f>IFERROR(VLOOKUP(A853,'Evaluations (formulaire)'!A:P,8,0),0)</f>
        <v>0</v>
      </c>
      <c r="T853" s="60">
        <f>IF(AND(ISBLANK(P853),Q853&lt;=2),Synthèse!$B$41,IF(AND(ISBLANK(P853),Q853&gt;=7),Synthèse!$C$41,R853+S853))</f>
        <v>0</v>
      </c>
      <c r="U853" s="60">
        <f t="shared" si="147"/>
        <v>0.88999999999999968</v>
      </c>
      <c r="V853" s="60">
        <f t="shared" si="148"/>
        <v>1505</v>
      </c>
      <c r="X853" s="26">
        <v>660</v>
      </c>
      <c r="Y853" s="26" t="b">
        <f>IFERROR(VLOOKUP(A853,'Calculs FA (auto)'!A:O,15,0),FALSE)</f>
        <v>0</v>
      </c>
      <c r="Z853" s="26">
        <f>IFERROR(VLOOKUP(A853,'Evaluations (formulaire)'!A:M,9,0),0)</f>
        <v>0</v>
      </c>
      <c r="AA853" s="135" t="b">
        <v>0</v>
      </c>
      <c r="AB853" s="135" t="b">
        <v>1</v>
      </c>
      <c r="AC853" s="135" t="b">
        <f t="shared" si="149"/>
        <v>0</v>
      </c>
      <c r="AD853" s="135" t="b">
        <f t="shared" si="150"/>
        <v>1</v>
      </c>
      <c r="AE853" s="135" t="b">
        <f t="shared" si="151"/>
        <v>0</v>
      </c>
      <c r="AF853" s="135" t="b">
        <f>AND(AC853,$V853&lt;=Synthèse!$B$44)</f>
        <v>0</v>
      </c>
      <c r="AG853" s="135" t="b">
        <f>AND(AD853,$V853&lt;=Synthèse!$B$44)</f>
        <v>0</v>
      </c>
      <c r="AH853" s="135" t="b">
        <f>AND(AE853,$V853&lt;=Synthèse!$B$44)</f>
        <v>0</v>
      </c>
      <c r="AI853" s="137" t="b">
        <v>1</v>
      </c>
      <c r="AJ853" s="137" t="b">
        <v>0</v>
      </c>
      <c r="AK853" s="137" t="b">
        <f t="shared" si="152"/>
        <v>1</v>
      </c>
      <c r="AL853" s="137" t="b">
        <f t="shared" si="153"/>
        <v>0</v>
      </c>
      <c r="AM853" s="137" t="b">
        <f>AND(AK853,$V853&lt;=Synthèse!$B$44)</f>
        <v>0</v>
      </c>
      <c r="AN853" s="137" t="b">
        <f>AND(AL853,$V853&lt;=Synthèse!$B$44)</f>
        <v>0</v>
      </c>
    </row>
    <row r="854" spans="1:40">
      <c r="A854" s="17">
        <v>512152</v>
      </c>
      <c r="B854" t="str">
        <f ca="1">VLOOKUP(A854,'Fichier FI (en entrée)'!B:AH,3,0)</f>
        <v>ETSQGLRWWE</v>
      </c>
      <c r="C854">
        <f t="shared" si="143"/>
        <v>1282</v>
      </c>
      <c r="D854">
        <f t="shared" si="144"/>
        <v>6.07</v>
      </c>
      <c r="E854" s="14" t="str">
        <f>VLOOKUP(A854,'Fichier FI (en entrée)'!B:AH,2,0)</f>
        <v>EV</v>
      </c>
      <c r="F854" s="14" t="b">
        <f t="shared" si="145"/>
        <v>1</v>
      </c>
      <c r="G854" s="14" t="b">
        <f>IFERROR(VLOOKUP(A854,'Calculs FA (auto)'!A:F,6,0),FALSE)</f>
        <v>1</v>
      </c>
      <c r="H854" s="14" t="b">
        <f t="shared" si="146"/>
        <v>1</v>
      </c>
      <c r="I854" s="16">
        <f>IFERROR(VLOOKUP(A854,'Moyennes FI (en entrée)'!B:N,7,0),"")</f>
        <v>10.07</v>
      </c>
      <c r="J854" s="16">
        <f>IFERROR(VLOOKUP(VLOOKUP(A854,'Fichier FI (en entrée)'!B:AH,33,0),Modificateurs!A$2:B$5,2,0),0)</f>
        <v>0</v>
      </c>
      <c r="K854" s="16">
        <f>IFERROR(VLOOKUP(VLOOKUP(A854,'Redoub FI (en entrée)'!B:N,7,0),Modificateurs!A$8:B$11,2,0),0)</f>
        <v>0</v>
      </c>
      <c r="L854" s="16">
        <f>IFERROR(VLOOKUP(M854,Modificateurs!D$1:E$94,2,0),0)</f>
        <v>-4</v>
      </c>
      <c r="M854" t="str">
        <f>VLOOKUP(A854,'Fichier FI (en entrée)'!B:AH,16,0)&amp;" "&amp;VLOOKUP(A854,'Fichier FI (en entrée)'!B:AH,20,0)&amp;" "&amp;VLOOKUP(A854,'Fichier FI (en entrée)'!B:AH,27,0)&amp;" "&amp;VLOOKUP(A854,'Fichier FI (en entrée)'!B:AH,29,0)</f>
        <v xml:space="preserve">STI2D Energies et environnement  </v>
      </c>
      <c r="N854" t="str">
        <f>VLOOKUP(A854,'Fichier FI (en entrée)'!B:AH,8,0)</f>
        <v>En Terminale</v>
      </c>
      <c r="O854" t="b">
        <f>AND(C854&gt;Synthèse!B$8,C854&lt;Synthèse!B$10,NOT(Y854))</f>
        <v>0</v>
      </c>
      <c r="P854" t="s">
        <v>2263</v>
      </c>
      <c r="Q854" s="60">
        <f>ROUNDUP(C854/(Synthèse!$B$4+Synthèse!$B$1)*8,0)</f>
        <v>6</v>
      </c>
      <c r="R854" s="60">
        <f>IFERROR(VLOOKUP(A854,'Evaluations (formulaire)'!A:P,6,0)+VLOOKUP(A854,'Evaluations (formulaire)'!A:P,7,0),0)</f>
        <v>0</v>
      </c>
      <c r="S854" s="60">
        <f>IFERROR(VLOOKUP(A854,'Evaluations (formulaire)'!A:P,8,0),0)</f>
        <v>0</v>
      </c>
      <c r="T854" s="60">
        <f>IF(AND(ISBLANK(P854),Q854&lt;=2),Synthèse!$B$41,IF(AND(ISBLANK(P854),Q854&gt;=7),Synthèse!$C$41,R854+S854))</f>
        <v>0</v>
      </c>
      <c r="U854" s="60">
        <f t="shared" si="147"/>
        <v>6.07</v>
      </c>
      <c r="V854" s="60">
        <f t="shared" si="148"/>
        <v>1282</v>
      </c>
      <c r="X854" s="26">
        <v>354</v>
      </c>
      <c r="Y854" s="26" t="b">
        <f>IFERROR(VLOOKUP(A854,'Calculs FA (auto)'!A:O,15,0),FALSE)</f>
        <v>1</v>
      </c>
      <c r="Z854" s="26">
        <f>IFERROR(VLOOKUP(A854,'Evaluations (formulaire)'!A:M,9,0),0)</f>
        <v>0</v>
      </c>
      <c r="AA854" s="135" t="b">
        <v>0</v>
      </c>
      <c r="AB854" s="135" t="b">
        <v>1</v>
      </c>
      <c r="AC854" s="135" t="b">
        <f t="shared" si="149"/>
        <v>0</v>
      </c>
      <c r="AD854" s="135" t="b">
        <f t="shared" si="150"/>
        <v>1</v>
      </c>
      <c r="AE854" s="135" t="b">
        <f t="shared" si="151"/>
        <v>0</v>
      </c>
      <c r="AF854" s="135" t="b">
        <f>AND(AC854,$V854&lt;=Synthèse!$B$44)</f>
        <v>0</v>
      </c>
      <c r="AG854" s="135" t="b">
        <f>AND(AD854,$V854&lt;=Synthèse!$B$44)</f>
        <v>0</v>
      </c>
      <c r="AH854" s="135" t="b">
        <f>AND(AE854,$V854&lt;=Synthèse!$B$44)</f>
        <v>0</v>
      </c>
      <c r="AI854" s="137" t="b">
        <v>1</v>
      </c>
      <c r="AJ854" s="137" t="b">
        <v>0</v>
      </c>
      <c r="AK854" s="137" t="b">
        <f t="shared" si="152"/>
        <v>1</v>
      </c>
      <c r="AL854" s="137" t="b">
        <f t="shared" si="153"/>
        <v>0</v>
      </c>
      <c r="AM854" s="137" t="b">
        <f>AND(AK854,$V854&lt;=Synthèse!$B$44)</f>
        <v>0</v>
      </c>
      <c r="AN854" s="137" t="b">
        <f>AND(AL854,$V854&lt;=Synthèse!$B$44)</f>
        <v>0</v>
      </c>
    </row>
    <row r="855" spans="1:40">
      <c r="A855" s="17">
        <v>512161</v>
      </c>
      <c r="B855" t="str">
        <f ca="1">VLOOKUP(A855,'Fichier FI (en entrée)'!B:AH,3,0)</f>
        <v>BXECTQRTCV</v>
      </c>
      <c r="C855">
        <f t="shared" si="143"/>
        <v>1252</v>
      </c>
      <c r="D855">
        <f t="shared" si="144"/>
        <v>6.8100000000000005</v>
      </c>
      <c r="E855" s="14" t="str">
        <f>VLOOKUP(A855,'Fichier FI (en entrée)'!B:AH,2,0)</f>
        <v>EV</v>
      </c>
      <c r="F855" s="14" t="b">
        <f t="shared" si="145"/>
        <v>1</v>
      </c>
      <c r="G855" s="14" t="b">
        <f>IFERROR(VLOOKUP(A855,'Calculs FA (auto)'!A:F,6,0),FALSE)</f>
        <v>0</v>
      </c>
      <c r="H855" s="14" t="b">
        <f t="shared" si="146"/>
        <v>0</v>
      </c>
      <c r="I855" s="16">
        <f>IFERROR(VLOOKUP(A855,'Moyennes FI (en entrée)'!B:N,7,0),"")</f>
        <v>10.81</v>
      </c>
      <c r="J855" s="16">
        <f>IFERROR(VLOOKUP(VLOOKUP(A855,'Fichier FI (en entrée)'!B:AH,33,0),Modificateurs!A$2:B$5,2,0),0)</f>
        <v>0</v>
      </c>
      <c r="K855" s="16">
        <f>IFERROR(VLOOKUP(VLOOKUP(A855,'Redoub FI (en entrée)'!B:N,7,0),Modificateurs!A$8:B$11,2,0),0)</f>
        <v>0</v>
      </c>
      <c r="L855" s="16">
        <f>IFERROR(VLOOKUP(M855,Modificateurs!D$1:E$94,2,0),0)</f>
        <v>-4</v>
      </c>
      <c r="M855" t="str">
        <f>VLOOKUP(A855,'Fichier FI (en entrée)'!B:AH,16,0)&amp;" "&amp;VLOOKUP(A855,'Fichier FI (en entrée)'!B:AH,20,0)&amp;" "&amp;VLOOKUP(A855,'Fichier FI (en entrée)'!B:AH,27,0)&amp;" "&amp;VLOOKUP(A855,'Fichier FI (en entrée)'!B:AH,29,0)</f>
        <v xml:space="preserve">STI2D Energies et environnement  </v>
      </c>
      <c r="N855" t="str">
        <f>VLOOKUP(A855,'Fichier FI (en entrée)'!B:AH,8,0)</f>
        <v>En Terminale</v>
      </c>
      <c r="O855" t="b">
        <f>AND(C855&gt;Synthèse!B$8,C855&lt;Synthèse!B$10,NOT(Y855))</f>
        <v>1</v>
      </c>
      <c r="P855" s="17" t="s">
        <v>2265</v>
      </c>
      <c r="Q855" s="60">
        <f>ROUNDUP(C855/(Synthèse!$B$4+Synthèse!$B$1)*8,0)</f>
        <v>6</v>
      </c>
      <c r="R855" s="60">
        <f>IFERROR(VLOOKUP(A855,'Evaluations (formulaire)'!A:P,6,0)+VLOOKUP(A855,'Evaluations (formulaire)'!A:P,7,0),0)</f>
        <v>0</v>
      </c>
      <c r="S855" s="60">
        <f>IFERROR(VLOOKUP(A855,'Evaluations (formulaire)'!A:P,8,0),0)</f>
        <v>0</v>
      </c>
      <c r="T855" s="60">
        <f>IF(AND(ISBLANK(P855),Q855&lt;=2),Synthèse!$B$41,IF(AND(ISBLANK(P855),Q855&gt;=7),Synthèse!$C$41,R855+S855))</f>
        <v>0</v>
      </c>
      <c r="U855" s="60">
        <f t="shared" si="147"/>
        <v>6.8100000000000005</v>
      </c>
      <c r="V855" s="60">
        <f t="shared" si="148"/>
        <v>1250</v>
      </c>
      <c r="X855" s="26">
        <v>1937</v>
      </c>
      <c r="Y855" s="26" t="b">
        <f>IFERROR(VLOOKUP(A855,'Calculs FA (auto)'!A:O,15,0),FALSE)</f>
        <v>0</v>
      </c>
      <c r="Z855" s="26">
        <f>IFERROR(VLOOKUP(A855,'Evaluations (formulaire)'!A:M,9,0),0)</f>
        <v>0</v>
      </c>
      <c r="AA855" s="135" t="b">
        <v>1</v>
      </c>
      <c r="AB855" s="135" t="b">
        <v>0</v>
      </c>
      <c r="AC855" s="135" t="b">
        <f t="shared" si="149"/>
        <v>1</v>
      </c>
      <c r="AD855" s="135" t="b">
        <f t="shared" si="150"/>
        <v>0</v>
      </c>
      <c r="AE855" s="135" t="b">
        <f t="shared" si="151"/>
        <v>0</v>
      </c>
      <c r="AF855" s="135" t="b">
        <f>AND(AC855,$V855&lt;=Synthèse!$B$44)</f>
        <v>0</v>
      </c>
      <c r="AG855" s="135" t="b">
        <f>AND(AD855,$V855&lt;=Synthèse!$B$44)</f>
        <v>0</v>
      </c>
      <c r="AH855" s="135" t="b">
        <f>AND(AE855,$V855&lt;=Synthèse!$B$44)</f>
        <v>0</v>
      </c>
      <c r="AI855" s="137" t="b">
        <v>0</v>
      </c>
      <c r="AJ855" s="137" t="b">
        <v>1</v>
      </c>
      <c r="AK855" s="137" t="b">
        <f t="shared" si="152"/>
        <v>0</v>
      </c>
      <c r="AL855" s="137" t="b">
        <f t="shared" si="153"/>
        <v>1</v>
      </c>
      <c r="AM855" s="137" t="b">
        <f>AND(AK855,$V855&lt;=Synthèse!$B$44)</f>
        <v>0</v>
      </c>
      <c r="AN855" s="137" t="b">
        <f>AND(AL855,$V855&lt;=Synthèse!$B$44)</f>
        <v>0</v>
      </c>
    </row>
    <row r="856" spans="1:40">
      <c r="A856" s="17">
        <v>512172</v>
      </c>
      <c r="B856" t="str">
        <f ca="1">VLOOKUP(A856,'Fichier FI (en entrée)'!B:AH,3,0)</f>
        <v>XXYXXVXJRR</v>
      </c>
      <c r="C856">
        <f t="shared" si="143"/>
        <v>560</v>
      </c>
      <c r="D856">
        <f t="shared" si="144"/>
        <v>13.079999999999998</v>
      </c>
      <c r="E856" s="14" t="str">
        <f>VLOOKUP(A856,'Fichier FI (en entrée)'!B:AH,2,0)</f>
        <v>EV</v>
      </c>
      <c r="F856" s="14" t="b">
        <f t="shared" si="145"/>
        <v>1</v>
      </c>
      <c r="G856" s="14" t="b">
        <f>IFERROR(VLOOKUP(A856,'Calculs FA (auto)'!A:F,6,0),FALSE)</f>
        <v>0</v>
      </c>
      <c r="H856" s="14" t="b">
        <f t="shared" si="146"/>
        <v>0</v>
      </c>
      <c r="I856" s="16">
        <f>IFERROR(VLOOKUP(A856,'Moyennes FI (en entrée)'!B:N,7,0),"")</f>
        <v>14.08</v>
      </c>
      <c r="J856" s="16">
        <f>IFERROR(VLOOKUP(VLOOKUP(A856,'Fichier FI (en entrée)'!B:AH,33,0),Modificateurs!A$2:B$5,2,0),0)</f>
        <v>3</v>
      </c>
      <c r="K856" s="16">
        <f>IFERROR(VLOOKUP(VLOOKUP(A856,'Redoub FI (en entrée)'!B:N,7,0),Modificateurs!A$8:B$11,2,0),0)</f>
        <v>0</v>
      </c>
      <c r="L856" s="16">
        <f>IFERROR(VLOOKUP(M856,Modificateurs!D$1:E$94,2,0),0)</f>
        <v>-4</v>
      </c>
      <c r="M856" t="str">
        <f>VLOOKUP(A856,'Fichier FI (en entrée)'!B:AH,16,0)&amp;" "&amp;VLOOKUP(A856,'Fichier FI (en entrée)'!B:AH,20,0)&amp;" "&amp;VLOOKUP(A856,'Fichier FI (en entrée)'!B:AH,27,0)&amp;" "&amp;VLOOKUP(A856,'Fichier FI (en entrée)'!B:AH,29,0)</f>
        <v xml:space="preserve">STI2D Energies et environnement  </v>
      </c>
      <c r="N856" t="str">
        <f>VLOOKUP(A856,'Fichier FI (en entrée)'!B:AH,8,0)</f>
        <v>En Terminale</v>
      </c>
      <c r="O856" t="b">
        <f>AND(C856&gt;Synthèse!B$8,C856&lt;Synthèse!B$10,NOT(Y856))</f>
        <v>1</v>
      </c>
      <c r="P856" t="s">
        <v>2262</v>
      </c>
      <c r="Q856" s="60">
        <f>ROUNDUP(C856/(Synthèse!$B$4+Synthèse!$B$1)*8,0)</f>
        <v>3</v>
      </c>
      <c r="R856" s="60">
        <f>IFERROR(VLOOKUP(A856,'Evaluations (formulaire)'!A:P,6,0)+VLOOKUP(A856,'Evaluations (formulaire)'!A:P,7,0),0)</f>
        <v>0</v>
      </c>
      <c r="S856" s="60">
        <f>IFERROR(VLOOKUP(A856,'Evaluations (formulaire)'!A:P,8,0),0)</f>
        <v>0</v>
      </c>
      <c r="T856" s="60">
        <f>IF(AND(ISBLANK(P856),Q856&lt;=2),Synthèse!$B$41,IF(AND(ISBLANK(P856),Q856&gt;=7),Synthèse!$C$41,R856+S856))</f>
        <v>0</v>
      </c>
      <c r="U856" s="60">
        <f t="shared" si="147"/>
        <v>13.079999999999998</v>
      </c>
      <c r="V856" s="60">
        <f t="shared" si="148"/>
        <v>561</v>
      </c>
      <c r="X856" s="26">
        <v>444</v>
      </c>
      <c r="Y856" s="26" t="b">
        <f>IFERROR(VLOOKUP(A856,'Calculs FA (auto)'!A:O,15,0),FALSE)</f>
        <v>0</v>
      </c>
      <c r="Z856" s="26">
        <f>IFERROR(VLOOKUP(A856,'Evaluations (formulaire)'!A:M,9,0),0)</f>
        <v>0</v>
      </c>
      <c r="AA856" s="135" t="b">
        <v>1</v>
      </c>
      <c r="AB856" s="135" t="b">
        <v>0</v>
      </c>
      <c r="AC856" s="135" t="b">
        <f t="shared" si="149"/>
        <v>1</v>
      </c>
      <c r="AD856" s="135" t="b">
        <f t="shared" si="150"/>
        <v>0</v>
      </c>
      <c r="AE856" s="135" t="b">
        <f t="shared" si="151"/>
        <v>0</v>
      </c>
      <c r="AF856" s="135" t="b">
        <f>AND(AC856,$V856&lt;=Synthèse!$B$44)</f>
        <v>1</v>
      </c>
      <c r="AG856" s="135" t="b">
        <f>AND(AD856,$V856&lt;=Synthèse!$B$44)</f>
        <v>0</v>
      </c>
      <c r="AH856" s="135" t="b">
        <f>AND(AE856,$V856&lt;=Synthèse!$B$44)</f>
        <v>0</v>
      </c>
      <c r="AI856" s="137" t="b">
        <v>0</v>
      </c>
      <c r="AJ856" s="137" t="b">
        <v>1</v>
      </c>
      <c r="AK856" s="137" t="b">
        <f t="shared" si="152"/>
        <v>0</v>
      </c>
      <c r="AL856" s="137" t="b">
        <f t="shared" si="153"/>
        <v>1</v>
      </c>
      <c r="AM856" s="137" t="b">
        <f>AND(AK856,$V856&lt;=Synthèse!$B$44)</f>
        <v>0</v>
      </c>
      <c r="AN856" s="137" t="b">
        <f>AND(AL856,$V856&lt;=Synthèse!$B$44)</f>
        <v>1</v>
      </c>
    </row>
    <row r="857" spans="1:40">
      <c r="A857" s="17">
        <v>512210</v>
      </c>
      <c r="B857" t="str">
        <f ca="1">VLOOKUP(A857,'Fichier FI (en entrée)'!B:AH,3,0)</f>
        <v>YZDQACXJYP</v>
      </c>
      <c r="C857">
        <f t="shared" si="143"/>
        <v>1298</v>
      </c>
      <c r="D857">
        <f t="shared" si="144"/>
        <v>5.7799999999999994</v>
      </c>
      <c r="E857" s="14" t="str">
        <f>VLOOKUP(A857,'Fichier FI (en entrée)'!B:AH,2,0)</f>
        <v>EV</v>
      </c>
      <c r="F857" s="14" t="b">
        <f t="shared" si="145"/>
        <v>1</v>
      </c>
      <c r="G857" s="14" t="b">
        <f>IFERROR(VLOOKUP(A857,'Calculs FA (auto)'!A:F,6,0),FALSE)</f>
        <v>0</v>
      </c>
      <c r="H857" s="14" t="b">
        <f t="shared" si="146"/>
        <v>0</v>
      </c>
      <c r="I857" s="16">
        <f>IFERROR(VLOOKUP(A857,'Moyennes FI (en entrée)'!B:N,7,0),"")</f>
        <v>9.7799999999999994</v>
      </c>
      <c r="J857" s="16">
        <f>IFERROR(VLOOKUP(VLOOKUP(A857,'Fichier FI (en entrée)'!B:AH,33,0),Modificateurs!A$2:B$5,2,0),0)</f>
        <v>0</v>
      </c>
      <c r="K857" s="16">
        <f>IFERROR(VLOOKUP(VLOOKUP(A857,'Redoub FI (en entrée)'!B:N,7,0),Modificateurs!A$8:B$11,2,0),0)</f>
        <v>0</v>
      </c>
      <c r="L857" s="16">
        <f>IFERROR(VLOOKUP(M857,Modificateurs!D$1:E$94,2,0),0)</f>
        <v>-4</v>
      </c>
      <c r="M857" t="str">
        <f>VLOOKUP(A857,'Fichier FI (en entrée)'!B:AH,16,0)&amp;" "&amp;VLOOKUP(A857,'Fichier FI (en entrée)'!B:AH,20,0)&amp;" "&amp;VLOOKUP(A857,'Fichier FI (en entrée)'!B:AH,27,0)&amp;" "&amp;VLOOKUP(A857,'Fichier FI (en entrée)'!B:AH,29,0)</f>
        <v xml:space="preserve">STI2D Energies et environnement  </v>
      </c>
      <c r="N857" t="str">
        <f>VLOOKUP(A857,'Fichier FI (en entrée)'!B:AH,8,0)</f>
        <v>En Terminale</v>
      </c>
      <c r="O857" t="b">
        <f>AND(C857&gt;Synthèse!B$8,C857&lt;Synthèse!B$10,NOT(Y857))</f>
        <v>0</v>
      </c>
      <c r="P857" t="s">
        <v>2264</v>
      </c>
      <c r="Q857" s="60">
        <f>ROUNDUP(C857/(Synthèse!$B$4+Synthèse!$B$1)*8,0)</f>
        <v>7</v>
      </c>
      <c r="R857" s="60">
        <f>IFERROR(VLOOKUP(A857,'Evaluations (formulaire)'!A:P,6,0)+VLOOKUP(A857,'Evaluations (formulaire)'!A:P,7,0),0)</f>
        <v>0</v>
      </c>
      <c r="S857" s="60">
        <f>IFERROR(VLOOKUP(A857,'Evaluations (formulaire)'!A:P,8,0),0)</f>
        <v>0</v>
      </c>
      <c r="T857" s="60">
        <f>IF(AND(ISBLANK(P857),Q857&lt;=2),Synthèse!$B$41,IF(AND(ISBLANK(P857),Q857&gt;=7),Synthèse!$C$41,R857+S857))</f>
        <v>0</v>
      </c>
      <c r="U857" s="60">
        <f t="shared" si="147"/>
        <v>5.7799999999999994</v>
      </c>
      <c r="V857" s="60">
        <f t="shared" si="148"/>
        <v>1298</v>
      </c>
      <c r="X857" s="26">
        <v>97</v>
      </c>
      <c r="Y857" s="26" t="b">
        <f>IFERROR(VLOOKUP(A857,'Calculs FA (auto)'!A:O,15,0),FALSE)</f>
        <v>0</v>
      </c>
      <c r="Z857" s="26">
        <f>IFERROR(VLOOKUP(A857,'Evaluations (formulaire)'!A:M,9,0),0)</f>
        <v>0</v>
      </c>
      <c r="AA857" s="135" t="b">
        <v>1</v>
      </c>
      <c r="AB857" s="135" t="b">
        <v>0</v>
      </c>
      <c r="AC857" s="135" t="b">
        <f t="shared" si="149"/>
        <v>1</v>
      </c>
      <c r="AD857" s="135" t="b">
        <f t="shared" si="150"/>
        <v>0</v>
      </c>
      <c r="AE857" s="135" t="b">
        <f t="shared" si="151"/>
        <v>0</v>
      </c>
      <c r="AF857" s="135" t="b">
        <f>AND(AC857,$V857&lt;=Synthèse!$B$44)</f>
        <v>0</v>
      </c>
      <c r="AG857" s="135" t="b">
        <f>AND(AD857,$V857&lt;=Synthèse!$B$44)</f>
        <v>0</v>
      </c>
      <c r="AH857" s="135" t="b">
        <f>AND(AE857,$V857&lt;=Synthèse!$B$44)</f>
        <v>0</v>
      </c>
      <c r="AI857" s="137" t="b">
        <v>0</v>
      </c>
      <c r="AJ857" s="137" t="b">
        <v>1</v>
      </c>
      <c r="AK857" s="137" t="b">
        <f t="shared" si="152"/>
        <v>0</v>
      </c>
      <c r="AL857" s="137" t="b">
        <f t="shared" si="153"/>
        <v>1</v>
      </c>
      <c r="AM857" s="137" t="b">
        <f>AND(AK857,$V857&lt;=Synthèse!$B$44)</f>
        <v>0</v>
      </c>
      <c r="AN857" s="137" t="b">
        <f>AND(AL857,$V857&lt;=Synthèse!$B$44)</f>
        <v>0</v>
      </c>
    </row>
    <row r="858" spans="1:40">
      <c r="A858" s="17">
        <v>512212</v>
      </c>
      <c r="B858" t="str">
        <f ca="1">VLOOKUP(A858,'Fichier FI (en entrée)'!B:AH,3,0)</f>
        <v>QDIZPFMBPY</v>
      </c>
      <c r="C858">
        <f t="shared" si="143"/>
        <v>1056</v>
      </c>
      <c r="D858">
        <f t="shared" si="144"/>
        <v>9.86</v>
      </c>
      <c r="E858" s="14" t="str">
        <f>VLOOKUP(A858,'Fichier FI (en entrée)'!B:AH,2,0)</f>
        <v>EV</v>
      </c>
      <c r="F858" s="14" t="b">
        <f t="shared" si="145"/>
        <v>1</v>
      </c>
      <c r="G858" s="14" t="b">
        <f>IFERROR(VLOOKUP(A858,'Calculs FA (auto)'!A:F,6,0),FALSE)</f>
        <v>0</v>
      </c>
      <c r="H858" s="14" t="b">
        <f t="shared" si="146"/>
        <v>0</v>
      </c>
      <c r="I858" s="16">
        <f>IFERROR(VLOOKUP(A858,'Moyennes FI (en entrée)'!B:N,7,0),"")</f>
        <v>10.86</v>
      </c>
      <c r="J858" s="16">
        <f>IFERROR(VLOOKUP(VLOOKUP(A858,'Fichier FI (en entrée)'!B:AH,33,0),Modificateurs!A$2:B$5,2,0),0)</f>
        <v>3</v>
      </c>
      <c r="K858" s="16">
        <f>IFERROR(VLOOKUP(VLOOKUP(A858,'Redoub FI (en entrée)'!B:N,7,0),Modificateurs!A$8:B$11,2,0),0)</f>
        <v>0</v>
      </c>
      <c r="L858" s="16">
        <f>IFERROR(VLOOKUP(M858,Modificateurs!D$1:E$94,2,0),0)</f>
        <v>-4</v>
      </c>
      <c r="M858" t="str">
        <f>VLOOKUP(A858,'Fichier FI (en entrée)'!B:AH,16,0)&amp;" "&amp;VLOOKUP(A858,'Fichier FI (en entrée)'!B:AH,20,0)&amp;" "&amp;VLOOKUP(A858,'Fichier FI (en entrée)'!B:AH,27,0)&amp;" "&amp;VLOOKUP(A858,'Fichier FI (en entrée)'!B:AH,29,0)</f>
        <v xml:space="preserve">STI2D Energies et environnement  </v>
      </c>
      <c r="N858" t="str">
        <f>VLOOKUP(A858,'Fichier FI (en entrée)'!B:AH,8,0)</f>
        <v>En Terminale</v>
      </c>
      <c r="O858" t="b">
        <f>AND(C858&gt;Synthèse!B$8,C858&lt;Synthèse!B$10,NOT(Y858))</f>
        <v>1</v>
      </c>
      <c r="P858" t="s">
        <v>2264</v>
      </c>
      <c r="Q858" s="60">
        <f>ROUNDUP(C858/(Synthèse!$B$4+Synthèse!$B$1)*8,0)</f>
        <v>5</v>
      </c>
      <c r="R858" s="60">
        <f>IFERROR(VLOOKUP(A858,'Evaluations (formulaire)'!A:P,6,0)+VLOOKUP(A858,'Evaluations (formulaire)'!A:P,7,0),0)</f>
        <v>0</v>
      </c>
      <c r="S858" s="60">
        <f>IFERROR(VLOOKUP(A858,'Evaluations (formulaire)'!A:P,8,0),0)</f>
        <v>0</v>
      </c>
      <c r="T858" s="60">
        <f>IF(AND(ISBLANK(P858),Q858&lt;=2),Synthèse!$B$41,IF(AND(ISBLANK(P858),Q858&gt;=7),Synthèse!$C$41,R858+S858))</f>
        <v>0</v>
      </c>
      <c r="U858" s="60">
        <f t="shared" si="147"/>
        <v>9.86</v>
      </c>
      <c r="V858" s="60">
        <f t="shared" si="148"/>
        <v>1056</v>
      </c>
      <c r="X858" s="26">
        <v>1033</v>
      </c>
      <c r="Y858" s="26" t="b">
        <f>IFERROR(VLOOKUP(A858,'Calculs FA (auto)'!A:O,15,0),FALSE)</f>
        <v>0</v>
      </c>
      <c r="Z858" s="26">
        <f>IFERROR(VLOOKUP(A858,'Evaluations (formulaire)'!A:M,9,0),0)</f>
        <v>0</v>
      </c>
      <c r="AA858" s="135" t="b">
        <v>1</v>
      </c>
      <c r="AB858" s="135" t="b">
        <v>0</v>
      </c>
      <c r="AC858" s="135" t="b">
        <f t="shared" si="149"/>
        <v>1</v>
      </c>
      <c r="AD858" s="135" t="b">
        <f t="shared" si="150"/>
        <v>0</v>
      </c>
      <c r="AE858" s="135" t="b">
        <f t="shared" si="151"/>
        <v>0</v>
      </c>
      <c r="AF858" s="135" t="b">
        <f>AND(AC858,$V858&lt;=Synthèse!$B$44)</f>
        <v>0</v>
      </c>
      <c r="AG858" s="135" t="b">
        <f>AND(AD858,$V858&lt;=Synthèse!$B$44)</f>
        <v>0</v>
      </c>
      <c r="AH858" s="135" t="b">
        <f>AND(AE858,$V858&lt;=Synthèse!$B$44)</f>
        <v>0</v>
      </c>
      <c r="AI858" s="137" t="b">
        <v>0</v>
      </c>
      <c r="AJ858" s="137" t="b">
        <v>1</v>
      </c>
      <c r="AK858" s="137" t="b">
        <f t="shared" si="152"/>
        <v>0</v>
      </c>
      <c r="AL858" s="137" t="b">
        <f t="shared" si="153"/>
        <v>1</v>
      </c>
      <c r="AM858" s="137" t="b">
        <f>AND(AK858,$V858&lt;=Synthèse!$B$44)</f>
        <v>0</v>
      </c>
      <c r="AN858" s="137" t="b">
        <f>AND(AL858,$V858&lt;=Synthèse!$B$44)</f>
        <v>0</v>
      </c>
    </row>
    <row r="859" spans="1:40">
      <c r="A859" s="17">
        <v>512213</v>
      </c>
      <c r="B859" t="str">
        <f ca="1">VLOOKUP(A859,'Fichier FI (en entrée)'!B:AH,3,0)</f>
        <v>TIEJMRDBYU</v>
      </c>
      <c r="C859">
        <f t="shared" si="143"/>
        <v>604</v>
      </c>
      <c r="D859">
        <f t="shared" si="144"/>
        <v>12.86</v>
      </c>
      <c r="E859" s="14" t="str">
        <f>VLOOKUP(A859,'Fichier FI (en entrée)'!B:AH,2,0)</f>
        <v>EV</v>
      </c>
      <c r="F859" s="14" t="b">
        <f t="shared" si="145"/>
        <v>1</v>
      </c>
      <c r="G859" s="14" t="b">
        <f>IFERROR(VLOOKUP(A859,'Calculs FA (auto)'!A:F,6,0),FALSE)</f>
        <v>0</v>
      </c>
      <c r="H859" s="14" t="b">
        <f t="shared" si="146"/>
        <v>0</v>
      </c>
      <c r="I859" s="16">
        <f>IFERROR(VLOOKUP(A859,'Moyennes FI (en entrée)'!B:N,7,0),"")</f>
        <v>13.86</v>
      </c>
      <c r="J859" s="16">
        <f>IFERROR(VLOOKUP(VLOOKUP(A859,'Fichier FI (en entrée)'!B:AH,33,0),Modificateurs!A$2:B$5,2,0),0)</f>
        <v>3</v>
      </c>
      <c r="K859" s="16">
        <f>IFERROR(VLOOKUP(VLOOKUP(A859,'Redoub FI (en entrée)'!B:N,7,0),Modificateurs!A$8:B$11,2,0),0)</f>
        <v>0</v>
      </c>
      <c r="L859" s="16">
        <f>IFERROR(VLOOKUP(M859,Modificateurs!D$1:E$94,2,0),0)</f>
        <v>-4</v>
      </c>
      <c r="M859" t="str">
        <f>VLOOKUP(A859,'Fichier FI (en entrée)'!B:AH,16,0)&amp;" "&amp;VLOOKUP(A859,'Fichier FI (en entrée)'!B:AH,20,0)&amp;" "&amp;VLOOKUP(A859,'Fichier FI (en entrée)'!B:AH,27,0)&amp;" "&amp;VLOOKUP(A859,'Fichier FI (en entrée)'!B:AH,29,0)</f>
        <v xml:space="preserve">STI2D Energies et environnement  </v>
      </c>
      <c r="N859" t="str">
        <f>VLOOKUP(A859,'Fichier FI (en entrée)'!B:AH,8,0)</f>
        <v>En Terminale</v>
      </c>
      <c r="O859" t="b">
        <f>AND(C859&gt;Synthèse!B$8,C859&lt;Synthèse!B$10,NOT(Y859))</f>
        <v>1</v>
      </c>
      <c r="Q859" s="60">
        <f>ROUNDUP(C859/(Synthèse!$B$4+Synthèse!$B$1)*8,0)</f>
        <v>3</v>
      </c>
      <c r="R859" s="60">
        <f>IFERROR(VLOOKUP(A859,'Evaluations (formulaire)'!A:P,6,0)+VLOOKUP(A859,'Evaluations (formulaire)'!A:P,7,0),0)</f>
        <v>0</v>
      </c>
      <c r="S859" s="60">
        <f>IFERROR(VLOOKUP(A859,'Evaluations (formulaire)'!A:P,8,0),0)</f>
        <v>0</v>
      </c>
      <c r="T859" s="60">
        <f>IF(AND(ISBLANK(P859),Q859&lt;=2),Synthèse!$B$41,IF(AND(ISBLANK(P859),Q859&gt;=7),Synthèse!$C$41,R859+S859))</f>
        <v>0</v>
      </c>
      <c r="U859" s="60">
        <f t="shared" si="147"/>
        <v>12.86</v>
      </c>
      <c r="V859" s="60">
        <f t="shared" si="148"/>
        <v>605</v>
      </c>
      <c r="X859" s="26">
        <v>434</v>
      </c>
      <c r="Y859" s="26" t="b">
        <f>IFERROR(VLOOKUP(A859,'Calculs FA (auto)'!A:O,15,0),FALSE)</f>
        <v>0</v>
      </c>
      <c r="Z859" s="26">
        <f>IFERROR(VLOOKUP(A859,'Evaluations (formulaire)'!A:M,9,0),0)</f>
        <v>0</v>
      </c>
      <c r="AA859" s="135" t="b">
        <v>1</v>
      </c>
      <c r="AB859" s="135" t="b">
        <v>0</v>
      </c>
      <c r="AC859" s="135" t="b">
        <f t="shared" si="149"/>
        <v>1</v>
      </c>
      <c r="AD859" s="135" t="b">
        <f t="shared" si="150"/>
        <v>0</v>
      </c>
      <c r="AE859" s="135" t="b">
        <f t="shared" si="151"/>
        <v>0</v>
      </c>
      <c r="AF859" s="135" t="b">
        <f>AND(AC859,$V859&lt;=Synthèse!$B$44)</f>
        <v>1</v>
      </c>
      <c r="AG859" s="135" t="b">
        <f>AND(AD859,$V859&lt;=Synthèse!$B$44)</f>
        <v>0</v>
      </c>
      <c r="AH859" s="135" t="b">
        <f>AND(AE859,$V859&lt;=Synthèse!$B$44)</f>
        <v>0</v>
      </c>
      <c r="AI859" s="137" t="b">
        <v>0</v>
      </c>
      <c r="AJ859" s="137" t="b">
        <v>1</v>
      </c>
      <c r="AK859" s="137" t="b">
        <f t="shared" si="152"/>
        <v>0</v>
      </c>
      <c r="AL859" s="137" t="b">
        <f t="shared" si="153"/>
        <v>1</v>
      </c>
      <c r="AM859" s="137" t="b">
        <f>AND(AK859,$V859&lt;=Synthèse!$B$44)</f>
        <v>0</v>
      </c>
      <c r="AN859" s="137" t="b">
        <f>AND(AL859,$V859&lt;=Synthèse!$B$44)</f>
        <v>1</v>
      </c>
    </row>
    <row r="860" spans="1:40">
      <c r="A860" s="17">
        <v>512229</v>
      </c>
      <c r="B860" t="str">
        <f ca="1">VLOOKUP(A860,'Fichier FI (en entrée)'!B:AH,3,0)</f>
        <v>TFVREPEKXV</v>
      </c>
      <c r="C860">
        <f t="shared" si="143"/>
        <v>832</v>
      </c>
      <c r="D860">
        <f t="shared" si="144"/>
        <v>11.52</v>
      </c>
      <c r="E860" s="14" t="str">
        <f>VLOOKUP(A860,'Fichier FI (en entrée)'!B:AH,2,0)</f>
        <v>EV</v>
      </c>
      <c r="F860" s="14" t="b">
        <f t="shared" si="145"/>
        <v>1</v>
      </c>
      <c r="G860" s="14" t="b">
        <f>IFERROR(VLOOKUP(A860,'Calculs FA (auto)'!A:F,6,0),FALSE)</f>
        <v>0</v>
      </c>
      <c r="H860" s="14" t="b">
        <f t="shared" si="146"/>
        <v>0</v>
      </c>
      <c r="I860" s="16">
        <f>IFERROR(VLOOKUP(A860,'Moyennes FI (en entrée)'!B:N,7,0),"")</f>
        <v>12.52</v>
      </c>
      <c r="J860" s="16">
        <f>IFERROR(VLOOKUP(VLOOKUP(A860,'Fichier FI (en entrée)'!B:AH,33,0),Modificateurs!A$2:B$5,2,0),0)</f>
        <v>3</v>
      </c>
      <c r="K860" s="16">
        <f>IFERROR(VLOOKUP(VLOOKUP(A860,'Redoub FI (en entrée)'!B:N,7,0),Modificateurs!A$8:B$11,2,0),0)</f>
        <v>0</v>
      </c>
      <c r="L860" s="16">
        <f>IFERROR(VLOOKUP(M860,Modificateurs!D$1:E$94,2,0),0)</f>
        <v>-4</v>
      </c>
      <c r="M860" t="str">
        <f>VLOOKUP(A860,'Fichier FI (en entrée)'!B:AH,16,0)&amp;" "&amp;VLOOKUP(A860,'Fichier FI (en entrée)'!B:AH,20,0)&amp;" "&amp;VLOOKUP(A860,'Fichier FI (en entrée)'!B:AH,27,0)&amp;" "&amp;VLOOKUP(A860,'Fichier FI (en entrée)'!B:AH,29,0)</f>
        <v xml:space="preserve">STI2D Energies et environnement  </v>
      </c>
      <c r="N860" t="str">
        <f>VLOOKUP(A860,'Fichier FI (en entrée)'!B:AH,8,0)</f>
        <v>En Terminale</v>
      </c>
      <c r="O860" t="b">
        <f>AND(C860&gt;Synthèse!B$8,C860&lt;Synthèse!B$10,NOT(Y860))</f>
        <v>1</v>
      </c>
      <c r="P860" t="s">
        <v>2285</v>
      </c>
      <c r="Q860" s="60">
        <f>ROUNDUP(C860/(Synthèse!$B$4+Synthèse!$B$1)*8,0)</f>
        <v>4</v>
      </c>
      <c r="R860" s="60">
        <f>IFERROR(VLOOKUP(A860,'Evaluations (formulaire)'!A:P,6,0)+VLOOKUP(A860,'Evaluations (formulaire)'!A:P,7,0),0)</f>
        <v>0</v>
      </c>
      <c r="S860" s="60">
        <f>IFERROR(VLOOKUP(A860,'Evaluations (formulaire)'!A:P,8,0),0)</f>
        <v>0</v>
      </c>
      <c r="T860" s="60">
        <f>IF(AND(ISBLANK(P860),Q860&lt;=2),Synthèse!$B$41,IF(AND(ISBLANK(P860),Q860&gt;=7),Synthèse!$C$41,R860+S860))</f>
        <v>0</v>
      </c>
      <c r="U860" s="60">
        <f t="shared" si="147"/>
        <v>11.52</v>
      </c>
      <c r="V860" s="60">
        <f t="shared" si="148"/>
        <v>832</v>
      </c>
      <c r="X860" s="26">
        <v>1772</v>
      </c>
      <c r="Y860" s="26" t="b">
        <f>IFERROR(VLOOKUP(A860,'Calculs FA (auto)'!A:O,15,0),FALSE)</f>
        <v>0</v>
      </c>
      <c r="Z860" s="26">
        <f>IFERROR(VLOOKUP(A860,'Evaluations (formulaire)'!A:M,9,0),0)</f>
        <v>0</v>
      </c>
      <c r="AA860" s="135" t="b">
        <v>1</v>
      </c>
      <c r="AB860" s="135" t="b">
        <v>0</v>
      </c>
      <c r="AC860" s="135" t="b">
        <f t="shared" si="149"/>
        <v>1</v>
      </c>
      <c r="AD860" s="135" t="b">
        <f t="shared" si="150"/>
        <v>0</v>
      </c>
      <c r="AE860" s="135" t="b">
        <f t="shared" si="151"/>
        <v>0</v>
      </c>
      <c r="AF860" s="135" t="b">
        <f>AND(AC860,$V860&lt;=Synthèse!$B$44)</f>
        <v>0</v>
      </c>
      <c r="AG860" s="135" t="b">
        <f>AND(AD860,$V860&lt;=Synthèse!$B$44)</f>
        <v>0</v>
      </c>
      <c r="AH860" s="135" t="b">
        <f>AND(AE860,$V860&lt;=Synthèse!$B$44)</f>
        <v>0</v>
      </c>
      <c r="AI860" s="137" t="b">
        <v>0</v>
      </c>
      <c r="AJ860" s="137" t="b">
        <v>1</v>
      </c>
      <c r="AK860" s="137" t="b">
        <f t="shared" si="152"/>
        <v>0</v>
      </c>
      <c r="AL860" s="137" t="b">
        <f t="shared" si="153"/>
        <v>1</v>
      </c>
      <c r="AM860" s="137" t="b">
        <f>AND(AK860,$V860&lt;=Synthèse!$B$44)</f>
        <v>0</v>
      </c>
      <c r="AN860" s="137" t="b">
        <f>AND(AL860,$V860&lt;=Synthèse!$B$44)</f>
        <v>0</v>
      </c>
    </row>
    <row r="861" spans="1:40">
      <c r="A861" s="17">
        <v>512271</v>
      </c>
      <c r="B861" t="str">
        <f ca="1">VLOOKUP(A861,'Fichier FI (en entrée)'!B:AH,3,0)</f>
        <v>UDEZXVOVPY</v>
      </c>
      <c r="C861">
        <f t="shared" si="143"/>
        <v>1193</v>
      </c>
      <c r="D861">
        <f t="shared" si="144"/>
        <v>7.9499999999999993</v>
      </c>
      <c r="E861" s="14" t="str">
        <f>VLOOKUP(A861,'Fichier FI (en entrée)'!B:AH,2,0)</f>
        <v>EV</v>
      </c>
      <c r="F861" s="14" t="b">
        <f t="shared" si="145"/>
        <v>1</v>
      </c>
      <c r="G861" s="14" t="b">
        <f>IFERROR(VLOOKUP(A861,'Calculs FA (auto)'!A:F,6,0),FALSE)</f>
        <v>0</v>
      </c>
      <c r="H861" s="14" t="b">
        <f t="shared" si="146"/>
        <v>0</v>
      </c>
      <c r="I861" s="16">
        <f>IFERROR(VLOOKUP(A861,'Moyennes FI (en entrée)'!B:N,7,0),"")</f>
        <v>10.95</v>
      </c>
      <c r="J861" s="16">
        <f>IFERROR(VLOOKUP(VLOOKUP(A861,'Fichier FI (en entrée)'!B:AH,33,0),Modificateurs!A$2:B$5,2,0),0)</f>
        <v>1</v>
      </c>
      <c r="K861" s="16">
        <f>IFERROR(VLOOKUP(VLOOKUP(A861,'Redoub FI (en entrée)'!B:N,7,0),Modificateurs!A$8:B$11,2,0),0)</f>
        <v>0</v>
      </c>
      <c r="L861" s="16">
        <f>IFERROR(VLOOKUP(M861,Modificateurs!D$1:E$94,2,0),0)</f>
        <v>-4</v>
      </c>
      <c r="M861" t="str">
        <f>VLOOKUP(A861,'Fichier FI (en entrée)'!B:AH,16,0)&amp;" "&amp;VLOOKUP(A861,'Fichier FI (en entrée)'!B:AH,20,0)&amp;" "&amp;VLOOKUP(A861,'Fichier FI (en entrée)'!B:AH,27,0)&amp;" "&amp;VLOOKUP(A861,'Fichier FI (en entrée)'!B:AH,29,0)</f>
        <v xml:space="preserve">STI2D Energies et environnement  </v>
      </c>
      <c r="N861" t="str">
        <f>VLOOKUP(A861,'Fichier FI (en entrée)'!B:AH,8,0)</f>
        <v>En Terminale</v>
      </c>
      <c r="O861" t="b">
        <f>AND(C861&gt;Synthèse!B$8,C861&lt;Synthèse!B$10,NOT(Y861))</f>
        <v>1</v>
      </c>
      <c r="P861" t="s">
        <v>2262</v>
      </c>
      <c r="Q861" s="60">
        <f>ROUNDUP(C861/(Synthèse!$B$4+Synthèse!$B$1)*8,0)</f>
        <v>6</v>
      </c>
      <c r="R861" s="60">
        <f>IFERROR(VLOOKUP(A861,'Evaluations (formulaire)'!A:P,6,0)+VLOOKUP(A861,'Evaluations (formulaire)'!A:P,7,0),0)</f>
        <v>0</v>
      </c>
      <c r="S861" s="60">
        <f>IFERROR(VLOOKUP(A861,'Evaluations (formulaire)'!A:P,8,0),0)</f>
        <v>0</v>
      </c>
      <c r="T861" s="60">
        <f>IF(AND(ISBLANK(P861),Q861&lt;=2),Synthèse!$B$41,IF(AND(ISBLANK(P861),Q861&gt;=7),Synthèse!$C$41,R861+S861))</f>
        <v>0</v>
      </c>
      <c r="U861" s="60">
        <f t="shared" si="147"/>
        <v>7.9499999999999993</v>
      </c>
      <c r="V861" s="60">
        <f t="shared" si="148"/>
        <v>1191</v>
      </c>
      <c r="X861" s="26">
        <v>1873</v>
      </c>
      <c r="Y861" s="26" t="b">
        <f>IFERROR(VLOOKUP(A861,'Calculs FA (auto)'!A:O,15,0),FALSE)</f>
        <v>0</v>
      </c>
      <c r="Z861" s="26">
        <f>IFERROR(VLOOKUP(A861,'Evaluations (formulaire)'!A:M,9,0),0)</f>
        <v>0</v>
      </c>
      <c r="AA861" s="135" t="b">
        <v>1</v>
      </c>
      <c r="AB861" s="135" t="b">
        <v>0</v>
      </c>
      <c r="AC861" s="135" t="b">
        <f t="shared" si="149"/>
        <v>1</v>
      </c>
      <c r="AD861" s="135" t="b">
        <f t="shared" si="150"/>
        <v>0</v>
      </c>
      <c r="AE861" s="135" t="b">
        <f t="shared" si="151"/>
        <v>0</v>
      </c>
      <c r="AF861" s="135" t="b">
        <f>AND(AC861,$V861&lt;=Synthèse!$B$44)</f>
        <v>0</v>
      </c>
      <c r="AG861" s="135" t="b">
        <f>AND(AD861,$V861&lt;=Synthèse!$B$44)</f>
        <v>0</v>
      </c>
      <c r="AH861" s="135" t="b">
        <f>AND(AE861,$V861&lt;=Synthèse!$B$44)</f>
        <v>0</v>
      </c>
      <c r="AI861" s="137" t="b">
        <v>0</v>
      </c>
      <c r="AJ861" s="137" t="b">
        <v>1</v>
      </c>
      <c r="AK861" s="137" t="b">
        <f t="shared" si="152"/>
        <v>0</v>
      </c>
      <c r="AL861" s="137" t="b">
        <f t="shared" si="153"/>
        <v>1</v>
      </c>
      <c r="AM861" s="137" t="b">
        <f>AND(AK861,$V861&lt;=Synthèse!$B$44)</f>
        <v>0</v>
      </c>
      <c r="AN861" s="137" t="b">
        <f>AND(AL861,$V861&lt;=Synthèse!$B$44)</f>
        <v>0</v>
      </c>
    </row>
    <row r="862" spans="1:40">
      <c r="A862" s="17">
        <v>512831</v>
      </c>
      <c r="B862" t="str">
        <f ca="1">VLOOKUP(A862,'Fichier FI (en entrée)'!B:AH,3,0)</f>
        <v>URVANEXIHW</v>
      </c>
      <c r="C862">
        <f t="shared" si="143"/>
        <v>1269</v>
      </c>
      <c r="D862">
        <f t="shared" si="144"/>
        <v>6.4399999999999995</v>
      </c>
      <c r="E862" s="14" t="str">
        <f>VLOOKUP(A862,'Fichier FI (en entrée)'!B:AH,2,0)</f>
        <v>EV</v>
      </c>
      <c r="F862" s="14" t="b">
        <f t="shared" si="145"/>
        <v>1</v>
      </c>
      <c r="G862" s="14" t="b">
        <f>IFERROR(VLOOKUP(A862,'Calculs FA (auto)'!A:F,6,0),FALSE)</f>
        <v>0</v>
      </c>
      <c r="H862" s="14" t="b">
        <f t="shared" si="146"/>
        <v>0</v>
      </c>
      <c r="I862" s="16">
        <f>IFERROR(VLOOKUP(A862,'Moyennes FI (en entrée)'!B:N,7,0),"")</f>
        <v>9.44</v>
      </c>
      <c r="J862" s="16">
        <f>IFERROR(VLOOKUP(VLOOKUP(A862,'Fichier FI (en entrée)'!B:AH,33,0),Modificateurs!A$2:B$5,2,0),0)</f>
        <v>1</v>
      </c>
      <c r="K862" s="16">
        <f>IFERROR(VLOOKUP(VLOOKUP(A862,'Redoub FI (en entrée)'!B:N,7,0),Modificateurs!A$8:B$11,2,0),0)</f>
        <v>0</v>
      </c>
      <c r="L862" s="16">
        <f>IFERROR(VLOOKUP(M862,Modificateurs!D$1:E$94,2,0),0)</f>
        <v>-4</v>
      </c>
      <c r="M862" t="str">
        <f>VLOOKUP(A862,'Fichier FI (en entrée)'!B:AH,16,0)&amp;" "&amp;VLOOKUP(A862,'Fichier FI (en entrée)'!B:AH,20,0)&amp;" "&amp;VLOOKUP(A862,'Fichier FI (en entrée)'!B:AH,27,0)&amp;" "&amp;VLOOKUP(A862,'Fichier FI (en entrée)'!B:AH,29,0)</f>
        <v xml:space="preserve">STI2D Energies et environnement  </v>
      </c>
      <c r="N862" t="str">
        <f>VLOOKUP(A862,'Fichier FI (en entrée)'!B:AH,8,0)</f>
        <v>En Terminale</v>
      </c>
      <c r="O862" t="b">
        <f>AND(C862&gt;Synthèse!B$8,C862&lt;Synthèse!B$10,NOT(Y862))</f>
        <v>0</v>
      </c>
      <c r="P862" t="s">
        <v>2285</v>
      </c>
      <c r="Q862" s="60">
        <f>ROUNDUP(C862/(Synthèse!$B$4+Synthèse!$B$1)*8,0)</f>
        <v>6</v>
      </c>
      <c r="R862" s="60">
        <f>IFERROR(VLOOKUP(A862,'Evaluations (formulaire)'!A:P,6,0)+VLOOKUP(A862,'Evaluations (formulaire)'!A:P,7,0),0)</f>
        <v>0</v>
      </c>
      <c r="S862" s="60">
        <f>IFERROR(VLOOKUP(A862,'Evaluations (formulaire)'!A:P,8,0),0)</f>
        <v>0</v>
      </c>
      <c r="T862" s="60">
        <f>IF(AND(ISBLANK(P862),Q862&lt;=2),Synthèse!$B$41,IF(AND(ISBLANK(P862),Q862&gt;=7),Synthèse!$C$41,R862+S862))</f>
        <v>0</v>
      </c>
      <c r="U862" s="60">
        <f t="shared" si="147"/>
        <v>6.4399999999999995</v>
      </c>
      <c r="V862" s="60">
        <f t="shared" si="148"/>
        <v>1269</v>
      </c>
      <c r="X862" s="26">
        <v>1996</v>
      </c>
      <c r="Y862" s="26" t="b">
        <f>IFERROR(VLOOKUP(A862,'Calculs FA (auto)'!A:O,15,0),FALSE)</f>
        <v>0</v>
      </c>
      <c r="Z862" s="26">
        <f>IFERROR(VLOOKUP(A862,'Evaluations (formulaire)'!A:M,9,0),0)</f>
        <v>0</v>
      </c>
      <c r="AA862" s="135" t="b">
        <v>1</v>
      </c>
      <c r="AB862" s="135" t="b">
        <v>0</v>
      </c>
      <c r="AC862" s="135" t="b">
        <f t="shared" si="149"/>
        <v>1</v>
      </c>
      <c r="AD862" s="135" t="b">
        <f t="shared" si="150"/>
        <v>0</v>
      </c>
      <c r="AE862" s="135" t="b">
        <f t="shared" si="151"/>
        <v>0</v>
      </c>
      <c r="AF862" s="135" t="b">
        <f>AND(AC862,$V862&lt;=Synthèse!$B$44)</f>
        <v>0</v>
      </c>
      <c r="AG862" s="135" t="b">
        <f>AND(AD862,$V862&lt;=Synthèse!$B$44)</f>
        <v>0</v>
      </c>
      <c r="AH862" s="135" t="b">
        <f>AND(AE862,$V862&lt;=Synthèse!$B$44)</f>
        <v>0</v>
      </c>
      <c r="AI862" s="137" t="b">
        <v>0</v>
      </c>
      <c r="AJ862" s="137" t="b">
        <v>1</v>
      </c>
      <c r="AK862" s="137" t="b">
        <f t="shared" si="152"/>
        <v>0</v>
      </c>
      <c r="AL862" s="137" t="b">
        <f t="shared" si="153"/>
        <v>1</v>
      </c>
      <c r="AM862" s="137" t="b">
        <f>AND(AK862,$V862&lt;=Synthèse!$B$44)</f>
        <v>0</v>
      </c>
      <c r="AN862" s="137" t="b">
        <f>AND(AL862,$V862&lt;=Synthèse!$B$44)</f>
        <v>0</v>
      </c>
    </row>
    <row r="863" spans="1:40">
      <c r="A863" s="17">
        <v>512889</v>
      </c>
      <c r="B863" t="str">
        <f ca="1">VLOOKUP(A863,'Fichier FI (en entrée)'!B:AH,3,0)</f>
        <v>PEWJCZVCYM</v>
      </c>
      <c r="C863">
        <f t="shared" si="143"/>
        <v>1099</v>
      </c>
      <c r="D863">
        <f t="shared" si="144"/>
        <v>9.33</v>
      </c>
      <c r="E863" s="14" t="str">
        <f>VLOOKUP(A863,'Fichier FI (en entrée)'!B:AH,2,0)</f>
        <v>EV</v>
      </c>
      <c r="F863" s="14" t="b">
        <f t="shared" si="145"/>
        <v>1</v>
      </c>
      <c r="G863" s="14" t="b">
        <f>IFERROR(VLOOKUP(A863,'Calculs FA (auto)'!A:F,6,0),FALSE)</f>
        <v>1</v>
      </c>
      <c r="H863" s="14" t="b">
        <f t="shared" si="146"/>
        <v>1</v>
      </c>
      <c r="I863" s="16">
        <f>IFERROR(VLOOKUP(A863,'Moyennes FI (en entrée)'!B:N,7,0),"")</f>
        <v>12.33</v>
      </c>
      <c r="J863" s="16">
        <f>IFERROR(VLOOKUP(VLOOKUP(A863,'Fichier FI (en entrée)'!B:AH,33,0),Modificateurs!A$2:B$5,2,0),0)</f>
        <v>1</v>
      </c>
      <c r="K863" s="16">
        <f>IFERROR(VLOOKUP(VLOOKUP(A863,'Redoub FI (en entrée)'!B:N,7,0),Modificateurs!A$8:B$11,2,0),0)</f>
        <v>0</v>
      </c>
      <c r="L863" s="16">
        <f>IFERROR(VLOOKUP(M863,Modificateurs!D$1:E$94,2,0),0)</f>
        <v>-4</v>
      </c>
      <c r="M863" t="str">
        <f>VLOOKUP(A863,'Fichier FI (en entrée)'!B:AH,16,0)&amp;" "&amp;VLOOKUP(A863,'Fichier FI (en entrée)'!B:AH,20,0)&amp;" "&amp;VLOOKUP(A863,'Fichier FI (en entrée)'!B:AH,27,0)&amp;" "&amp;VLOOKUP(A863,'Fichier FI (en entrée)'!B:AH,29,0)</f>
        <v xml:space="preserve">STI2D Energies et environnement  </v>
      </c>
      <c r="N863" t="str">
        <f>VLOOKUP(A863,'Fichier FI (en entrée)'!B:AH,8,0)</f>
        <v>En Terminale</v>
      </c>
      <c r="O863" t="b">
        <f>AND(C863&gt;Synthèse!B$8,C863&lt;Synthèse!B$10,NOT(Y863))</f>
        <v>0</v>
      </c>
      <c r="Q863" s="60">
        <f>ROUNDUP(C863/(Synthèse!$B$4+Synthèse!$B$1)*8,0)</f>
        <v>6</v>
      </c>
      <c r="R863" s="60">
        <f>IFERROR(VLOOKUP(A863,'Evaluations (formulaire)'!A:P,6,0)+VLOOKUP(A863,'Evaluations (formulaire)'!A:P,7,0),0)</f>
        <v>0</v>
      </c>
      <c r="S863" s="60">
        <f>IFERROR(VLOOKUP(A863,'Evaluations (formulaire)'!A:P,8,0),0)</f>
        <v>0</v>
      </c>
      <c r="T863" s="60">
        <f>IF(AND(ISBLANK(P863),Q863&lt;=2),Synthèse!$B$41,IF(AND(ISBLANK(P863),Q863&gt;=7),Synthèse!$C$41,R863+S863))</f>
        <v>0</v>
      </c>
      <c r="U863" s="60">
        <f t="shared" si="147"/>
        <v>9.33</v>
      </c>
      <c r="V863" s="60">
        <f t="shared" si="148"/>
        <v>1097</v>
      </c>
      <c r="X863" s="26">
        <v>1810</v>
      </c>
      <c r="Y863" s="26" t="b">
        <f>IFERROR(VLOOKUP(A863,'Calculs FA (auto)'!A:O,15,0),FALSE)</f>
        <v>1</v>
      </c>
      <c r="Z863" s="26">
        <f>IFERROR(VLOOKUP(A863,'Evaluations (formulaire)'!A:M,9,0),0)</f>
        <v>0</v>
      </c>
      <c r="AA863" s="135" t="b">
        <v>0</v>
      </c>
      <c r="AB863" s="135" t="b">
        <v>1</v>
      </c>
      <c r="AC863" s="135" t="b">
        <f t="shared" si="149"/>
        <v>0</v>
      </c>
      <c r="AD863" s="135" t="b">
        <f t="shared" si="150"/>
        <v>1</v>
      </c>
      <c r="AE863" s="135" t="b">
        <f t="shared" si="151"/>
        <v>0</v>
      </c>
      <c r="AF863" s="135" t="b">
        <f>AND(AC863,$V863&lt;=Synthèse!$B$44)</f>
        <v>0</v>
      </c>
      <c r="AG863" s="135" t="b">
        <f>AND(AD863,$V863&lt;=Synthèse!$B$44)</f>
        <v>0</v>
      </c>
      <c r="AH863" s="135" t="b">
        <f>AND(AE863,$V863&lt;=Synthèse!$B$44)</f>
        <v>0</v>
      </c>
      <c r="AI863" s="137" t="b">
        <v>1</v>
      </c>
      <c r="AJ863" s="137" t="b">
        <v>0</v>
      </c>
      <c r="AK863" s="137" t="b">
        <f t="shared" si="152"/>
        <v>1</v>
      </c>
      <c r="AL863" s="137" t="b">
        <f t="shared" si="153"/>
        <v>0</v>
      </c>
      <c r="AM863" s="137" t="b">
        <f>AND(AK863,$V863&lt;=Synthèse!$B$44)</f>
        <v>0</v>
      </c>
      <c r="AN863" s="137" t="b">
        <f>AND(AL863,$V863&lt;=Synthèse!$B$44)</f>
        <v>0</v>
      </c>
    </row>
    <row r="864" spans="1:40">
      <c r="A864" s="17">
        <v>512897</v>
      </c>
      <c r="B864" t="str">
        <f ca="1">VLOOKUP(A864,'Fichier FI (en entrée)'!B:AH,3,0)</f>
        <v>RNZWLUVZSF</v>
      </c>
      <c r="C864">
        <f t="shared" si="143"/>
        <v>1371</v>
      </c>
      <c r="D864">
        <f t="shared" si="144"/>
        <v>4.26</v>
      </c>
      <c r="E864" s="14" t="str">
        <f>VLOOKUP(A864,'Fichier FI (en entrée)'!B:AH,2,0)</f>
        <v>EV</v>
      </c>
      <c r="F864" s="14" t="b">
        <f t="shared" si="145"/>
        <v>1</v>
      </c>
      <c r="G864" s="14" t="b">
        <f>IFERROR(VLOOKUP(A864,'Calculs FA (auto)'!A:F,6,0),FALSE)</f>
        <v>0</v>
      </c>
      <c r="H864" s="14" t="b">
        <f t="shared" si="146"/>
        <v>0</v>
      </c>
      <c r="I864" s="16">
        <f>IFERROR(VLOOKUP(A864,'Moyennes FI (en entrée)'!B:N,7,0),"")</f>
        <v>9.26</v>
      </c>
      <c r="J864" s="16">
        <f>IFERROR(VLOOKUP(VLOOKUP(A864,'Fichier FI (en entrée)'!B:AH,33,0),Modificateurs!A$2:B$5,2,0),0)</f>
        <v>1</v>
      </c>
      <c r="K864" s="16">
        <f>IFERROR(VLOOKUP(VLOOKUP(A864,'Redoub FI (en entrée)'!B:N,7,0),Modificateurs!A$8:B$11,2,0),0)</f>
        <v>0</v>
      </c>
      <c r="L864" s="16">
        <f>IFERROR(VLOOKUP(M864,Modificateurs!D$1:E$94,2,0),0)</f>
        <v>-6</v>
      </c>
      <c r="M864" t="str">
        <f>VLOOKUP(A864,'Fichier FI (en entrée)'!B:AH,16,0)&amp;" "&amp;VLOOKUP(A864,'Fichier FI (en entrée)'!B:AH,20,0)&amp;" "&amp;VLOOKUP(A864,'Fichier FI (en entrée)'!B:AH,27,0)&amp;" "&amp;VLOOKUP(A864,'Fichier FI (en entrée)'!B:AH,29,0)</f>
        <v xml:space="preserve">STI2D Innovation Technologique et Eco conception  </v>
      </c>
      <c r="N864" t="str">
        <f>VLOOKUP(A864,'Fichier FI (en entrée)'!B:AH,8,0)</f>
        <v>En Terminale</v>
      </c>
      <c r="O864" t="b">
        <f>AND(C864&gt;Synthèse!B$8,C864&lt;Synthèse!B$10,NOT(Y864))</f>
        <v>0</v>
      </c>
      <c r="P864" t="s">
        <v>2264</v>
      </c>
      <c r="Q864" s="60">
        <f>ROUNDUP(C864/(Synthèse!$B$4+Synthèse!$B$1)*8,0)</f>
        <v>7</v>
      </c>
      <c r="R864" s="60">
        <f>IFERROR(VLOOKUP(A864,'Evaluations (formulaire)'!A:P,6,0)+VLOOKUP(A864,'Evaluations (formulaire)'!A:P,7,0),0)</f>
        <v>0</v>
      </c>
      <c r="S864" s="60">
        <f>IFERROR(VLOOKUP(A864,'Evaluations (formulaire)'!A:P,8,0),0)</f>
        <v>0</v>
      </c>
      <c r="T864" s="60">
        <f>IF(AND(ISBLANK(P864),Q864&lt;=2),Synthèse!$B$41,IF(AND(ISBLANK(P864),Q864&gt;=7),Synthèse!$C$41,R864+S864))</f>
        <v>0</v>
      </c>
      <c r="U864" s="60">
        <f t="shared" si="147"/>
        <v>4.26</v>
      </c>
      <c r="V864" s="60">
        <f t="shared" si="148"/>
        <v>1371</v>
      </c>
      <c r="X864" s="26">
        <v>106</v>
      </c>
      <c r="Y864" s="26" t="b">
        <f>IFERROR(VLOOKUP(A864,'Calculs FA (auto)'!A:O,15,0),FALSE)</f>
        <v>0</v>
      </c>
      <c r="Z864" s="26">
        <f>IFERROR(VLOOKUP(A864,'Evaluations (formulaire)'!A:M,9,0),0)</f>
        <v>0</v>
      </c>
      <c r="AA864" s="135" t="b">
        <v>1</v>
      </c>
      <c r="AB864" s="135" t="b">
        <v>0</v>
      </c>
      <c r="AC864" s="135" t="b">
        <f t="shared" si="149"/>
        <v>1</v>
      </c>
      <c r="AD864" s="135" t="b">
        <f t="shared" si="150"/>
        <v>0</v>
      </c>
      <c r="AE864" s="135" t="b">
        <f t="shared" si="151"/>
        <v>0</v>
      </c>
      <c r="AF864" s="135" t="b">
        <f>AND(AC864,$V864&lt;=Synthèse!$B$44)</f>
        <v>0</v>
      </c>
      <c r="AG864" s="135" t="b">
        <f>AND(AD864,$V864&lt;=Synthèse!$B$44)</f>
        <v>0</v>
      </c>
      <c r="AH864" s="135" t="b">
        <f>AND(AE864,$V864&lt;=Synthèse!$B$44)</f>
        <v>0</v>
      </c>
      <c r="AI864" s="137" t="b">
        <v>0</v>
      </c>
      <c r="AJ864" s="137" t="b">
        <v>1</v>
      </c>
      <c r="AK864" s="137" t="b">
        <f t="shared" si="152"/>
        <v>0</v>
      </c>
      <c r="AL864" s="137" t="b">
        <f t="shared" si="153"/>
        <v>1</v>
      </c>
      <c r="AM864" s="137" t="b">
        <f>AND(AK864,$V864&lt;=Synthèse!$B$44)</f>
        <v>0</v>
      </c>
      <c r="AN864" s="137" t="b">
        <f>AND(AL864,$V864&lt;=Synthèse!$B$44)</f>
        <v>0</v>
      </c>
    </row>
    <row r="865" spans="1:40">
      <c r="A865" s="17">
        <v>513003</v>
      </c>
      <c r="B865" t="str">
        <f ca="1">VLOOKUP(A865,'Fichier FI (en entrée)'!B:AH,3,0)</f>
        <v>EIBXEHQLTS</v>
      </c>
      <c r="C865">
        <f t="shared" si="143"/>
        <v>932</v>
      </c>
      <c r="D865">
        <f t="shared" si="144"/>
        <v>10.85</v>
      </c>
      <c r="E865" s="14" t="str">
        <f>VLOOKUP(A865,'Fichier FI (en entrée)'!B:AH,2,0)</f>
        <v>EV</v>
      </c>
      <c r="F865" s="14" t="b">
        <f t="shared" si="145"/>
        <v>1</v>
      </c>
      <c r="G865" s="14" t="b">
        <f>IFERROR(VLOOKUP(A865,'Calculs FA (auto)'!A:F,6,0),FALSE)</f>
        <v>0</v>
      </c>
      <c r="H865" s="14" t="b">
        <f t="shared" si="146"/>
        <v>0</v>
      </c>
      <c r="I865" s="16">
        <f>IFERROR(VLOOKUP(A865,'Moyennes FI (en entrée)'!B:N,7,0),"")</f>
        <v>8.85</v>
      </c>
      <c r="J865" s="16">
        <f>IFERROR(VLOOKUP(VLOOKUP(A865,'Fichier FI (en entrée)'!B:AH,33,0),Modificateurs!A$2:B$5,2,0),0)</f>
        <v>0</v>
      </c>
      <c r="K865" s="16">
        <f>IFERROR(VLOOKUP(VLOOKUP(A865,'Redoub FI (en entrée)'!B:N,7,0),Modificateurs!A$8:B$11,2,0),0)</f>
        <v>0</v>
      </c>
      <c r="L865" s="16">
        <f>IFERROR(VLOOKUP(M865,Modificateurs!D$1:E$94,2,0),0)</f>
        <v>2</v>
      </c>
      <c r="M865" t="str">
        <f>VLOOKUP(A865,'Fichier FI (en entrée)'!B:AH,16,0)&amp;" "&amp;VLOOKUP(A865,'Fichier FI (en entrée)'!B:AH,20,0)&amp;" "&amp;VLOOKUP(A865,'Fichier FI (en entrée)'!B:AH,27,0)&amp;" "&amp;VLOOKUP(A865,'Fichier FI (en entrée)'!B:AH,29,0)</f>
        <v xml:space="preserve">S Physique-chimie  </v>
      </c>
      <c r="N865" t="str">
        <f>VLOOKUP(A865,'Fichier FI (en entrée)'!B:AH,8,0)</f>
        <v>En Terminale</v>
      </c>
      <c r="O865" t="b">
        <f>AND(C865&gt;Synthèse!B$8,C865&lt;Synthèse!B$10,NOT(Y865))</f>
        <v>1</v>
      </c>
      <c r="P865" t="s">
        <v>2262</v>
      </c>
      <c r="Q865" s="60">
        <f>ROUNDUP(C865/(Synthèse!$B$4+Synthèse!$B$1)*8,0)</f>
        <v>5</v>
      </c>
      <c r="R865" s="60">
        <f>IFERROR(VLOOKUP(A865,'Evaluations (formulaire)'!A:P,6,0)+VLOOKUP(A865,'Evaluations (formulaire)'!A:P,7,0),0)</f>
        <v>0</v>
      </c>
      <c r="S865" s="60">
        <f>IFERROR(VLOOKUP(A865,'Evaluations (formulaire)'!A:P,8,0),0)</f>
        <v>0</v>
      </c>
      <c r="T865" s="60">
        <f>IF(AND(ISBLANK(P865),Q865&lt;=2),Synthèse!$B$41,IF(AND(ISBLANK(P865),Q865&gt;=7),Synthèse!$C$41,R865+S865))</f>
        <v>0</v>
      </c>
      <c r="U865" s="60">
        <f t="shared" si="147"/>
        <v>10.85</v>
      </c>
      <c r="V865" s="60">
        <f t="shared" si="148"/>
        <v>932</v>
      </c>
      <c r="X865" s="26">
        <v>27</v>
      </c>
      <c r="Y865" s="26" t="b">
        <f>IFERROR(VLOOKUP(A865,'Calculs FA (auto)'!A:O,15,0),FALSE)</f>
        <v>0</v>
      </c>
      <c r="Z865" s="26">
        <f>IFERROR(VLOOKUP(A865,'Evaluations (formulaire)'!A:M,9,0),0)</f>
        <v>0</v>
      </c>
      <c r="AA865" s="135" t="b">
        <v>1</v>
      </c>
      <c r="AB865" s="135" t="b">
        <v>0</v>
      </c>
      <c r="AC865" s="135" t="b">
        <f t="shared" si="149"/>
        <v>1</v>
      </c>
      <c r="AD865" s="135" t="b">
        <f t="shared" si="150"/>
        <v>0</v>
      </c>
      <c r="AE865" s="135" t="b">
        <f t="shared" si="151"/>
        <v>0</v>
      </c>
      <c r="AF865" s="135" t="b">
        <f>AND(AC865,$V865&lt;=Synthèse!$B$44)</f>
        <v>0</v>
      </c>
      <c r="AG865" s="135" t="b">
        <f>AND(AD865,$V865&lt;=Synthèse!$B$44)</f>
        <v>0</v>
      </c>
      <c r="AH865" s="135" t="b">
        <f>AND(AE865,$V865&lt;=Synthèse!$B$44)</f>
        <v>0</v>
      </c>
      <c r="AI865" s="137" t="b">
        <v>0</v>
      </c>
      <c r="AJ865" s="137" t="b">
        <v>1</v>
      </c>
      <c r="AK865" s="137" t="b">
        <f t="shared" si="152"/>
        <v>0</v>
      </c>
      <c r="AL865" s="137" t="b">
        <f t="shared" si="153"/>
        <v>1</v>
      </c>
      <c r="AM865" s="137" t="b">
        <f>AND(AK865,$V865&lt;=Synthèse!$B$44)</f>
        <v>0</v>
      </c>
      <c r="AN865" s="137" t="b">
        <f>AND(AL865,$V865&lt;=Synthèse!$B$44)</f>
        <v>0</v>
      </c>
    </row>
    <row r="866" spans="1:40">
      <c r="A866" s="17">
        <v>513028</v>
      </c>
      <c r="B866" t="str">
        <f ca="1">VLOOKUP(A866,'Fichier FI (en entrée)'!B:AH,3,0)</f>
        <v>VVYUPVCZIW</v>
      </c>
      <c r="C866">
        <f t="shared" si="143"/>
        <v>62</v>
      </c>
      <c r="D866">
        <f t="shared" si="144"/>
        <v>17.810000000000002</v>
      </c>
      <c r="E866" s="14" t="str">
        <f>VLOOKUP(A866,'Fichier FI (en entrée)'!B:AH,2,0)</f>
        <v>EV</v>
      </c>
      <c r="F866" s="14" t="b">
        <f t="shared" si="145"/>
        <v>1</v>
      </c>
      <c r="G866" s="14" t="b">
        <f>IFERROR(VLOOKUP(A866,'Calculs FA (auto)'!A:F,6,0),FALSE)</f>
        <v>0</v>
      </c>
      <c r="H866" s="14" t="b">
        <f t="shared" si="146"/>
        <v>0</v>
      </c>
      <c r="I866" s="16">
        <f>IFERROR(VLOOKUP(A866,'Moyennes FI (en entrée)'!B:N,7,0),"")</f>
        <v>12.81</v>
      </c>
      <c r="J866" s="16">
        <f>IFERROR(VLOOKUP(VLOOKUP(A866,'Fichier FI (en entrée)'!B:AH,33,0),Modificateurs!A$2:B$5,2,0),0)</f>
        <v>3</v>
      </c>
      <c r="K866" s="16">
        <f>IFERROR(VLOOKUP(VLOOKUP(A866,'Redoub FI (en entrée)'!B:N,7,0),Modificateurs!A$8:B$11,2,0),0)</f>
        <v>0</v>
      </c>
      <c r="L866" s="16">
        <f>IFERROR(VLOOKUP(M866,Modificateurs!D$1:E$94,2,0),0)</f>
        <v>2</v>
      </c>
      <c r="M866" t="str">
        <f>VLOOKUP(A866,'Fichier FI (en entrée)'!B:AH,16,0)&amp;" "&amp;VLOOKUP(A866,'Fichier FI (en entrée)'!B:AH,20,0)&amp;" "&amp;VLOOKUP(A866,'Fichier FI (en entrée)'!B:AH,27,0)&amp;" "&amp;VLOOKUP(A866,'Fichier FI (en entrée)'!B:AH,29,0)</f>
        <v xml:space="preserve">S Physique-chimie  </v>
      </c>
      <c r="N866" t="str">
        <f>VLOOKUP(A866,'Fichier FI (en entrée)'!B:AH,8,0)</f>
        <v>En Terminale</v>
      </c>
      <c r="O866" t="b">
        <f>AND(C866&gt;Synthèse!B$8,C866&lt;Synthèse!B$10,NOT(Y866))</f>
        <v>0</v>
      </c>
      <c r="P866" t="s">
        <v>2262</v>
      </c>
      <c r="Q866" s="60">
        <f>ROUNDUP(C866/(Synthèse!$B$4+Synthèse!$B$1)*8,0)</f>
        <v>1</v>
      </c>
      <c r="R866" s="60">
        <f>IFERROR(VLOOKUP(A866,'Evaluations (formulaire)'!A:P,6,0)+VLOOKUP(A866,'Evaluations (formulaire)'!A:P,7,0),0)</f>
        <v>0</v>
      </c>
      <c r="S866" s="60">
        <f>IFERROR(VLOOKUP(A866,'Evaluations (formulaire)'!A:P,8,0),0)</f>
        <v>0</v>
      </c>
      <c r="T866" s="60">
        <f>IF(AND(ISBLANK(P866),Q866&lt;=2),Synthèse!$B$41,IF(AND(ISBLANK(P866),Q866&gt;=7),Synthèse!$C$41,R866+S866))</f>
        <v>0</v>
      </c>
      <c r="U866" s="60">
        <f t="shared" si="147"/>
        <v>17.810000000000002</v>
      </c>
      <c r="V866" s="60">
        <f t="shared" si="148"/>
        <v>62</v>
      </c>
      <c r="X866" s="26">
        <v>1470</v>
      </c>
      <c r="Y866" s="26" t="b">
        <f>IFERROR(VLOOKUP(A866,'Calculs FA (auto)'!A:O,15,0),FALSE)</f>
        <v>0</v>
      </c>
      <c r="Z866" s="26">
        <f>IFERROR(VLOOKUP(A866,'Evaluations (formulaire)'!A:M,9,0),0)</f>
        <v>0</v>
      </c>
      <c r="AA866" s="135" t="b">
        <v>1</v>
      </c>
      <c r="AB866" s="135" t="b">
        <v>0</v>
      </c>
      <c r="AC866" s="135" t="b">
        <f t="shared" si="149"/>
        <v>1</v>
      </c>
      <c r="AD866" s="135" t="b">
        <f t="shared" si="150"/>
        <v>0</v>
      </c>
      <c r="AE866" s="135" t="b">
        <f t="shared" si="151"/>
        <v>0</v>
      </c>
      <c r="AF866" s="135" t="b">
        <f>AND(AC866,$V866&lt;=Synthèse!$B$44)</f>
        <v>1</v>
      </c>
      <c r="AG866" s="135" t="b">
        <f>AND(AD866,$V866&lt;=Synthèse!$B$44)</f>
        <v>0</v>
      </c>
      <c r="AH866" s="135" t="b">
        <f>AND(AE866,$V866&lt;=Synthèse!$B$44)</f>
        <v>0</v>
      </c>
      <c r="AI866" s="137" t="b">
        <v>0</v>
      </c>
      <c r="AJ866" s="137" t="b">
        <v>1</v>
      </c>
      <c r="AK866" s="137" t="b">
        <f t="shared" si="152"/>
        <v>0</v>
      </c>
      <c r="AL866" s="137" t="b">
        <f t="shared" si="153"/>
        <v>1</v>
      </c>
      <c r="AM866" s="137" t="b">
        <f>AND(AK866,$V866&lt;=Synthèse!$B$44)</f>
        <v>0</v>
      </c>
      <c r="AN866" s="137" t="b">
        <f>AND(AL866,$V866&lt;=Synthèse!$B$44)</f>
        <v>1</v>
      </c>
    </row>
    <row r="867" spans="1:40">
      <c r="A867" s="17">
        <v>513243</v>
      </c>
      <c r="B867" t="str">
        <f ca="1">VLOOKUP(A867,'Fichier FI (en entrée)'!B:AH,3,0)</f>
        <v>TYFSUXGNBA</v>
      </c>
      <c r="C867">
        <f t="shared" si="143"/>
        <v>1031</v>
      </c>
      <c r="D867">
        <f t="shared" si="144"/>
        <v>10.119999999999999</v>
      </c>
      <c r="E867" s="14" t="str">
        <f>VLOOKUP(A867,'Fichier FI (en entrée)'!B:AH,2,0)</f>
        <v>EV</v>
      </c>
      <c r="F867" s="14" t="b">
        <f t="shared" si="145"/>
        <v>1</v>
      </c>
      <c r="G867" s="14" t="b">
        <f>IFERROR(VLOOKUP(A867,'Calculs FA (auto)'!A:F,6,0),FALSE)</f>
        <v>0</v>
      </c>
      <c r="H867" s="14" t="b">
        <f t="shared" si="146"/>
        <v>0</v>
      </c>
      <c r="I867" s="16">
        <f>IFERROR(VLOOKUP(A867,'Moyennes FI (en entrée)'!B:N,7,0),"")</f>
        <v>12.12</v>
      </c>
      <c r="J867" s="16">
        <f>IFERROR(VLOOKUP(VLOOKUP(A867,'Fichier FI (en entrée)'!B:AH,33,0),Modificateurs!A$2:B$5,2,0),0)</f>
        <v>1</v>
      </c>
      <c r="K867" s="16">
        <f>IFERROR(VLOOKUP(VLOOKUP(A867,'Redoub FI (en entrée)'!B:N,7,0),Modificateurs!A$8:B$11,2,0),0)</f>
        <v>0</v>
      </c>
      <c r="L867" s="16">
        <f>IFERROR(VLOOKUP(M867,Modificateurs!D$1:E$94,2,0),0)</f>
        <v>-3</v>
      </c>
      <c r="M867" t="str">
        <f>VLOOKUP(A867,'Fichier FI (en entrée)'!B:AH,16,0)&amp;" "&amp;VLOOKUP(A867,'Fichier FI (en entrée)'!B:AH,20,0)&amp;" "&amp;VLOOKUP(A867,'Fichier FI (en entrée)'!B:AH,27,0)&amp;" "&amp;VLOOKUP(A867,'Fichier FI (en entrée)'!B:AH,29,0)</f>
        <v xml:space="preserve">ES Mathématiques  </v>
      </c>
      <c r="N867" t="str">
        <f>VLOOKUP(A867,'Fichier FI (en entrée)'!B:AH,8,0)</f>
        <v>En Terminale</v>
      </c>
      <c r="O867" t="b">
        <f>AND(C867&gt;Synthèse!B$8,C867&lt;Synthèse!B$10,NOT(Y867))</f>
        <v>1</v>
      </c>
      <c r="P867" t="s">
        <v>2285</v>
      </c>
      <c r="Q867" s="60">
        <f>ROUNDUP(C867/(Synthèse!$B$4+Synthèse!$B$1)*8,0)</f>
        <v>5</v>
      </c>
      <c r="R867" s="60">
        <f>IFERROR(VLOOKUP(A867,'Evaluations (formulaire)'!A:P,6,0)+VLOOKUP(A867,'Evaluations (formulaire)'!A:P,7,0),0)</f>
        <v>0</v>
      </c>
      <c r="S867" s="60">
        <f>IFERROR(VLOOKUP(A867,'Evaluations (formulaire)'!A:P,8,0),0)</f>
        <v>0</v>
      </c>
      <c r="T867" s="60">
        <f>IF(AND(ISBLANK(P867),Q867&lt;=2),Synthèse!$B$41,IF(AND(ISBLANK(P867),Q867&gt;=7),Synthèse!$C$41,R867+S867))</f>
        <v>0</v>
      </c>
      <c r="U867" s="60">
        <f t="shared" si="147"/>
        <v>10.119999999999999</v>
      </c>
      <c r="V867" s="60">
        <f t="shared" si="148"/>
        <v>1031</v>
      </c>
      <c r="X867" s="26">
        <v>213</v>
      </c>
      <c r="Y867" s="26" t="b">
        <f>IFERROR(VLOOKUP(A867,'Calculs FA (auto)'!A:O,15,0),FALSE)</f>
        <v>0</v>
      </c>
      <c r="Z867" s="26">
        <f>IFERROR(VLOOKUP(A867,'Evaluations (formulaire)'!A:M,9,0),0)</f>
        <v>0</v>
      </c>
      <c r="AA867" s="135" t="b">
        <v>1</v>
      </c>
      <c r="AB867" s="135" t="b">
        <v>0</v>
      </c>
      <c r="AC867" s="135" t="b">
        <f t="shared" si="149"/>
        <v>1</v>
      </c>
      <c r="AD867" s="135" t="b">
        <f t="shared" si="150"/>
        <v>0</v>
      </c>
      <c r="AE867" s="135" t="b">
        <f t="shared" si="151"/>
        <v>0</v>
      </c>
      <c r="AF867" s="135" t="b">
        <f>AND(AC867,$V867&lt;=Synthèse!$B$44)</f>
        <v>0</v>
      </c>
      <c r="AG867" s="135" t="b">
        <f>AND(AD867,$V867&lt;=Synthèse!$B$44)</f>
        <v>0</v>
      </c>
      <c r="AH867" s="135" t="b">
        <f>AND(AE867,$V867&lt;=Synthèse!$B$44)</f>
        <v>0</v>
      </c>
      <c r="AI867" s="137" t="b">
        <v>0</v>
      </c>
      <c r="AJ867" s="137" t="b">
        <v>1</v>
      </c>
      <c r="AK867" s="137" t="b">
        <f t="shared" si="152"/>
        <v>0</v>
      </c>
      <c r="AL867" s="137" t="b">
        <f t="shared" si="153"/>
        <v>1</v>
      </c>
      <c r="AM867" s="137" t="b">
        <f>AND(AK867,$V867&lt;=Synthèse!$B$44)</f>
        <v>0</v>
      </c>
      <c r="AN867" s="137" t="b">
        <f>AND(AL867,$V867&lt;=Synthèse!$B$44)</f>
        <v>0</v>
      </c>
    </row>
    <row r="868" spans="1:40">
      <c r="A868" s="17">
        <v>513280</v>
      </c>
      <c r="B868" t="str">
        <f ca="1">VLOOKUP(A868,'Fichier FI (en entrée)'!B:AH,3,0)</f>
        <v>CMJCEIZQUV</v>
      </c>
      <c r="C868">
        <f t="shared" si="143"/>
        <v>1348</v>
      </c>
      <c r="D868">
        <f t="shared" si="144"/>
        <v>4.7899999999999991</v>
      </c>
      <c r="E868" s="14" t="str">
        <f>VLOOKUP(A868,'Fichier FI (en entrée)'!B:AH,2,0)</f>
        <v>EV</v>
      </c>
      <c r="F868" s="14" t="b">
        <f t="shared" si="145"/>
        <v>1</v>
      </c>
      <c r="G868" s="14" t="b">
        <f>IFERROR(VLOOKUP(A868,'Calculs FA (auto)'!A:F,6,0),FALSE)</f>
        <v>0</v>
      </c>
      <c r="H868" s="14" t="b">
        <f t="shared" si="146"/>
        <v>0</v>
      </c>
      <c r="I868" s="16">
        <f>IFERROR(VLOOKUP(A868,'Moyennes FI (en entrée)'!B:N,7,0),"")</f>
        <v>11.79</v>
      </c>
      <c r="J868" s="16">
        <f>IFERROR(VLOOKUP(VLOOKUP(A868,'Fichier FI (en entrée)'!B:AH,33,0),Modificateurs!A$2:B$5,2,0),0)</f>
        <v>1</v>
      </c>
      <c r="K868" s="16">
        <f>IFERROR(VLOOKUP(VLOOKUP(A868,'Redoub FI (en entrée)'!B:N,7,0),Modificateurs!A$8:B$11,2,0),0)</f>
        <v>0</v>
      </c>
      <c r="L868" s="16">
        <f>IFERROR(VLOOKUP(M868,Modificateurs!D$1:E$94,2,0),0)</f>
        <v>-8</v>
      </c>
      <c r="M868" t="str">
        <f>VLOOKUP(A868,'Fichier FI (en entrée)'!B:AH,16,0)&amp;" "&amp;VLOOKUP(A868,'Fichier FI (en entrée)'!B:AH,20,0)&amp;" "&amp;VLOOKUP(A868,'Fichier FI (en entrée)'!B:AH,27,0)&amp;" "&amp;VLOOKUP(A868,'Fichier FI (en entrée)'!B:AH,29,0)</f>
        <v xml:space="preserve">STMG Systèmes d'information et de gestion  </v>
      </c>
      <c r="N868" t="str">
        <f>VLOOKUP(A868,'Fichier FI (en entrée)'!B:AH,8,0)</f>
        <v>En Terminale</v>
      </c>
      <c r="O868" t="b">
        <f>AND(C868&gt;Synthèse!B$8,C868&lt;Synthèse!B$10,NOT(Y868))</f>
        <v>0</v>
      </c>
      <c r="P868" t="s">
        <v>2262</v>
      </c>
      <c r="Q868" s="60">
        <f>ROUNDUP(C868/(Synthèse!$B$4+Synthèse!$B$1)*8,0)</f>
        <v>7</v>
      </c>
      <c r="R868" s="60">
        <f>IFERROR(VLOOKUP(A868,'Evaluations (formulaire)'!A:P,6,0)+VLOOKUP(A868,'Evaluations (formulaire)'!A:P,7,0),0)</f>
        <v>0</v>
      </c>
      <c r="S868" s="60">
        <f>IFERROR(VLOOKUP(A868,'Evaluations (formulaire)'!A:P,8,0),0)</f>
        <v>0</v>
      </c>
      <c r="T868" s="60">
        <f>IF(AND(ISBLANK(P868),Q868&lt;=2),Synthèse!$B$41,IF(AND(ISBLANK(P868),Q868&gt;=7),Synthèse!$C$41,R868+S868))</f>
        <v>0</v>
      </c>
      <c r="U868" s="60">
        <f t="shared" si="147"/>
        <v>4.7899999999999991</v>
      </c>
      <c r="V868" s="60">
        <f t="shared" si="148"/>
        <v>1348</v>
      </c>
      <c r="X868" s="26">
        <v>1781</v>
      </c>
      <c r="Y868" s="26" t="b">
        <f>IFERROR(VLOOKUP(A868,'Calculs FA (auto)'!A:O,15,0),FALSE)</f>
        <v>0</v>
      </c>
      <c r="Z868" s="26">
        <f>IFERROR(VLOOKUP(A868,'Evaluations (formulaire)'!A:M,9,0),0)</f>
        <v>0</v>
      </c>
      <c r="AA868" s="135" t="b">
        <v>1</v>
      </c>
      <c r="AB868" s="135" t="b">
        <v>0</v>
      </c>
      <c r="AC868" s="135" t="b">
        <f t="shared" si="149"/>
        <v>1</v>
      </c>
      <c r="AD868" s="135" t="b">
        <f t="shared" si="150"/>
        <v>0</v>
      </c>
      <c r="AE868" s="135" t="b">
        <f t="shared" si="151"/>
        <v>0</v>
      </c>
      <c r="AF868" s="135" t="b">
        <f>AND(AC868,$V868&lt;=Synthèse!$B$44)</f>
        <v>0</v>
      </c>
      <c r="AG868" s="135" t="b">
        <f>AND(AD868,$V868&lt;=Synthèse!$B$44)</f>
        <v>0</v>
      </c>
      <c r="AH868" s="135" t="b">
        <f>AND(AE868,$V868&lt;=Synthèse!$B$44)</f>
        <v>0</v>
      </c>
      <c r="AI868" s="137" t="b">
        <v>0</v>
      </c>
      <c r="AJ868" s="137" t="b">
        <v>1</v>
      </c>
      <c r="AK868" s="137" t="b">
        <f t="shared" si="152"/>
        <v>0</v>
      </c>
      <c r="AL868" s="137" t="b">
        <f t="shared" si="153"/>
        <v>1</v>
      </c>
      <c r="AM868" s="137" t="b">
        <f>AND(AK868,$V868&lt;=Synthèse!$B$44)</f>
        <v>0</v>
      </c>
      <c r="AN868" s="137" t="b">
        <f>AND(AL868,$V868&lt;=Synthèse!$B$44)</f>
        <v>0</v>
      </c>
    </row>
    <row r="869" spans="1:40">
      <c r="A869" s="17">
        <v>514642</v>
      </c>
      <c r="B869" t="str">
        <f ca="1">VLOOKUP(A869,'Fichier FI (en entrée)'!B:AH,3,0)</f>
        <v>LHIBMCVTIF</v>
      </c>
      <c r="C869">
        <f t="shared" si="143"/>
        <v>610</v>
      </c>
      <c r="D869">
        <f t="shared" si="144"/>
        <v>12.83</v>
      </c>
      <c r="E869" s="14" t="str">
        <f>VLOOKUP(A869,'Fichier FI (en entrée)'!B:AH,2,0)</f>
        <v>EV</v>
      </c>
      <c r="F869" s="14" t="b">
        <f t="shared" si="145"/>
        <v>1</v>
      </c>
      <c r="G869" s="14" t="b">
        <f>IFERROR(VLOOKUP(A869,'Calculs FA (auto)'!A:F,6,0),FALSE)</f>
        <v>0</v>
      </c>
      <c r="H869" s="14" t="b">
        <f t="shared" si="146"/>
        <v>0</v>
      </c>
      <c r="I869" s="16">
        <f>IFERROR(VLOOKUP(A869,'Moyennes FI (en entrée)'!B:N,7,0),"")</f>
        <v>8.83</v>
      </c>
      <c r="J869" s="16">
        <f>IFERROR(VLOOKUP(VLOOKUP(A869,'Fichier FI (en entrée)'!B:AH,33,0),Modificateurs!A$2:B$5,2,0),0)</f>
        <v>1</v>
      </c>
      <c r="K869" s="16">
        <f>IFERROR(VLOOKUP(VLOOKUP(A869,'Redoub FI (en entrée)'!B:N,7,0),Modificateurs!A$8:B$11,2,0),0)</f>
        <v>0</v>
      </c>
      <c r="L869" s="16">
        <f>IFERROR(VLOOKUP(M869,Modificateurs!D$1:E$94,2,0),0)</f>
        <v>3</v>
      </c>
      <c r="M869" t="str">
        <f>VLOOKUP(A869,'Fichier FI (en entrée)'!B:AH,16,0)&amp;" "&amp;VLOOKUP(A869,'Fichier FI (en entrée)'!B:AH,20,0)&amp;" "&amp;VLOOKUP(A869,'Fichier FI (en entrée)'!B:AH,27,0)&amp;" "&amp;VLOOKUP(A869,'Fichier FI (en entrée)'!B:AH,29,0)</f>
        <v xml:space="preserve">S Informatique et Sciences du numérique  </v>
      </c>
      <c r="N869" t="str">
        <f>VLOOKUP(A869,'Fichier FI (en entrée)'!B:AH,8,0)</f>
        <v>En Terminale</v>
      </c>
      <c r="O869" t="b">
        <f>AND(C869&gt;Synthèse!B$8,C869&lt;Synthèse!B$10,NOT(Y869))</f>
        <v>1</v>
      </c>
      <c r="P869" t="s">
        <v>2263</v>
      </c>
      <c r="Q869" s="60">
        <f>ROUNDUP(C869/(Synthèse!$B$4+Synthèse!$B$1)*8,0)</f>
        <v>3</v>
      </c>
      <c r="R869" s="60">
        <f>IFERROR(VLOOKUP(A869,'Evaluations (formulaire)'!A:P,6,0)+VLOOKUP(A869,'Evaluations (formulaire)'!A:P,7,0),0)</f>
        <v>0</v>
      </c>
      <c r="S869" s="60">
        <f>IFERROR(VLOOKUP(A869,'Evaluations (formulaire)'!A:P,8,0),0)</f>
        <v>0</v>
      </c>
      <c r="T869" s="60">
        <f>IF(AND(ISBLANK(P869),Q869&lt;=2),Synthèse!$B$41,IF(AND(ISBLANK(P869),Q869&gt;=7),Synthèse!$C$41,R869+S869))</f>
        <v>0</v>
      </c>
      <c r="U869" s="60">
        <f t="shared" si="147"/>
        <v>12.83</v>
      </c>
      <c r="V869" s="60">
        <f t="shared" si="148"/>
        <v>611</v>
      </c>
      <c r="X869" s="26">
        <v>684</v>
      </c>
      <c r="Y869" s="26" t="b">
        <f>IFERROR(VLOOKUP(A869,'Calculs FA (auto)'!A:O,15,0),FALSE)</f>
        <v>0</v>
      </c>
      <c r="Z869" s="26">
        <f>IFERROR(VLOOKUP(A869,'Evaluations (formulaire)'!A:M,9,0),0)</f>
        <v>0</v>
      </c>
      <c r="AA869" s="135" t="b">
        <v>0</v>
      </c>
      <c r="AB869" s="135" t="b">
        <v>1</v>
      </c>
      <c r="AC869" s="135" t="b">
        <f t="shared" si="149"/>
        <v>0</v>
      </c>
      <c r="AD869" s="135" t="b">
        <f t="shared" si="150"/>
        <v>1</v>
      </c>
      <c r="AE869" s="135" t="b">
        <f t="shared" si="151"/>
        <v>0</v>
      </c>
      <c r="AF869" s="135" t="b">
        <f>AND(AC869,$V869&lt;=Synthèse!$B$44)</f>
        <v>0</v>
      </c>
      <c r="AG869" s="135" t="b">
        <f>AND(AD869,$V869&lt;=Synthèse!$B$44)</f>
        <v>1</v>
      </c>
      <c r="AH869" s="135" t="b">
        <f>AND(AE869,$V869&lt;=Synthèse!$B$44)</f>
        <v>0</v>
      </c>
      <c r="AI869" s="137" t="b">
        <v>1</v>
      </c>
      <c r="AJ869" s="137" t="b">
        <v>0</v>
      </c>
      <c r="AK869" s="137" t="b">
        <f t="shared" si="152"/>
        <v>1</v>
      </c>
      <c r="AL869" s="137" t="b">
        <f t="shared" si="153"/>
        <v>0</v>
      </c>
      <c r="AM869" s="137" t="b">
        <f>AND(AK869,$V869&lt;=Synthèse!$B$44)</f>
        <v>1</v>
      </c>
      <c r="AN869" s="137" t="b">
        <f>AND(AL869,$V869&lt;=Synthèse!$B$44)</f>
        <v>0</v>
      </c>
    </row>
    <row r="870" spans="1:40">
      <c r="A870" s="17">
        <v>515186</v>
      </c>
      <c r="B870" t="str">
        <f ca="1">VLOOKUP(A870,'Fichier FI (en entrée)'!B:AH,3,0)</f>
        <v>FTLTBSVBRR</v>
      </c>
      <c r="C870">
        <f t="shared" si="143"/>
        <v>549</v>
      </c>
      <c r="D870">
        <f t="shared" si="144"/>
        <v>13.13</v>
      </c>
      <c r="E870" s="14" t="str">
        <f>VLOOKUP(A870,'Fichier FI (en entrée)'!B:AH,2,0)</f>
        <v>EV</v>
      </c>
      <c r="F870" s="14" t="b">
        <f t="shared" si="145"/>
        <v>1</v>
      </c>
      <c r="G870" s="14" t="b">
        <f>IFERROR(VLOOKUP(A870,'Calculs FA (auto)'!A:F,6,0),FALSE)</f>
        <v>0</v>
      </c>
      <c r="H870" s="14" t="b">
        <f t="shared" si="146"/>
        <v>0</v>
      </c>
      <c r="I870" s="16">
        <f>IFERROR(VLOOKUP(A870,'Moyennes FI (en entrée)'!B:N,7,0),"")</f>
        <v>10.130000000000001</v>
      </c>
      <c r="J870" s="16">
        <f>IFERROR(VLOOKUP(VLOOKUP(A870,'Fichier FI (en entrée)'!B:AH,33,0),Modificateurs!A$2:B$5,2,0),0)</f>
        <v>0</v>
      </c>
      <c r="K870" s="16">
        <f>IFERROR(VLOOKUP(VLOOKUP(A870,'Redoub FI (en entrée)'!B:N,7,0),Modificateurs!A$8:B$11,2,0),0)</f>
        <v>0</v>
      </c>
      <c r="L870" s="16">
        <f>IFERROR(VLOOKUP(M870,Modificateurs!D$1:E$94,2,0),0)</f>
        <v>3</v>
      </c>
      <c r="M870" t="str">
        <f>VLOOKUP(A870,'Fichier FI (en entrée)'!B:AH,16,0)&amp;" "&amp;VLOOKUP(A870,'Fichier FI (en entrée)'!B:AH,20,0)&amp;" "&amp;VLOOKUP(A870,'Fichier FI (en entrée)'!B:AH,27,0)&amp;" "&amp;VLOOKUP(A870,'Fichier FI (en entrée)'!B:AH,29,0)</f>
        <v xml:space="preserve">S Informatique et Sciences du numérique  </v>
      </c>
      <c r="N870" t="str">
        <f>VLOOKUP(A870,'Fichier FI (en entrée)'!B:AH,8,0)</f>
        <v>En Terminale</v>
      </c>
      <c r="O870" t="b">
        <f>AND(C870&gt;Synthèse!B$8,C870&lt;Synthèse!B$10,NOT(Y870))</f>
        <v>1</v>
      </c>
      <c r="Q870" s="60">
        <f>ROUNDUP(C870/(Synthèse!$B$4+Synthèse!$B$1)*8,0)</f>
        <v>3</v>
      </c>
      <c r="R870" s="60">
        <f>IFERROR(VLOOKUP(A870,'Evaluations (formulaire)'!A:P,6,0)+VLOOKUP(A870,'Evaluations (formulaire)'!A:P,7,0),0)</f>
        <v>0</v>
      </c>
      <c r="S870" s="60">
        <f>IFERROR(VLOOKUP(A870,'Evaluations (formulaire)'!A:P,8,0),0)</f>
        <v>0</v>
      </c>
      <c r="T870" s="60">
        <f>IF(AND(ISBLANK(P870),Q870&lt;=2),Synthèse!$B$41,IF(AND(ISBLANK(P870),Q870&gt;=7),Synthèse!$C$41,R870+S870))</f>
        <v>0</v>
      </c>
      <c r="U870" s="60">
        <f t="shared" si="147"/>
        <v>13.13</v>
      </c>
      <c r="V870" s="60">
        <f t="shared" si="148"/>
        <v>550</v>
      </c>
      <c r="X870" s="26">
        <v>648</v>
      </c>
      <c r="Y870" s="26" t="b">
        <f>IFERROR(VLOOKUP(A870,'Calculs FA (auto)'!A:O,15,0),FALSE)</f>
        <v>0</v>
      </c>
      <c r="Z870" s="26">
        <f>IFERROR(VLOOKUP(A870,'Evaluations (formulaire)'!A:M,9,0),0)</f>
        <v>0</v>
      </c>
      <c r="AA870" s="135" t="b">
        <v>1</v>
      </c>
      <c r="AB870" s="135" t="b">
        <v>0</v>
      </c>
      <c r="AC870" s="135" t="b">
        <f t="shared" si="149"/>
        <v>1</v>
      </c>
      <c r="AD870" s="135" t="b">
        <f t="shared" si="150"/>
        <v>0</v>
      </c>
      <c r="AE870" s="135" t="b">
        <f t="shared" si="151"/>
        <v>0</v>
      </c>
      <c r="AF870" s="135" t="b">
        <f>AND(AC870,$V870&lt;=Synthèse!$B$44)</f>
        <v>1</v>
      </c>
      <c r="AG870" s="135" t="b">
        <f>AND(AD870,$V870&lt;=Synthèse!$B$44)</f>
        <v>0</v>
      </c>
      <c r="AH870" s="135" t="b">
        <f>AND(AE870,$V870&lt;=Synthèse!$B$44)</f>
        <v>0</v>
      </c>
      <c r="AI870" s="137" t="b">
        <v>0</v>
      </c>
      <c r="AJ870" s="137" t="b">
        <v>1</v>
      </c>
      <c r="AK870" s="137" t="b">
        <f t="shared" si="152"/>
        <v>0</v>
      </c>
      <c r="AL870" s="137" t="b">
        <f t="shared" si="153"/>
        <v>1</v>
      </c>
      <c r="AM870" s="137" t="b">
        <f>AND(AK870,$V870&lt;=Synthèse!$B$44)</f>
        <v>0</v>
      </c>
      <c r="AN870" s="137" t="b">
        <f>AND(AL870,$V870&lt;=Synthèse!$B$44)</f>
        <v>1</v>
      </c>
    </row>
    <row r="871" spans="1:40">
      <c r="A871" s="17">
        <v>515529</v>
      </c>
      <c r="B871" t="str">
        <f ca="1">VLOOKUP(A871,'Fichier FI (en entrée)'!B:AH,3,0)</f>
        <v>RDKXKHVIEL</v>
      </c>
      <c r="C871">
        <f t="shared" si="143"/>
        <v>2097</v>
      </c>
      <c r="D871">
        <f t="shared" si="144"/>
        <v>-100</v>
      </c>
      <c r="E871" s="14" t="str">
        <f>VLOOKUP(A871,'Fichier FI (en entrée)'!B:AH,2,0)</f>
        <v>ENV</v>
      </c>
      <c r="F871" s="14" t="b">
        <f t="shared" si="145"/>
        <v>0</v>
      </c>
      <c r="G871" s="14" t="b">
        <f>IFERROR(VLOOKUP(A871,'Calculs FA (auto)'!A:F,6,0),FALSE)</f>
        <v>0</v>
      </c>
      <c r="H871" s="14" t="b">
        <f t="shared" si="146"/>
        <v>0</v>
      </c>
      <c r="I871" s="16" t="str">
        <f>IFERROR(VLOOKUP(A871,'Moyennes FI (en entrée)'!B:N,7,0),"")</f>
        <v/>
      </c>
      <c r="J871" s="16">
        <f>IFERROR(VLOOKUP(VLOOKUP(A871,'Fichier FI (en entrée)'!B:AH,33,0),Modificateurs!A$2:B$5,2,0),0)</f>
        <v>3</v>
      </c>
      <c r="K871" s="16">
        <f>IFERROR(VLOOKUP(VLOOKUP(A871,'Redoub FI (en entrée)'!B:N,7,0),Modificateurs!A$8:B$11,2,0),0)</f>
        <v>0</v>
      </c>
      <c r="L871" s="16">
        <f>IFERROR(VLOOKUP(M871,Modificateurs!D$1:E$94,2,0),0)</f>
        <v>-12</v>
      </c>
      <c r="M871" t="str">
        <f>VLOOKUP(A871,'Fichier FI (en entrée)'!B:AH,16,0)&amp;" "&amp;VLOOKUP(A871,'Fichier FI (en entrée)'!B:AH,20,0)&amp;" "&amp;VLOOKUP(A871,'Fichier FI (en entrée)'!B:AH,27,0)&amp;" "&amp;VLOOKUP(A871,'Fichier FI (en entrée)'!B:AH,29,0)</f>
        <v xml:space="preserve">P Microtechniques  </v>
      </c>
      <c r="N871" t="str">
        <f>VLOOKUP(A871,'Fichier FI (en entrée)'!B:AH,8,0)</f>
        <v>En Terminale</v>
      </c>
      <c r="O871" t="b">
        <f>AND(C871&gt;Synthèse!B$8,C871&lt;Synthèse!B$10,NOT(Y871))</f>
        <v>0</v>
      </c>
      <c r="Q871" s="60">
        <f>ROUNDUP(C871/(Synthèse!$B$4+Synthèse!$B$1)*8,0)</f>
        <v>10</v>
      </c>
      <c r="R871" s="60">
        <f>IFERROR(VLOOKUP(A871,'Evaluations (formulaire)'!A:P,6,0)+VLOOKUP(A871,'Evaluations (formulaire)'!A:P,7,0),0)</f>
        <v>0</v>
      </c>
      <c r="S871" s="60">
        <f>IFERROR(VLOOKUP(A871,'Evaluations (formulaire)'!A:P,8,0),0)</f>
        <v>0</v>
      </c>
      <c r="T871" s="60">
        <f>IF(AND(ISBLANK(P871),Q871&lt;=2),Synthèse!$B$41,IF(AND(ISBLANK(P871),Q871&gt;=7),Synthèse!$C$41,R871+S871))</f>
        <v>4.6296296296296294E-3</v>
      </c>
      <c r="U871" s="60">
        <f t="shared" si="147"/>
        <v>-99.995370370370367</v>
      </c>
      <c r="V871" s="60">
        <f t="shared" si="148"/>
        <v>1983</v>
      </c>
      <c r="X871" s="26">
        <v>772</v>
      </c>
      <c r="Y871" s="26" t="b">
        <f>IFERROR(VLOOKUP(A871,'Calculs FA (auto)'!A:O,15,0),FALSE)</f>
        <v>0</v>
      </c>
      <c r="Z871" s="26">
        <f>IFERROR(VLOOKUP(A871,'Evaluations (formulaire)'!A:M,9,0),0)</f>
        <v>0</v>
      </c>
      <c r="AA871" s="135" t="b">
        <v>0</v>
      </c>
      <c r="AB871" s="135" t="b">
        <v>1</v>
      </c>
      <c r="AC871" s="135" t="b">
        <f t="shared" si="149"/>
        <v>0</v>
      </c>
      <c r="AD871" s="135" t="b">
        <f t="shared" si="150"/>
        <v>0</v>
      </c>
      <c r="AE871" s="135" t="b">
        <f t="shared" si="151"/>
        <v>0</v>
      </c>
      <c r="AF871" s="135" t="b">
        <f>AND(AC871,$V871&lt;=Synthèse!$B$44)</f>
        <v>0</v>
      </c>
      <c r="AG871" s="135" t="b">
        <f>AND(AD871,$V871&lt;=Synthèse!$B$44)</f>
        <v>0</v>
      </c>
      <c r="AH871" s="135" t="b">
        <f>AND(AE871,$V871&lt;=Synthèse!$B$44)</f>
        <v>0</v>
      </c>
      <c r="AI871" s="137" t="b">
        <v>1</v>
      </c>
      <c r="AJ871" s="137" t="b">
        <v>0</v>
      </c>
      <c r="AK871" s="137" t="b">
        <f t="shared" si="152"/>
        <v>0</v>
      </c>
      <c r="AL871" s="137" t="b">
        <f t="shared" si="153"/>
        <v>0</v>
      </c>
      <c r="AM871" s="137" t="b">
        <f>AND(AK871,$V871&lt;=Synthèse!$B$44)</f>
        <v>0</v>
      </c>
      <c r="AN871" s="137" t="b">
        <f>AND(AL871,$V871&lt;=Synthèse!$B$44)</f>
        <v>0</v>
      </c>
    </row>
    <row r="872" spans="1:40">
      <c r="A872" s="17">
        <v>517114</v>
      </c>
      <c r="B872" t="str">
        <f ca="1">VLOOKUP(A872,'Fichier FI (en entrée)'!B:AH,3,0)</f>
        <v>KUHGDZIJWO</v>
      </c>
      <c r="C872">
        <f t="shared" si="143"/>
        <v>15</v>
      </c>
      <c r="D872">
        <f t="shared" si="144"/>
        <v>19.32</v>
      </c>
      <c r="E872" s="14" t="str">
        <f>VLOOKUP(A872,'Fichier FI (en entrée)'!B:AH,2,0)</f>
        <v>EV</v>
      </c>
      <c r="F872" s="14" t="b">
        <f t="shared" si="145"/>
        <v>1</v>
      </c>
      <c r="G872" s="14" t="b">
        <f>IFERROR(VLOOKUP(A872,'Calculs FA (auto)'!A:F,6,0),FALSE)</f>
        <v>0</v>
      </c>
      <c r="H872" s="14" t="b">
        <f t="shared" si="146"/>
        <v>0</v>
      </c>
      <c r="I872" s="16">
        <f>IFERROR(VLOOKUP(A872,'Moyennes FI (en entrée)'!B:N,7,0),"")</f>
        <v>13.32</v>
      </c>
      <c r="J872" s="16">
        <f>IFERROR(VLOOKUP(VLOOKUP(A872,'Fichier FI (en entrée)'!B:AH,33,0),Modificateurs!A$2:B$5,2,0),0)</f>
        <v>3</v>
      </c>
      <c r="K872" s="16">
        <f>IFERROR(VLOOKUP(VLOOKUP(A872,'Redoub FI (en entrée)'!B:N,7,0),Modificateurs!A$8:B$11,2,0),0)</f>
        <v>0</v>
      </c>
      <c r="L872" s="16">
        <f>IFERROR(VLOOKUP(M872,Modificateurs!D$1:E$94,2,0),0)</f>
        <v>3</v>
      </c>
      <c r="M872" t="str">
        <f>VLOOKUP(A872,'Fichier FI (en entrée)'!B:AH,16,0)&amp;" "&amp;VLOOKUP(A872,'Fichier FI (en entrée)'!B:AH,20,0)&amp;" "&amp;VLOOKUP(A872,'Fichier FI (en entrée)'!B:AH,27,0)&amp;" "&amp;VLOOKUP(A872,'Fichier FI (en entrée)'!B:AH,29,0)</f>
        <v xml:space="preserve">S Informatique et Sciences du numérique  </v>
      </c>
      <c r="N872" t="str">
        <f>VLOOKUP(A872,'Fichier FI (en entrée)'!B:AH,8,0)</f>
        <v>En Terminale</v>
      </c>
      <c r="O872" t="b">
        <f>AND(C872&gt;Synthèse!B$8,C872&lt;Synthèse!B$10,NOT(Y872))</f>
        <v>0</v>
      </c>
      <c r="P872" t="s">
        <v>84</v>
      </c>
      <c r="Q872" s="60">
        <f>ROUNDUP(C872/(Synthèse!$B$4+Synthèse!$B$1)*8,0)</f>
        <v>1</v>
      </c>
      <c r="R872" s="60">
        <f>IFERROR(VLOOKUP(A872,'Evaluations (formulaire)'!A:P,6,0)+VLOOKUP(A872,'Evaluations (formulaire)'!A:P,7,0),0)</f>
        <v>0</v>
      </c>
      <c r="S872" s="60">
        <f>IFERROR(VLOOKUP(A872,'Evaluations (formulaire)'!A:P,8,0),0)</f>
        <v>0</v>
      </c>
      <c r="T872" s="60">
        <f>IF(AND(ISBLANK(P872),Q872&lt;=2),Synthèse!$B$41,IF(AND(ISBLANK(P872),Q872&gt;=7),Synthèse!$C$41,R872+S872))</f>
        <v>0</v>
      </c>
      <c r="U872" s="60">
        <f t="shared" si="147"/>
        <v>19.32</v>
      </c>
      <c r="V872" s="60">
        <f t="shared" si="148"/>
        <v>15</v>
      </c>
      <c r="X872" s="26">
        <v>2009</v>
      </c>
      <c r="Y872" s="26" t="b">
        <f>IFERROR(VLOOKUP(A872,'Calculs FA (auto)'!A:O,15,0),FALSE)</f>
        <v>0</v>
      </c>
      <c r="Z872" s="26">
        <f>IFERROR(VLOOKUP(A872,'Evaluations (formulaire)'!A:M,9,0),0)</f>
        <v>0</v>
      </c>
      <c r="AA872" s="135" t="b">
        <v>0</v>
      </c>
      <c r="AB872" s="135" t="b">
        <v>1</v>
      </c>
      <c r="AC872" s="135" t="b">
        <f t="shared" si="149"/>
        <v>0</v>
      </c>
      <c r="AD872" s="135" t="b">
        <f t="shared" si="150"/>
        <v>1</v>
      </c>
      <c r="AE872" s="135" t="b">
        <f t="shared" si="151"/>
        <v>0</v>
      </c>
      <c r="AF872" s="135" t="b">
        <f>AND(AC872,$V872&lt;=Synthèse!$B$44)</f>
        <v>0</v>
      </c>
      <c r="AG872" s="135" t="b">
        <f>AND(AD872,$V872&lt;=Synthèse!$B$44)</f>
        <v>1</v>
      </c>
      <c r="AH872" s="135" t="b">
        <f>AND(AE872,$V872&lt;=Synthèse!$B$44)</f>
        <v>0</v>
      </c>
      <c r="AI872" s="137" t="b">
        <v>0</v>
      </c>
      <c r="AJ872" s="137" t="b">
        <v>0</v>
      </c>
      <c r="AK872" s="137" t="b">
        <f t="shared" si="152"/>
        <v>0</v>
      </c>
      <c r="AL872" s="137" t="b">
        <f t="shared" si="153"/>
        <v>0</v>
      </c>
      <c r="AM872" s="137" t="b">
        <f>AND(AK872,$V872&lt;=Synthèse!$B$44)</f>
        <v>0</v>
      </c>
      <c r="AN872" s="137" t="b">
        <f>AND(AL872,$V872&lt;=Synthèse!$B$44)</f>
        <v>0</v>
      </c>
    </row>
    <row r="873" spans="1:40">
      <c r="A873" s="17">
        <v>517545</v>
      </c>
      <c r="B873" t="str">
        <f ca="1">VLOOKUP(A873,'Fichier FI (en entrée)'!B:AH,3,0)</f>
        <v>IDBLKEOSYZ</v>
      </c>
      <c r="C873">
        <f t="shared" si="143"/>
        <v>153</v>
      </c>
      <c r="D873">
        <f t="shared" si="144"/>
        <v>16.39</v>
      </c>
      <c r="E873" s="14" t="str">
        <f>VLOOKUP(A873,'Fichier FI (en entrée)'!B:AH,2,0)</f>
        <v>EV</v>
      </c>
      <c r="F873" s="14" t="b">
        <f t="shared" si="145"/>
        <v>1</v>
      </c>
      <c r="G873" s="14" t="b">
        <f>IFERROR(VLOOKUP(A873,'Calculs FA (auto)'!A:F,6,0),FALSE)</f>
        <v>0</v>
      </c>
      <c r="H873" s="14" t="b">
        <f t="shared" si="146"/>
        <v>0</v>
      </c>
      <c r="I873" s="16">
        <f>IFERROR(VLOOKUP(A873,'Moyennes FI (en entrée)'!B:N,7,0),"")</f>
        <v>11.39</v>
      </c>
      <c r="J873" s="16">
        <f>IFERROR(VLOOKUP(VLOOKUP(A873,'Fichier FI (en entrée)'!B:AH,33,0),Modificateurs!A$2:B$5,2,0),0)</f>
        <v>3</v>
      </c>
      <c r="K873" s="16">
        <f>IFERROR(VLOOKUP(VLOOKUP(A873,'Redoub FI (en entrée)'!B:N,7,0),Modificateurs!A$8:B$11,2,0),0)</f>
        <v>0</v>
      </c>
      <c r="L873" s="16">
        <f>IFERROR(VLOOKUP(M873,Modificateurs!D$1:E$94,2,0),0)</f>
        <v>2</v>
      </c>
      <c r="M873" t="str">
        <f>VLOOKUP(A873,'Fichier FI (en entrée)'!B:AH,16,0)&amp;" "&amp;VLOOKUP(A873,'Fichier FI (en entrée)'!B:AH,20,0)&amp;" "&amp;VLOOKUP(A873,'Fichier FI (en entrée)'!B:AH,27,0)&amp;" "&amp;VLOOKUP(A873,'Fichier FI (en entrée)'!B:AH,29,0)</f>
        <v xml:space="preserve">S Physique-chimie  </v>
      </c>
      <c r="N873" t="str">
        <f>VLOOKUP(A873,'Fichier FI (en entrée)'!B:AH,8,0)</f>
        <v>En Terminale</v>
      </c>
      <c r="O873" t="b">
        <f>AND(C873&gt;Synthèse!B$8,C873&lt;Synthèse!B$10,NOT(Y873))</f>
        <v>0</v>
      </c>
      <c r="P873" t="s">
        <v>2258</v>
      </c>
      <c r="Q873" s="60">
        <f>ROUNDUP(C873/(Synthèse!$B$4+Synthèse!$B$1)*8,0)</f>
        <v>1</v>
      </c>
      <c r="R873" s="60">
        <f>IFERROR(VLOOKUP(A873,'Evaluations (formulaire)'!A:P,6,0)+VLOOKUP(A873,'Evaluations (formulaire)'!A:P,7,0),0)</f>
        <v>0</v>
      </c>
      <c r="S873" s="60">
        <f>IFERROR(VLOOKUP(A873,'Evaluations (formulaire)'!A:P,8,0),0)</f>
        <v>0</v>
      </c>
      <c r="T873" s="60">
        <f>IF(AND(ISBLANK(P873),Q873&lt;=2),Synthèse!$B$41,IF(AND(ISBLANK(P873),Q873&gt;=7),Synthèse!$C$41,R873+S873))</f>
        <v>0</v>
      </c>
      <c r="U873" s="60">
        <f t="shared" si="147"/>
        <v>16.39</v>
      </c>
      <c r="V873" s="60">
        <f t="shared" si="148"/>
        <v>153</v>
      </c>
      <c r="X873" s="26">
        <v>1152</v>
      </c>
      <c r="Y873" s="26" t="b">
        <f>IFERROR(VLOOKUP(A873,'Calculs FA (auto)'!A:O,15,0),FALSE)</f>
        <v>0</v>
      </c>
      <c r="Z873" s="26">
        <f>IFERROR(VLOOKUP(A873,'Evaluations (formulaire)'!A:M,9,0),0)</f>
        <v>0</v>
      </c>
      <c r="AA873" s="135" t="b">
        <v>1</v>
      </c>
      <c r="AB873" s="135" t="b">
        <v>0</v>
      </c>
      <c r="AC873" s="135" t="b">
        <f t="shared" si="149"/>
        <v>1</v>
      </c>
      <c r="AD873" s="135" t="b">
        <f t="shared" si="150"/>
        <v>0</v>
      </c>
      <c r="AE873" s="135" t="b">
        <f t="shared" si="151"/>
        <v>0</v>
      </c>
      <c r="AF873" s="135" t="b">
        <f>AND(AC873,$V873&lt;=Synthèse!$B$44)</f>
        <v>1</v>
      </c>
      <c r="AG873" s="135" t="b">
        <f>AND(AD873,$V873&lt;=Synthèse!$B$44)</f>
        <v>0</v>
      </c>
      <c r="AH873" s="135" t="b">
        <f>AND(AE873,$V873&lt;=Synthèse!$B$44)</f>
        <v>0</v>
      </c>
      <c r="AI873" s="137" t="b">
        <v>0</v>
      </c>
      <c r="AJ873" s="137" t="b">
        <v>1</v>
      </c>
      <c r="AK873" s="137" t="b">
        <f t="shared" si="152"/>
        <v>0</v>
      </c>
      <c r="AL873" s="137" t="b">
        <f t="shared" si="153"/>
        <v>1</v>
      </c>
      <c r="AM873" s="137" t="b">
        <f>AND(AK873,$V873&lt;=Synthèse!$B$44)</f>
        <v>0</v>
      </c>
      <c r="AN873" s="137" t="b">
        <f>AND(AL873,$V873&lt;=Synthèse!$B$44)</f>
        <v>1</v>
      </c>
    </row>
    <row r="874" spans="1:40">
      <c r="A874" s="17">
        <v>517705</v>
      </c>
      <c r="B874" t="str">
        <f ca="1">VLOOKUP(A874,'Fichier FI (en entrée)'!B:AH,3,0)</f>
        <v>ZMWEYIUVRD</v>
      </c>
      <c r="C874">
        <f t="shared" si="143"/>
        <v>258</v>
      </c>
      <c r="D874">
        <f t="shared" si="144"/>
        <v>15.17</v>
      </c>
      <c r="E874" s="14" t="str">
        <f>VLOOKUP(A874,'Fichier FI (en entrée)'!B:AH,2,0)</f>
        <v>EV</v>
      </c>
      <c r="F874" s="14" t="b">
        <f t="shared" si="145"/>
        <v>1</v>
      </c>
      <c r="G874" s="14" t="b">
        <f>IFERROR(VLOOKUP(A874,'Calculs FA (auto)'!A:F,6,0),FALSE)</f>
        <v>0</v>
      </c>
      <c r="H874" s="14" t="b">
        <f t="shared" si="146"/>
        <v>0</v>
      </c>
      <c r="I874" s="16">
        <f>IFERROR(VLOOKUP(A874,'Moyennes FI (en entrée)'!B:N,7,0),"")</f>
        <v>11.17</v>
      </c>
      <c r="J874" s="16">
        <f>IFERROR(VLOOKUP(VLOOKUP(A874,'Fichier FI (en entrée)'!B:AH,33,0),Modificateurs!A$2:B$5,2,0),0)</f>
        <v>1</v>
      </c>
      <c r="K874" s="16">
        <f>IFERROR(VLOOKUP(VLOOKUP(A874,'Redoub FI (en entrée)'!B:N,7,0),Modificateurs!A$8:B$11,2,0),0)</f>
        <v>0</v>
      </c>
      <c r="L874" s="16">
        <f>IFERROR(VLOOKUP(M874,Modificateurs!D$1:E$94,2,0),0)</f>
        <v>3</v>
      </c>
      <c r="M874" t="str">
        <f>VLOOKUP(A874,'Fichier FI (en entrée)'!B:AH,16,0)&amp;" "&amp;VLOOKUP(A874,'Fichier FI (en entrée)'!B:AH,20,0)&amp;" "&amp;VLOOKUP(A874,'Fichier FI (en entrée)'!B:AH,27,0)&amp;" "&amp;VLOOKUP(A874,'Fichier FI (en entrée)'!B:AH,29,0)</f>
        <v xml:space="preserve">S Informatique et Sciences du numérique  </v>
      </c>
      <c r="N874" t="str">
        <f>VLOOKUP(A874,'Fichier FI (en entrée)'!B:AH,8,0)</f>
        <v>En Terminale</v>
      </c>
      <c r="O874" t="b">
        <f>AND(C874&gt;Synthèse!B$8,C874&lt;Synthèse!B$10,NOT(Y874))</f>
        <v>0</v>
      </c>
      <c r="P874" t="s">
        <v>84</v>
      </c>
      <c r="Q874" s="60">
        <f>ROUNDUP(C874/(Synthèse!$B$4+Synthèse!$B$1)*8,0)</f>
        <v>2</v>
      </c>
      <c r="R874" s="60">
        <f>IFERROR(VLOOKUP(A874,'Evaluations (formulaire)'!A:P,6,0)+VLOOKUP(A874,'Evaluations (formulaire)'!A:P,7,0),0)</f>
        <v>0</v>
      </c>
      <c r="S874" s="60">
        <f>IFERROR(VLOOKUP(A874,'Evaluations (formulaire)'!A:P,8,0),0)</f>
        <v>0</v>
      </c>
      <c r="T874" s="60">
        <f>IF(AND(ISBLANK(P874),Q874&lt;=2),Synthèse!$B$41,IF(AND(ISBLANK(P874),Q874&gt;=7),Synthèse!$C$41,R874+S874))</f>
        <v>0</v>
      </c>
      <c r="U874" s="60">
        <f t="shared" si="147"/>
        <v>15.17</v>
      </c>
      <c r="V874" s="60">
        <f t="shared" si="148"/>
        <v>258</v>
      </c>
      <c r="X874" s="26">
        <v>261</v>
      </c>
      <c r="Y874" s="26" t="b">
        <f>IFERROR(VLOOKUP(A874,'Calculs FA (auto)'!A:O,15,0),FALSE)</f>
        <v>0</v>
      </c>
      <c r="Z874" s="26">
        <f>IFERROR(VLOOKUP(A874,'Evaluations (formulaire)'!A:M,9,0),0)</f>
        <v>0</v>
      </c>
      <c r="AA874" s="135" t="b">
        <v>0</v>
      </c>
      <c r="AB874" s="135" t="b">
        <v>1</v>
      </c>
      <c r="AC874" s="135" t="b">
        <f t="shared" si="149"/>
        <v>0</v>
      </c>
      <c r="AD874" s="135" t="b">
        <f t="shared" si="150"/>
        <v>1</v>
      </c>
      <c r="AE874" s="135" t="b">
        <f t="shared" si="151"/>
        <v>0</v>
      </c>
      <c r="AF874" s="135" t="b">
        <f>AND(AC874,$V874&lt;=Synthèse!$B$44)</f>
        <v>0</v>
      </c>
      <c r="AG874" s="135" t="b">
        <f>AND(AD874,$V874&lt;=Synthèse!$B$44)</f>
        <v>1</v>
      </c>
      <c r="AH874" s="135" t="b">
        <f>AND(AE874,$V874&lt;=Synthèse!$B$44)</f>
        <v>0</v>
      </c>
      <c r="AI874" s="137" t="b">
        <v>0</v>
      </c>
      <c r="AJ874" s="137" t="b">
        <v>0</v>
      </c>
      <c r="AK874" s="137" t="b">
        <f t="shared" si="152"/>
        <v>0</v>
      </c>
      <c r="AL874" s="137" t="b">
        <f t="shared" si="153"/>
        <v>0</v>
      </c>
      <c r="AM874" s="137" t="b">
        <f>AND(AK874,$V874&lt;=Synthèse!$B$44)</f>
        <v>0</v>
      </c>
      <c r="AN874" s="137" t="b">
        <f>AND(AL874,$V874&lt;=Synthèse!$B$44)</f>
        <v>0</v>
      </c>
    </row>
    <row r="875" spans="1:40">
      <c r="A875" s="17">
        <v>518742</v>
      </c>
      <c r="B875" t="str">
        <f ca="1">VLOOKUP(A875,'Fichier FI (en entrée)'!B:AH,3,0)</f>
        <v>GZDYBXGXUB</v>
      </c>
      <c r="C875">
        <f t="shared" si="143"/>
        <v>2097</v>
      </c>
      <c r="D875">
        <f t="shared" si="144"/>
        <v>-100</v>
      </c>
      <c r="E875" s="14" t="str">
        <f>VLOOKUP(A875,'Fichier FI (en entrée)'!B:AH,2,0)</f>
        <v>ENV</v>
      </c>
      <c r="F875" s="14" t="b">
        <f t="shared" si="145"/>
        <v>0</v>
      </c>
      <c r="G875" s="14" t="b">
        <f>IFERROR(VLOOKUP(A875,'Calculs FA (auto)'!A:F,6,0),FALSE)</f>
        <v>0</v>
      </c>
      <c r="H875" s="14" t="b">
        <f t="shared" si="146"/>
        <v>0</v>
      </c>
      <c r="I875" s="16" t="str">
        <f>IFERROR(VLOOKUP(A875,'Moyennes FI (en entrée)'!B:N,7,0),"")</f>
        <v/>
      </c>
      <c r="J875" s="16">
        <f>IFERROR(VLOOKUP(VLOOKUP(A875,'Fichier FI (en entrée)'!B:AH,33,0),Modificateurs!A$2:B$5,2,0),0)</f>
        <v>-3</v>
      </c>
      <c r="K875" s="16">
        <f>IFERROR(VLOOKUP(VLOOKUP(A875,'Redoub FI (en entrée)'!B:N,7,0),Modificateurs!A$8:B$11,2,0),0)</f>
        <v>0</v>
      </c>
      <c r="L875" s="16">
        <f>IFERROR(VLOOKUP(M875,Modificateurs!D$1:E$94,2,0),0)</f>
        <v>1</v>
      </c>
      <c r="M875" t="str">
        <f>VLOOKUP(A875,'Fichier FI (en entrée)'!B:AH,16,0)&amp;" "&amp;VLOOKUP(A875,'Fichier FI (en entrée)'!B:AH,20,0)&amp;" "&amp;VLOOKUP(A875,'Fichier FI (en entrée)'!B:AH,27,0)&amp;" "&amp;VLOOKUP(A875,'Fichier FI (en entrée)'!B:AH,29,0)</f>
        <v xml:space="preserve">S Sciences de la vie et de la terre  </v>
      </c>
      <c r="N875" t="str">
        <f>VLOOKUP(A875,'Fichier FI (en entrée)'!B:AH,8,0)</f>
        <v>En Terminale</v>
      </c>
      <c r="O875" t="b">
        <f>AND(C875&gt;Synthèse!B$8,C875&lt;Synthèse!B$10,NOT(Y875))</f>
        <v>0</v>
      </c>
      <c r="Q875" s="60">
        <f>ROUNDUP(C875/(Synthèse!$B$4+Synthèse!$B$1)*8,0)</f>
        <v>10</v>
      </c>
      <c r="R875" s="60">
        <f>IFERROR(VLOOKUP(A875,'Evaluations (formulaire)'!A:P,6,0)+VLOOKUP(A875,'Evaluations (formulaire)'!A:P,7,0),0)</f>
        <v>0</v>
      </c>
      <c r="S875" s="60">
        <f>IFERROR(VLOOKUP(A875,'Evaluations (formulaire)'!A:P,8,0),0)</f>
        <v>0</v>
      </c>
      <c r="T875" s="60">
        <f>IF(AND(ISBLANK(P875),Q875&lt;=2),Synthèse!$B$41,IF(AND(ISBLANK(P875),Q875&gt;=7),Synthèse!$C$41,R875+S875))</f>
        <v>4.6296296296296294E-3</v>
      </c>
      <c r="U875" s="60">
        <f t="shared" si="147"/>
        <v>-99.995370370370367</v>
      </c>
      <c r="V875" s="60">
        <f t="shared" si="148"/>
        <v>1983</v>
      </c>
      <c r="X875" s="26">
        <v>1854</v>
      </c>
      <c r="Y875" s="26" t="b">
        <f>IFERROR(VLOOKUP(A875,'Calculs FA (auto)'!A:O,15,0),FALSE)</f>
        <v>0</v>
      </c>
      <c r="Z875" s="26">
        <f>IFERROR(VLOOKUP(A875,'Evaluations (formulaire)'!A:M,9,0),0)</f>
        <v>0</v>
      </c>
      <c r="AA875" s="135" t="b">
        <v>1</v>
      </c>
      <c r="AB875" s="135" t="b">
        <v>0</v>
      </c>
      <c r="AC875" s="135" t="b">
        <f t="shared" si="149"/>
        <v>0</v>
      </c>
      <c r="AD875" s="135" t="b">
        <f t="shared" si="150"/>
        <v>0</v>
      </c>
      <c r="AE875" s="135" t="b">
        <f t="shared" si="151"/>
        <v>0</v>
      </c>
      <c r="AF875" s="135" t="b">
        <f>AND(AC875,$V875&lt;=Synthèse!$B$44)</f>
        <v>0</v>
      </c>
      <c r="AG875" s="135" t="b">
        <f>AND(AD875,$V875&lt;=Synthèse!$B$44)</f>
        <v>0</v>
      </c>
      <c r="AH875" s="135" t="b">
        <f>AND(AE875,$V875&lt;=Synthèse!$B$44)</f>
        <v>0</v>
      </c>
      <c r="AI875" s="137" t="b">
        <v>0</v>
      </c>
      <c r="AJ875" s="137" t="b">
        <v>1</v>
      </c>
      <c r="AK875" s="137" t="b">
        <f t="shared" si="152"/>
        <v>0</v>
      </c>
      <c r="AL875" s="137" t="b">
        <f t="shared" si="153"/>
        <v>0</v>
      </c>
      <c r="AM875" s="137" t="b">
        <f>AND(AK875,$V875&lt;=Synthèse!$B$44)</f>
        <v>0</v>
      </c>
      <c r="AN875" s="137" t="b">
        <f>AND(AL875,$V875&lt;=Synthèse!$B$44)</f>
        <v>0</v>
      </c>
    </row>
    <row r="876" spans="1:40">
      <c r="A876" s="17">
        <v>518986</v>
      </c>
      <c r="B876" t="str">
        <f ca="1">VLOOKUP(A876,'Fichier FI (en entrée)'!B:AH,3,0)</f>
        <v>CTOGYZGOQX</v>
      </c>
      <c r="C876">
        <f t="shared" si="143"/>
        <v>139</v>
      </c>
      <c r="D876">
        <f t="shared" si="144"/>
        <v>16.59</v>
      </c>
      <c r="E876" s="14" t="str">
        <f>VLOOKUP(A876,'Fichier FI (en entrée)'!B:AH,2,0)</f>
        <v>EV</v>
      </c>
      <c r="F876" s="14" t="b">
        <f t="shared" si="145"/>
        <v>1</v>
      </c>
      <c r="G876" s="14" t="b">
        <f>IFERROR(VLOOKUP(A876,'Calculs FA (auto)'!A:F,6,0),FALSE)</f>
        <v>0</v>
      </c>
      <c r="H876" s="14" t="b">
        <f t="shared" si="146"/>
        <v>0</v>
      </c>
      <c r="I876" s="16">
        <f>IFERROR(VLOOKUP(A876,'Moyennes FI (en entrée)'!B:N,7,0),"")</f>
        <v>12.59</v>
      </c>
      <c r="J876" s="16">
        <f>IFERROR(VLOOKUP(VLOOKUP(A876,'Fichier FI (en entrée)'!B:AH,33,0),Modificateurs!A$2:B$5,2,0),0)</f>
        <v>3</v>
      </c>
      <c r="K876" s="16">
        <f>IFERROR(VLOOKUP(VLOOKUP(A876,'Redoub FI (en entrée)'!B:N,7,0),Modificateurs!A$8:B$11,2,0),0)</f>
        <v>0</v>
      </c>
      <c r="L876" s="16">
        <f>IFERROR(VLOOKUP(M876,Modificateurs!D$1:E$94,2,0),0)</f>
        <v>1</v>
      </c>
      <c r="M876" t="str">
        <f>VLOOKUP(A876,'Fichier FI (en entrée)'!B:AH,16,0)&amp;" "&amp;VLOOKUP(A876,'Fichier FI (en entrée)'!B:AH,20,0)&amp;" "&amp;VLOOKUP(A876,'Fichier FI (en entrée)'!B:AH,27,0)&amp;" "&amp;VLOOKUP(A876,'Fichier FI (en entrée)'!B:AH,29,0)</f>
        <v xml:space="preserve">S Sciences de la vie et de la terre  </v>
      </c>
      <c r="N876" t="str">
        <f>VLOOKUP(A876,'Fichier FI (en entrée)'!B:AH,8,0)</f>
        <v>En Terminale</v>
      </c>
      <c r="O876" t="b">
        <f>AND(C876&gt;Synthèse!B$8,C876&lt;Synthèse!B$10,NOT(Y876))</f>
        <v>0</v>
      </c>
      <c r="P876" t="s">
        <v>2263</v>
      </c>
      <c r="Q876" s="60">
        <f>ROUNDUP(C876/(Synthèse!$B$4+Synthèse!$B$1)*8,0)</f>
        <v>1</v>
      </c>
      <c r="R876" s="60">
        <f>IFERROR(VLOOKUP(A876,'Evaluations (formulaire)'!A:P,6,0)+VLOOKUP(A876,'Evaluations (formulaire)'!A:P,7,0),0)</f>
        <v>0</v>
      </c>
      <c r="S876" s="60">
        <f>IFERROR(VLOOKUP(A876,'Evaluations (formulaire)'!A:P,8,0),0)</f>
        <v>0</v>
      </c>
      <c r="T876" s="60">
        <f>IF(AND(ISBLANK(P876),Q876&lt;=2),Synthèse!$B$41,IF(AND(ISBLANK(P876),Q876&gt;=7),Synthèse!$C$41,R876+S876))</f>
        <v>0</v>
      </c>
      <c r="U876" s="60">
        <f t="shared" si="147"/>
        <v>16.59</v>
      </c>
      <c r="V876" s="60">
        <f t="shared" si="148"/>
        <v>139</v>
      </c>
      <c r="X876" s="26">
        <v>723</v>
      </c>
      <c r="Y876" s="26" t="b">
        <f>IFERROR(VLOOKUP(A876,'Calculs FA (auto)'!A:O,15,0),FALSE)</f>
        <v>0</v>
      </c>
      <c r="Z876" s="26">
        <f>IFERROR(VLOOKUP(A876,'Evaluations (formulaire)'!A:M,9,0),0)</f>
        <v>0</v>
      </c>
      <c r="AA876" s="135" t="b">
        <v>0</v>
      </c>
      <c r="AB876" s="135" t="b">
        <v>1</v>
      </c>
      <c r="AC876" s="135" t="b">
        <f t="shared" si="149"/>
        <v>0</v>
      </c>
      <c r="AD876" s="135" t="b">
        <f t="shared" si="150"/>
        <v>1</v>
      </c>
      <c r="AE876" s="135" t="b">
        <f t="shared" si="151"/>
        <v>0</v>
      </c>
      <c r="AF876" s="135" t="b">
        <f>AND(AC876,$V876&lt;=Synthèse!$B$44)</f>
        <v>0</v>
      </c>
      <c r="AG876" s="135" t="b">
        <f>AND(AD876,$V876&lt;=Synthèse!$B$44)</f>
        <v>1</v>
      </c>
      <c r="AH876" s="135" t="b">
        <f>AND(AE876,$V876&lt;=Synthèse!$B$44)</f>
        <v>0</v>
      </c>
      <c r="AI876" s="137" t="b">
        <v>1</v>
      </c>
      <c r="AJ876" s="137" t="b">
        <v>0</v>
      </c>
      <c r="AK876" s="137" t="b">
        <f t="shared" si="152"/>
        <v>1</v>
      </c>
      <c r="AL876" s="137" t="b">
        <f t="shared" si="153"/>
        <v>0</v>
      </c>
      <c r="AM876" s="137" t="b">
        <f>AND(AK876,$V876&lt;=Synthèse!$B$44)</f>
        <v>1</v>
      </c>
      <c r="AN876" s="137" t="b">
        <f>AND(AL876,$V876&lt;=Synthèse!$B$44)</f>
        <v>0</v>
      </c>
    </row>
    <row r="877" spans="1:40">
      <c r="A877" s="17">
        <v>519009</v>
      </c>
      <c r="B877" t="str">
        <f ca="1">VLOOKUP(A877,'Fichier FI (en entrée)'!B:AH,3,0)</f>
        <v>KNXZNVJXRO</v>
      </c>
      <c r="C877">
        <f t="shared" si="143"/>
        <v>975</v>
      </c>
      <c r="D877">
        <f t="shared" si="144"/>
        <v>10.51</v>
      </c>
      <c r="E877" s="14" t="str">
        <f>VLOOKUP(A877,'Fichier FI (en entrée)'!B:AH,2,0)</f>
        <v>EV</v>
      </c>
      <c r="F877" s="14" t="b">
        <f t="shared" si="145"/>
        <v>1</v>
      </c>
      <c r="G877" s="14" t="b">
        <f>IFERROR(VLOOKUP(A877,'Calculs FA (auto)'!A:F,6,0),FALSE)</f>
        <v>0</v>
      </c>
      <c r="H877" s="14" t="b">
        <f t="shared" si="146"/>
        <v>0</v>
      </c>
      <c r="I877" s="16">
        <f>IFERROR(VLOOKUP(A877,'Moyennes FI (en entrée)'!B:N,7,0),"")</f>
        <v>8.51</v>
      </c>
      <c r="J877" s="16">
        <f>IFERROR(VLOOKUP(VLOOKUP(A877,'Fichier FI (en entrée)'!B:AH,33,0),Modificateurs!A$2:B$5,2,0),0)</f>
        <v>0</v>
      </c>
      <c r="K877" s="16">
        <f>IFERROR(VLOOKUP(VLOOKUP(A877,'Redoub FI (en entrée)'!B:N,7,0),Modificateurs!A$8:B$11,2,0),0)</f>
        <v>0</v>
      </c>
      <c r="L877" s="16">
        <f>IFERROR(VLOOKUP(M877,Modificateurs!D$1:E$94,2,0),0)</f>
        <v>2</v>
      </c>
      <c r="M877" t="str">
        <f>VLOOKUP(A877,'Fichier FI (en entrée)'!B:AH,16,0)&amp;" "&amp;VLOOKUP(A877,'Fichier FI (en entrée)'!B:AH,20,0)&amp;" "&amp;VLOOKUP(A877,'Fichier FI (en entrée)'!B:AH,27,0)&amp;" "&amp;VLOOKUP(A877,'Fichier FI (en entrée)'!B:AH,29,0)</f>
        <v xml:space="preserve">S Mathématiques  </v>
      </c>
      <c r="N877" t="str">
        <f>VLOOKUP(A877,'Fichier FI (en entrée)'!B:AH,8,0)</f>
        <v>En Terminale</v>
      </c>
      <c r="O877" t="b">
        <f>AND(C877&gt;Synthèse!B$8,C877&lt;Synthèse!B$10,NOT(Y877))</f>
        <v>1</v>
      </c>
      <c r="P877" t="s">
        <v>2268</v>
      </c>
      <c r="Q877" s="60">
        <f>ROUNDUP(C877/(Synthèse!$B$4+Synthèse!$B$1)*8,0)</f>
        <v>5</v>
      </c>
      <c r="R877" s="60">
        <f>IFERROR(VLOOKUP(A877,'Evaluations (formulaire)'!A:P,6,0)+VLOOKUP(A877,'Evaluations (formulaire)'!A:P,7,0),0)</f>
        <v>0</v>
      </c>
      <c r="S877" s="60">
        <f>IFERROR(VLOOKUP(A877,'Evaluations (formulaire)'!A:P,8,0),0)</f>
        <v>0</v>
      </c>
      <c r="T877" s="60">
        <f>IF(AND(ISBLANK(P877),Q877&lt;=2),Synthèse!$B$41,IF(AND(ISBLANK(P877),Q877&gt;=7),Synthèse!$C$41,R877+S877))</f>
        <v>0</v>
      </c>
      <c r="U877" s="60">
        <f t="shared" si="147"/>
        <v>10.51</v>
      </c>
      <c r="V877" s="60">
        <f t="shared" si="148"/>
        <v>975</v>
      </c>
      <c r="X877" s="26">
        <v>538</v>
      </c>
      <c r="Y877" s="26" t="b">
        <f>IFERROR(VLOOKUP(A877,'Calculs FA (auto)'!A:O,15,0),FALSE)</f>
        <v>0</v>
      </c>
      <c r="Z877" s="26">
        <f>IFERROR(VLOOKUP(A877,'Evaluations (formulaire)'!A:M,9,0),0)</f>
        <v>0</v>
      </c>
      <c r="AA877" s="135" t="b">
        <v>1</v>
      </c>
      <c r="AB877" s="135" t="b">
        <v>0</v>
      </c>
      <c r="AC877" s="135" t="b">
        <f t="shared" si="149"/>
        <v>1</v>
      </c>
      <c r="AD877" s="135" t="b">
        <f t="shared" si="150"/>
        <v>0</v>
      </c>
      <c r="AE877" s="135" t="b">
        <f t="shared" si="151"/>
        <v>0</v>
      </c>
      <c r="AF877" s="135" t="b">
        <f>AND(AC877,$V877&lt;=Synthèse!$B$44)</f>
        <v>0</v>
      </c>
      <c r="AG877" s="135" t="b">
        <f>AND(AD877,$V877&lt;=Synthèse!$B$44)</f>
        <v>0</v>
      </c>
      <c r="AH877" s="135" t="b">
        <f>AND(AE877,$V877&lt;=Synthèse!$B$44)</f>
        <v>0</v>
      </c>
      <c r="AI877" s="137" t="b">
        <v>0</v>
      </c>
      <c r="AJ877" s="137" t="b">
        <v>1</v>
      </c>
      <c r="AK877" s="137" t="b">
        <f t="shared" si="152"/>
        <v>0</v>
      </c>
      <c r="AL877" s="137" t="b">
        <f t="shared" si="153"/>
        <v>1</v>
      </c>
      <c r="AM877" s="137" t="b">
        <f>AND(AK877,$V877&lt;=Synthèse!$B$44)</f>
        <v>0</v>
      </c>
      <c r="AN877" s="137" t="b">
        <f>AND(AL877,$V877&lt;=Synthèse!$B$44)</f>
        <v>0</v>
      </c>
    </row>
    <row r="878" spans="1:40">
      <c r="A878" s="17">
        <v>519094</v>
      </c>
      <c r="B878" t="str">
        <f ca="1">VLOOKUP(A878,'Fichier FI (en entrée)'!B:AH,3,0)</f>
        <v>WTWDGPQLPT</v>
      </c>
      <c r="C878">
        <f t="shared" si="143"/>
        <v>734</v>
      </c>
      <c r="D878">
        <f t="shared" si="144"/>
        <v>12</v>
      </c>
      <c r="E878" s="14" t="str">
        <f>VLOOKUP(A878,'Fichier FI (en entrée)'!B:AH,2,0)</f>
        <v>EV</v>
      </c>
      <c r="F878" s="14" t="b">
        <f t="shared" si="145"/>
        <v>1</v>
      </c>
      <c r="G878" s="14" t="b">
        <f>IFERROR(VLOOKUP(A878,'Calculs FA (auto)'!A:F,6,0),FALSE)</f>
        <v>0</v>
      </c>
      <c r="H878" s="14" t="b">
        <f t="shared" si="146"/>
        <v>0</v>
      </c>
      <c r="I878" s="16">
        <f>IFERROR(VLOOKUP(A878,'Moyennes FI (en entrée)'!B:N,7,0),"")</f>
        <v>9</v>
      </c>
      <c r="J878" s="16">
        <f>IFERROR(VLOOKUP(VLOOKUP(A878,'Fichier FI (en entrée)'!B:AH,33,0),Modificateurs!A$2:B$5,2,0),0)</f>
        <v>1</v>
      </c>
      <c r="K878" s="16">
        <f>IFERROR(VLOOKUP(VLOOKUP(A878,'Redoub FI (en entrée)'!B:N,7,0),Modificateurs!A$8:B$11,2,0),0)</f>
        <v>0</v>
      </c>
      <c r="L878" s="16">
        <f>IFERROR(VLOOKUP(M878,Modificateurs!D$1:E$94,2,0),0)</f>
        <v>2</v>
      </c>
      <c r="M878" t="str">
        <f>VLOOKUP(A878,'Fichier FI (en entrée)'!B:AH,16,0)&amp;" "&amp;VLOOKUP(A878,'Fichier FI (en entrée)'!B:AH,20,0)&amp;" "&amp;VLOOKUP(A878,'Fichier FI (en entrée)'!B:AH,27,0)&amp;" "&amp;VLOOKUP(A878,'Fichier FI (en entrée)'!B:AH,29,0)</f>
        <v xml:space="preserve">S Mathématiques  </v>
      </c>
      <c r="N878" t="str">
        <f>VLOOKUP(A878,'Fichier FI (en entrée)'!B:AH,8,0)</f>
        <v>En Terminale</v>
      </c>
      <c r="O878" t="b">
        <f>AND(C878&gt;Synthèse!B$8,C878&lt;Synthèse!B$10,NOT(Y878))</f>
        <v>1</v>
      </c>
      <c r="P878" t="s">
        <v>2264</v>
      </c>
      <c r="Q878" s="60">
        <f>ROUNDUP(C878/(Synthèse!$B$4+Synthèse!$B$1)*8,0)</f>
        <v>4</v>
      </c>
      <c r="R878" s="60">
        <f>IFERROR(VLOOKUP(A878,'Evaluations (formulaire)'!A:P,6,0)+VLOOKUP(A878,'Evaluations (formulaire)'!A:P,7,0),0)</f>
        <v>0</v>
      </c>
      <c r="S878" s="60">
        <f>IFERROR(VLOOKUP(A878,'Evaluations (formulaire)'!A:P,8,0),0)</f>
        <v>0</v>
      </c>
      <c r="T878" s="60">
        <f>IF(AND(ISBLANK(P878),Q878&lt;=2),Synthèse!$B$41,IF(AND(ISBLANK(P878),Q878&gt;=7),Synthèse!$C$41,R878+S878))</f>
        <v>0</v>
      </c>
      <c r="U878" s="60">
        <f t="shared" si="147"/>
        <v>12</v>
      </c>
      <c r="V878" s="60">
        <f t="shared" si="148"/>
        <v>734</v>
      </c>
      <c r="X878" s="26">
        <v>613</v>
      </c>
      <c r="Y878" s="26" t="b">
        <f>IFERROR(VLOOKUP(A878,'Calculs FA (auto)'!A:O,15,0),FALSE)</f>
        <v>0</v>
      </c>
      <c r="Z878" s="26">
        <f>IFERROR(VLOOKUP(A878,'Evaluations (formulaire)'!A:M,9,0),0)</f>
        <v>0</v>
      </c>
      <c r="AA878" s="135" t="b">
        <v>1</v>
      </c>
      <c r="AB878" s="135" t="b">
        <v>0</v>
      </c>
      <c r="AC878" s="135" t="b">
        <f t="shared" si="149"/>
        <v>1</v>
      </c>
      <c r="AD878" s="135" t="b">
        <f t="shared" si="150"/>
        <v>0</v>
      </c>
      <c r="AE878" s="135" t="b">
        <f t="shared" si="151"/>
        <v>0</v>
      </c>
      <c r="AF878" s="135" t="b">
        <f>AND(AC878,$V878&lt;=Synthèse!$B$44)</f>
        <v>0</v>
      </c>
      <c r="AG878" s="135" t="b">
        <f>AND(AD878,$V878&lt;=Synthèse!$B$44)</f>
        <v>0</v>
      </c>
      <c r="AH878" s="135" t="b">
        <f>AND(AE878,$V878&lt;=Synthèse!$B$44)</f>
        <v>0</v>
      </c>
      <c r="AI878" s="137" t="b">
        <v>0</v>
      </c>
      <c r="AJ878" s="137" t="b">
        <v>1</v>
      </c>
      <c r="AK878" s="137" t="b">
        <f t="shared" si="152"/>
        <v>0</v>
      </c>
      <c r="AL878" s="137" t="b">
        <f t="shared" si="153"/>
        <v>1</v>
      </c>
      <c r="AM878" s="137" t="b">
        <f>AND(AK878,$V878&lt;=Synthèse!$B$44)</f>
        <v>0</v>
      </c>
      <c r="AN878" s="137" t="b">
        <f>AND(AL878,$V878&lt;=Synthèse!$B$44)</f>
        <v>0</v>
      </c>
    </row>
    <row r="879" spans="1:40">
      <c r="A879" s="17">
        <v>519102</v>
      </c>
      <c r="B879" t="str">
        <f ca="1">VLOOKUP(A879,'Fichier FI (en entrée)'!B:AH,3,0)</f>
        <v>KIXQSCJEVD</v>
      </c>
      <c r="C879">
        <f t="shared" si="143"/>
        <v>423</v>
      </c>
      <c r="D879">
        <f t="shared" si="144"/>
        <v>13.91</v>
      </c>
      <c r="E879" s="14" t="str">
        <f>VLOOKUP(A879,'Fichier FI (en entrée)'!B:AH,2,0)</f>
        <v>EV</v>
      </c>
      <c r="F879" s="14" t="b">
        <f t="shared" si="145"/>
        <v>1</v>
      </c>
      <c r="G879" s="14" t="b">
        <f>IFERROR(VLOOKUP(A879,'Calculs FA (auto)'!A:F,6,0),FALSE)</f>
        <v>0</v>
      </c>
      <c r="H879" s="14" t="b">
        <f t="shared" si="146"/>
        <v>0</v>
      </c>
      <c r="I879" s="16">
        <f>IFERROR(VLOOKUP(A879,'Moyennes FI (en entrée)'!B:N,7,0),"")</f>
        <v>10.91</v>
      </c>
      <c r="J879" s="16">
        <f>IFERROR(VLOOKUP(VLOOKUP(A879,'Fichier FI (en entrée)'!B:AH,33,0),Modificateurs!A$2:B$5,2,0),0)</f>
        <v>1</v>
      </c>
      <c r="K879" s="16">
        <f>IFERROR(VLOOKUP(VLOOKUP(A879,'Redoub FI (en entrée)'!B:N,7,0),Modificateurs!A$8:B$11,2,0),0)</f>
        <v>0</v>
      </c>
      <c r="L879" s="16">
        <f>IFERROR(VLOOKUP(M879,Modificateurs!D$1:E$94,2,0),0)</f>
        <v>2</v>
      </c>
      <c r="M879" t="str">
        <f>VLOOKUP(A879,'Fichier FI (en entrée)'!B:AH,16,0)&amp;" "&amp;VLOOKUP(A879,'Fichier FI (en entrée)'!B:AH,20,0)&amp;" "&amp;VLOOKUP(A879,'Fichier FI (en entrée)'!B:AH,27,0)&amp;" "&amp;VLOOKUP(A879,'Fichier FI (en entrée)'!B:AH,29,0)</f>
        <v xml:space="preserve">S Mathématiques  </v>
      </c>
      <c r="N879" t="str">
        <f>VLOOKUP(A879,'Fichier FI (en entrée)'!B:AH,8,0)</f>
        <v>En Terminale</v>
      </c>
      <c r="O879" t="b">
        <f>AND(C879&gt;Synthèse!B$8,C879&lt;Synthèse!B$10,NOT(Y879))</f>
        <v>1</v>
      </c>
      <c r="Q879" s="60">
        <f>ROUNDUP(C879/(Synthèse!$B$4+Synthèse!$B$1)*8,0)</f>
        <v>2</v>
      </c>
      <c r="R879" s="60">
        <f>IFERROR(VLOOKUP(A879,'Evaluations (formulaire)'!A:P,6,0)+VLOOKUP(A879,'Evaluations (formulaire)'!A:P,7,0),0)</f>
        <v>0</v>
      </c>
      <c r="S879" s="60">
        <f>IFERROR(VLOOKUP(A879,'Evaluations (formulaire)'!A:P,8,0),0)</f>
        <v>0</v>
      </c>
      <c r="T879" s="60">
        <f>IF(AND(ISBLANK(P879),Q879&lt;=2),Synthèse!$B$41,IF(AND(ISBLANK(P879),Q879&gt;=7),Synthèse!$C$41,R879+S879))</f>
        <v>4.6511627906976744E-3</v>
      </c>
      <c r="U879" s="60">
        <f t="shared" si="147"/>
        <v>13.914651162790697</v>
      </c>
      <c r="V879" s="60">
        <f t="shared" si="148"/>
        <v>423</v>
      </c>
      <c r="X879" s="26">
        <v>1990</v>
      </c>
      <c r="Y879" s="26" t="b">
        <f>IFERROR(VLOOKUP(A879,'Calculs FA (auto)'!A:O,15,0),FALSE)</f>
        <v>0</v>
      </c>
      <c r="Z879" s="26">
        <f>IFERROR(VLOOKUP(A879,'Evaluations (formulaire)'!A:M,9,0),0)</f>
        <v>0</v>
      </c>
      <c r="AA879" s="135" t="b">
        <v>0</v>
      </c>
      <c r="AB879" s="135" t="b">
        <v>1</v>
      </c>
      <c r="AC879" s="135" t="b">
        <f t="shared" si="149"/>
        <v>0</v>
      </c>
      <c r="AD879" s="135" t="b">
        <f t="shared" si="150"/>
        <v>1</v>
      </c>
      <c r="AE879" s="135" t="b">
        <f t="shared" si="151"/>
        <v>0</v>
      </c>
      <c r="AF879" s="135" t="b">
        <f>AND(AC879,$V879&lt;=Synthèse!$B$44)</f>
        <v>0</v>
      </c>
      <c r="AG879" s="135" t="b">
        <f>AND(AD879,$V879&lt;=Synthèse!$B$44)</f>
        <v>1</v>
      </c>
      <c r="AH879" s="135" t="b">
        <f>AND(AE879,$V879&lt;=Synthèse!$B$44)</f>
        <v>0</v>
      </c>
      <c r="AI879" s="137" t="b">
        <v>1</v>
      </c>
      <c r="AJ879" s="137" t="b">
        <v>0</v>
      </c>
      <c r="AK879" s="137" t="b">
        <f t="shared" si="152"/>
        <v>1</v>
      </c>
      <c r="AL879" s="137" t="b">
        <f t="shared" si="153"/>
        <v>0</v>
      </c>
      <c r="AM879" s="137" t="b">
        <f>AND(AK879,$V879&lt;=Synthèse!$B$44)</f>
        <v>1</v>
      </c>
      <c r="AN879" s="137" t="b">
        <f>AND(AL879,$V879&lt;=Synthèse!$B$44)</f>
        <v>0</v>
      </c>
    </row>
    <row r="880" spans="1:40">
      <c r="A880" s="17">
        <v>519110</v>
      </c>
      <c r="B880" t="str">
        <f ca="1">VLOOKUP(A880,'Fichier FI (en entrée)'!B:AH,3,0)</f>
        <v>FAHQSMNKQK</v>
      </c>
      <c r="C880">
        <f t="shared" si="143"/>
        <v>385</v>
      </c>
      <c r="D880">
        <f t="shared" si="144"/>
        <v>14.21</v>
      </c>
      <c r="E880" s="14" t="str">
        <f>VLOOKUP(A880,'Fichier FI (en entrée)'!B:AH,2,0)</f>
        <v>EV</v>
      </c>
      <c r="F880" s="14" t="b">
        <f t="shared" si="145"/>
        <v>1</v>
      </c>
      <c r="G880" s="14" t="b">
        <f>IFERROR(VLOOKUP(A880,'Calculs FA (auto)'!A:F,6,0),FALSE)</f>
        <v>0</v>
      </c>
      <c r="H880" s="14" t="b">
        <f t="shared" si="146"/>
        <v>0</v>
      </c>
      <c r="I880" s="16">
        <f>IFERROR(VLOOKUP(A880,'Moyennes FI (en entrée)'!B:N,7,0),"")</f>
        <v>11.21</v>
      </c>
      <c r="J880" s="16">
        <f>IFERROR(VLOOKUP(VLOOKUP(A880,'Fichier FI (en entrée)'!B:AH,33,0),Modificateurs!A$2:B$5,2,0),0)</f>
        <v>1</v>
      </c>
      <c r="K880" s="16">
        <f>IFERROR(VLOOKUP(VLOOKUP(A880,'Redoub FI (en entrée)'!B:N,7,0),Modificateurs!A$8:B$11,2,0),0)</f>
        <v>0</v>
      </c>
      <c r="L880" s="16">
        <f>IFERROR(VLOOKUP(M880,Modificateurs!D$1:E$94,2,0),0)</f>
        <v>2</v>
      </c>
      <c r="M880" t="str">
        <f>VLOOKUP(A880,'Fichier FI (en entrée)'!B:AH,16,0)&amp;" "&amp;VLOOKUP(A880,'Fichier FI (en entrée)'!B:AH,20,0)&amp;" "&amp;VLOOKUP(A880,'Fichier FI (en entrée)'!B:AH,27,0)&amp;" "&amp;VLOOKUP(A880,'Fichier FI (en entrée)'!B:AH,29,0)</f>
        <v xml:space="preserve">S Mathématiques  </v>
      </c>
      <c r="N880" t="str">
        <f>VLOOKUP(A880,'Fichier FI (en entrée)'!B:AH,8,0)</f>
        <v>En Terminale</v>
      </c>
      <c r="O880" t="b">
        <f>AND(C880&gt;Synthèse!B$8,C880&lt;Synthèse!B$10,NOT(Y880))</f>
        <v>0</v>
      </c>
      <c r="P880" t="s">
        <v>2258</v>
      </c>
      <c r="Q880" s="60">
        <f>ROUNDUP(C880/(Synthèse!$B$4+Synthèse!$B$1)*8,0)</f>
        <v>2</v>
      </c>
      <c r="R880" s="60">
        <f>IFERROR(VLOOKUP(A880,'Evaluations (formulaire)'!A:P,6,0)+VLOOKUP(A880,'Evaluations (formulaire)'!A:P,7,0),0)</f>
        <v>0</v>
      </c>
      <c r="S880" s="60">
        <f>IFERROR(VLOOKUP(A880,'Evaluations (formulaire)'!A:P,8,0),0)</f>
        <v>0</v>
      </c>
      <c r="T880" s="60">
        <f>IF(AND(ISBLANK(P880),Q880&lt;=2),Synthèse!$B$41,IF(AND(ISBLANK(P880),Q880&gt;=7),Synthèse!$C$41,R880+S880))</f>
        <v>0</v>
      </c>
      <c r="U880" s="60">
        <f t="shared" si="147"/>
        <v>14.21</v>
      </c>
      <c r="V880" s="60">
        <f t="shared" si="148"/>
        <v>385</v>
      </c>
      <c r="X880" s="26">
        <v>789</v>
      </c>
      <c r="Y880" s="26" t="b">
        <f>IFERROR(VLOOKUP(A880,'Calculs FA (auto)'!A:O,15,0),FALSE)</f>
        <v>0</v>
      </c>
      <c r="Z880" s="26">
        <f>IFERROR(VLOOKUP(A880,'Evaluations (formulaire)'!A:M,9,0),0)</f>
        <v>0</v>
      </c>
      <c r="AA880" s="135" t="b">
        <v>1</v>
      </c>
      <c r="AB880" s="135" t="b">
        <v>0</v>
      </c>
      <c r="AC880" s="135" t="b">
        <f t="shared" si="149"/>
        <v>1</v>
      </c>
      <c r="AD880" s="135" t="b">
        <f t="shared" si="150"/>
        <v>0</v>
      </c>
      <c r="AE880" s="135" t="b">
        <f t="shared" si="151"/>
        <v>0</v>
      </c>
      <c r="AF880" s="135" t="b">
        <f>AND(AC880,$V880&lt;=Synthèse!$B$44)</f>
        <v>1</v>
      </c>
      <c r="AG880" s="135" t="b">
        <f>AND(AD880,$V880&lt;=Synthèse!$B$44)</f>
        <v>0</v>
      </c>
      <c r="AH880" s="135" t="b">
        <f>AND(AE880,$V880&lt;=Synthèse!$B$44)</f>
        <v>0</v>
      </c>
      <c r="AI880" s="137" t="b">
        <v>0</v>
      </c>
      <c r="AJ880" s="137" t="b">
        <v>1</v>
      </c>
      <c r="AK880" s="137" t="b">
        <f t="shared" si="152"/>
        <v>0</v>
      </c>
      <c r="AL880" s="137" t="b">
        <f t="shared" si="153"/>
        <v>1</v>
      </c>
      <c r="AM880" s="137" t="b">
        <f>AND(AK880,$V880&lt;=Synthèse!$B$44)</f>
        <v>0</v>
      </c>
      <c r="AN880" s="137" t="b">
        <f>AND(AL880,$V880&lt;=Synthèse!$B$44)</f>
        <v>1</v>
      </c>
    </row>
    <row r="881" spans="1:40">
      <c r="A881" s="17">
        <v>519138</v>
      </c>
      <c r="B881" t="str">
        <f ca="1">VLOOKUP(A881,'Fichier FI (en entrée)'!B:AH,3,0)</f>
        <v>ILIYBAMAPR</v>
      </c>
      <c r="C881">
        <f t="shared" si="143"/>
        <v>531</v>
      </c>
      <c r="D881">
        <f t="shared" si="144"/>
        <v>13.24</v>
      </c>
      <c r="E881" s="14" t="str">
        <f>VLOOKUP(A881,'Fichier FI (en entrée)'!B:AH,2,0)</f>
        <v>EV</v>
      </c>
      <c r="F881" s="14" t="b">
        <f t="shared" si="145"/>
        <v>1</v>
      </c>
      <c r="G881" s="14" t="b">
        <f>IFERROR(VLOOKUP(A881,'Calculs FA (auto)'!A:F,6,0),FALSE)</f>
        <v>0</v>
      </c>
      <c r="H881" s="14" t="b">
        <f t="shared" si="146"/>
        <v>0</v>
      </c>
      <c r="I881" s="16">
        <f>IFERROR(VLOOKUP(A881,'Moyennes FI (en entrée)'!B:N,7,0),"")</f>
        <v>10.24</v>
      </c>
      <c r="J881" s="16">
        <f>IFERROR(VLOOKUP(VLOOKUP(A881,'Fichier FI (en entrée)'!B:AH,33,0),Modificateurs!A$2:B$5,2,0),0)</f>
        <v>1</v>
      </c>
      <c r="K881" s="16">
        <f>IFERROR(VLOOKUP(VLOOKUP(A881,'Redoub FI (en entrée)'!B:N,7,0),Modificateurs!A$8:B$11,2,0),0)</f>
        <v>0</v>
      </c>
      <c r="L881" s="16">
        <f>IFERROR(VLOOKUP(M881,Modificateurs!D$1:E$94,2,0),0)</f>
        <v>2</v>
      </c>
      <c r="M881" t="str">
        <f>VLOOKUP(A881,'Fichier FI (en entrée)'!B:AH,16,0)&amp;" "&amp;VLOOKUP(A881,'Fichier FI (en entrée)'!B:AH,20,0)&amp;" "&amp;VLOOKUP(A881,'Fichier FI (en entrée)'!B:AH,27,0)&amp;" "&amp;VLOOKUP(A881,'Fichier FI (en entrée)'!B:AH,29,0)</f>
        <v xml:space="preserve">S Physique-chimie  </v>
      </c>
      <c r="N881" t="str">
        <f>VLOOKUP(A881,'Fichier FI (en entrée)'!B:AH,8,0)</f>
        <v>En Terminale</v>
      </c>
      <c r="O881" t="b">
        <f>AND(C881&gt;Synthèse!B$8,C881&lt;Synthèse!B$10,NOT(Y881))</f>
        <v>1</v>
      </c>
      <c r="P881" t="s">
        <v>2263</v>
      </c>
      <c r="Q881" s="60">
        <f>ROUNDUP(C881/(Synthèse!$B$4+Synthèse!$B$1)*8,0)</f>
        <v>3</v>
      </c>
      <c r="R881" s="60">
        <f>IFERROR(VLOOKUP(A881,'Evaluations (formulaire)'!A:P,6,0)+VLOOKUP(A881,'Evaluations (formulaire)'!A:P,7,0),0)</f>
        <v>0</v>
      </c>
      <c r="S881" s="60">
        <f>IFERROR(VLOOKUP(A881,'Evaluations (formulaire)'!A:P,8,0),0)</f>
        <v>0</v>
      </c>
      <c r="T881" s="60">
        <f>IF(AND(ISBLANK(P881),Q881&lt;=2),Synthèse!$B$41,IF(AND(ISBLANK(P881),Q881&gt;=7),Synthèse!$C$41,R881+S881))</f>
        <v>0</v>
      </c>
      <c r="U881" s="60">
        <f t="shared" si="147"/>
        <v>13.24</v>
      </c>
      <c r="V881" s="60">
        <f t="shared" si="148"/>
        <v>532</v>
      </c>
      <c r="X881" s="26">
        <v>811</v>
      </c>
      <c r="Y881" s="26" t="b">
        <f>IFERROR(VLOOKUP(A881,'Calculs FA (auto)'!A:O,15,0),FALSE)</f>
        <v>0</v>
      </c>
      <c r="Z881" s="26">
        <f>IFERROR(VLOOKUP(A881,'Evaluations (formulaire)'!A:M,9,0),0)</f>
        <v>0</v>
      </c>
      <c r="AA881" s="135" t="b">
        <v>0</v>
      </c>
      <c r="AB881" s="135" t="b">
        <v>1</v>
      </c>
      <c r="AC881" s="135" t="b">
        <f t="shared" si="149"/>
        <v>0</v>
      </c>
      <c r="AD881" s="135" t="b">
        <f t="shared" si="150"/>
        <v>1</v>
      </c>
      <c r="AE881" s="135" t="b">
        <f t="shared" si="151"/>
        <v>0</v>
      </c>
      <c r="AF881" s="135" t="b">
        <f>AND(AC881,$V881&lt;=Synthèse!$B$44)</f>
        <v>0</v>
      </c>
      <c r="AG881" s="135" t="b">
        <f>AND(AD881,$V881&lt;=Synthèse!$B$44)</f>
        <v>1</v>
      </c>
      <c r="AH881" s="135" t="b">
        <f>AND(AE881,$V881&lt;=Synthèse!$B$44)</f>
        <v>0</v>
      </c>
      <c r="AI881" s="137" t="b">
        <v>1</v>
      </c>
      <c r="AJ881" s="137" t="b">
        <v>0</v>
      </c>
      <c r="AK881" s="137" t="b">
        <f t="shared" si="152"/>
        <v>1</v>
      </c>
      <c r="AL881" s="137" t="b">
        <f t="shared" si="153"/>
        <v>0</v>
      </c>
      <c r="AM881" s="137" t="b">
        <f>AND(AK881,$V881&lt;=Synthèse!$B$44)</f>
        <v>1</v>
      </c>
      <c r="AN881" s="137" t="b">
        <f>AND(AL881,$V881&lt;=Synthèse!$B$44)</f>
        <v>0</v>
      </c>
    </row>
    <row r="882" spans="1:40">
      <c r="A882" s="17">
        <v>519404</v>
      </c>
      <c r="B882" t="str">
        <f ca="1">VLOOKUP(A882,'Fichier FI (en entrée)'!B:AH,3,0)</f>
        <v>IFSKXFBTKD</v>
      </c>
      <c r="C882">
        <f t="shared" si="143"/>
        <v>55</v>
      </c>
      <c r="D882">
        <f t="shared" si="144"/>
        <v>17.91</v>
      </c>
      <c r="E882" s="14" t="str">
        <f>VLOOKUP(A882,'Fichier FI (en entrée)'!B:AH,2,0)</f>
        <v>EV</v>
      </c>
      <c r="F882" s="14" t="b">
        <f t="shared" si="145"/>
        <v>1</v>
      </c>
      <c r="G882" s="14" t="b">
        <f>IFERROR(VLOOKUP(A882,'Calculs FA (auto)'!A:F,6,0),FALSE)</f>
        <v>0</v>
      </c>
      <c r="H882" s="14" t="b">
        <f t="shared" si="146"/>
        <v>0</v>
      </c>
      <c r="I882" s="16">
        <f>IFERROR(VLOOKUP(A882,'Moyennes FI (en entrée)'!B:N,7,0),"")</f>
        <v>12.91</v>
      </c>
      <c r="J882" s="16">
        <f>IFERROR(VLOOKUP(VLOOKUP(A882,'Fichier FI (en entrée)'!B:AH,33,0),Modificateurs!A$2:B$5,2,0),0)</f>
        <v>3</v>
      </c>
      <c r="K882" s="16">
        <f>IFERROR(VLOOKUP(VLOOKUP(A882,'Redoub FI (en entrée)'!B:N,7,0),Modificateurs!A$8:B$11,2,0),0)</f>
        <v>0</v>
      </c>
      <c r="L882" s="16">
        <f>IFERROR(VLOOKUP(M882,Modificateurs!D$1:E$94,2,0),0)</f>
        <v>2</v>
      </c>
      <c r="M882" t="str">
        <f>VLOOKUP(A882,'Fichier FI (en entrée)'!B:AH,16,0)&amp;" "&amp;VLOOKUP(A882,'Fichier FI (en entrée)'!B:AH,20,0)&amp;" "&amp;VLOOKUP(A882,'Fichier FI (en entrée)'!B:AH,27,0)&amp;" "&amp;VLOOKUP(A882,'Fichier FI (en entrée)'!B:AH,29,0)</f>
        <v xml:space="preserve">S Mathématiques  </v>
      </c>
      <c r="N882" t="str">
        <f>VLOOKUP(A882,'Fichier FI (en entrée)'!B:AH,8,0)</f>
        <v>En Terminale</v>
      </c>
      <c r="O882" t="b">
        <f>AND(C882&gt;Synthèse!B$8,C882&lt;Synthèse!B$10,NOT(Y882))</f>
        <v>0</v>
      </c>
      <c r="P882" t="s">
        <v>2258</v>
      </c>
      <c r="Q882" s="60">
        <f>ROUNDUP(C882/(Synthèse!$B$4+Synthèse!$B$1)*8,0)</f>
        <v>1</v>
      </c>
      <c r="R882" s="60">
        <f>IFERROR(VLOOKUP(A882,'Evaluations (formulaire)'!A:P,6,0)+VLOOKUP(A882,'Evaluations (formulaire)'!A:P,7,0),0)</f>
        <v>0</v>
      </c>
      <c r="S882" s="60">
        <f>IFERROR(VLOOKUP(A882,'Evaluations (formulaire)'!A:P,8,0),0)</f>
        <v>0</v>
      </c>
      <c r="T882" s="60">
        <f>IF(AND(ISBLANK(P882),Q882&lt;=2),Synthèse!$B$41,IF(AND(ISBLANK(P882),Q882&gt;=7),Synthèse!$C$41,R882+S882))</f>
        <v>0</v>
      </c>
      <c r="U882" s="60">
        <f t="shared" si="147"/>
        <v>17.91</v>
      </c>
      <c r="V882" s="60">
        <f t="shared" si="148"/>
        <v>55</v>
      </c>
      <c r="X882" s="26">
        <v>1929</v>
      </c>
      <c r="Y882" s="26" t="b">
        <f>IFERROR(VLOOKUP(A882,'Calculs FA (auto)'!A:O,15,0),FALSE)</f>
        <v>0</v>
      </c>
      <c r="Z882" s="26">
        <f>IFERROR(VLOOKUP(A882,'Evaluations (formulaire)'!A:M,9,0),0)</f>
        <v>0</v>
      </c>
      <c r="AA882" s="135" t="b">
        <v>1</v>
      </c>
      <c r="AB882" s="135" t="b">
        <v>0</v>
      </c>
      <c r="AC882" s="135" t="b">
        <f t="shared" si="149"/>
        <v>1</v>
      </c>
      <c r="AD882" s="135" t="b">
        <f t="shared" si="150"/>
        <v>0</v>
      </c>
      <c r="AE882" s="135" t="b">
        <f t="shared" si="151"/>
        <v>0</v>
      </c>
      <c r="AF882" s="135" t="b">
        <f>AND(AC882,$V882&lt;=Synthèse!$B$44)</f>
        <v>1</v>
      </c>
      <c r="AG882" s="135" t="b">
        <f>AND(AD882,$V882&lt;=Synthèse!$B$44)</f>
        <v>0</v>
      </c>
      <c r="AH882" s="135" t="b">
        <f>AND(AE882,$V882&lt;=Synthèse!$B$44)</f>
        <v>0</v>
      </c>
      <c r="AI882" s="137" t="b">
        <v>0</v>
      </c>
      <c r="AJ882" s="137" t="b">
        <v>1</v>
      </c>
      <c r="AK882" s="137" t="b">
        <f t="shared" si="152"/>
        <v>0</v>
      </c>
      <c r="AL882" s="137" t="b">
        <f t="shared" si="153"/>
        <v>1</v>
      </c>
      <c r="AM882" s="137" t="b">
        <f>AND(AK882,$V882&lt;=Synthèse!$B$44)</f>
        <v>0</v>
      </c>
      <c r="AN882" s="137" t="b">
        <f>AND(AL882,$V882&lt;=Synthèse!$B$44)</f>
        <v>1</v>
      </c>
    </row>
    <row r="883" spans="1:40">
      <c r="A883" s="17">
        <v>519456</v>
      </c>
      <c r="B883" t="str">
        <f ca="1">VLOOKUP(A883,'Fichier FI (en entrée)'!B:AH,3,0)</f>
        <v>LVSOQFHDOY</v>
      </c>
      <c r="C883">
        <f t="shared" si="143"/>
        <v>442</v>
      </c>
      <c r="D883">
        <f t="shared" si="144"/>
        <v>13.75</v>
      </c>
      <c r="E883" s="14" t="str">
        <f>VLOOKUP(A883,'Fichier FI (en entrée)'!B:AH,2,0)</f>
        <v>EV</v>
      </c>
      <c r="F883" s="14" t="b">
        <f t="shared" si="145"/>
        <v>1</v>
      </c>
      <c r="G883" s="14" t="b">
        <f>IFERROR(VLOOKUP(A883,'Calculs FA (auto)'!A:F,6,0),FALSE)</f>
        <v>0</v>
      </c>
      <c r="H883" s="14" t="b">
        <f t="shared" si="146"/>
        <v>0</v>
      </c>
      <c r="I883" s="16">
        <f>IFERROR(VLOOKUP(A883,'Moyennes FI (en entrée)'!B:N,7,0),"")</f>
        <v>10.75</v>
      </c>
      <c r="J883" s="16">
        <f>IFERROR(VLOOKUP(VLOOKUP(A883,'Fichier FI (en entrée)'!B:AH,33,0),Modificateurs!A$2:B$5,2,0),0)</f>
        <v>0</v>
      </c>
      <c r="K883" s="16">
        <f>IFERROR(VLOOKUP(VLOOKUP(A883,'Redoub FI (en entrée)'!B:N,7,0),Modificateurs!A$8:B$11,2,0),0)</f>
        <v>0</v>
      </c>
      <c r="L883" s="16">
        <f>IFERROR(VLOOKUP(M883,Modificateurs!D$1:E$94,2,0),0)</f>
        <v>3</v>
      </c>
      <c r="M883" t="str">
        <f>VLOOKUP(A883,'Fichier FI (en entrée)'!B:AH,16,0)&amp;" "&amp;VLOOKUP(A883,'Fichier FI (en entrée)'!B:AH,20,0)&amp;" "&amp;VLOOKUP(A883,'Fichier FI (en entrée)'!B:AH,27,0)&amp;" "&amp;VLOOKUP(A883,'Fichier FI (en entrée)'!B:AH,29,0)</f>
        <v xml:space="preserve">S Informatique et Sciences du numérique  </v>
      </c>
      <c r="N883" t="str">
        <f>VLOOKUP(A883,'Fichier FI (en entrée)'!B:AH,8,0)</f>
        <v>En Terminale</v>
      </c>
      <c r="O883" t="b">
        <f>AND(C883&gt;Synthèse!B$8,C883&lt;Synthèse!B$10,NOT(Y883))</f>
        <v>1</v>
      </c>
      <c r="P883" s="17" t="s">
        <v>2260</v>
      </c>
      <c r="Q883" s="60">
        <f>ROUNDUP(C883/(Synthèse!$B$4+Synthèse!$B$1)*8,0)</f>
        <v>3</v>
      </c>
      <c r="R883" s="60">
        <f>IFERROR(VLOOKUP(A883,'Evaluations (formulaire)'!A:P,6,0)+VLOOKUP(A883,'Evaluations (formulaire)'!A:P,7,0),0)</f>
        <v>0</v>
      </c>
      <c r="S883" s="60">
        <f>IFERROR(VLOOKUP(A883,'Evaluations (formulaire)'!A:P,8,0),0)</f>
        <v>0</v>
      </c>
      <c r="T883" s="60">
        <f>IF(AND(ISBLANK(P883),Q883&lt;=2),Synthèse!$B$41,IF(AND(ISBLANK(P883),Q883&gt;=7),Synthèse!$C$41,R883+S883))</f>
        <v>0</v>
      </c>
      <c r="U883" s="60">
        <f t="shared" si="147"/>
        <v>13.75</v>
      </c>
      <c r="V883" s="60">
        <f t="shared" si="148"/>
        <v>442</v>
      </c>
      <c r="X883" s="26">
        <v>1830</v>
      </c>
      <c r="Y883" s="26" t="b">
        <f>IFERROR(VLOOKUP(A883,'Calculs FA (auto)'!A:O,15,0),FALSE)</f>
        <v>0</v>
      </c>
      <c r="Z883" s="26">
        <f>IFERROR(VLOOKUP(A883,'Evaluations (formulaire)'!A:M,9,0),0)</f>
        <v>0</v>
      </c>
      <c r="AA883" s="135" t="b">
        <v>1</v>
      </c>
      <c r="AB883" s="135" t="b">
        <v>0</v>
      </c>
      <c r="AC883" s="135" t="b">
        <f t="shared" si="149"/>
        <v>1</v>
      </c>
      <c r="AD883" s="135" t="b">
        <f t="shared" si="150"/>
        <v>0</v>
      </c>
      <c r="AE883" s="135" t="b">
        <f t="shared" si="151"/>
        <v>0</v>
      </c>
      <c r="AF883" s="135" t="b">
        <f>AND(AC883,$V883&lt;=Synthèse!$B$44)</f>
        <v>1</v>
      </c>
      <c r="AG883" s="135" t="b">
        <f>AND(AD883,$V883&lt;=Synthèse!$B$44)</f>
        <v>0</v>
      </c>
      <c r="AH883" s="135" t="b">
        <f>AND(AE883,$V883&lt;=Synthèse!$B$44)</f>
        <v>0</v>
      </c>
      <c r="AI883" s="137" t="b">
        <v>0</v>
      </c>
      <c r="AJ883" s="137" t="b">
        <v>0</v>
      </c>
      <c r="AK883" s="137" t="b">
        <f t="shared" si="152"/>
        <v>0</v>
      </c>
      <c r="AL883" s="137" t="b">
        <f t="shared" si="153"/>
        <v>0</v>
      </c>
      <c r="AM883" s="137" t="b">
        <f>AND(AK883,$V883&lt;=Synthèse!$B$44)</f>
        <v>0</v>
      </c>
      <c r="AN883" s="137" t="b">
        <f>AND(AL883,$V883&lt;=Synthèse!$B$44)</f>
        <v>0</v>
      </c>
    </row>
    <row r="884" spans="1:40">
      <c r="A884" s="17">
        <v>519479</v>
      </c>
      <c r="B884" t="str">
        <f ca="1">VLOOKUP(A884,'Fichier FI (en entrée)'!B:AH,3,0)</f>
        <v>HMMHRMHAFW</v>
      </c>
      <c r="C884">
        <f t="shared" si="143"/>
        <v>51</v>
      </c>
      <c r="D884">
        <f t="shared" si="144"/>
        <v>18.02</v>
      </c>
      <c r="E884" s="14" t="str">
        <f>VLOOKUP(A884,'Fichier FI (en entrée)'!B:AH,2,0)</f>
        <v>EV</v>
      </c>
      <c r="F884" s="14" t="b">
        <f t="shared" si="145"/>
        <v>1</v>
      </c>
      <c r="G884" s="14" t="b">
        <f>IFERROR(VLOOKUP(A884,'Calculs FA (auto)'!A:F,6,0),FALSE)</f>
        <v>0</v>
      </c>
      <c r="H884" s="14" t="b">
        <f t="shared" si="146"/>
        <v>0</v>
      </c>
      <c r="I884" s="16">
        <f>IFERROR(VLOOKUP(A884,'Moyennes FI (en entrée)'!B:N,7,0),"")</f>
        <v>12.02</v>
      </c>
      <c r="J884" s="16">
        <f>IFERROR(VLOOKUP(VLOOKUP(A884,'Fichier FI (en entrée)'!B:AH,33,0),Modificateurs!A$2:B$5,2,0),0)</f>
        <v>3</v>
      </c>
      <c r="K884" s="16">
        <f>IFERROR(VLOOKUP(VLOOKUP(A884,'Redoub FI (en entrée)'!B:N,7,0),Modificateurs!A$8:B$11,2,0),0)</f>
        <v>0</v>
      </c>
      <c r="L884" s="16">
        <f>IFERROR(VLOOKUP(M884,Modificateurs!D$1:E$94,2,0),0)</f>
        <v>3</v>
      </c>
      <c r="M884" t="str">
        <f>VLOOKUP(A884,'Fichier FI (en entrée)'!B:AH,16,0)&amp;" "&amp;VLOOKUP(A884,'Fichier FI (en entrée)'!B:AH,20,0)&amp;" "&amp;VLOOKUP(A884,'Fichier FI (en entrée)'!B:AH,27,0)&amp;" "&amp;VLOOKUP(A884,'Fichier FI (en entrée)'!B:AH,29,0)</f>
        <v xml:space="preserve">S Informatique et Sciences du numérique  </v>
      </c>
      <c r="N884" t="str">
        <f>VLOOKUP(A884,'Fichier FI (en entrée)'!B:AH,8,0)</f>
        <v>En Terminale</v>
      </c>
      <c r="O884" t="b">
        <f>AND(C884&gt;Synthèse!B$8,C884&lt;Synthèse!B$10,NOT(Y884))</f>
        <v>0</v>
      </c>
      <c r="P884" t="s">
        <v>2262</v>
      </c>
      <c r="Q884" s="60">
        <f>ROUNDUP(C884/(Synthèse!$B$4+Synthèse!$B$1)*8,0)</f>
        <v>1</v>
      </c>
      <c r="R884" s="60">
        <f>IFERROR(VLOOKUP(A884,'Evaluations (formulaire)'!A:P,6,0)+VLOOKUP(A884,'Evaluations (formulaire)'!A:P,7,0),0)</f>
        <v>0</v>
      </c>
      <c r="S884" s="60">
        <f>IFERROR(VLOOKUP(A884,'Evaluations (formulaire)'!A:P,8,0),0)</f>
        <v>0</v>
      </c>
      <c r="T884" s="60">
        <f>IF(AND(ISBLANK(P884),Q884&lt;=2),Synthèse!$B$41,IF(AND(ISBLANK(P884),Q884&gt;=7),Synthèse!$C$41,R884+S884))</f>
        <v>0</v>
      </c>
      <c r="U884" s="60">
        <f t="shared" si="147"/>
        <v>18.02</v>
      </c>
      <c r="V884" s="60">
        <f t="shared" si="148"/>
        <v>51</v>
      </c>
      <c r="X884" s="26">
        <v>1769</v>
      </c>
      <c r="Y884" s="26" t="b">
        <f>IFERROR(VLOOKUP(A884,'Calculs FA (auto)'!A:O,15,0),FALSE)</f>
        <v>0</v>
      </c>
      <c r="Z884" s="26">
        <f>IFERROR(VLOOKUP(A884,'Evaluations (formulaire)'!A:M,9,0),0)</f>
        <v>0</v>
      </c>
      <c r="AA884" s="135" t="b">
        <v>1</v>
      </c>
      <c r="AB884" s="135" t="b">
        <v>0</v>
      </c>
      <c r="AC884" s="135" t="b">
        <f t="shared" si="149"/>
        <v>1</v>
      </c>
      <c r="AD884" s="135" t="b">
        <f t="shared" si="150"/>
        <v>0</v>
      </c>
      <c r="AE884" s="135" t="b">
        <f t="shared" si="151"/>
        <v>0</v>
      </c>
      <c r="AF884" s="135" t="b">
        <f>AND(AC884,$V884&lt;=Synthèse!$B$44)</f>
        <v>1</v>
      </c>
      <c r="AG884" s="135" t="b">
        <f>AND(AD884,$V884&lt;=Synthèse!$B$44)</f>
        <v>0</v>
      </c>
      <c r="AH884" s="135" t="b">
        <f>AND(AE884,$V884&lt;=Synthèse!$B$44)</f>
        <v>0</v>
      </c>
      <c r="AI884" s="137" t="b">
        <v>0</v>
      </c>
      <c r="AJ884" s="137" t="b">
        <v>1</v>
      </c>
      <c r="AK884" s="137" t="b">
        <f t="shared" si="152"/>
        <v>0</v>
      </c>
      <c r="AL884" s="137" t="b">
        <f t="shared" si="153"/>
        <v>1</v>
      </c>
      <c r="AM884" s="137" t="b">
        <f>AND(AK884,$V884&lt;=Synthèse!$B$44)</f>
        <v>0</v>
      </c>
      <c r="AN884" s="137" t="b">
        <f>AND(AL884,$V884&lt;=Synthèse!$B$44)</f>
        <v>1</v>
      </c>
    </row>
    <row r="885" spans="1:40">
      <c r="A885" s="17">
        <v>521948</v>
      </c>
      <c r="B885" t="str">
        <f ca="1">VLOOKUP(A885,'Fichier FI (en entrée)'!B:AH,3,0)</f>
        <v>DTLVLVLBZQ</v>
      </c>
      <c r="C885">
        <f t="shared" si="143"/>
        <v>426</v>
      </c>
      <c r="D885">
        <f t="shared" si="144"/>
        <v>13.87</v>
      </c>
      <c r="E885" s="14" t="str">
        <f>VLOOKUP(A885,'Fichier FI (en entrée)'!B:AH,2,0)</f>
        <v>EV</v>
      </c>
      <c r="F885" s="14" t="b">
        <f t="shared" si="145"/>
        <v>1</v>
      </c>
      <c r="G885" s="14" t="b">
        <f>IFERROR(VLOOKUP(A885,'Calculs FA (auto)'!A:F,6,0),FALSE)</f>
        <v>1</v>
      </c>
      <c r="H885" s="14" t="b">
        <f t="shared" si="146"/>
        <v>1</v>
      </c>
      <c r="I885" s="16">
        <f>IFERROR(VLOOKUP(A885,'Moyennes FI (en entrée)'!B:N,7,0),"")</f>
        <v>9.8699999999999992</v>
      </c>
      <c r="J885" s="16">
        <f>IFERROR(VLOOKUP(VLOOKUP(A885,'Fichier FI (en entrée)'!B:AH,33,0),Modificateurs!A$2:B$5,2,0),0)</f>
        <v>3</v>
      </c>
      <c r="K885" s="16">
        <f>IFERROR(VLOOKUP(VLOOKUP(A885,'Redoub FI (en entrée)'!B:N,7,0),Modificateurs!A$8:B$11,2,0),0)</f>
        <v>0</v>
      </c>
      <c r="L885" s="16">
        <f>IFERROR(VLOOKUP(M885,Modificateurs!D$1:E$94,2,0),0)</f>
        <v>1</v>
      </c>
      <c r="M885" t="str">
        <f>VLOOKUP(A885,'Fichier FI (en entrée)'!B:AH,16,0)&amp;" "&amp;VLOOKUP(A885,'Fichier FI (en entrée)'!B:AH,20,0)&amp;" "&amp;VLOOKUP(A885,'Fichier FI (en entrée)'!B:AH,27,0)&amp;" "&amp;VLOOKUP(A885,'Fichier FI (en entrée)'!B:AH,29,0)</f>
        <v xml:space="preserve">S Sciences de la vie et de la terre  </v>
      </c>
      <c r="N885" t="str">
        <f>VLOOKUP(A885,'Fichier FI (en entrée)'!B:AH,8,0)</f>
        <v>En Terminale</v>
      </c>
      <c r="O885" t="b">
        <f>AND(C885&gt;Synthèse!B$8,C885&lt;Synthèse!B$10,NOT(Y885))</f>
        <v>1</v>
      </c>
      <c r="Q885" s="60">
        <f>ROUNDUP(C885/(Synthèse!$B$4+Synthèse!$B$1)*8,0)</f>
        <v>2</v>
      </c>
      <c r="R885" s="60">
        <f>IFERROR(VLOOKUP(A885,'Evaluations (formulaire)'!A:P,6,0)+VLOOKUP(A885,'Evaluations (formulaire)'!A:P,7,0),0)</f>
        <v>0</v>
      </c>
      <c r="S885" s="60">
        <f>IFERROR(VLOOKUP(A885,'Evaluations (formulaire)'!A:P,8,0),0)</f>
        <v>0</v>
      </c>
      <c r="T885" s="60">
        <f>IF(AND(ISBLANK(P885),Q885&lt;=2),Synthèse!$B$41,IF(AND(ISBLANK(P885),Q885&gt;=7),Synthèse!$C$41,R885+S885))</f>
        <v>4.6511627906976744E-3</v>
      </c>
      <c r="U885" s="60">
        <f t="shared" si="147"/>
        <v>13.874651162790697</v>
      </c>
      <c r="V885" s="60">
        <f t="shared" si="148"/>
        <v>425</v>
      </c>
      <c r="X885" s="26">
        <v>1661</v>
      </c>
      <c r="Y885" s="26" t="b">
        <f>IFERROR(VLOOKUP(A885,'Calculs FA (auto)'!A:O,15,0),FALSE)</f>
        <v>0</v>
      </c>
      <c r="Z885" s="26">
        <f>IFERROR(VLOOKUP(A885,'Evaluations (formulaire)'!A:M,9,0),0)</f>
        <v>0</v>
      </c>
      <c r="AA885" s="135" t="b">
        <v>1</v>
      </c>
      <c r="AB885" s="135" t="b">
        <v>0</v>
      </c>
      <c r="AC885" s="135" t="b">
        <f t="shared" si="149"/>
        <v>1</v>
      </c>
      <c r="AD885" s="135" t="b">
        <f t="shared" si="150"/>
        <v>0</v>
      </c>
      <c r="AE885" s="135" t="b">
        <f t="shared" si="151"/>
        <v>0</v>
      </c>
      <c r="AF885" s="135" t="b">
        <f>AND(AC885,$V885&lt;=Synthèse!$B$44)</f>
        <v>1</v>
      </c>
      <c r="AG885" s="135" t="b">
        <f>AND(AD885,$V885&lt;=Synthèse!$B$44)</f>
        <v>0</v>
      </c>
      <c r="AH885" s="135" t="b">
        <f>AND(AE885,$V885&lt;=Synthèse!$B$44)</f>
        <v>0</v>
      </c>
      <c r="AI885" s="137" t="b">
        <v>0</v>
      </c>
      <c r="AJ885" s="137" t="b">
        <v>1</v>
      </c>
      <c r="AK885" s="137" t="b">
        <f t="shared" si="152"/>
        <v>0</v>
      </c>
      <c r="AL885" s="137" t="b">
        <f t="shared" si="153"/>
        <v>1</v>
      </c>
      <c r="AM885" s="137" t="b">
        <f>AND(AK885,$V885&lt;=Synthèse!$B$44)</f>
        <v>0</v>
      </c>
      <c r="AN885" s="137" t="b">
        <f>AND(AL885,$V885&lt;=Synthèse!$B$44)</f>
        <v>1</v>
      </c>
    </row>
    <row r="886" spans="1:40">
      <c r="A886" s="17">
        <v>522150</v>
      </c>
      <c r="B886" t="str">
        <f ca="1">VLOOKUP(A886,'Fichier FI (en entrée)'!B:AH,3,0)</f>
        <v>MNQMDGEPNS</v>
      </c>
      <c r="C886">
        <f t="shared" si="143"/>
        <v>1373</v>
      </c>
      <c r="D886">
        <f t="shared" si="144"/>
        <v>4.2300000000000004</v>
      </c>
      <c r="E886" s="14" t="str">
        <f>VLOOKUP(A886,'Fichier FI (en entrée)'!B:AH,2,0)</f>
        <v>EV</v>
      </c>
      <c r="F886" s="14" t="b">
        <f t="shared" si="145"/>
        <v>1</v>
      </c>
      <c r="G886" s="14" t="b">
        <f>IFERROR(VLOOKUP(A886,'Calculs FA (auto)'!A:F,6,0),FALSE)</f>
        <v>0</v>
      </c>
      <c r="H886" s="14" t="b">
        <f t="shared" si="146"/>
        <v>0</v>
      </c>
      <c r="I886" s="16">
        <f>IFERROR(VLOOKUP(A886,'Moyennes FI (en entrée)'!B:N,7,0),"")</f>
        <v>13.23</v>
      </c>
      <c r="J886" s="16">
        <f>IFERROR(VLOOKUP(VLOOKUP(A886,'Fichier FI (en entrée)'!B:AH,33,0),Modificateurs!A$2:B$5,2,0),0)</f>
        <v>3</v>
      </c>
      <c r="K886" s="16">
        <f>IFERROR(VLOOKUP(VLOOKUP(A886,'Redoub FI (en entrée)'!B:N,7,0),Modificateurs!A$8:B$11,2,0),0)</f>
        <v>0</v>
      </c>
      <c r="L886" s="16">
        <f>IFERROR(VLOOKUP(M886,Modificateurs!D$1:E$94,2,0),0)</f>
        <v>-12</v>
      </c>
      <c r="M886" t="str">
        <f>VLOOKUP(A886,'Fichier FI (en entrée)'!B:AH,16,0)&amp;" "&amp;VLOOKUP(A886,'Fichier FI (en entrée)'!B:AH,20,0)&amp;" "&amp;VLOOKUP(A886,'Fichier FI (en entrée)'!B:AH,27,0)&amp;" "&amp;VLOOKUP(A886,'Fichier FI (en entrée)'!B:AH,29,0)</f>
        <v xml:space="preserve">STMG Gestion et Finance  </v>
      </c>
      <c r="N886" t="str">
        <f>VLOOKUP(A886,'Fichier FI (en entrée)'!B:AH,8,0)</f>
        <v>En Terminale</v>
      </c>
      <c r="O886" t="b">
        <f>AND(C886&gt;Synthèse!B$8,C886&lt;Synthèse!B$10,NOT(Y886))</f>
        <v>0</v>
      </c>
      <c r="P886" t="s">
        <v>2268</v>
      </c>
      <c r="Q886" s="60">
        <f>ROUNDUP(C886/(Synthèse!$B$4+Synthèse!$B$1)*8,0)</f>
        <v>7</v>
      </c>
      <c r="R886" s="60">
        <f>IFERROR(VLOOKUP(A886,'Evaluations (formulaire)'!A:P,6,0)+VLOOKUP(A886,'Evaluations (formulaire)'!A:P,7,0),0)</f>
        <v>0</v>
      </c>
      <c r="S886" s="60">
        <f>IFERROR(VLOOKUP(A886,'Evaluations (formulaire)'!A:P,8,0),0)</f>
        <v>0</v>
      </c>
      <c r="T886" s="60">
        <f>IF(AND(ISBLANK(P886),Q886&lt;=2),Synthèse!$B$41,IF(AND(ISBLANK(P886),Q886&gt;=7),Synthèse!$C$41,R886+S886))</f>
        <v>0</v>
      </c>
      <c r="U886" s="60">
        <f t="shared" si="147"/>
        <v>4.2300000000000004</v>
      </c>
      <c r="V886" s="60">
        <f t="shared" si="148"/>
        <v>1373</v>
      </c>
      <c r="X886" s="26">
        <v>1985</v>
      </c>
      <c r="Y886" s="26" t="b">
        <f>IFERROR(VLOOKUP(A886,'Calculs FA (auto)'!A:O,15,0),FALSE)</f>
        <v>0</v>
      </c>
      <c r="Z886" s="26">
        <f>IFERROR(VLOOKUP(A886,'Evaluations (formulaire)'!A:M,9,0),0)</f>
        <v>0</v>
      </c>
      <c r="AA886" s="135" t="b">
        <v>1</v>
      </c>
      <c r="AB886" s="135" t="b">
        <v>0</v>
      </c>
      <c r="AC886" s="135" t="b">
        <f t="shared" si="149"/>
        <v>1</v>
      </c>
      <c r="AD886" s="135" t="b">
        <f t="shared" si="150"/>
        <v>0</v>
      </c>
      <c r="AE886" s="135" t="b">
        <f t="shared" si="151"/>
        <v>0</v>
      </c>
      <c r="AF886" s="135" t="b">
        <f>AND(AC886,$V886&lt;=Synthèse!$B$44)</f>
        <v>0</v>
      </c>
      <c r="AG886" s="135" t="b">
        <f>AND(AD886,$V886&lt;=Synthèse!$B$44)</f>
        <v>0</v>
      </c>
      <c r="AH886" s="135" t="b">
        <f>AND(AE886,$V886&lt;=Synthèse!$B$44)</f>
        <v>0</v>
      </c>
      <c r="AI886" s="137" t="b">
        <v>0</v>
      </c>
      <c r="AJ886" s="137" t="b">
        <v>1</v>
      </c>
      <c r="AK886" s="137" t="b">
        <f t="shared" si="152"/>
        <v>0</v>
      </c>
      <c r="AL886" s="137" t="b">
        <f t="shared" si="153"/>
        <v>1</v>
      </c>
      <c r="AM886" s="137" t="b">
        <f>AND(AK886,$V886&lt;=Synthèse!$B$44)</f>
        <v>0</v>
      </c>
      <c r="AN886" s="137" t="b">
        <f>AND(AL886,$V886&lt;=Synthèse!$B$44)</f>
        <v>0</v>
      </c>
    </row>
    <row r="887" spans="1:40">
      <c r="A887" s="17">
        <v>524262</v>
      </c>
      <c r="B887" t="str">
        <f ca="1">VLOOKUP(A887,'Fichier FI (en entrée)'!B:AH,3,0)</f>
        <v>IRIIHZTQTX</v>
      </c>
      <c r="C887">
        <f t="shared" si="143"/>
        <v>1317</v>
      </c>
      <c r="D887">
        <f t="shared" si="144"/>
        <v>5.35</v>
      </c>
      <c r="E887" s="14" t="str">
        <f>VLOOKUP(A887,'Fichier FI (en entrée)'!B:AH,2,0)</f>
        <v>EV</v>
      </c>
      <c r="F887" s="14" t="b">
        <f t="shared" si="145"/>
        <v>1</v>
      </c>
      <c r="G887" s="14" t="b">
        <f>IFERROR(VLOOKUP(A887,'Calculs FA (auto)'!A:F,6,0),FALSE)</f>
        <v>0</v>
      </c>
      <c r="H887" s="14" t="b">
        <f t="shared" si="146"/>
        <v>0</v>
      </c>
      <c r="I887" s="16">
        <f>IFERROR(VLOOKUP(A887,'Moyennes FI (en entrée)'!B:N,7,0),"")</f>
        <v>12.35</v>
      </c>
      <c r="J887" s="16">
        <f>IFERROR(VLOOKUP(VLOOKUP(A887,'Fichier FI (en entrée)'!B:AH,33,0),Modificateurs!A$2:B$5,2,0),0)</f>
        <v>1</v>
      </c>
      <c r="K887" s="16">
        <f>IFERROR(VLOOKUP(VLOOKUP(A887,'Redoub FI (en entrée)'!B:N,7,0),Modificateurs!A$8:B$11,2,0),0)</f>
        <v>0</v>
      </c>
      <c r="L887" s="16">
        <f>IFERROR(VLOOKUP(M887,Modificateurs!D$1:E$94,2,0),0)</f>
        <v>-8</v>
      </c>
      <c r="M887" t="str">
        <f>VLOOKUP(A887,'Fichier FI (en entrée)'!B:AH,16,0)&amp;" "&amp;VLOOKUP(A887,'Fichier FI (en entrée)'!B:AH,20,0)&amp;" "&amp;VLOOKUP(A887,'Fichier FI (en entrée)'!B:AH,27,0)&amp;" "&amp;VLOOKUP(A887,'Fichier FI (en entrée)'!B:AH,29,0)</f>
        <v xml:space="preserve">STMG Systèmes d'information et de gestion  </v>
      </c>
      <c r="N887" t="str">
        <f>VLOOKUP(A887,'Fichier FI (en entrée)'!B:AH,8,0)</f>
        <v>En Terminale</v>
      </c>
      <c r="O887" t="b">
        <f>AND(C887&gt;Synthèse!B$8,C887&lt;Synthèse!B$10,NOT(Y887))</f>
        <v>0</v>
      </c>
      <c r="P887" t="s">
        <v>2264</v>
      </c>
      <c r="Q887" s="60">
        <f>ROUNDUP(C887/(Synthèse!$B$4+Synthèse!$B$1)*8,0)</f>
        <v>7</v>
      </c>
      <c r="R887" s="60">
        <f>IFERROR(VLOOKUP(A887,'Evaluations (formulaire)'!A:P,6,0)+VLOOKUP(A887,'Evaluations (formulaire)'!A:P,7,0),0)</f>
        <v>0</v>
      </c>
      <c r="S887" s="60">
        <f>IFERROR(VLOOKUP(A887,'Evaluations (formulaire)'!A:P,8,0),0)</f>
        <v>0</v>
      </c>
      <c r="T887" s="60">
        <f>IF(AND(ISBLANK(P887),Q887&lt;=2),Synthèse!$B$41,IF(AND(ISBLANK(P887),Q887&gt;=7),Synthèse!$C$41,R887+S887))</f>
        <v>0</v>
      </c>
      <c r="U887" s="60">
        <f t="shared" si="147"/>
        <v>5.35</v>
      </c>
      <c r="V887" s="60">
        <f t="shared" si="148"/>
        <v>1318</v>
      </c>
      <c r="X887" s="26">
        <v>1367</v>
      </c>
      <c r="Y887" s="26" t="b">
        <f>IFERROR(VLOOKUP(A887,'Calculs FA (auto)'!A:O,15,0),FALSE)</f>
        <v>0</v>
      </c>
      <c r="Z887" s="26">
        <f>IFERROR(VLOOKUP(A887,'Evaluations (formulaire)'!A:M,9,0),0)</f>
        <v>0</v>
      </c>
      <c r="AA887" s="135" t="b">
        <v>1</v>
      </c>
      <c r="AB887" s="135" t="b">
        <v>0</v>
      </c>
      <c r="AC887" s="135" t="b">
        <f t="shared" si="149"/>
        <v>1</v>
      </c>
      <c r="AD887" s="135" t="b">
        <f t="shared" si="150"/>
        <v>0</v>
      </c>
      <c r="AE887" s="135" t="b">
        <f t="shared" si="151"/>
        <v>0</v>
      </c>
      <c r="AF887" s="135" t="b">
        <f>AND(AC887,$V887&lt;=Synthèse!$B$44)</f>
        <v>0</v>
      </c>
      <c r="AG887" s="135" t="b">
        <f>AND(AD887,$V887&lt;=Synthèse!$B$44)</f>
        <v>0</v>
      </c>
      <c r="AH887" s="135" t="b">
        <f>AND(AE887,$V887&lt;=Synthèse!$B$44)</f>
        <v>0</v>
      </c>
      <c r="AI887" s="137" t="b">
        <v>0</v>
      </c>
      <c r="AJ887" s="137" t="b">
        <v>1</v>
      </c>
      <c r="AK887" s="137" t="b">
        <f t="shared" si="152"/>
        <v>0</v>
      </c>
      <c r="AL887" s="137" t="b">
        <f t="shared" si="153"/>
        <v>1</v>
      </c>
      <c r="AM887" s="137" t="b">
        <f>AND(AK887,$V887&lt;=Synthèse!$B$44)</f>
        <v>0</v>
      </c>
      <c r="AN887" s="137" t="b">
        <f>AND(AL887,$V887&lt;=Synthèse!$B$44)</f>
        <v>0</v>
      </c>
    </row>
    <row r="888" spans="1:40">
      <c r="A888" s="17">
        <v>524266</v>
      </c>
      <c r="B888" t="str">
        <f ca="1">VLOOKUP(A888,'Fichier FI (en entrée)'!B:AH,3,0)</f>
        <v>LJKHEJFEDG</v>
      </c>
      <c r="C888">
        <f t="shared" si="143"/>
        <v>1040</v>
      </c>
      <c r="D888">
        <f t="shared" si="144"/>
        <v>10.02</v>
      </c>
      <c r="E888" s="14" t="str">
        <f>VLOOKUP(A888,'Fichier FI (en entrée)'!B:AH,2,0)</f>
        <v>EV</v>
      </c>
      <c r="F888" s="14" t="b">
        <f t="shared" si="145"/>
        <v>1</v>
      </c>
      <c r="G888" s="14" t="b">
        <f>IFERROR(VLOOKUP(A888,'Calculs FA (auto)'!A:F,6,0),FALSE)</f>
        <v>1</v>
      </c>
      <c r="H888" s="14" t="b">
        <f t="shared" si="146"/>
        <v>1</v>
      </c>
      <c r="I888" s="16">
        <f>IFERROR(VLOOKUP(A888,'Moyennes FI (en entrée)'!B:N,7,0),"")</f>
        <v>8.02</v>
      </c>
      <c r="J888" s="16">
        <f>IFERROR(VLOOKUP(VLOOKUP(A888,'Fichier FI (en entrée)'!B:AH,33,0),Modificateurs!A$2:B$5,2,0),0)</f>
        <v>0</v>
      </c>
      <c r="K888" s="16">
        <f>IFERROR(VLOOKUP(VLOOKUP(A888,'Redoub FI (en entrée)'!B:N,7,0),Modificateurs!A$8:B$11,2,0),0)</f>
        <v>0</v>
      </c>
      <c r="L888" s="16">
        <f>IFERROR(VLOOKUP(M888,Modificateurs!D$1:E$94,2,0),0)</f>
        <v>2</v>
      </c>
      <c r="M888" t="str">
        <f>VLOOKUP(A888,'Fichier FI (en entrée)'!B:AH,16,0)&amp;" "&amp;VLOOKUP(A888,'Fichier FI (en entrée)'!B:AH,20,0)&amp;" "&amp;VLOOKUP(A888,'Fichier FI (en entrée)'!B:AH,27,0)&amp;" "&amp;VLOOKUP(A888,'Fichier FI (en entrée)'!B:AH,29,0)</f>
        <v xml:space="preserve">S Physique-chimie  </v>
      </c>
      <c r="N888" t="str">
        <f>VLOOKUP(A888,'Fichier FI (en entrée)'!B:AH,8,0)</f>
        <v>En Terminale</v>
      </c>
      <c r="O888" t="b">
        <f>AND(C888&gt;Synthèse!B$8,C888&lt;Synthèse!B$10,NOT(Y888))</f>
        <v>0</v>
      </c>
      <c r="Q888" s="60">
        <f>ROUNDUP(C888/(Synthèse!$B$4+Synthèse!$B$1)*8,0)</f>
        <v>5</v>
      </c>
      <c r="R888" s="60">
        <f>IFERROR(VLOOKUP(A888,'Evaluations (formulaire)'!A:P,6,0)+VLOOKUP(A888,'Evaluations (formulaire)'!A:P,7,0),0)</f>
        <v>0</v>
      </c>
      <c r="S888" s="60">
        <f>IFERROR(VLOOKUP(A888,'Evaluations (formulaire)'!A:P,8,0),0)</f>
        <v>0</v>
      </c>
      <c r="T888" s="60">
        <f>IF(AND(ISBLANK(P888),Q888&lt;=2),Synthèse!$B$41,IF(AND(ISBLANK(P888),Q888&gt;=7),Synthèse!$C$41,R888+S888))</f>
        <v>0</v>
      </c>
      <c r="U888" s="60">
        <f t="shared" si="147"/>
        <v>10.02</v>
      </c>
      <c r="V888" s="60">
        <f t="shared" si="148"/>
        <v>1040</v>
      </c>
      <c r="X888" s="26">
        <v>205</v>
      </c>
      <c r="Y888" s="26" t="b">
        <f>IFERROR(VLOOKUP(A888,'Calculs FA (auto)'!A:O,15,0),FALSE)</f>
        <v>1</v>
      </c>
      <c r="Z888" s="26">
        <f>IFERROR(VLOOKUP(A888,'Evaluations (formulaire)'!A:M,9,0),0)</f>
        <v>0</v>
      </c>
      <c r="AA888" s="135" t="b">
        <v>1</v>
      </c>
      <c r="AB888" s="135" t="b">
        <v>0</v>
      </c>
      <c r="AC888" s="135" t="b">
        <f t="shared" si="149"/>
        <v>1</v>
      </c>
      <c r="AD888" s="135" t="b">
        <f t="shared" si="150"/>
        <v>0</v>
      </c>
      <c r="AE888" s="135" t="b">
        <f t="shared" si="151"/>
        <v>0</v>
      </c>
      <c r="AF888" s="135" t="b">
        <f>AND(AC888,$V888&lt;=Synthèse!$B$44)</f>
        <v>0</v>
      </c>
      <c r="AG888" s="135" t="b">
        <f>AND(AD888,$V888&lt;=Synthèse!$B$44)</f>
        <v>0</v>
      </c>
      <c r="AH888" s="135" t="b">
        <f>AND(AE888,$V888&lt;=Synthèse!$B$44)</f>
        <v>0</v>
      </c>
      <c r="AI888" s="137" t="b">
        <v>0</v>
      </c>
      <c r="AJ888" s="137" t="b">
        <v>1</v>
      </c>
      <c r="AK888" s="137" t="b">
        <f t="shared" si="152"/>
        <v>0</v>
      </c>
      <c r="AL888" s="137" t="b">
        <f t="shared" si="153"/>
        <v>1</v>
      </c>
      <c r="AM888" s="137" t="b">
        <f>AND(AK888,$V888&lt;=Synthèse!$B$44)</f>
        <v>0</v>
      </c>
      <c r="AN888" s="137" t="b">
        <f>AND(AL888,$V888&lt;=Synthèse!$B$44)</f>
        <v>0</v>
      </c>
    </row>
    <row r="889" spans="1:40">
      <c r="A889" s="17">
        <v>524286</v>
      </c>
      <c r="B889" t="str">
        <f ca="1">VLOOKUP(A889,'Fichier FI (en entrée)'!B:AH,3,0)</f>
        <v>FNPJHVPJEL</v>
      </c>
      <c r="C889">
        <f t="shared" si="143"/>
        <v>1108</v>
      </c>
      <c r="D889">
        <f t="shared" si="144"/>
        <v>9.2100000000000009</v>
      </c>
      <c r="E889" s="14" t="str">
        <f>VLOOKUP(A889,'Fichier FI (en entrée)'!B:AH,2,0)</f>
        <v>EV</v>
      </c>
      <c r="F889" s="14" t="b">
        <f t="shared" si="145"/>
        <v>1</v>
      </c>
      <c r="G889" s="14" t="b">
        <f>IFERROR(VLOOKUP(A889,'Calculs FA (auto)'!A:F,6,0),FALSE)</f>
        <v>0</v>
      </c>
      <c r="H889" s="14" t="b">
        <f t="shared" si="146"/>
        <v>0</v>
      </c>
      <c r="I889" s="16">
        <f>IFERROR(VLOOKUP(A889,'Moyennes FI (en entrée)'!B:N,7,0),"")</f>
        <v>14.21</v>
      </c>
      <c r="J889" s="16">
        <f>IFERROR(VLOOKUP(VLOOKUP(A889,'Fichier FI (en entrée)'!B:AH,33,0),Modificateurs!A$2:B$5,2,0),0)</f>
        <v>3</v>
      </c>
      <c r="K889" s="16">
        <f>IFERROR(VLOOKUP(VLOOKUP(A889,'Redoub FI (en entrée)'!B:N,7,0),Modificateurs!A$8:B$11,2,0),0)</f>
        <v>0</v>
      </c>
      <c r="L889" s="16">
        <f>IFERROR(VLOOKUP(M889,Modificateurs!D$1:E$94,2,0),0)</f>
        <v>-8</v>
      </c>
      <c r="M889" t="str">
        <f>VLOOKUP(A889,'Fichier FI (en entrée)'!B:AH,16,0)&amp;" "&amp;VLOOKUP(A889,'Fichier FI (en entrée)'!B:AH,20,0)&amp;" "&amp;VLOOKUP(A889,'Fichier FI (en entrée)'!B:AH,27,0)&amp;" "&amp;VLOOKUP(A889,'Fichier FI (en entrée)'!B:AH,29,0)</f>
        <v xml:space="preserve">STMG Systèmes d'information et de gestion  </v>
      </c>
      <c r="N889" t="str">
        <f>VLOOKUP(A889,'Fichier FI (en entrée)'!B:AH,8,0)</f>
        <v>En Terminale</v>
      </c>
      <c r="O889" t="b">
        <f>AND(C889&gt;Synthèse!B$8,C889&lt;Synthèse!B$10,NOT(Y889))</f>
        <v>1</v>
      </c>
      <c r="Q889" s="60">
        <f>ROUNDUP(C889/(Synthèse!$B$4+Synthèse!$B$1)*8,0)</f>
        <v>6</v>
      </c>
      <c r="R889" s="60">
        <f>IFERROR(VLOOKUP(A889,'Evaluations (formulaire)'!A:P,6,0)+VLOOKUP(A889,'Evaluations (formulaire)'!A:P,7,0),0)</f>
        <v>0</v>
      </c>
      <c r="S889" s="60">
        <f>IFERROR(VLOOKUP(A889,'Evaluations (formulaire)'!A:P,8,0),0)</f>
        <v>0</v>
      </c>
      <c r="T889" s="60">
        <f>IF(AND(ISBLANK(P889),Q889&lt;=2),Synthèse!$B$41,IF(AND(ISBLANK(P889),Q889&gt;=7),Synthèse!$C$41,R889+S889))</f>
        <v>0</v>
      </c>
      <c r="U889" s="60">
        <f t="shared" si="147"/>
        <v>9.2100000000000009</v>
      </c>
      <c r="V889" s="60">
        <f t="shared" si="148"/>
        <v>1106</v>
      </c>
      <c r="X889" s="26">
        <v>1300</v>
      </c>
      <c r="Y889" s="26" t="b">
        <f>IFERROR(VLOOKUP(A889,'Calculs FA (auto)'!A:O,15,0),FALSE)</f>
        <v>0</v>
      </c>
      <c r="Z889" s="26">
        <f>IFERROR(VLOOKUP(A889,'Evaluations (formulaire)'!A:M,9,0),0)</f>
        <v>0</v>
      </c>
      <c r="AA889" s="135" t="b">
        <v>1</v>
      </c>
      <c r="AB889" s="135" t="b">
        <v>0</v>
      </c>
      <c r="AC889" s="135" t="b">
        <f t="shared" si="149"/>
        <v>1</v>
      </c>
      <c r="AD889" s="135" t="b">
        <f t="shared" si="150"/>
        <v>0</v>
      </c>
      <c r="AE889" s="135" t="b">
        <f t="shared" si="151"/>
        <v>0</v>
      </c>
      <c r="AF889" s="135" t="b">
        <f>AND(AC889,$V889&lt;=Synthèse!$B$44)</f>
        <v>0</v>
      </c>
      <c r="AG889" s="135" t="b">
        <f>AND(AD889,$V889&lt;=Synthèse!$B$44)</f>
        <v>0</v>
      </c>
      <c r="AH889" s="135" t="b">
        <f>AND(AE889,$V889&lt;=Synthèse!$B$44)</f>
        <v>0</v>
      </c>
      <c r="AI889" s="137" t="b">
        <v>0</v>
      </c>
      <c r="AJ889" s="137" t="b">
        <v>1</v>
      </c>
      <c r="AK889" s="137" t="b">
        <f t="shared" si="152"/>
        <v>0</v>
      </c>
      <c r="AL889" s="137" t="b">
        <f t="shared" si="153"/>
        <v>1</v>
      </c>
      <c r="AM889" s="137" t="b">
        <f>AND(AK889,$V889&lt;=Synthèse!$B$44)</f>
        <v>0</v>
      </c>
      <c r="AN889" s="137" t="b">
        <f>AND(AL889,$V889&lt;=Synthèse!$B$44)</f>
        <v>0</v>
      </c>
    </row>
    <row r="890" spans="1:40">
      <c r="A890" s="17">
        <v>524314</v>
      </c>
      <c r="B890" t="str">
        <f ca="1">VLOOKUP(A890,'Fichier FI (en entrée)'!B:AH,3,0)</f>
        <v>VVQUZQYDHD</v>
      </c>
      <c r="C890">
        <f t="shared" si="143"/>
        <v>864</v>
      </c>
      <c r="D890">
        <f t="shared" si="144"/>
        <v>11.36</v>
      </c>
      <c r="E890" s="14" t="str">
        <f>VLOOKUP(A890,'Fichier FI (en entrée)'!B:AH,2,0)</f>
        <v>EV</v>
      </c>
      <c r="F890" s="14" t="b">
        <f t="shared" si="145"/>
        <v>1</v>
      </c>
      <c r="G890" s="14" t="b">
        <f>IFERROR(VLOOKUP(A890,'Calculs FA (auto)'!A:F,6,0),FALSE)</f>
        <v>0</v>
      </c>
      <c r="H890" s="14" t="b">
        <f t="shared" si="146"/>
        <v>0</v>
      </c>
      <c r="I890" s="16">
        <f>IFERROR(VLOOKUP(A890,'Moyennes FI (en entrée)'!B:N,7,0),"")</f>
        <v>8.36</v>
      </c>
      <c r="J890" s="16">
        <f>IFERROR(VLOOKUP(VLOOKUP(A890,'Fichier FI (en entrée)'!B:AH,33,0),Modificateurs!A$2:B$5,2,0),0)</f>
        <v>1</v>
      </c>
      <c r="K890" s="16">
        <f>IFERROR(VLOOKUP(VLOOKUP(A890,'Redoub FI (en entrée)'!B:N,7,0),Modificateurs!A$8:B$11,2,0),0)</f>
        <v>0</v>
      </c>
      <c r="L890" s="16">
        <f>IFERROR(VLOOKUP(M890,Modificateurs!D$1:E$94,2,0),0)</f>
        <v>2</v>
      </c>
      <c r="M890" t="str">
        <f>VLOOKUP(A890,'Fichier FI (en entrée)'!B:AH,16,0)&amp;" "&amp;VLOOKUP(A890,'Fichier FI (en entrée)'!B:AH,20,0)&amp;" "&amp;VLOOKUP(A890,'Fichier FI (en entrée)'!B:AH,27,0)&amp;" "&amp;VLOOKUP(A890,'Fichier FI (en entrée)'!B:AH,29,0)</f>
        <v xml:space="preserve">S Mathématiques  </v>
      </c>
      <c r="N890" t="str">
        <f>VLOOKUP(A890,'Fichier FI (en entrée)'!B:AH,8,0)</f>
        <v>En Terminale</v>
      </c>
      <c r="O890" t="b">
        <f>AND(C890&gt;Synthèse!B$8,C890&lt;Synthèse!B$10,NOT(Y890))</f>
        <v>1</v>
      </c>
      <c r="Q890" s="60">
        <f>ROUNDUP(C890/(Synthèse!$B$4+Synthèse!$B$1)*8,0)</f>
        <v>5</v>
      </c>
      <c r="R890" s="60">
        <f>IFERROR(VLOOKUP(A890,'Evaluations (formulaire)'!A:P,6,0)+VLOOKUP(A890,'Evaluations (formulaire)'!A:P,7,0),0)</f>
        <v>0</v>
      </c>
      <c r="S890" s="60">
        <f>IFERROR(VLOOKUP(A890,'Evaluations (formulaire)'!A:P,8,0),0)</f>
        <v>0</v>
      </c>
      <c r="T890" s="60">
        <f>IF(AND(ISBLANK(P890),Q890&lt;=2),Synthèse!$B$41,IF(AND(ISBLANK(P890),Q890&gt;=7),Synthèse!$C$41,R890+S890))</f>
        <v>0</v>
      </c>
      <c r="U890" s="60">
        <f t="shared" si="147"/>
        <v>11.36</v>
      </c>
      <c r="V890" s="60">
        <f t="shared" si="148"/>
        <v>864</v>
      </c>
      <c r="X890" s="26">
        <v>430</v>
      </c>
      <c r="Y890" s="26" t="b">
        <f>IFERROR(VLOOKUP(A890,'Calculs FA (auto)'!A:O,15,0),FALSE)</f>
        <v>0</v>
      </c>
      <c r="Z890" s="26">
        <f>IFERROR(VLOOKUP(A890,'Evaluations (formulaire)'!A:M,9,0),0)</f>
        <v>0</v>
      </c>
      <c r="AA890" s="135" t="b">
        <v>1</v>
      </c>
      <c r="AB890" s="135" t="b">
        <v>0</v>
      </c>
      <c r="AC890" s="135" t="b">
        <f t="shared" si="149"/>
        <v>1</v>
      </c>
      <c r="AD890" s="135" t="b">
        <f t="shared" si="150"/>
        <v>0</v>
      </c>
      <c r="AE890" s="135" t="b">
        <f t="shared" si="151"/>
        <v>0</v>
      </c>
      <c r="AF890" s="135" t="b">
        <f>AND(AC890,$V890&lt;=Synthèse!$B$44)</f>
        <v>0</v>
      </c>
      <c r="AG890" s="135" t="b">
        <f>AND(AD890,$V890&lt;=Synthèse!$B$44)</f>
        <v>0</v>
      </c>
      <c r="AH890" s="135" t="b">
        <f>AND(AE890,$V890&lt;=Synthèse!$B$44)</f>
        <v>0</v>
      </c>
      <c r="AI890" s="137" t="b">
        <v>0</v>
      </c>
      <c r="AJ890" s="137" t="b">
        <v>1</v>
      </c>
      <c r="AK890" s="137" t="b">
        <f t="shared" si="152"/>
        <v>0</v>
      </c>
      <c r="AL890" s="137" t="b">
        <f t="shared" si="153"/>
        <v>1</v>
      </c>
      <c r="AM890" s="137" t="b">
        <f>AND(AK890,$V890&lt;=Synthèse!$B$44)</f>
        <v>0</v>
      </c>
      <c r="AN890" s="137" t="b">
        <f>AND(AL890,$V890&lt;=Synthèse!$B$44)</f>
        <v>0</v>
      </c>
    </row>
    <row r="891" spans="1:40">
      <c r="A891" s="17">
        <v>524331</v>
      </c>
      <c r="B891" t="str">
        <f ca="1">VLOOKUP(A891,'Fichier FI (en entrée)'!B:AH,3,0)</f>
        <v>BRIQMZZIHW</v>
      </c>
      <c r="C891">
        <f t="shared" si="143"/>
        <v>986</v>
      </c>
      <c r="D891">
        <f t="shared" si="144"/>
        <v>10.41</v>
      </c>
      <c r="E891" s="14" t="str">
        <f>VLOOKUP(A891,'Fichier FI (en entrée)'!B:AH,2,0)</f>
        <v>EV</v>
      </c>
      <c r="F891" s="14" t="b">
        <f t="shared" si="145"/>
        <v>1</v>
      </c>
      <c r="G891" s="14" t="b">
        <f>IFERROR(VLOOKUP(A891,'Calculs FA (auto)'!A:F,6,0),FALSE)</f>
        <v>1</v>
      </c>
      <c r="H891" s="14" t="b">
        <f t="shared" si="146"/>
        <v>1</v>
      </c>
      <c r="I891" s="16">
        <f>IFERROR(VLOOKUP(A891,'Moyennes FI (en entrée)'!B:N,7,0),"")</f>
        <v>8.41</v>
      </c>
      <c r="J891" s="16">
        <f>IFERROR(VLOOKUP(VLOOKUP(A891,'Fichier FI (en entrée)'!B:AH,33,0),Modificateurs!A$2:B$5,2,0),0)</f>
        <v>0</v>
      </c>
      <c r="K891" s="16">
        <f>IFERROR(VLOOKUP(VLOOKUP(A891,'Redoub FI (en entrée)'!B:N,7,0),Modificateurs!A$8:B$11,2,0),0)</f>
        <v>0</v>
      </c>
      <c r="L891" s="16">
        <f>IFERROR(VLOOKUP(M891,Modificateurs!D$1:E$94,2,0),0)</f>
        <v>2</v>
      </c>
      <c r="M891" t="str">
        <f>VLOOKUP(A891,'Fichier FI (en entrée)'!B:AH,16,0)&amp;" "&amp;VLOOKUP(A891,'Fichier FI (en entrée)'!B:AH,20,0)&amp;" "&amp;VLOOKUP(A891,'Fichier FI (en entrée)'!B:AH,27,0)&amp;" "&amp;VLOOKUP(A891,'Fichier FI (en entrée)'!B:AH,29,0)</f>
        <v xml:space="preserve">S Physique-chimie  </v>
      </c>
      <c r="N891" t="str">
        <f>VLOOKUP(A891,'Fichier FI (en entrée)'!B:AH,8,0)</f>
        <v>En Terminale</v>
      </c>
      <c r="O891" t="b">
        <f>AND(C891&gt;Synthèse!B$8,C891&lt;Synthèse!B$10,NOT(Y891))</f>
        <v>0</v>
      </c>
      <c r="P891" t="s">
        <v>2268</v>
      </c>
      <c r="Q891" s="60">
        <f>ROUNDUP(C891/(Synthèse!$B$4+Synthèse!$B$1)*8,0)</f>
        <v>5</v>
      </c>
      <c r="R891" s="60">
        <f>IFERROR(VLOOKUP(A891,'Evaluations (formulaire)'!A:P,6,0)+VLOOKUP(A891,'Evaluations (formulaire)'!A:P,7,0),0)</f>
        <v>0</v>
      </c>
      <c r="S891" s="60">
        <f>IFERROR(VLOOKUP(A891,'Evaluations (formulaire)'!A:P,8,0),0)</f>
        <v>0</v>
      </c>
      <c r="T891" s="60">
        <f>IF(AND(ISBLANK(P891),Q891&lt;=2),Synthèse!$B$41,IF(AND(ISBLANK(P891),Q891&gt;=7),Synthèse!$C$41,R891+S891))</f>
        <v>0</v>
      </c>
      <c r="U891" s="60">
        <f t="shared" si="147"/>
        <v>10.41</v>
      </c>
      <c r="V891" s="60">
        <f t="shared" si="148"/>
        <v>986</v>
      </c>
      <c r="X891" s="26">
        <v>337</v>
      </c>
      <c r="Y891" s="26" t="b">
        <f>IFERROR(VLOOKUP(A891,'Calculs FA (auto)'!A:O,15,0),FALSE)</f>
        <v>1</v>
      </c>
      <c r="Z891" s="26">
        <f>IFERROR(VLOOKUP(A891,'Evaluations (formulaire)'!A:M,9,0),0)</f>
        <v>0</v>
      </c>
      <c r="AA891" s="135" t="b">
        <v>1</v>
      </c>
      <c r="AB891" s="135" t="b">
        <v>0</v>
      </c>
      <c r="AC891" s="135" t="b">
        <f t="shared" si="149"/>
        <v>1</v>
      </c>
      <c r="AD891" s="135" t="b">
        <f t="shared" si="150"/>
        <v>0</v>
      </c>
      <c r="AE891" s="135" t="b">
        <f t="shared" si="151"/>
        <v>0</v>
      </c>
      <c r="AF891" s="135" t="b">
        <f>AND(AC891,$V891&lt;=Synthèse!$B$44)</f>
        <v>0</v>
      </c>
      <c r="AG891" s="135" t="b">
        <f>AND(AD891,$V891&lt;=Synthèse!$B$44)</f>
        <v>0</v>
      </c>
      <c r="AH891" s="135" t="b">
        <f>AND(AE891,$V891&lt;=Synthèse!$B$44)</f>
        <v>0</v>
      </c>
      <c r="AI891" s="137" t="b">
        <v>0</v>
      </c>
      <c r="AJ891" s="137" t="b">
        <v>1</v>
      </c>
      <c r="AK891" s="137" t="b">
        <f t="shared" si="152"/>
        <v>0</v>
      </c>
      <c r="AL891" s="137" t="b">
        <f t="shared" si="153"/>
        <v>1</v>
      </c>
      <c r="AM891" s="137" t="b">
        <f>AND(AK891,$V891&lt;=Synthèse!$B$44)</f>
        <v>0</v>
      </c>
      <c r="AN891" s="137" t="b">
        <f>AND(AL891,$V891&lt;=Synthèse!$B$44)</f>
        <v>0</v>
      </c>
    </row>
    <row r="892" spans="1:40">
      <c r="A892" s="17">
        <v>524376</v>
      </c>
      <c r="B892" t="str">
        <f ca="1">VLOOKUP(A892,'Fichier FI (en entrée)'!B:AH,3,0)</f>
        <v>ZMGROJGYFI</v>
      </c>
      <c r="C892">
        <f t="shared" si="143"/>
        <v>1138</v>
      </c>
      <c r="D892">
        <f t="shared" si="144"/>
        <v>8.77</v>
      </c>
      <c r="E892" s="14" t="str">
        <f>VLOOKUP(A892,'Fichier FI (en entrée)'!B:AH,2,0)</f>
        <v>EV</v>
      </c>
      <c r="F892" s="14" t="b">
        <f t="shared" si="145"/>
        <v>1</v>
      </c>
      <c r="G892" s="14" t="b">
        <f>IFERROR(VLOOKUP(A892,'Calculs FA (auto)'!A:F,6,0),FALSE)</f>
        <v>0</v>
      </c>
      <c r="H892" s="14" t="b">
        <f t="shared" si="146"/>
        <v>0</v>
      </c>
      <c r="I892" s="16">
        <f>IFERROR(VLOOKUP(A892,'Moyennes FI (en entrée)'!B:N,7,0),"")</f>
        <v>10.77</v>
      </c>
      <c r="J892" s="16">
        <f>IFERROR(VLOOKUP(VLOOKUP(A892,'Fichier FI (en entrée)'!B:AH,33,0),Modificateurs!A$2:B$5,2,0),0)</f>
        <v>1</v>
      </c>
      <c r="K892" s="16">
        <f>IFERROR(VLOOKUP(VLOOKUP(A892,'Redoub FI (en entrée)'!B:N,7,0),Modificateurs!A$8:B$11,2,0),0)</f>
        <v>0</v>
      </c>
      <c r="L892" s="16">
        <f>IFERROR(VLOOKUP(M892,Modificateurs!D$1:E$94,2,0),0)</f>
        <v>-3</v>
      </c>
      <c r="M892" t="str">
        <f>VLOOKUP(A892,'Fichier FI (en entrée)'!B:AH,16,0)&amp;" "&amp;VLOOKUP(A892,'Fichier FI (en entrée)'!B:AH,20,0)&amp;" "&amp;VLOOKUP(A892,'Fichier FI (en entrée)'!B:AH,27,0)&amp;" "&amp;VLOOKUP(A892,'Fichier FI (en entrée)'!B:AH,29,0)</f>
        <v xml:space="preserve">ES Mathématiques  </v>
      </c>
      <c r="N892" t="str">
        <f>VLOOKUP(A892,'Fichier FI (en entrée)'!B:AH,8,0)</f>
        <v>En Terminale</v>
      </c>
      <c r="O892" t="b">
        <f>AND(C892&gt;Synthèse!B$8,C892&lt;Synthèse!B$10,NOT(Y892))</f>
        <v>1</v>
      </c>
      <c r="P892" s="17" t="s">
        <v>2260</v>
      </c>
      <c r="Q892" s="60">
        <f>ROUNDUP(C892/(Synthèse!$B$4+Synthèse!$B$1)*8,0)</f>
        <v>6</v>
      </c>
      <c r="R892" s="60">
        <f>IFERROR(VLOOKUP(A892,'Evaluations (formulaire)'!A:P,6,0)+VLOOKUP(A892,'Evaluations (formulaire)'!A:P,7,0),0)</f>
        <v>0</v>
      </c>
      <c r="S892" s="60">
        <f>IFERROR(VLOOKUP(A892,'Evaluations (formulaire)'!A:P,8,0),0)</f>
        <v>0</v>
      </c>
      <c r="T892" s="60">
        <f>IF(AND(ISBLANK(P892),Q892&lt;=2),Synthèse!$B$41,IF(AND(ISBLANK(P892),Q892&gt;=7),Synthèse!$C$41,R892+S892))</f>
        <v>0</v>
      </c>
      <c r="U892" s="60">
        <f t="shared" si="147"/>
        <v>8.77</v>
      </c>
      <c r="V892" s="60">
        <f t="shared" si="148"/>
        <v>1136</v>
      </c>
      <c r="X892" s="26">
        <v>898</v>
      </c>
      <c r="Y892" s="26" t="b">
        <f>IFERROR(VLOOKUP(A892,'Calculs FA (auto)'!A:O,15,0),FALSE)</f>
        <v>0</v>
      </c>
      <c r="Z892" s="26">
        <f>IFERROR(VLOOKUP(A892,'Evaluations (formulaire)'!A:M,9,0),0)</f>
        <v>0</v>
      </c>
      <c r="AA892" s="135" t="b">
        <v>1</v>
      </c>
      <c r="AB892" s="135" t="b">
        <v>0</v>
      </c>
      <c r="AC892" s="135" t="b">
        <f t="shared" si="149"/>
        <v>1</v>
      </c>
      <c r="AD892" s="135" t="b">
        <f t="shared" si="150"/>
        <v>0</v>
      </c>
      <c r="AE892" s="135" t="b">
        <f t="shared" si="151"/>
        <v>0</v>
      </c>
      <c r="AF892" s="135" t="b">
        <f>AND(AC892,$V892&lt;=Synthèse!$B$44)</f>
        <v>0</v>
      </c>
      <c r="AG892" s="135" t="b">
        <f>AND(AD892,$V892&lt;=Synthèse!$B$44)</f>
        <v>0</v>
      </c>
      <c r="AH892" s="135" t="b">
        <f>AND(AE892,$V892&lt;=Synthèse!$B$44)</f>
        <v>0</v>
      </c>
      <c r="AI892" s="137" t="b">
        <v>0</v>
      </c>
      <c r="AJ892" s="137" t="b">
        <v>0</v>
      </c>
      <c r="AK892" s="137" t="b">
        <f t="shared" si="152"/>
        <v>0</v>
      </c>
      <c r="AL892" s="137" t="b">
        <f t="shared" si="153"/>
        <v>0</v>
      </c>
      <c r="AM892" s="137" t="b">
        <f>AND(AK892,$V892&lt;=Synthèse!$B$44)</f>
        <v>0</v>
      </c>
      <c r="AN892" s="137" t="b">
        <f>AND(AL892,$V892&lt;=Synthèse!$B$44)</f>
        <v>0</v>
      </c>
    </row>
    <row r="893" spans="1:40">
      <c r="A893" s="17">
        <v>524381</v>
      </c>
      <c r="B893" t="str">
        <f ca="1">VLOOKUP(A893,'Fichier FI (en entrée)'!B:AH,3,0)</f>
        <v>ZFIFEAWHBL</v>
      </c>
      <c r="C893">
        <f t="shared" si="143"/>
        <v>908</v>
      </c>
      <c r="D893">
        <f t="shared" si="144"/>
        <v>11.01</v>
      </c>
      <c r="E893" s="14" t="str">
        <f>VLOOKUP(A893,'Fichier FI (en entrée)'!B:AH,2,0)</f>
        <v>EV</v>
      </c>
      <c r="F893" s="14" t="b">
        <f t="shared" si="145"/>
        <v>1</v>
      </c>
      <c r="G893" s="14" t="b">
        <f>IFERROR(VLOOKUP(A893,'Calculs FA (auto)'!A:F,6,0),FALSE)</f>
        <v>0</v>
      </c>
      <c r="H893" s="14" t="b">
        <f t="shared" si="146"/>
        <v>0</v>
      </c>
      <c r="I893" s="16">
        <f>IFERROR(VLOOKUP(A893,'Moyennes FI (en entrée)'!B:N,7,0),"")</f>
        <v>9.01</v>
      </c>
      <c r="J893" s="16">
        <f>IFERROR(VLOOKUP(VLOOKUP(A893,'Fichier FI (en entrée)'!B:AH,33,0),Modificateurs!A$2:B$5,2,0),0)</f>
        <v>0</v>
      </c>
      <c r="K893" s="16">
        <f>IFERROR(VLOOKUP(VLOOKUP(A893,'Redoub FI (en entrée)'!B:N,7,0),Modificateurs!A$8:B$11,2,0),0)</f>
        <v>0</v>
      </c>
      <c r="L893" s="16">
        <f>IFERROR(VLOOKUP(M893,Modificateurs!D$1:E$94,2,0),0)</f>
        <v>2</v>
      </c>
      <c r="M893" t="str">
        <f>VLOOKUP(A893,'Fichier FI (en entrée)'!B:AH,16,0)&amp;" "&amp;VLOOKUP(A893,'Fichier FI (en entrée)'!B:AH,20,0)&amp;" "&amp;VLOOKUP(A893,'Fichier FI (en entrée)'!B:AH,27,0)&amp;" "&amp;VLOOKUP(A893,'Fichier FI (en entrée)'!B:AH,29,0)</f>
        <v xml:space="preserve">S Physique-chimie  </v>
      </c>
      <c r="N893" t="str">
        <f>VLOOKUP(A893,'Fichier FI (en entrée)'!B:AH,8,0)</f>
        <v>En Terminale</v>
      </c>
      <c r="O893" t="b">
        <f>AND(C893&gt;Synthèse!B$8,C893&lt;Synthèse!B$10,NOT(Y893))</f>
        <v>1</v>
      </c>
      <c r="Q893" s="60">
        <f>ROUNDUP(C893/(Synthèse!$B$4+Synthèse!$B$1)*8,0)</f>
        <v>5</v>
      </c>
      <c r="R893" s="60">
        <f>IFERROR(VLOOKUP(A893,'Evaluations (formulaire)'!A:P,6,0)+VLOOKUP(A893,'Evaluations (formulaire)'!A:P,7,0),0)</f>
        <v>0</v>
      </c>
      <c r="S893" s="60">
        <f>IFERROR(VLOOKUP(A893,'Evaluations (formulaire)'!A:P,8,0),0)</f>
        <v>0</v>
      </c>
      <c r="T893" s="60">
        <f>IF(AND(ISBLANK(P893),Q893&lt;=2),Synthèse!$B$41,IF(AND(ISBLANK(P893),Q893&gt;=7),Synthèse!$C$41,R893+S893))</f>
        <v>0</v>
      </c>
      <c r="U893" s="60">
        <f t="shared" si="147"/>
        <v>11.01</v>
      </c>
      <c r="V893" s="60">
        <f t="shared" si="148"/>
        <v>908</v>
      </c>
      <c r="X893" s="26">
        <v>939</v>
      </c>
      <c r="Y893" s="26" t="b">
        <f>IFERROR(VLOOKUP(A893,'Calculs FA (auto)'!A:O,15,0),FALSE)</f>
        <v>0</v>
      </c>
      <c r="Z893" s="26">
        <f>IFERROR(VLOOKUP(A893,'Evaluations (formulaire)'!A:M,9,0),0)</f>
        <v>0</v>
      </c>
      <c r="AA893" s="135" t="b">
        <v>1</v>
      </c>
      <c r="AB893" s="135" t="b">
        <v>0</v>
      </c>
      <c r="AC893" s="135" t="b">
        <f t="shared" si="149"/>
        <v>1</v>
      </c>
      <c r="AD893" s="135" t="b">
        <f t="shared" si="150"/>
        <v>0</v>
      </c>
      <c r="AE893" s="135" t="b">
        <f t="shared" si="151"/>
        <v>0</v>
      </c>
      <c r="AF893" s="135" t="b">
        <f>AND(AC893,$V893&lt;=Synthèse!$B$44)</f>
        <v>0</v>
      </c>
      <c r="AG893" s="135" t="b">
        <f>AND(AD893,$V893&lt;=Synthèse!$B$44)</f>
        <v>0</v>
      </c>
      <c r="AH893" s="135" t="b">
        <f>AND(AE893,$V893&lt;=Synthèse!$B$44)</f>
        <v>0</v>
      </c>
      <c r="AI893" s="137" t="b">
        <v>0</v>
      </c>
      <c r="AJ893" s="137" t="b">
        <v>1</v>
      </c>
      <c r="AK893" s="137" t="b">
        <f t="shared" si="152"/>
        <v>0</v>
      </c>
      <c r="AL893" s="137" t="b">
        <f t="shared" si="153"/>
        <v>1</v>
      </c>
      <c r="AM893" s="137" t="b">
        <f>AND(AK893,$V893&lt;=Synthèse!$B$44)</f>
        <v>0</v>
      </c>
      <c r="AN893" s="137" t="b">
        <f>AND(AL893,$V893&lt;=Synthèse!$B$44)</f>
        <v>0</v>
      </c>
    </row>
    <row r="894" spans="1:40">
      <c r="A894" s="17">
        <v>524403</v>
      </c>
      <c r="B894" t="str">
        <f ca="1">VLOOKUP(A894,'Fichier FI (en entrée)'!B:AH,3,0)</f>
        <v>MVEBZYOSDF</v>
      </c>
      <c r="C894">
        <f t="shared" si="143"/>
        <v>1222</v>
      </c>
      <c r="D894">
        <f t="shared" si="144"/>
        <v>7.3599999999999994</v>
      </c>
      <c r="E894" s="14" t="str">
        <f>VLOOKUP(A894,'Fichier FI (en entrée)'!B:AH,2,0)</f>
        <v>EV</v>
      </c>
      <c r="F894" s="14" t="b">
        <f t="shared" si="145"/>
        <v>1</v>
      </c>
      <c r="G894" s="14" t="b">
        <f>IFERROR(VLOOKUP(A894,'Calculs FA (auto)'!A:F,6,0),FALSE)</f>
        <v>0</v>
      </c>
      <c r="H894" s="14" t="b">
        <f t="shared" si="146"/>
        <v>0</v>
      </c>
      <c r="I894" s="16">
        <f>IFERROR(VLOOKUP(A894,'Moyennes FI (en entrée)'!B:N,7,0),"")</f>
        <v>10.36</v>
      </c>
      <c r="J894" s="16">
        <f>IFERROR(VLOOKUP(VLOOKUP(A894,'Fichier FI (en entrée)'!B:AH,33,0),Modificateurs!A$2:B$5,2,0),0)</f>
        <v>0</v>
      </c>
      <c r="K894" s="16">
        <f>IFERROR(VLOOKUP(VLOOKUP(A894,'Redoub FI (en entrée)'!B:N,7,0),Modificateurs!A$8:B$11,2,0),0)</f>
        <v>0</v>
      </c>
      <c r="L894" s="16">
        <f>IFERROR(VLOOKUP(M894,Modificateurs!D$1:E$94,2,0),0)</f>
        <v>-3</v>
      </c>
      <c r="M894" t="str">
        <f>VLOOKUP(A894,'Fichier FI (en entrée)'!B:AH,16,0)&amp;" "&amp;VLOOKUP(A894,'Fichier FI (en entrée)'!B:AH,20,0)&amp;" "&amp;VLOOKUP(A894,'Fichier FI (en entrée)'!B:AH,27,0)&amp;" "&amp;VLOOKUP(A894,'Fichier FI (en entrée)'!B:AH,29,0)</f>
        <v xml:space="preserve">ES Mathématiques  </v>
      </c>
      <c r="N894" t="str">
        <f>VLOOKUP(A894,'Fichier FI (en entrée)'!B:AH,8,0)</f>
        <v>En Terminale</v>
      </c>
      <c r="O894" t="b">
        <f>AND(C894&gt;Synthèse!B$8,C894&lt;Synthèse!B$10,NOT(Y894))</f>
        <v>1</v>
      </c>
      <c r="Q894" s="60">
        <f>ROUNDUP(C894/(Synthèse!$B$4+Synthèse!$B$1)*8,0)</f>
        <v>6</v>
      </c>
      <c r="R894" s="60">
        <f>IFERROR(VLOOKUP(A894,'Evaluations (formulaire)'!A:P,6,0)+VLOOKUP(A894,'Evaluations (formulaire)'!A:P,7,0),0)</f>
        <v>0</v>
      </c>
      <c r="S894" s="60">
        <f>IFERROR(VLOOKUP(A894,'Evaluations (formulaire)'!A:P,8,0),0)</f>
        <v>0</v>
      </c>
      <c r="T894" s="60">
        <f>IF(AND(ISBLANK(P894),Q894&lt;=2),Synthèse!$B$41,IF(AND(ISBLANK(P894),Q894&gt;=7),Synthèse!$C$41,R894+S894))</f>
        <v>0</v>
      </c>
      <c r="U894" s="60">
        <f t="shared" si="147"/>
        <v>7.3599999999999994</v>
      </c>
      <c r="V894" s="60">
        <f t="shared" si="148"/>
        <v>1220</v>
      </c>
      <c r="X894" s="26">
        <v>1566</v>
      </c>
      <c r="Y894" s="26" t="b">
        <f>IFERROR(VLOOKUP(A894,'Calculs FA (auto)'!A:O,15,0),FALSE)</f>
        <v>0</v>
      </c>
      <c r="Z894" s="26">
        <f>IFERROR(VLOOKUP(A894,'Evaluations (formulaire)'!A:M,9,0),0)</f>
        <v>0</v>
      </c>
      <c r="AA894" s="135" t="b">
        <v>0</v>
      </c>
      <c r="AB894" s="135" t="b">
        <v>1</v>
      </c>
      <c r="AC894" s="135" t="b">
        <f t="shared" si="149"/>
        <v>0</v>
      </c>
      <c r="AD894" s="135" t="b">
        <f t="shared" si="150"/>
        <v>1</v>
      </c>
      <c r="AE894" s="135" t="b">
        <f t="shared" si="151"/>
        <v>0</v>
      </c>
      <c r="AF894" s="135" t="b">
        <f>AND(AC894,$V894&lt;=Synthèse!$B$44)</f>
        <v>0</v>
      </c>
      <c r="AG894" s="135" t="b">
        <f>AND(AD894,$V894&lt;=Synthèse!$B$44)</f>
        <v>0</v>
      </c>
      <c r="AH894" s="135" t="b">
        <f>AND(AE894,$V894&lt;=Synthèse!$B$44)</f>
        <v>0</v>
      </c>
      <c r="AI894" s="137" t="b">
        <v>0</v>
      </c>
      <c r="AJ894" s="137" t="b">
        <v>0</v>
      </c>
      <c r="AK894" s="137" t="b">
        <f t="shared" si="152"/>
        <v>0</v>
      </c>
      <c r="AL894" s="137" t="b">
        <f t="shared" si="153"/>
        <v>0</v>
      </c>
      <c r="AM894" s="137" t="b">
        <f>AND(AK894,$V894&lt;=Synthèse!$B$44)</f>
        <v>0</v>
      </c>
      <c r="AN894" s="137" t="b">
        <f>AND(AL894,$V894&lt;=Synthèse!$B$44)</f>
        <v>0</v>
      </c>
    </row>
    <row r="895" spans="1:40">
      <c r="A895" s="17">
        <v>524405</v>
      </c>
      <c r="B895" t="str">
        <f ca="1">VLOOKUP(A895,'Fichier FI (en entrée)'!B:AH,3,0)</f>
        <v>QOIWKJCSSO</v>
      </c>
      <c r="C895">
        <f t="shared" si="143"/>
        <v>379</v>
      </c>
      <c r="D895">
        <f t="shared" si="144"/>
        <v>14.26</v>
      </c>
      <c r="E895" s="14" t="str">
        <f>VLOOKUP(A895,'Fichier FI (en entrée)'!B:AH,2,0)</f>
        <v>EV</v>
      </c>
      <c r="F895" s="14" t="b">
        <f t="shared" si="145"/>
        <v>1</v>
      </c>
      <c r="G895" s="14" t="b">
        <f>IFERROR(VLOOKUP(A895,'Calculs FA (auto)'!A:F,6,0),FALSE)</f>
        <v>1</v>
      </c>
      <c r="H895" s="14" t="b">
        <f t="shared" si="146"/>
        <v>1</v>
      </c>
      <c r="I895" s="16">
        <f>IFERROR(VLOOKUP(A895,'Moyennes FI (en entrée)'!B:N,7,0),"")</f>
        <v>11.26</v>
      </c>
      <c r="J895" s="16">
        <f>IFERROR(VLOOKUP(VLOOKUP(A895,'Fichier FI (en entrée)'!B:AH,33,0),Modificateurs!A$2:B$5,2,0),0)</f>
        <v>1</v>
      </c>
      <c r="K895" s="16">
        <f>IFERROR(VLOOKUP(VLOOKUP(A895,'Redoub FI (en entrée)'!B:N,7,0),Modificateurs!A$8:B$11,2,0),0)</f>
        <v>0</v>
      </c>
      <c r="L895" s="16">
        <f>IFERROR(VLOOKUP(M895,Modificateurs!D$1:E$94,2,0),0)</f>
        <v>2</v>
      </c>
      <c r="M895" t="str">
        <f>VLOOKUP(A895,'Fichier FI (en entrée)'!B:AH,16,0)&amp;" "&amp;VLOOKUP(A895,'Fichier FI (en entrée)'!B:AH,20,0)&amp;" "&amp;VLOOKUP(A895,'Fichier FI (en entrée)'!B:AH,27,0)&amp;" "&amp;VLOOKUP(A895,'Fichier FI (en entrée)'!B:AH,29,0)</f>
        <v xml:space="preserve">S Mathématiques  </v>
      </c>
      <c r="N895" t="str">
        <f>VLOOKUP(A895,'Fichier FI (en entrée)'!B:AH,8,0)</f>
        <v>En Terminale</v>
      </c>
      <c r="O895" t="b">
        <f>AND(C895&gt;Synthèse!B$8,C895&lt;Synthèse!B$10,NOT(Y895))</f>
        <v>0</v>
      </c>
      <c r="P895" t="s">
        <v>2263</v>
      </c>
      <c r="Q895" s="60">
        <f>ROUNDUP(C895/(Synthèse!$B$4+Synthèse!$B$1)*8,0)</f>
        <v>2</v>
      </c>
      <c r="R895" s="60">
        <f>IFERROR(VLOOKUP(A895,'Evaluations (formulaire)'!A:P,6,0)+VLOOKUP(A895,'Evaluations (formulaire)'!A:P,7,0),0)</f>
        <v>0</v>
      </c>
      <c r="S895" s="60">
        <f>IFERROR(VLOOKUP(A895,'Evaluations (formulaire)'!A:P,8,0),0)</f>
        <v>0</v>
      </c>
      <c r="T895" s="60">
        <f>IF(AND(ISBLANK(P895),Q895&lt;=2),Synthèse!$B$41,IF(AND(ISBLANK(P895),Q895&gt;=7),Synthèse!$C$41,R895+S895))</f>
        <v>0</v>
      </c>
      <c r="U895" s="60">
        <f t="shared" si="147"/>
        <v>14.26</v>
      </c>
      <c r="V895" s="60">
        <f t="shared" si="148"/>
        <v>379</v>
      </c>
      <c r="X895" s="26">
        <v>800</v>
      </c>
      <c r="Y895" s="26" t="b">
        <f>IFERROR(VLOOKUP(A895,'Calculs FA (auto)'!A:O,15,0),FALSE)</f>
        <v>0</v>
      </c>
      <c r="Z895" s="26">
        <f>IFERROR(VLOOKUP(A895,'Evaluations (formulaire)'!A:M,9,0),0)</f>
        <v>0</v>
      </c>
      <c r="AA895" s="135" t="b">
        <v>0</v>
      </c>
      <c r="AB895" s="135" t="b">
        <v>1</v>
      </c>
      <c r="AC895" s="135" t="b">
        <f t="shared" si="149"/>
        <v>0</v>
      </c>
      <c r="AD895" s="135" t="b">
        <f t="shared" si="150"/>
        <v>1</v>
      </c>
      <c r="AE895" s="135" t="b">
        <f t="shared" si="151"/>
        <v>0</v>
      </c>
      <c r="AF895" s="135" t="b">
        <f>AND(AC895,$V895&lt;=Synthèse!$B$44)</f>
        <v>0</v>
      </c>
      <c r="AG895" s="135" t="b">
        <f>AND(AD895,$V895&lt;=Synthèse!$B$44)</f>
        <v>1</v>
      </c>
      <c r="AH895" s="135" t="b">
        <f>AND(AE895,$V895&lt;=Synthèse!$B$44)</f>
        <v>0</v>
      </c>
      <c r="AI895" s="137" t="b">
        <v>1</v>
      </c>
      <c r="AJ895" s="137" t="b">
        <v>0</v>
      </c>
      <c r="AK895" s="137" t="b">
        <f t="shared" si="152"/>
        <v>1</v>
      </c>
      <c r="AL895" s="137" t="b">
        <f t="shared" si="153"/>
        <v>0</v>
      </c>
      <c r="AM895" s="137" t="b">
        <f>AND(AK895,$V895&lt;=Synthèse!$B$44)</f>
        <v>1</v>
      </c>
      <c r="AN895" s="137" t="b">
        <f>AND(AL895,$V895&lt;=Synthèse!$B$44)</f>
        <v>0</v>
      </c>
    </row>
    <row r="896" spans="1:40">
      <c r="A896" s="17">
        <v>526819</v>
      </c>
      <c r="B896" t="str">
        <f ca="1">VLOOKUP(A896,'Fichier FI (en entrée)'!B:AH,3,0)</f>
        <v>RGRXTRELHG</v>
      </c>
      <c r="C896">
        <f t="shared" si="143"/>
        <v>1520</v>
      </c>
      <c r="D896">
        <f t="shared" si="144"/>
        <v>0.52999999999999936</v>
      </c>
      <c r="E896" s="14" t="str">
        <f>VLOOKUP(A896,'Fichier FI (en entrée)'!B:AH,2,0)</f>
        <v>EV</v>
      </c>
      <c r="F896" s="14" t="b">
        <f t="shared" si="145"/>
        <v>1</v>
      </c>
      <c r="G896" s="14" t="b">
        <f>IFERROR(VLOOKUP(A896,'Calculs FA (auto)'!A:F,6,0),FALSE)</f>
        <v>0</v>
      </c>
      <c r="H896" s="14" t="b">
        <f t="shared" si="146"/>
        <v>0</v>
      </c>
      <c r="I896" s="16">
        <f>IFERROR(VLOOKUP(A896,'Moyennes FI (en entrée)'!B:N,7,0),"")</f>
        <v>11.53</v>
      </c>
      <c r="J896" s="16">
        <f>IFERROR(VLOOKUP(VLOOKUP(A896,'Fichier FI (en entrée)'!B:AH,33,0),Modificateurs!A$2:B$5,2,0),0)</f>
        <v>1</v>
      </c>
      <c r="K896" s="16">
        <f>IFERROR(VLOOKUP(VLOOKUP(A896,'Redoub FI (en entrée)'!B:N,7,0),Modificateurs!A$8:B$11,2,0),0)</f>
        <v>0</v>
      </c>
      <c r="L896" s="16">
        <f>IFERROR(VLOOKUP(M896,Modificateurs!D$1:E$94,2,0),0)</f>
        <v>-12</v>
      </c>
      <c r="M896" t="str">
        <f>VLOOKUP(A896,'Fichier FI (en entrée)'!B:AH,16,0)&amp;" "&amp;VLOOKUP(A896,'Fichier FI (en entrée)'!B:AH,20,0)&amp;" "&amp;VLOOKUP(A896,'Fichier FI (en entrée)'!B:AH,27,0)&amp;" "&amp;VLOOKUP(A896,'Fichier FI (en entrée)'!B:AH,29,0)</f>
        <v xml:space="preserve">P Electrotechnique, énergie, équipements communicants  </v>
      </c>
      <c r="N896" t="str">
        <f>VLOOKUP(A896,'Fichier FI (en entrée)'!B:AH,8,0)</f>
        <v>En Terminale</v>
      </c>
      <c r="O896" t="b">
        <f>AND(C896&gt;Synthèse!B$8,C896&lt;Synthèse!B$10,NOT(Y896))</f>
        <v>0</v>
      </c>
      <c r="P896" s="17" t="s">
        <v>2267</v>
      </c>
      <c r="Q896" s="60">
        <f>ROUNDUP(C896/(Synthèse!$B$4+Synthèse!$B$1)*8,0)</f>
        <v>8</v>
      </c>
      <c r="R896" s="60">
        <f>IFERROR(VLOOKUP(A896,'Evaluations (formulaire)'!A:P,6,0)+VLOOKUP(A896,'Evaluations (formulaire)'!A:P,7,0),0)</f>
        <v>0</v>
      </c>
      <c r="S896" s="60">
        <f>IFERROR(VLOOKUP(A896,'Evaluations (formulaire)'!A:P,8,0),0)</f>
        <v>0</v>
      </c>
      <c r="T896" s="60">
        <f>IF(AND(ISBLANK(P896),Q896&lt;=2),Synthèse!$B$41,IF(AND(ISBLANK(P896),Q896&gt;=7),Synthèse!$C$41,R896+S896))</f>
        <v>0</v>
      </c>
      <c r="U896" s="60">
        <f t="shared" si="147"/>
        <v>0.52999999999999936</v>
      </c>
      <c r="V896" s="60">
        <f t="shared" si="148"/>
        <v>1519</v>
      </c>
      <c r="X896" s="26">
        <v>1263</v>
      </c>
      <c r="Y896" s="26" t="b">
        <f>IFERROR(VLOOKUP(A896,'Calculs FA (auto)'!A:O,15,0),FALSE)</f>
        <v>0</v>
      </c>
      <c r="Z896" s="26">
        <f>IFERROR(VLOOKUP(A896,'Evaluations (formulaire)'!A:M,9,0),0)</f>
        <v>0</v>
      </c>
      <c r="AA896" s="135" t="b">
        <v>1</v>
      </c>
      <c r="AB896" s="135" t="b">
        <v>0</v>
      </c>
      <c r="AC896" s="135" t="b">
        <f t="shared" si="149"/>
        <v>1</v>
      </c>
      <c r="AD896" s="135" t="b">
        <f t="shared" si="150"/>
        <v>0</v>
      </c>
      <c r="AE896" s="135" t="b">
        <f t="shared" si="151"/>
        <v>0</v>
      </c>
      <c r="AF896" s="135" t="b">
        <f>AND(AC896,$V896&lt;=Synthèse!$B$44)</f>
        <v>0</v>
      </c>
      <c r="AG896" s="135" t="b">
        <f>AND(AD896,$V896&lt;=Synthèse!$B$44)</f>
        <v>0</v>
      </c>
      <c r="AH896" s="135" t="b">
        <f>AND(AE896,$V896&lt;=Synthèse!$B$44)</f>
        <v>0</v>
      </c>
      <c r="AI896" s="137" t="b">
        <v>0</v>
      </c>
      <c r="AJ896" s="137" t="b">
        <v>1</v>
      </c>
      <c r="AK896" s="137" t="b">
        <f t="shared" si="152"/>
        <v>0</v>
      </c>
      <c r="AL896" s="137" t="b">
        <f t="shared" si="153"/>
        <v>1</v>
      </c>
      <c r="AM896" s="137" t="b">
        <f>AND(AK896,$V896&lt;=Synthèse!$B$44)</f>
        <v>0</v>
      </c>
      <c r="AN896" s="137" t="b">
        <f>AND(AL896,$V896&lt;=Synthèse!$B$44)</f>
        <v>0</v>
      </c>
    </row>
    <row r="897" spans="1:40">
      <c r="A897" s="17">
        <v>526858</v>
      </c>
      <c r="B897" t="str">
        <f ca="1">VLOOKUP(A897,'Fichier FI (en entrée)'!B:AH,3,0)</f>
        <v>THRUTOITLW</v>
      </c>
      <c r="C897">
        <f t="shared" si="143"/>
        <v>1614</v>
      </c>
      <c r="D897">
        <f t="shared" si="144"/>
        <v>-2.3900000000000006</v>
      </c>
      <c r="E897" s="14" t="str">
        <f>VLOOKUP(A897,'Fichier FI (en entrée)'!B:AH,2,0)</f>
        <v>EV</v>
      </c>
      <c r="F897" s="14" t="b">
        <f t="shared" si="145"/>
        <v>1</v>
      </c>
      <c r="G897" s="14" t="b">
        <f>IFERROR(VLOOKUP(A897,'Calculs FA (auto)'!A:F,6,0),FALSE)</f>
        <v>0</v>
      </c>
      <c r="H897" s="14" t="b">
        <f t="shared" si="146"/>
        <v>0</v>
      </c>
      <c r="I897" s="16">
        <f>IFERROR(VLOOKUP(A897,'Moyennes FI (en entrée)'!B:N,7,0),"")</f>
        <v>9.61</v>
      </c>
      <c r="J897" s="16">
        <f>IFERROR(VLOOKUP(VLOOKUP(A897,'Fichier FI (en entrée)'!B:AH,33,0),Modificateurs!A$2:B$5,2,0),0)</f>
        <v>0</v>
      </c>
      <c r="K897" s="16">
        <f>IFERROR(VLOOKUP(VLOOKUP(A897,'Redoub FI (en entrée)'!B:N,7,0),Modificateurs!A$8:B$11,2,0),0)</f>
        <v>0</v>
      </c>
      <c r="L897" s="16">
        <f>IFERROR(VLOOKUP(M897,Modificateurs!D$1:E$94,2,0),0)</f>
        <v>-12</v>
      </c>
      <c r="M897" t="str">
        <f>VLOOKUP(A897,'Fichier FI (en entrée)'!B:AH,16,0)&amp;" "&amp;VLOOKUP(A897,'Fichier FI (en entrée)'!B:AH,20,0)&amp;" "&amp;VLOOKUP(A897,'Fichier FI (en entrée)'!B:AH,27,0)&amp;" "&amp;VLOOKUP(A897,'Fichier FI (en entrée)'!B:AH,29,0)</f>
        <v xml:space="preserve">P Comptabilité  </v>
      </c>
      <c r="N897" t="str">
        <f>VLOOKUP(A897,'Fichier FI (en entrée)'!B:AH,8,0)</f>
        <v>En Terminale</v>
      </c>
      <c r="O897" t="b">
        <f>AND(C897&gt;Synthèse!B$8,C897&lt;Synthèse!B$10,NOT(Y897))</f>
        <v>0</v>
      </c>
      <c r="P897" s="17" t="s">
        <v>2265</v>
      </c>
      <c r="Q897" s="60">
        <f>ROUNDUP(C897/(Synthèse!$B$4+Synthèse!$B$1)*8,0)</f>
        <v>8</v>
      </c>
      <c r="R897" s="60">
        <f>IFERROR(VLOOKUP(A897,'Evaluations (formulaire)'!A:P,6,0)+VLOOKUP(A897,'Evaluations (formulaire)'!A:P,7,0),0)</f>
        <v>0</v>
      </c>
      <c r="S897" s="60">
        <f>IFERROR(VLOOKUP(A897,'Evaluations (formulaire)'!A:P,8,0),0)</f>
        <v>0</v>
      </c>
      <c r="T897" s="60">
        <f>IF(AND(ISBLANK(P897),Q897&lt;=2),Synthèse!$B$41,IF(AND(ISBLANK(P897),Q897&gt;=7),Synthèse!$C$41,R897+S897))</f>
        <v>0</v>
      </c>
      <c r="U897" s="60">
        <f t="shared" si="147"/>
        <v>-2.3900000000000006</v>
      </c>
      <c r="V897" s="60">
        <f t="shared" si="148"/>
        <v>1614</v>
      </c>
      <c r="X897" s="26">
        <v>666</v>
      </c>
      <c r="Y897" s="26" t="b">
        <f>IFERROR(VLOOKUP(A897,'Calculs FA (auto)'!A:O,15,0),FALSE)</f>
        <v>0</v>
      </c>
      <c r="Z897" s="26">
        <f>IFERROR(VLOOKUP(A897,'Evaluations (formulaire)'!A:M,9,0),0)</f>
        <v>0</v>
      </c>
      <c r="AA897" s="135" t="b">
        <v>1</v>
      </c>
      <c r="AB897" s="135" t="b">
        <v>0</v>
      </c>
      <c r="AC897" s="135" t="b">
        <f t="shared" si="149"/>
        <v>1</v>
      </c>
      <c r="AD897" s="135" t="b">
        <f t="shared" si="150"/>
        <v>0</v>
      </c>
      <c r="AE897" s="135" t="b">
        <f t="shared" si="151"/>
        <v>0</v>
      </c>
      <c r="AF897" s="135" t="b">
        <f>AND(AC897,$V897&lt;=Synthèse!$B$44)</f>
        <v>0</v>
      </c>
      <c r="AG897" s="135" t="b">
        <f>AND(AD897,$V897&lt;=Synthèse!$B$44)</f>
        <v>0</v>
      </c>
      <c r="AH897" s="135" t="b">
        <f>AND(AE897,$V897&lt;=Synthèse!$B$44)</f>
        <v>0</v>
      </c>
      <c r="AI897" s="137" t="b">
        <v>0</v>
      </c>
      <c r="AJ897" s="137" t="b">
        <v>1</v>
      </c>
      <c r="AK897" s="137" t="b">
        <f t="shared" si="152"/>
        <v>0</v>
      </c>
      <c r="AL897" s="137" t="b">
        <f t="shared" si="153"/>
        <v>1</v>
      </c>
      <c r="AM897" s="137" t="b">
        <f>AND(AK897,$V897&lt;=Synthèse!$B$44)</f>
        <v>0</v>
      </c>
      <c r="AN897" s="137" t="b">
        <f>AND(AL897,$V897&lt;=Synthèse!$B$44)</f>
        <v>0</v>
      </c>
    </row>
    <row r="898" spans="1:40">
      <c r="A898" s="17">
        <v>526898</v>
      </c>
      <c r="B898" t="str">
        <f ca="1">VLOOKUP(A898,'Fichier FI (en entrée)'!B:AH,3,0)</f>
        <v>OHNGTPWMCC</v>
      </c>
      <c r="C898">
        <f t="shared" ref="C898:C961" si="154">COUNTIF(D:D,"&gt;="&amp;D898)</f>
        <v>1221</v>
      </c>
      <c r="D898">
        <f t="shared" ref="D898:D961" si="155">IFERROR(IF(F898,I898+J898+K898+L898,-100),-20)</f>
        <v>7.39</v>
      </c>
      <c r="E898" s="14" t="str">
        <f>VLOOKUP(A898,'Fichier FI (en entrée)'!B:AH,2,0)</f>
        <v>EV</v>
      </c>
      <c r="F898" s="14" t="b">
        <f t="shared" ref="F898:F961" si="156">IF(E898="EV",TRUE,FALSE)</f>
        <v>1</v>
      </c>
      <c r="G898" s="14" t="b">
        <f>IFERROR(VLOOKUP(A898,'Calculs FA (auto)'!A:F,6,0),FALSE)</f>
        <v>0</v>
      </c>
      <c r="H898" s="14" t="b">
        <f t="shared" ref="H898:H961" si="157">AND(F898:G898)</f>
        <v>0</v>
      </c>
      <c r="I898" s="16">
        <f>IFERROR(VLOOKUP(A898,'Moyennes FI (en entrée)'!B:N,7,0),"")</f>
        <v>6.39</v>
      </c>
      <c r="J898" s="16">
        <f>IFERROR(VLOOKUP(VLOOKUP(A898,'Fichier FI (en entrée)'!B:AH,33,0),Modificateurs!A$2:B$5,2,0),0)</f>
        <v>0</v>
      </c>
      <c r="K898" s="16">
        <f>IFERROR(VLOOKUP(VLOOKUP(A898,'Redoub FI (en entrée)'!B:N,7,0),Modificateurs!A$8:B$11,2,0),0)</f>
        <v>0</v>
      </c>
      <c r="L898" s="16">
        <f>IFERROR(VLOOKUP(M898,Modificateurs!D$1:E$94,2,0),0)</f>
        <v>1</v>
      </c>
      <c r="M898" t="str">
        <f>VLOOKUP(A898,'Fichier FI (en entrée)'!B:AH,16,0)&amp;" "&amp;VLOOKUP(A898,'Fichier FI (en entrée)'!B:AH,20,0)&amp;" "&amp;VLOOKUP(A898,'Fichier FI (en entrée)'!B:AH,27,0)&amp;" "&amp;VLOOKUP(A898,'Fichier FI (en entrée)'!B:AH,29,0)</f>
        <v xml:space="preserve">S Pas de spécialité (S.I)  </v>
      </c>
      <c r="N898" t="str">
        <f>VLOOKUP(A898,'Fichier FI (en entrée)'!B:AH,8,0)</f>
        <v>En Terminale</v>
      </c>
      <c r="O898" t="b">
        <f>AND(C898&gt;Synthèse!B$8,C898&lt;Synthèse!B$10,NOT(Y898))</f>
        <v>1</v>
      </c>
      <c r="P898" s="17" t="s">
        <v>2266</v>
      </c>
      <c r="Q898" s="60">
        <f>ROUNDUP(C898/(Synthèse!$B$4+Synthèse!$B$1)*8,0)</f>
        <v>6</v>
      </c>
      <c r="R898" s="60">
        <f>IFERROR(VLOOKUP(A898,'Evaluations (formulaire)'!A:P,6,0)+VLOOKUP(A898,'Evaluations (formulaire)'!A:P,7,0),0)</f>
        <v>0</v>
      </c>
      <c r="S898" s="60">
        <f>IFERROR(VLOOKUP(A898,'Evaluations (formulaire)'!A:P,8,0),0)</f>
        <v>0</v>
      </c>
      <c r="T898" s="60">
        <f>IF(AND(ISBLANK(P898),Q898&lt;=2),Synthèse!$B$41,IF(AND(ISBLANK(P898),Q898&gt;=7),Synthèse!$C$41,R898+S898))</f>
        <v>0</v>
      </c>
      <c r="U898" s="60">
        <f t="shared" ref="U898:U961" si="158">D898+T898</f>
        <v>7.39</v>
      </c>
      <c r="V898" s="60">
        <f t="shared" ref="V898:V961" si="159">COUNTIF(U:U,"&gt;="&amp;U898)</f>
        <v>1219</v>
      </c>
      <c r="X898" s="26">
        <v>802</v>
      </c>
      <c r="Y898" s="26" t="b">
        <f>IFERROR(VLOOKUP(A898,'Calculs FA (auto)'!A:O,15,0),FALSE)</f>
        <v>0</v>
      </c>
      <c r="Z898" s="26">
        <f>IFERROR(VLOOKUP(A898,'Evaluations (formulaire)'!A:M,9,0),0)</f>
        <v>0</v>
      </c>
      <c r="AA898" s="135" t="b">
        <v>1</v>
      </c>
      <c r="AB898" s="135" t="b">
        <v>0</v>
      </c>
      <c r="AC898" s="135" t="b">
        <f t="shared" ref="AC898:AC961" si="160">AND(AA898,F898)</f>
        <v>1</v>
      </c>
      <c r="AD898" s="135" t="b">
        <f t="shared" ref="AD898:AD961" si="161">AND(AB898,F898)</f>
        <v>0</v>
      </c>
      <c r="AE898" s="135" t="b">
        <f t="shared" ref="AE898:AE961" si="162">AND(NOT(AA898),NOT(AB898),F898)</f>
        <v>0</v>
      </c>
      <c r="AF898" s="135" t="b">
        <f>AND(AC898,$V898&lt;=Synthèse!$B$44)</f>
        <v>0</v>
      </c>
      <c r="AG898" s="135" t="b">
        <f>AND(AD898,$V898&lt;=Synthèse!$B$44)</f>
        <v>0</v>
      </c>
      <c r="AH898" s="135" t="b">
        <f>AND(AE898,$V898&lt;=Synthèse!$B$44)</f>
        <v>0</v>
      </c>
      <c r="AI898" s="137" t="b">
        <v>0</v>
      </c>
      <c r="AJ898" s="137" t="b">
        <v>1</v>
      </c>
      <c r="AK898" s="137" t="b">
        <f t="shared" ref="AK898:AK961" si="163">AND(AI898,F898)</f>
        <v>0</v>
      </c>
      <c r="AL898" s="137" t="b">
        <f t="shared" ref="AL898:AL961" si="164">AND(AJ898,F898)</f>
        <v>1</v>
      </c>
      <c r="AM898" s="137" t="b">
        <f>AND(AK898,$V898&lt;=Synthèse!$B$44)</f>
        <v>0</v>
      </c>
      <c r="AN898" s="137" t="b">
        <f>AND(AL898,$V898&lt;=Synthèse!$B$44)</f>
        <v>0</v>
      </c>
    </row>
    <row r="899" spans="1:40">
      <c r="A899" s="17">
        <v>526906</v>
      </c>
      <c r="B899" t="str">
        <f ca="1">VLOOKUP(A899,'Fichier FI (en entrée)'!B:AH,3,0)</f>
        <v>WLYYSSYOAR</v>
      </c>
      <c r="C899">
        <f t="shared" si="154"/>
        <v>1438</v>
      </c>
      <c r="D899">
        <f t="shared" si="155"/>
        <v>2.67</v>
      </c>
      <c r="E899" s="14" t="str">
        <f>VLOOKUP(A899,'Fichier FI (en entrée)'!B:AH,2,0)</f>
        <v>EV</v>
      </c>
      <c r="F899" s="14" t="b">
        <f t="shared" si="156"/>
        <v>1</v>
      </c>
      <c r="G899" s="14" t="b">
        <f>IFERROR(VLOOKUP(A899,'Calculs FA (auto)'!A:F,6,0),FALSE)</f>
        <v>1</v>
      </c>
      <c r="H899" s="14" t="b">
        <f t="shared" si="157"/>
        <v>1</v>
      </c>
      <c r="I899" s="16">
        <f>IFERROR(VLOOKUP(A899,'Moyennes FI (en entrée)'!B:N,7,0),"")</f>
        <v>8.67</v>
      </c>
      <c r="J899" s="16">
        <f>IFERROR(VLOOKUP(VLOOKUP(A899,'Fichier FI (en entrée)'!B:AH,33,0),Modificateurs!A$2:B$5,2,0),0)</f>
        <v>-3</v>
      </c>
      <c r="K899" s="16">
        <f>IFERROR(VLOOKUP(VLOOKUP(A899,'Redoub FI (en entrée)'!B:N,7,0),Modificateurs!A$8:B$11,2,0),0)</f>
        <v>0</v>
      </c>
      <c r="L899" s="16">
        <f>IFERROR(VLOOKUP(M899,Modificateurs!D$1:E$94,2,0),0)</f>
        <v>-3</v>
      </c>
      <c r="M899" t="str">
        <f>VLOOKUP(A899,'Fichier FI (en entrée)'!B:AH,16,0)&amp;" "&amp;VLOOKUP(A899,'Fichier FI (en entrée)'!B:AH,20,0)&amp;" "&amp;VLOOKUP(A899,'Fichier FI (en entrée)'!B:AH,27,0)&amp;" "&amp;VLOOKUP(A899,'Fichier FI (en entrée)'!B:AH,29,0)</f>
        <v xml:space="preserve">ES Mathématiques  </v>
      </c>
      <c r="N899" t="str">
        <f>VLOOKUP(A899,'Fichier FI (en entrée)'!B:AH,8,0)</f>
        <v>En Terminale</v>
      </c>
      <c r="O899" t="b">
        <f>AND(C899&gt;Synthèse!B$8,C899&lt;Synthèse!B$10,NOT(Y899))</f>
        <v>0</v>
      </c>
      <c r="Q899" s="60">
        <f>ROUNDUP(C899/(Synthèse!$B$4+Synthèse!$B$1)*8,0)</f>
        <v>7</v>
      </c>
      <c r="R899" s="60">
        <f>IFERROR(VLOOKUP(A899,'Evaluations (formulaire)'!A:P,6,0)+VLOOKUP(A899,'Evaluations (formulaire)'!A:P,7,0),0)</f>
        <v>0</v>
      </c>
      <c r="S899" s="60">
        <f>IFERROR(VLOOKUP(A899,'Evaluations (formulaire)'!A:P,8,0),0)</f>
        <v>0</v>
      </c>
      <c r="T899" s="60">
        <f>IF(AND(ISBLANK(P899),Q899&lt;=2),Synthèse!$B$41,IF(AND(ISBLANK(P899),Q899&gt;=7),Synthèse!$C$41,R899+S899))</f>
        <v>4.6296296296296294E-3</v>
      </c>
      <c r="U899" s="60">
        <f t="shared" si="158"/>
        <v>2.6746296296296297</v>
      </c>
      <c r="V899" s="60">
        <f t="shared" si="159"/>
        <v>1438</v>
      </c>
      <c r="X899" s="26">
        <v>1522</v>
      </c>
      <c r="Y899" s="26" t="b">
        <f>IFERROR(VLOOKUP(A899,'Calculs FA (auto)'!A:O,15,0),FALSE)</f>
        <v>0</v>
      </c>
      <c r="Z899" s="26">
        <f>IFERROR(VLOOKUP(A899,'Evaluations (formulaire)'!A:M,9,0),0)</f>
        <v>0</v>
      </c>
      <c r="AA899" s="135" t="b">
        <v>1</v>
      </c>
      <c r="AB899" s="135" t="b">
        <v>0</v>
      </c>
      <c r="AC899" s="135" t="b">
        <f t="shared" si="160"/>
        <v>1</v>
      </c>
      <c r="AD899" s="135" t="b">
        <f t="shared" si="161"/>
        <v>0</v>
      </c>
      <c r="AE899" s="135" t="b">
        <f t="shared" si="162"/>
        <v>0</v>
      </c>
      <c r="AF899" s="135" t="b">
        <f>AND(AC899,$V899&lt;=Synthèse!$B$44)</f>
        <v>0</v>
      </c>
      <c r="AG899" s="135" t="b">
        <f>AND(AD899,$V899&lt;=Synthèse!$B$44)</f>
        <v>0</v>
      </c>
      <c r="AH899" s="135" t="b">
        <f>AND(AE899,$V899&lt;=Synthèse!$B$44)</f>
        <v>0</v>
      </c>
      <c r="AI899" s="137" t="b">
        <v>0</v>
      </c>
      <c r="AJ899" s="137" t="b">
        <v>1</v>
      </c>
      <c r="AK899" s="137" t="b">
        <f t="shared" si="163"/>
        <v>0</v>
      </c>
      <c r="AL899" s="137" t="b">
        <f t="shared" si="164"/>
        <v>1</v>
      </c>
      <c r="AM899" s="137" t="b">
        <f>AND(AK899,$V899&lt;=Synthèse!$B$44)</f>
        <v>0</v>
      </c>
      <c r="AN899" s="137" t="b">
        <f>AND(AL899,$V899&lt;=Synthèse!$B$44)</f>
        <v>0</v>
      </c>
    </row>
    <row r="900" spans="1:40">
      <c r="A900" s="17">
        <v>526907</v>
      </c>
      <c r="B900" t="str">
        <f ca="1">VLOOKUP(A900,'Fichier FI (en entrée)'!B:AH,3,0)</f>
        <v>PMTUMOIPMV</v>
      </c>
      <c r="C900">
        <f t="shared" si="154"/>
        <v>1622</v>
      </c>
      <c r="D900">
        <f t="shared" si="155"/>
        <v>-2.8000000000000007</v>
      </c>
      <c r="E900" s="14" t="str">
        <f>VLOOKUP(A900,'Fichier FI (en entrée)'!B:AH,2,0)</f>
        <v>EV</v>
      </c>
      <c r="F900" s="14" t="b">
        <f t="shared" si="156"/>
        <v>1</v>
      </c>
      <c r="G900" s="14" t="b">
        <f>IFERROR(VLOOKUP(A900,'Calculs FA (auto)'!A:F,6,0),FALSE)</f>
        <v>0</v>
      </c>
      <c r="H900" s="14" t="b">
        <f t="shared" si="157"/>
        <v>0</v>
      </c>
      <c r="I900" s="16">
        <f>IFERROR(VLOOKUP(A900,'Moyennes FI (en entrée)'!B:N,7,0),"")</f>
        <v>9.1999999999999993</v>
      </c>
      <c r="J900" s="16">
        <f>IFERROR(VLOOKUP(VLOOKUP(A900,'Fichier FI (en entrée)'!B:AH,33,0),Modificateurs!A$2:B$5,2,0),0)</f>
        <v>0</v>
      </c>
      <c r="K900" s="16">
        <f>IFERROR(VLOOKUP(VLOOKUP(A900,'Redoub FI (en entrée)'!B:N,7,0),Modificateurs!A$8:B$11,2,0),0)</f>
        <v>0</v>
      </c>
      <c r="L900" s="16">
        <f>IFERROR(VLOOKUP(M900,Modificateurs!D$1:E$94,2,0),0)</f>
        <v>-12</v>
      </c>
      <c r="M900" t="str">
        <f>VLOOKUP(A900,'Fichier FI (en entrée)'!B:AH,16,0)&amp;" "&amp;VLOOKUP(A900,'Fichier FI (en entrée)'!B:AH,20,0)&amp;" "&amp;VLOOKUP(A900,'Fichier FI (en entrée)'!B:AH,27,0)&amp;" "&amp;VLOOKUP(A900,'Fichier FI (en entrée)'!B:AH,29,0)</f>
        <v xml:space="preserve">P Comptabilité  </v>
      </c>
      <c r="N900" t="str">
        <f>VLOOKUP(A900,'Fichier FI (en entrée)'!B:AH,8,0)</f>
        <v>En Terminale</v>
      </c>
      <c r="O900" t="b">
        <f>AND(C900&gt;Synthèse!B$8,C900&lt;Synthèse!B$10,NOT(Y900))</f>
        <v>0</v>
      </c>
      <c r="P900" t="s">
        <v>2285</v>
      </c>
      <c r="Q900" s="60">
        <f>ROUNDUP(C900/(Synthèse!$B$4+Synthèse!$B$1)*8,0)</f>
        <v>8</v>
      </c>
      <c r="R900" s="60">
        <f>IFERROR(VLOOKUP(A900,'Evaluations (formulaire)'!A:P,6,0)+VLOOKUP(A900,'Evaluations (formulaire)'!A:P,7,0),0)</f>
        <v>0</v>
      </c>
      <c r="S900" s="60">
        <f>IFERROR(VLOOKUP(A900,'Evaluations (formulaire)'!A:P,8,0),0)</f>
        <v>0</v>
      </c>
      <c r="T900" s="60">
        <f>IF(AND(ISBLANK(P900),Q900&lt;=2),Synthèse!$B$41,IF(AND(ISBLANK(P900),Q900&gt;=7),Synthèse!$C$41,R900+S900))</f>
        <v>0</v>
      </c>
      <c r="U900" s="60">
        <f t="shared" si="158"/>
        <v>-2.8000000000000007</v>
      </c>
      <c r="V900" s="60">
        <f t="shared" si="159"/>
        <v>1622</v>
      </c>
      <c r="X900" s="26">
        <v>42</v>
      </c>
      <c r="Y900" s="26" t="b">
        <f>IFERROR(VLOOKUP(A900,'Calculs FA (auto)'!A:O,15,0),FALSE)</f>
        <v>0</v>
      </c>
      <c r="Z900" s="26">
        <f>IFERROR(VLOOKUP(A900,'Evaluations (formulaire)'!A:M,9,0),0)</f>
        <v>0</v>
      </c>
      <c r="AA900" s="135" t="b">
        <v>1</v>
      </c>
      <c r="AB900" s="135" t="b">
        <v>0</v>
      </c>
      <c r="AC900" s="135" t="b">
        <f t="shared" si="160"/>
        <v>1</v>
      </c>
      <c r="AD900" s="135" t="b">
        <f t="shared" si="161"/>
        <v>0</v>
      </c>
      <c r="AE900" s="135" t="b">
        <f t="shared" si="162"/>
        <v>0</v>
      </c>
      <c r="AF900" s="135" t="b">
        <f>AND(AC900,$V900&lt;=Synthèse!$B$44)</f>
        <v>0</v>
      </c>
      <c r="AG900" s="135" t="b">
        <f>AND(AD900,$V900&lt;=Synthèse!$B$44)</f>
        <v>0</v>
      </c>
      <c r="AH900" s="135" t="b">
        <f>AND(AE900,$V900&lt;=Synthèse!$B$44)</f>
        <v>0</v>
      </c>
      <c r="AI900" s="137" t="b">
        <v>0</v>
      </c>
      <c r="AJ900" s="137" t="b">
        <v>1</v>
      </c>
      <c r="AK900" s="137" t="b">
        <f t="shared" si="163"/>
        <v>0</v>
      </c>
      <c r="AL900" s="137" t="b">
        <f t="shared" si="164"/>
        <v>1</v>
      </c>
      <c r="AM900" s="137" t="b">
        <f>AND(AK900,$V900&lt;=Synthèse!$B$44)</f>
        <v>0</v>
      </c>
      <c r="AN900" s="137" t="b">
        <f>AND(AL900,$V900&lt;=Synthèse!$B$44)</f>
        <v>0</v>
      </c>
    </row>
    <row r="901" spans="1:40">
      <c r="A901" s="17">
        <v>526918</v>
      </c>
      <c r="B901" t="str">
        <f ca="1">VLOOKUP(A901,'Fichier FI (en entrée)'!B:AH,3,0)</f>
        <v>BJEHJBBQSG</v>
      </c>
      <c r="C901">
        <f t="shared" si="154"/>
        <v>1418</v>
      </c>
      <c r="D901">
        <f t="shared" si="155"/>
        <v>3.25</v>
      </c>
      <c r="E901" s="14" t="str">
        <f>VLOOKUP(A901,'Fichier FI (en entrée)'!B:AH,2,0)</f>
        <v>EV</v>
      </c>
      <c r="F901" s="14" t="b">
        <f t="shared" si="156"/>
        <v>1</v>
      </c>
      <c r="G901" s="14" t="b">
        <f>IFERROR(VLOOKUP(A901,'Calculs FA (auto)'!A:F,6,0),FALSE)</f>
        <v>1</v>
      </c>
      <c r="H901" s="14" t="b">
        <f t="shared" si="157"/>
        <v>1</v>
      </c>
      <c r="I901" s="16">
        <f>IFERROR(VLOOKUP(A901,'Moyennes FI (en entrée)'!B:N,7,0),"")</f>
        <v>8.25</v>
      </c>
      <c r="J901" s="16">
        <f>IFERROR(VLOOKUP(VLOOKUP(A901,'Fichier FI (en entrée)'!B:AH,33,0),Modificateurs!A$2:B$5,2,0),0)</f>
        <v>1</v>
      </c>
      <c r="K901" s="16">
        <f>IFERROR(VLOOKUP(VLOOKUP(A901,'Redoub FI (en entrée)'!B:N,7,0),Modificateurs!A$8:B$11,2,0),0)</f>
        <v>0</v>
      </c>
      <c r="L901" s="16">
        <f>IFERROR(VLOOKUP(M901,Modificateurs!D$1:E$94,2,0),0)</f>
        <v>-6</v>
      </c>
      <c r="M901" t="str">
        <f>VLOOKUP(A901,'Fichier FI (en entrée)'!B:AH,16,0)&amp;" "&amp;VLOOKUP(A901,'Fichier FI (en entrée)'!B:AH,20,0)&amp;" "&amp;VLOOKUP(A901,'Fichier FI (en entrée)'!B:AH,27,0)&amp;" "&amp;VLOOKUP(A901,'Fichier FI (en entrée)'!B:AH,29,0)</f>
        <v xml:space="preserve">STI2D Innovation Technologique et Eco conception  </v>
      </c>
      <c r="N901" t="str">
        <f>VLOOKUP(A901,'Fichier FI (en entrée)'!B:AH,8,0)</f>
        <v>En Terminale</v>
      </c>
      <c r="O901" t="b">
        <f>AND(C901&gt;Synthèse!B$8,C901&lt;Synthèse!B$10,NOT(Y901))</f>
        <v>0</v>
      </c>
      <c r="Q901" s="60">
        <f>ROUNDUP(C901/(Synthèse!$B$4+Synthèse!$B$1)*8,0)</f>
        <v>7</v>
      </c>
      <c r="R901" s="60">
        <f>IFERROR(VLOOKUP(A901,'Evaluations (formulaire)'!A:P,6,0)+VLOOKUP(A901,'Evaluations (formulaire)'!A:P,7,0),0)</f>
        <v>0</v>
      </c>
      <c r="S901" s="60">
        <f>IFERROR(VLOOKUP(A901,'Evaluations (formulaire)'!A:P,8,0),0)</f>
        <v>0</v>
      </c>
      <c r="T901" s="60">
        <f>IF(AND(ISBLANK(P901),Q901&lt;=2),Synthèse!$B$41,IF(AND(ISBLANK(P901),Q901&gt;=7),Synthèse!$C$41,R901+S901))</f>
        <v>4.6296296296296294E-3</v>
      </c>
      <c r="U901" s="60">
        <f t="shared" si="158"/>
        <v>3.2546296296296298</v>
      </c>
      <c r="V901" s="60">
        <f t="shared" si="159"/>
        <v>1417</v>
      </c>
      <c r="X901" s="26">
        <v>1917</v>
      </c>
      <c r="Y901" s="26" t="b">
        <f>IFERROR(VLOOKUP(A901,'Calculs FA (auto)'!A:O,15,0),FALSE)</f>
        <v>0</v>
      </c>
      <c r="Z901" s="26">
        <f>IFERROR(VLOOKUP(A901,'Evaluations (formulaire)'!A:M,9,0),0)</f>
        <v>0</v>
      </c>
      <c r="AA901" s="135" t="b">
        <v>1</v>
      </c>
      <c r="AB901" s="135" t="b">
        <v>0</v>
      </c>
      <c r="AC901" s="135" t="b">
        <f t="shared" si="160"/>
        <v>1</v>
      </c>
      <c r="AD901" s="135" t="b">
        <f t="shared" si="161"/>
        <v>0</v>
      </c>
      <c r="AE901" s="135" t="b">
        <f t="shared" si="162"/>
        <v>0</v>
      </c>
      <c r="AF901" s="135" t="b">
        <f>AND(AC901,$V901&lt;=Synthèse!$B$44)</f>
        <v>0</v>
      </c>
      <c r="AG901" s="135" t="b">
        <f>AND(AD901,$V901&lt;=Synthèse!$B$44)</f>
        <v>0</v>
      </c>
      <c r="AH901" s="135" t="b">
        <f>AND(AE901,$V901&lt;=Synthèse!$B$44)</f>
        <v>0</v>
      </c>
      <c r="AI901" s="137" t="b">
        <v>0</v>
      </c>
      <c r="AJ901" s="137" t="b">
        <v>1</v>
      </c>
      <c r="AK901" s="137" t="b">
        <f t="shared" si="163"/>
        <v>0</v>
      </c>
      <c r="AL901" s="137" t="b">
        <f t="shared" si="164"/>
        <v>1</v>
      </c>
      <c r="AM901" s="137" t="b">
        <f>AND(AK901,$V901&lt;=Synthèse!$B$44)</f>
        <v>0</v>
      </c>
      <c r="AN901" s="137" t="b">
        <f>AND(AL901,$V901&lt;=Synthèse!$B$44)</f>
        <v>0</v>
      </c>
    </row>
    <row r="902" spans="1:40">
      <c r="A902" s="17">
        <v>526956</v>
      </c>
      <c r="B902" t="str">
        <f ca="1">VLOOKUP(A902,'Fichier FI (en entrée)'!B:AH,3,0)</f>
        <v>BUFDRXJMVH</v>
      </c>
      <c r="C902">
        <f t="shared" si="154"/>
        <v>1093</v>
      </c>
      <c r="D902">
        <f t="shared" si="155"/>
        <v>9.41</v>
      </c>
      <c r="E902" s="14" t="str">
        <f>VLOOKUP(A902,'Fichier FI (en entrée)'!B:AH,2,0)</f>
        <v>EV</v>
      </c>
      <c r="F902" s="14" t="b">
        <f t="shared" si="156"/>
        <v>1</v>
      </c>
      <c r="G902" s="14" t="b">
        <f>IFERROR(VLOOKUP(A902,'Calculs FA (auto)'!A:F,6,0),FALSE)</f>
        <v>0</v>
      </c>
      <c r="H902" s="14" t="b">
        <f t="shared" si="157"/>
        <v>0</v>
      </c>
      <c r="I902" s="16">
        <f>IFERROR(VLOOKUP(A902,'Moyennes FI (en entrée)'!B:N,7,0),"")</f>
        <v>12.41</v>
      </c>
      <c r="J902" s="16">
        <f>IFERROR(VLOOKUP(VLOOKUP(A902,'Fichier FI (en entrée)'!B:AH,33,0),Modificateurs!A$2:B$5,2,0),0)</f>
        <v>3</v>
      </c>
      <c r="K902" s="16">
        <f>IFERROR(VLOOKUP(VLOOKUP(A902,'Redoub FI (en entrée)'!B:N,7,0),Modificateurs!A$8:B$11,2,0),0)</f>
        <v>0</v>
      </c>
      <c r="L902" s="16">
        <f>IFERROR(VLOOKUP(M902,Modificateurs!D$1:E$94,2,0),0)</f>
        <v>-6</v>
      </c>
      <c r="M902" t="str">
        <f>VLOOKUP(A902,'Fichier FI (en entrée)'!B:AH,16,0)&amp;" "&amp;VLOOKUP(A902,'Fichier FI (en entrée)'!B:AH,20,0)&amp;" "&amp;VLOOKUP(A902,'Fichier FI (en entrée)'!B:AH,27,0)&amp;" "&amp;VLOOKUP(A902,'Fichier FI (en entrée)'!B:AH,29,0)</f>
        <v xml:space="preserve">STI2D Innovation Technologique et Eco conception  </v>
      </c>
      <c r="N902" t="str">
        <f>VLOOKUP(A902,'Fichier FI (en entrée)'!B:AH,8,0)</f>
        <v>En Terminale</v>
      </c>
      <c r="O902" t="b">
        <f>AND(C902&gt;Synthèse!B$8,C902&lt;Synthèse!B$10,NOT(Y902))</f>
        <v>1</v>
      </c>
      <c r="P902" t="s">
        <v>2257</v>
      </c>
      <c r="Q902" s="60">
        <f>ROUNDUP(C902/(Synthèse!$B$4+Synthèse!$B$1)*8,0)</f>
        <v>6</v>
      </c>
      <c r="R902" s="60">
        <f>IFERROR(VLOOKUP(A902,'Evaluations (formulaire)'!A:P,6,0)+VLOOKUP(A902,'Evaluations (formulaire)'!A:P,7,0),0)</f>
        <v>0</v>
      </c>
      <c r="S902" s="60">
        <f>IFERROR(VLOOKUP(A902,'Evaluations (formulaire)'!A:P,8,0),0)</f>
        <v>0</v>
      </c>
      <c r="T902" s="60">
        <f>IF(AND(ISBLANK(P902),Q902&lt;=2),Synthèse!$B$41,IF(AND(ISBLANK(P902),Q902&gt;=7),Synthèse!$C$41,R902+S902))</f>
        <v>0</v>
      </c>
      <c r="U902" s="60">
        <f t="shared" si="158"/>
        <v>9.41</v>
      </c>
      <c r="V902" s="60">
        <f t="shared" si="159"/>
        <v>1091</v>
      </c>
      <c r="X902" s="26">
        <v>1530</v>
      </c>
      <c r="Y902" s="26" t="b">
        <f>IFERROR(VLOOKUP(A902,'Calculs FA (auto)'!A:O,15,0),FALSE)</f>
        <v>0</v>
      </c>
      <c r="Z902" s="26">
        <f>IFERROR(VLOOKUP(A902,'Evaluations (formulaire)'!A:M,9,0),0)</f>
        <v>0</v>
      </c>
      <c r="AA902" s="135" t="b">
        <v>0</v>
      </c>
      <c r="AB902" s="135" t="b">
        <v>1</v>
      </c>
      <c r="AC902" s="135" t="b">
        <f t="shared" si="160"/>
        <v>0</v>
      </c>
      <c r="AD902" s="135" t="b">
        <f t="shared" si="161"/>
        <v>1</v>
      </c>
      <c r="AE902" s="135" t="b">
        <f t="shared" si="162"/>
        <v>0</v>
      </c>
      <c r="AF902" s="135" t="b">
        <f>AND(AC902,$V902&lt;=Synthèse!$B$44)</f>
        <v>0</v>
      </c>
      <c r="AG902" s="135" t="b">
        <f>AND(AD902,$V902&lt;=Synthèse!$B$44)</f>
        <v>0</v>
      </c>
      <c r="AH902" s="135" t="b">
        <f>AND(AE902,$V902&lt;=Synthèse!$B$44)</f>
        <v>0</v>
      </c>
      <c r="AI902" s="137" t="b">
        <v>1</v>
      </c>
      <c r="AJ902" s="137" t="b">
        <v>0</v>
      </c>
      <c r="AK902" s="137" t="b">
        <f t="shared" si="163"/>
        <v>1</v>
      </c>
      <c r="AL902" s="137" t="b">
        <f t="shared" si="164"/>
        <v>0</v>
      </c>
      <c r="AM902" s="137" t="b">
        <f>AND(AK902,$V902&lt;=Synthèse!$B$44)</f>
        <v>0</v>
      </c>
      <c r="AN902" s="137" t="b">
        <f>AND(AL902,$V902&lt;=Synthèse!$B$44)</f>
        <v>0</v>
      </c>
    </row>
    <row r="903" spans="1:40">
      <c r="A903" s="17">
        <v>526998</v>
      </c>
      <c r="B903" t="str">
        <f ca="1">VLOOKUP(A903,'Fichier FI (en entrée)'!B:AH,3,0)</f>
        <v>RNOUHUTYIK</v>
      </c>
      <c r="C903">
        <f t="shared" si="154"/>
        <v>325</v>
      </c>
      <c r="D903">
        <f t="shared" si="155"/>
        <v>14.64</v>
      </c>
      <c r="E903" s="14" t="str">
        <f>VLOOKUP(A903,'Fichier FI (en entrée)'!B:AH,2,0)</f>
        <v>EV</v>
      </c>
      <c r="F903" s="14" t="b">
        <f t="shared" si="156"/>
        <v>1</v>
      </c>
      <c r="G903" s="14" t="b">
        <f>IFERROR(VLOOKUP(A903,'Calculs FA (auto)'!A:F,6,0),FALSE)</f>
        <v>0</v>
      </c>
      <c r="H903" s="14" t="b">
        <f t="shared" si="157"/>
        <v>0</v>
      </c>
      <c r="I903" s="16">
        <f>IFERROR(VLOOKUP(A903,'Moyennes FI (en entrée)'!B:N,7,0),"")</f>
        <v>10.64</v>
      </c>
      <c r="J903" s="16">
        <f>IFERROR(VLOOKUP(VLOOKUP(A903,'Fichier FI (en entrée)'!B:AH,33,0),Modificateurs!A$2:B$5,2,0),0)</f>
        <v>3</v>
      </c>
      <c r="K903" s="16">
        <f>IFERROR(VLOOKUP(VLOOKUP(A903,'Redoub FI (en entrée)'!B:N,7,0),Modificateurs!A$8:B$11,2,0),0)</f>
        <v>0</v>
      </c>
      <c r="L903" s="16">
        <f>IFERROR(VLOOKUP(M903,Modificateurs!D$1:E$94,2,0),0)</f>
        <v>1</v>
      </c>
      <c r="M903" t="str">
        <f>VLOOKUP(A903,'Fichier FI (en entrée)'!B:AH,16,0)&amp;" "&amp;VLOOKUP(A903,'Fichier FI (en entrée)'!B:AH,20,0)&amp;" "&amp;VLOOKUP(A903,'Fichier FI (en entrée)'!B:AH,27,0)&amp;" "&amp;VLOOKUP(A903,'Fichier FI (en entrée)'!B:AH,29,0)</f>
        <v xml:space="preserve">S Pas de spécialité (S.I)  </v>
      </c>
      <c r="N903" t="str">
        <f>VLOOKUP(A903,'Fichier FI (en entrée)'!B:AH,8,0)</f>
        <v>En Terminale</v>
      </c>
      <c r="O903" t="b">
        <f>AND(C903&gt;Synthèse!B$8,C903&lt;Synthèse!B$10,NOT(Y903))</f>
        <v>0</v>
      </c>
      <c r="Q903" s="60">
        <f>ROUNDUP(C903/(Synthèse!$B$4+Synthèse!$B$1)*8,0)</f>
        <v>2</v>
      </c>
      <c r="R903" s="60">
        <f>IFERROR(VLOOKUP(A903,'Evaluations (formulaire)'!A:P,6,0)+VLOOKUP(A903,'Evaluations (formulaire)'!A:P,7,0),0)</f>
        <v>0</v>
      </c>
      <c r="S903" s="60">
        <f>IFERROR(VLOOKUP(A903,'Evaluations (formulaire)'!A:P,8,0),0)</f>
        <v>0</v>
      </c>
      <c r="T903" s="60">
        <f>IF(AND(ISBLANK(P903),Q903&lt;=2),Synthèse!$B$41,IF(AND(ISBLANK(P903),Q903&gt;=7),Synthèse!$C$41,R903+S903))</f>
        <v>4.6511627906976744E-3</v>
      </c>
      <c r="U903" s="60">
        <f t="shared" si="158"/>
        <v>14.644651162790698</v>
      </c>
      <c r="V903" s="60">
        <f t="shared" si="159"/>
        <v>324</v>
      </c>
      <c r="X903" s="26">
        <v>1108</v>
      </c>
      <c r="Y903" s="26" t="b">
        <f>IFERROR(VLOOKUP(A903,'Calculs FA (auto)'!A:O,15,0),FALSE)</f>
        <v>0</v>
      </c>
      <c r="Z903" s="26">
        <f>IFERROR(VLOOKUP(A903,'Evaluations (formulaire)'!A:M,9,0),0)</f>
        <v>0</v>
      </c>
      <c r="AA903" s="135" t="b">
        <v>1</v>
      </c>
      <c r="AB903" s="135" t="b">
        <v>0</v>
      </c>
      <c r="AC903" s="135" t="b">
        <f t="shared" si="160"/>
        <v>1</v>
      </c>
      <c r="AD903" s="135" t="b">
        <f t="shared" si="161"/>
        <v>0</v>
      </c>
      <c r="AE903" s="135" t="b">
        <f t="shared" si="162"/>
        <v>0</v>
      </c>
      <c r="AF903" s="135" t="b">
        <f>AND(AC903,$V903&lt;=Synthèse!$B$44)</f>
        <v>1</v>
      </c>
      <c r="AG903" s="135" t="b">
        <f>AND(AD903,$V903&lt;=Synthèse!$B$44)</f>
        <v>0</v>
      </c>
      <c r="AH903" s="135" t="b">
        <f>AND(AE903,$V903&lt;=Synthèse!$B$44)</f>
        <v>0</v>
      </c>
      <c r="AI903" s="137" t="b">
        <v>0</v>
      </c>
      <c r="AJ903" s="137" t="b">
        <v>1</v>
      </c>
      <c r="AK903" s="137" t="b">
        <f t="shared" si="163"/>
        <v>0</v>
      </c>
      <c r="AL903" s="137" t="b">
        <f t="shared" si="164"/>
        <v>1</v>
      </c>
      <c r="AM903" s="137" t="b">
        <f>AND(AK903,$V903&lt;=Synthèse!$B$44)</f>
        <v>0</v>
      </c>
      <c r="AN903" s="137" t="b">
        <f>AND(AL903,$V903&lt;=Synthèse!$B$44)</f>
        <v>1</v>
      </c>
    </row>
    <row r="904" spans="1:40">
      <c r="A904" s="17">
        <v>527034</v>
      </c>
      <c r="B904" t="str">
        <f ca="1">VLOOKUP(A904,'Fichier FI (en entrée)'!B:AH,3,0)</f>
        <v>JIOYRRSCQE</v>
      </c>
      <c r="C904">
        <f t="shared" si="154"/>
        <v>119</v>
      </c>
      <c r="D904">
        <f t="shared" si="155"/>
        <v>16.89</v>
      </c>
      <c r="E904" s="14" t="str">
        <f>VLOOKUP(A904,'Fichier FI (en entrée)'!B:AH,2,0)</f>
        <v>EV</v>
      </c>
      <c r="F904" s="14" t="b">
        <f t="shared" si="156"/>
        <v>1</v>
      </c>
      <c r="G904" s="14" t="b">
        <f>IFERROR(VLOOKUP(A904,'Calculs FA (auto)'!A:F,6,0),FALSE)</f>
        <v>1</v>
      </c>
      <c r="H904" s="14" t="b">
        <f t="shared" si="157"/>
        <v>1</v>
      </c>
      <c r="I904" s="16">
        <f>IFERROR(VLOOKUP(A904,'Moyennes FI (en entrée)'!B:N,7,0),"")</f>
        <v>11.89</v>
      </c>
      <c r="J904" s="16">
        <f>IFERROR(VLOOKUP(VLOOKUP(A904,'Fichier FI (en entrée)'!B:AH,33,0),Modificateurs!A$2:B$5,2,0),0)</f>
        <v>3</v>
      </c>
      <c r="K904" s="16">
        <f>IFERROR(VLOOKUP(VLOOKUP(A904,'Redoub FI (en entrée)'!B:N,7,0),Modificateurs!A$8:B$11,2,0),0)</f>
        <v>0</v>
      </c>
      <c r="L904" s="16">
        <f>IFERROR(VLOOKUP(M904,Modificateurs!D$1:E$94,2,0),0)</f>
        <v>2</v>
      </c>
      <c r="M904" t="str">
        <f>VLOOKUP(A904,'Fichier FI (en entrée)'!B:AH,16,0)&amp;" "&amp;VLOOKUP(A904,'Fichier FI (en entrée)'!B:AH,20,0)&amp;" "&amp;VLOOKUP(A904,'Fichier FI (en entrée)'!B:AH,27,0)&amp;" "&amp;VLOOKUP(A904,'Fichier FI (en entrée)'!B:AH,29,0)</f>
        <v xml:space="preserve">S Mathématiques  </v>
      </c>
      <c r="N904" t="str">
        <f>VLOOKUP(A904,'Fichier FI (en entrée)'!B:AH,8,0)</f>
        <v>En Terminale</v>
      </c>
      <c r="O904" t="b">
        <f>AND(C904&gt;Synthèse!B$8,C904&lt;Synthèse!B$10,NOT(Y904))</f>
        <v>0</v>
      </c>
      <c r="Q904" s="60">
        <f>ROUNDUP(C904/(Synthèse!$B$4+Synthèse!$B$1)*8,0)</f>
        <v>1</v>
      </c>
      <c r="R904" s="60">
        <f>IFERROR(VLOOKUP(A904,'Evaluations (formulaire)'!A:P,6,0)+VLOOKUP(A904,'Evaluations (formulaire)'!A:P,7,0),0)</f>
        <v>0</v>
      </c>
      <c r="S904" s="60">
        <f>IFERROR(VLOOKUP(A904,'Evaluations (formulaire)'!A:P,8,0),0)</f>
        <v>0</v>
      </c>
      <c r="T904" s="60">
        <f>IF(AND(ISBLANK(P904),Q904&lt;=2),Synthèse!$B$41,IF(AND(ISBLANK(P904),Q904&gt;=7),Synthèse!$C$41,R904+S904))</f>
        <v>4.6511627906976744E-3</v>
      </c>
      <c r="U904" s="60">
        <f t="shared" si="158"/>
        <v>16.894651162790698</v>
      </c>
      <c r="V904" s="60">
        <f t="shared" si="159"/>
        <v>119</v>
      </c>
      <c r="X904" s="26">
        <v>1702</v>
      </c>
      <c r="Y904" s="26" t="b">
        <f>IFERROR(VLOOKUP(A904,'Calculs FA (auto)'!A:O,15,0),FALSE)</f>
        <v>0</v>
      </c>
      <c r="Z904" s="26">
        <f>IFERROR(VLOOKUP(A904,'Evaluations (formulaire)'!A:M,9,0),0)</f>
        <v>0</v>
      </c>
      <c r="AA904" s="135" t="b">
        <v>0</v>
      </c>
      <c r="AB904" s="135" t="b">
        <v>1</v>
      </c>
      <c r="AC904" s="135" t="b">
        <f t="shared" si="160"/>
        <v>0</v>
      </c>
      <c r="AD904" s="135" t="b">
        <f t="shared" si="161"/>
        <v>1</v>
      </c>
      <c r="AE904" s="135" t="b">
        <f t="shared" si="162"/>
        <v>0</v>
      </c>
      <c r="AF904" s="135" t="b">
        <f>AND(AC904,$V904&lt;=Synthèse!$B$44)</f>
        <v>0</v>
      </c>
      <c r="AG904" s="135" t="b">
        <f>AND(AD904,$V904&lt;=Synthèse!$B$44)</f>
        <v>1</v>
      </c>
      <c r="AH904" s="135" t="b">
        <f>AND(AE904,$V904&lt;=Synthèse!$B$44)</f>
        <v>0</v>
      </c>
      <c r="AI904" s="137" t="b">
        <v>1</v>
      </c>
      <c r="AJ904" s="137" t="b">
        <v>0</v>
      </c>
      <c r="AK904" s="137" t="b">
        <f t="shared" si="163"/>
        <v>1</v>
      </c>
      <c r="AL904" s="137" t="b">
        <f t="shared" si="164"/>
        <v>0</v>
      </c>
      <c r="AM904" s="137" t="b">
        <f>AND(AK904,$V904&lt;=Synthèse!$B$44)</f>
        <v>1</v>
      </c>
      <c r="AN904" s="137" t="b">
        <f>AND(AL904,$V904&lt;=Synthèse!$B$44)</f>
        <v>0</v>
      </c>
    </row>
    <row r="905" spans="1:40">
      <c r="A905" s="17">
        <v>527074</v>
      </c>
      <c r="B905" t="str">
        <f ca="1">VLOOKUP(A905,'Fichier FI (en entrée)'!B:AH,3,0)</f>
        <v>LKADANEIEH</v>
      </c>
      <c r="C905">
        <f t="shared" si="154"/>
        <v>1166</v>
      </c>
      <c r="D905">
        <f t="shared" si="155"/>
        <v>8.42</v>
      </c>
      <c r="E905" s="14" t="str">
        <f>VLOOKUP(A905,'Fichier FI (en entrée)'!B:AH,2,0)</f>
        <v>EV</v>
      </c>
      <c r="F905" s="14" t="b">
        <f t="shared" si="156"/>
        <v>1</v>
      </c>
      <c r="G905" s="14" t="b">
        <f>IFERROR(VLOOKUP(A905,'Calculs FA (auto)'!A:F,6,0),FALSE)</f>
        <v>0</v>
      </c>
      <c r="H905" s="14" t="b">
        <f t="shared" si="157"/>
        <v>0</v>
      </c>
      <c r="I905" s="16">
        <f>IFERROR(VLOOKUP(A905,'Moyennes FI (en entrée)'!B:N,7,0),"")</f>
        <v>11.42</v>
      </c>
      <c r="J905" s="16">
        <f>IFERROR(VLOOKUP(VLOOKUP(A905,'Fichier FI (en entrée)'!B:AH,33,0),Modificateurs!A$2:B$5,2,0),0)</f>
        <v>3</v>
      </c>
      <c r="K905" s="16">
        <f>IFERROR(VLOOKUP(VLOOKUP(A905,'Redoub FI (en entrée)'!B:N,7,0),Modificateurs!A$8:B$11,2,0),0)</f>
        <v>0</v>
      </c>
      <c r="L905" s="16">
        <f>IFERROR(VLOOKUP(M905,Modificateurs!D$1:E$94,2,0),0)</f>
        <v>-6</v>
      </c>
      <c r="M905" t="str">
        <f>VLOOKUP(A905,'Fichier FI (en entrée)'!B:AH,16,0)&amp;" "&amp;VLOOKUP(A905,'Fichier FI (en entrée)'!B:AH,20,0)&amp;" "&amp;VLOOKUP(A905,'Fichier FI (en entrée)'!B:AH,27,0)&amp;" "&amp;VLOOKUP(A905,'Fichier FI (en entrée)'!B:AH,29,0)</f>
        <v xml:space="preserve">STI2D Innovation Technologique et Eco conception  </v>
      </c>
      <c r="N905" t="str">
        <f>VLOOKUP(A905,'Fichier FI (en entrée)'!B:AH,8,0)</f>
        <v>En Terminale</v>
      </c>
      <c r="O905" t="b">
        <f>AND(C905&gt;Synthèse!B$8,C905&lt;Synthèse!B$10,NOT(Y905))</f>
        <v>1</v>
      </c>
      <c r="P905" s="17" t="s">
        <v>2266</v>
      </c>
      <c r="Q905" s="60">
        <f>ROUNDUP(C905/(Synthèse!$B$4+Synthèse!$B$1)*8,0)</f>
        <v>6</v>
      </c>
      <c r="R905" s="60">
        <f>IFERROR(VLOOKUP(A905,'Evaluations (formulaire)'!A:P,6,0)+VLOOKUP(A905,'Evaluations (formulaire)'!A:P,7,0),0)</f>
        <v>0</v>
      </c>
      <c r="S905" s="60">
        <f>IFERROR(VLOOKUP(A905,'Evaluations (formulaire)'!A:P,8,0),0)</f>
        <v>0</v>
      </c>
      <c r="T905" s="60">
        <f>IF(AND(ISBLANK(P905),Q905&lt;=2),Synthèse!$B$41,IF(AND(ISBLANK(P905),Q905&gt;=7),Synthèse!$C$41,R905+S905))</f>
        <v>0</v>
      </c>
      <c r="U905" s="60">
        <f t="shared" si="158"/>
        <v>8.42</v>
      </c>
      <c r="V905" s="60">
        <f t="shared" si="159"/>
        <v>1164</v>
      </c>
      <c r="X905" s="26">
        <v>1365</v>
      </c>
      <c r="Y905" s="26" t="b">
        <f>IFERROR(VLOOKUP(A905,'Calculs FA (auto)'!A:O,15,0),FALSE)</f>
        <v>0</v>
      </c>
      <c r="Z905" s="26">
        <f>IFERROR(VLOOKUP(A905,'Evaluations (formulaire)'!A:M,9,0),0)</f>
        <v>0</v>
      </c>
      <c r="AA905" s="135" t="b">
        <v>1</v>
      </c>
      <c r="AB905" s="135" t="b">
        <v>0</v>
      </c>
      <c r="AC905" s="135" t="b">
        <f t="shared" si="160"/>
        <v>1</v>
      </c>
      <c r="AD905" s="135" t="b">
        <f t="shared" si="161"/>
        <v>0</v>
      </c>
      <c r="AE905" s="135" t="b">
        <f t="shared" si="162"/>
        <v>0</v>
      </c>
      <c r="AF905" s="135" t="b">
        <f>AND(AC905,$V905&lt;=Synthèse!$B$44)</f>
        <v>0</v>
      </c>
      <c r="AG905" s="135" t="b">
        <f>AND(AD905,$V905&lt;=Synthèse!$B$44)</f>
        <v>0</v>
      </c>
      <c r="AH905" s="135" t="b">
        <f>AND(AE905,$V905&lt;=Synthèse!$B$44)</f>
        <v>0</v>
      </c>
      <c r="AI905" s="137" t="b">
        <v>0</v>
      </c>
      <c r="AJ905" s="137" t="b">
        <v>1</v>
      </c>
      <c r="AK905" s="137" t="b">
        <f t="shared" si="163"/>
        <v>0</v>
      </c>
      <c r="AL905" s="137" t="b">
        <f t="shared" si="164"/>
        <v>1</v>
      </c>
      <c r="AM905" s="137" t="b">
        <f>AND(AK905,$V905&lt;=Synthèse!$B$44)</f>
        <v>0</v>
      </c>
      <c r="AN905" s="137" t="b">
        <f>AND(AL905,$V905&lt;=Synthèse!$B$44)</f>
        <v>0</v>
      </c>
    </row>
    <row r="906" spans="1:40">
      <c r="A906" s="17">
        <v>527106</v>
      </c>
      <c r="B906" t="str">
        <f ca="1">VLOOKUP(A906,'Fichier FI (en entrée)'!B:AH,3,0)</f>
        <v>GLAUMYTQOT</v>
      </c>
      <c r="C906">
        <f t="shared" si="154"/>
        <v>1193</v>
      </c>
      <c r="D906">
        <f t="shared" si="155"/>
        <v>7.9499999999999993</v>
      </c>
      <c r="E906" s="14" t="str">
        <f>VLOOKUP(A906,'Fichier FI (en entrée)'!B:AH,2,0)</f>
        <v>EV</v>
      </c>
      <c r="F906" s="14" t="b">
        <f t="shared" si="156"/>
        <v>1</v>
      </c>
      <c r="G906" s="14" t="b">
        <f>IFERROR(VLOOKUP(A906,'Calculs FA (auto)'!A:F,6,0),FALSE)</f>
        <v>0</v>
      </c>
      <c r="H906" s="14" t="b">
        <f t="shared" si="157"/>
        <v>0</v>
      </c>
      <c r="I906" s="16">
        <f>IFERROR(VLOOKUP(A906,'Moyennes FI (en entrée)'!B:N,7,0),"")</f>
        <v>10.95</v>
      </c>
      <c r="J906" s="16">
        <f>IFERROR(VLOOKUP(VLOOKUP(A906,'Fichier FI (en entrée)'!B:AH,33,0),Modificateurs!A$2:B$5,2,0),0)</f>
        <v>3</v>
      </c>
      <c r="K906" s="16">
        <f>IFERROR(VLOOKUP(VLOOKUP(A906,'Redoub FI (en entrée)'!B:N,7,0),Modificateurs!A$8:B$11,2,0),0)</f>
        <v>0</v>
      </c>
      <c r="L906" s="16">
        <f>IFERROR(VLOOKUP(M906,Modificateurs!D$1:E$94,2,0),0)</f>
        <v>-6</v>
      </c>
      <c r="M906" t="str">
        <f>VLOOKUP(A906,'Fichier FI (en entrée)'!B:AH,16,0)&amp;" "&amp;VLOOKUP(A906,'Fichier FI (en entrée)'!B:AH,20,0)&amp;" "&amp;VLOOKUP(A906,'Fichier FI (en entrée)'!B:AH,27,0)&amp;" "&amp;VLOOKUP(A906,'Fichier FI (en entrée)'!B:AH,29,0)</f>
        <v xml:space="preserve">STI2D Innovation Technologique et Eco conception  </v>
      </c>
      <c r="N906" t="str">
        <f>VLOOKUP(A906,'Fichier FI (en entrée)'!B:AH,8,0)</f>
        <v>En Terminale</v>
      </c>
      <c r="O906" t="b">
        <f>AND(C906&gt;Synthèse!B$8,C906&lt;Synthèse!B$10,NOT(Y906))</f>
        <v>1</v>
      </c>
      <c r="P906" s="17" t="s">
        <v>2265</v>
      </c>
      <c r="Q906" s="60">
        <f>ROUNDUP(C906/(Synthèse!$B$4+Synthèse!$B$1)*8,0)</f>
        <v>6</v>
      </c>
      <c r="R906" s="60">
        <f>IFERROR(VLOOKUP(A906,'Evaluations (formulaire)'!A:P,6,0)+VLOOKUP(A906,'Evaluations (formulaire)'!A:P,7,0),0)</f>
        <v>0</v>
      </c>
      <c r="S906" s="60">
        <f>IFERROR(VLOOKUP(A906,'Evaluations (formulaire)'!A:P,8,0),0)</f>
        <v>0</v>
      </c>
      <c r="T906" s="60">
        <f>IF(AND(ISBLANK(P906),Q906&lt;=2),Synthèse!$B$41,IF(AND(ISBLANK(P906),Q906&gt;=7),Synthèse!$C$41,R906+S906))</f>
        <v>0</v>
      </c>
      <c r="U906" s="60">
        <f t="shared" si="158"/>
        <v>7.9499999999999993</v>
      </c>
      <c r="V906" s="60">
        <f t="shared" si="159"/>
        <v>1191</v>
      </c>
      <c r="X906" s="26">
        <v>132</v>
      </c>
      <c r="Y906" s="26" t="b">
        <f>IFERROR(VLOOKUP(A906,'Calculs FA (auto)'!A:O,15,0),FALSE)</f>
        <v>0</v>
      </c>
      <c r="Z906" s="26">
        <f>IFERROR(VLOOKUP(A906,'Evaluations (formulaire)'!A:M,9,0),0)</f>
        <v>0</v>
      </c>
      <c r="AA906" s="135" t="b">
        <v>1</v>
      </c>
      <c r="AB906" s="135" t="b">
        <v>0</v>
      </c>
      <c r="AC906" s="135" t="b">
        <f t="shared" si="160"/>
        <v>1</v>
      </c>
      <c r="AD906" s="135" t="b">
        <f t="shared" si="161"/>
        <v>0</v>
      </c>
      <c r="AE906" s="135" t="b">
        <f t="shared" si="162"/>
        <v>0</v>
      </c>
      <c r="AF906" s="135" t="b">
        <f>AND(AC906,$V906&lt;=Synthèse!$B$44)</f>
        <v>0</v>
      </c>
      <c r="AG906" s="135" t="b">
        <f>AND(AD906,$V906&lt;=Synthèse!$B$44)</f>
        <v>0</v>
      </c>
      <c r="AH906" s="135" t="b">
        <f>AND(AE906,$V906&lt;=Synthèse!$B$44)</f>
        <v>0</v>
      </c>
      <c r="AI906" s="137" t="b">
        <v>0</v>
      </c>
      <c r="AJ906" s="137" t="b">
        <v>1</v>
      </c>
      <c r="AK906" s="137" t="b">
        <f t="shared" si="163"/>
        <v>0</v>
      </c>
      <c r="AL906" s="137" t="b">
        <f t="shared" si="164"/>
        <v>1</v>
      </c>
      <c r="AM906" s="137" t="b">
        <f>AND(AK906,$V906&lt;=Synthèse!$B$44)</f>
        <v>0</v>
      </c>
      <c r="AN906" s="137" t="b">
        <f>AND(AL906,$V906&lt;=Synthèse!$B$44)</f>
        <v>0</v>
      </c>
    </row>
    <row r="907" spans="1:40">
      <c r="A907" s="17">
        <v>527108</v>
      </c>
      <c r="B907" t="str">
        <f ca="1">VLOOKUP(A907,'Fichier FI (en entrée)'!B:AH,3,0)</f>
        <v>LOVMJLLJRO</v>
      </c>
      <c r="C907">
        <f t="shared" si="154"/>
        <v>197</v>
      </c>
      <c r="D907">
        <f t="shared" si="155"/>
        <v>15.93</v>
      </c>
      <c r="E907" s="14" t="str">
        <f>VLOOKUP(A907,'Fichier FI (en entrée)'!B:AH,2,0)</f>
        <v>EV</v>
      </c>
      <c r="F907" s="14" t="b">
        <f t="shared" si="156"/>
        <v>1</v>
      </c>
      <c r="G907" s="14" t="b">
        <f>IFERROR(VLOOKUP(A907,'Calculs FA (auto)'!A:F,6,0),FALSE)</f>
        <v>0</v>
      </c>
      <c r="H907" s="14" t="b">
        <f t="shared" si="157"/>
        <v>0</v>
      </c>
      <c r="I907" s="16">
        <f>IFERROR(VLOOKUP(A907,'Moyennes FI (en entrée)'!B:N,7,0),"")</f>
        <v>11.93</v>
      </c>
      <c r="J907" s="16">
        <f>IFERROR(VLOOKUP(VLOOKUP(A907,'Fichier FI (en entrée)'!B:AH,33,0),Modificateurs!A$2:B$5,2,0),0)</f>
        <v>3</v>
      </c>
      <c r="K907" s="16">
        <f>IFERROR(VLOOKUP(VLOOKUP(A907,'Redoub FI (en entrée)'!B:N,7,0),Modificateurs!A$8:B$11,2,0),0)</f>
        <v>0</v>
      </c>
      <c r="L907" s="16">
        <f>IFERROR(VLOOKUP(M907,Modificateurs!D$1:E$94,2,0),0)</f>
        <v>1</v>
      </c>
      <c r="M907" t="str">
        <f>VLOOKUP(A907,'Fichier FI (en entrée)'!B:AH,16,0)&amp;" "&amp;VLOOKUP(A907,'Fichier FI (en entrée)'!B:AH,20,0)&amp;" "&amp;VLOOKUP(A907,'Fichier FI (en entrée)'!B:AH,27,0)&amp;" "&amp;VLOOKUP(A907,'Fichier FI (en entrée)'!B:AH,29,0)</f>
        <v xml:space="preserve">S Pas de spécialité (S.I)  </v>
      </c>
      <c r="N907" t="str">
        <f>VLOOKUP(A907,'Fichier FI (en entrée)'!B:AH,8,0)</f>
        <v>En Terminale</v>
      </c>
      <c r="O907" t="b">
        <f>AND(C907&gt;Synthèse!B$8,C907&lt;Synthèse!B$10,NOT(Y907))</f>
        <v>0</v>
      </c>
      <c r="P907" t="s">
        <v>2262</v>
      </c>
      <c r="Q907" s="60">
        <f>ROUNDUP(C907/(Synthèse!$B$4+Synthèse!$B$1)*8,0)</f>
        <v>1</v>
      </c>
      <c r="R907" s="60">
        <f>IFERROR(VLOOKUP(A907,'Evaluations (formulaire)'!A:P,6,0)+VLOOKUP(A907,'Evaluations (formulaire)'!A:P,7,0),0)</f>
        <v>0</v>
      </c>
      <c r="S907" s="60">
        <f>IFERROR(VLOOKUP(A907,'Evaluations (formulaire)'!A:P,8,0),0)</f>
        <v>0</v>
      </c>
      <c r="T907" s="60">
        <f>IF(AND(ISBLANK(P907),Q907&lt;=2),Synthèse!$B$41,IF(AND(ISBLANK(P907),Q907&gt;=7),Synthèse!$C$41,R907+S907))</f>
        <v>0</v>
      </c>
      <c r="U907" s="60">
        <f t="shared" si="158"/>
        <v>15.93</v>
      </c>
      <c r="V907" s="60">
        <f t="shared" si="159"/>
        <v>197</v>
      </c>
      <c r="X907" s="26">
        <v>860</v>
      </c>
      <c r="Y907" s="26" t="b">
        <f>IFERROR(VLOOKUP(A907,'Calculs FA (auto)'!A:O,15,0),FALSE)</f>
        <v>0</v>
      </c>
      <c r="Z907" s="26">
        <f>IFERROR(VLOOKUP(A907,'Evaluations (formulaire)'!A:M,9,0),0)</f>
        <v>0</v>
      </c>
      <c r="AA907" s="135" t="b">
        <v>1</v>
      </c>
      <c r="AB907" s="135" t="b">
        <v>0</v>
      </c>
      <c r="AC907" s="135" t="b">
        <f t="shared" si="160"/>
        <v>1</v>
      </c>
      <c r="AD907" s="135" t="b">
        <f t="shared" si="161"/>
        <v>0</v>
      </c>
      <c r="AE907" s="135" t="b">
        <f t="shared" si="162"/>
        <v>0</v>
      </c>
      <c r="AF907" s="135" t="b">
        <f>AND(AC907,$V907&lt;=Synthèse!$B$44)</f>
        <v>1</v>
      </c>
      <c r="AG907" s="135" t="b">
        <f>AND(AD907,$V907&lt;=Synthèse!$B$44)</f>
        <v>0</v>
      </c>
      <c r="AH907" s="135" t="b">
        <f>AND(AE907,$V907&lt;=Synthèse!$B$44)</f>
        <v>0</v>
      </c>
      <c r="AI907" s="137" t="b">
        <v>0</v>
      </c>
      <c r="AJ907" s="137" t="b">
        <v>1</v>
      </c>
      <c r="AK907" s="137" t="b">
        <f t="shared" si="163"/>
        <v>0</v>
      </c>
      <c r="AL907" s="137" t="b">
        <f t="shared" si="164"/>
        <v>1</v>
      </c>
      <c r="AM907" s="137" t="b">
        <f>AND(AK907,$V907&lt;=Synthèse!$B$44)</f>
        <v>0</v>
      </c>
      <c r="AN907" s="137" t="b">
        <f>AND(AL907,$V907&lt;=Synthèse!$B$44)</f>
        <v>1</v>
      </c>
    </row>
    <row r="908" spans="1:40">
      <c r="A908" s="17">
        <v>528209</v>
      </c>
      <c r="B908" t="str">
        <f ca="1">VLOOKUP(A908,'Fichier FI (en entrée)'!B:AH,3,0)</f>
        <v>ONTXETBIBI</v>
      </c>
      <c r="C908">
        <f t="shared" si="154"/>
        <v>323</v>
      </c>
      <c r="D908">
        <f t="shared" si="155"/>
        <v>14.66</v>
      </c>
      <c r="E908" s="14" t="str">
        <f>VLOOKUP(A908,'Fichier FI (en entrée)'!B:AH,2,0)</f>
        <v>EV</v>
      </c>
      <c r="F908" s="14" t="b">
        <f t="shared" si="156"/>
        <v>1</v>
      </c>
      <c r="G908" s="14" t="b">
        <f>IFERROR(VLOOKUP(A908,'Calculs FA (auto)'!A:F,6,0),FALSE)</f>
        <v>0</v>
      </c>
      <c r="H908" s="14" t="b">
        <f t="shared" si="157"/>
        <v>0</v>
      </c>
      <c r="I908" s="16">
        <f>IFERROR(VLOOKUP(A908,'Moyennes FI (en entrée)'!B:N,7,0),"")</f>
        <v>10.66</v>
      </c>
      <c r="J908" s="16">
        <f>IFERROR(VLOOKUP(VLOOKUP(A908,'Fichier FI (en entrée)'!B:AH,33,0),Modificateurs!A$2:B$5,2,0),0)</f>
        <v>3</v>
      </c>
      <c r="K908" s="16">
        <f>IFERROR(VLOOKUP(VLOOKUP(A908,'Redoub FI (en entrée)'!B:N,7,0),Modificateurs!A$8:B$11,2,0),0)</f>
        <v>0</v>
      </c>
      <c r="L908" s="16">
        <f>IFERROR(VLOOKUP(M908,Modificateurs!D$1:E$94,2,0),0)</f>
        <v>1</v>
      </c>
      <c r="M908" t="str">
        <f>VLOOKUP(A908,'Fichier FI (en entrée)'!B:AH,16,0)&amp;" "&amp;VLOOKUP(A908,'Fichier FI (en entrée)'!B:AH,20,0)&amp;" "&amp;VLOOKUP(A908,'Fichier FI (en entrée)'!B:AH,27,0)&amp;" "&amp;VLOOKUP(A908,'Fichier FI (en entrée)'!B:AH,29,0)</f>
        <v xml:space="preserve">S Sciences de la vie et de la terre  </v>
      </c>
      <c r="N908" t="str">
        <f>VLOOKUP(A908,'Fichier FI (en entrée)'!B:AH,8,0)</f>
        <v>En Terminale</v>
      </c>
      <c r="O908" t="b">
        <f>AND(C908&gt;Synthèse!B$8,C908&lt;Synthèse!B$10,NOT(Y908))</f>
        <v>0</v>
      </c>
      <c r="P908" t="s">
        <v>2263</v>
      </c>
      <c r="Q908" s="60">
        <f>ROUNDUP(C908/(Synthèse!$B$4+Synthèse!$B$1)*8,0)</f>
        <v>2</v>
      </c>
      <c r="R908" s="60">
        <f>IFERROR(VLOOKUP(A908,'Evaluations (formulaire)'!A:P,6,0)+VLOOKUP(A908,'Evaluations (formulaire)'!A:P,7,0),0)</f>
        <v>0</v>
      </c>
      <c r="S908" s="60">
        <f>IFERROR(VLOOKUP(A908,'Evaluations (formulaire)'!A:P,8,0),0)</f>
        <v>0</v>
      </c>
      <c r="T908" s="60">
        <f>IF(AND(ISBLANK(P908),Q908&lt;=2),Synthèse!$B$41,IF(AND(ISBLANK(P908),Q908&gt;=7),Synthèse!$C$41,R908+S908))</f>
        <v>0</v>
      </c>
      <c r="U908" s="60">
        <f t="shared" si="158"/>
        <v>14.66</v>
      </c>
      <c r="V908" s="60">
        <f t="shared" si="159"/>
        <v>323</v>
      </c>
      <c r="X908" s="26">
        <v>195</v>
      </c>
      <c r="Y908" s="26" t="b">
        <f>IFERROR(VLOOKUP(A908,'Calculs FA (auto)'!A:O,15,0),FALSE)</f>
        <v>0</v>
      </c>
      <c r="Z908" s="26">
        <f>IFERROR(VLOOKUP(A908,'Evaluations (formulaire)'!A:M,9,0),0)</f>
        <v>0</v>
      </c>
      <c r="AA908" s="135" t="b">
        <v>0</v>
      </c>
      <c r="AB908" s="135" t="b">
        <v>1</v>
      </c>
      <c r="AC908" s="135" t="b">
        <f t="shared" si="160"/>
        <v>0</v>
      </c>
      <c r="AD908" s="135" t="b">
        <f t="shared" si="161"/>
        <v>1</v>
      </c>
      <c r="AE908" s="135" t="b">
        <f t="shared" si="162"/>
        <v>0</v>
      </c>
      <c r="AF908" s="135" t="b">
        <f>AND(AC908,$V908&lt;=Synthèse!$B$44)</f>
        <v>0</v>
      </c>
      <c r="AG908" s="135" t="b">
        <f>AND(AD908,$V908&lt;=Synthèse!$B$44)</f>
        <v>1</v>
      </c>
      <c r="AH908" s="135" t="b">
        <f>AND(AE908,$V908&lt;=Synthèse!$B$44)</f>
        <v>0</v>
      </c>
      <c r="AI908" s="137" t="b">
        <v>1</v>
      </c>
      <c r="AJ908" s="137" t="b">
        <v>0</v>
      </c>
      <c r="AK908" s="137" t="b">
        <f t="shared" si="163"/>
        <v>1</v>
      </c>
      <c r="AL908" s="137" t="b">
        <f t="shared" si="164"/>
        <v>0</v>
      </c>
      <c r="AM908" s="137" t="b">
        <f>AND(AK908,$V908&lt;=Synthèse!$B$44)</f>
        <v>1</v>
      </c>
      <c r="AN908" s="137" t="b">
        <f>AND(AL908,$V908&lt;=Synthèse!$B$44)</f>
        <v>0</v>
      </c>
    </row>
    <row r="909" spans="1:40">
      <c r="A909" s="17">
        <v>528315</v>
      </c>
      <c r="B909" t="str">
        <f ca="1">VLOOKUP(A909,'Fichier FI (en entrée)'!B:AH,3,0)</f>
        <v>RWMRREHEPX</v>
      </c>
      <c r="C909">
        <f t="shared" si="154"/>
        <v>372</v>
      </c>
      <c r="D909">
        <f t="shared" si="155"/>
        <v>14.33</v>
      </c>
      <c r="E909" s="14" t="str">
        <f>VLOOKUP(A909,'Fichier FI (en entrée)'!B:AH,2,0)</f>
        <v>EV</v>
      </c>
      <c r="F909" s="14" t="b">
        <f t="shared" si="156"/>
        <v>1</v>
      </c>
      <c r="G909" s="14" t="b">
        <f>IFERROR(VLOOKUP(A909,'Calculs FA (auto)'!A:F,6,0),FALSE)</f>
        <v>0</v>
      </c>
      <c r="H909" s="14" t="b">
        <f t="shared" si="157"/>
        <v>0</v>
      </c>
      <c r="I909" s="16">
        <f>IFERROR(VLOOKUP(A909,'Moyennes FI (en entrée)'!B:N,7,0),"")</f>
        <v>11.33</v>
      </c>
      <c r="J909" s="16">
        <f>IFERROR(VLOOKUP(VLOOKUP(A909,'Fichier FI (en entrée)'!B:AH,33,0),Modificateurs!A$2:B$5,2,0),0)</f>
        <v>1</v>
      </c>
      <c r="K909" s="16">
        <f>IFERROR(VLOOKUP(VLOOKUP(A909,'Redoub FI (en entrée)'!B:N,7,0),Modificateurs!A$8:B$11,2,0),0)</f>
        <v>0</v>
      </c>
      <c r="L909" s="16">
        <f>IFERROR(VLOOKUP(M909,Modificateurs!D$1:E$94,2,0),0)</f>
        <v>2</v>
      </c>
      <c r="M909" t="str">
        <f>VLOOKUP(A909,'Fichier FI (en entrée)'!B:AH,16,0)&amp;" "&amp;VLOOKUP(A909,'Fichier FI (en entrée)'!B:AH,20,0)&amp;" "&amp;VLOOKUP(A909,'Fichier FI (en entrée)'!B:AH,27,0)&amp;" "&amp;VLOOKUP(A909,'Fichier FI (en entrée)'!B:AH,29,0)</f>
        <v xml:space="preserve">S Mathématiques  </v>
      </c>
      <c r="N909" t="str">
        <f>VLOOKUP(A909,'Fichier FI (en entrée)'!B:AH,8,0)</f>
        <v>En Terminale</v>
      </c>
      <c r="O909" t="b">
        <f>AND(C909&gt;Synthèse!B$8,C909&lt;Synthèse!B$10,NOT(Y909))</f>
        <v>0</v>
      </c>
      <c r="Q909" s="60">
        <f>ROUNDUP(C909/(Synthèse!$B$4+Synthèse!$B$1)*8,0)</f>
        <v>2</v>
      </c>
      <c r="R909" s="60">
        <f>IFERROR(VLOOKUP(A909,'Evaluations (formulaire)'!A:P,6,0)+VLOOKUP(A909,'Evaluations (formulaire)'!A:P,7,0),0)</f>
        <v>0</v>
      </c>
      <c r="S909" s="60">
        <f>IFERROR(VLOOKUP(A909,'Evaluations (formulaire)'!A:P,8,0),0)</f>
        <v>0</v>
      </c>
      <c r="T909" s="60">
        <f>IF(AND(ISBLANK(P909),Q909&lt;=2),Synthèse!$B$41,IF(AND(ISBLANK(P909),Q909&gt;=7),Synthèse!$C$41,R909+S909))</f>
        <v>4.6511627906976744E-3</v>
      </c>
      <c r="U909" s="60">
        <f t="shared" si="158"/>
        <v>14.334651162790697</v>
      </c>
      <c r="V909" s="60">
        <f t="shared" si="159"/>
        <v>372</v>
      </c>
      <c r="X909" s="26">
        <v>393</v>
      </c>
      <c r="Y909" s="26" t="b">
        <f>IFERROR(VLOOKUP(A909,'Calculs FA (auto)'!A:O,15,0),FALSE)</f>
        <v>0</v>
      </c>
      <c r="Z909" s="26">
        <f>IFERROR(VLOOKUP(A909,'Evaluations (formulaire)'!A:M,9,0),0)</f>
        <v>0</v>
      </c>
      <c r="AA909" s="135" t="b">
        <v>1</v>
      </c>
      <c r="AB909" s="135" t="b">
        <v>0</v>
      </c>
      <c r="AC909" s="135" t="b">
        <f t="shared" si="160"/>
        <v>1</v>
      </c>
      <c r="AD909" s="135" t="b">
        <f t="shared" si="161"/>
        <v>0</v>
      </c>
      <c r="AE909" s="135" t="b">
        <f t="shared" si="162"/>
        <v>0</v>
      </c>
      <c r="AF909" s="135" t="b">
        <f>AND(AC909,$V909&lt;=Synthèse!$B$44)</f>
        <v>1</v>
      </c>
      <c r="AG909" s="135" t="b">
        <f>AND(AD909,$V909&lt;=Synthèse!$B$44)</f>
        <v>0</v>
      </c>
      <c r="AH909" s="135" t="b">
        <f>AND(AE909,$V909&lt;=Synthèse!$B$44)</f>
        <v>0</v>
      </c>
      <c r="AI909" s="137" t="b">
        <v>0</v>
      </c>
      <c r="AJ909" s="137" t="b">
        <v>1</v>
      </c>
      <c r="AK909" s="137" t="b">
        <f t="shared" si="163"/>
        <v>0</v>
      </c>
      <c r="AL909" s="137" t="b">
        <f t="shared" si="164"/>
        <v>1</v>
      </c>
      <c r="AM909" s="137" t="b">
        <f>AND(AK909,$V909&lt;=Synthèse!$B$44)</f>
        <v>0</v>
      </c>
      <c r="AN909" s="137" t="b">
        <f>AND(AL909,$V909&lt;=Synthèse!$B$44)</f>
        <v>1</v>
      </c>
    </row>
    <row r="910" spans="1:40">
      <c r="A910" s="17">
        <v>528316</v>
      </c>
      <c r="B910" t="str">
        <f ca="1">VLOOKUP(A910,'Fichier FI (en entrée)'!B:AH,3,0)</f>
        <v>KWEYDEBZQR</v>
      </c>
      <c r="C910">
        <f t="shared" si="154"/>
        <v>203</v>
      </c>
      <c r="D910">
        <f t="shared" si="155"/>
        <v>15.85</v>
      </c>
      <c r="E910" s="14" t="str">
        <f>VLOOKUP(A910,'Fichier FI (en entrée)'!B:AH,2,0)</f>
        <v>EV</v>
      </c>
      <c r="F910" s="14" t="b">
        <f t="shared" si="156"/>
        <v>1</v>
      </c>
      <c r="G910" s="14" t="b">
        <f>IFERROR(VLOOKUP(A910,'Calculs FA (auto)'!A:F,6,0),FALSE)</f>
        <v>0</v>
      </c>
      <c r="H910" s="14" t="b">
        <f t="shared" si="157"/>
        <v>0</v>
      </c>
      <c r="I910" s="16">
        <f>IFERROR(VLOOKUP(A910,'Moyennes FI (en entrée)'!B:N,7,0),"")</f>
        <v>11.85</v>
      </c>
      <c r="J910" s="16">
        <f>IFERROR(VLOOKUP(VLOOKUP(A910,'Fichier FI (en entrée)'!B:AH,33,0),Modificateurs!A$2:B$5,2,0),0)</f>
        <v>3</v>
      </c>
      <c r="K910" s="16">
        <f>IFERROR(VLOOKUP(VLOOKUP(A910,'Redoub FI (en entrée)'!B:N,7,0),Modificateurs!A$8:B$11,2,0),0)</f>
        <v>0</v>
      </c>
      <c r="L910" s="16">
        <f>IFERROR(VLOOKUP(M910,Modificateurs!D$1:E$94,2,0),0)</f>
        <v>1</v>
      </c>
      <c r="M910" t="str">
        <f>VLOOKUP(A910,'Fichier FI (en entrée)'!B:AH,16,0)&amp;" "&amp;VLOOKUP(A910,'Fichier FI (en entrée)'!B:AH,20,0)&amp;" "&amp;VLOOKUP(A910,'Fichier FI (en entrée)'!B:AH,27,0)&amp;" "&amp;VLOOKUP(A910,'Fichier FI (en entrée)'!B:AH,29,0)</f>
        <v xml:space="preserve">S Sciences de la vie et de la terre  </v>
      </c>
      <c r="N910" t="str">
        <f>VLOOKUP(A910,'Fichier FI (en entrée)'!B:AH,8,0)</f>
        <v>En Terminale</v>
      </c>
      <c r="O910" t="b">
        <f>AND(C910&gt;Synthèse!B$8,C910&lt;Synthèse!B$10,NOT(Y910))</f>
        <v>0</v>
      </c>
      <c r="P910" t="s">
        <v>2263</v>
      </c>
      <c r="Q910" s="60">
        <f>ROUNDUP(C910/(Synthèse!$B$4+Synthèse!$B$1)*8,0)</f>
        <v>1</v>
      </c>
      <c r="R910" s="60">
        <f>IFERROR(VLOOKUP(A910,'Evaluations (formulaire)'!A:P,6,0)+VLOOKUP(A910,'Evaluations (formulaire)'!A:P,7,0),0)</f>
        <v>0</v>
      </c>
      <c r="S910" s="60">
        <f>IFERROR(VLOOKUP(A910,'Evaluations (formulaire)'!A:P,8,0),0)</f>
        <v>0</v>
      </c>
      <c r="T910" s="60">
        <f>IF(AND(ISBLANK(P910),Q910&lt;=2),Synthèse!$B$41,IF(AND(ISBLANK(P910),Q910&gt;=7),Synthèse!$C$41,R910+S910))</f>
        <v>0</v>
      </c>
      <c r="U910" s="60">
        <f t="shared" si="158"/>
        <v>15.85</v>
      </c>
      <c r="V910" s="60">
        <f t="shared" si="159"/>
        <v>203</v>
      </c>
      <c r="X910" s="26">
        <v>886</v>
      </c>
      <c r="Y910" s="26" t="b">
        <f>IFERROR(VLOOKUP(A910,'Calculs FA (auto)'!A:O,15,0),FALSE)</f>
        <v>0</v>
      </c>
      <c r="Z910" s="26">
        <f>IFERROR(VLOOKUP(A910,'Evaluations (formulaire)'!A:M,9,0),0)</f>
        <v>0</v>
      </c>
      <c r="AA910" s="135" t="b">
        <v>0</v>
      </c>
      <c r="AB910" s="135" t="b">
        <v>1</v>
      </c>
      <c r="AC910" s="135" t="b">
        <f t="shared" si="160"/>
        <v>0</v>
      </c>
      <c r="AD910" s="135" t="b">
        <f t="shared" si="161"/>
        <v>1</v>
      </c>
      <c r="AE910" s="135" t="b">
        <f t="shared" si="162"/>
        <v>0</v>
      </c>
      <c r="AF910" s="135" t="b">
        <f>AND(AC910,$V910&lt;=Synthèse!$B$44)</f>
        <v>0</v>
      </c>
      <c r="AG910" s="135" t="b">
        <f>AND(AD910,$V910&lt;=Synthèse!$B$44)</f>
        <v>1</v>
      </c>
      <c r="AH910" s="135" t="b">
        <f>AND(AE910,$V910&lt;=Synthèse!$B$44)</f>
        <v>0</v>
      </c>
      <c r="AI910" s="137" t="b">
        <v>1</v>
      </c>
      <c r="AJ910" s="137" t="b">
        <v>0</v>
      </c>
      <c r="AK910" s="137" t="b">
        <f t="shared" si="163"/>
        <v>1</v>
      </c>
      <c r="AL910" s="137" t="b">
        <f t="shared" si="164"/>
        <v>0</v>
      </c>
      <c r="AM910" s="137" t="b">
        <f>AND(AK910,$V910&lt;=Synthèse!$B$44)</f>
        <v>1</v>
      </c>
      <c r="AN910" s="137" t="b">
        <f>AND(AL910,$V910&lt;=Synthèse!$B$44)</f>
        <v>0</v>
      </c>
    </row>
    <row r="911" spans="1:40">
      <c r="A911" s="17">
        <v>528334</v>
      </c>
      <c r="B911" t="str">
        <f ca="1">VLOOKUP(A911,'Fichier FI (en entrée)'!B:AH,3,0)</f>
        <v>GHSYWEBCBN</v>
      </c>
      <c r="C911">
        <f t="shared" si="154"/>
        <v>729</v>
      </c>
      <c r="D911">
        <f t="shared" si="155"/>
        <v>12.03</v>
      </c>
      <c r="E911" s="14" t="str">
        <f>VLOOKUP(A911,'Fichier FI (en entrée)'!B:AH,2,0)</f>
        <v>EV</v>
      </c>
      <c r="F911" s="14" t="b">
        <f t="shared" si="156"/>
        <v>1</v>
      </c>
      <c r="G911" s="14" t="b">
        <f>IFERROR(VLOOKUP(A911,'Calculs FA (auto)'!A:F,6,0),FALSE)</f>
        <v>0</v>
      </c>
      <c r="H911" s="14" t="b">
        <f t="shared" si="157"/>
        <v>0</v>
      </c>
      <c r="I911" s="16">
        <f>IFERROR(VLOOKUP(A911,'Moyennes FI (en entrée)'!B:N,7,0),"")</f>
        <v>10.029999999999999</v>
      </c>
      <c r="J911" s="16">
        <f>IFERROR(VLOOKUP(VLOOKUP(A911,'Fichier FI (en entrée)'!B:AH,33,0),Modificateurs!A$2:B$5,2,0),0)</f>
        <v>1</v>
      </c>
      <c r="K911" s="16">
        <f>IFERROR(VLOOKUP(VLOOKUP(A911,'Redoub FI (en entrée)'!B:N,7,0),Modificateurs!A$8:B$11,2,0),0)</f>
        <v>0</v>
      </c>
      <c r="L911" s="16">
        <f>IFERROR(VLOOKUP(M911,Modificateurs!D$1:E$94,2,0),0)</f>
        <v>1</v>
      </c>
      <c r="M911" t="str">
        <f>VLOOKUP(A911,'Fichier FI (en entrée)'!B:AH,16,0)&amp;" "&amp;VLOOKUP(A911,'Fichier FI (en entrée)'!B:AH,20,0)&amp;" "&amp;VLOOKUP(A911,'Fichier FI (en entrée)'!B:AH,27,0)&amp;" "&amp;VLOOKUP(A911,'Fichier FI (en entrée)'!B:AH,29,0)</f>
        <v xml:space="preserve">S Sciences de la vie et de la terre  </v>
      </c>
      <c r="N911" t="str">
        <f>VLOOKUP(A911,'Fichier FI (en entrée)'!B:AH,8,0)</f>
        <v>En Terminale</v>
      </c>
      <c r="O911" t="b">
        <f>AND(C911&gt;Synthèse!B$8,C911&lt;Synthèse!B$10,NOT(Y911))</f>
        <v>1</v>
      </c>
      <c r="P911" t="s">
        <v>2263</v>
      </c>
      <c r="Q911" s="60">
        <f>ROUNDUP(C911/(Synthèse!$B$4+Synthèse!$B$1)*8,0)</f>
        <v>4</v>
      </c>
      <c r="R911" s="60">
        <f>IFERROR(VLOOKUP(A911,'Evaluations (formulaire)'!A:P,6,0)+VLOOKUP(A911,'Evaluations (formulaire)'!A:P,7,0),0)</f>
        <v>0</v>
      </c>
      <c r="S911" s="60">
        <f>IFERROR(VLOOKUP(A911,'Evaluations (formulaire)'!A:P,8,0),0)</f>
        <v>0</v>
      </c>
      <c r="T911" s="60">
        <f>IF(AND(ISBLANK(P911),Q911&lt;=2),Synthèse!$B$41,IF(AND(ISBLANK(P911),Q911&gt;=7),Synthèse!$C$41,R911+S911))</f>
        <v>0</v>
      </c>
      <c r="U911" s="60">
        <f t="shared" si="158"/>
        <v>12.03</v>
      </c>
      <c r="V911" s="60">
        <f t="shared" si="159"/>
        <v>729</v>
      </c>
      <c r="X911" s="26">
        <v>154</v>
      </c>
      <c r="Y911" s="26" t="b">
        <f>IFERROR(VLOOKUP(A911,'Calculs FA (auto)'!A:O,15,0),FALSE)</f>
        <v>0</v>
      </c>
      <c r="Z911" s="26">
        <f>IFERROR(VLOOKUP(A911,'Evaluations (formulaire)'!A:M,9,0),0)</f>
        <v>0</v>
      </c>
      <c r="AA911" s="135" t="b">
        <v>0</v>
      </c>
      <c r="AB911" s="135" t="b">
        <v>1</v>
      </c>
      <c r="AC911" s="135" t="b">
        <f t="shared" si="160"/>
        <v>0</v>
      </c>
      <c r="AD911" s="135" t="b">
        <f t="shared" si="161"/>
        <v>1</v>
      </c>
      <c r="AE911" s="135" t="b">
        <f t="shared" si="162"/>
        <v>0</v>
      </c>
      <c r="AF911" s="135" t="b">
        <f>AND(AC911,$V911&lt;=Synthèse!$B$44)</f>
        <v>0</v>
      </c>
      <c r="AG911" s="135" t="b">
        <f>AND(AD911,$V911&lt;=Synthèse!$B$44)</f>
        <v>0</v>
      </c>
      <c r="AH911" s="135" t="b">
        <f>AND(AE911,$V911&lt;=Synthèse!$B$44)</f>
        <v>0</v>
      </c>
      <c r="AI911" s="137" t="b">
        <v>1</v>
      </c>
      <c r="AJ911" s="137" t="b">
        <v>0</v>
      </c>
      <c r="AK911" s="137" t="b">
        <f t="shared" si="163"/>
        <v>1</v>
      </c>
      <c r="AL911" s="137" t="b">
        <f t="shared" si="164"/>
        <v>0</v>
      </c>
      <c r="AM911" s="137" t="b">
        <f>AND(AK911,$V911&lt;=Synthèse!$B$44)</f>
        <v>0</v>
      </c>
      <c r="AN911" s="137" t="b">
        <f>AND(AL911,$V911&lt;=Synthèse!$B$44)</f>
        <v>0</v>
      </c>
    </row>
    <row r="912" spans="1:40">
      <c r="A912" s="17">
        <v>528345</v>
      </c>
      <c r="B912" t="str">
        <f ca="1">VLOOKUP(A912,'Fichier FI (en entrée)'!B:AH,3,0)</f>
        <v>IUJXDWEZWB</v>
      </c>
      <c r="C912">
        <f t="shared" si="154"/>
        <v>1117</v>
      </c>
      <c r="D912">
        <f t="shared" si="155"/>
        <v>9.120000000000001</v>
      </c>
      <c r="E912" s="14" t="str">
        <f>VLOOKUP(A912,'Fichier FI (en entrée)'!B:AH,2,0)</f>
        <v>EV</v>
      </c>
      <c r="F912" s="14" t="b">
        <f t="shared" si="156"/>
        <v>1</v>
      </c>
      <c r="G912" s="14" t="b">
        <f>IFERROR(VLOOKUP(A912,'Calculs FA (auto)'!A:F,6,0),FALSE)</f>
        <v>1</v>
      </c>
      <c r="H912" s="14" t="b">
        <f t="shared" si="157"/>
        <v>1</v>
      </c>
      <c r="I912" s="16">
        <f>IFERROR(VLOOKUP(A912,'Moyennes FI (en entrée)'!B:N,7,0),"")</f>
        <v>7.12</v>
      </c>
      <c r="J912" s="16">
        <f>IFERROR(VLOOKUP(VLOOKUP(A912,'Fichier FI (en entrée)'!B:AH,33,0),Modificateurs!A$2:B$5,2,0),0)</f>
        <v>1</v>
      </c>
      <c r="K912" s="16">
        <f>IFERROR(VLOOKUP(VLOOKUP(A912,'Redoub FI (en entrée)'!B:N,7,0),Modificateurs!A$8:B$11,2,0),0)</f>
        <v>0</v>
      </c>
      <c r="L912" s="16">
        <f>IFERROR(VLOOKUP(M912,Modificateurs!D$1:E$94,2,0),0)</f>
        <v>1</v>
      </c>
      <c r="M912" t="str">
        <f>VLOOKUP(A912,'Fichier FI (en entrée)'!B:AH,16,0)&amp;" "&amp;VLOOKUP(A912,'Fichier FI (en entrée)'!B:AH,20,0)&amp;" "&amp;VLOOKUP(A912,'Fichier FI (en entrée)'!B:AH,27,0)&amp;" "&amp;VLOOKUP(A912,'Fichier FI (en entrée)'!B:AH,29,0)</f>
        <v xml:space="preserve">S Sciences de la vie et de la terre  </v>
      </c>
      <c r="N912" t="str">
        <f>VLOOKUP(A912,'Fichier FI (en entrée)'!B:AH,8,0)</f>
        <v>En Terminale</v>
      </c>
      <c r="O912" t="b">
        <f>AND(C912&gt;Synthèse!B$8,C912&lt;Synthèse!B$10,NOT(Y912))</f>
        <v>0</v>
      </c>
      <c r="P912" t="s">
        <v>2268</v>
      </c>
      <c r="Q912" s="60">
        <f>ROUNDUP(C912/(Synthèse!$B$4+Synthèse!$B$1)*8,0)</f>
        <v>6</v>
      </c>
      <c r="R912" s="60">
        <f>IFERROR(VLOOKUP(A912,'Evaluations (formulaire)'!A:P,6,0)+VLOOKUP(A912,'Evaluations (formulaire)'!A:P,7,0),0)</f>
        <v>0</v>
      </c>
      <c r="S912" s="60">
        <f>IFERROR(VLOOKUP(A912,'Evaluations (formulaire)'!A:P,8,0),0)</f>
        <v>0</v>
      </c>
      <c r="T912" s="60">
        <f>IF(AND(ISBLANK(P912),Q912&lt;=2),Synthèse!$B$41,IF(AND(ISBLANK(P912),Q912&gt;=7),Synthèse!$C$41,R912+S912))</f>
        <v>0</v>
      </c>
      <c r="U912" s="60">
        <f t="shared" si="158"/>
        <v>9.120000000000001</v>
      </c>
      <c r="V912" s="60">
        <f t="shared" si="159"/>
        <v>1115</v>
      </c>
      <c r="X912" s="26">
        <v>406</v>
      </c>
      <c r="Y912" s="26" t="b">
        <f>IFERROR(VLOOKUP(A912,'Calculs FA (auto)'!A:O,15,0),FALSE)</f>
        <v>1</v>
      </c>
      <c r="Z912" s="26">
        <f>IFERROR(VLOOKUP(A912,'Evaluations (formulaire)'!A:M,9,0),0)</f>
        <v>0</v>
      </c>
      <c r="AA912" s="135" t="b">
        <v>1</v>
      </c>
      <c r="AB912" s="135" t="b">
        <v>0</v>
      </c>
      <c r="AC912" s="135" t="b">
        <f t="shared" si="160"/>
        <v>1</v>
      </c>
      <c r="AD912" s="135" t="b">
        <f t="shared" si="161"/>
        <v>0</v>
      </c>
      <c r="AE912" s="135" t="b">
        <f t="shared" si="162"/>
        <v>0</v>
      </c>
      <c r="AF912" s="135" t="b">
        <f>AND(AC912,$V912&lt;=Synthèse!$B$44)</f>
        <v>0</v>
      </c>
      <c r="AG912" s="135" t="b">
        <f>AND(AD912,$V912&lt;=Synthèse!$B$44)</f>
        <v>0</v>
      </c>
      <c r="AH912" s="135" t="b">
        <f>AND(AE912,$V912&lt;=Synthèse!$B$44)</f>
        <v>0</v>
      </c>
      <c r="AI912" s="137" t="b">
        <v>0</v>
      </c>
      <c r="AJ912" s="137" t="b">
        <v>1</v>
      </c>
      <c r="AK912" s="137" t="b">
        <f t="shared" si="163"/>
        <v>0</v>
      </c>
      <c r="AL912" s="137" t="b">
        <f t="shared" si="164"/>
        <v>1</v>
      </c>
      <c r="AM912" s="137" t="b">
        <f>AND(AK912,$V912&lt;=Synthèse!$B$44)</f>
        <v>0</v>
      </c>
      <c r="AN912" s="137" t="b">
        <f>AND(AL912,$V912&lt;=Synthèse!$B$44)</f>
        <v>0</v>
      </c>
    </row>
    <row r="913" spans="1:40">
      <c r="A913" s="17">
        <v>528350</v>
      </c>
      <c r="B913" t="str">
        <f ca="1">VLOOKUP(A913,'Fichier FI (en entrée)'!B:AH,3,0)</f>
        <v>GPWYMQWYRV</v>
      </c>
      <c r="C913">
        <f t="shared" si="154"/>
        <v>1437</v>
      </c>
      <c r="D913">
        <f t="shared" si="155"/>
        <v>2.7200000000000006</v>
      </c>
      <c r="E913" s="14" t="str">
        <f>VLOOKUP(A913,'Fichier FI (en entrée)'!B:AH,2,0)</f>
        <v>EV</v>
      </c>
      <c r="F913" s="14" t="b">
        <f t="shared" si="156"/>
        <v>1</v>
      </c>
      <c r="G913" s="14" t="b">
        <f>IFERROR(VLOOKUP(A913,'Calculs FA (auto)'!A:F,6,0),FALSE)</f>
        <v>0</v>
      </c>
      <c r="H913" s="14" t="b">
        <f t="shared" si="157"/>
        <v>0</v>
      </c>
      <c r="I913" s="16">
        <f>IFERROR(VLOOKUP(A913,'Moyennes FI (en entrée)'!B:N,7,0),"")</f>
        <v>8.7200000000000006</v>
      </c>
      <c r="J913" s="16">
        <f>IFERROR(VLOOKUP(VLOOKUP(A913,'Fichier FI (en entrée)'!B:AH,33,0),Modificateurs!A$2:B$5,2,0),0)</f>
        <v>0</v>
      </c>
      <c r="K913" s="16">
        <f>IFERROR(VLOOKUP(VLOOKUP(A913,'Redoub FI (en entrée)'!B:N,7,0),Modificateurs!A$8:B$11,2,0),0)</f>
        <v>0</v>
      </c>
      <c r="L913" s="16">
        <f>IFERROR(VLOOKUP(M913,Modificateurs!D$1:E$94,2,0),0)</f>
        <v>-6</v>
      </c>
      <c r="M913" t="str">
        <f>VLOOKUP(A913,'Fichier FI (en entrée)'!B:AH,16,0)&amp;" "&amp;VLOOKUP(A913,'Fichier FI (en entrée)'!B:AH,20,0)&amp;" "&amp;VLOOKUP(A913,'Fichier FI (en entrée)'!B:AH,27,0)&amp;" "&amp;VLOOKUP(A913,'Fichier FI (en entrée)'!B:AH,29,0)</f>
        <v xml:space="preserve">ES Economie approfondie  </v>
      </c>
      <c r="N913" t="str">
        <f>VLOOKUP(A913,'Fichier FI (en entrée)'!B:AH,8,0)</f>
        <v>En Terminale</v>
      </c>
      <c r="O913" t="b">
        <f>AND(C913&gt;Synthèse!B$8,C913&lt;Synthèse!B$10,NOT(Y913))</f>
        <v>0</v>
      </c>
      <c r="P913" s="17" t="s">
        <v>2260</v>
      </c>
      <c r="Q913" s="60">
        <f>ROUNDUP(C913/(Synthèse!$B$4+Synthèse!$B$1)*8,0)</f>
        <v>7</v>
      </c>
      <c r="R913" s="60">
        <f>IFERROR(VLOOKUP(A913,'Evaluations (formulaire)'!A:P,6,0)+VLOOKUP(A913,'Evaluations (formulaire)'!A:P,7,0),0)</f>
        <v>0</v>
      </c>
      <c r="S913" s="60">
        <f>IFERROR(VLOOKUP(A913,'Evaluations (formulaire)'!A:P,8,0),0)</f>
        <v>0</v>
      </c>
      <c r="T913" s="60">
        <f>IF(AND(ISBLANK(P913),Q913&lt;=2),Synthèse!$B$41,IF(AND(ISBLANK(P913),Q913&gt;=7),Synthèse!$C$41,R913+S913))</f>
        <v>0</v>
      </c>
      <c r="U913" s="60">
        <f t="shared" si="158"/>
        <v>2.7200000000000006</v>
      </c>
      <c r="V913" s="60">
        <f t="shared" si="159"/>
        <v>1437</v>
      </c>
      <c r="X913" s="26">
        <v>1331</v>
      </c>
      <c r="Y913" s="26" t="b">
        <f>IFERROR(VLOOKUP(A913,'Calculs FA (auto)'!A:O,15,0),FALSE)</f>
        <v>0</v>
      </c>
      <c r="Z913" s="26">
        <f>IFERROR(VLOOKUP(A913,'Evaluations (formulaire)'!A:M,9,0),0)</f>
        <v>0</v>
      </c>
      <c r="AA913" s="135" t="b">
        <v>1</v>
      </c>
      <c r="AB913" s="135" t="b">
        <v>0</v>
      </c>
      <c r="AC913" s="135" t="b">
        <f t="shared" si="160"/>
        <v>1</v>
      </c>
      <c r="AD913" s="135" t="b">
        <f t="shared" si="161"/>
        <v>0</v>
      </c>
      <c r="AE913" s="135" t="b">
        <f t="shared" si="162"/>
        <v>0</v>
      </c>
      <c r="AF913" s="135" t="b">
        <f>AND(AC913,$V913&lt;=Synthèse!$B$44)</f>
        <v>0</v>
      </c>
      <c r="AG913" s="135" t="b">
        <f>AND(AD913,$V913&lt;=Synthèse!$B$44)</f>
        <v>0</v>
      </c>
      <c r="AH913" s="135" t="b">
        <f>AND(AE913,$V913&lt;=Synthèse!$B$44)</f>
        <v>0</v>
      </c>
      <c r="AI913" s="137" t="b">
        <v>0</v>
      </c>
      <c r="AJ913" s="137" t="b">
        <v>0</v>
      </c>
      <c r="AK913" s="137" t="b">
        <f t="shared" si="163"/>
        <v>0</v>
      </c>
      <c r="AL913" s="137" t="b">
        <f t="shared" si="164"/>
        <v>0</v>
      </c>
      <c r="AM913" s="137" t="b">
        <f>AND(AK913,$V913&lt;=Synthèse!$B$44)</f>
        <v>0</v>
      </c>
      <c r="AN913" s="137" t="b">
        <f>AND(AL913,$V913&lt;=Synthèse!$B$44)</f>
        <v>0</v>
      </c>
    </row>
    <row r="914" spans="1:40">
      <c r="A914" s="17">
        <v>528367</v>
      </c>
      <c r="B914" t="str">
        <f ca="1">VLOOKUP(A914,'Fichier FI (en entrée)'!B:AH,3,0)</f>
        <v>YTNQGEYDGE</v>
      </c>
      <c r="C914">
        <f t="shared" si="154"/>
        <v>2097</v>
      </c>
      <c r="D914">
        <f t="shared" si="155"/>
        <v>-100</v>
      </c>
      <c r="E914" s="14" t="str">
        <f>VLOOKUP(A914,'Fichier FI (en entrée)'!B:AH,2,0)</f>
        <v>ENV</v>
      </c>
      <c r="F914" s="14" t="b">
        <f t="shared" si="156"/>
        <v>0</v>
      </c>
      <c r="G914" s="14" t="b">
        <f>IFERROR(VLOOKUP(A914,'Calculs FA (auto)'!A:F,6,0),FALSE)</f>
        <v>0</v>
      </c>
      <c r="H914" s="14" t="b">
        <f t="shared" si="157"/>
        <v>0</v>
      </c>
      <c r="I914" s="16" t="str">
        <f>IFERROR(VLOOKUP(A914,'Moyennes FI (en entrée)'!B:N,7,0),"")</f>
        <v/>
      </c>
      <c r="J914" s="16">
        <f>IFERROR(VLOOKUP(VLOOKUP(A914,'Fichier FI (en entrée)'!B:AH,33,0),Modificateurs!A$2:B$5,2,0),0)</f>
        <v>0</v>
      </c>
      <c r="K914" s="16">
        <f>IFERROR(VLOOKUP(VLOOKUP(A914,'Redoub FI (en entrée)'!B:N,7,0),Modificateurs!A$8:B$11,2,0),0)</f>
        <v>0</v>
      </c>
      <c r="L914" s="16">
        <f>IFERROR(VLOOKUP(M914,Modificateurs!D$1:E$94,2,0),0)</f>
        <v>-12</v>
      </c>
      <c r="M914" t="str">
        <f>VLOOKUP(A914,'Fichier FI (en entrée)'!B:AH,16,0)&amp;" "&amp;VLOOKUP(A914,'Fichier FI (en entrée)'!B:AH,20,0)&amp;" "&amp;VLOOKUP(A914,'Fichier FI (en entrée)'!B:AH,27,0)&amp;" "&amp;VLOOKUP(A914,'Fichier FI (en entrée)'!B:AH,29,0)</f>
        <v xml:space="preserve">STMG Mercatique  </v>
      </c>
      <c r="N914" t="str">
        <f>VLOOKUP(A914,'Fichier FI (en entrée)'!B:AH,8,0)</f>
        <v>En Terminale</v>
      </c>
      <c r="O914" t="b">
        <f>AND(C914&gt;Synthèse!B$8,C914&lt;Synthèse!B$10,NOT(Y914))</f>
        <v>0</v>
      </c>
      <c r="Q914" s="60">
        <f>ROUNDUP(C914/(Synthèse!$B$4+Synthèse!$B$1)*8,0)</f>
        <v>10</v>
      </c>
      <c r="R914" s="60">
        <f>IFERROR(VLOOKUP(A914,'Evaluations (formulaire)'!A:P,6,0)+VLOOKUP(A914,'Evaluations (formulaire)'!A:P,7,0),0)</f>
        <v>0</v>
      </c>
      <c r="S914" s="60">
        <f>IFERROR(VLOOKUP(A914,'Evaluations (formulaire)'!A:P,8,0),0)</f>
        <v>0</v>
      </c>
      <c r="T914" s="60">
        <f>IF(AND(ISBLANK(P914),Q914&lt;=2),Synthèse!$B$41,IF(AND(ISBLANK(P914),Q914&gt;=7),Synthèse!$C$41,R914+S914))</f>
        <v>4.6296296296296294E-3</v>
      </c>
      <c r="U914" s="60">
        <f t="shared" si="158"/>
        <v>-99.995370370370367</v>
      </c>
      <c r="V914" s="60">
        <f t="shared" si="159"/>
        <v>1983</v>
      </c>
      <c r="X914" s="26">
        <v>1899</v>
      </c>
      <c r="Y914" s="26" t="b">
        <f>IFERROR(VLOOKUP(A914,'Calculs FA (auto)'!A:O,15,0),FALSE)</f>
        <v>0</v>
      </c>
      <c r="Z914" s="26">
        <f>IFERROR(VLOOKUP(A914,'Evaluations (formulaire)'!A:M,9,0),0)</f>
        <v>0</v>
      </c>
      <c r="AA914" s="135" t="b">
        <v>0</v>
      </c>
      <c r="AB914" s="135" t="b">
        <v>1</v>
      </c>
      <c r="AC914" s="135" t="b">
        <f t="shared" si="160"/>
        <v>0</v>
      </c>
      <c r="AD914" s="135" t="b">
        <f t="shared" si="161"/>
        <v>0</v>
      </c>
      <c r="AE914" s="135" t="b">
        <f t="shared" si="162"/>
        <v>0</v>
      </c>
      <c r="AF914" s="135" t="b">
        <f>AND(AC914,$V914&lt;=Synthèse!$B$44)</f>
        <v>0</v>
      </c>
      <c r="AG914" s="135" t="b">
        <f>AND(AD914,$V914&lt;=Synthèse!$B$44)</f>
        <v>0</v>
      </c>
      <c r="AH914" s="135" t="b">
        <f>AND(AE914,$V914&lt;=Synthèse!$B$44)</f>
        <v>0</v>
      </c>
      <c r="AI914" s="137" t="b">
        <v>1</v>
      </c>
      <c r="AJ914" s="137" t="b">
        <v>0</v>
      </c>
      <c r="AK914" s="137" t="b">
        <f t="shared" si="163"/>
        <v>0</v>
      </c>
      <c r="AL914" s="137" t="b">
        <f t="shared" si="164"/>
        <v>0</v>
      </c>
      <c r="AM914" s="137" t="b">
        <f>AND(AK914,$V914&lt;=Synthèse!$B$44)</f>
        <v>0</v>
      </c>
      <c r="AN914" s="137" t="b">
        <f>AND(AL914,$V914&lt;=Synthèse!$B$44)</f>
        <v>0</v>
      </c>
    </row>
    <row r="915" spans="1:40">
      <c r="A915" s="17">
        <v>528380</v>
      </c>
      <c r="B915" t="str">
        <f ca="1">VLOOKUP(A915,'Fichier FI (en entrée)'!B:AH,3,0)</f>
        <v>QVKWGZYUWA</v>
      </c>
      <c r="C915">
        <f t="shared" si="154"/>
        <v>1174</v>
      </c>
      <c r="D915">
        <f t="shared" si="155"/>
        <v>8.3099999999999987</v>
      </c>
      <c r="E915" s="14" t="str">
        <f>VLOOKUP(A915,'Fichier FI (en entrée)'!B:AH,2,0)</f>
        <v>EV</v>
      </c>
      <c r="F915" s="14" t="b">
        <f t="shared" si="156"/>
        <v>1</v>
      </c>
      <c r="G915" s="14" t="b">
        <f>IFERROR(VLOOKUP(A915,'Calculs FA (auto)'!A:F,6,0),FALSE)</f>
        <v>0</v>
      </c>
      <c r="H915" s="14" t="b">
        <f t="shared" si="157"/>
        <v>0</v>
      </c>
      <c r="I915" s="16">
        <f>IFERROR(VLOOKUP(A915,'Moyennes FI (en entrée)'!B:N,7,0),"")</f>
        <v>7.31</v>
      </c>
      <c r="J915" s="16">
        <f>IFERROR(VLOOKUP(VLOOKUP(A915,'Fichier FI (en entrée)'!B:AH,33,0),Modificateurs!A$2:B$5,2,0),0)</f>
        <v>0</v>
      </c>
      <c r="K915" s="16">
        <f>IFERROR(VLOOKUP(VLOOKUP(A915,'Redoub FI (en entrée)'!B:N,7,0),Modificateurs!A$8:B$11,2,0),0)</f>
        <v>0</v>
      </c>
      <c r="L915" s="16">
        <f>IFERROR(VLOOKUP(M915,Modificateurs!D$1:E$94,2,0),0)</f>
        <v>1</v>
      </c>
      <c r="M915" t="str">
        <f>VLOOKUP(A915,'Fichier FI (en entrée)'!B:AH,16,0)&amp;" "&amp;VLOOKUP(A915,'Fichier FI (en entrée)'!B:AH,20,0)&amp;" "&amp;VLOOKUP(A915,'Fichier FI (en entrée)'!B:AH,27,0)&amp;" "&amp;VLOOKUP(A915,'Fichier FI (en entrée)'!B:AH,29,0)</f>
        <v xml:space="preserve">S Sciences de la vie et de la terre  </v>
      </c>
      <c r="N915" t="str">
        <f>VLOOKUP(A915,'Fichier FI (en entrée)'!B:AH,8,0)</f>
        <v>En Terminale</v>
      </c>
      <c r="O915" t="b">
        <f>AND(C915&gt;Synthèse!B$8,C915&lt;Synthèse!B$10,NOT(Y915))</f>
        <v>1</v>
      </c>
      <c r="P915" s="17" t="s">
        <v>2265</v>
      </c>
      <c r="Q915" s="60">
        <f>ROUNDUP(C915/(Synthèse!$B$4+Synthèse!$B$1)*8,0)</f>
        <v>6</v>
      </c>
      <c r="R915" s="60">
        <f>IFERROR(VLOOKUP(A915,'Evaluations (formulaire)'!A:P,6,0)+VLOOKUP(A915,'Evaluations (formulaire)'!A:P,7,0),0)</f>
        <v>0</v>
      </c>
      <c r="S915" s="60">
        <f>IFERROR(VLOOKUP(A915,'Evaluations (formulaire)'!A:P,8,0),0)</f>
        <v>0</v>
      </c>
      <c r="T915" s="60">
        <f>IF(AND(ISBLANK(P915),Q915&lt;=2),Synthèse!$B$41,IF(AND(ISBLANK(P915),Q915&gt;=7),Synthèse!$C$41,R915+S915))</f>
        <v>0</v>
      </c>
      <c r="U915" s="60">
        <f t="shared" si="158"/>
        <v>8.3099999999999987</v>
      </c>
      <c r="V915" s="60">
        <f t="shared" si="159"/>
        <v>1172</v>
      </c>
      <c r="X915" s="26">
        <v>592</v>
      </c>
      <c r="Y915" s="26" t="b">
        <f>IFERROR(VLOOKUP(A915,'Calculs FA (auto)'!A:O,15,0),FALSE)</f>
        <v>0</v>
      </c>
      <c r="Z915" s="26">
        <f>IFERROR(VLOOKUP(A915,'Evaluations (formulaire)'!A:M,9,0),0)</f>
        <v>0</v>
      </c>
      <c r="AA915" s="135" t="b">
        <v>1</v>
      </c>
      <c r="AB915" s="135" t="b">
        <v>0</v>
      </c>
      <c r="AC915" s="135" t="b">
        <f t="shared" si="160"/>
        <v>1</v>
      </c>
      <c r="AD915" s="135" t="b">
        <f t="shared" si="161"/>
        <v>0</v>
      </c>
      <c r="AE915" s="135" t="b">
        <f t="shared" si="162"/>
        <v>0</v>
      </c>
      <c r="AF915" s="135" t="b">
        <f>AND(AC915,$V915&lt;=Synthèse!$B$44)</f>
        <v>0</v>
      </c>
      <c r="AG915" s="135" t="b">
        <f>AND(AD915,$V915&lt;=Synthèse!$B$44)</f>
        <v>0</v>
      </c>
      <c r="AH915" s="135" t="b">
        <f>AND(AE915,$V915&lt;=Synthèse!$B$44)</f>
        <v>0</v>
      </c>
      <c r="AI915" s="137" t="b">
        <v>0</v>
      </c>
      <c r="AJ915" s="137" t="b">
        <v>1</v>
      </c>
      <c r="AK915" s="137" t="b">
        <f t="shared" si="163"/>
        <v>0</v>
      </c>
      <c r="AL915" s="137" t="b">
        <f t="shared" si="164"/>
        <v>1</v>
      </c>
      <c r="AM915" s="137" t="b">
        <f>AND(AK915,$V915&lt;=Synthèse!$B$44)</f>
        <v>0</v>
      </c>
      <c r="AN915" s="137" t="b">
        <f>AND(AL915,$V915&lt;=Synthèse!$B$44)</f>
        <v>0</v>
      </c>
    </row>
    <row r="916" spans="1:40">
      <c r="A916" s="17">
        <v>528384</v>
      </c>
      <c r="B916" t="str">
        <f ca="1">VLOOKUP(A916,'Fichier FI (en entrée)'!B:AH,3,0)</f>
        <v>ZDXKXOMFAX</v>
      </c>
      <c r="C916">
        <f t="shared" si="154"/>
        <v>1219</v>
      </c>
      <c r="D916">
        <f t="shared" si="155"/>
        <v>7.46</v>
      </c>
      <c r="E916" s="14" t="str">
        <f>VLOOKUP(A916,'Fichier FI (en entrée)'!B:AH,2,0)</f>
        <v>EV</v>
      </c>
      <c r="F916" s="14" t="b">
        <f t="shared" si="156"/>
        <v>1</v>
      </c>
      <c r="G916" s="14" t="b">
        <f>IFERROR(VLOOKUP(A916,'Calculs FA (auto)'!A:F,6,0),FALSE)</f>
        <v>0</v>
      </c>
      <c r="H916" s="14" t="b">
        <f t="shared" si="157"/>
        <v>0</v>
      </c>
      <c r="I916" s="16">
        <f>IFERROR(VLOOKUP(A916,'Moyennes FI (en entrée)'!B:N,7,0),"")</f>
        <v>6.46</v>
      </c>
      <c r="J916" s="16">
        <f>IFERROR(VLOOKUP(VLOOKUP(A916,'Fichier FI (en entrée)'!B:AH,33,0),Modificateurs!A$2:B$5,2,0),0)</f>
        <v>0</v>
      </c>
      <c r="K916" s="16">
        <f>IFERROR(VLOOKUP(VLOOKUP(A916,'Redoub FI (en entrée)'!B:N,7,0),Modificateurs!A$8:B$11,2,0),0)</f>
        <v>0</v>
      </c>
      <c r="L916" s="16">
        <f>IFERROR(VLOOKUP(M916,Modificateurs!D$1:E$94,2,0),0)</f>
        <v>1</v>
      </c>
      <c r="M916" t="str">
        <f>VLOOKUP(A916,'Fichier FI (en entrée)'!B:AH,16,0)&amp;" "&amp;VLOOKUP(A916,'Fichier FI (en entrée)'!B:AH,20,0)&amp;" "&amp;VLOOKUP(A916,'Fichier FI (en entrée)'!B:AH,27,0)&amp;" "&amp;VLOOKUP(A916,'Fichier FI (en entrée)'!B:AH,29,0)</f>
        <v xml:space="preserve">S Sciences de la vie et de la terre  </v>
      </c>
      <c r="N916" t="str">
        <f>VLOOKUP(A916,'Fichier FI (en entrée)'!B:AH,8,0)</f>
        <v>En Terminale</v>
      </c>
      <c r="O916" t="b">
        <f>AND(C916&gt;Synthèse!B$8,C916&lt;Synthèse!B$10,NOT(Y916))</f>
        <v>1</v>
      </c>
      <c r="P916" t="s">
        <v>2258</v>
      </c>
      <c r="Q916" s="60">
        <f>ROUNDUP(C916/(Synthèse!$B$4+Synthèse!$B$1)*8,0)</f>
        <v>6</v>
      </c>
      <c r="R916" s="60">
        <f>IFERROR(VLOOKUP(A916,'Evaluations (formulaire)'!A:P,6,0)+VLOOKUP(A916,'Evaluations (formulaire)'!A:P,7,0),0)</f>
        <v>0</v>
      </c>
      <c r="S916" s="60">
        <f>IFERROR(VLOOKUP(A916,'Evaluations (formulaire)'!A:P,8,0),0)</f>
        <v>0</v>
      </c>
      <c r="T916" s="60">
        <f>IF(AND(ISBLANK(P916),Q916&lt;=2),Synthèse!$B$41,IF(AND(ISBLANK(P916),Q916&gt;=7),Synthèse!$C$41,R916+S916))</f>
        <v>0</v>
      </c>
      <c r="U916" s="60">
        <f t="shared" si="158"/>
        <v>7.46</v>
      </c>
      <c r="V916" s="60">
        <f t="shared" si="159"/>
        <v>1217</v>
      </c>
      <c r="X916" s="26">
        <v>657</v>
      </c>
      <c r="Y916" s="26" t="b">
        <f>IFERROR(VLOOKUP(A916,'Calculs FA (auto)'!A:O,15,0),FALSE)</f>
        <v>0</v>
      </c>
      <c r="Z916" s="26">
        <f>IFERROR(VLOOKUP(A916,'Evaluations (formulaire)'!A:M,9,0),0)</f>
        <v>0</v>
      </c>
      <c r="AA916" s="135" t="b">
        <v>1</v>
      </c>
      <c r="AB916" s="135" t="b">
        <v>0</v>
      </c>
      <c r="AC916" s="135" t="b">
        <f t="shared" si="160"/>
        <v>1</v>
      </c>
      <c r="AD916" s="135" t="b">
        <f t="shared" si="161"/>
        <v>0</v>
      </c>
      <c r="AE916" s="135" t="b">
        <f t="shared" si="162"/>
        <v>0</v>
      </c>
      <c r="AF916" s="135" t="b">
        <f>AND(AC916,$V916&lt;=Synthèse!$B$44)</f>
        <v>0</v>
      </c>
      <c r="AG916" s="135" t="b">
        <f>AND(AD916,$V916&lt;=Synthèse!$B$44)</f>
        <v>0</v>
      </c>
      <c r="AH916" s="135" t="b">
        <f>AND(AE916,$V916&lt;=Synthèse!$B$44)</f>
        <v>0</v>
      </c>
      <c r="AI916" s="137" t="b">
        <v>0</v>
      </c>
      <c r="AJ916" s="137" t="b">
        <v>1</v>
      </c>
      <c r="AK916" s="137" t="b">
        <f t="shared" si="163"/>
        <v>0</v>
      </c>
      <c r="AL916" s="137" t="b">
        <f t="shared" si="164"/>
        <v>1</v>
      </c>
      <c r="AM916" s="137" t="b">
        <f>AND(AK916,$V916&lt;=Synthèse!$B$44)</f>
        <v>0</v>
      </c>
      <c r="AN916" s="137" t="b">
        <f>AND(AL916,$V916&lt;=Synthèse!$B$44)</f>
        <v>0</v>
      </c>
    </row>
    <row r="917" spans="1:40">
      <c r="A917" s="17">
        <v>528394</v>
      </c>
      <c r="B917" t="str">
        <f ca="1">VLOOKUP(A917,'Fichier FI (en entrée)'!B:AH,3,0)</f>
        <v>OFXXBZMIVL</v>
      </c>
      <c r="C917">
        <f t="shared" si="154"/>
        <v>1272</v>
      </c>
      <c r="D917">
        <f t="shared" si="155"/>
        <v>6.3699999999999992</v>
      </c>
      <c r="E917" s="14" t="str">
        <f>VLOOKUP(A917,'Fichier FI (en entrée)'!B:AH,2,0)</f>
        <v>EV</v>
      </c>
      <c r="F917" s="14" t="b">
        <f t="shared" si="156"/>
        <v>1</v>
      </c>
      <c r="G917" s="14" t="b">
        <f>IFERROR(VLOOKUP(A917,'Calculs FA (auto)'!A:F,6,0),FALSE)</f>
        <v>0</v>
      </c>
      <c r="H917" s="14" t="b">
        <f t="shared" si="157"/>
        <v>0</v>
      </c>
      <c r="I917" s="16">
        <f>IFERROR(VLOOKUP(A917,'Moyennes FI (en entrée)'!B:N,7,0),"")</f>
        <v>8.3699999999999992</v>
      </c>
      <c r="J917" s="16">
        <f>IFERROR(VLOOKUP(VLOOKUP(A917,'Fichier FI (en entrée)'!B:AH,33,0),Modificateurs!A$2:B$5,2,0),0)</f>
        <v>-3</v>
      </c>
      <c r="K917" s="16">
        <f>IFERROR(VLOOKUP(VLOOKUP(A917,'Redoub FI (en entrée)'!B:N,7,0),Modificateurs!A$8:B$11,2,0),0)</f>
        <v>0</v>
      </c>
      <c r="L917" s="16">
        <f>IFERROR(VLOOKUP(M917,Modificateurs!D$1:E$94,2,0),0)</f>
        <v>1</v>
      </c>
      <c r="M917" t="str">
        <f>VLOOKUP(A917,'Fichier FI (en entrée)'!B:AH,16,0)&amp;" "&amp;VLOOKUP(A917,'Fichier FI (en entrée)'!B:AH,20,0)&amp;" "&amp;VLOOKUP(A917,'Fichier FI (en entrée)'!B:AH,27,0)&amp;" "&amp;VLOOKUP(A917,'Fichier FI (en entrée)'!B:AH,29,0)</f>
        <v xml:space="preserve">S Sciences de la vie et de la terre  </v>
      </c>
      <c r="N917" t="str">
        <f>VLOOKUP(A917,'Fichier FI (en entrée)'!B:AH,8,0)</f>
        <v>En Terminale</v>
      </c>
      <c r="O917" t="b">
        <f>AND(C917&gt;Synthèse!B$8,C917&lt;Synthèse!B$10,NOT(Y917))</f>
        <v>0</v>
      </c>
      <c r="P917" s="17" t="s">
        <v>2266</v>
      </c>
      <c r="Q917" s="60">
        <f>ROUNDUP(C917/(Synthèse!$B$4+Synthèse!$B$1)*8,0)</f>
        <v>6</v>
      </c>
      <c r="R917" s="60">
        <f>IFERROR(VLOOKUP(A917,'Evaluations (formulaire)'!A:P,6,0)+VLOOKUP(A917,'Evaluations (formulaire)'!A:P,7,0),0)</f>
        <v>0</v>
      </c>
      <c r="S917" s="60">
        <f>IFERROR(VLOOKUP(A917,'Evaluations (formulaire)'!A:P,8,0),0)</f>
        <v>0</v>
      </c>
      <c r="T917" s="60">
        <f>IF(AND(ISBLANK(P917),Q917&lt;=2),Synthèse!$B$41,IF(AND(ISBLANK(P917),Q917&gt;=7),Synthèse!$C$41,R917+S917))</f>
        <v>0</v>
      </c>
      <c r="U917" s="60">
        <f t="shared" si="158"/>
        <v>6.3699999999999992</v>
      </c>
      <c r="V917" s="60">
        <f t="shared" si="159"/>
        <v>1272</v>
      </c>
      <c r="X917" s="26">
        <v>748</v>
      </c>
      <c r="Y917" s="26" t="b">
        <f>IFERROR(VLOOKUP(A917,'Calculs FA (auto)'!A:O,15,0),FALSE)</f>
        <v>0</v>
      </c>
      <c r="Z917" s="26">
        <f>IFERROR(VLOOKUP(A917,'Evaluations (formulaire)'!A:M,9,0),0)</f>
        <v>0</v>
      </c>
      <c r="AA917" s="135" t="b">
        <v>1</v>
      </c>
      <c r="AB917" s="135" t="b">
        <v>0</v>
      </c>
      <c r="AC917" s="135" t="b">
        <f t="shared" si="160"/>
        <v>1</v>
      </c>
      <c r="AD917" s="135" t="b">
        <f t="shared" si="161"/>
        <v>0</v>
      </c>
      <c r="AE917" s="135" t="b">
        <f t="shared" si="162"/>
        <v>0</v>
      </c>
      <c r="AF917" s="135" t="b">
        <f>AND(AC917,$V917&lt;=Synthèse!$B$44)</f>
        <v>0</v>
      </c>
      <c r="AG917" s="135" t="b">
        <f>AND(AD917,$V917&lt;=Synthèse!$B$44)</f>
        <v>0</v>
      </c>
      <c r="AH917" s="135" t="b">
        <f>AND(AE917,$V917&lt;=Synthèse!$B$44)</f>
        <v>0</v>
      </c>
      <c r="AI917" s="137" t="b">
        <v>0</v>
      </c>
      <c r="AJ917" s="137" t="b">
        <v>1</v>
      </c>
      <c r="AK917" s="137" t="b">
        <f t="shared" si="163"/>
        <v>0</v>
      </c>
      <c r="AL917" s="137" t="b">
        <f t="shared" si="164"/>
        <v>1</v>
      </c>
      <c r="AM917" s="137" t="b">
        <f>AND(AK917,$V917&lt;=Synthèse!$B$44)</f>
        <v>0</v>
      </c>
      <c r="AN917" s="137" t="b">
        <f>AND(AL917,$V917&lt;=Synthèse!$B$44)</f>
        <v>0</v>
      </c>
    </row>
    <row r="918" spans="1:40">
      <c r="A918" s="17">
        <v>528419</v>
      </c>
      <c r="B918" t="str">
        <f ca="1">VLOOKUP(A918,'Fichier FI (en entrée)'!B:AH,3,0)</f>
        <v>HTBUXHZZWA</v>
      </c>
      <c r="C918">
        <f t="shared" si="154"/>
        <v>982</v>
      </c>
      <c r="D918">
        <f t="shared" si="155"/>
        <v>10.44</v>
      </c>
      <c r="E918" s="14" t="str">
        <f>VLOOKUP(A918,'Fichier FI (en entrée)'!B:AH,2,0)</f>
        <v>EV</v>
      </c>
      <c r="F918" s="14" t="b">
        <f t="shared" si="156"/>
        <v>1</v>
      </c>
      <c r="G918" s="14" t="b">
        <f>IFERROR(VLOOKUP(A918,'Calculs FA (auto)'!A:F,6,0),FALSE)</f>
        <v>0</v>
      </c>
      <c r="H918" s="14" t="b">
        <f t="shared" si="157"/>
        <v>0</v>
      </c>
      <c r="I918" s="16">
        <f>IFERROR(VLOOKUP(A918,'Moyennes FI (en entrée)'!B:N,7,0),"")</f>
        <v>8.44</v>
      </c>
      <c r="J918" s="16">
        <f>IFERROR(VLOOKUP(VLOOKUP(A918,'Fichier FI (en entrée)'!B:AH,33,0),Modificateurs!A$2:B$5,2,0),0)</f>
        <v>1</v>
      </c>
      <c r="K918" s="16">
        <f>IFERROR(VLOOKUP(VLOOKUP(A918,'Redoub FI (en entrée)'!B:N,7,0),Modificateurs!A$8:B$11,2,0),0)</f>
        <v>0</v>
      </c>
      <c r="L918" s="16">
        <f>IFERROR(VLOOKUP(M918,Modificateurs!D$1:E$94,2,0),0)</f>
        <v>1</v>
      </c>
      <c r="M918" t="str">
        <f>VLOOKUP(A918,'Fichier FI (en entrée)'!B:AH,16,0)&amp;" "&amp;VLOOKUP(A918,'Fichier FI (en entrée)'!B:AH,20,0)&amp;" "&amp;VLOOKUP(A918,'Fichier FI (en entrée)'!B:AH,27,0)&amp;" "&amp;VLOOKUP(A918,'Fichier FI (en entrée)'!B:AH,29,0)</f>
        <v xml:space="preserve">S Sciences de la vie et de la terre  </v>
      </c>
      <c r="N918" t="str">
        <f>VLOOKUP(A918,'Fichier FI (en entrée)'!B:AH,8,0)</f>
        <v>En Terminale</v>
      </c>
      <c r="O918" t="b">
        <f>AND(C918&gt;Synthèse!B$8,C918&lt;Synthèse!B$10,NOT(Y918))</f>
        <v>1</v>
      </c>
      <c r="P918" t="s">
        <v>2262</v>
      </c>
      <c r="Q918" s="60">
        <f>ROUNDUP(C918/(Synthèse!$B$4+Synthèse!$B$1)*8,0)</f>
        <v>5</v>
      </c>
      <c r="R918" s="60">
        <f>IFERROR(VLOOKUP(A918,'Evaluations (formulaire)'!A:P,6,0)+VLOOKUP(A918,'Evaluations (formulaire)'!A:P,7,0),0)</f>
        <v>0</v>
      </c>
      <c r="S918" s="60">
        <f>IFERROR(VLOOKUP(A918,'Evaluations (formulaire)'!A:P,8,0),0)</f>
        <v>0</v>
      </c>
      <c r="T918" s="60">
        <f>IF(AND(ISBLANK(P918),Q918&lt;=2),Synthèse!$B$41,IF(AND(ISBLANK(P918),Q918&gt;=7),Synthèse!$C$41,R918+S918))</f>
        <v>0</v>
      </c>
      <c r="U918" s="60">
        <f t="shared" si="158"/>
        <v>10.44</v>
      </c>
      <c r="V918" s="60">
        <f t="shared" si="159"/>
        <v>982</v>
      </c>
      <c r="X918" s="26">
        <v>26</v>
      </c>
      <c r="Y918" s="26" t="b">
        <f>IFERROR(VLOOKUP(A918,'Calculs FA (auto)'!A:O,15,0),FALSE)</f>
        <v>0</v>
      </c>
      <c r="Z918" s="26">
        <f>IFERROR(VLOOKUP(A918,'Evaluations (formulaire)'!A:M,9,0),0)</f>
        <v>0</v>
      </c>
      <c r="AA918" s="135" t="b">
        <v>1</v>
      </c>
      <c r="AB918" s="135" t="b">
        <v>0</v>
      </c>
      <c r="AC918" s="135" t="b">
        <f t="shared" si="160"/>
        <v>1</v>
      </c>
      <c r="AD918" s="135" t="b">
        <f t="shared" si="161"/>
        <v>0</v>
      </c>
      <c r="AE918" s="135" t="b">
        <f t="shared" si="162"/>
        <v>0</v>
      </c>
      <c r="AF918" s="135" t="b">
        <f>AND(AC918,$V918&lt;=Synthèse!$B$44)</f>
        <v>0</v>
      </c>
      <c r="AG918" s="135" t="b">
        <f>AND(AD918,$V918&lt;=Synthèse!$B$44)</f>
        <v>0</v>
      </c>
      <c r="AH918" s="135" t="b">
        <f>AND(AE918,$V918&lt;=Synthèse!$B$44)</f>
        <v>0</v>
      </c>
      <c r="AI918" s="137" t="b">
        <v>0</v>
      </c>
      <c r="AJ918" s="137" t="b">
        <v>1</v>
      </c>
      <c r="AK918" s="137" t="b">
        <f t="shared" si="163"/>
        <v>0</v>
      </c>
      <c r="AL918" s="137" t="b">
        <f t="shared" si="164"/>
        <v>1</v>
      </c>
      <c r="AM918" s="137" t="b">
        <f>AND(AK918,$V918&lt;=Synthèse!$B$44)</f>
        <v>0</v>
      </c>
      <c r="AN918" s="137" t="b">
        <f>AND(AL918,$V918&lt;=Synthèse!$B$44)</f>
        <v>0</v>
      </c>
    </row>
    <row r="919" spans="1:40">
      <c r="A919" s="17">
        <v>528427</v>
      </c>
      <c r="B919" t="str">
        <f ca="1">VLOOKUP(A919,'Fichier FI (en entrée)'!B:AH,3,0)</f>
        <v>UKJGHLUQNP</v>
      </c>
      <c r="C919">
        <f t="shared" si="154"/>
        <v>381</v>
      </c>
      <c r="D919">
        <f t="shared" si="155"/>
        <v>14.25</v>
      </c>
      <c r="E919" s="14" t="str">
        <f>VLOOKUP(A919,'Fichier FI (en entrée)'!B:AH,2,0)</f>
        <v>EV</v>
      </c>
      <c r="F919" s="14" t="b">
        <f t="shared" si="156"/>
        <v>1</v>
      </c>
      <c r="G919" s="14" t="b">
        <f>IFERROR(VLOOKUP(A919,'Calculs FA (auto)'!A:F,6,0),FALSE)</f>
        <v>0</v>
      </c>
      <c r="H919" s="14" t="b">
        <f t="shared" si="157"/>
        <v>0</v>
      </c>
      <c r="I919" s="16">
        <f>IFERROR(VLOOKUP(A919,'Moyennes FI (en entrée)'!B:N,7,0),"")</f>
        <v>10.25</v>
      </c>
      <c r="J919" s="16">
        <f>IFERROR(VLOOKUP(VLOOKUP(A919,'Fichier FI (en entrée)'!B:AH,33,0),Modificateurs!A$2:B$5,2,0),0)</f>
        <v>3</v>
      </c>
      <c r="K919" s="16">
        <f>IFERROR(VLOOKUP(VLOOKUP(A919,'Redoub FI (en entrée)'!B:N,7,0),Modificateurs!A$8:B$11,2,0),0)</f>
        <v>0</v>
      </c>
      <c r="L919" s="16">
        <f>IFERROR(VLOOKUP(M919,Modificateurs!D$1:E$94,2,0),0)</f>
        <v>1</v>
      </c>
      <c r="M919" t="str">
        <f>VLOOKUP(A919,'Fichier FI (en entrée)'!B:AH,16,0)&amp;" "&amp;VLOOKUP(A919,'Fichier FI (en entrée)'!B:AH,20,0)&amp;" "&amp;VLOOKUP(A919,'Fichier FI (en entrée)'!B:AH,27,0)&amp;" "&amp;VLOOKUP(A919,'Fichier FI (en entrée)'!B:AH,29,0)</f>
        <v xml:space="preserve">S Sciences de la vie et de la terre  </v>
      </c>
      <c r="N919" t="str">
        <f>VLOOKUP(A919,'Fichier FI (en entrée)'!B:AH,8,0)</f>
        <v>En Terminale</v>
      </c>
      <c r="O919" t="b">
        <f>AND(C919&gt;Synthèse!B$8,C919&lt;Synthèse!B$10,NOT(Y919))</f>
        <v>0</v>
      </c>
      <c r="P919" t="s">
        <v>2263</v>
      </c>
      <c r="Q919" s="60">
        <f>ROUNDUP(C919/(Synthèse!$B$4+Synthèse!$B$1)*8,0)</f>
        <v>2</v>
      </c>
      <c r="R919" s="60">
        <f>IFERROR(VLOOKUP(A919,'Evaluations (formulaire)'!A:P,6,0)+VLOOKUP(A919,'Evaluations (formulaire)'!A:P,7,0),0)</f>
        <v>0</v>
      </c>
      <c r="S919" s="60">
        <f>IFERROR(VLOOKUP(A919,'Evaluations (formulaire)'!A:P,8,0),0)</f>
        <v>0</v>
      </c>
      <c r="T919" s="60">
        <f>IF(AND(ISBLANK(P919),Q919&lt;=2),Synthèse!$B$41,IF(AND(ISBLANK(P919),Q919&gt;=7),Synthèse!$C$41,R919+S919))</f>
        <v>0</v>
      </c>
      <c r="U919" s="60">
        <f t="shared" si="158"/>
        <v>14.25</v>
      </c>
      <c r="V919" s="60">
        <f t="shared" si="159"/>
        <v>381</v>
      </c>
      <c r="X919" s="26">
        <v>305</v>
      </c>
      <c r="Y919" s="26" t="b">
        <f>IFERROR(VLOOKUP(A919,'Calculs FA (auto)'!A:O,15,0),FALSE)</f>
        <v>0</v>
      </c>
      <c r="Z919" s="26">
        <f>IFERROR(VLOOKUP(A919,'Evaluations (formulaire)'!A:M,9,0),0)</f>
        <v>0</v>
      </c>
      <c r="AA919" s="135" t="b">
        <v>0</v>
      </c>
      <c r="AB919" s="135" t="b">
        <v>1</v>
      </c>
      <c r="AC919" s="135" t="b">
        <f t="shared" si="160"/>
        <v>0</v>
      </c>
      <c r="AD919" s="135" t="b">
        <f t="shared" si="161"/>
        <v>1</v>
      </c>
      <c r="AE919" s="135" t="b">
        <f t="shared" si="162"/>
        <v>0</v>
      </c>
      <c r="AF919" s="135" t="b">
        <f>AND(AC919,$V919&lt;=Synthèse!$B$44)</f>
        <v>0</v>
      </c>
      <c r="AG919" s="135" t="b">
        <f>AND(AD919,$V919&lt;=Synthèse!$B$44)</f>
        <v>1</v>
      </c>
      <c r="AH919" s="135" t="b">
        <f>AND(AE919,$V919&lt;=Synthèse!$B$44)</f>
        <v>0</v>
      </c>
      <c r="AI919" s="137" t="b">
        <v>1</v>
      </c>
      <c r="AJ919" s="137" t="b">
        <v>0</v>
      </c>
      <c r="AK919" s="137" t="b">
        <f t="shared" si="163"/>
        <v>1</v>
      </c>
      <c r="AL919" s="137" t="b">
        <f t="shared" si="164"/>
        <v>0</v>
      </c>
      <c r="AM919" s="137" t="b">
        <f>AND(AK919,$V919&lt;=Synthèse!$B$44)</f>
        <v>1</v>
      </c>
      <c r="AN919" s="137" t="b">
        <f>AND(AL919,$V919&lt;=Synthèse!$B$44)</f>
        <v>0</v>
      </c>
    </row>
    <row r="920" spans="1:40">
      <c r="A920" s="17">
        <v>528503</v>
      </c>
      <c r="B920" t="str">
        <f ca="1">VLOOKUP(A920,'Fichier FI (en entrée)'!B:AH,3,0)</f>
        <v>YUCYWOAYBX</v>
      </c>
      <c r="C920">
        <f t="shared" si="154"/>
        <v>220</v>
      </c>
      <c r="D920">
        <f t="shared" si="155"/>
        <v>15.67</v>
      </c>
      <c r="E920" s="14" t="str">
        <f>VLOOKUP(A920,'Fichier FI (en entrée)'!B:AH,2,0)</f>
        <v>EV</v>
      </c>
      <c r="F920" s="14" t="b">
        <f t="shared" si="156"/>
        <v>1</v>
      </c>
      <c r="G920" s="14" t="b">
        <f>IFERROR(VLOOKUP(A920,'Calculs FA (auto)'!A:F,6,0),FALSE)</f>
        <v>0</v>
      </c>
      <c r="H920" s="14" t="b">
        <f t="shared" si="157"/>
        <v>0</v>
      </c>
      <c r="I920" s="16">
        <f>IFERROR(VLOOKUP(A920,'Moyennes FI (en entrée)'!B:N,7,0),"")</f>
        <v>10.67</v>
      </c>
      <c r="J920" s="16">
        <f>IFERROR(VLOOKUP(VLOOKUP(A920,'Fichier FI (en entrée)'!B:AH,33,0),Modificateurs!A$2:B$5,2,0),0)</f>
        <v>3</v>
      </c>
      <c r="K920" s="16">
        <f>IFERROR(VLOOKUP(VLOOKUP(A920,'Redoub FI (en entrée)'!B:N,7,0),Modificateurs!A$8:B$11,2,0),0)</f>
        <v>0</v>
      </c>
      <c r="L920" s="16">
        <f>IFERROR(VLOOKUP(M920,Modificateurs!D$1:E$94,2,0),0)</f>
        <v>2</v>
      </c>
      <c r="M920" t="str">
        <f>VLOOKUP(A920,'Fichier FI (en entrée)'!B:AH,16,0)&amp;" "&amp;VLOOKUP(A920,'Fichier FI (en entrée)'!B:AH,20,0)&amp;" "&amp;VLOOKUP(A920,'Fichier FI (en entrée)'!B:AH,27,0)&amp;" "&amp;VLOOKUP(A920,'Fichier FI (en entrée)'!B:AH,29,0)</f>
        <v xml:space="preserve">S Physique-chimie  </v>
      </c>
      <c r="N920" t="str">
        <f>VLOOKUP(A920,'Fichier FI (en entrée)'!B:AH,8,0)</f>
        <v>En Terminale</v>
      </c>
      <c r="O920" t="b">
        <f>AND(C920&gt;Synthèse!B$8,C920&lt;Synthèse!B$10,NOT(Y920))</f>
        <v>0</v>
      </c>
      <c r="Q920" s="60">
        <f>ROUNDUP(C920/(Synthèse!$B$4+Synthèse!$B$1)*8,0)</f>
        <v>2</v>
      </c>
      <c r="R920" s="60">
        <f>IFERROR(VLOOKUP(A920,'Evaluations (formulaire)'!A:P,6,0)+VLOOKUP(A920,'Evaluations (formulaire)'!A:P,7,0),0)</f>
        <v>0</v>
      </c>
      <c r="S920" s="60">
        <f>IFERROR(VLOOKUP(A920,'Evaluations (formulaire)'!A:P,8,0),0)</f>
        <v>0</v>
      </c>
      <c r="T920" s="60">
        <f>IF(AND(ISBLANK(P920),Q920&lt;=2),Synthèse!$B$41,IF(AND(ISBLANK(P920),Q920&gt;=7),Synthèse!$C$41,R920+S920))</f>
        <v>4.6511627906976744E-3</v>
      </c>
      <c r="U920" s="60">
        <f t="shared" si="158"/>
        <v>15.674651162790697</v>
      </c>
      <c r="V920" s="60">
        <f t="shared" si="159"/>
        <v>220</v>
      </c>
      <c r="X920" s="26">
        <v>1658</v>
      </c>
      <c r="Y920" s="26" t="b">
        <f>IFERROR(VLOOKUP(A920,'Calculs FA (auto)'!A:O,15,0),FALSE)</f>
        <v>0</v>
      </c>
      <c r="Z920" s="26">
        <f>IFERROR(VLOOKUP(A920,'Evaluations (formulaire)'!A:M,9,0),0)</f>
        <v>0</v>
      </c>
      <c r="AA920" s="135" t="b">
        <v>1</v>
      </c>
      <c r="AB920" s="135" t="b">
        <v>0</v>
      </c>
      <c r="AC920" s="135" t="b">
        <f t="shared" si="160"/>
        <v>1</v>
      </c>
      <c r="AD920" s="135" t="b">
        <f t="shared" si="161"/>
        <v>0</v>
      </c>
      <c r="AE920" s="135" t="b">
        <f t="shared" si="162"/>
        <v>0</v>
      </c>
      <c r="AF920" s="135" t="b">
        <f>AND(AC920,$V920&lt;=Synthèse!$B$44)</f>
        <v>1</v>
      </c>
      <c r="AG920" s="135" t="b">
        <f>AND(AD920,$V920&lt;=Synthèse!$B$44)</f>
        <v>0</v>
      </c>
      <c r="AH920" s="135" t="b">
        <f>AND(AE920,$V920&lt;=Synthèse!$B$44)</f>
        <v>0</v>
      </c>
      <c r="AI920" s="137" t="b">
        <v>0</v>
      </c>
      <c r="AJ920" s="137" t="b">
        <v>1</v>
      </c>
      <c r="AK920" s="137" t="b">
        <f t="shared" si="163"/>
        <v>0</v>
      </c>
      <c r="AL920" s="137" t="b">
        <f t="shared" si="164"/>
        <v>1</v>
      </c>
      <c r="AM920" s="137" t="b">
        <f>AND(AK920,$V920&lt;=Synthèse!$B$44)</f>
        <v>0</v>
      </c>
      <c r="AN920" s="137" t="b">
        <f>AND(AL920,$V920&lt;=Synthèse!$B$44)</f>
        <v>1</v>
      </c>
    </row>
    <row r="921" spans="1:40">
      <c r="A921" s="17">
        <v>528507</v>
      </c>
      <c r="B921" t="str">
        <f ca="1">VLOOKUP(A921,'Fichier FI (en entrée)'!B:AH,3,0)</f>
        <v>ZBAVVLFJZP</v>
      </c>
      <c r="C921">
        <f t="shared" si="154"/>
        <v>597</v>
      </c>
      <c r="D921">
        <f t="shared" si="155"/>
        <v>12.91</v>
      </c>
      <c r="E921" s="14" t="str">
        <f>VLOOKUP(A921,'Fichier FI (en entrée)'!B:AH,2,0)</f>
        <v>EV</v>
      </c>
      <c r="F921" s="14" t="b">
        <f t="shared" si="156"/>
        <v>1</v>
      </c>
      <c r="G921" s="14" t="b">
        <f>IFERROR(VLOOKUP(A921,'Calculs FA (auto)'!A:F,6,0),FALSE)</f>
        <v>0</v>
      </c>
      <c r="H921" s="14" t="b">
        <f t="shared" si="157"/>
        <v>0</v>
      </c>
      <c r="I921" s="16">
        <f>IFERROR(VLOOKUP(A921,'Moyennes FI (en entrée)'!B:N,7,0),"")</f>
        <v>9.91</v>
      </c>
      <c r="J921" s="16">
        <f>IFERROR(VLOOKUP(VLOOKUP(A921,'Fichier FI (en entrée)'!B:AH,33,0),Modificateurs!A$2:B$5,2,0),0)</f>
        <v>1</v>
      </c>
      <c r="K921" s="16">
        <f>IFERROR(VLOOKUP(VLOOKUP(A921,'Redoub FI (en entrée)'!B:N,7,0),Modificateurs!A$8:B$11,2,0),0)</f>
        <v>0</v>
      </c>
      <c r="L921" s="16">
        <f>IFERROR(VLOOKUP(M921,Modificateurs!D$1:E$94,2,0),0)</f>
        <v>2</v>
      </c>
      <c r="M921" t="str">
        <f>VLOOKUP(A921,'Fichier FI (en entrée)'!B:AH,16,0)&amp;" "&amp;VLOOKUP(A921,'Fichier FI (en entrée)'!B:AH,20,0)&amp;" "&amp;VLOOKUP(A921,'Fichier FI (en entrée)'!B:AH,27,0)&amp;" "&amp;VLOOKUP(A921,'Fichier FI (en entrée)'!B:AH,29,0)</f>
        <v xml:space="preserve">S Physique-chimie  </v>
      </c>
      <c r="N921" t="str">
        <f>VLOOKUP(A921,'Fichier FI (en entrée)'!B:AH,8,0)</f>
        <v>En Terminale</v>
      </c>
      <c r="O921" t="b">
        <f>AND(C921&gt;Synthèse!B$8,C921&lt;Synthèse!B$10,NOT(Y921))</f>
        <v>1</v>
      </c>
      <c r="P921" t="s">
        <v>2262</v>
      </c>
      <c r="Q921" s="60">
        <f>ROUNDUP(C921/(Synthèse!$B$4+Synthèse!$B$1)*8,0)</f>
        <v>3</v>
      </c>
      <c r="R921" s="60">
        <f>IFERROR(VLOOKUP(A921,'Evaluations (formulaire)'!A:P,6,0)+VLOOKUP(A921,'Evaluations (formulaire)'!A:P,7,0),0)</f>
        <v>0</v>
      </c>
      <c r="S921" s="60">
        <f>IFERROR(VLOOKUP(A921,'Evaluations (formulaire)'!A:P,8,0),0)</f>
        <v>0</v>
      </c>
      <c r="T921" s="60">
        <f>IF(AND(ISBLANK(P921),Q921&lt;=2),Synthèse!$B$41,IF(AND(ISBLANK(P921),Q921&gt;=7),Synthèse!$C$41,R921+S921))</f>
        <v>0</v>
      </c>
      <c r="U921" s="60">
        <f t="shared" si="158"/>
        <v>12.91</v>
      </c>
      <c r="V921" s="60">
        <f t="shared" si="159"/>
        <v>598</v>
      </c>
      <c r="X921" s="26">
        <v>954</v>
      </c>
      <c r="Y921" s="26" t="b">
        <f>IFERROR(VLOOKUP(A921,'Calculs FA (auto)'!A:O,15,0),FALSE)</f>
        <v>0</v>
      </c>
      <c r="Z921" s="26">
        <f>IFERROR(VLOOKUP(A921,'Evaluations (formulaire)'!A:M,9,0),0)</f>
        <v>0</v>
      </c>
      <c r="AA921" s="135" t="b">
        <v>1</v>
      </c>
      <c r="AB921" s="135" t="b">
        <v>0</v>
      </c>
      <c r="AC921" s="135" t="b">
        <f t="shared" si="160"/>
        <v>1</v>
      </c>
      <c r="AD921" s="135" t="b">
        <f t="shared" si="161"/>
        <v>0</v>
      </c>
      <c r="AE921" s="135" t="b">
        <f t="shared" si="162"/>
        <v>0</v>
      </c>
      <c r="AF921" s="135" t="b">
        <f>AND(AC921,$V921&lt;=Synthèse!$B$44)</f>
        <v>1</v>
      </c>
      <c r="AG921" s="135" t="b">
        <f>AND(AD921,$V921&lt;=Synthèse!$B$44)</f>
        <v>0</v>
      </c>
      <c r="AH921" s="135" t="b">
        <f>AND(AE921,$V921&lt;=Synthèse!$B$44)</f>
        <v>0</v>
      </c>
      <c r="AI921" s="137" t="b">
        <v>0</v>
      </c>
      <c r="AJ921" s="137" t="b">
        <v>1</v>
      </c>
      <c r="AK921" s="137" t="b">
        <f t="shared" si="163"/>
        <v>0</v>
      </c>
      <c r="AL921" s="137" t="b">
        <f t="shared" si="164"/>
        <v>1</v>
      </c>
      <c r="AM921" s="137" t="b">
        <f>AND(AK921,$V921&lt;=Synthèse!$B$44)</f>
        <v>0</v>
      </c>
      <c r="AN921" s="137" t="b">
        <f>AND(AL921,$V921&lt;=Synthèse!$B$44)</f>
        <v>1</v>
      </c>
    </row>
    <row r="922" spans="1:40">
      <c r="A922" s="17">
        <v>528557</v>
      </c>
      <c r="B922" t="str">
        <f ca="1">VLOOKUP(A922,'Fichier FI (en entrée)'!B:AH,3,0)</f>
        <v>DYSMERJQBA</v>
      </c>
      <c r="C922">
        <f t="shared" si="154"/>
        <v>463</v>
      </c>
      <c r="D922">
        <f t="shared" si="155"/>
        <v>13.63</v>
      </c>
      <c r="E922" s="14" t="str">
        <f>VLOOKUP(A922,'Fichier FI (en entrée)'!B:AH,2,0)</f>
        <v>EV</v>
      </c>
      <c r="F922" s="14" t="b">
        <f t="shared" si="156"/>
        <v>1</v>
      </c>
      <c r="G922" s="14" t="b">
        <f>IFERROR(VLOOKUP(A922,'Calculs FA (auto)'!A:F,6,0),FALSE)</f>
        <v>0</v>
      </c>
      <c r="H922" s="14" t="b">
        <f t="shared" si="157"/>
        <v>0</v>
      </c>
      <c r="I922" s="16">
        <f>IFERROR(VLOOKUP(A922,'Moyennes FI (en entrée)'!B:N,7,0),"")</f>
        <v>10.63</v>
      </c>
      <c r="J922" s="16">
        <f>IFERROR(VLOOKUP(VLOOKUP(A922,'Fichier FI (en entrée)'!B:AH,33,0),Modificateurs!A$2:B$5,2,0),0)</f>
        <v>1</v>
      </c>
      <c r="K922" s="16">
        <f>IFERROR(VLOOKUP(VLOOKUP(A922,'Redoub FI (en entrée)'!B:N,7,0),Modificateurs!A$8:B$11,2,0),0)</f>
        <v>0</v>
      </c>
      <c r="L922" s="16">
        <f>IFERROR(VLOOKUP(M922,Modificateurs!D$1:E$94,2,0),0)</f>
        <v>2</v>
      </c>
      <c r="M922" t="str">
        <f>VLOOKUP(A922,'Fichier FI (en entrée)'!B:AH,16,0)&amp;" "&amp;VLOOKUP(A922,'Fichier FI (en entrée)'!B:AH,20,0)&amp;" "&amp;VLOOKUP(A922,'Fichier FI (en entrée)'!B:AH,27,0)&amp;" "&amp;VLOOKUP(A922,'Fichier FI (en entrée)'!B:AH,29,0)</f>
        <v xml:space="preserve">S Physique-chimie  </v>
      </c>
      <c r="N922" t="str">
        <f>VLOOKUP(A922,'Fichier FI (en entrée)'!B:AH,8,0)</f>
        <v>En Terminale</v>
      </c>
      <c r="O922" t="b">
        <f>AND(C922&gt;Synthèse!B$8,C922&lt;Synthèse!B$10,NOT(Y922))</f>
        <v>1</v>
      </c>
      <c r="Q922" s="60">
        <f>ROUNDUP(C922/(Synthèse!$B$4+Synthèse!$B$1)*8,0)</f>
        <v>3</v>
      </c>
      <c r="R922" s="60">
        <f>IFERROR(VLOOKUP(A922,'Evaluations (formulaire)'!A:P,6,0)+VLOOKUP(A922,'Evaluations (formulaire)'!A:P,7,0),0)</f>
        <v>0</v>
      </c>
      <c r="S922" s="60">
        <f>IFERROR(VLOOKUP(A922,'Evaluations (formulaire)'!A:P,8,0),0)</f>
        <v>0</v>
      </c>
      <c r="T922" s="60">
        <f>IF(AND(ISBLANK(P922),Q922&lt;=2),Synthèse!$B$41,IF(AND(ISBLANK(P922),Q922&gt;=7),Synthèse!$C$41,R922+S922))</f>
        <v>0</v>
      </c>
      <c r="U922" s="60">
        <f t="shared" si="158"/>
        <v>13.63</v>
      </c>
      <c r="V922" s="60">
        <f t="shared" si="159"/>
        <v>464</v>
      </c>
      <c r="X922" s="26">
        <v>63</v>
      </c>
      <c r="Y922" s="26" t="b">
        <f>IFERROR(VLOOKUP(A922,'Calculs FA (auto)'!A:O,15,0),FALSE)</f>
        <v>0</v>
      </c>
      <c r="Z922" s="26">
        <f>IFERROR(VLOOKUP(A922,'Evaluations (formulaire)'!A:M,9,0),0)</f>
        <v>0</v>
      </c>
      <c r="AA922" s="135" t="b">
        <v>1</v>
      </c>
      <c r="AB922" s="135" t="b">
        <v>0</v>
      </c>
      <c r="AC922" s="135" t="b">
        <f t="shared" si="160"/>
        <v>1</v>
      </c>
      <c r="AD922" s="135" t="b">
        <f t="shared" si="161"/>
        <v>0</v>
      </c>
      <c r="AE922" s="135" t="b">
        <f t="shared" si="162"/>
        <v>0</v>
      </c>
      <c r="AF922" s="135" t="b">
        <f>AND(AC922,$V922&lt;=Synthèse!$B$44)</f>
        <v>1</v>
      </c>
      <c r="AG922" s="135" t="b">
        <f>AND(AD922,$V922&lt;=Synthèse!$B$44)</f>
        <v>0</v>
      </c>
      <c r="AH922" s="135" t="b">
        <f>AND(AE922,$V922&lt;=Synthèse!$B$44)</f>
        <v>0</v>
      </c>
      <c r="AI922" s="137" t="b">
        <v>0</v>
      </c>
      <c r="AJ922" s="137" t="b">
        <v>1</v>
      </c>
      <c r="AK922" s="137" t="b">
        <f t="shared" si="163"/>
        <v>0</v>
      </c>
      <c r="AL922" s="137" t="b">
        <f t="shared" si="164"/>
        <v>1</v>
      </c>
      <c r="AM922" s="137" t="b">
        <f>AND(AK922,$V922&lt;=Synthèse!$B$44)</f>
        <v>0</v>
      </c>
      <c r="AN922" s="137" t="b">
        <f>AND(AL922,$V922&lt;=Synthèse!$B$44)</f>
        <v>1</v>
      </c>
    </row>
    <row r="923" spans="1:40">
      <c r="A923" s="17">
        <v>528572</v>
      </c>
      <c r="B923" t="str">
        <f ca="1">VLOOKUP(A923,'Fichier FI (en entrée)'!B:AH,3,0)</f>
        <v>XPKKBCBTAY</v>
      </c>
      <c r="C923">
        <f t="shared" si="154"/>
        <v>1100</v>
      </c>
      <c r="D923">
        <f t="shared" si="155"/>
        <v>9.31</v>
      </c>
      <c r="E923" s="14" t="str">
        <f>VLOOKUP(A923,'Fichier FI (en entrée)'!B:AH,2,0)</f>
        <v>EV</v>
      </c>
      <c r="F923" s="14" t="b">
        <f t="shared" si="156"/>
        <v>1</v>
      </c>
      <c r="G923" s="14" t="b">
        <f>IFERROR(VLOOKUP(A923,'Calculs FA (auto)'!A:F,6,0),FALSE)</f>
        <v>1</v>
      </c>
      <c r="H923" s="14" t="b">
        <f t="shared" si="157"/>
        <v>1</v>
      </c>
      <c r="I923" s="16">
        <f>IFERROR(VLOOKUP(A923,'Moyennes FI (en entrée)'!B:N,7,0),"")</f>
        <v>8.31</v>
      </c>
      <c r="J923" s="16">
        <f>IFERROR(VLOOKUP(VLOOKUP(A923,'Fichier FI (en entrée)'!B:AH,33,0),Modificateurs!A$2:B$5,2,0),0)</f>
        <v>0</v>
      </c>
      <c r="K923" s="16">
        <f>IFERROR(VLOOKUP(VLOOKUP(A923,'Redoub FI (en entrée)'!B:N,7,0),Modificateurs!A$8:B$11,2,0),0)</f>
        <v>0</v>
      </c>
      <c r="L923" s="16">
        <f>IFERROR(VLOOKUP(M923,Modificateurs!D$1:E$94,2,0),0)</f>
        <v>1</v>
      </c>
      <c r="M923" t="str">
        <f>VLOOKUP(A923,'Fichier FI (en entrée)'!B:AH,16,0)&amp;" "&amp;VLOOKUP(A923,'Fichier FI (en entrée)'!B:AH,20,0)&amp;" "&amp;VLOOKUP(A923,'Fichier FI (en entrée)'!B:AH,27,0)&amp;" "&amp;VLOOKUP(A923,'Fichier FI (en entrée)'!B:AH,29,0)</f>
        <v xml:space="preserve">S Sciences de la vie et de la terre  </v>
      </c>
      <c r="N923" t="str">
        <f>VLOOKUP(A923,'Fichier FI (en entrée)'!B:AH,8,0)</f>
        <v>En Terminale</v>
      </c>
      <c r="O923" t="b">
        <f>AND(C923&gt;Synthèse!B$8,C923&lt;Synthèse!B$10,NOT(Y923))</f>
        <v>0</v>
      </c>
      <c r="P923" t="s">
        <v>2263</v>
      </c>
      <c r="Q923" s="60">
        <f>ROUNDUP(C923/(Synthèse!$B$4+Synthèse!$B$1)*8,0)</f>
        <v>6</v>
      </c>
      <c r="R923" s="60">
        <f>IFERROR(VLOOKUP(A923,'Evaluations (formulaire)'!A:P,6,0)+VLOOKUP(A923,'Evaluations (formulaire)'!A:P,7,0),0)</f>
        <v>0</v>
      </c>
      <c r="S923" s="60">
        <f>IFERROR(VLOOKUP(A923,'Evaluations (formulaire)'!A:P,8,0),0)</f>
        <v>0</v>
      </c>
      <c r="T923" s="60">
        <f>IF(AND(ISBLANK(P923),Q923&lt;=2),Synthèse!$B$41,IF(AND(ISBLANK(P923),Q923&gt;=7),Synthèse!$C$41,R923+S923))</f>
        <v>0</v>
      </c>
      <c r="U923" s="60">
        <f t="shared" si="158"/>
        <v>9.31</v>
      </c>
      <c r="V923" s="60">
        <f t="shared" si="159"/>
        <v>1098</v>
      </c>
      <c r="X923" s="26">
        <v>688</v>
      </c>
      <c r="Y923" s="26" t="b">
        <f>IFERROR(VLOOKUP(A923,'Calculs FA (auto)'!A:O,15,0),FALSE)</f>
        <v>1</v>
      </c>
      <c r="Z923" s="26">
        <f>IFERROR(VLOOKUP(A923,'Evaluations (formulaire)'!A:M,9,0),0)</f>
        <v>0</v>
      </c>
      <c r="AA923" s="135" t="b">
        <v>0</v>
      </c>
      <c r="AB923" s="135" t="b">
        <v>1</v>
      </c>
      <c r="AC923" s="135" t="b">
        <f t="shared" si="160"/>
        <v>0</v>
      </c>
      <c r="AD923" s="135" t="b">
        <f t="shared" si="161"/>
        <v>1</v>
      </c>
      <c r="AE923" s="135" t="b">
        <f t="shared" si="162"/>
        <v>0</v>
      </c>
      <c r="AF923" s="135" t="b">
        <f>AND(AC923,$V923&lt;=Synthèse!$B$44)</f>
        <v>0</v>
      </c>
      <c r="AG923" s="135" t="b">
        <f>AND(AD923,$V923&lt;=Synthèse!$B$44)</f>
        <v>0</v>
      </c>
      <c r="AH923" s="135" t="b">
        <f>AND(AE923,$V923&lt;=Synthèse!$B$44)</f>
        <v>0</v>
      </c>
      <c r="AI923" s="137" t="b">
        <v>1</v>
      </c>
      <c r="AJ923" s="137" t="b">
        <v>0</v>
      </c>
      <c r="AK923" s="137" t="b">
        <f t="shared" si="163"/>
        <v>1</v>
      </c>
      <c r="AL923" s="137" t="b">
        <f t="shared" si="164"/>
        <v>0</v>
      </c>
      <c r="AM923" s="137" t="b">
        <f>AND(AK923,$V923&lt;=Synthèse!$B$44)</f>
        <v>0</v>
      </c>
      <c r="AN923" s="137" t="b">
        <f>AND(AL923,$V923&lt;=Synthèse!$B$44)</f>
        <v>0</v>
      </c>
    </row>
    <row r="924" spans="1:40">
      <c r="A924" s="17">
        <v>528581</v>
      </c>
      <c r="B924" t="str">
        <f ca="1">VLOOKUP(A924,'Fichier FI (en entrée)'!B:AH,3,0)</f>
        <v>ADVRQPIEIW</v>
      </c>
      <c r="C924">
        <f t="shared" si="154"/>
        <v>420</v>
      </c>
      <c r="D924">
        <f t="shared" si="155"/>
        <v>13.98</v>
      </c>
      <c r="E924" s="14" t="str">
        <f>VLOOKUP(A924,'Fichier FI (en entrée)'!B:AH,2,0)</f>
        <v>EV</v>
      </c>
      <c r="F924" s="14" t="b">
        <f t="shared" si="156"/>
        <v>1</v>
      </c>
      <c r="G924" s="14" t="b">
        <f>IFERROR(VLOOKUP(A924,'Calculs FA (auto)'!A:F,6,0),FALSE)</f>
        <v>0</v>
      </c>
      <c r="H924" s="14" t="b">
        <f t="shared" si="157"/>
        <v>0</v>
      </c>
      <c r="I924" s="16">
        <f>IFERROR(VLOOKUP(A924,'Moyennes FI (en entrée)'!B:N,7,0),"")</f>
        <v>8.98</v>
      </c>
      <c r="J924" s="16">
        <f>IFERROR(VLOOKUP(VLOOKUP(A924,'Fichier FI (en entrée)'!B:AH,33,0),Modificateurs!A$2:B$5,2,0),0)</f>
        <v>3</v>
      </c>
      <c r="K924" s="16">
        <f>IFERROR(VLOOKUP(VLOOKUP(A924,'Redoub FI (en entrée)'!B:N,7,0),Modificateurs!A$8:B$11,2,0),0)</f>
        <v>0</v>
      </c>
      <c r="L924" s="16">
        <f>IFERROR(VLOOKUP(M924,Modificateurs!D$1:E$94,2,0),0)</f>
        <v>2</v>
      </c>
      <c r="M924" t="str">
        <f>VLOOKUP(A924,'Fichier FI (en entrée)'!B:AH,16,0)&amp;" "&amp;VLOOKUP(A924,'Fichier FI (en entrée)'!B:AH,20,0)&amp;" "&amp;VLOOKUP(A924,'Fichier FI (en entrée)'!B:AH,27,0)&amp;" "&amp;VLOOKUP(A924,'Fichier FI (en entrée)'!B:AH,29,0)</f>
        <v xml:space="preserve">S Physique-chimie  </v>
      </c>
      <c r="N924" t="str">
        <f>VLOOKUP(A924,'Fichier FI (en entrée)'!B:AH,8,0)</f>
        <v>En Terminale</v>
      </c>
      <c r="O924" t="b">
        <f>AND(C924&gt;Synthèse!B$8,C924&lt;Synthèse!B$10,NOT(Y924))</f>
        <v>0</v>
      </c>
      <c r="Q924" s="60">
        <f>ROUNDUP(C924/(Synthèse!$B$4+Synthèse!$B$1)*8,0)</f>
        <v>2</v>
      </c>
      <c r="R924" s="60">
        <f>IFERROR(VLOOKUP(A924,'Evaluations (formulaire)'!A:P,6,0)+VLOOKUP(A924,'Evaluations (formulaire)'!A:P,7,0),0)</f>
        <v>0</v>
      </c>
      <c r="S924" s="60">
        <f>IFERROR(VLOOKUP(A924,'Evaluations (formulaire)'!A:P,8,0),0)</f>
        <v>0</v>
      </c>
      <c r="T924" s="60">
        <f>IF(AND(ISBLANK(P924),Q924&lt;=2),Synthèse!$B$41,IF(AND(ISBLANK(P924),Q924&gt;=7),Synthèse!$C$41,R924+S924))</f>
        <v>4.6511627906976744E-3</v>
      </c>
      <c r="U924" s="60">
        <f t="shared" si="158"/>
        <v>13.984651162790698</v>
      </c>
      <c r="V924" s="60">
        <f t="shared" si="159"/>
        <v>419</v>
      </c>
      <c r="X924" s="26">
        <v>1776</v>
      </c>
      <c r="Y924" s="26" t="b">
        <f>IFERROR(VLOOKUP(A924,'Calculs FA (auto)'!A:O,15,0),FALSE)</f>
        <v>0</v>
      </c>
      <c r="Z924" s="26">
        <f>IFERROR(VLOOKUP(A924,'Evaluations (formulaire)'!A:M,9,0),0)</f>
        <v>0</v>
      </c>
      <c r="AA924" s="135" t="b">
        <v>1</v>
      </c>
      <c r="AB924" s="135" t="b">
        <v>0</v>
      </c>
      <c r="AC924" s="135" t="b">
        <f t="shared" si="160"/>
        <v>1</v>
      </c>
      <c r="AD924" s="135" t="b">
        <f t="shared" si="161"/>
        <v>0</v>
      </c>
      <c r="AE924" s="135" t="b">
        <f t="shared" si="162"/>
        <v>0</v>
      </c>
      <c r="AF924" s="135" t="b">
        <f>AND(AC924,$V924&lt;=Synthèse!$B$44)</f>
        <v>1</v>
      </c>
      <c r="AG924" s="135" t="b">
        <f>AND(AD924,$V924&lt;=Synthèse!$B$44)</f>
        <v>0</v>
      </c>
      <c r="AH924" s="135" t="b">
        <f>AND(AE924,$V924&lt;=Synthèse!$B$44)</f>
        <v>0</v>
      </c>
      <c r="AI924" s="137" t="b">
        <v>0</v>
      </c>
      <c r="AJ924" s="137" t="b">
        <v>1</v>
      </c>
      <c r="AK924" s="137" t="b">
        <f t="shared" si="163"/>
        <v>0</v>
      </c>
      <c r="AL924" s="137" t="b">
        <f t="shared" si="164"/>
        <v>1</v>
      </c>
      <c r="AM924" s="137" t="b">
        <f>AND(AK924,$V924&lt;=Synthèse!$B$44)</f>
        <v>0</v>
      </c>
      <c r="AN924" s="137" t="b">
        <f>AND(AL924,$V924&lt;=Synthèse!$B$44)</f>
        <v>1</v>
      </c>
    </row>
    <row r="925" spans="1:40">
      <c r="A925" s="17">
        <v>528616</v>
      </c>
      <c r="B925" t="str">
        <f ca="1">VLOOKUP(A925,'Fichier FI (en entrée)'!B:AH,3,0)</f>
        <v>KSDRBXOSFA</v>
      </c>
      <c r="C925">
        <f t="shared" si="154"/>
        <v>190</v>
      </c>
      <c r="D925">
        <f t="shared" si="155"/>
        <v>16.02</v>
      </c>
      <c r="E925" s="14" t="str">
        <f>VLOOKUP(A925,'Fichier FI (en entrée)'!B:AH,2,0)</f>
        <v>EV</v>
      </c>
      <c r="F925" s="14" t="b">
        <f t="shared" si="156"/>
        <v>1</v>
      </c>
      <c r="G925" s="14" t="b">
        <f>IFERROR(VLOOKUP(A925,'Calculs FA (auto)'!A:F,6,0),FALSE)</f>
        <v>0</v>
      </c>
      <c r="H925" s="14" t="b">
        <f t="shared" si="157"/>
        <v>0</v>
      </c>
      <c r="I925" s="16">
        <f>IFERROR(VLOOKUP(A925,'Moyennes FI (en entrée)'!B:N,7,0),"")</f>
        <v>11.02</v>
      </c>
      <c r="J925" s="16">
        <f>IFERROR(VLOOKUP(VLOOKUP(A925,'Fichier FI (en entrée)'!B:AH,33,0),Modificateurs!A$2:B$5,2,0),0)</f>
        <v>3</v>
      </c>
      <c r="K925" s="16">
        <f>IFERROR(VLOOKUP(VLOOKUP(A925,'Redoub FI (en entrée)'!B:N,7,0),Modificateurs!A$8:B$11,2,0),0)</f>
        <v>0</v>
      </c>
      <c r="L925" s="16">
        <f>IFERROR(VLOOKUP(M925,Modificateurs!D$1:E$94,2,0),0)</f>
        <v>2</v>
      </c>
      <c r="M925" t="str">
        <f>VLOOKUP(A925,'Fichier FI (en entrée)'!B:AH,16,0)&amp;" "&amp;VLOOKUP(A925,'Fichier FI (en entrée)'!B:AH,20,0)&amp;" "&amp;VLOOKUP(A925,'Fichier FI (en entrée)'!B:AH,27,0)&amp;" "&amp;VLOOKUP(A925,'Fichier FI (en entrée)'!B:AH,29,0)</f>
        <v xml:space="preserve">S Mathématiques  </v>
      </c>
      <c r="N925" t="str">
        <f>VLOOKUP(A925,'Fichier FI (en entrée)'!B:AH,8,0)</f>
        <v>En Terminale</v>
      </c>
      <c r="O925" t="b">
        <f>AND(C925&gt;Synthèse!B$8,C925&lt;Synthèse!B$10,NOT(Y925))</f>
        <v>0</v>
      </c>
      <c r="P925" t="s">
        <v>2258</v>
      </c>
      <c r="Q925" s="60">
        <f>ROUNDUP(C925/(Synthèse!$B$4+Synthèse!$B$1)*8,0)</f>
        <v>1</v>
      </c>
      <c r="R925" s="60">
        <f>IFERROR(VLOOKUP(A925,'Evaluations (formulaire)'!A:P,6,0)+VLOOKUP(A925,'Evaluations (formulaire)'!A:P,7,0),0)</f>
        <v>0</v>
      </c>
      <c r="S925" s="60">
        <f>IFERROR(VLOOKUP(A925,'Evaluations (formulaire)'!A:P,8,0),0)</f>
        <v>0</v>
      </c>
      <c r="T925" s="60">
        <f>IF(AND(ISBLANK(P925),Q925&lt;=2),Synthèse!$B$41,IF(AND(ISBLANK(P925),Q925&gt;=7),Synthèse!$C$41,R925+S925))</f>
        <v>0</v>
      </c>
      <c r="U925" s="60">
        <f t="shared" si="158"/>
        <v>16.02</v>
      </c>
      <c r="V925" s="60">
        <f t="shared" si="159"/>
        <v>190</v>
      </c>
      <c r="X925" s="26">
        <v>2026</v>
      </c>
      <c r="Y925" s="26" t="b">
        <f>IFERROR(VLOOKUP(A925,'Calculs FA (auto)'!A:O,15,0),FALSE)</f>
        <v>0</v>
      </c>
      <c r="Z925" s="26">
        <f>IFERROR(VLOOKUP(A925,'Evaluations (formulaire)'!A:M,9,0),0)</f>
        <v>0</v>
      </c>
      <c r="AA925" s="135" t="b">
        <v>1</v>
      </c>
      <c r="AB925" s="135" t="b">
        <v>0</v>
      </c>
      <c r="AC925" s="135" t="b">
        <f t="shared" si="160"/>
        <v>1</v>
      </c>
      <c r="AD925" s="135" t="b">
        <f t="shared" si="161"/>
        <v>0</v>
      </c>
      <c r="AE925" s="135" t="b">
        <f t="shared" si="162"/>
        <v>0</v>
      </c>
      <c r="AF925" s="135" t="b">
        <f>AND(AC925,$V925&lt;=Synthèse!$B$44)</f>
        <v>1</v>
      </c>
      <c r="AG925" s="135" t="b">
        <f>AND(AD925,$V925&lt;=Synthèse!$B$44)</f>
        <v>0</v>
      </c>
      <c r="AH925" s="135" t="b">
        <f>AND(AE925,$V925&lt;=Synthèse!$B$44)</f>
        <v>0</v>
      </c>
      <c r="AI925" s="137" t="b">
        <v>0</v>
      </c>
      <c r="AJ925" s="137" t="b">
        <v>1</v>
      </c>
      <c r="AK925" s="137" t="b">
        <f t="shared" si="163"/>
        <v>0</v>
      </c>
      <c r="AL925" s="137" t="b">
        <f t="shared" si="164"/>
        <v>1</v>
      </c>
      <c r="AM925" s="137" t="b">
        <f>AND(AK925,$V925&lt;=Synthèse!$B$44)</f>
        <v>0</v>
      </c>
      <c r="AN925" s="137" t="b">
        <f>AND(AL925,$V925&lt;=Synthèse!$B$44)</f>
        <v>1</v>
      </c>
    </row>
    <row r="926" spans="1:40">
      <c r="A926" s="17">
        <v>528624</v>
      </c>
      <c r="B926" t="str">
        <f ca="1">VLOOKUP(A926,'Fichier FI (en entrée)'!B:AH,3,0)</f>
        <v>NABGDPYJVN</v>
      </c>
      <c r="C926">
        <f t="shared" si="154"/>
        <v>2097</v>
      </c>
      <c r="D926">
        <f t="shared" si="155"/>
        <v>-100</v>
      </c>
      <c r="E926" s="14" t="str">
        <f>VLOOKUP(A926,'Fichier FI (en entrée)'!B:AH,2,0)</f>
        <v>ENV</v>
      </c>
      <c r="F926" s="14" t="b">
        <f t="shared" si="156"/>
        <v>0</v>
      </c>
      <c r="G926" s="14" t="b">
        <f>IFERROR(VLOOKUP(A926,'Calculs FA (auto)'!A:F,6,0),FALSE)</f>
        <v>0</v>
      </c>
      <c r="H926" s="14" t="b">
        <f t="shared" si="157"/>
        <v>0</v>
      </c>
      <c r="I926" s="16" t="str">
        <f>IFERROR(VLOOKUP(A926,'Moyennes FI (en entrée)'!B:N,7,0),"")</f>
        <v/>
      </c>
      <c r="J926" s="16">
        <f>IFERROR(VLOOKUP(VLOOKUP(A926,'Fichier FI (en entrée)'!B:AH,33,0),Modificateurs!A$2:B$5,2,0),0)</f>
        <v>1</v>
      </c>
      <c r="K926" s="16">
        <f>IFERROR(VLOOKUP(VLOOKUP(A926,'Redoub FI (en entrée)'!B:N,7,0),Modificateurs!A$8:B$11,2,0),0)</f>
        <v>0</v>
      </c>
      <c r="L926" s="16">
        <f>IFERROR(VLOOKUP(M926,Modificateurs!D$1:E$94,2,0),0)</f>
        <v>2</v>
      </c>
      <c r="M926" t="str">
        <f>VLOOKUP(A926,'Fichier FI (en entrée)'!B:AH,16,0)&amp;" "&amp;VLOOKUP(A926,'Fichier FI (en entrée)'!B:AH,20,0)&amp;" "&amp;VLOOKUP(A926,'Fichier FI (en entrée)'!B:AH,27,0)&amp;" "&amp;VLOOKUP(A926,'Fichier FI (en entrée)'!B:AH,29,0)</f>
        <v xml:space="preserve">S Physique-chimie  </v>
      </c>
      <c r="N926" t="str">
        <f>VLOOKUP(A926,'Fichier FI (en entrée)'!B:AH,8,0)</f>
        <v>En Terminale</v>
      </c>
      <c r="O926" t="b">
        <f>AND(C926&gt;Synthèse!B$8,C926&lt;Synthèse!B$10,NOT(Y926))</f>
        <v>0</v>
      </c>
      <c r="P926" t="s">
        <v>84</v>
      </c>
      <c r="Q926" s="60">
        <f>ROUNDUP(C926/(Synthèse!$B$4+Synthèse!$B$1)*8,0)</f>
        <v>10</v>
      </c>
      <c r="R926" s="60">
        <f>IFERROR(VLOOKUP(A926,'Evaluations (formulaire)'!A:P,6,0)+VLOOKUP(A926,'Evaluations (formulaire)'!A:P,7,0),0)</f>
        <v>0</v>
      </c>
      <c r="S926" s="60">
        <f>IFERROR(VLOOKUP(A926,'Evaluations (formulaire)'!A:P,8,0),0)</f>
        <v>0</v>
      </c>
      <c r="T926" s="60">
        <f>IF(AND(ISBLANK(P926),Q926&lt;=2),Synthèse!$B$41,IF(AND(ISBLANK(P926),Q926&gt;=7),Synthèse!$C$41,R926+S926))</f>
        <v>0</v>
      </c>
      <c r="U926" s="60">
        <f t="shared" si="158"/>
        <v>-100</v>
      </c>
      <c r="V926" s="60">
        <f t="shared" si="159"/>
        <v>2096</v>
      </c>
      <c r="X926" s="26">
        <v>1682</v>
      </c>
      <c r="Y926" s="26" t="b">
        <f>IFERROR(VLOOKUP(A926,'Calculs FA (auto)'!A:O,15,0),FALSE)</f>
        <v>0</v>
      </c>
      <c r="Z926" s="26">
        <f>IFERROR(VLOOKUP(A926,'Evaluations (formulaire)'!A:M,9,0),0)</f>
        <v>0</v>
      </c>
      <c r="AA926" s="135" t="b">
        <v>0</v>
      </c>
      <c r="AB926" s="135" t="b">
        <v>1</v>
      </c>
      <c r="AC926" s="135" t="b">
        <f t="shared" si="160"/>
        <v>0</v>
      </c>
      <c r="AD926" s="135" t="b">
        <f t="shared" si="161"/>
        <v>0</v>
      </c>
      <c r="AE926" s="135" t="b">
        <f t="shared" si="162"/>
        <v>0</v>
      </c>
      <c r="AF926" s="135" t="b">
        <f>AND(AC926,$V926&lt;=Synthèse!$B$44)</f>
        <v>0</v>
      </c>
      <c r="AG926" s="135" t="b">
        <f>AND(AD926,$V926&lt;=Synthèse!$B$44)</f>
        <v>0</v>
      </c>
      <c r="AH926" s="135" t="b">
        <f>AND(AE926,$V926&lt;=Synthèse!$B$44)</f>
        <v>0</v>
      </c>
      <c r="AI926" s="137" t="b">
        <v>0</v>
      </c>
      <c r="AJ926" s="137" t="b">
        <v>0</v>
      </c>
      <c r="AK926" s="137" t="b">
        <f t="shared" si="163"/>
        <v>0</v>
      </c>
      <c r="AL926" s="137" t="b">
        <f t="shared" si="164"/>
        <v>0</v>
      </c>
      <c r="AM926" s="137" t="b">
        <f>AND(AK926,$V926&lt;=Synthèse!$B$44)</f>
        <v>0</v>
      </c>
      <c r="AN926" s="137" t="b">
        <f>AND(AL926,$V926&lt;=Synthèse!$B$44)</f>
        <v>0</v>
      </c>
    </row>
    <row r="927" spans="1:40">
      <c r="A927" s="17">
        <v>528658</v>
      </c>
      <c r="B927" t="str">
        <f ca="1">VLOOKUP(A927,'Fichier FI (en entrée)'!B:AH,3,0)</f>
        <v>QIJHANLXOJ</v>
      </c>
      <c r="C927">
        <f t="shared" si="154"/>
        <v>899</v>
      </c>
      <c r="D927">
        <f t="shared" si="155"/>
        <v>11.05</v>
      </c>
      <c r="E927" s="14" t="str">
        <f>VLOOKUP(A927,'Fichier FI (en entrée)'!B:AH,2,0)</f>
        <v>EV</v>
      </c>
      <c r="F927" s="14" t="b">
        <f t="shared" si="156"/>
        <v>1</v>
      </c>
      <c r="G927" s="14" t="b">
        <f>IFERROR(VLOOKUP(A927,'Calculs FA (auto)'!A:F,6,0),FALSE)</f>
        <v>0</v>
      </c>
      <c r="H927" s="14" t="b">
        <f t="shared" si="157"/>
        <v>0</v>
      </c>
      <c r="I927" s="16">
        <f>IFERROR(VLOOKUP(A927,'Moyennes FI (en entrée)'!B:N,7,0),"")</f>
        <v>9.0500000000000007</v>
      </c>
      <c r="J927" s="16">
        <f>IFERROR(VLOOKUP(VLOOKUP(A927,'Fichier FI (en entrée)'!B:AH,33,0),Modificateurs!A$2:B$5,2,0),0)</f>
        <v>1</v>
      </c>
      <c r="K927" s="16">
        <f>IFERROR(VLOOKUP(VLOOKUP(A927,'Redoub FI (en entrée)'!B:N,7,0),Modificateurs!A$8:B$11,2,0),0)</f>
        <v>0</v>
      </c>
      <c r="L927" s="16">
        <f>IFERROR(VLOOKUP(M927,Modificateurs!D$1:E$94,2,0),0)</f>
        <v>1</v>
      </c>
      <c r="M927" t="str">
        <f>VLOOKUP(A927,'Fichier FI (en entrée)'!B:AH,16,0)&amp;" "&amp;VLOOKUP(A927,'Fichier FI (en entrée)'!B:AH,20,0)&amp;" "&amp;VLOOKUP(A927,'Fichier FI (en entrée)'!B:AH,27,0)&amp;" "&amp;VLOOKUP(A927,'Fichier FI (en entrée)'!B:AH,29,0)</f>
        <v xml:space="preserve">S Sciences de la vie et de la terre  </v>
      </c>
      <c r="N927" t="str">
        <f>VLOOKUP(A927,'Fichier FI (en entrée)'!B:AH,8,0)</f>
        <v>En Terminale</v>
      </c>
      <c r="O927" t="b">
        <f>AND(C927&gt;Synthèse!B$8,C927&lt;Synthèse!B$10,NOT(Y927))</f>
        <v>1</v>
      </c>
      <c r="P927" s="17" t="s">
        <v>2266</v>
      </c>
      <c r="Q927" s="60">
        <f>ROUNDUP(C927/(Synthèse!$B$4+Synthèse!$B$1)*8,0)</f>
        <v>5</v>
      </c>
      <c r="R927" s="60">
        <f>IFERROR(VLOOKUP(A927,'Evaluations (formulaire)'!A:P,6,0)+VLOOKUP(A927,'Evaluations (formulaire)'!A:P,7,0),0)</f>
        <v>0</v>
      </c>
      <c r="S927" s="60">
        <f>IFERROR(VLOOKUP(A927,'Evaluations (formulaire)'!A:P,8,0),0)</f>
        <v>0</v>
      </c>
      <c r="T927" s="60">
        <f>IF(AND(ISBLANK(P927),Q927&lt;=2),Synthèse!$B$41,IF(AND(ISBLANK(P927),Q927&gt;=7),Synthèse!$C$41,R927+S927))</f>
        <v>0</v>
      </c>
      <c r="U927" s="60">
        <f t="shared" si="158"/>
        <v>11.05</v>
      </c>
      <c r="V927" s="60">
        <f t="shared" si="159"/>
        <v>899</v>
      </c>
      <c r="X927" s="26">
        <v>263</v>
      </c>
      <c r="Y927" s="26" t="b">
        <f>IFERROR(VLOOKUP(A927,'Calculs FA (auto)'!A:O,15,0),FALSE)</f>
        <v>0</v>
      </c>
      <c r="Z927" s="26">
        <f>IFERROR(VLOOKUP(A927,'Evaluations (formulaire)'!A:M,9,0),0)</f>
        <v>0</v>
      </c>
      <c r="AA927" s="135" t="b">
        <v>1</v>
      </c>
      <c r="AB927" s="135" t="b">
        <v>0</v>
      </c>
      <c r="AC927" s="135" t="b">
        <f t="shared" si="160"/>
        <v>1</v>
      </c>
      <c r="AD927" s="135" t="b">
        <f t="shared" si="161"/>
        <v>0</v>
      </c>
      <c r="AE927" s="135" t="b">
        <f t="shared" si="162"/>
        <v>0</v>
      </c>
      <c r="AF927" s="135" t="b">
        <f>AND(AC927,$V927&lt;=Synthèse!$B$44)</f>
        <v>0</v>
      </c>
      <c r="AG927" s="135" t="b">
        <f>AND(AD927,$V927&lt;=Synthèse!$B$44)</f>
        <v>0</v>
      </c>
      <c r="AH927" s="135" t="b">
        <f>AND(AE927,$V927&lt;=Synthèse!$B$44)</f>
        <v>0</v>
      </c>
      <c r="AI927" s="137" t="b">
        <v>0</v>
      </c>
      <c r="AJ927" s="137" t="b">
        <v>1</v>
      </c>
      <c r="AK927" s="137" t="b">
        <f t="shared" si="163"/>
        <v>0</v>
      </c>
      <c r="AL927" s="137" t="b">
        <f t="shared" si="164"/>
        <v>1</v>
      </c>
      <c r="AM927" s="137" t="b">
        <f>AND(AK927,$V927&lt;=Synthèse!$B$44)</f>
        <v>0</v>
      </c>
      <c r="AN927" s="137" t="b">
        <f>AND(AL927,$V927&lt;=Synthèse!$B$44)</f>
        <v>0</v>
      </c>
    </row>
    <row r="928" spans="1:40">
      <c r="A928" s="17">
        <v>528918</v>
      </c>
      <c r="B928" t="str">
        <f ca="1">VLOOKUP(A928,'Fichier FI (en entrée)'!B:AH,3,0)</f>
        <v>OJEYNNGGNG</v>
      </c>
      <c r="C928">
        <f t="shared" si="154"/>
        <v>2097</v>
      </c>
      <c r="D928">
        <f t="shared" si="155"/>
        <v>-100</v>
      </c>
      <c r="E928" s="14" t="str">
        <f>VLOOKUP(A928,'Fichier FI (en entrée)'!B:AH,2,0)</f>
        <v>ENV</v>
      </c>
      <c r="F928" s="14" t="b">
        <f t="shared" si="156"/>
        <v>0</v>
      </c>
      <c r="G928" s="14" t="b">
        <f>IFERROR(VLOOKUP(A928,'Calculs FA (auto)'!A:F,6,0),FALSE)</f>
        <v>0</v>
      </c>
      <c r="H928" s="14" t="b">
        <f t="shared" si="157"/>
        <v>0</v>
      </c>
      <c r="I928" s="16" t="str">
        <f>IFERROR(VLOOKUP(A928,'Moyennes FI (en entrée)'!B:N,7,0),"")</f>
        <v/>
      </c>
      <c r="J928" s="16">
        <f>IFERROR(VLOOKUP(VLOOKUP(A928,'Fichier FI (en entrée)'!B:AH,33,0),Modificateurs!A$2:B$5,2,0),0)</f>
        <v>-3</v>
      </c>
      <c r="K928" s="16">
        <f>IFERROR(VLOOKUP(VLOOKUP(A928,'Redoub FI (en entrée)'!B:N,7,0),Modificateurs!A$8:B$11,2,0),0)</f>
        <v>0</v>
      </c>
      <c r="L928" s="16">
        <f>IFERROR(VLOOKUP(M928,Modificateurs!D$1:E$94,2,0),0)</f>
        <v>2</v>
      </c>
      <c r="M928" t="str">
        <f>VLOOKUP(A928,'Fichier FI (en entrée)'!B:AH,16,0)&amp;" "&amp;VLOOKUP(A928,'Fichier FI (en entrée)'!B:AH,20,0)&amp;" "&amp;VLOOKUP(A928,'Fichier FI (en entrée)'!B:AH,27,0)&amp;" "&amp;VLOOKUP(A928,'Fichier FI (en entrée)'!B:AH,29,0)</f>
        <v xml:space="preserve">S Physique-chimie  </v>
      </c>
      <c r="N928" t="str">
        <f>VLOOKUP(A928,'Fichier FI (en entrée)'!B:AH,8,0)</f>
        <v>En Terminale</v>
      </c>
      <c r="O928" t="b">
        <f>AND(C928&gt;Synthèse!B$8,C928&lt;Synthèse!B$10,NOT(Y928))</f>
        <v>0</v>
      </c>
      <c r="Q928" s="60">
        <f>ROUNDUP(C928/(Synthèse!$B$4+Synthèse!$B$1)*8,0)</f>
        <v>10</v>
      </c>
      <c r="R928" s="60">
        <f>IFERROR(VLOOKUP(A928,'Evaluations (formulaire)'!A:P,6,0)+VLOOKUP(A928,'Evaluations (formulaire)'!A:P,7,0),0)</f>
        <v>0</v>
      </c>
      <c r="S928" s="60">
        <f>IFERROR(VLOOKUP(A928,'Evaluations (formulaire)'!A:P,8,0),0)</f>
        <v>0</v>
      </c>
      <c r="T928" s="60">
        <f>IF(AND(ISBLANK(P928),Q928&lt;=2),Synthèse!$B$41,IF(AND(ISBLANK(P928),Q928&gt;=7),Synthèse!$C$41,R928+S928))</f>
        <v>4.6296296296296294E-3</v>
      </c>
      <c r="U928" s="60">
        <f t="shared" si="158"/>
        <v>-99.995370370370367</v>
      </c>
      <c r="V928" s="60">
        <f t="shared" si="159"/>
        <v>1983</v>
      </c>
      <c r="X928" s="26">
        <v>1526</v>
      </c>
      <c r="Y928" s="26" t="b">
        <f>IFERROR(VLOOKUP(A928,'Calculs FA (auto)'!A:O,15,0),FALSE)</f>
        <v>0</v>
      </c>
      <c r="Z928" s="26">
        <f>IFERROR(VLOOKUP(A928,'Evaluations (formulaire)'!A:M,9,0),0)</f>
        <v>0</v>
      </c>
      <c r="AA928" s="135" t="b">
        <v>1</v>
      </c>
      <c r="AB928" s="135" t="b">
        <v>0</v>
      </c>
      <c r="AC928" s="135" t="b">
        <f t="shared" si="160"/>
        <v>0</v>
      </c>
      <c r="AD928" s="135" t="b">
        <f t="shared" si="161"/>
        <v>0</v>
      </c>
      <c r="AE928" s="135" t="b">
        <f t="shared" si="162"/>
        <v>0</v>
      </c>
      <c r="AF928" s="135" t="b">
        <f>AND(AC928,$V928&lt;=Synthèse!$B$44)</f>
        <v>0</v>
      </c>
      <c r="AG928" s="135" t="b">
        <f>AND(AD928,$V928&lt;=Synthèse!$B$44)</f>
        <v>0</v>
      </c>
      <c r="AH928" s="135" t="b">
        <f>AND(AE928,$V928&lt;=Synthèse!$B$44)</f>
        <v>0</v>
      </c>
      <c r="AI928" s="137" t="b">
        <v>0</v>
      </c>
      <c r="AJ928" s="137" t="b">
        <v>1</v>
      </c>
      <c r="AK928" s="137" t="b">
        <f t="shared" si="163"/>
        <v>0</v>
      </c>
      <c r="AL928" s="137" t="b">
        <f t="shared" si="164"/>
        <v>0</v>
      </c>
      <c r="AM928" s="137" t="b">
        <f>AND(AK928,$V928&lt;=Synthèse!$B$44)</f>
        <v>0</v>
      </c>
      <c r="AN928" s="137" t="b">
        <f>AND(AL928,$V928&lt;=Synthèse!$B$44)</f>
        <v>0</v>
      </c>
    </row>
    <row r="929" spans="1:40">
      <c r="A929" s="17">
        <v>528938</v>
      </c>
      <c r="B929" t="str">
        <f ca="1">VLOOKUP(A929,'Fichier FI (en entrée)'!B:AH,3,0)</f>
        <v>PVLPPRTYKV</v>
      </c>
      <c r="C929">
        <f t="shared" si="154"/>
        <v>914</v>
      </c>
      <c r="D929">
        <f t="shared" si="155"/>
        <v>10.97</v>
      </c>
      <c r="E929" s="14" t="str">
        <f>VLOOKUP(A929,'Fichier FI (en entrée)'!B:AH,2,0)</f>
        <v>EV</v>
      </c>
      <c r="F929" s="14" t="b">
        <f t="shared" si="156"/>
        <v>1</v>
      </c>
      <c r="G929" s="14" t="b">
        <f>IFERROR(VLOOKUP(A929,'Calculs FA (auto)'!A:F,6,0),FALSE)</f>
        <v>0</v>
      </c>
      <c r="H929" s="14" t="b">
        <f t="shared" si="157"/>
        <v>0</v>
      </c>
      <c r="I929" s="16">
        <f>IFERROR(VLOOKUP(A929,'Moyennes FI (en entrée)'!B:N,7,0),"")</f>
        <v>8.9700000000000006</v>
      </c>
      <c r="J929" s="16">
        <f>IFERROR(VLOOKUP(VLOOKUP(A929,'Fichier FI (en entrée)'!B:AH,33,0),Modificateurs!A$2:B$5,2,0),0)</f>
        <v>0</v>
      </c>
      <c r="K929" s="16">
        <f>IFERROR(VLOOKUP(VLOOKUP(A929,'Redoub FI (en entrée)'!B:N,7,0),Modificateurs!A$8:B$11,2,0),0)</f>
        <v>0</v>
      </c>
      <c r="L929" s="16">
        <f>IFERROR(VLOOKUP(M929,Modificateurs!D$1:E$94,2,0),0)</f>
        <v>2</v>
      </c>
      <c r="M929" t="str">
        <f>VLOOKUP(A929,'Fichier FI (en entrée)'!B:AH,16,0)&amp;" "&amp;VLOOKUP(A929,'Fichier FI (en entrée)'!B:AH,20,0)&amp;" "&amp;VLOOKUP(A929,'Fichier FI (en entrée)'!B:AH,27,0)&amp;" "&amp;VLOOKUP(A929,'Fichier FI (en entrée)'!B:AH,29,0)</f>
        <v xml:space="preserve">S Physique-chimie  </v>
      </c>
      <c r="N929" t="str">
        <f>VLOOKUP(A929,'Fichier FI (en entrée)'!B:AH,8,0)</f>
        <v>En Terminale</v>
      </c>
      <c r="O929" t="b">
        <f>AND(C929&gt;Synthèse!B$8,C929&lt;Synthèse!B$10,NOT(Y929))</f>
        <v>1</v>
      </c>
      <c r="P929" s="17" t="s">
        <v>2265</v>
      </c>
      <c r="Q929" s="60">
        <f>ROUNDUP(C929/(Synthèse!$B$4+Synthèse!$B$1)*8,0)</f>
        <v>5</v>
      </c>
      <c r="R929" s="60">
        <f>IFERROR(VLOOKUP(A929,'Evaluations (formulaire)'!A:P,6,0)+VLOOKUP(A929,'Evaluations (formulaire)'!A:P,7,0),0)</f>
        <v>0</v>
      </c>
      <c r="S929" s="60">
        <f>IFERROR(VLOOKUP(A929,'Evaluations (formulaire)'!A:P,8,0),0)</f>
        <v>0</v>
      </c>
      <c r="T929" s="60">
        <f>IF(AND(ISBLANK(P929),Q929&lt;=2),Synthèse!$B$41,IF(AND(ISBLANK(P929),Q929&gt;=7),Synthèse!$C$41,R929+S929))</f>
        <v>0</v>
      </c>
      <c r="U929" s="60">
        <f t="shared" si="158"/>
        <v>10.97</v>
      </c>
      <c r="V929" s="60">
        <f t="shared" si="159"/>
        <v>914</v>
      </c>
      <c r="X929" s="26">
        <v>74</v>
      </c>
      <c r="Y929" s="26" t="b">
        <f>IFERROR(VLOOKUP(A929,'Calculs FA (auto)'!A:O,15,0),FALSE)</f>
        <v>0</v>
      </c>
      <c r="Z929" s="26">
        <f>IFERROR(VLOOKUP(A929,'Evaluations (formulaire)'!A:M,9,0),0)</f>
        <v>0</v>
      </c>
      <c r="AA929" s="135" t="b">
        <v>1</v>
      </c>
      <c r="AB929" s="135" t="b">
        <v>0</v>
      </c>
      <c r="AC929" s="135" t="b">
        <f t="shared" si="160"/>
        <v>1</v>
      </c>
      <c r="AD929" s="135" t="b">
        <f t="shared" si="161"/>
        <v>0</v>
      </c>
      <c r="AE929" s="135" t="b">
        <f t="shared" si="162"/>
        <v>0</v>
      </c>
      <c r="AF929" s="135" t="b">
        <f>AND(AC929,$V929&lt;=Synthèse!$B$44)</f>
        <v>0</v>
      </c>
      <c r="AG929" s="135" t="b">
        <f>AND(AD929,$V929&lt;=Synthèse!$B$44)</f>
        <v>0</v>
      </c>
      <c r="AH929" s="135" t="b">
        <f>AND(AE929,$V929&lt;=Synthèse!$B$44)</f>
        <v>0</v>
      </c>
      <c r="AI929" s="137" t="b">
        <v>0</v>
      </c>
      <c r="AJ929" s="137" t="b">
        <v>1</v>
      </c>
      <c r="AK929" s="137" t="b">
        <f t="shared" si="163"/>
        <v>0</v>
      </c>
      <c r="AL929" s="137" t="b">
        <f t="shared" si="164"/>
        <v>1</v>
      </c>
      <c r="AM929" s="137" t="b">
        <f>AND(AK929,$V929&lt;=Synthèse!$B$44)</f>
        <v>0</v>
      </c>
      <c r="AN929" s="137" t="b">
        <f>AND(AL929,$V929&lt;=Synthèse!$B$44)</f>
        <v>0</v>
      </c>
    </row>
    <row r="930" spans="1:40">
      <c r="A930" s="17">
        <v>529038</v>
      </c>
      <c r="B930" t="str">
        <f ca="1">VLOOKUP(A930,'Fichier FI (en entrée)'!B:AH,3,0)</f>
        <v>WEQIQDLYOP</v>
      </c>
      <c r="C930">
        <f t="shared" si="154"/>
        <v>127</v>
      </c>
      <c r="D930">
        <f t="shared" si="155"/>
        <v>16.7</v>
      </c>
      <c r="E930" s="14" t="str">
        <f>VLOOKUP(A930,'Fichier FI (en entrée)'!B:AH,2,0)</f>
        <v>EV</v>
      </c>
      <c r="F930" s="14" t="b">
        <f t="shared" si="156"/>
        <v>1</v>
      </c>
      <c r="G930" s="14" t="b">
        <f>IFERROR(VLOOKUP(A930,'Calculs FA (auto)'!A:F,6,0),FALSE)</f>
        <v>0</v>
      </c>
      <c r="H930" s="14" t="b">
        <f t="shared" si="157"/>
        <v>0</v>
      </c>
      <c r="I930" s="16">
        <f>IFERROR(VLOOKUP(A930,'Moyennes FI (en entrée)'!B:N,7,0),"")</f>
        <v>12.7</v>
      </c>
      <c r="J930" s="16">
        <f>IFERROR(VLOOKUP(VLOOKUP(A930,'Fichier FI (en entrée)'!B:AH,33,0),Modificateurs!A$2:B$5,2,0),0)</f>
        <v>3</v>
      </c>
      <c r="K930" s="16">
        <f>IFERROR(VLOOKUP(VLOOKUP(A930,'Redoub FI (en entrée)'!B:N,7,0),Modificateurs!A$8:B$11,2,0),0)</f>
        <v>0</v>
      </c>
      <c r="L930" s="16">
        <f>IFERROR(VLOOKUP(M930,Modificateurs!D$1:E$94,2,0),0)</f>
        <v>1</v>
      </c>
      <c r="M930" t="str">
        <f>VLOOKUP(A930,'Fichier FI (en entrée)'!B:AH,16,0)&amp;" "&amp;VLOOKUP(A930,'Fichier FI (en entrée)'!B:AH,20,0)&amp;" "&amp;VLOOKUP(A930,'Fichier FI (en entrée)'!B:AH,27,0)&amp;" "&amp;VLOOKUP(A930,'Fichier FI (en entrée)'!B:AH,29,0)</f>
        <v xml:space="preserve">S Sciences de la vie et de la terre  </v>
      </c>
      <c r="N930" t="str">
        <f>VLOOKUP(A930,'Fichier FI (en entrée)'!B:AH,8,0)</f>
        <v>En Terminale</v>
      </c>
      <c r="O930" t="b">
        <f>AND(C930&gt;Synthèse!B$8,C930&lt;Synthèse!B$10,NOT(Y930))</f>
        <v>0</v>
      </c>
      <c r="P930" t="s">
        <v>2258</v>
      </c>
      <c r="Q930" s="60">
        <f>ROUNDUP(C930/(Synthèse!$B$4+Synthèse!$B$1)*8,0)</f>
        <v>1</v>
      </c>
      <c r="R930" s="60">
        <f>IFERROR(VLOOKUP(A930,'Evaluations (formulaire)'!A:P,6,0)+VLOOKUP(A930,'Evaluations (formulaire)'!A:P,7,0),0)</f>
        <v>0</v>
      </c>
      <c r="S930" s="60">
        <f>IFERROR(VLOOKUP(A930,'Evaluations (formulaire)'!A:P,8,0),0)</f>
        <v>0</v>
      </c>
      <c r="T930" s="60">
        <f>IF(AND(ISBLANK(P930),Q930&lt;=2),Synthèse!$B$41,IF(AND(ISBLANK(P930),Q930&gt;=7),Synthèse!$C$41,R930+S930))</f>
        <v>0</v>
      </c>
      <c r="U930" s="60">
        <f t="shared" si="158"/>
        <v>16.7</v>
      </c>
      <c r="V930" s="60">
        <f t="shared" si="159"/>
        <v>127</v>
      </c>
      <c r="X930" s="26">
        <v>1834</v>
      </c>
      <c r="Y930" s="26" t="b">
        <f>IFERROR(VLOOKUP(A930,'Calculs FA (auto)'!A:O,15,0),FALSE)</f>
        <v>0</v>
      </c>
      <c r="Z930" s="26">
        <f>IFERROR(VLOOKUP(A930,'Evaluations (formulaire)'!A:M,9,0),0)</f>
        <v>0</v>
      </c>
      <c r="AA930" s="135" t="b">
        <v>1</v>
      </c>
      <c r="AB930" s="135" t="b">
        <v>0</v>
      </c>
      <c r="AC930" s="135" t="b">
        <f t="shared" si="160"/>
        <v>1</v>
      </c>
      <c r="AD930" s="135" t="b">
        <f t="shared" si="161"/>
        <v>0</v>
      </c>
      <c r="AE930" s="135" t="b">
        <f t="shared" si="162"/>
        <v>0</v>
      </c>
      <c r="AF930" s="135" t="b">
        <f>AND(AC930,$V930&lt;=Synthèse!$B$44)</f>
        <v>1</v>
      </c>
      <c r="AG930" s="135" t="b">
        <f>AND(AD930,$V930&lt;=Synthèse!$B$44)</f>
        <v>0</v>
      </c>
      <c r="AH930" s="135" t="b">
        <f>AND(AE930,$V930&lt;=Synthèse!$B$44)</f>
        <v>0</v>
      </c>
      <c r="AI930" s="137" t="b">
        <v>0</v>
      </c>
      <c r="AJ930" s="137" t="b">
        <v>1</v>
      </c>
      <c r="AK930" s="137" t="b">
        <f t="shared" si="163"/>
        <v>0</v>
      </c>
      <c r="AL930" s="137" t="b">
        <f t="shared" si="164"/>
        <v>1</v>
      </c>
      <c r="AM930" s="137" t="b">
        <f>AND(AK930,$V930&lt;=Synthèse!$B$44)</f>
        <v>0</v>
      </c>
      <c r="AN930" s="137" t="b">
        <f>AND(AL930,$V930&lt;=Synthèse!$B$44)</f>
        <v>1</v>
      </c>
    </row>
    <row r="931" spans="1:40">
      <c r="A931" s="17">
        <v>529160</v>
      </c>
      <c r="B931" t="str">
        <f ca="1">VLOOKUP(A931,'Fichier FI (en entrée)'!B:AH,3,0)</f>
        <v>YDMDZLKYIE</v>
      </c>
      <c r="C931">
        <f t="shared" si="154"/>
        <v>227</v>
      </c>
      <c r="D931">
        <f t="shared" si="155"/>
        <v>15.57</v>
      </c>
      <c r="E931" s="14" t="str">
        <f>VLOOKUP(A931,'Fichier FI (en entrée)'!B:AH,2,0)</f>
        <v>EV</v>
      </c>
      <c r="F931" s="14" t="b">
        <f t="shared" si="156"/>
        <v>1</v>
      </c>
      <c r="G931" s="14" t="b">
        <f>IFERROR(VLOOKUP(A931,'Calculs FA (auto)'!A:F,6,0),FALSE)</f>
        <v>1</v>
      </c>
      <c r="H931" s="14" t="b">
        <f t="shared" si="157"/>
        <v>1</v>
      </c>
      <c r="I931" s="16">
        <f>IFERROR(VLOOKUP(A931,'Moyennes FI (en entrée)'!B:N,7,0),"")</f>
        <v>10.57</v>
      </c>
      <c r="J931" s="16">
        <f>IFERROR(VLOOKUP(VLOOKUP(A931,'Fichier FI (en entrée)'!B:AH,33,0),Modificateurs!A$2:B$5,2,0),0)</f>
        <v>3</v>
      </c>
      <c r="K931" s="16">
        <f>IFERROR(VLOOKUP(VLOOKUP(A931,'Redoub FI (en entrée)'!B:N,7,0),Modificateurs!A$8:B$11,2,0),0)</f>
        <v>0</v>
      </c>
      <c r="L931" s="16">
        <f>IFERROR(VLOOKUP(M931,Modificateurs!D$1:E$94,2,0),0)</f>
        <v>2</v>
      </c>
      <c r="M931" t="str">
        <f>VLOOKUP(A931,'Fichier FI (en entrée)'!B:AH,16,0)&amp;" "&amp;VLOOKUP(A931,'Fichier FI (en entrée)'!B:AH,20,0)&amp;" "&amp;VLOOKUP(A931,'Fichier FI (en entrée)'!B:AH,27,0)&amp;" "&amp;VLOOKUP(A931,'Fichier FI (en entrée)'!B:AH,29,0)</f>
        <v xml:space="preserve">S Mathématiques  </v>
      </c>
      <c r="N931" t="str">
        <f>VLOOKUP(A931,'Fichier FI (en entrée)'!B:AH,8,0)</f>
        <v>En Terminale</v>
      </c>
      <c r="O931" t="b">
        <f>AND(C931&gt;Synthèse!B$8,C931&lt;Synthèse!B$10,NOT(Y931))</f>
        <v>0</v>
      </c>
      <c r="P931" s="17" t="s">
        <v>2266</v>
      </c>
      <c r="Q931" s="60">
        <f>ROUNDUP(C931/(Synthèse!$B$4+Synthèse!$B$1)*8,0)</f>
        <v>2</v>
      </c>
      <c r="R931" s="60">
        <f>IFERROR(VLOOKUP(A931,'Evaluations (formulaire)'!A:P,6,0)+VLOOKUP(A931,'Evaluations (formulaire)'!A:P,7,0),0)</f>
        <v>0</v>
      </c>
      <c r="S931" s="60">
        <f>IFERROR(VLOOKUP(A931,'Evaluations (formulaire)'!A:P,8,0),0)</f>
        <v>0</v>
      </c>
      <c r="T931" s="60">
        <f>IF(AND(ISBLANK(P931),Q931&lt;=2),Synthèse!$B$41,IF(AND(ISBLANK(P931),Q931&gt;=7),Synthèse!$C$41,R931+S931))</f>
        <v>0</v>
      </c>
      <c r="U931" s="60">
        <f t="shared" si="158"/>
        <v>15.57</v>
      </c>
      <c r="V931" s="60">
        <f t="shared" si="159"/>
        <v>227</v>
      </c>
      <c r="X931" s="26">
        <v>1907</v>
      </c>
      <c r="Y931" s="26" t="b">
        <f>IFERROR(VLOOKUP(A931,'Calculs FA (auto)'!A:O,15,0),FALSE)</f>
        <v>0</v>
      </c>
      <c r="Z931" s="26">
        <f>IFERROR(VLOOKUP(A931,'Evaluations (formulaire)'!A:M,9,0),0)</f>
        <v>0</v>
      </c>
      <c r="AA931" s="135" t="b">
        <v>1</v>
      </c>
      <c r="AB931" s="135" t="b">
        <v>0</v>
      </c>
      <c r="AC931" s="135" t="b">
        <f t="shared" si="160"/>
        <v>1</v>
      </c>
      <c r="AD931" s="135" t="b">
        <f t="shared" si="161"/>
        <v>0</v>
      </c>
      <c r="AE931" s="135" t="b">
        <f t="shared" si="162"/>
        <v>0</v>
      </c>
      <c r="AF931" s="135" t="b">
        <f>AND(AC931,$V931&lt;=Synthèse!$B$44)</f>
        <v>1</v>
      </c>
      <c r="AG931" s="135" t="b">
        <f>AND(AD931,$V931&lt;=Synthèse!$B$44)</f>
        <v>0</v>
      </c>
      <c r="AH931" s="135" t="b">
        <f>AND(AE931,$V931&lt;=Synthèse!$B$44)</f>
        <v>0</v>
      </c>
      <c r="AI931" s="137" t="b">
        <v>0</v>
      </c>
      <c r="AJ931" s="137" t="b">
        <v>1</v>
      </c>
      <c r="AK931" s="137" t="b">
        <f t="shared" si="163"/>
        <v>0</v>
      </c>
      <c r="AL931" s="137" t="b">
        <f t="shared" si="164"/>
        <v>1</v>
      </c>
      <c r="AM931" s="137" t="b">
        <f>AND(AK931,$V931&lt;=Synthèse!$B$44)</f>
        <v>0</v>
      </c>
      <c r="AN931" s="137" t="b">
        <f>AND(AL931,$V931&lt;=Synthèse!$B$44)</f>
        <v>1</v>
      </c>
    </row>
    <row r="932" spans="1:40">
      <c r="A932" s="17">
        <v>532027</v>
      </c>
      <c r="B932" t="str">
        <f ca="1">VLOOKUP(A932,'Fichier FI (en entrée)'!B:AH,3,0)</f>
        <v>WIRONJAKOE</v>
      </c>
      <c r="C932">
        <f t="shared" si="154"/>
        <v>1463</v>
      </c>
      <c r="D932">
        <f t="shared" si="155"/>
        <v>1.8900000000000006</v>
      </c>
      <c r="E932" s="14" t="str">
        <f>VLOOKUP(A932,'Fichier FI (en entrée)'!B:AH,2,0)</f>
        <v>EV</v>
      </c>
      <c r="F932" s="14" t="b">
        <f t="shared" si="156"/>
        <v>1</v>
      </c>
      <c r="G932" s="14" t="b">
        <f>IFERROR(VLOOKUP(A932,'Calculs FA (auto)'!A:F,6,0),FALSE)</f>
        <v>0</v>
      </c>
      <c r="H932" s="14" t="b">
        <f t="shared" si="157"/>
        <v>0</v>
      </c>
      <c r="I932" s="16">
        <f>IFERROR(VLOOKUP(A932,'Moyennes FI (en entrée)'!B:N,7,0),"")</f>
        <v>12.89</v>
      </c>
      <c r="J932" s="16">
        <f>IFERROR(VLOOKUP(VLOOKUP(A932,'Fichier FI (en entrée)'!B:AH,33,0),Modificateurs!A$2:B$5,2,0),0)</f>
        <v>1</v>
      </c>
      <c r="K932" s="16">
        <f>IFERROR(VLOOKUP(VLOOKUP(A932,'Redoub FI (en entrée)'!B:N,7,0),Modificateurs!A$8:B$11,2,0),0)</f>
        <v>0</v>
      </c>
      <c r="L932" s="16">
        <f>IFERROR(VLOOKUP(M932,Modificateurs!D$1:E$94,2,0),0)</f>
        <v>-12</v>
      </c>
      <c r="M932" t="str">
        <f>VLOOKUP(A932,'Fichier FI (en entrée)'!B:AH,16,0)&amp;" "&amp;VLOOKUP(A932,'Fichier FI (en entrée)'!B:AH,20,0)&amp;" "&amp;VLOOKUP(A932,'Fichier FI (en entrée)'!B:AH,27,0)&amp;" "&amp;VLOOKUP(A932,'Fichier FI (en entrée)'!B:AH,29,0)</f>
        <v xml:space="preserve">P Systèmes électroniques numériques  </v>
      </c>
      <c r="N932" t="str">
        <f>VLOOKUP(A932,'Fichier FI (en entrée)'!B:AH,8,0)</f>
        <v>En Terminale</v>
      </c>
      <c r="O932" t="b">
        <f>AND(C932&gt;Synthèse!B$8,C932&lt;Synthèse!B$10,NOT(Y932))</f>
        <v>0</v>
      </c>
      <c r="Q932" s="60">
        <f>ROUNDUP(C932/(Synthèse!$B$4+Synthèse!$B$1)*8,0)</f>
        <v>7</v>
      </c>
      <c r="R932" s="60">
        <f>IFERROR(VLOOKUP(A932,'Evaluations (formulaire)'!A:P,6,0)+VLOOKUP(A932,'Evaluations (formulaire)'!A:P,7,0),0)</f>
        <v>0</v>
      </c>
      <c r="S932" s="60">
        <f>IFERROR(VLOOKUP(A932,'Evaluations (formulaire)'!A:P,8,0),0)</f>
        <v>0</v>
      </c>
      <c r="T932" s="60">
        <f>IF(AND(ISBLANK(P932),Q932&lt;=2),Synthèse!$B$41,IF(AND(ISBLANK(P932),Q932&gt;=7),Synthèse!$C$41,R932+S932))</f>
        <v>4.6296296296296294E-3</v>
      </c>
      <c r="U932" s="60">
        <f t="shared" si="158"/>
        <v>1.8946296296296301</v>
      </c>
      <c r="V932" s="60">
        <f t="shared" si="159"/>
        <v>1462</v>
      </c>
      <c r="X932" s="26">
        <v>1202</v>
      </c>
      <c r="Y932" s="26" t="b">
        <f>IFERROR(VLOOKUP(A932,'Calculs FA (auto)'!A:O,15,0),FALSE)</f>
        <v>0</v>
      </c>
      <c r="Z932" s="26">
        <f>IFERROR(VLOOKUP(A932,'Evaluations (formulaire)'!A:M,9,0),0)</f>
        <v>0</v>
      </c>
      <c r="AA932" s="135" t="b">
        <v>1</v>
      </c>
      <c r="AB932" s="135" t="b">
        <v>0</v>
      </c>
      <c r="AC932" s="135" t="b">
        <f t="shared" si="160"/>
        <v>1</v>
      </c>
      <c r="AD932" s="135" t="b">
        <f t="shared" si="161"/>
        <v>0</v>
      </c>
      <c r="AE932" s="135" t="b">
        <f t="shared" si="162"/>
        <v>0</v>
      </c>
      <c r="AF932" s="135" t="b">
        <f>AND(AC932,$V932&lt;=Synthèse!$B$44)</f>
        <v>0</v>
      </c>
      <c r="AG932" s="135" t="b">
        <f>AND(AD932,$V932&lt;=Synthèse!$B$44)</f>
        <v>0</v>
      </c>
      <c r="AH932" s="135" t="b">
        <f>AND(AE932,$V932&lt;=Synthèse!$B$44)</f>
        <v>0</v>
      </c>
      <c r="AI932" s="137" t="b">
        <v>0</v>
      </c>
      <c r="AJ932" s="137" t="b">
        <v>1</v>
      </c>
      <c r="AK932" s="137" t="b">
        <f t="shared" si="163"/>
        <v>0</v>
      </c>
      <c r="AL932" s="137" t="b">
        <f t="shared" si="164"/>
        <v>1</v>
      </c>
      <c r="AM932" s="137" t="b">
        <f>AND(AK932,$V932&lt;=Synthèse!$B$44)</f>
        <v>0</v>
      </c>
      <c r="AN932" s="137" t="b">
        <f>AND(AL932,$V932&lt;=Synthèse!$B$44)</f>
        <v>0</v>
      </c>
    </row>
    <row r="933" spans="1:40">
      <c r="A933" s="17">
        <v>532091</v>
      </c>
      <c r="B933" t="str">
        <f ca="1">VLOOKUP(A933,'Fichier FI (en entrée)'!B:AH,3,0)</f>
        <v>CKXSDMMWKH</v>
      </c>
      <c r="C933">
        <f t="shared" si="154"/>
        <v>1454</v>
      </c>
      <c r="D933">
        <f t="shared" si="155"/>
        <v>2.1199999999999992</v>
      </c>
      <c r="E933" s="14" t="str">
        <f>VLOOKUP(A933,'Fichier FI (en entrée)'!B:AH,2,0)</f>
        <v>EV</v>
      </c>
      <c r="F933" s="14" t="b">
        <f t="shared" si="156"/>
        <v>1</v>
      </c>
      <c r="G933" s="14" t="b">
        <f>IFERROR(VLOOKUP(A933,'Calculs FA (auto)'!A:F,6,0),FALSE)</f>
        <v>0</v>
      </c>
      <c r="H933" s="14" t="b">
        <f t="shared" si="157"/>
        <v>0</v>
      </c>
      <c r="I933" s="16">
        <f>IFERROR(VLOOKUP(A933,'Moyennes FI (en entrée)'!B:N,7,0),"")</f>
        <v>13.12</v>
      </c>
      <c r="J933" s="16">
        <f>IFERROR(VLOOKUP(VLOOKUP(A933,'Fichier FI (en entrée)'!B:AH,33,0),Modificateurs!A$2:B$5,2,0),0)</f>
        <v>1</v>
      </c>
      <c r="K933" s="16">
        <f>IFERROR(VLOOKUP(VLOOKUP(A933,'Redoub FI (en entrée)'!B:N,7,0),Modificateurs!A$8:B$11,2,0),0)</f>
        <v>0</v>
      </c>
      <c r="L933" s="16">
        <f>IFERROR(VLOOKUP(M933,Modificateurs!D$1:E$94,2,0),0)</f>
        <v>-12</v>
      </c>
      <c r="M933" t="str">
        <f>VLOOKUP(A933,'Fichier FI (en entrée)'!B:AH,16,0)&amp;" "&amp;VLOOKUP(A933,'Fichier FI (en entrée)'!B:AH,20,0)&amp;" "&amp;VLOOKUP(A933,'Fichier FI (en entrée)'!B:AH,27,0)&amp;" "&amp;VLOOKUP(A933,'Fichier FI (en entrée)'!B:AH,29,0)</f>
        <v xml:space="preserve">P Systèmes électroniques numériques  </v>
      </c>
      <c r="N933" t="str">
        <f>VLOOKUP(A933,'Fichier FI (en entrée)'!B:AH,8,0)</f>
        <v>En Terminale</v>
      </c>
      <c r="O933" t="b">
        <f>AND(C933&gt;Synthèse!B$8,C933&lt;Synthèse!B$10,NOT(Y933))</f>
        <v>0</v>
      </c>
      <c r="P933" t="s">
        <v>2258</v>
      </c>
      <c r="Q933" s="60">
        <f>ROUNDUP(C933/(Synthèse!$B$4+Synthèse!$B$1)*8,0)</f>
        <v>7</v>
      </c>
      <c r="R933" s="60">
        <f>IFERROR(VLOOKUP(A933,'Evaluations (formulaire)'!A:P,6,0)+VLOOKUP(A933,'Evaluations (formulaire)'!A:P,7,0),0)</f>
        <v>0</v>
      </c>
      <c r="S933" s="60">
        <f>IFERROR(VLOOKUP(A933,'Evaluations (formulaire)'!A:P,8,0),0)</f>
        <v>0</v>
      </c>
      <c r="T933" s="60">
        <f>IF(AND(ISBLANK(P933),Q933&lt;=2),Synthèse!$B$41,IF(AND(ISBLANK(P933),Q933&gt;=7),Synthèse!$C$41,R933+S933))</f>
        <v>0</v>
      </c>
      <c r="U933" s="60">
        <f t="shared" si="158"/>
        <v>2.1199999999999992</v>
      </c>
      <c r="V933" s="60">
        <f t="shared" si="159"/>
        <v>1454</v>
      </c>
      <c r="X933" s="26">
        <v>929</v>
      </c>
      <c r="Y933" s="26" t="b">
        <f>IFERROR(VLOOKUP(A933,'Calculs FA (auto)'!A:O,15,0),FALSE)</f>
        <v>0</v>
      </c>
      <c r="Z933" s="26">
        <f>IFERROR(VLOOKUP(A933,'Evaluations (formulaire)'!A:M,9,0),0)</f>
        <v>0</v>
      </c>
      <c r="AA933" s="135" t="b">
        <v>1</v>
      </c>
      <c r="AB933" s="135" t="b">
        <v>0</v>
      </c>
      <c r="AC933" s="135" t="b">
        <f t="shared" si="160"/>
        <v>1</v>
      </c>
      <c r="AD933" s="135" t="b">
        <f t="shared" si="161"/>
        <v>0</v>
      </c>
      <c r="AE933" s="135" t="b">
        <f t="shared" si="162"/>
        <v>0</v>
      </c>
      <c r="AF933" s="135" t="b">
        <f>AND(AC933,$V933&lt;=Synthèse!$B$44)</f>
        <v>0</v>
      </c>
      <c r="AG933" s="135" t="b">
        <f>AND(AD933,$V933&lt;=Synthèse!$B$44)</f>
        <v>0</v>
      </c>
      <c r="AH933" s="135" t="b">
        <f>AND(AE933,$V933&lt;=Synthèse!$B$44)</f>
        <v>0</v>
      </c>
      <c r="AI933" s="137" t="b">
        <v>0</v>
      </c>
      <c r="AJ933" s="137" t="b">
        <v>1</v>
      </c>
      <c r="AK933" s="137" t="b">
        <f t="shared" si="163"/>
        <v>0</v>
      </c>
      <c r="AL933" s="137" t="b">
        <f t="shared" si="164"/>
        <v>1</v>
      </c>
      <c r="AM933" s="137" t="b">
        <f>AND(AK933,$V933&lt;=Synthèse!$B$44)</f>
        <v>0</v>
      </c>
      <c r="AN933" s="137" t="b">
        <f>AND(AL933,$V933&lt;=Synthèse!$B$44)</f>
        <v>0</v>
      </c>
    </row>
    <row r="934" spans="1:40">
      <c r="A934" s="17">
        <v>533804</v>
      </c>
      <c r="B934" t="str">
        <f ca="1">VLOOKUP(A934,'Fichier FI (en entrée)'!B:AH,3,0)</f>
        <v>GMFYETNTYV</v>
      </c>
      <c r="C934">
        <f t="shared" si="154"/>
        <v>613</v>
      </c>
      <c r="D934">
        <f t="shared" si="155"/>
        <v>12.82</v>
      </c>
      <c r="E934" s="14" t="str">
        <f>VLOOKUP(A934,'Fichier FI (en entrée)'!B:AH,2,0)</f>
        <v>EV</v>
      </c>
      <c r="F934" s="14" t="b">
        <f t="shared" si="156"/>
        <v>1</v>
      </c>
      <c r="G934" s="14" t="b">
        <f>IFERROR(VLOOKUP(A934,'Calculs FA (auto)'!A:F,6,0),FALSE)</f>
        <v>1</v>
      </c>
      <c r="H934" s="14" t="b">
        <f t="shared" si="157"/>
        <v>1</v>
      </c>
      <c r="I934" s="16">
        <f>IFERROR(VLOOKUP(A934,'Moyennes FI (en entrée)'!B:N,7,0),"")</f>
        <v>8.82</v>
      </c>
      <c r="J934" s="16">
        <f>IFERROR(VLOOKUP(VLOOKUP(A934,'Fichier FI (en entrée)'!B:AH,33,0),Modificateurs!A$2:B$5,2,0),0)</f>
        <v>1</v>
      </c>
      <c r="K934" s="16">
        <f>IFERROR(VLOOKUP(VLOOKUP(A934,'Redoub FI (en entrée)'!B:N,7,0),Modificateurs!A$8:B$11,2,0),0)</f>
        <v>0</v>
      </c>
      <c r="L934" s="16">
        <f>IFERROR(VLOOKUP(M934,Modificateurs!D$1:E$94,2,0),0)</f>
        <v>3</v>
      </c>
      <c r="M934" t="str">
        <f>VLOOKUP(A934,'Fichier FI (en entrée)'!B:AH,16,0)&amp;" "&amp;VLOOKUP(A934,'Fichier FI (en entrée)'!B:AH,20,0)&amp;" "&amp;VLOOKUP(A934,'Fichier FI (en entrée)'!B:AH,27,0)&amp;" "&amp;VLOOKUP(A934,'Fichier FI (en entrée)'!B:AH,29,0)</f>
        <v xml:space="preserve">S Informatique et Sciences du numérique  </v>
      </c>
      <c r="N934" t="str">
        <f>VLOOKUP(A934,'Fichier FI (en entrée)'!B:AH,8,0)</f>
        <v>En Terminale</v>
      </c>
      <c r="O934" t="b">
        <f>AND(C934&gt;Synthèse!B$8,C934&lt;Synthèse!B$10,NOT(Y934))</f>
        <v>0</v>
      </c>
      <c r="P934" t="s">
        <v>2268</v>
      </c>
      <c r="Q934" s="60">
        <f>ROUNDUP(C934/(Synthèse!$B$4+Synthèse!$B$1)*8,0)</f>
        <v>3</v>
      </c>
      <c r="R934" s="60">
        <f>IFERROR(VLOOKUP(A934,'Evaluations (formulaire)'!A:P,6,0)+VLOOKUP(A934,'Evaluations (formulaire)'!A:P,7,0),0)</f>
        <v>0</v>
      </c>
      <c r="S934" s="60">
        <f>IFERROR(VLOOKUP(A934,'Evaluations (formulaire)'!A:P,8,0),0)</f>
        <v>0</v>
      </c>
      <c r="T934" s="60">
        <f>IF(AND(ISBLANK(P934),Q934&lt;=2),Synthèse!$B$41,IF(AND(ISBLANK(P934),Q934&gt;=7),Synthèse!$C$41,R934+S934))</f>
        <v>0</v>
      </c>
      <c r="U934" s="60">
        <f t="shared" si="158"/>
        <v>12.82</v>
      </c>
      <c r="V934" s="60">
        <f t="shared" si="159"/>
        <v>614</v>
      </c>
      <c r="X934" s="26">
        <v>208</v>
      </c>
      <c r="Y934" s="26" t="b">
        <f>IFERROR(VLOOKUP(A934,'Calculs FA (auto)'!A:O,15,0),FALSE)</f>
        <v>1</v>
      </c>
      <c r="Z934" s="26">
        <f>IFERROR(VLOOKUP(A934,'Evaluations (formulaire)'!A:M,9,0),0)</f>
        <v>0</v>
      </c>
      <c r="AA934" s="135" t="b">
        <v>1</v>
      </c>
      <c r="AB934" s="135" t="b">
        <v>0</v>
      </c>
      <c r="AC934" s="135" t="b">
        <f t="shared" si="160"/>
        <v>1</v>
      </c>
      <c r="AD934" s="135" t="b">
        <f t="shared" si="161"/>
        <v>0</v>
      </c>
      <c r="AE934" s="135" t="b">
        <f t="shared" si="162"/>
        <v>0</v>
      </c>
      <c r="AF934" s="135" t="b">
        <f>AND(AC934,$V934&lt;=Synthèse!$B$44)</f>
        <v>1</v>
      </c>
      <c r="AG934" s="135" t="b">
        <f>AND(AD934,$V934&lt;=Synthèse!$B$44)</f>
        <v>0</v>
      </c>
      <c r="AH934" s="135" t="b">
        <f>AND(AE934,$V934&lt;=Synthèse!$B$44)</f>
        <v>0</v>
      </c>
      <c r="AI934" s="137" t="b">
        <v>0</v>
      </c>
      <c r="AJ934" s="137" t="b">
        <v>1</v>
      </c>
      <c r="AK934" s="137" t="b">
        <f t="shared" si="163"/>
        <v>0</v>
      </c>
      <c r="AL934" s="137" t="b">
        <f t="shared" si="164"/>
        <v>1</v>
      </c>
      <c r="AM934" s="137" t="b">
        <f>AND(AK934,$V934&lt;=Synthèse!$B$44)</f>
        <v>0</v>
      </c>
      <c r="AN934" s="137" t="b">
        <f>AND(AL934,$V934&lt;=Synthèse!$B$44)</f>
        <v>1</v>
      </c>
    </row>
    <row r="935" spans="1:40">
      <c r="A935" s="17">
        <v>533853</v>
      </c>
      <c r="B935" t="str">
        <f ca="1">VLOOKUP(A935,'Fichier FI (en entrée)'!B:AH,3,0)</f>
        <v>ORBIYVJGCO</v>
      </c>
      <c r="C935">
        <f t="shared" si="154"/>
        <v>1630</v>
      </c>
      <c r="D935">
        <f t="shared" si="155"/>
        <v>-2.9299999999999997</v>
      </c>
      <c r="E935" s="14" t="str">
        <f>VLOOKUP(A935,'Fichier FI (en entrée)'!B:AH,2,0)</f>
        <v>EV</v>
      </c>
      <c r="F935" s="14" t="b">
        <f t="shared" si="156"/>
        <v>1</v>
      </c>
      <c r="G935" s="14" t="b">
        <f>IFERROR(VLOOKUP(A935,'Calculs FA (auto)'!A:F,6,0),FALSE)</f>
        <v>0</v>
      </c>
      <c r="H935" s="14" t="b">
        <f t="shared" si="157"/>
        <v>0</v>
      </c>
      <c r="I935" s="16">
        <f>IFERROR(VLOOKUP(A935,'Moyennes FI (en entrée)'!B:N,7,0),"")</f>
        <v>12.07</v>
      </c>
      <c r="J935" s="16">
        <f>IFERROR(VLOOKUP(VLOOKUP(A935,'Fichier FI (en entrée)'!B:AH,33,0),Modificateurs!A$2:B$5,2,0),0)</f>
        <v>-3</v>
      </c>
      <c r="K935" s="16">
        <f>IFERROR(VLOOKUP(VLOOKUP(A935,'Redoub FI (en entrée)'!B:N,7,0),Modificateurs!A$8:B$11,2,0),0)</f>
        <v>0</v>
      </c>
      <c r="L935" s="16">
        <f>IFERROR(VLOOKUP(M935,Modificateurs!D$1:E$94,2,0),0)</f>
        <v>-12</v>
      </c>
      <c r="M935" t="str">
        <f>VLOOKUP(A935,'Fichier FI (en entrée)'!B:AH,16,0)&amp;" "&amp;VLOOKUP(A935,'Fichier FI (en entrée)'!B:AH,20,0)&amp;" "&amp;VLOOKUP(A935,'Fichier FI (en entrée)'!B:AH,27,0)&amp;" "&amp;VLOOKUP(A935,'Fichier FI (en entrée)'!B:AH,29,0)</f>
        <v xml:space="preserve">P Commerce  </v>
      </c>
      <c r="N935" t="str">
        <f>VLOOKUP(A935,'Fichier FI (en entrée)'!B:AH,8,0)</f>
        <v>En Terminale</v>
      </c>
      <c r="O935" t="b">
        <f>AND(C935&gt;Synthèse!B$8,C935&lt;Synthèse!B$10,NOT(Y935))</f>
        <v>0</v>
      </c>
      <c r="P935" t="s">
        <v>2268</v>
      </c>
      <c r="Q935" s="60">
        <f>ROUNDUP(C935/(Synthèse!$B$4+Synthèse!$B$1)*8,0)</f>
        <v>8</v>
      </c>
      <c r="R935" s="60">
        <f>IFERROR(VLOOKUP(A935,'Evaluations (formulaire)'!A:P,6,0)+VLOOKUP(A935,'Evaluations (formulaire)'!A:P,7,0),0)</f>
        <v>0</v>
      </c>
      <c r="S935" s="60">
        <f>IFERROR(VLOOKUP(A935,'Evaluations (formulaire)'!A:P,8,0),0)</f>
        <v>0</v>
      </c>
      <c r="T935" s="60">
        <f>IF(AND(ISBLANK(P935),Q935&lt;=2),Synthèse!$B$41,IF(AND(ISBLANK(P935),Q935&gt;=7),Synthèse!$C$41,R935+S935))</f>
        <v>0</v>
      </c>
      <c r="U935" s="60">
        <f t="shared" si="158"/>
        <v>-2.9299999999999997</v>
      </c>
      <c r="V935" s="60">
        <f t="shared" si="159"/>
        <v>1630</v>
      </c>
      <c r="X935" s="26">
        <v>846</v>
      </c>
      <c r="Y935" s="26" t="b">
        <f>IFERROR(VLOOKUP(A935,'Calculs FA (auto)'!A:O,15,0),FALSE)</f>
        <v>0</v>
      </c>
      <c r="Z935" s="26">
        <f>IFERROR(VLOOKUP(A935,'Evaluations (formulaire)'!A:M,9,0),0)</f>
        <v>0</v>
      </c>
      <c r="AA935" s="135" t="b">
        <v>1</v>
      </c>
      <c r="AB935" s="135" t="b">
        <v>0</v>
      </c>
      <c r="AC935" s="135" t="b">
        <f t="shared" si="160"/>
        <v>1</v>
      </c>
      <c r="AD935" s="135" t="b">
        <f t="shared" si="161"/>
        <v>0</v>
      </c>
      <c r="AE935" s="135" t="b">
        <f t="shared" si="162"/>
        <v>0</v>
      </c>
      <c r="AF935" s="135" t="b">
        <f>AND(AC935,$V935&lt;=Synthèse!$B$44)</f>
        <v>0</v>
      </c>
      <c r="AG935" s="135" t="b">
        <f>AND(AD935,$V935&lt;=Synthèse!$B$44)</f>
        <v>0</v>
      </c>
      <c r="AH935" s="135" t="b">
        <f>AND(AE935,$V935&lt;=Synthèse!$B$44)</f>
        <v>0</v>
      </c>
      <c r="AI935" s="137" t="b">
        <v>0</v>
      </c>
      <c r="AJ935" s="137" t="b">
        <v>1</v>
      </c>
      <c r="AK935" s="137" t="b">
        <f t="shared" si="163"/>
        <v>0</v>
      </c>
      <c r="AL935" s="137" t="b">
        <f t="shared" si="164"/>
        <v>1</v>
      </c>
      <c r="AM935" s="137" t="b">
        <f>AND(AK935,$V935&lt;=Synthèse!$B$44)</f>
        <v>0</v>
      </c>
      <c r="AN935" s="137" t="b">
        <f>AND(AL935,$V935&lt;=Synthèse!$B$44)</f>
        <v>0</v>
      </c>
    </row>
    <row r="936" spans="1:40">
      <c r="A936" s="17">
        <v>533874</v>
      </c>
      <c r="B936" t="str">
        <f ca="1">VLOOKUP(A936,'Fichier FI (en entrée)'!B:AH,3,0)</f>
        <v>IJLTFXRUIQ</v>
      </c>
      <c r="C936">
        <f t="shared" si="154"/>
        <v>1573</v>
      </c>
      <c r="D936">
        <f t="shared" si="155"/>
        <v>-1.0399999999999991</v>
      </c>
      <c r="E936" s="14" t="str">
        <f>VLOOKUP(A936,'Fichier FI (en entrée)'!B:AH,2,0)</f>
        <v>EV</v>
      </c>
      <c r="F936" s="14" t="b">
        <f t="shared" si="156"/>
        <v>1</v>
      </c>
      <c r="G936" s="14" t="b">
        <f>IFERROR(VLOOKUP(A936,'Calculs FA (auto)'!A:F,6,0),FALSE)</f>
        <v>0</v>
      </c>
      <c r="H936" s="14" t="b">
        <f t="shared" si="157"/>
        <v>0</v>
      </c>
      <c r="I936" s="16">
        <f>IFERROR(VLOOKUP(A936,'Moyennes FI (en entrée)'!B:N,7,0),"")</f>
        <v>10.96</v>
      </c>
      <c r="J936" s="16">
        <f>IFERROR(VLOOKUP(VLOOKUP(A936,'Fichier FI (en entrée)'!B:AH,33,0),Modificateurs!A$2:B$5,2,0),0)</f>
        <v>0</v>
      </c>
      <c r="K936" s="16">
        <f>IFERROR(VLOOKUP(VLOOKUP(A936,'Redoub FI (en entrée)'!B:N,7,0),Modificateurs!A$8:B$11,2,0),0)</f>
        <v>0</v>
      </c>
      <c r="L936" s="16">
        <f>IFERROR(VLOOKUP(M936,Modificateurs!D$1:E$94,2,0),0)</f>
        <v>-12</v>
      </c>
      <c r="M936" t="str">
        <f>VLOOKUP(A936,'Fichier FI (en entrée)'!B:AH,16,0)&amp;" "&amp;VLOOKUP(A936,'Fichier FI (en entrée)'!B:AH,20,0)&amp;" "&amp;VLOOKUP(A936,'Fichier FI (en entrée)'!B:AH,27,0)&amp;" "&amp;VLOOKUP(A936,'Fichier FI (en entrée)'!B:AH,29,0)</f>
        <v xml:space="preserve">P Photographie  </v>
      </c>
      <c r="N936" t="str">
        <f>VLOOKUP(A936,'Fichier FI (en entrée)'!B:AH,8,0)</f>
        <v>En Terminale</v>
      </c>
      <c r="O936" t="b">
        <f>AND(C936&gt;Synthèse!B$8,C936&lt;Synthèse!B$10,NOT(Y936))</f>
        <v>0</v>
      </c>
      <c r="P936" s="17" t="s">
        <v>2260</v>
      </c>
      <c r="Q936" s="60">
        <f>ROUNDUP(C936/(Synthèse!$B$4+Synthèse!$B$1)*8,0)</f>
        <v>8</v>
      </c>
      <c r="R936" s="60">
        <f>IFERROR(VLOOKUP(A936,'Evaluations (formulaire)'!A:P,6,0)+VLOOKUP(A936,'Evaluations (formulaire)'!A:P,7,0),0)</f>
        <v>0</v>
      </c>
      <c r="S936" s="60">
        <f>IFERROR(VLOOKUP(A936,'Evaluations (formulaire)'!A:P,8,0),0)</f>
        <v>0</v>
      </c>
      <c r="T936" s="60">
        <f>IF(AND(ISBLANK(P936),Q936&lt;=2),Synthèse!$B$41,IF(AND(ISBLANK(P936),Q936&gt;=7),Synthèse!$C$41,R936+S936))</f>
        <v>0</v>
      </c>
      <c r="U936" s="60">
        <f t="shared" si="158"/>
        <v>-1.0399999999999991</v>
      </c>
      <c r="V936" s="60">
        <f t="shared" si="159"/>
        <v>1573</v>
      </c>
      <c r="X936" s="26">
        <v>581</v>
      </c>
      <c r="Y936" s="26" t="b">
        <f>IFERROR(VLOOKUP(A936,'Calculs FA (auto)'!A:O,15,0),FALSE)</f>
        <v>0</v>
      </c>
      <c r="Z936" s="26">
        <f>IFERROR(VLOOKUP(A936,'Evaluations (formulaire)'!A:M,9,0),0)</f>
        <v>0</v>
      </c>
      <c r="AA936" s="135" t="b">
        <v>1</v>
      </c>
      <c r="AB936" s="135" t="b">
        <v>0</v>
      </c>
      <c r="AC936" s="135" t="b">
        <f t="shared" si="160"/>
        <v>1</v>
      </c>
      <c r="AD936" s="135" t="b">
        <f t="shared" si="161"/>
        <v>0</v>
      </c>
      <c r="AE936" s="135" t="b">
        <f t="shared" si="162"/>
        <v>0</v>
      </c>
      <c r="AF936" s="135" t="b">
        <f>AND(AC936,$V936&lt;=Synthèse!$B$44)</f>
        <v>0</v>
      </c>
      <c r="AG936" s="135" t="b">
        <f>AND(AD936,$V936&lt;=Synthèse!$B$44)</f>
        <v>0</v>
      </c>
      <c r="AH936" s="135" t="b">
        <f>AND(AE936,$V936&lt;=Synthèse!$B$44)</f>
        <v>0</v>
      </c>
      <c r="AI936" s="137" t="b">
        <v>0</v>
      </c>
      <c r="AJ936" s="137" t="b">
        <v>0</v>
      </c>
      <c r="AK936" s="137" t="b">
        <f t="shared" si="163"/>
        <v>0</v>
      </c>
      <c r="AL936" s="137" t="b">
        <f t="shared" si="164"/>
        <v>0</v>
      </c>
      <c r="AM936" s="137" t="b">
        <f>AND(AK936,$V936&lt;=Synthèse!$B$44)</f>
        <v>0</v>
      </c>
      <c r="AN936" s="137" t="b">
        <f>AND(AL936,$V936&lt;=Synthèse!$B$44)</f>
        <v>0</v>
      </c>
    </row>
    <row r="937" spans="1:40">
      <c r="A937" s="17">
        <v>533929</v>
      </c>
      <c r="B937" t="str">
        <f ca="1">VLOOKUP(A937,'Fichier FI (en entrée)'!B:AH,3,0)</f>
        <v>TFOKCASXID</v>
      </c>
      <c r="C937">
        <f t="shared" si="154"/>
        <v>2097</v>
      </c>
      <c r="D937">
        <f t="shared" si="155"/>
        <v>-100</v>
      </c>
      <c r="E937" s="14" t="str">
        <f>VLOOKUP(A937,'Fichier FI (en entrée)'!B:AH,2,0)</f>
        <v>ENV</v>
      </c>
      <c r="F937" s="14" t="b">
        <f t="shared" si="156"/>
        <v>0</v>
      </c>
      <c r="G937" s="14" t="b">
        <f>IFERROR(VLOOKUP(A937,'Calculs FA (auto)'!A:F,6,0),FALSE)</f>
        <v>0</v>
      </c>
      <c r="H937" s="14" t="b">
        <f t="shared" si="157"/>
        <v>0</v>
      </c>
      <c r="I937" s="16" t="str">
        <f>IFERROR(VLOOKUP(A937,'Moyennes FI (en entrée)'!B:N,7,0),"")</f>
        <v/>
      </c>
      <c r="J937" s="16">
        <f>IFERROR(VLOOKUP(VLOOKUP(A937,'Fichier FI (en entrée)'!B:AH,33,0),Modificateurs!A$2:B$5,2,0),0)</f>
        <v>1</v>
      </c>
      <c r="K937" s="16">
        <f>IFERROR(VLOOKUP(VLOOKUP(A937,'Redoub FI (en entrée)'!B:N,7,0),Modificateurs!A$8:B$11,2,0),0)</f>
        <v>0</v>
      </c>
      <c r="L937" s="16">
        <f>IFERROR(VLOOKUP(M937,Modificateurs!D$1:E$94,2,0),0)</f>
        <v>1</v>
      </c>
      <c r="M937" t="str">
        <f>VLOOKUP(A937,'Fichier FI (en entrée)'!B:AH,16,0)&amp;" "&amp;VLOOKUP(A937,'Fichier FI (en entrée)'!B:AH,20,0)&amp;" "&amp;VLOOKUP(A937,'Fichier FI (en entrée)'!B:AH,27,0)&amp;" "&amp;VLOOKUP(A937,'Fichier FI (en entrée)'!B:AH,29,0)</f>
        <v xml:space="preserve">S Sciences de la vie et de la terre  </v>
      </c>
      <c r="N937" t="str">
        <f>VLOOKUP(A937,'Fichier FI (en entrée)'!B:AH,8,0)</f>
        <v>En Terminale</v>
      </c>
      <c r="O937" t="b">
        <f>AND(C937&gt;Synthèse!B$8,C937&lt;Synthèse!B$10,NOT(Y937))</f>
        <v>0</v>
      </c>
      <c r="P937" t="s">
        <v>84</v>
      </c>
      <c r="Q937" s="60">
        <f>ROUNDUP(C937/(Synthèse!$B$4+Synthèse!$B$1)*8,0)</f>
        <v>10</v>
      </c>
      <c r="R937" s="60">
        <f>IFERROR(VLOOKUP(A937,'Evaluations (formulaire)'!A:P,6,0)+VLOOKUP(A937,'Evaluations (formulaire)'!A:P,7,0),0)</f>
        <v>0</v>
      </c>
      <c r="S937" s="60">
        <f>IFERROR(VLOOKUP(A937,'Evaluations (formulaire)'!A:P,8,0),0)</f>
        <v>0</v>
      </c>
      <c r="T937" s="60">
        <f>IF(AND(ISBLANK(P937),Q937&lt;=2),Synthèse!$B$41,IF(AND(ISBLANK(P937),Q937&gt;=7),Synthèse!$C$41,R937+S937))</f>
        <v>0</v>
      </c>
      <c r="U937" s="60">
        <f t="shared" si="158"/>
        <v>-100</v>
      </c>
      <c r="V937" s="60">
        <f t="shared" si="159"/>
        <v>2096</v>
      </c>
      <c r="X937" s="26">
        <v>508</v>
      </c>
      <c r="Y937" s="26" t="b">
        <f>IFERROR(VLOOKUP(A937,'Calculs FA (auto)'!A:O,15,0),FALSE)</f>
        <v>0</v>
      </c>
      <c r="Z937" s="26">
        <f>IFERROR(VLOOKUP(A937,'Evaluations (formulaire)'!A:M,9,0),0)</f>
        <v>0</v>
      </c>
      <c r="AA937" s="135" t="b">
        <v>0</v>
      </c>
      <c r="AB937" s="135" t="b">
        <v>1</v>
      </c>
      <c r="AC937" s="135" t="b">
        <f t="shared" si="160"/>
        <v>0</v>
      </c>
      <c r="AD937" s="135" t="b">
        <f t="shared" si="161"/>
        <v>0</v>
      </c>
      <c r="AE937" s="135" t="b">
        <f t="shared" si="162"/>
        <v>0</v>
      </c>
      <c r="AF937" s="135" t="b">
        <f>AND(AC937,$V937&lt;=Synthèse!$B$44)</f>
        <v>0</v>
      </c>
      <c r="AG937" s="135" t="b">
        <f>AND(AD937,$V937&lt;=Synthèse!$B$44)</f>
        <v>0</v>
      </c>
      <c r="AH937" s="135" t="b">
        <f>AND(AE937,$V937&lt;=Synthèse!$B$44)</f>
        <v>0</v>
      </c>
      <c r="AI937" s="137" t="b">
        <v>0</v>
      </c>
      <c r="AJ937" s="137" t="b">
        <v>0</v>
      </c>
      <c r="AK937" s="137" t="b">
        <f t="shared" si="163"/>
        <v>0</v>
      </c>
      <c r="AL937" s="137" t="b">
        <f t="shared" si="164"/>
        <v>0</v>
      </c>
      <c r="AM937" s="137" t="b">
        <f>AND(AK937,$V937&lt;=Synthèse!$B$44)</f>
        <v>0</v>
      </c>
      <c r="AN937" s="137" t="b">
        <f>AND(AL937,$V937&lt;=Synthèse!$B$44)</f>
        <v>0</v>
      </c>
    </row>
    <row r="938" spans="1:40">
      <c r="A938" s="17">
        <v>533937</v>
      </c>
      <c r="B938" t="str">
        <f ca="1">VLOOKUP(A938,'Fichier FI (en entrée)'!B:AH,3,0)</f>
        <v>IROVSRTETI</v>
      </c>
      <c r="C938">
        <f t="shared" si="154"/>
        <v>1084</v>
      </c>
      <c r="D938">
        <f t="shared" si="155"/>
        <v>9.52</v>
      </c>
      <c r="E938" s="14" t="str">
        <f>VLOOKUP(A938,'Fichier FI (en entrée)'!B:AH,2,0)</f>
        <v>EV</v>
      </c>
      <c r="F938" s="14" t="b">
        <f t="shared" si="156"/>
        <v>1</v>
      </c>
      <c r="G938" s="14" t="b">
        <f>IFERROR(VLOOKUP(A938,'Calculs FA (auto)'!A:F,6,0),FALSE)</f>
        <v>1</v>
      </c>
      <c r="H938" s="14" t="b">
        <f t="shared" si="157"/>
        <v>1</v>
      </c>
      <c r="I938" s="16">
        <f>IFERROR(VLOOKUP(A938,'Moyennes FI (en entrée)'!B:N,7,0),"")</f>
        <v>6.52</v>
      </c>
      <c r="J938" s="16">
        <f>IFERROR(VLOOKUP(VLOOKUP(A938,'Fichier FI (en entrée)'!B:AH,33,0),Modificateurs!A$2:B$5,2,0),0)</f>
        <v>0</v>
      </c>
      <c r="K938" s="16">
        <f>IFERROR(VLOOKUP(VLOOKUP(A938,'Redoub FI (en entrée)'!B:N,7,0),Modificateurs!A$8:B$11,2,0),0)</f>
        <v>0</v>
      </c>
      <c r="L938" s="16">
        <f>IFERROR(VLOOKUP(M938,Modificateurs!D$1:E$94,2,0),0)</f>
        <v>3</v>
      </c>
      <c r="M938" t="str">
        <f>VLOOKUP(A938,'Fichier FI (en entrée)'!B:AH,16,0)&amp;" "&amp;VLOOKUP(A938,'Fichier FI (en entrée)'!B:AH,20,0)&amp;" "&amp;VLOOKUP(A938,'Fichier FI (en entrée)'!B:AH,27,0)&amp;" "&amp;VLOOKUP(A938,'Fichier FI (en entrée)'!B:AH,29,0)</f>
        <v xml:space="preserve">S Informatique et Sciences du numérique  </v>
      </c>
      <c r="N938" t="str">
        <f>VLOOKUP(A938,'Fichier FI (en entrée)'!B:AH,8,0)</f>
        <v>En Terminale</v>
      </c>
      <c r="O938" t="b">
        <f>AND(C938&gt;Synthèse!B$8,C938&lt;Synthèse!B$10,NOT(Y938))</f>
        <v>0</v>
      </c>
      <c r="P938" t="s">
        <v>2266</v>
      </c>
      <c r="Q938" s="60">
        <f>ROUNDUP(C938/(Synthèse!$B$4+Synthèse!$B$1)*8,0)</f>
        <v>6</v>
      </c>
      <c r="R938" s="60">
        <f>IFERROR(VLOOKUP(A938,'Evaluations (formulaire)'!A:P,6,0)+VLOOKUP(A938,'Evaluations (formulaire)'!A:P,7,0),0)</f>
        <v>0</v>
      </c>
      <c r="S938" s="60">
        <f>IFERROR(VLOOKUP(A938,'Evaluations (formulaire)'!A:P,8,0),0)</f>
        <v>0</v>
      </c>
      <c r="T938" s="60">
        <f>IF(AND(ISBLANK(P938),Q938&lt;=2),Synthèse!$B$41,IF(AND(ISBLANK(P938),Q938&gt;=7),Synthèse!$C$41,R938+S938))</f>
        <v>0</v>
      </c>
      <c r="U938" s="60">
        <f t="shared" si="158"/>
        <v>9.52</v>
      </c>
      <c r="V938" s="60">
        <f t="shared" si="159"/>
        <v>1082</v>
      </c>
      <c r="X938" s="26">
        <v>189</v>
      </c>
      <c r="Y938" s="26" t="b">
        <f>IFERROR(VLOOKUP(A938,'Calculs FA (auto)'!A:O,15,0),FALSE)</f>
        <v>1</v>
      </c>
      <c r="Z938" s="26">
        <f>IFERROR(VLOOKUP(A938,'Evaluations (formulaire)'!A:M,9,0),0)</f>
        <v>0</v>
      </c>
      <c r="AA938" s="135" t="b">
        <v>1</v>
      </c>
      <c r="AB938" s="135" t="b">
        <v>0</v>
      </c>
      <c r="AC938" s="135" t="b">
        <f t="shared" si="160"/>
        <v>1</v>
      </c>
      <c r="AD938" s="135" t="b">
        <f t="shared" si="161"/>
        <v>0</v>
      </c>
      <c r="AE938" s="135" t="b">
        <f t="shared" si="162"/>
        <v>0</v>
      </c>
      <c r="AF938" s="135" t="b">
        <f>AND(AC938,$V938&lt;=Synthèse!$B$44)</f>
        <v>0</v>
      </c>
      <c r="AG938" s="135" t="b">
        <f>AND(AD938,$V938&lt;=Synthèse!$B$44)</f>
        <v>0</v>
      </c>
      <c r="AH938" s="135" t="b">
        <f>AND(AE938,$V938&lt;=Synthèse!$B$44)</f>
        <v>0</v>
      </c>
      <c r="AI938" s="137" t="b">
        <v>0</v>
      </c>
      <c r="AJ938" s="137" t="b">
        <v>1</v>
      </c>
      <c r="AK938" s="137" t="b">
        <f t="shared" si="163"/>
        <v>0</v>
      </c>
      <c r="AL938" s="137" t="b">
        <f t="shared" si="164"/>
        <v>1</v>
      </c>
      <c r="AM938" s="137" t="b">
        <f>AND(AK938,$V938&lt;=Synthèse!$B$44)</f>
        <v>0</v>
      </c>
      <c r="AN938" s="137" t="b">
        <f>AND(AL938,$V938&lt;=Synthèse!$B$44)</f>
        <v>0</v>
      </c>
    </row>
    <row r="939" spans="1:40">
      <c r="A939" s="17">
        <v>533950</v>
      </c>
      <c r="B939" t="str">
        <f ca="1">VLOOKUP(A939,'Fichier FI (en entrée)'!B:AH,3,0)</f>
        <v>VYFPDEGMFL</v>
      </c>
      <c r="C939">
        <f t="shared" si="154"/>
        <v>2097</v>
      </c>
      <c r="D939">
        <f t="shared" si="155"/>
        <v>-100</v>
      </c>
      <c r="E939" s="14" t="str">
        <f>VLOOKUP(A939,'Fichier FI (en entrée)'!B:AH,2,0)</f>
        <v>ENV</v>
      </c>
      <c r="F939" s="14" t="b">
        <f t="shared" si="156"/>
        <v>0</v>
      </c>
      <c r="G939" s="14" t="b">
        <f>IFERROR(VLOOKUP(A939,'Calculs FA (auto)'!A:F,6,0),FALSE)</f>
        <v>0</v>
      </c>
      <c r="H939" s="14" t="b">
        <f t="shared" si="157"/>
        <v>0</v>
      </c>
      <c r="I939" s="16" t="str">
        <f>IFERROR(VLOOKUP(A939,'Moyennes FI (en entrée)'!B:N,7,0),"")</f>
        <v/>
      </c>
      <c r="J939" s="16">
        <f>IFERROR(VLOOKUP(VLOOKUP(A939,'Fichier FI (en entrée)'!B:AH,33,0),Modificateurs!A$2:B$5,2,0),0)</f>
        <v>1</v>
      </c>
      <c r="K939" s="16">
        <f>IFERROR(VLOOKUP(VLOOKUP(A939,'Redoub FI (en entrée)'!B:N,7,0),Modificateurs!A$8:B$11,2,0),0)</f>
        <v>0</v>
      </c>
      <c r="L939" s="16">
        <f>IFERROR(VLOOKUP(M939,Modificateurs!D$1:E$94,2,0),0)</f>
        <v>2</v>
      </c>
      <c r="M939" t="str">
        <f>VLOOKUP(A939,'Fichier FI (en entrée)'!B:AH,16,0)&amp;" "&amp;VLOOKUP(A939,'Fichier FI (en entrée)'!B:AH,20,0)&amp;" "&amp;VLOOKUP(A939,'Fichier FI (en entrée)'!B:AH,27,0)&amp;" "&amp;VLOOKUP(A939,'Fichier FI (en entrée)'!B:AH,29,0)</f>
        <v xml:space="preserve">S Mathématiques  </v>
      </c>
      <c r="N939" t="str">
        <f>VLOOKUP(A939,'Fichier FI (en entrée)'!B:AH,8,0)</f>
        <v>En Terminale</v>
      </c>
      <c r="O939" t="b">
        <f>AND(C939&gt;Synthèse!B$8,C939&lt;Synthèse!B$10,NOT(Y939))</f>
        <v>0</v>
      </c>
      <c r="Q939" s="60">
        <f>ROUNDUP(C939/(Synthèse!$B$4+Synthèse!$B$1)*8,0)</f>
        <v>10</v>
      </c>
      <c r="R939" s="60">
        <f>IFERROR(VLOOKUP(A939,'Evaluations (formulaire)'!A:P,6,0)+VLOOKUP(A939,'Evaluations (formulaire)'!A:P,7,0),0)</f>
        <v>0</v>
      </c>
      <c r="S939" s="60">
        <f>IFERROR(VLOOKUP(A939,'Evaluations (formulaire)'!A:P,8,0),0)</f>
        <v>0</v>
      </c>
      <c r="T939" s="60">
        <f>IF(AND(ISBLANK(P939),Q939&lt;=2),Synthèse!$B$41,IF(AND(ISBLANK(P939),Q939&gt;=7),Synthèse!$C$41,R939+S939))</f>
        <v>4.6296296296296294E-3</v>
      </c>
      <c r="U939" s="60">
        <f t="shared" si="158"/>
        <v>-99.995370370370367</v>
      </c>
      <c r="V939" s="60">
        <f t="shared" si="159"/>
        <v>1983</v>
      </c>
      <c r="X939" s="26">
        <v>1118</v>
      </c>
      <c r="Y939" s="26" t="b">
        <f>IFERROR(VLOOKUP(A939,'Calculs FA (auto)'!A:O,15,0),FALSE)</f>
        <v>0</v>
      </c>
      <c r="Z939" s="26">
        <f>IFERROR(VLOOKUP(A939,'Evaluations (formulaire)'!A:M,9,0),0)</f>
        <v>0</v>
      </c>
      <c r="AA939" s="135" t="b">
        <v>1</v>
      </c>
      <c r="AB939" s="135" t="b">
        <v>0</v>
      </c>
      <c r="AC939" s="135" t="b">
        <f t="shared" si="160"/>
        <v>0</v>
      </c>
      <c r="AD939" s="135" t="b">
        <f t="shared" si="161"/>
        <v>0</v>
      </c>
      <c r="AE939" s="135" t="b">
        <f t="shared" si="162"/>
        <v>0</v>
      </c>
      <c r="AF939" s="135" t="b">
        <f>AND(AC939,$V939&lt;=Synthèse!$B$44)</f>
        <v>0</v>
      </c>
      <c r="AG939" s="135" t="b">
        <f>AND(AD939,$V939&lt;=Synthèse!$B$44)</f>
        <v>0</v>
      </c>
      <c r="AH939" s="135" t="b">
        <f>AND(AE939,$V939&lt;=Synthèse!$B$44)</f>
        <v>0</v>
      </c>
      <c r="AI939" s="137" t="b">
        <v>0</v>
      </c>
      <c r="AJ939" s="137" t="b">
        <v>1</v>
      </c>
      <c r="AK939" s="137" t="b">
        <f t="shared" si="163"/>
        <v>0</v>
      </c>
      <c r="AL939" s="137" t="b">
        <f t="shared" si="164"/>
        <v>0</v>
      </c>
      <c r="AM939" s="137" t="b">
        <f>AND(AK939,$V939&lt;=Synthèse!$B$44)</f>
        <v>0</v>
      </c>
      <c r="AN939" s="137" t="b">
        <f>AND(AL939,$V939&lt;=Synthèse!$B$44)</f>
        <v>0</v>
      </c>
    </row>
    <row r="940" spans="1:40">
      <c r="A940" s="17">
        <v>533967</v>
      </c>
      <c r="B940" t="str">
        <f ca="1">VLOOKUP(A940,'Fichier FI (en entrée)'!B:AH,3,0)</f>
        <v>HWBYNMGISX</v>
      </c>
      <c r="C940">
        <f t="shared" si="154"/>
        <v>1121</v>
      </c>
      <c r="D940">
        <f t="shared" si="155"/>
        <v>9.08</v>
      </c>
      <c r="E940" s="14" t="str">
        <f>VLOOKUP(A940,'Fichier FI (en entrée)'!B:AH,2,0)</f>
        <v>EV</v>
      </c>
      <c r="F940" s="14" t="b">
        <f t="shared" si="156"/>
        <v>1</v>
      </c>
      <c r="G940" s="14" t="b">
        <f>IFERROR(VLOOKUP(A940,'Calculs FA (auto)'!A:F,6,0),FALSE)</f>
        <v>1</v>
      </c>
      <c r="H940" s="14" t="b">
        <f t="shared" si="157"/>
        <v>1</v>
      </c>
      <c r="I940" s="16">
        <f>IFERROR(VLOOKUP(A940,'Moyennes FI (en entrée)'!B:N,7,0),"")</f>
        <v>6.08</v>
      </c>
      <c r="J940" s="16">
        <f>IFERROR(VLOOKUP(VLOOKUP(A940,'Fichier FI (en entrée)'!B:AH,33,0),Modificateurs!A$2:B$5,2,0),0)</f>
        <v>0</v>
      </c>
      <c r="K940" s="16">
        <f>IFERROR(VLOOKUP(VLOOKUP(A940,'Redoub FI (en entrée)'!B:N,7,0),Modificateurs!A$8:B$11,2,0),0)</f>
        <v>0</v>
      </c>
      <c r="L940" s="16">
        <f>IFERROR(VLOOKUP(M940,Modificateurs!D$1:E$94,2,0),0)</f>
        <v>3</v>
      </c>
      <c r="M940" t="str">
        <f>VLOOKUP(A940,'Fichier FI (en entrée)'!B:AH,16,0)&amp;" "&amp;VLOOKUP(A940,'Fichier FI (en entrée)'!B:AH,20,0)&amp;" "&amp;VLOOKUP(A940,'Fichier FI (en entrée)'!B:AH,27,0)&amp;" "&amp;VLOOKUP(A940,'Fichier FI (en entrée)'!B:AH,29,0)</f>
        <v xml:space="preserve">S Informatique et Sciences du numérique  </v>
      </c>
      <c r="N940" t="str">
        <f>VLOOKUP(A940,'Fichier FI (en entrée)'!B:AH,8,0)</f>
        <v>En Terminale</v>
      </c>
      <c r="O940" t="b">
        <f>AND(C940&gt;Synthèse!B$8,C940&lt;Synthèse!B$10,NOT(Y940))</f>
        <v>0</v>
      </c>
      <c r="Q940" s="60">
        <f>ROUNDUP(C940/(Synthèse!$B$4+Synthèse!$B$1)*8,0)</f>
        <v>6</v>
      </c>
      <c r="R940" s="60">
        <f>IFERROR(VLOOKUP(A940,'Evaluations (formulaire)'!A:P,6,0)+VLOOKUP(A940,'Evaluations (formulaire)'!A:P,7,0),0)</f>
        <v>0</v>
      </c>
      <c r="S940" s="60">
        <f>IFERROR(VLOOKUP(A940,'Evaluations (formulaire)'!A:P,8,0),0)</f>
        <v>0</v>
      </c>
      <c r="T940" s="60">
        <f>IF(AND(ISBLANK(P940),Q940&lt;=2),Synthèse!$B$41,IF(AND(ISBLANK(P940),Q940&gt;=7),Synthèse!$C$41,R940+S940))</f>
        <v>0</v>
      </c>
      <c r="U940" s="60">
        <f t="shared" si="158"/>
        <v>9.08</v>
      </c>
      <c r="V940" s="60">
        <f t="shared" si="159"/>
        <v>1119</v>
      </c>
      <c r="X940" s="26">
        <v>426</v>
      </c>
      <c r="Y940" s="26" t="b">
        <f>IFERROR(VLOOKUP(A940,'Calculs FA (auto)'!A:O,15,0),FALSE)</f>
        <v>1</v>
      </c>
      <c r="Z940" s="26">
        <f>IFERROR(VLOOKUP(A940,'Evaluations (formulaire)'!A:M,9,0),0)</f>
        <v>0</v>
      </c>
      <c r="AA940" s="135" t="b">
        <v>1</v>
      </c>
      <c r="AB940" s="135" t="b">
        <v>0</v>
      </c>
      <c r="AC940" s="135" t="b">
        <f t="shared" si="160"/>
        <v>1</v>
      </c>
      <c r="AD940" s="135" t="b">
        <f t="shared" si="161"/>
        <v>0</v>
      </c>
      <c r="AE940" s="135" t="b">
        <f t="shared" si="162"/>
        <v>0</v>
      </c>
      <c r="AF940" s="135" t="b">
        <f>AND(AC940,$V940&lt;=Synthèse!$B$44)</f>
        <v>0</v>
      </c>
      <c r="AG940" s="135" t="b">
        <f>AND(AD940,$V940&lt;=Synthèse!$B$44)</f>
        <v>0</v>
      </c>
      <c r="AH940" s="135" t="b">
        <f>AND(AE940,$V940&lt;=Synthèse!$B$44)</f>
        <v>0</v>
      </c>
      <c r="AI940" s="137" t="b">
        <v>0</v>
      </c>
      <c r="AJ940" s="137" t="b">
        <v>1</v>
      </c>
      <c r="AK940" s="137" t="b">
        <f t="shared" si="163"/>
        <v>0</v>
      </c>
      <c r="AL940" s="137" t="b">
        <f t="shared" si="164"/>
        <v>1</v>
      </c>
      <c r="AM940" s="137" t="b">
        <f>AND(AK940,$V940&lt;=Synthèse!$B$44)</f>
        <v>0</v>
      </c>
      <c r="AN940" s="137" t="b">
        <f>AND(AL940,$V940&lt;=Synthèse!$B$44)</f>
        <v>0</v>
      </c>
    </row>
    <row r="941" spans="1:40">
      <c r="A941" s="17">
        <v>533982</v>
      </c>
      <c r="B941" t="str">
        <f ca="1">VLOOKUP(A941,'Fichier FI (en entrée)'!B:AH,3,0)</f>
        <v>UTRSICVKZF</v>
      </c>
      <c r="C941">
        <f t="shared" si="154"/>
        <v>571</v>
      </c>
      <c r="D941">
        <f t="shared" si="155"/>
        <v>13.03</v>
      </c>
      <c r="E941" s="14" t="str">
        <f>VLOOKUP(A941,'Fichier FI (en entrée)'!B:AH,2,0)</f>
        <v>EV</v>
      </c>
      <c r="F941" s="14" t="b">
        <f t="shared" si="156"/>
        <v>1</v>
      </c>
      <c r="G941" s="14" t="b">
        <f>IFERROR(VLOOKUP(A941,'Calculs FA (auto)'!A:F,6,0),FALSE)</f>
        <v>0</v>
      </c>
      <c r="H941" s="14" t="b">
        <f t="shared" si="157"/>
        <v>0</v>
      </c>
      <c r="I941" s="16">
        <f>IFERROR(VLOOKUP(A941,'Moyennes FI (en entrée)'!B:N,7,0),"")</f>
        <v>9.0299999999999994</v>
      </c>
      <c r="J941" s="16">
        <f>IFERROR(VLOOKUP(VLOOKUP(A941,'Fichier FI (en entrée)'!B:AH,33,0),Modificateurs!A$2:B$5,2,0),0)</f>
        <v>3</v>
      </c>
      <c r="K941" s="16">
        <f>IFERROR(VLOOKUP(VLOOKUP(A941,'Redoub FI (en entrée)'!B:N,7,0),Modificateurs!A$8:B$11,2,0),0)</f>
        <v>0</v>
      </c>
      <c r="L941" s="16">
        <f>IFERROR(VLOOKUP(M941,Modificateurs!D$1:E$94,2,0),0)</f>
        <v>1</v>
      </c>
      <c r="M941" t="str">
        <f>VLOOKUP(A941,'Fichier FI (en entrée)'!B:AH,16,0)&amp;" "&amp;VLOOKUP(A941,'Fichier FI (en entrée)'!B:AH,20,0)&amp;" "&amp;VLOOKUP(A941,'Fichier FI (en entrée)'!B:AH,27,0)&amp;" "&amp;VLOOKUP(A941,'Fichier FI (en entrée)'!B:AH,29,0)</f>
        <v xml:space="preserve">S Sciences de la vie et de la terre  </v>
      </c>
      <c r="N941" t="str">
        <f>VLOOKUP(A941,'Fichier FI (en entrée)'!B:AH,8,0)</f>
        <v>En Terminale</v>
      </c>
      <c r="O941" t="b">
        <f>AND(C941&gt;Synthèse!B$8,C941&lt;Synthèse!B$10,NOT(Y941))</f>
        <v>1</v>
      </c>
      <c r="Q941" s="60">
        <f>ROUNDUP(C941/(Synthèse!$B$4+Synthèse!$B$1)*8,0)</f>
        <v>3</v>
      </c>
      <c r="R941" s="60">
        <f>IFERROR(VLOOKUP(A941,'Evaluations (formulaire)'!A:P,6,0)+VLOOKUP(A941,'Evaluations (formulaire)'!A:P,7,0),0)</f>
        <v>0</v>
      </c>
      <c r="S941" s="60">
        <f>IFERROR(VLOOKUP(A941,'Evaluations (formulaire)'!A:P,8,0),0)</f>
        <v>0</v>
      </c>
      <c r="T941" s="60">
        <f>IF(AND(ISBLANK(P941),Q941&lt;=2),Synthèse!$B$41,IF(AND(ISBLANK(P941),Q941&gt;=7),Synthèse!$C$41,R941+S941))</f>
        <v>0</v>
      </c>
      <c r="U941" s="60">
        <f t="shared" si="158"/>
        <v>13.03</v>
      </c>
      <c r="V941" s="60">
        <f t="shared" si="159"/>
        <v>572</v>
      </c>
      <c r="X941" s="26">
        <v>979</v>
      </c>
      <c r="Y941" s="26" t="b">
        <f>IFERROR(VLOOKUP(A941,'Calculs FA (auto)'!A:O,15,0),FALSE)</f>
        <v>0</v>
      </c>
      <c r="Z941" s="26">
        <f>IFERROR(VLOOKUP(A941,'Evaluations (formulaire)'!A:M,9,0),0)</f>
        <v>0</v>
      </c>
      <c r="AA941" s="135" t="b">
        <v>1</v>
      </c>
      <c r="AB941" s="135" t="b">
        <v>0</v>
      </c>
      <c r="AC941" s="135" t="b">
        <f t="shared" si="160"/>
        <v>1</v>
      </c>
      <c r="AD941" s="135" t="b">
        <f t="shared" si="161"/>
        <v>0</v>
      </c>
      <c r="AE941" s="135" t="b">
        <f t="shared" si="162"/>
        <v>0</v>
      </c>
      <c r="AF941" s="135" t="b">
        <f>AND(AC941,$V941&lt;=Synthèse!$B$44)</f>
        <v>1</v>
      </c>
      <c r="AG941" s="135" t="b">
        <f>AND(AD941,$V941&lt;=Synthèse!$B$44)</f>
        <v>0</v>
      </c>
      <c r="AH941" s="135" t="b">
        <f>AND(AE941,$V941&lt;=Synthèse!$B$44)</f>
        <v>0</v>
      </c>
      <c r="AI941" s="137" t="b">
        <v>0</v>
      </c>
      <c r="AJ941" s="137" t="b">
        <v>1</v>
      </c>
      <c r="AK941" s="137" t="b">
        <f t="shared" si="163"/>
        <v>0</v>
      </c>
      <c r="AL941" s="137" t="b">
        <f t="shared" si="164"/>
        <v>1</v>
      </c>
      <c r="AM941" s="137" t="b">
        <f>AND(AK941,$V941&lt;=Synthèse!$B$44)</f>
        <v>0</v>
      </c>
      <c r="AN941" s="137" t="b">
        <f>AND(AL941,$V941&lt;=Synthèse!$B$44)</f>
        <v>1</v>
      </c>
    </row>
    <row r="942" spans="1:40">
      <c r="A942" s="17">
        <v>533997</v>
      </c>
      <c r="B942" t="str">
        <f ca="1">VLOOKUP(A942,'Fichier FI (en entrée)'!B:AH,3,0)</f>
        <v>YYBTPSMSQS</v>
      </c>
      <c r="C942">
        <f t="shared" si="154"/>
        <v>356</v>
      </c>
      <c r="D942">
        <f t="shared" si="155"/>
        <v>14.46</v>
      </c>
      <c r="E942" s="14" t="str">
        <f>VLOOKUP(A942,'Fichier FI (en entrée)'!B:AH,2,0)</f>
        <v>EV</v>
      </c>
      <c r="F942" s="14" t="b">
        <f t="shared" si="156"/>
        <v>1</v>
      </c>
      <c r="G942" s="14" t="b">
        <f>IFERROR(VLOOKUP(A942,'Calculs FA (auto)'!A:F,6,0),FALSE)</f>
        <v>0</v>
      </c>
      <c r="H942" s="14" t="b">
        <f t="shared" si="157"/>
        <v>0</v>
      </c>
      <c r="I942" s="16">
        <f>IFERROR(VLOOKUP(A942,'Moyennes FI (en entrée)'!B:N,7,0),"")</f>
        <v>10.46</v>
      </c>
      <c r="J942" s="16">
        <f>IFERROR(VLOOKUP(VLOOKUP(A942,'Fichier FI (en entrée)'!B:AH,33,0),Modificateurs!A$2:B$5,2,0),0)</f>
        <v>1</v>
      </c>
      <c r="K942" s="16">
        <f>IFERROR(VLOOKUP(VLOOKUP(A942,'Redoub FI (en entrée)'!B:N,7,0),Modificateurs!A$8:B$11,2,0),0)</f>
        <v>0</v>
      </c>
      <c r="L942" s="16">
        <f>IFERROR(VLOOKUP(M942,Modificateurs!D$1:E$94,2,0),0)</f>
        <v>3</v>
      </c>
      <c r="M942" t="str">
        <f>VLOOKUP(A942,'Fichier FI (en entrée)'!B:AH,16,0)&amp;" "&amp;VLOOKUP(A942,'Fichier FI (en entrée)'!B:AH,20,0)&amp;" "&amp;VLOOKUP(A942,'Fichier FI (en entrée)'!B:AH,27,0)&amp;" "&amp;VLOOKUP(A942,'Fichier FI (en entrée)'!B:AH,29,0)</f>
        <v xml:space="preserve">S Informatique et Sciences du numérique  </v>
      </c>
      <c r="N942" t="str">
        <f>VLOOKUP(A942,'Fichier FI (en entrée)'!B:AH,8,0)</f>
        <v>En Terminale</v>
      </c>
      <c r="O942" t="b">
        <f>AND(C942&gt;Synthèse!B$8,C942&lt;Synthèse!B$10,NOT(Y942))</f>
        <v>0</v>
      </c>
      <c r="Q942" s="60">
        <f>ROUNDUP(C942/(Synthèse!$B$4+Synthèse!$B$1)*8,0)</f>
        <v>2</v>
      </c>
      <c r="R942" s="60">
        <f>IFERROR(VLOOKUP(A942,'Evaluations (formulaire)'!A:P,6,0)+VLOOKUP(A942,'Evaluations (formulaire)'!A:P,7,0),0)</f>
        <v>0</v>
      </c>
      <c r="S942" s="60">
        <f>IFERROR(VLOOKUP(A942,'Evaluations (formulaire)'!A:P,8,0),0)</f>
        <v>0</v>
      </c>
      <c r="T942" s="60">
        <f>IF(AND(ISBLANK(P942),Q942&lt;=2),Synthèse!$B$41,IF(AND(ISBLANK(P942),Q942&gt;=7),Synthèse!$C$41,R942+S942))</f>
        <v>4.6511627906976744E-3</v>
      </c>
      <c r="U942" s="60">
        <f t="shared" si="158"/>
        <v>14.464651162790698</v>
      </c>
      <c r="V942" s="60">
        <f t="shared" si="159"/>
        <v>355</v>
      </c>
      <c r="X942" s="26">
        <v>517</v>
      </c>
      <c r="Y942" s="26" t="b">
        <f>IFERROR(VLOOKUP(A942,'Calculs FA (auto)'!A:O,15,0),FALSE)</f>
        <v>0</v>
      </c>
      <c r="Z942" s="26">
        <f>IFERROR(VLOOKUP(A942,'Evaluations (formulaire)'!A:M,9,0),0)</f>
        <v>0</v>
      </c>
      <c r="AA942" s="135" t="b">
        <v>0</v>
      </c>
      <c r="AB942" s="135" t="b">
        <v>1</v>
      </c>
      <c r="AC942" s="135" t="b">
        <f t="shared" si="160"/>
        <v>0</v>
      </c>
      <c r="AD942" s="135" t="b">
        <f t="shared" si="161"/>
        <v>1</v>
      </c>
      <c r="AE942" s="135" t="b">
        <f t="shared" si="162"/>
        <v>0</v>
      </c>
      <c r="AF942" s="135" t="b">
        <f>AND(AC942,$V942&lt;=Synthèse!$B$44)</f>
        <v>0</v>
      </c>
      <c r="AG942" s="135" t="b">
        <f>AND(AD942,$V942&lt;=Synthèse!$B$44)</f>
        <v>1</v>
      </c>
      <c r="AH942" s="135" t="b">
        <f>AND(AE942,$V942&lt;=Synthèse!$B$44)</f>
        <v>0</v>
      </c>
      <c r="AI942" s="137" t="b">
        <v>1</v>
      </c>
      <c r="AJ942" s="137" t="b">
        <v>0</v>
      </c>
      <c r="AK942" s="137" t="b">
        <f t="shared" si="163"/>
        <v>1</v>
      </c>
      <c r="AL942" s="137" t="b">
        <f t="shared" si="164"/>
        <v>0</v>
      </c>
      <c r="AM942" s="137" t="b">
        <f>AND(AK942,$V942&lt;=Synthèse!$B$44)</f>
        <v>1</v>
      </c>
      <c r="AN942" s="137" t="b">
        <f>AND(AL942,$V942&lt;=Synthèse!$B$44)</f>
        <v>0</v>
      </c>
    </row>
    <row r="943" spans="1:40">
      <c r="A943" s="17">
        <v>534019</v>
      </c>
      <c r="B943" t="str">
        <f ca="1">VLOOKUP(A943,'Fichier FI (en entrée)'!B:AH,3,0)</f>
        <v>MKDCEWUZXA</v>
      </c>
      <c r="C943">
        <f t="shared" si="154"/>
        <v>1051</v>
      </c>
      <c r="D943">
        <f t="shared" si="155"/>
        <v>9.89</v>
      </c>
      <c r="E943" s="14" t="str">
        <f>VLOOKUP(A943,'Fichier FI (en entrée)'!B:AH,2,0)</f>
        <v>EV</v>
      </c>
      <c r="F943" s="14" t="b">
        <f t="shared" si="156"/>
        <v>1</v>
      </c>
      <c r="G943" s="14" t="b">
        <f>IFERROR(VLOOKUP(A943,'Calculs FA (auto)'!A:F,6,0),FALSE)</f>
        <v>1</v>
      </c>
      <c r="H943" s="14" t="b">
        <f t="shared" si="157"/>
        <v>1</v>
      </c>
      <c r="I943" s="16">
        <f>IFERROR(VLOOKUP(A943,'Moyennes FI (en entrée)'!B:N,7,0),"")</f>
        <v>6.89</v>
      </c>
      <c r="J943" s="16">
        <f>IFERROR(VLOOKUP(VLOOKUP(A943,'Fichier FI (en entrée)'!B:AH,33,0),Modificateurs!A$2:B$5,2,0),0)</f>
        <v>0</v>
      </c>
      <c r="K943" s="16">
        <f>IFERROR(VLOOKUP(VLOOKUP(A943,'Redoub FI (en entrée)'!B:N,7,0),Modificateurs!A$8:B$11,2,0),0)</f>
        <v>0</v>
      </c>
      <c r="L943" s="16">
        <f>IFERROR(VLOOKUP(M943,Modificateurs!D$1:E$94,2,0),0)</f>
        <v>3</v>
      </c>
      <c r="M943" t="str">
        <f>VLOOKUP(A943,'Fichier FI (en entrée)'!B:AH,16,0)&amp;" "&amp;VLOOKUP(A943,'Fichier FI (en entrée)'!B:AH,20,0)&amp;" "&amp;VLOOKUP(A943,'Fichier FI (en entrée)'!B:AH,27,0)&amp;" "&amp;VLOOKUP(A943,'Fichier FI (en entrée)'!B:AH,29,0)</f>
        <v xml:space="preserve">S Informatique et Sciences du numérique  </v>
      </c>
      <c r="N943" t="str">
        <f>VLOOKUP(A943,'Fichier FI (en entrée)'!B:AH,8,0)</f>
        <v>En Terminale</v>
      </c>
      <c r="O943" t="b">
        <f>AND(C943&gt;Synthèse!B$8,C943&lt;Synthèse!B$10,NOT(Y943))</f>
        <v>0</v>
      </c>
      <c r="Q943" s="60">
        <f>ROUNDUP(C943/(Synthèse!$B$4+Synthèse!$B$1)*8,0)</f>
        <v>5</v>
      </c>
      <c r="R943" s="60">
        <f>IFERROR(VLOOKUP(A943,'Evaluations (formulaire)'!A:P,6,0)+VLOOKUP(A943,'Evaluations (formulaire)'!A:P,7,0),0)</f>
        <v>0</v>
      </c>
      <c r="S943" s="60">
        <f>IFERROR(VLOOKUP(A943,'Evaluations (formulaire)'!A:P,8,0),0)</f>
        <v>0</v>
      </c>
      <c r="T943" s="60">
        <f>IF(AND(ISBLANK(P943),Q943&lt;=2),Synthèse!$B$41,IF(AND(ISBLANK(P943),Q943&gt;=7),Synthèse!$C$41,R943+S943))</f>
        <v>0</v>
      </c>
      <c r="U943" s="60">
        <f t="shared" si="158"/>
        <v>9.89</v>
      </c>
      <c r="V943" s="60">
        <f t="shared" si="159"/>
        <v>1051</v>
      </c>
      <c r="X943" s="26">
        <v>1633</v>
      </c>
      <c r="Y943" s="26" t="b">
        <f>IFERROR(VLOOKUP(A943,'Calculs FA (auto)'!A:O,15,0),FALSE)</f>
        <v>1</v>
      </c>
      <c r="Z943" s="26">
        <f>IFERROR(VLOOKUP(A943,'Evaluations (formulaire)'!A:M,9,0),0)</f>
        <v>0</v>
      </c>
      <c r="AA943" s="135" t="b">
        <v>1</v>
      </c>
      <c r="AB943" s="135" t="b">
        <v>0</v>
      </c>
      <c r="AC943" s="135" t="b">
        <f t="shared" si="160"/>
        <v>1</v>
      </c>
      <c r="AD943" s="135" t="b">
        <f t="shared" si="161"/>
        <v>0</v>
      </c>
      <c r="AE943" s="135" t="b">
        <f t="shared" si="162"/>
        <v>0</v>
      </c>
      <c r="AF943" s="135" t="b">
        <f>AND(AC943,$V943&lt;=Synthèse!$B$44)</f>
        <v>0</v>
      </c>
      <c r="AG943" s="135" t="b">
        <f>AND(AD943,$V943&lt;=Synthèse!$B$44)</f>
        <v>0</v>
      </c>
      <c r="AH943" s="135" t="b">
        <f>AND(AE943,$V943&lt;=Synthèse!$B$44)</f>
        <v>0</v>
      </c>
      <c r="AI943" s="137" t="b">
        <v>0</v>
      </c>
      <c r="AJ943" s="137" t="b">
        <v>1</v>
      </c>
      <c r="AK943" s="137" t="b">
        <f t="shared" si="163"/>
        <v>0</v>
      </c>
      <c r="AL943" s="137" t="b">
        <f t="shared" si="164"/>
        <v>1</v>
      </c>
      <c r="AM943" s="137" t="b">
        <f>AND(AK943,$V943&lt;=Synthèse!$B$44)</f>
        <v>0</v>
      </c>
      <c r="AN943" s="137" t="b">
        <f>AND(AL943,$V943&lt;=Synthèse!$B$44)</f>
        <v>0</v>
      </c>
    </row>
    <row r="944" spans="1:40">
      <c r="A944" s="17">
        <v>534031</v>
      </c>
      <c r="B944" t="str">
        <f ca="1">VLOOKUP(A944,'Fichier FI (en entrée)'!B:AH,3,0)</f>
        <v>WGKQCMABMO</v>
      </c>
      <c r="C944">
        <f t="shared" si="154"/>
        <v>851</v>
      </c>
      <c r="D944">
        <f t="shared" si="155"/>
        <v>11.42</v>
      </c>
      <c r="E944" s="14" t="str">
        <f>VLOOKUP(A944,'Fichier FI (en entrée)'!B:AH,2,0)</f>
        <v>EV</v>
      </c>
      <c r="F944" s="14" t="b">
        <f t="shared" si="156"/>
        <v>1</v>
      </c>
      <c r="G944" s="14" t="b">
        <f>IFERROR(VLOOKUP(A944,'Calculs FA (auto)'!A:F,6,0),FALSE)</f>
        <v>0</v>
      </c>
      <c r="H944" s="14" t="b">
        <f t="shared" si="157"/>
        <v>0</v>
      </c>
      <c r="I944" s="16">
        <f>IFERROR(VLOOKUP(A944,'Moyennes FI (en entrée)'!B:N,7,0),"")</f>
        <v>9.42</v>
      </c>
      <c r="J944" s="16">
        <f>IFERROR(VLOOKUP(VLOOKUP(A944,'Fichier FI (en entrée)'!B:AH,33,0),Modificateurs!A$2:B$5,2,0),0)</f>
        <v>1</v>
      </c>
      <c r="K944" s="16">
        <f>IFERROR(VLOOKUP(VLOOKUP(A944,'Redoub FI (en entrée)'!B:N,7,0),Modificateurs!A$8:B$11,2,0),0)</f>
        <v>0</v>
      </c>
      <c r="L944" s="16">
        <f>IFERROR(VLOOKUP(M944,Modificateurs!D$1:E$94,2,0),0)</f>
        <v>1</v>
      </c>
      <c r="M944" t="str">
        <f>VLOOKUP(A944,'Fichier FI (en entrée)'!B:AH,16,0)&amp;" "&amp;VLOOKUP(A944,'Fichier FI (en entrée)'!B:AH,20,0)&amp;" "&amp;VLOOKUP(A944,'Fichier FI (en entrée)'!B:AH,27,0)&amp;" "&amp;VLOOKUP(A944,'Fichier FI (en entrée)'!B:AH,29,0)</f>
        <v xml:space="preserve">S Sciences de la vie et de la terre  </v>
      </c>
      <c r="N944" t="str">
        <f>VLOOKUP(A944,'Fichier FI (en entrée)'!B:AH,8,0)</f>
        <v>En Terminale</v>
      </c>
      <c r="O944" t="b">
        <f>AND(C944&gt;Synthèse!B$8,C944&lt;Synthèse!B$10,NOT(Y944))</f>
        <v>1</v>
      </c>
      <c r="P944" s="17" t="s">
        <v>2265</v>
      </c>
      <c r="Q944" s="60">
        <f>ROUNDUP(C944/(Synthèse!$B$4+Synthèse!$B$1)*8,0)</f>
        <v>4</v>
      </c>
      <c r="R944" s="60">
        <f>IFERROR(VLOOKUP(A944,'Evaluations (formulaire)'!A:P,6,0)+VLOOKUP(A944,'Evaluations (formulaire)'!A:P,7,0),0)</f>
        <v>0</v>
      </c>
      <c r="S944" s="60">
        <f>IFERROR(VLOOKUP(A944,'Evaluations (formulaire)'!A:P,8,0),0)</f>
        <v>0</v>
      </c>
      <c r="T944" s="60">
        <f>IF(AND(ISBLANK(P944),Q944&lt;=2),Synthèse!$B$41,IF(AND(ISBLANK(P944),Q944&gt;=7),Synthèse!$C$41,R944+S944))</f>
        <v>0</v>
      </c>
      <c r="U944" s="60">
        <f t="shared" si="158"/>
        <v>11.42</v>
      </c>
      <c r="V944" s="60">
        <f t="shared" si="159"/>
        <v>851</v>
      </c>
      <c r="X944" s="26">
        <v>747</v>
      </c>
      <c r="Y944" s="26" t="b">
        <f>IFERROR(VLOOKUP(A944,'Calculs FA (auto)'!A:O,15,0),FALSE)</f>
        <v>0</v>
      </c>
      <c r="Z944" s="26">
        <f>IFERROR(VLOOKUP(A944,'Evaluations (formulaire)'!A:M,9,0),0)</f>
        <v>0</v>
      </c>
      <c r="AA944" s="135" t="b">
        <v>1</v>
      </c>
      <c r="AB944" s="135" t="b">
        <v>0</v>
      </c>
      <c r="AC944" s="135" t="b">
        <f t="shared" si="160"/>
        <v>1</v>
      </c>
      <c r="AD944" s="135" t="b">
        <f t="shared" si="161"/>
        <v>0</v>
      </c>
      <c r="AE944" s="135" t="b">
        <f t="shared" si="162"/>
        <v>0</v>
      </c>
      <c r="AF944" s="135" t="b">
        <f>AND(AC944,$V944&lt;=Synthèse!$B$44)</f>
        <v>0</v>
      </c>
      <c r="AG944" s="135" t="b">
        <f>AND(AD944,$V944&lt;=Synthèse!$B$44)</f>
        <v>0</v>
      </c>
      <c r="AH944" s="135" t="b">
        <f>AND(AE944,$V944&lt;=Synthèse!$B$44)</f>
        <v>0</v>
      </c>
      <c r="AI944" s="137" t="b">
        <v>0</v>
      </c>
      <c r="AJ944" s="137" t="b">
        <v>1</v>
      </c>
      <c r="AK944" s="137" t="b">
        <f t="shared" si="163"/>
        <v>0</v>
      </c>
      <c r="AL944" s="137" t="b">
        <f t="shared" si="164"/>
        <v>1</v>
      </c>
      <c r="AM944" s="137" t="b">
        <f>AND(AK944,$V944&lt;=Synthèse!$B$44)</f>
        <v>0</v>
      </c>
      <c r="AN944" s="137" t="b">
        <f>AND(AL944,$V944&lt;=Synthèse!$B$44)</f>
        <v>0</v>
      </c>
    </row>
    <row r="945" spans="1:40">
      <c r="A945" s="17">
        <v>534038</v>
      </c>
      <c r="B945" t="str">
        <f ca="1">VLOOKUP(A945,'Fichier FI (en entrée)'!B:AH,3,0)</f>
        <v>SGJETAOMPF</v>
      </c>
      <c r="C945">
        <f t="shared" si="154"/>
        <v>1661</v>
      </c>
      <c r="D945">
        <f t="shared" si="155"/>
        <v>-5</v>
      </c>
      <c r="E945" s="14" t="str">
        <f>VLOOKUP(A945,'Fichier FI (en entrée)'!B:AH,2,0)</f>
        <v>EV</v>
      </c>
      <c r="F945" s="14" t="b">
        <f t="shared" si="156"/>
        <v>1</v>
      </c>
      <c r="G945" s="14" t="b">
        <f>IFERROR(VLOOKUP(A945,'Calculs FA (auto)'!A:F,6,0),FALSE)</f>
        <v>0</v>
      </c>
      <c r="H945" s="14" t="b">
        <f t="shared" si="157"/>
        <v>0</v>
      </c>
      <c r="I945" s="16">
        <f>IFERROR(VLOOKUP(A945,'Moyennes FI (en entrée)'!B:N,7,0),"")</f>
        <v>7</v>
      </c>
      <c r="J945" s="16">
        <f>IFERROR(VLOOKUP(VLOOKUP(A945,'Fichier FI (en entrée)'!B:AH,33,0),Modificateurs!A$2:B$5,2,0),0)</f>
        <v>0</v>
      </c>
      <c r="K945" s="16">
        <f>IFERROR(VLOOKUP(VLOOKUP(A945,'Redoub FI (en entrée)'!B:N,7,0),Modificateurs!A$8:B$11,2,0),0)</f>
        <v>0</v>
      </c>
      <c r="L945" s="16">
        <f>IFERROR(VLOOKUP(M945,Modificateurs!D$1:E$94,2,0),0)</f>
        <v>-12</v>
      </c>
      <c r="M945" t="str">
        <f>VLOOKUP(A945,'Fichier FI (en entrée)'!B:AH,16,0)&amp;" "&amp;VLOOKUP(A945,'Fichier FI (en entrée)'!B:AH,20,0)&amp;" "&amp;VLOOKUP(A945,'Fichier FI (en entrée)'!B:AH,27,0)&amp;" "&amp;VLOOKUP(A945,'Fichier FI (en entrée)'!B:AH,29,0)</f>
        <v xml:space="preserve">STMG Gestion et Finance  </v>
      </c>
      <c r="N945" t="str">
        <f>VLOOKUP(A945,'Fichier FI (en entrée)'!B:AH,8,0)</f>
        <v>En Terminale</v>
      </c>
      <c r="O945" t="b">
        <f>AND(C945&gt;Synthèse!B$8,C945&lt;Synthèse!B$10,NOT(Y945))</f>
        <v>0</v>
      </c>
      <c r="Q945" s="60">
        <f>ROUNDUP(C945/(Synthèse!$B$4+Synthèse!$B$1)*8,0)</f>
        <v>8</v>
      </c>
      <c r="R945" s="60">
        <f>IFERROR(VLOOKUP(A945,'Evaluations (formulaire)'!A:P,6,0)+VLOOKUP(A945,'Evaluations (formulaire)'!A:P,7,0),0)</f>
        <v>0</v>
      </c>
      <c r="S945" s="60">
        <f>IFERROR(VLOOKUP(A945,'Evaluations (formulaire)'!A:P,8,0),0)</f>
        <v>0</v>
      </c>
      <c r="T945" s="60">
        <f>IF(AND(ISBLANK(P945),Q945&lt;=2),Synthèse!$B$41,IF(AND(ISBLANK(P945),Q945&gt;=7),Synthèse!$C$41,R945+S945))</f>
        <v>4.6296296296296294E-3</v>
      </c>
      <c r="U945" s="60">
        <f t="shared" si="158"/>
        <v>-4.9953703703703702</v>
      </c>
      <c r="V945" s="60">
        <f t="shared" si="159"/>
        <v>1661</v>
      </c>
      <c r="X945" s="26">
        <v>1130</v>
      </c>
      <c r="Y945" s="26" t="b">
        <f>IFERROR(VLOOKUP(A945,'Calculs FA (auto)'!A:O,15,0),FALSE)</f>
        <v>0</v>
      </c>
      <c r="Z945" s="26">
        <f>IFERROR(VLOOKUP(A945,'Evaluations (formulaire)'!A:M,9,0),0)</f>
        <v>0</v>
      </c>
      <c r="AA945" s="135" t="b">
        <v>1</v>
      </c>
      <c r="AB945" s="135" t="b">
        <v>0</v>
      </c>
      <c r="AC945" s="135" t="b">
        <f t="shared" si="160"/>
        <v>1</v>
      </c>
      <c r="AD945" s="135" t="b">
        <f t="shared" si="161"/>
        <v>0</v>
      </c>
      <c r="AE945" s="135" t="b">
        <f t="shared" si="162"/>
        <v>0</v>
      </c>
      <c r="AF945" s="135" t="b">
        <f>AND(AC945,$V945&lt;=Synthèse!$B$44)</f>
        <v>0</v>
      </c>
      <c r="AG945" s="135" t="b">
        <f>AND(AD945,$V945&lt;=Synthèse!$B$44)</f>
        <v>0</v>
      </c>
      <c r="AH945" s="135" t="b">
        <f>AND(AE945,$V945&lt;=Synthèse!$B$44)</f>
        <v>0</v>
      </c>
      <c r="AI945" s="137" t="b">
        <v>0</v>
      </c>
      <c r="AJ945" s="137" t="b">
        <v>1</v>
      </c>
      <c r="AK945" s="137" t="b">
        <f t="shared" si="163"/>
        <v>0</v>
      </c>
      <c r="AL945" s="137" t="b">
        <f t="shared" si="164"/>
        <v>1</v>
      </c>
      <c r="AM945" s="137" t="b">
        <f>AND(AK945,$V945&lt;=Synthèse!$B$44)</f>
        <v>0</v>
      </c>
      <c r="AN945" s="137" t="b">
        <f>AND(AL945,$V945&lt;=Synthèse!$B$44)</f>
        <v>0</v>
      </c>
    </row>
    <row r="946" spans="1:40">
      <c r="A946" s="17">
        <v>534078</v>
      </c>
      <c r="B946" t="str">
        <f ca="1">VLOOKUP(A946,'Fichier FI (en entrée)'!B:AH,3,0)</f>
        <v>LROKXSWSHA</v>
      </c>
      <c r="C946">
        <f t="shared" si="154"/>
        <v>1449</v>
      </c>
      <c r="D946">
        <f t="shared" si="155"/>
        <v>2.1899999999999995</v>
      </c>
      <c r="E946" s="14" t="str">
        <f>VLOOKUP(A946,'Fichier FI (en entrée)'!B:AH,2,0)</f>
        <v>EV</v>
      </c>
      <c r="F946" s="14" t="b">
        <f t="shared" si="156"/>
        <v>1</v>
      </c>
      <c r="G946" s="14" t="b">
        <f>IFERROR(VLOOKUP(A946,'Calculs FA (auto)'!A:F,6,0),FALSE)</f>
        <v>0</v>
      </c>
      <c r="H946" s="14" t="b">
        <f t="shared" si="157"/>
        <v>0</v>
      </c>
      <c r="I946" s="16">
        <f>IFERROR(VLOOKUP(A946,'Moyennes FI (en entrée)'!B:N,7,0),"")</f>
        <v>10.19</v>
      </c>
      <c r="J946" s="16">
        <f>IFERROR(VLOOKUP(VLOOKUP(A946,'Fichier FI (en entrée)'!B:AH,33,0),Modificateurs!A$2:B$5,2,0),0)</f>
        <v>0</v>
      </c>
      <c r="K946" s="16">
        <f>IFERROR(VLOOKUP(VLOOKUP(A946,'Redoub FI (en entrée)'!B:N,7,0),Modificateurs!A$8:B$11,2,0),0)</f>
        <v>0</v>
      </c>
      <c r="L946" s="16">
        <f>IFERROR(VLOOKUP(M946,Modificateurs!D$1:E$94,2,0),0)</f>
        <v>-8</v>
      </c>
      <c r="M946" t="str">
        <f>VLOOKUP(A946,'Fichier FI (en entrée)'!B:AH,16,0)&amp;" "&amp;VLOOKUP(A946,'Fichier FI (en entrée)'!B:AH,20,0)&amp;" "&amp;VLOOKUP(A946,'Fichier FI (en entrée)'!B:AH,27,0)&amp;" "&amp;VLOOKUP(A946,'Fichier FI (en entrée)'!B:AH,29,0)</f>
        <v xml:space="preserve">ES Sciences sociales et politiques  </v>
      </c>
      <c r="N946" t="str">
        <f>VLOOKUP(A946,'Fichier FI (en entrée)'!B:AH,8,0)</f>
        <v>En Terminale</v>
      </c>
      <c r="O946" t="b">
        <f>AND(C946&gt;Synthèse!B$8,C946&lt;Synthèse!B$10,NOT(Y946))</f>
        <v>0</v>
      </c>
      <c r="P946" t="s">
        <v>2285</v>
      </c>
      <c r="Q946" s="60">
        <f>ROUNDUP(C946/(Synthèse!$B$4+Synthèse!$B$1)*8,0)</f>
        <v>7</v>
      </c>
      <c r="R946" s="60">
        <f>IFERROR(VLOOKUP(A946,'Evaluations (formulaire)'!A:P,6,0)+VLOOKUP(A946,'Evaluations (formulaire)'!A:P,7,0),0)</f>
        <v>0</v>
      </c>
      <c r="S946" s="60">
        <f>IFERROR(VLOOKUP(A946,'Evaluations (formulaire)'!A:P,8,0),0)</f>
        <v>0</v>
      </c>
      <c r="T946" s="60">
        <f>IF(AND(ISBLANK(P946),Q946&lt;=2),Synthèse!$B$41,IF(AND(ISBLANK(P946),Q946&gt;=7),Synthèse!$C$41,R946+S946))</f>
        <v>0</v>
      </c>
      <c r="U946" s="60">
        <f t="shared" si="158"/>
        <v>2.1899999999999995</v>
      </c>
      <c r="V946" s="60">
        <f t="shared" si="159"/>
        <v>1449</v>
      </c>
      <c r="X946" s="26">
        <v>155</v>
      </c>
      <c r="Y946" s="26" t="b">
        <f>IFERROR(VLOOKUP(A946,'Calculs FA (auto)'!A:O,15,0),FALSE)</f>
        <v>0</v>
      </c>
      <c r="Z946" s="26">
        <f>IFERROR(VLOOKUP(A946,'Evaluations (formulaire)'!A:M,9,0),0)</f>
        <v>0</v>
      </c>
      <c r="AA946" s="135" t="b">
        <v>1</v>
      </c>
      <c r="AB946" s="135" t="b">
        <v>0</v>
      </c>
      <c r="AC946" s="135" t="b">
        <f t="shared" si="160"/>
        <v>1</v>
      </c>
      <c r="AD946" s="135" t="b">
        <f t="shared" si="161"/>
        <v>0</v>
      </c>
      <c r="AE946" s="135" t="b">
        <f t="shared" si="162"/>
        <v>0</v>
      </c>
      <c r="AF946" s="135" t="b">
        <f>AND(AC946,$V946&lt;=Synthèse!$B$44)</f>
        <v>0</v>
      </c>
      <c r="AG946" s="135" t="b">
        <f>AND(AD946,$V946&lt;=Synthèse!$B$44)</f>
        <v>0</v>
      </c>
      <c r="AH946" s="135" t="b">
        <f>AND(AE946,$V946&lt;=Synthèse!$B$44)</f>
        <v>0</v>
      </c>
      <c r="AI946" s="137" t="b">
        <v>0</v>
      </c>
      <c r="AJ946" s="137" t="b">
        <v>1</v>
      </c>
      <c r="AK946" s="137" t="b">
        <f t="shared" si="163"/>
        <v>0</v>
      </c>
      <c r="AL946" s="137" t="b">
        <f t="shared" si="164"/>
        <v>1</v>
      </c>
      <c r="AM946" s="137" t="b">
        <f>AND(AK946,$V946&lt;=Synthèse!$B$44)</f>
        <v>0</v>
      </c>
      <c r="AN946" s="137" t="b">
        <f>AND(AL946,$V946&lt;=Synthèse!$B$44)</f>
        <v>0</v>
      </c>
    </row>
    <row r="947" spans="1:40">
      <c r="A947" s="17">
        <v>534085</v>
      </c>
      <c r="B947" t="str">
        <f ca="1">VLOOKUP(A947,'Fichier FI (en entrée)'!B:AH,3,0)</f>
        <v>MWZWRSAUUF</v>
      </c>
      <c r="C947">
        <f t="shared" si="154"/>
        <v>1080</v>
      </c>
      <c r="D947">
        <f t="shared" si="155"/>
        <v>9.57</v>
      </c>
      <c r="E947" s="14" t="str">
        <f>VLOOKUP(A947,'Fichier FI (en entrée)'!B:AH,2,0)</f>
        <v>EV</v>
      </c>
      <c r="F947" s="14" t="b">
        <f t="shared" si="156"/>
        <v>1</v>
      </c>
      <c r="G947" s="14" t="b">
        <f>IFERROR(VLOOKUP(A947,'Calculs FA (auto)'!A:F,6,0),FALSE)</f>
        <v>0</v>
      </c>
      <c r="H947" s="14" t="b">
        <f t="shared" si="157"/>
        <v>0</v>
      </c>
      <c r="I947" s="16">
        <f>IFERROR(VLOOKUP(A947,'Moyennes FI (en entrée)'!B:N,7,0),"")</f>
        <v>6.57</v>
      </c>
      <c r="J947" s="16">
        <f>IFERROR(VLOOKUP(VLOOKUP(A947,'Fichier FI (en entrée)'!B:AH,33,0),Modificateurs!A$2:B$5,2,0),0)</f>
        <v>0</v>
      </c>
      <c r="K947" s="16">
        <f>IFERROR(VLOOKUP(VLOOKUP(A947,'Redoub FI (en entrée)'!B:N,7,0),Modificateurs!A$8:B$11,2,0),0)</f>
        <v>0</v>
      </c>
      <c r="L947" s="16">
        <f>IFERROR(VLOOKUP(M947,Modificateurs!D$1:E$94,2,0),0)</f>
        <v>3</v>
      </c>
      <c r="M947" t="str">
        <f>VLOOKUP(A947,'Fichier FI (en entrée)'!B:AH,16,0)&amp;" "&amp;VLOOKUP(A947,'Fichier FI (en entrée)'!B:AH,20,0)&amp;" "&amp;VLOOKUP(A947,'Fichier FI (en entrée)'!B:AH,27,0)&amp;" "&amp;VLOOKUP(A947,'Fichier FI (en entrée)'!B:AH,29,0)</f>
        <v xml:space="preserve">S Informatique et Sciences du numérique  </v>
      </c>
      <c r="N947" t="str">
        <f>VLOOKUP(A947,'Fichier FI (en entrée)'!B:AH,8,0)</f>
        <v>En Terminale</v>
      </c>
      <c r="O947" t="b">
        <f>AND(C947&gt;Synthèse!B$8,C947&lt;Synthèse!B$10,NOT(Y947))</f>
        <v>1</v>
      </c>
      <c r="P947" t="s">
        <v>2263</v>
      </c>
      <c r="Q947" s="60">
        <f>ROUNDUP(C947/(Synthèse!$B$4+Synthèse!$B$1)*8,0)</f>
        <v>6</v>
      </c>
      <c r="R947" s="60">
        <f>IFERROR(VLOOKUP(A947,'Evaluations (formulaire)'!A:P,6,0)+VLOOKUP(A947,'Evaluations (formulaire)'!A:P,7,0),0)</f>
        <v>0</v>
      </c>
      <c r="S947" s="60">
        <f>IFERROR(VLOOKUP(A947,'Evaluations (formulaire)'!A:P,8,0),0)</f>
        <v>0</v>
      </c>
      <c r="T947" s="60">
        <f>IF(AND(ISBLANK(P947),Q947&lt;=2),Synthèse!$B$41,IF(AND(ISBLANK(P947),Q947&gt;=7),Synthèse!$C$41,R947+S947))</f>
        <v>0</v>
      </c>
      <c r="U947" s="60">
        <f t="shared" si="158"/>
        <v>9.57</v>
      </c>
      <c r="V947" s="60">
        <f t="shared" si="159"/>
        <v>1078</v>
      </c>
      <c r="X947" s="26">
        <v>216</v>
      </c>
      <c r="Y947" s="26" t="b">
        <f>IFERROR(VLOOKUP(A947,'Calculs FA (auto)'!A:O,15,0),FALSE)</f>
        <v>0</v>
      </c>
      <c r="Z947" s="26">
        <f>IFERROR(VLOOKUP(A947,'Evaluations (formulaire)'!A:M,9,0),0)</f>
        <v>0</v>
      </c>
      <c r="AA947" s="135" t="b">
        <v>0</v>
      </c>
      <c r="AB947" s="135" t="b">
        <v>1</v>
      </c>
      <c r="AC947" s="135" t="b">
        <f t="shared" si="160"/>
        <v>0</v>
      </c>
      <c r="AD947" s="135" t="b">
        <f t="shared" si="161"/>
        <v>1</v>
      </c>
      <c r="AE947" s="135" t="b">
        <f t="shared" si="162"/>
        <v>0</v>
      </c>
      <c r="AF947" s="135" t="b">
        <f>AND(AC947,$V947&lt;=Synthèse!$B$44)</f>
        <v>0</v>
      </c>
      <c r="AG947" s="135" t="b">
        <f>AND(AD947,$V947&lt;=Synthèse!$B$44)</f>
        <v>0</v>
      </c>
      <c r="AH947" s="135" t="b">
        <f>AND(AE947,$V947&lt;=Synthèse!$B$44)</f>
        <v>0</v>
      </c>
      <c r="AI947" s="137" t="b">
        <v>1</v>
      </c>
      <c r="AJ947" s="137" t="b">
        <v>0</v>
      </c>
      <c r="AK947" s="137" t="b">
        <f t="shared" si="163"/>
        <v>1</v>
      </c>
      <c r="AL947" s="137" t="b">
        <f t="shared" si="164"/>
        <v>0</v>
      </c>
      <c r="AM947" s="137" t="b">
        <f>AND(AK947,$V947&lt;=Synthèse!$B$44)</f>
        <v>0</v>
      </c>
      <c r="AN947" s="137" t="b">
        <f>AND(AL947,$V947&lt;=Synthèse!$B$44)</f>
        <v>0</v>
      </c>
    </row>
    <row r="948" spans="1:40">
      <c r="A948" s="17">
        <v>534101</v>
      </c>
      <c r="B948" t="str">
        <f ca="1">VLOOKUP(A948,'Fichier FI (en entrée)'!B:AH,3,0)</f>
        <v>ZRSUXZRZPB</v>
      </c>
      <c r="C948">
        <f t="shared" si="154"/>
        <v>2097</v>
      </c>
      <c r="D948">
        <f t="shared" si="155"/>
        <v>-100</v>
      </c>
      <c r="E948" s="14" t="str">
        <f>VLOOKUP(A948,'Fichier FI (en entrée)'!B:AH,2,0)</f>
        <v>ENV</v>
      </c>
      <c r="F948" s="14" t="b">
        <f t="shared" si="156"/>
        <v>0</v>
      </c>
      <c r="G948" s="14" t="b">
        <f>IFERROR(VLOOKUP(A948,'Calculs FA (auto)'!A:F,6,0),FALSE)</f>
        <v>0</v>
      </c>
      <c r="H948" s="14" t="b">
        <f t="shared" si="157"/>
        <v>0</v>
      </c>
      <c r="I948" s="16" t="str">
        <f>IFERROR(VLOOKUP(A948,'Moyennes FI (en entrée)'!B:N,7,0),"")</f>
        <v/>
      </c>
      <c r="J948" s="16">
        <f>IFERROR(VLOOKUP(VLOOKUP(A948,'Fichier FI (en entrée)'!B:AH,33,0),Modificateurs!A$2:B$5,2,0),0)</f>
        <v>1</v>
      </c>
      <c r="K948" s="16">
        <f>IFERROR(VLOOKUP(VLOOKUP(A948,'Redoub FI (en entrée)'!B:N,7,0),Modificateurs!A$8:B$11,2,0),0)</f>
        <v>0</v>
      </c>
      <c r="L948" s="16">
        <f>IFERROR(VLOOKUP(M948,Modificateurs!D$1:E$94,2,0),0)</f>
        <v>-12</v>
      </c>
      <c r="M948" t="str">
        <f>VLOOKUP(A948,'Fichier FI (en entrée)'!B:AH,16,0)&amp;" "&amp;VLOOKUP(A948,'Fichier FI (en entrée)'!B:AH,20,0)&amp;" "&amp;VLOOKUP(A948,'Fichier FI (en entrée)'!B:AH,27,0)&amp;" "&amp;VLOOKUP(A948,'Fichier FI (en entrée)'!B:AH,29,0)</f>
        <v xml:space="preserve">STMG Ressources Humaines et Communication  </v>
      </c>
      <c r="N948" t="str">
        <f>VLOOKUP(A948,'Fichier FI (en entrée)'!B:AH,8,0)</f>
        <v>En Terminale</v>
      </c>
      <c r="O948" t="b">
        <f>AND(C948&gt;Synthèse!B$8,C948&lt;Synthèse!B$10,NOT(Y948))</f>
        <v>0</v>
      </c>
      <c r="Q948" s="60">
        <f>ROUNDUP(C948/(Synthèse!$B$4+Synthèse!$B$1)*8,0)</f>
        <v>10</v>
      </c>
      <c r="R948" s="60">
        <f>IFERROR(VLOOKUP(A948,'Evaluations (formulaire)'!A:P,6,0)+VLOOKUP(A948,'Evaluations (formulaire)'!A:P,7,0),0)</f>
        <v>0</v>
      </c>
      <c r="S948" s="60">
        <f>IFERROR(VLOOKUP(A948,'Evaluations (formulaire)'!A:P,8,0),0)</f>
        <v>0</v>
      </c>
      <c r="T948" s="60">
        <f>IF(AND(ISBLANK(P948),Q948&lt;=2),Synthèse!$B$41,IF(AND(ISBLANK(P948),Q948&gt;=7),Synthèse!$C$41,R948+S948))</f>
        <v>4.6296296296296294E-3</v>
      </c>
      <c r="U948" s="60">
        <f t="shared" si="158"/>
        <v>-99.995370370370367</v>
      </c>
      <c r="V948" s="60">
        <f t="shared" si="159"/>
        <v>1983</v>
      </c>
      <c r="X948" s="26">
        <v>2015</v>
      </c>
      <c r="Y948" s="26" t="b">
        <f>IFERROR(VLOOKUP(A948,'Calculs FA (auto)'!A:O,15,0),FALSE)</f>
        <v>0</v>
      </c>
      <c r="Z948" s="26">
        <f>IFERROR(VLOOKUP(A948,'Evaluations (formulaire)'!A:M,9,0),0)</f>
        <v>0</v>
      </c>
      <c r="AA948" s="135" t="b">
        <v>1</v>
      </c>
      <c r="AB948" s="135" t="b">
        <v>0</v>
      </c>
      <c r="AC948" s="135" t="b">
        <f t="shared" si="160"/>
        <v>0</v>
      </c>
      <c r="AD948" s="135" t="b">
        <f t="shared" si="161"/>
        <v>0</v>
      </c>
      <c r="AE948" s="135" t="b">
        <f t="shared" si="162"/>
        <v>0</v>
      </c>
      <c r="AF948" s="135" t="b">
        <f>AND(AC948,$V948&lt;=Synthèse!$B$44)</f>
        <v>0</v>
      </c>
      <c r="AG948" s="135" t="b">
        <f>AND(AD948,$V948&lt;=Synthèse!$B$44)</f>
        <v>0</v>
      </c>
      <c r="AH948" s="135" t="b">
        <f>AND(AE948,$V948&lt;=Synthèse!$B$44)</f>
        <v>0</v>
      </c>
      <c r="AI948" s="137" t="b">
        <v>0</v>
      </c>
      <c r="AJ948" s="137" t="b">
        <v>1</v>
      </c>
      <c r="AK948" s="137" t="b">
        <f t="shared" si="163"/>
        <v>0</v>
      </c>
      <c r="AL948" s="137" t="b">
        <f t="shared" si="164"/>
        <v>0</v>
      </c>
      <c r="AM948" s="137" t="b">
        <f>AND(AK948,$V948&lt;=Synthèse!$B$44)</f>
        <v>0</v>
      </c>
      <c r="AN948" s="137" t="b">
        <f>AND(AL948,$V948&lt;=Synthèse!$B$44)</f>
        <v>0</v>
      </c>
    </row>
    <row r="949" spans="1:40">
      <c r="A949" s="17">
        <v>534107</v>
      </c>
      <c r="B949" t="str">
        <f ca="1">VLOOKUP(A949,'Fichier FI (en entrée)'!B:AH,3,0)</f>
        <v>PGBRQQSIVK</v>
      </c>
      <c r="C949">
        <f t="shared" si="154"/>
        <v>650</v>
      </c>
      <c r="D949">
        <f t="shared" si="155"/>
        <v>12.56</v>
      </c>
      <c r="E949" s="14" t="str">
        <f>VLOOKUP(A949,'Fichier FI (en entrée)'!B:AH,2,0)</f>
        <v>EV</v>
      </c>
      <c r="F949" s="14" t="b">
        <f t="shared" si="156"/>
        <v>1</v>
      </c>
      <c r="G949" s="14" t="b">
        <f>IFERROR(VLOOKUP(A949,'Calculs FA (auto)'!A:F,6,0),FALSE)</f>
        <v>0</v>
      </c>
      <c r="H949" s="14" t="b">
        <f t="shared" si="157"/>
        <v>0</v>
      </c>
      <c r="I949" s="16">
        <f>IFERROR(VLOOKUP(A949,'Moyennes FI (en entrée)'!B:N,7,0),"")</f>
        <v>8.56</v>
      </c>
      <c r="J949" s="16">
        <f>IFERROR(VLOOKUP(VLOOKUP(A949,'Fichier FI (en entrée)'!B:AH,33,0),Modificateurs!A$2:B$5,2,0),0)</f>
        <v>1</v>
      </c>
      <c r="K949" s="16">
        <f>IFERROR(VLOOKUP(VLOOKUP(A949,'Redoub FI (en entrée)'!B:N,7,0),Modificateurs!A$8:B$11,2,0),0)</f>
        <v>0</v>
      </c>
      <c r="L949" s="16">
        <f>IFERROR(VLOOKUP(M949,Modificateurs!D$1:E$94,2,0),0)</f>
        <v>3</v>
      </c>
      <c r="M949" t="str">
        <f>VLOOKUP(A949,'Fichier FI (en entrée)'!B:AH,16,0)&amp;" "&amp;VLOOKUP(A949,'Fichier FI (en entrée)'!B:AH,20,0)&amp;" "&amp;VLOOKUP(A949,'Fichier FI (en entrée)'!B:AH,27,0)&amp;" "&amp;VLOOKUP(A949,'Fichier FI (en entrée)'!B:AH,29,0)</f>
        <v xml:space="preserve">S Informatique et Sciences du numérique  </v>
      </c>
      <c r="N949" t="str">
        <f>VLOOKUP(A949,'Fichier FI (en entrée)'!B:AH,8,0)</f>
        <v>En Terminale</v>
      </c>
      <c r="O949" t="b">
        <f>AND(C949&gt;Synthèse!B$8,C949&lt;Synthèse!B$10,NOT(Y949))</f>
        <v>1</v>
      </c>
      <c r="Q949" s="60">
        <f>ROUNDUP(C949/(Synthèse!$B$4+Synthèse!$B$1)*8,0)</f>
        <v>4</v>
      </c>
      <c r="R949" s="60">
        <f>IFERROR(VLOOKUP(A949,'Evaluations (formulaire)'!A:P,6,0)+VLOOKUP(A949,'Evaluations (formulaire)'!A:P,7,0),0)</f>
        <v>0</v>
      </c>
      <c r="S949" s="60">
        <f>IFERROR(VLOOKUP(A949,'Evaluations (formulaire)'!A:P,8,0),0)</f>
        <v>0</v>
      </c>
      <c r="T949" s="60">
        <f>IF(AND(ISBLANK(P949),Q949&lt;=2),Synthèse!$B$41,IF(AND(ISBLANK(P949),Q949&gt;=7),Synthèse!$C$41,R949+S949))</f>
        <v>0</v>
      </c>
      <c r="U949" s="60">
        <f t="shared" si="158"/>
        <v>12.56</v>
      </c>
      <c r="V949" s="60">
        <f t="shared" si="159"/>
        <v>650</v>
      </c>
      <c r="X949" s="26">
        <v>71</v>
      </c>
      <c r="Y949" s="26" t="b">
        <f>IFERROR(VLOOKUP(A949,'Calculs FA (auto)'!A:O,15,0),FALSE)</f>
        <v>0</v>
      </c>
      <c r="Z949" s="26">
        <f>IFERROR(VLOOKUP(A949,'Evaluations (formulaire)'!A:M,9,0),0)</f>
        <v>0</v>
      </c>
      <c r="AA949" s="135" t="b">
        <v>1</v>
      </c>
      <c r="AB949" s="135" t="b">
        <v>0</v>
      </c>
      <c r="AC949" s="135" t="b">
        <f t="shared" si="160"/>
        <v>1</v>
      </c>
      <c r="AD949" s="135" t="b">
        <f t="shared" si="161"/>
        <v>0</v>
      </c>
      <c r="AE949" s="135" t="b">
        <f t="shared" si="162"/>
        <v>0</v>
      </c>
      <c r="AF949" s="135" t="b">
        <f>AND(AC949,$V949&lt;=Synthèse!$B$44)</f>
        <v>1</v>
      </c>
      <c r="AG949" s="135" t="b">
        <f>AND(AD949,$V949&lt;=Synthèse!$B$44)</f>
        <v>0</v>
      </c>
      <c r="AH949" s="135" t="b">
        <f>AND(AE949,$V949&lt;=Synthèse!$B$44)</f>
        <v>0</v>
      </c>
      <c r="AI949" s="137" t="b">
        <v>0</v>
      </c>
      <c r="AJ949" s="137" t="b">
        <v>1</v>
      </c>
      <c r="AK949" s="137" t="b">
        <f t="shared" si="163"/>
        <v>0</v>
      </c>
      <c r="AL949" s="137" t="b">
        <f t="shared" si="164"/>
        <v>1</v>
      </c>
      <c r="AM949" s="137" t="b">
        <f>AND(AK949,$V949&lt;=Synthèse!$B$44)</f>
        <v>0</v>
      </c>
      <c r="AN949" s="137" t="b">
        <f>AND(AL949,$V949&lt;=Synthèse!$B$44)</f>
        <v>1</v>
      </c>
    </row>
    <row r="950" spans="1:40">
      <c r="A950" s="17">
        <v>534111</v>
      </c>
      <c r="B950" t="str">
        <f ca="1">VLOOKUP(A950,'Fichier FI (en entrée)'!B:AH,3,0)</f>
        <v>HUBJGHQJKI</v>
      </c>
      <c r="C950">
        <f t="shared" si="154"/>
        <v>1017</v>
      </c>
      <c r="D950">
        <f t="shared" si="155"/>
        <v>10.25</v>
      </c>
      <c r="E950" s="14" t="str">
        <f>VLOOKUP(A950,'Fichier FI (en entrée)'!B:AH,2,0)</f>
        <v>EV</v>
      </c>
      <c r="F950" s="14" t="b">
        <f t="shared" si="156"/>
        <v>1</v>
      </c>
      <c r="G950" s="14" t="b">
        <f>IFERROR(VLOOKUP(A950,'Calculs FA (auto)'!A:F,6,0),FALSE)</f>
        <v>0</v>
      </c>
      <c r="H950" s="14" t="b">
        <f t="shared" si="157"/>
        <v>0</v>
      </c>
      <c r="I950" s="16">
        <f>IFERROR(VLOOKUP(A950,'Moyennes FI (en entrée)'!B:N,7,0),"")</f>
        <v>8.25</v>
      </c>
      <c r="J950" s="16">
        <f>IFERROR(VLOOKUP(VLOOKUP(A950,'Fichier FI (en entrée)'!B:AH,33,0),Modificateurs!A$2:B$5,2,0),0)</f>
        <v>0</v>
      </c>
      <c r="K950" s="16">
        <f>IFERROR(VLOOKUP(VLOOKUP(A950,'Redoub FI (en entrée)'!B:N,7,0),Modificateurs!A$8:B$11,2,0),0)</f>
        <v>0</v>
      </c>
      <c r="L950" s="16">
        <f>IFERROR(VLOOKUP(M950,Modificateurs!D$1:E$94,2,0),0)</f>
        <v>2</v>
      </c>
      <c r="M950" t="str">
        <f>VLOOKUP(A950,'Fichier FI (en entrée)'!B:AH,16,0)&amp;" "&amp;VLOOKUP(A950,'Fichier FI (en entrée)'!B:AH,20,0)&amp;" "&amp;VLOOKUP(A950,'Fichier FI (en entrée)'!B:AH,27,0)&amp;" "&amp;VLOOKUP(A950,'Fichier FI (en entrée)'!B:AH,29,0)</f>
        <v xml:space="preserve">S Mathématiques  </v>
      </c>
      <c r="N950" t="str">
        <f>VLOOKUP(A950,'Fichier FI (en entrée)'!B:AH,8,0)</f>
        <v>En Terminale</v>
      </c>
      <c r="O950" t="b">
        <f>AND(C950&gt;Synthèse!B$8,C950&lt;Synthèse!B$10,NOT(Y950))</f>
        <v>1</v>
      </c>
      <c r="P950" t="s">
        <v>84</v>
      </c>
      <c r="Q950" s="60">
        <f>ROUNDUP(C950/(Synthèse!$B$4+Synthèse!$B$1)*8,0)</f>
        <v>5</v>
      </c>
      <c r="R950" s="60">
        <f>IFERROR(VLOOKUP(A950,'Evaluations (formulaire)'!A:P,6,0)+VLOOKUP(A950,'Evaluations (formulaire)'!A:P,7,0),0)</f>
        <v>0</v>
      </c>
      <c r="S950" s="60">
        <f>IFERROR(VLOOKUP(A950,'Evaluations (formulaire)'!A:P,8,0),0)</f>
        <v>0</v>
      </c>
      <c r="T950" s="60">
        <f>IF(AND(ISBLANK(P950),Q950&lt;=2),Synthèse!$B$41,IF(AND(ISBLANK(P950),Q950&gt;=7),Synthèse!$C$41,R950+S950))</f>
        <v>0</v>
      </c>
      <c r="U950" s="60">
        <f t="shared" si="158"/>
        <v>10.25</v>
      </c>
      <c r="V950" s="60">
        <f t="shared" si="159"/>
        <v>1017</v>
      </c>
      <c r="X950" s="26">
        <v>1298</v>
      </c>
      <c r="Y950" s="26" t="b">
        <f>IFERROR(VLOOKUP(A950,'Calculs FA (auto)'!A:O,15,0),FALSE)</f>
        <v>0</v>
      </c>
      <c r="Z950" s="26">
        <f>IFERROR(VLOOKUP(A950,'Evaluations (formulaire)'!A:M,9,0),0)</f>
        <v>0</v>
      </c>
      <c r="AA950" s="135" t="b">
        <v>0</v>
      </c>
      <c r="AB950" s="135" t="b">
        <v>1</v>
      </c>
      <c r="AC950" s="135" t="b">
        <f t="shared" si="160"/>
        <v>0</v>
      </c>
      <c r="AD950" s="135" t="b">
        <f t="shared" si="161"/>
        <v>1</v>
      </c>
      <c r="AE950" s="135" t="b">
        <f t="shared" si="162"/>
        <v>0</v>
      </c>
      <c r="AF950" s="135" t="b">
        <f>AND(AC950,$V950&lt;=Synthèse!$B$44)</f>
        <v>0</v>
      </c>
      <c r="AG950" s="135" t="b">
        <f>AND(AD950,$V950&lt;=Synthèse!$B$44)</f>
        <v>0</v>
      </c>
      <c r="AH950" s="135" t="b">
        <f>AND(AE950,$V950&lt;=Synthèse!$B$44)</f>
        <v>0</v>
      </c>
      <c r="AI950" s="137" t="b">
        <v>0</v>
      </c>
      <c r="AJ950" s="137" t="b">
        <v>0</v>
      </c>
      <c r="AK950" s="137" t="b">
        <f t="shared" si="163"/>
        <v>0</v>
      </c>
      <c r="AL950" s="137" t="b">
        <f t="shared" si="164"/>
        <v>0</v>
      </c>
      <c r="AM950" s="137" t="b">
        <f>AND(AK950,$V950&lt;=Synthèse!$B$44)</f>
        <v>0</v>
      </c>
      <c r="AN950" s="137" t="b">
        <f>AND(AL950,$V950&lt;=Synthèse!$B$44)</f>
        <v>0</v>
      </c>
    </row>
    <row r="951" spans="1:40">
      <c r="A951" s="17">
        <v>534112</v>
      </c>
      <c r="B951" t="str">
        <f ca="1">VLOOKUP(A951,'Fichier FI (en entrée)'!B:AH,3,0)</f>
        <v>QXMFJPKHST</v>
      </c>
      <c r="C951">
        <f t="shared" si="154"/>
        <v>2097</v>
      </c>
      <c r="D951">
        <f t="shared" si="155"/>
        <v>-100</v>
      </c>
      <c r="E951" s="14" t="str">
        <f>VLOOKUP(A951,'Fichier FI (en entrée)'!B:AH,2,0)</f>
        <v>ENV</v>
      </c>
      <c r="F951" s="14" t="b">
        <f t="shared" si="156"/>
        <v>0</v>
      </c>
      <c r="G951" s="14" t="b">
        <f>IFERROR(VLOOKUP(A951,'Calculs FA (auto)'!A:F,6,0),FALSE)</f>
        <v>0</v>
      </c>
      <c r="H951" s="14" t="b">
        <f t="shared" si="157"/>
        <v>0</v>
      </c>
      <c r="I951" s="16" t="str">
        <f>IFERROR(VLOOKUP(A951,'Moyennes FI (en entrée)'!B:N,7,0),"")</f>
        <v/>
      </c>
      <c r="J951" s="16">
        <f>IFERROR(VLOOKUP(VLOOKUP(A951,'Fichier FI (en entrée)'!B:AH,33,0),Modificateurs!A$2:B$5,2,0),0)</f>
        <v>1</v>
      </c>
      <c r="K951" s="16">
        <f>IFERROR(VLOOKUP(VLOOKUP(A951,'Redoub FI (en entrée)'!B:N,7,0),Modificateurs!A$8:B$11,2,0),0)</f>
        <v>0</v>
      </c>
      <c r="L951" s="16">
        <f>IFERROR(VLOOKUP(M951,Modificateurs!D$1:E$94,2,0),0)</f>
        <v>2</v>
      </c>
      <c r="M951" t="str">
        <f>VLOOKUP(A951,'Fichier FI (en entrée)'!B:AH,16,0)&amp;" "&amp;VLOOKUP(A951,'Fichier FI (en entrée)'!B:AH,20,0)&amp;" "&amp;VLOOKUP(A951,'Fichier FI (en entrée)'!B:AH,27,0)&amp;" "&amp;VLOOKUP(A951,'Fichier FI (en entrée)'!B:AH,29,0)</f>
        <v xml:space="preserve">S Mathématiques  </v>
      </c>
      <c r="N951" t="str">
        <f>VLOOKUP(A951,'Fichier FI (en entrée)'!B:AH,8,0)</f>
        <v>En Terminale</v>
      </c>
      <c r="O951" t="b">
        <f>AND(C951&gt;Synthèse!B$8,C951&lt;Synthèse!B$10,NOT(Y951))</f>
        <v>0</v>
      </c>
      <c r="P951" t="s">
        <v>84</v>
      </c>
      <c r="Q951" s="60">
        <f>ROUNDUP(C951/(Synthèse!$B$4+Synthèse!$B$1)*8,0)</f>
        <v>10</v>
      </c>
      <c r="R951" s="60">
        <f>IFERROR(VLOOKUP(A951,'Evaluations (formulaire)'!A:P,6,0)+VLOOKUP(A951,'Evaluations (formulaire)'!A:P,7,0),0)</f>
        <v>0</v>
      </c>
      <c r="S951" s="60">
        <f>IFERROR(VLOOKUP(A951,'Evaluations (formulaire)'!A:P,8,0),0)</f>
        <v>0</v>
      </c>
      <c r="T951" s="60">
        <f>IF(AND(ISBLANK(P951),Q951&lt;=2),Synthèse!$B$41,IF(AND(ISBLANK(P951),Q951&gt;=7),Synthèse!$C$41,R951+S951))</f>
        <v>0</v>
      </c>
      <c r="U951" s="60">
        <f t="shared" si="158"/>
        <v>-100</v>
      </c>
      <c r="V951" s="60">
        <f t="shared" si="159"/>
        <v>2096</v>
      </c>
      <c r="X951" s="26">
        <v>1870</v>
      </c>
      <c r="Y951" s="26" t="b">
        <f>IFERROR(VLOOKUP(A951,'Calculs FA (auto)'!A:O,15,0),FALSE)</f>
        <v>0</v>
      </c>
      <c r="Z951" s="26">
        <f>IFERROR(VLOOKUP(A951,'Evaluations (formulaire)'!A:M,9,0),0)</f>
        <v>0</v>
      </c>
      <c r="AA951" s="135" t="b">
        <v>0</v>
      </c>
      <c r="AB951" s="135" t="b">
        <v>1</v>
      </c>
      <c r="AC951" s="135" t="b">
        <f t="shared" si="160"/>
        <v>0</v>
      </c>
      <c r="AD951" s="135" t="b">
        <f t="shared" si="161"/>
        <v>0</v>
      </c>
      <c r="AE951" s="135" t="b">
        <f t="shared" si="162"/>
        <v>0</v>
      </c>
      <c r="AF951" s="135" t="b">
        <f>AND(AC951,$V951&lt;=Synthèse!$B$44)</f>
        <v>0</v>
      </c>
      <c r="AG951" s="135" t="b">
        <f>AND(AD951,$V951&lt;=Synthèse!$B$44)</f>
        <v>0</v>
      </c>
      <c r="AH951" s="135" t="b">
        <f>AND(AE951,$V951&lt;=Synthèse!$B$44)</f>
        <v>0</v>
      </c>
      <c r="AI951" s="137" t="b">
        <v>0</v>
      </c>
      <c r="AJ951" s="137" t="b">
        <v>0</v>
      </c>
      <c r="AK951" s="137" t="b">
        <f t="shared" si="163"/>
        <v>0</v>
      </c>
      <c r="AL951" s="137" t="b">
        <f t="shared" si="164"/>
        <v>0</v>
      </c>
      <c r="AM951" s="137" t="b">
        <f>AND(AK951,$V951&lt;=Synthèse!$B$44)</f>
        <v>0</v>
      </c>
      <c r="AN951" s="137" t="b">
        <f>AND(AL951,$V951&lt;=Synthèse!$B$44)</f>
        <v>0</v>
      </c>
    </row>
    <row r="952" spans="1:40">
      <c r="A952" s="17">
        <v>537388</v>
      </c>
      <c r="B952" t="str">
        <f ca="1">VLOOKUP(A952,'Fichier FI (en entrée)'!B:AH,3,0)</f>
        <v>ZKGTLUSRLU</v>
      </c>
      <c r="C952">
        <f t="shared" si="154"/>
        <v>2097</v>
      </c>
      <c r="D952">
        <f t="shared" si="155"/>
        <v>-100</v>
      </c>
      <c r="E952" s="14" t="str">
        <f>VLOOKUP(A952,'Fichier FI (en entrée)'!B:AH,2,0)</f>
        <v>ENV</v>
      </c>
      <c r="F952" s="14" t="b">
        <f t="shared" si="156"/>
        <v>0</v>
      </c>
      <c r="G952" s="14" t="b">
        <f>IFERROR(VLOOKUP(A952,'Calculs FA (auto)'!A:F,6,0),FALSE)</f>
        <v>0</v>
      </c>
      <c r="H952" s="14" t="b">
        <f t="shared" si="157"/>
        <v>0</v>
      </c>
      <c r="I952" s="16" t="str">
        <f>IFERROR(VLOOKUP(A952,'Moyennes FI (en entrée)'!B:N,7,0),"")</f>
        <v/>
      </c>
      <c r="J952" s="16">
        <f>IFERROR(VLOOKUP(VLOOKUP(A952,'Fichier FI (en entrée)'!B:AH,33,0),Modificateurs!A$2:B$5,2,0),0)</f>
        <v>0</v>
      </c>
      <c r="K952" s="16">
        <f>IFERROR(VLOOKUP(VLOOKUP(A952,'Redoub FI (en entrée)'!B:N,7,0),Modificateurs!A$8:B$11,2,0),0)</f>
        <v>0</v>
      </c>
      <c r="L952" s="16">
        <f>IFERROR(VLOOKUP(M952,Modificateurs!D$1:E$94,2,0),0)</f>
        <v>-6</v>
      </c>
      <c r="M952" t="str">
        <f>VLOOKUP(A952,'Fichier FI (en entrée)'!B:AH,16,0)&amp;" "&amp;VLOOKUP(A952,'Fichier FI (en entrée)'!B:AH,20,0)&amp;" "&amp;VLOOKUP(A952,'Fichier FI (en entrée)'!B:AH,27,0)&amp;" "&amp;VLOOKUP(A952,'Fichier FI (en entrée)'!B:AH,29,0)</f>
        <v xml:space="preserve">STI2D Innovation Technologique et Eco conception  </v>
      </c>
      <c r="N952" t="str">
        <f>VLOOKUP(A952,'Fichier FI (en entrée)'!B:AH,8,0)</f>
        <v>En Terminale</v>
      </c>
      <c r="O952" t="b">
        <f>AND(C952&gt;Synthèse!B$8,C952&lt;Synthèse!B$10,NOT(Y952))</f>
        <v>0</v>
      </c>
      <c r="P952" t="s">
        <v>2257</v>
      </c>
      <c r="Q952" s="60">
        <f>ROUNDUP(C952/(Synthèse!$B$4+Synthèse!$B$1)*8,0)</f>
        <v>10</v>
      </c>
      <c r="R952" s="60">
        <f>IFERROR(VLOOKUP(A952,'Evaluations (formulaire)'!A:P,6,0)+VLOOKUP(A952,'Evaluations (formulaire)'!A:P,7,0),0)</f>
        <v>0</v>
      </c>
      <c r="S952" s="60">
        <f>IFERROR(VLOOKUP(A952,'Evaluations (formulaire)'!A:P,8,0),0)</f>
        <v>0</v>
      </c>
      <c r="T952" s="60">
        <f>IF(AND(ISBLANK(P952),Q952&lt;=2),Synthèse!$B$41,IF(AND(ISBLANK(P952),Q952&gt;=7),Synthèse!$C$41,R952+S952))</f>
        <v>0</v>
      </c>
      <c r="U952" s="60">
        <f t="shared" si="158"/>
        <v>-100</v>
      </c>
      <c r="V952" s="60">
        <f t="shared" si="159"/>
        <v>2096</v>
      </c>
      <c r="X952" s="26">
        <v>2047</v>
      </c>
      <c r="Y952" s="26" t="b">
        <f>IFERROR(VLOOKUP(A952,'Calculs FA (auto)'!A:O,15,0),FALSE)</f>
        <v>0</v>
      </c>
      <c r="Z952" s="26">
        <f>IFERROR(VLOOKUP(A952,'Evaluations (formulaire)'!A:M,9,0),0)</f>
        <v>0</v>
      </c>
      <c r="AA952" s="135" t="b">
        <v>0</v>
      </c>
      <c r="AB952" s="135" t="b">
        <v>1</v>
      </c>
      <c r="AC952" s="135" t="b">
        <f t="shared" si="160"/>
        <v>0</v>
      </c>
      <c r="AD952" s="135" t="b">
        <f t="shared" si="161"/>
        <v>0</v>
      </c>
      <c r="AE952" s="135" t="b">
        <f t="shared" si="162"/>
        <v>0</v>
      </c>
      <c r="AF952" s="135" t="b">
        <f>AND(AC952,$V952&lt;=Synthèse!$B$44)</f>
        <v>0</v>
      </c>
      <c r="AG952" s="135" t="b">
        <f>AND(AD952,$V952&lt;=Synthèse!$B$44)</f>
        <v>0</v>
      </c>
      <c r="AH952" s="135" t="b">
        <f>AND(AE952,$V952&lt;=Synthèse!$B$44)</f>
        <v>0</v>
      </c>
      <c r="AI952" s="137" t="b">
        <v>1</v>
      </c>
      <c r="AJ952" s="137" t="b">
        <v>0</v>
      </c>
      <c r="AK952" s="137" t="b">
        <f t="shared" si="163"/>
        <v>0</v>
      </c>
      <c r="AL952" s="137" t="b">
        <f t="shared" si="164"/>
        <v>0</v>
      </c>
      <c r="AM952" s="137" t="b">
        <f>AND(AK952,$V952&lt;=Synthèse!$B$44)</f>
        <v>0</v>
      </c>
      <c r="AN952" s="137" t="b">
        <f>AND(AL952,$V952&lt;=Synthèse!$B$44)</f>
        <v>0</v>
      </c>
    </row>
    <row r="953" spans="1:40">
      <c r="A953" s="17">
        <v>537795</v>
      </c>
      <c r="B953" t="str">
        <f ca="1">VLOOKUP(A953,'Fichier FI (en entrée)'!B:AH,3,0)</f>
        <v>BNTTTNFJCN</v>
      </c>
      <c r="C953">
        <f t="shared" si="154"/>
        <v>185</v>
      </c>
      <c r="D953">
        <f t="shared" si="155"/>
        <v>16.09</v>
      </c>
      <c r="E953" s="14" t="str">
        <f>VLOOKUP(A953,'Fichier FI (en entrée)'!B:AH,2,0)</f>
        <v>EV</v>
      </c>
      <c r="F953" s="14" t="b">
        <f t="shared" si="156"/>
        <v>1</v>
      </c>
      <c r="G953" s="14" t="b">
        <f>IFERROR(VLOOKUP(A953,'Calculs FA (auto)'!A:F,6,0),FALSE)</f>
        <v>1</v>
      </c>
      <c r="H953" s="14" t="b">
        <f t="shared" si="157"/>
        <v>1</v>
      </c>
      <c r="I953" s="16">
        <f>IFERROR(VLOOKUP(A953,'Moyennes FI (en entrée)'!B:N,7,0),"")</f>
        <v>11.09</v>
      </c>
      <c r="J953" s="16">
        <f>IFERROR(VLOOKUP(VLOOKUP(A953,'Fichier FI (en entrée)'!B:AH,33,0),Modificateurs!A$2:B$5,2,0),0)</f>
        <v>3</v>
      </c>
      <c r="K953" s="16">
        <f>IFERROR(VLOOKUP(VLOOKUP(A953,'Redoub FI (en entrée)'!B:N,7,0),Modificateurs!A$8:B$11,2,0),0)</f>
        <v>0</v>
      </c>
      <c r="L953" s="16">
        <f>IFERROR(VLOOKUP(M953,Modificateurs!D$1:E$94,2,0),0)</f>
        <v>2</v>
      </c>
      <c r="M953" t="str">
        <f>VLOOKUP(A953,'Fichier FI (en entrée)'!B:AH,16,0)&amp;" "&amp;VLOOKUP(A953,'Fichier FI (en entrée)'!B:AH,20,0)&amp;" "&amp;VLOOKUP(A953,'Fichier FI (en entrée)'!B:AH,27,0)&amp;" "&amp;VLOOKUP(A953,'Fichier FI (en entrée)'!B:AH,29,0)</f>
        <v xml:space="preserve">STI2D Système informatique et numérique  </v>
      </c>
      <c r="N953" t="str">
        <f>VLOOKUP(A953,'Fichier FI (en entrée)'!B:AH,8,0)</f>
        <v>En Terminale</v>
      </c>
      <c r="O953" t="b">
        <f>AND(C953&gt;Synthèse!B$8,C953&lt;Synthèse!B$10,NOT(Y953))</f>
        <v>0</v>
      </c>
      <c r="P953" t="s">
        <v>2264</v>
      </c>
      <c r="Q953" s="60">
        <f>ROUNDUP(C953/(Synthèse!$B$4+Synthèse!$B$1)*8,0)</f>
        <v>1</v>
      </c>
      <c r="R953" s="60">
        <f>IFERROR(VLOOKUP(A953,'Evaluations (formulaire)'!A:P,6,0)+VLOOKUP(A953,'Evaluations (formulaire)'!A:P,7,0),0)</f>
        <v>0</v>
      </c>
      <c r="S953" s="60">
        <f>IFERROR(VLOOKUP(A953,'Evaluations (formulaire)'!A:P,8,0),0)</f>
        <v>0</v>
      </c>
      <c r="T953" s="60">
        <f>IF(AND(ISBLANK(P953),Q953&lt;=2),Synthèse!$B$41,IF(AND(ISBLANK(P953),Q953&gt;=7),Synthèse!$C$41,R953+S953))</f>
        <v>0</v>
      </c>
      <c r="U953" s="60">
        <f t="shared" si="158"/>
        <v>16.09</v>
      </c>
      <c r="V953" s="60">
        <f t="shared" si="159"/>
        <v>185</v>
      </c>
      <c r="X953" s="26">
        <v>22</v>
      </c>
      <c r="Y953" s="26" t="b">
        <f>IFERROR(VLOOKUP(A953,'Calculs FA (auto)'!A:O,15,0),FALSE)</f>
        <v>0</v>
      </c>
      <c r="Z953" s="26">
        <f>IFERROR(VLOOKUP(A953,'Evaluations (formulaire)'!A:M,9,0),0)</f>
        <v>0</v>
      </c>
      <c r="AA953" s="135" t="b">
        <v>1</v>
      </c>
      <c r="AB953" s="135" t="b">
        <v>0</v>
      </c>
      <c r="AC953" s="135" t="b">
        <f t="shared" si="160"/>
        <v>1</v>
      </c>
      <c r="AD953" s="135" t="b">
        <f t="shared" si="161"/>
        <v>0</v>
      </c>
      <c r="AE953" s="135" t="b">
        <f t="shared" si="162"/>
        <v>0</v>
      </c>
      <c r="AF953" s="135" t="b">
        <f>AND(AC953,$V953&lt;=Synthèse!$B$44)</f>
        <v>1</v>
      </c>
      <c r="AG953" s="135" t="b">
        <f>AND(AD953,$V953&lt;=Synthèse!$B$44)</f>
        <v>0</v>
      </c>
      <c r="AH953" s="135" t="b">
        <f>AND(AE953,$V953&lt;=Synthèse!$B$44)</f>
        <v>0</v>
      </c>
      <c r="AI953" s="137" t="b">
        <v>0</v>
      </c>
      <c r="AJ953" s="137" t="b">
        <v>1</v>
      </c>
      <c r="AK953" s="137" t="b">
        <f t="shared" si="163"/>
        <v>0</v>
      </c>
      <c r="AL953" s="137" t="b">
        <f t="shared" si="164"/>
        <v>1</v>
      </c>
      <c r="AM953" s="137" t="b">
        <f>AND(AK953,$V953&lt;=Synthèse!$B$44)</f>
        <v>0</v>
      </c>
      <c r="AN953" s="137" t="b">
        <f>AND(AL953,$V953&lt;=Synthèse!$B$44)</f>
        <v>1</v>
      </c>
    </row>
    <row r="954" spans="1:40">
      <c r="A954" s="17">
        <v>538169</v>
      </c>
      <c r="B954" t="str">
        <f ca="1">VLOOKUP(A954,'Fichier FI (en entrée)'!B:AH,3,0)</f>
        <v>XZNTJXGPRF</v>
      </c>
      <c r="C954">
        <f t="shared" si="154"/>
        <v>2097</v>
      </c>
      <c r="D954">
        <f t="shared" si="155"/>
        <v>-100</v>
      </c>
      <c r="E954" s="14" t="str">
        <f>VLOOKUP(A954,'Fichier FI (en entrée)'!B:AH,2,0)</f>
        <v>ENV</v>
      </c>
      <c r="F954" s="14" t="b">
        <f t="shared" si="156"/>
        <v>0</v>
      </c>
      <c r="G954" s="14" t="b">
        <f>IFERROR(VLOOKUP(A954,'Calculs FA (auto)'!A:F,6,0),FALSE)</f>
        <v>0</v>
      </c>
      <c r="H954" s="14" t="b">
        <f t="shared" si="157"/>
        <v>0</v>
      </c>
      <c r="I954" s="16" t="str">
        <f>IFERROR(VLOOKUP(A954,'Moyennes FI (en entrée)'!B:N,7,0),"")</f>
        <v/>
      </c>
      <c r="J954" s="16">
        <f>IFERROR(VLOOKUP(VLOOKUP(A954,'Fichier FI (en entrée)'!B:AH,33,0),Modificateurs!A$2:B$5,2,0),0)</f>
        <v>1</v>
      </c>
      <c r="K954" s="16">
        <f>IFERROR(VLOOKUP(VLOOKUP(A954,'Redoub FI (en entrée)'!B:N,7,0),Modificateurs!A$8:B$11,2,0),0)</f>
        <v>0</v>
      </c>
      <c r="L954" s="16">
        <f>IFERROR(VLOOKUP(M954,Modificateurs!D$1:E$94,2,0),0)</f>
        <v>1</v>
      </c>
      <c r="M954" t="str">
        <f>VLOOKUP(A954,'Fichier FI (en entrée)'!B:AH,16,0)&amp;" "&amp;VLOOKUP(A954,'Fichier FI (en entrée)'!B:AH,20,0)&amp;" "&amp;VLOOKUP(A954,'Fichier FI (en entrée)'!B:AH,27,0)&amp;" "&amp;VLOOKUP(A954,'Fichier FI (en entrée)'!B:AH,29,0)</f>
        <v xml:space="preserve">S Sciences de la vie et de la terre  </v>
      </c>
      <c r="N954" t="str">
        <f>VLOOKUP(A954,'Fichier FI (en entrée)'!B:AH,8,0)</f>
        <v>En Terminale</v>
      </c>
      <c r="O954" t="b">
        <f>AND(C954&gt;Synthèse!B$8,C954&lt;Synthèse!B$10,NOT(Y954))</f>
        <v>0</v>
      </c>
      <c r="P954" t="s">
        <v>2262</v>
      </c>
      <c r="Q954" s="60">
        <f>ROUNDUP(C954/(Synthèse!$B$4+Synthèse!$B$1)*8,0)</f>
        <v>10</v>
      </c>
      <c r="R954" s="60">
        <f>IFERROR(VLOOKUP(A954,'Evaluations (formulaire)'!A:P,6,0)+VLOOKUP(A954,'Evaluations (formulaire)'!A:P,7,0),0)</f>
        <v>0</v>
      </c>
      <c r="S954" s="60">
        <f>IFERROR(VLOOKUP(A954,'Evaluations (formulaire)'!A:P,8,0),0)</f>
        <v>0</v>
      </c>
      <c r="T954" s="60">
        <f>IF(AND(ISBLANK(P954),Q954&lt;=2),Synthèse!$B$41,IF(AND(ISBLANK(P954),Q954&gt;=7),Synthèse!$C$41,R954+S954))</f>
        <v>0</v>
      </c>
      <c r="U954" s="60">
        <f t="shared" si="158"/>
        <v>-100</v>
      </c>
      <c r="V954" s="60">
        <f t="shared" si="159"/>
        <v>2096</v>
      </c>
      <c r="X954" s="26">
        <v>1334</v>
      </c>
      <c r="Y954" s="26" t="b">
        <f>IFERROR(VLOOKUP(A954,'Calculs FA (auto)'!A:O,15,0),FALSE)</f>
        <v>0</v>
      </c>
      <c r="Z954" s="26">
        <f>IFERROR(VLOOKUP(A954,'Evaluations (formulaire)'!A:M,9,0),0)</f>
        <v>0</v>
      </c>
      <c r="AA954" s="135" t="b">
        <v>1</v>
      </c>
      <c r="AB954" s="135" t="b">
        <v>0</v>
      </c>
      <c r="AC954" s="135" t="b">
        <f t="shared" si="160"/>
        <v>0</v>
      </c>
      <c r="AD954" s="135" t="b">
        <f t="shared" si="161"/>
        <v>0</v>
      </c>
      <c r="AE954" s="135" t="b">
        <f t="shared" si="162"/>
        <v>0</v>
      </c>
      <c r="AF954" s="135" t="b">
        <f>AND(AC954,$V954&lt;=Synthèse!$B$44)</f>
        <v>0</v>
      </c>
      <c r="AG954" s="135" t="b">
        <f>AND(AD954,$V954&lt;=Synthèse!$B$44)</f>
        <v>0</v>
      </c>
      <c r="AH954" s="135" t="b">
        <f>AND(AE954,$V954&lt;=Synthèse!$B$44)</f>
        <v>0</v>
      </c>
      <c r="AI954" s="137" t="b">
        <v>0</v>
      </c>
      <c r="AJ954" s="137" t="b">
        <v>1</v>
      </c>
      <c r="AK954" s="137" t="b">
        <f t="shared" si="163"/>
        <v>0</v>
      </c>
      <c r="AL954" s="137" t="b">
        <f t="shared" si="164"/>
        <v>0</v>
      </c>
      <c r="AM954" s="137" t="b">
        <f>AND(AK954,$V954&lt;=Synthèse!$B$44)</f>
        <v>0</v>
      </c>
      <c r="AN954" s="137" t="b">
        <f>AND(AL954,$V954&lt;=Synthèse!$B$44)</f>
        <v>0</v>
      </c>
    </row>
    <row r="955" spans="1:40">
      <c r="A955" s="17">
        <v>539164</v>
      </c>
      <c r="B955" t="str">
        <f ca="1">VLOOKUP(A955,'Fichier FI (en entrée)'!B:AH,3,0)</f>
        <v>PSLAYKVCVI</v>
      </c>
      <c r="C955">
        <f t="shared" si="154"/>
        <v>1112</v>
      </c>
      <c r="D955">
        <f t="shared" si="155"/>
        <v>9.1900000000000013</v>
      </c>
      <c r="E955" s="14" t="str">
        <f>VLOOKUP(A955,'Fichier FI (en entrée)'!B:AH,2,0)</f>
        <v>EV</v>
      </c>
      <c r="F955" s="14" t="b">
        <f t="shared" si="156"/>
        <v>1</v>
      </c>
      <c r="G955" s="14" t="b">
        <f>IFERROR(VLOOKUP(A955,'Calculs FA (auto)'!A:F,6,0),FALSE)</f>
        <v>1</v>
      </c>
      <c r="H955" s="14" t="b">
        <f t="shared" si="157"/>
        <v>1</v>
      </c>
      <c r="I955" s="16">
        <f>IFERROR(VLOOKUP(A955,'Moyennes FI (en entrée)'!B:N,7,0),"")</f>
        <v>7.19</v>
      </c>
      <c r="J955" s="16">
        <f>IFERROR(VLOOKUP(VLOOKUP(A955,'Fichier FI (en entrée)'!B:AH,33,0),Modificateurs!A$2:B$5,2,0),0)</f>
        <v>0</v>
      </c>
      <c r="K955" s="16">
        <f>IFERROR(VLOOKUP(VLOOKUP(A955,'Redoub FI (en entrée)'!B:N,7,0),Modificateurs!A$8:B$11,2,0),0)</f>
        <v>0</v>
      </c>
      <c r="L955" s="16">
        <f>IFERROR(VLOOKUP(M955,Modificateurs!D$1:E$94,2,0),0)</f>
        <v>2</v>
      </c>
      <c r="M955" t="str">
        <f>VLOOKUP(A955,'Fichier FI (en entrée)'!B:AH,16,0)&amp;" "&amp;VLOOKUP(A955,'Fichier FI (en entrée)'!B:AH,20,0)&amp;" "&amp;VLOOKUP(A955,'Fichier FI (en entrée)'!B:AH,27,0)&amp;" "&amp;VLOOKUP(A955,'Fichier FI (en entrée)'!B:AH,29,0)</f>
        <v xml:space="preserve">STI2D Système informatique et numérique  </v>
      </c>
      <c r="N955" t="str">
        <f>VLOOKUP(A955,'Fichier FI (en entrée)'!B:AH,8,0)</f>
        <v>En Terminale</v>
      </c>
      <c r="O955" t="b">
        <f>AND(C955&gt;Synthèse!B$8,C955&lt;Synthèse!B$10,NOT(Y955))</f>
        <v>0</v>
      </c>
      <c r="P955" t="s">
        <v>2268</v>
      </c>
      <c r="Q955" s="60">
        <f>ROUNDUP(C955/(Synthèse!$B$4+Synthèse!$B$1)*8,0)</f>
        <v>6</v>
      </c>
      <c r="R955" s="60">
        <f>IFERROR(VLOOKUP(A955,'Evaluations (formulaire)'!A:P,6,0)+VLOOKUP(A955,'Evaluations (formulaire)'!A:P,7,0),0)</f>
        <v>0</v>
      </c>
      <c r="S955" s="60">
        <f>IFERROR(VLOOKUP(A955,'Evaluations (formulaire)'!A:P,8,0),0)</f>
        <v>0</v>
      </c>
      <c r="T955" s="60">
        <f>IF(AND(ISBLANK(P955),Q955&lt;=2),Synthèse!$B$41,IF(AND(ISBLANK(P955),Q955&gt;=7),Synthèse!$C$41,R955+S955))</f>
        <v>0</v>
      </c>
      <c r="U955" s="60">
        <f t="shared" si="158"/>
        <v>9.1900000000000013</v>
      </c>
      <c r="V955" s="60">
        <f t="shared" si="159"/>
        <v>1110</v>
      </c>
      <c r="X955" s="26">
        <v>1777</v>
      </c>
      <c r="Y955" s="26" t="b">
        <f>IFERROR(VLOOKUP(A955,'Calculs FA (auto)'!A:O,15,0),FALSE)</f>
        <v>1</v>
      </c>
      <c r="Z955" s="26">
        <f>IFERROR(VLOOKUP(A955,'Evaluations (formulaire)'!A:M,9,0),0)</f>
        <v>0</v>
      </c>
      <c r="AA955" s="135" t="b">
        <v>1</v>
      </c>
      <c r="AB955" s="135" t="b">
        <v>0</v>
      </c>
      <c r="AC955" s="135" t="b">
        <f t="shared" si="160"/>
        <v>1</v>
      </c>
      <c r="AD955" s="135" t="b">
        <f t="shared" si="161"/>
        <v>0</v>
      </c>
      <c r="AE955" s="135" t="b">
        <f t="shared" si="162"/>
        <v>0</v>
      </c>
      <c r="AF955" s="135" t="b">
        <f>AND(AC955,$V955&lt;=Synthèse!$B$44)</f>
        <v>0</v>
      </c>
      <c r="AG955" s="135" t="b">
        <f>AND(AD955,$V955&lt;=Synthèse!$B$44)</f>
        <v>0</v>
      </c>
      <c r="AH955" s="135" t="b">
        <f>AND(AE955,$V955&lt;=Synthèse!$B$44)</f>
        <v>0</v>
      </c>
      <c r="AI955" s="137" t="b">
        <v>0</v>
      </c>
      <c r="AJ955" s="137" t="b">
        <v>1</v>
      </c>
      <c r="AK955" s="137" t="b">
        <f t="shared" si="163"/>
        <v>0</v>
      </c>
      <c r="AL955" s="137" t="b">
        <f t="shared" si="164"/>
        <v>1</v>
      </c>
      <c r="AM955" s="137" t="b">
        <f>AND(AK955,$V955&lt;=Synthèse!$B$44)</f>
        <v>0</v>
      </c>
      <c r="AN955" s="137" t="b">
        <f>AND(AL955,$V955&lt;=Synthèse!$B$44)</f>
        <v>0</v>
      </c>
    </row>
    <row r="956" spans="1:40">
      <c r="A956" s="17">
        <v>539293</v>
      </c>
      <c r="B956" t="str">
        <f ca="1">VLOOKUP(A956,'Fichier FI (en entrée)'!B:AH,3,0)</f>
        <v>PRCGVNFYWR</v>
      </c>
      <c r="C956">
        <f t="shared" si="154"/>
        <v>785</v>
      </c>
      <c r="D956">
        <f t="shared" si="155"/>
        <v>11.77</v>
      </c>
      <c r="E956" s="14" t="str">
        <f>VLOOKUP(A956,'Fichier FI (en entrée)'!B:AH,2,0)</f>
        <v>EV</v>
      </c>
      <c r="F956" s="14" t="b">
        <f t="shared" si="156"/>
        <v>1</v>
      </c>
      <c r="G956" s="14" t="b">
        <f>IFERROR(VLOOKUP(A956,'Calculs FA (auto)'!A:F,6,0),FALSE)</f>
        <v>0</v>
      </c>
      <c r="H956" s="14" t="b">
        <f t="shared" si="157"/>
        <v>0</v>
      </c>
      <c r="I956" s="16">
        <f>IFERROR(VLOOKUP(A956,'Moyennes FI (en entrée)'!B:N,7,0),"")</f>
        <v>9.77</v>
      </c>
      <c r="J956" s="16">
        <f>IFERROR(VLOOKUP(VLOOKUP(A956,'Fichier FI (en entrée)'!B:AH,33,0),Modificateurs!A$2:B$5,2,0),0)</f>
        <v>0</v>
      </c>
      <c r="K956" s="16">
        <f>IFERROR(VLOOKUP(VLOOKUP(A956,'Redoub FI (en entrée)'!B:N,7,0),Modificateurs!A$8:B$11,2,0),0)</f>
        <v>0</v>
      </c>
      <c r="L956" s="16">
        <f>IFERROR(VLOOKUP(M956,Modificateurs!D$1:E$94,2,0),0)</f>
        <v>2</v>
      </c>
      <c r="M956" t="str">
        <f>VLOOKUP(A956,'Fichier FI (en entrée)'!B:AH,16,0)&amp;" "&amp;VLOOKUP(A956,'Fichier FI (en entrée)'!B:AH,20,0)&amp;" "&amp;VLOOKUP(A956,'Fichier FI (en entrée)'!B:AH,27,0)&amp;" "&amp;VLOOKUP(A956,'Fichier FI (en entrée)'!B:AH,29,0)</f>
        <v xml:space="preserve">S Mathématiques  </v>
      </c>
      <c r="N956" t="str">
        <f>VLOOKUP(A956,'Fichier FI (en entrée)'!B:AH,8,0)</f>
        <v>En Terminale</v>
      </c>
      <c r="O956" t="b">
        <f>AND(C956&gt;Synthèse!B$8,C956&lt;Synthèse!B$10,NOT(Y956))</f>
        <v>1</v>
      </c>
      <c r="P956" s="17" t="s">
        <v>2266</v>
      </c>
      <c r="Q956" s="60">
        <f>ROUNDUP(C956/(Synthèse!$B$4+Synthèse!$B$1)*8,0)</f>
        <v>4</v>
      </c>
      <c r="R956" s="60">
        <f>IFERROR(VLOOKUP(A956,'Evaluations (formulaire)'!A:P,6,0)+VLOOKUP(A956,'Evaluations (formulaire)'!A:P,7,0),0)</f>
        <v>0</v>
      </c>
      <c r="S956" s="60">
        <f>IFERROR(VLOOKUP(A956,'Evaluations (formulaire)'!A:P,8,0),0)</f>
        <v>0</v>
      </c>
      <c r="T956" s="60">
        <f>IF(AND(ISBLANK(P956),Q956&lt;=2),Synthèse!$B$41,IF(AND(ISBLANK(P956),Q956&gt;=7),Synthèse!$C$41,R956+S956))</f>
        <v>0</v>
      </c>
      <c r="U956" s="60">
        <f t="shared" si="158"/>
        <v>11.77</v>
      </c>
      <c r="V956" s="60">
        <f t="shared" si="159"/>
        <v>785</v>
      </c>
      <c r="X956" s="26">
        <v>1551</v>
      </c>
      <c r="Y956" s="26" t="b">
        <f>IFERROR(VLOOKUP(A956,'Calculs FA (auto)'!A:O,15,0),FALSE)</f>
        <v>0</v>
      </c>
      <c r="Z956" s="26">
        <f>IFERROR(VLOOKUP(A956,'Evaluations (formulaire)'!A:M,9,0),0)</f>
        <v>0</v>
      </c>
      <c r="AA956" s="135" t="b">
        <v>1</v>
      </c>
      <c r="AB956" s="135" t="b">
        <v>0</v>
      </c>
      <c r="AC956" s="135" t="b">
        <f t="shared" si="160"/>
        <v>1</v>
      </c>
      <c r="AD956" s="135" t="b">
        <f t="shared" si="161"/>
        <v>0</v>
      </c>
      <c r="AE956" s="135" t="b">
        <f t="shared" si="162"/>
        <v>0</v>
      </c>
      <c r="AF956" s="135" t="b">
        <f>AND(AC956,$V956&lt;=Synthèse!$B$44)</f>
        <v>0</v>
      </c>
      <c r="AG956" s="135" t="b">
        <f>AND(AD956,$V956&lt;=Synthèse!$B$44)</f>
        <v>0</v>
      </c>
      <c r="AH956" s="135" t="b">
        <f>AND(AE956,$V956&lt;=Synthèse!$B$44)</f>
        <v>0</v>
      </c>
      <c r="AI956" s="137" t="b">
        <v>0</v>
      </c>
      <c r="AJ956" s="137" t="b">
        <v>1</v>
      </c>
      <c r="AK956" s="137" t="b">
        <f t="shared" si="163"/>
        <v>0</v>
      </c>
      <c r="AL956" s="137" t="b">
        <f t="shared" si="164"/>
        <v>1</v>
      </c>
      <c r="AM956" s="137" t="b">
        <f>AND(AK956,$V956&lt;=Synthèse!$B$44)</f>
        <v>0</v>
      </c>
      <c r="AN956" s="137" t="b">
        <f>AND(AL956,$V956&lt;=Synthèse!$B$44)</f>
        <v>0</v>
      </c>
    </row>
    <row r="957" spans="1:40">
      <c r="A957" s="17">
        <v>539378</v>
      </c>
      <c r="B957" t="str">
        <f ca="1">VLOOKUP(A957,'Fichier FI (en entrée)'!B:AH,3,0)</f>
        <v>WBEUKQMBIP</v>
      </c>
      <c r="C957">
        <f t="shared" si="154"/>
        <v>296</v>
      </c>
      <c r="D957">
        <f t="shared" si="155"/>
        <v>14.82</v>
      </c>
      <c r="E957" s="14" t="str">
        <f>VLOOKUP(A957,'Fichier FI (en entrée)'!B:AH,2,0)</f>
        <v>EV</v>
      </c>
      <c r="F957" s="14" t="b">
        <f t="shared" si="156"/>
        <v>1</v>
      </c>
      <c r="G957" s="14" t="b">
        <f>IFERROR(VLOOKUP(A957,'Calculs FA (auto)'!A:F,6,0),FALSE)</f>
        <v>0</v>
      </c>
      <c r="H957" s="14" t="b">
        <f t="shared" si="157"/>
        <v>0</v>
      </c>
      <c r="I957" s="16">
        <f>IFERROR(VLOOKUP(A957,'Moyennes FI (en entrée)'!B:N,7,0),"")</f>
        <v>11.82</v>
      </c>
      <c r="J957" s="16">
        <f>IFERROR(VLOOKUP(VLOOKUP(A957,'Fichier FI (en entrée)'!B:AH,33,0),Modificateurs!A$2:B$5,2,0),0)</f>
        <v>1</v>
      </c>
      <c r="K957" s="16">
        <f>IFERROR(VLOOKUP(VLOOKUP(A957,'Redoub FI (en entrée)'!B:N,7,0),Modificateurs!A$8:B$11,2,0),0)</f>
        <v>0</v>
      </c>
      <c r="L957" s="16">
        <f>IFERROR(VLOOKUP(M957,Modificateurs!D$1:E$94,2,0),0)</f>
        <v>2</v>
      </c>
      <c r="M957" t="str">
        <f>VLOOKUP(A957,'Fichier FI (en entrée)'!B:AH,16,0)&amp;" "&amp;VLOOKUP(A957,'Fichier FI (en entrée)'!B:AH,20,0)&amp;" "&amp;VLOOKUP(A957,'Fichier FI (en entrée)'!B:AH,27,0)&amp;" "&amp;VLOOKUP(A957,'Fichier FI (en entrée)'!B:AH,29,0)</f>
        <v xml:space="preserve">S Mathématiques  </v>
      </c>
      <c r="N957" t="str">
        <f>VLOOKUP(A957,'Fichier FI (en entrée)'!B:AH,8,0)</f>
        <v>En Terminale</v>
      </c>
      <c r="O957" t="b">
        <f>AND(C957&gt;Synthèse!B$8,C957&lt;Synthèse!B$10,NOT(Y957))</f>
        <v>0</v>
      </c>
      <c r="P957" t="s">
        <v>2258</v>
      </c>
      <c r="Q957" s="60">
        <f>ROUNDUP(C957/(Synthèse!$B$4+Synthèse!$B$1)*8,0)</f>
        <v>2</v>
      </c>
      <c r="R957" s="60">
        <f>IFERROR(VLOOKUP(A957,'Evaluations (formulaire)'!A:P,6,0)+VLOOKUP(A957,'Evaluations (formulaire)'!A:P,7,0),0)</f>
        <v>0</v>
      </c>
      <c r="S957" s="60">
        <f>IFERROR(VLOOKUP(A957,'Evaluations (formulaire)'!A:P,8,0),0)</f>
        <v>0</v>
      </c>
      <c r="T957" s="60">
        <f>IF(AND(ISBLANK(P957),Q957&lt;=2),Synthèse!$B$41,IF(AND(ISBLANK(P957),Q957&gt;=7),Synthèse!$C$41,R957+S957))</f>
        <v>0</v>
      </c>
      <c r="U957" s="60">
        <f t="shared" si="158"/>
        <v>14.82</v>
      </c>
      <c r="V957" s="60">
        <f t="shared" si="159"/>
        <v>296</v>
      </c>
      <c r="X957" s="26">
        <v>1991</v>
      </c>
      <c r="Y957" s="26" t="b">
        <f>IFERROR(VLOOKUP(A957,'Calculs FA (auto)'!A:O,15,0),FALSE)</f>
        <v>0</v>
      </c>
      <c r="Z957" s="26">
        <f>IFERROR(VLOOKUP(A957,'Evaluations (formulaire)'!A:M,9,0),0)</f>
        <v>0</v>
      </c>
      <c r="AA957" s="135" t="b">
        <v>1</v>
      </c>
      <c r="AB957" s="135" t="b">
        <v>0</v>
      </c>
      <c r="AC957" s="135" t="b">
        <f t="shared" si="160"/>
        <v>1</v>
      </c>
      <c r="AD957" s="135" t="b">
        <f t="shared" si="161"/>
        <v>0</v>
      </c>
      <c r="AE957" s="135" t="b">
        <f t="shared" si="162"/>
        <v>0</v>
      </c>
      <c r="AF957" s="135" t="b">
        <f>AND(AC957,$V957&lt;=Synthèse!$B$44)</f>
        <v>1</v>
      </c>
      <c r="AG957" s="135" t="b">
        <f>AND(AD957,$V957&lt;=Synthèse!$B$44)</f>
        <v>0</v>
      </c>
      <c r="AH957" s="135" t="b">
        <f>AND(AE957,$V957&lt;=Synthèse!$B$44)</f>
        <v>0</v>
      </c>
      <c r="AI957" s="137" t="b">
        <v>0</v>
      </c>
      <c r="AJ957" s="137" t="b">
        <v>1</v>
      </c>
      <c r="AK957" s="137" t="b">
        <f t="shared" si="163"/>
        <v>0</v>
      </c>
      <c r="AL957" s="137" t="b">
        <f t="shared" si="164"/>
        <v>1</v>
      </c>
      <c r="AM957" s="137" t="b">
        <f>AND(AK957,$V957&lt;=Synthèse!$B$44)</f>
        <v>0</v>
      </c>
      <c r="AN957" s="137" t="b">
        <f>AND(AL957,$V957&lt;=Synthèse!$B$44)</f>
        <v>1</v>
      </c>
    </row>
    <row r="958" spans="1:40">
      <c r="A958" s="17">
        <v>539493</v>
      </c>
      <c r="B958" t="str">
        <f ca="1">VLOOKUP(A958,'Fichier FI (en entrée)'!B:AH,3,0)</f>
        <v>PKMPLRRQZY</v>
      </c>
      <c r="C958">
        <f t="shared" si="154"/>
        <v>196</v>
      </c>
      <c r="D958">
        <f t="shared" si="155"/>
        <v>15.94</v>
      </c>
      <c r="E958" s="14" t="str">
        <f>VLOOKUP(A958,'Fichier FI (en entrée)'!B:AH,2,0)</f>
        <v>EV</v>
      </c>
      <c r="F958" s="14" t="b">
        <f t="shared" si="156"/>
        <v>1</v>
      </c>
      <c r="G958" s="14" t="b">
        <f>IFERROR(VLOOKUP(A958,'Calculs FA (auto)'!A:F,6,0),FALSE)</f>
        <v>0</v>
      </c>
      <c r="H958" s="14" t="b">
        <f t="shared" si="157"/>
        <v>0</v>
      </c>
      <c r="I958" s="16">
        <f>IFERROR(VLOOKUP(A958,'Moyennes FI (en entrée)'!B:N,7,0),"")</f>
        <v>12.94</v>
      </c>
      <c r="J958" s="16">
        <f>IFERROR(VLOOKUP(VLOOKUP(A958,'Fichier FI (en entrée)'!B:AH,33,0),Modificateurs!A$2:B$5,2,0),0)</f>
        <v>1</v>
      </c>
      <c r="K958" s="16">
        <f>IFERROR(VLOOKUP(VLOOKUP(A958,'Redoub FI (en entrée)'!B:N,7,0),Modificateurs!A$8:B$11,2,0),0)</f>
        <v>0</v>
      </c>
      <c r="L958" s="16">
        <f>IFERROR(VLOOKUP(M958,Modificateurs!D$1:E$94,2,0),0)</f>
        <v>2</v>
      </c>
      <c r="M958" t="str">
        <f>VLOOKUP(A958,'Fichier FI (en entrée)'!B:AH,16,0)&amp;" "&amp;VLOOKUP(A958,'Fichier FI (en entrée)'!B:AH,20,0)&amp;" "&amp;VLOOKUP(A958,'Fichier FI (en entrée)'!B:AH,27,0)&amp;" "&amp;VLOOKUP(A958,'Fichier FI (en entrée)'!B:AH,29,0)</f>
        <v xml:space="preserve">S Mathématiques  </v>
      </c>
      <c r="N958" t="str">
        <f>VLOOKUP(A958,'Fichier FI (en entrée)'!B:AH,8,0)</f>
        <v>En Terminale</v>
      </c>
      <c r="O958" t="b">
        <f>AND(C958&gt;Synthèse!B$8,C958&lt;Synthèse!B$10,NOT(Y958))</f>
        <v>0</v>
      </c>
      <c r="Q958" s="60">
        <f>ROUNDUP(C958/(Synthèse!$B$4+Synthèse!$B$1)*8,0)</f>
        <v>1</v>
      </c>
      <c r="R958" s="60">
        <f>IFERROR(VLOOKUP(A958,'Evaluations (formulaire)'!A:P,6,0)+VLOOKUP(A958,'Evaluations (formulaire)'!A:P,7,0),0)</f>
        <v>0</v>
      </c>
      <c r="S958" s="60">
        <f>IFERROR(VLOOKUP(A958,'Evaluations (formulaire)'!A:P,8,0),0)</f>
        <v>0</v>
      </c>
      <c r="T958" s="60">
        <f>IF(AND(ISBLANK(P958),Q958&lt;=2),Synthèse!$B$41,IF(AND(ISBLANK(P958),Q958&gt;=7),Synthèse!$C$41,R958+S958))</f>
        <v>4.6511627906976744E-3</v>
      </c>
      <c r="U958" s="60">
        <f t="shared" si="158"/>
        <v>15.944651162790697</v>
      </c>
      <c r="V958" s="60">
        <f t="shared" si="159"/>
        <v>196</v>
      </c>
      <c r="X958" s="26">
        <v>483</v>
      </c>
      <c r="Y958" s="26" t="b">
        <f>IFERROR(VLOOKUP(A958,'Calculs FA (auto)'!A:O,15,0),FALSE)</f>
        <v>0</v>
      </c>
      <c r="Z958" s="26">
        <f>IFERROR(VLOOKUP(A958,'Evaluations (formulaire)'!A:M,9,0),0)</f>
        <v>0</v>
      </c>
      <c r="AA958" s="135" t="b">
        <v>0</v>
      </c>
      <c r="AB958" s="135" t="b">
        <v>1</v>
      </c>
      <c r="AC958" s="135" t="b">
        <f t="shared" si="160"/>
        <v>0</v>
      </c>
      <c r="AD958" s="135" t="b">
        <f t="shared" si="161"/>
        <v>1</v>
      </c>
      <c r="AE958" s="135" t="b">
        <f t="shared" si="162"/>
        <v>0</v>
      </c>
      <c r="AF958" s="135" t="b">
        <f>AND(AC958,$V958&lt;=Synthèse!$B$44)</f>
        <v>0</v>
      </c>
      <c r="AG958" s="135" t="b">
        <f>AND(AD958,$V958&lt;=Synthèse!$B$44)</f>
        <v>1</v>
      </c>
      <c r="AH958" s="135" t="b">
        <f>AND(AE958,$V958&lt;=Synthèse!$B$44)</f>
        <v>0</v>
      </c>
      <c r="AI958" s="137" t="b">
        <v>1</v>
      </c>
      <c r="AJ958" s="137" t="b">
        <v>0</v>
      </c>
      <c r="AK958" s="137" t="b">
        <f t="shared" si="163"/>
        <v>1</v>
      </c>
      <c r="AL958" s="137" t="b">
        <f t="shared" si="164"/>
        <v>0</v>
      </c>
      <c r="AM958" s="137" t="b">
        <f>AND(AK958,$V958&lt;=Synthèse!$B$44)</f>
        <v>1</v>
      </c>
      <c r="AN958" s="137" t="b">
        <f>AND(AL958,$V958&lt;=Synthèse!$B$44)</f>
        <v>0</v>
      </c>
    </row>
    <row r="959" spans="1:40">
      <c r="A959" s="17">
        <v>539545</v>
      </c>
      <c r="B959" t="str">
        <f ca="1">VLOOKUP(A959,'Fichier FI (en entrée)'!B:AH,3,0)</f>
        <v>ILVLOOMEVA</v>
      </c>
      <c r="C959">
        <f t="shared" si="154"/>
        <v>188</v>
      </c>
      <c r="D959">
        <f t="shared" si="155"/>
        <v>16.07</v>
      </c>
      <c r="E959" s="14" t="str">
        <f>VLOOKUP(A959,'Fichier FI (en entrée)'!B:AH,2,0)</f>
        <v>EV</v>
      </c>
      <c r="F959" s="14" t="b">
        <f t="shared" si="156"/>
        <v>1</v>
      </c>
      <c r="G959" s="14" t="b">
        <f>IFERROR(VLOOKUP(A959,'Calculs FA (auto)'!A:F,6,0),FALSE)</f>
        <v>1</v>
      </c>
      <c r="H959" s="14" t="b">
        <f t="shared" si="157"/>
        <v>1</v>
      </c>
      <c r="I959" s="16">
        <f>IFERROR(VLOOKUP(A959,'Moyennes FI (en entrée)'!B:N,7,0),"")</f>
        <v>11.07</v>
      </c>
      <c r="J959" s="16">
        <f>IFERROR(VLOOKUP(VLOOKUP(A959,'Fichier FI (en entrée)'!B:AH,33,0),Modificateurs!A$2:B$5,2,0),0)</f>
        <v>3</v>
      </c>
      <c r="K959" s="16">
        <f>IFERROR(VLOOKUP(VLOOKUP(A959,'Redoub FI (en entrée)'!B:N,7,0),Modificateurs!A$8:B$11,2,0),0)</f>
        <v>0</v>
      </c>
      <c r="L959" s="16">
        <f>IFERROR(VLOOKUP(M959,Modificateurs!D$1:E$94,2,0),0)</f>
        <v>2</v>
      </c>
      <c r="M959" t="str">
        <f>VLOOKUP(A959,'Fichier FI (en entrée)'!B:AH,16,0)&amp;" "&amp;VLOOKUP(A959,'Fichier FI (en entrée)'!B:AH,20,0)&amp;" "&amp;VLOOKUP(A959,'Fichier FI (en entrée)'!B:AH,27,0)&amp;" "&amp;VLOOKUP(A959,'Fichier FI (en entrée)'!B:AH,29,0)</f>
        <v xml:space="preserve">S Physique-chimie  </v>
      </c>
      <c r="N959" t="str">
        <f>VLOOKUP(A959,'Fichier FI (en entrée)'!B:AH,8,0)</f>
        <v>En Terminale</v>
      </c>
      <c r="O959" t="b">
        <f>AND(C959&gt;Synthèse!B$8,C959&lt;Synthèse!B$10,NOT(Y959))</f>
        <v>0</v>
      </c>
      <c r="P959" t="s">
        <v>2257</v>
      </c>
      <c r="Q959" s="60">
        <f>ROUNDUP(C959/(Synthèse!$B$4+Synthèse!$B$1)*8,0)</f>
        <v>1</v>
      </c>
      <c r="R959" s="60">
        <f>IFERROR(VLOOKUP(A959,'Evaluations (formulaire)'!A:P,6,0)+VLOOKUP(A959,'Evaluations (formulaire)'!A:P,7,0),0)</f>
        <v>0</v>
      </c>
      <c r="S959" s="60">
        <f>IFERROR(VLOOKUP(A959,'Evaluations (formulaire)'!A:P,8,0),0)</f>
        <v>0</v>
      </c>
      <c r="T959" s="60">
        <f>IF(AND(ISBLANK(P959),Q959&lt;=2),Synthèse!$B$41,IF(AND(ISBLANK(P959),Q959&gt;=7),Synthèse!$C$41,R959+S959))</f>
        <v>0</v>
      </c>
      <c r="U959" s="60">
        <f t="shared" si="158"/>
        <v>16.07</v>
      </c>
      <c r="V959" s="60">
        <f t="shared" si="159"/>
        <v>188</v>
      </c>
      <c r="X959" s="26">
        <v>1987</v>
      </c>
      <c r="Y959" s="26" t="b">
        <f>IFERROR(VLOOKUP(A959,'Calculs FA (auto)'!A:O,15,0),FALSE)</f>
        <v>0</v>
      </c>
      <c r="Z959" s="26">
        <f>IFERROR(VLOOKUP(A959,'Evaluations (formulaire)'!A:M,9,0),0)</f>
        <v>0</v>
      </c>
      <c r="AA959" s="135" t="b">
        <v>0</v>
      </c>
      <c r="AB959" s="135" t="b">
        <v>1</v>
      </c>
      <c r="AC959" s="135" t="b">
        <f t="shared" si="160"/>
        <v>0</v>
      </c>
      <c r="AD959" s="135" t="b">
        <f t="shared" si="161"/>
        <v>1</v>
      </c>
      <c r="AE959" s="135" t="b">
        <f t="shared" si="162"/>
        <v>0</v>
      </c>
      <c r="AF959" s="135" t="b">
        <f>AND(AC959,$V959&lt;=Synthèse!$B$44)</f>
        <v>0</v>
      </c>
      <c r="AG959" s="135" t="b">
        <f>AND(AD959,$V959&lt;=Synthèse!$B$44)</f>
        <v>1</v>
      </c>
      <c r="AH959" s="135" t="b">
        <f>AND(AE959,$V959&lt;=Synthèse!$B$44)</f>
        <v>0</v>
      </c>
      <c r="AI959" s="137" t="b">
        <v>1</v>
      </c>
      <c r="AJ959" s="137" t="b">
        <v>0</v>
      </c>
      <c r="AK959" s="137" t="b">
        <f t="shared" si="163"/>
        <v>1</v>
      </c>
      <c r="AL959" s="137" t="b">
        <f t="shared" si="164"/>
        <v>0</v>
      </c>
      <c r="AM959" s="137" t="b">
        <f>AND(AK959,$V959&lt;=Synthèse!$B$44)</f>
        <v>1</v>
      </c>
      <c r="AN959" s="137" t="b">
        <f>AND(AL959,$V959&lt;=Synthèse!$B$44)</f>
        <v>0</v>
      </c>
    </row>
    <row r="960" spans="1:40">
      <c r="A960" s="17">
        <v>540981</v>
      </c>
      <c r="B960" t="str">
        <f ca="1">VLOOKUP(A960,'Fichier FI (en entrée)'!B:AH,3,0)</f>
        <v>KWTHPVSGFB</v>
      </c>
      <c r="C960">
        <f t="shared" si="154"/>
        <v>173</v>
      </c>
      <c r="D960">
        <f t="shared" si="155"/>
        <v>16.18</v>
      </c>
      <c r="E960" s="14" t="str">
        <f>VLOOKUP(A960,'Fichier FI (en entrée)'!B:AH,2,0)</f>
        <v>EV</v>
      </c>
      <c r="F960" s="14" t="b">
        <f t="shared" si="156"/>
        <v>1</v>
      </c>
      <c r="G960" s="14" t="b">
        <f>IFERROR(VLOOKUP(A960,'Calculs FA (auto)'!A:F,6,0),FALSE)</f>
        <v>0</v>
      </c>
      <c r="H960" s="14" t="b">
        <f t="shared" si="157"/>
        <v>0</v>
      </c>
      <c r="I960" s="16">
        <f>IFERROR(VLOOKUP(A960,'Moyennes FI (en entrée)'!B:N,7,0),"")</f>
        <v>13.18</v>
      </c>
      <c r="J960" s="16">
        <f>IFERROR(VLOOKUP(VLOOKUP(A960,'Fichier FI (en entrée)'!B:AH,33,0),Modificateurs!A$2:B$5,2,0),0)</f>
        <v>1</v>
      </c>
      <c r="K960" s="16">
        <f>IFERROR(VLOOKUP(VLOOKUP(A960,'Redoub FI (en entrée)'!B:N,7,0),Modificateurs!A$8:B$11,2,0),0)</f>
        <v>0</v>
      </c>
      <c r="L960" s="16">
        <f>IFERROR(VLOOKUP(M960,Modificateurs!D$1:E$94,2,0),0)</f>
        <v>2</v>
      </c>
      <c r="M960" t="str">
        <f>VLOOKUP(A960,'Fichier FI (en entrée)'!B:AH,16,0)&amp;" "&amp;VLOOKUP(A960,'Fichier FI (en entrée)'!B:AH,20,0)&amp;" "&amp;VLOOKUP(A960,'Fichier FI (en entrée)'!B:AH,27,0)&amp;" "&amp;VLOOKUP(A960,'Fichier FI (en entrée)'!B:AH,29,0)</f>
        <v xml:space="preserve">S Mathématiques  </v>
      </c>
      <c r="N960" t="str">
        <f>VLOOKUP(A960,'Fichier FI (en entrée)'!B:AH,8,0)</f>
        <v>En Terminale</v>
      </c>
      <c r="O960" t="b">
        <f>AND(C960&gt;Synthèse!B$8,C960&lt;Synthèse!B$10,NOT(Y960))</f>
        <v>0</v>
      </c>
      <c r="P960" t="s">
        <v>2257</v>
      </c>
      <c r="Q960" s="60">
        <f>ROUNDUP(C960/(Synthèse!$B$4+Synthèse!$B$1)*8,0)</f>
        <v>1</v>
      </c>
      <c r="R960" s="60">
        <f>IFERROR(VLOOKUP(A960,'Evaluations (formulaire)'!A:P,6,0)+VLOOKUP(A960,'Evaluations (formulaire)'!A:P,7,0),0)</f>
        <v>0</v>
      </c>
      <c r="S960" s="60">
        <f>IFERROR(VLOOKUP(A960,'Evaluations (formulaire)'!A:P,8,0),0)</f>
        <v>0</v>
      </c>
      <c r="T960" s="60">
        <f>IF(AND(ISBLANK(P960),Q960&lt;=2),Synthèse!$B$41,IF(AND(ISBLANK(P960),Q960&gt;=7),Synthèse!$C$41,R960+S960))</f>
        <v>0</v>
      </c>
      <c r="U960" s="60">
        <f t="shared" si="158"/>
        <v>16.18</v>
      </c>
      <c r="V960" s="60">
        <f t="shared" si="159"/>
        <v>173</v>
      </c>
      <c r="X960" s="26">
        <v>1564</v>
      </c>
      <c r="Y960" s="26" t="b">
        <f>IFERROR(VLOOKUP(A960,'Calculs FA (auto)'!A:O,15,0),FALSE)</f>
        <v>0</v>
      </c>
      <c r="Z960" s="26">
        <f>IFERROR(VLOOKUP(A960,'Evaluations (formulaire)'!A:M,9,0),0)</f>
        <v>0</v>
      </c>
      <c r="AA960" s="135" t="b">
        <v>0</v>
      </c>
      <c r="AB960" s="135" t="b">
        <v>1</v>
      </c>
      <c r="AC960" s="135" t="b">
        <f t="shared" si="160"/>
        <v>0</v>
      </c>
      <c r="AD960" s="135" t="b">
        <f t="shared" si="161"/>
        <v>1</v>
      </c>
      <c r="AE960" s="135" t="b">
        <f t="shared" si="162"/>
        <v>0</v>
      </c>
      <c r="AF960" s="135" t="b">
        <f>AND(AC960,$V960&lt;=Synthèse!$B$44)</f>
        <v>0</v>
      </c>
      <c r="AG960" s="135" t="b">
        <f>AND(AD960,$V960&lt;=Synthèse!$B$44)</f>
        <v>1</v>
      </c>
      <c r="AH960" s="135" t="b">
        <f>AND(AE960,$V960&lt;=Synthèse!$B$44)</f>
        <v>0</v>
      </c>
      <c r="AI960" s="137" t="b">
        <v>1</v>
      </c>
      <c r="AJ960" s="137" t="b">
        <v>0</v>
      </c>
      <c r="AK960" s="137" t="b">
        <f t="shared" si="163"/>
        <v>1</v>
      </c>
      <c r="AL960" s="137" t="b">
        <f t="shared" si="164"/>
        <v>0</v>
      </c>
      <c r="AM960" s="137" t="b">
        <f>AND(AK960,$V960&lt;=Synthèse!$B$44)</f>
        <v>1</v>
      </c>
      <c r="AN960" s="137" t="b">
        <f>AND(AL960,$V960&lt;=Synthèse!$B$44)</f>
        <v>0</v>
      </c>
    </row>
    <row r="961" spans="1:40">
      <c r="A961" s="17">
        <v>540988</v>
      </c>
      <c r="B961" t="str">
        <f ca="1">VLOOKUP(A961,'Fichier FI (en entrée)'!B:AH,3,0)</f>
        <v>UVJQNTZSAK</v>
      </c>
      <c r="C961">
        <f t="shared" si="154"/>
        <v>286</v>
      </c>
      <c r="D961">
        <f t="shared" si="155"/>
        <v>14.91</v>
      </c>
      <c r="E961" s="14" t="str">
        <f>VLOOKUP(A961,'Fichier FI (en entrée)'!B:AH,2,0)</f>
        <v>EV</v>
      </c>
      <c r="F961" s="14" t="b">
        <f t="shared" si="156"/>
        <v>1</v>
      </c>
      <c r="G961" s="14" t="b">
        <f>IFERROR(VLOOKUP(A961,'Calculs FA (auto)'!A:F,6,0),FALSE)</f>
        <v>0</v>
      </c>
      <c r="H961" s="14" t="b">
        <f t="shared" si="157"/>
        <v>0</v>
      </c>
      <c r="I961" s="16">
        <f>IFERROR(VLOOKUP(A961,'Moyennes FI (en entrée)'!B:N,7,0),"")</f>
        <v>12.91</v>
      </c>
      <c r="J961" s="16">
        <f>IFERROR(VLOOKUP(VLOOKUP(A961,'Fichier FI (en entrée)'!B:AH,33,0),Modificateurs!A$2:B$5,2,0),0)</f>
        <v>1</v>
      </c>
      <c r="K961" s="16">
        <f>IFERROR(VLOOKUP(VLOOKUP(A961,'Redoub FI (en entrée)'!B:N,7,0),Modificateurs!A$8:B$11,2,0),0)</f>
        <v>0</v>
      </c>
      <c r="L961" s="16">
        <f>IFERROR(VLOOKUP(M961,Modificateurs!D$1:E$94,2,0),0)</f>
        <v>1</v>
      </c>
      <c r="M961" t="str">
        <f>VLOOKUP(A961,'Fichier FI (en entrée)'!B:AH,16,0)&amp;" "&amp;VLOOKUP(A961,'Fichier FI (en entrée)'!B:AH,20,0)&amp;" "&amp;VLOOKUP(A961,'Fichier FI (en entrée)'!B:AH,27,0)&amp;" "&amp;VLOOKUP(A961,'Fichier FI (en entrée)'!B:AH,29,0)</f>
        <v xml:space="preserve">S Sciences de la vie et de la terre  </v>
      </c>
      <c r="N961" t="str">
        <f>VLOOKUP(A961,'Fichier FI (en entrée)'!B:AH,8,0)</f>
        <v>En Terminale</v>
      </c>
      <c r="O961" t="b">
        <f>AND(C961&gt;Synthèse!B$8,C961&lt;Synthèse!B$10,NOT(Y961))</f>
        <v>0</v>
      </c>
      <c r="P961" t="s">
        <v>2257</v>
      </c>
      <c r="Q961" s="60">
        <f>ROUNDUP(C961/(Synthèse!$B$4+Synthèse!$B$1)*8,0)</f>
        <v>2</v>
      </c>
      <c r="R961" s="60">
        <f>IFERROR(VLOOKUP(A961,'Evaluations (formulaire)'!A:P,6,0)+VLOOKUP(A961,'Evaluations (formulaire)'!A:P,7,0),0)</f>
        <v>0</v>
      </c>
      <c r="S961" s="60">
        <f>IFERROR(VLOOKUP(A961,'Evaluations (formulaire)'!A:P,8,0),0)</f>
        <v>0</v>
      </c>
      <c r="T961" s="60">
        <f>IF(AND(ISBLANK(P961),Q961&lt;=2),Synthèse!$B$41,IF(AND(ISBLANK(P961),Q961&gt;=7),Synthèse!$C$41,R961+S961))</f>
        <v>0</v>
      </c>
      <c r="U961" s="60">
        <f t="shared" si="158"/>
        <v>14.91</v>
      </c>
      <c r="V961" s="60">
        <f t="shared" si="159"/>
        <v>286</v>
      </c>
      <c r="X961" s="26">
        <v>1681</v>
      </c>
      <c r="Y961" s="26" t="b">
        <f>IFERROR(VLOOKUP(A961,'Calculs FA (auto)'!A:O,15,0),FALSE)</f>
        <v>0</v>
      </c>
      <c r="Z961" s="26">
        <f>IFERROR(VLOOKUP(A961,'Evaluations (formulaire)'!A:M,9,0),0)</f>
        <v>0</v>
      </c>
      <c r="AA961" s="135" t="b">
        <v>0</v>
      </c>
      <c r="AB961" s="135" t="b">
        <v>1</v>
      </c>
      <c r="AC961" s="135" t="b">
        <f t="shared" si="160"/>
        <v>0</v>
      </c>
      <c r="AD961" s="135" t="b">
        <f t="shared" si="161"/>
        <v>1</v>
      </c>
      <c r="AE961" s="135" t="b">
        <f t="shared" si="162"/>
        <v>0</v>
      </c>
      <c r="AF961" s="135" t="b">
        <f>AND(AC961,$V961&lt;=Synthèse!$B$44)</f>
        <v>0</v>
      </c>
      <c r="AG961" s="135" t="b">
        <f>AND(AD961,$V961&lt;=Synthèse!$B$44)</f>
        <v>1</v>
      </c>
      <c r="AH961" s="135" t="b">
        <f>AND(AE961,$V961&lt;=Synthèse!$B$44)</f>
        <v>0</v>
      </c>
      <c r="AI961" s="137" t="b">
        <v>1</v>
      </c>
      <c r="AJ961" s="137" t="b">
        <v>0</v>
      </c>
      <c r="AK961" s="137" t="b">
        <f t="shared" si="163"/>
        <v>1</v>
      </c>
      <c r="AL961" s="137" t="b">
        <f t="shared" si="164"/>
        <v>0</v>
      </c>
      <c r="AM961" s="137" t="b">
        <f>AND(AK961,$V961&lt;=Synthèse!$B$44)</f>
        <v>1</v>
      </c>
      <c r="AN961" s="137" t="b">
        <f>AND(AL961,$V961&lt;=Synthèse!$B$44)</f>
        <v>0</v>
      </c>
    </row>
    <row r="962" spans="1:40">
      <c r="A962" s="17">
        <v>542092</v>
      </c>
      <c r="B962" t="str">
        <f ca="1">VLOOKUP(A962,'Fichier FI (en entrée)'!B:AH,3,0)</f>
        <v>CHWZQNQOJH</v>
      </c>
      <c r="C962">
        <f t="shared" ref="C962:C1025" si="165">COUNTIF(D:D,"&gt;="&amp;D962)</f>
        <v>1248</v>
      </c>
      <c r="D962">
        <f t="shared" ref="D962:D1025" si="166">IFERROR(IF(F962,I962+J962+K962+L962,-100),-20)</f>
        <v>6.8900000000000006</v>
      </c>
      <c r="E962" s="14" t="str">
        <f>VLOOKUP(A962,'Fichier FI (en entrée)'!B:AH,2,0)</f>
        <v>EV</v>
      </c>
      <c r="F962" s="14" t="b">
        <f t="shared" ref="F962:F1025" si="167">IF(E962="EV",TRUE,FALSE)</f>
        <v>1</v>
      </c>
      <c r="G962" s="14" t="b">
        <f>IFERROR(VLOOKUP(A962,'Calculs FA (auto)'!A:F,6,0),FALSE)</f>
        <v>1</v>
      </c>
      <c r="H962" s="14" t="b">
        <f t="shared" ref="H962:H1025" si="168">AND(F962:G962)</f>
        <v>1</v>
      </c>
      <c r="I962" s="16">
        <f>IFERROR(VLOOKUP(A962,'Moyennes FI (en entrée)'!B:N,7,0),"")</f>
        <v>9.89</v>
      </c>
      <c r="J962" s="16">
        <f>IFERROR(VLOOKUP(VLOOKUP(A962,'Fichier FI (en entrée)'!B:AH,33,0),Modificateurs!A$2:B$5,2,0),0)</f>
        <v>0</v>
      </c>
      <c r="K962" s="16">
        <f>IFERROR(VLOOKUP(VLOOKUP(A962,'Redoub FI (en entrée)'!B:N,7,0),Modificateurs!A$8:B$11,2,0),0)</f>
        <v>0</v>
      </c>
      <c r="L962" s="16">
        <f>IFERROR(VLOOKUP(M962,Modificateurs!D$1:E$94,2,0),0)</f>
        <v>-3</v>
      </c>
      <c r="M962" t="str">
        <f>VLOOKUP(A962,'Fichier FI (en entrée)'!B:AH,16,0)&amp;" "&amp;VLOOKUP(A962,'Fichier FI (en entrée)'!B:AH,20,0)&amp;" "&amp;VLOOKUP(A962,'Fichier FI (en entrée)'!B:AH,27,0)&amp;" "&amp;VLOOKUP(A962,'Fichier FI (en entrée)'!B:AH,29,0)</f>
        <v xml:space="preserve">ES Mathématiques  </v>
      </c>
      <c r="N962" t="str">
        <f>VLOOKUP(A962,'Fichier FI (en entrée)'!B:AH,8,0)</f>
        <v>En Terminale</v>
      </c>
      <c r="O962" t="b">
        <f>AND(C962&gt;Synthèse!B$8,C962&lt;Synthèse!B$10,NOT(Y962))</f>
        <v>0</v>
      </c>
      <c r="P962" t="s">
        <v>2258</v>
      </c>
      <c r="Q962" s="60">
        <f>ROUNDUP(C962/(Synthèse!$B$4+Synthèse!$B$1)*8,0)</f>
        <v>6</v>
      </c>
      <c r="R962" s="60">
        <f>IFERROR(VLOOKUP(A962,'Evaluations (formulaire)'!A:P,6,0)+VLOOKUP(A962,'Evaluations (formulaire)'!A:P,7,0),0)</f>
        <v>0</v>
      </c>
      <c r="S962" s="60">
        <f>IFERROR(VLOOKUP(A962,'Evaluations (formulaire)'!A:P,8,0),0)</f>
        <v>0</v>
      </c>
      <c r="T962" s="60">
        <f>IF(AND(ISBLANK(P962),Q962&lt;=2),Synthèse!$B$41,IF(AND(ISBLANK(P962),Q962&gt;=7),Synthèse!$C$41,R962+S962))</f>
        <v>0</v>
      </c>
      <c r="U962" s="60">
        <f t="shared" ref="U962:U1025" si="169">D962+T962</f>
        <v>6.8900000000000006</v>
      </c>
      <c r="V962" s="60">
        <f t="shared" ref="V962:V1025" si="170">COUNTIF(U:U,"&gt;="&amp;U962)</f>
        <v>1246</v>
      </c>
      <c r="X962" s="26">
        <v>2060</v>
      </c>
      <c r="Y962" s="26" t="b">
        <f>IFERROR(VLOOKUP(A962,'Calculs FA (auto)'!A:O,15,0),FALSE)</f>
        <v>1</v>
      </c>
      <c r="Z962" s="26">
        <f>IFERROR(VLOOKUP(A962,'Evaluations (formulaire)'!A:M,9,0),0)</f>
        <v>0</v>
      </c>
      <c r="AA962" s="135" t="b">
        <v>1</v>
      </c>
      <c r="AB962" s="135" t="b">
        <v>0</v>
      </c>
      <c r="AC962" s="135" t="b">
        <f t="shared" ref="AC962:AC1025" si="171">AND(AA962,F962)</f>
        <v>1</v>
      </c>
      <c r="AD962" s="135" t="b">
        <f t="shared" ref="AD962:AD1025" si="172">AND(AB962,F962)</f>
        <v>0</v>
      </c>
      <c r="AE962" s="135" t="b">
        <f t="shared" ref="AE962:AE1025" si="173">AND(NOT(AA962),NOT(AB962),F962)</f>
        <v>0</v>
      </c>
      <c r="AF962" s="135" t="b">
        <f>AND(AC962,$V962&lt;=Synthèse!$B$44)</f>
        <v>0</v>
      </c>
      <c r="AG962" s="135" t="b">
        <f>AND(AD962,$V962&lt;=Synthèse!$B$44)</f>
        <v>0</v>
      </c>
      <c r="AH962" s="135" t="b">
        <f>AND(AE962,$V962&lt;=Synthèse!$B$44)</f>
        <v>0</v>
      </c>
      <c r="AI962" s="137" t="b">
        <v>0</v>
      </c>
      <c r="AJ962" s="137" t="b">
        <v>1</v>
      </c>
      <c r="AK962" s="137" t="b">
        <f t="shared" ref="AK962:AK1025" si="174">AND(AI962,F962)</f>
        <v>0</v>
      </c>
      <c r="AL962" s="137" t="b">
        <f t="shared" ref="AL962:AL1025" si="175">AND(AJ962,F962)</f>
        <v>1</v>
      </c>
      <c r="AM962" s="137" t="b">
        <f>AND(AK962,$V962&lt;=Synthèse!$B$44)</f>
        <v>0</v>
      </c>
      <c r="AN962" s="137" t="b">
        <f>AND(AL962,$V962&lt;=Synthèse!$B$44)</f>
        <v>0</v>
      </c>
    </row>
    <row r="963" spans="1:40">
      <c r="A963" s="17">
        <v>542714</v>
      </c>
      <c r="B963" t="str">
        <f ca="1">VLOOKUP(A963,'Fichier FI (en entrée)'!B:AH,3,0)</f>
        <v>VMURDIDCON</v>
      </c>
      <c r="C963">
        <f t="shared" si="165"/>
        <v>71</v>
      </c>
      <c r="D963">
        <f t="shared" si="166"/>
        <v>17.689999999999998</v>
      </c>
      <c r="E963" s="14" t="str">
        <f>VLOOKUP(A963,'Fichier FI (en entrée)'!B:AH,2,0)</f>
        <v>EV</v>
      </c>
      <c r="F963" s="14" t="b">
        <f t="shared" si="167"/>
        <v>1</v>
      </c>
      <c r="G963" s="14" t="b">
        <f>IFERROR(VLOOKUP(A963,'Calculs FA (auto)'!A:F,6,0),FALSE)</f>
        <v>0</v>
      </c>
      <c r="H963" s="14" t="b">
        <f t="shared" si="168"/>
        <v>0</v>
      </c>
      <c r="I963" s="16">
        <f>IFERROR(VLOOKUP(A963,'Moyennes FI (en entrée)'!B:N,7,0),"")</f>
        <v>12.69</v>
      </c>
      <c r="J963" s="16">
        <f>IFERROR(VLOOKUP(VLOOKUP(A963,'Fichier FI (en entrée)'!B:AH,33,0),Modificateurs!A$2:B$5,2,0),0)</f>
        <v>3</v>
      </c>
      <c r="K963" s="16">
        <f>IFERROR(VLOOKUP(VLOOKUP(A963,'Redoub FI (en entrée)'!B:N,7,0),Modificateurs!A$8:B$11,2,0),0)</f>
        <v>0</v>
      </c>
      <c r="L963" s="16">
        <f>IFERROR(VLOOKUP(M963,Modificateurs!D$1:E$94,2,0),0)</f>
        <v>2</v>
      </c>
      <c r="M963" t="str">
        <f>VLOOKUP(A963,'Fichier FI (en entrée)'!B:AH,16,0)&amp;" "&amp;VLOOKUP(A963,'Fichier FI (en entrée)'!B:AH,20,0)&amp;" "&amp;VLOOKUP(A963,'Fichier FI (en entrée)'!B:AH,27,0)&amp;" "&amp;VLOOKUP(A963,'Fichier FI (en entrée)'!B:AH,29,0)</f>
        <v xml:space="preserve">S Mathématiques  </v>
      </c>
      <c r="N963" t="str">
        <f>VLOOKUP(A963,'Fichier FI (en entrée)'!B:AH,8,0)</f>
        <v>En Terminale</v>
      </c>
      <c r="O963" t="b">
        <f>AND(C963&gt;Synthèse!B$8,C963&lt;Synthèse!B$10,NOT(Y963))</f>
        <v>0</v>
      </c>
      <c r="P963" s="17" t="s">
        <v>2266</v>
      </c>
      <c r="Q963" s="60">
        <f>ROUNDUP(C963/(Synthèse!$B$4+Synthèse!$B$1)*8,0)</f>
        <v>1</v>
      </c>
      <c r="R963" s="60">
        <f>IFERROR(VLOOKUP(A963,'Evaluations (formulaire)'!A:P,6,0)+VLOOKUP(A963,'Evaluations (formulaire)'!A:P,7,0),0)</f>
        <v>0</v>
      </c>
      <c r="S963" s="60">
        <f>IFERROR(VLOOKUP(A963,'Evaluations (formulaire)'!A:P,8,0),0)</f>
        <v>0</v>
      </c>
      <c r="T963" s="60">
        <f>IF(AND(ISBLANK(P963),Q963&lt;=2),Synthèse!$B$41,IF(AND(ISBLANK(P963),Q963&gt;=7),Synthèse!$C$41,R963+S963))</f>
        <v>0</v>
      </c>
      <c r="U963" s="60">
        <f t="shared" si="169"/>
        <v>17.689999999999998</v>
      </c>
      <c r="V963" s="60">
        <f t="shared" si="170"/>
        <v>71</v>
      </c>
      <c r="X963" s="26">
        <v>399</v>
      </c>
      <c r="Y963" s="26" t="b">
        <f>IFERROR(VLOOKUP(A963,'Calculs FA (auto)'!A:O,15,0),FALSE)</f>
        <v>0</v>
      </c>
      <c r="Z963" s="26">
        <f>IFERROR(VLOOKUP(A963,'Evaluations (formulaire)'!A:M,9,0),0)</f>
        <v>0</v>
      </c>
      <c r="AA963" s="135" t="b">
        <v>1</v>
      </c>
      <c r="AB963" s="135" t="b">
        <v>0</v>
      </c>
      <c r="AC963" s="135" t="b">
        <f t="shared" si="171"/>
        <v>1</v>
      </c>
      <c r="AD963" s="135" t="b">
        <f t="shared" si="172"/>
        <v>0</v>
      </c>
      <c r="AE963" s="135" t="b">
        <f t="shared" si="173"/>
        <v>0</v>
      </c>
      <c r="AF963" s="135" t="b">
        <f>AND(AC963,$V963&lt;=Synthèse!$B$44)</f>
        <v>1</v>
      </c>
      <c r="AG963" s="135" t="b">
        <f>AND(AD963,$V963&lt;=Synthèse!$B$44)</f>
        <v>0</v>
      </c>
      <c r="AH963" s="135" t="b">
        <f>AND(AE963,$V963&lt;=Synthèse!$B$44)</f>
        <v>0</v>
      </c>
      <c r="AI963" s="137" t="b">
        <v>0</v>
      </c>
      <c r="AJ963" s="137" t="b">
        <v>1</v>
      </c>
      <c r="AK963" s="137" t="b">
        <f t="shared" si="174"/>
        <v>0</v>
      </c>
      <c r="AL963" s="137" t="b">
        <f t="shared" si="175"/>
        <v>1</v>
      </c>
      <c r="AM963" s="137" t="b">
        <f>AND(AK963,$V963&lt;=Synthèse!$B$44)</f>
        <v>0</v>
      </c>
      <c r="AN963" s="137" t="b">
        <f>AND(AL963,$V963&lt;=Synthèse!$B$44)</f>
        <v>1</v>
      </c>
    </row>
    <row r="964" spans="1:40">
      <c r="A964" s="17">
        <v>542721</v>
      </c>
      <c r="B964" t="str">
        <f ca="1">VLOOKUP(A964,'Fichier FI (en entrée)'!B:AH,3,0)</f>
        <v>ABNHOXGQUA</v>
      </c>
      <c r="C964">
        <f t="shared" si="165"/>
        <v>45</v>
      </c>
      <c r="D964">
        <f t="shared" si="166"/>
        <v>18.32</v>
      </c>
      <c r="E964" s="14" t="str">
        <f>VLOOKUP(A964,'Fichier FI (en entrée)'!B:AH,2,0)</f>
        <v>EV</v>
      </c>
      <c r="F964" s="14" t="b">
        <f t="shared" si="167"/>
        <v>1</v>
      </c>
      <c r="G964" s="14" t="b">
        <f>IFERROR(VLOOKUP(A964,'Calculs FA (auto)'!A:F,6,0),FALSE)</f>
        <v>1</v>
      </c>
      <c r="H964" s="14" t="b">
        <f t="shared" si="168"/>
        <v>1</v>
      </c>
      <c r="I964" s="16">
        <f>IFERROR(VLOOKUP(A964,'Moyennes FI (en entrée)'!B:N,7,0),"")</f>
        <v>13.32</v>
      </c>
      <c r="J964" s="16">
        <f>IFERROR(VLOOKUP(VLOOKUP(A964,'Fichier FI (en entrée)'!B:AH,33,0),Modificateurs!A$2:B$5,2,0),0)</f>
        <v>3</v>
      </c>
      <c r="K964" s="16">
        <f>IFERROR(VLOOKUP(VLOOKUP(A964,'Redoub FI (en entrée)'!B:N,7,0),Modificateurs!A$8:B$11,2,0),0)</f>
        <v>0</v>
      </c>
      <c r="L964" s="16">
        <f>IFERROR(VLOOKUP(M964,Modificateurs!D$1:E$94,2,0),0)</f>
        <v>2</v>
      </c>
      <c r="M964" t="str">
        <f>VLOOKUP(A964,'Fichier FI (en entrée)'!B:AH,16,0)&amp;" "&amp;VLOOKUP(A964,'Fichier FI (en entrée)'!B:AH,20,0)&amp;" "&amp;VLOOKUP(A964,'Fichier FI (en entrée)'!B:AH,27,0)&amp;" "&amp;VLOOKUP(A964,'Fichier FI (en entrée)'!B:AH,29,0)</f>
        <v xml:space="preserve">S Mathématiques  </v>
      </c>
      <c r="N964" t="str">
        <f>VLOOKUP(A964,'Fichier FI (en entrée)'!B:AH,8,0)</f>
        <v>En Terminale</v>
      </c>
      <c r="O964" t="b">
        <f>AND(C964&gt;Synthèse!B$8,C964&lt;Synthèse!B$10,NOT(Y964))</f>
        <v>0</v>
      </c>
      <c r="P964" s="17" t="s">
        <v>2260</v>
      </c>
      <c r="Q964" s="60">
        <f>ROUNDUP(C964/(Synthèse!$B$4+Synthèse!$B$1)*8,0)</f>
        <v>1</v>
      </c>
      <c r="R964" s="60">
        <f>IFERROR(VLOOKUP(A964,'Evaluations (formulaire)'!A:P,6,0)+VLOOKUP(A964,'Evaluations (formulaire)'!A:P,7,0),0)</f>
        <v>0</v>
      </c>
      <c r="S964" s="60">
        <f>IFERROR(VLOOKUP(A964,'Evaluations (formulaire)'!A:P,8,0),0)</f>
        <v>0</v>
      </c>
      <c r="T964" s="60">
        <f>IF(AND(ISBLANK(P964),Q964&lt;=2),Synthèse!$B$41,IF(AND(ISBLANK(P964),Q964&gt;=7),Synthèse!$C$41,R964+S964))</f>
        <v>0</v>
      </c>
      <c r="U964" s="60">
        <f t="shared" si="169"/>
        <v>18.32</v>
      </c>
      <c r="V964" s="60">
        <f t="shared" si="170"/>
        <v>45</v>
      </c>
      <c r="X964" s="26">
        <v>1304</v>
      </c>
      <c r="Y964" s="26" t="b">
        <f>IFERROR(VLOOKUP(A964,'Calculs FA (auto)'!A:O,15,0),FALSE)</f>
        <v>0</v>
      </c>
      <c r="Z964" s="26">
        <f>IFERROR(VLOOKUP(A964,'Evaluations (formulaire)'!A:M,9,0),0)</f>
        <v>0</v>
      </c>
      <c r="AA964" s="135" t="b">
        <v>1</v>
      </c>
      <c r="AB964" s="135" t="b">
        <v>0</v>
      </c>
      <c r="AC964" s="135" t="b">
        <f t="shared" si="171"/>
        <v>1</v>
      </c>
      <c r="AD964" s="135" t="b">
        <f t="shared" si="172"/>
        <v>0</v>
      </c>
      <c r="AE964" s="135" t="b">
        <f t="shared" si="173"/>
        <v>0</v>
      </c>
      <c r="AF964" s="135" t="b">
        <f>AND(AC964,$V964&lt;=Synthèse!$B$44)</f>
        <v>1</v>
      </c>
      <c r="AG964" s="135" t="b">
        <f>AND(AD964,$V964&lt;=Synthèse!$B$44)</f>
        <v>0</v>
      </c>
      <c r="AH964" s="135" t="b">
        <f>AND(AE964,$V964&lt;=Synthèse!$B$44)</f>
        <v>0</v>
      </c>
      <c r="AI964" s="137" t="b">
        <v>0</v>
      </c>
      <c r="AJ964" s="137" t="b">
        <v>0</v>
      </c>
      <c r="AK964" s="137" t="b">
        <f t="shared" si="174"/>
        <v>0</v>
      </c>
      <c r="AL964" s="137" t="b">
        <f t="shared" si="175"/>
        <v>0</v>
      </c>
      <c r="AM964" s="137" t="b">
        <f>AND(AK964,$V964&lt;=Synthèse!$B$44)</f>
        <v>0</v>
      </c>
      <c r="AN964" s="137" t="b">
        <f>AND(AL964,$V964&lt;=Synthèse!$B$44)</f>
        <v>0</v>
      </c>
    </row>
    <row r="965" spans="1:40">
      <c r="A965" s="17">
        <v>543360</v>
      </c>
      <c r="B965" t="str">
        <f ca="1">VLOOKUP(A965,'Fichier FI (en entrée)'!B:AH,3,0)</f>
        <v>SWDGBOKKYF</v>
      </c>
      <c r="C965">
        <f t="shared" si="165"/>
        <v>7</v>
      </c>
      <c r="D965">
        <f t="shared" si="166"/>
        <v>19.880000000000003</v>
      </c>
      <c r="E965" s="14" t="str">
        <f>VLOOKUP(A965,'Fichier FI (en entrée)'!B:AH,2,0)</f>
        <v>EV</v>
      </c>
      <c r="F965" s="14" t="b">
        <f t="shared" si="167"/>
        <v>1</v>
      </c>
      <c r="G965" s="14" t="b">
        <f>IFERROR(VLOOKUP(A965,'Calculs FA (auto)'!A:F,6,0),FALSE)</f>
        <v>0</v>
      </c>
      <c r="H965" s="14" t="b">
        <f t="shared" si="168"/>
        <v>0</v>
      </c>
      <c r="I965" s="16">
        <f>IFERROR(VLOOKUP(A965,'Moyennes FI (en entrée)'!B:N,7,0),"")</f>
        <v>14.88</v>
      </c>
      <c r="J965" s="16">
        <f>IFERROR(VLOOKUP(VLOOKUP(A965,'Fichier FI (en entrée)'!B:AH,33,0),Modificateurs!A$2:B$5,2,0),0)</f>
        <v>3</v>
      </c>
      <c r="K965" s="16">
        <f>IFERROR(VLOOKUP(VLOOKUP(A965,'Redoub FI (en entrée)'!B:N,7,0),Modificateurs!A$8:B$11,2,0),0)</f>
        <v>0</v>
      </c>
      <c r="L965" s="16">
        <f>IFERROR(VLOOKUP(M965,Modificateurs!D$1:E$94,2,0),0)</f>
        <v>2</v>
      </c>
      <c r="M965" t="str">
        <f>VLOOKUP(A965,'Fichier FI (en entrée)'!B:AH,16,0)&amp;" "&amp;VLOOKUP(A965,'Fichier FI (en entrée)'!B:AH,20,0)&amp;" "&amp;VLOOKUP(A965,'Fichier FI (en entrée)'!B:AH,27,0)&amp;" "&amp;VLOOKUP(A965,'Fichier FI (en entrée)'!B:AH,29,0)</f>
        <v xml:space="preserve">STI2D Système informatique et numérique  </v>
      </c>
      <c r="N965" t="str">
        <f>VLOOKUP(A965,'Fichier FI (en entrée)'!B:AH,8,0)</f>
        <v>En Terminale</v>
      </c>
      <c r="O965" t="b">
        <f>AND(C965&gt;Synthèse!B$8,C965&lt;Synthèse!B$10,NOT(Y965))</f>
        <v>0</v>
      </c>
      <c r="Q965" s="60">
        <f>ROUNDUP(C965/(Synthèse!$B$4+Synthèse!$B$1)*8,0)</f>
        <v>1</v>
      </c>
      <c r="R965" s="60">
        <f>IFERROR(VLOOKUP(A965,'Evaluations (formulaire)'!A:P,6,0)+VLOOKUP(A965,'Evaluations (formulaire)'!A:P,7,0),0)</f>
        <v>0</v>
      </c>
      <c r="S965" s="60">
        <f>IFERROR(VLOOKUP(A965,'Evaluations (formulaire)'!A:P,8,0),0)</f>
        <v>0</v>
      </c>
      <c r="T965" s="60">
        <f>IF(AND(ISBLANK(P965),Q965&lt;=2),Synthèse!$B$41,IF(AND(ISBLANK(P965),Q965&gt;=7),Synthèse!$C$41,R965+S965))</f>
        <v>4.6511627906976744E-3</v>
      </c>
      <c r="U965" s="60">
        <f t="shared" si="169"/>
        <v>19.8846511627907</v>
      </c>
      <c r="V965" s="60">
        <f t="shared" si="170"/>
        <v>7</v>
      </c>
      <c r="X965" s="26">
        <v>1978</v>
      </c>
      <c r="Y965" s="26" t="b">
        <f>IFERROR(VLOOKUP(A965,'Calculs FA (auto)'!A:O,15,0),FALSE)</f>
        <v>0</v>
      </c>
      <c r="Z965" s="26">
        <f>IFERROR(VLOOKUP(A965,'Evaluations (formulaire)'!A:M,9,0),0)</f>
        <v>0</v>
      </c>
      <c r="AA965" s="135" t="b">
        <v>0</v>
      </c>
      <c r="AB965" s="135" t="b">
        <v>1</v>
      </c>
      <c r="AC965" s="135" t="b">
        <f t="shared" si="171"/>
        <v>0</v>
      </c>
      <c r="AD965" s="135" t="b">
        <f t="shared" si="172"/>
        <v>1</v>
      </c>
      <c r="AE965" s="135" t="b">
        <f t="shared" si="173"/>
        <v>0</v>
      </c>
      <c r="AF965" s="135" t="b">
        <f>AND(AC965,$V965&lt;=Synthèse!$B$44)</f>
        <v>0</v>
      </c>
      <c r="AG965" s="135" t="b">
        <f>AND(AD965,$V965&lt;=Synthèse!$B$44)</f>
        <v>1</v>
      </c>
      <c r="AH965" s="135" t="b">
        <f>AND(AE965,$V965&lt;=Synthèse!$B$44)</f>
        <v>0</v>
      </c>
      <c r="AI965" s="137" t="b">
        <v>1</v>
      </c>
      <c r="AJ965" s="137" t="b">
        <v>0</v>
      </c>
      <c r="AK965" s="137" t="b">
        <f t="shared" si="174"/>
        <v>1</v>
      </c>
      <c r="AL965" s="137" t="b">
        <f t="shared" si="175"/>
        <v>0</v>
      </c>
      <c r="AM965" s="137" t="b">
        <f>AND(AK965,$V965&lt;=Synthèse!$B$44)</f>
        <v>1</v>
      </c>
      <c r="AN965" s="137" t="b">
        <f>AND(AL965,$V965&lt;=Synthèse!$B$44)</f>
        <v>0</v>
      </c>
    </row>
    <row r="966" spans="1:40">
      <c r="A966" s="17">
        <v>545043</v>
      </c>
      <c r="B966" t="str">
        <f ca="1">VLOOKUP(A966,'Fichier FI (en entrée)'!B:AH,3,0)</f>
        <v>NPQDRVVGTU</v>
      </c>
      <c r="C966">
        <f t="shared" si="165"/>
        <v>1112</v>
      </c>
      <c r="D966">
        <f t="shared" si="166"/>
        <v>9.1900000000000013</v>
      </c>
      <c r="E966" s="14" t="str">
        <f>VLOOKUP(A966,'Fichier FI (en entrée)'!B:AH,2,0)</f>
        <v>EV</v>
      </c>
      <c r="F966" s="14" t="b">
        <f t="shared" si="167"/>
        <v>1</v>
      </c>
      <c r="G966" s="14" t="b">
        <f>IFERROR(VLOOKUP(A966,'Calculs FA (auto)'!A:F,6,0),FALSE)</f>
        <v>0</v>
      </c>
      <c r="H966" s="14" t="b">
        <f t="shared" si="168"/>
        <v>0</v>
      </c>
      <c r="I966" s="16">
        <f>IFERROR(VLOOKUP(A966,'Moyennes FI (en entrée)'!B:N,7,0),"")</f>
        <v>7.19</v>
      </c>
      <c r="J966" s="16">
        <f>IFERROR(VLOOKUP(VLOOKUP(A966,'Fichier FI (en entrée)'!B:AH,33,0),Modificateurs!A$2:B$5,2,0),0)</f>
        <v>1</v>
      </c>
      <c r="K966" s="16">
        <f>IFERROR(VLOOKUP(VLOOKUP(A966,'Redoub FI (en entrée)'!B:N,7,0),Modificateurs!A$8:B$11,2,0),0)</f>
        <v>0</v>
      </c>
      <c r="L966" s="16">
        <f>IFERROR(VLOOKUP(M966,Modificateurs!D$1:E$94,2,0),0)</f>
        <v>1</v>
      </c>
      <c r="M966" t="str">
        <f>VLOOKUP(A966,'Fichier FI (en entrée)'!B:AH,16,0)&amp;" "&amp;VLOOKUP(A966,'Fichier FI (en entrée)'!B:AH,20,0)&amp;" "&amp;VLOOKUP(A966,'Fichier FI (en entrée)'!B:AH,27,0)&amp;" "&amp;VLOOKUP(A966,'Fichier FI (en entrée)'!B:AH,29,0)</f>
        <v xml:space="preserve">S Sciences de la vie et de la terre  </v>
      </c>
      <c r="N966" t="str">
        <f>VLOOKUP(A966,'Fichier FI (en entrée)'!B:AH,8,0)</f>
        <v>En Terminale</v>
      </c>
      <c r="O966" t="b">
        <f>AND(C966&gt;Synthèse!B$8,C966&lt;Synthèse!B$10,NOT(Y966))</f>
        <v>1</v>
      </c>
      <c r="P966" t="s">
        <v>2258</v>
      </c>
      <c r="Q966" s="60">
        <f>ROUNDUP(C966/(Synthèse!$B$4+Synthèse!$B$1)*8,0)</f>
        <v>6</v>
      </c>
      <c r="R966" s="60">
        <f>IFERROR(VLOOKUP(A966,'Evaluations (formulaire)'!A:P,6,0)+VLOOKUP(A966,'Evaluations (formulaire)'!A:P,7,0),0)</f>
        <v>0</v>
      </c>
      <c r="S966" s="60">
        <f>IFERROR(VLOOKUP(A966,'Evaluations (formulaire)'!A:P,8,0),0)</f>
        <v>0</v>
      </c>
      <c r="T966" s="60">
        <f>IF(AND(ISBLANK(P966),Q966&lt;=2),Synthèse!$B$41,IF(AND(ISBLANK(P966),Q966&gt;=7),Synthèse!$C$41,R966+S966))</f>
        <v>0</v>
      </c>
      <c r="U966" s="60">
        <f t="shared" si="169"/>
        <v>9.1900000000000013</v>
      </c>
      <c r="V966" s="60">
        <f t="shared" si="170"/>
        <v>1110</v>
      </c>
      <c r="X966" s="26">
        <v>1123</v>
      </c>
      <c r="Y966" s="26" t="b">
        <f>IFERROR(VLOOKUP(A966,'Calculs FA (auto)'!A:O,15,0),FALSE)</f>
        <v>0</v>
      </c>
      <c r="Z966" s="26">
        <f>IFERROR(VLOOKUP(A966,'Evaluations (formulaire)'!A:M,9,0),0)</f>
        <v>0</v>
      </c>
      <c r="AA966" s="135" t="b">
        <v>1</v>
      </c>
      <c r="AB966" s="135" t="b">
        <v>0</v>
      </c>
      <c r="AC966" s="135" t="b">
        <f t="shared" si="171"/>
        <v>1</v>
      </c>
      <c r="AD966" s="135" t="b">
        <f t="shared" si="172"/>
        <v>0</v>
      </c>
      <c r="AE966" s="135" t="b">
        <f t="shared" si="173"/>
        <v>0</v>
      </c>
      <c r="AF966" s="135" t="b">
        <f>AND(AC966,$V966&lt;=Synthèse!$B$44)</f>
        <v>0</v>
      </c>
      <c r="AG966" s="135" t="b">
        <f>AND(AD966,$V966&lt;=Synthèse!$B$44)</f>
        <v>0</v>
      </c>
      <c r="AH966" s="135" t="b">
        <f>AND(AE966,$V966&lt;=Synthèse!$B$44)</f>
        <v>0</v>
      </c>
      <c r="AI966" s="137" t="b">
        <v>0</v>
      </c>
      <c r="AJ966" s="137" t="b">
        <v>1</v>
      </c>
      <c r="AK966" s="137" t="b">
        <f t="shared" si="174"/>
        <v>0</v>
      </c>
      <c r="AL966" s="137" t="b">
        <f t="shared" si="175"/>
        <v>1</v>
      </c>
      <c r="AM966" s="137" t="b">
        <f>AND(AK966,$V966&lt;=Synthèse!$B$44)</f>
        <v>0</v>
      </c>
      <c r="AN966" s="137" t="b">
        <f>AND(AL966,$V966&lt;=Synthèse!$B$44)</f>
        <v>0</v>
      </c>
    </row>
    <row r="967" spans="1:40">
      <c r="A967" s="17">
        <v>547932</v>
      </c>
      <c r="B967" t="str">
        <f ca="1">VLOOKUP(A967,'Fichier FI (en entrée)'!B:AH,3,0)</f>
        <v>QHVQBUDUSM</v>
      </c>
      <c r="C967">
        <f t="shared" si="165"/>
        <v>164</v>
      </c>
      <c r="D967">
        <f t="shared" si="166"/>
        <v>16.28</v>
      </c>
      <c r="E967" s="14" t="str">
        <f>VLOOKUP(A967,'Fichier FI (en entrée)'!B:AH,2,0)</f>
        <v>EV</v>
      </c>
      <c r="F967" s="14" t="b">
        <f t="shared" si="167"/>
        <v>1</v>
      </c>
      <c r="G967" s="14" t="b">
        <f>IFERROR(VLOOKUP(A967,'Calculs FA (auto)'!A:F,6,0),FALSE)</f>
        <v>0</v>
      </c>
      <c r="H967" s="14" t="b">
        <f t="shared" si="168"/>
        <v>0</v>
      </c>
      <c r="I967" s="16">
        <f>IFERROR(VLOOKUP(A967,'Moyennes FI (en entrée)'!B:N,7,0),"")</f>
        <v>11.28</v>
      </c>
      <c r="J967" s="16">
        <f>IFERROR(VLOOKUP(VLOOKUP(A967,'Fichier FI (en entrée)'!B:AH,33,0),Modificateurs!A$2:B$5,2,0),0)</f>
        <v>3</v>
      </c>
      <c r="K967" s="16">
        <f>IFERROR(VLOOKUP(VLOOKUP(A967,'Redoub FI (en entrée)'!B:N,7,0),Modificateurs!A$8:B$11,2,0),0)</f>
        <v>0</v>
      </c>
      <c r="L967" s="16">
        <f>IFERROR(VLOOKUP(M967,Modificateurs!D$1:E$94,2,0),0)</f>
        <v>2</v>
      </c>
      <c r="M967" t="str">
        <f>VLOOKUP(A967,'Fichier FI (en entrée)'!B:AH,16,0)&amp;" "&amp;VLOOKUP(A967,'Fichier FI (en entrée)'!B:AH,20,0)&amp;" "&amp;VLOOKUP(A967,'Fichier FI (en entrée)'!B:AH,27,0)&amp;" "&amp;VLOOKUP(A967,'Fichier FI (en entrée)'!B:AH,29,0)</f>
        <v xml:space="preserve">STI2D Système informatique et numérique  </v>
      </c>
      <c r="N967" t="str">
        <f>VLOOKUP(A967,'Fichier FI (en entrée)'!B:AH,8,0)</f>
        <v>En Terminale</v>
      </c>
      <c r="O967" t="b">
        <f>AND(C967&gt;Synthèse!B$8,C967&lt;Synthèse!B$10,NOT(Y967))</f>
        <v>0</v>
      </c>
      <c r="P967" t="s">
        <v>2264</v>
      </c>
      <c r="Q967" s="60">
        <f>ROUNDUP(C967/(Synthèse!$B$4+Synthèse!$B$1)*8,0)</f>
        <v>1</v>
      </c>
      <c r="R967" s="60">
        <f>IFERROR(VLOOKUP(A967,'Evaluations (formulaire)'!A:P,6,0)+VLOOKUP(A967,'Evaluations (formulaire)'!A:P,7,0),0)</f>
        <v>0</v>
      </c>
      <c r="S967" s="60">
        <f>IFERROR(VLOOKUP(A967,'Evaluations (formulaire)'!A:P,8,0),0)</f>
        <v>0</v>
      </c>
      <c r="T967" s="60">
        <f>IF(AND(ISBLANK(P967),Q967&lt;=2),Synthèse!$B$41,IF(AND(ISBLANK(P967),Q967&gt;=7),Synthèse!$C$41,R967+S967))</f>
        <v>0</v>
      </c>
      <c r="U967" s="60">
        <f t="shared" si="169"/>
        <v>16.28</v>
      </c>
      <c r="V967" s="60">
        <f t="shared" si="170"/>
        <v>164</v>
      </c>
      <c r="X967" s="26">
        <v>704</v>
      </c>
      <c r="Y967" s="26" t="b">
        <f>IFERROR(VLOOKUP(A967,'Calculs FA (auto)'!A:O,15,0),FALSE)</f>
        <v>0</v>
      </c>
      <c r="Z967" s="26">
        <f>IFERROR(VLOOKUP(A967,'Evaluations (formulaire)'!A:M,9,0),0)</f>
        <v>0</v>
      </c>
      <c r="AA967" s="135" t="b">
        <v>1</v>
      </c>
      <c r="AB967" s="135" t="b">
        <v>0</v>
      </c>
      <c r="AC967" s="135" t="b">
        <f t="shared" si="171"/>
        <v>1</v>
      </c>
      <c r="AD967" s="135" t="b">
        <f t="shared" si="172"/>
        <v>0</v>
      </c>
      <c r="AE967" s="135" t="b">
        <f t="shared" si="173"/>
        <v>0</v>
      </c>
      <c r="AF967" s="135" t="b">
        <f>AND(AC967,$V967&lt;=Synthèse!$B$44)</f>
        <v>1</v>
      </c>
      <c r="AG967" s="135" t="b">
        <f>AND(AD967,$V967&lt;=Synthèse!$B$44)</f>
        <v>0</v>
      </c>
      <c r="AH967" s="135" t="b">
        <f>AND(AE967,$V967&lt;=Synthèse!$B$44)</f>
        <v>0</v>
      </c>
      <c r="AI967" s="137" t="b">
        <v>0</v>
      </c>
      <c r="AJ967" s="137" t="b">
        <v>1</v>
      </c>
      <c r="AK967" s="137" t="b">
        <f t="shared" si="174"/>
        <v>0</v>
      </c>
      <c r="AL967" s="137" t="b">
        <f t="shared" si="175"/>
        <v>1</v>
      </c>
      <c r="AM967" s="137" t="b">
        <f>AND(AK967,$V967&lt;=Synthèse!$B$44)</f>
        <v>0</v>
      </c>
      <c r="AN967" s="137" t="b">
        <f>AND(AL967,$V967&lt;=Synthèse!$B$44)</f>
        <v>1</v>
      </c>
    </row>
    <row r="968" spans="1:40">
      <c r="A968" s="17">
        <v>547993</v>
      </c>
      <c r="B968" t="str">
        <f ca="1">VLOOKUP(A968,'Fichier FI (en entrée)'!B:AH,3,0)</f>
        <v>FJNXZDHEHS</v>
      </c>
      <c r="C968">
        <f t="shared" si="165"/>
        <v>88</v>
      </c>
      <c r="D968">
        <f t="shared" si="166"/>
        <v>17.350000000000001</v>
      </c>
      <c r="E968" s="14" t="str">
        <f>VLOOKUP(A968,'Fichier FI (en entrée)'!B:AH,2,0)</f>
        <v>EV</v>
      </c>
      <c r="F968" s="14" t="b">
        <f t="shared" si="167"/>
        <v>1</v>
      </c>
      <c r="G968" s="14" t="b">
        <f>IFERROR(VLOOKUP(A968,'Calculs FA (auto)'!A:F,6,0),FALSE)</f>
        <v>0</v>
      </c>
      <c r="H968" s="14" t="b">
        <f t="shared" si="168"/>
        <v>0</v>
      </c>
      <c r="I968" s="16">
        <f>IFERROR(VLOOKUP(A968,'Moyennes FI (en entrée)'!B:N,7,0),"")</f>
        <v>12.35</v>
      </c>
      <c r="J968" s="16">
        <f>IFERROR(VLOOKUP(VLOOKUP(A968,'Fichier FI (en entrée)'!B:AH,33,0),Modificateurs!A$2:B$5,2,0),0)</f>
        <v>3</v>
      </c>
      <c r="K968" s="16">
        <f>IFERROR(VLOOKUP(VLOOKUP(A968,'Redoub FI (en entrée)'!B:N,7,0),Modificateurs!A$8:B$11,2,0),0)</f>
        <v>0</v>
      </c>
      <c r="L968" s="16">
        <f>IFERROR(VLOOKUP(M968,Modificateurs!D$1:E$94,2,0),0)</f>
        <v>2</v>
      </c>
      <c r="M968" t="str">
        <f>VLOOKUP(A968,'Fichier FI (en entrée)'!B:AH,16,0)&amp;" "&amp;VLOOKUP(A968,'Fichier FI (en entrée)'!B:AH,20,0)&amp;" "&amp;VLOOKUP(A968,'Fichier FI (en entrée)'!B:AH,27,0)&amp;" "&amp;VLOOKUP(A968,'Fichier FI (en entrée)'!B:AH,29,0)</f>
        <v xml:space="preserve">STI2D Système informatique et numérique  </v>
      </c>
      <c r="N968" t="str">
        <f>VLOOKUP(A968,'Fichier FI (en entrée)'!B:AH,8,0)</f>
        <v>En Terminale</v>
      </c>
      <c r="O968" t="b">
        <f>AND(C968&gt;Synthèse!B$8,C968&lt;Synthèse!B$10,NOT(Y968))</f>
        <v>0</v>
      </c>
      <c r="P968" t="s">
        <v>84</v>
      </c>
      <c r="Q968" s="60">
        <f>ROUNDUP(C968/(Synthèse!$B$4+Synthèse!$B$1)*8,0)</f>
        <v>1</v>
      </c>
      <c r="R968" s="60">
        <f>IFERROR(VLOOKUP(A968,'Evaluations (formulaire)'!A:P,6,0)+VLOOKUP(A968,'Evaluations (formulaire)'!A:P,7,0),0)</f>
        <v>0</v>
      </c>
      <c r="S968" s="60">
        <f>IFERROR(VLOOKUP(A968,'Evaluations (formulaire)'!A:P,8,0),0)</f>
        <v>0</v>
      </c>
      <c r="T968" s="60">
        <f>IF(AND(ISBLANK(P968),Q968&lt;=2),Synthèse!$B$41,IF(AND(ISBLANK(P968),Q968&gt;=7),Synthèse!$C$41,R968+S968))</f>
        <v>0</v>
      </c>
      <c r="U968" s="60">
        <f t="shared" si="169"/>
        <v>17.350000000000001</v>
      </c>
      <c r="V968" s="60">
        <f t="shared" si="170"/>
        <v>88</v>
      </c>
      <c r="X968" s="26">
        <v>1868</v>
      </c>
      <c r="Y968" s="26" t="b">
        <f>IFERROR(VLOOKUP(A968,'Calculs FA (auto)'!A:O,15,0),FALSE)</f>
        <v>0</v>
      </c>
      <c r="Z968" s="26">
        <f>IFERROR(VLOOKUP(A968,'Evaluations (formulaire)'!A:M,9,0),0)</f>
        <v>0</v>
      </c>
      <c r="AA968" s="135" t="b">
        <v>0</v>
      </c>
      <c r="AB968" s="135" t="b">
        <v>1</v>
      </c>
      <c r="AC968" s="135" t="b">
        <f t="shared" si="171"/>
        <v>0</v>
      </c>
      <c r="AD968" s="135" t="b">
        <f t="shared" si="172"/>
        <v>1</v>
      </c>
      <c r="AE968" s="135" t="b">
        <f t="shared" si="173"/>
        <v>0</v>
      </c>
      <c r="AF968" s="135" t="b">
        <f>AND(AC968,$V968&lt;=Synthèse!$B$44)</f>
        <v>0</v>
      </c>
      <c r="AG968" s="135" t="b">
        <f>AND(AD968,$V968&lt;=Synthèse!$B$44)</f>
        <v>1</v>
      </c>
      <c r="AH968" s="135" t="b">
        <f>AND(AE968,$V968&lt;=Synthèse!$B$44)</f>
        <v>0</v>
      </c>
      <c r="AI968" s="137" t="b">
        <v>0</v>
      </c>
      <c r="AJ968" s="137" t="b">
        <v>0</v>
      </c>
      <c r="AK968" s="137" t="b">
        <f t="shared" si="174"/>
        <v>0</v>
      </c>
      <c r="AL968" s="137" t="b">
        <f t="shared" si="175"/>
        <v>0</v>
      </c>
      <c r="AM968" s="137" t="b">
        <f>AND(AK968,$V968&lt;=Synthèse!$B$44)</f>
        <v>0</v>
      </c>
      <c r="AN968" s="137" t="b">
        <f>AND(AL968,$V968&lt;=Synthèse!$B$44)</f>
        <v>0</v>
      </c>
    </row>
    <row r="969" spans="1:40">
      <c r="A969" s="17">
        <v>547994</v>
      </c>
      <c r="B969" t="str">
        <f ca="1">VLOOKUP(A969,'Fichier FI (en entrée)'!B:AH,3,0)</f>
        <v>JXXZXAZQVN</v>
      </c>
      <c r="C969">
        <f t="shared" si="165"/>
        <v>300</v>
      </c>
      <c r="D969">
        <f t="shared" si="166"/>
        <v>14.79</v>
      </c>
      <c r="E969" s="14" t="str">
        <f>VLOOKUP(A969,'Fichier FI (en entrée)'!B:AH,2,0)</f>
        <v>EV</v>
      </c>
      <c r="F969" s="14" t="b">
        <f t="shared" si="167"/>
        <v>1</v>
      </c>
      <c r="G969" s="14" t="b">
        <f>IFERROR(VLOOKUP(A969,'Calculs FA (auto)'!A:F,6,0),FALSE)</f>
        <v>1</v>
      </c>
      <c r="H969" s="14" t="b">
        <f t="shared" si="168"/>
        <v>1</v>
      </c>
      <c r="I969" s="16">
        <f>IFERROR(VLOOKUP(A969,'Moyennes FI (en entrée)'!B:N,7,0),"")</f>
        <v>11.79</v>
      </c>
      <c r="J969" s="16">
        <f>IFERROR(VLOOKUP(VLOOKUP(A969,'Fichier FI (en entrée)'!B:AH,33,0),Modificateurs!A$2:B$5,2,0),0)</f>
        <v>1</v>
      </c>
      <c r="K969" s="16">
        <f>IFERROR(VLOOKUP(VLOOKUP(A969,'Redoub FI (en entrée)'!B:N,7,0),Modificateurs!A$8:B$11,2,0),0)</f>
        <v>0</v>
      </c>
      <c r="L969" s="16">
        <f>IFERROR(VLOOKUP(M969,Modificateurs!D$1:E$94,2,0),0)</f>
        <v>2</v>
      </c>
      <c r="M969" t="str">
        <f>VLOOKUP(A969,'Fichier FI (en entrée)'!B:AH,16,0)&amp;" "&amp;VLOOKUP(A969,'Fichier FI (en entrée)'!B:AH,20,0)&amp;" "&amp;VLOOKUP(A969,'Fichier FI (en entrée)'!B:AH,27,0)&amp;" "&amp;VLOOKUP(A969,'Fichier FI (en entrée)'!B:AH,29,0)</f>
        <v xml:space="preserve">STI2D Système informatique et numérique  </v>
      </c>
      <c r="N969" t="str">
        <f>VLOOKUP(A969,'Fichier FI (en entrée)'!B:AH,8,0)</f>
        <v>En Terminale</v>
      </c>
      <c r="O969" t="b">
        <f>AND(C969&gt;Synthèse!B$8,C969&lt;Synthèse!B$10,NOT(Y969))</f>
        <v>0</v>
      </c>
      <c r="Q969" s="60">
        <f>ROUNDUP(C969/(Synthèse!$B$4+Synthèse!$B$1)*8,0)</f>
        <v>2</v>
      </c>
      <c r="R969" s="60">
        <f>IFERROR(VLOOKUP(A969,'Evaluations (formulaire)'!A:P,6,0)+VLOOKUP(A969,'Evaluations (formulaire)'!A:P,7,0),0)</f>
        <v>0</v>
      </c>
      <c r="S969" s="60">
        <f>IFERROR(VLOOKUP(A969,'Evaluations (formulaire)'!A:P,8,0),0)</f>
        <v>0</v>
      </c>
      <c r="T969" s="60">
        <f>IF(AND(ISBLANK(P969),Q969&lt;=2),Synthèse!$B$41,IF(AND(ISBLANK(P969),Q969&gt;=7),Synthèse!$C$41,R969+S969))</f>
        <v>4.6511627906976744E-3</v>
      </c>
      <c r="U969" s="60">
        <f t="shared" si="169"/>
        <v>14.794651162790696</v>
      </c>
      <c r="V969" s="60">
        <f t="shared" si="170"/>
        <v>299</v>
      </c>
      <c r="X969" s="26">
        <v>365</v>
      </c>
      <c r="Y969" s="26" t="b">
        <f>IFERROR(VLOOKUP(A969,'Calculs FA (auto)'!A:O,15,0),FALSE)</f>
        <v>0</v>
      </c>
      <c r="Z969" s="26">
        <f>IFERROR(VLOOKUP(A969,'Evaluations (formulaire)'!A:M,9,0),0)</f>
        <v>0</v>
      </c>
      <c r="AA969" s="135" t="b">
        <v>1</v>
      </c>
      <c r="AB969" s="135" t="b">
        <v>0</v>
      </c>
      <c r="AC969" s="135" t="b">
        <f t="shared" si="171"/>
        <v>1</v>
      </c>
      <c r="AD969" s="135" t="b">
        <f t="shared" si="172"/>
        <v>0</v>
      </c>
      <c r="AE969" s="135" t="b">
        <f t="shared" si="173"/>
        <v>0</v>
      </c>
      <c r="AF969" s="135" t="b">
        <f>AND(AC969,$V969&lt;=Synthèse!$B$44)</f>
        <v>1</v>
      </c>
      <c r="AG969" s="135" t="b">
        <f>AND(AD969,$V969&lt;=Synthèse!$B$44)</f>
        <v>0</v>
      </c>
      <c r="AH969" s="135" t="b">
        <f>AND(AE969,$V969&lt;=Synthèse!$B$44)</f>
        <v>0</v>
      </c>
      <c r="AI969" s="137" t="b">
        <v>0</v>
      </c>
      <c r="AJ969" s="137" t="b">
        <v>1</v>
      </c>
      <c r="AK969" s="137" t="b">
        <f t="shared" si="174"/>
        <v>0</v>
      </c>
      <c r="AL969" s="137" t="b">
        <f t="shared" si="175"/>
        <v>1</v>
      </c>
      <c r="AM969" s="137" t="b">
        <f>AND(AK969,$V969&lt;=Synthèse!$B$44)</f>
        <v>0</v>
      </c>
      <c r="AN969" s="137" t="b">
        <f>AND(AL969,$V969&lt;=Synthèse!$B$44)</f>
        <v>1</v>
      </c>
    </row>
    <row r="970" spans="1:40">
      <c r="A970" s="17">
        <v>548086</v>
      </c>
      <c r="B970" t="str">
        <f ca="1">VLOOKUP(A970,'Fichier FI (en entrée)'!B:AH,3,0)</f>
        <v>DMWOLHTVCP</v>
      </c>
      <c r="C970">
        <f t="shared" si="165"/>
        <v>1581</v>
      </c>
      <c r="D970">
        <f t="shared" si="166"/>
        <v>-1.3399999999999999</v>
      </c>
      <c r="E970" s="14" t="str">
        <f>VLOOKUP(A970,'Fichier FI (en entrée)'!B:AH,2,0)</f>
        <v>EV</v>
      </c>
      <c r="F970" s="14" t="b">
        <f t="shared" si="167"/>
        <v>1</v>
      </c>
      <c r="G970" s="14" t="b">
        <f>IFERROR(VLOOKUP(A970,'Calculs FA (auto)'!A:F,6,0),FALSE)</f>
        <v>1</v>
      </c>
      <c r="H970" s="14" t="b">
        <f t="shared" si="168"/>
        <v>1</v>
      </c>
      <c r="I970" s="16">
        <f>IFERROR(VLOOKUP(A970,'Moyennes FI (en entrée)'!B:N,7,0),"")</f>
        <v>10.66</v>
      </c>
      <c r="J970" s="16">
        <f>IFERROR(VLOOKUP(VLOOKUP(A970,'Fichier FI (en entrée)'!B:AH,33,0),Modificateurs!A$2:B$5,2,0),0)</f>
        <v>0</v>
      </c>
      <c r="K970" s="16">
        <f>IFERROR(VLOOKUP(VLOOKUP(A970,'Redoub FI (en entrée)'!B:N,7,0),Modificateurs!A$8:B$11,2,0),0)</f>
        <v>0</v>
      </c>
      <c r="L970" s="16">
        <f>IFERROR(VLOOKUP(M970,Modificateurs!D$1:E$94,2,0),0)</f>
        <v>-12</v>
      </c>
      <c r="M970" t="str">
        <f>VLOOKUP(A970,'Fichier FI (en entrée)'!B:AH,16,0)&amp;" "&amp;VLOOKUP(A970,'Fichier FI (en entrée)'!B:AH,20,0)&amp;" "&amp;VLOOKUP(A970,'Fichier FI (en entrée)'!B:AH,27,0)&amp;" "&amp;VLOOKUP(A970,'Fichier FI (en entrée)'!B:AH,29,0)</f>
        <v xml:space="preserve">STMG Gestion et Finance  </v>
      </c>
      <c r="N970" t="str">
        <f>VLOOKUP(A970,'Fichier FI (en entrée)'!B:AH,8,0)</f>
        <v>En Terminale</v>
      </c>
      <c r="O970" t="b">
        <f>AND(C970&gt;Synthèse!B$8,C970&lt;Synthèse!B$10,NOT(Y970))</f>
        <v>0</v>
      </c>
      <c r="Q970" s="60">
        <f>ROUNDUP(C970/(Synthèse!$B$4+Synthèse!$B$1)*8,0)</f>
        <v>8</v>
      </c>
      <c r="R970" s="60">
        <f>IFERROR(VLOOKUP(A970,'Evaluations (formulaire)'!A:P,6,0)+VLOOKUP(A970,'Evaluations (formulaire)'!A:P,7,0),0)</f>
        <v>0</v>
      </c>
      <c r="S970" s="60">
        <f>IFERROR(VLOOKUP(A970,'Evaluations (formulaire)'!A:P,8,0),0)</f>
        <v>0</v>
      </c>
      <c r="T970" s="60">
        <f>IF(AND(ISBLANK(P970),Q970&lt;=2),Synthèse!$B$41,IF(AND(ISBLANK(P970),Q970&gt;=7),Synthèse!$C$41,R970+S970))</f>
        <v>4.6296296296296294E-3</v>
      </c>
      <c r="U970" s="60">
        <f t="shared" si="169"/>
        <v>-1.3353703703703703</v>
      </c>
      <c r="V970" s="60">
        <f t="shared" si="170"/>
        <v>1581</v>
      </c>
      <c r="X970" s="26">
        <v>1636</v>
      </c>
      <c r="Y970" s="26" t="b">
        <f>IFERROR(VLOOKUP(A970,'Calculs FA (auto)'!A:O,15,0),FALSE)</f>
        <v>0</v>
      </c>
      <c r="Z970" s="26">
        <f>IFERROR(VLOOKUP(A970,'Evaluations (formulaire)'!A:M,9,0),0)</f>
        <v>0</v>
      </c>
      <c r="AA970" s="135" t="b">
        <v>1</v>
      </c>
      <c r="AB970" s="135" t="b">
        <v>0</v>
      </c>
      <c r="AC970" s="135" t="b">
        <f t="shared" si="171"/>
        <v>1</v>
      </c>
      <c r="AD970" s="135" t="b">
        <f t="shared" si="172"/>
        <v>0</v>
      </c>
      <c r="AE970" s="135" t="b">
        <f t="shared" si="173"/>
        <v>0</v>
      </c>
      <c r="AF970" s="135" t="b">
        <f>AND(AC970,$V970&lt;=Synthèse!$B$44)</f>
        <v>0</v>
      </c>
      <c r="AG970" s="135" t="b">
        <f>AND(AD970,$V970&lt;=Synthèse!$B$44)</f>
        <v>0</v>
      </c>
      <c r="AH970" s="135" t="b">
        <f>AND(AE970,$V970&lt;=Synthèse!$B$44)</f>
        <v>0</v>
      </c>
      <c r="AI970" s="137" t="b">
        <v>0</v>
      </c>
      <c r="AJ970" s="137" t="b">
        <v>1</v>
      </c>
      <c r="AK970" s="137" t="b">
        <f t="shared" si="174"/>
        <v>0</v>
      </c>
      <c r="AL970" s="137" t="b">
        <f t="shared" si="175"/>
        <v>1</v>
      </c>
      <c r="AM970" s="137" t="b">
        <f>AND(AK970,$V970&lt;=Synthèse!$B$44)</f>
        <v>0</v>
      </c>
      <c r="AN970" s="137" t="b">
        <f>AND(AL970,$V970&lt;=Synthèse!$B$44)</f>
        <v>0</v>
      </c>
    </row>
    <row r="971" spans="1:40">
      <c r="A971" s="17">
        <v>548095</v>
      </c>
      <c r="B971" t="str">
        <f ca="1">VLOOKUP(A971,'Fichier FI (en entrée)'!B:AH,3,0)</f>
        <v>WLWDSRKBYM</v>
      </c>
      <c r="C971">
        <f t="shared" si="165"/>
        <v>2097</v>
      </c>
      <c r="D971">
        <f t="shared" si="166"/>
        <v>-100</v>
      </c>
      <c r="E971" s="14" t="str">
        <f>VLOOKUP(A971,'Fichier FI (en entrée)'!B:AH,2,0)</f>
        <v>ENV</v>
      </c>
      <c r="F971" s="14" t="b">
        <f t="shared" si="167"/>
        <v>0</v>
      </c>
      <c r="G971" s="14" t="b">
        <f>IFERROR(VLOOKUP(A971,'Calculs FA (auto)'!A:F,6,0),FALSE)</f>
        <v>0</v>
      </c>
      <c r="H971" s="14" t="b">
        <f t="shared" si="168"/>
        <v>0</v>
      </c>
      <c r="I971" s="16" t="str">
        <f>IFERROR(VLOOKUP(A971,'Moyennes FI (en entrée)'!B:N,7,0),"")</f>
        <v/>
      </c>
      <c r="J971" s="16">
        <f>IFERROR(VLOOKUP(VLOOKUP(A971,'Fichier FI (en entrée)'!B:AH,33,0),Modificateurs!A$2:B$5,2,0),0)</f>
        <v>-3</v>
      </c>
      <c r="K971" s="16">
        <f>IFERROR(VLOOKUP(VLOOKUP(A971,'Redoub FI (en entrée)'!B:N,7,0),Modificateurs!A$8:B$11,2,0),0)</f>
        <v>0</v>
      </c>
      <c r="L971" s="16">
        <f>IFERROR(VLOOKUP(M971,Modificateurs!D$1:E$94,2,0),0)</f>
        <v>1</v>
      </c>
      <c r="M971" t="str">
        <f>VLOOKUP(A971,'Fichier FI (en entrée)'!B:AH,16,0)&amp;" "&amp;VLOOKUP(A971,'Fichier FI (en entrée)'!B:AH,20,0)&amp;" "&amp;VLOOKUP(A971,'Fichier FI (en entrée)'!B:AH,27,0)&amp;" "&amp;VLOOKUP(A971,'Fichier FI (en entrée)'!B:AH,29,0)</f>
        <v xml:space="preserve">S Sciences de la vie et de la terre  </v>
      </c>
      <c r="N971" t="str">
        <f>VLOOKUP(A971,'Fichier FI (en entrée)'!B:AH,8,0)</f>
        <v>En Terminale</v>
      </c>
      <c r="O971" t="b">
        <f>AND(C971&gt;Synthèse!B$8,C971&lt;Synthèse!B$10,NOT(Y971))</f>
        <v>0</v>
      </c>
      <c r="P971" t="s">
        <v>2262</v>
      </c>
      <c r="Q971" s="60">
        <f>ROUNDUP(C971/(Synthèse!$B$4+Synthèse!$B$1)*8,0)</f>
        <v>10</v>
      </c>
      <c r="R971" s="60">
        <f>IFERROR(VLOOKUP(A971,'Evaluations (formulaire)'!A:P,6,0)+VLOOKUP(A971,'Evaluations (formulaire)'!A:P,7,0),0)</f>
        <v>0</v>
      </c>
      <c r="S971" s="60">
        <f>IFERROR(VLOOKUP(A971,'Evaluations (formulaire)'!A:P,8,0),0)</f>
        <v>0</v>
      </c>
      <c r="T971" s="60">
        <f>IF(AND(ISBLANK(P971),Q971&lt;=2),Synthèse!$B$41,IF(AND(ISBLANK(P971),Q971&gt;=7),Synthèse!$C$41,R971+S971))</f>
        <v>0</v>
      </c>
      <c r="U971" s="60">
        <f t="shared" si="169"/>
        <v>-100</v>
      </c>
      <c r="V971" s="60">
        <f t="shared" si="170"/>
        <v>2096</v>
      </c>
      <c r="X971" s="26">
        <v>1651</v>
      </c>
      <c r="Y971" s="26" t="b">
        <f>IFERROR(VLOOKUP(A971,'Calculs FA (auto)'!A:O,15,0),FALSE)</f>
        <v>0</v>
      </c>
      <c r="Z971" s="26">
        <f>IFERROR(VLOOKUP(A971,'Evaluations (formulaire)'!A:M,9,0),0)</f>
        <v>0</v>
      </c>
      <c r="AA971" s="135" t="b">
        <v>1</v>
      </c>
      <c r="AB971" s="135" t="b">
        <v>0</v>
      </c>
      <c r="AC971" s="135" t="b">
        <f t="shared" si="171"/>
        <v>0</v>
      </c>
      <c r="AD971" s="135" t="b">
        <f t="shared" si="172"/>
        <v>0</v>
      </c>
      <c r="AE971" s="135" t="b">
        <f t="shared" si="173"/>
        <v>0</v>
      </c>
      <c r="AF971" s="135" t="b">
        <f>AND(AC971,$V971&lt;=Synthèse!$B$44)</f>
        <v>0</v>
      </c>
      <c r="AG971" s="135" t="b">
        <f>AND(AD971,$V971&lt;=Synthèse!$B$44)</f>
        <v>0</v>
      </c>
      <c r="AH971" s="135" t="b">
        <f>AND(AE971,$V971&lt;=Synthèse!$B$44)</f>
        <v>0</v>
      </c>
      <c r="AI971" s="137" t="b">
        <v>0</v>
      </c>
      <c r="AJ971" s="137" t="b">
        <v>1</v>
      </c>
      <c r="AK971" s="137" t="b">
        <f t="shared" si="174"/>
        <v>0</v>
      </c>
      <c r="AL971" s="137" t="b">
        <f t="shared" si="175"/>
        <v>0</v>
      </c>
      <c r="AM971" s="137" t="b">
        <f>AND(AK971,$V971&lt;=Synthèse!$B$44)</f>
        <v>0</v>
      </c>
      <c r="AN971" s="137" t="b">
        <f>AND(AL971,$V971&lt;=Synthèse!$B$44)</f>
        <v>0</v>
      </c>
    </row>
    <row r="972" spans="1:40">
      <c r="A972" s="17">
        <v>549503</v>
      </c>
      <c r="B972" t="str">
        <f ca="1">VLOOKUP(A972,'Fichier FI (en entrée)'!B:AH,3,0)</f>
        <v>UPLXJXLQGU</v>
      </c>
      <c r="C972">
        <f t="shared" si="165"/>
        <v>348</v>
      </c>
      <c r="D972">
        <f t="shared" si="166"/>
        <v>14.51</v>
      </c>
      <c r="E972" s="14" t="str">
        <f>VLOOKUP(A972,'Fichier FI (en entrée)'!B:AH,2,0)</f>
        <v>EV</v>
      </c>
      <c r="F972" s="14" t="b">
        <f t="shared" si="167"/>
        <v>1</v>
      </c>
      <c r="G972" s="14" t="b">
        <f>IFERROR(VLOOKUP(A972,'Calculs FA (auto)'!A:F,6,0),FALSE)</f>
        <v>0</v>
      </c>
      <c r="H972" s="14" t="b">
        <f t="shared" si="168"/>
        <v>0</v>
      </c>
      <c r="I972" s="16">
        <f>IFERROR(VLOOKUP(A972,'Moyennes FI (en entrée)'!B:N,7,0),"")</f>
        <v>11.51</v>
      </c>
      <c r="J972" s="16">
        <f>IFERROR(VLOOKUP(VLOOKUP(A972,'Fichier FI (en entrée)'!B:AH,33,0),Modificateurs!A$2:B$5,2,0),0)</f>
        <v>1</v>
      </c>
      <c r="K972" s="16">
        <f>IFERROR(VLOOKUP(VLOOKUP(A972,'Redoub FI (en entrée)'!B:N,7,0),Modificateurs!A$8:B$11,2,0),0)</f>
        <v>0</v>
      </c>
      <c r="L972" s="16">
        <f>IFERROR(VLOOKUP(M972,Modificateurs!D$1:E$94,2,0),0)</f>
        <v>2</v>
      </c>
      <c r="M972" t="str">
        <f>VLOOKUP(A972,'Fichier FI (en entrée)'!B:AH,16,0)&amp;" "&amp;VLOOKUP(A972,'Fichier FI (en entrée)'!B:AH,20,0)&amp;" "&amp;VLOOKUP(A972,'Fichier FI (en entrée)'!B:AH,27,0)&amp;" "&amp;VLOOKUP(A972,'Fichier FI (en entrée)'!B:AH,29,0)</f>
        <v xml:space="preserve">S Mathématiques  </v>
      </c>
      <c r="N972" t="str">
        <f>VLOOKUP(A972,'Fichier FI (en entrée)'!B:AH,8,0)</f>
        <v>En Terminale</v>
      </c>
      <c r="O972" t="b">
        <f>AND(C972&gt;Synthèse!B$8,C972&lt;Synthèse!B$10,NOT(Y972))</f>
        <v>0</v>
      </c>
      <c r="P972" t="s">
        <v>2268</v>
      </c>
      <c r="Q972" s="60">
        <f>ROUNDUP(C972/(Synthèse!$B$4+Synthèse!$B$1)*8,0)</f>
        <v>2</v>
      </c>
      <c r="R972" s="60">
        <f>IFERROR(VLOOKUP(A972,'Evaluations (formulaire)'!A:P,6,0)+VLOOKUP(A972,'Evaluations (formulaire)'!A:P,7,0),0)</f>
        <v>0</v>
      </c>
      <c r="S972" s="60">
        <f>IFERROR(VLOOKUP(A972,'Evaluations (formulaire)'!A:P,8,0),0)</f>
        <v>0</v>
      </c>
      <c r="T972" s="60">
        <f>IF(AND(ISBLANK(P972),Q972&lt;=2),Synthèse!$B$41,IF(AND(ISBLANK(P972),Q972&gt;=7),Synthèse!$C$41,R972+S972))</f>
        <v>0</v>
      </c>
      <c r="U972" s="60">
        <f t="shared" si="169"/>
        <v>14.51</v>
      </c>
      <c r="V972" s="60">
        <f t="shared" si="170"/>
        <v>348</v>
      </c>
      <c r="X972" s="26">
        <v>1410</v>
      </c>
      <c r="Y972" s="26" t="b">
        <f>IFERROR(VLOOKUP(A972,'Calculs FA (auto)'!A:O,15,0),FALSE)</f>
        <v>0</v>
      </c>
      <c r="Z972" s="26">
        <f>IFERROR(VLOOKUP(A972,'Evaluations (formulaire)'!A:M,9,0),0)</f>
        <v>0</v>
      </c>
      <c r="AA972" s="135" t="b">
        <v>1</v>
      </c>
      <c r="AB972" s="135" t="b">
        <v>0</v>
      </c>
      <c r="AC972" s="135" t="b">
        <f t="shared" si="171"/>
        <v>1</v>
      </c>
      <c r="AD972" s="135" t="b">
        <f t="shared" si="172"/>
        <v>0</v>
      </c>
      <c r="AE972" s="135" t="b">
        <f t="shared" si="173"/>
        <v>0</v>
      </c>
      <c r="AF972" s="135" t="b">
        <f>AND(AC972,$V972&lt;=Synthèse!$B$44)</f>
        <v>1</v>
      </c>
      <c r="AG972" s="135" t="b">
        <f>AND(AD972,$V972&lt;=Synthèse!$B$44)</f>
        <v>0</v>
      </c>
      <c r="AH972" s="135" t="b">
        <f>AND(AE972,$V972&lt;=Synthèse!$B$44)</f>
        <v>0</v>
      </c>
      <c r="AI972" s="137" t="b">
        <v>0</v>
      </c>
      <c r="AJ972" s="137" t="b">
        <v>1</v>
      </c>
      <c r="AK972" s="137" t="b">
        <f t="shared" si="174"/>
        <v>0</v>
      </c>
      <c r="AL972" s="137" t="b">
        <f t="shared" si="175"/>
        <v>1</v>
      </c>
      <c r="AM972" s="137" t="b">
        <f>AND(AK972,$V972&lt;=Synthèse!$B$44)</f>
        <v>0</v>
      </c>
      <c r="AN972" s="137" t="b">
        <f>AND(AL972,$V972&lt;=Synthèse!$B$44)</f>
        <v>1</v>
      </c>
    </row>
    <row r="973" spans="1:40">
      <c r="A973" s="17">
        <v>553923</v>
      </c>
      <c r="B973" t="str">
        <f ca="1">VLOOKUP(A973,'Fichier FI (en entrée)'!B:AH,3,0)</f>
        <v>VHLVZURDHG</v>
      </c>
      <c r="C973">
        <f t="shared" si="165"/>
        <v>856</v>
      </c>
      <c r="D973">
        <f t="shared" si="166"/>
        <v>11.39</v>
      </c>
      <c r="E973" s="14" t="str">
        <f>VLOOKUP(A973,'Fichier FI (en entrée)'!B:AH,2,0)</f>
        <v>EV</v>
      </c>
      <c r="F973" s="14" t="b">
        <f t="shared" si="167"/>
        <v>1</v>
      </c>
      <c r="G973" s="14" t="b">
        <f>IFERROR(VLOOKUP(A973,'Calculs FA (auto)'!A:F,6,0),FALSE)</f>
        <v>0</v>
      </c>
      <c r="H973" s="14" t="b">
        <f t="shared" si="168"/>
        <v>0</v>
      </c>
      <c r="I973" s="16">
        <f>IFERROR(VLOOKUP(A973,'Moyennes FI (en entrée)'!B:N,7,0),"")</f>
        <v>9.39</v>
      </c>
      <c r="J973" s="16">
        <f>IFERROR(VLOOKUP(VLOOKUP(A973,'Fichier FI (en entrée)'!B:AH,33,0),Modificateurs!A$2:B$5,2,0),0)</f>
        <v>1</v>
      </c>
      <c r="K973" s="16">
        <f>IFERROR(VLOOKUP(VLOOKUP(A973,'Redoub FI (en entrée)'!B:N,7,0),Modificateurs!A$8:B$11,2,0),0)</f>
        <v>0</v>
      </c>
      <c r="L973" s="16">
        <f>IFERROR(VLOOKUP(M973,Modificateurs!D$1:E$94,2,0),0)</f>
        <v>1</v>
      </c>
      <c r="M973" t="str">
        <f>VLOOKUP(A973,'Fichier FI (en entrée)'!B:AH,16,0)&amp;" "&amp;VLOOKUP(A973,'Fichier FI (en entrée)'!B:AH,20,0)&amp;" "&amp;VLOOKUP(A973,'Fichier FI (en entrée)'!B:AH,27,0)&amp;" "&amp;VLOOKUP(A973,'Fichier FI (en entrée)'!B:AH,29,0)</f>
        <v xml:space="preserve">S Sciences de la vie et de la terre  </v>
      </c>
      <c r="N973" t="str">
        <f>VLOOKUP(A973,'Fichier FI (en entrée)'!B:AH,8,0)</f>
        <v>En Terminale</v>
      </c>
      <c r="O973" t="b">
        <f>AND(C973&gt;Synthèse!B$8,C973&lt;Synthèse!B$10,NOT(Y973))</f>
        <v>1</v>
      </c>
      <c r="P973" t="s">
        <v>2266</v>
      </c>
      <c r="Q973" s="60">
        <f>ROUNDUP(C973/(Synthèse!$B$4+Synthèse!$B$1)*8,0)</f>
        <v>4</v>
      </c>
      <c r="R973" s="60">
        <f>IFERROR(VLOOKUP(A973,'Evaluations (formulaire)'!A:P,6,0)+VLOOKUP(A973,'Evaluations (formulaire)'!A:P,7,0),0)</f>
        <v>0</v>
      </c>
      <c r="S973" s="60">
        <f>IFERROR(VLOOKUP(A973,'Evaluations (formulaire)'!A:P,8,0),0)</f>
        <v>0</v>
      </c>
      <c r="T973" s="60">
        <f>IF(AND(ISBLANK(P973),Q973&lt;=2),Synthèse!$B$41,IF(AND(ISBLANK(P973),Q973&gt;=7),Synthèse!$C$41,R973+S973))</f>
        <v>0</v>
      </c>
      <c r="U973" s="60">
        <f t="shared" si="169"/>
        <v>11.39</v>
      </c>
      <c r="V973" s="60">
        <f t="shared" si="170"/>
        <v>856</v>
      </c>
      <c r="X973" s="26">
        <v>1270</v>
      </c>
      <c r="Y973" s="26" t="b">
        <f>IFERROR(VLOOKUP(A973,'Calculs FA (auto)'!A:O,15,0),FALSE)</f>
        <v>0</v>
      </c>
      <c r="Z973" s="26">
        <f>IFERROR(VLOOKUP(A973,'Evaluations (formulaire)'!A:M,9,0),0)</f>
        <v>0</v>
      </c>
      <c r="AA973" s="135" t="b">
        <v>1</v>
      </c>
      <c r="AB973" s="135" t="b">
        <v>0</v>
      </c>
      <c r="AC973" s="135" t="b">
        <f t="shared" si="171"/>
        <v>1</v>
      </c>
      <c r="AD973" s="135" t="b">
        <f t="shared" si="172"/>
        <v>0</v>
      </c>
      <c r="AE973" s="135" t="b">
        <f t="shared" si="173"/>
        <v>0</v>
      </c>
      <c r="AF973" s="135" t="b">
        <f>AND(AC973,$V973&lt;=Synthèse!$B$44)</f>
        <v>0</v>
      </c>
      <c r="AG973" s="135" t="b">
        <f>AND(AD973,$V973&lt;=Synthèse!$B$44)</f>
        <v>0</v>
      </c>
      <c r="AH973" s="135" t="b">
        <f>AND(AE973,$V973&lt;=Synthèse!$B$44)</f>
        <v>0</v>
      </c>
      <c r="AI973" s="137" t="b">
        <v>0</v>
      </c>
      <c r="AJ973" s="137" t="b">
        <v>1</v>
      </c>
      <c r="AK973" s="137" t="b">
        <f t="shared" si="174"/>
        <v>0</v>
      </c>
      <c r="AL973" s="137" t="b">
        <f t="shared" si="175"/>
        <v>1</v>
      </c>
      <c r="AM973" s="137" t="b">
        <f>AND(AK973,$V973&lt;=Synthèse!$B$44)</f>
        <v>0</v>
      </c>
      <c r="AN973" s="137" t="b">
        <f>AND(AL973,$V973&lt;=Synthèse!$B$44)</f>
        <v>0</v>
      </c>
    </row>
    <row r="974" spans="1:40">
      <c r="A974" s="17">
        <v>554031</v>
      </c>
      <c r="B974" t="str">
        <f ca="1">VLOOKUP(A974,'Fichier FI (en entrée)'!B:AH,3,0)</f>
        <v>OKNJBHVZXC</v>
      </c>
      <c r="C974">
        <f t="shared" si="165"/>
        <v>597</v>
      </c>
      <c r="D974">
        <f t="shared" si="166"/>
        <v>12.91</v>
      </c>
      <c r="E974" s="14" t="str">
        <f>VLOOKUP(A974,'Fichier FI (en entrée)'!B:AH,2,0)</f>
        <v>EV</v>
      </c>
      <c r="F974" s="14" t="b">
        <f t="shared" si="167"/>
        <v>1</v>
      </c>
      <c r="G974" s="14" t="b">
        <f>IFERROR(VLOOKUP(A974,'Calculs FA (auto)'!A:F,6,0),FALSE)</f>
        <v>0</v>
      </c>
      <c r="H974" s="14" t="b">
        <f t="shared" si="168"/>
        <v>0</v>
      </c>
      <c r="I974" s="16">
        <f>IFERROR(VLOOKUP(A974,'Moyennes FI (en entrée)'!B:N,7,0),"")</f>
        <v>8.91</v>
      </c>
      <c r="J974" s="16">
        <f>IFERROR(VLOOKUP(VLOOKUP(A974,'Fichier FI (en entrée)'!B:AH,33,0),Modificateurs!A$2:B$5,2,0),0)</f>
        <v>1</v>
      </c>
      <c r="K974" s="16">
        <f>IFERROR(VLOOKUP(VLOOKUP(A974,'Redoub FI (en entrée)'!B:N,7,0),Modificateurs!A$8:B$11,2,0),0)</f>
        <v>0</v>
      </c>
      <c r="L974" s="16">
        <f>IFERROR(VLOOKUP(M974,Modificateurs!D$1:E$94,2,0),0)</f>
        <v>3</v>
      </c>
      <c r="M974" t="str">
        <f>VLOOKUP(A974,'Fichier FI (en entrée)'!B:AH,16,0)&amp;" "&amp;VLOOKUP(A974,'Fichier FI (en entrée)'!B:AH,20,0)&amp;" "&amp;VLOOKUP(A974,'Fichier FI (en entrée)'!B:AH,27,0)&amp;" "&amp;VLOOKUP(A974,'Fichier FI (en entrée)'!B:AH,29,0)</f>
        <v xml:space="preserve">S Informatique et Sciences du numérique  </v>
      </c>
      <c r="N974" t="str">
        <f>VLOOKUP(A974,'Fichier FI (en entrée)'!B:AH,8,0)</f>
        <v>En Terminale</v>
      </c>
      <c r="O974" t="b">
        <f>AND(C974&gt;Synthèse!B$8,C974&lt;Synthèse!B$10,NOT(Y974))</f>
        <v>1</v>
      </c>
      <c r="Q974" s="60">
        <f>ROUNDUP(C974/(Synthèse!$B$4+Synthèse!$B$1)*8,0)</f>
        <v>3</v>
      </c>
      <c r="R974" s="60">
        <f>IFERROR(VLOOKUP(A974,'Evaluations (formulaire)'!A:P,6,0)+VLOOKUP(A974,'Evaluations (formulaire)'!A:P,7,0),0)</f>
        <v>0</v>
      </c>
      <c r="S974" s="60">
        <f>IFERROR(VLOOKUP(A974,'Evaluations (formulaire)'!A:P,8,0),0)</f>
        <v>0</v>
      </c>
      <c r="T974" s="60">
        <f>IF(AND(ISBLANK(P974),Q974&lt;=2),Synthèse!$B$41,IF(AND(ISBLANK(P974),Q974&gt;=7),Synthèse!$C$41,R974+S974))</f>
        <v>0</v>
      </c>
      <c r="U974" s="60">
        <f t="shared" si="169"/>
        <v>12.91</v>
      </c>
      <c r="V974" s="60">
        <f t="shared" si="170"/>
        <v>598</v>
      </c>
      <c r="X974" s="26">
        <v>472</v>
      </c>
      <c r="Y974" s="26" t="b">
        <f>IFERROR(VLOOKUP(A974,'Calculs FA (auto)'!A:O,15,0),FALSE)</f>
        <v>0</v>
      </c>
      <c r="Z974" s="26">
        <f>IFERROR(VLOOKUP(A974,'Evaluations (formulaire)'!A:M,9,0),0)</f>
        <v>0</v>
      </c>
      <c r="AA974" s="135" t="b">
        <v>1</v>
      </c>
      <c r="AB974" s="135" t="b">
        <v>0</v>
      </c>
      <c r="AC974" s="135" t="b">
        <f t="shared" si="171"/>
        <v>1</v>
      </c>
      <c r="AD974" s="135" t="b">
        <f t="shared" si="172"/>
        <v>0</v>
      </c>
      <c r="AE974" s="135" t="b">
        <f t="shared" si="173"/>
        <v>0</v>
      </c>
      <c r="AF974" s="135" t="b">
        <f>AND(AC974,$V974&lt;=Synthèse!$B$44)</f>
        <v>1</v>
      </c>
      <c r="AG974" s="135" t="b">
        <f>AND(AD974,$V974&lt;=Synthèse!$B$44)</f>
        <v>0</v>
      </c>
      <c r="AH974" s="135" t="b">
        <f>AND(AE974,$V974&lt;=Synthèse!$B$44)</f>
        <v>0</v>
      </c>
      <c r="AI974" s="137" t="b">
        <v>0</v>
      </c>
      <c r="AJ974" s="137" t="b">
        <v>0</v>
      </c>
      <c r="AK974" s="137" t="b">
        <f t="shared" si="174"/>
        <v>0</v>
      </c>
      <c r="AL974" s="137" t="b">
        <f t="shared" si="175"/>
        <v>0</v>
      </c>
      <c r="AM974" s="137" t="b">
        <f>AND(AK974,$V974&lt;=Synthèse!$B$44)</f>
        <v>0</v>
      </c>
      <c r="AN974" s="137" t="b">
        <f>AND(AL974,$V974&lt;=Synthèse!$B$44)</f>
        <v>0</v>
      </c>
    </row>
    <row r="975" spans="1:40">
      <c r="A975" s="17">
        <v>554472</v>
      </c>
      <c r="B975" t="str">
        <f ca="1">VLOOKUP(A975,'Fichier FI (en entrée)'!B:AH,3,0)</f>
        <v>RRRGFMJRXB</v>
      </c>
      <c r="C975">
        <f t="shared" si="165"/>
        <v>208</v>
      </c>
      <c r="D975">
        <f t="shared" si="166"/>
        <v>15.8</v>
      </c>
      <c r="E975" s="14" t="str">
        <f>VLOOKUP(A975,'Fichier FI (en entrée)'!B:AH,2,0)</f>
        <v>EV</v>
      </c>
      <c r="F975" s="14" t="b">
        <f t="shared" si="167"/>
        <v>1</v>
      </c>
      <c r="G975" s="14" t="b">
        <f>IFERROR(VLOOKUP(A975,'Calculs FA (auto)'!A:F,6,0),FALSE)</f>
        <v>1</v>
      </c>
      <c r="H975" s="14" t="b">
        <f t="shared" si="168"/>
        <v>1</v>
      </c>
      <c r="I975" s="16">
        <f>IFERROR(VLOOKUP(A975,'Moyennes FI (en entrée)'!B:N,7,0),"")</f>
        <v>10.8</v>
      </c>
      <c r="J975" s="16">
        <f>IFERROR(VLOOKUP(VLOOKUP(A975,'Fichier FI (en entrée)'!B:AH,33,0),Modificateurs!A$2:B$5,2,0),0)</f>
        <v>3</v>
      </c>
      <c r="K975" s="16">
        <f>IFERROR(VLOOKUP(VLOOKUP(A975,'Redoub FI (en entrée)'!B:N,7,0),Modificateurs!A$8:B$11,2,0),0)</f>
        <v>0</v>
      </c>
      <c r="L975" s="16">
        <f>IFERROR(VLOOKUP(M975,Modificateurs!D$1:E$94,2,0),0)</f>
        <v>2</v>
      </c>
      <c r="M975" t="str">
        <f>VLOOKUP(A975,'Fichier FI (en entrée)'!B:AH,16,0)&amp;" "&amp;VLOOKUP(A975,'Fichier FI (en entrée)'!B:AH,20,0)&amp;" "&amp;VLOOKUP(A975,'Fichier FI (en entrée)'!B:AH,27,0)&amp;" "&amp;VLOOKUP(A975,'Fichier FI (en entrée)'!B:AH,29,0)</f>
        <v xml:space="preserve">S Physique-chimie  </v>
      </c>
      <c r="N975" t="str">
        <f>VLOOKUP(A975,'Fichier FI (en entrée)'!B:AH,8,0)</f>
        <v>En Terminale</v>
      </c>
      <c r="O975" t="b">
        <f>AND(C975&gt;Synthèse!B$8,C975&lt;Synthèse!B$10,NOT(Y975))</f>
        <v>0</v>
      </c>
      <c r="P975" s="17" t="s">
        <v>2265</v>
      </c>
      <c r="Q975" s="60">
        <f>ROUNDUP(C975/(Synthèse!$B$4+Synthèse!$B$1)*8,0)</f>
        <v>1</v>
      </c>
      <c r="R975" s="60">
        <f>IFERROR(VLOOKUP(A975,'Evaluations (formulaire)'!A:P,6,0)+VLOOKUP(A975,'Evaluations (formulaire)'!A:P,7,0),0)</f>
        <v>0</v>
      </c>
      <c r="S975" s="60">
        <f>IFERROR(VLOOKUP(A975,'Evaluations (formulaire)'!A:P,8,0),0)</f>
        <v>0</v>
      </c>
      <c r="T975" s="60">
        <f>IF(AND(ISBLANK(P975),Q975&lt;=2),Synthèse!$B$41,IF(AND(ISBLANK(P975),Q975&gt;=7),Synthèse!$C$41,R975+S975))</f>
        <v>0</v>
      </c>
      <c r="U975" s="60">
        <f t="shared" si="169"/>
        <v>15.8</v>
      </c>
      <c r="V975" s="60">
        <f t="shared" si="170"/>
        <v>208</v>
      </c>
      <c r="X975" s="26">
        <v>1568</v>
      </c>
      <c r="Y975" s="26" t="b">
        <f>IFERROR(VLOOKUP(A975,'Calculs FA (auto)'!A:O,15,0),FALSE)</f>
        <v>0</v>
      </c>
      <c r="Z975" s="26">
        <f>IFERROR(VLOOKUP(A975,'Evaluations (formulaire)'!A:M,9,0),0)</f>
        <v>0</v>
      </c>
      <c r="AA975" s="135" t="b">
        <v>1</v>
      </c>
      <c r="AB975" s="135" t="b">
        <v>0</v>
      </c>
      <c r="AC975" s="135" t="b">
        <f t="shared" si="171"/>
        <v>1</v>
      </c>
      <c r="AD975" s="135" t="b">
        <f t="shared" si="172"/>
        <v>0</v>
      </c>
      <c r="AE975" s="135" t="b">
        <f t="shared" si="173"/>
        <v>0</v>
      </c>
      <c r="AF975" s="135" t="b">
        <f>AND(AC975,$V975&lt;=Synthèse!$B$44)</f>
        <v>1</v>
      </c>
      <c r="AG975" s="135" t="b">
        <f>AND(AD975,$V975&lt;=Synthèse!$B$44)</f>
        <v>0</v>
      </c>
      <c r="AH975" s="135" t="b">
        <f>AND(AE975,$V975&lt;=Synthèse!$B$44)</f>
        <v>0</v>
      </c>
      <c r="AI975" s="137" t="b">
        <v>0</v>
      </c>
      <c r="AJ975" s="137" t="b">
        <v>1</v>
      </c>
      <c r="AK975" s="137" t="b">
        <f t="shared" si="174"/>
        <v>0</v>
      </c>
      <c r="AL975" s="137" t="b">
        <f t="shared" si="175"/>
        <v>1</v>
      </c>
      <c r="AM975" s="137" t="b">
        <f>AND(AK975,$V975&lt;=Synthèse!$B$44)</f>
        <v>0</v>
      </c>
      <c r="AN975" s="137" t="b">
        <f>AND(AL975,$V975&lt;=Synthèse!$B$44)</f>
        <v>1</v>
      </c>
    </row>
    <row r="976" spans="1:40">
      <c r="A976" s="17">
        <v>554535</v>
      </c>
      <c r="B976" t="str">
        <f ca="1">VLOOKUP(A976,'Fichier FI (en entrée)'!B:AH,3,0)</f>
        <v>ACWDIWDEUR</v>
      </c>
      <c r="C976">
        <f t="shared" si="165"/>
        <v>1609</v>
      </c>
      <c r="D976">
        <f t="shared" si="166"/>
        <v>-2.2599999999999998</v>
      </c>
      <c r="E976" s="14" t="str">
        <f>VLOOKUP(A976,'Fichier FI (en entrée)'!B:AH,2,0)</f>
        <v>EV</v>
      </c>
      <c r="F976" s="14" t="b">
        <f t="shared" si="167"/>
        <v>1</v>
      </c>
      <c r="G976" s="14" t="b">
        <f>IFERROR(VLOOKUP(A976,'Calculs FA (auto)'!A:F,6,0),FALSE)</f>
        <v>0</v>
      </c>
      <c r="H976" s="14" t="b">
        <f t="shared" si="168"/>
        <v>0</v>
      </c>
      <c r="I976" s="16">
        <f>IFERROR(VLOOKUP(A976,'Moyennes FI (en entrée)'!B:N,7,0),"")</f>
        <v>9.74</v>
      </c>
      <c r="J976" s="16">
        <f>IFERROR(VLOOKUP(VLOOKUP(A976,'Fichier FI (en entrée)'!B:AH,33,0),Modificateurs!A$2:B$5,2,0),0)</f>
        <v>0</v>
      </c>
      <c r="K976" s="16">
        <f>IFERROR(VLOOKUP(VLOOKUP(A976,'Redoub FI (en entrée)'!B:N,7,0),Modificateurs!A$8:B$11,2,0),0)</f>
        <v>0</v>
      </c>
      <c r="L976" s="16">
        <f>IFERROR(VLOOKUP(M976,Modificateurs!D$1:E$94,2,0),0)</f>
        <v>-12</v>
      </c>
      <c r="M976" t="str">
        <f>VLOOKUP(A976,'Fichier FI (en entrée)'!B:AH,16,0)&amp;" "&amp;VLOOKUP(A976,'Fichier FI (en entrée)'!B:AH,20,0)&amp;" "&amp;VLOOKUP(A976,'Fichier FI (en entrée)'!B:AH,27,0)&amp;" "&amp;VLOOKUP(A976,'Fichier FI (en entrée)'!B:AH,29,0)</f>
        <v xml:space="preserve">STMG Gestion et Finance  </v>
      </c>
      <c r="N976" t="str">
        <f>VLOOKUP(A976,'Fichier FI (en entrée)'!B:AH,8,0)</f>
        <v>En Terminale</v>
      </c>
      <c r="O976" t="b">
        <f>AND(C976&gt;Synthèse!B$8,C976&lt;Synthèse!B$10,NOT(Y976))</f>
        <v>0</v>
      </c>
      <c r="P976" t="s">
        <v>2262</v>
      </c>
      <c r="Q976" s="60">
        <f>ROUNDUP(C976/(Synthèse!$B$4+Synthèse!$B$1)*8,0)</f>
        <v>8</v>
      </c>
      <c r="R976" s="60">
        <f>IFERROR(VLOOKUP(A976,'Evaluations (formulaire)'!A:P,6,0)+VLOOKUP(A976,'Evaluations (formulaire)'!A:P,7,0),0)</f>
        <v>0</v>
      </c>
      <c r="S976" s="60">
        <f>IFERROR(VLOOKUP(A976,'Evaluations (formulaire)'!A:P,8,0),0)</f>
        <v>0</v>
      </c>
      <c r="T976" s="60">
        <f>IF(AND(ISBLANK(P976),Q976&lt;=2),Synthèse!$B$41,IF(AND(ISBLANK(P976),Q976&gt;=7),Synthèse!$C$41,R976+S976))</f>
        <v>0</v>
      </c>
      <c r="U976" s="60">
        <f t="shared" si="169"/>
        <v>-2.2599999999999998</v>
      </c>
      <c r="V976" s="60">
        <f t="shared" si="170"/>
        <v>1609</v>
      </c>
      <c r="X976" s="26">
        <v>667</v>
      </c>
      <c r="Y976" s="26" t="b">
        <f>IFERROR(VLOOKUP(A976,'Calculs FA (auto)'!A:O,15,0),FALSE)</f>
        <v>0</v>
      </c>
      <c r="Z976" s="26">
        <f>IFERROR(VLOOKUP(A976,'Evaluations (formulaire)'!A:M,9,0),0)</f>
        <v>0</v>
      </c>
      <c r="AA976" s="135" t="b">
        <v>1</v>
      </c>
      <c r="AB976" s="135" t="b">
        <v>0</v>
      </c>
      <c r="AC976" s="135" t="b">
        <f t="shared" si="171"/>
        <v>1</v>
      </c>
      <c r="AD976" s="135" t="b">
        <f t="shared" si="172"/>
        <v>0</v>
      </c>
      <c r="AE976" s="135" t="b">
        <f t="shared" si="173"/>
        <v>0</v>
      </c>
      <c r="AF976" s="135" t="b">
        <f>AND(AC976,$V976&lt;=Synthèse!$B$44)</f>
        <v>0</v>
      </c>
      <c r="AG976" s="135" t="b">
        <f>AND(AD976,$V976&lt;=Synthèse!$B$44)</f>
        <v>0</v>
      </c>
      <c r="AH976" s="135" t="b">
        <f>AND(AE976,$V976&lt;=Synthèse!$B$44)</f>
        <v>0</v>
      </c>
      <c r="AI976" s="137" t="b">
        <v>0</v>
      </c>
      <c r="AJ976" s="137" t="b">
        <v>1</v>
      </c>
      <c r="AK976" s="137" t="b">
        <f t="shared" si="174"/>
        <v>0</v>
      </c>
      <c r="AL976" s="137" t="b">
        <f t="shared" si="175"/>
        <v>1</v>
      </c>
      <c r="AM976" s="137" t="b">
        <f>AND(AK976,$V976&lt;=Synthèse!$B$44)</f>
        <v>0</v>
      </c>
      <c r="AN976" s="137" t="b">
        <f>AND(AL976,$V976&lt;=Synthèse!$B$44)</f>
        <v>0</v>
      </c>
    </row>
    <row r="977" spans="1:40">
      <c r="A977" s="17">
        <v>558115</v>
      </c>
      <c r="B977" t="str">
        <f ca="1">VLOOKUP(A977,'Fichier FI (en entrée)'!B:AH,3,0)</f>
        <v>WDXTHIZYMW</v>
      </c>
      <c r="C977">
        <f t="shared" si="165"/>
        <v>1120</v>
      </c>
      <c r="D977">
        <f t="shared" si="166"/>
        <v>9.1</v>
      </c>
      <c r="E977" s="14" t="str">
        <f>VLOOKUP(A977,'Fichier FI (en entrée)'!B:AH,2,0)</f>
        <v>EV</v>
      </c>
      <c r="F977" s="14" t="b">
        <f t="shared" si="167"/>
        <v>1</v>
      </c>
      <c r="G977" s="14" t="b">
        <f>IFERROR(VLOOKUP(A977,'Calculs FA (auto)'!A:F,6,0),FALSE)</f>
        <v>0</v>
      </c>
      <c r="H977" s="14" t="b">
        <f t="shared" si="168"/>
        <v>0</v>
      </c>
      <c r="I977" s="16">
        <f>IFERROR(VLOOKUP(A977,'Moyennes FI (en entrée)'!B:N,7,0),"")</f>
        <v>7.1</v>
      </c>
      <c r="J977" s="16">
        <f>IFERROR(VLOOKUP(VLOOKUP(A977,'Fichier FI (en entrée)'!B:AH,33,0),Modificateurs!A$2:B$5,2,0),0)</f>
        <v>0</v>
      </c>
      <c r="K977" s="16">
        <f>IFERROR(VLOOKUP(VLOOKUP(A977,'Redoub FI (en entrée)'!B:N,7,0),Modificateurs!A$8:B$11,2,0),0)</f>
        <v>0</v>
      </c>
      <c r="L977" s="16">
        <f>IFERROR(VLOOKUP(M977,Modificateurs!D$1:E$94,2,0),0)</f>
        <v>2</v>
      </c>
      <c r="M977" t="str">
        <f>VLOOKUP(A977,'Fichier FI (en entrée)'!B:AH,16,0)&amp;" "&amp;VLOOKUP(A977,'Fichier FI (en entrée)'!B:AH,20,0)&amp;" "&amp;VLOOKUP(A977,'Fichier FI (en entrée)'!B:AH,27,0)&amp;" "&amp;VLOOKUP(A977,'Fichier FI (en entrée)'!B:AH,29,0)</f>
        <v xml:space="preserve">S Physique-chimie  </v>
      </c>
      <c r="N977" t="str">
        <f>VLOOKUP(A977,'Fichier FI (en entrée)'!B:AH,8,0)</f>
        <v>En Terminale</v>
      </c>
      <c r="O977" t="b">
        <f>AND(C977&gt;Synthèse!B$8,C977&lt;Synthèse!B$10,NOT(Y977))</f>
        <v>1</v>
      </c>
      <c r="P977" t="s">
        <v>2262</v>
      </c>
      <c r="Q977" s="60">
        <f>ROUNDUP(C977/(Synthèse!$B$4+Synthèse!$B$1)*8,0)</f>
        <v>6</v>
      </c>
      <c r="R977" s="60">
        <f>IFERROR(VLOOKUP(A977,'Evaluations (formulaire)'!A:P,6,0)+VLOOKUP(A977,'Evaluations (formulaire)'!A:P,7,0),0)</f>
        <v>0</v>
      </c>
      <c r="S977" s="60">
        <f>IFERROR(VLOOKUP(A977,'Evaluations (formulaire)'!A:P,8,0),0)</f>
        <v>0</v>
      </c>
      <c r="T977" s="60">
        <f>IF(AND(ISBLANK(P977),Q977&lt;=2),Synthèse!$B$41,IF(AND(ISBLANK(P977),Q977&gt;=7),Synthèse!$C$41,R977+S977))</f>
        <v>0</v>
      </c>
      <c r="U977" s="60">
        <f t="shared" si="169"/>
        <v>9.1</v>
      </c>
      <c r="V977" s="60">
        <f t="shared" si="170"/>
        <v>1118</v>
      </c>
      <c r="X977" s="26">
        <v>103</v>
      </c>
      <c r="Y977" s="26" t="b">
        <f>IFERROR(VLOOKUP(A977,'Calculs FA (auto)'!A:O,15,0),FALSE)</f>
        <v>0</v>
      </c>
      <c r="Z977" s="26">
        <f>IFERROR(VLOOKUP(A977,'Evaluations (formulaire)'!A:M,9,0),0)</f>
        <v>0</v>
      </c>
      <c r="AA977" s="135" t="b">
        <v>1</v>
      </c>
      <c r="AB977" s="135" t="b">
        <v>0</v>
      </c>
      <c r="AC977" s="135" t="b">
        <f t="shared" si="171"/>
        <v>1</v>
      </c>
      <c r="AD977" s="135" t="b">
        <f t="shared" si="172"/>
        <v>0</v>
      </c>
      <c r="AE977" s="135" t="b">
        <f t="shared" si="173"/>
        <v>0</v>
      </c>
      <c r="AF977" s="135" t="b">
        <f>AND(AC977,$V977&lt;=Synthèse!$B$44)</f>
        <v>0</v>
      </c>
      <c r="AG977" s="135" t="b">
        <f>AND(AD977,$V977&lt;=Synthèse!$B$44)</f>
        <v>0</v>
      </c>
      <c r="AH977" s="135" t="b">
        <f>AND(AE977,$V977&lt;=Synthèse!$B$44)</f>
        <v>0</v>
      </c>
      <c r="AI977" s="137" t="b">
        <v>0</v>
      </c>
      <c r="AJ977" s="137" t="b">
        <v>1</v>
      </c>
      <c r="AK977" s="137" t="b">
        <f t="shared" si="174"/>
        <v>0</v>
      </c>
      <c r="AL977" s="137" t="b">
        <f t="shared" si="175"/>
        <v>1</v>
      </c>
      <c r="AM977" s="137" t="b">
        <f>AND(AK977,$V977&lt;=Synthèse!$B$44)</f>
        <v>0</v>
      </c>
      <c r="AN977" s="137" t="b">
        <f>AND(AL977,$V977&lt;=Synthèse!$B$44)</f>
        <v>0</v>
      </c>
    </row>
    <row r="978" spans="1:40">
      <c r="A978" s="17">
        <v>558145</v>
      </c>
      <c r="B978" t="str">
        <f ca="1">VLOOKUP(A978,'Fichier FI (en entrée)'!B:AH,3,0)</f>
        <v>YIYVUGSZLX</v>
      </c>
      <c r="C978">
        <f t="shared" si="165"/>
        <v>824</v>
      </c>
      <c r="D978">
        <f t="shared" si="166"/>
        <v>11.55</v>
      </c>
      <c r="E978" s="14" t="str">
        <f>VLOOKUP(A978,'Fichier FI (en entrée)'!B:AH,2,0)</f>
        <v>EV</v>
      </c>
      <c r="F978" s="14" t="b">
        <f t="shared" si="167"/>
        <v>1</v>
      </c>
      <c r="G978" s="14" t="b">
        <f>IFERROR(VLOOKUP(A978,'Calculs FA (auto)'!A:F,6,0),FALSE)</f>
        <v>0</v>
      </c>
      <c r="H978" s="14" t="b">
        <f t="shared" si="168"/>
        <v>0</v>
      </c>
      <c r="I978" s="16">
        <f>IFERROR(VLOOKUP(A978,'Moyennes FI (en entrée)'!B:N,7,0),"")</f>
        <v>9.5500000000000007</v>
      </c>
      <c r="J978" s="16">
        <f>IFERROR(VLOOKUP(VLOOKUP(A978,'Fichier FI (en entrée)'!B:AH,33,0),Modificateurs!A$2:B$5,2,0),0)</f>
        <v>0</v>
      </c>
      <c r="K978" s="16">
        <f>IFERROR(VLOOKUP(VLOOKUP(A978,'Redoub FI (en entrée)'!B:N,7,0),Modificateurs!A$8:B$11,2,0),0)</f>
        <v>0</v>
      </c>
      <c r="L978" s="16">
        <f>IFERROR(VLOOKUP(M978,Modificateurs!D$1:E$94,2,0),0)</f>
        <v>2</v>
      </c>
      <c r="M978" t="str">
        <f>VLOOKUP(A978,'Fichier FI (en entrée)'!B:AH,16,0)&amp;" "&amp;VLOOKUP(A978,'Fichier FI (en entrée)'!B:AH,20,0)&amp;" "&amp;VLOOKUP(A978,'Fichier FI (en entrée)'!B:AH,27,0)&amp;" "&amp;VLOOKUP(A978,'Fichier FI (en entrée)'!B:AH,29,0)</f>
        <v xml:space="preserve">S Mathématiques  </v>
      </c>
      <c r="N978" t="str">
        <f>VLOOKUP(A978,'Fichier FI (en entrée)'!B:AH,8,0)</f>
        <v>En Terminale</v>
      </c>
      <c r="O978" t="b">
        <f>AND(C978&gt;Synthèse!B$8,C978&lt;Synthèse!B$10,NOT(Y978))</f>
        <v>1</v>
      </c>
      <c r="P978" t="s">
        <v>2258</v>
      </c>
      <c r="Q978" s="60">
        <f>ROUNDUP(C978/(Synthèse!$B$4+Synthèse!$B$1)*8,0)</f>
        <v>4</v>
      </c>
      <c r="R978" s="60">
        <f>IFERROR(VLOOKUP(A978,'Evaluations (formulaire)'!A:P,6,0)+VLOOKUP(A978,'Evaluations (formulaire)'!A:P,7,0),0)</f>
        <v>0</v>
      </c>
      <c r="S978" s="60">
        <f>IFERROR(VLOOKUP(A978,'Evaluations (formulaire)'!A:P,8,0),0)</f>
        <v>0</v>
      </c>
      <c r="T978" s="60">
        <f>IF(AND(ISBLANK(P978),Q978&lt;=2),Synthèse!$B$41,IF(AND(ISBLANK(P978),Q978&gt;=7),Synthèse!$C$41,R978+S978))</f>
        <v>0</v>
      </c>
      <c r="U978" s="60">
        <f t="shared" si="169"/>
        <v>11.55</v>
      </c>
      <c r="V978" s="60">
        <f t="shared" si="170"/>
        <v>824</v>
      </c>
      <c r="X978" s="26">
        <v>1214</v>
      </c>
      <c r="Y978" s="26" t="b">
        <f>IFERROR(VLOOKUP(A978,'Calculs FA (auto)'!A:O,15,0),FALSE)</f>
        <v>0</v>
      </c>
      <c r="Z978" s="26">
        <f>IFERROR(VLOOKUP(A978,'Evaluations (formulaire)'!A:M,9,0),0)</f>
        <v>0</v>
      </c>
      <c r="AA978" s="135" t="b">
        <v>1</v>
      </c>
      <c r="AB978" s="135" t="b">
        <v>0</v>
      </c>
      <c r="AC978" s="135" t="b">
        <f t="shared" si="171"/>
        <v>1</v>
      </c>
      <c r="AD978" s="135" t="b">
        <f t="shared" si="172"/>
        <v>0</v>
      </c>
      <c r="AE978" s="135" t="b">
        <f t="shared" si="173"/>
        <v>0</v>
      </c>
      <c r="AF978" s="135" t="b">
        <f>AND(AC978,$V978&lt;=Synthèse!$B$44)</f>
        <v>0</v>
      </c>
      <c r="AG978" s="135" t="b">
        <f>AND(AD978,$V978&lt;=Synthèse!$B$44)</f>
        <v>0</v>
      </c>
      <c r="AH978" s="135" t="b">
        <f>AND(AE978,$V978&lt;=Synthèse!$B$44)</f>
        <v>0</v>
      </c>
      <c r="AI978" s="137" t="b">
        <v>0</v>
      </c>
      <c r="AJ978" s="137" t="b">
        <v>1</v>
      </c>
      <c r="AK978" s="137" t="b">
        <f t="shared" si="174"/>
        <v>0</v>
      </c>
      <c r="AL978" s="137" t="b">
        <f t="shared" si="175"/>
        <v>1</v>
      </c>
      <c r="AM978" s="137" t="b">
        <f>AND(AK978,$V978&lt;=Synthèse!$B$44)</f>
        <v>0</v>
      </c>
      <c r="AN978" s="137" t="b">
        <f>AND(AL978,$V978&lt;=Synthèse!$B$44)</f>
        <v>0</v>
      </c>
    </row>
    <row r="979" spans="1:40">
      <c r="A979" s="17">
        <v>560360</v>
      </c>
      <c r="B979" t="str">
        <f ca="1">VLOOKUP(A979,'Fichier FI (en entrée)'!B:AH,3,0)</f>
        <v>RYAXTLCMOH</v>
      </c>
      <c r="C979">
        <f t="shared" si="165"/>
        <v>1263</v>
      </c>
      <c r="D979">
        <f t="shared" si="166"/>
        <v>6.58</v>
      </c>
      <c r="E979" s="14" t="str">
        <f>VLOOKUP(A979,'Fichier FI (en entrée)'!B:AH,2,0)</f>
        <v>EV</v>
      </c>
      <c r="F979" s="14" t="b">
        <f t="shared" si="167"/>
        <v>1</v>
      </c>
      <c r="G979" s="14" t="b">
        <f>IFERROR(VLOOKUP(A979,'Calculs FA (auto)'!A:F,6,0),FALSE)</f>
        <v>0</v>
      </c>
      <c r="H979" s="14" t="b">
        <f t="shared" si="168"/>
        <v>0</v>
      </c>
      <c r="I979" s="16">
        <f>IFERROR(VLOOKUP(A979,'Moyennes FI (en entrée)'!B:N,7,0),"")</f>
        <v>10.58</v>
      </c>
      <c r="J979" s="16">
        <f>IFERROR(VLOOKUP(VLOOKUP(A979,'Fichier FI (en entrée)'!B:AH,33,0),Modificateurs!A$2:B$5,2,0),0)</f>
        <v>0</v>
      </c>
      <c r="K979" s="16">
        <f>IFERROR(VLOOKUP(VLOOKUP(A979,'Redoub FI (en entrée)'!B:N,7,0),Modificateurs!A$8:B$11,2,0),0)</f>
        <v>0</v>
      </c>
      <c r="L979" s="16">
        <f>IFERROR(VLOOKUP(M979,Modificateurs!D$1:E$94,2,0),0)</f>
        <v>-4</v>
      </c>
      <c r="M979" t="str">
        <f>VLOOKUP(A979,'Fichier FI (en entrée)'!B:AH,16,0)&amp;" "&amp;VLOOKUP(A979,'Fichier FI (en entrée)'!B:AH,20,0)&amp;" "&amp;VLOOKUP(A979,'Fichier FI (en entrée)'!B:AH,27,0)&amp;" "&amp;VLOOKUP(A979,'Fichier FI (en entrée)'!B:AH,29,0)</f>
        <v xml:space="preserve">STI2D Energies et environnement  </v>
      </c>
      <c r="N979" t="str">
        <f>VLOOKUP(A979,'Fichier FI (en entrée)'!B:AH,8,0)</f>
        <v>En Terminale</v>
      </c>
      <c r="O979" t="b">
        <f>AND(C979&gt;Synthèse!B$8,C979&lt;Synthèse!B$10,NOT(Y979))</f>
        <v>0</v>
      </c>
      <c r="P979" s="17" t="s">
        <v>2260</v>
      </c>
      <c r="Q979" s="60">
        <f>ROUNDUP(C979/(Synthèse!$B$4+Synthèse!$B$1)*8,0)</f>
        <v>6</v>
      </c>
      <c r="R979" s="60">
        <f>IFERROR(VLOOKUP(A979,'Evaluations (formulaire)'!A:P,6,0)+VLOOKUP(A979,'Evaluations (formulaire)'!A:P,7,0),0)</f>
        <v>0</v>
      </c>
      <c r="S979" s="60">
        <f>IFERROR(VLOOKUP(A979,'Evaluations (formulaire)'!A:P,8,0),0)</f>
        <v>0</v>
      </c>
      <c r="T979" s="60">
        <f>IF(AND(ISBLANK(P979),Q979&lt;=2),Synthèse!$B$41,IF(AND(ISBLANK(P979),Q979&gt;=7),Synthèse!$C$41,R979+S979))</f>
        <v>0</v>
      </c>
      <c r="U979" s="60">
        <f t="shared" si="169"/>
        <v>6.58</v>
      </c>
      <c r="V979" s="60">
        <f t="shared" si="170"/>
        <v>1263</v>
      </c>
      <c r="X979" s="26">
        <v>1051</v>
      </c>
      <c r="Y979" s="26" t="b">
        <f>IFERROR(VLOOKUP(A979,'Calculs FA (auto)'!A:O,15,0),FALSE)</f>
        <v>0</v>
      </c>
      <c r="Z979" s="26">
        <f>IFERROR(VLOOKUP(A979,'Evaluations (formulaire)'!A:M,9,0),0)</f>
        <v>0</v>
      </c>
      <c r="AA979" s="135" t="b">
        <v>1</v>
      </c>
      <c r="AB979" s="135" t="b">
        <v>0</v>
      </c>
      <c r="AC979" s="135" t="b">
        <f t="shared" si="171"/>
        <v>1</v>
      </c>
      <c r="AD979" s="135" t="b">
        <f t="shared" si="172"/>
        <v>0</v>
      </c>
      <c r="AE979" s="135" t="b">
        <f t="shared" si="173"/>
        <v>0</v>
      </c>
      <c r="AF979" s="135" t="b">
        <f>AND(AC979,$V979&lt;=Synthèse!$B$44)</f>
        <v>0</v>
      </c>
      <c r="AG979" s="135" t="b">
        <f>AND(AD979,$V979&lt;=Synthèse!$B$44)</f>
        <v>0</v>
      </c>
      <c r="AH979" s="135" t="b">
        <f>AND(AE979,$V979&lt;=Synthèse!$B$44)</f>
        <v>0</v>
      </c>
      <c r="AI979" s="137" t="b">
        <v>0</v>
      </c>
      <c r="AJ979" s="137" t="b">
        <v>0</v>
      </c>
      <c r="AK979" s="137" t="b">
        <f t="shared" si="174"/>
        <v>0</v>
      </c>
      <c r="AL979" s="137" t="b">
        <f t="shared" si="175"/>
        <v>0</v>
      </c>
      <c r="AM979" s="137" t="b">
        <f>AND(AK979,$V979&lt;=Synthèse!$B$44)</f>
        <v>0</v>
      </c>
      <c r="AN979" s="137" t="b">
        <f>AND(AL979,$V979&lt;=Synthèse!$B$44)</f>
        <v>0</v>
      </c>
    </row>
    <row r="980" spans="1:40">
      <c r="A980" s="17">
        <v>560681</v>
      </c>
      <c r="B980" t="str">
        <f ca="1">VLOOKUP(A980,'Fichier FI (en entrée)'!B:AH,3,0)</f>
        <v>OLLCJHCXZO</v>
      </c>
      <c r="C980">
        <f t="shared" si="165"/>
        <v>101</v>
      </c>
      <c r="D980">
        <f t="shared" si="166"/>
        <v>17.18</v>
      </c>
      <c r="E980" s="14" t="str">
        <f>VLOOKUP(A980,'Fichier FI (en entrée)'!B:AH,2,0)</f>
        <v>EV</v>
      </c>
      <c r="F980" s="14" t="b">
        <f t="shared" si="167"/>
        <v>1</v>
      </c>
      <c r="G980" s="14" t="b">
        <f>IFERROR(VLOOKUP(A980,'Calculs FA (auto)'!A:F,6,0),FALSE)</f>
        <v>0</v>
      </c>
      <c r="H980" s="14" t="b">
        <f t="shared" si="168"/>
        <v>0</v>
      </c>
      <c r="I980" s="16">
        <f>IFERROR(VLOOKUP(A980,'Moyennes FI (en entrée)'!B:N,7,0),"")</f>
        <v>12.18</v>
      </c>
      <c r="J980" s="16">
        <f>IFERROR(VLOOKUP(VLOOKUP(A980,'Fichier FI (en entrée)'!B:AH,33,0),Modificateurs!A$2:B$5,2,0),0)</f>
        <v>3</v>
      </c>
      <c r="K980" s="16">
        <f>IFERROR(VLOOKUP(VLOOKUP(A980,'Redoub FI (en entrée)'!B:N,7,0),Modificateurs!A$8:B$11,2,0),0)</f>
        <v>0</v>
      </c>
      <c r="L980" s="16">
        <f>IFERROR(VLOOKUP(M980,Modificateurs!D$1:E$94,2,0),0)</f>
        <v>2</v>
      </c>
      <c r="M980" t="str">
        <f>VLOOKUP(A980,'Fichier FI (en entrée)'!B:AH,16,0)&amp;" "&amp;VLOOKUP(A980,'Fichier FI (en entrée)'!B:AH,20,0)&amp;" "&amp;VLOOKUP(A980,'Fichier FI (en entrée)'!B:AH,27,0)&amp;" "&amp;VLOOKUP(A980,'Fichier FI (en entrée)'!B:AH,29,0)</f>
        <v xml:space="preserve">S Mathématiques  </v>
      </c>
      <c r="N980" t="str">
        <f>VLOOKUP(A980,'Fichier FI (en entrée)'!B:AH,8,0)</f>
        <v>En Terminale</v>
      </c>
      <c r="O980" t="b">
        <f>AND(C980&gt;Synthèse!B$8,C980&lt;Synthèse!B$10,NOT(Y980))</f>
        <v>0</v>
      </c>
      <c r="Q980" s="60">
        <f>ROUNDUP(C980/(Synthèse!$B$4+Synthèse!$B$1)*8,0)</f>
        <v>1</v>
      </c>
      <c r="R980" s="60">
        <f>IFERROR(VLOOKUP(A980,'Evaluations (formulaire)'!A:P,6,0)+VLOOKUP(A980,'Evaluations (formulaire)'!A:P,7,0),0)</f>
        <v>0</v>
      </c>
      <c r="S980" s="60">
        <f>IFERROR(VLOOKUP(A980,'Evaluations (formulaire)'!A:P,8,0),0)</f>
        <v>0</v>
      </c>
      <c r="T980" s="60">
        <f>IF(AND(ISBLANK(P980),Q980&lt;=2),Synthèse!$B$41,IF(AND(ISBLANK(P980),Q980&gt;=7),Synthèse!$C$41,R980+S980))</f>
        <v>4.6511627906976744E-3</v>
      </c>
      <c r="U980" s="60">
        <f t="shared" si="169"/>
        <v>17.184651162790697</v>
      </c>
      <c r="V980" s="60">
        <f t="shared" si="170"/>
        <v>101</v>
      </c>
      <c r="X980" s="26">
        <v>1224</v>
      </c>
      <c r="Y980" s="26" t="b">
        <f>IFERROR(VLOOKUP(A980,'Calculs FA (auto)'!A:O,15,0),FALSE)</f>
        <v>0</v>
      </c>
      <c r="Z980" s="26">
        <f>IFERROR(VLOOKUP(A980,'Evaluations (formulaire)'!A:M,9,0),0)</f>
        <v>0</v>
      </c>
      <c r="AA980" s="135" t="b">
        <v>1</v>
      </c>
      <c r="AB980" s="135" t="b">
        <v>0</v>
      </c>
      <c r="AC980" s="135" t="b">
        <f t="shared" si="171"/>
        <v>1</v>
      </c>
      <c r="AD980" s="135" t="b">
        <f t="shared" si="172"/>
        <v>0</v>
      </c>
      <c r="AE980" s="135" t="b">
        <f t="shared" si="173"/>
        <v>0</v>
      </c>
      <c r="AF980" s="135" t="b">
        <f>AND(AC980,$V980&lt;=Synthèse!$B$44)</f>
        <v>1</v>
      </c>
      <c r="AG980" s="135" t="b">
        <f>AND(AD980,$V980&lt;=Synthèse!$B$44)</f>
        <v>0</v>
      </c>
      <c r="AH980" s="135" t="b">
        <f>AND(AE980,$V980&lt;=Synthèse!$B$44)</f>
        <v>0</v>
      </c>
      <c r="AI980" s="137" t="b">
        <v>0</v>
      </c>
      <c r="AJ980" s="137" t="b">
        <v>1</v>
      </c>
      <c r="AK980" s="137" t="b">
        <f t="shared" si="174"/>
        <v>0</v>
      </c>
      <c r="AL980" s="137" t="b">
        <f t="shared" si="175"/>
        <v>1</v>
      </c>
      <c r="AM980" s="137" t="b">
        <f>AND(AK980,$V980&lt;=Synthèse!$B$44)</f>
        <v>0</v>
      </c>
      <c r="AN980" s="137" t="b">
        <f>AND(AL980,$V980&lt;=Synthèse!$B$44)</f>
        <v>1</v>
      </c>
    </row>
    <row r="981" spans="1:40">
      <c r="A981" s="17">
        <v>561365</v>
      </c>
      <c r="B981" t="str">
        <f ca="1">VLOOKUP(A981,'Fichier FI (en entrée)'!B:AH,3,0)</f>
        <v>OGGCXXDBFS</v>
      </c>
      <c r="C981">
        <f t="shared" si="165"/>
        <v>206</v>
      </c>
      <c r="D981">
        <f t="shared" si="166"/>
        <v>15.83</v>
      </c>
      <c r="E981" s="14" t="str">
        <f>VLOOKUP(A981,'Fichier FI (en entrée)'!B:AH,2,0)</f>
        <v>EV</v>
      </c>
      <c r="F981" s="14" t="b">
        <f t="shared" si="167"/>
        <v>1</v>
      </c>
      <c r="G981" s="14" t="b">
        <f>IFERROR(VLOOKUP(A981,'Calculs FA (auto)'!A:F,6,0),FALSE)</f>
        <v>0</v>
      </c>
      <c r="H981" s="14" t="b">
        <f t="shared" si="168"/>
        <v>0</v>
      </c>
      <c r="I981" s="16">
        <f>IFERROR(VLOOKUP(A981,'Moyennes FI (en entrée)'!B:N,7,0),"")</f>
        <v>10.83</v>
      </c>
      <c r="J981" s="16">
        <f>IFERROR(VLOOKUP(VLOOKUP(A981,'Fichier FI (en entrée)'!B:AH,33,0),Modificateurs!A$2:B$5,2,0),0)</f>
        <v>3</v>
      </c>
      <c r="K981" s="16">
        <f>IFERROR(VLOOKUP(VLOOKUP(A981,'Redoub FI (en entrée)'!B:N,7,0),Modificateurs!A$8:B$11,2,0),0)</f>
        <v>0</v>
      </c>
      <c r="L981" s="16">
        <f>IFERROR(VLOOKUP(M981,Modificateurs!D$1:E$94,2,0),0)</f>
        <v>2</v>
      </c>
      <c r="M981" t="str">
        <f>VLOOKUP(A981,'Fichier FI (en entrée)'!B:AH,16,0)&amp;" "&amp;VLOOKUP(A981,'Fichier FI (en entrée)'!B:AH,20,0)&amp;" "&amp;VLOOKUP(A981,'Fichier FI (en entrée)'!B:AH,27,0)&amp;" "&amp;VLOOKUP(A981,'Fichier FI (en entrée)'!B:AH,29,0)</f>
        <v xml:space="preserve">S Mathématiques  </v>
      </c>
      <c r="N981" t="str">
        <f>VLOOKUP(A981,'Fichier FI (en entrée)'!B:AH,8,0)</f>
        <v>En Terminale</v>
      </c>
      <c r="O981" t="b">
        <f>AND(C981&gt;Synthèse!B$8,C981&lt;Synthèse!B$10,NOT(Y981))</f>
        <v>0</v>
      </c>
      <c r="P981" t="s">
        <v>2285</v>
      </c>
      <c r="Q981" s="60">
        <f>ROUNDUP(C981/(Synthèse!$B$4+Synthèse!$B$1)*8,0)</f>
        <v>1</v>
      </c>
      <c r="R981" s="60">
        <f>IFERROR(VLOOKUP(A981,'Evaluations (formulaire)'!A:P,6,0)+VLOOKUP(A981,'Evaluations (formulaire)'!A:P,7,0),0)</f>
        <v>0</v>
      </c>
      <c r="S981" s="60">
        <f>IFERROR(VLOOKUP(A981,'Evaluations (formulaire)'!A:P,8,0),0)</f>
        <v>0</v>
      </c>
      <c r="T981" s="60">
        <f>IF(AND(ISBLANK(P981),Q981&lt;=2),Synthèse!$B$41,IF(AND(ISBLANK(P981),Q981&gt;=7),Synthèse!$C$41,R981+S981))</f>
        <v>0</v>
      </c>
      <c r="U981" s="60">
        <f t="shared" si="169"/>
        <v>15.83</v>
      </c>
      <c r="V981" s="60">
        <f t="shared" si="170"/>
        <v>206</v>
      </c>
      <c r="X981" s="26">
        <v>252</v>
      </c>
      <c r="Y981" s="26" t="b">
        <f>IFERROR(VLOOKUP(A981,'Calculs FA (auto)'!A:O,15,0),FALSE)</f>
        <v>0</v>
      </c>
      <c r="Z981" s="26">
        <f>IFERROR(VLOOKUP(A981,'Evaluations (formulaire)'!A:M,9,0),0)</f>
        <v>0</v>
      </c>
      <c r="AA981" s="135" t="b">
        <v>1</v>
      </c>
      <c r="AB981" s="135" t="b">
        <v>0</v>
      </c>
      <c r="AC981" s="135" t="b">
        <f t="shared" si="171"/>
        <v>1</v>
      </c>
      <c r="AD981" s="135" t="b">
        <f t="shared" si="172"/>
        <v>0</v>
      </c>
      <c r="AE981" s="135" t="b">
        <f t="shared" si="173"/>
        <v>0</v>
      </c>
      <c r="AF981" s="135" t="b">
        <f>AND(AC981,$V981&lt;=Synthèse!$B$44)</f>
        <v>1</v>
      </c>
      <c r="AG981" s="135" t="b">
        <f>AND(AD981,$V981&lt;=Synthèse!$B$44)</f>
        <v>0</v>
      </c>
      <c r="AH981" s="135" t="b">
        <f>AND(AE981,$V981&lt;=Synthèse!$B$44)</f>
        <v>0</v>
      </c>
      <c r="AI981" s="137" t="b">
        <v>0</v>
      </c>
      <c r="AJ981" s="137" t="b">
        <v>1</v>
      </c>
      <c r="AK981" s="137" t="b">
        <f t="shared" si="174"/>
        <v>0</v>
      </c>
      <c r="AL981" s="137" t="b">
        <f t="shared" si="175"/>
        <v>1</v>
      </c>
      <c r="AM981" s="137" t="b">
        <f>AND(AK981,$V981&lt;=Synthèse!$B$44)</f>
        <v>0</v>
      </c>
      <c r="AN981" s="137" t="b">
        <f>AND(AL981,$V981&lt;=Synthèse!$B$44)</f>
        <v>1</v>
      </c>
    </row>
    <row r="982" spans="1:40">
      <c r="A982" s="17">
        <v>561403</v>
      </c>
      <c r="B982" t="str">
        <f ca="1">VLOOKUP(A982,'Fichier FI (en entrée)'!B:AH,3,0)</f>
        <v>EWKGGXMWDB</v>
      </c>
      <c r="C982">
        <f t="shared" si="165"/>
        <v>76</v>
      </c>
      <c r="D982">
        <f t="shared" si="166"/>
        <v>17.579999999999998</v>
      </c>
      <c r="E982" s="14" t="str">
        <f>VLOOKUP(A982,'Fichier FI (en entrée)'!B:AH,2,0)</f>
        <v>EV</v>
      </c>
      <c r="F982" s="14" t="b">
        <f t="shared" si="167"/>
        <v>1</v>
      </c>
      <c r="G982" s="14" t="b">
        <f>IFERROR(VLOOKUP(A982,'Calculs FA (auto)'!A:F,6,0),FALSE)</f>
        <v>0</v>
      </c>
      <c r="H982" s="14" t="b">
        <f t="shared" si="168"/>
        <v>0</v>
      </c>
      <c r="I982" s="16">
        <f>IFERROR(VLOOKUP(A982,'Moyennes FI (en entrée)'!B:N,7,0),"")</f>
        <v>12.58</v>
      </c>
      <c r="J982" s="16">
        <f>IFERROR(VLOOKUP(VLOOKUP(A982,'Fichier FI (en entrée)'!B:AH,33,0),Modificateurs!A$2:B$5,2,0),0)</f>
        <v>3</v>
      </c>
      <c r="K982" s="16">
        <f>IFERROR(VLOOKUP(VLOOKUP(A982,'Redoub FI (en entrée)'!B:N,7,0),Modificateurs!A$8:B$11,2,0),0)</f>
        <v>0</v>
      </c>
      <c r="L982" s="16">
        <f>IFERROR(VLOOKUP(M982,Modificateurs!D$1:E$94,2,0),0)</f>
        <v>2</v>
      </c>
      <c r="M982" t="str">
        <f>VLOOKUP(A982,'Fichier FI (en entrée)'!B:AH,16,0)&amp;" "&amp;VLOOKUP(A982,'Fichier FI (en entrée)'!B:AH,20,0)&amp;" "&amp;VLOOKUP(A982,'Fichier FI (en entrée)'!B:AH,27,0)&amp;" "&amp;VLOOKUP(A982,'Fichier FI (en entrée)'!B:AH,29,0)</f>
        <v xml:space="preserve">S Mathématiques  </v>
      </c>
      <c r="N982" t="str">
        <f>VLOOKUP(A982,'Fichier FI (en entrée)'!B:AH,8,0)</f>
        <v>En Terminale</v>
      </c>
      <c r="O982" t="b">
        <f>AND(C982&gt;Synthèse!B$8,C982&lt;Synthèse!B$10,NOT(Y982))</f>
        <v>0</v>
      </c>
      <c r="P982" s="17" t="s">
        <v>2260</v>
      </c>
      <c r="Q982" s="60">
        <f>ROUNDUP(C982/(Synthèse!$B$4+Synthèse!$B$1)*8,0)</f>
        <v>1</v>
      </c>
      <c r="R982" s="60">
        <f>IFERROR(VLOOKUP(A982,'Evaluations (formulaire)'!A:P,6,0)+VLOOKUP(A982,'Evaluations (formulaire)'!A:P,7,0),0)</f>
        <v>0</v>
      </c>
      <c r="S982" s="60">
        <f>IFERROR(VLOOKUP(A982,'Evaluations (formulaire)'!A:P,8,0),0)</f>
        <v>0</v>
      </c>
      <c r="T982" s="60">
        <f>IF(AND(ISBLANK(P982),Q982&lt;=2),Synthèse!$B$41,IF(AND(ISBLANK(P982),Q982&gt;=7),Synthèse!$C$41,R982+S982))</f>
        <v>0</v>
      </c>
      <c r="U982" s="60">
        <f t="shared" si="169"/>
        <v>17.579999999999998</v>
      </c>
      <c r="V982" s="60">
        <f t="shared" si="170"/>
        <v>76</v>
      </c>
      <c r="X982" s="26">
        <v>56</v>
      </c>
      <c r="Y982" s="26" t="b">
        <f>IFERROR(VLOOKUP(A982,'Calculs FA (auto)'!A:O,15,0),FALSE)</f>
        <v>0</v>
      </c>
      <c r="Z982" s="26">
        <f>IFERROR(VLOOKUP(A982,'Evaluations (formulaire)'!A:M,9,0),0)</f>
        <v>0</v>
      </c>
      <c r="AA982" s="135" t="b">
        <v>1</v>
      </c>
      <c r="AB982" s="135" t="b">
        <v>0</v>
      </c>
      <c r="AC982" s="135" t="b">
        <f t="shared" si="171"/>
        <v>1</v>
      </c>
      <c r="AD982" s="135" t="b">
        <f t="shared" si="172"/>
        <v>0</v>
      </c>
      <c r="AE982" s="135" t="b">
        <f t="shared" si="173"/>
        <v>0</v>
      </c>
      <c r="AF982" s="135" t="b">
        <f>AND(AC982,$V982&lt;=Synthèse!$B$44)</f>
        <v>1</v>
      </c>
      <c r="AG982" s="135" t="b">
        <f>AND(AD982,$V982&lt;=Synthèse!$B$44)</f>
        <v>0</v>
      </c>
      <c r="AH982" s="135" t="b">
        <f>AND(AE982,$V982&lt;=Synthèse!$B$44)</f>
        <v>0</v>
      </c>
      <c r="AI982" s="137" t="b">
        <v>0</v>
      </c>
      <c r="AJ982" s="137" t="b">
        <v>0</v>
      </c>
      <c r="AK982" s="137" t="b">
        <f t="shared" si="174"/>
        <v>0</v>
      </c>
      <c r="AL982" s="137" t="b">
        <f t="shared" si="175"/>
        <v>0</v>
      </c>
      <c r="AM982" s="137" t="b">
        <f>AND(AK982,$V982&lt;=Synthèse!$B$44)</f>
        <v>0</v>
      </c>
      <c r="AN982" s="137" t="b">
        <f>AND(AL982,$V982&lt;=Synthèse!$B$44)</f>
        <v>0</v>
      </c>
    </row>
    <row r="983" spans="1:40">
      <c r="A983" s="17">
        <v>561939</v>
      </c>
      <c r="B983" t="str">
        <f ca="1">VLOOKUP(A983,'Fichier FI (en entrée)'!B:AH,3,0)</f>
        <v>IUQRPHNKXY</v>
      </c>
      <c r="C983">
        <f t="shared" si="165"/>
        <v>2097</v>
      </c>
      <c r="D983">
        <f t="shared" si="166"/>
        <v>-100</v>
      </c>
      <c r="E983" s="14" t="str">
        <f>VLOOKUP(A983,'Fichier FI (en entrée)'!B:AH,2,0)</f>
        <v>ENV</v>
      </c>
      <c r="F983" s="14" t="b">
        <f t="shared" si="167"/>
        <v>0</v>
      </c>
      <c r="G983" s="14" t="b">
        <f>IFERROR(VLOOKUP(A983,'Calculs FA (auto)'!A:F,6,0),FALSE)</f>
        <v>0</v>
      </c>
      <c r="H983" s="14" t="b">
        <f t="shared" si="168"/>
        <v>0</v>
      </c>
      <c r="I983" s="16" t="str">
        <f>IFERROR(VLOOKUP(A983,'Moyennes FI (en entrée)'!B:N,7,0),"")</f>
        <v/>
      </c>
      <c r="J983" s="16">
        <f>IFERROR(VLOOKUP(VLOOKUP(A983,'Fichier FI (en entrée)'!B:AH,33,0),Modificateurs!A$2:B$5,2,0),0)</f>
        <v>1</v>
      </c>
      <c r="K983" s="16">
        <f>IFERROR(VLOOKUP(VLOOKUP(A983,'Redoub FI (en entrée)'!B:N,7,0),Modificateurs!A$8:B$11,2,0),0)</f>
        <v>0</v>
      </c>
      <c r="L983" s="16">
        <f>IFERROR(VLOOKUP(M983,Modificateurs!D$1:E$94,2,0),0)</f>
        <v>1</v>
      </c>
      <c r="M983" t="str">
        <f>VLOOKUP(A983,'Fichier FI (en entrée)'!B:AH,16,0)&amp;" "&amp;VLOOKUP(A983,'Fichier FI (en entrée)'!B:AH,20,0)&amp;" "&amp;VLOOKUP(A983,'Fichier FI (en entrée)'!B:AH,27,0)&amp;" "&amp;VLOOKUP(A983,'Fichier FI (en entrée)'!B:AH,29,0)</f>
        <v xml:space="preserve">S Sciences de la vie et de la terre  </v>
      </c>
      <c r="N983" t="str">
        <f>VLOOKUP(A983,'Fichier FI (en entrée)'!B:AH,8,0)</f>
        <v>En Terminale</v>
      </c>
      <c r="O983" t="b">
        <f>AND(C983&gt;Synthèse!B$8,C983&lt;Synthèse!B$10,NOT(Y983))</f>
        <v>0</v>
      </c>
      <c r="P983" t="s">
        <v>2258</v>
      </c>
      <c r="Q983" s="60">
        <f>ROUNDUP(C983/(Synthèse!$B$4+Synthèse!$B$1)*8,0)</f>
        <v>10</v>
      </c>
      <c r="R983" s="60">
        <f>IFERROR(VLOOKUP(A983,'Evaluations (formulaire)'!A:P,6,0)+VLOOKUP(A983,'Evaluations (formulaire)'!A:P,7,0),0)</f>
        <v>0</v>
      </c>
      <c r="S983" s="60">
        <f>IFERROR(VLOOKUP(A983,'Evaluations (formulaire)'!A:P,8,0),0)</f>
        <v>0</v>
      </c>
      <c r="T983" s="60">
        <f>IF(AND(ISBLANK(P983),Q983&lt;=2),Synthèse!$B$41,IF(AND(ISBLANK(P983),Q983&gt;=7),Synthèse!$C$41,R983+S983))</f>
        <v>0</v>
      </c>
      <c r="U983" s="60">
        <f t="shared" si="169"/>
        <v>-100</v>
      </c>
      <c r="V983" s="60">
        <f t="shared" si="170"/>
        <v>2096</v>
      </c>
      <c r="X983" s="26">
        <v>1392</v>
      </c>
      <c r="Y983" s="26" t="b">
        <f>IFERROR(VLOOKUP(A983,'Calculs FA (auto)'!A:O,15,0),FALSE)</f>
        <v>0</v>
      </c>
      <c r="Z983" s="26">
        <f>IFERROR(VLOOKUP(A983,'Evaluations (formulaire)'!A:M,9,0),0)</f>
        <v>0</v>
      </c>
      <c r="AA983" s="135" t="b">
        <v>1</v>
      </c>
      <c r="AB983" s="135" t="b">
        <v>0</v>
      </c>
      <c r="AC983" s="135" t="b">
        <f t="shared" si="171"/>
        <v>0</v>
      </c>
      <c r="AD983" s="135" t="b">
        <f t="shared" si="172"/>
        <v>0</v>
      </c>
      <c r="AE983" s="135" t="b">
        <f t="shared" si="173"/>
        <v>0</v>
      </c>
      <c r="AF983" s="135" t="b">
        <f>AND(AC983,$V983&lt;=Synthèse!$B$44)</f>
        <v>0</v>
      </c>
      <c r="AG983" s="135" t="b">
        <f>AND(AD983,$V983&lt;=Synthèse!$B$44)</f>
        <v>0</v>
      </c>
      <c r="AH983" s="135" t="b">
        <f>AND(AE983,$V983&lt;=Synthèse!$B$44)</f>
        <v>0</v>
      </c>
      <c r="AI983" s="137" t="b">
        <v>0</v>
      </c>
      <c r="AJ983" s="137" t="b">
        <v>1</v>
      </c>
      <c r="AK983" s="137" t="b">
        <f t="shared" si="174"/>
        <v>0</v>
      </c>
      <c r="AL983" s="137" t="b">
        <f t="shared" si="175"/>
        <v>0</v>
      </c>
      <c r="AM983" s="137" t="b">
        <f>AND(AK983,$V983&lt;=Synthèse!$B$44)</f>
        <v>0</v>
      </c>
      <c r="AN983" s="137" t="b">
        <f>AND(AL983,$V983&lt;=Synthèse!$B$44)</f>
        <v>0</v>
      </c>
    </row>
    <row r="984" spans="1:40">
      <c r="A984" s="17">
        <v>564542</v>
      </c>
      <c r="B984" t="str">
        <f ca="1">VLOOKUP(A984,'Fichier FI (en entrée)'!B:AH,3,0)</f>
        <v>DBKAKQFWYC</v>
      </c>
      <c r="C984">
        <f t="shared" si="165"/>
        <v>1591</v>
      </c>
      <c r="D984">
        <f t="shared" si="166"/>
        <v>-1.6899999999999995</v>
      </c>
      <c r="E984" s="14" t="str">
        <f>VLOOKUP(A984,'Fichier FI (en entrée)'!B:AH,2,0)</f>
        <v>EV</v>
      </c>
      <c r="F984" s="14" t="b">
        <f t="shared" si="167"/>
        <v>1</v>
      </c>
      <c r="G984" s="14" t="b">
        <f>IFERROR(VLOOKUP(A984,'Calculs FA (auto)'!A:F,6,0),FALSE)</f>
        <v>0</v>
      </c>
      <c r="H984" s="14" t="b">
        <f t="shared" si="168"/>
        <v>0</v>
      </c>
      <c r="I984" s="16">
        <f>IFERROR(VLOOKUP(A984,'Moyennes FI (en entrée)'!B:N,7,0),"")</f>
        <v>10.31</v>
      </c>
      <c r="J984" s="16">
        <f>IFERROR(VLOOKUP(VLOOKUP(A984,'Fichier FI (en entrée)'!B:AH,33,0),Modificateurs!A$2:B$5,2,0),0)</f>
        <v>0</v>
      </c>
      <c r="K984" s="16">
        <f>IFERROR(VLOOKUP(VLOOKUP(A984,'Redoub FI (en entrée)'!B:N,7,0),Modificateurs!A$8:B$11,2,0),0)</f>
        <v>0</v>
      </c>
      <c r="L984" s="16">
        <f>IFERROR(VLOOKUP(M984,Modificateurs!D$1:E$94,2,0),0)</f>
        <v>-12</v>
      </c>
      <c r="M984" t="str">
        <f>VLOOKUP(A984,'Fichier FI (en entrée)'!B:AH,16,0)&amp;" "&amp;VLOOKUP(A984,'Fichier FI (en entrée)'!B:AH,20,0)&amp;" "&amp;VLOOKUP(A984,'Fichier FI (en entrée)'!B:AH,27,0)&amp;" "&amp;VLOOKUP(A984,'Fichier FI (en entrée)'!B:AH,29,0)</f>
        <v xml:space="preserve">P Comptabilité  </v>
      </c>
      <c r="N984" t="str">
        <f>VLOOKUP(A984,'Fichier FI (en entrée)'!B:AH,8,0)</f>
        <v>En Terminale</v>
      </c>
      <c r="O984" t="b">
        <f>AND(C984&gt;Synthèse!B$8,C984&lt;Synthèse!B$10,NOT(Y984))</f>
        <v>0</v>
      </c>
      <c r="P984" s="17" t="s">
        <v>2266</v>
      </c>
      <c r="Q984" s="60">
        <f>ROUNDUP(C984/(Synthèse!$B$4+Synthèse!$B$1)*8,0)</f>
        <v>8</v>
      </c>
      <c r="R984" s="60">
        <f>IFERROR(VLOOKUP(A984,'Evaluations (formulaire)'!A:P,6,0)+VLOOKUP(A984,'Evaluations (formulaire)'!A:P,7,0),0)</f>
        <v>0</v>
      </c>
      <c r="S984" s="60">
        <f>IFERROR(VLOOKUP(A984,'Evaluations (formulaire)'!A:P,8,0),0)</f>
        <v>0</v>
      </c>
      <c r="T984" s="60">
        <f>IF(AND(ISBLANK(P984),Q984&lt;=2),Synthèse!$B$41,IF(AND(ISBLANK(P984),Q984&gt;=7),Synthèse!$C$41,R984+S984))</f>
        <v>0</v>
      </c>
      <c r="U984" s="60">
        <f t="shared" si="169"/>
        <v>-1.6899999999999995</v>
      </c>
      <c r="V984" s="60">
        <f t="shared" si="170"/>
        <v>1591</v>
      </c>
      <c r="X984" s="26">
        <v>314</v>
      </c>
      <c r="Y984" s="26" t="b">
        <f>IFERROR(VLOOKUP(A984,'Calculs FA (auto)'!A:O,15,0),FALSE)</f>
        <v>0</v>
      </c>
      <c r="Z984" s="26">
        <f>IFERROR(VLOOKUP(A984,'Evaluations (formulaire)'!A:M,9,0),0)</f>
        <v>0</v>
      </c>
      <c r="AA984" s="135" t="b">
        <v>1</v>
      </c>
      <c r="AB984" s="135" t="b">
        <v>0</v>
      </c>
      <c r="AC984" s="135" t="b">
        <f t="shared" si="171"/>
        <v>1</v>
      </c>
      <c r="AD984" s="135" t="b">
        <f t="shared" si="172"/>
        <v>0</v>
      </c>
      <c r="AE984" s="135" t="b">
        <f t="shared" si="173"/>
        <v>0</v>
      </c>
      <c r="AF984" s="135" t="b">
        <f>AND(AC984,$V984&lt;=Synthèse!$B$44)</f>
        <v>0</v>
      </c>
      <c r="AG984" s="135" t="b">
        <f>AND(AD984,$V984&lt;=Synthèse!$B$44)</f>
        <v>0</v>
      </c>
      <c r="AH984" s="135" t="b">
        <f>AND(AE984,$V984&lt;=Synthèse!$B$44)</f>
        <v>0</v>
      </c>
      <c r="AI984" s="137" t="b">
        <v>0</v>
      </c>
      <c r="AJ984" s="137" t="b">
        <v>1</v>
      </c>
      <c r="AK984" s="137" t="b">
        <f t="shared" si="174"/>
        <v>0</v>
      </c>
      <c r="AL984" s="137" t="b">
        <f t="shared" si="175"/>
        <v>1</v>
      </c>
      <c r="AM984" s="137" t="b">
        <f>AND(AK984,$V984&lt;=Synthèse!$B$44)</f>
        <v>0</v>
      </c>
      <c r="AN984" s="137" t="b">
        <f>AND(AL984,$V984&lt;=Synthèse!$B$44)</f>
        <v>0</v>
      </c>
    </row>
    <row r="985" spans="1:40">
      <c r="A985" s="17">
        <v>565497</v>
      </c>
      <c r="B985" t="str">
        <f ca="1">VLOOKUP(A985,'Fichier FI (en entrée)'!B:AH,3,0)</f>
        <v>IQHBFHQGGO</v>
      </c>
      <c r="C985">
        <f t="shared" si="165"/>
        <v>701</v>
      </c>
      <c r="D985">
        <f t="shared" si="166"/>
        <v>12.19</v>
      </c>
      <c r="E985" s="14" t="str">
        <f>VLOOKUP(A985,'Fichier FI (en entrée)'!B:AH,2,0)</f>
        <v>EV</v>
      </c>
      <c r="F985" s="14" t="b">
        <f t="shared" si="167"/>
        <v>1</v>
      </c>
      <c r="G985" s="14" t="b">
        <f>IFERROR(VLOOKUP(A985,'Calculs FA (auto)'!A:F,6,0),FALSE)</f>
        <v>0</v>
      </c>
      <c r="H985" s="14" t="b">
        <f t="shared" si="168"/>
        <v>0</v>
      </c>
      <c r="I985" s="16">
        <f>IFERROR(VLOOKUP(A985,'Moyennes FI (en entrée)'!B:N,7,0),"")</f>
        <v>9.19</v>
      </c>
      <c r="J985" s="16">
        <f>IFERROR(VLOOKUP(VLOOKUP(A985,'Fichier FI (en entrée)'!B:AH,33,0),Modificateurs!A$2:B$5,2,0),0)</f>
        <v>1</v>
      </c>
      <c r="K985" s="16">
        <f>IFERROR(VLOOKUP(VLOOKUP(A985,'Redoub FI (en entrée)'!B:N,7,0),Modificateurs!A$8:B$11,2,0),0)</f>
        <v>0</v>
      </c>
      <c r="L985" s="16">
        <f>IFERROR(VLOOKUP(M985,Modificateurs!D$1:E$94,2,0),0)</f>
        <v>2</v>
      </c>
      <c r="M985" t="str">
        <f>VLOOKUP(A985,'Fichier FI (en entrée)'!B:AH,16,0)&amp;" "&amp;VLOOKUP(A985,'Fichier FI (en entrée)'!B:AH,20,0)&amp;" "&amp;VLOOKUP(A985,'Fichier FI (en entrée)'!B:AH,27,0)&amp;" "&amp;VLOOKUP(A985,'Fichier FI (en entrée)'!B:AH,29,0)</f>
        <v xml:space="preserve">S Physique-chimie  </v>
      </c>
      <c r="N985" t="str">
        <f>VLOOKUP(A985,'Fichier FI (en entrée)'!B:AH,8,0)</f>
        <v>En Terminale</v>
      </c>
      <c r="O985" t="b">
        <f>AND(C985&gt;Synthèse!B$8,C985&lt;Synthèse!B$10,NOT(Y985))</f>
        <v>1</v>
      </c>
      <c r="P985" s="17" t="s">
        <v>2267</v>
      </c>
      <c r="Q985" s="60">
        <f>ROUNDUP(C985/(Synthèse!$B$4+Synthèse!$B$1)*8,0)</f>
        <v>4</v>
      </c>
      <c r="R985" s="60">
        <f>IFERROR(VLOOKUP(A985,'Evaluations (formulaire)'!A:P,6,0)+VLOOKUP(A985,'Evaluations (formulaire)'!A:P,7,0),0)</f>
        <v>0</v>
      </c>
      <c r="S985" s="60">
        <f>IFERROR(VLOOKUP(A985,'Evaluations (formulaire)'!A:P,8,0),0)</f>
        <v>0</v>
      </c>
      <c r="T985" s="60">
        <f>IF(AND(ISBLANK(P985),Q985&lt;=2),Synthèse!$B$41,IF(AND(ISBLANK(P985),Q985&gt;=7),Synthèse!$C$41,R985+S985))</f>
        <v>0</v>
      </c>
      <c r="U985" s="60">
        <f t="shared" si="169"/>
        <v>12.19</v>
      </c>
      <c r="V985" s="60">
        <f t="shared" si="170"/>
        <v>701</v>
      </c>
      <c r="X985" s="26">
        <v>1678</v>
      </c>
      <c r="Y985" s="26" t="b">
        <f>IFERROR(VLOOKUP(A985,'Calculs FA (auto)'!A:O,15,0),FALSE)</f>
        <v>0</v>
      </c>
      <c r="Z985" s="26">
        <f>IFERROR(VLOOKUP(A985,'Evaluations (formulaire)'!A:M,9,0),0)</f>
        <v>0</v>
      </c>
      <c r="AA985" s="135" t="b">
        <v>1</v>
      </c>
      <c r="AB985" s="135" t="b">
        <v>0</v>
      </c>
      <c r="AC985" s="135" t="b">
        <f t="shared" si="171"/>
        <v>1</v>
      </c>
      <c r="AD985" s="135" t="b">
        <f t="shared" si="172"/>
        <v>0</v>
      </c>
      <c r="AE985" s="135" t="b">
        <f t="shared" si="173"/>
        <v>0</v>
      </c>
      <c r="AF985" s="135" t="b">
        <f>AND(AC985,$V985&lt;=Synthèse!$B$44)</f>
        <v>0</v>
      </c>
      <c r="AG985" s="135" t="b">
        <f>AND(AD985,$V985&lt;=Synthèse!$B$44)</f>
        <v>0</v>
      </c>
      <c r="AH985" s="135" t="b">
        <f>AND(AE985,$V985&lt;=Synthèse!$B$44)</f>
        <v>0</v>
      </c>
      <c r="AI985" s="137" t="b">
        <v>0</v>
      </c>
      <c r="AJ985" s="137" t="b">
        <v>1</v>
      </c>
      <c r="AK985" s="137" t="b">
        <f t="shared" si="174"/>
        <v>0</v>
      </c>
      <c r="AL985" s="137" t="b">
        <f t="shared" si="175"/>
        <v>1</v>
      </c>
      <c r="AM985" s="137" t="b">
        <f>AND(AK985,$V985&lt;=Synthèse!$B$44)</f>
        <v>0</v>
      </c>
      <c r="AN985" s="137" t="b">
        <f>AND(AL985,$V985&lt;=Synthèse!$B$44)</f>
        <v>0</v>
      </c>
    </row>
    <row r="986" spans="1:40">
      <c r="A986" s="17">
        <v>565557</v>
      </c>
      <c r="B986" t="str">
        <f ca="1">VLOOKUP(A986,'Fichier FI (en entrée)'!B:AH,3,0)</f>
        <v>LFYIPYPWZR</v>
      </c>
      <c r="C986">
        <f t="shared" si="165"/>
        <v>861</v>
      </c>
      <c r="D986">
        <f t="shared" si="166"/>
        <v>11.370000000000001</v>
      </c>
      <c r="E986" s="14" t="str">
        <f>VLOOKUP(A986,'Fichier FI (en entrée)'!B:AH,2,0)</f>
        <v>EV</v>
      </c>
      <c r="F986" s="14" t="b">
        <f t="shared" si="167"/>
        <v>1</v>
      </c>
      <c r="G986" s="14" t="b">
        <f>IFERROR(VLOOKUP(A986,'Calculs FA (auto)'!A:F,6,0),FALSE)</f>
        <v>0</v>
      </c>
      <c r="H986" s="14" t="b">
        <f t="shared" si="168"/>
        <v>0</v>
      </c>
      <c r="I986" s="16">
        <f>IFERROR(VLOOKUP(A986,'Moyennes FI (en entrée)'!B:N,7,0),"")</f>
        <v>7.37</v>
      </c>
      <c r="J986" s="16">
        <f>IFERROR(VLOOKUP(VLOOKUP(A986,'Fichier FI (en entrée)'!B:AH,33,0),Modificateurs!A$2:B$5,2,0),0)</f>
        <v>1</v>
      </c>
      <c r="K986" s="16">
        <f>IFERROR(VLOOKUP(VLOOKUP(A986,'Redoub FI (en entrée)'!B:N,7,0),Modificateurs!A$8:B$11,2,0),0)</f>
        <v>0</v>
      </c>
      <c r="L986" s="16">
        <f>IFERROR(VLOOKUP(M986,Modificateurs!D$1:E$94,2,0),0)</f>
        <v>3</v>
      </c>
      <c r="M986" t="str">
        <f>VLOOKUP(A986,'Fichier FI (en entrée)'!B:AH,16,0)&amp;" "&amp;VLOOKUP(A986,'Fichier FI (en entrée)'!B:AH,20,0)&amp;" "&amp;VLOOKUP(A986,'Fichier FI (en entrée)'!B:AH,27,0)&amp;" "&amp;VLOOKUP(A986,'Fichier FI (en entrée)'!B:AH,29,0)</f>
        <v xml:space="preserve">S Informatique et Sciences du numérique  </v>
      </c>
      <c r="N986" t="str">
        <f>VLOOKUP(A986,'Fichier FI (en entrée)'!B:AH,8,0)</f>
        <v>En Terminale</v>
      </c>
      <c r="O986" t="b">
        <f>AND(C986&gt;Synthèse!B$8,C986&lt;Synthèse!B$10,NOT(Y986))</f>
        <v>1</v>
      </c>
      <c r="Q986" s="60">
        <f>ROUNDUP(C986/(Synthèse!$B$4+Synthèse!$B$1)*8,0)</f>
        <v>4</v>
      </c>
      <c r="R986" s="60">
        <f>IFERROR(VLOOKUP(A986,'Evaluations (formulaire)'!A:P,6,0)+VLOOKUP(A986,'Evaluations (formulaire)'!A:P,7,0),0)</f>
        <v>0</v>
      </c>
      <c r="S986" s="60">
        <f>IFERROR(VLOOKUP(A986,'Evaluations (formulaire)'!A:P,8,0),0)</f>
        <v>0</v>
      </c>
      <c r="T986" s="60">
        <f>IF(AND(ISBLANK(P986),Q986&lt;=2),Synthèse!$B$41,IF(AND(ISBLANK(P986),Q986&gt;=7),Synthèse!$C$41,R986+S986))</f>
        <v>0</v>
      </c>
      <c r="U986" s="60">
        <f t="shared" si="169"/>
        <v>11.370000000000001</v>
      </c>
      <c r="V986" s="60">
        <f t="shared" si="170"/>
        <v>861</v>
      </c>
      <c r="X986" s="26">
        <v>1203</v>
      </c>
      <c r="Y986" s="26" t="b">
        <f>IFERROR(VLOOKUP(A986,'Calculs FA (auto)'!A:O,15,0),FALSE)</f>
        <v>0</v>
      </c>
      <c r="Z986" s="26">
        <f>IFERROR(VLOOKUP(A986,'Evaluations (formulaire)'!A:M,9,0),0)</f>
        <v>0</v>
      </c>
      <c r="AA986" s="135" t="b">
        <v>1</v>
      </c>
      <c r="AB986" s="135" t="b">
        <v>0</v>
      </c>
      <c r="AC986" s="135" t="b">
        <f t="shared" si="171"/>
        <v>1</v>
      </c>
      <c r="AD986" s="135" t="b">
        <f t="shared" si="172"/>
        <v>0</v>
      </c>
      <c r="AE986" s="135" t="b">
        <f t="shared" si="173"/>
        <v>0</v>
      </c>
      <c r="AF986" s="135" t="b">
        <f>AND(AC986,$V986&lt;=Synthèse!$B$44)</f>
        <v>0</v>
      </c>
      <c r="AG986" s="135" t="b">
        <f>AND(AD986,$V986&lt;=Synthèse!$B$44)</f>
        <v>0</v>
      </c>
      <c r="AH986" s="135" t="b">
        <f>AND(AE986,$V986&lt;=Synthèse!$B$44)</f>
        <v>0</v>
      </c>
      <c r="AI986" s="137" t="b">
        <v>0</v>
      </c>
      <c r="AJ986" s="137" t="b">
        <v>1</v>
      </c>
      <c r="AK986" s="137" t="b">
        <f t="shared" si="174"/>
        <v>0</v>
      </c>
      <c r="AL986" s="137" t="b">
        <f t="shared" si="175"/>
        <v>1</v>
      </c>
      <c r="AM986" s="137" t="b">
        <f>AND(AK986,$V986&lt;=Synthèse!$B$44)</f>
        <v>0</v>
      </c>
      <c r="AN986" s="137" t="b">
        <f>AND(AL986,$V986&lt;=Synthèse!$B$44)</f>
        <v>0</v>
      </c>
    </row>
    <row r="987" spans="1:40">
      <c r="A987" s="17">
        <v>565561</v>
      </c>
      <c r="B987" t="str">
        <f ca="1">VLOOKUP(A987,'Fichier FI (en entrée)'!B:AH,3,0)</f>
        <v>TJFXZACCYL</v>
      </c>
      <c r="C987">
        <f t="shared" si="165"/>
        <v>975</v>
      </c>
      <c r="D987">
        <f t="shared" si="166"/>
        <v>10.51</v>
      </c>
      <c r="E987" s="14" t="str">
        <f>VLOOKUP(A987,'Fichier FI (en entrée)'!B:AH,2,0)</f>
        <v>EV</v>
      </c>
      <c r="F987" s="14" t="b">
        <f t="shared" si="167"/>
        <v>1</v>
      </c>
      <c r="G987" s="14" t="b">
        <f>IFERROR(VLOOKUP(A987,'Calculs FA (auto)'!A:F,6,0),FALSE)</f>
        <v>0</v>
      </c>
      <c r="H987" s="14" t="b">
        <f t="shared" si="168"/>
        <v>0</v>
      </c>
      <c r="I987" s="16">
        <f>IFERROR(VLOOKUP(A987,'Moyennes FI (en entrée)'!B:N,7,0),"")</f>
        <v>8.51</v>
      </c>
      <c r="J987" s="16">
        <f>IFERROR(VLOOKUP(VLOOKUP(A987,'Fichier FI (en entrée)'!B:AH,33,0),Modificateurs!A$2:B$5,2,0),0)</f>
        <v>1</v>
      </c>
      <c r="K987" s="16">
        <f>IFERROR(VLOOKUP(VLOOKUP(A987,'Redoub FI (en entrée)'!B:N,7,0),Modificateurs!A$8:B$11,2,0),0)</f>
        <v>0</v>
      </c>
      <c r="L987" s="16">
        <f>IFERROR(VLOOKUP(M987,Modificateurs!D$1:E$94,2,0),0)</f>
        <v>1</v>
      </c>
      <c r="M987" t="str">
        <f>VLOOKUP(A987,'Fichier FI (en entrée)'!B:AH,16,0)&amp;" "&amp;VLOOKUP(A987,'Fichier FI (en entrée)'!B:AH,20,0)&amp;" "&amp;VLOOKUP(A987,'Fichier FI (en entrée)'!B:AH,27,0)&amp;" "&amp;VLOOKUP(A987,'Fichier FI (en entrée)'!B:AH,29,0)</f>
        <v xml:space="preserve">S Sciences de la vie et de la terre  </v>
      </c>
      <c r="N987" t="str">
        <f>VLOOKUP(A987,'Fichier FI (en entrée)'!B:AH,8,0)</f>
        <v>En Terminale</v>
      </c>
      <c r="O987" t="b">
        <f>AND(C987&gt;Synthèse!B$8,C987&lt;Synthèse!B$10,NOT(Y987))</f>
        <v>1</v>
      </c>
      <c r="P987" t="s">
        <v>84</v>
      </c>
      <c r="Q987" s="60">
        <f>ROUNDUP(C987/(Synthèse!$B$4+Synthèse!$B$1)*8,0)</f>
        <v>5</v>
      </c>
      <c r="R987" s="60">
        <f>IFERROR(VLOOKUP(A987,'Evaluations (formulaire)'!A:P,6,0)+VLOOKUP(A987,'Evaluations (formulaire)'!A:P,7,0),0)</f>
        <v>0</v>
      </c>
      <c r="S987" s="60">
        <f>IFERROR(VLOOKUP(A987,'Evaluations (formulaire)'!A:P,8,0),0)</f>
        <v>0</v>
      </c>
      <c r="T987" s="60">
        <f>IF(AND(ISBLANK(P987),Q987&lt;=2),Synthèse!$B$41,IF(AND(ISBLANK(P987),Q987&gt;=7),Synthèse!$C$41,R987+S987))</f>
        <v>0</v>
      </c>
      <c r="U987" s="60">
        <f t="shared" si="169"/>
        <v>10.51</v>
      </c>
      <c r="V987" s="60">
        <f t="shared" si="170"/>
        <v>975</v>
      </c>
      <c r="X987" s="26">
        <v>2024</v>
      </c>
      <c r="Y987" s="26" t="b">
        <f>IFERROR(VLOOKUP(A987,'Calculs FA (auto)'!A:O,15,0),FALSE)</f>
        <v>0</v>
      </c>
      <c r="Z987" s="26">
        <f>IFERROR(VLOOKUP(A987,'Evaluations (formulaire)'!A:M,9,0),0)</f>
        <v>0</v>
      </c>
      <c r="AA987" s="135" t="b">
        <v>0</v>
      </c>
      <c r="AB987" s="135" t="b">
        <v>1</v>
      </c>
      <c r="AC987" s="135" t="b">
        <f t="shared" si="171"/>
        <v>0</v>
      </c>
      <c r="AD987" s="135" t="b">
        <f t="shared" si="172"/>
        <v>1</v>
      </c>
      <c r="AE987" s="135" t="b">
        <f t="shared" si="173"/>
        <v>0</v>
      </c>
      <c r="AF987" s="135" t="b">
        <f>AND(AC987,$V987&lt;=Synthèse!$B$44)</f>
        <v>0</v>
      </c>
      <c r="AG987" s="135" t="b">
        <f>AND(AD987,$V987&lt;=Synthèse!$B$44)</f>
        <v>0</v>
      </c>
      <c r="AH987" s="135" t="b">
        <f>AND(AE987,$V987&lt;=Synthèse!$B$44)</f>
        <v>0</v>
      </c>
      <c r="AI987" s="137" t="b">
        <v>0</v>
      </c>
      <c r="AJ987" s="137" t="b">
        <v>0</v>
      </c>
      <c r="AK987" s="137" t="b">
        <f t="shared" si="174"/>
        <v>0</v>
      </c>
      <c r="AL987" s="137" t="b">
        <f t="shared" si="175"/>
        <v>0</v>
      </c>
      <c r="AM987" s="137" t="b">
        <f>AND(AK987,$V987&lt;=Synthèse!$B$44)</f>
        <v>0</v>
      </c>
      <c r="AN987" s="137" t="b">
        <f>AND(AL987,$V987&lt;=Synthèse!$B$44)</f>
        <v>0</v>
      </c>
    </row>
    <row r="988" spans="1:40">
      <c r="A988" s="17">
        <v>565564</v>
      </c>
      <c r="B988" t="str">
        <f ca="1">VLOOKUP(A988,'Fichier FI (en entrée)'!B:AH,3,0)</f>
        <v>JDENKKGUQM</v>
      </c>
      <c r="C988">
        <f t="shared" si="165"/>
        <v>650</v>
      </c>
      <c r="D988">
        <f t="shared" si="166"/>
        <v>12.56</v>
      </c>
      <c r="E988" s="14" t="str">
        <f>VLOOKUP(A988,'Fichier FI (en entrée)'!B:AH,2,0)</f>
        <v>EV</v>
      </c>
      <c r="F988" s="14" t="b">
        <f t="shared" si="167"/>
        <v>1</v>
      </c>
      <c r="G988" s="14" t="b">
        <f>IFERROR(VLOOKUP(A988,'Calculs FA (auto)'!A:F,6,0),FALSE)</f>
        <v>0</v>
      </c>
      <c r="H988" s="14" t="b">
        <f t="shared" si="168"/>
        <v>0</v>
      </c>
      <c r="I988" s="16">
        <f>IFERROR(VLOOKUP(A988,'Moyennes FI (en entrée)'!B:N,7,0),"")</f>
        <v>8.56</v>
      </c>
      <c r="J988" s="16">
        <f>IFERROR(VLOOKUP(VLOOKUP(A988,'Fichier FI (en entrée)'!B:AH,33,0),Modificateurs!A$2:B$5,2,0),0)</f>
        <v>1</v>
      </c>
      <c r="K988" s="16">
        <f>IFERROR(VLOOKUP(VLOOKUP(A988,'Redoub FI (en entrée)'!B:N,7,0),Modificateurs!A$8:B$11,2,0),0)</f>
        <v>0</v>
      </c>
      <c r="L988" s="16">
        <f>IFERROR(VLOOKUP(M988,Modificateurs!D$1:E$94,2,0),0)</f>
        <v>3</v>
      </c>
      <c r="M988" t="str">
        <f>VLOOKUP(A988,'Fichier FI (en entrée)'!B:AH,16,0)&amp;" "&amp;VLOOKUP(A988,'Fichier FI (en entrée)'!B:AH,20,0)&amp;" "&amp;VLOOKUP(A988,'Fichier FI (en entrée)'!B:AH,27,0)&amp;" "&amp;VLOOKUP(A988,'Fichier FI (en entrée)'!B:AH,29,0)</f>
        <v xml:space="preserve">S Informatique et Sciences du numérique  </v>
      </c>
      <c r="N988" t="str">
        <f>VLOOKUP(A988,'Fichier FI (en entrée)'!B:AH,8,0)</f>
        <v>En Terminale</v>
      </c>
      <c r="O988" t="b">
        <f>AND(C988&gt;Synthèse!B$8,C988&lt;Synthèse!B$10,NOT(Y988))</f>
        <v>1</v>
      </c>
      <c r="P988" s="17" t="s">
        <v>2266</v>
      </c>
      <c r="Q988" s="60">
        <f>ROUNDUP(C988/(Synthèse!$B$4+Synthèse!$B$1)*8,0)</f>
        <v>4</v>
      </c>
      <c r="R988" s="60">
        <f>IFERROR(VLOOKUP(A988,'Evaluations (formulaire)'!A:P,6,0)+VLOOKUP(A988,'Evaluations (formulaire)'!A:P,7,0),0)</f>
        <v>0</v>
      </c>
      <c r="S988" s="60">
        <f>IFERROR(VLOOKUP(A988,'Evaluations (formulaire)'!A:P,8,0),0)</f>
        <v>0</v>
      </c>
      <c r="T988" s="60">
        <f>IF(AND(ISBLANK(P988),Q988&lt;=2),Synthèse!$B$41,IF(AND(ISBLANK(P988),Q988&gt;=7),Synthèse!$C$41,R988+S988))</f>
        <v>0</v>
      </c>
      <c r="U988" s="60">
        <f t="shared" si="169"/>
        <v>12.56</v>
      </c>
      <c r="V988" s="60">
        <f t="shared" si="170"/>
        <v>650</v>
      </c>
      <c r="X988" s="26">
        <v>990</v>
      </c>
      <c r="Y988" s="26" t="b">
        <f>IFERROR(VLOOKUP(A988,'Calculs FA (auto)'!A:O,15,0),FALSE)</f>
        <v>0</v>
      </c>
      <c r="Z988" s="26">
        <f>IFERROR(VLOOKUP(A988,'Evaluations (formulaire)'!A:M,9,0),0)</f>
        <v>0</v>
      </c>
      <c r="AA988" s="135" t="b">
        <v>0</v>
      </c>
      <c r="AB988" s="135" t="b">
        <v>1</v>
      </c>
      <c r="AC988" s="135" t="b">
        <f t="shared" si="171"/>
        <v>0</v>
      </c>
      <c r="AD988" s="135" t="b">
        <f t="shared" si="172"/>
        <v>1</v>
      </c>
      <c r="AE988" s="135" t="b">
        <f t="shared" si="173"/>
        <v>0</v>
      </c>
      <c r="AF988" s="135" t="b">
        <f>AND(AC988,$V988&lt;=Synthèse!$B$44)</f>
        <v>0</v>
      </c>
      <c r="AG988" s="135" t="b">
        <f>AND(AD988,$V988&lt;=Synthèse!$B$44)</f>
        <v>1</v>
      </c>
      <c r="AH988" s="135" t="b">
        <f>AND(AE988,$V988&lt;=Synthèse!$B$44)</f>
        <v>0</v>
      </c>
      <c r="AI988" s="137" t="b">
        <v>1</v>
      </c>
      <c r="AJ988" s="137" t="b">
        <v>0</v>
      </c>
      <c r="AK988" s="137" t="b">
        <f t="shared" si="174"/>
        <v>1</v>
      </c>
      <c r="AL988" s="137" t="b">
        <f t="shared" si="175"/>
        <v>0</v>
      </c>
      <c r="AM988" s="137" t="b">
        <f>AND(AK988,$V988&lt;=Synthèse!$B$44)</f>
        <v>1</v>
      </c>
      <c r="AN988" s="137" t="b">
        <f>AND(AL988,$V988&lt;=Synthèse!$B$44)</f>
        <v>0</v>
      </c>
    </row>
    <row r="989" spans="1:40">
      <c r="A989" s="17">
        <v>565567</v>
      </c>
      <c r="B989" t="str">
        <f ca="1">VLOOKUP(A989,'Fichier FI (en entrée)'!B:AH,3,0)</f>
        <v>MRJKWVJVPL</v>
      </c>
      <c r="C989">
        <f t="shared" si="165"/>
        <v>472</v>
      </c>
      <c r="D989">
        <f t="shared" si="166"/>
        <v>13.57</v>
      </c>
      <c r="E989" s="14" t="str">
        <f>VLOOKUP(A989,'Fichier FI (en entrée)'!B:AH,2,0)</f>
        <v>EV</v>
      </c>
      <c r="F989" s="14" t="b">
        <f t="shared" si="167"/>
        <v>1</v>
      </c>
      <c r="G989" s="14" t="b">
        <f>IFERROR(VLOOKUP(A989,'Calculs FA (auto)'!A:F,6,0),FALSE)</f>
        <v>0</v>
      </c>
      <c r="H989" s="14" t="b">
        <f t="shared" si="168"/>
        <v>0</v>
      </c>
      <c r="I989" s="16">
        <f>IFERROR(VLOOKUP(A989,'Moyennes FI (en entrée)'!B:N,7,0),"")</f>
        <v>9.57</v>
      </c>
      <c r="J989" s="16">
        <f>IFERROR(VLOOKUP(VLOOKUP(A989,'Fichier FI (en entrée)'!B:AH,33,0),Modificateurs!A$2:B$5,2,0),0)</f>
        <v>1</v>
      </c>
      <c r="K989" s="16">
        <f>IFERROR(VLOOKUP(VLOOKUP(A989,'Redoub FI (en entrée)'!B:N,7,0),Modificateurs!A$8:B$11,2,0),0)</f>
        <v>0</v>
      </c>
      <c r="L989" s="16">
        <f>IFERROR(VLOOKUP(M989,Modificateurs!D$1:E$94,2,0),0)</f>
        <v>3</v>
      </c>
      <c r="M989" t="str">
        <f>VLOOKUP(A989,'Fichier FI (en entrée)'!B:AH,16,0)&amp;" "&amp;VLOOKUP(A989,'Fichier FI (en entrée)'!B:AH,20,0)&amp;" "&amp;VLOOKUP(A989,'Fichier FI (en entrée)'!B:AH,27,0)&amp;" "&amp;VLOOKUP(A989,'Fichier FI (en entrée)'!B:AH,29,0)</f>
        <v xml:space="preserve">S Informatique et Sciences du numérique  </v>
      </c>
      <c r="N989" t="str">
        <f>VLOOKUP(A989,'Fichier FI (en entrée)'!B:AH,8,0)</f>
        <v>En Terminale</v>
      </c>
      <c r="O989" t="b">
        <f>AND(C989&gt;Synthèse!B$8,C989&lt;Synthèse!B$10,NOT(Y989))</f>
        <v>1</v>
      </c>
      <c r="Q989" s="60">
        <f>ROUNDUP(C989/(Synthèse!$B$4+Synthèse!$B$1)*8,0)</f>
        <v>3</v>
      </c>
      <c r="R989" s="60">
        <f>IFERROR(VLOOKUP(A989,'Evaluations (formulaire)'!A:P,6,0)+VLOOKUP(A989,'Evaluations (formulaire)'!A:P,7,0),0)</f>
        <v>0</v>
      </c>
      <c r="S989" s="60">
        <f>IFERROR(VLOOKUP(A989,'Evaluations (formulaire)'!A:P,8,0),0)</f>
        <v>0</v>
      </c>
      <c r="T989" s="60">
        <f>IF(AND(ISBLANK(P989),Q989&lt;=2),Synthèse!$B$41,IF(AND(ISBLANK(P989),Q989&gt;=7),Synthèse!$C$41,R989+S989))</f>
        <v>0</v>
      </c>
      <c r="U989" s="60">
        <f t="shared" si="169"/>
        <v>13.57</v>
      </c>
      <c r="V989" s="60">
        <f t="shared" si="170"/>
        <v>473</v>
      </c>
      <c r="X989" s="26">
        <v>224</v>
      </c>
      <c r="Y989" s="26" t="b">
        <f>IFERROR(VLOOKUP(A989,'Calculs FA (auto)'!A:O,15,0),FALSE)</f>
        <v>0</v>
      </c>
      <c r="Z989" s="26">
        <f>IFERROR(VLOOKUP(A989,'Evaluations (formulaire)'!A:M,9,0),0)</f>
        <v>0</v>
      </c>
      <c r="AA989" s="135" t="b">
        <v>0</v>
      </c>
      <c r="AB989" s="135" t="b">
        <v>1</v>
      </c>
      <c r="AC989" s="135" t="b">
        <f t="shared" si="171"/>
        <v>0</v>
      </c>
      <c r="AD989" s="135" t="b">
        <f t="shared" si="172"/>
        <v>1</v>
      </c>
      <c r="AE989" s="135" t="b">
        <f t="shared" si="173"/>
        <v>0</v>
      </c>
      <c r="AF989" s="135" t="b">
        <f>AND(AC989,$V989&lt;=Synthèse!$B$44)</f>
        <v>0</v>
      </c>
      <c r="AG989" s="135" t="b">
        <f>AND(AD989,$V989&lt;=Synthèse!$B$44)</f>
        <v>1</v>
      </c>
      <c r="AH989" s="135" t="b">
        <f>AND(AE989,$V989&lt;=Synthèse!$B$44)</f>
        <v>0</v>
      </c>
      <c r="AI989" s="137" t="b">
        <v>1</v>
      </c>
      <c r="AJ989" s="137" t="b">
        <v>0</v>
      </c>
      <c r="AK989" s="137" t="b">
        <f t="shared" si="174"/>
        <v>1</v>
      </c>
      <c r="AL989" s="137" t="b">
        <f t="shared" si="175"/>
        <v>0</v>
      </c>
      <c r="AM989" s="137" t="b">
        <f>AND(AK989,$V989&lt;=Synthèse!$B$44)</f>
        <v>1</v>
      </c>
      <c r="AN989" s="137" t="b">
        <f>AND(AL989,$V989&lt;=Synthèse!$B$44)</f>
        <v>0</v>
      </c>
    </row>
    <row r="990" spans="1:40">
      <c r="A990" s="17">
        <v>565570</v>
      </c>
      <c r="B990" t="str">
        <f ca="1">VLOOKUP(A990,'Fichier FI (en entrée)'!B:AH,3,0)</f>
        <v>FBRRLZAAYJ</v>
      </c>
      <c r="C990">
        <f t="shared" si="165"/>
        <v>2097</v>
      </c>
      <c r="D990">
        <f t="shared" si="166"/>
        <v>-100</v>
      </c>
      <c r="E990" s="14" t="str">
        <f>VLOOKUP(A990,'Fichier FI (en entrée)'!B:AH,2,0)</f>
        <v>ENV</v>
      </c>
      <c r="F990" s="14" t="b">
        <f t="shared" si="167"/>
        <v>0</v>
      </c>
      <c r="G990" s="14" t="b">
        <f>IFERROR(VLOOKUP(A990,'Calculs FA (auto)'!A:F,6,0),FALSE)</f>
        <v>1</v>
      </c>
      <c r="H990" s="14" t="b">
        <f t="shared" si="168"/>
        <v>0</v>
      </c>
      <c r="I990" s="16" t="str">
        <f>IFERROR(VLOOKUP(A990,'Moyennes FI (en entrée)'!B:N,7,0),"")</f>
        <v/>
      </c>
      <c r="J990" s="16">
        <f>IFERROR(VLOOKUP(VLOOKUP(A990,'Fichier FI (en entrée)'!B:AH,33,0),Modificateurs!A$2:B$5,2,0),0)</f>
        <v>1</v>
      </c>
      <c r="K990" s="16">
        <f>IFERROR(VLOOKUP(VLOOKUP(A990,'Redoub FI (en entrée)'!B:N,7,0),Modificateurs!A$8:B$11,2,0),0)</f>
        <v>0</v>
      </c>
      <c r="L990" s="16">
        <f>IFERROR(VLOOKUP(M990,Modificateurs!D$1:E$94,2,0),0)</f>
        <v>1</v>
      </c>
      <c r="M990" t="str">
        <f>VLOOKUP(A990,'Fichier FI (en entrée)'!B:AH,16,0)&amp;" "&amp;VLOOKUP(A990,'Fichier FI (en entrée)'!B:AH,20,0)&amp;" "&amp;VLOOKUP(A990,'Fichier FI (en entrée)'!B:AH,27,0)&amp;" "&amp;VLOOKUP(A990,'Fichier FI (en entrée)'!B:AH,29,0)</f>
        <v xml:space="preserve">S Sciences de la vie et de la terre  </v>
      </c>
      <c r="N990" t="str">
        <f>VLOOKUP(A990,'Fichier FI (en entrée)'!B:AH,8,0)</f>
        <v>En Terminale</v>
      </c>
      <c r="O990" t="b">
        <f>AND(C990&gt;Synthèse!B$8,C990&lt;Synthèse!B$10,NOT(Y990))</f>
        <v>0</v>
      </c>
      <c r="Q990" s="60">
        <f>ROUNDUP(C990/(Synthèse!$B$4+Synthèse!$B$1)*8,0)</f>
        <v>10</v>
      </c>
      <c r="R990" s="60">
        <f>IFERROR(VLOOKUP(A990,'Evaluations (formulaire)'!A:P,6,0)+VLOOKUP(A990,'Evaluations (formulaire)'!A:P,7,0),0)</f>
        <v>0</v>
      </c>
      <c r="S990" s="60">
        <f>IFERROR(VLOOKUP(A990,'Evaluations (formulaire)'!A:P,8,0),0)</f>
        <v>0</v>
      </c>
      <c r="T990" s="60">
        <f>IF(AND(ISBLANK(P990),Q990&lt;=2),Synthèse!$B$41,IF(AND(ISBLANK(P990),Q990&gt;=7),Synthèse!$C$41,R990+S990))</f>
        <v>4.6296296296296294E-3</v>
      </c>
      <c r="U990" s="60">
        <f t="shared" si="169"/>
        <v>-99.995370370370367</v>
      </c>
      <c r="V990" s="60">
        <f t="shared" si="170"/>
        <v>1983</v>
      </c>
      <c r="X990" s="26">
        <v>1525</v>
      </c>
      <c r="Y990" s="26" t="b">
        <f>IFERROR(VLOOKUP(A990,'Calculs FA (auto)'!A:O,15,0),FALSE)</f>
        <v>1</v>
      </c>
      <c r="Z990" s="26">
        <f>IFERROR(VLOOKUP(A990,'Evaluations (formulaire)'!A:M,9,0),0)</f>
        <v>0</v>
      </c>
      <c r="AA990" s="135" t="b">
        <v>1</v>
      </c>
      <c r="AB990" s="135" t="b">
        <v>0</v>
      </c>
      <c r="AC990" s="135" t="b">
        <f t="shared" si="171"/>
        <v>0</v>
      </c>
      <c r="AD990" s="135" t="b">
        <f t="shared" si="172"/>
        <v>0</v>
      </c>
      <c r="AE990" s="135" t="b">
        <f t="shared" si="173"/>
        <v>0</v>
      </c>
      <c r="AF990" s="135" t="b">
        <f>AND(AC990,$V990&lt;=Synthèse!$B$44)</f>
        <v>0</v>
      </c>
      <c r="AG990" s="135" t="b">
        <f>AND(AD990,$V990&lt;=Synthèse!$B$44)</f>
        <v>0</v>
      </c>
      <c r="AH990" s="135" t="b">
        <f>AND(AE990,$V990&lt;=Synthèse!$B$44)</f>
        <v>0</v>
      </c>
      <c r="AI990" s="137" t="b">
        <v>0</v>
      </c>
      <c r="AJ990" s="137" t="b">
        <v>1</v>
      </c>
      <c r="AK990" s="137" t="b">
        <f t="shared" si="174"/>
        <v>0</v>
      </c>
      <c r="AL990" s="137" t="b">
        <f t="shared" si="175"/>
        <v>0</v>
      </c>
      <c r="AM990" s="137" t="b">
        <f>AND(AK990,$V990&lt;=Synthèse!$B$44)</f>
        <v>0</v>
      </c>
      <c r="AN990" s="137" t="b">
        <f>AND(AL990,$V990&lt;=Synthèse!$B$44)</f>
        <v>0</v>
      </c>
    </row>
    <row r="991" spans="1:40">
      <c r="A991" s="17">
        <v>565612</v>
      </c>
      <c r="B991" t="str">
        <f ca="1">VLOOKUP(A991,'Fichier FI (en entrée)'!B:AH,3,0)</f>
        <v>DTOAQXCVSW</v>
      </c>
      <c r="C991">
        <f t="shared" si="165"/>
        <v>110</v>
      </c>
      <c r="D991">
        <f t="shared" si="166"/>
        <v>17.03</v>
      </c>
      <c r="E991" s="14" t="str">
        <f>VLOOKUP(A991,'Fichier FI (en entrée)'!B:AH,2,0)</f>
        <v>EV</v>
      </c>
      <c r="F991" s="14" t="b">
        <f t="shared" si="167"/>
        <v>1</v>
      </c>
      <c r="G991" s="14" t="b">
        <f>IFERROR(VLOOKUP(A991,'Calculs FA (auto)'!A:F,6,0),FALSE)</f>
        <v>1</v>
      </c>
      <c r="H991" s="14" t="b">
        <f t="shared" si="168"/>
        <v>1</v>
      </c>
      <c r="I991" s="16">
        <f>IFERROR(VLOOKUP(A991,'Moyennes FI (en entrée)'!B:N,7,0),"")</f>
        <v>11.03</v>
      </c>
      <c r="J991" s="16">
        <f>IFERROR(VLOOKUP(VLOOKUP(A991,'Fichier FI (en entrée)'!B:AH,33,0),Modificateurs!A$2:B$5,2,0),0)</f>
        <v>3</v>
      </c>
      <c r="K991" s="16">
        <f>IFERROR(VLOOKUP(VLOOKUP(A991,'Redoub FI (en entrée)'!B:N,7,0),Modificateurs!A$8:B$11,2,0),0)</f>
        <v>0</v>
      </c>
      <c r="L991" s="16">
        <f>IFERROR(VLOOKUP(M991,Modificateurs!D$1:E$94,2,0),0)</f>
        <v>3</v>
      </c>
      <c r="M991" t="str">
        <f>VLOOKUP(A991,'Fichier FI (en entrée)'!B:AH,16,0)&amp;" "&amp;VLOOKUP(A991,'Fichier FI (en entrée)'!B:AH,20,0)&amp;" "&amp;VLOOKUP(A991,'Fichier FI (en entrée)'!B:AH,27,0)&amp;" "&amp;VLOOKUP(A991,'Fichier FI (en entrée)'!B:AH,29,0)</f>
        <v xml:space="preserve">S Informatique et Sciences du numérique  </v>
      </c>
      <c r="N991" t="str">
        <f>VLOOKUP(A991,'Fichier FI (en entrée)'!B:AH,8,0)</f>
        <v>En Terminale</v>
      </c>
      <c r="O991" t="b">
        <f>AND(C991&gt;Synthèse!B$8,C991&lt;Synthèse!B$10,NOT(Y991))</f>
        <v>0</v>
      </c>
      <c r="P991" t="s">
        <v>2268</v>
      </c>
      <c r="Q991" s="60">
        <f>ROUNDUP(C991/(Synthèse!$B$4+Synthèse!$B$1)*8,0)</f>
        <v>1</v>
      </c>
      <c r="R991" s="60">
        <f>IFERROR(VLOOKUP(A991,'Evaluations (formulaire)'!A:P,6,0)+VLOOKUP(A991,'Evaluations (formulaire)'!A:P,7,0),0)</f>
        <v>0</v>
      </c>
      <c r="S991" s="60">
        <f>IFERROR(VLOOKUP(A991,'Evaluations (formulaire)'!A:P,8,0),0)</f>
        <v>0</v>
      </c>
      <c r="T991" s="60">
        <f>IF(AND(ISBLANK(P991),Q991&lt;=2),Synthèse!$B$41,IF(AND(ISBLANK(P991),Q991&gt;=7),Synthèse!$C$41,R991+S991))</f>
        <v>0</v>
      </c>
      <c r="U991" s="60">
        <f t="shared" si="169"/>
        <v>17.03</v>
      </c>
      <c r="V991" s="60">
        <f t="shared" si="170"/>
        <v>110</v>
      </c>
      <c r="X991" s="26">
        <v>288</v>
      </c>
      <c r="Y991" s="26" t="b">
        <f>IFERROR(VLOOKUP(A991,'Calculs FA (auto)'!A:O,15,0),FALSE)</f>
        <v>0</v>
      </c>
      <c r="Z991" s="26">
        <f>IFERROR(VLOOKUP(A991,'Evaluations (formulaire)'!A:M,9,0),0)</f>
        <v>0</v>
      </c>
      <c r="AA991" s="135" t="b">
        <v>1</v>
      </c>
      <c r="AB991" s="135" t="b">
        <v>0</v>
      </c>
      <c r="AC991" s="135" t="b">
        <f t="shared" si="171"/>
        <v>1</v>
      </c>
      <c r="AD991" s="135" t="b">
        <f t="shared" si="172"/>
        <v>0</v>
      </c>
      <c r="AE991" s="135" t="b">
        <f t="shared" si="173"/>
        <v>0</v>
      </c>
      <c r="AF991" s="135" t="b">
        <f>AND(AC991,$V991&lt;=Synthèse!$B$44)</f>
        <v>1</v>
      </c>
      <c r="AG991" s="135" t="b">
        <f>AND(AD991,$V991&lt;=Synthèse!$B$44)</f>
        <v>0</v>
      </c>
      <c r="AH991" s="135" t="b">
        <f>AND(AE991,$V991&lt;=Synthèse!$B$44)</f>
        <v>0</v>
      </c>
      <c r="AI991" s="137" t="b">
        <v>0</v>
      </c>
      <c r="AJ991" s="137" t="b">
        <v>1</v>
      </c>
      <c r="AK991" s="137" t="b">
        <f t="shared" si="174"/>
        <v>0</v>
      </c>
      <c r="AL991" s="137" t="b">
        <f t="shared" si="175"/>
        <v>1</v>
      </c>
      <c r="AM991" s="137" t="b">
        <f>AND(AK991,$V991&lt;=Synthèse!$B$44)</f>
        <v>0</v>
      </c>
      <c r="AN991" s="137" t="b">
        <f>AND(AL991,$V991&lt;=Synthèse!$B$44)</f>
        <v>1</v>
      </c>
    </row>
    <row r="992" spans="1:40">
      <c r="A992" s="17">
        <v>565632</v>
      </c>
      <c r="B992" t="str">
        <f ca="1">VLOOKUP(A992,'Fichier FI (en entrée)'!B:AH,3,0)</f>
        <v>RIPVHWHCZS</v>
      </c>
      <c r="C992">
        <f t="shared" si="165"/>
        <v>328</v>
      </c>
      <c r="D992">
        <f t="shared" si="166"/>
        <v>14.62</v>
      </c>
      <c r="E992" s="14" t="str">
        <f>VLOOKUP(A992,'Fichier FI (en entrée)'!B:AH,2,0)</f>
        <v>EV</v>
      </c>
      <c r="F992" s="14" t="b">
        <f t="shared" si="167"/>
        <v>1</v>
      </c>
      <c r="G992" s="14" t="b">
        <f>IFERROR(VLOOKUP(A992,'Calculs FA (auto)'!A:F,6,0),FALSE)</f>
        <v>0</v>
      </c>
      <c r="H992" s="14" t="b">
        <f t="shared" si="168"/>
        <v>0</v>
      </c>
      <c r="I992" s="16">
        <f>IFERROR(VLOOKUP(A992,'Moyennes FI (en entrée)'!B:N,7,0),"")</f>
        <v>10.62</v>
      </c>
      <c r="J992" s="16">
        <f>IFERROR(VLOOKUP(VLOOKUP(A992,'Fichier FI (en entrée)'!B:AH,33,0),Modificateurs!A$2:B$5,2,0),0)</f>
        <v>1</v>
      </c>
      <c r="K992" s="16">
        <f>IFERROR(VLOOKUP(VLOOKUP(A992,'Redoub FI (en entrée)'!B:N,7,0),Modificateurs!A$8:B$11,2,0),0)</f>
        <v>0</v>
      </c>
      <c r="L992" s="16">
        <f>IFERROR(VLOOKUP(M992,Modificateurs!D$1:E$94,2,0),0)</f>
        <v>3</v>
      </c>
      <c r="M992" t="str">
        <f>VLOOKUP(A992,'Fichier FI (en entrée)'!B:AH,16,0)&amp;" "&amp;VLOOKUP(A992,'Fichier FI (en entrée)'!B:AH,20,0)&amp;" "&amp;VLOOKUP(A992,'Fichier FI (en entrée)'!B:AH,27,0)&amp;" "&amp;VLOOKUP(A992,'Fichier FI (en entrée)'!B:AH,29,0)</f>
        <v xml:space="preserve">S Informatique et Sciences du numérique  </v>
      </c>
      <c r="N992" t="str">
        <f>VLOOKUP(A992,'Fichier FI (en entrée)'!B:AH,8,0)</f>
        <v>En Terminale</v>
      </c>
      <c r="O992" t="b">
        <f>AND(C992&gt;Synthèse!B$8,C992&lt;Synthèse!B$10,NOT(Y992))</f>
        <v>0</v>
      </c>
      <c r="P992" t="s">
        <v>2266</v>
      </c>
      <c r="Q992" s="60">
        <f>ROUNDUP(C992/(Synthèse!$B$4+Synthèse!$B$1)*8,0)</f>
        <v>2</v>
      </c>
      <c r="R992" s="60">
        <f>IFERROR(VLOOKUP(A992,'Evaluations (formulaire)'!A:P,6,0)+VLOOKUP(A992,'Evaluations (formulaire)'!A:P,7,0),0)</f>
        <v>0</v>
      </c>
      <c r="S992" s="60">
        <f>IFERROR(VLOOKUP(A992,'Evaluations (formulaire)'!A:P,8,0),0)</f>
        <v>0</v>
      </c>
      <c r="T992" s="60">
        <f>IF(AND(ISBLANK(P992),Q992&lt;=2),Synthèse!$B$41,IF(AND(ISBLANK(P992),Q992&gt;=7),Synthèse!$C$41,R992+S992))</f>
        <v>0</v>
      </c>
      <c r="U992" s="60">
        <f t="shared" si="169"/>
        <v>14.62</v>
      </c>
      <c r="V992" s="60">
        <f t="shared" si="170"/>
        <v>328</v>
      </c>
      <c r="X992" s="26">
        <v>1579</v>
      </c>
      <c r="Y992" s="26" t="b">
        <f>IFERROR(VLOOKUP(A992,'Calculs FA (auto)'!A:O,15,0),FALSE)</f>
        <v>0</v>
      </c>
      <c r="Z992" s="26">
        <f>IFERROR(VLOOKUP(A992,'Evaluations (formulaire)'!A:M,9,0),0)</f>
        <v>0</v>
      </c>
      <c r="AA992" s="135" t="b">
        <v>1</v>
      </c>
      <c r="AB992" s="135" t="b">
        <v>0</v>
      </c>
      <c r="AC992" s="135" t="b">
        <f t="shared" si="171"/>
        <v>1</v>
      </c>
      <c r="AD992" s="135" t="b">
        <f t="shared" si="172"/>
        <v>0</v>
      </c>
      <c r="AE992" s="135" t="b">
        <f t="shared" si="173"/>
        <v>0</v>
      </c>
      <c r="AF992" s="135" t="b">
        <f>AND(AC992,$V992&lt;=Synthèse!$B$44)</f>
        <v>1</v>
      </c>
      <c r="AG992" s="135" t="b">
        <f>AND(AD992,$V992&lt;=Synthèse!$B$44)</f>
        <v>0</v>
      </c>
      <c r="AH992" s="135" t="b">
        <f>AND(AE992,$V992&lt;=Synthèse!$B$44)</f>
        <v>0</v>
      </c>
      <c r="AI992" s="137" t="b">
        <v>0</v>
      </c>
      <c r="AJ992" s="137" t="b">
        <v>1</v>
      </c>
      <c r="AK992" s="137" t="b">
        <f t="shared" si="174"/>
        <v>0</v>
      </c>
      <c r="AL992" s="137" t="b">
        <f t="shared" si="175"/>
        <v>1</v>
      </c>
      <c r="AM992" s="137" t="b">
        <f>AND(AK992,$V992&lt;=Synthèse!$B$44)</f>
        <v>0</v>
      </c>
      <c r="AN992" s="137" t="b">
        <f>AND(AL992,$V992&lt;=Synthèse!$B$44)</f>
        <v>1</v>
      </c>
    </row>
    <row r="993" spans="1:40">
      <c r="A993" s="17">
        <v>565652</v>
      </c>
      <c r="B993" t="str">
        <f ca="1">VLOOKUP(A993,'Fichier FI (en entrée)'!B:AH,3,0)</f>
        <v>VHMWISKRNT</v>
      </c>
      <c r="C993">
        <f t="shared" si="165"/>
        <v>114</v>
      </c>
      <c r="D993">
        <f t="shared" si="166"/>
        <v>16.93</v>
      </c>
      <c r="E993" s="14" t="str">
        <f>VLOOKUP(A993,'Fichier FI (en entrée)'!B:AH,2,0)</f>
        <v>EV</v>
      </c>
      <c r="F993" s="14" t="b">
        <f t="shared" si="167"/>
        <v>1</v>
      </c>
      <c r="G993" s="14" t="b">
        <f>IFERROR(VLOOKUP(A993,'Calculs FA (auto)'!A:F,6,0),FALSE)</f>
        <v>0</v>
      </c>
      <c r="H993" s="14" t="b">
        <f t="shared" si="168"/>
        <v>0</v>
      </c>
      <c r="I993" s="16">
        <f>IFERROR(VLOOKUP(A993,'Moyennes FI (en entrée)'!B:N,7,0),"")</f>
        <v>10.93</v>
      </c>
      <c r="J993" s="16">
        <f>IFERROR(VLOOKUP(VLOOKUP(A993,'Fichier FI (en entrée)'!B:AH,33,0),Modificateurs!A$2:B$5,2,0),0)</f>
        <v>3</v>
      </c>
      <c r="K993" s="16">
        <f>IFERROR(VLOOKUP(VLOOKUP(A993,'Redoub FI (en entrée)'!B:N,7,0),Modificateurs!A$8:B$11,2,0),0)</f>
        <v>0</v>
      </c>
      <c r="L993" s="16">
        <f>IFERROR(VLOOKUP(M993,Modificateurs!D$1:E$94,2,0),0)</f>
        <v>3</v>
      </c>
      <c r="M993" t="str">
        <f>VLOOKUP(A993,'Fichier FI (en entrée)'!B:AH,16,0)&amp;" "&amp;VLOOKUP(A993,'Fichier FI (en entrée)'!B:AH,20,0)&amp;" "&amp;VLOOKUP(A993,'Fichier FI (en entrée)'!B:AH,27,0)&amp;" "&amp;VLOOKUP(A993,'Fichier FI (en entrée)'!B:AH,29,0)</f>
        <v xml:space="preserve">S Informatique et Sciences du numérique  </v>
      </c>
      <c r="N993" t="str">
        <f>VLOOKUP(A993,'Fichier FI (en entrée)'!B:AH,8,0)</f>
        <v>En Terminale</v>
      </c>
      <c r="O993" t="b">
        <f>AND(C993&gt;Synthèse!B$8,C993&lt;Synthèse!B$10,NOT(Y993))</f>
        <v>0</v>
      </c>
      <c r="P993" t="s">
        <v>2266</v>
      </c>
      <c r="Q993" s="60">
        <f>ROUNDUP(C993/(Synthèse!$B$4+Synthèse!$B$1)*8,0)</f>
        <v>1</v>
      </c>
      <c r="R993" s="60">
        <f>IFERROR(VLOOKUP(A993,'Evaluations (formulaire)'!A:P,6,0)+VLOOKUP(A993,'Evaluations (formulaire)'!A:P,7,0),0)</f>
        <v>0</v>
      </c>
      <c r="S993" s="60">
        <f>IFERROR(VLOOKUP(A993,'Evaluations (formulaire)'!A:P,8,0),0)</f>
        <v>0</v>
      </c>
      <c r="T993" s="60">
        <f>IF(AND(ISBLANK(P993),Q993&lt;=2),Synthèse!$B$41,IF(AND(ISBLANK(P993),Q993&gt;=7),Synthèse!$C$41,R993+S993))</f>
        <v>0</v>
      </c>
      <c r="U993" s="60">
        <f t="shared" si="169"/>
        <v>16.93</v>
      </c>
      <c r="V993" s="60">
        <f t="shared" si="170"/>
        <v>114</v>
      </c>
      <c r="X993" s="26">
        <v>1766</v>
      </c>
      <c r="Y993" s="26" t="b">
        <f>IFERROR(VLOOKUP(A993,'Calculs FA (auto)'!A:O,15,0),FALSE)</f>
        <v>0</v>
      </c>
      <c r="Z993" s="26">
        <f>IFERROR(VLOOKUP(A993,'Evaluations (formulaire)'!A:M,9,0),0)</f>
        <v>0</v>
      </c>
      <c r="AA993" s="135" t="b">
        <v>1</v>
      </c>
      <c r="AB993" s="135" t="b">
        <v>0</v>
      </c>
      <c r="AC993" s="135" t="b">
        <f t="shared" si="171"/>
        <v>1</v>
      </c>
      <c r="AD993" s="135" t="b">
        <f t="shared" si="172"/>
        <v>0</v>
      </c>
      <c r="AE993" s="135" t="b">
        <f t="shared" si="173"/>
        <v>0</v>
      </c>
      <c r="AF993" s="135" t="b">
        <f>AND(AC993,$V993&lt;=Synthèse!$B$44)</f>
        <v>1</v>
      </c>
      <c r="AG993" s="135" t="b">
        <f>AND(AD993,$V993&lt;=Synthèse!$B$44)</f>
        <v>0</v>
      </c>
      <c r="AH993" s="135" t="b">
        <f>AND(AE993,$V993&lt;=Synthèse!$B$44)</f>
        <v>0</v>
      </c>
      <c r="AI993" s="137" t="b">
        <v>0</v>
      </c>
      <c r="AJ993" s="137" t="b">
        <v>1</v>
      </c>
      <c r="AK993" s="137" t="b">
        <f t="shared" si="174"/>
        <v>0</v>
      </c>
      <c r="AL993" s="137" t="b">
        <f t="shared" si="175"/>
        <v>1</v>
      </c>
      <c r="AM993" s="137" t="b">
        <f>AND(AK993,$V993&lt;=Synthèse!$B$44)</f>
        <v>0</v>
      </c>
      <c r="AN993" s="137" t="b">
        <f>AND(AL993,$V993&lt;=Synthèse!$B$44)</f>
        <v>1</v>
      </c>
    </row>
    <row r="994" spans="1:40">
      <c r="A994" s="17">
        <v>565689</v>
      </c>
      <c r="B994" t="str">
        <f ca="1">VLOOKUP(A994,'Fichier FI (en entrée)'!B:AH,3,0)</f>
        <v>FREMMANJFW</v>
      </c>
      <c r="C994">
        <f t="shared" si="165"/>
        <v>1338</v>
      </c>
      <c r="D994">
        <f t="shared" si="166"/>
        <v>4.9600000000000009</v>
      </c>
      <c r="E994" s="14" t="str">
        <f>VLOOKUP(A994,'Fichier FI (en entrée)'!B:AH,2,0)</f>
        <v>EV</v>
      </c>
      <c r="F994" s="14" t="b">
        <f t="shared" si="167"/>
        <v>1</v>
      </c>
      <c r="G994" s="14" t="b">
        <f>IFERROR(VLOOKUP(A994,'Calculs FA (auto)'!A:F,6,0),FALSE)</f>
        <v>0</v>
      </c>
      <c r="H994" s="14" t="b">
        <f t="shared" si="168"/>
        <v>0</v>
      </c>
      <c r="I994" s="16">
        <f>IFERROR(VLOOKUP(A994,'Moyennes FI (en entrée)'!B:N,7,0),"")</f>
        <v>11.96</v>
      </c>
      <c r="J994" s="16">
        <f>IFERROR(VLOOKUP(VLOOKUP(A994,'Fichier FI (en entrée)'!B:AH,33,0),Modificateurs!A$2:B$5,2,0),0)</f>
        <v>1</v>
      </c>
      <c r="K994" s="16">
        <f>IFERROR(VLOOKUP(VLOOKUP(A994,'Redoub FI (en entrée)'!B:N,7,0),Modificateurs!A$8:B$11,2,0),0)</f>
        <v>0</v>
      </c>
      <c r="L994" s="16">
        <f>IFERROR(VLOOKUP(M994,Modificateurs!D$1:E$94,2,0),0)</f>
        <v>-8</v>
      </c>
      <c r="M994" t="str">
        <f>VLOOKUP(A994,'Fichier FI (en entrée)'!B:AH,16,0)&amp;" "&amp;VLOOKUP(A994,'Fichier FI (en entrée)'!B:AH,20,0)&amp;" "&amp;VLOOKUP(A994,'Fichier FI (en entrée)'!B:AH,27,0)&amp;" "&amp;VLOOKUP(A994,'Fichier FI (en entrée)'!B:AH,29,0)</f>
        <v xml:space="preserve">STMG Systèmes d'information et de gestion  </v>
      </c>
      <c r="N994" t="str">
        <f>VLOOKUP(A994,'Fichier FI (en entrée)'!B:AH,8,0)</f>
        <v>En Terminale</v>
      </c>
      <c r="O994" t="b">
        <f>AND(C994&gt;Synthèse!B$8,C994&lt;Synthèse!B$10,NOT(Y994))</f>
        <v>0</v>
      </c>
      <c r="P994" s="17" t="s">
        <v>2260</v>
      </c>
      <c r="Q994" s="60">
        <f>ROUNDUP(C994/(Synthèse!$B$4+Synthèse!$B$1)*8,0)</f>
        <v>7</v>
      </c>
      <c r="R994" s="60">
        <f>IFERROR(VLOOKUP(A994,'Evaluations (formulaire)'!A:P,6,0)+VLOOKUP(A994,'Evaluations (formulaire)'!A:P,7,0),0)</f>
        <v>0.5</v>
      </c>
      <c r="S994" s="60">
        <f>IFERROR(VLOOKUP(A994,'Evaluations (formulaire)'!A:P,8,0),0)</f>
        <v>0</v>
      </c>
      <c r="T994" s="60">
        <f>IF(AND(ISBLANK(P994),Q994&lt;=2),Synthèse!$B$41,IF(AND(ISBLANK(P994),Q994&gt;=7),Synthèse!$C$41,R994+S994))</f>
        <v>0.5</v>
      </c>
      <c r="U994" s="60">
        <f t="shared" si="169"/>
        <v>5.4600000000000009</v>
      </c>
      <c r="V994" s="60">
        <f t="shared" si="170"/>
        <v>1316</v>
      </c>
      <c r="X994" s="26">
        <v>1871</v>
      </c>
      <c r="Y994" s="26" t="b">
        <f>IFERROR(VLOOKUP(A994,'Calculs FA (auto)'!A:O,15,0),FALSE)</f>
        <v>0</v>
      </c>
      <c r="Z994" s="26">
        <f>IFERROR(VLOOKUP(A994,'Evaluations (formulaire)'!A:M,9,0),0)</f>
        <v>0</v>
      </c>
      <c r="AA994" s="135" t="b">
        <v>1</v>
      </c>
      <c r="AB994" s="135" t="b">
        <v>0</v>
      </c>
      <c r="AC994" s="135" t="b">
        <f t="shared" si="171"/>
        <v>1</v>
      </c>
      <c r="AD994" s="135" t="b">
        <f t="shared" si="172"/>
        <v>0</v>
      </c>
      <c r="AE994" s="135" t="b">
        <f t="shared" si="173"/>
        <v>0</v>
      </c>
      <c r="AF994" s="135" t="b">
        <f>AND(AC994,$V994&lt;=Synthèse!$B$44)</f>
        <v>0</v>
      </c>
      <c r="AG994" s="135" t="b">
        <f>AND(AD994,$V994&lt;=Synthèse!$B$44)</f>
        <v>0</v>
      </c>
      <c r="AH994" s="135" t="b">
        <f>AND(AE994,$V994&lt;=Synthèse!$B$44)</f>
        <v>0</v>
      </c>
      <c r="AI994" s="137" t="b">
        <v>0</v>
      </c>
      <c r="AJ994" s="137" t="b">
        <v>0</v>
      </c>
      <c r="AK994" s="137" t="b">
        <f t="shared" si="174"/>
        <v>0</v>
      </c>
      <c r="AL994" s="137" t="b">
        <f t="shared" si="175"/>
        <v>0</v>
      </c>
      <c r="AM994" s="137" t="b">
        <f>AND(AK994,$V994&lt;=Synthèse!$B$44)</f>
        <v>0</v>
      </c>
      <c r="AN994" s="137" t="b">
        <f>AND(AL994,$V994&lt;=Synthèse!$B$44)</f>
        <v>0</v>
      </c>
    </row>
    <row r="995" spans="1:40">
      <c r="A995" s="17">
        <v>565714</v>
      </c>
      <c r="B995" t="str">
        <f ca="1">VLOOKUP(A995,'Fichier FI (en entrée)'!B:AH,3,0)</f>
        <v>QXELZAQQUK</v>
      </c>
      <c r="C995">
        <f t="shared" si="165"/>
        <v>969</v>
      </c>
      <c r="D995">
        <f t="shared" si="166"/>
        <v>10.58</v>
      </c>
      <c r="E995" s="14" t="str">
        <f>VLOOKUP(A995,'Fichier FI (en entrée)'!B:AH,2,0)</f>
        <v>EV</v>
      </c>
      <c r="F995" s="14" t="b">
        <f t="shared" si="167"/>
        <v>1</v>
      </c>
      <c r="G995" s="14" t="b">
        <f>IFERROR(VLOOKUP(A995,'Calculs FA (auto)'!A:F,6,0),FALSE)</f>
        <v>0</v>
      </c>
      <c r="H995" s="14" t="b">
        <f t="shared" si="168"/>
        <v>0</v>
      </c>
      <c r="I995" s="16">
        <f>IFERROR(VLOOKUP(A995,'Moyennes FI (en entrée)'!B:N,7,0),"")</f>
        <v>6.58</v>
      </c>
      <c r="J995" s="16">
        <f>IFERROR(VLOOKUP(VLOOKUP(A995,'Fichier FI (en entrée)'!B:AH,33,0),Modificateurs!A$2:B$5,2,0),0)</f>
        <v>1</v>
      </c>
      <c r="K995" s="16">
        <f>IFERROR(VLOOKUP(VLOOKUP(A995,'Redoub FI (en entrée)'!B:N,7,0),Modificateurs!A$8:B$11,2,0),0)</f>
        <v>0</v>
      </c>
      <c r="L995" s="16">
        <f>IFERROR(VLOOKUP(M995,Modificateurs!D$1:E$94,2,0),0)</f>
        <v>3</v>
      </c>
      <c r="M995" t="str">
        <f>VLOOKUP(A995,'Fichier FI (en entrée)'!B:AH,16,0)&amp;" "&amp;VLOOKUP(A995,'Fichier FI (en entrée)'!B:AH,20,0)&amp;" "&amp;VLOOKUP(A995,'Fichier FI (en entrée)'!B:AH,27,0)&amp;" "&amp;VLOOKUP(A995,'Fichier FI (en entrée)'!B:AH,29,0)</f>
        <v xml:space="preserve">S Informatique et Sciences du numérique  </v>
      </c>
      <c r="N995" t="str">
        <f>VLOOKUP(A995,'Fichier FI (en entrée)'!B:AH,8,0)</f>
        <v>En Terminale</v>
      </c>
      <c r="O995" t="b">
        <f>AND(C995&gt;Synthèse!B$8,C995&lt;Synthèse!B$10,NOT(Y995))</f>
        <v>1</v>
      </c>
      <c r="P995" s="17" t="s">
        <v>2265</v>
      </c>
      <c r="Q995" s="60">
        <f>ROUNDUP(C995/(Synthèse!$B$4+Synthèse!$B$1)*8,0)</f>
        <v>5</v>
      </c>
      <c r="R995" s="60">
        <f>IFERROR(VLOOKUP(A995,'Evaluations (formulaire)'!A:P,6,0)+VLOOKUP(A995,'Evaluations (formulaire)'!A:P,7,0),0)</f>
        <v>0</v>
      </c>
      <c r="S995" s="60">
        <f>IFERROR(VLOOKUP(A995,'Evaluations (formulaire)'!A:P,8,0),0)</f>
        <v>0</v>
      </c>
      <c r="T995" s="60">
        <f>IF(AND(ISBLANK(P995),Q995&lt;=2),Synthèse!$B$41,IF(AND(ISBLANK(P995),Q995&gt;=7),Synthèse!$C$41,R995+S995))</f>
        <v>0</v>
      </c>
      <c r="U995" s="60">
        <f t="shared" si="169"/>
        <v>10.58</v>
      </c>
      <c r="V995" s="60">
        <f t="shared" si="170"/>
        <v>969</v>
      </c>
      <c r="X995" s="26">
        <v>349</v>
      </c>
      <c r="Y995" s="26" t="b">
        <f>IFERROR(VLOOKUP(A995,'Calculs FA (auto)'!A:O,15,0),FALSE)</f>
        <v>0</v>
      </c>
      <c r="Z995" s="26">
        <f>IFERROR(VLOOKUP(A995,'Evaluations (formulaire)'!A:M,9,0),0)</f>
        <v>0</v>
      </c>
      <c r="AA995" s="135" t="b">
        <v>1</v>
      </c>
      <c r="AB995" s="135" t="b">
        <v>0</v>
      </c>
      <c r="AC995" s="135" t="b">
        <f t="shared" si="171"/>
        <v>1</v>
      </c>
      <c r="AD995" s="135" t="b">
        <f t="shared" si="172"/>
        <v>0</v>
      </c>
      <c r="AE995" s="135" t="b">
        <f t="shared" si="173"/>
        <v>0</v>
      </c>
      <c r="AF995" s="135" t="b">
        <f>AND(AC995,$V995&lt;=Synthèse!$B$44)</f>
        <v>0</v>
      </c>
      <c r="AG995" s="135" t="b">
        <f>AND(AD995,$V995&lt;=Synthèse!$B$44)</f>
        <v>0</v>
      </c>
      <c r="AH995" s="135" t="b">
        <f>AND(AE995,$V995&lt;=Synthèse!$B$44)</f>
        <v>0</v>
      </c>
      <c r="AI995" s="137" t="b">
        <v>0</v>
      </c>
      <c r="AJ995" s="137" t="b">
        <v>1</v>
      </c>
      <c r="AK995" s="137" t="b">
        <f t="shared" si="174"/>
        <v>0</v>
      </c>
      <c r="AL995" s="137" t="b">
        <f t="shared" si="175"/>
        <v>1</v>
      </c>
      <c r="AM995" s="137" t="b">
        <f>AND(AK995,$V995&lt;=Synthèse!$B$44)</f>
        <v>0</v>
      </c>
      <c r="AN995" s="137" t="b">
        <f>AND(AL995,$V995&lt;=Synthèse!$B$44)</f>
        <v>0</v>
      </c>
    </row>
    <row r="996" spans="1:40">
      <c r="A996" s="17">
        <v>565771</v>
      </c>
      <c r="B996" t="str">
        <f ca="1">VLOOKUP(A996,'Fichier FI (en entrée)'!B:AH,3,0)</f>
        <v>QNDNTDQYMG</v>
      </c>
      <c r="C996">
        <f t="shared" si="165"/>
        <v>992</v>
      </c>
      <c r="D996">
        <f t="shared" si="166"/>
        <v>10.379999999999999</v>
      </c>
      <c r="E996" s="14" t="str">
        <f>VLOOKUP(A996,'Fichier FI (en entrée)'!B:AH,2,0)</f>
        <v>EV</v>
      </c>
      <c r="F996" s="14" t="b">
        <f t="shared" si="167"/>
        <v>1</v>
      </c>
      <c r="G996" s="14" t="b">
        <f>IFERROR(VLOOKUP(A996,'Calculs FA (auto)'!A:F,6,0),FALSE)</f>
        <v>1</v>
      </c>
      <c r="H996" s="14" t="b">
        <f t="shared" si="168"/>
        <v>1</v>
      </c>
      <c r="I996" s="16">
        <f>IFERROR(VLOOKUP(A996,'Moyennes FI (en entrée)'!B:N,7,0),"")</f>
        <v>6.38</v>
      </c>
      <c r="J996" s="16">
        <f>IFERROR(VLOOKUP(VLOOKUP(A996,'Fichier FI (en entrée)'!B:AH,33,0),Modificateurs!A$2:B$5,2,0),0)</f>
        <v>1</v>
      </c>
      <c r="K996" s="16">
        <f>IFERROR(VLOOKUP(VLOOKUP(A996,'Redoub FI (en entrée)'!B:N,7,0),Modificateurs!A$8:B$11,2,0),0)</f>
        <v>0</v>
      </c>
      <c r="L996" s="16">
        <f>IFERROR(VLOOKUP(M996,Modificateurs!D$1:E$94,2,0),0)</f>
        <v>3</v>
      </c>
      <c r="M996" t="str">
        <f>VLOOKUP(A996,'Fichier FI (en entrée)'!B:AH,16,0)&amp;" "&amp;VLOOKUP(A996,'Fichier FI (en entrée)'!B:AH,20,0)&amp;" "&amp;VLOOKUP(A996,'Fichier FI (en entrée)'!B:AH,27,0)&amp;" "&amp;VLOOKUP(A996,'Fichier FI (en entrée)'!B:AH,29,0)</f>
        <v xml:space="preserve">S Informatique et Sciences du numérique  </v>
      </c>
      <c r="N996" t="str">
        <f>VLOOKUP(A996,'Fichier FI (en entrée)'!B:AH,8,0)</f>
        <v>En Terminale</v>
      </c>
      <c r="O996" t="b">
        <f>AND(C996&gt;Synthèse!B$8,C996&lt;Synthèse!B$10,NOT(Y996))</f>
        <v>0</v>
      </c>
      <c r="Q996" s="60">
        <f>ROUNDUP(C996/(Synthèse!$B$4+Synthèse!$B$1)*8,0)</f>
        <v>5</v>
      </c>
      <c r="R996" s="60">
        <f>IFERROR(VLOOKUP(A996,'Evaluations (formulaire)'!A:P,6,0)+VLOOKUP(A996,'Evaluations (formulaire)'!A:P,7,0),0)</f>
        <v>0</v>
      </c>
      <c r="S996" s="60">
        <f>IFERROR(VLOOKUP(A996,'Evaluations (formulaire)'!A:P,8,0),0)</f>
        <v>0</v>
      </c>
      <c r="T996" s="60">
        <f>IF(AND(ISBLANK(P996),Q996&lt;=2),Synthèse!$B$41,IF(AND(ISBLANK(P996),Q996&gt;=7),Synthèse!$C$41,R996+S996))</f>
        <v>0</v>
      </c>
      <c r="U996" s="60">
        <f t="shared" si="169"/>
        <v>10.379999999999999</v>
      </c>
      <c r="V996" s="60">
        <f t="shared" si="170"/>
        <v>992</v>
      </c>
      <c r="X996" s="26">
        <v>1175</v>
      </c>
      <c r="Y996" s="26" t="b">
        <f>IFERROR(VLOOKUP(A996,'Calculs FA (auto)'!A:O,15,0),FALSE)</f>
        <v>1</v>
      </c>
      <c r="Z996" s="26">
        <f>IFERROR(VLOOKUP(A996,'Evaluations (formulaire)'!A:M,9,0),0)</f>
        <v>0</v>
      </c>
      <c r="AA996" s="135" t="b">
        <v>1</v>
      </c>
      <c r="AB996" s="135" t="b">
        <v>0</v>
      </c>
      <c r="AC996" s="135" t="b">
        <f t="shared" si="171"/>
        <v>1</v>
      </c>
      <c r="AD996" s="135" t="b">
        <f t="shared" si="172"/>
        <v>0</v>
      </c>
      <c r="AE996" s="135" t="b">
        <f t="shared" si="173"/>
        <v>0</v>
      </c>
      <c r="AF996" s="135" t="b">
        <f>AND(AC996,$V996&lt;=Synthèse!$B$44)</f>
        <v>0</v>
      </c>
      <c r="AG996" s="135" t="b">
        <f>AND(AD996,$V996&lt;=Synthèse!$B$44)</f>
        <v>0</v>
      </c>
      <c r="AH996" s="135" t="b">
        <f>AND(AE996,$V996&lt;=Synthèse!$B$44)</f>
        <v>0</v>
      </c>
      <c r="AI996" s="137" t="b">
        <v>0</v>
      </c>
      <c r="AJ996" s="137" t="b">
        <v>1</v>
      </c>
      <c r="AK996" s="137" t="b">
        <f t="shared" si="174"/>
        <v>0</v>
      </c>
      <c r="AL996" s="137" t="b">
        <f t="shared" si="175"/>
        <v>1</v>
      </c>
      <c r="AM996" s="137" t="b">
        <f>AND(AK996,$V996&lt;=Synthèse!$B$44)</f>
        <v>0</v>
      </c>
      <c r="AN996" s="137" t="b">
        <f>AND(AL996,$V996&lt;=Synthèse!$B$44)</f>
        <v>0</v>
      </c>
    </row>
    <row r="997" spans="1:40">
      <c r="A997" s="17">
        <v>565805</v>
      </c>
      <c r="B997" t="str">
        <f ca="1">VLOOKUP(A997,'Fichier FI (en entrée)'!B:AH,3,0)</f>
        <v>JEVDCFZGXG</v>
      </c>
      <c r="C997">
        <f t="shared" si="165"/>
        <v>1013</v>
      </c>
      <c r="D997">
        <f t="shared" si="166"/>
        <v>10.27</v>
      </c>
      <c r="E997" s="14" t="str">
        <f>VLOOKUP(A997,'Fichier FI (en entrée)'!B:AH,2,0)</f>
        <v>EV</v>
      </c>
      <c r="F997" s="14" t="b">
        <f t="shared" si="167"/>
        <v>1</v>
      </c>
      <c r="G997" s="14" t="b">
        <f>IFERROR(VLOOKUP(A997,'Calculs FA (auto)'!A:F,6,0),FALSE)</f>
        <v>1</v>
      </c>
      <c r="H997" s="14" t="b">
        <f t="shared" si="168"/>
        <v>1</v>
      </c>
      <c r="I997" s="16">
        <f>IFERROR(VLOOKUP(A997,'Moyennes FI (en entrée)'!B:N,7,0),"")</f>
        <v>7.27</v>
      </c>
      <c r="J997" s="16">
        <f>IFERROR(VLOOKUP(VLOOKUP(A997,'Fichier FI (en entrée)'!B:AH,33,0),Modificateurs!A$2:B$5,2,0),0)</f>
        <v>0</v>
      </c>
      <c r="K997" s="16">
        <f>IFERROR(VLOOKUP(VLOOKUP(A997,'Redoub FI (en entrée)'!B:N,7,0),Modificateurs!A$8:B$11,2,0),0)</f>
        <v>0</v>
      </c>
      <c r="L997" s="16">
        <f>IFERROR(VLOOKUP(M997,Modificateurs!D$1:E$94,2,0),0)</f>
        <v>3</v>
      </c>
      <c r="M997" t="str">
        <f>VLOOKUP(A997,'Fichier FI (en entrée)'!B:AH,16,0)&amp;" "&amp;VLOOKUP(A997,'Fichier FI (en entrée)'!B:AH,20,0)&amp;" "&amp;VLOOKUP(A997,'Fichier FI (en entrée)'!B:AH,27,0)&amp;" "&amp;VLOOKUP(A997,'Fichier FI (en entrée)'!B:AH,29,0)</f>
        <v xml:space="preserve">S Informatique et Sciences du numérique  </v>
      </c>
      <c r="N997" t="str">
        <f>VLOOKUP(A997,'Fichier FI (en entrée)'!B:AH,8,0)</f>
        <v>En Terminale</v>
      </c>
      <c r="O997" t="b">
        <f>AND(C997&gt;Synthèse!B$8,C997&lt;Synthèse!B$10,NOT(Y997))</f>
        <v>0</v>
      </c>
      <c r="P997" s="17" t="s">
        <v>2260</v>
      </c>
      <c r="Q997" s="60">
        <f>ROUNDUP(C997/(Synthèse!$B$4+Synthèse!$B$1)*8,0)</f>
        <v>5</v>
      </c>
      <c r="R997" s="60">
        <f>IFERROR(VLOOKUP(A997,'Evaluations (formulaire)'!A:P,6,0)+VLOOKUP(A997,'Evaluations (formulaire)'!A:P,7,0),0)</f>
        <v>0</v>
      </c>
      <c r="S997" s="60">
        <f>IFERROR(VLOOKUP(A997,'Evaluations (formulaire)'!A:P,8,0),0)</f>
        <v>0</v>
      </c>
      <c r="T997" s="60">
        <f>IF(AND(ISBLANK(P997),Q997&lt;=2),Synthèse!$B$41,IF(AND(ISBLANK(P997),Q997&gt;=7),Synthèse!$C$41,R997+S997))</f>
        <v>0</v>
      </c>
      <c r="U997" s="60">
        <f t="shared" si="169"/>
        <v>10.27</v>
      </c>
      <c r="V997" s="60">
        <f t="shared" si="170"/>
        <v>1013</v>
      </c>
      <c r="X997" s="26">
        <v>1295</v>
      </c>
      <c r="Y997" s="26" t="b">
        <f>IFERROR(VLOOKUP(A997,'Calculs FA (auto)'!A:O,15,0),FALSE)</f>
        <v>1</v>
      </c>
      <c r="Z997" s="26">
        <f>IFERROR(VLOOKUP(A997,'Evaluations (formulaire)'!A:M,9,0),0)</f>
        <v>0</v>
      </c>
      <c r="AA997" s="135" t="b">
        <v>1</v>
      </c>
      <c r="AB997" s="135" t="b">
        <v>0</v>
      </c>
      <c r="AC997" s="135" t="b">
        <f t="shared" si="171"/>
        <v>1</v>
      </c>
      <c r="AD997" s="135" t="b">
        <f t="shared" si="172"/>
        <v>0</v>
      </c>
      <c r="AE997" s="135" t="b">
        <f t="shared" si="173"/>
        <v>0</v>
      </c>
      <c r="AF997" s="135" t="b">
        <f>AND(AC997,$V997&lt;=Synthèse!$B$44)</f>
        <v>0</v>
      </c>
      <c r="AG997" s="135" t="b">
        <f>AND(AD997,$V997&lt;=Synthèse!$B$44)</f>
        <v>0</v>
      </c>
      <c r="AH997" s="135" t="b">
        <f>AND(AE997,$V997&lt;=Synthèse!$B$44)</f>
        <v>0</v>
      </c>
      <c r="AI997" s="137" t="b">
        <v>0</v>
      </c>
      <c r="AJ997" s="137" t="b">
        <v>0</v>
      </c>
      <c r="AK997" s="137" t="b">
        <f t="shared" si="174"/>
        <v>0</v>
      </c>
      <c r="AL997" s="137" t="b">
        <f t="shared" si="175"/>
        <v>0</v>
      </c>
      <c r="AM997" s="137" t="b">
        <f>AND(AK997,$V997&lt;=Synthèse!$B$44)</f>
        <v>0</v>
      </c>
      <c r="AN997" s="137" t="b">
        <f>AND(AL997,$V997&lt;=Synthèse!$B$44)</f>
        <v>0</v>
      </c>
    </row>
    <row r="998" spans="1:40">
      <c r="A998" s="17">
        <v>565821</v>
      </c>
      <c r="B998" t="str">
        <f ca="1">VLOOKUP(A998,'Fichier FI (en entrée)'!B:AH,3,0)</f>
        <v>LNADUHDYNB</v>
      </c>
      <c r="C998">
        <f t="shared" si="165"/>
        <v>302</v>
      </c>
      <c r="D998">
        <f t="shared" si="166"/>
        <v>14.77</v>
      </c>
      <c r="E998" s="14" t="str">
        <f>VLOOKUP(A998,'Fichier FI (en entrée)'!B:AH,2,0)</f>
        <v>EV</v>
      </c>
      <c r="F998" s="14" t="b">
        <f t="shared" si="167"/>
        <v>1</v>
      </c>
      <c r="G998" s="14" t="b">
        <f>IFERROR(VLOOKUP(A998,'Calculs FA (auto)'!A:F,6,0),FALSE)</f>
        <v>0</v>
      </c>
      <c r="H998" s="14" t="b">
        <f t="shared" si="168"/>
        <v>0</v>
      </c>
      <c r="I998" s="16">
        <f>IFERROR(VLOOKUP(A998,'Moyennes FI (en entrée)'!B:N,7,0),"")</f>
        <v>10.77</v>
      </c>
      <c r="J998" s="16">
        <f>IFERROR(VLOOKUP(VLOOKUP(A998,'Fichier FI (en entrée)'!B:AH,33,0),Modificateurs!A$2:B$5,2,0),0)</f>
        <v>3</v>
      </c>
      <c r="K998" s="16">
        <f>IFERROR(VLOOKUP(VLOOKUP(A998,'Redoub FI (en entrée)'!B:N,7,0),Modificateurs!A$8:B$11,2,0),0)</f>
        <v>0</v>
      </c>
      <c r="L998" s="16">
        <f>IFERROR(VLOOKUP(M998,Modificateurs!D$1:E$94,2,0),0)</f>
        <v>1</v>
      </c>
      <c r="M998" t="str">
        <f>VLOOKUP(A998,'Fichier FI (en entrée)'!B:AH,16,0)&amp;" "&amp;VLOOKUP(A998,'Fichier FI (en entrée)'!B:AH,20,0)&amp;" "&amp;VLOOKUP(A998,'Fichier FI (en entrée)'!B:AH,27,0)&amp;" "&amp;VLOOKUP(A998,'Fichier FI (en entrée)'!B:AH,29,0)</f>
        <v xml:space="preserve">S Sciences de la vie et de la terre  </v>
      </c>
      <c r="N998" t="str">
        <f>VLOOKUP(A998,'Fichier FI (en entrée)'!B:AH,8,0)</f>
        <v>En Terminale</v>
      </c>
      <c r="O998" t="b">
        <f>AND(C998&gt;Synthèse!B$8,C998&lt;Synthèse!B$10,NOT(Y998))</f>
        <v>0</v>
      </c>
      <c r="Q998" s="60">
        <f>ROUNDUP(C998/(Synthèse!$B$4+Synthèse!$B$1)*8,0)</f>
        <v>2</v>
      </c>
      <c r="R998" s="60">
        <f>IFERROR(VLOOKUP(A998,'Evaluations (formulaire)'!A:P,6,0)+VLOOKUP(A998,'Evaluations (formulaire)'!A:P,7,0),0)</f>
        <v>0</v>
      </c>
      <c r="S998" s="60">
        <f>IFERROR(VLOOKUP(A998,'Evaluations (formulaire)'!A:P,8,0),0)</f>
        <v>0</v>
      </c>
      <c r="T998" s="60">
        <f>IF(AND(ISBLANK(P998),Q998&lt;=2),Synthèse!$B$41,IF(AND(ISBLANK(P998),Q998&gt;=7),Synthèse!$C$41,R998+S998))</f>
        <v>4.6511627906976744E-3</v>
      </c>
      <c r="U998" s="60">
        <f t="shared" si="169"/>
        <v>14.774651162790697</v>
      </c>
      <c r="V998" s="60">
        <f t="shared" si="170"/>
        <v>302</v>
      </c>
      <c r="X998" s="26">
        <v>398</v>
      </c>
      <c r="Y998" s="26" t="b">
        <f>IFERROR(VLOOKUP(A998,'Calculs FA (auto)'!A:O,15,0),FALSE)</f>
        <v>0</v>
      </c>
      <c r="Z998" s="26">
        <f>IFERROR(VLOOKUP(A998,'Evaluations (formulaire)'!A:M,9,0),0)</f>
        <v>0</v>
      </c>
      <c r="AA998" s="135" t="b">
        <v>1</v>
      </c>
      <c r="AB998" s="135" t="b">
        <v>0</v>
      </c>
      <c r="AC998" s="135" t="b">
        <f t="shared" si="171"/>
        <v>1</v>
      </c>
      <c r="AD998" s="135" t="b">
        <f t="shared" si="172"/>
        <v>0</v>
      </c>
      <c r="AE998" s="135" t="b">
        <f t="shared" si="173"/>
        <v>0</v>
      </c>
      <c r="AF998" s="135" t="b">
        <f>AND(AC998,$V998&lt;=Synthèse!$B$44)</f>
        <v>1</v>
      </c>
      <c r="AG998" s="135" t="b">
        <f>AND(AD998,$V998&lt;=Synthèse!$B$44)</f>
        <v>0</v>
      </c>
      <c r="AH998" s="135" t="b">
        <f>AND(AE998,$V998&lt;=Synthèse!$B$44)</f>
        <v>0</v>
      </c>
      <c r="AI998" s="137" t="b">
        <v>0</v>
      </c>
      <c r="AJ998" s="137" t="b">
        <v>1</v>
      </c>
      <c r="AK998" s="137" t="b">
        <f t="shared" si="174"/>
        <v>0</v>
      </c>
      <c r="AL998" s="137" t="b">
        <f t="shared" si="175"/>
        <v>1</v>
      </c>
      <c r="AM998" s="137" t="b">
        <f>AND(AK998,$V998&lt;=Synthèse!$B$44)</f>
        <v>0</v>
      </c>
      <c r="AN998" s="137" t="b">
        <f>AND(AL998,$V998&lt;=Synthèse!$B$44)</f>
        <v>1</v>
      </c>
    </row>
    <row r="999" spans="1:40">
      <c r="A999" s="17">
        <v>565835</v>
      </c>
      <c r="B999" t="str">
        <f ca="1">VLOOKUP(A999,'Fichier FI (en entrée)'!B:AH,3,0)</f>
        <v>CFJEGNQGQJ</v>
      </c>
      <c r="C999">
        <f t="shared" si="165"/>
        <v>1341</v>
      </c>
      <c r="D999">
        <f t="shared" si="166"/>
        <v>4.91</v>
      </c>
      <c r="E999" s="14" t="str">
        <f>VLOOKUP(A999,'Fichier FI (en entrée)'!B:AH,2,0)</f>
        <v>EV</v>
      </c>
      <c r="F999" s="14" t="b">
        <f t="shared" si="167"/>
        <v>1</v>
      </c>
      <c r="G999" s="14" t="b">
        <f>IFERROR(VLOOKUP(A999,'Calculs FA (auto)'!A:F,6,0),FALSE)</f>
        <v>0</v>
      </c>
      <c r="H999" s="14" t="b">
        <f t="shared" si="168"/>
        <v>0</v>
      </c>
      <c r="I999" s="16">
        <f>IFERROR(VLOOKUP(A999,'Moyennes FI (en entrée)'!B:N,7,0),"")</f>
        <v>6.91</v>
      </c>
      <c r="J999" s="16">
        <f>IFERROR(VLOOKUP(VLOOKUP(A999,'Fichier FI (en entrée)'!B:AH,33,0),Modificateurs!A$2:B$5,2,0),0)</f>
        <v>1</v>
      </c>
      <c r="K999" s="16">
        <f>IFERROR(VLOOKUP(VLOOKUP(A999,'Redoub FI (en entrée)'!B:N,7,0),Modificateurs!A$8:B$11,2,0),0)</f>
        <v>0</v>
      </c>
      <c r="L999" s="16">
        <f>IFERROR(VLOOKUP(M999,Modificateurs!D$1:E$94,2,0),0)</f>
        <v>-3</v>
      </c>
      <c r="M999" t="str">
        <f>VLOOKUP(A999,'Fichier FI (en entrée)'!B:AH,16,0)&amp;" "&amp;VLOOKUP(A999,'Fichier FI (en entrée)'!B:AH,20,0)&amp;" "&amp;VLOOKUP(A999,'Fichier FI (en entrée)'!B:AH,27,0)&amp;" "&amp;VLOOKUP(A999,'Fichier FI (en entrée)'!B:AH,29,0)</f>
        <v xml:space="preserve">ES Mathématiques  </v>
      </c>
      <c r="N999" t="str">
        <f>VLOOKUP(A999,'Fichier FI (en entrée)'!B:AH,8,0)</f>
        <v>En Terminale</v>
      </c>
      <c r="O999" t="b">
        <f>AND(C999&gt;Synthèse!B$8,C999&lt;Synthèse!B$10,NOT(Y999))</f>
        <v>0</v>
      </c>
      <c r="P999" s="17" t="s">
        <v>2260</v>
      </c>
      <c r="Q999" s="60">
        <f>ROUNDUP(C999/(Synthèse!$B$4+Synthèse!$B$1)*8,0)</f>
        <v>7</v>
      </c>
      <c r="R999" s="60">
        <f>IFERROR(VLOOKUP(A999,'Evaluations (formulaire)'!A:P,6,0)+VLOOKUP(A999,'Evaluations (formulaire)'!A:P,7,0),0)</f>
        <v>0</v>
      </c>
      <c r="S999" s="60">
        <f>IFERROR(VLOOKUP(A999,'Evaluations (formulaire)'!A:P,8,0),0)</f>
        <v>0</v>
      </c>
      <c r="T999" s="60">
        <f>IF(AND(ISBLANK(P999),Q999&lt;=2),Synthèse!$B$41,IF(AND(ISBLANK(P999),Q999&gt;=7),Synthèse!$C$41,R999+S999))</f>
        <v>0</v>
      </c>
      <c r="U999" s="60">
        <f t="shared" si="169"/>
        <v>4.91</v>
      </c>
      <c r="V999" s="60">
        <f t="shared" si="170"/>
        <v>1341</v>
      </c>
      <c r="X999" s="26">
        <v>885</v>
      </c>
      <c r="Y999" s="26" t="b">
        <f>IFERROR(VLOOKUP(A999,'Calculs FA (auto)'!A:O,15,0),FALSE)</f>
        <v>0</v>
      </c>
      <c r="Z999" s="26">
        <f>IFERROR(VLOOKUP(A999,'Evaluations (formulaire)'!A:M,9,0),0)</f>
        <v>0</v>
      </c>
      <c r="AA999" s="135" t="b">
        <v>1</v>
      </c>
      <c r="AB999" s="135" t="b">
        <v>0</v>
      </c>
      <c r="AC999" s="135" t="b">
        <f t="shared" si="171"/>
        <v>1</v>
      </c>
      <c r="AD999" s="135" t="b">
        <f t="shared" si="172"/>
        <v>0</v>
      </c>
      <c r="AE999" s="135" t="b">
        <f t="shared" si="173"/>
        <v>0</v>
      </c>
      <c r="AF999" s="135" t="b">
        <f>AND(AC999,$V999&lt;=Synthèse!$B$44)</f>
        <v>0</v>
      </c>
      <c r="AG999" s="135" t="b">
        <f>AND(AD999,$V999&lt;=Synthèse!$B$44)</f>
        <v>0</v>
      </c>
      <c r="AH999" s="135" t="b">
        <f>AND(AE999,$V999&lt;=Synthèse!$B$44)</f>
        <v>0</v>
      </c>
      <c r="AI999" s="137" t="b">
        <v>0</v>
      </c>
      <c r="AJ999" s="137" t="b">
        <v>0</v>
      </c>
      <c r="AK999" s="137" t="b">
        <f t="shared" si="174"/>
        <v>0</v>
      </c>
      <c r="AL999" s="137" t="b">
        <f t="shared" si="175"/>
        <v>0</v>
      </c>
      <c r="AM999" s="137" t="b">
        <f>AND(AK999,$V999&lt;=Synthèse!$B$44)</f>
        <v>0</v>
      </c>
      <c r="AN999" s="137" t="b">
        <f>AND(AL999,$V999&lt;=Synthèse!$B$44)</f>
        <v>0</v>
      </c>
    </row>
    <row r="1000" spans="1:40">
      <c r="A1000" s="17">
        <v>567329</v>
      </c>
      <c r="B1000" t="str">
        <f ca="1">VLOOKUP(A1000,'Fichier FI (en entrée)'!B:AH,3,0)</f>
        <v>CFEPIRIGEJ</v>
      </c>
      <c r="C1000">
        <f t="shared" si="165"/>
        <v>325</v>
      </c>
      <c r="D1000">
        <f t="shared" si="166"/>
        <v>14.64</v>
      </c>
      <c r="E1000" s="14" t="str">
        <f>VLOOKUP(A1000,'Fichier FI (en entrée)'!B:AH,2,0)</f>
        <v>EV</v>
      </c>
      <c r="F1000" s="14" t="b">
        <f t="shared" si="167"/>
        <v>1</v>
      </c>
      <c r="G1000" s="14" t="b">
        <f>IFERROR(VLOOKUP(A1000,'Calculs FA (auto)'!A:F,6,0),FALSE)</f>
        <v>0</v>
      </c>
      <c r="H1000" s="14" t="b">
        <f t="shared" si="168"/>
        <v>0</v>
      </c>
      <c r="I1000" s="16">
        <f>IFERROR(VLOOKUP(A1000,'Moyennes FI (en entrée)'!B:N,7,0),"")</f>
        <v>11.64</v>
      </c>
      <c r="J1000" s="16">
        <f>IFERROR(VLOOKUP(VLOOKUP(A1000,'Fichier FI (en entrée)'!B:AH,33,0),Modificateurs!A$2:B$5,2,0),0)</f>
        <v>1</v>
      </c>
      <c r="K1000" s="16">
        <f>IFERROR(VLOOKUP(VLOOKUP(A1000,'Redoub FI (en entrée)'!B:N,7,0),Modificateurs!A$8:B$11,2,0),0)</f>
        <v>0</v>
      </c>
      <c r="L1000" s="16">
        <f>IFERROR(VLOOKUP(M1000,Modificateurs!D$1:E$94,2,0),0)</f>
        <v>2</v>
      </c>
      <c r="M1000" t="str">
        <f>VLOOKUP(A1000,'Fichier FI (en entrée)'!B:AH,16,0)&amp;" "&amp;VLOOKUP(A1000,'Fichier FI (en entrée)'!B:AH,20,0)&amp;" "&amp;VLOOKUP(A1000,'Fichier FI (en entrée)'!B:AH,27,0)&amp;" "&amp;VLOOKUP(A1000,'Fichier FI (en entrée)'!B:AH,29,0)</f>
        <v xml:space="preserve">STI2D Système informatique et numérique  </v>
      </c>
      <c r="N1000" t="str">
        <f>VLOOKUP(A1000,'Fichier FI (en entrée)'!B:AH,8,0)</f>
        <v>En Terminale</v>
      </c>
      <c r="O1000" t="b">
        <f>AND(C1000&gt;Synthèse!B$8,C1000&lt;Synthèse!B$10,NOT(Y1000))</f>
        <v>0</v>
      </c>
      <c r="P1000" t="s">
        <v>2263</v>
      </c>
      <c r="Q1000" s="60">
        <f>ROUNDUP(C1000/(Synthèse!$B$4+Synthèse!$B$1)*8,0)</f>
        <v>2</v>
      </c>
      <c r="R1000" s="60">
        <f>IFERROR(VLOOKUP(A1000,'Evaluations (formulaire)'!A:P,6,0)+VLOOKUP(A1000,'Evaluations (formulaire)'!A:P,7,0),0)</f>
        <v>0</v>
      </c>
      <c r="S1000" s="60">
        <f>IFERROR(VLOOKUP(A1000,'Evaluations (formulaire)'!A:P,8,0),0)</f>
        <v>0</v>
      </c>
      <c r="T1000" s="60">
        <f>IF(AND(ISBLANK(P1000),Q1000&lt;=2),Synthèse!$B$41,IF(AND(ISBLANK(P1000),Q1000&gt;=7),Synthèse!$C$41,R1000+S1000))</f>
        <v>0</v>
      </c>
      <c r="U1000" s="60">
        <f t="shared" si="169"/>
        <v>14.64</v>
      </c>
      <c r="V1000" s="60">
        <f t="shared" si="170"/>
        <v>325</v>
      </c>
      <c r="X1000" s="26">
        <v>815</v>
      </c>
      <c r="Y1000" s="26" t="b">
        <f>IFERROR(VLOOKUP(A1000,'Calculs FA (auto)'!A:O,15,0),FALSE)</f>
        <v>0</v>
      </c>
      <c r="Z1000" s="26">
        <f>IFERROR(VLOOKUP(A1000,'Evaluations (formulaire)'!A:M,9,0),0)</f>
        <v>0</v>
      </c>
      <c r="AA1000" s="135" t="b">
        <v>0</v>
      </c>
      <c r="AB1000" s="135" t="b">
        <v>1</v>
      </c>
      <c r="AC1000" s="135" t="b">
        <f t="shared" si="171"/>
        <v>0</v>
      </c>
      <c r="AD1000" s="135" t="b">
        <f t="shared" si="172"/>
        <v>1</v>
      </c>
      <c r="AE1000" s="135" t="b">
        <f t="shared" si="173"/>
        <v>0</v>
      </c>
      <c r="AF1000" s="135" t="b">
        <f>AND(AC1000,$V1000&lt;=Synthèse!$B$44)</f>
        <v>0</v>
      </c>
      <c r="AG1000" s="135" t="b">
        <f>AND(AD1000,$V1000&lt;=Synthèse!$B$44)</f>
        <v>1</v>
      </c>
      <c r="AH1000" s="135" t="b">
        <f>AND(AE1000,$V1000&lt;=Synthèse!$B$44)</f>
        <v>0</v>
      </c>
      <c r="AI1000" s="137" t="b">
        <v>1</v>
      </c>
      <c r="AJ1000" s="137" t="b">
        <v>0</v>
      </c>
      <c r="AK1000" s="137" t="b">
        <f t="shared" si="174"/>
        <v>1</v>
      </c>
      <c r="AL1000" s="137" t="b">
        <f t="shared" si="175"/>
        <v>0</v>
      </c>
      <c r="AM1000" s="137" t="b">
        <f>AND(AK1000,$V1000&lt;=Synthèse!$B$44)</f>
        <v>1</v>
      </c>
      <c r="AN1000" s="137" t="b">
        <f>AND(AL1000,$V1000&lt;=Synthèse!$B$44)</f>
        <v>0</v>
      </c>
    </row>
    <row r="1001" spans="1:40">
      <c r="A1001" s="17">
        <v>567347</v>
      </c>
      <c r="B1001" t="str">
        <f ca="1">VLOOKUP(A1001,'Fichier FI (en entrée)'!B:AH,3,0)</f>
        <v>JEBDSORKLN</v>
      </c>
      <c r="C1001">
        <f t="shared" si="165"/>
        <v>592</v>
      </c>
      <c r="D1001">
        <f t="shared" si="166"/>
        <v>12.92</v>
      </c>
      <c r="E1001" s="14" t="str">
        <f>VLOOKUP(A1001,'Fichier FI (en entrée)'!B:AH,2,0)</f>
        <v>EV</v>
      </c>
      <c r="F1001" s="14" t="b">
        <f t="shared" si="167"/>
        <v>1</v>
      </c>
      <c r="G1001" s="14" t="b">
        <f>IFERROR(VLOOKUP(A1001,'Calculs FA (auto)'!A:F,6,0),FALSE)</f>
        <v>0</v>
      </c>
      <c r="H1001" s="14" t="b">
        <f t="shared" si="168"/>
        <v>0</v>
      </c>
      <c r="I1001" s="16">
        <f>IFERROR(VLOOKUP(A1001,'Moyennes FI (en entrée)'!B:N,7,0),"")</f>
        <v>9.92</v>
      </c>
      <c r="J1001" s="16">
        <f>IFERROR(VLOOKUP(VLOOKUP(A1001,'Fichier FI (en entrée)'!B:AH,33,0),Modificateurs!A$2:B$5,2,0),0)</f>
        <v>0</v>
      </c>
      <c r="K1001" s="16">
        <f>IFERROR(VLOOKUP(VLOOKUP(A1001,'Redoub FI (en entrée)'!B:N,7,0),Modificateurs!A$8:B$11,2,0),0)</f>
        <v>0</v>
      </c>
      <c r="L1001" s="16">
        <f>IFERROR(VLOOKUP(M1001,Modificateurs!D$1:E$94,2,0),0)</f>
        <v>3</v>
      </c>
      <c r="M1001" t="str">
        <f>VLOOKUP(A1001,'Fichier FI (en entrée)'!B:AH,16,0)&amp;" "&amp;VLOOKUP(A1001,'Fichier FI (en entrée)'!B:AH,20,0)&amp;" "&amp;VLOOKUP(A1001,'Fichier FI (en entrée)'!B:AH,27,0)&amp;" "&amp;VLOOKUP(A1001,'Fichier FI (en entrée)'!B:AH,29,0)</f>
        <v xml:space="preserve">S Informatique et Sciences du numérique  </v>
      </c>
      <c r="N1001" t="str">
        <f>VLOOKUP(A1001,'Fichier FI (en entrée)'!B:AH,8,0)</f>
        <v>En Terminale</v>
      </c>
      <c r="O1001" t="b">
        <f>AND(C1001&gt;Synthèse!B$8,C1001&lt;Synthèse!B$10,NOT(Y1001))</f>
        <v>1</v>
      </c>
      <c r="Q1001" s="60">
        <f>ROUNDUP(C1001/(Synthèse!$B$4+Synthèse!$B$1)*8,0)</f>
        <v>3</v>
      </c>
      <c r="R1001" s="60">
        <f>IFERROR(VLOOKUP(A1001,'Evaluations (formulaire)'!A:P,6,0)+VLOOKUP(A1001,'Evaluations (formulaire)'!A:P,7,0),0)</f>
        <v>0</v>
      </c>
      <c r="S1001" s="60">
        <f>IFERROR(VLOOKUP(A1001,'Evaluations (formulaire)'!A:P,8,0),0)</f>
        <v>0</v>
      </c>
      <c r="T1001" s="60">
        <f>IF(AND(ISBLANK(P1001),Q1001&lt;=2),Synthèse!$B$41,IF(AND(ISBLANK(P1001),Q1001&gt;=7),Synthèse!$C$41,R1001+S1001))</f>
        <v>0</v>
      </c>
      <c r="U1001" s="60">
        <f t="shared" si="169"/>
        <v>12.92</v>
      </c>
      <c r="V1001" s="60">
        <f t="shared" si="170"/>
        <v>593</v>
      </c>
      <c r="X1001" s="26">
        <v>649</v>
      </c>
      <c r="Y1001" s="26" t="b">
        <f>IFERROR(VLOOKUP(A1001,'Calculs FA (auto)'!A:O,15,0),FALSE)</f>
        <v>0</v>
      </c>
      <c r="Z1001" s="26">
        <f>IFERROR(VLOOKUP(A1001,'Evaluations (formulaire)'!A:M,9,0),0)</f>
        <v>0</v>
      </c>
      <c r="AA1001" s="135" t="b">
        <v>0</v>
      </c>
      <c r="AB1001" s="135" t="b">
        <v>1</v>
      </c>
      <c r="AC1001" s="135" t="b">
        <f t="shared" si="171"/>
        <v>0</v>
      </c>
      <c r="AD1001" s="135" t="b">
        <f t="shared" si="172"/>
        <v>1</v>
      </c>
      <c r="AE1001" s="135" t="b">
        <f t="shared" si="173"/>
        <v>0</v>
      </c>
      <c r="AF1001" s="135" t="b">
        <f>AND(AC1001,$V1001&lt;=Synthèse!$B$44)</f>
        <v>0</v>
      </c>
      <c r="AG1001" s="135" t="b">
        <f>AND(AD1001,$V1001&lt;=Synthèse!$B$44)</f>
        <v>1</v>
      </c>
      <c r="AH1001" s="135" t="b">
        <f>AND(AE1001,$V1001&lt;=Synthèse!$B$44)</f>
        <v>0</v>
      </c>
      <c r="AI1001" s="137" t="b">
        <v>0</v>
      </c>
      <c r="AJ1001" s="137" t="b">
        <v>0</v>
      </c>
      <c r="AK1001" s="137" t="b">
        <f t="shared" si="174"/>
        <v>0</v>
      </c>
      <c r="AL1001" s="137" t="b">
        <f t="shared" si="175"/>
        <v>0</v>
      </c>
      <c r="AM1001" s="137" t="b">
        <f>AND(AK1001,$V1001&lt;=Synthèse!$B$44)</f>
        <v>0</v>
      </c>
      <c r="AN1001" s="137" t="b">
        <f>AND(AL1001,$V1001&lt;=Synthèse!$B$44)</f>
        <v>0</v>
      </c>
    </row>
    <row r="1002" spans="1:40">
      <c r="A1002" s="17">
        <v>567452</v>
      </c>
      <c r="B1002" t="str">
        <f ca="1">VLOOKUP(A1002,'Fichier FI (en entrée)'!B:AH,3,0)</f>
        <v>VCYUJTMSGK</v>
      </c>
      <c r="C1002">
        <f t="shared" si="165"/>
        <v>501</v>
      </c>
      <c r="D1002">
        <f t="shared" si="166"/>
        <v>13.37</v>
      </c>
      <c r="E1002" s="14" t="str">
        <f>VLOOKUP(A1002,'Fichier FI (en entrée)'!B:AH,2,0)</f>
        <v>EV</v>
      </c>
      <c r="F1002" s="14" t="b">
        <f t="shared" si="167"/>
        <v>1</v>
      </c>
      <c r="G1002" s="14" t="b">
        <f>IFERROR(VLOOKUP(A1002,'Calculs FA (auto)'!A:F,6,0),FALSE)</f>
        <v>0</v>
      </c>
      <c r="H1002" s="14" t="b">
        <f t="shared" si="168"/>
        <v>0</v>
      </c>
      <c r="I1002" s="16">
        <f>IFERROR(VLOOKUP(A1002,'Moyennes FI (en entrée)'!B:N,7,0),"")</f>
        <v>10.37</v>
      </c>
      <c r="J1002" s="16">
        <f>IFERROR(VLOOKUP(VLOOKUP(A1002,'Fichier FI (en entrée)'!B:AH,33,0),Modificateurs!A$2:B$5,2,0),0)</f>
        <v>1</v>
      </c>
      <c r="K1002" s="16">
        <f>IFERROR(VLOOKUP(VLOOKUP(A1002,'Redoub FI (en entrée)'!B:N,7,0),Modificateurs!A$8:B$11,2,0),0)</f>
        <v>0</v>
      </c>
      <c r="L1002" s="16">
        <f>IFERROR(VLOOKUP(M1002,Modificateurs!D$1:E$94,2,0),0)</f>
        <v>2</v>
      </c>
      <c r="M1002" t="str">
        <f>VLOOKUP(A1002,'Fichier FI (en entrée)'!B:AH,16,0)&amp;" "&amp;VLOOKUP(A1002,'Fichier FI (en entrée)'!B:AH,20,0)&amp;" "&amp;VLOOKUP(A1002,'Fichier FI (en entrée)'!B:AH,27,0)&amp;" "&amp;VLOOKUP(A1002,'Fichier FI (en entrée)'!B:AH,29,0)</f>
        <v xml:space="preserve">STI2D Système informatique et numérique  </v>
      </c>
      <c r="N1002" t="str">
        <f>VLOOKUP(A1002,'Fichier FI (en entrée)'!B:AH,8,0)</f>
        <v>En Terminale</v>
      </c>
      <c r="O1002" t="b">
        <f>AND(C1002&gt;Synthèse!B$8,C1002&lt;Synthèse!B$10,NOT(Y1002))</f>
        <v>1</v>
      </c>
      <c r="P1002" s="17" t="s">
        <v>2266</v>
      </c>
      <c r="Q1002" s="60">
        <f>ROUNDUP(C1002/(Synthèse!$B$4+Synthèse!$B$1)*8,0)</f>
        <v>3</v>
      </c>
      <c r="R1002" s="60">
        <f>IFERROR(VLOOKUP(A1002,'Evaluations (formulaire)'!A:P,6,0)+VLOOKUP(A1002,'Evaluations (formulaire)'!A:P,7,0),0)</f>
        <v>0</v>
      </c>
      <c r="S1002" s="60">
        <f>IFERROR(VLOOKUP(A1002,'Evaluations (formulaire)'!A:P,8,0),0)</f>
        <v>0</v>
      </c>
      <c r="T1002" s="60">
        <f>IF(AND(ISBLANK(P1002),Q1002&lt;=2),Synthèse!$B$41,IF(AND(ISBLANK(P1002),Q1002&gt;=7),Synthèse!$C$41,R1002+S1002))</f>
        <v>0</v>
      </c>
      <c r="U1002" s="60">
        <f t="shared" si="169"/>
        <v>13.37</v>
      </c>
      <c r="V1002" s="60">
        <f t="shared" si="170"/>
        <v>502</v>
      </c>
      <c r="X1002" s="26">
        <v>80</v>
      </c>
      <c r="Y1002" s="26" t="b">
        <f>IFERROR(VLOOKUP(A1002,'Calculs FA (auto)'!A:O,15,0),FALSE)</f>
        <v>0</v>
      </c>
      <c r="Z1002" s="26">
        <f>IFERROR(VLOOKUP(A1002,'Evaluations (formulaire)'!A:M,9,0),0)</f>
        <v>0</v>
      </c>
      <c r="AA1002" s="135" t="b">
        <v>1</v>
      </c>
      <c r="AB1002" s="135" t="b">
        <v>0</v>
      </c>
      <c r="AC1002" s="135" t="b">
        <f t="shared" si="171"/>
        <v>1</v>
      </c>
      <c r="AD1002" s="135" t="b">
        <f t="shared" si="172"/>
        <v>0</v>
      </c>
      <c r="AE1002" s="135" t="b">
        <f t="shared" si="173"/>
        <v>0</v>
      </c>
      <c r="AF1002" s="135" t="b">
        <f>AND(AC1002,$V1002&lt;=Synthèse!$B$44)</f>
        <v>1</v>
      </c>
      <c r="AG1002" s="135" t="b">
        <f>AND(AD1002,$V1002&lt;=Synthèse!$B$44)</f>
        <v>0</v>
      </c>
      <c r="AH1002" s="135" t="b">
        <f>AND(AE1002,$V1002&lt;=Synthèse!$B$44)</f>
        <v>0</v>
      </c>
      <c r="AI1002" s="137" t="b">
        <v>0</v>
      </c>
      <c r="AJ1002" s="137" t="b">
        <v>1</v>
      </c>
      <c r="AK1002" s="137" t="b">
        <f t="shared" si="174"/>
        <v>0</v>
      </c>
      <c r="AL1002" s="137" t="b">
        <f t="shared" si="175"/>
        <v>1</v>
      </c>
      <c r="AM1002" s="137" t="b">
        <f>AND(AK1002,$V1002&lt;=Synthèse!$B$44)</f>
        <v>0</v>
      </c>
      <c r="AN1002" s="137" t="b">
        <f>AND(AL1002,$V1002&lt;=Synthèse!$B$44)</f>
        <v>1</v>
      </c>
    </row>
    <row r="1003" spans="1:40">
      <c r="A1003" s="17">
        <v>567503</v>
      </c>
      <c r="B1003" t="str">
        <f ca="1">VLOOKUP(A1003,'Fichier FI (en entrée)'!B:AH,3,0)</f>
        <v>VWMQQKAZTP</v>
      </c>
      <c r="C1003">
        <f t="shared" si="165"/>
        <v>2097</v>
      </c>
      <c r="D1003">
        <f t="shared" si="166"/>
        <v>-100</v>
      </c>
      <c r="E1003" s="14" t="str">
        <f>VLOOKUP(A1003,'Fichier FI (en entrée)'!B:AH,2,0)</f>
        <v>ENV</v>
      </c>
      <c r="F1003" s="14" t="b">
        <f t="shared" si="167"/>
        <v>0</v>
      </c>
      <c r="G1003" s="14" t="b">
        <f>IFERROR(VLOOKUP(A1003,'Calculs FA (auto)'!A:F,6,0),FALSE)</f>
        <v>0</v>
      </c>
      <c r="H1003" s="14" t="b">
        <f t="shared" si="168"/>
        <v>0</v>
      </c>
      <c r="I1003" s="16" t="str">
        <f>IFERROR(VLOOKUP(A1003,'Moyennes FI (en entrée)'!B:N,7,0),"")</f>
        <v/>
      </c>
      <c r="J1003" s="16">
        <f>IFERROR(VLOOKUP(VLOOKUP(A1003,'Fichier FI (en entrée)'!B:AH,33,0),Modificateurs!A$2:B$5,2,0),0)</f>
        <v>0</v>
      </c>
      <c r="K1003" s="16">
        <f>IFERROR(VLOOKUP(VLOOKUP(A1003,'Redoub FI (en entrée)'!B:N,7,0),Modificateurs!A$8:B$11,2,0),0)</f>
        <v>0</v>
      </c>
      <c r="L1003" s="16">
        <f>IFERROR(VLOOKUP(M1003,Modificateurs!D$1:E$94,2,0),0)</f>
        <v>2</v>
      </c>
      <c r="M1003" t="str">
        <f>VLOOKUP(A1003,'Fichier FI (en entrée)'!B:AH,16,0)&amp;" "&amp;VLOOKUP(A1003,'Fichier FI (en entrée)'!B:AH,20,0)&amp;" "&amp;VLOOKUP(A1003,'Fichier FI (en entrée)'!B:AH,27,0)&amp;" "&amp;VLOOKUP(A1003,'Fichier FI (en entrée)'!B:AH,29,0)</f>
        <v xml:space="preserve">S Mathématiques  </v>
      </c>
      <c r="N1003" t="str">
        <f>VLOOKUP(A1003,'Fichier FI (en entrée)'!B:AH,8,0)</f>
        <v>En Terminale</v>
      </c>
      <c r="O1003" t="b">
        <f>AND(C1003&gt;Synthèse!B$8,C1003&lt;Synthèse!B$10,NOT(Y1003))</f>
        <v>0</v>
      </c>
      <c r="P1003" t="s">
        <v>84</v>
      </c>
      <c r="Q1003" s="60">
        <f>ROUNDUP(C1003/(Synthèse!$B$4+Synthèse!$B$1)*8,0)</f>
        <v>10</v>
      </c>
      <c r="R1003" s="60">
        <f>IFERROR(VLOOKUP(A1003,'Evaluations (formulaire)'!A:P,6,0)+VLOOKUP(A1003,'Evaluations (formulaire)'!A:P,7,0),0)</f>
        <v>0</v>
      </c>
      <c r="S1003" s="60">
        <f>IFERROR(VLOOKUP(A1003,'Evaluations (formulaire)'!A:P,8,0),0)</f>
        <v>0</v>
      </c>
      <c r="T1003" s="60">
        <f>IF(AND(ISBLANK(P1003),Q1003&lt;=2),Synthèse!$B$41,IF(AND(ISBLANK(P1003),Q1003&gt;=7),Synthèse!$C$41,R1003+S1003))</f>
        <v>0</v>
      </c>
      <c r="U1003" s="60">
        <f t="shared" si="169"/>
        <v>-100</v>
      </c>
      <c r="V1003" s="60">
        <f t="shared" si="170"/>
        <v>2096</v>
      </c>
      <c r="X1003" s="26">
        <v>576</v>
      </c>
      <c r="Y1003" s="26" t="b">
        <f>IFERROR(VLOOKUP(A1003,'Calculs FA (auto)'!A:O,15,0),FALSE)</f>
        <v>0</v>
      </c>
      <c r="Z1003" s="26">
        <f>IFERROR(VLOOKUP(A1003,'Evaluations (formulaire)'!A:M,9,0),0)</f>
        <v>0</v>
      </c>
      <c r="AA1003" s="135" t="b">
        <v>0</v>
      </c>
      <c r="AB1003" s="135" t="b">
        <v>1</v>
      </c>
      <c r="AC1003" s="135" t="b">
        <f t="shared" si="171"/>
        <v>0</v>
      </c>
      <c r="AD1003" s="135" t="b">
        <f t="shared" si="172"/>
        <v>0</v>
      </c>
      <c r="AE1003" s="135" t="b">
        <f t="shared" si="173"/>
        <v>0</v>
      </c>
      <c r="AF1003" s="135" t="b">
        <f>AND(AC1003,$V1003&lt;=Synthèse!$B$44)</f>
        <v>0</v>
      </c>
      <c r="AG1003" s="135" t="b">
        <f>AND(AD1003,$V1003&lt;=Synthèse!$B$44)</f>
        <v>0</v>
      </c>
      <c r="AH1003" s="135" t="b">
        <f>AND(AE1003,$V1003&lt;=Synthèse!$B$44)</f>
        <v>0</v>
      </c>
      <c r="AI1003" s="137" t="b">
        <v>0</v>
      </c>
      <c r="AJ1003" s="137" t="b">
        <v>0</v>
      </c>
      <c r="AK1003" s="137" t="b">
        <f t="shared" si="174"/>
        <v>0</v>
      </c>
      <c r="AL1003" s="137" t="b">
        <f t="shared" si="175"/>
        <v>0</v>
      </c>
      <c r="AM1003" s="137" t="b">
        <f>AND(AK1003,$V1003&lt;=Synthèse!$B$44)</f>
        <v>0</v>
      </c>
      <c r="AN1003" s="137" t="b">
        <f>AND(AL1003,$V1003&lt;=Synthèse!$B$44)</f>
        <v>0</v>
      </c>
    </row>
    <row r="1004" spans="1:40">
      <c r="A1004" s="17">
        <v>567543</v>
      </c>
      <c r="B1004" t="str">
        <f ca="1">VLOOKUP(A1004,'Fichier FI (en entrée)'!B:AH,3,0)</f>
        <v>JCUDLIZZMV</v>
      </c>
      <c r="C1004">
        <f t="shared" si="165"/>
        <v>513</v>
      </c>
      <c r="D1004">
        <f t="shared" si="166"/>
        <v>13.3</v>
      </c>
      <c r="E1004" s="14" t="str">
        <f>VLOOKUP(A1004,'Fichier FI (en entrée)'!B:AH,2,0)</f>
        <v>EV</v>
      </c>
      <c r="F1004" s="14" t="b">
        <f t="shared" si="167"/>
        <v>1</v>
      </c>
      <c r="G1004" s="14" t="b">
        <f>IFERROR(VLOOKUP(A1004,'Calculs FA (auto)'!A:F,6,0),FALSE)</f>
        <v>0</v>
      </c>
      <c r="H1004" s="14" t="b">
        <f t="shared" si="168"/>
        <v>0</v>
      </c>
      <c r="I1004" s="16">
        <f>IFERROR(VLOOKUP(A1004,'Moyennes FI (en entrée)'!B:N,7,0),"")</f>
        <v>10.3</v>
      </c>
      <c r="J1004" s="16">
        <f>IFERROR(VLOOKUP(VLOOKUP(A1004,'Fichier FI (en entrée)'!B:AH,33,0),Modificateurs!A$2:B$5,2,0),0)</f>
        <v>1</v>
      </c>
      <c r="K1004" s="16">
        <f>IFERROR(VLOOKUP(VLOOKUP(A1004,'Redoub FI (en entrée)'!B:N,7,0),Modificateurs!A$8:B$11,2,0),0)</f>
        <v>0</v>
      </c>
      <c r="L1004" s="16">
        <f>IFERROR(VLOOKUP(M1004,Modificateurs!D$1:E$94,2,0),0)</f>
        <v>2</v>
      </c>
      <c r="M1004" t="str">
        <f>VLOOKUP(A1004,'Fichier FI (en entrée)'!B:AH,16,0)&amp;" "&amp;VLOOKUP(A1004,'Fichier FI (en entrée)'!B:AH,20,0)&amp;" "&amp;VLOOKUP(A1004,'Fichier FI (en entrée)'!B:AH,27,0)&amp;" "&amp;VLOOKUP(A1004,'Fichier FI (en entrée)'!B:AH,29,0)</f>
        <v xml:space="preserve">STI2D Système informatique et numérique  </v>
      </c>
      <c r="N1004" t="str">
        <f>VLOOKUP(A1004,'Fichier FI (en entrée)'!B:AH,8,0)</f>
        <v>En Terminale</v>
      </c>
      <c r="O1004" t="b">
        <f>AND(C1004&gt;Synthèse!B$8,C1004&lt;Synthèse!B$10,NOT(Y1004))</f>
        <v>1</v>
      </c>
      <c r="P1004" t="s">
        <v>2263</v>
      </c>
      <c r="Q1004" s="60">
        <f>ROUNDUP(C1004/(Synthèse!$B$4+Synthèse!$B$1)*8,0)</f>
        <v>3</v>
      </c>
      <c r="R1004" s="60">
        <f>IFERROR(VLOOKUP(A1004,'Evaluations (formulaire)'!A:P,6,0)+VLOOKUP(A1004,'Evaluations (formulaire)'!A:P,7,0),0)</f>
        <v>0</v>
      </c>
      <c r="S1004" s="60">
        <f>IFERROR(VLOOKUP(A1004,'Evaluations (formulaire)'!A:P,8,0),0)</f>
        <v>0</v>
      </c>
      <c r="T1004" s="60">
        <f>IF(AND(ISBLANK(P1004),Q1004&lt;=2),Synthèse!$B$41,IF(AND(ISBLANK(P1004),Q1004&gt;=7),Synthèse!$C$41,R1004+S1004))</f>
        <v>0</v>
      </c>
      <c r="U1004" s="60">
        <f t="shared" si="169"/>
        <v>13.3</v>
      </c>
      <c r="V1004" s="60">
        <f t="shared" si="170"/>
        <v>514</v>
      </c>
      <c r="X1004" s="26">
        <v>706</v>
      </c>
      <c r="Y1004" s="26" t="b">
        <f>IFERROR(VLOOKUP(A1004,'Calculs FA (auto)'!A:O,15,0),FALSE)</f>
        <v>0</v>
      </c>
      <c r="Z1004" s="26">
        <f>IFERROR(VLOOKUP(A1004,'Evaluations (formulaire)'!A:M,9,0),0)</f>
        <v>0</v>
      </c>
      <c r="AA1004" s="135" t="b">
        <v>0</v>
      </c>
      <c r="AB1004" s="135" t="b">
        <v>1</v>
      </c>
      <c r="AC1004" s="135" t="b">
        <f t="shared" si="171"/>
        <v>0</v>
      </c>
      <c r="AD1004" s="135" t="b">
        <f t="shared" si="172"/>
        <v>1</v>
      </c>
      <c r="AE1004" s="135" t="b">
        <f t="shared" si="173"/>
        <v>0</v>
      </c>
      <c r="AF1004" s="135" t="b">
        <f>AND(AC1004,$V1004&lt;=Synthèse!$B$44)</f>
        <v>0</v>
      </c>
      <c r="AG1004" s="135" t="b">
        <f>AND(AD1004,$V1004&lt;=Synthèse!$B$44)</f>
        <v>1</v>
      </c>
      <c r="AH1004" s="135" t="b">
        <f>AND(AE1004,$V1004&lt;=Synthèse!$B$44)</f>
        <v>0</v>
      </c>
      <c r="AI1004" s="137" t="b">
        <v>1</v>
      </c>
      <c r="AJ1004" s="137" t="b">
        <v>0</v>
      </c>
      <c r="AK1004" s="137" t="b">
        <f t="shared" si="174"/>
        <v>1</v>
      </c>
      <c r="AL1004" s="137" t="b">
        <f t="shared" si="175"/>
        <v>0</v>
      </c>
      <c r="AM1004" s="137" t="b">
        <f>AND(AK1004,$V1004&lt;=Synthèse!$B$44)</f>
        <v>1</v>
      </c>
      <c r="AN1004" s="137" t="b">
        <f>AND(AL1004,$V1004&lt;=Synthèse!$B$44)</f>
        <v>0</v>
      </c>
    </row>
    <row r="1005" spans="1:40">
      <c r="A1005" s="17">
        <v>572227</v>
      </c>
      <c r="B1005" t="str">
        <f ca="1">VLOOKUP(A1005,'Fichier FI (en entrée)'!B:AH,3,0)</f>
        <v>EJRGRUDEOD</v>
      </c>
      <c r="C1005">
        <f t="shared" si="165"/>
        <v>121</v>
      </c>
      <c r="D1005">
        <f t="shared" si="166"/>
        <v>16.86</v>
      </c>
      <c r="E1005" s="14" t="str">
        <f>VLOOKUP(A1005,'Fichier FI (en entrée)'!B:AH,2,0)</f>
        <v>EV</v>
      </c>
      <c r="F1005" s="14" t="b">
        <f t="shared" si="167"/>
        <v>1</v>
      </c>
      <c r="G1005" s="14" t="b">
        <f>IFERROR(VLOOKUP(A1005,'Calculs FA (auto)'!A:F,6,0),FALSE)</f>
        <v>0</v>
      </c>
      <c r="H1005" s="14" t="b">
        <f t="shared" si="168"/>
        <v>0</v>
      </c>
      <c r="I1005" s="16">
        <f>IFERROR(VLOOKUP(A1005,'Moyennes FI (en entrée)'!B:N,7,0),"")</f>
        <v>12.86</v>
      </c>
      <c r="J1005" s="16">
        <f>IFERROR(VLOOKUP(VLOOKUP(A1005,'Fichier FI (en entrée)'!B:AH,33,0),Modificateurs!A$2:B$5,2,0),0)</f>
        <v>1</v>
      </c>
      <c r="K1005" s="16">
        <f>IFERROR(VLOOKUP(VLOOKUP(A1005,'Redoub FI (en entrée)'!B:N,7,0),Modificateurs!A$8:B$11,2,0),0)</f>
        <v>0</v>
      </c>
      <c r="L1005" s="16">
        <f>IFERROR(VLOOKUP(M1005,Modificateurs!D$1:E$94,2,0),0)</f>
        <v>3</v>
      </c>
      <c r="M1005" t="str">
        <f>VLOOKUP(A1005,'Fichier FI (en entrée)'!B:AH,16,0)&amp;" "&amp;VLOOKUP(A1005,'Fichier FI (en entrée)'!B:AH,20,0)&amp;" "&amp;VLOOKUP(A1005,'Fichier FI (en entrée)'!B:AH,27,0)&amp;" "&amp;VLOOKUP(A1005,'Fichier FI (en entrée)'!B:AH,29,0)</f>
        <v xml:space="preserve">S Informatique et Sciences du numérique  </v>
      </c>
      <c r="N1005" t="str">
        <f>VLOOKUP(A1005,'Fichier FI (en entrée)'!B:AH,8,0)</f>
        <v>En Terminale</v>
      </c>
      <c r="O1005" t="b">
        <f>AND(C1005&gt;Synthèse!B$8,C1005&lt;Synthèse!B$10,NOT(Y1005))</f>
        <v>0</v>
      </c>
      <c r="Q1005" s="60">
        <f>ROUNDUP(C1005/(Synthèse!$B$4+Synthèse!$B$1)*8,0)</f>
        <v>1</v>
      </c>
      <c r="R1005" s="60">
        <f>IFERROR(VLOOKUP(A1005,'Evaluations (formulaire)'!A:P,6,0)+VLOOKUP(A1005,'Evaluations (formulaire)'!A:P,7,0),0)</f>
        <v>0</v>
      </c>
      <c r="S1005" s="60">
        <f>IFERROR(VLOOKUP(A1005,'Evaluations (formulaire)'!A:P,8,0),0)</f>
        <v>0</v>
      </c>
      <c r="T1005" s="60">
        <f>IF(AND(ISBLANK(P1005),Q1005&lt;=2),Synthèse!$B$41,IF(AND(ISBLANK(P1005),Q1005&gt;=7),Synthèse!$C$41,R1005+S1005))</f>
        <v>4.6511627906976744E-3</v>
      </c>
      <c r="U1005" s="60">
        <f t="shared" si="169"/>
        <v>16.864651162790697</v>
      </c>
      <c r="V1005" s="60">
        <f t="shared" si="170"/>
        <v>121</v>
      </c>
      <c r="X1005" s="26">
        <v>2041</v>
      </c>
      <c r="Y1005" s="26" t="b">
        <f>IFERROR(VLOOKUP(A1005,'Calculs FA (auto)'!A:O,15,0),FALSE)</f>
        <v>0</v>
      </c>
      <c r="Z1005" s="26">
        <f>IFERROR(VLOOKUP(A1005,'Evaluations (formulaire)'!A:M,9,0),0)</f>
        <v>0</v>
      </c>
      <c r="AA1005" s="135" t="b">
        <v>0</v>
      </c>
      <c r="AB1005" s="135" t="b">
        <v>1</v>
      </c>
      <c r="AC1005" s="135" t="b">
        <f t="shared" si="171"/>
        <v>0</v>
      </c>
      <c r="AD1005" s="135" t="b">
        <f t="shared" si="172"/>
        <v>1</v>
      </c>
      <c r="AE1005" s="135" t="b">
        <f t="shared" si="173"/>
        <v>0</v>
      </c>
      <c r="AF1005" s="135" t="b">
        <f>AND(AC1005,$V1005&lt;=Synthèse!$B$44)</f>
        <v>0</v>
      </c>
      <c r="AG1005" s="135" t="b">
        <f>AND(AD1005,$V1005&lt;=Synthèse!$B$44)</f>
        <v>1</v>
      </c>
      <c r="AH1005" s="135" t="b">
        <f>AND(AE1005,$V1005&lt;=Synthèse!$B$44)</f>
        <v>0</v>
      </c>
      <c r="AI1005" s="137" t="b">
        <v>1</v>
      </c>
      <c r="AJ1005" s="137" t="b">
        <v>0</v>
      </c>
      <c r="AK1005" s="137" t="b">
        <f t="shared" si="174"/>
        <v>1</v>
      </c>
      <c r="AL1005" s="137" t="b">
        <f t="shared" si="175"/>
        <v>0</v>
      </c>
      <c r="AM1005" s="137" t="b">
        <f>AND(AK1005,$V1005&lt;=Synthèse!$B$44)</f>
        <v>1</v>
      </c>
      <c r="AN1005" s="137" t="b">
        <f>AND(AL1005,$V1005&lt;=Synthèse!$B$44)</f>
        <v>0</v>
      </c>
    </row>
    <row r="1006" spans="1:40">
      <c r="A1006" s="17">
        <v>574592</v>
      </c>
      <c r="B1006" t="str">
        <f ca="1">VLOOKUP(A1006,'Fichier FI (en entrée)'!B:AH,3,0)</f>
        <v>FCHYTRTKDO</v>
      </c>
      <c r="C1006">
        <f t="shared" si="165"/>
        <v>938</v>
      </c>
      <c r="D1006">
        <f t="shared" si="166"/>
        <v>10.82</v>
      </c>
      <c r="E1006" s="14" t="str">
        <f>VLOOKUP(A1006,'Fichier FI (en entrée)'!B:AH,2,0)</f>
        <v>EV</v>
      </c>
      <c r="F1006" s="14" t="b">
        <f t="shared" si="167"/>
        <v>1</v>
      </c>
      <c r="G1006" s="14" t="b">
        <f>IFERROR(VLOOKUP(A1006,'Calculs FA (auto)'!A:F,6,0),FALSE)</f>
        <v>0</v>
      </c>
      <c r="H1006" s="14" t="b">
        <f t="shared" si="168"/>
        <v>0</v>
      </c>
      <c r="I1006" s="16">
        <f>IFERROR(VLOOKUP(A1006,'Moyennes FI (en entrée)'!B:N,7,0),"")</f>
        <v>8.82</v>
      </c>
      <c r="J1006" s="16">
        <f>IFERROR(VLOOKUP(VLOOKUP(A1006,'Fichier FI (en entrée)'!B:AH,33,0),Modificateurs!A$2:B$5,2,0),0)</f>
        <v>1</v>
      </c>
      <c r="K1006" s="16">
        <f>IFERROR(VLOOKUP(VLOOKUP(A1006,'Redoub FI (en entrée)'!B:N,7,0),Modificateurs!A$8:B$11,2,0),0)</f>
        <v>0</v>
      </c>
      <c r="L1006" s="16">
        <f>IFERROR(VLOOKUP(M1006,Modificateurs!D$1:E$94,2,0),0)</f>
        <v>1</v>
      </c>
      <c r="M1006" t="str">
        <f>VLOOKUP(A1006,'Fichier FI (en entrée)'!B:AH,16,0)&amp;" "&amp;VLOOKUP(A1006,'Fichier FI (en entrée)'!B:AH,20,0)&amp;" "&amp;VLOOKUP(A1006,'Fichier FI (en entrée)'!B:AH,27,0)&amp;" "&amp;VLOOKUP(A1006,'Fichier FI (en entrée)'!B:AH,29,0)</f>
        <v xml:space="preserve">S Pas de spécialité (S.I)  </v>
      </c>
      <c r="N1006" t="str">
        <f>VLOOKUP(A1006,'Fichier FI (en entrée)'!B:AH,8,0)</f>
        <v>En Terminale</v>
      </c>
      <c r="O1006" t="b">
        <f>AND(C1006&gt;Synthèse!B$8,C1006&lt;Synthèse!B$10,NOT(Y1006))</f>
        <v>1</v>
      </c>
      <c r="P1006" t="s">
        <v>2263</v>
      </c>
      <c r="Q1006" s="60">
        <f>ROUNDUP(C1006/(Synthèse!$B$4+Synthèse!$B$1)*8,0)</f>
        <v>5</v>
      </c>
      <c r="R1006" s="60">
        <f>IFERROR(VLOOKUP(A1006,'Evaluations (formulaire)'!A:P,6,0)+VLOOKUP(A1006,'Evaluations (formulaire)'!A:P,7,0),0)</f>
        <v>0</v>
      </c>
      <c r="S1006" s="60">
        <f>IFERROR(VLOOKUP(A1006,'Evaluations (formulaire)'!A:P,8,0),0)</f>
        <v>0</v>
      </c>
      <c r="T1006" s="60">
        <f>IF(AND(ISBLANK(P1006),Q1006&lt;=2),Synthèse!$B$41,IF(AND(ISBLANK(P1006),Q1006&gt;=7),Synthèse!$C$41,R1006+S1006))</f>
        <v>0</v>
      </c>
      <c r="U1006" s="60">
        <f t="shared" si="169"/>
        <v>10.82</v>
      </c>
      <c r="V1006" s="60">
        <f t="shared" si="170"/>
        <v>938</v>
      </c>
      <c r="X1006" s="26">
        <v>336</v>
      </c>
      <c r="Y1006" s="26" t="b">
        <f>IFERROR(VLOOKUP(A1006,'Calculs FA (auto)'!A:O,15,0),FALSE)</f>
        <v>0</v>
      </c>
      <c r="Z1006" s="26">
        <f>IFERROR(VLOOKUP(A1006,'Evaluations (formulaire)'!A:M,9,0),0)</f>
        <v>0</v>
      </c>
      <c r="AA1006" s="135" t="b">
        <v>0</v>
      </c>
      <c r="AB1006" s="135" t="b">
        <v>1</v>
      </c>
      <c r="AC1006" s="135" t="b">
        <f t="shared" si="171"/>
        <v>0</v>
      </c>
      <c r="AD1006" s="135" t="b">
        <f t="shared" si="172"/>
        <v>1</v>
      </c>
      <c r="AE1006" s="135" t="b">
        <f t="shared" si="173"/>
        <v>0</v>
      </c>
      <c r="AF1006" s="135" t="b">
        <f>AND(AC1006,$V1006&lt;=Synthèse!$B$44)</f>
        <v>0</v>
      </c>
      <c r="AG1006" s="135" t="b">
        <f>AND(AD1006,$V1006&lt;=Synthèse!$B$44)</f>
        <v>0</v>
      </c>
      <c r="AH1006" s="135" t="b">
        <f>AND(AE1006,$V1006&lt;=Synthèse!$B$44)</f>
        <v>0</v>
      </c>
      <c r="AI1006" s="137" t="b">
        <v>1</v>
      </c>
      <c r="AJ1006" s="137" t="b">
        <v>0</v>
      </c>
      <c r="AK1006" s="137" t="b">
        <f t="shared" si="174"/>
        <v>1</v>
      </c>
      <c r="AL1006" s="137" t="b">
        <f t="shared" si="175"/>
        <v>0</v>
      </c>
      <c r="AM1006" s="137" t="b">
        <f>AND(AK1006,$V1006&lt;=Synthèse!$B$44)</f>
        <v>0</v>
      </c>
      <c r="AN1006" s="137" t="b">
        <f>AND(AL1006,$V1006&lt;=Synthèse!$B$44)</f>
        <v>0</v>
      </c>
    </row>
    <row r="1007" spans="1:40">
      <c r="A1007" s="17">
        <v>574595</v>
      </c>
      <c r="B1007" t="str">
        <f ca="1">VLOOKUP(A1007,'Fichier FI (en entrée)'!B:AH,3,0)</f>
        <v>RULBIRIBJP</v>
      </c>
      <c r="C1007">
        <f t="shared" si="165"/>
        <v>510</v>
      </c>
      <c r="D1007">
        <f t="shared" si="166"/>
        <v>13.31</v>
      </c>
      <c r="E1007" s="14" t="str">
        <f>VLOOKUP(A1007,'Fichier FI (en entrée)'!B:AH,2,0)</f>
        <v>EV</v>
      </c>
      <c r="F1007" s="14" t="b">
        <f t="shared" si="167"/>
        <v>1</v>
      </c>
      <c r="G1007" s="14" t="b">
        <f>IFERROR(VLOOKUP(A1007,'Calculs FA (auto)'!A:F,6,0),FALSE)</f>
        <v>0</v>
      </c>
      <c r="H1007" s="14" t="b">
        <f t="shared" si="168"/>
        <v>0</v>
      </c>
      <c r="I1007" s="16">
        <f>IFERROR(VLOOKUP(A1007,'Moyennes FI (en entrée)'!B:N,7,0),"")</f>
        <v>9.31</v>
      </c>
      <c r="J1007" s="16">
        <f>IFERROR(VLOOKUP(VLOOKUP(A1007,'Fichier FI (en entrée)'!B:AH,33,0),Modificateurs!A$2:B$5,2,0),0)</f>
        <v>1</v>
      </c>
      <c r="K1007" s="16">
        <f>IFERROR(VLOOKUP(VLOOKUP(A1007,'Redoub FI (en entrée)'!B:N,7,0),Modificateurs!A$8:B$11,2,0),0)</f>
        <v>0</v>
      </c>
      <c r="L1007" s="16">
        <f>IFERROR(VLOOKUP(M1007,Modificateurs!D$1:E$94,2,0),0)</f>
        <v>3</v>
      </c>
      <c r="M1007" t="str">
        <f>VLOOKUP(A1007,'Fichier FI (en entrée)'!B:AH,16,0)&amp;" "&amp;VLOOKUP(A1007,'Fichier FI (en entrée)'!B:AH,20,0)&amp;" "&amp;VLOOKUP(A1007,'Fichier FI (en entrée)'!B:AH,27,0)&amp;" "&amp;VLOOKUP(A1007,'Fichier FI (en entrée)'!B:AH,29,0)</f>
        <v xml:space="preserve">S Informatique et Sciences du numérique  </v>
      </c>
      <c r="N1007" t="str">
        <f>VLOOKUP(A1007,'Fichier FI (en entrée)'!B:AH,8,0)</f>
        <v>En Terminale</v>
      </c>
      <c r="O1007" t="b">
        <f>AND(C1007&gt;Synthèse!B$8,C1007&lt;Synthèse!B$10,NOT(Y1007))</f>
        <v>1</v>
      </c>
      <c r="P1007" t="s">
        <v>2285</v>
      </c>
      <c r="Q1007" s="60">
        <f>ROUNDUP(C1007/(Synthèse!$B$4+Synthèse!$B$1)*8,0)</f>
        <v>3</v>
      </c>
      <c r="R1007" s="60">
        <f>IFERROR(VLOOKUP(A1007,'Evaluations (formulaire)'!A:P,6,0)+VLOOKUP(A1007,'Evaluations (formulaire)'!A:P,7,0),0)</f>
        <v>0</v>
      </c>
      <c r="S1007" s="60">
        <f>IFERROR(VLOOKUP(A1007,'Evaluations (formulaire)'!A:P,8,0),0)</f>
        <v>0</v>
      </c>
      <c r="T1007" s="60">
        <f>IF(AND(ISBLANK(P1007),Q1007&lt;=2),Synthèse!$B$41,IF(AND(ISBLANK(P1007),Q1007&gt;=7),Synthèse!$C$41,R1007+S1007))</f>
        <v>0</v>
      </c>
      <c r="U1007" s="60">
        <f t="shared" si="169"/>
        <v>13.31</v>
      </c>
      <c r="V1007" s="60">
        <f t="shared" si="170"/>
        <v>511</v>
      </c>
      <c r="X1007" s="26">
        <v>477</v>
      </c>
      <c r="Y1007" s="26" t="b">
        <f>IFERROR(VLOOKUP(A1007,'Calculs FA (auto)'!A:O,15,0),FALSE)</f>
        <v>0</v>
      </c>
      <c r="Z1007" s="26">
        <f>IFERROR(VLOOKUP(A1007,'Evaluations (formulaire)'!A:M,9,0),0)</f>
        <v>0</v>
      </c>
      <c r="AA1007" s="135" t="b">
        <v>1</v>
      </c>
      <c r="AB1007" s="135" t="b">
        <v>0</v>
      </c>
      <c r="AC1007" s="135" t="b">
        <f t="shared" si="171"/>
        <v>1</v>
      </c>
      <c r="AD1007" s="135" t="b">
        <f t="shared" si="172"/>
        <v>0</v>
      </c>
      <c r="AE1007" s="135" t="b">
        <f t="shared" si="173"/>
        <v>0</v>
      </c>
      <c r="AF1007" s="135" t="b">
        <f>AND(AC1007,$V1007&lt;=Synthèse!$B$44)</f>
        <v>1</v>
      </c>
      <c r="AG1007" s="135" t="b">
        <f>AND(AD1007,$V1007&lt;=Synthèse!$B$44)</f>
        <v>0</v>
      </c>
      <c r="AH1007" s="135" t="b">
        <f>AND(AE1007,$V1007&lt;=Synthèse!$B$44)</f>
        <v>0</v>
      </c>
      <c r="AI1007" s="137" t="b">
        <v>0</v>
      </c>
      <c r="AJ1007" s="137" t="b">
        <v>1</v>
      </c>
      <c r="AK1007" s="137" t="b">
        <f t="shared" si="174"/>
        <v>0</v>
      </c>
      <c r="AL1007" s="137" t="b">
        <f t="shared" si="175"/>
        <v>1</v>
      </c>
      <c r="AM1007" s="137" t="b">
        <f>AND(AK1007,$V1007&lt;=Synthèse!$B$44)</f>
        <v>0</v>
      </c>
      <c r="AN1007" s="137" t="b">
        <f>AND(AL1007,$V1007&lt;=Synthèse!$B$44)</f>
        <v>1</v>
      </c>
    </row>
    <row r="1008" spans="1:40">
      <c r="A1008" s="17">
        <v>575946</v>
      </c>
      <c r="B1008" t="str">
        <f ca="1">VLOOKUP(A1008,'Fichier FI (en entrée)'!B:AH,3,0)</f>
        <v>HZYPDNQBQQ</v>
      </c>
      <c r="C1008">
        <f t="shared" si="165"/>
        <v>636</v>
      </c>
      <c r="D1008">
        <f t="shared" si="166"/>
        <v>12.65</v>
      </c>
      <c r="E1008" s="14" t="str">
        <f>VLOOKUP(A1008,'Fichier FI (en entrée)'!B:AH,2,0)</f>
        <v>EV</v>
      </c>
      <c r="F1008" s="14" t="b">
        <f t="shared" si="167"/>
        <v>1</v>
      </c>
      <c r="G1008" s="14" t="b">
        <f>IFERROR(VLOOKUP(A1008,'Calculs FA (auto)'!A:F,6,0),FALSE)</f>
        <v>0</v>
      </c>
      <c r="H1008" s="14" t="b">
        <f t="shared" si="168"/>
        <v>0</v>
      </c>
      <c r="I1008" s="16">
        <f>IFERROR(VLOOKUP(A1008,'Moyennes FI (en entrée)'!B:N,7,0),"")</f>
        <v>10.65</v>
      </c>
      <c r="J1008" s="16">
        <f>IFERROR(VLOOKUP(VLOOKUP(A1008,'Fichier FI (en entrée)'!B:AH,33,0),Modificateurs!A$2:B$5,2,0),0)</f>
        <v>0</v>
      </c>
      <c r="K1008" s="16">
        <f>IFERROR(VLOOKUP(VLOOKUP(A1008,'Redoub FI (en entrée)'!B:N,7,0),Modificateurs!A$8:B$11,2,0),0)</f>
        <v>0</v>
      </c>
      <c r="L1008" s="16">
        <f>IFERROR(VLOOKUP(M1008,Modificateurs!D$1:E$94,2,0),0)</f>
        <v>2</v>
      </c>
      <c r="M1008" t="str">
        <f>VLOOKUP(A1008,'Fichier FI (en entrée)'!B:AH,16,0)&amp;" "&amp;VLOOKUP(A1008,'Fichier FI (en entrée)'!B:AH,20,0)&amp;" "&amp;VLOOKUP(A1008,'Fichier FI (en entrée)'!B:AH,27,0)&amp;" "&amp;VLOOKUP(A1008,'Fichier FI (en entrée)'!B:AH,29,0)</f>
        <v xml:space="preserve">STI2D Système informatique et numérique  </v>
      </c>
      <c r="N1008" t="str">
        <f>VLOOKUP(A1008,'Fichier FI (en entrée)'!B:AH,8,0)</f>
        <v>En Terminale</v>
      </c>
      <c r="O1008" t="b">
        <f>AND(C1008&gt;Synthèse!B$8,C1008&lt;Synthèse!B$10,NOT(Y1008))</f>
        <v>1</v>
      </c>
      <c r="Q1008" s="60">
        <f>ROUNDUP(C1008/(Synthèse!$B$4+Synthèse!$B$1)*8,0)</f>
        <v>3</v>
      </c>
      <c r="R1008" s="60">
        <f>IFERROR(VLOOKUP(A1008,'Evaluations (formulaire)'!A:P,6,0)+VLOOKUP(A1008,'Evaluations (formulaire)'!A:P,7,0),0)</f>
        <v>0</v>
      </c>
      <c r="S1008" s="60">
        <f>IFERROR(VLOOKUP(A1008,'Evaluations (formulaire)'!A:P,8,0),0)</f>
        <v>0</v>
      </c>
      <c r="T1008" s="60">
        <f>IF(AND(ISBLANK(P1008),Q1008&lt;=2),Synthèse!$B$41,IF(AND(ISBLANK(P1008),Q1008&gt;=7),Synthèse!$C$41,R1008+S1008))</f>
        <v>0</v>
      </c>
      <c r="U1008" s="60">
        <f t="shared" si="169"/>
        <v>12.65</v>
      </c>
      <c r="V1008" s="60">
        <f t="shared" si="170"/>
        <v>637</v>
      </c>
      <c r="X1008" s="26">
        <v>339</v>
      </c>
      <c r="Y1008" s="26" t="b">
        <f>IFERROR(VLOOKUP(A1008,'Calculs FA (auto)'!A:O,15,0),FALSE)</f>
        <v>0</v>
      </c>
      <c r="Z1008" s="26">
        <f>IFERROR(VLOOKUP(A1008,'Evaluations (formulaire)'!A:M,9,0),0)</f>
        <v>0</v>
      </c>
      <c r="AA1008" s="135" t="b">
        <v>1</v>
      </c>
      <c r="AB1008" s="135" t="b">
        <v>0</v>
      </c>
      <c r="AC1008" s="135" t="b">
        <f t="shared" si="171"/>
        <v>1</v>
      </c>
      <c r="AD1008" s="135" t="b">
        <f t="shared" si="172"/>
        <v>0</v>
      </c>
      <c r="AE1008" s="135" t="b">
        <f t="shared" si="173"/>
        <v>0</v>
      </c>
      <c r="AF1008" s="135" t="b">
        <f>AND(AC1008,$V1008&lt;=Synthèse!$B$44)</f>
        <v>1</v>
      </c>
      <c r="AG1008" s="135" t="b">
        <f>AND(AD1008,$V1008&lt;=Synthèse!$B$44)</f>
        <v>0</v>
      </c>
      <c r="AH1008" s="135" t="b">
        <f>AND(AE1008,$V1008&lt;=Synthèse!$B$44)</f>
        <v>0</v>
      </c>
      <c r="AI1008" s="137" t="b">
        <v>0</v>
      </c>
      <c r="AJ1008" s="137" t="b">
        <v>1</v>
      </c>
      <c r="AK1008" s="137" t="b">
        <f t="shared" si="174"/>
        <v>0</v>
      </c>
      <c r="AL1008" s="137" t="b">
        <f t="shared" si="175"/>
        <v>1</v>
      </c>
      <c r="AM1008" s="137" t="b">
        <f>AND(AK1008,$V1008&lt;=Synthèse!$B$44)</f>
        <v>0</v>
      </c>
      <c r="AN1008" s="137" t="b">
        <f>AND(AL1008,$V1008&lt;=Synthèse!$B$44)</f>
        <v>1</v>
      </c>
    </row>
    <row r="1009" spans="1:40">
      <c r="A1009" s="17">
        <v>575953</v>
      </c>
      <c r="B1009" t="str">
        <f ca="1">VLOOKUP(A1009,'Fichier FI (en entrée)'!B:AH,3,0)</f>
        <v>IQWZJDZTKQ</v>
      </c>
      <c r="C1009">
        <f t="shared" si="165"/>
        <v>1162</v>
      </c>
      <c r="D1009">
        <f t="shared" si="166"/>
        <v>8.4499999999999993</v>
      </c>
      <c r="E1009" s="14" t="str">
        <f>VLOOKUP(A1009,'Fichier FI (en entrée)'!B:AH,2,0)</f>
        <v>EV</v>
      </c>
      <c r="F1009" s="14" t="b">
        <f t="shared" si="167"/>
        <v>1</v>
      </c>
      <c r="G1009" s="14" t="b">
        <f>IFERROR(VLOOKUP(A1009,'Calculs FA (auto)'!A:F,6,0),FALSE)</f>
        <v>0</v>
      </c>
      <c r="H1009" s="14" t="b">
        <f t="shared" si="168"/>
        <v>0</v>
      </c>
      <c r="I1009" s="16">
        <f>IFERROR(VLOOKUP(A1009,'Moyennes FI (en entrée)'!B:N,7,0),"")</f>
        <v>7.45</v>
      </c>
      <c r="J1009" s="16">
        <f>IFERROR(VLOOKUP(VLOOKUP(A1009,'Fichier FI (en entrée)'!B:AH,33,0),Modificateurs!A$2:B$5,2,0),0)</f>
        <v>0</v>
      </c>
      <c r="K1009" s="16">
        <f>IFERROR(VLOOKUP(VLOOKUP(A1009,'Redoub FI (en entrée)'!B:N,7,0),Modificateurs!A$8:B$11,2,0),0)</f>
        <v>0</v>
      </c>
      <c r="L1009" s="16">
        <f>IFERROR(VLOOKUP(M1009,Modificateurs!D$1:E$94,2,0),0)</f>
        <v>1</v>
      </c>
      <c r="M1009" t="str">
        <f>VLOOKUP(A1009,'Fichier FI (en entrée)'!B:AH,16,0)&amp;" "&amp;VLOOKUP(A1009,'Fichier FI (en entrée)'!B:AH,20,0)&amp;" "&amp;VLOOKUP(A1009,'Fichier FI (en entrée)'!B:AH,27,0)&amp;" "&amp;VLOOKUP(A1009,'Fichier FI (en entrée)'!B:AH,29,0)</f>
        <v xml:space="preserve">S Sciences de la vie et de la terre  </v>
      </c>
      <c r="N1009" t="str">
        <f>VLOOKUP(A1009,'Fichier FI (en entrée)'!B:AH,8,0)</f>
        <v>En Terminale</v>
      </c>
      <c r="O1009" t="b">
        <f>AND(C1009&gt;Synthèse!B$8,C1009&lt;Synthèse!B$10,NOT(Y1009))</f>
        <v>1</v>
      </c>
      <c r="P1009" t="s">
        <v>2263</v>
      </c>
      <c r="Q1009" s="60">
        <f>ROUNDUP(C1009/(Synthèse!$B$4+Synthèse!$B$1)*8,0)</f>
        <v>6</v>
      </c>
      <c r="R1009" s="60">
        <f>IFERROR(VLOOKUP(A1009,'Evaluations (formulaire)'!A:P,6,0)+VLOOKUP(A1009,'Evaluations (formulaire)'!A:P,7,0),0)</f>
        <v>0</v>
      </c>
      <c r="S1009" s="60">
        <f>IFERROR(VLOOKUP(A1009,'Evaluations (formulaire)'!A:P,8,0),0)</f>
        <v>0</v>
      </c>
      <c r="T1009" s="60">
        <f>IF(AND(ISBLANK(P1009),Q1009&lt;=2),Synthèse!$B$41,IF(AND(ISBLANK(P1009),Q1009&gt;=7),Synthèse!$C$41,R1009+S1009))</f>
        <v>0</v>
      </c>
      <c r="U1009" s="60">
        <f t="shared" si="169"/>
        <v>8.4499999999999993</v>
      </c>
      <c r="V1009" s="60">
        <f t="shared" si="170"/>
        <v>1160</v>
      </c>
      <c r="X1009" s="26">
        <v>47</v>
      </c>
      <c r="Y1009" s="26" t="b">
        <f>IFERROR(VLOOKUP(A1009,'Calculs FA (auto)'!A:O,15,0),FALSE)</f>
        <v>0</v>
      </c>
      <c r="Z1009" s="26">
        <f>IFERROR(VLOOKUP(A1009,'Evaluations (formulaire)'!A:M,9,0),0)</f>
        <v>0</v>
      </c>
      <c r="AA1009" s="135" t="b">
        <v>0</v>
      </c>
      <c r="AB1009" s="135" t="b">
        <v>1</v>
      </c>
      <c r="AC1009" s="135" t="b">
        <f t="shared" si="171"/>
        <v>0</v>
      </c>
      <c r="AD1009" s="135" t="b">
        <f t="shared" si="172"/>
        <v>1</v>
      </c>
      <c r="AE1009" s="135" t="b">
        <f t="shared" si="173"/>
        <v>0</v>
      </c>
      <c r="AF1009" s="135" t="b">
        <f>AND(AC1009,$V1009&lt;=Synthèse!$B$44)</f>
        <v>0</v>
      </c>
      <c r="AG1009" s="135" t="b">
        <f>AND(AD1009,$V1009&lt;=Synthèse!$B$44)</f>
        <v>0</v>
      </c>
      <c r="AH1009" s="135" t="b">
        <f>AND(AE1009,$V1009&lt;=Synthèse!$B$44)</f>
        <v>0</v>
      </c>
      <c r="AI1009" s="137" t="b">
        <v>1</v>
      </c>
      <c r="AJ1009" s="137" t="b">
        <v>0</v>
      </c>
      <c r="AK1009" s="137" t="b">
        <f t="shared" si="174"/>
        <v>1</v>
      </c>
      <c r="AL1009" s="137" t="b">
        <f t="shared" si="175"/>
        <v>0</v>
      </c>
      <c r="AM1009" s="137" t="b">
        <f>AND(AK1009,$V1009&lt;=Synthèse!$B$44)</f>
        <v>0</v>
      </c>
      <c r="AN1009" s="137" t="b">
        <f>AND(AL1009,$V1009&lt;=Synthèse!$B$44)</f>
        <v>0</v>
      </c>
    </row>
    <row r="1010" spans="1:40">
      <c r="A1010" s="17">
        <v>575963</v>
      </c>
      <c r="B1010" t="str">
        <f ca="1">VLOOKUP(A1010,'Fichier FI (en entrée)'!B:AH,3,0)</f>
        <v>NXQDBRTPBU</v>
      </c>
      <c r="C1010">
        <f t="shared" si="165"/>
        <v>1219</v>
      </c>
      <c r="D1010">
        <f t="shared" si="166"/>
        <v>7.4600000000000009</v>
      </c>
      <c r="E1010" s="14" t="str">
        <f>VLOOKUP(A1010,'Fichier FI (en entrée)'!B:AH,2,0)</f>
        <v>EV</v>
      </c>
      <c r="F1010" s="14" t="b">
        <f t="shared" si="167"/>
        <v>1</v>
      </c>
      <c r="G1010" s="14" t="b">
        <f>IFERROR(VLOOKUP(A1010,'Calculs FA (auto)'!A:F,6,0),FALSE)</f>
        <v>1</v>
      </c>
      <c r="H1010" s="14" t="b">
        <f t="shared" si="168"/>
        <v>1</v>
      </c>
      <c r="I1010" s="16">
        <f>IFERROR(VLOOKUP(A1010,'Moyennes FI (en entrée)'!B:N,7,0),"")</f>
        <v>8.4600000000000009</v>
      </c>
      <c r="J1010" s="16">
        <f>IFERROR(VLOOKUP(VLOOKUP(A1010,'Fichier FI (en entrée)'!B:AH,33,0),Modificateurs!A$2:B$5,2,0),0)</f>
        <v>-3</v>
      </c>
      <c r="K1010" s="16">
        <f>IFERROR(VLOOKUP(VLOOKUP(A1010,'Redoub FI (en entrée)'!B:N,7,0),Modificateurs!A$8:B$11,2,0),0)</f>
        <v>0</v>
      </c>
      <c r="L1010" s="16">
        <f>IFERROR(VLOOKUP(M1010,Modificateurs!D$1:E$94,2,0),0)</f>
        <v>2</v>
      </c>
      <c r="M1010" t="str">
        <f>VLOOKUP(A1010,'Fichier FI (en entrée)'!B:AH,16,0)&amp;" "&amp;VLOOKUP(A1010,'Fichier FI (en entrée)'!B:AH,20,0)&amp;" "&amp;VLOOKUP(A1010,'Fichier FI (en entrée)'!B:AH,27,0)&amp;" "&amp;VLOOKUP(A1010,'Fichier FI (en entrée)'!B:AH,29,0)</f>
        <v xml:space="preserve">STI2D Système informatique et numérique  </v>
      </c>
      <c r="N1010" t="str">
        <f>VLOOKUP(A1010,'Fichier FI (en entrée)'!B:AH,8,0)</f>
        <v>En Terminale</v>
      </c>
      <c r="O1010" t="b">
        <f>AND(C1010&gt;Synthèse!B$8,C1010&lt;Synthèse!B$10,NOT(Y1010))</f>
        <v>0</v>
      </c>
      <c r="P1010" t="s">
        <v>84</v>
      </c>
      <c r="Q1010" s="60">
        <f>ROUNDUP(C1010/(Synthèse!$B$4+Synthèse!$B$1)*8,0)</f>
        <v>6</v>
      </c>
      <c r="R1010" s="60">
        <f>IFERROR(VLOOKUP(A1010,'Evaluations (formulaire)'!A:P,6,0)+VLOOKUP(A1010,'Evaluations (formulaire)'!A:P,7,0),0)</f>
        <v>0</v>
      </c>
      <c r="S1010" s="60">
        <f>IFERROR(VLOOKUP(A1010,'Evaluations (formulaire)'!A:P,8,0),0)</f>
        <v>0</v>
      </c>
      <c r="T1010" s="60">
        <f>IF(AND(ISBLANK(P1010),Q1010&lt;=2),Synthèse!$B$41,IF(AND(ISBLANK(P1010),Q1010&gt;=7),Synthèse!$C$41,R1010+S1010))</f>
        <v>0</v>
      </c>
      <c r="U1010" s="60">
        <f t="shared" si="169"/>
        <v>7.4600000000000009</v>
      </c>
      <c r="V1010" s="60">
        <f t="shared" si="170"/>
        <v>1217</v>
      </c>
      <c r="X1010" s="26">
        <v>234</v>
      </c>
      <c r="Y1010" s="26" t="b">
        <f>IFERROR(VLOOKUP(A1010,'Calculs FA (auto)'!A:O,15,0),FALSE)</f>
        <v>1</v>
      </c>
      <c r="Z1010" s="26">
        <f>IFERROR(VLOOKUP(A1010,'Evaluations (formulaire)'!A:M,9,0),0)</f>
        <v>0</v>
      </c>
      <c r="AA1010" s="135" t="b">
        <v>0</v>
      </c>
      <c r="AB1010" s="135" t="b">
        <v>1</v>
      </c>
      <c r="AC1010" s="135" t="b">
        <f t="shared" si="171"/>
        <v>0</v>
      </c>
      <c r="AD1010" s="135" t="b">
        <f t="shared" si="172"/>
        <v>1</v>
      </c>
      <c r="AE1010" s="135" t="b">
        <f t="shared" si="173"/>
        <v>0</v>
      </c>
      <c r="AF1010" s="135" t="b">
        <f>AND(AC1010,$V1010&lt;=Synthèse!$B$44)</f>
        <v>0</v>
      </c>
      <c r="AG1010" s="135" t="b">
        <f>AND(AD1010,$V1010&lt;=Synthèse!$B$44)</f>
        <v>0</v>
      </c>
      <c r="AH1010" s="135" t="b">
        <f>AND(AE1010,$V1010&lt;=Synthèse!$B$44)</f>
        <v>0</v>
      </c>
      <c r="AI1010" s="137" t="b">
        <v>0</v>
      </c>
      <c r="AJ1010" s="137" t="b">
        <v>0</v>
      </c>
      <c r="AK1010" s="137" t="b">
        <f t="shared" si="174"/>
        <v>0</v>
      </c>
      <c r="AL1010" s="137" t="b">
        <f t="shared" si="175"/>
        <v>0</v>
      </c>
      <c r="AM1010" s="137" t="b">
        <f>AND(AK1010,$V1010&lt;=Synthèse!$B$44)</f>
        <v>0</v>
      </c>
      <c r="AN1010" s="137" t="b">
        <f>AND(AL1010,$V1010&lt;=Synthèse!$B$44)</f>
        <v>0</v>
      </c>
    </row>
    <row r="1011" spans="1:40">
      <c r="A1011" s="17">
        <v>575968</v>
      </c>
      <c r="B1011" t="str">
        <f ca="1">VLOOKUP(A1011,'Fichier FI (en entrée)'!B:AH,3,0)</f>
        <v>BPFTIAWTHW</v>
      </c>
      <c r="C1011">
        <f t="shared" si="165"/>
        <v>1094</v>
      </c>
      <c r="D1011">
        <f t="shared" si="166"/>
        <v>9.3699999999999992</v>
      </c>
      <c r="E1011" s="14" t="str">
        <f>VLOOKUP(A1011,'Fichier FI (en entrée)'!B:AH,2,0)</f>
        <v>EV</v>
      </c>
      <c r="F1011" s="14" t="b">
        <f t="shared" si="167"/>
        <v>1</v>
      </c>
      <c r="G1011" s="14" t="b">
        <f>IFERROR(VLOOKUP(A1011,'Calculs FA (auto)'!A:F,6,0),FALSE)</f>
        <v>1</v>
      </c>
      <c r="H1011" s="14" t="b">
        <f t="shared" si="168"/>
        <v>1</v>
      </c>
      <c r="I1011" s="16">
        <f>IFERROR(VLOOKUP(A1011,'Moyennes FI (en entrée)'!B:N,7,0),"")</f>
        <v>8.3699999999999992</v>
      </c>
      <c r="J1011" s="16">
        <f>IFERROR(VLOOKUP(VLOOKUP(A1011,'Fichier FI (en entrée)'!B:AH,33,0),Modificateurs!A$2:B$5,2,0),0)</f>
        <v>0</v>
      </c>
      <c r="K1011" s="16">
        <f>IFERROR(VLOOKUP(VLOOKUP(A1011,'Redoub FI (en entrée)'!B:N,7,0),Modificateurs!A$8:B$11,2,0),0)</f>
        <v>0</v>
      </c>
      <c r="L1011" s="16">
        <f>IFERROR(VLOOKUP(M1011,Modificateurs!D$1:E$94,2,0),0)</f>
        <v>1</v>
      </c>
      <c r="M1011" t="str">
        <f>VLOOKUP(A1011,'Fichier FI (en entrée)'!B:AH,16,0)&amp;" "&amp;VLOOKUP(A1011,'Fichier FI (en entrée)'!B:AH,20,0)&amp;" "&amp;VLOOKUP(A1011,'Fichier FI (en entrée)'!B:AH,27,0)&amp;" "&amp;VLOOKUP(A1011,'Fichier FI (en entrée)'!B:AH,29,0)</f>
        <v xml:space="preserve">S Sciences de la vie et de la terre  </v>
      </c>
      <c r="N1011" t="str">
        <f>VLOOKUP(A1011,'Fichier FI (en entrée)'!B:AH,8,0)</f>
        <v>En Terminale</v>
      </c>
      <c r="O1011" t="b">
        <f>AND(C1011&gt;Synthèse!B$8,C1011&lt;Synthèse!B$10,NOT(Y1011))</f>
        <v>0</v>
      </c>
      <c r="P1011" t="s">
        <v>2285</v>
      </c>
      <c r="Q1011" s="60">
        <f>ROUNDUP(C1011/(Synthèse!$B$4+Synthèse!$B$1)*8,0)</f>
        <v>6</v>
      </c>
      <c r="R1011" s="60">
        <f>IFERROR(VLOOKUP(A1011,'Evaluations (formulaire)'!A:P,6,0)+VLOOKUP(A1011,'Evaluations (formulaire)'!A:P,7,0),0)</f>
        <v>0</v>
      </c>
      <c r="S1011" s="60">
        <f>IFERROR(VLOOKUP(A1011,'Evaluations (formulaire)'!A:P,8,0),0)</f>
        <v>0</v>
      </c>
      <c r="T1011" s="60">
        <f>IF(AND(ISBLANK(P1011),Q1011&lt;=2),Synthèse!$B$41,IF(AND(ISBLANK(P1011),Q1011&gt;=7),Synthèse!$C$41,R1011+S1011))</f>
        <v>0</v>
      </c>
      <c r="U1011" s="60">
        <f t="shared" si="169"/>
        <v>9.3699999999999992</v>
      </c>
      <c r="V1011" s="60">
        <f t="shared" si="170"/>
        <v>1092</v>
      </c>
      <c r="X1011" s="26">
        <v>1645</v>
      </c>
      <c r="Y1011" s="26" t="b">
        <f>IFERROR(VLOOKUP(A1011,'Calculs FA (auto)'!A:O,15,0),FALSE)</f>
        <v>1</v>
      </c>
      <c r="Z1011" s="26">
        <f>IFERROR(VLOOKUP(A1011,'Evaluations (formulaire)'!A:M,9,0),0)</f>
        <v>0</v>
      </c>
      <c r="AA1011" s="135" t="b">
        <v>1</v>
      </c>
      <c r="AB1011" s="135" t="b">
        <v>0</v>
      </c>
      <c r="AC1011" s="135" t="b">
        <f t="shared" si="171"/>
        <v>1</v>
      </c>
      <c r="AD1011" s="135" t="b">
        <f t="shared" si="172"/>
        <v>0</v>
      </c>
      <c r="AE1011" s="135" t="b">
        <f t="shared" si="173"/>
        <v>0</v>
      </c>
      <c r="AF1011" s="135" t="b">
        <f>AND(AC1011,$V1011&lt;=Synthèse!$B$44)</f>
        <v>0</v>
      </c>
      <c r="AG1011" s="135" t="b">
        <f>AND(AD1011,$V1011&lt;=Synthèse!$B$44)</f>
        <v>0</v>
      </c>
      <c r="AH1011" s="135" t="b">
        <f>AND(AE1011,$V1011&lt;=Synthèse!$B$44)</f>
        <v>0</v>
      </c>
      <c r="AI1011" s="137" t="b">
        <v>0</v>
      </c>
      <c r="AJ1011" s="137" t="b">
        <v>1</v>
      </c>
      <c r="AK1011" s="137" t="b">
        <f t="shared" si="174"/>
        <v>0</v>
      </c>
      <c r="AL1011" s="137" t="b">
        <f t="shared" si="175"/>
        <v>1</v>
      </c>
      <c r="AM1011" s="137" t="b">
        <f>AND(AK1011,$V1011&lt;=Synthèse!$B$44)</f>
        <v>0</v>
      </c>
      <c r="AN1011" s="137" t="b">
        <f>AND(AL1011,$V1011&lt;=Synthèse!$B$44)</f>
        <v>0</v>
      </c>
    </row>
    <row r="1012" spans="1:40">
      <c r="A1012" s="17">
        <v>575977</v>
      </c>
      <c r="B1012" t="str">
        <f ca="1">VLOOKUP(A1012,'Fichier FI (en entrée)'!B:AH,3,0)</f>
        <v>GNTLIOFEBR</v>
      </c>
      <c r="C1012">
        <f t="shared" si="165"/>
        <v>864</v>
      </c>
      <c r="D1012">
        <f t="shared" si="166"/>
        <v>11.36</v>
      </c>
      <c r="E1012" s="14" t="str">
        <f>VLOOKUP(A1012,'Fichier FI (en entrée)'!B:AH,2,0)</f>
        <v>EV</v>
      </c>
      <c r="F1012" s="14" t="b">
        <f t="shared" si="167"/>
        <v>1</v>
      </c>
      <c r="G1012" s="14" t="b">
        <f>IFERROR(VLOOKUP(A1012,'Calculs FA (auto)'!A:F,6,0),FALSE)</f>
        <v>0</v>
      </c>
      <c r="H1012" s="14" t="b">
        <f t="shared" si="168"/>
        <v>0</v>
      </c>
      <c r="I1012" s="16">
        <f>IFERROR(VLOOKUP(A1012,'Moyennes FI (en entrée)'!B:N,7,0),"")</f>
        <v>9.36</v>
      </c>
      <c r="J1012" s="16">
        <f>IFERROR(VLOOKUP(VLOOKUP(A1012,'Fichier FI (en entrée)'!B:AH,33,0),Modificateurs!A$2:B$5,2,0),0)</f>
        <v>0</v>
      </c>
      <c r="K1012" s="16">
        <f>IFERROR(VLOOKUP(VLOOKUP(A1012,'Redoub FI (en entrée)'!B:N,7,0),Modificateurs!A$8:B$11,2,0),0)</f>
        <v>0</v>
      </c>
      <c r="L1012" s="16">
        <f>IFERROR(VLOOKUP(M1012,Modificateurs!D$1:E$94,2,0),0)</f>
        <v>2</v>
      </c>
      <c r="M1012" t="str">
        <f>VLOOKUP(A1012,'Fichier FI (en entrée)'!B:AH,16,0)&amp;" "&amp;VLOOKUP(A1012,'Fichier FI (en entrée)'!B:AH,20,0)&amp;" "&amp;VLOOKUP(A1012,'Fichier FI (en entrée)'!B:AH,27,0)&amp;" "&amp;VLOOKUP(A1012,'Fichier FI (en entrée)'!B:AH,29,0)</f>
        <v xml:space="preserve">STI2D Système informatique et numérique  </v>
      </c>
      <c r="N1012" t="str">
        <f>VLOOKUP(A1012,'Fichier FI (en entrée)'!B:AH,8,0)</f>
        <v>En Terminale</v>
      </c>
      <c r="O1012" t="b">
        <f>AND(C1012&gt;Synthèse!B$8,C1012&lt;Synthèse!B$10,NOT(Y1012))</f>
        <v>1</v>
      </c>
      <c r="P1012" t="s">
        <v>2264</v>
      </c>
      <c r="Q1012" s="60">
        <f>ROUNDUP(C1012/(Synthèse!$B$4+Synthèse!$B$1)*8,0)</f>
        <v>5</v>
      </c>
      <c r="R1012" s="60">
        <f>IFERROR(VLOOKUP(A1012,'Evaluations (formulaire)'!A:P,6,0)+VLOOKUP(A1012,'Evaluations (formulaire)'!A:P,7,0),0)</f>
        <v>0</v>
      </c>
      <c r="S1012" s="60">
        <f>IFERROR(VLOOKUP(A1012,'Evaluations (formulaire)'!A:P,8,0),0)</f>
        <v>0</v>
      </c>
      <c r="T1012" s="60">
        <f>IF(AND(ISBLANK(P1012),Q1012&lt;=2),Synthèse!$B$41,IF(AND(ISBLANK(P1012),Q1012&gt;=7),Synthèse!$C$41,R1012+S1012))</f>
        <v>0</v>
      </c>
      <c r="U1012" s="60">
        <f t="shared" si="169"/>
        <v>11.36</v>
      </c>
      <c r="V1012" s="60">
        <f t="shared" si="170"/>
        <v>864</v>
      </c>
      <c r="X1012" s="26">
        <v>1292</v>
      </c>
      <c r="Y1012" s="26" t="b">
        <f>IFERROR(VLOOKUP(A1012,'Calculs FA (auto)'!A:O,15,0),FALSE)</f>
        <v>0</v>
      </c>
      <c r="Z1012" s="26">
        <f>IFERROR(VLOOKUP(A1012,'Evaluations (formulaire)'!A:M,9,0),0)</f>
        <v>0</v>
      </c>
      <c r="AA1012" s="135" t="b">
        <v>1</v>
      </c>
      <c r="AB1012" s="135" t="b">
        <v>0</v>
      </c>
      <c r="AC1012" s="135" t="b">
        <f t="shared" si="171"/>
        <v>1</v>
      </c>
      <c r="AD1012" s="135" t="b">
        <f t="shared" si="172"/>
        <v>0</v>
      </c>
      <c r="AE1012" s="135" t="b">
        <f t="shared" si="173"/>
        <v>0</v>
      </c>
      <c r="AF1012" s="135" t="b">
        <f>AND(AC1012,$V1012&lt;=Synthèse!$B$44)</f>
        <v>0</v>
      </c>
      <c r="AG1012" s="135" t="b">
        <f>AND(AD1012,$V1012&lt;=Synthèse!$B$44)</f>
        <v>0</v>
      </c>
      <c r="AH1012" s="135" t="b">
        <f>AND(AE1012,$V1012&lt;=Synthèse!$B$44)</f>
        <v>0</v>
      </c>
      <c r="AI1012" s="137" t="b">
        <v>0</v>
      </c>
      <c r="AJ1012" s="137" t="b">
        <v>1</v>
      </c>
      <c r="AK1012" s="137" t="b">
        <f t="shared" si="174"/>
        <v>0</v>
      </c>
      <c r="AL1012" s="137" t="b">
        <f t="shared" si="175"/>
        <v>1</v>
      </c>
      <c r="AM1012" s="137" t="b">
        <f>AND(AK1012,$V1012&lt;=Synthèse!$B$44)</f>
        <v>0</v>
      </c>
      <c r="AN1012" s="137" t="b">
        <f>AND(AL1012,$V1012&lt;=Synthèse!$B$44)</f>
        <v>0</v>
      </c>
    </row>
    <row r="1013" spans="1:40">
      <c r="A1013" s="17">
        <v>576001</v>
      </c>
      <c r="B1013" t="str">
        <f ca="1">VLOOKUP(A1013,'Fichier FI (en entrée)'!B:AH,3,0)</f>
        <v>JLBENNDTVJ</v>
      </c>
      <c r="C1013">
        <f t="shared" si="165"/>
        <v>1373</v>
      </c>
      <c r="D1013">
        <f t="shared" si="166"/>
        <v>4.2300000000000004</v>
      </c>
      <c r="E1013" s="14" t="str">
        <f>VLOOKUP(A1013,'Fichier FI (en entrée)'!B:AH,2,0)</f>
        <v>EV</v>
      </c>
      <c r="F1013" s="14" t="b">
        <f t="shared" si="167"/>
        <v>1</v>
      </c>
      <c r="G1013" s="14" t="b">
        <f>IFERROR(VLOOKUP(A1013,'Calculs FA (auto)'!A:F,6,0),FALSE)</f>
        <v>0</v>
      </c>
      <c r="H1013" s="14" t="b">
        <f t="shared" si="168"/>
        <v>0</v>
      </c>
      <c r="I1013" s="16">
        <f>IFERROR(VLOOKUP(A1013,'Moyennes FI (en entrée)'!B:N,7,0),"")</f>
        <v>10.23</v>
      </c>
      <c r="J1013" s="16">
        <f>IFERROR(VLOOKUP(VLOOKUP(A1013,'Fichier FI (en entrée)'!B:AH,33,0),Modificateurs!A$2:B$5,2,0),0)</f>
        <v>0</v>
      </c>
      <c r="K1013" s="16">
        <f>IFERROR(VLOOKUP(VLOOKUP(A1013,'Redoub FI (en entrée)'!B:N,7,0),Modificateurs!A$8:B$11,2,0),0)</f>
        <v>0</v>
      </c>
      <c r="L1013" s="16">
        <f>IFERROR(VLOOKUP(M1013,Modificateurs!D$1:E$94,2,0),0)</f>
        <v>-6</v>
      </c>
      <c r="M1013" t="str">
        <f>VLOOKUP(A1013,'Fichier FI (en entrée)'!B:AH,16,0)&amp;" "&amp;VLOOKUP(A1013,'Fichier FI (en entrée)'!B:AH,20,0)&amp;" "&amp;VLOOKUP(A1013,'Fichier FI (en entrée)'!B:AH,27,0)&amp;" "&amp;VLOOKUP(A1013,'Fichier FI (en entrée)'!B:AH,29,0)</f>
        <v xml:space="preserve">STI2D Innovation Technologique et Eco conception  </v>
      </c>
      <c r="N1013" t="str">
        <f>VLOOKUP(A1013,'Fichier FI (en entrée)'!B:AH,8,0)</f>
        <v>En Terminale</v>
      </c>
      <c r="O1013" t="b">
        <f>AND(C1013&gt;Synthèse!B$8,C1013&lt;Synthèse!B$10,NOT(Y1013))</f>
        <v>0</v>
      </c>
      <c r="P1013" t="s">
        <v>2263</v>
      </c>
      <c r="Q1013" s="60">
        <f>ROUNDUP(C1013/(Synthèse!$B$4+Synthèse!$B$1)*8,0)</f>
        <v>7</v>
      </c>
      <c r="R1013" s="60">
        <f>IFERROR(VLOOKUP(A1013,'Evaluations (formulaire)'!A:P,6,0)+VLOOKUP(A1013,'Evaluations (formulaire)'!A:P,7,0),0)</f>
        <v>0</v>
      </c>
      <c r="S1013" s="60">
        <f>IFERROR(VLOOKUP(A1013,'Evaluations (formulaire)'!A:P,8,0),0)</f>
        <v>0</v>
      </c>
      <c r="T1013" s="60">
        <f>IF(AND(ISBLANK(P1013),Q1013&lt;=2),Synthèse!$B$41,IF(AND(ISBLANK(P1013),Q1013&gt;=7),Synthèse!$C$41,R1013+S1013))</f>
        <v>0</v>
      </c>
      <c r="U1013" s="60">
        <f t="shared" si="169"/>
        <v>4.2300000000000004</v>
      </c>
      <c r="V1013" s="60">
        <f t="shared" si="170"/>
        <v>1373</v>
      </c>
      <c r="X1013" s="26">
        <v>490</v>
      </c>
      <c r="Y1013" s="26" t="b">
        <f>IFERROR(VLOOKUP(A1013,'Calculs FA (auto)'!A:O,15,0),FALSE)</f>
        <v>0</v>
      </c>
      <c r="Z1013" s="26">
        <f>IFERROR(VLOOKUP(A1013,'Evaluations (formulaire)'!A:M,9,0),0)</f>
        <v>0</v>
      </c>
      <c r="AA1013" s="135" t="b">
        <v>0</v>
      </c>
      <c r="AB1013" s="135" t="b">
        <v>1</v>
      </c>
      <c r="AC1013" s="135" t="b">
        <f t="shared" si="171"/>
        <v>0</v>
      </c>
      <c r="AD1013" s="135" t="b">
        <f t="shared" si="172"/>
        <v>1</v>
      </c>
      <c r="AE1013" s="135" t="b">
        <f t="shared" si="173"/>
        <v>0</v>
      </c>
      <c r="AF1013" s="135" t="b">
        <f>AND(AC1013,$V1013&lt;=Synthèse!$B$44)</f>
        <v>0</v>
      </c>
      <c r="AG1013" s="135" t="b">
        <f>AND(AD1013,$V1013&lt;=Synthèse!$B$44)</f>
        <v>0</v>
      </c>
      <c r="AH1013" s="135" t="b">
        <f>AND(AE1013,$V1013&lt;=Synthèse!$B$44)</f>
        <v>0</v>
      </c>
      <c r="AI1013" s="137" t="b">
        <v>1</v>
      </c>
      <c r="AJ1013" s="137" t="b">
        <v>0</v>
      </c>
      <c r="AK1013" s="137" t="b">
        <f t="shared" si="174"/>
        <v>1</v>
      </c>
      <c r="AL1013" s="137" t="b">
        <f t="shared" si="175"/>
        <v>0</v>
      </c>
      <c r="AM1013" s="137" t="b">
        <f>AND(AK1013,$V1013&lt;=Synthèse!$B$44)</f>
        <v>0</v>
      </c>
      <c r="AN1013" s="137" t="b">
        <f>AND(AL1013,$V1013&lt;=Synthèse!$B$44)</f>
        <v>0</v>
      </c>
    </row>
    <row r="1014" spans="1:40">
      <c r="A1014" s="17">
        <v>576003</v>
      </c>
      <c r="B1014" t="str">
        <f ca="1">VLOOKUP(A1014,'Fichier FI (en entrée)'!B:AH,3,0)</f>
        <v>CBOTQXSFJJ</v>
      </c>
      <c r="C1014">
        <f t="shared" si="165"/>
        <v>1153</v>
      </c>
      <c r="D1014">
        <f t="shared" si="166"/>
        <v>8.59</v>
      </c>
      <c r="E1014" s="14" t="str">
        <f>VLOOKUP(A1014,'Fichier FI (en entrée)'!B:AH,2,0)</f>
        <v>EV</v>
      </c>
      <c r="F1014" s="14" t="b">
        <f t="shared" si="167"/>
        <v>1</v>
      </c>
      <c r="G1014" s="14" t="b">
        <f>IFERROR(VLOOKUP(A1014,'Calculs FA (auto)'!A:F,6,0),FALSE)</f>
        <v>0</v>
      </c>
      <c r="H1014" s="14" t="b">
        <f t="shared" si="168"/>
        <v>0</v>
      </c>
      <c r="I1014" s="16">
        <f>IFERROR(VLOOKUP(A1014,'Moyennes FI (en entrée)'!B:N,7,0),"")</f>
        <v>9.59</v>
      </c>
      <c r="J1014" s="16">
        <f>IFERROR(VLOOKUP(VLOOKUP(A1014,'Fichier FI (en entrée)'!B:AH,33,0),Modificateurs!A$2:B$5,2,0),0)</f>
        <v>-3</v>
      </c>
      <c r="K1014" s="16">
        <f>IFERROR(VLOOKUP(VLOOKUP(A1014,'Redoub FI (en entrée)'!B:N,7,0),Modificateurs!A$8:B$11,2,0),0)</f>
        <v>0</v>
      </c>
      <c r="L1014" s="16">
        <f>IFERROR(VLOOKUP(M1014,Modificateurs!D$1:E$94,2,0),0)</f>
        <v>2</v>
      </c>
      <c r="M1014" t="str">
        <f>VLOOKUP(A1014,'Fichier FI (en entrée)'!B:AH,16,0)&amp;" "&amp;VLOOKUP(A1014,'Fichier FI (en entrée)'!B:AH,20,0)&amp;" "&amp;VLOOKUP(A1014,'Fichier FI (en entrée)'!B:AH,27,0)&amp;" "&amp;VLOOKUP(A1014,'Fichier FI (en entrée)'!B:AH,29,0)</f>
        <v xml:space="preserve">STI2D Système informatique et numérique  </v>
      </c>
      <c r="N1014" t="str">
        <f>VLOOKUP(A1014,'Fichier FI (en entrée)'!B:AH,8,0)</f>
        <v>En Terminale</v>
      </c>
      <c r="O1014" t="b">
        <f>AND(C1014&gt;Synthèse!B$8,C1014&lt;Synthèse!B$10,NOT(Y1014))</f>
        <v>1</v>
      </c>
      <c r="Q1014" s="60">
        <f>ROUNDUP(C1014/(Synthèse!$B$4+Synthèse!$B$1)*8,0)</f>
        <v>6</v>
      </c>
      <c r="R1014" s="60">
        <f>IFERROR(VLOOKUP(A1014,'Evaluations (formulaire)'!A:P,6,0)+VLOOKUP(A1014,'Evaluations (formulaire)'!A:P,7,0),0)</f>
        <v>0</v>
      </c>
      <c r="S1014" s="60">
        <f>IFERROR(VLOOKUP(A1014,'Evaluations (formulaire)'!A:P,8,0),0)</f>
        <v>0</v>
      </c>
      <c r="T1014" s="60">
        <f>IF(AND(ISBLANK(P1014),Q1014&lt;=2),Synthèse!$B$41,IF(AND(ISBLANK(P1014),Q1014&gt;=7),Synthèse!$C$41,R1014+S1014))</f>
        <v>0</v>
      </c>
      <c r="U1014" s="60">
        <f t="shared" si="169"/>
        <v>8.59</v>
      </c>
      <c r="V1014" s="60">
        <f t="shared" si="170"/>
        <v>1151</v>
      </c>
      <c r="X1014" s="26">
        <v>343</v>
      </c>
      <c r="Y1014" s="26" t="b">
        <f>IFERROR(VLOOKUP(A1014,'Calculs FA (auto)'!A:O,15,0),FALSE)</f>
        <v>0</v>
      </c>
      <c r="Z1014" s="26">
        <f>IFERROR(VLOOKUP(A1014,'Evaluations (formulaire)'!A:M,9,0),0)</f>
        <v>0</v>
      </c>
      <c r="AA1014" s="135" t="b">
        <v>1</v>
      </c>
      <c r="AB1014" s="135" t="b">
        <v>0</v>
      </c>
      <c r="AC1014" s="135" t="b">
        <f t="shared" si="171"/>
        <v>1</v>
      </c>
      <c r="AD1014" s="135" t="b">
        <f t="shared" si="172"/>
        <v>0</v>
      </c>
      <c r="AE1014" s="135" t="b">
        <f t="shared" si="173"/>
        <v>0</v>
      </c>
      <c r="AF1014" s="135" t="b">
        <f>AND(AC1014,$V1014&lt;=Synthèse!$B$44)</f>
        <v>0</v>
      </c>
      <c r="AG1014" s="135" t="b">
        <f>AND(AD1014,$V1014&lt;=Synthèse!$B$44)</f>
        <v>0</v>
      </c>
      <c r="AH1014" s="135" t="b">
        <f>AND(AE1014,$V1014&lt;=Synthèse!$B$44)</f>
        <v>0</v>
      </c>
      <c r="AI1014" s="137" t="b">
        <v>0</v>
      </c>
      <c r="AJ1014" s="137" t="b">
        <v>1</v>
      </c>
      <c r="AK1014" s="137" t="b">
        <f t="shared" si="174"/>
        <v>0</v>
      </c>
      <c r="AL1014" s="137" t="b">
        <f t="shared" si="175"/>
        <v>1</v>
      </c>
      <c r="AM1014" s="137" t="b">
        <f>AND(AK1014,$V1014&lt;=Synthèse!$B$44)</f>
        <v>0</v>
      </c>
      <c r="AN1014" s="137" t="b">
        <f>AND(AL1014,$V1014&lt;=Synthèse!$B$44)</f>
        <v>0</v>
      </c>
    </row>
    <row r="1015" spans="1:40">
      <c r="A1015" s="17">
        <v>576038</v>
      </c>
      <c r="B1015" t="str">
        <f ca="1">VLOOKUP(A1015,'Fichier FI (en entrée)'!B:AH,3,0)</f>
        <v>LVZHRGZMPP</v>
      </c>
      <c r="C1015">
        <f t="shared" si="165"/>
        <v>267</v>
      </c>
      <c r="D1015">
        <f t="shared" si="166"/>
        <v>15.11</v>
      </c>
      <c r="E1015" s="14" t="str">
        <f>VLOOKUP(A1015,'Fichier FI (en entrée)'!B:AH,2,0)</f>
        <v>EV</v>
      </c>
      <c r="F1015" s="14" t="b">
        <f t="shared" si="167"/>
        <v>1</v>
      </c>
      <c r="G1015" s="14" t="b">
        <f>IFERROR(VLOOKUP(A1015,'Calculs FA (auto)'!A:F,6,0),FALSE)</f>
        <v>0</v>
      </c>
      <c r="H1015" s="14" t="b">
        <f t="shared" si="168"/>
        <v>0</v>
      </c>
      <c r="I1015" s="16">
        <f>IFERROR(VLOOKUP(A1015,'Moyennes FI (en entrée)'!B:N,7,0),"")</f>
        <v>12.11</v>
      </c>
      <c r="J1015" s="16">
        <f>IFERROR(VLOOKUP(VLOOKUP(A1015,'Fichier FI (en entrée)'!B:AH,33,0),Modificateurs!A$2:B$5,2,0),0)</f>
        <v>1</v>
      </c>
      <c r="K1015" s="16">
        <f>IFERROR(VLOOKUP(VLOOKUP(A1015,'Redoub FI (en entrée)'!B:N,7,0),Modificateurs!A$8:B$11,2,0),0)</f>
        <v>0</v>
      </c>
      <c r="L1015" s="16">
        <f>IFERROR(VLOOKUP(M1015,Modificateurs!D$1:E$94,2,0),0)</f>
        <v>2</v>
      </c>
      <c r="M1015" t="str">
        <f>VLOOKUP(A1015,'Fichier FI (en entrée)'!B:AH,16,0)&amp;" "&amp;VLOOKUP(A1015,'Fichier FI (en entrée)'!B:AH,20,0)&amp;" "&amp;VLOOKUP(A1015,'Fichier FI (en entrée)'!B:AH,27,0)&amp;" "&amp;VLOOKUP(A1015,'Fichier FI (en entrée)'!B:AH,29,0)</f>
        <v xml:space="preserve">STI2D Système informatique et numérique  </v>
      </c>
      <c r="N1015" t="str">
        <f>VLOOKUP(A1015,'Fichier FI (en entrée)'!B:AH,8,0)</f>
        <v>En Terminale</v>
      </c>
      <c r="O1015" t="b">
        <f>AND(C1015&gt;Synthèse!B$8,C1015&lt;Synthèse!B$10,NOT(Y1015))</f>
        <v>0</v>
      </c>
      <c r="P1015" t="s">
        <v>2268</v>
      </c>
      <c r="Q1015" s="60">
        <f>ROUNDUP(C1015/(Synthèse!$B$4+Synthèse!$B$1)*8,0)</f>
        <v>2</v>
      </c>
      <c r="R1015" s="60">
        <f>IFERROR(VLOOKUP(A1015,'Evaluations (formulaire)'!A:P,6,0)+VLOOKUP(A1015,'Evaluations (formulaire)'!A:P,7,0),0)</f>
        <v>0</v>
      </c>
      <c r="S1015" s="60">
        <f>IFERROR(VLOOKUP(A1015,'Evaluations (formulaire)'!A:P,8,0),0)</f>
        <v>0</v>
      </c>
      <c r="T1015" s="60">
        <f>IF(AND(ISBLANK(P1015),Q1015&lt;=2),Synthèse!$B$41,IF(AND(ISBLANK(P1015),Q1015&gt;=7),Synthèse!$C$41,R1015+S1015))</f>
        <v>0</v>
      </c>
      <c r="U1015" s="60">
        <f t="shared" si="169"/>
        <v>15.11</v>
      </c>
      <c r="V1015" s="60">
        <f t="shared" si="170"/>
        <v>267</v>
      </c>
      <c r="X1015" s="26">
        <v>687</v>
      </c>
      <c r="Y1015" s="26" t="b">
        <f>IFERROR(VLOOKUP(A1015,'Calculs FA (auto)'!A:O,15,0),FALSE)</f>
        <v>0</v>
      </c>
      <c r="Z1015" s="26">
        <f>IFERROR(VLOOKUP(A1015,'Evaluations (formulaire)'!A:M,9,0),0)</f>
        <v>0</v>
      </c>
      <c r="AA1015" s="135" t="b">
        <v>1</v>
      </c>
      <c r="AB1015" s="135" t="b">
        <v>0</v>
      </c>
      <c r="AC1015" s="135" t="b">
        <f t="shared" si="171"/>
        <v>1</v>
      </c>
      <c r="AD1015" s="135" t="b">
        <f t="shared" si="172"/>
        <v>0</v>
      </c>
      <c r="AE1015" s="135" t="b">
        <f t="shared" si="173"/>
        <v>0</v>
      </c>
      <c r="AF1015" s="135" t="b">
        <f>AND(AC1015,$V1015&lt;=Synthèse!$B$44)</f>
        <v>1</v>
      </c>
      <c r="AG1015" s="135" t="b">
        <f>AND(AD1015,$V1015&lt;=Synthèse!$B$44)</f>
        <v>0</v>
      </c>
      <c r="AH1015" s="135" t="b">
        <f>AND(AE1015,$V1015&lt;=Synthèse!$B$44)</f>
        <v>0</v>
      </c>
      <c r="AI1015" s="137" t="b">
        <v>0</v>
      </c>
      <c r="AJ1015" s="137" t="b">
        <v>1</v>
      </c>
      <c r="AK1015" s="137" t="b">
        <f t="shared" si="174"/>
        <v>0</v>
      </c>
      <c r="AL1015" s="137" t="b">
        <f t="shared" si="175"/>
        <v>1</v>
      </c>
      <c r="AM1015" s="137" t="b">
        <f>AND(AK1015,$V1015&lt;=Synthèse!$B$44)</f>
        <v>0</v>
      </c>
      <c r="AN1015" s="137" t="b">
        <f>AND(AL1015,$V1015&lt;=Synthèse!$B$44)</f>
        <v>1</v>
      </c>
    </row>
    <row r="1016" spans="1:40">
      <c r="A1016" s="17">
        <v>576071</v>
      </c>
      <c r="B1016" t="str">
        <f ca="1">VLOOKUP(A1016,'Fichier FI (en entrée)'!B:AH,3,0)</f>
        <v>EUYYHTLNVX</v>
      </c>
      <c r="C1016">
        <f t="shared" si="165"/>
        <v>872</v>
      </c>
      <c r="D1016">
        <f t="shared" si="166"/>
        <v>11.27</v>
      </c>
      <c r="E1016" s="14" t="str">
        <f>VLOOKUP(A1016,'Fichier FI (en entrée)'!B:AH,2,0)</f>
        <v>EV</v>
      </c>
      <c r="F1016" s="14" t="b">
        <f t="shared" si="167"/>
        <v>1</v>
      </c>
      <c r="G1016" s="14" t="b">
        <f>IFERROR(VLOOKUP(A1016,'Calculs FA (auto)'!A:F,6,0),FALSE)</f>
        <v>0</v>
      </c>
      <c r="H1016" s="14" t="b">
        <f t="shared" si="168"/>
        <v>0</v>
      </c>
      <c r="I1016" s="16">
        <f>IFERROR(VLOOKUP(A1016,'Moyennes FI (en entrée)'!B:N,7,0),"")</f>
        <v>9.27</v>
      </c>
      <c r="J1016" s="16">
        <f>IFERROR(VLOOKUP(VLOOKUP(A1016,'Fichier FI (en entrée)'!B:AH,33,0),Modificateurs!A$2:B$5,2,0),0)</f>
        <v>0</v>
      </c>
      <c r="K1016" s="16">
        <f>IFERROR(VLOOKUP(VLOOKUP(A1016,'Redoub FI (en entrée)'!B:N,7,0),Modificateurs!A$8:B$11,2,0),0)</f>
        <v>0</v>
      </c>
      <c r="L1016" s="16">
        <f>IFERROR(VLOOKUP(M1016,Modificateurs!D$1:E$94,2,0),0)</f>
        <v>2</v>
      </c>
      <c r="M1016" t="str">
        <f>VLOOKUP(A1016,'Fichier FI (en entrée)'!B:AH,16,0)&amp;" "&amp;VLOOKUP(A1016,'Fichier FI (en entrée)'!B:AH,20,0)&amp;" "&amp;VLOOKUP(A1016,'Fichier FI (en entrée)'!B:AH,27,0)&amp;" "&amp;VLOOKUP(A1016,'Fichier FI (en entrée)'!B:AH,29,0)</f>
        <v xml:space="preserve">STI2D Système informatique et numérique  </v>
      </c>
      <c r="N1016" t="str">
        <f>VLOOKUP(A1016,'Fichier FI (en entrée)'!B:AH,8,0)</f>
        <v>En Terminale</v>
      </c>
      <c r="O1016" t="b">
        <f>AND(C1016&gt;Synthèse!B$8,C1016&lt;Synthèse!B$10,NOT(Y1016))</f>
        <v>1</v>
      </c>
      <c r="P1016" t="s">
        <v>2268</v>
      </c>
      <c r="Q1016" s="60">
        <f>ROUNDUP(C1016/(Synthèse!$B$4+Synthèse!$B$1)*8,0)</f>
        <v>5</v>
      </c>
      <c r="R1016" s="60">
        <f>IFERROR(VLOOKUP(A1016,'Evaluations (formulaire)'!A:P,6,0)+VLOOKUP(A1016,'Evaluations (formulaire)'!A:P,7,0),0)</f>
        <v>0</v>
      </c>
      <c r="S1016" s="60">
        <f>IFERROR(VLOOKUP(A1016,'Evaluations (formulaire)'!A:P,8,0),0)</f>
        <v>0</v>
      </c>
      <c r="T1016" s="60">
        <f>IF(AND(ISBLANK(P1016),Q1016&lt;=2),Synthèse!$B$41,IF(AND(ISBLANK(P1016),Q1016&gt;=7),Synthèse!$C$41,R1016+S1016))</f>
        <v>0</v>
      </c>
      <c r="U1016" s="60">
        <f t="shared" si="169"/>
        <v>11.27</v>
      </c>
      <c r="V1016" s="60">
        <f t="shared" si="170"/>
        <v>872</v>
      </c>
      <c r="X1016" s="26">
        <v>381</v>
      </c>
      <c r="Y1016" s="26" t="b">
        <f>IFERROR(VLOOKUP(A1016,'Calculs FA (auto)'!A:O,15,0),FALSE)</f>
        <v>0</v>
      </c>
      <c r="Z1016" s="26">
        <f>IFERROR(VLOOKUP(A1016,'Evaluations (formulaire)'!A:M,9,0),0)</f>
        <v>0</v>
      </c>
      <c r="AA1016" s="135" t="b">
        <v>1</v>
      </c>
      <c r="AB1016" s="135" t="b">
        <v>0</v>
      </c>
      <c r="AC1016" s="135" t="b">
        <f t="shared" si="171"/>
        <v>1</v>
      </c>
      <c r="AD1016" s="135" t="b">
        <f t="shared" si="172"/>
        <v>0</v>
      </c>
      <c r="AE1016" s="135" t="b">
        <f t="shared" si="173"/>
        <v>0</v>
      </c>
      <c r="AF1016" s="135" t="b">
        <f>AND(AC1016,$V1016&lt;=Synthèse!$B$44)</f>
        <v>0</v>
      </c>
      <c r="AG1016" s="135" t="b">
        <f>AND(AD1016,$V1016&lt;=Synthèse!$B$44)</f>
        <v>0</v>
      </c>
      <c r="AH1016" s="135" t="b">
        <f>AND(AE1016,$V1016&lt;=Synthèse!$B$44)</f>
        <v>0</v>
      </c>
      <c r="AI1016" s="137" t="b">
        <v>0</v>
      </c>
      <c r="AJ1016" s="137" t="b">
        <v>1</v>
      </c>
      <c r="AK1016" s="137" t="b">
        <f t="shared" si="174"/>
        <v>0</v>
      </c>
      <c r="AL1016" s="137" t="b">
        <f t="shared" si="175"/>
        <v>1</v>
      </c>
      <c r="AM1016" s="137" t="b">
        <f>AND(AK1016,$V1016&lt;=Synthèse!$B$44)</f>
        <v>0</v>
      </c>
      <c r="AN1016" s="137" t="b">
        <f>AND(AL1016,$V1016&lt;=Synthèse!$B$44)</f>
        <v>0</v>
      </c>
    </row>
    <row r="1017" spans="1:40">
      <c r="A1017" s="17">
        <v>576074</v>
      </c>
      <c r="B1017" t="str">
        <f ca="1">VLOOKUP(A1017,'Fichier FI (en entrée)'!B:AH,3,0)</f>
        <v>NPRWZTYREY</v>
      </c>
      <c r="C1017">
        <f t="shared" si="165"/>
        <v>1431</v>
      </c>
      <c r="D1017">
        <f t="shared" si="166"/>
        <v>2.9600000000000009</v>
      </c>
      <c r="E1017" s="14" t="str">
        <f>VLOOKUP(A1017,'Fichier FI (en entrée)'!B:AH,2,0)</f>
        <v>EV</v>
      </c>
      <c r="F1017" s="14" t="b">
        <f t="shared" si="167"/>
        <v>1</v>
      </c>
      <c r="G1017" s="14" t="b">
        <f>IFERROR(VLOOKUP(A1017,'Calculs FA (auto)'!A:F,6,0),FALSE)</f>
        <v>0</v>
      </c>
      <c r="H1017" s="14" t="b">
        <f t="shared" si="168"/>
        <v>0</v>
      </c>
      <c r="I1017" s="16">
        <f>IFERROR(VLOOKUP(A1017,'Moyennes FI (en entrée)'!B:N,7,0),"")</f>
        <v>11.96</v>
      </c>
      <c r="J1017" s="16">
        <f>IFERROR(VLOOKUP(VLOOKUP(A1017,'Fichier FI (en entrée)'!B:AH,33,0),Modificateurs!A$2:B$5,2,0),0)</f>
        <v>3</v>
      </c>
      <c r="K1017" s="16">
        <f>IFERROR(VLOOKUP(VLOOKUP(A1017,'Redoub FI (en entrée)'!B:N,7,0),Modificateurs!A$8:B$11,2,0),0)</f>
        <v>0</v>
      </c>
      <c r="L1017" s="16">
        <f>IFERROR(VLOOKUP(M1017,Modificateurs!D$1:E$94,2,0),0)</f>
        <v>-12</v>
      </c>
      <c r="M1017" t="str">
        <f>VLOOKUP(A1017,'Fichier FI (en entrée)'!B:AH,16,0)&amp;" "&amp;VLOOKUP(A1017,'Fichier FI (en entrée)'!B:AH,20,0)&amp;" "&amp;VLOOKUP(A1017,'Fichier FI (en entrée)'!B:AH,27,0)&amp;" "&amp;VLOOKUP(A1017,'Fichier FI (en entrée)'!B:AH,29,0)</f>
        <v xml:space="preserve">P Systèmes électroniques numériques  </v>
      </c>
      <c r="N1017" t="str">
        <f>VLOOKUP(A1017,'Fichier FI (en entrée)'!B:AH,8,0)</f>
        <v>En Terminale</v>
      </c>
      <c r="O1017" t="b">
        <f>AND(C1017&gt;Synthèse!B$8,C1017&lt;Synthèse!B$10,NOT(Y1017))</f>
        <v>0</v>
      </c>
      <c r="P1017" s="17" t="s">
        <v>2266</v>
      </c>
      <c r="Q1017" s="60">
        <f>ROUNDUP(C1017/(Synthèse!$B$4+Synthèse!$B$1)*8,0)</f>
        <v>7</v>
      </c>
      <c r="R1017" s="60">
        <f>IFERROR(VLOOKUP(A1017,'Evaluations (formulaire)'!A:P,6,0)+VLOOKUP(A1017,'Evaluations (formulaire)'!A:P,7,0),0)</f>
        <v>0</v>
      </c>
      <c r="S1017" s="60">
        <f>IFERROR(VLOOKUP(A1017,'Evaluations (formulaire)'!A:P,8,0),0)</f>
        <v>0</v>
      </c>
      <c r="T1017" s="60">
        <f>IF(AND(ISBLANK(P1017),Q1017&lt;=2),Synthèse!$B$41,IF(AND(ISBLANK(P1017),Q1017&gt;=7),Synthèse!$C$41,R1017+S1017))</f>
        <v>0</v>
      </c>
      <c r="U1017" s="60">
        <f t="shared" si="169"/>
        <v>2.9600000000000009</v>
      </c>
      <c r="V1017" s="60">
        <f t="shared" si="170"/>
        <v>1431</v>
      </c>
      <c r="X1017" s="26">
        <v>1308</v>
      </c>
      <c r="Y1017" s="26" t="b">
        <f>IFERROR(VLOOKUP(A1017,'Calculs FA (auto)'!A:O,15,0),FALSE)</f>
        <v>0</v>
      </c>
      <c r="Z1017" s="26">
        <f>IFERROR(VLOOKUP(A1017,'Evaluations (formulaire)'!A:M,9,0),0)</f>
        <v>0</v>
      </c>
      <c r="AA1017" s="135" t="b">
        <v>0</v>
      </c>
      <c r="AB1017" s="135" t="b">
        <v>1</v>
      </c>
      <c r="AC1017" s="135" t="b">
        <f t="shared" si="171"/>
        <v>0</v>
      </c>
      <c r="AD1017" s="135" t="b">
        <f t="shared" si="172"/>
        <v>1</v>
      </c>
      <c r="AE1017" s="135" t="b">
        <f t="shared" si="173"/>
        <v>0</v>
      </c>
      <c r="AF1017" s="135" t="b">
        <f>AND(AC1017,$V1017&lt;=Synthèse!$B$44)</f>
        <v>0</v>
      </c>
      <c r="AG1017" s="135" t="b">
        <f>AND(AD1017,$V1017&lt;=Synthèse!$B$44)</f>
        <v>0</v>
      </c>
      <c r="AH1017" s="135" t="b">
        <f>AND(AE1017,$V1017&lt;=Synthèse!$B$44)</f>
        <v>0</v>
      </c>
      <c r="AI1017" s="137" t="b">
        <v>1</v>
      </c>
      <c r="AJ1017" s="137" t="b">
        <v>0</v>
      </c>
      <c r="AK1017" s="137" t="b">
        <f t="shared" si="174"/>
        <v>1</v>
      </c>
      <c r="AL1017" s="137" t="b">
        <f t="shared" si="175"/>
        <v>0</v>
      </c>
      <c r="AM1017" s="137" t="b">
        <f>AND(AK1017,$V1017&lt;=Synthèse!$B$44)</f>
        <v>0</v>
      </c>
      <c r="AN1017" s="137" t="b">
        <f>AND(AL1017,$V1017&lt;=Synthèse!$B$44)</f>
        <v>0</v>
      </c>
    </row>
    <row r="1018" spans="1:40">
      <c r="A1018" s="17">
        <v>576105</v>
      </c>
      <c r="B1018" t="str">
        <f ca="1">VLOOKUP(A1018,'Fichier FI (en entrée)'!B:AH,3,0)</f>
        <v>YVDAZSCYBG</v>
      </c>
      <c r="C1018">
        <f t="shared" si="165"/>
        <v>2097</v>
      </c>
      <c r="D1018">
        <f t="shared" si="166"/>
        <v>-100</v>
      </c>
      <c r="E1018" s="14" t="str">
        <f>VLOOKUP(A1018,'Fichier FI (en entrée)'!B:AH,2,0)</f>
        <v>ENV</v>
      </c>
      <c r="F1018" s="14" t="b">
        <f t="shared" si="167"/>
        <v>0</v>
      </c>
      <c r="G1018" s="14" t="b">
        <f>IFERROR(VLOOKUP(A1018,'Calculs FA (auto)'!A:F,6,0),FALSE)</f>
        <v>0</v>
      </c>
      <c r="H1018" s="14" t="b">
        <f t="shared" si="168"/>
        <v>0</v>
      </c>
      <c r="I1018" s="16" t="str">
        <f>IFERROR(VLOOKUP(A1018,'Moyennes FI (en entrée)'!B:N,7,0),"")</f>
        <v/>
      </c>
      <c r="J1018" s="16">
        <f>IFERROR(VLOOKUP(VLOOKUP(A1018,'Fichier FI (en entrée)'!B:AH,33,0),Modificateurs!A$2:B$5,2,0),0)</f>
        <v>0</v>
      </c>
      <c r="K1018" s="16">
        <f>IFERROR(VLOOKUP(VLOOKUP(A1018,'Redoub FI (en entrée)'!B:N,7,0),Modificateurs!A$8:B$11,2,0),0)</f>
        <v>0</v>
      </c>
      <c r="L1018" s="16">
        <f>IFERROR(VLOOKUP(M1018,Modificateurs!D$1:E$94,2,0),0)</f>
        <v>-12</v>
      </c>
      <c r="M1018" t="str">
        <f>VLOOKUP(A1018,'Fichier FI (en entrée)'!B:AH,16,0)&amp;" "&amp;VLOOKUP(A1018,'Fichier FI (en entrée)'!B:AH,20,0)&amp;" "&amp;VLOOKUP(A1018,'Fichier FI (en entrée)'!B:AH,27,0)&amp;" "&amp;VLOOKUP(A1018,'Fichier FI (en entrée)'!B:AH,29,0)</f>
        <v xml:space="preserve">P Systèmes électroniques numériques  </v>
      </c>
      <c r="N1018" t="str">
        <f>VLOOKUP(A1018,'Fichier FI (en entrée)'!B:AH,8,0)</f>
        <v>En Terminale</v>
      </c>
      <c r="O1018" t="b">
        <f>AND(C1018&gt;Synthèse!B$8,C1018&lt;Synthèse!B$10,NOT(Y1018))</f>
        <v>0</v>
      </c>
      <c r="P1018" s="17" t="s">
        <v>65</v>
      </c>
      <c r="Q1018" s="60">
        <f>ROUNDUP(C1018/(Synthèse!$B$4+Synthèse!$B$1)*8,0)</f>
        <v>10</v>
      </c>
      <c r="R1018" s="60">
        <f>IFERROR(VLOOKUP(A1018,'Evaluations (formulaire)'!A:P,6,0)+VLOOKUP(A1018,'Evaluations (formulaire)'!A:P,7,0),0)</f>
        <v>0</v>
      </c>
      <c r="S1018" s="60">
        <f>IFERROR(VLOOKUP(A1018,'Evaluations (formulaire)'!A:P,8,0),0)</f>
        <v>0</v>
      </c>
      <c r="T1018" s="60">
        <f>IF(AND(ISBLANK(P1018),Q1018&lt;=2),Synthèse!$B$41,IF(AND(ISBLANK(P1018),Q1018&gt;=7),Synthèse!$C$41,R1018+S1018))</f>
        <v>0</v>
      </c>
      <c r="U1018" s="60">
        <f t="shared" si="169"/>
        <v>-100</v>
      </c>
      <c r="V1018" s="60">
        <f t="shared" si="170"/>
        <v>2096</v>
      </c>
      <c r="X1018" s="26">
        <v>116</v>
      </c>
      <c r="Y1018" s="26" t="b">
        <f>IFERROR(VLOOKUP(A1018,'Calculs FA (auto)'!A:O,15,0),FALSE)</f>
        <v>0</v>
      </c>
      <c r="Z1018" s="26">
        <f>IFERROR(VLOOKUP(A1018,'Evaluations (formulaire)'!A:M,9,0),0)</f>
        <v>0</v>
      </c>
      <c r="AA1018" s="135" t="b">
        <v>1</v>
      </c>
      <c r="AB1018" s="135" t="b">
        <v>0</v>
      </c>
      <c r="AC1018" s="135" t="b">
        <f t="shared" si="171"/>
        <v>0</v>
      </c>
      <c r="AD1018" s="135" t="b">
        <f t="shared" si="172"/>
        <v>0</v>
      </c>
      <c r="AE1018" s="135" t="b">
        <f t="shared" si="173"/>
        <v>0</v>
      </c>
      <c r="AF1018" s="135" t="b">
        <f>AND(AC1018,$V1018&lt;=Synthèse!$B$44)</f>
        <v>0</v>
      </c>
      <c r="AG1018" s="135" t="b">
        <f>AND(AD1018,$V1018&lt;=Synthèse!$B$44)</f>
        <v>0</v>
      </c>
      <c r="AH1018" s="135" t="b">
        <f>AND(AE1018,$V1018&lt;=Synthèse!$B$44)</f>
        <v>0</v>
      </c>
      <c r="AI1018" s="137" t="b">
        <v>0</v>
      </c>
      <c r="AJ1018" s="137" t="b">
        <v>1</v>
      </c>
      <c r="AK1018" s="137" t="b">
        <f t="shared" si="174"/>
        <v>0</v>
      </c>
      <c r="AL1018" s="137" t="b">
        <f t="shared" si="175"/>
        <v>0</v>
      </c>
      <c r="AM1018" s="137" t="b">
        <f>AND(AK1018,$V1018&lt;=Synthèse!$B$44)</f>
        <v>0</v>
      </c>
      <c r="AN1018" s="137" t="b">
        <f>AND(AL1018,$V1018&lt;=Synthèse!$B$44)</f>
        <v>0</v>
      </c>
    </row>
    <row r="1019" spans="1:40">
      <c r="A1019" s="17">
        <v>576115</v>
      </c>
      <c r="B1019" t="str">
        <f ca="1">VLOOKUP(A1019,'Fichier FI (en entrée)'!B:AH,3,0)</f>
        <v>ZUAWCUYPNQ</v>
      </c>
      <c r="C1019">
        <f t="shared" si="165"/>
        <v>1315</v>
      </c>
      <c r="D1019">
        <f t="shared" si="166"/>
        <v>5.47</v>
      </c>
      <c r="E1019" s="14" t="str">
        <f>VLOOKUP(A1019,'Fichier FI (en entrée)'!B:AH,2,0)</f>
        <v>EV</v>
      </c>
      <c r="F1019" s="14" t="b">
        <f t="shared" si="167"/>
        <v>1</v>
      </c>
      <c r="G1019" s="14" t="b">
        <f>IFERROR(VLOOKUP(A1019,'Calculs FA (auto)'!A:F,6,0),FALSE)</f>
        <v>0</v>
      </c>
      <c r="H1019" s="14" t="b">
        <f t="shared" si="168"/>
        <v>0</v>
      </c>
      <c r="I1019" s="16">
        <f>IFERROR(VLOOKUP(A1019,'Moyennes FI (en entrée)'!B:N,7,0),"")</f>
        <v>6.47</v>
      </c>
      <c r="J1019" s="16">
        <f>IFERROR(VLOOKUP(VLOOKUP(A1019,'Fichier FI (en entrée)'!B:AH,33,0),Modificateurs!A$2:B$5,2,0),0)</f>
        <v>-3</v>
      </c>
      <c r="K1019" s="16">
        <f>IFERROR(VLOOKUP(VLOOKUP(A1019,'Redoub FI (en entrée)'!B:N,7,0),Modificateurs!A$8:B$11,2,0),0)</f>
        <v>0</v>
      </c>
      <c r="L1019" s="16">
        <f>IFERROR(VLOOKUP(M1019,Modificateurs!D$1:E$94,2,0),0)</f>
        <v>2</v>
      </c>
      <c r="M1019" t="str">
        <f>VLOOKUP(A1019,'Fichier FI (en entrée)'!B:AH,16,0)&amp;" "&amp;VLOOKUP(A1019,'Fichier FI (en entrée)'!B:AH,20,0)&amp;" "&amp;VLOOKUP(A1019,'Fichier FI (en entrée)'!B:AH,27,0)&amp;" "&amp;VLOOKUP(A1019,'Fichier FI (en entrée)'!B:AH,29,0)</f>
        <v xml:space="preserve">S Physique-chimie  </v>
      </c>
      <c r="N1019" t="str">
        <f>VLOOKUP(A1019,'Fichier FI (en entrée)'!B:AH,8,0)</f>
        <v>En Terminale</v>
      </c>
      <c r="O1019" t="b">
        <f>AND(C1019&gt;Synthèse!B$8,C1019&lt;Synthèse!B$10,NOT(Y1019))</f>
        <v>0</v>
      </c>
      <c r="P1019" t="s">
        <v>2266</v>
      </c>
      <c r="Q1019" s="60">
        <f>ROUNDUP(C1019/(Synthèse!$B$4+Synthèse!$B$1)*8,0)</f>
        <v>7</v>
      </c>
      <c r="R1019" s="60">
        <f>IFERROR(VLOOKUP(A1019,'Evaluations (formulaire)'!A:P,6,0)+VLOOKUP(A1019,'Evaluations (formulaire)'!A:P,7,0),0)</f>
        <v>0</v>
      </c>
      <c r="S1019" s="60">
        <f>IFERROR(VLOOKUP(A1019,'Evaluations (formulaire)'!A:P,8,0),0)</f>
        <v>0</v>
      </c>
      <c r="T1019" s="60">
        <f>IF(AND(ISBLANK(P1019),Q1019&lt;=2),Synthèse!$B$41,IF(AND(ISBLANK(P1019),Q1019&gt;=7),Synthèse!$C$41,R1019+S1019))</f>
        <v>0</v>
      </c>
      <c r="U1019" s="60">
        <f t="shared" si="169"/>
        <v>5.47</v>
      </c>
      <c r="V1019" s="60">
        <f t="shared" si="170"/>
        <v>1315</v>
      </c>
      <c r="X1019" s="26">
        <v>452</v>
      </c>
      <c r="Y1019" s="26" t="b">
        <f>IFERROR(VLOOKUP(A1019,'Calculs FA (auto)'!A:O,15,0),FALSE)</f>
        <v>0</v>
      </c>
      <c r="Z1019" s="26">
        <f>IFERROR(VLOOKUP(A1019,'Evaluations (formulaire)'!A:M,9,0),0)</f>
        <v>0</v>
      </c>
      <c r="AA1019" s="135" t="b">
        <v>1</v>
      </c>
      <c r="AB1019" s="135" t="b">
        <v>0</v>
      </c>
      <c r="AC1019" s="135" t="b">
        <f t="shared" si="171"/>
        <v>1</v>
      </c>
      <c r="AD1019" s="135" t="b">
        <f t="shared" si="172"/>
        <v>0</v>
      </c>
      <c r="AE1019" s="135" t="b">
        <f t="shared" si="173"/>
        <v>0</v>
      </c>
      <c r="AF1019" s="135" t="b">
        <f>AND(AC1019,$V1019&lt;=Synthèse!$B$44)</f>
        <v>0</v>
      </c>
      <c r="AG1019" s="135" t="b">
        <f>AND(AD1019,$V1019&lt;=Synthèse!$B$44)</f>
        <v>0</v>
      </c>
      <c r="AH1019" s="135" t="b">
        <f>AND(AE1019,$V1019&lt;=Synthèse!$B$44)</f>
        <v>0</v>
      </c>
      <c r="AI1019" s="137" t="b">
        <v>0</v>
      </c>
      <c r="AJ1019" s="137" t="b">
        <v>1</v>
      </c>
      <c r="AK1019" s="137" t="b">
        <f t="shared" si="174"/>
        <v>0</v>
      </c>
      <c r="AL1019" s="137" t="b">
        <f t="shared" si="175"/>
        <v>1</v>
      </c>
      <c r="AM1019" s="137" t="b">
        <f>AND(AK1019,$V1019&lt;=Synthèse!$B$44)</f>
        <v>0</v>
      </c>
      <c r="AN1019" s="137" t="b">
        <f>AND(AL1019,$V1019&lt;=Synthèse!$B$44)</f>
        <v>0</v>
      </c>
    </row>
    <row r="1020" spans="1:40">
      <c r="A1020" s="17">
        <v>576125</v>
      </c>
      <c r="B1020" t="str">
        <f ca="1">VLOOKUP(A1020,'Fichier FI (en entrée)'!B:AH,3,0)</f>
        <v>XCWRPXXXWL</v>
      </c>
      <c r="C1020">
        <f t="shared" si="165"/>
        <v>725</v>
      </c>
      <c r="D1020">
        <f t="shared" si="166"/>
        <v>12.05</v>
      </c>
      <c r="E1020" s="14" t="str">
        <f>VLOOKUP(A1020,'Fichier FI (en entrée)'!B:AH,2,0)</f>
        <v>EV</v>
      </c>
      <c r="F1020" s="14" t="b">
        <f t="shared" si="167"/>
        <v>1</v>
      </c>
      <c r="G1020" s="14" t="b">
        <f>IFERROR(VLOOKUP(A1020,'Calculs FA (auto)'!A:F,6,0),FALSE)</f>
        <v>1</v>
      </c>
      <c r="H1020" s="14" t="b">
        <f t="shared" si="168"/>
        <v>1</v>
      </c>
      <c r="I1020" s="16">
        <f>IFERROR(VLOOKUP(A1020,'Moyennes FI (en entrée)'!B:N,7,0),"")</f>
        <v>10.050000000000001</v>
      </c>
      <c r="J1020" s="16">
        <f>IFERROR(VLOOKUP(VLOOKUP(A1020,'Fichier FI (en entrée)'!B:AH,33,0),Modificateurs!A$2:B$5,2,0),0)</f>
        <v>1</v>
      </c>
      <c r="K1020" s="16">
        <f>IFERROR(VLOOKUP(VLOOKUP(A1020,'Redoub FI (en entrée)'!B:N,7,0),Modificateurs!A$8:B$11,2,0),0)</f>
        <v>0</v>
      </c>
      <c r="L1020" s="16">
        <f>IFERROR(VLOOKUP(M1020,Modificateurs!D$1:E$94,2,0),0)</f>
        <v>1</v>
      </c>
      <c r="M1020" t="str">
        <f>VLOOKUP(A1020,'Fichier FI (en entrée)'!B:AH,16,0)&amp;" "&amp;VLOOKUP(A1020,'Fichier FI (en entrée)'!B:AH,20,0)&amp;" "&amp;VLOOKUP(A1020,'Fichier FI (en entrée)'!B:AH,27,0)&amp;" "&amp;VLOOKUP(A1020,'Fichier FI (en entrée)'!B:AH,29,0)</f>
        <v xml:space="preserve">S Sciences de la vie et de la terre  </v>
      </c>
      <c r="N1020" t="str">
        <f>VLOOKUP(A1020,'Fichier FI (en entrée)'!B:AH,8,0)</f>
        <v>En Terminale</v>
      </c>
      <c r="O1020" t="b">
        <f>AND(C1020&gt;Synthèse!B$8,C1020&lt;Synthèse!B$10,NOT(Y1020))</f>
        <v>0</v>
      </c>
      <c r="P1020" s="17" t="s">
        <v>2260</v>
      </c>
      <c r="Q1020" s="60">
        <f>ROUNDUP(C1020/(Synthèse!$B$4+Synthèse!$B$1)*8,0)</f>
        <v>4</v>
      </c>
      <c r="R1020" s="60">
        <f>IFERROR(VLOOKUP(A1020,'Evaluations (formulaire)'!A:P,6,0)+VLOOKUP(A1020,'Evaluations (formulaire)'!A:P,7,0),0)</f>
        <v>0</v>
      </c>
      <c r="S1020" s="60">
        <f>IFERROR(VLOOKUP(A1020,'Evaluations (formulaire)'!A:P,8,0),0)</f>
        <v>0</v>
      </c>
      <c r="T1020" s="60">
        <f>IF(AND(ISBLANK(P1020),Q1020&lt;=2),Synthèse!$B$41,IF(AND(ISBLANK(P1020),Q1020&gt;=7),Synthèse!$C$41,R1020+S1020))</f>
        <v>0</v>
      </c>
      <c r="U1020" s="60">
        <f t="shared" si="169"/>
        <v>12.05</v>
      </c>
      <c r="V1020" s="60">
        <f t="shared" si="170"/>
        <v>725</v>
      </c>
      <c r="X1020" s="26">
        <v>1065</v>
      </c>
      <c r="Y1020" s="26" t="b">
        <f>IFERROR(VLOOKUP(A1020,'Calculs FA (auto)'!A:O,15,0),FALSE)</f>
        <v>1</v>
      </c>
      <c r="Z1020" s="26">
        <f>IFERROR(VLOOKUP(A1020,'Evaluations (formulaire)'!A:M,9,0),0)</f>
        <v>0</v>
      </c>
      <c r="AA1020" s="135" t="b">
        <v>1</v>
      </c>
      <c r="AB1020" s="135" t="b">
        <v>0</v>
      </c>
      <c r="AC1020" s="135" t="b">
        <f t="shared" si="171"/>
        <v>1</v>
      </c>
      <c r="AD1020" s="135" t="b">
        <f t="shared" si="172"/>
        <v>0</v>
      </c>
      <c r="AE1020" s="135" t="b">
        <f t="shared" si="173"/>
        <v>0</v>
      </c>
      <c r="AF1020" s="135" t="b">
        <f>AND(AC1020,$V1020&lt;=Synthèse!$B$44)</f>
        <v>0</v>
      </c>
      <c r="AG1020" s="135" t="b">
        <f>AND(AD1020,$V1020&lt;=Synthèse!$B$44)</f>
        <v>0</v>
      </c>
      <c r="AH1020" s="135" t="b">
        <f>AND(AE1020,$V1020&lt;=Synthèse!$B$44)</f>
        <v>0</v>
      </c>
      <c r="AI1020" s="137" t="b">
        <v>0</v>
      </c>
      <c r="AJ1020" s="137" t="b">
        <v>0</v>
      </c>
      <c r="AK1020" s="137" t="b">
        <f t="shared" si="174"/>
        <v>0</v>
      </c>
      <c r="AL1020" s="137" t="b">
        <f t="shared" si="175"/>
        <v>0</v>
      </c>
      <c r="AM1020" s="137" t="b">
        <f>AND(AK1020,$V1020&lt;=Synthèse!$B$44)</f>
        <v>0</v>
      </c>
      <c r="AN1020" s="137" t="b">
        <f>AND(AL1020,$V1020&lt;=Synthèse!$B$44)</f>
        <v>0</v>
      </c>
    </row>
    <row r="1021" spans="1:40">
      <c r="A1021" s="17">
        <v>576130</v>
      </c>
      <c r="B1021" t="str">
        <f ca="1">VLOOKUP(A1021,'Fichier FI (en entrée)'!B:AH,3,0)</f>
        <v>IKFSLKNJLZ</v>
      </c>
      <c r="C1021">
        <f t="shared" si="165"/>
        <v>1544</v>
      </c>
      <c r="D1021">
        <f t="shared" si="166"/>
        <v>-8.0000000000000071E-2</v>
      </c>
      <c r="E1021" s="14" t="str">
        <f>VLOOKUP(A1021,'Fichier FI (en entrée)'!B:AH,2,0)</f>
        <v>EV</v>
      </c>
      <c r="F1021" s="14" t="b">
        <f t="shared" si="167"/>
        <v>1</v>
      </c>
      <c r="G1021" s="14" t="b">
        <f>IFERROR(VLOOKUP(A1021,'Calculs FA (auto)'!A:F,6,0),FALSE)</f>
        <v>0</v>
      </c>
      <c r="H1021" s="14" t="b">
        <f t="shared" si="168"/>
        <v>0</v>
      </c>
      <c r="I1021" s="16">
        <f>IFERROR(VLOOKUP(A1021,'Moyennes FI (en entrée)'!B:N,7,0),"")</f>
        <v>10.92</v>
      </c>
      <c r="J1021" s="16">
        <f>IFERROR(VLOOKUP(VLOOKUP(A1021,'Fichier FI (en entrée)'!B:AH,33,0),Modificateurs!A$2:B$5,2,0),0)</f>
        <v>1</v>
      </c>
      <c r="K1021" s="16">
        <f>IFERROR(VLOOKUP(VLOOKUP(A1021,'Redoub FI (en entrée)'!B:N,7,0),Modificateurs!A$8:B$11,2,0),0)</f>
        <v>0</v>
      </c>
      <c r="L1021" s="16">
        <f>IFERROR(VLOOKUP(M1021,Modificateurs!D$1:E$94,2,0),0)</f>
        <v>-12</v>
      </c>
      <c r="M1021" t="str">
        <f>VLOOKUP(A1021,'Fichier FI (en entrée)'!B:AH,16,0)&amp;" "&amp;VLOOKUP(A1021,'Fichier FI (en entrée)'!B:AH,20,0)&amp;" "&amp;VLOOKUP(A1021,'Fichier FI (en entrée)'!B:AH,27,0)&amp;" "&amp;VLOOKUP(A1021,'Fichier FI (en entrée)'!B:AH,29,0)</f>
        <v xml:space="preserve">P Systèmes électroniques numériques  </v>
      </c>
      <c r="N1021" t="str">
        <f>VLOOKUP(A1021,'Fichier FI (en entrée)'!B:AH,8,0)</f>
        <v>En Terminale</v>
      </c>
      <c r="O1021" t="b">
        <f>AND(C1021&gt;Synthèse!B$8,C1021&lt;Synthèse!B$10,NOT(Y1021))</f>
        <v>0</v>
      </c>
      <c r="Q1021" s="60">
        <f>ROUNDUP(C1021/(Synthèse!$B$4+Synthèse!$B$1)*8,0)</f>
        <v>8</v>
      </c>
      <c r="R1021" s="60">
        <f>IFERROR(VLOOKUP(A1021,'Evaluations (formulaire)'!A:P,6,0)+VLOOKUP(A1021,'Evaluations (formulaire)'!A:P,7,0),0)</f>
        <v>0</v>
      </c>
      <c r="S1021" s="60">
        <f>IFERROR(VLOOKUP(A1021,'Evaluations (formulaire)'!A:P,8,0),0)</f>
        <v>0</v>
      </c>
      <c r="T1021" s="60">
        <f>IF(AND(ISBLANK(P1021),Q1021&lt;=2),Synthèse!$B$41,IF(AND(ISBLANK(P1021),Q1021&gt;=7),Synthèse!$C$41,R1021+S1021))</f>
        <v>4.6296296296296294E-3</v>
      </c>
      <c r="U1021" s="60">
        <f t="shared" si="169"/>
        <v>-7.5370370370370449E-2</v>
      </c>
      <c r="V1021" s="60">
        <f t="shared" si="170"/>
        <v>1543</v>
      </c>
      <c r="X1021" s="26">
        <v>1616</v>
      </c>
      <c r="Y1021" s="26" t="b">
        <f>IFERROR(VLOOKUP(A1021,'Calculs FA (auto)'!A:O,15,0),FALSE)</f>
        <v>0</v>
      </c>
      <c r="Z1021" s="26">
        <f>IFERROR(VLOOKUP(A1021,'Evaluations (formulaire)'!A:M,9,0),0)</f>
        <v>0</v>
      </c>
      <c r="AA1021" s="135" t="b">
        <v>1</v>
      </c>
      <c r="AB1021" s="135" t="b">
        <v>0</v>
      </c>
      <c r="AC1021" s="135" t="b">
        <f t="shared" si="171"/>
        <v>1</v>
      </c>
      <c r="AD1021" s="135" t="b">
        <f t="shared" si="172"/>
        <v>0</v>
      </c>
      <c r="AE1021" s="135" t="b">
        <f t="shared" si="173"/>
        <v>0</v>
      </c>
      <c r="AF1021" s="135" t="b">
        <f>AND(AC1021,$V1021&lt;=Synthèse!$B$44)</f>
        <v>0</v>
      </c>
      <c r="AG1021" s="135" t="b">
        <f>AND(AD1021,$V1021&lt;=Synthèse!$B$44)</f>
        <v>0</v>
      </c>
      <c r="AH1021" s="135" t="b">
        <f>AND(AE1021,$V1021&lt;=Synthèse!$B$44)</f>
        <v>0</v>
      </c>
      <c r="AI1021" s="137" t="b">
        <v>0</v>
      </c>
      <c r="AJ1021" s="137" t="b">
        <v>1</v>
      </c>
      <c r="AK1021" s="137" t="b">
        <f t="shared" si="174"/>
        <v>0</v>
      </c>
      <c r="AL1021" s="137" t="b">
        <f t="shared" si="175"/>
        <v>1</v>
      </c>
      <c r="AM1021" s="137" t="b">
        <f>AND(AK1021,$V1021&lt;=Synthèse!$B$44)</f>
        <v>0</v>
      </c>
      <c r="AN1021" s="137" t="b">
        <f>AND(AL1021,$V1021&lt;=Synthèse!$B$44)</f>
        <v>0</v>
      </c>
    </row>
    <row r="1022" spans="1:40">
      <c r="A1022" s="17">
        <v>576149</v>
      </c>
      <c r="B1022" t="str">
        <f ca="1">VLOOKUP(A1022,'Fichier FI (en entrée)'!B:AH,3,0)</f>
        <v>IGOCQZLLCM</v>
      </c>
      <c r="C1022">
        <f t="shared" si="165"/>
        <v>751</v>
      </c>
      <c r="D1022">
        <f t="shared" si="166"/>
        <v>11.93</v>
      </c>
      <c r="E1022" s="14" t="str">
        <f>VLOOKUP(A1022,'Fichier FI (en entrée)'!B:AH,2,0)</f>
        <v>EV</v>
      </c>
      <c r="F1022" s="14" t="b">
        <f t="shared" si="167"/>
        <v>1</v>
      </c>
      <c r="G1022" s="14" t="b">
        <f>IFERROR(VLOOKUP(A1022,'Calculs FA (auto)'!A:F,6,0),FALSE)</f>
        <v>0</v>
      </c>
      <c r="H1022" s="14" t="b">
        <f t="shared" si="168"/>
        <v>0</v>
      </c>
      <c r="I1022" s="16">
        <f>IFERROR(VLOOKUP(A1022,'Moyennes FI (en entrée)'!B:N,7,0),"")</f>
        <v>9.93</v>
      </c>
      <c r="J1022" s="16">
        <f>IFERROR(VLOOKUP(VLOOKUP(A1022,'Fichier FI (en entrée)'!B:AH,33,0),Modificateurs!A$2:B$5,2,0),0)</f>
        <v>0</v>
      </c>
      <c r="K1022" s="16">
        <f>IFERROR(VLOOKUP(VLOOKUP(A1022,'Redoub FI (en entrée)'!B:N,7,0),Modificateurs!A$8:B$11,2,0),0)</f>
        <v>0</v>
      </c>
      <c r="L1022" s="16">
        <f>IFERROR(VLOOKUP(M1022,Modificateurs!D$1:E$94,2,0),0)</f>
        <v>2</v>
      </c>
      <c r="M1022" t="str">
        <f>VLOOKUP(A1022,'Fichier FI (en entrée)'!B:AH,16,0)&amp;" "&amp;VLOOKUP(A1022,'Fichier FI (en entrée)'!B:AH,20,0)&amp;" "&amp;VLOOKUP(A1022,'Fichier FI (en entrée)'!B:AH,27,0)&amp;" "&amp;VLOOKUP(A1022,'Fichier FI (en entrée)'!B:AH,29,0)</f>
        <v xml:space="preserve">STI2D Système informatique et numérique  </v>
      </c>
      <c r="N1022" t="str">
        <f>VLOOKUP(A1022,'Fichier FI (en entrée)'!B:AH,8,0)</f>
        <v>En Terminale</v>
      </c>
      <c r="O1022" t="b">
        <f>AND(C1022&gt;Synthèse!B$8,C1022&lt;Synthèse!B$10,NOT(Y1022))</f>
        <v>1</v>
      </c>
      <c r="P1022" s="17" t="s">
        <v>2266</v>
      </c>
      <c r="Q1022" s="60">
        <f>ROUNDUP(C1022/(Synthèse!$B$4+Synthèse!$B$1)*8,0)</f>
        <v>4</v>
      </c>
      <c r="R1022" s="60">
        <f>IFERROR(VLOOKUP(A1022,'Evaluations (formulaire)'!A:P,6,0)+VLOOKUP(A1022,'Evaluations (formulaire)'!A:P,7,0),0)</f>
        <v>0</v>
      </c>
      <c r="S1022" s="60">
        <f>IFERROR(VLOOKUP(A1022,'Evaluations (formulaire)'!A:P,8,0),0)</f>
        <v>0</v>
      </c>
      <c r="T1022" s="60">
        <f>IF(AND(ISBLANK(P1022),Q1022&lt;=2),Synthèse!$B$41,IF(AND(ISBLANK(P1022),Q1022&gt;=7),Synthèse!$C$41,R1022+S1022))</f>
        <v>0</v>
      </c>
      <c r="U1022" s="60">
        <f t="shared" si="169"/>
        <v>11.93</v>
      </c>
      <c r="V1022" s="60">
        <f t="shared" si="170"/>
        <v>751</v>
      </c>
      <c r="X1022" s="26">
        <v>1427</v>
      </c>
      <c r="Y1022" s="26" t="b">
        <f>IFERROR(VLOOKUP(A1022,'Calculs FA (auto)'!A:O,15,0),FALSE)</f>
        <v>0</v>
      </c>
      <c r="Z1022" s="26">
        <f>IFERROR(VLOOKUP(A1022,'Evaluations (formulaire)'!A:M,9,0),0)</f>
        <v>0</v>
      </c>
      <c r="AA1022" s="135" t="b">
        <v>1</v>
      </c>
      <c r="AB1022" s="135" t="b">
        <v>0</v>
      </c>
      <c r="AC1022" s="135" t="b">
        <f t="shared" si="171"/>
        <v>1</v>
      </c>
      <c r="AD1022" s="135" t="b">
        <f t="shared" si="172"/>
        <v>0</v>
      </c>
      <c r="AE1022" s="135" t="b">
        <f t="shared" si="173"/>
        <v>0</v>
      </c>
      <c r="AF1022" s="135" t="b">
        <f>AND(AC1022,$V1022&lt;=Synthèse!$B$44)</f>
        <v>0</v>
      </c>
      <c r="AG1022" s="135" t="b">
        <f>AND(AD1022,$V1022&lt;=Synthèse!$B$44)</f>
        <v>0</v>
      </c>
      <c r="AH1022" s="135" t="b">
        <f>AND(AE1022,$V1022&lt;=Synthèse!$B$44)</f>
        <v>0</v>
      </c>
      <c r="AI1022" s="137" t="b">
        <v>0</v>
      </c>
      <c r="AJ1022" s="137" t="b">
        <v>1</v>
      </c>
      <c r="AK1022" s="137" t="b">
        <f t="shared" si="174"/>
        <v>0</v>
      </c>
      <c r="AL1022" s="137" t="b">
        <f t="shared" si="175"/>
        <v>1</v>
      </c>
      <c r="AM1022" s="137" t="b">
        <f>AND(AK1022,$V1022&lt;=Synthèse!$B$44)</f>
        <v>0</v>
      </c>
      <c r="AN1022" s="137" t="b">
        <f>AND(AL1022,$V1022&lt;=Synthèse!$B$44)</f>
        <v>0</v>
      </c>
    </row>
    <row r="1023" spans="1:40">
      <c r="A1023" s="17">
        <v>576150</v>
      </c>
      <c r="B1023" t="str">
        <f ca="1">VLOOKUP(A1023,'Fichier FI (en entrée)'!B:AH,3,0)</f>
        <v>QHXHITWVKM</v>
      </c>
      <c r="C1023">
        <f t="shared" si="165"/>
        <v>901</v>
      </c>
      <c r="D1023">
        <f t="shared" si="166"/>
        <v>11.04</v>
      </c>
      <c r="E1023" s="14" t="str">
        <f>VLOOKUP(A1023,'Fichier FI (en entrée)'!B:AH,2,0)</f>
        <v>EV</v>
      </c>
      <c r="F1023" s="14" t="b">
        <f t="shared" si="167"/>
        <v>1</v>
      </c>
      <c r="G1023" s="14" t="b">
        <f>IFERROR(VLOOKUP(A1023,'Calculs FA (auto)'!A:F,6,0),FALSE)</f>
        <v>0</v>
      </c>
      <c r="H1023" s="14" t="b">
        <f t="shared" si="168"/>
        <v>0</v>
      </c>
      <c r="I1023" s="16">
        <f>IFERROR(VLOOKUP(A1023,'Moyennes FI (en entrée)'!B:N,7,0),"")</f>
        <v>9.0399999999999991</v>
      </c>
      <c r="J1023" s="16">
        <f>IFERROR(VLOOKUP(VLOOKUP(A1023,'Fichier FI (en entrée)'!B:AH,33,0),Modificateurs!A$2:B$5,2,0),0)</f>
        <v>0</v>
      </c>
      <c r="K1023" s="16">
        <f>IFERROR(VLOOKUP(VLOOKUP(A1023,'Redoub FI (en entrée)'!B:N,7,0),Modificateurs!A$8:B$11,2,0),0)</f>
        <v>0</v>
      </c>
      <c r="L1023" s="16">
        <f>IFERROR(VLOOKUP(M1023,Modificateurs!D$1:E$94,2,0),0)</f>
        <v>2</v>
      </c>
      <c r="M1023" t="str">
        <f>VLOOKUP(A1023,'Fichier FI (en entrée)'!B:AH,16,0)&amp;" "&amp;VLOOKUP(A1023,'Fichier FI (en entrée)'!B:AH,20,0)&amp;" "&amp;VLOOKUP(A1023,'Fichier FI (en entrée)'!B:AH,27,0)&amp;" "&amp;VLOOKUP(A1023,'Fichier FI (en entrée)'!B:AH,29,0)</f>
        <v xml:space="preserve">STI2D Système informatique et numérique  </v>
      </c>
      <c r="N1023" t="str">
        <f>VLOOKUP(A1023,'Fichier FI (en entrée)'!B:AH,8,0)</f>
        <v>En Terminale</v>
      </c>
      <c r="O1023" t="b">
        <f>AND(C1023&gt;Synthèse!B$8,C1023&lt;Synthèse!B$10,NOT(Y1023))</f>
        <v>1</v>
      </c>
      <c r="P1023" s="17" t="s">
        <v>2260</v>
      </c>
      <c r="Q1023" s="60">
        <f>ROUNDUP(C1023/(Synthèse!$B$4+Synthèse!$B$1)*8,0)</f>
        <v>5</v>
      </c>
      <c r="R1023" s="60">
        <f>IFERROR(VLOOKUP(A1023,'Evaluations (formulaire)'!A:P,6,0)+VLOOKUP(A1023,'Evaluations (formulaire)'!A:P,7,0),0)</f>
        <v>0</v>
      </c>
      <c r="S1023" s="60">
        <f>IFERROR(VLOOKUP(A1023,'Evaluations (formulaire)'!A:P,8,0),0)</f>
        <v>0</v>
      </c>
      <c r="T1023" s="60">
        <f>IF(AND(ISBLANK(P1023),Q1023&lt;=2),Synthèse!$B$41,IF(AND(ISBLANK(P1023),Q1023&gt;=7),Synthèse!$C$41,R1023+S1023))</f>
        <v>0</v>
      </c>
      <c r="U1023" s="60">
        <f t="shared" si="169"/>
        <v>11.04</v>
      </c>
      <c r="V1023" s="60">
        <f t="shared" si="170"/>
        <v>901</v>
      </c>
      <c r="X1023" s="26">
        <v>366</v>
      </c>
      <c r="Y1023" s="26" t="b">
        <f>IFERROR(VLOOKUP(A1023,'Calculs FA (auto)'!A:O,15,0),FALSE)</f>
        <v>0</v>
      </c>
      <c r="Z1023" s="26">
        <f>IFERROR(VLOOKUP(A1023,'Evaluations (formulaire)'!A:M,9,0),0)</f>
        <v>0</v>
      </c>
      <c r="AA1023" s="135" t="b">
        <v>1</v>
      </c>
      <c r="AB1023" s="135" t="b">
        <v>0</v>
      </c>
      <c r="AC1023" s="135" t="b">
        <f t="shared" si="171"/>
        <v>1</v>
      </c>
      <c r="AD1023" s="135" t="b">
        <f t="shared" si="172"/>
        <v>0</v>
      </c>
      <c r="AE1023" s="135" t="b">
        <f t="shared" si="173"/>
        <v>0</v>
      </c>
      <c r="AF1023" s="135" t="b">
        <f>AND(AC1023,$V1023&lt;=Synthèse!$B$44)</f>
        <v>0</v>
      </c>
      <c r="AG1023" s="135" t="b">
        <f>AND(AD1023,$V1023&lt;=Synthèse!$B$44)</f>
        <v>0</v>
      </c>
      <c r="AH1023" s="135" t="b">
        <f>AND(AE1023,$V1023&lt;=Synthèse!$B$44)</f>
        <v>0</v>
      </c>
      <c r="AI1023" s="137" t="b">
        <v>0</v>
      </c>
      <c r="AJ1023" s="137" t="b">
        <v>0</v>
      </c>
      <c r="AK1023" s="137" t="b">
        <f t="shared" si="174"/>
        <v>0</v>
      </c>
      <c r="AL1023" s="137" t="b">
        <f t="shared" si="175"/>
        <v>0</v>
      </c>
      <c r="AM1023" s="137" t="b">
        <f>AND(AK1023,$V1023&lt;=Synthèse!$B$44)</f>
        <v>0</v>
      </c>
      <c r="AN1023" s="137" t="b">
        <f>AND(AL1023,$V1023&lt;=Synthèse!$B$44)</f>
        <v>0</v>
      </c>
    </row>
    <row r="1024" spans="1:40">
      <c r="A1024" s="17">
        <v>576169</v>
      </c>
      <c r="B1024" t="str">
        <f ca="1">VLOOKUP(A1024,'Fichier FI (en entrée)'!B:AH,3,0)</f>
        <v>ETWGFHHIZO</v>
      </c>
      <c r="C1024">
        <f t="shared" si="165"/>
        <v>269</v>
      </c>
      <c r="D1024">
        <f t="shared" si="166"/>
        <v>15.06</v>
      </c>
      <c r="E1024" s="14" t="str">
        <f>VLOOKUP(A1024,'Fichier FI (en entrée)'!B:AH,2,0)</f>
        <v>EV</v>
      </c>
      <c r="F1024" s="14" t="b">
        <f t="shared" si="167"/>
        <v>1</v>
      </c>
      <c r="G1024" s="14" t="b">
        <f>IFERROR(VLOOKUP(A1024,'Calculs FA (auto)'!A:F,6,0),FALSE)</f>
        <v>1</v>
      </c>
      <c r="H1024" s="14" t="b">
        <f t="shared" si="168"/>
        <v>1</v>
      </c>
      <c r="I1024" s="16">
        <f>IFERROR(VLOOKUP(A1024,'Moyennes FI (en entrée)'!B:N,7,0),"")</f>
        <v>12.06</v>
      </c>
      <c r="J1024" s="16">
        <f>IFERROR(VLOOKUP(VLOOKUP(A1024,'Fichier FI (en entrée)'!B:AH,33,0),Modificateurs!A$2:B$5,2,0),0)</f>
        <v>1</v>
      </c>
      <c r="K1024" s="16">
        <f>IFERROR(VLOOKUP(VLOOKUP(A1024,'Redoub FI (en entrée)'!B:N,7,0),Modificateurs!A$8:B$11,2,0),0)</f>
        <v>0</v>
      </c>
      <c r="L1024" s="16">
        <f>IFERROR(VLOOKUP(M1024,Modificateurs!D$1:E$94,2,0),0)</f>
        <v>2</v>
      </c>
      <c r="M1024" t="str">
        <f>VLOOKUP(A1024,'Fichier FI (en entrée)'!B:AH,16,0)&amp;" "&amp;VLOOKUP(A1024,'Fichier FI (en entrée)'!B:AH,20,0)&amp;" "&amp;VLOOKUP(A1024,'Fichier FI (en entrée)'!B:AH,27,0)&amp;" "&amp;VLOOKUP(A1024,'Fichier FI (en entrée)'!B:AH,29,0)</f>
        <v xml:space="preserve">STI2D Système informatique et numérique  </v>
      </c>
      <c r="N1024" t="str">
        <f>VLOOKUP(A1024,'Fichier FI (en entrée)'!B:AH,8,0)</f>
        <v>En Terminale</v>
      </c>
      <c r="O1024" t="b">
        <f>AND(C1024&gt;Synthèse!B$8,C1024&lt;Synthèse!B$10,NOT(Y1024))</f>
        <v>0</v>
      </c>
      <c r="P1024" t="s">
        <v>2257</v>
      </c>
      <c r="Q1024" s="60">
        <f>ROUNDUP(C1024/(Synthèse!$B$4+Synthèse!$B$1)*8,0)</f>
        <v>2</v>
      </c>
      <c r="R1024" s="60">
        <f>IFERROR(VLOOKUP(A1024,'Evaluations (formulaire)'!A:P,6,0)+VLOOKUP(A1024,'Evaluations (formulaire)'!A:P,7,0),0)</f>
        <v>0</v>
      </c>
      <c r="S1024" s="60">
        <f>IFERROR(VLOOKUP(A1024,'Evaluations (formulaire)'!A:P,8,0),0)</f>
        <v>0</v>
      </c>
      <c r="T1024" s="60">
        <f>IF(AND(ISBLANK(P1024),Q1024&lt;=2),Synthèse!$B$41,IF(AND(ISBLANK(P1024),Q1024&gt;=7),Synthèse!$C$41,R1024+S1024))</f>
        <v>0</v>
      </c>
      <c r="U1024" s="60">
        <f t="shared" si="169"/>
        <v>15.06</v>
      </c>
      <c r="V1024" s="60">
        <f t="shared" si="170"/>
        <v>269</v>
      </c>
      <c r="X1024" s="26">
        <v>1317</v>
      </c>
      <c r="Y1024" s="26" t="b">
        <f>IFERROR(VLOOKUP(A1024,'Calculs FA (auto)'!A:O,15,0),FALSE)</f>
        <v>0</v>
      </c>
      <c r="Z1024" s="26">
        <f>IFERROR(VLOOKUP(A1024,'Evaluations (formulaire)'!A:M,9,0),0)</f>
        <v>0</v>
      </c>
      <c r="AA1024" s="135" t="b">
        <v>0</v>
      </c>
      <c r="AB1024" s="135" t="b">
        <v>1</v>
      </c>
      <c r="AC1024" s="135" t="b">
        <f t="shared" si="171"/>
        <v>0</v>
      </c>
      <c r="AD1024" s="135" t="b">
        <f t="shared" si="172"/>
        <v>1</v>
      </c>
      <c r="AE1024" s="135" t="b">
        <f t="shared" si="173"/>
        <v>0</v>
      </c>
      <c r="AF1024" s="135" t="b">
        <f>AND(AC1024,$V1024&lt;=Synthèse!$B$44)</f>
        <v>0</v>
      </c>
      <c r="AG1024" s="135" t="b">
        <f>AND(AD1024,$V1024&lt;=Synthèse!$B$44)</f>
        <v>1</v>
      </c>
      <c r="AH1024" s="135" t="b">
        <f>AND(AE1024,$V1024&lt;=Synthèse!$B$44)</f>
        <v>0</v>
      </c>
      <c r="AI1024" s="137" t="b">
        <v>1</v>
      </c>
      <c r="AJ1024" s="137" t="b">
        <v>0</v>
      </c>
      <c r="AK1024" s="137" t="b">
        <f t="shared" si="174"/>
        <v>1</v>
      </c>
      <c r="AL1024" s="137" t="b">
        <f t="shared" si="175"/>
        <v>0</v>
      </c>
      <c r="AM1024" s="137" t="b">
        <f>AND(AK1024,$V1024&lt;=Synthèse!$B$44)</f>
        <v>1</v>
      </c>
      <c r="AN1024" s="137" t="b">
        <f>AND(AL1024,$V1024&lt;=Synthèse!$B$44)</f>
        <v>0</v>
      </c>
    </row>
    <row r="1025" spans="1:40">
      <c r="A1025" s="17">
        <v>576175</v>
      </c>
      <c r="B1025" t="str">
        <f ca="1">VLOOKUP(A1025,'Fichier FI (en entrée)'!B:AH,3,0)</f>
        <v>DDIFUREQLG</v>
      </c>
      <c r="C1025">
        <f t="shared" si="165"/>
        <v>1230</v>
      </c>
      <c r="D1025">
        <f t="shared" si="166"/>
        <v>7.16</v>
      </c>
      <c r="E1025" s="14" t="str">
        <f>VLOOKUP(A1025,'Fichier FI (en entrée)'!B:AH,2,0)</f>
        <v>EV</v>
      </c>
      <c r="F1025" s="14" t="b">
        <f t="shared" si="167"/>
        <v>1</v>
      </c>
      <c r="G1025" s="14" t="b">
        <f>IFERROR(VLOOKUP(A1025,'Calculs FA (auto)'!A:F,6,0),FALSE)</f>
        <v>0</v>
      </c>
      <c r="H1025" s="14" t="b">
        <f t="shared" si="168"/>
        <v>0</v>
      </c>
      <c r="I1025" s="16">
        <f>IFERROR(VLOOKUP(A1025,'Moyennes FI (en entrée)'!B:N,7,0),"")</f>
        <v>8.16</v>
      </c>
      <c r="J1025" s="16">
        <f>IFERROR(VLOOKUP(VLOOKUP(A1025,'Fichier FI (en entrée)'!B:AH,33,0),Modificateurs!A$2:B$5,2,0),0)</f>
        <v>-3</v>
      </c>
      <c r="K1025" s="16">
        <f>IFERROR(VLOOKUP(VLOOKUP(A1025,'Redoub FI (en entrée)'!B:N,7,0),Modificateurs!A$8:B$11,2,0),0)</f>
        <v>0</v>
      </c>
      <c r="L1025" s="16">
        <f>IFERROR(VLOOKUP(M1025,Modificateurs!D$1:E$94,2,0),0)</f>
        <v>2</v>
      </c>
      <c r="M1025" t="str">
        <f>VLOOKUP(A1025,'Fichier FI (en entrée)'!B:AH,16,0)&amp;" "&amp;VLOOKUP(A1025,'Fichier FI (en entrée)'!B:AH,20,0)&amp;" "&amp;VLOOKUP(A1025,'Fichier FI (en entrée)'!B:AH,27,0)&amp;" "&amp;VLOOKUP(A1025,'Fichier FI (en entrée)'!B:AH,29,0)</f>
        <v xml:space="preserve">STI2D Système informatique et numérique  </v>
      </c>
      <c r="N1025" t="str">
        <f>VLOOKUP(A1025,'Fichier FI (en entrée)'!B:AH,8,0)</f>
        <v>En Terminale</v>
      </c>
      <c r="O1025" t="b">
        <f>AND(C1025&gt;Synthèse!B$8,C1025&lt;Synthèse!B$10,NOT(Y1025))</f>
        <v>1</v>
      </c>
      <c r="P1025" s="17" t="s">
        <v>2260</v>
      </c>
      <c r="Q1025" s="60">
        <f>ROUNDUP(C1025/(Synthèse!$B$4+Synthèse!$B$1)*8,0)</f>
        <v>6</v>
      </c>
      <c r="R1025" s="60">
        <f>IFERROR(VLOOKUP(A1025,'Evaluations (formulaire)'!A:P,6,0)+VLOOKUP(A1025,'Evaluations (formulaire)'!A:P,7,0),0)</f>
        <v>0</v>
      </c>
      <c r="S1025" s="60">
        <f>IFERROR(VLOOKUP(A1025,'Evaluations (formulaire)'!A:P,8,0),0)</f>
        <v>0</v>
      </c>
      <c r="T1025" s="60">
        <f>IF(AND(ISBLANK(P1025),Q1025&lt;=2),Synthèse!$B$41,IF(AND(ISBLANK(P1025),Q1025&gt;=7),Synthèse!$C$41,R1025+S1025))</f>
        <v>0</v>
      </c>
      <c r="U1025" s="60">
        <f t="shared" si="169"/>
        <v>7.16</v>
      </c>
      <c r="V1025" s="60">
        <f t="shared" si="170"/>
        <v>1228</v>
      </c>
      <c r="X1025" s="26">
        <v>1197</v>
      </c>
      <c r="Y1025" s="26" t="b">
        <f>IFERROR(VLOOKUP(A1025,'Calculs FA (auto)'!A:O,15,0),FALSE)</f>
        <v>0</v>
      </c>
      <c r="Z1025" s="26">
        <f>IFERROR(VLOOKUP(A1025,'Evaluations (formulaire)'!A:M,9,0),0)</f>
        <v>0</v>
      </c>
      <c r="AA1025" s="135" t="b">
        <v>1</v>
      </c>
      <c r="AB1025" s="135" t="b">
        <v>0</v>
      </c>
      <c r="AC1025" s="135" t="b">
        <f t="shared" si="171"/>
        <v>1</v>
      </c>
      <c r="AD1025" s="135" t="b">
        <f t="shared" si="172"/>
        <v>0</v>
      </c>
      <c r="AE1025" s="135" t="b">
        <f t="shared" si="173"/>
        <v>0</v>
      </c>
      <c r="AF1025" s="135" t="b">
        <f>AND(AC1025,$V1025&lt;=Synthèse!$B$44)</f>
        <v>0</v>
      </c>
      <c r="AG1025" s="135" t="b">
        <f>AND(AD1025,$V1025&lt;=Synthèse!$B$44)</f>
        <v>0</v>
      </c>
      <c r="AH1025" s="135" t="b">
        <f>AND(AE1025,$V1025&lt;=Synthèse!$B$44)</f>
        <v>0</v>
      </c>
      <c r="AI1025" s="137" t="b">
        <v>0</v>
      </c>
      <c r="AJ1025" s="137" t="b">
        <v>0</v>
      </c>
      <c r="AK1025" s="137" t="b">
        <f t="shared" si="174"/>
        <v>0</v>
      </c>
      <c r="AL1025" s="137" t="b">
        <f t="shared" si="175"/>
        <v>0</v>
      </c>
      <c r="AM1025" s="137" t="b">
        <f>AND(AK1025,$V1025&lt;=Synthèse!$B$44)</f>
        <v>0</v>
      </c>
      <c r="AN1025" s="137" t="b">
        <f>AND(AL1025,$V1025&lt;=Synthèse!$B$44)</f>
        <v>0</v>
      </c>
    </row>
    <row r="1026" spans="1:40">
      <c r="A1026" s="17">
        <v>576189</v>
      </c>
      <c r="B1026" t="str">
        <f ca="1">VLOOKUP(A1026,'Fichier FI (en entrée)'!B:AH,3,0)</f>
        <v>SZIFMNMTHY</v>
      </c>
      <c r="C1026">
        <f t="shared" ref="C1026:C1089" si="176">COUNTIF(D:D,"&gt;="&amp;D1026)</f>
        <v>48</v>
      </c>
      <c r="D1026">
        <f t="shared" ref="D1026:D1089" si="177">IFERROR(IF(F1026,I1026+J1026+K1026+L1026,-100),-20)</f>
        <v>18.119999999999997</v>
      </c>
      <c r="E1026" s="14" t="str">
        <f>VLOOKUP(A1026,'Fichier FI (en entrée)'!B:AH,2,0)</f>
        <v>EV</v>
      </c>
      <c r="F1026" s="14" t="b">
        <f t="shared" ref="F1026:F1089" si="178">IF(E1026="EV",TRUE,FALSE)</f>
        <v>1</v>
      </c>
      <c r="G1026" s="14" t="b">
        <f>IFERROR(VLOOKUP(A1026,'Calculs FA (auto)'!A:F,6,0),FALSE)</f>
        <v>0</v>
      </c>
      <c r="H1026" s="14" t="b">
        <f t="shared" ref="H1026:H1089" si="179">AND(F1026:G1026)</f>
        <v>0</v>
      </c>
      <c r="I1026" s="16">
        <f>IFERROR(VLOOKUP(A1026,'Moyennes FI (en entrée)'!B:N,7,0),"")</f>
        <v>13.12</v>
      </c>
      <c r="J1026" s="16">
        <f>IFERROR(VLOOKUP(VLOOKUP(A1026,'Fichier FI (en entrée)'!B:AH,33,0),Modificateurs!A$2:B$5,2,0),0)</f>
        <v>3</v>
      </c>
      <c r="K1026" s="16">
        <f>IFERROR(VLOOKUP(VLOOKUP(A1026,'Redoub FI (en entrée)'!B:N,7,0),Modificateurs!A$8:B$11,2,0),0)</f>
        <v>0</v>
      </c>
      <c r="L1026" s="16">
        <f>IFERROR(VLOOKUP(M1026,Modificateurs!D$1:E$94,2,0),0)</f>
        <v>2</v>
      </c>
      <c r="M1026" t="str">
        <f>VLOOKUP(A1026,'Fichier FI (en entrée)'!B:AH,16,0)&amp;" "&amp;VLOOKUP(A1026,'Fichier FI (en entrée)'!B:AH,20,0)&amp;" "&amp;VLOOKUP(A1026,'Fichier FI (en entrée)'!B:AH,27,0)&amp;" "&amp;VLOOKUP(A1026,'Fichier FI (en entrée)'!B:AH,29,0)</f>
        <v xml:space="preserve">STI2D Système informatique et numérique  </v>
      </c>
      <c r="N1026" t="str">
        <f>VLOOKUP(A1026,'Fichier FI (en entrée)'!B:AH,8,0)</f>
        <v>En Terminale</v>
      </c>
      <c r="O1026" t="b">
        <f>AND(C1026&gt;Synthèse!B$8,C1026&lt;Synthèse!B$10,NOT(Y1026))</f>
        <v>0</v>
      </c>
      <c r="P1026" t="s">
        <v>84</v>
      </c>
      <c r="Q1026" s="60">
        <f>ROUNDUP(C1026/(Synthèse!$B$4+Synthèse!$B$1)*8,0)</f>
        <v>1</v>
      </c>
      <c r="R1026" s="60">
        <f>IFERROR(VLOOKUP(A1026,'Evaluations (formulaire)'!A:P,6,0)+VLOOKUP(A1026,'Evaluations (formulaire)'!A:P,7,0),0)</f>
        <v>0</v>
      </c>
      <c r="S1026" s="60">
        <f>IFERROR(VLOOKUP(A1026,'Evaluations (formulaire)'!A:P,8,0),0)</f>
        <v>0</v>
      </c>
      <c r="T1026" s="60">
        <f>IF(AND(ISBLANK(P1026),Q1026&lt;=2),Synthèse!$B$41,IF(AND(ISBLANK(P1026),Q1026&gt;=7),Synthèse!$C$41,R1026+S1026))</f>
        <v>0</v>
      </c>
      <c r="U1026" s="60">
        <f t="shared" ref="U1026:U1089" si="180">D1026+T1026</f>
        <v>18.119999999999997</v>
      </c>
      <c r="V1026" s="60">
        <f t="shared" ref="V1026:V1089" si="181">COUNTIF(U:U,"&gt;="&amp;U1026)</f>
        <v>48</v>
      </c>
      <c r="X1026" s="26">
        <v>629</v>
      </c>
      <c r="Y1026" s="26" t="b">
        <f>IFERROR(VLOOKUP(A1026,'Calculs FA (auto)'!A:O,15,0),FALSE)</f>
        <v>0</v>
      </c>
      <c r="Z1026" s="26">
        <f>IFERROR(VLOOKUP(A1026,'Evaluations (formulaire)'!A:M,9,0),0)</f>
        <v>0</v>
      </c>
      <c r="AA1026" s="135" t="b">
        <v>0</v>
      </c>
      <c r="AB1026" s="135" t="b">
        <v>1</v>
      </c>
      <c r="AC1026" s="135" t="b">
        <f t="shared" ref="AC1026:AC1089" si="182">AND(AA1026,F1026)</f>
        <v>0</v>
      </c>
      <c r="AD1026" s="135" t="b">
        <f t="shared" ref="AD1026:AD1089" si="183">AND(AB1026,F1026)</f>
        <v>1</v>
      </c>
      <c r="AE1026" s="135" t="b">
        <f t="shared" ref="AE1026:AE1089" si="184">AND(NOT(AA1026),NOT(AB1026),F1026)</f>
        <v>0</v>
      </c>
      <c r="AF1026" s="135" t="b">
        <f>AND(AC1026,$V1026&lt;=Synthèse!$B$44)</f>
        <v>0</v>
      </c>
      <c r="AG1026" s="135" t="b">
        <f>AND(AD1026,$V1026&lt;=Synthèse!$B$44)</f>
        <v>1</v>
      </c>
      <c r="AH1026" s="135" t="b">
        <f>AND(AE1026,$V1026&lt;=Synthèse!$B$44)</f>
        <v>0</v>
      </c>
      <c r="AI1026" s="137" t="b">
        <v>0</v>
      </c>
      <c r="AJ1026" s="137" t="b">
        <v>0</v>
      </c>
      <c r="AK1026" s="137" t="b">
        <f t="shared" ref="AK1026:AK1089" si="185">AND(AI1026,F1026)</f>
        <v>0</v>
      </c>
      <c r="AL1026" s="137" t="b">
        <f t="shared" ref="AL1026:AL1089" si="186">AND(AJ1026,F1026)</f>
        <v>0</v>
      </c>
      <c r="AM1026" s="137" t="b">
        <f>AND(AK1026,$V1026&lt;=Synthèse!$B$44)</f>
        <v>0</v>
      </c>
      <c r="AN1026" s="137" t="b">
        <f>AND(AL1026,$V1026&lt;=Synthèse!$B$44)</f>
        <v>0</v>
      </c>
    </row>
    <row r="1027" spans="1:40">
      <c r="A1027" s="17">
        <v>576197</v>
      </c>
      <c r="B1027" t="str">
        <f ca="1">VLOOKUP(A1027,'Fichier FI (en entrée)'!B:AH,3,0)</f>
        <v>JQXNJRRODJ</v>
      </c>
      <c r="C1027">
        <f t="shared" si="176"/>
        <v>564</v>
      </c>
      <c r="D1027">
        <f t="shared" si="177"/>
        <v>13.06</v>
      </c>
      <c r="E1027" s="14" t="str">
        <f>VLOOKUP(A1027,'Fichier FI (en entrée)'!B:AH,2,0)</f>
        <v>EV</v>
      </c>
      <c r="F1027" s="14" t="b">
        <f t="shared" si="178"/>
        <v>1</v>
      </c>
      <c r="G1027" s="14" t="b">
        <f>IFERROR(VLOOKUP(A1027,'Calculs FA (auto)'!A:F,6,0),FALSE)</f>
        <v>0</v>
      </c>
      <c r="H1027" s="14" t="b">
        <f t="shared" si="179"/>
        <v>0</v>
      </c>
      <c r="I1027" s="16">
        <f>IFERROR(VLOOKUP(A1027,'Moyennes FI (en entrée)'!B:N,7,0),"")</f>
        <v>10.06</v>
      </c>
      <c r="J1027" s="16">
        <f>IFERROR(VLOOKUP(VLOOKUP(A1027,'Fichier FI (en entrée)'!B:AH,33,0),Modificateurs!A$2:B$5,2,0),0)</f>
        <v>1</v>
      </c>
      <c r="K1027" s="16">
        <f>IFERROR(VLOOKUP(VLOOKUP(A1027,'Redoub FI (en entrée)'!B:N,7,0),Modificateurs!A$8:B$11,2,0),0)</f>
        <v>0</v>
      </c>
      <c r="L1027" s="16">
        <f>IFERROR(VLOOKUP(M1027,Modificateurs!D$1:E$94,2,0),0)</f>
        <v>2</v>
      </c>
      <c r="M1027" t="str">
        <f>VLOOKUP(A1027,'Fichier FI (en entrée)'!B:AH,16,0)&amp;" "&amp;VLOOKUP(A1027,'Fichier FI (en entrée)'!B:AH,20,0)&amp;" "&amp;VLOOKUP(A1027,'Fichier FI (en entrée)'!B:AH,27,0)&amp;" "&amp;VLOOKUP(A1027,'Fichier FI (en entrée)'!B:AH,29,0)</f>
        <v xml:space="preserve">STI2D Système informatique et numérique  </v>
      </c>
      <c r="N1027" t="str">
        <f>VLOOKUP(A1027,'Fichier FI (en entrée)'!B:AH,8,0)</f>
        <v>En Terminale</v>
      </c>
      <c r="O1027" t="b">
        <f>AND(C1027&gt;Synthèse!B$8,C1027&lt;Synthèse!B$10,NOT(Y1027))</f>
        <v>1</v>
      </c>
      <c r="Q1027" s="60">
        <f>ROUNDUP(C1027/(Synthèse!$B$4+Synthèse!$B$1)*8,0)</f>
        <v>3</v>
      </c>
      <c r="R1027" s="60">
        <f>IFERROR(VLOOKUP(A1027,'Evaluations (formulaire)'!A:P,6,0)+VLOOKUP(A1027,'Evaluations (formulaire)'!A:P,7,0),0)</f>
        <v>0</v>
      </c>
      <c r="S1027" s="60">
        <f>IFERROR(VLOOKUP(A1027,'Evaluations (formulaire)'!A:P,8,0),0)</f>
        <v>0</v>
      </c>
      <c r="T1027" s="60">
        <f>IF(AND(ISBLANK(P1027),Q1027&lt;=2),Synthèse!$B$41,IF(AND(ISBLANK(P1027),Q1027&gt;=7),Synthèse!$C$41,R1027+S1027))</f>
        <v>0</v>
      </c>
      <c r="U1027" s="60">
        <f t="shared" si="180"/>
        <v>13.06</v>
      </c>
      <c r="V1027" s="60">
        <f t="shared" si="181"/>
        <v>565</v>
      </c>
      <c r="X1027" s="26">
        <v>179</v>
      </c>
      <c r="Y1027" s="26" t="b">
        <f>IFERROR(VLOOKUP(A1027,'Calculs FA (auto)'!A:O,15,0),FALSE)</f>
        <v>0</v>
      </c>
      <c r="Z1027" s="26">
        <f>IFERROR(VLOOKUP(A1027,'Evaluations (formulaire)'!A:M,9,0),0)</f>
        <v>0</v>
      </c>
      <c r="AA1027" s="135" t="b">
        <v>1</v>
      </c>
      <c r="AB1027" s="135" t="b">
        <v>0</v>
      </c>
      <c r="AC1027" s="135" t="b">
        <f t="shared" si="182"/>
        <v>1</v>
      </c>
      <c r="AD1027" s="135" t="b">
        <f t="shared" si="183"/>
        <v>0</v>
      </c>
      <c r="AE1027" s="135" t="b">
        <f t="shared" si="184"/>
        <v>0</v>
      </c>
      <c r="AF1027" s="135" t="b">
        <f>AND(AC1027,$V1027&lt;=Synthèse!$B$44)</f>
        <v>1</v>
      </c>
      <c r="AG1027" s="135" t="b">
        <f>AND(AD1027,$V1027&lt;=Synthèse!$B$44)</f>
        <v>0</v>
      </c>
      <c r="AH1027" s="135" t="b">
        <f>AND(AE1027,$V1027&lt;=Synthèse!$B$44)</f>
        <v>0</v>
      </c>
      <c r="AI1027" s="137" t="b">
        <v>0</v>
      </c>
      <c r="AJ1027" s="137" t="b">
        <v>0</v>
      </c>
      <c r="AK1027" s="137" t="b">
        <f t="shared" si="185"/>
        <v>0</v>
      </c>
      <c r="AL1027" s="137" t="b">
        <f t="shared" si="186"/>
        <v>0</v>
      </c>
      <c r="AM1027" s="137" t="b">
        <f>AND(AK1027,$V1027&lt;=Synthèse!$B$44)</f>
        <v>0</v>
      </c>
      <c r="AN1027" s="137" t="b">
        <f>AND(AL1027,$V1027&lt;=Synthèse!$B$44)</f>
        <v>0</v>
      </c>
    </row>
    <row r="1028" spans="1:40">
      <c r="A1028" s="17">
        <v>576205</v>
      </c>
      <c r="B1028" t="str">
        <f ca="1">VLOOKUP(A1028,'Fichier FI (en entrée)'!B:AH,3,0)</f>
        <v>HNVAINTRLA</v>
      </c>
      <c r="C1028">
        <f t="shared" si="176"/>
        <v>2097</v>
      </c>
      <c r="D1028">
        <f t="shared" si="177"/>
        <v>-100</v>
      </c>
      <c r="E1028" s="14" t="str">
        <f>VLOOKUP(A1028,'Fichier FI (en entrée)'!B:AH,2,0)</f>
        <v>ENV</v>
      </c>
      <c r="F1028" s="14" t="b">
        <f t="shared" si="178"/>
        <v>0</v>
      </c>
      <c r="G1028" s="14" t="b">
        <f>IFERROR(VLOOKUP(A1028,'Calculs FA (auto)'!A:F,6,0),FALSE)</f>
        <v>0</v>
      </c>
      <c r="H1028" s="14" t="b">
        <f t="shared" si="179"/>
        <v>0</v>
      </c>
      <c r="I1028" s="16" t="str">
        <f>IFERROR(VLOOKUP(A1028,'Moyennes FI (en entrée)'!B:N,7,0),"")</f>
        <v/>
      </c>
      <c r="J1028" s="16">
        <f>IFERROR(VLOOKUP(VLOOKUP(A1028,'Fichier FI (en entrée)'!B:AH,33,0),Modificateurs!A$2:B$5,2,0),0)</f>
        <v>-3</v>
      </c>
      <c r="K1028" s="16">
        <f>IFERROR(VLOOKUP(VLOOKUP(A1028,'Redoub FI (en entrée)'!B:N,7,0),Modificateurs!A$8:B$11,2,0),0)</f>
        <v>0</v>
      </c>
      <c r="L1028" s="16">
        <f>IFERROR(VLOOKUP(M1028,Modificateurs!D$1:E$94,2,0),0)</f>
        <v>2</v>
      </c>
      <c r="M1028" t="str">
        <f>VLOOKUP(A1028,'Fichier FI (en entrée)'!B:AH,16,0)&amp;" "&amp;VLOOKUP(A1028,'Fichier FI (en entrée)'!B:AH,20,0)&amp;" "&amp;VLOOKUP(A1028,'Fichier FI (en entrée)'!B:AH,27,0)&amp;" "&amp;VLOOKUP(A1028,'Fichier FI (en entrée)'!B:AH,29,0)</f>
        <v xml:space="preserve">STI2D Système informatique et numérique  </v>
      </c>
      <c r="N1028" t="str">
        <f>VLOOKUP(A1028,'Fichier FI (en entrée)'!B:AH,8,0)</f>
        <v>En Terminale</v>
      </c>
      <c r="O1028" t="b">
        <f>AND(C1028&gt;Synthèse!B$8,C1028&lt;Synthèse!B$10,NOT(Y1028))</f>
        <v>0</v>
      </c>
      <c r="Q1028" s="60">
        <f>ROUNDUP(C1028/(Synthèse!$B$4+Synthèse!$B$1)*8,0)</f>
        <v>10</v>
      </c>
      <c r="R1028" s="60">
        <f>IFERROR(VLOOKUP(A1028,'Evaluations (formulaire)'!A:P,6,0)+VLOOKUP(A1028,'Evaluations (formulaire)'!A:P,7,0),0)</f>
        <v>0</v>
      </c>
      <c r="S1028" s="60">
        <f>IFERROR(VLOOKUP(A1028,'Evaluations (formulaire)'!A:P,8,0),0)</f>
        <v>0</v>
      </c>
      <c r="T1028" s="60">
        <f>IF(AND(ISBLANK(P1028),Q1028&lt;=2),Synthèse!$B$41,IF(AND(ISBLANK(P1028),Q1028&gt;=7),Synthèse!$C$41,R1028+S1028))</f>
        <v>4.6296296296296294E-3</v>
      </c>
      <c r="U1028" s="60">
        <f t="shared" si="180"/>
        <v>-99.995370370370367</v>
      </c>
      <c r="V1028" s="60">
        <f t="shared" si="181"/>
        <v>1983</v>
      </c>
      <c r="X1028" s="26">
        <v>812</v>
      </c>
      <c r="Y1028" s="26" t="b">
        <f>IFERROR(VLOOKUP(A1028,'Calculs FA (auto)'!A:O,15,0),FALSE)</f>
        <v>0</v>
      </c>
      <c r="Z1028" s="26">
        <f>IFERROR(VLOOKUP(A1028,'Evaluations (formulaire)'!A:M,9,0),0)</f>
        <v>0</v>
      </c>
      <c r="AA1028" s="135" t="b">
        <v>0</v>
      </c>
      <c r="AB1028" s="135" t="b">
        <v>1</v>
      </c>
      <c r="AC1028" s="135" t="b">
        <f t="shared" si="182"/>
        <v>0</v>
      </c>
      <c r="AD1028" s="135" t="b">
        <f t="shared" si="183"/>
        <v>0</v>
      </c>
      <c r="AE1028" s="135" t="b">
        <f t="shared" si="184"/>
        <v>0</v>
      </c>
      <c r="AF1028" s="135" t="b">
        <f>AND(AC1028,$V1028&lt;=Synthèse!$B$44)</f>
        <v>0</v>
      </c>
      <c r="AG1028" s="135" t="b">
        <f>AND(AD1028,$V1028&lt;=Synthèse!$B$44)</f>
        <v>0</v>
      </c>
      <c r="AH1028" s="135" t="b">
        <f>AND(AE1028,$V1028&lt;=Synthèse!$B$44)</f>
        <v>0</v>
      </c>
      <c r="AI1028" s="137" t="b">
        <v>1</v>
      </c>
      <c r="AJ1028" s="137" t="b">
        <v>0</v>
      </c>
      <c r="AK1028" s="137" t="b">
        <f t="shared" si="185"/>
        <v>0</v>
      </c>
      <c r="AL1028" s="137" t="b">
        <f t="shared" si="186"/>
        <v>0</v>
      </c>
      <c r="AM1028" s="137" t="b">
        <f>AND(AK1028,$V1028&lt;=Synthèse!$B$44)</f>
        <v>0</v>
      </c>
      <c r="AN1028" s="137" t="b">
        <f>AND(AL1028,$V1028&lt;=Synthèse!$B$44)</f>
        <v>0</v>
      </c>
    </row>
    <row r="1029" spans="1:40">
      <c r="A1029" s="17">
        <v>576210</v>
      </c>
      <c r="B1029" t="str">
        <f ca="1">VLOOKUP(A1029,'Fichier FI (en entrée)'!B:AH,3,0)</f>
        <v>GVCENAEEPY</v>
      </c>
      <c r="C1029">
        <f t="shared" si="176"/>
        <v>1586</v>
      </c>
      <c r="D1029">
        <f t="shared" si="177"/>
        <v>-1.5700000000000003</v>
      </c>
      <c r="E1029" s="14" t="str">
        <f>VLOOKUP(A1029,'Fichier FI (en entrée)'!B:AH,2,0)</f>
        <v>EV</v>
      </c>
      <c r="F1029" s="14" t="b">
        <f t="shared" si="178"/>
        <v>1</v>
      </c>
      <c r="G1029" s="14" t="b">
        <f>IFERROR(VLOOKUP(A1029,'Calculs FA (auto)'!A:F,6,0),FALSE)</f>
        <v>1</v>
      </c>
      <c r="H1029" s="14" t="b">
        <f t="shared" si="179"/>
        <v>1</v>
      </c>
      <c r="I1029" s="16">
        <f>IFERROR(VLOOKUP(A1029,'Moyennes FI (en entrée)'!B:N,7,0),"")</f>
        <v>10.43</v>
      </c>
      <c r="J1029" s="16">
        <f>IFERROR(VLOOKUP(VLOOKUP(A1029,'Fichier FI (en entrée)'!B:AH,33,0),Modificateurs!A$2:B$5,2,0),0)</f>
        <v>0</v>
      </c>
      <c r="K1029" s="16">
        <f>IFERROR(VLOOKUP(VLOOKUP(A1029,'Redoub FI (en entrée)'!B:N,7,0),Modificateurs!A$8:B$11,2,0),0)</f>
        <v>0</v>
      </c>
      <c r="L1029" s="16">
        <f>IFERROR(VLOOKUP(M1029,Modificateurs!D$1:E$94,2,0),0)</f>
        <v>-12</v>
      </c>
      <c r="M1029" t="str">
        <f>VLOOKUP(A1029,'Fichier FI (en entrée)'!B:AH,16,0)&amp;" "&amp;VLOOKUP(A1029,'Fichier FI (en entrée)'!B:AH,20,0)&amp;" "&amp;VLOOKUP(A1029,'Fichier FI (en entrée)'!B:AH,27,0)&amp;" "&amp;VLOOKUP(A1029,'Fichier FI (en entrée)'!B:AH,29,0)</f>
        <v xml:space="preserve">P Technicien d'usinage  </v>
      </c>
      <c r="N1029" t="str">
        <f>VLOOKUP(A1029,'Fichier FI (en entrée)'!B:AH,8,0)</f>
        <v>En Terminale</v>
      </c>
      <c r="O1029" t="b">
        <f>AND(C1029&gt;Synthèse!B$8,C1029&lt;Synthèse!B$10,NOT(Y1029))</f>
        <v>0</v>
      </c>
      <c r="P1029" s="17" t="s">
        <v>2260</v>
      </c>
      <c r="Q1029" s="60">
        <f>ROUNDUP(C1029/(Synthèse!$B$4+Synthèse!$B$1)*8,0)</f>
        <v>8</v>
      </c>
      <c r="R1029" s="60">
        <f>IFERROR(VLOOKUP(A1029,'Evaluations (formulaire)'!A:P,6,0)+VLOOKUP(A1029,'Evaluations (formulaire)'!A:P,7,0),0)</f>
        <v>0</v>
      </c>
      <c r="S1029" s="60">
        <f>IFERROR(VLOOKUP(A1029,'Evaluations (formulaire)'!A:P,8,0),0)</f>
        <v>0</v>
      </c>
      <c r="T1029" s="60">
        <f>IF(AND(ISBLANK(P1029),Q1029&lt;=2),Synthèse!$B$41,IF(AND(ISBLANK(P1029),Q1029&gt;=7),Synthèse!$C$41,R1029+S1029))</f>
        <v>0</v>
      </c>
      <c r="U1029" s="60">
        <f t="shared" si="180"/>
        <v>-1.5700000000000003</v>
      </c>
      <c r="V1029" s="60">
        <f t="shared" si="181"/>
        <v>1586</v>
      </c>
      <c r="X1029" s="26">
        <v>380</v>
      </c>
      <c r="Y1029" s="26" t="b">
        <f>IFERROR(VLOOKUP(A1029,'Calculs FA (auto)'!A:O,15,0),FALSE)</f>
        <v>0</v>
      </c>
      <c r="Z1029" s="26">
        <f>IFERROR(VLOOKUP(A1029,'Evaluations (formulaire)'!A:M,9,0),0)</f>
        <v>0</v>
      </c>
      <c r="AA1029" s="135" t="b">
        <v>1</v>
      </c>
      <c r="AB1029" s="135" t="b">
        <v>0</v>
      </c>
      <c r="AC1029" s="135" t="b">
        <f t="shared" si="182"/>
        <v>1</v>
      </c>
      <c r="AD1029" s="135" t="b">
        <f t="shared" si="183"/>
        <v>0</v>
      </c>
      <c r="AE1029" s="135" t="b">
        <f t="shared" si="184"/>
        <v>0</v>
      </c>
      <c r="AF1029" s="135" t="b">
        <f>AND(AC1029,$V1029&lt;=Synthèse!$B$44)</f>
        <v>0</v>
      </c>
      <c r="AG1029" s="135" t="b">
        <f>AND(AD1029,$V1029&lt;=Synthèse!$B$44)</f>
        <v>0</v>
      </c>
      <c r="AH1029" s="135" t="b">
        <f>AND(AE1029,$V1029&lt;=Synthèse!$B$44)</f>
        <v>0</v>
      </c>
      <c r="AI1029" s="137" t="b">
        <v>0</v>
      </c>
      <c r="AJ1029" s="137" t="b">
        <v>0</v>
      </c>
      <c r="AK1029" s="137" t="b">
        <f t="shared" si="185"/>
        <v>0</v>
      </c>
      <c r="AL1029" s="137" t="b">
        <f t="shared" si="186"/>
        <v>0</v>
      </c>
      <c r="AM1029" s="137" t="b">
        <f>AND(AK1029,$V1029&lt;=Synthèse!$B$44)</f>
        <v>0</v>
      </c>
      <c r="AN1029" s="137" t="b">
        <f>AND(AL1029,$V1029&lt;=Synthèse!$B$44)</f>
        <v>0</v>
      </c>
    </row>
    <row r="1030" spans="1:40">
      <c r="A1030" s="17">
        <v>576214</v>
      </c>
      <c r="B1030" t="str">
        <f ca="1">VLOOKUP(A1030,'Fichier FI (en entrée)'!B:AH,3,0)</f>
        <v>CCQTGJLLMW</v>
      </c>
      <c r="C1030">
        <f t="shared" si="176"/>
        <v>2097</v>
      </c>
      <c r="D1030">
        <f t="shared" si="177"/>
        <v>-100</v>
      </c>
      <c r="E1030" s="14" t="str">
        <f>VLOOKUP(A1030,'Fichier FI (en entrée)'!B:AH,2,0)</f>
        <v>ENV</v>
      </c>
      <c r="F1030" s="14" t="b">
        <f t="shared" si="178"/>
        <v>0</v>
      </c>
      <c r="G1030" s="14" t="b">
        <f>IFERROR(VLOOKUP(A1030,'Calculs FA (auto)'!A:F,6,0),FALSE)</f>
        <v>0</v>
      </c>
      <c r="H1030" s="14" t="b">
        <f t="shared" si="179"/>
        <v>0</v>
      </c>
      <c r="I1030" s="16" t="str">
        <f>IFERROR(VLOOKUP(A1030,'Moyennes FI (en entrée)'!B:N,7,0),"")</f>
        <v/>
      </c>
      <c r="J1030" s="16">
        <f>IFERROR(VLOOKUP(VLOOKUP(A1030,'Fichier FI (en entrée)'!B:AH,33,0),Modificateurs!A$2:B$5,2,0),0)</f>
        <v>1</v>
      </c>
      <c r="K1030" s="16">
        <f>IFERROR(VLOOKUP(VLOOKUP(A1030,'Redoub FI (en entrée)'!B:N,7,0),Modificateurs!A$8:B$11,2,0),0)</f>
        <v>0</v>
      </c>
      <c r="L1030" s="16">
        <f>IFERROR(VLOOKUP(M1030,Modificateurs!D$1:E$94,2,0),0)</f>
        <v>2</v>
      </c>
      <c r="M1030" t="str">
        <f>VLOOKUP(A1030,'Fichier FI (en entrée)'!B:AH,16,0)&amp;" "&amp;VLOOKUP(A1030,'Fichier FI (en entrée)'!B:AH,20,0)&amp;" "&amp;VLOOKUP(A1030,'Fichier FI (en entrée)'!B:AH,27,0)&amp;" "&amp;VLOOKUP(A1030,'Fichier FI (en entrée)'!B:AH,29,0)</f>
        <v xml:space="preserve">STI2D Système informatique et numérique  </v>
      </c>
      <c r="N1030" t="str">
        <f>VLOOKUP(A1030,'Fichier FI (en entrée)'!B:AH,8,0)</f>
        <v>En Terminale</v>
      </c>
      <c r="O1030" t="b">
        <f>AND(C1030&gt;Synthèse!B$8,C1030&lt;Synthèse!B$10,NOT(Y1030))</f>
        <v>0</v>
      </c>
      <c r="P1030" t="s">
        <v>2268</v>
      </c>
      <c r="Q1030" s="60">
        <f>ROUNDUP(C1030/(Synthèse!$B$4+Synthèse!$B$1)*8,0)</f>
        <v>10</v>
      </c>
      <c r="R1030" s="60">
        <f>IFERROR(VLOOKUP(A1030,'Evaluations (formulaire)'!A:P,6,0)+VLOOKUP(A1030,'Evaluations (formulaire)'!A:P,7,0),0)</f>
        <v>0</v>
      </c>
      <c r="S1030" s="60">
        <f>IFERROR(VLOOKUP(A1030,'Evaluations (formulaire)'!A:P,8,0),0)</f>
        <v>0</v>
      </c>
      <c r="T1030" s="60">
        <f>IF(AND(ISBLANK(P1030),Q1030&lt;=2),Synthèse!$B$41,IF(AND(ISBLANK(P1030),Q1030&gt;=7),Synthèse!$C$41,R1030+S1030))</f>
        <v>0</v>
      </c>
      <c r="U1030" s="60">
        <f t="shared" si="180"/>
        <v>-100</v>
      </c>
      <c r="V1030" s="60">
        <f t="shared" si="181"/>
        <v>2096</v>
      </c>
      <c r="X1030" s="26">
        <v>1768</v>
      </c>
      <c r="Y1030" s="26" t="b">
        <f>IFERROR(VLOOKUP(A1030,'Calculs FA (auto)'!A:O,15,0),FALSE)</f>
        <v>0</v>
      </c>
      <c r="Z1030" s="26">
        <f>IFERROR(VLOOKUP(A1030,'Evaluations (formulaire)'!A:M,9,0),0)</f>
        <v>0</v>
      </c>
      <c r="AA1030" s="135" t="b">
        <v>1</v>
      </c>
      <c r="AB1030" s="135" t="b">
        <v>0</v>
      </c>
      <c r="AC1030" s="135" t="b">
        <f t="shared" si="182"/>
        <v>0</v>
      </c>
      <c r="AD1030" s="135" t="b">
        <f t="shared" si="183"/>
        <v>0</v>
      </c>
      <c r="AE1030" s="135" t="b">
        <f t="shared" si="184"/>
        <v>0</v>
      </c>
      <c r="AF1030" s="135" t="b">
        <f>AND(AC1030,$V1030&lt;=Synthèse!$B$44)</f>
        <v>0</v>
      </c>
      <c r="AG1030" s="135" t="b">
        <f>AND(AD1030,$V1030&lt;=Synthèse!$B$44)</f>
        <v>0</v>
      </c>
      <c r="AH1030" s="135" t="b">
        <f>AND(AE1030,$V1030&lt;=Synthèse!$B$44)</f>
        <v>0</v>
      </c>
      <c r="AI1030" s="137" t="b">
        <v>0</v>
      </c>
      <c r="AJ1030" s="137" t="b">
        <v>1</v>
      </c>
      <c r="AK1030" s="137" t="b">
        <f t="shared" si="185"/>
        <v>0</v>
      </c>
      <c r="AL1030" s="137" t="b">
        <f t="shared" si="186"/>
        <v>0</v>
      </c>
      <c r="AM1030" s="137" t="b">
        <f>AND(AK1030,$V1030&lt;=Synthèse!$B$44)</f>
        <v>0</v>
      </c>
      <c r="AN1030" s="137" t="b">
        <f>AND(AL1030,$V1030&lt;=Synthèse!$B$44)</f>
        <v>0</v>
      </c>
    </row>
    <row r="1031" spans="1:40">
      <c r="A1031" s="17">
        <v>576234</v>
      </c>
      <c r="B1031" t="str">
        <f ca="1">VLOOKUP(A1031,'Fichier FI (en entrée)'!B:AH,3,0)</f>
        <v>AECORNWTVK</v>
      </c>
      <c r="C1031">
        <f t="shared" si="176"/>
        <v>2097</v>
      </c>
      <c r="D1031">
        <f t="shared" si="177"/>
        <v>-100</v>
      </c>
      <c r="E1031" s="14" t="str">
        <f>VLOOKUP(A1031,'Fichier FI (en entrée)'!B:AH,2,0)</f>
        <v>ENV</v>
      </c>
      <c r="F1031" s="14" t="b">
        <f t="shared" si="178"/>
        <v>0</v>
      </c>
      <c r="G1031" s="14" t="b">
        <f>IFERROR(VLOOKUP(A1031,'Calculs FA (auto)'!A:F,6,0),FALSE)</f>
        <v>0</v>
      </c>
      <c r="H1031" s="14" t="b">
        <f t="shared" si="179"/>
        <v>0</v>
      </c>
      <c r="I1031" s="16" t="str">
        <f>IFERROR(VLOOKUP(A1031,'Moyennes FI (en entrée)'!B:N,7,0),"")</f>
        <v/>
      </c>
      <c r="J1031" s="16">
        <f>IFERROR(VLOOKUP(VLOOKUP(A1031,'Fichier FI (en entrée)'!B:AH,33,0),Modificateurs!A$2:B$5,2,0),0)</f>
        <v>-3</v>
      </c>
      <c r="K1031" s="16">
        <f>IFERROR(VLOOKUP(VLOOKUP(A1031,'Redoub FI (en entrée)'!B:N,7,0),Modificateurs!A$8:B$11,2,0),0)</f>
        <v>0</v>
      </c>
      <c r="L1031" s="16">
        <f>IFERROR(VLOOKUP(M1031,Modificateurs!D$1:E$94,2,0),0)</f>
        <v>2</v>
      </c>
      <c r="M1031" t="str">
        <f>VLOOKUP(A1031,'Fichier FI (en entrée)'!B:AH,16,0)&amp;" "&amp;VLOOKUP(A1031,'Fichier FI (en entrée)'!B:AH,20,0)&amp;" "&amp;VLOOKUP(A1031,'Fichier FI (en entrée)'!B:AH,27,0)&amp;" "&amp;VLOOKUP(A1031,'Fichier FI (en entrée)'!B:AH,29,0)</f>
        <v xml:space="preserve">STI2D Système informatique et numérique  </v>
      </c>
      <c r="N1031" t="str">
        <f>VLOOKUP(A1031,'Fichier FI (en entrée)'!B:AH,8,0)</f>
        <v>En Terminale</v>
      </c>
      <c r="O1031" t="b">
        <f>AND(C1031&gt;Synthèse!B$8,C1031&lt;Synthèse!B$10,NOT(Y1031))</f>
        <v>0</v>
      </c>
      <c r="P1031" t="s">
        <v>2257</v>
      </c>
      <c r="Q1031" s="60">
        <f>ROUNDUP(C1031/(Synthèse!$B$4+Synthèse!$B$1)*8,0)</f>
        <v>10</v>
      </c>
      <c r="R1031" s="60">
        <f>IFERROR(VLOOKUP(A1031,'Evaluations (formulaire)'!A:P,6,0)+VLOOKUP(A1031,'Evaluations (formulaire)'!A:P,7,0),0)</f>
        <v>0</v>
      </c>
      <c r="S1031" s="60">
        <f>IFERROR(VLOOKUP(A1031,'Evaluations (formulaire)'!A:P,8,0),0)</f>
        <v>0</v>
      </c>
      <c r="T1031" s="60">
        <f>IF(AND(ISBLANK(P1031),Q1031&lt;=2),Synthèse!$B$41,IF(AND(ISBLANK(P1031),Q1031&gt;=7),Synthèse!$C$41,R1031+S1031))</f>
        <v>0</v>
      </c>
      <c r="U1031" s="60">
        <f t="shared" si="180"/>
        <v>-100</v>
      </c>
      <c r="V1031" s="60">
        <f t="shared" si="181"/>
        <v>2096</v>
      </c>
      <c r="X1031" s="26">
        <v>2056</v>
      </c>
      <c r="Y1031" s="26" t="b">
        <f>IFERROR(VLOOKUP(A1031,'Calculs FA (auto)'!A:O,15,0),FALSE)</f>
        <v>0</v>
      </c>
      <c r="Z1031" s="26">
        <f>IFERROR(VLOOKUP(A1031,'Evaluations (formulaire)'!A:M,9,0),0)</f>
        <v>0</v>
      </c>
      <c r="AA1031" s="135" t="b">
        <v>0</v>
      </c>
      <c r="AB1031" s="135" t="b">
        <v>1</v>
      </c>
      <c r="AC1031" s="135" t="b">
        <f t="shared" si="182"/>
        <v>0</v>
      </c>
      <c r="AD1031" s="135" t="b">
        <f t="shared" si="183"/>
        <v>0</v>
      </c>
      <c r="AE1031" s="135" t="b">
        <f t="shared" si="184"/>
        <v>0</v>
      </c>
      <c r="AF1031" s="135" t="b">
        <f>AND(AC1031,$V1031&lt;=Synthèse!$B$44)</f>
        <v>0</v>
      </c>
      <c r="AG1031" s="135" t="b">
        <f>AND(AD1031,$V1031&lt;=Synthèse!$B$44)</f>
        <v>0</v>
      </c>
      <c r="AH1031" s="135" t="b">
        <f>AND(AE1031,$V1031&lt;=Synthèse!$B$44)</f>
        <v>0</v>
      </c>
      <c r="AI1031" s="137" t="b">
        <v>1</v>
      </c>
      <c r="AJ1031" s="137" t="b">
        <v>0</v>
      </c>
      <c r="AK1031" s="137" t="b">
        <f t="shared" si="185"/>
        <v>0</v>
      </c>
      <c r="AL1031" s="137" t="b">
        <f t="shared" si="186"/>
        <v>0</v>
      </c>
      <c r="AM1031" s="137" t="b">
        <f>AND(AK1031,$V1031&lt;=Synthèse!$B$44)</f>
        <v>0</v>
      </c>
      <c r="AN1031" s="137" t="b">
        <f>AND(AL1031,$V1031&lt;=Synthèse!$B$44)</f>
        <v>0</v>
      </c>
    </row>
    <row r="1032" spans="1:40">
      <c r="A1032" s="17">
        <v>576239</v>
      </c>
      <c r="B1032" t="str">
        <f ca="1">VLOOKUP(A1032,'Fichier FI (en entrée)'!B:AH,3,0)</f>
        <v>KMFUXEHWKC</v>
      </c>
      <c r="C1032">
        <f t="shared" si="176"/>
        <v>1186</v>
      </c>
      <c r="D1032">
        <f t="shared" si="177"/>
        <v>8.1199999999999992</v>
      </c>
      <c r="E1032" s="14" t="str">
        <f>VLOOKUP(A1032,'Fichier FI (en entrée)'!B:AH,2,0)</f>
        <v>EV</v>
      </c>
      <c r="F1032" s="14" t="b">
        <f t="shared" si="178"/>
        <v>1</v>
      </c>
      <c r="G1032" s="14" t="b">
        <f>IFERROR(VLOOKUP(A1032,'Calculs FA (auto)'!A:F,6,0),FALSE)</f>
        <v>0</v>
      </c>
      <c r="H1032" s="14" t="b">
        <f t="shared" si="179"/>
        <v>0</v>
      </c>
      <c r="I1032" s="16">
        <f>IFERROR(VLOOKUP(A1032,'Moyennes FI (en entrée)'!B:N,7,0),"")</f>
        <v>10.119999999999999</v>
      </c>
      <c r="J1032" s="16">
        <f>IFERROR(VLOOKUP(VLOOKUP(A1032,'Fichier FI (en entrée)'!B:AH,33,0),Modificateurs!A$2:B$5,2,0),0)</f>
        <v>1</v>
      </c>
      <c r="K1032" s="16">
        <f>IFERROR(VLOOKUP(VLOOKUP(A1032,'Redoub FI (en entrée)'!B:N,7,0),Modificateurs!A$8:B$11,2,0),0)</f>
        <v>0</v>
      </c>
      <c r="L1032" s="16">
        <f>IFERROR(VLOOKUP(M1032,Modificateurs!D$1:E$94,2,0),0)</f>
        <v>-3</v>
      </c>
      <c r="M1032" t="str">
        <f>VLOOKUP(A1032,'Fichier FI (en entrée)'!B:AH,16,0)&amp;" "&amp;VLOOKUP(A1032,'Fichier FI (en entrée)'!B:AH,20,0)&amp;" "&amp;VLOOKUP(A1032,'Fichier FI (en entrée)'!B:AH,27,0)&amp;" "&amp;VLOOKUP(A1032,'Fichier FI (en entrée)'!B:AH,29,0)</f>
        <v xml:space="preserve">ES Mathématiques  </v>
      </c>
      <c r="N1032" t="str">
        <f>VLOOKUP(A1032,'Fichier FI (en entrée)'!B:AH,8,0)</f>
        <v>En Terminale</v>
      </c>
      <c r="O1032" t="b">
        <f>AND(C1032&gt;Synthèse!B$8,C1032&lt;Synthèse!B$10,NOT(Y1032))</f>
        <v>1</v>
      </c>
      <c r="P1032" t="s">
        <v>2258</v>
      </c>
      <c r="Q1032" s="60">
        <f>ROUNDUP(C1032/(Synthèse!$B$4+Synthèse!$B$1)*8,0)</f>
        <v>6</v>
      </c>
      <c r="R1032" s="60">
        <f>IFERROR(VLOOKUP(A1032,'Evaluations (formulaire)'!A:P,6,0)+VLOOKUP(A1032,'Evaluations (formulaire)'!A:P,7,0),0)</f>
        <v>0</v>
      </c>
      <c r="S1032" s="60">
        <f>IFERROR(VLOOKUP(A1032,'Evaluations (formulaire)'!A:P,8,0),0)</f>
        <v>0</v>
      </c>
      <c r="T1032" s="60">
        <f>IF(AND(ISBLANK(P1032),Q1032&lt;=2),Synthèse!$B$41,IF(AND(ISBLANK(P1032),Q1032&gt;=7),Synthèse!$C$41,R1032+S1032))</f>
        <v>0</v>
      </c>
      <c r="U1032" s="60">
        <f t="shared" si="180"/>
        <v>8.1199999999999992</v>
      </c>
      <c r="V1032" s="60">
        <f t="shared" si="181"/>
        <v>1184</v>
      </c>
      <c r="X1032" s="26">
        <v>1073</v>
      </c>
      <c r="Y1032" s="26" t="b">
        <f>IFERROR(VLOOKUP(A1032,'Calculs FA (auto)'!A:O,15,0),FALSE)</f>
        <v>0</v>
      </c>
      <c r="Z1032" s="26">
        <f>IFERROR(VLOOKUP(A1032,'Evaluations (formulaire)'!A:M,9,0),0)</f>
        <v>0</v>
      </c>
      <c r="AA1032" s="135" t="b">
        <v>1</v>
      </c>
      <c r="AB1032" s="135" t="b">
        <v>0</v>
      </c>
      <c r="AC1032" s="135" t="b">
        <f t="shared" si="182"/>
        <v>1</v>
      </c>
      <c r="AD1032" s="135" t="b">
        <f t="shared" si="183"/>
        <v>0</v>
      </c>
      <c r="AE1032" s="135" t="b">
        <f t="shared" si="184"/>
        <v>0</v>
      </c>
      <c r="AF1032" s="135" t="b">
        <f>AND(AC1032,$V1032&lt;=Synthèse!$B$44)</f>
        <v>0</v>
      </c>
      <c r="AG1032" s="135" t="b">
        <f>AND(AD1032,$V1032&lt;=Synthèse!$B$44)</f>
        <v>0</v>
      </c>
      <c r="AH1032" s="135" t="b">
        <f>AND(AE1032,$V1032&lt;=Synthèse!$B$44)</f>
        <v>0</v>
      </c>
      <c r="AI1032" s="137" t="b">
        <v>0</v>
      </c>
      <c r="AJ1032" s="137" t="b">
        <v>1</v>
      </c>
      <c r="AK1032" s="137" t="b">
        <f t="shared" si="185"/>
        <v>0</v>
      </c>
      <c r="AL1032" s="137" t="b">
        <f t="shared" si="186"/>
        <v>1</v>
      </c>
      <c r="AM1032" s="137" t="b">
        <f>AND(AK1032,$V1032&lt;=Synthèse!$B$44)</f>
        <v>0</v>
      </c>
      <c r="AN1032" s="137" t="b">
        <f>AND(AL1032,$V1032&lt;=Synthèse!$B$44)</f>
        <v>0</v>
      </c>
    </row>
    <row r="1033" spans="1:40">
      <c r="A1033" s="17">
        <v>576249</v>
      </c>
      <c r="B1033" t="str">
        <f ca="1">VLOOKUP(A1033,'Fichier FI (en entrée)'!B:AH,3,0)</f>
        <v>TEZHWJXGWX</v>
      </c>
      <c r="C1033">
        <f t="shared" si="176"/>
        <v>1143</v>
      </c>
      <c r="D1033">
        <f t="shared" si="177"/>
        <v>8.6999999999999993</v>
      </c>
      <c r="E1033" s="14" t="str">
        <f>VLOOKUP(A1033,'Fichier FI (en entrée)'!B:AH,2,0)</f>
        <v>EV</v>
      </c>
      <c r="F1033" s="14" t="b">
        <f t="shared" si="178"/>
        <v>1</v>
      </c>
      <c r="G1033" s="14" t="b">
        <f>IFERROR(VLOOKUP(A1033,'Calculs FA (auto)'!A:F,6,0),FALSE)</f>
        <v>0</v>
      </c>
      <c r="H1033" s="14" t="b">
        <f t="shared" si="179"/>
        <v>0</v>
      </c>
      <c r="I1033" s="16">
        <f>IFERROR(VLOOKUP(A1033,'Moyennes FI (en entrée)'!B:N,7,0),"")</f>
        <v>6.7</v>
      </c>
      <c r="J1033" s="16">
        <f>IFERROR(VLOOKUP(VLOOKUP(A1033,'Fichier FI (en entrée)'!B:AH,33,0),Modificateurs!A$2:B$5,2,0),0)</f>
        <v>0</v>
      </c>
      <c r="K1033" s="16">
        <f>IFERROR(VLOOKUP(VLOOKUP(A1033,'Redoub FI (en entrée)'!B:N,7,0),Modificateurs!A$8:B$11,2,0),0)</f>
        <v>0</v>
      </c>
      <c r="L1033" s="16">
        <f>IFERROR(VLOOKUP(M1033,Modificateurs!D$1:E$94,2,0),0)</f>
        <v>2</v>
      </c>
      <c r="M1033" t="str">
        <f>VLOOKUP(A1033,'Fichier FI (en entrée)'!B:AH,16,0)&amp;" "&amp;VLOOKUP(A1033,'Fichier FI (en entrée)'!B:AH,20,0)&amp;" "&amp;VLOOKUP(A1033,'Fichier FI (en entrée)'!B:AH,27,0)&amp;" "&amp;VLOOKUP(A1033,'Fichier FI (en entrée)'!B:AH,29,0)</f>
        <v xml:space="preserve">STI2D Système informatique et numérique  </v>
      </c>
      <c r="N1033" t="str">
        <f>VLOOKUP(A1033,'Fichier FI (en entrée)'!B:AH,8,0)</f>
        <v>En Terminale</v>
      </c>
      <c r="O1033" t="b">
        <f>AND(C1033&gt;Synthèse!B$8,C1033&lt;Synthèse!B$10,NOT(Y1033))</f>
        <v>1</v>
      </c>
      <c r="P1033" t="s">
        <v>2262</v>
      </c>
      <c r="Q1033" s="60">
        <f>ROUNDUP(C1033/(Synthèse!$B$4+Synthèse!$B$1)*8,0)</f>
        <v>6</v>
      </c>
      <c r="R1033" s="60">
        <f>IFERROR(VLOOKUP(A1033,'Evaluations (formulaire)'!A:P,6,0)+VLOOKUP(A1033,'Evaluations (formulaire)'!A:P,7,0),0)</f>
        <v>0</v>
      </c>
      <c r="S1033" s="60">
        <f>IFERROR(VLOOKUP(A1033,'Evaluations (formulaire)'!A:P,8,0),0)</f>
        <v>0</v>
      </c>
      <c r="T1033" s="60">
        <f>IF(AND(ISBLANK(P1033),Q1033&lt;=2),Synthèse!$B$41,IF(AND(ISBLANK(P1033),Q1033&gt;=7),Synthèse!$C$41,R1033+S1033))</f>
        <v>0</v>
      </c>
      <c r="U1033" s="60">
        <f t="shared" si="180"/>
        <v>8.6999999999999993</v>
      </c>
      <c r="V1033" s="60">
        <f t="shared" si="181"/>
        <v>1141</v>
      </c>
      <c r="X1033" s="26">
        <v>411</v>
      </c>
      <c r="Y1033" s="26" t="b">
        <f>IFERROR(VLOOKUP(A1033,'Calculs FA (auto)'!A:O,15,0),FALSE)</f>
        <v>0</v>
      </c>
      <c r="Z1033" s="26">
        <f>IFERROR(VLOOKUP(A1033,'Evaluations (formulaire)'!A:M,9,0),0)</f>
        <v>0</v>
      </c>
      <c r="AA1033" s="135" t="b">
        <v>1</v>
      </c>
      <c r="AB1033" s="135" t="b">
        <v>0</v>
      </c>
      <c r="AC1033" s="135" t="b">
        <f t="shared" si="182"/>
        <v>1</v>
      </c>
      <c r="AD1033" s="135" t="b">
        <f t="shared" si="183"/>
        <v>0</v>
      </c>
      <c r="AE1033" s="135" t="b">
        <f t="shared" si="184"/>
        <v>0</v>
      </c>
      <c r="AF1033" s="135" t="b">
        <f>AND(AC1033,$V1033&lt;=Synthèse!$B$44)</f>
        <v>0</v>
      </c>
      <c r="AG1033" s="135" t="b">
        <f>AND(AD1033,$V1033&lt;=Synthèse!$B$44)</f>
        <v>0</v>
      </c>
      <c r="AH1033" s="135" t="b">
        <f>AND(AE1033,$V1033&lt;=Synthèse!$B$44)</f>
        <v>0</v>
      </c>
      <c r="AI1033" s="137" t="b">
        <v>0</v>
      </c>
      <c r="AJ1033" s="137" t="b">
        <v>1</v>
      </c>
      <c r="AK1033" s="137" t="b">
        <f t="shared" si="185"/>
        <v>0</v>
      </c>
      <c r="AL1033" s="137" t="b">
        <f t="shared" si="186"/>
        <v>1</v>
      </c>
      <c r="AM1033" s="137" t="b">
        <f>AND(AK1033,$V1033&lt;=Synthèse!$B$44)</f>
        <v>0</v>
      </c>
      <c r="AN1033" s="137" t="b">
        <f>AND(AL1033,$V1033&lt;=Synthèse!$B$44)</f>
        <v>0</v>
      </c>
    </row>
    <row r="1034" spans="1:40">
      <c r="A1034" s="17">
        <v>576256</v>
      </c>
      <c r="B1034" t="str">
        <f ca="1">VLOOKUP(A1034,'Fichier FI (en entrée)'!B:AH,3,0)</f>
        <v>CTHPACCDND</v>
      </c>
      <c r="C1034">
        <f t="shared" si="176"/>
        <v>677</v>
      </c>
      <c r="D1034">
        <f t="shared" si="177"/>
        <v>12.37</v>
      </c>
      <c r="E1034" s="14" t="str">
        <f>VLOOKUP(A1034,'Fichier FI (en entrée)'!B:AH,2,0)</f>
        <v>EV</v>
      </c>
      <c r="F1034" s="14" t="b">
        <f t="shared" si="178"/>
        <v>1</v>
      </c>
      <c r="G1034" s="14" t="b">
        <f>IFERROR(VLOOKUP(A1034,'Calculs FA (auto)'!A:F,6,0),FALSE)</f>
        <v>1</v>
      </c>
      <c r="H1034" s="14" t="b">
        <f t="shared" si="179"/>
        <v>1</v>
      </c>
      <c r="I1034" s="16">
        <f>IFERROR(VLOOKUP(A1034,'Moyennes FI (en entrée)'!B:N,7,0),"")</f>
        <v>10.37</v>
      </c>
      <c r="J1034" s="16">
        <f>IFERROR(VLOOKUP(VLOOKUP(A1034,'Fichier FI (en entrée)'!B:AH,33,0),Modificateurs!A$2:B$5,2,0),0)</f>
        <v>0</v>
      </c>
      <c r="K1034" s="16">
        <f>IFERROR(VLOOKUP(VLOOKUP(A1034,'Redoub FI (en entrée)'!B:N,7,0),Modificateurs!A$8:B$11,2,0),0)</f>
        <v>0</v>
      </c>
      <c r="L1034" s="16">
        <f>IFERROR(VLOOKUP(M1034,Modificateurs!D$1:E$94,2,0),0)</f>
        <v>2</v>
      </c>
      <c r="M1034" t="str">
        <f>VLOOKUP(A1034,'Fichier FI (en entrée)'!B:AH,16,0)&amp;" "&amp;VLOOKUP(A1034,'Fichier FI (en entrée)'!B:AH,20,0)&amp;" "&amp;VLOOKUP(A1034,'Fichier FI (en entrée)'!B:AH,27,0)&amp;" "&amp;VLOOKUP(A1034,'Fichier FI (en entrée)'!B:AH,29,0)</f>
        <v xml:space="preserve">STI2D Système informatique et numérique  </v>
      </c>
      <c r="N1034" t="str">
        <f>VLOOKUP(A1034,'Fichier FI (en entrée)'!B:AH,8,0)</f>
        <v>En Terminale</v>
      </c>
      <c r="O1034" t="b">
        <f>AND(C1034&gt;Synthèse!B$8,C1034&lt;Synthèse!B$10,NOT(Y1034))</f>
        <v>0</v>
      </c>
      <c r="P1034" t="s">
        <v>84</v>
      </c>
      <c r="Q1034" s="60">
        <f>ROUNDUP(C1034/(Synthèse!$B$4+Synthèse!$B$1)*8,0)</f>
        <v>4</v>
      </c>
      <c r="R1034" s="60">
        <f>IFERROR(VLOOKUP(A1034,'Evaluations (formulaire)'!A:P,6,0)+VLOOKUP(A1034,'Evaluations (formulaire)'!A:P,7,0),0)</f>
        <v>0</v>
      </c>
      <c r="S1034" s="60">
        <f>IFERROR(VLOOKUP(A1034,'Evaluations (formulaire)'!A:P,8,0),0)</f>
        <v>0</v>
      </c>
      <c r="T1034" s="60">
        <f>IF(AND(ISBLANK(P1034),Q1034&lt;=2),Synthèse!$B$41,IF(AND(ISBLANK(P1034),Q1034&gt;=7),Synthèse!$C$41,R1034+S1034))</f>
        <v>0</v>
      </c>
      <c r="U1034" s="60">
        <f t="shared" si="180"/>
        <v>12.37</v>
      </c>
      <c r="V1034" s="60">
        <f t="shared" si="181"/>
        <v>677</v>
      </c>
      <c r="X1034" s="26">
        <v>363</v>
      </c>
      <c r="Y1034" s="26" t="b">
        <f>IFERROR(VLOOKUP(A1034,'Calculs FA (auto)'!A:O,15,0),FALSE)</f>
        <v>1</v>
      </c>
      <c r="Z1034" s="26">
        <f>IFERROR(VLOOKUP(A1034,'Evaluations (formulaire)'!A:M,9,0),0)</f>
        <v>0</v>
      </c>
      <c r="AA1034" s="135" t="b">
        <v>0</v>
      </c>
      <c r="AB1034" s="135" t="b">
        <v>1</v>
      </c>
      <c r="AC1034" s="135" t="b">
        <f t="shared" si="182"/>
        <v>0</v>
      </c>
      <c r="AD1034" s="135" t="b">
        <f t="shared" si="183"/>
        <v>1</v>
      </c>
      <c r="AE1034" s="135" t="b">
        <f t="shared" si="184"/>
        <v>0</v>
      </c>
      <c r="AF1034" s="135" t="b">
        <f>AND(AC1034,$V1034&lt;=Synthèse!$B$44)</f>
        <v>0</v>
      </c>
      <c r="AG1034" s="135" t="b">
        <f>AND(AD1034,$V1034&lt;=Synthèse!$B$44)</f>
        <v>0</v>
      </c>
      <c r="AH1034" s="135" t="b">
        <f>AND(AE1034,$V1034&lt;=Synthèse!$B$44)</f>
        <v>0</v>
      </c>
      <c r="AI1034" s="137" t="b">
        <v>0</v>
      </c>
      <c r="AJ1034" s="137" t="b">
        <v>0</v>
      </c>
      <c r="AK1034" s="137" t="b">
        <f t="shared" si="185"/>
        <v>0</v>
      </c>
      <c r="AL1034" s="137" t="b">
        <f t="shared" si="186"/>
        <v>0</v>
      </c>
      <c r="AM1034" s="137" t="b">
        <f>AND(AK1034,$V1034&lt;=Synthèse!$B$44)</f>
        <v>0</v>
      </c>
      <c r="AN1034" s="137" t="b">
        <f>AND(AL1034,$V1034&lt;=Synthèse!$B$44)</f>
        <v>0</v>
      </c>
    </row>
    <row r="1035" spans="1:40">
      <c r="A1035" s="17">
        <v>576264</v>
      </c>
      <c r="B1035" t="str">
        <f ca="1">VLOOKUP(A1035,'Fichier FI (en entrée)'!B:AH,3,0)</f>
        <v>FKFPJXXCOC</v>
      </c>
      <c r="C1035">
        <f t="shared" si="176"/>
        <v>1053</v>
      </c>
      <c r="D1035">
        <f t="shared" si="177"/>
        <v>9.879999999999999</v>
      </c>
      <c r="E1035" s="14" t="str">
        <f>VLOOKUP(A1035,'Fichier FI (en entrée)'!B:AH,2,0)</f>
        <v>EV</v>
      </c>
      <c r="F1035" s="14" t="b">
        <f t="shared" si="178"/>
        <v>1</v>
      </c>
      <c r="G1035" s="14" t="b">
        <f>IFERROR(VLOOKUP(A1035,'Calculs FA (auto)'!A:F,6,0),FALSE)</f>
        <v>0</v>
      </c>
      <c r="H1035" s="14" t="b">
        <f t="shared" si="179"/>
        <v>0</v>
      </c>
      <c r="I1035" s="16">
        <f>IFERROR(VLOOKUP(A1035,'Moyennes FI (en entrée)'!B:N,7,0),"")</f>
        <v>7.88</v>
      </c>
      <c r="J1035" s="16">
        <f>IFERROR(VLOOKUP(VLOOKUP(A1035,'Fichier FI (en entrée)'!B:AH,33,0),Modificateurs!A$2:B$5,2,0),0)</f>
        <v>1</v>
      </c>
      <c r="K1035" s="16">
        <f>IFERROR(VLOOKUP(VLOOKUP(A1035,'Redoub FI (en entrée)'!B:N,7,0),Modificateurs!A$8:B$11,2,0),0)</f>
        <v>0</v>
      </c>
      <c r="L1035" s="16">
        <f>IFERROR(VLOOKUP(M1035,Modificateurs!D$1:E$94,2,0),0)</f>
        <v>1</v>
      </c>
      <c r="M1035" t="str">
        <f>VLOOKUP(A1035,'Fichier FI (en entrée)'!B:AH,16,0)&amp;" "&amp;VLOOKUP(A1035,'Fichier FI (en entrée)'!B:AH,20,0)&amp;" "&amp;VLOOKUP(A1035,'Fichier FI (en entrée)'!B:AH,27,0)&amp;" "&amp;VLOOKUP(A1035,'Fichier FI (en entrée)'!B:AH,29,0)</f>
        <v xml:space="preserve">S Sciences de la vie et de la terre  </v>
      </c>
      <c r="N1035" t="str">
        <f>VLOOKUP(A1035,'Fichier FI (en entrée)'!B:AH,8,0)</f>
        <v>En Terminale</v>
      </c>
      <c r="O1035" t="b">
        <f>AND(C1035&gt;Synthèse!B$8,C1035&lt;Synthèse!B$10,NOT(Y1035))</f>
        <v>1</v>
      </c>
      <c r="P1035" t="s">
        <v>2257</v>
      </c>
      <c r="Q1035" s="60">
        <f>ROUNDUP(C1035/(Synthèse!$B$4+Synthèse!$B$1)*8,0)</f>
        <v>5</v>
      </c>
      <c r="R1035" s="60">
        <f>IFERROR(VLOOKUP(A1035,'Evaluations (formulaire)'!A:P,6,0)+VLOOKUP(A1035,'Evaluations (formulaire)'!A:P,7,0),0)</f>
        <v>0</v>
      </c>
      <c r="S1035" s="60">
        <f>IFERROR(VLOOKUP(A1035,'Evaluations (formulaire)'!A:P,8,0),0)</f>
        <v>0</v>
      </c>
      <c r="T1035" s="60">
        <f>IF(AND(ISBLANK(P1035),Q1035&lt;=2),Synthèse!$B$41,IF(AND(ISBLANK(P1035),Q1035&gt;=7),Synthèse!$C$41,R1035+S1035))</f>
        <v>0</v>
      </c>
      <c r="U1035" s="60">
        <f t="shared" si="180"/>
        <v>9.879999999999999</v>
      </c>
      <c r="V1035" s="60">
        <f t="shared" si="181"/>
        <v>1053</v>
      </c>
      <c r="X1035" s="26">
        <v>1291</v>
      </c>
      <c r="Y1035" s="26" t="b">
        <f>IFERROR(VLOOKUP(A1035,'Calculs FA (auto)'!A:O,15,0),FALSE)</f>
        <v>0</v>
      </c>
      <c r="Z1035" s="26">
        <f>IFERROR(VLOOKUP(A1035,'Evaluations (formulaire)'!A:M,9,0),0)</f>
        <v>0</v>
      </c>
      <c r="AA1035" s="135" t="b">
        <v>0</v>
      </c>
      <c r="AB1035" s="135" t="b">
        <v>1</v>
      </c>
      <c r="AC1035" s="135" t="b">
        <f t="shared" si="182"/>
        <v>0</v>
      </c>
      <c r="AD1035" s="135" t="b">
        <f t="shared" si="183"/>
        <v>1</v>
      </c>
      <c r="AE1035" s="135" t="b">
        <f t="shared" si="184"/>
        <v>0</v>
      </c>
      <c r="AF1035" s="135" t="b">
        <f>AND(AC1035,$V1035&lt;=Synthèse!$B$44)</f>
        <v>0</v>
      </c>
      <c r="AG1035" s="135" t="b">
        <f>AND(AD1035,$V1035&lt;=Synthèse!$B$44)</f>
        <v>0</v>
      </c>
      <c r="AH1035" s="135" t="b">
        <f>AND(AE1035,$V1035&lt;=Synthèse!$B$44)</f>
        <v>0</v>
      </c>
      <c r="AI1035" s="137" t="b">
        <v>1</v>
      </c>
      <c r="AJ1035" s="137" t="b">
        <v>0</v>
      </c>
      <c r="AK1035" s="137" t="b">
        <f t="shared" si="185"/>
        <v>1</v>
      </c>
      <c r="AL1035" s="137" t="b">
        <f t="shared" si="186"/>
        <v>0</v>
      </c>
      <c r="AM1035" s="137" t="b">
        <f>AND(AK1035,$V1035&lt;=Synthèse!$B$44)</f>
        <v>0</v>
      </c>
      <c r="AN1035" s="137" t="b">
        <f>AND(AL1035,$V1035&lt;=Synthèse!$B$44)</f>
        <v>0</v>
      </c>
    </row>
    <row r="1036" spans="1:40">
      <c r="A1036" s="17">
        <v>576269</v>
      </c>
      <c r="B1036" t="str">
        <f ca="1">VLOOKUP(A1036,'Fichier FI (en entrée)'!B:AH,3,0)</f>
        <v>UEONIYYBHF</v>
      </c>
      <c r="C1036">
        <f t="shared" si="176"/>
        <v>1007</v>
      </c>
      <c r="D1036">
        <f t="shared" si="177"/>
        <v>10.29</v>
      </c>
      <c r="E1036" s="14" t="str">
        <f>VLOOKUP(A1036,'Fichier FI (en entrée)'!B:AH,2,0)</f>
        <v>EV</v>
      </c>
      <c r="F1036" s="14" t="b">
        <f t="shared" si="178"/>
        <v>1</v>
      </c>
      <c r="G1036" s="14" t="b">
        <f>IFERROR(VLOOKUP(A1036,'Calculs FA (auto)'!A:F,6,0),FALSE)</f>
        <v>0</v>
      </c>
      <c r="H1036" s="14" t="b">
        <f t="shared" si="179"/>
        <v>0</v>
      </c>
      <c r="I1036" s="16">
        <f>IFERROR(VLOOKUP(A1036,'Moyennes FI (en entrée)'!B:N,7,0),"")</f>
        <v>8.2899999999999991</v>
      </c>
      <c r="J1036" s="16">
        <f>IFERROR(VLOOKUP(VLOOKUP(A1036,'Fichier FI (en entrée)'!B:AH,33,0),Modificateurs!A$2:B$5,2,0),0)</f>
        <v>0</v>
      </c>
      <c r="K1036" s="16">
        <f>IFERROR(VLOOKUP(VLOOKUP(A1036,'Redoub FI (en entrée)'!B:N,7,0),Modificateurs!A$8:B$11,2,0),0)</f>
        <v>0</v>
      </c>
      <c r="L1036" s="16">
        <f>IFERROR(VLOOKUP(M1036,Modificateurs!D$1:E$94,2,0),0)</f>
        <v>2</v>
      </c>
      <c r="M1036" t="str">
        <f>VLOOKUP(A1036,'Fichier FI (en entrée)'!B:AH,16,0)&amp;" "&amp;VLOOKUP(A1036,'Fichier FI (en entrée)'!B:AH,20,0)&amp;" "&amp;VLOOKUP(A1036,'Fichier FI (en entrée)'!B:AH,27,0)&amp;" "&amp;VLOOKUP(A1036,'Fichier FI (en entrée)'!B:AH,29,0)</f>
        <v xml:space="preserve">S Physique-chimie  </v>
      </c>
      <c r="N1036" t="str">
        <f>VLOOKUP(A1036,'Fichier FI (en entrée)'!B:AH,8,0)</f>
        <v>En Terminale</v>
      </c>
      <c r="O1036" t="b">
        <f>AND(C1036&gt;Synthèse!B$8,C1036&lt;Synthèse!B$10,NOT(Y1036))</f>
        <v>1</v>
      </c>
      <c r="P1036" t="s">
        <v>2266</v>
      </c>
      <c r="Q1036" s="60">
        <f>ROUNDUP(C1036/(Synthèse!$B$4+Synthèse!$B$1)*8,0)</f>
        <v>5</v>
      </c>
      <c r="R1036" s="60">
        <f>IFERROR(VLOOKUP(A1036,'Evaluations (formulaire)'!A:P,6,0)+VLOOKUP(A1036,'Evaluations (formulaire)'!A:P,7,0),0)</f>
        <v>0</v>
      </c>
      <c r="S1036" s="60">
        <f>IFERROR(VLOOKUP(A1036,'Evaluations (formulaire)'!A:P,8,0),0)</f>
        <v>0</v>
      </c>
      <c r="T1036" s="60">
        <f>IF(AND(ISBLANK(P1036),Q1036&lt;=2),Synthèse!$B$41,IF(AND(ISBLANK(P1036),Q1036&gt;=7),Synthèse!$C$41,R1036+S1036))</f>
        <v>0</v>
      </c>
      <c r="U1036" s="60">
        <f t="shared" si="180"/>
        <v>10.29</v>
      </c>
      <c r="V1036" s="60">
        <f t="shared" si="181"/>
        <v>1007</v>
      </c>
      <c r="X1036" s="26">
        <v>539</v>
      </c>
      <c r="Y1036" s="26" t="b">
        <f>IFERROR(VLOOKUP(A1036,'Calculs FA (auto)'!A:O,15,0),FALSE)</f>
        <v>0</v>
      </c>
      <c r="Z1036" s="26">
        <f>IFERROR(VLOOKUP(A1036,'Evaluations (formulaire)'!A:M,9,0),0)</f>
        <v>0</v>
      </c>
      <c r="AA1036" s="135" t="b">
        <v>1</v>
      </c>
      <c r="AB1036" s="135" t="b">
        <v>0</v>
      </c>
      <c r="AC1036" s="135" t="b">
        <f t="shared" si="182"/>
        <v>1</v>
      </c>
      <c r="AD1036" s="135" t="b">
        <f t="shared" si="183"/>
        <v>0</v>
      </c>
      <c r="AE1036" s="135" t="b">
        <f t="shared" si="184"/>
        <v>0</v>
      </c>
      <c r="AF1036" s="135" t="b">
        <f>AND(AC1036,$V1036&lt;=Synthèse!$B$44)</f>
        <v>0</v>
      </c>
      <c r="AG1036" s="135" t="b">
        <f>AND(AD1036,$V1036&lt;=Synthèse!$B$44)</f>
        <v>0</v>
      </c>
      <c r="AH1036" s="135" t="b">
        <f>AND(AE1036,$V1036&lt;=Synthèse!$B$44)</f>
        <v>0</v>
      </c>
      <c r="AI1036" s="137" t="b">
        <v>0</v>
      </c>
      <c r="AJ1036" s="137" t="b">
        <v>1</v>
      </c>
      <c r="AK1036" s="137" t="b">
        <f t="shared" si="185"/>
        <v>0</v>
      </c>
      <c r="AL1036" s="137" t="b">
        <f t="shared" si="186"/>
        <v>1</v>
      </c>
      <c r="AM1036" s="137" t="b">
        <f>AND(AK1036,$V1036&lt;=Synthèse!$B$44)</f>
        <v>0</v>
      </c>
      <c r="AN1036" s="137" t="b">
        <f>AND(AL1036,$V1036&lt;=Synthèse!$B$44)</f>
        <v>0</v>
      </c>
    </row>
    <row r="1037" spans="1:40">
      <c r="A1037" s="17">
        <v>576272</v>
      </c>
      <c r="B1037" t="str">
        <f ca="1">VLOOKUP(A1037,'Fichier FI (en entrée)'!B:AH,3,0)</f>
        <v>HPXCINQQFW</v>
      </c>
      <c r="C1037">
        <f t="shared" si="176"/>
        <v>434</v>
      </c>
      <c r="D1037">
        <f t="shared" si="177"/>
        <v>13.79</v>
      </c>
      <c r="E1037" s="14" t="str">
        <f>VLOOKUP(A1037,'Fichier FI (en entrée)'!B:AH,2,0)</f>
        <v>EV</v>
      </c>
      <c r="F1037" s="14" t="b">
        <f t="shared" si="178"/>
        <v>1</v>
      </c>
      <c r="G1037" s="14" t="b">
        <f>IFERROR(VLOOKUP(A1037,'Calculs FA (auto)'!A:F,6,0),FALSE)</f>
        <v>0</v>
      </c>
      <c r="H1037" s="14" t="b">
        <f t="shared" si="179"/>
        <v>0</v>
      </c>
      <c r="I1037" s="16">
        <f>IFERROR(VLOOKUP(A1037,'Moyennes FI (en entrée)'!B:N,7,0),"")</f>
        <v>10.79</v>
      </c>
      <c r="J1037" s="16">
        <f>IFERROR(VLOOKUP(VLOOKUP(A1037,'Fichier FI (en entrée)'!B:AH,33,0),Modificateurs!A$2:B$5,2,0),0)</f>
        <v>1</v>
      </c>
      <c r="K1037" s="16">
        <f>IFERROR(VLOOKUP(VLOOKUP(A1037,'Redoub FI (en entrée)'!B:N,7,0),Modificateurs!A$8:B$11,2,0),0)</f>
        <v>0</v>
      </c>
      <c r="L1037" s="16">
        <f>IFERROR(VLOOKUP(M1037,Modificateurs!D$1:E$94,2,0),0)</f>
        <v>2</v>
      </c>
      <c r="M1037" t="str">
        <f>VLOOKUP(A1037,'Fichier FI (en entrée)'!B:AH,16,0)&amp;" "&amp;VLOOKUP(A1037,'Fichier FI (en entrée)'!B:AH,20,0)&amp;" "&amp;VLOOKUP(A1037,'Fichier FI (en entrée)'!B:AH,27,0)&amp;" "&amp;VLOOKUP(A1037,'Fichier FI (en entrée)'!B:AH,29,0)</f>
        <v xml:space="preserve">STI2D Système informatique et numérique  </v>
      </c>
      <c r="N1037" t="str">
        <f>VLOOKUP(A1037,'Fichier FI (en entrée)'!B:AH,8,0)</f>
        <v>En Terminale</v>
      </c>
      <c r="O1037" t="b">
        <f>AND(C1037&gt;Synthèse!B$8,C1037&lt;Synthèse!B$10,NOT(Y1037))</f>
        <v>1</v>
      </c>
      <c r="P1037" t="s">
        <v>84</v>
      </c>
      <c r="Q1037" s="60">
        <f>ROUNDUP(C1037/(Synthèse!$B$4+Synthèse!$B$1)*8,0)</f>
        <v>3</v>
      </c>
      <c r="R1037" s="60">
        <f>IFERROR(VLOOKUP(A1037,'Evaluations (formulaire)'!A:P,6,0)+VLOOKUP(A1037,'Evaluations (formulaire)'!A:P,7,0),0)</f>
        <v>0</v>
      </c>
      <c r="S1037" s="60">
        <f>IFERROR(VLOOKUP(A1037,'Evaluations (formulaire)'!A:P,8,0),0)</f>
        <v>0</v>
      </c>
      <c r="T1037" s="60">
        <f>IF(AND(ISBLANK(P1037),Q1037&lt;=2),Synthèse!$B$41,IF(AND(ISBLANK(P1037),Q1037&gt;=7),Synthèse!$C$41,R1037+S1037))</f>
        <v>0</v>
      </c>
      <c r="U1037" s="60">
        <f t="shared" si="180"/>
        <v>13.79</v>
      </c>
      <c r="V1037" s="60">
        <f t="shared" si="181"/>
        <v>434</v>
      </c>
      <c r="X1037" s="26">
        <v>118</v>
      </c>
      <c r="Y1037" s="26" t="b">
        <f>IFERROR(VLOOKUP(A1037,'Calculs FA (auto)'!A:O,15,0),FALSE)</f>
        <v>0</v>
      </c>
      <c r="Z1037" s="26">
        <f>IFERROR(VLOOKUP(A1037,'Evaluations (formulaire)'!A:M,9,0),0)</f>
        <v>0</v>
      </c>
      <c r="AA1037" s="135" t="b">
        <v>0</v>
      </c>
      <c r="AB1037" s="135" t="b">
        <v>1</v>
      </c>
      <c r="AC1037" s="135" t="b">
        <f t="shared" si="182"/>
        <v>0</v>
      </c>
      <c r="AD1037" s="135" t="b">
        <f t="shared" si="183"/>
        <v>1</v>
      </c>
      <c r="AE1037" s="135" t="b">
        <f t="shared" si="184"/>
        <v>0</v>
      </c>
      <c r="AF1037" s="135" t="b">
        <f>AND(AC1037,$V1037&lt;=Synthèse!$B$44)</f>
        <v>0</v>
      </c>
      <c r="AG1037" s="135" t="b">
        <f>AND(AD1037,$V1037&lt;=Synthèse!$B$44)</f>
        <v>1</v>
      </c>
      <c r="AH1037" s="135" t="b">
        <f>AND(AE1037,$V1037&lt;=Synthèse!$B$44)</f>
        <v>0</v>
      </c>
      <c r="AI1037" s="137" t="b">
        <v>0</v>
      </c>
      <c r="AJ1037" s="137" t="b">
        <v>0</v>
      </c>
      <c r="AK1037" s="137" t="b">
        <f t="shared" si="185"/>
        <v>0</v>
      </c>
      <c r="AL1037" s="137" t="b">
        <f t="shared" si="186"/>
        <v>0</v>
      </c>
      <c r="AM1037" s="137" t="b">
        <f>AND(AK1037,$V1037&lt;=Synthèse!$B$44)</f>
        <v>0</v>
      </c>
      <c r="AN1037" s="137" t="b">
        <f>AND(AL1037,$V1037&lt;=Synthèse!$B$44)</f>
        <v>0</v>
      </c>
    </row>
    <row r="1038" spans="1:40">
      <c r="A1038" s="17">
        <v>576284</v>
      </c>
      <c r="B1038" t="str">
        <f ca="1">VLOOKUP(A1038,'Fichier FI (en entrée)'!B:AH,3,0)</f>
        <v>KGQFZUSLJX</v>
      </c>
      <c r="C1038">
        <f t="shared" si="176"/>
        <v>89</v>
      </c>
      <c r="D1038">
        <f t="shared" si="177"/>
        <v>17.32</v>
      </c>
      <c r="E1038" s="14" t="str">
        <f>VLOOKUP(A1038,'Fichier FI (en entrée)'!B:AH,2,0)</f>
        <v>EV</v>
      </c>
      <c r="F1038" s="14" t="b">
        <f t="shared" si="178"/>
        <v>1</v>
      </c>
      <c r="G1038" s="14" t="b">
        <f>IFERROR(VLOOKUP(A1038,'Calculs FA (auto)'!A:F,6,0),FALSE)</f>
        <v>0</v>
      </c>
      <c r="H1038" s="14" t="b">
        <f t="shared" si="179"/>
        <v>0</v>
      </c>
      <c r="I1038" s="16">
        <f>IFERROR(VLOOKUP(A1038,'Moyennes FI (en entrée)'!B:N,7,0),"")</f>
        <v>12.32</v>
      </c>
      <c r="J1038" s="16">
        <f>IFERROR(VLOOKUP(VLOOKUP(A1038,'Fichier FI (en entrée)'!B:AH,33,0),Modificateurs!A$2:B$5,2,0),0)</f>
        <v>3</v>
      </c>
      <c r="K1038" s="16">
        <f>IFERROR(VLOOKUP(VLOOKUP(A1038,'Redoub FI (en entrée)'!B:N,7,0),Modificateurs!A$8:B$11,2,0),0)</f>
        <v>0</v>
      </c>
      <c r="L1038" s="16">
        <f>IFERROR(VLOOKUP(M1038,Modificateurs!D$1:E$94,2,0),0)</f>
        <v>2</v>
      </c>
      <c r="M1038" t="str">
        <f>VLOOKUP(A1038,'Fichier FI (en entrée)'!B:AH,16,0)&amp;" "&amp;VLOOKUP(A1038,'Fichier FI (en entrée)'!B:AH,20,0)&amp;" "&amp;VLOOKUP(A1038,'Fichier FI (en entrée)'!B:AH,27,0)&amp;" "&amp;VLOOKUP(A1038,'Fichier FI (en entrée)'!B:AH,29,0)</f>
        <v xml:space="preserve">STI2D Système informatique et numérique  </v>
      </c>
      <c r="N1038" t="str">
        <f>VLOOKUP(A1038,'Fichier FI (en entrée)'!B:AH,8,0)</f>
        <v>En Terminale</v>
      </c>
      <c r="O1038" t="b">
        <f>AND(C1038&gt;Synthèse!B$8,C1038&lt;Synthèse!B$10,NOT(Y1038))</f>
        <v>0</v>
      </c>
      <c r="P1038" t="s">
        <v>2263</v>
      </c>
      <c r="Q1038" s="60">
        <f>ROUNDUP(C1038/(Synthèse!$B$4+Synthèse!$B$1)*8,0)</f>
        <v>1</v>
      </c>
      <c r="R1038" s="60">
        <f>IFERROR(VLOOKUP(A1038,'Evaluations (formulaire)'!A:P,6,0)+VLOOKUP(A1038,'Evaluations (formulaire)'!A:P,7,0),0)</f>
        <v>0</v>
      </c>
      <c r="S1038" s="60">
        <f>IFERROR(VLOOKUP(A1038,'Evaluations (formulaire)'!A:P,8,0),0)</f>
        <v>0</v>
      </c>
      <c r="T1038" s="60">
        <f>IF(AND(ISBLANK(P1038),Q1038&lt;=2),Synthèse!$B$41,IF(AND(ISBLANK(P1038),Q1038&gt;=7),Synthèse!$C$41,R1038+S1038))</f>
        <v>0</v>
      </c>
      <c r="U1038" s="60">
        <f t="shared" si="180"/>
        <v>17.32</v>
      </c>
      <c r="V1038" s="60">
        <f t="shared" si="181"/>
        <v>89</v>
      </c>
      <c r="X1038" s="26">
        <v>494</v>
      </c>
      <c r="Y1038" s="26" t="b">
        <f>IFERROR(VLOOKUP(A1038,'Calculs FA (auto)'!A:O,15,0),FALSE)</f>
        <v>0</v>
      </c>
      <c r="Z1038" s="26">
        <f>IFERROR(VLOOKUP(A1038,'Evaluations (formulaire)'!A:M,9,0),0)</f>
        <v>0</v>
      </c>
      <c r="AA1038" s="135" t="b">
        <v>0</v>
      </c>
      <c r="AB1038" s="135" t="b">
        <v>1</v>
      </c>
      <c r="AC1038" s="135" t="b">
        <f t="shared" si="182"/>
        <v>0</v>
      </c>
      <c r="AD1038" s="135" t="b">
        <f t="shared" si="183"/>
        <v>1</v>
      </c>
      <c r="AE1038" s="135" t="b">
        <f t="shared" si="184"/>
        <v>0</v>
      </c>
      <c r="AF1038" s="135" t="b">
        <f>AND(AC1038,$V1038&lt;=Synthèse!$B$44)</f>
        <v>0</v>
      </c>
      <c r="AG1038" s="135" t="b">
        <f>AND(AD1038,$V1038&lt;=Synthèse!$B$44)</f>
        <v>1</v>
      </c>
      <c r="AH1038" s="135" t="b">
        <f>AND(AE1038,$V1038&lt;=Synthèse!$B$44)</f>
        <v>0</v>
      </c>
      <c r="AI1038" s="137" t="b">
        <v>1</v>
      </c>
      <c r="AJ1038" s="137" t="b">
        <v>0</v>
      </c>
      <c r="AK1038" s="137" t="b">
        <f t="shared" si="185"/>
        <v>1</v>
      </c>
      <c r="AL1038" s="137" t="b">
        <f t="shared" si="186"/>
        <v>0</v>
      </c>
      <c r="AM1038" s="137" t="b">
        <f>AND(AK1038,$V1038&lt;=Synthèse!$B$44)</f>
        <v>1</v>
      </c>
      <c r="AN1038" s="137" t="b">
        <f>AND(AL1038,$V1038&lt;=Synthèse!$B$44)</f>
        <v>0</v>
      </c>
    </row>
    <row r="1039" spans="1:40">
      <c r="A1039" s="17">
        <v>576301</v>
      </c>
      <c r="B1039" t="str">
        <f ca="1">VLOOKUP(A1039,'Fichier FI (en entrée)'!B:AH,3,0)</f>
        <v>JTOJBVYFMX</v>
      </c>
      <c r="C1039">
        <f t="shared" si="176"/>
        <v>1605</v>
      </c>
      <c r="D1039">
        <f t="shared" si="177"/>
        <v>-2.0700000000000003</v>
      </c>
      <c r="E1039" s="14" t="str">
        <f>VLOOKUP(A1039,'Fichier FI (en entrée)'!B:AH,2,0)</f>
        <v>EV</v>
      </c>
      <c r="F1039" s="14" t="b">
        <f t="shared" si="178"/>
        <v>1</v>
      </c>
      <c r="G1039" s="14" t="b">
        <f>IFERROR(VLOOKUP(A1039,'Calculs FA (auto)'!A:F,6,0),FALSE)</f>
        <v>0</v>
      </c>
      <c r="H1039" s="14" t="b">
        <f t="shared" si="179"/>
        <v>0</v>
      </c>
      <c r="I1039" s="16">
        <f>IFERROR(VLOOKUP(A1039,'Moyennes FI (en entrée)'!B:N,7,0),"")</f>
        <v>6.93</v>
      </c>
      <c r="J1039" s="16">
        <f>IFERROR(VLOOKUP(VLOOKUP(A1039,'Fichier FI (en entrée)'!B:AH,33,0),Modificateurs!A$2:B$5,2,0),0)</f>
        <v>-3</v>
      </c>
      <c r="K1039" s="16">
        <f>IFERROR(VLOOKUP(VLOOKUP(A1039,'Redoub FI (en entrée)'!B:N,7,0),Modificateurs!A$8:B$11,2,0),0)</f>
        <v>0</v>
      </c>
      <c r="L1039" s="16">
        <f>IFERROR(VLOOKUP(M1039,Modificateurs!D$1:E$94,2,0),0)</f>
        <v>-6</v>
      </c>
      <c r="M1039" t="str">
        <f>VLOOKUP(A1039,'Fichier FI (en entrée)'!B:AH,16,0)&amp;" "&amp;VLOOKUP(A1039,'Fichier FI (en entrée)'!B:AH,20,0)&amp;" "&amp;VLOOKUP(A1039,'Fichier FI (en entrée)'!B:AH,27,0)&amp;" "&amp;VLOOKUP(A1039,'Fichier FI (en entrée)'!B:AH,29,0)</f>
        <v xml:space="preserve">ES Economie approfondie  </v>
      </c>
      <c r="N1039" t="str">
        <f>VLOOKUP(A1039,'Fichier FI (en entrée)'!B:AH,8,0)</f>
        <v>En Terminale</v>
      </c>
      <c r="O1039" t="b">
        <f>AND(C1039&gt;Synthèse!B$8,C1039&lt;Synthèse!B$10,NOT(Y1039))</f>
        <v>0</v>
      </c>
      <c r="Q1039" s="60">
        <f>ROUNDUP(C1039/(Synthèse!$B$4+Synthèse!$B$1)*8,0)</f>
        <v>8</v>
      </c>
      <c r="R1039" s="60">
        <f>IFERROR(VLOOKUP(A1039,'Evaluations (formulaire)'!A:P,6,0)+VLOOKUP(A1039,'Evaluations (formulaire)'!A:P,7,0),0)</f>
        <v>-2.5</v>
      </c>
      <c r="S1039" s="60">
        <f>IFERROR(VLOOKUP(A1039,'Evaluations (formulaire)'!A:P,8,0),0)</f>
        <v>0</v>
      </c>
      <c r="T1039" s="60">
        <f>IF(AND(ISBLANK(P1039),Q1039&lt;=2),Synthèse!$B$41,IF(AND(ISBLANK(P1039),Q1039&gt;=7),Synthèse!$C$41,R1039+S1039))</f>
        <v>4.6296296296296294E-3</v>
      </c>
      <c r="U1039" s="60">
        <f t="shared" si="180"/>
        <v>-2.0653703703703705</v>
      </c>
      <c r="V1039" s="60">
        <f t="shared" si="181"/>
        <v>1605</v>
      </c>
      <c r="X1039" s="26">
        <v>833</v>
      </c>
      <c r="Y1039" s="26" t="b">
        <f>IFERROR(VLOOKUP(A1039,'Calculs FA (auto)'!A:O,15,0),FALSE)</f>
        <v>0</v>
      </c>
      <c r="Z1039" s="26">
        <f>IFERROR(VLOOKUP(A1039,'Evaluations (formulaire)'!A:M,9,0),0)</f>
        <v>0</v>
      </c>
      <c r="AA1039" s="135" t="b">
        <v>1</v>
      </c>
      <c r="AB1039" s="135" t="b">
        <v>0</v>
      </c>
      <c r="AC1039" s="135" t="b">
        <f t="shared" si="182"/>
        <v>1</v>
      </c>
      <c r="AD1039" s="135" t="b">
        <f t="shared" si="183"/>
        <v>0</v>
      </c>
      <c r="AE1039" s="135" t="b">
        <f t="shared" si="184"/>
        <v>0</v>
      </c>
      <c r="AF1039" s="135" t="b">
        <f>AND(AC1039,$V1039&lt;=Synthèse!$B$44)</f>
        <v>0</v>
      </c>
      <c r="AG1039" s="135" t="b">
        <f>AND(AD1039,$V1039&lt;=Synthèse!$B$44)</f>
        <v>0</v>
      </c>
      <c r="AH1039" s="135" t="b">
        <f>AND(AE1039,$V1039&lt;=Synthèse!$B$44)</f>
        <v>0</v>
      </c>
      <c r="AI1039" s="137" t="b">
        <v>0</v>
      </c>
      <c r="AJ1039" s="137" t="b">
        <v>1</v>
      </c>
      <c r="AK1039" s="137" t="b">
        <f t="shared" si="185"/>
        <v>0</v>
      </c>
      <c r="AL1039" s="137" t="b">
        <f t="shared" si="186"/>
        <v>1</v>
      </c>
      <c r="AM1039" s="137" t="b">
        <f>AND(AK1039,$V1039&lt;=Synthèse!$B$44)</f>
        <v>0</v>
      </c>
      <c r="AN1039" s="137" t="b">
        <f>AND(AL1039,$V1039&lt;=Synthèse!$B$44)</f>
        <v>0</v>
      </c>
    </row>
    <row r="1040" spans="1:40">
      <c r="A1040" s="17">
        <v>576353</v>
      </c>
      <c r="B1040" t="str">
        <f ca="1">VLOOKUP(A1040,'Fichier FI (en entrée)'!B:AH,3,0)</f>
        <v>JCETXARTVD</v>
      </c>
      <c r="C1040">
        <f t="shared" si="176"/>
        <v>519</v>
      </c>
      <c r="D1040">
        <f t="shared" si="177"/>
        <v>13.29</v>
      </c>
      <c r="E1040" s="14" t="str">
        <f>VLOOKUP(A1040,'Fichier FI (en entrée)'!B:AH,2,0)</f>
        <v>EV</v>
      </c>
      <c r="F1040" s="14" t="b">
        <f t="shared" si="178"/>
        <v>1</v>
      </c>
      <c r="G1040" s="14" t="b">
        <f>IFERROR(VLOOKUP(A1040,'Calculs FA (auto)'!A:F,6,0),FALSE)</f>
        <v>0</v>
      </c>
      <c r="H1040" s="14" t="b">
        <f t="shared" si="179"/>
        <v>0</v>
      </c>
      <c r="I1040" s="16">
        <f>IFERROR(VLOOKUP(A1040,'Moyennes FI (en entrée)'!B:N,7,0),"")</f>
        <v>11.29</v>
      </c>
      <c r="J1040" s="16">
        <f>IFERROR(VLOOKUP(VLOOKUP(A1040,'Fichier FI (en entrée)'!B:AH,33,0),Modificateurs!A$2:B$5,2,0),0)</f>
        <v>0</v>
      </c>
      <c r="K1040" s="16">
        <f>IFERROR(VLOOKUP(VLOOKUP(A1040,'Redoub FI (en entrée)'!B:N,7,0),Modificateurs!A$8:B$11,2,0),0)</f>
        <v>0</v>
      </c>
      <c r="L1040" s="16">
        <f>IFERROR(VLOOKUP(M1040,Modificateurs!D$1:E$94,2,0),0)</f>
        <v>2</v>
      </c>
      <c r="M1040" t="str">
        <f>VLOOKUP(A1040,'Fichier FI (en entrée)'!B:AH,16,0)&amp;" "&amp;VLOOKUP(A1040,'Fichier FI (en entrée)'!B:AH,20,0)&amp;" "&amp;VLOOKUP(A1040,'Fichier FI (en entrée)'!B:AH,27,0)&amp;" "&amp;VLOOKUP(A1040,'Fichier FI (en entrée)'!B:AH,29,0)</f>
        <v xml:space="preserve">STI2D Système informatique et numérique  </v>
      </c>
      <c r="N1040" t="str">
        <f>VLOOKUP(A1040,'Fichier FI (en entrée)'!B:AH,8,0)</f>
        <v>En Terminale</v>
      </c>
      <c r="O1040" t="b">
        <f>AND(C1040&gt;Synthèse!B$8,C1040&lt;Synthèse!B$10,NOT(Y1040))</f>
        <v>1</v>
      </c>
      <c r="P1040" t="s">
        <v>2268</v>
      </c>
      <c r="Q1040" s="60">
        <f>ROUNDUP(C1040/(Synthèse!$B$4+Synthèse!$B$1)*8,0)</f>
        <v>3</v>
      </c>
      <c r="R1040" s="60">
        <f>IFERROR(VLOOKUP(A1040,'Evaluations (formulaire)'!A:P,6,0)+VLOOKUP(A1040,'Evaluations (formulaire)'!A:P,7,0),0)</f>
        <v>0</v>
      </c>
      <c r="S1040" s="60">
        <f>IFERROR(VLOOKUP(A1040,'Evaluations (formulaire)'!A:P,8,0),0)</f>
        <v>0</v>
      </c>
      <c r="T1040" s="60">
        <f>IF(AND(ISBLANK(P1040),Q1040&lt;=2),Synthèse!$B$41,IF(AND(ISBLANK(P1040),Q1040&gt;=7),Synthèse!$C$41,R1040+S1040))</f>
        <v>0</v>
      </c>
      <c r="U1040" s="60">
        <f t="shared" si="180"/>
        <v>13.29</v>
      </c>
      <c r="V1040" s="60">
        <f t="shared" si="181"/>
        <v>520</v>
      </c>
      <c r="X1040" s="26">
        <v>571</v>
      </c>
      <c r="Y1040" s="26" t="b">
        <f>IFERROR(VLOOKUP(A1040,'Calculs FA (auto)'!A:O,15,0),FALSE)</f>
        <v>0</v>
      </c>
      <c r="Z1040" s="26">
        <f>IFERROR(VLOOKUP(A1040,'Evaluations (formulaire)'!A:M,9,0),0)</f>
        <v>0</v>
      </c>
      <c r="AA1040" s="135" t="b">
        <v>1</v>
      </c>
      <c r="AB1040" s="135" t="b">
        <v>0</v>
      </c>
      <c r="AC1040" s="135" t="b">
        <f t="shared" si="182"/>
        <v>1</v>
      </c>
      <c r="AD1040" s="135" t="b">
        <f t="shared" si="183"/>
        <v>0</v>
      </c>
      <c r="AE1040" s="135" t="b">
        <f t="shared" si="184"/>
        <v>0</v>
      </c>
      <c r="AF1040" s="135" t="b">
        <f>AND(AC1040,$V1040&lt;=Synthèse!$B$44)</f>
        <v>1</v>
      </c>
      <c r="AG1040" s="135" t="b">
        <f>AND(AD1040,$V1040&lt;=Synthèse!$B$44)</f>
        <v>0</v>
      </c>
      <c r="AH1040" s="135" t="b">
        <f>AND(AE1040,$V1040&lt;=Synthèse!$B$44)</f>
        <v>0</v>
      </c>
      <c r="AI1040" s="137" t="b">
        <v>0</v>
      </c>
      <c r="AJ1040" s="137" t="b">
        <v>1</v>
      </c>
      <c r="AK1040" s="137" t="b">
        <f t="shared" si="185"/>
        <v>0</v>
      </c>
      <c r="AL1040" s="137" t="b">
        <f t="shared" si="186"/>
        <v>1</v>
      </c>
      <c r="AM1040" s="137" t="b">
        <f>AND(AK1040,$V1040&lt;=Synthèse!$B$44)</f>
        <v>0</v>
      </c>
      <c r="AN1040" s="137" t="b">
        <f>AND(AL1040,$V1040&lt;=Synthèse!$B$44)</f>
        <v>1</v>
      </c>
    </row>
    <row r="1041" spans="1:40">
      <c r="A1041" s="17">
        <v>576354</v>
      </c>
      <c r="B1041" t="str">
        <f ca="1">VLOOKUP(A1041,'Fichier FI (en entrée)'!B:AH,3,0)</f>
        <v>YKCBJICTNL</v>
      </c>
      <c r="C1041">
        <f t="shared" si="176"/>
        <v>2097</v>
      </c>
      <c r="D1041">
        <f t="shared" si="177"/>
        <v>-100</v>
      </c>
      <c r="E1041" s="14" t="str">
        <f>VLOOKUP(A1041,'Fichier FI (en entrée)'!B:AH,2,0)</f>
        <v>ENV</v>
      </c>
      <c r="F1041" s="14" t="b">
        <f t="shared" si="178"/>
        <v>0</v>
      </c>
      <c r="G1041" s="14" t="b">
        <f>IFERROR(VLOOKUP(A1041,'Calculs FA (auto)'!A:F,6,0),FALSE)</f>
        <v>0</v>
      </c>
      <c r="H1041" s="14" t="b">
        <f t="shared" si="179"/>
        <v>0</v>
      </c>
      <c r="I1041" s="16" t="str">
        <f>IFERROR(VLOOKUP(A1041,'Moyennes FI (en entrée)'!B:N,7,0),"")</f>
        <v/>
      </c>
      <c r="J1041" s="16">
        <f>IFERROR(VLOOKUP(VLOOKUP(A1041,'Fichier FI (en entrée)'!B:AH,33,0),Modificateurs!A$2:B$5,2,0),0)</f>
        <v>3</v>
      </c>
      <c r="K1041" s="16">
        <f>IFERROR(VLOOKUP(VLOOKUP(A1041,'Redoub FI (en entrée)'!B:N,7,0),Modificateurs!A$8:B$11,2,0),0)</f>
        <v>0</v>
      </c>
      <c r="L1041" s="16">
        <f>IFERROR(VLOOKUP(M1041,Modificateurs!D$1:E$94,2,0),0)</f>
        <v>3</v>
      </c>
      <c r="M1041" t="str">
        <f>VLOOKUP(A1041,'Fichier FI (en entrée)'!B:AH,16,0)&amp;" "&amp;VLOOKUP(A1041,'Fichier FI (en entrée)'!B:AH,20,0)&amp;" "&amp;VLOOKUP(A1041,'Fichier FI (en entrée)'!B:AH,27,0)&amp;" "&amp;VLOOKUP(A1041,'Fichier FI (en entrée)'!B:AH,29,0)</f>
        <v xml:space="preserve">S Informatique et Sciences du numérique  </v>
      </c>
      <c r="N1041" t="str">
        <f>VLOOKUP(A1041,'Fichier FI (en entrée)'!B:AH,8,0)</f>
        <v>En Terminale</v>
      </c>
      <c r="O1041" t="b">
        <f>AND(C1041&gt;Synthèse!B$8,C1041&lt;Synthèse!B$10,NOT(Y1041))</f>
        <v>0</v>
      </c>
      <c r="P1041" t="s">
        <v>2268</v>
      </c>
      <c r="Q1041" s="60">
        <f>ROUNDUP(C1041/(Synthèse!$B$4+Synthèse!$B$1)*8,0)</f>
        <v>10</v>
      </c>
      <c r="R1041" s="60">
        <f>IFERROR(VLOOKUP(A1041,'Evaluations (formulaire)'!A:P,6,0)+VLOOKUP(A1041,'Evaluations (formulaire)'!A:P,7,0),0)</f>
        <v>0</v>
      </c>
      <c r="S1041" s="60">
        <f>IFERROR(VLOOKUP(A1041,'Evaluations (formulaire)'!A:P,8,0),0)</f>
        <v>0</v>
      </c>
      <c r="T1041" s="60">
        <f>IF(AND(ISBLANK(P1041),Q1041&lt;=2),Synthèse!$B$41,IF(AND(ISBLANK(P1041),Q1041&gt;=7),Synthèse!$C$41,R1041+S1041))</f>
        <v>0</v>
      </c>
      <c r="U1041" s="60">
        <f t="shared" si="180"/>
        <v>-100</v>
      </c>
      <c r="V1041" s="60">
        <f t="shared" si="181"/>
        <v>2096</v>
      </c>
      <c r="X1041" s="26">
        <v>1521</v>
      </c>
      <c r="Y1041" s="26" t="b">
        <f>IFERROR(VLOOKUP(A1041,'Calculs FA (auto)'!A:O,15,0),FALSE)</f>
        <v>0</v>
      </c>
      <c r="Z1041" s="26">
        <f>IFERROR(VLOOKUP(A1041,'Evaluations (formulaire)'!A:M,9,0),0)</f>
        <v>0</v>
      </c>
      <c r="AA1041" s="135" t="b">
        <v>1</v>
      </c>
      <c r="AB1041" s="135" t="b">
        <v>0</v>
      </c>
      <c r="AC1041" s="135" t="b">
        <f t="shared" si="182"/>
        <v>0</v>
      </c>
      <c r="AD1041" s="135" t="b">
        <f t="shared" si="183"/>
        <v>0</v>
      </c>
      <c r="AE1041" s="135" t="b">
        <f t="shared" si="184"/>
        <v>0</v>
      </c>
      <c r="AF1041" s="135" t="b">
        <f>AND(AC1041,$V1041&lt;=Synthèse!$B$44)</f>
        <v>0</v>
      </c>
      <c r="AG1041" s="135" t="b">
        <f>AND(AD1041,$V1041&lt;=Synthèse!$B$44)</f>
        <v>0</v>
      </c>
      <c r="AH1041" s="135" t="b">
        <f>AND(AE1041,$V1041&lt;=Synthèse!$B$44)</f>
        <v>0</v>
      </c>
      <c r="AI1041" s="137" t="b">
        <v>0</v>
      </c>
      <c r="AJ1041" s="137" t="b">
        <v>1</v>
      </c>
      <c r="AK1041" s="137" t="b">
        <f t="shared" si="185"/>
        <v>0</v>
      </c>
      <c r="AL1041" s="137" t="b">
        <f t="shared" si="186"/>
        <v>0</v>
      </c>
      <c r="AM1041" s="137" t="b">
        <f>AND(AK1041,$V1041&lt;=Synthèse!$B$44)</f>
        <v>0</v>
      </c>
      <c r="AN1041" s="137" t="b">
        <f>AND(AL1041,$V1041&lt;=Synthèse!$B$44)</f>
        <v>0</v>
      </c>
    </row>
    <row r="1042" spans="1:40">
      <c r="A1042" s="17">
        <v>576355</v>
      </c>
      <c r="B1042" t="str">
        <f ca="1">VLOOKUP(A1042,'Fichier FI (en entrée)'!B:AH,3,0)</f>
        <v>UYGYZJADLL</v>
      </c>
      <c r="C1042">
        <f t="shared" si="176"/>
        <v>1565</v>
      </c>
      <c r="D1042">
        <f t="shared" si="177"/>
        <v>-0.69999999999999929</v>
      </c>
      <c r="E1042" s="14" t="str">
        <f>VLOOKUP(A1042,'Fichier FI (en entrée)'!B:AH,2,0)</f>
        <v>EV</v>
      </c>
      <c r="F1042" s="14" t="b">
        <f t="shared" si="178"/>
        <v>1</v>
      </c>
      <c r="G1042" s="14" t="b">
        <f>IFERROR(VLOOKUP(A1042,'Calculs FA (auto)'!A:F,6,0),FALSE)</f>
        <v>0</v>
      </c>
      <c r="H1042" s="14" t="b">
        <f t="shared" si="179"/>
        <v>0</v>
      </c>
      <c r="I1042" s="16">
        <f>IFERROR(VLOOKUP(A1042,'Moyennes FI (en entrée)'!B:N,7,0),"")</f>
        <v>11.3</v>
      </c>
      <c r="J1042" s="16">
        <f>IFERROR(VLOOKUP(VLOOKUP(A1042,'Fichier FI (en entrée)'!B:AH,33,0),Modificateurs!A$2:B$5,2,0),0)</f>
        <v>0</v>
      </c>
      <c r="K1042" s="16">
        <f>IFERROR(VLOOKUP(VLOOKUP(A1042,'Redoub FI (en entrée)'!B:N,7,0),Modificateurs!A$8:B$11,2,0),0)</f>
        <v>0</v>
      </c>
      <c r="L1042" s="16">
        <f>IFERROR(VLOOKUP(M1042,Modificateurs!D$1:E$94,2,0),0)</f>
        <v>-12</v>
      </c>
      <c r="M1042" t="str">
        <f>VLOOKUP(A1042,'Fichier FI (en entrée)'!B:AH,16,0)&amp;" "&amp;VLOOKUP(A1042,'Fichier FI (en entrée)'!B:AH,20,0)&amp;" "&amp;VLOOKUP(A1042,'Fichier FI (en entrée)'!B:AH,27,0)&amp;" "&amp;VLOOKUP(A1042,'Fichier FI (en entrée)'!B:AH,29,0)</f>
        <v xml:space="preserve">P Technicien d'usinage  </v>
      </c>
      <c r="N1042" t="str">
        <f>VLOOKUP(A1042,'Fichier FI (en entrée)'!B:AH,8,0)</f>
        <v>En Terminale</v>
      </c>
      <c r="O1042" t="b">
        <f>AND(C1042&gt;Synthèse!B$8,C1042&lt;Synthèse!B$10,NOT(Y1042))</f>
        <v>0</v>
      </c>
      <c r="P1042" t="s">
        <v>2266</v>
      </c>
      <c r="Q1042" s="60">
        <f>ROUNDUP(C1042/(Synthèse!$B$4+Synthèse!$B$1)*8,0)</f>
        <v>8</v>
      </c>
      <c r="R1042" s="60">
        <f>IFERROR(VLOOKUP(A1042,'Evaluations (formulaire)'!A:P,6,0)+VLOOKUP(A1042,'Evaluations (formulaire)'!A:P,7,0),0)</f>
        <v>0</v>
      </c>
      <c r="S1042" s="60">
        <f>IFERROR(VLOOKUP(A1042,'Evaluations (formulaire)'!A:P,8,0),0)</f>
        <v>0</v>
      </c>
      <c r="T1042" s="60">
        <f>IF(AND(ISBLANK(P1042),Q1042&lt;=2),Synthèse!$B$41,IF(AND(ISBLANK(P1042),Q1042&gt;=7),Synthèse!$C$41,R1042+S1042))</f>
        <v>0</v>
      </c>
      <c r="U1042" s="60">
        <f t="shared" si="180"/>
        <v>-0.69999999999999929</v>
      </c>
      <c r="V1042" s="60">
        <f t="shared" si="181"/>
        <v>1565</v>
      </c>
      <c r="X1042" s="26">
        <v>1538</v>
      </c>
      <c r="Y1042" s="26" t="b">
        <f>IFERROR(VLOOKUP(A1042,'Calculs FA (auto)'!A:O,15,0),FALSE)</f>
        <v>0</v>
      </c>
      <c r="Z1042" s="26">
        <f>IFERROR(VLOOKUP(A1042,'Evaluations (formulaire)'!A:M,9,0),0)</f>
        <v>0</v>
      </c>
      <c r="AA1042" s="135" t="b">
        <v>1</v>
      </c>
      <c r="AB1042" s="135" t="b">
        <v>0</v>
      </c>
      <c r="AC1042" s="135" t="b">
        <f t="shared" si="182"/>
        <v>1</v>
      </c>
      <c r="AD1042" s="135" t="b">
        <f t="shared" si="183"/>
        <v>0</v>
      </c>
      <c r="AE1042" s="135" t="b">
        <f t="shared" si="184"/>
        <v>0</v>
      </c>
      <c r="AF1042" s="135" t="b">
        <f>AND(AC1042,$V1042&lt;=Synthèse!$B$44)</f>
        <v>0</v>
      </c>
      <c r="AG1042" s="135" t="b">
        <f>AND(AD1042,$V1042&lt;=Synthèse!$B$44)</f>
        <v>0</v>
      </c>
      <c r="AH1042" s="135" t="b">
        <f>AND(AE1042,$V1042&lt;=Synthèse!$B$44)</f>
        <v>0</v>
      </c>
      <c r="AI1042" s="137" t="b">
        <v>0</v>
      </c>
      <c r="AJ1042" s="137" t="b">
        <v>1</v>
      </c>
      <c r="AK1042" s="137" t="b">
        <f t="shared" si="185"/>
        <v>0</v>
      </c>
      <c r="AL1042" s="137" t="b">
        <f t="shared" si="186"/>
        <v>1</v>
      </c>
      <c r="AM1042" s="137" t="b">
        <f>AND(AK1042,$V1042&lt;=Synthèse!$B$44)</f>
        <v>0</v>
      </c>
      <c r="AN1042" s="137" t="b">
        <f>AND(AL1042,$V1042&lt;=Synthèse!$B$44)</f>
        <v>0</v>
      </c>
    </row>
    <row r="1043" spans="1:40">
      <c r="A1043" s="17">
        <v>576364</v>
      </c>
      <c r="B1043" t="str">
        <f ca="1">VLOOKUP(A1043,'Fichier FI (en entrée)'!B:AH,3,0)</f>
        <v>WZQZFHTKQM</v>
      </c>
      <c r="C1043">
        <f t="shared" si="176"/>
        <v>771</v>
      </c>
      <c r="D1043">
        <f t="shared" si="177"/>
        <v>11.87</v>
      </c>
      <c r="E1043" s="14" t="str">
        <f>VLOOKUP(A1043,'Fichier FI (en entrée)'!B:AH,2,0)</f>
        <v>EV</v>
      </c>
      <c r="F1043" s="14" t="b">
        <f t="shared" si="178"/>
        <v>1</v>
      </c>
      <c r="G1043" s="14" t="b">
        <f>IFERROR(VLOOKUP(A1043,'Calculs FA (auto)'!A:F,6,0),FALSE)</f>
        <v>0</v>
      </c>
      <c r="H1043" s="14" t="b">
        <f t="shared" si="179"/>
        <v>0</v>
      </c>
      <c r="I1043" s="16">
        <f>IFERROR(VLOOKUP(A1043,'Moyennes FI (en entrée)'!B:N,7,0),"")</f>
        <v>9.8699999999999992</v>
      </c>
      <c r="J1043" s="16">
        <f>IFERROR(VLOOKUP(VLOOKUP(A1043,'Fichier FI (en entrée)'!B:AH,33,0),Modificateurs!A$2:B$5,2,0),0)</f>
        <v>0</v>
      </c>
      <c r="K1043" s="16">
        <f>IFERROR(VLOOKUP(VLOOKUP(A1043,'Redoub FI (en entrée)'!B:N,7,0),Modificateurs!A$8:B$11,2,0),0)</f>
        <v>0</v>
      </c>
      <c r="L1043" s="16">
        <f>IFERROR(VLOOKUP(M1043,Modificateurs!D$1:E$94,2,0),0)</f>
        <v>2</v>
      </c>
      <c r="M1043" t="str">
        <f>VLOOKUP(A1043,'Fichier FI (en entrée)'!B:AH,16,0)&amp;" "&amp;VLOOKUP(A1043,'Fichier FI (en entrée)'!B:AH,20,0)&amp;" "&amp;VLOOKUP(A1043,'Fichier FI (en entrée)'!B:AH,27,0)&amp;" "&amp;VLOOKUP(A1043,'Fichier FI (en entrée)'!B:AH,29,0)</f>
        <v xml:space="preserve">STI2D Système informatique et numérique  </v>
      </c>
      <c r="N1043" t="str">
        <f>VLOOKUP(A1043,'Fichier FI (en entrée)'!B:AH,8,0)</f>
        <v>En Terminale</v>
      </c>
      <c r="O1043" t="b">
        <f>AND(C1043&gt;Synthèse!B$8,C1043&lt;Synthèse!B$10,NOT(Y1043))</f>
        <v>1</v>
      </c>
      <c r="Q1043" s="60">
        <f>ROUNDUP(C1043/(Synthèse!$B$4+Synthèse!$B$1)*8,0)</f>
        <v>4</v>
      </c>
      <c r="R1043" s="60">
        <f>IFERROR(VLOOKUP(A1043,'Evaluations (formulaire)'!A:P,6,0)+VLOOKUP(A1043,'Evaluations (formulaire)'!A:P,7,0),0)</f>
        <v>0</v>
      </c>
      <c r="S1043" s="60">
        <f>IFERROR(VLOOKUP(A1043,'Evaluations (formulaire)'!A:P,8,0),0)</f>
        <v>0</v>
      </c>
      <c r="T1043" s="60">
        <f>IF(AND(ISBLANK(P1043),Q1043&lt;=2),Synthèse!$B$41,IF(AND(ISBLANK(P1043),Q1043&gt;=7),Synthèse!$C$41,R1043+S1043))</f>
        <v>0</v>
      </c>
      <c r="U1043" s="60">
        <f t="shared" si="180"/>
        <v>11.87</v>
      </c>
      <c r="V1043" s="60">
        <f t="shared" si="181"/>
        <v>771</v>
      </c>
      <c r="X1043" s="26">
        <v>1864</v>
      </c>
      <c r="Y1043" s="26" t="b">
        <f>IFERROR(VLOOKUP(A1043,'Calculs FA (auto)'!A:O,15,0),FALSE)</f>
        <v>0</v>
      </c>
      <c r="Z1043" s="26">
        <f>IFERROR(VLOOKUP(A1043,'Evaluations (formulaire)'!A:M,9,0),0)</f>
        <v>0</v>
      </c>
      <c r="AA1043" s="135" t="b">
        <v>1</v>
      </c>
      <c r="AB1043" s="135" t="b">
        <v>0</v>
      </c>
      <c r="AC1043" s="135" t="b">
        <f t="shared" si="182"/>
        <v>1</v>
      </c>
      <c r="AD1043" s="135" t="b">
        <f t="shared" si="183"/>
        <v>0</v>
      </c>
      <c r="AE1043" s="135" t="b">
        <f t="shared" si="184"/>
        <v>0</v>
      </c>
      <c r="AF1043" s="135" t="b">
        <f>AND(AC1043,$V1043&lt;=Synthèse!$B$44)</f>
        <v>0</v>
      </c>
      <c r="AG1043" s="135" t="b">
        <f>AND(AD1043,$V1043&lt;=Synthèse!$B$44)</f>
        <v>0</v>
      </c>
      <c r="AH1043" s="135" t="b">
        <f>AND(AE1043,$V1043&lt;=Synthèse!$B$44)</f>
        <v>0</v>
      </c>
      <c r="AI1043" s="137" t="b">
        <v>0</v>
      </c>
      <c r="AJ1043" s="137" t="b">
        <v>1</v>
      </c>
      <c r="AK1043" s="137" t="b">
        <f t="shared" si="185"/>
        <v>0</v>
      </c>
      <c r="AL1043" s="137" t="b">
        <f t="shared" si="186"/>
        <v>1</v>
      </c>
      <c r="AM1043" s="137" t="b">
        <f>AND(AK1043,$V1043&lt;=Synthèse!$B$44)</f>
        <v>0</v>
      </c>
      <c r="AN1043" s="137" t="b">
        <f>AND(AL1043,$V1043&lt;=Synthèse!$B$44)</f>
        <v>0</v>
      </c>
    </row>
    <row r="1044" spans="1:40">
      <c r="A1044" s="17">
        <v>576365</v>
      </c>
      <c r="B1044" t="str">
        <f ca="1">VLOOKUP(A1044,'Fichier FI (en entrée)'!B:AH,3,0)</f>
        <v>ARQOEGAYTC</v>
      </c>
      <c r="C1044">
        <f t="shared" si="176"/>
        <v>1248</v>
      </c>
      <c r="D1044">
        <f t="shared" si="177"/>
        <v>6.89</v>
      </c>
      <c r="E1044" s="14" t="str">
        <f>VLOOKUP(A1044,'Fichier FI (en entrée)'!B:AH,2,0)</f>
        <v>EV</v>
      </c>
      <c r="F1044" s="14" t="b">
        <f t="shared" si="178"/>
        <v>1</v>
      </c>
      <c r="G1044" s="14" t="b">
        <f>IFERROR(VLOOKUP(A1044,'Calculs FA (auto)'!A:F,6,0),FALSE)</f>
        <v>0</v>
      </c>
      <c r="H1044" s="14" t="b">
        <f t="shared" si="179"/>
        <v>0</v>
      </c>
      <c r="I1044" s="16">
        <f>IFERROR(VLOOKUP(A1044,'Moyennes FI (en entrée)'!B:N,7,0),"")</f>
        <v>7.89</v>
      </c>
      <c r="J1044" s="16">
        <f>IFERROR(VLOOKUP(VLOOKUP(A1044,'Fichier FI (en entrée)'!B:AH,33,0),Modificateurs!A$2:B$5,2,0),0)</f>
        <v>-3</v>
      </c>
      <c r="K1044" s="16">
        <f>IFERROR(VLOOKUP(VLOOKUP(A1044,'Redoub FI (en entrée)'!B:N,7,0),Modificateurs!A$8:B$11,2,0),0)</f>
        <v>0</v>
      </c>
      <c r="L1044" s="16">
        <f>IFERROR(VLOOKUP(M1044,Modificateurs!D$1:E$94,2,0),0)</f>
        <v>2</v>
      </c>
      <c r="M1044" t="str">
        <f>VLOOKUP(A1044,'Fichier FI (en entrée)'!B:AH,16,0)&amp;" "&amp;VLOOKUP(A1044,'Fichier FI (en entrée)'!B:AH,20,0)&amp;" "&amp;VLOOKUP(A1044,'Fichier FI (en entrée)'!B:AH,27,0)&amp;" "&amp;VLOOKUP(A1044,'Fichier FI (en entrée)'!B:AH,29,0)</f>
        <v xml:space="preserve">STI2D Système informatique et numérique  </v>
      </c>
      <c r="N1044" t="str">
        <f>VLOOKUP(A1044,'Fichier FI (en entrée)'!B:AH,8,0)</f>
        <v>En Terminale</v>
      </c>
      <c r="O1044" t="b">
        <f>AND(C1044&gt;Synthèse!B$8,C1044&lt;Synthèse!B$10,NOT(Y1044))</f>
        <v>1</v>
      </c>
      <c r="Q1044" s="60">
        <f>ROUNDUP(C1044/(Synthèse!$B$4+Synthèse!$B$1)*8,0)</f>
        <v>6</v>
      </c>
      <c r="R1044" s="60">
        <f>IFERROR(VLOOKUP(A1044,'Evaluations (formulaire)'!A:P,6,0)+VLOOKUP(A1044,'Evaluations (formulaire)'!A:P,7,0),0)</f>
        <v>0</v>
      </c>
      <c r="S1044" s="60">
        <f>IFERROR(VLOOKUP(A1044,'Evaluations (formulaire)'!A:P,8,0),0)</f>
        <v>0</v>
      </c>
      <c r="T1044" s="60">
        <f>IF(AND(ISBLANK(P1044),Q1044&lt;=2),Synthèse!$B$41,IF(AND(ISBLANK(P1044),Q1044&gt;=7),Synthèse!$C$41,R1044+S1044))</f>
        <v>0</v>
      </c>
      <c r="U1044" s="60">
        <f t="shared" si="180"/>
        <v>6.89</v>
      </c>
      <c r="V1044" s="60">
        <f t="shared" si="181"/>
        <v>1246</v>
      </c>
      <c r="X1044" s="26">
        <v>543</v>
      </c>
      <c r="Y1044" s="26" t="b">
        <f>IFERROR(VLOOKUP(A1044,'Calculs FA (auto)'!A:O,15,0),FALSE)</f>
        <v>0</v>
      </c>
      <c r="Z1044" s="26">
        <f>IFERROR(VLOOKUP(A1044,'Evaluations (formulaire)'!A:M,9,0),0)</f>
        <v>0</v>
      </c>
      <c r="AA1044" s="135" t="b">
        <v>1</v>
      </c>
      <c r="AB1044" s="135" t="b">
        <v>0</v>
      </c>
      <c r="AC1044" s="135" t="b">
        <f t="shared" si="182"/>
        <v>1</v>
      </c>
      <c r="AD1044" s="135" t="b">
        <f t="shared" si="183"/>
        <v>0</v>
      </c>
      <c r="AE1044" s="135" t="b">
        <f t="shared" si="184"/>
        <v>0</v>
      </c>
      <c r="AF1044" s="135" t="b">
        <f>AND(AC1044,$V1044&lt;=Synthèse!$B$44)</f>
        <v>0</v>
      </c>
      <c r="AG1044" s="135" t="b">
        <f>AND(AD1044,$V1044&lt;=Synthèse!$B$44)</f>
        <v>0</v>
      </c>
      <c r="AH1044" s="135" t="b">
        <f>AND(AE1044,$V1044&lt;=Synthèse!$B$44)</f>
        <v>0</v>
      </c>
      <c r="AI1044" s="137" t="b">
        <v>0</v>
      </c>
      <c r="AJ1044" s="137" t="b">
        <v>1</v>
      </c>
      <c r="AK1044" s="137" t="b">
        <f t="shared" si="185"/>
        <v>0</v>
      </c>
      <c r="AL1044" s="137" t="b">
        <f t="shared" si="186"/>
        <v>1</v>
      </c>
      <c r="AM1044" s="137" t="b">
        <f>AND(AK1044,$V1044&lt;=Synthèse!$B$44)</f>
        <v>0</v>
      </c>
      <c r="AN1044" s="137" t="b">
        <f>AND(AL1044,$V1044&lt;=Synthèse!$B$44)</f>
        <v>0</v>
      </c>
    </row>
    <row r="1045" spans="1:40">
      <c r="A1045" s="17">
        <v>576367</v>
      </c>
      <c r="B1045" t="str">
        <f ca="1">VLOOKUP(A1045,'Fichier FI (en entrée)'!B:AH,3,0)</f>
        <v>XIXPRDRIJZ</v>
      </c>
      <c r="C1045">
        <f t="shared" si="176"/>
        <v>780</v>
      </c>
      <c r="D1045">
        <f t="shared" si="177"/>
        <v>11.79</v>
      </c>
      <c r="E1045" s="14" t="str">
        <f>VLOOKUP(A1045,'Fichier FI (en entrée)'!B:AH,2,0)</f>
        <v>EV</v>
      </c>
      <c r="F1045" s="14" t="b">
        <f t="shared" si="178"/>
        <v>1</v>
      </c>
      <c r="G1045" s="14" t="b">
        <f>IFERROR(VLOOKUP(A1045,'Calculs FA (auto)'!A:F,6,0),FALSE)</f>
        <v>1</v>
      </c>
      <c r="H1045" s="14" t="b">
        <f t="shared" si="179"/>
        <v>1</v>
      </c>
      <c r="I1045" s="16">
        <f>IFERROR(VLOOKUP(A1045,'Moyennes FI (en entrée)'!B:N,7,0),"")</f>
        <v>9.7899999999999991</v>
      </c>
      <c r="J1045" s="16">
        <f>IFERROR(VLOOKUP(VLOOKUP(A1045,'Fichier FI (en entrée)'!B:AH,33,0),Modificateurs!A$2:B$5,2,0),0)</f>
        <v>0</v>
      </c>
      <c r="K1045" s="16">
        <f>IFERROR(VLOOKUP(VLOOKUP(A1045,'Redoub FI (en entrée)'!B:N,7,0),Modificateurs!A$8:B$11,2,0),0)</f>
        <v>0</v>
      </c>
      <c r="L1045" s="16">
        <f>IFERROR(VLOOKUP(M1045,Modificateurs!D$1:E$94,2,0),0)</f>
        <v>2</v>
      </c>
      <c r="M1045" t="str">
        <f>VLOOKUP(A1045,'Fichier FI (en entrée)'!B:AH,16,0)&amp;" "&amp;VLOOKUP(A1045,'Fichier FI (en entrée)'!B:AH,20,0)&amp;" "&amp;VLOOKUP(A1045,'Fichier FI (en entrée)'!B:AH,27,0)&amp;" "&amp;VLOOKUP(A1045,'Fichier FI (en entrée)'!B:AH,29,0)</f>
        <v xml:space="preserve">STI2D Système informatique et numérique  </v>
      </c>
      <c r="N1045" t="str">
        <f>VLOOKUP(A1045,'Fichier FI (en entrée)'!B:AH,8,0)</f>
        <v>En Terminale</v>
      </c>
      <c r="O1045" t="b">
        <f>AND(C1045&gt;Synthèse!B$8,C1045&lt;Synthèse!B$10,NOT(Y1045))</f>
        <v>0</v>
      </c>
      <c r="Q1045" s="60">
        <f>ROUNDUP(C1045/(Synthèse!$B$4+Synthèse!$B$1)*8,0)</f>
        <v>4</v>
      </c>
      <c r="R1045" s="60">
        <f>IFERROR(VLOOKUP(A1045,'Evaluations (formulaire)'!A:P,6,0)+VLOOKUP(A1045,'Evaluations (formulaire)'!A:P,7,0),0)</f>
        <v>0</v>
      </c>
      <c r="S1045" s="60">
        <f>IFERROR(VLOOKUP(A1045,'Evaluations (formulaire)'!A:P,8,0),0)</f>
        <v>0</v>
      </c>
      <c r="T1045" s="60">
        <f>IF(AND(ISBLANK(P1045),Q1045&lt;=2),Synthèse!$B$41,IF(AND(ISBLANK(P1045),Q1045&gt;=7),Synthèse!$C$41,R1045+S1045))</f>
        <v>0</v>
      </c>
      <c r="U1045" s="60">
        <f t="shared" si="180"/>
        <v>11.79</v>
      </c>
      <c r="V1045" s="60">
        <f t="shared" si="181"/>
        <v>780</v>
      </c>
      <c r="X1045" s="26">
        <v>126</v>
      </c>
      <c r="Y1045" s="26" t="b">
        <f>IFERROR(VLOOKUP(A1045,'Calculs FA (auto)'!A:O,15,0),FALSE)</f>
        <v>1</v>
      </c>
      <c r="Z1045" s="26">
        <f>IFERROR(VLOOKUP(A1045,'Evaluations (formulaire)'!A:M,9,0),0)</f>
        <v>0</v>
      </c>
      <c r="AA1045" s="135" t="b">
        <v>1</v>
      </c>
      <c r="AB1045" s="135" t="b">
        <v>0</v>
      </c>
      <c r="AC1045" s="135" t="b">
        <f t="shared" si="182"/>
        <v>1</v>
      </c>
      <c r="AD1045" s="135" t="b">
        <f t="shared" si="183"/>
        <v>0</v>
      </c>
      <c r="AE1045" s="135" t="b">
        <f t="shared" si="184"/>
        <v>0</v>
      </c>
      <c r="AF1045" s="135" t="b">
        <f>AND(AC1045,$V1045&lt;=Synthèse!$B$44)</f>
        <v>0</v>
      </c>
      <c r="AG1045" s="135" t="b">
        <f>AND(AD1045,$V1045&lt;=Synthèse!$B$44)</f>
        <v>0</v>
      </c>
      <c r="AH1045" s="135" t="b">
        <f>AND(AE1045,$V1045&lt;=Synthèse!$B$44)</f>
        <v>0</v>
      </c>
      <c r="AI1045" s="137" t="b">
        <v>0</v>
      </c>
      <c r="AJ1045" s="137" t="b">
        <v>1</v>
      </c>
      <c r="AK1045" s="137" t="b">
        <f t="shared" si="185"/>
        <v>0</v>
      </c>
      <c r="AL1045" s="137" t="b">
        <f t="shared" si="186"/>
        <v>1</v>
      </c>
      <c r="AM1045" s="137" t="b">
        <f>AND(AK1045,$V1045&lt;=Synthèse!$B$44)</f>
        <v>0</v>
      </c>
      <c r="AN1045" s="137" t="b">
        <f>AND(AL1045,$V1045&lt;=Synthèse!$B$44)</f>
        <v>0</v>
      </c>
    </row>
    <row r="1046" spans="1:40">
      <c r="A1046" s="17">
        <v>576386</v>
      </c>
      <c r="B1046" t="str">
        <f ca="1">VLOOKUP(A1046,'Fichier FI (en entrée)'!B:AH,3,0)</f>
        <v>DDWCRTOKPW</v>
      </c>
      <c r="C1046">
        <f t="shared" si="176"/>
        <v>685</v>
      </c>
      <c r="D1046">
        <f t="shared" si="177"/>
        <v>12.3</v>
      </c>
      <c r="E1046" s="14" t="str">
        <f>VLOOKUP(A1046,'Fichier FI (en entrée)'!B:AH,2,0)</f>
        <v>EV</v>
      </c>
      <c r="F1046" s="14" t="b">
        <f t="shared" si="178"/>
        <v>1</v>
      </c>
      <c r="G1046" s="14" t="b">
        <f>IFERROR(VLOOKUP(A1046,'Calculs FA (auto)'!A:F,6,0),FALSE)</f>
        <v>0</v>
      </c>
      <c r="H1046" s="14" t="b">
        <f t="shared" si="179"/>
        <v>0</v>
      </c>
      <c r="I1046" s="16">
        <f>IFERROR(VLOOKUP(A1046,'Moyennes FI (en entrée)'!B:N,7,0),"")</f>
        <v>10.3</v>
      </c>
      <c r="J1046" s="16">
        <f>IFERROR(VLOOKUP(VLOOKUP(A1046,'Fichier FI (en entrée)'!B:AH,33,0),Modificateurs!A$2:B$5,2,0),0)</f>
        <v>0</v>
      </c>
      <c r="K1046" s="16">
        <f>IFERROR(VLOOKUP(VLOOKUP(A1046,'Redoub FI (en entrée)'!B:N,7,0),Modificateurs!A$8:B$11,2,0),0)</f>
        <v>0</v>
      </c>
      <c r="L1046" s="16">
        <f>IFERROR(VLOOKUP(M1046,Modificateurs!D$1:E$94,2,0),0)</f>
        <v>2</v>
      </c>
      <c r="M1046" t="str">
        <f>VLOOKUP(A1046,'Fichier FI (en entrée)'!B:AH,16,0)&amp;" "&amp;VLOOKUP(A1046,'Fichier FI (en entrée)'!B:AH,20,0)&amp;" "&amp;VLOOKUP(A1046,'Fichier FI (en entrée)'!B:AH,27,0)&amp;" "&amp;VLOOKUP(A1046,'Fichier FI (en entrée)'!B:AH,29,0)</f>
        <v xml:space="preserve">STI2D Système informatique et numérique  </v>
      </c>
      <c r="N1046" t="str">
        <f>VLOOKUP(A1046,'Fichier FI (en entrée)'!B:AH,8,0)</f>
        <v>En Terminale</v>
      </c>
      <c r="O1046" t="b">
        <f>AND(C1046&gt;Synthèse!B$8,C1046&lt;Synthèse!B$10,NOT(Y1046))</f>
        <v>1</v>
      </c>
      <c r="Q1046" s="60">
        <f>ROUNDUP(C1046/(Synthèse!$B$4+Synthèse!$B$1)*8,0)</f>
        <v>4</v>
      </c>
      <c r="R1046" s="60">
        <f>IFERROR(VLOOKUP(A1046,'Evaluations (formulaire)'!A:P,6,0)+VLOOKUP(A1046,'Evaluations (formulaire)'!A:P,7,0),0)</f>
        <v>0</v>
      </c>
      <c r="S1046" s="60">
        <f>IFERROR(VLOOKUP(A1046,'Evaluations (formulaire)'!A:P,8,0),0)</f>
        <v>0</v>
      </c>
      <c r="T1046" s="60">
        <f>IF(AND(ISBLANK(P1046),Q1046&lt;=2),Synthèse!$B$41,IF(AND(ISBLANK(P1046),Q1046&gt;=7),Synthèse!$C$41,R1046+S1046))</f>
        <v>0</v>
      </c>
      <c r="U1046" s="60">
        <f t="shared" si="180"/>
        <v>12.3</v>
      </c>
      <c r="V1046" s="60">
        <f t="shared" si="181"/>
        <v>685</v>
      </c>
      <c r="X1046" s="26">
        <v>2059</v>
      </c>
      <c r="Y1046" s="26" t="b">
        <f>IFERROR(VLOOKUP(A1046,'Calculs FA (auto)'!A:O,15,0),FALSE)</f>
        <v>0</v>
      </c>
      <c r="Z1046" s="26">
        <f>IFERROR(VLOOKUP(A1046,'Evaluations (formulaire)'!A:M,9,0),0)</f>
        <v>0</v>
      </c>
      <c r="AA1046" s="135" t="b">
        <v>1</v>
      </c>
      <c r="AB1046" s="135" t="b">
        <v>0</v>
      </c>
      <c r="AC1046" s="135" t="b">
        <f t="shared" si="182"/>
        <v>1</v>
      </c>
      <c r="AD1046" s="135" t="b">
        <f t="shared" si="183"/>
        <v>0</v>
      </c>
      <c r="AE1046" s="135" t="b">
        <f t="shared" si="184"/>
        <v>0</v>
      </c>
      <c r="AF1046" s="135" t="b">
        <f>AND(AC1046,$V1046&lt;=Synthèse!$B$44)</f>
        <v>0</v>
      </c>
      <c r="AG1046" s="135" t="b">
        <f>AND(AD1046,$V1046&lt;=Synthèse!$B$44)</f>
        <v>0</v>
      </c>
      <c r="AH1046" s="135" t="b">
        <f>AND(AE1046,$V1046&lt;=Synthèse!$B$44)</f>
        <v>0</v>
      </c>
      <c r="AI1046" s="137" t="b">
        <v>0</v>
      </c>
      <c r="AJ1046" s="137" t="b">
        <v>1</v>
      </c>
      <c r="AK1046" s="137" t="b">
        <f t="shared" si="185"/>
        <v>0</v>
      </c>
      <c r="AL1046" s="137" t="b">
        <f t="shared" si="186"/>
        <v>1</v>
      </c>
      <c r="AM1046" s="137" t="b">
        <f>AND(AK1046,$V1046&lt;=Synthèse!$B$44)</f>
        <v>0</v>
      </c>
      <c r="AN1046" s="137" t="b">
        <f>AND(AL1046,$V1046&lt;=Synthèse!$B$44)</f>
        <v>0</v>
      </c>
    </row>
    <row r="1047" spans="1:40">
      <c r="A1047" s="17">
        <v>576392</v>
      </c>
      <c r="B1047" t="str">
        <f ca="1">VLOOKUP(A1047,'Fichier FI (en entrée)'!B:AH,3,0)</f>
        <v>JTCHUMJVWA</v>
      </c>
      <c r="C1047">
        <f t="shared" si="176"/>
        <v>342</v>
      </c>
      <c r="D1047">
        <f t="shared" si="177"/>
        <v>14.56</v>
      </c>
      <c r="E1047" s="14" t="str">
        <f>VLOOKUP(A1047,'Fichier FI (en entrée)'!B:AH,2,0)</f>
        <v>EV</v>
      </c>
      <c r="F1047" s="14" t="b">
        <f t="shared" si="178"/>
        <v>1</v>
      </c>
      <c r="G1047" s="14" t="b">
        <f>IFERROR(VLOOKUP(A1047,'Calculs FA (auto)'!A:F,6,0),FALSE)</f>
        <v>0</v>
      </c>
      <c r="H1047" s="14" t="b">
        <f t="shared" si="179"/>
        <v>0</v>
      </c>
      <c r="I1047" s="16">
        <f>IFERROR(VLOOKUP(A1047,'Moyennes FI (en entrée)'!B:N,7,0),"")</f>
        <v>10.56</v>
      </c>
      <c r="J1047" s="16">
        <f>IFERROR(VLOOKUP(VLOOKUP(A1047,'Fichier FI (en entrée)'!B:AH,33,0),Modificateurs!A$2:B$5,2,0),0)</f>
        <v>1</v>
      </c>
      <c r="K1047" s="16">
        <f>IFERROR(VLOOKUP(VLOOKUP(A1047,'Redoub FI (en entrée)'!B:N,7,0),Modificateurs!A$8:B$11,2,0),0)</f>
        <v>0</v>
      </c>
      <c r="L1047" s="16">
        <f>IFERROR(VLOOKUP(M1047,Modificateurs!D$1:E$94,2,0),0)</f>
        <v>3</v>
      </c>
      <c r="M1047" t="str">
        <f>VLOOKUP(A1047,'Fichier FI (en entrée)'!B:AH,16,0)&amp;" "&amp;VLOOKUP(A1047,'Fichier FI (en entrée)'!B:AH,20,0)&amp;" "&amp;VLOOKUP(A1047,'Fichier FI (en entrée)'!B:AH,27,0)&amp;" "&amp;VLOOKUP(A1047,'Fichier FI (en entrée)'!B:AH,29,0)</f>
        <v xml:space="preserve">S Informatique et Sciences du numérique  </v>
      </c>
      <c r="N1047" t="str">
        <f>VLOOKUP(A1047,'Fichier FI (en entrée)'!B:AH,8,0)</f>
        <v>En Terminale</v>
      </c>
      <c r="O1047" t="b">
        <f>AND(C1047&gt;Synthèse!B$8,C1047&lt;Synthèse!B$10,NOT(Y1047))</f>
        <v>0</v>
      </c>
      <c r="Q1047" s="60">
        <f>ROUNDUP(C1047/(Synthèse!$B$4+Synthèse!$B$1)*8,0)</f>
        <v>2</v>
      </c>
      <c r="R1047" s="60">
        <f>IFERROR(VLOOKUP(A1047,'Evaluations (formulaire)'!A:P,6,0)+VLOOKUP(A1047,'Evaluations (formulaire)'!A:P,7,0),0)</f>
        <v>0</v>
      </c>
      <c r="S1047" s="60">
        <f>IFERROR(VLOOKUP(A1047,'Evaluations (formulaire)'!A:P,8,0),0)</f>
        <v>0</v>
      </c>
      <c r="T1047" s="60">
        <f>IF(AND(ISBLANK(P1047),Q1047&lt;=2),Synthèse!$B$41,IF(AND(ISBLANK(P1047),Q1047&gt;=7),Synthèse!$C$41,R1047+S1047))</f>
        <v>4.6511627906976744E-3</v>
      </c>
      <c r="U1047" s="60">
        <f t="shared" si="180"/>
        <v>14.564651162790698</v>
      </c>
      <c r="V1047" s="60">
        <f t="shared" si="181"/>
        <v>341</v>
      </c>
      <c r="X1047" s="26">
        <v>346</v>
      </c>
      <c r="Y1047" s="26" t="b">
        <f>IFERROR(VLOOKUP(A1047,'Calculs FA (auto)'!A:O,15,0),FALSE)</f>
        <v>0</v>
      </c>
      <c r="Z1047" s="26">
        <f>IFERROR(VLOOKUP(A1047,'Evaluations (formulaire)'!A:M,9,0),0)</f>
        <v>0</v>
      </c>
      <c r="AA1047" s="135" t="b">
        <v>1</v>
      </c>
      <c r="AB1047" s="135" t="b">
        <v>0</v>
      </c>
      <c r="AC1047" s="135" t="b">
        <f t="shared" si="182"/>
        <v>1</v>
      </c>
      <c r="AD1047" s="135" t="b">
        <f t="shared" si="183"/>
        <v>0</v>
      </c>
      <c r="AE1047" s="135" t="b">
        <f t="shared" si="184"/>
        <v>0</v>
      </c>
      <c r="AF1047" s="135" t="b">
        <f>AND(AC1047,$V1047&lt;=Synthèse!$B$44)</f>
        <v>1</v>
      </c>
      <c r="AG1047" s="135" t="b">
        <f>AND(AD1047,$V1047&lt;=Synthèse!$B$44)</f>
        <v>0</v>
      </c>
      <c r="AH1047" s="135" t="b">
        <f>AND(AE1047,$V1047&lt;=Synthèse!$B$44)</f>
        <v>0</v>
      </c>
      <c r="AI1047" s="137" t="b">
        <v>0</v>
      </c>
      <c r="AJ1047" s="137" t="b">
        <v>1</v>
      </c>
      <c r="AK1047" s="137" t="b">
        <f t="shared" si="185"/>
        <v>0</v>
      </c>
      <c r="AL1047" s="137" t="b">
        <f t="shared" si="186"/>
        <v>1</v>
      </c>
      <c r="AM1047" s="137" t="b">
        <f>AND(AK1047,$V1047&lt;=Synthèse!$B$44)</f>
        <v>0</v>
      </c>
      <c r="AN1047" s="137" t="b">
        <f>AND(AL1047,$V1047&lt;=Synthèse!$B$44)</f>
        <v>1</v>
      </c>
    </row>
    <row r="1048" spans="1:40">
      <c r="A1048" s="17">
        <v>576402</v>
      </c>
      <c r="B1048" t="str">
        <f ca="1">VLOOKUP(A1048,'Fichier FI (en entrée)'!B:AH,3,0)</f>
        <v>AGNSASNYKY</v>
      </c>
      <c r="C1048">
        <f t="shared" si="176"/>
        <v>87</v>
      </c>
      <c r="D1048">
        <f t="shared" si="177"/>
        <v>17.369999999999997</v>
      </c>
      <c r="E1048" s="14" t="str">
        <f>VLOOKUP(A1048,'Fichier FI (en entrée)'!B:AH,2,0)</f>
        <v>EV</v>
      </c>
      <c r="F1048" s="14" t="b">
        <f t="shared" si="178"/>
        <v>1</v>
      </c>
      <c r="G1048" s="14" t="b">
        <f>IFERROR(VLOOKUP(A1048,'Calculs FA (auto)'!A:F,6,0),FALSE)</f>
        <v>0</v>
      </c>
      <c r="H1048" s="14" t="b">
        <f t="shared" si="179"/>
        <v>0</v>
      </c>
      <c r="I1048" s="16">
        <f>IFERROR(VLOOKUP(A1048,'Moyennes FI (en entrée)'!B:N,7,0),"")</f>
        <v>11.37</v>
      </c>
      <c r="J1048" s="16">
        <f>IFERROR(VLOOKUP(VLOOKUP(A1048,'Fichier FI (en entrée)'!B:AH,33,0),Modificateurs!A$2:B$5,2,0),0)</f>
        <v>3</v>
      </c>
      <c r="K1048" s="16">
        <f>IFERROR(VLOOKUP(VLOOKUP(A1048,'Redoub FI (en entrée)'!B:N,7,0),Modificateurs!A$8:B$11,2,0),0)</f>
        <v>0</v>
      </c>
      <c r="L1048" s="16">
        <f>IFERROR(VLOOKUP(M1048,Modificateurs!D$1:E$94,2,0),0)</f>
        <v>3</v>
      </c>
      <c r="M1048" t="str">
        <f>VLOOKUP(A1048,'Fichier FI (en entrée)'!B:AH,16,0)&amp;" "&amp;VLOOKUP(A1048,'Fichier FI (en entrée)'!B:AH,20,0)&amp;" "&amp;VLOOKUP(A1048,'Fichier FI (en entrée)'!B:AH,27,0)&amp;" "&amp;VLOOKUP(A1048,'Fichier FI (en entrée)'!B:AH,29,0)</f>
        <v xml:space="preserve">S Informatique et Sciences du numérique  </v>
      </c>
      <c r="N1048" t="str">
        <f>VLOOKUP(A1048,'Fichier FI (en entrée)'!B:AH,8,0)</f>
        <v>En Terminale</v>
      </c>
      <c r="O1048" t="b">
        <f>AND(C1048&gt;Synthèse!B$8,C1048&lt;Synthèse!B$10,NOT(Y1048))</f>
        <v>0</v>
      </c>
      <c r="P1048" t="s">
        <v>2263</v>
      </c>
      <c r="Q1048" s="60">
        <f>ROUNDUP(C1048/(Synthèse!$B$4+Synthèse!$B$1)*8,0)</f>
        <v>1</v>
      </c>
      <c r="R1048" s="60">
        <f>IFERROR(VLOOKUP(A1048,'Evaluations (formulaire)'!A:P,6,0)+VLOOKUP(A1048,'Evaluations (formulaire)'!A:P,7,0),0)</f>
        <v>0</v>
      </c>
      <c r="S1048" s="60">
        <f>IFERROR(VLOOKUP(A1048,'Evaluations (formulaire)'!A:P,8,0),0)</f>
        <v>0</v>
      </c>
      <c r="T1048" s="60">
        <f>IF(AND(ISBLANK(P1048),Q1048&lt;=2),Synthèse!$B$41,IF(AND(ISBLANK(P1048),Q1048&gt;=7),Synthèse!$C$41,R1048+S1048))</f>
        <v>0</v>
      </c>
      <c r="U1048" s="60">
        <f t="shared" si="180"/>
        <v>17.369999999999997</v>
      </c>
      <c r="V1048" s="60">
        <f t="shared" si="181"/>
        <v>87</v>
      </c>
      <c r="X1048" s="26">
        <v>647</v>
      </c>
      <c r="Y1048" s="26" t="b">
        <f>IFERROR(VLOOKUP(A1048,'Calculs FA (auto)'!A:O,15,0),FALSE)</f>
        <v>0</v>
      </c>
      <c r="Z1048" s="26">
        <f>IFERROR(VLOOKUP(A1048,'Evaluations (formulaire)'!A:M,9,0),0)</f>
        <v>0</v>
      </c>
      <c r="AA1048" s="135" t="b">
        <v>0</v>
      </c>
      <c r="AB1048" s="135" t="b">
        <v>1</v>
      </c>
      <c r="AC1048" s="135" t="b">
        <f t="shared" si="182"/>
        <v>0</v>
      </c>
      <c r="AD1048" s="135" t="b">
        <f t="shared" si="183"/>
        <v>1</v>
      </c>
      <c r="AE1048" s="135" t="b">
        <f t="shared" si="184"/>
        <v>0</v>
      </c>
      <c r="AF1048" s="135" t="b">
        <f>AND(AC1048,$V1048&lt;=Synthèse!$B$44)</f>
        <v>0</v>
      </c>
      <c r="AG1048" s="135" t="b">
        <f>AND(AD1048,$V1048&lt;=Synthèse!$B$44)</f>
        <v>1</v>
      </c>
      <c r="AH1048" s="135" t="b">
        <f>AND(AE1048,$V1048&lt;=Synthèse!$B$44)</f>
        <v>0</v>
      </c>
      <c r="AI1048" s="137" t="b">
        <v>1</v>
      </c>
      <c r="AJ1048" s="137" t="b">
        <v>0</v>
      </c>
      <c r="AK1048" s="137" t="b">
        <f t="shared" si="185"/>
        <v>1</v>
      </c>
      <c r="AL1048" s="137" t="b">
        <f t="shared" si="186"/>
        <v>0</v>
      </c>
      <c r="AM1048" s="137" t="b">
        <f>AND(AK1048,$V1048&lt;=Synthèse!$B$44)</f>
        <v>1</v>
      </c>
      <c r="AN1048" s="137" t="b">
        <f>AND(AL1048,$V1048&lt;=Synthèse!$B$44)</f>
        <v>0</v>
      </c>
    </row>
    <row r="1049" spans="1:40">
      <c r="A1049" s="17">
        <v>576407</v>
      </c>
      <c r="B1049" t="str">
        <f ca="1">VLOOKUP(A1049,'Fichier FI (en entrée)'!B:AH,3,0)</f>
        <v>QQOEOOCFKQ</v>
      </c>
      <c r="C1049">
        <f t="shared" si="176"/>
        <v>1080</v>
      </c>
      <c r="D1049">
        <f t="shared" si="177"/>
        <v>9.57</v>
      </c>
      <c r="E1049" s="14" t="str">
        <f>VLOOKUP(A1049,'Fichier FI (en entrée)'!B:AH,2,0)</f>
        <v>EV</v>
      </c>
      <c r="F1049" s="14" t="b">
        <f t="shared" si="178"/>
        <v>1</v>
      </c>
      <c r="G1049" s="14" t="b">
        <f>IFERROR(VLOOKUP(A1049,'Calculs FA (auto)'!A:F,6,0),FALSE)</f>
        <v>0</v>
      </c>
      <c r="H1049" s="14" t="b">
        <f t="shared" si="179"/>
        <v>0</v>
      </c>
      <c r="I1049" s="16">
        <f>IFERROR(VLOOKUP(A1049,'Moyennes FI (en entrée)'!B:N,7,0),"")</f>
        <v>7.57</v>
      </c>
      <c r="J1049" s="16">
        <f>IFERROR(VLOOKUP(VLOOKUP(A1049,'Fichier FI (en entrée)'!B:AH,33,0),Modificateurs!A$2:B$5,2,0),0)</f>
        <v>0</v>
      </c>
      <c r="K1049" s="16">
        <f>IFERROR(VLOOKUP(VLOOKUP(A1049,'Redoub FI (en entrée)'!B:N,7,0),Modificateurs!A$8:B$11,2,0),0)</f>
        <v>0</v>
      </c>
      <c r="L1049" s="16">
        <f>IFERROR(VLOOKUP(M1049,Modificateurs!D$1:E$94,2,0),0)</f>
        <v>2</v>
      </c>
      <c r="M1049" t="str">
        <f>VLOOKUP(A1049,'Fichier FI (en entrée)'!B:AH,16,0)&amp;" "&amp;VLOOKUP(A1049,'Fichier FI (en entrée)'!B:AH,20,0)&amp;" "&amp;VLOOKUP(A1049,'Fichier FI (en entrée)'!B:AH,27,0)&amp;" "&amp;VLOOKUP(A1049,'Fichier FI (en entrée)'!B:AH,29,0)</f>
        <v xml:space="preserve">STI2D Système informatique et numérique  </v>
      </c>
      <c r="N1049" t="str">
        <f>VLOOKUP(A1049,'Fichier FI (en entrée)'!B:AH,8,0)</f>
        <v>En Terminale</v>
      </c>
      <c r="O1049" t="b">
        <f>AND(C1049&gt;Synthèse!B$8,C1049&lt;Synthèse!B$10,NOT(Y1049))</f>
        <v>1</v>
      </c>
      <c r="P1049" t="s">
        <v>2263</v>
      </c>
      <c r="Q1049" s="60">
        <f>ROUNDUP(C1049/(Synthèse!$B$4+Synthèse!$B$1)*8,0)</f>
        <v>6</v>
      </c>
      <c r="R1049" s="60">
        <f>IFERROR(VLOOKUP(A1049,'Evaluations (formulaire)'!A:P,6,0)+VLOOKUP(A1049,'Evaluations (formulaire)'!A:P,7,0),0)</f>
        <v>0</v>
      </c>
      <c r="S1049" s="60">
        <f>IFERROR(VLOOKUP(A1049,'Evaluations (formulaire)'!A:P,8,0),0)</f>
        <v>0</v>
      </c>
      <c r="T1049" s="60">
        <f>IF(AND(ISBLANK(P1049),Q1049&lt;=2),Synthèse!$B$41,IF(AND(ISBLANK(P1049),Q1049&gt;=7),Synthèse!$C$41,R1049+S1049))</f>
        <v>0</v>
      </c>
      <c r="U1049" s="60">
        <f t="shared" si="180"/>
        <v>9.57</v>
      </c>
      <c r="V1049" s="60">
        <f t="shared" si="181"/>
        <v>1078</v>
      </c>
      <c r="X1049" s="26">
        <v>221</v>
      </c>
      <c r="Y1049" s="26" t="b">
        <f>IFERROR(VLOOKUP(A1049,'Calculs FA (auto)'!A:O,15,0),FALSE)</f>
        <v>0</v>
      </c>
      <c r="Z1049" s="26">
        <f>IFERROR(VLOOKUP(A1049,'Evaluations (formulaire)'!A:M,9,0),0)</f>
        <v>0</v>
      </c>
      <c r="AA1049" s="135" t="b">
        <v>0</v>
      </c>
      <c r="AB1049" s="135" t="b">
        <v>1</v>
      </c>
      <c r="AC1049" s="135" t="b">
        <f t="shared" si="182"/>
        <v>0</v>
      </c>
      <c r="AD1049" s="135" t="b">
        <f t="shared" si="183"/>
        <v>1</v>
      </c>
      <c r="AE1049" s="135" t="b">
        <f t="shared" si="184"/>
        <v>0</v>
      </c>
      <c r="AF1049" s="135" t="b">
        <f>AND(AC1049,$V1049&lt;=Synthèse!$B$44)</f>
        <v>0</v>
      </c>
      <c r="AG1049" s="135" t="b">
        <f>AND(AD1049,$V1049&lt;=Synthèse!$B$44)</f>
        <v>0</v>
      </c>
      <c r="AH1049" s="135" t="b">
        <f>AND(AE1049,$V1049&lt;=Synthèse!$B$44)</f>
        <v>0</v>
      </c>
      <c r="AI1049" s="137" t="b">
        <v>1</v>
      </c>
      <c r="AJ1049" s="137" t="b">
        <v>0</v>
      </c>
      <c r="AK1049" s="137" t="b">
        <f t="shared" si="185"/>
        <v>1</v>
      </c>
      <c r="AL1049" s="137" t="b">
        <f t="shared" si="186"/>
        <v>0</v>
      </c>
      <c r="AM1049" s="137" t="b">
        <f>AND(AK1049,$V1049&lt;=Synthèse!$B$44)</f>
        <v>0</v>
      </c>
      <c r="AN1049" s="137" t="b">
        <f>AND(AL1049,$V1049&lt;=Synthèse!$B$44)</f>
        <v>0</v>
      </c>
    </row>
    <row r="1050" spans="1:40">
      <c r="A1050" s="17">
        <v>576414</v>
      </c>
      <c r="B1050" t="str">
        <f ca="1">VLOOKUP(A1050,'Fichier FI (en entrée)'!B:AH,3,0)</f>
        <v>XYESARZCGC</v>
      </c>
      <c r="C1050">
        <f t="shared" si="176"/>
        <v>404</v>
      </c>
      <c r="D1050">
        <f t="shared" si="177"/>
        <v>14.06</v>
      </c>
      <c r="E1050" s="14" t="str">
        <f>VLOOKUP(A1050,'Fichier FI (en entrée)'!B:AH,2,0)</f>
        <v>EV</v>
      </c>
      <c r="F1050" s="14" t="b">
        <f t="shared" si="178"/>
        <v>1</v>
      </c>
      <c r="G1050" s="14" t="b">
        <f>IFERROR(VLOOKUP(A1050,'Calculs FA (auto)'!A:F,6,0),FALSE)</f>
        <v>0</v>
      </c>
      <c r="H1050" s="14" t="b">
        <f t="shared" si="179"/>
        <v>0</v>
      </c>
      <c r="I1050" s="16">
        <f>IFERROR(VLOOKUP(A1050,'Moyennes FI (en entrée)'!B:N,7,0),"")</f>
        <v>10.06</v>
      </c>
      <c r="J1050" s="16">
        <f>IFERROR(VLOOKUP(VLOOKUP(A1050,'Fichier FI (en entrée)'!B:AH,33,0),Modificateurs!A$2:B$5,2,0),0)</f>
        <v>1</v>
      </c>
      <c r="K1050" s="16">
        <f>IFERROR(VLOOKUP(VLOOKUP(A1050,'Redoub FI (en entrée)'!B:N,7,0),Modificateurs!A$8:B$11,2,0),0)</f>
        <v>0</v>
      </c>
      <c r="L1050" s="16">
        <f>IFERROR(VLOOKUP(M1050,Modificateurs!D$1:E$94,2,0),0)</f>
        <v>3</v>
      </c>
      <c r="M1050" t="str">
        <f>VLOOKUP(A1050,'Fichier FI (en entrée)'!B:AH,16,0)&amp;" "&amp;VLOOKUP(A1050,'Fichier FI (en entrée)'!B:AH,20,0)&amp;" "&amp;VLOOKUP(A1050,'Fichier FI (en entrée)'!B:AH,27,0)&amp;" "&amp;VLOOKUP(A1050,'Fichier FI (en entrée)'!B:AH,29,0)</f>
        <v xml:space="preserve">S Informatique et Sciences du numérique  </v>
      </c>
      <c r="N1050" t="str">
        <f>VLOOKUP(A1050,'Fichier FI (en entrée)'!B:AH,8,0)</f>
        <v>En Terminale</v>
      </c>
      <c r="O1050" t="b">
        <f>AND(C1050&gt;Synthèse!B$8,C1050&lt;Synthèse!B$10,NOT(Y1050))</f>
        <v>0</v>
      </c>
      <c r="P1050" s="17" t="s">
        <v>2266</v>
      </c>
      <c r="Q1050" s="60">
        <f>ROUNDUP(C1050/(Synthèse!$B$4+Synthèse!$B$1)*8,0)</f>
        <v>2</v>
      </c>
      <c r="R1050" s="60">
        <f>IFERROR(VLOOKUP(A1050,'Evaluations (formulaire)'!A:P,6,0)+VLOOKUP(A1050,'Evaluations (formulaire)'!A:P,7,0),0)</f>
        <v>0</v>
      </c>
      <c r="S1050" s="60">
        <f>IFERROR(VLOOKUP(A1050,'Evaluations (formulaire)'!A:P,8,0),0)</f>
        <v>0</v>
      </c>
      <c r="T1050" s="60">
        <f>IF(AND(ISBLANK(P1050),Q1050&lt;=2),Synthèse!$B$41,IF(AND(ISBLANK(P1050),Q1050&gt;=7),Synthèse!$C$41,R1050+S1050))</f>
        <v>0</v>
      </c>
      <c r="U1050" s="60">
        <f t="shared" si="180"/>
        <v>14.06</v>
      </c>
      <c r="V1050" s="60">
        <f t="shared" si="181"/>
        <v>404</v>
      </c>
      <c r="X1050" s="26">
        <v>1464</v>
      </c>
      <c r="Y1050" s="26" t="b">
        <f>IFERROR(VLOOKUP(A1050,'Calculs FA (auto)'!A:O,15,0),FALSE)</f>
        <v>0</v>
      </c>
      <c r="Z1050" s="26">
        <f>IFERROR(VLOOKUP(A1050,'Evaluations (formulaire)'!A:M,9,0),0)</f>
        <v>0</v>
      </c>
      <c r="AA1050" s="135" t="b">
        <v>1</v>
      </c>
      <c r="AB1050" s="135" t="b">
        <v>0</v>
      </c>
      <c r="AC1050" s="135" t="b">
        <f t="shared" si="182"/>
        <v>1</v>
      </c>
      <c r="AD1050" s="135" t="b">
        <f t="shared" si="183"/>
        <v>0</v>
      </c>
      <c r="AE1050" s="135" t="b">
        <f t="shared" si="184"/>
        <v>0</v>
      </c>
      <c r="AF1050" s="135" t="b">
        <f>AND(AC1050,$V1050&lt;=Synthèse!$B$44)</f>
        <v>1</v>
      </c>
      <c r="AG1050" s="135" t="b">
        <f>AND(AD1050,$V1050&lt;=Synthèse!$B$44)</f>
        <v>0</v>
      </c>
      <c r="AH1050" s="135" t="b">
        <f>AND(AE1050,$V1050&lt;=Synthèse!$B$44)</f>
        <v>0</v>
      </c>
      <c r="AI1050" s="137" t="b">
        <v>0</v>
      </c>
      <c r="AJ1050" s="137" t="b">
        <v>1</v>
      </c>
      <c r="AK1050" s="137" t="b">
        <f t="shared" si="185"/>
        <v>0</v>
      </c>
      <c r="AL1050" s="137" t="b">
        <f t="shared" si="186"/>
        <v>1</v>
      </c>
      <c r="AM1050" s="137" t="b">
        <f>AND(AK1050,$V1050&lt;=Synthèse!$B$44)</f>
        <v>0</v>
      </c>
      <c r="AN1050" s="137" t="b">
        <f>AND(AL1050,$V1050&lt;=Synthèse!$B$44)</f>
        <v>1</v>
      </c>
    </row>
    <row r="1051" spans="1:40">
      <c r="A1051" s="17">
        <v>576427</v>
      </c>
      <c r="B1051" t="str">
        <f ca="1">VLOOKUP(A1051,'Fichier FI (en entrée)'!B:AH,3,0)</f>
        <v>MQAWZUJGEL</v>
      </c>
      <c r="C1051">
        <f t="shared" si="176"/>
        <v>698</v>
      </c>
      <c r="D1051">
        <f t="shared" si="177"/>
        <v>12.22</v>
      </c>
      <c r="E1051" s="14" t="str">
        <f>VLOOKUP(A1051,'Fichier FI (en entrée)'!B:AH,2,0)</f>
        <v>EV</v>
      </c>
      <c r="F1051" s="14" t="b">
        <f t="shared" si="178"/>
        <v>1</v>
      </c>
      <c r="G1051" s="14" t="b">
        <f>IFERROR(VLOOKUP(A1051,'Calculs FA (auto)'!A:F,6,0),FALSE)</f>
        <v>0</v>
      </c>
      <c r="H1051" s="14" t="b">
        <f t="shared" si="179"/>
        <v>0</v>
      </c>
      <c r="I1051" s="16">
        <f>IFERROR(VLOOKUP(A1051,'Moyennes FI (en entrée)'!B:N,7,0),"")</f>
        <v>10.220000000000001</v>
      </c>
      <c r="J1051" s="16">
        <f>IFERROR(VLOOKUP(VLOOKUP(A1051,'Fichier FI (en entrée)'!B:AH,33,0),Modificateurs!A$2:B$5,2,0),0)</f>
        <v>0</v>
      </c>
      <c r="K1051" s="16">
        <f>IFERROR(VLOOKUP(VLOOKUP(A1051,'Redoub FI (en entrée)'!B:N,7,0),Modificateurs!A$8:B$11,2,0),0)</f>
        <v>0</v>
      </c>
      <c r="L1051" s="16">
        <f>IFERROR(VLOOKUP(M1051,Modificateurs!D$1:E$94,2,0),0)</f>
        <v>2</v>
      </c>
      <c r="M1051" t="str">
        <f>VLOOKUP(A1051,'Fichier FI (en entrée)'!B:AH,16,0)&amp;" "&amp;VLOOKUP(A1051,'Fichier FI (en entrée)'!B:AH,20,0)&amp;" "&amp;VLOOKUP(A1051,'Fichier FI (en entrée)'!B:AH,27,0)&amp;" "&amp;VLOOKUP(A1051,'Fichier FI (en entrée)'!B:AH,29,0)</f>
        <v xml:space="preserve">STI2D Système informatique et numérique  </v>
      </c>
      <c r="N1051" t="str">
        <f>VLOOKUP(A1051,'Fichier FI (en entrée)'!B:AH,8,0)</f>
        <v>En Terminale</v>
      </c>
      <c r="O1051" t="b">
        <f>AND(C1051&gt;Synthèse!B$8,C1051&lt;Synthèse!B$10,NOT(Y1051))</f>
        <v>1</v>
      </c>
      <c r="P1051" s="17" t="s">
        <v>2260</v>
      </c>
      <c r="Q1051" s="60">
        <f>ROUNDUP(C1051/(Synthèse!$B$4+Synthèse!$B$1)*8,0)</f>
        <v>4</v>
      </c>
      <c r="R1051" s="60">
        <f>IFERROR(VLOOKUP(A1051,'Evaluations (formulaire)'!A:P,6,0)+VLOOKUP(A1051,'Evaluations (formulaire)'!A:P,7,0),0)</f>
        <v>0</v>
      </c>
      <c r="S1051" s="60">
        <f>IFERROR(VLOOKUP(A1051,'Evaluations (formulaire)'!A:P,8,0),0)</f>
        <v>0</v>
      </c>
      <c r="T1051" s="60">
        <f>IF(AND(ISBLANK(P1051),Q1051&lt;=2),Synthèse!$B$41,IF(AND(ISBLANK(P1051),Q1051&gt;=7),Synthèse!$C$41,R1051+S1051))</f>
        <v>0</v>
      </c>
      <c r="U1051" s="60">
        <f t="shared" si="180"/>
        <v>12.22</v>
      </c>
      <c r="V1051" s="60">
        <f t="shared" si="181"/>
        <v>698</v>
      </c>
      <c r="X1051" s="26">
        <v>1173</v>
      </c>
      <c r="Y1051" s="26" t="b">
        <f>IFERROR(VLOOKUP(A1051,'Calculs FA (auto)'!A:O,15,0),FALSE)</f>
        <v>0</v>
      </c>
      <c r="Z1051" s="26">
        <f>IFERROR(VLOOKUP(A1051,'Evaluations (formulaire)'!A:M,9,0),0)</f>
        <v>0</v>
      </c>
      <c r="AA1051" s="135" t="b">
        <v>1</v>
      </c>
      <c r="AB1051" s="135" t="b">
        <v>0</v>
      </c>
      <c r="AC1051" s="135" t="b">
        <f t="shared" si="182"/>
        <v>1</v>
      </c>
      <c r="AD1051" s="135" t="b">
        <f t="shared" si="183"/>
        <v>0</v>
      </c>
      <c r="AE1051" s="135" t="b">
        <f t="shared" si="184"/>
        <v>0</v>
      </c>
      <c r="AF1051" s="135" t="b">
        <f>AND(AC1051,$V1051&lt;=Synthèse!$B$44)</f>
        <v>0</v>
      </c>
      <c r="AG1051" s="135" t="b">
        <f>AND(AD1051,$V1051&lt;=Synthèse!$B$44)</f>
        <v>0</v>
      </c>
      <c r="AH1051" s="135" t="b">
        <f>AND(AE1051,$V1051&lt;=Synthèse!$B$44)</f>
        <v>0</v>
      </c>
      <c r="AI1051" s="137" t="b">
        <v>0</v>
      </c>
      <c r="AJ1051" s="137" t="b">
        <v>0</v>
      </c>
      <c r="AK1051" s="137" t="b">
        <f t="shared" si="185"/>
        <v>0</v>
      </c>
      <c r="AL1051" s="137" t="b">
        <f t="shared" si="186"/>
        <v>0</v>
      </c>
      <c r="AM1051" s="137" t="b">
        <f>AND(AK1051,$V1051&lt;=Synthèse!$B$44)</f>
        <v>0</v>
      </c>
      <c r="AN1051" s="137" t="b">
        <f>AND(AL1051,$V1051&lt;=Synthèse!$B$44)</f>
        <v>0</v>
      </c>
    </row>
    <row r="1052" spans="1:40">
      <c r="A1052" s="17">
        <v>576432</v>
      </c>
      <c r="B1052" t="str">
        <f ca="1">VLOOKUP(A1052,'Fichier FI (en entrée)'!B:AH,3,0)</f>
        <v>MWNMRMKPQI</v>
      </c>
      <c r="C1052">
        <f t="shared" si="176"/>
        <v>32</v>
      </c>
      <c r="D1052">
        <f t="shared" si="177"/>
        <v>18.68</v>
      </c>
      <c r="E1052" s="14" t="str">
        <f>VLOOKUP(A1052,'Fichier FI (en entrée)'!B:AH,2,0)</f>
        <v>EV</v>
      </c>
      <c r="F1052" s="14" t="b">
        <f t="shared" si="178"/>
        <v>1</v>
      </c>
      <c r="G1052" s="14" t="b">
        <f>IFERROR(VLOOKUP(A1052,'Calculs FA (auto)'!A:F,6,0),FALSE)</f>
        <v>0</v>
      </c>
      <c r="H1052" s="14" t="b">
        <f t="shared" si="179"/>
        <v>0</v>
      </c>
      <c r="I1052" s="16">
        <f>IFERROR(VLOOKUP(A1052,'Moyennes FI (en entrée)'!B:N,7,0),"")</f>
        <v>13.68</v>
      </c>
      <c r="J1052" s="16">
        <f>IFERROR(VLOOKUP(VLOOKUP(A1052,'Fichier FI (en entrée)'!B:AH,33,0),Modificateurs!A$2:B$5,2,0),0)</f>
        <v>3</v>
      </c>
      <c r="K1052" s="16">
        <f>IFERROR(VLOOKUP(VLOOKUP(A1052,'Redoub FI (en entrée)'!B:N,7,0),Modificateurs!A$8:B$11,2,0),0)</f>
        <v>0</v>
      </c>
      <c r="L1052" s="16">
        <f>IFERROR(VLOOKUP(M1052,Modificateurs!D$1:E$94,2,0),0)</f>
        <v>2</v>
      </c>
      <c r="M1052" t="str">
        <f>VLOOKUP(A1052,'Fichier FI (en entrée)'!B:AH,16,0)&amp;" "&amp;VLOOKUP(A1052,'Fichier FI (en entrée)'!B:AH,20,0)&amp;" "&amp;VLOOKUP(A1052,'Fichier FI (en entrée)'!B:AH,27,0)&amp;" "&amp;VLOOKUP(A1052,'Fichier FI (en entrée)'!B:AH,29,0)</f>
        <v xml:space="preserve">STI2D Système informatique et numérique  </v>
      </c>
      <c r="N1052" t="str">
        <f>VLOOKUP(A1052,'Fichier FI (en entrée)'!B:AH,8,0)</f>
        <v>En Terminale</v>
      </c>
      <c r="O1052" t="b">
        <f>AND(C1052&gt;Synthèse!B$8,C1052&lt;Synthèse!B$10,NOT(Y1052))</f>
        <v>0</v>
      </c>
      <c r="P1052" s="17" t="s">
        <v>2267</v>
      </c>
      <c r="Q1052" s="60">
        <f>ROUNDUP(C1052/(Synthèse!$B$4+Synthèse!$B$1)*8,0)</f>
        <v>1</v>
      </c>
      <c r="R1052" s="60">
        <f>IFERROR(VLOOKUP(A1052,'Evaluations (formulaire)'!A:P,6,0)+VLOOKUP(A1052,'Evaluations (formulaire)'!A:P,7,0),0)</f>
        <v>0</v>
      </c>
      <c r="S1052" s="60">
        <f>IFERROR(VLOOKUP(A1052,'Evaluations (formulaire)'!A:P,8,0),0)</f>
        <v>0</v>
      </c>
      <c r="T1052" s="60">
        <f>IF(AND(ISBLANK(P1052),Q1052&lt;=2),Synthèse!$B$41,IF(AND(ISBLANK(P1052),Q1052&gt;=7),Synthèse!$C$41,R1052+S1052))</f>
        <v>0</v>
      </c>
      <c r="U1052" s="60">
        <f t="shared" si="180"/>
        <v>18.68</v>
      </c>
      <c r="V1052" s="60">
        <f t="shared" si="181"/>
        <v>32</v>
      </c>
      <c r="X1052" s="26">
        <v>342</v>
      </c>
      <c r="Y1052" s="26" t="b">
        <f>IFERROR(VLOOKUP(A1052,'Calculs FA (auto)'!A:O,15,0),FALSE)</f>
        <v>0</v>
      </c>
      <c r="Z1052" s="26">
        <f>IFERROR(VLOOKUP(A1052,'Evaluations (formulaire)'!A:M,9,0),0)</f>
        <v>0</v>
      </c>
      <c r="AA1052" s="135" t="b">
        <v>0</v>
      </c>
      <c r="AB1052" s="135" t="b">
        <v>1</v>
      </c>
      <c r="AC1052" s="135" t="b">
        <f t="shared" si="182"/>
        <v>0</v>
      </c>
      <c r="AD1052" s="135" t="b">
        <f t="shared" si="183"/>
        <v>1</v>
      </c>
      <c r="AE1052" s="135" t="b">
        <f t="shared" si="184"/>
        <v>0</v>
      </c>
      <c r="AF1052" s="135" t="b">
        <f>AND(AC1052,$V1052&lt;=Synthèse!$B$44)</f>
        <v>0</v>
      </c>
      <c r="AG1052" s="135" t="b">
        <f>AND(AD1052,$V1052&lt;=Synthèse!$B$44)</f>
        <v>1</v>
      </c>
      <c r="AH1052" s="135" t="b">
        <f>AND(AE1052,$V1052&lt;=Synthèse!$B$44)</f>
        <v>0</v>
      </c>
      <c r="AI1052" s="137" t="b">
        <v>1</v>
      </c>
      <c r="AJ1052" s="137" t="b">
        <v>0</v>
      </c>
      <c r="AK1052" s="137" t="b">
        <f t="shared" si="185"/>
        <v>1</v>
      </c>
      <c r="AL1052" s="137" t="b">
        <f t="shared" si="186"/>
        <v>0</v>
      </c>
      <c r="AM1052" s="137" t="b">
        <f>AND(AK1052,$V1052&lt;=Synthèse!$B$44)</f>
        <v>1</v>
      </c>
      <c r="AN1052" s="137" t="b">
        <f>AND(AL1052,$V1052&lt;=Synthèse!$B$44)</f>
        <v>0</v>
      </c>
    </row>
    <row r="1053" spans="1:40">
      <c r="A1053" s="17">
        <v>576433</v>
      </c>
      <c r="B1053" t="str">
        <f ca="1">VLOOKUP(A1053,'Fichier FI (en entrée)'!B:AH,3,0)</f>
        <v>XNKQWORNEK</v>
      </c>
      <c r="C1053">
        <f t="shared" si="176"/>
        <v>1</v>
      </c>
      <c r="D1053">
        <f t="shared" si="177"/>
        <v>21.72</v>
      </c>
      <c r="E1053" s="14" t="str">
        <f>VLOOKUP(A1053,'Fichier FI (en entrée)'!B:AH,2,0)</f>
        <v>EV</v>
      </c>
      <c r="F1053" s="14" t="b">
        <f t="shared" si="178"/>
        <v>1</v>
      </c>
      <c r="G1053" s="14" t="b">
        <f>IFERROR(VLOOKUP(A1053,'Calculs FA (auto)'!A:F,6,0),FALSE)</f>
        <v>0</v>
      </c>
      <c r="H1053" s="14" t="b">
        <f t="shared" si="179"/>
        <v>0</v>
      </c>
      <c r="I1053" s="16">
        <f>IFERROR(VLOOKUP(A1053,'Moyennes FI (en entrée)'!B:N,7,0),"")</f>
        <v>15.72</v>
      </c>
      <c r="J1053" s="16">
        <f>IFERROR(VLOOKUP(VLOOKUP(A1053,'Fichier FI (en entrée)'!B:AH,33,0),Modificateurs!A$2:B$5,2,0),0)</f>
        <v>3</v>
      </c>
      <c r="K1053" s="16">
        <f>IFERROR(VLOOKUP(VLOOKUP(A1053,'Redoub FI (en entrée)'!B:N,7,0),Modificateurs!A$8:B$11,2,0),0)</f>
        <v>0</v>
      </c>
      <c r="L1053" s="16">
        <f>IFERROR(VLOOKUP(M1053,Modificateurs!D$1:E$94,2,0),0)</f>
        <v>3</v>
      </c>
      <c r="M1053" t="str">
        <f>VLOOKUP(A1053,'Fichier FI (en entrée)'!B:AH,16,0)&amp;" "&amp;VLOOKUP(A1053,'Fichier FI (en entrée)'!B:AH,20,0)&amp;" "&amp;VLOOKUP(A1053,'Fichier FI (en entrée)'!B:AH,27,0)&amp;" "&amp;VLOOKUP(A1053,'Fichier FI (en entrée)'!B:AH,29,0)</f>
        <v xml:space="preserve">S Informatique et Sciences du numérique  </v>
      </c>
      <c r="N1053" t="str">
        <f>VLOOKUP(A1053,'Fichier FI (en entrée)'!B:AH,8,0)</f>
        <v>En Terminale</v>
      </c>
      <c r="O1053" t="b">
        <f>AND(C1053&gt;Synthèse!B$8,C1053&lt;Synthèse!B$10,NOT(Y1053))</f>
        <v>0</v>
      </c>
      <c r="P1053" t="s">
        <v>2266</v>
      </c>
      <c r="Q1053" s="60">
        <f>ROUNDUP(C1053/(Synthèse!$B$4+Synthèse!$B$1)*8,0)</f>
        <v>1</v>
      </c>
      <c r="R1053" s="60">
        <f>IFERROR(VLOOKUP(A1053,'Evaluations (formulaire)'!A:P,6,0)+VLOOKUP(A1053,'Evaluations (formulaire)'!A:P,7,0),0)</f>
        <v>0</v>
      </c>
      <c r="S1053" s="60">
        <f>IFERROR(VLOOKUP(A1053,'Evaluations (formulaire)'!A:P,8,0),0)</f>
        <v>0</v>
      </c>
      <c r="T1053" s="60">
        <f>IF(AND(ISBLANK(P1053),Q1053&lt;=2),Synthèse!$B$41,IF(AND(ISBLANK(P1053),Q1053&gt;=7),Synthèse!$C$41,R1053+S1053))</f>
        <v>0</v>
      </c>
      <c r="U1053" s="60">
        <f t="shared" si="180"/>
        <v>21.72</v>
      </c>
      <c r="V1053" s="60">
        <f t="shared" si="181"/>
        <v>1</v>
      </c>
      <c r="X1053" s="26">
        <v>1484</v>
      </c>
      <c r="Y1053" s="26" t="b">
        <f>IFERROR(VLOOKUP(A1053,'Calculs FA (auto)'!A:O,15,0),FALSE)</f>
        <v>0</v>
      </c>
      <c r="Z1053" s="26">
        <f>IFERROR(VLOOKUP(A1053,'Evaluations (formulaire)'!A:M,9,0),0)</f>
        <v>0</v>
      </c>
      <c r="AA1053" s="135" t="b">
        <v>1</v>
      </c>
      <c r="AB1053" s="135" t="b">
        <v>0</v>
      </c>
      <c r="AC1053" s="135" t="b">
        <f t="shared" si="182"/>
        <v>1</v>
      </c>
      <c r="AD1053" s="135" t="b">
        <f t="shared" si="183"/>
        <v>0</v>
      </c>
      <c r="AE1053" s="135" t="b">
        <f t="shared" si="184"/>
        <v>0</v>
      </c>
      <c r="AF1053" s="135" t="b">
        <f>AND(AC1053,$V1053&lt;=Synthèse!$B$44)</f>
        <v>1</v>
      </c>
      <c r="AG1053" s="135" t="b">
        <f>AND(AD1053,$V1053&lt;=Synthèse!$B$44)</f>
        <v>0</v>
      </c>
      <c r="AH1053" s="135" t="b">
        <f>AND(AE1053,$V1053&lt;=Synthèse!$B$44)</f>
        <v>0</v>
      </c>
      <c r="AI1053" s="137" t="b">
        <v>0</v>
      </c>
      <c r="AJ1053" s="137" t="b">
        <v>1</v>
      </c>
      <c r="AK1053" s="137" t="b">
        <f t="shared" si="185"/>
        <v>0</v>
      </c>
      <c r="AL1053" s="137" t="b">
        <f t="shared" si="186"/>
        <v>1</v>
      </c>
      <c r="AM1053" s="137" t="b">
        <f>AND(AK1053,$V1053&lt;=Synthèse!$B$44)</f>
        <v>0</v>
      </c>
      <c r="AN1053" s="137" t="b">
        <f>AND(AL1053,$V1053&lt;=Synthèse!$B$44)</f>
        <v>1</v>
      </c>
    </row>
    <row r="1054" spans="1:40">
      <c r="A1054" s="17">
        <v>576438</v>
      </c>
      <c r="B1054" t="str">
        <f ca="1">VLOOKUP(A1054,'Fichier FI (en entrée)'!B:AH,3,0)</f>
        <v>BEUSRMQUBE</v>
      </c>
      <c r="C1054">
        <f t="shared" si="176"/>
        <v>768</v>
      </c>
      <c r="D1054">
        <f t="shared" si="177"/>
        <v>11.88</v>
      </c>
      <c r="E1054" s="14" t="str">
        <f>VLOOKUP(A1054,'Fichier FI (en entrée)'!B:AH,2,0)</f>
        <v>EV</v>
      </c>
      <c r="F1054" s="14" t="b">
        <f t="shared" si="178"/>
        <v>1</v>
      </c>
      <c r="G1054" s="14" t="b">
        <f>IFERROR(VLOOKUP(A1054,'Calculs FA (auto)'!A:F,6,0),FALSE)</f>
        <v>0</v>
      </c>
      <c r="H1054" s="14" t="b">
        <f t="shared" si="179"/>
        <v>0</v>
      </c>
      <c r="I1054" s="16">
        <f>IFERROR(VLOOKUP(A1054,'Moyennes FI (en entrée)'!B:N,7,0),"")</f>
        <v>9.8800000000000008</v>
      </c>
      <c r="J1054" s="16">
        <f>IFERROR(VLOOKUP(VLOOKUP(A1054,'Fichier FI (en entrée)'!B:AH,33,0),Modificateurs!A$2:B$5,2,0),0)</f>
        <v>0</v>
      </c>
      <c r="K1054" s="16">
        <f>IFERROR(VLOOKUP(VLOOKUP(A1054,'Redoub FI (en entrée)'!B:N,7,0),Modificateurs!A$8:B$11,2,0),0)</f>
        <v>0</v>
      </c>
      <c r="L1054" s="16">
        <f>IFERROR(VLOOKUP(M1054,Modificateurs!D$1:E$94,2,0),0)</f>
        <v>2</v>
      </c>
      <c r="M1054" t="str">
        <f>VLOOKUP(A1054,'Fichier FI (en entrée)'!B:AH,16,0)&amp;" "&amp;VLOOKUP(A1054,'Fichier FI (en entrée)'!B:AH,20,0)&amp;" "&amp;VLOOKUP(A1054,'Fichier FI (en entrée)'!B:AH,27,0)&amp;" "&amp;VLOOKUP(A1054,'Fichier FI (en entrée)'!B:AH,29,0)</f>
        <v xml:space="preserve">STI2D Système informatique et numérique  </v>
      </c>
      <c r="N1054" t="str">
        <f>VLOOKUP(A1054,'Fichier FI (en entrée)'!B:AH,8,0)</f>
        <v>En Terminale</v>
      </c>
      <c r="O1054" t="b">
        <f>AND(C1054&gt;Synthèse!B$8,C1054&lt;Synthèse!B$10,NOT(Y1054))</f>
        <v>1</v>
      </c>
      <c r="P1054" s="17" t="s">
        <v>2266</v>
      </c>
      <c r="Q1054" s="60">
        <f>ROUNDUP(C1054/(Synthèse!$B$4+Synthèse!$B$1)*8,0)</f>
        <v>4</v>
      </c>
      <c r="R1054" s="60">
        <f>IFERROR(VLOOKUP(A1054,'Evaluations (formulaire)'!A:P,6,0)+VLOOKUP(A1054,'Evaluations (formulaire)'!A:P,7,0),0)</f>
        <v>0</v>
      </c>
      <c r="S1054" s="60">
        <f>IFERROR(VLOOKUP(A1054,'Evaluations (formulaire)'!A:P,8,0),0)</f>
        <v>0</v>
      </c>
      <c r="T1054" s="60">
        <f>IF(AND(ISBLANK(P1054),Q1054&lt;=2),Synthèse!$B$41,IF(AND(ISBLANK(P1054),Q1054&gt;=7),Synthèse!$C$41,R1054+S1054))</f>
        <v>0</v>
      </c>
      <c r="U1054" s="60">
        <f t="shared" si="180"/>
        <v>11.88</v>
      </c>
      <c r="V1054" s="60">
        <f t="shared" si="181"/>
        <v>768</v>
      </c>
      <c r="X1054" s="26">
        <v>2045</v>
      </c>
      <c r="Y1054" s="26" t="b">
        <f>IFERROR(VLOOKUP(A1054,'Calculs FA (auto)'!A:O,15,0),FALSE)</f>
        <v>0</v>
      </c>
      <c r="Z1054" s="26">
        <f>IFERROR(VLOOKUP(A1054,'Evaluations (formulaire)'!A:M,9,0),0)</f>
        <v>0</v>
      </c>
      <c r="AA1054" s="135" t="b">
        <v>1</v>
      </c>
      <c r="AB1054" s="135" t="b">
        <v>0</v>
      </c>
      <c r="AC1054" s="135" t="b">
        <f t="shared" si="182"/>
        <v>1</v>
      </c>
      <c r="AD1054" s="135" t="b">
        <f t="shared" si="183"/>
        <v>0</v>
      </c>
      <c r="AE1054" s="135" t="b">
        <f t="shared" si="184"/>
        <v>0</v>
      </c>
      <c r="AF1054" s="135" t="b">
        <f>AND(AC1054,$V1054&lt;=Synthèse!$B$44)</f>
        <v>0</v>
      </c>
      <c r="AG1054" s="135" t="b">
        <f>AND(AD1054,$V1054&lt;=Synthèse!$B$44)</f>
        <v>0</v>
      </c>
      <c r="AH1054" s="135" t="b">
        <f>AND(AE1054,$V1054&lt;=Synthèse!$B$44)</f>
        <v>0</v>
      </c>
      <c r="AI1054" s="137" t="b">
        <v>0</v>
      </c>
      <c r="AJ1054" s="137" t="b">
        <v>1</v>
      </c>
      <c r="AK1054" s="137" t="b">
        <f t="shared" si="185"/>
        <v>0</v>
      </c>
      <c r="AL1054" s="137" t="b">
        <f t="shared" si="186"/>
        <v>1</v>
      </c>
      <c r="AM1054" s="137" t="b">
        <f>AND(AK1054,$V1054&lt;=Synthèse!$B$44)</f>
        <v>0</v>
      </c>
      <c r="AN1054" s="137" t="b">
        <f>AND(AL1054,$V1054&lt;=Synthèse!$B$44)</f>
        <v>0</v>
      </c>
    </row>
    <row r="1055" spans="1:40">
      <c r="A1055" s="17">
        <v>576454</v>
      </c>
      <c r="B1055" t="str">
        <f ca="1">VLOOKUP(A1055,'Fichier FI (en entrée)'!B:AH,3,0)</f>
        <v>CAGHVSAUGC</v>
      </c>
      <c r="C1055">
        <f t="shared" si="176"/>
        <v>1289</v>
      </c>
      <c r="D1055">
        <f t="shared" si="177"/>
        <v>5.9600000000000009</v>
      </c>
      <c r="E1055" s="14" t="str">
        <f>VLOOKUP(A1055,'Fichier FI (en entrée)'!B:AH,2,0)</f>
        <v>EV</v>
      </c>
      <c r="F1055" s="14" t="b">
        <f t="shared" si="178"/>
        <v>1</v>
      </c>
      <c r="G1055" s="14" t="b">
        <f>IFERROR(VLOOKUP(A1055,'Calculs FA (auto)'!A:F,6,0),FALSE)</f>
        <v>0</v>
      </c>
      <c r="H1055" s="14" t="b">
        <f t="shared" si="179"/>
        <v>0</v>
      </c>
      <c r="I1055" s="16">
        <f>IFERROR(VLOOKUP(A1055,'Moyennes FI (en entrée)'!B:N,7,0),"")</f>
        <v>10.96</v>
      </c>
      <c r="J1055" s="16">
        <f>IFERROR(VLOOKUP(VLOOKUP(A1055,'Fichier FI (en entrée)'!B:AH,33,0),Modificateurs!A$2:B$5,2,0),0)</f>
        <v>1</v>
      </c>
      <c r="K1055" s="16">
        <f>IFERROR(VLOOKUP(VLOOKUP(A1055,'Redoub FI (en entrée)'!B:N,7,0),Modificateurs!A$8:B$11,2,0),0)</f>
        <v>0</v>
      </c>
      <c r="L1055" s="16">
        <f>IFERROR(VLOOKUP(M1055,Modificateurs!D$1:E$94,2,0),0)</f>
        <v>-6</v>
      </c>
      <c r="M1055" t="str">
        <f>VLOOKUP(A1055,'Fichier FI (en entrée)'!B:AH,16,0)&amp;" "&amp;VLOOKUP(A1055,'Fichier FI (en entrée)'!B:AH,20,0)&amp;" "&amp;VLOOKUP(A1055,'Fichier FI (en entrée)'!B:AH,27,0)&amp;" "&amp;VLOOKUP(A1055,'Fichier FI (en entrée)'!B:AH,29,0)</f>
        <v xml:space="preserve">STI2D Innovation Technologique et Eco conception  </v>
      </c>
      <c r="N1055" t="str">
        <f>VLOOKUP(A1055,'Fichier FI (en entrée)'!B:AH,8,0)</f>
        <v>En Terminale</v>
      </c>
      <c r="O1055" t="b">
        <f>AND(C1055&gt;Synthèse!B$8,C1055&lt;Synthèse!B$10,NOT(Y1055))</f>
        <v>0</v>
      </c>
      <c r="P1055" t="s">
        <v>2262</v>
      </c>
      <c r="Q1055" s="60">
        <f>ROUNDUP(C1055/(Synthèse!$B$4+Synthèse!$B$1)*8,0)</f>
        <v>6</v>
      </c>
      <c r="R1055" s="60">
        <f>IFERROR(VLOOKUP(A1055,'Evaluations (formulaire)'!A:P,6,0)+VLOOKUP(A1055,'Evaluations (formulaire)'!A:P,7,0),0)</f>
        <v>0</v>
      </c>
      <c r="S1055" s="60">
        <f>IFERROR(VLOOKUP(A1055,'Evaluations (formulaire)'!A:P,8,0),0)</f>
        <v>0</v>
      </c>
      <c r="T1055" s="60">
        <f>IF(AND(ISBLANK(P1055),Q1055&lt;=2),Synthèse!$B$41,IF(AND(ISBLANK(P1055),Q1055&gt;=7),Synthèse!$C$41,R1055+S1055))</f>
        <v>0</v>
      </c>
      <c r="U1055" s="60">
        <f t="shared" si="180"/>
        <v>5.9600000000000009</v>
      </c>
      <c r="V1055" s="60">
        <f t="shared" si="181"/>
        <v>1289</v>
      </c>
      <c r="X1055" s="26">
        <v>143</v>
      </c>
      <c r="Y1055" s="26" t="b">
        <f>IFERROR(VLOOKUP(A1055,'Calculs FA (auto)'!A:O,15,0),FALSE)</f>
        <v>0</v>
      </c>
      <c r="Z1055" s="26">
        <f>IFERROR(VLOOKUP(A1055,'Evaluations (formulaire)'!A:M,9,0),0)</f>
        <v>0</v>
      </c>
      <c r="AA1055" s="135" t="b">
        <v>1</v>
      </c>
      <c r="AB1055" s="135" t="b">
        <v>0</v>
      </c>
      <c r="AC1055" s="135" t="b">
        <f t="shared" si="182"/>
        <v>1</v>
      </c>
      <c r="AD1055" s="135" t="b">
        <f t="shared" si="183"/>
        <v>0</v>
      </c>
      <c r="AE1055" s="135" t="b">
        <f t="shared" si="184"/>
        <v>0</v>
      </c>
      <c r="AF1055" s="135" t="b">
        <f>AND(AC1055,$V1055&lt;=Synthèse!$B$44)</f>
        <v>0</v>
      </c>
      <c r="AG1055" s="135" t="b">
        <f>AND(AD1055,$V1055&lt;=Synthèse!$B$44)</f>
        <v>0</v>
      </c>
      <c r="AH1055" s="135" t="b">
        <f>AND(AE1055,$V1055&lt;=Synthèse!$B$44)</f>
        <v>0</v>
      </c>
      <c r="AI1055" s="137" t="b">
        <v>0</v>
      </c>
      <c r="AJ1055" s="137" t="b">
        <v>1</v>
      </c>
      <c r="AK1055" s="137" t="b">
        <f t="shared" si="185"/>
        <v>0</v>
      </c>
      <c r="AL1055" s="137" t="b">
        <f t="shared" si="186"/>
        <v>1</v>
      </c>
      <c r="AM1055" s="137" t="b">
        <f>AND(AK1055,$V1055&lt;=Synthèse!$B$44)</f>
        <v>0</v>
      </c>
      <c r="AN1055" s="137" t="b">
        <f>AND(AL1055,$V1055&lt;=Synthèse!$B$44)</f>
        <v>0</v>
      </c>
    </row>
    <row r="1056" spans="1:40">
      <c r="A1056" s="17">
        <v>576457</v>
      </c>
      <c r="B1056" t="str">
        <f ca="1">VLOOKUP(A1056,'Fichier FI (en entrée)'!B:AH,3,0)</f>
        <v>XEVZCUPVWP</v>
      </c>
      <c r="C1056">
        <f t="shared" si="176"/>
        <v>4</v>
      </c>
      <c r="D1056">
        <f t="shared" si="177"/>
        <v>20.27</v>
      </c>
      <c r="E1056" s="14" t="str">
        <f>VLOOKUP(A1056,'Fichier FI (en entrée)'!B:AH,2,0)</f>
        <v>EV</v>
      </c>
      <c r="F1056" s="14" t="b">
        <f t="shared" si="178"/>
        <v>1</v>
      </c>
      <c r="G1056" s="14" t="b">
        <f>IFERROR(VLOOKUP(A1056,'Calculs FA (auto)'!A:F,6,0),FALSE)</f>
        <v>0</v>
      </c>
      <c r="H1056" s="14" t="b">
        <f t="shared" si="179"/>
        <v>0</v>
      </c>
      <c r="I1056" s="16">
        <f>IFERROR(VLOOKUP(A1056,'Moyennes FI (en entrée)'!B:N,7,0),"")</f>
        <v>15.27</v>
      </c>
      <c r="J1056" s="16">
        <f>IFERROR(VLOOKUP(VLOOKUP(A1056,'Fichier FI (en entrée)'!B:AH,33,0),Modificateurs!A$2:B$5,2,0),0)</f>
        <v>3</v>
      </c>
      <c r="K1056" s="16">
        <f>IFERROR(VLOOKUP(VLOOKUP(A1056,'Redoub FI (en entrée)'!B:N,7,0),Modificateurs!A$8:B$11,2,0),0)</f>
        <v>0</v>
      </c>
      <c r="L1056" s="16">
        <f>IFERROR(VLOOKUP(M1056,Modificateurs!D$1:E$94,2,0),0)</f>
        <v>2</v>
      </c>
      <c r="M1056" t="str">
        <f>VLOOKUP(A1056,'Fichier FI (en entrée)'!B:AH,16,0)&amp;" "&amp;VLOOKUP(A1056,'Fichier FI (en entrée)'!B:AH,20,0)&amp;" "&amp;VLOOKUP(A1056,'Fichier FI (en entrée)'!B:AH,27,0)&amp;" "&amp;VLOOKUP(A1056,'Fichier FI (en entrée)'!B:AH,29,0)</f>
        <v xml:space="preserve">STI2D Système informatique et numérique  </v>
      </c>
      <c r="N1056" t="str">
        <f>VLOOKUP(A1056,'Fichier FI (en entrée)'!B:AH,8,0)</f>
        <v>En Terminale</v>
      </c>
      <c r="O1056" t="b">
        <f>AND(C1056&gt;Synthèse!B$8,C1056&lt;Synthèse!B$10,NOT(Y1056))</f>
        <v>0</v>
      </c>
      <c r="P1056" t="s">
        <v>2266</v>
      </c>
      <c r="Q1056" s="60">
        <f>ROUNDUP(C1056/(Synthèse!$B$4+Synthèse!$B$1)*8,0)</f>
        <v>1</v>
      </c>
      <c r="R1056" s="60">
        <f>IFERROR(VLOOKUP(A1056,'Evaluations (formulaire)'!A:P,6,0)+VLOOKUP(A1056,'Evaluations (formulaire)'!A:P,7,0),0)</f>
        <v>0</v>
      </c>
      <c r="S1056" s="60">
        <f>IFERROR(VLOOKUP(A1056,'Evaluations (formulaire)'!A:P,8,0),0)</f>
        <v>0</v>
      </c>
      <c r="T1056" s="60">
        <f>IF(AND(ISBLANK(P1056),Q1056&lt;=2),Synthèse!$B$41,IF(AND(ISBLANK(P1056),Q1056&gt;=7),Synthèse!$C$41,R1056+S1056))</f>
        <v>0</v>
      </c>
      <c r="U1056" s="60">
        <f t="shared" si="180"/>
        <v>20.27</v>
      </c>
      <c r="V1056" s="60">
        <f t="shared" si="181"/>
        <v>4</v>
      </c>
      <c r="X1056" s="26">
        <v>1068</v>
      </c>
      <c r="Y1056" s="26" t="b">
        <f>IFERROR(VLOOKUP(A1056,'Calculs FA (auto)'!A:O,15,0),FALSE)</f>
        <v>0</v>
      </c>
      <c r="Z1056" s="26">
        <f>IFERROR(VLOOKUP(A1056,'Evaluations (formulaire)'!A:M,9,0),0)</f>
        <v>0</v>
      </c>
      <c r="AA1056" s="135" t="b">
        <v>1</v>
      </c>
      <c r="AB1056" s="135" t="b">
        <v>0</v>
      </c>
      <c r="AC1056" s="135" t="b">
        <f t="shared" si="182"/>
        <v>1</v>
      </c>
      <c r="AD1056" s="135" t="b">
        <f t="shared" si="183"/>
        <v>0</v>
      </c>
      <c r="AE1056" s="135" t="b">
        <f t="shared" si="184"/>
        <v>0</v>
      </c>
      <c r="AF1056" s="135" t="b">
        <f>AND(AC1056,$V1056&lt;=Synthèse!$B$44)</f>
        <v>1</v>
      </c>
      <c r="AG1056" s="135" t="b">
        <f>AND(AD1056,$V1056&lt;=Synthèse!$B$44)</f>
        <v>0</v>
      </c>
      <c r="AH1056" s="135" t="b">
        <f>AND(AE1056,$V1056&lt;=Synthèse!$B$44)</f>
        <v>0</v>
      </c>
      <c r="AI1056" s="137" t="b">
        <v>0</v>
      </c>
      <c r="AJ1056" s="137" t="b">
        <v>1</v>
      </c>
      <c r="AK1056" s="137" t="b">
        <f t="shared" si="185"/>
        <v>0</v>
      </c>
      <c r="AL1056" s="137" t="b">
        <f t="shared" si="186"/>
        <v>1</v>
      </c>
      <c r="AM1056" s="137" t="b">
        <f>AND(AK1056,$V1056&lt;=Synthèse!$B$44)</f>
        <v>0</v>
      </c>
      <c r="AN1056" s="137" t="b">
        <f>AND(AL1056,$V1056&lt;=Synthèse!$B$44)</f>
        <v>1</v>
      </c>
    </row>
    <row r="1057" spans="1:40">
      <c r="A1057" s="17">
        <v>576458</v>
      </c>
      <c r="B1057" t="str">
        <f ca="1">VLOOKUP(A1057,'Fichier FI (en entrée)'!B:AH,3,0)</f>
        <v>HWCPKPIWPE</v>
      </c>
      <c r="C1057">
        <f t="shared" si="176"/>
        <v>1149</v>
      </c>
      <c r="D1057">
        <f t="shared" si="177"/>
        <v>8.66</v>
      </c>
      <c r="E1057" s="14" t="str">
        <f>VLOOKUP(A1057,'Fichier FI (en entrée)'!B:AH,2,0)</f>
        <v>EV</v>
      </c>
      <c r="F1057" s="14" t="b">
        <f t="shared" si="178"/>
        <v>1</v>
      </c>
      <c r="G1057" s="14" t="b">
        <f>IFERROR(VLOOKUP(A1057,'Calculs FA (auto)'!A:F,6,0),FALSE)</f>
        <v>0</v>
      </c>
      <c r="H1057" s="14" t="b">
        <f t="shared" si="179"/>
        <v>0</v>
      </c>
      <c r="I1057" s="16">
        <f>IFERROR(VLOOKUP(A1057,'Moyennes FI (en entrée)'!B:N,7,0),"")</f>
        <v>9.66</v>
      </c>
      <c r="J1057" s="16">
        <f>IFERROR(VLOOKUP(VLOOKUP(A1057,'Fichier FI (en entrée)'!B:AH,33,0),Modificateurs!A$2:B$5,2,0),0)</f>
        <v>-3</v>
      </c>
      <c r="K1057" s="16">
        <f>IFERROR(VLOOKUP(VLOOKUP(A1057,'Redoub FI (en entrée)'!B:N,7,0),Modificateurs!A$8:B$11,2,0),0)</f>
        <v>0</v>
      </c>
      <c r="L1057" s="16">
        <f>IFERROR(VLOOKUP(M1057,Modificateurs!D$1:E$94,2,0),0)</f>
        <v>2</v>
      </c>
      <c r="M1057" t="str">
        <f>VLOOKUP(A1057,'Fichier FI (en entrée)'!B:AH,16,0)&amp;" "&amp;VLOOKUP(A1057,'Fichier FI (en entrée)'!B:AH,20,0)&amp;" "&amp;VLOOKUP(A1057,'Fichier FI (en entrée)'!B:AH,27,0)&amp;" "&amp;VLOOKUP(A1057,'Fichier FI (en entrée)'!B:AH,29,0)</f>
        <v xml:space="preserve">STI2D Système informatique et numérique  </v>
      </c>
      <c r="N1057" t="str">
        <f>VLOOKUP(A1057,'Fichier FI (en entrée)'!B:AH,8,0)</f>
        <v>En Terminale</v>
      </c>
      <c r="O1057" t="b">
        <f>AND(C1057&gt;Synthèse!B$8,C1057&lt;Synthèse!B$10,NOT(Y1057))</f>
        <v>1</v>
      </c>
      <c r="Q1057" s="60">
        <f>ROUNDUP(C1057/(Synthèse!$B$4+Synthèse!$B$1)*8,0)</f>
        <v>6</v>
      </c>
      <c r="R1057" s="60">
        <f>IFERROR(VLOOKUP(A1057,'Evaluations (formulaire)'!A:P,6,0)+VLOOKUP(A1057,'Evaluations (formulaire)'!A:P,7,0),0)</f>
        <v>0</v>
      </c>
      <c r="S1057" s="60">
        <f>IFERROR(VLOOKUP(A1057,'Evaluations (formulaire)'!A:P,8,0),0)</f>
        <v>0</v>
      </c>
      <c r="T1057" s="60">
        <f>IF(AND(ISBLANK(P1057),Q1057&lt;=2),Synthèse!$B$41,IF(AND(ISBLANK(P1057),Q1057&gt;=7),Synthèse!$C$41,R1057+S1057))</f>
        <v>0</v>
      </c>
      <c r="U1057" s="60">
        <f t="shared" si="180"/>
        <v>8.66</v>
      </c>
      <c r="V1057" s="60">
        <f t="shared" si="181"/>
        <v>1147</v>
      </c>
      <c r="X1057" s="26">
        <v>924</v>
      </c>
      <c r="Y1057" s="26" t="b">
        <f>IFERROR(VLOOKUP(A1057,'Calculs FA (auto)'!A:O,15,0),FALSE)</f>
        <v>0</v>
      </c>
      <c r="Z1057" s="26">
        <f>IFERROR(VLOOKUP(A1057,'Evaluations (formulaire)'!A:M,9,0),0)</f>
        <v>0</v>
      </c>
      <c r="AA1057" s="135" t="b">
        <v>1</v>
      </c>
      <c r="AB1057" s="135" t="b">
        <v>0</v>
      </c>
      <c r="AC1057" s="135" t="b">
        <f t="shared" si="182"/>
        <v>1</v>
      </c>
      <c r="AD1057" s="135" t="b">
        <f t="shared" si="183"/>
        <v>0</v>
      </c>
      <c r="AE1057" s="135" t="b">
        <f t="shared" si="184"/>
        <v>0</v>
      </c>
      <c r="AF1057" s="135" t="b">
        <f>AND(AC1057,$V1057&lt;=Synthèse!$B$44)</f>
        <v>0</v>
      </c>
      <c r="AG1057" s="135" t="b">
        <f>AND(AD1057,$V1057&lt;=Synthèse!$B$44)</f>
        <v>0</v>
      </c>
      <c r="AH1057" s="135" t="b">
        <f>AND(AE1057,$V1057&lt;=Synthèse!$B$44)</f>
        <v>0</v>
      </c>
      <c r="AI1057" s="137" t="b">
        <v>0</v>
      </c>
      <c r="AJ1057" s="137" t="b">
        <v>1</v>
      </c>
      <c r="AK1057" s="137" t="b">
        <f t="shared" si="185"/>
        <v>0</v>
      </c>
      <c r="AL1057" s="137" t="b">
        <f t="shared" si="186"/>
        <v>1</v>
      </c>
      <c r="AM1057" s="137" t="b">
        <f>AND(AK1057,$V1057&lt;=Synthèse!$B$44)</f>
        <v>0</v>
      </c>
      <c r="AN1057" s="137" t="b">
        <f>AND(AL1057,$V1057&lt;=Synthèse!$B$44)</f>
        <v>0</v>
      </c>
    </row>
    <row r="1058" spans="1:40">
      <c r="A1058" s="17">
        <v>578239</v>
      </c>
      <c r="B1058" t="str">
        <f ca="1">VLOOKUP(A1058,'Fichier FI (en entrée)'!B:AH,3,0)</f>
        <v>QILWKZAWZN</v>
      </c>
      <c r="C1058">
        <f t="shared" si="176"/>
        <v>334</v>
      </c>
      <c r="D1058">
        <f t="shared" si="177"/>
        <v>14.59</v>
      </c>
      <c r="E1058" s="14" t="str">
        <f>VLOOKUP(A1058,'Fichier FI (en entrée)'!B:AH,2,0)</f>
        <v>EV</v>
      </c>
      <c r="F1058" s="14" t="b">
        <f t="shared" si="178"/>
        <v>1</v>
      </c>
      <c r="G1058" s="14" t="b">
        <f>IFERROR(VLOOKUP(A1058,'Calculs FA (auto)'!A:F,6,0),FALSE)</f>
        <v>0</v>
      </c>
      <c r="H1058" s="14" t="b">
        <f t="shared" si="179"/>
        <v>0</v>
      </c>
      <c r="I1058" s="16">
        <f>IFERROR(VLOOKUP(A1058,'Moyennes FI (en entrée)'!B:N,7,0),"")</f>
        <v>10.59</v>
      </c>
      <c r="J1058" s="16">
        <f>IFERROR(VLOOKUP(VLOOKUP(A1058,'Fichier FI (en entrée)'!B:AH,33,0),Modificateurs!A$2:B$5,2,0),0)</f>
        <v>1</v>
      </c>
      <c r="K1058" s="16">
        <f>IFERROR(VLOOKUP(VLOOKUP(A1058,'Redoub FI (en entrée)'!B:N,7,0),Modificateurs!A$8:B$11,2,0),0)</f>
        <v>0</v>
      </c>
      <c r="L1058" s="16">
        <f>IFERROR(VLOOKUP(M1058,Modificateurs!D$1:E$94,2,0),0)</f>
        <v>3</v>
      </c>
      <c r="M1058" t="str">
        <f>VLOOKUP(A1058,'Fichier FI (en entrée)'!B:AH,16,0)&amp;" "&amp;VLOOKUP(A1058,'Fichier FI (en entrée)'!B:AH,20,0)&amp;" "&amp;VLOOKUP(A1058,'Fichier FI (en entrée)'!B:AH,27,0)&amp;" "&amp;VLOOKUP(A1058,'Fichier FI (en entrée)'!B:AH,29,0)</f>
        <v xml:space="preserve">S Informatique et Sciences du numérique  </v>
      </c>
      <c r="N1058" t="str">
        <f>VLOOKUP(A1058,'Fichier FI (en entrée)'!B:AH,8,0)</f>
        <v>En Terminale</v>
      </c>
      <c r="O1058" t="b">
        <f>AND(C1058&gt;Synthèse!B$8,C1058&lt;Synthèse!B$10,NOT(Y1058))</f>
        <v>0</v>
      </c>
      <c r="P1058" t="s">
        <v>2257</v>
      </c>
      <c r="Q1058" s="60">
        <f>ROUNDUP(C1058/(Synthèse!$B$4+Synthèse!$B$1)*8,0)</f>
        <v>2</v>
      </c>
      <c r="R1058" s="60">
        <f>IFERROR(VLOOKUP(A1058,'Evaluations (formulaire)'!A:P,6,0)+VLOOKUP(A1058,'Evaluations (formulaire)'!A:P,7,0),0)</f>
        <v>0</v>
      </c>
      <c r="S1058" s="60">
        <f>IFERROR(VLOOKUP(A1058,'Evaluations (formulaire)'!A:P,8,0),0)</f>
        <v>0</v>
      </c>
      <c r="T1058" s="60">
        <f>IF(AND(ISBLANK(P1058),Q1058&lt;=2),Synthèse!$B$41,IF(AND(ISBLANK(P1058),Q1058&gt;=7),Synthèse!$C$41,R1058+S1058))</f>
        <v>0</v>
      </c>
      <c r="U1058" s="60">
        <f t="shared" si="180"/>
        <v>14.59</v>
      </c>
      <c r="V1058" s="60">
        <f t="shared" si="181"/>
        <v>334</v>
      </c>
      <c r="X1058" s="26">
        <v>1488</v>
      </c>
      <c r="Y1058" s="26" t="b">
        <f>IFERROR(VLOOKUP(A1058,'Calculs FA (auto)'!A:O,15,0),FALSE)</f>
        <v>0</v>
      </c>
      <c r="Z1058" s="26">
        <f>IFERROR(VLOOKUP(A1058,'Evaluations (formulaire)'!A:M,9,0),0)</f>
        <v>0</v>
      </c>
      <c r="AA1058" s="135" t="b">
        <v>0</v>
      </c>
      <c r="AB1058" s="135" t="b">
        <v>1</v>
      </c>
      <c r="AC1058" s="135" t="b">
        <f t="shared" si="182"/>
        <v>0</v>
      </c>
      <c r="AD1058" s="135" t="b">
        <f t="shared" si="183"/>
        <v>1</v>
      </c>
      <c r="AE1058" s="135" t="b">
        <f t="shared" si="184"/>
        <v>0</v>
      </c>
      <c r="AF1058" s="135" t="b">
        <f>AND(AC1058,$V1058&lt;=Synthèse!$B$44)</f>
        <v>0</v>
      </c>
      <c r="AG1058" s="135" t="b">
        <f>AND(AD1058,$V1058&lt;=Synthèse!$B$44)</f>
        <v>1</v>
      </c>
      <c r="AH1058" s="135" t="b">
        <f>AND(AE1058,$V1058&lt;=Synthèse!$B$44)</f>
        <v>0</v>
      </c>
      <c r="AI1058" s="137" t="b">
        <v>1</v>
      </c>
      <c r="AJ1058" s="137" t="b">
        <v>0</v>
      </c>
      <c r="AK1058" s="137" t="b">
        <f t="shared" si="185"/>
        <v>1</v>
      </c>
      <c r="AL1058" s="137" t="b">
        <f t="shared" si="186"/>
        <v>0</v>
      </c>
      <c r="AM1058" s="137" t="b">
        <f>AND(AK1058,$V1058&lt;=Synthèse!$B$44)</f>
        <v>1</v>
      </c>
      <c r="AN1058" s="137" t="b">
        <f>AND(AL1058,$V1058&lt;=Synthèse!$B$44)</f>
        <v>0</v>
      </c>
    </row>
    <row r="1059" spans="1:40">
      <c r="A1059" s="17">
        <v>578244</v>
      </c>
      <c r="B1059" t="str">
        <f ca="1">VLOOKUP(A1059,'Fichier FI (en entrée)'!B:AH,3,0)</f>
        <v>RQAIUQIXFU</v>
      </c>
      <c r="C1059">
        <f t="shared" si="176"/>
        <v>1524</v>
      </c>
      <c r="D1059">
        <f t="shared" si="177"/>
        <v>0.41999999999999993</v>
      </c>
      <c r="E1059" s="14" t="str">
        <f>VLOOKUP(A1059,'Fichier FI (en entrée)'!B:AH,2,0)</f>
        <v>EV</v>
      </c>
      <c r="F1059" s="14" t="b">
        <f t="shared" si="178"/>
        <v>1</v>
      </c>
      <c r="G1059" s="14" t="b">
        <f>IFERROR(VLOOKUP(A1059,'Calculs FA (auto)'!A:F,6,0),FALSE)</f>
        <v>0</v>
      </c>
      <c r="H1059" s="14" t="b">
        <f t="shared" si="179"/>
        <v>0</v>
      </c>
      <c r="I1059" s="16">
        <f>IFERROR(VLOOKUP(A1059,'Moyennes FI (en entrée)'!B:N,7,0),"")</f>
        <v>9.42</v>
      </c>
      <c r="J1059" s="16">
        <f>IFERROR(VLOOKUP(VLOOKUP(A1059,'Fichier FI (en entrée)'!B:AH,33,0),Modificateurs!A$2:B$5,2,0),0)</f>
        <v>3</v>
      </c>
      <c r="K1059" s="16">
        <f>IFERROR(VLOOKUP(VLOOKUP(A1059,'Redoub FI (en entrée)'!B:N,7,0),Modificateurs!A$8:B$11,2,0),0)</f>
        <v>0</v>
      </c>
      <c r="L1059" s="16">
        <f>IFERROR(VLOOKUP(M1059,Modificateurs!D$1:E$94,2,0),0)</f>
        <v>-12</v>
      </c>
      <c r="M1059" t="str">
        <f>VLOOKUP(A1059,'Fichier FI (en entrée)'!B:AH,16,0)&amp;" "&amp;VLOOKUP(A1059,'Fichier FI (en entrée)'!B:AH,20,0)&amp;" "&amp;VLOOKUP(A1059,'Fichier FI (en entrée)'!B:AH,27,0)&amp;" "&amp;VLOOKUP(A1059,'Fichier FI (en entrée)'!B:AH,29,0)</f>
        <v xml:space="preserve">P Systèmes électroniques numériques  </v>
      </c>
      <c r="N1059" t="str">
        <f>VLOOKUP(A1059,'Fichier FI (en entrée)'!B:AH,8,0)</f>
        <v>En Terminale</v>
      </c>
      <c r="O1059" t="b">
        <f>AND(C1059&gt;Synthèse!B$8,C1059&lt;Synthèse!B$10,NOT(Y1059))</f>
        <v>0</v>
      </c>
      <c r="Q1059" s="60">
        <f>ROUNDUP(C1059/(Synthèse!$B$4+Synthèse!$B$1)*8,0)</f>
        <v>8</v>
      </c>
      <c r="R1059" s="60">
        <f>IFERROR(VLOOKUP(A1059,'Evaluations (formulaire)'!A:P,6,0)+VLOOKUP(A1059,'Evaluations (formulaire)'!A:P,7,0),0)</f>
        <v>0</v>
      </c>
      <c r="S1059" s="60">
        <f>IFERROR(VLOOKUP(A1059,'Evaluations (formulaire)'!A:P,8,0),0)</f>
        <v>0</v>
      </c>
      <c r="T1059" s="60">
        <f>IF(AND(ISBLANK(P1059),Q1059&lt;=2),Synthèse!$B$41,IF(AND(ISBLANK(P1059),Q1059&gt;=7),Synthèse!$C$41,R1059+S1059))</f>
        <v>4.6296296296296294E-3</v>
      </c>
      <c r="U1059" s="60">
        <f t="shared" si="180"/>
        <v>0.42462962962962958</v>
      </c>
      <c r="V1059" s="60">
        <f t="shared" si="181"/>
        <v>1523</v>
      </c>
      <c r="X1059" s="26">
        <v>1655</v>
      </c>
      <c r="Y1059" s="26" t="b">
        <f>IFERROR(VLOOKUP(A1059,'Calculs FA (auto)'!A:O,15,0),FALSE)</f>
        <v>0</v>
      </c>
      <c r="Z1059" s="26">
        <f>IFERROR(VLOOKUP(A1059,'Evaluations (formulaire)'!A:M,9,0),0)</f>
        <v>0</v>
      </c>
      <c r="AA1059" s="135" t="b">
        <v>0</v>
      </c>
      <c r="AB1059" s="135" t="b">
        <v>1</v>
      </c>
      <c r="AC1059" s="135" t="b">
        <f t="shared" si="182"/>
        <v>0</v>
      </c>
      <c r="AD1059" s="135" t="b">
        <f t="shared" si="183"/>
        <v>1</v>
      </c>
      <c r="AE1059" s="135" t="b">
        <f t="shared" si="184"/>
        <v>0</v>
      </c>
      <c r="AF1059" s="135" t="b">
        <f>AND(AC1059,$V1059&lt;=Synthèse!$B$44)</f>
        <v>0</v>
      </c>
      <c r="AG1059" s="135" t="b">
        <f>AND(AD1059,$V1059&lt;=Synthèse!$B$44)</f>
        <v>0</v>
      </c>
      <c r="AH1059" s="135" t="b">
        <f>AND(AE1059,$V1059&lt;=Synthèse!$B$44)</f>
        <v>0</v>
      </c>
      <c r="AI1059" s="137" t="b">
        <v>0</v>
      </c>
      <c r="AJ1059" s="137" t="b">
        <v>0</v>
      </c>
      <c r="AK1059" s="137" t="b">
        <f t="shared" si="185"/>
        <v>0</v>
      </c>
      <c r="AL1059" s="137" t="b">
        <f t="shared" si="186"/>
        <v>0</v>
      </c>
      <c r="AM1059" s="137" t="b">
        <f>AND(AK1059,$V1059&lt;=Synthèse!$B$44)</f>
        <v>0</v>
      </c>
      <c r="AN1059" s="137" t="b">
        <f>AND(AL1059,$V1059&lt;=Synthèse!$B$44)</f>
        <v>0</v>
      </c>
    </row>
    <row r="1060" spans="1:40">
      <c r="A1060" s="17">
        <v>578406</v>
      </c>
      <c r="B1060" t="str">
        <f ca="1">VLOOKUP(A1060,'Fichier FI (en entrée)'!B:AH,3,0)</f>
        <v>WPIQSRRMUW</v>
      </c>
      <c r="C1060">
        <f t="shared" si="176"/>
        <v>148</v>
      </c>
      <c r="D1060">
        <f t="shared" si="177"/>
        <v>16.45</v>
      </c>
      <c r="E1060" s="14" t="str">
        <f>VLOOKUP(A1060,'Fichier FI (en entrée)'!B:AH,2,0)</f>
        <v>EV</v>
      </c>
      <c r="F1060" s="14" t="b">
        <f t="shared" si="178"/>
        <v>1</v>
      </c>
      <c r="G1060" s="14" t="b">
        <f>IFERROR(VLOOKUP(A1060,'Calculs FA (auto)'!A:F,6,0),FALSE)</f>
        <v>0</v>
      </c>
      <c r="H1060" s="14" t="b">
        <f t="shared" si="179"/>
        <v>0</v>
      </c>
      <c r="I1060" s="16">
        <f>IFERROR(VLOOKUP(A1060,'Moyennes FI (en entrée)'!B:N,7,0),"")</f>
        <v>12.45</v>
      </c>
      <c r="J1060" s="16">
        <f>IFERROR(VLOOKUP(VLOOKUP(A1060,'Fichier FI (en entrée)'!B:AH,33,0),Modificateurs!A$2:B$5,2,0),0)</f>
        <v>1</v>
      </c>
      <c r="K1060" s="16">
        <f>IFERROR(VLOOKUP(VLOOKUP(A1060,'Redoub FI (en entrée)'!B:N,7,0),Modificateurs!A$8:B$11,2,0),0)</f>
        <v>0</v>
      </c>
      <c r="L1060" s="16">
        <f>IFERROR(VLOOKUP(M1060,Modificateurs!D$1:E$94,2,0),0)</f>
        <v>3</v>
      </c>
      <c r="M1060" t="str">
        <f>VLOOKUP(A1060,'Fichier FI (en entrée)'!B:AH,16,0)&amp;" "&amp;VLOOKUP(A1060,'Fichier FI (en entrée)'!B:AH,20,0)&amp;" "&amp;VLOOKUP(A1060,'Fichier FI (en entrée)'!B:AH,27,0)&amp;" "&amp;VLOOKUP(A1060,'Fichier FI (en entrée)'!B:AH,29,0)</f>
        <v xml:space="preserve">S Informatique et Sciences du numérique  </v>
      </c>
      <c r="N1060" t="str">
        <f>VLOOKUP(A1060,'Fichier FI (en entrée)'!B:AH,8,0)</f>
        <v>En Terminale</v>
      </c>
      <c r="O1060" t="b">
        <f>AND(C1060&gt;Synthèse!B$8,C1060&lt;Synthèse!B$10,NOT(Y1060))</f>
        <v>0</v>
      </c>
      <c r="P1060" s="17" t="s">
        <v>2266</v>
      </c>
      <c r="Q1060" s="60">
        <f>ROUNDUP(C1060/(Synthèse!$B$4+Synthèse!$B$1)*8,0)</f>
        <v>1</v>
      </c>
      <c r="R1060" s="60">
        <f>IFERROR(VLOOKUP(A1060,'Evaluations (formulaire)'!A:P,6,0)+VLOOKUP(A1060,'Evaluations (formulaire)'!A:P,7,0),0)</f>
        <v>0</v>
      </c>
      <c r="S1060" s="60">
        <f>IFERROR(VLOOKUP(A1060,'Evaluations (formulaire)'!A:P,8,0),0)</f>
        <v>0</v>
      </c>
      <c r="T1060" s="60">
        <f>IF(AND(ISBLANK(P1060),Q1060&lt;=2),Synthèse!$B$41,IF(AND(ISBLANK(P1060),Q1060&gt;=7),Synthèse!$C$41,R1060+S1060))</f>
        <v>0</v>
      </c>
      <c r="U1060" s="60">
        <f t="shared" si="180"/>
        <v>16.45</v>
      </c>
      <c r="V1060" s="60">
        <f t="shared" si="181"/>
        <v>148</v>
      </c>
      <c r="X1060" s="26">
        <v>597</v>
      </c>
      <c r="Y1060" s="26" t="b">
        <f>IFERROR(VLOOKUP(A1060,'Calculs FA (auto)'!A:O,15,0),FALSE)</f>
        <v>0</v>
      </c>
      <c r="Z1060" s="26">
        <f>IFERROR(VLOOKUP(A1060,'Evaluations (formulaire)'!A:M,9,0),0)</f>
        <v>0</v>
      </c>
      <c r="AA1060" s="135" t="b">
        <v>1</v>
      </c>
      <c r="AB1060" s="135" t="b">
        <v>0</v>
      </c>
      <c r="AC1060" s="135" t="b">
        <f t="shared" si="182"/>
        <v>1</v>
      </c>
      <c r="AD1060" s="135" t="b">
        <f t="shared" si="183"/>
        <v>0</v>
      </c>
      <c r="AE1060" s="135" t="b">
        <f t="shared" si="184"/>
        <v>0</v>
      </c>
      <c r="AF1060" s="135" t="b">
        <f>AND(AC1060,$V1060&lt;=Synthèse!$B$44)</f>
        <v>1</v>
      </c>
      <c r="AG1060" s="135" t="b">
        <f>AND(AD1060,$V1060&lt;=Synthèse!$B$44)</f>
        <v>0</v>
      </c>
      <c r="AH1060" s="135" t="b">
        <f>AND(AE1060,$V1060&lt;=Synthèse!$B$44)</f>
        <v>0</v>
      </c>
      <c r="AI1060" s="137" t="b">
        <v>0</v>
      </c>
      <c r="AJ1060" s="137" t="b">
        <v>1</v>
      </c>
      <c r="AK1060" s="137" t="b">
        <f t="shared" si="185"/>
        <v>0</v>
      </c>
      <c r="AL1060" s="137" t="b">
        <f t="shared" si="186"/>
        <v>1</v>
      </c>
      <c r="AM1060" s="137" t="b">
        <f>AND(AK1060,$V1060&lt;=Synthèse!$B$44)</f>
        <v>0</v>
      </c>
      <c r="AN1060" s="137" t="b">
        <f>AND(AL1060,$V1060&lt;=Synthèse!$B$44)</f>
        <v>1</v>
      </c>
    </row>
    <row r="1061" spans="1:40">
      <c r="A1061" s="17">
        <v>578475</v>
      </c>
      <c r="B1061" t="str">
        <f ca="1">VLOOKUP(A1061,'Fichier FI (en entrée)'!B:AH,3,0)</f>
        <v>NPEPXQLOKT</v>
      </c>
      <c r="C1061">
        <f t="shared" si="176"/>
        <v>2097</v>
      </c>
      <c r="D1061">
        <f t="shared" si="177"/>
        <v>-100</v>
      </c>
      <c r="E1061" s="14" t="str">
        <f>VLOOKUP(A1061,'Fichier FI (en entrée)'!B:AH,2,0)</f>
        <v>ENV</v>
      </c>
      <c r="F1061" s="14" t="b">
        <f t="shared" si="178"/>
        <v>0</v>
      </c>
      <c r="G1061" s="14" t="b">
        <f>IFERROR(VLOOKUP(A1061,'Calculs FA (auto)'!A:F,6,0),FALSE)</f>
        <v>0</v>
      </c>
      <c r="H1061" s="14" t="b">
        <f t="shared" si="179"/>
        <v>0</v>
      </c>
      <c r="I1061" s="16" t="str">
        <f>IFERROR(VLOOKUP(A1061,'Moyennes FI (en entrée)'!B:N,7,0),"")</f>
        <v/>
      </c>
      <c r="J1061" s="16">
        <f>IFERROR(VLOOKUP(VLOOKUP(A1061,'Fichier FI (en entrée)'!B:AH,33,0),Modificateurs!A$2:B$5,2,0),0)</f>
        <v>1</v>
      </c>
      <c r="K1061" s="16">
        <f>IFERROR(VLOOKUP(VLOOKUP(A1061,'Redoub FI (en entrée)'!B:N,7,0),Modificateurs!A$8:B$11,2,0),0)</f>
        <v>0</v>
      </c>
      <c r="L1061" s="16">
        <f>IFERROR(VLOOKUP(M1061,Modificateurs!D$1:E$94,2,0),0)</f>
        <v>3</v>
      </c>
      <c r="M1061" t="str">
        <f>VLOOKUP(A1061,'Fichier FI (en entrée)'!B:AH,16,0)&amp;" "&amp;VLOOKUP(A1061,'Fichier FI (en entrée)'!B:AH,20,0)&amp;" "&amp;VLOOKUP(A1061,'Fichier FI (en entrée)'!B:AH,27,0)&amp;" "&amp;VLOOKUP(A1061,'Fichier FI (en entrée)'!B:AH,29,0)</f>
        <v xml:space="preserve">S Informatique et Sciences du numérique  </v>
      </c>
      <c r="N1061" t="str">
        <f>VLOOKUP(A1061,'Fichier FI (en entrée)'!B:AH,8,0)</f>
        <v>En Terminale</v>
      </c>
      <c r="O1061" t="b">
        <f>AND(C1061&gt;Synthèse!B$8,C1061&lt;Synthèse!B$10,NOT(Y1061))</f>
        <v>0</v>
      </c>
      <c r="Q1061" s="60">
        <f>ROUNDUP(C1061/(Synthèse!$B$4+Synthèse!$B$1)*8,0)</f>
        <v>10</v>
      </c>
      <c r="R1061" s="60">
        <f>IFERROR(VLOOKUP(A1061,'Evaluations (formulaire)'!A:P,6,0)+VLOOKUP(A1061,'Evaluations (formulaire)'!A:P,7,0),0)</f>
        <v>0</v>
      </c>
      <c r="S1061" s="60">
        <f>IFERROR(VLOOKUP(A1061,'Evaluations (formulaire)'!A:P,8,0),0)</f>
        <v>0</v>
      </c>
      <c r="T1061" s="60">
        <f>IF(AND(ISBLANK(P1061),Q1061&lt;=2),Synthèse!$B$41,IF(AND(ISBLANK(P1061),Q1061&gt;=7),Synthèse!$C$41,R1061+S1061))</f>
        <v>4.6296296296296294E-3</v>
      </c>
      <c r="U1061" s="60">
        <f t="shared" si="180"/>
        <v>-99.995370370370367</v>
      </c>
      <c r="V1061" s="60">
        <f t="shared" si="181"/>
        <v>1983</v>
      </c>
      <c r="X1061" s="26">
        <v>1788</v>
      </c>
      <c r="Y1061" s="26" t="b">
        <f>IFERROR(VLOOKUP(A1061,'Calculs FA (auto)'!A:O,15,0),FALSE)</f>
        <v>0</v>
      </c>
      <c r="Z1061" s="26">
        <f>IFERROR(VLOOKUP(A1061,'Evaluations (formulaire)'!A:M,9,0),0)</f>
        <v>0</v>
      </c>
      <c r="AA1061" s="135" t="b">
        <v>0</v>
      </c>
      <c r="AB1061" s="135" t="b">
        <v>1</v>
      </c>
      <c r="AC1061" s="135" t="b">
        <f t="shared" si="182"/>
        <v>0</v>
      </c>
      <c r="AD1061" s="135" t="b">
        <f t="shared" si="183"/>
        <v>0</v>
      </c>
      <c r="AE1061" s="135" t="b">
        <f t="shared" si="184"/>
        <v>0</v>
      </c>
      <c r="AF1061" s="135" t="b">
        <f>AND(AC1061,$V1061&lt;=Synthèse!$B$44)</f>
        <v>0</v>
      </c>
      <c r="AG1061" s="135" t="b">
        <f>AND(AD1061,$V1061&lt;=Synthèse!$B$44)</f>
        <v>0</v>
      </c>
      <c r="AH1061" s="135" t="b">
        <f>AND(AE1061,$V1061&lt;=Synthèse!$B$44)</f>
        <v>0</v>
      </c>
      <c r="AI1061" s="137" t="b">
        <v>0</v>
      </c>
      <c r="AJ1061" s="137" t="b">
        <v>0</v>
      </c>
      <c r="AK1061" s="137" t="b">
        <f t="shared" si="185"/>
        <v>0</v>
      </c>
      <c r="AL1061" s="137" t="b">
        <f t="shared" si="186"/>
        <v>0</v>
      </c>
      <c r="AM1061" s="137" t="b">
        <f>AND(AK1061,$V1061&lt;=Synthèse!$B$44)</f>
        <v>0</v>
      </c>
      <c r="AN1061" s="137" t="b">
        <f>AND(AL1061,$V1061&lt;=Synthèse!$B$44)</f>
        <v>0</v>
      </c>
    </row>
    <row r="1062" spans="1:40">
      <c r="A1062" s="17">
        <v>579085</v>
      </c>
      <c r="B1062" t="str">
        <f ca="1">VLOOKUP(A1062,'Fichier FI (en entrée)'!B:AH,3,0)</f>
        <v>BIFLYMYPUP</v>
      </c>
      <c r="C1062">
        <f t="shared" si="176"/>
        <v>886</v>
      </c>
      <c r="D1062">
        <f t="shared" si="177"/>
        <v>11.18</v>
      </c>
      <c r="E1062" s="14" t="str">
        <f>VLOOKUP(A1062,'Fichier FI (en entrée)'!B:AH,2,0)</f>
        <v>EV</v>
      </c>
      <c r="F1062" s="14" t="b">
        <f t="shared" si="178"/>
        <v>1</v>
      </c>
      <c r="G1062" s="14" t="b">
        <f>IFERROR(VLOOKUP(A1062,'Calculs FA (auto)'!A:F,6,0),FALSE)</f>
        <v>1</v>
      </c>
      <c r="H1062" s="14" t="b">
        <f t="shared" si="179"/>
        <v>1</v>
      </c>
      <c r="I1062" s="16">
        <f>IFERROR(VLOOKUP(A1062,'Moyennes FI (en entrée)'!B:N,7,0),"")</f>
        <v>8.18</v>
      </c>
      <c r="J1062" s="16">
        <f>IFERROR(VLOOKUP(VLOOKUP(A1062,'Fichier FI (en entrée)'!B:AH,33,0),Modificateurs!A$2:B$5,2,0),0)</f>
        <v>1</v>
      </c>
      <c r="K1062" s="16">
        <f>IFERROR(VLOOKUP(VLOOKUP(A1062,'Redoub FI (en entrée)'!B:N,7,0),Modificateurs!A$8:B$11,2,0),0)</f>
        <v>0</v>
      </c>
      <c r="L1062" s="16">
        <f>IFERROR(VLOOKUP(M1062,Modificateurs!D$1:E$94,2,0),0)</f>
        <v>2</v>
      </c>
      <c r="M1062" t="str">
        <f>VLOOKUP(A1062,'Fichier FI (en entrée)'!B:AH,16,0)&amp;" "&amp;VLOOKUP(A1062,'Fichier FI (en entrée)'!B:AH,20,0)&amp;" "&amp;VLOOKUP(A1062,'Fichier FI (en entrée)'!B:AH,27,0)&amp;" "&amp;VLOOKUP(A1062,'Fichier FI (en entrée)'!B:AH,29,0)</f>
        <v xml:space="preserve">S Physique-chimie  </v>
      </c>
      <c r="N1062" t="str">
        <f>VLOOKUP(A1062,'Fichier FI (en entrée)'!B:AH,8,0)</f>
        <v>En Terminale</v>
      </c>
      <c r="O1062" t="b">
        <f>AND(C1062&gt;Synthèse!B$8,C1062&lt;Synthèse!B$10,NOT(Y1062))</f>
        <v>0</v>
      </c>
      <c r="P1062" s="17" t="s">
        <v>2265</v>
      </c>
      <c r="Q1062" s="60">
        <f>ROUNDUP(C1062/(Synthèse!$B$4+Synthèse!$B$1)*8,0)</f>
        <v>5</v>
      </c>
      <c r="R1062" s="60">
        <f>IFERROR(VLOOKUP(A1062,'Evaluations (formulaire)'!A:P,6,0)+VLOOKUP(A1062,'Evaluations (formulaire)'!A:P,7,0),0)</f>
        <v>0</v>
      </c>
      <c r="S1062" s="60">
        <f>IFERROR(VLOOKUP(A1062,'Evaluations (formulaire)'!A:P,8,0),0)</f>
        <v>0</v>
      </c>
      <c r="T1062" s="60">
        <f>IF(AND(ISBLANK(P1062),Q1062&lt;=2),Synthèse!$B$41,IF(AND(ISBLANK(P1062),Q1062&gt;=7),Synthèse!$C$41,R1062+S1062))</f>
        <v>0</v>
      </c>
      <c r="U1062" s="60">
        <f t="shared" si="180"/>
        <v>11.18</v>
      </c>
      <c r="V1062" s="60">
        <f t="shared" si="181"/>
        <v>886</v>
      </c>
      <c r="X1062" s="26">
        <v>572</v>
      </c>
      <c r="Y1062" s="26" t="b">
        <f>IFERROR(VLOOKUP(A1062,'Calculs FA (auto)'!A:O,15,0),FALSE)</f>
        <v>1</v>
      </c>
      <c r="Z1062" s="26">
        <f>IFERROR(VLOOKUP(A1062,'Evaluations (formulaire)'!A:M,9,0),0)</f>
        <v>0</v>
      </c>
      <c r="AA1062" s="135" t="b">
        <v>1</v>
      </c>
      <c r="AB1062" s="135" t="b">
        <v>0</v>
      </c>
      <c r="AC1062" s="135" t="b">
        <f t="shared" si="182"/>
        <v>1</v>
      </c>
      <c r="AD1062" s="135" t="b">
        <f t="shared" si="183"/>
        <v>0</v>
      </c>
      <c r="AE1062" s="135" t="b">
        <f t="shared" si="184"/>
        <v>0</v>
      </c>
      <c r="AF1062" s="135" t="b">
        <f>AND(AC1062,$V1062&lt;=Synthèse!$B$44)</f>
        <v>0</v>
      </c>
      <c r="AG1062" s="135" t="b">
        <f>AND(AD1062,$V1062&lt;=Synthèse!$B$44)</f>
        <v>0</v>
      </c>
      <c r="AH1062" s="135" t="b">
        <f>AND(AE1062,$V1062&lt;=Synthèse!$B$44)</f>
        <v>0</v>
      </c>
      <c r="AI1062" s="137" t="b">
        <v>0</v>
      </c>
      <c r="AJ1062" s="137" t="b">
        <v>1</v>
      </c>
      <c r="AK1062" s="137" t="b">
        <f t="shared" si="185"/>
        <v>0</v>
      </c>
      <c r="AL1062" s="137" t="b">
        <f t="shared" si="186"/>
        <v>1</v>
      </c>
      <c r="AM1062" s="137" t="b">
        <f>AND(AK1062,$V1062&lt;=Synthèse!$B$44)</f>
        <v>0</v>
      </c>
      <c r="AN1062" s="137" t="b">
        <f>AND(AL1062,$V1062&lt;=Synthèse!$B$44)</f>
        <v>0</v>
      </c>
    </row>
    <row r="1063" spans="1:40">
      <c r="A1063" s="17">
        <v>579097</v>
      </c>
      <c r="B1063" t="str">
        <f ca="1">VLOOKUP(A1063,'Fichier FI (en entrée)'!B:AH,3,0)</f>
        <v>IHBHZVGJDC</v>
      </c>
      <c r="C1063">
        <f t="shared" si="176"/>
        <v>2097</v>
      </c>
      <c r="D1063">
        <f t="shared" si="177"/>
        <v>-100</v>
      </c>
      <c r="E1063" s="14" t="str">
        <f>VLOOKUP(A1063,'Fichier FI (en entrée)'!B:AH,2,0)</f>
        <v>ENV</v>
      </c>
      <c r="F1063" s="14" t="b">
        <f t="shared" si="178"/>
        <v>0</v>
      </c>
      <c r="G1063" s="14" t="b">
        <f>IFERROR(VLOOKUP(A1063,'Calculs FA (auto)'!A:F,6,0),FALSE)</f>
        <v>0</v>
      </c>
      <c r="H1063" s="14" t="b">
        <f t="shared" si="179"/>
        <v>0</v>
      </c>
      <c r="I1063" s="16" t="str">
        <f>IFERROR(VLOOKUP(A1063,'Moyennes FI (en entrée)'!B:N,7,0),"")</f>
        <v/>
      </c>
      <c r="J1063" s="16">
        <f>IFERROR(VLOOKUP(VLOOKUP(A1063,'Fichier FI (en entrée)'!B:AH,33,0),Modificateurs!A$2:B$5,2,0),0)</f>
        <v>1</v>
      </c>
      <c r="K1063" s="16">
        <f>IFERROR(VLOOKUP(VLOOKUP(A1063,'Redoub FI (en entrée)'!B:N,7,0),Modificateurs!A$8:B$11,2,0),0)</f>
        <v>0</v>
      </c>
      <c r="L1063" s="16">
        <f>IFERROR(VLOOKUP(M1063,Modificateurs!D$1:E$94,2,0),0)</f>
        <v>2</v>
      </c>
      <c r="M1063" t="str">
        <f>VLOOKUP(A1063,'Fichier FI (en entrée)'!B:AH,16,0)&amp;" "&amp;VLOOKUP(A1063,'Fichier FI (en entrée)'!B:AH,20,0)&amp;" "&amp;VLOOKUP(A1063,'Fichier FI (en entrée)'!B:AH,27,0)&amp;" "&amp;VLOOKUP(A1063,'Fichier FI (en entrée)'!B:AH,29,0)</f>
        <v xml:space="preserve">S Physique-chimie  </v>
      </c>
      <c r="N1063" t="str">
        <f>VLOOKUP(A1063,'Fichier FI (en entrée)'!B:AH,8,0)</f>
        <v>En Terminale</v>
      </c>
      <c r="O1063" t="b">
        <f>AND(C1063&gt;Synthèse!B$8,C1063&lt;Synthèse!B$10,NOT(Y1063))</f>
        <v>0</v>
      </c>
      <c r="Q1063" s="60">
        <f>ROUNDUP(C1063/(Synthèse!$B$4+Synthèse!$B$1)*8,0)</f>
        <v>10</v>
      </c>
      <c r="R1063" s="60">
        <f>IFERROR(VLOOKUP(A1063,'Evaluations (formulaire)'!A:P,6,0)+VLOOKUP(A1063,'Evaluations (formulaire)'!A:P,7,0),0)</f>
        <v>0</v>
      </c>
      <c r="S1063" s="60">
        <f>IFERROR(VLOOKUP(A1063,'Evaluations (formulaire)'!A:P,8,0),0)</f>
        <v>0</v>
      </c>
      <c r="T1063" s="60">
        <f>IF(AND(ISBLANK(P1063),Q1063&lt;=2),Synthèse!$B$41,IF(AND(ISBLANK(P1063),Q1063&gt;=7),Synthèse!$C$41,R1063+S1063))</f>
        <v>4.6296296296296294E-3</v>
      </c>
      <c r="U1063" s="60">
        <f t="shared" si="180"/>
        <v>-99.995370370370367</v>
      </c>
      <c r="V1063" s="60">
        <f t="shared" si="181"/>
        <v>1983</v>
      </c>
      <c r="X1063" s="26">
        <v>928</v>
      </c>
      <c r="Y1063" s="26" t="b">
        <f>IFERROR(VLOOKUP(A1063,'Calculs FA (auto)'!A:O,15,0),FALSE)</f>
        <v>0</v>
      </c>
      <c r="Z1063" s="26">
        <f>IFERROR(VLOOKUP(A1063,'Evaluations (formulaire)'!A:M,9,0),0)</f>
        <v>0</v>
      </c>
      <c r="AA1063" s="135" t="b">
        <v>1</v>
      </c>
      <c r="AB1063" s="135" t="b">
        <v>0</v>
      </c>
      <c r="AC1063" s="135" t="b">
        <f t="shared" si="182"/>
        <v>0</v>
      </c>
      <c r="AD1063" s="135" t="b">
        <f t="shared" si="183"/>
        <v>0</v>
      </c>
      <c r="AE1063" s="135" t="b">
        <f t="shared" si="184"/>
        <v>0</v>
      </c>
      <c r="AF1063" s="135" t="b">
        <f>AND(AC1063,$V1063&lt;=Synthèse!$B$44)</f>
        <v>0</v>
      </c>
      <c r="AG1063" s="135" t="b">
        <f>AND(AD1063,$V1063&lt;=Synthèse!$B$44)</f>
        <v>0</v>
      </c>
      <c r="AH1063" s="135" t="b">
        <f>AND(AE1063,$V1063&lt;=Synthèse!$B$44)</f>
        <v>0</v>
      </c>
      <c r="AI1063" s="137" t="b">
        <v>0</v>
      </c>
      <c r="AJ1063" s="137" t="b">
        <v>1</v>
      </c>
      <c r="AK1063" s="137" t="b">
        <f t="shared" si="185"/>
        <v>0</v>
      </c>
      <c r="AL1063" s="137" t="b">
        <f t="shared" si="186"/>
        <v>0</v>
      </c>
      <c r="AM1063" s="137" t="b">
        <f>AND(AK1063,$V1063&lt;=Synthèse!$B$44)</f>
        <v>0</v>
      </c>
      <c r="AN1063" s="137" t="b">
        <f>AND(AL1063,$V1063&lt;=Synthèse!$B$44)</f>
        <v>0</v>
      </c>
    </row>
    <row r="1064" spans="1:40">
      <c r="A1064" s="17">
        <v>579179</v>
      </c>
      <c r="B1064" t="str">
        <f ca="1">VLOOKUP(A1064,'Fichier FI (en entrée)'!B:AH,3,0)</f>
        <v>MFIWVUDZZV</v>
      </c>
      <c r="C1064">
        <f t="shared" si="176"/>
        <v>866</v>
      </c>
      <c r="D1064">
        <f t="shared" si="177"/>
        <v>11.35</v>
      </c>
      <c r="E1064" s="14" t="str">
        <f>VLOOKUP(A1064,'Fichier FI (en entrée)'!B:AH,2,0)</f>
        <v>EV</v>
      </c>
      <c r="F1064" s="14" t="b">
        <f t="shared" si="178"/>
        <v>1</v>
      </c>
      <c r="G1064" s="14" t="b">
        <f>IFERROR(VLOOKUP(A1064,'Calculs FA (auto)'!A:F,6,0),FALSE)</f>
        <v>0</v>
      </c>
      <c r="H1064" s="14" t="b">
        <f t="shared" si="179"/>
        <v>0</v>
      </c>
      <c r="I1064" s="16">
        <f>IFERROR(VLOOKUP(A1064,'Moyennes FI (en entrée)'!B:N,7,0),"")</f>
        <v>7.35</v>
      </c>
      <c r="J1064" s="16">
        <f>IFERROR(VLOOKUP(VLOOKUP(A1064,'Fichier FI (en entrée)'!B:AH,33,0),Modificateurs!A$2:B$5,2,0),0)</f>
        <v>3</v>
      </c>
      <c r="K1064" s="16">
        <f>IFERROR(VLOOKUP(VLOOKUP(A1064,'Redoub FI (en entrée)'!B:N,7,0),Modificateurs!A$8:B$11,2,0),0)</f>
        <v>0</v>
      </c>
      <c r="L1064" s="16">
        <f>IFERROR(VLOOKUP(M1064,Modificateurs!D$1:E$94,2,0),0)</f>
        <v>1</v>
      </c>
      <c r="M1064" t="str">
        <f>VLOOKUP(A1064,'Fichier FI (en entrée)'!B:AH,16,0)&amp;" "&amp;VLOOKUP(A1064,'Fichier FI (en entrée)'!B:AH,20,0)&amp;" "&amp;VLOOKUP(A1064,'Fichier FI (en entrée)'!B:AH,27,0)&amp;" "&amp;VLOOKUP(A1064,'Fichier FI (en entrée)'!B:AH,29,0)</f>
        <v xml:space="preserve">S Sciences de la vie et de la terre  </v>
      </c>
      <c r="N1064" t="str">
        <f>VLOOKUP(A1064,'Fichier FI (en entrée)'!B:AH,8,0)</f>
        <v>En Terminale</v>
      </c>
      <c r="O1064" t="b">
        <f>AND(C1064&gt;Synthèse!B$8,C1064&lt;Synthèse!B$10,NOT(Y1064))</f>
        <v>1</v>
      </c>
      <c r="Q1064" s="60">
        <f>ROUNDUP(C1064/(Synthèse!$B$4+Synthèse!$B$1)*8,0)</f>
        <v>5</v>
      </c>
      <c r="R1064" s="60">
        <f>IFERROR(VLOOKUP(A1064,'Evaluations (formulaire)'!A:P,6,0)+VLOOKUP(A1064,'Evaluations (formulaire)'!A:P,7,0),0)</f>
        <v>0</v>
      </c>
      <c r="S1064" s="60">
        <f>IFERROR(VLOOKUP(A1064,'Evaluations (formulaire)'!A:P,8,0),0)</f>
        <v>0</v>
      </c>
      <c r="T1064" s="60">
        <f>IF(AND(ISBLANK(P1064),Q1064&lt;=2),Synthèse!$B$41,IF(AND(ISBLANK(P1064),Q1064&gt;=7),Synthèse!$C$41,R1064+S1064))</f>
        <v>0</v>
      </c>
      <c r="U1064" s="60">
        <f t="shared" si="180"/>
        <v>11.35</v>
      </c>
      <c r="V1064" s="60">
        <f t="shared" si="181"/>
        <v>866</v>
      </c>
      <c r="X1064" s="26">
        <v>1485</v>
      </c>
      <c r="Y1064" s="26" t="b">
        <f>IFERROR(VLOOKUP(A1064,'Calculs FA (auto)'!A:O,15,0),FALSE)</f>
        <v>0</v>
      </c>
      <c r="Z1064" s="26">
        <f>IFERROR(VLOOKUP(A1064,'Evaluations (formulaire)'!A:M,9,0),0)</f>
        <v>0</v>
      </c>
      <c r="AA1064" s="135" t="b">
        <v>1</v>
      </c>
      <c r="AB1064" s="135" t="b">
        <v>0</v>
      </c>
      <c r="AC1064" s="135" t="b">
        <f t="shared" si="182"/>
        <v>1</v>
      </c>
      <c r="AD1064" s="135" t="b">
        <f t="shared" si="183"/>
        <v>0</v>
      </c>
      <c r="AE1064" s="135" t="b">
        <f t="shared" si="184"/>
        <v>0</v>
      </c>
      <c r="AF1064" s="135" t="b">
        <f>AND(AC1064,$V1064&lt;=Synthèse!$B$44)</f>
        <v>0</v>
      </c>
      <c r="AG1064" s="135" t="b">
        <f>AND(AD1064,$V1064&lt;=Synthèse!$B$44)</f>
        <v>0</v>
      </c>
      <c r="AH1064" s="135" t="b">
        <f>AND(AE1064,$V1064&lt;=Synthèse!$B$44)</f>
        <v>0</v>
      </c>
      <c r="AI1064" s="137" t="b">
        <v>0</v>
      </c>
      <c r="AJ1064" s="137" t="b">
        <v>1</v>
      </c>
      <c r="AK1064" s="137" t="b">
        <f t="shared" si="185"/>
        <v>0</v>
      </c>
      <c r="AL1064" s="137" t="b">
        <f t="shared" si="186"/>
        <v>1</v>
      </c>
      <c r="AM1064" s="137" t="b">
        <f>AND(AK1064,$V1064&lt;=Synthèse!$B$44)</f>
        <v>0</v>
      </c>
      <c r="AN1064" s="137" t="b">
        <f>AND(AL1064,$V1064&lt;=Synthèse!$B$44)</f>
        <v>0</v>
      </c>
    </row>
    <row r="1065" spans="1:40">
      <c r="A1065" s="17">
        <v>579200</v>
      </c>
      <c r="B1065" t="str">
        <f ca="1">VLOOKUP(A1065,'Fichier FI (en entrée)'!B:AH,3,0)</f>
        <v>GESRXGIRBV</v>
      </c>
      <c r="C1065">
        <f t="shared" si="176"/>
        <v>2097</v>
      </c>
      <c r="D1065">
        <f t="shared" si="177"/>
        <v>-100</v>
      </c>
      <c r="E1065" s="14" t="str">
        <f>VLOOKUP(A1065,'Fichier FI (en entrée)'!B:AH,2,0)</f>
        <v>ENV</v>
      </c>
      <c r="F1065" s="14" t="b">
        <f t="shared" si="178"/>
        <v>0</v>
      </c>
      <c r="G1065" s="14" t="b">
        <f>IFERROR(VLOOKUP(A1065,'Calculs FA (auto)'!A:F,6,0),FALSE)</f>
        <v>0</v>
      </c>
      <c r="H1065" s="14" t="b">
        <f t="shared" si="179"/>
        <v>0</v>
      </c>
      <c r="I1065" s="16" t="str">
        <f>IFERROR(VLOOKUP(A1065,'Moyennes FI (en entrée)'!B:N,7,0),"")</f>
        <v/>
      </c>
      <c r="J1065" s="16">
        <f>IFERROR(VLOOKUP(VLOOKUP(A1065,'Fichier FI (en entrée)'!B:AH,33,0),Modificateurs!A$2:B$5,2,0),0)</f>
        <v>3</v>
      </c>
      <c r="K1065" s="16">
        <f>IFERROR(VLOOKUP(VLOOKUP(A1065,'Redoub FI (en entrée)'!B:N,7,0),Modificateurs!A$8:B$11,2,0),0)</f>
        <v>0</v>
      </c>
      <c r="L1065" s="16">
        <f>IFERROR(VLOOKUP(M1065,Modificateurs!D$1:E$94,2,0),0)</f>
        <v>-12</v>
      </c>
      <c r="M1065" t="str">
        <f>VLOOKUP(A1065,'Fichier FI (en entrée)'!B:AH,16,0)&amp;" "&amp;VLOOKUP(A1065,'Fichier FI (en entrée)'!B:AH,20,0)&amp;" "&amp;VLOOKUP(A1065,'Fichier FI (en entrée)'!B:AH,27,0)&amp;" "&amp;VLOOKUP(A1065,'Fichier FI (en entrée)'!B:AH,29,0)</f>
        <v xml:space="preserve">P Secrétariat  </v>
      </c>
      <c r="N1065" t="str">
        <f>VLOOKUP(A1065,'Fichier FI (en entrée)'!B:AH,8,0)</f>
        <v>En Terminale</v>
      </c>
      <c r="O1065" t="b">
        <f>AND(C1065&gt;Synthèse!B$8,C1065&lt;Synthèse!B$10,NOT(Y1065))</f>
        <v>0</v>
      </c>
      <c r="P1065" t="s">
        <v>2264</v>
      </c>
      <c r="Q1065" s="60">
        <f>ROUNDUP(C1065/(Synthèse!$B$4+Synthèse!$B$1)*8,0)</f>
        <v>10</v>
      </c>
      <c r="R1065" s="60">
        <f>IFERROR(VLOOKUP(A1065,'Evaluations (formulaire)'!A:P,6,0)+VLOOKUP(A1065,'Evaluations (formulaire)'!A:P,7,0),0)</f>
        <v>0</v>
      </c>
      <c r="S1065" s="60">
        <f>IFERROR(VLOOKUP(A1065,'Evaluations (formulaire)'!A:P,8,0),0)</f>
        <v>0</v>
      </c>
      <c r="T1065" s="60">
        <f>IF(AND(ISBLANK(P1065),Q1065&lt;=2),Synthèse!$B$41,IF(AND(ISBLANK(P1065),Q1065&gt;=7),Synthèse!$C$41,R1065+S1065))</f>
        <v>0</v>
      </c>
      <c r="U1065" s="60">
        <f t="shared" si="180"/>
        <v>-100</v>
      </c>
      <c r="V1065" s="60">
        <f t="shared" si="181"/>
        <v>2096</v>
      </c>
      <c r="X1065" s="26">
        <v>1421</v>
      </c>
      <c r="Y1065" s="26" t="b">
        <f>IFERROR(VLOOKUP(A1065,'Calculs FA (auto)'!A:O,15,0),FALSE)</f>
        <v>0</v>
      </c>
      <c r="Z1065" s="26">
        <f>IFERROR(VLOOKUP(A1065,'Evaluations (formulaire)'!A:M,9,0),0)</f>
        <v>0</v>
      </c>
      <c r="AA1065" s="135" t="b">
        <v>1</v>
      </c>
      <c r="AB1065" s="135" t="b">
        <v>0</v>
      </c>
      <c r="AC1065" s="135" t="b">
        <f t="shared" si="182"/>
        <v>0</v>
      </c>
      <c r="AD1065" s="135" t="b">
        <f t="shared" si="183"/>
        <v>0</v>
      </c>
      <c r="AE1065" s="135" t="b">
        <f t="shared" si="184"/>
        <v>0</v>
      </c>
      <c r="AF1065" s="135" t="b">
        <f>AND(AC1065,$V1065&lt;=Synthèse!$B$44)</f>
        <v>0</v>
      </c>
      <c r="AG1065" s="135" t="b">
        <f>AND(AD1065,$V1065&lt;=Synthèse!$B$44)</f>
        <v>0</v>
      </c>
      <c r="AH1065" s="135" t="b">
        <f>AND(AE1065,$V1065&lt;=Synthèse!$B$44)</f>
        <v>0</v>
      </c>
      <c r="AI1065" s="137" t="b">
        <v>0</v>
      </c>
      <c r="AJ1065" s="137" t="b">
        <v>1</v>
      </c>
      <c r="AK1065" s="137" t="b">
        <f t="shared" si="185"/>
        <v>0</v>
      </c>
      <c r="AL1065" s="137" t="b">
        <f t="shared" si="186"/>
        <v>0</v>
      </c>
      <c r="AM1065" s="137" t="b">
        <f>AND(AK1065,$V1065&lt;=Synthèse!$B$44)</f>
        <v>0</v>
      </c>
      <c r="AN1065" s="137" t="b">
        <f>AND(AL1065,$V1065&lt;=Synthèse!$B$44)</f>
        <v>0</v>
      </c>
    </row>
    <row r="1066" spans="1:40">
      <c r="A1066" s="17">
        <v>579271</v>
      </c>
      <c r="B1066" t="str">
        <f ca="1">VLOOKUP(A1066,'Fichier FI (en entrée)'!B:AH,3,0)</f>
        <v>YXPSHRHSXG</v>
      </c>
      <c r="C1066">
        <f t="shared" si="176"/>
        <v>1010</v>
      </c>
      <c r="D1066">
        <f t="shared" si="177"/>
        <v>10.28</v>
      </c>
      <c r="E1066" s="14" t="str">
        <f>VLOOKUP(A1066,'Fichier FI (en entrée)'!B:AH,2,0)</f>
        <v>EV</v>
      </c>
      <c r="F1066" s="14" t="b">
        <f t="shared" si="178"/>
        <v>1</v>
      </c>
      <c r="G1066" s="14" t="b">
        <f>IFERROR(VLOOKUP(A1066,'Calculs FA (auto)'!A:F,6,0),FALSE)</f>
        <v>0</v>
      </c>
      <c r="H1066" s="14" t="b">
        <f t="shared" si="179"/>
        <v>0</v>
      </c>
      <c r="I1066" s="16">
        <f>IFERROR(VLOOKUP(A1066,'Moyennes FI (en entrée)'!B:N,7,0),"")</f>
        <v>8.2799999999999994</v>
      </c>
      <c r="J1066" s="16">
        <f>IFERROR(VLOOKUP(VLOOKUP(A1066,'Fichier FI (en entrée)'!B:AH,33,0),Modificateurs!A$2:B$5,2,0),0)</f>
        <v>1</v>
      </c>
      <c r="K1066" s="16">
        <f>IFERROR(VLOOKUP(VLOOKUP(A1066,'Redoub FI (en entrée)'!B:N,7,0),Modificateurs!A$8:B$11,2,0),0)</f>
        <v>0</v>
      </c>
      <c r="L1066" s="16">
        <f>IFERROR(VLOOKUP(M1066,Modificateurs!D$1:E$94,2,0),0)</f>
        <v>1</v>
      </c>
      <c r="M1066" t="str">
        <f>VLOOKUP(A1066,'Fichier FI (en entrée)'!B:AH,16,0)&amp;" "&amp;VLOOKUP(A1066,'Fichier FI (en entrée)'!B:AH,20,0)&amp;" "&amp;VLOOKUP(A1066,'Fichier FI (en entrée)'!B:AH,27,0)&amp;" "&amp;VLOOKUP(A1066,'Fichier FI (en entrée)'!B:AH,29,0)</f>
        <v xml:space="preserve">S Sciences de la vie et de la terre  </v>
      </c>
      <c r="N1066" t="str">
        <f>VLOOKUP(A1066,'Fichier FI (en entrée)'!B:AH,8,0)</f>
        <v>En Terminale</v>
      </c>
      <c r="O1066" t="b">
        <f>AND(C1066&gt;Synthèse!B$8,C1066&lt;Synthèse!B$10,NOT(Y1066))</f>
        <v>1</v>
      </c>
      <c r="P1066" s="17" t="s">
        <v>2265</v>
      </c>
      <c r="Q1066" s="60">
        <f>ROUNDUP(C1066/(Synthèse!$B$4+Synthèse!$B$1)*8,0)</f>
        <v>5</v>
      </c>
      <c r="R1066" s="60">
        <f>IFERROR(VLOOKUP(A1066,'Evaluations (formulaire)'!A:P,6,0)+VLOOKUP(A1066,'Evaluations (formulaire)'!A:P,7,0),0)</f>
        <v>0</v>
      </c>
      <c r="S1066" s="60">
        <f>IFERROR(VLOOKUP(A1066,'Evaluations (formulaire)'!A:P,8,0),0)</f>
        <v>0</v>
      </c>
      <c r="T1066" s="60">
        <f>IF(AND(ISBLANK(P1066),Q1066&lt;=2),Synthèse!$B$41,IF(AND(ISBLANK(P1066),Q1066&gt;=7),Synthèse!$C$41,R1066+S1066))</f>
        <v>0</v>
      </c>
      <c r="U1066" s="60">
        <f t="shared" si="180"/>
        <v>10.28</v>
      </c>
      <c r="V1066" s="60">
        <f t="shared" si="181"/>
        <v>1010</v>
      </c>
      <c r="X1066" s="26">
        <v>621</v>
      </c>
      <c r="Y1066" s="26" t="b">
        <f>IFERROR(VLOOKUP(A1066,'Calculs FA (auto)'!A:O,15,0),FALSE)</f>
        <v>0</v>
      </c>
      <c r="Z1066" s="26">
        <f>IFERROR(VLOOKUP(A1066,'Evaluations (formulaire)'!A:M,9,0),0)</f>
        <v>0</v>
      </c>
      <c r="AA1066" s="135" t="b">
        <v>1</v>
      </c>
      <c r="AB1066" s="135" t="b">
        <v>0</v>
      </c>
      <c r="AC1066" s="135" t="b">
        <f t="shared" si="182"/>
        <v>1</v>
      </c>
      <c r="AD1066" s="135" t="b">
        <f t="shared" si="183"/>
        <v>0</v>
      </c>
      <c r="AE1066" s="135" t="b">
        <f t="shared" si="184"/>
        <v>0</v>
      </c>
      <c r="AF1066" s="135" t="b">
        <f>AND(AC1066,$V1066&lt;=Synthèse!$B$44)</f>
        <v>0</v>
      </c>
      <c r="AG1066" s="135" t="b">
        <f>AND(AD1066,$V1066&lt;=Synthèse!$B$44)</f>
        <v>0</v>
      </c>
      <c r="AH1066" s="135" t="b">
        <f>AND(AE1066,$V1066&lt;=Synthèse!$B$44)</f>
        <v>0</v>
      </c>
      <c r="AI1066" s="137" t="b">
        <v>0</v>
      </c>
      <c r="AJ1066" s="137" t="b">
        <v>1</v>
      </c>
      <c r="AK1066" s="137" t="b">
        <f t="shared" si="185"/>
        <v>0</v>
      </c>
      <c r="AL1066" s="137" t="b">
        <f t="shared" si="186"/>
        <v>1</v>
      </c>
      <c r="AM1066" s="137" t="b">
        <f>AND(AK1066,$V1066&lt;=Synthèse!$B$44)</f>
        <v>0</v>
      </c>
      <c r="AN1066" s="137" t="b">
        <f>AND(AL1066,$V1066&lt;=Synthèse!$B$44)</f>
        <v>0</v>
      </c>
    </row>
    <row r="1067" spans="1:40">
      <c r="A1067" s="17">
        <v>579273</v>
      </c>
      <c r="B1067" t="str">
        <f ca="1">VLOOKUP(A1067,'Fichier FI (en entrée)'!B:AH,3,0)</f>
        <v>MYQACPVVPR</v>
      </c>
      <c r="C1067">
        <f t="shared" si="176"/>
        <v>347</v>
      </c>
      <c r="D1067">
        <f t="shared" si="177"/>
        <v>14.52</v>
      </c>
      <c r="E1067" s="14" t="str">
        <f>VLOOKUP(A1067,'Fichier FI (en entrée)'!B:AH,2,0)</f>
        <v>EV</v>
      </c>
      <c r="F1067" s="14" t="b">
        <f t="shared" si="178"/>
        <v>1</v>
      </c>
      <c r="G1067" s="14" t="b">
        <f>IFERROR(VLOOKUP(A1067,'Calculs FA (auto)'!A:F,6,0),FALSE)</f>
        <v>0</v>
      </c>
      <c r="H1067" s="14" t="b">
        <f t="shared" si="179"/>
        <v>0</v>
      </c>
      <c r="I1067" s="16">
        <f>IFERROR(VLOOKUP(A1067,'Moyennes FI (en entrée)'!B:N,7,0),"")</f>
        <v>11.52</v>
      </c>
      <c r="J1067" s="16">
        <f>IFERROR(VLOOKUP(VLOOKUP(A1067,'Fichier FI (en entrée)'!B:AH,33,0),Modificateurs!A$2:B$5,2,0),0)</f>
        <v>1</v>
      </c>
      <c r="K1067" s="16">
        <f>IFERROR(VLOOKUP(VLOOKUP(A1067,'Redoub FI (en entrée)'!B:N,7,0),Modificateurs!A$8:B$11,2,0),0)</f>
        <v>0</v>
      </c>
      <c r="L1067" s="16">
        <f>IFERROR(VLOOKUP(M1067,Modificateurs!D$1:E$94,2,0),0)</f>
        <v>2</v>
      </c>
      <c r="M1067" t="str">
        <f>VLOOKUP(A1067,'Fichier FI (en entrée)'!B:AH,16,0)&amp;" "&amp;VLOOKUP(A1067,'Fichier FI (en entrée)'!B:AH,20,0)&amp;" "&amp;VLOOKUP(A1067,'Fichier FI (en entrée)'!B:AH,27,0)&amp;" "&amp;VLOOKUP(A1067,'Fichier FI (en entrée)'!B:AH,29,0)</f>
        <v xml:space="preserve">S Mathématiques  </v>
      </c>
      <c r="N1067" t="str">
        <f>VLOOKUP(A1067,'Fichier FI (en entrée)'!B:AH,8,0)</f>
        <v>En Terminale</v>
      </c>
      <c r="O1067" t="b">
        <f>AND(C1067&gt;Synthèse!B$8,C1067&lt;Synthèse!B$10,NOT(Y1067))</f>
        <v>0</v>
      </c>
      <c r="P1067" t="s">
        <v>2263</v>
      </c>
      <c r="Q1067" s="60">
        <f>ROUNDUP(C1067/(Synthèse!$B$4+Synthèse!$B$1)*8,0)</f>
        <v>2</v>
      </c>
      <c r="R1067" s="60">
        <f>IFERROR(VLOOKUP(A1067,'Evaluations (formulaire)'!A:P,6,0)+VLOOKUP(A1067,'Evaluations (formulaire)'!A:P,7,0),0)</f>
        <v>0</v>
      </c>
      <c r="S1067" s="60">
        <f>IFERROR(VLOOKUP(A1067,'Evaluations (formulaire)'!A:P,8,0),0)</f>
        <v>0</v>
      </c>
      <c r="T1067" s="60">
        <f>IF(AND(ISBLANK(P1067),Q1067&lt;=2),Synthèse!$B$41,IF(AND(ISBLANK(P1067),Q1067&gt;=7),Synthèse!$C$41,R1067+S1067))</f>
        <v>0</v>
      </c>
      <c r="U1067" s="60">
        <f t="shared" si="180"/>
        <v>14.52</v>
      </c>
      <c r="V1067" s="60">
        <f t="shared" si="181"/>
        <v>347</v>
      </c>
      <c r="X1067" s="26">
        <v>957</v>
      </c>
      <c r="Y1067" s="26" t="b">
        <f>IFERROR(VLOOKUP(A1067,'Calculs FA (auto)'!A:O,15,0),FALSE)</f>
        <v>0</v>
      </c>
      <c r="Z1067" s="26">
        <f>IFERROR(VLOOKUP(A1067,'Evaluations (formulaire)'!A:M,9,0),0)</f>
        <v>0</v>
      </c>
      <c r="AA1067" s="135" t="b">
        <v>0</v>
      </c>
      <c r="AB1067" s="135" t="b">
        <v>1</v>
      </c>
      <c r="AC1067" s="135" t="b">
        <f t="shared" si="182"/>
        <v>0</v>
      </c>
      <c r="AD1067" s="135" t="b">
        <f t="shared" si="183"/>
        <v>1</v>
      </c>
      <c r="AE1067" s="135" t="b">
        <f t="shared" si="184"/>
        <v>0</v>
      </c>
      <c r="AF1067" s="135" t="b">
        <f>AND(AC1067,$V1067&lt;=Synthèse!$B$44)</f>
        <v>0</v>
      </c>
      <c r="AG1067" s="135" t="b">
        <f>AND(AD1067,$V1067&lt;=Synthèse!$B$44)</f>
        <v>1</v>
      </c>
      <c r="AH1067" s="135" t="b">
        <f>AND(AE1067,$V1067&lt;=Synthèse!$B$44)</f>
        <v>0</v>
      </c>
      <c r="AI1067" s="137" t="b">
        <v>1</v>
      </c>
      <c r="AJ1067" s="137" t="b">
        <v>0</v>
      </c>
      <c r="AK1067" s="137" t="b">
        <f t="shared" si="185"/>
        <v>1</v>
      </c>
      <c r="AL1067" s="137" t="b">
        <f t="shared" si="186"/>
        <v>0</v>
      </c>
      <c r="AM1067" s="137" t="b">
        <f>AND(AK1067,$V1067&lt;=Synthèse!$B$44)</f>
        <v>1</v>
      </c>
      <c r="AN1067" s="137" t="b">
        <f>AND(AL1067,$V1067&lt;=Synthèse!$B$44)</f>
        <v>0</v>
      </c>
    </row>
    <row r="1068" spans="1:40">
      <c r="A1068" s="17">
        <v>579291</v>
      </c>
      <c r="B1068" t="str">
        <f ca="1">VLOOKUP(A1068,'Fichier FI (en entrée)'!B:AH,3,0)</f>
        <v>EEUPJGYWNI</v>
      </c>
      <c r="C1068">
        <f t="shared" si="176"/>
        <v>1133</v>
      </c>
      <c r="D1068">
        <f t="shared" si="177"/>
        <v>8.9</v>
      </c>
      <c r="E1068" s="14" t="str">
        <f>VLOOKUP(A1068,'Fichier FI (en entrée)'!B:AH,2,0)</f>
        <v>EV</v>
      </c>
      <c r="F1068" s="14" t="b">
        <f t="shared" si="178"/>
        <v>1</v>
      </c>
      <c r="G1068" s="14" t="b">
        <f>IFERROR(VLOOKUP(A1068,'Calculs FA (auto)'!A:F,6,0),FALSE)</f>
        <v>0</v>
      </c>
      <c r="H1068" s="14" t="b">
        <f t="shared" si="179"/>
        <v>0</v>
      </c>
      <c r="I1068" s="16">
        <f>IFERROR(VLOOKUP(A1068,'Moyennes FI (en entrée)'!B:N,7,0),"")</f>
        <v>6.9</v>
      </c>
      <c r="J1068" s="16">
        <f>IFERROR(VLOOKUP(VLOOKUP(A1068,'Fichier FI (en entrée)'!B:AH,33,0),Modificateurs!A$2:B$5,2,0),0)</f>
        <v>1</v>
      </c>
      <c r="K1068" s="16">
        <f>IFERROR(VLOOKUP(VLOOKUP(A1068,'Redoub FI (en entrée)'!B:N,7,0),Modificateurs!A$8:B$11,2,0),0)</f>
        <v>0</v>
      </c>
      <c r="L1068" s="16">
        <f>IFERROR(VLOOKUP(M1068,Modificateurs!D$1:E$94,2,0),0)</f>
        <v>1</v>
      </c>
      <c r="M1068" t="str">
        <f>VLOOKUP(A1068,'Fichier FI (en entrée)'!B:AH,16,0)&amp;" "&amp;VLOOKUP(A1068,'Fichier FI (en entrée)'!B:AH,20,0)&amp;" "&amp;VLOOKUP(A1068,'Fichier FI (en entrée)'!B:AH,27,0)&amp;" "&amp;VLOOKUP(A1068,'Fichier FI (en entrée)'!B:AH,29,0)</f>
        <v xml:space="preserve">S Sciences de la vie et de la terre  </v>
      </c>
      <c r="N1068" t="str">
        <f>VLOOKUP(A1068,'Fichier FI (en entrée)'!B:AH,8,0)</f>
        <v>En Terminale</v>
      </c>
      <c r="O1068" t="b">
        <f>AND(C1068&gt;Synthèse!B$8,C1068&lt;Synthèse!B$10,NOT(Y1068))</f>
        <v>1</v>
      </c>
      <c r="P1068" t="s">
        <v>2264</v>
      </c>
      <c r="Q1068" s="60">
        <f>ROUNDUP(C1068/(Synthèse!$B$4+Synthèse!$B$1)*8,0)</f>
        <v>6</v>
      </c>
      <c r="R1068" s="60">
        <f>IFERROR(VLOOKUP(A1068,'Evaluations (formulaire)'!A:P,6,0)+VLOOKUP(A1068,'Evaluations (formulaire)'!A:P,7,0),0)</f>
        <v>0</v>
      </c>
      <c r="S1068" s="60">
        <f>IFERROR(VLOOKUP(A1068,'Evaluations (formulaire)'!A:P,8,0),0)</f>
        <v>0</v>
      </c>
      <c r="T1068" s="60">
        <f>IF(AND(ISBLANK(P1068),Q1068&lt;=2),Synthèse!$B$41,IF(AND(ISBLANK(P1068),Q1068&gt;=7),Synthèse!$C$41,R1068+S1068))</f>
        <v>0</v>
      </c>
      <c r="U1068" s="60">
        <f t="shared" si="180"/>
        <v>8.9</v>
      </c>
      <c r="V1068" s="60">
        <f t="shared" si="181"/>
        <v>1131</v>
      </c>
      <c r="X1068" s="26">
        <v>531</v>
      </c>
      <c r="Y1068" s="26" t="b">
        <f>IFERROR(VLOOKUP(A1068,'Calculs FA (auto)'!A:O,15,0),FALSE)</f>
        <v>0</v>
      </c>
      <c r="Z1068" s="26">
        <f>IFERROR(VLOOKUP(A1068,'Evaluations (formulaire)'!A:M,9,0),0)</f>
        <v>0</v>
      </c>
      <c r="AA1068" s="135" t="b">
        <v>1</v>
      </c>
      <c r="AB1068" s="135" t="b">
        <v>0</v>
      </c>
      <c r="AC1068" s="135" t="b">
        <f t="shared" si="182"/>
        <v>1</v>
      </c>
      <c r="AD1068" s="135" t="b">
        <f t="shared" si="183"/>
        <v>0</v>
      </c>
      <c r="AE1068" s="135" t="b">
        <f t="shared" si="184"/>
        <v>0</v>
      </c>
      <c r="AF1068" s="135" t="b">
        <f>AND(AC1068,$V1068&lt;=Synthèse!$B$44)</f>
        <v>0</v>
      </c>
      <c r="AG1068" s="135" t="b">
        <f>AND(AD1068,$V1068&lt;=Synthèse!$B$44)</f>
        <v>0</v>
      </c>
      <c r="AH1068" s="135" t="b">
        <f>AND(AE1068,$V1068&lt;=Synthèse!$B$44)</f>
        <v>0</v>
      </c>
      <c r="AI1068" s="137" t="b">
        <v>0</v>
      </c>
      <c r="AJ1068" s="137" t="b">
        <v>1</v>
      </c>
      <c r="AK1068" s="137" t="b">
        <f t="shared" si="185"/>
        <v>0</v>
      </c>
      <c r="AL1068" s="137" t="b">
        <f t="shared" si="186"/>
        <v>1</v>
      </c>
      <c r="AM1068" s="137" t="b">
        <f>AND(AK1068,$V1068&lt;=Synthèse!$B$44)</f>
        <v>0</v>
      </c>
      <c r="AN1068" s="137" t="b">
        <f>AND(AL1068,$V1068&lt;=Synthèse!$B$44)</f>
        <v>0</v>
      </c>
    </row>
    <row r="1069" spans="1:40">
      <c r="A1069" s="17">
        <v>579293</v>
      </c>
      <c r="B1069" t="str">
        <f ca="1">VLOOKUP(A1069,'Fichier FI (en entrée)'!B:AH,3,0)</f>
        <v>QEJSHRIYCA</v>
      </c>
      <c r="C1069">
        <f t="shared" si="176"/>
        <v>265</v>
      </c>
      <c r="D1069">
        <f t="shared" si="177"/>
        <v>15.13</v>
      </c>
      <c r="E1069" s="14" t="str">
        <f>VLOOKUP(A1069,'Fichier FI (en entrée)'!B:AH,2,0)</f>
        <v>EV</v>
      </c>
      <c r="F1069" s="14" t="b">
        <f t="shared" si="178"/>
        <v>1</v>
      </c>
      <c r="G1069" s="14" t="b">
        <f>IFERROR(VLOOKUP(A1069,'Calculs FA (auto)'!A:F,6,0),FALSE)</f>
        <v>0</v>
      </c>
      <c r="H1069" s="14" t="b">
        <f t="shared" si="179"/>
        <v>0</v>
      </c>
      <c r="I1069" s="16">
        <f>IFERROR(VLOOKUP(A1069,'Moyennes FI (en entrée)'!B:N,7,0),"")</f>
        <v>12.13</v>
      </c>
      <c r="J1069" s="16">
        <f>IFERROR(VLOOKUP(VLOOKUP(A1069,'Fichier FI (en entrée)'!B:AH,33,0),Modificateurs!A$2:B$5,2,0),0)</f>
        <v>1</v>
      </c>
      <c r="K1069" s="16">
        <f>IFERROR(VLOOKUP(VLOOKUP(A1069,'Redoub FI (en entrée)'!B:N,7,0),Modificateurs!A$8:B$11,2,0),0)</f>
        <v>0</v>
      </c>
      <c r="L1069" s="16">
        <f>IFERROR(VLOOKUP(M1069,Modificateurs!D$1:E$94,2,0),0)</f>
        <v>2</v>
      </c>
      <c r="M1069" t="str">
        <f>VLOOKUP(A1069,'Fichier FI (en entrée)'!B:AH,16,0)&amp;" "&amp;VLOOKUP(A1069,'Fichier FI (en entrée)'!B:AH,20,0)&amp;" "&amp;VLOOKUP(A1069,'Fichier FI (en entrée)'!B:AH,27,0)&amp;" "&amp;VLOOKUP(A1069,'Fichier FI (en entrée)'!B:AH,29,0)</f>
        <v xml:space="preserve">S Physique-chimie  </v>
      </c>
      <c r="N1069" t="str">
        <f>VLOOKUP(A1069,'Fichier FI (en entrée)'!B:AH,8,0)</f>
        <v>En Terminale</v>
      </c>
      <c r="O1069" t="b">
        <f>AND(C1069&gt;Synthèse!B$8,C1069&lt;Synthèse!B$10,NOT(Y1069))</f>
        <v>0</v>
      </c>
      <c r="P1069" t="s">
        <v>2262</v>
      </c>
      <c r="Q1069" s="60">
        <f>ROUNDUP(C1069/(Synthèse!$B$4+Synthèse!$B$1)*8,0)</f>
        <v>2</v>
      </c>
      <c r="R1069" s="60">
        <f>IFERROR(VLOOKUP(A1069,'Evaluations (formulaire)'!A:P,6,0)+VLOOKUP(A1069,'Evaluations (formulaire)'!A:P,7,0),0)</f>
        <v>0</v>
      </c>
      <c r="S1069" s="60">
        <f>IFERROR(VLOOKUP(A1069,'Evaluations (formulaire)'!A:P,8,0),0)</f>
        <v>0</v>
      </c>
      <c r="T1069" s="60">
        <f>IF(AND(ISBLANK(P1069),Q1069&lt;=2),Synthèse!$B$41,IF(AND(ISBLANK(P1069),Q1069&gt;=7),Synthèse!$C$41,R1069+S1069))</f>
        <v>0</v>
      </c>
      <c r="U1069" s="60">
        <f t="shared" si="180"/>
        <v>15.13</v>
      </c>
      <c r="V1069" s="60">
        <f t="shared" si="181"/>
        <v>265</v>
      </c>
      <c r="X1069" s="26">
        <v>1676</v>
      </c>
      <c r="Y1069" s="26" t="b">
        <f>IFERROR(VLOOKUP(A1069,'Calculs FA (auto)'!A:O,15,0),FALSE)</f>
        <v>0</v>
      </c>
      <c r="Z1069" s="26">
        <f>IFERROR(VLOOKUP(A1069,'Evaluations (formulaire)'!A:M,9,0),0)</f>
        <v>0</v>
      </c>
      <c r="AA1069" s="135" t="b">
        <v>1</v>
      </c>
      <c r="AB1069" s="135" t="b">
        <v>0</v>
      </c>
      <c r="AC1069" s="135" t="b">
        <f t="shared" si="182"/>
        <v>1</v>
      </c>
      <c r="AD1069" s="135" t="b">
        <f t="shared" si="183"/>
        <v>0</v>
      </c>
      <c r="AE1069" s="135" t="b">
        <f t="shared" si="184"/>
        <v>0</v>
      </c>
      <c r="AF1069" s="135" t="b">
        <f>AND(AC1069,$V1069&lt;=Synthèse!$B$44)</f>
        <v>1</v>
      </c>
      <c r="AG1069" s="135" t="b">
        <f>AND(AD1069,$V1069&lt;=Synthèse!$B$44)</f>
        <v>0</v>
      </c>
      <c r="AH1069" s="135" t="b">
        <f>AND(AE1069,$V1069&lt;=Synthèse!$B$44)</f>
        <v>0</v>
      </c>
      <c r="AI1069" s="137" t="b">
        <v>0</v>
      </c>
      <c r="AJ1069" s="137" t="b">
        <v>1</v>
      </c>
      <c r="AK1069" s="137" t="b">
        <f t="shared" si="185"/>
        <v>0</v>
      </c>
      <c r="AL1069" s="137" t="b">
        <f t="shared" si="186"/>
        <v>1</v>
      </c>
      <c r="AM1069" s="137" t="b">
        <f>AND(AK1069,$V1069&lt;=Synthèse!$B$44)</f>
        <v>0</v>
      </c>
      <c r="AN1069" s="137" t="b">
        <f>AND(AL1069,$V1069&lt;=Synthèse!$B$44)</f>
        <v>1</v>
      </c>
    </row>
    <row r="1070" spans="1:40">
      <c r="A1070" s="17">
        <v>579299</v>
      </c>
      <c r="B1070" t="str">
        <f ca="1">VLOOKUP(A1070,'Fichier FI (en entrée)'!B:AH,3,0)</f>
        <v>DLMTYDXYPB</v>
      </c>
      <c r="C1070">
        <f t="shared" si="176"/>
        <v>675</v>
      </c>
      <c r="D1070">
        <f t="shared" si="177"/>
        <v>12.39</v>
      </c>
      <c r="E1070" s="14" t="str">
        <f>VLOOKUP(A1070,'Fichier FI (en entrée)'!B:AH,2,0)</f>
        <v>EV</v>
      </c>
      <c r="F1070" s="14" t="b">
        <f t="shared" si="178"/>
        <v>1</v>
      </c>
      <c r="G1070" s="14" t="b">
        <f>IFERROR(VLOOKUP(A1070,'Calculs FA (auto)'!A:F,6,0),FALSE)</f>
        <v>0</v>
      </c>
      <c r="H1070" s="14" t="b">
        <f t="shared" si="179"/>
        <v>0</v>
      </c>
      <c r="I1070" s="16">
        <f>IFERROR(VLOOKUP(A1070,'Moyennes FI (en entrée)'!B:N,7,0),"")</f>
        <v>9.39</v>
      </c>
      <c r="J1070" s="16">
        <f>IFERROR(VLOOKUP(VLOOKUP(A1070,'Fichier FI (en entrée)'!B:AH,33,0),Modificateurs!A$2:B$5,2,0),0)</f>
        <v>1</v>
      </c>
      <c r="K1070" s="16">
        <f>IFERROR(VLOOKUP(VLOOKUP(A1070,'Redoub FI (en entrée)'!B:N,7,0),Modificateurs!A$8:B$11,2,0),0)</f>
        <v>0</v>
      </c>
      <c r="L1070" s="16">
        <f>IFERROR(VLOOKUP(M1070,Modificateurs!D$1:E$94,2,0),0)</f>
        <v>2</v>
      </c>
      <c r="M1070" t="str">
        <f>VLOOKUP(A1070,'Fichier FI (en entrée)'!B:AH,16,0)&amp;" "&amp;VLOOKUP(A1070,'Fichier FI (en entrée)'!B:AH,20,0)&amp;" "&amp;VLOOKUP(A1070,'Fichier FI (en entrée)'!B:AH,27,0)&amp;" "&amp;VLOOKUP(A1070,'Fichier FI (en entrée)'!B:AH,29,0)</f>
        <v xml:space="preserve">S Mathématiques  </v>
      </c>
      <c r="N1070" t="str">
        <f>VLOOKUP(A1070,'Fichier FI (en entrée)'!B:AH,8,0)</f>
        <v>En Terminale</v>
      </c>
      <c r="O1070" t="b">
        <f>AND(C1070&gt;Synthèse!B$8,C1070&lt;Synthèse!B$10,NOT(Y1070))</f>
        <v>1</v>
      </c>
      <c r="P1070" s="17" t="s">
        <v>2260</v>
      </c>
      <c r="Q1070" s="60">
        <f>ROUNDUP(C1070/(Synthèse!$B$4+Synthèse!$B$1)*8,0)</f>
        <v>4</v>
      </c>
      <c r="R1070" s="60">
        <f>IFERROR(VLOOKUP(A1070,'Evaluations (formulaire)'!A:P,6,0)+VLOOKUP(A1070,'Evaluations (formulaire)'!A:P,7,0),0)</f>
        <v>0</v>
      </c>
      <c r="S1070" s="60">
        <f>IFERROR(VLOOKUP(A1070,'Evaluations (formulaire)'!A:P,8,0),0)</f>
        <v>0</v>
      </c>
      <c r="T1070" s="60">
        <f>IF(AND(ISBLANK(P1070),Q1070&lt;=2),Synthèse!$B$41,IF(AND(ISBLANK(P1070),Q1070&gt;=7),Synthèse!$C$41,R1070+S1070))</f>
        <v>0</v>
      </c>
      <c r="U1070" s="60">
        <f t="shared" si="180"/>
        <v>12.39</v>
      </c>
      <c r="V1070" s="60">
        <f t="shared" si="181"/>
        <v>675</v>
      </c>
      <c r="X1070" s="26">
        <v>819</v>
      </c>
      <c r="Y1070" s="26" t="b">
        <f>IFERROR(VLOOKUP(A1070,'Calculs FA (auto)'!A:O,15,0),FALSE)</f>
        <v>0</v>
      </c>
      <c r="Z1070" s="26">
        <f>IFERROR(VLOOKUP(A1070,'Evaluations (formulaire)'!A:M,9,0),0)</f>
        <v>0</v>
      </c>
      <c r="AA1070" s="135" t="b">
        <v>1</v>
      </c>
      <c r="AB1070" s="135" t="b">
        <v>0</v>
      </c>
      <c r="AC1070" s="135" t="b">
        <f t="shared" si="182"/>
        <v>1</v>
      </c>
      <c r="AD1070" s="135" t="b">
        <f t="shared" si="183"/>
        <v>0</v>
      </c>
      <c r="AE1070" s="135" t="b">
        <f t="shared" si="184"/>
        <v>0</v>
      </c>
      <c r="AF1070" s="135" t="b">
        <f>AND(AC1070,$V1070&lt;=Synthèse!$B$44)</f>
        <v>0</v>
      </c>
      <c r="AG1070" s="135" t="b">
        <f>AND(AD1070,$V1070&lt;=Synthèse!$B$44)</f>
        <v>0</v>
      </c>
      <c r="AH1070" s="135" t="b">
        <f>AND(AE1070,$V1070&lt;=Synthèse!$B$44)</f>
        <v>0</v>
      </c>
      <c r="AI1070" s="137" t="b">
        <v>0</v>
      </c>
      <c r="AJ1070" s="137" t="b">
        <v>0</v>
      </c>
      <c r="AK1070" s="137" t="b">
        <f t="shared" si="185"/>
        <v>0</v>
      </c>
      <c r="AL1070" s="137" t="b">
        <f t="shared" si="186"/>
        <v>0</v>
      </c>
      <c r="AM1070" s="137" t="b">
        <f>AND(AK1070,$V1070&lt;=Synthèse!$B$44)</f>
        <v>0</v>
      </c>
      <c r="AN1070" s="137" t="b">
        <f>AND(AL1070,$V1070&lt;=Synthèse!$B$44)</f>
        <v>0</v>
      </c>
    </row>
    <row r="1071" spans="1:40">
      <c r="A1071" s="17">
        <v>579342</v>
      </c>
      <c r="B1071" t="str">
        <f ca="1">VLOOKUP(A1071,'Fichier FI (en entrée)'!B:AH,3,0)</f>
        <v>VGIZNPLMCY</v>
      </c>
      <c r="C1071">
        <f t="shared" si="176"/>
        <v>731</v>
      </c>
      <c r="D1071">
        <f t="shared" si="177"/>
        <v>12.01</v>
      </c>
      <c r="E1071" s="14" t="str">
        <f>VLOOKUP(A1071,'Fichier FI (en entrée)'!B:AH,2,0)</f>
        <v>EV</v>
      </c>
      <c r="F1071" s="14" t="b">
        <f t="shared" si="178"/>
        <v>1</v>
      </c>
      <c r="G1071" s="14" t="b">
        <f>IFERROR(VLOOKUP(A1071,'Calculs FA (auto)'!A:F,6,0),FALSE)</f>
        <v>0</v>
      </c>
      <c r="H1071" s="14" t="b">
        <f t="shared" si="179"/>
        <v>0</v>
      </c>
      <c r="I1071" s="16">
        <f>IFERROR(VLOOKUP(A1071,'Moyennes FI (en entrée)'!B:N,7,0),"")</f>
        <v>10.01</v>
      </c>
      <c r="J1071" s="16">
        <f>IFERROR(VLOOKUP(VLOOKUP(A1071,'Fichier FI (en entrée)'!B:AH,33,0),Modificateurs!A$2:B$5,2,0),0)</f>
        <v>1</v>
      </c>
      <c r="K1071" s="16">
        <f>IFERROR(VLOOKUP(VLOOKUP(A1071,'Redoub FI (en entrée)'!B:N,7,0),Modificateurs!A$8:B$11,2,0),0)</f>
        <v>0</v>
      </c>
      <c r="L1071" s="16">
        <f>IFERROR(VLOOKUP(M1071,Modificateurs!D$1:E$94,2,0),0)</f>
        <v>1</v>
      </c>
      <c r="M1071" t="str">
        <f>VLOOKUP(A1071,'Fichier FI (en entrée)'!B:AH,16,0)&amp;" "&amp;VLOOKUP(A1071,'Fichier FI (en entrée)'!B:AH,20,0)&amp;" "&amp;VLOOKUP(A1071,'Fichier FI (en entrée)'!B:AH,27,0)&amp;" "&amp;VLOOKUP(A1071,'Fichier FI (en entrée)'!B:AH,29,0)</f>
        <v xml:space="preserve">S Sciences de la vie et de la terre  </v>
      </c>
      <c r="N1071" t="str">
        <f>VLOOKUP(A1071,'Fichier FI (en entrée)'!B:AH,8,0)</f>
        <v>En Terminale</v>
      </c>
      <c r="O1071" t="b">
        <f>AND(C1071&gt;Synthèse!B$8,C1071&lt;Synthèse!B$10,NOT(Y1071))</f>
        <v>1</v>
      </c>
      <c r="Q1071" s="60">
        <f>ROUNDUP(C1071/(Synthèse!$B$4+Synthèse!$B$1)*8,0)</f>
        <v>4</v>
      </c>
      <c r="R1071" s="60">
        <f>IFERROR(VLOOKUP(A1071,'Evaluations (formulaire)'!A:P,6,0)+VLOOKUP(A1071,'Evaluations (formulaire)'!A:P,7,0),0)</f>
        <v>0</v>
      </c>
      <c r="S1071" s="60">
        <f>IFERROR(VLOOKUP(A1071,'Evaluations (formulaire)'!A:P,8,0),0)</f>
        <v>0</v>
      </c>
      <c r="T1071" s="60">
        <f>IF(AND(ISBLANK(P1071),Q1071&lt;=2),Synthèse!$B$41,IF(AND(ISBLANK(P1071),Q1071&gt;=7),Synthèse!$C$41,R1071+S1071))</f>
        <v>0</v>
      </c>
      <c r="U1071" s="60">
        <f t="shared" si="180"/>
        <v>12.01</v>
      </c>
      <c r="V1071" s="60">
        <f t="shared" si="181"/>
        <v>731</v>
      </c>
      <c r="X1071" s="26">
        <v>708</v>
      </c>
      <c r="Y1071" s="26" t="b">
        <f>IFERROR(VLOOKUP(A1071,'Calculs FA (auto)'!A:O,15,0),FALSE)</f>
        <v>0</v>
      </c>
      <c r="Z1071" s="26">
        <f>IFERROR(VLOOKUP(A1071,'Evaluations (formulaire)'!A:M,9,0),0)</f>
        <v>0</v>
      </c>
      <c r="AA1071" s="135" t="b">
        <v>0</v>
      </c>
      <c r="AB1071" s="135" t="b">
        <v>1</v>
      </c>
      <c r="AC1071" s="135" t="b">
        <f t="shared" si="182"/>
        <v>0</v>
      </c>
      <c r="AD1071" s="135" t="b">
        <f t="shared" si="183"/>
        <v>1</v>
      </c>
      <c r="AE1071" s="135" t="b">
        <f t="shared" si="184"/>
        <v>0</v>
      </c>
      <c r="AF1071" s="135" t="b">
        <f>AND(AC1071,$V1071&lt;=Synthèse!$B$44)</f>
        <v>0</v>
      </c>
      <c r="AG1071" s="135" t="b">
        <f>AND(AD1071,$V1071&lt;=Synthèse!$B$44)</f>
        <v>0</v>
      </c>
      <c r="AH1071" s="135" t="b">
        <f>AND(AE1071,$V1071&lt;=Synthèse!$B$44)</f>
        <v>0</v>
      </c>
      <c r="AI1071" s="137" t="b">
        <v>1</v>
      </c>
      <c r="AJ1071" s="137" t="b">
        <v>0</v>
      </c>
      <c r="AK1071" s="137" t="b">
        <f t="shared" si="185"/>
        <v>1</v>
      </c>
      <c r="AL1071" s="137" t="b">
        <f t="shared" si="186"/>
        <v>0</v>
      </c>
      <c r="AM1071" s="137" t="b">
        <f>AND(AK1071,$V1071&lt;=Synthèse!$B$44)</f>
        <v>0</v>
      </c>
      <c r="AN1071" s="137" t="b">
        <f>AND(AL1071,$V1071&lt;=Synthèse!$B$44)</f>
        <v>0</v>
      </c>
    </row>
    <row r="1072" spans="1:40">
      <c r="A1072" s="17">
        <v>579351</v>
      </c>
      <c r="B1072" t="str">
        <f ca="1">VLOOKUP(A1072,'Fichier FI (en entrée)'!B:AH,3,0)</f>
        <v>CKINCETWAD</v>
      </c>
      <c r="C1072">
        <f t="shared" si="176"/>
        <v>2097</v>
      </c>
      <c r="D1072">
        <f t="shared" si="177"/>
        <v>-100</v>
      </c>
      <c r="E1072" s="14" t="str">
        <f>VLOOKUP(A1072,'Fichier FI (en entrée)'!B:AH,2,0)</f>
        <v>ENV</v>
      </c>
      <c r="F1072" s="14" t="b">
        <f t="shared" si="178"/>
        <v>0</v>
      </c>
      <c r="G1072" s="14" t="b">
        <f>IFERROR(VLOOKUP(A1072,'Calculs FA (auto)'!A:F,6,0),FALSE)</f>
        <v>0</v>
      </c>
      <c r="H1072" s="14" t="b">
        <f t="shared" si="179"/>
        <v>0</v>
      </c>
      <c r="I1072" s="16" t="str">
        <f>IFERROR(VLOOKUP(A1072,'Moyennes FI (en entrée)'!B:N,7,0),"")</f>
        <v/>
      </c>
      <c r="J1072" s="16">
        <f>IFERROR(VLOOKUP(VLOOKUP(A1072,'Fichier FI (en entrée)'!B:AH,33,0),Modificateurs!A$2:B$5,2,0),0)</f>
        <v>-3</v>
      </c>
      <c r="K1072" s="16">
        <f>IFERROR(VLOOKUP(VLOOKUP(A1072,'Redoub FI (en entrée)'!B:N,7,0),Modificateurs!A$8:B$11,2,0),0)</f>
        <v>0</v>
      </c>
      <c r="L1072" s="16">
        <f>IFERROR(VLOOKUP(M1072,Modificateurs!D$1:E$94,2,0),0)</f>
        <v>-12</v>
      </c>
      <c r="M1072" t="str">
        <f>VLOOKUP(A1072,'Fichier FI (en entrée)'!B:AH,16,0)&amp;" "&amp;VLOOKUP(A1072,'Fichier FI (en entrée)'!B:AH,20,0)&amp;" "&amp;VLOOKUP(A1072,'Fichier FI (en entrée)'!B:AH,27,0)&amp;" "&amp;VLOOKUP(A1072,'Fichier FI (en entrée)'!B:AH,29,0)</f>
        <v xml:space="preserve">P Secrétariat  </v>
      </c>
      <c r="N1072" t="str">
        <f>VLOOKUP(A1072,'Fichier FI (en entrée)'!B:AH,8,0)</f>
        <v>En Terminale</v>
      </c>
      <c r="O1072" t="b">
        <f>AND(C1072&gt;Synthèse!B$8,C1072&lt;Synthèse!B$10,NOT(Y1072))</f>
        <v>0</v>
      </c>
      <c r="P1072" s="17" t="s">
        <v>2260</v>
      </c>
      <c r="Q1072" s="60">
        <f>ROUNDUP(C1072/(Synthèse!$B$4+Synthèse!$B$1)*8,0)</f>
        <v>10</v>
      </c>
      <c r="R1072" s="60">
        <f>IFERROR(VLOOKUP(A1072,'Evaluations (formulaire)'!A:P,6,0)+VLOOKUP(A1072,'Evaluations (formulaire)'!A:P,7,0),0)</f>
        <v>0</v>
      </c>
      <c r="S1072" s="60">
        <f>IFERROR(VLOOKUP(A1072,'Evaluations (formulaire)'!A:P,8,0),0)</f>
        <v>0</v>
      </c>
      <c r="T1072" s="60">
        <f>IF(AND(ISBLANK(P1072),Q1072&lt;=2),Synthèse!$B$41,IF(AND(ISBLANK(P1072),Q1072&gt;=7),Synthèse!$C$41,R1072+S1072))</f>
        <v>0</v>
      </c>
      <c r="U1072" s="60">
        <f t="shared" si="180"/>
        <v>-100</v>
      </c>
      <c r="V1072" s="60">
        <f t="shared" si="181"/>
        <v>2096</v>
      </c>
      <c r="X1072" s="26">
        <v>1999</v>
      </c>
      <c r="Y1072" s="26" t="b">
        <f>IFERROR(VLOOKUP(A1072,'Calculs FA (auto)'!A:O,15,0),FALSE)</f>
        <v>0</v>
      </c>
      <c r="Z1072" s="26">
        <f>IFERROR(VLOOKUP(A1072,'Evaluations (formulaire)'!A:M,9,0),0)</f>
        <v>0</v>
      </c>
      <c r="AA1072" s="135" t="b">
        <v>1</v>
      </c>
      <c r="AB1072" s="135" t="b">
        <v>0</v>
      </c>
      <c r="AC1072" s="135" t="b">
        <f t="shared" si="182"/>
        <v>0</v>
      </c>
      <c r="AD1072" s="135" t="b">
        <f t="shared" si="183"/>
        <v>0</v>
      </c>
      <c r="AE1072" s="135" t="b">
        <f t="shared" si="184"/>
        <v>0</v>
      </c>
      <c r="AF1072" s="135" t="b">
        <f>AND(AC1072,$V1072&lt;=Synthèse!$B$44)</f>
        <v>0</v>
      </c>
      <c r="AG1072" s="135" t="b">
        <f>AND(AD1072,$V1072&lt;=Synthèse!$B$44)</f>
        <v>0</v>
      </c>
      <c r="AH1072" s="135" t="b">
        <f>AND(AE1072,$V1072&lt;=Synthèse!$B$44)</f>
        <v>0</v>
      </c>
      <c r="AI1072" s="137" t="b">
        <v>0</v>
      </c>
      <c r="AJ1072" s="137" t="b">
        <v>0</v>
      </c>
      <c r="AK1072" s="137" t="b">
        <f t="shared" si="185"/>
        <v>0</v>
      </c>
      <c r="AL1072" s="137" t="b">
        <f t="shared" si="186"/>
        <v>0</v>
      </c>
      <c r="AM1072" s="137" t="b">
        <f>AND(AK1072,$V1072&lt;=Synthèse!$B$44)</f>
        <v>0</v>
      </c>
      <c r="AN1072" s="137" t="b">
        <f>AND(AL1072,$V1072&lt;=Synthèse!$B$44)</f>
        <v>0</v>
      </c>
    </row>
    <row r="1073" spans="1:40">
      <c r="A1073" s="17">
        <v>579364</v>
      </c>
      <c r="B1073" t="str">
        <f ca="1">VLOOKUP(A1073,'Fichier FI (en entrée)'!B:AH,3,0)</f>
        <v>SDQPPTCEGP</v>
      </c>
      <c r="C1073">
        <f t="shared" si="176"/>
        <v>1657</v>
      </c>
      <c r="D1073">
        <f t="shared" si="177"/>
        <v>-4.5500000000000007</v>
      </c>
      <c r="E1073" s="14" t="str">
        <f>VLOOKUP(A1073,'Fichier FI (en entrée)'!B:AH,2,0)</f>
        <v>EV</v>
      </c>
      <c r="F1073" s="14" t="b">
        <f t="shared" si="178"/>
        <v>1</v>
      </c>
      <c r="G1073" s="14" t="b">
        <f>IFERROR(VLOOKUP(A1073,'Calculs FA (auto)'!A:F,6,0),FALSE)</f>
        <v>1</v>
      </c>
      <c r="H1073" s="14" t="b">
        <f t="shared" si="179"/>
        <v>1</v>
      </c>
      <c r="I1073" s="16">
        <f>IFERROR(VLOOKUP(A1073,'Moyennes FI (en entrée)'!B:N,7,0),"")</f>
        <v>10.45</v>
      </c>
      <c r="J1073" s="16">
        <f>IFERROR(VLOOKUP(VLOOKUP(A1073,'Fichier FI (en entrée)'!B:AH,33,0),Modificateurs!A$2:B$5,2,0),0)</f>
        <v>-3</v>
      </c>
      <c r="K1073" s="16">
        <f>IFERROR(VLOOKUP(VLOOKUP(A1073,'Redoub FI (en entrée)'!B:N,7,0),Modificateurs!A$8:B$11,2,0),0)</f>
        <v>0</v>
      </c>
      <c r="L1073" s="16">
        <f>IFERROR(VLOOKUP(M1073,Modificateurs!D$1:E$94,2,0),0)</f>
        <v>-12</v>
      </c>
      <c r="M1073" t="str">
        <f>VLOOKUP(A1073,'Fichier FI (en entrée)'!B:AH,16,0)&amp;" "&amp;VLOOKUP(A1073,'Fichier FI (en entrée)'!B:AH,20,0)&amp;" "&amp;VLOOKUP(A1073,'Fichier FI (en entrée)'!B:AH,27,0)&amp;" "&amp;VLOOKUP(A1073,'Fichier FI (en entrée)'!B:AH,29,0)</f>
        <v xml:space="preserve">P Comptabilité  </v>
      </c>
      <c r="N1073" t="str">
        <f>VLOOKUP(A1073,'Fichier FI (en entrée)'!B:AH,8,0)</f>
        <v>En Terminale</v>
      </c>
      <c r="O1073" t="b">
        <f>AND(C1073&gt;Synthèse!B$8,C1073&lt;Synthèse!B$10,NOT(Y1073))</f>
        <v>0</v>
      </c>
      <c r="P1073" t="s">
        <v>2263</v>
      </c>
      <c r="Q1073" s="60">
        <f>ROUNDUP(C1073/(Synthèse!$B$4+Synthèse!$B$1)*8,0)</f>
        <v>8</v>
      </c>
      <c r="R1073" s="60">
        <f>IFERROR(VLOOKUP(A1073,'Evaluations (formulaire)'!A:P,6,0)+VLOOKUP(A1073,'Evaluations (formulaire)'!A:P,7,0),0)</f>
        <v>0</v>
      </c>
      <c r="S1073" s="60">
        <f>IFERROR(VLOOKUP(A1073,'Evaluations (formulaire)'!A:P,8,0),0)</f>
        <v>0</v>
      </c>
      <c r="T1073" s="60">
        <f>IF(AND(ISBLANK(P1073),Q1073&lt;=2),Synthèse!$B$41,IF(AND(ISBLANK(P1073),Q1073&gt;=7),Synthèse!$C$41,R1073+S1073))</f>
        <v>0</v>
      </c>
      <c r="U1073" s="60">
        <f t="shared" si="180"/>
        <v>-4.5500000000000007</v>
      </c>
      <c r="V1073" s="60">
        <f t="shared" si="181"/>
        <v>1657</v>
      </c>
      <c r="X1073" s="26">
        <v>367</v>
      </c>
      <c r="Y1073" s="26" t="b">
        <f>IFERROR(VLOOKUP(A1073,'Calculs FA (auto)'!A:O,15,0),FALSE)</f>
        <v>0</v>
      </c>
      <c r="Z1073" s="26">
        <f>IFERROR(VLOOKUP(A1073,'Evaluations (formulaire)'!A:M,9,0),0)</f>
        <v>0</v>
      </c>
      <c r="AA1073" s="135" t="b">
        <v>0</v>
      </c>
      <c r="AB1073" s="135" t="b">
        <v>1</v>
      </c>
      <c r="AC1073" s="135" t="b">
        <f t="shared" si="182"/>
        <v>0</v>
      </c>
      <c r="AD1073" s="135" t="b">
        <f t="shared" si="183"/>
        <v>1</v>
      </c>
      <c r="AE1073" s="135" t="b">
        <f t="shared" si="184"/>
        <v>0</v>
      </c>
      <c r="AF1073" s="135" t="b">
        <f>AND(AC1073,$V1073&lt;=Synthèse!$B$44)</f>
        <v>0</v>
      </c>
      <c r="AG1073" s="135" t="b">
        <f>AND(AD1073,$V1073&lt;=Synthèse!$B$44)</f>
        <v>0</v>
      </c>
      <c r="AH1073" s="135" t="b">
        <f>AND(AE1073,$V1073&lt;=Synthèse!$B$44)</f>
        <v>0</v>
      </c>
      <c r="AI1073" s="137" t="b">
        <v>1</v>
      </c>
      <c r="AJ1073" s="137" t="b">
        <v>0</v>
      </c>
      <c r="AK1073" s="137" t="b">
        <f t="shared" si="185"/>
        <v>1</v>
      </c>
      <c r="AL1073" s="137" t="b">
        <f t="shared" si="186"/>
        <v>0</v>
      </c>
      <c r="AM1073" s="137" t="b">
        <f>AND(AK1073,$V1073&lt;=Synthèse!$B$44)</f>
        <v>0</v>
      </c>
      <c r="AN1073" s="137" t="b">
        <f>AND(AL1073,$V1073&lt;=Synthèse!$B$44)</f>
        <v>0</v>
      </c>
    </row>
    <row r="1074" spans="1:40">
      <c r="A1074" s="17">
        <v>579372</v>
      </c>
      <c r="B1074" t="str">
        <f ca="1">VLOOKUP(A1074,'Fichier FI (en entrée)'!B:AH,3,0)</f>
        <v>UKIPXIWZPG</v>
      </c>
      <c r="C1074">
        <f t="shared" si="176"/>
        <v>2097</v>
      </c>
      <c r="D1074">
        <f t="shared" si="177"/>
        <v>-100</v>
      </c>
      <c r="E1074" s="14" t="str">
        <f>VLOOKUP(A1074,'Fichier FI (en entrée)'!B:AH,2,0)</f>
        <v>ENV</v>
      </c>
      <c r="F1074" s="14" t="b">
        <f t="shared" si="178"/>
        <v>0</v>
      </c>
      <c r="G1074" s="14" t="b">
        <f>IFERROR(VLOOKUP(A1074,'Calculs FA (auto)'!A:F,6,0),FALSE)</f>
        <v>0</v>
      </c>
      <c r="H1074" s="14" t="b">
        <f t="shared" si="179"/>
        <v>0</v>
      </c>
      <c r="I1074" s="16" t="str">
        <f>IFERROR(VLOOKUP(A1074,'Moyennes FI (en entrée)'!B:N,7,0),"")</f>
        <v/>
      </c>
      <c r="J1074" s="16">
        <f>IFERROR(VLOOKUP(VLOOKUP(A1074,'Fichier FI (en entrée)'!B:AH,33,0),Modificateurs!A$2:B$5,2,0),0)</f>
        <v>1</v>
      </c>
      <c r="K1074" s="16">
        <f>IFERROR(VLOOKUP(VLOOKUP(A1074,'Redoub FI (en entrée)'!B:N,7,0),Modificateurs!A$8:B$11,2,0),0)</f>
        <v>0</v>
      </c>
      <c r="L1074" s="16">
        <f>IFERROR(VLOOKUP(M1074,Modificateurs!D$1:E$94,2,0),0)</f>
        <v>-8</v>
      </c>
      <c r="M1074" t="str">
        <f>VLOOKUP(A1074,'Fichier FI (en entrée)'!B:AH,16,0)&amp;" "&amp;VLOOKUP(A1074,'Fichier FI (en entrée)'!B:AH,20,0)&amp;" "&amp;VLOOKUP(A1074,'Fichier FI (en entrée)'!B:AH,27,0)&amp;" "&amp;VLOOKUP(A1074,'Fichier FI (en entrée)'!B:AH,29,0)</f>
        <v xml:space="preserve">ES Sciences sociales et politiques  </v>
      </c>
      <c r="N1074" t="str">
        <f>VLOOKUP(A1074,'Fichier FI (en entrée)'!B:AH,8,0)</f>
        <v>En Terminale</v>
      </c>
      <c r="O1074" t="b">
        <f>AND(C1074&gt;Synthèse!B$8,C1074&lt;Synthèse!B$10,NOT(Y1074))</f>
        <v>0</v>
      </c>
      <c r="Q1074" s="60">
        <f>ROUNDUP(C1074/(Synthèse!$B$4+Synthèse!$B$1)*8,0)</f>
        <v>10</v>
      </c>
      <c r="R1074" s="60">
        <f>IFERROR(VLOOKUP(A1074,'Evaluations (formulaire)'!A:P,6,0)+VLOOKUP(A1074,'Evaluations (formulaire)'!A:P,7,0),0)</f>
        <v>0</v>
      </c>
      <c r="S1074" s="60">
        <f>IFERROR(VLOOKUP(A1074,'Evaluations (formulaire)'!A:P,8,0),0)</f>
        <v>0</v>
      </c>
      <c r="T1074" s="60">
        <f>IF(AND(ISBLANK(P1074),Q1074&lt;=2),Synthèse!$B$41,IF(AND(ISBLANK(P1074),Q1074&gt;=7),Synthèse!$C$41,R1074+S1074))</f>
        <v>4.6296296296296294E-3</v>
      </c>
      <c r="U1074" s="60">
        <f t="shared" si="180"/>
        <v>-99.995370370370367</v>
      </c>
      <c r="V1074" s="60">
        <f t="shared" si="181"/>
        <v>1983</v>
      </c>
      <c r="X1074" s="26">
        <v>869</v>
      </c>
      <c r="Y1074" s="26" t="b">
        <f>IFERROR(VLOOKUP(A1074,'Calculs FA (auto)'!A:O,15,0),FALSE)</f>
        <v>0</v>
      </c>
      <c r="Z1074" s="26">
        <f>IFERROR(VLOOKUP(A1074,'Evaluations (formulaire)'!A:M,9,0),0)</f>
        <v>0</v>
      </c>
      <c r="AA1074" s="135" t="b">
        <v>0</v>
      </c>
      <c r="AB1074" s="135" t="b">
        <v>1</v>
      </c>
      <c r="AC1074" s="135" t="b">
        <f t="shared" si="182"/>
        <v>0</v>
      </c>
      <c r="AD1074" s="135" t="b">
        <f t="shared" si="183"/>
        <v>0</v>
      </c>
      <c r="AE1074" s="135" t="b">
        <f t="shared" si="184"/>
        <v>0</v>
      </c>
      <c r="AF1074" s="135" t="b">
        <f>AND(AC1074,$V1074&lt;=Synthèse!$B$44)</f>
        <v>0</v>
      </c>
      <c r="AG1074" s="135" t="b">
        <f>AND(AD1074,$V1074&lt;=Synthèse!$B$44)</f>
        <v>0</v>
      </c>
      <c r="AH1074" s="135" t="b">
        <f>AND(AE1074,$V1074&lt;=Synthèse!$B$44)</f>
        <v>0</v>
      </c>
      <c r="AI1074" s="137" t="b">
        <v>1</v>
      </c>
      <c r="AJ1074" s="137" t="b">
        <v>0</v>
      </c>
      <c r="AK1074" s="137" t="b">
        <f t="shared" si="185"/>
        <v>0</v>
      </c>
      <c r="AL1074" s="137" t="b">
        <f t="shared" si="186"/>
        <v>0</v>
      </c>
      <c r="AM1074" s="137" t="b">
        <f>AND(AK1074,$V1074&lt;=Synthèse!$B$44)</f>
        <v>0</v>
      </c>
      <c r="AN1074" s="137" t="b">
        <f>AND(AL1074,$V1074&lt;=Synthèse!$B$44)</f>
        <v>0</v>
      </c>
    </row>
    <row r="1075" spans="1:40">
      <c r="A1075" s="17">
        <v>579443</v>
      </c>
      <c r="B1075" t="str">
        <f ca="1">VLOOKUP(A1075,'Fichier FI (en entrée)'!B:AH,3,0)</f>
        <v>PDNSRIGHYZ</v>
      </c>
      <c r="C1075">
        <f t="shared" si="176"/>
        <v>1043</v>
      </c>
      <c r="D1075">
        <f t="shared" si="177"/>
        <v>9.99</v>
      </c>
      <c r="E1075" s="14" t="str">
        <f>VLOOKUP(A1075,'Fichier FI (en entrée)'!B:AH,2,0)</f>
        <v>EV</v>
      </c>
      <c r="F1075" s="14" t="b">
        <f t="shared" si="178"/>
        <v>1</v>
      </c>
      <c r="G1075" s="14" t="b">
        <f>IFERROR(VLOOKUP(A1075,'Calculs FA (auto)'!A:F,6,0),FALSE)</f>
        <v>1</v>
      </c>
      <c r="H1075" s="14" t="b">
        <f t="shared" si="179"/>
        <v>1</v>
      </c>
      <c r="I1075" s="16">
        <f>IFERROR(VLOOKUP(A1075,'Moyennes FI (en entrée)'!B:N,7,0),"")</f>
        <v>8.99</v>
      </c>
      <c r="J1075" s="16">
        <f>IFERROR(VLOOKUP(VLOOKUP(A1075,'Fichier FI (en entrée)'!B:AH,33,0),Modificateurs!A$2:B$5,2,0),0)</f>
        <v>0</v>
      </c>
      <c r="K1075" s="16">
        <f>IFERROR(VLOOKUP(VLOOKUP(A1075,'Redoub FI (en entrée)'!B:N,7,0),Modificateurs!A$8:B$11,2,0),0)</f>
        <v>0</v>
      </c>
      <c r="L1075" s="16">
        <f>IFERROR(VLOOKUP(M1075,Modificateurs!D$1:E$94,2,0),0)</f>
        <v>1</v>
      </c>
      <c r="M1075" t="str">
        <f>VLOOKUP(A1075,'Fichier FI (en entrée)'!B:AH,16,0)&amp;" "&amp;VLOOKUP(A1075,'Fichier FI (en entrée)'!B:AH,20,0)&amp;" "&amp;VLOOKUP(A1075,'Fichier FI (en entrée)'!B:AH,27,0)&amp;" "&amp;VLOOKUP(A1075,'Fichier FI (en entrée)'!B:AH,29,0)</f>
        <v xml:space="preserve">S Sciences de la vie et de la terre  </v>
      </c>
      <c r="N1075" t="str">
        <f>VLOOKUP(A1075,'Fichier FI (en entrée)'!B:AH,8,0)</f>
        <v>En Terminale</v>
      </c>
      <c r="O1075" t="b">
        <f>AND(C1075&gt;Synthèse!B$8,C1075&lt;Synthèse!B$10,NOT(Y1075))</f>
        <v>0</v>
      </c>
      <c r="P1075" s="17" t="s">
        <v>2266</v>
      </c>
      <c r="Q1075" s="60">
        <f>ROUNDUP(C1075/(Synthèse!$B$4+Synthèse!$B$1)*8,0)</f>
        <v>5</v>
      </c>
      <c r="R1075" s="60">
        <f>IFERROR(VLOOKUP(A1075,'Evaluations (formulaire)'!A:P,6,0)+VLOOKUP(A1075,'Evaluations (formulaire)'!A:P,7,0),0)</f>
        <v>0</v>
      </c>
      <c r="S1075" s="60">
        <f>IFERROR(VLOOKUP(A1075,'Evaluations (formulaire)'!A:P,8,0),0)</f>
        <v>0</v>
      </c>
      <c r="T1075" s="60">
        <f>IF(AND(ISBLANK(P1075),Q1075&lt;=2),Synthèse!$B$41,IF(AND(ISBLANK(P1075),Q1075&gt;=7),Synthèse!$C$41,R1075+S1075))</f>
        <v>0</v>
      </c>
      <c r="U1075" s="60">
        <f t="shared" si="180"/>
        <v>9.99</v>
      </c>
      <c r="V1075" s="60">
        <f t="shared" si="181"/>
        <v>1043</v>
      </c>
      <c r="X1075" s="26">
        <v>1299</v>
      </c>
      <c r="Y1075" s="26" t="b">
        <f>IFERROR(VLOOKUP(A1075,'Calculs FA (auto)'!A:O,15,0),FALSE)</f>
        <v>1</v>
      </c>
      <c r="Z1075" s="26">
        <f>IFERROR(VLOOKUP(A1075,'Evaluations (formulaire)'!A:M,9,0),0)</f>
        <v>0</v>
      </c>
      <c r="AA1075" s="135" t="b">
        <v>1</v>
      </c>
      <c r="AB1075" s="135" t="b">
        <v>0</v>
      </c>
      <c r="AC1075" s="135" t="b">
        <f t="shared" si="182"/>
        <v>1</v>
      </c>
      <c r="AD1075" s="135" t="b">
        <f t="shared" si="183"/>
        <v>0</v>
      </c>
      <c r="AE1075" s="135" t="b">
        <f t="shared" si="184"/>
        <v>0</v>
      </c>
      <c r="AF1075" s="135" t="b">
        <f>AND(AC1075,$V1075&lt;=Synthèse!$B$44)</f>
        <v>0</v>
      </c>
      <c r="AG1075" s="135" t="b">
        <f>AND(AD1075,$V1075&lt;=Synthèse!$B$44)</f>
        <v>0</v>
      </c>
      <c r="AH1075" s="135" t="b">
        <f>AND(AE1075,$V1075&lt;=Synthèse!$B$44)</f>
        <v>0</v>
      </c>
      <c r="AI1075" s="137" t="b">
        <v>0</v>
      </c>
      <c r="AJ1075" s="137" t="b">
        <v>1</v>
      </c>
      <c r="AK1075" s="137" t="b">
        <f t="shared" si="185"/>
        <v>0</v>
      </c>
      <c r="AL1075" s="137" t="b">
        <f t="shared" si="186"/>
        <v>1</v>
      </c>
      <c r="AM1075" s="137" t="b">
        <f>AND(AK1075,$V1075&lt;=Synthèse!$B$44)</f>
        <v>0</v>
      </c>
      <c r="AN1075" s="137" t="b">
        <f>AND(AL1075,$V1075&lt;=Synthèse!$B$44)</f>
        <v>0</v>
      </c>
    </row>
    <row r="1076" spans="1:40">
      <c r="A1076" s="17">
        <v>579456</v>
      </c>
      <c r="B1076" t="str">
        <f ca="1">VLOOKUP(A1076,'Fichier FI (en entrée)'!B:AH,3,0)</f>
        <v>CFZJQVHHSL</v>
      </c>
      <c r="C1076">
        <f t="shared" si="176"/>
        <v>1172</v>
      </c>
      <c r="D1076">
        <f t="shared" si="177"/>
        <v>8.35</v>
      </c>
      <c r="E1076" s="14" t="str">
        <f>VLOOKUP(A1076,'Fichier FI (en entrée)'!B:AH,2,0)</f>
        <v>EV</v>
      </c>
      <c r="F1076" s="14" t="b">
        <f t="shared" si="178"/>
        <v>1</v>
      </c>
      <c r="G1076" s="14" t="b">
        <f>IFERROR(VLOOKUP(A1076,'Calculs FA (auto)'!A:F,6,0),FALSE)</f>
        <v>0</v>
      </c>
      <c r="H1076" s="14" t="b">
        <f t="shared" si="179"/>
        <v>0</v>
      </c>
      <c r="I1076" s="16">
        <f>IFERROR(VLOOKUP(A1076,'Moyennes FI (en entrée)'!B:N,7,0),"")</f>
        <v>6.35</v>
      </c>
      <c r="J1076" s="16">
        <f>IFERROR(VLOOKUP(VLOOKUP(A1076,'Fichier FI (en entrée)'!B:AH,33,0),Modificateurs!A$2:B$5,2,0),0)</f>
        <v>0</v>
      </c>
      <c r="K1076" s="16">
        <f>IFERROR(VLOOKUP(VLOOKUP(A1076,'Redoub FI (en entrée)'!B:N,7,0),Modificateurs!A$8:B$11,2,0),0)</f>
        <v>0</v>
      </c>
      <c r="L1076" s="16">
        <f>IFERROR(VLOOKUP(M1076,Modificateurs!D$1:E$94,2,0),0)</f>
        <v>2</v>
      </c>
      <c r="M1076" t="str">
        <f>VLOOKUP(A1076,'Fichier FI (en entrée)'!B:AH,16,0)&amp;" "&amp;VLOOKUP(A1076,'Fichier FI (en entrée)'!B:AH,20,0)&amp;" "&amp;VLOOKUP(A1076,'Fichier FI (en entrée)'!B:AH,27,0)&amp;" "&amp;VLOOKUP(A1076,'Fichier FI (en entrée)'!B:AH,29,0)</f>
        <v xml:space="preserve">S Physique-chimie  </v>
      </c>
      <c r="N1076" t="str">
        <f>VLOOKUP(A1076,'Fichier FI (en entrée)'!B:AH,8,0)</f>
        <v>En Terminale</v>
      </c>
      <c r="O1076" t="b">
        <f>AND(C1076&gt;Synthèse!B$8,C1076&lt;Synthèse!B$10,NOT(Y1076))</f>
        <v>1</v>
      </c>
      <c r="P1076" s="17" t="s">
        <v>2260</v>
      </c>
      <c r="Q1076" s="60">
        <f>ROUNDUP(C1076/(Synthèse!$B$4+Synthèse!$B$1)*8,0)</f>
        <v>6</v>
      </c>
      <c r="R1076" s="60">
        <f>IFERROR(VLOOKUP(A1076,'Evaluations (formulaire)'!A:P,6,0)+VLOOKUP(A1076,'Evaluations (formulaire)'!A:P,7,0),0)</f>
        <v>0</v>
      </c>
      <c r="S1076" s="60">
        <f>IFERROR(VLOOKUP(A1076,'Evaluations (formulaire)'!A:P,8,0),0)</f>
        <v>0</v>
      </c>
      <c r="T1076" s="60">
        <f>IF(AND(ISBLANK(P1076),Q1076&lt;=2),Synthèse!$B$41,IF(AND(ISBLANK(P1076),Q1076&gt;=7),Synthèse!$C$41,R1076+S1076))</f>
        <v>0</v>
      </c>
      <c r="U1076" s="60">
        <f t="shared" si="180"/>
        <v>8.35</v>
      </c>
      <c r="V1076" s="60">
        <f t="shared" si="181"/>
        <v>1170</v>
      </c>
      <c r="X1076" s="26">
        <v>2011</v>
      </c>
      <c r="Y1076" s="26" t="b">
        <f>IFERROR(VLOOKUP(A1076,'Calculs FA (auto)'!A:O,15,0),FALSE)</f>
        <v>0</v>
      </c>
      <c r="Z1076" s="26">
        <f>IFERROR(VLOOKUP(A1076,'Evaluations (formulaire)'!A:M,9,0),0)</f>
        <v>0</v>
      </c>
      <c r="AA1076" s="135" t="b">
        <v>1</v>
      </c>
      <c r="AB1076" s="135" t="b">
        <v>0</v>
      </c>
      <c r="AC1076" s="135" t="b">
        <f t="shared" si="182"/>
        <v>1</v>
      </c>
      <c r="AD1076" s="135" t="b">
        <f t="shared" si="183"/>
        <v>0</v>
      </c>
      <c r="AE1076" s="135" t="b">
        <f t="shared" si="184"/>
        <v>0</v>
      </c>
      <c r="AF1076" s="135" t="b">
        <f>AND(AC1076,$V1076&lt;=Synthèse!$B$44)</f>
        <v>0</v>
      </c>
      <c r="AG1076" s="135" t="b">
        <f>AND(AD1076,$V1076&lt;=Synthèse!$B$44)</f>
        <v>0</v>
      </c>
      <c r="AH1076" s="135" t="b">
        <f>AND(AE1076,$V1076&lt;=Synthèse!$B$44)</f>
        <v>0</v>
      </c>
      <c r="AI1076" s="137" t="b">
        <v>0</v>
      </c>
      <c r="AJ1076" s="137" t="b">
        <v>0</v>
      </c>
      <c r="AK1076" s="137" t="b">
        <f t="shared" si="185"/>
        <v>0</v>
      </c>
      <c r="AL1076" s="137" t="b">
        <f t="shared" si="186"/>
        <v>0</v>
      </c>
      <c r="AM1076" s="137" t="b">
        <f>AND(AK1076,$V1076&lt;=Synthèse!$B$44)</f>
        <v>0</v>
      </c>
      <c r="AN1076" s="137" t="b">
        <f>AND(AL1076,$V1076&lt;=Synthèse!$B$44)</f>
        <v>0</v>
      </c>
    </row>
    <row r="1077" spans="1:40">
      <c r="A1077" s="17">
        <v>579501</v>
      </c>
      <c r="B1077" t="str">
        <f ca="1">VLOOKUP(A1077,'Fichier FI (en entrée)'!B:AH,3,0)</f>
        <v>NTFFTESCKM</v>
      </c>
      <c r="C1077">
        <f t="shared" si="176"/>
        <v>1310</v>
      </c>
      <c r="D1077">
        <f t="shared" si="177"/>
        <v>5.57</v>
      </c>
      <c r="E1077" s="14" t="str">
        <f>VLOOKUP(A1077,'Fichier FI (en entrée)'!B:AH,2,0)</f>
        <v>EV</v>
      </c>
      <c r="F1077" s="14" t="b">
        <f t="shared" si="178"/>
        <v>1</v>
      </c>
      <c r="G1077" s="14" t="b">
        <f>IFERROR(VLOOKUP(A1077,'Calculs FA (auto)'!A:F,6,0),FALSE)</f>
        <v>0</v>
      </c>
      <c r="H1077" s="14" t="b">
        <f t="shared" si="179"/>
        <v>0</v>
      </c>
      <c r="I1077" s="16">
        <f>IFERROR(VLOOKUP(A1077,'Moyennes FI (en entrée)'!B:N,7,0),"")</f>
        <v>10.57</v>
      </c>
      <c r="J1077" s="16">
        <f>IFERROR(VLOOKUP(VLOOKUP(A1077,'Fichier FI (en entrée)'!B:AH,33,0),Modificateurs!A$2:B$5,2,0),0)</f>
        <v>1</v>
      </c>
      <c r="K1077" s="16">
        <f>IFERROR(VLOOKUP(VLOOKUP(A1077,'Redoub FI (en entrée)'!B:N,7,0),Modificateurs!A$8:B$11,2,0),0)</f>
        <v>0</v>
      </c>
      <c r="L1077" s="16">
        <f>IFERROR(VLOOKUP(M1077,Modificateurs!D$1:E$94,2,0),0)</f>
        <v>-6</v>
      </c>
      <c r="M1077" t="str">
        <f>VLOOKUP(A1077,'Fichier FI (en entrée)'!B:AH,16,0)&amp;" "&amp;VLOOKUP(A1077,'Fichier FI (en entrée)'!B:AH,20,0)&amp;" "&amp;VLOOKUP(A1077,'Fichier FI (en entrée)'!B:AH,27,0)&amp;" "&amp;VLOOKUP(A1077,'Fichier FI (en entrée)'!B:AH,29,0)</f>
        <v xml:space="preserve">ES Economie approfondie  </v>
      </c>
      <c r="N1077" t="str">
        <f>VLOOKUP(A1077,'Fichier FI (en entrée)'!B:AH,8,0)</f>
        <v>En Terminale</v>
      </c>
      <c r="O1077" t="b">
        <f>AND(C1077&gt;Synthèse!B$8,C1077&lt;Synthèse!B$10,NOT(Y1077))</f>
        <v>0</v>
      </c>
      <c r="P1077" t="s">
        <v>2285</v>
      </c>
      <c r="Q1077" s="60">
        <f>ROUNDUP(C1077/(Synthèse!$B$4+Synthèse!$B$1)*8,0)</f>
        <v>7</v>
      </c>
      <c r="R1077" s="60">
        <f>IFERROR(VLOOKUP(A1077,'Evaluations (formulaire)'!A:P,6,0)+VLOOKUP(A1077,'Evaluations (formulaire)'!A:P,7,0),0)</f>
        <v>0</v>
      </c>
      <c r="S1077" s="60">
        <f>IFERROR(VLOOKUP(A1077,'Evaluations (formulaire)'!A:P,8,0),0)</f>
        <v>0</v>
      </c>
      <c r="T1077" s="60">
        <f>IF(AND(ISBLANK(P1077),Q1077&lt;=2),Synthèse!$B$41,IF(AND(ISBLANK(P1077),Q1077&gt;=7),Synthèse!$C$41,R1077+S1077))</f>
        <v>0</v>
      </c>
      <c r="U1077" s="60">
        <f t="shared" si="180"/>
        <v>5.57</v>
      </c>
      <c r="V1077" s="60">
        <f t="shared" si="181"/>
        <v>1310</v>
      </c>
      <c r="X1077" s="26">
        <v>454</v>
      </c>
      <c r="Y1077" s="26" t="b">
        <f>IFERROR(VLOOKUP(A1077,'Calculs FA (auto)'!A:O,15,0),FALSE)</f>
        <v>0</v>
      </c>
      <c r="Z1077" s="26">
        <f>IFERROR(VLOOKUP(A1077,'Evaluations (formulaire)'!A:M,9,0),0)</f>
        <v>0</v>
      </c>
      <c r="AA1077" s="135" t="b">
        <v>1</v>
      </c>
      <c r="AB1077" s="135" t="b">
        <v>0</v>
      </c>
      <c r="AC1077" s="135" t="b">
        <f t="shared" si="182"/>
        <v>1</v>
      </c>
      <c r="AD1077" s="135" t="b">
        <f t="shared" si="183"/>
        <v>0</v>
      </c>
      <c r="AE1077" s="135" t="b">
        <f t="shared" si="184"/>
        <v>0</v>
      </c>
      <c r="AF1077" s="135" t="b">
        <f>AND(AC1077,$V1077&lt;=Synthèse!$B$44)</f>
        <v>0</v>
      </c>
      <c r="AG1077" s="135" t="b">
        <f>AND(AD1077,$V1077&lt;=Synthèse!$B$44)</f>
        <v>0</v>
      </c>
      <c r="AH1077" s="135" t="b">
        <f>AND(AE1077,$V1077&lt;=Synthèse!$B$44)</f>
        <v>0</v>
      </c>
      <c r="AI1077" s="137" t="b">
        <v>0</v>
      </c>
      <c r="AJ1077" s="137" t="b">
        <v>1</v>
      </c>
      <c r="AK1077" s="137" t="b">
        <f t="shared" si="185"/>
        <v>0</v>
      </c>
      <c r="AL1077" s="137" t="b">
        <f t="shared" si="186"/>
        <v>1</v>
      </c>
      <c r="AM1077" s="137" t="b">
        <f>AND(AK1077,$V1077&lt;=Synthèse!$B$44)</f>
        <v>0</v>
      </c>
      <c r="AN1077" s="137" t="b">
        <f>AND(AL1077,$V1077&lt;=Synthèse!$B$44)</f>
        <v>0</v>
      </c>
    </row>
    <row r="1078" spans="1:40">
      <c r="A1078" s="17">
        <v>579510</v>
      </c>
      <c r="B1078" t="str">
        <f ca="1">VLOOKUP(A1078,'Fichier FI (en entrée)'!B:AH,3,0)</f>
        <v>SYSJGJKIVO</v>
      </c>
      <c r="C1078">
        <f t="shared" si="176"/>
        <v>2097</v>
      </c>
      <c r="D1078">
        <f t="shared" si="177"/>
        <v>-100</v>
      </c>
      <c r="E1078" s="14" t="str">
        <f>VLOOKUP(A1078,'Fichier FI (en entrée)'!B:AH,2,0)</f>
        <v>ENV</v>
      </c>
      <c r="F1078" s="14" t="b">
        <f t="shared" si="178"/>
        <v>0</v>
      </c>
      <c r="G1078" s="14" t="b">
        <f>IFERROR(VLOOKUP(A1078,'Calculs FA (auto)'!A:F,6,0),FALSE)</f>
        <v>0</v>
      </c>
      <c r="H1078" s="14" t="b">
        <f t="shared" si="179"/>
        <v>0</v>
      </c>
      <c r="I1078" s="16" t="str">
        <f>IFERROR(VLOOKUP(A1078,'Moyennes FI (en entrée)'!B:N,7,0),"")</f>
        <v/>
      </c>
      <c r="J1078" s="16">
        <f>IFERROR(VLOOKUP(VLOOKUP(A1078,'Fichier FI (en entrée)'!B:AH,33,0),Modificateurs!A$2:B$5,2,0),0)</f>
        <v>1</v>
      </c>
      <c r="K1078" s="16">
        <f>IFERROR(VLOOKUP(VLOOKUP(A1078,'Redoub FI (en entrée)'!B:N,7,0),Modificateurs!A$8:B$11,2,0),0)</f>
        <v>0</v>
      </c>
      <c r="L1078" s="16">
        <f>IFERROR(VLOOKUP(M1078,Modificateurs!D$1:E$94,2,0),0)</f>
        <v>1</v>
      </c>
      <c r="M1078" t="str">
        <f>VLOOKUP(A1078,'Fichier FI (en entrée)'!B:AH,16,0)&amp;" "&amp;VLOOKUP(A1078,'Fichier FI (en entrée)'!B:AH,20,0)&amp;" "&amp;VLOOKUP(A1078,'Fichier FI (en entrée)'!B:AH,27,0)&amp;" "&amp;VLOOKUP(A1078,'Fichier FI (en entrée)'!B:AH,29,0)</f>
        <v xml:space="preserve">S Sciences de la vie et de la terre  </v>
      </c>
      <c r="N1078" t="str">
        <f>VLOOKUP(A1078,'Fichier FI (en entrée)'!B:AH,8,0)</f>
        <v>En Terminale</v>
      </c>
      <c r="O1078" t="b">
        <f>AND(C1078&gt;Synthèse!B$8,C1078&lt;Synthèse!B$10,NOT(Y1078))</f>
        <v>0</v>
      </c>
      <c r="P1078" t="s">
        <v>2285</v>
      </c>
      <c r="Q1078" s="60">
        <f>ROUNDUP(C1078/(Synthèse!$B$4+Synthèse!$B$1)*8,0)</f>
        <v>10</v>
      </c>
      <c r="R1078" s="60">
        <f>IFERROR(VLOOKUP(A1078,'Evaluations (formulaire)'!A:P,6,0)+VLOOKUP(A1078,'Evaluations (formulaire)'!A:P,7,0),0)</f>
        <v>0</v>
      </c>
      <c r="S1078" s="60">
        <f>IFERROR(VLOOKUP(A1078,'Evaluations (formulaire)'!A:P,8,0),0)</f>
        <v>0</v>
      </c>
      <c r="T1078" s="60">
        <f>IF(AND(ISBLANK(P1078),Q1078&lt;=2),Synthèse!$B$41,IF(AND(ISBLANK(P1078),Q1078&gt;=7),Synthèse!$C$41,R1078+S1078))</f>
        <v>0</v>
      </c>
      <c r="U1078" s="60">
        <f t="shared" si="180"/>
        <v>-100</v>
      </c>
      <c r="V1078" s="60">
        <f t="shared" si="181"/>
        <v>2096</v>
      </c>
      <c r="X1078" s="26">
        <v>1804</v>
      </c>
      <c r="Y1078" s="26" t="b">
        <f>IFERROR(VLOOKUP(A1078,'Calculs FA (auto)'!A:O,15,0),FALSE)</f>
        <v>0</v>
      </c>
      <c r="Z1078" s="26">
        <f>IFERROR(VLOOKUP(A1078,'Evaluations (formulaire)'!A:M,9,0),0)</f>
        <v>0</v>
      </c>
      <c r="AA1078" s="135" t="b">
        <v>1</v>
      </c>
      <c r="AB1078" s="135" t="b">
        <v>0</v>
      </c>
      <c r="AC1078" s="135" t="b">
        <f t="shared" si="182"/>
        <v>0</v>
      </c>
      <c r="AD1078" s="135" t="b">
        <f t="shared" si="183"/>
        <v>0</v>
      </c>
      <c r="AE1078" s="135" t="b">
        <f t="shared" si="184"/>
        <v>0</v>
      </c>
      <c r="AF1078" s="135" t="b">
        <f>AND(AC1078,$V1078&lt;=Synthèse!$B$44)</f>
        <v>0</v>
      </c>
      <c r="AG1078" s="135" t="b">
        <f>AND(AD1078,$V1078&lt;=Synthèse!$B$44)</f>
        <v>0</v>
      </c>
      <c r="AH1078" s="135" t="b">
        <f>AND(AE1078,$V1078&lt;=Synthèse!$B$44)</f>
        <v>0</v>
      </c>
      <c r="AI1078" s="137" t="b">
        <v>0</v>
      </c>
      <c r="AJ1078" s="137" t="b">
        <v>1</v>
      </c>
      <c r="AK1078" s="137" t="b">
        <f t="shared" si="185"/>
        <v>0</v>
      </c>
      <c r="AL1078" s="137" t="b">
        <f t="shared" si="186"/>
        <v>0</v>
      </c>
      <c r="AM1078" s="137" t="b">
        <f>AND(AK1078,$V1078&lt;=Synthèse!$B$44)</f>
        <v>0</v>
      </c>
      <c r="AN1078" s="137" t="b">
        <f>AND(AL1078,$V1078&lt;=Synthèse!$B$44)</f>
        <v>0</v>
      </c>
    </row>
    <row r="1079" spans="1:40">
      <c r="A1079" s="17">
        <v>579540</v>
      </c>
      <c r="B1079" t="str">
        <f ca="1">VLOOKUP(A1079,'Fichier FI (en entrée)'!B:AH,3,0)</f>
        <v>GYNBGREPJZ</v>
      </c>
      <c r="C1079">
        <f t="shared" si="176"/>
        <v>597</v>
      </c>
      <c r="D1079">
        <f t="shared" si="177"/>
        <v>12.91</v>
      </c>
      <c r="E1079" s="14" t="str">
        <f>VLOOKUP(A1079,'Fichier FI (en entrée)'!B:AH,2,0)</f>
        <v>EV</v>
      </c>
      <c r="F1079" s="14" t="b">
        <f t="shared" si="178"/>
        <v>1</v>
      </c>
      <c r="G1079" s="14" t="b">
        <f>IFERROR(VLOOKUP(A1079,'Calculs FA (auto)'!A:F,6,0),FALSE)</f>
        <v>0</v>
      </c>
      <c r="H1079" s="14" t="b">
        <f t="shared" si="179"/>
        <v>0</v>
      </c>
      <c r="I1079" s="16">
        <f>IFERROR(VLOOKUP(A1079,'Moyennes FI (en entrée)'!B:N,7,0),"")</f>
        <v>9.91</v>
      </c>
      <c r="J1079" s="16">
        <f>IFERROR(VLOOKUP(VLOOKUP(A1079,'Fichier FI (en entrée)'!B:AH,33,0),Modificateurs!A$2:B$5,2,0),0)</f>
        <v>1</v>
      </c>
      <c r="K1079" s="16">
        <f>IFERROR(VLOOKUP(VLOOKUP(A1079,'Redoub FI (en entrée)'!B:N,7,0),Modificateurs!A$8:B$11,2,0),0)</f>
        <v>0</v>
      </c>
      <c r="L1079" s="16">
        <f>IFERROR(VLOOKUP(M1079,Modificateurs!D$1:E$94,2,0),0)</f>
        <v>2</v>
      </c>
      <c r="M1079" t="str">
        <f>VLOOKUP(A1079,'Fichier FI (en entrée)'!B:AH,16,0)&amp;" "&amp;VLOOKUP(A1079,'Fichier FI (en entrée)'!B:AH,20,0)&amp;" "&amp;VLOOKUP(A1079,'Fichier FI (en entrée)'!B:AH,27,0)&amp;" "&amp;VLOOKUP(A1079,'Fichier FI (en entrée)'!B:AH,29,0)</f>
        <v xml:space="preserve">S Physique-chimie  </v>
      </c>
      <c r="N1079" t="str">
        <f>VLOOKUP(A1079,'Fichier FI (en entrée)'!B:AH,8,0)</f>
        <v>En Terminale</v>
      </c>
      <c r="O1079" t="b">
        <f>AND(C1079&gt;Synthèse!B$8,C1079&lt;Synthèse!B$10,NOT(Y1079))</f>
        <v>1</v>
      </c>
      <c r="P1079" t="s">
        <v>2264</v>
      </c>
      <c r="Q1079" s="60">
        <f>ROUNDUP(C1079/(Synthèse!$B$4+Synthèse!$B$1)*8,0)</f>
        <v>3</v>
      </c>
      <c r="R1079" s="60">
        <f>IFERROR(VLOOKUP(A1079,'Evaluations (formulaire)'!A:P,6,0)+VLOOKUP(A1079,'Evaluations (formulaire)'!A:P,7,0),0)</f>
        <v>0</v>
      </c>
      <c r="S1079" s="60">
        <f>IFERROR(VLOOKUP(A1079,'Evaluations (formulaire)'!A:P,8,0),0)</f>
        <v>0</v>
      </c>
      <c r="T1079" s="60">
        <f>IF(AND(ISBLANK(P1079),Q1079&lt;=2),Synthèse!$B$41,IF(AND(ISBLANK(P1079),Q1079&gt;=7),Synthèse!$C$41,R1079+S1079))</f>
        <v>0</v>
      </c>
      <c r="U1079" s="60">
        <f t="shared" si="180"/>
        <v>12.91</v>
      </c>
      <c r="V1079" s="60">
        <f t="shared" si="181"/>
        <v>598</v>
      </c>
      <c r="X1079" s="26">
        <v>1294</v>
      </c>
      <c r="Y1079" s="26" t="b">
        <f>IFERROR(VLOOKUP(A1079,'Calculs FA (auto)'!A:O,15,0),FALSE)</f>
        <v>0</v>
      </c>
      <c r="Z1079" s="26">
        <f>IFERROR(VLOOKUP(A1079,'Evaluations (formulaire)'!A:M,9,0),0)</f>
        <v>0</v>
      </c>
      <c r="AA1079" s="135" t="b">
        <v>1</v>
      </c>
      <c r="AB1079" s="135" t="b">
        <v>0</v>
      </c>
      <c r="AC1079" s="135" t="b">
        <f t="shared" si="182"/>
        <v>1</v>
      </c>
      <c r="AD1079" s="135" t="b">
        <f t="shared" si="183"/>
        <v>0</v>
      </c>
      <c r="AE1079" s="135" t="b">
        <f t="shared" si="184"/>
        <v>0</v>
      </c>
      <c r="AF1079" s="135" t="b">
        <f>AND(AC1079,$V1079&lt;=Synthèse!$B$44)</f>
        <v>1</v>
      </c>
      <c r="AG1079" s="135" t="b">
        <f>AND(AD1079,$V1079&lt;=Synthèse!$B$44)</f>
        <v>0</v>
      </c>
      <c r="AH1079" s="135" t="b">
        <f>AND(AE1079,$V1079&lt;=Synthèse!$B$44)</f>
        <v>0</v>
      </c>
      <c r="AI1079" s="137" t="b">
        <v>0</v>
      </c>
      <c r="AJ1079" s="137" t="b">
        <v>1</v>
      </c>
      <c r="AK1079" s="137" t="b">
        <f t="shared" si="185"/>
        <v>0</v>
      </c>
      <c r="AL1079" s="137" t="b">
        <f t="shared" si="186"/>
        <v>1</v>
      </c>
      <c r="AM1079" s="137" t="b">
        <f>AND(AK1079,$V1079&lt;=Synthèse!$B$44)</f>
        <v>0</v>
      </c>
      <c r="AN1079" s="137" t="b">
        <f>AND(AL1079,$V1079&lt;=Synthèse!$B$44)</f>
        <v>1</v>
      </c>
    </row>
    <row r="1080" spans="1:40">
      <c r="A1080" s="17">
        <v>579551</v>
      </c>
      <c r="B1080" t="str">
        <f ca="1">VLOOKUP(A1080,'Fichier FI (en entrée)'!B:AH,3,0)</f>
        <v>ETCJASVVXB</v>
      </c>
      <c r="C1080">
        <f t="shared" si="176"/>
        <v>2097</v>
      </c>
      <c r="D1080">
        <f t="shared" si="177"/>
        <v>-100</v>
      </c>
      <c r="E1080" s="14" t="str">
        <f>VLOOKUP(A1080,'Fichier FI (en entrée)'!B:AH,2,0)</f>
        <v>ENV</v>
      </c>
      <c r="F1080" s="14" t="b">
        <f t="shared" si="178"/>
        <v>0</v>
      </c>
      <c r="G1080" s="14" t="b">
        <f>IFERROR(VLOOKUP(A1080,'Calculs FA (auto)'!A:F,6,0),FALSE)</f>
        <v>0</v>
      </c>
      <c r="H1080" s="14" t="b">
        <f t="shared" si="179"/>
        <v>0</v>
      </c>
      <c r="I1080" s="16" t="str">
        <f>IFERROR(VLOOKUP(A1080,'Moyennes FI (en entrée)'!B:N,7,0),"")</f>
        <v/>
      </c>
      <c r="J1080" s="16">
        <f>IFERROR(VLOOKUP(VLOOKUP(A1080,'Fichier FI (en entrée)'!B:AH,33,0),Modificateurs!A$2:B$5,2,0),0)</f>
        <v>-3</v>
      </c>
      <c r="K1080" s="16">
        <f>IFERROR(VLOOKUP(VLOOKUP(A1080,'Redoub FI (en entrée)'!B:N,7,0),Modificateurs!A$8:B$11,2,0),0)</f>
        <v>0</v>
      </c>
      <c r="L1080" s="16">
        <f>IFERROR(VLOOKUP(M1080,Modificateurs!D$1:E$94,2,0),0)</f>
        <v>-12</v>
      </c>
      <c r="M1080" t="str">
        <f>VLOOKUP(A1080,'Fichier FI (en entrée)'!B:AH,16,0)&amp;" "&amp;VLOOKUP(A1080,'Fichier FI (en entrée)'!B:AH,20,0)&amp;" "&amp;VLOOKUP(A1080,'Fichier FI (en entrée)'!B:AH,27,0)&amp;" "&amp;VLOOKUP(A1080,'Fichier FI (en entrée)'!B:AH,29,0)</f>
        <v xml:space="preserve">STMG Mercatique  </v>
      </c>
      <c r="N1080" t="str">
        <f>VLOOKUP(A1080,'Fichier FI (en entrée)'!B:AH,8,0)</f>
        <v>En Terminale</v>
      </c>
      <c r="O1080" t="b">
        <f>AND(C1080&gt;Synthèse!B$8,C1080&lt;Synthèse!B$10,NOT(Y1080))</f>
        <v>0</v>
      </c>
      <c r="P1080" t="s">
        <v>65</v>
      </c>
      <c r="Q1080" s="60">
        <f>ROUNDUP(C1080/(Synthèse!$B$4+Synthèse!$B$1)*8,0)</f>
        <v>10</v>
      </c>
      <c r="R1080" s="60">
        <f>IFERROR(VLOOKUP(A1080,'Evaluations (formulaire)'!A:P,6,0)+VLOOKUP(A1080,'Evaluations (formulaire)'!A:P,7,0),0)</f>
        <v>0</v>
      </c>
      <c r="S1080" s="60">
        <f>IFERROR(VLOOKUP(A1080,'Evaluations (formulaire)'!A:P,8,0),0)</f>
        <v>0</v>
      </c>
      <c r="T1080" s="60">
        <f>IF(AND(ISBLANK(P1080),Q1080&lt;=2),Synthèse!$B$41,IF(AND(ISBLANK(P1080),Q1080&gt;=7),Synthèse!$C$41,R1080+S1080))</f>
        <v>0</v>
      </c>
      <c r="U1080" s="60">
        <f t="shared" si="180"/>
        <v>-100</v>
      </c>
      <c r="V1080" s="60">
        <f t="shared" si="181"/>
        <v>2096</v>
      </c>
      <c r="X1080" s="26">
        <v>1800</v>
      </c>
      <c r="Y1080" s="26" t="b">
        <f>IFERROR(VLOOKUP(A1080,'Calculs FA (auto)'!A:O,15,0),FALSE)</f>
        <v>0</v>
      </c>
      <c r="Z1080" s="26">
        <f>IFERROR(VLOOKUP(A1080,'Evaluations (formulaire)'!A:M,9,0),0)</f>
        <v>0</v>
      </c>
      <c r="AA1080" s="135" t="b">
        <v>0</v>
      </c>
      <c r="AB1080" s="135" t="b">
        <v>0</v>
      </c>
      <c r="AC1080" s="135" t="b">
        <f t="shared" si="182"/>
        <v>0</v>
      </c>
      <c r="AD1080" s="135" t="b">
        <f t="shared" si="183"/>
        <v>0</v>
      </c>
      <c r="AE1080" s="135" t="b">
        <f t="shared" si="184"/>
        <v>0</v>
      </c>
      <c r="AF1080" s="135" t="b">
        <f>AND(AC1080,$V1080&lt;=Synthèse!$B$44)</f>
        <v>0</v>
      </c>
      <c r="AG1080" s="135" t="b">
        <f>AND(AD1080,$V1080&lt;=Synthèse!$B$44)</f>
        <v>0</v>
      </c>
      <c r="AH1080" s="135" t="b">
        <f>AND(AE1080,$V1080&lt;=Synthèse!$B$44)</f>
        <v>0</v>
      </c>
      <c r="AI1080" s="137" t="b">
        <v>0</v>
      </c>
      <c r="AJ1080" s="137" t="b">
        <v>0</v>
      </c>
      <c r="AK1080" s="137" t="b">
        <f t="shared" si="185"/>
        <v>0</v>
      </c>
      <c r="AL1080" s="137" t="b">
        <f t="shared" si="186"/>
        <v>0</v>
      </c>
      <c r="AM1080" s="137" t="b">
        <f>AND(AK1080,$V1080&lt;=Synthèse!$B$44)</f>
        <v>0</v>
      </c>
      <c r="AN1080" s="137" t="b">
        <f>AND(AL1080,$V1080&lt;=Synthèse!$B$44)</f>
        <v>0</v>
      </c>
    </row>
    <row r="1081" spans="1:40">
      <c r="A1081" s="17">
        <v>579725</v>
      </c>
      <c r="B1081" t="str">
        <f ca="1">VLOOKUP(A1081,'Fichier FI (en entrée)'!B:AH,3,0)</f>
        <v>NBZVRGPYFR</v>
      </c>
      <c r="C1081">
        <f t="shared" si="176"/>
        <v>2097</v>
      </c>
      <c r="D1081">
        <f t="shared" si="177"/>
        <v>-100</v>
      </c>
      <c r="E1081" s="14" t="str">
        <f>VLOOKUP(A1081,'Fichier FI (en entrée)'!B:AH,2,0)</f>
        <v>ENV</v>
      </c>
      <c r="F1081" s="14" t="b">
        <f t="shared" si="178"/>
        <v>0</v>
      </c>
      <c r="G1081" s="14" t="b">
        <f>IFERROR(VLOOKUP(A1081,'Calculs FA (auto)'!A:F,6,0),FALSE)</f>
        <v>0</v>
      </c>
      <c r="H1081" s="14" t="b">
        <f t="shared" si="179"/>
        <v>0</v>
      </c>
      <c r="I1081" s="16" t="str">
        <f>IFERROR(VLOOKUP(A1081,'Moyennes FI (en entrée)'!B:N,7,0),"")</f>
        <v/>
      </c>
      <c r="J1081" s="16">
        <f>IFERROR(VLOOKUP(VLOOKUP(A1081,'Fichier FI (en entrée)'!B:AH,33,0),Modificateurs!A$2:B$5,2,0),0)</f>
        <v>0</v>
      </c>
      <c r="K1081" s="16">
        <f>IFERROR(VLOOKUP(VLOOKUP(A1081,'Redoub FI (en entrée)'!B:N,7,0),Modificateurs!A$8:B$11,2,0),0)</f>
        <v>0</v>
      </c>
      <c r="L1081" s="16">
        <f>IFERROR(VLOOKUP(M1081,Modificateurs!D$1:E$94,2,0),0)</f>
        <v>-3</v>
      </c>
      <c r="M1081" t="str">
        <f>VLOOKUP(A1081,'Fichier FI (en entrée)'!B:AH,16,0)&amp;" "&amp;VLOOKUP(A1081,'Fichier FI (en entrée)'!B:AH,20,0)&amp;" "&amp;VLOOKUP(A1081,'Fichier FI (en entrée)'!B:AH,27,0)&amp;" "&amp;VLOOKUP(A1081,'Fichier FI (en entrée)'!B:AH,29,0)</f>
        <v xml:space="preserve">ES Mathématiques  </v>
      </c>
      <c r="N1081" t="str">
        <f>VLOOKUP(A1081,'Fichier FI (en entrée)'!B:AH,8,0)</f>
        <v>En Terminale</v>
      </c>
      <c r="O1081" t="b">
        <f>AND(C1081&gt;Synthèse!B$8,C1081&lt;Synthèse!B$10,NOT(Y1081))</f>
        <v>0</v>
      </c>
      <c r="P1081" t="s">
        <v>2268</v>
      </c>
      <c r="Q1081" s="60">
        <f>ROUNDUP(C1081/(Synthèse!$B$4+Synthèse!$B$1)*8,0)</f>
        <v>10</v>
      </c>
      <c r="R1081" s="60">
        <f>IFERROR(VLOOKUP(A1081,'Evaluations (formulaire)'!A:P,6,0)+VLOOKUP(A1081,'Evaluations (formulaire)'!A:P,7,0),0)</f>
        <v>0</v>
      </c>
      <c r="S1081" s="60">
        <f>IFERROR(VLOOKUP(A1081,'Evaluations (formulaire)'!A:P,8,0),0)</f>
        <v>0</v>
      </c>
      <c r="T1081" s="60">
        <f>IF(AND(ISBLANK(P1081),Q1081&lt;=2),Synthèse!$B$41,IF(AND(ISBLANK(P1081),Q1081&gt;=7),Synthèse!$C$41,R1081+S1081))</f>
        <v>0</v>
      </c>
      <c r="U1081" s="60">
        <f t="shared" si="180"/>
        <v>-100</v>
      </c>
      <c r="V1081" s="60">
        <f t="shared" si="181"/>
        <v>2096</v>
      </c>
      <c r="X1081" s="26">
        <v>169</v>
      </c>
      <c r="Y1081" s="26" t="b">
        <f>IFERROR(VLOOKUP(A1081,'Calculs FA (auto)'!A:O,15,0),FALSE)</f>
        <v>0</v>
      </c>
      <c r="Z1081" s="26">
        <f>IFERROR(VLOOKUP(A1081,'Evaluations (formulaire)'!A:M,9,0),0)</f>
        <v>0</v>
      </c>
      <c r="AA1081" s="135" t="b">
        <v>1</v>
      </c>
      <c r="AB1081" s="135" t="b">
        <v>0</v>
      </c>
      <c r="AC1081" s="135" t="b">
        <f t="shared" si="182"/>
        <v>0</v>
      </c>
      <c r="AD1081" s="135" t="b">
        <f t="shared" si="183"/>
        <v>0</v>
      </c>
      <c r="AE1081" s="135" t="b">
        <f t="shared" si="184"/>
        <v>0</v>
      </c>
      <c r="AF1081" s="135" t="b">
        <f>AND(AC1081,$V1081&lt;=Synthèse!$B$44)</f>
        <v>0</v>
      </c>
      <c r="AG1081" s="135" t="b">
        <f>AND(AD1081,$V1081&lt;=Synthèse!$B$44)</f>
        <v>0</v>
      </c>
      <c r="AH1081" s="135" t="b">
        <f>AND(AE1081,$V1081&lt;=Synthèse!$B$44)</f>
        <v>0</v>
      </c>
      <c r="AI1081" s="137" t="b">
        <v>0</v>
      </c>
      <c r="AJ1081" s="137" t="b">
        <v>1</v>
      </c>
      <c r="AK1081" s="137" t="b">
        <f t="shared" si="185"/>
        <v>0</v>
      </c>
      <c r="AL1081" s="137" t="b">
        <f t="shared" si="186"/>
        <v>0</v>
      </c>
      <c r="AM1081" s="137" t="b">
        <f>AND(AK1081,$V1081&lt;=Synthèse!$B$44)</f>
        <v>0</v>
      </c>
      <c r="AN1081" s="137" t="b">
        <f>AND(AL1081,$V1081&lt;=Synthèse!$B$44)</f>
        <v>0</v>
      </c>
    </row>
    <row r="1082" spans="1:40">
      <c r="A1082" s="17">
        <v>579726</v>
      </c>
      <c r="B1082" t="str">
        <f ca="1">VLOOKUP(A1082,'Fichier FI (en entrée)'!B:AH,3,0)</f>
        <v>TIHPVBTERI</v>
      </c>
      <c r="C1082">
        <f t="shared" si="176"/>
        <v>1551</v>
      </c>
      <c r="D1082">
        <f t="shared" si="177"/>
        <v>-0.25999999999999979</v>
      </c>
      <c r="E1082" s="14" t="str">
        <f>VLOOKUP(A1082,'Fichier FI (en entrée)'!B:AH,2,0)</f>
        <v>EV</v>
      </c>
      <c r="F1082" s="14" t="b">
        <f t="shared" si="178"/>
        <v>1</v>
      </c>
      <c r="G1082" s="14" t="b">
        <f>IFERROR(VLOOKUP(A1082,'Calculs FA (auto)'!A:F,6,0),FALSE)</f>
        <v>0</v>
      </c>
      <c r="H1082" s="14" t="b">
        <f t="shared" si="179"/>
        <v>0</v>
      </c>
      <c r="I1082" s="16">
        <f>IFERROR(VLOOKUP(A1082,'Moyennes FI (en entrée)'!B:N,7,0),"")</f>
        <v>10.74</v>
      </c>
      <c r="J1082" s="16">
        <f>IFERROR(VLOOKUP(VLOOKUP(A1082,'Fichier FI (en entrée)'!B:AH,33,0),Modificateurs!A$2:B$5,2,0),0)</f>
        <v>1</v>
      </c>
      <c r="K1082" s="16">
        <f>IFERROR(VLOOKUP(VLOOKUP(A1082,'Redoub FI (en entrée)'!B:N,7,0),Modificateurs!A$8:B$11,2,0),0)</f>
        <v>0</v>
      </c>
      <c r="L1082" s="16">
        <f>IFERROR(VLOOKUP(M1082,Modificateurs!D$1:E$94,2,0),0)</f>
        <v>-12</v>
      </c>
      <c r="M1082" t="str">
        <f>VLOOKUP(A1082,'Fichier FI (en entrée)'!B:AH,16,0)&amp;" "&amp;VLOOKUP(A1082,'Fichier FI (en entrée)'!B:AH,20,0)&amp;" "&amp;VLOOKUP(A1082,'Fichier FI (en entrée)'!B:AH,27,0)&amp;" "&amp;VLOOKUP(A1082,'Fichier FI (en entrée)'!B:AH,29,0)</f>
        <v xml:space="preserve">STMG Mercatique  </v>
      </c>
      <c r="N1082" t="str">
        <f>VLOOKUP(A1082,'Fichier FI (en entrée)'!B:AH,8,0)</f>
        <v>En Terminale</v>
      </c>
      <c r="O1082" t="b">
        <f>AND(C1082&gt;Synthèse!B$8,C1082&lt;Synthèse!B$10,NOT(Y1082))</f>
        <v>0</v>
      </c>
      <c r="P1082" t="s">
        <v>84</v>
      </c>
      <c r="Q1082" s="60">
        <f>ROUNDUP(C1082/(Synthèse!$B$4+Synthèse!$B$1)*8,0)</f>
        <v>8</v>
      </c>
      <c r="R1082" s="60">
        <f>IFERROR(VLOOKUP(A1082,'Evaluations (formulaire)'!A:P,6,0)+VLOOKUP(A1082,'Evaluations (formulaire)'!A:P,7,0),0)</f>
        <v>0</v>
      </c>
      <c r="S1082" s="60">
        <f>IFERROR(VLOOKUP(A1082,'Evaluations (formulaire)'!A:P,8,0),0)</f>
        <v>0</v>
      </c>
      <c r="T1082" s="60">
        <f>IF(AND(ISBLANK(P1082),Q1082&lt;=2),Synthèse!$B$41,IF(AND(ISBLANK(P1082),Q1082&gt;=7),Synthèse!$C$41,R1082+S1082))</f>
        <v>0</v>
      </c>
      <c r="U1082" s="60">
        <f t="shared" si="180"/>
        <v>-0.25999999999999979</v>
      </c>
      <c r="V1082" s="60">
        <f t="shared" si="181"/>
        <v>1551</v>
      </c>
      <c r="X1082" s="26">
        <v>348</v>
      </c>
      <c r="Y1082" s="26" t="b">
        <f>IFERROR(VLOOKUP(A1082,'Calculs FA (auto)'!A:O,15,0),FALSE)</f>
        <v>0</v>
      </c>
      <c r="Z1082" s="26">
        <f>IFERROR(VLOOKUP(A1082,'Evaluations (formulaire)'!A:M,9,0),0)</f>
        <v>0</v>
      </c>
      <c r="AA1082" s="135" t="b">
        <v>0</v>
      </c>
      <c r="AB1082" s="135" t="b">
        <v>1</v>
      </c>
      <c r="AC1082" s="135" t="b">
        <f t="shared" si="182"/>
        <v>0</v>
      </c>
      <c r="AD1082" s="135" t="b">
        <f t="shared" si="183"/>
        <v>1</v>
      </c>
      <c r="AE1082" s="135" t="b">
        <f t="shared" si="184"/>
        <v>0</v>
      </c>
      <c r="AF1082" s="135" t="b">
        <f>AND(AC1082,$V1082&lt;=Synthèse!$B$44)</f>
        <v>0</v>
      </c>
      <c r="AG1082" s="135" t="b">
        <f>AND(AD1082,$V1082&lt;=Synthèse!$B$44)</f>
        <v>0</v>
      </c>
      <c r="AH1082" s="135" t="b">
        <f>AND(AE1082,$V1082&lt;=Synthèse!$B$44)</f>
        <v>0</v>
      </c>
      <c r="AI1082" s="137" t="b">
        <v>0</v>
      </c>
      <c r="AJ1082" s="137" t="b">
        <v>0</v>
      </c>
      <c r="AK1082" s="137" t="b">
        <f t="shared" si="185"/>
        <v>0</v>
      </c>
      <c r="AL1082" s="137" t="b">
        <f t="shared" si="186"/>
        <v>0</v>
      </c>
      <c r="AM1082" s="137" t="b">
        <f>AND(AK1082,$V1082&lt;=Synthèse!$B$44)</f>
        <v>0</v>
      </c>
      <c r="AN1082" s="137" t="b">
        <f>AND(AL1082,$V1082&lt;=Synthèse!$B$44)</f>
        <v>0</v>
      </c>
    </row>
    <row r="1083" spans="1:40">
      <c r="A1083" s="17">
        <v>579757</v>
      </c>
      <c r="B1083" t="str">
        <f ca="1">VLOOKUP(A1083,'Fichier FI (en entrée)'!B:AH,3,0)</f>
        <v>OVYMUDUXDQ</v>
      </c>
      <c r="C1083">
        <f t="shared" si="176"/>
        <v>935</v>
      </c>
      <c r="D1083">
        <f t="shared" si="177"/>
        <v>10.84</v>
      </c>
      <c r="E1083" s="14" t="str">
        <f>VLOOKUP(A1083,'Fichier FI (en entrée)'!B:AH,2,0)</f>
        <v>EV</v>
      </c>
      <c r="F1083" s="14" t="b">
        <f t="shared" si="178"/>
        <v>1</v>
      </c>
      <c r="G1083" s="14" t="b">
        <f>IFERROR(VLOOKUP(A1083,'Calculs FA (auto)'!A:F,6,0),FALSE)</f>
        <v>1</v>
      </c>
      <c r="H1083" s="14" t="b">
        <f t="shared" si="179"/>
        <v>1</v>
      </c>
      <c r="I1083" s="16">
        <f>IFERROR(VLOOKUP(A1083,'Moyennes FI (en entrée)'!B:N,7,0),"")</f>
        <v>7.84</v>
      </c>
      <c r="J1083" s="16">
        <f>IFERROR(VLOOKUP(VLOOKUP(A1083,'Fichier FI (en entrée)'!B:AH,33,0),Modificateurs!A$2:B$5,2,0),0)</f>
        <v>1</v>
      </c>
      <c r="K1083" s="16">
        <f>IFERROR(VLOOKUP(VLOOKUP(A1083,'Redoub FI (en entrée)'!B:N,7,0),Modificateurs!A$8:B$11,2,0),0)</f>
        <v>-1</v>
      </c>
      <c r="L1083" s="16">
        <f>IFERROR(VLOOKUP(M1083,Modificateurs!D$1:E$94,2,0),0)</f>
        <v>3</v>
      </c>
      <c r="M1083" t="str">
        <f>VLOOKUP(A1083,'Fichier FI (en entrée)'!B:AH,16,0)&amp;" "&amp;VLOOKUP(A1083,'Fichier FI (en entrée)'!B:AH,20,0)&amp;" "&amp;VLOOKUP(A1083,'Fichier FI (en entrée)'!B:AH,27,0)&amp;" "&amp;VLOOKUP(A1083,'Fichier FI (en entrée)'!B:AH,29,0)</f>
        <v xml:space="preserve">S Informatique et Sciences du numérique  </v>
      </c>
      <c r="N1083" t="str">
        <f>VLOOKUP(A1083,'Fichier FI (en entrée)'!B:AH,8,0)</f>
        <v>En Terminale</v>
      </c>
      <c r="O1083" t="b">
        <f>AND(C1083&gt;Synthèse!B$8,C1083&lt;Synthèse!B$10,NOT(Y1083))</f>
        <v>0</v>
      </c>
      <c r="Q1083" s="60">
        <f>ROUNDUP(C1083/(Synthèse!$B$4+Synthèse!$B$1)*8,0)</f>
        <v>5</v>
      </c>
      <c r="R1083" s="60">
        <f>IFERROR(VLOOKUP(A1083,'Evaluations (formulaire)'!A:P,6,0)+VLOOKUP(A1083,'Evaluations (formulaire)'!A:P,7,0),0)</f>
        <v>0</v>
      </c>
      <c r="S1083" s="60">
        <f>IFERROR(VLOOKUP(A1083,'Evaluations (formulaire)'!A:P,8,0),0)</f>
        <v>0</v>
      </c>
      <c r="T1083" s="60">
        <f>IF(AND(ISBLANK(P1083),Q1083&lt;=2),Synthèse!$B$41,IF(AND(ISBLANK(P1083),Q1083&gt;=7),Synthèse!$C$41,R1083+S1083))</f>
        <v>0</v>
      </c>
      <c r="U1083" s="60">
        <f t="shared" si="180"/>
        <v>10.84</v>
      </c>
      <c r="V1083" s="60">
        <f t="shared" si="181"/>
        <v>935</v>
      </c>
      <c r="X1083" s="26">
        <v>1548</v>
      </c>
      <c r="Y1083" s="26" t="b">
        <f>IFERROR(VLOOKUP(A1083,'Calculs FA (auto)'!A:O,15,0),FALSE)</f>
        <v>1</v>
      </c>
      <c r="Z1083" s="26">
        <f>IFERROR(VLOOKUP(A1083,'Evaluations (formulaire)'!A:M,9,0),0)</f>
        <v>0</v>
      </c>
      <c r="AA1083" s="135" t="b">
        <v>1</v>
      </c>
      <c r="AB1083" s="135" t="b">
        <v>0</v>
      </c>
      <c r="AC1083" s="135" t="b">
        <f t="shared" si="182"/>
        <v>1</v>
      </c>
      <c r="AD1083" s="135" t="b">
        <f t="shared" si="183"/>
        <v>0</v>
      </c>
      <c r="AE1083" s="135" t="b">
        <f t="shared" si="184"/>
        <v>0</v>
      </c>
      <c r="AF1083" s="135" t="b">
        <f>AND(AC1083,$V1083&lt;=Synthèse!$B$44)</f>
        <v>0</v>
      </c>
      <c r="AG1083" s="135" t="b">
        <f>AND(AD1083,$V1083&lt;=Synthèse!$B$44)</f>
        <v>0</v>
      </c>
      <c r="AH1083" s="135" t="b">
        <f>AND(AE1083,$V1083&lt;=Synthèse!$B$44)</f>
        <v>0</v>
      </c>
      <c r="AI1083" s="137" t="b">
        <v>0</v>
      </c>
      <c r="AJ1083" s="137" t="b">
        <v>1</v>
      </c>
      <c r="AK1083" s="137" t="b">
        <f t="shared" si="185"/>
        <v>0</v>
      </c>
      <c r="AL1083" s="137" t="b">
        <f t="shared" si="186"/>
        <v>1</v>
      </c>
      <c r="AM1083" s="137" t="b">
        <f>AND(AK1083,$V1083&lt;=Synthèse!$B$44)</f>
        <v>0</v>
      </c>
      <c r="AN1083" s="137" t="b">
        <f>AND(AL1083,$V1083&lt;=Synthèse!$B$44)</f>
        <v>0</v>
      </c>
    </row>
    <row r="1084" spans="1:40">
      <c r="A1084" s="17">
        <v>579776</v>
      </c>
      <c r="B1084" t="str">
        <f ca="1">VLOOKUP(A1084,'Fichier FI (en entrée)'!B:AH,3,0)</f>
        <v>HNMHJIZISP</v>
      </c>
      <c r="C1084">
        <f t="shared" si="176"/>
        <v>1600</v>
      </c>
      <c r="D1084">
        <f t="shared" si="177"/>
        <v>-1.9000000000000004</v>
      </c>
      <c r="E1084" s="14" t="str">
        <f>VLOOKUP(A1084,'Fichier FI (en entrée)'!B:AH,2,0)</f>
        <v>EV</v>
      </c>
      <c r="F1084" s="14" t="b">
        <f t="shared" si="178"/>
        <v>1</v>
      </c>
      <c r="G1084" s="14" t="b">
        <f>IFERROR(VLOOKUP(A1084,'Calculs FA (auto)'!A:F,6,0),FALSE)</f>
        <v>0</v>
      </c>
      <c r="H1084" s="14" t="b">
        <f t="shared" si="179"/>
        <v>0</v>
      </c>
      <c r="I1084" s="16">
        <f>IFERROR(VLOOKUP(A1084,'Moyennes FI (en entrée)'!B:N,7,0),"")</f>
        <v>9.1</v>
      </c>
      <c r="J1084" s="16">
        <f>IFERROR(VLOOKUP(VLOOKUP(A1084,'Fichier FI (en entrée)'!B:AH,33,0),Modificateurs!A$2:B$5,2,0),0)</f>
        <v>1</v>
      </c>
      <c r="K1084" s="16">
        <f>IFERROR(VLOOKUP(VLOOKUP(A1084,'Redoub FI (en entrée)'!B:N,7,0),Modificateurs!A$8:B$11,2,0),0)</f>
        <v>0</v>
      </c>
      <c r="L1084" s="16">
        <f>IFERROR(VLOOKUP(M1084,Modificateurs!D$1:E$94,2,0),0)</f>
        <v>-12</v>
      </c>
      <c r="M1084" t="str">
        <f>VLOOKUP(A1084,'Fichier FI (en entrée)'!B:AH,16,0)&amp;" "&amp;VLOOKUP(A1084,'Fichier FI (en entrée)'!B:AH,20,0)&amp;" "&amp;VLOOKUP(A1084,'Fichier FI (en entrée)'!B:AH,27,0)&amp;" "&amp;VLOOKUP(A1084,'Fichier FI (en entrée)'!B:AH,29,0)</f>
        <v xml:space="preserve">STMG Mercatique  </v>
      </c>
      <c r="N1084" t="str">
        <f>VLOOKUP(A1084,'Fichier FI (en entrée)'!B:AH,8,0)</f>
        <v>En Terminale</v>
      </c>
      <c r="O1084" t="b">
        <f>AND(C1084&gt;Synthèse!B$8,C1084&lt;Synthèse!B$10,NOT(Y1084))</f>
        <v>0</v>
      </c>
      <c r="Q1084" s="60">
        <f>ROUNDUP(C1084/(Synthèse!$B$4+Synthèse!$B$1)*8,0)</f>
        <v>8</v>
      </c>
      <c r="R1084" s="60">
        <f>IFERROR(VLOOKUP(A1084,'Evaluations (formulaire)'!A:P,6,0)+VLOOKUP(A1084,'Evaluations (formulaire)'!A:P,7,0),0)</f>
        <v>0</v>
      </c>
      <c r="S1084" s="60">
        <f>IFERROR(VLOOKUP(A1084,'Evaluations (formulaire)'!A:P,8,0),0)</f>
        <v>0</v>
      </c>
      <c r="T1084" s="60">
        <f>IF(AND(ISBLANK(P1084),Q1084&lt;=2),Synthèse!$B$41,IF(AND(ISBLANK(P1084),Q1084&gt;=7),Synthèse!$C$41,R1084+S1084))</f>
        <v>4.6296296296296294E-3</v>
      </c>
      <c r="U1084" s="60">
        <f t="shared" si="180"/>
        <v>-1.8953703703703708</v>
      </c>
      <c r="V1084" s="60">
        <f t="shared" si="181"/>
        <v>1599</v>
      </c>
      <c r="X1084" s="26">
        <v>909</v>
      </c>
      <c r="Y1084" s="26" t="b">
        <f>IFERROR(VLOOKUP(A1084,'Calculs FA (auto)'!A:O,15,0),FALSE)</f>
        <v>0</v>
      </c>
      <c r="Z1084" s="26">
        <f>IFERROR(VLOOKUP(A1084,'Evaluations (formulaire)'!A:M,9,0),0)</f>
        <v>0</v>
      </c>
      <c r="AA1084" s="135" t="b">
        <v>1</v>
      </c>
      <c r="AB1084" s="135" t="b">
        <v>0</v>
      </c>
      <c r="AC1084" s="135" t="b">
        <f t="shared" si="182"/>
        <v>1</v>
      </c>
      <c r="AD1084" s="135" t="b">
        <f t="shared" si="183"/>
        <v>0</v>
      </c>
      <c r="AE1084" s="135" t="b">
        <f t="shared" si="184"/>
        <v>0</v>
      </c>
      <c r="AF1084" s="135" t="b">
        <f>AND(AC1084,$V1084&lt;=Synthèse!$B$44)</f>
        <v>0</v>
      </c>
      <c r="AG1084" s="135" t="b">
        <f>AND(AD1084,$V1084&lt;=Synthèse!$B$44)</f>
        <v>0</v>
      </c>
      <c r="AH1084" s="135" t="b">
        <f>AND(AE1084,$V1084&lt;=Synthèse!$B$44)</f>
        <v>0</v>
      </c>
      <c r="AI1084" s="137" t="b">
        <v>0</v>
      </c>
      <c r="AJ1084" s="137" t="b">
        <v>1</v>
      </c>
      <c r="AK1084" s="137" t="b">
        <f t="shared" si="185"/>
        <v>0</v>
      </c>
      <c r="AL1084" s="137" t="b">
        <f t="shared" si="186"/>
        <v>1</v>
      </c>
      <c r="AM1084" s="137" t="b">
        <f>AND(AK1084,$V1084&lt;=Synthèse!$B$44)</f>
        <v>0</v>
      </c>
      <c r="AN1084" s="137" t="b">
        <f>AND(AL1084,$V1084&lt;=Synthèse!$B$44)</f>
        <v>0</v>
      </c>
    </row>
    <row r="1085" spans="1:40">
      <c r="A1085" s="17">
        <v>579890</v>
      </c>
      <c r="B1085" t="str">
        <f ca="1">VLOOKUP(A1085,'Fichier FI (en entrée)'!B:AH,3,0)</f>
        <v>OJWTYBEOTM</v>
      </c>
      <c r="C1085">
        <f t="shared" si="176"/>
        <v>781</v>
      </c>
      <c r="D1085">
        <f t="shared" si="177"/>
        <v>11.78</v>
      </c>
      <c r="E1085" s="14" t="str">
        <f>VLOOKUP(A1085,'Fichier FI (en entrée)'!B:AH,2,0)</f>
        <v>EV</v>
      </c>
      <c r="F1085" s="14" t="b">
        <f t="shared" si="178"/>
        <v>1</v>
      </c>
      <c r="G1085" s="14" t="b">
        <f>IFERROR(VLOOKUP(A1085,'Calculs FA (auto)'!A:F,6,0),FALSE)</f>
        <v>0</v>
      </c>
      <c r="H1085" s="14" t="b">
        <f t="shared" si="179"/>
        <v>0</v>
      </c>
      <c r="I1085" s="16">
        <f>IFERROR(VLOOKUP(A1085,'Moyennes FI (en entrée)'!B:N,7,0),"")</f>
        <v>8.7799999999999994</v>
      </c>
      <c r="J1085" s="16">
        <f>IFERROR(VLOOKUP(VLOOKUP(A1085,'Fichier FI (en entrée)'!B:AH,33,0),Modificateurs!A$2:B$5,2,0),0)</f>
        <v>0</v>
      </c>
      <c r="K1085" s="16">
        <f>IFERROR(VLOOKUP(VLOOKUP(A1085,'Redoub FI (en entrée)'!B:N,7,0),Modificateurs!A$8:B$11,2,0),0)</f>
        <v>0</v>
      </c>
      <c r="L1085" s="16">
        <f>IFERROR(VLOOKUP(M1085,Modificateurs!D$1:E$94,2,0),0)</f>
        <v>3</v>
      </c>
      <c r="M1085" t="str">
        <f>VLOOKUP(A1085,'Fichier FI (en entrée)'!B:AH,16,0)&amp;" "&amp;VLOOKUP(A1085,'Fichier FI (en entrée)'!B:AH,20,0)&amp;" "&amp;VLOOKUP(A1085,'Fichier FI (en entrée)'!B:AH,27,0)&amp;" "&amp;VLOOKUP(A1085,'Fichier FI (en entrée)'!B:AH,29,0)</f>
        <v xml:space="preserve">S Informatique et Sciences du numérique  </v>
      </c>
      <c r="N1085" t="str">
        <f>VLOOKUP(A1085,'Fichier FI (en entrée)'!B:AH,8,0)</f>
        <v>En Terminale</v>
      </c>
      <c r="O1085" t="b">
        <f>AND(C1085&gt;Synthèse!B$8,C1085&lt;Synthèse!B$10,NOT(Y1085))</f>
        <v>1</v>
      </c>
      <c r="P1085" t="s">
        <v>2268</v>
      </c>
      <c r="Q1085" s="60">
        <f>ROUNDUP(C1085/(Synthèse!$B$4+Synthèse!$B$1)*8,0)</f>
        <v>4</v>
      </c>
      <c r="R1085" s="60">
        <f>IFERROR(VLOOKUP(A1085,'Evaluations (formulaire)'!A:P,6,0)+VLOOKUP(A1085,'Evaluations (formulaire)'!A:P,7,0),0)</f>
        <v>0</v>
      </c>
      <c r="S1085" s="60">
        <f>IFERROR(VLOOKUP(A1085,'Evaluations (formulaire)'!A:P,8,0),0)</f>
        <v>0</v>
      </c>
      <c r="T1085" s="60">
        <f>IF(AND(ISBLANK(P1085),Q1085&lt;=2),Synthèse!$B$41,IF(AND(ISBLANK(P1085),Q1085&gt;=7),Synthèse!$C$41,R1085+S1085))</f>
        <v>0</v>
      </c>
      <c r="U1085" s="60">
        <f t="shared" si="180"/>
        <v>11.78</v>
      </c>
      <c r="V1085" s="60">
        <f t="shared" si="181"/>
        <v>781</v>
      </c>
      <c r="X1085" s="26">
        <v>519</v>
      </c>
      <c r="Y1085" s="26" t="b">
        <f>IFERROR(VLOOKUP(A1085,'Calculs FA (auto)'!A:O,15,0),FALSE)</f>
        <v>0</v>
      </c>
      <c r="Z1085" s="26">
        <f>IFERROR(VLOOKUP(A1085,'Evaluations (formulaire)'!A:M,9,0),0)</f>
        <v>0</v>
      </c>
      <c r="AA1085" s="135" t="b">
        <v>1</v>
      </c>
      <c r="AB1085" s="135" t="b">
        <v>0</v>
      </c>
      <c r="AC1085" s="135" t="b">
        <f t="shared" si="182"/>
        <v>1</v>
      </c>
      <c r="AD1085" s="135" t="b">
        <f t="shared" si="183"/>
        <v>0</v>
      </c>
      <c r="AE1085" s="135" t="b">
        <f t="shared" si="184"/>
        <v>0</v>
      </c>
      <c r="AF1085" s="135" t="b">
        <f>AND(AC1085,$V1085&lt;=Synthèse!$B$44)</f>
        <v>0</v>
      </c>
      <c r="AG1085" s="135" t="b">
        <f>AND(AD1085,$V1085&lt;=Synthèse!$B$44)</f>
        <v>0</v>
      </c>
      <c r="AH1085" s="135" t="b">
        <f>AND(AE1085,$V1085&lt;=Synthèse!$B$44)</f>
        <v>0</v>
      </c>
      <c r="AI1085" s="137" t="b">
        <v>0</v>
      </c>
      <c r="AJ1085" s="137" t="b">
        <v>1</v>
      </c>
      <c r="AK1085" s="137" t="b">
        <f t="shared" si="185"/>
        <v>0</v>
      </c>
      <c r="AL1085" s="137" t="b">
        <f t="shared" si="186"/>
        <v>1</v>
      </c>
      <c r="AM1085" s="137" t="b">
        <f>AND(AK1085,$V1085&lt;=Synthèse!$B$44)</f>
        <v>0</v>
      </c>
      <c r="AN1085" s="137" t="b">
        <f>AND(AL1085,$V1085&lt;=Synthèse!$B$44)</f>
        <v>0</v>
      </c>
    </row>
    <row r="1086" spans="1:40">
      <c r="A1086" s="17">
        <v>579910</v>
      </c>
      <c r="B1086" t="str">
        <f ca="1">VLOOKUP(A1086,'Fichier FI (en entrée)'!B:AH,3,0)</f>
        <v>RBTLMYDVNV</v>
      </c>
      <c r="C1086">
        <f t="shared" si="176"/>
        <v>1620</v>
      </c>
      <c r="D1086">
        <f t="shared" si="177"/>
        <v>-2.6999999999999993</v>
      </c>
      <c r="E1086" s="14" t="str">
        <f>VLOOKUP(A1086,'Fichier FI (en entrée)'!B:AH,2,0)</f>
        <v>EV</v>
      </c>
      <c r="F1086" s="14" t="b">
        <f t="shared" si="178"/>
        <v>1</v>
      </c>
      <c r="G1086" s="14" t="b">
        <f>IFERROR(VLOOKUP(A1086,'Calculs FA (auto)'!A:F,6,0),FALSE)</f>
        <v>1</v>
      </c>
      <c r="H1086" s="14" t="b">
        <f t="shared" si="179"/>
        <v>1</v>
      </c>
      <c r="I1086" s="16">
        <f>IFERROR(VLOOKUP(A1086,'Moyennes FI (en entrée)'!B:N,7,0),"")</f>
        <v>9.3000000000000007</v>
      </c>
      <c r="J1086" s="16">
        <f>IFERROR(VLOOKUP(VLOOKUP(A1086,'Fichier FI (en entrée)'!B:AH,33,0),Modificateurs!A$2:B$5,2,0),0)</f>
        <v>0</v>
      </c>
      <c r="K1086" s="16">
        <f>IFERROR(VLOOKUP(VLOOKUP(A1086,'Redoub FI (en entrée)'!B:N,7,0),Modificateurs!A$8:B$11,2,0),0)</f>
        <v>0</v>
      </c>
      <c r="L1086" s="16">
        <f>IFERROR(VLOOKUP(M1086,Modificateurs!D$1:E$94,2,0),0)</f>
        <v>-12</v>
      </c>
      <c r="M1086" t="str">
        <f>VLOOKUP(A1086,'Fichier FI (en entrée)'!B:AH,16,0)&amp;" "&amp;VLOOKUP(A1086,'Fichier FI (en entrée)'!B:AH,20,0)&amp;" "&amp;VLOOKUP(A1086,'Fichier FI (en entrée)'!B:AH,27,0)&amp;" "&amp;VLOOKUP(A1086,'Fichier FI (en entrée)'!B:AH,29,0)</f>
        <v xml:space="preserve">STMG Gestion et Finance  </v>
      </c>
      <c r="N1086" t="str">
        <f>VLOOKUP(A1086,'Fichier FI (en entrée)'!B:AH,8,0)</f>
        <v>En Terminale</v>
      </c>
      <c r="O1086" t="b">
        <f>AND(C1086&gt;Synthèse!B$8,C1086&lt;Synthèse!B$10,NOT(Y1086))</f>
        <v>0</v>
      </c>
      <c r="P1086" t="s">
        <v>2268</v>
      </c>
      <c r="Q1086" s="60">
        <f>ROUNDUP(C1086/(Synthèse!$B$4+Synthèse!$B$1)*8,0)</f>
        <v>8</v>
      </c>
      <c r="R1086" s="60">
        <f>IFERROR(VLOOKUP(A1086,'Evaluations (formulaire)'!A:P,6,0)+VLOOKUP(A1086,'Evaluations (formulaire)'!A:P,7,0),0)</f>
        <v>0</v>
      </c>
      <c r="S1086" s="60">
        <f>IFERROR(VLOOKUP(A1086,'Evaluations (formulaire)'!A:P,8,0),0)</f>
        <v>0</v>
      </c>
      <c r="T1086" s="60">
        <f>IF(AND(ISBLANK(P1086),Q1086&lt;=2),Synthèse!$B$41,IF(AND(ISBLANK(P1086),Q1086&gt;=7),Synthèse!$C$41,R1086+S1086))</f>
        <v>0</v>
      </c>
      <c r="U1086" s="60">
        <f t="shared" si="180"/>
        <v>-2.6999999999999993</v>
      </c>
      <c r="V1086" s="60">
        <f t="shared" si="181"/>
        <v>1620</v>
      </c>
      <c r="X1086" s="26">
        <v>319</v>
      </c>
      <c r="Y1086" s="26" t="b">
        <f>IFERROR(VLOOKUP(A1086,'Calculs FA (auto)'!A:O,15,0),FALSE)</f>
        <v>0</v>
      </c>
      <c r="Z1086" s="26">
        <f>IFERROR(VLOOKUP(A1086,'Evaluations (formulaire)'!A:M,9,0),0)</f>
        <v>0</v>
      </c>
      <c r="AA1086" s="135" t="b">
        <v>1</v>
      </c>
      <c r="AB1086" s="135" t="b">
        <v>0</v>
      </c>
      <c r="AC1086" s="135" t="b">
        <f t="shared" si="182"/>
        <v>1</v>
      </c>
      <c r="AD1086" s="135" t="b">
        <f t="shared" si="183"/>
        <v>0</v>
      </c>
      <c r="AE1086" s="135" t="b">
        <f t="shared" si="184"/>
        <v>0</v>
      </c>
      <c r="AF1086" s="135" t="b">
        <f>AND(AC1086,$V1086&lt;=Synthèse!$B$44)</f>
        <v>0</v>
      </c>
      <c r="AG1086" s="135" t="b">
        <f>AND(AD1086,$V1086&lt;=Synthèse!$B$44)</f>
        <v>0</v>
      </c>
      <c r="AH1086" s="135" t="b">
        <f>AND(AE1086,$V1086&lt;=Synthèse!$B$44)</f>
        <v>0</v>
      </c>
      <c r="AI1086" s="137" t="b">
        <v>0</v>
      </c>
      <c r="AJ1086" s="137" t="b">
        <v>1</v>
      </c>
      <c r="AK1086" s="137" t="b">
        <f t="shared" si="185"/>
        <v>0</v>
      </c>
      <c r="AL1086" s="137" t="b">
        <f t="shared" si="186"/>
        <v>1</v>
      </c>
      <c r="AM1086" s="137" t="b">
        <f>AND(AK1086,$V1086&lt;=Synthèse!$B$44)</f>
        <v>0</v>
      </c>
      <c r="AN1086" s="137" t="b">
        <f>AND(AL1086,$V1086&lt;=Synthèse!$B$44)</f>
        <v>0</v>
      </c>
    </row>
    <row r="1087" spans="1:40">
      <c r="A1087" s="17">
        <v>579949</v>
      </c>
      <c r="B1087" t="str">
        <f ca="1">VLOOKUP(A1087,'Fichier FI (en entrée)'!B:AH,3,0)</f>
        <v>FXKJLHLPLQ</v>
      </c>
      <c r="C1087">
        <f t="shared" si="176"/>
        <v>25</v>
      </c>
      <c r="D1087">
        <f t="shared" si="177"/>
        <v>18.880000000000003</v>
      </c>
      <c r="E1087" s="14" t="str">
        <f>VLOOKUP(A1087,'Fichier FI (en entrée)'!B:AH,2,0)</f>
        <v>EV</v>
      </c>
      <c r="F1087" s="14" t="b">
        <f t="shared" si="178"/>
        <v>1</v>
      </c>
      <c r="G1087" s="14" t="b">
        <f>IFERROR(VLOOKUP(A1087,'Calculs FA (auto)'!A:F,6,0),FALSE)</f>
        <v>0</v>
      </c>
      <c r="H1087" s="14" t="b">
        <f t="shared" si="179"/>
        <v>0</v>
      </c>
      <c r="I1087" s="16">
        <f>IFERROR(VLOOKUP(A1087,'Moyennes FI (en entrée)'!B:N,7,0),"")</f>
        <v>13.88</v>
      </c>
      <c r="J1087" s="16">
        <f>IFERROR(VLOOKUP(VLOOKUP(A1087,'Fichier FI (en entrée)'!B:AH,33,0),Modificateurs!A$2:B$5,2,0),0)</f>
        <v>3</v>
      </c>
      <c r="K1087" s="16">
        <f>IFERROR(VLOOKUP(VLOOKUP(A1087,'Redoub FI (en entrée)'!B:N,7,0),Modificateurs!A$8:B$11,2,0),0)</f>
        <v>0</v>
      </c>
      <c r="L1087" s="16">
        <f>IFERROR(VLOOKUP(M1087,Modificateurs!D$1:E$94,2,0),0)</f>
        <v>2</v>
      </c>
      <c r="M1087" t="str">
        <f>VLOOKUP(A1087,'Fichier FI (en entrée)'!B:AH,16,0)&amp;" "&amp;VLOOKUP(A1087,'Fichier FI (en entrée)'!B:AH,20,0)&amp;" "&amp;VLOOKUP(A1087,'Fichier FI (en entrée)'!B:AH,27,0)&amp;" "&amp;VLOOKUP(A1087,'Fichier FI (en entrée)'!B:AH,29,0)</f>
        <v xml:space="preserve">S Physique-chimie  </v>
      </c>
      <c r="N1087" t="str">
        <f>VLOOKUP(A1087,'Fichier FI (en entrée)'!B:AH,8,0)</f>
        <v>En Terminale</v>
      </c>
      <c r="O1087" t="b">
        <f>AND(C1087&gt;Synthèse!B$8,C1087&lt;Synthèse!B$10,NOT(Y1087))</f>
        <v>0</v>
      </c>
      <c r="P1087" t="s">
        <v>2257</v>
      </c>
      <c r="Q1087" s="60">
        <f>ROUNDUP(C1087/(Synthèse!$B$4+Synthèse!$B$1)*8,0)</f>
        <v>1</v>
      </c>
      <c r="R1087" s="60">
        <f>IFERROR(VLOOKUP(A1087,'Evaluations (formulaire)'!A:P,6,0)+VLOOKUP(A1087,'Evaluations (formulaire)'!A:P,7,0),0)</f>
        <v>0</v>
      </c>
      <c r="S1087" s="60">
        <f>IFERROR(VLOOKUP(A1087,'Evaluations (formulaire)'!A:P,8,0),0)</f>
        <v>0</v>
      </c>
      <c r="T1087" s="60">
        <f>IF(AND(ISBLANK(P1087),Q1087&lt;=2),Synthèse!$B$41,IF(AND(ISBLANK(P1087),Q1087&gt;=7),Synthèse!$C$41,R1087+S1087))</f>
        <v>0</v>
      </c>
      <c r="U1087" s="60">
        <f t="shared" si="180"/>
        <v>18.880000000000003</v>
      </c>
      <c r="V1087" s="60">
        <f t="shared" si="181"/>
        <v>25</v>
      </c>
      <c r="X1087" s="26">
        <v>1461</v>
      </c>
      <c r="Y1087" s="26" t="b">
        <f>IFERROR(VLOOKUP(A1087,'Calculs FA (auto)'!A:O,15,0),FALSE)</f>
        <v>0</v>
      </c>
      <c r="Z1087" s="26">
        <f>IFERROR(VLOOKUP(A1087,'Evaluations (formulaire)'!A:M,9,0),0)</f>
        <v>0</v>
      </c>
      <c r="AA1087" s="135" t="b">
        <v>0</v>
      </c>
      <c r="AB1087" s="135" t="b">
        <v>1</v>
      </c>
      <c r="AC1087" s="135" t="b">
        <f t="shared" si="182"/>
        <v>0</v>
      </c>
      <c r="AD1087" s="135" t="b">
        <f t="shared" si="183"/>
        <v>1</v>
      </c>
      <c r="AE1087" s="135" t="b">
        <f t="shared" si="184"/>
        <v>0</v>
      </c>
      <c r="AF1087" s="135" t="b">
        <f>AND(AC1087,$V1087&lt;=Synthèse!$B$44)</f>
        <v>0</v>
      </c>
      <c r="AG1087" s="135" t="b">
        <f>AND(AD1087,$V1087&lt;=Synthèse!$B$44)</f>
        <v>1</v>
      </c>
      <c r="AH1087" s="135" t="b">
        <f>AND(AE1087,$V1087&lt;=Synthèse!$B$44)</f>
        <v>0</v>
      </c>
      <c r="AI1087" s="137" t="b">
        <v>1</v>
      </c>
      <c r="AJ1087" s="137" t="b">
        <v>0</v>
      </c>
      <c r="AK1087" s="137" t="b">
        <f t="shared" si="185"/>
        <v>1</v>
      </c>
      <c r="AL1087" s="137" t="b">
        <f t="shared" si="186"/>
        <v>0</v>
      </c>
      <c r="AM1087" s="137" t="b">
        <f>AND(AK1087,$V1087&lt;=Synthèse!$B$44)</f>
        <v>1</v>
      </c>
      <c r="AN1087" s="137" t="b">
        <f>AND(AL1087,$V1087&lt;=Synthèse!$B$44)</f>
        <v>0</v>
      </c>
    </row>
    <row r="1088" spans="1:40">
      <c r="A1088" s="17">
        <v>580010</v>
      </c>
      <c r="B1088" t="str">
        <f ca="1">VLOOKUP(A1088,'Fichier FI (en entrée)'!B:AH,3,0)</f>
        <v>JATDVJCHZO</v>
      </c>
      <c r="C1088">
        <f t="shared" si="176"/>
        <v>193</v>
      </c>
      <c r="D1088">
        <f t="shared" si="177"/>
        <v>15.97</v>
      </c>
      <c r="E1088" s="14" t="str">
        <f>VLOOKUP(A1088,'Fichier FI (en entrée)'!B:AH,2,0)</f>
        <v>EV</v>
      </c>
      <c r="F1088" s="14" t="b">
        <f t="shared" si="178"/>
        <v>1</v>
      </c>
      <c r="G1088" s="14" t="b">
        <f>IFERROR(VLOOKUP(A1088,'Calculs FA (auto)'!A:F,6,0),FALSE)</f>
        <v>0</v>
      </c>
      <c r="H1088" s="14" t="b">
        <f t="shared" si="179"/>
        <v>0</v>
      </c>
      <c r="I1088" s="16">
        <f>IFERROR(VLOOKUP(A1088,'Moyennes FI (en entrée)'!B:N,7,0),"")</f>
        <v>11.97</v>
      </c>
      <c r="J1088" s="16">
        <f>IFERROR(VLOOKUP(VLOOKUP(A1088,'Fichier FI (en entrée)'!B:AH,33,0),Modificateurs!A$2:B$5,2,0),0)</f>
        <v>1</v>
      </c>
      <c r="K1088" s="16">
        <f>IFERROR(VLOOKUP(VLOOKUP(A1088,'Redoub FI (en entrée)'!B:N,7,0),Modificateurs!A$8:B$11,2,0),0)</f>
        <v>0</v>
      </c>
      <c r="L1088" s="16">
        <f>IFERROR(VLOOKUP(M1088,Modificateurs!D$1:E$94,2,0),0)</f>
        <v>3</v>
      </c>
      <c r="M1088" t="str">
        <f>VLOOKUP(A1088,'Fichier FI (en entrée)'!B:AH,16,0)&amp;" "&amp;VLOOKUP(A1088,'Fichier FI (en entrée)'!B:AH,20,0)&amp;" "&amp;VLOOKUP(A1088,'Fichier FI (en entrée)'!B:AH,27,0)&amp;" "&amp;VLOOKUP(A1088,'Fichier FI (en entrée)'!B:AH,29,0)</f>
        <v xml:space="preserve">S Informatique et Sciences du numérique  </v>
      </c>
      <c r="N1088" t="str">
        <f>VLOOKUP(A1088,'Fichier FI (en entrée)'!B:AH,8,0)</f>
        <v>En Terminale</v>
      </c>
      <c r="O1088" t="b">
        <f>AND(C1088&gt;Synthèse!B$8,C1088&lt;Synthèse!B$10,NOT(Y1088))</f>
        <v>0</v>
      </c>
      <c r="P1088" s="17" t="s">
        <v>2260</v>
      </c>
      <c r="Q1088" s="60">
        <f>ROUNDUP(C1088/(Synthèse!$B$4+Synthèse!$B$1)*8,0)</f>
        <v>1</v>
      </c>
      <c r="R1088" s="60">
        <f>IFERROR(VLOOKUP(A1088,'Evaluations (formulaire)'!A:P,6,0)+VLOOKUP(A1088,'Evaluations (formulaire)'!A:P,7,0),0)</f>
        <v>0</v>
      </c>
      <c r="S1088" s="60">
        <f>IFERROR(VLOOKUP(A1088,'Evaluations (formulaire)'!A:P,8,0),0)</f>
        <v>0</v>
      </c>
      <c r="T1088" s="60">
        <f>IF(AND(ISBLANK(P1088),Q1088&lt;=2),Synthèse!$B$41,IF(AND(ISBLANK(P1088),Q1088&gt;=7),Synthèse!$C$41,R1088+S1088))</f>
        <v>0</v>
      </c>
      <c r="U1088" s="60">
        <f t="shared" si="180"/>
        <v>15.97</v>
      </c>
      <c r="V1088" s="60">
        <f t="shared" si="181"/>
        <v>193</v>
      </c>
      <c r="X1088" s="26">
        <v>465</v>
      </c>
      <c r="Y1088" s="26" t="b">
        <f>IFERROR(VLOOKUP(A1088,'Calculs FA (auto)'!A:O,15,0),FALSE)</f>
        <v>0</v>
      </c>
      <c r="Z1088" s="26">
        <f>IFERROR(VLOOKUP(A1088,'Evaluations (formulaire)'!A:M,9,0),0)</f>
        <v>0</v>
      </c>
      <c r="AA1088" s="135" t="b">
        <v>1</v>
      </c>
      <c r="AB1088" s="135" t="b">
        <v>0</v>
      </c>
      <c r="AC1088" s="135" t="b">
        <f t="shared" si="182"/>
        <v>1</v>
      </c>
      <c r="AD1088" s="135" t="b">
        <f t="shared" si="183"/>
        <v>0</v>
      </c>
      <c r="AE1088" s="135" t="b">
        <f t="shared" si="184"/>
        <v>0</v>
      </c>
      <c r="AF1088" s="135" t="b">
        <f>AND(AC1088,$V1088&lt;=Synthèse!$B$44)</f>
        <v>1</v>
      </c>
      <c r="AG1088" s="135" t="b">
        <f>AND(AD1088,$V1088&lt;=Synthèse!$B$44)</f>
        <v>0</v>
      </c>
      <c r="AH1088" s="135" t="b">
        <f>AND(AE1088,$V1088&lt;=Synthèse!$B$44)</f>
        <v>0</v>
      </c>
      <c r="AI1088" s="137" t="b">
        <v>0</v>
      </c>
      <c r="AJ1088" s="137" t="b">
        <v>0</v>
      </c>
      <c r="AK1088" s="137" t="b">
        <f t="shared" si="185"/>
        <v>0</v>
      </c>
      <c r="AL1088" s="137" t="b">
        <f t="shared" si="186"/>
        <v>0</v>
      </c>
      <c r="AM1088" s="137" t="b">
        <f>AND(AK1088,$V1088&lt;=Synthèse!$B$44)</f>
        <v>0</v>
      </c>
      <c r="AN1088" s="137" t="b">
        <f>AND(AL1088,$V1088&lt;=Synthèse!$B$44)</f>
        <v>0</v>
      </c>
    </row>
    <row r="1089" spans="1:40">
      <c r="A1089" s="17">
        <v>580014</v>
      </c>
      <c r="B1089" t="str">
        <f ca="1">VLOOKUP(A1089,'Fichier FI (en entrée)'!B:AH,3,0)</f>
        <v>XHPQEGFXXS</v>
      </c>
      <c r="C1089">
        <f t="shared" si="176"/>
        <v>312</v>
      </c>
      <c r="D1089">
        <f t="shared" si="177"/>
        <v>14.71</v>
      </c>
      <c r="E1089" s="14" t="str">
        <f>VLOOKUP(A1089,'Fichier FI (en entrée)'!B:AH,2,0)</f>
        <v>EV</v>
      </c>
      <c r="F1089" s="14" t="b">
        <f t="shared" si="178"/>
        <v>1</v>
      </c>
      <c r="G1089" s="14" t="b">
        <f>IFERROR(VLOOKUP(A1089,'Calculs FA (auto)'!A:F,6,0),FALSE)</f>
        <v>0</v>
      </c>
      <c r="H1089" s="14" t="b">
        <f t="shared" si="179"/>
        <v>0</v>
      </c>
      <c r="I1089" s="16">
        <f>IFERROR(VLOOKUP(A1089,'Moyennes FI (en entrée)'!B:N,7,0),"")</f>
        <v>10.71</v>
      </c>
      <c r="J1089" s="16">
        <f>IFERROR(VLOOKUP(VLOOKUP(A1089,'Fichier FI (en entrée)'!B:AH,33,0),Modificateurs!A$2:B$5,2,0),0)</f>
        <v>1</v>
      </c>
      <c r="K1089" s="16">
        <f>IFERROR(VLOOKUP(VLOOKUP(A1089,'Redoub FI (en entrée)'!B:N,7,0),Modificateurs!A$8:B$11,2,0),0)</f>
        <v>0</v>
      </c>
      <c r="L1089" s="16">
        <f>IFERROR(VLOOKUP(M1089,Modificateurs!D$1:E$94,2,0),0)</f>
        <v>3</v>
      </c>
      <c r="M1089" t="str">
        <f>VLOOKUP(A1089,'Fichier FI (en entrée)'!B:AH,16,0)&amp;" "&amp;VLOOKUP(A1089,'Fichier FI (en entrée)'!B:AH,20,0)&amp;" "&amp;VLOOKUP(A1089,'Fichier FI (en entrée)'!B:AH,27,0)&amp;" "&amp;VLOOKUP(A1089,'Fichier FI (en entrée)'!B:AH,29,0)</f>
        <v xml:space="preserve">S Informatique et Sciences du numérique  </v>
      </c>
      <c r="N1089" t="str">
        <f>VLOOKUP(A1089,'Fichier FI (en entrée)'!B:AH,8,0)</f>
        <v>En Terminale</v>
      </c>
      <c r="O1089" t="b">
        <f>AND(C1089&gt;Synthèse!B$8,C1089&lt;Synthèse!B$10,NOT(Y1089))</f>
        <v>0</v>
      </c>
      <c r="P1089" s="17" t="s">
        <v>2266</v>
      </c>
      <c r="Q1089" s="60">
        <f>ROUNDUP(C1089/(Synthèse!$B$4+Synthèse!$B$1)*8,0)</f>
        <v>2</v>
      </c>
      <c r="R1089" s="60">
        <f>IFERROR(VLOOKUP(A1089,'Evaluations (formulaire)'!A:P,6,0)+VLOOKUP(A1089,'Evaluations (formulaire)'!A:P,7,0),0)</f>
        <v>0</v>
      </c>
      <c r="S1089" s="60">
        <f>IFERROR(VLOOKUP(A1089,'Evaluations (formulaire)'!A:P,8,0),0)</f>
        <v>0</v>
      </c>
      <c r="T1089" s="60">
        <f>IF(AND(ISBLANK(P1089),Q1089&lt;=2),Synthèse!$B$41,IF(AND(ISBLANK(P1089),Q1089&gt;=7),Synthèse!$C$41,R1089+S1089))</f>
        <v>0</v>
      </c>
      <c r="U1089" s="60">
        <f t="shared" si="180"/>
        <v>14.71</v>
      </c>
      <c r="V1089" s="60">
        <f t="shared" si="181"/>
        <v>312</v>
      </c>
      <c r="X1089" s="26">
        <v>212</v>
      </c>
      <c r="Y1089" s="26" t="b">
        <f>IFERROR(VLOOKUP(A1089,'Calculs FA (auto)'!A:O,15,0),FALSE)</f>
        <v>0</v>
      </c>
      <c r="Z1089" s="26">
        <f>IFERROR(VLOOKUP(A1089,'Evaluations (formulaire)'!A:M,9,0),0)</f>
        <v>0</v>
      </c>
      <c r="AA1089" s="135" t="b">
        <v>1</v>
      </c>
      <c r="AB1089" s="135" t="b">
        <v>0</v>
      </c>
      <c r="AC1089" s="135" t="b">
        <f t="shared" si="182"/>
        <v>1</v>
      </c>
      <c r="AD1089" s="135" t="b">
        <f t="shared" si="183"/>
        <v>0</v>
      </c>
      <c r="AE1089" s="135" t="b">
        <f t="shared" si="184"/>
        <v>0</v>
      </c>
      <c r="AF1089" s="135" t="b">
        <f>AND(AC1089,$V1089&lt;=Synthèse!$B$44)</f>
        <v>1</v>
      </c>
      <c r="AG1089" s="135" t="b">
        <f>AND(AD1089,$V1089&lt;=Synthèse!$B$44)</f>
        <v>0</v>
      </c>
      <c r="AH1089" s="135" t="b">
        <f>AND(AE1089,$V1089&lt;=Synthèse!$B$44)</f>
        <v>0</v>
      </c>
      <c r="AI1089" s="137" t="b">
        <v>0</v>
      </c>
      <c r="AJ1089" s="137" t="b">
        <v>1</v>
      </c>
      <c r="AK1089" s="137" t="b">
        <f t="shared" si="185"/>
        <v>0</v>
      </c>
      <c r="AL1089" s="137" t="b">
        <f t="shared" si="186"/>
        <v>1</v>
      </c>
      <c r="AM1089" s="137" t="b">
        <f>AND(AK1089,$V1089&lt;=Synthèse!$B$44)</f>
        <v>0</v>
      </c>
      <c r="AN1089" s="137" t="b">
        <f>AND(AL1089,$V1089&lt;=Synthèse!$B$44)</f>
        <v>1</v>
      </c>
    </row>
    <row r="1090" spans="1:40">
      <c r="A1090" s="17">
        <v>580026</v>
      </c>
      <c r="B1090" t="str">
        <f ca="1">VLOOKUP(A1090,'Fichier FI (en entrée)'!B:AH,3,0)</f>
        <v>EDGZCQAWLV</v>
      </c>
      <c r="C1090">
        <f t="shared" ref="C1090:C1153" si="187">COUNTIF(D:D,"&gt;="&amp;D1090)</f>
        <v>98</v>
      </c>
      <c r="D1090">
        <f t="shared" ref="D1090:D1153" si="188">IFERROR(IF(F1090,I1090+J1090+K1090+L1090,-100),-20)</f>
        <v>17.21</v>
      </c>
      <c r="E1090" s="14" t="str">
        <f>VLOOKUP(A1090,'Fichier FI (en entrée)'!B:AH,2,0)</f>
        <v>EV</v>
      </c>
      <c r="F1090" s="14" t="b">
        <f t="shared" ref="F1090:F1153" si="189">IF(E1090="EV",TRUE,FALSE)</f>
        <v>1</v>
      </c>
      <c r="G1090" s="14" t="b">
        <f>IFERROR(VLOOKUP(A1090,'Calculs FA (auto)'!A:F,6,0),FALSE)</f>
        <v>0</v>
      </c>
      <c r="H1090" s="14" t="b">
        <f t="shared" ref="H1090:H1153" si="190">AND(F1090:G1090)</f>
        <v>0</v>
      </c>
      <c r="I1090" s="16">
        <f>IFERROR(VLOOKUP(A1090,'Moyennes FI (en entrée)'!B:N,7,0),"")</f>
        <v>12.21</v>
      </c>
      <c r="J1090" s="16">
        <f>IFERROR(VLOOKUP(VLOOKUP(A1090,'Fichier FI (en entrée)'!B:AH,33,0),Modificateurs!A$2:B$5,2,0),0)</f>
        <v>3</v>
      </c>
      <c r="K1090" s="16">
        <f>IFERROR(VLOOKUP(VLOOKUP(A1090,'Redoub FI (en entrée)'!B:N,7,0),Modificateurs!A$8:B$11,2,0),0)</f>
        <v>0</v>
      </c>
      <c r="L1090" s="16">
        <f>IFERROR(VLOOKUP(M1090,Modificateurs!D$1:E$94,2,0),0)</f>
        <v>2</v>
      </c>
      <c r="M1090" t="str">
        <f>VLOOKUP(A1090,'Fichier FI (en entrée)'!B:AH,16,0)&amp;" "&amp;VLOOKUP(A1090,'Fichier FI (en entrée)'!B:AH,20,0)&amp;" "&amp;VLOOKUP(A1090,'Fichier FI (en entrée)'!B:AH,27,0)&amp;" "&amp;VLOOKUP(A1090,'Fichier FI (en entrée)'!B:AH,29,0)</f>
        <v xml:space="preserve">S Mathématiques  </v>
      </c>
      <c r="N1090" t="str">
        <f>VLOOKUP(A1090,'Fichier FI (en entrée)'!B:AH,8,0)</f>
        <v>En Terminale</v>
      </c>
      <c r="O1090" t="b">
        <f>AND(C1090&gt;Synthèse!B$8,C1090&lt;Synthèse!B$10,NOT(Y1090))</f>
        <v>0</v>
      </c>
      <c r="Q1090" s="60">
        <f>ROUNDUP(C1090/(Synthèse!$B$4+Synthèse!$B$1)*8,0)</f>
        <v>1</v>
      </c>
      <c r="R1090" s="60">
        <f>IFERROR(VLOOKUP(A1090,'Evaluations (formulaire)'!A:P,6,0)+VLOOKUP(A1090,'Evaluations (formulaire)'!A:P,7,0),0)</f>
        <v>0</v>
      </c>
      <c r="S1090" s="60">
        <f>IFERROR(VLOOKUP(A1090,'Evaluations (formulaire)'!A:P,8,0),0)</f>
        <v>0</v>
      </c>
      <c r="T1090" s="60">
        <f>IF(AND(ISBLANK(P1090),Q1090&lt;=2),Synthèse!$B$41,IF(AND(ISBLANK(P1090),Q1090&gt;=7),Synthèse!$C$41,R1090+S1090))</f>
        <v>4.6511627906976744E-3</v>
      </c>
      <c r="U1090" s="60">
        <f t="shared" ref="U1090:U1153" si="191">D1090+T1090</f>
        <v>17.214651162790698</v>
      </c>
      <c r="V1090" s="60">
        <f t="shared" ref="V1090:V1153" si="192">COUNTIF(U:U,"&gt;="&amp;U1090)</f>
        <v>96</v>
      </c>
      <c r="X1090" s="26">
        <v>427</v>
      </c>
      <c r="Y1090" s="26" t="b">
        <f>IFERROR(VLOOKUP(A1090,'Calculs FA (auto)'!A:O,15,0),FALSE)</f>
        <v>0</v>
      </c>
      <c r="Z1090" s="26">
        <f>IFERROR(VLOOKUP(A1090,'Evaluations (formulaire)'!A:M,9,0),0)</f>
        <v>0</v>
      </c>
      <c r="AA1090" s="135" t="b">
        <v>1</v>
      </c>
      <c r="AB1090" s="135" t="b">
        <v>0</v>
      </c>
      <c r="AC1090" s="135" t="b">
        <f t="shared" ref="AC1090:AC1153" si="193">AND(AA1090,F1090)</f>
        <v>1</v>
      </c>
      <c r="AD1090" s="135" t="b">
        <f t="shared" ref="AD1090:AD1153" si="194">AND(AB1090,F1090)</f>
        <v>0</v>
      </c>
      <c r="AE1090" s="135" t="b">
        <f t="shared" ref="AE1090:AE1153" si="195">AND(NOT(AA1090),NOT(AB1090),F1090)</f>
        <v>0</v>
      </c>
      <c r="AF1090" s="135" t="b">
        <f>AND(AC1090,$V1090&lt;=Synthèse!$B$44)</f>
        <v>1</v>
      </c>
      <c r="AG1090" s="135" t="b">
        <f>AND(AD1090,$V1090&lt;=Synthèse!$B$44)</f>
        <v>0</v>
      </c>
      <c r="AH1090" s="135" t="b">
        <f>AND(AE1090,$V1090&lt;=Synthèse!$B$44)</f>
        <v>0</v>
      </c>
      <c r="AI1090" s="137" t="b">
        <v>0</v>
      </c>
      <c r="AJ1090" s="137" t="b">
        <v>1</v>
      </c>
      <c r="AK1090" s="137" t="b">
        <f t="shared" ref="AK1090:AK1153" si="196">AND(AI1090,F1090)</f>
        <v>0</v>
      </c>
      <c r="AL1090" s="137" t="b">
        <f t="shared" ref="AL1090:AL1153" si="197">AND(AJ1090,F1090)</f>
        <v>1</v>
      </c>
      <c r="AM1090" s="137" t="b">
        <f>AND(AK1090,$V1090&lt;=Synthèse!$B$44)</f>
        <v>0</v>
      </c>
      <c r="AN1090" s="137" t="b">
        <f>AND(AL1090,$V1090&lt;=Synthèse!$B$44)</f>
        <v>1</v>
      </c>
    </row>
    <row r="1091" spans="1:40">
      <c r="A1091" s="17">
        <v>580064</v>
      </c>
      <c r="B1091" t="str">
        <f ca="1">VLOOKUP(A1091,'Fichier FI (en entrée)'!B:AH,3,0)</f>
        <v>USVTGQAALO</v>
      </c>
      <c r="C1091">
        <f t="shared" si="187"/>
        <v>588</v>
      </c>
      <c r="D1091">
        <f t="shared" si="188"/>
        <v>12.93</v>
      </c>
      <c r="E1091" s="14" t="str">
        <f>VLOOKUP(A1091,'Fichier FI (en entrée)'!B:AH,2,0)</f>
        <v>EV</v>
      </c>
      <c r="F1091" s="14" t="b">
        <f t="shared" si="189"/>
        <v>1</v>
      </c>
      <c r="G1091" s="14" t="b">
        <f>IFERROR(VLOOKUP(A1091,'Calculs FA (auto)'!A:F,6,0),FALSE)</f>
        <v>0</v>
      </c>
      <c r="H1091" s="14" t="b">
        <f t="shared" si="190"/>
        <v>0</v>
      </c>
      <c r="I1091" s="16">
        <f>IFERROR(VLOOKUP(A1091,'Moyennes FI (en entrée)'!B:N,7,0),"")</f>
        <v>9.93</v>
      </c>
      <c r="J1091" s="16">
        <f>IFERROR(VLOOKUP(VLOOKUP(A1091,'Fichier FI (en entrée)'!B:AH,33,0),Modificateurs!A$2:B$5,2,0),0)</f>
        <v>0</v>
      </c>
      <c r="K1091" s="16">
        <f>IFERROR(VLOOKUP(VLOOKUP(A1091,'Redoub FI (en entrée)'!B:N,7,0),Modificateurs!A$8:B$11,2,0),0)</f>
        <v>0</v>
      </c>
      <c r="L1091" s="16">
        <f>IFERROR(VLOOKUP(M1091,Modificateurs!D$1:E$94,2,0),0)</f>
        <v>3</v>
      </c>
      <c r="M1091" t="str">
        <f>VLOOKUP(A1091,'Fichier FI (en entrée)'!B:AH,16,0)&amp;" "&amp;VLOOKUP(A1091,'Fichier FI (en entrée)'!B:AH,20,0)&amp;" "&amp;VLOOKUP(A1091,'Fichier FI (en entrée)'!B:AH,27,0)&amp;" "&amp;VLOOKUP(A1091,'Fichier FI (en entrée)'!B:AH,29,0)</f>
        <v xml:space="preserve">S Informatique et Sciences du numérique  </v>
      </c>
      <c r="N1091" t="str">
        <f>VLOOKUP(A1091,'Fichier FI (en entrée)'!B:AH,8,0)</f>
        <v>En Terminale</v>
      </c>
      <c r="O1091" t="b">
        <f>AND(C1091&gt;Synthèse!B$8,C1091&lt;Synthèse!B$10,NOT(Y1091))</f>
        <v>1</v>
      </c>
      <c r="P1091" t="s">
        <v>2264</v>
      </c>
      <c r="Q1091" s="60">
        <f>ROUNDUP(C1091/(Synthèse!$B$4+Synthèse!$B$1)*8,0)</f>
        <v>3</v>
      </c>
      <c r="R1091" s="60">
        <f>IFERROR(VLOOKUP(A1091,'Evaluations (formulaire)'!A:P,6,0)+VLOOKUP(A1091,'Evaluations (formulaire)'!A:P,7,0),0)</f>
        <v>0</v>
      </c>
      <c r="S1091" s="60">
        <f>IFERROR(VLOOKUP(A1091,'Evaluations (formulaire)'!A:P,8,0),0)</f>
        <v>0</v>
      </c>
      <c r="T1091" s="60">
        <f>IF(AND(ISBLANK(P1091),Q1091&lt;=2),Synthèse!$B$41,IF(AND(ISBLANK(P1091),Q1091&gt;=7),Synthèse!$C$41,R1091+S1091))</f>
        <v>0</v>
      </c>
      <c r="U1091" s="60">
        <f t="shared" si="191"/>
        <v>12.93</v>
      </c>
      <c r="V1091" s="60">
        <f t="shared" si="192"/>
        <v>589</v>
      </c>
      <c r="X1091" s="26">
        <v>146</v>
      </c>
      <c r="Y1091" s="26" t="b">
        <f>IFERROR(VLOOKUP(A1091,'Calculs FA (auto)'!A:O,15,0),FALSE)</f>
        <v>0</v>
      </c>
      <c r="Z1091" s="26">
        <f>IFERROR(VLOOKUP(A1091,'Evaluations (formulaire)'!A:M,9,0),0)</f>
        <v>0</v>
      </c>
      <c r="AA1091" s="135" t="b">
        <v>1</v>
      </c>
      <c r="AB1091" s="135" t="b">
        <v>0</v>
      </c>
      <c r="AC1091" s="135" t="b">
        <f t="shared" si="193"/>
        <v>1</v>
      </c>
      <c r="AD1091" s="135" t="b">
        <f t="shared" si="194"/>
        <v>0</v>
      </c>
      <c r="AE1091" s="135" t="b">
        <f t="shared" si="195"/>
        <v>0</v>
      </c>
      <c r="AF1091" s="135" t="b">
        <f>AND(AC1091,$V1091&lt;=Synthèse!$B$44)</f>
        <v>1</v>
      </c>
      <c r="AG1091" s="135" t="b">
        <f>AND(AD1091,$V1091&lt;=Synthèse!$B$44)</f>
        <v>0</v>
      </c>
      <c r="AH1091" s="135" t="b">
        <f>AND(AE1091,$V1091&lt;=Synthèse!$B$44)</f>
        <v>0</v>
      </c>
      <c r="AI1091" s="137" t="b">
        <v>0</v>
      </c>
      <c r="AJ1091" s="137" t="b">
        <v>1</v>
      </c>
      <c r="AK1091" s="137" t="b">
        <f t="shared" si="196"/>
        <v>0</v>
      </c>
      <c r="AL1091" s="137" t="b">
        <f t="shared" si="197"/>
        <v>1</v>
      </c>
      <c r="AM1091" s="137" t="b">
        <f>AND(AK1091,$V1091&lt;=Synthèse!$B$44)</f>
        <v>0</v>
      </c>
      <c r="AN1091" s="137" t="b">
        <f>AND(AL1091,$V1091&lt;=Synthèse!$B$44)</f>
        <v>1</v>
      </c>
    </row>
    <row r="1092" spans="1:40">
      <c r="A1092" s="17">
        <v>580079</v>
      </c>
      <c r="B1092" t="str">
        <f ca="1">VLOOKUP(A1092,'Fichier FI (en entrée)'!B:AH,3,0)</f>
        <v>KZOSDGESNY</v>
      </c>
      <c r="C1092">
        <f t="shared" si="187"/>
        <v>1528</v>
      </c>
      <c r="D1092">
        <f t="shared" si="188"/>
        <v>0.33000000000000007</v>
      </c>
      <c r="E1092" s="14" t="str">
        <f>VLOOKUP(A1092,'Fichier FI (en entrée)'!B:AH,2,0)</f>
        <v>EV</v>
      </c>
      <c r="F1092" s="14" t="b">
        <f t="shared" si="189"/>
        <v>1</v>
      </c>
      <c r="G1092" s="14" t="b">
        <f>IFERROR(VLOOKUP(A1092,'Calculs FA (auto)'!A:F,6,0),FALSE)</f>
        <v>0</v>
      </c>
      <c r="H1092" s="14" t="b">
        <f t="shared" si="190"/>
        <v>0</v>
      </c>
      <c r="I1092" s="16">
        <f>IFERROR(VLOOKUP(A1092,'Moyennes FI (en entrée)'!B:N,7,0),"")</f>
        <v>11.33</v>
      </c>
      <c r="J1092" s="16">
        <f>IFERROR(VLOOKUP(VLOOKUP(A1092,'Fichier FI (en entrée)'!B:AH,33,0),Modificateurs!A$2:B$5,2,0),0)</f>
        <v>1</v>
      </c>
      <c r="K1092" s="16">
        <f>IFERROR(VLOOKUP(VLOOKUP(A1092,'Redoub FI (en entrée)'!B:N,7,0),Modificateurs!A$8:B$11,2,0),0)</f>
        <v>0</v>
      </c>
      <c r="L1092" s="16">
        <f>IFERROR(VLOOKUP(M1092,Modificateurs!D$1:E$94,2,0),0)</f>
        <v>-12</v>
      </c>
      <c r="M1092" t="str">
        <f>VLOOKUP(A1092,'Fichier FI (en entrée)'!B:AH,16,0)&amp;" "&amp;VLOOKUP(A1092,'Fichier FI (en entrée)'!B:AH,20,0)&amp;" "&amp;VLOOKUP(A1092,'Fichier FI (en entrée)'!B:AH,27,0)&amp;" "&amp;VLOOKUP(A1092,'Fichier FI (en entrée)'!B:AH,29,0)</f>
        <v xml:space="preserve">STMG Gestion et Finance  </v>
      </c>
      <c r="N1092" t="str">
        <f>VLOOKUP(A1092,'Fichier FI (en entrée)'!B:AH,8,0)</f>
        <v>En Terminale</v>
      </c>
      <c r="O1092" t="b">
        <f>AND(C1092&gt;Synthèse!B$8,C1092&lt;Synthèse!B$10,NOT(Y1092))</f>
        <v>0</v>
      </c>
      <c r="Q1092" s="60">
        <f>ROUNDUP(C1092/(Synthèse!$B$4+Synthèse!$B$1)*8,0)</f>
        <v>8</v>
      </c>
      <c r="R1092" s="60">
        <f>IFERROR(VLOOKUP(A1092,'Evaluations (formulaire)'!A:P,6,0)+VLOOKUP(A1092,'Evaluations (formulaire)'!A:P,7,0),0)</f>
        <v>0</v>
      </c>
      <c r="S1092" s="60">
        <f>IFERROR(VLOOKUP(A1092,'Evaluations (formulaire)'!A:P,8,0),0)</f>
        <v>0</v>
      </c>
      <c r="T1092" s="60">
        <f>IF(AND(ISBLANK(P1092),Q1092&lt;=2),Synthèse!$B$41,IF(AND(ISBLANK(P1092),Q1092&gt;=7),Synthèse!$C$41,R1092+S1092))</f>
        <v>4.6296296296296294E-3</v>
      </c>
      <c r="U1092" s="60">
        <f t="shared" si="191"/>
        <v>0.33462962962962972</v>
      </c>
      <c r="V1092" s="60">
        <f t="shared" si="192"/>
        <v>1527</v>
      </c>
      <c r="X1092" s="26">
        <v>1476</v>
      </c>
      <c r="Y1092" s="26" t="b">
        <f>IFERROR(VLOOKUP(A1092,'Calculs FA (auto)'!A:O,15,0),FALSE)</f>
        <v>0</v>
      </c>
      <c r="Z1092" s="26">
        <f>IFERROR(VLOOKUP(A1092,'Evaluations (formulaire)'!A:M,9,0),0)</f>
        <v>0</v>
      </c>
      <c r="AA1092" s="135" t="b">
        <v>1</v>
      </c>
      <c r="AB1092" s="135" t="b">
        <v>0</v>
      </c>
      <c r="AC1092" s="135" t="b">
        <f t="shared" si="193"/>
        <v>1</v>
      </c>
      <c r="AD1092" s="135" t="b">
        <f t="shared" si="194"/>
        <v>0</v>
      </c>
      <c r="AE1092" s="135" t="b">
        <f t="shared" si="195"/>
        <v>0</v>
      </c>
      <c r="AF1092" s="135" t="b">
        <f>AND(AC1092,$V1092&lt;=Synthèse!$B$44)</f>
        <v>0</v>
      </c>
      <c r="AG1092" s="135" t="b">
        <f>AND(AD1092,$V1092&lt;=Synthèse!$B$44)</f>
        <v>0</v>
      </c>
      <c r="AH1092" s="135" t="b">
        <f>AND(AE1092,$V1092&lt;=Synthèse!$B$44)</f>
        <v>0</v>
      </c>
      <c r="AI1092" s="137" t="b">
        <v>0</v>
      </c>
      <c r="AJ1092" s="137" t="b">
        <v>0</v>
      </c>
      <c r="AK1092" s="137" t="b">
        <f t="shared" si="196"/>
        <v>0</v>
      </c>
      <c r="AL1092" s="137" t="b">
        <f t="shared" si="197"/>
        <v>0</v>
      </c>
      <c r="AM1092" s="137" t="b">
        <f>AND(AK1092,$V1092&lt;=Synthèse!$B$44)</f>
        <v>0</v>
      </c>
      <c r="AN1092" s="137" t="b">
        <f>AND(AL1092,$V1092&lt;=Synthèse!$B$44)</f>
        <v>0</v>
      </c>
    </row>
    <row r="1093" spans="1:40">
      <c r="A1093" s="17">
        <v>580100</v>
      </c>
      <c r="B1093" t="str">
        <f ca="1">VLOOKUP(A1093,'Fichier FI (en entrée)'!B:AH,3,0)</f>
        <v>GZSWPWPLZI</v>
      </c>
      <c r="C1093">
        <f t="shared" si="187"/>
        <v>684</v>
      </c>
      <c r="D1093">
        <f t="shared" si="188"/>
        <v>12.31</v>
      </c>
      <c r="E1093" s="14" t="str">
        <f>VLOOKUP(A1093,'Fichier FI (en entrée)'!B:AH,2,0)</f>
        <v>EV</v>
      </c>
      <c r="F1093" s="14" t="b">
        <f t="shared" si="189"/>
        <v>1</v>
      </c>
      <c r="G1093" s="14" t="b">
        <f>IFERROR(VLOOKUP(A1093,'Calculs FA (auto)'!A:F,6,0),FALSE)</f>
        <v>0</v>
      </c>
      <c r="H1093" s="14" t="b">
        <f t="shared" si="190"/>
        <v>0</v>
      </c>
      <c r="I1093" s="16">
        <f>IFERROR(VLOOKUP(A1093,'Moyennes FI (en entrée)'!B:N,7,0),"")</f>
        <v>9.31</v>
      </c>
      <c r="J1093" s="16">
        <f>IFERROR(VLOOKUP(VLOOKUP(A1093,'Fichier FI (en entrée)'!B:AH,33,0),Modificateurs!A$2:B$5,2,0),0)</f>
        <v>1</v>
      </c>
      <c r="K1093" s="16">
        <f>IFERROR(VLOOKUP(VLOOKUP(A1093,'Redoub FI (en entrée)'!B:N,7,0),Modificateurs!A$8:B$11,2,0),0)</f>
        <v>0</v>
      </c>
      <c r="L1093" s="16">
        <f>IFERROR(VLOOKUP(M1093,Modificateurs!D$1:E$94,2,0),0)</f>
        <v>2</v>
      </c>
      <c r="M1093" t="str">
        <f>VLOOKUP(A1093,'Fichier FI (en entrée)'!B:AH,16,0)&amp;" "&amp;VLOOKUP(A1093,'Fichier FI (en entrée)'!B:AH,20,0)&amp;" "&amp;VLOOKUP(A1093,'Fichier FI (en entrée)'!B:AH,27,0)&amp;" "&amp;VLOOKUP(A1093,'Fichier FI (en entrée)'!B:AH,29,0)</f>
        <v xml:space="preserve">S Physique-chimie  </v>
      </c>
      <c r="N1093" t="str">
        <f>VLOOKUP(A1093,'Fichier FI (en entrée)'!B:AH,8,0)</f>
        <v>En Terminale</v>
      </c>
      <c r="O1093" t="b">
        <f>AND(C1093&gt;Synthèse!B$8,C1093&lt;Synthèse!B$10,NOT(Y1093))</f>
        <v>1</v>
      </c>
      <c r="P1093" s="17" t="s">
        <v>2260</v>
      </c>
      <c r="Q1093" s="60">
        <f>ROUNDUP(C1093/(Synthèse!$B$4+Synthèse!$B$1)*8,0)</f>
        <v>4</v>
      </c>
      <c r="R1093" s="60">
        <f>IFERROR(VLOOKUP(A1093,'Evaluations (formulaire)'!A:P,6,0)+VLOOKUP(A1093,'Evaluations (formulaire)'!A:P,7,0),0)</f>
        <v>0</v>
      </c>
      <c r="S1093" s="60">
        <f>IFERROR(VLOOKUP(A1093,'Evaluations (formulaire)'!A:P,8,0),0)</f>
        <v>0</v>
      </c>
      <c r="T1093" s="60">
        <f>IF(AND(ISBLANK(P1093),Q1093&lt;=2),Synthèse!$B$41,IF(AND(ISBLANK(P1093),Q1093&gt;=7),Synthèse!$C$41,R1093+S1093))</f>
        <v>0</v>
      </c>
      <c r="U1093" s="60">
        <f t="shared" si="191"/>
        <v>12.31</v>
      </c>
      <c r="V1093" s="60">
        <f t="shared" si="192"/>
        <v>684</v>
      </c>
      <c r="X1093" s="26">
        <v>358</v>
      </c>
      <c r="Y1093" s="26" t="b">
        <f>IFERROR(VLOOKUP(A1093,'Calculs FA (auto)'!A:O,15,0),FALSE)</f>
        <v>0</v>
      </c>
      <c r="Z1093" s="26">
        <f>IFERROR(VLOOKUP(A1093,'Evaluations (formulaire)'!A:M,9,0),0)</f>
        <v>0</v>
      </c>
      <c r="AA1093" s="135" t="b">
        <v>1</v>
      </c>
      <c r="AB1093" s="135" t="b">
        <v>0</v>
      </c>
      <c r="AC1093" s="135" t="b">
        <f t="shared" si="193"/>
        <v>1</v>
      </c>
      <c r="AD1093" s="135" t="b">
        <f t="shared" si="194"/>
        <v>0</v>
      </c>
      <c r="AE1093" s="135" t="b">
        <f t="shared" si="195"/>
        <v>0</v>
      </c>
      <c r="AF1093" s="135" t="b">
        <f>AND(AC1093,$V1093&lt;=Synthèse!$B$44)</f>
        <v>0</v>
      </c>
      <c r="AG1093" s="135" t="b">
        <f>AND(AD1093,$V1093&lt;=Synthèse!$B$44)</f>
        <v>0</v>
      </c>
      <c r="AH1093" s="135" t="b">
        <f>AND(AE1093,$V1093&lt;=Synthèse!$B$44)</f>
        <v>0</v>
      </c>
      <c r="AI1093" s="137" t="b">
        <v>0</v>
      </c>
      <c r="AJ1093" s="137" t="b">
        <v>0</v>
      </c>
      <c r="AK1093" s="137" t="b">
        <f t="shared" si="196"/>
        <v>0</v>
      </c>
      <c r="AL1093" s="137" t="b">
        <f t="shared" si="197"/>
        <v>0</v>
      </c>
      <c r="AM1093" s="137" t="b">
        <f>AND(AK1093,$V1093&lt;=Synthèse!$B$44)</f>
        <v>0</v>
      </c>
      <c r="AN1093" s="137" t="b">
        <f>AND(AL1093,$V1093&lt;=Synthèse!$B$44)</f>
        <v>0</v>
      </c>
    </row>
    <row r="1094" spans="1:40">
      <c r="A1094" s="17">
        <v>586881</v>
      </c>
      <c r="B1094" t="str">
        <f ca="1">VLOOKUP(A1094,'Fichier FI (en entrée)'!B:AH,3,0)</f>
        <v>RBEAAWAOCA</v>
      </c>
      <c r="C1094">
        <f t="shared" si="187"/>
        <v>1583</v>
      </c>
      <c r="D1094">
        <f t="shared" si="188"/>
        <v>-1.4600000000000009</v>
      </c>
      <c r="E1094" s="14" t="str">
        <f>VLOOKUP(A1094,'Fichier FI (en entrée)'!B:AH,2,0)</f>
        <v>EV</v>
      </c>
      <c r="F1094" s="14" t="b">
        <f t="shared" si="189"/>
        <v>1</v>
      </c>
      <c r="G1094" s="14" t="b">
        <f>IFERROR(VLOOKUP(A1094,'Calculs FA (auto)'!A:F,6,0),FALSE)</f>
        <v>0</v>
      </c>
      <c r="H1094" s="14" t="b">
        <f t="shared" si="190"/>
        <v>0</v>
      </c>
      <c r="I1094" s="16">
        <f>IFERROR(VLOOKUP(A1094,'Moyennes FI (en entrée)'!B:N,7,0),"")</f>
        <v>10.54</v>
      </c>
      <c r="J1094" s="16">
        <f>IFERROR(VLOOKUP(VLOOKUP(A1094,'Fichier FI (en entrée)'!B:AH,33,0),Modificateurs!A$2:B$5,2,0),0)</f>
        <v>0</v>
      </c>
      <c r="K1094" s="16">
        <f>IFERROR(VLOOKUP(VLOOKUP(A1094,'Redoub FI (en entrée)'!B:N,7,0),Modificateurs!A$8:B$11,2,0),0)</f>
        <v>0</v>
      </c>
      <c r="L1094" s="16">
        <f>IFERROR(VLOOKUP(M1094,Modificateurs!D$1:E$94,2,0),0)</f>
        <v>-12</v>
      </c>
      <c r="M1094" t="str">
        <f>VLOOKUP(A1094,'Fichier FI (en entrée)'!B:AH,16,0)&amp;" "&amp;VLOOKUP(A1094,'Fichier FI (en entrée)'!B:AH,20,0)&amp;" "&amp;VLOOKUP(A1094,'Fichier FI (en entrée)'!B:AH,27,0)&amp;" "&amp;VLOOKUP(A1094,'Fichier FI (en entrée)'!B:AH,29,0)</f>
        <v xml:space="preserve">ST2S   </v>
      </c>
      <c r="N1094" t="str">
        <f>VLOOKUP(A1094,'Fichier FI (en entrée)'!B:AH,8,0)</f>
        <v>En Terminale</v>
      </c>
      <c r="O1094" t="b">
        <f>AND(C1094&gt;Synthèse!B$8,C1094&lt;Synthèse!B$10,NOT(Y1094))</f>
        <v>0</v>
      </c>
      <c r="P1094" t="s">
        <v>2285</v>
      </c>
      <c r="Q1094" s="60">
        <f>ROUNDUP(C1094/(Synthèse!$B$4+Synthèse!$B$1)*8,0)</f>
        <v>8</v>
      </c>
      <c r="R1094" s="60">
        <f>IFERROR(VLOOKUP(A1094,'Evaluations (formulaire)'!A:P,6,0)+VLOOKUP(A1094,'Evaluations (formulaire)'!A:P,7,0),0)</f>
        <v>0</v>
      </c>
      <c r="S1094" s="60">
        <f>IFERROR(VLOOKUP(A1094,'Evaluations (formulaire)'!A:P,8,0),0)</f>
        <v>0</v>
      </c>
      <c r="T1094" s="60">
        <f>IF(AND(ISBLANK(P1094),Q1094&lt;=2),Synthèse!$B$41,IF(AND(ISBLANK(P1094),Q1094&gt;=7),Synthèse!$C$41,R1094+S1094))</f>
        <v>0</v>
      </c>
      <c r="U1094" s="60">
        <f t="shared" si="191"/>
        <v>-1.4600000000000009</v>
      </c>
      <c r="V1094" s="60">
        <f t="shared" si="192"/>
        <v>1583</v>
      </c>
      <c r="X1094" s="26">
        <v>1700</v>
      </c>
      <c r="Y1094" s="26" t="b">
        <f>IFERROR(VLOOKUP(A1094,'Calculs FA (auto)'!A:O,15,0),FALSE)</f>
        <v>0</v>
      </c>
      <c r="Z1094" s="26">
        <f>IFERROR(VLOOKUP(A1094,'Evaluations (formulaire)'!A:M,9,0),0)</f>
        <v>0</v>
      </c>
      <c r="AA1094" s="135" t="b">
        <v>1</v>
      </c>
      <c r="AB1094" s="135" t="b">
        <v>0</v>
      </c>
      <c r="AC1094" s="135" t="b">
        <f t="shared" si="193"/>
        <v>1</v>
      </c>
      <c r="AD1094" s="135" t="b">
        <f t="shared" si="194"/>
        <v>0</v>
      </c>
      <c r="AE1094" s="135" t="b">
        <f t="shared" si="195"/>
        <v>0</v>
      </c>
      <c r="AF1094" s="135" t="b">
        <f>AND(AC1094,$V1094&lt;=Synthèse!$B$44)</f>
        <v>0</v>
      </c>
      <c r="AG1094" s="135" t="b">
        <f>AND(AD1094,$V1094&lt;=Synthèse!$B$44)</f>
        <v>0</v>
      </c>
      <c r="AH1094" s="135" t="b">
        <f>AND(AE1094,$V1094&lt;=Synthèse!$B$44)</f>
        <v>0</v>
      </c>
      <c r="AI1094" s="137" t="b">
        <v>0</v>
      </c>
      <c r="AJ1094" s="137" t="b">
        <v>1</v>
      </c>
      <c r="AK1094" s="137" t="b">
        <f t="shared" si="196"/>
        <v>0</v>
      </c>
      <c r="AL1094" s="137" t="b">
        <f t="shared" si="197"/>
        <v>1</v>
      </c>
      <c r="AM1094" s="137" t="b">
        <f>AND(AK1094,$V1094&lt;=Synthèse!$B$44)</f>
        <v>0</v>
      </c>
      <c r="AN1094" s="137" t="b">
        <f>AND(AL1094,$V1094&lt;=Synthèse!$B$44)</f>
        <v>0</v>
      </c>
    </row>
    <row r="1095" spans="1:40">
      <c r="A1095" s="17">
        <v>588531</v>
      </c>
      <c r="B1095" t="str">
        <f ca="1">VLOOKUP(A1095,'Fichier FI (en entrée)'!B:AH,3,0)</f>
        <v>QVQGFFYBKL</v>
      </c>
      <c r="C1095">
        <f t="shared" si="187"/>
        <v>2097</v>
      </c>
      <c r="D1095">
        <f t="shared" si="188"/>
        <v>-100</v>
      </c>
      <c r="E1095" s="14" t="str">
        <f>VLOOKUP(A1095,'Fichier FI (en entrée)'!B:AH,2,0)</f>
        <v>ENV</v>
      </c>
      <c r="F1095" s="14" t="b">
        <f t="shared" si="189"/>
        <v>0</v>
      </c>
      <c r="G1095" s="14" t="b">
        <f>IFERROR(VLOOKUP(A1095,'Calculs FA (auto)'!A:F,6,0),FALSE)</f>
        <v>0</v>
      </c>
      <c r="H1095" s="14" t="b">
        <f t="shared" si="190"/>
        <v>0</v>
      </c>
      <c r="I1095" s="16" t="str">
        <f>IFERROR(VLOOKUP(A1095,'Moyennes FI (en entrée)'!B:N,7,0),"")</f>
        <v/>
      </c>
      <c r="J1095" s="16">
        <f>IFERROR(VLOOKUP(VLOOKUP(A1095,'Fichier FI (en entrée)'!B:AH,33,0),Modificateurs!A$2:B$5,2,0),0)</f>
        <v>1</v>
      </c>
      <c r="K1095" s="16">
        <f>IFERROR(VLOOKUP(VLOOKUP(A1095,'Redoub FI (en entrée)'!B:N,7,0),Modificateurs!A$8:B$11,2,0),0)</f>
        <v>0</v>
      </c>
      <c r="L1095" s="16">
        <f>IFERROR(VLOOKUP(M1095,Modificateurs!D$1:E$94,2,0),0)</f>
        <v>3</v>
      </c>
      <c r="M1095" t="str">
        <f>VLOOKUP(A1095,'Fichier FI (en entrée)'!B:AH,16,0)&amp;" "&amp;VLOOKUP(A1095,'Fichier FI (en entrée)'!B:AH,20,0)&amp;" "&amp;VLOOKUP(A1095,'Fichier FI (en entrée)'!B:AH,27,0)&amp;" "&amp;VLOOKUP(A1095,'Fichier FI (en entrée)'!B:AH,29,0)</f>
        <v xml:space="preserve">S Informatique et Sciences du numérique  </v>
      </c>
      <c r="N1095" t="str">
        <f>VLOOKUP(A1095,'Fichier FI (en entrée)'!B:AH,8,0)</f>
        <v>En Terminale</v>
      </c>
      <c r="O1095" t="b">
        <f>AND(C1095&gt;Synthèse!B$8,C1095&lt;Synthèse!B$10,NOT(Y1095))</f>
        <v>0</v>
      </c>
      <c r="Q1095" s="60">
        <f>ROUNDUP(C1095/(Synthèse!$B$4+Synthèse!$B$1)*8,0)</f>
        <v>10</v>
      </c>
      <c r="R1095" s="60">
        <f>IFERROR(VLOOKUP(A1095,'Evaluations (formulaire)'!A:P,6,0)+VLOOKUP(A1095,'Evaluations (formulaire)'!A:P,7,0),0)</f>
        <v>0</v>
      </c>
      <c r="S1095" s="60">
        <f>IFERROR(VLOOKUP(A1095,'Evaluations (formulaire)'!A:P,8,0),0)</f>
        <v>0</v>
      </c>
      <c r="T1095" s="60">
        <f>IF(AND(ISBLANK(P1095),Q1095&lt;=2),Synthèse!$B$41,IF(AND(ISBLANK(P1095),Q1095&gt;=7),Synthèse!$C$41,R1095+S1095))</f>
        <v>4.6296296296296294E-3</v>
      </c>
      <c r="U1095" s="60">
        <f t="shared" si="191"/>
        <v>-99.995370370370367</v>
      </c>
      <c r="V1095" s="60">
        <f t="shared" si="192"/>
        <v>1983</v>
      </c>
      <c r="X1095" s="26">
        <v>291</v>
      </c>
      <c r="Y1095" s="26" t="b">
        <f>IFERROR(VLOOKUP(A1095,'Calculs FA (auto)'!A:O,15,0),FALSE)</f>
        <v>0</v>
      </c>
      <c r="Z1095" s="26">
        <f>IFERROR(VLOOKUP(A1095,'Evaluations (formulaire)'!A:M,9,0),0)</f>
        <v>0</v>
      </c>
      <c r="AA1095" s="135" t="b">
        <v>1</v>
      </c>
      <c r="AB1095" s="135" t="b">
        <v>0</v>
      </c>
      <c r="AC1095" s="135" t="b">
        <f t="shared" si="193"/>
        <v>0</v>
      </c>
      <c r="AD1095" s="135" t="b">
        <f t="shared" si="194"/>
        <v>0</v>
      </c>
      <c r="AE1095" s="135" t="b">
        <f t="shared" si="195"/>
        <v>0</v>
      </c>
      <c r="AF1095" s="135" t="b">
        <f>AND(AC1095,$V1095&lt;=Synthèse!$B$44)</f>
        <v>0</v>
      </c>
      <c r="AG1095" s="135" t="b">
        <f>AND(AD1095,$V1095&lt;=Synthèse!$B$44)</f>
        <v>0</v>
      </c>
      <c r="AH1095" s="135" t="b">
        <f>AND(AE1095,$V1095&lt;=Synthèse!$B$44)</f>
        <v>0</v>
      </c>
      <c r="AI1095" s="137" t="b">
        <v>0</v>
      </c>
      <c r="AJ1095" s="137" t="b">
        <v>1</v>
      </c>
      <c r="AK1095" s="137" t="b">
        <f t="shared" si="196"/>
        <v>0</v>
      </c>
      <c r="AL1095" s="137" t="b">
        <f t="shared" si="197"/>
        <v>0</v>
      </c>
      <c r="AM1095" s="137" t="b">
        <f>AND(AK1095,$V1095&lt;=Synthèse!$B$44)</f>
        <v>0</v>
      </c>
      <c r="AN1095" s="137" t="b">
        <f>AND(AL1095,$V1095&lt;=Synthèse!$B$44)</f>
        <v>0</v>
      </c>
    </row>
    <row r="1096" spans="1:40">
      <c r="A1096" s="17">
        <v>588995</v>
      </c>
      <c r="B1096" t="str">
        <f ca="1">VLOOKUP(A1096,'Fichier FI (en entrée)'!B:AH,3,0)</f>
        <v>UPLZDJOXKH</v>
      </c>
      <c r="C1096">
        <f t="shared" si="187"/>
        <v>257</v>
      </c>
      <c r="D1096">
        <f t="shared" si="188"/>
        <v>15.19</v>
      </c>
      <c r="E1096" s="14" t="str">
        <f>VLOOKUP(A1096,'Fichier FI (en entrée)'!B:AH,2,0)</f>
        <v>EV</v>
      </c>
      <c r="F1096" s="14" t="b">
        <f t="shared" si="189"/>
        <v>1</v>
      </c>
      <c r="G1096" s="14" t="b">
        <f>IFERROR(VLOOKUP(A1096,'Calculs FA (auto)'!A:F,6,0),FALSE)</f>
        <v>0</v>
      </c>
      <c r="H1096" s="14" t="b">
        <f t="shared" si="190"/>
        <v>0</v>
      </c>
      <c r="I1096" s="16">
        <f>IFERROR(VLOOKUP(A1096,'Moyennes FI (en entrée)'!B:N,7,0),"")</f>
        <v>9.19</v>
      </c>
      <c r="J1096" s="16">
        <f>IFERROR(VLOOKUP(VLOOKUP(A1096,'Fichier FI (en entrée)'!B:AH,33,0),Modificateurs!A$2:B$5,2,0),0)</f>
        <v>3</v>
      </c>
      <c r="K1096" s="16">
        <f>IFERROR(VLOOKUP(VLOOKUP(A1096,'Redoub FI (en entrée)'!B:N,7,0),Modificateurs!A$8:B$11,2,0),0)</f>
        <v>0</v>
      </c>
      <c r="L1096" s="16">
        <f>IFERROR(VLOOKUP(M1096,Modificateurs!D$1:E$94,2,0),0)</f>
        <v>3</v>
      </c>
      <c r="M1096" t="str">
        <f>VLOOKUP(A1096,'Fichier FI (en entrée)'!B:AH,16,0)&amp;" "&amp;VLOOKUP(A1096,'Fichier FI (en entrée)'!B:AH,20,0)&amp;" "&amp;VLOOKUP(A1096,'Fichier FI (en entrée)'!B:AH,27,0)&amp;" "&amp;VLOOKUP(A1096,'Fichier FI (en entrée)'!B:AH,29,0)</f>
        <v xml:space="preserve">S Informatique et Sciences du numérique  </v>
      </c>
      <c r="N1096" t="str">
        <f>VLOOKUP(A1096,'Fichier FI (en entrée)'!B:AH,8,0)</f>
        <v>En Terminale</v>
      </c>
      <c r="O1096" t="b">
        <f>AND(C1096&gt;Synthèse!B$8,C1096&lt;Synthèse!B$10,NOT(Y1096))</f>
        <v>0</v>
      </c>
      <c r="P1096" t="s">
        <v>2285</v>
      </c>
      <c r="Q1096" s="60">
        <f>ROUNDUP(C1096/(Synthèse!$B$4+Synthèse!$B$1)*8,0)</f>
        <v>2</v>
      </c>
      <c r="R1096" s="60">
        <f>IFERROR(VLOOKUP(A1096,'Evaluations (formulaire)'!A:P,6,0)+VLOOKUP(A1096,'Evaluations (formulaire)'!A:P,7,0),0)</f>
        <v>0</v>
      </c>
      <c r="S1096" s="60">
        <f>IFERROR(VLOOKUP(A1096,'Evaluations (formulaire)'!A:P,8,0),0)</f>
        <v>0</v>
      </c>
      <c r="T1096" s="60">
        <f>IF(AND(ISBLANK(P1096),Q1096&lt;=2),Synthèse!$B$41,IF(AND(ISBLANK(P1096),Q1096&gt;=7),Synthèse!$C$41,R1096+S1096))</f>
        <v>0</v>
      </c>
      <c r="U1096" s="60">
        <f t="shared" si="191"/>
        <v>15.19</v>
      </c>
      <c r="V1096" s="60">
        <f t="shared" si="192"/>
        <v>257</v>
      </c>
      <c r="X1096" s="26">
        <v>138</v>
      </c>
      <c r="Y1096" s="26" t="b">
        <f>IFERROR(VLOOKUP(A1096,'Calculs FA (auto)'!A:O,15,0),FALSE)</f>
        <v>0</v>
      </c>
      <c r="Z1096" s="26">
        <f>IFERROR(VLOOKUP(A1096,'Evaluations (formulaire)'!A:M,9,0),0)</f>
        <v>0</v>
      </c>
      <c r="AA1096" s="135" t="b">
        <v>1</v>
      </c>
      <c r="AB1096" s="135" t="b">
        <v>0</v>
      </c>
      <c r="AC1096" s="135" t="b">
        <f t="shared" si="193"/>
        <v>1</v>
      </c>
      <c r="AD1096" s="135" t="b">
        <f t="shared" si="194"/>
        <v>0</v>
      </c>
      <c r="AE1096" s="135" t="b">
        <f t="shared" si="195"/>
        <v>0</v>
      </c>
      <c r="AF1096" s="135" t="b">
        <f>AND(AC1096,$V1096&lt;=Synthèse!$B$44)</f>
        <v>1</v>
      </c>
      <c r="AG1096" s="135" t="b">
        <f>AND(AD1096,$V1096&lt;=Synthèse!$B$44)</f>
        <v>0</v>
      </c>
      <c r="AH1096" s="135" t="b">
        <f>AND(AE1096,$V1096&lt;=Synthèse!$B$44)</f>
        <v>0</v>
      </c>
      <c r="AI1096" s="137" t="b">
        <v>0</v>
      </c>
      <c r="AJ1096" s="137" t="b">
        <v>1</v>
      </c>
      <c r="AK1096" s="137" t="b">
        <f t="shared" si="196"/>
        <v>0</v>
      </c>
      <c r="AL1096" s="137" t="b">
        <f t="shared" si="197"/>
        <v>1</v>
      </c>
      <c r="AM1096" s="137" t="b">
        <f>AND(AK1096,$V1096&lt;=Synthèse!$B$44)</f>
        <v>0</v>
      </c>
      <c r="AN1096" s="137" t="b">
        <f>AND(AL1096,$V1096&lt;=Synthèse!$B$44)</f>
        <v>1</v>
      </c>
    </row>
    <row r="1097" spans="1:40">
      <c r="A1097" s="17">
        <v>589022</v>
      </c>
      <c r="B1097" t="str">
        <f ca="1">VLOOKUP(A1097,'Fichier FI (en entrée)'!B:AH,3,0)</f>
        <v>MZYCBAWZBP</v>
      </c>
      <c r="C1097">
        <f t="shared" si="187"/>
        <v>1023</v>
      </c>
      <c r="D1097">
        <f t="shared" si="188"/>
        <v>10.18</v>
      </c>
      <c r="E1097" s="14" t="str">
        <f>VLOOKUP(A1097,'Fichier FI (en entrée)'!B:AH,2,0)</f>
        <v>EV</v>
      </c>
      <c r="F1097" s="14" t="b">
        <f t="shared" si="189"/>
        <v>1</v>
      </c>
      <c r="G1097" s="14" t="b">
        <f>IFERROR(VLOOKUP(A1097,'Calculs FA (auto)'!A:F,6,0),FALSE)</f>
        <v>1</v>
      </c>
      <c r="H1097" s="14" t="b">
        <f t="shared" si="190"/>
        <v>1</v>
      </c>
      <c r="I1097" s="16">
        <f>IFERROR(VLOOKUP(A1097,'Moyennes FI (en entrée)'!B:N,7,0),"")</f>
        <v>7.18</v>
      </c>
      <c r="J1097" s="16">
        <f>IFERROR(VLOOKUP(VLOOKUP(A1097,'Fichier FI (en entrée)'!B:AH,33,0),Modificateurs!A$2:B$5,2,0),0)</f>
        <v>0</v>
      </c>
      <c r="K1097" s="16">
        <f>IFERROR(VLOOKUP(VLOOKUP(A1097,'Redoub FI (en entrée)'!B:N,7,0),Modificateurs!A$8:B$11,2,0),0)</f>
        <v>0</v>
      </c>
      <c r="L1097" s="16">
        <f>IFERROR(VLOOKUP(M1097,Modificateurs!D$1:E$94,2,0),0)</f>
        <v>3</v>
      </c>
      <c r="M1097" t="str">
        <f>VLOOKUP(A1097,'Fichier FI (en entrée)'!B:AH,16,0)&amp;" "&amp;VLOOKUP(A1097,'Fichier FI (en entrée)'!B:AH,20,0)&amp;" "&amp;VLOOKUP(A1097,'Fichier FI (en entrée)'!B:AH,27,0)&amp;" "&amp;VLOOKUP(A1097,'Fichier FI (en entrée)'!B:AH,29,0)</f>
        <v xml:space="preserve">S Informatique et Sciences du numérique  </v>
      </c>
      <c r="N1097" t="str">
        <f>VLOOKUP(A1097,'Fichier FI (en entrée)'!B:AH,8,0)</f>
        <v>En Terminale</v>
      </c>
      <c r="O1097" t="b">
        <f>AND(C1097&gt;Synthèse!B$8,C1097&lt;Synthèse!B$10,NOT(Y1097))</f>
        <v>0</v>
      </c>
      <c r="P1097" t="s">
        <v>2266</v>
      </c>
      <c r="Q1097" s="60">
        <f>ROUNDUP(C1097/(Synthèse!$B$4+Synthèse!$B$1)*8,0)</f>
        <v>5</v>
      </c>
      <c r="R1097" s="60">
        <f>IFERROR(VLOOKUP(A1097,'Evaluations (formulaire)'!A:P,6,0)+VLOOKUP(A1097,'Evaluations (formulaire)'!A:P,7,0),0)</f>
        <v>0</v>
      </c>
      <c r="S1097" s="60">
        <f>IFERROR(VLOOKUP(A1097,'Evaluations (formulaire)'!A:P,8,0),0)</f>
        <v>0</v>
      </c>
      <c r="T1097" s="60">
        <f>IF(AND(ISBLANK(P1097),Q1097&lt;=2),Synthèse!$B$41,IF(AND(ISBLANK(P1097),Q1097&gt;=7),Synthèse!$C$41,R1097+S1097))</f>
        <v>0</v>
      </c>
      <c r="U1097" s="60">
        <f t="shared" si="191"/>
        <v>10.18</v>
      </c>
      <c r="V1097" s="60">
        <f t="shared" si="192"/>
        <v>1023</v>
      </c>
      <c r="X1097" s="26">
        <v>1625</v>
      </c>
      <c r="Y1097" s="26" t="b">
        <f>IFERROR(VLOOKUP(A1097,'Calculs FA (auto)'!A:O,15,0),FALSE)</f>
        <v>1</v>
      </c>
      <c r="Z1097" s="26">
        <f>IFERROR(VLOOKUP(A1097,'Evaluations (formulaire)'!A:M,9,0),0)</f>
        <v>0</v>
      </c>
      <c r="AA1097" s="135" t="b">
        <v>1</v>
      </c>
      <c r="AB1097" s="135" t="b">
        <v>0</v>
      </c>
      <c r="AC1097" s="135" t="b">
        <f t="shared" si="193"/>
        <v>1</v>
      </c>
      <c r="AD1097" s="135" t="b">
        <f t="shared" si="194"/>
        <v>0</v>
      </c>
      <c r="AE1097" s="135" t="b">
        <f t="shared" si="195"/>
        <v>0</v>
      </c>
      <c r="AF1097" s="135" t="b">
        <f>AND(AC1097,$V1097&lt;=Synthèse!$B$44)</f>
        <v>0</v>
      </c>
      <c r="AG1097" s="135" t="b">
        <f>AND(AD1097,$V1097&lt;=Synthèse!$B$44)</f>
        <v>0</v>
      </c>
      <c r="AH1097" s="135" t="b">
        <f>AND(AE1097,$V1097&lt;=Synthèse!$B$44)</f>
        <v>0</v>
      </c>
      <c r="AI1097" s="137" t="b">
        <v>0</v>
      </c>
      <c r="AJ1097" s="137" t="b">
        <v>1</v>
      </c>
      <c r="AK1097" s="137" t="b">
        <f t="shared" si="196"/>
        <v>0</v>
      </c>
      <c r="AL1097" s="137" t="b">
        <f t="shared" si="197"/>
        <v>1</v>
      </c>
      <c r="AM1097" s="137" t="b">
        <f>AND(AK1097,$V1097&lt;=Synthèse!$B$44)</f>
        <v>0</v>
      </c>
      <c r="AN1097" s="137" t="b">
        <f>AND(AL1097,$V1097&lt;=Synthèse!$B$44)</f>
        <v>0</v>
      </c>
    </row>
    <row r="1098" spans="1:40">
      <c r="A1098" s="17">
        <v>590321</v>
      </c>
      <c r="B1098" t="str">
        <f ca="1">VLOOKUP(A1098,'Fichier FI (en entrée)'!B:AH,3,0)</f>
        <v>AXFXPWAJEW</v>
      </c>
      <c r="C1098">
        <f t="shared" si="187"/>
        <v>1081</v>
      </c>
      <c r="D1098">
        <f t="shared" si="188"/>
        <v>9.5399999999999991</v>
      </c>
      <c r="E1098" s="14" t="str">
        <f>VLOOKUP(A1098,'Fichier FI (en entrée)'!B:AH,2,0)</f>
        <v>EV</v>
      </c>
      <c r="F1098" s="14" t="b">
        <f t="shared" si="189"/>
        <v>1</v>
      </c>
      <c r="G1098" s="14" t="b">
        <f>IFERROR(VLOOKUP(A1098,'Calculs FA (auto)'!A:F,6,0),FALSE)</f>
        <v>0</v>
      </c>
      <c r="H1098" s="14" t="b">
        <f t="shared" si="190"/>
        <v>0</v>
      </c>
      <c r="I1098" s="16">
        <f>IFERROR(VLOOKUP(A1098,'Moyennes FI (en entrée)'!B:N,7,0),"")</f>
        <v>8.5399999999999991</v>
      </c>
      <c r="J1098" s="16">
        <f>IFERROR(VLOOKUP(VLOOKUP(A1098,'Fichier FI (en entrée)'!B:AH,33,0),Modificateurs!A$2:B$5,2,0),0)</f>
        <v>0</v>
      </c>
      <c r="K1098" s="16">
        <f>IFERROR(VLOOKUP(VLOOKUP(A1098,'Redoub FI (en entrée)'!B:N,7,0),Modificateurs!A$8:B$11,2,0),0)</f>
        <v>0</v>
      </c>
      <c r="L1098" s="16">
        <f>IFERROR(VLOOKUP(M1098,Modificateurs!D$1:E$94,2,0),0)</f>
        <v>1</v>
      </c>
      <c r="M1098" t="str">
        <f>VLOOKUP(A1098,'Fichier FI (en entrée)'!B:AH,16,0)&amp;" "&amp;VLOOKUP(A1098,'Fichier FI (en entrée)'!B:AH,20,0)&amp;" "&amp;VLOOKUP(A1098,'Fichier FI (en entrée)'!B:AH,27,0)&amp;" "&amp;VLOOKUP(A1098,'Fichier FI (en entrée)'!B:AH,29,0)</f>
        <v xml:space="preserve">S Sciences de la vie et de la terre  </v>
      </c>
      <c r="N1098" t="str">
        <f>VLOOKUP(A1098,'Fichier FI (en entrée)'!B:AH,8,0)</f>
        <v>En Terminale</v>
      </c>
      <c r="O1098" t="b">
        <f>AND(C1098&gt;Synthèse!B$8,C1098&lt;Synthèse!B$10,NOT(Y1098))</f>
        <v>1</v>
      </c>
      <c r="P1098" s="17" t="s">
        <v>2260</v>
      </c>
      <c r="Q1098" s="60">
        <f>ROUNDUP(C1098/(Synthèse!$B$4+Synthèse!$B$1)*8,0)</f>
        <v>6</v>
      </c>
      <c r="R1098" s="60">
        <f>IFERROR(VLOOKUP(A1098,'Evaluations (formulaire)'!A:P,6,0)+VLOOKUP(A1098,'Evaluations (formulaire)'!A:P,7,0),0)</f>
        <v>0</v>
      </c>
      <c r="S1098" s="60">
        <f>IFERROR(VLOOKUP(A1098,'Evaluations (formulaire)'!A:P,8,0),0)</f>
        <v>0</v>
      </c>
      <c r="T1098" s="60">
        <f>IF(AND(ISBLANK(P1098),Q1098&lt;=2),Synthèse!$B$41,IF(AND(ISBLANK(P1098),Q1098&gt;=7),Synthèse!$C$41,R1098+S1098))</f>
        <v>0</v>
      </c>
      <c r="U1098" s="60">
        <f t="shared" si="191"/>
        <v>9.5399999999999991</v>
      </c>
      <c r="V1098" s="60">
        <f t="shared" si="192"/>
        <v>1079</v>
      </c>
      <c r="X1098" s="26">
        <v>75</v>
      </c>
      <c r="Y1098" s="26" t="b">
        <f>IFERROR(VLOOKUP(A1098,'Calculs FA (auto)'!A:O,15,0),FALSE)</f>
        <v>0</v>
      </c>
      <c r="Z1098" s="26">
        <f>IFERROR(VLOOKUP(A1098,'Evaluations (formulaire)'!A:M,9,0),0)</f>
        <v>0</v>
      </c>
      <c r="AA1098" s="135" t="b">
        <v>1</v>
      </c>
      <c r="AB1098" s="135" t="b">
        <v>0</v>
      </c>
      <c r="AC1098" s="135" t="b">
        <f t="shared" si="193"/>
        <v>1</v>
      </c>
      <c r="AD1098" s="135" t="b">
        <f t="shared" si="194"/>
        <v>0</v>
      </c>
      <c r="AE1098" s="135" t="b">
        <f t="shared" si="195"/>
        <v>0</v>
      </c>
      <c r="AF1098" s="135" t="b">
        <f>AND(AC1098,$V1098&lt;=Synthèse!$B$44)</f>
        <v>0</v>
      </c>
      <c r="AG1098" s="135" t="b">
        <f>AND(AD1098,$V1098&lt;=Synthèse!$B$44)</f>
        <v>0</v>
      </c>
      <c r="AH1098" s="135" t="b">
        <f>AND(AE1098,$V1098&lt;=Synthèse!$B$44)</f>
        <v>0</v>
      </c>
      <c r="AI1098" s="137" t="b">
        <v>0</v>
      </c>
      <c r="AJ1098" s="137" t="b">
        <v>0</v>
      </c>
      <c r="AK1098" s="137" t="b">
        <f t="shared" si="196"/>
        <v>0</v>
      </c>
      <c r="AL1098" s="137" t="b">
        <f t="shared" si="197"/>
        <v>0</v>
      </c>
      <c r="AM1098" s="137" t="b">
        <f>AND(AK1098,$V1098&lt;=Synthèse!$B$44)</f>
        <v>0</v>
      </c>
      <c r="AN1098" s="137" t="b">
        <f>AND(AL1098,$V1098&lt;=Synthèse!$B$44)</f>
        <v>0</v>
      </c>
    </row>
    <row r="1099" spans="1:40">
      <c r="A1099" s="17">
        <v>590382</v>
      </c>
      <c r="B1099" t="str">
        <f ca="1">VLOOKUP(A1099,'Fichier FI (en entrée)'!B:AH,3,0)</f>
        <v>XLYDKLGOMS</v>
      </c>
      <c r="C1099">
        <f t="shared" si="187"/>
        <v>2097</v>
      </c>
      <c r="D1099">
        <f t="shared" si="188"/>
        <v>-100</v>
      </c>
      <c r="E1099" s="14" t="str">
        <f>VLOOKUP(A1099,'Fichier FI (en entrée)'!B:AH,2,0)</f>
        <v>ENV</v>
      </c>
      <c r="F1099" s="14" t="b">
        <f t="shared" si="189"/>
        <v>0</v>
      </c>
      <c r="G1099" s="14" t="b">
        <f>IFERROR(VLOOKUP(A1099,'Calculs FA (auto)'!A:F,6,0),FALSE)</f>
        <v>0</v>
      </c>
      <c r="H1099" s="14" t="b">
        <f t="shared" si="190"/>
        <v>0</v>
      </c>
      <c r="I1099" s="16" t="str">
        <f>IFERROR(VLOOKUP(A1099,'Moyennes FI (en entrée)'!B:N,7,0),"")</f>
        <v/>
      </c>
      <c r="J1099" s="16">
        <f>IFERROR(VLOOKUP(VLOOKUP(A1099,'Fichier FI (en entrée)'!B:AH,33,0),Modificateurs!A$2:B$5,2,0),0)</f>
        <v>-3</v>
      </c>
      <c r="K1099" s="16">
        <f>IFERROR(VLOOKUP(VLOOKUP(A1099,'Redoub FI (en entrée)'!B:N,7,0),Modificateurs!A$8:B$11,2,0),0)</f>
        <v>0</v>
      </c>
      <c r="L1099" s="16">
        <f>IFERROR(VLOOKUP(M1099,Modificateurs!D$1:E$94,2,0),0)</f>
        <v>-3</v>
      </c>
      <c r="M1099" t="str">
        <f>VLOOKUP(A1099,'Fichier FI (en entrée)'!B:AH,16,0)&amp;" "&amp;VLOOKUP(A1099,'Fichier FI (en entrée)'!B:AH,20,0)&amp;" "&amp;VLOOKUP(A1099,'Fichier FI (en entrée)'!B:AH,27,0)&amp;" "&amp;VLOOKUP(A1099,'Fichier FI (en entrée)'!B:AH,29,0)</f>
        <v xml:space="preserve">ES Mathématiques  </v>
      </c>
      <c r="N1099" t="str">
        <f>VLOOKUP(A1099,'Fichier FI (en entrée)'!B:AH,8,0)</f>
        <v>En Terminale</v>
      </c>
      <c r="O1099" t="b">
        <f>AND(C1099&gt;Synthèse!B$8,C1099&lt;Synthèse!B$10,NOT(Y1099))</f>
        <v>0</v>
      </c>
      <c r="P1099" s="17" t="s">
        <v>2267</v>
      </c>
      <c r="Q1099" s="60">
        <f>ROUNDUP(C1099/(Synthèse!$B$4+Synthèse!$B$1)*8,0)</f>
        <v>10</v>
      </c>
      <c r="R1099" s="60">
        <f>IFERROR(VLOOKUP(A1099,'Evaluations (formulaire)'!A:P,6,0)+VLOOKUP(A1099,'Evaluations (formulaire)'!A:P,7,0),0)</f>
        <v>0</v>
      </c>
      <c r="S1099" s="60">
        <f>IFERROR(VLOOKUP(A1099,'Evaluations (formulaire)'!A:P,8,0),0)</f>
        <v>0</v>
      </c>
      <c r="T1099" s="60">
        <f>IF(AND(ISBLANK(P1099),Q1099&lt;=2),Synthèse!$B$41,IF(AND(ISBLANK(P1099),Q1099&gt;=7),Synthèse!$C$41,R1099+S1099))</f>
        <v>0</v>
      </c>
      <c r="U1099" s="60">
        <f t="shared" si="191"/>
        <v>-100</v>
      </c>
      <c r="V1099" s="60">
        <f t="shared" si="192"/>
        <v>2096</v>
      </c>
      <c r="X1099" s="26">
        <v>1493</v>
      </c>
      <c r="Y1099" s="26" t="b">
        <f>IFERROR(VLOOKUP(A1099,'Calculs FA (auto)'!A:O,15,0),FALSE)</f>
        <v>0</v>
      </c>
      <c r="Z1099" s="26">
        <f>IFERROR(VLOOKUP(A1099,'Evaluations (formulaire)'!A:M,9,0),0)</f>
        <v>0</v>
      </c>
      <c r="AA1099" s="135" t="b">
        <v>1</v>
      </c>
      <c r="AB1099" s="135" t="b">
        <v>0</v>
      </c>
      <c r="AC1099" s="135" t="b">
        <f t="shared" si="193"/>
        <v>0</v>
      </c>
      <c r="AD1099" s="135" t="b">
        <f t="shared" si="194"/>
        <v>0</v>
      </c>
      <c r="AE1099" s="135" t="b">
        <f t="shared" si="195"/>
        <v>0</v>
      </c>
      <c r="AF1099" s="135" t="b">
        <f>AND(AC1099,$V1099&lt;=Synthèse!$B$44)</f>
        <v>0</v>
      </c>
      <c r="AG1099" s="135" t="b">
        <f>AND(AD1099,$V1099&lt;=Synthèse!$B$44)</f>
        <v>0</v>
      </c>
      <c r="AH1099" s="135" t="b">
        <f>AND(AE1099,$V1099&lt;=Synthèse!$B$44)</f>
        <v>0</v>
      </c>
      <c r="AI1099" s="137" t="b">
        <v>0</v>
      </c>
      <c r="AJ1099" s="137" t="b">
        <v>1</v>
      </c>
      <c r="AK1099" s="137" t="b">
        <f t="shared" si="196"/>
        <v>0</v>
      </c>
      <c r="AL1099" s="137" t="b">
        <f t="shared" si="197"/>
        <v>0</v>
      </c>
      <c r="AM1099" s="137" t="b">
        <f>AND(AK1099,$V1099&lt;=Synthèse!$B$44)</f>
        <v>0</v>
      </c>
      <c r="AN1099" s="137" t="b">
        <f>AND(AL1099,$V1099&lt;=Synthèse!$B$44)</f>
        <v>0</v>
      </c>
    </row>
    <row r="1100" spans="1:40">
      <c r="A1100" s="17">
        <v>590389</v>
      </c>
      <c r="B1100" t="str">
        <f ca="1">VLOOKUP(A1100,'Fichier FI (en entrée)'!B:AH,3,0)</f>
        <v>QSCCLKFDGR</v>
      </c>
      <c r="C1100">
        <f t="shared" si="187"/>
        <v>2097</v>
      </c>
      <c r="D1100">
        <f t="shared" si="188"/>
        <v>-100</v>
      </c>
      <c r="E1100" s="14" t="str">
        <f>VLOOKUP(A1100,'Fichier FI (en entrée)'!B:AH,2,0)</f>
        <v>ENV</v>
      </c>
      <c r="F1100" s="14" t="b">
        <f t="shared" si="189"/>
        <v>0</v>
      </c>
      <c r="G1100" s="14" t="b">
        <f>IFERROR(VLOOKUP(A1100,'Calculs FA (auto)'!A:F,6,0),FALSE)</f>
        <v>0</v>
      </c>
      <c r="H1100" s="14" t="b">
        <f t="shared" si="190"/>
        <v>0</v>
      </c>
      <c r="I1100" s="16" t="str">
        <f>IFERROR(VLOOKUP(A1100,'Moyennes FI (en entrée)'!B:N,7,0),"")</f>
        <v/>
      </c>
      <c r="J1100" s="16">
        <f>IFERROR(VLOOKUP(VLOOKUP(A1100,'Fichier FI (en entrée)'!B:AH,33,0),Modificateurs!A$2:B$5,2,0),0)</f>
        <v>0</v>
      </c>
      <c r="K1100" s="16">
        <f>IFERROR(VLOOKUP(VLOOKUP(A1100,'Redoub FI (en entrée)'!B:N,7,0),Modificateurs!A$8:B$11,2,0),0)</f>
        <v>0</v>
      </c>
      <c r="L1100" s="16">
        <f>IFERROR(VLOOKUP(M1100,Modificateurs!D$1:E$94,2,0),0)</f>
        <v>-8</v>
      </c>
      <c r="M1100" t="str">
        <f>VLOOKUP(A1100,'Fichier FI (en entrée)'!B:AH,16,0)&amp;" "&amp;VLOOKUP(A1100,'Fichier FI (en entrée)'!B:AH,20,0)&amp;" "&amp;VLOOKUP(A1100,'Fichier FI (en entrée)'!B:AH,27,0)&amp;" "&amp;VLOOKUP(A1100,'Fichier FI (en entrée)'!B:AH,29,0)</f>
        <v xml:space="preserve">ES Sciences sociales et politiques  </v>
      </c>
      <c r="N1100" t="str">
        <f>VLOOKUP(A1100,'Fichier FI (en entrée)'!B:AH,8,0)</f>
        <v>En Terminale</v>
      </c>
      <c r="O1100" t="b">
        <f>AND(C1100&gt;Synthèse!B$8,C1100&lt;Synthèse!B$10,NOT(Y1100))</f>
        <v>0</v>
      </c>
      <c r="Q1100" s="60">
        <f>ROUNDUP(C1100/(Synthèse!$B$4+Synthèse!$B$1)*8,0)</f>
        <v>10</v>
      </c>
      <c r="R1100" s="60">
        <f>IFERROR(VLOOKUP(A1100,'Evaluations (formulaire)'!A:P,6,0)+VLOOKUP(A1100,'Evaluations (formulaire)'!A:P,7,0),0)</f>
        <v>0</v>
      </c>
      <c r="S1100" s="60">
        <f>IFERROR(VLOOKUP(A1100,'Evaluations (formulaire)'!A:P,8,0),0)</f>
        <v>0</v>
      </c>
      <c r="T1100" s="60">
        <f>IF(AND(ISBLANK(P1100),Q1100&lt;=2),Synthèse!$B$41,IF(AND(ISBLANK(P1100),Q1100&gt;=7),Synthèse!$C$41,R1100+S1100))</f>
        <v>4.6296296296296294E-3</v>
      </c>
      <c r="U1100" s="60">
        <f t="shared" si="191"/>
        <v>-99.995370370370367</v>
      </c>
      <c r="V1100" s="60">
        <f t="shared" si="192"/>
        <v>1983</v>
      </c>
      <c r="X1100" s="26">
        <v>1778</v>
      </c>
      <c r="Y1100" s="26" t="b">
        <f>IFERROR(VLOOKUP(A1100,'Calculs FA (auto)'!A:O,15,0),FALSE)</f>
        <v>0</v>
      </c>
      <c r="Z1100" s="26">
        <f>IFERROR(VLOOKUP(A1100,'Evaluations (formulaire)'!A:M,9,0),0)</f>
        <v>0</v>
      </c>
      <c r="AA1100" s="135" t="b">
        <v>1</v>
      </c>
      <c r="AB1100" s="135" t="b">
        <v>0</v>
      </c>
      <c r="AC1100" s="135" t="b">
        <f t="shared" si="193"/>
        <v>0</v>
      </c>
      <c r="AD1100" s="135" t="b">
        <f t="shared" si="194"/>
        <v>0</v>
      </c>
      <c r="AE1100" s="135" t="b">
        <f t="shared" si="195"/>
        <v>0</v>
      </c>
      <c r="AF1100" s="135" t="b">
        <f>AND(AC1100,$V1100&lt;=Synthèse!$B$44)</f>
        <v>0</v>
      </c>
      <c r="AG1100" s="135" t="b">
        <f>AND(AD1100,$V1100&lt;=Synthèse!$B$44)</f>
        <v>0</v>
      </c>
      <c r="AH1100" s="135" t="b">
        <f>AND(AE1100,$V1100&lt;=Synthèse!$B$44)</f>
        <v>0</v>
      </c>
      <c r="AI1100" s="137" t="b">
        <v>0</v>
      </c>
      <c r="AJ1100" s="137" t="b">
        <v>1</v>
      </c>
      <c r="AK1100" s="137" t="b">
        <f t="shared" si="196"/>
        <v>0</v>
      </c>
      <c r="AL1100" s="137" t="b">
        <f t="shared" si="197"/>
        <v>0</v>
      </c>
      <c r="AM1100" s="137" t="b">
        <f>AND(AK1100,$V1100&lt;=Synthèse!$B$44)</f>
        <v>0</v>
      </c>
      <c r="AN1100" s="137" t="b">
        <f>AND(AL1100,$V1100&lt;=Synthèse!$B$44)</f>
        <v>0</v>
      </c>
    </row>
    <row r="1101" spans="1:40">
      <c r="A1101" s="17">
        <v>590509</v>
      </c>
      <c r="B1101" t="str">
        <f ca="1">VLOOKUP(A1101,'Fichier FI (en entrée)'!B:AH,3,0)</f>
        <v>NSRONWSGFF</v>
      </c>
      <c r="C1101">
        <f t="shared" si="187"/>
        <v>1013</v>
      </c>
      <c r="D1101">
        <f t="shared" si="188"/>
        <v>10.27</v>
      </c>
      <c r="E1101" s="14" t="str">
        <f>VLOOKUP(A1101,'Fichier FI (en entrée)'!B:AH,2,0)</f>
        <v>EV</v>
      </c>
      <c r="F1101" s="14" t="b">
        <f t="shared" si="189"/>
        <v>1</v>
      </c>
      <c r="G1101" s="14" t="b">
        <f>IFERROR(VLOOKUP(A1101,'Calculs FA (auto)'!A:F,6,0),FALSE)</f>
        <v>1</v>
      </c>
      <c r="H1101" s="14" t="b">
        <f t="shared" si="190"/>
        <v>1</v>
      </c>
      <c r="I1101" s="16">
        <f>IFERROR(VLOOKUP(A1101,'Moyennes FI (en entrée)'!B:N,7,0),"")</f>
        <v>8.27</v>
      </c>
      <c r="J1101" s="16">
        <f>IFERROR(VLOOKUP(VLOOKUP(A1101,'Fichier FI (en entrée)'!B:AH,33,0),Modificateurs!A$2:B$5,2,0),0)</f>
        <v>0</v>
      </c>
      <c r="K1101" s="16">
        <f>IFERROR(VLOOKUP(VLOOKUP(A1101,'Redoub FI (en entrée)'!B:N,7,0),Modificateurs!A$8:B$11,2,0),0)</f>
        <v>0</v>
      </c>
      <c r="L1101" s="16">
        <f>IFERROR(VLOOKUP(M1101,Modificateurs!D$1:E$94,2,0),0)</f>
        <v>2</v>
      </c>
      <c r="M1101" t="str">
        <f>VLOOKUP(A1101,'Fichier FI (en entrée)'!B:AH,16,0)&amp;" "&amp;VLOOKUP(A1101,'Fichier FI (en entrée)'!B:AH,20,0)&amp;" "&amp;VLOOKUP(A1101,'Fichier FI (en entrée)'!B:AH,27,0)&amp;" "&amp;VLOOKUP(A1101,'Fichier FI (en entrée)'!B:AH,29,0)</f>
        <v xml:space="preserve">S Mathématiques  </v>
      </c>
      <c r="N1101" t="str">
        <f>VLOOKUP(A1101,'Fichier FI (en entrée)'!B:AH,8,0)</f>
        <v>En Terminale</v>
      </c>
      <c r="O1101" t="b">
        <f>AND(C1101&gt;Synthèse!B$8,C1101&lt;Synthèse!B$10,NOT(Y1101))</f>
        <v>0</v>
      </c>
      <c r="P1101" s="17" t="s">
        <v>2267</v>
      </c>
      <c r="Q1101" s="60">
        <f>ROUNDUP(C1101/(Synthèse!$B$4+Synthèse!$B$1)*8,0)</f>
        <v>5</v>
      </c>
      <c r="R1101" s="60">
        <f>IFERROR(VLOOKUP(A1101,'Evaluations (formulaire)'!A:P,6,0)+VLOOKUP(A1101,'Evaluations (formulaire)'!A:P,7,0),0)</f>
        <v>0</v>
      </c>
      <c r="S1101" s="60">
        <f>IFERROR(VLOOKUP(A1101,'Evaluations (formulaire)'!A:P,8,0),0)</f>
        <v>0</v>
      </c>
      <c r="T1101" s="60">
        <f>IF(AND(ISBLANK(P1101),Q1101&lt;=2),Synthèse!$B$41,IF(AND(ISBLANK(P1101),Q1101&gt;=7),Synthèse!$C$41,R1101+S1101))</f>
        <v>0</v>
      </c>
      <c r="U1101" s="60">
        <f t="shared" si="191"/>
        <v>10.27</v>
      </c>
      <c r="V1101" s="60">
        <f t="shared" si="192"/>
        <v>1013</v>
      </c>
      <c r="X1101" s="26">
        <v>2018</v>
      </c>
      <c r="Y1101" s="26" t="b">
        <f>IFERROR(VLOOKUP(A1101,'Calculs FA (auto)'!A:O,15,0),FALSE)</f>
        <v>1</v>
      </c>
      <c r="Z1101" s="26">
        <f>IFERROR(VLOOKUP(A1101,'Evaluations (formulaire)'!A:M,9,0),0)</f>
        <v>0</v>
      </c>
      <c r="AA1101" s="135" t="b">
        <v>0</v>
      </c>
      <c r="AB1101" s="135" t="b">
        <v>1</v>
      </c>
      <c r="AC1101" s="135" t="b">
        <f t="shared" si="193"/>
        <v>0</v>
      </c>
      <c r="AD1101" s="135" t="b">
        <f t="shared" si="194"/>
        <v>1</v>
      </c>
      <c r="AE1101" s="135" t="b">
        <f t="shared" si="195"/>
        <v>0</v>
      </c>
      <c r="AF1101" s="135" t="b">
        <f>AND(AC1101,$V1101&lt;=Synthèse!$B$44)</f>
        <v>0</v>
      </c>
      <c r="AG1101" s="135" t="b">
        <f>AND(AD1101,$V1101&lt;=Synthèse!$B$44)</f>
        <v>0</v>
      </c>
      <c r="AH1101" s="135" t="b">
        <f>AND(AE1101,$V1101&lt;=Synthèse!$B$44)</f>
        <v>0</v>
      </c>
      <c r="AI1101" s="137" t="b">
        <v>1</v>
      </c>
      <c r="AJ1101" s="137" t="b">
        <v>0</v>
      </c>
      <c r="AK1101" s="137" t="b">
        <f t="shared" si="196"/>
        <v>1</v>
      </c>
      <c r="AL1101" s="137" t="b">
        <f t="shared" si="197"/>
        <v>0</v>
      </c>
      <c r="AM1101" s="137" t="b">
        <f>AND(AK1101,$V1101&lt;=Synthèse!$B$44)</f>
        <v>0</v>
      </c>
      <c r="AN1101" s="137" t="b">
        <f>AND(AL1101,$V1101&lt;=Synthèse!$B$44)</f>
        <v>0</v>
      </c>
    </row>
    <row r="1102" spans="1:40">
      <c r="A1102" s="17">
        <v>590546</v>
      </c>
      <c r="B1102" t="str">
        <f ca="1">VLOOKUP(A1102,'Fichier FI (en entrée)'!B:AH,3,0)</f>
        <v>BMQROZIPZZ</v>
      </c>
      <c r="C1102">
        <f t="shared" si="187"/>
        <v>1139</v>
      </c>
      <c r="D1102">
        <f t="shared" si="188"/>
        <v>8.740000000000002</v>
      </c>
      <c r="E1102" s="14" t="str">
        <f>VLOOKUP(A1102,'Fichier FI (en entrée)'!B:AH,2,0)</f>
        <v>EV</v>
      </c>
      <c r="F1102" s="14" t="b">
        <f t="shared" si="189"/>
        <v>1</v>
      </c>
      <c r="G1102" s="14" t="b">
        <f>IFERROR(VLOOKUP(A1102,'Calculs FA (auto)'!A:F,6,0),FALSE)</f>
        <v>1</v>
      </c>
      <c r="H1102" s="14" t="b">
        <f t="shared" si="190"/>
        <v>1</v>
      </c>
      <c r="I1102" s="16">
        <f>IFERROR(VLOOKUP(A1102,'Moyennes FI (en entrée)'!B:N,7,0),"")</f>
        <v>13.74</v>
      </c>
      <c r="J1102" s="16">
        <f>IFERROR(VLOOKUP(VLOOKUP(A1102,'Fichier FI (en entrée)'!B:AH,33,0),Modificateurs!A$2:B$5,2,0),0)</f>
        <v>3</v>
      </c>
      <c r="K1102" s="16">
        <f>IFERROR(VLOOKUP(VLOOKUP(A1102,'Redoub FI (en entrée)'!B:N,7,0),Modificateurs!A$8:B$11,2,0),0)</f>
        <v>0</v>
      </c>
      <c r="L1102" s="16">
        <f>IFERROR(VLOOKUP(M1102,Modificateurs!D$1:E$94,2,0),0)</f>
        <v>-8</v>
      </c>
      <c r="M1102" t="str">
        <f>VLOOKUP(A1102,'Fichier FI (en entrée)'!B:AH,16,0)&amp;" "&amp;VLOOKUP(A1102,'Fichier FI (en entrée)'!B:AH,20,0)&amp;" "&amp;VLOOKUP(A1102,'Fichier FI (en entrée)'!B:AH,27,0)&amp;" "&amp;VLOOKUP(A1102,'Fichier FI (en entrée)'!B:AH,29,0)</f>
        <v xml:space="preserve">STMG Systèmes d'information et de gestion  </v>
      </c>
      <c r="N1102" t="str">
        <f>VLOOKUP(A1102,'Fichier FI (en entrée)'!B:AH,8,0)</f>
        <v>En Terminale</v>
      </c>
      <c r="O1102" t="b">
        <f>AND(C1102&gt;Synthèse!B$8,C1102&lt;Synthèse!B$10,NOT(Y1102))</f>
        <v>0</v>
      </c>
      <c r="P1102" t="s">
        <v>2262</v>
      </c>
      <c r="Q1102" s="60">
        <f>ROUNDUP(C1102/(Synthèse!$B$4+Synthèse!$B$1)*8,0)</f>
        <v>6</v>
      </c>
      <c r="R1102" s="60">
        <f>IFERROR(VLOOKUP(A1102,'Evaluations (formulaire)'!A:P,6,0)+VLOOKUP(A1102,'Evaluations (formulaire)'!A:P,7,0),0)</f>
        <v>0</v>
      </c>
      <c r="S1102" s="60">
        <f>IFERROR(VLOOKUP(A1102,'Evaluations (formulaire)'!A:P,8,0),0)</f>
        <v>0</v>
      </c>
      <c r="T1102" s="60">
        <f>IF(AND(ISBLANK(P1102),Q1102&lt;=2),Synthèse!$B$41,IF(AND(ISBLANK(P1102),Q1102&gt;=7),Synthèse!$C$41,R1102+S1102))</f>
        <v>0</v>
      </c>
      <c r="U1102" s="60">
        <f t="shared" si="191"/>
        <v>8.740000000000002</v>
      </c>
      <c r="V1102" s="60">
        <f t="shared" si="192"/>
        <v>1137</v>
      </c>
      <c r="X1102" s="26">
        <v>1309</v>
      </c>
      <c r="Y1102" s="26" t="b">
        <f>IFERROR(VLOOKUP(A1102,'Calculs FA (auto)'!A:O,15,0),FALSE)</f>
        <v>1</v>
      </c>
      <c r="Z1102" s="26">
        <f>IFERROR(VLOOKUP(A1102,'Evaluations (formulaire)'!A:M,9,0),0)</f>
        <v>0</v>
      </c>
      <c r="AA1102" s="135" t="b">
        <v>1</v>
      </c>
      <c r="AB1102" s="135" t="b">
        <v>0</v>
      </c>
      <c r="AC1102" s="135" t="b">
        <f t="shared" si="193"/>
        <v>1</v>
      </c>
      <c r="AD1102" s="135" t="b">
        <f t="shared" si="194"/>
        <v>0</v>
      </c>
      <c r="AE1102" s="135" t="b">
        <f t="shared" si="195"/>
        <v>0</v>
      </c>
      <c r="AF1102" s="135" t="b">
        <f>AND(AC1102,$V1102&lt;=Synthèse!$B$44)</f>
        <v>0</v>
      </c>
      <c r="AG1102" s="135" t="b">
        <f>AND(AD1102,$V1102&lt;=Synthèse!$B$44)</f>
        <v>0</v>
      </c>
      <c r="AH1102" s="135" t="b">
        <f>AND(AE1102,$V1102&lt;=Synthèse!$B$44)</f>
        <v>0</v>
      </c>
      <c r="AI1102" s="137" t="b">
        <v>0</v>
      </c>
      <c r="AJ1102" s="137" t="b">
        <v>1</v>
      </c>
      <c r="AK1102" s="137" t="b">
        <f t="shared" si="196"/>
        <v>0</v>
      </c>
      <c r="AL1102" s="137" t="b">
        <f t="shared" si="197"/>
        <v>1</v>
      </c>
      <c r="AM1102" s="137" t="b">
        <f>AND(AK1102,$V1102&lt;=Synthèse!$B$44)</f>
        <v>0</v>
      </c>
      <c r="AN1102" s="137" t="b">
        <f>AND(AL1102,$V1102&lt;=Synthèse!$B$44)</f>
        <v>0</v>
      </c>
    </row>
    <row r="1103" spans="1:40">
      <c r="A1103" s="17">
        <v>590557</v>
      </c>
      <c r="B1103" t="str">
        <f ca="1">VLOOKUP(A1103,'Fichier FI (en entrée)'!B:AH,3,0)</f>
        <v>ETJUWCJUCK</v>
      </c>
      <c r="C1103">
        <f t="shared" si="187"/>
        <v>300</v>
      </c>
      <c r="D1103">
        <f t="shared" si="188"/>
        <v>14.79</v>
      </c>
      <c r="E1103" s="14" t="str">
        <f>VLOOKUP(A1103,'Fichier FI (en entrée)'!B:AH,2,0)</f>
        <v>EV</v>
      </c>
      <c r="F1103" s="14" t="b">
        <f t="shared" si="189"/>
        <v>1</v>
      </c>
      <c r="G1103" s="14" t="b">
        <f>IFERROR(VLOOKUP(A1103,'Calculs FA (auto)'!A:F,6,0),FALSE)</f>
        <v>0</v>
      </c>
      <c r="H1103" s="14" t="b">
        <f t="shared" si="190"/>
        <v>0</v>
      </c>
      <c r="I1103" s="16">
        <f>IFERROR(VLOOKUP(A1103,'Moyennes FI (en entrée)'!B:N,7,0),"")</f>
        <v>14.79</v>
      </c>
      <c r="J1103" s="16">
        <f>IFERROR(VLOOKUP(VLOOKUP(A1103,'Fichier FI (en entrée)'!B:AH,33,0),Modificateurs!A$2:B$5,2,0),0)</f>
        <v>3</v>
      </c>
      <c r="K1103" s="16">
        <f>IFERROR(VLOOKUP(VLOOKUP(A1103,'Redoub FI (en entrée)'!B:N,7,0),Modificateurs!A$8:B$11,2,0),0)</f>
        <v>0</v>
      </c>
      <c r="L1103" s="16">
        <f>IFERROR(VLOOKUP(M1103,Modificateurs!D$1:E$94,2,0),0)</f>
        <v>-3</v>
      </c>
      <c r="M1103" t="str">
        <f>VLOOKUP(A1103,'Fichier FI (en entrée)'!B:AH,16,0)&amp;" "&amp;VLOOKUP(A1103,'Fichier FI (en entrée)'!B:AH,20,0)&amp;" "&amp;VLOOKUP(A1103,'Fichier FI (en entrée)'!B:AH,27,0)&amp;" "&amp;VLOOKUP(A1103,'Fichier FI (en entrée)'!B:AH,29,0)</f>
        <v xml:space="preserve">ES Mathématiques  </v>
      </c>
      <c r="N1103" t="str">
        <f>VLOOKUP(A1103,'Fichier FI (en entrée)'!B:AH,8,0)</f>
        <v>En Terminale</v>
      </c>
      <c r="O1103" t="b">
        <f>AND(C1103&gt;Synthèse!B$8,C1103&lt;Synthèse!B$10,NOT(Y1103))</f>
        <v>0</v>
      </c>
      <c r="P1103" t="s">
        <v>2285</v>
      </c>
      <c r="Q1103" s="60">
        <f>ROUNDUP(C1103/(Synthèse!$B$4+Synthèse!$B$1)*8,0)</f>
        <v>2</v>
      </c>
      <c r="R1103" s="60">
        <f>IFERROR(VLOOKUP(A1103,'Evaluations (formulaire)'!A:P,6,0)+VLOOKUP(A1103,'Evaluations (formulaire)'!A:P,7,0),0)</f>
        <v>0</v>
      </c>
      <c r="S1103" s="60">
        <f>IFERROR(VLOOKUP(A1103,'Evaluations (formulaire)'!A:P,8,0),0)</f>
        <v>0</v>
      </c>
      <c r="T1103" s="60">
        <f>IF(AND(ISBLANK(P1103),Q1103&lt;=2),Synthèse!$B$41,IF(AND(ISBLANK(P1103),Q1103&gt;=7),Synthèse!$C$41,R1103+S1103))</f>
        <v>0</v>
      </c>
      <c r="U1103" s="60">
        <f t="shared" si="191"/>
        <v>14.79</v>
      </c>
      <c r="V1103" s="60">
        <f t="shared" si="192"/>
        <v>300</v>
      </c>
      <c r="X1103" s="26">
        <v>359</v>
      </c>
      <c r="Y1103" s="26" t="b">
        <f>IFERROR(VLOOKUP(A1103,'Calculs FA (auto)'!A:O,15,0),FALSE)</f>
        <v>0</v>
      </c>
      <c r="Z1103" s="26">
        <f>IFERROR(VLOOKUP(A1103,'Evaluations (formulaire)'!A:M,9,0),0)</f>
        <v>0</v>
      </c>
      <c r="AA1103" s="135" t="b">
        <v>1</v>
      </c>
      <c r="AB1103" s="135" t="b">
        <v>0</v>
      </c>
      <c r="AC1103" s="135" t="b">
        <f t="shared" si="193"/>
        <v>1</v>
      </c>
      <c r="AD1103" s="135" t="b">
        <f t="shared" si="194"/>
        <v>0</v>
      </c>
      <c r="AE1103" s="135" t="b">
        <f t="shared" si="195"/>
        <v>0</v>
      </c>
      <c r="AF1103" s="135" t="b">
        <f>AND(AC1103,$V1103&lt;=Synthèse!$B$44)</f>
        <v>1</v>
      </c>
      <c r="AG1103" s="135" t="b">
        <f>AND(AD1103,$V1103&lt;=Synthèse!$B$44)</f>
        <v>0</v>
      </c>
      <c r="AH1103" s="135" t="b">
        <f>AND(AE1103,$V1103&lt;=Synthèse!$B$44)</f>
        <v>0</v>
      </c>
      <c r="AI1103" s="137" t="b">
        <v>0</v>
      </c>
      <c r="AJ1103" s="137" t="b">
        <v>1</v>
      </c>
      <c r="AK1103" s="137" t="b">
        <f t="shared" si="196"/>
        <v>0</v>
      </c>
      <c r="AL1103" s="137" t="b">
        <f t="shared" si="197"/>
        <v>1</v>
      </c>
      <c r="AM1103" s="137" t="b">
        <f>AND(AK1103,$V1103&lt;=Synthèse!$B$44)</f>
        <v>0</v>
      </c>
      <c r="AN1103" s="137" t="b">
        <f>AND(AL1103,$V1103&lt;=Synthèse!$B$44)</f>
        <v>1</v>
      </c>
    </row>
    <row r="1104" spans="1:40">
      <c r="A1104" s="17">
        <v>594107</v>
      </c>
      <c r="B1104" t="str">
        <f ca="1">VLOOKUP(A1104,'Fichier FI (en entrée)'!B:AH,3,0)</f>
        <v>KGAYSBPOVU</v>
      </c>
      <c r="C1104">
        <f t="shared" si="187"/>
        <v>942</v>
      </c>
      <c r="D1104">
        <f t="shared" si="188"/>
        <v>10.8</v>
      </c>
      <c r="E1104" s="14" t="str">
        <f>VLOOKUP(A1104,'Fichier FI (en entrée)'!B:AH,2,0)</f>
        <v>EV</v>
      </c>
      <c r="F1104" s="14" t="b">
        <f t="shared" si="189"/>
        <v>1</v>
      </c>
      <c r="G1104" s="14" t="b">
        <f>IFERROR(VLOOKUP(A1104,'Calculs FA (auto)'!A:F,6,0),FALSE)</f>
        <v>0</v>
      </c>
      <c r="H1104" s="14" t="b">
        <f t="shared" si="190"/>
        <v>0</v>
      </c>
      <c r="I1104" s="16">
        <f>IFERROR(VLOOKUP(A1104,'Moyennes FI (en entrée)'!B:N,7,0),"")</f>
        <v>10.8</v>
      </c>
      <c r="J1104" s="16">
        <f>IFERROR(VLOOKUP(VLOOKUP(A1104,'Fichier FI (en entrée)'!B:AH,33,0),Modificateurs!A$2:B$5,2,0),0)</f>
        <v>3</v>
      </c>
      <c r="K1104" s="16">
        <f>IFERROR(VLOOKUP(VLOOKUP(A1104,'Redoub FI (en entrée)'!B:N,7,0),Modificateurs!A$8:B$11,2,0),0)</f>
        <v>0</v>
      </c>
      <c r="L1104" s="16">
        <f>IFERROR(VLOOKUP(M1104,Modificateurs!D$1:E$94,2,0),0)</f>
        <v>-3</v>
      </c>
      <c r="M1104" t="str">
        <f>VLOOKUP(A1104,'Fichier FI (en entrée)'!B:AH,16,0)&amp;" "&amp;VLOOKUP(A1104,'Fichier FI (en entrée)'!B:AH,20,0)&amp;" "&amp;VLOOKUP(A1104,'Fichier FI (en entrée)'!B:AH,27,0)&amp;" "&amp;VLOOKUP(A1104,'Fichier FI (en entrée)'!B:AH,29,0)</f>
        <v xml:space="preserve">ES Mathématiques  </v>
      </c>
      <c r="N1104" t="str">
        <f>VLOOKUP(A1104,'Fichier FI (en entrée)'!B:AH,8,0)</f>
        <v>En Terminale</v>
      </c>
      <c r="O1104" t="b">
        <f>AND(C1104&gt;Synthèse!B$8,C1104&lt;Synthèse!B$10,NOT(Y1104))</f>
        <v>1</v>
      </c>
      <c r="P1104" t="s">
        <v>2263</v>
      </c>
      <c r="Q1104" s="60">
        <f>ROUNDUP(C1104/(Synthèse!$B$4+Synthèse!$B$1)*8,0)</f>
        <v>5</v>
      </c>
      <c r="R1104" s="60">
        <f>IFERROR(VLOOKUP(A1104,'Evaluations (formulaire)'!A:P,6,0)+VLOOKUP(A1104,'Evaluations (formulaire)'!A:P,7,0),0)</f>
        <v>0</v>
      </c>
      <c r="S1104" s="60">
        <f>IFERROR(VLOOKUP(A1104,'Evaluations (formulaire)'!A:P,8,0),0)</f>
        <v>0</v>
      </c>
      <c r="T1104" s="60">
        <f>IF(AND(ISBLANK(P1104),Q1104&lt;=2),Synthèse!$B$41,IF(AND(ISBLANK(P1104),Q1104&gt;=7),Synthèse!$C$41,R1104+S1104))</f>
        <v>0</v>
      </c>
      <c r="U1104" s="60">
        <f t="shared" si="191"/>
        <v>10.8</v>
      </c>
      <c r="V1104" s="60">
        <f t="shared" si="192"/>
        <v>942</v>
      </c>
      <c r="X1104" s="26">
        <v>624</v>
      </c>
      <c r="Y1104" s="26" t="b">
        <f>IFERROR(VLOOKUP(A1104,'Calculs FA (auto)'!A:O,15,0),FALSE)</f>
        <v>0</v>
      </c>
      <c r="Z1104" s="26">
        <f>IFERROR(VLOOKUP(A1104,'Evaluations (formulaire)'!A:M,9,0),0)</f>
        <v>0</v>
      </c>
      <c r="AA1104" s="135" t="b">
        <v>0</v>
      </c>
      <c r="AB1104" s="135" t="b">
        <v>1</v>
      </c>
      <c r="AC1104" s="135" t="b">
        <f t="shared" si="193"/>
        <v>0</v>
      </c>
      <c r="AD1104" s="135" t="b">
        <f t="shared" si="194"/>
        <v>1</v>
      </c>
      <c r="AE1104" s="135" t="b">
        <f t="shared" si="195"/>
        <v>0</v>
      </c>
      <c r="AF1104" s="135" t="b">
        <f>AND(AC1104,$V1104&lt;=Synthèse!$B$44)</f>
        <v>0</v>
      </c>
      <c r="AG1104" s="135" t="b">
        <f>AND(AD1104,$V1104&lt;=Synthèse!$B$44)</f>
        <v>0</v>
      </c>
      <c r="AH1104" s="135" t="b">
        <f>AND(AE1104,$V1104&lt;=Synthèse!$B$44)</f>
        <v>0</v>
      </c>
      <c r="AI1104" s="137" t="b">
        <v>1</v>
      </c>
      <c r="AJ1104" s="137" t="b">
        <v>0</v>
      </c>
      <c r="AK1104" s="137" t="b">
        <f t="shared" si="196"/>
        <v>1</v>
      </c>
      <c r="AL1104" s="137" t="b">
        <f t="shared" si="197"/>
        <v>0</v>
      </c>
      <c r="AM1104" s="137" t="b">
        <f>AND(AK1104,$V1104&lt;=Synthèse!$B$44)</f>
        <v>0</v>
      </c>
      <c r="AN1104" s="137" t="b">
        <f>AND(AL1104,$V1104&lt;=Synthèse!$B$44)</f>
        <v>0</v>
      </c>
    </row>
    <row r="1105" spans="1:40">
      <c r="A1105" s="17">
        <v>594174</v>
      </c>
      <c r="B1105" t="str">
        <f ca="1">VLOOKUP(A1105,'Fichier FI (en entrée)'!B:AH,3,0)</f>
        <v>GTCQHHFBRX</v>
      </c>
      <c r="C1105">
        <f t="shared" si="187"/>
        <v>2097</v>
      </c>
      <c r="D1105">
        <f t="shared" si="188"/>
        <v>-100</v>
      </c>
      <c r="E1105" s="14" t="str">
        <f>VLOOKUP(A1105,'Fichier FI (en entrée)'!B:AH,2,0)</f>
        <v>ENV</v>
      </c>
      <c r="F1105" s="14" t="b">
        <f t="shared" si="189"/>
        <v>0</v>
      </c>
      <c r="G1105" s="14" t="b">
        <f>IFERROR(VLOOKUP(A1105,'Calculs FA (auto)'!A:F,6,0),FALSE)</f>
        <v>0</v>
      </c>
      <c r="H1105" s="14" t="b">
        <f t="shared" si="190"/>
        <v>0</v>
      </c>
      <c r="I1105" s="16" t="str">
        <f>IFERROR(VLOOKUP(A1105,'Moyennes FI (en entrée)'!B:N,7,0),"")</f>
        <v/>
      </c>
      <c r="J1105" s="16">
        <f>IFERROR(VLOOKUP(VLOOKUP(A1105,'Fichier FI (en entrée)'!B:AH,33,0),Modificateurs!A$2:B$5,2,0),0)</f>
        <v>3</v>
      </c>
      <c r="K1105" s="16">
        <f>IFERROR(VLOOKUP(VLOOKUP(A1105,'Redoub FI (en entrée)'!B:N,7,0),Modificateurs!A$8:B$11,2,0),0)</f>
        <v>0</v>
      </c>
      <c r="L1105" s="16">
        <f>IFERROR(VLOOKUP(M1105,Modificateurs!D$1:E$94,2,0),0)</f>
        <v>2</v>
      </c>
      <c r="M1105" t="str">
        <f>VLOOKUP(A1105,'Fichier FI (en entrée)'!B:AH,16,0)&amp;" "&amp;VLOOKUP(A1105,'Fichier FI (en entrée)'!B:AH,20,0)&amp;" "&amp;VLOOKUP(A1105,'Fichier FI (en entrée)'!B:AH,27,0)&amp;" "&amp;VLOOKUP(A1105,'Fichier FI (en entrée)'!B:AH,29,0)</f>
        <v xml:space="preserve">S Physique-chimie  </v>
      </c>
      <c r="N1105" t="str">
        <f>VLOOKUP(A1105,'Fichier FI (en entrée)'!B:AH,8,0)</f>
        <v>En Terminale</v>
      </c>
      <c r="O1105" t="b">
        <f>AND(C1105&gt;Synthèse!B$8,C1105&lt;Synthèse!B$10,NOT(Y1105))</f>
        <v>0</v>
      </c>
      <c r="Q1105" s="60">
        <f>ROUNDUP(C1105/(Synthèse!$B$4+Synthèse!$B$1)*8,0)</f>
        <v>10</v>
      </c>
      <c r="R1105" s="60">
        <f>IFERROR(VLOOKUP(A1105,'Evaluations (formulaire)'!A:P,6,0)+VLOOKUP(A1105,'Evaluations (formulaire)'!A:P,7,0),0)</f>
        <v>0</v>
      </c>
      <c r="S1105" s="60">
        <f>IFERROR(VLOOKUP(A1105,'Evaluations (formulaire)'!A:P,8,0),0)</f>
        <v>0</v>
      </c>
      <c r="T1105" s="60">
        <f>IF(AND(ISBLANK(P1105),Q1105&lt;=2),Synthèse!$B$41,IF(AND(ISBLANK(P1105),Q1105&gt;=7),Synthèse!$C$41,R1105+S1105))</f>
        <v>4.6296296296296294E-3</v>
      </c>
      <c r="U1105" s="60">
        <f t="shared" si="191"/>
        <v>-99.995370370370367</v>
      </c>
      <c r="V1105" s="60">
        <f t="shared" si="192"/>
        <v>1983</v>
      </c>
      <c r="X1105" s="26">
        <v>1520</v>
      </c>
      <c r="Y1105" s="26" t="b">
        <f>IFERROR(VLOOKUP(A1105,'Calculs FA (auto)'!A:O,15,0),FALSE)</f>
        <v>0</v>
      </c>
      <c r="Z1105" s="26">
        <f>IFERROR(VLOOKUP(A1105,'Evaluations (formulaire)'!A:M,9,0),0)</f>
        <v>0</v>
      </c>
      <c r="AA1105" s="135" t="b">
        <v>0</v>
      </c>
      <c r="AB1105" s="135" t="b">
        <v>1</v>
      </c>
      <c r="AC1105" s="135" t="b">
        <f t="shared" si="193"/>
        <v>0</v>
      </c>
      <c r="AD1105" s="135" t="b">
        <f t="shared" si="194"/>
        <v>0</v>
      </c>
      <c r="AE1105" s="135" t="b">
        <f t="shared" si="195"/>
        <v>0</v>
      </c>
      <c r="AF1105" s="135" t="b">
        <f>AND(AC1105,$V1105&lt;=Synthèse!$B$44)</f>
        <v>0</v>
      </c>
      <c r="AG1105" s="135" t="b">
        <f>AND(AD1105,$V1105&lt;=Synthèse!$B$44)</f>
        <v>0</v>
      </c>
      <c r="AH1105" s="135" t="b">
        <f>AND(AE1105,$V1105&lt;=Synthèse!$B$44)</f>
        <v>0</v>
      </c>
      <c r="AI1105" s="137" t="b">
        <v>0</v>
      </c>
      <c r="AJ1105" s="137" t="b">
        <v>0</v>
      </c>
      <c r="AK1105" s="137" t="b">
        <f t="shared" si="196"/>
        <v>0</v>
      </c>
      <c r="AL1105" s="137" t="b">
        <f t="shared" si="197"/>
        <v>0</v>
      </c>
      <c r="AM1105" s="137" t="b">
        <f>AND(AK1105,$V1105&lt;=Synthèse!$B$44)</f>
        <v>0</v>
      </c>
      <c r="AN1105" s="137" t="b">
        <f>AND(AL1105,$V1105&lt;=Synthèse!$B$44)</f>
        <v>0</v>
      </c>
    </row>
    <row r="1106" spans="1:40">
      <c r="A1106" s="17">
        <v>598187</v>
      </c>
      <c r="B1106" t="str">
        <f ca="1">VLOOKUP(A1106,'Fichier FI (en entrée)'!B:AH,3,0)</f>
        <v>KPPIRDDZHO</v>
      </c>
      <c r="C1106">
        <f t="shared" si="187"/>
        <v>935</v>
      </c>
      <c r="D1106">
        <f t="shared" si="188"/>
        <v>10.84</v>
      </c>
      <c r="E1106" s="14" t="str">
        <f>VLOOKUP(A1106,'Fichier FI (en entrée)'!B:AH,2,0)</f>
        <v>EV</v>
      </c>
      <c r="F1106" s="14" t="b">
        <f t="shared" si="189"/>
        <v>1</v>
      </c>
      <c r="G1106" s="14" t="b">
        <f>IFERROR(VLOOKUP(A1106,'Calculs FA (auto)'!A:F,6,0),FALSE)</f>
        <v>1</v>
      </c>
      <c r="H1106" s="14" t="b">
        <f t="shared" si="190"/>
        <v>1</v>
      </c>
      <c r="I1106" s="16">
        <f>IFERROR(VLOOKUP(A1106,'Moyennes FI (en entrée)'!B:N,7,0),"")</f>
        <v>7.84</v>
      </c>
      <c r="J1106" s="16">
        <f>IFERROR(VLOOKUP(VLOOKUP(A1106,'Fichier FI (en entrée)'!B:AH,33,0),Modificateurs!A$2:B$5,2,0),0)</f>
        <v>0</v>
      </c>
      <c r="K1106" s="16">
        <f>IFERROR(VLOOKUP(VLOOKUP(A1106,'Redoub FI (en entrée)'!B:N,7,0),Modificateurs!A$8:B$11,2,0),0)</f>
        <v>0</v>
      </c>
      <c r="L1106" s="16">
        <f>IFERROR(VLOOKUP(M1106,Modificateurs!D$1:E$94,2,0),0)</f>
        <v>3</v>
      </c>
      <c r="M1106" t="str">
        <f>VLOOKUP(A1106,'Fichier FI (en entrée)'!B:AH,16,0)&amp;" "&amp;VLOOKUP(A1106,'Fichier FI (en entrée)'!B:AH,20,0)&amp;" "&amp;VLOOKUP(A1106,'Fichier FI (en entrée)'!B:AH,27,0)&amp;" "&amp;VLOOKUP(A1106,'Fichier FI (en entrée)'!B:AH,29,0)</f>
        <v xml:space="preserve">S Informatique et Sciences du numérique  </v>
      </c>
      <c r="N1106" t="str">
        <f>VLOOKUP(A1106,'Fichier FI (en entrée)'!B:AH,8,0)</f>
        <v>En Terminale</v>
      </c>
      <c r="O1106" t="b">
        <f>AND(C1106&gt;Synthèse!B$8,C1106&lt;Synthèse!B$10,NOT(Y1106))</f>
        <v>0</v>
      </c>
      <c r="P1106" t="s">
        <v>84</v>
      </c>
      <c r="Q1106" s="60">
        <f>ROUNDUP(C1106/(Synthèse!$B$4+Synthèse!$B$1)*8,0)</f>
        <v>5</v>
      </c>
      <c r="R1106" s="60">
        <f>IFERROR(VLOOKUP(A1106,'Evaluations (formulaire)'!A:P,6,0)+VLOOKUP(A1106,'Evaluations (formulaire)'!A:P,7,0),0)</f>
        <v>0</v>
      </c>
      <c r="S1106" s="60">
        <f>IFERROR(VLOOKUP(A1106,'Evaluations (formulaire)'!A:P,8,0),0)</f>
        <v>0</v>
      </c>
      <c r="T1106" s="60">
        <f>IF(AND(ISBLANK(P1106),Q1106&lt;=2),Synthèse!$B$41,IF(AND(ISBLANK(P1106),Q1106&gt;=7),Synthèse!$C$41,R1106+S1106))</f>
        <v>0</v>
      </c>
      <c r="U1106" s="60">
        <f t="shared" si="191"/>
        <v>10.84</v>
      </c>
      <c r="V1106" s="60">
        <f t="shared" si="192"/>
        <v>935</v>
      </c>
      <c r="X1106" s="26">
        <v>1296</v>
      </c>
      <c r="Y1106" s="26" t="b">
        <f>IFERROR(VLOOKUP(A1106,'Calculs FA (auto)'!A:O,15,0),FALSE)</f>
        <v>1</v>
      </c>
      <c r="Z1106" s="26">
        <f>IFERROR(VLOOKUP(A1106,'Evaluations (formulaire)'!A:M,9,0),0)</f>
        <v>0</v>
      </c>
      <c r="AA1106" s="135" t="b">
        <v>0</v>
      </c>
      <c r="AB1106" s="135" t="b">
        <v>1</v>
      </c>
      <c r="AC1106" s="135" t="b">
        <f t="shared" si="193"/>
        <v>0</v>
      </c>
      <c r="AD1106" s="135" t="b">
        <f t="shared" si="194"/>
        <v>1</v>
      </c>
      <c r="AE1106" s="135" t="b">
        <f t="shared" si="195"/>
        <v>0</v>
      </c>
      <c r="AF1106" s="135" t="b">
        <f>AND(AC1106,$V1106&lt;=Synthèse!$B$44)</f>
        <v>0</v>
      </c>
      <c r="AG1106" s="135" t="b">
        <f>AND(AD1106,$V1106&lt;=Synthèse!$B$44)</f>
        <v>0</v>
      </c>
      <c r="AH1106" s="135" t="b">
        <f>AND(AE1106,$V1106&lt;=Synthèse!$B$44)</f>
        <v>0</v>
      </c>
      <c r="AI1106" s="137" t="b">
        <v>0</v>
      </c>
      <c r="AJ1106" s="137" t="b">
        <v>0</v>
      </c>
      <c r="AK1106" s="137" t="b">
        <f t="shared" si="196"/>
        <v>0</v>
      </c>
      <c r="AL1106" s="137" t="b">
        <f t="shared" si="197"/>
        <v>0</v>
      </c>
      <c r="AM1106" s="137" t="b">
        <f>AND(AK1106,$V1106&lt;=Synthèse!$B$44)</f>
        <v>0</v>
      </c>
      <c r="AN1106" s="137" t="b">
        <f>AND(AL1106,$V1106&lt;=Synthèse!$B$44)</f>
        <v>0</v>
      </c>
    </row>
    <row r="1107" spans="1:40">
      <c r="A1107" s="17">
        <v>598218</v>
      </c>
      <c r="B1107" t="str">
        <f ca="1">VLOOKUP(A1107,'Fichier FI (en entrée)'!B:AH,3,0)</f>
        <v>WOXDXDJGAG</v>
      </c>
      <c r="C1107">
        <f t="shared" si="187"/>
        <v>717</v>
      </c>
      <c r="D1107">
        <f t="shared" si="188"/>
        <v>12.08</v>
      </c>
      <c r="E1107" s="14" t="str">
        <f>VLOOKUP(A1107,'Fichier FI (en entrée)'!B:AH,2,0)</f>
        <v>EV</v>
      </c>
      <c r="F1107" s="14" t="b">
        <f t="shared" si="189"/>
        <v>1</v>
      </c>
      <c r="G1107" s="14" t="b">
        <f>IFERROR(VLOOKUP(A1107,'Calculs FA (auto)'!A:F,6,0),FALSE)</f>
        <v>0</v>
      </c>
      <c r="H1107" s="14" t="b">
        <f t="shared" si="190"/>
        <v>0</v>
      </c>
      <c r="I1107" s="16">
        <f>IFERROR(VLOOKUP(A1107,'Moyennes FI (en entrée)'!B:N,7,0),"")</f>
        <v>9.08</v>
      </c>
      <c r="J1107" s="16">
        <f>IFERROR(VLOOKUP(VLOOKUP(A1107,'Fichier FI (en entrée)'!B:AH,33,0),Modificateurs!A$2:B$5,2,0),0)</f>
        <v>0</v>
      </c>
      <c r="K1107" s="16">
        <f>IFERROR(VLOOKUP(VLOOKUP(A1107,'Redoub FI (en entrée)'!B:N,7,0),Modificateurs!A$8:B$11,2,0),0)</f>
        <v>0</v>
      </c>
      <c r="L1107" s="16">
        <f>IFERROR(VLOOKUP(M1107,Modificateurs!D$1:E$94,2,0),0)</f>
        <v>3</v>
      </c>
      <c r="M1107" t="str">
        <f>VLOOKUP(A1107,'Fichier FI (en entrée)'!B:AH,16,0)&amp;" "&amp;VLOOKUP(A1107,'Fichier FI (en entrée)'!B:AH,20,0)&amp;" "&amp;VLOOKUP(A1107,'Fichier FI (en entrée)'!B:AH,27,0)&amp;" "&amp;VLOOKUP(A1107,'Fichier FI (en entrée)'!B:AH,29,0)</f>
        <v xml:space="preserve">S Informatique et Sciences du numérique  </v>
      </c>
      <c r="N1107" t="str">
        <f>VLOOKUP(A1107,'Fichier FI (en entrée)'!B:AH,8,0)</f>
        <v>En Terminale</v>
      </c>
      <c r="O1107" t="b">
        <f>AND(C1107&gt;Synthèse!B$8,C1107&lt;Synthèse!B$10,NOT(Y1107))</f>
        <v>1</v>
      </c>
      <c r="P1107" t="s">
        <v>2264</v>
      </c>
      <c r="Q1107" s="60">
        <f>ROUNDUP(C1107/(Synthèse!$B$4+Synthèse!$B$1)*8,0)</f>
        <v>4</v>
      </c>
      <c r="R1107" s="60">
        <f>IFERROR(VLOOKUP(A1107,'Evaluations (formulaire)'!A:P,6,0)+VLOOKUP(A1107,'Evaluations (formulaire)'!A:P,7,0),0)</f>
        <v>0</v>
      </c>
      <c r="S1107" s="60">
        <f>IFERROR(VLOOKUP(A1107,'Evaluations (formulaire)'!A:P,8,0),0)</f>
        <v>0</v>
      </c>
      <c r="T1107" s="60">
        <f>IF(AND(ISBLANK(P1107),Q1107&lt;=2),Synthèse!$B$41,IF(AND(ISBLANK(P1107),Q1107&gt;=7),Synthèse!$C$41,R1107+S1107))</f>
        <v>0</v>
      </c>
      <c r="U1107" s="60">
        <f t="shared" si="191"/>
        <v>12.08</v>
      </c>
      <c r="V1107" s="60">
        <f t="shared" si="192"/>
        <v>717</v>
      </c>
      <c r="X1107" s="26">
        <v>671</v>
      </c>
      <c r="Y1107" s="26" t="b">
        <f>IFERROR(VLOOKUP(A1107,'Calculs FA (auto)'!A:O,15,0),FALSE)</f>
        <v>0</v>
      </c>
      <c r="Z1107" s="26">
        <f>IFERROR(VLOOKUP(A1107,'Evaluations (formulaire)'!A:M,9,0),0)</f>
        <v>0</v>
      </c>
      <c r="AA1107" s="135" t="b">
        <v>1</v>
      </c>
      <c r="AB1107" s="135" t="b">
        <v>0</v>
      </c>
      <c r="AC1107" s="135" t="b">
        <f t="shared" si="193"/>
        <v>1</v>
      </c>
      <c r="AD1107" s="135" t="b">
        <f t="shared" si="194"/>
        <v>0</v>
      </c>
      <c r="AE1107" s="135" t="b">
        <f t="shared" si="195"/>
        <v>0</v>
      </c>
      <c r="AF1107" s="135" t="b">
        <f>AND(AC1107,$V1107&lt;=Synthèse!$B$44)</f>
        <v>0</v>
      </c>
      <c r="AG1107" s="135" t="b">
        <f>AND(AD1107,$V1107&lt;=Synthèse!$B$44)</f>
        <v>0</v>
      </c>
      <c r="AH1107" s="135" t="b">
        <f>AND(AE1107,$V1107&lt;=Synthèse!$B$44)</f>
        <v>0</v>
      </c>
      <c r="AI1107" s="137" t="b">
        <v>0</v>
      </c>
      <c r="AJ1107" s="137" t="b">
        <v>1</v>
      </c>
      <c r="AK1107" s="137" t="b">
        <f t="shared" si="196"/>
        <v>0</v>
      </c>
      <c r="AL1107" s="137" t="b">
        <f t="shared" si="197"/>
        <v>1</v>
      </c>
      <c r="AM1107" s="137" t="b">
        <f>AND(AK1107,$V1107&lt;=Synthèse!$B$44)</f>
        <v>0</v>
      </c>
      <c r="AN1107" s="137" t="b">
        <f>AND(AL1107,$V1107&lt;=Synthèse!$B$44)</f>
        <v>0</v>
      </c>
    </row>
    <row r="1108" spans="1:40">
      <c r="A1108" s="17">
        <v>598241</v>
      </c>
      <c r="B1108" t="str">
        <f ca="1">VLOOKUP(A1108,'Fichier FI (en entrée)'!B:AH,3,0)</f>
        <v>XDMTNBRIAE</v>
      </c>
      <c r="C1108">
        <f t="shared" si="187"/>
        <v>27</v>
      </c>
      <c r="D1108">
        <f t="shared" si="188"/>
        <v>18.869999999999997</v>
      </c>
      <c r="E1108" s="14" t="str">
        <f>VLOOKUP(A1108,'Fichier FI (en entrée)'!B:AH,2,0)</f>
        <v>EV</v>
      </c>
      <c r="F1108" s="14" t="b">
        <f t="shared" si="189"/>
        <v>1</v>
      </c>
      <c r="G1108" s="14" t="b">
        <f>IFERROR(VLOOKUP(A1108,'Calculs FA (auto)'!A:F,6,0),FALSE)</f>
        <v>0</v>
      </c>
      <c r="H1108" s="14" t="b">
        <f t="shared" si="190"/>
        <v>0</v>
      </c>
      <c r="I1108" s="16">
        <f>IFERROR(VLOOKUP(A1108,'Moyennes FI (en entrée)'!B:N,7,0),"")</f>
        <v>12.87</v>
      </c>
      <c r="J1108" s="16">
        <f>IFERROR(VLOOKUP(VLOOKUP(A1108,'Fichier FI (en entrée)'!B:AH,33,0),Modificateurs!A$2:B$5,2,0),0)</f>
        <v>3</v>
      </c>
      <c r="K1108" s="16">
        <f>IFERROR(VLOOKUP(VLOOKUP(A1108,'Redoub FI (en entrée)'!B:N,7,0),Modificateurs!A$8:B$11,2,0),0)</f>
        <v>0</v>
      </c>
      <c r="L1108" s="16">
        <f>IFERROR(VLOOKUP(M1108,Modificateurs!D$1:E$94,2,0),0)</f>
        <v>3</v>
      </c>
      <c r="M1108" t="str">
        <f>VLOOKUP(A1108,'Fichier FI (en entrée)'!B:AH,16,0)&amp;" "&amp;VLOOKUP(A1108,'Fichier FI (en entrée)'!B:AH,20,0)&amp;" "&amp;VLOOKUP(A1108,'Fichier FI (en entrée)'!B:AH,27,0)&amp;" "&amp;VLOOKUP(A1108,'Fichier FI (en entrée)'!B:AH,29,0)</f>
        <v xml:space="preserve">S Informatique et Sciences du numérique  </v>
      </c>
      <c r="N1108" t="str">
        <f>VLOOKUP(A1108,'Fichier FI (en entrée)'!B:AH,8,0)</f>
        <v>En Terminale</v>
      </c>
      <c r="O1108" t="b">
        <f>AND(C1108&gt;Synthèse!B$8,C1108&lt;Synthèse!B$10,NOT(Y1108))</f>
        <v>0</v>
      </c>
      <c r="P1108" t="s">
        <v>2285</v>
      </c>
      <c r="Q1108" s="60">
        <f>ROUNDUP(C1108/(Synthèse!$B$4+Synthèse!$B$1)*8,0)</f>
        <v>1</v>
      </c>
      <c r="R1108" s="60">
        <f>IFERROR(VLOOKUP(A1108,'Evaluations (formulaire)'!A:P,6,0)+VLOOKUP(A1108,'Evaluations (formulaire)'!A:P,7,0),0)</f>
        <v>0</v>
      </c>
      <c r="S1108" s="60">
        <f>IFERROR(VLOOKUP(A1108,'Evaluations (formulaire)'!A:P,8,0),0)</f>
        <v>0</v>
      </c>
      <c r="T1108" s="60">
        <f>IF(AND(ISBLANK(P1108),Q1108&lt;=2),Synthèse!$B$41,IF(AND(ISBLANK(P1108),Q1108&gt;=7),Synthèse!$C$41,R1108+S1108))</f>
        <v>0</v>
      </c>
      <c r="U1108" s="60">
        <f t="shared" si="191"/>
        <v>18.869999999999997</v>
      </c>
      <c r="V1108" s="60">
        <f t="shared" si="192"/>
        <v>27</v>
      </c>
      <c r="X1108" s="26">
        <v>167</v>
      </c>
      <c r="Y1108" s="26" t="b">
        <f>IFERROR(VLOOKUP(A1108,'Calculs FA (auto)'!A:O,15,0),FALSE)</f>
        <v>0</v>
      </c>
      <c r="Z1108" s="26">
        <f>IFERROR(VLOOKUP(A1108,'Evaluations (formulaire)'!A:M,9,0),0)</f>
        <v>0</v>
      </c>
      <c r="AA1108" s="135" t="b">
        <v>1</v>
      </c>
      <c r="AB1108" s="135" t="b">
        <v>0</v>
      </c>
      <c r="AC1108" s="135" t="b">
        <f t="shared" si="193"/>
        <v>1</v>
      </c>
      <c r="AD1108" s="135" t="b">
        <f t="shared" si="194"/>
        <v>0</v>
      </c>
      <c r="AE1108" s="135" t="b">
        <f t="shared" si="195"/>
        <v>0</v>
      </c>
      <c r="AF1108" s="135" t="b">
        <f>AND(AC1108,$V1108&lt;=Synthèse!$B$44)</f>
        <v>1</v>
      </c>
      <c r="AG1108" s="135" t="b">
        <f>AND(AD1108,$V1108&lt;=Synthèse!$B$44)</f>
        <v>0</v>
      </c>
      <c r="AH1108" s="135" t="b">
        <f>AND(AE1108,$V1108&lt;=Synthèse!$B$44)</f>
        <v>0</v>
      </c>
      <c r="AI1108" s="137" t="b">
        <v>0</v>
      </c>
      <c r="AJ1108" s="137" t="b">
        <v>1</v>
      </c>
      <c r="AK1108" s="137" t="b">
        <f t="shared" si="196"/>
        <v>0</v>
      </c>
      <c r="AL1108" s="137" t="b">
        <f t="shared" si="197"/>
        <v>1</v>
      </c>
      <c r="AM1108" s="137" t="b">
        <f>AND(AK1108,$V1108&lt;=Synthèse!$B$44)</f>
        <v>0</v>
      </c>
      <c r="AN1108" s="137" t="b">
        <f>AND(AL1108,$V1108&lt;=Synthèse!$B$44)</f>
        <v>1</v>
      </c>
    </row>
    <row r="1109" spans="1:40">
      <c r="A1109" s="17">
        <v>598358</v>
      </c>
      <c r="B1109" t="str">
        <f ca="1">VLOOKUP(A1109,'Fichier FI (en entrée)'!B:AH,3,0)</f>
        <v>EVBAZPHERZ</v>
      </c>
      <c r="C1109">
        <f t="shared" si="187"/>
        <v>245</v>
      </c>
      <c r="D1109">
        <f t="shared" si="188"/>
        <v>15.35</v>
      </c>
      <c r="E1109" s="14" t="str">
        <f>VLOOKUP(A1109,'Fichier FI (en entrée)'!B:AH,2,0)</f>
        <v>EV</v>
      </c>
      <c r="F1109" s="14" t="b">
        <f t="shared" si="189"/>
        <v>1</v>
      </c>
      <c r="G1109" s="14" t="b">
        <f>IFERROR(VLOOKUP(A1109,'Calculs FA (auto)'!A:F,6,0),FALSE)</f>
        <v>0</v>
      </c>
      <c r="H1109" s="14" t="b">
        <f t="shared" si="190"/>
        <v>0</v>
      </c>
      <c r="I1109" s="16">
        <f>IFERROR(VLOOKUP(A1109,'Moyennes FI (en entrée)'!B:N,7,0),"")</f>
        <v>10.35</v>
      </c>
      <c r="J1109" s="16">
        <f>IFERROR(VLOOKUP(VLOOKUP(A1109,'Fichier FI (en entrée)'!B:AH,33,0),Modificateurs!A$2:B$5,2,0),0)</f>
        <v>3</v>
      </c>
      <c r="K1109" s="16">
        <f>IFERROR(VLOOKUP(VLOOKUP(A1109,'Redoub FI (en entrée)'!B:N,7,0),Modificateurs!A$8:B$11,2,0),0)</f>
        <v>0</v>
      </c>
      <c r="L1109" s="16">
        <f>IFERROR(VLOOKUP(M1109,Modificateurs!D$1:E$94,2,0),0)</f>
        <v>2</v>
      </c>
      <c r="M1109" t="str">
        <f>VLOOKUP(A1109,'Fichier FI (en entrée)'!B:AH,16,0)&amp;" "&amp;VLOOKUP(A1109,'Fichier FI (en entrée)'!B:AH,20,0)&amp;" "&amp;VLOOKUP(A1109,'Fichier FI (en entrée)'!B:AH,27,0)&amp;" "&amp;VLOOKUP(A1109,'Fichier FI (en entrée)'!B:AH,29,0)</f>
        <v xml:space="preserve">S Physique-chimie  </v>
      </c>
      <c r="N1109" t="str">
        <f>VLOOKUP(A1109,'Fichier FI (en entrée)'!B:AH,8,0)</f>
        <v>En Terminale</v>
      </c>
      <c r="O1109" t="b">
        <f>AND(C1109&gt;Synthèse!B$8,C1109&lt;Synthèse!B$10,NOT(Y1109))</f>
        <v>0</v>
      </c>
      <c r="P1109" t="s">
        <v>2257</v>
      </c>
      <c r="Q1109" s="60">
        <f>ROUNDUP(C1109/(Synthèse!$B$4+Synthèse!$B$1)*8,0)</f>
        <v>2</v>
      </c>
      <c r="R1109" s="60">
        <f>IFERROR(VLOOKUP(A1109,'Evaluations (formulaire)'!A:P,6,0)+VLOOKUP(A1109,'Evaluations (formulaire)'!A:P,7,0),0)</f>
        <v>0</v>
      </c>
      <c r="S1109" s="60">
        <f>IFERROR(VLOOKUP(A1109,'Evaluations (formulaire)'!A:P,8,0),0)</f>
        <v>0</v>
      </c>
      <c r="T1109" s="60">
        <f>IF(AND(ISBLANK(P1109),Q1109&lt;=2),Synthèse!$B$41,IF(AND(ISBLANK(P1109),Q1109&gt;=7),Synthèse!$C$41,R1109+S1109))</f>
        <v>0</v>
      </c>
      <c r="U1109" s="60">
        <f t="shared" si="191"/>
        <v>15.35</v>
      </c>
      <c r="V1109" s="60">
        <f t="shared" si="192"/>
        <v>245</v>
      </c>
      <c r="X1109" s="26">
        <v>1117</v>
      </c>
      <c r="Y1109" s="26" t="b">
        <f>IFERROR(VLOOKUP(A1109,'Calculs FA (auto)'!A:O,15,0),FALSE)</f>
        <v>0</v>
      </c>
      <c r="Z1109" s="26">
        <f>IFERROR(VLOOKUP(A1109,'Evaluations (formulaire)'!A:M,9,0),0)</f>
        <v>0</v>
      </c>
      <c r="AA1109" s="135" t="b">
        <v>0</v>
      </c>
      <c r="AB1109" s="135" t="b">
        <v>1</v>
      </c>
      <c r="AC1109" s="135" t="b">
        <f t="shared" si="193"/>
        <v>0</v>
      </c>
      <c r="AD1109" s="135" t="b">
        <f t="shared" si="194"/>
        <v>1</v>
      </c>
      <c r="AE1109" s="135" t="b">
        <f t="shared" si="195"/>
        <v>0</v>
      </c>
      <c r="AF1109" s="135" t="b">
        <f>AND(AC1109,$V1109&lt;=Synthèse!$B$44)</f>
        <v>0</v>
      </c>
      <c r="AG1109" s="135" t="b">
        <f>AND(AD1109,$V1109&lt;=Synthèse!$B$44)</f>
        <v>1</v>
      </c>
      <c r="AH1109" s="135" t="b">
        <f>AND(AE1109,$V1109&lt;=Synthèse!$B$44)</f>
        <v>0</v>
      </c>
      <c r="AI1109" s="137" t="b">
        <v>1</v>
      </c>
      <c r="AJ1109" s="137" t="b">
        <v>0</v>
      </c>
      <c r="AK1109" s="137" t="b">
        <f t="shared" si="196"/>
        <v>1</v>
      </c>
      <c r="AL1109" s="137" t="b">
        <f t="shared" si="197"/>
        <v>0</v>
      </c>
      <c r="AM1109" s="137" t="b">
        <f>AND(AK1109,$V1109&lt;=Synthèse!$B$44)</f>
        <v>1</v>
      </c>
      <c r="AN1109" s="137" t="b">
        <f>AND(AL1109,$V1109&lt;=Synthèse!$B$44)</f>
        <v>0</v>
      </c>
    </row>
    <row r="1110" spans="1:40">
      <c r="A1110" s="17">
        <v>598680</v>
      </c>
      <c r="B1110" t="str">
        <f ca="1">VLOOKUP(A1110,'Fichier FI (en entrée)'!B:AH,3,0)</f>
        <v>XBBTYNZFHU</v>
      </c>
      <c r="C1110">
        <f t="shared" si="187"/>
        <v>2097</v>
      </c>
      <c r="D1110">
        <f t="shared" si="188"/>
        <v>-100</v>
      </c>
      <c r="E1110" s="14" t="str">
        <f>VLOOKUP(A1110,'Fichier FI (en entrée)'!B:AH,2,0)</f>
        <v>ENV</v>
      </c>
      <c r="F1110" s="14" t="b">
        <f t="shared" si="189"/>
        <v>0</v>
      </c>
      <c r="G1110" s="14" t="b">
        <f>IFERROR(VLOOKUP(A1110,'Calculs FA (auto)'!A:F,6,0),FALSE)</f>
        <v>0</v>
      </c>
      <c r="H1110" s="14" t="b">
        <f t="shared" si="190"/>
        <v>0</v>
      </c>
      <c r="I1110" s="16" t="str">
        <f>IFERROR(VLOOKUP(A1110,'Moyennes FI (en entrée)'!B:N,7,0),"")</f>
        <v/>
      </c>
      <c r="J1110" s="16">
        <f>IFERROR(VLOOKUP(VLOOKUP(A1110,'Fichier FI (en entrée)'!B:AH,33,0),Modificateurs!A$2:B$5,2,0),0)</f>
        <v>1</v>
      </c>
      <c r="K1110" s="16">
        <f>IFERROR(VLOOKUP(VLOOKUP(A1110,'Redoub FI (en entrée)'!B:N,7,0),Modificateurs!A$8:B$11,2,0),0)</f>
        <v>0</v>
      </c>
      <c r="L1110" s="16">
        <f>IFERROR(VLOOKUP(M1110,Modificateurs!D$1:E$94,2,0),0)</f>
        <v>2</v>
      </c>
      <c r="M1110" t="str">
        <f>VLOOKUP(A1110,'Fichier FI (en entrée)'!B:AH,16,0)&amp;" "&amp;VLOOKUP(A1110,'Fichier FI (en entrée)'!B:AH,20,0)&amp;" "&amp;VLOOKUP(A1110,'Fichier FI (en entrée)'!B:AH,27,0)&amp;" "&amp;VLOOKUP(A1110,'Fichier FI (en entrée)'!B:AH,29,0)</f>
        <v xml:space="preserve">STI2D Système informatique et numérique  </v>
      </c>
      <c r="N1110" t="str">
        <f>VLOOKUP(A1110,'Fichier FI (en entrée)'!B:AH,8,0)</f>
        <v>En Terminale</v>
      </c>
      <c r="O1110" t="b">
        <f>AND(C1110&gt;Synthèse!B$8,C1110&lt;Synthèse!B$10,NOT(Y1110))</f>
        <v>0</v>
      </c>
      <c r="P1110" t="s">
        <v>2258</v>
      </c>
      <c r="Q1110" s="60">
        <f>ROUNDUP(C1110/(Synthèse!$B$4+Synthèse!$B$1)*8,0)</f>
        <v>10</v>
      </c>
      <c r="R1110" s="60">
        <f>IFERROR(VLOOKUP(A1110,'Evaluations (formulaire)'!A:P,6,0)+VLOOKUP(A1110,'Evaluations (formulaire)'!A:P,7,0),0)</f>
        <v>0</v>
      </c>
      <c r="S1110" s="60">
        <f>IFERROR(VLOOKUP(A1110,'Evaluations (formulaire)'!A:P,8,0),0)</f>
        <v>0</v>
      </c>
      <c r="T1110" s="60">
        <f>IF(AND(ISBLANK(P1110),Q1110&lt;=2),Synthèse!$B$41,IF(AND(ISBLANK(P1110),Q1110&gt;=7),Synthèse!$C$41,R1110+S1110))</f>
        <v>0</v>
      </c>
      <c r="U1110" s="60">
        <f t="shared" si="191"/>
        <v>-100</v>
      </c>
      <c r="V1110" s="60">
        <f t="shared" si="192"/>
        <v>2096</v>
      </c>
      <c r="X1110" s="26">
        <v>1244</v>
      </c>
      <c r="Y1110" s="26" t="b">
        <f>IFERROR(VLOOKUP(A1110,'Calculs FA (auto)'!A:O,15,0),FALSE)</f>
        <v>0</v>
      </c>
      <c r="Z1110" s="26">
        <f>IFERROR(VLOOKUP(A1110,'Evaluations (formulaire)'!A:M,9,0),0)</f>
        <v>0</v>
      </c>
      <c r="AA1110" s="135" t="b">
        <v>1</v>
      </c>
      <c r="AB1110" s="135" t="b">
        <v>0</v>
      </c>
      <c r="AC1110" s="135" t="b">
        <f t="shared" si="193"/>
        <v>0</v>
      </c>
      <c r="AD1110" s="135" t="b">
        <f t="shared" si="194"/>
        <v>0</v>
      </c>
      <c r="AE1110" s="135" t="b">
        <f t="shared" si="195"/>
        <v>0</v>
      </c>
      <c r="AF1110" s="135" t="b">
        <f>AND(AC1110,$V1110&lt;=Synthèse!$B$44)</f>
        <v>0</v>
      </c>
      <c r="AG1110" s="135" t="b">
        <f>AND(AD1110,$V1110&lt;=Synthèse!$B$44)</f>
        <v>0</v>
      </c>
      <c r="AH1110" s="135" t="b">
        <f>AND(AE1110,$V1110&lt;=Synthèse!$B$44)</f>
        <v>0</v>
      </c>
      <c r="AI1110" s="137" t="b">
        <v>0</v>
      </c>
      <c r="AJ1110" s="137" t="b">
        <v>1</v>
      </c>
      <c r="AK1110" s="137" t="b">
        <f t="shared" si="196"/>
        <v>0</v>
      </c>
      <c r="AL1110" s="137" t="b">
        <f t="shared" si="197"/>
        <v>0</v>
      </c>
      <c r="AM1110" s="137" t="b">
        <f>AND(AK1110,$V1110&lt;=Synthèse!$B$44)</f>
        <v>0</v>
      </c>
      <c r="AN1110" s="137" t="b">
        <f>AND(AL1110,$V1110&lt;=Synthèse!$B$44)</f>
        <v>0</v>
      </c>
    </row>
    <row r="1111" spans="1:40">
      <c r="A1111" s="17">
        <v>599555</v>
      </c>
      <c r="B1111" t="str">
        <f ca="1">VLOOKUP(A1111,'Fichier FI (en entrée)'!B:AH,3,0)</f>
        <v>HQXRCNITDW</v>
      </c>
      <c r="C1111">
        <f t="shared" si="187"/>
        <v>494</v>
      </c>
      <c r="D1111">
        <f t="shared" si="188"/>
        <v>13.43</v>
      </c>
      <c r="E1111" s="14" t="str">
        <f>VLOOKUP(A1111,'Fichier FI (en entrée)'!B:AH,2,0)</f>
        <v>EV</v>
      </c>
      <c r="F1111" s="14" t="b">
        <f t="shared" si="189"/>
        <v>1</v>
      </c>
      <c r="G1111" s="14" t="b">
        <f>IFERROR(VLOOKUP(A1111,'Calculs FA (auto)'!A:F,6,0),FALSE)</f>
        <v>0</v>
      </c>
      <c r="H1111" s="14" t="b">
        <f t="shared" si="190"/>
        <v>0</v>
      </c>
      <c r="I1111" s="16">
        <f>IFERROR(VLOOKUP(A1111,'Moyennes FI (en entrée)'!B:N,7,0),"")</f>
        <v>10.43</v>
      </c>
      <c r="J1111" s="16">
        <f>IFERROR(VLOOKUP(VLOOKUP(A1111,'Fichier FI (en entrée)'!B:AH,33,0),Modificateurs!A$2:B$5,2,0),0)</f>
        <v>1</v>
      </c>
      <c r="K1111" s="16">
        <f>IFERROR(VLOOKUP(VLOOKUP(A1111,'Redoub FI (en entrée)'!B:N,7,0),Modificateurs!A$8:B$11,2,0),0)</f>
        <v>0</v>
      </c>
      <c r="L1111" s="16">
        <f>IFERROR(VLOOKUP(M1111,Modificateurs!D$1:E$94,2,0),0)</f>
        <v>2</v>
      </c>
      <c r="M1111" t="str">
        <f>VLOOKUP(A1111,'Fichier FI (en entrée)'!B:AH,16,0)&amp;" "&amp;VLOOKUP(A1111,'Fichier FI (en entrée)'!B:AH,20,0)&amp;" "&amp;VLOOKUP(A1111,'Fichier FI (en entrée)'!B:AH,27,0)&amp;" "&amp;VLOOKUP(A1111,'Fichier FI (en entrée)'!B:AH,29,0)</f>
        <v xml:space="preserve">S Mathématiques  </v>
      </c>
      <c r="N1111" t="str">
        <f>VLOOKUP(A1111,'Fichier FI (en entrée)'!B:AH,8,0)</f>
        <v>En Terminale</v>
      </c>
      <c r="O1111" t="b">
        <f>AND(C1111&gt;Synthèse!B$8,C1111&lt;Synthèse!B$10,NOT(Y1111))</f>
        <v>1</v>
      </c>
      <c r="P1111" t="s">
        <v>2262</v>
      </c>
      <c r="Q1111" s="60">
        <f>ROUNDUP(C1111/(Synthèse!$B$4+Synthèse!$B$1)*8,0)</f>
        <v>3</v>
      </c>
      <c r="R1111" s="60">
        <f>IFERROR(VLOOKUP(A1111,'Evaluations (formulaire)'!A:P,6,0)+VLOOKUP(A1111,'Evaluations (formulaire)'!A:P,7,0),0)</f>
        <v>0</v>
      </c>
      <c r="S1111" s="60">
        <f>IFERROR(VLOOKUP(A1111,'Evaluations (formulaire)'!A:P,8,0),0)</f>
        <v>0</v>
      </c>
      <c r="T1111" s="60">
        <f>IF(AND(ISBLANK(P1111),Q1111&lt;=2),Synthèse!$B$41,IF(AND(ISBLANK(P1111),Q1111&gt;=7),Synthèse!$C$41,R1111+S1111))</f>
        <v>0</v>
      </c>
      <c r="U1111" s="60">
        <f t="shared" si="191"/>
        <v>13.43</v>
      </c>
      <c r="V1111" s="60">
        <f t="shared" si="192"/>
        <v>495</v>
      </c>
      <c r="X1111" s="26">
        <v>941</v>
      </c>
      <c r="Y1111" s="26" t="b">
        <f>IFERROR(VLOOKUP(A1111,'Calculs FA (auto)'!A:O,15,0),FALSE)</f>
        <v>0</v>
      </c>
      <c r="Z1111" s="26">
        <f>IFERROR(VLOOKUP(A1111,'Evaluations (formulaire)'!A:M,9,0),0)</f>
        <v>0</v>
      </c>
      <c r="AA1111" s="135" t="b">
        <v>1</v>
      </c>
      <c r="AB1111" s="135" t="b">
        <v>0</v>
      </c>
      <c r="AC1111" s="135" t="b">
        <f t="shared" si="193"/>
        <v>1</v>
      </c>
      <c r="AD1111" s="135" t="b">
        <f t="shared" si="194"/>
        <v>0</v>
      </c>
      <c r="AE1111" s="135" t="b">
        <f t="shared" si="195"/>
        <v>0</v>
      </c>
      <c r="AF1111" s="135" t="b">
        <f>AND(AC1111,$V1111&lt;=Synthèse!$B$44)</f>
        <v>1</v>
      </c>
      <c r="AG1111" s="135" t="b">
        <f>AND(AD1111,$V1111&lt;=Synthèse!$B$44)</f>
        <v>0</v>
      </c>
      <c r="AH1111" s="135" t="b">
        <f>AND(AE1111,$V1111&lt;=Synthèse!$B$44)</f>
        <v>0</v>
      </c>
      <c r="AI1111" s="137" t="b">
        <v>0</v>
      </c>
      <c r="AJ1111" s="137" t="b">
        <v>1</v>
      </c>
      <c r="AK1111" s="137" t="b">
        <f t="shared" si="196"/>
        <v>0</v>
      </c>
      <c r="AL1111" s="137" t="b">
        <f t="shared" si="197"/>
        <v>1</v>
      </c>
      <c r="AM1111" s="137" t="b">
        <f>AND(AK1111,$V1111&lt;=Synthèse!$B$44)</f>
        <v>0</v>
      </c>
      <c r="AN1111" s="137" t="b">
        <f>AND(AL1111,$V1111&lt;=Synthèse!$B$44)</f>
        <v>1</v>
      </c>
    </row>
    <row r="1112" spans="1:40">
      <c r="A1112" s="17">
        <v>601555</v>
      </c>
      <c r="B1112" t="str">
        <f ca="1">VLOOKUP(A1112,'Fichier FI (en entrée)'!B:AH,3,0)</f>
        <v>CDDIODHCAT</v>
      </c>
      <c r="C1112">
        <f t="shared" si="187"/>
        <v>402</v>
      </c>
      <c r="D1112">
        <f t="shared" si="188"/>
        <v>14.07</v>
      </c>
      <c r="E1112" s="14" t="str">
        <f>VLOOKUP(A1112,'Fichier FI (en entrée)'!B:AH,2,0)</f>
        <v>EV</v>
      </c>
      <c r="F1112" s="14" t="b">
        <f t="shared" si="189"/>
        <v>1</v>
      </c>
      <c r="G1112" s="14" t="b">
        <f>IFERROR(VLOOKUP(A1112,'Calculs FA (auto)'!A:F,6,0),FALSE)</f>
        <v>0</v>
      </c>
      <c r="H1112" s="14" t="b">
        <f t="shared" si="190"/>
        <v>0</v>
      </c>
      <c r="I1112" s="16">
        <f>IFERROR(VLOOKUP(A1112,'Moyennes FI (en entrée)'!B:N,7,0),"")</f>
        <v>10.07</v>
      </c>
      <c r="J1112" s="16">
        <f>IFERROR(VLOOKUP(VLOOKUP(A1112,'Fichier FI (en entrée)'!B:AH,33,0),Modificateurs!A$2:B$5,2,0),0)</f>
        <v>1</v>
      </c>
      <c r="K1112" s="16">
        <f>IFERROR(VLOOKUP(VLOOKUP(A1112,'Redoub FI (en entrée)'!B:N,7,0),Modificateurs!A$8:B$11,2,0),0)</f>
        <v>0</v>
      </c>
      <c r="L1112" s="16">
        <f>IFERROR(VLOOKUP(M1112,Modificateurs!D$1:E$94,2,0),0)</f>
        <v>3</v>
      </c>
      <c r="M1112" t="str">
        <f>VLOOKUP(A1112,'Fichier FI (en entrée)'!B:AH,16,0)&amp;" "&amp;VLOOKUP(A1112,'Fichier FI (en entrée)'!B:AH,20,0)&amp;" "&amp;VLOOKUP(A1112,'Fichier FI (en entrée)'!B:AH,27,0)&amp;" "&amp;VLOOKUP(A1112,'Fichier FI (en entrée)'!B:AH,29,0)</f>
        <v xml:space="preserve">S Informatique et Sciences du numérique  </v>
      </c>
      <c r="N1112" t="str">
        <f>VLOOKUP(A1112,'Fichier FI (en entrée)'!B:AH,8,0)</f>
        <v>En Terminale</v>
      </c>
      <c r="O1112" t="b">
        <f>AND(C1112&gt;Synthèse!B$8,C1112&lt;Synthèse!B$10,NOT(Y1112))</f>
        <v>0</v>
      </c>
      <c r="P1112" t="s">
        <v>2257</v>
      </c>
      <c r="Q1112" s="60">
        <f>ROUNDUP(C1112/(Synthèse!$B$4+Synthèse!$B$1)*8,0)</f>
        <v>2</v>
      </c>
      <c r="R1112" s="60">
        <f>IFERROR(VLOOKUP(A1112,'Evaluations (formulaire)'!A:P,6,0)+VLOOKUP(A1112,'Evaluations (formulaire)'!A:P,7,0),0)</f>
        <v>0</v>
      </c>
      <c r="S1112" s="60">
        <f>IFERROR(VLOOKUP(A1112,'Evaluations (formulaire)'!A:P,8,0),0)</f>
        <v>0</v>
      </c>
      <c r="T1112" s="60">
        <f>IF(AND(ISBLANK(P1112),Q1112&lt;=2),Synthèse!$B$41,IF(AND(ISBLANK(P1112),Q1112&gt;=7),Synthèse!$C$41,R1112+S1112))</f>
        <v>0</v>
      </c>
      <c r="U1112" s="60">
        <f t="shared" si="191"/>
        <v>14.07</v>
      </c>
      <c r="V1112" s="60">
        <f t="shared" si="192"/>
        <v>402</v>
      </c>
      <c r="X1112" s="26">
        <v>1742</v>
      </c>
      <c r="Y1112" s="26" t="b">
        <f>IFERROR(VLOOKUP(A1112,'Calculs FA (auto)'!A:O,15,0),FALSE)</f>
        <v>0</v>
      </c>
      <c r="Z1112" s="26">
        <f>IFERROR(VLOOKUP(A1112,'Evaluations (formulaire)'!A:M,9,0),0)</f>
        <v>0</v>
      </c>
      <c r="AA1112" s="135" t="b">
        <v>0</v>
      </c>
      <c r="AB1112" s="135" t="b">
        <v>1</v>
      </c>
      <c r="AC1112" s="135" t="b">
        <f t="shared" si="193"/>
        <v>0</v>
      </c>
      <c r="AD1112" s="135" t="b">
        <f t="shared" si="194"/>
        <v>1</v>
      </c>
      <c r="AE1112" s="135" t="b">
        <f t="shared" si="195"/>
        <v>0</v>
      </c>
      <c r="AF1112" s="135" t="b">
        <f>AND(AC1112,$V1112&lt;=Synthèse!$B$44)</f>
        <v>0</v>
      </c>
      <c r="AG1112" s="135" t="b">
        <f>AND(AD1112,$V1112&lt;=Synthèse!$B$44)</f>
        <v>1</v>
      </c>
      <c r="AH1112" s="135" t="b">
        <f>AND(AE1112,$V1112&lt;=Synthèse!$B$44)</f>
        <v>0</v>
      </c>
      <c r="AI1112" s="137" t="b">
        <v>1</v>
      </c>
      <c r="AJ1112" s="137" t="b">
        <v>0</v>
      </c>
      <c r="AK1112" s="137" t="b">
        <f t="shared" si="196"/>
        <v>1</v>
      </c>
      <c r="AL1112" s="137" t="b">
        <f t="shared" si="197"/>
        <v>0</v>
      </c>
      <c r="AM1112" s="137" t="b">
        <f>AND(AK1112,$V1112&lt;=Synthèse!$B$44)</f>
        <v>1</v>
      </c>
      <c r="AN1112" s="137" t="b">
        <f>AND(AL1112,$V1112&lt;=Synthèse!$B$44)</f>
        <v>0</v>
      </c>
    </row>
    <row r="1113" spans="1:40">
      <c r="A1113" s="17">
        <v>601619</v>
      </c>
      <c r="B1113" t="str">
        <f ca="1">VLOOKUP(A1113,'Fichier FI (en entrée)'!B:AH,3,0)</f>
        <v>KIGCKGKRJT</v>
      </c>
      <c r="C1113">
        <f t="shared" si="187"/>
        <v>356</v>
      </c>
      <c r="D1113">
        <f t="shared" si="188"/>
        <v>14.46</v>
      </c>
      <c r="E1113" s="14" t="str">
        <f>VLOOKUP(A1113,'Fichier FI (en entrée)'!B:AH,2,0)</f>
        <v>EV</v>
      </c>
      <c r="F1113" s="14" t="b">
        <f t="shared" si="189"/>
        <v>1</v>
      </c>
      <c r="G1113" s="14" t="b">
        <f>IFERROR(VLOOKUP(A1113,'Calculs FA (auto)'!A:F,6,0),FALSE)</f>
        <v>0</v>
      </c>
      <c r="H1113" s="14" t="b">
        <f t="shared" si="190"/>
        <v>0</v>
      </c>
      <c r="I1113" s="16">
        <f>IFERROR(VLOOKUP(A1113,'Moyennes FI (en entrée)'!B:N,7,0),"")</f>
        <v>10.46</v>
      </c>
      <c r="J1113" s="16">
        <f>IFERROR(VLOOKUP(VLOOKUP(A1113,'Fichier FI (en entrée)'!B:AH,33,0),Modificateurs!A$2:B$5,2,0),0)</f>
        <v>1</v>
      </c>
      <c r="K1113" s="16">
        <f>IFERROR(VLOOKUP(VLOOKUP(A1113,'Redoub FI (en entrée)'!B:N,7,0),Modificateurs!A$8:B$11,2,0),0)</f>
        <v>0</v>
      </c>
      <c r="L1113" s="16">
        <f>IFERROR(VLOOKUP(M1113,Modificateurs!D$1:E$94,2,0),0)</f>
        <v>3</v>
      </c>
      <c r="M1113" t="str">
        <f>VLOOKUP(A1113,'Fichier FI (en entrée)'!B:AH,16,0)&amp;" "&amp;VLOOKUP(A1113,'Fichier FI (en entrée)'!B:AH,20,0)&amp;" "&amp;VLOOKUP(A1113,'Fichier FI (en entrée)'!B:AH,27,0)&amp;" "&amp;VLOOKUP(A1113,'Fichier FI (en entrée)'!B:AH,29,0)</f>
        <v xml:space="preserve">S Informatique et Sciences du numérique  </v>
      </c>
      <c r="N1113" t="str">
        <f>VLOOKUP(A1113,'Fichier FI (en entrée)'!B:AH,8,0)</f>
        <v>En Terminale</v>
      </c>
      <c r="O1113" t="b">
        <f>AND(C1113&gt;Synthèse!B$8,C1113&lt;Synthèse!B$10,NOT(Y1113))</f>
        <v>0</v>
      </c>
      <c r="P1113" t="s">
        <v>2266</v>
      </c>
      <c r="Q1113" s="60">
        <f>ROUNDUP(C1113/(Synthèse!$B$4+Synthèse!$B$1)*8,0)</f>
        <v>2</v>
      </c>
      <c r="R1113" s="60">
        <f>IFERROR(VLOOKUP(A1113,'Evaluations (formulaire)'!A:P,6,0)+VLOOKUP(A1113,'Evaluations (formulaire)'!A:P,7,0),0)</f>
        <v>0</v>
      </c>
      <c r="S1113" s="60">
        <f>IFERROR(VLOOKUP(A1113,'Evaluations (formulaire)'!A:P,8,0),0)</f>
        <v>0</v>
      </c>
      <c r="T1113" s="60">
        <f>IF(AND(ISBLANK(P1113),Q1113&lt;=2),Synthèse!$B$41,IF(AND(ISBLANK(P1113),Q1113&gt;=7),Synthèse!$C$41,R1113+S1113))</f>
        <v>0</v>
      </c>
      <c r="U1113" s="60">
        <f t="shared" si="191"/>
        <v>14.46</v>
      </c>
      <c r="V1113" s="60">
        <f t="shared" si="192"/>
        <v>356</v>
      </c>
      <c r="X1113" s="26">
        <v>1101</v>
      </c>
      <c r="Y1113" s="26" t="b">
        <f>IFERROR(VLOOKUP(A1113,'Calculs FA (auto)'!A:O,15,0),FALSE)</f>
        <v>0</v>
      </c>
      <c r="Z1113" s="26">
        <f>IFERROR(VLOOKUP(A1113,'Evaluations (formulaire)'!A:M,9,0),0)</f>
        <v>0</v>
      </c>
      <c r="AA1113" s="135" t="b">
        <v>1</v>
      </c>
      <c r="AB1113" s="135" t="b">
        <v>0</v>
      </c>
      <c r="AC1113" s="135" t="b">
        <f t="shared" si="193"/>
        <v>1</v>
      </c>
      <c r="AD1113" s="135" t="b">
        <f t="shared" si="194"/>
        <v>0</v>
      </c>
      <c r="AE1113" s="135" t="b">
        <f t="shared" si="195"/>
        <v>0</v>
      </c>
      <c r="AF1113" s="135" t="b">
        <f>AND(AC1113,$V1113&lt;=Synthèse!$B$44)</f>
        <v>1</v>
      </c>
      <c r="AG1113" s="135" t="b">
        <f>AND(AD1113,$V1113&lt;=Synthèse!$B$44)</f>
        <v>0</v>
      </c>
      <c r="AH1113" s="135" t="b">
        <f>AND(AE1113,$V1113&lt;=Synthèse!$B$44)</f>
        <v>0</v>
      </c>
      <c r="AI1113" s="137" t="b">
        <v>0</v>
      </c>
      <c r="AJ1113" s="137" t="b">
        <v>1</v>
      </c>
      <c r="AK1113" s="137" t="b">
        <f t="shared" si="196"/>
        <v>0</v>
      </c>
      <c r="AL1113" s="137" t="b">
        <f t="shared" si="197"/>
        <v>1</v>
      </c>
      <c r="AM1113" s="137" t="b">
        <f>AND(AK1113,$V1113&lt;=Synthèse!$B$44)</f>
        <v>0</v>
      </c>
      <c r="AN1113" s="137" t="b">
        <f>AND(AL1113,$V1113&lt;=Synthèse!$B$44)</f>
        <v>1</v>
      </c>
    </row>
    <row r="1114" spans="1:40">
      <c r="A1114" s="17">
        <v>603045</v>
      </c>
      <c r="B1114" t="str">
        <f ca="1">VLOOKUP(A1114,'Fichier FI (en entrée)'!B:AH,3,0)</f>
        <v>OBSYLZKKWR</v>
      </c>
      <c r="C1114">
        <f t="shared" si="187"/>
        <v>210</v>
      </c>
      <c r="D1114">
        <f t="shared" si="188"/>
        <v>15.79</v>
      </c>
      <c r="E1114" s="14" t="str">
        <f>VLOOKUP(A1114,'Fichier FI (en entrée)'!B:AH,2,0)</f>
        <v>EV</v>
      </c>
      <c r="F1114" s="14" t="b">
        <f t="shared" si="189"/>
        <v>1</v>
      </c>
      <c r="G1114" s="14" t="b">
        <f>IFERROR(VLOOKUP(A1114,'Calculs FA (auto)'!A:F,6,0),FALSE)</f>
        <v>0</v>
      </c>
      <c r="H1114" s="14" t="b">
        <f t="shared" si="190"/>
        <v>0</v>
      </c>
      <c r="I1114" s="16">
        <f>IFERROR(VLOOKUP(A1114,'Moyennes FI (en entrée)'!B:N,7,0),"")</f>
        <v>11.79</v>
      </c>
      <c r="J1114" s="16">
        <f>IFERROR(VLOOKUP(VLOOKUP(A1114,'Fichier FI (en entrée)'!B:AH,33,0),Modificateurs!A$2:B$5,2,0),0)</f>
        <v>1</v>
      </c>
      <c r="K1114" s="16">
        <f>IFERROR(VLOOKUP(VLOOKUP(A1114,'Redoub FI (en entrée)'!B:N,7,0),Modificateurs!A$8:B$11,2,0),0)</f>
        <v>0</v>
      </c>
      <c r="L1114" s="16">
        <f>IFERROR(VLOOKUP(M1114,Modificateurs!D$1:E$94,2,0),0)</f>
        <v>3</v>
      </c>
      <c r="M1114" t="str">
        <f>VLOOKUP(A1114,'Fichier FI (en entrée)'!B:AH,16,0)&amp;" "&amp;VLOOKUP(A1114,'Fichier FI (en entrée)'!B:AH,20,0)&amp;" "&amp;VLOOKUP(A1114,'Fichier FI (en entrée)'!B:AH,27,0)&amp;" "&amp;VLOOKUP(A1114,'Fichier FI (en entrée)'!B:AH,29,0)</f>
        <v xml:space="preserve">S Informatique et Sciences du numérique  </v>
      </c>
      <c r="N1114" t="str">
        <f>VLOOKUP(A1114,'Fichier FI (en entrée)'!B:AH,8,0)</f>
        <v>En Terminale</v>
      </c>
      <c r="O1114" t="b">
        <f>AND(C1114&gt;Synthèse!B$8,C1114&lt;Synthèse!B$10,NOT(Y1114))</f>
        <v>0</v>
      </c>
      <c r="Q1114" s="60">
        <f>ROUNDUP(C1114/(Synthèse!$B$4+Synthèse!$B$1)*8,0)</f>
        <v>1</v>
      </c>
      <c r="R1114" s="60">
        <f>IFERROR(VLOOKUP(A1114,'Evaluations (formulaire)'!A:P,6,0)+VLOOKUP(A1114,'Evaluations (formulaire)'!A:P,7,0),0)</f>
        <v>0</v>
      </c>
      <c r="S1114" s="60">
        <f>IFERROR(VLOOKUP(A1114,'Evaluations (formulaire)'!A:P,8,0),0)</f>
        <v>0</v>
      </c>
      <c r="T1114" s="60">
        <f>IF(AND(ISBLANK(P1114),Q1114&lt;=2),Synthèse!$B$41,IF(AND(ISBLANK(P1114),Q1114&gt;=7),Synthèse!$C$41,R1114+S1114))</f>
        <v>4.6511627906976744E-3</v>
      </c>
      <c r="U1114" s="60">
        <f t="shared" si="191"/>
        <v>15.794651162790696</v>
      </c>
      <c r="V1114" s="60">
        <f t="shared" si="192"/>
        <v>209</v>
      </c>
      <c r="X1114" s="26">
        <v>294</v>
      </c>
      <c r="Y1114" s="26" t="b">
        <f>IFERROR(VLOOKUP(A1114,'Calculs FA (auto)'!A:O,15,0),FALSE)</f>
        <v>0</v>
      </c>
      <c r="Z1114" s="26">
        <f>IFERROR(VLOOKUP(A1114,'Evaluations (formulaire)'!A:M,9,0),0)</f>
        <v>0</v>
      </c>
      <c r="AA1114" s="135" t="b">
        <v>0</v>
      </c>
      <c r="AB1114" s="135" t="b">
        <v>1</v>
      </c>
      <c r="AC1114" s="135" t="b">
        <f t="shared" si="193"/>
        <v>0</v>
      </c>
      <c r="AD1114" s="135" t="b">
        <f t="shared" si="194"/>
        <v>1</v>
      </c>
      <c r="AE1114" s="135" t="b">
        <f t="shared" si="195"/>
        <v>0</v>
      </c>
      <c r="AF1114" s="135" t="b">
        <f>AND(AC1114,$V1114&lt;=Synthèse!$B$44)</f>
        <v>0</v>
      </c>
      <c r="AG1114" s="135" t="b">
        <f>AND(AD1114,$V1114&lt;=Synthèse!$B$44)</f>
        <v>1</v>
      </c>
      <c r="AH1114" s="135" t="b">
        <f>AND(AE1114,$V1114&lt;=Synthèse!$B$44)</f>
        <v>0</v>
      </c>
      <c r="AI1114" s="137" t="b">
        <v>0</v>
      </c>
      <c r="AJ1114" s="137" t="b">
        <v>0</v>
      </c>
      <c r="AK1114" s="137" t="b">
        <f t="shared" si="196"/>
        <v>0</v>
      </c>
      <c r="AL1114" s="137" t="b">
        <f t="shared" si="197"/>
        <v>0</v>
      </c>
      <c r="AM1114" s="137" t="b">
        <f>AND(AK1114,$V1114&lt;=Synthèse!$B$44)</f>
        <v>0</v>
      </c>
      <c r="AN1114" s="137" t="b">
        <f>AND(AL1114,$V1114&lt;=Synthèse!$B$44)</f>
        <v>0</v>
      </c>
    </row>
    <row r="1115" spans="1:40">
      <c r="A1115" s="17">
        <v>603710</v>
      </c>
      <c r="B1115" t="str">
        <f ca="1">VLOOKUP(A1115,'Fichier FI (en entrée)'!B:AH,3,0)</f>
        <v>MUANXGMWXZ</v>
      </c>
      <c r="C1115">
        <f t="shared" si="187"/>
        <v>183</v>
      </c>
      <c r="D1115">
        <f t="shared" si="188"/>
        <v>16.100000000000001</v>
      </c>
      <c r="E1115" s="14" t="str">
        <f>VLOOKUP(A1115,'Fichier FI (en entrée)'!B:AH,2,0)</f>
        <v>EV</v>
      </c>
      <c r="F1115" s="14" t="b">
        <f t="shared" si="189"/>
        <v>1</v>
      </c>
      <c r="G1115" s="14" t="b">
        <f>IFERROR(VLOOKUP(A1115,'Calculs FA (auto)'!A:F,6,0),FALSE)</f>
        <v>0</v>
      </c>
      <c r="H1115" s="14" t="b">
        <f t="shared" si="190"/>
        <v>0</v>
      </c>
      <c r="I1115" s="16">
        <f>IFERROR(VLOOKUP(A1115,'Moyennes FI (en entrée)'!B:N,7,0),"")</f>
        <v>11.1</v>
      </c>
      <c r="J1115" s="16">
        <f>IFERROR(VLOOKUP(VLOOKUP(A1115,'Fichier FI (en entrée)'!B:AH,33,0),Modificateurs!A$2:B$5,2,0),0)</f>
        <v>3</v>
      </c>
      <c r="K1115" s="16">
        <f>IFERROR(VLOOKUP(VLOOKUP(A1115,'Redoub FI (en entrée)'!B:N,7,0),Modificateurs!A$8:B$11,2,0),0)</f>
        <v>0</v>
      </c>
      <c r="L1115" s="16">
        <f>IFERROR(VLOOKUP(M1115,Modificateurs!D$1:E$94,2,0),0)</f>
        <v>2</v>
      </c>
      <c r="M1115" t="str">
        <f>VLOOKUP(A1115,'Fichier FI (en entrée)'!B:AH,16,0)&amp;" "&amp;VLOOKUP(A1115,'Fichier FI (en entrée)'!B:AH,20,0)&amp;" "&amp;VLOOKUP(A1115,'Fichier FI (en entrée)'!B:AH,27,0)&amp;" "&amp;VLOOKUP(A1115,'Fichier FI (en entrée)'!B:AH,29,0)</f>
        <v xml:space="preserve">S Mathématiques  </v>
      </c>
      <c r="N1115" t="str">
        <f>VLOOKUP(A1115,'Fichier FI (en entrée)'!B:AH,8,0)</f>
        <v>En Terminale</v>
      </c>
      <c r="O1115" t="b">
        <f>AND(C1115&gt;Synthèse!B$8,C1115&lt;Synthèse!B$10,NOT(Y1115))</f>
        <v>0</v>
      </c>
      <c r="Q1115" s="60">
        <f>ROUNDUP(C1115/(Synthèse!$B$4+Synthèse!$B$1)*8,0)</f>
        <v>1</v>
      </c>
      <c r="R1115" s="60">
        <f>IFERROR(VLOOKUP(A1115,'Evaluations (formulaire)'!A:P,6,0)+VLOOKUP(A1115,'Evaluations (formulaire)'!A:P,7,0),0)</f>
        <v>0</v>
      </c>
      <c r="S1115" s="60">
        <f>IFERROR(VLOOKUP(A1115,'Evaluations (formulaire)'!A:P,8,0),0)</f>
        <v>0</v>
      </c>
      <c r="T1115" s="60">
        <f>IF(AND(ISBLANK(P1115),Q1115&lt;=2),Synthèse!$B$41,IF(AND(ISBLANK(P1115),Q1115&gt;=7),Synthèse!$C$41,R1115+S1115))</f>
        <v>4.6511627906976744E-3</v>
      </c>
      <c r="U1115" s="60">
        <f t="shared" si="191"/>
        <v>16.104651162790699</v>
      </c>
      <c r="V1115" s="60">
        <f t="shared" si="192"/>
        <v>182</v>
      </c>
      <c r="X1115" s="26">
        <v>1714</v>
      </c>
      <c r="Y1115" s="26" t="b">
        <f>IFERROR(VLOOKUP(A1115,'Calculs FA (auto)'!A:O,15,0),FALSE)</f>
        <v>0</v>
      </c>
      <c r="Z1115" s="26">
        <f>IFERROR(VLOOKUP(A1115,'Evaluations (formulaire)'!A:M,9,0),0)</f>
        <v>0</v>
      </c>
      <c r="AA1115" s="135" t="b">
        <v>1</v>
      </c>
      <c r="AB1115" s="135" t="b">
        <v>0</v>
      </c>
      <c r="AC1115" s="135" t="b">
        <f t="shared" si="193"/>
        <v>1</v>
      </c>
      <c r="AD1115" s="135" t="b">
        <f t="shared" si="194"/>
        <v>0</v>
      </c>
      <c r="AE1115" s="135" t="b">
        <f t="shared" si="195"/>
        <v>0</v>
      </c>
      <c r="AF1115" s="135" t="b">
        <f>AND(AC1115,$V1115&lt;=Synthèse!$B$44)</f>
        <v>1</v>
      </c>
      <c r="AG1115" s="135" t="b">
        <f>AND(AD1115,$V1115&lt;=Synthèse!$B$44)</f>
        <v>0</v>
      </c>
      <c r="AH1115" s="135" t="b">
        <f>AND(AE1115,$V1115&lt;=Synthèse!$B$44)</f>
        <v>0</v>
      </c>
      <c r="AI1115" s="137" t="b">
        <v>0</v>
      </c>
      <c r="AJ1115" s="137" t="b">
        <v>1</v>
      </c>
      <c r="AK1115" s="137" t="b">
        <f t="shared" si="196"/>
        <v>0</v>
      </c>
      <c r="AL1115" s="137" t="b">
        <f t="shared" si="197"/>
        <v>1</v>
      </c>
      <c r="AM1115" s="137" t="b">
        <f>AND(AK1115,$V1115&lt;=Synthèse!$B$44)</f>
        <v>0</v>
      </c>
      <c r="AN1115" s="137" t="b">
        <f>AND(AL1115,$V1115&lt;=Synthèse!$B$44)</f>
        <v>1</v>
      </c>
    </row>
    <row r="1116" spans="1:40">
      <c r="A1116" s="17">
        <v>604429</v>
      </c>
      <c r="B1116" t="str">
        <f ca="1">VLOOKUP(A1116,'Fichier FI (en entrée)'!B:AH,3,0)</f>
        <v>SEVWXDIJYU</v>
      </c>
      <c r="C1116">
        <f t="shared" si="187"/>
        <v>904</v>
      </c>
      <c r="D1116">
        <f t="shared" si="188"/>
        <v>11.03</v>
      </c>
      <c r="E1116" s="14" t="str">
        <f>VLOOKUP(A1116,'Fichier FI (en entrée)'!B:AH,2,0)</f>
        <v>EV</v>
      </c>
      <c r="F1116" s="14" t="b">
        <f t="shared" si="189"/>
        <v>1</v>
      </c>
      <c r="G1116" s="14" t="b">
        <f>IFERROR(VLOOKUP(A1116,'Calculs FA (auto)'!A:F,6,0),FALSE)</f>
        <v>0</v>
      </c>
      <c r="H1116" s="14" t="b">
        <f t="shared" si="190"/>
        <v>0</v>
      </c>
      <c r="I1116" s="16">
        <f>IFERROR(VLOOKUP(A1116,'Moyennes FI (en entrée)'!B:N,7,0),"")</f>
        <v>8.0299999999999994</v>
      </c>
      <c r="J1116" s="16">
        <f>IFERROR(VLOOKUP(VLOOKUP(A1116,'Fichier FI (en entrée)'!B:AH,33,0),Modificateurs!A$2:B$5,2,0),0)</f>
        <v>0</v>
      </c>
      <c r="K1116" s="16">
        <f>IFERROR(VLOOKUP(VLOOKUP(A1116,'Redoub FI (en entrée)'!B:N,7,0),Modificateurs!A$8:B$11,2,0),0)</f>
        <v>0</v>
      </c>
      <c r="L1116" s="16">
        <f>IFERROR(VLOOKUP(M1116,Modificateurs!D$1:E$94,2,0),0)</f>
        <v>3</v>
      </c>
      <c r="M1116" t="str">
        <f>VLOOKUP(A1116,'Fichier FI (en entrée)'!B:AH,16,0)&amp;" "&amp;VLOOKUP(A1116,'Fichier FI (en entrée)'!B:AH,20,0)&amp;" "&amp;VLOOKUP(A1116,'Fichier FI (en entrée)'!B:AH,27,0)&amp;" "&amp;VLOOKUP(A1116,'Fichier FI (en entrée)'!B:AH,29,0)</f>
        <v xml:space="preserve">S Informatique et Sciences du numérique  </v>
      </c>
      <c r="N1116" t="str">
        <f>VLOOKUP(A1116,'Fichier FI (en entrée)'!B:AH,8,0)</f>
        <v>En Terminale</v>
      </c>
      <c r="O1116" t="b">
        <f>AND(C1116&gt;Synthèse!B$8,C1116&lt;Synthèse!B$10,NOT(Y1116))</f>
        <v>1</v>
      </c>
      <c r="Q1116" s="60">
        <f>ROUNDUP(C1116/(Synthèse!$B$4+Synthèse!$B$1)*8,0)</f>
        <v>5</v>
      </c>
      <c r="R1116" s="60">
        <f>IFERROR(VLOOKUP(A1116,'Evaluations (formulaire)'!A:P,6,0)+VLOOKUP(A1116,'Evaluations (formulaire)'!A:P,7,0),0)</f>
        <v>0</v>
      </c>
      <c r="S1116" s="60">
        <f>IFERROR(VLOOKUP(A1116,'Evaluations (formulaire)'!A:P,8,0),0)</f>
        <v>0</v>
      </c>
      <c r="T1116" s="60">
        <f>IF(AND(ISBLANK(P1116),Q1116&lt;=2),Synthèse!$B$41,IF(AND(ISBLANK(P1116),Q1116&gt;=7),Synthèse!$C$41,R1116+S1116))</f>
        <v>0</v>
      </c>
      <c r="U1116" s="60">
        <f t="shared" si="191"/>
        <v>11.03</v>
      </c>
      <c r="V1116" s="60">
        <f t="shared" si="192"/>
        <v>904</v>
      </c>
      <c r="X1116" s="26">
        <v>1024</v>
      </c>
      <c r="Y1116" s="26" t="b">
        <f>IFERROR(VLOOKUP(A1116,'Calculs FA (auto)'!A:O,15,0),FALSE)</f>
        <v>0</v>
      </c>
      <c r="Z1116" s="26">
        <f>IFERROR(VLOOKUP(A1116,'Evaluations (formulaire)'!A:M,9,0),0)</f>
        <v>0</v>
      </c>
      <c r="AA1116" s="135" t="b">
        <v>1</v>
      </c>
      <c r="AB1116" s="135" t="b">
        <v>0</v>
      </c>
      <c r="AC1116" s="135" t="b">
        <f t="shared" si="193"/>
        <v>1</v>
      </c>
      <c r="AD1116" s="135" t="b">
        <f t="shared" si="194"/>
        <v>0</v>
      </c>
      <c r="AE1116" s="135" t="b">
        <f t="shared" si="195"/>
        <v>0</v>
      </c>
      <c r="AF1116" s="135" t="b">
        <f>AND(AC1116,$V1116&lt;=Synthèse!$B$44)</f>
        <v>0</v>
      </c>
      <c r="AG1116" s="135" t="b">
        <f>AND(AD1116,$V1116&lt;=Synthèse!$B$44)</f>
        <v>0</v>
      </c>
      <c r="AH1116" s="135" t="b">
        <f>AND(AE1116,$V1116&lt;=Synthèse!$B$44)</f>
        <v>0</v>
      </c>
      <c r="AI1116" s="137" t="b">
        <v>0</v>
      </c>
      <c r="AJ1116" s="137" t="b">
        <v>1</v>
      </c>
      <c r="AK1116" s="137" t="b">
        <f t="shared" si="196"/>
        <v>0</v>
      </c>
      <c r="AL1116" s="137" t="b">
        <f t="shared" si="197"/>
        <v>1</v>
      </c>
      <c r="AM1116" s="137" t="b">
        <f>AND(AK1116,$V1116&lt;=Synthèse!$B$44)</f>
        <v>0</v>
      </c>
      <c r="AN1116" s="137" t="b">
        <f>AND(AL1116,$V1116&lt;=Synthèse!$B$44)</f>
        <v>0</v>
      </c>
    </row>
    <row r="1117" spans="1:40">
      <c r="A1117" s="17">
        <v>604518</v>
      </c>
      <c r="B1117" t="str">
        <f ca="1">VLOOKUP(A1117,'Fichier FI (en entrée)'!B:AH,3,0)</f>
        <v>RDVLZCOSKJ</v>
      </c>
      <c r="C1117">
        <f t="shared" si="187"/>
        <v>536</v>
      </c>
      <c r="D1117">
        <f t="shared" si="188"/>
        <v>13.23</v>
      </c>
      <c r="E1117" s="14" t="str">
        <f>VLOOKUP(A1117,'Fichier FI (en entrée)'!B:AH,2,0)</f>
        <v>EV</v>
      </c>
      <c r="F1117" s="14" t="b">
        <f t="shared" si="189"/>
        <v>1</v>
      </c>
      <c r="G1117" s="14" t="b">
        <f>IFERROR(VLOOKUP(A1117,'Calculs FA (auto)'!A:F,6,0),FALSE)</f>
        <v>1</v>
      </c>
      <c r="H1117" s="14" t="b">
        <f t="shared" si="190"/>
        <v>1</v>
      </c>
      <c r="I1117" s="16">
        <f>IFERROR(VLOOKUP(A1117,'Moyennes FI (en entrée)'!B:N,7,0),"")</f>
        <v>9.23</v>
      </c>
      <c r="J1117" s="16">
        <f>IFERROR(VLOOKUP(VLOOKUP(A1117,'Fichier FI (en entrée)'!B:AH,33,0),Modificateurs!A$2:B$5,2,0),0)</f>
        <v>1</v>
      </c>
      <c r="K1117" s="16">
        <f>IFERROR(VLOOKUP(VLOOKUP(A1117,'Redoub FI (en entrée)'!B:N,7,0),Modificateurs!A$8:B$11,2,0),0)</f>
        <v>0</v>
      </c>
      <c r="L1117" s="16">
        <f>IFERROR(VLOOKUP(M1117,Modificateurs!D$1:E$94,2,0),0)</f>
        <v>3</v>
      </c>
      <c r="M1117" t="str">
        <f>VLOOKUP(A1117,'Fichier FI (en entrée)'!B:AH,16,0)&amp;" "&amp;VLOOKUP(A1117,'Fichier FI (en entrée)'!B:AH,20,0)&amp;" "&amp;VLOOKUP(A1117,'Fichier FI (en entrée)'!B:AH,27,0)&amp;" "&amp;VLOOKUP(A1117,'Fichier FI (en entrée)'!B:AH,29,0)</f>
        <v xml:space="preserve">S Informatique et Sciences du numérique  </v>
      </c>
      <c r="N1117" t="str">
        <f>VLOOKUP(A1117,'Fichier FI (en entrée)'!B:AH,8,0)</f>
        <v>En Terminale</v>
      </c>
      <c r="O1117" t="b">
        <f>AND(C1117&gt;Synthèse!B$8,C1117&lt;Synthèse!B$10,NOT(Y1117))</f>
        <v>1</v>
      </c>
      <c r="Q1117" s="60">
        <f>ROUNDUP(C1117/(Synthèse!$B$4+Synthèse!$B$1)*8,0)</f>
        <v>3</v>
      </c>
      <c r="R1117" s="60">
        <f>IFERROR(VLOOKUP(A1117,'Evaluations (formulaire)'!A:P,6,0)+VLOOKUP(A1117,'Evaluations (formulaire)'!A:P,7,0),0)</f>
        <v>0</v>
      </c>
      <c r="S1117" s="60">
        <f>IFERROR(VLOOKUP(A1117,'Evaluations (formulaire)'!A:P,8,0),0)</f>
        <v>0</v>
      </c>
      <c r="T1117" s="60">
        <f>IF(AND(ISBLANK(P1117),Q1117&lt;=2),Synthèse!$B$41,IF(AND(ISBLANK(P1117),Q1117&gt;=7),Synthèse!$C$41,R1117+S1117))</f>
        <v>0</v>
      </c>
      <c r="U1117" s="60">
        <f t="shared" si="191"/>
        <v>13.23</v>
      </c>
      <c r="V1117" s="60">
        <f t="shared" si="192"/>
        <v>537</v>
      </c>
      <c r="X1117" s="26">
        <v>2096</v>
      </c>
      <c r="Y1117" s="26" t="b">
        <f>IFERROR(VLOOKUP(A1117,'Calculs FA (auto)'!A:O,15,0),FALSE)</f>
        <v>0</v>
      </c>
      <c r="Z1117" s="26">
        <f>IFERROR(VLOOKUP(A1117,'Evaluations (formulaire)'!A:M,9,0),0)</f>
        <v>0</v>
      </c>
      <c r="AA1117" s="135" t="b">
        <v>0</v>
      </c>
      <c r="AB1117" s="135" t="b">
        <v>1</v>
      </c>
      <c r="AC1117" s="135" t="b">
        <f t="shared" si="193"/>
        <v>0</v>
      </c>
      <c r="AD1117" s="135" t="b">
        <f t="shared" si="194"/>
        <v>1</v>
      </c>
      <c r="AE1117" s="135" t="b">
        <f t="shared" si="195"/>
        <v>0</v>
      </c>
      <c r="AF1117" s="135" t="b">
        <f>AND(AC1117,$V1117&lt;=Synthèse!$B$44)</f>
        <v>0</v>
      </c>
      <c r="AG1117" s="135" t="b">
        <f>AND(AD1117,$V1117&lt;=Synthèse!$B$44)</f>
        <v>1</v>
      </c>
      <c r="AH1117" s="135" t="b">
        <f>AND(AE1117,$V1117&lt;=Synthèse!$B$44)</f>
        <v>0</v>
      </c>
      <c r="AI1117" s="137" t="b">
        <v>0</v>
      </c>
      <c r="AJ1117" s="137" t="b">
        <v>0</v>
      </c>
      <c r="AK1117" s="137" t="b">
        <f t="shared" si="196"/>
        <v>0</v>
      </c>
      <c r="AL1117" s="137" t="b">
        <f t="shared" si="197"/>
        <v>0</v>
      </c>
      <c r="AM1117" s="137" t="b">
        <f>AND(AK1117,$V1117&lt;=Synthèse!$B$44)</f>
        <v>0</v>
      </c>
      <c r="AN1117" s="137" t="b">
        <f>AND(AL1117,$V1117&lt;=Synthèse!$B$44)</f>
        <v>0</v>
      </c>
    </row>
    <row r="1118" spans="1:40">
      <c r="A1118" s="17">
        <v>605849</v>
      </c>
      <c r="B1118" t="str">
        <f ca="1">VLOOKUP(A1118,'Fichier FI (en entrée)'!B:AH,3,0)</f>
        <v>DCHQOGZEDO</v>
      </c>
      <c r="C1118">
        <f t="shared" si="187"/>
        <v>1291</v>
      </c>
      <c r="D1118">
        <f t="shared" si="188"/>
        <v>5.9</v>
      </c>
      <c r="E1118" s="14" t="str">
        <f>VLOOKUP(A1118,'Fichier FI (en entrée)'!B:AH,2,0)</f>
        <v>EV</v>
      </c>
      <c r="F1118" s="14" t="b">
        <f t="shared" si="189"/>
        <v>1</v>
      </c>
      <c r="G1118" s="14" t="b">
        <f>IFERROR(VLOOKUP(A1118,'Calculs FA (auto)'!A:F,6,0),FALSE)</f>
        <v>1</v>
      </c>
      <c r="H1118" s="14" t="b">
        <f t="shared" si="190"/>
        <v>1</v>
      </c>
      <c r="I1118" s="16">
        <f>IFERROR(VLOOKUP(A1118,'Moyennes FI (en entrée)'!B:N,7,0),"")</f>
        <v>8.9</v>
      </c>
      <c r="J1118" s="16">
        <f>IFERROR(VLOOKUP(VLOOKUP(A1118,'Fichier FI (en entrée)'!B:AH,33,0),Modificateurs!A$2:B$5,2,0),0)</f>
        <v>3</v>
      </c>
      <c r="K1118" s="16">
        <f>IFERROR(VLOOKUP(VLOOKUP(A1118,'Redoub FI (en entrée)'!B:N,7,0),Modificateurs!A$8:B$11,2,0),0)</f>
        <v>0</v>
      </c>
      <c r="L1118" s="16">
        <f>IFERROR(VLOOKUP(M1118,Modificateurs!D$1:E$94,2,0),0)</f>
        <v>-6</v>
      </c>
      <c r="M1118" t="str">
        <f>VLOOKUP(A1118,'Fichier FI (en entrée)'!B:AH,16,0)&amp;" "&amp;VLOOKUP(A1118,'Fichier FI (en entrée)'!B:AH,20,0)&amp;" "&amp;VLOOKUP(A1118,'Fichier FI (en entrée)'!B:AH,27,0)&amp;" "&amp;VLOOKUP(A1118,'Fichier FI (en entrée)'!B:AH,29,0)</f>
        <v xml:space="preserve">ES Economie approfondie  </v>
      </c>
      <c r="N1118" t="str">
        <f>VLOOKUP(A1118,'Fichier FI (en entrée)'!B:AH,8,0)</f>
        <v>En Terminale</v>
      </c>
      <c r="O1118" t="b">
        <f>AND(C1118&gt;Synthèse!B$8,C1118&lt;Synthèse!B$10,NOT(Y1118))</f>
        <v>0</v>
      </c>
      <c r="Q1118" s="60">
        <f>ROUNDUP(C1118/(Synthèse!$B$4+Synthèse!$B$1)*8,0)</f>
        <v>6</v>
      </c>
      <c r="R1118" s="60">
        <f>IFERROR(VLOOKUP(A1118,'Evaluations (formulaire)'!A:P,6,0)+VLOOKUP(A1118,'Evaluations (formulaire)'!A:P,7,0),0)</f>
        <v>0</v>
      </c>
      <c r="S1118" s="60">
        <f>IFERROR(VLOOKUP(A1118,'Evaluations (formulaire)'!A:P,8,0),0)</f>
        <v>0</v>
      </c>
      <c r="T1118" s="60">
        <f>IF(AND(ISBLANK(P1118),Q1118&lt;=2),Synthèse!$B$41,IF(AND(ISBLANK(P1118),Q1118&gt;=7),Synthèse!$C$41,R1118+S1118))</f>
        <v>0</v>
      </c>
      <c r="U1118" s="60">
        <f t="shared" si="191"/>
        <v>5.9</v>
      </c>
      <c r="V1118" s="60">
        <f t="shared" si="192"/>
        <v>1291</v>
      </c>
      <c r="X1118" s="26">
        <v>58</v>
      </c>
      <c r="Y1118" s="26" t="b">
        <f>IFERROR(VLOOKUP(A1118,'Calculs FA (auto)'!A:O,15,0),FALSE)</f>
        <v>1</v>
      </c>
      <c r="Z1118" s="26">
        <f>IFERROR(VLOOKUP(A1118,'Evaluations (formulaire)'!A:M,9,0),0)</f>
        <v>0</v>
      </c>
      <c r="AA1118" s="135" t="b">
        <v>1</v>
      </c>
      <c r="AB1118" s="135" t="b">
        <v>0</v>
      </c>
      <c r="AC1118" s="135" t="b">
        <f t="shared" si="193"/>
        <v>1</v>
      </c>
      <c r="AD1118" s="135" t="b">
        <f t="shared" si="194"/>
        <v>0</v>
      </c>
      <c r="AE1118" s="135" t="b">
        <f t="shared" si="195"/>
        <v>0</v>
      </c>
      <c r="AF1118" s="135" t="b">
        <f>AND(AC1118,$V1118&lt;=Synthèse!$B$44)</f>
        <v>0</v>
      </c>
      <c r="AG1118" s="135" t="b">
        <f>AND(AD1118,$V1118&lt;=Synthèse!$B$44)</f>
        <v>0</v>
      </c>
      <c r="AH1118" s="135" t="b">
        <f>AND(AE1118,$V1118&lt;=Synthèse!$B$44)</f>
        <v>0</v>
      </c>
      <c r="AI1118" s="137" t="b">
        <v>0</v>
      </c>
      <c r="AJ1118" s="137" t="b">
        <v>1</v>
      </c>
      <c r="AK1118" s="137" t="b">
        <f t="shared" si="196"/>
        <v>0</v>
      </c>
      <c r="AL1118" s="137" t="b">
        <f t="shared" si="197"/>
        <v>1</v>
      </c>
      <c r="AM1118" s="137" t="b">
        <f>AND(AK1118,$V1118&lt;=Synthèse!$B$44)</f>
        <v>0</v>
      </c>
      <c r="AN1118" s="137" t="b">
        <f>AND(AL1118,$V1118&lt;=Synthèse!$B$44)</f>
        <v>0</v>
      </c>
    </row>
    <row r="1119" spans="1:40">
      <c r="A1119" s="17">
        <v>607081</v>
      </c>
      <c r="B1119" t="str">
        <f ca="1">VLOOKUP(A1119,'Fichier FI (en entrée)'!B:AH,3,0)</f>
        <v>SIAGATYQQH</v>
      </c>
      <c r="C1119">
        <f t="shared" si="187"/>
        <v>1487</v>
      </c>
      <c r="D1119">
        <f t="shared" si="188"/>
        <v>1.3600000000000003</v>
      </c>
      <c r="E1119" s="14" t="str">
        <f>VLOOKUP(A1119,'Fichier FI (en entrée)'!B:AH,2,0)</f>
        <v>EV</v>
      </c>
      <c r="F1119" s="14" t="b">
        <f t="shared" si="189"/>
        <v>1</v>
      </c>
      <c r="G1119" s="14" t="b">
        <f>IFERROR(VLOOKUP(A1119,'Calculs FA (auto)'!A:F,6,0),FALSE)</f>
        <v>0</v>
      </c>
      <c r="H1119" s="14" t="b">
        <f t="shared" si="190"/>
        <v>0</v>
      </c>
      <c r="I1119" s="16">
        <f>IFERROR(VLOOKUP(A1119,'Moyennes FI (en entrée)'!B:N,7,0),"")</f>
        <v>7.36</v>
      </c>
      <c r="J1119" s="16">
        <f>IFERROR(VLOOKUP(VLOOKUP(A1119,'Fichier FI (en entrée)'!B:AH,33,0),Modificateurs!A$2:B$5,2,0),0)</f>
        <v>0</v>
      </c>
      <c r="K1119" s="16">
        <f>IFERROR(VLOOKUP(VLOOKUP(A1119,'Redoub FI (en entrée)'!B:N,7,0),Modificateurs!A$8:B$11,2,0),0)</f>
        <v>0</v>
      </c>
      <c r="L1119" s="16">
        <f>IFERROR(VLOOKUP(M1119,Modificateurs!D$1:E$94,2,0),0)</f>
        <v>-6</v>
      </c>
      <c r="M1119" t="str">
        <f>VLOOKUP(A1119,'Fichier FI (en entrée)'!B:AH,16,0)&amp;" "&amp;VLOOKUP(A1119,'Fichier FI (en entrée)'!B:AH,20,0)&amp;" "&amp;VLOOKUP(A1119,'Fichier FI (en entrée)'!B:AH,27,0)&amp;" "&amp;VLOOKUP(A1119,'Fichier FI (en entrée)'!B:AH,29,0)</f>
        <v xml:space="preserve">ES Economie approfondie  </v>
      </c>
      <c r="N1119" t="str">
        <f>VLOOKUP(A1119,'Fichier FI (en entrée)'!B:AH,8,0)</f>
        <v>En Terminale</v>
      </c>
      <c r="O1119" t="b">
        <f>AND(C1119&gt;Synthèse!B$8,C1119&lt;Synthèse!B$10,NOT(Y1119))</f>
        <v>0</v>
      </c>
      <c r="P1119" t="s">
        <v>84</v>
      </c>
      <c r="Q1119" s="60">
        <f>ROUNDUP(C1119/(Synthèse!$B$4+Synthèse!$B$1)*8,0)</f>
        <v>7</v>
      </c>
      <c r="R1119" s="60">
        <f>IFERROR(VLOOKUP(A1119,'Evaluations (formulaire)'!A:P,6,0)+VLOOKUP(A1119,'Evaluations (formulaire)'!A:P,7,0),0)</f>
        <v>0</v>
      </c>
      <c r="S1119" s="60">
        <f>IFERROR(VLOOKUP(A1119,'Evaluations (formulaire)'!A:P,8,0),0)</f>
        <v>0</v>
      </c>
      <c r="T1119" s="60">
        <f>IF(AND(ISBLANK(P1119),Q1119&lt;=2),Synthèse!$B$41,IF(AND(ISBLANK(P1119),Q1119&gt;=7),Synthèse!$C$41,R1119+S1119))</f>
        <v>0</v>
      </c>
      <c r="U1119" s="60">
        <f t="shared" si="191"/>
        <v>1.3600000000000003</v>
      </c>
      <c r="V1119" s="60">
        <f t="shared" si="192"/>
        <v>1487</v>
      </c>
      <c r="X1119" s="26">
        <v>306</v>
      </c>
      <c r="Y1119" s="26" t="b">
        <f>IFERROR(VLOOKUP(A1119,'Calculs FA (auto)'!A:O,15,0),FALSE)</f>
        <v>0</v>
      </c>
      <c r="Z1119" s="26">
        <f>IFERROR(VLOOKUP(A1119,'Evaluations (formulaire)'!A:M,9,0),0)</f>
        <v>0</v>
      </c>
      <c r="AA1119" s="135" t="b">
        <v>0</v>
      </c>
      <c r="AB1119" s="135" t="b">
        <v>1</v>
      </c>
      <c r="AC1119" s="135" t="b">
        <f t="shared" si="193"/>
        <v>0</v>
      </c>
      <c r="AD1119" s="135" t="b">
        <f t="shared" si="194"/>
        <v>1</v>
      </c>
      <c r="AE1119" s="135" t="b">
        <f t="shared" si="195"/>
        <v>0</v>
      </c>
      <c r="AF1119" s="135" t="b">
        <f>AND(AC1119,$V1119&lt;=Synthèse!$B$44)</f>
        <v>0</v>
      </c>
      <c r="AG1119" s="135" t="b">
        <f>AND(AD1119,$V1119&lt;=Synthèse!$B$44)</f>
        <v>0</v>
      </c>
      <c r="AH1119" s="135" t="b">
        <f>AND(AE1119,$V1119&lt;=Synthèse!$B$44)</f>
        <v>0</v>
      </c>
      <c r="AI1119" s="137" t="b">
        <v>0</v>
      </c>
      <c r="AJ1119" s="137" t="b">
        <v>0</v>
      </c>
      <c r="AK1119" s="137" t="b">
        <f t="shared" si="196"/>
        <v>0</v>
      </c>
      <c r="AL1119" s="137" t="b">
        <f t="shared" si="197"/>
        <v>0</v>
      </c>
      <c r="AM1119" s="137" t="b">
        <f>AND(AK1119,$V1119&lt;=Synthèse!$B$44)</f>
        <v>0</v>
      </c>
      <c r="AN1119" s="137" t="b">
        <f>AND(AL1119,$V1119&lt;=Synthèse!$B$44)</f>
        <v>0</v>
      </c>
    </row>
    <row r="1120" spans="1:40">
      <c r="A1120" s="17">
        <v>609716</v>
      </c>
      <c r="B1120" t="str">
        <f ca="1">VLOOKUP(A1120,'Fichier FI (en entrée)'!B:AH,3,0)</f>
        <v>XIWTAOSGSA</v>
      </c>
      <c r="C1120">
        <f t="shared" si="187"/>
        <v>2097</v>
      </c>
      <c r="D1120">
        <f t="shared" si="188"/>
        <v>-100</v>
      </c>
      <c r="E1120" s="14" t="str">
        <f>VLOOKUP(A1120,'Fichier FI (en entrée)'!B:AH,2,0)</f>
        <v>ENV</v>
      </c>
      <c r="F1120" s="14" t="b">
        <f t="shared" si="189"/>
        <v>0</v>
      </c>
      <c r="G1120" s="14" t="b">
        <f>IFERROR(VLOOKUP(A1120,'Calculs FA (auto)'!A:F,6,0),FALSE)</f>
        <v>0</v>
      </c>
      <c r="H1120" s="14" t="b">
        <f t="shared" si="190"/>
        <v>0</v>
      </c>
      <c r="I1120" s="16" t="str">
        <f>IFERROR(VLOOKUP(A1120,'Moyennes FI (en entrée)'!B:N,7,0),"")</f>
        <v/>
      </c>
      <c r="J1120" s="16">
        <f>IFERROR(VLOOKUP(VLOOKUP(A1120,'Fichier FI (en entrée)'!B:AH,33,0),Modificateurs!A$2:B$5,2,0),0)</f>
        <v>0</v>
      </c>
      <c r="K1120" s="16">
        <f>IFERROR(VLOOKUP(VLOOKUP(A1120,'Redoub FI (en entrée)'!B:N,7,0),Modificateurs!A$8:B$11,2,0),0)</f>
        <v>0</v>
      </c>
      <c r="L1120" s="16">
        <f>IFERROR(VLOOKUP(M1120,Modificateurs!D$1:E$94,2,0),0)</f>
        <v>-12</v>
      </c>
      <c r="M1120" t="str">
        <f>VLOOKUP(A1120,'Fichier FI (en entrée)'!B:AH,16,0)&amp;" "&amp;VLOOKUP(A1120,'Fichier FI (en entrée)'!B:AH,20,0)&amp;" "&amp;VLOOKUP(A1120,'Fichier FI (en entrée)'!B:AH,27,0)&amp;" "&amp;VLOOKUP(A1120,'Fichier FI (en entrée)'!B:AH,29,0)</f>
        <v xml:space="preserve">STMG Mercatique  </v>
      </c>
      <c r="N1120" t="str">
        <f>VLOOKUP(A1120,'Fichier FI (en entrée)'!B:AH,8,0)</f>
        <v>En Terminale</v>
      </c>
      <c r="O1120" t="b">
        <f>AND(C1120&gt;Synthèse!B$8,C1120&lt;Synthèse!B$10,NOT(Y1120))</f>
        <v>0</v>
      </c>
      <c r="Q1120" s="60">
        <f>ROUNDUP(C1120/(Synthèse!$B$4+Synthèse!$B$1)*8,0)</f>
        <v>10</v>
      </c>
      <c r="R1120" s="60">
        <f>IFERROR(VLOOKUP(A1120,'Evaluations (formulaire)'!A:P,6,0)+VLOOKUP(A1120,'Evaluations (formulaire)'!A:P,7,0),0)</f>
        <v>0</v>
      </c>
      <c r="S1120" s="60">
        <f>IFERROR(VLOOKUP(A1120,'Evaluations (formulaire)'!A:P,8,0),0)</f>
        <v>0</v>
      </c>
      <c r="T1120" s="60">
        <f>IF(AND(ISBLANK(P1120),Q1120&lt;=2),Synthèse!$B$41,IF(AND(ISBLANK(P1120),Q1120&gt;=7),Synthèse!$C$41,R1120+S1120))</f>
        <v>4.6296296296296294E-3</v>
      </c>
      <c r="U1120" s="60">
        <f t="shared" si="191"/>
        <v>-99.995370370370367</v>
      </c>
      <c r="V1120" s="60">
        <f t="shared" si="192"/>
        <v>1983</v>
      </c>
      <c r="X1120" s="26">
        <v>1047</v>
      </c>
      <c r="Y1120" s="26" t="b">
        <f>IFERROR(VLOOKUP(A1120,'Calculs FA (auto)'!A:O,15,0),FALSE)</f>
        <v>0</v>
      </c>
      <c r="Z1120" s="26">
        <f>IFERROR(VLOOKUP(A1120,'Evaluations (formulaire)'!A:M,9,0),0)</f>
        <v>0</v>
      </c>
      <c r="AA1120" s="135" t="b">
        <v>0</v>
      </c>
      <c r="AB1120" s="135" t="b">
        <v>1</v>
      </c>
      <c r="AC1120" s="135" t="b">
        <f t="shared" si="193"/>
        <v>0</v>
      </c>
      <c r="AD1120" s="135" t="b">
        <f t="shared" si="194"/>
        <v>0</v>
      </c>
      <c r="AE1120" s="135" t="b">
        <f t="shared" si="195"/>
        <v>0</v>
      </c>
      <c r="AF1120" s="135" t="b">
        <f>AND(AC1120,$V1120&lt;=Synthèse!$B$44)</f>
        <v>0</v>
      </c>
      <c r="AG1120" s="135" t="b">
        <f>AND(AD1120,$V1120&lt;=Synthèse!$B$44)</f>
        <v>0</v>
      </c>
      <c r="AH1120" s="135" t="b">
        <f>AND(AE1120,$V1120&lt;=Synthèse!$B$44)</f>
        <v>0</v>
      </c>
      <c r="AI1120" s="137" t="b">
        <v>0</v>
      </c>
      <c r="AJ1120" s="137" t="b">
        <v>0</v>
      </c>
      <c r="AK1120" s="137" t="b">
        <f t="shared" si="196"/>
        <v>0</v>
      </c>
      <c r="AL1120" s="137" t="b">
        <f t="shared" si="197"/>
        <v>0</v>
      </c>
      <c r="AM1120" s="137" t="b">
        <f>AND(AK1120,$V1120&lt;=Synthèse!$B$44)</f>
        <v>0</v>
      </c>
      <c r="AN1120" s="137" t="b">
        <f>AND(AL1120,$V1120&lt;=Synthèse!$B$44)</f>
        <v>0</v>
      </c>
    </row>
    <row r="1121" spans="1:40">
      <c r="A1121" s="17">
        <v>609776</v>
      </c>
      <c r="B1121" t="str">
        <f ca="1">VLOOKUP(A1121,'Fichier FI (en entrée)'!B:AH,3,0)</f>
        <v>RKBREIGSRW</v>
      </c>
      <c r="C1121">
        <f t="shared" si="187"/>
        <v>2097</v>
      </c>
      <c r="D1121">
        <f t="shared" si="188"/>
        <v>-100</v>
      </c>
      <c r="E1121" s="14" t="str">
        <f>VLOOKUP(A1121,'Fichier FI (en entrée)'!B:AH,2,0)</f>
        <v>ENV</v>
      </c>
      <c r="F1121" s="14" t="b">
        <f t="shared" si="189"/>
        <v>0</v>
      </c>
      <c r="G1121" s="14" t="b">
        <f>IFERROR(VLOOKUP(A1121,'Calculs FA (auto)'!A:F,6,0),FALSE)</f>
        <v>0</v>
      </c>
      <c r="H1121" s="14" t="b">
        <f t="shared" si="190"/>
        <v>0</v>
      </c>
      <c r="I1121" s="16" t="str">
        <f>IFERROR(VLOOKUP(A1121,'Moyennes FI (en entrée)'!B:N,7,0),"")</f>
        <v/>
      </c>
      <c r="J1121" s="16">
        <f>IFERROR(VLOOKUP(VLOOKUP(A1121,'Fichier FI (en entrée)'!B:AH,33,0),Modificateurs!A$2:B$5,2,0),0)</f>
        <v>0</v>
      </c>
      <c r="K1121" s="16">
        <f>IFERROR(VLOOKUP(VLOOKUP(A1121,'Redoub FI (en entrée)'!B:N,7,0),Modificateurs!A$8:B$11,2,0),0)</f>
        <v>0</v>
      </c>
      <c r="L1121" s="16">
        <f>IFERROR(VLOOKUP(M1121,Modificateurs!D$1:E$94,2,0),0)</f>
        <v>2</v>
      </c>
      <c r="M1121" t="str">
        <f>VLOOKUP(A1121,'Fichier FI (en entrée)'!B:AH,16,0)&amp;" "&amp;VLOOKUP(A1121,'Fichier FI (en entrée)'!B:AH,20,0)&amp;" "&amp;VLOOKUP(A1121,'Fichier FI (en entrée)'!B:AH,27,0)&amp;" "&amp;VLOOKUP(A1121,'Fichier FI (en entrée)'!B:AH,29,0)</f>
        <v xml:space="preserve">S Mathématiques  </v>
      </c>
      <c r="N1121" t="str">
        <f>VLOOKUP(A1121,'Fichier FI (en entrée)'!B:AH,8,0)</f>
        <v>En Terminale</v>
      </c>
      <c r="O1121" t="b">
        <f>AND(C1121&gt;Synthèse!B$8,C1121&lt;Synthèse!B$10,NOT(Y1121))</f>
        <v>0</v>
      </c>
      <c r="P1121" s="17" t="s">
        <v>2265</v>
      </c>
      <c r="Q1121" s="60">
        <f>ROUNDUP(C1121/(Synthèse!$B$4+Synthèse!$B$1)*8,0)</f>
        <v>10</v>
      </c>
      <c r="R1121" s="60">
        <f>IFERROR(VLOOKUP(A1121,'Evaluations (formulaire)'!A:P,6,0)+VLOOKUP(A1121,'Evaluations (formulaire)'!A:P,7,0),0)</f>
        <v>0</v>
      </c>
      <c r="S1121" s="60">
        <f>IFERROR(VLOOKUP(A1121,'Evaluations (formulaire)'!A:P,8,0),0)</f>
        <v>0</v>
      </c>
      <c r="T1121" s="60">
        <f>IF(AND(ISBLANK(P1121),Q1121&lt;=2),Synthèse!$B$41,IF(AND(ISBLANK(P1121),Q1121&gt;=7),Synthèse!$C$41,R1121+S1121))</f>
        <v>0</v>
      </c>
      <c r="U1121" s="60">
        <f t="shared" si="191"/>
        <v>-100</v>
      </c>
      <c r="V1121" s="60">
        <f t="shared" si="192"/>
        <v>2096</v>
      </c>
      <c r="X1121" s="26">
        <v>1773</v>
      </c>
      <c r="Y1121" s="26" t="b">
        <f>IFERROR(VLOOKUP(A1121,'Calculs FA (auto)'!A:O,15,0),FALSE)</f>
        <v>0</v>
      </c>
      <c r="Z1121" s="26">
        <f>IFERROR(VLOOKUP(A1121,'Evaluations (formulaire)'!A:M,9,0),0)</f>
        <v>0</v>
      </c>
      <c r="AA1121" s="135" t="b">
        <v>1</v>
      </c>
      <c r="AB1121" s="135" t="b">
        <v>0</v>
      </c>
      <c r="AC1121" s="135" t="b">
        <f t="shared" si="193"/>
        <v>0</v>
      </c>
      <c r="AD1121" s="135" t="b">
        <f t="shared" si="194"/>
        <v>0</v>
      </c>
      <c r="AE1121" s="135" t="b">
        <f t="shared" si="195"/>
        <v>0</v>
      </c>
      <c r="AF1121" s="135" t="b">
        <f>AND(AC1121,$V1121&lt;=Synthèse!$B$44)</f>
        <v>0</v>
      </c>
      <c r="AG1121" s="135" t="b">
        <f>AND(AD1121,$V1121&lt;=Synthèse!$B$44)</f>
        <v>0</v>
      </c>
      <c r="AH1121" s="135" t="b">
        <f>AND(AE1121,$V1121&lt;=Synthèse!$B$44)</f>
        <v>0</v>
      </c>
      <c r="AI1121" s="137" t="b">
        <v>0</v>
      </c>
      <c r="AJ1121" s="137" t="b">
        <v>1</v>
      </c>
      <c r="AK1121" s="137" t="b">
        <f t="shared" si="196"/>
        <v>0</v>
      </c>
      <c r="AL1121" s="137" t="b">
        <f t="shared" si="197"/>
        <v>0</v>
      </c>
      <c r="AM1121" s="137" t="b">
        <f>AND(AK1121,$V1121&lt;=Synthèse!$B$44)</f>
        <v>0</v>
      </c>
      <c r="AN1121" s="137" t="b">
        <f>AND(AL1121,$V1121&lt;=Synthèse!$B$44)</f>
        <v>0</v>
      </c>
    </row>
    <row r="1122" spans="1:40">
      <c r="A1122" s="17">
        <v>609784</v>
      </c>
      <c r="B1122" t="str">
        <f ca="1">VLOOKUP(A1122,'Fichier FI (en entrée)'!B:AH,3,0)</f>
        <v>MVQCAJOYWT</v>
      </c>
      <c r="C1122">
        <f t="shared" si="187"/>
        <v>924</v>
      </c>
      <c r="D1122">
        <f t="shared" si="188"/>
        <v>10.92</v>
      </c>
      <c r="E1122" s="14" t="str">
        <f>VLOOKUP(A1122,'Fichier FI (en entrée)'!B:AH,2,0)</f>
        <v>EV</v>
      </c>
      <c r="F1122" s="14" t="b">
        <f t="shared" si="189"/>
        <v>1</v>
      </c>
      <c r="G1122" s="14" t="b">
        <f>IFERROR(VLOOKUP(A1122,'Calculs FA (auto)'!A:F,6,0),FALSE)</f>
        <v>0</v>
      </c>
      <c r="H1122" s="14" t="b">
        <f t="shared" si="190"/>
        <v>0</v>
      </c>
      <c r="I1122" s="16">
        <f>IFERROR(VLOOKUP(A1122,'Moyennes FI (en entrée)'!B:N,7,0),"")</f>
        <v>9.92</v>
      </c>
      <c r="J1122" s="16">
        <f>IFERROR(VLOOKUP(VLOOKUP(A1122,'Fichier FI (en entrée)'!B:AH,33,0),Modificateurs!A$2:B$5,2,0),0)</f>
        <v>0</v>
      </c>
      <c r="K1122" s="16">
        <f>IFERROR(VLOOKUP(VLOOKUP(A1122,'Redoub FI (en entrée)'!B:N,7,0),Modificateurs!A$8:B$11,2,0),0)</f>
        <v>0</v>
      </c>
      <c r="L1122" s="16">
        <f>IFERROR(VLOOKUP(M1122,Modificateurs!D$1:E$94,2,0),0)</f>
        <v>1</v>
      </c>
      <c r="M1122" t="str">
        <f>VLOOKUP(A1122,'Fichier FI (en entrée)'!B:AH,16,0)&amp;" "&amp;VLOOKUP(A1122,'Fichier FI (en entrée)'!B:AH,20,0)&amp;" "&amp;VLOOKUP(A1122,'Fichier FI (en entrée)'!B:AH,27,0)&amp;" "&amp;VLOOKUP(A1122,'Fichier FI (en entrée)'!B:AH,29,0)</f>
        <v xml:space="preserve">S Sciences de la vie et de la terre  </v>
      </c>
      <c r="N1122" t="str">
        <f>VLOOKUP(A1122,'Fichier FI (en entrée)'!B:AH,8,0)</f>
        <v>En Terminale</v>
      </c>
      <c r="O1122" t="b">
        <f>AND(C1122&gt;Synthèse!B$8,C1122&lt;Synthèse!B$10,NOT(Y1122))</f>
        <v>1</v>
      </c>
      <c r="Q1122" s="60">
        <f>ROUNDUP(C1122/(Synthèse!$B$4+Synthèse!$B$1)*8,0)</f>
        <v>5</v>
      </c>
      <c r="R1122" s="60">
        <f>IFERROR(VLOOKUP(A1122,'Evaluations (formulaire)'!A:P,6,0)+VLOOKUP(A1122,'Evaluations (formulaire)'!A:P,7,0),0)</f>
        <v>0</v>
      </c>
      <c r="S1122" s="60">
        <f>IFERROR(VLOOKUP(A1122,'Evaluations (formulaire)'!A:P,8,0),0)</f>
        <v>0</v>
      </c>
      <c r="T1122" s="60">
        <f>IF(AND(ISBLANK(P1122),Q1122&lt;=2),Synthèse!$B$41,IF(AND(ISBLANK(P1122),Q1122&gt;=7),Synthèse!$C$41,R1122+S1122))</f>
        <v>0</v>
      </c>
      <c r="U1122" s="60">
        <f t="shared" si="191"/>
        <v>10.92</v>
      </c>
      <c r="V1122" s="60">
        <f t="shared" si="192"/>
        <v>924</v>
      </c>
      <c r="X1122" s="26">
        <v>268</v>
      </c>
      <c r="Y1122" s="26" t="b">
        <f>IFERROR(VLOOKUP(A1122,'Calculs FA (auto)'!A:O,15,0),FALSE)</f>
        <v>0</v>
      </c>
      <c r="Z1122" s="26">
        <f>IFERROR(VLOOKUP(A1122,'Evaluations (formulaire)'!A:M,9,0),0)</f>
        <v>0</v>
      </c>
      <c r="AA1122" s="135" t="b">
        <v>0</v>
      </c>
      <c r="AB1122" s="135" t="b">
        <v>1</v>
      </c>
      <c r="AC1122" s="135" t="b">
        <f t="shared" si="193"/>
        <v>0</v>
      </c>
      <c r="AD1122" s="135" t="b">
        <f t="shared" si="194"/>
        <v>1</v>
      </c>
      <c r="AE1122" s="135" t="b">
        <f t="shared" si="195"/>
        <v>0</v>
      </c>
      <c r="AF1122" s="135" t="b">
        <f>AND(AC1122,$V1122&lt;=Synthèse!$B$44)</f>
        <v>0</v>
      </c>
      <c r="AG1122" s="135" t="b">
        <f>AND(AD1122,$V1122&lt;=Synthèse!$B$44)</f>
        <v>0</v>
      </c>
      <c r="AH1122" s="135" t="b">
        <f>AND(AE1122,$V1122&lt;=Synthèse!$B$44)</f>
        <v>0</v>
      </c>
      <c r="AI1122" s="137" t="b">
        <v>0</v>
      </c>
      <c r="AJ1122" s="137" t="b">
        <v>0</v>
      </c>
      <c r="AK1122" s="137" t="b">
        <f t="shared" si="196"/>
        <v>0</v>
      </c>
      <c r="AL1122" s="137" t="b">
        <f t="shared" si="197"/>
        <v>0</v>
      </c>
      <c r="AM1122" s="137" t="b">
        <f>AND(AK1122,$V1122&lt;=Synthèse!$B$44)</f>
        <v>0</v>
      </c>
      <c r="AN1122" s="137" t="b">
        <f>AND(AL1122,$V1122&lt;=Synthèse!$B$44)</f>
        <v>0</v>
      </c>
    </row>
    <row r="1123" spans="1:40">
      <c r="A1123" s="17">
        <v>609817</v>
      </c>
      <c r="B1123" t="str">
        <f ca="1">VLOOKUP(A1123,'Fichier FI (en entrée)'!B:AH,3,0)</f>
        <v>HWNGPHREQG</v>
      </c>
      <c r="C1123">
        <f t="shared" si="187"/>
        <v>2097</v>
      </c>
      <c r="D1123">
        <f t="shared" si="188"/>
        <v>-100</v>
      </c>
      <c r="E1123" s="14" t="str">
        <f>VLOOKUP(A1123,'Fichier FI (en entrée)'!B:AH,2,0)</f>
        <v>ENV</v>
      </c>
      <c r="F1123" s="14" t="b">
        <f t="shared" si="189"/>
        <v>0</v>
      </c>
      <c r="G1123" s="14" t="b">
        <f>IFERROR(VLOOKUP(A1123,'Calculs FA (auto)'!A:F,6,0),FALSE)</f>
        <v>0</v>
      </c>
      <c r="H1123" s="14" t="b">
        <f t="shared" si="190"/>
        <v>0</v>
      </c>
      <c r="I1123" s="16" t="str">
        <f>IFERROR(VLOOKUP(A1123,'Moyennes FI (en entrée)'!B:N,7,0),"")</f>
        <v/>
      </c>
      <c r="J1123" s="16">
        <f>IFERROR(VLOOKUP(VLOOKUP(A1123,'Fichier FI (en entrée)'!B:AH,33,0),Modificateurs!A$2:B$5,2,0),0)</f>
        <v>1</v>
      </c>
      <c r="K1123" s="16">
        <f>IFERROR(VLOOKUP(VLOOKUP(A1123,'Redoub FI (en entrée)'!B:N,7,0),Modificateurs!A$8:B$11,2,0),0)</f>
        <v>0</v>
      </c>
      <c r="L1123" s="16">
        <f>IFERROR(VLOOKUP(M1123,Modificateurs!D$1:E$94,2,0),0)</f>
        <v>2</v>
      </c>
      <c r="M1123" t="str">
        <f>VLOOKUP(A1123,'Fichier FI (en entrée)'!B:AH,16,0)&amp;" "&amp;VLOOKUP(A1123,'Fichier FI (en entrée)'!B:AH,20,0)&amp;" "&amp;VLOOKUP(A1123,'Fichier FI (en entrée)'!B:AH,27,0)&amp;" "&amp;VLOOKUP(A1123,'Fichier FI (en entrée)'!B:AH,29,0)</f>
        <v xml:space="preserve">S Mathématiques  </v>
      </c>
      <c r="N1123" t="str">
        <f>VLOOKUP(A1123,'Fichier FI (en entrée)'!B:AH,8,0)</f>
        <v>En Terminale</v>
      </c>
      <c r="O1123" t="b">
        <f>AND(C1123&gt;Synthèse!B$8,C1123&lt;Synthèse!B$10,NOT(Y1123))</f>
        <v>0</v>
      </c>
      <c r="P1123" s="17" t="s">
        <v>2260</v>
      </c>
      <c r="Q1123" s="60">
        <f>ROUNDUP(C1123/(Synthèse!$B$4+Synthèse!$B$1)*8,0)</f>
        <v>10</v>
      </c>
      <c r="R1123" s="60">
        <f>IFERROR(VLOOKUP(A1123,'Evaluations (formulaire)'!A:P,6,0)+VLOOKUP(A1123,'Evaluations (formulaire)'!A:P,7,0),0)</f>
        <v>0</v>
      </c>
      <c r="S1123" s="60">
        <f>IFERROR(VLOOKUP(A1123,'Evaluations (formulaire)'!A:P,8,0),0)</f>
        <v>0</v>
      </c>
      <c r="T1123" s="60">
        <f>IF(AND(ISBLANK(P1123),Q1123&lt;=2),Synthèse!$B$41,IF(AND(ISBLANK(P1123),Q1123&gt;=7),Synthèse!$C$41,R1123+S1123))</f>
        <v>0</v>
      </c>
      <c r="U1123" s="60">
        <f t="shared" si="191"/>
        <v>-100</v>
      </c>
      <c r="V1123" s="60">
        <f t="shared" si="192"/>
        <v>2096</v>
      </c>
      <c r="X1123" s="26">
        <v>1853</v>
      </c>
      <c r="Y1123" s="26" t="b">
        <f>IFERROR(VLOOKUP(A1123,'Calculs FA (auto)'!A:O,15,0),FALSE)</f>
        <v>0</v>
      </c>
      <c r="Z1123" s="26">
        <f>IFERROR(VLOOKUP(A1123,'Evaluations (formulaire)'!A:M,9,0),0)</f>
        <v>0</v>
      </c>
      <c r="AA1123" s="135" t="b">
        <v>0</v>
      </c>
      <c r="AB1123" s="135" t="b">
        <v>0</v>
      </c>
      <c r="AC1123" s="135" t="b">
        <f t="shared" si="193"/>
        <v>0</v>
      </c>
      <c r="AD1123" s="135" t="b">
        <f t="shared" si="194"/>
        <v>0</v>
      </c>
      <c r="AE1123" s="135" t="b">
        <f t="shared" si="195"/>
        <v>0</v>
      </c>
      <c r="AF1123" s="135" t="b">
        <f>AND(AC1123,$V1123&lt;=Synthèse!$B$44)</f>
        <v>0</v>
      </c>
      <c r="AG1123" s="135" t="b">
        <f>AND(AD1123,$V1123&lt;=Synthèse!$B$44)</f>
        <v>0</v>
      </c>
      <c r="AH1123" s="135" t="b">
        <f>AND(AE1123,$V1123&lt;=Synthèse!$B$44)</f>
        <v>0</v>
      </c>
      <c r="AI1123" s="137" t="b">
        <v>0</v>
      </c>
      <c r="AJ1123" s="137" t="b">
        <v>0</v>
      </c>
      <c r="AK1123" s="137" t="b">
        <f t="shared" si="196"/>
        <v>0</v>
      </c>
      <c r="AL1123" s="137" t="b">
        <f t="shared" si="197"/>
        <v>0</v>
      </c>
      <c r="AM1123" s="137" t="b">
        <f>AND(AK1123,$V1123&lt;=Synthèse!$B$44)</f>
        <v>0</v>
      </c>
      <c r="AN1123" s="137" t="b">
        <f>AND(AL1123,$V1123&lt;=Synthèse!$B$44)</f>
        <v>0</v>
      </c>
    </row>
    <row r="1124" spans="1:40">
      <c r="A1124" s="17">
        <v>609831</v>
      </c>
      <c r="B1124" t="str">
        <f ca="1">VLOOKUP(A1124,'Fichier FI (en entrée)'!B:AH,3,0)</f>
        <v>PHWTDUZTZJ</v>
      </c>
      <c r="C1124">
        <f t="shared" si="187"/>
        <v>1195</v>
      </c>
      <c r="D1124">
        <f t="shared" si="188"/>
        <v>7.83</v>
      </c>
      <c r="E1124" s="14" t="str">
        <f>VLOOKUP(A1124,'Fichier FI (en entrée)'!B:AH,2,0)</f>
        <v>EV</v>
      </c>
      <c r="F1124" s="14" t="b">
        <f t="shared" si="189"/>
        <v>1</v>
      </c>
      <c r="G1124" s="14" t="b">
        <f>IFERROR(VLOOKUP(A1124,'Calculs FA (auto)'!A:F,6,0),FALSE)</f>
        <v>0</v>
      </c>
      <c r="H1124" s="14" t="b">
        <f t="shared" si="190"/>
        <v>0</v>
      </c>
      <c r="I1124" s="16">
        <f>IFERROR(VLOOKUP(A1124,'Moyennes FI (en entrée)'!B:N,7,0),"")</f>
        <v>10.83</v>
      </c>
      <c r="J1124" s="16">
        <f>IFERROR(VLOOKUP(VLOOKUP(A1124,'Fichier FI (en entrée)'!B:AH,33,0),Modificateurs!A$2:B$5,2,0),0)</f>
        <v>0</v>
      </c>
      <c r="K1124" s="16">
        <f>IFERROR(VLOOKUP(VLOOKUP(A1124,'Redoub FI (en entrée)'!B:N,7,0),Modificateurs!A$8:B$11,2,0),0)</f>
        <v>0</v>
      </c>
      <c r="L1124" s="16">
        <f>IFERROR(VLOOKUP(M1124,Modificateurs!D$1:E$94,2,0),0)</f>
        <v>-3</v>
      </c>
      <c r="M1124" t="str">
        <f>VLOOKUP(A1124,'Fichier FI (en entrée)'!B:AH,16,0)&amp;" "&amp;VLOOKUP(A1124,'Fichier FI (en entrée)'!B:AH,20,0)&amp;" "&amp;VLOOKUP(A1124,'Fichier FI (en entrée)'!B:AH,27,0)&amp;" "&amp;VLOOKUP(A1124,'Fichier FI (en entrée)'!B:AH,29,0)</f>
        <v xml:space="preserve">ES Mathématiques  </v>
      </c>
      <c r="N1124" t="str">
        <f>VLOOKUP(A1124,'Fichier FI (en entrée)'!B:AH,8,0)</f>
        <v>En Terminale</v>
      </c>
      <c r="O1124" t="b">
        <f>AND(C1124&gt;Synthèse!B$8,C1124&lt;Synthèse!B$10,NOT(Y1124))</f>
        <v>1</v>
      </c>
      <c r="Q1124" s="60">
        <f>ROUNDUP(C1124/(Synthèse!$B$4+Synthèse!$B$1)*8,0)</f>
        <v>6</v>
      </c>
      <c r="R1124" s="60">
        <f>IFERROR(VLOOKUP(A1124,'Evaluations (formulaire)'!A:P,6,0)+VLOOKUP(A1124,'Evaluations (formulaire)'!A:P,7,0),0)</f>
        <v>0</v>
      </c>
      <c r="S1124" s="60">
        <f>IFERROR(VLOOKUP(A1124,'Evaluations (formulaire)'!A:P,8,0),0)</f>
        <v>0</v>
      </c>
      <c r="T1124" s="60">
        <f>IF(AND(ISBLANK(P1124),Q1124&lt;=2),Synthèse!$B$41,IF(AND(ISBLANK(P1124),Q1124&gt;=7),Synthèse!$C$41,R1124+S1124))</f>
        <v>0</v>
      </c>
      <c r="U1124" s="60">
        <f t="shared" si="191"/>
        <v>7.83</v>
      </c>
      <c r="V1124" s="60">
        <f t="shared" si="192"/>
        <v>1193</v>
      </c>
      <c r="X1124" s="26">
        <v>1962</v>
      </c>
      <c r="Y1124" s="26" t="b">
        <f>IFERROR(VLOOKUP(A1124,'Calculs FA (auto)'!A:O,15,0),FALSE)</f>
        <v>0</v>
      </c>
      <c r="Z1124" s="26">
        <f>IFERROR(VLOOKUP(A1124,'Evaluations (formulaire)'!A:M,9,0),0)</f>
        <v>0</v>
      </c>
      <c r="AA1124" s="135" t="b">
        <v>0</v>
      </c>
      <c r="AB1124" s="135" t="b">
        <v>1</v>
      </c>
      <c r="AC1124" s="135" t="b">
        <f t="shared" si="193"/>
        <v>0</v>
      </c>
      <c r="AD1124" s="135" t="b">
        <f t="shared" si="194"/>
        <v>1</v>
      </c>
      <c r="AE1124" s="135" t="b">
        <f t="shared" si="195"/>
        <v>0</v>
      </c>
      <c r="AF1124" s="135" t="b">
        <f>AND(AC1124,$V1124&lt;=Synthèse!$B$44)</f>
        <v>0</v>
      </c>
      <c r="AG1124" s="135" t="b">
        <f>AND(AD1124,$V1124&lt;=Synthèse!$B$44)</f>
        <v>0</v>
      </c>
      <c r="AH1124" s="135" t="b">
        <f>AND(AE1124,$V1124&lt;=Synthèse!$B$44)</f>
        <v>0</v>
      </c>
      <c r="AI1124" s="137" t="b">
        <v>0</v>
      </c>
      <c r="AJ1124" s="137" t="b">
        <v>0</v>
      </c>
      <c r="AK1124" s="137" t="b">
        <f t="shared" si="196"/>
        <v>0</v>
      </c>
      <c r="AL1124" s="137" t="b">
        <f t="shared" si="197"/>
        <v>0</v>
      </c>
      <c r="AM1124" s="137" t="b">
        <f>AND(AK1124,$V1124&lt;=Synthèse!$B$44)</f>
        <v>0</v>
      </c>
      <c r="AN1124" s="137" t="b">
        <f>AND(AL1124,$V1124&lt;=Synthèse!$B$44)</f>
        <v>0</v>
      </c>
    </row>
    <row r="1125" spans="1:40">
      <c r="A1125" s="17">
        <v>609887</v>
      </c>
      <c r="B1125" t="str">
        <f ca="1">VLOOKUP(A1125,'Fichier FI (en entrée)'!B:AH,3,0)</f>
        <v>YJDUWKBIQV</v>
      </c>
      <c r="C1125">
        <f t="shared" si="187"/>
        <v>2097</v>
      </c>
      <c r="D1125">
        <f t="shared" si="188"/>
        <v>-100</v>
      </c>
      <c r="E1125" s="14" t="str">
        <f>VLOOKUP(A1125,'Fichier FI (en entrée)'!B:AH,2,0)</f>
        <v>ENV</v>
      </c>
      <c r="F1125" s="14" t="b">
        <f t="shared" si="189"/>
        <v>0</v>
      </c>
      <c r="G1125" s="14" t="b">
        <f>IFERROR(VLOOKUP(A1125,'Calculs FA (auto)'!A:F,6,0),FALSE)</f>
        <v>0</v>
      </c>
      <c r="H1125" s="14" t="b">
        <f t="shared" si="190"/>
        <v>0</v>
      </c>
      <c r="I1125" s="16" t="str">
        <f>IFERROR(VLOOKUP(A1125,'Moyennes FI (en entrée)'!B:N,7,0),"")</f>
        <v/>
      </c>
      <c r="J1125" s="16">
        <f>IFERROR(VLOOKUP(VLOOKUP(A1125,'Fichier FI (en entrée)'!B:AH,33,0),Modificateurs!A$2:B$5,2,0),0)</f>
        <v>1</v>
      </c>
      <c r="K1125" s="16">
        <f>IFERROR(VLOOKUP(VLOOKUP(A1125,'Redoub FI (en entrée)'!B:N,7,0),Modificateurs!A$8:B$11,2,0),0)</f>
        <v>0</v>
      </c>
      <c r="L1125" s="16">
        <f>IFERROR(VLOOKUP(M1125,Modificateurs!D$1:E$94,2,0),0)</f>
        <v>1</v>
      </c>
      <c r="M1125" t="str">
        <f>VLOOKUP(A1125,'Fichier FI (en entrée)'!B:AH,16,0)&amp;" "&amp;VLOOKUP(A1125,'Fichier FI (en entrée)'!B:AH,20,0)&amp;" "&amp;VLOOKUP(A1125,'Fichier FI (en entrée)'!B:AH,27,0)&amp;" "&amp;VLOOKUP(A1125,'Fichier FI (en entrée)'!B:AH,29,0)</f>
        <v xml:space="preserve">S Sciences de la vie et de la terre  </v>
      </c>
      <c r="N1125" t="str">
        <f>VLOOKUP(A1125,'Fichier FI (en entrée)'!B:AH,8,0)</f>
        <v>En Terminale</v>
      </c>
      <c r="O1125" t="b">
        <f>AND(C1125&gt;Synthèse!B$8,C1125&lt;Synthèse!B$10,NOT(Y1125))</f>
        <v>0</v>
      </c>
      <c r="P1125" t="s">
        <v>2264</v>
      </c>
      <c r="Q1125" s="60">
        <f>ROUNDUP(C1125/(Synthèse!$B$4+Synthèse!$B$1)*8,0)</f>
        <v>10</v>
      </c>
      <c r="R1125" s="60">
        <f>IFERROR(VLOOKUP(A1125,'Evaluations (formulaire)'!A:P,6,0)+VLOOKUP(A1125,'Evaluations (formulaire)'!A:P,7,0),0)</f>
        <v>0</v>
      </c>
      <c r="S1125" s="60">
        <f>IFERROR(VLOOKUP(A1125,'Evaluations (formulaire)'!A:P,8,0),0)</f>
        <v>0</v>
      </c>
      <c r="T1125" s="60">
        <f>IF(AND(ISBLANK(P1125),Q1125&lt;=2),Synthèse!$B$41,IF(AND(ISBLANK(P1125),Q1125&gt;=7),Synthèse!$C$41,R1125+S1125))</f>
        <v>0</v>
      </c>
      <c r="U1125" s="60">
        <f t="shared" si="191"/>
        <v>-100</v>
      </c>
      <c r="V1125" s="60">
        <f t="shared" si="192"/>
        <v>2096</v>
      </c>
      <c r="X1125" s="26">
        <v>682</v>
      </c>
      <c r="Y1125" s="26" t="b">
        <f>IFERROR(VLOOKUP(A1125,'Calculs FA (auto)'!A:O,15,0),FALSE)</f>
        <v>0</v>
      </c>
      <c r="Z1125" s="26">
        <f>IFERROR(VLOOKUP(A1125,'Evaluations (formulaire)'!A:M,9,0),0)</f>
        <v>0</v>
      </c>
      <c r="AA1125" s="135" t="b">
        <v>1</v>
      </c>
      <c r="AB1125" s="135" t="b">
        <v>0</v>
      </c>
      <c r="AC1125" s="135" t="b">
        <f t="shared" si="193"/>
        <v>0</v>
      </c>
      <c r="AD1125" s="135" t="b">
        <f t="shared" si="194"/>
        <v>0</v>
      </c>
      <c r="AE1125" s="135" t="b">
        <f t="shared" si="195"/>
        <v>0</v>
      </c>
      <c r="AF1125" s="135" t="b">
        <f>AND(AC1125,$V1125&lt;=Synthèse!$B$44)</f>
        <v>0</v>
      </c>
      <c r="AG1125" s="135" t="b">
        <f>AND(AD1125,$V1125&lt;=Synthèse!$B$44)</f>
        <v>0</v>
      </c>
      <c r="AH1125" s="135" t="b">
        <f>AND(AE1125,$V1125&lt;=Synthèse!$B$44)</f>
        <v>0</v>
      </c>
      <c r="AI1125" s="137" t="b">
        <v>0</v>
      </c>
      <c r="AJ1125" s="137" t="b">
        <v>1</v>
      </c>
      <c r="AK1125" s="137" t="b">
        <f t="shared" si="196"/>
        <v>0</v>
      </c>
      <c r="AL1125" s="137" t="b">
        <f t="shared" si="197"/>
        <v>0</v>
      </c>
      <c r="AM1125" s="137" t="b">
        <f>AND(AK1125,$V1125&lt;=Synthèse!$B$44)</f>
        <v>0</v>
      </c>
      <c r="AN1125" s="137" t="b">
        <f>AND(AL1125,$V1125&lt;=Synthèse!$B$44)</f>
        <v>0</v>
      </c>
    </row>
    <row r="1126" spans="1:40">
      <c r="A1126" s="17">
        <v>609972</v>
      </c>
      <c r="B1126" t="str">
        <f ca="1">VLOOKUP(A1126,'Fichier FI (en entrée)'!B:AH,3,0)</f>
        <v>IWPCIQBLQK</v>
      </c>
      <c r="C1126">
        <f t="shared" si="187"/>
        <v>199</v>
      </c>
      <c r="D1126">
        <f t="shared" si="188"/>
        <v>15.88</v>
      </c>
      <c r="E1126" s="14" t="str">
        <f>VLOOKUP(A1126,'Fichier FI (en entrée)'!B:AH,2,0)</f>
        <v>EV</v>
      </c>
      <c r="F1126" s="14" t="b">
        <f t="shared" si="189"/>
        <v>1</v>
      </c>
      <c r="G1126" s="14" t="b">
        <f>IFERROR(VLOOKUP(A1126,'Calculs FA (auto)'!A:F,6,0),FALSE)</f>
        <v>0</v>
      </c>
      <c r="H1126" s="14" t="b">
        <f t="shared" si="190"/>
        <v>0</v>
      </c>
      <c r="I1126" s="16">
        <f>IFERROR(VLOOKUP(A1126,'Moyennes FI (en entrée)'!B:N,7,0),"")</f>
        <v>11.88</v>
      </c>
      <c r="J1126" s="16">
        <f>IFERROR(VLOOKUP(VLOOKUP(A1126,'Fichier FI (en entrée)'!B:AH,33,0),Modificateurs!A$2:B$5,2,0),0)</f>
        <v>1</v>
      </c>
      <c r="K1126" s="16">
        <f>IFERROR(VLOOKUP(VLOOKUP(A1126,'Redoub FI (en entrée)'!B:N,7,0),Modificateurs!A$8:B$11,2,0),0)</f>
        <v>0</v>
      </c>
      <c r="L1126" s="16">
        <f>IFERROR(VLOOKUP(M1126,Modificateurs!D$1:E$94,2,0),0)</f>
        <v>3</v>
      </c>
      <c r="M1126" t="str">
        <f>VLOOKUP(A1126,'Fichier FI (en entrée)'!B:AH,16,0)&amp;" "&amp;VLOOKUP(A1126,'Fichier FI (en entrée)'!B:AH,20,0)&amp;" "&amp;VLOOKUP(A1126,'Fichier FI (en entrée)'!B:AH,27,0)&amp;" "&amp;VLOOKUP(A1126,'Fichier FI (en entrée)'!B:AH,29,0)</f>
        <v xml:space="preserve">S Informatique et Sciences du numérique  </v>
      </c>
      <c r="N1126" t="str">
        <f>VLOOKUP(A1126,'Fichier FI (en entrée)'!B:AH,8,0)</f>
        <v>En Terminale</v>
      </c>
      <c r="O1126" t="b">
        <f>AND(C1126&gt;Synthèse!B$8,C1126&lt;Synthèse!B$10,NOT(Y1126))</f>
        <v>0</v>
      </c>
      <c r="Q1126" s="60">
        <f>ROUNDUP(C1126/(Synthèse!$B$4+Synthèse!$B$1)*8,0)</f>
        <v>1</v>
      </c>
      <c r="R1126" s="60">
        <f>IFERROR(VLOOKUP(A1126,'Evaluations (formulaire)'!A:P,6,0)+VLOOKUP(A1126,'Evaluations (formulaire)'!A:P,7,0),0)</f>
        <v>0</v>
      </c>
      <c r="S1126" s="60">
        <f>IFERROR(VLOOKUP(A1126,'Evaluations (formulaire)'!A:P,8,0),0)</f>
        <v>0</v>
      </c>
      <c r="T1126" s="60">
        <f>IF(AND(ISBLANK(P1126),Q1126&lt;=2),Synthèse!$B$41,IF(AND(ISBLANK(P1126),Q1126&gt;=7),Synthèse!$C$41,R1126+S1126))</f>
        <v>4.6511627906976744E-3</v>
      </c>
      <c r="U1126" s="60">
        <f t="shared" si="191"/>
        <v>15.884651162790698</v>
      </c>
      <c r="V1126" s="60">
        <f t="shared" si="192"/>
        <v>199</v>
      </c>
      <c r="X1126" s="26">
        <v>1542</v>
      </c>
      <c r="Y1126" s="26" t="b">
        <f>IFERROR(VLOOKUP(A1126,'Calculs FA (auto)'!A:O,15,0),FALSE)</f>
        <v>0</v>
      </c>
      <c r="Z1126" s="26">
        <f>IFERROR(VLOOKUP(A1126,'Evaluations (formulaire)'!A:M,9,0),0)</f>
        <v>0</v>
      </c>
      <c r="AA1126" s="135" t="b">
        <v>1</v>
      </c>
      <c r="AB1126" s="135" t="b">
        <v>0</v>
      </c>
      <c r="AC1126" s="135" t="b">
        <f t="shared" si="193"/>
        <v>1</v>
      </c>
      <c r="AD1126" s="135" t="b">
        <f t="shared" si="194"/>
        <v>0</v>
      </c>
      <c r="AE1126" s="135" t="b">
        <f t="shared" si="195"/>
        <v>0</v>
      </c>
      <c r="AF1126" s="135" t="b">
        <f>AND(AC1126,$V1126&lt;=Synthèse!$B$44)</f>
        <v>1</v>
      </c>
      <c r="AG1126" s="135" t="b">
        <f>AND(AD1126,$V1126&lt;=Synthèse!$B$44)</f>
        <v>0</v>
      </c>
      <c r="AH1126" s="135" t="b">
        <f>AND(AE1126,$V1126&lt;=Synthèse!$B$44)</f>
        <v>0</v>
      </c>
      <c r="AI1126" s="137" t="b">
        <v>0</v>
      </c>
      <c r="AJ1126" s="137" t="b">
        <v>1</v>
      </c>
      <c r="AK1126" s="137" t="b">
        <f t="shared" si="196"/>
        <v>0</v>
      </c>
      <c r="AL1126" s="137" t="b">
        <f t="shared" si="197"/>
        <v>1</v>
      </c>
      <c r="AM1126" s="137" t="b">
        <f>AND(AK1126,$V1126&lt;=Synthèse!$B$44)</f>
        <v>0</v>
      </c>
      <c r="AN1126" s="137" t="b">
        <f>AND(AL1126,$V1126&lt;=Synthèse!$B$44)</f>
        <v>1</v>
      </c>
    </row>
    <row r="1127" spans="1:40">
      <c r="A1127" s="17">
        <v>610251</v>
      </c>
      <c r="B1127" t="str">
        <f ca="1">VLOOKUP(A1127,'Fichier FI (en entrée)'!B:AH,3,0)</f>
        <v>BPWFJAUPJP</v>
      </c>
      <c r="C1127">
        <f t="shared" si="187"/>
        <v>375</v>
      </c>
      <c r="D1127">
        <f t="shared" si="188"/>
        <v>14.28</v>
      </c>
      <c r="E1127" s="14" t="str">
        <f>VLOOKUP(A1127,'Fichier FI (en entrée)'!B:AH,2,0)</f>
        <v>EV</v>
      </c>
      <c r="F1127" s="14" t="b">
        <f t="shared" si="189"/>
        <v>1</v>
      </c>
      <c r="G1127" s="14" t="b">
        <f>IFERROR(VLOOKUP(A1127,'Calculs FA (auto)'!A:F,6,0),FALSE)</f>
        <v>0</v>
      </c>
      <c r="H1127" s="14" t="b">
        <f t="shared" si="190"/>
        <v>0</v>
      </c>
      <c r="I1127" s="16">
        <f>IFERROR(VLOOKUP(A1127,'Moyennes FI (en entrée)'!B:N,7,0),"")</f>
        <v>10.28</v>
      </c>
      <c r="J1127" s="16">
        <f>IFERROR(VLOOKUP(VLOOKUP(A1127,'Fichier FI (en entrée)'!B:AH,33,0),Modificateurs!A$2:B$5,2,0),0)</f>
        <v>1</v>
      </c>
      <c r="K1127" s="16">
        <f>IFERROR(VLOOKUP(VLOOKUP(A1127,'Redoub FI (en entrée)'!B:N,7,0),Modificateurs!A$8:B$11,2,0),0)</f>
        <v>0</v>
      </c>
      <c r="L1127" s="16">
        <f>IFERROR(VLOOKUP(M1127,Modificateurs!D$1:E$94,2,0),0)</f>
        <v>3</v>
      </c>
      <c r="M1127" t="str">
        <f>VLOOKUP(A1127,'Fichier FI (en entrée)'!B:AH,16,0)&amp;" "&amp;VLOOKUP(A1127,'Fichier FI (en entrée)'!B:AH,20,0)&amp;" "&amp;VLOOKUP(A1127,'Fichier FI (en entrée)'!B:AH,27,0)&amp;" "&amp;VLOOKUP(A1127,'Fichier FI (en entrée)'!B:AH,29,0)</f>
        <v xml:space="preserve">S Informatique et Sciences du numérique  </v>
      </c>
      <c r="N1127" t="str">
        <f>VLOOKUP(A1127,'Fichier FI (en entrée)'!B:AH,8,0)</f>
        <v>En Terminale</v>
      </c>
      <c r="O1127" t="b">
        <f>AND(C1127&gt;Synthèse!B$8,C1127&lt;Synthèse!B$10,NOT(Y1127))</f>
        <v>0</v>
      </c>
      <c r="P1127" t="s">
        <v>2266</v>
      </c>
      <c r="Q1127" s="60">
        <f>ROUNDUP(C1127/(Synthèse!$B$4+Synthèse!$B$1)*8,0)</f>
        <v>2</v>
      </c>
      <c r="R1127" s="60">
        <f>IFERROR(VLOOKUP(A1127,'Evaluations (formulaire)'!A:P,6,0)+VLOOKUP(A1127,'Evaluations (formulaire)'!A:P,7,0),0)</f>
        <v>0</v>
      </c>
      <c r="S1127" s="60">
        <f>IFERROR(VLOOKUP(A1127,'Evaluations (formulaire)'!A:P,8,0),0)</f>
        <v>0</v>
      </c>
      <c r="T1127" s="60">
        <f>IF(AND(ISBLANK(P1127),Q1127&lt;=2),Synthèse!$B$41,IF(AND(ISBLANK(P1127),Q1127&gt;=7),Synthèse!$C$41,R1127+S1127))</f>
        <v>0</v>
      </c>
      <c r="U1127" s="60">
        <f t="shared" si="191"/>
        <v>14.28</v>
      </c>
      <c r="V1127" s="60">
        <f t="shared" si="192"/>
        <v>375</v>
      </c>
      <c r="X1127" s="26">
        <v>1195</v>
      </c>
      <c r="Y1127" s="26" t="b">
        <f>IFERROR(VLOOKUP(A1127,'Calculs FA (auto)'!A:O,15,0),FALSE)</f>
        <v>0</v>
      </c>
      <c r="Z1127" s="26">
        <f>IFERROR(VLOOKUP(A1127,'Evaluations (formulaire)'!A:M,9,0),0)</f>
        <v>0</v>
      </c>
      <c r="AA1127" s="135" t="b">
        <v>1</v>
      </c>
      <c r="AB1127" s="135" t="b">
        <v>0</v>
      </c>
      <c r="AC1127" s="135" t="b">
        <f t="shared" si="193"/>
        <v>1</v>
      </c>
      <c r="AD1127" s="135" t="b">
        <f t="shared" si="194"/>
        <v>0</v>
      </c>
      <c r="AE1127" s="135" t="b">
        <f t="shared" si="195"/>
        <v>0</v>
      </c>
      <c r="AF1127" s="135" t="b">
        <f>AND(AC1127,$V1127&lt;=Synthèse!$B$44)</f>
        <v>1</v>
      </c>
      <c r="AG1127" s="135" t="b">
        <f>AND(AD1127,$V1127&lt;=Synthèse!$B$44)</f>
        <v>0</v>
      </c>
      <c r="AH1127" s="135" t="b">
        <f>AND(AE1127,$V1127&lt;=Synthèse!$B$44)</f>
        <v>0</v>
      </c>
      <c r="AI1127" s="137" t="b">
        <v>0</v>
      </c>
      <c r="AJ1127" s="137" t="b">
        <v>1</v>
      </c>
      <c r="AK1127" s="137" t="b">
        <f t="shared" si="196"/>
        <v>0</v>
      </c>
      <c r="AL1127" s="137" t="b">
        <f t="shared" si="197"/>
        <v>1</v>
      </c>
      <c r="AM1127" s="137" t="b">
        <f>AND(AK1127,$V1127&lt;=Synthèse!$B$44)</f>
        <v>0</v>
      </c>
      <c r="AN1127" s="137" t="b">
        <f>AND(AL1127,$V1127&lt;=Synthèse!$B$44)</f>
        <v>1</v>
      </c>
    </row>
    <row r="1128" spans="1:40">
      <c r="A1128" s="17">
        <v>610463</v>
      </c>
      <c r="B1128" t="str">
        <f ca="1">VLOOKUP(A1128,'Fichier FI (en entrée)'!B:AH,3,0)</f>
        <v>LQHFPKRDYN</v>
      </c>
      <c r="C1128">
        <f t="shared" si="187"/>
        <v>721</v>
      </c>
      <c r="D1128">
        <f t="shared" si="188"/>
        <v>12.06</v>
      </c>
      <c r="E1128" s="14" t="str">
        <f>VLOOKUP(A1128,'Fichier FI (en entrée)'!B:AH,2,0)</f>
        <v>EV</v>
      </c>
      <c r="F1128" s="14" t="b">
        <f t="shared" si="189"/>
        <v>1</v>
      </c>
      <c r="G1128" s="14" t="b">
        <f>IFERROR(VLOOKUP(A1128,'Calculs FA (auto)'!A:F,6,0),FALSE)</f>
        <v>0</v>
      </c>
      <c r="H1128" s="14" t="b">
        <f t="shared" si="190"/>
        <v>0</v>
      </c>
      <c r="I1128" s="16">
        <f>IFERROR(VLOOKUP(A1128,'Moyennes FI (en entrée)'!B:N,7,0),"")</f>
        <v>10.06</v>
      </c>
      <c r="J1128" s="16">
        <f>IFERROR(VLOOKUP(VLOOKUP(A1128,'Fichier FI (en entrée)'!B:AH,33,0),Modificateurs!A$2:B$5,2,0),0)</f>
        <v>1</v>
      </c>
      <c r="K1128" s="16">
        <f>IFERROR(VLOOKUP(VLOOKUP(A1128,'Redoub FI (en entrée)'!B:N,7,0),Modificateurs!A$8:B$11,2,0),0)</f>
        <v>0</v>
      </c>
      <c r="L1128" s="16">
        <f>IFERROR(VLOOKUP(M1128,Modificateurs!D$1:E$94,2,0),0)</f>
        <v>1</v>
      </c>
      <c r="M1128" t="str">
        <f>VLOOKUP(A1128,'Fichier FI (en entrée)'!B:AH,16,0)&amp;" "&amp;VLOOKUP(A1128,'Fichier FI (en entrée)'!B:AH,20,0)&amp;" "&amp;VLOOKUP(A1128,'Fichier FI (en entrée)'!B:AH,27,0)&amp;" "&amp;VLOOKUP(A1128,'Fichier FI (en entrée)'!B:AH,29,0)</f>
        <v xml:space="preserve">S Sciences de la vie et de la terre  </v>
      </c>
      <c r="N1128" t="str">
        <f>VLOOKUP(A1128,'Fichier FI (en entrée)'!B:AH,8,0)</f>
        <v>En Terminale</v>
      </c>
      <c r="O1128" t="b">
        <f>AND(C1128&gt;Synthèse!B$8,C1128&lt;Synthèse!B$10,NOT(Y1128))</f>
        <v>1</v>
      </c>
      <c r="P1128" t="s">
        <v>2268</v>
      </c>
      <c r="Q1128" s="60">
        <f>ROUNDUP(C1128/(Synthèse!$B$4+Synthèse!$B$1)*8,0)</f>
        <v>4</v>
      </c>
      <c r="R1128" s="60">
        <f>IFERROR(VLOOKUP(A1128,'Evaluations (formulaire)'!A:P,6,0)+VLOOKUP(A1128,'Evaluations (formulaire)'!A:P,7,0),0)</f>
        <v>0</v>
      </c>
      <c r="S1128" s="60">
        <f>IFERROR(VLOOKUP(A1128,'Evaluations (formulaire)'!A:P,8,0),0)</f>
        <v>0</v>
      </c>
      <c r="T1128" s="60">
        <f>IF(AND(ISBLANK(P1128),Q1128&lt;=2),Synthèse!$B$41,IF(AND(ISBLANK(P1128),Q1128&gt;=7),Synthèse!$C$41,R1128+S1128))</f>
        <v>0</v>
      </c>
      <c r="U1128" s="60">
        <f t="shared" si="191"/>
        <v>12.06</v>
      </c>
      <c r="V1128" s="60">
        <f t="shared" si="192"/>
        <v>721</v>
      </c>
      <c r="X1128" s="26">
        <v>1459</v>
      </c>
      <c r="Y1128" s="26" t="b">
        <f>IFERROR(VLOOKUP(A1128,'Calculs FA (auto)'!A:O,15,0),FALSE)</f>
        <v>0</v>
      </c>
      <c r="Z1128" s="26">
        <f>IFERROR(VLOOKUP(A1128,'Evaluations (formulaire)'!A:M,9,0),0)</f>
        <v>0</v>
      </c>
      <c r="AA1128" s="135" t="b">
        <v>1</v>
      </c>
      <c r="AB1128" s="135" t="b">
        <v>0</v>
      </c>
      <c r="AC1128" s="135" t="b">
        <f t="shared" si="193"/>
        <v>1</v>
      </c>
      <c r="AD1128" s="135" t="b">
        <f t="shared" si="194"/>
        <v>0</v>
      </c>
      <c r="AE1128" s="135" t="b">
        <f t="shared" si="195"/>
        <v>0</v>
      </c>
      <c r="AF1128" s="135" t="b">
        <f>AND(AC1128,$V1128&lt;=Synthèse!$B$44)</f>
        <v>0</v>
      </c>
      <c r="AG1128" s="135" t="b">
        <f>AND(AD1128,$V1128&lt;=Synthèse!$B$44)</f>
        <v>0</v>
      </c>
      <c r="AH1128" s="135" t="b">
        <f>AND(AE1128,$V1128&lt;=Synthèse!$B$44)</f>
        <v>0</v>
      </c>
      <c r="AI1128" s="137" t="b">
        <v>0</v>
      </c>
      <c r="AJ1128" s="137" t="b">
        <v>1</v>
      </c>
      <c r="AK1128" s="137" t="b">
        <f t="shared" si="196"/>
        <v>0</v>
      </c>
      <c r="AL1128" s="137" t="b">
        <f t="shared" si="197"/>
        <v>1</v>
      </c>
      <c r="AM1128" s="137" t="b">
        <f>AND(AK1128,$V1128&lt;=Synthèse!$B$44)</f>
        <v>0</v>
      </c>
      <c r="AN1128" s="137" t="b">
        <f>AND(AL1128,$V1128&lt;=Synthèse!$B$44)</f>
        <v>0</v>
      </c>
    </row>
    <row r="1129" spans="1:40">
      <c r="A1129" s="17">
        <v>613302</v>
      </c>
      <c r="B1129" t="str">
        <f ca="1">VLOOKUP(A1129,'Fichier FI (en entrée)'!B:AH,3,0)</f>
        <v>OUYHDQNLRH</v>
      </c>
      <c r="C1129">
        <f t="shared" si="187"/>
        <v>183</v>
      </c>
      <c r="D1129">
        <f t="shared" si="188"/>
        <v>16.100000000000001</v>
      </c>
      <c r="E1129" s="14" t="str">
        <f>VLOOKUP(A1129,'Fichier FI (en entrée)'!B:AH,2,0)</f>
        <v>EV</v>
      </c>
      <c r="F1129" s="14" t="b">
        <f t="shared" si="189"/>
        <v>1</v>
      </c>
      <c r="G1129" s="14" t="b">
        <f>IFERROR(VLOOKUP(A1129,'Calculs FA (auto)'!A:F,6,0),FALSE)</f>
        <v>0</v>
      </c>
      <c r="H1129" s="14" t="b">
        <f t="shared" si="190"/>
        <v>0</v>
      </c>
      <c r="I1129" s="16">
        <f>IFERROR(VLOOKUP(A1129,'Moyennes FI (en entrée)'!B:N,7,0),"")</f>
        <v>11.1</v>
      </c>
      <c r="J1129" s="16">
        <f>IFERROR(VLOOKUP(VLOOKUP(A1129,'Fichier FI (en entrée)'!B:AH,33,0),Modificateurs!A$2:B$5,2,0),0)</f>
        <v>3</v>
      </c>
      <c r="K1129" s="16">
        <f>IFERROR(VLOOKUP(VLOOKUP(A1129,'Redoub FI (en entrée)'!B:N,7,0),Modificateurs!A$8:B$11,2,0),0)</f>
        <v>0</v>
      </c>
      <c r="L1129" s="16">
        <f>IFERROR(VLOOKUP(M1129,Modificateurs!D$1:E$94,2,0),0)</f>
        <v>2</v>
      </c>
      <c r="M1129" t="str">
        <f>VLOOKUP(A1129,'Fichier FI (en entrée)'!B:AH,16,0)&amp;" "&amp;VLOOKUP(A1129,'Fichier FI (en entrée)'!B:AH,20,0)&amp;" "&amp;VLOOKUP(A1129,'Fichier FI (en entrée)'!B:AH,27,0)&amp;" "&amp;VLOOKUP(A1129,'Fichier FI (en entrée)'!B:AH,29,0)</f>
        <v xml:space="preserve">S Mathématiques  </v>
      </c>
      <c r="N1129" t="str">
        <f>VLOOKUP(A1129,'Fichier FI (en entrée)'!B:AH,8,0)</f>
        <v>En Terminale</v>
      </c>
      <c r="O1129" t="b">
        <f>AND(C1129&gt;Synthèse!B$8,C1129&lt;Synthèse!B$10,NOT(Y1129))</f>
        <v>0</v>
      </c>
      <c r="P1129" s="17" t="s">
        <v>2260</v>
      </c>
      <c r="Q1129" s="60">
        <f>ROUNDUP(C1129/(Synthèse!$B$4+Synthèse!$B$1)*8,0)</f>
        <v>1</v>
      </c>
      <c r="R1129" s="60">
        <f>IFERROR(VLOOKUP(A1129,'Evaluations (formulaire)'!A:P,6,0)+VLOOKUP(A1129,'Evaluations (formulaire)'!A:P,7,0),0)</f>
        <v>0</v>
      </c>
      <c r="S1129" s="60">
        <f>IFERROR(VLOOKUP(A1129,'Evaluations (formulaire)'!A:P,8,0),0)</f>
        <v>0</v>
      </c>
      <c r="T1129" s="60">
        <f>IF(AND(ISBLANK(P1129),Q1129&lt;=2),Synthèse!$B$41,IF(AND(ISBLANK(P1129),Q1129&gt;=7),Synthèse!$C$41,R1129+S1129))</f>
        <v>0</v>
      </c>
      <c r="U1129" s="60">
        <f t="shared" si="191"/>
        <v>16.100000000000001</v>
      </c>
      <c r="V1129" s="60">
        <f t="shared" si="192"/>
        <v>183</v>
      </c>
      <c r="X1129" s="26">
        <v>2010</v>
      </c>
      <c r="Y1129" s="26" t="b">
        <f>IFERROR(VLOOKUP(A1129,'Calculs FA (auto)'!A:O,15,0),FALSE)</f>
        <v>0</v>
      </c>
      <c r="Z1129" s="26">
        <f>IFERROR(VLOOKUP(A1129,'Evaluations (formulaire)'!A:M,9,0),0)</f>
        <v>0</v>
      </c>
      <c r="AA1129" s="135" t="b">
        <v>1</v>
      </c>
      <c r="AB1129" s="135" t="b">
        <v>0</v>
      </c>
      <c r="AC1129" s="135" t="b">
        <f t="shared" si="193"/>
        <v>1</v>
      </c>
      <c r="AD1129" s="135" t="b">
        <f t="shared" si="194"/>
        <v>0</v>
      </c>
      <c r="AE1129" s="135" t="b">
        <f t="shared" si="195"/>
        <v>0</v>
      </c>
      <c r="AF1129" s="135" t="b">
        <f>AND(AC1129,$V1129&lt;=Synthèse!$B$44)</f>
        <v>1</v>
      </c>
      <c r="AG1129" s="135" t="b">
        <f>AND(AD1129,$V1129&lt;=Synthèse!$B$44)</f>
        <v>0</v>
      </c>
      <c r="AH1129" s="135" t="b">
        <f>AND(AE1129,$V1129&lt;=Synthèse!$B$44)</f>
        <v>0</v>
      </c>
      <c r="AI1129" s="137" t="b">
        <v>0</v>
      </c>
      <c r="AJ1129" s="137" t="b">
        <v>0</v>
      </c>
      <c r="AK1129" s="137" t="b">
        <f t="shared" si="196"/>
        <v>0</v>
      </c>
      <c r="AL1129" s="137" t="b">
        <f t="shared" si="197"/>
        <v>0</v>
      </c>
      <c r="AM1129" s="137" t="b">
        <f>AND(AK1129,$V1129&lt;=Synthèse!$B$44)</f>
        <v>0</v>
      </c>
      <c r="AN1129" s="137" t="b">
        <f>AND(AL1129,$V1129&lt;=Synthèse!$B$44)</f>
        <v>0</v>
      </c>
    </row>
    <row r="1130" spans="1:40">
      <c r="A1130" s="17">
        <v>614349</v>
      </c>
      <c r="B1130" t="str">
        <f ca="1">VLOOKUP(A1130,'Fichier FI (en entrée)'!B:AH,3,0)</f>
        <v>ASYZJOZXFM</v>
      </c>
      <c r="C1130">
        <f t="shared" si="187"/>
        <v>2097</v>
      </c>
      <c r="D1130">
        <f t="shared" si="188"/>
        <v>-100</v>
      </c>
      <c r="E1130" s="14" t="str">
        <f>VLOOKUP(A1130,'Fichier FI (en entrée)'!B:AH,2,0)</f>
        <v>ENV</v>
      </c>
      <c r="F1130" s="14" t="b">
        <f t="shared" si="189"/>
        <v>0</v>
      </c>
      <c r="G1130" s="14" t="b">
        <f>IFERROR(VLOOKUP(A1130,'Calculs FA (auto)'!A:F,6,0),FALSE)</f>
        <v>0</v>
      </c>
      <c r="H1130" s="14" t="b">
        <f t="shared" si="190"/>
        <v>0</v>
      </c>
      <c r="I1130" s="16" t="str">
        <f>IFERROR(VLOOKUP(A1130,'Moyennes FI (en entrée)'!B:N,7,0),"")</f>
        <v/>
      </c>
      <c r="J1130" s="16">
        <f>IFERROR(VLOOKUP(VLOOKUP(A1130,'Fichier FI (en entrée)'!B:AH,33,0),Modificateurs!A$2:B$5,2,0),0)</f>
        <v>1</v>
      </c>
      <c r="K1130" s="16">
        <f>IFERROR(VLOOKUP(VLOOKUP(A1130,'Redoub FI (en entrée)'!B:N,7,0),Modificateurs!A$8:B$11,2,0),0)</f>
        <v>0</v>
      </c>
      <c r="L1130" s="16">
        <f>IFERROR(VLOOKUP(M1130,Modificateurs!D$1:E$94,2,0),0)</f>
        <v>-12</v>
      </c>
      <c r="M1130" t="str">
        <f>VLOOKUP(A1130,'Fichier FI (en entrée)'!B:AH,16,0)&amp;" "&amp;VLOOKUP(A1130,'Fichier FI (en entrée)'!B:AH,20,0)&amp;" "&amp;VLOOKUP(A1130,'Fichier FI (en entrée)'!B:AH,27,0)&amp;" "&amp;VLOOKUP(A1130,'Fichier FI (en entrée)'!B:AH,29,0)</f>
        <v xml:space="preserve">P Production graphique  </v>
      </c>
      <c r="N1130" t="str">
        <f>VLOOKUP(A1130,'Fichier FI (en entrée)'!B:AH,8,0)</f>
        <v>En Terminale</v>
      </c>
      <c r="O1130" t="b">
        <f>AND(C1130&gt;Synthèse!B$8,C1130&lt;Synthèse!B$10,NOT(Y1130))</f>
        <v>0</v>
      </c>
      <c r="P1130" s="17" t="s">
        <v>2266</v>
      </c>
      <c r="Q1130" s="60">
        <f>ROUNDUP(C1130/(Synthèse!$B$4+Synthèse!$B$1)*8,0)</f>
        <v>10</v>
      </c>
      <c r="R1130" s="60">
        <f>IFERROR(VLOOKUP(A1130,'Evaluations (formulaire)'!A:P,6,0)+VLOOKUP(A1130,'Evaluations (formulaire)'!A:P,7,0),0)</f>
        <v>0</v>
      </c>
      <c r="S1130" s="60">
        <f>IFERROR(VLOOKUP(A1130,'Evaluations (formulaire)'!A:P,8,0),0)</f>
        <v>0</v>
      </c>
      <c r="T1130" s="60">
        <f>IF(AND(ISBLANK(P1130),Q1130&lt;=2),Synthèse!$B$41,IF(AND(ISBLANK(P1130),Q1130&gt;=7),Synthèse!$C$41,R1130+S1130))</f>
        <v>0</v>
      </c>
      <c r="U1130" s="60">
        <f t="shared" si="191"/>
        <v>-100</v>
      </c>
      <c r="V1130" s="60">
        <f t="shared" si="192"/>
        <v>2096</v>
      </c>
      <c r="X1130" s="26">
        <v>1313</v>
      </c>
      <c r="Y1130" s="26" t="b">
        <f>IFERROR(VLOOKUP(A1130,'Calculs FA (auto)'!A:O,15,0),FALSE)</f>
        <v>0</v>
      </c>
      <c r="Z1130" s="26">
        <f>IFERROR(VLOOKUP(A1130,'Evaluations (formulaire)'!A:M,9,0),0)</f>
        <v>0</v>
      </c>
      <c r="AA1130" s="135" t="b">
        <v>1</v>
      </c>
      <c r="AB1130" s="135" t="b">
        <v>0</v>
      </c>
      <c r="AC1130" s="135" t="b">
        <f t="shared" si="193"/>
        <v>0</v>
      </c>
      <c r="AD1130" s="135" t="b">
        <f t="shared" si="194"/>
        <v>0</v>
      </c>
      <c r="AE1130" s="135" t="b">
        <f t="shared" si="195"/>
        <v>0</v>
      </c>
      <c r="AF1130" s="135" t="b">
        <f>AND(AC1130,$V1130&lt;=Synthèse!$B$44)</f>
        <v>0</v>
      </c>
      <c r="AG1130" s="135" t="b">
        <f>AND(AD1130,$V1130&lt;=Synthèse!$B$44)</f>
        <v>0</v>
      </c>
      <c r="AH1130" s="135" t="b">
        <f>AND(AE1130,$V1130&lt;=Synthèse!$B$44)</f>
        <v>0</v>
      </c>
      <c r="AI1130" s="137" t="b">
        <v>0</v>
      </c>
      <c r="AJ1130" s="137" t="b">
        <v>1</v>
      </c>
      <c r="AK1130" s="137" t="b">
        <f t="shared" si="196"/>
        <v>0</v>
      </c>
      <c r="AL1130" s="137" t="b">
        <f t="shared" si="197"/>
        <v>0</v>
      </c>
      <c r="AM1130" s="137" t="b">
        <f>AND(AK1130,$V1130&lt;=Synthèse!$B$44)</f>
        <v>0</v>
      </c>
      <c r="AN1130" s="137" t="b">
        <f>AND(AL1130,$V1130&lt;=Synthèse!$B$44)</f>
        <v>0</v>
      </c>
    </row>
    <row r="1131" spans="1:40">
      <c r="A1131" s="17">
        <v>614375</v>
      </c>
      <c r="B1131" t="str">
        <f ca="1">VLOOKUP(A1131,'Fichier FI (en entrée)'!B:AH,3,0)</f>
        <v>JMQDPNVAQO</v>
      </c>
      <c r="C1131">
        <f t="shared" si="187"/>
        <v>2097</v>
      </c>
      <c r="D1131">
        <f t="shared" si="188"/>
        <v>-100</v>
      </c>
      <c r="E1131" s="14" t="str">
        <f>VLOOKUP(A1131,'Fichier FI (en entrée)'!B:AH,2,0)</f>
        <v>ENV</v>
      </c>
      <c r="F1131" s="14" t="b">
        <f t="shared" si="189"/>
        <v>0</v>
      </c>
      <c r="G1131" s="14" t="b">
        <f>IFERROR(VLOOKUP(A1131,'Calculs FA (auto)'!A:F,6,0),FALSE)</f>
        <v>0</v>
      </c>
      <c r="H1131" s="14" t="b">
        <f t="shared" si="190"/>
        <v>0</v>
      </c>
      <c r="I1131" s="16" t="str">
        <f>IFERROR(VLOOKUP(A1131,'Moyennes FI (en entrée)'!B:N,7,0),"")</f>
        <v/>
      </c>
      <c r="J1131" s="16">
        <f>IFERROR(VLOOKUP(VLOOKUP(A1131,'Fichier FI (en entrée)'!B:AH,33,0),Modificateurs!A$2:B$5,2,0),0)</f>
        <v>1</v>
      </c>
      <c r="K1131" s="16">
        <f>IFERROR(VLOOKUP(VLOOKUP(A1131,'Redoub FI (en entrée)'!B:N,7,0),Modificateurs!A$8:B$11,2,0),0)</f>
        <v>0</v>
      </c>
      <c r="L1131" s="16">
        <f>IFERROR(VLOOKUP(M1131,Modificateurs!D$1:E$94,2,0),0)</f>
        <v>-12</v>
      </c>
      <c r="M1131" t="str">
        <f>VLOOKUP(A1131,'Fichier FI (en entrée)'!B:AH,16,0)&amp;" "&amp;VLOOKUP(A1131,'Fichier FI (en entrée)'!B:AH,20,0)&amp;" "&amp;VLOOKUP(A1131,'Fichier FI (en entrée)'!B:AH,27,0)&amp;" "&amp;VLOOKUP(A1131,'Fichier FI (en entrée)'!B:AH,29,0)</f>
        <v xml:space="preserve">P Production graphique  </v>
      </c>
      <c r="N1131" t="str">
        <f>VLOOKUP(A1131,'Fichier FI (en entrée)'!B:AH,8,0)</f>
        <v>En Terminale</v>
      </c>
      <c r="O1131" t="b">
        <f>AND(C1131&gt;Synthèse!B$8,C1131&lt;Synthèse!B$10,NOT(Y1131))</f>
        <v>0</v>
      </c>
      <c r="P1131" t="s">
        <v>2262</v>
      </c>
      <c r="Q1131" s="60">
        <f>ROUNDUP(C1131/(Synthèse!$B$4+Synthèse!$B$1)*8,0)</f>
        <v>10</v>
      </c>
      <c r="R1131" s="60">
        <f>IFERROR(VLOOKUP(A1131,'Evaluations (formulaire)'!A:P,6,0)+VLOOKUP(A1131,'Evaluations (formulaire)'!A:P,7,0),0)</f>
        <v>0</v>
      </c>
      <c r="S1131" s="60">
        <f>IFERROR(VLOOKUP(A1131,'Evaluations (formulaire)'!A:P,8,0),0)</f>
        <v>0</v>
      </c>
      <c r="T1131" s="60">
        <f>IF(AND(ISBLANK(P1131),Q1131&lt;=2),Synthèse!$B$41,IF(AND(ISBLANK(P1131),Q1131&gt;=7),Synthèse!$C$41,R1131+S1131))</f>
        <v>0</v>
      </c>
      <c r="U1131" s="60">
        <f t="shared" si="191"/>
        <v>-100</v>
      </c>
      <c r="V1131" s="60">
        <f t="shared" si="192"/>
        <v>2096</v>
      </c>
      <c r="X1131" s="26">
        <v>986</v>
      </c>
      <c r="Y1131" s="26" t="b">
        <f>IFERROR(VLOOKUP(A1131,'Calculs FA (auto)'!A:O,15,0),FALSE)</f>
        <v>0</v>
      </c>
      <c r="Z1131" s="26">
        <f>IFERROR(VLOOKUP(A1131,'Evaluations (formulaire)'!A:M,9,0),0)</f>
        <v>0</v>
      </c>
      <c r="AA1131" s="135" t="b">
        <v>1</v>
      </c>
      <c r="AB1131" s="135" t="b">
        <v>0</v>
      </c>
      <c r="AC1131" s="135" t="b">
        <f t="shared" si="193"/>
        <v>0</v>
      </c>
      <c r="AD1131" s="135" t="b">
        <f t="shared" si="194"/>
        <v>0</v>
      </c>
      <c r="AE1131" s="135" t="b">
        <f t="shared" si="195"/>
        <v>0</v>
      </c>
      <c r="AF1131" s="135" t="b">
        <f>AND(AC1131,$V1131&lt;=Synthèse!$B$44)</f>
        <v>0</v>
      </c>
      <c r="AG1131" s="135" t="b">
        <f>AND(AD1131,$V1131&lt;=Synthèse!$B$44)</f>
        <v>0</v>
      </c>
      <c r="AH1131" s="135" t="b">
        <f>AND(AE1131,$V1131&lt;=Synthèse!$B$44)</f>
        <v>0</v>
      </c>
      <c r="AI1131" s="137" t="b">
        <v>0</v>
      </c>
      <c r="AJ1131" s="137" t="b">
        <v>1</v>
      </c>
      <c r="AK1131" s="137" t="b">
        <f t="shared" si="196"/>
        <v>0</v>
      </c>
      <c r="AL1131" s="137" t="b">
        <f t="shared" si="197"/>
        <v>0</v>
      </c>
      <c r="AM1131" s="137" t="b">
        <f>AND(AK1131,$V1131&lt;=Synthèse!$B$44)</f>
        <v>0</v>
      </c>
      <c r="AN1131" s="137" t="b">
        <f>AND(AL1131,$V1131&lt;=Synthèse!$B$44)</f>
        <v>0</v>
      </c>
    </row>
    <row r="1132" spans="1:40">
      <c r="A1132" s="17">
        <v>616445</v>
      </c>
      <c r="B1132" t="str">
        <f ca="1">VLOOKUP(A1132,'Fichier FI (en entrée)'!B:AH,3,0)</f>
        <v>JWIXXMGRKW</v>
      </c>
      <c r="C1132">
        <f t="shared" si="187"/>
        <v>1109</v>
      </c>
      <c r="D1132">
        <f t="shared" si="188"/>
        <v>9.1999999999999993</v>
      </c>
      <c r="E1132" s="14" t="str">
        <f>VLOOKUP(A1132,'Fichier FI (en entrée)'!B:AH,2,0)</f>
        <v>EV</v>
      </c>
      <c r="F1132" s="14" t="b">
        <f t="shared" si="189"/>
        <v>1</v>
      </c>
      <c r="G1132" s="14" t="b">
        <f>IFERROR(VLOOKUP(A1132,'Calculs FA (auto)'!A:F,6,0),FALSE)</f>
        <v>0</v>
      </c>
      <c r="H1132" s="14" t="b">
        <f t="shared" si="190"/>
        <v>0</v>
      </c>
      <c r="I1132" s="16">
        <f>IFERROR(VLOOKUP(A1132,'Moyennes FI (en entrée)'!B:N,7,0),"")</f>
        <v>14.2</v>
      </c>
      <c r="J1132" s="16">
        <f>IFERROR(VLOOKUP(VLOOKUP(A1132,'Fichier FI (en entrée)'!B:AH,33,0),Modificateurs!A$2:B$5,2,0),0)</f>
        <v>3</v>
      </c>
      <c r="K1132" s="16">
        <f>IFERROR(VLOOKUP(VLOOKUP(A1132,'Redoub FI (en entrée)'!B:N,7,0),Modificateurs!A$8:B$11,2,0),0)</f>
        <v>0</v>
      </c>
      <c r="L1132" s="16">
        <f>IFERROR(VLOOKUP(M1132,Modificateurs!D$1:E$94,2,0),0)</f>
        <v>-8</v>
      </c>
      <c r="M1132" t="str">
        <f>VLOOKUP(A1132,'Fichier FI (en entrée)'!B:AH,16,0)&amp;" "&amp;VLOOKUP(A1132,'Fichier FI (en entrée)'!B:AH,20,0)&amp;" "&amp;VLOOKUP(A1132,'Fichier FI (en entrée)'!B:AH,27,0)&amp;" "&amp;VLOOKUP(A1132,'Fichier FI (en entrée)'!B:AH,29,0)</f>
        <v xml:space="preserve">STMG Systèmes d'information et de gestion  </v>
      </c>
      <c r="N1132" t="str">
        <f>VLOOKUP(A1132,'Fichier FI (en entrée)'!B:AH,8,0)</f>
        <v>En Terminale</v>
      </c>
      <c r="O1132" t="b">
        <f>AND(C1132&gt;Synthèse!B$8,C1132&lt;Synthèse!B$10,NOT(Y1132))</f>
        <v>1</v>
      </c>
      <c r="P1132" t="s">
        <v>2263</v>
      </c>
      <c r="Q1132" s="60">
        <f>ROUNDUP(C1132/(Synthèse!$B$4+Synthèse!$B$1)*8,0)</f>
        <v>6</v>
      </c>
      <c r="R1132" s="60">
        <f>IFERROR(VLOOKUP(A1132,'Evaluations (formulaire)'!A:P,6,0)+VLOOKUP(A1132,'Evaluations (formulaire)'!A:P,7,0),0)</f>
        <v>0</v>
      </c>
      <c r="S1132" s="60">
        <f>IFERROR(VLOOKUP(A1132,'Evaluations (formulaire)'!A:P,8,0),0)</f>
        <v>0</v>
      </c>
      <c r="T1132" s="60">
        <f>IF(AND(ISBLANK(P1132),Q1132&lt;=2),Synthèse!$B$41,IF(AND(ISBLANK(P1132),Q1132&gt;=7),Synthèse!$C$41,R1132+S1132))</f>
        <v>0</v>
      </c>
      <c r="U1132" s="60">
        <f t="shared" si="191"/>
        <v>9.1999999999999993</v>
      </c>
      <c r="V1132" s="60">
        <f t="shared" si="192"/>
        <v>1107</v>
      </c>
      <c r="X1132" s="26">
        <v>262</v>
      </c>
      <c r="Y1132" s="26" t="b">
        <f>IFERROR(VLOOKUP(A1132,'Calculs FA (auto)'!A:O,15,0),FALSE)</f>
        <v>0</v>
      </c>
      <c r="Z1132" s="26">
        <f>IFERROR(VLOOKUP(A1132,'Evaluations (formulaire)'!A:M,9,0),0)</f>
        <v>0</v>
      </c>
      <c r="AA1132" s="135" t="b">
        <v>0</v>
      </c>
      <c r="AB1132" s="135" t="b">
        <v>1</v>
      </c>
      <c r="AC1132" s="135" t="b">
        <f t="shared" si="193"/>
        <v>0</v>
      </c>
      <c r="AD1132" s="135" t="b">
        <f t="shared" si="194"/>
        <v>1</v>
      </c>
      <c r="AE1132" s="135" t="b">
        <f t="shared" si="195"/>
        <v>0</v>
      </c>
      <c r="AF1132" s="135" t="b">
        <f>AND(AC1132,$V1132&lt;=Synthèse!$B$44)</f>
        <v>0</v>
      </c>
      <c r="AG1132" s="135" t="b">
        <f>AND(AD1132,$V1132&lt;=Synthèse!$B$44)</f>
        <v>0</v>
      </c>
      <c r="AH1132" s="135" t="b">
        <f>AND(AE1132,$V1132&lt;=Synthèse!$B$44)</f>
        <v>0</v>
      </c>
      <c r="AI1132" s="137" t="b">
        <v>1</v>
      </c>
      <c r="AJ1132" s="137" t="b">
        <v>0</v>
      </c>
      <c r="AK1132" s="137" t="b">
        <f t="shared" si="196"/>
        <v>1</v>
      </c>
      <c r="AL1132" s="137" t="b">
        <f t="shared" si="197"/>
        <v>0</v>
      </c>
      <c r="AM1132" s="137" t="b">
        <f>AND(AK1132,$V1132&lt;=Synthèse!$B$44)</f>
        <v>0</v>
      </c>
      <c r="AN1132" s="137" t="b">
        <f>AND(AL1132,$V1132&lt;=Synthèse!$B$44)</f>
        <v>0</v>
      </c>
    </row>
    <row r="1133" spans="1:40">
      <c r="A1133" s="17">
        <v>616479</v>
      </c>
      <c r="B1133" t="str">
        <f ca="1">VLOOKUP(A1133,'Fichier FI (en entrée)'!B:AH,3,0)</f>
        <v>TKXXWEOZCQ</v>
      </c>
      <c r="C1133">
        <f t="shared" si="187"/>
        <v>1161</v>
      </c>
      <c r="D1133">
        <f t="shared" si="188"/>
        <v>8.4600000000000009</v>
      </c>
      <c r="E1133" s="14" t="str">
        <f>VLOOKUP(A1133,'Fichier FI (en entrée)'!B:AH,2,0)</f>
        <v>EV</v>
      </c>
      <c r="F1133" s="14" t="b">
        <f t="shared" si="189"/>
        <v>1</v>
      </c>
      <c r="G1133" s="14" t="b">
        <f>IFERROR(VLOOKUP(A1133,'Calculs FA (auto)'!A:F,6,0),FALSE)</f>
        <v>0</v>
      </c>
      <c r="H1133" s="14" t="b">
        <f t="shared" si="190"/>
        <v>0</v>
      </c>
      <c r="I1133" s="16">
        <f>IFERROR(VLOOKUP(A1133,'Moyennes FI (en entrée)'!B:N,7,0),"")</f>
        <v>13.46</v>
      </c>
      <c r="J1133" s="16">
        <f>IFERROR(VLOOKUP(VLOOKUP(A1133,'Fichier FI (en entrée)'!B:AH,33,0),Modificateurs!A$2:B$5,2,0),0)</f>
        <v>3</v>
      </c>
      <c r="K1133" s="16">
        <f>IFERROR(VLOOKUP(VLOOKUP(A1133,'Redoub FI (en entrée)'!B:N,7,0),Modificateurs!A$8:B$11,2,0),0)</f>
        <v>0</v>
      </c>
      <c r="L1133" s="16">
        <f>IFERROR(VLOOKUP(M1133,Modificateurs!D$1:E$94,2,0),0)</f>
        <v>-8</v>
      </c>
      <c r="M1133" t="str">
        <f>VLOOKUP(A1133,'Fichier FI (en entrée)'!B:AH,16,0)&amp;" "&amp;VLOOKUP(A1133,'Fichier FI (en entrée)'!B:AH,20,0)&amp;" "&amp;VLOOKUP(A1133,'Fichier FI (en entrée)'!B:AH,27,0)&amp;" "&amp;VLOOKUP(A1133,'Fichier FI (en entrée)'!B:AH,29,0)</f>
        <v xml:space="preserve">STMG Systèmes d'information et de gestion  </v>
      </c>
      <c r="N1133" t="str">
        <f>VLOOKUP(A1133,'Fichier FI (en entrée)'!B:AH,8,0)</f>
        <v>En Terminale</v>
      </c>
      <c r="O1133" t="b">
        <f>AND(C1133&gt;Synthèse!B$8,C1133&lt;Synthèse!B$10,NOT(Y1133))</f>
        <v>1</v>
      </c>
      <c r="P1133" t="s">
        <v>2264</v>
      </c>
      <c r="Q1133" s="60">
        <f>ROUNDUP(C1133/(Synthèse!$B$4+Synthèse!$B$1)*8,0)</f>
        <v>6</v>
      </c>
      <c r="R1133" s="60">
        <f>IFERROR(VLOOKUP(A1133,'Evaluations (formulaire)'!A:P,6,0)+VLOOKUP(A1133,'Evaluations (formulaire)'!A:P,7,0),0)</f>
        <v>0</v>
      </c>
      <c r="S1133" s="60">
        <f>IFERROR(VLOOKUP(A1133,'Evaluations (formulaire)'!A:P,8,0),0)</f>
        <v>0</v>
      </c>
      <c r="T1133" s="60">
        <f>IF(AND(ISBLANK(P1133),Q1133&lt;=2),Synthèse!$B$41,IF(AND(ISBLANK(P1133),Q1133&gt;=7),Synthèse!$C$41,R1133+S1133))</f>
        <v>0</v>
      </c>
      <c r="U1133" s="60">
        <f t="shared" si="191"/>
        <v>8.4600000000000009</v>
      </c>
      <c r="V1133" s="60">
        <f t="shared" si="192"/>
        <v>1159</v>
      </c>
      <c r="X1133" s="26">
        <v>935</v>
      </c>
      <c r="Y1133" s="26" t="b">
        <f>IFERROR(VLOOKUP(A1133,'Calculs FA (auto)'!A:O,15,0),FALSE)</f>
        <v>0</v>
      </c>
      <c r="Z1133" s="26">
        <f>IFERROR(VLOOKUP(A1133,'Evaluations (formulaire)'!A:M,9,0),0)</f>
        <v>0</v>
      </c>
      <c r="AA1133" s="135" t="b">
        <v>1</v>
      </c>
      <c r="AB1133" s="135" t="b">
        <v>0</v>
      </c>
      <c r="AC1133" s="135" t="b">
        <f t="shared" si="193"/>
        <v>1</v>
      </c>
      <c r="AD1133" s="135" t="b">
        <f t="shared" si="194"/>
        <v>0</v>
      </c>
      <c r="AE1133" s="135" t="b">
        <f t="shared" si="195"/>
        <v>0</v>
      </c>
      <c r="AF1133" s="135" t="b">
        <f>AND(AC1133,$V1133&lt;=Synthèse!$B$44)</f>
        <v>0</v>
      </c>
      <c r="AG1133" s="135" t="b">
        <f>AND(AD1133,$V1133&lt;=Synthèse!$B$44)</f>
        <v>0</v>
      </c>
      <c r="AH1133" s="135" t="b">
        <f>AND(AE1133,$V1133&lt;=Synthèse!$B$44)</f>
        <v>0</v>
      </c>
      <c r="AI1133" s="137" t="b">
        <v>0</v>
      </c>
      <c r="AJ1133" s="137" t="b">
        <v>1</v>
      </c>
      <c r="AK1133" s="137" t="b">
        <f t="shared" si="196"/>
        <v>0</v>
      </c>
      <c r="AL1133" s="137" t="b">
        <f t="shared" si="197"/>
        <v>1</v>
      </c>
      <c r="AM1133" s="137" t="b">
        <f>AND(AK1133,$V1133&lt;=Synthèse!$B$44)</f>
        <v>0</v>
      </c>
      <c r="AN1133" s="137" t="b">
        <f>AND(AL1133,$V1133&lt;=Synthèse!$B$44)</f>
        <v>0</v>
      </c>
    </row>
    <row r="1134" spans="1:40">
      <c r="A1134" s="17">
        <v>618199</v>
      </c>
      <c r="B1134" t="str">
        <f ca="1">VLOOKUP(A1134,'Fichier FI (en entrée)'!B:AH,3,0)</f>
        <v>ASQYEVAXQP</v>
      </c>
      <c r="C1134">
        <f t="shared" si="187"/>
        <v>1130</v>
      </c>
      <c r="D1134">
        <f t="shared" si="188"/>
        <v>8.9400000000000013</v>
      </c>
      <c r="E1134" s="14" t="str">
        <f>VLOOKUP(A1134,'Fichier FI (en entrée)'!B:AH,2,0)</f>
        <v>EV</v>
      </c>
      <c r="F1134" s="14" t="b">
        <f t="shared" si="189"/>
        <v>1</v>
      </c>
      <c r="G1134" s="14" t="b">
        <f>IFERROR(VLOOKUP(A1134,'Calculs FA (auto)'!A:F,6,0),FALSE)</f>
        <v>1</v>
      </c>
      <c r="H1134" s="14" t="b">
        <f t="shared" si="190"/>
        <v>1</v>
      </c>
      <c r="I1134" s="16">
        <f>IFERROR(VLOOKUP(A1134,'Moyennes FI (en entrée)'!B:N,7,0),"")</f>
        <v>6.94</v>
      </c>
      <c r="J1134" s="16">
        <f>IFERROR(VLOOKUP(VLOOKUP(A1134,'Fichier FI (en entrée)'!B:AH,33,0),Modificateurs!A$2:B$5,2,0),0)</f>
        <v>0</v>
      </c>
      <c r="K1134" s="16">
        <f>IFERROR(VLOOKUP(VLOOKUP(A1134,'Redoub FI (en entrée)'!B:N,7,0),Modificateurs!A$8:B$11,2,0),0)</f>
        <v>0</v>
      </c>
      <c r="L1134" s="16">
        <f>IFERROR(VLOOKUP(M1134,Modificateurs!D$1:E$94,2,0),0)</f>
        <v>2</v>
      </c>
      <c r="M1134" t="str">
        <f>VLOOKUP(A1134,'Fichier FI (en entrée)'!B:AH,16,0)&amp;" "&amp;VLOOKUP(A1134,'Fichier FI (en entrée)'!B:AH,20,0)&amp;" "&amp;VLOOKUP(A1134,'Fichier FI (en entrée)'!B:AH,27,0)&amp;" "&amp;VLOOKUP(A1134,'Fichier FI (en entrée)'!B:AH,29,0)</f>
        <v xml:space="preserve">S Physique-chimie  </v>
      </c>
      <c r="N1134" t="str">
        <f>VLOOKUP(A1134,'Fichier FI (en entrée)'!B:AH,8,0)</f>
        <v>En Terminale</v>
      </c>
      <c r="O1134" t="b">
        <f>AND(C1134&gt;Synthèse!B$8,C1134&lt;Synthèse!B$10,NOT(Y1134))</f>
        <v>0</v>
      </c>
      <c r="P1134" s="17" t="s">
        <v>2267</v>
      </c>
      <c r="Q1134" s="60">
        <f>ROUNDUP(C1134/(Synthèse!$B$4+Synthèse!$B$1)*8,0)</f>
        <v>6</v>
      </c>
      <c r="R1134" s="60">
        <f>IFERROR(VLOOKUP(A1134,'Evaluations (formulaire)'!A:P,6,0)+VLOOKUP(A1134,'Evaluations (formulaire)'!A:P,7,0),0)</f>
        <v>0</v>
      </c>
      <c r="S1134" s="60">
        <f>IFERROR(VLOOKUP(A1134,'Evaluations (formulaire)'!A:P,8,0),0)</f>
        <v>0</v>
      </c>
      <c r="T1134" s="60">
        <f>IF(AND(ISBLANK(P1134),Q1134&lt;=2),Synthèse!$B$41,IF(AND(ISBLANK(P1134),Q1134&gt;=7),Synthèse!$C$41,R1134+S1134))</f>
        <v>0</v>
      </c>
      <c r="U1134" s="60">
        <f t="shared" si="191"/>
        <v>8.9400000000000013</v>
      </c>
      <c r="V1134" s="60">
        <f t="shared" si="192"/>
        <v>1128</v>
      </c>
      <c r="X1134" s="26">
        <v>661</v>
      </c>
      <c r="Y1134" s="26" t="b">
        <f>IFERROR(VLOOKUP(A1134,'Calculs FA (auto)'!A:O,15,0),FALSE)</f>
        <v>1</v>
      </c>
      <c r="Z1134" s="26">
        <f>IFERROR(VLOOKUP(A1134,'Evaluations (formulaire)'!A:M,9,0),0)</f>
        <v>0</v>
      </c>
      <c r="AA1134" s="135" t="b">
        <v>0</v>
      </c>
      <c r="AB1134" s="135" t="b">
        <v>1</v>
      </c>
      <c r="AC1134" s="135" t="b">
        <f t="shared" si="193"/>
        <v>0</v>
      </c>
      <c r="AD1134" s="135" t="b">
        <f t="shared" si="194"/>
        <v>1</v>
      </c>
      <c r="AE1134" s="135" t="b">
        <f t="shared" si="195"/>
        <v>0</v>
      </c>
      <c r="AF1134" s="135" t="b">
        <f>AND(AC1134,$V1134&lt;=Synthèse!$B$44)</f>
        <v>0</v>
      </c>
      <c r="AG1134" s="135" t="b">
        <f>AND(AD1134,$V1134&lt;=Synthèse!$B$44)</f>
        <v>0</v>
      </c>
      <c r="AH1134" s="135" t="b">
        <f>AND(AE1134,$V1134&lt;=Synthèse!$B$44)</f>
        <v>0</v>
      </c>
      <c r="AI1134" s="137" t="b">
        <v>1</v>
      </c>
      <c r="AJ1134" s="137" t="b">
        <v>0</v>
      </c>
      <c r="AK1134" s="137" t="b">
        <f t="shared" si="196"/>
        <v>1</v>
      </c>
      <c r="AL1134" s="137" t="b">
        <f t="shared" si="197"/>
        <v>0</v>
      </c>
      <c r="AM1134" s="137" t="b">
        <f>AND(AK1134,$V1134&lt;=Synthèse!$B$44)</f>
        <v>0</v>
      </c>
      <c r="AN1134" s="137" t="b">
        <f>AND(AL1134,$V1134&lt;=Synthèse!$B$44)</f>
        <v>0</v>
      </c>
    </row>
    <row r="1135" spans="1:40">
      <c r="A1135" s="17">
        <v>619057</v>
      </c>
      <c r="B1135" t="str">
        <f ca="1">VLOOKUP(A1135,'Fichier FI (en entrée)'!B:AH,3,0)</f>
        <v>TYUYSZAIED</v>
      </c>
      <c r="C1135">
        <f t="shared" si="187"/>
        <v>1331</v>
      </c>
      <c r="D1135">
        <f t="shared" si="188"/>
        <v>5.0500000000000007</v>
      </c>
      <c r="E1135" s="14" t="str">
        <f>VLOOKUP(A1135,'Fichier FI (en entrée)'!B:AH,2,0)</f>
        <v>EV</v>
      </c>
      <c r="F1135" s="14" t="b">
        <f t="shared" si="189"/>
        <v>1</v>
      </c>
      <c r="G1135" s="14" t="b">
        <f>IFERROR(VLOOKUP(A1135,'Calculs FA (auto)'!A:F,6,0),FALSE)</f>
        <v>0</v>
      </c>
      <c r="H1135" s="14" t="b">
        <f t="shared" si="190"/>
        <v>0</v>
      </c>
      <c r="I1135" s="16">
        <f>IFERROR(VLOOKUP(A1135,'Moyennes FI (en entrée)'!B:N,7,0),"")</f>
        <v>10.050000000000001</v>
      </c>
      <c r="J1135" s="16">
        <f>IFERROR(VLOOKUP(VLOOKUP(A1135,'Fichier FI (en entrée)'!B:AH,33,0),Modificateurs!A$2:B$5,2,0),0)</f>
        <v>1</v>
      </c>
      <c r="K1135" s="16">
        <f>IFERROR(VLOOKUP(VLOOKUP(A1135,'Redoub FI (en entrée)'!B:N,7,0),Modificateurs!A$8:B$11,2,0),0)</f>
        <v>0</v>
      </c>
      <c r="L1135" s="16">
        <f>IFERROR(VLOOKUP(M1135,Modificateurs!D$1:E$94,2,0),0)</f>
        <v>-6</v>
      </c>
      <c r="M1135" t="str">
        <f>VLOOKUP(A1135,'Fichier FI (en entrée)'!B:AH,16,0)&amp;" "&amp;VLOOKUP(A1135,'Fichier FI (en entrée)'!B:AH,20,0)&amp;" "&amp;VLOOKUP(A1135,'Fichier FI (en entrée)'!B:AH,27,0)&amp;" "&amp;VLOOKUP(A1135,'Fichier FI (en entrée)'!B:AH,29,0)</f>
        <v xml:space="preserve">STI2D Innovation Technologique et Eco conception  </v>
      </c>
      <c r="N1135" t="str">
        <f>VLOOKUP(A1135,'Fichier FI (en entrée)'!B:AH,8,0)</f>
        <v>En Terminale</v>
      </c>
      <c r="O1135" t="b">
        <f>AND(C1135&gt;Synthèse!B$8,C1135&lt;Synthèse!B$10,NOT(Y1135))</f>
        <v>0</v>
      </c>
      <c r="P1135" t="s">
        <v>2266</v>
      </c>
      <c r="Q1135" s="60">
        <f>ROUNDUP(C1135/(Synthèse!$B$4+Synthèse!$B$1)*8,0)</f>
        <v>7</v>
      </c>
      <c r="R1135" s="60">
        <f>IFERROR(VLOOKUP(A1135,'Evaluations (formulaire)'!A:P,6,0)+VLOOKUP(A1135,'Evaluations (formulaire)'!A:P,7,0),0)</f>
        <v>0</v>
      </c>
      <c r="S1135" s="60">
        <f>IFERROR(VLOOKUP(A1135,'Evaluations (formulaire)'!A:P,8,0),0)</f>
        <v>0</v>
      </c>
      <c r="T1135" s="60">
        <f>IF(AND(ISBLANK(P1135),Q1135&lt;=2),Synthèse!$B$41,IF(AND(ISBLANK(P1135),Q1135&gt;=7),Synthèse!$C$41,R1135+S1135))</f>
        <v>0</v>
      </c>
      <c r="U1135" s="60">
        <f t="shared" si="191"/>
        <v>5.0500000000000007</v>
      </c>
      <c r="V1135" s="60">
        <f t="shared" si="192"/>
        <v>1332</v>
      </c>
      <c r="X1135" s="26">
        <v>1708</v>
      </c>
      <c r="Y1135" s="26" t="b">
        <f>IFERROR(VLOOKUP(A1135,'Calculs FA (auto)'!A:O,15,0),FALSE)</f>
        <v>0</v>
      </c>
      <c r="Z1135" s="26">
        <f>IFERROR(VLOOKUP(A1135,'Evaluations (formulaire)'!A:M,9,0),0)</f>
        <v>0</v>
      </c>
      <c r="AA1135" s="135" t="b">
        <v>1</v>
      </c>
      <c r="AB1135" s="135" t="b">
        <v>0</v>
      </c>
      <c r="AC1135" s="135" t="b">
        <f t="shared" si="193"/>
        <v>1</v>
      </c>
      <c r="AD1135" s="135" t="b">
        <f t="shared" si="194"/>
        <v>0</v>
      </c>
      <c r="AE1135" s="135" t="b">
        <f t="shared" si="195"/>
        <v>0</v>
      </c>
      <c r="AF1135" s="135" t="b">
        <f>AND(AC1135,$V1135&lt;=Synthèse!$B$44)</f>
        <v>0</v>
      </c>
      <c r="AG1135" s="135" t="b">
        <f>AND(AD1135,$V1135&lt;=Synthèse!$B$44)</f>
        <v>0</v>
      </c>
      <c r="AH1135" s="135" t="b">
        <f>AND(AE1135,$V1135&lt;=Synthèse!$B$44)</f>
        <v>0</v>
      </c>
      <c r="AI1135" s="137" t="b">
        <v>0</v>
      </c>
      <c r="AJ1135" s="137" t="b">
        <v>1</v>
      </c>
      <c r="AK1135" s="137" t="b">
        <f t="shared" si="196"/>
        <v>0</v>
      </c>
      <c r="AL1135" s="137" t="b">
        <f t="shared" si="197"/>
        <v>1</v>
      </c>
      <c r="AM1135" s="137" t="b">
        <f>AND(AK1135,$V1135&lt;=Synthèse!$B$44)</f>
        <v>0</v>
      </c>
      <c r="AN1135" s="137" t="b">
        <f>AND(AL1135,$V1135&lt;=Synthèse!$B$44)</f>
        <v>0</v>
      </c>
    </row>
    <row r="1136" spans="1:40">
      <c r="A1136" s="17">
        <v>619124</v>
      </c>
      <c r="B1136" t="str">
        <f ca="1">VLOOKUP(A1136,'Fichier FI (en entrée)'!B:AH,3,0)</f>
        <v>ZGNXKOGWOH</v>
      </c>
      <c r="C1136">
        <f t="shared" si="187"/>
        <v>379</v>
      </c>
      <c r="D1136">
        <f t="shared" si="188"/>
        <v>14.26</v>
      </c>
      <c r="E1136" s="14" t="str">
        <f>VLOOKUP(A1136,'Fichier FI (en entrée)'!B:AH,2,0)</f>
        <v>EV</v>
      </c>
      <c r="F1136" s="14" t="b">
        <f t="shared" si="189"/>
        <v>1</v>
      </c>
      <c r="G1136" s="14" t="b">
        <f>IFERROR(VLOOKUP(A1136,'Calculs FA (auto)'!A:F,6,0),FALSE)</f>
        <v>0</v>
      </c>
      <c r="H1136" s="14" t="b">
        <f t="shared" si="190"/>
        <v>0</v>
      </c>
      <c r="I1136" s="16">
        <f>IFERROR(VLOOKUP(A1136,'Moyennes FI (en entrée)'!B:N,7,0),"")</f>
        <v>11.26</v>
      </c>
      <c r="J1136" s="16">
        <f>IFERROR(VLOOKUP(VLOOKUP(A1136,'Fichier FI (en entrée)'!B:AH,33,0),Modificateurs!A$2:B$5,2,0),0)</f>
        <v>1</v>
      </c>
      <c r="K1136" s="16">
        <f>IFERROR(VLOOKUP(VLOOKUP(A1136,'Redoub FI (en entrée)'!B:N,7,0),Modificateurs!A$8:B$11,2,0),0)</f>
        <v>0</v>
      </c>
      <c r="L1136" s="16">
        <f>IFERROR(VLOOKUP(M1136,Modificateurs!D$1:E$94,2,0),0)</f>
        <v>2</v>
      </c>
      <c r="M1136" t="str">
        <f>VLOOKUP(A1136,'Fichier FI (en entrée)'!B:AH,16,0)&amp;" "&amp;VLOOKUP(A1136,'Fichier FI (en entrée)'!B:AH,20,0)&amp;" "&amp;VLOOKUP(A1136,'Fichier FI (en entrée)'!B:AH,27,0)&amp;" "&amp;VLOOKUP(A1136,'Fichier FI (en entrée)'!B:AH,29,0)</f>
        <v xml:space="preserve">STI2D Système informatique et numérique  </v>
      </c>
      <c r="N1136" t="str">
        <f>VLOOKUP(A1136,'Fichier FI (en entrée)'!B:AH,8,0)</f>
        <v>En Terminale</v>
      </c>
      <c r="O1136" t="b">
        <f>AND(C1136&gt;Synthèse!B$8,C1136&lt;Synthèse!B$10,NOT(Y1136))</f>
        <v>0</v>
      </c>
      <c r="P1136" t="s">
        <v>84</v>
      </c>
      <c r="Q1136" s="60">
        <f>ROUNDUP(C1136/(Synthèse!$B$4+Synthèse!$B$1)*8,0)</f>
        <v>2</v>
      </c>
      <c r="R1136" s="60">
        <f>IFERROR(VLOOKUP(A1136,'Evaluations (formulaire)'!A:P,6,0)+VLOOKUP(A1136,'Evaluations (formulaire)'!A:P,7,0),0)</f>
        <v>0</v>
      </c>
      <c r="S1136" s="60">
        <f>IFERROR(VLOOKUP(A1136,'Evaluations (formulaire)'!A:P,8,0),0)</f>
        <v>0</v>
      </c>
      <c r="T1136" s="60">
        <f>IF(AND(ISBLANK(P1136),Q1136&lt;=2),Synthèse!$B$41,IF(AND(ISBLANK(P1136),Q1136&gt;=7),Synthèse!$C$41,R1136+S1136))</f>
        <v>0</v>
      </c>
      <c r="U1136" s="60">
        <f t="shared" si="191"/>
        <v>14.26</v>
      </c>
      <c r="V1136" s="60">
        <f t="shared" si="192"/>
        <v>379</v>
      </c>
      <c r="X1136" s="26">
        <v>932</v>
      </c>
      <c r="Y1136" s="26" t="b">
        <f>IFERROR(VLOOKUP(A1136,'Calculs FA (auto)'!A:O,15,0),FALSE)</f>
        <v>0</v>
      </c>
      <c r="Z1136" s="26">
        <f>IFERROR(VLOOKUP(A1136,'Evaluations (formulaire)'!A:M,9,0),0)</f>
        <v>0</v>
      </c>
      <c r="AA1136" s="135" t="b">
        <v>0</v>
      </c>
      <c r="AB1136" s="135" t="b">
        <v>1</v>
      </c>
      <c r="AC1136" s="135" t="b">
        <f t="shared" si="193"/>
        <v>0</v>
      </c>
      <c r="AD1136" s="135" t="b">
        <f t="shared" si="194"/>
        <v>1</v>
      </c>
      <c r="AE1136" s="135" t="b">
        <f t="shared" si="195"/>
        <v>0</v>
      </c>
      <c r="AF1136" s="135" t="b">
        <f>AND(AC1136,$V1136&lt;=Synthèse!$B$44)</f>
        <v>0</v>
      </c>
      <c r="AG1136" s="135" t="b">
        <f>AND(AD1136,$V1136&lt;=Synthèse!$B$44)</f>
        <v>1</v>
      </c>
      <c r="AH1136" s="135" t="b">
        <f>AND(AE1136,$V1136&lt;=Synthèse!$B$44)</f>
        <v>0</v>
      </c>
      <c r="AI1136" s="137" t="b">
        <v>0</v>
      </c>
      <c r="AJ1136" s="137" t="b">
        <v>0</v>
      </c>
      <c r="AK1136" s="137" t="b">
        <f t="shared" si="196"/>
        <v>0</v>
      </c>
      <c r="AL1136" s="137" t="b">
        <f t="shared" si="197"/>
        <v>0</v>
      </c>
      <c r="AM1136" s="137" t="b">
        <f>AND(AK1136,$V1136&lt;=Synthèse!$B$44)</f>
        <v>0</v>
      </c>
      <c r="AN1136" s="137" t="b">
        <f>AND(AL1136,$V1136&lt;=Synthèse!$B$44)</f>
        <v>0</v>
      </c>
    </row>
    <row r="1137" spans="1:40">
      <c r="A1137" s="17">
        <v>619217</v>
      </c>
      <c r="B1137" t="str">
        <f ca="1">VLOOKUP(A1137,'Fichier FI (en entrée)'!B:AH,3,0)</f>
        <v>DVBWPZGNSG</v>
      </c>
      <c r="C1137">
        <f t="shared" si="187"/>
        <v>811</v>
      </c>
      <c r="D1137">
        <f t="shared" si="188"/>
        <v>11.63</v>
      </c>
      <c r="E1137" s="14" t="str">
        <f>VLOOKUP(A1137,'Fichier FI (en entrée)'!B:AH,2,0)</f>
        <v>EV</v>
      </c>
      <c r="F1137" s="14" t="b">
        <f t="shared" si="189"/>
        <v>1</v>
      </c>
      <c r="G1137" s="14" t="b">
        <f>IFERROR(VLOOKUP(A1137,'Calculs FA (auto)'!A:F,6,0),FALSE)</f>
        <v>0</v>
      </c>
      <c r="H1137" s="14" t="b">
        <f t="shared" si="190"/>
        <v>0</v>
      </c>
      <c r="I1137" s="16">
        <f>IFERROR(VLOOKUP(A1137,'Moyennes FI (en entrée)'!B:N,7,0),"")</f>
        <v>9.6300000000000008</v>
      </c>
      <c r="J1137" s="16">
        <f>IFERROR(VLOOKUP(VLOOKUP(A1137,'Fichier FI (en entrée)'!B:AH,33,0),Modificateurs!A$2:B$5,2,0),0)</f>
        <v>0</v>
      </c>
      <c r="K1137" s="16">
        <f>IFERROR(VLOOKUP(VLOOKUP(A1137,'Redoub FI (en entrée)'!B:N,7,0),Modificateurs!A$8:B$11,2,0),0)</f>
        <v>0</v>
      </c>
      <c r="L1137" s="16">
        <f>IFERROR(VLOOKUP(M1137,Modificateurs!D$1:E$94,2,0),0)</f>
        <v>2</v>
      </c>
      <c r="M1137" t="str">
        <f>VLOOKUP(A1137,'Fichier FI (en entrée)'!B:AH,16,0)&amp;" "&amp;VLOOKUP(A1137,'Fichier FI (en entrée)'!B:AH,20,0)&amp;" "&amp;VLOOKUP(A1137,'Fichier FI (en entrée)'!B:AH,27,0)&amp;" "&amp;VLOOKUP(A1137,'Fichier FI (en entrée)'!B:AH,29,0)</f>
        <v xml:space="preserve">S Mathématiques  </v>
      </c>
      <c r="N1137" t="str">
        <f>VLOOKUP(A1137,'Fichier FI (en entrée)'!B:AH,8,0)</f>
        <v>En Terminale</v>
      </c>
      <c r="O1137" t="b">
        <f>AND(C1137&gt;Synthèse!B$8,C1137&lt;Synthèse!B$10,NOT(Y1137))</f>
        <v>1</v>
      </c>
      <c r="P1137" s="17" t="s">
        <v>2267</v>
      </c>
      <c r="Q1137" s="60">
        <f>ROUNDUP(C1137/(Synthèse!$B$4+Synthèse!$B$1)*8,0)</f>
        <v>4</v>
      </c>
      <c r="R1137" s="60">
        <f>IFERROR(VLOOKUP(A1137,'Evaluations (formulaire)'!A:P,6,0)+VLOOKUP(A1137,'Evaluations (formulaire)'!A:P,7,0),0)</f>
        <v>0</v>
      </c>
      <c r="S1137" s="60">
        <f>IFERROR(VLOOKUP(A1137,'Evaluations (formulaire)'!A:P,8,0),0)</f>
        <v>0</v>
      </c>
      <c r="T1137" s="60">
        <f>IF(AND(ISBLANK(P1137),Q1137&lt;=2),Synthèse!$B$41,IF(AND(ISBLANK(P1137),Q1137&gt;=7),Synthèse!$C$41,R1137+S1137))</f>
        <v>0</v>
      </c>
      <c r="U1137" s="60">
        <f t="shared" si="191"/>
        <v>11.63</v>
      </c>
      <c r="V1137" s="60">
        <f t="shared" si="192"/>
        <v>811</v>
      </c>
      <c r="X1137" s="26">
        <v>1286</v>
      </c>
      <c r="Y1137" s="26" t="b">
        <f>IFERROR(VLOOKUP(A1137,'Calculs FA (auto)'!A:O,15,0),FALSE)</f>
        <v>0</v>
      </c>
      <c r="Z1137" s="26">
        <f>IFERROR(VLOOKUP(A1137,'Evaluations (formulaire)'!A:M,9,0),0)</f>
        <v>0</v>
      </c>
      <c r="AA1137" s="135" t="b">
        <v>1</v>
      </c>
      <c r="AB1137" s="135" t="b">
        <v>0</v>
      </c>
      <c r="AC1137" s="135" t="b">
        <f t="shared" si="193"/>
        <v>1</v>
      </c>
      <c r="AD1137" s="135" t="b">
        <f t="shared" si="194"/>
        <v>0</v>
      </c>
      <c r="AE1137" s="135" t="b">
        <f t="shared" si="195"/>
        <v>0</v>
      </c>
      <c r="AF1137" s="135" t="b">
        <f>AND(AC1137,$V1137&lt;=Synthèse!$B$44)</f>
        <v>0</v>
      </c>
      <c r="AG1137" s="135" t="b">
        <f>AND(AD1137,$V1137&lt;=Synthèse!$B$44)</f>
        <v>0</v>
      </c>
      <c r="AH1137" s="135" t="b">
        <f>AND(AE1137,$V1137&lt;=Synthèse!$B$44)</f>
        <v>0</v>
      </c>
      <c r="AI1137" s="137" t="b">
        <v>0</v>
      </c>
      <c r="AJ1137" s="137" t="b">
        <v>1</v>
      </c>
      <c r="AK1137" s="137" t="b">
        <f t="shared" si="196"/>
        <v>0</v>
      </c>
      <c r="AL1137" s="137" t="b">
        <f t="shared" si="197"/>
        <v>1</v>
      </c>
      <c r="AM1137" s="137" t="b">
        <f>AND(AK1137,$V1137&lt;=Synthèse!$B$44)</f>
        <v>0</v>
      </c>
      <c r="AN1137" s="137" t="b">
        <f>AND(AL1137,$V1137&lt;=Synthèse!$B$44)</f>
        <v>0</v>
      </c>
    </row>
    <row r="1138" spans="1:40">
      <c r="A1138" s="17">
        <v>619273</v>
      </c>
      <c r="B1138" t="str">
        <f ca="1">VLOOKUP(A1138,'Fichier FI (en entrée)'!B:AH,3,0)</f>
        <v>YOPFFMQTTS</v>
      </c>
      <c r="C1138">
        <f t="shared" si="187"/>
        <v>11</v>
      </c>
      <c r="D1138">
        <f t="shared" si="188"/>
        <v>19.619999999999997</v>
      </c>
      <c r="E1138" s="14" t="str">
        <f>VLOOKUP(A1138,'Fichier FI (en entrée)'!B:AH,2,0)</f>
        <v>EV</v>
      </c>
      <c r="F1138" s="14" t="b">
        <f t="shared" si="189"/>
        <v>1</v>
      </c>
      <c r="G1138" s="14" t="b">
        <f>IFERROR(VLOOKUP(A1138,'Calculs FA (auto)'!A:F,6,0),FALSE)</f>
        <v>0</v>
      </c>
      <c r="H1138" s="14" t="b">
        <f t="shared" si="190"/>
        <v>0</v>
      </c>
      <c r="I1138" s="16">
        <f>IFERROR(VLOOKUP(A1138,'Moyennes FI (en entrée)'!B:N,7,0),"")</f>
        <v>14.62</v>
      </c>
      <c r="J1138" s="16">
        <f>IFERROR(VLOOKUP(VLOOKUP(A1138,'Fichier FI (en entrée)'!B:AH,33,0),Modificateurs!A$2:B$5,2,0),0)</f>
        <v>3</v>
      </c>
      <c r="K1138" s="16">
        <f>IFERROR(VLOOKUP(VLOOKUP(A1138,'Redoub FI (en entrée)'!B:N,7,0),Modificateurs!A$8:B$11,2,0),0)</f>
        <v>0</v>
      </c>
      <c r="L1138" s="16">
        <f>IFERROR(VLOOKUP(M1138,Modificateurs!D$1:E$94,2,0),0)</f>
        <v>2</v>
      </c>
      <c r="M1138" t="str">
        <f>VLOOKUP(A1138,'Fichier FI (en entrée)'!B:AH,16,0)&amp;" "&amp;VLOOKUP(A1138,'Fichier FI (en entrée)'!B:AH,20,0)&amp;" "&amp;VLOOKUP(A1138,'Fichier FI (en entrée)'!B:AH,27,0)&amp;" "&amp;VLOOKUP(A1138,'Fichier FI (en entrée)'!B:AH,29,0)</f>
        <v xml:space="preserve">STI2D Système informatique et numérique  </v>
      </c>
      <c r="N1138" t="str">
        <f>VLOOKUP(A1138,'Fichier FI (en entrée)'!B:AH,8,0)</f>
        <v>En Terminale</v>
      </c>
      <c r="O1138" t="b">
        <f>AND(C1138&gt;Synthèse!B$8,C1138&lt;Synthèse!B$10,NOT(Y1138))</f>
        <v>0</v>
      </c>
      <c r="P1138" t="s">
        <v>2285</v>
      </c>
      <c r="Q1138" s="60">
        <f>ROUNDUP(C1138/(Synthèse!$B$4+Synthèse!$B$1)*8,0)</f>
        <v>1</v>
      </c>
      <c r="R1138" s="60">
        <f>IFERROR(VLOOKUP(A1138,'Evaluations (formulaire)'!A:P,6,0)+VLOOKUP(A1138,'Evaluations (formulaire)'!A:P,7,0),0)</f>
        <v>0</v>
      </c>
      <c r="S1138" s="60">
        <f>IFERROR(VLOOKUP(A1138,'Evaluations (formulaire)'!A:P,8,0),0)</f>
        <v>0</v>
      </c>
      <c r="T1138" s="60">
        <f>IF(AND(ISBLANK(P1138),Q1138&lt;=2),Synthèse!$B$41,IF(AND(ISBLANK(P1138),Q1138&gt;=7),Synthèse!$C$41,R1138+S1138))</f>
        <v>0</v>
      </c>
      <c r="U1138" s="60">
        <f t="shared" si="191"/>
        <v>19.619999999999997</v>
      </c>
      <c r="V1138" s="60">
        <f t="shared" si="192"/>
        <v>11</v>
      </c>
      <c r="X1138" s="26">
        <v>1838</v>
      </c>
      <c r="Y1138" s="26" t="b">
        <f>IFERROR(VLOOKUP(A1138,'Calculs FA (auto)'!A:O,15,0),FALSE)</f>
        <v>0</v>
      </c>
      <c r="Z1138" s="26">
        <f>IFERROR(VLOOKUP(A1138,'Evaluations (formulaire)'!A:M,9,0),0)</f>
        <v>0</v>
      </c>
      <c r="AA1138" s="135" t="b">
        <v>1</v>
      </c>
      <c r="AB1138" s="135" t="b">
        <v>0</v>
      </c>
      <c r="AC1138" s="135" t="b">
        <f t="shared" si="193"/>
        <v>1</v>
      </c>
      <c r="AD1138" s="135" t="b">
        <f t="shared" si="194"/>
        <v>0</v>
      </c>
      <c r="AE1138" s="135" t="b">
        <f t="shared" si="195"/>
        <v>0</v>
      </c>
      <c r="AF1138" s="135" t="b">
        <f>AND(AC1138,$V1138&lt;=Synthèse!$B$44)</f>
        <v>1</v>
      </c>
      <c r="AG1138" s="135" t="b">
        <f>AND(AD1138,$V1138&lt;=Synthèse!$B$44)</f>
        <v>0</v>
      </c>
      <c r="AH1138" s="135" t="b">
        <f>AND(AE1138,$V1138&lt;=Synthèse!$B$44)</f>
        <v>0</v>
      </c>
      <c r="AI1138" s="137" t="b">
        <v>0</v>
      </c>
      <c r="AJ1138" s="137" t="b">
        <v>1</v>
      </c>
      <c r="AK1138" s="137" t="b">
        <f t="shared" si="196"/>
        <v>0</v>
      </c>
      <c r="AL1138" s="137" t="b">
        <f t="shared" si="197"/>
        <v>1</v>
      </c>
      <c r="AM1138" s="137" t="b">
        <f>AND(AK1138,$V1138&lt;=Synthèse!$B$44)</f>
        <v>0</v>
      </c>
      <c r="AN1138" s="137" t="b">
        <f>AND(AL1138,$V1138&lt;=Synthèse!$B$44)</f>
        <v>1</v>
      </c>
    </row>
    <row r="1139" spans="1:40">
      <c r="A1139" s="17">
        <v>619380</v>
      </c>
      <c r="B1139" t="str">
        <f ca="1">VLOOKUP(A1139,'Fichier FI (en entrée)'!B:AH,3,0)</f>
        <v>UCCHCIDQJD</v>
      </c>
      <c r="C1139">
        <f t="shared" si="187"/>
        <v>336</v>
      </c>
      <c r="D1139">
        <f t="shared" si="188"/>
        <v>14.58</v>
      </c>
      <c r="E1139" s="14" t="str">
        <f>VLOOKUP(A1139,'Fichier FI (en entrée)'!B:AH,2,0)</f>
        <v>EV</v>
      </c>
      <c r="F1139" s="14" t="b">
        <f t="shared" si="189"/>
        <v>1</v>
      </c>
      <c r="G1139" s="14" t="b">
        <f>IFERROR(VLOOKUP(A1139,'Calculs FA (auto)'!A:F,6,0),FALSE)</f>
        <v>0</v>
      </c>
      <c r="H1139" s="14" t="b">
        <f t="shared" si="190"/>
        <v>0</v>
      </c>
      <c r="I1139" s="16">
        <f>IFERROR(VLOOKUP(A1139,'Moyennes FI (en entrée)'!B:N,7,0),"")</f>
        <v>11.58</v>
      </c>
      <c r="J1139" s="16">
        <f>IFERROR(VLOOKUP(VLOOKUP(A1139,'Fichier FI (en entrée)'!B:AH,33,0),Modificateurs!A$2:B$5,2,0),0)</f>
        <v>1</v>
      </c>
      <c r="K1139" s="16">
        <f>IFERROR(VLOOKUP(VLOOKUP(A1139,'Redoub FI (en entrée)'!B:N,7,0),Modificateurs!A$8:B$11,2,0),0)</f>
        <v>0</v>
      </c>
      <c r="L1139" s="16">
        <f>IFERROR(VLOOKUP(M1139,Modificateurs!D$1:E$94,2,0),0)</f>
        <v>2</v>
      </c>
      <c r="M1139" t="str">
        <f>VLOOKUP(A1139,'Fichier FI (en entrée)'!B:AH,16,0)&amp;" "&amp;VLOOKUP(A1139,'Fichier FI (en entrée)'!B:AH,20,0)&amp;" "&amp;VLOOKUP(A1139,'Fichier FI (en entrée)'!B:AH,27,0)&amp;" "&amp;VLOOKUP(A1139,'Fichier FI (en entrée)'!B:AH,29,0)</f>
        <v xml:space="preserve">S Physique-chimie  </v>
      </c>
      <c r="N1139" t="str">
        <f>VLOOKUP(A1139,'Fichier FI (en entrée)'!B:AH,8,0)</f>
        <v>En Terminale</v>
      </c>
      <c r="O1139" t="b">
        <f>AND(C1139&gt;Synthèse!B$8,C1139&lt;Synthèse!B$10,NOT(Y1139))</f>
        <v>0</v>
      </c>
      <c r="P1139" t="s">
        <v>2264</v>
      </c>
      <c r="Q1139" s="60">
        <f>ROUNDUP(C1139/(Synthèse!$B$4+Synthèse!$B$1)*8,0)</f>
        <v>2</v>
      </c>
      <c r="R1139" s="60">
        <f>IFERROR(VLOOKUP(A1139,'Evaluations (formulaire)'!A:P,6,0)+VLOOKUP(A1139,'Evaluations (formulaire)'!A:P,7,0),0)</f>
        <v>0</v>
      </c>
      <c r="S1139" s="60">
        <f>IFERROR(VLOOKUP(A1139,'Evaluations (formulaire)'!A:P,8,0),0)</f>
        <v>0</v>
      </c>
      <c r="T1139" s="60">
        <f>IF(AND(ISBLANK(P1139),Q1139&lt;=2),Synthèse!$B$41,IF(AND(ISBLANK(P1139),Q1139&gt;=7),Synthèse!$C$41,R1139+S1139))</f>
        <v>0</v>
      </c>
      <c r="U1139" s="60">
        <f t="shared" si="191"/>
        <v>14.58</v>
      </c>
      <c r="V1139" s="60">
        <f t="shared" si="192"/>
        <v>336</v>
      </c>
      <c r="X1139" s="26">
        <v>386</v>
      </c>
      <c r="Y1139" s="26" t="b">
        <f>IFERROR(VLOOKUP(A1139,'Calculs FA (auto)'!A:O,15,0),FALSE)</f>
        <v>0</v>
      </c>
      <c r="Z1139" s="26">
        <f>IFERROR(VLOOKUP(A1139,'Evaluations (formulaire)'!A:M,9,0),0)</f>
        <v>0</v>
      </c>
      <c r="AA1139" s="135" t="b">
        <v>1</v>
      </c>
      <c r="AB1139" s="135" t="b">
        <v>0</v>
      </c>
      <c r="AC1139" s="135" t="b">
        <f t="shared" si="193"/>
        <v>1</v>
      </c>
      <c r="AD1139" s="135" t="b">
        <f t="shared" si="194"/>
        <v>0</v>
      </c>
      <c r="AE1139" s="135" t="b">
        <f t="shared" si="195"/>
        <v>0</v>
      </c>
      <c r="AF1139" s="135" t="b">
        <f>AND(AC1139,$V1139&lt;=Synthèse!$B$44)</f>
        <v>1</v>
      </c>
      <c r="AG1139" s="135" t="b">
        <f>AND(AD1139,$V1139&lt;=Synthèse!$B$44)</f>
        <v>0</v>
      </c>
      <c r="AH1139" s="135" t="b">
        <f>AND(AE1139,$V1139&lt;=Synthèse!$B$44)</f>
        <v>0</v>
      </c>
      <c r="AI1139" s="137" t="b">
        <v>0</v>
      </c>
      <c r="AJ1139" s="137" t="b">
        <v>1</v>
      </c>
      <c r="AK1139" s="137" t="b">
        <f t="shared" si="196"/>
        <v>0</v>
      </c>
      <c r="AL1139" s="137" t="b">
        <f t="shared" si="197"/>
        <v>1</v>
      </c>
      <c r="AM1139" s="137" t="b">
        <f>AND(AK1139,$V1139&lt;=Synthèse!$B$44)</f>
        <v>0</v>
      </c>
      <c r="AN1139" s="137" t="b">
        <f>AND(AL1139,$V1139&lt;=Synthèse!$B$44)</f>
        <v>1</v>
      </c>
    </row>
    <row r="1140" spans="1:40">
      <c r="A1140" s="17">
        <v>620082</v>
      </c>
      <c r="B1140" t="str">
        <f ca="1">VLOOKUP(A1140,'Fichier FI (en entrée)'!B:AH,3,0)</f>
        <v>HSAFDAKXNT</v>
      </c>
      <c r="C1140">
        <f t="shared" si="187"/>
        <v>1151</v>
      </c>
      <c r="D1140">
        <f t="shared" si="188"/>
        <v>8.64</v>
      </c>
      <c r="E1140" s="14" t="str">
        <f>VLOOKUP(A1140,'Fichier FI (en entrée)'!B:AH,2,0)</f>
        <v>EV</v>
      </c>
      <c r="F1140" s="14" t="b">
        <f t="shared" si="189"/>
        <v>1</v>
      </c>
      <c r="G1140" s="14" t="b">
        <f>IFERROR(VLOOKUP(A1140,'Calculs FA (auto)'!A:F,6,0),FALSE)</f>
        <v>0</v>
      </c>
      <c r="H1140" s="14" t="b">
        <f t="shared" si="190"/>
        <v>0</v>
      </c>
      <c r="I1140" s="16">
        <f>IFERROR(VLOOKUP(A1140,'Moyennes FI (en entrée)'!B:N,7,0),"")</f>
        <v>10.64</v>
      </c>
      <c r="J1140" s="16">
        <f>IFERROR(VLOOKUP(VLOOKUP(A1140,'Fichier FI (en entrée)'!B:AH,33,0),Modificateurs!A$2:B$5,2,0),0)</f>
        <v>1</v>
      </c>
      <c r="K1140" s="16">
        <f>IFERROR(VLOOKUP(VLOOKUP(A1140,'Redoub FI (en entrée)'!B:N,7,0),Modificateurs!A$8:B$11,2,0),0)</f>
        <v>0</v>
      </c>
      <c r="L1140" s="16">
        <f>IFERROR(VLOOKUP(M1140,Modificateurs!D$1:E$94,2,0),0)</f>
        <v>-3</v>
      </c>
      <c r="M1140" t="str">
        <f>VLOOKUP(A1140,'Fichier FI (en entrée)'!B:AH,16,0)&amp;" "&amp;VLOOKUP(A1140,'Fichier FI (en entrée)'!B:AH,20,0)&amp;" "&amp;VLOOKUP(A1140,'Fichier FI (en entrée)'!B:AH,27,0)&amp;" "&amp;VLOOKUP(A1140,'Fichier FI (en entrée)'!B:AH,29,0)</f>
        <v xml:space="preserve">ES Mathématiques  </v>
      </c>
      <c r="N1140" t="str">
        <f>VLOOKUP(A1140,'Fichier FI (en entrée)'!B:AH,8,0)</f>
        <v>En Terminale</v>
      </c>
      <c r="O1140" t="b">
        <f>AND(C1140&gt;Synthèse!B$8,C1140&lt;Synthèse!B$10,NOT(Y1140))</f>
        <v>1</v>
      </c>
      <c r="Q1140" s="60">
        <f>ROUNDUP(C1140/(Synthèse!$B$4+Synthèse!$B$1)*8,0)</f>
        <v>6</v>
      </c>
      <c r="R1140" s="60">
        <f>IFERROR(VLOOKUP(A1140,'Evaluations (formulaire)'!A:P,6,0)+VLOOKUP(A1140,'Evaluations (formulaire)'!A:P,7,0),0)</f>
        <v>0</v>
      </c>
      <c r="S1140" s="60">
        <f>IFERROR(VLOOKUP(A1140,'Evaluations (formulaire)'!A:P,8,0),0)</f>
        <v>0</v>
      </c>
      <c r="T1140" s="60">
        <f>IF(AND(ISBLANK(P1140),Q1140&lt;=2),Synthèse!$B$41,IF(AND(ISBLANK(P1140),Q1140&gt;=7),Synthèse!$C$41,R1140+S1140))</f>
        <v>0</v>
      </c>
      <c r="U1140" s="60">
        <f t="shared" si="191"/>
        <v>8.64</v>
      </c>
      <c r="V1140" s="60">
        <f t="shared" si="192"/>
        <v>1149</v>
      </c>
      <c r="X1140" s="26">
        <v>1466</v>
      </c>
      <c r="Y1140" s="26" t="b">
        <f>IFERROR(VLOOKUP(A1140,'Calculs FA (auto)'!A:O,15,0),FALSE)</f>
        <v>0</v>
      </c>
      <c r="Z1140" s="26">
        <f>IFERROR(VLOOKUP(A1140,'Evaluations (formulaire)'!A:M,9,0),0)</f>
        <v>0</v>
      </c>
      <c r="AA1140" s="135" t="b">
        <v>1</v>
      </c>
      <c r="AB1140" s="135" t="b">
        <v>0</v>
      </c>
      <c r="AC1140" s="135" t="b">
        <f t="shared" si="193"/>
        <v>1</v>
      </c>
      <c r="AD1140" s="135" t="b">
        <f t="shared" si="194"/>
        <v>0</v>
      </c>
      <c r="AE1140" s="135" t="b">
        <f t="shared" si="195"/>
        <v>0</v>
      </c>
      <c r="AF1140" s="135" t="b">
        <f>AND(AC1140,$V1140&lt;=Synthèse!$B$44)</f>
        <v>0</v>
      </c>
      <c r="AG1140" s="135" t="b">
        <f>AND(AD1140,$V1140&lt;=Synthèse!$B$44)</f>
        <v>0</v>
      </c>
      <c r="AH1140" s="135" t="b">
        <f>AND(AE1140,$V1140&lt;=Synthèse!$B$44)</f>
        <v>0</v>
      </c>
      <c r="AI1140" s="137" t="b">
        <v>0</v>
      </c>
      <c r="AJ1140" s="137" t="b">
        <v>1</v>
      </c>
      <c r="AK1140" s="137" t="b">
        <f t="shared" si="196"/>
        <v>0</v>
      </c>
      <c r="AL1140" s="137" t="b">
        <f t="shared" si="197"/>
        <v>1</v>
      </c>
      <c r="AM1140" s="137" t="b">
        <f>AND(AK1140,$V1140&lt;=Synthèse!$B$44)</f>
        <v>0</v>
      </c>
      <c r="AN1140" s="137" t="b">
        <f>AND(AL1140,$V1140&lt;=Synthèse!$B$44)</f>
        <v>0</v>
      </c>
    </row>
    <row r="1141" spans="1:40">
      <c r="A1141" s="17">
        <v>624064</v>
      </c>
      <c r="B1141" t="str">
        <f ca="1">VLOOKUP(A1141,'Fichier FI (en entrée)'!B:AH,3,0)</f>
        <v>LNDWQUGHGJ</v>
      </c>
      <c r="C1141">
        <f t="shared" si="187"/>
        <v>690</v>
      </c>
      <c r="D1141">
        <f t="shared" si="188"/>
        <v>12.27</v>
      </c>
      <c r="E1141" s="14" t="str">
        <f>VLOOKUP(A1141,'Fichier FI (en entrée)'!B:AH,2,0)</f>
        <v>EV</v>
      </c>
      <c r="F1141" s="14" t="b">
        <f t="shared" si="189"/>
        <v>1</v>
      </c>
      <c r="G1141" s="14" t="b">
        <f>IFERROR(VLOOKUP(A1141,'Calculs FA (auto)'!A:F,6,0),FALSE)</f>
        <v>0</v>
      </c>
      <c r="H1141" s="14" t="b">
        <f t="shared" si="190"/>
        <v>0</v>
      </c>
      <c r="I1141" s="16">
        <f>IFERROR(VLOOKUP(A1141,'Moyennes FI (en entrée)'!B:N,7,0),"")</f>
        <v>12.27</v>
      </c>
      <c r="J1141" s="16">
        <f>IFERROR(VLOOKUP(VLOOKUP(A1141,'Fichier FI (en entrée)'!B:AH,33,0),Modificateurs!A$2:B$5,2,0),0)</f>
        <v>3</v>
      </c>
      <c r="K1141" s="16">
        <f>IFERROR(VLOOKUP(VLOOKUP(A1141,'Redoub FI (en entrée)'!B:N,7,0),Modificateurs!A$8:B$11,2,0),0)</f>
        <v>0</v>
      </c>
      <c r="L1141" s="16">
        <f>IFERROR(VLOOKUP(M1141,Modificateurs!D$1:E$94,2,0),0)</f>
        <v>-3</v>
      </c>
      <c r="M1141" t="str">
        <f>VLOOKUP(A1141,'Fichier FI (en entrée)'!B:AH,16,0)&amp;" "&amp;VLOOKUP(A1141,'Fichier FI (en entrée)'!B:AH,20,0)&amp;" "&amp;VLOOKUP(A1141,'Fichier FI (en entrée)'!B:AH,27,0)&amp;" "&amp;VLOOKUP(A1141,'Fichier FI (en entrée)'!B:AH,29,0)</f>
        <v xml:space="preserve">ES Mathématiques  </v>
      </c>
      <c r="N1141" t="str">
        <f>VLOOKUP(A1141,'Fichier FI (en entrée)'!B:AH,8,0)</f>
        <v>En Terminale</v>
      </c>
      <c r="O1141" t="b">
        <f>AND(C1141&gt;Synthèse!B$8,C1141&lt;Synthèse!B$10,NOT(Y1141))</f>
        <v>1</v>
      </c>
      <c r="P1141" t="s">
        <v>2264</v>
      </c>
      <c r="Q1141" s="60">
        <f>ROUNDUP(C1141/(Synthèse!$B$4+Synthèse!$B$1)*8,0)</f>
        <v>4</v>
      </c>
      <c r="R1141" s="60">
        <f>IFERROR(VLOOKUP(A1141,'Evaluations (formulaire)'!A:P,6,0)+VLOOKUP(A1141,'Evaluations (formulaire)'!A:P,7,0),0)</f>
        <v>0</v>
      </c>
      <c r="S1141" s="60">
        <f>IFERROR(VLOOKUP(A1141,'Evaluations (formulaire)'!A:P,8,0),0)</f>
        <v>0</v>
      </c>
      <c r="T1141" s="60">
        <f>IF(AND(ISBLANK(P1141),Q1141&lt;=2),Synthèse!$B$41,IF(AND(ISBLANK(P1141),Q1141&gt;=7),Synthèse!$C$41,R1141+S1141))</f>
        <v>0</v>
      </c>
      <c r="U1141" s="60">
        <f t="shared" si="191"/>
        <v>12.27</v>
      </c>
      <c r="V1141" s="60">
        <f t="shared" si="192"/>
        <v>690</v>
      </c>
      <c r="X1141" s="26">
        <v>131</v>
      </c>
      <c r="Y1141" s="26" t="b">
        <f>IFERROR(VLOOKUP(A1141,'Calculs FA (auto)'!A:O,15,0),FALSE)</f>
        <v>0</v>
      </c>
      <c r="Z1141" s="26">
        <f>IFERROR(VLOOKUP(A1141,'Evaluations (formulaire)'!A:M,9,0),0)</f>
        <v>0</v>
      </c>
      <c r="AA1141" s="135" t="b">
        <v>1</v>
      </c>
      <c r="AB1141" s="135" t="b">
        <v>0</v>
      </c>
      <c r="AC1141" s="135" t="b">
        <f t="shared" si="193"/>
        <v>1</v>
      </c>
      <c r="AD1141" s="135" t="b">
        <f t="shared" si="194"/>
        <v>0</v>
      </c>
      <c r="AE1141" s="135" t="b">
        <f t="shared" si="195"/>
        <v>0</v>
      </c>
      <c r="AF1141" s="135" t="b">
        <f>AND(AC1141,$V1141&lt;=Synthèse!$B$44)</f>
        <v>0</v>
      </c>
      <c r="AG1141" s="135" t="b">
        <f>AND(AD1141,$V1141&lt;=Synthèse!$B$44)</f>
        <v>0</v>
      </c>
      <c r="AH1141" s="135" t="b">
        <f>AND(AE1141,$V1141&lt;=Synthèse!$B$44)</f>
        <v>0</v>
      </c>
      <c r="AI1141" s="137" t="b">
        <v>0</v>
      </c>
      <c r="AJ1141" s="137" t="b">
        <v>1</v>
      </c>
      <c r="AK1141" s="137" t="b">
        <f t="shared" si="196"/>
        <v>0</v>
      </c>
      <c r="AL1141" s="137" t="b">
        <f t="shared" si="197"/>
        <v>1</v>
      </c>
      <c r="AM1141" s="137" t="b">
        <f>AND(AK1141,$V1141&lt;=Synthèse!$B$44)</f>
        <v>0</v>
      </c>
      <c r="AN1141" s="137" t="b">
        <f>AND(AL1141,$V1141&lt;=Synthèse!$B$44)</f>
        <v>0</v>
      </c>
    </row>
    <row r="1142" spans="1:40">
      <c r="A1142" s="17">
        <v>624193</v>
      </c>
      <c r="B1142" t="str">
        <f ca="1">VLOOKUP(A1142,'Fichier FI (en entrée)'!B:AH,3,0)</f>
        <v>BSQMTWEJUP</v>
      </c>
      <c r="C1142">
        <f t="shared" si="187"/>
        <v>235</v>
      </c>
      <c r="D1142">
        <f t="shared" si="188"/>
        <v>15.45</v>
      </c>
      <c r="E1142" s="14" t="str">
        <f>VLOOKUP(A1142,'Fichier FI (en entrée)'!B:AH,2,0)</f>
        <v>EV</v>
      </c>
      <c r="F1142" s="14" t="b">
        <f t="shared" si="189"/>
        <v>1</v>
      </c>
      <c r="G1142" s="14" t="b">
        <f>IFERROR(VLOOKUP(A1142,'Calculs FA (auto)'!A:F,6,0),FALSE)</f>
        <v>0</v>
      </c>
      <c r="H1142" s="14" t="b">
        <f t="shared" si="190"/>
        <v>0</v>
      </c>
      <c r="I1142" s="16">
        <f>IFERROR(VLOOKUP(A1142,'Moyennes FI (en entrée)'!B:N,7,0),"")</f>
        <v>11.45</v>
      </c>
      <c r="J1142" s="16">
        <f>IFERROR(VLOOKUP(VLOOKUP(A1142,'Fichier FI (en entrée)'!B:AH,33,0),Modificateurs!A$2:B$5,2,0),0)</f>
        <v>1</v>
      </c>
      <c r="K1142" s="16">
        <f>IFERROR(VLOOKUP(VLOOKUP(A1142,'Redoub FI (en entrée)'!B:N,7,0),Modificateurs!A$8:B$11,2,0),0)</f>
        <v>0</v>
      </c>
      <c r="L1142" s="16">
        <f>IFERROR(VLOOKUP(M1142,Modificateurs!D$1:E$94,2,0),0)</f>
        <v>3</v>
      </c>
      <c r="M1142" t="str">
        <f>VLOOKUP(A1142,'Fichier FI (en entrée)'!B:AH,16,0)&amp;" "&amp;VLOOKUP(A1142,'Fichier FI (en entrée)'!B:AH,20,0)&amp;" "&amp;VLOOKUP(A1142,'Fichier FI (en entrée)'!B:AH,27,0)&amp;" "&amp;VLOOKUP(A1142,'Fichier FI (en entrée)'!B:AH,29,0)</f>
        <v xml:space="preserve">S Informatique et Sciences du numérique  </v>
      </c>
      <c r="N1142" t="str">
        <f>VLOOKUP(A1142,'Fichier FI (en entrée)'!B:AH,8,0)</f>
        <v>En Terminale</v>
      </c>
      <c r="O1142" t="b">
        <f>AND(C1142&gt;Synthèse!B$8,C1142&lt;Synthèse!B$10,NOT(Y1142))</f>
        <v>0</v>
      </c>
      <c r="P1142" t="s">
        <v>2264</v>
      </c>
      <c r="Q1142" s="60">
        <f>ROUNDUP(C1142/(Synthèse!$B$4+Synthèse!$B$1)*8,0)</f>
        <v>2</v>
      </c>
      <c r="R1142" s="60">
        <f>IFERROR(VLOOKUP(A1142,'Evaluations (formulaire)'!A:P,6,0)+VLOOKUP(A1142,'Evaluations (formulaire)'!A:P,7,0),0)</f>
        <v>0</v>
      </c>
      <c r="S1142" s="60">
        <f>IFERROR(VLOOKUP(A1142,'Evaluations (formulaire)'!A:P,8,0),0)</f>
        <v>0</v>
      </c>
      <c r="T1142" s="60">
        <f>IF(AND(ISBLANK(P1142),Q1142&lt;=2),Synthèse!$B$41,IF(AND(ISBLANK(P1142),Q1142&gt;=7),Synthèse!$C$41,R1142+S1142))</f>
        <v>0</v>
      </c>
      <c r="U1142" s="60">
        <f t="shared" si="191"/>
        <v>15.45</v>
      </c>
      <c r="V1142" s="60">
        <f t="shared" si="192"/>
        <v>235</v>
      </c>
      <c r="X1142" s="26">
        <v>1079</v>
      </c>
      <c r="Y1142" s="26" t="b">
        <f>IFERROR(VLOOKUP(A1142,'Calculs FA (auto)'!A:O,15,0),FALSE)</f>
        <v>0</v>
      </c>
      <c r="Z1142" s="26">
        <f>IFERROR(VLOOKUP(A1142,'Evaluations (formulaire)'!A:M,9,0),0)</f>
        <v>0</v>
      </c>
      <c r="AA1142" s="135" t="b">
        <v>1</v>
      </c>
      <c r="AB1142" s="135" t="b">
        <v>0</v>
      </c>
      <c r="AC1142" s="135" t="b">
        <f t="shared" si="193"/>
        <v>1</v>
      </c>
      <c r="AD1142" s="135" t="b">
        <f t="shared" si="194"/>
        <v>0</v>
      </c>
      <c r="AE1142" s="135" t="b">
        <f t="shared" si="195"/>
        <v>0</v>
      </c>
      <c r="AF1142" s="135" t="b">
        <f>AND(AC1142,$V1142&lt;=Synthèse!$B$44)</f>
        <v>1</v>
      </c>
      <c r="AG1142" s="135" t="b">
        <f>AND(AD1142,$V1142&lt;=Synthèse!$B$44)</f>
        <v>0</v>
      </c>
      <c r="AH1142" s="135" t="b">
        <f>AND(AE1142,$V1142&lt;=Synthèse!$B$44)</f>
        <v>0</v>
      </c>
      <c r="AI1142" s="137" t="b">
        <v>0</v>
      </c>
      <c r="AJ1142" s="137" t="b">
        <v>1</v>
      </c>
      <c r="AK1142" s="137" t="b">
        <f t="shared" si="196"/>
        <v>0</v>
      </c>
      <c r="AL1142" s="137" t="b">
        <f t="shared" si="197"/>
        <v>1</v>
      </c>
      <c r="AM1142" s="137" t="b">
        <f>AND(AK1142,$V1142&lt;=Synthèse!$B$44)</f>
        <v>0</v>
      </c>
      <c r="AN1142" s="137" t="b">
        <f>AND(AL1142,$V1142&lt;=Synthèse!$B$44)</f>
        <v>1</v>
      </c>
    </row>
    <row r="1143" spans="1:40">
      <c r="A1143" s="17">
        <v>626161</v>
      </c>
      <c r="B1143" t="str">
        <f ca="1">VLOOKUP(A1143,'Fichier FI (en entrée)'!B:AH,3,0)</f>
        <v>UNEVCYBKML</v>
      </c>
      <c r="C1143">
        <f t="shared" si="187"/>
        <v>2097</v>
      </c>
      <c r="D1143">
        <f t="shared" si="188"/>
        <v>-100</v>
      </c>
      <c r="E1143" s="14" t="str">
        <f>VLOOKUP(A1143,'Fichier FI (en entrée)'!B:AH,2,0)</f>
        <v>ENV</v>
      </c>
      <c r="F1143" s="14" t="b">
        <f t="shared" si="189"/>
        <v>0</v>
      </c>
      <c r="G1143" s="14" t="b">
        <f>IFERROR(VLOOKUP(A1143,'Calculs FA (auto)'!A:F,6,0),FALSE)</f>
        <v>0</v>
      </c>
      <c r="H1143" s="14" t="b">
        <f t="shared" si="190"/>
        <v>0</v>
      </c>
      <c r="I1143" s="16" t="str">
        <f>IFERROR(VLOOKUP(A1143,'Moyennes FI (en entrée)'!B:N,7,0),"")</f>
        <v/>
      </c>
      <c r="J1143" s="16">
        <f>IFERROR(VLOOKUP(VLOOKUP(A1143,'Fichier FI (en entrée)'!B:AH,33,0),Modificateurs!A$2:B$5,2,0),0)</f>
        <v>1</v>
      </c>
      <c r="K1143" s="16">
        <f>IFERROR(VLOOKUP(VLOOKUP(A1143,'Redoub FI (en entrée)'!B:N,7,0),Modificateurs!A$8:B$11,2,0),0)</f>
        <v>0</v>
      </c>
      <c r="L1143" s="16">
        <f>IFERROR(VLOOKUP(M1143,Modificateurs!D$1:E$94,2,0),0)</f>
        <v>2</v>
      </c>
      <c r="M1143" t="str">
        <f>VLOOKUP(A1143,'Fichier FI (en entrée)'!B:AH,16,0)&amp;" "&amp;VLOOKUP(A1143,'Fichier FI (en entrée)'!B:AH,20,0)&amp;" "&amp;VLOOKUP(A1143,'Fichier FI (en entrée)'!B:AH,27,0)&amp;" "&amp;VLOOKUP(A1143,'Fichier FI (en entrée)'!B:AH,29,0)</f>
        <v xml:space="preserve">S Mathématiques  </v>
      </c>
      <c r="N1143" t="str">
        <f>VLOOKUP(A1143,'Fichier FI (en entrée)'!B:AH,8,0)</f>
        <v>En Terminale</v>
      </c>
      <c r="O1143" t="b">
        <f>AND(C1143&gt;Synthèse!B$8,C1143&lt;Synthèse!B$10,NOT(Y1143))</f>
        <v>0</v>
      </c>
      <c r="P1143" t="s">
        <v>2268</v>
      </c>
      <c r="Q1143" s="60">
        <f>ROUNDUP(C1143/(Synthèse!$B$4+Synthèse!$B$1)*8,0)</f>
        <v>10</v>
      </c>
      <c r="R1143" s="60">
        <f>IFERROR(VLOOKUP(A1143,'Evaluations (formulaire)'!A:P,6,0)+VLOOKUP(A1143,'Evaluations (formulaire)'!A:P,7,0),0)</f>
        <v>0</v>
      </c>
      <c r="S1143" s="60">
        <f>IFERROR(VLOOKUP(A1143,'Evaluations (formulaire)'!A:P,8,0),0)</f>
        <v>0</v>
      </c>
      <c r="T1143" s="60">
        <f>IF(AND(ISBLANK(P1143),Q1143&lt;=2),Synthèse!$B$41,IF(AND(ISBLANK(P1143),Q1143&gt;=7),Synthèse!$C$41,R1143+S1143))</f>
        <v>0</v>
      </c>
      <c r="U1143" s="60">
        <f t="shared" si="191"/>
        <v>-100</v>
      </c>
      <c r="V1143" s="60">
        <f t="shared" si="192"/>
        <v>2096</v>
      </c>
      <c r="X1143" s="26">
        <v>24</v>
      </c>
      <c r="Y1143" s="26" t="b">
        <f>IFERROR(VLOOKUP(A1143,'Calculs FA (auto)'!A:O,15,0),FALSE)</f>
        <v>0</v>
      </c>
      <c r="Z1143" s="26">
        <f>IFERROR(VLOOKUP(A1143,'Evaluations (formulaire)'!A:M,9,0),0)</f>
        <v>0</v>
      </c>
      <c r="AA1143" s="135" t="b">
        <v>1</v>
      </c>
      <c r="AB1143" s="135" t="b">
        <v>0</v>
      </c>
      <c r="AC1143" s="135" t="b">
        <f t="shared" si="193"/>
        <v>0</v>
      </c>
      <c r="AD1143" s="135" t="b">
        <f t="shared" si="194"/>
        <v>0</v>
      </c>
      <c r="AE1143" s="135" t="b">
        <f t="shared" si="195"/>
        <v>0</v>
      </c>
      <c r="AF1143" s="135" t="b">
        <f>AND(AC1143,$V1143&lt;=Synthèse!$B$44)</f>
        <v>0</v>
      </c>
      <c r="AG1143" s="135" t="b">
        <f>AND(AD1143,$V1143&lt;=Synthèse!$B$44)</f>
        <v>0</v>
      </c>
      <c r="AH1143" s="135" t="b">
        <f>AND(AE1143,$V1143&lt;=Synthèse!$B$44)</f>
        <v>0</v>
      </c>
      <c r="AI1143" s="137" t="b">
        <v>0</v>
      </c>
      <c r="AJ1143" s="137" t="b">
        <v>1</v>
      </c>
      <c r="AK1143" s="137" t="b">
        <f t="shared" si="196"/>
        <v>0</v>
      </c>
      <c r="AL1143" s="137" t="b">
        <f t="shared" si="197"/>
        <v>0</v>
      </c>
      <c r="AM1143" s="137" t="b">
        <f>AND(AK1143,$V1143&lt;=Synthèse!$B$44)</f>
        <v>0</v>
      </c>
      <c r="AN1143" s="137" t="b">
        <f>AND(AL1143,$V1143&lt;=Synthèse!$B$44)</f>
        <v>0</v>
      </c>
    </row>
    <row r="1144" spans="1:40">
      <c r="A1144" s="17">
        <v>626229</v>
      </c>
      <c r="B1144" t="str">
        <f ca="1">VLOOKUP(A1144,'Fichier FI (en entrée)'!B:AH,3,0)</f>
        <v>WGPTVACAAZ</v>
      </c>
      <c r="C1144">
        <f t="shared" si="187"/>
        <v>807</v>
      </c>
      <c r="D1144">
        <f t="shared" si="188"/>
        <v>11.65</v>
      </c>
      <c r="E1144" s="14" t="str">
        <f>VLOOKUP(A1144,'Fichier FI (en entrée)'!B:AH,2,0)</f>
        <v>EV</v>
      </c>
      <c r="F1144" s="14" t="b">
        <f t="shared" si="189"/>
        <v>1</v>
      </c>
      <c r="G1144" s="14" t="b">
        <f>IFERROR(VLOOKUP(A1144,'Calculs FA (auto)'!A:F,6,0),FALSE)</f>
        <v>1</v>
      </c>
      <c r="H1144" s="14" t="b">
        <f t="shared" si="190"/>
        <v>1</v>
      </c>
      <c r="I1144" s="16">
        <f>IFERROR(VLOOKUP(A1144,'Moyennes FI (en entrée)'!B:N,7,0),"")</f>
        <v>8.65</v>
      </c>
      <c r="J1144" s="16">
        <f>IFERROR(VLOOKUP(VLOOKUP(A1144,'Fichier FI (en entrée)'!B:AH,33,0),Modificateurs!A$2:B$5,2,0),0)</f>
        <v>0</v>
      </c>
      <c r="K1144" s="16">
        <f>IFERROR(VLOOKUP(VLOOKUP(A1144,'Redoub FI (en entrée)'!B:N,7,0),Modificateurs!A$8:B$11,2,0),0)</f>
        <v>0</v>
      </c>
      <c r="L1144" s="16">
        <f>IFERROR(VLOOKUP(M1144,Modificateurs!D$1:E$94,2,0),0)</f>
        <v>3</v>
      </c>
      <c r="M1144" t="str">
        <f>VLOOKUP(A1144,'Fichier FI (en entrée)'!B:AH,16,0)&amp;" "&amp;VLOOKUP(A1144,'Fichier FI (en entrée)'!B:AH,20,0)&amp;" "&amp;VLOOKUP(A1144,'Fichier FI (en entrée)'!B:AH,27,0)&amp;" "&amp;VLOOKUP(A1144,'Fichier FI (en entrée)'!B:AH,29,0)</f>
        <v xml:space="preserve">S Informatique et Sciences du numérique  </v>
      </c>
      <c r="N1144" t="str">
        <f>VLOOKUP(A1144,'Fichier FI (en entrée)'!B:AH,8,0)</f>
        <v>En Terminale</v>
      </c>
      <c r="O1144" t="b">
        <f>AND(C1144&gt;Synthèse!B$8,C1144&lt;Synthèse!B$10,NOT(Y1144))</f>
        <v>0</v>
      </c>
      <c r="P1144" t="s">
        <v>84</v>
      </c>
      <c r="Q1144" s="60">
        <f>ROUNDUP(C1144/(Synthèse!$B$4+Synthèse!$B$1)*8,0)</f>
        <v>4</v>
      </c>
      <c r="R1144" s="60">
        <f>IFERROR(VLOOKUP(A1144,'Evaluations (formulaire)'!A:P,6,0)+VLOOKUP(A1144,'Evaluations (formulaire)'!A:P,7,0),0)</f>
        <v>0</v>
      </c>
      <c r="S1144" s="60">
        <f>IFERROR(VLOOKUP(A1144,'Evaluations (formulaire)'!A:P,8,0),0)</f>
        <v>0</v>
      </c>
      <c r="T1144" s="60">
        <f>IF(AND(ISBLANK(P1144),Q1144&lt;=2),Synthèse!$B$41,IF(AND(ISBLANK(P1144),Q1144&gt;=7),Synthèse!$C$41,R1144+S1144))</f>
        <v>0</v>
      </c>
      <c r="U1144" s="60">
        <f t="shared" si="191"/>
        <v>11.65</v>
      </c>
      <c r="V1144" s="60">
        <f t="shared" si="192"/>
        <v>807</v>
      </c>
      <c r="X1144" s="26">
        <v>1321</v>
      </c>
      <c r="Y1144" s="26" t="b">
        <f>IFERROR(VLOOKUP(A1144,'Calculs FA (auto)'!A:O,15,0),FALSE)</f>
        <v>1</v>
      </c>
      <c r="Z1144" s="26">
        <f>IFERROR(VLOOKUP(A1144,'Evaluations (formulaire)'!A:M,9,0),0)</f>
        <v>0</v>
      </c>
      <c r="AA1144" s="135" t="b">
        <v>0</v>
      </c>
      <c r="AB1144" s="135" t="b">
        <v>1</v>
      </c>
      <c r="AC1144" s="135" t="b">
        <f t="shared" si="193"/>
        <v>0</v>
      </c>
      <c r="AD1144" s="135" t="b">
        <f t="shared" si="194"/>
        <v>1</v>
      </c>
      <c r="AE1144" s="135" t="b">
        <f t="shared" si="195"/>
        <v>0</v>
      </c>
      <c r="AF1144" s="135" t="b">
        <f>AND(AC1144,$V1144&lt;=Synthèse!$B$44)</f>
        <v>0</v>
      </c>
      <c r="AG1144" s="135" t="b">
        <f>AND(AD1144,$V1144&lt;=Synthèse!$B$44)</f>
        <v>0</v>
      </c>
      <c r="AH1144" s="135" t="b">
        <f>AND(AE1144,$V1144&lt;=Synthèse!$B$44)</f>
        <v>0</v>
      </c>
      <c r="AI1144" s="137" t="b">
        <v>0</v>
      </c>
      <c r="AJ1144" s="137" t="b">
        <v>0</v>
      </c>
      <c r="AK1144" s="137" t="b">
        <f t="shared" si="196"/>
        <v>0</v>
      </c>
      <c r="AL1144" s="137" t="b">
        <f t="shared" si="197"/>
        <v>0</v>
      </c>
      <c r="AM1144" s="137" t="b">
        <f>AND(AK1144,$V1144&lt;=Synthèse!$B$44)</f>
        <v>0</v>
      </c>
      <c r="AN1144" s="137" t="b">
        <f>AND(AL1144,$V1144&lt;=Synthèse!$B$44)</f>
        <v>0</v>
      </c>
    </row>
    <row r="1145" spans="1:40">
      <c r="A1145" s="17">
        <v>626329</v>
      </c>
      <c r="B1145" t="str">
        <f ca="1">VLOOKUP(A1145,'Fichier FI (en entrée)'!B:AH,3,0)</f>
        <v>PRGBTUPZCO</v>
      </c>
      <c r="C1145">
        <f t="shared" si="187"/>
        <v>1484</v>
      </c>
      <c r="D1145">
        <f t="shared" si="188"/>
        <v>1.4000000000000004</v>
      </c>
      <c r="E1145" s="14" t="str">
        <f>VLOOKUP(A1145,'Fichier FI (en entrée)'!B:AH,2,0)</f>
        <v>EV</v>
      </c>
      <c r="F1145" s="14" t="b">
        <f t="shared" si="189"/>
        <v>1</v>
      </c>
      <c r="G1145" s="14" t="b">
        <f>IFERROR(VLOOKUP(A1145,'Calculs FA (auto)'!A:F,6,0),FALSE)</f>
        <v>0</v>
      </c>
      <c r="H1145" s="14" t="b">
        <f t="shared" si="190"/>
        <v>0</v>
      </c>
      <c r="I1145" s="16">
        <f>IFERROR(VLOOKUP(A1145,'Moyennes FI (en entrée)'!B:N,7,0),"")</f>
        <v>8.4</v>
      </c>
      <c r="J1145" s="16">
        <f>IFERROR(VLOOKUP(VLOOKUP(A1145,'Fichier FI (en entrée)'!B:AH,33,0),Modificateurs!A$2:B$5,2,0),0)</f>
        <v>1</v>
      </c>
      <c r="K1145" s="16">
        <f>IFERROR(VLOOKUP(VLOOKUP(A1145,'Redoub FI (en entrée)'!B:N,7,0),Modificateurs!A$8:B$11,2,0),0)</f>
        <v>0</v>
      </c>
      <c r="L1145" s="16">
        <f>IFERROR(VLOOKUP(M1145,Modificateurs!D$1:E$94,2,0),0)</f>
        <v>-8</v>
      </c>
      <c r="M1145" t="str">
        <f>VLOOKUP(A1145,'Fichier FI (en entrée)'!B:AH,16,0)&amp;" "&amp;VLOOKUP(A1145,'Fichier FI (en entrée)'!B:AH,20,0)&amp;" "&amp;VLOOKUP(A1145,'Fichier FI (en entrée)'!B:AH,27,0)&amp;" "&amp;VLOOKUP(A1145,'Fichier FI (en entrée)'!B:AH,29,0)</f>
        <v xml:space="preserve">STMG Systèmes d'information et de gestion  </v>
      </c>
      <c r="N1145" t="str">
        <f>VLOOKUP(A1145,'Fichier FI (en entrée)'!B:AH,8,0)</f>
        <v>En Terminale</v>
      </c>
      <c r="O1145" t="b">
        <f>AND(C1145&gt;Synthèse!B$8,C1145&lt;Synthèse!B$10,NOT(Y1145))</f>
        <v>0</v>
      </c>
      <c r="P1145" t="s">
        <v>84</v>
      </c>
      <c r="Q1145" s="60">
        <f>ROUNDUP(C1145/(Synthèse!$B$4+Synthèse!$B$1)*8,0)</f>
        <v>7</v>
      </c>
      <c r="R1145" s="60">
        <f>IFERROR(VLOOKUP(A1145,'Evaluations (formulaire)'!A:P,6,0)+VLOOKUP(A1145,'Evaluations (formulaire)'!A:P,7,0),0)</f>
        <v>0</v>
      </c>
      <c r="S1145" s="60">
        <f>IFERROR(VLOOKUP(A1145,'Evaluations (formulaire)'!A:P,8,0),0)</f>
        <v>0</v>
      </c>
      <c r="T1145" s="60">
        <f>IF(AND(ISBLANK(P1145),Q1145&lt;=2),Synthèse!$B$41,IF(AND(ISBLANK(P1145),Q1145&gt;=7),Synthèse!$C$41,R1145+S1145))</f>
        <v>0</v>
      </c>
      <c r="U1145" s="60">
        <f t="shared" si="191"/>
        <v>1.4000000000000004</v>
      </c>
      <c r="V1145" s="60">
        <f t="shared" si="192"/>
        <v>1484</v>
      </c>
      <c r="X1145" s="26">
        <v>1318</v>
      </c>
      <c r="Y1145" s="26" t="b">
        <f>IFERROR(VLOOKUP(A1145,'Calculs FA (auto)'!A:O,15,0),FALSE)</f>
        <v>0</v>
      </c>
      <c r="Z1145" s="26">
        <f>IFERROR(VLOOKUP(A1145,'Evaluations (formulaire)'!A:M,9,0),0)</f>
        <v>0</v>
      </c>
      <c r="AA1145" s="135" t="b">
        <v>0</v>
      </c>
      <c r="AB1145" s="135" t="b">
        <v>1</v>
      </c>
      <c r="AC1145" s="135" t="b">
        <f t="shared" si="193"/>
        <v>0</v>
      </c>
      <c r="AD1145" s="135" t="b">
        <f t="shared" si="194"/>
        <v>1</v>
      </c>
      <c r="AE1145" s="135" t="b">
        <f t="shared" si="195"/>
        <v>0</v>
      </c>
      <c r="AF1145" s="135" t="b">
        <f>AND(AC1145,$V1145&lt;=Synthèse!$B$44)</f>
        <v>0</v>
      </c>
      <c r="AG1145" s="135" t="b">
        <f>AND(AD1145,$V1145&lt;=Synthèse!$B$44)</f>
        <v>0</v>
      </c>
      <c r="AH1145" s="135" t="b">
        <f>AND(AE1145,$V1145&lt;=Synthèse!$B$44)</f>
        <v>0</v>
      </c>
      <c r="AI1145" s="137" t="b">
        <v>0</v>
      </c>
      <c r="AJ1145" s="137" t="b">
        <v>0</v>
      </c>
      <c r="AK1145" s="137" t="b">
        <f t="shared" si="196"/>
        <v>0</v>
      </c>
      <c r="AL1145" s="137" t="b">
        <f t="shared" si="197"/>
        <v>0</v>
      </c>
      <c r="AM1145" s="137" t="b">
        <f>AND(AK1145,$V1145&lt;=Synthèse!$B$44)</f>
        <v>0</v>
      </c>
      <c r="AN1145" s="137" t="b">
        <f>AND(AL1145,$V1145&lt;=Synthèse!$B$44)</f>
        <v>0</v>
      </c>
    </row>
    <row r="1146" spans="1:40">
      <c r="A1146" s="17">
        <v>626618</v>
      </c>
      <c r="B1146" t="str">
        <f ca="1">VLOOKUP(A1146,'Fichier FI (en entrée)'!B:AH,3,0)</f>
        <v>MBZAHXYXVW</v>
      </c>
      <c r="C1146">
        <f t="shared" si="187"/>
        <v>336</v>
      </c>
      <c r="D1146">
        <f t="shared" si="188"/>
        <v>14.58</v>
      </c>
      <c r="E1146" s="14" t="str">
        <f>VLOOKUP(A1146,'Fichier FI (en entrée)'!B:AH,2,0)</f>
        <v>EV</v>
      </c>
      <c r="F1146" s="14" t="b">
        <f t="shared" si="189"/>
        <v>1</v>
      </c>
      <c r="G1146" s="14" t="b">
        <f>IFERROR(VLOOKUP(A1146,'Calculs FA (auto)'!A:F,6,0),FALSE)</f>
        <v>0</v>
      </c>
      <c r="H1146" s="14" t="b">
        <f t="shared" si="190"/>
        <v>0</v>
      </c>
      <c r="I1146" s="16">
        <f>IFERROR(VLOOKUP(A1146,'Moyennes FI (en entrée)'!B:N,7,0),"")</f>
        <v>10.58</v>
      </c>
      <c r="J1146" s="16">
        <f>IFERROR(VLOOKUP(VLOOKUP(A1146,'Fichier FI (en entrée)'!B:AH,33,0),Modificateurs!A$2:B$5,2,0),0)</f>
        <v>1</v>
      </c>
      <c r="K1146" s="16">
        <f>IFERROR(VLOOKUP(VLOOKUP(A1146,'Redoub FI (en entrée)'!B:N,7,0),Modificateurs!A$8:B$11,2,0),0)</f>
        <v>0</v>
      </c>
      <c r="L1146" s="16">
        <f>IFERROR(VLOOKUP(M1146,Modificateurs!D$1:E$94,2,0),0)</f>
        <v>3</v>
      </c>
      <c r="M1146" t="str">
        <f>VLOOKUP(A1146,'Fichier FI (en entrée)'!B:AH,16,0)&amp;" "&amp;VLOOKUP(A1146,'Fichier FI (en entrée)'!B:AH,20,0)&amp;" "&amp;VLOOKUP(A1146,'Fichier FI (en entrée)'!B:AH,27,0)&amp;" "&amp;VLOOKUP(A1146,'Fichier FI (en entrée)'!B:AH,29,0)</f>
        <v xml:space="preserve">S Informatique et Sciences du numérique  </v>
      </c>
      <c r="N1146" t="str">
        <f>VLOOKUP(A1146,'Fichier FI (en entrée)'!B:AH,8,0)</f>
        <v>En Terminale</v>
      </c>
      <c r="O1146" t="b">
        <f>AND(C1146&gt;Synthèse!B$8,C1146&lt;Synthèse!B$10,NOT(Y1146))</f>
        <v>0</v>
      </c>
      <c r="P1146" t="s">
        <v>2285</v>
      </c>
      <c r="Q1146" s="60">
        <f>ROUNDUP(C1146/(Synthèse!$B$4+Synthèse!$B$1)*8,0)</f>
        <v>2</v>
      </c>
      <c r="R1146" s="60">
        <f>IFERROR(VLOOKUP(A1146,'Evaluations (formulaire)'!A:P,6,0)+VLOOKUP(A1146,'Evaluations (formulaire)'!A:P,7,0),0)</f>
        <v>0</v>
      </c>
      <c r="S1146" s="60">
        <f>IFERROR(VLOOKUP(A1146,'Evaluations (formulaire)'!A:P,8,0),0)</f>
        <v>0</v>
      </c>
      <c r="T1146" s="60">
        <f>IF(AND(ISBLANK(P1146),Q1146&lt;=2),Synthèse!$B$41,IF(AND(ISBLANK(P1146),Q1146&gt;=7),Synthèse!$C$41,R1146+S1146))</f>
        <v>0</v>
      </c>
      <c r="U1146" s="60">
        <f t="shared" si="191"/>
        <v>14.58</v>
      </c>
      <c r="V1146" s="60">
        <f t="shared" si="192"/>
        <v>336</v>
      </c>
      <c r="X1146" s="26">
        <v>201</v>
      </c>
      <c r="Y1146" s="26" t="b">
        <f>IFERROR(VLOOKUP(A1146,'Calculs FA (auto)'!A:O,15,0),FALSE)</f>
        <v>0</v>
      </c>
      <c r="Z1146" s="26">
        <f>IFERROR(VLOOKUP(A1146,'Evaluations (formulaire)'!A:M,9,0),0)</f>
        <v>0</v>
      </c>
      <c r="AA1146" s="135" t="b">
        <v>1</v>
      </c>
      <c r="AB1146" s="135" t="b">
        <v>0</v>
      </c>
      <c r="AC1146" s="135" t="b">
        <f t="shared" si="193"/>
        <v>1</v>
      </c>
      <c r="AD1146" s="135" t="b">
        <f t="shared" si="194"/>
        <v>0</v>
      </c>
      <c r="AE1146" s="135" t="b">
        <f t="shared" si="195"/>
        <v>0</v>
      </c>
      <c r="AF1146" s="135" t="b">
        <f>AND(AC1146,$V1146&lt;=Synthèse!$B$44)</f>
        <v>1</v>
      </c>
      <c r="AG1146" s="135" t="b">
        <f>AND(AD1146,$V1146&lt;=Synthèse!$B$44)</f>
        <v>0</v>
      </c>
      <c r="AH1146" s="135" t="b">
        <f>AND(AE1146,$V1146&lt;=Synthèse!$B$44)</f>
        <v>0</v>
      </c>
      <c r="AI1146" s="137" t="b">
        <v>0</v>
      </c>
      <c r="AJ1146" s="137" t="b">
        <v>1</v>
      </c>
      <c r="AK1146" s="137" t="b">
        <f t="shared" si="196"/>
        <v>0</v>
      </c>
      <c r="AL1146" s="137" t="b">
        <f t="shared" si="197"/>
        <v>1</v>
      </c>
      <c r="AM1146" s="137" t="b">
        <f>AND(AK1146,$V1146&lt;=Synthèse!$B$44)</f>
        <v>0</v>
      </c>
      <c r="AN1146" s="137" t="b">
        <f>AND(AL1146,$V1146&lt;=Synthèse!$B$44)</f>
        <v>1</v>
      </c>
    </row>
    <row r="1147" spans="1:40">
      <c r="A1147" s="17">
        <v>628652</v>
      </c>
      <c r="B1147" t="str">
        <f ca="1">VLOOKUP(A1147,'Fichier FI (en entrée)'!B:AH,3,0)</f>
        <v>MLLTTJCYLY</v>
      </c>
      <c r="C1147">
        <f t="shared" si="187"/>
        <v>1566</v>
      </c>
      <c r="D1147">
        <f t="shared" si="188"/>
        <v>-0.73000000000000043</v>
      </c>
      <c r="E1147" s="14" t="str">
        <f>VLOOKUP(A1147,'Fichier FI (en entrée)'!B:AH,2,0)</f>
        <v>EV</v>
      </c>
      <c r="F1147" s="14" t="b">
        <f t="shared" si="189"/>
        <v>1</v>
      </c>
      <c r="G1147" s="14" t="b">
        <f>IFERROR(VLOOKUP(A1147,'Calculs FA (auto)'!A:F,6,0),FALSE)</f>
        <v>0</v>
      </c>
      <c r="H1147" s="14" t="b">
        <f t="shared" si="190"/>
        <v>0</v>
      </c>
      <c r="I1147" s="16">
        <f>IFERROR(VLOOKUP(A1147,'Moyennes FI (en entrée)'!B:N,7,0),"")</f>
        <v>6.27</v>
      </c>
      <c r="J1147" s="16">
        <f>IFERROR(VLOOKUP(VLOOKUP(A1147,'Fichier FI (en entrée)'!B:AH,33,0),Modificateurs!A$2:B$5,2,0),0)</f>
        <v>-3</v>
      </c>
      <c r="K1147" s="16">
        <f>IFERROR(VLOOKUP(VLOOKUP(A1147,'Redoub FI (en entrée)'!B:N,7,0),Modificateurs!A$8:B$11,2,0),0)</f>
        <v>0</v>
      </c>
      <c r="L1147" s="16">
        <f>IFERROR(VLOOKUP(M1147,Modificateurs!D$1:E$94,2,0),0)</f>
        <v>-4</v>
      </c>
      <c r="M1147" t="str">
        <f>VLOOKUP(A1147,'Fichier FI (en entrée)'!B:AH,16,0)&amp;" "&amp;VLOOKUP(A1147,'Fichier FI (en entrée)'!B:AH,20,0)&amp;" "&amp;VLOOKUP(A1147,'Fichier FI (en entrée)'!B:AH,27,0)&amp;" "&amp;VLOOKUP(A1147,'Fichier FI (en entrée)'!B:AH,29,0)</f>
        <v xml:space="preserve">STI2D Energies et environnement  </v>
      </c>
      <c r="N1147" t="str">
        <f>VLOOKUP(A1147,'Fichier FI (en entrée)'!B:AH,8,0)</f>
        <v>En Terminale</v>
      </c>
      <c r="O1147" t="b">
        <f>AND(C1147&gt;Synthèse!B$8,C1147&lt;Synthèse!B$10,NOT(Y1147))</f>
        <v>0</v>
      </c>
      <c r="P1147" t="s">
        <v>84</v>
      </c>
      <c r="Q1147" s="60">
        <f>ROUNDUP(C1147/(Synthèse!$B$4+Synthèse!$B$1)*8,0)</f>
        <v>8</v>
      </c>
      <c r="R1147" s="60">
        <f>IFERROR(VLOOKUP(A1147,'Evaluations (formulaire)'!A:P,6,0)+VLOOKUP(A1147,'Evaluations (formulaire)'!A:P,7,0),0)</f>
        <v>0</v>
      </c>
      <c r="S1147" s="60">
        <f>IFERROR(VLOOKUP(A1147,'Evaluations (formulaire)'!A:P,8,0),0)</f>
        <v>0</v>
      </c>
      <c r="T1147" s="60">
        <f>IF(AND(ISBLANK(P1147),Q1147&lt;=2),Synthèse!$B$41,IF(AND(ISBLANK(P1147),Q1147&gt;=7),Synthèse!$C$41,R1147+S1147))</f>
        <v>0</v>
      </c>
      <c r="U1147" s="60">
        <f t="shared" si="191"/>
        <v>-0.73000000000000043</v>
      </c>
      <c r="V1147" s="60">
        <f t="shared" si="192"/>
        <v>1566</v>
      </c>
      <c r="X1147" s="26">
        <v>633</v>
      </c>
      <c r="Y1147" s="26" t="b">
        <f>IFERROR(VLOOKUP(A1147,'Calculs FA (auto)'!A:O,15,0),FALSE)</f>
        <v>0</v>
      </c>
      <c r="Z1147" s="26">
        <f>IFERROR(VLOOKUP(A1147,'Evaluations (formulaire)'!A:M,9,0),0)</f>
        <v>0</v>
      </c>
      <c r="AA1147" s="135" t="b">
        <v>0</v>
      </c>
      <c r="AB1147" s="135" t="b">
        <v>1</v>
      </c>
      <c r="AC1147" s="135" t="b">
        <f t="shared" si="193"/>
        <v>0</v>
      </c>
      <c r="AD1147" s="135" t="b">
        <f t="shared" si="194"/>
        <v>1</v>
      </c>
      <c r="AE1147" s="135" t="b">
        <f t="shared" si="195"/>
        <v>0</v>
      </c>
      <c r="AF1147" s="135" t="b">
        <f>AND(AC1147,$V1147&lt;=Synthèse!$B$44)</f>
        <v>0</v>
      </c>
      <c r="AG1147" s="135" t="b">
        <f>AND(AD1147,$V1147&lt;=Synthèse!$B$44)</f>
        <v>0</v>
      </c>
      <c r="AH1147" s="135" t="b">
        <f>AND(AE1147,$V1147&lt;=Synthèse!$B$44)</f>
        <v>0</v>
      </c>
      <c r="AI1147" s="137" t="b">
        <v>0</v>
      </c>
      <c r="AJ1147" s="137" t="b">
        <v>0</v>
      </c>
      <c r="AK1147" s="137" t="b">
        <f t="shared" si="196"/>
        <v>0</v>
      </c>
      <c r="AL1147" s="137" t="b">
        <f t="shared" si="197"/>
        <v>0</v>
      </c>
      <c r="AM1147" s="137" t="b">
        <f>AND(AK1147,$V1147&lt;=Synthèse!$B$44)</f>
        <v>0</v>
      </c>
      <c r="AN1147" s="137" t="b">
        <f>AND(AL1147,$V1147&lt;=Synthèse!$B$44)</f>
        <v>0</v>
      </c>
    </row>
    <row r="1148" spans="1:40">
      <c r="A1148" s="17">
        <v>628768</v>
      </c>
      <c r="B1148" t="str">
        <f ca="1">VLOOKUP(A1148,'Fichier FI (en entrée)'!B:AH,3,0)</f>
        <v>MPTLDUXHAO</v>
      </c>
      <c r="C1148">
        <f t="shared" si="187"/>
        <v>1223</v>
      </c>
      <c r="D1148">
        <f t="shared" si="188"/>
        <v>7.33</v>
      </c>
      <c r="E1148" s="14" t="str">
        <f>VLOOKUP(A1148,'Fichier FI (en entrée)'!B:AH,2,0)</f>
        <v>EV</v>
      </c>
      <c r="F1148" s="14" t="b">
        <f t="shared" si="189"/>
        <v>1</v>
      </c>
      <c r="G1148" s="14" t="b">
        <f>IFERROR(VLOOKUP(A1148,'Calculs FA (auto)'!A:F,6,0),FALSE)</f>
        <v>0</v>
      </c>
      <c r="H1148" s="14" t="b">
        <f t="shared" si="190"/>
        <v>0</v>
      </c>
      <c r="I1148" s="16">
        <f>IFERROR(VLOOKUP(A1148,'Moyennes FI (en entrée)'!B:N,7,0),"")</f>
        <v>10.33</v>
      </c>
      <c r="J1148" s="16">
        <f>IFERROR(VLOOKUP(VLOOKUP(A1148,'Fichier FI (en entrée)'!B:AH,33,0),Modificateurs!A$2:B$5,2,0),0)</f>
        <v>1</v>
      </c>
      <c r="K1148" s="16">
        <f>IFERROR(VLOOKUP(VLOOKUP(A1148,'Redoub FI (en entrée)'!B:N,7,0),Modificateurs!A$8:B$11,2,0),0)</f>
        <v>0</v>
      </c>
      <c r="L1148" s="16">
        <f>IFERROR(VLOOKUP(M1148,Modificateurs!D$1:E$94,2,0),0)</f>
        <v>-4</v>
      </c>
      <c r="M1148" t="str">
        <f>VLOOKUP(A1148,'Fichier FI (en entrée)'!B:AH,16,0)&amp;" "&amp;VLOOKUP(A1148,'Fichier FI (en entrée)'!B:AH,20,0)&amp;" "&amp;VLOOKUP(A1148,'Fichier FI (en entrée)'!B:AH,27,0)&amp;" "&amp;VLOOKUP(A1148,'Fichier FI (en entrée)'!B:AH,29,0)</f>
        <v xml:space="preserve">STI2D Energies et environnement  </v>
      </c>
      <c r="N1148" t="str">
        <f>VLOOKUP(A1148,'Fichier FI (en entrée)'!B:AH,8,0)</f>
        <v>En Terminale</v>
      </c>
      <c r="O1148" t="b">
        <f>AND(C1148&gt;Synthèse!B$8,C1148&lt;Synthèse!B$10,NOT(Y1148))</f>
        <v>1</v>
      </c>
      <c r="P1148" s="17" t="s">
        <v>2260</v>
      </c>
      <c r="Q1148" s="60">
        <f>ROUNDUP(C1148/(Synthèse!$B$4+Synthèse!$B$1)*8,0)</f>
        <v>6</v>
      </c>
      <c r="R1148" s="60">
        <f>IFERROR(VLOOKUP(A1148,'Evaluations (formulaire)'!A:P,6,0)+VLOOKUP(A1148,'Evaluations (formulaire)'!A:P,7,0),0)</f>
        <v>0</v>
      </c>
      <c r="S1148" s="60">
        <f>IFERROR(VLOOKUP(A1148,'Evaluations (formulaire)'!A:P,8,0),0)</f>
        <v>0</v>
      </c>
      <c r="T1148" s="60">
        <f>IF(AND(ISBLANK(P1148),Q1148&lt;=2),Synthèse!$B$41,IF(AND(ISBLANK(P1148),Q1148&gt;=7),Synthèse!$C$41,R1148+S1148))</f>
        <v>0</v>
      </c>
      <c r="U1148" s="60">
        <f t="shared" si="191"/>
        <v>7.33</v>
      </c>
      <c r="V1148" s="60">
        <f t="shared" si="192"/>
        <v>1221</v>
      </c>
      <c r="X1148" s="26">
        <v>140</v>
      </c>
      <c r="Y1148" s="26" t="b">
        <f>IFERROR(VLOOKUP(A1148,'Calculs FA (auto)'!A:O,15,0),FALSE)</f>
        <v>0</v>
      </c>
      <c r="Z1148" s="26">
        <f>IFERROR(VLOOKUP(A1148,'Evaluations (formulaire)'!A:M,9,0),0)</f>
        <v>0</v>
      </c>
      <c r="AA1148" s="135" t="b">
        <v>1</v>
      </c>
      <c r="AB1148" s="135" t="b">
        <v>0</v>
      </c>
      <c r="AC1148" s="135" t="b">
        <f t="shared" si="193"/>
        <v>1</v>
      </c>
      <c r="AD1148" s="135" t="b">
        <f t="shared" si="194"/>
        <v>0</v>
      </c>
      <c r="AE1148" s="135" t="b">
        <f t="shared" si="195"/>
        <v>0</v>
      </c>
      <c r="AF1148" s="135" t="b">
        <f>AND(AC1148,$V1148&lt;=Synthèse!$B$44)</f>
        <v>0</v>
      </c>
      <c r="AG1148" s="135" t="b">
        <f>AND(AD1148,$V1148&lt;=Synthèse!$B$44)</f>
        <v>0</v>
      </c>
      <c r="AH1148" s="135" t="b">
        <f>AND(AE1148,$V1148&lt;=Synthèse!$B$44)</f>
        <v>0</v>
      </c>
      <c r="AI1148" s="137" t="b">
        <v>0</v>
      </c>
      <c r="AJ1148" s="137" t="b">
        <v>0</v>
      </c>
      <c r="AK1148" s="137" t="b">
        <f t="shared" si="196"/>
        <v>0</v>
      </c>
      <c r="AL1148" s="137" t="b">
        <f t="shared" si="197"/>
        <v>0</v>
      </c>
      <c r="AM1148" s="137" t="b">
        <f>AND(AK1148,$V1148&lt;=Synthèse!$B$44)</f>
        <v>0</v>
      </c>
      <c r="AN1148" s="137" t="b">
        <f>AND(AL1148,$V1148&lt;=Synthèse!$B$44)</f>
        <v>0</v>
      </c>
    </row>
    <row r="1149" spans="1:40">
      <c r="A1149" s="17">
        <v>628798</v>
      </c>
      <c r="B1149" t="str">
        <f ca="1">VLOOKUP(A1149,'Fichier FI (en entrée)'!B:AH,3,0)</f>
        <v>VIZUFAOUTM</v>
      </c>
      <c r="C1149">
        <f t="shared" si="187"/>
        <v>1456</v>
      </c>
      <c r="D1149">
        <f t="shared" si="188"/>
        <v>2.0700000000000003</v>
      </c>
      <c r="E1149" s="14" t="str">
        <f>VLOOKUP(A1149,'Fichier FI (en entrée)'!B:AH,2,0)</f>
        <v>EV</v>
      </c>
      <c r="F1149" s="14" t="b">
        <f t="shared" si="189"/>
        <v>1</v>
      </c>
      <c r="G1149" s="14" t="b">
        <f>IFERROR(VLOOKUP(A1149,'Calculs FA (auto)'!A:F,6,0),FALSE)</f>
        <v>0</v>
      </c>
      <c r="H1149" s="14" t="b">
        <f t="shared" si="190"/>
        <v>0</v>
      </c>
      <c r="I1149" s="16">
        <f>IFERROR(VLOOKUP(A1149,'Moyennes FI (en entrée)'!B:N,7,0),"")</f>
        <v>9.07</v>
      </c>
      <c r="J1149" s="16">
        <f>IFERROR(VLOOKUP(VLOOKUP(A1149,'Fichier FI (en entrée)'!B:AH,33,0),Modificateurs!A$2:B$5,2,0),0)</f>
        <v>-3</v>
      </c>
      <c r="K1149" s="16">
        <f>IFERROR(VLOOKUP(VLOOKUP(A1149,'Redoub FI (en entrée)'!B:N,7,0),Modificateurs!A$8:B$11,2,0),0)</f>
        <v>0</v>
      </c>
      <c r="L1149" s="16">
        <f>IFERROR(VLOOKUP(M1149,Modificateurs!D$1:E$94,2,0),0)</f>
        <v>-4</v>
      </c>
      <c r="M1149" t="str">
        <f>VLOOKUP(A1149,'Fichier FI (en entrée)'!B:AH,16,0)&amp;" "&amp;VLOOKUP(A1149,'Fichier FI (en entrée)'!B:AH,20,0)&amp;" "&amp;VLOOKUP(A1149,'Fichier FI (en entrée)'!B:AH,27,0)&amp;" "&amp;VLOOKUP(A1149,'Fichier FI (en entrée)'!B:AH,29,0)</f>
        <v xml:space="preserve">STI2D Energies et environnement  </v>
      </c>
      <c r="N1149" t="str">
        <f>VLOOKUP(A1149,'Fichier FI (en entrée)'!B:AH,8,0)</f>
        <v>En Terminale</v>
      </c>
      <c r="O1149" t="b">
        <f>AND(C1149&gt;Synthèse!B$8,C1149&lt;Synthèse!B$10,NOT(Y1149))</f>
        <v>0</v>
      </c>
      <c r="P1149" s="17" t="s">
        <v>2267</v>
      </c>
      <c r="Q1149" s="60">
        <f>ROUNDUP(C1149/(Synthèse!$B$4+Synthèse!$B$1)*8,0)</f>
        <v>7</v>
      </c>
      <c r="R1149" s="60">
        <f>IFERROR(VLOOKUP(A1149,'Evaluations (formulaire)'!A:P,6,0)+VLOOKUP(A1149,'Evaluations (formulaire)'!A:P,7,0),0)</f>
        <v>0</v>
      </c>
      <c r="S1149" s="60">
        <f>IFERROR(VLOOKUP(A1149,'Evaluations (formulaire)'!A:P,8,0),0)</f>
        <v>0</v>
      </c>
      <c r="T1149" s="60">
        <f>IF(AND(ISBLANK(P1149),Q1149&lt;=2),Synthèse!$B$41,IF(AND(ISBLANK(P1149),Q1149&gt;=7),Synthèse!$C$41,R1149+S1149))</f>
        <v>0</v>
      </c>
      <c r="U1149" s="60">
        <f t="shared" si="191"/>
        <v>2.0700000000000003</v>
      </c>
      <c r="V1149" s="60">
        <f t="shared" si="192"/>
        <v>1456</v>
      </c>
      <c r="X1149" s="26">
        <v>729</v>
      </c>
      <c r="Y1149" s="26" t="b">
        <f>IFERROR(VLOOKUP(A1149,'Calculs FA (auto)'!A:O,15,0),FALSE)</f>
        <v>0</v>
      </c>
      <c r="Z1149" s="26">
        <f>IFERROR(VLOOKUP(A1149,'Evaluations (formulaire)'!A:M,9,0),0)</f>
        <v>0</v>
      </c>
      <c r="AA1149" s="135" t="b">
        <v>1</v>
      </c>
      <c r="AB1149" s="135" t="b">
        <v>0</v>
      </c>
      <c r="AC1149" s="135" t="b">
        <f t="shared" si="193"/>
        <v>1</v>
      </c>
      <c r="AD1149" s="135" t="b">
        <f t="shared" si="194"/>
        <v>0</v>
      </c>
      <c r="AE1149" s="135" t="b">
        <f t="shared" si="195"/>
        <v>0</v>
      </c>
      <c r="AF1149" s="135" t="b">
        <f>AND(AC1149,$V1149&lt;=Synthèse!$B$44)</f>
        <v>0</v>
      </c>
      <c r="AG1149" s="135" t="b">
        <f>AND(AD1149,$V1149&lt;=Synthèse!$B$44)</f>
        <v>0</v>
      </c>
      <c r="AH1149" s="135" t="b">
        <f>AND(AE1149,$V1149&lt;=Synthèse!$B$44)</f>
        <v>0</v>
      </c>
      <c r="AI1149" s="137" t="b">
        <v>0</v>
      </c>
      <c r="AJ1149" s="137" t="b">
        <v>1</v>
      </c>
      <c r="AK1149" s="137" t="b">
        <f t="shared" si="196"/>
        <v>0</v>
      </c>
      <c r="AL1149" s="137" t="b">
        <f t="shared" si="197"/>
        <v>1</v>
      </c>
      <c r="AM1149" s="137" t="b">
        <f>AND(AK1149,$V1149&lt;=Synthèse!$B$44)</f>
        <v>0</v>
      </c>
      <c r="AN1149" s="137" t="b">
        <f>AND(AL1149,$V1149&lt;=Synthèse!$B$44)</f>
        <v>0</v>
      </c>
    </row>
    <row r="1150" spans="1:40">
      <c r="A1150" s="17">
        <v>628814</v>
      </c>
      <c r="B1150" t="str">
        <f ca="1">VLOOKUP(A1150,'Fichier FI (en entrée)'!B:AH,3,0)</f>
        <v>GPBLAYJAES</v>
      </c>
      <c r="C1150">
        <f t="shared" si="187"/>
        <v>125</v>
      </c>
      <c r="D1150">
        <f t="shared" si="188"/>
        <v>16.71</v>
      </c>
      <c r="E1150" s="14" t="str">
        <f>VLOOKUP(A1150,'Fichier FI (en entrée)'!B:AH,2,0)</f>
        <v>EV</v>
      </c>
      <c r="F1150" s="14" t="b">
        <f t="shared" si="189"/>
        <v>1</v>
      </c>
      <c r="G1150" s="14" t="b">
        <f>IFERROR(VLOOKUP(A1150,'Calculs FA (auto)'!A:F,6,0),FALSE)</f>
        <v>0</v>
      </c>
      <c r="H1150" s="14" t="b">
        <f t="shared" si="190"/>
        <v>0</v>
      </c>
      <c r="I1150" s="16">
        <f>IFERROR(VLOOKUP(A1150,'Moyennes FI (en entrée)'!B:N,7,0),"")</f>
        <v>10.71</v>
      </c>
      <c r="J1150" s="16">
        <f>IFERROR(VLOOKUP(VLOOKUP(A1150,'Fichier FI (en entrée)'!B:AH,33,0),Modificateurs!A$2:B$5,2,0),0)</f>
        <v>3</v>
      </c>
      <c r="K1150" s="16">
        <f>IFERROR(VLOOKUP(VLOOKUP(A1150,'Redoub FI (en entrée)'!B:N,7,0),Modificateurs!A$8:B$11,2,0),0)</f>
        <v>0</v>
      </c>
      <c r="L1150" s="16">
        <f>IFERROR(VLOOKUP(M1150,Modificateurs!D$1:E$94,2,0),0)</f>
        <v>3</v>
      </c>
      <c r="M1150" t="str">
        <f>VLOOKUP(A1150,'Fichier FI (en entrée)'!B:AH,16,0)&amp;" "&amp;VLOOKUP(A1150,'Fichier FI (en entrée)'!B:AH,20,0)&amp;" "&amp;VLOOKUP(A1150,'Fichier FI (en entrée)'!B:AH,27,0)&amp;" "&amp;VLOOKUP(A1150,'Fichier FI (en entrée)'!B:AH,29,0)</f>
        <v xml:space="preserve">S Informatique et Sciences du numérique  </v>
      </c>
      <c r="N1150" t="str">
        <f>VLOOKUP(A1150,'Fichier FI (en entrée)'!B:AH,8,0)</f>
        <v>En Terminale</v>
      </c>
      <c r="O1150" t="b">
        <f>AND(C1150&gt;Synthèse!B$8,C1150&lt;Synthèse!B$10,NOT(Y1150))</f>
        <v>0</v>
      </c>
      <c r="P1150" s="17" t="s">
        <v>2267</v>
      </c>
      <c r="Q1150" s="60">
        <f>ROUNDUP(C1150/(Synthèse!$B$4+Synthèse!$B$1)*8,0)</f>
        <v>1</v>
      </c>
      <c r="R1150" s="60">
        <f>IFERROR(VLOOKUP(A1150,'Evaluations (formulaire)'!A:P,6,0)+VLOOKUP(A1150,'Evaluations (formulaire)'!A:P,7,0),0)</f>
        <v>0</v>
      </c>
      <c r="S1150" s="60">
        <f>IFERROR(VLOOKUP(A1150,'Evaluations (formulaire)'!A:P,8,0),0)</f>
        <v>0</v>
      </c>
      <c r="T1150" s="60">
        <f>IF(AND(ISBLANK(P1150),Q1150&lt;=2),Synthèse!$B$41,IF(AND(ISBLANK(P1150),Q1150&gt;=7),Synthèse!$C$41,R1150+S1150))</f>
        <v>0</v>
      </c>
      <c r="U1150" s="60">
        <f t="shared" si="191"/>
        <v>16.71</v>
      </c>
      <c r="V1150" s="60">
        <f t="shared" si="192"/>
        <v>125</v>
      </c>
      <c r="X1150" s="26">
        <v>1447</v>
      </c>
      <c r="Y1150" s="26" t="b">
        <f>IFERROR(VLOOKUP(A1150,'Calculs FA (auto)'!A:O,15,0),FALSE)</f>
        <v>0</v>
      </c>
      <c r="Z1150" s="26">
        <f>IFERROR(VLOOKUP(A1150,'Evaluations (formulaire)'!A:M,9,0),0)</f>
        <v>0</v>
      </c>
      <c r="AA1150" s="135" t="b">
        <v>0</v>
      </c>
      <c r="AB1150" s="135" t="b">
        <v>1</v>
      </c>
      <c r="AC1150" s="135" t="b">
        <f t="shared" si="193"/>
        <v>0</v>
      </c>
      <c r="AD1150" s="135" t="b">
        <f t="shared" si="194"/>
        <v>1</v>
      </c>
      <c r="AE1150" s="135" t="b">
        <f t="shared" si="195"/>
        <v>0</v>
      </c>
      <c r="AF1150" s="135" t="b">
        <f>AND(AC1150,$V1150&lt;=Synthèse!$B$44)</f>
        <v>0</v>
      </c>
      <c r="AG1150" s="135" t="b">
        <f>AND(AD1150,$V1150&lt;=Synthèse!$B$44)</f>
        <v>1</v>
      </c>
      <c r="AH1150" s="135" t="b">
        <f>AND(AE1150,$V1150&lt;=Synthèse!$B$44)</f>
        <v>0</v>
      </c>
      <c r="AI1150" s="137" t="b">
        <v>1</v>
      </c>
      <c r="AJ1150" s="137" t="b">
        <v>0</v>
      </c>
      <c r="AK1150" s="137" t="b">
        <f t="shared" si="196"/>
        <v>1</v>
      </c>
      <c r="AL1150" s="137" t="b">
        <f t="shared" si="197"/>
        <v>0</v>
      </c>
      <c r="AM1150" s="137" t="b">
        <f>AND(AK1150,$V1150&lt;=Synthèse!$B$44)</f>
        <v>1</v>
      </c>
      <c r="AN1150" s="137" t="b">
        <f>AND(AL1150,$V1150&lt;=Synthèse!$B$44)</f>
        <v>0</v>
      </c>
    </row>
    <row r="1151" spans="1:40">
      <c r="A1151" s="17">
        <v>628987</v>
      </c>
      <c r="B1151" t="str">
        <f ca="1">VLOOKUP(A1151,'Fichier FI (en entrée)'!B:AH,3,0)</f>
        <v>IZYITQIZJX</v>
      </c>
      <c r="C1151">
        <f t="shared" si="187"/>
        <v>1383</v>
      </c>
      <c r="D1151">
        <f t="shared" si="188"/>
        <v>4.01</v>
      </c>
      <c r="E1151" s="14" t="str">
        <f>VLOOKUP(A1151,'Fichier FI (en entrée)'!B:AH,2,0)</f>
        <v>EV</v>
      </c>
      <c r="F1151" s="14" t="b">
        <f t="shared" si="189"/>
        <v>1</v>
      </c>
      <c r="G1151" s="14" t="b">
        <f>IFERROR(VLOOKUP(A1151,'Calculs FA (auto)'!A:F,6,0),FALSE)</f>
        <v>0</v>
      </c>
      <c r="H1151" s="14" t="b">
        <f t="shared" si="190"/>
        <v>0</v>
      </c>
      <c r="I1151" s="16">
        <f>IFERROR(VLOOKUP(A1151,'Moyennes FI (en entrée)'!B:N,7,0),"")</f>
        <v>10.01</v>
      </c>
      <c r="J1151" s="16">
        <f>IFERROR(VLOOKUP(VLOOKUP(A1151,'Fichier FI (en entrée)'!B:AH,33,0),Modificateurs!A$2:B$5,2,0),0)</f>
        <v>0</v>
      </c>
      <c r="K1151" s="16">
        <f>IFERROR(VLOOKUP(VLOOKUP(A1151,'Redoub FI (en entrée)'!B:N,7,0),Modificateurs!A$8:B$11,2,0),0)</f>
        <v>0</v>
      </c>
      <c r="L1151" s="16">
        <f>IFERROR(VLOOKUP(M1151,Modificateurs!D$1:E$94,2,0),0)</f>
        <v>-6</v>
      </c>
      <c r="M1151" t="str">
        <f>VLOOKUP(A1151,'Fichier FI (en entrée)'!B:AH,16,0)&amp;" "&amp;VLOOKUP(A1151,'Fichier FI (en entrée)'!B:AH,20,0)&amp;" "&amp;VLOOKUP(A1151,'Fichier FI (en entrée)'!B:AH,27,0)&amp;" "&amp;VLOOKUP(A1151,'Fichier FI (en entrée)'!B:AH,29,0)</f>
        <v xml:space="preserve">STI2D Innovation Technologique et Eco conception  </v>
      </c>
      <c r="N1151" t="str">
        <f>VLOOKUP(A1151,'Fichier FI (en entrée)'!B:AH,8,0)</f>
        <v>En Terminale</v>
      </c>
      <c r="O1151" t="b">
        <f>AND(C1151&gt;Synthèse!B$8,C1151&lt;Synthèse!B$10,NOT(Y1151))</f>
        <v>0</v>
      </c>
      <c r="P1151" s="17" t="s">
        <v>2267</v>
      </c>
      <c r="Q1151" s="60">
        <f>ROUNDUP(C1151/(Synthèse!$B$4+Synthèse!$B$1)*8,0)</f>
        <v>7</v>
      </c>
      <c r="R1151" s="60">
        <f>IFERROR(VLOOKUP(A1151,'Evaluations (formulaire)'!A:P,6,0)+VLOOKUP(A1151,'Evaluations (formulaire)'!A:P,7,0),0)</f>
        <v>0</v>
      </c>
      <c r="S1151" s="60">
        <f>IFERROR(VLOOKUP(A1151,'Evaluations (formulaire)'!A:P,8,0),0)</f>
        <v>0</v>
      </c>
      <c r="T1151" s="60">
        <f>IF(AND(ISBLANK(P1151),Q1151&lt;=2),Synthèse!$B$41,IF(AND(ISBLANK(P1151),Q1151&gt;=7),Synthèse!$C$41,R1151+S1151))</f>
        <v>0</v>
      </c>
      <c r="U1151" s="60">
        <f t="shared" si="191"/>
        <v>4.01</v>
      </c>
      <c r="V1151" s="60">
        <f t="shared" si="192"/>
        <v>1383</v>
      </c>
      <c r="X1151" s="26">
        <v>513</v>
      </c>
      <c r="Y1151" s="26" t="b">
        <f>IFERROR(VLOOKUP(A1151,'Calculs FA (auto)'!A:O,15,0),FALSE)</f>
        <v>0</v>
      </c>
      <c r="Z1151" s="26">
        <f>IFERROR(VLOOKUP(A1151,'Evaluations (formulaire)'!A:M,9,0),0)</f>
        <v>0</v>
      </c>
      <c r="AA1151" s="135" t="b">
        <v>0</v>
      </c>
      <c r="AB1151" s="135" t="b">
        <v>1</v>
      </c>
      <c r="AC1151" s="135" t="b">
        <f t="shared" si="193"/>
        <v>0</v>
      </c>
      <c r="AD1151" s="135" t="b">
        <f t="shared" si="194"/>
        <v>1</v>
      </c>
      <c r="AE1151" s="135" t="b">
        <f t="shared" si="195"/>
        <v>0</v>
      </c>
      <c r="AF1151" s="135" t="b">
        <f>AND(AC1151,$V1151&lt;=Synthèse!$B$44)</f>
        <v>0</v>
      </c>
      <c r="AG1151" s="135" t="b">
        <f>AND(AD1151,$V1151&lt;=Synthèse!$B$44)</f>
        <v>0</v>
      </c>
      <c r="AH1151" s="135" t="b">
        <f>AND(AE1151,$V1151&lt;=Synthèse!$B$44)</f>
        <v>0</v>
      </c>
      <c r="AI1151" s="137" t="b">
        <v>1</v>
      </c>
      <c r="AJ1151" s="137" t="b">
        <v>0</v>
      </c>
      <c r="AK1151" s="137" t="b">
        <f t="shared" si="196"/>
        <v>1</v>
      </c>
      <c r="AL1151" s="137" t="b">
        <f t="shared" si="197"/>
        <v>0</v>
      </c>
      <c r="AM1151" s="137" t="b">
        <f>AND(AK1151,$V1151&lt;=Synthèse!$B$44)</f>
        <v>0</v>
      </c>
      <c r="AN1151" s="137" t="b">
        <f>AND(AL1151,$V1151&lt;=Synthèse!$B$44)</f>
        <v>0</v>
      </c>
    </row>
    <row r="1152" spans="1:40">
      <c r="A1152" s="17">
        <v>629116</v>
      </c>
      <c r="B1152" t="str">
        <f ca="1">VLOOKUP(A1152,'Fichier FI (en entrée)'!B:AH,3,0)</f>
        <v>JTPPVHDFYE</v>
      </c>
      <c r="C1152">
        <f t="shared" si="187"/>
        <v>474</v>
      </c>
      <c r="D1152">
        <f t="shared" si="188"/>
        <v>13.54</v>
      </c>
      <c r="E1152" s="14" t="str">
        <f>VLOOKUP(A1152,'Fichier FI (en entrée)'!B:AH,2,0)</f>
        <v>EV</v>
      </c>
      <c r="F1152" s="14" t="b">
        <f t="shared" si="189"/>
        <v>1</v>
      </c>
      <c r="G1152" s="14" t="b">
        <f>IFERROR(VLOOKUP(A1152,'Calculs FA (auto)'!A:F,6,0),FALSE)</f>
        <v>0</v>
      </c>
      <c r="H1152" s="14" t="b">
        <f t="shared" si="190"/>
        <v>0</v>
      </c>
      <c r="I1152" s="16">
        <f>IFERROR(VLOOKUP(A1152,'Moyennes FI (en entrée)'!B:N,7,0),"")</f>
        <v>10.54</v>
      </c>
      <c r="J1152" s="16">
        <f>IFERROR(VLOOKUP(VLOOKUP(A1152,'Fichier FI (en entrée)'!B:AH,33,0),Modificateurs!A$2:B$5,2,0),0)</f>
        <v>1</v>
      </c>
      <c r="K1152" s="16">
        <f>IFERROR(VLOOKUP(VLOOKUP(A1152,'Redoub FI (en entrée)'!B:N,7,0),Modificateurs!A$8:B$11,2,0),0)</f>
        <v>0</v>
      </c>
      <c r="L1152" s="16">
        <f>IFERROR(VLOOKUP(M1152,Modificateurs!D$1:E$94,2,0),0)</f>
        <v>2</v>
      </c>
      <c r="M1152" t="str">
        <f>VLOOKUP(A1152,'Fichier FI (en entrée)'!B:AH,16,0)&amp;" "&amp;VLOOKUP(A1152,'Fichier FI (en entrée)'!B:AH,20,0)&amp;" "&amp;VLOOKUP(A1152,'Fichier FI (en entrée)'!B:AH,27,0)&amp;" "&amp;VLOOKUP(A1152,'Fichier FI (en entrée)'!B:AH,29,0)</f>
        <v xml:space="preserve">STI2D Système informatique et numérique  </v>
      </c>
      <c r="N1152" t="str">
        <f>VLOOKUP(A1152,'Fichier FI (en entrée)'!B:AH,8,0)</f>
        <v>En Terminale</v>
      </c>
      <c r="O1152" t="b">
        <f>AND(C1152&gt;Synthèse!B$8,C1152&lt;Synthèse!B$10,NOT(Y1152))</f>
        <v>1</v>
      </c>
      <c r="Q1152" s="60">
        <f>ROUNDUP(C1152/(Synthèse!$B$4+Synthèse!$B$1)*8,0)</f>
        <v>3</v>
      </c>
      <c r="R1152" s="60">
        <f>IFERROR(VLOOKUP(A1152,'Evaluations (formulaire)'!A:P,6,0)+VLOOKUP(A1152,'Evaluations (formulaire)'!A:P,7,0),0)</f>
        <v>0</v>
      </c>
      <c r="S1152" s="60">
        <f>IFERROR(VLOOKUP(A1152,'Evaluations (formulaire)'!A:P,8,0),0)</f>
        <v>0</v>
      </c>
      <c r="T1152" s="60">
        <f>IF(AND(ISBLANK(P1152),Q1152&lt;=2),Synthèse!$B$41,IF(AND(ISBLANK(P1152),Q1152&gt;=7),Synthèse!$C$41,R1152+S1152))</f>
        <v>0</v>
      </c>
      <c r="U1152" s="60">
        <f t="shared" si="191"/>
        <v>13.54</v>
      </c>
      <c r="V1152" s="60">
        <f t="shared" si="192"/>
        <v>475</v>
      </c>
      <c r="X1152" s="26">
        <v>877</v>
      </c>
      <c r="Y1152" s="26" t="b">
        <f>IFERROR(VLOOKUP(A1152,'Calculs FA (auto)'!A:O,15,0),FALSE)</f>
        <v>0</v>
      </c>
      <c r="Z1152" s="26">
        <f>IFERROR(VLOOKUP(A1152,'Evaluations (formulaire)'!A:M,9,0),0)</f>
        <v>0</v>
      </c>
      <c r="AA1152" s="135" t="b">
        <v>1</v>
      </c>
      <c r="AB1152" s="135" t="b">
        <v>0</v>
      </c>
      <c r="AC1152" s="135" t="b">
        <f t="shared" si="193"/>
        <v>1</v>
      </c>
      <c r="AD1152" s="135" t="b">
        <f t="shared" si="194"/>
        <v>0</v>
      </c>
      <c r="AE1152" s="135" t="b">
        <f t="shared" si="195"/>
        <v>0</v>
      </c>
      <c r="AF1152" s="135" t="b">
        <f>AND(AC1152,$V1152&lt;=Synthèse!$B$44)</f>
        <v>1</v>
      </c>
      <c r="AG1152" s="135" t="b">
        <f>AND(AD1152,$V1152&lt;=Synthèse!$B$44)</f>
        <v>0</v>
      </c>
      <c r="AH1152" s="135" t="b">
        <f>AND(AE1152,$V1152&lt;=Synthèse!$B$44)</f>
        <v>0</v>
      </c>
      <c r="AI1152" s="137" t="b">
        <v>0</v>
      </c>
      <c r="AJ1152" s="137" t="b">
        <v>1</v>
      </c>
      <c r="AK1152" s="137" t="b">
        <f t="shared" si="196"/>
        <v>0</v>
      </c>
      <c r="AL1152" s="137" t="b">
        <f t="shared" si="197"/>
        <v>1</v>
      </c>
      <c r="AM1152" s="137" t="b">
        <f>AND(AK1152,$V1152&lt;=Synthèse!$B$44)</f>
        <v>0</v>
      </c>
      <c r="AN1152" s="137" t="b">
        <f>AND(AL1152,$V1152&lt;=Synthèse!$B$44)</f>
        <v>1</v>
      </c>
    </row>
    <row r="1153" spans="1:40">
      <c r="A1153" s="17">
        <v>629957</v>
      </c>
      <c r="B1153" t="str">
        <f ca="1">VLOOKUP(A1153,'Fichier FI (en entrée)'!B:AH,3,0)</f>
        <v>WAVDDDMIIJ</v>
      </c>
      <c r="C1153">
        <f t="shared" si="187"/>
        <v>972</v>
      </c>
      <c r="D1153">
        <f t="shared" si="188"/>
        <v>10.52</v>
      </c>
      <c r="E1153" s="14" t="str">
        <f>VLOOKUP(A1153,'Fichier FI (en entrée)'!B:AH,2,0)</f>
        <v>EV</v>
      </c>
      <c r="F1153" s="14" t="b">
        <f t="shared" si="189"/>
        <v>1</v>
      </c>
      <c r="G1153" s="14" t="b">
        <f>IFERROR(VLOOKUP(A1153,'Calculs FA (auto)'!A:F,6,0),FALSE)</f>
        <v>1</v>
      </c>
      <c r="H1153" s="14" t="b">
        <f t="shared" si="190"/>
        <v>1</v>
      </c>
      <c r="I1153" s="16">
        <f>IFERROR(VLOOKUP(A1153,'Moyennes FI (en entrée)'!B:N,7,0),"")</f>
        <v>8.52</v>
      </c>
      <c r="J1153" s="16">
        <f>IFERROR(VLOOKUP(VLOOKUP(A1153,'Fichier FI (en entrée)'!B:AH,33,0),Modificateurs!A$2:B$5,2,0),0)</f>
        <v>1</v>
      </c>
      <c r="K1153" s="16">
        <f>IFERROR(VLOOKUP(VLOOKUP(A1153,'Redoub FI (en entrée)'!B:N,7,0),Modificateurs!A$8:B$11,2,0),0)</f>
        <v>0</v>
      </c>
      <c r="L1153" s="16">
        <f>IFERROR(VLOOKUP(M1153,Modificateurs!D$1:E$94,2,0),0)</f>
        <v>1</v>
      </c>
      <c r="M1153" t="str">
        <f>VLOOKUP(A1153,'Fichier FI (en entrée)'!B:AH,16,0)&amp;" "&amp;VLOOKUP(A1153,'Fichier FI (en entrée)'!B:AH,20,0)&amp;" "&amp;VLOOKUP(A1153,'Fichier FI (en entrée)'!B:AH,27,0)&amp;" "&amp;VLOOKUP(A1153,'Fichier FI (en entrée)'!B:AH,29,0)</f>
        <v xml:space="preserve">S Sciences de la vie et de la terre  </v>
      </c>
      <c r="N1153" t="str">
        <f>VLOOKUP(A1153,'Fichier FI (en entrée)'!B:AH,8,0)</f>
        <v>En Terminale</v>
      </c>
      <c r="O1153" t="b">
        <f>AND(C1153&gt;Synthèse!B$8,C1153&lt;Synthèse!B$10,NOT(Y1153))</f>
        <v>0</v>
      </c>
      <c r="P1153" t="s">
        <v>2263</v>
      </c>
      <c r="Q1153" s="60">
        <f>ROUNDUP(C1153/(Synthèse!$B$4+Synthèse!$B$1)*8,0)</f>
        <v>5</v>
      </c>
      <c r="R1153" s="60">
        <f>IFERROR(VLOOKUP(A1153,'Evaluations (formulaire)'!A:P,6,0)+VLOOKUP(A1153,'Evaluations (formulaire)'!A:P,7,0),0)</f>
        <v>0</v>
      </c>
      <c r="S1153" s="60">
        <f>IFERROR(VLOOKUP(A1153,'Evaluations (formulaire)'!A:P,8,0),0)</f>
        <v>0</v>
      </c>
      <c r="T1153" s="60">
        <f>IF(AND(ISBLANK(P1153),Q1153&lt;=2),Synthèse!$B$41,IF(AND(ISBLANK(P1153),Q1153&gt;=7),Synthèse!$C$41,R1153+S1153))</f>
        <v>0</v>
      </c>
      <c r="U1153" s="60">
        <f t="shared" si="191"/>
        <v>10.52</v>
      </c>
      <c r="V1153" s="60">
        <f t="shared" si="192"/>
        <v>972</v>
      </c>
      <c r="X1153" s="26">
        <v>988</v>
      </c>
      <c r="Y1153" s="26" t="b">
        <f>IFERROR(VLOOKUP(A1153,'Calculs FA (auto)'!A:O,15,0),FALSE)</f>
        <v>1</v>
      </c>
      <c r="Z1153" s="26">
        <f>IFERROR(VLOOKUP(A1153,'Evaluations (formulaire)'!A:M,9,0),0)</f>
        <v>0</v>
      </c>
      <c r="AA1153" s="135" t="b">
        <v>0</v>
      </c>
      <c r="AB1153" s="135" t="b">
        <v>1</v>
      </c>
      <c r="AC1153" s="135" t="b">
        <f t="shared" si="193"/>
        <v>0</v>
      </c>
      <c r="AD1153" s="135" t="b">
        <f t="shared" si="194"/>
        <v>1</v>
      </c>
      <c r="AE1153" s="135" t="b">
        <f t="shared" si="195"/>
        <v>0</v>
      </c>
      <c r="AF1153" s="135" t="b">
        <f>AND(AC1153,$V1153&lt;=Synthèse!$B$44)</f>
        <v>0</v>
      </c>
      <c r="AG1153" s="135" t="b">
        <f>AND(AD1153,$V1153&lt;=Synthèse!$B$44)</f>
        <v>0</v>
      </c>
      <c r="AH1153" s="135" t="b">
        <f>AND(AE1153,$V1153&lt;=Synthèse!$B$44)</f>
        <v>0</v>
      </c>
      <c r="AI1153" s="137" t="b">
        <v>1</v>
      </c>
      <c r="AJ1153" s="137" t="b">
        <v>0</v>
      </c>
      <c r="AK1153" s="137" t="b">
        <f t="shared" si="196"/>
        <v>1</v>
      </c>
      <c r="AL1153" s="137" t="b">
        <f t="shared" si="197"/>
        <v>0</v>
      </c>
      <c r="AM1153" s="137" t="b">
        <f>AND(AK1153,$V1153&lt;=Synthèse!$B$44)</f>
        <v>0</v>
      </c>
      <c r="AN1153" s="137" t="b">
        <f>AND(AL1153,$V1153&lt;=Synthèse!$B$44)</f>
        <v>0</v>
      </c>
    </row>
    <row r="1154" spans="1:40">
      <c r="A1154" s="17">
        <v>630091</v>
      </c>
      <c r="B1154" t="str">
        <f ca="1">VLOOKUP(A1154,'Fichier FI (en entrée)'!B:AH,3,0)</f>
        <v>UZWUKFNKIC</v>
      </c>
      <c r="C1154">
        <f t="shared" ref="C1154:C1217" si="198">COUNTIF(D:D,"&gt;="&amp;D1154)</f>
        <v>736</v>
      </c>
      <c r="D1154">
        <f t="shared" ref="D1154:D1217" si="199">IFERROR(IF(F1154,I1154+J1154+K1154+L1154,-100),-20)</f>
        <v>11.99</v>
      </c>
      <c r="E1154" s="14" t="str">
        <f>VLOOKUP(A1154,'Fichier FI (en entrée)'!B:AH,2,0)</f>
        <v>EV</v>
      </c>
      <c r="F1154" s="14" t="b">
        <f t="shared" ref="F1154:F1217" si="200">IF(E1154="EV",TRUE,FALSE)</f>
        <v>1</v>
      </c>
      <c r="G1154" s="14" t="b">
        <f>IFERROR(VLOOKUP(A1154,'Calculs FA (auto)'!A:F,6,0),FALSE)</f>
        <v>0</v>
      </c>
      <c r="H1154" s="14" t="b">
        <f t="shared" ref="H1154:H1217" si="201">AND(F1154:G1154)</f>
        <v>0</v>
      </c>
      <c r="I1154" s="16">
        <f>IFERROR(VLOOKUP(A1154,'Moyennes FI (en entrée)'!B:N,7,0),"")</f>
        <v>8.99</v>
      </c>
      <c r="J1154" s="16">
        <f>IFERROR(VLOOKUP(VLOOKUP(A1154,'Fichier FI (en entrée)'!B:AH,33,0),Modificateurs!A$2:B$5,2,0),0)</f>
        <v>0</v>
      </c>
      <c r="K1154" s="16">
        <f>IFERROR(VLOOKUP(VLOOKUP(A1154,'Redoub FI (en entrée)'!B:N,7,0),Modificateurs!A$8:B$11,2,0),0)</f>
        <v>0</v>
      </c>
      <c r="L1154" s="16">
        <f>IFERROR(VLOOKUP(M1154,Modificateurs!D$1:E$94,2,0),0)</f>
        <v>3</v>
      </c>
      <c r="M1154" t="str">
        <f>VLOOKUP(A1154,'Fichier FI (en entrée)'!B:AH,16,0)&amp;" "&amp;VLOOKUP(A1154,'Fichier FI (en entrée)'!B:AH,20,0)&amp;" "&amp;VLOOKUP(A1154,'Fichier FI (en entrée)'!B:AH,27,0)&amp;" "&amp;VLOOKUP(A1154,'Fichier FI (en entrée)'!B:AH,29,0)</f>
        <v xml:space="preserve">S Informatique et Sciences du numérique  </v>
      </c>
      <c r="N1154" t="str">
        <f>VLOOKUP(A1154,'Fichier FI (en entrée)'!B:AH,8,0)</f>
        <v>En Terminale</v>
      </c>
      <c r="O1154" t="b">
        <f>AND(C1154&gt;Synthèse!B$8,C1154&lt;Synthèse!B$10,NOT(Y1154))</f>
        <v>1</v>
      </c>
      <c r="Q1154" s="60">
        <f>ROUNDUP(C1154/(Synthèse!$B$4+Synthèse!$B$1)*8,0)</f>
        <v>4</v>
      </c>
      <c r="R1154" s="60">
        <f>IFERROR(VLOOKUP(A1154,'Evaluations (formulaire)'!A:P,6,0)+VLOOKUP(A1154,'Evaluations (formulaire)'!A:P,7,0),0)</f>
        <v>0</v>
      </c>
      <c r="S1154" s="60">
        <f>IFERROR(VLOOKUP(A1154,'Evaluations (formulaire)'!A:P,8,0),0)</f>
        <v>0</v>
      </c>
      <c r="T1154" s="60">
        <f>IF(AND(ISBLANK(P1154),Q1154&lt;=2),Synthèse!$B$41,IF(AND(ISBLANK(P1154),Q1154&gt;=7),Synthèse!$C$41,R1154+S1154))</f>
        <v>0</v>
      </c>
      <c r="U1154" s="60">
        <f t="shared" ref="U1154:U1217" si="202">D1154+T1154</f>
        <v>11.99</v>
      </c>
      <c r="V1154" s="60">
        <f t="shared" ref="V1154:V1217" si="203">COUNTIF(U:U,"&gt;="&amp;U1154)</f>
        <v>736</v>
      </c>
      <c r="X1154" s="26">
        <v>442</v>
      </c>
      <c r="Y1154" s="26" t="b">
        <f>IFERROR(VLOOKUP(A1154,'Calculs FA (auto)'!A:O,15,0),FALSE)</f>
        <v>0</v>
      </c>
      <c r="Z1154" s="26">
        <f>IFERROR(VLOOKUP(A1154,'Evaluations (formulaire)'!A:M,9,0),0)</f>
        <v>0</v>
      </c>
      <c r="AA1154" s="135" t="b">
        <v>0</v>
      </c>
      <c r="AB1154" s="135" t="b">
        <v>1</v>
      </c>
      <c r="AC1154" s="135" t="b">
        <f t="shared" ref="AC1154:AC1217" si="204">AND(AA1154,F1154)</f>
        <v>0</v>
      </c>
      <c r="AD1154" s="135" t="b">
        <f t="shared" ref="AD1154:AD1217" si="205">AND(AB1154,F1154)</f>
        <v>1</v>
      </c>
      <c r="AE1154" s="135" t="b">
        <f t="shared" ref="AE1154:AE1217" si="206">AND(NOT(AA1154),NOT(AB1154),F1154)</f>
        <v>0</v>
      </c>
      <c r="AF1154" s="135" t="b">
        <f>AND(AC1154,$V1154&lt;=Synthèse!$B$44)</f>
        <v>0</v>
      </c>
      <c r="AG1154" s="135" t="b">
        <f>AND(AD1154,$V1154&lt;=Synthèse!$B$44)</f>
        <v>0</v>
      </c>
      <c r="AH1154" s="135" t="b">
        <f>AND(AE1154,$V1154&lt;=Synthèse!$B$44)</f>
        <v>0</v>
      </c>
      <c r="AI1154" s="137" t="b">
        <v>0</v>
      </c>
      <c r="AJ1154" s="137" t="b">
        <v>0</v>
      </c>
      <c r="AK1154" s="137" t="b">
        <f t="shared" ref="AK1154:AK1217" si="207">AND(AI1154,F1154)</f>
        <v>0</v>
      </c>
      <c r="AL1154" s="137" t="b">
        <f t="shared" ref="AL1154:AL1217" si="208">AND(AJ1154,F1154)</f>
        <v>0</v>
      </c>
      <c r="AM1154" s="137" t="b">
        <f>AND(AK1154,$V1154&lt;=Synthèse!$B$44)</f>
        <v>0</v>
      </c>
      <c r="AN1154" s="137" t="b">
        <f>AND(AL1154,$V1154&lt;=Synthèse!$B$44)</f>
        <v>0</v>
      </c>
    </row>
    <row r="1155" spans="1:40">
      <c r="A1155" s="17">
        <v>630173</v>
      </c>
      <c r="B1155" t="str">
        <f ca="1">VLOOKUP(A1155,'Fichier FI (en entrée)'!B:AH,3,0)</f>
        <v>SZNCIXUCSJ</v>
      </c>
      <c r="C1155">
        <f t="shared" si="198"/>
        <v>936</v>
      </c>
      <c r="D1155">
        <f t="shared" si="199"/>
        <v>10.83</v>
      </c>
      <c r="E1155" s="14" t="str">
        <f>VLOOKUP(A1155,'Fichier FI (en entrée)'!B:AH,2,0)</f>
        <v>EV</v>
      </c>
      <c r="F1155" s="14" t="b">
        <f t="shared" si="200"/>
        <v>1</v>
      </c>
      <c r="G1155" s="14" t="b">
        <f>IFERROR(VLOOKUP(A1155,'Calculs FA (auto)'!A:F,6,0),FALSE)</f>
        <v>0</v>
      </c>
      <c r="H1155" s="14" t="b">
        <f t="shared" si="201"/>
        <v>0</v>
      </c>
      <c r="I1155" s="16">
        <f>IFERROR(VLOOKUP(A1155,'Moyennes FI (en entrée)'!B:N,7,0),"")</f>
        <v>8.83</v>
      </c>
      <c r="J1155" s="16">
        <f>IFERROR(VLOOKUP(VLOOKUP(A1155,'Fichier FI (en entrée)'!B:AH,33,0),Modificateurs!A$2:B$5,2,0),0)</f>
        <v>0</v>
      </c>
      <c r="K1155" s="16">
        <f>IFERROR(VLOOKUP(VLOOKUP(A1155,'Redoub FI (en entrée)'!B:N,7,0),Modificateurs!A$8:B$11,2,0),0)</f>
        <v>0</v>
      </c>
      <c r="L1155" s="16">
        <f>IFERROR(VLOOKUP(M1155,Modificateurs!D$1:E$94,2,0),0)</f>
        <v>2</v>
      </c>
      <c r="M1155" t="str">
        <f>VLOOKUP(A1155,'Fichier FI (en entrée)'!B:AH,16,0)&amp;" "&amp;VLOOKUP(A1155,'Fichier FI (en entrée)'!B:AH,20,0)&amp;" "&amp;VLOOKUP(A1155,'Fichier FI (en entrée)'!B:AH,27,0)&amp;" "&amp;VLOOKUP(A1155,'Fichier FI (en entrée)'!B:AH,29,0)</f>
        <v xml:space="preserve">S Physique-chimie  </v>
      </c>
      <c r="N1155" t="str">
        <f>VLOOKUP(A1155,'Fichier FI (en entrée)'!B:AH,8,0)</f>
        <v>En Terminale</v>
      </c>
      <c r="O1155" t="b">
        <f>AND(C1155&gt;Synthèse!B$8,C1155&lt;Synthèse!B$10,NOT(Y1155))</f>
        <v>1</v>
      </c>
      <c r="P1155" s="17" t="s">
        <v>2260</v>
      </c>
      <c r="Q1155" s="60">
        <f>ROUNDUP(C1155/(Synthèse!$B$4+Synthèse!$B$1)*8,0)</f>
        <v>5</v>
      </c>
      <c r="R1155" s="60">
        <f>IFERROR(VLOOKUP(A1155,'Evaluations (formulaire)'!A:P,6,0)+VLOOKUP(A1155,'Evaluations (formulaire)'!A:P,7,0),0)</f>
        <v>0</v>
      </c>
      <c r="S1155" s="60">
        <f>IFERROR(VLOOKUP(A1155,'Evaluations (formulaire)'!A:P,8,0),0)</f>
        <v>0</v>
      </c>
      <c r="T1155" s="60">
        <f>IF(AND(ISBLANK(P1155),Q1155&lt;=2),Synthèse!$B$41,IF(AND(ISBLANK(P1155),Q1155&gt;=7),Synthèse!$C$41,R1155+S1155))</f>
        <v>0</v>
      </c>
      <c r="U1155" s="60">
        <f t="shared" si="202"/>
        <v>10.83</v>
      </c>
      <c r="V1155" s="60">
        <f t="shared" si="203"/>
        <v>936</v>
      </c>
      <c r="X1155" s="26">
        <v>5</v>
      </c>
      <c r="Y1155" s="26" t="b">
        <f>IFERROR(VLOOKUP(A1155,'Calculs FA (auto)'!A:O,15,0),FALSE)</f>
        <v>0</v>
      </c>
      <c r="Z1155" s="26">
        <f>IFERROR(VLOOKUP(A1155,'Evaluations (formulaire)'!A:M,9,0),0)</f>
        <v>0</v>
      </c>
      <c r="AA1155" s="135" t="b">
        <v>1</v>
      </c>
      <c r="AB1155" s="135" t="b">
        <v>0</v>
      </c>
      <c r="AC1155" s="135" t="b">
        <f t="shared" si="204"/>
        <v>1</v>
      </c>
      <c r="AD1155" s="135" t="b">
        <f t="shared" si="205"/>
        <v>0</v>
      </c>
      <c r="AE1155" s="135" t="b">
        <f t="shared" si="206"/>
        <v>0</v>
      </c>
      <c r="AF1155" s="135" t="b">
        <f>AND(AC1155,$V1155&lt;=Synthèse!$B$44)</f>
        <v>0</v>
      </c>
      <c r="AG1155" s="135" t="b">
        <f>AND(AD1155,$V1155&lt;=Synthèse!$B$44)</f>
        <v>0</v>
      </c>
      <c r="AH1155" s="135" t="b">
        <f>AND(AE1155,$V1155&lt;=Synthèse!$B$44)</f>
        <v>0</v>
      </c>
      <c r="AI1155" s="137" t="b">
        <v>0</v>
      </c>
      <c r="AJ1155" s="137" t="b">
        <v>0</v>
      </c>
      <c r="AK1155" s="137" t="b">
        <f t="shared" si="207"/>
        <v>0</v>
      </c>
      <c r="AL1155" s="137" t="b">
        <f t="shared" si="208"/>
        <v>0</v>
      </c>
      <c r="AM1155" s="137" t="b">
        <f>AND(AK1155,$V1155&lt;=Synthèse!$B$44)</f>
        <v>0</v>
      </c>
      <c r="AN1155" s="137" t="b">
        <f>AND(AL1155,$V1155&lt;=Synthèse!$B$44)</f>
        <v>0</v>
      </c>
    </row>
    <row r="1156" spans="1:40">
      <c r="A1156" s="17">
        <v>631053</v>
      </c>
      <c r="B1156" t="str">
        <f ca="1">VLOOKUP(A1156,'Fichier FI (en entrée)'!B:AH,3,0)</f>
        <v>JRQLYOHKZY</v>
      </c>
      <c r="C1156">
        <f t="shared" si="198"/>
        <v>2097</v>
      </c>
      <c r="D1156">
        <f t="shared" si="199"/>
        <v>-100</v>
      </c>
      <c r="E1156" s="14" t="str">
        <f>VLOOKUP(A1156,'Fichier FI (en entrée)'!B:AH,2,0)</f>
        <v>ENV</v>
      </c>
      <c r="F1156" s="14" t="b">
        <f t="shared" si="200"/>
        <v>0</v>
      </c>
      <c r="G1156" s="14" t="b">
        <f>IFERROR(VLOOKUP(A1156,'Calculs FA (auto)'!A:F,6,0),FALSE)</f>
        <v>0</v>
      </c>
      <c r="H1156" s="14" t="b">
        <f t="shared" si="201"/>
        <v>0</v>
      </c>
      <c r="I1156" s="16" t="str">
        <f>IFERROR(VLOOKUP(A1156,'Moyennes FI (en entrée)'!B:N,7,0),"")</f>
        <v/>
      </c>
      <c r="J1156" s="16">
        <f>IFERROR(VLOOKUP(VLOOKUP(A1156,'Fichier FI (en entrée)'!B:AH,33,0),Modificateurs!A$2:B$5,2,0),0)</f>
        <v>1</v>
      </c>
      <c r="K1156" s="16">
        <f>IFERROR(VLOOKUP(VLOOKUP(A1156,'Redoub FI (en entrée)'!B:N,7,0),Modificateurs!A$8:B$11,2,0),0)</f>
        <v>0</v>
      </c>
      <c r="L1156" s="16">
        <f>IFERROR(VLOOKUP(M1156,Modificateurs!D$1:E$94,2,0),0)</f>
        <v>3</v>
      </c>
      <c r="M1156" t="str">
        <f>VLOOKUP(A1156,'Fichier FI (en entrée)'!B:AH,16,0)&amp;" "&amp;VLOOKUP(A1156,'Fichier FI (en entrée)'!B:AH,20,0)&amp;" "&amp;VLOOKUP(A1156,'Fichier FI (en entrée)'!B:AH,27,0)&amp;" "&amp;VLOOKUP(A1156,'Fichier FI (en entrée)'!B:AH,29,0)</f>
        <v xml:space="preserve">S Informatique et Sciences du numérique  </v>
      </c>
      <c r="N1156" t="str">
        <f>VLOOKUP(A1156,'Fichier FI (en entrée)'!B:AH,8,0)</f>
        <v>En Terminale</v>
      </c>
      <c r="O1156" t="b">
        <f>AND(C1156&gt;Synthèse!B$8,C1156&lt;Synthèse!B$10,NOT(Y1156))</f>
        <v>0</v>
      </c>
      <c r="P1156" s="17" t="s">
        <v>2260</v>
      </c>
      <c r="Q1156" s="60">
        <f>ROUNDUP(C1156/(Synthèse!$B$4+Synthèse!$B$1)*8,0)</f>
        <v>10</v>
      </c>
      <c r="R1156" s="60">
        <f>IFERROR(VLOOKUP(A1156,'Evaluations (formulaire)'!A:P,6,0)+VLOOKUP(A1156,'Evaluations (formulaire)'!A:P,7,0),0)</f>
        <v>0</v>
      </c>
      <c r="S1156" s="60">
        <f>IFERROR(VLOOKUP(A1156,'Evaluations (formulaire)'!A:P,8,0),0)</f>
        <v>0</v>
      </c>
      <c r="T1156" s="60">
        <f>IF(AND(ISBLANK(P1156),Q1156&lt;=2),Synthèse!$B$41,IF(AND(ISBLANK(P1156),Q1156&gt;=7),Synthèse!$C$41,R1156+S1156))</f>
        <v>0</v>
      </c>
      <c r="U1156" s="60">
        <f t="shared" si="202"/>
        <v>-100</v>
      </c>
      <c r="V1156" s="60">
        <f t="shared" si="203"/>
        <v>2096</v>
      </c>
      <c r="X1156" s="26">
        <v>1765</v>
      </c>
      <c r="Y1156" s="26" t="b">
        <f>IFERROR(VLOOKUP(A1156,'Calculs FA (auto)'!A:O,15,0),FALSE)</f>
        <v>0</v>
      </c>
      <c r="Z1156" s="26">
        <f>IFERROR(VLOOKUP(A1156,'Evaluations (formulaire)'!A:M,9,0),0)</f>
        <v>0</v>
      </c>
      <c r="AA1156" s="135" t="b">
        <v>0</v>
      </c>
      <c r="AB1156" s="135" t="b">
        <v>1</v>
      </c>
      <c r="AC1156" s="135" t="b">
        <f t="shared" si="204"/>
        <v>0</v>
      </c>
      <c r="AD1156" s="135" t="b">
        <f t="shared" si="205"/>
        <v>0</v>
      </c>
      <c r="AE1156" s="135" t="b">
        <f t="shared" si="206"/>
        <v>0</v>
      </c>
      <c r="AF1156" s="135" t="b">
        <f>AND(AC1156,$V1156&lt;=Synthèse!$B$44)</f>
        <v>0</v>
      </c>
      <c r="AG1156" s="135" t="b">
        <f>AND(AD1156,$V1156&lt;=Synthèse!$B$44)</f>
        <v>0</v>
      </c>
      <c r="AH1156" s="135" t="b">
        <f>AND(AE1156,$V1156&lt;=Synthèse!$B$44)</f>
        <v>0</v>
      </c>
      <c r="AI1156" s="137" t="b">
        <v>0</v>
      </c>
      <c r="AJ1156" s="137" t="b">
        <v>0</v>
      </c>
      <c r="AK1156" s="137" t="b">
        <f t="shared" si="207"/>
        <v>0</v>
      </c>
      <c r="AL1156" s="137" t="b">
        <f t="shared" si="208"/>
        <v>0</v>
      </c>
      <c r="AM1156" s="137" t="b">
        <f>AND(AK1156,$V1156&lt;=Synthèse!$B$44)</f>
        <v>0</v>
      </c>
      <c r="AN1156" s="137" t="b">
        <f>AND(AL1156,$V1156&lt;=Synthèse!$B$44)</f>
        <v>0</v>
      </c>
    </row>
    <row r="1157" spans="1:40">
      <c r="A1157" s="17">
        <v>631063</v>
      </c>
      <c r="B1157" t="str">
        <f ca="1">VLOOKUP(A1157,'Fichier FI (en entrée)'!B:AH,3,0)</f>
        <v>LTUCNROFWE</v>
      </c>
      <c r="C1157">
        <f t="shared" si="198"/>
        <v>2097</v>
      </c>
      <c r="D1157">
        <f t="shared" si="199"/>
        <v>-100</v>
      </c>
      <c r="E1157" s="14" t="str">
        <f>VLOOKUP(A1157,'Fichier FI (en entrée)'!B:AH,2,0)</f>
        <v>ENV</v>
      </c>
      <c r="F1157" s="14" t="b">
        <f t="shared" si="200"/>
        <v>0</v>
      </c>
      <c r="G1157" s="14" t="b">
        <f>IFERROR(VLOOKUP(A1157,'Calculs FA (auto)'!A:F,6,0),FALSE)</f>
        <v>0</v>
      </c>
      <c r="H1157" s="14" t="b">
        <f t="shared" si="201"/>
        <v>0</v>
      </c>
      <c r="I1157" s="16" t="str">
        <f>IFERROR(VLOOKUP(A1157,'Moyennes FI (en entrée)'!B:N,7,0),"")</f>
        <v/>
      </c>
      <c r="J1157" s="16">
        <f>IFERROR(VLOOKUP(VLOOKUP(A1157,'Fichier FI (en entrée)'!B:AH,33,0),Modificateurs!A$2:B$5,2,0),0)</f>
        <v>0</v>
      </c>
      <c r="K1157" s="16">
        <f>IFERROR(VLOOKUP(VLOOKUP(A1157,'Redoub FI (en entrée)'!B:N,7,0),Modificateurs!A$8:B$11,2,0),0)</f>
        <v>0</v>
      </c>
      <c r="L1157" s="16">
        <f>IFERROR(VLOOKUP(M1157,Modificateurs!D$1:E$94,2,0),0)</f>
        <v>3</v>
      </c>
      <c r="M1157" t="str">
        <f>VLOOKUP(A1157,'Fichier FI (en entrée)'!B:AH,16,0)&amp;" "&amp;VLOOKUP(A1157,'Fichier FI (en entrée)'!B:AH,20,0)&amp;" "&amp;VLOOKUP(A1157,'Fichier FI (en entrée)'!B:AH,27,0)&amp;" "&amp;VLOOKUP(A1157,'Fichier FI (en entrée)'!B:AH,29,0)</f>
        <v xml:space="preserve">S Informatique et Sciences du numérique  </v>
      </c>
      <c r="N1157" t="str">
        <f>VLOOKUP(A1157,'Fichier FI (en entrée)'!B:AH,8,0)</f>
        <v>En Terminale</v>
      </c>
      <c r="O1157" t="b">
        <f>AND(C1157&gt;Synthèse!B$8,C1157&lt;Synthèse!B$10,NOT(Y1157))</f>
        <v>0</v>
      </c>
      <c r="P1157" t="s">
        <v>65</v>
      </c>
      <c r="Q1157" s="60">
        <f>ROUNDUP(C1157/(Synthèse!$B$4+Synthèse!$B$1)*8,0)</f>
        <v>10</v>
      </c>
      <c r="R1157" s="60">
        <f>IFERROR(VLOOKUP(A1157,'Evaluations (formulaire)'!A:P,6,0)+VLOOKUP(A1157,'Evaluations (formulaire)'!A:P,7,0),0)</f>
        <v>0</v>
      </c>
      <c r="S1157" s="60">
        <f>IFERROR(VLOOKUP(A1157,'Evaluations (formulaire)'!A:P,8,0),0)</f>
        <v>0</v>
      </c>
      <c r="T1157" s="60">
        <f>IF(AND(ISBLANK(P1157),Q1157&lt;=2),Synthèse!$B$41,IF(AND(ISBLANK(P1157),Q1157&gt;=7),Synthèse!$C$41,R1157+S1157))</f>
        <v>0</v>
      </c>
      <c r="U1157" s="60">
        <f t="shared" si="202"/>
        <v>-100</v>
      </c>
      <c r="V1157" s="60">
        <f t="shared" si="203"/>
        <v>2096</v>
      </c>
      <c r="X1157" s="26">
        <v>1946</v>
      </c>
      <c r="Y1157" s="26" t="b">
        <f>IFERROR(VLOOKUP(A1157,'Calculs FA (auto)'!A:O,15,0),FALSE)</f>
        <v>0</v>
      </c>
      <c r="Z1157" s="26">
        <f>IFERROR(VLOOKUP(A1157,'Evaluations (formulaire)'!A:M,9,0),0)</f>
        <v>0</v>
      </c>
      <c r="AA1157" s="135" t="b">
        <v>0</v>
      </c>
      <c r="AB1157" s="135" t="b">
        <v>0</v>
      </c>
      <c r="AC1157" s="135" t="b">
        <f t="shared" si="204"/>
        <v>0</v>
      </c>
      <c r="AD1157" s="135" t="b">
        <f t="shared" si="205"/>
        <v>0</v>
      </c>
      <c r="AE1157" s="135" t="b">
        <f t="shared" si="206"/>
        <v>0</v>
      </c>
      <c r="AF1157" s="135" t="b">
        <f>AND(AC1157,$V1157&lt;=Synthèse!$B$44)</f>
        <v>0</v>
      </c>
      <c r="AG1157" s="135" t="b">
        <f>AND(AD1157,$V1157&lt;=Synthèse!$B$44)</f>
        <v>0</v>
      </c>
      <c r="AH1157" s="135" t="b">
        <f>AND(AE1157,$V1157&lt;=Synthèse!$B$44)</f>
        <v>0</v>
      </c>
      <c r="AI1157" s="137" t="b">
        <v>0</v>
      </c>
      <c r="AJ1157" s="137" t="b">
        <v>0</v>
      </c>
      <c r="AK1157" s="137" t="b">
        <f t="shared" si="207"/>
        <v>0</v>
      </c>
      <c r="AL1157" s="137" t="b">
        <f t="shared" si="208"/>
        <v>0</v>
      </c>
      <c r="AM1157" s="137" t="b">
        <f>AND(AK1157,$V1157&lt;=Synthèse!$B$44)</f>
        <v>0</v>
      </c>
      <c r="AN1157" s="137" t="b">
        <f>AND(AL1157,$V1157&lt;=Synthèse!$B$44)</f>
        <v>0</v>
      </c>
    </row>
    <row r="1158" spans="1:40">
      <c r="A1158" s="17">
        <v>632481</v>
      </c>
      <c r="B1158" t="str">
        <f ca="1">VLOOKUP(A1158,'Fichier FI (en entrée)'!B:AH,3,0)</f>
        <v>YZXVLTFZSG</v>
      </c>
      <c r="C1158">
        <f t="shared" si="198"/>
        <v>2097</v>
      </c>
      <c r="D1158">
        <f t="shared" si="199"/>
        <v>-100</v>
      </c>
      <c r="E1158" s="14" t="str">
        <f>VLOOKUP(A1158,'Fichier FI (en entrée)'!B:AH,2,0)</f>
        <v>ENV</v>
      </c>
      <c r="F1158" s="14" t="b">
        <f t="shared" si="200"/>
        <v>0</v>
      </c>
      <c r="G1158" s="14" t="b">
        <f>IFERROR(VLOOKUP(A1158,'Calculs FA (auto)'!A:F,6,0),FALSE)</f>
        <v>0</v>
      </c>
      <c r="H1158" s="14" t="b">
        <f t="shared" si="201"/>
        <v>0</v>
      </c>
      <c r="I1158" s="16" t="str">
        <f>IFERROR(VLOOKUP(A1158,'Moyennes FI (en entrée)'!B:N,7,0),"")</f>
        <v/>
      </c>
      <c r="J1158" s="16">
        <f>IFERROR(VLOOKUP(VLOOKUP(A1158,'Fichier FI (en entrée)'!B:AH,33,0),Modificateurs!A$2:B$5,2,0),0)</f>
        <v>-3</v>
      </c>
      <c r="K1158" s="16">
        <f>IFERROR(VLOOKUP(VLOOKUP(A1158,'Redoub FI (en entrée)'!B:N,7,0),Modificateurs!A$8:B$11,2,0),0)</f>
        <v>0</v>
      </c>
      <c r="L1158" s="16">
        <f>IFERROR(VLOOKUP(M1158,Modificateurs!D$1:E$94,2,0),0)</f>
        <v>2</v>
      </c>
      <c r="M1158" t="str">
        <f>VLOOKUP(A1158,'Fichier FI (en entrée)'!B:AH,16,0)&amp;" "&amp;VLOOKUP(A1158,'Fichier FI (en entrée)'!B:AH,20,0)&amp;" "&amp;VLOOKUP(A1158,'Fichier FI (en entrée)'!B:AH,27,0)&amp;" "&amp;VLOOKUP(A1158,'Fichier FI (en entrée)'!B:AH,29,0)</f>
        <v xml:space="preserve">S Physique-chimie  </v>
      </c>
      <c r="N1158" t="str">
        <f>VLOOKUP(A1158,'Fichier FI (en entrée)'!B:AH,8,0)</f>
        <v>En Terminale</v>
      </c>
      <c r="O1158" t="b">
        <f>AND(C1158&gt;Synthèse!B$8,C1158&lt;Synthèse!B$10,NOT(Y1158))</f>
        <v>0</v>
      </c>
      <c r="P1158" t="s">
        <v>65</v>
      </c>
      <c r="Q1158" s="60">
        <f>ROUNDUP(C1158/(Synthèse!$B$4+Synthèse!$B$1)*8,0)</f>
        <v>10</v>
      </c>
      <c r="R1158" s="60">
        <f>IFERROR(VLOOKUP(A1158,'Evaluations (formulaire)'!A:P,6,0)+VLOOKUP(A1158,'Evaluations (formulaire)'!A:P,7,0),0)</f>
        <v>0</v>
      </c>
      <c r="S1158" s="60">
        <f>IFERROR(VLOOKUP(A1158,'Evaluations (formulaire)'!A:P,8,0),0)</f>
        <v>0</v>
      </c>
      <c r="T1158" s="60">
        <f>IF(AND(ISBLANK(P1158),Q1158&lt;=2),Synthèse!$B$41,IF(AND(ISBLANK(P1158),Q1158&gt;=7),Synthèse!$C$41,R1158+S1158))</f>
        <v>0</v>
      </c>
      <c r="U1158" s="60">
        <f t="shared" si="202"/>
        <v>-100</v>
      </c>
      <c r="V1158" s="60">
        <f t="shared" si="203"/>
        <v>2096</v>
      </c>
      <c r="X1158" s="26">
        <v>1498</v>
      </c>
      <c r="Y1158" s="26" t="b">
        <f>IFERROR(VLOOKUP(A1158,'Calculs FA (auto)'!A:O,15,0),FALSE)</f>
        <v>0</v>
      </c>
      <c r="Z1158" s="26">
        <f>IFERROR(VLOOKUP(A1158,'Evaluations (formulaire)'!A:M,9,0),0)</f>
        <v>0</v>
      </c>
      <c r="AA1158" s="135" t="b">
        <v>0</v>
      </c>
      <c r="AB1158" s="135" t="b">
        <v>0</v>
      </c>
      <c r="AC1158" s="135" t="b">
        <f t="shared" si="204"/>
        <v>0</v>
      </c>
      <c r="AD1158" s="135" t="b">
        <f t="shared" si="205"/>
        <v>0</v>
      </c>
      <c r="AE1158" s="135" t="b">
        <f t="shared" si="206"/>
        <v>0</v>
      </c>
      <c r="AF1158" s="135" t="b">
        <f>AND(AC1158,$V1158&lt;=Synthèse!$B$44)</f>
        <v>0</v>
      </c>
      <c r="AG1158" s="135" t="b">
        <f>AND(AD1158,$V1158&lt;=Synthèse!$B$44)</f>
        <v>0</v>
      </c>
      <c r="AH1158" s="135" t="b">
        <f>AND(AE1158,$V1158&lt;=Synthèse!$B$44)</f>
        <v>0</v>
      </c>
      <c r="AI1158" s="137" t="b">
        <v>0</v>
      </c>
      <c r="AJ1158" s="137" t="b">
        <v>0</v>
      </c>
      <c r="AK1158" s="137" t="b">
        <f t="shared" si="207"/>
        <v>0</v>
      </c>
      <c r="AL1158" s="137" t="b">
        <f t="shared" si="208"/>
        <v>0</v>
      </c>
      <c r="AM1158" s="137" t="b">
        <f>AND(AK1158,$V1158&lt;=Synthèse!$B$44)</f>
        <v>0</v>
      </c>
      <c r="AN1158" s="137" t="b">
        <f>AND(AL1158,$V1158&lt;=Synthèse!$B$44)</f>
        <v>0</v>
      </c>
    </row>
    <row r="1159" spans="1:40">
      <c r="A1159" s="17">
        <v>632494</v>
      </c>
      <c r="B1159" t="str">
        <f ca="1">VLOOKUP(A1159,'Fichier FI (en entrée)'!B:AH,3,0)</f>
        <v>AHQYWNHBHL</v>
      </c>
      <c r="C1159">
        <f t="shared" si="198"/>
        <v>790</v>
      </c>
      <c r="D1159">
        <f t="shared" si="199"/>
        <v>11.75</v>
      </c>
      <c r="E1159" s="14" t="str">
        <f>VLOOKUP(A1159,'Fichier FI (en entrée)'!B:AH,2,0)</f>
        <v>EV</v>
      </c>
      <c r="F1159" s="14" t="b">
        <f t="shared" si="200"/>
        <v>1</v>
      </c>
      <c r="G1159" s="14" t="b">
        <f>IFERROR(VLOOKUP(A1159,'Calculs FA (auto)'!A:F,6,0),FALSE)</f>
        <v>0</v>
      </c>
      <c r="H1159" s="14" t="b">
        <f t="shared" si="201"/>
        <v>0</v>
      </c>
      <c r="I1159" s="16">
        <f>IFERROR(VLOOKUP(A1159,'Moyennes FI (en entrée)'!B:N,7,0),"")</f>
        <v>9.75</v>
      </c>
      <c r="J1159" s="16">
        <f>IFERROR(VLOOKUP(VLOOKUP(A1159,'Fichier FI (en entrée)'!B:AH,33,0),Modificateurs!A$2:B$5,2,0),0)</f>
        <v>0</v>
      </c>
      <c r="K1159" s="16">
        <f>IFERROR(VLOOKUP(VLOOKUP(A1159,'Redoub FI (en entrée)'!B:N,7,0),Modificateurs!A$8:B$11,2,0),0)</f>
        <v>0</v>
      </c>
      <c r="L1159" s="16">
        <f>IFERROR(VLOOKUP(M1159,Modificateurs!D$1:E$94,2,0),0)</f>
        <v>2</v>
      </c>
      <c r="M1159" t="str">
        <f>VLOOKUP(A1159,'Fichier FI (en entrée)'!B:AH,16,0)&amp;" "&amp;VLOOKUP(A1159,'Fichier FI (en entrée)'!B:AH,20,0)&amp;" "&amp;VLOOKUP(A1159,'Fichier FI (en entrée)'!B:AH,27,0)&amp;" "&amp;VLOOKUP(A1159,'Fichier FI (en entrée)'!B:AH,29,0)</f>
        <v xml:space="preserve">STI2D Système informatique et numérique  </v>
      </c>
      <c r="N1159" t="str">
        <f>VLOOKUP(A1159,'Fichier FI (en entrée)'!B:AH,8,0)</f>
        <v>En Terminale</v>
      </c>
      <c r="O1159" t="b">
        <f>AND(C1159&gt;Synthèse!B$8,C1159&lt;Synthèse!B$10,NOT(Y1159))</f>
        <v>1</v>
      </c>
      <c r="P1159" t="s">
        <v>84</v>
      </c>
      <c r="Q1159" s="60">
        <f>ROUNDUP(C1159/(Synthèse!$B$4+Synthèse!$B$1)*8,0)</f>
        <v>4</v>
      </c>
      <c r="R1159" s="60">
        <f>IFERROR(VLOOKUP(A1159,'Evaluations (formulaire)'!A:P,6,0)+VLOOKUP(A1159,'Evaluations (formulaire)'!A:P,7,0),0)</f>
        <v>0</v>
      </c>
      <c r="S1159" s="60">
        <f>IFERROR(VLOOKUP(A1159,'Evaluations (formulaire)'!A:P,8,0),0)</f>
        <v>0</v>
      </c>
      <c r="T1159" s="60">
        <f>IF(AND(ISBLANK(P1159),Q1159&lt;=2),Synthèse!$B$41,IF(AND(ISBLANK(P1159),Q1159&gt;=7),Synthèse!$C$41,R1159+S1159))</f>
        <v>0</v>
      </c>
      <c r="U1159" s="60">
        <f t="shared" si="202"/>
        <v>11.75</v>
      </c>
      <c r="V1159" s="60">
        <f t="shared" si="203"/>
        <v>790</v>
      </c>
      <c r="X1159" s="26">
        <v>1379</v>
      </c>
      <c r="Y1159" s="26" t="b">
        <f>IFERROR(VLOOKUP(A1159,'Calculs FA (auto)'!A:O,15,0),FALSE)</f>
        <v>0</v>
      </c>
      <c r="Z1159" s="26">
        <f>IFERROR(VLOOKUP(A1159,'Evaluations (formulaire)'!A:M,9,0),0)</f>
        <v>0</v>
      </c>
      <c r="AA1159" s="135" t="b">
        <v>0</v>
      </c>
      <c r="AB1159" s="135" t="b">
        <v>1</v>
      </c>
      <c r="AC1159" s="135" t="b">
        <f t="shared" si="204"/>
        <v>0</v>
      </c>
      <c r="AD1159" s="135" t="b">
        <f t="shared" si="205"/>
        <v>1</v>
      </c>
      <c r="AE1159" s="135" t="b">
        <f t="shared" si="206"/>
        <v>0</v>
      </c>
      <c r="AF1159" s="135" t="b">
        <f>AND(AC1159,$V1159&lt;=Synthèse!$B$44)</f>
        <v>0</v>
      </c>
      <c r="AG1159" s="135" t="b">
        <f>AND(AD1159,$V1159&lt;=Synthèse!$B$44)</f>
        <v>0</v>
      </c>
      <c r="AH1159" s="135" t="b">
        <f>AND(AE1159,$V1159&lt;=Synthèse!$B$44)</f>
        <v>0</v>
      </c>
      <c r="AI1159" s="137" t="b">
        <v>0</v>
      </c>
      <c r="AJ1159" s="137" t="b">
        <v>0</v>
      </c>
      <c r="AK1159" s="137" t="b">
        <f t="shared" si="207"/>
        <v>0</v>
      </c>
      <c r="AL1159" s="137" t="b">
        <f t="shared" si="208"/>
        <v>0</v>
      </c>
      <c r="AM1159" s="137" t="b">
        <f>AND(AK1159,$V1159&lt;=Synthèse!$B$44)</f>
        <v>0</v>
      </c>
      <c r="AN1159" s="137" t="b">
        <f>AND(AL1159,$V1159&lt;=Synthèse!$B$44)</f>
        <v>0</v>
      </c>
    </row>
    <row r="1160" spans="1:40">
      <c r="A1160" s="17">
        <v>632503</v>
      </c>
      <c r="B1160" t="str">
        <f ca="1">VLOOKUP(A1160,'Fichier FI (en entrée)'!B:AH,3,0)</f>
        <v>FYMMDPZRIY</v>
      </c>
      <c r="C1160">
        <f t="shared" si="198"/>
        <v>2097</v>
      </c>
      <c r="D1160">
        <f t="shared" si="199"/>
        <v>-100</v>
      </c>
      <c r="E1160" s="14" t="str">
        <f>VLOOKUP(A1160,'Fichier FI (en entrée)'!B:AH,2,0)</f>
        <v>ENV</v>
      </c>
      <c r="F1160" s="14" t="b">
        <f t="shared" si="200"/>
        <v>0</v>
      </c>
      <c r="G1160" s="14" t="b">
        <f>IFERROR(VLOOKUP(A1160,'Calculs FA (auto)'!A:F,6,0),FALSE)</f>
        <v>0</v>
      </c>
      <c r="H1160" s="14" t="b">
        <f t="shared" si="201"/>
        <v>0</v>
      </c>
      <c r="I1160" s="16" t="str">
        <f>IFERROR(VLOOKUP(A1160,'Moyennes FI (en entrée)'!B:N,7,0),"")</f>
        <v/>
      </c>
      <c r="J1160" s="16">
        <f>IFERROR(VLOOKUP(VLOOKUP(A1160,'Fichier FI (en entrée)'!B:AH,33,0),Modificateurs!A$2:B$5,2,0),0)</f>
        <v>0</v>
      </c>
      <c r="K1160" s="16">
        <f>IFERROR(VLOOKUP(VLOOKUP(A1160,'Redoub FI (en entrée)'!B:N,7,0),Modificateurs!A$8:B$11,2,0),0)</f>
        <v>0</v>
      </c>
      <c r="L1160" s="16">
        <f>IFERROR(VLOOKUP(M1160,Modificateurs!D$1:E$94,2,0),0)</f>
        <v>2</v>
      </c>
      <c r="M1160" t="str">
        <f>VLOOKUP(A1160,'Fichier FI (en entrée)'!B:AH,16,0)&amp;" "&amp;VLOOKUP(A1160,'Fichier FI (en entrée)'!B:AH,20,0)&amp;" "&amp;VLOOKUP(A1160,'Fichier FI (en entrée)'!B:AH,27,0)&amp;" "&amp;VLOOKUP(A1160,'Fichier FI (en entrée)'!B:AH,29,0)</f>
        <v xml:space="preserve">S Mathématiques  </v>
      </c>
      <c r="N1160" t="str">
        <f>VLOOKUP(A1160,'Fichier FI (en entrée)'!B:AH,8,0)</f>
        <v>En Terminale</v>
      </c>
      <c r="O1160" t="b">
        <f>AND(C1160&gt;Synthèse!B$8,C1160&lt;Synthèse!B$10,NOT(Y1160))</f>
        <v>0</v>
      </c>
      <c r="P1160" s="17" t="s">
        <v>2260</v>
      </c>
      <c r="Q1160" s="60">
        <f>ROUNDUP(C1160/(Synthèse!$B$4+Synthèse!$B$1)*8,0)</f>
        <v>10</v>
      </c>
      <c r="R1160" s="60">
        <f>IFERROR(VLOOKUP(A1160,'Evaluations (formulaire)'!A:P,6,0)+VLOOKUP(A1160,'Evaluations (formulaire)'!A:P,7,0),0)</f>
        <v>0</v>
      </c>
      <c r="S1160" s="60">
        <f>IFERROR(VLOOKUP(A1160,'Evaluations (formulaire)'!A:P,8,0),0)</f>
        <v>0</v>
      </c>
      <c r="T1160" s="60">
        <f>IF(AND(ISBLANK(P1160),Q1160&lt;=2),Synthèse!$B$41,IF(AND(ISBLANK(P1160),Q1160&gt;=7),Synthèse!$C$41,R1160+S1160))</f>
        <v>0</v>
      </c>
      <c r="U1160" s="60">
        <f t="shared" si="202"/>
        <v>-100</v>
      </c>
      <c r="V1160" s="60">
        <f t="shared" si="203"/>
        <v>2096</v>
      </c>
      <c r="X1160" s="26">
        <v>1025</v>
      </c>
      <c r="Y1160" s="26" t="b">
        <f>IFERROR(VLOOKUP(A1160,'Calculs FA (auto)'!A:O,15,0),FALSE)</f>
        <v>0</v>
      </c>
      <c r="Z1160" s="26">
        <f>IFERROR(VLOOKUP(A1160,'Evaluations (formulaire)'!A:M,9,0),0)</f>
        <v>0</v>
      </c>
      <c r="AA1160" s="135" t="b">
        <v>1</v>
      </c>
      <c r="AB1160" s="135" t="b">
        <v>0</v>
      </c>
      <c r="AC1160" s="135" t="b">
        <f t="shared" si="204"/>
        <v>0</v>
      </c>
      <c r="AD1160" s="135" t="b">
        <f t="shared" si="205"/>
        <v>0</v>
      </c>
      <c r="AE1160" s="135" t="b">
        <f t="shared" si="206"/>
        <v>0</v>
      </c>
      <c r="AF1160" s="135" t="b">
        <f>AND(AC1160,$V1160&lt;=Synthèse!$B$44)</f>
        <v>0</v>
      </c>
      <c r="AG1160" s="135" t="b">
        <f>AND(AD1160,$V1160&lt;=Synthèse!$B$44)</f>
        <v>0</v>
      </c>
      <c r="AH1160" s="135" t="b">
        <f>AND(AE1160,$V1160&lt;=Synthèse!$B$44)</f>
        <v>0</v>
      </c>
      <c r="AI1160" s="137" t="b">
        <v>0</v>
      </c>
      <c r="AJ1160" s="137" t="b">
        <v>0</v>
      </c>
      <c r="AK1160" s="137" t="b">
        <f t="shared" si="207"/>
        <v>0</v>
      </c>
      <c r="AL1160" s="137" t="b">
        <f t="shared" si="208"/>
        <v>0</v>
      </c>
      <c r="AM1160" s="137" t="b">
        <f>AND(AK1160,$V1160&lt;=Synthèse!$B$44)</f>
        <v>0</v>
      </c>
      <c r="AN1160" s="137" t="b">
        <f>AND(AL1160,$V1160&lt;=Synthèse!$B$44)</f>
        <v>0</v>
      </c>
    </row>
    <row r="1161" spans="1:40">
      <c r="A1161" s="17">
        <v>632504</v>
      </c>
      <c r="B1161" t="str">
        <f ca="1">VLOOKUP(A1161,'Fichier FI (en entrée)'!B:AH,3,0)</f>
        <v>QUWXRIJQSH</v>
      </c>
      <c r="C1161">
        <f t="shared" si="198"/>
        <v>958</v>
      </c>
      <c r="D1161">
        <f t="shared" si="199"/>
        <v>10.67</v>
      </c>
      <c r="E1161" s="14" t="str">
        <f>VLOOKUP(A1161,'Fichier FI (en entrée)'!B:AH,2,0)</f>
        <v>EV</v>
      </c>
      <c r="F1161" s="14" t="b">
        <f t="shared" si="200"/>
        <v>1</v>
      </c>
      <c r="G1161" s="14" t="b">
        <f>IFERROR(VLOOKUP(A1161,'Calculs FA (auto)'!A:F,6,0),FALSE)</f>
        <v>0</v>
      </c>
      <c r="H1161" s="14" t="b">
        <f t="shared" si="201"/>
        <v>0</v>
      </c>
      <c r="I1161" s="16">
        <f>IFERROR(VLOOKUP(A1161,'Moyennes FI (en entrée)'!B:N,7,0),"")</f>
        <v>7.67</v>
      </c>
      <c r="J1161" s="16">
        <f>IFERROR(VLOOKUP(VLOOKUP(A1161,'Fichier FI (en entrée)'!B:AH,33,0),Modificateurs!A$2:B$5,2,0),0)</f>
        <v>1</v>
      </c>
      <c r="K1161" s="16">
        <f>IFERROR(VLOOKUP(VLOOKUP(A1161,'Redoub FI (en entrée)'!B:N,7,0),Modificateurs!A$8:B$11,2,0),0)</f>
        <v>0</v>
      </c>
      <c r="L1161" s="16">
        <f>IFERROR(VLOOKUP(M1161,Modificateurs!D$1:E$94,2,0),0)</f>
        <v>2</v>
      </c>
      <c r="M1161" t="str">
        <f>VLOOKUP(A1161,'Fichier FI (en entrée)'!B:AH,16,0)&amp;" "&amp;VLOOKUP(A1161,'Fichier FI (en entrée)'!B:AH,20,0)&amp;" "&amp;VLOOKUP(A1161,'Fichier FI (en entrée)'!B:AH,27,0)&amp;" "&amp;VLOOKUP(A1161,'Fichier FI (en entrée)'!B:AH,29,0)</f>
        <v xml:space="preserve">STI2D Système informatique et numérique  </v>
      </c>
      <c r="N1161" t="str">
        <f>VLOOKUP(A1161,'Fichier FI (en entrée)'!B:AH,8,0)</f>
        <v>En Terminale</v>
      </c>
      <c r="O1161" t="b">
        <f>AND(C1161&gt;Synthèse!B$8,C1161&lt;Synthèse!B$10,NOT(Y1161))</f>
        <v>1</v>
      </c>
      <c r="P1161" s="17" t="s">
        <v>2260</v>
      </c>
      <c r="Q1161" s="60">
        <f>ROUNDUP(C1161/(Synthèse!$B$4+Synthèse!$B$1)*8,0)</f>
        <v>5</v>
      </c>
      <c r="R1161" s="60">
        <f>IFERROR(VLOOKUP(A1161,'Evaluations (formulaire)'!A:P,6,0)+VLOOKUP(A1161,'Evaluations (formulaire)'!A:P,7,0),0)</f>
        <v>0</v>
      </c>
      <c r="S1161" s="60">
        <f>IFERROR(VLOOKUP(A1161,'Evaluations (formulaire)'!A:P,8,0),0)</f>
        <v>0</v>
      </c>
      <c r="T1161" s="60">
        <f>IF(AND(ISBLANK(P1161),Q1161&lt;=2),Synthèse!$B$41,IF(AND(ISBLANK(P1161),Q1161&gt;=7),Synthèse!$C$41,R1161+S1161))</f>
        <v>0</v>
      </c>
      <c r="U1161" s="60">
        <f t="shared" si="202"/>
        <v>10.67</v>
      </c>
      <c r="V1161" s="60">
        <f t="shared" si="203"/>
        <v>958</v>
      </c>
      <c r="X1161" s="26">
        <v>2039</v>
      </c>
      <c r="Y1161" s="26" t="b">
        <f>IFERROR(VLOOKUP(A1161,'Calculs FA (auto)'!A:O,15,0),FALSE)</f>
        <v>0</v>
      </c>
      <c r="Z1161" s="26">
        <f>IFERROR(VLOOKUP(A1161,'Evaluations (formulaire)'!A:M,9,0),0)</f>
        <v>0</v>
      </c>
      <c r="AA1161" s="135" t="b">
        <v>1</v>
      </c>
      <c r="AB1161" s="135" t="b">
        <v>0</v>
      </c>
      <c r="AC1161" s="135" t="b">
        <f t="shared" si="204"/>
        <v>1</v>
      </c>
      <c r="AD1161" s="135" t="b">
        <f t="shared" si="205"/>
        <v>0</v>
      </c>
      <c r="AE1161" s="135" t="b">
        <f t="shared" si="206"/>
        <v>0</v>
      </c>
      <c r="AF1161" s="135" t="b">
        <f>AND(AC1161,$V1161&lt;=Synthèse!$B$44)</f>
        <v>0</v>
      </c>
      <c r="AG1161" s="135" t="b">
        <f>AND(AD1161,$V1161&lt;=Synthèse!$B$44)</f>
        <v>0</v>
      </c>
      <c r="AH1161" s="135" t="b">
        <f>AND(AE1161,$V1161&lt;=Synthèse!$B$44)</f>
        <v>0</v>
      </c>
      <c r="AI1161" s="137" t="b">
        <v>0</v>
      </c>
      <c r="AJ1161" s="137" t="b">
        <v>0</v>
      </c>
      <c r="AK1161" s="137" t="b">
        <f t="shared" si="207"/>
        <v>0</v>
      </c>
      <c r="AL1161" s="137" t="b">
        <f t="shared" si="208"/>
        <v>0</v>
      </c>
      <c r="AM1161" s="137" t="b">
        <f>AND(AK1161,$V1161&lt;=Synthèse!$B$44)</f>
        <v>0</v>
      </c>
      <c r="AN1161" s="137" t="b">
        <f>AND(AL1161,$V1161&lt;=Synthèse!$B$44)</f>
        <v>0</v>
      </c>
    </row>
    <row r="1162" spans="1:40">
      <c r="A1162" s="17">
        <v>632555</v>
      </c>
      <c r="B1162" t="str">
        <f ca="1">VLOOKUP(A1162,'Fichier FI (en entrée)'!B:AH,3,0)</f>
        <v>TYZHEJTUNY</v>
      </c>
      <c r="C1162">
        <f t="shared" si="198"/>
        <v>1578</v>
      </c>
      <c r="D1162">
        <f t="shared" si="199"/>
        <v>-1.1900000000000004</v>
      </c>
      <c r="E1162" s="14" t="str">
        <f>VLOOKUP(A1162,'Fichier FI (en entrée)'!B:AH,2,0)</f>
        <v>EV</v>
      </c>
      <c r="F1162" s="14" t="b">
        <f t="shared" si="200"/>
        <v>1</v>
      </c>
      <c r="G1162" s="14" t="b">
        <f>IFERROR(VLOOKUP(A1162,'Calculs FA (auto)'!A:F,6,0),FALSE)</f>
        <v>0</v>
      </c>
      <c r="H1162" s="14" t="b">
        <f t="shared" si="201"/>
        <v>0</v>
      </c>
      <c r="I1162" s="16">
        <f>IFERROR(VLOOKUP(A1162,'Moyennes FI (en entrée)'!B:N,7,0),"")</f>
        <v>4.8099999999999996</v>
      </c>
      <c r="J1162" s="16">
        <f>IFERROR(VLOOKUP(VLOOKUP(A1162,'Fichier FI (en entrée)'!B:AH,33,0),Modificateurs!A$2:B$5,2,0),0)</f>
        <v>0</v>
      </c>
      <c r="K1162" s="16">
        <f>IFERROR(VLOOKUP(VLOOKUP(A1162,'Redoub FI (en entrée)'!B:N,7,0),Modificateurs!A$8:B$11,2,0),0)</f>
        <v>0</v>
      </c>
      <c r="L1162" s="16">
        <f>IFERROR(VLOOKUP(M1162,Modificateurs!D$1:E$94,2,0),0)</f>
        <v>-6</v>
      </c>
      <c r="M1162" t="str">
        <f>VLOOKUP(A1162,'Fichier FI (en entrée)'!B:AH,16,0)&amp;" "&amp;VLOOKUP(A1162,'Fichier FI (en entrée)'!B:AH,20,0)&amp;" "&amp;VLOOKUP(A1162,'Fichier FI (en entrée)'!B:AH,27,0)&amp;" "&amp;VLOOKUP(A1162,'Fichier FI (en entrée)'!B:AH,29,0)</f>
        <v xml:space="preserve">STI2D Innovation Technologique et Eco conception  </v>
      </c>
      <c r="N1162" t="str">
        <f>VLOOKUP(A1162,'Fichier FI (en entrée)'!B:AH,8,0)</f>
        <v>En Terminale</v>
      </c>
      <c r="O1162" t="b">
        <f>AND(C1162&gt;Synthèse!B$8,C1162&lt;Synthèse!B$10,NOT(Y1162))</f>
        <v>0</v>
      </c>
      <c r="P1162" t="s">
        <v>2264</v>
      </c>
      <c r="Q1162" s="60">
        <f>ROUNDUP(C1162/(Synthèse!$B$4+Synthèse!$B$1)*8,0)</f>
        <v>8</v>
      </c>
      <c r="R1162" s="60">
        <f>IFERROR(VLOOKUP(A1162,'Evaluations (formulaire)'!A:P,6,0)+VLOOKUP(A1162,'Evaluations (formulaire)'!A:P,7,0),0)</f>
        <v>0</v>
      </c>
      <c r="S1162" s="60">
        <f>IFERROR(VLOOKUP(A1162,'Evaluations (formulaire)'!A:P,8,0),0)</f>
        <v>0</v>
      </c>
      <c r="T1162" s="60">
        <f>IF(AND(ISBLANK(P1162),Q1162&lt;=2),Synthèse!$B$41,IF(AND(ISBLANK(P1162),Q1162&gt;=7),Synthèse!$C$41,R1162+S1162))</f>
        <v>0</v>
      </c>
      <c r="U1162" s="60">
        <f t="shared" si="202"/>
        <v>-1.1900000000000004</v>
      </c>
      <c r="V1162" s="60">
        <f t="shared" si="203"/>
        <v>1578</v>
      </c>
      <c r="X1162" s="26">
        <v>1167</v>
      </c>
      <c r="Y1162" s="26" t="b">
        <f>IFERROR(VLOOKUP(A1162,'Calculs FA (auto)'!A:O,15,0),FALSE)</f>
        <v>0</v>
      </c>
      <c r="Z1162" s="26">
        <f>IFERROR(VLOOKUP(A1162,'Evaluations (formulaire)'!A:M,9,0),0)</f>
        <v>0</v>
      </c>
      <c r="AA1162" s="135" t="b">
        <v>1</v>
      </c>
      <c r="AB1162" s="135" t="b">
        <v>0</v>
      </c>
      <c r="AC1162" s="135" t="b">
        <f t="shared" si="204"/>
        <v>1</v>
      </c>
      <c r="AD1162" s="135" t="b">
        <f t="shared" si="205"/>
        <v>0</v>
      </c>
      <c r="AE1162" s="135" t="b">
        <f t="shared" si="206"/>
        <v>0</v>
      </c>
      <c r="AF1162" s="135" t="b">
        <f>AND(AC1162,$V1162&lt;=Synthèse!$B$44)</f>
        <v>0</v>
      </c>
      <c r="AG1162" s="135" t="b">
        <f>AND(AD1162,$V1162&lt;=Synthèse!$B$44)</f>
        <v>0</v>
      </c>
      <c r="AH1162" s="135" t="b">
        <f>AND(AE1162,$V1162&lt;=Synthèse!$B$44)</f>
        <v>0</v>
      </c>
      <c r="AI1162" s="137" t="b">
        <v>0</v>
      </c>
      <c r="AJ1162" s="137" t="b">
        <v>1</v>
      </c>
      <c r="AK1162" s="137" t="b">
        <f t="shared" si="207"/>
        <v>0</v>
      </c>
      <c r="AL1162" s="137" t="b">
        <f t="shared" si="208"/>
        <v>1</v>
      </c>
      <c r="AM1162" s="137" t="b">
        <f>AND(AK1162,$V1162&lt;=Synthèse!$B$44)</f>
        <v>0</v>
      </c>
      <c r="AN1162" s="137" t="b">
        <f>AND(AL1162,$V1162&lt;=Synthèse!$B$44)</f>
        <v>0</v>
      </c>
    </row>
    <row r="1163" spans="1:40">
      <c r="A1163" s="17">
        <v>632589</v>
      </c>
      <c r="B1163" t="str">
        <f ca="1">VLOOKUP(A1163,'Fichier FI (en entrée)'!B:AH,3,0)</f>
        <v>CGJMBHHHTP</v>
      </c>
      <c r="C1163">
        <f t="shared" si="198"/>
        <v>2097</v>
      </c>
      <c r="D1163">
        <f t="shared" si="199"/>
        <v>-100</v>
      </c>
      <c r="E1163" s="14" t="str">
        <f>VLOOKUP(A1163,'Fichier FI (en entrée)'!B:AH,2,0)</f>
        <v>ENV</v>
      </c>
      <c r="F1163" s="14" t="b">
        <f t="shared" si="200"/>
        <v>0</v>
      </c>
      <c r="G1163" s="14" t="b">
        <f>IFERROR(VLOOKUP(A1163,'Calculs FA (auto)'!A:F,6,0),FALSE)</f>
        <v>0</v>
      </c>
      <c r="H1163" s="14" t="b">
        <f t="shared" si="201"/>
        <v>0</v>
      </c>
      <c r="I1163" s="16" t="str">
        <f>IFERROR(VLOOKUP(A1163,'Moyennes FI (en entrée)'!B:N,7,0),"")</f>
        <v/>
      </c>
      <c r="J1163" s="16">
        <f>IFERROR(VLOOKUP(VLOOKUP(A1163,'Fichier FI (en entrée)'!B:AH,33,0),Modificateurs!A$2:B$5,2,0),0)</f>
        <v>3</v>
      </c>
      <c r="K1163" s="16">
        <f>IFERROR(VLOOKUP(VLOOKUP(A1163,'Redoub FI (en entrée)'!B:N,7,0),Modificateurs!A$8:B$11,2,0),0)</f>
        <v>0</v>
      </c>
      <c r="L1163" s="16">
        <f>IFERROR(VLOOKUP(M1163,Modificateurs!D$1:E$94,2,0),0)</f>
        <v>2</v>
      </c>
      <c r="M1163" t="str">
        <f>VLOOKUP(A1163,'Fichier FI (en entrée)'!B:AH,16,0)&amp;" "&amp;VLOOKUP(A1163,'Fichier FI (en entrée)'!B:AH,20,0)&amp;" "&amp;VLOOKUP(A1163,'Fichier FI (en entrée)'!B:AH,27,0)&amp;" "&amp;VLOOKUP(A1163,'Fichier FI (en entrée)'!B:AH,29,0)</f>
        <v xml:space="preserve">STI2D Système informatique et numérique  </v>
      </c>
      <c r="N1163" t="str">
        <f>VLOOKUP(A1163,'Fichier FI (en entrée)'!B:AH,8,0)</f>
        <v>En Terminale</v>
      </c>
      <c r="O1163" t="b">
        <f>AND(C1163&gt;Synthèse!B$8,C1163&lt;Synthèse!B$10,NOT(Y1163))</f>
        <v>0</v>
      </c>
      <c r="P1163" t="s">
        <v>84</v>
      </c>
      <c r="Q1163" s="60">
        <f>ROUNDUP(C1163/(Synthèse!$B$4+Synthèse!$B$1)*8,0)</f>
        <v>10</v>
      </c>
      <c r="R1163" s="60">
        <f>IFERROR(VLOOKUP(A1163,'Evaluations (formulaire)'!A:P,6,0)+VLOOKUP(A1163,'Evaluations (formulaire)'!A:P,7,0),0)</f>
        <v>0</v>
      </c>
      <c r="S1163" s="60">
        <f>IFERROR(VLOOKUP(A1163,'Evaluations (formulaire)'!A:P,8,0),0)</f>
        <v>0</v>
      </c>
      <c r="T1163" s="60">
        <f>IF(AND(ISBLANK(P1163),Q1163&lt;=2),Synthèse!$B$41,IF(AND(ISBLANK(P1163),Q1163&gt;=7),Synthèse!$C$41,R1163+S1163))</f>
        <v>0</v>
      </c>
      <c r="U1163" s="60">
        <f t="shared" si="202"/>
        <v>-100</v>
      </c>
      <c r="V1163" s="60">
        <f t="shared" si="203"/>
        <v>2096</v>
      </c>
      <c r="X1163" s="26">
        <v>148</v>
      </c>
      <c r="Y1163" s="26" t="b">
        <f>IFERROR(VLOOKUP(A1163,'Calculs FA (auto)'!A:O,15,0),FALSE)</f>
        <v>0</v>
      </c>
      <c r="Z1163" s="26">
        <f>IFERROR(VLOOKUP(A1163,'Evaluations (formulaire)'!A:M,9,0),0)</f>
        <v>0</v>
      </c>
      <c r="AA1163" s="135" t="b">
        <v>0</v>
      </c>
      <c r="AB1163" s="135" t="b">
        <v>1</v>
      </c>
      <c r="AC1163" s="135" t="b">
        <f t="shared" si="204"/>
        <v>0</v>
      </c>
      <c r="AD1163" s="135" t="b">
        <f t="shared" si="205"/>
        <v>0</v>
      </c>
      <c r="AE1163" s="135" t="b">
        <f t="shared" si="206"/>
        <v>0</v>
      </c>
      <c r="AF1163" s="135" t="b">
        <f>AND(AC1163,$V1163&lt;=Synthèse!$B$44)</f>
        <v>0</v>
      </c>
      <c r="AG1163" s="135" t="b">
        <f>AND(AD1163,$V1163&lt;=Synthèse!$B$44)</f>
        <v>0</v>
      </c>
      <c r="AH1163" s="135" t="b">
        <f>AND(AE1163,$V1163&lt;=Synthèse!$B$44)</f>
        <v>0</v>
      </c>
      <c r="AI1163" s="137" t="b">
        <v>0</v>
      </c>
      <c r="AJ1163" s="137" t="b">
        <v>0</v>
      </c>
      <c r="AK1163" s="137" t="b">
        <f t="shared" si="207"/>
        <v>0</v>
      </c>
      <c r="AL1163" s="137" t="b">
        <f t="shared" si="208"/>
        <v>0</v>
      </c>
      <c r="AM1163" s="137" t="b">
        <f>AND(AK1163,$V1163&lt;=Synthèse!$B$44)</f>
        <v>0</v>
      </c>
      <c r="AN1163" s="137" t="b">
        <f>AND(AL1163,$V1163&lt;=Synthèse!$B$44)</f>
        <v>0</v>
      </c>
    </row>
    <row r="1164" spans="1:40">
      <c r="A1164" s="17">
        <v>632593</v>
      </c>
      <c r="B1164" t="str">
        <f ca="1">VLOOKUP(A1164,'Fichier FI (en entrée)'!B:AH,3,0)</f>
        <v>QLBLNKISEL</v>
      </c>
      <c r="C1164">
        <f t="shared" si="198"/>
        <v>1144</v>
      </c>
      <c r="D1164">
        <f t="shared" si="199"/>
        <v>8.6900000000000013</v>
      </c>
      <c r="E1164" s="14" t="str">
        <f>VLOOKUP(A1164,'Fichier FI (en entrée)'!B:AH,2,0)</f>
        <v>EV</v>
      </c>
      <c r="F1164" s="14" t="b">
        <f t="shared" si="200"/>
        <v>1</v>
      </c>
      <c r="G1164" s="14" t="b">
        <f>IFERROR(VLOOKUP(A1164,'Calculs FA (auto)'!A:F,6,0),FALSE)</f>
        <v>0</v>
      </c>
      <c r="H1164" s="14" t="b">
        <f t="shared" si="201"/>
        <v>0</v>
      </c>
      <c r="I1164" s="16">
        <f>IFERROR(VLOOKUP(A1164,'Moyennes FI (en entrée)'!B:N,7,0),"")</f>
        <v>6.69</v>
      </c>
      <c r="J1164" s="16">
        <f>IFERROR(VLOOKUP(VLOOKUP(A1164,'Fichier FI (en entrée)'!B:AH,33,0),Modificateurs!A$2:B$5,2,0),0)</f>
        <v>0</v>
      </c>
      <c r="K1164" s="16">
        <f>IFERROR(VLOOKUP(VLOOKUP(A1164,'Redoub FI (en entrée)'!B:N,7,0),Modificateurs!A$8:B$11,2,0),0)</f>
        <v>0</v>
      </c>
      <c r="L1164" s="16">
        <f>IFERROR(VLOOKUP(M1164,Modificateurs!D$1:E$94,2,0),0)</f>
        <v>2</v>
      </c>
      <c r="M1164" t="str">
        <f>VLOOKUP(A1164,'Fichier FI (en entrée)'!B:AH,16,0)&amp;" "&amp;VLOOKUP(A1164,'Fichier FI (en entrée)'!B:AH,20,0)&amp;" "&amp;VLOOKUP(A1164,'Fichier FI (en entrée)'!B:AH,27,0)&amp;" "&amp;VLOOKUP(A1164,'Fichier FI (en entrée)'!B:AH,29,0)</f>
        <v xml:space="preserve">S Mathématiques  </v>
      </c>
      <c r="N1164" t="str">
        <f>VLOOKUP(A1164,'Fichier FI (en entrée)'!B:AH,8,0)</f>
        <v>En Terminale</v>
      </c>
      <c r="O1164" t="b">
        <f>AND(C1164&gt;Synthèse!B$8,C1164&lt;Synthèse!B$10,NOT(Y1164))</f>
        <v>1</v>
      </c>
      <c r="P1164" t="s">
        <v>2268</v>
      </c>
      <c r="Q1164" s="60">
        <f>ROUNDUP(C1164/(Synthèse!$B$4+Synthèse!$B$1)*8,0)</f>
        <v>6</v>
      </c>
      <c r="R1164" s="60">
        <f>IFERROR(VLOOKUP(A1164,'Evaluations (formulaire)'!A:P,6,0)+VLOOKUP(A1164,'Evaluations (formulaire)'!A:P,7,0),0)</f>
        <v>0</v>
      </c>
      <c r="S1164" s="60">
        <f>IFERROR(VLOOKUP(A1164,'Evaluations (formulaire)'!A:P,8,0),0)</f>
        <v>0</v>
      </c>
      <c r="T1164" s="60">
        <f>IF(AND(ISBLANK(P1164),Q1164&lt;=2),Synthèse!$B$41,IF(AND(ISBLANK(P1164),Q1164&gt;=7),Synthèse!$C$41,R1164+S1164))</f>
        <v>0</v>
      </c>
      <c r="U1164" s="60">
        <f t="shared" si="202"/>
        <v>8.6900000000000013</v>
      </c>
      <c r="V1164" s="60">
        <f t="shared" si="203"/>
        <v>1142</v>
      </c>
      <c r="X1164" s="26">
        <v>1562</v>
      </c>
      <c r="Y1164" s="26" t="b">
        <f>IFERROR(VLOOKUP(A1164,'Calculs FA (auto)'!A:O,15,0),FALSE)</f>
        <v>0</v>
      </c>
      <c r="Z1164" s="26">
        <f>IFERROR(VLOOKUP(A1164,'Evaluations (formulaire)'!A:M,9,0),0)</f>
        <v>0</v>
      </c>
      <c r="AA1164" s="135" t="b">
        <v>1</v>
      </c>
      <c r="AB1164" s="135" t="b">
        <v>0</v>
      </c>
      <c r="AC1164" s="135" t="b">
        <f t="shared" si="204"/>
        <v>1</v>
      </c>
      <c r="AD1164" s="135" t="b">
        <f t="shared" si="205"/>
        <v>0</v>
      </c>
      <c r="AE1164" s="135" t="b">
        <f t="shared" si="206"/>
        <v>0</v>
      </c>
      <c r="AF1164" s="135" t="b">
        <f>AND(AC1164,$V1164&lt;=Synthèse!$B$44)</f>
        <v>0</v>
      </c>
      <c r="AG1164" s="135" t="b">
        <f>AND(AD1164,$V1164&lt;=Synthèse!$B$44)</f>
        <v>0</v>
      </c>
      <c r="AH1164" s="135" t="b">
        <f>AND(AE1164,$V1164&lt;=Synthèse!$B$44)</f>
        <v>0</v>
      </c>
      <c r="AI1164" s="137" t="b">
        <v>0</v>
      </c>
      <c r="AJ1164" s="137" t="b">
        <v>1</v>
      </c>
      <c r="AK1164" s="137" t="b">
        <f t="shared" si="207"/>
        <v>0</v>
      </c>
      <c r="AL1164" s="137" t="b">
        <f t="shared" si="208"/>
        <v>1</v>
      </c>
      <c r="AM1164" s="137" t="b">
        <f>AND(AK1164,$V1164&lt;=Synthèse!$B$44)</f>
        <v>0</v>
      </c>
      <c r="AN1164" s="137" t="b">
        <f>AND(AL1164,$V1164&lt;=Synthèse!$B$44)</f>
        <v>0</v>
      </c>
    </row>
    <row r="1165" spans="1:40">
      <c r="A1165" s="17">
        <v>632596</v>
      </c>
      <c r="B1165" t="str">
        <f ca="1">VLOOKUP(A1165,'Fichier FI (en entrée)'!B:AH,3,0)</f>
        <v>IGDGNJPZJX</v>
      </c>
      <c r="C1165">
        <f t="shared" si="198"/>
        <v>41</v>
      </c>
      <c r="D1165">
        <f t="shared" si="199"/>
        <v>18.380000000000003</v>
      </c>
      <c r="E1165" s="14" t="str">
        <f>VLOOKUP(A1165,'Fichier FI (en entrée)'!B:AH,2,0)</f>
        <v>EV</v>
      </c>
      <c r="F1165" s="14" t="b">
        <f t="shared" si="200"/>
        <v>1</v>
      </c>
      <c r="G1165" s="14" t="b">
        <f>IFERROR(VLOOKUP(A1165,'Calculs FA (auto)'!A:F,6,0),FALSE)</f>
        <v>0</v>
      </c>
      <c r="H1165" s="14" t="b">
        <f t="shared" si="201"/>
        <v>0</v>
      </c>
      <c r="I1165" s="16">
        <f>IFERROR(VLOOKUP(A1165,'Moyennes FI (en entrée)'!B:N,7,0),"")</f>
        <v>13.38</v>
      </c>
      <c r="J1165" s="16">
        <f>IFERROR(VLOOKUP(VLOOKUP(A1165,'Fichier FI (en entrée)'!B:AH,33,0),Modificateurs!A$2:B$5,2,0),0)</f>
        <v>3</v>
      </c>
      <c r="K1165" s="16">
        <f>IFERROR(VLOOKUP(VLOOKUP(A1165,'Redoub FI (en entrée)'!B:N,7,0),Modificateurs!A$8:B$11,2,0),0)</f>
        <v>0</v>
      </c>
      <c r="L1165" s="16">
        <f>IFERROR(VLOOKUP(M1165,Modificateurs!D$1:E$94,2,0),0)</f>
        <v>2</v>
      </c>
      <c r="M1165" t="str">
        <f>VLOOKUP(A1165,'Fichier FI (en entrée)'!B:AH,16,0)&amp;" "&amp;VLOOKUP(A1165,'Fichier FI (en entrée)'!B:AH,20,0)&amp;" "&amp;VLOOKUP(A1165,'Fichier FI (en entrée)'!B:AH,27,0)&amp;" "&amp;VLOOKUP(A1165,'Fichier FI (en entrée)'!B:AH,29,0)</f>
        <v xml:space="preserve">STI2D Système informatique et numérique  </v>
      </c>
      <c r="N1165" t="str">
        <f>VLOOKUP(A1165,'Fichier FI (en entrée)'!B:AH,8,0)</f>
        <v>En Terminale</v>
      </c>
      <c r="O1165" t="b">
        <f>AND(C1165&gt;Synthèse!B$8,C1165&lt;Synthèse!B$10,NOT(Y1165))</f>
        <v>0</v>
      </c>
      <c r="Q1165" s="60">
        <f>ROUNDUP(C1165/(Synthèse!$B$4+Synthèse!$B$1)*8,0)</f>
        <v>1</v>
      </c>
      <c r="R1165" s="60">
        <f>IFERROR(VLOOKUP(A1165,'Evaluations (formulaire)'!A:P,6,0)+VLOOKUP(A1165,'Evaluations (formulaire)'!A:P,7,0),0)</f>
        <v>0</v>
      </c>
      <c r="S1165" s="60">
        <f>IFERROR(VLOOKUP(A1165,'Evaluations (formulaire)'!A:P,8,0),0)</f>
        <v>0</v>
      </c>
      <c r="T1165" s="60">
        <f>IF(AND(ISBLANK(P1165),Q1165&lt;=2),Synthèse!$B$41,IF(AND(ISBLANK(P1165),Q1165&gt;=7),Synthèse!$C$41,R1165+S1165))</f>
        <v>4.6511627906976744E-3</v>
      </c>
      <c r="U1165" s="60">
        <f t="shared" si="202"/>
        <v>18.3846511627907</v>
      </c>
      <c r="V1165" s="60">
        <f t="shared" si="203"/>
        <v>41</v>
      </c>
      <c r="X1165" s="26">
        <v>1638</v>
      </c>
      <c r="Y1165" s="26" t="b">
        <f>IFERROR(VLOOKUP(A1165,'Calculs FA (auto)'!A:O,15,0),FALSE)</f>
        <v>0</v>
      </c>
      <c r="Z1165" s="26">
        <f>IFERROR(VLOOKUP(A1165,'Evaluations (formulaire)'!A:M,9,0),0)</f>
        <v>0</v>
      </c>
      <c r="AA1165" s="135" t="b">
        <v>0</v>
      </c>
      <c r="AB1165" s="135" t="b">
        <v>1</v>
      </c>
      <c r="AC1165" s="135" t="b">
        <f t="shared" si="204"/>
        <v>0</v>
      </c>
      <c r="AD1165" s="135" t="b">
        <f t="shared" si="205"/>
        <v>1</v>
      </c>
      <c r="AE1165" s="135" t="b">
        <f t="shared" si="206"/>
        <v>0</v>
      </c>
      <c r="AF1165" s="135" t="b">
        <f>AND(AC1165,$V1165&lt;=Synthèse!$B$44)</f>
        <v>0</v>
      </c>
      <c r="AG1165" s="135" t="b">
        <f>AND(AD1165,$V1165&lt;=Synthèse!$B$44)</f>
        <v>1</v>
      </c>
      <c r="AH1165" s="135" t="b">
        <f>AND(AE1165,$V1165&lt;=Synthèse!$B$44)</f>
        <v>0</v>
      </c>
      <c r="AI1165" s="137" t="b">
        <v>0</v>
      </c>
      <c r="AJ1165" s="137" t="b">
        <v>0</v>
      </c>
      <c r="AK1165" s="137" t="b">
        <f t="shared" si="207"/>
        <v>0</v>
      </c>
      <c r="AL1165" s="137" t="b">
        <f t="shared" si="208"/>
        <v>0</v>
      </c>
      <c r="AM1165" s="137" t="b">
        <f>AND(AK1165,$V1165&lt;=Synthèse!$B$44)</f>
        <v>0</v>
      </c>
      <c r="AN1165" s="137" t="b">
        <f>AND(AL1165,$V1165&lt;=Synthèse!$B$44)</f>
        <v>0</v>
      </c>
    </row>
    <row r="1166" spans="1:40">
      <c r="A1166" s="17">
        <v>632602</v>
      </c>
      <c r="B1166" t="str">
        <f ca="1">VLOOKUP(A1166,'Fichier FI (en entrée)'!B:AH,3,0)</f>
        <v>RMCGCKKZIB</v>
      </c>
      <c r="C1166">
        <f t="shared" si="198"/>
        <v>622</v>
      </c>
      <c r="D1166">
        <f t="shared" si="199"/>
        <v>12.76</v>
      </c>
      <c r="E1166" s="14" t="str">
        <f>VLOOKUP(A1166,'Fichier FI (en entrée)'!B:AH,2,0)</f>
        <v>EV</v>
      </c>
      <c r="F1166" s="14" t="b">
        <f t="shared" si="200"/>
        <v>1</v>
      </c>
      <c r="G1166" s="14" t="b">
        <f>IFERROR(VLOOKUP(A1166,'Calculs FA (auto)'!A:F,6,0),FALSE)</f>
        <v>0</v>
      </c>
      <c r="H1166" s="14" t="b">
        <f t="shared" si="201"/>
        <v>0</v>
      </c>
      <c r="I1166" s="16">
        <f>IFERROR(VLOOKUP(A1166,'Moyennes FI (en entrée)'!B:N,7,0),"")</f>
        <v>9.76</v>
      </c>
      <c r="J1166" s="16">
        <f>IFERROR(VLOOKUP(VLOOKUP(A1166,'Fichier FI (en entrée)'!B:AH,33,0),Modificateurs!A$2:B$5,2,0),0)</f>
        <v>1</v>
      </c>
      <c r="K1166" s="16">
        <f>IFERROR(VLOOKUP(VLOOKUP(A1166,'Redoub FI (en entrée)'!B:N,7,0),Modificateurs!A$8:B$11,2,0),0)</f>
        <v>0</v>
      </c>
      <c r="L1166" s="16">
        <f>IFERROR(VLOOKUP(M1166,Modificateurs!D$1:E$94,2,0),0)</f>
        <v>2</v>
      </c>
      <c r="M1166" t="str">
        <f>VLOOKUP(A1166,'Fichier FI (en entrée)'!B:AH,16,0)&amp;" "&amp;VLOOKUP(A1166,'Fichier FI (en entrée)'!B:AH,20,0)&amp;" "&amp;VLOOKUP(A1166,'Fichier FI (en entrée)'!B:AH,27,0)&amp;" "&amp;VLOOKUP(A1166,'Fichier FI (en entrée)'!B:AH,29,0)</f>
        <v xml:space="preserve">STI2D Système informatique et numérique  </v>
      </c>
      <c r="N1166" t="str">
        <f>VLOOKUP(A1166,'Fichier FI (en entrée)'!B:AH,8,0)</f>
        <v>En Terminale</v>
      </c>
      <c r="O1166" t="b">
        <f>AND(C1166&gt;Synthèse!B$8,C1166&lt;Synthèse!B$10,NOT(Y1166))</f>
        <v>1</v>
      </c>
      <c r="P1166" t="s">
        <v>2258</v>
      </c>
      <c r="Q1166" s="60">
        <f>ROUNDUP(C1166/(Synthèse!$B$4+Synthèse!$B$1)*8,0)</f>
        <v>3</v>
      </c>
      <c r="R1166" s="60">
        <f>IFERROR(VLOOKUP(A1166,'Evaluations (formulaire)'!A:P,6,0)+VLOOKUP(A1166,'Evaluations (formulaire)'!A:P,7,0),0)</f>
        <v>0</v>
      </c>
      <c r="S1166" s="60">
        <f>IFERROR(VLOOKUP(A1166,'Evaluations (formulaire)'!A:P,8,0),0)</f>
        <v>0</v>
      </c>
      <c r="T1166" s="60">
        <f>IF(AND(ISBLANK(P1166),Q1166&lt;=2),Synthèse!$B$41,IF(AND(ISBLANK(P1166),Q1166&gt;=7),Synthèse!$C$41,R1166+S1166))</f>
        <v>0</v>
      </c>
      <c r="U1166" s="60">
        <f t="shared" si="202"/>
        <v>12.76</v>
      </c>
      <c r="V1166" s="60">
        <f t="shared" si="203"/>
        <v>623</v>
      </c>
      <c r="X1166" s="26">
        <v>1756</v>
      </c>
      <c r="Y1166" s="26" t="b">
        <f>IFERROR(VLOOKUP(A1166,'Calculs FA (auto)'!A:O,15,0),FALSE)</f>
        <v>0</v>
      </c>
      <c r="Z1166" s="26">
        <f>IFERROR(VLOOKUP(A1166,'Evaluations (formulaire)'!A:M,9,0),0)</f>
        <v>0</v>
      </c>
      <c r="AA1166" s="135" t="b">
        <v>1</v>
      </c>
      <c r="AB1166" s="135" t="b">
        <v>0</v>
      </c>
      <c r="AC1166" s="135" t="b">
        <f t="shared" si="204"/>
        <v>1</v>
      </c>
      <c r="AD1166" s="135" t="b">
        <f t="shared" si="205"/>
        <v>0</v>
      </c>
      <c r="AE1166" s="135" t="b">
        <f t="shared" si="206"/>
        <v>0</v>
      </c>
      <c r="AF1166" s="135" t="b">
        <f>AND(AC1166,$V1166&lt;=Synthèse!$B$44)</f>
        <v>1</v>
      </c>
      <c r="AG1166" s="135" t="b">
        <f>AND(AD1166,$V1166&lt;=Synthèse!$B$44)</f>
        <v>0</v>
      </c>
      <c r="AH1166" s="135" t="b">
        <f>AND(AE1166,$V1166&lt;=Synthèse!$B$44)</f>
        <v>0</v>
      </c>
      <c r="AI1166" s="137" t="b">
        <v>0</v>
      </c>
      <c r="AJ1166" s="137" t="b">
        <v>1</v>
      </c>
      <c r="AK1166" s="137" t="b">
        <f t="shared" si="207"/>
        <v>0</v>
      </c>
      <c r="AL1166" s="137" t="b">
        <f t="shared" si="208"/>
        <v>1</v>
      </c>
      <c r="AM1166" s="137" t="b">
        <f>AND(AK1166,$V1166&lt;=Synthèse!$B$44)</f>
        <v>0</v>
      </c>
      <c r="AN1166" s="137" t="b">
        <f>AND(AL1166,$V1166&lt;=Synthèse!$B$44)</f>
        <v>1</v>
      </c>
    </row>
    <row r="1167" spans="1:40">
      <c r="A1167" s="17">
        <v>632661</v>
      </c>
      <c r="B1167" t="str">
        <f ca="1">VLOOKUP(A1167,'Fichier FI (en entrée)'!B:AH,3,0)</f>
        <v>PPXYERJIJD</v>
      </c>
      <c r="C1167">
        <f t="shared" si="198"/>
        <v>192</v>
      </c>
      <c r="D1167">
        <f t="shared" si="199"/>
        <v>15.98</v>
      </c>
      <c r="E1167" s="14" t="str">
        <f>VLOOKUP(A1167,'Fichier FI (en entrée)'!B:AH,2,0)</f>
        <v>EV</v>
      </c>
      <c r="F1167" s="14" t="b">
        <f t="shared" si="200"/>
        <v>1</v>
      </c>
      <c r="G1167" s="14" t="b">
        <f>IFERROR(VLOOKUP(A1167,'Calculs FA (auto)'!A:F,6,0),FALSE)</f>
        <v>0</v>
      </c>
      <c r="H1167" s="14" t="b">
        <f t="shared" si="201"/>
        <v>0</v>
      </c>
      <c r="I1167" s="16">
        <f>IFERROR(VLOOKUP(A1167,'Moyennes FI (en entrée)'!B:N,7,0),"")</f>
        <v>10.98</v>
      </c>
      <c r="J1167" s="16">
        <f>IFERROR(VLOOKUP(VLOOKUP(A1167,'Fichier FI (en entrée)'!B:AH,33,0),Modificateurs!A$2:B$5,2,0),0)</f>
        <v>3</v>
      </c>
      <c r="K1167" s="16">
        <f>IFERROR(VLOOKUP(VLOOKUP(A1167,'Redoub FI (en entrée)'!B:N,7,0),Modificateurs!A$8:B$11,2,0),0)</f>
        <v>0</v>
      </c>
      <c r="L1167" s="16">
        <f>IFERROR(VLOOKUP(M1167,Modificateurs!D$1:E$94,2,0),0)</f>
        <v>2</v>
      </c>
      <c r="M1167" t="str">
        <f>VLOOKUP(A1167,'Fichier FI (en entrée)'!B:AH,16,0)&amp;" "&amp;VLOOKUP(A1167,'Fichier FI (en entrée)'!B:AH,20,0)&amp;" "&amp;VLOOKUP(A1167,'Fichier FI (en entrée)'!B:AH,27,0)&amp;" "&amp;VLOOKUP(A1167,'Fichier FI (en entrée)'!B:AH,29,0)</f>
        <v xml:space="preserve">STI2D Système informatique et numérique  </v>
      </c>
      <c r="N1167" t="str">
        <f>VLOOKUP(A1167,'Fichier FI (en entrée)'!B:AH,8,0)</f>
        <v>En Terminale</v>
      </c>
      <c r="O1167" t="b">
        <f>AND(C1167&gt;Synthèse!B$8,C1167&lt;Synthèse!B$10,NOT(Y1167))</f>
        <v>0</v>
      </c>
      <c r="P1167" t="s">
        <v>2266</v>
      </c>
      <c r="Q1167" s="60">
        <f>ROUNDUP(C1167/(Synthèse!$B$4+Synthèse!$B$1)*8,0)</f>
        <v>1</v>
      </c>
      <c r="R1167" s="60">
        <f>IFERROR(VLOOKUP(A1167,'Evaluations (formulaire)'!A:P,6,0)+VLOOKUP(A1167,'Evaluations (formulaire)'!A:P,7,0),0)</f>
        <v>0</v>
      </c>
      <c r="S1167" s="60">
        <f>IFERROR(VLOOKUP(A1167,'Evaluations (formulaire)'!A:P,8,0),0)</f>
        <v>0</v>
      </c>
      <c r="T1167" s="60">
        <f>IF(AND(ISBLANK(P1167),Q1167&lt;=2),Synthèse!$B$41,IF(AND(ISBLANK(P1167),Q1167&gt;=7),Synthèse!$C$41,R1167+S1167))</f>
        <v>0</v>
      </c>
      <c r="U1167" s="60">
        <f t="shared" si="202"/>
        <v>15.98</v>
      </c>
      <c r="V1167" s="60">
        <f t="shared" si="203"/>
        <v>192</v>
      </c>
      <c r="X1167" s="26">
        <v>1687</v>
      </c>
      <c r="Y1167" s="26" t="b">
        <f>IFERROR(VLOOKUP(A1167,'Calculs FA (auto)'!A:O,15,0),FALSE)</f>
        <v>0</v>
      </c>
      <c r="Z1167" s="26">
        <f>IFERROR(VLOOKUP(A1167,'Evaluations (formulaire)'!A:M,9,0),0)</f>
        <v>0</v>
      </c>
      <c r="AA1167" s="135" t="b">
        <v>1</v>
      </c>
      <c r="AB1167" s="135" t="b">
        <v>0</v>
      </c>
      <c r="AC1167" s="135" t="b">
        <f t="shared" si="204"/>
        <v>1</v>
      </c>
      <c r="AD1167" s="135" t="b">
        <f t="shared" si="205"/>
        <v>0</v>
      </c>
      <c r="AE1167" s="135" t="b">
        <f t="shared" si="206"/>
        <v>0</v>
      </c>
      <c r="AF1167" s="135" t="b">
        <f>AND(AC1167,$V1167&lt;=Synthèse!$B$44)</f>
        <v>1</v>
      </c>
      <c r="AG1167" s="135" t="b">
        <f>AND(AD1167,$V1167&lt;=Synthèse!$B$44)</f>
        <v>0</v>
      </c>
      <c r="AH1167" s="135" t="b">
        <f>AND(AE1167,$V1167&lt;=Synthèse!$B$44)</f>
        <v>0</v>
      </c>
      <c r="AI1167" s="137" t="b">
        <v>0</v>
      </c>
      <c r="AJ1167" s="137" t="b">
        <v>1</v>
      </c>
      <c r="AK1167" s="137" t="b">
        <f t="shared" si="207"/>
        <v>0</v>
      </c>
      <c r="AL1167" s="137" t="b">
        <f t="shared" si="208"/>
        <v>1</v>
      </c>
      <c r="AM1167" s="137" t="b">
        <f>AND(AK1167,$V1167&lt;=Synthèse!$B$44)</f>
        <v>0</v>
      </c>
      <c r="AN1167" s="137" t="b">
        <f>AND(AL1167,$V1167&lt;=Synthèse!$B$44)</f>
        <v>1</v>
      </c>
    </row>
    <row r="1168" spans="1:40">
      <c r="A1168" s="17">
        <v>632670</v>
      </c>
      <c r="B1168" t="str">
        <f ca="1">VLOOKUP(A1168,'Fichier FI (en entrée)'!B:AH,3,0)</f>
        <v>NAJUKQRFKE</v>
      </c>
      <c r="C1168">
        <f t="shared" si="198"/>
        <v>334</v>
      </c>
      <c r="D1168">
        <f t="shared" si="199"/>
        <v>14.59</v>
      </c>
      <c r="E1168" s="14" t="str">
        <f>VLOOKUP(A1168,'Fichier FI (en entrée)'!B:AH,2,0)</f>
        <v>EV</v>
      </c>
      <c r="F1168" s="14" t="b">
        <f t="shared" si="200"/>
        <v>1</v>
      </c>
      <c r="G1168" s="14" t="b">
        <f>IFERROR(VLOOKUP(A1168,'Calculs FA (auto)'!A:F,6,0),FALSE)</f>
        <v>0</v>
      </c>
      <c r="H1168" s="14" t="b">
        <f t="shared" si="201"/>
        <v>0</v>
      </c>
      <c r="I1168" s="16">
        <f>IFERROR(VLOOKUP(A1168,'Moyennes FI (en entrée)'!B:N,7,0),"")</f>
        <v>9.59</v>
      </c>
      <c r="J1168" s="16">
        <f>IFERROR(VLOOKUP(VLOOKUP(A1168,'Fichier FI (en entrée)'!B:AH,33,0),Modificateurs!A$2:B$5,2,0),0)</f>
        <v>3</v>
      </c>
      <c r="K1168" s="16">
        <f>IFERROR(VLOOKUP(VLOOKUP(A1168,'Redoub FI (en entrée)'!B:N,7,0),Modificateurs!A$8:B$11,2,0),0)</f>
        <v>0</v>
      </c>
      <c r="L1168" s="16">
        <f>IFERROR(VLOOKUP(M1168,Modificateurs!D$1:E$94,2,0),0)</f>
        <v>2</v>
      </c>
      <c r="M1168" t="str">
        <f>VLOOKUP(A1168,'Fichier FI (en entrée)'!B:AH,16,0)&amp;" "&amp;VLOOKUP(A1168,'Fichier FI (en entrée)'!B:AH,20,0)&amp;" "&amp;VLOOKUP(A1168,'Fichier FI (en entrée)'!B:AH,27,0)&amp;" "&amp;VLOOKUP(A1168,'Fichier FI (en entrée)'!B:AH,29,0)</f>
        <v xml:space="preserve">STI2D Système informatique et numérique  </v>
      </c>
      <c r="N1168" t="str">
        <f>VLOOKUP(A1168,'Fichier FI (en entrée)'!B:AH,8,0)</f>
        <v>En Terminale</v>
      </c>
      <c r="O1168" t="b">
        <f>AND(C1168&gt;Synthèse!B$8,C1168&lt;Synthèse!B$10,NOT(Y1168))</f>
        <v>0</v>
      </c>
      <c r="P1168" t="s">
        <v>2266</v>
      </c>
      <c r="Q1168" s="60">
        <f>ROUNDUP(C1168/(Synthèse!$B$4+Synthèse!$B$1)*8,0)</f>
        <v>2</v>
      </c>
      <c r="R1168" s="60">
        <f>IFERROR(VLOOKUP(A1168,'Evaluations (formulaire)'!A:P,6,0)+VLOOKUP(A1168,'Evaluations (formulaire)'!A:P,7,0),0)</f>
        <v>0</v>
      </c>
      <c r="S1168" s="60">
        <f>IFERROR(VLOOKUP(A1168,'Evaluations (formulaire)'!A:P,8,0),0)</f>
        <v>0</v>
      </c>
      <c r="T1168" s="60">
        <f>IF(AND(ISBLANK(P1168),Q1168&lt;=2),Synthèse!$B$41,IF(AND(ISBLANK(P1168),Q1168&gt;=7),Synthèse!$C$41,R1168+S1168))</f>
        <v>0</v>
      </c>
      <c r="U1168" s="60">
        <f t="shared" si="202"/>
        <v>14.59</v>
      </c>
      <c r="V1168" s="60">
        <f t="shared" si="203"/>
        <v>334</v>
      </c>
      <c r="X1168" s="26">
        <v>1607</v>
      </c>
      <c r="Y1168" s="26" t="b">
        <f>IFERROR(VLOOKUP(A1168,'Calculs FA (auto)'!A:O,15,0),FALSE)</f>
        <v>0</v>
      </c>
      <c r="Z1168" s="26">
        <f>IFERROR(VLOOKUP(A1168,'Evaluations (formulaire)'!A:M,9,0),0)</f>
        <v>0</v>
      </c>
      <c r="AA1168" s="135" t="b">
        <v>1</v>
      </c>
      <c r="AB1168" s="135" t="b">
        <v>0</v>
      </c>
      <c r="AC1168" s="135" t="b">
        <f t="shared" si="204"/>
        <v>1</v>
      </c>
      <c r="AD1168" s="135" t="b">
        <f t="shared" si="205"/>
        <v>0</v>
      </c>
      <c r="AE1168" s="135" t="b">
        <f t="shared" si="206"/>
        <v>0</v>
      </c>
      <c r="AF1168" s="135" t="b">
        <f>AND(AC1168,$V1168&lt;=Synthèse!$B$44)</f>
        <v>1</v>
      </c>
      <c r="AG1168" s="135" t="b">
        <f>AND(AD1168,$V1168&lt;=Synthèse!$B$44)</f>
        <v>0</v>
      </c>
      <c r="AH1168" s="135" t="b">
        <f>AND(AE1168,$V1168&lt;=Synthèse!$B$44)</f>
        <v>0</v>
      </c>
      <c r="AI1168" s="137" t="b">
        <v>0</v>
      </c>
      <c r="AJ1168" s="137" t="b">
        <v>1</v>
      </c>
      <c r="AK1168" s="137" t="b">
        <f t="shared" si="207"/>
        <v>0</v>
      </c>
      <c r="AL1168" s="137" t="b">
        <f t="shared" si="208"/>
        <v>1</v>
      </c>
      <c r="AM1168" s="137" t="b">
        <f>AND(AK1168,$V1168&lt;=Synthèse!$B$44)</f>
        <v>0</v>
      </c>
      <c r="AN1168" s="137" t="b">
        <f>AND(AL1168,$V1168&lt;=Synthèse!$B$44)</f>
        <v>1</v>
      </c>
    </row>
    <row r="1169" spans="1:40">
      <c r="A1169" s="17">
        <v>632689</v>
      </c>
      <c r="B1169" t="str">
        <f ca="1">VLOOKUP(A1169,'Fichier FI (en entrée)'!B:AH,3,0)</f>
        <v>EVJOMGXPFI</v>
      </c>
      <c r="C1169">
        <f t="shared" si="198"/>
        <v>69</v>
      </c>
      <c r="D1169">
        <f t="shared" si="199"/>
        <v>17.71</v>
      </c>
      <c r="E1169" s="14" t="str">
        <f>VLOOKUP(A1169,'Fichier FI (en entrée)'!B:AH,2,0)</f>
        <v>EV</v>
      </c>
      <c r="F1169" s="14" t="b">
        <f t="shared" si="200"/>
        <v>1</v>
      </c>
      <c r="G1169" s="14" t="b">
        <f>IFERROR(VLOOKUP(A1169,'Calculs FA (auto)'!A:F,6,0),FALSE)</f>
        <v>0</v>
      </c>
      <c r="H1169" s="14" t="b">
        <f t="shared" si="201"/>
        <v>0</v>
      </c>
      <c r="I1169" s="16">
        <f>IFERROR(VLOOKUP(A1169,'Moyennes FI (en entrée)'!B:N,7,0),"")</f>
        <v>12.71</v>
      </c>
      <c r="J1169" s="16">
        <f>IFERROR(VLOOKUP(VLOOKUP(A1169,'Fichier FI (en entrée)'!B:AH,33,0),Modificateurs!A$2:B$5,2,0),0)</f>
        <v>3</v>
      </c>
      <c r="K1169" s="16">
        <f>IFERROR(VLOOKUP(VLOOKUP(A1169,'Redoub FI (en entrée)'!B:N,7,0),Modificateurs!A$8:B$11,2,0),0)</f>
        <v>0</v>
      </c>
      <c r="L1169" s="16">
        <f>IFERROR(VLOOKUP(M1169,Modificateurs!D$1:E$94,2,0),0)</f>
        <v>2</v>
      </c>
      <c r="M1169" t="str">
        <f>VLOOKUP(A1169,'Fichier FI (en entrée)'!B:AH,16,0)&amp;" "&amp;VLOOKUP(A1169,'Fichier FI (en entrée)'!B:AH,20,0)&amp;" "&amp;VLOOKUP(A1169,'Fichier FI (en entrée)'!B:AH,27,0)&amp;" "&amp;VLOOKUP(A1169,'Fichier FI (en entrée)'!B:AH,29,0)</f>
        <v xml:space="preserve">STI2D Système informatique et numérique  </v>
      </c>
      <c r="N1169" t="str">
        <f>VLOOKUP(A1169,'Fichier FI (en entrée)'!B:AH,8,0)</f>
        <v>En Terminale</v>
      </c>
      <c r="O1169" t="b">
        <f>AND(C1169&gt;Synthèse!B$8,C1169&lt;Synthèse!B$10,NOT(Y1169))</f>
        <v>0</v>
      </c>
      <c r="P1169" t="s">
        <v>2268</v>
      </c>
      <c r="Q1169" s="60">
        <f>ROUNDUP(C1169/(Synthèse!$B$4+Synthèse!$B$1)*8,0)</f>
        <v>1</v>
      </c>
      <c r="R1169" s="60">
        <f>IFERROR(VLOOKUP(A1169,'Evaluations (formulaire)'!A:P,6,0)+VLOOKUP(A1169,'Evaluations (formulaire)'!A:P,7,0),0)</f>
        <v>0</v>
      </c>
      <c r="S1169" s="60">
        <f>IFERROR(VLOOKUP(A1169,'Evaluations (formulaire)'!A:P,8,0),0)</f>
        <v>0</v>
      </c>
      <c r="T1169" s="60">
        <f>IF(AND(ISBLANK(P1169),Q1169&lt;=2),Synthèse!$B$41,IF(AND(ISBLANK(P1169),Q1169&gt;=7),Synthèse!$C$41,R1169+S1169))</f>
        <v>0</v>
      </c>
      <c r="U1169" s="60">
        <f t="shared" si="202"/>
        <v>17.71</v>
      </c>
      <c r="V1169" s="60">
        <f t="shared" si="203"/>
        <v>69</v>
      </c>
      <c r="X1169" s="26">
        <v>555</v>
      </c>
      <c r="Y1169" s="26" t="b">
        <f>IFERROR(VLOOKUP(A1169,'Calculs FA (auto)'!A:O,15,0),FALSE)</f>
        <v>0</v>
      </c>
      <c r="Z1169" s="26">
        <f>IFERROR(VLOOKUP(A1169,'Evaluations (formulaire)'!A:M,9,0),0)</f>
        <v>0</v>
      </c>
      <c r="AA1169" s="135" t="b">
        <v>1</v>
      </c>
      <c r="AB1169" s="135" t="b">
        <v>0</v>
      </c>
      <c r="AC1169" s="135" t="b">
        <f t="shared" si="204"/>
        <v>1</v>
      </c>
      <c r="AD1169" s="135" t="b">
        <f t="shared" si="205"/>
        <v>0</v>
      </c>
      <c r="AE1169" s="135" t="b">
        <f t="shared" si="206"/>
        <v>0</v>
      </c>
      <c r="AF1169" s="135" t="b">
        <f>AND(AC1169,$V1169&lt;=Synthèse!$B$44)</f>
        <v>1</v>
      </c>
      <c r="AG1169" s="135" t="b">
        <f>AND(AD1169,$V1169&lt;=Synthèse!$B$44)</f>
        <v>0</v>
      </c>
      <c r="AH1169" s="135" t="b">
        <f>AND(AE1169,$V1169&lt;=Synthèse!$B$44)</f>
        <v>0</v>
      </c>
      <c r="AI1169" s="137" t="b">
        <v>0</v>
      </c>
      <c r="AJ1169" s="137" t="b">
        <v>1</v>
      </c>
      <c r="AK1169" s="137" t="b">
        <f t="shared" si="207"/>
        <v>0</v>
      </c>
      <c r="AL1169" s="137" t="b">
        <f t="shared" si="208"/>
        <v>1</v>
      </c>
      <c r="AM1169" s="137" t="b">
        <f>AND(AK1169,$V1169&lt;=Synthèse!$B$44)</f>
        <v>0</v>
      </c>
      <c r="AN1169" s="137" t="b">
        <f>AND(AL1169,$V1169&lt;=Synthèse!$B$44)</f>
        <v>1</v>
      </c>
    </row>
    <row r="1170" spans="1:40">
      <c r="A1170" s="17">
        <v>632702</v>
      </c>
      <c r="B1170" t="str">
        <f ca="1">VLOOKUP(A1170,'Fichier FI (en entrée)'!B:AH,3,0)</f>
        <v>YGBUILKYIL</v>
      </c>
      <c r="C1170">
        <f t="shared" si="198"/>
        <v>241</v>
      </c>
      <c r="D1170">
        <f t="shared" si="199"/>
        <v>15.36</v>
      </c>
      <c r="E1170" s="14" t="str">
        <f>VLOOKUP(A1170,'Fichier FI (en entrée)'!B:AH,2,0)</f>
        <v>EV</v>
      </c>
      <c r="F1170" s="14" t="b">
        <f t="shared" si="200"/>
        <v>1</v>
      </c>
      <c r="G1170" s="14" t="b">
        <f>IFERROR(VLOOKUP(A1170,'Calculs FA (auto)'!A:F,6,0),FALSE)</f>
        <v>0</v>
      </c>
      <c r="H1170" s="14" t="b">
        <f t="shared" si="201"/>
        <v>0</v>
      </c>
      <c r="I1170" s="16">
        <f>IFERROR(VLOOKUP(A1170,'Moyennes FI (en entrée)'!B:N,7,0),"")</f>
        <v>10.36</v>
      </c>
      <c r="J1170" s="16">
        <f>IFERROR(VLOOKUP(VLOOKUP(A1170,'Fichier FI (en entrée)'!B:AH,33,0),Modificateurs!A$2:B$5,2,0),0)</f>
        <v>3</v>
      </c>
      <c r="K1170" s="16">
        <f>IFERROR(VLOOKUP(VLOOKUP(A1170,'Redoub FI (en entrée)'!B:N,7,0),Modificateurs!A$8:B$11,2,0),0)</f>
        <v>0</v>
      </c>
      <c r="L1170" s="16">
        <f>IFERROR(VLOOKUP(M1170,Modificateurs!D$1:E$94,2,0),0)</f>
        <v>2</v>
      </c>
      <c r="M1170" t="str">
        <f>VLOOKUP(A1170,'Fichier FI (en entrée)'!B:AH,16,0)&amp;" "&amp;VLOOKUP(A1170,'Fichier FI (en entrée)'!B:AH,20,0)&amp;" "&amp;VLOOKUP(A1170,'Fichier FI (en entrée)'!B:AH,27,0)&amp;" "&amp;VLOOKUP(A1170,'Fichier FI (en entrée)'!B:AH,29,0)</f>
        <v xml:space="preserve">STI2D Système informatique et numérique  </v>
      </c>
      <c r="N1170" t="str">
        <f>VLOOKUP(A1170,'Fichier FI (en entrée)'!B:AH,8,0)</f>
        <v>En Terminale</v>
      </c>
      <c r="O1170" t="b">
        <f>AND(C1170&gt;Synthèse!B$8,C1170&lt;Synthèse!B$10,NOT(Y1170))</f>
        <v>0</v>
      </c>
      <c r="Q1170" s="60">
        <f>ROUNDUP(C1170/(Synthèse!$B$4+Synthèse!$B$1)*8,0)</f>
        <v>2</v>
      </c>
      <c r="R1170" s="60">
        <f>IFERROR(VLOOKUP(A1170,'Evaluations (formulaire)'!A:P,6,0)+VLOOKUP(A1170,'Evaluations (formulaire)'!A:P,7,0),0)</f>
        <v>0</v>
      </c>
      <c r="S1170" s="60">
        <f>IFERROR(VLOOKUP(A1170,'Evaluations (formulaire)'!A:P,8,0),0)</f>
        <v>0</v>
      </c>
      <c r="T1170" s="60">
        <f>IF(AND(ISBLANK(P1170),Q1170&lt;=2),Synthèse!$B$41,IF(AND(ISBLANK(P1170),Q1170&gt;=7),Synthèse!$C$41,R1170+S1170))</f>
        <v>4.6511627906976744E-3</v>
      </c>
      <c r="U1170" s="60">
        <f t="shared" si="202"/>
        <v>15.364651162790697</v>
      </c>
      <c r="V1170" s="60">
        <f t="shared" si="203"/>
        <v>241</v>
      </c>
      <c r="X1170" s="26">
        <v>1048</v>
      </c>
      <c r="Y1170" s="26" t="b">
        <f>IFERROR(VLOOKUP(A1170,'Calculs FA (auto)'!A:O,15,0),FALSE)</f>
        <v>0</v>
      </c>
      <c r="Z1170" s="26">
        <f>IFERROR(VLOOKUP(A1170,'Evaluations (formulaire)'!A:M,9,0),0)</f>
        <v>0</v>
      </c>
      <c r="AA1170" s="135" t="b">
        <v>0</v>
      </c>
      <c r="AB1170" s="135" t="b">
        <v>1</v>
      </c>
      <c r="AC1170" s="135" t="b">
        <f t="shared" si="204"/>
        <v>0</v>
      </c>
      <c r="AD1170" s="135" t="b">
        <f t="shared" si="205"/>
        <v>1</v>
      </c>
      <c r="AE1170" s="135" t="b">
        <f t="shared" si="206"/>
        <v>0</v>
      </c>
      <c r="AF1170" s="135" t="b">
        <f>AND(AC1170,$V1170&lt;=Synthèse!$B$44)</f>
        <v>0</v>
      </c>
      <c r="AG1170" s="135" t="b">
        <f>AND(AD1170,$V1170&lt;=Synthèse!$B$44)</f>
        <v>1</v>
      </c>
      <c r="AH1170" s="135" t="b">
        <f>AND(AE1170,$V1170&lt;=Synthèse!$B$44)</f>
        <v>0</v>
      </c>
      <c r="AI1170" s="137" t="b">
        <v>1</v>
      </c>
      <c r="AJ1170" s="137" t="b">
        <v>0</v>
      </c>
      <c r="AK1170" s="137" t="b">
        <f t="shared" si="207"/>
        <v>1</v>
      </c>
      <c r="AL1170" s="137" t="b">
        <f t="shared" si="208"/>
        <v>0</v>
      </c>
      <c r="AM1170" s="137" t="b">
        <f>AND(AK1170,$V1170&lt;=Synthèse!$B$44)</f>
        <v>1</v>
      </c>
      <c r="AN1170" s="137" t="b">
        <f>AND(AL1170,$V1170&lt;=Synthèse!$B$44)</f>
        <v>0</v>
      </c>
    </row>
    <row r="1171" spans="1:40">
      <c r="A1171" s="17">
        <v>632711</v>
      </c>
      <c r="B1171" t="str">
        <f ca="1">VLOOKUP(A1171,'Fichier FI (en entrée)'!B:AH,3,0)</f>
        <v>MEXSXEPMZL</v>
      </c>
      <c r="C1171">
        <f t="shared" si="198"/>
        <v>463</v>
      </c>
      <c r="D1171">
        <f t="shared" si="199"/>
        <v>13.63</v>
      </c>
      <c r="E1171" s="14" t="str">
        <f>VLOOKUP(A1171,'Fichier FI (en entrée)'!B:AH,2,0)</f>
        <v>EV</v>
      </c>
      <c r="F1171" s="14" t="b">
        <f t="shared" si="200"/>
        <v>1</v>
      </c>
      <c r="G1171" s="14" t="b">
        <f>IFERROR(VLOOKUP(A1171,'Calculs FA (auto)'!A:F,6,0),FALSE)</f>
        <v>0</v>
      </c>
      <c r="H1171" s="14" t="b">
        <f t="shared" si="201"/>
        <v>0</v>
      </c>
      <c r="I1171" s="16">
        <f>IFERROR(VLOOKUP(A1171,'Moyennes FI (en entrée)'!B:N,7,0),"")</f>
        <v>10.63</v>
      </c>
      <c r="J1171" s="16">
        <f>IFERROR(VLOOKUP(VLOOKUP(A1171,'Fichier FI (en entrée)'!B:AH,33,0),Modificateurs!A$2:B$5,2,0),0)</f>
        <v>1</v>
      </c>
      <c r="K1171" s="16">
        <f>IFERROR(VLOOKUP(VLOOKUP(A1171,'Redoub FI (en entrée)'!B:N,7,0),Modificateurs!A$8:B$11,2,0),0)</f>
        <v>0</v>
      </c>
      <c r="L1171" s="16">
        <f>IFERROR(VLOOKUP(M1171,Modificateurs!D$1:E$94,2,0),0)</f>
        <v>2</v>
      </c>
      <c r="M1171" t="str">
        <f>VLOOKUP(A1171,'Fichier FI (en entrée)'!B:AH,16,0)&amp;" "&amp;VLOOKUP(A1171,'Fichier FI (en entrée)'!B:AH,20,0)&amp;" "&amp;VLOOKUP(A1171,'Fichier FI (en entrée)'!B:AH,27,0)&amp;" "&amp;VLOOKUP(A1171,'Fichier FI (en entrée)'!B:AH,29,0)</f>
        <v xml:space="preserve">STI2D Système informatique et numérique  </v>
      </c>
      <c r="N1171" t="str">
        <f>VLOOKUP(A1171,'Fichier FI (en entrée)'!B:AH,8,0)</f>
        <v>En Terminale</v>
      </c>
      <c r="O1171" t="b">
        <f>AND(C1171&gt;Synthèse!B$8,C1171&lt;Synthèse!B$10,NOT(Y1171))</f>
        <v>1</v>
      </c>
      <c r="P1171" s="17" t="s">
        <v>2260</v>
      </c>
      <c r="Q1171" s="60">
        <f>ROUNDUP(C1171/(Synthèse!$B$4+Synthèse!$B$1)*8,0)</f>
        <v>3</v>
      </c>
      <c r="R1171" s="60">
        <f>IFERROR(VLOOKUP(A1171,'Evaluations (formulaire)'!A:P,6,0)+VLOOKUP(A1171,'Evaluations (formulaire)'!A:P,7,0),0)</f>
        <v>0</v>
      </c>
      <c r="S1171" s="60">
        <f>IFERROR(VLOOKUP(A1171,'Evaluations (formulaire)'!A:P,8,0),0)</f>
        <v>0</v>
      </c>
      <c r="T1171" s="60">
        <f>IF(AND(ISBLANK(P1171),Q1171&lt;=2),Synthèse!$B$41,IF(AND(ISBLANK(P1171),Q1171&gt;=7),Synthèse!$C$41,R1171+S1171))</f>
        <v>0</v>
      </c>
      <c r="U1171" s="60">
        <f t="shared" si="202"/>
        <v>13.63</v>
      </c>
      <c r="V1171" s="60">
        <f t="shared" si="203"/>
        <v>464</v>
      </c>
      <c r="X1171" s="26">
        <v>1016</v>
      </c>
      <c r="Y1171" s="26" t="b">
        <f>IFERROR(VLOOKUP(A1171,'Calculs FA (auto)'!A:O,15,0),FALSE)</f>
        <v>0</v>
      </c>
      <c r="Z1171" s="26">
        <f>IFERROR(VLOOKUP(A1171,'Evaluations (formulaire)'!A:M,9,0),0)</f>
        <v>0</v>
      </c>
      <c r="AA1171" s="135" t="b">
        <v>1</v>
      </c>
      <c r="AB1171" s="135" t="b">
        <v>0</v>
      </c>
      <c r="AC1171" s="135" t="b">
        <f t="shared" si="204"/>
        <v>1</v>
      </c>
      <c r="AD1171" s="135" t="b">
        <f t="shared" si="205"/>
        <v>0</v>
      </c>
      <c r="AE1171" s="135" t="b">
        <f t="shared" si="206"/>
        <v>0</v>
      </c>
      <c r="AF1171" s="135" t="b">
        <f>AND(AC1171,$V1171&lt;=Synthèse!$B$44)</f>
        <v>1</v>
      </c>
      <c r="AG1171" s="135" t="b">
        <f>AND(AD1171,$V1171&lt;=Synthèse!$B$44)</f>
        <v>0</v>
      </c>
      <c r="AH1171" s="135" t="b">
        <f>AND(AE1171,$V1171&lt;=Synthèse!$B$44)</f>
        <v>0</v>
      </c>
      <c r="AI1171" s="137" t="b">
        <v>0</v>
      </c>
      <c r="AJ1171" s="137" t="b">
        <v>0</v>
      </c>
      <c r="AK1171" s="137" t="b">
        <f t="shared" si="207"/>
        <v>0</v>
      </c>
      <c r="AL1171" s="137" t="b">
        <f t="shared" si="208"/>
        <v>0</v>
      </c>
      <c r="AM1171" s="137" t="b">
        <f>AND(AK1171,$V1171&lt;=Synthèse!$B$44)</f>
        <v>0</v>
      </c>
      <c r="AN1171" s="137" t="b">
        <f>AND(AL1171,$V1171&lt;=Synthèse!$B$44)</f>
        <v>0</v>
      </c>
    </row>
    <row r="1172" spans="1:40">
      <c r="A1172" s="17">
        <v>632722</v>
      </c>
      <c r="B1172" t="str">
        <f ca="1">VLOOKUP(A1172,'Fichier FI (en entrée)'!B:AH,3,0)</f>
        <v>LWEMHIWDLF</v>
      </c>
      <c r="C1172">
        <f t="shared" si="198"/>
        <v>2097</v>
      </c>
      <c r="D1172">
        <f t="shared" si="199"/>
        <v>-100</v>
      </c>
      <c r="E1172" s="14" t="str">
        <f>VLOOKUP(A1172,'Fichier FI (en entrée)'!B:AH,2,0)</f>
        <v>ENV</v>
      </c>
      <c r="F1172" s="14" t="b">
        <f t="shared" si="200"/>
        <v>0</v>
      </c>
      <c r="G1172" s="14" t="b">
        <f>IFERROR(VLOOKUP(A1172,'Calculs FA (auto)'!A:F,6,0),FALSE)</f>
        <v>0</v>
      </c>
      <c r="H1172" s="14" t="b">
        <f t="shared" si="201"/>
        <v>0</v>
      </c>
      <c r="I1172" s="16" t="str">
        <f>IFERROR(VLOOKUP(A1172,'Moyennes FI (en entrée)'!B:N,7,0),"")</f>
        <v/>
      </c>
      <c r="J1172" s="16">
        <f>IFERROR(VLOOKUP(VLOOKUP(A1172,'Fichier FI (en entrée)'!B:AH,33,0),Modificateurs!A$2:B$5,2,0),0)</f>
        <v>3</v>
      </c>
      <c r="K1172" s="16">
        <f>IFERROR(VLOOKUP(VLOOKUP(A1172,'Redoub FI (en entrée)'!B:N,7,0),Modificateurs!A$8:B$11,2,0),0)</f>
        <v>0</v>
      </c>
      <c r="L1172" s="16">
        <f>IFERROR(VLOOKUP(M1172,Modificateurs!D$1:E$94,2,0),0)</f>
        <v>2</v>
      </c>
      <c r="M1172" t="str">
        <f>VLOOKUP(A1172,'Fichier FI (en entrée)'!B:AH,16,0)&amp;" "&amp;VLOOKUP(A1172,'Fichier FI (en entrée)'!B:AH,20,0)&amp;" "&amp;VLOOKUP(A1172,'Fichier FI (en entrée)'!B:AH,27,0)&amp;" "&amp;VLOOKUP(A1172,'Fichier FI (en entrée)'!B:AH,29,0)</f>
        <v xml:space="preserve">STI2D Système informatique et numérique  </v>
      </c>
      <c r="N1172" t="str">
        <f>VLOOKUP(A1172,'Fichier FI (en entrée)'!B:AH,8,0)</f>
        <v>En Terminale</v>
      </c>
      <c r="O1172" t="b">
        <f>AND(C1172&gt;Synthèse!B$8,C1172&lt;Synthèse!B$10,NOT(Y1172))</f>
        <v>0</v>
      </c>
      <c r="P1172" s="17" t="s">
        <v>2260</v>
      </c>
      <c r="Q1172" s="60">
        <f>ROUNDUP(C1172/(Synthèse!$B$4+Synthèse!$B$1)*8,0)</f>
        <v>10</v>
      </c>
      <c r="R1172" s="60">
        <f>IFERROR(VLOOKUP(A1172,'Evaluations (formulaire)'!A:P,6,0)+VLOOKUP(A1172,'Evaluations (formulaire)'!A:P,7,0),0)</f>
        <v>0</v>
      </c>
      <c r="S1172" s="60">
        <f>IFERROR(VLOOKUP(A1172,'Evaluations (formulaire)'!A:P,8,0),0)</f>
        <v>0</v>
      </c>
      <c r="T1172" s="60">
        <f>IF(AND(ISBLANK(P1172),Q1172&lt;=2),Synthèse!$B$41,IF(AND(ISBLANK(P1172),Q1172&gt;=7),Synthèse!$C$41,R1172+S1172))</f>
        <v>0</v>
      </c>
      <c r="U1172" s="60">
        <f t="shared" si="202"/>
        <v>-100</v>
      </c>
      <c r="V1172" s="60">
        <f t="shared" si="203"/>
        <v>2096</v>
      </c>
      <c r="X1172" s="26">
        <v>1468</v>
      </c>
      <c r="Y1172" s="26" t="b">
        <f>IFERROR(VLOOKUP(A1172,'Calculs FA (auto)'!A:O,15,0),FALSE)</f>
        <v>0</v>
      </c>
      <c r="Z1172" s="26">
        <f>IFERROR(VLOOKUP(A1172,'Evaluations (formulaire)'!A:M,9,0),0)</f>
        <v>0</v>
      </c>
      <c r="AA1172" s="135" t="b">
        <v>1</v>
      </c>
      <c r="AB1172" s="135" t="b">
        <v>0</v>
      </c>
      <c r="AC1172" s="135" t="b">
        <f t="shared" si="204"/>
        <v>0</v>
      </c>
      <c r="AD1172" s="135" t="b">
        <f t="shared" si="205"/>
        <v>0</v>
      </c>
      <c r="AE1172" s="135" t="b">
        <f t="shared" si="206"/>
        <v>0</v>
      </c>
      <c r="AF1172" s="135" t="b">
        <f>AND(AC1172,$V1172&lt;=Synthèse!$B$44)</f>
        <v>0</v>
      </c>
      <c r="AG1172" s="135" t="b">
        <f>AND(AD1172,$V1172&lt;=Synthèse!$B$44)</f>
        <v>0</v>
      </c>
      <c r="AH1172" s="135" t="b">
        <f>AND(AE1172,$V1172&lt;=Synthèse!$B$44)</f>
        <v>0</v>
      </c>
      <c r="AI1172" s="137" t="b">
        <v>0</v>
      </c>
      <c r="AJ1172" s="137" t="b">
        <v>0</v>
      </c>
      <c r="AK1172" s="137" t="b">
        <f t="shared" si="207"/>
        <v>0</v>
      </c>
      <c r="AL1172" s="137" t="b">
        <f t="shared" si="208"/>
        <v>0</v>
      </c>
      <c r="AM1172" s="137" t="b">
        <f>AND(AK1172,$V1172&lt;=Synthèse!$B$44)</f>
        <v>0</v>
      </c>
      <c r="AN1172" s="137" t="b">
        <f>AND(AL1172,$V1172&lt;=Synthèse!$B$44)</f>
        <v>0</v>
      </c>
    </row>
    <row r="1173" spans="1:40">
      <c r="A1173" s="17">
        <v>632730</v>
      </c>
      <c r="B1173" t="str">
        <f ca="1">VLOOKUP(A1173,'Fichier FI (en entrée)'!B:AH,3,0)</f>
        <v>UHBLOAILCZ</v>
      </c>
      <c r="C1173">
        <f t="shared" si="198"/>
        <v>203</v>
      </c>
      <c r="D1173">
        <f t="shared" si="199"/>
        <v>15.85</v>
      </c>
      <c r="E1173" s="14" t="str">
        <f>VLOOKUP(A1173,'Fichier FI (en entrée)'!B:AH,2,0)</f>
        <v>EV</v>
      </c>
      <c r="F1173" s="14" t="b">
        <f t="shared" si="200"/>
        <v>1</v>
      </c>
      <c r="G1173" s="14" t="b">
        <f>IFERROR(VLOOKUP(A1173,'Calculs FA (auto)'!A:F,6,0),FALSE)</f>
        <v>0</v>
      </c>
      <c r="H1173" s="14" t="b">
        <f t="shared" si="201"/>
        <v>0</v>
      </c>
      <c r="I1173" s="16">
        <f>IFERROR(VLOOKUP(A1173,'Moyennes FI (en entrée)'!B:N,7,0),"")</f>
        <v>10.85</v>
      </c>
      <c r="J1173" s="16">
        <f>IFERROR(VLOOKUP(VLOOKUP(A1173,'Fichier FI (en entrée)'!B:AH,33,0),Modificateurs!A$2:B$5,2,0),0)</f>
        <v>3</v>
      </c>
      <c r="K1173" s="16">
        <f>IFERROR(VLOOKUP(VLOOKUP(A1173,'Redoub FI (en entrée)'!B:N,7,0),Modificateurs!A$8:B$11,2,0),0)</f>
        <v>0</v>
      </c>
      <c r="L1173" s="16">
        <f>IFERROR(VLOOKUP(M1173,Modificateurs!D$1:E$94,2,0),0)</f>
        <v>2</v>
      </c>
      <c r="M1173" t="str">
        <f>VLOOKUP(A1173,'Fichier FI (en entrée)'!B:AH,16,0)&amp;" "&amp;VLOOKUP(A1173,'Fichier FI (en entrée)'!B:AH,20,0)&amp;" "&amp;VLOOKUP(A1173,'Fichier FI (en entrée)'!B:AH,27,0)&amp;" "&amp;VLOOKUP(A1173,'Fichier FI (en entrée)'!B:AH,29,0)</f>
        <v xml:space="preserve">STI2D Système informatique et numérique  </v>
      </c>
      <c r="N1173" t="str">
        <f>VLOOKUP(A1173,'Fichier FI (en entrée)'!B:AH,8,0)</f>
        <v>En Terminale</v>
      </c>
      <c r="O1173" t="b">
        <f>AND(C1173&gt;Synthèse!B$8,C1173&lt;Synthèse!B$10,NOT(Y1173))</f>
        <v>0</v>
      </c>
      <c r="P1173" s="17" t="s">
        <v>2260</v>
      </c>
      <c r="Q1173" s="60">
        <f>ROUNDUP(C1173/(Synthèse!$B$4+Synthèse!$B$1)*8,0)</f>
        <v>1</v>
      </c>
      <c r="R1173" s="60">
        <f>IFERROR(VLOOKUP(A1173,'Evaluations (formulaire)'!A:P,6,0)+VLOOKUP(A1173,'Evaluations (formulaire)'!A:P,7,0),0)</f>
        <v>0</v>
      </c>
      <c r="S1173" s="60">
        <f>IFERROR(VLOOKUP(A1173,'Evaluations (formulaire)'!A:P,8,0),0)</f>
        <v>0</v>
      </c>
      <c r="T1173" s="60">
        <f>IF(AND(ISBLANK(P1173),Q1173&lt;=2),Synthèse!$B$41,IF(AND(ISBLANK(P1173),Q1173&gt;=7),Synthèse!$C$41,R1173+S1173))</f>
        <v>0</v>
      </c>
      <c r="U1173" s="60">
        <f t="shared" si="202"/>
        <v>15.85</v>
      </c>
      <c r="V1173" s="60">
        <f t="shared" si="203"/>
        <v>203</v>
      </c>
      <c r="X1173" s="26">
        <v>257</v>
      </c>
      <c r="Y1173" s="26" t="b">
        <f>IFERROR(VLOOKUP(A1173,'Calculs FA (auto)'!A:O,15,0),FALSE)</f>
        <v>0</v>
      </c>
      <c r="Z1173" s="26">
        <f>IFERROR(VLOOKUP(A1173,'Evaluations (formulaire)'!A:M,9,0),0)</f>
        <v>0</v>
      </c>
      <c r="AA1173" s="135" t="b">
        <v>1</v>
      </c>
      <c r="AB1173" s="135" t="b">
        <v>0</v>
      </c>
      <c r="AC1173" s="135" t="b">
        <f t="shared" si="204"/>
        <v>1</v>
      </c>
      <c r="AD1173" s="135" t="b">
        <f t="shared" si="205"/>
        <v>0</v>
      </c>
      <c r="AE1173" s="135" t="b">
        <f t="shared" si="206"/>
        <v>0</v>
      </c>
      <c r="AF1173" s="135" t="b">
        <f>AND(AC1173,$V1173&lt;=Synthèse!$B$44)</f>
        <v>1</v>
      </c>
      <c r="AG1173" s="135" t="b">
        <f>AND(AD1173,$V1173&lt;=Synthèse!$B$44)</f>
        <v>0</v>
      </c>
      <c r="AH1173" s="135" t="b">
        <f>AND(AE1173,$V1173&lt;=Synthèse!$B$44)</f>
        <v>0</v>
      </c>
      <c r="AI1173" s="137" t="b">
        <v>0</v>
      </c>
      <c r="AJ1173" s="137" t="b">
        <v>0</v>
      </c>
      <c r="AK1173" s="137" t="b">
        <f t="shared" si="207"/>
        <v>0</v>
      </c>
      <c r="AL1173" s="137" t="b">
        <f t="shared" si="208"/>
        <v>0</v>
      </c>
      <c r="AM1173" s="137" t="b">
        <f>AND(AK1173,$V1173&lt;=Synthèse!$B$44)</f>
        <v>0</v>
      </c>
      <c r="AN1173" s="137" t="b">
        <f>AND(AL1173,$V1173&lt;=Synthèse!$B$44)</f>
        <v>0</v>
      </c>
    </row>
    <row r="1174" spans="1:40">
      <c r="A1174" s="17">
        <v>632744</v>
      </c>
      <c r="B1174" t="str">
        <f ca="1">VLOOKUP(A1174,'Fichier FI (en entrée)'!B:AH,3,0)</f>
        <v>OVFDDVUTUI</v>
      </c>
      <c r="C1174">
        <f t="shared" si="198"/>
        <v>1163</v>
      </c>
      <c r="D1174">
        <f t="shared" si="199"/>
        <v>8.44</v>
      </c>
      <c r="E1174" s="14" t="str">
        <f>VLOOKUP(A1174,'Fichier FI (en entrée)'!B:AH,2,0)</f>
        <v>EV</v>
      </c>
      <c r="F1174" s="14" t="b">
        <f t="shared" si="200"/>
        <v>1</v>
      </c>
      <c r="G1174" s="14" t="b">
        <f>IFERROR(VLOOKUP(A1174,'Calculs FA (auto)'!A:F,6,0),FALSE)</f>
        <v>0</v>
      </c>
      <c r="H1174" s="14" t="b">
        <f t="shared" si="201"/>
        <v>0</v>
      </c>
      <c r="I1174" s="16">
        <f>IFERROR(VLOOKUP(A1174,'Moyennes FI (en entrée)'!B:N,7,0),"")</f>
        <v>9.44</v>
      </c>
      <c r="J1174" s="16">
        <f>IFERROR(VLOOKUP(VLOOKUP(A1174,'Fichier FI (en entrée)'!B:AH,33,0),Modificateurs!A$2:B$5,2,0),0)</f>
        <v>3</v>
      </c>
      <c r="K1174" s="16">
        <f>IFERROR(VLOOKUP(VLOOKUP(A1174,'Redoub FI (en entrée)'!B:N,7,0),Modificateurs!A$8:B$11,2,0),0)</f>
        <v>0</v>
      </c>
      <c r="L1174" s="16">
        <f>IFERROR(VLOOKUP(M1174,Modificateurs!D$1:E$94,2,0),0)</f>
        <v>-4</v>
      </c>
      <c r="M1174" t="str">
        <f>VLOOKUP(A1174,'Fichier FI (en entrée)'!B:AH,16,0)&amp;" "&amp;VLOOKUP(A1174,'Fichier FI (en entrée)'!B:AH,20,0)&amp;" "&amp;VLOOKUP(A1174,'Fichier FI (en entrée)'!B:AH,27,0)&amp;" "&amp;VLOOKUP(A1174,'Fichier FI (en entrée)'!B:AH,29,0)</f>
        <v xml:space="preserve">STI2D Energies et environnement  </v>
      </c>
      <c r="N1174" t="str">
        <f>VLOOKUP(A1174,'Fichier FI (en entrée)'!B:AH,8,0)</f>
        <v>En Terminale</v>
      </c>
      <c r="O1174" t="b">
        <f>AND(C1174&gt;Synthèse!B$8,C1174&lt;Synthèse!B$10,NOT(Y1174))</f>
        <v>1</v>
      </c>
      <c r="P1174" t="s">
        <v>2258</v>
      </c>
      <c r="Q1174" s="60">
        <f>ROUNDUP(C1174/(Synthèse!$B$4+Synthèse!$B$1)*8,0)</f>
        <v>6</v>
      </c>
      <c r="R1174" s="60">
        <f>IFERROR(VLOOKUP(A1174,'Evaluations (formulaire)'!A:P,6,0)+VLOOKUP(A1174,'Evaluations (formulaire)'!A:P,7,0),0)</f>
        <v>0</v>
      </c>
      <c r="S1174" s="60">
        <f>IFERROR(VLOOKUP(A1174,'Evaluations (formulaire)'!A:P,8,0),0)</f>
        <v>0</v>
      </c>
      <c r="T1174" s="60">
        <f>IF(AND(ISBLANK(P1174),Q1174&lt;=2),Synthèse!$B$41,IF(AND(ISBLANK(P1174),Q1174&gt;=7),Synthèse!$C$41,R1174+S1174))</f>
        <v>0</v>
      </c>
      <c r="U1174" s="60">
        <f t="shared" si="202"/>
        <v>8.44</v>
      </c>
      <c r="V1174" s="60">
        <f t="shared" si="203"/>
        <v>1161</v>
      </c>
      <c r="X1174" s="26">
        <v>1281</v>
      </c>
      <c r="Y1174" s="26" t="b">
        <f>IFERROR(VLOOKUP(A1174,'Calculs FA (auto)'!A:O,15,0),FALSE)</f>
        <v>0</v>
      </c>
      <c r="Z1174" s="26">
        <f>IFERROR(VLOOKUP(A1174,'Evaluations (formulaire)'!A:M,9,0),0)</f>
        <v>0</v>
      </c>
      <c r="AA1174" s="135" t="b">
        <v>1</v>
      </c>
      <c r="AB1174" s="135" t="b">
        <v>0</v>
      </c>
      <c r="AC1174" s="135" t="b">
        <f t="shared" si="204"/>
        <v>1</v>
      </c>
      <c r="AD1174" s="135" t="b">
        <f t="shared" si="205"/>
        <v>0</v>
      </c>
      <c r="AE1174" s="135" t="b">
        <f t="shared" si="206"/>
        <v>0</v>
      </c>
      <c r="AF1174" s="135" t="b">
        <f>AND(AC1174,$V1174&lt;=Synthèse!$B$44)</f>
        <v>0</v>
      </c>
      <c r="AG1174" s="135" t="b">
        <f>AND(AD1174,$V1174&lt;=Synthèse!$B$44)</f>
        <v>0</v>
      </c>
      <c r="AH1174" s="135" t="b">
        <f>AND(AE1174,$V1174&lt;=Synthèse!$B$44)</f>
        <v>0</v>
      </c>
      <c r="AI1174" s="137" t="b">
        <v>0</v>
      </c>
      <c r="AJ1174" s="137" t="b">
        <v>1</v>
      </c>
      <c r="AK1174" s="137" t="b">
        <f t="shared" si="207"/>
        <v>0</v>
      </c>
      <c r="AL1174" s="137" t="b">
        <f t="shared" si="208"/>
        <v>1</v>
      </c>
      <c r="AM1174" s="137" t="b">
        <f>AND(AK1174,$V1174&lt;=Synthèse!$B$44)</f>
        <v>0</v>
      </c>
      <c r="AN1174" s="137" t="b">
        <f>AND(AL1174,$V1174&lt;=Synthèse!$B$44)</f>
        <v>0</v>
      </c>
    </row>
    <row r="1175" spans="1:40">
      <c r="A1175" s="17">
        <v>632750</v>
      </c>
      <c r="B1175" t="str">
        <f ca="1">VLOOKUP(A1175,'Fichier FI (en entrée)'!B:AH,3,0)</f>
        <v>FNXSNOYNNZ</v>
      </c>
      <c r="C1175">
        <f t="shared" si="198"/>
        <v>1294</v>
      </c>
      <c r="D1175">
        <f t="shared" si="199"/>
        <v>5.82</v>
      </c>
      <c r="E1175" s="14" t="str">
        <f>VLOOKUP(A1175,'Fichier FI (en entrée)'!B:AH,2,0)</f>
        <v>EV</v>
      </c>
      <c r="F1175" s="14" t="b">
        <f t="shared" si="200"/>
        <v>1</v>
      </c>
      <c r="G1175" s="14" t="b">
        <f>IFERROR(VLOOKUP(A1175,'Calculs FA (auto)'!A:F,6,0),FALSE)</f>
        <v>0</v>
      </c>
      <c r="H1175" s="14" t="b">
        <f t="shared" si="201"/>
        <v>0</v>
      </c>
      <c r="I1175" s="16">
        <f>IFERROR(VLOOKUP(A1175,'Moyennes FI (en entrée)'!B:N,7,0),"")</f>
        <v>10.82</v>
      </c>
      <c r="J1175" s="16">
        <f>IFERROR(VLOOKUP(VLOOKUP(A1175,'Fichier FI (en entrée)'!B:AH,33,0),Modificateurs!A$2:B$5,2,0),0)</f>
        <v>1</v>
      </c>
      <c r="K1175" s="16">
        <f>IFERROR(VLOOKUP(VLOOKUP(A1175,'Redoub FI (en entrée)'!B:N,7,0),Modificateurs!A$8:B$11,2,0),0)</f>
        <v>0</v>
      </c>
      <c r="L1175" s="16">
        <f>IFERROR(VLOOKUP(M1175,Modificateurs!D$1:E$94,2,0),0)</f>
        <v>-6</v>
      </c>
      <c r="M1175" t="str">
        <f>VLOOKUP(A1175,'Fichier FI (en entrée)'!B:AH,16,0)&amp;" "&amp;VLOOKUP(A1175,'Fichier FI (en entrée)'!B:AH,20,0)&amp;" "&amp;VLOOKUP(A1175,'Fichier FI (en entrée)'!B:AH,27,0)&amp;" "&amp;VLOOKUP(A1175,'Fichier FI (en entrée)'!B:AH,29,0)</f>
        <v xml:space="preserve">STI2D Innovation Technologique et Eco conception  </v>
      </c>
      <c r="N1175" t="str">
        <f>VLOOKUP(A1175,'Fichier FI (en entrée)'!B:AH,8,0)</f>
        <v>En Terminale</v>
      </c>
      <c r="O1175" t="b">
        <f>AND(C1175&gt;Synthèse!B$8,C1175&lt;Synthèse!B$10,NOT(Y1175))</f>
        <v>0</v>
      </c>
      <c r="P1175" s="17" t="s">
        <v>2260</v>
      </c>
      <c r="Q1175" s="60">
        <f>ROUNDUP(C1175/(Synthèse!$B$4+Synthèse!$B$1)*8,0)</f>
        <v>7</v>
      </c>
      <c r="R1175" s="60">
        <f>IFERROR(VLOOKUP(A1175,'Evaluations (formulaire)'!A:P,6,0)+VLOOKUP(A1175,'Evaluations (formulaire)'!A:P,7,0),0)</f>
        <v>0</v>
      </c>
      <c r="S1175" s="60">
        <f>IFERROR(VLOOKUP(A1175,'Evaluations (formulaire)'!A:P,8,0),0)</f>
        <v>0</v>
      </c>
      <c r="T1175" s="60">
        <f>IF(AND(ISBLANK(P1175),Q1175&lt;=2),Synthèse!$B$41,IF(AND(ISBLANK(P1175),Q1175&gt;=7),Synthèse!$C$41,R1175+S1175))</f>
        <v>0</v>
      </c>
      <c r="U1175" s="60">
        <f t="shared" si="202"/>
        <v>5.82</v>
      </c>
      <c r="V1175" s="60">
        <f t="shared" si="203"/>
        <v>1294</v>
      </c>
      <c r="X1175" s="26">
        <v>246</v>
      </c>
      <c r="Y1175" s="26" t="b">
        <f>IFERROR(VLOOKUP(A1175,'Calculs FA (auto)'!A:O,15,0),FALSE)</f>
        <v>0</v>
      </c>
      <c r="Z1175" s="26">
        <f>IFERROR(VLOOKUP(A1175,'Evaluations (formulaire)'!A:M,9,0),0)</f>
        <v>0</v>
      </c>
      <c r="AA1175" s="135" t="b">
        <v>0</v>
      </c>
      <c r="AB1175" s="135" t="b">
        <v>0</v>
      </c>
      <c r="AC1175" s="135" t="b">
        <f t="shared" si="204"/>
        <v>0</v>
      </c>
      <c r="AD1175" s="135" t="b">
        <f t="shared" si="205"/>
        <v>0</v>
      </c>
      <c r="AE1175" s="135" t="b">
        <f t="shared" si="206"/>
        <v>1</v>
      </c>
      <c r="AF1175" s="135" t="b">
        <f>AND(AC1175,$V1175&lt;=Synthèse!$B$44)</f>
        <v>0</v>
      </c>
      <c r="AG1175" s="135" t="b">
        <f>AND(AD1175,$V1175&lt;=Synthèse!$B$44)</f>
        <v>0</v>
      </c>
      <c r="AH1175" s="135" t="b">
        <f>AND(AE1175,$V1175&lt;=Synthèse!$B$44)</f>
        <v>0</v>
      </c>
      <c r="AI1175" s="137" t="b">
        <v>0</v>
      </c>
      <c r="AJ1175" s="137" t="b">
        <v>0</v>
      </c>
      <c r="AK1175" s="137" t="b">
        <f t="shared" si="207"/>
        <v>0</v>
      </c>
      <c r="AL1175" s="137" t="b">
        <f t="shared" si="208"/>
        <v>0</v>
      </c>
      <c r="AM1175" s="137" t="b">
        <f>AND(AK1175,$V1175&lt;=Synthèse!$B$44)</f>
        <v>0</v>
      </c>
      <c r="AN1175" s="137" t="b">
        <f>AND(AL1175,$V1175&lt;=Synthèse!$B$44)</f>
        <v>0</v>
      </c>
    </row>
    <row r="1176" spans="1:40">
      <c r="A1176" s="17">
        <v>632753</v>
      </c>
      <c r="B1176" t="str">
        <f ca="1">VLOOKUP(A1176,'Fichier FI (en entrée)'!B:AH,3,0)</f>
        <v>ZMHPQEWQAC</v>
      </c>
      <c r="C1176">
        <f t="shared" si="198"/>
        <v>2097</v>
      </c>
      <c r="D1176">
        <f t="shared" si="199"/>
        <v>-100</v>
      </c>
      <c r="E1176" s="14" t="str">
        <f>VLOOKUP(A1176,'Fichier FI (en entrée)'!B:AH,2,0)</f>
        <v>ENV</v>
      </c>
      <c r="F1176" s="14" t="b">
        <f t="shared" si="200"/>
        <v>0</v>
      </c>
      <c r="G1176" s="14" t="b">
        <f>IFERROR(VLOOKUP(A1176,'Calculs FA (auto)'!A:F,6,0),FALSE)</f>
        <v>0</v>
      </c>
      <c r="H1176" s="14" t="b">
        <f t="shared" si="201"/>
        <v>0</v>
      </c>
      <c r="I1176" s="16" t="str">
        <f>IFERROR(VLOOKUP(A1176,'Moyennes FI (en entrée)'!B:N,7,0),"")</f>
        <v/>
      </c>
      <c r="J1176" s="16">
        <f>IFERROR(VLOOKUP(VLOOKUP(A1176,'Fichier FI (en entrée)'!B:AH,33,0),Modificateurs!A$2:B$5,2,0),0)</f>
        <v>0</v>
      </c>
      <c r="K1176" s="16">
        <f>IFERROR(VLOOKUP(VLOOKUP(A1176,'Redoub FI (en entrée)'!B:N,7,0),Modificateurs!A$8:B$11,2,0),0)</f>
        <v>0</v>
      </c>
      <c r="L1176" s="16">
        <f>IFERROR(VLOOKUP(M1176,Modificateurs!D$1:E$94,2,0),0)</f>
        <v>-4</v>
      </c>
      <c r="M1176" t="str">
        <f>VLOOKUP(A1176,'Fichier FI (en entrée)'!B:AH,16,0)&amp;" "&amp;VLOOKUP(A1176,'Fichier FI (en entrée)'!B:AH,20,0)&amp;" "&amp;VLOOKUP(A1176,'Fichier FI (en entrée)'!B:AH,27,0)&amp;" "&amp;VLOOKUP(A1176,'Fichier FI (en entrée)'!B:AH,29,0)</f>
        <v xml:space="preserve">STI2D Energies et environnement  </v>
      </c>
      <c r="N1176" t="str">
        <f>VLOOKUP(A1176,'Fichier FI (en entrée)'!B:AH,8,0)</f>
        <v>En Terminale</v>
      </c>
      <c r="O1176" t="b">
        <f>AND(C1176&gt;Synthèse!B$8,C1176&lt;Synthèse!B$10,NOT(Y1176))</f>
        <v>0</v>
      </c>
      <c r="P1176" t="s">
        <v>2268</v>
      </c>
      <c r="Q1176" s="60">
        <f>ROUNDUP(C1176/(Synthèse!$B$4+Synthèse!$B$1)*8,0)</f>
        <v>10</v>
      </c>
      <c r="R1176" s="60">
        <f>IFERROR(VLOOKUP(A1176,'Evaluations (formulaire)'!A:P,6,0)+VLOOKUP(A1176,'Evaluations (formulaire)'!A:P,7,0),0)</f>
        <v>0</v>
      </c>
      <c r="S1176" s="60">
        <f>IFERROR(VLOOKUP(A1176,'Evaluations (formulaire)'!A:P,8,0),0)</f>
        <v>0</v>
      </c>
      <c r="T1176" s="60">
        <f>IF(AND(ISBLANK(P1176),Q1176&lt;=2),Synthèse!$B$41,IF(AND(ISBLANK(P1176),Q1176&gt;=7),Synthèse!$C$41,R1176+S1176))</f>
        <v>0</v>
      </c>
      <c r="U1176" s="60">
        <f t="shared" si="202"/>
        <v>-100</v>
      </c>
      <c r="V1176" s="60">
        <f t="shared" si="203"/>
        <v>2096</v>
      </c>
      <c r="X1176" s="26">
        <v>1906</v>
      </c>
      <c r="Y1176" s="26" t="b">
        <f>IFERROR(VLOOKUP(A1176,'Calculs FA (auto)'!A:O,15,0),FALSE)</f>
        <v>0</v>
      </c>
      <c r="Z1176" s="26">
        <f>IFERROR(VLOOKUP(A1176,'Evaluations (formulaire)'!A:M,9,0),0)</f>
        <v>0</v>
      </c>
      <c r="AA1176" s="135" t="b">
        <v>1</v>
      </c>
      <c r="AB1176" s="135" t="b">
        <v>0</v>
      </c>
      <c r="AC1176" s="135" t="b">
        <f t="shared" si="204"/>
        <v>0</v>
      </c>
      <c r="AD1176" s="135" t="b">
        <f t="shared" si="205"/>
        <v>0</v>
      </c>
      <c r="AE1176" s="135" t="b">
        <f t="shared" si="206"/>
        <v>0</v>
      </c>
      <c r="AF1176" s="135" t="b">
        <f>AND(AC1176,$V1176&lt;=Synthèse!$B$44)</f>
        <v>0</v>
      </c>
      <c r="AG1176" s="135" t="b">
        <f>AND(AD1176,$V1176&lt;=Synthèse!$B$44)</f>
        <v>0</v>
      </c>
      <c r="AH1176" s="135" t="b">
        <f>AND(AE1176,$V1176&lt;=Synthèse!$B$44)</f>
        <v>0</v>
      </c>
      <c r="AI1176" s="137" t="b">
        <v>0</v>
      </c>
      <c r="AJ1176" s="137" t="b">
        <v>1</v>
      </c>
      <c r="AK1176" s="137" t="b">
        <f t="shared" si="207"/>
        <v>0</v>
      </c>
      <c r="AL1176" s="137" t="b">
        <f t="shared" si="208"/>
        <v>0</v>
      </c>
      <c r="AM1176" s="137" t="b">
        <f>AND(AK1176,$V1176&lt;=Synthèse!$B$44)</f>
        <v>0</v>
      </c>
      <c r="AN1176" s="137" t="b">
        <f>AND(AL1176,$V1176&lt;=Synthèse!$B$44)</f>
        <v>0</v>
      </c>
    </row>
    <row r="1177" spans="1:40">
      <c r="A1177" s="17">
        <v>632758</v>
      </c>
      <c r="B1177" t="str">
        <f ca="1">VLOOKUP(A1177,'Fichier FI (en entrée)'!B:AH,3,0)</f>
        <v>RABOVGUXQU</v>
      </c>
      <c r="C1177">
        <f t="shared" si="198"/>
        <v>79</v>
      </c>
      <c r="D1177">
        <f t="shared" si="199"/>
        <v>17.560000000000002</v>
      </c>
      <c r="E1177" s="14" t="str">
        <f>VLOOKUP(A1177,'Fichier FI (en entrée)'!B:AH,2,0)</f>
        <v>EV</v>
      </c>
      <c r="F1177" s="14" t="b">
        <f t="shared" si="200"/>
        <v>1</v>
      </c>
      <c r="G1177" s="14" t="b">
        <f>IFERROR(VLOOKUP(A1177,'Calculs FA (auto)'!A:F,6,0),FALSE)</f>
        <v>0</v>
      </c>
      <c r="H1177" s="14" t="b">
        <f t="shared" si="201"/>
        <v>0</v>
      </c>
      <c r="I1177" s="16">
        <f>IFERROR(VLOOKUP(A1177,'Moyennes FI (en entrée)'!B:N,7,0),"")</f>
        <v>12.56</v>
      </c>
      <c r="J1177" s="16">
        <f>IFERROR(VLOOKUP(VLOOKUP(A1177,'Fichier FI (en entrée)'!B:AH,33,0),Modificateurs!A$2:B$5,2,0),0)</f>
        <v>3</v>
      </c>
      <c r="K1177" s="16">
        <f>IFERROR(VLOOKUP(VLOOKUP(A1177,'Redoub FI (en entrée)'!B:N,7,0),Modificateurs!A$8:B$11,2,0),0)</f>
        <v>0</v>
      </c>
      <c r="L1177" s="16">
        <f>IFERROR(VLOOKUP(M1177,Modificateurs!D$1:E$94,2,0),0)</f>
        <v>2</v>
      </c>
      <c r="M1177" t="str">
        <f>VLOOKUP(A1177,'Fichier FI (en entrée)'!B:AH,16,0)&amp;" "&amp;VLOOKUP(A1177,'Fichier FI (en entrée)'!B:AH,20,0)&amp;" "&amp;VLOOKUP(A1177,'Fichier FI (en entrée)'!B:AH,27,0)&amp;" "&amp;VLOOKUP(A1177,'Fichier FI (en entrée)'!B:AH,29,0)</f>
        <v xml:space="preserve">S Mathématiques  </v>
      </c>
      <c r="N1177" t="str">
        <f>VLOOKUP(A1177,'Fichier FI (en entrée)'!B:AH,8,0)</f>
        <v>En Terminale</v>
      </c>
      <c r="O1177" t="b">
        <f>AND(C1177&gt;Synthèse!B$8,C1177&lt;Synthèse!B$10,NOT(Y1177))</f>
        <v>0</v>
      </c>
      <c r="Q1177" s="60">
        <f>ROUNDUP(C1177/(Synthèse!$B$4+Synthèse!$B$1)*8,0)</f>
        <v>1</v>
      </c>
      <c r="R1177" s="60">
        <f>IFERROR(VLOOKUP(A1177,'Evaluations (formulaire)'!A:P,6,0)+VLOOKUP(A1177,'Evaluations (formulaire)'!A:P,7,0),0)</f>
        <v>0</v>
      </c>
      <c r="S1177" s="60">
        <f>IFERROR(VLOOKUP(A1177,'Evaluations (formulaire)'!A:P,8,0),0)</f>
        <v>0</v>
      </c>
      <c r="T1177" s="60">
        <f>IF(AND(ISBLANK(P1177),Q1177&lt;=2),Synthèse!$B$41,IF(AND(ISBLANK(P1177),Q1177&gt;=7),Synthèse!$C$41,R1177+S1177))</f>
        <v>4.6511627906976744E-3</v>
      </c>
      <c r="U1177" s="60">
        <f t="shared" si="202"/>
        <v>17.5646511627907</v>
      </c>
      <c r="V1177" s="60">
        <f t="shared" si="203"/>
        <v>79</v>
      </c>
      <c r="X1177" s="26">
        <v>994</v>
      </c>
      <c r="Y1177" s="26" t="b">
        <f>IFERROR(VLOOKUP(A1177,'Calculs FA (auto)'!A:O,15,0),FALSE)</f>
        <v>0</v>
      </c>
      <c r="Z1177" s="26">
        <f>IFERROR(VLOOKUP(A1177,'Evaluations (formulaire)'!A:M,9,0),0)</f>
        <v>0</v>
      </c>
      <c r="AA1177" s="135" t="b">
        <v>0</v>
      </c>
      <c r="AB1177" s="135" t="b">
        <v>1</v>
      </c>
      <c r="AC1177" s="135" t="b">
        <f t="shared" si="204"/>
        <v>0</v>
      </c>
      <c r="AD1177" s="135" t="b">
        <f t="shared" si="205"/>
        <v>1</v>
      </c>
      <c r="AE1177" s="135" t="b">
        <f t="shared" si="206"/>
        <v>0</v>
      </c>
      <c r="AF1177" s="135" t="b">
        <f>AND(AC1177,$V1177&lt;=Synthèse!$B$44)</f>
        <v>0</v>
      </c>
      <c r="AG1177" s="135" t="b">
        <f>AND(AD1177,$V1177&lt;=Synthèse!$B$44)</f>
        <v>1</v>
      </c>
      <c r="AH1177" s="135" t="b">
        <f>AND(AE1177,$V1177&lt;=Synthèse!$B$44)</f>
        <v>0</v>
      </c>
      <c r="AI1177" s="137" t="b">
        <v>0</v>
      </c>
      <c r="AJ1177" s="137" t="b">
        <v>0</v>
      </c>
      <c r="AK1177" s="137" t="b">
        <f t="shared" si="207"/>
        <v>0</v>
      </c>
      <c r="AL1177" s="137" t="b">
        <f t="shared" si="208"/>
        <v>0</v>
      </c>
      <c r="AM1177" s="137" t="b">
        <f>AND(AK1177,$V1177&lt;=Synthèse!$B$44)</f>
        <v>0</v>
      </c>
      <c r="AN1177" s="137" t="b">
        <f>AND(AL1177,$V1177&lt;=Synthèse!$B$44)</f>
        <v>0</v>
      </c>
    </row>
    <row r="1178" spans="1:40">
      <c r="A1178" s="17">
        <v>632763</v>
      </c>
      <c r="B1178" t="str">
        <f ca="1">VLOOKUP(A1178,'Fichier FI (en entrée)'!B:AH,3,0)</f>
        <v>GNHFBDFMGB</v>
      </c>
      <c r="C1178">
        <f t="shared" si="198"/>
        <v>1250</v>
      </c>
      <c r="D1178">
        <f t="shared" si="199"/>
        <v>6.86</v>
      </c>
      <c r="E1178" s="14" t="str">
        <f>VLOOKUP(A1178,'Fichier FI (en entrée)'!B:AH,2,0)</f>
        <v>EV</v>
      </c>
      <c r="F1178" s="14" t="b">
        <f t="shared" si="200"/>
        <v>1</v>
      </c>
      <c r="G1178" s="14" t="b">
        <f>IFERROR(VLOOKUP(A1178,'Calculs FA (auto)'!A:F,6,0),FALSE)</f>
        <v>1</v>
      </c>
      <c r="H1178" s="14" t="b">
        <f t="shared" si="201"/>
        <v>1</v>
      </c>
      <c r="I1178" s="16">
        <f>IFERROR(VLOOKUP(A1178,'Moyennes FI (en entrée)'!B:N,7,0),"")</f>
        <v>7.86</v>
      </c>
      <c r="J1178" s="16">
        <f>IFERROR(VLOOKUP(VLOOKUP(A1178,'Fichier FI (en entrée)'!B:AH,33,0),Modificateurs!A$2:B$5,2,0),0)</f>
        <v>-3</v>
      </c>
      <c r="K1178" s="16">
        <f>IFERROR(VLOOKUP(VLOOKUP(A1178,'Redoub FI (en entrée)'!B:N,7,0),Modificateurs!A$8:B$11,2,0),0)</f>
        <v>0</v>
      </c>
      <c r="L1178" s="16">
        <f>IFERROR(VLOOKUP(M1178,Modificateurs!D$1:E$94,2,0),0)</f>
        <v>2</v>
      </c>
      <c r="M1178" t="str">
        <f>VLOOKUP(A1178,'Fichier FI (en entrée)'!B:AH,16,0)&amp;" "&amp;VLOOKUP(A1178,'Fichier FI (en entrée)'!B:AH,20,0)&amp;" "&amp;VLOOKUP(A1178,'Fichier FI (en entrée)'!B:AH,27,0)&amp;" "&amp;VLOOKUP(A1178,'Fichier FI (en entrée)'!B:AH,29,0)</f>
        <v xml:space="preserve">STI2D Système informatique et numérique  </v>
      </c>
      <c r="N1178" t="str">
        <f>VLOOKUP(A1178,'Fichier FI (en entrée)'!B:AH,8,0)</f>
        <v>En Terminale</v>
      </c>
      <c r="O1178" t="b">
        <f>AND(C1178&gt;Synthèse!B$8,C1178&lt;Synthèse!B$10,NOT(Y1178))</f>
        <v>0</v>
      </c>
      <c r="Q1178" s="60">
        <f>ROUNDUP(C1178/(Synthèse!$B$4+Synthèse!$B$1)*8,0)</f>
        <v>6</v>
      </c>
      <c r="R1178" s="60">
        <f>IFERROR(VLOOKUP(A1178,'Evaluations (formulaire)'!A:P,6,0)+VLOOKUP(A1178,'Evaluations (formulaire)'!A:P,7,0),0)</f>
        <v>0</v>
      </c>
      <c r="S1178" s="60">
        <f>IFERROR(VLOOKUP(A1178,'Evaluations (formulaire)'!A:P,8,0),0)</f>
        <v>0</v>
      </c>
      <c r="T1178" s="60">
        <f>IF(AND(ISBLANK(P1178),Q1178&lt;=2),Synthèse!$B$41,IF(AND(ISBLANK(P1178),Q1178&gt;=7),Synthèse!$C$41,R1178+S1178))</f>
        <v>0</v>
      </c>
      <c r="U1178" s="60">
        <f t="shared" si="202"/>
        <v>6.86</v>
      </c>
      <c r="V1178" s="60">
        <f t="shared" si="203"/>
        <v>1248</v>
      </c>
      <c r="X1178" s="26">
        <v>1819</v>
      </c>
      <c r="Y1178" s="26" t="b">
        <f>IFERROR(VLOOKUP(A1178,'Calculs FA (auto)'!A:O,15,0),FALSE)</f>
        <v>1</v>
      </c>
      <c r="Z1178" s="26">
        <f>IFERROR(VLOOKUP(A1178,'Evaluations (formulaire)'!A:M,9,0),0)</f>
        <v>0</v>
      </c>
      <c r="AA1178" s="135" t="b">
        <v>0</v>
      </c>
      <c r="AB1178" s="135" t="b">
        <v>1</v>
      </c>
      <c r="AC1178" s="135" t="b">
        <f t="shared" si="204"/>
        <v>0</v>
      </c>
      <c r="AD1178" s="135" t="b">
        <f t="shared" si="205"/>
        <v>1</v>
      </c>
      <c r="AE1178" s="135" t="b">
        <f t="shared" si="206"/>
        <v>0</v>
      </c>
      <c r="AF1178" s="135" t="b">
        <f>AND(AC1178,$V1178&lt;=Synthèse!$B$44)</f>
        <v>0</v>
      </c>
      <c r="AG1178" s="135" t="b">
        <f>AND(AD1178,$V1178&lt;=Synthèse!$B$44)</f>
        <v>0</v>
      </c>
      <c r="AH1178" s="135" t="b">
        <f>AND(AE1178,$V1178&lt;=Synthèse!$B$44)</f>
        <v>0</v>
      </c>
      <c r="AI1178" s="137" t="b">
        <v>1</v>
      </c>
      <c r="AJ1178" s="137" t="b">
        <v>0</v>
      </c>
      <c r="AK1178" s="137" t="b">
        <f t="shared" si="207"/>
        <v>1</v>
      </c>
      <c r="AL1178" s="137" t="b">
        <f t="shared" si="208"/>
        <v>0</v>
      </c>
      <c r="AM1178" s="137" t="b">
        <f>AND(AK1178,$V1178&lt;=Synthèse!$B$44)</f>
        <v>0</v>
      </c>
      <c r="AN1178" s="137" t="b">
        <f>AND(AL1178,$V1178&lt;=Synthèse!$B$44)</f>
        <v>0</v>
      </c>
    </row>
    <row r="1179" spans="1:40">
      <c r="A1179" s="17">
        <v>633717</v>
      </c>
      <c r="B1179" t="str">
        <f ca="1">VLOOKUP(A1179,'Fichier FI (en entrée)'!B:AH,3,0)</f>
        <v>FKAJDAWSQE</v>
      </c>
      <c r="C1179">
        <f t="shared" si="198"/>
        <v>2097</v>
      </c>
      <c r="D1179">
        <f t="shared" si="199"/>
        <v>-100</v>
      </c>
      <c r="E1179" s="14" t="str">
        <f>VLOOKUP(A1179,'Fichier FI (en entrée)'!B:AH,2,0)</f>
        <v>ENV</v>
      </c>
      <c r="F1179" s="14" t="b">
        <f t="shared" si="200"/>
        <v>0</v>
      </c>
      <c r="G1179" s="14" t="b">
        <f>IFERROR(VLOOKUP(A1179,'Calculs FA (auto)'!A:F,6,0),FALSE)</f>
        <v>1</v>
      </c>
      <c r="H1179" s="14" t="b">
        <f t="shared" si="201"/>
        <v>0</v>
      </c>
      <c r="I1179" s="16" t="str">
        <f>IFERROR(VLOOKUP(A1179,'Moyennes FI (en entrée)'!B:N,7,0),"")</f>
        <v/>
      </c>
      <c r="J1179" s="16">
        <f>IFERROR(VLOOKUP(VLOOKUP(A1179,'Fichier FI (en entrée)'!B:AH,33,0),Modificateurs!A$2:B$5,2,0),0)</f>
        <v>3</v>
      </c>
      <c r="K1179" s="16">
        <f>IFERROR(VLOOKUP(VLOOKUP(A1179,'Redoub FI (en entrée)'!B:N,7,0),Modificateurs!A$8:B$11,2,0),0)</f>
        <v>0</v>
      </c>
      <c r="L1179" s="16">
        <f>IFERROR(VLOOKUP(M1179,Modificateurs!D$1:E$94,2,0),0)</f>
        <v>-6</v>
      </c>
      <c r="M1179" t="str">
        <f>VLOOKUP(A1179,'Fichier FI (en entrée)'!B:AH,16,0)&amp;" "&amp;VLOOKUP(A1179,'Fichier FI (en entrée)'!B:AH,20,0)&amp;" "&amp;VLOOKUP(A1179,'Fichier FI (en entrée)'!B:AH,27,0)&amp;" "&amp;VLOOKUP(A1179,'Fichier FI (en entrée)'!B:AH,29,0)</f>
        <v xml:space="preserve">STI2D Innovation Technologique et Eco conception  </v>
      </c>
      <c r="N1179" t="str">
        <f>VLOOKUP(A1179,'Fichier FI (en entrée)'!B:AH,8,0)</f>
        <v>En Terminale</v>
      </c>
      <c r="O1179" t="b">
        <f>AND(C1179&gt;Synthèse!B$8,C1179&lt;Synthèse!B$10,NOT(Y1179))</f>
        <v>0</v>
      </c>
      <c r="P1179" t="s">
        <v>2266</v>
      </c>
      <c r="Q1179" s="60">
        <f>ROUNDUP(C1179/(Synthèse!$B$4+Synthèse!$B$1)*8,0)</f>
        <v>10</v>
      </c>
      <c r="R1179" s="60">
        <f>IFERROR(VLOOKUP(A1179,'Evaluations (formulaire)'!A:P,6,0)+VLOOKUP(A1179,'Evaluations (formulaire)'!A:P,7,0),0)</f>
        <v>0</v>
      </c>
      <c r="S1179" s="60">
        <f>IFERROR(VLOOKUP(A1179,'Evaluations (formulaire)'!A:P,8,0),0)</f>
        <v>0</v>
      </c>
      <c r="T1179" s="60">
        <f>IF(AND(ISBLANK(P1179),Q1179&lt;=2),Synthèse!$B$41,IF(AND(ISBLANK(P1179),Q1179&gt;=7),Synthèse!$C$41,R1179+S1179))</f>
        <v>0</v>
      </c>
      <c r="U1179" s="60">
        <f t="shared" si="202"/>
        <v>-100</v>
      </c>
      <c r="V1179" s="60">
        <f t="shared" si="203"/>
        <v>2096</v>
      </c>
      <c r="X1179" s="26">
        <v>900</v>
      </c>
      <c r="Y1179" s="26" t="b">
        <f>IFERROR(VLOOKUP(A1179,'Calculs FA (auto)'!A:O,15,0),FALSE)</f>
        <v>1</v>
      </c>
      <c r="Z1179" s="26">
        <f>IFERROR(VLOOKUP(A1179,'Evaluations (formulaire)'!A:M,9,0),0)</f>
        <v>0</v>
      </c>
      <c r="AA1179" s="135" t="b">
        <v>1</v>
      </c>
      <c r="AB1179" s="135" t="b">
        <v>0</v>
      </c>
      <c r="AC1179" s="135" t="b">
        <f t="shared" si="204"/>
        <v>0</v>
      </c>
      <c r="AD1179" s="135" t="b">
        <f t="shared" si="205"/>
        <v>0</v>
      </c>
      <c r="AE1179" s="135" t="b">
        <f t="shared" si="206"/>
        <v>0</v>
      </c>
      <c r="AF1179" s="135" t="b">
        <f>AND(AC1179,$V1179&lt;=Synthèse!$B$44)</f>
        <v>0</v>
      </c>
      <c r="AG1179" s="135" t="b">
        <f>AND(AD1179,$V1179&lt;=Synthèse!$B$44)</f>
        <v>0</v>
      </c>
      <c r="AH1179" s="135" t="b">
        <f>AND(AE1179,$V1179&lt;=Synthèse!$B$44)</f>
        <v>0</v>
      </c>
      <c r="AI1179" s="137" t="b">
        <v>0</v>
      </c>
      <c r="AJ1179" s="137" t="b">
        <v>1</v>
      </c>
      <c r="AK1179" s="137" t="b">
        <f t="shared" si="207"/>
        <v>0</v>
      </c>
      <c r="AL1179" s="137" t="b">
        <f t="shared" si="208"/>
        <v>0</v>
      </c>
      <c r="AM1179" s="137" t="b">
        <f>AND(AK1179,$V1179&lt;=Synthèse!$B$44)</f>
        <v>0</v>
      </c>
      <c r="AN1179" s="137" t="b">
        <f>AND(AL1179,$V1179&lt;=Synthèse!$B$44)</f>
        <v>0</v>
      </c>
    </row>
    <row r="1180" spans="1:40">
      <c r="A1180" s="17">
        <v>633728</v>
      </c>
      <c r="B1180" t="str">
        <f ca="1">VLOOKUP(A1180,'Fichier FI (en entrée)'!B:AH,3,0)</f>
        <v>GDJMFPWMEL</v>
      </c>
      <c r="C1180">
        <f t="shared" si="198"/>
        <v>665</v>
      </c>
      <c r="D1180">
        <f t="shared" si="199"/>
        <v>12.45</v>
      </c>
      <c r="E1180" s="14" t="str">
        <f>VLOOKUP(A1180,'Fichier FI (en entrée)'!B:AH,2,0)</f>
        <v>EV</v>
      </c>
      <c r="F1180" s="14" t="b">
        <f t="shared" si="200"/>
        <v>1</v>
      </c>
      <c r="G1180" s="14" t="b">
        <f>IFERROR(VLOOKUP(A1180,'Calculs FA (auto)'!A:F,6,0),FALSE)</f>
        <v>0</v>
      </c>
      <c r="H1180" s="14" t="b">
        <f t="shared" si="201"/>
        <v>0</v>
      </c>
      <c r="I1180" s="16">
        <f>IFERROR(VLOOKUP(A1180,'Moyennes FI (en entrée)'!B:N,7,0),"")</f>
        <v>8.4499999999999993</v>
      </c>
      <c r="J1180" s="16">
        <f>IFERROR(VLOOKUP(VLOOKUP(A1180,'Fichier FI (en entrée)'!B:AH,33,0),Modificateurs!A$2:B$5,2,0),0)</f>
        <v>1</v>
      </c>
      <c r="K1180" s="16">
        <f>IFERROR(VLOOKUP(VLOOKUP(A1180,'Redoub FI (en entrée)'!B:N,7,0),Modificateurs!A$8:B$11,2,0),0)</f>
        <v>0</v>
      </c>
      <c r="L1180" s="16">
        <f>IFERROR(VLOOKUP(M1180,Modificateurs!D$1:E$94,2,0),0)</f>
        <v>3</v>
      </c>
      <c r="M1180" t="str">
        <f>VLOOKUP(A1180,'Fichier FI (en entrée)'!B:AH,16,0)&amp;" "&amp;VLOOKUP(A1180,'Fichier FI (en entrée)'!B:AH,20,0)&amp;" "&amp;VLOOKUP(A1180,'Fichier FI (en entrée)'!B:AH,27,0)&amp;" "&amp;VLOOKUP(A1180,'Fichier FI (en entrée)'!B:AH,29,0)</f>
        <v xml:space="preserve">S Informatique et Sciences du numérique  </v>
      </c>
      <c r="N1180" t="str">
        <f>VLOOKUP(A1180,'Fichier FI (en entrée)'!B:AH,8,0)</f>
        <v>En Terminale</v>
      </c>
      <c r="O1180" t="b">
        <f>AND(C1180&gt;Synthèse!B$8,C1180&lt;Synthèse!B$10,NOT(Y1180))</f>
        <v>1</v>
      </c>
      <c r="P1180" t="s">
        <v>84</v>
      </c>
      <c r="Q1180" s="60">
        <f>ROUNDUP(C1180/(Synthèse!$B$4+Synthèse!$B$1)*8,0)</f>
        <v>4</v>
      </c>
      <c r="R1180" s="60">
        <f>IFERROR(VLOOKUP(A1180,'Evaluations (formulaire)'!A:P,6,0)+VLOOKUP(A1180,'Evaluations (formulaire)'!A:P,7,0),0)</f>
        <v>0</v>
      </c>
      <c r="S1180" s="60">
        <f>IFERROR(VLOOKUP(A1180,'Evaluations (formulaire)'!A:P,8,0),0)</f>
        <v>0</v>
      </c>
      <c r="T1180" s="60">
        <f>IF(AND(ISBLANK(P1180),Q1180&lt;=2),Synthèse!$B$41,IF(AND(ISBLANK(P1180),Q1180&gt;=7),Synthèse!$C$41,R1180+S1180))</f>
        <v>0</v>
      </c>
      <c r="U1180" s="60">
        <f t="shared" si="202"/>
        <v>12.45</v>
      </c>
      <c r="V1180" s="60">
        <f t="shared" si="203"/>
        <v>665</v>
      </c>
      <c r="X1180" s="26">
        <v>1599</v>
      </c>
      <c r="Y1180" s="26" t="b">
        <f>IFERROR(VLOOKUP(A1180,'Calculs FA (auto)'!A:O,15,0),FALSE)</f>
        <v>0</v>
      </c>
      <c r="Z1180" s="26">
        <f>IFERROR(VLOOKUP(A1180,'Evaluations (formulaire)'!A:M,9,0),0)</f>
        <v>0</v>
      </c>
      <c r="AA1180" s="135" t="b">
        <v>0</v>
      </c>
      <c r="AB1180" s="135" t="b">
        <v>1</v>
      </c>
      <c r="AC1180" s="135" t="b">
        <f t="shared" si="204"/>
        <v>0</v>
      </c>
      <c r="AD1180" s="135" t="b">
        <f t="shared" si="205"/>
        <v>1</v>
      </c>
      <c r="AE1180" s="135" t="b">
        <f t="shared" si="206"/>
        <v>0</v>
      </c>
      <c r="AF1180" s="135" t="b">
        <f>AND(AC1180,$V1180&lt;=Synthèse!$B$44)</f>
        <v>0</v>
      </c>
      <c r="AG1180" s="135" t="b">
        <f>AND(AD1180,$V1180&lt;=Synthèse!$B$44)</f>
        <v>1</v>
      </c>
      <c r="AH1180" s="135" t="b">
        <f>AND(AE1180,$V1180&lt;=Synthèse!$B$44)</f>
        <v>0</v>
      </c>
      <c r="AI1180" s="137" t="b">
        <v>0</v>
      </c>
      <c r="AJ1180" s="137" t="b">
        <v>0</v>
      </c>
      <c r="AK1180" s="137" t="b">
        <f t="shared" si="207"/>
        <v>0</v>
      </c>
      <c r="AL1180" s="137" t="b">
        <f t="shared" si="208"/>
        <v>0</v>
      </c>
      <c r="AM1180" s="137" t="b">
        <f>AND(AK1180,$V1180&lt;=Synthèse!$B$44)</f>
        <v>0</v>
      </c>
      <c r="AN1180" s="137" t="b">
        <f>AND(AL1180,$V1180&lt;=Synthèse!$B$44)</f>
        <v>0</v>
      </c>
    </row>
    <row r="1181" spans="1:40">
      <c r="A1181" s="17">
        <v>636191</v>
      </c>
      <c r="B1181" t="str">
        <f ca="1">VLOOKUP(A1181,'Fichier FI (en entrée)'!B:AH,3,0)</f>
        <v>FQKUVFBIYI</v>
      </c>
      <c r="C1181">
        <f t="shared" si="198"/>
        <v>65</v>
      </c>
      <c r="D1181">
        <f t="shared" si="199"/>
        <v>17.75</v>
      </c>
      <c r="E1181" s="14" t="str">
        <f>VLOOKUP(A1181,'Fichier FI (en entrée)'!B:AH,2,0)</f>
        <v>EV</v>
      </c>
      <c r="F1181" s="14" t="b">
        <f t="shared" si="200"/>
        <v>1</v>
      </c>
      <c r="G1181" s="14" t="b">
        <f>IFERROR(VLOOKUP(A1181,'Calculs FA (auto)'!A:F,6,0),FALSE)</f>
        <v>0</v>
      </c>
      <c r="H1181" s="14" t="b">
        <f t="shared" si="201"/>
        <v>0</v>
      </c>
      <c r="I1181" s="16">
        <f>IFERROR(VLOOKUP(A1181,'Moyennes FI (en entrée)'!B:N,7,0),"")</f>
        <v>11.75</v>
      </c>
      <c r="J1181" s="16">
        <f>IFERROR(VLOOKUP(VLOOKUP(A1181,'Fichier FI (en entrée)'!B:AH,33,0),Modificateurs!A$2:B$5,2,0),0)</f>
        <v>3</v>
      </c>
      <c r="K1181" s="16">
        <f>IFERROR(VLOOKUP(VLOOKUP(A1181,'Redoub FI (en entrée)'!B:N,7,0),Modificateurs!A$8:B$11,2,0),0)</f>
        <v>0</v>
      </c>
      <c r="L1181" s="16">
        <f>IFERROR(VLOOKUP(M1181,Modificateurs!D$1:E$94,2,0),0)</f>
        <v>3</v>
      </c>
      <c r="M1181" t="str">
        <f>VLOOKUP(A1181,'Fichier FI (en entrée)'!B:AH,16,0)&amp;" "&amp;VLOOKUP(A1181,'Fichier FI (en entrée)'!B:AH,20,0)&amp;" "&amp;VLOOKUP(A1181,'Fichier FI (en entrée)'!B:AH,27,0)&amp;" "&amp;VLOOKUP(A1181,'Fichier FI (en entrée)'!B:AH,29,0)</f>
        <v xml:space="preserve">S Informatique et Sciences du numérique  </v>
      </c>
      <c r="N1181" t="str">
        <f>VLOOKUP(A1181,'Fichier FI (en entrée)'!B:AH,8,0)</f>
        <v>En Terminale</v>
      </c>
      <c r="O1181" t="b">
        <f>AND(C1181&gt;Synthèse!B$8,C1181&lt;Synthèse!B$10,NOT(Y1181))</f>
        <v>0</v>
      </c>
      <c r="P1181" t="s">
        <v>2257</v>
      </c>
      <c r="Q1181" s="60">
        <f>ROUNDUP(C1181/(Synthèse!$B$4+Synthèse!$B$1)*8,0)</f>
        <v>1</v>
      </c>
      <c r="R1181" s="60">
        <f>IFERROR(VLOOKUP(A1181,'Evaluations (formulaire)'!A:P,6,0)+VLOOKUP(A1181,'Evaluations (formulaire)'!A:P,7,0),0)</f>
        <v>0</v>
      </c>
      <c r="S1181" s="60">
        <f>IFERROR(VLOOKUP(A1181,'Evaluations (formulaire)'!A:P,8,0),0)</f>
        <v>0</v>
      </c>
      <c r="T1181" s="60">
        <f>IF(AND(ISBLANK(P1181),Q1181&lt;=2),Synthèse!$B$41,IF(AND(ISBLANK(P1181),Q1181&gt;=7),Synthèse!$C$41,R1181+S1181))</f>
        <v>0</v>
      </c>
      <c r="U1181" s="60">
        <f t="shared" si="202"/>
        <v>17.75</v>
      </c>
      <c r="V1181" s="60">
        <f t="shared" si="203"/>
        <v>65</v>
      </c>
      <c r="X1181" s="26">
        <v>1727</v>
      </c>
      <c r="Y1181" s="26" t="b">
        <f>IFERROR(VLOOKUP(A1181,'Calculs FA (auto)'!A:O,15,0),FALSE)</f>
        <v>0</v>
      </c>
      <c r="Z1181" s="26">
        <f>IFERROR(VLOOKUP(A1181,'Evaluations (formulaire)'!A:M,9,0),0)</f>
        <v>0</v>
      </c>
      <c r="AA1181" s="135" t="b">
        <v>0</v>
      </c>
      <c r="AB1181" s="135" t="b">
        <v>1</v>
      </c>
      <c r="AC1181" s="135" t="b">
        <f t="shared" si="204"/>
        <v>0</v>
      </c>
      <c r="AD1181" s="135" t="b">
        <f t="shared" si="205"/>
        <v>1</v>
      </c>
      <c r="AE1181" s="135" t="b">
        <f t="shared" si="206"/>
        <v>0</v>
      </c>
      <c r="AF1181" s="135" t="b">
        <f>AND(AC1181,$V1181&lt;=Synthèse!$B$44)</f>
        <v>0</v>
      </c>
      <c r="AG1181" s="135" t="b">
        <f>AND(AD1181,$V1181&lt;=Synthèse!$B$44)</f>
        <v>1</v>
      </c>
      <c r="AH1181" s="135" t="b">
        <f>AND(AE1181,$V1181&lt;=Synthèse!$B$44)</f>
        <v>0</v>
      </c>
      <c r="AI1181" s="137" t="b">
        <v>1</v>
      </c>
      <c r="AJ1181" s="137" t="b">
        <v>0</v>
      </c>
      <c r="AK1181" s="137" t="b">
        <f t="shared" si="207"/>
        <v>1</v>
      </c>
      <c r="AL1181" s="137" t="b">
        <f t="shared" si="208"/>
        <v>0</v>
      </c>
      <c r="AM1181" s="137" t="b">
        <f>AND(AK1181,$V1181&lt;=Synthèse!$B$44)</f>
        <v>1</v>
      </c>
      <c r="AN1181" s="137" t="b">
        <f>AND(AL1181,$V1181&lt;=Synthèse!$B$44)</f>
        <v>0</v>
      </c>
    </row>
    <row r="1182" spans="1:40">
      <c r="A1182" s="17">
        <v>636317</v>
      </c>
      <c r="B1182" t="str">
        <f ca="1">VLOOKUP(A1182,'Fichier FI (en entrée)'!B:AH,3,0)</f>
        <v>KFDGRSACMI</v>
      </c>
      <c r="C1182">
        <f t="shared" si="198"/>
        <v>120</v>
      </c>
      <c r="D1182">
        <f t="shared" si="199"/>
        <v>16.880000000000003</v>
      </c>
      <c r="E1182" s="14" t="str">
        <f>VLOOKUP(A1182,'Fichier FI (en entrée)'!B:AH,2,0)</f>
        <v>EV</v>
      </c>
      <c r="F1182" s="14" t="b">
        <f t="shared" si="200"/>
        <v>1</v>
      </c>
      <c r="G1182" s="14" t="b">
        <f>IFERROR(VLOOKUP(A1182,'Calculs FA (auto)'!A:F,6,0),FALSE)</f>
        <v>0</v>
      </c>
      <c r="H1182" s="14" t="b">
        <f t="shared" si="201"/>
        <v>0</v>
      </c>
      <c r="I1182" s="16">
        <f>IFERROR(VLOOKUP(A1182,'Moyennes FI (en entrée)'!B:N,7,0),"")</f>
        <v>10.88</v>
      </c>
      <c r="J1182" s="16">
        <f>IFERROR(VLOOKUP(VLOOKUP(A1182,'Fichier FI (en entrée)'!B:AH,33,0),Modificateurs!A$2:B$5,2,0),0)</f>
        <v>3</v>
      </c>
      <c r="K1182" s="16">
        <f>IFERROR(VLOOKUP(VLOOKUP(A1182,'Redoub FI (en entrée)'!B:N,7,0),Modificateurs!A$8:B$11,2,0),0)</f>
        <v>0</v>
      </c>
      <c r="L1182" s="16">
        <f>IFERROR(VLOOKUP(M1182,Modificateurs!D$1:E$94,2,0),0)</f>
        <v>3</v>
      </c>
      <c r="M1182" t="str">
        <f>VLOOKUP(A1182,'Fichier FI (en entrée)'!B:AH,16,0)&amp;" "&amp;VLOOKUP(A1182,'Fichier FI (en entrée)'!B:AH,20,0)&amp;" "&amp;VLOOKUP(A1182,'Fichier FI (en entrée)'!B:AH,27,0)&amp;" "&amp;VLOOKUP(A1182,'Fichier FI (en entrée)'!B:AH,29,0)</f>
        <v xml:space="preserve">S Informatique et Sciences du numérique  </v>
      </c>
      <c r="N1182" t="str">
        <f>VLOOKUP(A1182,'Fichier FI (en entrée)'!B:AH,8,0)</f>
        <v>En Terminale</v>
      </c>
      <c r="O1182" t="b">
        <f>AND(C1182&gt;Synthèse!B$8,C1182&lt;Synthèse!B$10,NOT(Y1182))</f>
        <v>0</v>
      </c>
      <c r="Q1182" s="60">
        <f>ROUNDUP(C1182/(Synthèse!$B$4+Synthèse!$B$1)*8,0)</f>
        <v>1</v>
      </c>
      <c r="R1182" s="60">
        <f>IFERROR(VLOOKUP(A1182,'Evaluations (formulaire)'!A:P,6,0)+VLOOKUP(A1182,'Evaluations (formulaire)'!A:P,7,0),0)</f>
        <v>0</v>
      </c>
      <c r="S1182" s="60">
        <f>IFERROR(VLOOKUP(A1182,'Evaluations (formulaire)'!A:P,8,0),0)</f>
        <v>0</v>
      </c>
      <c r="T1182" s="60">
        <f>IF(AND(ISBLANK(P1182),Q1182&lt;=2),Synthèse!$B$41,IF(AND(ISBLANK(P1182),Q1182&gt;=7),Synthèse!$C$41,R1182+S1182))</f>
        <v>4.6511627906976744E-3</v>
      </c>
      <c r="U1182" s="60">
        <f t="shared" si="202"/>
        <v>16.8846511627907</v>
      </c>
      <c r="V1182" s="60">
        <f t="shared" si="203"/>
        <v>120</v>
      </c>
      <c r="X1182" s="26">
        <v>1662</v>
      </c>
      <c r="Y1182" s="26" t="b">
        <f>IFERROR(VLOOKUP(A1182,'Calculs FA (auto)'!A:O,15,0),FALSE)</f>
        <v>0</v>
      </c>
      <c r="Z1182" s="26">
        <f>IFERROR(VLOOKUP(A1182,'Evaluations (formulaire)'!A:M,9,0),0)</f>
        <v>0</v>
      </c>
      <c r="AA1182" s="135" t="b">
        <v>0</v>
      </c>
      <c r="AB1182" s="135" t="b">
        <v>1</v>
      </c>
      <c r="AC1182" s="135" t="b">
        <f t="shared" si="204"/>
        <v>0</v>
      </c>
      <c r="AD1182" s="135" t="b">
        <f t="shared" si="205"/>
        <v>1</v>
      </c>
      <c r="AE1182" s="135" t="b">
        <f t="shared" si="206"/>
        <v>0</v>
      </c>
      <c r="AF1182" s="135" t="b">
        <f>AND(AC1182,$V1182&lt;=Synthèse!$B$44)</f>
        <v>0</v>
      </c>
      <c r="AG1182" s="135" t="b">
        <f>AND(AD1182,$V1182&lt;=Synthèse!$B$44)</f>
        <v>1</v>
      </c>
      <c r="AH1182" s="135" t="b">
        <f>AND(AE1182,$V1182&lt;=Synthèse!$B$44)</f>
        <v>0</v>
      </c>
      <c r="AI1182" s="137" t="b">
        <v>1</v>
      </c>
      <c r="AJ1182" s="137" t="b">
        <v>0</v>
      </c>
      <c r="AK1182" s="137" t="b">
        <f t="shared" si="207"/>
        <v>1</v>
      </c>
      <c r="AL1182" s="137" t="b">
        <f t="shared" si="208"/>
        <v>0</v>
      </c>
      <c r="AM1182" s="137" t="b">
        <f>AND(AK1182,$V1182&lt;=Synthèse!$B$44)</f>
        <v>1</v>
      </c>
      <c r="AN1182" s="137" t="b">
        <f>AND(AL1182,$V1182&lt;=Synthèse!$B$44)</f>
        <v>0</v>
      </c>
    </row>
    <row r="1183" spans="1:40">
      <c r="A1183" s="17">
        <v>636421</v>
      </c>
      <c r="B1183" t="str">
        <f ca="1">VLOOKUP(A1183,'Fichier FI (en entrée)'!B:AH,3,0)</f>
        <v>YGLALOMWLX</v>
      </c>
      <c r="C1183">
        <f t="shared" si="198"/>
        <v>2097</v>
      </c>
      <c r="D1183">
        <f t="shared" si="199"/>
        <v>-100</v>
      </c>
      <c r="E1183" s="14" t="str">
        <f>VLOOKUP(A1183,'Fichier FI (en entrée)'!B:AH,2,0)</f>
        <v>ENV</v>
      </c>
      <c r="F1183" s="14" t="b">
        <f t="shared" si="200"/>
        <v>0</v>
      </c>
      <c r="G1183" s="14" t="b">
        <f>IFERROR(VLOOKUP(A1183,'Calculs FA (auto)'!A:F,6,0),FALSE)</f>
        <v>0</v>
      </c>
      <c r="H1183" s="14" t="b">
        <f t="shared" si="201"/>
        <v>0</v>
      </c>
      <c r="I1183" s="16" t="str">
        <f>IFERROR(VLOOKUP(A1183,'Moyennes FI (en entrée)'!B:N,7,0),"")</f>
        <v/>
      </c>
      <c r="J1183" s="16">
        <f>IFERROR(VLOOKUP(VLOOKUP(A1183,'Fichier FI (en entrée)'!B:AH,33,0),Modificateurs!A$2:B$5,2,0),0)</f>
        <v>0</v>
      </c>
      <c r="K1183" s="16">
        <f>IFERROR(VLOOKUP(VLOOKUP(A1183,'Redoub FI (en entrée)'!B:N,7,0),Modificateurs!A$8:B$11,2,0),0)</f>
        <v>0</v>
      </c>
      <c r="L1183" s="16">
        <f>IFERROR(VLOOKUP(M1183,Modificateurs!D$1:E$94,2,0),0)</f>
        <v>2</v>
      </c>
      <c r="M1183" t="str">
        <f>VLOOKUP(A1183,'Fichier FI (en entrée)'!B:AH,16,0)&amp;" "&amp;VLOOKUP(A1183,'Fichier FI (en entrée)'!B:AH,20,0)&amp;" "&amp;VLOOKUP(A1183,'Fichier FI (en entrée)'!B:AH,27,0)&amp;" "&amp;VLOOKUP(A1183,'Fichier FI (en entrée)'!B:AH,29,0)</f>
        <v xml:space="preserve">STI2D Système informatique et numérique  </v>
      </c>
      <c r="N1183" t="str">
        <f>VLOOKUP(A1183,'Fichier FI (en entrée)'!B:AH,8,0)</f>
        <v>En Terminale</v>
      </c>
      <c r="O1183" t="b">
        <f>AND(C1183&gt;Synthèse!B$8,C1183&lt;Synthèse!B$10,NOT(Y1183))</f>
        <v>0</v>
      </c>
      <c r="P1183" s="17" t="s">
        <v>2260</v>
      </c>
      <c r="Q1183" s="60">
        <f>ROUNDUP(C1183/(Synthèse!$B$4+Synthèse!$B$1)*8,0)</f>
        <v>10</v>
      </c>
      <c r="R1183" s="60">
        <f>IFERROR(VLOOKUP(A1183,'Evaluations (formulaire)'!A:P,6,0)+VLOOKUP(A1183,'Evaluations (formulaire)'!A:P,7,0),0)</f>
        <v>0</v>
      </c>
      <c r="S1183" s="60">
        <f>IFERROR(VLOOKUP(A1183,'Evaluations (formulaire)'!A:P,8,0),0)</f>
        <v>0</v>
      </c>
      <c r="T1183" s="60">
        <f>IF(AND(ISBLANK(P1183),Q1183&lt;=2),Synthèse!$B$41,IF(AND(ISBLANK(P1183),Q1183&gt;=7),Synthèse!$C$41,R1183+S1183))</f>
        <v>0</v>
      </c>
      <c r="U1183" s="60">
        <f t="shared" si="202"/>
        <v>-100</v>
      </c>
      <c r="V1183" s="60">
        <f t="shared" si="203"/>
        <v>2096</v>
      </c>
      <c r="X1183" s="26">
        <v>7</v>
      </c>
      <c r="Y1183" s="26" t="b">
        <f>IFERROR(VLOOKUP(A1183,'Calculs FA (auto)'!A:O,15,0),FALSE)</f>
        <v>0</v>
      </c>
      <c r="Z1183" s="26">
        <f>IFERROR(VLOOKUP(A1183,'Evaluations (formulaire)'!A:M,9,0),0)</f>
        <v>0</v>
      </c>
      <c r="AA1183" s="135" t="b">
        <v>0</v>
      </c>
      <c r="AB1183" s="135" t="b">
        <v>1</v>
      </c>
      <c r="AC1183" s="135" t="b">
        <f t="shared" si="204"/>
        <v>0</v>
      </c>
      <c r="AD1183" s="135" t="b">
        <f t="shared" si="205"/>
        <v>0</v>
      </c>
      <c r="AE1183" s="135" t="b">
        <f t="shared" si="206"/>
        <v>0</v>
      </c>
      <c r="AF1183" s="135" t="b">
        <f>AND(AC1183,$V1183&lt;=Synthèse!$B$44)</f>
        <v>0</v>
      </c>
      <c r="AG1183" s="135" t="b">
        <f>AND(AD1183,$V1183&lt;=Synthèse!$B$44)</f>
        <v>0</v>
      </c>
      <c r="AH1183" s="135" t="b">
        <f>AND(AE1183,$V1183&lt;=Synthèse!$B$44)</f>
        <v>0</v>
      </c>
      <c r="AI1183" s="137" t="b">
        <v>0</v>
      </c>
      <c r="AJ1183" s="137" t="b">
        <v>0</v>
      </c>
      <c r="AK1183" s="137" t="b">
        <f t="shared" si="207"/>
        <v>0</v>
      </c>
      <c r="AL1183" s="137" t="b">
        <f t="shared" si="208"/>
        <v>0</v>
      </c>
      <c r="AM1183" s="137" t="b">
        <f>AND(AK1183,$V1183&lt;=Synthèse!$B$44)</f>
        <v>0</v>
      </c>
      <c r="AN1183" s="137" t="b">
        <f>AND(AL1183,$V1183&lt;=Synthèse!$B$44)</f>
        <v>0</v>
      </c>
    </row>
    <row r="1184" spans="1:40">
      <c r="A1184" s="17">
        <v>636438</v>
      </c>
      <c r="B1184" t="str">
        <f ca="1">VLOOKUP(A1184,'Fichier FI (en entrée)'!B:AH,3,0)</f>
        <v>KRAVVKNECW</v>
      </c>
      <c r="C1184">
        <f t="shared" si="198"/>
        <v>1063</v>
      </c>
      <c r="D1184">
        <f t="shared" si="199"/>
        <v>9.75</v>
      </c>
      <c r="E1184" s="14" t="str">
        <f>VLOOKUP(A1184,'Fichier FI (en entrée)'!B:AH,2,0)</f>
        <v>EV</v>
      </c>
      <c r="F1184" s="14" t="b">
        <f t="shared" si="200"/>
        <v>1</v>
      </c>
      <c r="G1184" s="14" t="b">
        <f>IFERROR(VLOOKUP(A1184,'Calculs FA (auto)'!A:F,6,0),FALSE)</f>
        <v>0</v>
      </c>
      <c r="H1184" s="14" t="b">
        <f t="shared" si="201"/>
        <v>0</v>
      </c>
      <c r="I1184" s="16">
        <f>IFERROR(VLOOKUP(A1184,'Moyennes FI (en entrée)'!B:N,7,0),"")</f>
        <v>8.75</v>
      </c>
      <c r="J1184" s="16">
        <f>IFERROR(VLOOKUP(VLOOKUP(A1184,'Fichier FI (en entrée)'!B:AH,33,0),Modificateurs!A$2:B$5,2,0),0)</f>
        <v>0</v>
      </c>
      <c r="K1184" s="16">
        <f>IFERROR(VLOOKUP(VLOOKUP(A1184,'Redoub FI (en entrée)'!B:N,7,0),Modificateurs!A$8:B$11,2,0),0)</f>
        <v>0</v>
      </c>
      <c r="L1184" s="16">
        <f>IFERROR(VLOOKUP(M1184,Modificateurs!D$1:E$94,2,0),0)</f>
        <v>1</v>
      </c>
      <c r="M1184" t="str">
        <f>VLOOKUP(A1184,'Fichier FI (en entrée)'!B:AH,16,0)&amp;" "&amp;VLOOKUP(A1184,'Fichier FI (en entrée)'!B:AH,20,0)&amp;" "&amp;VLOOKUP(A1184,'Fichier FI (en entrée)'!B:AH,27,0)&amp;" "&amp;VLOOKUP(A1184,'Fichier FI (en entrée)'!B:AH,29,0)</f>
        <v xml:space="preserve">S Pas de spécialité (S.I)  </v>
      </c>
      <c r="N1184" t="str">
        <f>VLOOKUP(A1184,'Fichier FI (en entrée)'!B:AH,8,0)</f>
        <v>En Terminale</v>
      </c>
      <c r="O1184" t="b">
        <f>AND(C1184&gt;Synthèse!B$8,C1184&lt;Synthèse!B$10,NOT(Y1184))</f>
        <v>1</v>
      </c>
      <c r="Q1184" s="60">
        <f>ROUNDUP(C1184/(Synthèse!$B$4+Synthèse!$B$1)*8,0)</f>
        <v>5</v>
      </c>
      <c r="R1184" s="60">
        <f>IFERROR(VLOOKUP(A1184,'Evaluations (formulaire)'!A:P,6,0)+VLOOKUP(A1184,'Evaluations (formulaire)'!A:P,7,0),0)</f>
        <v>0</v>
      </c>
      <c r="S1184" s="60">
        <f>IFERROR(VLOOKUP(A1184,'Evaluations (formulaire)'!A:P,8,0),0)</f>
        <v>0</v>
      </c>
      <c r="T1184" s="60">
        <f>IF(AND(ISBLANK(P1184),Q1184&lt;=2),Synthèse!$B$41,IF(AND(ISBLANK(P1184),Q1184&gt;=7),Synthèse!$C$41,R1184+S1184))</f>
        <v>0</v>
      </c>
      <c r="U1184" s="60">
        <f t="shared" si="202"/>
        <v>9.75</v>
      </c>
      <c r="V1184" s="60">
        <f t="shared" si="203"/>
        <v>1063</v>
      </c>
      <c r="X1184" s="26">
        <v>185</v>
      </c>
      <c r="Y1184" s="26" t="b">
        <f>IFERROR(VLOOKUP(A1184,'Calculs FA (auto)'!A:O,15,0),FALSE)</f>
        <v>0</v>
      </c>
      <c r="Z1184" s="26">
        <f>IFERROR(VLOOKUP(A1184,'Evaluations (formulaire)'!A:M,9,0),0)</f>
        <v>0</v>
      </c>
      <c r="AA1184" s="135" t="b">
        <v>0</v>
      </c>
      <c r="AB1184" s="135" t="b">
        <v>1</v>
      </c>
      <c r="AC1184" s="135" t="b">
        <f t="shared" si="204"/>
        <v>0</v>
      </c>
      <c r="AD1184" s="135" t="b">
        <f t="shared" si="205"/>
        <v>1</v>
      </c>
      <c r="AE1184" s="135" t="b">
        <f t="shared" si="206"/>
        <v>0</v>
      </c>
      <c r="AF1184" s="135" t="b">
        <f>AND(AC1184,$V1184&lt;=Synthèse!$B$44)</f>
        <v>0</v>
      </c>
      <c r="AG1184" s="135" t="b">
        <f>AND(AD1184,$V1184&lt;=Synthèse!$B$44)</f>
        <v>0</v>
      </c>
      <c r="AH1184" s="135" t="b">
        <f>AND(AE1184,$V1184&lt;=Synthèse!$B$44)</f>
        <v>0</v>
      </c>
      <c r="AI1184" s="137" t="b">
        <v>1</v>
      </c>
      <c r="AJ1184" s="137" t="b">
        <v>0</v>
      </c>
      <c r="AK1184" s="137" t="b">
        <f t="shared" si="207"/>
        <v>1</v>
      </c>
      <c r="AL1184" s="137" t="b">
        <f t="shared" si="208"/>
        <v>0</v>
      </c>
      <c r="AM1184" s="137" t="b">
        <f>AND(AK1184,$V1184&lt;=Synthèse!$B$44)</f>
        <v>0</v>
      </c>
      <c r="AN1184" s="137" t="b">
        <f>AND(AL1184,$V1184&lt;=Synthèse!$B$44)</f>
        <v>0</v>
      </c>
    </row>
    <row r="1185" spans="1:40">
      <c r="A1185" s="17">
        <v>636450</v>
      </c>
      <c r="B1185" t="str">
        <f ca="1">VLOOKUP(A1185,'Fichier FI (en entrée)'!B:AH,3,0)</f>
        <v>GABCTWGQBP</v>
      </c>
      <c r="C1185">
        <f t="shared" si="198"/>
        <v>815</v>
      </c>
      <c r="D1185">
        <f t="shared" si="199"/>
        <v>11.61</v>
      </c>
      <c r="E1185" s="14" t="str">
        <f>VLOOKUP(A1185,'Fichier FI (en entrée)'!B:AH,2,0)</f>
        <v>EV</v>
      </c>
      <c r="F1185" s="14" t="b">
        <f t="shared" si="200"/>
        <v>1</v>
      </c>
      <c r="G1185" s="14" t="b">
        <f>IFERROR(VLOOKUP(A1185,'Calculs FA (auto)'!A:F,6,0),FALSE)</f>
        <v>0</v>
      </c>
      <c r="H1185" s="14" t="b">
        <f t="shared" si="201"/>
        <v>0</v>
      </c>
      <c r="I1185" s="16">
        <f>IFERROR(VLOOKUP(A1185,'Moyennes FI (en entrée)'!B:N,7,0),"")</f>
        <v>8.61</v>
      </c>
      <c r="J1185" s="16">
        <f>IFERROR(VLOOKUP(VLOOKUP(A1185,'Fichier FI (en entrée)'!B:AH,33,0),Modificateurs!A$2:B$5,2,0),0)</f>
        <v>1</v>
      </c>
      <c r="K1185" s="16">
        <f>IFERROR(VLOOKUP(VLOOKUP(A1185,'Redoub FI (en entrée)'!B:N,7,0),Modificateurs!A$8:B$11,2,0),0)</f>
        <v>0</v>
      </c>
      <c r="L1185" s="16">
        <f>IFERROR(VLOOKUP(M1185,Modificateurs!D$1:E$94,2,0),0)</f>
        <v>2</v>
      </c>
      <c r="M1185" t="str">
        <f>VLOOKUP(A1185,'Fichier FI (en entrée)'!B:AH,16,0)&amp;" "&amp;VLOOKUP(A1185,'Fichier FI (en entrée)'!B:AH,20,0)&amp;" "&amp;VLOOKUP(A1185,'Fichier FI (en entrée)'!B:AH,27,0)&amp;" "&amp;VLOOKUP(A1185,'Fichier FI (en entrée)'!B:AH,29,0)</f>
        <v xml:space="preserve">STI2D Système informatique et numérique  </v>
      </c>
      <c r="N1185" t="str">
        <f>VLOOKUP(A1185,'Fichier FI (en entrée)'!B:AH,8,0)</f>
        <v>En Terminale</v>
      </c>
      <c r="O1185" t="b">
        <f>AND(C1185&gt;Synthèse!B$8,C1185&lt;Synthèse!B$10,NOT(Y1185))</f>
        <v>1</v>
      </c>
      <c r="P1185" t="s">
        <v>2263</v>
      </c>
      <c r="Q1185" s="60">
        <f>ROUNDUP(C1185/(Synthèse!$B$4+Synthèse!$B$1)*8,0)</f>
        <v>4</v>
      </c>
      <c r="R1185" s="60">
        <f>IFERROR(VLOOKUP(A1185,'Evaluations (formulaire)'!A:P,6,0)+VLOOKUP(A1185,'Evaluations (formulaire)'!A:P,7,0),0)</f>
        <v>0</v>
      </c>
      <c r="S1185" s="60">
        <f>IFERROR(VLOOKUP(A1185,'Evaluations (formulaire)'!A:P,8,0),0)</f>
        <v>0</v>
      </c>
      <c r="T1185" s="60">
        <f>IF(AND(ISBLANK(P1185),Q1185&lt;=2),Synthèse!$B$41,IF(AND(ISBLANK(P1185),Q1185&gt;=7),Synthèse!$C$41,R1185+S1185))</f>
        <v>0</v>
      </c>
      <c r="U1185" s="60">
        <f t="shared" si="202"/>
        <v>11.61</v>
      </c>
      <c r="V1185" s="60">
        <f t="shared" si="203"/>
        <v>815</v>
      </c>
      <c r="X1185" s="26">
        <v>25</v>
      </c>
      <c r="Y1185" s="26" t="b">
        <f>IFERROR(VLOOKUP(A1185,'Calculs FA (auto)'!A:O,15,0),FALSE)</f>
        <v>0</v>
      </c>
      <c r="Z1185" s="26">
        <f>IFERROR(VLOOKUP(A1185,'Evaluations (formulaire)'!A:M,9,0),0)</f>
        <v>0</v>
      </c>
      <c r="AA1185" s="135" t="b">
        <v>0</v>
      </c>
      <c r="AB1185" s="135" t="b">
        <v>1</v>
      </c>
      <c r="AC1185" s="135" t="b">
        <f t="shared" si="204"/>
        <v>0</v>
      </c>
      <c r="AD1185" s="135" t="b">
        <f t="shared" si="205"/>
        <v>1</v>
      </c>
      <c r="AE1185" s="135" t="b">
        <f t="shared" si="206"/>
        <v>0</v>
      </c>
      <c r="AF1185" s="135" t="b">
        <f>AND(AC1185,$V1185&lt;=Synthèse!$B$44)</f>
        <v>0</v>
      </c>
      <c r="AG1185" s="135" t="b">
        <f>AND(AD1185,$V1185&lt;=Synthèse!$B$44)</f>
        <v>0</v>
      </c>
      <c r="AH1185" s="135" t="b">
        <f>AND(AE1185,$V1185&lt;=Synthèse!$B$44)</f>
        <v>0</v>
      </c>
      <c r="AI1185" s="137" t="b">
        <v>1</v>
      </c>
      <c r="AJ1185" s="137" t="b">
        <v>0</v>
      </c>
      <c r="AK1185" s="137" t="b">
        <f t="shared" si="207"/>
        <v>1</v>
      </c>
      <c r="AL1185" s="137" t="b">
        <f t="shared" si="208"/>
        <v>0</v>
      </c>
      <c r="AM1185" s="137" t="b">
        <f>AND(AK1185,$V1185&lt;=Synthèse!$B$44)</f>
        <v>0</v>
      </c>
      <c r="AN1185" s="137" t="b">
        <f>AND(AL1185,$V1185&lt;=Synthèse!$B$44)</f>
        <v>0</v>
      </c>
    </row>
    <row r="1186" spans="1:40">
      <c r="A1186" s="17">
        <v>636510</v>
      </c>
      <c r="B1186" t="str">
        <f ca="1">VLOOKUP(A1186,'Fichier FI (en entrée)'!B:AH,3,0)</f>
        <v>VYGMYAZQLI</v>
      </c>
      <c r="C1186">
        <f t="shared" si="198"/>
        <v>1667</v>
      </c>
      <c r="D1186">
        <f t="shared" si="199"/>
        <v>-5.4600000000000009</v>
      </c>
      <c r="E1186" s="14" t="str">
        <f>VLOOKUP(A1186,'Fichier FI (en entrée)'!B:AH,2,0)</f>
        <v>EV</v>
      </c>
      <c r="F1186" s="14" t="b">
        <f t="shared" si="200"/>
        <v>1</v>
      </c>
      <c r="G1186" s="14" t="b">
        <f>IFERROR(VLOOKUP(A1186,'Calculs FA (auto)'!A:F,6,0),FALSE)</f>
        <v>0</v>
      </c>
      <c r="H1186" s="14" t="b">
        <f t="shared" si="201"/>
        <v>0</v>
      </c>
      <c r="I1186" s="16">
        <f>IFERROR(VLOOKUP(A1186,'Moyennes FI (en entrée)'!B:N,7,0),"")</f>
        <v>9.5399999999999991</v>
      </c>
      <c r="J1186" s="16">
        <f>IFERROR(VLOOKUP(VLOOKUP(A1186,'Fichier FI (en entrée)'!B:AH,33,0),Modificateurs!A$2:B$5,2,0),0)</f>
        <v>-3</v>
      </c>
      <c r="K1186" s="16">
        <f>IFERROR(VLOOKUP(VLOOKUP(A1186,'Redoub FI (en entrée)'!B:N,7,0),Modificateurs!A$8:B$11,2,0),0)</f>
        <v>0</v>
      </c>
      <c r="L1186" s="16">
        <f>IFERROR(VLOOKUP(M1186,Modificateurs!D$1:E$94,2,0),0)</f>
        <v>-12</v>
      </c>
      <c r="M1186" t="str">
        <f>VLOOKUP(A1186,'Fichier FI (en entrée)'!B:AH,16,0)&amp;" "&amp;VLOOKUP(A1186,'Fichier FI (en entrée)'!B:AH,20,0)&amp;" "&amp;VLOOKUP(A1186,'Fichier FI (en entrée)'!B:AH,27,0)&amp;" "&amp;VLOOKUP(A1186,'Fichier FI (en entrée)'!B:AH,29,0)</f>
        <v xml:space="preserve">P Electrotechnique, énergie, équipements communicants  </v>
      </c>
      <c r="N1186" t="str">
        <f>VLOOKUP(A1186,'Fichier FI (en entrée)'!B:AH,8,0)</f>
        <v>En Terminale</v>
      </c>
      <c r="O1186" t="b">
        <f>AND(C1186&gt;Synthèse!B$8,C1186&lt;Synthèse!B$10,NOT(Y1186))</f>
        <v>0</v>
      </c>
      <c r="P1186" t="s">
        <v>2285</v>
      </c>
      <c r="Q1186" s="60">
        <f>ROUNDUP(C1186/(Synthèse!$B$4+Synthèse!$B$1)*8,0)</f>
        <v>8</v>
      </c>
      <c r="R1186" s="60">
        <f>IFERROR(VLOOKUP(A1186,'Evaluations (formulaire)'!A:P,6,0)+VLOOKUP(A1186,'Evaluations (formulaire)'!A:P,7,0),0)</f>
        <v>0</v>
      </c>
      <c r="S1186" s="60">
        <f>IFERROR(VLOOKUP(A1186,'Evaluations (formulaire)'!A:P,8,0),0)</f>
        <v>0</v>
      </c>
      <c r="T1186" s="60">
        <f>IF(AND(ISBLANK(P1186),Q1186&lt;=2),Synthèse!$B$41,IF(AND(ISBLANK(P1186),Q1186&gt;=7),Synthèse!$C$41,R1186+S1186))</f>
        <v>0</v>
      </c>
      <c r="U1186" s="60">
        <f t="shared" si="202"/>
        <v>-5.4600000000000009</v>
      </c>
      <c r="V1186" s="60">
        <f t="shared" si="203"/>
        <v>1667</v>
      </c>
      <c r="X1186" s="26">
        <v>1848</v>
      </c>
      <c r="Y1186" s="26" t="b">
        <f>IFERROR(VLOOKUP(A1186,'Calculs FA (auto)'!A:O,15,0),FALSE)</f>
        <v>0</v>
      </c>
      <c r="Z1186" s="26">
        <f>IFERROR(VLOOKUP(A1186,'Evaluations (formulaire)'!A:M,9,0),0)</f>
        <v>0</v>
      </c>
      <c r="AA1186" s="135" t="b">
        <v>1</v>
      </c>
      <c r="AB1186" s="135" t="b">
        <v>0</v>
      </c>
      <c r="AC1186" s="135" t="b">
        <f t="shared" si="204"/>
        <v>1</v>
      </c>
      <c r="AD1186" s="135" t="b">
        <f t="shared" si="205"/>
        <v>0</v>
      </c>
      <c r="AE1186" s="135" t="b">
        <f t="shared" si="206"/>
        <v>0</v>
      </c>
      <c r="AF1186" s="135" t="b">
        <f>AND(AC1186,$V1186&lt;=Synthèse!$B$44)</f>
        <v>0</v>
      </c>
      <c r="AG1186" s="135" t="b">
        <f>AND(AD1186,$V1186&lt;=Synthèse!$B$44)</f>
        <v>0</v>
      </c>
      <c r="AH1186" s="135" t="b">
        <f>AND(AE1186,$V1186&lt;=Synthèse!$B$44)</f>
        <v>0</v>
      </c>
      <c r="AI1186" s="137" t="b">
        <v>0</v>
      </c>
      <c r="AJ1186" s="137" t="b">
        <v>1</v>
      </c>
      <c r="AK1186" s="137" t="b">
        <f t="shared" si="207"/>
        <v>0</v>
      </c>
      <c r="AL1186" s="137" t="b">
        <f t="shared" si="208"/>
        <v>1</v>
      </c>
      <c r="AM1186" s="137" t="b">
        <f>AND(AK1186,$V1186&lt;=Synthèse!$B$44)</f>
        <v>0</v>
      </c>
      <c r="AN1186" s="137" t="b">
        <f>AND(AL1186,$V1186&lt;=Synthèse!$B$44)</f>
        <v>0</v>
      </c>
    </row>
    <row r="1187" spans="1:40">
      <c r="A1187" s="17">
        <v>636516</v>
      </c>
      <c r="B1187" t="str">
        <f ca="1">VLOOKUP(A1187,'Fichier FI (en entrée)'!B:AH,3,0)</f>
        <v>CIGYBTTJQM</v>
      </c>
      <c r="C1187">
        <f t="shared" si="198"/>
        <v>1183</v>
      </c>
      <c r="D1187">
        <f t="shared" si="199"/>
        <v>8.1900000000000013</v>
      </c>
      <c r="E1187" s="14" t="str">
        <f>VLOOKUP(A1187,'Fichier FI (en entrée)'!B:AH,2,0)</f>
        <v>EV</v>
      </c>
      <c r="F1187" s="14" t="b">
        <f t="shared" si="200"/>
        <v>1</v>
      </c>
      <c r="G1187" s="14" t="b">
        <f>IFERROR(VLOOKUP(A1187,'Calculs FA (auto)'!A:F,6,0),FALSE)</f>
        <v>0</v>
      </c>
      <c r="H1187" s="14" t="b">
        <f t="shared" si="201"/>
        <v>0</v>
      </c>
      <c r="I1187" s="16">
        <f>IFERROR(VLOOKUP(A1187,'Moyennes FI (en entrée)'!B:N,7,0),"")</f>
        <v>6.19</v>
      </c>
      <c r="J1187" s="16">
        <f>IFERROR(VLOOKUP(VLOOKUP(A1187,'Fichier FI (en entrée)'!B:AH,33,0),Modificateurs!A$2:B$5,2,0),0)</f>
        <v>0</v>
      </c>
      <c r="K1187" s="16">
        <f>IFERROR(VLOOKUP(VLOOKUP(A1187,'Redoub FI (en entrée)'!B:N,7,0),Modificateurs!A$8:B$11,2,0),0)</f>
        <v>0</v>
      </c>
      <c r="L1187" s="16">
        <f>IFERROR(VLOOKUP(M1187,Modificateurs!D$1:E$94,2,0),0)</f>
        <v>2</v>
      </c>
      <c r="M1187" t="str">
        <f>VLOOKUP(A1187,'Fichier FI (en entrée)'!B:AH,16,0)&amp;" "&amp;VLOOKUP(A1187,'Fichier FI (en entrée)'!B:AH,20,0)&amp;" "&amp;VLOOKUP(A1187,'Fichier FI (en entrée)'!B:AH,27,0)&amp;" "&amp;VLOOKUP(A1187,'Fichier FI (en entrée)'!B:AH,29,0)</f>
        <v xml:space="preserve">S Physique-chimie  </v>
      </c>
      <c r="N1187" t="str">
        <f>VLOOKUP(A1187,'Fichier FI (en entrée)'!B:AH,8,0)</f>
        <v>En Terminale</v>
      </c>
      <c r="O1187" t="b">
        <f>AND(C1187&gt;Synthèse!B$8,C1187&lt;Synthèse!B$10,NOT(Y1187))</f>
        <v>1</v>
      </c>
      <c r="Q1187" s="60">
        <f>ROUNDUP(C1187/(Synthèse!$B$4+Synthèse!$B$1)*8,0)</f>
        <v>6</v>
      </c>
      <c r="R1187" s="60">
        <f>IFERROR(VLOOKUP(A1187,'Evaluations (formulaire)'!A:P,6,0)+VLOOKUP(A1187,'Evaluations (formulaire)'!A:P,7,0),0)</f>
        <v>0</v>
      </c>
      <c r="S1187" s="60">
        <f>IFERROR(VLOOKUP(A1187,'Evaluations (formulaire)'!A:P,8,0),0)</f>
        <v>0</v>
      </c>
      <c r="T1187" s="60">
        <f>IF(AND(ISBLANK(P1187),Q1187&lt;=2),Synthèse!$B$41,IF(AND(ISBLANK(P1187),Q1187&gt;=7),Synthèse!$C$41,R1187+S1187))</f>
        <v>0</v>
      </c>
      <c r="U1187" s="60">
        <f t="shared" si="202"/>
        <v>8.1900000000000013</v>
      </c>
      <c r="V1187" s="60">
        <f t="shared" si="203"/>
        <v>1181</v>
      </c>
      <c r="X1187" s="26">
        <v>927</v>
      </c>
      <c r="Y1187" s="26" t="b">
        <f>IFERROR(VLOOKUP(A1187,'Calculs FA (auto)'!A:O,15,0),FALSE)</f>
        <v>0</v>
      </c>
      <c r="Z1187" s="26">
        <f>IFERROR(VLOOKUP(A1187,'Evaluations (formulaire)'!A:M,9,0),0)</f>
        <v>0</v>
      </c>
      <c r="AA1187" s="135" t="b">
        <v>0</v>
      </c>
      <c r="AB1187" s="135" t="b">
        <v>1</v>
      </c>
      <c r="AC1187" s="135" t="b">
        <f t="shared" si="204"/>
        <v>0</v>
      </c>
      <c r="AD1187" s="135" t="b">
        <f t="shared" si="205"/>
        <v>1</v>
      </c>
      <c r="AE1187" s="135" t="b">
        <f t="shared" si="206"/>
        <v>0</v>
      </c>
      <c r="AF1187" s="135" t="b">
        <f>AND(AC1187,$V1187&lt;=Synthèse!$B$44)</f>
        <v>0</v>
      </c>
      <c r="AG1187" s="135" t="b">
        <f>AND(AD1187,$V1187&lt;=Synthèse!$B$44)</f>
        <v>0</v>
      </c>
      <c r="AH1187" s="135" t="b">
        <f>AND(AE1187,$V1187&lt;=Synthèse!$B$44)</f>
        <v>0</v>
      </c>
      <c r="AI1187" s="137" t="b">
        <v>0</v>
      </c>
      <c r="AJ1187" s="137" t="b">
        <v>0</v>
      </c>
      <c r="AK1187" s="137" t="b">
        <f t="shared" si="207"/>
        <v>0</v>
      </c>
      <c r="AL1187" s="137" t="b">
        <f t="shared" si="208"/>
        <v>0</v>
      </c>
      <c r="AM1187" s="137" t="b">
        <f>AND(AK1187,$V1187&lt;=Synthèse!$B$44)</f>
        <v>0</v>
      </c>
      <c r="AN1187" s="137" t="b">
        <f>AND(AL1187,$V1187&lt;=Synthèse!$B$44)</f>
        <v>0</v>
      </c>
    </row>
    <row r="1188" spans="1:40">
      <c r="A1188" s="17">
        <v>636541</v>
      </c>
      <c r="B1188" t="str">
        <f ca="1">VLOOKUP(A1188,'Fichier FI (en entrée)'!B:AH,3,0)</f>
        <v>QIDRVWEPKK</v>
      </c>
      <c r="C1188">
        <f t="shared" si="198"/>
        <v>951</v>
      </c>
      <c r="D1188">
        <f t="shared" si="199"/>
        <v>10.73</v>
      </c>
      <c r="E1188" s="14" t="str">
        <f>VLOOKUP(A1188,'Fichier FI (en entrée)'!B:AH,2,0)</f>
        <v>EV</v>
      </c>
      <c r="F1188" s="14" t="b">
        <f t="shared" si="200"/>
        <v>1</v>
      </c>
      <c r="G1188" s="14" t="b">
        <f>IFERROR(VLOOKUP(A1188,'Calculs FA (auto)'!A:F,6,0),FALSE)</f>
        <v>0</v>
      </c>
      <c r="H1188" s="14" t="b">
        <f t="shared" si="201"/>
        <v>0</v>
      </c>
      <c r="I1188" s="16">
        <f>IFERROR(VLOOKUP(A1188,'Moyennes FI (en entrée)'!B:N,7,0),"")</f>
        <v>8.73</v>
      </c>
      <c r="J1188" s="16">
        <f>IFERROR(VLOOKUP(VLOOKUP(A1188,'Fichier FI (en entrée)'!B:AH,33,0),Modificateurs!A$2:B$5,2,0),0)</f>
        <v>0</v>
      </c>
      <c r="K1188" s="16">
        <f>IFERROR(VLOOKUP(VLOOKUP(A1188,'Redoub FI (en entrée)'!B:N,7,0),Modificateurs!A$8:B$11,2,0),0)</f>
        <v>0</v>
      </c>
      <c r="L1188" s="16">
        <f>IFERROR(VLOOKUP(M1188,Modificateurs!D$1:E$94,2,0),0)</f>
        <v>2</v>
      </c>
      <c r="M1188" t="str">
        <f>VLOOKUP(A1188,'Fichier FI (en entrée)'!B:AH,16,0)&amp;" "&amp;VLOOKUP(A1188,'Fichier FI (en entrée)'!B:AH,20,0)&amp;" "&amp;VLOOKUP(A1188,'Fichier FI (en entrée)'!B:AH,27,0)&amp;" "&amp;VLOOKUP(A1188,'Fichier FI (en entrée)'!B:AH,29,0)</f>
        <v xml:space="preserve">S Physique-chimie  </v>
      </c>
      <c r="N1188" t="str">
        <f>VLOOKUP(A1188,'Fichier FI (en entrée)'!B:AH,8,0)</f>
        <v>En Terminale</v>
      </c>
      <c r="O1188" t="b">
        <f>AND(C1188&gt;Synthèse!B$8,C1188&lt;Synthèse!B$10,NOT(Y1188))</f>
        <v>1</v>
      </c>
      <c r="P1188" s="17" t="s">
        <v>2267</v>
      </c>
      <c r="Q1188" s="60">
        <f>ROUNDUP(C1188/(Synthèse!$B$4+Synthèse!$B$1)*8,0)</f>
        <v>5</v>
      </c>
      <c r="R1188" s="60">
        <f>IFERROR(VLOOKUP(A1188,'Evaluations (formulaire)'!A:P,6,0)+VLOOKUP(A1188,'Evaluations (formulaire)'!A:P,7,0),0)</f>
        <v>0</v>
      </c>
      <c r="S1188" s="60">
        <f>IFERROR(VLOOKUP(A1188,'Evaluations (formulaire)'!A:P,8,0),0)</f>
        <v>0</v>
      </c>
      <c r="T1188" s="60">
        <f>IF(AND(ISBLANK(P1188),Q1188&lt;=2),Synthèse!$B$41,IF(AND(ISBLANK(P1188),Q1188&gt;=7),Synthèse!$C$41,R1188+S1188))</f>
        <v>0</v>
      </c>
      <c r="U1188" s="60">
        <f t="shared" si="202"/>
        <v>10.73</v>
      </c>
      <c r="V1188" s="60">
        <f t="shared" si="203"/>
        <v>951</v>
      </c>
      <c r="X1188" s="26">
        <v>830</v>
      </c>
      <c r="Y1188" s="26" t="b">
        <f>IFERROR(VLOOKUP(A1188,'Calculs FA (auto)'!A:O,15,0),FALSE)</f>
        <v>0</v>
      </c>
      <c r="Z1188" s="26">
        <f>IFERROR(VLOOKUP(A1188,'Evaluations (formulaire)'!A:M,9,0),0)</f>
        <v>0</v>
      </c>
      <c r="AA1188" s="135" t="b">
        <v>0</v>
      </c>
      <c r="AB1188" s="135" t="b">
        <v>1</v>
      </c>
      <c r="AC1188" s="135" t="b">
        <f t="shared" si="204"/>
        <v>0</v>
      </c>
      <c r="AD1188" s="135" t="b">
        <f t="shared" si="205"/>
        <v>1</v>
      </c>
      <c r="AE1188" s="135" t="b">
        <f t="shared" si="206"/>
        <v>0</v>
      </c>
      <c r="AF1188" s="135" t="b">
        <f>AND(AC1188,$V1188&lt;=Synthèse!$B$44)</f>
        <v>0</v>
      </c>
      <c r="AG1188" s="135" t="b">
        <f>AND(AD1188,$V1188&lt;=Synthèse!$B$44)</f>
        <v>0</v>
      </c>
      <c r="AH1188" s="135" t="b">
        <f>AND(AE1188,$V1188&lt;=Synthèse!$B$44)</f>
        <v>0</v>
      </c>
      <c r="AI1188" s="137" t="b">
        <v>1</v>
      </c>
      <c r="AJ1188" s="137" t="b">
        <v>0</v>
      </c>
      <c r="AK1188" s="137" t="b">
        <f t="shared" si="207"/>
        <v>1</v>
      </c>
      <c r="AL1188" s="137" t="b">
        <f t="shared" si="208"/>
        <v>0</v>
      </c>
      <c r="AM1188" s="137" t="b">
        <f>AND(AK1188,$V1188&lt;=Synthèse!$B$44)</f>
        <v>0</v>
      </c>
      <c r="AN1188" s="137" t="b">
        <f>AND(AL1188,$V1188&lt;=Synthèse!$B$44)</f>
        <v>0</v>
      </c>
    </row>
    <row r="1189" spans="1:40">
      <c r="A1189" s="17">
        <v>636554</v>
      </c>
      <c r="B1189" t="str">
        <f ca="1">VLOOKUP(A1189,'Fichier FI (en entrée)'!B:AH,3,0)</f>
        <v>XXJXTPLQRU</v>
      </c>
      <c r="C1189">
        <f t="shared" si="198"/>
        <v>2097</v>
      </c>
      <c r="D1189">
        <f t="shared" si="199"/>
        <v>-100</v>
      </c>
      <c r="E1189" s="14" t="str">
        <f>VLOOKUP(A1189,'Fichier FI (en entrée)'!B:AH,2,0)</f>
        <v>ENV</v>
      </c>
      <c r="F1189" s="14" t="b">
        <f t="shared" si="200"/>
        <v>0</v>
      </c>
      <c r="G1189" s="14" t="b">
        <f>IFERROR(VLOOKUP(A1189,'Calculs FA (auto)'!A:F,6,0),FALSE)</f>
        <v>0</v>
      </c>
      <c r="H1189" s="14" t="b">
        <f t="shared" si="201"/>
        <v>0</v>
      </c>
      <c r="I1189" s="16" t="str">
        <f>IFERROR(VLOOKUP(A1189,'Moyennes FI (en entrée)'!B:N,7,0),"")</f>
        <v/>
      </c>
      <c r="J1189" s="16">
        <f>IFERROR(VLOOKUP(VLOOKUP(A1189,'Fichier FI (en entrée)'!B:AH,33,0),Modificateurs!A$2:B$5,2,0),0)</f>
        <v>-3</v>
      </c>
      <c r="K1189" s="16">
        <f>IFERROR(VLOOKUP(VLOOKUP(A1189,'Redoub FI (en entrée)'!B:N,7,0),Modificateurs!A$8:B$11,2,0),0)</f>
        <v>0</v>
      </c>
      <c r="L1189" s="16">
        <f>IFERROR(VLOOKUP(M1189,Modificateurs!D$1:E$94,2,0),0)</f>
        <v>-12</v>
      </c>
      <c r="M1189" t="str">
        <f>VLOOKUP(A1189,'Fichier FI (en entrée)'!B:AH,16,0)&amp;" "&amp;VLOOKUP(A1189,'Fichier FI (en entrée)'!B:AH,20,0)&amp;" "&amp;VLOOKUP(A1189,'Fichier FI (en entrée)'!B:AH,27,0)&amp;" "&amp;VLOOKUP(A1189,'Fichier FI (en entrée)'!B:AH,29,0)</f>
        <v xml:space="preserve">STMG Mercatique  </v>
      </c>
      <c r="N1189" t="str">
        <f>VLOOKUP(A1189,'Fichier FI (en entrée)'!B:AH,8,0)</f>
        <v>En Terminale</v>
      </c>
      <c r="O1189" t="b">
        <f>AND(C1189&gt;Synthèse!B$8,C1189&lt;Synthèse!B$10,NOT(Y1189))</f>
        <v>0</v>
      </c>
      <c r="Q1189" s="60">
        <f>ROUNDUP(C1189/(Synthèse!$B$4+Synthèse!$B$1)*8,0)</f>
        <v>10</v>
      </c>
      <c r="R1189" s="60">
        <f>IFERROR(VLOOKUP(A1189,'Evaluations (formulaire)'!A:P,6,0)+VLOOKUP(A1189,'Evaluations (formulaire)'!A:P,7,0),0)</f>
        <v>0</v>
      </c>
      <c r="S1189" s="60">
        <f>IFERROR(VLOOKUP(A1189,'Evaluations (formulaire)'!A:P,8,0),0)</f>
        <v>0</v>
      </c>
      <c r="T1189" s="60">
        <f>IF(AND(ISBLANK(P1189),Q1189&lt;=2),Synthèse!$B$41,IF(AND(ISBLANK(P1189),Q1189&gt;=7),Synthèse!$C$41,R1189+S1189))</f>
        <v>4.6296296296296294E-3</v>
      </c>
      <c r="U1189" s="60">
        <f t="shared" si="202"/>
        <v>-99.995370370370367</v>
      </c>
      <c r="V1189" s="60">
        <f t="shared" si="203"/>
        <v>1983</v>
      </c>
      <c r="X1189" s="26">
        <v>1632</v>
      </c>
      <c r="Y1189" s="26" t="b">
        <f>IFERROR(VLOOKUP(A1189,'Calculs FA (auto)'!A:O,15,0),FALSE)</f>
        <v>0</v>
      </c>
      <c r="Z1189" s="26">
        <f>IFERROR(VLOOKUP(A1189,'Evaluations (formulaire)'!A:M,9,0),0)</f>
        <v>0</v>
      </c>
      <c r="AA1189" s="135" t="b">
        <v>1</v>
      </c>
      <c r="AB1189" s="135" t="b">
        <v>0</v>
      </c>
      <c r="AC1189" s="135" t="b">
        <f t="shared" si="204"/>
        <v>0</v>
      </c>
      <c r="AD1189" s="135" t="b">
        <f t="shared" si="205"/>
        <v>0</v>
      </c>
      <c r="AE1189" s="135" t="b">
        <f t="shared" si="206"/>
        <v>0</v>
      </c>
      <c r="AF1189" s="135" t="b">
        <f>AND(AC1189,$V1189&lt;=Synthèse!$B$44)</f>
        <v>0</v>
      </c>
      <c r="AG1189" s="135" t="b">
        <f>AND(AD1189,$V1189&lt;=Synthèse!$B$44)</f>
        <v>0</v>
      </c>
      <c r="AH1189" s="135" t="b">
        <f>AND(AE1189,$V1189&lt;=Synthèse!$B$44)</f>
        <v>0</v>
      </c>
      <c r="AI1189" s="137" t="b">
        <v>0</v>
      </c>
      <c r="AJ1189" s="137" t="b">
        <v>1</v>
      </c>
      <c r="AK1189" s="137" t="b">
        <f t="shared" si="207"/>
        <v>0</v>
      </c>
      <c r="AL1189" s="137" t="b">
        <f t="shared" si="208"/>
        <v>0</v>
      </c>
      <c r="AM1189" s="137" t="b">
        <f>AND(AK1189,$V1189&lt;=Synthèse!$B$44)</f>
        <v>0</v>
      </c>
      <c r="AN1189" s="137" t="b">
        <f>AND(AL1189,$V1189&lt;=Synthèse!$B$44)</f>
        <v>0</v>
      </c>
    </row>
    <row r="1190" spans="1:40">
      <c r="A1190" s="17">
        <v>636697</v>
      </c>
      <c r="B1190" t="str">
        <f ca="1">VLOOKUP(A1190,'Fichier FI (en entrée)'!B:AH,3,0)</f>
        <v>QVRYOWZOBP</v>
      </c>
      <c r="C1190">
        <f t="shared" si="198"/>
        <v>848</v>
      </c>
      <c r="D1190">
        <f t="shared" si="199"/>
        <v>11.43</v>
      </c>
      <c r="E1190" s="14" t="str">
        <f>VLOOKUP(A1190,'Fichier FI (en entrée)'!B:AH,2,0)</f>
        <v>EV</v>
      </c>
      <c r="F1190" s="14" t="b">
        <f t="shared" si="200"/>
        <v>1</v>
      </c>
      <c r="G1190" s="14" t="b">
        <f>IFERROR(VLOOKUP(A1190,'Calculs FA (auto)'!A:F,6,0),FALSE)</f>
        <v>1</v>
      </c>
      <c r="H1190" s="14" t="b">
        <f t="shared" si="201"/>
        <v>1</v>
      </c>
      <c r="I1190" s="16">
        <f>IFERROR(VLOOKUP(A1190,'Moyennes FI (en entrée)'!B:N,7,0),"")</f>
        <v>8.43</v>
      </c>
      <c r="J1190" s="16">
        <f>IFERROR(VLOOKUP(VLOOKUP(A1190,'Fichier FI (en entrée)'!B:AH,33,0),Modificateurs!A$2:B$5,2,0),0)</f>
        <v>0</v>
      </c>
      <c r="K1190" s="16">
        <f>IFERROR(VLOOKUP(VLOOKUP(A1190,'Redoub FI (en entrée)'!B:N,7,0),Modificateurs!A$8:B$11,2,0),0)</f>
        <v>0</v>
      </c>
      <c r="L1190" s="16">
        <f>IFERROR(VLOOKUP(M1190,Modificateurs!D$1:E$94,2,0),0)</f>
        <v>3</v>
      </c>
      <c r="M1190" t="str">
        <f>VLOOKUP(A1190,'Fichier FI (en entrée)'!B:AH,16,0)&amp;" "&amp;VLOOKUP(A1190,'Fichier FI (en entrée)'!B:AH,20,0)&amp;" "&amp;VLOOKUP(A1190,'Fichier FI (en entrée)'!B:AH,27,0)&amp;" "&amp;VLOOKUP(A1190,'Fichier FI (en entrée)'!B:AH,29,0)</f>
        <v xml:space="preserve">S Informatique et Sciences du numérique  </v>
      </c>
      <c r="N1190" t="str">
        <f>VLOOKUP(A1190,'Fichier FI (en entrée)'!B:AH,8,0)</f>
        <v>En Terminale</v>
      </c>
      <c r="O1190" t="b">
        <f>AND(C1190&gt;Synthèse!B$8,C1190&lt;Synthèse!B$10,NOT(Y1190))</f>
        <v>0</v>
      </c>
      <c r="Q1190" s="60">
        <f>ROUNDUP(C1190/(Synthèse!$B$4+Synthèse!$B$1)*8,0)</f>
        <v>4</v>
      </c>
      <c r="R1190" s="60">
        <f>IFERROR(VLOOKUP(A1190,'Evaluations (formulaire)'!A:P,6,0)+VLOOKUP(A1190,'Evaluations (formulaire)'!A:P,7,0),0)</f>
        <v>0</v>
      </c>
      <c r="S1190" s="60">
        <f>IFERROR(VLOOKUP(A1190,'Evaluations (formulaire)'!A:P,8,0),0)</f>
        <v>0</v>
      </c>
      <c r="T1190" s="60">
        <f>IF(AND(ISBLANK(P1190),Q1190&lt;=2),Synthèse!$B$41,IF(AND(ISBLANK(P1190),Q1190&gt;=7),Synthèse!$C$41,R1190+S1190))</f>
        <v>0</v>
      </c>
      <c r="U1190" s="60">
        <f t="shared" si="202"/>
        <v>11.43</v>
      </c>
      <c r="V1190" s="60">
        <f t="shared" si="203"/>
        <v>848</v>
      </c>
      <c r="X1190" s="26">
        <v>1277</v>
      </c>
      <c r="Y1190" s="26" t="b">
        <f>IFERROR(VLOOKUP(A1190,'Calculs FA (auto)'!A:O,15,0),FALSE)</f>
        <v>1</v>
      </c>
      <c r="Z1190" s="26">
        <f>IFERROR(VLOOKUP(A1190,'Evaluations (formulaire)'!A:M,9,0),0)</f>
        <v>0</v>
      </c>
      <c r="AA1190" s="135" t="b">
        <v>1</v>
      </c>
      <c r="AB1190" s="135" t="b">
        <v>0</v>
      </c>
      <c r="AC1190" s="135" t="b">
        <f t="shared" si="204"/>
        <v>1</v>
      </c>
      <c r="AD1190" s="135" t="b">
        <f t="shared" si="205"/>
        <v>0</v>
      </c>
      <c r="AE1190" s="135" t="b">
        <f t="shared" si="206"/>
        <v>0</v>
      </c>
      <c r="AF1190" s="135" t="b">
        <f>AND(AC1190,$V1190&lt;=Synthèse!$B$44)</f>
        <v>0</v>
      </c>
      <c r="AG1190" s="135" t="b">
        <f>AND(AD1190,$V1190&lt;=Synthèse!$B$44)</f>
        <v>0</v>
      </c>
      <c r="AH1190" s="135" t="b">
        <f>AND(AE1190,$V1190&lt;=Synthèse!$B$44)</f>
        <v>0</v>
      </c>
      <c r="AI1190" s="137" t="b">
        <v>0</v>
      </c>
      <c r="AJ1190" s="137" t="b">
        <v>0</v>
      </c>
      <c r="AK1190" s="137" t="b">
        <f t="shared" si="207"/>
        <v>0</v>
      </c>
      <c r="AL1190" s="137" t="b">
        <f t="shared" si="208"/>
        <v>0</v>
      </c>
      <c r="AM1190" s="137" t="b">
        <f>AND(AK1190,$V1190&lt;=Synthèse!$B$44)</f>
        <v>0</v>
      </c>
      <c r="AN1190" s="137" t="b">
        <f>AND(AL1190,$V1190&lt;=Synthèse!$B$44)</f>
        <v>0</v>
      </c>
    </row>
    <row r="1191" spans="1:40">
      <c r="A1191" s="17">
        <v>636796</v>
      </c>
      <c r="B1191" t="str">
        <f ca="1">VLOOKUP(A1191,'Fichier FI (en entrée)'!B:AH,3,0)</f>
        <v>QHRHXWBLCZ</v>
      </c>
      <c r="C1191">
        <f t="shared" si="198"/>
        <v>709</v>
      </c>
      <c r="D1191">
        <f t="shared" si="199"/>
        <v>12.15</v>
      </c>
      <c r="E1191" s="14" t="str">
        <f>VLOOKUP(A1191,'Fichier FI (en entrée)'!B:AH,2,0)</f>
        <v>EV</v>
      </c>
      <c r="F1191" s="14" t="b">
        <f t="shared" si="200"/>
        <v>1</v>
      </c>
      <c r="G1191" s="14" t="b">
        <f>IFERROR(VLOOKUP(A1191,'Calculs FA (auto)'!A:F,6,0),FALSE)</f>
        <v>0</v>
      </c>
      <c r="H1191" s="14" t="b">
        <f t="shared" si="201"/>
        <v>0</v>
      </c>
      <c r="I1191" s="16">
        <f>IFERROR(VLOOKUP(A1191,'Moyennes FI (en entrée)'!B:N,7,0),"")</f>
        <v>9.15</v>
      </c>
      <c r="J1191" s="16">
        <f>IFERROR(VLOOKUP(VLOOKUP(A1191,'Fichier FI (en entrée)'!B:AH,33,0),Modificateurs!A$2:B$5,2,0),0)</f>
        <v>0</v>
      </c>
      <c r="K1191" s="16">
        <f>IFERROR(VLOOKUP(VLOOKUP(A1191,'Redoub FI (en entrée)'!B:N,7,0),Modificateurs!A$8:B$11,2,0),0)</f>
        <v>0</v>
      </c>
      <c r="L1191" s="16">
        <f>IFERROR(VLOOKUP(M1191,Modificateurs!D$1:E$94,2,0),0)</f>
        <v>3</v>
      </c>
      <c r="M1191" t="str">
        <f>VLOOKUP(A1191,'Fichier FI (en entrée)'!B:AH,16,0)&amp;" "&amp;VLOOKUP(A1191,'Fichier FI (en entrée)'!B:AH,20,0)&amp;" "&amp;VLOOKUP(A1191,'Fichier FI (en entrée)'!B:AH,27,0)&amp;" "&amp;VLOOKUP(A1191,'Fichier FI (en entrée)'!B:AH,29,0)</f>
        <v xml:space="preserve">S Informatique et Sciences du numérique  </v>
      </c>
      <c r="N1191" t="str">
        <f>VLOOKUP(A1191,'Fichier FI (en entrée)'!B:AH,8,0)</f>
        <v>En Terminale</v>
      </c>
      <c r="O1191" t="b">
        <f>AND(C1191&gt;Synthèse!B$8,C1191&lt;Synthèse!B$10,NOT(Y1191))</f>
        <v>1</v>
      </c>
      <c r="P1191" t="s">
        <v>65</v>
      </c>
      <c r="Q1191" s="60">
        <f>ROUNDUP(C1191/(Synthèse!$B$4+Synthèse!$B$1)*8,0)</f>
        <v>4</v>
      </c>
      <c r="R1191" s="60">
        <f>IFERROR(VLOOKUP(A1191,'Evaluations (formulaire)'!A:P,6,0)+VLOOKUP(A1191,'Evaluations (formulaire)'!A:P,7,0),0)</f>
        <v>0</v>
      </c>
      <c r="S1191" s="60">
        <f>IFERROR(VLOOKUP(A1191,'Evaluations (formulaire)'!A:P,8,0),0)</f>
        <v>0</v>
      </c>
      <c r="T1191" s="60">
        <f>IF(AND(ISBLANK(P1191),Q1191&lt;=2),Synthèse!$B$41,IF(AND(ISBLANK(P1191),Q1191&gt;=7),Synthèse!$C$41,R1191+S1191))</f>
        <v>0</v>
      </c>
      <c r="U1191" s="60">
        <f t="shared" si="202"/>
        <v>12.15</v>
      </c>
      <c r="V1191" s="60">
        <f t="shared" si="203"/>
        <v>709</v>
      </c>
      <c r="X1191" s="26">
        <v>1411</v>
      </c>
      <c r="Y1191" s="26" t="b">
        <f>IFERROR(VLOOKUP(A1191,'Calculs FA (auto)'!A:O,15,0),FALSE)</f>
        <v>0</v>
      </c>
      <c r="Z1191" s="26">
        <f>IFERROR(VLOOKUP(A1191,'Evaluations (formulaire)'!A:M,9,0),0)</f>
        <v>0</v>
      </c>
      <c r="AA1191" s="135" t="b">
        <v>0</v>
      </c>
      <c r="AB1191" s="135" t="b">
        <v>0</v>
      </c>
      <c r="AC1191" s="135" t="b">
        <f t="shared" si="204"/>
        <v>0</v>
      </c>
      <c r="AD1191" s="135" t="b">
        <f t="shared" si="205"/>
        <v>0</v>
      </c>
      <c r="AE1191" s="135" t="b">
        <f t="shared" si="206"/>
        <v>1</v>
      </c>
      <c r="AF1191" s="135" t="b">
        <f>AND(AC1191,$V1191&lt;=Synthèse!$B$44)</f>
        <v>0</v>
      </c>
      <c r="AG1191" s="135" t="b">
        <f>AND(AD1191,$V1191&lt;=Synthèse!$B$44)</f>
        <v>0</v>
      </c>
      <c r="AH1191" s="135" t="b">
        <f>AND(AE1191,$V1191&lt;=Synthèse!$B$44)</f>
        <v>0</v>
      </c>
      <c r="AI1191" s="137" t="b">
        <v>0</v>
      </c>
      <c r="AJ1191" s="137" t="b">
        <v>0</v>
      </c>
      <c r="AK1191" s="137" t="b">
        <f t="shared" si="207"/>
        <v>0</v>
      </c>
      <c r="AL1191" s="137" t="b">
        <f t="shared" si="208"/>
        <v>0</v>
      </c>
      <c r="AM1191" s="137" t="b">
        <f>AND(AK1191,$V1191&lt;=Synthèse!$B$44)</f>
        <v>0</v>
      </c>
      <c r="AN1191" s="137" t="b">
        <f>AND(AL1191,$V1191&lt;=Synthèse!$B$44)</f>
        <v>0</v>
      </c>
    </row>
    <row r="1192" spans="1:40">
      <c r="A1192" s="17">
        <v>638088</v>
      </c>
      <c r="B1192" t="str">
        <f ca="1">VLOOKUP(A1192,'Fichier FI (en entrée)'!B:AH,3,0)</f>
        <v>EGBBIWUPCP</v>
      </c>
      <c r="C1192">
        <f t="shared" si="198"/>
        <v>410</v>
      </c>
      <c r="D1192">
        <f t="shared" si="199"/>
        <v>14.02</v>
      </c>
      <c r="E1192" s="14" t="str">
        <f>VLOOKUP(A1192,'Fichier FI (en entrée)'!B:AH,2,0)</f>
        <v>EV</v>
      </c>
      <c r="F1192" s="14" t="b">
        <f t="shared" si="200"/>
        <v>1</v>
      </c>
      <c r="G1192" s="14" t="b">
        <f>IFERROR(VLOOKUP(A1192,'Calculs FA (auto)'!A:F,6,0),FALSE)</f>
        <v>0</v>
      </c>
      <c r="H1192" s="14" t="b">
        <f t="shared" si="201"/>
        <v>0</v>
      </c>
      <c r="I1192" s="16">
        <f>IFERROR(VLOOKUP(A1192,'Moyennes FI (en entrée)'!B:N,7,0),"")</f>
        <v>10.02</v>
      </c>
      <c r="J1192" s="16">
        <f>IFERROR(VLOOKUP(VLOOKUP(A1192,'Fichier FI (en entrée)'!B:AH,33,0),Modificateurs!A$2:B$5,2,0),0)</f>
        <v>1</v>
      </c>
      <c r="K1192" s="16">
        <f>IFERROR(VLOOKUP(VLOOKUP(A1192,'Redoub FI (en entrée)'!B:N,7,0),Modificateurs!A$8:B$11,2,0),0)</f>
        <v>0</v>
      </c>
      <c r="L1192" s="16">
        <f>IFERROR(VLOOKUP(M1192,Modificateurs!D$1:E$94,2,0),0)</f>
        <v>3</v>
      </c>
      <c r="M1192" t="str">
        <f>VLOOKUP(A1192,'Fichier FI (en entrée)'!B:AH,16,0)&amp;" "&amp;VLOOKUP(A1192,'Fichier FI (en entrée)'!B:AH,20,0)&amp;" "&amp;VLOOKUP(A1192,'Fichier FI (en entrée)'!B:AH,27,0)&amp;" "&amp;VLOOKUP(A1192,'Fichier FI (en entrée)'!B:AH,29,0)</f>
        <v xml:space="preserve">S Informatique et Sciences du numérique  </v>
      </c>
      <c r="N1192" t="str">
        <f>VLOOKUP(A1192,'Fichier FI (en entrée)'!B:AH,8,0)</f>
        <v>En Terminale</v>
      </c>
      <c r="O1192" t="b">
        <f>AND(C1192&gt;Synthèse!B$8,C1192&lt;Synthèse!B$10,NOT(Y1192))</f>
        <v>0</v>
      </c>
      <c r="Q1192" s="60">
        <f>ROUNDUP(C1192/(Synthèse!$B$4+Synthèse!$B$1)*8,0)</f>
        <v>2</v>
      </c>
      <c r="R1192" s="60">
        <f>IFERROR(VLOOKUP(A1192,'Evaluations (formulaire)'!A:P,6,0)+VLOOKUP(A1192,'Evaluations (formulaire)'!A:P,7,0),0)</f>
        <v>0</v>
      </c>
      <c r="S1192" s="60">
        <f>IFERROR(VLOOKUP(A1192,'Evaluations (formulaire)'!A:P,8,0),0)</f>
        <v>0</v>
      </c>
      <c r="T1192" s="60">
        <f>IF(AND(ISBLANK(P1192),Q1192&lt;=2),Synthèse!$B$41,IF(AND(ISBLANK(P1192),Q1192&gt;=7),Synthèse!$C$41,R1192+S1192))</f>
        <v>4.6511627906976744E-3</v>
      </c>
      <c r="U1192" s="60">
        <f t="shared" si="202"/>
        <v>14.024651162790697</v>
      </c>
      <c r="V1192" s="60">
        <f t="shared" si="203"/>
        <v>410</v>
      </c>
      <c r="X1192" s="26">
        <v>404</v>
      </c>
      <c r="Y1192" s="26" t="b">
        <f>IFERROR(VLOOKUP(A1192,'Calculs FA (auto)'!A:O,15,0),FALSE)</f>
        <v>0</v>
      </c>
      <c r="Z1192" s="26">
        <f>IFERROR(VLOOKUP(A1192,'Evaluations (formulaire)'!A:M,9,0),0)</f>
        <v>0</v>
      </c>
      <c r="AA1192" s="135" t="b">
        <v>0</v>
      </c>
      <c r="AB1192" s="135" t="b">
        <v>1</v>
      </c>
      <c r="AC1192" s="135" t="b">
        <f t="shared" si="204"/>
        <v>0</v>
      </c>
      <c r="AD1192" s="135" t="b">
        <f t="shared" si="205"/>
        <v>1</v>
      </c>
      <c r="AE1192" s="135" t="b">
        <f t="shared" si="206"/>
        <v>0</v>
      </c>
      <c r="AF1192" s="135" t="b">
        <f>AND(AC1192,$V1192&lt;=Synthèse!$B$44)</f>
        <v>0</v>
      </c>
      <c r="AG1192" s="135" t="b">
        <f>AND(AD1192,$V1192&lt;=Synthèse!$B$44)</f>
        <v>1</v>
      </c>
      <c r="AH1192" s="135" t="b">
        <f>AND(AE1192,$V1192&lt;=Synthèse!$B$44)</f>
        <v>0</v>
      </c>
      <c r="AI1192" s="137" t="b">
        <v>0</v>
      </c>
      <c r="AJ1192" s="137" t="b">
        <v>0</v>
      </c>
      <c r="AK1192" s="137" t="b">
        <f t="shared" si="207"/>
        <v>0</v>
      </c>
      <c r="AL1192" s="137" t="b">
        <f t="shared" si="208"/>
        <v>0</v>
      </c>
      <c r="AM1192" s="137" t="b">
        <f>AND(AK1192,$V1192&lt;=Synthèse!$B$44)</f>
        <v>0</v>
      </c>
      <c r="AN1192" s="137" t="b">
        <f>AND(AL1192,$V1192&lt;=Synthèse!$B$44)</f>
        <v>0</v>
      </c>
    </row>
    <row r="1193" spans="1:40">
      <c r="A1193" s="17">
        <v>638101</v>
      </c>
      <c r="B1193" t="str">
        <f ca="1">VLOOKUP(A1193,'Fichier FI (en entrée)'!B:AH,3,0)</f>
        <v>IFPBQYYTIA</v>
      </c>
      <c r="C1193">
        <f t="shared" si="198"/>
        <v>2097</v>
      </c>
      <c r="D1193">
        <f t="shared" si="199"/>
        <v>-100</v>
      </c>
      <c r="E1193" s="14" t="str">
        <f>VLOOKUP(A1193,'Fichier FI (en entrée)'!B:AH,2,0)</f>
        <v>ENV</v>
      </c>
      <c r="F1193" s="14" t="b">
        <f t="shared" si="200"/>
        <v>0</v>
      </c>
      <c r="G1193" s="14" t="b">
        <f>IFERROR(VLOOKUP(A1193,'Calculs FA (auto)'!A:F,6,0),FALSE)</f>
        <v>0</v>
      </c>
      <c r="H1193" s="14" t="b">
        <f t="shared" si="201"/>
        <v>0</v>
      </c>
      <c r="I1193" s="16" t="str">
        <f>IFERROR(VLOOKUP(A1193,'Moyennes FI (en entrée)'!B:N,7,0),"")</f>
        <v/>
      </c>
      <c r="J1193" s="16">
        <f>IFERROR(VLOOKUP(VLOOKUP(A1193,'Fichier FI (en entrée)'!B:AH,33,0),Modificateurs!A$2:B$5,2,0),0)</f>
        <v>1</v>
      </c>
      <c r="K1193" s="16">
        <f>IFERROR(VLOOKUP(VLOOKUP(A1193,'Redoub FI (en entrée)'!B:N,7,0),Modificateurs!A$8:B$11,2,0),0)</f>
        <v>0</v>
      </c>
      <c r="L1193" s="16">
        <f>IFERROR(VLOOKUP(M1193,Modificateurs!D$1:E$94,2,0),0)</f>
        <v>2</v>
      </c>
      <c r="M1193" t="str">
        <f>VLOOKUP(A1193,'Fichier FI (en entrée)'!B:AH,16,0)&amp;" "&amp;VLOOKUP(A1193,'Fichier FI (en entrée)'!B:AH,20,0)&amp;" "&amp;VLOOKUP(A1193,'Fichier FI (en entrée)'!B:AH,27,0)&amp;" "&amp;VLOOKUP(A1193,'Fichier FI (en entrée)'!B:AH,29,0)</f>
        <v xml:space="preserve">S Physique-chimie  </v>
      </c>
      <c r="N1193" t="str">
        <f>VLOOKUP(A1193,'Fichier FI (en entrée)'!B:AH,8,0)</f>
        <v>En Terminale</v>
      </c>
      <c r="O1193" t="b">
        <f>AND(C1193&gt;Synthèse!B$8,C1193&lt;Synthèse!B$10,NOT(Y1193))</f>
        <v>0</v>
      </c>
      <c r="Q1193" s="60">
        <f>ROUNDUP(C1193/(Synthèse!$B$4+Synthèse!$B$1)*8,0)</f>
        <v>10</v>
      </c>
      <c r="R1193" s="60">
        <f>IFERROR(VLOOKUP(A1193,'Evaluations (formulaire)'!A:P,6,0)+VLOOKUP(A1193,'Evaluations (formulaire)'!A:P,7,0),0)</f>
        <v>0</v>
      </c>
      <c r="S1193" s="60">
        <f>IFERROR(VLOOKUP(A1193,'Evaluations (formulaire)'!A:P,8,0),0)</f>
        <v>0</v>
      </c>
      <c r="T1193" s="60">
        <f>IF(AND(ISBLANK(P1193),Q1193&lt;=2),Synthèse!$B$41,IF(AND(ISBLANK(P1193),Q1193&gt;=7),Synthèse!$C$41,R1193+S1193))</f>
        <v>4.6296296296296294E-3</v>
      </c>
      <c r="U1193" s="60">
        <f t="shared" si="202"/>
        <v>-99.995370370370367</v>
      </c>
      <c r="V1193" s="60">
        <f t="shared" si="203"/>
        <v>1983</v>
      </c>
      <c r="X1193" s="26">
        <v>2017</v>
      </c>
      <c r="Y1193" s="26" t="b">
        <f>IFERROR(VLOOKUP(A1193,'Calculs FA (auto)'!A:O,15,0),FALSE)</f>
        <v>0</v>
      </c>
      <c r="Z1193" s="26">
        <f>IFERROR(VLOOKUP(A1193,'Evaluations (formulaire)'!A:M,9,0),0)</f>
        <v>0</v>
      </c>
      <c r="AA1193" s="135" t="b">
        <v>0</v>
      </c>
      <c r="AB1193" s="135" t="b">
        <v>1</v>
      </c>
      <c r="AC1193" s="135" t="b">
        <f t="shared" si="204"/>
        <v>0</v>
      </c>
      <c r="AD1193" s="135" t="b">
        <f t="shared" si="205"/>
        <v>0</v>
      </c>
      <c r="AE1193" s="135" t="b">
        <f t="shared" si="206"/>
        <v>0</v>
      </c>
      <c r="AF1193" s="135" t="b">
        <f>AND(AC1193,$V1193&lt;=Synthèse!$B$44)</f>
        <v>0</v>
      </c>
      <c r="AG1193" s="135" t="b">
        <f>AND(AD1193,$V1193&lt;=Synthèse!$B$44)</f>
        <v>0</v>
      </c>
      <c r="AH1193" s="135" t="b">
        <f>AND(AE1193,$V1193&lt;=Synthèse!$B$44)</f>
        <v>0</v>
      </c>
      <c r="AI1193" s="137" t="b">
        <v>0</v>
      </c>
      <c r="AJ1193" s="137" t="b">
        <v>0</v>
      </c>
      <c r="AK1193" s="137" t="b">
        <f t="shared" si="207"/>
        <v>0</v>
      </c>
      <c r="AL1193" s="137" t="b">
        <f t="shared" si="208"/>
        <v>0</v>
      </c>
      <c r="AM1193" s="137" t="b">
        <f>AND(AK1193,$V1193&lt;=Synthèse!$B$44)</f>
        <v>0</v>
      </c>
      <c r="AN1193" s="137" t="b">
        <f>AND(AL1193,$V1193&lt;=Synthèse!$B$44)</f>
        <v>0</v>
      </c>
    </row>
    <row r="1194" spans="1:40">
      <c r="A1194" s="17">
        <v>638133</v>
      </c>
      <c r="B1194" t="str">
        <f ca="1">VLOOKUP(A1194,'Fichier FI (en entrée)'!B:AH,3,0)</f>
        <v>RKSCPTHEMB</v>
      </c>
      <c r="C1194">
        <f t="shared" si="198"/>
        <v>69</v>
      </c>
      <c r="D1194">
        <f t="shared" si="199"/>
        <v>17.71</v>
      </c>
      <c r="E1194" s="14" t="str">
        <f>VLOOKUP(A1194,'Fichier FI (en entrée)'!B:AH,2,0)</f>
        <v>EV</v>
      </c>
      <c r="F1194" s="14" t="b">
        <f t="shared" si="200"/>
        <v>1</v>
      </c>
      <c r="G1194" s="14" t="b">
        <f>IFERROR(VLOOKUP(A1194,'Calculs FA (auto)'!A:F,6,0),FALSE)</f>
        <v>0</v>
      </c>
      <c r="H1194" s="14" t="b">
        <f t="shared" si="201"/>
        <v>0</v>
      </c>
      <c r="I1194" s="16">
        <f>IFERROR(VLOOKUP(A1194,'Moyennes FI (en entrée)'!B:N,7,0),"")</f>
        <v>11.71</v>
      </c>
      <c r="J1194" s="16">
        <f>IFERROR(VLOOKUP(VLOOKUP(A1194,'Fichier FI (en entrée)'!B:AH,33,0),Modificateurs!A$2:B$5,2,0),0)</f>
        <v>3</v>
      </c>
      <c r="K1194" s="16">
        <f>IFERROR(VLOOKUP(VLOOKUP(A1194,'Redoub FI (en entrée)'!B:N,7,0),Modificateurs!A$8:B$11,2,0),0)</f>
        <v>0</v>
      </c>
      <c r="L1194" s="16">
        <f>IFERROR(VLOOKUP(M1194,Modificateurs!D$1:E$94,2,0),0)</f>
        <v>3</v>
      </c>
      <c r="M1194" t="str">
        <f>VLOOKUP(A1194,'Fichier FI (en entrée)'!B:AH,16,0)&amp;" "&amp;VLOOKUP(A1194,'Fichier FI (en entrée)'!B:AH,20,0)&amp;" "&amp;VLOOKUP(A1194,'Fichier FI (en entrée)'!B:AH,27,0)&amp;" "&amp;VLOOKUP(A1194,'Fichier FI (en entrée)'!B:AH,29,0)</f>
        <v xml:space="preserve">S Informatique et Sciences du numérique  </v>
      </c>
      <c r="N1194" t="str">
        <f>VLOOKUP(A1194,'Fichier FI (en entrée)'!B:AH,8,0)</f>
        <v>En Terminale</v>
      </c>
      <c r="O1194" t="b">
        <f>AND(C1194&gt;Synthèse!B$8,C1194&lt;Synthèse!B$10,NOT(Y1194))</f>
        <v>0</v>
      </c>
      <c r="Q1194" s="60">
        <f>ROUNDUP(C1194/(Synthèse!$B$4+Synthèse!$B$1)*8,0)</f>
        <v>1</v>
      </c>
      <c r="R1194" s="60">
        <f>IFERROR(VLOOKUP(A1194,'Evaluations (formulaire)'!A:P,6,0)+VLOOKUP(A1194,'Evaluations (formulaire)'!A:P,7,0),0)</f>
        <v>0</v>
      </c>
      <c r="S1194" s="60">
        <f>IFERROR(VLOOKUP(A1194,'Evaluations (formulaire)'!A:P,8,0),0)</f>
        <v>0</v>
      </c>
      <c r="T1194" s="60">
        <f>IF(AND(ISBLANK(P1194),Q1194&lt;=2),Synthèse!$B$41,IF(AND(ISBLANK(P1194),Q1194&gt;=7),Synthèse!$C$41,R1194+S1194))</f>
        <v>4.6511627906976744E-3</v>
      </c>
      <c r="U1194" s="60">
        <f t="shared" si="202"/>
        <v>17.714651162790698</v>
      </c>
      <c r="V1194" s="60">
        <f t="shared" si="203"/>
        <v>68</v>
      </c>
      <c r="X1194" s="26">
        <v>178</v>
      </c>
      <c r="Y1194" s="26" t="b">
        <f>IFERROR(VLOOKUP(A1194,'Calculs FA (auto)'!A:O,15,0),FALSE)</f>
        <v>0</v>
      </c>
      <c r="Z1194" s="26">
        <f>IFERROR(VLOOKUP(A1194,'Evaluations (formulaire)'!A:M,9,0),0)</f>
        <v>0</v>
      </c>
      <c r="AA1194" s="135" t="b">
        <v>0</v>
      </c>
      <c r="AB1194" s="135" t="b">
        <v>1</v>
      </c>
      <c r="AC1194" s="135" t="b">
        <f t="shared" si="204"/>
        <v>0</v>
      </c>
      <c r="AD1194" s="135" t="b">
        <f t="shared" si="205"/>
        <v>1</v>
      </c>
      <c r="AE1194" s="135" t="b">
        <f t="shared" si="206"/>
        <v>0</v>
      </c>
      <c r="AF1194" s="135" t="b">
        <f>AND(AC1194,$V1194&lt;=Synthèse!$B$44)</f>
        <v>0</v>
      </c>
      <c r="AG1194" s="135" t="b">
        <f>AND(AD1194,$V1194&lt;=Synthèse!$B$44)</f>
        <v>1</v>
      </c>
      <c r="AH1194" s="135" t="b">
        <f>AND(AE1194,$V1194&lt;=Synthèse!$B$44)</f>
        <v>0</v>
      </c>
      <c r="AI1194" s="137" t="b">
        <v>1</v>
      </c>
      <c r="AJ1194" s="137" t="b">
        <v>0</v>
      </c>
      <c r="AK1194" s="137" t="b">
        <f t="shared" si="207"/>
        <v>1</v>
      </c>
      <c r="AL1194" s="137" t="b">
        <f t="shared" si="208"/>
        <v>0</v>
      </c>
      <c r="AM1194" s="137" t="b">
        <f>AND(AK1194,$V1194&lt;=Synthèse!$B$44)</f>
        <v>1</v>
      </c>
      <c r="AN1194" s="137" t="b">
        <f>AND(AL1194,$V1194&lt;=Synthèse!$B$44)</f>
        <v>0</v>
      </c>
    </row>
    <row r="1195" spans="1:40">
      <c r="A1195" s="17">
        <v>638138</v>
      </c>
      <c r="B1195" t="str">
        <f ca="1">VLOOKUP(A1195,'Fichier FI (en entrée)'!B:AH,3,0)</f>
        <v>VZMSIWAMMQ</v>
      </c>
      <c r="C1195">
        <f t="shared" si="198"/>
        <v>684</v>
      </c>
      <c r="D1195">
        <f t="shared" si="199"/>
        <v>12.31</v>
      </c>
      <c r="E1195" s="14" t="str">
        <f>VLOOKUP(A1195,'Fichier FI (en entrée)'!B:AH,2,0)</f>
        <v>EV</v>
      </c>
      <c r="F1195" s="14" t="b">
        <f t="shared" si="200"/>
        <v>1</v>
      </c>
      <c r="G1195" s="14" t="b">
        <f>IFERROR(VLOOKUP(A1195,'Calculs FA (auto)'!A:F,6,0),FALSE)</f>
        <v>0</v>
      </c>
      <c r="H1195" s="14" t="b">
        <f t="shared" si="201"/>
        <v>0</v>
      </c>
      <c r="I1195" s="16">
        <f>IFERROR(VLOOKUP(A1195,'Moyennes FI (en entrée)'!B:N,7,0),"")</f>
        <v>10.31</v>
      </c>
      <c r="J1195" s="16">
        <f>IFERROR(VLOOKUP(VLOOKUP(A1195,'Fichier FI (en entrée)'!B:AH,33,0),Modificateurs!A$2:B$5,2,0),0)</f>
        <v>1</v>
      </c>
      <c r="K1195" s="16">
        <f>IFERROR(VLOOKUP(VLOOKUP(A1195,'Redoub FI (en entrée)'!B:N,7,0),Modificateurs!A$8:B$11,2,0),0)</f>
        <v>0</v>
      </c>
      <c r="L1195" s="16">
        <f>IFERROR(VLOOKUP(M1195,Modificateurs!D$1:E$94,2,0),0)</f>
        <v>1</v>
      </c>
      <c r="M1195" t="str">
        <f>VLOOKUP(A1195,'Fichier FI (en entrée)'!B:AH,16,0)&amp;" "&amp;VLOOKUP(A1195,'Fichier FI (en entrée)'!B:AH,20,0)&amp;" "&amp;VLOOKUP(A1195,'Fichier FI (en entrée)'!B:AH,27,0)&amp;" "&amp;VLOOKUP(A1195,'Fichier FI (en entrée)'!B:AH,29,0)</f>
        <v xml:space="preserve">S Sciences de la vie et de la terre  </v>
      </c>
      <c r="N1195" t="str">
        <f>VLOOKUP(A1195,'Fichier FI (en entrée)'!B:AH,8,0)</f>
        <v>En Terminale</v>
      </c>
      <c r="O1195" t="b">
        <f>AND(C1195&gt;Synthèse!B$8,C1195&lt;Synthèse!B$10,NOT(Y1195))</f>
        <v>1</v>
      </c>
      <c r="Q1195" s="60">
        <f>ROUNDUP(C1195/(Synthèse!$B$4+Synthèse!$B$1)*8,0)</f>
        <v>4</v>
      </c>
      <c r="R1195" s="60">
        <f>IFERROR(VLOOKUP(A1195,'Evaluations (formulaire)'!A:P,6,0)+VLOOKUP(A1195,'Evaluations (formulaire)'!A:P,7,0),0)</f>
        <v>0</v>
      </c>
      <c r="S1195" s="60">
        <f>IFERROR(VLOOKUP(A1195,'Evaluations (formulaire)'!A:P,8,0),0)</f>
        <v>0</v>
      </c>
      <c r="T1195" s="60">
        <f>IF(AND(ISBLANK(P1195),Q1195&lt;=2),Synthèse!$B$41,IF(AND(ISBLANK(P1195),Q1195&gt;=7),Synthèse!$C$41,R1195+S1195))</f>
        <v>0</v>
      </c>
      <c r="U1195" s="60">
        <f t="shared" si="202"/>
        <v>12.31</v>
      </c>
      <c r="V1195" s="60">
        <f t="shared" si="203"/>
        <v>684</v>
      </c>
      <c r="X1195" s="26">
        <v>1859</v>
      </c>
      <c r="Y1195" s="26" t="b">
        <f>IFERROR(VLOOKUP(A1195,'Calculs FA (auto)'!A:O,15,0),FALSE)</f>
        <v>0</v>
      </c>
      <c r="Z1195" s="26">
        <f>IFERROR(VLOOKUP(A1195,'Evaluations (formulaire)'!A:M,9,0),0)</f>
        <v>0</v>
      </c>
      <c r="AA1195" s="135" t="b">
        <v>0</v>
      </c>
      <c r="AB1195" s="135" t="b">
        <v>1</v>
      </c>
      <c r="AC1195" s="135" t="b">
        <f t="shared" si="204"/>
        <v>0</v>
      </c>
      <c r="AD1195" s="135" t="b">
        <f t="shared" si="205"/>
        <v>1</v>
      </c>
      <c r="AE1195" s="135" t="b">
        <f t="shared" si="206"/>
        <v>0</v>
      </c>
      <c r="AF1195" s="135" t="b">
        <f>AND(AC1195,$V1195&lt;=Synthèse!$B$44)</f>
        <v>0</v>
      </c>
      <c r="AG1195" s="135" t="b">
        <f>AND(AD1195,$V1195&lt;=Synthèse!$B$44)</f>
        <v>0</v>
      </c>
      <c r="AH1195" s="135" t="b">
        <f>AND(AE1195,$V1195&lt;=Synthèse!$B$44)</f>
        <v>0</v>
      </c>
      <c r="AI1195" s="137" t="b">
        <v>0</v>
      </c>
      <c r="AJ1195" s="137" t="b">
        <v>0</v>
      </c>
      <c r="AK1195" s="137" t="b">
        <f t="shared" si="207"/>
        <v>0</v>
      </c>
      <c r="AL1195" s="137" t="b">
        <f t="shared" si="208"/>
        <v>0</v>
      </c>
      <c r="AM1195" s="137" t="b">
        <f>AND(AK1195,$V1195&lt;=Synthèse!$B$44)</f>
        <v>0</v>
      </c>
      <c r="AN1195" s="137" t="b">
        <f>AND(AL1195,$V1195&lt;=Synthèse!$B$44)</f>
        <v>0</v>
      </c>
    </row>
    <row r="1196" spans="1:40">
      <c r="A1196" s="17">
        <v>638207</v>
      </c>
      <c r="B1196" t="str">
        <f ca="1">VLOOKUP(A1196,'Fichier FI (en entrée)'!B:AH,3,0)</f>
        <v>XHTHAFDVMH</v>
      </c>
      <c r="C1196">
        <f t="shared" si="198"/>
        <v>2097</v>
      </c>
      <c r="D1196">
        <f t="shared" si="199"/>
        <v>-100</v>
      </c>
      <c r="E1196" s="14" t="str">
        <f>VLOOKUP(A1196,'Fichier FI (en entrée)'!B:AH,2,0)</f>
        <v>ENV</v>
      </c>
      <c r="F1196" s="14" t="b">
        <f t="shared" si="200"/>
        <v>0</v>
      </c>
      <c r="G1196" s="14" t="b">
        <f>IFERROR(VLOOKUP(A1196,'Calculs FA (auto)'!A:F,6,0),FALSE)</f>
        <v>0</v>
      </c>
      <c r="H1196" s="14" t="b">
        <f t="shared" si="201"/>
        <v>0</v>
      </c>
      <c r="I1196" s="16" t="str">
        <f>IFERROR(VLOOKUP(A1196,'Moyennes FI (en entrée)'!B:N,7,0),"")</f>
        <v/>
      </c>
      <c r="J1196" s="16">
        <f>IFERROR(VLOOKUP(VLOOKUP(A1196,'Fichier FI (en entrée)'!B:AH,33,0),Modificateurs!A$2:B$5,2,0),0)</f>
        <v>1</v>
      </c>
      <c r="K1196" s="16">
        <f>IFERROR(VLOOKUP(VLOOKUP(A1196,'Redoub FI (en entrée)'!B:N,7,0),Modificateurs!A$8:B$11,2,0),0)</f>
        <v>0</v>
      </c>
      <c r="L1196" s="16">
        <f>IFERROR(VLOOKUP(M1196,Modificateurs!D$1:E$94,2,0),0)</f>
        <v>2</v>
      </c>
      <c r="M1196" t="str">
        <f>VLOOKUP(A1196,'Fichier FI (en entrée)'!B:AH,16,0)&amp;" "&amp;VLOOKUP(A1196,'Fichier FI (en entrée)'!B:AH,20,0)&amp;" "&amp;VLOOKUP(A1196,'Fichier FI (en entrée)'!B:AH,27,0)&amp;" "&amp;VLOOKUP(A1196,'Fichier FI (en entrée)'!B:AH,29,0)</f>
        <v xml:space="preserve">S Physique-chimie  </v>
      </c>
      <c r="N1196" t="str">
        <f>VLOOKUP(A1196,'Fichier FI (en entrée)'!B:AH,8,0)</f>
        <v>En Terminale</v>
      </c>
      <c r="O1196" t="b">
        <f>AND(C1196&gt;Synthèse!B$8,C1196&lt;Synthèse!B$10,NOT(Y1196))</f>
        <v>0</v>
      </c>
      <c r="Q1196" s="60">
        <f>ROUNDUP(C1196/(Synthèse!$B$4+Synthèse!$B$1)*8,0)</f>
        <v>10</v>
      </c>
      <c r="R1196" s="60">
        <f>IFERROR(VLOOKUP(A1196,'Evaluations (formulaire)'!A:P,6,0)+VLOOKUP(A1196,'Evaluations (formulaire)'!A:P,7,0),0)</f>
        <v>0</v>
      </c>
      <c r="S1196" s="60">
        <f>IFERROR(VLOOKUP(A1196,'Evaluations (formulaire)'!A:P,8,0),0)</f>
        <v>0</v>
      </c>
      <c r="T1196" s="60">
        <f>IF(AND(ISBLANK(P1196),Q1196&lt;=2),Synthèse!$B$41,IF(AND(ISBLANK(P1196),Q1196&gt;=7),Synthèse!$C$41,R1196+S1196))</f>
        <v>4.6296296296296294E-3</v>
      </c>
      <c r="U1196" s="60">
        <f t="shared" si="202"/>
        <v>-99.995370370370367</v>
      </c>
      <c r="V1196" s="60">
        <f t="shared" si="203"/>
        <v>1983</v>
      </c>
      <c r="X1196" s="26">
        <v>1837</v>
      </c>
      <c r="Y1196" s="26" t="b">
        <f>IFERROR(VLOOKUP(A1196,'Calculs FA (auto)'!A:O,15,0),FALSE)</f>
        <v>0</v>
      </c>
      <c r="Z1196" s="26">
        <f>IFERROR(VLOOKUP(A1196,'Evaluations (formulaire)'!A:M,9,0),0)</f>
        <v>0</v>
      </c>
      <c r="AA1196" s="135" t="b">
        <v>0</v>
      </c>
      <c r="AB1196" s="135" t="b">
        <v>1</v>
      </c>
      <c r="AC1196" s="135" t="b">
        <f t="shared" si="204"/>
        <v>0</v>
      </c>
      <c r="AD1196" s="135" t="b">
        <f t="shared" si="205"/>
        <v>0</v>
      </c>
      <c r="AE1196" s="135" t="b">
        <f t="shared" si="206"/>
        <v>0</v>
      </c>
      <c r="AF1196" s="135" t="b">
        <f>AND(AC1196,$V1196&lt;=Synthèse!$B$44)</f>
        <v>0</v>
      </c>
      <c r="AG1196" s="135" t="b">
        <f>AND(AD1196,$V1196&lt;=Synthèse!$B$44)</f>
        <v>0</v>
      </c>
      <c r="AH1196" s="135" t="b">
        <f>AND(AE1196,$V1196&lt;=Synthèse!$B$44)</f>
        <v>0</v>
      </c>
      <c r="AI1196" s="137" t="b">
        <v>0</v>
      </c>
      <c r="AJ1196" s="137" t="b">
        <v>0</v>
      </c>
      <c r="AK1196" s="137" t="b">
        <f t="shared" si="207"/>
        <v>0</v>
      </c>
      <c r="AL1196" s="137" t="b">
        <f t="shared" si="208"/>
        <v>0</v>
      </c>
      <c r="AM1196" s="137" t="b">
        <f>AND(AK1196,$V1196&lt;=Synthèse!$B$44)</f>
        <v>0</v>
      </c>
      <c r="AN1196" s="137" t="b">
        <f>AND(AL1196,$V1196&lt;=Synthèse!$B$44)</f>
        <v>0</v>
      </c>
    </row>
    <row r="1197" spans="1:40">
      <c r="A1197" s="17">
        <v>638288</v>
      </c>
      <c r="B1197" t="str">
        <f ca="1">VLOOKUP(A1197,'Fichier FI (en entrée)'!B:AH,3,0)</f>
        <v>UDFIZSOVSQ</v>
      </c>
      <c r="C1197">
        <f t="shared" si="198"/>
        <v>77</v>
      </c>
      <c r="D1197">
        <f t="shared" si="199"/>
        <v>17.57</v>
      </c>
      <c r="E1197" s="14" t="str">
        <f>VLOOKUP(A1197,'Fichier FI (en entrée)'!B:AH,2,0)</f>
        <v>EV</v>
      </c>
      <c r="F1197" s="14" t="b">
        <f t="shared" si="200"/>
        <v>1</v>
      </c>
      <c r="G1197" s="14" t="b">
        <f>IFERROR(VLOOKUP(A1197,'Calculs FA (auto)'!A:F,6,0),FALSE)</f>
        <v>0</v>
      </c>
      <c r="H1197" s="14" t="b">
        <f t="shared" si="201"/>
        <v>0</v>
      </c>
      <c r="I1197" s="16">
        <f>IFERROR(VLOOKUP(A1197,'Moyennes FI (en entrée)'!B:N,7,0),"")</f>
        <v>11.57</v>
      </c>
      <c r="J1197" s="16">
        <f>IFERROR(VLOOKUP(VLOOKUP(A1197,'Fichier FI (en entrée)'!B:AH,33,0),Modificateurs!A$2:B$5,2,0),0)</f>
        <v>3</v>
      </c>
      <c r="K1197" s="16">
        <f>IFERROR(VLOOKUP(VLOOKUP(A1197,'Redoub FI (en entrée)'!B:N,7,0),Modificateurs!A$8:B$11,2,0),0)</f>
        <v>0</v>
      </c>
      <c r="L1197" s="16">
        <f>IFERROR(VLOOKUP(M1197,Modificateurs!D$1:E$94,2,0),0)</f>
        <v>3</v>
      </c>
      <c r="M1197" t="str">
        <f>VLOOKUP(A1197,'Fichier FI (en entrée)'!B:AH,16,0)&amp;" "&amp;VLOOKUP(A1197,'Fichier FI (en entrée)'!B:AH,20,0)&amp;" "&amp;VLOOKUP(A1197,'Fichier FI (en entrée)'!B:AH,27,0)&amp;" "&amp;VLOOKUP(A1197,'Fichier FI (en entrée)'!B:AH,29,0)</f>
        <v xml:space="preserve">S Informatique et Sciences du numérique  </v>
      </c>
      <c r="N1197" t="str">
        <f>VLOOKUP(A1197,'Fichier FI (en entrée)'!B:AH,8,0)</f>
        <v>En Terminale</v>
      </c>
      <c r="O1197" t="b">
        <f>AND(C1197&gt;Synthèse!B$8,C1197&lt;Synthèse!B$10,NOT(Y1197))</f>
        <v>0</v>
      </c>
      <c r="Q1197" s="60">
        <f>ROUNDUP(C1197/(Synthèse!$B$4+Synthèse!$B$1)*8,0)</f>
        <v>1</v>
      </c>
      <c r="R1197" s="60">
        <f>IFERROR(VLOOKUP(A1197,'Evaluations (formulaire)'!A:P,6,0)+VLOOKUP(A1197,'Evaluations (formulaire)'!A:P,7,0),0)</f>
        <v>0</v>
      </c>
      <c r="S1197" s="60">
        <f>IFERROR(VLOOKUP(A1197,'Evaluations (formulaire)'!A:P,8,0),0)</f>
        <v>0</v>
      </c>
      <c r="T1197" s="60">
        <f>IF(AND(ISBLANK(P1197),Q1197&lt;=2),Synthèse!$B$41,IF(AND(ISBLANK(P1197),Q1197&gt;=7),Synthèse!$C$41,R1197+S1197))</f>
        <v>4.6511627906976744E-3</v>
      </c>
      <c r="U1197" s="60">
        <f t="shared" si="202"/>
        <v>17.574651162790698</v>
      </c>
      <c r="V1197" s="60">
        <f t="shared" si="203"/>
        <v>77</v>
      </c>
      <c r="X1197" s="26">
        <v>1812</v>
      </c>
      <c r="Y1197" s="26" t="b">
        <f>IFERROR(VLOOKUP(A1197,'Calculs FA (auto)'!A:O,15,0),FALSE)</f>
        <v>0</v>
      </c>
      <c r="Z1197" s="26">
        <f>IFERROR(VLOOKUP(A1197,'Evaluations (formulaire)'!A:M,9,0),0)</f>
        <v>0</v>
      </c>
      <c r="AA1197" s="135" t="b">
        <v>1</v>
      </c>
      <c r="AB1197" s="135" t="b">
        <v>0</v>
      </c>
      <c r="AC1197" s="135" t="b">
        <f t="shared" si="204"/>
        <v>1</v>
      </c>
      <c r="AD1197" s="135" t="b">
        <f t="shared" si="205"/>
        <v>0</v>
      </c>
      <c r="AE1197" s="135" t="b">
        <f t="shared" si="206"/>
        <v>0</v>
      </c>
      <c r="AF1197" s="135" t="b">
        <f>AND(AC1197,$V1197&lt;=Synthèse!$B$44)</f>
        <v>1</v>
      </c>
      <c r="AG1197" s="135" t="b">
        <f>AND(AD1197,$V1197&lt;=Synthèse!$B$44)</f>
        <v>0</v>
      </c>
      <c r="AH1197" s="135" t="b">
        <f>AND(AE1197,$V1197&lt;=Synthèse!$B$44)</f>
        <v>0</v>
      </c>
      <c r="AI1197" s="137" t="b">
        <v>0</v>
      </c>
      <c r="AJ1197" s="137" t="b">
        <v>1</v>
      </c>
      <c r="AK1197" s="137" t="b">
        <f t="shared" si="207"/>
        <v>0</v>
      </c>
      <c r="AL1197" s="137" t="b">
        <f t="shared" si="208"/>
        <v>1</v>
      </c>
      <c r="AM1197" s="137" t="b">
        <f>AND(AK1197,$V1197&lt;=Synthèse!$B$44)</f>
        <v>0</v>
      </c>
      <c r="AN1197" s="137" t="b">
        <f>AND(AL1197,$V1197&lt;=Synthèse!$B$44)</f>
        <v>1</v>
      </c>
    </row>
    <row r="1198" spans="1:40">
      <c r="A1198" s="17">
        <v>638299</v>
      </c>
      <c r="B1198" t="str">
        <f ca="1">VLOOKUP(A1198,'Fichier FI (en entrée)'!B:AH,3,0)</f>
        <v>DMXDYWKSQW</v>
      </c>
      <c r="C1198">
        <f t="shared" si="198"/>
        <v>337</v>
      </c>
      <c r="D1198">
        <f t="shared" si="199"/>
        <v>14.57</v>
      </c>
      <c r="E1198" s="14" t="str">
        <f>VLOOKUP(A1198,'Fichier FI (en entrée)'!B:AH,2,0)</f>
        <v>EV</v>
      </c>
      <c r="F1198" s="14" t="b">
        <f t="shared" si="200"/>
        <v>1</v>
      </c>
      <c r="G1198" s="14" t="b">
        <f>IFERROR(VLOOKUP(A1198,'Calculs FA (auto)'!A:F,6,0),FALSE)</f>
        <v>0</v>
      </c>
      <c r="H1198" s="14" t="b">
        <f t="shared" si="201"/>
        <v>0</v>
      </c>
      <c r="I1198" s="16">
        <f>IFERROR(VLOOKUP(A1198,'Moyennes FI (en entrée)'!B:N,7,0),"")</f>
        <v>9.57</v>
      </c>
      <c r="J1198" s="16">
        <f>IFERROR(VLOOKUP(VLOOKUP(A1198,'Fichier FI (en entrée)'!B:AH,33,0),Modificateurs!A$2:B$5,2,0),0)</f>
        <v>3</v>
      </c>
      <c r="K1198" s="16">
        <f>IFERROR(VLOOKUP(VLOOKUP(A1198,'Redoub FI (en entrée)'!B:N,7,0),Modificateurs!A$8:B$11,2,0),0)</f>
        <v>0</v>
      </c>
      <c r="L1198" s="16">
        <f>IFERROR(VLOOKUP(M1198,Modificateurs!D$1:E$94,2,0),0)</f>
        <v>2</v>
      </c>
      <c r="M1198" t="str">
        <f>VLOOKUP(A1198,'Fichier FI (en entrée)'!B:AH,16,0)&amp;" "&amp;VLOOKUP(A1198,'Fichier FI (en entrée)'!B:AH,20,0)&amp;" "&amp;VLOOKUP(A1198,'Fichier FI (en entrée)'!B:AH,27,0)&amp;" "&amp;VLOOKUP(A1198,'Fichier FI (en entrée)'!B:AH,29,0)</f>
        <v xml:space="preserve">S Physique-chimie  </v>
      </c>
      <c r="N1198" t="str">
        <f>VLOOKUP(A1198,'Fichier FI (en entrée)'!B:AH,8,0)</f>
        <v>En Terminale</v>
      </c>
      <c r="O1198" t="b">
        <f>AND(C1198&gt;Synthèse!B$8,C1198&lt;Synthèse!B$10,NOT(Y1198))</f>
        <v>0</v>
      </c>
      <c r="Q1198" s="60">
        <f>ROUNDUP(C1198/(Synthèse!$B$4+Synthèse!$B$1)*8,0)</f>
        <v>2</v>
      </c>
      <c r="R1198" s="60">
        <f>IFERROR(VLOOKUP(A1198,'Evaluations (formulaire)'!A:P,6,0)+VLOOKUP(A1198,'Evaluations (formulaire)'!A:P,7,0),0)</f>
        <v>0</v>
      </c>
      <c r="S1198" s="60">
        <f>IFERROR(VLOOKUP(A1198,'Evaluations (formulaire)'!A:P,8,0),0)</f>
        <v>0</v>
      </c>
      <c r="T1198" s="60">
        <f>IF(AND(ISBLANK(P1198),Q1198&lt;=2),Synthèse!$B$41,IF(AND(ISBLANK(P1198),Q1198&gt;=7),Synthèse!$C$41,R1198+S1198))</f>
        <v>4.6511627906976744E-3</v>
      </c>
      <c r="U1198" s="60">
        <f t="shared" si="202"/>
        <v>14.574651162790698</v>
      </c>
      <c r="V1198" s="60">
        <f t="shared" si="203"/>
        <v>337</v>
      </c>
      <c r="X1198" s="26">
        <v>2035</v>
      </c>
      <c r="Y1198" s="26" t="b">
        <f>IFERROR(VLOOKUP(A1198,'Calculs FA (auto)'!A:O,15,0),FALSE)</f>
        <v>0</v>
      </c>
      <c r="Z1198" s="26">
        <f>IFERROR(VLOOKUP(A1198,'Evaluations (formulaire)'!A:M,9,0),0)</f>
        <v>0</v>
      </c>
      <c r="AA1198" s="135" t="b">
        <v>0</v>
      </c>
      <c r="AB1198" s="135" t="b">
        <v>1</v>
      </c>
      <c r="AC1198" s="135" t="b">
        <f t="shared" si="204"/>
        <v>0</v>
      </c>
      <c r="AD1198" s="135" t="b">
        <f t="shared" si="205"/>
        <v>1</v>
      </c>
      <c r="AE1198" s="135" t="b">
        <f t="shared" si="206"/>
        <v>0</v>
      </c>
      <c r="AF1198" s="135" t="b">
        <f>AND(AC1198,$V1198&lt;=Synthèse!$B$44)</f>
        <v>0</v>
      </c>
      <c r="AG1198" s="135" t="b">
        <f>AND(AD1198,$V1198&lt;=Synthèse!$B$44)</f>
        <v>1</v>
      </c>
      <c r="AH1198" s="135" t="b">
        <f>AND(AE1198,$V1198&lt;=Synthèse!$B$44)</f>
        <v>0</v>
      </c>
      <c r="AI1198" s="137" t="b">
        <v>0</v>
      </c>
      <c r="AJ1198" s="137" t="b">
        <v>0</v>
      </c>
      <c r="AK1198" s="137" t="b">
        <f t="shared" si="207"/>
        <v>0</v>
      </c>
      <c r="AL1198" s="137" t="b">
        <f t="shared" si="208"/>
        <v>0</v>
      </c>
      <c r="AM1198" s="137" t="b">
        <f>AND(AK1198,$V1198&lt;=Synthèse!$B$44)</f>
        <v>0</v>
      </c>
      <c r="AN1198" s="137" t="b">
        <f>AND(AL1198,$V1198&lt;=Synthèse!$B$44)</f>
        <v>0</v>
      </c>
    </row>
    <row r="1199" spans="1:40">
      <c r="A1199" s="17">
        <v>638373</v>
      </c>
      <c r="B1199" t="str">
        <f ca="1">VLOOKUP(A1199,'Fichier FI (en entrée)'!B:AH,3,0)</f>
        <v>ILNQAEMWQB</v>
      </c>
      <c r="C1199">
        <f t="shared" si="198"/>
        <v>1115</v>
      </c>
      <c r="D1199">
        <f t="shared" si="199"/>
        <v>9.15</v>
      </c>
      <c r="E1199" s="14" t="str">
        <f>VLOOKUP(A1199,'Fichier FI (en entrée)'!B:AH,2,0)</f>
        <v>EV</v>
      </c>
      <c r="F1199" s="14" t="b">
        <f t="shared" si="200"/>
        <v>1</v>
      </c>
      <c r="G1199" s="14" t="b">
        <f>IFERROR(VLOOKUP(A1199,'Calculs FA (auto)'!A:F,6,0),FALSE)</f>
        <v>0</v>
      </c>
      <c r="H1199" s="14" t="b">
        <f t="shared" si="201"/>
        <v>0</v>
      </c>
      <c r="I1199" s="16">
        <f>IFERROR(VLOOKUP(A1199,'Moyennes FI (en entrée)'!B:N,7,0),"")</f>
        <v>7.15</v>
      </c>
      <c r="J1199" s="16">
        <f>IFERROR(VLOOKUP(VLOOKUP(A1199,'Fichier FI (en entrée)'!B:AH,33,0),Modificateurs!A$2:B$5,2,0),0)</f>
        <v>1</v>
      </c>
      <c r="K1199" s="16">
        <f>IFERROR(VLOOKUP(VLOOKUP(A1199,'Redoub FI (en entrée)'!B:N,7,0),Modificateurs!A$8:B$11,2,0),0)</f>
        <v>0</v>
      </c>
      <c r="L1199" s="16">
        <f>IFERROR(VLOOKUP(M1199,Modificateurs!D$1:E$94,2,0),0)</f>
        <v>1</v>
      </c>
      <c r="M1199" t="str">
        <f>VLOOKUP(A1199,'Fichier FI (en entrée)'!B:AH,16,0)&amp;" "&amp;VLOOKUP(A1199,'Fichier FI (en entrée)'!B:AH,20,0)&amp;" "&amp;VLOOKUP(A1199,'Fichier FI (en entrée)'!B:AH,27,0)&amp;" "&amp;VLOOKUP(A1199,'Fichier FI (en entrée)'!B:AH,29,0)</f>
        <v xml:space="preserve">S Sciences de la vie et de la terre  </v>
      </c>
      <c r="N1199" t="str">
        <f>VLOOKUP(A1199,'Fichier FI (en entrée)'!B:AH,8,0)</f>
        <v>En Terminale</v>
      </c>
      <c r="O1199" t="b">
        <f>AND(C1199&gt;Synthèse!B$8,C1199&lt;Synthèse!B$10,NOT(Y1199))</f>
        <v>1</v>
      </c>
      <c r="P1199" t="s">
        <v>84</v>
      </c>
      <c r="Q1199" s="60">
        <f>ROUNDUP(C1199/(Synthèse!$B$4+Synthèse!$B$1)*8,0)</f>
        <v>6</v>
      </c>
      <c r="R1199" s="60">
        <f>IFERROR(VLOOKUP(A1199,'Evaluations (formulaire)'!A:P,6,0)+VLOOKUP(A1199,'Evaluations (formulaire)'!A:P,7,0),0)</f>
        <v>0</v>
      </c>
      <c r="S1199" s="60">
        <f>IFERROR(VLOOKUP(A1199,'Evaluations (formulaire)'!A:P,8,0),0)</f>
        <v>0</v>
      </c>
      <c r="T1199" s="60">
        <f>IF(AND(ISBLANK(P1199),Q1199&lt;=2),Synthèse!$B$41,IF(AND(ISBLANK(P1199),Q1199&gt;=7),Synthèse!$C$41,R1199+S1199))</f>
        <v>0</v>
      </c>
      <c r="U1199" s="60">
        <f t="shared" si="202"/>
        <v>9.15</v>
      </c>
      <c r="V1199" s="60">
        <f t="shared" si="203"/>
        <v>1113</v>
      </c>
      <c r="X1199" s="26">
        <v>397</v>
      </c>
      <c r="Y1199" s="26" t="b">
        <f>IFERROR(VLOOKUP(A1199,'Calculs FA (auto)'!A:O,15,0),FALSE)</f>
        <v>0</v>
      </c>
      <c r="Z1199" s="26">
        <f>IFERROR(VLOOKUP(A1199,'Evaluations (formulaire)'!A:M,9,0),0)</f>
        <v>0</v>
      </c>
      <c r="AA1199" s="135" t="b">
        <v>0</v>
      </c>
      <c r="AB1199" s="135" t="b">
        <v>1</v>
      </c>
      <c r="AC1199" s="135" t="b">
        <f t="shared" si="204"/>
        <v>0</v>
      </c>
      <c r="AD1199" s="135" t="b">
        <f t="shared" si="205"/>
        <v>1</v>
      </c>
      <c r="AE1199" s="135" t="b">
        <f t="shared" si="206"/>
        <v>0</v>
      </c>
      <c r="AF1199" s="135" t="b">
        <f>AND(AC1199,$V1199&lt;=Synthèse!$B$44)</f>
        <v>0</v>
      </c>
      <c r="AG1199" s="135" t="b">
        <f>AND(AD1199,$V1199&lt;=Synthèse!$B$44)</f>
        <v>0</v>
      </c>
      <c r="AH1199" s="135" t="b">
        <f>AND(AE1199,$V1199&lt;=Synthèse!$B$44)</f>
        <v>0</v>
      </c>
      <c r="AI1199" s="137" t="b">
        <v>0</v>
      </c>
      <c r="AJ1199" s="137" t="b">
        <v>0</v>
      </c>
      <c r="AK1199" s="137" t="b">
        <f t="shared" si="207"/>
        <v>0</v>
      </c>
      <c r="AL1199" s="137" t="b">
        <f t="shared" si="208"/>
        <v>0</v>
      </c>
      <c r="AM1199" s="137" t="b">
        <f>AND(AK1199,$V1199&lt;=Synthèse!$B$44)</f>
        <v>0</v>
      </c>
      <c r="AN1199" s="137" t="b">
        <f>AND(AL1199,$V1199&lt;=Synthèse!$B$44)</f>
        <v>0</v>
      </c>
    </row>
    <row r="1200" spans="1:40">
      <c r="A1200" s="17">
        <v>638704</v>
      </c>
      <c r="B1200" t="str">
        <f ca="1">VLOOKUP(A1200,'Fichier FI (en entrée)'!B:AH,3,0)</f>
        <v>QDVDEAOSPJ</v>
      </c>
      <c r="C1200">
        <f t="shared" si="198"/>
        <v>183</v>
      </c>
      <c r="D1200">
        <f t="shared" si="199"/>
        <v>16.100000000000001</v>
      </c>
      <c r="E1200" s="14" t="str">
        <f>VLOOKUP(A1200,'Fichier FI (en entrée)'!B:AH,2,0)</f>
        <v>EV</v>
      </c>
      <c r="F1200" s="14" t="b">
        <f t="shared" si="200"/>
        <v>1</v>
      </c>
      <c r="G1200" s="14" t="b">
        <f>IFERROR(VLOOKUP(A1200,'Calculs FA (auto)'!A:F,6,0),FALSE)</f>
        <v>0</v>
      </c>
      <c r="H1200" s="14" t="b">
        <f t="shared" si="201"/>
        <v>0</v>
      </c>
      <c r="I1200" s="16">
        <f>IFERROR(VLOOKUP(A1200,'Moyennes FI (en entrée)'!B:N,7,0),"")</f>
        <v>12.1</v>
      </c>
      <c r="J1200" s="16">
        <f>IFERROR(VLOOKUP(VLOOKUP(A1200,'Fichier FI (en entrée)'!B:AH,33,0),Modificateurs!A$2:B$5,2,0),0)</f>
        <v>1</v>
      </c>
      <c r="K1200" s="16">
        <f>IFERROR(VLOOKUP(VLOOKUP(A1200,'Redoub FI (en entrée)'!B:N,7,0),Modificateurs!A$8:B$11,2,0),0)</f>
        <v>0</v>
      </c>
      <c r="L1200" s="16">
        <f>IFERROR(VLOOKUP(M1200,Modificateurs!D$1:E$94,2,0),0)</f>
        <v>3</v>
      </c>
      <c r="M1200" t="str">
        <f>VLOOKUP(A1200,'Fichier FI (en entrée)'!B:AH,16,0)&amp;" "&amp;VLOOKUP(A1200,'Fichier FI (en entrée)'!B:AH,20,0)&amp;" "&amp;VLOOKUP(A1200,'Fichier FI (en entrée)'!B:AH,27,0)&amp;" "&amp;VLOOKUP(A1200,'Fichier FI (en entrée)'!B:AH,29,0)</f>
        <v xml:space="preserve">S Informatique et Sciences du numérique  </v>
      </c>
      <c r="N1200" t="str">
        <f>VLOOKUP(A1200,'Fichier FI (en entrée)'!B:AH,8,0)</f>
        <v>En Terminale</v>
      </c>
      <c r="O1200" t="b">
        <f>AND(C1200&gt;Synthèse!B$8,C1200&lt;Synthèse!B$10,NOT(Y1200))</f>
        <v>0</v>
      </c>
      <c r="Q1200" s="60">
        <f>ROUNDUP(C1200/(Synthèse!$B$4+Synthèse!$B$1)*8,0)</f>
        <v>1</v>
      </c>
      <c r="R1200" s="60">
        <f>IFERROR(VLOOKUP(A1200,'Evaluations (formulaire)'!A:P,6,0)+VLOOKUP(A1200,'Evaluations (formulaire)'!A:P,7,0),0)</f>
        <v>0</v>
      </c>
      <c r="S1200" s="60">
        <f>IFERROR(VLOOKUP(A1200,'Evaluations (formulaire)'!A:P,8,0),0)</f>
        <v>0</v>
      </c>
      <c r="T1200" s="60">
        <f>IF(AND(ISBLANK(P1200),Q1200&lt;=2),Synthèse!$B$41,IF(AND(ISBLANK(P1200),Q1200&gt;=7),Synthèse!$C$41,R1200+S1200))</f>
        <v>4.6511627906976744E-3</v>
      </c>
      <c r="U1200" s="60">
        <f t="shared" si="202"/>
        <v>16.104651162790699</v>
      </c>
      <c r="V1200" s="60">
        <f t="shared" si="203"/>
        <v>182</v>
      </c>
      <c r="X1200" s="26">
        <v>1163</v>
      </c>
      <c r="Y1200" s="26" t="b">
        <f>IFERROR(VLOOKUP(A1200,'Calculs FA (auto)'!A:O,15,0),FALSE)</f>
        <v>0</v>
      </c>
      <c r="Z1200" s="26">
        <f>IFERROR(VLOOKUP(A1200,'Evaluations (formulaire)'!A:M,9,0),0)</f>
        <v>0</v>
      </c>
      <c r="AA1200" s="135" t="b">
        <v>0</v>
      </c>
      <c r="AB1200" s="135" t="b">
        <v>1</v>
      </c>
      <c r="AC1200" s="135" t="b">
        <f t="shared" si="204"/>
        <v>0</v>
      </c>
      <c r="AD1200" s="135" t="b">
        <f t="shared" si="205"/>
        <v>1</v>
      </c>
      <c r="AE1200" s="135" t="b">
        <f t="shared" si="206"/>
        <v>0</v>
      </c>
      <c r="AF1200" s="135" t="b">
        <f>AND(AC1200,$V1200&lt;=Synthèse!$B$44)</f>
        <v>0</v>
      </c>
      <c r="AG1200" s="135" t="b">
        <f>AND(AD1200,$V1200&lt;=Synthèse!$B$44)</f>
        <v>1</v>
      </c>
      <c r="AH1200" s="135" t="b">
        <f>AND(AE1200,$V1200&lt;=Synthèse!$B$44)</f>
        <v>0</v>
      </c>
      <c r="AI1200" s="137" t="b">
        <v>0</v>
      </c>
      <c r="AJ1200" s="137" t="b">
        <v>0</v>
      </c>
      <c r="AK1200" s="137" t="b">
        <f t="shared" si="207"/>
        <v>0</v>
      </c>
      <c r="AL1200" s="137" t="b">
        <f t="shared" si="208"/>
        <v>0</v>
      </c>
      <c r="AM1200" s="137" t="b">
        <f>AND(AK1200,$V1200&lt;=Synthèse!$B$44)</f>
        <v>0</v>
      </c>
      <c r="AN1200" s="137" t="b">
        <f>AND(AL1200,$V1200&lt;=Synthèse!$B$44)</f>
        <v>0</v>
      </c>
    </row>
    <row r="1201" spans="1:40">
      <c r="A1201" s="17">
        <v>638821</v>
      </c>
      <c r="B1201" t="str">
        <f ca="1">VLOOKUP(A1201,'Fichier FI (en entrée)'!B:AH,3,0)</f>
        <v>YLXZPMWWXA</v>
      </c>
      <c r="C1201">
        <f t="shared" si="198"/>
        <v>257</v>
      </c>
      <c r="D1201">
        <f t="shared" si="199"/>
        <v>15.19</v>
      </c>
      <c r="E1201" s="14" t="str">
        <f>VLOOKUP(A1201,'Fichier FI (en entrée)'!B:AH,2,0)</f>
        <v>EV</v>
      </c>
      <c r="F1201" s="14" t="b">
        <f t="shared" si="200"/>
        <v>1</v>
      </c>
      <c r="G1201" s="14" t="b">
        <f>IFERROR(VLOOKUP(A1201,'Calculs FA (auto)'!A:F,6,0),FALSE)</f>
        <v>0</v>
      </c>
      <c r="H1201" s="14" t="b">
        <f t="shared" si="201"/>
        <v>0</v>
      </c>
      <c r="I1201" s="16">
        <f>IFERROR(VLOOKUP(A1201,'Moyennes FI (en entrée)'!B:N,7,0),"")</f>
        <v>12.19</v>
      </c>
      <c r="J1201" s="16">
        <f>IFERROR(VLOOKUP(VLOOKUP(A1201,'Fichier FI (en entrée)'!B:AH,33,0),Modificateurs!A$2:B$5,2,0),0)</f>
        <v>1</v>
      </c>
      <c r="K1201" s="16">
        <f>IFERROR(VLOOKUP(VLOOKUP(A1201,'Redoub FI (en entrée)'!B:N,7,0),Modificateurs!A$8:B$11,2,0),0)</f>
        <v>0</v>
      </c>
      <c r="L1201" s="16">
        <f>IFERROR(VLOOKUP(M1201,Modificateurs!D$1:E$94,2,0),0)</f>
        <v>2</v>
      </c>
      <c r="M1201" t="str">
        <f>VLOOKUP(A1201,'Fichier FI (en entrée)'!B:AH,16,0)&amp;" "&amp;VLOOKUP(A1201,'Fichier FI (en entrée)'!B:AH,20,0)&amp;" "&amp;VLOOKUP(A1201,'Fichier FI (en entrée)'!B:AH,27,0)&amp;" "&amp;VLOOKUP(A1201,'Fichier FI (en entrée)'!B:AH,29,0)</f>
        <v xml:space="preserve">S Physique-chimie  </v>
      </c>
      <c r="N1201" t="str">
        <f>VLOOKUP(A1201,'Fichier FI (en entrée)'!B:AH,8,0)</f>
        <v>En Terminale</v>
      </c>
      <c r="O1201" t="b">
        <f>AND(C1201&gt;Synthèse!B$8,C1201&lt;Synthèse!B$10,NOT(Y1201))</f>
        <v>0</v>
      </c>
      <c r="Q1201" s="60">
        <f>ROUNDUP(C1201/(Synthèse!$B$4+Synthèse!$B$1)*8,0)</f>
        <v>2</v>
      </c>
      <c r="R1201" s="60">
        <f>IFERROR(VLOOKUP(A1201,'Evaluations (formulaire)'!A:P,6,0)+VLOOKUP(A1201,'Evaluations (formulaire)'!A:P,7,0),0)</f>
        <v>0</v>
      </c>
      <c r="S1201" s="60">
        <f>IFERROR(VLOOKUP(A1201,'Evaluations (formulaire)'!A:P,8,0),0)</f>
        <v>0</v>
      </c>
      <c r="T1201" s="60">
        <f>IF(AND(ISBLANK(P1201),Q1201&lt;=2),Synthèse!$B$41,IF(AND(ISBLANK(P1201),Q1201&gt;=7),Synthèse!$C$41,R1201+S1201))</f>
        <v>4.6511627906976744E-3</v>
      </c>
      <c r="U1201" s="60">
        <f t="shared" si="202"/>
        <v>15.194651162790697</v>
      </c>
      <c r="V1201" s="60">
        <f t="shared" si="203"/>
        <v>255</v>
      </c>
      <c r="X1201" s="26">
        <v>424</v>
      </c>
      <c r="Y1201" s="26" t="b">
        <f>IFERROR(VLOOKUP(A1201,'Calculs FA (auto)'!A:O,15,0),FALSE)</f>
        <v>0</v>
      </c>
      <c r="Z1201" s="26">
        <f>IFERROR(VLOOKUP(A1201,'Evaluations (formulaire)'!A:M,9,0),0)</f>
        <v>0</v>
      </c>
      <c r="AA1201" s="135" t="b">
        <v>0</v>
      </c>
      <c r="AB1201" s="135" t="b">
        <v>1</v>
      </c>
      <c r="AC1201" s="135" t="b">
        <f t="shared" si="204"/>
        <v>0</v>
      </c>
      <c r="AD1201" s="135" t="b">
        <f t="shared" si="205"/>
        <v>1</v>
      </c>
      <c r="AE1201" s="135" t="b">
        <f t="shared" si="206"/>
        <v>0</v>
      </c>
      <c r="AF1201" s="135" t="b">
        <f>AND(AC1201,$V1201&lt;=Synthèse!$B$44)</f>
        <v>0</v>
      </c>
      <c r="AG1201" s="135" t="b">
        <f>AND(AD1201,$V1201&lt;=Synthèse!$B$44)</f>
        <v>1</v>
      </c>
      <c r="AH1201" s="135" t="b">
        <f>AND(AE1201,$V1201&lt;=Synthèse!$B$44)</f>
        <v>0</v>
      </c>
      <c r="AI1201" s="137" t="b">
        <v>0</v>
      </c>
      <c r="AJ1201" s="137" t="b">
        <v>0</v>
      </c>
      <c r="AK1201" s="137" t="b">
        <f t="shared" si="207"/>
        <v>0</v>
      </c>
      <c r="AL1201" s="137" t="b">
        <f t="shared" si="208"/>
        <v>0</v>
      </c>
      <c r="AM1201" s="137" t="b">
        <f>AND(AK1201,$V1201&lt;=Synthèse!$B$44)</f>
        <v>0</v>
      </c>
      <c r="AN1201" s="137" t="b">
        <f>AND(AL1201,$V1201&lt;=Synthèse!$B$44)</f>
        <v>0</v>
      </c>
    </row>
    <row r="1202" spans="1:40">
      <c r="A1202" s="17">
        <v>638822</v>
      </c>
      <c r="B1202" t="str">
        <f ca="1">VLOOKUP(A1202,'Fichier FI (en entrée)'!B:AH,3,0)</f>
        <v>WTOLZJKEKV</v>
      </c>
      <c r="C1202">
        <f t="shared" si="198"/>
        <v>505</v>
      </c>
      <c r="D1202">
        <f t="shared" si="199"/>
        <v>13.35</v>
      </c>
      <c r="E1202" s="14" t="str">
        <f>VLOOKUP(A1202,'Fichier FI (en entrée)'!B:AH,2,0)</f>
        <v>EV</v>
      </c>
      <c r="F1202" s="14" t="b">
        <f t="shared" si="200"/>
        <v>1</v>
      </c>
      <c r="G1202" s="14" t="b">
        <f>IFERROR(VLOOKUP(A1202,'Calculs FA (auto)'!A:F,6,0),FALSE)</f>
        <v>0</v>
      </c>
      <c r="H1202" s="14" t="b">
        <f t="shared" si="201"/>
        <v>0</v>
      </c>
      <c r="I1202" s="16">
        <f>IFERROR(VLOOKUP(A1202,'Moyennes FI (en entrée)'!B:N,7,0),"")</f>
        <v>9.35</v>
      </c>
      <c r="J1202" s="16">
        <f>IFERROR(VLOOKUP(VLOOKUP(A1202,'Fichier FI (en entrée)'!B:AH,33,0),Modificateurs!A$2:B$5,2,0),0)</f>
        <v>1</v>
      </c>
      <c r="K1202" s="16">
        <f>IFERROR(VLOOKUP(VLOOKUP(A1202,'Redoub FI (en entrée)'!B:N,7,0),Modificateurs!A$8:B$11,2,0),0)</f>
        <v>0</v>
      </c>
      <c r="L1202" s="16">
        <f>IFERROR(VLOOKUP(M1202,Modificateurs!D$1:E$94,2,0),0)</f>
        <v>3</v>
      </c>
      <c r="M1202" t="str">
        <f>VLOOKUP(A1202,'Fichier FI (en entrée)'!B:AH,16,0)&amp;" "&amp;VLOOKUP(A1202,'Fichier FI (en entrée)'!B:AH,20,0)&amp;" "&amp;VLOOKUP(A1202,'Fichier FI (en entrée)'!B:AH,27,0)&amp;" "&amp;VLOOKUP(A1202,'Fichier FI (en entrée)'!B:AH,29,0)</f>
        <v xml:space="preserve">S Informatique et Sciences du numérique  </v>
      </c>
      <c r="N1202" t="str">
        <f>VLOOKUP(A1202,'Fichier FI (en entrée)'!B:AH,8,0)</f>
        <v>En Terminale</v>
      </c>
      <c r="O1202" t="b">
        <f>AND(C1202&gt;Synthèse!B$8,C1202&lt;Synthèse!B$10,NOT(Y1202))</f>
        <v>1</v>
      </c>
      <c r="P1202" s="17" t="s">
        <v>2267</v>
      </c>
      <c r="Q1202" s="60">
        <f>ROUNDUP(C1202/(Synthèse!$B$4+Synthèse!$B$1)*8,0)</f>
        <v>3</v>
      </c>
      <c r="R1202" s="60">
        <f>IFERROR(VLOOKUP(A1202,'Evaluations (formulaire)'!A:P,6,0)+VLOOKUP(A1202,'Evaluations (formulaire)'!A:P,7,0),0)</f>
        <v>0</v>
      </c>
      <c r="S1202" s="60">
        <f>IFERROR(VLOOKUP(A1202,'Evaluations (formulaire)'!A:P,8,0),0)</f>
        <v>0</v>
      </c>
      <c r="T1202" s="60">
        <f>IF(AND(ISBLANK(P1202),Q1202&lt;=2),Synthèse!$B$41,IF(AND(ISBLANK(P1202),Q1202&gt;=7),Synthèse!$C$41,R1202+S1202))</f>
        <v>0</v>
      </c>
      <c r="U1202" s="60">
        <f t="shared" si="202"/>
        <v>13.35</v>
      </c>
      <c r="V1202" s="60">
        <f t="shared" si="203"/>
        <v>506</v>
      </c>
      <c r="X1202" s="26">
        <v>237</v>
      </c>
      <c r="Y1202" s="26" t="b">
        <f>IFERROR(VLOOKUP(A1202,'Calculs FA (auto)'!A:O,15,0),FALSE)</f>
        <v>0</v>
      </c>
      <c r="Z1202" s="26">
        <f>IFERROR(VLOOKUP(A1202,'Evaluations (formulaire)'!A:M,9,0),0)</f>
        <v>0</v>
      </c>
      <c r="AA1202" s="135" t="b">
        <v>1</v>
      </c>
      <c r="AB1202" s="135" t="b">
        <v>0</v>
      </c>
      <c r="AC1202" s="135" t="b">
        <f t="shared" si="204"/>
        <v>1</v>
      </c>
      <c r="AD1202" s="135" t="b">
        <f t="shared" si="205"/>
        <v>0</v>
      </c>
      <c r="AE1202" s="135" t="b">
        <f t="shared" si="206"/>
        <v>0</v>
      </c>
      <c r="AF1202" s="135" t="b">
        <f>AND(AC1202,$V1202&lt;=Synthèse!$B$44)</f>
        <v>1</v>
      </c>
      <c r="AG1202" s="135" t="b">
        <f>AND(AD1202,$V1202&lt;=Synthèse!$B$44)</f>
        <v>0</v>
      </c>
      <c r="AH1202" s="135" t="b">
        <f>AND(AE1202,$V1202&lt;=Synthèse!$B$44)</f>
        <v>0</v>
      </c>
      <c r="AI1202" s="137" t="b">
        <v>0</v>
      </c>
      <c r="AJ1202" s="137" t="b">
        <v>1</v>
      </c>
      <c r="AK1202" s="137" t="b">
        <f t="shared" si="207"/>
        <v>0</v>
      </c>
      <c r="AL1202" s="137" t="b">
        <f t="shared" si="208"/>
        <v>1</v>
      </c>
      <c r="AM1202" s="137" t="b">
        <f>AND(AK1202,$V1202&lt;=Synthèse!$B$44)</f>
        <v>0</v>
      </c>
      <c r="AN1202" s="137" t="b">
        <f>AND(AL1202,$V1202&lt;=Synthèse!$B$44)</f>
        <v>1</v>
      </c>
    </row>
    <row r="1203" spans="1:40">
      <c r="A1203" s="17">
        <v>638825</v>
      </c>
      <c r="B1203" t="str">
        <f ca="1">VLOOKUP(A1203,'Fichier FI (en entrée)'!B:AH,3,0)</f>
        <v>IYNDRHZJIF</v>
      </c>
      <c r="C1203">
        <f t="shared" si="198"/>
        <v>2097</v>
      </c>
      <c r="D1203">
        <f t="shared" si="199"/>
        <v>-100</v>
      </c>
      <c r="E1203" s="14" t="str">
        <f>VLOOKUP(A1203,'Fichier FI (en entrée)'!B:AH,2,0)</f>
        <v>ENV</v>
      </c>
      <c r="F1203" s="14" t="b">
        <f t="shared" si="200"/>
        <v>0</v>
      </c>
      <c r="G1203" s="14" t="b">
        <f>IFERROR(VLOOKUP(A1203,'Calculs FA (auto)'!A:F,6,0),FALSE)</f>
        <v>0</v>
      </c>
      <c r="H1203" s="14" t="b">
        <f t="shared" si="201"/>
        <v>0</v>
      </c>
      <c r="I1203" s="16" t="str">
        <f>IFERROR(VLOOKUP(A1203,'Moyennes FI (en entrée)'!B:N,7,0),"")</f>
        <v/>
      </c>
      <c r="J1203" s="16">
        <f>IFERROR(VLOOKUP(VLOOKUP(A1203,'Fichier FI (en entrée)'!B:AH,33,0),Modificateurs!A$2:B$5,2,0),0)</f>
        <v>1</v>
      </c>
      <c r="K1203" s="16">
        <f>IFERROR(VLOOKUP(VLOOKUP(A1203,'Redoub FI (en entrée)'!B:N,7,0),Modificateurs!A$8:B$11,2,0),0)</f>
        <v>0</v>
      </c>
      <c r="L1203" s="16">
        <f>IFERROR(VLOOKUP(M1203,Modificateurs!D$1:E$94,2,0),0)</f>
        <v>3</v>
      </c>
      <c r="M1203" t="str">
        <f>VLOOKUP(A1203,'Fichier FI (en entrée)'!B:AH,16,0)&amp;" "&amp;VLOOKUP(A1203,'Fichier FI (en entrée)'!B:AH,20,0)&amp;" "&amp;VLOOKUP(A1203,'Fichier FI (en entrée)'!B:AH,27,0)&amp;" "&amp;VLOOKUP(A1203,'Fichier FI (en entrée)'!B:AH,29,0)</f>
        <v xml:space="preserve">S Informatique et Sciences du numérique  </v>
      </c>
      <c r="N1203" t="str">
        <f>VLOOKUP(A1203,'Fichier FI (en entrée)'!B:AH,8,0)</f>
        <v>En Terminale</v>
      </c>
      <c r="O1203" t="b">
        <f>AND(C1203&gt;Synthèse!B$8,C1203&lt;Synthèse!B$10,NOT(Y1203))</f>
        <v>0</v>
      </c>
      <c r="P1203" t="s">
        <v>2257</v>
      </c>
      <c r="Q1203" s="60">
        <f>ROUNDUP(C1203/(Synthèse!$B$4+Synthèse!$B$1)*8,0)</f>
        <v>10</v>
      </c>
      <c r="R1203" s="60">
        <f>IFERROR(VLOOKUP(A1203,'Evaluations (formulaire)'!A:P,6,0)+VLOOKUP(A1203,'Evaluations (formulaire)'!A:P,7,0),0)</f>
        <v>0</v>
      </c>
      <c r="S1203" s="60">
        <f>IFERROR(VLOOKUP(A1203,'Evaluations (formulaire)'!A:P,8,0),0)</f>
        <v>0</v>
      </c>
      <c r="T1203" s="60">
        <f>IF(AND(ISBLANK(P1203),Q1203&lt;=2),Synthèse!$B$41,IF(AND(ISBLANK(P1203),Q1203&gt;=7),Synthèse!$C$41,R1203+S1203))</f>
        <v>0</v>
      </c>
      <c r="U1203" s="60">
        <f t="shared" si="202"/>
        <v>-100</v>
      </c>
      <c r="V1203" s="60">
        <f t="shared" si="203"/>
        <v>2096</v>
      </c>
      <c r="X1203" s="26">
        <v>2044</v>
      </c>
      <c r="Y1203" s="26" t="b">
        <f>IFERROR(VLOOKUP(A1203,'Calculs FA (auto)'!A:O,15,0),FALSE)</f>
        <v>0</v>
      </c>
      <c r="Z1203" s="26">
        <f>IFERROR(VLOOKUP(A1203,'Evaluations (formulaire)'!A:M,9,0),0)</f>
        <v>0</v>
      </c>
      <c r="AA1203" s="135" t="b">
        <v>0</v>
      </c>
      <c r="AB1203" s="135" t="b">
        <v>1</v>
      </c>
      <c r="AC1203" s="135" t="b">
        <f t="shared" si="204"/>
        <v>0</v>
      </c>
      <c r="AD1203" s="135" t="b">
        <f t="shared" si="205"/>
        <v>0</v>
      </c>
      <c r="AE1203" s="135" t="b">
        <f t="shared" si="206"/>
        <v>0</v>
      </c>
      <c r="AF1203" s="135" t="b">
        <f>AND(AC1203,$V1203&lt;=Synthèse!$B$44)</f>
        <v>0</v>
      </c>
      <c r="AG1203" s="135" t="b">
        <f>AND(AD1203,$V1203&lt;=Synthèse!$B$44)</f>
        <v>0</v>
      </c>
      <c r="AH1203" s="135" t="b">
        <f>AND(AE1203,$V1203&lt;=Synthèse!$B$44)</f>
        <v>0</v>
      </c>
      <c r="AI1203" s="137" t="b">
        <v>1</v>
      </c>
      <c r="AJ1203" s="137" t="b">
        <v>0</v>
      </c>
      <c r="AK1203" s="137" t="b">
        <f t="shared" si="207"/>
        <v>0</v>
      </c>
      <c r="AL1203" s="137" t="b">
        <f t="shared" si="208"/>
        <v>0</v>
      </c>
      <c r="AM1203" s="137" t="b">
        <f>AND(AK1203,$V1203&lt;=Synthèse!$B$44)</f>
        <v>0</v>
      </c>
      <c r="AN1203" s="137" t="b">
        <f>AND(AL1203,$V1203&lt;=Synthèse!$B$44)</f>
        <v>0</v>
      </c>
    </row>
    <row r="1204" spans="1:40">
      <c r="A1204" s="17">
        <v>638837</v>
      </c>
      <c r="B1204" t="str">
        <f ca="1">VLOOKUP(A1204,'Fichier FI (en entrée)'!B:AH,3,0)</f>
        <v>ZFYIDMDRHZ</v>
      </c>
      <c r="C1204">
        <f t="shared" si="198"/>
        <v>195</v>
      </c>
      <c r="D1204">
        <f t="shared" si="199"/>
        <v>15.95</v>
      </c>
      <c r="E1204" s="14" t="str">
        <f>VLOOKUP(A1204,'Fichier FI (en entrée)'!B:AH,2,0)</f>
        <v>EV</v>
      </c>
      <c r="F1204" s="14" t="b">
        <f t="shared" si="200"/>
        <v>1</v>
      </c>
      <c r="G1204" s="14" t="b">
        <f>IFERROR(VLOOKUP(A1204,'Calculs FA (auto)'!A:F,6,0),FALSE)</f>
        <v>0</v>
      </c>
      <c r="H1204" s="14" t="b">
        <f t="shared" si="201"/>
        <v>0</v>
      </c>
      <c r="I1204" s="16">
        <f>IFERROR(VLOOKUP(A1204,'Moyennes FI (en entrée)'!B:N,7,0),"")</f>
        <v>11.95</v>
      </c>
      <c r="J1204" s="16">
        <f>IFERROR(VLOOKUP(VLOOKUP(A1204,'Fichier FI (en entrée)'!B:AH,33,0),Modificateurs!A$2:B$5,2,0),0)</f>
        <v>1</v>
      </c>
      <c r="K1204" s="16">
        <f>IFERROR(VLOOKUP(VLOOKUP(A1204,'Redoub FI (en entrée)'!B:N,7,0),Modificateurs!A$8:B$11,2,0),0)</f>
        <v>0</v>
      </c>
      <c r="L1204" s="16">
        <f>IFERROR(VLOOKUP(M1204,Modificateurs!D$1:E$94,2,0),0)</f>
        <v>3</v>
      </c>
      <c r="M1204" t="str">
        <f>VLOOKUP(A1204,'Fichier FI (en entrée)'!B:AH,16,0)&amp;" "&amp;VLOOKUP(A1204,'Fichier FI (en entrée)'!B:AH,20,0)&amp;" "&amp;VLOOKUP(A1204,'Fichier FI (en entrée)'!B:AH,27,0)&amp;" "&amp;VLOOKUP(A1204,'Fichier FI (en entrée)'!B:AH,29,0)</f>
        <v xml:space="preserve">S Informatique et Sciences du numérique  </v>
      </c>
      <c r="N1204" t="str">
        <f>VLOOKUP(A1204,'Fichier FI (en entrée)'!B:AH,8,0)</f>
        <v>En Terminale</v>
      </c>
      <c r="O1204" t="b">
        <f>AND(C1204&gt;Synthèse!B$8,C1204&lt;Synthèse!B$10,NOT(Y1204))</f>
        <v>0</v>
      </c>
      <c r="P1204" t="s">
        <v>2257</v>
      </c>
      <c r="Q1204" s="60">
        <f>ROUNDUP(C1204/(Synthèse!$B$4+Synthèse!$B$1)*8,0)</f>
        <v>1</v>
      </c>
      <c r="R1204" s="60">
        <f>IFERROR(VLOOKUP(A1204,'Evaluations (formulaire)'!A:P,6,0)+VLOOKUP(A1204,'Evaluations (formulaire)'!A:P,7,0),0)</f>
        <v>0</v>
      </c>
      <c r="S1204" s="60">
        <f>IFERROR(VLOOKUP(A1204,'Evaluations (formulaire)'!A:P,8,0),0)</f>
        <v>0</v>
      </c>
      <c r="T1204" s="60">
        <f>IF(AND(ISBLANK(P1204),Q1204&lt;=2),Synthèse!$B$41,IF(AND(ISBLANK(P1204),Q1204&gt;=7),Synthèse!$C$41,R1204+S1204))</f>
        <v>0</v>
      </c>
      <c r="U1204" s="60">
        <f t="shared" si="202"/>
        <v>15.95</v>
      </c>
      <c r="V1204" s="60">
        <f t="shared" si="203"/>
        <v>195</v>
      </c>
      <c r="X1204" s="26">
        <v>1820</v>
      </c>
      <c r="Y1204" s="26" t="b">
        <f>IFERROR(VLOOKUP(A1204,'Calculs FA (auto)'!A:O,15,0),FALSE)</f>
        <v>0</v>
      </c>
      <c r="Z1204" s="26">
        <f>IFERROR(VLOOKUP(A1204,'Evaluations (formulaire)'!A:M,9,0),0)</f>
        <v>0</v>
      </c>
      <c r="AA1204" s="135" t="b">
        <v>0</v>
      </c>
      <c r="AB1204" s="135" t="b">
        <v>1</v>
      </c>
      <c r="AC1204" s="135" t="b">
        <f t="shared" si="204"/>
        <v>0</v>
      </c>
      <c r="AD1204" s="135" t="b">
        <f t="shared" si="205"/>
        <v>1</v>
      </c>
      <c r="AE1204" s="135" t="b">
        <f t="shared" si="206"/>
        <v>0</v>
      </c>
      <c r="AF1204" s="135" t="b">
        <f>AND(AC1204,$V1204&lt;=Synthèse!$B$44)</f>
        <v>0</v>
      </c>
      <c r="AG1204" s="135" t="b">
        <f>AND(AD1204,$V1204&lt;=Synthèse!$B$44)</f>
        <v>1</v>
      </c>
      <c r="AH1204" s="135" t="b">
        <f>AND(AE1204,$V1204&lt;=Synthèse!$B$44)</f>
        <v>0</v>
      </c>
      <c r="AI1204" s="137" t="b">
        <v>1</v>
      </c>
      <c r="AJ1204" s="137" t="b">
        <v>0</v>
      </c>
      <c r="AK1204" s="137" t="b">
        <f t="shared" si="207"/>
        <v>1</v>
      </c>
      <c r="AL1204" s="137" t="b">
        <f t="shared" si="208"/>
        <v>0</v>
      </c>
      <c r="AM1204" s="137" t="b">
        <f>AND(AK1204,$V1204&lt;=Synthèse!$B$44)</f>
        <v>1</v>
      </c>
      <c r="AN1204" s="137" t="b">
        <f>AND(AL1204,$V1204&lt;=Synthèse!$B$44)</f>
        <v>0</v>
      </c>
    </row>
    <row r="1205" spans="1:40">
      <c r="A1205" s="17">
        <v>638973</v>
      </c>
      <c r="B1205" t="str">
        <f ca="1">VLOOKUP(A1205,'Fichier FI (en entrée)'!B:AH,3,0)</f>
        <v>NADQIALABX</v>
      </c>
      <c r="C1205">
        <f t="shared" si="198"/>
        <v>266</v>
      </c>
      <c r="D1205">
        <f t="shared" si="199"/>
        <v>15.12</v>
      </c>
      <c r="E1205" s="14" t="str">
        <f>VLOOKUP(A1205,'Fichier FI (en entrée)'!B:AH,2,0)</f>
        <v>EV</v>
      </c>
      <c r="F1205" s="14" t="b">
        <f t="shared" si="200"/>
        <v>1</v>
      </c>
      <c r="G1205" s="14" t="b">
        <f>IFERROR(VLOOKUP(A1205,'Calculs FA (auto)'!A:F,6,0),FALSE)</f>
        <v>0</v>
      </c>
      <c r="H1205" s="14" t="b">
        <f t="shared" si="201"/>
        <v>0</v>
      </c>
      <c r="I1205" s="16">
        <f>IFERROR(VLOOKUP(A1205,'Moyennes FI (en entrée)'!B:N,7,0),"")</f>
        <v>11.12</v>
      </c>
      <c r="J1205" s="16">
        <f>IFERROR(VLOOKUP(VLOOKUP(A1205,'Fichier FI (en entrée)'!B:AH,33,0),Modificateurs!A$2:B$5,2,0),0)</f>
        <v>1</v>
      </c>
      <c r="K1205" s="16">
        <f>IFERROR(VLOOKUP(VLOOKUP(A1205,'Redoub FI (en entrée)'!B:N,7,0),Modificateurs!A$8:B$11,2,0),0)</f>
        <v>0</v>
      </c>
      <c r="L1205" s="16">
        <f>IFERROR(VLOOKUP(M1205,Modificateurs!D$1:E$94,2,0),0)</f>
        <v>3</v>
      </c>
      <c r="M1205" t="str">
        <f>VLOOKUP(A1205,'Fichier FI (en entrée)'!B:AH,16,0)&amp;" "&amp;VLOOKUP(A1205,'Fichier FI (en entrée)'!B:AH,20,0)&amp;" "&amp;VLOOKUP(A1205,'Fichier FI (en entrée)'!B:AH,27,0)&amp;" "&amp;VLOOKUP(A1205,'Fichier FI (en entrée)'!B:AH,29,0)</f>
        <v xml:space="preserve">S Informatique et Sciences du numérique  </v>
      </c>
      <c r="N1205" t="str">
        <f>VLOOKUP(A1205,'Fichier FI (en entrée)'!B:AH,8,0)</f>
        <v>En Terminale</v>
      </c>
      <c r="O1205" t="b">
        <f>AND(C1205&gt;Synthèse!B$8,C1205&lt;Synthèse!B$10,NOT(Y1205))</f>
        <v>0</v>
      </c>
      <c r="P1205" t="s">
        <v>2268</v>
      </c>
      <c r="Q1205" s="60">
        <f>ROUNDUP(C1205/(Synthèse!$B$4+Synthèse!$B$1)*8,0)</f>
        <v>2</v>
      </c>
      <c r="R1205" s="60">
        <f>IFERROR(VLOOKUP(A1205,'Evaluations (formulaire)'!A:P,6,0)+VLOOKUP(A1205,'Evaluations (formulaire)'!A:P,7,0),0)</f>
        <v>0</v>
      </c>
      <c r="S1205" s="60">
        <f>IFERROR(VLOOKUP(A1205,'Evaluations (formulaire)'!A:P,8,0),0)</f>
        <v>0</v>
      </c>
      <c r="T1205" s="60">
        <f>IF(AND(ISBLANK(P1205),Q1205&lt;=2),Synthèse!$B$41,IF(AND(ISBLANK(P1205),Q1205&gt;=7),Synthèse!$C$41,R1205+S1205))</f>
        <v>0</v>
      </c>
      <c r="U1205" s="60">
        <f t="shared" si="202"/>
        <v>15.12</v>
      </c>
      <c r="V1205" s="60">
        <f t="shared" si="203"/>
        <v>266</v>
      </c>
      <c r="X1205" s="26">
        <v>1710</v>
      </c>
      <c r="Y1205" s="26" t="b">
        <f>IFERROR(VLOOKUP(A1205,'Calculs FA (auto)'!A:O,15,0),FALSE)</f>
        <v>0</v>
      </c>
      <c r="Z1205" s="26">
        <f>IFERROR(VLOOKUP(A1205,'Evaluations (formulaire)'!A:M,9,0),0)</f>
        <v>0</v>
      </c>
      <c r="AA1205" s="135" t="b">
        <v>1</v>
      </c>
      <c r="AB1205" s="135" t="b">
        <v>0</v>
      </c>
      <c r="AC1205" s="135" t="b">
        <f t="shared" si="204"/>
        <v>1</v>
      </c>
      <c r="AD1205" s="135" t="b">
        <f t="shared" si="205"/>
        <v>0</v>
      </c>
      <c r="AE1205" s="135" t="b">
        <f t="shared" si="206"/>
        <v>0</v>
      </c>
      <c r="AF1205" s="135" t="b">
        <f>AND(AC1205,$V1205&lt;=Synthèse!$B$44)</f>
        <v>1</v>
      </c>
      <c r="AG1205" s="135" t="b">
        <f>AND(AD1205,$V1205&lt;=Synthèse!$B$44)</f>
        <v>0</v>
      </c>
      <c r="AH1205" s="135" t="b">
        <f>AND(AE1205,$V1205&lt;=Synthèse!$B$44)</f>
        <v>0</v>
      </c>
      <c r="AI1205" s="137" t="b">
        <v>0</v>
      </c>
      <c r="AJ1205" s="137" t="b">
        <v>1</v>
      </c>
      <c r="AK1205" s="137" t="b">
        <f t="shared" si="207"/>
        <v>0</v>
      </c>
      <c r="AL1205" s="137" t="b">
        <f t="shared" si="208"/>
        <v>1</v>
      </c>
      <c r="AM1205" s="137" t="b">
        <f>AND(AK1205,$V1205&lt;=Synthèse!$B$44)</f>
        <v>0</v>
      </c>
      <c r="AN1205" s="137" t="b">
        <f>AND(AL1205,$V1205&lt;=Synthèse!$B$44)</f>
        <v>1</v>
      </c>
    </row>
    <row r="1206" spans="1:40">
      <c r="A1206" s="17">
        <v>639105</v>
      </c>
      <c r="B1206" t="str">
        <f ca="1">VLOOKUP(A1206,'Fichier FI (en entrée)'!B:AH,3,0)</f>
        <v>XYKYKMGBNS</v>
      </c>
      <c r="C1206">
        <f t="shared" si="198"/>
        <v>927</v>
      </c>
      <c r="D1206">
        <f t="shared" si="199"/>
        <v>10.9</v>
      </c>
      <c r="E1206" s="14" t="str">
        <f>VLOOKUP(A1206,'Fichier FI (en entrée)'!B:AH,2,0)</f>
        <v>EV</v>
      </c>
      <c r="F1206" s="14" t="b">
        <f t="shared" si="200"/>
        <v>1</v>
      </c>
      <c r="G1206" s="14" t="b">
        <f>IFERROR(VLOOKUP(A1206,'Calculs FA (auto)'!A:F,6,0),FALSE)</f>
        <v>1</v>
      </c>
      <c r="H1206" s="14" t="b">
        <f t="shared" si="201"/>
        <v>1</v>
      </c>
      <c r="I1206" s="16">
        <f>IFERROR(VLOOKUP(A1206,'Moyennes FI (en entrée)'!B:N,7,0),"")</f>
        <v>7.9</v>
      </c>
      <c r="J1206" s="16">
        <f>IFERROR(VLOOKUP(VLOOKUP(A1206,'Fichier FI (en entrée)'!B:AH,33,0),Modificateurs!A$2:B$5,2,0),0)</f>
        <v>1</v>
      </c>
      <c r="K1206" s="16">
        <f>IFERROR(VLOOKUP(VLOOKUP(A1206,'Redoub FI (en entrée)'!B:N,7,0),Modificateurs!A$8:B$11,2,0),0)</f>
        <v>0</v>
      </c>
      <c r="L1206" s="16">
        <f>IFERROR(VLOOKUP(M1206,Modificateurs!D$1:E$94,2,0),0)</f>
        <v>2</v>
      </c>
      <c r="M1206" t="str">
        <f>VLOOKUP(A1206,'Fichier FI (en entrée)'!B:AH,16,0)&amp;" "&amp;VLOOKUP(A1206,'Fichier FI (en entrée)'!B:AH,20,0)&amp;" "&amp;VLOOKUP(A1206,'Fichier FI (en entrée)'!B:AH,27,0)&amp;" "&amp;VLOOKUP(A1206,'Fichier FI (en entrée)'!B:AH,29,0)</f>
        <v xml:space="preserve">STI2D Système informatique et numérique  </v>
      </c>
      <c r="N1206" t="str">
        <f>VLOOKUP(A1206,'Fichier FI (en entrée)'!B:AH,8,0)</f>
        <v>En Terminale</v>
      </c>
      <c r="O1206" t="b">
        <f>AND(C1206&gt;Synthèse!B$8,C1206&lt;Synthèse!B$10,NOT(Y1206))</f>
        <v>0</v>
      </c>
      <c r="Q1206" s="60">
        <f>ROUNDUP(C1206/(Synthèse!$B$4+Synthèse!$B$1)*8,0)</f>
        <v>5</v>
      </c>
      <c r="R1206" s="60">
        <f>IFERROR(VLOOKUP(A1206,'Evaluations (formulaire)'!A:P,6,0)+VLOOKUP(A1206,'Evaluations (formulaire)'!A:P,7,0),0)</f>
        <v>0</v>
      </c>
      <c r="S1206" s="60">
        <f>IFERROR(VLOOKUP(A1206,'Evaluations (formulaire)'!A:P,8,0),0)</f>
        <v>0</v>
      </c>
      <c r="T1206" s="60">
        <f>IF(AND(ISBLANK(P1206),Q1206&lt;=2),Synthèse!$B$41,IF(AND(ISBLANK(P1206),Q1206&gt;=7),Synthèse!$C$41,R1206+S1206))</f>
        <v>0</v>
      </c>
      <c r="U1206" s="60">
        <f t="shared" si="202"/>
        <v>10.9</v>
      </c>
      <c r="V1206" s="60">
        <f t="shared" si="203"/>
        <v>927</v>
      </c>
      <c r="X1206" s="26">
        <v>423</v>
      </c>
      <c r="Y1206" s="26" t="b">
        <f>IFERROR(VLOOKUP(A1206,'Calculs FA (auto)'!A:O,15,0),FALSE)</f>
        <v>1</v>
      </c>
      <c r="Z1206" s="26">
        <f>IFERROR(VLOOKUP(A1206,'Evaluations (formulaire)'!A:M,9,0),0)</f>
        <v>0</v>
      </c>
      <c r="AA1206" s="135" t="b">
        <v>0</v>
      </c>
      <c r="AB1206" s="135" t="b">
        <v>1</v>
      </c>
      <c r="AC1206" s="135" t="b">
        <f t="shared" si="204"/>
        <v>0</v>
      </c>
      <c r="AD1206" s="135" t="b">
        <f t="shared" si="205"/>
        <v>1</v>
      </c>
      <c r="AE1206" s="135" t="b">
        <f t="shared" si="206"/>
        <v>0</v>
      </c>
      <c r="AF1206" s="135" t="b">
        <f>AND(AC1206,$V1206&lt;=Synthèse!$B$44)</f>
        <v>0</v>
      </c>
      <c r="AG1206" s="135" t="b">
        <f>AND(AD1206,$V1206&lt;=Synthèse!$B$44)</f>
        <v>0</v>
      </c>
      <c r="AH1206" s="135" t="b">
        <f>AND(AE1206,$V1206&lt;=Synthèse!$B$44)</f>
        <v>0</v>
      </c>
      <c r="AI1206" s="137" t="b">
        <v>1</v>
      </c>
      <c r="AJ1206" s="137" t="b">
        <v>0</v>
      </c>
      <c r="AK1206" s="137" t="b">
        <f t="shared" si="207"/>
        <v>1</v>
      </c>
      <c r="AL1206" s="137" t="b">
        <f t="shared" si="208"/>
        <v>0</v>
      </c>
      <c r="AM1206" s="137" t="b">
        <f>AND(AK1206,$V1206&lt;=Synthèse!$B$44)</f>
        <v>0</v>
      </c>
      <c r="AN1206" s="137" t="b">
        <f>AND(AL1206,$V1206&lt;=Synthèse!$B$44)</f>
        <v>0</v>
      </c>
    </row>
    <row r="1207" spans="1:40">
      <c r="A1207" s="17">
        <v>639221</v>
      </c>
      <c r="B1207" t="str">
        <f ca="1">VLOOKUP(A1207,'Fichier FI (en entrée)'!B:AH,3,0)</f>
        <v>NKFVIOIYQC</v>
      </c>
      <c r="C1207">
        <f t="shared" si="198"/>
        <v>145</v>
      </c>
      <c r="D1207">
        <f t="shared" si="199"/>
        <v>16.47</v>
      </c>
      <c r="E1207" s="14" t="str">
        <f>VLOOKUP(A1207,'Fichier FI (en entrée)'!B:AH,2,0)</f>
        <v>EV</v>
      </c>
      <c r="F1207" s="14" t="b">
        <f t="shared" si="200"/>
        <v>1</v>
      </c>
      <c r="G1207" s="14" t="b">
        <f>IFERROR(VLOOKUP(A1207,'Calculs FA (auto)'!A:F,6,0),FALSE)</f>
        <v>0</v>
      </c>
      <c r="H1207" s="14" t="b">
        <f t="shared" si="201"/>
        <v>0</v>
      </c>
      <c r="I1207" s="16">
        <f>IFERROR(VLOOKUP(A1207,'Moyennes FI (en entrée)'!B:N,7,0),"")</f>
        <v>11.47</v>
      </c>
      <c r="J1207" s="16">
        <f>IFERROR(VLOOKUP(VLOOKUP(A1207,'Fichier FI (en entrée)'!B:AH,33,0),Modificateurs!A$2:B$5,2,0),0)</f>
        <v>3</v>
      </c>
      <c r="K1207" s="16">
        <f>IFERROR(VLOOKUP(VLOOKUP(A1207,'Redoub FI (en entrée)'!B:N,7,0),Modificateurs!A$8:B$11,2,0),0)</f>
        <v>0</v>
      </c>
      <c r="L1207" s="16">
        <f>IFERROR(VLOOKUP(M1207,Modificateurs!D$1:E$94,2,0),0)</f>
        <v>2</v>
      </c>
      <c r="M1207" t="str">
        <f>VLOOKUP(A1207,'Fichier FI (en entrée)'!B:AH,16,0)&amp;" "&amp;VLOOKUP(A1207,'Fichier FI (en entrée)'!B:AH,20,0)&amp;" "&amp;VLOOKUP(A1207,'Fichier FI (en entrée)'!B:AH,27,0)&amp;" "&amp;VLOOKUP(A1207,'Fichier FI (en entrée)'!B:AH,29,0)</f>
        <v xml:space="preserve">STI2D Système informatique et numérique  </v>
      </c>
      <c r="N1207" t="str">
        <f>VLOOKUP(A1207,'Fichier FI (en entrée)'!B:AH,8,0)</f>
        <v>En Terminale</v>
      </c>
      <c r="O1207" t="b">
        <f>AND(C1207&gt;Synthèse!B$8,C1207&lt;Synthèse!B$10,NOT(Y1207))</f>
        <v>0</v>
      </c>
      <c r="Q1207" s="60">
        <f>ROUNDUP(C1207/(Synthèse!$B$4+Synthèse!$B$1)*8,0)</f>
        <v>1</v>
      </c>
      <c r="R1207" s="60">
        <f>IFERROR(VLOOKUP(A1207,'Evaluations (formulaire)'!A:P,6,0)+VLOOKUP(A1207,'Evaluations (formulaire)'!A:P,7,0),0)</f>
        <v>0</v>
      </c>
      <c r="S1207" s="60">
        <f>IFERROR(VLOOKUP(A1207,'Evaluations (formulaire)'!A:P,8,0),0)</f>
        <v>0</v>
      </c>
      <c r="T1207" s="60">
        <f>IF(AND(ISBLANK(P1207),Q1207&lt;=2),Synthèse!$B$41,IF(AND(ISBLANK(P1207),Q1207&gt;=7),Synthèse!$C$41,R1207+S1207))</f>
        <v>4.6511627906976744E-3</v>
      </c>
      <c r="U1207" s="60">
        <f t="shared" si="202"/>
        <v>16.474651162790696</v>
      </c>
      <c r="V1207" s="60">
        <f t="shared" si="203"/>
        <v>145</v>
      </c>
      <c r="X1207" s="26">
        <v>478</v>
      </c>
      <c r="Y1207" s="26" t="b">
        <f>IFERROR(VLOOKUP(A1207,'Calculs FA (auto)'!A:O,15,0),FALSE)</f>
        <v>0</v>
      </c>
      <c r="Z1207" s="26">
        <f>IFERROR(VLOOKUP(A1207,'Evaluations (formulaire)'!A:M,9,0),0)</f>
        <v>0</v>
      </c>
      <c r="AA1207" s="135" t="b">
        <v>0</v>
      </c>
      <c r="AB1207" s="135" t="b">
        <v>1</v>
      </c>
      <c r="AC1207" s="135" t="b">
        <f t="shared" si="204"/>
        <v>0</v>
      </c>
      <c r="AD1207" s="135" t="b">
        <f t="shared" si="205"/>
        <v>1</v>
      </c>
      <c r="AE1207" s="135" t="b">
        <f t="shared" si="206"/>
        <v>0</v>
      </c>
      <c r="AF1207" s="135" t="b">
        <f>AND(AC1207,$V1207&lt;=Synthèse!$B$44)</f>
        <v>0</v>
      </c>
      <c r="AG1207" s="135" t="b">
        <f>AND(AD1207,$V1207&lt;=Synthèse!$B$44)</f>
        <v>1</v>
      </c>
      <c r="AH1207" s="135" t="b">
        <f>AND(AE1207,$V1207&lt;=Synthèse!$B$44)</f>
        <v>0</v>
      </c>
      <c r="AI1207" s="137" t="b">
        <v>1</v>
      </c>
      <c r="AJ1207" s="137" t="b">
        <v>0</v>
      </c>
      <c r="AK1207" s="137" t="b">
        <f t="shared" si="207"/>
        <v>1</v>
      </c>
      <c r="AL1207" s="137" t="b">
        <f t="shared" si="208"/>
        <v>0</v>
      </c>
      <c r="AM1207" s="137" t="b">
        <f>AND(AK1207,$V1207&lt;=Synthèse!$B$44)</f>
        <v>1</v>
      </c>
      <c r="AN1207" s="137" t="b">
        <f>AND(AL1207,$V1207&lt;=Synthèse!$B$44)</f>
        <v>0</v>
      </c>
    </row>
    <row r="1208" spans="1:40">
      <c r="A1208" s="17">
        <v>639257</v>
      </c>
      <c r="B1208" t="str">
        <f ca="1">VLOOKUP(A1208,'Fichier FI (en entrée)'!B:AH,3,0)</f>
        <v>YLUKSZTNIU</v>
      </c>
      <c r="C1208">
        <f t="shared" si="198"/>
        <v>183</v>
      </c>
      <c r="D1208">
        <f t="shared" si="199"/>
        <v>16.100000000000001</v>
      </c>
      <c r="E1208" s="14" t="str">
        <f>VLOOKUP(A1208,'Fichier FI (en entrée)'!B:AH,2,0)</f>
        <v>EV</v>
      </c>
      <c r="F1208" s="14" t="b">
        <f t="shared" si="200"/>
        <v>1</v>
      </c>
      <c r="G1208" s="14" t="b">
        <f>IFERROR(VLOOKUP(A1208,'Calculs FA (auto)'!A:F,6,0),FALSE)</f>
        <v>0</v>
      </c>
      <c r="H1208" s="14" t="b">
        <f t="shared" si="201"/>
        <v>0</v>
      </c>
      <c r="I1208" s="16">
        <f>IFERROR(VLOOKUP(A1208,'Moyennes FI (en entrée)'!B:N,7,0),"")</f>
        <v>11.1</v>
      </c>
      <c r="J1208" s="16">
        <f>IFERROR(VLOOKUP(VLOOKUP(A1208,'Fichier FI (en entrée)'!B:AH,33,0),Modificateurs!A$2:B$5,2,0),0)</f>
        <v>3</v>
      </c>
      <c r="K1208" s="16">
        <f>IFERROR(VLOOKUP(VLOOKUP(A1208,'Redoub FI (en entrée)'!B:N,7,0),Modificateurs!A$8:B$11,2,0),0)</f>
        <v>0</v>
      </c>
      <c r="L1208" s="16">
        <f>IFERROR(VLOOKUP(M1208,Modificateurs!D$1:E$94,2,0),0)</f>
        <v>2</v>
      </c>
      <c r="M1208" t="str">
        <f>VLOOKUP(A1208,'Fichier FI (en entrée)'!B:AH,16,0)&amp;" "&amp;VLOOKUP(A1208,'Fichier FI (en entrée)'!B:AH,20,0)&amp;" "&amp;VLOOKUP(A1208,'Fichier FI (en entrée)'!B:AH,27,0)&amp;" "&amp;VLOOKUP(A1208,'Fichier FI (en entrée)'!B:AH,29,0)</f>
        <v xml:space="preserve">S Mathématiques  </v>
      </c>
      <c r="N1208" t="str">
        <f>VLOOKUP(A1208,'Fichier FI (en entrée)'!B:AH,8,0)</f>
        <v>En Terminale</v>
      </c>
      <c r="O1208" t="b">
        <f>AND(C1208&gt;Synthèse!B$8,C1208&lt;Synthèse!B$10,NOT(Y1208))</f>
        <v>0</v>
      </c>
      <c r="Q1208" s="60">
        <f>ROUNDUP(C1208/(Synthèse!$B$4+Synthèse!$B$1)*8,0)</f>
        <v>1</v>
      </c>
      <c r="R1208" s="60">
        <f>IFERROR(VLOOKUP(A1208,'Evaluations (formulaire)'!A:P,6,0)+VLOOKUP(A1208,'Evaluations (formulaire)'!A:P,7,0),0)</f>
        <v>0</v>
      </c>
      <c r="S1208" s="60">
        <f>IFERROR(VLOOKUP(A1208,'Evaluations (formulaire)'!A:P,8,0),0)</f>
        <v>0</v>
      </c>
      <c r="T1208" s="60">
        <f>IF(AND(ISBLANK(P1208),Q1208&lt;=2),Synthèse!$B$41,IF(AND(ISBLANK(P1208),Q1208&gt;=7),Synthèse!$C$41,R1208+S1208))</f>
        <v>4.6511627906976744E-3</v>
      </c>
      <c r="U1208" s="60">
        <f t="shared" si="202"/>
        <v>16.104651162790699</v>
      </c>
      <c r="V1208" s="60">
        <f t="shared" si="203"/>
        <v>182</v>
      </c>
      <c r="X1208" s="26">
        <v>223</v>
      </c>
      <c r="Y1208" s="26" t="b">
        <f>IFERROR(VLOOKUP(A1208,'Calculs FA (auto)'!A:O,15,0),FALSE)</f>
        <v>0</v>
      </c>
      <c r="Z1208" s="26">
        <f>IFERROR(VLOOKUP(A1208,'Evaluations (formulaire)'!A:M,9,0),0)</f>
        <v>0</v>
      </c>
      <c r="AA1208" s="135" t="b">
        <v>1</v>
      </c>
      <c r="AB1208" s="135" t="b">
        <v>0</v>
      </c>
      <c r="AC1208" s="135" t="b">
        <f t="shared" si="204"/>
        <v>1</v>
      </c>
      <c r="AD1208" s="135" t="b">
        <f t="shared" si="205"/>
        <v>0</v>
      </c>
      <c r="AE1208" s="135" t="b">
        <f t="shared" si="206"/>
        <v>0</v>
      </c>
      <c r="AF1208" s="135" t="b">
        <f>AND(AC1208,$V1208&lt;=Synthèse!$B$44)</f>
        <v>1</v>
      </c>
      <c r="AG1208" s="135" t="b">
        <f>AND(AD1208,$V1208&lt;=Synthèse!$B$44)</f>
        <v>0</v>
      </c>
      <c r="AH1208" s="135" t="b">
        <f>AND(AE1208,$V1208&lt;=Synthèse!$B$44)</f>
        <v>0</v>
      </c>
      <c r="AI1208" s="137" t="b">
        <v>0</v>
      </c>
      <c r="AJ1208" s="137" t="b">
        <v>0</v>
      </c>
      <c r="AK1208" s="137" t="b">
        <f t="shared" si="207"/>
        <v>0</v>
      </c>
      <c r="AL1208" s="137" t="b">
        <f t="shared" si="208"/>
        <v>0</v>
      </c>
      <c r="AM1208" s="137" t="b">
        <f>AND(AK1208,$V1208&lt;=Synthèse!$B$44)</f>
        <v>0</v>
      </c>
      <c r="AN1208" s="137" t="b">
        <f>AND(AL1208,$V1208&lt;=Synthèse!$B$44)</f>
        <v>0</v>
      </c>
    </row>
    <row r="1209" spans="1:40">
      <c r="A1209" s="17">
        <v>639630</v>
      </c>
      <c r="B1209" t="str">
        <f ca="1">VLOOKUP(A1209,'Fichier FI (en entrée)'!B:AH,3,0)</f>
        <v>CJEJFQSFUT</v>
      </c>
      <c r="C1209">
        <f t="shared" si="198"/>
        <v>108</v>
      </c>
      <c r="D1209">
        <f t="shared" si="199"/>
        <v>17.07</v>
      </c>
      <c r="E1209" s="14" t="str">
        <f>VLOOKUP(A1209,'Fichier FI (en entrée)'!B:AH,2,0)</f>
        <v>EV</v>
      </c>
      <c r="F1209" s="14" t="b">
        <f t="shared" si="200"/>
        <v>1</v>
      </c>
      <c r="G1209" s="14" t="b">
        <f>IFERROR(VLOOKUP(A1209,'Calculs FA (auto)'!A:F,6,0),FALSE)</f>
        <v>0</v>
      </c>
      <c r="H1209" s="14" t="b">
        <f t="shared" si="201"/>
        <v>0</v>
      </c>
      <c r="I1209" s="16">
        <f>IFERROR(VLOOKUP(A1209,'Moyennes FI (en entrée)'!B:N,7,0),"")</f>
        <v>11.07</v>
      </c>
      <c r="J1209" s="16">
        <f>IFERROR(VLOOKUP(VLOOKUP(A1209,'Fichier FI (en entrée)'!B:AH,33,0),Modificateurs!A$2:B$5,2,0),0)</f>
        <v>3</v>
      </c>
      <c r="K1209" s="16">
        <f>IFERROR(VLOOKUP(VLOOKUP(A1209,'Redoub FI (en entrée)'!B:N,7,0),Modificateurs!A$8:B$11,2,0),0)</f>
        <v>0</v>
      </c>
      <c r="L1209" s="16">
        <f>IFERROR(VLOOKUP(M1209,Modificateurs!D$1:E$94,2,0),0)</f>
        <v>3</v>
      </c>
      <c r="M1209" t="str">
        <f>VLOOKUP(A1209,'Fichier FI (en entrée)'!B:AH,16,0)&amp;" "&amp;VLOOKUP(A1209,'Fichier FI (en entrée)'!B:AH,20,0)&amp;" "&amp;VLOOKUP(A1209,'Fichier FI (en entrée)'!B:AH,27,0)&amp;" "&amp;VLOOKUP(A1209,'Fichier FI (en entrée)'!B:AH,29,0)</f>
        <v xml:space="preserve">S Informatique et Sciences du numérique  </v>
      </c>
      <c r="N1209" t="str">
        <f>VLOOKUP(A1209,'Fichier FI (en entrée)'!B:AH,8,0)</f>
        <v>En Terminale</v>
      </c>
      <c r="O1209" t="b">
        <f>AND(C1209&gt;Synthèse!B$8,C1209&lt;Synthèse!B$10,NOT(Y1209))</f>
        <v>0</v>
      </c>
      <c r="Q1209" s="60">
        <f>ROUNDUP(C1209/(Synthèse!$B$4+Synthèse!$B$1)*8,0)</f>
        <v>1</v>
      </c>
      <c r="R1209" s="60">
        <f>IFERROR(VLOOKUP(A1209,'Evaluations (formulaire)'!A:P,6,0)+VLOOKUP(A1209,'Evaluations (formulaire)'!A:P,7,0),0)</f>
        <v>0</v>
      </c>
      <c r="S1209" s="60">
        <f>IFERROR(VLOOKUP(A1209,'Evaluations (formulaire)'!A:P,8,0),0)</f>
        <v>0</v>
      </c>
      <c r="T1209" s="60">
        <f>IF(AND(ISBLANK(P1209),Q1209&lt;=2),Synthèse!$B$41,IF(AND(ISBLANK(P1209),Q1209&gt;=7),Synthèse!$C$41,R1209+S1209))</f>
        <v>4.6511627906976744E-3</v>
      </c>
      <c r="U1209" s="60">
        <f t="shared" si="202"/>
        <v>17.074651162790698</v>
      </c>
      <c r="V1209" s="60">
        <f t="shared" si="203"/>
        <v>108</v>
      </c>
      <c r="X1209" s="26">
        <v>1635</v>
      </c>
      <c r="Y1209" s="26" t="b">
        <f>IFERROR(VLOOKUP(A1209,'Calculs FA (auto)'!A:O,15,0),FALSE)</f>
        <v>0</v>
      </c>
      <c r="Z1209" s="26">
        <f>IFERROR(VLOOKUP(A1209,'Evaluations (formulaire)'!A:M,9,0),0)</f>
        <v>0</v>
      </c>
      <c r="AA1209" s="135" t="b">
        <v>0</v>
      </c>
      <c r="AB1209" s="135" t="b">
        <v>1</v>
      </c>
      <c r="AC1209" s="135" t="b">
        <f t="shared" si="204"/>
        <v>0</v>
      </c>
      <c r="AD1209" s="135" t="b">
        <f t="shared" si="205"/>
        <v>1</v>
      </c>
      <c r="AE1209" s="135" t="b">
        <f t="shared" si="206"/>
        <v>0</v>
      </c>
      <c r="AF1209" s="135" t="b">
        <f>AND(AC1209,$V1209&lt;=Synthèse!$B$44)</f>
        <v>0</v>
      </c>
      <c r="AG1209" s="135" t="b">
        <f>AND(AD1209,$V1209&lt;=Synthèse!$B$44)</f>
        <v>1</v>
      </c>
      <c r="AH1209" s="135" t="b">
        <f>AND(AE1209,$V1209&lt;=Synthèse!$B$44)</f>
        <v>0</v>
      </c>
      <c r="AI1209" s="137" t="b">
        <v>1</v>
      </c>
      <c r="AJ1209" s="137" t="b">
        <v>0</v>
      </c>
      <c r="AK1209" s="137" t="b">
        <f t="shared" si="207"/>
        <v>1</v>
      </c>
      <c r="AL1209" s="137" t="b">
        <f t="shared" si="208"/>
        <v>0</v>
      </c>
      <c r="AM1209" s="137" t="b">
        <f>AND(AK1209,$V1209&lt;=Synthèse!$B$44)</f>
        <v>1</v>
      </c>
      <c r="AN1209" s="137" t="b">
        <f>AND(AL1209,$V1209&lt;=Synthèse!$B$44)</f>
        <v>0</v>
      </c>
    </row>
    <row r="1210" spans="1:40">
      <c r="A1210" s="17">
        <v>639664</v>
      </c>
      <c r="B1210" t="str">
        <f ca="1">VLOOKUP(A1210,'Fichier FI (en entrée)'!B:AH,3,0)</f>
        <v>EHSYRRKYCN</v>
      </c>
      <c r="C1210">
        <f t="shared" si="198"/>
        <v>228</v>
      </c>
      <c r="D1210">
        <f t="shared" si="199"/>
        <v>15.56</v>
      </c>
      <c r="E1210" s="14" t="str">
        <f>VLOOKUP(A1210,'Fichier FI (en entrée)'!B:AH,2,0)</f>
        <v>EV</v>
      </c>
      <c r="F1210" s="14" t="b">
        <f t="shared" si="200"/>
        <v>1</v>
      </c>
      <c r="G1210" s="14" t="b">
        <f>IFERROR(VLOOKUP(A1210,'Calculs FA (auto)'!A:F,6,0),FALSE)</f>
        <v>0</v>
      </c>
      <c r="H1210" s="14" t="b">
        <f t="shared" si="201"/>
        <v>0</v>
      </c>
      <c r="I1210" s="16">
        <f>IFERROR(VLOOKUP(A1210,'Moyennes FI (en entrée)'!B:N,7,0),"")</f>
        <v>9.56</v>
      </c>
      <c r="J1210" s="16">
        <f>IFERROR(VLOOKUP(VLOOKUP(A1210,'Fichier FI (en entrée)'!B:AH,33,0),Modificateurs!A$2:B$5,2,0),0)</f>
        <v>3</v>
      </c>
      <c r="K1210" s="16">
        <f>IFERROR(VLOOKUP(VLOOKUP(A1210,'Redoub FI (en entrée)'!B:N,7,0),Modificateurs!A$8:B$11,2,0),0)</f>
        <v>0</v>
      </c>
      <c r="L1210" s="16">
        <f>IFERROR(VLOOKUP(M1210,Modificateurs!D$1:E$94,2,0),0)</f>
        <v>3</v>
      </c>
      <c r="M1210" t="str">
        <f>VLOOKUP(A1210,'Fichier FI (en entrée)'!B:AH,16,0)&amp;" "&amp;VLOOKUP(A1210,'Fichier FI (en entrée)'!B:AH,20,0)&amp;" "&amp;VLOOKUP(A1210,'Fichier FI (en entrée)'!B:AH,27,0)&amp;" "&amp;VLOOKUP(A1210,'Fichier FI (en entrée)'!B:AH,29,0)</f>
        <v xml:space="preserve">S Informatique et Sciences du numérique  </v>
      </c>
      <c r="N1210" t="str">
        <f>VLOOKUP(A1210,'Fichier FI (en entrée)'!B:AH,8,0)</f>
        <v>En Terminale</v>
      </c>
      <c r="O1210" t="b">
        <f>AND(C1210&gt;Synthèse!B$8,C1210&lt;Synthèse!B$10,NOT(Y1210))</f>
        <v>0</v>
      </c>
      <c r="P1210" t="s">
        <v>2264</v>
      </c>
      <c r="Q1210" s="60">
        <f>ROUNDUP(C1210/(Synthèse!$B$4+Synthèse!$B$1)*8,0)</f>
        <v>2</v>
      </c>
      <c r="R1210" s="60">
        <f>IFERROR(VLOOKUP(A1210,'Evaluations (formulaire)'!A:P,6,0)+VLOOKUP(A1210,'Evaluations (formulaire)'!A:P,7,0),0)</f>
        <v>0</v>
      </c>
      <c r="S1210" s="60">
        <f>IFERROR(VLOOKUP(A1210,'Evaluations (formulaire)'!A:P,8,0),0)</f>
        <v>0</v>
      </c>
      <c r="T1210" s="60">
        <f>IF(AND(ISBLANK(P1210),Q1210&lt;=2),Synthèse!$B$41,IF(AND(ISBLANK(P1210),Q1210&gt;=7),Synthèse!$C$41,R1210+S1210))</f>
        <v>0</v>
      </c>
      <c r="U1210" s="60">
        <f t="shared" si="202"/>
        <v>15.56</v>
      </c>
      <c r="V1210" s="60">
        <f t="shared" si="203"/>
        <v>228</v>
      </c>
      <c r="X1210" s="26">
        <v>220</v>
      </c>
      <c r="Y1210" s="26" t="b">
        <f>IFERROR(VLOOKUP(A1210,'Calculs FA (auto)'!A:O,15,0),FALSE)</f>
        <v>0</v>
      </c>
      <c r="Z1210" s="26">
        <f>IFERROR(VLOOKUP(A1210,'Evaluations (formulaire)'!A:M,9,0),0)</f>
        <v>0</v>
      </c>
      <c r="AA1210" s="135" t="b">
        <v>1</v>
      </c>
      <c r="AB1210" s="135" t="b">
        <v>0</v>
      </c>
      <c r="AC1210" s="135" t="b">
        <f t="shared" si="204"/>
        <v>1</v>
      </c>
      <c r="AD1210" s="135" t="b">
        <f t="shared" si="205"/>
        <v>0</v>
      </c>
      <c r="AE1210" s="135" t="b">
        <f t="shared" si="206"/>
        <v>0</v>
      </c>
      <c r="AF1210" s="135" t="b">
        <f>AND(AC1210,$V1210&lt;=Synthèse!$B$44)</f>
        <v>1</v>
      </c>
      <c r="AG1210" s="135" t="b">
        <f>AND(AD1210,$V1210&lt;=Synthèse!$B$44)</f>
        <v>0</v>
      </c>
      <c r="AH1210" s="135" t="b">
        <f>AND(AE1210,$V1210&lt;=Synthèse!$B$44)</f>
        <v>0</v>
      </c>
      <c r="AI1210" s="137" t="b">
        <v>0</v>
      </c>
      <c r="AJ1210" s="137" t="b">
        <v>1</v>
      </c>
      <c r="AK1210" s="137" t="b">
        <f t="shared" si="207"/>
        <v>0</v>
      </c>
      <c r="AL1210" s="137" t="b">
        <f t="shared" si="208"/>
        <v>1</v>
      </c>
      <c r="AM1210" s="137" t="b">
        <f>AND(AK1210,$V1210&lt;=Synthèse!$B$44)</f>
        <v>0</v>
      </c>
      <c r="AN1210" s="137" t="b">
        <f>AND(AL1210,$V1210&lt;=Synthèse!$B$44)</f>
        <v>1</v>
      </c>
    </row>
    <row r="1211" spans="1:40">
      <c r="A1211" s="17">
        <v>639696</v>
      </c>
      <c r="B1211" t="str">
        <f ca="1">VLOOKUP(A1211,'Fichier FI (en entrée)'!B:AH,3,0)</f>
        <v>XKHEFKKALT</v>
      </c>
      <c r="C1211">
        <f t="shared" si="198"/>
        <v>412</v>
      </c>
      <c r="D1211">
        <f t="shared" si="199"/>
        <v>14.01</v>
      </c>
      <c r="E1211" s="14" t="str">
        <f>VLOOKUP(A1211,'Fichier FI (en entrée)'!B:AH,2,0)</f>
        <v>EV</v>
      </c>
      <c r="F1211" s="14" t="b">
        <f t="shared" si="200"/>
        <v>1</v>
      </c>
      <c r="G1211" s="14" t="b">
        <f>IFERROR(VLOOKUP(A1211,'Calculs FA (auto)'!A:F,6,0),FALSE)</f>
        <v>1</v>
      </c>
      <c r="H1211" s="14" t="b">
        <f t="shared" si="201"/>
        <v>1</v>
      </c>
      <c r="I1211" s="16">
        <f>IFERROR(VLOOKUP(A1211,'Moyennes FI (en entrée)'!B:N,7,0),"")</f>
        <v>10.01</v>
      </c>
      <c r="J1211" s="16">
        <f>IFERROR(VLOOKUP(VLOOKUP(A1211,'Fichier FI (en entrée)'!B:AH,33,0),Modificateurs!A$2:B$5,2,0),0)</f>
        <v>1</v>
      </c>
      <c r="K1211" s="16">
        <f>IFERROR(VLOOKUP(VLOOKUP(A1211,'Redoub FI (en entrée)'!B:N,7,0),Modificateurs!A$8:B$11,2,0),0)</f>
        <v>0</v>
      </c>
      <c r="L1211" s="16">
        <f>IFERROR(VLOOKUP(M1211,Modificateurs!D$1:E$94,2,0),0)</f>
        <v>3</v>
      </c>
      <c r="M1211" t="str">
        <f>VLOOKUP(A1211,'Fichier FI (en entrée)'!B:AH,16,0)&amp;" "&amp;VLOOKUP(A1211,'Fichier FI (en entrée)'!B:AH,20,0)&amp;" "&amp;VLOOKUP(A1211,'Fichier FI (en entrée)'!B:AH,27,0)&amp;" "&amp;VLOOKUP(A1211,'Fichier FI (en entrée)'!B:AH,29,0)</f>
        <v xml:space="preserve">S Informatique et Sciences du numérique  </v>
      </c>
      <c r="N1211" t="str">
        <f>VLOOKUP(A1211,'Fichier FI (en entrée)'!B:AH,8,0)</f>
        <v>En Terminale</v>
      </c>
      <c r="O1211" t="b">
        <f>AND(C1211&gt;Synthèse!B$8,C1211&lt;Synthèse!B$10,NOT(Y1211))</f>
        <v>0</v>
      </c>
      <c r="Q1211" s="60">
        <f>ROUNDUP(C1211/(Synthèse!$B$4+Synthèse!$B$1)*8,0)</f>
        <v>2</v>
      </c>
      <c r="R1211" s="60">
        <f>IFERROR(VLOOKUP(A1211,'Evaluations (formulaire)'!A:P,6,0)+VLOOKUP(A1211,'Evaluations (formulaire)'!A:P,7,0),0)</f>
        <v>0</v>
      </c>
      <c r="S1211" s="60">
        <f>IFERROR(VLOOKUP(A1211,'Evaluations (formulaire)'!A:P,8,0),0)</f>
        <v>0</v>
      </c>
      <c r="T1211" s="60">
        <f>IF(AND(ISBLANK(P1211),Q1211&lt;=2),Synthèse!$B$41,IF(AND(ISBLANK(P1211),Q1211&gt;=7),Synthèse!$C$41,R1211+S1211))</f>
        <v>4.6511627906976744E-3</v>
      </c>
      <c r="U1211" s="60">
        <f t="shared" si="202"/>
        <v>14.014651162790697</v>
      </c>
      <c r="V1211" s="60">
        <f t="shared" si="203"/>
        <v>412</v>
      </c>
      <c r="X1211" s="26">
        <v>1619</v>
      </c>
      <c r="Y1211" s="26" t="b">
        <f>IFERROR(VLOOKUP(A1211,'Calculs FA (auto)'!A:O,15,0),FALSE)</f>
        <v>0</v>
      </c>
      <c r="Z1211" s="26">
        <f>IFERROR(VLOOKUP(A1211,'Evaluations (formulaire)'!A:M,9,0),0)</f>
        <v>0</v>
      </c>
      <c r="AA1211" s="135" t="b">
        <v>0</v>
      </c>
      <c r="AB1211" s="135" t="b">
        <v>1</v>
      </c>
      <c r="AC1211" s="135" t="b">
        <f t="shared" si="204"/>
        <v>0</v>
      </c>
      <c r="AD1211" s="135" t="b">
        <f t="shared" si="205"/>
        <v>1</v>
      </c>
      <c r="AE1211" s="135" t="b">
        <f t="shared" si="206"/>
        <v>0</v>
      </c>
      <c r="AF1211" s="135" t="b">
        <f>AND(AC1211,$V1211&lt;=Synthèse!$B$44)</f>
        <v>0</v>
      </c>
      <c r="AG1211" s="135" t="b">
        <f>AND(AD1211,$V1211&lt;=Synthèse!$B$44)</f>
        <v>1</v>
      </c>
      <c r="AH1211" s="135" t="b">
        <f>AND(AE1211,$V1211&lt;=Synthèse!$B$44)</f>
        <v>0</v>
      </c>
      <c r="AI1211" s="137" t="b">
        <v>0</v>
      </c>
      <c r="AJ1211" s="137" t="b">
        <v>0</v>
      </c>
      <c r="AK1211" s="137" t="b">
        <f t="shared" si="207"/>
        <v>0</v>
      </c>
      <c r="AL1211" s="137" t="b">
        <f t="shared" si="208"/>
        <v>0</v>
      </c>
      <c r="AM1211" s="137" t="b">
        <f>AND(AK1211,$V1211&lt;=Synthèse!$B$44)</f>
        <v>0</v>
      </c>
      <c r="AN1211" s="137" t="b">
        <f>AND(AL1211,$V1211&lt;=Synthèse!$B$44)</f>
        <v>0</v>
      </c>
    </row>
    <row r="1212" spans="1:40">
      <c r="A1212" s="17">
        <v>639871</v>
      </c>
      <c r="B1212" t="str">
        <f ca="1">VLOOKUP(A1212,'Fichier FI (en entrée)'!B:AH,3,0)</f>
        <v>AHEISCNSDZ</v>
      </c>
      <c r="C1212">
        <f t="shared" si="198"/>
        <v>2097</v>
      </c>
      <c r="D1212">
        <f t="shared" si="199"/>
        <v>-100</v>
      </c>
      <c r="E1212" s="14" t="str">
        <f>VLOOKUP(A1212,'Fichier FI (en entrée)'!B:AH,2,0)</f>
        <v>ENV</v>
      </c>
      <c r="F1212" s="14" t="b">
        <f t="shared" si="200"/>
        <v>0</v>
      </c>
      <c r="G1212" s="14" t="b">
        <f>IFERROR(VLOOKUP(A1212,'Calculs FA (auto)'!A:F,6,0),FALSE)</f>
        <v>0</v>
      </c>
      <c r="H1212" s="14" t="b">
        <f t="shared" si="201"/>
        <v>0</v>
      </c>
      <c r="I1212" s="16" t="str">
        <f>IFERROR(VLOOKUP(A1212,'Moyennes FI (en entrée)'!B:N,7,0),"")</f>
        <v/>
      </c>
      <c r="J1212" s="16">
        <f>IFERROR(VLOOKUP(VLOOKUP(A1212,'Fichier FI (en entrée)'!B:AH,33,0),Modificateurs!A$2:B$5,2,0),0)</f>
        <v>3</v>
      </c>
      <c r="K1212" s="16">
        <f>IFERROR(VLOOKUP(VLOOKUP(A1212,'Redoub FI (en entrée)'!B:N,7,0),Modificateurs!A$8:B$11,2,0),0)</f>
        <v>0</v>
      </c>
      <c r="L1212" s="16">
        <f>IFERROR(VLOOKUP(M1212,Modificateurs!D$1:E$94,2,0),0)</f>
        <v>-12</v>
      </c>
      <c r="M1212" t="str">
        <f>VLOOKUP(A1212,'Fichier FI (en entrée)'!B:AH,16,0)&amp;" "&amp;VLOOKUP(A1212,'Fichier FI (en entrée)'!B:AH,20,0)&amp;" "&amp;VLOOKUP(A1212,'Fichier FI (en entrée)'!B:AH,27,0)&amp;" "&amp;VLOOKUP(A1212,'Fichier FI (en entrée)'!B:AH,29,0)</f>
        <v xml:space="preserve">P Electrotechnique, énergie, équipements communicants  </v>
      </c>
      <c r="N1212" t="str">
        <f>VLOOKUP(A1212,'Fichier FI (en entrée)'!B:AH,8,0)</f>
        <v>En Terminale</v>
      </c>
      <c r="O1212" t="b">
        <f>AND(C1212&gt;Synthèse!B$8,C1212&lt;Synthèse!B$10,NOT(Y1212))</f>
        <v>0</v>
      </c>
      <c r="Q1212" s="60">
        <f>ROUNDUP(C1212/(Synthèse!$B$4+Synthèse!$B$1)*8,0)</f>
        <v>10</v>
      </c>
      <c r="R1212" s="60">
        <f>IFERROR(VLOOKUP(A1212,'Evaluations (formulaire)'!A:P,6,0)+VLOOKUP(A1212,'Evaluations (formulaire)'!A:P,7,0),0)</f>
        <v>0</v>
      </c>
      <c r="S1212" s="60">
        <f>IFERROR(VLOOKUP(A1212,'Evaluations (formulaire)'!A:P,8,0),0)</f>
        <v>0</v>
      </c>
      <c r="T1212" s="60">
        <f>IF(AND(ISBLANK(P1212),Q1212&lt;=2),Synthèse!$B$41,IF(AND(ISBLANK(P1212),Q1212&gt;=7),Synthèse!$C$41,R1212+S1212))</f>
        <v>4.6296296296296294E-3</v>
      </c>
      <c r="U1212" s="60">
        <f t="shared" si="202"/>
        <v>-99.995370370370367</v>
      </c>
      <c r="V1212" s="60">
        <f t="shared" si="203"/>
        <v>1983</v>
      </c>
      <c r="X1212" s="26">
        <v>282</v>
      </c>
      <c r="Y1212" s="26" t="b">
        <f>IFERROR(VLOOKUP(A1212,'Calculs FA (auto)'!A:O,15,0),FALSE)</f>
        <v>0</v>
      </c>
      <c r="Z1212" s="26">
        <f>IFERROR(VLOOKUP(A1212,'Evaluations (formulaire)'!A:M,9,0),0)</f>
        <v>0</v>
      </c>
      <c r="AA1212" s="135" t="b">
        <v>0</v>
      </c>
      <c r="AB1212" s="135" t="b">
        <v>1</v>
      </c>
      <c r="AC1212" s="135" t="b">
        <f t="shared" si="204"/>
        <v>0</v>
      </c>
      <c r="AD1212" s="135" t="b">
        <f t="shared" si="205"/>
        <v>0</v>
      </c>
      <c r="AE1212" s="135" t="b">
        <f t="shared" si="206"/>
        <v>0</v>
      </c>
      <c r="AF1212" s="135" t="b">
        <f>AND(AC1212,$V1212&lt;=Synthèse!$B$44)</f>
        <v>0</v>
      </c>
      <c r="AG1212" s="135" t="b">
        <f>AND(AD1212,$V1212&lt;=Synthèse!$B$44)</f>
        <v>0</v>
      </c>
      <c r="AH1212" s="135" t="b">
        <f>AND(AE1212,$V1212&lt;=Synthèse!$B$44)</f>
        <v>0</v>
      </c>
      <c r="AI1212" s="137" t="b">
        <v>0</v>
      </c>
      <c r="AJ1212" s="137" t="b">
        <v>0</v>
      </c>
      <c r="AK1212" s="137" t="b">
        <f t="shared" si="207"/>
        <v>0</v>
      </c>
      <c r="AL1212" s="137" t="b">
        <f t="shared" si="208"/>
        <v>0</v>
      </c>
      <c r="AM1212" s="137" t="b">
        <f>AND(AK1212,$V1212&lt;=Synthèse!$B$44)</f>
        <v>0</v>
      </c>
      <c r="AN1212" s="137" t="b">
        <f>AND(AL1212,$V1212&lt;=Synthèse!$B$44)</f>
        <v>0</v>
      </c>
    </row>
    <row r="1213" spans="1:40">
      <c r="A1213" s="17">
        <v>640487</v>
      </c>
      <c r="B1213" t="str">
        <f ca="1">VLOOKUP(A1213,'Fichier FI (en entrée)'!B:AH,3,0)</f>
        <v>SNUAJLLWHA</v>
      </c>
      <c r="C1213">
        <f t="shared" si="198"/>
        <v>2097</v>
      </c>
      <c r="D1213">
        <f t="shared" si="199"/>
        <v>-100</v>
      </c>
      <c r="E1213" s="14" t="str">
        <f>VLOOKUP(A1213,'Fichier FI (en entrée)'!B:AH,2,0)</f>
        <v>ENV</v>
      </c>
      <c r="F1213" s="14" t="b">
        <f t="shared" si="200"/>
        <v>0</v>
      </c>
      <c r="G1213" s="14" t="b">
        <f>IFERROR(VLOOKUP(A1213,'Calculs FA (auto)'!A:F,6,0),FALSE)</f>
        <v>0</v>
      </c>
      <c r="H1213" s="14" t="b">
        <f t="shared" si="201"/>
        <v>0</v>
      </c>
      <c r="I1213" s="16" t="str">
        <f>IFERROR(VLOOKUP(A1213,'Moyennes FI (en entrée)'!B:N,7,0),"")</f>
        <v/>
      </c>
      <c r="J1213" s="16">
        <f>IFERROR(VLOOKUP(VLOOKUP(A1213,'Fichier FI (en entrée)'!B:AH,33,0),Modificateurs!A$2:B$5,2,0),0)</f>
        <v>0</v>
      </c>
      <c r="K1213" s="16">
        <f>IFERROR(VLOOKUP(VLOOKUP(A1213,'Redoub FI (en entrée)'!B:N,7,0),Modificateurs!A$8:B$11,2,0),0)</f>
        <v>0</v>
      </c>
      <c r="L1213" s="16">
        <f>IFERROR(VLOOKUP(M1213,Modificateurs!D$1:E$94,2,0),0)</f>
        <v>2</v>
      </c>
      <c r="M1213" t="str">
        <f>VLOOKUP(A1213,'Fichier FI (en entrée)'!B:AH,16,0)&amp;" "&amp;VLOOKUP(A1213,'Fichier FI (en entrée)'!B:AH,20,0)&amp;" "&amp;VLOOKUP(A1213,'Fichier FI (en entrée)'!B:AH,27,0)&amp;" "&amp;VLOOKUP(A1213,'Fichier FI (en entrée)'!B:AH,29,0)</f>
        <v xml:space="preserve">S Physique-chimie  </v>
      </c>
      <c r="N1213" t="str">
        <f>VLOOKUP(A1213,'Fichier FI (en entrée)'!B:AH,8,0)</f>
        <v>En Terminale</v>
      </c>
      <c r="O1213" t="b">
        <f>AND(C1213&gt;Synthèse!B$8,C1213&lt;Synthèse!B$10,NOT(Y1213))</f>
        <v>0</v>
      </c>
      <c r="Q1213" s="60">
        <f>ROUNDUP(C1213/(Synthèse!$B$4+Synthèse!$B$1)*8,0)</f>
        <v>10</v>
      </c>
      <c r="R1213" s="60">
        <f>IFERROR(VLOOKUP(A1213,'Evaluations (formulaire)'!A:P,6,0)+VLOOKUP(A1213,'Evaluations (formulaire)'!A:P,7,0),0)</f>
        <v>0</v>
      </c>
      <c r="S1213" s="60">
        <f>IFERROR(VLOOKUP(A1213,'Evaluations (formulaire)'!A:P,8,0),0)</f>
        <v>0</v>
      </c>
      <c r="T1213" s="60">
        <f>IF(AND(ISBLANK(P1213),Q1213&lt;=2),Synthèse!$B$41,IF(AND(ISBLANK(P1213),Q1213&gt;=7),Synthèse!$C$41,R1213+S1213))</f>
        <v>4.6296296296296294E-3</v>
      </c>
      <c r="U1213" s="60">
        <f t="shared" si="202"/>
        <v>-99.995370370370367</v>
      </c>
      <c r="V1213" s="60">
        <f t="shared" si="203"/>
        <v>1983</v>
      </c>
      <c r="X1213" s="26">
        <v>1803</v>
      </c>
      <c r="Y1213" s="26" t="b">
        <f>IFERROR(VLOOKUP(A1213,'Calculs FA (auto)'!A:O,15,0),FALSE)</f>
        <v>0</v>
      </c>
      <c r="Z1213" s="26">
        <f>IFERROR(VLOOKUP(A1213,'Evaluations (formulaire)'!A:M,9,0),0)</f>
        <v>0</v>
      </c>
      <c r="AA1213" s="135" t="b">
        <v>1</v>
      </c>
      <c r="AB1213" s="135" t="b">
        <v>0</v>
      </c>
      <c r="AC1213" s="135" t="b">
        <f t="shared" si="204"/>
        <v>0</v>
      </c>
      <c r="AD1213" s="135" t="b">
        <f t="shared" si="205"/>
        <v>0</v>
      </c>
      <c r="AE1213" s="135" t="b">
        <f t="shared" si="206"/>
        <v>0</v>
      </c>
      <c r="AF1213" s="135" t="b">
        <f>AND(AC1213,$V1213&lt;=Synthèse!$B$44)</f>
        <v>0</v>
      </c>
      <c r="AG1213" s="135" t="b">
        <f>AND(AD1213,$V1213&lt;=Synthèse!$B$44)</f>
        <v>0</v>
      </c>
      <c r="AH1213" s="135" t="b">
        <f>AND(AE1213,$V1213&lt;=Synthèse!$B$44)</f>
        <v>0</v>
      </c>
      <c r="AI1213" s="137" t="b">
        <v>0</v>
      </c>
      <c r="AJ1213" s="137" t="b">
        <v>1</v>
      </c>
      <c r="AK1213" s="137" t="b">
        <f t="shared" si="207"/>
        <v>0</v>
      </c>
      <c r="AL1213" s="137" t="b">
        <f t="shared" si="208"/>
        <v>0</v>
      </c>
      <c r="AM1213" s="137" t="b">
        <f>AND(AK1213,$V1213&lt;=Synthèse!$B$44)</f>
        <v>0</v>
      </c>
      <c r="AN1213" s="137" t="b">
        <f>AND(AL1213,$V1213&lt;=Synthèse!$B$44)</f>
        <v>0</v>
      </c>
    </row>
    <row r="1214" spans="1:40">
      <c r="A1214" s="17">
        <v>642471</v>
      </c>
      <c r="B1214" t="str">
        <f ca="1">VLOOKUP(A1214,'Fichier FI (en entrée)'!B:AH,3,0)</f>
        <v>KEXLKFKERY</v>
      </c>
      <c r="C1214">
        <f t="shared" si="198"/>
        <v>662</v>
      </c>
      <c r="D1214">
        <f t="shared" si="199"/>
        <v>12.47</v>
      </c>
      <c r="E1214" s="14" t="str">
        <f>VLOOKUP(A1214,'Fichier FI (en entrée)'!B:AH,2,0)</f>
        <v>EV</v>
      </c>
      <c r="F1214" s="14" t="b">
        <f t="shared" si="200"/>
        <v>1</v>
      </c>
      <c r="G1214" s="14" t="b">
        <f>IFERROR(VLOOKUP(A1214,'Calculs FA (auto)'!A:F,6,0),FALSE)</f>
        <v>0</v>
      </c>
      <c r="H1214" s="14" t="b">
        <f t="shared" si="201"/>
        <v>0</v>
      </c>
      <c r="I1214" s="16">
        <f>IFERROR(VLOOKUP(A1214,'Moyennes FI (en entrée)'!B:N,7,0),"")</f>
        <v>10.47</v>
      </c>
      <c r="J1214" s="16">
        <f>IFERROR(VLOOKUP(VLOOKUP(A1214,'Fichier FI (en entrée)'!B:AH,33,0),Modificateurs!A$2:B$5,2,0),0)</f>
        <v>0</v>
      </c>
      <c r="K1214" s="16">
        <f>IFERROR(VLOOKUP(VLOOKUP(A1214,'Redoub FI (en entrée)'!B:N,7,0),Modificateurs!A$8:B$11,2,0),0)</f>
        <v>0</v>
      </c>
      <c r="L1214" s="16">
        <f>IFERROR(VLOOKUP(M1214,Modificateurs!D$1:E$94,2,0),0)</f>
        <v>2</v>
      </c>
      <c r="M1214" t="str">
        <f>VLOOKUP(A1214,'Fichier FI (en entrée)'!B:AH,16,0)&amp;" "&amp;VLOOKUP(A1214,'Fichier FI (en entrée)'!B:AH,20,0)&amp;" "&amp;VLOOKUP(A1214,'Fichier FI (en entrée)'!B:AH,27,0)&amp;" "&amp;VLOOKUP(A1214,'Fichier FI (en entrée)'!B:AH,29,0)</f>
        <v xml:space="preserve">STI2D Système informatique et numérique  </v>
      </c>
      <c r="N1214" t="str">
        <f>VLOOKUP(A1214,'Fichier FI (en entrée)'!B:AH,8,0)</f>
        <v>En Terminale</v>
      </c>
      <c r="O1214" t="b">
        <f>AND(C1214&gt;Synthèse!B$8,C1214&lt;Synthèse!B$10,NOT(Y1214))</f>
        <v>1</v>
      </c>
      <c r="P1214" t="s">
        <v>84</v>
      </c>
      <c r="Q1214" s="60">
        <f>ROUNDUP(C1214/(Synthèse!$B$4+Synthèse!$B$1)*8,0)</f>
        <v>4</v>
      </c>
      <c r="R1214" s="60">
        <f>IFERROR(VLOOKUP(A1214,'Evaluations (formulaire)'!A:P,6,0)+VLOOKUP(A1214,'Evaluations (formulaire)'!A:P,7,0),0)</f>
        <v>0</v>
      </c>
      <c r="S1214" s="60">
        <f>IFERROR(VLOOKUP(A1214,'Evaluations (formulaire)'!A:P,8,0),0)</f>
        <v>0</v>
      </c>
      <c r="T1214" s="60">
        <f>IF(AND(ISBLANK(P1214),Q1214&lt;=2),Synthèse!$B$41,IF(AND(ISBLANK(P1214),Q1214&gt;=7),Synthèse!$C$41,R1214+S1214))</f>
        <v>0</v>
      </c>
      <c r="U1214" s="60">
        <f t="shared" si="202"/>
        <v>12.47</v>
      </c>
      <c r="V1214" s="60">
        <f t="shared" si="203"/>
        <v>662</v>
      </c>
      <c r="X1214" s="26">
        <v>1858</v>
      </c>
      <c r="Y1214" s="26" t="b">
        <f>IFERROR(VLOOKUP(A1214,'Calculs FA (auto)'!A:O,15,0),FALSE)</f>
        <v>0</v>
      </c>
      <c r="Z1214" s="26">
        <f>IFERROR(VLOOKUP(A1214,'Evaluations (formulaire)'!A:M,9,0),0)</f>
        <v>0</v>
      </c>
      <c r="AA1214" s="135" t="b">
        <v>0</v>
      </c>
      <c r="AB1214" s="135" t="b">
        <v>1</v>
      </c>
      <c r="AC1214" s="135" t="b">
        <f t="shared" si="204"/>
        <v>0</v>
      </c>
      <c r="AD1214" s="135" t="b">
        <f t="shared" si="205"/>
        <v>1</v>
      </c>
      <c r="AE1214" s="135" t="b">
        <f t="shared" si="206"/>
        <v>0</v>
      </c>
      <c r="AF1214" s="135" t="b">
        <f>AND(AC1214,$V1214&lt;=Synthèse!$B$44)</f>
        <v>0</v>
      </c>
      <c r="AG1214" s="135" t="b">
        <f>AND(AD1214,$V1214&lt;=Synthèse!$B$44)</f>
        <v>1</v>
      </c>
      <c r="AH1214" s="135" t="b">
        <f>AND(AE1214,$V1214&lt;=Synthèse!$B$44)</f>
        <v>0</v>
      </c>
      <c r="AI1214" s="137" t="b">
        <v>0</v>
      </c>
      <c r="AJ1214" s="137" t="b">
        <v>0</v>
      </c>
      <c r="AK1214" s="137" t="b">
        <f t="shared" si="207"/>
        <v>0</v>
      </c>
      <c r="AL1214" s="137" t="b">
        <f t="shared" si="208"/>
        <v>0</v>
      </c>
      <c r="AM1214" s="137" t="b">
        <f>AND(AK1214,$V1214&lt;=Synthèse!$B$44)</f>
        <v>0</v>
      </c>
      <c r="AN1214" s="137" t="b">
        <f>AND(AL1214,$V1214&lt;=Synthèse!$B$44)</f>
        <v>0</v>
      </c>
    </row>
    <row r="1215" spans="1:40">
      <c r="A1215" s="17">
        <v>642704</v>
      </c>
      <c r="B1215" t="str">
        <f ca="1">VLOOKUP(A1215,'Fichier FI (en entrée)'!B:AH,3,0)</f>
        <v>AOPPYETZLD</v>
      </c>
      <c r="C1215">
        <f t="shared" si="198"/>
        <v>982</v>
      </c>
      <c r="D1215">
        <f t="shared" si="199"/>
        <v>10.44</v>
      </c>
      <c r="E1215" s="14" t="str">
        <f>VLOOKUP(A1215,'Fichier FI (en entrée)'!B:AH,2,0)</f>
        <v>EV</v>
      </c>
      <c r="F1215" s="14" t="b">
        <f t="shared" si="200"/>
        <v>1</v>
      </c>
      <c r="G1215" s="14" t="b">
        <f>IFERROR(VLOOKUP(A1215,'Calculs FA (auto)'!A:F,6,0),FALSE)</f>
        <v>0</v>
      </c>
      <c r="H1215" s="14" t="b">
        <f t="shared" si="201"/>
        <v>0</v>
      </c>
      <c r="I1215" s="16">
        <f>IFERROR(VLOOKUP(A1215,'Moyennes FI (en entrée)'!B:N,7,0),"")</f>
        <v>8.44</v>
      </c>
      <c r="J1215" s="16">
        <f>IFERROR(VLOOKUP(VLOOKUP(A1215,'Fichier FI (en entrée)'!B:AH,33,0),Modificateurs!A$2:B$5,2,0),0)</f>
        <v>0</v>
      </c>
      <c r="K1215" s="16">
        <f>IFERROR(VLOOKUP(VLOOKUP(A1215,'Redoub FI (en entrée)'!B:N,7,0),Modificateurs!A$8:B$11,2,0),0)</f>
        <v>0</v>
      </c>
      <c r="L1215" s="16">
        <f>IFERROR(VLOOKUP(M1215,Modificateurs!D$1:E$94,2,0),0)</f>
        <v>2</v>
      </c>
      <c r="M1215" t="str">
        <f>VLOOKUP(A1215,'Fichier FI (en entrée)'!B:AH,16,0)&amp;" "&amp;VLOOKUP(A1215,'Fichier FI (en entrée)'!B:AH,20,0)&amp;" "&amp;VLOOKUP(A1215,'Fichier FI (en entrée)'!B:AH,27,0)&amp;" "&amp;VLOOKUP(A1215,'Fichier FI (en entrée)'!B:AH,29,0)</f>
        <v xml:space="preserve">S Mathématiques  </v>
      </c>
      <c r="N1215" t="str">
        <f>VLOOKUP(A1215,'Fichier FI (en entrée)'!B:AH,8,0)</f>
        <v>En Terminale</v>
      </c>
      <c r="O1215" t="b">
        <f>AND(C1215&gt;Synthèse!B$8,C1215&lt;Synthèse!B$10,NOT(Y1215))</f>
        <v>1</v>
      </c>
      <c r="P1215" t="s">
        <v>2262</v>
      </c>
      <c r="Q1215" s="60">
        <f>ROUNDUP(C1215/(Synthèse!$B$4+Synthèse!$B$1)*8,0)</f>
        <v>5</v>
      </c>
      <c r="R1215" s="60">
        <f>IFERROR(VLOOKUP(A1215,'Evaluations (formulaire)'!A:P,6,0)+VLOOKUP(A1215,'Evaluations (formulaire)'!A:P,7,0),0)</f>
        <v>0</v>
      </c>
      <c r="S1215" s="60">
        <f>IFERROR(VLOOKUP(A1215,'Evaluations (formulaire)'!A:P,8,0),0)</f>
        <v>0</v>
      </c>
      <c r="T1215" s="60">
        <f>IF(AND(ISBLANK(P1215),Q1215&lt;=2),Synthèse!$B$41,IF(AND(ISBLANK(P1215),Q1215&gt;=7),Synthèse!$C$41,R1215+S1215))</f>
        <v>0</v>
      </c>
      <c r="U1215" s="60">
        <f t="shared" si="202"/>
        <v>10.44</v>
      </c>
      <c r="V1215" s="60">
        <f t="shared" si="203"/>
        <v>982</v>
      </c>
      <c r="X1215" s="26">
        <v>1515</v>
      </c>
      <c r="Y1215" s="26" t="b">
        <f>IFERROR(VLOOKUP(A1215,'Calculs FA (auto)'!A:O,15,0),FALSE)</f>
        <v>0</v>
      </c>
      <c r="Z1215" s="26">
        <f>IFERROR(VLOOKUP(A1215,'Evaluations (formulaire)'!A:M,9,0),0)</f>
        <v>0</v>
      </c>
      <c r="AA1215" s="135" t="b">
        <v>1</v>
      </c>
      <c r="AB1215" s="135" t="b">
        <v>0</v>
      </c>
      <c r="AC1215" s="135" t="b">
        <f t="shared" si="204"/>
        <v>1</v>
      </c>
      <c r="AD1215" s="135" t="b">
        <f t="shared" si="205"/>
        <v>0</v>
      </c>
      <c r="AE1215" s="135" t="b">
        <f t="shared" si="206"/>
        <v>0</v>
      </c>
      <c r="AF1215" s="135" t="b">
        <f>AND(AC1215,$V1215&lt;=Synthèse!$B$44)</f>
        <v>0</v>
      </c>
      <c r="AG1215" s="135" t="b">
        <f>AND(AD1215,$V1215&lt;=Synthèse!$B$44)</f>
        <v>0</v>
      </c>
      <c r="AH1215" s="135" t="b">
        <f>AND(AE1215,$V1215&lt;=Synthèse!$B$44)</f>
        <v>0</v>
      </c>
      <c r="AI1215" s="137" t="b">
        <v>0</v>
      </c>
      <c r="AJ1215" s="137" t="b">
        <v>1</v>
      </c>
      <c r="AK1215" s="137" t="b">
        <f t="shared" si="207"/>
        <v>0</v>
      </c>
      <c r="AL1215" s="137" t="b">
        <f t="shared" si="208"/>
        <v>1</v>
      </c>
      <c r="AM1215" s="137" t="b">
        <f>AND(AK1215,$V1215&lt;=Synthèse!$B$44)</f>
        <v>0</v>
      </c>
      <c r="AN1215" s="137" t="b">
        <f>AND(AL1215,$V1215&lt;=Synthèse!$B$44)</f>
        <v>0</v>
      </c>
    </row>
    <row r="1216" spans="1:40">
      <c r="A1216" s="17">
        <v>642820</v>
      </c>
      <c r="B1216" t="str">
        <f ca="1">VLOOKUP(A1216,'Fichier FI (en entrée)'!B:AH,3,0)</f>
        <v>IAIEIIYHCN</v>
      </c>
      <c r="C1216">
        <f t="shared" si="198"/>
        <v>1637</v>
      </c>
      <c r="D1216">
        <f t="shared" si="199"/>
        <v>-3.1799999999999997</v>
      </c>
      <c r="E1216" s="14" t="str">
        <f>VLOOKUP(A1216,'Fichier FI (en entrée)'!B:AH,2,0)</f>
        <v>EV</v>
      </c>
      <c r="F1216" s="14" t="b">
        <f t="shared" si="200"/>
        <v>1</v>
      </c>
      <c r="G1216" s="14" t="b">
        <f>IFERROR(VLOOKUP(A1216,'Calculs FA (auto)'!A:F,6,0),FALSE)</f>
        <v>0</v>
      </c>
      <c r="H1216" s="14" t="b">
        <f t="shared" si="201"/>
        <v>0</v>
      </c>
      <c r="I1216" s="16">
        <f>IFERROR(VLOOKUP(A1216,'Moyennes FI (en entrée)'!B:N,7,0),"")</f>
        <v>8.82</v>
      </c>
      <c r="J1216" s="16">
        <f>IFERROR(VLOOKUP(VLOOKUP(A1216,'Fichier FI (en entrée)'!B:AH,33,0),Modificateurs!A$2:B$5,2,0),0)</f>
        <v>0</v>
      </c>
      <c r="K1216" s="16">
        <f>IFERROR(VLOOKUP(VLOOKUP(A1216,'Redoub FI (en entrée)'!B:N,7,0),Modificateurs!A$8:B$11,2,0),0)</f>
        <v>0</v>
      </c>
      <c r="L1216" s="16">
        <f>IFERROR(VLOOKUP(M1216,Modificateurs!D$1:E$94,2,0),0)</f>
        <v>-12</v>
      </c>
      <c r="M1216" t="str">
        <f>VLOOKUP(A1216,'Fichier FI (en entrée)'!B:AH,16,0)&amp;" "&amp;VLOOKUP(A1216,'Fichier FI (en entrée)'!B:AH,20,0)&amp;" "&amp;VLOOKUP(A1216,'Fichier FI (en entrée)'!B:AH,27,0)&amp;" "&amp;VLOOKUP(A1216,'Fichier FI (en entrée)'!B:AH,29,0)</f>
        <v xml:space="preserve">P Maintenance des équipements industriels  </v>
      </c>
      <c r="N1216" t="str">
        <f>VLOOKUP(A1216,'Fichier FI (en entrée)'!B:AH,8,0)</f>
        <v>En Terminale</v>
      </c>
      <c r="O1216" t="b">
        <f>AND(C1216&gt;Synthèse!B$8,C1216&lt;Synthèse!B$10,NOT(Y1216))</f>
        <v>0</v>
      </c>
      <c r="P1216" t="s">
        <v>2264</v>
      </c>
      <c r="Q1216" s="60">
        <f>ROUNDUP(C1216/(Synthèse!$B$4+Synthèse!$B$1)*8,0)</f>
        <v>8</v>
      </c>
      <c r="R1216" s="60">
        <f>IFERROR(VLOOKUP(A1216,'Evaluations (formulaire)'!A:P,6,0)+VLOOKUP(A1216,'Evaluations (formulaire)'!A:P,7,0),0)</f>
        <v>0</v>
      </c>
      <c r="S1216" s="60">
        <f>IFERROR(VLOOKUP(A1216,'Evaluations (formulaire)'!A:P,8,0),0)</f>
        <v>0</v>
      </c>
      <c r="T1216" s="60">
        <f>IF(AND(ISBLANK(P1216),Q1216&lt;=2),Synthèse!$B$41,IF(AND(ISBLANK(P1216),Q1216&gt;=7),Synthèse!$C$41,R1216+S1216))</f>
        <v>0</v>
      </c>
      <c r="U1216" s="60">
        <f t="shared" si="202"/>
        <v>-3.1799999999999997</v>
      </c>
      <c r="V1216" s="60">
        <f t="shared" si="203"/>
        <v>1637</v>
      </c>
      <c r="X1216" s="26">
        <v>316</v>
      </c>
      <c r="Y1216" s="26" t="b">
        <f>IFERROR(VLOOKUP(A1216,'Calculs FA (auto)'!A:O,15,0),FALSE)</f>
        <v>0</v>
      </c>
      <c r="Z1216" s="26">
        <f>IFERROR(VLOOKUP(A1216,'Evaluations (formulaire)'!A:M,9,0),0)</f>
        <v>0</v>
      </c>
      <c r="AA1216" s="135" t="b">
        <v>1</v>
      </c>
      <c r="AB1216" s="135" t="b">
        <v>0</v>
      </c>
      <c r="AC1216" s="135" t="b">
        <f t="shared" si="204"/>
        <v>1</v>
      </c>
      <c r="AD1216" s="135" t="b">
        <f t="shared" si="205"/>
        <v>0</v>
      </c>
      <c r="AE1216" s="135" t="b">
        <f t="shared" si="206"/>
        <v>0</v>
      </c>
      <c r="AF1216" s="135" t="b">
        <f>AND(AC1216,$V1216&lt;=Synthèse!$B$44)</f>
        <v>0</v>
      </c>
      <c r="AG1216" s="135" t="b">
        <f>AND(AD1216,$V1216&lt;=Synthèse!$B$44)</f>
        <v>0</v>
      </c>
      <c r="AH1216" s="135" t="b">
        <f>AND(AE1216,$V1216&lt;=Synthèse!$B$44)</f>
        <v>0</v>
      </c>
      <c r="AI1216" s="137" t="b">
        <v>0</v>
      </c>
      <c r="AJ1216" s="137" t="b">
        <v>1</v>
      </c>
      <c r="AK1216" s="137" t="b">
        <f t="shared" si="207"/>
        <v>0</v>
      </c>
      <c r="AL1216" s="137" t="b">
        <f t="shared" si="208"/>
        <v>1</v>
      </c>
      <c r="AM1216" s="137" t="b">
        <f>AND(AK1216,$V1216&lt;=Synthèse!$B$44)</f>
        <v>0</v>
      </c>
      <c r="AN1216" s="137" t="b">
        <f>AND(AL1216,$V1216&lt;=Synthèse!$B$44)</f>
        <v>0</v>
      </c>
    </row>
    <row r="1217" spans="1:40">
      <c r="A1217" s="17">
        <v>642885</v>
      </c>
      <c r="B1217" t="str">
        <f ca="1">VLOOKUP(A1217,'Fichier FI (en entrée)'!B:AH,3,0)</f>
        <v>DARPLHKVXF</v>
      </c>
      <c r="C1217">
        <f t="shared" si="198"/>
        <v>1338</v>
      </c>
      <c r="D1217">
        <f t="shared" si="199"/>
        <v>4.9600000000000009</v>
      </c>
      <c r="E1217" s="14" t="str">
        <f>VLOOKUP(A1217,'Fichier FI (en entrée)'!B:AH,2,0)</f>
        <v>EV</v>
      </c>
      <c r="F1217" s="14" t="b">
        <f t="shared" si="200"/>
        <v>1</v>
      </c>
      <c r="G1217" s="14" t="b">
        <f>IFERROR(VLOOKUP(A1217,'Calculs FA (auto)'!A:F,6,0),FALSE)</f>
        <v>0</v>
      </c>
      <c r="H1217" s="14" t="b">
        <f t="shared" si="201"/>
        <v>0</v>
      </c>
      <c r="I1217" s="16">
        <f>IFERROR(VLOOKUP(A1217,'Moyennes FI (en entrée)'!B:N,7,0),"")</f>
        <v>13.96</v>
      </c>
      <c r="J1217" s="16">
        <f>IFERROR(VLOOKUP(VLOOKUP(A1217,'Fichier FI (en entrée)'!B:AH,33,0),Modificateurs!A$2:B$5,2,0),0)</f>
        <v>3</v>
      </c>
      <c r="K1217" s="16">
        <f>IFERROR(VLOOKUP(VLOOKUP(A1217,'Redoub FI (en entrée)'!B:N,7,0),Modificateurs!A$8:B$11,2,0),0)</f>
        <v>0</v>
      </c>
      <c r="L1217" s="16">
        <f>IFERROR(VLOOKUP(M1217,Modificateurs!D$1:E$94,2,0),0)</f>
        <v>-12</v>
      </c>
      <c r="M1217" t="str">
        <f>VLOOKUP(A1217,'Fichier FI (en entrée)'!B:AH,16,0)&amp;" "&amp;VLOOKUP(A1217,'Fichier FI (en entrée)'!B:AH,20,0)&amp;" "&amp;VLOOKUP(A1217,'Fichier FI (en entrée)'!B:AH,27,0)&amp;" "&amp;VLOOKUP(A1217,'Fichier FI (en entrée)'!B:AH,29,0)</f>
        <v xml:space="preserve">P Maintenance des équipements industriels  </v>
      </c>
      <c r="N1217" t="str">
        <f>VLOOKUP(A1217,'Fichier FI (en entrée)'!B:AH,8,0)</f>
        <v>En Terminale</v>
      </c>
      <c r="O1217" t="b">
        <f>AND(C1217&gt;Synthèse!B$8,C1217&lt;Synthèse!B$10,NOT(Y1217))</f>
        <v>0</v>
      </c>
      <c r="Q1217" s="60">
        <f>ROUNDUP(C1217/(Synthèse!$B$4+Synthèse!$B$1)*8,0)</f>
        <v>7</v>
      </c>
      <c r="R1217" s="60">
        <f>IFERROR(VLOOKUP(A1217,'Evaluations (formulaire)'!A:P,6,0)+VLOOKUP(A1217,'Evaluations (formulaire)'!A:P,7,0),0)</f>
        <v>0</v>
      </c>
      <c r="S1217" s="60">
        <f>IFERROR(VLOOKUP(A1217,'Evaluations (formulaire)'!A:P,8,0),0)</f>
        <v>0</v>
      </c>
      <c r="T1217" s="60">
        <f>IF(AND(ISBLANK(P1217),Q1217&lt;=2),Synthèse!$B$41,IF(AND(ISBLANK(P1217),Q1217&gt;=7),Synthèse!$C$41,R1217+S1217))</f>
        <v>4.6296296296296294E-3</v>
      </c>
      <c r="U1217" s="60">
        <f t="shared" si="202"/>
        <v>4.9646296296296306</v>
      </c>
      <c r="V1217" s="60">
        <f t="shared" si="203"/>
        <v>1338</v>
      </c>
      <c r="X1217" s="26">
        <v>1909</v>
      </c>
      <c r="Y1217" s="26" t="b">
        <f>IFERROR(VLOOKUP(A1217,'Calculs FA (auto)'!A:O,15,0),FALSE)</f>
        <v>0</v>
      </c>
      <c r="Z1217" s="26">
        <f>IFERROR(VLOOKUP(A1217,'Evaluations (formulaire)'!A:M,9,0),0)</f>
        <v>0</v>
      </c>
      <c r="AA1217" s="135" t="b">
        <v>0</v>
      </c>
      <c r="AB1217" s="135" t="b">
        <v>1</v>
      </c>
      <c r="AC1217" s="135" t="b">
        <f t="shared" si="204"/>
        <v>0</v>
      </c>
      <c r="AD1217" s="135" t="b">
        <f t="shared" si="205"/>
        <v>1</v>
      </c>
      <c r="AE1217" s="135" t="b">
        <f t="shared" si="206"/>
        <v>0</v>
      </c>
      <c r="AF1217" s="135" t="b">
        <f>AND(AC1217,$V1217&lt;=Synthèse!$B$44)</f>
        <v>0</v>
      </c>
      <c r="AG1217" s="135" t="b">
        <f>AND(AD1217,$V1217&lt;=Synthèse!$B$44)</f>
        <v>0</v>
      </c>
      <c r="AH1217" s="135" t="b">
        <f>AND(AE1217,$V1217&lt;=Synthèse!$B$44)</f>
        <v>0</v>
      </c>
      <c r="AI1217" s="137" t="b">
        <v>0</v>
      </c>
      <c r="AJ1217" s="137" t="b">
        <v>0</v>
      </c>
      <c r="AK1217" s="137" t="b">
        <f t="shared" si="207"/>
        <v>0</v>
      </c>
      <c r="AL1217" s="137" t="b">
        <f t="shared" si="208"/>
        <v>0</v>
      </c>
      <c r="AM1217" s="137" t="b">
        <f>AND(AK1217,$V1217&lt;=Synthèse!$B$44)</f>
        <v>0</v>
      </c>
      <c r="AN1217" s="137" t="b">
        <f>AND(AL1217,$V1217&lt;=Synthèse!$B$44)</f>
        <v>0</v>
      </c>
    </row>
    <row r="1218" spans="1:40">
      <c r="A1218" s="17">
        <v>642888</v>
      </c>
      <c r="B1218" t="str">
        <f ca="1">VLOOKUP(A1218,'Fichier FI (en entrée)'!B:AH,3,0)</f>
        <v>PERYBVUWEU</v>
      </c>
      <c r="C1218">
        <f t="shared" ref="C1218:C1281" si="209">COUNTIF(D:D,"&gt;="&amp;D1218)</f>
        <v>1399</v>
      </c>
      <c r="D1218">
        <f t="shared" ref="D1218:D1281" si="210">IFERROR(IF(F1218,I1218+J1218+K1218+L1218,-100),-20)</f>
        <v>3.6099999999999994</v>
      </c>
      <c r="E1218" s="14" t="str">
        <f>VLOOKUP(A1218,'Fichier FI (en entrée)'!B:AH,2,0)</f>
        <v>EV</v>
      </c>
      <c r="F1218" s="14" t="b">
        <f t="shared" ref="F1218:F1281" si="211">IF(E1218="EV",TRUE,FALSE)</f>
        <v>1</v>
      </c>
      <c r="G1218" s="14" t="b">
        <f>IFERROR(VLOOKUP(A1218,'Calculs FA (auto)'!A:F,6,0),FALSE)</f>
        <v>0</v>
      </c>
      <c r="H1218" s="14" t="b">
        <f t="shared" ref="H1218:H1281" si="212">AND(F1218:G1218)</f>
        <v>0</v>
      </c>
      <c r="I1218" s="16">
        <f>IFERROR(VLOOKUP(A1218,'Moyennes FI (en entrée)'!B:N,7,0),"")</f>
        <v>12.61</v>
      </c>
      <c r="J1218" s="16">
        <f>IFERROR(VLOOKUP(VLOOKUP(A1218,'Fichier FI (en entrée)'!B:AH,33,0),Modificateurs!A$2:B$5,2,0),0)</f>
        <v>3</v>
      </c>
      <c r="K1218" s="16">
        <f>IFERROR(VLOOKUP(VLOOKUP(A1218,'Redoub FI (en entrée)'!B:N,7,0),Modificateurs!A$8:B$11,2,0),0)</f>
        <v>0</v>
      </c>
      <c r="L1218" s="16">
        <f>IFERROR(VLOOKUP(M1218,Modificateurs!D$1:E$94,2,0),0)</f>
        <v>-12</v>
      </c>
      <c r="M1218" t="str">
        <f>VLOOKUP(A1218,'Fichier FI (en entrée)'!B:AH,16,0)&amp;" "&amp;VLOOKUP(A1218,'Fichier FI (en entrée)'!B:AH,20,0)&amp;" "&amp;VLOOKUP(A1218,'Fichier FI (en entrée)'!B:AH,27,0)&amp;" "&amp;VLOOKUP(A1218,'Fichier FI (en entrée)'!B:AH,29,0)</f>
        <v xml:space="preserve">P Accueil - relation clients et usagers  </v>
      </c>
      <c r="N1218" t="str">
        <f>VLOOKUP(A1218,'Fichier FI (en entrée)'!B:AH,8,0)</f>
        <v>En Terminale</v>
      </c>
      <c r="O1218" t="b">
        <f>AND(C1218&gt;Synthèse!B$8,C1218&lt;Synthèse!B$10,NOT(Y1218))</f>
        <v>0</v>
      </c>
      <c r="P1218" s="17" t="s">
        <v>2260</v>
      </c>
      <c r="Q1218" s="60">
        <f>ROUNDUP(C1218/(Synthèse!$B$4+Synthèse!$B$1)*8,0)</f>
        <v>7</v>
      </c>
      <c r="R1218" s="60">
        <f>IFERROR(VLOOKUP(A1218,'Evaluations (formulaire)'!A:P,6,0)+VLOOKUP(A1218,'Evaluations (formulaire)'!A:P,7,0),0)</f>
        <v>0</v>
      </c>
      <c r="S1218" s="60">
        <f>IFERROR(VLOOKUP(A1218,'Evaluations (formulaire)'!A:P,8,0),0)</f>
        <v>0</v>
      </c>
      <c r="T1218" s="60">
        <f>IF(AND(ISBLANK(P1218),Q1218&lt;=2),Synthèse!$B$41,IF(AND(ISBLANK(P1218),Q1218&gt;=7),Synthèse!$C$41,R1218+S1218))</f>
        <v>0</v>
      </c>
      <c r="U1218" s="60">
        <f t="shared" ref="U1218:U1281" si="213">D1218+T1218</f>
        <v>3.6099999999999994</v>
      </c>
      <c r="V1218" s="60">
        <f t="shared" ref="V1218:V1281" si="214">COUNTIF(U:U,"&gt;="&amp;U1218)</f>
        <v>1399</v>
      </c>
      <c r="X1218" s="26">
        <v>1667</v>
      </c>
      <c r="Y1218" s="26" t="b">
        <f>IFERROR(VLOOKUP(A1218,'Calculs FA (auto)'!A:O,15,0),FALSE)</f>
        <v>0</v>
      </c>
      <c r="Z1218" s="26">
        <f>IFERROR(VLOOKUP(A1218,'Evaluations (formulaire)'!A:M,9,0),0)</f>
        <v>0</v>
      </c>
      <c r="AA1218" s="135" t="b">
        <v>1</v>
      </c>
      <c r="AB1218" s="135" t="b">
        <v>0</v>
      </c>
      <c r="AC1218" s="135" t="b">
        <f t="shared" ref="AC1218:AC1281" si="215">AND(AA1218,F1218)</f>
        <v>1</v>
      </c>
      <c r="AD1218" s="135" t="b">
        <f t="shared" ref="AD1218:AD1281" si="216">AND(AB1218,F1218)</f>
        <v>0</v>
      </c>
      <c r="AE1218" s="135" t="b">
        <f t="shared" ref="AE1218:AE1281" si="217">AND(NOT(AA1218),NOT(AB1218),F1218)</f>
        <v>0</v>
      </c>
      <c r="AF1218" s="135" t="b">
        <f>AND(AC1218,$V1218&lt;=Synthèse!$B$44)</f>
        <v>0</v>
      </c>
      <c r="AG1218" s="135" t="b">
        <f>AND(AD1218,$V1218&lt;=Synthèse!$B$44)</f>
        <v>0</v>
      </c>
      <c r="AH1218" s="135" t="b">
        <f>AND(AE1218,$V1218&lt;=Synthèse!$B$44)</f>
        <v>0</v>
      </c>
      <c r="AI1218" s="137" t="b">
        <v>0</v>
      </c>
      <c r="AJ1218" s="137" t="b">
        <v>0</v>
      </c>
      <c r="AK1218" s="137" t="b">
        <f t="shared" ref="AK1218:AK1281" si="218">AND(AI1218,F1218)</f>
        <v>0</v>
      </c>
      <c r="AL1218" s="137" t="b">
        <f t="shared" ref="AL1218:AL1281" si="219">AND(AJ1218,F1218)</f>
        <v>0</v>
      </c>
      <c r="AM1218" s="137" t="b">
        <f>AND(AK1218,$V1218&lt;=Synthèse!$B$44)</f>
        <v>0</v>
      </c>
      <c r="AN1218" s="137" t="b">
        <f>AND(AL1218,$V1218&lt;=Synthèse!$B$44)</f>
        <v>0</v>
      </c>
    </row>
    <row r="1219" spans="1:40">
      <c r="A1219" s="17">
        <v>642950</v>
      </c>
      <c r="B1219" t="str">
        <f ca="1">VLOOKUP(A1219,'Fichier FI (en entrée)'!B:AH,3,0)</f>
        <v>VNRVEXRPJF</v>
      </c>
      <c r="C1219">
        <f t="shared" si="209"/>
        <v>1634</v>
      </c>
      <c r="D1219">
        <f t="shared" si="210"/>
        <v>-3.0600000000000005</v>
      </c>
      <c r="E1219" s="14" t="str">
        <f>VLOOKUP(A1219,'Fichier FI (en entrée)'!B:AH,2,0)</f>
        <v>EV</v>
      </c>
      <c r="F1219" s="14" t="b">
        <f t="shared" si="211"/>
        <v>1</v>
      </c>
      <c r="G1219" s="14" t="b">
        <f>IFERROR(VLOOKUP(A1219,'Calculs FA (auto)'!A:F,6,0),FALSE)</f>
        <v>0</v>
      </c>
      <c r="H1219" s="14" t="b">
        <f t="shared" si="212"/>
        <v>0</v>
      </c>
      <c r="I1219" s="16">
        <f>IFERROR(VLOOKUP(A1219,'Moyennes FI (en entrée)'!B:N,7,0),"")</f>
        <v>8.94</v>
      </c>
      <c r="J1219" s="16">
        <f>IFERROR(VLOOKUP(VLOOKUP(A1219,'Fichier FI (en entrée)'!B:AH,33,0),Modificateurs!A$2:B$5,2,0),0)</f>
        <v>0</v>
      </c>
      <c r="K1219" s="16">
        <f>IFERROR(VLOOKUP(VLOOKUP(A1219,'Redoub FI (en entrée)'!B:N,7,0),Modificateurs!A$8:B$11,2,0),0)</f>
        <v>0</v>
      </c>
      <c r="L1219" s="16">
        <f>IFERROR(VLOOKUP(M1219,Modificateurs!D$1:E$94,2,0),0)</f>
        <v>-12</v>
      </c>
      <c r="M1219" t="str">
        <f>VLOOKUP(A1219,'Fichier FI (en entrée)'!B:AH,16,0)&amp;" "&amp;VLOOKUP(A1219,'Fichier FI (en entrée)'!B:AH,20,0)&amp;" "&amp;VLOOKUP(A1219,'Fichier FI (en entrée)'!B:AH,27,0)&amp;" "&amp;VLOOKUP(A1219,'Fichier FI (en entrée)'!B:AH,29,0)</f>
        <v xml:space="preserve">P Comptabilité  </v>
      </c>
      <c r="N1219" t="str">
        <f>VLOOKUP(A1219,'Fichier FI (en entrée)'!B:AH,8,0)</f>
        <v>En Terminale</v>
      </c>
      <c r="O1219" t="b">
        <f>AND(C1219&gt;Synthèse!B$8,C1219&lt;Synthèse!B$10,NOT(Y1219))</f>
        <v>0</v>
      </c>
      <c r="P1219" s="17" t="s">
        <v>2260</v>
      </c>
      <c r="Q1219" s="60">
        <f>ROUNDUP(C1219/(Synthèse!$B$4+Synthèse!$B$1)*8,0)</f>
        <v>8</v>
      </c>
      <c r="R1219" s="60">
        <f>IFERROR(VLOOKUP(A1219,'Evaluations (formulaire)'!A:P,6,0)+VLOOKUP(A1219,'Evaluations (formulaire)'!A:P,7,0),0)</f>
        <v>0</v>
      </c>
      <c r="S1219" s="60">
        <f>IFERROR(VLOOKUP(A1219,'Evaluations (formulaire)'!A:P,8,0),0)</f>
        <v>0</v>
      </c>
      <c r="T1219" s="60">
        <f>IF(AND(ISBLANK(P1219),Q1219&lt;=2),Synthèse!$B$41,IF(AND(ISBLANK(P1219),Q1219&gt;=7),Synthèse!$C$41,R1219+S1219))</f>
        <v>0</v>
      </c>
      <c r="U1219" s="60">
        <f t="shared" si="213"/>
        <v>-3.0600000000000005</v>
      </c>
      <c r="V1219" s="60">
        <f t="shared" si="214"/>
        <v>1634</v>
      </c>
      <c r="X1219" s="26">
        <v>1242</v>
      </c>
      <c r="Y1219" s="26" t="b">
        <f>IFERROR(VLOOKUP(A1219,'Calculs FA (auto)'!A:O,15,0),FALSE)</f>
        <v>0</v>
      </c>
      <c r="Z1219" s="26">
        <f>IFERROR(VLOOKUP(A1219,'Evaluations (formulaire)'!A:M,9,0),0)</f>
        <v>0</v>
      </c>
      <c r="AA1219" s="135" t="b">
        <v>1</v>
      </c>
      <c r="AB1219" s="135" t="b">
        <v>0</v>
      </c>
      <c r="AC1219" s="135" t="b">
        <f t="shared" si="215"/>
        <v>1</v>
      </c>
      <c r="AD1219" s="135" t="b">
        <f t="shared" si="216"/>
        <v>0</v>
      </c>
      <c r="AE1219" s="135" t="b">
        <f t="shared" si="217"/>
        <v>0</v>
      </c>
      <c r="AF1219" s="135" t="b">
        <f>AND(AC1219,$V1219&lt;=Synthèse!$B$44)</f>
        <v>0</v>
      </c>
      <c r="AG1219" s="135" t="b">
        <f>AND(AD1219,$V1219&lt;=Synthèse!$B$44)</f>
        <v>0</v>
      </c>
      <c r="AH1219" s="135" t="b">
        <f>AND(AE1219,$V1219&lt;=Synthèse!$B$44)</f>
        <v>0</v>
      </c>
      <c r="AI1219" s="137" t="b">
        <v>0</v>
      </c>
      <c r="AJ1219" s="137" t="b">
        <v>0</v>
      </c>
      <c r="AK1219" s="137" t="b">
        <f t="shared" si="218"/>
        <v>0</v>
      </c>
      <c r="AL1219" s="137" t="b">
        <f t="shared" si="219"/>
        <v>0</v>
      </c>
      <c r="AM1219" s="137" t="b">
        <f>AND(AK1219,$V1219&lt;=Synthèse!$B$44)</f>
        <v>0</v>
      </c>
      <c r="AN1219" s="137" t="b">
        <f>AND(AL1219,$V1219&lt;=Synthèse!$B$44)</f>
        <v>0</v>
      </c>
    </row>
    <row r="1220" spans="1:40">
      <c r="A1220" s="17">
        <v>643440</v>
      </c>
      <c r="B1220" t="str">
        <f ca="1">VLOOKUP(A1220,'Fichier FI (en entrée)'!B:AH,3,0)</f>
        <v>VENBDBRWKQ</v>
      </c>
      <c r="C1220">
        <f t="shared" si="209"/>
        <v>1666</v>
      </c>
      <c r="D1220">
        <f t="shared" si="210"/>
        <v>-5.3599999999999994</v>
      </c>
      <c r="E1220" s="14" t="str">
        <f>VLOOKUP(A1220,'Fichier FI (en entrée)'!B:AH,2,0)</f>
        <v>EV</v>
      </c>
      <c r="F1220" s="14" t="b">
        <f t="shared" si="211"/>
        <v>1</v>
      </c>
      <c r="G1220" s="14" t="b">
        <f>IFERROR(VLOOKUP(A1220,'Calculs FA (auto)'!A:F,6,0),FALSE)</f>
        <v>0</v>
      </c>
      <c r="H1220" s="14" t="b">
        <f t="shared" si="212"/>
        <v>0</v>
      </c>
      <c r="I1220" s="16">
        <f>IFERROR(VLOOKUP(A1220,'Moyennes FI (en entrée)'!B:N,7,0),"")</f>
        <v>9.64</v>
      </c>
      <c r="J1220" s="16">
        <f>IFERROR(VLOOKUP(VLOOKUP(A1220,'Fichier FI (en entrée)'!B:AH,33,0),Modificateurs!A$2:B$5,2,0),0)</f>
        <v>-3</v>
      </c>
      <c r="K1220" s="16">
        <f>IFERROR(VLOOKUP(VLOOKUP(A1220,'Redoub FI (en entrée)'!B:N,7,0),Modificateurs!A$8:B$11,2,0),0)</f>
        <v>0</v>
      </c>
      <c r="L1220" s="16">
        <f>IFERROR(VLOOKUP(M1220,Modificateurs!D$1:E$94,2,0),0)</f>
        <v>-12</v>
      </c>
      <c r="M1220" t="str">
        <f>VLOOKUP(A1220,'Fichier FI (en entrée)'!B:AH,16,0)&amp;" "&amp;VLOOKUP(A1220,'Fichier FI (en entrée)'!B:AH,20,0)&amp;" "&amp;VLOOKUP(A1220,'Fichier FI (en entrée)'!B:AH,27,0)&amp;" "&amp;VLOOKUP(A1220,'Fichier FI (en entrée)'!B:AH,29,0)</f>
        <v xml:space="preserve">STMG Mercatique  </v>
      </c>
      <c r="N1220" t="str">
        <f>VLOOKUP(A1220,'Fichier FI (en entrée)'!B:AH,8,0)</f>
        <v>En Terminale</v>
      </c>
      <c r="O1220" t="b">
        <f>AND(C1220&gt;Synthèse!B$8,C1220&lt;Synthèse!B$10,NOT(Y1220))</f>
        <v>0</v>
      </c>
      <c r="Q1220" s="60">
        <f>ROUNDUP(C1220/(Synthèse!$B$4+Synthèse!$B$1)*8,0)</f>
        <v>8</v>
      </c>
      <c r="R1220" s="60">
        <f>IFERROR(VLOOKUP(A1220,'Evaluations (formulaire)'!A:P,6,0)+VLOOKUP(A1220,'Evaluations (formulaire)'!A:P,7,0),0)</f>
        <v>0</v>
      </c>
      <c r="S1220" s="60">
        <f>IFERROR(VLOOKUP(A1220,'Evaluations (formulaire)'!A:P,8,0),0)</f>
        <v>0</v>
      </c>
      <c r="T1220" s="60">
        <f>IF(AND(ISBLANK(P1220),Q1220&lt;=2),Synthèse!$B$41,IF(AND(ISBLANK(P1220),Q1220&gt;=7),Synthèse!$C$41,R1220+S1220))</f>
        <v>4.6296296296296294E-3</v>
      </c>
      <c r="U1220" s="60">
        <f t="shared" si="213"/>
        <v>-5.3553703703703697</v>
      </c>
      <c r="V1220" s="60">
        <f t="shared" si="214"/>
        <v>1666</v>
      </c>
      <c r="X1220" s="26">
        <v>791</v>
      </c>
      <c r="Y1220" s="26" t="b">
        <f>IFERROR(VLOOKUP(A1220,'Calculs FA (auto)'!A:O,15,0),FALSE)</f>
        <v>0</v>
      </c>
      <c r="Z1220" s="26">
        <f>IFERROR(VLOOKUP(A1220,'Evaluations (formulaire)'!A:M,9,0),0)</f>
        <v>0</v>
      </c>
      <c r="AA1220" s="135" t="b">
        <v>0</v>
      </c>
      <c r="AB1220" s="135" t="b">
        <v>1</v>
      </c>
      <c r="AC1220" s="135" t="b">
        <f t="shared" si="215"/>
        <v>0</v>
      </c>
      <c r="AD1220" s="135" t="b">
        <f t="shared" si="216"/>
        <v>1</v>
      </c>
      <c r="AE1220" s="135" t="b">
        <f t="shared" si="217"/>
        <v>0</v>
      </c>
      <c r="AF1220" s="135" t="b">
        <f>AND(AC1220,$V1220&lt;=Synthèse!$B$44)</f>
        <v>0</v>
      </c>
      <c r="AG1220" s="135" t="b">
        <f>AND(AD1220,$V1220&lt;=Synthèse!$B$44)</f>
        <v>0</v>
      </c>
      <c r="AH1220" s="135" t="b">
        <f>AND(AE1220,$V1220&lt;=Synthèse!$B$44)</f>
        <v>0</v>
      </c>
      <c r="AI1220" s="137" t="b">
        <v>0</v>
      </c>
      <c r="AJ1220" s="137" t="b">
        <v>0</v>
      </c>
      <c r="AK1220" s="137" t="b">
        <f t="shared" si="218"/>
        <v>0</v>
      </c>
      <c r="AL1220" s="137" t="b">
        <f t="shared" si="219"/>
        <v>0</v>
      </c>
      <c r="AM1220" s="137" t="b">
        <f>AND(AK1220,$V1220&lt;=Synthèse!$B$44)</f>
        <v>0</v>
      </c>
      <c r="AN1220" s="137" t="b">
        <f>AND(AL1220,$V1220&lt;=Synthèse!$B$44)</f>
        <v>0</v>
      </c>
    </row>
    <row r="1221" spans="1:40">
      <c r="A1221" s="17">
        <v>643548</v>
      </c>
      <c r="B1221" t="str">
        <f ca="1">VLOOKUP(A1221,'Fichier FI (en entrée)'!B:AH,3,0)</f>
        <v>KVWOEQKGAL</v>
      </c>
      <c r="C1221">
        <f t="shared" si="209"/>
        <v>1523</v>
      </c>
      <c r="D1221">
        <f t="shared" si="210"/>
        <v>0.47000000000000064</v>
      </c>
      <c r="E1221" s="14" t="str">
        <f>VLOOKUP(A1221,'Fichier FI (en entrée)'!B:AH,2,0)</f>
        <v>EV</v>
      </c>
      <c r="F1221" s="14" t="b">
        <f t="shared" si="211"/>
        <v>1</v>
      </c>
      <c r="G1221" s="14" t="b">
        <f>IFERROR(VLOOKUP(A1221,'Calculs FA (auto)'!A:F,6,0),FALSE)</f>
        <v>1</v>
      </c>
      <c r="H1221" s="14" t="b">
        <f t="shared" si="212"/>
        <v>1</v>
      </c>
      <c r="I1221" s="16">
        <f>IFERROR(VLOOKUP(A1221,'Moyennes FI (en entrée)'!B:N,7,0),"")</f>
        <v>8.4700000000000006</v>
      </c>
      <c r="J1221" s="16">
        <f>IFERROR(VLOOKUP(VLOOKUP(A1221,'Fichier FI (en entrée)'!B:AH,33,0),Modificateurs!A$2:B$5,2,0),0)</f>
        <v>0</v>
      </c>
      <c r="K1221" s="16">
        <f>IFERROR(VLOOKUP(VLOOKUP(A1221,'Redoub FI (en entrée)'!B:N,7,0),Modificateurs!A$8:B$11,2,0),0)</f>
        <v>0</v>
      </c>
      <c r="L1221" s="16">
        <f>IFERROR(VLOOKUP(M1221,Modificateurs!D$1:E$94,2,0),0)</f>
        <v>-8</v>
      </c>
      <c r="M1221" t="str">
        <f>VLOOKUP(A1221,'Fichier FI (en entrée)'!B:AH,16,0)&amp;" "&amp;VLOOKUP(A1221,'Fichier FI (en entrée)'!B:AH,20,0)&amp;" "&amp;VLOOKUP(A1221,'Fichier FI (en entrée)'!B:AH,27,0)&amp;" "&amp;VLOOKUP(A1221,'Fichier FI (en entrée)'!B:AH,29,0)</f>
        <v xml:space="preserve">STMG Systèmes d'information et de gestion  </v>
      </c>
      <c r="N1221" t="str">
        <f>VLOOKUP(A1221,'Fichier FI (en entrée)'!B:AH,8,0)</f>
        <v>En Terminale</v>
      </c>
      <c r="O1221" t="b">
        <f>AND(C1221&gt;Synthèse!B$8,C1221&lt;Synthèse!B$10,NOT(Y1221))</f>
        <v>0</v>
      </c>
      <c r="P1221" t="s">
        <v>2263</v>
      </c>
      <c r="Q1221" s="60">
        <f>ROUNDUP(C1221/(Synthèse!$B$4+Synthèse!$B$1)*8,0)</f>
        <v>8</v>
      </c>
      <c r="R1221" s="60">
        <f>IFERROR(VLOOKUP(A1221,'Evaluations (formulaire)'!A:P,6,0)+VLOOKUP(A1221,'Evaluations (formulaire)'!A:P,7,0),0)</f>
        <v>0</v>
      </c>
      <c r="S1221" s="60">
        <f>IFERROR(VLOOKUP(A1221,'Evaluations (formulaire)'!A:P,8,0),0)</f>
        <v>0</v>
      </c>
      <c r="T1221" s="60">
        <f>IF(AND(ISBLANK(P1221),Q1221&lt;=2),Synthèse!$B$41,IF(AND(ISBLANK(P1221),Q1221&gt;=7),Synthèse!$C$41,R1221+S1221))</f>
        <v>0</v>
      </c>
      <c r="U1221" s="60">
        <f t="shared" si="213"/>
        <v>0.47000000000000064</v>
      </c>
      <c r="V1221" s="60">
        <f t="shared" si="214"/>
        <v>1522</v>
      </c>
      <c r="X1221" s="26">
        <v>678</v>
      </c>
      <c r="Y1221" s="26" t="b">
        <f>IFERROR(VLOOKUP(A1221,'Calculs FA (auto)'!A:O,15,0),FALSE)</f>
        <v>0</v>
      </c>
      <c r="Z1221" s="26">
        <f>IFERROR(VLOOKUP(A1221,'Evaluations (formulaire)'!A:M,9,0),0)</f>
        <v>0</v>
      </c>
      <c r="AA1221" s="135" t="b">
        <v>0</v>
      </c>
      <c r="AB1221" s="135" t="b">
        <v>1</v>
      </c>
      <c r="AC1221" s="135" t="b">
        <f t="shared" si="215"/>
        <v>0</v>
      </c>
      <c r="AD1221" s="135" t="b">
        <f t="shared" si="216"/>
        <v>1</v>
      </c>
      <c r="AE1221" s="135" t="b">
        <f t="shared" si="217"/>
        <v>0</v>
      </c>
      <c r="AF1221" s="135" t="b">
        <f>AND(AC1221,$V1221&lt;=Synthèse!$B$44)</f>
        <v>0</v>
      </c>
      <c r="AG1221" s="135" t="b">
        <f>AND(AD1221,$V1221&lt;=Synthèse!$B$44)</f>
        <v>0</v>
      </c>
      <c r="AH1221" s="135" t="b">
        <f>AND(AE1221,$V1221&lt;=Synthèse!$B$44)</f>
        <v>0</v>
      </c>
      <c r="AI1221" s="137" t="b">
        <v>1</v>
      </c>
      <c r="AJ1221" s="137" t="b">
        <v>0</v>
      </c>
      <c r="AK1221" s="137" t="b">
        <f t="shared" si="218"/>
        <v>1</v>
      </c>
      <c r="AL1221" s="137" t="b">
        <f t="shared" si="219"/>
        <v>0</v>
      </c>
      <c r="AM1221" s="137" t="b">
        <f>AND(AK1221,$V1221&lt;=Synthèse!$B$44)</f>
        <v>0</v>
      </c>
      <c r="AN1221" s="137" t="b">
        <f>AND(AL1221,$V1221&lt;=Synthèse!$B$44)</f>
        <v>0</v>
      </c>
    </row>
    <row r="1222" spans="1:40">
      <c r="A1222" s="17">
        <v>643551</v>
      </c>
      <c r="B1222" t="str">
        <f ca="1">VLOOKUP(A1222,'Fichier FI (en entrée)'!B:AH,3,0)</f>
        <v>XLNPCODPQP</v>
      </c>
      <c r="C1222">
        <f t="shared" si="209"/>
        <v>2097</v>
      </c>
      <c r="D1222">
        <f t="shared" si="210"/>
        <v>-100</v>
      </c>
      <c r="E1222" s="14" t="str">
        <f>VLOOKUP(A1222,'Fichier FI (en entrée)'!B:AH,2,0)</f>
        <v>ENV</v>
      </c>
      <c r="F1222" s="14" t="b">
        <f t="shared" si="211"/>
        <v>0</v>
      </c>
      <c r="G1222" s="14" t="b">
        <f>IFERROR(VLOOKUP(A1222,'Calculs FA (auto)'!A:F,6,0),FALSE)</f>
        <v>0</v>
      </c>
      <c r="H1222" s="14" t="b">
        <f t="shared" si="212"/>
        <v>0</v>
      </c>
      <c r="I1222" s="16" t="str">
        <f>IFERROR(VLOOKUP(A1222,'Moyennes FI (en entrée)'!B:N,7,0),"")</f>
        <v/>
      </c>
      <c r="J1222" s="16">
        <f>IFERROR(VLOOKUP(VLOOKUP(A1222,'Fichier FI (en entrée)'!B:AH,33,0),Modificateurs!A$2:B$5,2,0),0)</f>
        <v>1</v>
      </c>
      <c r="K1222" s="16">
        <f>IFERROR(VLOOKUP(VLOOKUP(A1222,'Redoub FI (en entrée)'!B:N,7,0),Modificateurs!A$8:B$11,2,0),0)</f>
        <v>0</v>
      </c>
      <c r="L1222" s="16">
        <f>IFERROR(VLOOKUP(M1222,Modificateurs!D$1:E$94,2,0),0)</f>
        <v>-12</v>
      </c>
      <c r="M1222" t="str">
        <f>VLOOKUP(A1222,'Fichier FI (en entrée)'!B:AH,16,0)&amp;" "&amp;VLOOKUP(A1222,'Fichier FI (en entrée)'!B:AH,20,0)&amp;" "&amp;VLOOKUP(A1222,'Fichier FI (en entrée)'!B:AH,27,0)&amp;" "&amp;VLOOKUP(A1222,'Fichier FI (en entrée)'!B:AH,29,0)</f>
        <v xml:space="preserve">STMG Ressources Humaines et Communication  </v>
      </c>
      <c r="N1222" t="str">
        <f>VLOOKUP(A1222,'Fichier FI (en entrée)'!B:AH,8,0)</f>
        <v>En Terminale</v>
      </c>
      <c r="O1222" t="b">
        <f>AND(C1222&gt;Synthèse!B$8,C1222&lt;Synthèse!B$10,NOT(Y1222))</f>
        <v>0</v>
      </c>
      <c r="P1222" t="s">
        <v>2264</v>
      </c>
      <c r="Q1222" s="60">
        <f>ROUNDUP(C1222/(Synthèse!$B$4+Synthèse!$B$1)*8,0)</f>
        <v>10</v>
      </c>
      <c r="R1222" s="60">
        <f>IFERROR(VLOOKUP(A1222,'Evaluations (formulaire)'!A:P,6,0)+VLOOKUP(A1222,'Evaluations (formulaire)'!A:P,7,0),0)</f>
        <v>0</v>
      </c>
      <c r="S1222" s="60">
        <f>IFERROR(VLOOKUP(A1222,'Evaluations (formulaire)'!A:P,8,0),0)</f>
        <v>0</v>
      </c>
      <c r="T1222" s="60">
        <f>IF(AND(ISBLANK(P1222),Q1222&lt;=2),Synthèse!$B$41,IF(AND(ISBLANK(P1222),Q1222&gt;=7),Synthèse!$C$41,R1222+S1222))</f>
        <v>0</v>
      </c>
      <c r="U1222" s="60">
        <f t="shared" si="213"/>
        <v>-100</v>
      </c>
      <c r="V1222" s="60">
        <f t="shared" si="214"/>
        <v>2096</v>
      </c>
      <c r="X1222" s="26">
        <v>204</v>
      </c>
      <c r="Y1222" s="26" t="b">
        <f>IFERROR(VLOOKUP(A1222,'Calculs FA (auto)'!A:O,15,0),FALSE)</f>
        <v>0</v>
      </c>
      <c r="Z1222" s="26">
        <f>IFERROR(VLOOKUP(A1222,'Evaluations (formulaire)'!A:M,9,0),0)</f>
        <v>0</v>
      </c>
      <c r="AA1222" s="135" t="b">
        <v>1</v>
      </c>
      <c r="AB1222" s="135" t="b">
        <v>0</v>
      </c>
      <c r="AC1222" s="135" t="b">
        <f t="shared" si="215"/>
        <v>0</v>
      </c>
      <c r="AD1222" s="135" t="b">
        <f t="shared" si="216"/>
        <v>0</v>
      </c>
      <c r="AE1222" s="135" t="b">
        <f t="shared" si="217"/>
        <v>0</v>
      </c>
      <c r="AF1222" s="135" t="b">
        <f>AND(AC1222,$V1222&lt;=Synthèse!$B$44)</f>
        <v>0</v>
      </c>
      <c r="AG1222" s="135" t="b">
        <f>AND(AD1222,$V1222&lt;=Synthèse!$B$44)</f>
        <v>0</v>
      </c>
      <c r="AH1222" s="135" t="b">
        <f>AND(AE1222,$V1222&lt;=Synthèse!$B$44)</f>
        <v>0</v>
      </c>
      <c r="AI1222" s="137" t="b">
        <v>0</v>
      </c>
      <c r="AJ1222" s="137" t="b">
        <v>1</v>
      </c>
      <c r="AK1222" s="137" t="b">
        <f t="shared" si="218"/>
        <v>0</v>
      </c>
      <c r="AL1222" s="137" t="b">
        <f t="shared" si="219"/>
        <v>0</v>
      </c>
      <c r="AM1222" s="137" t="b">
        <f>AND(AK1222,$V1222&lt;=Synthèse!$B$44)</f>
        <v>0</v>
      </c>
      <c r="AN1222" s="137" t="b">
        <f>AND(AL1222,$V1222&lt;=Synthèse!$B$44)</f>
        <v>0</v>
      </c>
    </row>
    <row r="1223" spans="1:40">
      <c r="A1223" s="17">
        <v>643566</v>
      </c>
      <c r="B1223" t="str">
        <f ca="1">VLOOKUP(A1223,'Fichier FI (en entrée)'!B:AH,3,0)</f>
        <v>YBOALLPHZQ</v>
      </c>
      <c r="C1223">
        <f t="shared" si="209"/>
        <v>1635</v>
      </c>
      <c r="D1223">
        <f t="shared" si="210"/>
        <v>-3.09</v>
      </c>
      <c r="E1223" s="14" t="str">
        <f>VLOOKUP(A1223,'Fichier FI (en entrée)'!B:AH,2,0)</f>
        <v>EV</v>
      </c>
      <c r="F1223" s="14" t="b">
        <f t="shared" si="211"/>
        <v>1</v>
      </c>
      <c r="G1223" s="14" t="b">
        <f>IFERROR(VLOOKUP(A1223,'Calculs FA (auto)'!A:F,6,0),FALSE)</f>
        <v>0</v>
      </c>
      <c r="H1223" s="14" t="b">
        <f t="shared" si="212"/>
        <v>0</v>
      </c>
      <c r="I1223" s="16">
        <f>IFERROR(VLOOKUP(A1223,'Moyennes FI (en entrée)'!B:N,7,0),"")</f>
        <v>8.91</v>
      </c>
      <c r="J1223" s="16">
        <f>IFERROR(VLOOKUP(VLOOKUP(A1223,'Fichier FI (en entrée)'!B:AH,33,0),Modificateurs!A$2:B$5,2,0),0)</f>
        <v>0</v>
      </c>
      <c r="K1223" s="16">
        <f>IFERROR(VLOOKUP(VLOOKUP(A1223,'Redoub FI (en entrée)'!B:N,7,0),Modificateurs!A$8:B$11,2,0),0)</f>
        <v>0</v>
      </c>
      <c r="L1223" s="16">
        <f>IFERROR(VLOOKUP(M1223,Modificateurs!D$1:E$94,2,0),0)</f>
        <v>-12</v>
      </c>
      <c r="M1223" t="str">
        <f>VLOOKUP(A1223,'Fichier FI (en entrée)'!B:AH,16,0)&amp;" "&amp;VLOOKUP(A1223,'Fichier FI (en entrée)'!B:AH,20,0)&amp;" "&amp;VLOOKUP(A1223,'Fichier FI (en entrée)'!B:AH,27,0)&amp;" "&amp;VLOOKUP(A1223,'Fichier FI (en entrée)'!B:AH,29,0)</f>
        <v xml:space="preserve">STMG Mercatique  </v>
      </c>
      <c r="N1223" t="str">
        <f>VLOOKUP(A1223,'Fichier FI (en entrée)'!B:AH,8,0)</f>
        <v>En Terminale</v>
      </c>
      <c r="O1223" t="b">
        <f>AND(C1223&gt;Synthèse!B$8,C1223&lt;Synthèse!B$10,NOT(Y1223))</f>
        <v>0</v>
      </c>
      <c r="Q1223" s="60">
        <f>ROUNDUP(C1223/(Synthèse!$B$4+Synthèse!$B$1)*8,0)</f>
        <v>8</v>
      </c>
      <c r="R1223" s="60">
        <f>IFERROR(VLOOKUP(A1223,'Evaluations (formulaire)'!A:P,6,0)+VLOOKUP(A1223,'Evaluations (formulaire)'!A:P,7,0),0)</f>
        <v>0</v>
      </c>
      <c r="S1223" s="60">
        <f>IFERROR(VLOOKUP(A1223,'Evaluations (formulaire)'!A:P,8,0),0)</f>
        <v>0</v>
      </c>
      <c r="T1223" s="60">
        <f>IF(AND(ISBLANK(P1223),Q1223&lt;=2),Synthèse!$B$41,IF(AND(ISBLANK(P1223),Q1223&gt;=7),Synthèse!$C$41,R1223+S1223))</f>
        <v>4.6296296296296294E-3</v>
      </c>
      <c r="U1223" s="60">
        <f t="shared" si="213"/>
        <v>-3.0853703703703701</v>
      </c>
      <c r="V1223" s="60">
        <f t="shared" si="214"/>
        <v>1635</v>
      </c>
      <c r="X1223" s="26">
        <v>233</v>
      </c>
      <c r="Y1223" s="26" t="b">
        <f>IFERROR(VLOOKUP(A1223,'Calculs FA (auto)'!A:O,15,0),FALSE)</f>
        <v>0</v>
      </c>
      <c r="Z1223" s="26">
        <f>IFERROR(VLOOKUP(A1223,'Evaluations (formulaire)'!A:M,9,0),0)</f>
        <v>0</v>
      </c>
      <c r="AA1223" s="135" t="b">
        <v>0</v>
      </c>
      <c r="AB1223" s="135" t="b">
        <v>1</v>
      </c>
      <c r="AC1223" s="135" t="b">
        <f t="shared" si="215"/>
        <v>0</v>
      </c>
      <c r="AD1223" s="135" t="b">
        <f t="shared" si="216"/>
        <v>1</v>
      </c>
      <c r="AE1223" s="135" t="b">
        <f t="shared" si="217"/>
        <v>0</v>
      </c>
      <c r="AF1223" s="135" t="b">
        <f>AND(AC1223,$V1223&lt;=Synthèse!$B$44)</f>
        <v>0</v>
      </c>
      <c r="AG1223" s="135" t="b">
        <f>AND(AD1223,$V1223&lt;=Synthèse!$B$44)</f>
        <v>0</v>
      </c>
      <c r="AH1223" s="135" t="b">
        <f>AND(AE1223,$V1223&lt;=Synthèse!$B$44)</f>
        <v>0</v>
      </c>
      <c r="AI1223" s="137" t="b">
        <v>0</v>
      </c>
      <c r="AJ1223" s="137" t="b">
        <v>0</v>
      </c>
      <c r="AK1223" s="137" t="b">
        <f t="shared" si="218"/>
        <v>0</v>
      </c>
      <c r="AL1223" s="137" t="b">
        <f t="shared" si="219"/>
        <v>0</v>
      </c>
      <c r="AM1223" s="137" t="b">
        <f>AND(AK1223,$V1223&lt;=Synthèse!$B$44)</f>
        <v>0</v>
      </c>
      <c r="AN1223" s="137" t="b">
        <f>AND(AL1223,$V1223&lt;=Synthèse!$B$44)</f>
        <v>0</v>
      </c>
    </row>
    <row r="1224" spans="1:40">
      <c r="A1224" s="17">
        <v>643589</v>
      </c>
      <c r="B1224" t="str">
        <f ca="1">VLOOKUP(A1224,'Fichier FI (en entrée)'!B:AH,3,0)</f>
        <v>DQHBYVBTNK</v>
      </c>
      <c r="C1224">
        <f t="shared" si="209"/>
        <v>1478</v>
      </c>
      <c r="D1224">
        <f t="shared" si="210"/>
        <v>1.67</v>
      </c>
      <c r="E1224" s="14" t="str">
        <f>VLOOKUP(A1224,'Fichier FI (en entrée)'!B:AH,2,0)</f>
        <v>EV</v>
      </c>
      <c r="F1224" s="14" t="b">
        <f t="shared" si="211"/>
        <v>1</v>
      </c>
      <c r="G1224" s="14" t="b">
        <f>IFERROR(VLOOKUP(A1224,'Calculs FA (auto)'!A:F,6,0),FALSE)</f>
        <v>1</v>
      </c>
      <c r="H1224" s="14" t="b">
        <f t="shared" si="212"/>
        <v>1</v>
      </c>
      <c r="I1224" s="16">
        <f>IFERROR(VLOOKUP(A1224,'Moyennes FI (en entrée)'!B:N,7,0),"")</f>
        <v>9.67</v>
      </c>
      <c r="J1224" s="16">
        <f>IFERROR(VLOOKUP(VLOOKUP(A1224,'Fichier FI (en entrée)'!B:AH,33,0),Modificateurs!A$2:B$5,2,0),0)</f>
        <v>0</v>
      </c>
      <c r="K1224" s="16">
        <f>IFERROR(VLOOKUP(VLOOKUP(A1224,'Redoub FI (en entrée)'!B:N,7,0),Modificateurs!A$8:B$11,2,0),0)</f>
        <v>0</v>
      </c>
      <c r="L1224" s="16">
        <f>IFERROR(VLOOKUP(M1224,Modificateurs!D$1:E$94,2,0),0)</f>
        <v>-8</v>
      </c>
      <c r="M1224" t="str">
        <f>VLOOKUP(A1224,'Fichier FI (en entrée)'!B:AH,16,0)&amp;" "&amp;VLOOKUP(A1224,'Fichier FI (en entrée)'!B:AH,20,0)&amp;" "&amp;VLOOKUP(A1224,'Fichier FI (en entrée)'!B:AH,27,0)&amp;" "&amp;VLOOKUP(A1224,'Fichier FI (en entrée)'!B:AH,29,0)</f>
        <v xml:space="preserve">STMG Systèmes d'information et de gestion  </v>
      </c>
      <c r="N1224" t="str">
        <f>VLOOKUP(A1224,'Fichier FI (en entrée)'!B:AH,8,0)</f>
        <v>En Terminale</v>
      </c>
      <c r="O1224" t="b">
        <f>AND(C1224&gt;Synthèse!B$8,C1224&lt;Synthèse!B$10,NOT(Y1224))</f>
        <v>0</v>
      </c>
      <c r="Q1224" s="60">
        <f>ROUNDUP(C1224/(Synthèse!$B$4+Synthèse!$B$1)*8,0)</f>
        <v>7</v>
      </c>
      <c r="R1224" s="60">
        <f>IFERROR(VLOOKUP(A1224,'Evaluations (formulaire)'!A:P,6,0)+VLOOKUP(A1224,'Evaluations (formulaire)'!A:P,7,0),0)</f>
        <v>0</v>
      </c>
      <c r="S1224" s="60">
        <f>IFERROR(VLOOKUP(A1224,'Evaluations (formulaire)'!A:P,8,0),0)</f>
        <v>0</v>
      </c>
      <c r="T1224" s="60">
        <f>IF(AND(ISBLANK(P1224),Q1224&lt;=2),Synthèse!$B$41,IF(AND(ISBLANK(P1224),Q1224&gt;=7),Synthèse!$C$41,R1224+S1224))</f>
        <v>4.6296296296296294E-3</v>
      </c>
      <c r="U1224" s="60">
        <f t="shared" si="213"/>
        <v>1.6746296296296295</v>
      </c>
      <c r="V1224" s="60">
        <f t="shared" si="214"/>
        <v>1478</v>
      </c>
      <c r="X1224" s="26">
        <v>934</v>
      </c>
      <c r="Y1224" s="26" t="b">
        <f>IFERROR(VLOOKUP(A1224,'Calculs FA (auto)'!A:O,15,0),FALSE)</f>
        <v>0</v>
      </c>
      <c r="Z1224" s="26">
        <f>IFERROR(VLOOKUP(A1224,'Evaluations (formulaire)'!A:M,9,0),0)</f>
        <v>0</v>
      </c>
      <c r="AA1224" s="135" t="b">
        <v>0</v>
      </c>
      <c r="AB1224" s="135" t="b">
        <v>1</v>
      </c>
      <c r="AC1224" s="135" t="b">
        <f t="shared" si="215"/>
        <v>0</v>
      </c>
      <c r="AD1224" s="135" t="b">
        <f t="shared" si="216"/>
        <v>1</v>
      </c>
      <c r="AE1224" s="135" t="b">
        <f t="shared" si="217"/>
        <v>0</v>
      </c>
      <c r="AF1224" s="135" t="b">
        <f>AND(AC1224,$V1224&lt;=Synthèse!$B$44)</f>
        <v>0</v>
      </c>
      <c r="AG1224" s="135" t="b">
        <f>AND(AD1224,$V1224&lt;=Synthèse!$B$44)</f>
        <v>0</v>
      </c>
      <c r="AH1224" s="135" t="b">
        <f>AND(AE1224,$V1224&lt;=Synthèse!$B$44)</f>
        <v>0</v>
      </c>
      <c r="AI1224" s="137" t="b">
        <v>1</v>
      </c>
      <c r="AJ1224" s="137" t="b">
        <v>0</v>
      </c>
      <c r="AK1224" s="137" t="b">
        <f t="shared" si="218"/>
        <v>1</v>
      </c>
      <c r="AL1224" s="137" t="b">
        <f t="shared" si="219"/>
        <v>0</v>
      </c>
      <c r="AM1224" s="137" t="b">
        <f>AND(AK1224,$V1224&lt;=Synthèse!$B$44)</f>
        <v>0</v>
      </c>
      <c r="AN1224" s="137" t="b">
        <f>AND(AL1224,$V1224&lt;=Synthèse!$B$44)</f>
        <v>0</v>
      </c>
    </row>
    <row r="1225" spans="1:40">
      <c r="A1225" s="17">
        <v>643611</v>
      </c>
      <c r="B1225" t="str">
        <f ca="1">VLOOKUP(A1225,'Fichier FI (en entrée)'!B:AH,3,0)</f>
        <v>MZUAWKJDGX</v>
      </c>
      <c r="C1225">
        <f t="shared" si="209"/>
        <v>1135</v>
      </c>
      <c r="D1225">
        <f t="shared" si="210"/>
        <v>8.85</v>
      </c>
      <c r="E1225" s="14" t="str">
        <f>VLOOKUP(A1225,'Fichier FI (en entrée)'!B:AH,2,0)</f>
        <v>EV</v>
      </c>
      <c r="F1225" s="14" t="b">
        <f t="shared" si="211"/>
        <v>1</v>
      </c>
      <c r="G1225" s="14" t="b">
        <f>IFERROR(VLOOKUP(A1225,'Calculs FA (auto)'!A:F,6,0),FALSE)</f>
        <v>0</v>
      </c>
      <c r="H1225" s="14" t="b">
        <f t="shared" si="212"/>
        <v>0</v>
      </c>
      <c r="I1225" s="16">
        <f>IFERROR(VLOOKUP(A1225,'Moyennes FI (en entrée)'!B:N,7,0),"")</f>
        <v>10.85</v>
      </c>
      <c r="J1225" s="16">
        <f>IFERROR(VLOOKUP(VLOOKUP(A1225,'Fichier FI (en entrée)'!B:AH,33,0),Modificateurs!A$2:B$5,2,0),0)</f>
        <v>1</v>
      </c>
      <c r="K1225" s="16">
        <f>IFERROR(VLOOKUP(VLOOKUP(A1225,'Redoub FI (en entrée)'!B:N,7,0),Modificateurs!A$8:B$11,2,0),0)</f>
        <v>0</v>
      </c>
      <c r="L1225" s="16">
        <f>IFERROR(VLOOKUP(M1225,Modificateurs!D$1:E$94,2,0),0)</f>
        <v>-3</v>
      </c>
      <c r="M1225" t="str">
        <f>VLOOKUP(A1225,'Fichier FI (en entrée)'!B:AH,16,0)&amp;" "&amp;VLOOKUP(A1225,'Fichier FI (en entrée)'!B:AH,20,0)&amp;" "&amp;VLOOKUP(A1225,'Fichier FI (en entrée)'!B:AH,27,0)&amp;" "&amp;VLOOKUP(A1225,'Fichier FI (en entrée)'!B:AH,29,0)</f>
        <v xml:space="preserve">ES Mathématiques  </v>
      </c>
      <c r="N1225" t="str">
        <f>VLOOKUP(A1225,'Fichier FI (en entrée)'!B:AH,8,0)</f>
        <v>En Terminale</v>
      </c>
      <c r="O1225" t="b">
        <f>AND(C1225&gt;Synthèse!B$8,C1225&lt;Synthèse!B$10,NOT(Y1225))</f>
        <v>1</v>
      </c>
      <c r="Q1225" s="60">
        <f>ROUNDUP(C1225/(Synthèse!$B$4+Synthèse!$B$1)*8,0)</f>
        <v>6</v>
      </c>
      <c r="R1225" s="60">
        <f>IFERROR(VLOOKUP(A1225,'Evaluations (formulaire)'!A:P,6,0)+VLOOKUP(A1225,'Evaluations (formulaire)'!A:P,7,0),0)</f>
        <v>0</v>
      </c>
      <c r="S1225" s="60">
        <f>IFERROR(VLOOKUP(A1225,'Evaluations (formulaire)'!A:P,8,0),0)</f>
        <v>0</v>
      </c>
      <c r="T1225" s="60">
        <f>IF(AND(ISBLANK(P1225),Q1225&lt;=2),Synthèse!$B$41,IF(AND(ISBLANK(P1225),Q1225&gt;=7),Synthèse!$C$41,R1225+S1225))</f>
        <v>0</v>
      </c>
      <c r="U1225" s="60">
        <f t="shared" si="213"/>
        <v>8.85</v>
      </c>
      <c r="V1225" s="60">
        <f t="shared" si="214"/>
        <v>1133</v>
      </c>
      <c r="X1225" s="26">
        <v>92</v>
      </c>
      <c r="Y1225" s="26" t="b">
        <f>IFERROR(VLOOKUP(A1225,'Calculs FA (auto)'!A:O,15,0),FALSE)</f>
        <v>0</v>
      </c>
      <c r="Z1225" s="26">
        <f>IFERROR(VLOOKUP(A1225,'Evaluations (formulaire)'!A:M,9,0),0)</f>
        <v>0</v>
      </c>
      <c r="AA1225" s="135" t="b">
        <v>0</v>
      </c>
      <c r="AB1225" s="135" t="b">
        <v>1</v>
      </c>
      <c r="AC1225" s="135" t="b">
        <f t="shared" si="215"/>
        <v>0</v>
      </c>
      <c r="AD1225" s="135" t="b">
        <f t="shared" si="216"/>
        <v>1</v>
      </c>
      <c r="AE1225" s="135" t="b">
        <f t="shared" si="217"/>
        <v>0</v>
      </c>
      <c r="AF1225" s="135" t="b">
        <f>AND(AC1225,$V1225&lt;=Synthèse!$B$44)</f>
        <v>0</v>
      </c>
      <c r="AG1225" s="135" t="b">
        <f>AND(AD1225,$V1225&lt;=Synthèse!$B$44)</f>
        <v>0</v>
      </c>
      <c r="AH1225" s="135" t="b">
        <f>AND(AE1225,$V1225&lt;=Synthèse!$B$44)</f>
        <v>0</v>
      </c>
      <c r="AI1225" s="137" t="b">
        <v>0</v>
      </c>
      <c r="AJ1225" s="137" t="b">
        <v>0</v>
      </c>
      <c r="AK1225" s="137" t="b">
        <f t="shared" si="218"/>
        <v>0</v>
      </c>
      <c r="AL1225" s="137" t="b">
        <f t="shared" si="219"/>
        <v>0</v>
      </c>
      <c r="AM1225" s="137" t="b">
        <f>AND(AK1225,$V1225&lt;=Synthèse!$B$44)</f>
        <v>0</v>
      </c>
      <c r="AN1225" s="137" t="b">
        <f>AND(AL1225,$V1225&lt;=Synthèse!$B$44)</f>
        <v>0</v>
      </c>
    </row>
    <row r="1226" spans="1:40">
      <c r="A1226" s="17">
        <v>643624</v>
      </c>
      <c r="B1226" t="str">
        <f ca="1">VLOOKUP(A1226,'Fichier FI (en entrée)'!B:AH,3,0)</f>
        <v>RPVDDDPPIY</v>
      </c>
      <c r="C1226">
        <f t="shared" si="209"/>
        <v>2097</v>
      </c>
      <c r="D1226">
        <f t="shared" si="210"/>
        <v>-100</v>
      </c>
      <c r="E1226" s="14" t="str">
        <f>VLOOKUP(A1226,'Fichier FI (en entrée)'!B:AH,2,0)</f>
        <v>ENV</v>
      </c>
      <c r="F1226" s="14" t="b">
        <f t="shared" si="211"/>
        <v>0</v>
      </c>
      <c r="G1226" s="14" t="b">
        <f>IFERROR(VLOOKUP(A1226,'Calculs FA (auto)'!A:F,6,0),FALSE)</f>
        <v>0</v>
      </c>
      <c r="H1226" s="14" t="b">
        <f t="shared" si="212"/>
        <v>0</v>
      </c>
      <c r="I1226" s="16" t="str">
        <f>IFERROR(VLOOKUP(A1226,'Moyennes FI (en entrée)'!B:N,7,0),"")</f>
        <v/>
      </c>
      <c r="J1226" s="16">
        <f>IFERROR(VLOOKUP(VLOOKUP(A1226,'Fichier FI (en entrée)'!B:AH,33,0),Modificateurs!A$2:B$5,2,0),0)</f>
        <v>0</v>
      </c>
      <c r="K1226" s="16">
        <f>IFERROR(VLOOKUP(VLOOKUP(A1226,'Redoub FI (en entrée)'!B:N,7,0),Modificateurs!A$8:B$11,2,0),0)</f>
        <v>0</v>
      </c>
      <c r="L1226" s="16">
        <f>IFERROR(VLOOKUP(M1226,Modificateurs!D$1:E$94,2,0),0)</f>
        <v>2</v>
      </c>
      <c r="M1226" t="str">
        <f>VLOOKUP(A1226,'Fichier FI (en entrée)'!B:AH,16,0)&amp;" "&amp;VLOOKUP(A1226,'Fichier FI (en entrée)'!B:AH,20,0)&amp;" "&amp;VLOOKUP(A1226,'Fichier FI (en entrée)'!B:AH,27,0)&amp;" "&amp;VLOOKUP(A1226,'Fichier FI (en entrée)'!B:AH,29,0)</f>
        <v xml:space="preserve">S Mathématiques  </v>
      </c>
      <c r="N1226" t="str">
        <f>VLOOKUP(A1226,'Fichier FI (en entrée)'!B:AH,8,0)</f>
        <v>En Terminale</v>
      </c>
      <c r="O1226" t="b">
        <f>AND(C1226&gt;Synthèse!B$8,C1226&lt;Synthèse!B$10,NOT(Y1226))</f>
        <v>0</v>
      </c>
      <c r="P1226" t="s">
        <v>2263</v>
      </c>
      <c r="Q1226" s="60">
        <f>ROUNDUP(C1226/(Synthèse!$B$4+Synthèse!$B$1)*8,0)</f>
        <v>10</v>
      </c>
      <c r="R1226" s="60">
        <f>IFERROR(VLOOKUP(A1226,'Evaluations (formulaire)'!A:P,6,0)+VLOOKUP(A1226,'Evaluations (formulaire)'!A:P,7,0),0)</f>
        <v>0</v>
      </c>
      <c r="S1226" s="60">
        <f>IFERROR(VLOOKUP(A1226,'Evaluations (formulaire)'!A:P,8,0),0)</f>
        <v>0</v>
      </c>
      <c r="T1226" s="60">
        <f>IF(AND(ISBLANK(P1226),Q1226&lt;=2),Synthèse!$B$41,IF(AND(ISBLANK(P1226),Q1226&gt;=7),Synthèse!$C$41,R1226+S1226))</f>
        <v>0</v>
      </c>
      <c r="U1226" s="60">
        <f t="shared" si="213"/>
        <v>-100</v>
      </c>
      <c r="V1226" s="60">
        <f t="shared" si="214"/>
        <v>2096</v>
      </c>
      <c r="X1226" s="26">
        <v>352</v>
      </c>
      <c r="Y1226" s="26" t="b">
        <f>IFERROR(VLOOKUP(A1226,'Calculs FA (auto)'!A:O,15,0),FALSE)</f>
        <v>0</v>
      </c>
      <c r="Z1226" s="26">
        <f>IFERROR(VLOOKUP(A1226,'Evaluations (formulaire)'!A:M,9,0),0)</f>
        <v>0</v>
      </c>
      <c r="AA1226" s="135" t="b">
        <v>0</v>
      </c>
      <c r="AB1226" s="135" t="b">
        <v>1</v>
      </c>
      <c r="AC1226" s="135" t="b">
        <f t="shared" si="215"/>
        <v>0</v>
      </c>
      <c r="AD1226" s="135" t="b">
        <f t="shared" si="216"/>
        <v>0</v>
      </c>
      <c r="AE1226" s="135" t="b">
        <f t="shared" si="217"/>
        <v>0</v>
      </c>
      <c r="AF1226" s="135" t="b">
        <f>AND(AC1226,$V1226&lt;=Synthèse!$B$44)</f>
        <v>0</v>
      </c>
      <c r="AG1226" s="135" t="b">
        <f>AND(AD1226,$V1226&lt;=Synthèse!$B$44)</f>
        <v>0</v>
      </c>
      <c r="AH1226" s="135" t="b">
        <f>AND(AE1226,$V1226&lt;=Synthèse!$B$44)</f>
        <v>0</v>
      </c>
      <c r="AI1226" s="137" t="b">
        <v>1</v>
      </c>
      <c r="AJ1226" s="137" t="b">
        <v>0</v>
      </c>
      <c r="AK1226" s="137" t="b">
        <f t="shared" si="218"/>
        <v>0</v>
      </c>
      <c r="AL1226" s="137" t="b">
        <f t="shared" si="219"/>
        <v>0</v>
      </c>
      <c r="AM1226" s="137" t="b">
        <f>AND(AK1226,$V1226&lt;=Synthèse!$B$44)</f>
        <v>0</v>
      </c>
      <c r="AN1226" s="137" t="b">
        <f>AND(AL1226,$V1226&lt;=Synthèse!$B$44)</f>
        <v>0</v>
      </c>
    </row>
    <row r="1227" spans="1:40">
      <c r="A1227" s="17">
        <v>643642</v>
      </c>
      <c r="B1227" t="str">
        <f ca="1">VLOOKUP(A1227,'Fichier FI (en entrée)'!B:AH,3,0)</f>
        <v>ZMZULHVJYF</v>
      </c>
      <c r="C1227">
        <f t="shared" si="209"/>
        <v>1212</v>
      </c>
      <c r="D1227">
        <f t="shared" si="210"/>
        <v>7.49</v>
      </c>
      <c r="E1227" s="14" t="str">
        <f>VLOOKUP(A1227,'Fichier FI (en entrée)'!B:AH,2,0)</f>
        <v>EV</v>
      </c>
      <c r="F1227" s="14" t="b">
        <f t="shared" si="211"/>
        <v>1</v>
      </c>
      <c r="G1227" s="14" t="b">
        <f>IFERROR(VLOOKUP(A1227,'Calculs FA (auto)'!A:F,6,0),FALSE)</f>
        <v>0</v>
      </c>
      <c r="H1227" s="14" t="b">
        <f t="shared" si="212"/>
        <v>0</v>
      </c>
      <c r="I1227" s="16">
        <f>IFERROR(VLOOKUP(A1227,'Moyennes FI (en entrée)'!B:N,7,0),"")</f>
        <v>12.49</v>
      </c>
      <c r="J1227" s="16">
        <f>IFERROR(VLOOKUP(VLOOKUP(A1227,'Fichier FI (en entrée)'!B:AH,33,0),Modificateurs!A$2:B$5,2,0),0)</f>
        <v>3</v>
      </c>
      <c r="K1227" s="16">
        <f>IFERROR(VLOOKUP(VLOOKUP(A1227,'Redoub FI (en entrée)'!B:N,7,0),Modificateurs!A$8:B$11,2,0),0)</f>
        <v>0</v>
      </c>
      <c r="L1227" s="16">
        <f>IFERROR(VLOOKUP(M1227,Modificateurs!D$1:E$94,2,0),0)</f>
        <v>-8</v>
      </c>
      <c r="M1227" t="str">
        <f>VLOOKUP(A1227,'Fichier FI (en entrée)'!B:AH,16,0)&amp;" "&amp;VLOOKUP(A1227,'Fichier FI (en entrée)'!B:AH,20,0)&amp;" "&amp;VLOOKUP(A1227,'Fichier FI (en entrée)'!B:AH,27,0)&amp;" "&amp;VLOOKUP(A1227,'Fichier FI (en entrée)'!B:AH,29,0)</f>
        <v xml:space="preserve">STMG Systèmes d'information et de gestion  </v>
      </c>
      <c r="N1227" t="str">
        <f>VLOOKUP(A1227,'Fichier FI (en entrée)'!B:AH,8,0)</f>
        <v>En Terminale</v>
      </c>
      <c r="O1227" t="b">
        <f>AND(C1227&gt;Synthèse!B$8,C1227&lt;Synthèse!B$10,NOT(Y1227))</f>
        <v>1</v>
      </c>
      <c r="Q1227" s="60">
        <f>ROUNDUP(C1227/(Synthèse!$B$4+Synthèse!$B$1)*8,0)</f>
        <v>6</v>
      </c>
      <c r="R1227" s="60">
        <f>IFERROR(VLOOKUP(A1227,'Evaluations (formulaire)'!A:P,6,0)+VLOOKUP(A1227,'Evaluations (formulaire)'!A:P,7,0),0)</f>
        <v>0</v>
      </c>
      <c r="S1227" s="60">
        <f>IFERROR(VLOOKUP(A1227,'Evaluations (formulaire)'!A:P,8,0),0)</f>
        <v>0</v>
      </c>
      <c r="T1227" s="60">
        <f>IF(AND(ISBLANK(P1227),Q1227&lt;=2),Synthèse!$B$41,IF(AND(ISBLANK(P1227),Q1227&gt;=7),Synthèse!$C$41,R1227+S1227))</f>
        <v>0</v>
      </c>
      <c r="U1227" s="60">
        <f t="shared" si="213"/>
        <v>7.49</v>
      </c>
      <c r="V1227" s="60">
        <f t="shared" si="214"/>
        <v>1210</v>
      </c>
      <c r="X1227" s="26">
        <v>654</v>
      </c>
      <c r="Y1227" s="26" t="b">
        <f>IFERROR(VLOOKUP(A1227,'Calculs FA (auto)'!A:O,15,0),FALSE)</f>
        <v>0</v>
      </c>
      <c r="Z1227" s="26">
        <f>IFERROR(VLOOKUP(A1227,'Evaluations (formulaire)'!A:M,9,0),0)</f>
        <v>0</v>
      </c>
      <c r="AA1227" s="135" t="b">
        <v>0</v>
      </c>
      <c r="AB1227" s="135" t="b">
        <v>1</v>
      </c>
      <c r="AC1227" s="135" t="b">
        <f t="shared" si="215"/>
        <v>0</v>
      </c>
      <c r="AD1227" s="135" t="b">
        <f t="shared" si="216"/>
        <v>1</v>
      </c>
      <c r="AE1227" s="135" t="b">
        <f t="shared" si="217"/>
        <v>0</v>
      </c>
      <c r="AF1227" s="135" t="b">
        <f>AND(AC1227,$V1227&lt;=Synthèse!$B$44)</f>
        <v>0</v>
      </c>
      <c r="AG1227" s="135" t="b">
        <f>AND(AD1227,$V1227&lt;=Synthèse!$B$44)</f>
        <v>0</v>
      </c>
      <c r="AH1227" s="135" t="b">
        <f>AND(AE1227,$V1227&lt;=Synthèse!$B$44)</f>
        <v>0</v>
      </c>
      <c r="AI1227" s="137" t="b">
        <v>0</v>
      </c>
      <c r="AJ1227" s="137" t="b">
        <v>0</v>
      </c>
      <c r="AK1227" s="137" t="b">
        <f t="shared" si="218"/>
        <v>0</v>
      </c>
      <c r="AL1227" s="137" t="b">
        <f t="shared" si="219"/>
        <v>0</v>
      </c>
      <c r="AM1227" s="137" t="b">
        <f>AND(AK1227,$V1227&lt;=Synthèse!$B$44)</f>
        <v>0</v>
      </c>
      <c r="AN1227" s="137" t="b">
        <f>AND(AL1227,$V1227&lt;=Synthèse!$B$44)</f>
        <v>0</v>
      </c>
    </row>
    <row r="1228" spans="1:40">
      <c r="A1228" s="17">
        <v>643665</v>
      </c>
      <c r="B1228" t="str">
        <f ca="1">VLOOKUP(A1228,'Fichier FI (en entrée)'!B:AH,3,0)</f>
        <v>VJDWHFAGIO</v>
      </c>
      <c r="C1228">
        <f t="shared" si="209"/>
        <v>1344</v>
      </c>
      <c r="D1228">
        <f t="shared" si="210"/>
        <v>4.84</v>
      </c>
      <c r="E1228" s="14" t="str">
        <f>VLOOKUP(A1228,'Fichier FI (en entrée)'!B:AH,2,0)</f>
        <v>EV</v>
      </c>
      <c r="F1228" s="14" t="b">
        <f t="shared" si="211"/>
        <v>1</v>
      </c>
      <c r="G1228" s="14" t="b">
        <f>IFERROR(VLOOKUP(A1228,'Calculs FA (auto)'!A:F,6,0),FALSE)</f>
        <v>0</v>
      </c>
      <c r="H1228" s="14" t="b">
        <f t="shared" si="212"/>
        <v>0</v>
      </c>
      <c r="I1228" s="16">
        <f>IFERROR(VLOOKUP(A1228,'Moyennes FI (en entrée)'!B:N,7,0),"")</f>
        <v>9.84</v>
      </c>
      <c r="J1228" s="16">
        <f>IFERROR(VLOOKUP(VLOOKUP(A1228,'Fichier FI (en entrée)'!B:AH,33,0),Modificateurs!A$2:B$5,2,0),0)</f>
        <v>3</v>
      </c>
      <c r="K1228" s="16">
        <f>IFERROR(VLOOKUP(VLOOKUP(A1228,'Redoub FI (en entrée)'!B:N,7,0),Modificateurs!A$8:B$11,2,0),0)</f>
        <v>0</v>
      </c>
      <c r="L1228" s="16">
        <f>IFERROR(VLOOKUP(M1228,Modificateurs!D$1:E$94,2,0),0)</f>
        <v>-8</v>
      </c>
      <c r="M1228" t="str">
        <f>VLOOKUP(A1228,'Fichier FI (en entrée)'!B:AH,16,0)&amp;" "&amp;VLOOKUP(A1228,'Fichier FI (en entrée)'!B:AH,20,0)&amp;" "&amp;VLOOKUP(A1228,'Fichier FI (en entrée)'!B:AH,27,0)&amp;" "&amp;VLOOKUP(A1228,'Fichier FI (en entrée)'!B:AH,29,0)</f>
        <v xml:space="preserve">STMG Systèmes d'information et de gestion  </v>
      </c>
      <c r="N1228" t="str">
        <f>VLOOKUP(A1228,'Fichier FI (en entrée)'!B:AH,8,0)</f>
        <v>En Terminale</v>
      </c>
      <c r="O1228" t="b">
        <f>AND(C1228&gt;Synthèse!B$8,C1228&lt;Synthèse!B$10,NOT(Y1228))</f>
        <v>0</v>
      </c>
      <c r="Q1228" s="60">
        <f>ROUNDUP(C1228/(Synthèse!$B$4+Synthèse!$B$1)*8,0)</f>
        <v>7</v>
      </c>
      <c r="R1228" s="60">
        <f>IFERROR(VLOOKUP(A1228,'Evaluations (formulaire)'!A:P,6,0)+VLOOKUP(A1228,'Evaluations (formulaire)'!A:P,7,0),0)</f>
        <v>0</v>
      </c>
      <c r="S1228" s="60">
        <f>IFERROR(VLOOKUP(A1228,'Evaluations (formulaire)'!A:P,8,0),0)</f>
        <v>0</v>
      </c>
      <c r="T1228" s="60">
        <f>IF(AND(ISBLANK(P1228),Q1228&lt;=2),Synthèse!$B$41,IF(AND(ISBLANK(P1228),Q1228&gt;=7),Synthèse!$C$41,R1228+S1228))</f>
        <v>4.6296296296296294E-3</v>
      </c>
      <c r="U1228" s="60">
        <f t="shared" si="213"/>
        <v>4.8446296296296296</v>
      </c>
      <c r="V1228" s="60">
        <f t="shared" si="214"/>
        <v>1343</v>
      </c>
      <c r="X1228" s="26">
        <v>1403</v>
      </c>
      <c r="Y1228" s="26" t="b">
        <f>IFERROR(VLOOKUP(A1228,'Calculs FA (auto)'!A:O,15,0),FALSE)</f>
        <v>0</v>
      </c>
      <c r="Z1228" s="26">
        <f>IFERROR(VLOOKUP(A1228,'Evaluations (formulaire)'!A:M,9,0),0)</f>
        <v>0</v>
      </c>
      <c r="AA1228" s="135" t="b">
        <v>0</v>
      </c>
      <c r="AB1228" s="135" t="b">
        <v>1</v>
      </c>
      <c r="AC1228" s="135" t="b">
        <f t="shared" si="215"/>
        <v>0</v>
      </c>
      <c r="AD1228" s="135" t="b">
        <f t="shared" si="216"/>
        <v>1</v>
      </c>
      <c r="AE1228" s="135" t="b">
        <f t="shared" si="217"/>
        <v>0</v>
      </c>
      <c r="AF1228" s="135" t="b">
        <f>AND(AC1228,$V1228&lt;=Synthèse!$B$44)</f>
        <v>0</v>
      </c>
      <c r="AG1228" s="135" t="b">
        <f>AND(AD1228,$V1228&lt;=Synthèse!$B$44)</f>
        <v>0</v>
      </c>
      <c r="AH1228" s="135" t="b">
        <f>AND(AE1228,$V1228&lt;=Synthèse!$B$44)</f>
        <v>0</v>
      </c>
      <c r="AI1228" s="137" t="b">
        <v>0</v>
      </c>
      <c r="AJ1228" s="137" t="b">
        <v>0</v>
      </c>
      <c r="AK1228" s="137" t="b">
        <f t="shared" si="218"/>
        <v>0</v>
      </c>
      <c r="AL1228" s="137" t="b">
        <f t="shared" si="219"/>
        <v>0</v>
      </c>
      <c r="AM1228" s="137" t="b">
        <f>AND(AK1228,$V1228&lt;=Synthèse!$B$44)</f>
        <v>0</v>
      </c>
      <c r="AN1228" s="137" t="b">
        <f>AND(AL1228,$V1228&lt;=Synthèse!$B$44)</f>
        <v>0</v>
      </c>
    </row>
    <row r="1229" spans="1:40">
      <c r="A1229" s="17">
        <v>643667</v>
      </c>
      <c r="B1229" t="str">
        <f ca="1">VLOOKUP(A1229,'Fichier FI (en entrée)'!B:AH,3,0)</f>
        <v>YBEDVZVTHQ</v>
      </c>
      <c r="C1229">
        <f t="shared" si="209"/>
        <v>642</v>
      </c>
      <c r="D1229">
        <f t="shared" si="210"/>
        <v>12.6</v>
      </c>
      <c r="E1229" s="14" t="str">
        <f>VLOOKUP(A1229,'Fichier FI (en entrée)'!B:AH,2,0)</f>
        <v>EV</v>
      </c>
      <c r="F1229" s="14" t="b">
        <f t="shared" si="211"/>
        <v>1</v>
      </c>
      <c r="G1229" s="14" t="b">
        <f>IFERROR(VLOOKUP(A1229,'Calculs FA (auto)'!A:F,6,0),FALSE)</f>
        <v>0</v>
      </c>
      <c r="H1229" s="14" t="b">
        <f t="shared" si="212"/>
        <v>0</v>
      </c>
      <c r="I1229" s="16">
        <f>IFERROR(VLOOKUP(A1229,'Moyennes FI (en entrée)'!B:N,7,0),"")</f>
        <v>9.6</v>
      </c>
      <c r="J1229" s="16">
        <f>IFERROR(VLOOKUP(VLOOKUP(A1229,'Fichier FI (en entrée)'!B:AH,33,0),Modificateurs!A$2:B$5,2,0),0)</f>
        <v>1</v>
      </c>
      <c r="K1229" s="16">
        <f>IFERROR(VLOOKUP(VLOOKUP(A1229,'Redoub FI (en entrée)'!B:N,7,0),Modificateurs!A$8:B$11,2,0),0)</f>
        <v>0</v>
      </c>
      <c r="L1229" s="16">
        <f>IFERROR(VLOOKUP(M1229,Modificateurs!D$1:E$94,2,0),0)</f>
        <v>2</v>
      </c>
      <c r="M1229" t="str">
        <f>VLOOKUP(A1229,'Fichier FI (en entrée)'!B:AH,16,0)&amp;" "&amp;VLOOKUP(A1229,'Fichier FI (en entrée)'!B:AH,20,0)&amp;" "&amp;VLOOKUP(A1229,'Fichier FI (en entrée)'!B:AH,27,0)&amp;" "&amp;VLOOKUP(A1229,'Fichier FI (en entrée)'!B:AH,29,0)</f>
        <v xml:space="preserve">S Physique-chimie  </v>
      </c>
      <c r="N1229" t="str">
        <f>VLOOKUP(A1229,'Fichier FI (en entrée)'!B:AH,8,0)</f>
        <v>En Terminale</v>
      </c>
      <c r="O1229" t="b">
        <f>AND(C1229&gt;Synthèse!B$8,C1229&lt;Synthèse!B$10,NOT(Y1229))</f>
        <v>1</v>
      </c>
      <c r="Q1229" s="60">
        <f>ROUNDUP(C1229/(Synthèse!$B$4+Synthèse!$B$1)*8,0)</f>
        <v>3</v>
      </c>
      <c r="R1229" s="60">
        <f>IFERROR(VLOOKUP(A1229,'Evaluations (formulaire)'!A:P,6,0)+VLOOKUP(A1229,'Evaluations (formulaire)'!A:P,7,0),0)</f>
        <v>0</v>
      </c>
      <c r="S1229" s="60">
        <f>IFERROR(VLOOKUP(A1229,'Evaluations (formulaire)'!A:P,8,0),0)</f>
        <v>0</v>
      </c>
      <c r="T1229" s="60">
        <f>IF(AND(ISBLANK(P1229),Q1229&lt;=2),Synthèse!$B$41,IF(AND(ISBLANK(P1229),Q1229&gt;=7),Synthèse!$C$41,R1229+S1229))</f>
        <v>0</v>
      </c>
      <c r="U1229" s="60">
        <f t="shared" si="213"/>
        <v>12.6</v>
      </c>
      <c r="V1229" s="60">
        <f t="shared" si="214"/>
        <v>642</v>
      </c>
      <c r="X1229" s="26">
        <v>1092</v>
      </c>
      <c r="Y1229" s="26" t="b">
        <f>IFERROR(VLOOKUP(A1229,'Calculs FA (auto)'!A:O,15,0),FALSE)</f>
        <v>0</v>
      </c>
      <c r="Z1229" s="26">
        <f>IFERROR(VLOOKUP(A1229,'Evaluations (formulaire)'!A:M,9,0),0)</f>
        <v>0</v>
      </c>
      <c r="AA1229" s="135" t="b">
        <v>0</v>
      </c>
      <c r="AB1229" s="135" t="b">
        <v>1</v>
      </c>
      <c r="AC1229" s="135" t="b">
        <f t="shared" si="215"/>
        <v>0</v>
      </c>
      <c r="AD1229" s="135" t="b">
        <f t="shared" si="216"/>
        <v>1</v>
      </c>
      <c r="AE1229" s="135" t="b">
        <f t="shared" si="217"/>
        <v>0</v>
      </c>
      <c r="AF1229" s="135" t="b">
        <f>AND(AC1229,$V1229&lt;=Synthèse!$B$44)</f>
        <v>0</v>
      </c>
      <c r="AG1229" s="135" t="b">
        <f>AND(AD1229,$V1229&lt;=Synthèse!$B$44)</f>
        <v>1</v>
      </c>
      <c r="AH1229" s="135" t="b">
        <f>AND(AE1229,$V1229&lt;=Synthèse!$B$44)</f>
        <v>0</v>
      </c>
      <c r="AI1229" s="137" t="b">
        <v>0</v>
      </c>
      <c r="AJ1229" s="137" t="b">
        <v>0</v>
      </c>
      <c r="AK1229" s="137" t="b">
        <f t="shared" si="218"/>
        <v>0</v>
      </c>
      <c r="AL1229" s="137" t="b">
        <f t="shared" si="219"/>
        <v>0</v>
      </c>
      <c r="AM1229" s="137" t="b">
        <f>AND(AK1229,$V1229&lt;=Synthèse!$B$44)</f>
        <v>0</v>
      </c>
      <c r="AN1229" s="137" t="b">
        <f>AND(AL1229,$V1229&lt;=Synthèse!$B$44)</f>
        <v>0</v>
      </c>
    </row>
    <row r="1230" spans="1:40">
      <c r="A1230" s="17">
        <v>643686</v>
      </c>
      <c r="B1230" t="str">
        <f ca="1">VLOOKUP(A1230,'Fichier FI (en entrée)'!B:AH,3,0)</f>
        <v>CQJRXFHNFZ</v>
      </c>
      <c r="C1230">
        <f t="shared" si="209"/>
        <v>455</v>
      </c>
      <c r="D1230">
        <f t="shared" si="210"/>
        <v>13.67</v>
      </c>
      <c r="E1230" s="14" t="str">
        <f>VLOOKUP(A1230,'Fichier FI (en entrée)'!B:AH,2,0)</f>
        <v>EV</v>
      </c>
      <c r="F1230" s="14" t="b">
        <f t="shared" si="211"/>
        <v>1</v>
      </c>
      <c r="G1230" s="14" t="b">
        <f>IFERROR(VLOOKUP(A1230,'Calculs FA (auto)'!A:F,6,0),FALSE)</f>
        <v>0</v>
      </c>
      <c r="H1230" s="14" t="b">
        <f t="shared" si="212"/>
        <v>0</v>
      </c>
      <c r="I1230" s="16">
        <f>IFERROR(VLOOKUP(A1230,'Moyennes FI (en entrée)'!B:N,7,0),"")</f>
        <v>10.67</v>
      </c>
      <c r="J1230" s="16">
        <f>IFERROR(VLOOKUP(VLOOKUP(A1230,'Fichier FI (en entrée)'!B:AH,33,0),Modificateurs!A$2:B$5,2,0),0)</f>
        <v>1</v>
      </c>
      <c r="K1230" s="16">
        <f>IFERROR(VLOOKUP(VLOOKUP(A1230,'Redoub FI (en entrée)'!B:N,7,0),Modificateurs!A$8:B$11,2,0),0)</f>
        <v>0</v>
      </c>
      <c r="L1230" s="16">
        <f>IFERROR(VLOOKUP(M1230,Modificateurs!D$1:E$94,2,0),0)</f>
        <v>2</v>
      </c>
      <c r="M1230" t="str">
        <f>VLOOKUP(A1230,'Fichier FI (en entrée)'!B:AH,16,0)&amp;" "&amp;VLOOKUP(A1230,'Fichier FI (en entrée)'!B:AH,20,0)&amp;" "&amp;VLOOKUP(A1230,'Fichier FI (en entrée)'!B:AH,27,0)&amp;" "&amp;VLOOKUP(A1230,'Fichier FI (en entrée)'!B:AH,29,0)</f>
        <v xml:space="preserve">S Physique-chimie  </v>
      </c>
      <c r="N1230" t="str">
        <f>VLOOKUP(A1230,'Fichier FI (en entrée)'!B:AH,8,0)</f>
        <v>En Terminale</v>
      </c>
      <c r="O1230" t="b">
        <f>AND(C1230&gt;Synthèse!B$8,C1230&lt;Synthèse!B$10,NOT(Y1230))</f>
        <v>1</v>
      </c>
      <c r="P1230" t="s">
        <v>2258</v>
      </c>
      <c r="Q1230" s="60">
        <f>ROUNDUP(C1230/(Synthèse!$B$4+Synthèse!$B$1)*8,0)</f>
        <v>3</v>
      </c>
      <c r="R1230" s="60">
        <f>IFERROR(VLOOKUP(A1230,'Evaluations (formulaire)'!A:P,6,0)+VLOOKUP(A1230,'Evaluations (formulaire)'!A:P,7,0),0)</f>
        <v>0</v>
      </c>
      <c r="S1230" s="60">
        <f>IFERROR(VLOOKUP(A1230,'Evaluations (formulaire)'!A:P,8,0),0)</f>
        <v>0</v>
      </c>
      <c r="T1230" s="60">
        <f>IF(AND(ISBLANK(P1230),Q1230&lt;=2),Synthèse!$B$41,IF(AND(ISBLANK(P1230),Q1230&gt;=7),Synthèse!$C$41,R1230+S1230))</f>
        <v>0</v>
      </c>
      <c r="U1230" s="60">
        <f t="shared" si="213"/>
        <v>13.67</v>
      </c>
      <c r="V1230" s="60">
        <f t="shared" si="214"/>
        <v>455</v>
      </c>
      <c r="X1230" s="26">
        <v>2054</v>
      </c>
      <c r="Y1230" s="26" t="b">
        <f>IFERROR(VLOOKUP(A1230,'Calculs FA (auto)'!A:O,15,0),FALSE)</f>
        <v>0</v>
      </c>
      <c r="Z1230" s="26">
        <f>IFERROR(VLOOKUP(A1230,'Evaluations (formulaire)'!A:M,9,0),0)</f>
        <v>0</v>
      </c>
      <c r="AA1230" s="135" t="b">
        <v>1</v>
      </c>
      <c r="AB1230" s="135" t="b">
        <v>0</v>
      </c>
      <c r="AC1230" s="135" t="b">
        <f t="shared" si="215"/>
        <v>1</v>
      </c>
      <c r="AD1230" s="135" t="b">
        <f t="shared" si="216"/>
        <v>0</v>
      </c>
      <c r="AE1230" s="135" t="b">
        <f t="shared" si="217"/>
        <v>0</v>
      </c>
      <c r="AF1230" s="135" t="b">
        <f>AND(AC1230,$V1230&lt;=Synthèse!$B$44)</f>
        <v>1</v>
      </c>
      <c r="AG1230" s="135" t="b">
        <f>AND(AD1230,$V1230&lt;=Synthèse!$B$44)</f>
        <v>0</v>
      </c>
      <c r="AH1230" s="135" t="b">
        <f>AND(AE1230,$V1230&lt;=Synthèse!$B$44)</f>
        <v>0</v>
      </c>
      <c r="AI1230" s="137" t="b">
        <v>0</v>
      </c>
      <c r="AJ1230" s="137" t="b">
        <v>1</v>
      </c>
      <c r="AK1230" s="137" t="b">
        <f t="shared" si="218"/>
        <v>0</v>
      </c>
      <c r="AL1230" s="137" t="b">
        <f t="shared" si="219"/>
        <v>1</v>
      </c>
      <c r="AM1230" s="137" t="b">
        <f>AND(AK1230,$V1230&lt;=Synthèse!$B$44)</f>
        <v>0</v>
      </c>
      <c r="AN1230" s="137" t="b">
        <f>AND(AL1230,$V1230&lt;=Synthèse!$B$44)</f>
        <v>1</v>
      </c>
    </row>
    <row r="1231" spans="1:40">
      <c r="A1231" s="17">
        <v>643698</v>
      </c>
      <c r="B1231" t="str">
        <f ca="1">VLOOKUP(A1231,'Fichier FI (en entrée)'!B:AH,3,0)</f>
        <v>PKZCWPUFGE</v>
      </c>
      <c r="C1231">
        <f t="shared" si="209"/>
        <v>549</v>
      </c>
      <c r="D1231">
        <f t="shared" si="210"/>
        <v>13.13</v>
      </c>
      <c r="E1231" s="14" t="str">
        <f>VLOOKUP(A1231,'Fichier FI (en entrée)'!B:AH,2,0)</f>
        <v>EV</v>
      </c>
      <c r="F1231" s="14" t="b">
        <f t="shared" si="211"/>
        <v>1</v>
      </c>
      <c r="G1231" s="14" t="b">
        <f>IFERROR(VLOOKUP(A1231,'Calculs FA (auto)'!A:F,6,0),FALSE)</f>
        <v>0</v>
      </c>
      <c r="H1231" s="14" t="b">
        <f t="shared" si="212"/>
        <v>0</v>
      </c>
      <c r="I1231" s="16">
        <f>IFERROR(VLOOKUP(A1231,'Moyennes FI (en entrée)'!B:N,7,0),"")</f>
        <v>10.130000000000001</v>
      </c>
      <c r="J1231" s="16">
        <f>IFERROR(VLOOKUP(VLOOKUP(A1231,'Fichier FI (en entrée)'!B:AH,33,0),Modificateurs!A$2:B$5,2,0),0)</f>
        <v>1</v>
      </c>
      <c r="K1231" s="16">
        <f>IFERROR(VLOOKUP(VLOOKUP(A1231,'Redoub FI (en entrée)'!B:N,7,0),Modificateurs!A$8:B$11,2,0),0)</f>
        <v>0</v>
      </c>
      <c r="L1231" s="16">
        <f>IFERROR(VLOOKUP(M1231,Modificateurs!D$1:E$94,2,0),0)</f>
        <v>2</v>
      </c>
      <c r="M1231" t="str">
        <f>VLOOKUP(A1231,'Fichier FI (en entrée)'!B:AH,16,0)&amp;" "&amp;VLOOKUP(A1231,'Fichier FI (en entrée)'!B:AH,20,0)&amp;" "&amp;VLOOKUP(A1231,'Fichier FI (en entrée)'!B:AH,27,0)&amp;" "&amp;VLOOKUP(A1231,'Fichier FI (en entrée)'!B:AH,29,0)</f>
        <v xml:space="preserve">S Physique-chimie  </v>
      </c>
      <c r="N1231" t="str">
        <f>VLOOKUP(A1231,'Fichier FI (en entrée)'!B:AH,8,0)</f>
        <v>En Terminale</v>
      </c>
      <c r="O1231" t="b">
        <f>AND(C1231&gt;Synthèse!B$8,C1231&lt;Synthèse!B$10,NOT(Y1231))</f>
        <v>1</v>
      </c>
      <c r="P1231" s="17" t="s">
        <v>2260</v>
      </c>
      <c r="Q1231" s="60">
        <f>ROUNDUP(C1231/(Synthèse!$B$4+Synthèse!$B$1)*8,0)</f>
        <v>3</v>
      </c>
      <c r="R1231" s="60">
        <f>IFERROR(VLOOKUP(A1231,'Evaluations (formulaire)'!A:P,6,0)+VLOOKUP(A1231,'Evaluations (formulaire)'!A:P,7,0),0)</f>
        <v>0</v>
      </c>
      <c r="S1231" s="60">
        <f>IFERROR(VLOOKUP(A1231,'Evaluations (formulaire)'!A:P,8,0),0)</f>
        <v>0</v>
      </c>
      <c r="T1231" s="60">
        <f>IF(AND(ISBLANK(P1231),Q1231&lt;=2),Synthèse!$B$41,IF(AND(ISBLANK(P1231),Q1231&gt;=7),Synthèse!$C$41,R1231+S1231))</f>
        <v>0</v>
      </c>
      <c r="U1231" s="60">
        <f t="shared" si="213"/>
        <v>13.13</v>
      </c>
      <c r="V1231" s="60">
        <f t="shared" si="214"/>
        <v>550</v>
      </c>
      <c r="X1231" s="26">
        <v>1998</v>
      </c>
      <c r="Y1231" s="26" t="b">
        <f>IFERROR(VLOOKUP(A1231,'Calculs FA (auto)'!A:O,15,0),FALSE)</f>
        <v>0</v>
      </c>
      <c r="Z1231" s="26">
        <f>IFERROR(VLOOKUP(A1231,'Evaluations (formulaire)'!A:M,9,0),0)</f>
        <v>0</v>
      </c>
      <c r="AA1231" s="135" t="b">
        <v>0</v>
      </c>
      <c r="AB1231" s="135" t="b">
        <v>1</v>
      </c>
      <c r="AC1231" s="135" t="b">
        <f t="shared" si="215"/>
        <v>0</v>
      </c>
      <c r="AD1231" s="135" t="b">
        <f t="shared" si="216"/>
        <v>1</v>
      </c>
      <c r="AE1231" s="135" t="b">
        <f t="shared" si="217"/>
        <v>0</v>
      </c>
      <c r="AF1231" s="135" t="b">
        <f>AND(AC1231,$V1231&lt;=Synthèse!$B$44)</f>
        <v>0</v>
      </c>
      <c r="AG1231" s="135" t="b">
        <f>AND(AD1231,$V1231&lt;=Synthèse!$B$44)</f>
        <v>1</v>
      </c>
      <c r="AH1231" s="135" t="b">
        <f>AND(AE1231,$V1231&lt;=Synthèse!$B$44)</f>
        <v>0</v>
      </c>
      <c r="AI1231" s="137" t="b">
        <v>0</v>
      </c>
      <c r="AJ1231" s="137" t="b">
        <v>0</v>
      </c>
      <c r="AK1231" s="137" t="b">
        <f t="shared" si="218"/>
        <v>0</v>
      </c>
      <c r="AL1231" s="137" t="b">
        <f t="shared" si="219"/>
        <v>0</v>
      </c>
      <c r="AM1231" s="137" t="b">
        <f>AND(AK1231,$V1231&lt;=Synthèse!$B$44)</f>
        <v>0</v>
      </c>
      <c r="AN1231" s="137" t="b">
        <f>AND(AL1231,$V1231&lt;=Synthèse!$B$44)</f>
        <v>0</v>
      </c>
    </row>
    <row r="1232" spans="1:40">
      <c r="A1232" s="17">
        <v>643709</v>
      </c>
      <c r="B1232" t="str">
        <f ca="1">VLOOKUP(A1232,'Fichier FI (en entrée)'!B:AH,3,0)</f>
        <v>SGOLVFGIHA</v>
      </c>
      <c r="C1232">
        <f t="shared" si="209"/>
        <v>453</v>
      </c>
      <c r="D1232">
        <f t="shared" si="210"/>
        <v>13.68</v>
      </c>
      <c r="E1232" s="14" t="str">
        <f>VLOOKUP(A1232,'Fichier FI (en entrée)'!B:AH,2,0)</f>
        <v>EV</v>
      </c>
      <c r="F1232" s="14" t="b">
        <f t="shared" si="211"/>
        <v>1</v>
      </c>
      <c r="G1232" s="14" t="b">
        <f>IFERROR(VLOOKUP(A1232,'Calculs FA (auto)'!A:F,6,0),FALSE)</f>
        <v>0</v>
      </c>
      <c r="H1232" s="14" t="b">
        <f t="shared" si="212"/>
        <v>0</v>
      </c>
      <c r="I1232" s="16">
        <f>IFERROR(VLOOKUP(A1232,'Moyennes FI (en entrée)'!B:N,7,0),"")</f>
        <v>10.68</v>
      </c>
      <c r="J1232" s="16">
        <f>IFERROR(VLOOKUP(VLOOKUP(A1232,'Fichier FI (en entrée)'!B:AH,33,0),Modificateurs!A$2:B$5,2,0),0)</f>
        <v>1</v>
      </c>
      <c r="K1232" s="16">
        <f>IFERROR(VLOOKUP(VLOOKUP(A1232,'Redoub FI (en entrée)'!B:N,7,0),Modificateurs!A$8:B$11,2,0),0)</f>
        <v>0</v>
      </c>
      <c r="L1232" s="16">
        <f>IFERROR(VLOOKUP(M1232,Modificateurs!D$1:E$94,2,0),0)</f>
        <v>2</v>
      </c>
      <c r="M1232" t="str">
        <f>VLOOKUP(A1232,'Fichier FI (en entrée)'!B:AH,16,0)&amp;" "&amp;VLOOKUP(A1232,'Fichier FI (en entrée)'!B:AH,20,0)&amp;" "&amp;VLOOKUP(A1232,'Fichier FI (en entrée)'!B:AH,27,0)&amp;" "&amp;VLOOKUP(A1232,'Fichier FI (en entrée)'!B:AH,29,0)</f>
        <v xml:space="preserve">S Physique-chimie  </v>
      </c>
      <c r="N1232" t="str">
        <f>VLOOKUP(A1232,'Fichier FI (en entrée)'!B:AH,8,0)</f>
        <v>En Terminale</v>
      </c>
      <c r="O1232" t="b">
        <f>AND(C1232&gt;Synthèse!B$8,C1232&lt;Synthèse!B$10,NOT(Y1232))</f>
        <v>1</v>
      </c>
      <c r="Q1232" s="60">
        <f>ROUNDUP(C1232/(Synthèse!$B$4+Synthèse!$B$1)*8,0)</f>
        <v>3</v>
      </c>
      <c r="R1232" s="60">
        <f>IFERROR(VLOOKUP(A1232,'Evaluations (formulaire)'!A:P,6,0)+VLOOKUP(A1232,'Evaluations (formulaire)'!A:P,7,0),0)</f>
        <v>0</v>
      </c>
      <c r="S1232" s="60">
        <f>IFERROR(VLOOKUP(A1232,'Evaluations (formulaire)'!A:P,8,0),0)</f>
        <v>0</v>
      </c>
      <c r="T1232" s="60">
        <f>IF(AND(ISBLANK(P1232),Q1232&lt;=2),Synthèse!$B$41,IF(AND(ISBLANK(P1232),Q1232&gt;=7),Synthèse!$C$41,R1232+S1232))</f>
        <v>0</v>
      </c>
      <c r="U1232" s="60">
        <f t="shared" si="213"/>
        <v>13.68</v>
      </c>
      <c r="V1232" s="60">
        <f t="shared" si="214"/>
        <v>453</v>
      </c>
      <c r="X1232" s="26">
        <v>1359</v>
      </c>
      <c r="Y1232" s="26" t="b">
        <f>IFERROR(VLOOKUP(A1232,'Calculs FA (auto)'!A:O,15,0),FALSE)</f>
        <v>0</v>
      </c>
      <c r="Z1232" s="26">
        <f>IFERROR(VLOOKUP(A1232,'Evaluations (formulaire)'!A:M,9,0),0)</f>
        <v>0</v>
      </c>
      <c r="AA1232" s="135" t="b">
        <v>0</v>
      </c>
      <c r="AB1232" s="135" t="b">
        <v>1</v>
      </c>
      <c r="AC1232" s="135" t="b">
        <f t="shared" si="215"/>
        <v>0</v>
      </c>
      <c r="AD1232" s="135" t="b">
        <f t="shared" si="216"/>
        <v>1</v>
      </c>
      <c r="AE1232" s="135" t="b">
        <f t="shared" si="217"/>
        <v>0</v>
      </c>
      <c r="AF1232" s="135" t="b">
        <f>AND(AC1232,$V1232&lt;=Synthèse!$B$44)</f>
        <v>0</v>
      </c>
      <c r="AG1232" s="135" t="b">
        <f>AND(AD1232,$V1232&lt;=Synthèse!$B$44)</f>
        <v>1</v>
      </c>
      <c r="AH1232" s="135" t="b">
        <f>AND(AE1232,$V1232&lt;=Synthèse!$B$44)</f>
        <v>0</v>
      </c>
      <c r="AI1232" s="137" t="b">
        <v>0</v>
      </c>
      <c r="AJ1232" s="137" t="b">
        <v>0</v>
      </c>
      <c r="AK1232" s="137" t="b">
        <f t="shared" si="218"/>
        <v>0</v>
      </c>
      <c r="AL1232" s="137" t="b">
        <f t="shared" si="219"/>
        <v>0</v>
      </c>
      <c r="AM1232" s="137" t="b">
        <f>AND(AK1232,$V1232&lt;=Synthèse!$B$44)</f>
        <v>0</v>
      </c>
      <c r="AN1232" s="137" t="b">
        <f>AND(AL1232,$V1232&lt;=Synthèse!$B$44)</f>
        <v>0</v>
      </c>
    </row>
    <row r="1233" spans="1:40">
      <c r="A1233" s="17">
        <v>643730</v>
      </c>
      <c r="B1233" t="str">
        <f ca="1">VLOOKUP(A1233,'Fichier FI (en entrée)'!B:AH,3,0)</f>
        <v>OJLVTMYMCJ</v>
      </c>
      <c r="C1233">
        <f t="shared" si="209"/>
        <v>304</v>
      </c>
      <c r="D1233">
        <f t="shared" si="210"/>
        <v>14.75</v>
      </c>
      <c r="E1233" s="14" t="str">
        <f>VLOOKUP(A1233,'Fichier FI (en entrée)'!B:AH,2,0)</f>
        <v>EV</v>
      </c>
      <c r="F1233" s="14" t="b">
        <f t="shared" si="211"/>
        <v>1</v>
      </c>
      <c r="G1233" s="14" t="b">
        <f>IFERROR(VLOOKUP(A1233,'Calculs FA (auto)'!A:F,6,0),FALSE)</f>
        <v>0</v>
      </c>
      <c r="H1233" s="14" t="b">
        <f t="shared" si="212"/>
        <v>0</v>
      </c>
      <c r="I1233" s="16">
        <f>IFERROR(VLOOKUP(A1233,'Moyennes FI (en entrée)'!B:N,7,0),"")</f>
        <v>11.75</v>
      </c>
      <c r="J1233" s="16">
        <f>IFERROR(VLOOKUP(VLOOKUP(A1233,'Fichier FI (en entrée)'!B:AH,33,0),Modificateurs!A$2:B$5,2,0),0)</f>
        <v>1</v>
      </c>
      <c r="K1233" s="16">
        <f>IFERROR(VLOOKUP(VLOOKUP(A1233,'Redoub FI (en entrée)'!B:N,7,0),Modificateurs!A$8:B$11,2,0),0)</f>
        <v>0</v>
      </c>
      <c r="L1233" s="16">
        <f>IFERROR(VLOOKUP(M1233,Modificateurs!D$1:E$94,2,0),0)</f>
        <v>2</v>
      </c>
      <c r="M1233" t="str">
        <f>VLOOKUP(A1233,'Fichier FI (en entrée)'!B:AH,16,0)&amp;" "&amp;VLOOKUP(A1233,'Fichier FI (en entrée)'!B:AH,20,0)&amp;" "&amp;VLOOKUP(A1233,'Fichier FI (en entrée)'!B:AH,27,0)&amp;" "&amp;VLOOKUP(A1233,'Fichier FI (en entrée)'!B:AH,29,0)</f>
        <v xml:space="preserve">S Physique-chimie  </v>
      </c>
      <c r="N1233" t="str">
        <f>VLOOKUP(A1233,'Fichier FI (en entrée)'!B:AH,8,0)</f>
        <v>En Terminale</v>
      </c>
      <c r="O1233" t="b">
        <f>AND(C1233&gt;Synthèse!B$8,C1233&lt;Synthèse!B$10,NOT(Y1233))</f>
        <v>0</v>
      </c>
      <c r="P1233" t="s">
        <v>2264</v>
      </c>
      <c r="Q1233" s="60">
        <f>ROUNDUP(C1233/(Synthèse!$B$4+Synthèse!$B$1)*8,0)</f>
        <v>2</v>
      </c>
      <c r="R1233" s="60">
        <f>IFERROR(VLOOKUP(A1233,'Evaluations (formulaire)'!A:P,6,0)+VLOOKUP(A1233,'Evaluations (formulaire)'!A:P,7,0),0)</f>
        <v>0</v>
      </c>
      <c r="S1233" s="60">
        <f>IFERROR(VLOOKUP(A1233,'Evaluations (formulaire)'!A:P,8,0),0)</f>
        <v>0</v>
      </c>
      <c r="T1233" s="60">
        <f>IF(AND(ISBLANK(P1233),Q1233&lt;=2),Synthèse!$B$41,IF(AND(ISBLANK(P1233),Q1233&gt;=7),Synthèse!$C$41,R1233+S1233))</f>
        <v>0</v>
      </c>
      <c r="U1233" s="60">
        <f t="shared" si="213"/>
        <v>14.75</v>
      </c>
      <c r="V1233" s="60">
        <f t="shared" si="214"/>
        <v>304</v>
      </c>
      <c r="X1233" s="26">
        <v>705</v>
      </c>
      <c r="Y1233" s="26" t="b">
        <f>IFERROR(VLOOKUP(A1233,'Calculs FA (auto)'!A:O,15,0),FALSE)</f>
        <v>0</v>
      </c>
      <c r="Z1233" s="26">
        <f>IFERROR(VLOOKUP(A1233,'Evaluations (formulaire)'!A:M,9,0),0)</f>
        <v>0</v>
      </c>
      <c r="AA1233" s="135" t="b">
        <v>1</v>
      </c>
      <c r="AB1233" s="135" t="b">
        <v>0</v>
      </c>
      <c r="AC1233" s="135" t="b">
        <f t="shared" si="215"/>
        <v>1</v>
      </c>
      <c r="AD1233" s="135" t="b">
        <f t="shared" si="216"/>
        <v>0</v>
      </c>
      <c r="AE1233" s="135" t="b">
        <f t="shared" si="217"/>
        <v>0</v>
      </c>
      <c r="AF1233" s="135" t="b">
        <f>AND(AC1233,$V1233&lt;=Synthèse!$B$44)</f>
        <v>1</v>
      </c>
      <c r="AG1233" s="135" t="b">
        <f>AND(AD1233,$V1233&lt;=Synthèse!$B$44)</f>
        <v>0</v>
      </c>
      <c r="AH1233" s="135" t="b">
        <f>AND(AE1233,$V1233&lt;=Synthèse!$B$44)</f>
        <v>0</v>
      </c>
      <c r="AI1233" s="137" t="b">
        <v>0</v>
      </c>
      <c r="AJ1233" s="137" t="b">
        <v>1</v>
      </c>
      <c r="AK1233" s="137" t="b">
        <f t="shared" si="218"/>
        <v>0</v>
      </c>
      <c r="AL1233" s="137" t="b">
        <f t="shared" si="219"/>
        <v>1</v>
      </c>
      <c r="AM1233" s="137" t="b">
        <f>AND(AK1233,$V1233&lt;=Synthèse!$B$44)</f>
        <v>0</v>
      </c>
      <c r="AN1233" s="137" t="b">
        <f>AND(AL1233,$V1233&lt;=Synthèse!$B$44)</f>
        <v>1</v>
      </c>
    </row>
    <row r="1234" spans="1:40">
      <c r="A1234" s="17">
        <v>643735</v>
      </c>
      <c r="B1234" t="str">
        <f ca="1">VLOOKUP(A1234,'Fichier FI (en entrée)'!B:AH,3,0)</f>
        <v>JQLAAZUMES</v>
      </c>
      <c r="C1234">
        <f t="shared" si="209"/>
        <v>294</v>
      </c>
      <c r="D1234">
        <f t="shared" si="210"/>
        <v>14.84</v>
      </c>
      <c r="E1234" s="14" t="str">
        <f>VLOOKUP(A1234,'Fichier FI (en entrée)'!B:AH,2,0)</f>
        <v>EV</v>
      </c>
      <c r="F1234" s="14" t="b">
        <f t="shared" si="211"/>
        <v>1</v>
      </c>
      <c r="G1234" s="14" t="b">
        <f>IFERROR(VLOOKUP(A1234,'Calculs FA (auto)'!A:F,6,0),FALSE)</f>
        <v>0</v>
      </c>
      <c r="H1234" s="14" t="b">
        <f t="shared" si="212"/>
        <v>0</v>
      </c>
      <c r="I1234" s="16">
        <f>IFERROR(VLOOKUP(A1234,'Moyennes FI (en entrée)'!B:N,7,0),"")</f>
        <v>11.84</v>
      </c>
      <c r="J1234" s="16">
        <f>IFERROR(VLOOKUP(VLOOKUP(A1234,'Fichier FI (en entrée)'!B:AH,33,0),Modificateurs!A$2:B$5,2,0),0)</f>
        <v>1</v>
      </c>
      <c r="K1234" s="16">
        <f>IFERROR(VLOOKUP(VLOOKUP(A1234,'Redoub FI (en entrée)'!B:N,7,0),Modificateurs!A$8:B$11,2,0),0)</f>
        <v>0</v>
      </c>
      <c r="L1234" s="16">
        <f>IFERROR(VLOOKUP(M1234,Modificateurs!D$1:E$94,2,0),0)</f>
        <v>2</v>
      </c>
      <c r="M1234" t="str">
        <f>VLOOKUP(A1234,'Fichier FI (en entrée)'!B:AH,16,0)&amp;" "&amp;VLOOKUP(A1234,'Fichier FI (en entrée)'!B:AH,20,0)&amp;" "&amp;VLOOKUP(A1234,'Fichier FI (en entrée)'!B:AH,27,0)&amp;" "&amp;VLOOKUP(A1234,'Fichier FI (en entrée)'!B:AH,29,0)</f>
        <v xml:space="preserve">S Mathématiques  </v>
      </c>
      <c r="N1234" t="str">
        <f>VLOOKUP(A1234,'Fichier FI (en entrée)'!B:AH,8,0)</f>
        <v>En Terminale</v>
      </c>
      <c r="O1234" t="b">
        <f>AND(C1234&gt;Synthèse!B$8,C1234&lt;Synthèse!B$10,NOT(Y1234))</f>
        <v>0</v>
      </c>
      <c r="P1234" t="s">
        <v>2257</v>
      </c>
      <c r="Q1234" s="60">
        <f>ROUNDUP(C1234/(Synthèse!$B$4+Synthèse!$B$1)*8,0)</f>
        <v>2</v>
      </c>
      <c r="R1234" s="60">
        <f>IFERROR(VLOOKUP(A1234,'Evaluations (formulaire)'!A:P,6,0)+VLOOKUP(A1234,'Evaluations (formulaire)'!A:P,7,0),0)</f>
        <v>0</v>
      </c>
      <c r="S1234" s="60">
        <f>IFERROR(VLOOKUP(A1234,'Evaluations (formulaire)'!A:P,8,0),0)</f>
        <v>0</v>
      </c>
      <c r="T1234" s="60">
        <f>IF(AND(ISBLANK(P1234),Q1234&lt;=2),Synthèse!$B$41,IF(AND(ISBLANK(P1234),Q1234&gt;=7),Synthèse!$C$41,R1234+S1234))</f>
        <v>0</v>
      </c>
      <c r="U1234" s="60">
        <f t="shared" si="213"/>
        <v>14.84</v>
      </c>
      <c r="V1234" s="60">
        <f t="shared" si="214"/>
        <v>294</v>
      </c>
      <c r="X1234" s="26">
        <v>1677</v>
      </c>
      <c r="Y1234" s="26" t="b">
        <f>IFERROR(VLOOKUP(A1234,'Calculs FA (auto)'!A:O,15,0),FALSE)</f>
        <v>0</v>
      </c>
      <c r="Z1234" s="26">
        <f>IFERROR(VLOOKUP(A1234,'Evaluations (formulaire)'!A:M,9,0),0)</f>
        <v>0</v>
      </c>
      <c r="AA1234" s="135" t="b">
        <v>0</v>
      </c>
      <c r="AB1234" s="135" t="b">
        <v>1</v>
      </c>
      <c r="AC1234" s="135" t="b">
        <f t="shared" si="215"/>
        <v>0</v>
      </c>
      <c r="AD1234" s="135" t="b">
        <f t="shared" si="216"/>
        <v>1</v>
      </c>
      <c r="AE1234" s="135" t="b">
        <f t="shared" si="217"/>
        <v>0</v>
      </c>
      <c r="AF1234" s="135" t="b">
        <f>AND(AC1234,$V1234&lt;=Synthèse!$B$44)</f>
        <v>0</v>
      </c>
      <c r="AG1234" s="135" t="b">
        <f>AND(AD1234,$V1234&lt;=Synthèse!$B$44)</f>
        <v>1</v>
      </c>
      <c r="AH1234" s="135" t="b">
        <f>AND(AE1234,$V1234&lt;=Synthèse!$B$44)</f>
        <v>0</v>
      </c>
      <c r="AI1234" s="137" t="b">
        <v>1</v>
      </c>
      <c r="AJ1234" s="137" t="b">
        <v>0</v>
      </c>
      <c r="AK1234" s="137" t="b">
        <f t="shared" si="218"/>
        <v>1</v>
      </c>
      <c r="AL1234" s="137" t="b">
        <f t="shared" si="219"/>
        <v>0</v>
      </c>
      <c r="AM1234" s="137" t="b">
        <f>AND(AK1234,$V1234&lt;=Synthèse!$B$44)</f>
        <v>1</v>
      </c>
      <c r="AN1234" s="137" t="b">
        <f>AND(AL1234,$V1234&lt;=Synthèse!$B$44)</f>
        <v>0</v>
      </c>
    </row>
    <row r="1235" spans="1:40">
      <c r="A1235" s="17">
        <v>643747</v>
      </c>
      <c r="B1235" t="str">
        <f ca="1">VLOOKUP(A1235,'Fichier FI (en entrée)'!B:AH,3,0)</f>
        <v>GXACOJCGRQ</v>
      </c>
      <c r="C1235">
        <f t="shared" si="209"/>
        <v>1521</v>
      </c>
      <c r="D1235">
        <f t="shared" si="210"/>
        <v>0.5</v>
      </c>
      <c r="E1235" s="14" t="str">
        <f>VLOOKUP(A1235,'Fichier FI (en entrée)'!B:AH,2,0)</f>
        <v>EV</v>
      </c>
      <c r="F1235" s="14" t="b">
        <f t="shared" si="211"/>
        <v>1</v>
      </c>
      <c r="G1235" s="14" t="b">
        <f>IFERROR(VLOOKUP(A1235,'Calculs FA (auto)'!A:F,6,0),FALSE)</f>
        <v>0</v>
      </c>
      <c r="H1235" s="14" t="b">
        <f t="shared" si="212"/>
        <v>0</v>
      </c>
      <c r="I1235" s="16">
        <f>IFERROR(VLOOKUP(A1235,'Moyennes FI (en entrée)'!B:N,7,0),"")</f>
        <v>11.5</v>
      </c>
      <c r="J1235" s="16">
        <f>IFERROR(VLOOKUP(VLOOKUP(A1235,'Fichier FI (en entrée)'!B:AH,33,0),Modificateurs!A$2:B$5,2,0),0)</f>
        <v>1</v>
      </c>
      <c r="K1235" s="16">
        <f>IFERROR(VLOOKUP(VLOOKUP(A1235,'Redoub FI (en entrée)'!B:N,7,0),Modificateurs!A$8:B$11,2,0),0)</f>
        <v>0</v>
      </c>
      <c r="L1235" s="16">
        <f>IFERROR(VLOOKUP(M1235,Modificateurs!D$1:E$94,2,0),0)</f>
        <v>-12</v>
      </c>
      <c r="M1235" t="str">
        <f>VLOOKUP(A1235,'Fichier FI (en entrée)'!B:AH,16,0)&amp;" "&amp;VLOOKUP(A1235,'Fichier FI (en entrée)'!B:AH,20,0)&amp;" "&amp;VLOOKUP(A1235,'Fichier FI (en entrée)'!B:AH,27,0)&amp;" "&amp;VLOOKUP(A1235,'Fichier FI (en entrée)'!B:AH,29,0)</f>
        <v xml:space="preserve">STMG Mercatique  </v>
      </c>
      <c r="N1235" t="str">
        <f>VLOOKUP(A1235,'Fichier FI (en entrée)'!B:AH,8,0)</f>
        <v>En Terminale</v>
      </c>
      <c r="O1235" t="b">
        <f>AND(C1235&gt;Synthèse!B$8,C1235&lt;Synthèse!B$10,NOT(Y1235))</f>
        <v>0</v>
      </c>
      <c r="Q1235" s="60">
        <f>ROUNDUP(C1235/(Synthèse!$B$4+Synthèse!$B$1)*8,0)</f>
        <v>8</v>
      </c>
      <c r="R1235" s="60">
        <f>IFERROR(VLOOKUP(A1235,'Evaluations (formulaire)'!A:P,6,0)+VLOOKUP(A1235,'Evaluations (formulaire)'!A:P,7,0),0)</f>
        <v>0</v>
      </c>
      <c r="S1235" s="60">
        <f>IFERROR(VLOOKUP(A1235,'Evaluations (formulaire)'!A:P,8,0),0)</f>
        <v>0</v>
      </c>
      <c r="T1235" s="60">
        <f>IF(AND(ISBLANK(P1235),Q1235&lt;=2),Synthèse!$B$41,IF(AND(ISBLANK(P1235),Q1235&gt;=7),Synthèse!$C$41,R1235+S1235))</f>
        <v>4.6296296296296294E-3</v>
      </c>
      <c r="U1235" s="60">
        <f t="shared" si="213"/>
        <v>0.50462962962962965</v>
      </c>
      <c r="V1235" s="60">
        <f t="shared" si="214"/>
        <v>1520</v>
      </c>
      <c r="X1235" s="26">
        <v>1243</v>
      </c>
      <c r="Y1235" s="26" t="b">
        <f>IFERROR(VLOOKUP(A1235,'Calculs FA (auto)'!A:O,15,0),FALSE)</f>
        <v>0</v>
      </c>
      <c r="Z1235" s="26">
        <f>IFERROR(VLOOKUP(A1235,'Evaluations (formulaire)'!A:M,9,0),0)</f>
        <v>0</v>
      </c>
      <c r="AA1235" s="135" t="b">
        <v>0</v>
      </c>
      <c r="AB1235" s="135" t="b">
        <v>1</v>
      </c>
      <c r="AC1235" s="135" t="b">
        <f t="shared" si="215"/>
        <v>0</v>
      </c>
      <c r="AD1235" s="135" t="b">
        <f t="shared" si="216"/>
        <v>1</v>
      </c>
      <c r="AE1235" s="135" t="b">
        <f t="shared" si="217"/>
        <v>0</v>
      </c>
      <c r="AF1235" s="135" t="b">
        <f>AND(AC1235,$V1235&lt;=Synthèse!$B$44)</f>
        <v>0</v>
      </c>
      <c r="AG1235" s="135" t="b">
        <f>AND(AD1235,$V1235&lt;=Synthèse!$B$44)</f>
        <v>0</v>
      </c>
      <c r="AH1235" s="135" t="b">
        <f>AND(AE1235,$V1235&lt;=Synthèse!$B$44)</f>
        <v>0</v>
      </c>
      <c r="AI1235" s="137" t="b">
        <v>1</v>
      </c>
      <c r="AJ1235" s="137" t="b">
        <v>0</v>
      </c>
      <c r="AK1235" s="137" t="b">
        <f t="shared" si="218"/>
        <v>1</v>
      </c>
      <c r="AL1235" s="137" t="b">
        <f t="shared" si="219"/>
        <v>0</v>
      </c>
      <c r="AM1235" s="137" t="b">
        <f>AND(AK1235,$V1235&lt;=Synthèse!$B$44)</f>
        <v>0</v>
      </c>
      <c r="AN1235" s="137" t="b">
        <f>AND(AL1235,$V1235&lt;=Synthèse!$B$44)</f>
        <v>0</v>
      </c>
    </row>
    <row r="1236" spans="1:40">
      <c r="A1236" s="17">
        <v>643764</v>
      </c>
      <c r="B1236" t="str">
        <f ca="1">VLOOKUP(A1236,'Fichier FI (en entrée)'!B:AH,3,0)</f>
        <v>BHGLEJEPBP</v>
      </c>
      <c r="C1236">
        <f t="shared" si="209"/>
        <v>761</v>
      </c>
      <c r="D1236">
        <f t="shared" si="210"/>
        <v>11.91</v>
      </c>
      <c r="E1236" s="14" t="str">
        <f>VLOOKUP(A1236,'Fichier FI (en entrée)'!B:AH,2,0)</f>
        <v>EV</v>
      </c>
      <c r="F1236" s="14" t="b">
        <f t="shared" si="211"/>
        <v>1</v>
      </c>
      <c r="G1236" s="14" t="b">
        <f>IFERROR(VLOOKUP(A1236,'Calculs FA (auto)'!A:F,6,0),FALSE)</f>
        <v>0</v>
      </c>
      <c r="H1236" s="14" t="b">
        <f t="shared" si="212"/>
        <v>0</v>
      </c>
      <c r="I1236" s="16">
        <f>IFERROR(VLOOKUP(A1236,'Moyennes FI (en entrée)'!B:N,7,0),"")</f>
        <v>9.91</v>
      </c>
      <c r="J1236" s="16">
        <f>IFERROR(VLOOKUP(VLOOKUP(A1236,'Fichier FI (en entrée)'!B:AH,33,0),Modificateurs!A$2:B$5,2,0),0)</f>
        <v>1</v>
      </c>
      <c r="K1236" s="16">
        <f>IFERROR(VLOOKUP(VLOOKUP(A1236,'Redoub FI (en entrée)'!B:N,7,0),Modificateurs!A$8:B$11,2,0),0)</f>
        <v>0</v>
      </c>
      <c r="L1236" s="16">
        <f>IFERROR(VLOOKUP(M1236,Modificateurs!D$1:E$94,2,0),0)</f>
        <v>1</v>
      </c>
      <c r="M1236" t="str">
        <f>VLOOKUP(A1236,'Fichier FI (en entrée)'!B:AH,16,0)&amp;" "&amp;VLOOKUP(A1236,'Fichier FI (en entrée)'!B:AH,20,0)&amp;" "&amp;VLOOKUP(A1236,'Fichier FI (en entrée)'!B:AH,27,0)&amp;" "&amp;VLOOKUP(A1236,'Fichier FI (en entrée)'!B:AH,29,0)</f>
        <v xml:space="preserve">S Sciences de la vie et de la terre  </v>
      </c>
      <c r="N1236" t="str">
        <f>VLOOKUP(A1236,'Fichier FI (en entrée)'!B:AH,8,0)</f>
        <v>En Terminale</v>
      </c>
      <c r="O1236" t="b">
        <f>AND(C1236&gt;Synthèse!B$8,C1236&lt;Synthèse!B$10,NOT(Y1236))</f>
        <v>1</v>
      </c>
      <c r="P1236" t="s">
        <v>2264</v>
      </c>
      <c r="Q1236" s="60">
        <f>ROUNDUP(C1236/(Synthèse!$B$4+Synthèse!$B$1)*8,0)</f>
        <v>4</v>
      </c>
      <c r="R1236" s="60">
        <f>IFERROR(VLOOKUP(A1236,'Evaluations (formulaire)'!A:P,6,0)+VLOOKUP(A1236,'Evaluations (formulaire)'!A:P,7,0),0)</f>
        <v>0</v>
      </c>
      <c r="S1236" s="60">
        <f>IFERROR(VLOOKUP(A1236,'Evaluations (formulaire)'!A:P,8,0),0)</f>
        <v>0</v>
      </c>
      <c r="T1236" s="60">
        <f>IF(AND(ISBLANK(P1236),Q1236&lt;=2),Synthèse!$B$41,IF(AND(ISBLANK(P1236),Q1236&gt;=7),Synthèse!$C$41,R1236+S1236))</f>
        <v>0</v>
      </c>
      <c r="U1236" s="60">
        <f t="shared" si="213"/>
        <v>11.91</v>
      </c>
      <c r="V1236" s="60">
        <f t="shared" si="214"/>
        <v>761</v>
      </c>
      <c r="X1236" s="26">
        <v>290</v>
      </c>
      <c r="Y1236" s="26" t="b">
        <f>IFERROR(VLOOKUP(A1236,'Calculs FA (auto)'!A:O,15,0),FALSE)</f>
        <v>0</v>
      </c>
      <c r="Z1236" s="26">
        <f>IFERROR(VLOOKUP(A1236,'Evaluations (formulaire)'!A:M,9,0),0)</f>
        <v>0</v>
      </c>
      <c r="AA1236" s="135" t="b">
        <v>1</v>
      </c>
      <c r="AB1236" s="135" t="b">
        <v>0</v>
      </c>
      <c r="AC1236" s="135" t="b">
        <f t="shared" si="215"/>
        <v>1</v>
      </c>
      <c r="AD1236" s="135" t="b">
        <f t="shared" si="216"/>
        <v>0</v>
      </c>
      <c r="AE1236" s="135" t="b">
        <f t="shared" si="217"/>
        <v>0</v>
      </c>
      <c r="AF1236" s="135" t="b">
        <f>AND(AC1236,$V1236&lt;=Synthèse!$B$44)</f>
        <v>0</v>
      </c>
      <c r="AG1236" s="135" t="b">
        <f>AND(AD1236,$V1236&lt;=Synthèse!$B$44)</f>
        <v>0</v>
      </c>
      <c r="AH1236" s="135" t="b">
        <f>AND(AE1236,$V1236&lt;=Synthèse!$B$44)</f>
        <v>0</v>
      </c>
      <c r="AI1236" s="137" t="b">
        <v>0</v>
      </c>
      <c r="AJ1236" s="137" t="b">
        <v>1</v>
      </c>
      <c r="AK1236" s="137" t="b">
        <f t="shared" si="218"/>
        <v>0</v>
      </c>
      <c r="AL1236" s="137" t="b">
        <f t="shared" si="219"/>
        <v>1</v>
      </c>
      <c r="AM1236" s="137" t="b">
        <f>AND(AK1236,$V1236&lt;=Synthèse!$B$44)</f>
        <v>0</v>
      </c>
      <c r="AN1236" s="137" t="b">
        <f>AND(AL1236,$V1236&lt;=Synthèse!$B$44)</f>
        <v>0</v>
      </c>
    </row>
    <row r="1237" spans="1:40">
      <c r="A1237" s="17">
        <v>643765</v>
      </c>
      <c r="B1237" t="str">
        <f ca="1">VLOOKUP(A1237,'Fichier FI (en entrée)'!B:AH,3,0)</f>
        <v>SNJQRYOPGN</v>
      </c>
      <c r="C1237">
        <f t="shared" si="209"/>
        <v>541</v>
      </c>
      <c r="D1237">
        <f t="shared" si="210"/>
        <v>13.17</v>
      </c>
      <c r="E1237" s="14" t="str">
        <f>VLOOKUP(A1237,'Fichier FI (en entrée)'!B:AH,2,0)</f>
        <v>EV</v>
      </c>
      <c r="F1237" s="14" t="b">
        <f t="shared" si="211"/>
        <v>1</v>
      </c>
      <c r="G1237" s="14" t="b">
        <f>IFERROR(VLOOKUP(A1237,'Calculs FA (auto)'!A:F,6,0),FALSE)</f>
        <v>0</v>
      </c>
      <c r="H1237" s="14" t="b">
        <f t="shared" si="212"/>
        <v>0</v>
      </c>
      <c r="I1237" s="16">
        <f>IFERROR(VLOOKUP(A1237,'Moyennes FI (en entrée)'!B:N,7,0),"")</f>
        <v>10.17</v>
      </c>
      <c r="J1237" s="16">
        <f>IFERROR(VLOOKUP(VLOOKUP(A1237,'Fichier FI (en entrée)'!B:AH,33,0),Modificateurs!A$2:B$5,2,0),0)</f>
        <v>1</v>
      </c>
      <c r="K1237" s="16">
        <f>IFERROR(VLOOKUP(VLOOKUP(A1237,'Redoub FI (en entrée)'!B:N,7,0),Modificateurs!A$8:B$11,2,0),0)</f>
        <v>0</v>
      </c>
      <c r="L1237" s="16">
        <f>IFERROR(VLOOKUP(M1237,Modificateurs!D$1:E$94,2,0),0)</f>
        <v>2</v>
      </c>
      <c r="M1237" t="str">
        <f>VLOOKUP(A1237,'Fichier FI (en entrée)'!B:AH,16,0)&amp;" "&amp;VLOOKUP(A1237,'Fichier FI (en entrée)'!B:AH,20,0)&amp;" "&amp;VLOOKUP(A1237,'Fichier FI (en entrée)'!B:AH,27,0)&amp;" "&amp;VLOOKUP(A1237,'Fichier FI (en entrée)'!B:AH,29,0)</f>
        <v xml:space="preserve">S Physique-chimie  </v>
      </c>
      <c r="N1237" t="str">
        <f>VLOOKUP(A1237,'Fichier FI (en entrée)'!B:AH,8,0)</f>
        <v>En Terminale</v>
      </c>
      <c r="O1237" t="b">
        <f>AND(C1237&gt;Synthèse!B$8,C1237&lt;Synthèse!B$10,NOT(Y1237))</f>
        <v>1</v>
      </c>
      <c r="P1237" t="s">
        <v>84</v>
      </c>
      <c r="Q1237" s="60">
        <f>ROUNDUP(C1237/(Synthèse!$B$4+Synthèse!$B$1)*8,0)</f>
        <v>3</v>
      </c>
      <c r="R1237" s="60">
        <f>IFERROR(VLOOKUP(A1237,'Evaluations (formulaire)'!A:P,6,0)+VLOOKUP(A1237,'Evaluations (formulaire)'!A:P,7,0),0)</f>
        <v>0</v>
      </c>
      <c r="S1237" s="60">
        <f>IFERROR(VLOOKUP(A1237,'Evaluations (formulaire)'!A:P,8,0),0)</f>
        <v>0</v>
      </c>
      <c r="T1237" s="60">
        <f>IF(AND(ISBLANK(P1237),Q1237&lt;=2),Synthèse!$B$41,IF(AND(ISBLANK(P1237),Q1237&gt;=7),Synthèse!$C$41,R1237+S1237))</f>
        <v>0</v>
      </c>
      <c r="U1237" s="60">
        <f t="shared" si="213"/>
        <v>13.17</v>
      </c>
      <c r="V1237" s="60">
        <f t="shared" si="214"/>
        <v>542</v>
      </c>
      <c r="X1237" s="26">
        <v>436</v>
      </c>
      <c r="Y1237" s="26" t="b">
        <f>IFERROR(VLOOKUP(A1237,'Calculs FA (auto)'!A:O,15,0),FALSE)</f>
        <v>0</v>
      </c>
      <c r="Z1237" s="26">
        <f>IFERROR(VLOOKUP(A1237,'Evaluations (formulaire)'!A:M,9,0),0)</f>
        <v>0</v>
      </c>
      <c r="AA1237" s="135" t="b">
        <v>0</v>
      </c>
      <c r="AB1237" s="135" t="b">
        <v>1</v>
      </c>
      <c r="AC1237" s="135" t="b">
        <f t="shared" si="215"/>
        <v>0</v>
      </c>
      <c r="AD1237" s="135" t="b">
        <f t="shared" si="216"/>
        <v>1</v>
      </c>
      <c r="AE1237" s="135" t="b">
        <f t="shared" si="217"/>
        <v>0</v>
      </c>
      <c r="AF1237" s="135" t="b">
        <f>AND(AC1237,$V1237&lt;=Synthèse!$B$44)</f>
        <v>0</v>
      </c>
      <c r="AG1237" s="135" t="b">
        <f>AND(AD1237,$V1237&lt;=Synthèse!$B$44)</f>
        <v>1</v>
      </c>
      <c r="AH1237" s="135" t="b">
        <f>AND(AE1237,$V1237&lt;=Synthèse!$B$44)</f>
        <v>0</v>
      </c>
      <c r="AI1237" s="137" t="b">
        <v>0</v>
      </c>
      <c r="AJ1237" s="137" t="b">
        <v>0</v>
      </c>
      <c r="AK1237" s="137" t="b">
        <f t="shared" si="218"/>
        <v>0</v>
      </c>
      <c r="AL1237" s="137" t="b">
        <f t="shared" si="219"/>
        <v>0</v>
      </c>
      <c r="AM1237" s="137" t="b">
        <f>AND(AK1237,$V1237&lt;=Synthèse!$B$44)</f>
        <v>0</v>
      </c>
      <c r="AN1237" s="137" t="b">
        <f>AND(AL1237,$V1237&lt;=Synthèse!$B$44)</f>
        <v>0</v>
      </c>
    </row>
    <row r="1238" spans="1:40">
      <c r="A1238" s="17">
        <v>643834</v>
      </c>
      <c r="B1238" t="str">
        <f ca="1">VLOOKUP(A1238,'Fichier FI (en entrée)'!B:AH,3,0)</f>
        <v>BZWPTZWOFK</v>
      </c>
      <c r="C1238">
        <f t="shared" si="209"/>
        <v>1352</v>
      </c>
      <c r="D1238">
        <f t="shared" si="210"/>
        <v>4.75</v>
      </c>
      <c r="E1238" s="14" t="str">
        <f>VLOOKUP(A1238,'Fichier FI (en entrée)'!B:AH,2,0)</f>
        <v>EV</v>
      </c>
      <c r="F1238" s="14" t="b">
        <f t="shared" si="211"/>
        <v>1</v>
      </c>
      <c r="G1238" s="14" t="b">
        <f>IFERROR(VLOOKUP(A1238,'Calculs FA (auto)'!A:F,6,0),FALSE)</f>
        <v>0</v>
      </c>
      <c r="H1238" s="14" t="b">
        <f t="shared" si="212"/>
        <v>0</v>
      </c>
      <c r="I1238" s="16">
        <f>IFERROR(VLOOKUP(A1238,'Moyennes FI (en entrée)'!B:N,7,0),"")</f>
        <v>9.75</v>
      </c>
      <c r="J1238" s="16">
        <f>IFERROR(VLOOKUP(VLOOKUP(A1238,'Fichier FI (en entrée)'!B:AH,33,0),Modificateurs!A$2:B$5,2,0),0)</f>
        <v>3</v>
      </c>
      <c r="K1238" s="16">
        <f>IFERROR(VLOOKUP(VLOOKUP(A1238,'Redoub FI (en entrée)'!B:N,7,0),Modificateurs!A$8:B$11,2,0),0)</f>
        <v>0</v>
      </c>
      <c r="L1238" s="16">
        <f>IFERROR(VLOOKUP(M1238,Modificateurs!D$1:E$94,2,0),0)</f>
        <v>-8</v>
      </c>
      <c r="M1238" t="str">
        <f>VLOOKUP(A1238,'Fichier FI (en entrée)'!B:AH,16,0)&amp;" "&amp;VLOOKUP(A1238,'Fichier FI (en entrée)'!B:AH,20,0)&amp;" "&amp;VLOOKUP(A1238,'Fichier FI (en entrée)'!B:AH,27,0)&amp;" "&amp;VLOOKUP(A1238,'Fichier FI (en entrée)'!B:AH,29,0)</f>
        <v xml:space="preserve">STMG Systèmes d'information et de gestion  </v>
      </c>
      <c r="N1238" t="str">
        <f>VLOOKUP(A1238,'Fichier FI (en entrée)'!B:AH,8,0)</f>
        <v>En Terminale</v>
      </c>
      <c r="O1238" t="b">
        <f>AND(C1238&gt;Synthèse!B$8,C1238&lt;Synthèse!B$10,NOT(Y1238))</f>
        <v>0</v>
      </c>
      <c r="P1238" s="17" t="s">
        <v>2260</v>
      </c>
      <c r="Q1238" s="60">
        <f>ROUNDUP(C1238/(Synthèse!$B$4+Synthèse!$B$1)*8,0)</f>
        <v>7</v>
      </c>
      <c r="R1238" s="60">
        <f>IFERROR(VLOOKUP(A1238,'Evaluations (formulaire)'!A:P,6,0)+VLOOKUP(A1238,'Evaluations (formulaire)'!A:P,7,0),0)</f>
        <v>0</v>
      </c>
      <c r="S1238" s="60">
        <f>IFERROR(VLOOKUP(A1238,'Evaluations (formulaire)'!A:P,8,0),0)</f>
        <v>0</v>
      </c>
      <c r="T1238" s="60">
        <f>IF(AND(ISBLANK(P1238),Q1238&lt;=2),Synthèse!$B$41,IF(AND(ISBLANK(P1238),Q1238&gt;=7),Synthèse!$C$41,R1238+S1238))</f>
        <v>0</v>
      </c>
      <c r="U1238" s="60">
        <f t="shared" si="213"/>
        <v>4.75</v>
      </c>
      <c r="V1238" s="60">
        <f t="shared" si="214"/>
        <v>1352</v>
      </c>
      <c r="X1238" s="26">
        <v>115</v>
      </c>
      <c r="Y1238" s="26" t="b">
        <f>IFERROR(VLOOKUP(A1238,'Calculs FA (auto)'!A:O,15,0),FALSE)</f>
        <v>0</v>
      </c>
      <c r="Z1238" s="26">
        <f>IFERROR(VLOOKUP(A1238,'Evaluations (formulaire)'!A:M,9,0),0)</f>
        <v>0</v>
      </c>
      <c r="AA1238" s="135" t="b">
        <v>1</v>
      </c>
      <c r="AB1238" s="135" t="b">
        <v>0</v>
      </c>
      <c r="AC1238" s="135" t="b">
        <f t="shared" si="215"/>
        <v>1</v>
      </c>
      <c r="AD1238" s="135" t="b">
        <f t="shared" si="216"/>
        <v>0</v>
      </c>
      <c r="AE1238" s="135" t="b">
        <f t="shared" si="217"/>
        <v>0</v>
      </c>
      <c r="AF1238" s="135" t="b">
        <f>AND(AC1238,$V1238&lt;=Synthèse!$B$44)</f>
        <v>0</v>
      </c>
      <c r="AG1238" s="135" t="b">
        <f>AND(AD1238,$V1238&lt;=Synthèse!$B$44)</f>
        <v>0</v>
      </c>
      <c r="AH1238" s="135" t="b">
        <f>AND(AE1238,$V1238&lt;=Synthèse!$B$44)</f>
        <v>0</v>
      </c>
      <c r="AI1238" s="137" t="b">
        <v>0</v>
      </c>
      <c r="AJ1238" s="137" t="b">
        <v>0</v>
      </c>
      <c r="AK1238" s="137" t="b">
        <f t="shared" si="218"/>
        <v>0</v>
      </c>
      <c r="AL1238" s="137" t="b">
        <f t="shared" si="219"/>
        <v>0</v>
      </c>
      <c r="AM1238" s="137" t="b">
        <f>AND(AK1238,$V1238&lt;=Synthèse!$B$44)</f>
        <v>0</v>
      </c>
      <c r="AN1238" s="137" t="b">
        <f>AND(AL1238,$V1238&lt;=Synthèse!$B$44)</f>
        <v>0</v>
      </c>
    </row>
    <row r="1239" spans="1:40">
      <c r="A1239" s="17">
        <v>643893</v>
      </c>
      <c r="B1239" t="str">
        <f ca="1">VLOOKUP(A1239,'Fichier FI (en entrée)'!B:AH,3,0)</f>
        <v>TKTFTBWUHF</v>
      </c>
      <c r="C1239">
        <f t="shared" si="209"/>
        <v>1471</v>
      </c>
      <c r="D1239">
        <f t="shared" si="210"/>
        <v>1.7799999999999994</v>
      </c>
      <c r="E1239" s="14" t="str">
        <f>VLOOKUP(A1239,'Fichier FI (en entrée)'!B:AH,2,0)</f>
        <v>EV</v>
      </c>
      <c r="F1239" s="14" t="b">
        <f t="shared" si="211"/>
        <v>1</v>
      </c>
      <c r="G1239" s="14" t="b">
        <f>IFERROR(VLOOKUP(A1239,'Calculs FA (auto)'!A:F,6,0),FALSE)</f>
        <v>1</v>
      </c>
      <c r="H1239" s="14" t="b">
        <f t="shared" si="212"/>
        <v>1</v>
      </c>
      <c r="I1239" s="16">
        <f>IFERROR(VLOOKUP(A1239,'Moyennes FI (en entrée)'!B:N,7,0),"")</f>
        <v>8.7799999999999994</v>
      </c>
      <c r="J1239" s="16">
        <f>IFERROR(VLOOKUP(VLOOKUP(A1239,'Fichier FI (en entrée)'!B:AH,33,0),Modificateurs!A$2:B$5,2,0),0)</f>
        <v>1</v>
      </c>
      <c r="K1239" s="16">
        <f>IFERROR(VLOOKUP(VLOOKUP(A1239,'Redoub FI (en entrée)'!B:N,7,0),Modificateurs!A$8:B$11,2,0),0)</f>
        <v>0</v>
      </c>
      <c r="L1239" s="16">
        <f>IFERROR(VLOOKUP(M1239,Modificateurs!D$1:E$94,2,0),0)</f>
        <v>-8</v>
      </c>
      <c r="M1239" t="str">
        <f>VLOOKUP(A1239,'Fichier FI (en entrée)'!B:AH,16,0)&amp;" "&amp;VLOOKUP(A1239,'Fichier FI (en entrée)'!B:AH,20,0)&amp;" "&amp;VLOOKUP(A1239,'Fichier FI (en entrée)'!B:AH,27,0)&amp;" "&amp;VLOOKUP(A1239,'Fichier FI (en entrée)'!B:AH,29,0)</f>
        <v xml:space="preserve">STMG Systèmes d'information et de gestion  </v>
      </c>
      <c r="N1239" t="str">
        <f>VLOOKUP(A1239,'Fichier FI (en entrée)'!B:AH,8,0)</f>
        <v>En Terminale</v>
      </c>
      <c r="O1239" t="b">
        <f>AND(C1239&gt;Synthèse!B$8,C1239&lt;Synthèse!B$10,NOT(Y1239))</f>
        <v>0</v>
      </c>
      <c r="Q1239" s="60">
        <f>ROUNDUP(C1239/(Synthèse!$B$4+Synthèse!$B$1)*8,0)</f>
        <v>7</v>
      </c>
      <c r="R1239" s="60">
        <f>IFERROR(VLOOKUP(A1239,'Evaluations (formulaire)'!A:P,6,0)+VLOOKUP(A1239,'Evaluations (formulaire)'!A:P,7,0),0)</f>
        <v>0</v>
      </c>
      <c r="S1239" s="60">
        <f>IFERROR(VLOOKUP(A1239,'Evaluations (formulaire)'!A:P,8,0),0)</f>
        <v>0</v>
      </c>
      <c r="T1239" s="60">
        <f>IF(AND(ISBLANK(P1239),Q1239&lt;=2),Synthèse!$B$41,IF(AND(ISBLANK(P1239),Q1239&gt;=7),Synthèse!$C$41,R1239+S1239))</f>
        <v>4.6296296296296294E-3</v>
      </c>
      <c r="U1239" s="60">
        <f t="shared" si="213"/>
        <v>1.7846296296296289</v>
      </c>
      <c r="V1239" s="60">
        <f t="shared" si="214"/>
        <v>1471</v>
      </c>
      <c r="X1239" s="26">
        <v>797</v>
      </c>
      <c r="Y1239" s="26" t="b">
        <f>IFERROR(VLOOKUP(A1239,'Calculs FA (auto)'!A:O,15,0),FALSE)</f>
        <v>0</v>
      </c>
      <c r="Z1239" s="26">
        <f>IFERROR(VLOOKUP(A1239,'Evaluations (formulaire)'!A:M,9,0),0)</f>
        <v>0</v>
      </c>
      <c r="AA1239" s="135" t="b">
        <v>0</v>
      </c>
      <c r="AB1239" s="135" t="b">
        <v>1</v>
      </c>
      <c r="AC1239" s="135" t="b">
        <f t="shared" si="215"/>
        <v>0</v>
      </c>
      <c r="AD1239" s="135" t="b">
        <f t="shared" si="216"/>
        <v>1</v>
      </c>
      <c r="AE1239" s="135" t="b">
        <f t="shared" si="217"/>
        <v>0</v>
      </c>
      <c r="AF1239" s="135" t="b">
        <f>AND(AC1239,$V1239&lt;=Synthèse!$B$44)</f>
        <v>0</v>
      </c>
      <c r="AG1239" s="135" t="b">
        <f>AND(AD1239,$V1239&lt;=Synthèse!$B$44)</f>
        <v>0</v>
      </c>
      <c r="AH1239" s="135" t="b">
        <f>AND(AE1239,$V1239&lt;=Synthèse!$B$44)</f>
        <v>0</v>
      </c>
      <c r="AI1239" s="137" t="b">
        <v>1</v>
      </c>
      <c r="AJ1239" s="137" t="b">
        <v>0</v>
      </c>
      <c r="AK1239" s="137" t="b">
        <f t="shared" si="218"/>
        <v>1</v>
      </c>
      <c r="AL1239" s="137" t="b">
        <f t="shared" si="219"/>
        <v>0</v>
      </c>
      <c r="AM1239" s="137" t="b">
        <f>AND(AK1239,$V1239&lt;=Synthèse!$B$44)</f>
        <v>0</v>
      </c>
      <c r="AN1239" s="137" t="b">
        <f>AND(AL1239,$V1239&lt;=Synthèse!$B$44)</f>
        <v>0</v>
      </c>
    </row>
    <row r="1240" spans="1:40">
      <c r="A1240" s="17">
        <v>643898</v>
      </c>
      <c r="B1240" t="str">
        <f ca="1">VLOOKUP(A1240,'Fichier FI (en entrée)'!B:AH,3,0)</f>
        <v>AUEABYGVPV</v>
      </c>
      <c r="C1240">
        <f t="shared" si="209"/>
        <v>762</v>
      </c>
      <c r="D1240">
        <f t="shared" si="210"/>
        <v>11.9</v>
      </c>
      <c r="E1240" s="14" t="str">
        <f>VLOOKUP(A1240,'Fichier FI (en entrée)'!B:AH,2,0)</f>
        <v>EV</v>
      </c>
      <c r="F1240" s="14" t="b">
        <f t="shared" si="211"/>
        <v>1</v>
      </c>
      <c r="G1240" s="14" t="b">
        <f>IFERROR(VLOOKUP(A1240,'Calculs FA (auto)'!A:F,6,0),FALSE)</f>
        <v>1</v>
      </c>
      <c r="H1240" s="14" t="b">
        <f t="shared" si="212"/>
        <v>1</v>
      </c>
      <c r="I1240" s="16">
        <f>IFERROR(VLOOKUP(A1240,'Moyennes FI (en entrée)'!B:N,7,0),"")</f>
        <v>9.9</v>
      </c>
      <c r="J1240" s="16">
        <f>IFERROR(VLOOKUP(VLOOKUP(A1240,'Fichier FI (en entrée)'!B:AH,33,0),Modificateurs!A$2:B$5,2,0),0)</f>
        <v>0</v>
      </c>
      <c r="K1240" s="16">
        <f>IFERROR(VLOOKUP(VLOOKUP(A1240,'Redoub FI (en entrée)'!B:N,7,0),Modificateurs!A$8:B$11,2,0),0)</f>
        <v>0</v>
      </c>
      <c r="L1240" s="16">
        <f>IFERROR(VLOOKUP(M1240,Modificateurs!D$1:E$94,2,0),0)</f>
        <v>2</v>
      </c>
      <c r="M1240" t="str">
        <f>VLOOKUP(A1240,'Fichier FI (en entrée)'!B:AH,16,0)&amp;" "&amp;VLOOKUP(A1240,'Fichier FI (en entrée)'!B:AH,20,0)&amp;" "&amp;VLOOKUP(A1240,'Fichier FI (en entrée)'!B:AH,27,0)&amp;" "&amp;VLOOKUP(A1240,'Fichier FI (en entrée)'!B:AH,29,0)</f>
        <v xml:space="preserve">S Physique-chimie  </v>
      </c>
      <c r="N1240" t="str">
        <f>VLOOKUP(A1240,'Fichier FI (en entrée)'!B:AH,8,0)</f>
        <v>En Terminale</v>
      </c>
      <c r="O1240" t="b">
        <f>AND(C1240&gt;Synthèse!B$8,C1240&lt;Synthèse!B$10,NOT(Y1240))</f>
        <v>0</v>
      </c>
      <c r="Q1240" s="60">
        <f>ROUNDUP(C1240/(Synthèse!$B$4+Synthèse!$B$1)*8,0)</f>
        <v>4</v>
      </c>
      <c r="R1240" s="60">
        <f>IFERROR(VLOOKUP(A1240,'Evaluations (formulaire)'!A:P,6,0)+VLOOKUP(A1240,'Evaluations (formulaire)'!A:P,7,0),0)</f>
        <v>0</v>
      </c>
      <c r="S1240" s="60">
        <f>IFERROR(VLOOKUP(A1240,'Evaluations (formulaire)'!A:P,8,0),0)</f>
        <v>0</v>
      </c>
      <c r="T1240" s="60">
        <f>IF(AND(ISBLANK(P1240),Q1240&lt;=2),Synthèse!$B$41,IF(AND(ISBLANK(P1240),Q1240&gt;=7),Synthèse!$C$41,R1240+S1240))</f>
        <v>0</v>
      </c>
      <c r="U1240" s="60">
        <f t="shared" si="213"/>
        <v>11.9</v>
      </c>
      <c r="V1240" s="60">
        <f t="shared" si="214"/>
        <v>762</v>
      </c>
      <c r="X1240" s="26">
        <v>2049</v>
      </c>
      <c r="Y1240" s="26" t="b">
        <f>IFERROR(VLOOKUP(A1240,'Calculs FA (auto)'!A:O,15,0),FALSE)</f>
        <v>1</v>
      </c>
      <c r="Z1240" s="26">
        <f>IFERROR(VLOOKUP(A1240,'Evaluations (formulaire)'!A:M,9,0),0)</f>
        <v>0</v>
      </c>
      <c r="AA1240" s="135" t="b">
        <v>0</v>
      </c>
      <c r="AB1240" s="135" t="b">
        <v>1</v>
      </c>
      <c r="AC1240" s="135" t="b">
        <f t="shared" si="215"/>
        <v>0</v>
      </c>
      <c r="AD1240" s="135" t="b">
        <f t="shared" si="216"/>
        <v>1</v>
      </c>
      <c r="AE1240" s="135" t="b">
        <f t="shared" si="217"/>
        <v>0</v>
      </c>
      <c r="AF1240" s="135" t="b">
        <f>AND(AC1240,$V1240&lt;=Synthèse!$B$44)</f>
        <v>0</v>
      </c>
      <c r="AG1240" s="135" t="b">
        <f>AND(AD1240,$V1240&lt;=Synthèse!$B$44)</f>
        <v>0</v>
      </c>
      <c r="AH1240" s="135" t="b">
        <f>AND(AE1240,$V1240&lt;=Synthèse!$B$44)</f>
        <v>0</v>
      </c>
      <c r="AI1240" s="137" t="b">
        <v>0</v>
      </c>
      <c r="AJ1240" s="137" t="b">
        <v>0</v>
      </c>
      <c r="AK1240" s="137" t="b">
        <f t="shared" si="218"/>
        <v>0</v>
      </c>
      <c r="AL1240" s="137" t="b">
        <f t="shared" si="219"/>
        <v>0</v>
      </c>
      <c r="AM1240" s="137" t="b">
        <f>AND(AK1240,$V1240&lt;=Synthèse!$B$44)</f>
        <v>0</v>
      </c>
      <c r="AN1240" s="137" t="b">
        <f>AND(AL1240,$V1240&lt;=Synthèse!$B$44)</f>
        <v>0</v>
      </c>
    </row>
    <row r="1241" spans="1:40">
      <c r="A1241" s="17">
        <v>643901</v>
      </c>
      <c r="B1241" t="str">
        <f ca="1">VLOOKUP(A1241,'Fichier FI (en entrée)'!B:AH,3,0)</f>
        <v>QJCMUOYNIU</v>
      </c>
      <c r="C1241">
        <f t="shared" si="209"/>
        <v>1551</v>
      </c>
      <c r="D1241">
        <f t="shared" si="210"/>
        <v>-0.25999999999999979</v>
      </c>
      <c r="E1241" s="14" t="str">
        <f>VLOOKUP(A1241,'Fichier FI (en entrée)'!B:AH,2,0)</f>
        <v>EV</v>
      </c>
      <c r="F1241" s="14" t="b">
        <f t="shared" si="211"/>
        <v>1</v>
      </c>
      <c r="G1241" s="14" t="b">
        <f>IFERROR(VLOOKUP(A1241,'Calculs FA (auto)'!A:F,6,0),FALSE)</f>
        <v>0</v>
      </c>
      <c r="H1241" s="14" t="b">
        <f t="shared" si="212"/>
        <v>0</v>
      </c>
      <c r="I1241" s="16">
        <f>IFERROR(VLOOKUP(A1241,'Moyennes FI (en entrée)'!B:N,7,0),"")</f>
        <v>10.74</v>
      </c>
      <c r="J1241" s="16">
        <f>IFERROR(VLOOKUP(VLOOKUP(A1241,'Fichier FI (en entrée)'!B:AH,33,0),Modificateurs!A$2:B$5,2,0),0)</f>
        <v>1</v>
      </c>
      <c r="K1241" s="16">
        <f>IFERROR(VLOOKUP(VLOOKUP(A1241,'Redoub FI (en entrée)'!B:N,7,0),Modificateurs!A$8:B$11,2,0),0)</f>
        <v>0</v>
      </c>
      <c r="L1241" s="16">
        <f>IFERROR(VLOOKUP(M1241,Modificateurs!D$1:E$94,2,0),0)</f>
        <v>-12</v>
      </c>
      <c r="M1241" t="str">
        <f>VLOOKUP(A1241,'Fichier FI (en entrée)'!B:AH,16,0)&amp;" "&amp;VLOOKUP(A1241,'Fichier FI (en entrée)'!B:AH,20,0)&amp;" "&amp;VLOOKUP(A1241,'Fichier FI (en entrée)'!B:AH,27,0)&amp;" "&amp;VLOOKUP(A1241,'Fichier FI (en entrée)'!B:AH,29,0)</f>
        <v xml:space="preserve">STMG Mercatique  </v>
      </c>
      <c r="N1241" t="str">
        <f>VLOOKUP(A1241,'Fichier FI (en entrée)'!B:AH,8,0)</f>
        <v>En Terminale</v>
      </c>
      <c r="O1241" t="b">
        <f>AND(C1241&gt;Synthèse!B$8,C1241&lt;Synthèse!B$10,NOT(Y1241))</f>
        <v>0</v>
      </c>
      <c r="Q1241" s="60">
        <f>ROUNDUP(C1241/(Synthèse!$B$4+Synthèse!$B$1)*8,0)</f>
        <v>8</v>
      </c>
      <c r="R1241" s="60">
        <f>IFERROR(VLOOKUP(A1241,'Evaluations (formulaire)'!A:P,6,0)+VLOOKUP(A1241,'Evaluations (formulaire)'!A:P,7,0),0)</f>
        <v>0</v>
      </c>
      <c r="S1241" s="60">
        <f>IFERROR(VLOOKUP(A1241,'Evaluations (formulaire)'!A:P,8,0),0)</f>
        <v>0</v>
      </c>
      <c r="T1241" s="60">
        <f>IF(AND(ISBLANK(P1241),Q1241&lt;=2),Synthèse!$B$41,IF(AND(ISBLANK(P1241),Q1241&gt;=7),Synthèse!$C$41,R1241+S1241))</f>
        <v>4.6296296296296294E-3</v>
      </c>
      <c r="U1241" s="60">
        <f t="shared" si="213"/>
        <v>-0.25537037037037014</v>
      </c>
      <c r="V1241" s="60">
        <f t="shared" si="214"/>
        <v>1550</v>
      </c>
      <c r="X1241" s="26">
        <v>1119</v>
      </c>
      <c r="Y1241" s="26" t="b">
        <f>IFERROR(VLOOKUP(A1241,'Calculs FA (auto)'!A:O,15,0),FALSE)</f>
        <v>0</v>
      </c>
      <c r="Z1241" s="26">
        <f>IFERROR(VLOOKUP(A1241,'Evaluations (formulaire)'!A:M,9,0),0)</f>
        <v>0</v>
      </c>
      <c r="AA1241" s="135" t="b">
        <v>0</v>
      </c>
      <c r="AB1241" s="135" t="b">
        <v>1</v>
      </c>
      <c r="AC1241" s="135" t="b">
        <f t="shared" si="215"/>
        <v>0</v>
      </c>
      <c r="AD1241" s="135" t="b">
        <f t="shared" si="216"/>
        <v>1</v>
      </c>
      <c r="AE1241" s="135" t="b">
        <f t="shared" si="217"/>
        <v>0</v>
      </c>
      <c r="AF1241" s="135" t="b">
        <f>AND(AC1241,$V1241&lt;=Synthèse!$B$44)</f>
        <v>0</v>
      </c>
      <c r="AG1241" s="135" t="b">
        <f>AND(AD1241,$V1241&lt;=Synthèse!$B$44)</f>
        <v>0</v>
      </c>
      <c r="AH1241" s="135" t="b">
        <f>AND(AE1241,$V1241&lt;=Synthèse!$B$44)</f>
        <v>0</v>
      </c>
      <c r="AI1241" s="137" t="b">
        <v>0</v>
      </c>
      <c r="AJ1241" s="137" t="b">
        <v>0</v>
      </c>
      <c r="AK1241" s="137" t="b">
        <f t="shared" si="218"/>
        <v>0</v>
      </c>
      <c r="AL1241" s="137" t="b">
        <f t="shared" si="219"/>
        <v>0</v>
      </c>
      <c r="AM1241" s="137" t="b">
        <f>AND(AK1241,$V1241&lt;=Synthèse!$B$44)</f>
        <v>0</v>
      </c>
      <c r="AN1241" s="137" t="b">
        <f>AND(AL1241,$V1241&lt;=Synthèse!$B$44)</f>
        <v>0</v>
      </c>
    </row>
    <row r="1242" spans="1:40">
      <c r="A1242" s="17">
        <v>643972</v>
      </c>
      <c r="B1242" t="str">
        <f ca="1">VLOOKUP(A1242,'Fichier FI (en entrée)'!B:AH,3,0)</f>
        <v>UENIGSBBVE</v>
      </c>
      <c r="C1242">
        <f t="shared" si="209"/>
        <v>1351</v>
      </c>
      <c r="D1242">
        <f t="shared" si="210"/>
        <v>4.76</v>
      </c>
      <c r="E1242" s="14" t="str">
        <f>VLOOKUP(A1242,'Fichier FI (en entrée)'!B:AH,2,0)</f>
        <v>EV</v>
      </c>
      <c r="F1242" s="14" t="b">
        <f t="shared" si="211"/>
        <v>1</v>
      </c>
      <c r="G1242" s="14" t="b">
        <f>IFERROR(VLOOKUP(A1242,'Calculs FA (auto)'!A:F,6,0),FALSE)</f>
        <v>0</v>
      </c>
      <c r="H1242" s="14" t="b">
        <f t="shared" si="212"/>
        <v>0</v>
      </c>
      <c r="I1242" s="16">
        <f>IFERROR(VLOOKUP(A1242,'Moyennes FI (en entrée)'!B:N,7,0),"")</f>
        <v>12.76</v>
      </c>
      <c r="J1242" s="16">
        <f>IFERROR(VLOOKUP(VLOOKUP(A1242,'Fichier FI (en entrée)'!B:AH,33,0),Modificateurs!A$2:B$5,2,0),0)</f>
        <v>0</v>
      </c>
      <c r="K1242" s="16">
        <f>IFERROR(VLOOKUP(VLOOKUP(A1242,'Redoub FI (en entrée)'!B:N,7,0),Modificateurs!A$8:B$11,2,0),0)</f>
        <v>0</v>
      </c>
      <c r="L1242" s="16">
        <f>IFERROR(VLOOKUP(M1242,Modificateurs!D$1:E$94,2,0),0)</f>
        <v>-8</v>
      </c>
      <c r="M1242" t="str">
        <f>VLOOKUP(A1242,'Fichier FI (en entrée)'!B:AH,16,0)&amp;" "&amp;VLOOKUP(A1242,'Fichier FI (en entrée)'!B:AH,20,0)&amp;" "&amp;VLOOKUP(A1242,'Fichier FI (en entrée)'!B:AH,27,0)&amp;" "&amp;VLOOKUP(A1242,'Fichier FI (en entrée)'!B:AH,29,0)</f>
        <v xml:space="preserve">STMG Systèmes d'information et de gestion  </v>
      </c>
      <c r="N1242" t="str">
        <f>VLOOKUP(A1242,'Fichier FI (en entrée)'!B:AH,8,0)</f>
        <v>En Terminale</v>
      </c>
      <c r="O1242" t="b">
        <f>AND(C1242&gt;Synthèse!B$8,C1242&lt;Synthèse!B$10,NOT(Y1242))</f>
        <v>0</v>
      </c>
      <c r="P1242" t="s">
        <v>84</v>
      </c>
      <c r="Q1242" s="60">
        <f>ROUNDUP(C1242/(Synthèse!$B$4+Synthèse!$B$1)*8,0)</f>
        <v>7</v>
      </c>
      <c r="R1242" s="60">
        <f>IFERROR(VLOOKUP(A1242,'Evaluations (formulaire)'!A:P,6,0)+VLOOKUP(A1242,'Evaluations (formulaire)'!A:P,7,0),0)</f>
        <v>0</v>
      </c>
      <c r="S1242" s="60">
        <f>IFERROR(VLOOKUP(A1242,'Evaluations (formulaire)'!A:P,8,0),0)</f>
        <v>0</v>
      </c>
      <c r="T1242" s="60">
        <f>IF(AND(ISBLANK(P1242),Q1242&lt;=2),Synthèse!$B$41,IF(AND(ISBLANK(P1242),Q1242&gt;=7),Synthèse!$C$41,R1242+S1242))</f>
        <v>0</v>
      </c>
      <c r="U1242" s="60">
        <f t="shared" si="213"/>
        <v>4.76</v>
      </c>
      <c r="V1242" s="60">
        <f t="shared" si="214"/>
        <v>1351</v>
      </c>
      <c r="X1242" s="26">
        <v>1215</v>
      </c>
      <c r="Y1242" s="26" t="b">
        <f>IFERROR(VLOOKUP(A1242,'Calculs FA (auto)'!A:O,15,0),FALSE)</f>
        <v>0</v>
      </c>
      <c r="Z1242" s="26">
        <f>IFERROR(VLOOKUP(A1242,'Evaluations (formulaire)'!A:M,9,0),0)</f>
        <v>0</v>
      </c>
      <c r="AA1242" s="135" t="b">
        <v>0</v>
      </c>
      <c r="AB1242" s="135" t="b">
        <v>1</v>
      </c>
      <c r="AC1242" s="135" t="b">
        <f t="shared" si="215"/>
        <v>0</v>
      </c>
      <c r="AD1242" s="135" t="b">
        <f t="shared" si="216"/>
        <v>1</v>
      </c>
      <c r="AE1242" s="135" t="b">
        <f t="shared" si="217"/>
        <v>0</v>
      </c>
      <c r="AF1242" s="135" t="b">
        <f>AND(AC1242,$V1242&lt;=Synthèse!$B$44)</f>
        <v>0</v>
      </c>
      <c r="AG1242" s="135" t="b">
        <f>AND(AD1242,$V1242&lt;=Synthèse!$B$44)</f>
        <v>0</v>
      </c>
      <c r="AH1242" s="135" t="b">
        <f>AND(AE1242,$V1242&lt;=Synthèse!$B$44)</f>
        <v>0</v>
      </c>
      <c r="AI1242" s="137" t="b">
        <v>0</v>
      </c>
      <c r="AJ1242" s="137" t="b">
        <v>0</v>
      </c>
      <c r="AK1242" s="137" t="b">
        <f t="shared" si="218"/>
        <v>0</v>
      </c>
      <c r="AL1242" s="137" t="b">
        <f t="shared" si="219"/>
        <v>0</v>
      </c>
      <c r="AM1242" s="137" t="b">
        <f>AND(AK1242,$V1242&lt;=Synthèse!$B$44)</f>
        <v>0</v>
      </c>
      <c r="AN1242" s="137" t="b">
        <f>AND(AL1242,$V1242&lt;=Synthèse!$B$44)</f>
        <v>0</v>
      </c>
    </row>
    <row r="1243" spans="1:40">
      <c r="A1243" s="17">
        <v>644149</v>
      </c>
      <c r="B1243" t="str">
        <f ca="1">VLOOKUP(A1243,'Fichier FI (en entrée)'!B:AH,3,0)</f>
        <v>XIXYDVHTCE</v>
      </c>
      <c r="C1243">
        <f t="shared" si="209"/>
        <v>1508</v>
      </c>
      <c r="D1243">
        <f t="shared" si="210"/>
        <v>0.84999999999999964</v>
      </c>
      <c r="E1243" s="14" t="str">
        <f>VLOOKUP(A1243,'Fichier FI (en entrée)'!B:AH,2,0)</f>
        <v>EV</v>
      </c>
      <c r="F1243" s="14" t="b">
        <f t="shared" si="211"/>
        <v>1</v>
      </c>
      <c r="G1243" s="14" t="b">
        <f>IFERROR(VLOOKUP(A1243,'Calculs FA (auto)'!A:F,6,0),FALSE)</f>
        <v>0</v>
      </c>
      <c r="H1243" s="14" t="b">
        <f t="shared" si="212"/>
        <v>0</v>
      </c>
      <c r="I1243" s="16">
        <f>IFERROR(VLOOKUP(A1243,'Moyennes FI (en entrée)'!B:N,7,0),"")</f>
        <v>9.85</v>
      </c>
      <c r="J1243" s="16">
        <f>IFERROR(VLOOKUP(VLOOKUP(A1243,'Fichier FI (en entrée)'!B:AH,33,0),Modificateurs!A$2:B$5,2,0),0)</f>
        <v>0</v>
      </c>
      <c r="K1243" s="16">
        <f>IFERROR(VLOOKUP(VLOOKUP(A1243,'Redoub FI (en entrée)'!B:N,7,0),Modificateurs!A$8:B$11,2,0),0)</f>
        <v>-1</v>
      </c>
      <c r="L1243" s="16">
        <f>IFERROR(VLOOKUP(M1243,Modificateurs!D$1:E$94,2,0),0)</f>
        <v>-8</v>
      </c>
      <c r="M1243" t="str">
        <f>VLOOKUP(A1243,'Fichier FI (en entrée)'!B:AH,16,0)&amp;" "&amp;VLOOKUP(A1243,'Fichier FI (en entrée)'!B:AH,20,0)&amp;" "&amp;VLOOKUP(A1243,'Fichier FI (en entrée)'!B:AH,27,0)&amp;" "&amp;VLOOKUP(A1243,'Fichier FI (en entrée)'!B:AH,29,0)</f>
        <v xml:space="preserve">STMG Systèmes d'information et de gestion  </v>
      </c>
      <c r="N1243" t="str">
        <f>VLOOKUP(A1243,'Fichier FI (en entrée)'!B:AH,8,0)</f>
        <v>En Terminale</v>
      </c>
      <c r="O1243" t="b">
        <f>AND(C1243&gt;Synthèse!B$8,C1243&lt;Synthèse!B$10,NOT(Y1243))</f>
        <v>0</v>
      </c>
      <c r="P1243" s="17" t="s">
        <v>2267</v>
      </c>
      <c r="Q1243" s="60">
        <f>ROUNDUP(C1243/(Synthèse!$B$4+Synthèse!$B$1)*8,0)</f>
        <v>7</v>
      </c>
      <c r="R1243" s="60">
        <f>IFERROR(VLOOKUP(A1243,'Evaluations (formulaire)'!A:P,6,0)+VLOOKUP(A1243,'Evaluations (formulaire)'!A:P,7,0),0)</f>
        <v>0</v>
      </c>
      <c r="S1243" s="60">
        <f>IFERROR(VLOOKUP(A1243,'Evaluations (formulaire)'!A:P,8,0),0)</f>
        <v>0</v>
      </c>
      <c r="T1243" s="60">
        <f>IF(AND(ISBLANK(P1243),Q1243&lt;=2),Synthèse!$B$41,IF(AND(ISBLANK(P1243),Q1243&gt;=7),Synthèse!$C$41,R1243+S1243))</f>
        <v>0</v>
      </c>
      <c r="U1243" s="60">
        <f t="shared" si="213"/>
        <v>0.84999999999999964</v>
      </c>
      <c r="V1243" s="60">
        <f t="shared" si="214"/>
        <v>1507</v>
      </c>
      <c r="X1243" s="26">
        <v>2071</v>
      </c>
      <c r="Y1243" s="26" t="b">
        <f>IFERROR(VLOOKUP(A1243,'Calculs FA (auto)'!A:O,15,0),FALSE)</f>
        <v>0</v>
      </c>
      <c r="Z1243" s="26">
        <f>IFERROR(VLOOKUP(A1243,'Evaluations (formulaire)'!A:M,9,0),0)</f>
        <v>0</v>
      </c>
      <c r="AA1243" s="135" t="b">
        <v>0</v>
      </c>
      <c r="AB1243" s="135" t="b">
        <v>1</v>
      </c>
      <c r="AC1243" s="135" t="b">
        <f t="shared" si="215"/>
        <v>0</v>
      </c>
      <c r="AD1243" s="135" t="b">
        <f t="shared" si="216"/>
        <v>1</v>
      </c>
      <c r="AE1243" s="135" t="b">
        <f t="shared" si="217"/>
        <v>0</v>
      </c>
      <c r="AF1243" s="135" t="b">
        <f>AND(AC1243,$V1243&lt;=Synthèse!$B$44)</f>
        <v>0</v>
      </c>
      <c r="AG1243" s="135" t="b">
        <f>AND(AD1243,$V1243&lt;=Synthèse!$B$44)</f>
        <v>0</v>
      </c>
      <c r="AH1243" s="135" t="b">
        <f>AND(AE1243,$V1243&lt;=Synthèse!$B$44)</f>
        <v>0</v>
      </c>
      <c r="AI1243" s="137" t="b">
        <v>1</v>
      </c>
      <c r="AJ1243" s="137" t="b">
        <v>0</v>
      </c>
      <c r="AK1243" s="137" t="b">
        <f t="shared" si="218"/>
        <v>1</v>
      </c>
      <c r="AL1243" s="137" t="b">
        <f t="shared" si="219"/>
        <v>0</v>
      </c>
      <c r="AM1243" s="137" t="b">
        <f>AND(AK1243,$V1243&lt;=Synthèse!$B$44)</f>
        <v>0</v>
      </c>
      <c r="AN1243" s="137" t="b">
        <f>AND(AL1243,$V1243&lt;=Synthèse!$B$44)</f>
        <v>0</v>
      </c>
    </row>
    <row r="1244" spans="1:40">
      <c r="A1244" s="17">
        <v>644316</v>
      </c>
      <c r="B1244" t="str">
        <f ca="1">VLOOKUP(A1244,'Fichier FI (en entrée)'!B:AH,3,0)</f>
        <v>CWQJTZKNWX</v>
      </c>
      <c r="C1244">
        <f t="shared" si="209"/>
        <v>2097</v>
      </c>
      <c r="D1244">
        <f t="shared" si="210"/>
        <v>-100</v>
      </c>
      <c r="E1244" s="14" t="str">
        <f>VLOOKUP(A1244,'Fichier FI (en entrée)'!B:AH,2,0)</f>
        <v>ENV</v>
      </c>
      <c r="F1244" s="14" t="b">
        <f t="shared" si="211"/>
        <v>0</v>
      </c>
      <c r="G1244" s="14" t="b">
        <f>IFERROR(VLOOKUP(A1244,'Calculs FA (auto)'!A:F,6,0),FALSE)</f>
        <v>0</v>
      </c>
      <c r="H1244" s="14" t="b">
        <f t="shared" si="212"/>
        <v>0</v>
      </c>
      <c r="I1244" s="16" t="str">
        <f>IFERROR(VLOOKUP(A1244,'Moyennes FI (en entrée)'!B:N,7,0),"")</f>
        <v/>
      </c>
      <c r="J1244" s="16">
        <f>IFERROR(VLOOKUP(VLOOKUP(A1244,'Fichier FI (en entrée)'!B:AH,33,0),Modificateurs!A$2:B$5,2,0),0)</f>
        <v>1</v>
      </c>
      <c r="K1244" s="16">
        <f>IFERROR(VLOOKUP(VLOOKUP(A1244,'Redoub FI (en entrée)'!B:N,7,0),Modificateurs!A$8:B$11,2,0),0)</f>
        <v>0</v>
      </c>
      <c r="L1244" s="16">
        <f>IFERROR(VLOOKUP(M1244,Modificateurs!D$1:E$94,2,0),0)</f>
        <v>-10</v>
      </c>
      <c r="M1244" t="str">
        <f>VLOOKUP(A1244,'Fichier FI (en entrée)'!B:AH,16,0)&amp;" "&amp;VLOOKUP(A1244,'Fichier FI (en entrée)'!B:AH,20,0)&amp;" "&amp;VLOOKUP(A1244,'Fichier FI (en entrée)'!B:AH,27,0)&amp;" "&amp;VLOOKUP(A1244,'Fichier FI (en entrée)'!B:AH,29,0)</f>
        <v xml:space="preserve">L Langue renforcée  </v>
      </c>
      <c r="N1244" t="str">
        <f>VLOOKUP(A1244,'Fichier FI (en entrée)'!B:AH,8,0)</f>
        <v>En Terminale</v>
      </c>
      <c r="O1244" t="b">
        <f>AND(C1244&gt;Synthèse!B$8,C1244&lt;Synthèse!B$10,NOT(Y1244))</f>
        <v>0</v>
      </c>
      <c r="Q1244" s="60">
        <f>ROUNDUP(C1244/(Synthèse!$B$4+Synthèse!$B$1)*8,0)</f>
        <v>10</v>
      </c>
      <c r="R1244" s="60">
        <f>IFERROR(VLOOKUP(A1244,'Evaluations (formulaire)'!A:P,6,0)+VLOOKUP(A1244,'Evaluations (formulaire)'!A:P,7,0),0)</f>
        <v>0</v>
      </c>
      <c r="S1244" s="60">
        <f>IFERROR(VLOOKUP(A1244,'Evaluations (formulaire)'!A:P,8,0),0)</f>
        <v>0</v>
      </c>
      <c r="T1244" s="60">
        <f>IF(AND(ISBLANK(P1244),Q1244&lt;=2),Synthèse!$B$41,IF(AND(ISBLANK(P1244),Q1244&gt;=7),Synthèse!$C$41,R1244+S1244))</f>
        <v>4.6296296296296294E-3</v>
      </c>
      <c r="U1244" s="60">
        <f t="shared" si="213"/>
        <v>-99.995370370370367</v>
      </c>
      <c r="V1244" s="60">
        <f t="shared" si="214"/>
        <v>1983</v>
      </c>
      <c r="X1244" s="26">
        <v>1634</v>
      </c>
      <c r="Y1244" s="26" t="b">
        <f>IFERROR(VLOOKUP(A1244,'Calculs FA (auto)'!A:O,15,0),FALSE)</f>
        <v>0</v>
      </c>
      <c r="Z1244" s="26">
        <f>IFERROR(VLOOKUP(A1244,'Evaluations (formulaire)'!A:M,9,0),0)</f>
        <v>0</v>
      </c>
      <c r="AA1244" s="135" t="b">
        <v>1</v>
      </c>
      <c r="AB1244" s="135" t="b">
        <v>0</v>
      </c>
      <c r="AC1244" s="135" t="b">
        <f t="shared" si="215"/>
        <v>0</v>
      </c>
      <c r="AD1244" s="135" t="b">
        <f t="shared" si="216"/>
        <v>0</v>
      </c>
      <c r="AE1244" s="135" t="b">
        <f t="shared" si="217"/>
        <v>0</v>
      </c>
      <c r="AF1244" s="135" t="b">
        <f>AND(AC1244,$V1244&lt;=Synthèse!$B$44)</f>
        <v>0</v>
      </c>
      <c r="AG1244" s="135" t="b">
        <f>AND(AD1244,$V1244&lt;=Synthèse!$B$44)</f>
        <v>0</v>
      </c>
      <c r="AH1244" s="135" t="b">
        <f>AND(AE1244,$V1244&lt;=Synthèse!$B$44)</f>
        <v>0</v>
      </c>
      <c r="AI1244" s="137" t="b">
        <v>0</v>
      </c>
      <c r="AJ1244" s="137" t="b">
        <v>0</v>
      </c>
      <c r="AK1244" s="137" t="b">
        <f t="shared" si="218"/>
        <v>0</v>
      </c>
      <c r="AL1244" s="137" t="b">
        <f t="shared" si="219"/>
        <v>0</v>
      </c>
      <c r="AM1244" s="137" t="b">
        <f>AND(AK1244,$V1244&lt;=Synthèse!$B$44)</f>
        <v>0</v>
      </c>
      <c r="AN1244" s="137" t="b">
        <f>AND(AL1244,$V1244&lt;=Synthèse!$B$44)</f>
        <v>0</v>
      </c>
    </row>
    <row r="1245" spans="1:40">
      <c r="A1245" s="17">
        <v>645757</v>
      </c>
      <c r="B1245" t="str">
        <f ca="1">VLOOKUP(A1245,'Fichier FI (en entrée)'!B:AH,3,0)</f>
        <v>LLHUMCPQOC</v>
      </c>
      <c r="C1245">
        <f t="shared" si="209"/>
        <v>109</v>
      </c>
      <c r="D1245">
        <f t="shared" si="210"/>
        <v>17.05</v>
      </c>
      <c r="E1245" s="14" t="str">
        <f>VLOOKUP(A1245,'Fichier FI (en entrée)'!B:AH,2,0)</f>
        <v>EV</v>
      </c>
      <c r="F1245" s="14" t="b">
        <f t="shared" si="211"/>
        <v>1</v>
      </c>
      <c r="G1245" s="14" t="b">
        <f>IFERROR(VLOOKUP(A1245,'Calculs FA (auto)'!A:F,6,0),FALSE)</f>
        <v>0</v>
      </c>
      <c r="H1245" s="14" t="b">
        <f t="shared" si="212"/>
        <v>0</v>
      </c>
      <c r="I1245" s="16">
        <f>IFERROR(VLOOKUP(A1245,'Moyennes FI (en entrée)'!B:N,7,0),"")</f>
        <v>15.05</v>
      </c>
      <c r="J1245" s="16">
        <f>IFERROR(VLOOKUP(VLOOKUP(A1245,'Fichier FI (en entrée)'!B:AH,33,0),Modificateurs!A$2:B$5,2,0),0)</f>
        <v>0</v>
      </c>
      <c r="K1245" s="16">
        <f>IFERROR(VLOOKUP(VLOOKUP(A1245,'Redoub FI (en entrée)'!B:N,7,0),Modificateurs!A$8:B$11,2,0),0)</f>
        <v>0</v>
      </c>
      <c r="L1245" s="16">
        <f>IFERROR(VLOOKUP(M1245,Modificateurs!D$1:E$94,2,0),0)</f>
        <v>2</v>
      </c>
      <c r="M1245" t="str">
        <f>VLOOKUP(A1245,'Fichier FI (en entrée)'!B:AH,16,0)&amp;" "&amp;VLOOKUP(A1245,'Fichier FI (en entrée)'!B:AH,20,0)&amp;" "&amp;VLOOKUP(A1245,'Fichier FI (en entrée)'!B:AH,27,0)&amp;" "&amp;VLOOKUP(A1245,'Fichier FI (en entrée)'!B:AH,29,0)</f>
        <v xml:space="preserve">S Mathématiques  </v>
      </c>
      <c r="N1245" t="str">
        <f>VLOOKUP(A1245,'Fichier FI (en entrée)'!B:AH,8,0)</f>
        <v>En Terminale</v>
      </c>
      <c r="O1245" t="b">
        <f>AND(C1245&gt;Synthèse!B$8,C1245&lt;Synthèse!B$10,NOT(Y1245))</f>
        <v>0</v>
      </c>
      <c r="Q1245" s="60">
        <f>ROUNDUP(C1245/(Synthèse!$B$4+Synthèse!$B$1)*8,0)</f>
        <v>1</v>
      </c>
      <c r="R1245" s="60">
        <f>IFERROR(VLOOKUP(A1245,'Evaluations (formulaire)'!A:P,6,0)+VLOOKUP(A1245,'Evaluations (formulaire)'!A:P,7,0),0)</f>
        <v>0</v>
      </c>
      <c r="S1245" s="60">
        <f>IFERROR(VLOOKUP(A1245,'Evaluations (formulaire)'!A:P,8,0),0)</f>
        <v>0</v>
      </c>
      <c r="T1245" s="60">
        <f>IF(AND(ISBLANK(P1245),Q1245&lt;=2),Synthèse!$B$41,IF(AND(ISBLANK(P1245),Q1245&gt;=7),Synthèse!$C$41,R1245+S1245))</f>
        <v>4.6511627906976744E-3</v>
      </c>
      <c r="U1245" s="60">
        <f t="shared" si="213"/>
        <v>17.054651162790698</v>
      </c>
      <c r="V1245" s="60">
        <f t="shared" si="214"/>
        <v>109</v>
      </c>
      <c r="X1245" s="26">
        <v>1497</v>
      </c>
      <c r="Y1245" s="26" t="b">
        <f>IFERROR(VLOOKUP(A1245,'Calculs FA (auto)'!A:O,15,0),FALSE)</f>
        <v>0</v>
      </c>
      <c r="Z1245" s="26">
        <f>IFERROR(VLOOKUP(A1245,'Evaluations (formulaire)'!A:M,9,0),0)</f>
        <v>0</v>
      </c>
      <c r="AA1245" s="135" t="b">
        <v>1</v>
      </c>
      <c r="AB1245" s="135" t="b">
        <v>0</v>
      </c>
      <c r="AC1245" s="135" t="b">
        <f t="shared" si="215"/>
        <v>1</v>
      </c>
      <c r="AD1245" s="135" t="b">
        <f t="shared" si="216"/>
        <v>0</v>
      </c>
      <c r="AE1245" s="135" t="b">
        <f t="shared" si="217"/>
        <v>0</v>
      </c>
      <c r="AF1245" s="135" t="b">
        <f>AND(AC1245,$V1245&lt;=Synthèse!$B$44)</f>
        <v>1</v>
      </c>
      <c r="AG1245" s="135" t="b">
        <f>AND(AD1245,$V1245&lt;=Synthèse!$B$44)</f>
        <v>0</v>
      </c>
      <c r="AH1245" s="135" t="b">
        <f>AND(AE1245,$V1245&lt;=Synthèse!$B$44)</f>
        <v>0</v>
      </c>
      <c r="AI1245" s="137" t="b">
        <v>0</v>
      </c>
      <c r="AJ1245" s="137" t="b">
        <v>0</v>
      </c>
      <c r="AK1245" s="137" t="b">
        <f t="shared" si="218"/>
        <v>0</v>
      </c>
      <c r="AL1245" s="137" t="b">
        <f t="shared" si="219"/>
        <v>0</v>
      </c>
      <c r="AM1245" s="137" t="b">
        <f>AND(AK1245,$V1245&lt;=Synthèse!$B$44)</f>
        <v>0</v>
      </c>
      <c r="AN1245" s="137" t="b">
        <f>AND(AL1245,$V1245&lt;=Synthèse!$B$44)</f>
        <v>0</v>
      </c>
    </row>
    <row r="1246" spans="1:40">
      <c r="A1246" s="17">
        <v>646329</v>
      </c>
      <c r="B1246" t="str">
        <f ca="1">VLOOKUP(A1246,'Fichier FI (en entrée)'!B:AH,3,0)</f>
        <v>APRFIVUGUC</v>
      </c>
      <c r="C1246">
        <f t="shared" si="209"/>
        <v>301</v>
      </c>
      <c r="D1246">
        <f t="shared" si="210"/>
        <v>14.78</v>
      </c>
      <c r="E1246" s="14" t="str">
        <f>VLOOKUP(A1246,'Fichier FI (en entrée)'!B:AH,2,0)</f>
        <v>EV</v>
      </c>
      <c r="F1246" s="14" t="b">
        <f t="shared" si="211"/>
        <v>1</v>
      </c>
      <c r="G1246" s="14" t="b">
        <f>IFERROR(VLOOKUP(A1246,'Calculs FA (auto)'!A:F,6,0),FALSE)</f>
        <v>0</v>
      </c>
      <c r="H1246" s="14" t="b">
        <f t="shared" si="212"/>
        <v>0</v>
      </c>
      <c r="I1246" s="16">
        <f>IFERROR(VLOOKUP(A1246,'Moyennes FI (en entrée)'!B:N,7,0),"")</f>
        <v>9.7799999999999994</v>
      </c>
      <c r="J1246" s="16">
        <f>IFERROR(VLOOKUP(VLOOKUP(A1246,'Fichier FI (en entrée)'!B:AH,33,0),Modificateurs!A$2:B$5,2,0),0)</f>
        <v>3</v>
      </c>
      <c r="K1246" s="16">
        <f>IFERROR(VLOOKUP(VLOOKUP(A1246,'Redoub FI (en entrée)'!B:N,7,0),Modificateurs!A$8:B$11,2,0),0)</f>
        <v>0</v>
      </c>
      <c r="L1246" s="16">
        <f>IFERROR(VLOOKUP(M1246,Modificateurs!D$1:E$94,2,0),0)</f>
        <v>2</v>
      </c>
      <c r="M1246" t="str">
        <f>VLOOKUP(A1246,'Fichier FI (en entrée)'!B:AH,16,0)&amp;" "&amp;VLOOKUP(A1246,'Fichier FI (en entrée)'!B:AH,20,0)&amp;" "&amp;VLOOKUP(A1246,'Fichier FI (en entrée)'!B:AH,27,0)&amp;" "&amp;VLOOKUP(A1246,'Fichier FI (en entrée)'!B:AH,29,0)</f>
        <v xml:space="preserve">S Mathématiques  </v>
      </c>
      <c r="N1246" t="str">
        <f>VLOOKUP(A1246,'Fichier FI (en entrée)'!B:AH,8,0)</f>
        <v>En Terminale</v>
      </c>
      <c r="O1246" t="b">
        <f>AND(C1246&gt;Synthèse!B$8,C1246&lt;Synthèse!B$10,NOT(Y1246))</f>
        <v>0</v>
      </c>
      <c r="Q1246" s="60">
        <f>ROUNDUP(C1246/(Synthèse!$B$4+Synthèse!$B$1)*8,0)</f>
        <v>2</v>
      </c>
      <c r="R1246" s="60">
        <f>IFERROR(VLOOKUP(A1246,'Evaluations (formulaire)'!A:P,6,0)+VLOOKUP(A1246,'Evaluations (formulaire)'!A:P,7,0),0)</f>
        <v>0</v>
      </c>
      <c r="S1246" s="60">
        <f>IFERROR(VLOOKUP(A1246,'Evaluations (formulaire)'!A:P,8,0),0)</f>
        <v>0</v>
      </c>
      <c r="T1246" s="60">
        <f>IF(AND(ISBLANK(P1246),Q1246&lt;=2),Synthèse!$B$41,IF(AND(ISBLANK(P1246),Q1246&gt;=7),Synthèse!$C$41,R1246+S1246))</f>
        <v>4.6511627906976744E-3</v>
      </c>
      <c r="U1246" s="60">
        <f t="shared" si="213"/>
        <v>14.784651162790697</v>
      </c>
      <c r="V1246" s="60">
        <f t="shared" si="214"/>
        <v>301</v>
      </c>
      <c r="X1246" s="26">
        <v>415</v>
      </c>
      <c r="Y1246" s="26" t="b">
        <f>IFERROR(VLOOKUP(A1246,'Calculs FA (auto)'!A:O,15,0),FALSE)</f>
        <v>0</v>
      </c>
      <c r="Z1246" s="26">
        <f>IFERROR(VLOOKUP(A1246,'Evaluations (formulaire)'!A:M,9,0),0)</f>
        <v>0</v>
      </c>
      <c r="AA1246" s="135" t="b">
        <v>0</v>
      </c>
      <c r="AB1246" s="135" t="b">
        <v>1</v>
      </c>
      <c r="AC1246" s="135" t="b">
        <f t="shared" si="215"/>
        <v>0</v>
      </c>
      <c r="AD1246" s="135" t="b">
        <f t="shared" si="216"/>
        <v>1</v>
      </c>
      <c r="AE1246" s="135" t="b">
        <f t="shared" si="217"/>
        <v>0</v>
      </c>
      <c r="AF1246" s="135" t="b">
        <f>AND(AC1246,$V1246&lt;=Synthèse!$B$44)</f>
        <v>0</v>
      </c>
      <c r="AG1246" s="135" t="b">
        <f>AND(AD1246,$V1246&lt;=Synthèse!$B$44)</f>
        <v>1</v>
      </c>
      <c r="AH1246" s="135" t="b">
        <f>AND(AE1246,$V1246&lt;=Synthèse!$B$44)</f>
        <v>0</v>
      </c>
      <c r="AI1246" s="137" t="b">
        <v>0</v>
      </c>
      <c r="AJ1246" s="137" t="b">
        <v>0</v>
      </c>
      <c r="AK1246" s="137" t="b">
        <f t="shared" si="218"/>
        <v>0</v>
      </c>
      <c r="AL1246" s="137" t="b">
        <f t="shared" si="219"/>
        <v>0</v>
      </c>
      <c r="AM1246" s="137" t="b">
        <f>AND(AK1246,$V1246&lt;=Synthèse!$B$44)</f>
        <v>0</v>
      </c>
      <c r="AN1246" s="137" t="b">
        <f>AND(AL1246,$V1246&lt;=Synthèse!$B$44)</f>
        <v>0</v>
      </c>
    </row>
    <row r="1247" spans="1:40">
      <c r="A1247" s="17">
        <v>646577</v>
      </c>
      <c r="B1247" t="str">
        <f ca="1">VLOOKUP(A1247,'Fichier FI (en entrée)'!B:AH,3,0)</f>
        <v>RTPTVUYZHS</v>
      </c>
      <c r="C1247">
        <f t="shared" si="209"/>
        <v>253</v>
      </c>
      <c r="D1247">
        <f t="shared" si="210"/>
        <v>15.24</v>
      </c>
      <c r="E1247" s="14" t="str">
        <f>VLOOKUP(A1247,'Fichier FI (en entrée)'!B:AH,2,0)</f>
        <v>EV</v>
      </c>
      <c r="F1247" s="14" t="b">
        <f t="shared" si="211"/>
        <v>1</v>
      </c>
      <c r="G1247" s="14" t="b">
        <f>IFERROR(VLOOKUP(A1247,'Calculs FA (auto)'!A:F,6,0),FALSE)</f>
        <v>0</v>
      </c>
      <c r="H1247" s="14" t="b">
        <f t="shared" si="212"/>
        <v>0</v>
      </c>
      <c r="I1247" s="16">
        <f>IFERROR(VLOOKUP(A1247,'Moyennes FI (en entrée)'!B:N,7,0),"")</f>
        <v>10.24</v>
      </c>
      <c r="J1247" s="16">
        <f>IFERROR(VLOOKUP(VLOOKUP(A1247,'Fichier FI (en entrée)'!B:AH,33,0),Modificateurs!A$2:B$5,2,0),0)</f>
        <v>3</v>
      </c>
      <c r="K1247" s="16">
        <f>IFERROR(VLOOKUP(VLOOKUP(A1247,'Redoub FI (en entrée)'!B:N,7,0),Modificateurs!A$8:B$11,2,0),0)</f>
        <v>0</v>
      </c>
      <c r="L1247" s="16">
        <f>IFERROR(VLOOKUP(M1247,Modificateurs!D$1:E$94,2,0),0)</f>
        <v>2</v>
      </c>
      <c r="M1247" t="str">
        <f>VLOOKUP(A1247,'Fichier FI (en entrée)'!B:AH,16,0)&amp;" "&amp;VLOOKUP(A1247,'Fichier FI (en entrée)'!B:AH,20,0)&amp;" "&amp;VLOOKUP(A1247,'Fichier FI (en entrée)'!B:AH,27,0)&amp;" "&amp;VLOOKUP(A1247,'Fichier FI (en entrée)'!B:AH,29,0)</f>
        <v xml:space="preserve">S Mathématiques  </v>
      </c>
      <c r="N1247" t="str">
        <f>VLOOKUP(A1247,'Fichier FI (en entrée)'!B:AH,8,0)</f>
        <v>En Terminale</v>
      </c>
      <c r="O1247" t="b">
        <f>AND(C1247&gt;Synthèse!B$8,C1247&lt;Synthèse!B$10,NOT(Y1247))</f>
        <v>0</v>
      </c>
      <c r="Q1247" s="60">
        <f>ROUNDUP(C1247/(Synthèse!$B$4+Synthèse!$B$1)*8,0)</f>
        <v>2</v>
      </c>
      <c r="R1247" s="60">
        <f>IFERROR(VLOOKUP(A1247,'Evaluations (formulaire)'!A:P,6,0)+VLOOKUP(A1247,'Evaluations (formulaire)'!A:P,7,0),0)</f>
        <v>0</v>
      </c>
      <c r="S1247" s="60">
        <f>IFERROR(VLOOKUP(A1247,'Evaluations (formulaire)'!A:P,8,0),0)</f>
        <v>0</v>
      </c>
      <c r="T1247" s="60">
        <f>IF(AND(ISBLANK(P1247),Q1247&lt;=2),Synthèse!$B$41,IF(AND(ISBLANK(P1247),Q1247&gt;=7),Synthèse!$C$41,R1247+S1247))</f>
        <v>4.6511627906976744E-3</v>
      </c>
      <c r="U1247" s="60">
        <f t="shared" si="213"/>
        <v>15.244651162790698</v>
      </c>
      <c r="V1247" s="60">
        <f t="shared" si="214"/>
        <v>252</v>
      </c>
      <c r="X1247" s="26">
        <v>2084</v>
      </c>
      <c r="Y1247" s="26" t="b">
        <f>IFERROR(VLOOKUP(A1247,'Calculs FA (auto)'!A:O,15,0),FALSE)</f>
        <v>0</v>
      </c>
      <c r="Z1247" s="26">
        <f>IFERROR(VLOOKUP(A1247,'Evaluations (formulaire)'!A:M,9,0),0)</f>
        <v>0</v>
      </c>
      <c r="AA1247" s="135" t="b">
        <v>0</v>
      </c>
      <c r="AB1247" s="135" t="b">
        <v>1</v>
      </c>
      <c r="AC1247" s="135" t="b">
        <f t="shared" si="215"/>
        <v>0</v>
      </c>
      <c r="AD1247" s="135" t="b">
        <f t="shared" si="216"/>
        <v>1</v>
      </c>
      <c r="AE1247" s="135" t="b">
        <f t="shared" si="217"/>
        <v>0</v>
      </c>
      <c r="AF1247" s="135" t="b">
        <f>AND(AC1247,$V1247&lt;=Synthèse!$B$44)</f>
        <v>0</v>
      </c>
      <c r="AG1247" s="135" t="b">
        <f>AND(AD1247,$V1247&lt;=Synthèse!$B$44)</f>
        <v>1</v>
      </c>
      <c r="AH1247" s="135" t="b">
        <f>AND(AE1247,$V1247&lt;=Synthèse!$B$44)</f>
        <v>0</v>
      </c>
      <c r="AI1247" s="137" t="b">
        <v>0</v>
      </c>
      <c r="AJ1247" s="137" t="b">
        <v>0</v>
      </c>
      <c r="AK1247" s="137" t="b">
        <f t="shared" si="218"/>
        <v>0</v>
      </c>
      <c r="AL1247" s="137" t="b">
        <f t="shared" si="219"/>
        <v>0</v>
      </c>
      <c r="AM1247" s="137" t="b">
        <f>AND(AK1247,$V1247&lt;=Synthèse!$B$44)</f>
        <v>0</v>
      </c>
      <c r="AN1247" s="137" t="b">
        <f>AND(AL1247,$V1247&lt;=Synthèse!$B$44)</f>
        <v>0</v>
      </c>
    </row>
    <row r="1248" spans="1:40">
      <c r="A1248" s="17">
        <v>646617</v>
      </c>
      <c r="B1248" t="str">
        <f ca="1">VLOOKUP(A1248,'Fichier FI (en entrée)'!B:AH,3,0)</f>
        <v>HKJWPNAKLX</v>
      </c>
      <c r="C1248">
        <f t="shared" si="209"/>
        <v>113</v>
      </c>
      <c r="D1248">
        <f t="shared" si="210"/>
        <v>16.95</v>
      </c>
      <c r="E1248" s="14" t="str">
        <f>VLOOKUP(A1248,'Fichier FI (en entrée)'!B:AH,2,0)</f>
        <v>EV</v>
      </c>
      <c r="F1248" s="14" t="b">
        <f t="shared" si="211"/>
        <v>1</v>
      </c>
      <c r="G1248" s="14" t="b">
        <f>IFERROR(VLOOKUP(A1248,'Calculs FA (auto)'!A:F,6,0),FALSE)</f>
        <v>1</v>
      </c>
      <c r="H1248" s="14" t="b">
        <f t="shared" si="212"/>
        <v>1</v>
      </c>
      <c r="I1248" s="16">
        <f>IFERROR(VLOOKUP(A1248,'Moyennes FI (en entrée)'!B:N,7,0),"")</f>
        <v>10.95</v>
      </c>
      <c r="J1248" s="16">
        <f>IFERROR(VLOOKUP(VLOOKUP(A1248,'Fichier FI (en entrée)'!B:AH,33,0),Modificateurs!A$2:B$5,2,0),0)</f>
        <v>3</v>
      </c>
      <c r="K1248" s="16">
        <f>IFERROR(VLOOKUP(VLOOKUP(A1248,'Redoub FI (en entrée)'!B:N,7,0),Modificateurs!A$8:B$11,2,0),0)</f>
        <v>0</v>
      </c>
      <c r="L1248" s="16">
        <f>IFERROR(VLOOKUP(M1248,Modificateurs!D$1:E$94,2,0),0)</f>
        <v>3</v>
      </c>
      <c r="M1248" t="str">
        <f>VLOOKUP(A1248,'Fichier FI (en entrée)'!B:AH,16,0)&amp;" "&amp;VLOOKUP(A1248,'Fichier FI (en entrée)'!B:AH,20,0)&amp;" "&amp;VLOOKUP(A1248,'Fichier FI (en entrée)'!B:AH,27,0)&amp;" "&amp;VLOOKUP(A1248,'Fichier FI (en entrée)'!B:AH,29,0)</f>
        <v xml:space="preserve">S Informatique et Sciences du numérique  </v>
      </c>
      <c r="N1248" t="str">
        <f>VLOOKUP(A1248,'Fichier FI (en entrée)'!B:AH,8,0)</f>
        <v>En Terminale</v>
      </c>
      <c r="O1248" t="b">
        <f>AND(C1248&gt;Synthèse!B$8,C1248&lt;Synthèse!B$10,NOT(Y1248))</f>
        <v>0</v>
      </c>
      <c r="P1248" s="17" t="s">
        <v>2260</v>
      </c>
      <c r="Q1248" s="60">
        <f>ROUNDUP(C1248/(Synthèse!$B$4+Synthèse!$B$1)*8,0)</f>
        <v>1</v>
      </c>
      <c r="R1248" s="60">
        <f>IFERROR(VLOOKUP(A1248,'Evaluations (formulaire)'!A:P,6,0)+VLOOKUP(A1248,'Evaluations (formulaire)'!A:P,7,0),0)</f>
        <v>0</v>
      </c>
      <c r="S1248" s="60">
        <f>IFERROR(VLOOKUP(A1248,'Evaluations (formulaire)'!A:P,8,0),0)</f>
        <v>0</v>
      </c>
      <c r="T1248" s="60">
        <f>IF(AND(ISBLANK(P1248),Q1248&lt;=2),Synthèse!$B$41,IF(AND(ISBLANK(P1248),Q1248&gt;=7),Synthèse!$C$41,R1248+S1248))</f>
        <v>0</v>
      </c>
      <c r="U1248" s="60">
        <f t="shared" si="213"/>
        <v>16.95</v>
      </c>
      <c r="V1248" s="60">
        <f t="shared" si="214"/>
        <v>113</v>
      </c>
      <c r="X1248" s="26">
        <v>943</v>
      </c>
      <c r="Y1248" s="26" t="b">
        <f>IFERROR(VLOOKUP(A1248,'Calculs FA (auto)'!A:O,15,0),FALSE)</f>
        <v>0</v>
      </c>
      <c r="Z1248" s="26">
        <f>IFERROR(VLOOKUP(A1248,'Evaluations (formulaire)'!A:M,9,0),0)</f>
        <v>0</v>
      </c>
      <c r="AA1248" s="135" t="b">
        <v>1</v>
      </c>
      <c r="AB1248" s="135" t="b">
        <v>0</v>
      </c>
      <c r="AC1248" s="135" t="b">
        <f t="shared" si="215"/>
        <v>1</v>
      </c>
      <c r="AD1248" s="135" t="b">
        <f t="shared" si="216"/>
        <v>0</v>
      </c>
      <c r="AE1248" s="135" t="b">
        <f t="shared" si="217"/>
        <v>0</v>
      </c>
      <c r="AF1248" s="135" t="b">
        <f>AND(AC1248,$V1248&lt;=Synthèse!$B$44)</f>
        <v>1</v>
      </c>
      <c r="AG1248" s="135" t="b">
        <f>AND(AD1248,$V1248&lt;=Synthèse!$B$44)</f>
        <v>0</v>
      </c>
      <c r="AH1248" s="135" t="b">
        <f>AND(AE1248,$V1248&lt;=Synthèse!$B$44)</f>
        <v>0</v>
      </c>
      <c r="AI1248" s="137" t="b">
        <v>0</v>
      </c>
      <c r="AJ1248" s="137" t="b">
        <v>0</v>
      </c>
      <c r="AK1248" s="137" t="b">
        <f t="shared" si="218"/>
        <v>0</v>
      </c>
      <c r="AL1248" s="137" t="b">
        <f t="shared" si="219"/>
        <v>0</v>
      </c>
      <c r="AM1248" s="137" t="b">
        <f>AND(AK1248,$V1248&lt;=Synthèse!$B$44)</f>
        <v>0</v>
      </c>
      <c r="AN1248" s="137" t="b">
        <f>AND(AL1248,$V1248&lt;=Synthèse!$B$44)</f>
        <v>0</v>
      </c>
    </row>
    <row r="1249" spans="1:40">
      <c r="A1249" s="17">
        <v>646700</v>
      </c>
      <c r="B1249" t="str">
        <f ca="1">VLOOKUP(A1249,'Fichier FI (en entrée)'!B:AH,3,0)</f>
        <v>PQEBWRRQCE</v>
      </c>
      <c r="C1249">
        <f t="shared" si="209"/>
        <v>135</v>
      </c>
      <c r="D1249">
        <f t="shared" si="210"/>
        <v>16.64</v>
      </c>
      <c r="E1249" s="14" t="str">
        <f>VLOOKUP(A1249,'Fichier FI (en entrée)'!B:AH,2,0)</f>
        <v>EV</v>
      </c>
      <c r="F1249" s="14" t="b">
        <f t="shared" si="211"/>
        <v>1</v>
      </c>
      <c r="G1249" s="14" t="b">
        <f>IFERROR(VLOOKUP(A1249,'Calculs FA (auto)'!A:F,6,0),FALSE)</f>
        <v>0</v>
      </c>
      <c r="H1249" s="14" t="b">
        <f t="shared" si="212"/>
        <v>0</v>
      </c>
      <c r="I1249" s="16">
        <f>IFERROR(VLOOKUP(A1249,'Moyennes FI (en entrée)'!B:N,7,0),"")</f>
        <v>10.64</v>
      </c>
      <c r="J1249" s="16">
        <f>IFERROR(VLOOKUP(VLOOKUP(A1249,'Fichier FI (en entrée)'!B:AH,33,0),Modificateurs!A$2:B$5,2,0),0)</f>
        <v>3</v>
      </c>
      <c r="K1249" s="16">
        <f>IFERROR(VLOOKUP(VLOOKUP(A1249,'Redoub FI (en entrée)'!B:N,7,0),Modificateurs!A$8:B$11,2,0),0)</f>
        <v>0</v>
      </c>
      <c r="L1249" s="16">
        <f>IFERROR(VLOOKUP(M1249,Modificateurs!D$1:E$94,2,0),0)</f>
        <v>3</v>
      </c>
      <c r="M1249" t="str">
        <f>VLOOKUP(A1249,'Fichier FI (en entrée)'!B:AH,16,0)&amp;" "&amp;VLOOKUP(A1249,'Fichier FI (en entrée)'!B:AH,20,0)&amp;" "&amp;VLOOKUP(A1249,'Fichier FI (en entrée)'!B:AH,27,0)&amp;" "&amp;VLOOKUP(A1249,'Fichier FI (en entrée)'!B:AH,29,0)</f>
        <v xml:space="preserve">S Informatique et Sciences du numérique  </v>
      </c>
      <c r="N1249" t="str">
        <f>VLOOKUP(A1249,'Fichier FI (en entrée)'!B:AH,8,0)</f>
        <v>En Terminale</v>
      </c>
      <c r="O1249" t="b">
        <f>AND(C1249&gt;Synthèse!B$8,C1249&lt;Synthèse!B$10,NOT(Y1249))</f>
        <v>0</v>
      </c>
      <c r="P1249" t="s">
        <v>2264</v>
      </c>
      <c r="Q1249" s="60">
        <f>ROUNDUP(C1249/(Synthèse!$B$4+Synthèse!$B$1)*8,0)</f>
        <v>1</v>
      </c>
      <c r="R1249" s="60">
        <f>IFERROR(VLOOKUP(A1249,'Evaluations (formulaire)'!A:P,6,0)+VLOOKUP(A1249,'Evaluations (formulaire)'!A:P,7,0),0)</f>
        <v>0</v>
      </c>
      <c r="S1249" s="60">
        <f>IFERROR(VLOOKUP(A1249,'Evaluations (formulaire)'!A:P,8,0),0)</f>
        <v>0</v>
      </c>
      <c r="T1249" s="60">
        <f>IF(AND(ISBLANK(P1249),Q1249&lt;=2),Synthèse!$B$41,IF(AND(ISBLANK(P1249),Q1249&gt;=7),Synthèse!$C$41,R1249+S1249))</f>
        <v>0</v>
      </c>
      <c r="U1249" s="60">
        <f t="shared" si="213"/>
        <v>16.64</v>
      </c>
      <c r="V1249" s="60">
        <f t="shared" si="214"/>
        <v>135</v>
      </c>
      <c r="X1249" s="26">
        <v>20</v>
      </c>
      <c r="Y1249" s="26" t="b">
        <f>IFERROR(VLOOKUP(A1249,'Calculs FA (auto)'!A:O,15,0),FALSE)</f>
        <v>0</v>
      </c>
      <c r="Z1249" s="26">
        <f>IFERROR(VLOOKUP(A1249,'Evaluations (formulaire)'!A:M,9,0),0)</f>
        <v>0</v>
      </c>
      <c r="AA1249" s="135" t="b">
        <v>1</v>
      </c>
      <c r="AB1249" s="135" t="b">
        <v>0</v>
      </c>
      <c r="AC1249" s="135" t="b">
        <f t="shared" si="215"/>
        <v>1</v>
      </c>
      <c r="AD1249" s="135" t="b">
        <f t="shared" si="216"/>
        <v>0</v>
      </c>
      <c r="AE1249" s="135" t="b">
        <f t="shared" si="217"/>
        <v>0</v>
      </c>
      <c r="AF1249" s="135" t="b">
        <f>AND(AC1249,$V1249&lt;=Synthèse!$B$44)</f>
        <v>1</v>
      </c>
      <c r="AG1249" s="135" t="b">
        <f>AND(AD1249,$V1249&lt;=Synthèse!$B$44)</f>
        <v>0</v>
      </c>
      <c r="AH1249" s="135" t="b">
        <f>AND(AE1249,$V1249&lt;=Synthèse!$B$44)</f>
        <v>0</v>
      </c>
      <c r="AI1249" s="137" t="b">
        <v>0</v>
      </c>
      <c r="AJ1249" s="137" t="b">
        <v>1</v>
      </c>
      <c r="AK1249" s="137" t="b">
        <f t="shared" si="218"/>
        <v>0</v>
      </c>
      <c r="AL1249" s="137" t="b">
        <f t="shared" si="219"/>
        <v>1</v>
      </c>
      <c r="AM1249" s="137" t="b">
        <f>AND(AK1249,$V1249&lt;=Synthèse!$B$44)</f>
        <v>0</v>
      </c>
      <c r="AN1249" s="137" t="b">
        <f>AND(AL1249,$V1249&lt;=Synthèse!$B$44)</f>
        <v>1</v>
      </c>
    </row>
    <row r="1250" spans="1:40">
      <c r="A1250" s="17">
        <v>646773</v>
      </c>
      <c r="B1250" t="str">
        <f ca="1">VLOOKUP(A1250,'Fichier FI (en entrée)'!B:AH,3,0)</f>
        <v>BXGKTYPXSC</v>
      </c>
      <c r="C1250">
        <f t="shared" si="209"/>
        <v>60</v>
      </c>
      <c r="D1250">
        <f t="shared" si="210"/>
        <v>17.82</v>
      </c>
      <c r="E1250" s="14" t="str">
        <f>VLOOKUP(A1250,'Fichier FI (en entrée)'!B:AH,2,0)</f>
        <v>EV</v>
      </c>
      <c r="F1250" s="14" t="b">
        <f t="shared" si="211"/>
        <v>1</v>
      </c>
      <c r="G1250" s="14" t="b">
        <f>IFERROR(VLOOKUP(A1250,'Calculs FA (auto)'!A:F,6,0),FALSE)</f>
        <v>0</v>
      </c>
      <c r="H1250" s="14" t="b">
        <f t="shared" si="212"/>
        <v>0</v>
      </c>
      <c r="I1250" s="16">
        <f>IFERROR(VLOOKUP(A1250,'Moyennes FI (en entrée)'!B:N,7,0),"")</f>
        <v>11.82</v>
      </c>
      <c r="J1250" s="16">
        <f>IFERROR(VLOOKUP(VLOOKUP(A1250,'Fichier FI (en entrée)'!B:AH,33,0),Modificateurs!A$2:B$5,2,0),0)</f>
        <v>3</v>
      </c>
      <c r="K1250" s="16">
        <f>IFERROR(VLOOKUP(VLOOKUP(A1250,'Redoub FI (en entrée)'!B:N,7,0),Modificateurs!A$8:B$11,2,0),0)</f>
        <v>0</v>
      </c>
      <c r="L1250" s="16">
        <f>IFERROR(VLOOKUP(M1250,Modificateurs!D$1:E$94,2,0),0)</f>
        <v>3</v>
      </c>
      <c r="M1250" t="str">
        <f>VLOOKUP(A1250,'Fichier FI (en entrée)'!B:AH,16,0)&amp;" "&amp;VLOOKUP(A1250,'Fichier FI (en entrée)'!B:AH,20,0)&amp;" "&amp;VLOOKUP(A1250,'Fichier FI (en entrée)'!B:AH,27,0)&amp;" "&amp;VLOOKUP(A1250,'Fichier FI (en entrée)'!B:AH,29,0)</f>
        <v xml:space="preserve">S Informatique et Sciences du numérique  </v>
      </c>
      <c r="N1250" t="str">
        <f>VLOOKUP(A1250,'Fichier FI (en entrée)'!B:AH,8,0)</f>
        <v>En Terminale</v>
      </c>
      <c r="O1250" t="b">
        <f>AND(C1250&gt;Synthèse!B$8,C1250&lt;Synthèse!B$10,NOT(Y1250))</f>
        <v>0</v>
      </c>
      <c r="Q1250" s="60">
        <f>ROUNDUP(C1250/(Synthèse!$B$4+Synthèse!$B$1)*8,0)</f>
        <v>1</v>
      </c>
      <c r="R1250" s="60">
        <f>IFERROR(VLOOKUP(A1250,'Evaluations (formulaire)'!A:P,6,0)+VLOOKUP(A1250,'Evaluations (formulaire)'!A:P,7,0),0)</f>
        <v>0</v>
      </c>
      <c r="S1250" s="60">
        <f>IFERROR(VLOOKUP(A1250,'Evaluations (formulaire)'!A:P,8,0),0)</f>
        <v>0</v>
      </c>
      <c r="T1250" s="60">
        <f>IF(AND(ISBLANK(P1250),Q1250&lt;=2),Synthèse!$B$41,IF(AND(ISBLANK(P1250),Q1250&gt;=7),Synthèse!$C$41,R1250+S1250))</f>
        <v>4.6511627906976744E-3</v>
      </c>
      <c r="U1250" s="60">
        <f t="shared" si="213"/>
        <v>17.824651162790698</v>
      </c>
      <c r="V1250" s="60">
        <f t="shared" si="214"/>
        <v>60</v>
      </c>
      <c r="X1250" s="26">
        <v>1265</v>
      </c>
      <c r="Y1250" s="26" t="b">
        <f>IFERROR(VLOOKUP(A1250,'Calculs FA (auto)'!A:O,15,0),FALSE)</f>
        <v>0</v>
      </c>
      <c r="Z1250" s="26">
        <f>IFERROR(VLOOKUP(A1250,'Evaluations (formulaire)'!A:M,9,0),0)</f>
        <v>0</v>
      </c>
      <c r="AA1250" s="135" t="b">
        <v>1</v>
      </c>
      <c r="AB1250" s="135" t="b">
        <v>0</v>
      </c>
      <c r="AC1250" s="135" t="b">
        <f t="shared" si="215"/>
        <v>1</v>
      </c>
      <c r="AD1250" s="135" t="b">
        <f t="shared" si="216"/>
        <v>0</v>
      </c>
      <c r="AE1250" s="135" t="b">
        <f t="shared" si="217"/>
        <v>0</v>
      </c>
      <c r="AF1250" s="135" t="b">
        <f>AND(AC1250,$V1250&lt;=Synthèse!$B$44)</f>
        <v>1</v>
      </c>
      <c r="AG1250" s="135" t="b">
        <f>AND(AD1250,$V1250&lt;=Synthèse!$B$44)</f>
        <v>0</v>
      </c>
      <c r="AH1250" s="135" t="b">
        <f>AND(AE1250,$V1250&lt;=Synthèse!$B$44)</f>
        <v>0</v>
      </c>
      <c r="AI1250" s="137" t="b">
        <v>0</v>
      </c>
      <c r="AJ1250" s="137" t="b">
        <v>1</v>
      </c>
      <c r="AK1250" s="137" t="b">
        <f t="shared" si="218"/>
        <v>0</v>
      </c>
      <c r="AL1250" s="137" t="b">
        <f t="shared" si="219"/>
        <v>1</v>
      </c>
      <c r="AM1250" s="137" t="b">
        <f>AND(AK1250,$V1250&lt;=Synthèse!$B$44)</f>
        <v>0</v>
      </c>
      <c r="AN1250" s="137" t="b">
        <f>AND(AL1250,$V1250&lt;=Synthèse!$B$44)</f>
        <v>1</v>
      </c>
    </row>
    <row r="1251" spans="1:40">
      <c r="A1251" s="17">
        <v>646823</v>
      </c>
      <c r="B1251" t="str">
        <f ca="1">VLOOKUP(A1251,'Fichier FI (en entrée)'!B:AH,3,0)</f>
        <v>TINYKMBYLQ</v>
      </c>
      <c r="C1251">
        <f t="shared" si="209"/>
        <v>54</v>
      </c>
      <c r="D1251">
        <f t="shared" si="210"/>
        <v>17.920000000000002</v>
      </c>
      <c r="E1251" s="14" t="str">
        <f>VLOOKUP(A1251,'Fichier FI (en entrée)'!B:AH,2,0)</f>
        <v>EV</v>
      </c>
      <c r="F1251" s="14" t="b">
        <f t="shared" si="211"/>
        <v>1</v>
      </c>
      <c r="G1251" s="14" t="b">
        <f>IFERROR(VLOOKUP(A1251,'Calculs FA (auto)'!A:F,6,0),FALSE)</f>
        <v>0</v>
      </c>
      <c r="H1251" s="14" t="b">
        <f t="shared" si="212"/>
        <v>0</v>
      </c>
      <c r="I1251" s="16">
        <f>IFERROR(VLOOKUP(A1251,'Moyennes FI (en entrée)'!B:N,7,0),"")</f>
        <v>11.92</v>
      </c>
      <c r="J1251" s="16">
        <f>IFERROR(VLOOKUP(VLOOKUP(A1251,'Fichier FI (en entrée)'!B:AH,33,0),Modificateurs!A$2:B$5,2,0),0)</f>
        <v>3</v>
      </c>
      <c r="K1251" s="16">
        <f>IFERROR(VLOOKUP(VLOOKUP(A1251,'Redoub FI (en entrée)'!B:N,7,0),Modificateurs!A$8:B$11,2,0),0)</f>
        <v>0</v>
      </c>
      <c r="L1251" s="16">
        <f>IFERROR(VLOOKUP(M1251,Modificateurs!D$1:E$94,2,0),0)</f>
        <v>3</v>
      </c>
      <c r="M1251" t="str">
        <f>VLOOKUP(A1251,'Fichier FI (en entrée)'!B:AH,16,0)&amp;" "&amp;VLOOKUP(A1251,'Fichier FI (en entrée)'!B:AH,20,0)&amp;" "&amp;VLOOKUP(A1251,'Fichier FI (en entrée)'!B:AH,27,0)&amp;" "&amp;VLOOKUP(A1251,'Fichier FI (en entrée)'!B:AH,29,0)</f>
        <v xml:space="preserve">S Informatique et Sciences du numérique  </v>
      </c>
      <c r="N1251" t="str">
        <f>VLOOKUP(A1251,'Fichier FI (en entrée)'!B:AH,8,0)</f>
        <v>En Terminale</v>
      </c>
      <c r="O1251" t="b">
        <f>AND(C1251&gt;Synthèse!B$8,C1251&lt;Synthèse!B$10,NOT(Y1251))</f>
        <v>0</v>
      </c>
      <c r="Q1251" s="60">
        <f>ROUNDUP(C1251/(Synthèse!$B$4+Synthèse!$B$1)*8,0)</f>
        <v>1</v>
      </c>
      <c r="R1251" s="60">
        <f>IFERROR(VLOOKUP(A1251,'Evaluations (formulaire)'!A:P,6,0)+VLOOKUP(A1251,'Evaluations (formulaire)'!A:P,7,0),0)</f>
        <v>0</v>
      </c>
      <c r="S1251" s="60">
        <f>IFERROR(VLOOKUP(A1251,'Evaluations (formulaire)'!A:P,8,0),0)</f>
        <v>0</v>
      </c>
      <c r="T1251" s="60">
        <f>IF(AND(ISBLANK(P1251),Q1251&lt;=2),Synthèse!$B$41,IF(AND(ISBLANK(P1251),Q1251&gt;=7),Synthèse!$C$41,R1251+S1251))</f>
        <v>4.6511627906976744E-3</v>
      </c>
      <c r="U1251" s="60">
        <f t="shared" si="213"/>
        <v>17.924651162790699</v>
      </c>
      <c r="V1251" s="60">
        <f t="shared" si="214"/>
        <v>54</v>
      </c>
      <c r="X1251" s="26">
        <v>1789</v>
      </c>
      <c r="Y1251" s="26" t="b">
        <f>IFERROR(VLOOKUP(A1251,'Calculs FA (auto)'!A:O,15,0),FALSE)</f>
        <v>0</v>
      </c>
      <c r="Z1251" s="26">
        <f>IFERROR(VLOOKUP(A1251,'Evaluations (formulaire)'!A:M,9,0),0)</f>
        <v>0</v>
      </c>
      <c r="AA1251" s="135" t="b">
        <v>0</v>
      </c>
      <c r="AB1251" s="135" t="b">
        <v>1</v>
      </c>
      <c r="AC1251" s="135" t="b">
        <f t="shared" si="215"/>
        <v>0</v>
      </c>
      <c r="AD1251" s="135" t="b">
        <f t="shared" si="216"/>
        <v>1</v>
      </c>
      <c r="AE1251" s="135" t="b">
        <f t="shared" si="217"/>
        <v>0</v>
      </c>
      <c r="AF1251" s="135" t="b">
        <f>AND(AC1251,$V1251&lt;=Synthèse!$B$44)</f>
        <v>0</v>
      </c>
      <c r="AG1251" s="135" t="b">
        <f>AND(AD1251,$V1251&lt;=Synthèse!$B$44)</f>
        <v>1</v>
      </c>
      <c r="AH1251" s="135" t="b">
        <f>AND(AE1251,$V1251&lt;=Synthèse!$B$44)</f>
        <v>0</v>
      </c>
      <c r="AI1251" s="137" t="b">
        <v>0</v>
      </c>
      <c r="AJ1251" s="137" t="b">
        <v>0</v>
      </c>
      <c r="AK1251" s="137" t="b">
        <f t="shared" si="218"/>
        <v>0</v>
      </c>
      <c r="AL1251" s="137" t="b">
        <f t="shared" si="219"/>
        <v>0</v>
      </c>
      <c r="AM1251" s="137" t="b">
        <f>AND(AK1251,$V1251&lt;=Synthèse!$B$44)</f>
        <v>0</v>
      </c>
      <c r="AN1251" s="137" t="b">
        <f>AND(AL1251,$V1251&lt;=Synthèse!$B$44)</f>
        <v>0</v>
      </c>
    </row>
    <row r="1252" spans="1:40">
      <c r="A1252" s="17">
        <v>646918</v>
      </c>
      <c r="B1252" t="str">
        <f ca="1">VLOOKUP(A1252,'Fichier FI (en entrée)'!B:AH,3,0)</f>
        <v>MNLDLJPLGO</v>
      </c>
      <c r="C1252">
        <f t="shared" si="209"/>
        <v>64</v>
      </c>
      <c r="D1252">
        <f t="shared" si="210"/>
        <v>17.759999999999998</v>
      </c>
      <c r="E1252" s="14" t="str">
        <f>VLOOKUP(A1252,'Fichier FI (en entrée)'!B:AH,2,0)</f>
        <v>EV</v>
      </c>
      <c r="F1252" s="14" t="b">
        <f t="shared" si="211"/>
        <v>1</v>
      </c>
      <c r="G1252" s="14" t="b">
        <f>IFERROR(VLOOKUP(A1252,'Calculs FA (auto)'!A:F,6,0),FALSE)</f>
        <v>0</v>
      </c>
      <c r="H1252" s="14" t="b">
        <f t="shared" si="212"/>
        <v>0</v>
      </c>
      <c r="I1252" s="16">
        <f>IFERROR(VLOOKUP(A1252,'Moyennes FI (en entrée)'!B:N,7,0),"")</f>
        <v>12.76</v>
      </c>
      <c r="J1252" s="16">
        <f>IFERROR(VLOOKUP(VLOOKUP(A1252,'Fichier FI (en entrée)'!B:AH,33,0),Modificateurs!A$2:B$5,2,0),0)</f>
        <v>3</v>
      </c>
      <c r="K1252" s="16">
        <f>IFERROR(VLOOKUP(VLOOKUP(A1252,'Redoub FI (en entrée)'!B:N,7,0),Modificateurs!A$8:B$11,2,0),0)</f>
        <v>0</v>
      </c>
      <c r="L1252" s="16">
        <f>IFERROR(VLOOKUP(M1252,Modificateurs!D$1:E$94,2,0),0)</f>
        <v>2</v>
      </c>
      <c r="M1252" t="str">
        <f>VLOOKUP(A1252,'Fichier FI (en entrée)'!B:AH,16,0)&amp;" "&amp;VLOOKUP(A1252,'Fichier FI (en entrée)'!B:AH,20,0)&amp;" "&amp;VLOOKUP(A1252,'Fichier FI (en entrée)'!B:AH,27,0)&amp;" "&amp;VLOOKUP(A1252,'Fichier FI (en entrée)'!B:AH,29,0)</f>
        <v xml:space="preserve">S Physique-chimie  </v>
      </c>
      <c r="N1252" t="str">
        <f>VLOOKUP(A1252,'Fichier FI (en entrée)'!B:AH,8,0)</f>
        <v>En Terminale</v>
      </c>
      <c r="O1252" t="b">
        <f>AND(C1252&gt;Synthèse!B$8,C1252&lt;Synthèse!B$10,NOT(Y1252))</f>
        <v>0</v>
      </c>
      <c r="P1252" t="s">
        <v>2268</v>
      </c>
      <c r="Q1252" s="60">
        <f>ROUNDUP(C1252/(Synthèse!$B$4+Synthèse!$B$1)*8,0)</f>
        <v>1</v>
      </c>
      <c r="R1252" s="60">
        <f>IFERROR(VLOOKUP(A1252,'Evaluations (formulaire)'!A:P,6,0)+VLOOKUP(A1252,'Evaluations (formulaire)'!A:P,7,0),0)</f>
        <v>0</v>
      </c>
      <c r="S1252" s="60">
        <f>IFERROR(VLOOKUP(A1252,'Evaluations (formulaire)'!A:P,8,0),0)</f>
        <v>0</v>
      </c>
      <c r="T1252" s="60">
        <f>IF(AND(ISBLANK(P1252),Q1252&lt;=2),Synthèse!$B$41,IF(AND(ISBLANK(P1252),Q1252&gt;=7),Synthèse!$C$41,R1252+S1252))</f>
        <v>0</v>
      </c>
      <c r="U1252" s="60">
        <f t="shared" si="213"/>
        <v>17.759999999999998</v>
      </c>
      <c r="V1252" s="60">
        <f t="shared" si="214"/>
        <v>64</v>
      </c>
      <c r="X1252" s="26">
        <v>731</v>
      </c>
      <c r="Y1252" s="26" t="b">
        <f>IFERROR(VLOOKUP(A1252,'Calculs FA (auto)'!A:O,15,0),FALSE)</f>
        <v>0</v>
      </c>
      <c r="Z1252" s="26">
        <f>IFERROR(VLOOKUP(A1252,'Evaluations (formulaire)'!A:M,9,0),0)</f>
        <v>0</v>
      </c>
      <c r="AA1252" s="135" t="b">
        <v>1</v>
      </c>
      <c r="AB1252" s="135" t="b">
        <v>0</v>
      </c>
      <c r="AC1252" s="135" t="b">
        <f t="shared" si="215"/>
        <v>1</v>
      </c>
      <c r="AD1252" s="135" t="b">
        <f t="shared" si="216"/>
        <v>0</v>
      </c>
      <c r="AE1252" s="135" t="b">
        <f t="shared" si="217"/>
        <v>0</v>
      </c>
      <c r="AF1252" s="135" t="b">
        <f>AND(AC1252,$V1252&lt;=Synthèse!$B$44)</f>
        <v>1</v>
      </c>
      <c r="AG1252" s="135" t="b">
        <f>AND(AD1252,$V1252&lt;=Synthèse!$B$44)</f>
        <v>0</v>
      </c>
      <c r="AH1252" s="135" t="b">
        <f>AND(AE1252,$V1252&lt;=Synthèse!$B$44)</f>
        <v>0</v>
      </c>
      <c r="AI1252" s="137" t="b">
        <v>0</v>
      </c>
      <c r="AJ1252" s="137" t="b">
        <v>1</v>
      </c>
      <c r="AK1252" s="137" t="b">
        <f t="shared" si="218"/>
        <v>0</v>
      </c>
      <c r="AL1252" s="137" t="b">
        <f t="shared" si="219"/>
        <v>1</v>
      </c>
      <c r="AM1252" s="137" t="b">
        <f>AND(AK1252,$V1252&lt;=Synthèse!$B$44)</f>
        <v>0</v>
      </c>
      <c r="AN1252" s="137" t="b">
        <f>AND(AL1252,$V1252&lt;=Synthèse!$B$44)</f>
        <v>1</v>
      </c>
    </row>
    <row r="1253" spans="1:40">
      <c r="A1253" s="17">
        <v>646921</v>
      </c>
      <c r="B1253" t="str">
        <f ca="1">VLOOKUP(A1253,'Fichier FI (en entrée)'!B:AH,3,0)</f>
        <v>XWVAGNIWSI</v>
      </c>
      <c r="C1253">
        <f t="shared" si="209"/>
        <v>93</v>
      </c>
      <c r="D1253">
        <f t="shared" si="210"/>
        <v>17.25</v>
      </c>
      <c r="E1253" s="14" t="str">
        <f>VLOOKUP(A1253,'Fichier FI (en entrée)'!B:AH,2,0)</f>
        <v>EV</v>
      </c>
      <c r="F1253" s="14" t="b">
        <f t="shared" si="211"/>
        <v>1</v>
      </c>
      <c r="G1253" s="14" t="b">
        <f>IFERROR(VLOOKUP(A1253,'Calculs FA (auto)'!A:F,6,0),FALSE)</f>
        <v>0</v>
      </c>
      <c r="H1253" s="14" t="b">
        <f t="shared" si="212"/>
        <v>0</v>
      </c>
      <c r="I1253" s="16">
        <f>IFERROR(VLOOKUP(A1253,'Moyennes FI (en entrée)'!B:N,7,0),"")</f>
        <v>11.25</v>
      </c>
      <c r="J1253" s="16">
        <f>IFERROR(VLOOKUP(VLOOKUP(A1253,'Fichier FI (en entrée)'!B:AH,33,0),Modificateurs!A$2:B$5,2,0),0)</f>
        <v>3</v>
      </c>
      <c r="K1253" s="16">
        <f>IFERROR(VLOOKUP(VLOOKUP(A1253,'Redoub FI (en entrée)'!B:N,7,0),Modificateurs!A$8:B$11,2,0),0)</f>
        <v>0</v>
      </c>
      <c r="L1253" s="16">
        <f>IFERROR(VLOOKUP(M1253,Modificateurs!D$1:E$94,2,0),0)</f>
        <v>3</v>
      </c>
      <c r="M1253" t="str">
        <f>VLOOKUP(A1253,'Fichier FI (en entrée)'!B:AH,16,0)&amp;" "&amp;VLOOKUP(A1253,'Fichier FI (en entrée)'!B:AH,20,0)&amp;" "&amp;VLOOKUP(A1253,'Fichier FI (en entrée)'!B:AH,27,0)&amp;" "&amp;VLOOKUP(A1253,'Fichier FI (en entrée)'!B:AH,29,0)</f>
        <v xml:space="preserve">S Informatique et Sciences du numérique  </v>
      </c>
      <c r="N1253" t="str">
        <f>VLOOKUP(A1253,'Fichier FI (en entrée)'!B:AH,8,0)</f>
        <v>En Terminale</v>
      </c>
      <c r="O1253" t="b">
        <f>AND(C1253&gt;Synthèse!B$8,C1253&lt;Synthèse!B$10,NOT(Y1253))</f>
        <v>0</v>
      </c>
      <c r="P1253" t="s">
        <v>2257</v>
      </c>
      <c r="Q1253" s="60">
        <f>ROUNDUP(C1253/(Synthèse!$B$4+Synthèse!$B$1)*8,0)</f>
        <v>1</v>
      </c>
      <c r="R1253" s="60">
        <f>IFERROR(VLOOKUP(A1253,'Evaluations (formulaire)'!A:P,6,0)+VLOOKUP(A1253,'Evaluations (formulaire)'!A:P,7,0),0)</f>
        <v>0</v>
      </c>
      <c r="S1253" s="60">
        <f>IFERROR(VLOOKUP(A1253,'Evaluations (formulaire)'!A:P,8,0),0)</f>
        <v>0</v>
      </c>
      <c r="T1253" s="60">
        <f>IF(AND(ISBLANK(P1253),Q1253&lt;=2),Synthèse!$B$41,IF(AND(ISBLANK(P1253),Q1253&gt;=7),Synthèse!$C$41,R1253+S1253))</f>
        <v>0</v>
      </c>
      <c r="U1253" s="60">
        <f t="shared" si="213"/>
        <v>17.25</v>
      </c>
      <c r="V1253" s="60">
        <f t="shared" si="214"/>
        <v>93</v>
      </c>
      <c r="X1253" s="26">
        <v>1120</v>
      </c>
      <c r="Y1253" s="26" t="b">
        <f>IFERROR(VLOOKUP(A1253,'Calculs FA (auto)'!A:O,15,0),FALSE)</f>
        <v>0</v>
      </c>
      <c r="Z1253" s="26">
        <f>IFERROR(VLOOKUP(A1253,'Evaluations (formulaire)'!A:M,9,0),0)</f>
        <v>0</v>
      </c>
      <c r="AA1253" s="135" t="b">
        <v>0</v>
      </c>
      <c r="AB1253" s="135" t="b">
        <v>1</v>
      </c>
      <c r="AC1253" s="135" t="b">
        <f t="shared" si="215"/>
        <v>0</v>
      </c>
      <c r="AD1253" s="135" t="b">
        <f t="shared" si="216"/>
        <v>1</v>
      </c>
      <c r="AE1253" s="135" t="b">
        <f t="shared" si="217"/>
        <v>0</v>
      </c>
      <c r="AF1253" s="135" t="b">
        <f>AND(AC1253,$V1253&lt;=Synthèse!$B$44)</f>
        <v>0</v>
      </c>
      <c r="AG1253" s="135" t="b">
        <f>AND(AD1253,$V1253&lt;=Synthèse!$B$44)</f>
        <v>1</v>
      </c>
      <c r="AH1253" s="135" t="b">
        <f>AND(AE1253,$V1253&lt;=Synthèse!$B$44)</f>
        <v>0</v>
      </c>
      <c r="AI1253" s="137" t="b">
        <v>1</v>
      </c>
      <c r="AJ1253" s="137" t="b">
        <v>0</v>
      </c>
      <c r="AK1253" s="137" t="b">
        <f t="shared" si="218"/>
        <v>1</v>
      </c>
      <c r="AL1253" s="137" t="b">
        <f t="shared" si="219"/>
        <v>0</v>
      </c>
      <c r="AM1253" s="137" t="b">
        <f>AND(AK1253,$V1253&lt;=Synthèse!$B$44)</f>
        <v>1</v>
      </c>
      <c r="AN1253" s="137" t="b">
        <f>AND(AL1253,$V1253&lt;=Synthèse!$B$44)</f>
        <v>0</v>
      </c>
    </row>
    <row r="1254" spans="1:40">
      <c r="A1254" s="17">
        <v>646998</v>
      </c>
      <c r="B1254" t="str">
        <f ca="1">VLOOKUP(A1254,'Fichier FI (en entrée)'!B:AH,3,0)</f>
        <v>ATODAOJJSV</v>
      </c>
      <c r="C1254">
        <f t="shared" si="209"/>
        <v>1671</v>
      </c>
      <c r="D1254">
        <f t="shared" si="210"/>
        <v>-5.76</v>
      </c>
      <c r="E1254" s="14" t="str">
        <f>VLOOKUP(A1254,'Fichier FI (en entrée)'!B:AH,2,0)</f>
        <v>EV</v>
      </c>
      <c r="F1254" s="14" t="b">
        <f t="shared" si="211"/>
        <v>1</v>
      </c>
      <c r="G1254" s="14" t="b">
        <f>IFERROR(VLOOKUP(A1254,'Calculs FA (auto)'!A:F,6,0),FALSE)</f>
        <v>0</v>
      </c>
      <c r="H1254" s="14" t="b">
        <f t="shared" si="212"/>
        <v>0</v>
      </c>
      <c r="I1254" s="16">
        <f>IFERROR(VLOOKUP(A1254,'Moyennes FI (en entrée)'!B:N,7,0),"")</f>
        <v>5.24</v>
      </c>
      <c r="J1254" s="16">
        <f>IFERROR(VLOOKUP(VLOOKUP(A1254,'Fichier FI (en entrée)'!B:AH,33,0),Modificateurs!A$2:B$5,2,0),0)</f>
        <v>-3</v>
      </c>
      <c r="K1254" s="16">
        <f>IFERROR(VLOOKUP(VLOOKUP(A1254,'Redoub FI (en entrée)'!B:N,7,0),Modificateurs!A$8:B$11,2,0),0)</f>
        <v>0</v>
      </c>
      <c r="L1254" s="16">
        <f>IFERROR(VLOOKUP(M1254,Modificateurs!D$1:E$94,2,0),0)</f>
        <v>-8</v>
      </c>
      <c r="M1254" t="str">
        <f>VLOOKUP(A1254,'Fichier FI (en entrée)'!B:AH,16,0)&amp;" "&amp;VLOOKUP(A1254,'Fichier FI (en entrée)'!B:AH,20,0)&amp;" "&amp;VLOOKUP(A1254,'Fichier FI (en entrée)'!B:AH,27,0)&amp;" "&amp;VLOOKUP(A1254,'Fichier FI (en entrée)'!B:AH,29,0)</f>
        <v xml:space="preserve">STMG Systèmes d'information et de gestion  </v>
      </c>
      <c r="N1254" t="str">
        <f>VLOOKUP(A1254,'Fichier FI (en entrée)'!B:AH,8,0)</f>
        <v>En Terminale</v>
      </c>
      <c r="O1254" t="b">
        <f>AND(C1254&gt;Synthèse!B$8,C1254&lt;Synthèse!B$10,NOT(Y1254))</f>
        <v>0</v>
      </c>
      <c r="P1254" s="17" t="s">
        <v>2266</v>
      </c>
      <c r="Q1254" s="60">
        <f>ROUNDUP(C1254/(Synthèse!$B$4+Synthèse!$B$1)*8,0)</f>
        <v>8</v>
      </c>
      <c r="R1254" s="60">
        <f>IFERROR(VLOOKUP(A1254,'Evaluations (formulaire)'!A:P,6,0)+VLOOKUP(A1254,'Evaluations (formulaire)'!A:P,7,0),0)</f>
        <v>0</v>
      </c>
      <c r="S1254" s="60">
        <f>IFERROR(VLOOKUP(A1254,'Evaluations (formulaire)'!A:P,8,0),0)</f>
        <v>0</v>
      </c>
      <c r="T1254" s="60">
        <f>IF(AND(ISBLANK(P1254),Q1254&lt;=2),Synthèse!$B$41,IF(AND(ISBLANK(P1254),Q1254&gt;=7),Synthèse!$C$41,R1254+S1254))</f>
        <v>0</v>
      </c>
      <c r="U1254" s="60">
        <f t="shared" si="213"/>
        <v>-5.76</v>
      </c>
      <c r="V1254" s="60">
        <f t="shared" si="214"/>
        <v>1671</v>
      </c>
      <c r="X1254" s="26">
        <v>327</v>
      </c>
      <c r="Y1254" s="26" t="b">
        <f>IFERROR(VLOOKUP(A1254,'Calculs FA (auto)'!A:O,15,0),FALSE)</f>
        <v>0</v>
      </c>
      <c r="Z1254" s="26">
        <f>IFERROR(VLOOKUP(A1254,'Evaluations (formulaire)'!A:M,9,0),0)</f>
        <v>0</v>
      </c>
      <c r="AA1254" s="135" t="b">
        <v>1</v>
      </c>
      <c r="AB1254" s="135" t="b">
        <v>0</v>
      </c>
      <c r="AC1254" s="135" t="b">
        <f t="shared" si="215"/>
        <v>1</v>
      </c>
      <c r="AD1254" s="135" t="b">
        <f t="shared" si="216"/>
        <v>0</v>
      </c>
      <c r="AE1254" s="135" t="b">
        <f t="shared" si="217"/>
        <v>0</v>
      </c>
      <c r="AF1254" s="135" t="b">
        <f>AND(AC1254,$V1254&lt;=Synthèse!$B$44)</f>
        <v>0</v>
      </c>
      <c r="AG1254" s="135" t="b">
        <f>AND(AD1254,$V1254&lt;=Synthèse!$B$44)</f>
        <v>0</v>
      </c>
      <c r="AH1254" s="135" t="b">
        <f>AND(AE1254,$V1254&lt;=Synthèse!$B$44)</f>
        <v>0</v>
      </c>
      <c r="AI1254" s="137" t="b">
        <v>0</v>
      </c>
      <c r="AJ1254" s="137" t="b">
        <v>1</v>
      </c>
      <c r="AK1254" s="137" t="b">
        <f t="shared" si="218"/>
        <v>0</v>
      </c>
      <c r="AL1254" s="137" t="b">
        <f t="shared" si="219"/>
        <v>1</v>
      </c>
      <c r="AM1254" s="137" t="b">
        <f>AND(AK1254,$V1254&lt;=Synthèse!$B$44)</f>
        <v>0</v>
      </c>
      <c r="AN1254" s="137" t="b">
        <f>AND(AL1254,$V1254&lt;=Synthèse!$B$44)</f>
        <v>0</v>
      </c>
    </row>
    <row r="1255" spans="1:40">
      <c r="A1255" s="17">
        <v>649851</v>
      </c>
      <c r="B1255" t="str">
        <f ca="1">VLOOKUP(A1255,'Fichier FI (en entrée)'!B:AH,3,0)</f>
        <v>WWPJUEJVAV</v>
      </c>
      <c r="C1255">
        <f t="shared" si="209"/>
        <v>1276</v>
      </c>
      <c r="D1255">
        <f t="shared" si="210"/>
        <v>6.33</v>
      </c>
      <c r="E1255" s="14" t="str">
        <f>VLOOKUP(A1255,'Fichier FI (en entrée)'!B:AH,2,0)</f>
        <v>EV</v>
      </c>
      <c r="F1255" s="14" t="b">
        <f t="shared" si="211"/>
        <v>1</v>
      </c>
      <c r="G1255" s="14" t="b">
        <f>IFERROR(VLOOKUP(A1255,'Calculs FA (auto)'!A:F,6,0),FALSE)</f>
        <v>1</v>
      </c>
      <c r="H1255" s="14" t="b">
        <f t="shared" si="212"/>
        <v>1</v>
      </c>
      <c r="I1255" s="16">
        <f>IFERROR(VLOOKUP(A1255,'Moyennes FI (en entrée)'!B:N,7,0),"")</f>
        <v>9.33</v>
      </c>
      <c r="J1255" s="16">
        <f>IFERROR(VLOOKUP(VLOOKUP(A1255,'Fichier FI (en entrée)'!B:AH,33,0),Modificateurs!A$2:B$5,2,0),0)</f>
        <v>0</v>
      </c>
      <c r="K1255" s="16">
        <f>IFERROR(VLOOKUP(VLOOKUP(A1255,'Redoub FI (en entrée)'!B:N,7,0),Modificateurs!A$8:B$11,2,0),0)</f>
        <v>0</v>
      </c>
      <c r="L1255" s="16">
        <f>IFERROR(VLOOKUP(M1255,Modificateurs!D$1:E$94,2,0),0)</f>
        <v>-3</v>
      </c>
      <c r="M1255" t="str">
        <f>VLOOKUP(A1255,'Fichier FI (en entrée)'!B:AH,16,0)&amp;" "&amp;VLOOKUP(A1255,'Fichier FI (en entrée)'!B:AH,20,0)&amp;" "&amp;VLOOKUP(A1255,'Fichier FI (en entrée)'!B:AH,27,0)&amp;" "&amp;VLOOKUP(A1255,'Fichier FI (en entrée)'!B:AH,29,0)</f>
        <v xml:space="preserve">ES Mathématiques  </v>
      </c>
      <c r="N1255" t="str">
        <f>VLOOKUP(A1255,'Fichier FI (en entrée)'!B:AH,8,0)</f>
        <v>En Terminale</v>
      </c>
      <c r="O1255" t="b">
        <f>AND(C1255&gt;Synthèse!B$8,C1255&lt;Synthèse!B$10,NOT(Y1255))</f>
        <v>0</v>
      </c>
      <c r="P1255" t="s">
        <v>2263</v>
      </c>
      <c r="Q1255" s="60">
        <f>ROUNDUP(C1255/(Synthèse!$B$4+Synthèse!$B$1)*8,0)</f>
        <v>6</v>
      </c>
      <c r="R1255" s="60">
        <f>IFERROR(VLOOKUP(A1255,'Evaluations (formulaire)'!A:P,6,0)+VLOOKUP(A1255,'Evaluations (formulaire)'!A:P,7,0),0)</f>
        <v>0</v>
      </c>
      <c r="S1255" s="60">
        <f>IFERROR(VLOOKUP(A1255,'Evaluations (formulaire)'!A:P,8,0),0)</f>
        <v>0</v>
      </c>
      <c r="T1255" s="60">
        <f>IF(AND(ISBLANK(P1255),Q1255&lt;=2),Synthèse!$B$41,IF(AND(ISBLANK(P1255),Q1255&gt;=7),Synthèse!$C$41,R1255+S1255))</f>
        <v>0</v>
      </c>
      <c r="U1255" s="60">
        <f t="shared" si="213"/>
        <v>6.33</v>
      </c>
      <c r="V1255" s="60">
        <f t="shared" si="214"/>
        <v>1276</v>
      </c>
      <c r="X1255" s="26">
        <v>899</v>
      </c>
      <c r="Y1255" s="26" t="b">
        <f>IFERROR(VLOOKUP(A1255,'Calculs FA (auto)'!A:O,15,0),FALSE)</f>
        <v>1</v>
      </c>
      <c r="Z1255" s="26">
        <f>IFERROR(VLOOKUP(A1255,'Evaluations (formulaire)'!A:M,9,0),0)</f>
        <v>0</v>
      </c>
      <c r="AA1255" s="135" t="b">
        <v>0</v>
      </c>
      <c r="AB1255" s="135" t="b">
        <v>1</v>
      </c>
      <c r="AC1255" s="135" t="b">
        <f t="shared" si="215"/>
        <v>0</v>
      </c>
      <c r="AD1255" s="135" t="b">
        <f t="shared" si="216"/>
        <v>1</v>
      </c>
      <c r="AE1255" s="135" t="b">
        <f t="shared" si="217"/>
        <v>0</v>
      </c>
      <c r="AF1255" s="135" t="b">
        <f>AND(AC1255,$V1255&lt;=Synthèse!$B$44)</f>
        <v>0</v>
      </c>
      <c r="AG1255" s="135" t="b">
        <f>AND(AD1255,$V1255&lt;=Synthèse!$B$44)</f>
        <v>0</v>
      </c>
      <c r="AH1255" s="135" t="b">
        <f>AND(AE1255,$V1255&lt;=Synthèse!$B$44)</f>
        <v>0</v>
      </c>
      <c r="AI1255" s="137" t="b">
        <v>1</v>
      </c>
      <c r="AJ1255" s="137" t="b">
        <v>0</v>
      </c>
      <c r="AK1255" s="137" t="b">
        <f t="shared" si="218"/>
        <v>1</v>
      </c>
      <c r="AL1255" s="137" t="b">
        <f t="shared" si="219"/>
        <v>0</v>
      </c>
      <c r="AM1255" s="137" t="b">
        <f>AND(AK1255,$V1255&lt;=Synthèse!$B$44)</f>
        <v>0</v>
      </c>
      <c r="AN1255" s="137" t="b">
        <f>AND(AL1255,$V1255&lt;=Synthèse!$B$44)</f>
        <v>0</v>
      </c>
    </row>
    <row r="1256" spans="1:40">
      <c r="A1256" s="17">
        <v>649878</v>
      </c>
      <c r="B1256" t="str">
        <f ca="1">VLOOKUP(A1256,'Fichier FI (en entrée)'!B:AH,3,0)</f>
        <v>URFBZIYGWZ</v>
      </c>
      <c r="C1256">
        <f t="shared" si="209"/>
        <v>2097</v>
      </c>
      <c r="D1256">
        <f t="shared" si="210"/>
        <v>-100</v>
      </c>
      <c r="E1256" s="14" t="str">
        <f>VLOOKUP(A1256,'Fichier FI (en entrée)'!B:AH,2,0)</f>
        <v>ENV</v>
      </c>
      <c r="F1256" s="14" t="b">
        <f t="shared" si="211"/>
        <v>0</v>
      </c>
      <c r="G1256" s="14" t="b">
        <f>IFERROR(VLOOKUP(A1256,'Calculs FA (auto)'!A:F,6,0),FALSE)</f>
        <v>0</v>
      </c>
      <c r="H1256" s="14" t="b">
        <f t="shared" si="212"/>
        <v>0</v>
      </c>
      <c r="I1256" s="16" t="str">
        <f>IFERROR(VLOOKUP(A1256,'Moyennes FI (en entrée)'!B:N,7,0),"")</f>
        <v/>
      </c>
      <c r="J1256" s="16">
        <f>IFERROR(VLOOKUP(VLOOKUP(A1256,'Fichier FI (en entrée)'!B:AH,33,0),Modificateurs!A$2:B$5,2,0),0)</f>
        <v>0</v>
      </c>
      <c r="K1256" s="16">
        <f>IFERROR(VLOOKUP(VLOOKUP(A1256,'Redoub FI (en entrée)'!B:N,7,0),Modificateurs!A$8:B$11,2,0),0)</f>
        <v>0</v>
      </c>
      <c r="L1256" s="16">
        <f>IFERROR(VLOOKUP(M1256,Modificateurs!D$1:E$94,2,0),0)</f>
        <v>-3</v>
      </c>
      <c r="M1256" t="str">
        <f>VLOOKUP(A1256,'Fichier FI (en entrée)'!B:AH,16,0)&amp;" "&amp;VLOOKUP(A1256,'Fichier FI (en entrée)'!B:AH,20,0)&amp;" "&amp;VLOOKUP(A1256,'Fichier FI (en entrée)'!B:AH,27,0)&amp;" "&amp;VLOOKUP(A1256,'Fichier FI (en entrée)'!B:AH,29,0)</f>
        <v xml:space="preserve">ES Mathématiques  </v>
      </c>
      <c r="N1256" t="str">
        <f>VLOOKUP(A1256,'Fichier FI (en entrée)'!B:AH,8,0)</f>
        <v>En Terminale</v>
      </c>
      <c r="O1256" t="b">
        <f>AND(C1256&gt;Synthèse!B$8,C1256&lt;Synthèse!B$10,NOT(Y1256))</f>
        <v>0</v>
      </c>
      <c r="P1256" t="s">
        <v>2257</v>
      </c>
      <c r="Q1256" s="60">
        <f>ROUNDUP(C1256/(Synthèse!$B$4+Synthèse!$B$1)*8,0)</f>
        <v>10</v>
      </c>
      <c r="R1256" s="60">
        <f>IFERROR(VLOOKUP(A1256,'Evaluations (formulaire)'!A:P,6,0)+VLOOKUP(A1256,'Evaluations (formulaire)'!A:P,7,0),0)</f>
        <v>0</v>
      </c>
      <c r="S1256" s="60">
        <f>IFERROR(VLOOKUP(A1256,'Evaluations (formulaire)'!A:P,8,0),0)</f>
        <v>0</v>
      </c>
      <c r="T1256" s="60">
        <f>IF(AND(ISBLANK(P1256),Q1256&lt;=2),Synthèse!$B$41,IF(AND(ISBLANK(P1256),Q1256&gt;=7),Synthèse!$C$41,R1256+S1256))</f>
        <v>0</v>
      </c>
      <c r="U1256" s="60">
        <f t="shared" si="213"/>
        <v>-100</v>
      </c>
      <c r="V1256" s="60">
        <f t="shared" si="214"/>
        <v>2096</v>
      </c>
      <c r="X1256" s="26">
        <v>1019</v>
      </c>
      <c r="Y1256" s="26" t="b">
        <f>IFERROR(VLOOKUP(A1256,'Calculs FA (auto)'!A:O,15,0),FALSE)</f>
        <v>0</v>
      </c>
      <c r="Z1256" s="26">
        <f>IFERROR(VLOOKUP(A1256,'Evaluations (formulaire)'!A:M,9,0),0)</f>
        <v>0</v>
      </c>
      <c r="AA1256" s="135" t="b">
        <v>0</v>
      </c>
      <c r="AB1256" s="135" t="b">
        <v>1</v>
      </c>
      <c r="AC1256" s="135" t="b">
        <f t="shared" si="215"/>
        <v>0</v>
      </c>
      <c r="AD1256" s="135" t="b">
        <f t="shared" si="216"/>
        <v>0</v>
      </c>
      <c r="AE1256" s="135" t="b">
        <f t="shared" si="217"/>
        <v>0</v>
      </c>
      <c r="AF1256" s="135" t="b">
        <f>AND(AC1256,$V1256&lt;=Synthèse!$B$44)</f>
        <v>0</v>
      </c>
      <c r="AG1256" s="135" t="b">
        <f>AND(AD1256,$V1256&lt;=Synthèse!$B$44)</f>
        <v>0</v>
      </c>
      <c r="AH1256" s="135" t="b">
        <f>AND(AE1256,$V1256&lt;=Synthèse!$B$44)</f>
        <v>0</v>
      </c>
      <c r="AI1256" s="137" t="b">
        <v>1</v>
      </c>
      <c r="AJ1256" s="137" t="b">
        <v>0</v>
      </c>
      <c r="AK1256" s="137" t="b">
        <f t="shared" si="218"/>
        <v>0</v>
      </c>
      <c r="AL1256" s="137" t="b">
        <f t="shared" si="219"/>
        <v>0</v>
      </c>
      <c r="AM1256" s="137" t="b">
        <f>AND(AK1256,$V1256&lt;=Synthèse!$B$44)</f>
        <v>0</v>
      </c>
      <c r="AN1256" s="137" t="b">
        <f>AND(AL1256,$V1256&lt;=Synthèse!$B$44)</f>
        <v>0</v>
      </c>
    </row>
    <row r="1257" spans="1:40">
      <c r="A1257" s="17">
        <v>651421</v>
      </c>
      <c r="B1257" t="str">
        <f ca="1">VLOOKUP(A1257,'Fichier FI (en entrée)'!B:AH,3,0)</f>
        <v>YPGTYHVRUG</v>
      </c>
      <c r="C1257">
        <f t="shared" si="209"/>
        <v>1257</v>
      </c>
      <c r="D1257">
        <f t="shared" si="210"/>
        <v>6.66</v>
      </c>
      <c r="E1257" s="14" t="str">
        <f>VLOOKUP(A1257,'Fichier FI (en entrée)'!B:AH,2,0)</f>
        <v>EV</v>
      </c>
      <c r="F1257" s="14" t="b">
        <f t="shared" si="211"/>
        <v>1</v>
      </c>
      <c r="G1257" s="14" t="b">
        <f>IFERROR(VLOOKUP(A1257,'Calculs FA (auto)'!A:F,6,0),FALSE)</f>
        <v>0</v>
      </c>
      <c r="H1257" s="14" t="b">
        <f t="shared" si="212"/>
        <v>0</v>
      </c>
      <c r="I1257" s="16">
        <f>IFERROR(VLOOKUP(A1257,'Moyennes FI (en entrée)'!B:N,7,0),"")</f>
        <v>9.66</v>
      </c>
      <c r="J1257" s="16">
        <f>IFERROR(VLOOKUP(VLOOKUP(A1257,'Fichier FI (en entrée)'!B:AH,33,0),Modificateurs!A$2:B$5,2,0),0)</f>
        <v>1</v>
      </c>
      <c r="K1257" s="16">
        <f>IFERROR(VLOOKUP(VLOOKUP(A1257,'Redoub FI (en entrée)'!B:N,7,0),Modificateurs!A$8:B$11,2,0),0)</f>
        <v>0</v>
      </c>
      <c r="L1257" s="16">
        <f>IFERROR(VLOOKUP(M1257,Modificateurs!D$1:E$94,2,0),0)</f>
        <v>-4</v>
      </c>
      <c r="M1257" t="str">
        <f>VLOOKUP(A1257,'Fichier FI (en entrée)'!B:AH,16,0)&amp;" "&amp;VLOOKUP(A1257,'Fichier FI (en entrée)'!B:AH,20,0)&amp;" "&amp;VLOOKUP(A1257,'Fichier FI (en entrée)'!B:AH,27,0)&amp;" "&amp;VLOOKUP(A1257,'Fichier FI (en entrée)'!B:AH,29,0)</f>
        <v xml:space="preserve">STI2D Energies et environnement  </v>
      </c>
      <c r="N1257" t="str">
        <f>VLOOKUP(A1257,'Fichier FI (en entrée)'!B:AH,8,0)</f>
        <v>En Terminale</v>
      </c>
      <c r="O1257" t="b">
        <f>AND(C1257&gt;Synthèse!B$8,C1257&lt;Synthèse!B$10,NOT(Y1257))</f>
        <v>1</v>
      </c>
      <c r="Q1257" s="60">
        <f>ROUNDUP(C1257/(Synthèse!$B$4+Synthèse!$B$1)*8,0)</f>
        <v>6</v>
      </c>
      <c r="R1257" s="60">
        <f>IFERROR(VLOOKUP(A1257,'Evaluations (formulaire)'!A:P,6,0)+VLOOKUP(A1257,'Evaluations (formulaire)'!A:P,7,0),0)</f>
        <v>0</v>
      </c>
      <c r="S1257" s="60">
        <f>IFERROR(VLOOKUP(A1257,'Evaluations (formulaire)'!A:P,8,0),0)</f>
        <v>0</v>
      </c>
      <c r="T1257" s="60">
        <f>IF(AND(ISBLANK(P1257),Q1257&lt;=2),Synthèse!$B$41,IF(AND(ISBLANK(P1257),Q1257&gt;=7),Synthèse!$C$41,R1257+S1257))</f>
        <v>0</v>
      </c>
      <c r="U1257" s="60">
        <f t="shared" si="213"/>
        <v>6.66</v>
      </c>
      <c r="V1257" s="60">
        <f t="shared" si="214"/>
        <v>1257</v>
      </c>
      <c r="X1257" s="26">
        <v>2072</v>
      </c>
      <c r="Y1257" s="26" t="b">
        <f>IFERROR(VLOOKUP(A1257,'Calculs FA (auto)'!A:O,15,0),FALSE)</f>
        <v>0</v>
      </c>
      <c r="Z1257" s="26">
        <f>IFERROR(VLOOKUP(A1257,'Evaluations (formulaire)'!A:M,9,0),0)</f>
        <v>0</v>
      </c>
      <c r="AA1257" s="135" t="b">
        <v>1</v>
      </c>
      <c r="AB1257" s="135" t="b">
        <v>0</v>
      </c>
      <c r="AC1257" s="135" t="b">
        <f t="shared" si="215"/>
        <v>1</v>
      </c>
      <c r="AD1257" s="135" t="b">
        <f t="shared" si="216"/>
        <v>0</v>
      </c>
      <c r="AE1257" s="135" t="b">
        <f t="shared" si="217"/>
        <v>0</v>
      </c>
      <c r="AF1257" s="135" t="b">
        <f>AND(AC1257,$V1257&lt;=Synthèse!$B$44)</f>
        <v>0</v>
      </c>
      <c r="AG1257" s="135" t="b">
        <f>AND(AD1257,$V1257&lt;=Synthèse!$B$44)</f>
        <v>0</v>
      </c>
      <c r="AH1257" s="135" t="b">
        <f>AND(AE1257,$V1257&lt;=Synthèse!$B$44)</f>
        <v>0</v>
      </c>
      <c r="AI1257" s="137" t="b">
        <v>0</v>
      </c>
      <c r="AJ1257" s="137" t="b">
        <v>1</v>
      </c>
      <c r="AK1257" s="137" t="b">
        <f t="shared" si="218"/>
        <v>0</v>
      </c>
      <c r="AL1257" s="137" t="b">
        <f t="shared" si="219"/>
        <v>1</v>
      </c>
      <c r="AM1257" s="137" t="b">
        <f>AND(AK1257,$V1257&lt;=Synthèse!$B$44)</f>
        <v>0</v>
      </c>
      <c r="AN1257" s="137" t="b">
        <f>AND(AL1257,$V1257&lt;=Synthèse!$B$44)</f>
        <v>0</v>
      </c>
    </row>
    <row r="1258" spans="1:40">
      <c r="A1258" s="17">
        <v>651432</v>
      </c>
      <c r="B1258" t="str">
        <f ca="1">VLOOKUP(A1258,'Fichier FI (en entrée)'!B:AH,3,0)</f>
        <v>ORGMDDTDWZ</v>
      </c>
      <c r="C1258">
        <f t="shared" si="209"/>
        <v>860</v>
      </c>
      <c r="D1258">
        <f t="shared" si="210"/>
        <v>11.38</v>
      </c>
      <c r="E1258" s="14" t="str">
        <f>VLOOKUP(A1258,'Fichier FI (en entrée)'!B:AH,2,0)</f>
        <v>EV</v>
      </c>
      <c r="F1258" s="14" t="b">
        <f t="shared" si="211"/>
        <v>1</v>
      </c>
      <c r="G1258" s="14" t="b">
        <f>IFERROR(VLOOKUP(A1258,'Calculs FA (auto)'!A:F,6,0),FALSE)</f>
        <v>1</v>
      </c>
      <c r="H1258" s="14" t="b">
        <f t="shared" si="212"/>
        <v>1</v>
      </c>
      <c r="I1258" s="16">
        <f>IFERROR(VLOOKUP(A1258,'Moyennes FI (en entrée)'!B:N,7,0),"")</f>
        <v>8.3800000000000008</v>
      </c>
      <c r="J1258" s="16">
        <f>IFERROR(VLOOKUP(VLOOKUP(A1258,'Fichier FI (en entrée)'!B:AH,33,0),Modificateurs!A$2:B$5,2,0),0)</f>
        <v>0</v>
      </c>
      <c r="K1258" s="16">
        <f>IFERROR(VLOOKUP(VLOOKUP(A1258,'Redoub FI (en entrée)'!B:N,7,0),Modificateurs!A$8:B$11,2,0),0)</f>
        <v>0</v>
      </c>
      <c r="L1258" s="16">
        <f>IFERROR(VLOOKUP(M1258,Modificateurs!D$1:E$94,2,0),0)</f>
        <v>3</v>
      </c>
      <c r="M1258" t="str">
        <f>VLOOKUP(A1258,'Fichier FI (en entrée)'!B:AH,16,0)&amp;" "&amp;VLOOKUP(A1258,'Fichier FI (en entrée)'!B:AH,20,0)&amp;" "&amp;VLOOKUP(A1258,'Fichier FI (en entrée)'!B:AH,27,0)&amp;" "&amp;VLOOKUP(A1258,'Fichier FI (en entrée)'!B:AH,29,0)</f>
        <v xml:space="preserve">S Informatique et Sciences du numérique  </v>
      </c>
      <c r="N1258" t="str">
        <f>VLOOKUP(A1258,'Fichier FI (en entrée)'!B:AH,8,0)</f>
        <v>En Terminale</v>
      </c>
      <c r="O1258" t="b">
        <f>AND(C1258&gt;Synthèse!B$8,C1258&lt;Synthèse!B$10,NOT(Y1258))</f>
        <v>0</v>
      </c>
      <c r="P1258" s="17" t="s">
        <v>2260</v>
      </c>
      <c r="Q1258" s="60">
        <f>ROUNDUP(C1258/(Synthèse!$B$4+Synthèse!$B$1)*8,0)</f>
        <v>4</v>
      </c>
      <c r="R1258" s="60">
        <f>IFERROR(VLOOKUP(A1258,'Evaluations (formulaire)'!A:P,6,0)+VLOOKUP(A1258,'Evaluations (formulaire)'!A:P,7,0),0)</f>
        <v>0</v>
      </c>
      <c r="S1258" s="60">
        <f>IFERROR(VLOOKUP(A1258,'Evaluations (formulaire)'!A:P,8,0),0)</f>
        <v>0</v>
      </c>
      <c r="T1258" s="60">
        <f>IF(AND(ISBLANK(P1258),Q1258&lt;=2),Synthèse!$B$41,IF(AND(ISBLANK(P1258),Q1258&gt;=7),Synthèse!$C$41,R1258+S1258))</f>
        <v>0</v>
      </c>
      <c r="U1258" s="60">
        <f t="shared" si="213"/>
        <v>11.38</v>
      </c>
      <c r="V1258" s="60">
        <f t="shared" si="214"/>
        <v>860</v>
      </c>
      <c r="X1258" s="26">
        <v>1585</v>
      </c>
      <c r="Y1258" s="26" t="b">
        <f>IFERROR(VLOOKUP(A1258,'Calculs FA (auto)'!A:O,15,0),FALSE)</f>
        <v>1</v>
      </c>
      <c r="Z1258" s="26">
        <f>IFERROR(VLOOKUP(A1258,'Evaluations (formulaire)'!A:M,9,0),0)</f>
        <v>0</v>
      </c>
      <c r="AA1258" s="135" t="b">
        <v>1</v>
      </c>
      <c r="AB1258" s="135" t="b">
        <v>0</v>
      </c>
      <c r="AC1258" s="135" t="b">
        <f t="shared" si="215"/>
        <v>1</v>
      </c>
      <c r="AD1258" s="135" t="b">
        <f t="shared" si="216"/>
        <v>0</v>
      </c>
      <c r="AE1258" s="135" t="b">
        <f t="shared" si="217"/>
        <v>0</v>
      </c>
      <c r="AF1258" s="135" t="b">
        <f>AND(AC1258,$V1258&lt;=Synthèse!$B$44)</f>
        <v>0</v>
      </c>
      <c r="AG1258" s="135" t="b">
        <f>AND(AD1258,$V1258&lt;=Synthèse!$B$44)</f>
        <v>0</v>
      </c>
      <c r="AH1258" s="135" t="b">
        <f>AND(AE1258,$V1258&lt;=Synthèse!$B$44)</f>
        <v>0</v>
      </c>
      <c r="AI1258" s="137" t="b">
        <v>0</v>
      </c>
      <c r="AJ1258" s="137" t="b">
        <v>0</v>
      </c>
      <c r="AK1258" s="137" t="b">
        <f t="shared" si="218"/>
        <v>0</v>
      </c>
      <c r="AL1258" s="137" t="b">
        <f t="shared" si="219"/>
        <v>0</v>
      </c>
      <c r="AM1258" s="137" t="b">
        <f>AND(AK1258,$V1258&lt;=Synthèse!$B$44)</f>
        <v>0</v>
      </c>
      <c r="AN1258" s="137" t="b">
        <f>AND(AL1258,$V1258&lt;=Synthèse!$B$44)</f>
        <v>0</v>
      </c>
    </row>
    <row r="1259" spans="1:40">
      <c r="A1259" s="17">
        <v>651445</v>
      </c>
      <c r="B1259" t="str">
        <f ca="1">VLOOKUP(A1259,'Fichier FI (en entrée)'!B:AH,3,0)</f>
        <v>PJCTAFZEWF</v>
      </c>
      <c r="C1259">
        <f t="shared" si="209"/>
        <v>747</v>
      </c>
      <c r="D1259">
        <f t="shared" si="210"/>
        <v>11.95</v>
      </c>
      <c r="E1259" s="14" t="str">
        <f>VLOOKUP(A1259,'Fichier FI (en entrée)'!B:AH,2,0)</f>
        <v>EV</v>
      </c>
      <c r="F1259" s="14" t="b">
        <f t="shared" si="211"/>
        <v>1</v>
      </c>
      <c r="G1259" s="14" t="b">
        <f>IFERROR(VLOOKUP(A1259,'Calculs FA (auto)'!A:F,6,0),FALSE)</f>
        <v>0</v>
      </c>
      <c r="H1259" s="14" t="b">
        <f t="shared" si="212"/>
        <v>0</v>
      </c>
      <c r="I1259" s="16">
        <f>IFERROR(VLOOKUP(A1259,'Moyennes FI (en entrée)'!B:N,7,0),"")</f>
        <v>8.9499999999999993</v>
      </c>
      <c r="J1259" s="16">
        <f>IFERROR(VLOOKUP(VLOOKUP(A1259,'Fichier FI (en entrée)'!B:AH,33,0),Modificateurs!A$2:B$5,2,0),0)</f>
        <v>0</v>
      </c>
      <c r="K1259" s="16">
        <f>IFERROR(VLOOKUP(VLOOKUP(A1259,'Redoub FI (en entrée)'!B:N,7,0),Modificateurs!A$8:B$11,2,0),0)</f>
        <v>0</v>
      </c>
      <c r="L1259" s="16">
        <f>IFERROR(VLOOKUP(M1259,Modificateurs!D$1:E$94,2,0),0)</f>
        <v>3</v>
      </c>
      <c r="M1259" t="str">
        <f>VLOOKUP(A1259,'Fichier FI (en entrée)'!B:AH,16,0)&amp;" "&amp;VLOOKUP(A1259,'Fichier FI (en entrée)'!B:AH,20,0)&amp;" "&amp;VLOOKUP(A1259,'Fichier FI (en entrée)'!B:AH,27,0)&amp;" "&amp;VLOOKUP(A1259,'Fichier FI (en entrée)'!B:AH,29,0)</f>
        <v xml:space="preserve">S Informatique et Sciences du numérique  </v>
      </c>
      <c r="N1259" t="str">
        <f>VLOOKUP(A1259,'Fichier FI (en entrée)'!B:AH,8,0)</f>
        <v>En Terminale</v>
      </c>
      <c r="O1259" t="b">
        <f>AND(C1259&gt;Synthèse!B$8,C1259&lt;Synthèse!B$10,NOT(Y1259))</f>
        <v>1</v>
      </c>
      <c r="P1259" s="17" t="s">
        <v>2260</v>
      </c>
      <c r="Q1259" s="60">
        <f>ROUNDUP(C1259/(Synthèse!$B$4+Synthèse!$B$1)*8,0)</f>
        <v>4</v>
      </c>
      <c r="R1259" s="60">
        <f>IFERROR(VLOOKUP(A1259,'Evaluations (formulaire)'!A:P,6,0)+VLOOKUP(A1259,'Evaluations (formulaire)'!A:P,7,0),0)</f>
        <v>0</v>
      </c>
      <c r="S1259" s="60">
        <f>IFERROR(VLOOKUP(A1259,'Evaluations (formulaire)'!A:P,8,0),0)</f>
        <v>0</v>
      </c>
      <c r="T1259" s="60">
        <f>IF(AND(ISBLANK(P1259),Q1259&lt;=2),Synthèse!$B$41,IF(AND(ISBLANK(P1259),Q1259&gt;=7),Synthèse!$C$41,R1259+S1259))</f>
        <v>0</v>
      </c>
      <c r="U1259" s="60">
        <f t="shared" si="213"/>
        <v>11.95</v>
      </c>
      <c r="V1259" s="60">
        <f t="shared" si="214"/>
        <v>747</v>
      </c>
      <c r="X1259" s="26">
        <v>1282</v>
      </c>
      <c r="Y1259" s="26" t="b">
        <f>IFERROR(VLOOKUP(A1259,'Calculs FA (auto)'!A:O,15,0),FALSE)</f>
        <v>0</v>
      </c>
      <c r="Z1259" s="26">
        <f>IFERROR(VLOOKUP(A1259,'Evaluations (formulaire)'!A:M,9,0),0)</f>
        <v>0</v>
      </c>
      <c r="AA1259" s="135" t="b">
        <v>1</v>
      </c>
      <c r="AB1259" s="135" t="b">
        <v>0</v>
      </c>
      <c r="AC1259" s="135" t="b">
        <f t="shared" si="215"/>
        <v>1</v>
      </c>
      <c r="AD1259" s="135" t="b">
        <f t="shared" si="216"/>
        <v>0</v>
      </c>
      <c r="AE1259" s="135" t="b">
        <f t="shared" si="217"/>
        <v>0</v>
      </c>
      <c r="AF1259" s="135" t="b">
        <f>AND(AC1259,$V1259&lt;=Synthèse!$B$44)</f>
        <v>0</v>
      </c>
      <c r="AG1259" s="135" t="b">
        <f>AND(AD1259,$V1259&lt;=Synthèse!$B$44)</f>
        <v>0</v>
      </c>
      <c r="AH1259" s="135" t="b">
        <f>AND(AE1259,$V1259&lt;=Synthèse!$B$44)</f>
        <v>0</v>
      </c>
      <c r="AI1259" s="137" t="b">
        <v>0</v>
      </c>
      <c r="AJ1259" s="137" t="b">
        <v>0</v>
      </c>
      <c r="AK1259" s="137" t="b">
        <f t="shared" si="218"/>
        <v>0</v>
      </c>
      <c r="AL1259" s="137" t="b">
        <f t="shared" si="219"/>
        <v>0</v>
      </c>
      <c r="AM1259" s="137" t="b">
        <f>AND(AK1259,$V1259&lt;=Synthèse!$B$44)</f>
        <v>0</v>
      </c>
      <c r="AN1259" s="137" t="b">
        <f>AND(AL1259,$V1259&lt;=Synthèse!$B$44)</f>
        <v>0</v>
      </c>
    </row>
    <row r="1260" spans="1:40">
      <c r="A1260" s="17">
        <v>651526</v>
      </c>
      <c r="B1260" t="str">
        <f ca="1">VLOOKUP(A1260,'Fichier FI (en entrée)'!B:AH,3,0)</f>
        <v>FKGGXUTBYK</v>
      </c>
      <c r="C1260">
        <f t="shared" si="209"/>
        <v>17</v>
      </c>
      <c r="D1260">
        <f t="shared" si="210"/>
        <v>19.14</v>
      </c>
      <c r="E1260" s="14" t="str">
        <f>VLOOKUP(A1260,'Fichier FI (en entrée)'!B:AH,2,0)</f>
        <v>EV</v>
      </c>
      <c r="F1260" s="14" t="b">
        <f t="shared" si="211"/>
        <v>1</v>
      </c>
      <c r="G1260" s="14" t="b">
        <f>IFERROR(VLOOKUP(A1260,'Calculs FA (auto)'!A:F,6,0),FALSE)</f>
        <v>0</v>
      </c>
      <c r="H1260" s="14" t="b">
        <f t="shared" si="212"/>
        <v>0</v>
      </c>
      <c r="I1260" s="16">
        <f>IFERROR(VLOOKUP(A1260,'Moyennes FI (en entrée)'!B:N,7,0),"")</f>
        <v>13.14</v>
      </c>
      <c r="J1260" s="16">
        <f>IFERROR(VLOOKUP(VLOOKUP(A1260,'Fichier FI (en entrée)'!B:AH,33,0),Modificateurs!A$2:B$5,2,0),0)</f>
        <v>3</v>
      </c>
      <c r="K1260" s="16">
        <f>IFERROR(VLOOKUP(VLOOKUP(A1260,'Redoub FI (en entrée)'!B:N,7,0),Modificateurs!A$8:B$11,2,0),0)</f>
        <v>0</v>
      </c>
      <c r="L1260" s="16">
        <f>IFERROR(VLOOKUP(M1260,Modificateurs!D$1:E$94,2,0),0)</f>
        <v>3</v>
      </c>
      <c r="M1260" t="str">
        <f>VLOOKUP(A1260,'Fichier FI (en entrée)'!B:AH,16,0)&amp;" "&amp;VLOOKUP(A1260,'Fichier FI (en entrée)'!B:AH,20,0)&amp;" "&amp;VLOOKUP(A1260,'Fichier FI (en entrée)'!B:AH,27,0)&amp;" "&amp;VLOOKUP(A1260,'Fichier FI (en entrée)'!B:AH,29,0)</f>
        <v xml:space="preserve">S Informatique et Sciences du numérique  </v>
      </c>
      <c r="N1260" t="str">
        <f>VLOOKUP(A1260,'Fichier FI (en entrée)'!B:AH,8,0)</f>
        <v>En Terminale</v>
      </c>
      <c r="O1260" t="b">
        <f>AND(C1260&gt;Synthèse!B$8,C1260&lt;Synthèse!B$10,NOT(Y1260))</f>
        <v>0</v>
      </c>
      <c r="Q1260" s="60">
        <f>ROUNDUP(C1260/(Synthèse!$B$4+Synthèse!$B$1)*8,0)</f>
        <v>1</v>
      </c>
      <c r="R1260" s="60">
        <f>IFERROR(VLOOKUP(A1260,'Evaluations (formulaire)'!A:P,6,0)+VLOOKUP(A1260,'Evaluations (formulaire)'!A:P,7,0),0)</f>
        <v>0</v>
      </c>
      <c r="S1260" s="60">
        <f>IFERROR(VLOOKUP(A1260,'Evaluations (formulaire)'!A:P,8,0),0)</f>
        <v>0</v>
      </c>
      <c r="T1260" s="60">
        <f>IF(AND(ISBLANK(P1260),Q1260&lt;=2),Synthèse!$B$41,IF(AND(ISBLANK(P1260),Q1260&gt;=7),Synthèse!$C$41,R1260+S1260))</f>
        <v>4.6511627906976744E-3</v>
      </c>
      <c r="U1260" s="60">
        <f t="shared" si="213"/>
        <v>19.144651162790698</v>
      </c>
      <c r="V1260" s="60">
        <f t="shared" si="214"/>
        <v>17</v>
      </c>
      <c r="X1260" s="26">
        <v>1576</v>
      </c>
      <c r="Y1260" s="26" t="b">
        <f>IFERROR(VLOOKUP(A1260,'Calculs FA (auto)'!A:O,15,0),FALSE)</f>
        <v>0</v>
      </c>
      <c r="Z1260" s="26">
        <f>IFERROR(VLOOKUP(A1260,'Evaluations (formulaire)'!A:M,9,0),0)</f>
        <v>0</v>
      </c>
      <c r="AA1260" s="135" t="b">
        <v>0</v>
      </c>
      <c r="AB1260" s="135" t="b">
        <v>1</v>
      </c>
      <c r="AC1260" s="135" t="b">
        <f t="shared" si="215"/>
        <v>0</v>
      </c>
      <c r="AD1260" s="135" t="b">
        <f t="shared" si="216"/>
        <v>1</v>
      </c>
      <c r="AE1260" s="135" t="b">
        <f t="shared" si="217"/>
        <v>0</v>
      </c>
      <c r="AF1260" s="135" t="b">
        <f>AND(AC1260,$V1260&lt;=Synthèse!$B$44)</f>
        <v>0</v>
      </c>
      <c r="AG1260" s="135" t="b">
        <f>AND(AD1260,$V1260&lt;=Synthèse!$B$44)</f>
        <v>1</v>
      </c>
      <c r="AH1260" s="135" t="b">
        <f>AND(AE1260,$V1260&lt;=Synthèse!$B$44)</f>
        <v>0</v>
      </c>
      <c r="AI1260" s="137" t="b">
        <v>0</v>
      </c>
      <c r="AJ1260" s="137" t="b">
        <v>0</v>
      </c>
      <c r="AK1260" s="137" t="b">
        <f t="shared" si="218"/>
        <v>0</v>
      </c>
      <c r="AL1260" s="137" t="b">
        <f t="shared" si="219"/>
        <v>0</v>
      </c>
      <c r="AM1260" s="137" t="b">
        <f>AND(AK1260,$V1260&lt;=Synthèse!$B$44)</f>
        <v>0</v>
      </c>
      <c r="AN1260" s="137" t="b">
        <f>AND(AL1260,$V1260&lt;=Synthèse!$B$44)</f>
        <v>0</v>
      </c>
    </row>
    <row r="1261" spans="1:40">
      <c r="A1261" s="17">
        <v>651556</v>
      </c>
      <c r="B1261" t="str">
        <f ca="1">VLOOKUP(A1261,'Fichier FI (en entrée)'!B:AH,3,0)</f>
        <v>MFSOLDRLTW</v>
      </c>
      <c r="C1261">
        <f t="shared" si="209"/>
        <v>711</v>
      </c>
      <c r="D1261">
        <f t="shared" si="210"/>
        <v>12.13</v>
      </c>
      <c r="E1261" s="14" t="str">
        <f>VLOOKUP(A1261,'Fichier FI (en entrée)'!B:AH,2,0)</f>
        <v>EV</v>
      </c>
      <c r="F1261" s="14" t="b">
        <f t="shared" si="211"/>
        <v>1</v>
      </c>
      <c r="G1261" s="14" t="b">
        <f>IFERROR(VLOOKUP(A1261,'Calculs FA (auto)'!A:F,6,0),FALSE)</f>
        <v>1</v>
      </c>
      <c r="H1261" s="14" t="b">
        <f t="shared" si="212"/>
        <v>1</v>
      </c>
      <c r="I1261" s="16">
        <f>IFERROR(VLOOKUP(A1261,'Moyennes FI (en entrée)'!B:N,7,0),"")</f>
        <v>9.1300000000000008</v>
      </c>
      <c r="J1261" s="16">
        <f>IFERROR(VLOOKUP(VLOOKUP(A1261,'Fichier FI (en entrée)'!B:AH,33,0),Modificateurs!A$2:B$5,2,0),0)</f>
        <v>0</v>
      </c>
      <c r="K1261" s="16">
        <f>IFERROR(VLOOKUP(VLOOKUP(A1261,'Redoub FI (en entrée)'!B:N,7,0),Modificateurs!A$8:B$11,2,0),0)</f>
        <v>0</v>
      </c>
      <c r="L1261" s="16">
        <f>IFERROR(VLOOKUP(M1261,Modificateurs!D$1:E$94,2,0),0)</f>
        <v>3</v>
      </c>
      <c r="M1261" t="str">
        <f>VLOOKUP(A1261,'Fichier FI (en entrée)'!B:AH,16,0)&amp;" "&amp;VLOOKUP(A1261,'Fichier FI (en entrée)'!B:AH,20,0)&amp;" "&amp;VLOOKUP(A1261,'Fichier FI (en entrée)'!B:AH,27,0)&amp;" "&amp;VLOOKUP(A1261,'Fichier FI (en entrée)'!B:AH,29,0)</f>
        <v xml:space="preserve">S Informatique et Sciences du numérique  </v>
      </c>
      <c r="N1261" t="str">
        <f>VLOOKUP(A1261,'Fichier FI (en entrée)'!B:AH,8,0)</f>
        <v>En Terminale</v>
      </c>
      <c r="O1261" t="b">
        <f>AND(C1261&gt;Synthèse!B$8,C1261&lt;Synthèse!B$10,NOT(Y1261))</f>
        <v>0</v>
      </c>
      <c r="P1261" t="s">
        <v>84</v>
      </c>
      <c r="Q1261" s="60">
        <f>ROUNDUP(C1261/(Synthèse!$B$4+Synthèse!$B$1)*8,0)</f>
        <v>4</v>
      </c>
      <c r="R1261" s="60">
        <f>IFERROR(VLOOKUP(A1261,'Evaluations (formulaire)'!A:P,6,0)+VLOOKUP(A1261,'Evaluations (formulaire)'!A:P,7,0),0)</f>
        <v>0</v>
      </c>
      <c r="S1261" s="60">
        <f>IFERROR(VLOOKUP(A1261,'Evaluations (formulaire)'!A:P,8,0),0)</f>
        <v>0</v>
      </c>
      <c r="T1261" s="60">
        <f>IF(AND(ISBLANK(P1261),Q1261&lt;=2),Synthèse!$B$41,IF(AND(ISBLANK(P1261),Q1261&gt;=7),Synthèse!$C$41,R1261+S1261))</f>
        <v>0</v>
      </c>
      <c r="U1261" s="60">
        <f t="shared" si="213"/>
        <v>12.13</v>
      </c>
      <c r="V1261" s="60">
        <f t="shared" si="214"/>
        <v>711</v>
      </c>
      <c r="X1261" s="26">
        <v>1239</v>
      </c>
      <c r="Y1261" s="26" t="b">
        <f>IFERROR(VLOOKUP(A1261,'Calculs FA (auto)'!A:O,15,0),FALSE)</f>
        <v>1</v>
      </c>
      <c r="Z1261" s="26">
        <f>IFERROR(VLOOKUP(A1261,'Evaluations (formulaire)'!A:M,9,0),0)</f>
        <v>0</v>
      </c>
      <c r="AA1261" s="135" t="b">
        <v>0</v>
      </c>
      <c r="AB1261" s="135" t="b">
        <v>1</v>
      </c>
      <c r="AC1261" s="135" t="b">
        <f t="shared" si="215"/>
        <v>0</v>
      </c>
      <c r="AD1261" s="135" t="b">
        <f t="shared" si="216"/>
        <v>1</v>
      </c>
      <c r="AE1261" s="135" t="b">
        <f t="shared" si="217"/>
        <v>0</v>
      </c>
      <c r="AF1261" s="135" t="b">
        <f>AND(AC1261,$V1261&lt;=Synthèse!$B$44)</f>
        <v>0</v>
      </c>
      <c r="AG1261" s="135" t="b">
        <f>AND(AD1261,$V1261&lt;=Synthèse!$B$44)</f>
        <v>0</v>
      </c>
      <c r="AH1261" s="135" t="b">
        <f>AND(AE1261,$V1261&lt;=Synthèse!$B$44)</f>
        <v>0</v>
      </c>
      <c r="AI1261" s="137" t="b">
        <v>0</v>
      </c>
      <c r="AJ1261" s="137" t="b">
        <v>0</v>
      </c>
      <c r="AK1261" s="137" t="b">
        <f t="shared" si="218"/>
        <v>0</v>
      </c>
      <c r="AL1261" s="137" t="b">
        <f t="shared" si="219"/>
        <v>0</v>
      </c>
      <c r="AM1261" s="137" t="b">
        <f>AND(AK1261,$V1261&lt;=Synthèse!$B$44)</f>
        <v>0</v>
      </c>
      <c r="AN1261" s="137" t="b">
        <f>AND(AL1261,$V1261&lt;=Synthèse!$B$44)</f>
        <v>0</v>
      </c>
    </row>
    <row r="1262" spans="1:40">
      <c r="A1262" s="17">
        <v>651598</v>
      </c>
      <c r="B1262" t="str">
        <f ca="1">VLOOKUP(A1262,'Fichier FI (en entrée)'!B:AH,3,0)</f>
        <v>VDUSJRTOSC</v>
      </c>
      <c r="C1262">
        <f t="shared" si="209"/>
        <v>634</v>
      </c>
      <c r="D1262">
        <f t="shared" si="210"/>
        <v>12.66</v>
      </c>
      <c r="E1262" s="14" t="str">
        <f>VLOOKUP(A1262,'Fichier FI (en entrée)'!B:AH,2,0)</f>
        <v>EV</v>
      </c>
      <c r="F1262" s="14" t="b">
        <f t="shared" si="211"/>
        <v>1</v>
      </c>
      <c r="G1262" s="14" t="b">
        <f>IFERROR(VLOOKUP(A1262,'Calculs FA (auto)'!A:F,6,0),FALSE)</f>
        <v>0</v>
      </c>
      <c r="H1262" s="14" t="b">
        <f t="shared" si="212"/>
        <v>0</v>
      </c>
      <c r="I1262" s="16">
        <f>IFERROR(VLOOKUP(A1262,'Moyennes FI (en entrée)'!B:N,7,0),"")</f>
        <v>9.66</v>
      </c>
      <c r="J1262" s="16">
        <f>IFERROR(VLOOKUP(VLOOKUP(A1262,'Fichier FI (en entrée)'!B:AH,33,0),Modificateurs!A$2:B$5,2,0),0)</f>
        <v>1</v>
      </c>
      <c r="K1262" s="16">
        <f>IFERROR(VLOOKUP(VLOOKUP(A1262,'Redoub FI (en entrée)'!B:N,7,0),Modificateurs!A$8:B$11,2,0),0)</f>
        <v>0</v>
      </c>
      <c r="L1262" s="16">
        <f>IFERROR(VLOOKUP(M1262,Modificateurs!D$1:E$94,2,0),0)</f>
        <v>2</v>
      </c>
      <c r="M1262" t="str">
        <f>VLOOKUP(A1262,'Fichier FI (en entrée)'!B:AH,16,0)&amp;" "&amp;VLOOKUP(A1262,'Fichier FI (en entrée)'!B:AH,20,0)&amp;" "&amp;VLOOKUP(A1262,'Fichier FI (en entrée)'!B:AH,27,0)&amp;" "&amp;VLOOKUP(A1262,'Fichier FI (en entrée)'!B:AH,29,0)</f>
        <v xml:space="preserve">STI2D Système informatique et numérique  </v>
      </c>
      <c r="N1262" t="str">
        <f>VLOOKUP(A1262,'Fichier FI (en entrée)'!B:AH,8,0)</f>
        <v>En Terminale</v>
      </c>
      <c r="O1262" t="b">
        <f>AND(C1262&gt;Synthèse!B$8,C1262&lt;Synthèse!B$10,NOT(Y1262))</f>
        <v>1</v>
      </c>
      <c r="Q1262" s="60">
        <f>ROUNDUP(C1262/(Synthèse!$B$4+Synthèse!$B$1)*8,0)</f>
        <v>3</v>
      </c>
      <c r="R1262" s="60">
        <f>IFERROR(VLOOKUP(A1262,'Evaluations (formulaire)'!A:P,6,0)+VLOOKUP(A1262,'Evaluations (formulaire)'!A:P,7,0),0)</f>
        <v>0</v>
      </c>
      <c r="S1262" s="60">
        <f>IFERROR(VLOOKUP(A1262,'Evaluations (formulaire)'!A:P,8,0),0)</f>
        <v>0</v>
      </c>
      <c r="T1262" s="60">
        <f>IF(AND(ISBLANK(P1262),Q1262&lt;=2),Synthèse!$B$41,IF(AND(ISBLANK(P1262),Q1262&gt;=7),Synthèse!$C$41,R1262+S1262))</f>
        <v>0</v>
      </c>
      <c r="U1262" s="60">
        <f t="shared" si="213"/>
        <v>12.66</v>
      </c>
      <c r="V1262" s="60">
        <f t="shared" si="214"/>
        <v>635</v>
      </c>
      <c r="X1262" s="26">
        <v>1204</v>
      </c>
      <c r="Y1262" s="26" t="b">
        <f>IFERROR(VLOOKUP(A1262,'Calculs FA (auto)'!A:O,15,0),FALSE)</f>
        <v>0</v>
      </c>
      <c r="Z1262" s="26">
        <f>IFERROR(VLOOKUP(A1262,'Evaluations (formulaire)'!A:M,9,0),0)</f>
        <v>0</v>
      </c>
      <c r="AA1262" s="135" t="b">
        <v>0</v>
      </c>
      <c r="AB1262" s="135" t="b">
        <v>1</v>
      </c>
      <c r="AC1262" s="135" t="b">
        <f t="shared" si="215"/>
        <v>0</v>
      </c>
      <c r="AD1262" s="135" t="b">
        <f t="shared" si="216"/>
        <v>1</v>
      </c>
      <c r="AE1262" s="135" t="b">
        <f t="shared" si="217"/>
        <v>0</v>
      </c>
      <c r="AF1262" s="135" t="b">
        <f>AND(AC1262,$V1262&lt;=Synthèse!$B$44)</f>
        <v>0</v>
      </c>
      <c r="AG1262" s="135" t="b">
        <f>AND(AD1262,$V1262&lt;=Synthèse!$B$44)</f>
        <v>1</v>
      </c>
      <c r="AH1262" s="135" t="b">
        <f>AND(AE1262,$V1262&lt;=Synthèse!$B$44)</f>
        <v>0</v>
      </c>
      <c r="AI1262" s="137" t="b">
        <v>0</v>
      </c>
      <c r="AJ1262" s="137" t="b">
        <v>0</v>
      </c>
      <c r="AK1262" s="137" t="b">
        <f t="shared" si="218"/>
        <v>0</v>
      </c>
      <c r="AL1262" s="137" t="b">
        <f t="shared" si="219"/>
        <v>0</v>
      </c>
      <c r="AM1262" s="137" t="b">
        <f>AND(AK1262,$V1262&lt;=Synthèse!$B$44)</f>
        <v>0</v>
      </c>
      <c r="AN1262" s="137" t="b">
        <f>AND(AL1262,$V1262&lt;=Synthèse!$B$44)</f>
        <v>0</v>
      </c>
    </row>
    <row r="1263" spans="1:40">
      <c r="A1263" s="17">
        <v>651666</v>
      </c>
      <c r="B1263" t="str">
        <f ca="1">VLOOKUP(A1263,'Fichier FI (en entrée)'!B:AH,3,0)</f>
        <v>IZJCZEQIJJ</v>
      </c>
      <c r="C1263">
        <f t="shared" si="209"/>
        <v>253</v>
      </c>
      <c r="D1263">
        <f t="shared" si="210"/>
        <v>15.24</v>
      </c>
      <c r="E1263" s="14" t="str">
        <f>VLOOKUP(A1263,'Fichier FI (en entrée)'!B:AH,2,0)</f>
        <v>EV</v>
      </c>
      <c r="F1263" s="14" t="b">
        <f t="shared" si="211"/>
        <v>1</v>
      </c>
      <c r="G1263" s="14" t="b">
        <f>IFERROR(VLOOKUP(A1263,'Calculs FA (auto)'!A:F,6,0),FALSE)</f>
        <v>1</v>
      </c>
      <c r="H1263" s="14" t="b">
        <f t="shared" si="212"/>
        <v>1</v>
      </c>
      <c r="I1263" s="16">
        <f>IFERROR(VLOOKUP(A1263,'Moyennes FI (en entrée)'!B:N,7,0),"")</f>
        <v>11.24</v>
      </c>
      <c r="J1263" s="16">
        <f>IFERROR(VLOOKUP(VLOOKUP(A1263,'Fichier FI (en entrée)'!B:AH,33,0),Modificateurs!A$2:B$5,2,0),0)</f>
        <v>1</v>
      </c>
      <c r="K1263" s="16">
        <f>IFERROR(VLOOKUP(VLOOKUP(A1263,'Redoub FI (en entrée)'!B:N,7,0),Modificateurs!A$8:B$11,2,0),0)</f>
        <v>0</v>
      </c>
      <c r="L1263" s="16">
        <f>IFERROR(VLOOKUP(M1263,Modificateurs!D$1:E$94,2,0),0)</f>
        <v>3</v>
      </c>
      <c r="M1263" t="str">
        <f>VLOOKUP(A1263,'Fichier FI (en entrée)'!B:AH,16,0)&amp;" "&amp;VLOOKUP(A1263,'Fichier FI (en entrée)'!B:AH,20,0)&amp;" "&amp;VLOOKUP(A1263,'Fichier FI (en entrée)'!B:AH,27,0)&amp;" "&amp;VLOOKUP(A1263,'Fichier FI (en entrée)'!B:AH,29,0)</f>
        <v xml:space="preserve">S Informatique et Sciences du numérique  </v>
      </c>
      <c r="N1263" t="str">
        <f>VLOOKUP(A1263,'Fichier FI (en entrée)'!B:AH,8,0)</f>
        <v>En Terminale</v>
      </c>
      <c r="O1263" t="b">
        <f>AND(C1263&gt;Synthèse!B$8,C1263&lt;Synthèse!B$10,NOT(Y1263))</f>
        <v>0</v>
      </c>
      <c r="P1263" s="17" t="s">
        <v>2267</v>
      </c>
      <c r="Q1263" s="60">
        <f>ROUNDUP(C1263/(Synthèse!$B$4+Synthèse!$B$1)*8,0)</f>
        <v>2</v>
      </c>
      <c r="R1263" s="60">
        <f>IFERROR(VLOOKUP(A1263,'Evaluations (formulaire)'!A:P,6,0)+VLOOKUP(A1263,'Evaluations (formulaire)'!A:P,7,0),0)</f>
        <v>0</v>
      </c>
      <c r="S1263" s="60">
        <f>IFERROR(VLOOKUP(A1263,'Evaluations (formulaire)'!A:P,8,0),0)</f>
        <v>0</v>
      </c>
      <c r="T1263" s="60">
        <f>IF(AND(ISBLANK(P1263),Q1263&lt;=2),Synthèse!$B$41,IF(AND(ISBLANK(P1263),Q1263&gt;=7),Synthèse!$C$41,R1263+S1263))</f>
        <v>0</v>
      </c>
      <c r="U1263" s="60">
        <f t="shared" si="213"/>
        <v>15.24</v>
      </c>
      <c r="V1263" s="60">
        <f t="shared" si="214"/>
        <v>253</v>
      </c>
      <c r="X1263" s="26">
        <v>313</v>
      </c>
      <c r="Y1263" s="26" t="b">
        <f>IFERROR(VLOOKUP(A1263,'Calculs FA (auto)'!A:O,15,0),FALSE)</f>
        <v>0</v>
      </c>
      <c r="Z1263" s="26">
        <f>IFERROR(VLOOKUP(A1263,'Evaluations (formulaire)'!A:M,9,0),0)</f>
        <v>0</v>
      </c>
      <c r="AA1263" s="135" t="b">
        <v>0</v>
      </c>
      <c r="AB1263" s="135" t="b">
        <v>1</v>
      </c>
      <c r="AC1263" s="135" t="b">
        <f t="shared" si="215"/>
        <v>0</v>
      </c>
      <c r="AD1263" s="135" t="b">
        <f t="shared" si="216"/>
        <v>1</v>
      </c>
      <c r="AE1263" s="135" t="b">
        <f t="shared" si="217"/>
        <v>0</v>
      </c>
      <c r="AF1263" s="135" t="b">
        <f>AND(AC1263,$V1263&lt;=Synthèse!$B$44)</f>
        <v>0</v>
      </c>
      <c r="AG1263" s="135" t="b">
        <f>AND(AD1263,$V1263&lt;=Synthèse!$B$44)</f>
        <v>1</v>
      </c>
      <c r="AH1263" s="135" t="b">
        <f>AND(AE1263,$V1263&lt;=Synthèse!$B$44)</f>
        <v>0</v>
      </c>
      <c r="AI1263" s="137" t="b">
        <v>0</v>
      </c>
      <c r="AJ1263" s="137" t="b">
        <v>0</v>
      </c>
      <c r="AK1263" s="137" t="b">
        <f t="shared" si="218"/>
        <v>0</v>
      </c>
      <c r="AL1263" s="137" t="b">
        <f t="shared" si="219"/>
        <v>0</v>
      </c>
      <c r="AM1263" s="137" t="b">
        <f>AND(AK1263,$V1263&lt;=Synthèse!$B$44)</f>
        <v>0</v>
      </c>
      <c r="AN1263" s="137" t="b">
        <f>AND(AL1263,$V1263&lt;=Synthèse!$B$44)</f>
        <v>0</v>
      </c>
    </row>
    <row r="1264" spans="1:40">
      <c r="A1264" s="17">
        <v>651692</v>
      </c>
      <c r="B1264" t="str">
        <f ca="1">VLOOKUP(A1264,'Fichier FI (en entrée)'!B:AH,3,0)</f>
        <v>ODWSTNKYWD</v>
      </c>
      <c r="C1264">
        <f t="shared" si="209"/>
        <v>33</v>
      </c>
      <c r="D1264">
        <f t="shared" si="210"/>
        <v>18.670000000000002</v>
      </c>
      <c r="E1264" s="14" t="str">
        <f>VLOOKUP(A1264,'Fichier FI (en entrée)'!B:AH,2,0)</f>
        <v>EV</v>
      </c>
      <c r="F1264" s="14" t="b">
        <f t="shared" si="211"/>
        <v>1</v>
      </c>
      <c r="G1264" s="14" t="b">
        <f>IFERROR(VLOOKUP(A1264,'Calculs FA (auto)'!A:F,6,0),FALSE)</f>
        <v>0</v>
      </c>
      <c r="H1264" s="14" t="b">
        <f t="shared" si="212"/>
        <v>0</v>
      </c>
      <c r="I1264" s="16">
        <f>IFERROR(VLOOKUP(A1264,'Moyennes FI (en entrée)'!B:N,7,0),"")</f>
        <v>12.67</v>
      </c>
      <c r="J1264" s="16">
        <f>IFERROR(VLOOKUP(VLOOKUP(A1264,'Fichier FI (en entrée)'!B:AH,33,0),Modificateurs!A$2:B$5,2,0),0)</f>
        <v>3</v>
      </c>
      <c r="K1264" s="16">
        <f>IFERROR(VLOOKUP(VLOOKUP(A1264,'Redoub FI (en entrée)'!B:N,7,0),Modificateurs!A$8:B$11,2,0),0)</f>
        <v>0</v>
      </c>
      <c r="L1264" s="16">
        <f>IFERROR(VLOOKUP(M1264,Modificateurs!D$1:E$94,2,0),0)</f>
        <v>3</v>
      </c>
      <c r="M1264" t="str">
        <f>VLOOKUP(A1264,'Fichier FI (en entrée)'!B:AH,16,0)&amp;" "&amp;VLOOKUP(A1264,'Fichier FI (en entrée)'!B:AH,20,0)&amp;" "&amp;VLOOKUP(A1264,'Fichier FI (en entrée)'!B:AH,27,0)&amp;" "&amp;VLOOKUP(A1264,'Fichier FI (en entrée)'!B:AH,29,0)</f>
        <v xml:space="preserve">S Informatique et Sciences du numérique  </v>
      </c>
      <c r="N1264" t="str">
        <f>VLOOKUP(A1264,'Fichier FI (en entrée)'!B:AH,8,0)</f>
        <v>En Terminale</v>
      </c>
      <c r="O1264" t="b">
        <f>AND(C1264&gt;Synthèse!B$8,C1264&lt;Synthèse!B$10,NOT(Y1264))</f>
        <v>0</v>
      </c>
      <c r="P1264" s="17" t="s">
        <v>2260</v>
      </c>
      <c r="Q1264" s="60">
        <f>ROUNDUP(C1264/(Synthèse!$B$4+Synthèse!$B$1)*8,0)</f>
        <v>1</v>
      </c>
      <c r="R1264" s="60">
        <f>IFERROR(VLOOKUP(A1264,'Evaluations (formulaire)'!A:P,6,0)+VLOOKUP(A1264,'Evaluations (formulaire)'!A:P,7,0),0)</f>
        <v>0</v>
      </c>
      <c r="S1264" s="60">
        <f>IFERROR(VLOOKUP(A1264,'Evaluations (formulaire)'!A:P,8,0),0)</f>
        <v>0</v>
      </c>
      <c r="T1264" s="60">
        <f>IF(AND(ISBLANK(P1264),Q1264&lt;=2),Synthèse!$B$41,IF(AND(ISBLANK(P1264),Q1264&gt;=7),Synthèse!$C$41,R1264+S1264))</f>
        <v>0</v>
      </c>
      <c r="U1264" s="60">
        <f t="shared" si="213"/>
        <v>18.670000000000002</v>
      </c>
      <c r="V1264" s="60">
        <f t="shared" si="214"/>
        <v>33</v>
      </c>
      <c r="X1264" s="26">
        <v>794</v>
      </c>
      <c r="Y1264" s="26" t="b">
        <f>IFERROR(VLOOKUP(A1264,'Calculs FA (auto)'!A:O,15,0),FALSE)</f>
        <v>0</v>
      </c>
      <c r="Z1264" s="26">
        <f>IFERROR(VLOOKUP(A1264,'Evaluations (formulaire)'!A:M,9,0),0)</f>
        <v>0</v>
      </c>
      <c r="AA1264" s="135" t="b">
        <v>1</v>
      </c>
      <c r="AB1264" s="135" t="b">
        <v>0</v>
      </c>
      <c r="AC1264" s="135" t="b">
        <f t="shared" si="215"/>
        <v>1</v>
      </c>
      <c r="AD1264" s="135" t="b">
        <f t="shared" si="216"/>
        <v>0</v>
      </c>
      <c r="AE1264" s="135" t="b">
        <f t="shared" si="217"/>
        <v>0</v>
      </c>
      <c r="AF1264" s="135" t="b">
        <f>AND(AC1264,$V1264&lt;=Synthèse!$B$44)</f>
        <v>1</v>
      </c>
      <c r="AG1264" s="135" t="b">
        <f>AND(AD1264,$V1264&lt;=Synthèse!$B$44)</f>
        <v>0</v>
      </c>
      <c r="AH1264" s="135" t="b">
        <f>AND(AE1264,$V1264&lt;=Synthèse!$B$44)</f>
        <v>0</v>
      </c>
      <c r="AI1264" s="137" t="b">
        <v>0</v>
      </c>
      <c r="AJ1264" s="137" t="b">
        <v>0</v>
      </c>
      <c r="AK1264" s="137" t="b">
        <f t="shared" si="218"/>
        <v>0</v>
      </c>
      <c r="AL1264" s="137" t="b">
        <f t="shared" si="219"/>
        <v>0</v>
      </c>
      <c r="AM1264" s="137" t="b">
        <f>AND(AK1264,$V1264&lt;=Synthèse!$B$44)</f>
        <v>0</v>
      </c>
      <c r="AN1264" s="137" t="b">
        <f>AND(AL1264,$V1264&lt;=Synthèse!$B$44)</f>
        <v>0</v>
      </c>
    </row>
    <row r="1265" spans="1:40">
      <c r="A1265" s="17">
        <v>651845</v>
      </c>
      <c r="B1265" t="str">
        <f ca="1">VLOOKUP(A1265,'Fichier FI (en entrée)'!B:AH,3,0)</f>
        <v>RVCPZGJMAX</v>
      </c>
      <c r="C1265">
        <f t="shared" si="209"/>
        <v>1644</v>
      </c>
      <c r="D1265">
        <f t="shared" si="210"/>
        <v>-3.6799999999999997</v>
      </c>
      <c r="E1265" s="14" t="str">
        <f>VLOOKUP(A1265,'Fichier FI (en entrée)'!B:AH,2,0)</f>
        <v>EV</v>
      </c>
      <c r="F1265" s="14" t="b">
        <f t="shared" si="211"/>
        <v>1</v>
      </c>
      <c r="G1265" s="14" t="b">
        <f>IFERROR(VLOOKUP(A1265,'Calculs FA (auto)'!A:F,6,0),FALSE)</f>
        <v>1</v>
      </c>
      <c r="H1265" s="14" t="b">
        <f t="shared" si="212"/>
        <v>1</v>
      </c>
      <c r="I1265" s="16">
        <f>IFERROR(VLOOKUP(A1265,'Moyennes FI (en entrée)'!B:N,7,0),"")</f>
        <v>8.32</v>
      </c>
      <c r="J1265" s="16">
        <f>IFERROR(VLOOKUP(VLOOKUP(A1265,'Fichier FI (en entrée)'!B:AH,33,0),Modificateurs!A$2:B$5,2,0),0)</f>
        <v>0</v>
      </c>
      <c r="K1265" s="16">
        <f>IFERROR(VLOOKUP(VLOOKUP(A1265,'Redoub FI (en entrée)'!B:N,7,0),Modificateurs!A$8:B$11,2,0),0)</f>
        <v>0</v>
      </c>
      <c r="L1265" s="16">
        <f>IFERROR(VLOOKUP(M1265,Modificateurs!D$1:E$94,2,0),0)</f>
        <v>-12</v>
      </c>
      <c r="M1265" t="str">
        <f>VLOOKUP(A1265,'Fichier FI (en entrée)'!B:AH,16,0)&amp;" "&amp;VLOOKUP(A1265,'Fichier FI (en entrée)'!B:AH,20,0)&amp;" "&amp;VLOOKUP(A1265,'Fichier FI (en entrée)'!B:AH,27,0)&amp;" "&amp;VLOOKUP(A1265,'Fichier FI (en entrée)'!B:AH,29,0)</f>
        <v xml:space="preserve">STMG Gestion et Finance  </v>
      </c>
      <c r="N1265" t="str">
        <f>VLOOKUP(A1265,'Fichier FI (en entrée)'!B:AH,8,0)</f>
        <v>En Terminale</v>
      </c>
      <c r="O1265" t="b">
        <f>AND(C1265&gt;Synthèse!B$8,C1265&lt;Synthèse!B$10,NOT(Y1265))</f>
        <v>0</v>
      </c>
      <c r="P1265" t="s">
        <v>2268</v>
      </c>
      <c r="Q1265" s="60">
        <f>ROUNDUP(C1265/(Synthèse!$B$4+Synthèse!$B$1)*8,0)</f>
        <v>8</v>
      </c>
      <c r="R1265" s="60">
        <f>IFERROR(VLOOKUP(A1265,'Evaluations (formulaire)'!A:P,6,0)+VLOOKUP(A1265,'Evaluations (formulaire)'!A:P,7,0),0)</f>
        <v>0</v>
      </c>
      <c r="S1265" s="60">
        <f>IFERROR(VLOOKUP(A1265,'Evaluations (formulaire)'!A:P,8,0),0)</f>
        <v>0</v>
      </c>
      <c r="T1265" s="60">
        <f>IF(AND(ISBLANK(P1265),Q1265&lt;=2),Synthèse!$B$41,IF(AND(ISBLANK(P1265),Q1265&gt;=7),Synthèse!$C$41,R1265+S1265))</f>
        <v>0</v>
      </c>
      <c r="U1265" s="60">
        <f t="shared" si="213"/>
        <v>-3.6799999999999997</v>
      </c>
      <c r="V1265" s="60">
        <f t="shared" si="214"/>
        <v>1644</v>
      </c>
      <c r="X1265" s="26">
        <v>1000</v>
      </c>
      <c r="Y1265" s="26" t="b">
        <f>IFERROR(VLOOKUP(A1265,'Calculs FA (auto)'!A:O,15,0),FALSE)</f>
        <v>0</v>
      </c>
      <c r="Z1265" s="26">
        <f>IFERROR(VLOOKUP(A1265,'Evaluations (formulaire)'!A:M,9,0),0)</f>
        <v>0</v>
      </c>
      <c r="AA1265" s="135" t="b">
        <v>1</v>
      </c>
      <c r="AB1265" s="135" t="b">
        <v>0</v>
      </c>
      <c r="AC1265" s="135" t="b">
        <f t="shared" si="215"/>
        <v>1</v>
      </c>
      <c r="AD1265" s="135" t="b">
        <f t="shared" si="216"/>
        <v>0</v>
      </c>
      <c r="AE1265" s="135" t="b">
        <f t="shared" si="217"/>
        <v>0</v>
      </c>
      <c r="AF1265" s="135" t="b">
        <f>AND(AC1265,$V1265&lt;=Synthèse!$B$44)</f>
        <v>0</v>
      </c>
      <c r="AG1265" s="135" t="b">
        <f>AND(AD1265,$V1265&lt;=Synthèse!$B$44)</f>
        <v>0</v>
      </c>
      <c r="AH1265" s="135" t="b">
        <f>AND(AE1265,$V1265&lt;=Synthèse!$B$44)</f>
        <v>0</v>
      </c>
      <c r="AI1265" s="137" t="b">
        <v>0</v>
      </c>
      <c r="AJ1265" s="137" t="b">
        <v>1</v>
      </c>
      <c r="AK1265" s="137" t="b">
        <f t="shared" si="218"/>
        <v>0</v>
      </c>
      <c r="AL1265" s="137" t="b">
        <f t="shared" si="219"/>
        <v>1</v>
      </c>
      <c r="AM1265" s="137" t="b">
        <f>AND(AK1265,$V1265&lt;=Synthèse!$B$44)</f>
        <v>0</v>
      </c>
      <c r="AN1265" s="137" t="b">
        <f>AND(AL1265,$V1265&lt;=Synthèse!$B$44)</f>
        <v>0</v>
      </c>
    </row>
    <row r="1266" spans="1:40">
      <c r="A1266" s="17">
        <v>654046</v>
      </c>
      <c r="B1266" t="str">
        <f ca="1">VLOOKUP(A1266,'Fichier FI (en entrée)'!B:AH,3,0)</f>
        <v>HZYDDWQUNY</v>
      </c>
      <c r="C1266">
        <f t="shared" si="209"/>
        <v>1574</v>
      </c>
      <c r="D1266">
        <f t="shared" si="210"/>
        <v>-1.0500000000000007</v>
      </c>
      <c r="E1266" s="14" t="str">
        <f>VLOOKUP(A1266,'Fichier FI (en entrée)'!B:AH,2,0)</f>
        <v>EV</v>
      </c>
      <c r="F1266" s="14" t="b">
        <f t="shared" si="211"/>
        <v>1</v>
      </c>
      <c r="G1266" s="14" t="b">
        <f>IFERROR(VLOOKUP(A1266,'Calculs FA (auto)'!A:F,6,0),FALSE)</f>
        <v>0</v>
      </c>
      <c r="H1266" s="14" t="b">
        <f t="shared" si="212"/>
        <v>0</v>
      </c>
      <c r="I1266" s="16">
        <f>IFERROR(VLOOKUP(A1266,'Moyennes FI (en entrée)'!B:N,7,0),"")</f>
        <v>10.95</v>
      </c>
      <c r="J1266" s="16">
        <f>IFERROR(VLOOKUP(VLOOKUP(A1266,'Fichier FI (en entrée)'!B:AH,33,0),Modificateurs!A$2:B$5,2,0),0)</f>
        <v>0</v>
      </c>
      <c r="K1266" s="16">
        <f>IFERROR(VLOOKUP(VLOOKUP(A1266,'Redoub FI (en entrée)'!B:N,7,0),Modificateurs!A$8:B$11,2,0),0)</f>
        <v>0</v>
      </c>
      <c r="L1266" s="16">
        <f>IFERROR(VLOOKUP(M1266,Modificateurs!D$1:E$94,2,0),0)</f>
        <v>-12</v>
      </c>
      <c r="M1266" t="str">
        <f>VLOOKUP(A1266,'Fichier FI (en entrée)'!B:AH,16,0)&amp;" "&amp;VLOOKUP(A1266,'Fichier FI (en entrée)'!B:AH,20,0)&amp;" "&amp;VLOOKUP(A1266,'Fichier FI (en entrée)'!B:AH,27,0)&amp;" "&amp;VLOOKUP(A1266,'Fichier FI (en entrée)'!B:AH,29,0)</f>
        <v xml:space="preserve">P Electrotechnique, énergie, équipements communicants  </v>
      </c>
      <c r="N1266" t="str">
        <f>VLOOKUP(A1266,'Fichier FI (en entrée)'!B:AH,8,0)</f>
        <v>En Terminale</v>
      </c>
      <c r="O1266" t="b">
        <f>AND(C1266&gt;Synthèse!B$8,C1266&lt;Synthèse!B$10,NOT(Y1266))</f>
        <v>0</v>
      </c>
      <c r="Q1266" s="60">
        <f>ROUNDUP(C1266/(Synthèse!$B$4+Synthèse!$B$1)*8,0)</f>
        <v>8</v>
      </c>
      <c r="R1266" s="60">
        <f>IFERROR(VLOOKUP(A1266,'Evaluations (formulaire)'!A:P,6,0)+VLOOKUP(A1266,'Evaluations (formulaire)'!A:P,7,0),0)</f>
        <v>0</v>
      </c>
      <c r="S1266" s="60">
        <f>IFERROR(VLOOKUP(A1266,'Evaluations (formulaire)'!A:P,8,0),0)</f>
        <v>0</v>
      </c>
      <c r="T1266" s="60">
        <f>IF(AND(ISBLANK(P1266),Q1266&lt;=2),Synthèse!$B$41,IF(AND(ISBLANK(P1266),Q1266&gt;=7),Synthèse!$C$41,R1266+S1266))</f>
        <v>4.6296296296296294E-3</v>
      </c>
      <c r="U1266" s="60">
        <f t="shared" si="213"/>
        <v>-1.0453703703703712</v>
      </c>
      <c r="V1266" s="60">
        <f t="shared" si="214"/>
        <v>1574</v>
      </c>
      <c r="X1266" s="26">
        <v>1180</v>
      </c>
      <c r="Y1266" s="26" t="b">
        <f>IFERROR(VLOOKUP(A1266,'Calculs FA (auto)'!A:O,15,0),FALSE)</f>
        <v>0</v>
      </c>
      <c r="Z1266" s="26">
        <f>IFERROR(VLOOKUP(A1266,'Evaluations (formulaire)'!A:M,9,0),0)</f>
        <v>0</v>
      </c>
      <c r="AA1266" s="135" t="b">
        <v>0</v>
      </c>
      <c r="AB1266" s="135" t="b">
        <v>1</v>
      </c>
      <c r="AC1266" s="135" t="b">
        <f t="shared" si="215"/>
        <v>0</v>
      </c>
      <c r="AD1266" s="135" t="b">
        <f t="shared" si="216"/>
        <v>1</v>
      </c>
      <c r="AE1266" s="135" t="b">
        <f t="shared" si="217"/>
        <v>0</v>
      </c>
      <c r="AF1266" s="135" t="b">
        <f>AND(AC1266,$V1266&lt;=Synthèse!$B$44)</f>
        <v>0</v>
      </c>
      <c r="AG1266" s="135" t="b">
        <f>AND(AD1266,$V1266&lt;=Synthèse!$B$44)</f>
        <v>0</v>
      </c>
      <c r="AH1266" s="135" t="b">
        <f>AND(AE1266,$V1266&lt;=Synthèse!$B$44)</f>
        <v>0</v>
      </c>
      <c r="AI1266" s="137" t="b">
        <v>0</v>
      </c>
      <c r="AJ1266" s="137" t="b">
        <v>0</v>
      </c>
      <c r="AK1266" s="137" t="b">
        <f t="shared" si="218"/>
        <v>0</v>
      </c>
      <c r="AL1266" s="137" t="b">
        <f t="shared" si="219"/>
        <v>0</v>
      </c>
      <c r="AM1266" s="137" t="b">
        <f>AND(AK1266,$V1266&lt;=Synthèse!$B$44)</f>
        <v>0</v>
      </c>
      <c r="AN1266" s="137" t="b">
        <f>AND(AL1266,$V1266&lt;=Synthèse!$B$44)</f>
        <v>0</v>
      </c>
    </row>
    <row r="1267" spans="1:40">
      <c r="A1267" s="17">
        <v>654049</v>
      </c>
      <c r="B1267" t="str">
        <f ca="1">VLOOKUP(A1267,'Fichier FI (en entrée)'!B:AH,3,0)</f>
        <v>BSEHAHYPCR</v>
      </c>
      <c r="C1267">
        <f t="shared" si="209"/>
        <v>1286</v>
      </c>
      <c r="D1267">
        <f t="shared" si="210"/>
        <v>6.02</v>
      </c>
      <c r="E1267" s="14" t="str">
        <f>VLOOKUP(A1267,'Fichier FI (en entrée)'!B:AH,2,0)</f>
        <v>EV</v>
      </c>
      <c r="F1267" s="14" t="b">
        <f t="shared" si="211"/>
        <v>1</v>
      </c>
      <c r="G1267" s="14" t="b">
        <f>IFERROR(VLOOKUP(A1267,'Calculs FA (auto)'!A:F,6,0),FALSE)</f>
        <v>0</v>
      </c>
      <c r="H1267" s="14" t="b">
        <f t="shared" si="212"/>
        <v>0</v>
      </c>
      <c r="I1267" s="16">
        <f>IFERROR(VLOOKUP(A1267,'Moyennes FI (en entrée)'!B:N,7,0),"")</f>
        <v>9.02</v>
      </c>
      <c r="J1267" s="16">
        <f>IFERROR(VLOOKUP(VLOOKUP(A1267,'Fichier FI (en entrée)'!B:AH,33,0),Modificateurs!A$2:B$5,2,0),0)</f>
        <v>1</v>
      </c>
      <c r="K1267" s="16">
        <f>IFERROR(VLOOKUP(VLOOKUP(A1267,'Redoub FI (en entrée)'!B:N,7,0),Modificateurs!A$8:B$11,2,0),0)</f>
        <v>0</v>
      </c>
      <c r="L1267" s="16">
        <f>IFERROR(VLOOKUP(M1267,Modificateurs!D$1:E$94,2,0),0)</f>
        <v>-4</v>
      </c>
      <c r="M1267" t="str">
        <f>VLOOKUP(A1267,'Fichier FI (en entrée)'!B:AH,16,0)&amp;" "&amp;VLOOKUP(A1267,'Fichier FI (en entrée)'!B:AH,20,0)&amp;" "&amp;VLOOKUP(A1267,'Fichier FI (en entrée)'!B:AH,27,0)&amp;" "&amp;VLOOKUP(A1267,'Fichier FI (en entrée)'!B:AH,29,0)</f>
        <v xml:space="preserve">STI2D Energies et environnement  </v>
      </c>
      <c r="N1267" t="str">
        <f>VLOOKUP(A1267,'Fichier FI (en entrée)'!B:AH,8,0)</f>
        <v>En Terminale</v>
      </c>
      <c r="O1267" t="b">
        <f>AND(C1267&gt;Synthèse!B$8,C1267&lt;Synthèse!B$10,NOT(Y1267))</f>
        <v>0</v>
      </c>
      <c r="Q1267" s="60">
        <f>ROUNDUP(C1267/(Synthèse!$B$4+Synthèse!$B$1)*8,0)</f>
        <v>6</v>
      </c>
      <c r="R1267" s="60">
        <f>IFERROR(VLOOKUP(A1267,'Evaluations (formulaire)'!A:P,6,0)+VLOOKUP(A1267,'Evaluations (formulaire)'!A:P,7,0),0)</f>
        <v>0</v>
      </c>
      <c r="S1267" s="60">
        <f>IFERROR(VLOOKUP(A1267,'Evaluations (formulaire)'!A:P,8,0),0)</f>
        <v>0</v>
      </c>
      <c r="T1267" s="60">
        <f>IF(AND(ISBLANK(P1267),Q1267&lt;=2),Synthèse!$B$41,IF(AND(ISBLANK(P1267),Q1267&gt;=7),Synthèse!$C$41,R1267+S1267))</f>
        <v>0</v>
      </c>
      <c r="U1267" s="60">
        <f t="shared" si="213"/>
        <v>6.02</v>
      </c>
      <c r="V1267" s="60">
        <f t="shared" si="214"/>
        <v>1286</v>
      </c>
      <c r="X1267" s="26">
        <v>561</v>
      </c>
      <c r="Y1267" s="26" t="b">
        <f>IFERROR(VLOOKUP(A1267,'Calculs FA (auto)'!A:O,15,0),FALSE)</f>
        <v>0</v>
      </c>
      <c r="Z1267" s="26">
        <f>IFERROR(VLOOKUP(A1267,'Evaluations (formulaire)'!A:M,9,0),0)</f>
        <v>0</v>
      </c>
      <c r="AA1267" s="135" t="b">
        <v>0</v>
      </c>
      <c r="AB1267" s="135" t="b">
        <v>1</v>
      </c>
      <c r="AC1267" s="135" t="b">
        <f t="shared" si="215"/>
        <v>0</v>
      </c>
      <c r="AD1267" s="135" t="b">
        <f t="shared" si="216"/>
        <v>1</v>
      </c>
      <c r="AE1267" s="135" t="b">
        <f t="shared" si="217"/>
        <v>0</v>
      </c>
      <c r="AF1267" s="135" t="b">
        <f>AND(AC1267,$V1267&lt;=Synthèse!$B$44)</f>
        <v>0</v>
      </c>
      <c r="AG1267" s="135" t="b">
        <f>AND(AD1267,$V1267&lt;=Synthèse!$B$44)</f>
        <v>0</v>
      </c>
      <c r="AH1267" s="135" t="b">
        <f>AND(AE1267,$V1267&lt;=Synthèse!$B$44)</f>
        <v>0</v>
      </c>
      <c r="AI1267" s="137" t="b">
        <v>0</v>
      </c>
      <c r="AJ1267" s="137" t="b">
        <v>0</v>
      </c>
      <c r="AK1267" s="137" t="b">
        <f t="shared" si="218"/>
        <v>0</v>
      </c>
      <c r="AL1267" s="137" t="b">
        <f t="shared" si="219"/>
        <v>0</v>
      </c>
      <c r="AM1267" s="137" t="b">
        <f>AND(AK1267,$V1267&lt;=Synthèse!$B$44)</f>
        <v>0</v>
      </c>
      <c r="AN1267" s="137" t="b">
        <f>AND(AL1267,$V1267&lt;=Synthèse!$B$44)</f>
        <v>0</v>
      </c>
    </row>
    <row r="1268" spans="1:40">
      <c r="A1268" s="17">
        <v>654051</v>
      </c>
      <c r="B1268" t="str">
        <f ca="1">VLOOKUP(A1268,'Fichier FI (en entrée)'!B:AH,3,0)</f>
        <v>BPBQBHZVEA</v>
      </c>
      <c r="C1268">
        <f t="shared" si="209"/>
        <v>1102</v>
      </c>
      <c r="D1268">
        <f t="shared" si="210"/>
        <v>9.2899999999999991</v>
      </c>
      <c r="E1268" s="14" t="str">
        <f>VLOOKUP(A1268,'Fichier FI (en entrée)'!B:AH,2,0)</f>
        <v>EV</v>
      </c>
      <c r="F1268" s="14" t="b">
        <f t="shared" si="211"/>
        <v>1</v>
      </c>
      <c r="G1268" s="14" t="b">
        <f>IFERROR(VLOOKUP(A1268,'Calculs FA (auto)'!A:F,6,0),FALSE)</f>
        <v>0</v>
      </c>
      <c r="H1268" s="14" t="b">
        <f t="shared" si="212"/>
        <v>0</v>
      </c>
      <c r="I1268" s="16">
        <f>IFERROR(VLOOKUP(A1268,'Moyennes FI (en entrée)'!B:N,7,0),"")</f>
        <v>10.29</v>
      </c>
      <c r="J1268" s="16">
        <f>IFERROR(VLOOKUP(VLOOKUP(A1268,'Fichier FI (en entrée)'!B:AH,33,0),Modificateurs!A$2:B$5,2,0),0)</f>
        <v>3</v>
      </c>
      <c r="K1268" s="16">
        <f>IFERROR(VLOOKUP(VLOOKUP(A1268,'Redoub FI (en entrée)'!B:N,7,0),Modificateurs!A$8:B$11,2,0),0)</f>
        <v>0</v>
      </c>
      <c r="L1268" s="16">
        <f>IFERROR(VLOOKUP(M1268,Modificateurs!D$1:E$94,2,0),0)</f>
        <v>-4</v>
      </c>
      <c r="M1268" t="str">
        <f>VLOOKUP(A1268,'Fichier FI (en entrée)'!B:AH,16,0)&amp;" "&amp;VLOOKUP(A1268,'Fichier FI (en entrée)'!B:AH,20,0)&amp;" "&amp;VLOOKUP(A1268,'Fichier FI (en entrée)'!B:AH,27,0)&amp;" "&amp;VLOOKUP(A1268,'Fichier FI (en entrée)'!B:AH,29,0)</f>
        <v xml:space="preserve">STI2D Energies et environnement  </v>
      </c>
      <c r="N1268" t="str">
        <f>VLOOKUP(A1268,'Fichier FI (en entrée)'!B:AH,8,0)</f>
        <v>En Terminale</v>
      </c>
      <c r="O1268" t="b">
        <f>AND(C1268&gt;Synthèse!B$8,C1268&lt;Synthèse!B$10,NOT(Y1268))</f>
        <v>1</v>
      </c>
      <c r="P1268" t="s">
        <v>2257</v>
      </c>
      <c r="Q1268" s="60">
        <f>ROUNDUP(C1268/(Synthèse!$B$4+Synthèse!$B$1)*8,0)</f>
        <v>6</v>
      </c>
      <c r="R1268" s="60">
        <f>IFERROR(VLOOKUP(A1268,'Evaluations (formulaire)'!A:P,6,0)+VLOOKUP(A1268,'Evaluations (formulaire)'!A:P,7,0),0)</f>
        <v>0</v>
      </c>
      <c r="S1268" s="60">
        <f>IFERROR(VLOOKUP(A1268,'Evaluations (formulaire)'!A:P,8,0),0)</f>
        <v>0</v>
      </c>
      <c r="T1268" s="60">
        <f>IF(AND(ISBLANK(P1268),Q1268&lt;=2),Synthèse!$B$41,IF(AND(ISBLANK(P1268),Q1268&gt;=7),Synthèse!$C$41,R1268+S1268))</f>
        <v>0</v>
      </c>
      <c r="U1268" s="60">
        <f t="shared" si="213"/>
        <v>9.2899999999999991</v>
      </c>
      <c r="V1268" s="60">
        <f t="shared" si="214"/>
        <v>1100</v>
      </c>
      <c r="X1268" s="26">
        <v>1035</v>
      </c>
      <c r="Y1268" s="26" t="b">
        <f>IFERROR(VLOOKUP(A1268,'Calculs FA (auto)'!A:O,15,0),FALSE)</f>
        <v>0</v>
      </c>
      <c r="Z1268" s="26">
        <f>IFERROR(VLOOKUP(A1268,'Evaluations (formulaire)'!A:M,9,0),0)</f>
        <v>0</v>
      </c>
      <c r="AA1268" s="135" t="b">
        <v>0</v>
      </c>
      <c r="AB1268" s="135" t="b">
        <v>1</v>
      </c>
      <c r="AC1268" s="135" t="b">
        <f t="shared" si="215"/>
        <v>0</v>
      </c>
      <c r="AD1268" s="135" t="b">
        <f t="shared" si="216"/>
        <v>1</v>
      </c>
      <c r="AE1268" s="135" t="b">
        <f t="shared" si="217"/>
        <v>0</v>
      </c>
      <c r="AF1268" s="135" t="b">
        <f>AND(AC1268,$V1268&lt;=Synthèse!$B$44)</f>
        <v>0</v>
      </c>
      <c r="AG1268" s="135" t="b">
        <f>AND(AD1268,$V1268&lt;=Synthèse!$B$44)</f>
        <v>0</v>
      </c>
      <c r="AH1268" s="135" t="b">
        <f>AND(AE1268,$V1268&lt;=Synthèse!$B$44)</f>
        <v>0</v>
      </c>
      <c r="AI1268" s="137" t="b">
        <v>1</v>
      </c>
      <c r="AJ1268" s="137" t="b">
        <v>0</v>
      </c>
      <c r="AK1268" s="137" t="b">
        <f t="shared" si="218"/>
        <v>1</v>
      </c>
      <c r="AL1268" s="137" t="b">
        <f t="shared" si="219"/>
        <v>0</v>
      </c>
      <c r="AM1268" s="137" t="b">
        <f>AND(AK1268,$V1268&lt;=Synthèse!$B$44)</f>
        <v>0</v>
      </c>
      <c r="AN1268" s="137" t="b">
        <f>AND(AL1268,$V1268&lt;=Synthèse!$B$44)</f>
        <v>0</v>
      </c>
    </row>
    <row r="1269" spans="1:40">
      <c r="A1269" s="17">
        <v>654063</v>
      </c>
      <c r="B1269" t="str">
        <f ca="1">VLOOKUP(A1269,'Fichier FI (en entrée)'!B:AH,3,0)</f>
        <v>KBQCYHNSNV</v>
      </c>
      <c r="C1269">
        <f t="shared" si="209"/>
        <v>1489</v>
      </c>
      <c r="D1269">
        <f t="shared" si="210"/>
        <v>1.3399999999999999</v>
      </c>
      <c r="E1269" s="14" t="str">
        <f>VLOOKUP(A1269,'Fichier FI (en entrée)'!B:AH,2,0)</f>
        <v>EV</v>
      </c>
      <c r="F1269" s="14" t="b">
        <f t="shared" si="211"/>
        <v>1</v>
      </c>
      <c r="G1269" s="14" t="b">
        <f>IFERROR(VLOOKUP(A1269,'Calculs FA (auto)'!A:F,6,0),FALSE)</f>
        <v>0</v>
      </c>
      <c r="H1269" s="14" t="b">
        <f t="shared" si="212"/>
        <v>0</v>
      </c>
      <c r="I1269" s="16">
        <f>IFERROR(VLOOKUP(A1269,'Moyennes FI (en entrée)'!B:N,7,0),"")</f>
        <v>7.34</v>
      </c>
      <c r="J1269" s="16">
        <f>IFERROR(VLOOKUP(VLOOKUP(A1269,'Fichier FI (en entrée)'!B:AH,33,0),Modificateurs!A$2:B$5,2,0),0)</f>
        <v>0</v>
      </c>
      <c r="K1269" s="16">
        <f>IFERROR(VLOOKUP(VLOOKUP(A1269,'Redoub FI (en entrée)'!B:N,7,0),Modificateurs!A$8:B$11,2,0),0)</f>
        <v>0</v>
      </c>
      <c r="L1269" s="16">
        <f>IFERROR(VLOOKUP(M1269,Modificateurs!D$1:E$94,2,0),0)</f>
        <v>-6</v>
      </c>
      <c r="M1269" t="str">
        <f>VLOOKUP(A1269,'Fichier FI (en entrée)'!B:AH,16,0)&amp;" "&amp;VLOOKUP(A1269,'Fichier FI (en entrée)'!B:AH,20,0)&amp;" "&amp;VLOOKUP(A1269,'Fichier FI (en entrée)'!B:AH,27,0)&amp;" "&amp;VLOOKUP(A1269,'Fichier FI (en entrée)'!B:AH,29,0)</f>
        <v xml:space="preserve">STI2D Innovation Technologique et Eco conception  </v>
      </c>
      <c r="N1269" t="str">
        <f>VLOOKUP(A1269,'Fichier FI (en entrée)'!B:AH,8,0)</f>
        <v>En Terminale</v>
      </c>
      <c r="O1269" t="b">
        <f>AND(C1269&gt;Synthèse!B$8,C1269&lt;Synthèse!B$10,NOT(Y1269))</f>
        <v>0</v>
      </c>
      <c r="P1269" t="s">
        <v>2262</v>
      </c>
      <c r="Q1269" s="60">
        <f>ROUNDUP(C1269/(Synthèse!$B$4+Synthèse!$B$1)*8,0)</f>
        <v>7</v>
      </c>
      <c r="R1269" s="60">
        <f>IFERROR(VLOOKUP(A1269,'Evaluations (formulaire)'!A:P,6,0)+VLOOKUP(A1269,'Evaluations (formulaire)'!A:P,7,0),0)</f>
        <v>0</v>
      </c>
      <c r="S1269" s="60">
        <f>IFERROR(VLOOKUP(A1269,'Evaluations (formulaire)'!A:P,8,0),0)</f>
        <v>0</v>
      </c>
      <c r="T1269" s="60">
        <f>IF(AND(ISBLANK(P1269),Q1269&lt;=2),Synthèse!$B$41,IF(AND(ISBLANK(P1269),Q1269&gt;=7),Synthèse!$C$41,R1269+S1269))</f>
        <v>0</v>
      </c>
      <c r="U1269" s="60">
        <f t="shared" si="213"/>
        <v>1.3399999999999999</v>
      </c>
      <c r="V1269" s="60">
        <f t="shared" si="214"/>
        <v>1489</v>
      </c>
      <c r="X1269" s="26">
        <v>499</v>
      </c>
      <c r="Y1269" s="26" t="b">
        <f>IFERROR(VLOOKUP(A1269,'Calculs FA (auto)'!A:O,15,0),FALSE)</f>
        <v>0</v>
      </c>
      <c r="Z1269" s="26">
        <f>IFERROR(VLOOKUP(A1269,'Evaluations (formulaire)'!A:M,9,0),0)</f>
        <v>0</v>
      </c>
      <c r="AA1269" s="135" t="b">
        <v>1</v>
      </c>
      <c r="AB1269" s="135" t="b">
        <v>0</v>
      </c>
      <c r="AC1269" s="135" t="b">
        <f t="shared" si="215"/>
        <v>1</v>
      </c>
      <c r="AD1269" s="135" t="b">
        <f t="shared" si="216"/>
        <v>0</v>
      </c>
      <c r="AE1269" s="135" t="b">
        <f t="shared" si="217"/>
        <v>0</v>
      </c>
      <c r="AF1269" s="135" t="b">
        <f>AND(AC1269,$V1269&lt;=Synthèse!$B$44)</f>
        <v>0</v>
      </c>
      <c r="AG1269" s="135" t="b">
        <f>AND(AD1269,$V1269&lt;=Synthèse!$B$44)</f>
        <v>0</v>
      </c>
      <c r="AH1269" s="135" t="b">
        <f>AND(AE1269,$V1269&lt;=Synthèse!$B$44)</f>
        <v>0</v>
      </c>
      <c r="AI1269" s="137" t="b">
        <v>0</v>
      </c>
      <c r="AJ1269" s="137" t="b">
        <v>1</v>
      </c>
      <c r="AK1269" s="137" t="b">
        <f t="shared" si="218"/>
        <v>0</v>
      </c>
      <c r="AL1269" s="137" t="b">
        <f t="shared" si="219"/>
        <v>1</v>
      </c>
      <c r="AM1269" s="137" t="b">
        <f>AND(AK1269,$V1269&lt;=Synthèse!$B$44)</f>
        <v>0</v>
      </c>
      <c r="AN1269" s="137" t="b">
        <f>AND(AL1269,$V1269&lt;=Synthèse!$B$44)</f>
        <v>0</v>
      </c>
    </row>
    <row r="1270" spans="1:40">
      <c r="A1270" s="17">
        <v>654068</v>
      </c>
      <c r="B1270" t="str">
        <f ca="1">VLOOKUP(A1270,'Fichier FI (en entrée)'!B:AH,3,0)</f>
        <v>NKTAVYDZOC</v>
      </c>
      <c r="C1270">
        <f t="shared" si="209"/>
        <v>1639</v>
      </c>
      <c r="D1270">
        <f t="shared" si="210"/>
        <v>-3.33</v>
      </c>
      <c r="E1270" s="14" t="str">
        <f>VLOOKUP(A1270,'Fichier FI (en entrée)'!B:AH,2,0)</f>
        <v>EV</v>
      </c>
      <c r="F1270" s="14" t="b">
        <f t="shared" si="211"/>
        <v>1</v>
      </c>
      <c r="G1270" s="14" t="b">
        <f>IFERROR(VLOOKUP(A1270,'Calculs FA (auto)'!A:F,6,0),FALSE)</f>
        <v>0</v>
      </c>
      <c r="H1270" s="14" t="b">
        <f t="shared" si="212"/>
        <v>0</v>
      </c>
      <c r="I1270" s="16">
        <f>IFERROR(VLOOKUP(A1270,'Moyennes FI (en entrée)'!B:N,7,0),"")</f>
        <v>8.67</v>
      </c>
      <c r="J1270" s="16">
        <f>IFERROR(VLOOKUP(VLOOKUP(A1270,'Fichier FI (en entrée)'!B:AH,33,0),Modificateurs!A$2:B$5,2,0),0)</f>
        <v>0</v>
      </c>
      <c r="K1270" s="16">
        <f>IFERROR(VLOOKUP(VLOOKUP(A1270,'Redoub FI (en entrée)'!B:N,7,0),Modificateurs!A$8:B$11,2,0),0)</f>
        <v>0</v>
      </c>
      <c r="L1270" s="16">
        <f>IFERROR(VLOOKUP(M1270,Modificateurs!D$1:E$94,2,0),0)</f>
        <v>-12</v>
      </c>
      <c r="M1270" t="str">
        <f>VLOOKUP(A1270,'Fichier FI (en entrée)'!B:AH,16,0)&amp;" "&amp;VLOOKUP(A1270,'Fichier FI (en entrée)'!B:AH,20,0)&amp;" "&amp;VLOOKUP(A1270,'Fichier FI (en entrée)'!B:AH,27,0)&amp;" "&amp;VLOOKUP(A1270,'Fichier FI (en entrée)'!B:AH,29,0)</f>
        <v xml:space="preserve">P Electrotechnique, énergie, équipements communicants  </v>
      </c>
      <c r="N1270" t="str">
        <f>VLOOKUP(A1270,'Fichier FI (en entrée)'!B:AH,8,0)</f>
        <v>En Terminale</v>
      </c>
      <c r="O1270" t="b">
        <f>AND(C1270&gt;Synthèse!B$8,C1270&lt;Synthèse!B$10,NOT(Y1270))</f>
        <v>0</v>
      </c>
      <c r="Q1270" s="60">
        <f>ROUNDUP(C1270/(Synthèse!$B$4+Synthèse!$B$1)*8,0)</f>
        <v>8</v>
      </c>
      <c r="R1270" s="60">
        <f>IFERROR(VLOOKUP(A1270,'Evaluations (formulaire)'!A:P,6,0)+VLOOKUP(A1270,'Evaluations (formulaire)'!A:P,7,0),0)</f>
        <v>0</v>
      </c>
      <c r="S1270" s="60">
        <f>IFERROR(VLOOKUP(A1270,'Evaluations (formulaire)'!A:P,8,0),0)</f>
        <v>0</v>
      </c>
      <c r="T1270" s="60">
        <f>IF(AND(ISBLANK(P1270),Q1270&lt;=2),Synthèse!$B$41,IF(AND(ISBLANK(P1270),Q1270&gt;=7),Synthèse!$C$41,R1270+S1270))</f>
        <v>4.6296296296296294E-3</v>
      </c>
      <c r="U1270" s="60">
        <f t="shared" si="213"/>
        <v>-3.3253703703703703</v>
      </c>
      <c r="V1270" s="60">
        <f t="shared" si="214"/>
        <v>1639</v>
      </c>
      <c r="X1270" s="26">
        <v>1236</v>
      </c>
      <c r="Y1270" s="26" t="b">
        <f>IFERROR(VLOOKUP(A1270,'Calculs FA (auto)'!A:O,15,0),FALSE)</f>
        <v>0</v>
      </c>
      <c r="Z1270" s="26">
        <f>IFERROR(VLOOKUP(A1270,'Evaluations (formulaire)'!A:M,9,0),0)</f>
        <v>0</v>
      </c>
      <c r="AA1270" s="135" t="b">
        <v>0</v>
      </c>
      <c r="AB1270" s="135" t="b">
        <v>1</v>
      </c>
      <c r="AC1270" s="135" t="b">
        <f t="shared" si="215"/>
        <v>0</v>
      </c>
      <c r="AD1270" s="135" t="b">
        <f t="shared" si="216"/>
        <v>1</v>
      </c>
      <c r="AE1270" s="135" t="b">
        <f t="shared" si="217"/>
        <v>0</v>
      </c>
      <c r="AF1270" s="135" t="b">
        <f>AND(AC1270,$V1270&lt;=Synthèse!$B$44)</f>
        <v>0</v>
      </c>
      <c r="AG1270" s="135" t="b">
        <f>AND(AD1270,$V1270&lt;=Synthèse!$B$44)</f>
        <v>0</v>
      </c>
      <c r="AH1270" s="135" t="b">
        <f>AND(AE1270,$V1270&lt;=Synthèse!$B$44)</f>
        <v>0</v>
      </c>
      <c r="AI1270" s="137" t="b">
        <v>0</v>
      </c>
      <c r="AJ1270" s="137" t="b">
        <v>0</v>
      </c>
      <c r="AK1270" s="137" t="b">
        <f t="shared" si="218"/>
        <v>0</v>
      </c>
      <c r="AL1270" s="137" t="b">
        <f t="shared" si="219"/>
        <v>0</v>
      </c>
      <c r="AM1270" s="137" t="b">
        <f>AND(AK1270,$V1270&lt;=Synthèse!$B$44)</f>
        <v>0</v>
      </c>
      <c r="AN1270" s="137" t="b">
        <f>AND(AL1270,$V1270&lt;=Synthèse!$B$44)</f>
        <v>0</v>
      </c>
    </row>
    <row r="1271" spans="1:40">
      <c r="A1271" s="17">
        <v>654071</v>
      </c>
      <c r="B1271" t="str">
        <f ca="1">VLOOKUP(A1271,'Fichier FI (en entrée)'!B:AH,3,0)</f>
        <v>ZTBIYQHSUP</v>
      </c>
      <c r="C1271">
        <f t="shared" si="209"/>
        <v>1408</v>
      </c>
      <c r="D1271">
        <f t="shared" si="210"/>
        <v>3.4600000000000009</v>
      </c>
      <c r="E1271" s="14" t="str">
        <f>VLOOKUP(A1271,'Fichier FI (en entrée)'!B:AH,2,0)</f>
        <v>EV</v>
      </c>
      <c r="F1271" s="14" t="b">
        <f t="shared" si="211"/>
        <v>1</v>
      </c>
      <c r="G1271" s="14" t="b">
        <f>IFERROR(VLOOKUP(A1271,'Calculs FA (auto)'!A:F,6,0),FALSE)</f>
        <v>0</v>
      </c>
      <c r="H1271" s="14" t="b">
        <f t="shared" si="212"/>
        <v>0</v>
      </c>
      <c r="I1271" s="16">
        <f>IFERROR(VLOOKUP(A1271,'Moyennes FI (en entrée)'!B:N,7,0),"")</f>
        <v>8.4600000000000009</v>
      </c>
      <c r="J1271" s="16">
        <f>IFERROR(VLOOKUP(VLOOKUP(A1271,'Fichier FI (en entrée)'!B:AH,33,0),Modificateurs!A$2:B$5,2,0),0)</f>
        <v>1</v>
      </c>
      <c r="K1271" s="16">
        <f>IFERROR(VLOOKUP(VLOOKUP(A1271,'Redoub FI (en entrée)'!B:N,7,0),Modificateurs!A$8:B$11,2,0),0)</f>
        <v>0</v>
      </c>
      <c r="L1271" s="16">
        <f>IFERROR(VLOOKUP(M1271,Modificateurs!D$1:E$94,2,0),0)</f>
        <v>-6</v>
      </c>
      <c r="M1271" t="str">
        <f>VLOOKUP(A1271,'Fichier FI (en entrée)'!B:AH,16,0)&amp;" "&amp;VLOOKUP(A1271,'Fichier FI (en entrée)'!B:AH,20,0)&amp;" "&amp;VLOOKUP(A1271,'Fichier FI (en entrée)'!B:AH,27,0)&amp;" "&amp;VLOOKUP(A1271,'Fichier FI (en entrée)'!B:AH,29,0)</f>
        <v xml:space="preserve">STI2D Innovation Technologique et Eco conception  </v>
      </c>
      <c r="N1271" t="str">
        <f>VLOOKUP(A1271,'Fichier FI (en entrée)'!B:AH,8,0)</f>
        <v>En Terminale</v>
      </c>
      <c r="O1271" t="b">
        <f>AND(C1271&gt;Synthèse!B$8,C1271&lt;Synthèse!B$10,NOT(Y1271))</f>
        <v>0</v>
      </c>
      <c r="P1271" s="17" t="s">
        <v>2260</v>
      </c>
      <c r="Q1271" s="60">
        <f>ROUNDUP(C1271/(Synthèse!$B$4+Synthèse!$B$1)*8,0)</f>
        <v>7</v>
      </c>
      <c r="R1271" s="60">
        <f>IFERROR(VLOOKUP(A1271,'Evaluations (formulaire)'!A:P,6,0)+VLOOKUP(A1271,'Evaluations (formulaire)'!A:P,7,0),0)</f>
        <v>0</v>
      </c>
      <c r="S1271" s="60">
        <f>IFERROR(VLOOKUP(A1271,'Evaluations (formulaire)'!A:P,8,0),0)</f>
        <v>0</v>
      </c>
      <c r="T1271" s="60">
        <f>IF(AND(ISBLANK(P1271),Q1271&lt;=2),Synthèse!$B$41,IF(AND(ISBLANK(P1271),Q1271&gt;=7),Synthèse!$C$41,R1271+S1271))</f>
        <v>0</v>
      </c>
      <c r="U1271" s="60">
        <f t="shared" si="213"/>
        <v>3.4600000000000009</v>
      </c>
      <c r="V1271" s="60">
        <f t="shared" si="214"/>
        <v>1408</v>
      </c>
      <c r="X1271" s="26">
        <v>916</v>
      </c>
      <c r="Y1271" s="26" t="b">
        <f>IFERROR(VLOOKUP(A1271,'Calculs FA (auto)'!A:O,15,0),FALSE)</f>
        <v>0</v>
      </c>
      <c r="Z1271" s="26">
        <f>IFERROR(VLOOKUP(A1271,'Evaluations (formulaire)'!A:M,9,0),0)</f>
        <v>0</v>
      </c>
      <c r="AA1271" s="135" t="b">
        <v>1</v>
      </c>
      <c r="AB1271" s="135" t="b">
        <v>0</v>
      </c>
      <c r="AC1271" s="135" t="b">
        <f t="shared" si="215"/>
        <v>1</v>
      </c>
      <c r="AD1271" s="135" t="b">
        <f t="shared" si="216"/>
        <v>0</v>
      </c>
      <c r="AE1271" s="135" t="b">
        <f t="shared" si="217"/>
        <v>0</v>
      </c>
      <c r="AF1271" s="135" t="b">
        <f>AND(AC1271,$V1271&lt;=Synthèse!$B$44)</f>
        <v>0</v>
      </c>
      <c r="AG1271" s="135" t="b">
        <f>AND(AD1271,$V1271&lt;=Synthèse!$B$44)</f>
        <v>0</v>
      </c>
      <c r="AH1271" s="135" t="b">
        <f>AND(AE1271,$V1271&lt;=Synthèse!$B$44)</f>
        <v>0</v>
      </c>
      <c r="AI1271" s="137" t="b">
        <v>0</v>
      </c>
      <c r="AJ1271" s="137" t="b">
        <v>0</v>
      </c>
      <c r="AK1271" s="137" t="b">
        <f t="shared" si="218"/>
        <v>0</v>
      </c>
      <c r="AL1271" s="137" t="b">
        <f t="shared" si="219"/>
        <v>0</v>
      </c>
      <c r="AM1271" s="137" t="b">
        <f>AND(AK1271,$V1271&lt;=Synthèse!$B$44)</f>
        <v>0</v>
      </c>
      <c r="AN1271" s="137" t="b">
        <f>AND(AL1271,$V1271&lt;=Synthèse!$B$44)</f>
        <v>0</v>
      </c>
    </row>
    <row r="1272" spans="1:40">
      <c r="A1272" s="17">
        <v>654082</v>
      </c>
      <c r="B1272" t="str">
        <f ca="1">VLOOKUP(A1272,'Fichier FI (en entrée)'!B:AH,3,0)</f>
        <v>SMEGYJMFKS</v>
      </c>
      <c r="C1272">
        <f t="shared" si="209"/>
        <v>1289</v>
      </c>
      <c r="D1272">
        <f t="shared" si="210"/>
        <v>5.9600000000000009</v>
      </c>
      <c r="E1272" s="14" t="str">
        <f>VLOOKUP(A1272,'Fichier FI (en entrée)'!B:AH,2,0)</f>
        <v>EV</v>
      </c>
      <c r="F1272" s="14" t="b">
        <f t="shared" si="211"/>
        <v>1</v>
      </c>
      <c r="G1272" s="14" t="b">
        <f>IFERROR(VLOOKUP(A1272,'Calculs FA (auto)'!A:F,6,0),FALSE)</f>
        <v>0</v>
      </c>
      <c r="H1272" s="14" t="b">
        <f t="shared" si="212"/>
        <v>0</v>
      </c>
      <c r="I1272" s="16">
        <f>IFERROR(VLOOKUP(A1272,'Moyennes FI (en entrée)'!B:N,7,0),"")</f>
        <v>8.9600000000000009</v>
      </c>
      <c r="J1272" s="16">
        <f>IFERROR(VLOOKUP(VLOOKUP(A1272,'Fichier FI (en entrée)'!B:AH,33,0),Modificateurs!A$2:B$5,2,0),0)</f>
        <v>1</v>
      </c>
      <c r="K1272" s="16">
        <f>IFERROR(VLOOKUP(VLOOKUP(A1272,'Redoub FI (en entrée)'!B:N,7,0),Modificateurs!A$8:B$11,2,0),0)</f>
        <v>0</v>
      </c>
      <c r="L1272" s="16">
        <f>IFERROR(VLOOKUP(M1272,Modificateurs!D$1:E$94,2,0),0)</f>
        <v>-4</v>
      </c>
      <c r="M1272" t="str">
        <f>VLOOKUP(A1272,'Fichier FI (en entrée)'!B:AH,16,0)&amp;" "&amp;VLOOKUP(A1272,'Fichier FI (en entrée)'!B:AH,20,0)&amp;" "&amp;VLOOKUP(A1272,'Fichier FI (en entrée)'!B:AH,27,0)&amp;" "&amp;VLOOKUP(A1272,'Fichier FI (en entrée)'!B:AH,29,0)</f>
        <v xml:space="preserve">STI2D Energies et environnement  </v>
      </c>
      <c r="N1272" t="str">
        <f>VLOOKUP(A1272,'Fichier FI (en entrée)'!B:AH,8,0)</f>
        <v>En Terminale</v>
      </c>
      <c r="O1272" t="b">
        <f>AND(C1272&gt;Synthèse!B$8,C1272&lt;Synthèse!B$10,NOT(Y1272))</f>
        <v>0</v>
      </c>
      <c r="Q1272" s="60">
        <f>ROUNDUP(C1272/(Synthèse!$B$4+Synthèse!$B$1)*8,0)</f>
        <v>6</v>
      </c>
      <c r="R1272" s="60">
        <f>IFERROR(VLOOKUP(A1272,'Evaluations (formulaire)'!A:P,6,0)+VLOOKUP(A1272,'Evaluations (formulaire)'!A:P,7,0),0)</f>
        <v>0</v>
      </c>
      <c r="S1272" s="60">
        <f>IFERROR(VLOOKUP(A1272,'Evaluations (formulaire)'!A:P,8,0),0)</f>
        <v>0</v>
      </c>
      <c r="T1272" s="60">
        <f>IF(AND(ISBLANK(P1272),Q1272&lt;=2),Synthèse!$B$41,IF(AND(ISBLANK(P1272),Q1272&gt;=7),Synthèse!$C$41,R1272+S1272))</f>
        <v>0</v>
      </c>
      <c r="U1272" s="60">
        <f t="shared" si="213"/>
        <v>5.9600000000000009</v>
      </c>
      <c r="V1272" s="60">
        <f t="shared" si="214"/>
        <v>1289</v>
      </c>
      <c r="X1272" s="26">
        <v>1052</v>
      </c>
      <c r="Y1272" s="26" t="b">
        <f>IFERROR(VLOOKUP(A1272,'Calculs FA (auto)'!A:O,15,0),FALSE)</f>
        <v>0</v>
      </c>
      <c r="Z1272" s="26">
        <f>IFERROR(VLOOKUP(A1272,'Evaluations (formulaire)'!A:M,9,0),0)</f>
        <v>0</v>
      </c>
      <c r="AA1272" s="135" t="b">
        <v>0</v>
      </c>
      <c r="AB1272" s="135" t="b">
        <v>1</v>
      </c>
      <c r="AC1272" s="135" t="b">
        <f t="shared" si="215"/>
        <v>0</v>
      </c>
      <c r="AD1272" s="135" t="b">
        <f t="shared" si="216"/>
        <v>1</v>
      </c>
      <c r="AE1272" s="135" t="b">
        <f t="shared" si="217"/>
        <v>0</v>
      </c>
      <c r="AF1272" s="135" t="b">
        <f>AND(AC1272,$V1272&lt;=Synthèse!$B$44)</f>
        <v>0</v>
      </c>
      <c r="AG1272" s="135" t="b">
        <f>AND(AD1272,$V1272&lt;=Synthèse!$B$44)</f>
        <v>0</v>
      </c>
      <c r="AH1272" s="135" t="b">
        <f>AND(AE1272,$V1272&lt;=Synthèse!$B$44)</f>
        <v>0</v>
      </c>
      <c r="AI1272" s="137" t="b">
        <v>1</v>
      </c>
      <c r="AJ1272" s="137" t="b">
        <v>0</v>
      </c>
      <c r="AK1272" s="137" t="b">
        <f t="shared" si="218"/>
        <v>1</v>
      </c>
      <c r="AL1272" s="137" t="b">
        <f t="shared" si="219"/>
        <v>0</v>
      </c>
      <c r="AM1272" s="137" t="b">
        <f>AND(AK1272,$V1272&lt;=Synthèse!$B$44)</f>
        <v>0</v>
      </c>
      <c r="AN1272" s="137" t="b">
        <f>AND(AL1272,$V1272&lt;=Synthèse!$B$44)</f>
        <v>0</v>
      </c>
    </row>
    <row r="1273" spans="1:40">
      <c r="A1273" s="17">
        <v>654083</v>
      </c>
      <c r="B1273" t="str">
        <f ca="1">VLOOKUP(A1273,'Fichier FI (en entrée)'!B:AH,3,0)</f>
        <v>MZPXCERPXS</v>
      </c>
      <c r="C1273">
        <f t="shared" si="209"/>
        <v>2097</v>
      </c>
      <c r="D1273">
        <f t="shared" si="210"/>
        <v>-100</v>
      </c>
      <c r="E1273" s="14" t="str">
        <f>VLOOKUP(A1273,'Fichier FI (en entrée)'!B:AH,2,0)</f>
        <v>ENV</v>
      </c>
      <c r="F1273" s="14" t="b">
        <f t="shared" si="211"/>
        <v>0</v>
      </c>
      <c r="G1273" s="14" t="b">
        <f>IFERROR(VLOOKUP(A1273,'Calculs FA (auto)'!A:F,6,0),FALSE)</f>
        <v>0</v>
      </c>
      <c r="H1273" s="14" t="b">
        <f t="shared" si="212"/>
        <v>0</v>
      </c>
      <c r="I1273" s="16" t="str">
        <f>IFERROR(VLOOKUP(A1273,'Moyennes FI (en entrée)'!B:N,7,0),"")</f>
        <v/>
      </c>
      <c r="J1273" s="16">
        <f>IFERROR(VLOOKUP(VLOOKUP(A1273,'Fichier FI (en entrée)'!B:AH,33,0),Modificateurs!A$2:B$5,2,0),0)</f>
        <v>1</v>
      </c>
      <c r="K1273" s="16">
        <f>IFERROR(VLOOKUP(VLOOKUP(A1273,'Redoub FI (en entrée)'!B:N,7,0),Modificateurs!A$8:B$11,2,0),0)</f>
        <v>0</v>
      </c>
      <c r="L1273" s="16">
        <f>IFERROR(VLOOKUP(M1273,Modificateurs!D$1:E$94,2,0),0)</f>
        <v>-12</v>
      </c>
      <c r="M1273" t="str">
        <f>VLOOKUP(A1273,'Fichier FI (en entrée)'!B:AH,16,0)&amp;" "&amp;VLOOKUP(A1273,'Fichier FI (en entrée)'!B:AH,20,0)&amp;" "&amp;VLOOKUP(A1273,'Fichier FI (en entrée)'!B:AH,27,0)&amp;" "&amp;VLOOKUP(A1273,'Fichier FI (en entrée)'!B:AH,29,0)</f>
        <v xml:space="preserve">P Electrotechnique, énergie, équipements communicants  </v>
      </c>
      <c r="N1273" t="str">
        <f>VLOOKUP(A1273,'Fichier FI (en entrée)'!B:AH,8,0)</f>
        <v>En Terminale</v>
      </c>
      <c r="O1273" t="b">
        <f>AND(C1273&gt;Synthèse!B$8,C1273&lt;Synthèse!B$10,NOT(Y1273))</f>
        <v>0</v>
      </c>
      <c r="Q1273" s="60">
        <f>ROUNDUP(C1273/(Synthèse!$B$4+Synthèse!$B$1)*8,0)</f>
        <v>10</v>
      </c>
      <c r="R1273" s="60">
        <f>IFERROR(VLOOKUP(A1273,'Evaluations (formulaire)'!A:P,6,0)+VLOOKUP(A1273,'Evaluations (formulaire)'!A:P,7,0),0)</f>
        <v>0</v>
      </c>
      <c r="S1273" s="60">
        <f>IFERROR(VLOOKUP(A1273,'Evaluations (formulaire)'!A:P,8,0),0)</f>
        <v>0</v>
      </c>
      <c r="T1273" s="60">
        <f>IF(AND(ISBLANK(P1273),Q1273&lt;=2),Synthèse!$B$41,IF(AND(ISBLANK(P1273),Q1273&gt;=7),Synthèse!$C$41,R1273+S1273))</f>
        <v>4.6296296296296294E-3</v>
      </c>
      <c r="U1273" s="60">
        <f t="shared" si="213"/>
        <v>-99.995370370370367</v>
      </c>
      <c r="V1273" s="60">
        <f t="shared" si="214"/>
        <v>1983</v>
      </c>
      <c r="X1273" s="26">
        <v>1078</v>
      </c>
      <c r="Y1273" s="26" t="b">
        <f>IFERROR(VLOOKUP(A1273,'Calculs FA (auto)'!A:O,15,0),FALSE)</f>
        <v>0</v>
      </c>
      <c r="Z1273" s="26">
        <f>IFERROR(VLOOKUP(A1273,'Evaluations (formulaire)'!A:M,9,0),0)</f>
        <v>0</v>
      </c>
      <c r="AA1273" s="135" t="b">
        <v>1</v>
      </c>
      <c r="AB1273" s="135" t="b">
        <v>0</v>
      </c>
      <c r="AC1273" s="135" t="b">
        <f t="shared" si="215"/>
        <v>0</v>
      </c>
      <c r="AD1273" s="135" t="b">
        <f t="shared" si="216"/>
        <v>0</v>
      </c>
      <c r="AE1273" s="135" t="b">
        <f t="shared" si="217"/>
        <v>0</v>
      </c>
      <c r="AF1273" s="135" t="b">
        <f>AND(AC1273,$V1273&lt;=Synthèse!$B$44)</f>
        <v>0</v>
      </c>
      <c r="AG1273" s="135" t="b">
        <f>AND(AD1273,$V1273&lt;=Synthèse!$B$44)</f>
        <v>0</v>
      </c>
      <c r="AH1273" s="135" t="b">
        <f>AND(AE1273,$V1273&lt;=Synthèse!$B$44)</f>
        <v>0</v>
      </c>
      <c r="AI1273" s="137" t="b">
        <v>0</v>
      </c>
      <c r="AJ1273" s="137" t="b">
        <v>0</v>
      </c>
      <c r="AK1273" s="137" t="b">
        <f t="shared" si="218"/>
        <v>0</v>
      </c>
      <c r="AL1273" s="137" t="b">
        <f t="shared" si="219"/>
        <v>0</v>
      </c>
      <c r="AM1273" s="137" t="b">
        <f>AND(AK1273,$V1273&lt;=Synthèse!$B$44)</f>
        <v>0</v>
      </c>
      <c r="AN1273" s="137" t="b">
        <f>AND(AL1273,$V1273&lt;=Synthèse!$B$44)</f>
        <v>0</v>
      </c>
    </row>
    <row r="1274" spans="1:40">
      <c r="A1274" s="17">
        <v>654088</v>
      </c>
      <c r="B1274" t="str">
        <f ca="1">VLOOKUP(A1274,'Fichier FI (en entrée)'!B:AH,3,0)</f>
        <v>RGTDQZTXFR</v>
      </c>
      <c r="C1274">
        <f t="shared" si="209"/>
        <v>2097</v>
      </c>
      <c r="D1274">
        <f t="shared" si="210"/>
        <v>-100</v>
      </c>
      <c r="E1274" s="14" t="str">
        <f>VLOOKUP(A1274,'Fichier FI (en entrée)'!B:AH,2,0)</f>
        <v>ENV</v>
      </c>
      <c r="F1274" s="14" t="b">
        <f t="shared" si="211"/>
        <v>0</v>
      </c>
      <c r="G1274" s="14" t="b">
        <f>IFERROR(VLOOKUP(A1274,'Calculs FA (auto)'!A:F,6,0),FALSE)</f>
        <v>0</v>
      </c>
      <c r="H1274" s="14" t="b">
        <f t="shared" si="212"/>
        <v>0</v>
      </c>
      <c r="I1274" s="16" t="str">
        <f>IFERROR(VLOOKUP(A1274,'Moyennes FI (en entrée)'!B:N,7,0),"")</f>
        <v/>
      </c>
      <c r="J1274" s="16">
        <f>IFERROR(VLOOKUP(VLOOKUP(A1274,'Fichier FI (en entrée)'!B:AH,33,0),Modificateurs!A$2:B$5,2,0),0)</f>
        <v>1</v>
      </c>
      <c r="K1274" s="16">
        <f>IFERROR(VLOOKUP(VLOOKUP(A1274,'Redoub FI (en entrée)'!B:N,7,0),Modificateurs!A$8:B$11,2,0),0)</f>
        <v>0</v>
      </c>
      <c r="L1274" s="16">
        <f>IFERROR(VLOOKUP(M1274,Modificateurs!D$1:E$94,2,0),0)</f>
        <v>-6</v>
      </c>
      <c r="M1274" t="str">
        <f>VLOOKUP(A1274,'Fichier FI (en entrée)'!B:AH,16,0)&amp;" "&amp;VLOOKUP(A1274,'Fichier FI (en entrée)'!B:AH,20,0)&amp;" "&amp;VLOOKUP(A1274,'Fichier FI (en entrée)'!B:AH,27,0)&amp;" "&amp;VLOOKUP(A1274,'Fichier FI (en entrée)'!B:AH,29,0)</f>
        <v xml:space="preserve">STI2D Innovation Technologique et Eco conception  </v>
      </c>
      <c r="N1274" t="str">
        <f>VLOOKUP(A1274,'Fichier FI (en entrée)'!B:AH,8,0)</f>
        <v>En Terminale</v>
      </c>
      <c r="O1274" t="b">
        <f>AND(C1274&gt;Synthèse!B$8,C1274&lt;Synthèse!B$10,NOT(Y1274))</f>
        <v>0</v>
      </c>
      <c r="P1274" s="17" t="s">
        <v>2267</v>
      </c>
      <c r="Q1274" s="60">
        <f>ROUNDUP(C1274/(Synthèse!$B$4+Synthèse!$B$1)*8,0)</f>
        <v>10</v>
      </c>
      <c r="R1274" s="60">
        <f>IFERROR(VLOOKUP(A1274,'Evaluations (formulaire)'!A:P,6,0)+VLOOKUP(A1274,'Evaluations (formulaire)'!A:P,7,0),0)</f>
        <v>0</v>
      </c>
      <c r="S1274" s="60">
        <f>IFERROR(VLOOKUP(A1274,'Evaluations (formulaire)'!A:P,8,0),0)</f>
        <v>0</v>
      </c>
      <c r="T1274" s="60">
        <f>IF(AND(ISBLANK(P1274),Q1274&lt;=2),Synthèse!$B$41,IF(AND(ISBLANK(P1274),Q1274&gt;=7),Synthèse!$C$41,R1274+S1274))</f>
        <v>0</v>
      </c>
      <c r="U1274" s="60">
        <f t="shared" si="213"/>
        <v>-100</v>
      </c>
      <c r="V1274" s="60">
        <f t="shared" si="214"/>
        <v>2096</v>
      </c>
      <c r="X1274" s="26">
        <v>1668</v>
      </c>
      <c r="Y1274" s="26" t="b">
        <f>IFERROR(VLOOKUP(A1274,'Calculs FA (auto)'!A:O,15,0),FALSE)</f>
        <v>0</v>
      </c>
      <c r="Z1274" s="26">
        <f>IFERROR(VLOOKUP(A1274,'Evaluations (formulaire)'!A:M,9,0),0)</f>
        <v>0</v>
      </c>
      <c r="AA1274" s="135" t="b">
        <v>0</v>
      </c>
      <c r="AB1274" s="135" t="b">
        <v>1</v>
      </c>
      <c r="AC1274" s="135" t="b">
        <f t="shared" si="215"/>
        <v>0</v>
      </c>
      <c r="AD1274" s="135" t="b">
        <f t="shared" si="216"/>
        <v>0</v>
      </c>
      <c r="AE1274" s="135" t="b">
        <f t="shared" si="217"/>
        <v>0</v>
      </c>
      <c r="AF1274" s="135" t="b">
        <f>AND(AC1274,$V1274&lt;=Synthèse!$B$44)</f>
        <v>0</v>
      </c>
      <c r="AG1274" s="135" t="b">
        <f>AND(AD1274,$V1274&lt;=Synthèse!$B$44)</f>
        <v>0</v>
      </c>
      <c r="AH1274" s="135" t="b">
        <f>AND(AE1274,$V1274&lt;=Synthèse!$B$44)</f>
        <v>0</v>
      </c>
      <c r="AI1274" s="137" t="b">
        <v>1</v>
      </c>
      <c r="AJ1274" s="137" t="b">
        <v>0</v>
      </c>
      <c r="AK1274" s="137" t="b">
        <f t="shared" si="218"/>
        <v>0</v>
      </c>
      <c r="AL1274" s="137" t="b">
        <f t="shared" si="219"/>
        <v>0</v>
      </c>
      <c r="AM1274" s="137" t="b">
        <f>AND(AK1274,$V1274&lt;=Synthèse!$B$44)</f>
        <v>0</v>
      </c>
      <c r="AN1274" s="137" t="b">
        <f>AND(AL1274,$V1274&lt;=Synthèse!$B$44)</f>
        <v>0</v>
      </c>
    </row>
    <row r="1275" spans="1:40">
      <c r="A1275" s="17">
        <v>654093</v>
      </c>
      <c r="B1275" t="str">
        <f ca="1">VLOOKUP(A1275,'Fichier FI (en entrée)'!B:AH,3,0)</f>
        <v>ZKLBCIVEZH</v>
      </c>
      <c r="C1275">
        <f t="shared" si="209"/>
        <v>739</v>
      </c>
      <c r="D1275">
        <f t="shared" si="210"/>
        <v>11.97</v>
      </c>
      <c r="E1275" s="14" t="str">
        <f>VLOOKUP(A1275,'Fichier FI (en entrée)'!B:AH,2,0)</f>
        <v>EV</v>
      </c>
      <c r="F1275" s="14" t="b">
        <f t="shared" si="211"/>
        <v>1</v>
      </c>
      <c r="G1275" s="14" t="b">
        <f>IFERROR(VLOOKUP(A1275,'Calculs FA (auto)'!A:F,6,0),FALSE)</f>
        <v>0</v>
      </c>
      <c r="H1275" s="14" t="b">
        <f t="shared" si="212"/>
        <v>0</v>
      </c>
      <c r="I1275" s="16">
        <f>IFERROR(VLOOKUP(A1275,'Moyennes FI (en entrée)'!B:N,7,0),"")</f>
        <v>8.9700000000000006</v>
      </c>
      <c r="J1275" s="16">
        <f>IFERROR(VLOOKUP(VLOOKUP(A1275,'Fichier FI (en entrée)'!B:AH,33,0),Modificateurs!A$2:B$5,2,0),0)</f>
        <v>1</v>
      </c>
      <c r="K1275" s="16">
        <f>IFERROR(VLOOKUP(VLOOKUP(A1275,'Redoub FI (en entrée)'!B:N,7,0),Modificateurs!A$8:B$11,2,0),0)</f>
        <v>0</v>
      </c>
      <c r="L1275" s="16">
        <f>IFERROR(VLOOKUP(M1275,Modificateurs!D$1:E$94,2,0),0)</f>
        <v>2</v>
      </c>
      <c r="M1275" t="str">
        <f>VLOOKUP(A1275,'Fichier FI (en entrée)'!B:AH,16,0)&amp;" "&amp;VLOOKUP(A1275,'Fichier FI (en entrée)'!B:AH,20,0)&amp;" "&amp;VLOOKUP(A1275,'Fichier FI (en entrée)'!B:AH,27,0)&amp;" "&amp;VLOOKUP(A1275,'Fichier FI (en entrée)'!B:AH,29,0)</f>
        <v xml:space="preserve">S Mathématiques  </v>
      </c>
      <c r="N1275" t="str">
        <f>VLOOKUP(A1275,'Fichier FI (en entrée)'!B:AH,8,0)</f>
        <v>En Terminale</v>
      </c>
      <c r="O1275" t="b">
        <f>AND(C1275&gt;Synthèse!B$8,C1275&lt;Synthèse!B$10,NOT(Y1275))</f>
        <v>1</v>
      </c>
      <c r="P1275" t="s">
        <v>2285</v>
      </c>
      <c r="Q1275" s="60">
        <f>ROUNDUP(C1275/(Synthèse!$B$4+Synthèse!$B$1)*8,0)</f>
        <v>4</v>
      </c>
      <c r="R1275" s="60">
        <f>IFERROR(VLOOKUP(A1275,'Evaluations (formulaire)'!A:P,6,0)+VLOOKUP(A1275,'Evaluations (formulaire)'!A:P,7,0),0)</f>
        <v>0</v>
      </c>
      <c r="S1275" s="60">
        <f>IFERROR(VLOOKUP(A1275,'Evaluations (formulaire)'!A:P,8,0),0)</f>
        <v>0</v>
      </c>
      <c r="T1275" s="60">
        <f>IF(AND(ISBLANK(P1275),Q1275&lt;=2),Synthèse!$B$41,IF(AND(ISBLANK(P1275),Q1275&gt;=7),Synthèse!$C$41,R1275+S1275))</f>
        <v>0</v>
      </c>
      <c r="U1275" s="60">
        <f t="shared" si="213"/>
        <v>11.97</v>
      </c>
      <c r="V1275" s="60">
        <f t="shared" si="214"/>
        <v>739</v>
      </c>
      <c r="X1275" s="26">
        <v>1741</v>
      </c>
      <c r="Y1275" s="26" t="b">
        <f>IFERROR(VLOOKUP(A1275,'Calculs FA (auto)'!A:O,15,0),FALSE)</f>
        <v>0</v>
      </c>
      <c r="Z1275" s="26">
        <f>IFERROR(VLOOKUP(A1275,'Evaluations (formulaire)'!A:M,9,0),0)</f>
        <v>0</v>
      </c>
      <c r="AA1275" s="135" t="b">
        <v>1</v>
      </c>
      <c r="AB1275" s="135" t="b">
        <v>0</v>
      </c>
      <c r="AC1275" s="135" t="b">
        <f t="shared" si="215"/>
        <v>1</v>
      </c>
      <c r="AD1275" s="135" t="b">
        <f t="shared" si="216"/>
        <v>0</v>
      </c>
      <c r="AE1275" s="135" t="b">
        <f t="shared" si="217"/>
        <v>0</v>
      </c>
      <c r="AF1275" s="135" t="b">
        <f>AND(AC1275,$V1275&lt;=Synthèse!$B$44)</f>
        <v>0</v>
      </c>
      <c r="AG1275" s="135" t="b">
        <f>AND(AD1275,$V1275&lt;=Synthèse!$B$44)</f>
        <v>0</v>
      </c>
      <c r="AH1275" s="135" t="b">
        <f>AND(AE1275,$V1275&lt;=Synthèse!$B$44)</f>
        <v>0</v>
      </c>
      <c r="AI1275" s="137" t="b">
        <v>0</v>
      </c>
      <c r="AJ1275" s="137" t="b">
        <v>1</v>
      </c>
      <c r="AK1275" s="137" t="b">
        <f t="shared" si="218"/>
        <v>0</v>
      </c>
      <c r="AL1275" s="137" t="b">
        <f t="shared" si="219"/>
        <v>1</v>
      </c>
      <c r="AM1275" s="137" t="b">
        <f>AND(AK1275,$V1275&lt;=Synthèse!$B$44)</f>
        <v>0</v>
      </c>
      <c r="AN1275" s="137" t="b">
        <f>AND(AL1275,$V1275&lt;=Synthèse!$B$44)</f>
        <v>0</v>
      </c>
    </row>
    <row r="1276" spans="1:40">
      <c r="A1276" s="17">
        <v>654094</v>
      </c>
      <c r="B1276" t="str">
        <f ca="1">VLOOKUP(A1276,'Fichier FI (en entrée)'!B:AH,3,0)</f>
        <v>CECTDANFGB</v>
      </c>
      <c r="C1276">
        <f t="shared" si="209"/>
        <v>1569</v>
      </c>
      <c r="D1276">
        <f t="shared" si="210"/>
        <v>-0.90000000000000036</v>
      </c>
      <c r="E1276" s="14" t="str">
        <f>VLOOKUP(A1276,'Fichier FI (en entrée)'!B:AH,2,0)</f>
        <v>EV</v>
      </c>
      <c r="F1276" s="14" t="b">
        <f t="shared" si="211"/>
        <v>1</v>
      </c>
      <c r="G1276" s="14" t="b">
        <f>IFERROR(VLOOKUP(A1276,'Calculs FA (auto)'!A:F,6,0),FALSE)</f>
        <v>0</v>
      </c>
      <c r="H1276" s="14" t="b">
        <f t="shared" si="212"/>
        <v>0</v>
      </c>
      <c r="I1276" s="16">
        <f>IFERROR(VLOOKUP(A1276,'Moyennes FI (en entrée)'!B:N,7,0),"")</f>
        <v>11.1</v>
      </c>
      <c r="J1276" s="16">
        <f>IFERROR(VLOOKUP(VLOOKUP(A1276,'Fichier FI (en entrée)'!B:AH,33,0),Modificateurs!A$2:B$5,2,0),0)</f>
        <v>0</v>
      </c>
      <c r="K1276" s="16">
        <f>IFERROR(VLOOKUP(VLOOKUP(A1276,'Redoub FI (en entrée)'!B:N,7,0),Modificateurs!A$8:B$11,2,0),0)</f>
        <v>0</v>
      </c>
      <c r="L1276" s="16">
        <f>IFERROR(VLOOKUP(M1276,Modificateurs!D$1:E$94,2,0),0)</f>
        <v>-12</v>
      </c>
      <c r="M1276" t="str">
        <f>VLOOKUP(A1276,'Fichier FI (en entrée)'!B:AH,16,0)&amp;" "&amp;VLOOKUP(A1276,'Fichier FI (en entrée)'!B:AH,20,0)&amp;" "&amp;VLOOKUP(A1276,'Fichier FI (en entrée)'!B:AH,27,0)&amp;" "&amp;VLOOKUP(A1276,'Fichier FI (en entrée)'!B:AH,29,0)</f>
        <v xml:space="preserve">P Electrotechnique, énergie, équipements communicants  </v>
      </c>
      <c r="N1276" t="str">
        <f>VLOOKUP(A1276,'Fichier FI (en entrée)'!B:AH,8,0)</f>
        <v>En Terminale</v>
      </c>
      <c r="O1276" t="b">
        <f>AND(C1276&gt;Synthèse!B$8,C1276&lt;Synthèse!B$10,NOT(Y1276))</f>
        <v>0</v>
      </c>
      <c r="P1276" t="s">
        <v>2268</v>
      </c>
      <c r="Q1276" s="60">
        <f>ROUNDUP(C1276/(Synthèse!$B$4+Synthèse!$B$1)*8,0)</f>
        <v>8</v>
      </c>
      <c r="R1276" s="60">
        <f>IFERROR(VLOOKUP(A1276,'Evaluations (formulaire)'!A:P,6,0)+VLOOKUP(A1276,'Evaluations (formulaire)'!A:P,7,0),0)</f>
        <v>0</v>
      </c>
      <c r="S1276" s="60">
        <f>IFERROR(VLOOKUP(A1276,'Evaluations (formulaire)'!A:P,8,0),0)</f>
        <v>0</v>
      </c>
      <c r="T1276" s="60">
        <f>IF(AND(ISBLANK(P1276),Q1276&lt;=2),Synthèse!$B$41,IF(AND(ISBLANK(P1276),Q1276&gt;=7),Synthèse!$C$41,R1276+S1276))</f>
        <v>0</v>
      </c>
      <c r="U1276" s="60">
        <f t="shared" si="213"/>
        <v>-0.90000000000000036</v>
      </c>
      <c r="V1276" s="60">
        <f t="shared" si="214"/>
        <v>1569</v>
      </c>
      <c r="X1276" s="26">
        <v>926</v>
      </c>
      <c r="Y1276" s="26" t="b">
        <f>IFERROR(VLOOKUP(A1276,'Calculs FA (auto)'!A:O,15,0),FALSE)</f>
        <v>0</v>
      </c>
      <c r="Z1276" s="26">
        <f>IFERROR(VLOOKUP(A1276,'Evaluations (formulaire)'!A:M,9,0),0)</f>
        <v>0</v>
      </c>
      <c r="AA1276" s="135" t="b">
        <v>1</v>
      </c>
      <c r="AB1276" s="135" t="b">
        <v>0</v>
      </c>
      <c r="AC1276" s="135" t="b">
        <f t="shared" si="215"/>
        <v>1</v>
      </c>
      <c r="AD1276" s="135" t="b">
        <f t="shared" si="216"/>
        <v>0</v>
      </c>
      <c r="AE1276" s="135" t="b">
        <f t="shared" si="217"/>
        <v>0</v>
      </c>
      <c r="AF1276" s="135" t="b">
        <f>AND(AC1276,$V1276&lt;=Synthèse!$B$44)</f>
        <v>0</v>
      </c>
      <c r="AG1276" s="135" t="b">
        <f>AND(AD1276,$V1276&lt;=Synthèse!$B$44)</f>
        <v>0</v>
      </c>
      <c r="AH1276" s="135" t="b">
        <f>AND(AE1276,$V1276&lt;=Synthèse!$B$44)</f>
        <v>0</v>
      </c>
      <c r="AI1276" s="137" t="b">
        <v>0</v>
      </c>
      <c r="AJ1276" s="137" t="b">
        <v>1</v>
      </c>
      <c r="AK1276" s="137" t="b">
        <f t="shared" si="218"/>
        <v>0</v>
      </c>
      <c r="AL1276" s="137" t="b">
        <f t="shared" si="219"/>
        <v>1</v>
      </c>
      <c r="AM1276" s="137" t="b">
        <f>AND(AK1276,$V1276&lt;=Synthèse!$B$44)</f>
        <v>0</v>
      </c>
      <c r="AN1276" s="137" t="b">
        <f>AND(AL1276,$V1276&lt;=Synthèse!$B$44)</f>
        <v>0</v>
      </c>
    </row>
    <row r="1277" spans="1:40">
      <c r="A1277" s="17">
        <v>654097</v>
      </c>
      <c r="B1277" t="str">
        <f ca="1">VLOOKUP(A1277,'Fichier FI (en entrée)'!B:AH,3,0)</f>
        <v>KRCZTKQLSU</v>
      </c>
      <c r="C1277">
        <f t="shared" si="209"/>
        <v>1207</v>
      </c>
      <c r="D1277">
        <f t="shared" si="210"/>
        <v>7.6300000000000008</v>
      </c>
      <c r="E1277" s="14" t="str">
        <f>VLOOKUP(A1277,'Fichier FI (en entrée)'!B:AH,2,0)</f>
        <v>EV</v>
      </c>
      <c r="F1277" s="14" t="b">
        <f t="shared" si="211"/>
        <v>1</v>
      </c>
      <c r="G1277" s="14" t="b">
        <f>IFERROR(VLOOKUP(A1277,'Calculs FA (auto)'!A:F,6,0),FALSE)</f>
        <v>0</v>
      </c>
      <c r="H1277" s="14" t="b">
        <f t="shared" si="212"/>
        <v>0</v>
      </c>
      <c r="I1277" s="16">
        <f>IFERROR(VLOOKUP(A1277,'Moyennes FI (en entrée)'!B:N,7,0),"")</f>
        <v>8.6300000000000008</v>
      </c>
      <c r="J1277" s="16">
        <f>IFERROR(VLOOKUP(VLOOKUP(A1277,'Fichier FI (en entrée)'!B:AH,33,0),Modificateurs!A$2:B$5,2,0),0)</f>
        <v>3</v>
      </c>
      <c r="K1277" s="16">
        <f>IFERROR(VLOOKUP(VLOOKUP(A1277,'Redoub FI (en entrée)'!B:N,7,0),Modificateurs!A$8:B$11,2,0),0)</f>
        <v>0</v>
      </c>
      <c r="L1277" s="16">
        <f>IFERROR(VLOOKUP(M1277,Modificateurs!D$1:E$94,2,0),0)</f>
        <v>-4</v>
      </c>
      <c r="M1277" t="str">
        <f>VLOOKUP(A1277,'Fichier FI (en entrée)'!B:AH,16,0)&amp;" "&amp;VLOOKUP(A1277,'Fichier FI (en entrée)'!B:AH,20,0)&amp;" "&amp;VLOOKUP(A1277,'Fichier FI (en entrée)'!B:AH,27,0)&amp;" "&amp;VLOOKUP(A1277,'Fichier FI (en entrée)'!B:AH,29,0)</f>
        <v xml:space="preserve">STI2D Energies et environnement  </v>
      </c>
      <c r="N1277" t="str">
        <f>VLOOKUP(A1277,'Fichier FI (en entrée)'!B:AH,8,0)</f>
        <v>En Terminale</v>
      </c>
      <c r="O1277" t="b">
        <f>AND(C1277&gt;Synthèse!B$8,C1277&lt;Synthèse!B$10,NOT(Y1277))</f>
        <v>1</v>
      </c>
      <c r="Q1277" s="60">
        <f>ROUNDUP(C1277/(Synthèse!$B$4+Synthèse!$B$1)*8,0)</f>
        <v>6</v>
      </c>
      <c r="R1277" s="60">
        <f>IFERROR(VLOOKUP(A1277,'Evaluations (formulaire)'!A:P,6,0)+VLOOKUP(A1277,'Evaluations (formulaire)'!A:P,7,0),0)</f>
        <v>0</v>
      </c>
      <c r="S1277" s="60">
        <f>IFERROR(VLOOKUP(A1277,'Evaluations (formulaire)'!A:P,8,0),0)</f>
        <v>0</v>
      </c>
      <c r="T1277" s="60">
        <f>IF(AND(ISBLANK(P1277),Q1277&lt;=2),Synthèse!$B$41,IF(AND(ISBLANK(P1277),Q1277&gt;=7),Synthèse!$C$41,R1277+S1277))</f>
        <v>0</v>
      </c>
      <c r="U1277" s="60">
        <f t="shared" si="213"/>
        <v>7.6300000000000008</v>
      </c>
      <c r="V1277" s="60">
        <f t="shared" si="214"/>
        <v>1205</v>
      </c>
      <c r="X1277" s="26">
        <v>1207</v>
      </c>
      <c r="Y1277" s="26" t="b">
        <f>IFERROR(VLOOKUP(A1277,'Calculs FA (auto)'!A:O,15,0),FALSE)</f>
        <v>0</v>
      </c>
      <c r="Z1277" s="26">
        <f>IFERROR(VLOOKUP(A1277,'Evaluations (formulaire)'!A:M,9,0),0)</f>
        <v>0</v>
      </c>
      <c r="AA1277" s="135" t="b">
        <v>0</v>
      </c>
      <c r="AB1277" s="135" t="b">
        <v>1</v>
      </c>
      <c r="AC1277" s="135" t="b">
        <f t="shared" si="215"/>
        <v>0</v>
      </c>
      <c r="AD1277" s="135" t="b">
        <f t="shared" si="216"/>
        <v>1</v>
      </c>
      <c r="AE1277" s="135" t="b">
        <f t="shared" si="217"/>
        <v>0</v>
      </c>
      <c r="AF1277" s="135" t="b">
        <f>AND(AC1277,$V1277&lt;=Synthèse!$B$44)</f>
        <v>0</v>
      </c>
      <c r="AG1277" s="135" t="b">
        <f>AND(AD1277,$V1277&lt;=Synthèse!$B$44)</f>
        <v>0</v>
      </c>
      <c r="AH1277" s="135" t="b">
        <f>AND(AE1277,$V1277&lt;=Synthèse!$B$44)</f>
        <v>0</v>
      </c>
      <c r="AI1277" s="137" t="b">
        <v>0</v>
      </c>
      <c r="AJ1277" s="137" t="b">
        <v>0</v>
      </c>
      <c r="AK1277" s="137" t="b">
        <f t="shared" si="218"/>
        <v>0</v>
      </c>
      <c r="AL1277" s="137" t="b">
        <f t="shared" si="219"/>
        <v>0</v>
      </c>
      <c r="AM1277" s="137" t="b">
        <f>AND(AK1277,$V1277&lt;=Synthèse!$B$44)</f>
        <v>0</v>
      </c>
      <c r="AN1277" s="137" t="b">
        <f>AND(AL1277,$V1277&lt;=Synthèse!$B$44)</f>
        <v>0</v>
      </c>
    </row>
    <row r="1278" spans="1:40">
      <c r="A1278" s="17">
        <v>654117</v>
      </c>
      <c r="B1278" t="str">
        <f ca="1">VLOOKUP(A1278,'Fichier FI (en entrée)'!B:AH,3,0)</f>
        <v>OKZAZRZXKA</v>
      </c>
      <c r="C1278">
        <f t="shared" si="209"/>
        <v>106</v>
      </c>
      <c r="D1278">
        <f t="shared" si="210"/>
        <v>17.119999999999997</v>
      </c>
      <c r="E1278" s="14" t="str">
        <f>VLOOKUP(A1278,'Fichier FI (en entrée)'!B:AH,2,0)</f>
        <v>EV</v>
      </c>
      <c r="F1278" s="14" t="b">
        <f t="shared" si="211"/>
        <v>1</v>
      </c>
      <c r="G1278" s="14" t="b">
        <f>IFERROR(VLOOKUP(A1278,'Calculs FA (auto)'!A:F,6,0),FALSE)</f>
        <v>0</v>
      </c>
      <c r="H1278" s="14" t="b">
        <f t="shared" si="212"/>
        <v>0</v>
      </c>
      <c r="I1278" s="16">
        <f>IFERROR(VLOOKUP(A1278,'Moyennes FI (en entrée)'!B:N,7,0),"")</f>
        <v>12.12</v>
      </c>
      <c r="J1278" s="16">
        <f>IFERROR(VLOOKUP(VLOOKUP(A1278,'Fichier FI (en entrée)'!B:AH,33,0),Modificateurs!A$2:B$5,2,0),0)</f>
        <v>3</v>
      </c>
      <c r="K1278" s="16">
        <f>IFERROR(VLOOKUP(VLOOKUP(A1278,'Redoub FI (en entrée)'!B:N,7,0),Modificateurs!A$8:B$11,2,0),0)</f>
        <v>0</v>
      </c>
      <c r="L1278" s="16">
        <f>IFERROR(VLOOKUP(M1278,Modificateurs!D$1:E$94,2,0),0)</f>
        <v>2</v>
      </c>
      <c r="M1278" t="str">
        <f>VLOOKUP(A1278,'Fichier FI (en entrée)'!B:AH,16,0)&amp;" "&amp;VLOOKUP(A1278,'Fichier FI (en entrée)'!B:AH,20,0)&amp;" "&amp;VLOOKUP(A1278,'Fichier FI (en entrée)'!B:AH,27,0)&amp;" "&amp;VLOOKUP(A1278,'Fichier FI (en entrée)'!B:AH,29,0)</f>
        <v xml:space="preserve">S Mathématiques  </v>
      </c>
      <c r="N1278" t="str">
        <f>VLOOKUP(A1278,'Fichier FI (en entrée)'!B:AH,8,0)</f>
        <v>En Terminale</v>
      </c>
      <c r="O1278" t="b">
        <f>AND(C1278&gt;Synthèse!B$8,C1278&lt;Synthèse!B$10,NOT(Y1278))</f>
        <v>0</v>
      </c>
      <c r="Q1278" s="60">
        <f>ROUNDUP(C1278/(Synthèse!$B$4+Synthèse!$B$1)*8,0)</f>
        <v>1</v>
      </c>
      <c r="R1278" s="60">
        <f>IFERROR(VLOOKUP(A1278,'Evaluations (formulaire)'!A:P,6,0)+VLOOKUP(A1278,'Evaluations (formulaire)'!A:P,7,0),0)</f>
        <v>0</v>
      </c>
      <c r="S1278" s="60">
        <f>IFERROR(VLOOKUP(A1278,'Evaluations (formulaire)'!A:P,8,0),0)</f>
        <v>0</v>
      </c>
      <c r="T1278" s="60">
        <f>IF(AND(ISBLANK(P1278),Q1278&lt;=2),Synthèse!$B$41,IF(AND(ISBLANK(P1278),Q1278&gt;=7),Synthèse!$C$41,R1278+S1278))</f>
        <v>4.6511627906976744E-3</v>
      </c>
      <c r="U1278" s="60">
        <f t="shared" si="213"/>
        <v>17.124651162790695</v>
      </c>
      <c r="V1278" s="60">
        <f t="shared" si="214"/>
        <v>106</v>
      </c>
      <c r="X1278" s="26">
        <v>1703</v>
      </c>
      <c r="Y1278" s="26" t="b">
        <f>IFERROR(VLOOKUP(A1278,'Calculs FA (auto)'!A:O,15,0),FALSE)</f>
        <v>0</v>
      </c>
      <c r="Z1278" s="26">
        <f>IFERROR(VLOOKUP(A1278,'Evaluations (formulaire)'!A:M,9,0),0)</f>
        <v>0</v>
      </c>
      <c r="AA1278" s="135" t="b">
        <v>0</v>
      </c>
      <c r="AB1278" s="135" t="b">
        <v>1</v>
      </c>
      <c r="AC1278" s="135" t="b">
        <f t="shared" si="215"/>
        <v>0</v>
      </c>
      <c r="AD1278" s="135" t="b">
        <f t="shared" si="216"/>
        <v>1</v>
      </c>
      <c r="AE1278" s="135" t="b">
        <f t="shared" si="217"/>
        <v>0</v>
      </c>
      <c r="AF1278" s="135" t="b">
        <f>AND(AC1278,$V1278&lt;=Synthèse!$B$44)</f>
        <v>0</v>
      </c>
      <c r="AG1278" s="135" t="b">
        <f>AND(AD1278,$V1278&lt;=Synthèse!$B$44)</f>
        <v>1</v>
      </c>
      <c r="AH1278" s="135" t="b">
        <f>AND(AE1278,$V1278&lt;=Synthèse!$B$44)</f>
        <v>0</v>
      </c>
      <c r="AI1278" s="137" t="b">
        <v>0</v>
      </c>
      <c r="AJ1278" s="137" t="b">
        <v>0</v>
      </c>
      <c r="AK1278" s="137" t="b">
        <f t="shared" si="218"/>
        <v>0</v>
      </c>
      <c r="AL1278" s="137" t="b">
        <f t="shared" si="219"/>
        <v>0</v>
      </c>
      <c r="AM1278" s="137" t="b">
        <f>AND(AK1278,$V1278&lt;=Synthèse!$B$44)</f>
        <v>0</v>
      </c>
      <c r="AN1278" s="137" t="b">
        <f>AND(AL1278,$V1278&lt;=Synthèse!$B$44)</f>
        <v>0</v>
      </c>
    </row>
    <row r="1279" spans="1:40">
      <c r="A1279" s="17">
        <v>654121</v>
      </c>
      <c r="B1279" t="str">
        <f ca="1">VLOOKUP(A1279,'Fichier FI (en entrée)'!B:AH,3,0)</f>
        <v>YXDVZMIZCK</v>
      </c>
      <c r="C1279">
        <f t="shared" si="209"/>
        <v>1650</v>
      </c>
      <c r="D1279">
        <f t="shared" si="210"/>
        <v>-4.01</v>
      </c>
      <c r="E1279" s="14" t="str">
        <f>VLOOKUP(A1279,'Fichier FI (en entrée)'!B:AH,2,0)</f>
        <v>EV</v>
      </c>
      <c r="F1279" s="14" t="b">
        <f t="shared" si="211"/>
        <v>1</v>
      </c>
      <c r="G1279" s="14" t="b">
        <f>IFERROR(VLOOKUP(A1279,'Calculs FA (auto)'!A:F,6,0),FALSE)</f>
        <v>0</v>
      </c>
      <c r="H1279" s="14" t="b">
        <f t="shared" si="212"/>
        <v>0</v>
      </c>
      <c r="I1279" s="16">
        <f>IFERROR(VLOOKUP(A1279,'Moyennes FI (en entrée)'!B:N,7,0),"")</f>
        <v>7.99</v>
      </c>
      <c r="J1279" s="16">
        <f>IFERROR(VLOOKUP(VLOOKUP(A1279,'Fichier FI (en entrée)'!B:AH,33,0),Modificateurs!A$2:B$5,2,0),0)</f>
        <v>0</v>
      </c>
      <c r="K1279" s="16">
        <f>IFERROR(VLOOKUP(VLOOKUP(A1279,'Redoub FI (en entrée)'!B:N,7,0),Modificateurs!A$8:B$11,2,0),0)</f>
        <v>0</v>
      </c>
      <c r="L1279" s="16">
        <f>IFERROR(VLOOKUP(M1279,Modificateurs!D$1:E$94,2,0),0)</f>
        <v>-12</v>
      </c>
      <c r="M1279" t="str">
        <f>VLOOKUP(A1279,'Fichier FI (en entrée)'!B:AH,16,0)&amp;" "&amp;VLOOKUP(A1279,'Fichier FI (en entrée)'!B:AH,20,0)&amp;" "&amp;VLOOKUP(A1279,'Fichier FI (en entrée)'!B:AH,27,0)&amp;" "&amp;VLOOKUP(A1279,'Fichier FI (en entrée)'!B:AH,29,0)</f>
        <v xml:space="preserve">P Electrotechnique, énergie, équipements communicants  </v>
      </c>
      <c r="N1279" t="str">
        <f>VLOOKUP(A1279,'Fichier FI (en entrée)'!B:AH,8,0)</f>
        <v>En Terminale</v>
      </c>
      <c r="O1279" t="b">
        <f>AND(C1279&gt;Synthèse!B$8,C1279&lt;Synthèse!B$10,NOT(Y1279))</f>
        <v>0</v>
      </c>
      <c r="Q1279" s="60">
        <f>ROUNDUP(C1279/(Synthèse!$B$4+Synthèse!$B$1)*8,0)</f>
        <v>8</v>
      </c>
      <c r="R1279" s="60">
        <f>IFERROR(VLOOKUP(A1279,'Evaluations (formulaire)'!A:P,6,0)+VLOOKUP(A1279,'Evaluations (formulaire)'!A:P,7,0),0)</f>
        <v>0</v>
      </c>
      <c r="S1279" s="60">
        <f>IFERROR(VLOOKUP(A1279,'Evaluations (formulaire)'!A:P,8,0),0)</f>
        <v>0</v>
      </c>
      <c r="T1279" s="60">
        <f>IF(AND(ISBLANK(P1279),Q1279&lt;=2),Synthèse!$B$41,IF(AND(ISBLANK(P1279),Q1279&gt;=7),Synthèse!$C$41,R1279+S1279))</f>
        <v>4.6296296296296294E-3</v>
      </c>
      <c r="U1279" s="60">
        <f t="shared" si="213"/>
        <v>-4.00537037037037</v>
      </c>
      <c r="V1279" s="60">
        <f t="shared" si="214"/>
        <v>1650</v>
      </c>
      <c r="X1279" s="26">
        <v>1134</v>
      </c>
      <c r="Y1279" s="26" t="b">
        <f>IFERROR(VLOOKUP(A1279,'Calculs FA (auto)'!A:O,15,0),FALSE)</f>
        <v>0</v>
      </c>
      <c r="Z1279" s="26">
        <f>IFERROR(VLOOKUP(A1279,'Evaluations (formulaire)'!A:M,9,0),0)</f>
        <v>0</v>
      </c>
      <c r="AA1279" s="135" t="b">
        <v>1</v>
      </c>
      <c r="AB1279" s="135" t="b">
        <v>0</v>
      </c>
      <c r="AC1279" s="135" t="b">
        <f t="shared" si="215"/>
        <v>1</v>
      </c>
      <c r="AD1279" s="135" t="b">
        <f t="shared" si="216"/>
        <v>0</v>
      </c>
      <c r="AE1279" s="135" t="b">
        <f t="shared" si="217"/>
        <v>0</v>
      </c>
      <c r="AF1279" s="135" t="b">
        <f>AND(AC1279,$V1279&lt;=Synthèse!$B$44)</f>
        <v>0</v>
      </c>
      <c r="AG1279" s="135" t="b">
        <f>AND(AD1279,$V1279&lt;=Synthèse!$B$44)</f>
        <v>0</v>
      </c>
      <c r="AH1279" s="135" t="b">
        <f>AND(AE1279,$V1279&lt;=Synthèse!$B$44)</f>
        <v>0</v>
      </c>
      <c r="AI1279" s="137" t="b">
        <v>0</v>
      </c>
      <c r="AJ1279" s="137" t="b">
        <v>1</v>
      </c>
      <c r="AK1279" s="137" t="b">
        <f t="shared" si="218"/>
        <v>0</v>
      </c>
      <c r="AL1279" s="137" t="b">
        <f t="shared" si="219"/>
        <v>1</v>
      </c>
      <c r="AM1279" s="137" t="b">
        <f>AND(AK1279,$V1279&lt;=Synthèse!$B$44)</f>
        <v>0</v>
      </c>
      <c r="AN1279" s="137" t="b">
        <f>AND(AL1279,$V1279&lt;=Synthèse!$B$44)</f>
        <v>0</v>
      </c>
    </row>
    <row r="1280" spans="1:40">
      <c r="A1280" s="17">
        <v>654125</v>
      </c>
      <c r="B1280" t="str">
        <f ca="1">VLOOKUP(A1280,'Fichier FI (en entrée)'!B:AH,3,0)</f>
        <v>LVPFNZPUDU</v>
      </c>
      <c r="C1280">
        <f t="shared" si="209"/>
        <v>729</v>
      </c>
      <c r="D1280">
        <f t="shared" si="210"/>
        <v>12.03</v>
      </c>
      <c r="E1280" s="14" t="str">
        <f>VLOOKUP(A1280,'Fichier FI (en entrée)'!B:AH,2,0)</f>
        <v>EV</v>
      </c>
      <c r="F1280" s="14" t="b">
        <f t="shared" si="211"/>
        <v>1</v>
      </c>
      <c r="G1280" s="14" t="b">
        <f>IFERROR(VLOOKUP(A1280,'Calculs FA (auto)'!A:F,6,0),FALSE)</f>
        <v>0</v>
      </c>
      <c r="H1280" s="14" t="b">
        <f t="shared" si="212"/>
        <v>0</v>
      </c>
      <c r="I1280" s="16">
        <f>IFERROR(VLOOKUP(A1280,'Moyennes FI (en entrée)'!B:N,7,0),"")</f>
        <v>9.0299999999999994</v>
      </c>
      <c r="J1280" s="16">
        <f>IFERROR(VLOOKUP(VLOOKUP(A1280,'Fichier FI (en entrée)'!B:AH,33,0),Modificateurs!A$2:B$5,2,0),0)</f>
        <v>1</v>
      </c>
      <c r="K1280" s="16">
        <f>IFERROR(VLOOKUP(VLOOKUP(A1280,'Redoub FI (en entrée)'!B:N,7,0),Modificateurs!A$8:B$11,2,0),0)</f>
        <v>0</v>
      </c>
      <c r="L1280" s="16">
        <f>IFERROR(VLOOKUP(M1280,Modificateurs!D$1:E$94,2,0),0)</f>
        <v>2</v>
      </c>
      <c r="M1280" t="str">
        <f>VLOOKUP(A1280,'Fichier FI (en entrée)'!B:AH,16,0)&amp;" "&amp;VLOOKUP(A1280,'Fichier FI (en entrée)'!B:AH,20,0)&amp;" "&amp;VLOOKUP(A1280,'Fichier FI (en entrée)'!B:AH,27,0)&amp;" "&amp;VLOOKUP(A1280,'Fichier FI (en entrée)'!B:AH,29,0)</f>
        <v xml:space="preserve">S Physique-chimie  </v>
      </c>
      <c r="N1280" t="str">
        <f>VLOOKUP(A1280,'Fichier FI (en entrée)'!B:AH,8,0)</f>
        <v>En Terminale</v>
      </c>
      <c r="O1280" t="b">
        <f>AND(C1280&gt;Synthèse!B$8,C1280&lt;Synthèse!B$10,NOT(Y1280))</f>
        <v>1</v>
      </c>
      <c r="Q1280" s="60">
        <f>ROUNDUP(C1280/(Synthèse!$B$4+Synthèse!$B$1)*8,0)</f>
        <v>4</v>
      </c>
      <c r="R1280" s="60">
        <f>IFERROR(VLOOKUP(A1280,'Evaluations (formulaire)'!A:P,6,0)+VLOOKUP(A1280,'Evaluations (formulaire)'!A:P,7,0),0)</f>
        <v>0</v>
      </c>
      <c r="S1280" s="60">
        <f>IFERROR(VLOOKUP(A1280,'Evaluations (formulaire)'!A:P,8,0),0)</f>
        <v>0</v>
      </c>
      <c r="T1280" s="60">
        <f>IF(AND(ISBLANK(P1280),Q1280&lt;=2),Synthèse!$B$41,IF(AND(ISBLANK(P1280),Q1280&gt;=7),Synthèse!$C$41,R1280+S1280))</f>
        <v>0</v>
      </c>
      <c r="U1280" s="60">
        <f t="shared" si="213"/>
        <v>12.03</v>
      </c>
      <c r="V1280" s="60">
        <f t="shared" si="214"/>
        <v>729</v>
      </c>
      <c r="X1280" s="26">
        <v>1482</v>
      </c>
      <c r="Y1280" s="26" t="b">
        <f>IFERROR(VLOOKUP(A1280,'Calculs FA (auto)'!A:O,15,0),FALSE)</f>
        <v>0</v>
      </c>
      <c r="Z1280" s="26">
        <f>IFERROR(VLOOKUP(A1280,'Evaluations (formulaire)'!A:M,9,0),0)</f>
        <v>0</v>
      </c>
      <c r="AA1280" s="135" t="b">
        <v>0</v>
      </c>
      <c r="AB1280" s="135" t="b">
        <v>1</v>
      </c>
      <c r="AC1280" s="135" t="b">
        <f t="shared" si="215"/>
        <v>0</v>
      </c>
      <c r="AD1280" s="135" t="b">
        <f t="shared" si="216"/>
        <v>1</v>
      </c>
      <c r="AE1280" s="135" t="b">
        <f t="shared" si="217"/>
        <v>0</v>
      </c>
      <c r="AF1280" s="135" t="b">
        <f>AND(AC1280,$V1280&lt;=Synthèse!$B$44)</f>
        <v>0</v>
      </c>
      <c r="AG1280" s="135" t="b">
        <f>AND(AD1280,$V1280&lt;=Synthèse!$B$44)</f>
        <v>0</v>
      </c>
      <c r="AH1280" s="135" t="b">
        <f>AND(AE1280,$V1280&lt;=Synthèse!$B$44)</f>
        <v>0</v>
      </c>
      <c r="AI1280" s="137" t="b">
        <v>0</v>
      </c>
      <c r="AJ1280" s="137" t="b">
        <v>0</v>
      </c>
      <c r="AK1280" s="137" t="b">
        <f t="shared" si="218"/>
        <v>0</v>
      </c>
      <c r="AL1280" s="137" t="b">
        <f t="shared" si="219"/>
        <v>0</v>
      </c>
      <c r="AM1280" s="137" t="b">
        <f>AND(AK1280,$V1280&lt;=Synthèse!$B$44)</f>
        <v>0</v>
      </c>
      <c r="AN1280" s="137" t="b">
        <f>AND(AL1280,$V1280&lt;=Synthèse!$B$44)</f>
        <v>0</v>
      </c>
    </row>
    <row r="1281" spans="1:40">
      <c r="A1281" s="17">
        <v>654148</v>
      </c>
      <c r="B1281" t="str">
        <f ca="1">VLOOKUP(A1281,'Fichier FI (en entrée)'!B:AH,3,0)</f>
        <v>NZNZWUUNZA</v>
      </c>
      <c r="C1281">
        <f t="shared" si="209"/>
        <v>1333</v>
      </c>
      <c r="D1281">
        <f t="shared" si="210"/>
        <v>5.0199999999999996</v>
      </c>
      <c r="E1281" s="14" t="str">
        <f>VLOOKUP(A1281,'Fichier FI (en entrée)'!B:AH,2,0)</f>
        <v>EV</v>
      </c>
      <c r="F1281" s="14" t="b">
        <f t="shared" si="211"/>
        <v>1</v>
      </c>
      <c r="G1281" s="14" t="b">
        <f>IFERROR(VLOOKUP(A1281,'Calculs FA (auto)'!A:F,6,0),FALSE)</f>
        <v>0</v>
      </c>
      <c r="H1281" s="14" t="b">
        <f t="shared" si="212"/>
        <v>0</v>
      </c>
      <c r="I1281" s="16">
        <f>IFERROR(VLOOKUP(A1281,'Moyennes FI (en entrée)'!B:N,7,0),"")</f>
        <v>9.02</v>
      </c>
      <c r="J1281" s="16">
        <f>IFERROR(VLOOKUP(VLOOKUP(A1281,'Fichier FI (en entrée)'!B:AH,33,0),Modificateurs!A$2:B$5,2,0),0)</f>
        <v>0</v>
      </c>
      <c r="K1281" s="16">
        <f>IFERROR(VLOOKUP(VLOOKUP(A1281,'Redoub FI (en entrée)'!B:N,7,0),Modificateurs!A$8:B$11,2,0),0)</f>
        <v>0</v>
      </c>
      <c r="L1281" s="16">
        <f>IFERROR(VLOOKUP(M1281,Modificateurs!D$1:E$94,2,0),0)</f>
        <v>-4</v>
      </c>
      <c r="M1281" t="str">
        <f>VLOOKUP(A1281,'Fichier FI (en entrée)'!B:AH,16,0)&amp;" "&amp;VLOOKUP(A1281,'Fichier FI (en entrée)'!B:AH,20,0)&amp;" "&amp;VLOOKUP(A1281,'Fichier FI (en entrée)'!B:AH,27,0)&amp;" "&amp;VLOOKUP(A1281,'Fichier FI (en entrée)'!B:AH,29,0)</f>
        <v xml:space="preserve">STI2D Energies et environnement  </v>
      </c>
      <c r="N1281" t="str">
        <f>VLOOKUP(A1281,'Fichier FI (en entrée)'!B:AH,8,0)</f>
        <v>En Terminale</v>
      </c>
      <c r="O1281" t="b">
        <f>AND(C1281&gt;Synthèse!B$8,C1281&lt;Synthèse!B$10,NOT(Y1281))</f>
        <v>0</v>
      </c>
      <c r="Q1281" s="60">
        <f>ROUNDUP(C1281/(Synthèse!$B$4+Synthèse!$B$1)*8,0)</f>
        <v>7</v>
      </c>
      <c r="R1281" s="60">
        <f>IFERROR(VLOOKUP(A1281,'Evaluations (formulaire)'!A:P,6,0)+VLOOKUP(A1281,'Evaluations (formulaire)'!A:P,7,0),0)</f>
        <v>0</v>
      </c>
      <c r="S1281" s="60">
        <f>IFERROR(VLOOKUP(A1281,'Evaluations (formulaire)'!A:P,8,0),0)</f>
        <v>0</v>
      </c>
      <c r="T1281" s="60">
        <f>IF(AND(ISBLANK(P1281),Q1281&lt;=2),Synthèse!$B$41,IF(AND(ISBLANK(P1281),Q1281&gt;=7),Synthèse!$C$41,R1281+S1281))</f>
        <v>4.6296296296296294E-3</v>
      </c>
      <c r="U1281" s="60">
        <f t="shared" si="213"/>
        <v>5.0246296296296293</v>
      </c>
      <c r="V1281" s="60">
        <f t="shared" si="214"/>
        <v>1334</v>
      </c>
      <c r="X1281" s="26">
        <v>1486</v>
      </c>
      <c r="Y1281" s="26" t="b">
        <f>IFERROR(VLOOKUP(A1281,'Calculs FA (auto)'!A:O,15,0),FALSE)</f>
        <v>0</v>
      </c>
      <c r="Z1281" s="26">
        <f>IFERROR(VLOOKUP(A1281,'Evaluations (formulaire)'!A:M,9,0),0)</f>
        <v>0</v>
      </c>
      <c r="AA1281" s="135" t="b">
        <v>0</v>
      </c>
      <c r="AB1281" s="135" t="b">
        <v>1</v>
      </c>
      <c r="AC1281" s="135" t="b">
        <f t="shared" si="215"/>
        <v>0</v>
      </c>
      <c r="AD1281" s="135" t="b">
        <f t="shared" si="216"/>
        <v>1</v>
      </c>
      <c r="AE1281" s="135" t="b">
        <f t="shared" si="217"/>
        <v>0</v>
      </c>
      <c r="AF1281" s="135" t="b">
        <f>AND(AC1281,$V1281&lt;=Synthèse!$B$44)</f>
        <v>0</v>
      </c>
      <c r="AG1281" s="135" t="b">
        <f>AND(AD1281,$V1281&lt;=Synthèse!$B$44)</f>
        <v>0</v>
      </c>
      <c r="AH1281" s="135" t="b">
        <f>AND(AE1281,$V1281&lt;=Synthèse!$B$44)</f>
        <v>0</v>
      </c>
      <c r="AI1281" s="137" t="b">
        <v>0</v>
      </c>
      <c r="AJ1281" s="137" t="b">
        <v>0</v>
      </c>
      <c r="AK1281" s="137" t="b">
        <f t="shared" si="218"/>
        <v>0</v>
      </c>
      <c r="AL1281" s="137" t="b">
        <f t="shared" si="219"/>
        <v>0</v>
      </c>
      <c r="AM1281" s="137" t="b">
        <f>AND(AK1281,$V1281&lt;=Synthèse!$B$44)</f>
        <v>0</v>
      </c>
      <c r="AN1281" s="137" t="b">
        <f>AND(AL1281,$V1281&lt;=Synthèse!$B$44)</f>
        <v>0</v>
      </c>
    </row>
    <row r="1282" spans="1:40">
      <c r="A1282" s="17">
        <v>656007</v>
      </c>
      <c r="B1282" t="str">
        <f ca="1">VLOOKUP(A1282,'Fichier FI (en entrée)'!B:AH,3,0)</f>
        <v>GHGEDYWQAN</v>
      </c>
      <c r="C1282">
        <f t="shared" ref="C1282:C1345" si="220">COUNTIF(D:D,"&gt;="&amp;D1282)</f>
        <v>977</v>
      </c>
      <c r="D1282">
        <f t="shared" ref="D1282:D1345" si="221">IFERROR(IF(F1282,I1282+J1282+K1282+L1282,-100),-20)</f>
        <v>10.5</v>
      </c>
      <c r="E1282" s="14" t="str">
        <f>VLOOKUP(A1282,'Fichier FI (en entrée)'!B:AH,2,0)</f>
        <v>EV</v>
      </c>
      <c r="F1282" s="14" t="b">
        <f t="shared" ref="F1282:F1345" si="222">IF(E1282="EV",TRUE,FALSE)</f>
        <v>1</v>
      </c>
      <c r="G1282" s="14" t="b">
        <f>IFERROR(VLOOKUP(A1282,'Calculs FA (auto)'!A:F,6,0),FALSE)</f>
        <v>0</v>
      </c>
      <c r="H1282" s="14" t="b">
        <f t="shared" ref="H1282:H1345" si="223">AND(F1282:G1282)</f>
        <v>0</v>
      </c>
      <c r="I1282" s="16">
        <f>IFERROR(VLOOKUP(A1282,'Moyennes FI (en entrée)'!B:N,7,0),"")</f>
        <v>8.5</v>
      </c>
      <c r="J1282" s="16">
        <f>IFERROR(VLOOKUP(VLOOKUP(A1282,'Fichier FI (en entrée)'!B:AH,33,0),Modificateurs!A$2:B$5,2,0),0)</f>
        <v>0</v>
      </c>
      <c r="K1282" s="16">
        <f>IFERROR(VLOOKUP(VLOOKUP(A1282,'Redoub FI (en entrée)'!B:N,7,0),Modificateurs!A$8:B$11,2,0),0)</f>
        <v>0</v>
      </c>
      <c r="L1282" s="16">
        <f>IFERROR(VLOOKUP(M1282,Modificateurs!D$1:E$94,2,0),0)</f>
        <v>2</v>
      </c>
      <c r="M1282" t="str">
        <f>VLOOKUP(A1282,'Fichier FI (en entrée)'!B:AH,16,0)&amp;" "&amp;VLOOKUP(A1282,'Fichier FI (en entrée)'!B:AH,20,0)&amp;" "&amp;VLOOKUP(A1282,'Fichier FI (en entrée)'!B:AH,27,0)&amp;" "&amp;VLOOKUP(A1282,'Fichier FI (en entrée)'!B:AH,29,0)</f>
        <v xml:space="preserve">STI2D Système informatique et numérique  </v>
      </c>
      <c r="N1282" t="str">
        <f>VLOOKUP(A1282,'Fichier FI (en entrée)'!B:AH,8,0)</f>
        <v>En Terminale</v>
      </c>
      <c r="O1282" t="b">
        <f>AND(C1282&gt;Synthèse!B$8,C1282&lt;Synthèse!B$10,NOT(Y1282))</f>
        <v>1</v>
      </c>
      <c r="Q1282" s="60">
        <f>ROUNDUP(C1282/(Synthèse!$B$4+Synthèse!$B$1)*8,0)</f>
        <v>5</v>
      </c>
      <c r="R1282" s="60">
        <f>IFERROR(VLOOKUP(A1282,'Evaluations (formulaire)'!A:P,6,0)+VLOOKUP(A1282,'Evaluations (formulaire)'!A:P,7,0),0)</f>
        <v>0</v>
      </c>
      <c r="S1282" s="60">
        <f>IFERROR(VLOOKUP(A1282,'Evaluations (formulaire)'!A:P,8,0),0)</f>
        <v>0</v>
      </c>
      <c r="T1282" s="60">
        <f>IF(AND(ISBLANK(P1282),Q1282&lt;=2),Synthèse!$B$41,IF(AND(ISBLANK(P1282),Q1282&gt;=7),Synthèse!$C$41,R1282+S1282))</f>
        <v>0</v>
      </c>
      <c r="U1282" s="60">
        <f t="shared" ref="U1282:U1345" si="224">D1282+T1282</f>
        <v>10.5</v>
      </c>
      <c r="V1282" s="60">
        <f t="shared" ref="V1282:V1345" si="225">COUNTIF(U:U,"&gt;="&amp;U1282)</f>
        <v>977</v>
      </c>
      <c r="X1282" s="26">
        <v>485</v>
      </c>
      <c r="Y1282" s="26" t="b">
        <f>IFERROR(VLOOKUP(A1282,'Calculs FA (auto)'!A:O,15,0),FALSE)</f>
        <v>0</v>
      </c>
      <c r="Z1282" s="26">
        <f>IFERROR(VLOOKUP(A1282,'Evaluations (formulaire)'!A:M,9,0),0)</f>
        <v>0</v>
      </c>
      <c r="AA1282" s="135" t="b">
        <v>1</v>
      </c>
      <c r="AB1282" s="135" t="b">
        <v>0</v>
      </c>
      <c r="AC1282" s="135" t="b">
        <f t="shared" ref="AC1282:AC1345" si="226">AND(AA1282,F1282)</f>
        <v>1</v>
      </c>
      <c r="AD1282" s="135" t="b">
        <f t="shared" ref="AD1282:AD1345" si="227">AND(AB1282,F1282)</f>
        <v>0</v>
      </c>
      <c r="AE1282" s="135" t="b">
        <f t="shared" ref="AE1282:AE1345" si="228">AND(NOT(AA1282),NOT(AB1282),F1282)</f>
        <v>0</v>
      </c>
      <c r="AF1282" s="135" t="b">
        <f>AND(AC1282,$V1282&lt;=Synthèse!$B$44)</f>
        <v>0</v>
      </c>
      <c r="AG1282" s="135" t="b">
        <f>AND(AD1282,$V1282&lt;=Synthèse!$B$44)</f>
        <v>0</v>
      </c>
      <c r="AH1282" s="135" t="b">
        <f>AND(AE1282,$V1282&lt;=Synthèse!$B$44)</f>
        <v>0</v>
      </c>
      <c r="AI1282" s="137" t="b">
        <v>0</v>
      </c>
      <c r="AJ1282" s="137" t="b">
        <v>1</v>
      </c>
      <c r="AK1282" s="137" t="b">
        <f t="shared" ref="AK1282:AK1345" si="229">AND(AI1282,F1282)</f>
        <v>0</v>
      </c>
      <c r="AL1282" s="137" t="b">
        <f t="shared" ref="AL1282:AL1345" si="230">AND(AJ1282,F1282)</f>
        <v>1</v>
      </c>
      <c r="AM1282" s="137" t="b">
        <f>AND(AK1282,$V1282&lt;=Synthèse!$B$44)</f>
        <v>0</v>
      </c>
      <c r="AN1282" s="137" t="b">
        <f>AND(AL1282,$V1282&lt;=Synthèse!$B$44)</f>
        <v>0</v>
      </c>
    </row>
    <row r="1283" spans="1:40">
      <c r="A1283" s="17">
        <v>656066</v>
      </c>
      <c r="B1283" t="str">
        <f ca="1">VLOOKUP(A1283,'Fichier FI (en entrée)'!B:AH,3,0)</f>
        <v>QAHYODRJAH</v>
      </c>
      <c r="C1283">
        <f t="shared" si="220"/>
        <v>962</v>
      </c>
      <c r="D1283">
        <f t="shared" si="221"/>
        <v>10.63</v>
      </c>
      <c r="E1283" s="14" t="str">
        <f>VLOOKUP(A1283,'Fichier FI (en entrée)'!B:AH,2,0)</f>
        <v>EV</v>
      </c>
      <c r="F1283" s="14" t="b">
        <f t="shared" si="222"/>
        <v>1</v>
      </c>
      <c r="G1283" s="14" t="b">
        <f>IFERROR(VLOOKUP(A1283,'Calculs FA (auto)'!A:F,6,0),FALSE)</f>
        <v>1</v>
      </c>
      <c r="H1283" s="14" t="b">
        <f t="shared" si="223"/>
        <v>1</v>
      </c>
      <c r="I1283" s="16">
        <f>IFERROR(VLOOKUP(A1283,'Moyennes FI (en entrée)'!B:N,7,0),"")</f>
        <v>8.6300000000000008</v>
      </c>
      <c r="J1283" s="16">
        <f>IFERROR(VLOOKUP(VLOOKUP(A1283,'Fichier FI (en entrée)'!B:AH,33,0),Modificateurs!A$2:B$5,2,0),0)</f>
        <v>0</v>
      </c>
      <c r="K1283" s="16">
        <f>IFERROR(VLOOKUP(VLOOKUP(A1283,'Redoub FI (en entrée)'!B:N,7,0),Modificateurs!A$8:B$11,2,0),0)</f>
        <v>0</v>
      </c>
      <c r="L1283" s="16">
        <f>IFERROR(VLOOKUP(M1283,Modificateurs!D$1:E$94,2,0),0)</f>
        <v>2</v>
      </c>
      <c r="M1283" t="str">
        <f>VLOOKUP(A1283,'Fichier FI (en entrée)'!B:AH,16,0)&amp;" "&amp;VLOOKUP(A1283,'Fichier FI (en entrée)'!B:AH,20,0)&amp;" "&amp;VLOOKUP(A1283,'Fichier FI (en entrée)'!B:AH,27,0)&amp;" "&amp;VLOOKUP(A1283,'Fichier FI (en entrée)'!B:AH,29,0)</f>
        <v xml:space="preserve">STI2D Système informatique et numérique  </v>
      </c>
      <c r="N1283" t="str">
        <f>VLOOKUP(A1283,'Fichier FI (en entrée)'!B:AH,8,0)</f>
        <v>En Terminale</v>
      </c>
      <c r="O1283" t="b">
        <f>AND(C1283&gt;Synthèse!B$8,C1283&lt;Synthèse!B$10,NOT(Y1283))</f>
        <v>0</v>
      </c>
      <c r="Q1283" s="60">
        <f>ROUNDUP(C1283/(Synthèse!$B$4+Synthèse!$B$1)*8,0)</f>
        <v>5</v>
      </c>
      <c r="R1283" s="60">
        <f>IFERROR(VLOOKUP(A1283,'Evaluations (formulaire)'!A:P,6,0)+VLOOKUP(A1283,'Evaluations (formulaire)'!A:P,7,0),0)</f>
        <v>0</v>
      </c>
      <c r="S1283" s="60">
        <f>IFERROR(VLOOKUP(A1283,'Evaluations (formulaire)'!A:P,8,0),0)</f>
        <v>0</v>
      </c>
      <c r="T1283" s="60">
        <f>IF(AND(ISBLANK(P1283),Q1283&lt;=2),Synthèse!$B$41,IF(AND(ISBLANK(P1283),Q1283&gt;=7),Synthèse!$C$41,R1283+S1283))</f>
        <v>0</v>
      </c>
      <c r="U1283" s="60">
        <f t="shared" si="224"/>
        <v>10.63</v>
      </c>
      <c r="V1283" s="60">
        <f t="shared" si="225"/>
        <v>962</v>
      </c>
      <c r="X1283" s="26">
        <v>1791</v>
      </c>
      <c r="Y1283" s="26" t="b">
        <f>IFERROR(VLOOKUP(A1283,'Calculs FA (auto)'!A:O,15,0),FALSE)</f>
        <v>1</v>
      </c>
      <c r="Z1283" s="26">
        <f>IFERROR(VLOOKUP(A1283,'Evaluations (formulaire)'!A:M,9,0),0)</f>
        <v>0</v>
      </c>
      <c r="AA1283" s="135" t="b">
        <v>0</v>
      </c>
      <c r="AB1283" s="135" t="b">
        <v>1</v>
      </c>
      <c r="AC1283" s="135" t="b">
        <f t="shared" si="226"/>
        <v>0</v>
      </c>
      <c r="AD1283" s="135" t="b">
        <f t="shared" si="227"/>
        <v>1</v>
      </c>
      <c r="AE1283" s="135" t="b">
        <f t="shared" si="228"/>
        <v>0</v>
      </c>
      <c r="AF1283" s="135" t="b">
        <f>AND(AC1283,$V1283&lt;=Synthèse!$B$44)</f>
        <v>0</v>
      </c>
      <c r="AG1283" s="135" t="b">
        <f>AND(AD1283,$V1283&lt;=Synthèse!$B$44)</f>
        <v>0</v>
      </c>
      <c r="AH1283" s="135" t="b">
        <f>AND(AE1283,$V1283&lt;=Synthèse!$B$44)</f>
        <v>0</v>
      </c>
      <c r="AI1283" s="137" t="b">
        <v>0</v>
      </c>
      <c r="AJ1283" s="137" t="b">
        <v>0</v>
      </c>
      <c r="AK1283" s="137" t="b">
        <f t="shared" si="229"/>
        <v>0</v>
      </c>
      <c r="AL1283" s="137" t="b">
        <f t="shared" si="230"/>
        <v>0</v>
      </c>
      <c r="AM1283" s="137" t="b">
        <f>AND(AK1283,$V1283&lt;=Synthèse!$B$44)</f>
        <v>0</v>
      </c>
      <c r="AN1283" s="137" t="b">
        <f>AND(AL1283,$V1283&lt;=Synthèse!$B$44)</f>
        <v>0</v>
      </c>
    </row>
    <row r="1284" spans="1:40">
      <c r="A1284" s="17">
        <v>656224</v>
      </c>
      <c r="B1284" t="str">
        <f ca="1">VLOOKUP(A1284,'Fichier FI (en entrée)'!B:AH,3,0)</f>
        <v>ORYQRAEQQW</v>
      </c>
      <c r="C1284">
        <f t="shared" si="220"/>
        <v>2097</v>
      </c>
      <c r="D1284">
        <f t="shared" si="221"/>
        <v>-100</v>
      </c>
      <c r="E1284" s="14" t="str">
        <f>VLOOKUP(A1284,'Fichier FI (en entrée)'!B:AH,2,0)</f>
        <v>ENV</v>
      </c>
      <c r="F1284" s="14" t="b">
        <f t="shared" si="222"/>
        <v>0</v>
      </c>
      <c r="G1284" s="14" t="b">
        <f>IFERROR(VLOOKUP(A1284,'Calculs FA (auto)'!A:F,6,0),FALSE)</f>
        <v>0</v>
      </c>
      <c r="H1284" s="14" t="b">
        <f t="shared" si="223"/>
        <v>0</v>
      </c>
      <c r="I1284" s="16" t="str">
        <f>IFERROR(VLOOKUP(A1284,'Moyennes FI (en entrée)'!B:N,7,0),"")</f>
        <v/>
      </c>
      <c r="J1284" s="16">
        <f>IFERROR(VLOOKUP(VLOOKUP(A1284,'Fichier FI (en entrée)'!B:AH,33,0),Modificateurs!A$2:B$5,2,0),0)</f>
        <v>0</v>
      </c>
      <c r="K1284" s="16">
        <f>IFERROR(VLOOKUP(VLOOKUP(A1284,'Redoub FI (en entrée)'!B:N,7,0),Modificateurs!A$8:B$11,2,0),0)</f>
        <v>0</v>
      </c>
      <c r="L1284" s="16">
        <f>IFERROR(VLOOKUP(M1284,Modificateurs!D$1:E$94,2,0),0)</f>
        <v>1</v>
      </c>
      <c r="M1284" t="str">
        <f>VLOOKUP(A1284,'Fichier FI (en entrée)'!B:AH,16,0)&amp;" "&amp;VLOOKUP(A1284,'Fichier FI (en entrée)'!B:AH,20,0)&amp;" "&amp;VLOOKUP(A1284,'Fichier FI (en entrée)'!B:AH,27,0)&amp;" "&amp;VLOOKUP(A1284,'Fichier FI (en entrée)'!B:AH,29,0)</f>
        <v xml:space="preserve">S Sciences de la vie et de la terre  </v>
      </c>
      <c r="N1284" t="str">
        <f>VLOOKUP(A1284,'Fichier FI (en entrée)'!B:AH,8,0)</f>
        <v>En Terminale</v>
      </c>
      <c r="O1284" t="b">
        <f>AND(C1284&gt;Synthèse!B$8,C1284&lt;Synthèse!B$10,NOT(Y1284))</f>
        <v>0</v>
      </c>
      <c r="P1284" s="17" t="s">
        <v>2260</v>
      </c>
      <c r="Q1284" s="60">
        <f>ROUNDUP(C1284/(Synthèse!$B$4+Synthèse!$B$1)*8,0)</f>
        <v>10</v>
      </c>
      <c r="R1284" s="60">
        <f>IFERROR(VLOOKUP(A1284,'Evaluations (formulaire)'!A:P,6,0)+VLOOKUP(A1284,'Evaluations (formulaire)'!A:P,7,0),0)</f>
        <v>0</v>
      </c>
      <c r="S1284" s="60">
        <f>IFERROR(VLOOKUP(A1284,'Evaluations (formulaire)'!A:P,8,0),0)</f>
        <v>0</v>
      </c>
      <c r="T1284" s="60">
        <f>IF(AND(ISBLANK(P1284),Q1284&lt;=2),Synthèse!$B$41,IF(AND(ISBLANK(P1284),Q1284&gt;=7),Synthèse!$C$41,R1284+S1284))</f>
        <v>0</v>
      </c>
      <c r="U1284" s="60">
        <f t="shared" si="224"/>
        <v>-100</v>
      </c>
      <c r="V1284" s="60">
        <f t="shared" si="225"/>
        <v>2096</v>
      </c>
      <c r="X1284" s="26">
        <v>2034</v>
      </c>
      <c r="Y1284" s="26" t="b">
        <f>IFERROR(VLOOKUP(A1284,'Calculs FA (auto)'!A:O,15,0),FALSE)</f>
        <v>0</v>
      </c>
      <c r="Z1284" s="26">
        <f>IFERROR(VLOOKUP(A1284,'Evaluations (formulaire)'!A:M,9,0),0)</f>
        <v>0</v>
      </c>
      <c r="AA1284" s="135" t="b">
        <v>1</v>
      </c>
      <c r="AB1284" s="135" t="b">
        <v>0</v>
      </c>
      <c r="AC1284" s="135" t="b">
        <f t="shared" si="226"/>
        <v>0</v>
      </c>
      <c r="AD1284" s="135" t="b">
        <f t="shared" si="227"/>
        <v>0</v>
      </c>
      <c r="AE1284" s="135" t="b">
        <f t="shared" si="228"/>
        <v>0</v>
      </c>
      <c r="AF1284" s="135" t="b">
        <f>AND(AC1284,$V1284&lt;=Synthèse!$B$44)</f>
        <v>0</v>
      </c>
      <c r="AG1284" s="135" t="b">
        <f>AND(AD1284,$V1284&lt;=Synthèse!$B$44)</f>
        <v>0</v>
      </c>
      <c r="AH1284" s="135" t="b">
        <f>AND(AE1284,$V1284&lt;=Synthèse!$B$44)</f>
        <v>0</v>
      </c>
      <c r="AI1284" s="137" t="b">
        <v>0</v>
      </c>
      <c r="AJ1284" s="137" t="b">
        <v>0</v>
      </c>
      <c r="AK1284" s="137" t="b">
        <f t="shared" si="229"/>
        <v>0</v>
      </c>
      <c r="AL1284" s="137" t="b">
        <f t="shared" si="230"/>
        <v>0</v>
      </c>
      <c r="AM1284" s="137" t="b">
        <f>AND(AK1284,$V1284&lt;=Synthèse!$B$44)</f>
        <v>0</v>
      </c>
      <c r="AN1284" s="137" t="b">
        <f>AND(AL1284,$V1284&lt;=Synthèse!$B$44)</f>
        <v>0</v>
      </c>
    </row>
    <row r="1285" spans="1:40">
      <c r="A1285" s="17">
        <v>656260</v>
      </c>
      <c r="B1285" t="str">
        <f ca="1">VLOOKUP(A1285,'Fichier FI (en entrée)'!B:AH,3,0)</f>
        <v>LNDVCGBUYQ</v>
      </c>
      <c r="C1285">
        <f t="shared" si="220"/>
        <v>295</v>
      </c>
      <c r="D1285">
        <f t="shared" si="221"/>
        <v>14.83</v>
      </c>
      <c r="E1285" s="14" t="str">
        <f>VLOOKUP(A1285,'Fichier FI (en entrée)'!B:AH,2,0)</f>
        <v>EV</v>
      </c>
      <c r="F1285" s="14" t="b">
        <f t="shared" si="222"/>
        <v>1</v>
      </c>
      <c r="G1285" s="14" t="b">
        <f>IFERROR(VLOOKUP(A1285,'Calculs FA (auto)'!A:F,6,0),FALSE)</f>
        <v>0</v>
      </c>
      <c r="H1285" s="14" t="b">
        <f t="shared" si="223"/>
        <v>0</v>
      </c>
      <c r="I1285" s="16">
        <f>IFERROR(VLOOKUP(A1285,'Moyennes FI (en entrée)'!B:N,7,0),"")</f>
        <v>11.83</v>
      </c>
      <c r="J1285" s="16">
        <f>IFERROR(VLOOKUP(VLOOKUP(A1285,'Fichier FI (en entrée)'!B:AH,33,0),Modificateurs!A$2:B$5,2,0),0)</f>
        <v>1</v>
      </c>
      <c r="K1285" s="16">
        <f>IFERROR(VLOOKUP(VLOOKUP(A1285,'Redoub FI (en entrée)'!B:N,7,0),Modificateurs!A$8:B$11,2,0),0)</f>
        <v>0</v>
      </c>
      <c r="L1285" s="16">
        <f>IFERROR(VLOOKUP(M1285,Modificateurs!D$1:E$94,2,0),0)</f>
        <v>2</v>
      </c>
      <c r="M1285" t="str">
        <f>VLOOKUP(A1285,'Fichier FI (en entrée)'!B:AH,16,0)&amp;" "&amp;VLOOKUP(A1285,'Fichier FI (en entrée)'!B:AH,20,0)&amp;" "&amp;VLOOKUP(A1285,'Fichier FI (en entrée)'!B:AH,27,0)&amp;" "&amp;VLOOKUP(A1285,'Fichier FI (en entrée)'!B:AH,29,0)</f>
        <v xml:space="preserve">STI2D Système informatique et numérique  </v>
      </c>
      <c r="N1285" t="str">
        <f>VLOOKUP(A1285,'Fichier FI (en entrée)'!B:AH,8,0)</f>
        <v>En Terminale</v>
      </c>
      <c r="O1285" t="b">
        <f>AND(C1285&gt;Synthèse!B$8,C1285&lt;Synthèse!B$10,NOT(Y1285))</f>
        <v>0</v>
      </c>
      <c r="Q1285" s="60">
        <f>ROUNDUP(C1285/(Synthèse!$B$4+Synthèse!$B$1)*8,0)</f>
        <v>2</v>
      </c>
      <c r="R1285" s="60">
        <f>IFERROR(VLOOKUP(A1285,'Evaluations (formulaire)'!A:P,6,0)+VLOOKUP(A1285,'Evaluations (formulaire)'!A:P,7,0),0)</f>
        <v>0</v>
      </c>
      <c r="S1285" s="60">
        <f>IFERROR(VLOOKUP(A1285,'Evaluations (formulaire)'!A:P,8,0),0)</f>
        <v>0</v>
      </c>
      <c r="T1285" s="60">
        <f>IF(AND(ISBLANK(P1285),Q1285&lt;=2),Synthèse!$B$41,IF(AND(ISBLANK(P1285),Q1285&gt;=7),Synthèse!$C$41,R1285+S1285))</f>
        <v>4.6511627906976744E-3</v>
      </c>
      <c r="U1285" s="60">
        <f t="shared" si="224"/>
        <v>14.834651162790697</v>
      </c>
      <c r="V1285" s="60">
        <f t="shared" si="225"/>
        <v>295</v>
      </c>
      <c r="X1285" s="26">
        <v>190</v>
      </c>
      <c r="Y1285" s="26" t="b">
        <f>IFERROR(VLOOKUP(A1285,'Calculs FA (auto)'!A:O,15,0),FALSE)</f>
        <v>0</v>
      </c>
      <c r="Z1285" s="26">
        <f>IFERROR(VLOOKUP(A1285,'Evaluations (formulaire)'!A:M,9,0),0)</f>
        <v>0</v>
      </c>
      <c r="AA1285" s="135" t="b">
        <v>1</v>
      </c>
      <c r="AB1285" s="135" t="b">
        <v>0</v>
      </c>
      <c r="AC1285" s="135" t="b">
        <f t="shared" si="226"/>
        <v>1</v>
      </c>
      <c r="AD1285" s="135" t="b">
        <f t="shared" si="227"/>
        <v>0</v>
      </c>
      <c r="AE1285" s="135" t="b">
        <f t="shared" si="228"/>
        <v>0</v>
      </c>
      <c r="AF1285" s="135" t="b">
        <f>AND(AC1285,$V1285&lt;=Synthèse!$B$44)</f>
        <v>1</v>
      </c>
      <c r="AG1285" s="135" t="b">
        <f>AND(AD1285,$V1285&lt;=Synthèse!$B$44)</f>
        <v>0</v>
      </c>
      <c r="AH1285" s="135" t="b">
        <f>AND(AE1285,$V1285&lt;=Synthèse!$B$44)</f>
        <v>0</v>
      </c>
      <c r="AI1285" s="137" t="b">
        <v>0</v>
      </c>
      <c r="AJ1285" s="137" t="b">
        <v>1</v>
      </c>
      <c r="AK1285" s="137" t="b">
        <f t="shared" si="229"/>
        <v>0</v>
      </c>
      <c r="AL1285" s="137" t="b">
        <f t="shared" si="230"/>
        <v>1</v>
      </c>
      <c r="AM1285" s="137" t="b">
        <f>AND(AK1285,$V1285&lt;=Synthèse!$B$44)</f>
        <v>0</v>
      </c>
      <c r="AN1285" s="137" t="b">
        <f>AND(AL1285,$V1285&lt;=Synthèse!$B$44)</f>
        <v>1</v>
      </c>
    </row>
    <row r="1286" spans="1:40">
      <c r="A1286" s="17">
        <v>656267</v>
      </c>
      <c r="B1286" t="str">
        <f ca="1">VLOOKUP(A1286,'Fichier FI (en entrée)'!B:AH,3,0)</f>
        <v>SRXALCTUQI</v>
      </c>
      <c r="C1286">
        <f t="shared" si="220"/>
        <v>472</v>
      </c>
      <c r="D1286">
        <f t="shared" si="221"/>
        <v>13.57</v>
      </c>
      <c r="E1286" s="14" t="str">
        <f>VLOOKUP(A1286,'Fichier FI (en entrée)'!B:AH,2,0)</f>
        <v>EV</v>
      </c>
      <c r="F1286" s="14" t="b">
        <f t="shared" si="222"/>
        <v>1</v>
      </c>
      <c r="G1286" s="14" t="b">
        <f>IFERROR(VLOOKUP(A1286,'Calculs FA (auto)'!A:F,6,0),FALSE)</f>
        <v>0</v>
      </c>
      <c r="H1286" s="14" t="b">
        <f t="shared" si="223"/>
        <v>0</v>
      </c>
      <c r="I1286" s="16">
        <f>IFERROR(VLOOKUP(A1286,'Moyennes FI (en entrée)'!B:N,7,0),"")</f>
        <v>10.57</v>
      </c>
      <c r="J1286" s="16">
        <f>IFERROR(VLOOKUP(VLOOKUP(A1286,'Fichier FI (en entrée)'!B:AH,33,0),Modificateurs!A$2:B$5,2,0),0)</f>
        <v>1</v>
      </c>
      <c r="K1286" s="16">
        <f>IFERROR(VLOOKUP(VLOOKUP(A1286,'Redoub FI (en entrée)'!B:N,7,0),Modificateurs!A$8:B$11,2,0),0)</f>
        <v>0</v>
      </c>
      <c r="L1286" s="16">
        <f>IFERROR(VLOOKUP(M1286,Modificateurs!D$1:E$94,2,0),0)</f>
        <v>2</v>
      </c>
      <c r="M1286" t="str">
        <f>VLOOKUP(A1286,'Fichier FI (en entrée)'!B:AH,16,0)&amp;" "&amp;VLOOKUP(A1286,'Fichier FI (en entrée)'!B:AH,20,0)&amp;" "&amp;VLOOKUP(A1286,'Fichier FI (en entrée)'!B:AH,27,0)&amp;" "&amp;VLOOKUP(A1286,'Fichier FI (en entrée)'!B:AH,29,0)</f>
        <v xml:space="preserve">S Mathématiques  </v>
      </c>
      <c r="N1286" t="str">
        <f>VLOOKUP(A1286,'Fichier FI (en entrée)'!B:AH,8,0)</f>
        <v>En Terminale</v>
      </c>
      <c r="O1286" t="b">
        <f>AND(C1286&gt;Synthèse!B$8,C1286&lt;Synthèse!B$10,NOT(Y1286))</f>
        <v>1</v>
      </c>
      <c r="P1286" t="s">
        <v>84</v>
      </c>
      <c r="Q1286" s="60">
        <f>ROUNDUP(C1286/(Synthèse!$B$4+Synthèse!$B$1)*8,0)</f>
        <v>3</v>
      </c>
      <c r="R1286" s="60">
        <f>IFERROR(VLOOKUP(A1286,'Evaluations (formulaire)'!A:P,6,0)+VLOOKUP(A1286,'Evaluations (formulaire)'!A:P,7,0),0)</f>
        <v>0</v>
      </c>
      <c r="S1286" s="60">
        <f>IFERROR(VLOOKUP(A1286,'Evaluations (formulaire)'!A:P,8,0),0)</f>
        <v>0</v>
      </c>
      <c r="T1286" s="60">
        <f>IF(AND(ISBLANK(P1286),Q1286&lt;=2),Synthèse!$B$41,IF(AND(ISBLANK(P1286),Q1286&gt;=7),Synthèse!$C$41,R1286+S1286))</f>
        <v>0</v>
      </c>
      <c r="U1286" s="60">
        <f t="shared" si="224"/>
        <v>13.57</v>
      </c>
      <c r="V1286" s="60">
        <f t="shared" si="225"/>
        <v>473</v>
      </c>
      <c r="X1286" s="26">
        <v>1980</v>
      </c>
      <c r="Y1286" s="26" t="b">
        <f>IFERROR(VLOOKUP(A1286,'Calculs FA (auto)'!A:O,15,0),FALSE)</f>
        <v>0</v>
      </c>
      <c r="Z1286" s="26">
        <f>IFERROR(VLOOKUP(A1286,'Evaluations (formulaire)'!A:M,9,0),0)</f>
        <v>0</v>
      </c>
      <c r="AA1286" s="135" t="b">
        <v>0</v>
      </c>
      <c r="AB1286" s="135" t="b">
        <v>1</v>
      </c>
      <c r="AC1286" s="135" t="b">
        <f t="shared" si="226"/>
        <v>0</v>
      </c>
      <c r="AD1286" s="135" t="b">
        <f t="shared" si="227"/>
        <v>1</v>
      </c>
      <c r="AE1286" s="135" t="b">
        <f t="shared" si="228"/>
        <v>0</v>
      </c>
      <c r="AF1286" s="135" t="b">
        <f>AND(AC1286,$V1286&lt;=Synthèse!$B$44)</f>
        <v>0</v>
      </c>
      <c r="AG1286" s="135" t="b">
        <f>AND(AD1286,$V1286&lt;=Synthèse!$B$44)</f>
        <v>1</v>
      </c>
      <c r="AH1286" s="135" t="b">
        <f>AND(AE1286,$V1286&lt;=Synthèse!$B$44)</f>
        <v>0</v>
      </c>
      <c r="AI1286" s="137" t="b">
        <v>0</v>
      </c>
      <c r="AJ1286" s="137" t="b">
        <v>0</v>
      </c>
      <c r="AK1286" s="137" t="b">
        <f t="shared" si="229"/>
        <v>0</v>
      </c>
      <c r="AL1286" s="137" t="b">
        <f t="shared" si="230"/>
        <v>0</v>
      </c>
      <c r="AM1286" s="137" t="b">
        <f>AND(AK1286,$V1286&lt;=Synthèse!$B$44)</f>
        <v>0</v>
      </c>
      <c r="AN1286" s="137" t="b">
        <f>AND(AL1286,$V1286&lt;=Synthèse!$B$44)</f>
        <v>0</v>
      </c>
    </row>
    <row r="1287" spans="1:40">
      <c r="A1287" s="17">
        <v>656278</v>
      </c>
      <c r="B1287" t="str">
        <f ca="1">VLOOKUP(A1287,'Fichier FI (en entrée)'!B:AH,3,0)</f>
        <v>KSJHNNMIGC</v>
      </c>
      <c r="C1287">
        <f t="shared" si="220"/>
        <v>2097</v>
      </c>
      <c r="D1287">
        <f t="shared" si="221"/>
        <v>-100</v>
      </c>
      <c r="E1287" s="14" t="str">
        <f>VLOOKUP(A1287,'Fichier FI (en entrée)'!B:AH,2,0)</f>
        <v>ENV</v>
      </c>
      <c r="F1287" s="14" t="b">
        <f t="shared" si="222"/>
        <v>0</v>
      </c>
      <c r="G1287" s="14" t="b">
        <f>IFERROR(VLOOKUP(A1287,'Calculs FA (auto)'!A:F,6,0),FALSE)</f>
        <v>1</v>
      </c>
      <c r="H1287" s="14" t="b">
        <f t="shared" si="223"/>
        <v>0</v>
      </c>
      <c r="I1287" s="16" t="str">
        <f>IFERROR(VLOOKUP(A1287,'Moyennes FI (en entrée)'!B:N,7,0),"")</f>
        <v/>
      </c>
      <c r="J1287" s="16">
        <f>IFERROR(VLOOKUP(VLOOKUP(A1287,'Fichier FI (en entrée)'!B:AH,33,0),Modificateurs!A$2:B$5,2,0),0)</f>
        <v>0</v>
      </c>
      <c r="K1287" s="16">
        <f>IFERROR(VLOOKUP(VLOOKUP(A1287,'Redoub FI (en entrée)'!B:N,7,0),Modificateurs!A$8:B$11,2,0),0)</f>
        <v>0</v>
      </c>
      <c r="L1287" s="16">
        <f>IFERROR(VLOOKUP(M1287,Modificateurs!D$1:E$94,2,0),0)</f>
        <v>2</v>
      </c>
      <c r="M1287" t="str">
        <f>VLOOKUP(A1287,'Fichier FI (en entrée)'!B:AH,16,0)&amp;" "&amp;VLOOKUP(A1287,'Fichier FI (en entrée)'!B:AH,20,0)&amp;" "&amp;VLOOKUP(A1287,'Fichier FI (en entrée)'!B:AH,27,0)&amp;" "&amp;VLOOKUP(A1287,'Fichier FI (en entrée)'!B:AH,29,0)</f>
        <v xml:space="preserve">STI2D Système informatique et numérique  </v>
      </c>
      <c r="N1287" t="str">
        <f>VLOOKUP(A1287,'Fichier FI (en entrée)'!B:AH,8,0)</f>
        <v>En Terminale</v>
      </c>
      <c r="O1287" t="b">
        <f>AND(C1287&gt;Synthèse!B$8,C1287&lt;Synthèse!B$10,NOT(Y1287))</f>
        <v>0</v>
      </c>
      <c r="Q1287" s="60">
        <f>ROUNDUP(C1287/(Synthèse!$B$4+Synthèse!$B$1)*8,0)</f>
        <v>10</v>
      </c>
      <c r="R1287" s="60">
        <f>IFERROR(VLOOKUP(A1287,'Evaluations (formulaire)'!A:P,6,0)+VLOOKUP(A1287,'Evaluations (formulaire)'!A:P,7,0),0)</f>
        <v>0</v>
      </c>
      <c r="S1287" s="60">
        <f>IFERROR(VLOOKUP(A1287,'Evaluations (formulaire)'!A:P,8,0),0)</f>
        <v>0</v>
      </c>
      <c r="T1287" s="60">
        <f>IF(AND(ISBLANK(P1287),Q1287&lt;=2),Synthèse!$B$41,IF(AND(ISBLANK(P1287),Q1287&gt;=7),Synthèse!$C$41,R1287+S1287))</f>
        <v>4.6296296296296294E-3</v>
      </c>
      <c r="U1287" s="60">
        <f t="shared" si="224"/>
        <v>-99.995370370370367</v>
      </c>
      <c r="V1287" s="60">
        <f t="shared" si="225"/>
        <v>1983</v>
      </c>
      <c r="X1287" s="26">
        <v>239</v>
      </c>
      <c r="Y1287" s="26" t="b">
        <f>IFERROR(VLOOKUP(A1287,'Calculs FA (auto)'!A:O,15,0),FALSE)</f>
        <v>1</v>
      </c>
      <c r="Z1287" s="26">
        <f>IFERROR(VLOOKUP(A1287,'Evaluations (formulaire)'!A:M,9,0),0)</f>
        <v>0</v>
      </c>
      <c r="AA1287" s="135" t="b">
        <v>0</v>
      </c>
      <c r="AB1287" s="135" t="b">
        <v>1</v>
      </c>
      <c r="AC1287" s="135" t="b">
        <f t="shared" si="226"/>
        <v>0</v>
      </c>
      <c r="AD1287" s="135" t="b">
        <f t="shared" si="227"/>
        <v>0</v>
      </c>
      <c r="AE1287" s="135" t="b">
        <f t="shared" si="228"/>
        <v>0</v>
      </c>
      <c r="AF1287" s="135" t="b">
        <f>AND(AC1287,$V1287&lt;=Synthèse!$B$44)</f>
        <v>0</v>
      </c>
      <c r="AG1287" s="135" t="b">
        <f>AND(AD1287,$V1287&lt;=Synthèse!$B$44)</f>
        <v>0</v>
      </c>
      <c r="AH1287" s="135" t="b">
        <f>AND(AE1287,$V1287&lt;=Synthèse!$B$44)</f>
        <v>0</v>
      </c>
      <c r="AI1287" s="137" t="b">
        <v>0</v>
      </c>
      <c r="AJ1287" s="137" t="b">
        <v>0</v>
      </c>
      <c r="AK1287" s="137" t="b">
        <f t="shared" si="229"/>
        <v>0</v>
      </c>
      <c r="AL1287" s="137" t="b">
        <f t="shared" si="230"/>
        <v>0</v>
      </c>
      <c r="AM1287" s="137" t="b">
        <f>AND(AK1287,$V1287&lt;=Synthèse!$B$44)</f>
        <v>0</v>
      </c>
      <c r="AN1287" s="137" t="b">
        <f>AND(AL1287,$V1287&lt;=Synthèse!$B$44)</f>
        <v>0</v>
      </c>
    </row>
    <row r="1288" spans="1:40">
      <c r="A1288" s="17">
        <v>658707</v>
      </c>
      <c r="B1288" t="str">
        <f ca="1">VLOOKUP(A1288,'Fichier FI (en entrée)'!B:AH,3,0)</f>
        <v>LLWCNYPRJV</v>
      </c>
      <c r="C1288">
        <f t="shared" si="220"/>
        <v>213</v>
      </c>
      <c r="D1288">
        <f t="shared" si="221"/>
        <v>15.76</v>
      </c>
      <c r="E1288" s="14" t="str">
        <f>VLOOKUP(A1288,'Fichier FI (en entrée)'!B:AH,2,0)</f>
        <v>EV</v>
      </c>
      <c r="F1288" s="14" t="b">
        <f t="shared" si="222"/>
        <v>1</v>
      </c>
      <c r="G1288" s="14" t="b">
        <f>IFERROR(VLOOKUP(A1288,'Calculs FA (auto)'!A:F,6,0),FALSE)</f>
        <v>0</v>
      </c>
      <c r="H1288" s="14" t="b">
        <f t="shared" si="223"/>
        <v>0</v>
      </c>
      <c r="I1288" s="16">
        <f>IFERROR(VLOOKUP(A1288,'Moyennes FI (en entrée)'!B:N,7,0),"")</f>
        <v>10.76</v>
      </c>
      <c r="J1288" s="16">
        <f>IFERROR(VLOOKUP(VLOOKUP(A1288,'Fichier FI (en entrée)'!B:AH,33,0),Modificateurs!A$2:B$5,2,0),0)</f>
        <v>3</v>
      </c>
      <c r="K1288" s="16">
        <f>IFERROR(VLOOKUP(VLOOKUP(A1288,'Redoub FI (en entrée)'!B:N,7,0),Modificateurs!A$8:B$11,2,0),0)</f>
        <v>0</v>
      </c>
      <c r="L1288" s="16">
        <f>IFERROR(VLOOKUP(M1288,Modificateurs!D$1:E$94,2,0),0)</f>
        <v>2</v>
      </c>
      <c r="M1288" t="str">
        <f>VLOOKUP(A1288,'Fichier FI (en entrée)'!B:AH,16,0)&amp;" "&amp;VLOOKUP(A1288,'Fichier FI (en entrée)'!B:AH,20,0)&amp;" "&amp;VLOOKUP(A1288,'Fichier FI (en entrée)'!B:AH,27,0)&amp;" "&amp;VLOOKUP(A1288,'Fichier FI (en entrée)'!B:AH,29,0)</f>
        <v xml:space="preserve">S Physique-chimie  </v>
      </c>
      <c r="N1288" t="str">
        <f>VLOOKUP(A1288,'Fichier FI (en entrée)'!B:AH,8,0)</f>
        <v>En Terminale</v>
      </c>
      <c r="O1288" t="b">
        <f>AND(C1288&gt;Synthèse!B$8,C1288&lt;Synthèse!B$10,NOT(Y1288))</f>
        <v>0</v>
      </c>
      <c r="Q1288" s="60">
        <f>ROUNDUP(C1288/(Synthèse!$B$4+Synthèse!$B$1)*8,0)</f>
        <v>1</v>
      </c>
      <c r="R1288" s="60">
        <f>IFERROR(VLOOKUP(A1288,'Evaluations (formulaire)'!A:P,6,0)+VLOOKUP(A1288,'Evaluations (formulaire)'!A:P,7,0),0)</f>
        <v>0</v>
      </c>
      <c r="S1288" s="60">
        <f>IFERROR(VLOOKUP(A1288,'Evaluations (formulaire)'!A:P,8,0),0)</f>
        <v>0</v>
      </c>
      <c r="T1288" s="60">
        <f>IF(AND(ISBLANK(P1288),Q1288&lt;=2),Synthèse!$B$41,IF(AND(ISBLANK(P1288),Q1288&gt;=7),Synthèse!$C$41,R1288+S1288))</f>
        <v>4.6511627906976744E-3</v>
      </c>
      <c r="U1288" s="60">
        <f t="shared" si="224"/>
        <v>15.764651162790697</v>
      </c>
      <c r="V1288" s="60">
        <f t="shared" si="225"/>
        <v>212</v>
      </c>
      <c r="X1288" s="26">
        <v>1479</v>
      </c>
      <c r="Y1288" s="26" t="b">
        <f>IFERROR(VLOOKUP(A1288,'Calculs FA (auto)'!A:O,15,0),FALSE)</f>
        <v>0</v>
      </c>
      <c r="Z1288" s="26">
        <f>IFERROR(VLOOKUP(A1288,'Evaluations (formulaire)'!A:M,9,0),0)</f>
        <v>0</v>
      </c>
      <c r="AA1288" s="135" t="b">
        <v>0</v>
      </c>
      <c r="AB1288" s="135" t="b">
        <v>1</v>
      </c>
      <c r="AC1288" s="135" t="b">
        <f t="shared" si="226"/>
        <v>0</v>
      </c>
      <c r="AD1288" s="135" t="b">
        <f t="shared" si="227"/>
        <v>1</v>
      </c>
      <c r="AE1288" s="135" t="b">
        <f t="shared" si="228"/>
        <v>0</v>
      </c>
      <c r="AF1288" s="135" t="b">
        <f>AND(AC1288,$V1288&lt;=Synthèse!$B$44)</f>
        <v>0</v>
      </c>
      <c r="AG1288" s="135" t="b">
        <f>AND(AD1288,$V1288&lt;=Synthèse!$B$44)</f>
        <v>1</v>
      </c>
      <c r="AH1288" s="135" t="b">
        <f>AND(AE1288,$V1288&lt;=Synthèse!$B$44)</f>
        <v>0</v>
      </c>
      <c r="AI1288" s="137" t="b">
        <v>0</v>
      </c>
      <c r="AJ1288" s="137" t="b">
        <v>0</v>
      </c>
      <c r="AK1288" s="137" t="b">
        <f t="shared" si="229"/>
        <v>0</v>
      </c>
      <c r="AL1288" s="137" t="b">
        <f t="shared" si="230"/>
        <v>0</v>
      </c>
      <c r="AM1288" s="137" t="b">
        <f>AND(AK1288,$V1288&lt;=Synthèse!$B$44)</f>
        <v>0</v>
      </c>
      <c r="AN1288" s="137" t="b">
        <f>AND(AL1288,$V1288&lt;=Synthèse!$B$44)</f>
        <v>0</v>
      </c>
    </row>
    <row r="1289" spans="1:40">
      <c r="A1289" s="17">
        <v>659459</v>
      </c>
      <c r="B1289" t="str">
        <f ca="1">VLOOKUP(A1289,'Fichier FI (en entrée)'!B:AH,3,0)</f>
        <v>TWFLCEOLYI</v>
      </c>
      <c r="C1289">
        <f t="shared" si="220"/>
        <v>1135</v>
      </c>
      <c r="D1289">
        <f t="shared" si="221"/>
        <v>8.85</v>
      </c>
      <c r="E1289" s="14" t="str">
        <f>VLOOKUP(A1289,'Fichier FI (en entrée)'!B:AH,2,0)</f>
        <v>EV</v>
      </c>
      <c r="F1289" s="14" t="b">
        <f t="shared" si="222"/>
        <v>1</v>
      </c>
      <c r="G1289" s="14" t="b">
        <f>IFERROR(VLOOKUP(A1289,'Calculs FA (auto)'!A:F,6,0),FALSE)</f>
        <v>1</v>
      </c>
      <c r="H1289" s="14" t="b">
        <f t="shared" si="223"/>
        <v>1</v>
      </c>
      <c r="I1289" s="16">
        <f>IFERROR(VLOOKUP(A1289,'Moyennes FI (en entrée)'!B:N,7,0),"")</f>
        <v>6.85</v>
      </c>
      <c r="J1289" s="16">
        <f>IFERROR(VLOOKUP(VLOOKUP(A1289,'Fichier FI (en entrée)'!B:AH,33,0),Modificateurs!A$2:B$5,2,0),0)</f>
        <v>1</v>
      </c>
      <c r="K1289" s="16">
        <f>IFERROR(VLOOKUP(VLOOKUP(A1289,'Redoub FI (en entrée)'!B:N,7,0),Modificateurs!A$8:B$11,2,0),0)</f>
        <v>0</v>
      </c>
      <c r="L1289" s="16">
        <f>IFERROR(VLOOKUP(M1289,Modificateurs!D$1:E$94,2,0),0)</f>
        <v>1</v>
      </c>
      <c r="M1289" t="str">
        <f>VLOOKUP(A1289,'Fichier FI (en entrée)'!B:AH,16,0)&amp;" "&amp;VLOOKUP(A1289,'Fichier FI (en entrée)'!B:AH,20,0)&amp;" "&amp;VLOOKUP(A1289,'Fichier FI (en entrée)'!B:AH,27,0)&amp;" "&amp;VLOOKUP(A1289,'Fichier FI (en entrée)'!B:AH,29,0)</f>
        <v xml:space="preserve">S Sciences de la vie et de la terre  </v>
      </c>
      <c r="N1289" t="str">
        <f>VLOOKUP(A1289,'Fichier FI (en entrée)'!B:AH,8,0)</f>
        <v>En Terminale</v>
      </c>
      <c r="O1289" t="b">
        <f>AND(C1289&gt;Synthèse!B$8,C1289&lt;Synthèse!B$10,NOT(Y1289))</f>
        <v>0</v>
      </c>
      <c r="Q1289" s="60">
        <f>ROUNDUP(C1289/(Synthèse!$B$4+Synthèse!$B$1)*8,0)</f>
        <v>6</v>
      </c>
      <c r="R1289" s="60">
        <f>IFERROR(VLOOKUP(A1289,'Evaluations (formulaire)'!A:P,6,0)+VLOOKUP(A1289,'Evaluations (formulaire)'!A:P,7,0),0)</f>
        <v>0</v>
      </c>
      <c r="S1289" s="60">
        <f>IFERROR(VLOOKUP(A1289,'Evaluations (formulaire)'!A:P,8,0),0)</f>
        <v>0</v>
      </c>
      <c r="T1289" s="60">
        <f>IF(AND(ISBLANK(P1289),Q1289&lt;=2),Synthèse!$B$41,IF(AND(ISBLANK(P1289),Q1289&gt;=7),Synthèse!$C$41,R1289+S1289))</f>
        <v>0</v>
      </c>
      <c r="U1289" s="60">
        <f t="shared" si="224"/>
        <v>8.85</v>
      </c>
      <c r="V1289" s="60">
        <f t="shared" si="225"/>
        <v>1133</v>
      </c>
      <c r="X1289" s="26">
        <v>76</v>
      </c>
      <c r="Y1289" s="26" t="b">
        <f>IFERROR(VLOOKUP(A1289,'Calculs FA (auto)'!A:O,15,0),FALSE)</f>
        <v>1</v>
      </c>
      <c r="Z1289" s="26">
        <f>IFERROR(VLOOKUP(A1289,'Evaluations (formulaire)'!A:M,9,0),0)</f>
        <v>0</v>
      </c>
      <c r="AA1289" s="135" t="b">
        <v>0</v>
      </c>
      <c r="AB1289" s="135" t="b">
        <v>1</v>
      </c>
      <c r="AC1289" s="135" t="b">
        <f t="shared" si="226"/>
        <v>0</v>
      </c>
      <c r="AD1289" s="135" t="b">
        <f t="shared" si="227"/>
        <v>1</v>
      </c>
      <c r="AE1289" s="135" t="b">
        <f t="shared" si="228"/>
        <v>0</v>
      </c>
      <c r="AF1289" s="135" t="b">
        <f>AND(AC1289,$V1289&lt;=Synthèse!$B$44)</f>
        <v>0</v>
      </c>
      <c r="AG1289" s="135" t="b">
        <f>AND(AD1289,$V1289&lt;=Synthèse!$B$44)</f>
        <v>0</v>
      </c>
      <c r="AH1289" s="135" t="b">
        <f>AND(AE1289,$V1289&lt;=Synthèse!$B$44)</f>
        <v>0</v>
      </c>
      <c r="AI1289" s="137" t="b">
        <v>0</v>
      </c>
      <c r="AJ1289" s="137" t="b">
        <v>0</v>
      </c>
      <c r="AK1289" s="137" t="b">
        <f t="shared" si="229"/>
        <v>0</v>
      </c>
      <c r="AL1289" s="137" t="b">
        <f t="shared" si="230"/>
        <v>0</v>
      </c>
      <c r="AM1289" s="137" t="b">
        <f>AND(AK1289,$V1289&lt;=Synthèse!$B$44)</f>
        <v>0</v>
      </c>
      <c r="AN1289" s="137" t="b">
        <f>AND(AL1289,$V1289&lt;=Synthèse!$B$44)</f>
        <v>0</v>
      </c>
    </row>
    <row r="1290" spans="1:40">
      <c r="A1290" s="17">
        <v>660653</v>
      </c>
      <c r="B1290" t="str">
        <f ca="1">VLOOKUP(A1290,'Fichier FI (en entrée)'!B:AH,3,0)</f>
        <v>GAIOLCVSAX</v>
      </c>
      <c r="C1290">
        <f t="shared" si="220"/>
        <v>1485</v>
      </c>
      <c r="D1290">
        <f t="shared" si="221"/>
        <v>1.3900000000000006</v>
      </c>
      <c r="E1290" s="14" t="str">
        <f>VLOOKUP(A1290,'Fichier FI (en entrée)'!B:AH,2,0)</f>
        <v>EV</v>
      </c>
      <c r="F1290" s="14" t="b">
        <f t="shared" si="222"/>
        <v>1</v>
      </c>
      <c r="G1290" s="14" t="b">
        <f>IFERROR(VLOOKUP(A1290,'Calculs FA (auto)'!A:F,6,0),FALSE)</f>
        <v>0</v>
      </c>
      <c r="H1290" s="14" t="b">
        <f t="shared" si="223"/>
        <v>0</v>
      </c>
      <c r="I1290" s="16">
        <f>IFERROR(VLOOKUP(A1290,'Moyennes FI (en entrée)'!B:N,7,0),"")</f>
        <v>10.39</v>
      </c>
      <c r="J1290" s="16">
        <f>IFERROR(VLOOKUP(VLOOKUP(A1290,'Fichier FI (en entrée)'!B:AH,33,0),Modificateurs!A$2:B$5,2,0),0)</f>
        <v>-3</v>
      </c>
      <c r="K1290" s="16">
        <f>IFERROR(VLOOKUP(VLOOKUP(A1290,'Redoub FI (en entrée)'!B:N,7,0),Modificateurs!A$8:B$11,2,0),0)</f>
        <v>0</v>
      </c>
      <c r="L1290" s="16">
        <f>IFERROR(VLOOKUP(M1290,Modificateurs!D$1:E$94,2,0),0)</f>
        <v>-6</v>
      </c>
      <c r="M1290" t="str">
        <f>VLOOKUP(A1290,'Fichier FI (en entrée)'!B:AH,16,0)&amp;" "&amp;VLOOKUP(A1290,'Fichier FI (en entrée)'!B:AH,20,0)&amp;" "&amp;VLOOKUP(A1290,'Fichier FI (en entrée)'!B:AH,27,0)&amp;" "&amp;VLOOKUP(A1290,'Fichier FI (en entrée)'!B:AH,29,0)</f>
        <v xml:space="preserve">STI2D Innovation Technologique et Eco conception  </v>
      </c>
      <c r="N1290" t="str">
        <f>VLOOKUP(A1290,'Fichier FI (en entrée)'!B:AH,8,0)</f>
        <v>En Terminale</v>
      </c>
      <c r="O1290" t="b">
        <f>AND(C1290&gt;Synthèse!B$8,C1290&lt;Synthèse!B$10,NOT(Y1290))</f>
        <v>0</v>
      </c>
      <c r="Q1290" s="60">
        <f>ROUNDUP(C1290/(Synthèse!$B$4+Synthèse!$B$1)*8,0)</f>
        <v>7</v>
      </c>
      <c r="R1290" s="60">
        <f>IFERROR(VLOOKUP(A1290,'Evaluations (formulaire)'!A:P,6,0)+VLOOKUP(A1290,'Evaluations (formulaire)'!A:P,7,0),0)</f>
        <v>0</v>
      </c>
      <c r="S1290" s="60">
        <f>IFERROR(VLOOKUP(A1290,'Evaluations (formulaire)'!A:P,8,0),0)</f>
        <v>0</v>
      </c>
      <c r="T1290" s="60">
        <f>IF(AND(ISBLANK(P1290),Q1290&lt;=2),Synthèse!$B$41,IF(AND(ISBLANK(P1290),Q1290&gt;=7),Synthèse!$C$41,R1290+S1290))</f>
        <v>4.6296296296296294E-3</v>
      </c>
      <c r="U1290" s="60">
        <f t="shared" si="224"/>
        <v>1.3946296296296301</v>
      </c>
      <c r="V1290" s="60">
        <f t="shared" si="225"/>
        <v>1485</v>
      </c>
      <c r="X1290" s="26">
        <v>250</v>
      </c>
      <c r="Y1290" s="26" t="b">
        <f>IFERROR(VLOOKUP(A1290,'Calculs FA (auto)'!A:O,15,0),FALSE)</f>
        <v>0</v>
      </c>
      <c r="Z1290" s="26">
        <f>IFERROR(VLOOKUP(A1290,'Evaluations (formulaire)'!A:M,9,0),0)</f>
        <v>0</v>
      </c>
      <c r="AA1290" s="135" t="b">
        <v>1</v>
      </c>
      <c r="AB1290" s="135" t="b">
        <v>0</v>
      </c>
      <c r="AC1290" s="135" t="b">
        <f t="shared" si="226"/>
        <v>1</v>
      </c>
      <c r="AD1290" s="135" t="b">
        <f t="shared" si="227"/>
        <v>0</v>
      </c>
      <c r="AE1290" s="135" t="b">
        <f t="shared" si="228"/>
        <v>0</v>
      </c>
      <c r="AF1290" s="135" t="b">
        <f>AND(AC1290,$V1290&lt;=Synthèse!$B$44)</f>
        <v>0</v>
      </c>
      <c r="AG1290" s="135" t="b">
        <f>AND(AD1290,$V1290&lt;=Synthèse!$B$44)</f>
        <v>0</v>
      </c>
      <c r="AH1290" s="135" t="b">
        <f>AND(AE1290,$V1290&lt;=Synthèse!$B$44)</f>
        <v>0</v>
      </c>
      <c r="AI1290" s="137" t="b">
        <v>0</v>
      </c>
      <c r="AJ1290" s="137" t="b">
        <v>1</v>
      </c>
      <c r="AK1290" s="137" t="b">
        <f t="shared" si="229"/>
        <v>0</v>
      </c>
      <c r="AL1290" s="137" t="b">
        <f t="shared" si="230"/>
        <v>1</v>
      </c>
      <c r="AM1290" s="137" t="b">
        <f>AND(AK1290,$V1290&lt;=Synthèse!$B$44)</f>
        <v>0</v>
      </c>
      <c r="AN1290" s="137" t="b">
        <f>AND(AL1290,$V1290&lt;=Synthèse!$B$44)</f>
        <v>0</v>
      </c>
    </row>
    <row r="1291" spans="1:40">
      <c r="A1291" s="17">
        <v>660671</v>
      </c>
      <c r="B1291" t="str">
        <f ca="1">VLOOKUP(A1291,'Fichier FI (en entrée)'!B:AH,3,0)</f>
        <v>EMZKIYXDTF</v>
      </c>
      <c r="C1291">
        <f t="shared" si="220"/>
        <v>606</v>
      </c>
      <c r="D1291">
        <f t="shared" si="221"/>
        <v>12.84</v>
      </c>
      <c r="E1291" s="14" t="str">
        <f>VLOOKUP(A1291,'Fichier FI (en entrée)'!B:AH,2,0)</f>
        <v>EV</v>
      </c>
      <c r="F1291" s="14" t="b">
        <f t="shared" si="222"/>
        <v>1</v>
      </c>
      <c r="G1291" s="14" t="b">
        <f>IFERROR(VLOOKUP(A1291,'Calculs FA (auto)'!A:F,6,0),FALSE)</f>
        <v>0</v>
      </c>
      <c r="H1291" s="14" t="b">
        <f t="shared" si="223"/>
        <v>0</v>
      </c>
      <c r="I1291" s="16">
        <f>IFERROR(VLOOKUP(A1291,'Moyennes FI (en entrée)'!B:N,7,0),"")</f>
        <v>9.84</v>
      </c>
      <c r="J1291" s="16">
        <f>IFERROR(VLOOKUP(VLOOKUP(A1291,'Fichier FI (en entrée)'!B:AH,33,0),Modificateurs!A$2:B$5,2,0),0)</f>
        <v>1</v>
      </c>
      <c r="K1291" s="16">
        <f>IFERROR(VLOOKUP(VLOOKUP(A1291,'Redoub FI (en entrée)'!B:N,7,0),Modificateurs!A$8:B$11,2,0),0)</f>
        <v>0</v>
      </c>
      <c r="L1291" s="16">
        <f>IFERROR(VLOOKUP(M1291,Modificateurs!D$1:E$94,2,0),0)</f>
        <v>2</v>
      </c>
      <c r="M1291" t="str">
        <f>VLOOKUP(A1291,'Fichier FI (en entrée)'!B:AH,16,0)&amp;" "&amp;VLOOKUP(A1291,'Fichier FI (en entrée)'!B:AH,20,0)&amp;" "&amp;VLOOKUP(A1291,'Fichier FI (en entrée)'!B:AH,27,0)&amp;" "&amp;VLOOKUP(A1291,'Fichier FI (en entrée)'!B:AH,29,0)</f>
        <v xml:space="preserve">STI2D Système informatique et numérique  </v>
      </c>
      <c r="N1291" t="str">
        <f>VLOOKUP(A1291,'Fichier FI (en entrée)'!B:AH,8,0)</f>
        <v>En Terminale</v>
      </c>
      <c r="O1291" t="b">
        <f>AND(C1291&gt;Synthèse!B$8,C1291&lt;Synthèse!B$10,NOT(Y1291))</f>
        <v>1</v>
      </c>
      <c r="P1291" s="17" t="s">
        <v>2260</v>
      </c>
      <c r="Q1291" s="60">
        <f>ROUNDUP(C1291/(Synthèse!$B$4+Synthèse!$B$1)*8,0)</f>
        <v>3</v>
      </c>
      <c r="R1291" s="60">
        <f>IFERROR(VLOOKUP(A1291,'Evaluations (formulaire)'!A:P,6,0)+VLOOKUP(A1291,'Evaluations (formulaire)'!A:P,7,0),0)</f>
        <v>0</v>
      </c>
      <c r="S1291" s="60">
        <f>IFERROR(VLOOKUP(A1291,'Evaluations (formulaire)'!A:P,8,0),0)</f>
        <v>0</v>
      </c>
      <c r="T1291" s="60">
        <f>IF(AND(ISBLANK(P1291),Q1291&lt;=2),Synthèse!$B$41,IF(AND(ISBLANK(P1291),Q1291&gt;=7),Synthèse!$C$41,R1291+S1291))</f>
        <v>0</v>
      </c>
      <c r="U1291" s="60">
        <f t="shared" si="224"/>
        <v>12.84</v>
      </c>
      <c r="V1291" s="60">
        <f t="shared" si="225"/>
        <v>607</v>
      </c>
      <c r="X1291" s="26">
        <v>2092</v>
      </c>
      <c r="Y1291" s="26" t="b">
        <f>IFERROR(VLOOKUP(A1291,'Calculs FA (auto)'!A:O,15,0),FALSE)</f>
        <v>0</v>
      </c>
      <c r="Z1291" s="26">
        <f>IFERROR(VLOOKUP(A1291,'Evaluations (formulaire)'!A:M,9,0),0)</f>
        <v>0</v>
      </c>
      <c r="AA1291" s="135" t="b">
        <v>1</v>
      </c>
      <c r="AB1291" s="135" t="b">
        <v>0</v>
      </c>
      <c r="AC1291" s="135" t="b">
        <f t="shared" si="226"/>
        <v>1</v>
      </c>
      <c r="AD1291" s="135" t="b">
        <f t="shared" si="227"/>
        <v>0</v>
      </c>
      <c r="AE1291" s="135" t="b">
        <f t="shared" si="228"/>
        <v>0</v>
      </c>
      <c r="AF1291" s="135" t="b">
        <f>AND(AC1291,$V1291&lt;=Synthèse!$B$44)</f>
        <v>1</v>
      </c>
      <c r="AG1291" s="135" t="b">
        <f>AND(AD1291,$V1291&lt;=Synthèse!$B$44)</f>
        <v>0</v>
      </c>
      <c r="AH1291" s="135" t="b">
        <f>AND(AE1291,$V1291&lt;=Synthèse!$B$44)</f>
        <v>0</v>
      </c>
      <c r="AI1291" s="137" t="b">
        <v>0</v>
      </c>
      <c r="AJ1291" s="137" t="b">
        <v>0</v>
      </c>
      <c r="AK1291" s="137" t="b">
        <f t="shared" si="229"/>
        <v>0</v>
      </c>
      <c r="AL1291" s="137" t="b">
        <f t="shared" si="230"/>
        <v>0</v>
      </c>
      <c r="AM1291" s="137" t="b">
        <f>AND(AK1291,$V1291&lt;=Synthèse!$B$44)</f>
        <v>0</v>
      </c>
      <c r="AN1291" s="137" t="b">
        <f>AND(AL1291,$V1291&lt;=Synthèse!$B$44)</f>
        <v>0</v>
      </c>
    </row>
    <row r="1292" spans="1:40">
      <c r="A1292" s="17">
        <v>660706</v>
      </c>
      <c r="B1292" t="str">
        <f ca="1">VLOOKUP(A1292,'Fichier FI (en entrée)'!B:AH,3,0)</f>
        <v>BPBBDFVNNI</v>
      </c>
      <c r="C1292">
        <f t="shared" si="220"/>
        <v>51</v>
      </c>
      <c r="D1292">
        <f t="shared" si="221"/>
        <v>18.02</v>
      </c>
      <c r="E1292" s="14" t="str">
        <f>VLOOKUP(A1292,'Fichier FI (en entrée)'!B:AH,2,0)</f>
        <v>EV</v>
      </c>
      <c r="F1292" s="14" t="b">
        <f t="shared" si="222"/>
        <v>1</v>
      </c>
      <c r="G1292" s="14" t="b">
        <f>IFERROR(VLOOKUP(A1292,'Calculs FA (auto)'!A:F,6,0),FALSE)</f>
        <v>0</v>
      </c>
      <c r="H1292" s="14" t="b">
        <f t="shared" si="223"/>
        <v>0</v>
      </c>
      <c r="I1292" s="16">
        <f>IFERROR(VLOOKUP(A1292,'Moyennes FI (en entrée)'!B:N,7,0),"")</f>
        <v>13.02</v>
      </c>
      <c r="J1292" s="16">
        <f>IFERROR(VLOOKUP(VLOOKUP(A1292,'Fichier FI (en entrée)'!B:AH,33,0),Modificateurs!A$2:B$5,2,0),0)</f>
        <v>3</v>
      </c>
      <c r="K1292" s="16">
        <f>IFERROR(VLOOKUP(VLOOKUP(A1292,'Redoub FI (en entrée)'!B:N,7,0),Modificateurs!A$8:B$11,2,0),0)</f>
        <v>0</v>
      </c>
      <c r="L1292" s="16">
        <f>IFERROR(VLOOKUP(M1292,Modificateurs!D$1:E$94,2,0),0)</f>
        <v>2</v>
      </c>
      <c r="M1292" t="str">
        <f>VLOOKUP(A1292,'Fichier FI (en entrée)'!B:AH,16,0)&amp;" "&amp;VLOOKUP(A1292,'Fichier FI (en entrée)'!B:AH,20,0)&amp;" "&amp;VLOOKUP(A1292,'Fichier FI (en entrée)'!B:AH,27,0)&amp;" "&amp;VLOOKUP(A1292,'Fichier FI (en entrée)'!B:AH,29,0)</f>
        <v xml:space="preserve">STI2D Système informatique et numérique  </v>
      </c>
      <c r="N1292" t="str">
        <f>VLOOKUP(A1292,'Fichier FI (en entrée)'!B:AH,8,0)</f>
        <v>En Terminale</v>
      </c>
      <c r="O1292" t="b">
        <f>AND(C1292&gt;Synthèse!B$8,C1292&lt;Synthèse!B$10,NOT(Y1292))</f>
        <v>0</v>
      </c>
      <c r="Q1292" s="60">
        <f>ROUNDUP(C1292/(Synthèse!$B$4+Synthèse!$B$1)*8,0)</f>
        <v>1</v>
      </c>
      <c r="R1292" s="60">
        <f>IFERROR(VLOOKUP(A1292,'Evaluations (formulaire)'!A:P,6,0)+VLOOKUP(A1292,'Evaluations (formulaire)'!A:P,7,0),0)</f>
        <v>0</v>
      </c>
      <c r="S1292" s="60">
        <f>IFERROR(VLOOKUP(A1292,'Evaluations (formulaire)'!A:P,8,0),0)</f>
        <v>0</v>
      </c>
      <c r="T1292" s="60">
        <f>IF(AND(ISBLANK(P1292),Q1292&lt;=2),Synthèse!$B$41,IF(AND(ISBLANK(P1292),Q1292&gt;=7),Synthèse!$C$41,R1292+S1292))</f>
        <v>4.6511627906976744E-3</v>
      </c>
      <c r="U1292" s="60">
        <f t="shared" si="224"/>
        <v>18.024651162790697</v>
      </c>
      <c r="V1292" s="60">
        <f t="shared" si="225"/>
        <v>50</v>
      </c>
      <c r="X1292" s="26">
        <v>1852</v>
      </c>
      <c r="Y1292" s="26" t="b">
        <f>IFERROR(VLOOKUP(A1292,'Calculs FA (auto)'!A:O,15,0),FALSE)</f>
        <v>0</v>
      </c>
      <c r="Z1292" s="26">
        <f>IFERROR(VLOOKUP(A1292,'Evaluations (formulaire)'!A:M,9,0),0)</f>
        <v>0</v>
      </c>
      <c r="AA1292" s="135" t="b">
        <v>1</v>
      </c>
      <c r="AB1292" s="135" t="b">
        <v>0</v>
      </c>
      <c r="AC1292" s="135" t="b">
        <f t="shared" si="226"/>
        <v>1</v>
      </c>
      <c r="AD1292" s="135" t="b">
        <f t="shared" si="227"/>
        <v>0</v>
      </c>
      <c r="AE1292" s="135" t="b">
        <f t="shared" si="228"/>
        <v>0</v>
      </c>
      <c r="AF1292" s="135" t="b">
        <f>AND(AC1292,$V1292&lt;=Synthèse!$B$44)</f>
        <v>1</v>
      </c>
      <c r="AG1292" s="135" t="b">
        <f>AND(AD1292,$V1292&lt;=Synthèse!$B$44)</f>
        <v>0</v>
      </c>
      <c r="AH1292" s="135" t="b">
        <f>AND(AE1292,$V1292&lt;=Synthèse!$B$44)</f>
        <v>0</v>
      </c>
      <c r="AI1292" s="137" t="b">
        <v>0</v>
      </c>
      <c r="AJ1292" s="137" t="b">
        <v>1</v>
      </c>
      <c r="AK1292" s="137" t="b">
        <f t="shared" si="229"/>
        <v>0</v>
      </c>
      <c r="AL1292" s="137" t="b">
        <f t="shared" si="230"/>
        <v>1</v>
      </c>
      <c r="AM1292" s="137" t="b">
        <f>AND(AK1292,$V1292&lt;=Synthèse!$B$44)</f>
        <v>0</v>
      </c>
      <c r="AN1292" s="137" t="b">
        <f>AND(AL1292,$V1292&lt;=Synthèse!$B$44)</f>
        <v>1</v>
      </c>
    </row>
    <row r="1293" spans="1:40">
      <c r="A1293" s="17">
        <v>660742</v>
      </c>
      <c r="B1293" t="str">
        <f ca="1">VLOOKUP(A1293,'Fichier FI (en entrée)'!B:AH,3,0)</f>
        <v>PQVWHJBZXS</v>
      </c>
      <c r="C1293">
        <f t="shared" si="220"/>
        <v>2097</v>
      </c>
      <c r="D1293">
        <f t="shared" si="221"/>
        <v>-100</v>
      </c>
      <c r="E1293" s="14" t="str">
        <f>VLOOKUP(A1293,'Fichier FI (en entrée)'!B:AH,2,0)</f>
        <v>ENV</v>
      </c>
      <c r="F1293" s="14" t="b">
        <f t="shared" si="222"/>
        <v>0</v>
      </c>
      <c r="G1293" s="14" t="b">
        <f>IFERROR(VLOOKUP(A1293,'Calculs FA (auto)'!A:F,6,0),FALSE)</f>
        <v>0</v>
      </c>
      <c r="H1293" s="14" t="b">
        <f t="shared" si="223"/>
        <v>0</v>
      </c>
      <c r="I1293" s="16" t="str">
        <f>IFERROR(VLOOKUP(A1293,'Moyennes FI (en entrée)'!B:N,7,0),"")</f>
        <v/>
      </c>
      <c r="J1293" s="16">
        <f>IFERROR(VLOOKUP(VLOOKUP(A1293,'Fichier FI (en entrée)'!B:AH,33,0),Modificateurs!A$2:B$5,2,0),0)</f>
        <v>-3</v>
      </c>
      <c r="K1293" s="16">
        <f>IFERROR(VLOOKUP(VLOOKUP(A1293,'Redoub FI (en entrée)'!B:N,7,0),Modificateurs!A$8:B$11,2,0),0)</f>
        <v>0</v>
      </c>
      <c r="L1293" s="16">
        <f>IFERROR(VLOOKUP(M1293,Modificateurs!D$1:E$94,2,0),0)</f>
        <v>2</v>
      </c>
      <c r="M1293" t="str">
        <f>VLOOKUP(A1293,'Fichier FI (en entrée)'!B:AH,16,0)&amp;" "&amp;VLOOKUP(A1293,'Fichier FI (en entrée)'!B:AH,20,0)&amp;" "&amp;VLOOKUP(A1293,'Fichier FI (en entrée)'!B:AH,27,0)&amp;" "&amp;VLOOKUP(A1293,'Fichier FI (en entrée)'!B:AH,29,0)</f>
        <v xml:space="preserve">STI2D Système informatique et numérique  </v>
      </c>
      <c r="N1293" t="str">
        <f>VLOOKUP(A1293,'Fichier FI (en entrée)'!B:AH,8,0)</f>
        <v>En Terminale</v>
      </c>
      <c r="O1293" t="b">
        <f>AND(C1293&gt;Synthèse!B$8,C1293&lt;Synthèse!B$10,NOT(Y1293))</f>
        <v>0</v>
      </c>
      <c r="P1293" t="s">
        <v>2266</v>
      </c>
      <c r="Q1293" s="60">
        <f>ROUNDUP(C1293/(Synthèse!$B$4+Synthèse!$B$1)*8,0)</f>
        <v>10</v>
      </c>
      <c r="R1293" s="60">
        <f>IFERROR(VLOOKUP(A1293,'Evaluations (formulaire)'!A:P,6,0)+VLOOKUP(A1293,'Evaluations (formulaire)'!A:P,7,0),0)</f>
        <v>0</v>
      </c>
      <c r="S1293" s="60">
        <f>IFERROR(VLOOKUP(A1293,'Evaluations (formulaire)'!A:P,8,0),0)</f>
        <v>0</v>
      </c>
      <c r="T1293" s="60">
        <f>IF(AND(ISBLANK(P1293),Q1293&lt;=2),Synthèse!$B$41,IF(AND(ISBLANK(P1293),Q1293&gt;=7),Synthèse!$C$41,R1293+S1293))</f>
        <v>0</v>
      </c>
      <c r="U1293" s="60">
        <f t="shared" si="224"/>
        <v>-100</v>
      </c>
      <c r="V1293" s="60">
        <f t="shared" si="225"/>
        <v>2096</v>
      </c>
      <c r="X1293" s="26">
        <v>1147</v>
      </c>
      <c r="Y1293" s="26" t="b">
        <f>IFERROR(VLOOKUP(A1293,'Calculs FA (auto)'!A:O,15,0),FALSE)</f>
        <v>0</v>
      </c>
      <c r="Z1293" s="26">
        <f>IFERROR(VLOOKUP(A1293,'Evaluations (formulaire)'!A:M,9,0),0)</f>
        <v>0</v>
      </c>
      <c r="AA1293" s="135" t="b">
        <v>1</v>
      </c>
      <c r="AB1293" s="135" t="b">
        <v>0</v>
      </c>
      <c r="AC1293" s="135" t="b">
        <f t="shared" si="226"/>
        <v>0</v>
      </c>
      <c r="AD1293" s="135" t="b">
        <f t="shared" si="227"/>
        <v>0</v>
      </c>
      <c r="AE1293" s="135" t="b">
        <f t="shared" si="228"/>
        <v>0</v>
      </c>
      <c r="AF1293" s="135" t="b">
        <f>AND(AC1293,$V1293&lt;=Synthèse!$B$44)</f>
        <v>0</v>
      </c>
      <c r="AG1293" s="135" t="b">
        <f>AND(AD1293,$V1293&lt;=Synthèse!$B$44)</f>
        <v>0</v>
      </c>
      <c r="AH1293" s="135" t="b">
        <f>AND(AE1293,$V1293&lt;=Synthèse!$B$44)</f>
        <v>0</v>
      </c>
      <c r="AI1293" s="137" t="b">
        <v>0</v>
      </c>
      <c r="AJ1293" s="137" t="b">
        <v>1</v>
      </c>
      <c r="AK1293" s="137" t="b">
        <f t="shared" si="229"/>
        <v>0</v>
      </c>
      <c r="AL1293" s="137" t="b">
        <f t="shared" si="230"/>
        <v>0</v>
      </c>
      <c r="AM1293" s="137" t="b">
        <f>AND(AK1293,$V1293&lt;=Synthèse!$B$44)</f>
        <v>0</v>
      </c>
      <c r="AN1293" s="137" t="b">
        <f>AND(AL1293,$V1293&lt;=Synthèse!$B$44)</f>
        <v>0</v>
      </c>
    </row>
    <row r="1294" spans="1:40">
      <c r="A1294" s="17">
        <v>660763</v>
      </c>
      <c r="B1294" t="str">
        <f ca="1">VLOOKUP(A1294,'Fichier FI (en entrée)'!B:AH,3,0)</f>
        <v>VBKGVJKLBP</v>
      </c>
      <c r="C1294">
        <f t="shared" si="220"/>
        <v>592</v>
      </c>
      <c r="D1294">
        <f t="shared" si="221"/>
        <v>12.92</v>
      </c>
      <c r="E1294" s="14" t="str">
        <f>VLOOKUP(A1294,'Fichier FI (en entrée)'!B:AH,2,0)</f>
        <v>EV</v>
      </c>
      <c r="F1294" s="14" t="b">
        <f t="shared" si="222"/>
        <v>1</v>
      </c>
      <c r="G1294" s="14" t="b">
        <f>IFERROR(VLOOKUP(A1294,'Calculs FA (auto)'!A:F,6,0),FALSE)</f>
        <v>0</v>
      </c>
      <c r="H1294" s="14" t="b">
        <f t="shared" si="223"/>
        <v>0</v>
      </c>
      <c r="I1294" s="16">
        <f>IFERROR(VLOOKUP(A1294,'Moyennes FI (en entrée)'!B:N,7,0),"")</f>
        <v>9.92</v>
      </c>
      <c r="J1294" s="16">
        <f>IFERROR(VLOOKUP(VLOOKUP(A1294,'Fichier FI (en entrée)'!B:AH,33,0),Modificateurs!A$2:B$5,2,0),0)</f>
        <v>1</v>
      </c>
      <c r="K1294" s="16">
        <f>IFERROR(VLOOKUP(VLOOKUP(A1294,'Redoub FI (en entrée)'!B:N,7,0),Modificateurs!A$8:B$11,2,0),0)</f>
        <v>0</v>
      </c>
      <c r="L1294" s="16">
        <f>IFERROR(VLOOKUP(M1294,Modificateurs!D$1:E$94,2,0),0)</f>
        <v>2</v>
      </c>
      <c r="M1294" t="str">
        <f>VLOOKUP(A1294,'Fichier FI (en entrée)'!B:AH,16,0)&amp;" "&amp;VLOOKUP(A1294,'Fichier FI (en entrée)'!B:AH,20,0)&amp;" "&amp;VLOOKUP(A1294,'Fichier FI (en entrée)'!B:AH,27,0)&amp;" "&amp;VLOOKUP(A1294,'Fichier FI (en entrée)'!B:AH,29,0)</f>
        <v xml:space="preserve">STI2D Système informatique et numérique  </v>
      </c>
      <c r="N1294" t="str">
        <f>VLOOKUP(A1294,'Fichier FI (en entrée)'!B:AH,8,0)</f>
        <v>En Terminale</v>
      </c>
      <c r="O1294" t="b">
        <f>AND(C1294&gt;Synthèse!B$8,C1294&lt;Synthèse!B$10,NOT(Y1294))</f>
        <v>1</v>
      </c>
      <c r="Q1294" s="60">
        <f>ROUNDUP(C1294/(Synthèse!$B$4+Synthèse!$B$1)*8,0)</f>
        <v>3</v>
      </c>
      <c r="R1294" s="60">
        <f>IFERROR(VLOOKUP(A1294,'Evaluations (formulaire)'!A:P,6,0)+VLOOKUP(A1294,'Evaluations (formulaire)'!A:P,7,0),0)</f>
        <v>0</v>
      </c>
      <c r="S1294" s="60">
        <f>IFERROR(VLOOKUP(A1294,'Evaluations (formulaire)'!A:P,8,0),0)</f>
        <v>0</v>
      </c>
      <c r="T1294" s="60">
        <f>IF(AND(ISBLANK(P1294),Q1294&lt;=2),Synthèse!$B$41,IF(AND(ISBLANK(P1294),Q1294&gt;=7),Synthèse!$C$41,R1294+S1294))</f>
        <v>0</v>
      </c>
      <c r="U1294" s="60">
        <f t="shared" si="224"/>
        <v>12.92</v>
      </c>
      <c r="V1294" s="60">
        <f t="shared" si="225"/>
        <v>593</v>
      </c>
      <c r="X1294" s="26">
        <v>893</v>
      </c>
      <c r="Y1294" s="26" t="b">
        <f>IFERROR(VLOOKUP(A1294,'Calculs FA (auto)'!A:O,15,0),FALSE)</f>
        <v>0</v>
      </c>
      <c r="Z1294" s="26">
        <f>IFERROR(VLOOKUP(A1294,'Evaluations (formulaire)'!A:M,9,0),0)</f>
        <v>0</v>
      </c>
      <c r="AA1294" s="135" t="b">
        <v>0</v>
      </c>
      <c r="AB1294" s="135" t="b">
        <v>1</v>
      </c>
      <c r="AC1294" s="135" t="b">
        <f t="shared" si="226"/>
        <v>0</v>
      </c>
      <c r="AD1294" s="135" t="b">
        <f t="shared" si="227"/>
        <v>1</v>
      </c>
      <c r="AE1294" s="135" t="b">
        <f t="shared" si="228"/>
        <v>0</v>
      </c>
      <c r="AF1294" s="135" t="b">
        <f>AND(AC1294,$V1294&lt;=Synthèse!$B$44)</f>
        <v>0</v>
      </c>
      <c r="AG1294" s="135" t="b">
        <f>AND(AD1294,$V1294&lt;=Synthèse!$B$44)</f>
        <v>1</v>
      </c>
      <c r="AH1294" s="135" t="b">
        <f>AND(AE1294,$V1294&lt;=Synthèse!$B$44)</f>
        <v>0</v>
      </c>
      <c r="AI1294" s="137" t="b">
        <v>0</v>
      </c>
      <c r="AJ1294" s="137" t="b">
        <v>0</v>
      </c>
      <c r="AK1294" s="137" t="b">
        <f t="shared" si="229"/>
        <v>0</v>
      </c>
      <c r="AL1294" s="137" t="b">
        <f t="shared" si="230"/>
        <v>0</v>
      </c>
      <c r="AM1294" s="137" t="b">
        <f>AND(AK1294,$V1294&lt;=Synthèse!$B$44)</f>
        <v>0</v>
      </c>
      <c r="AN1294" s="137" t="b">
        <f>AND(AL1294,$V1294&lt;=Synthèse!$B$44)</f>
        <v>0</v>
      </c>
    </row>
    <row r="1295" spans="1:40">
      <c r="A1295" s="17">
        <v>660776</v>
      </c>
      <c r="B1295" t="str">
        <f ca="1">VLOOKUP(A1295,'Fichier FI (en entrée)'!B:AH,3,0)</f>
        <v>KCCISHUVMM</v>
      </c>
      <c r="C1295">
        <f t="shared" si="220"/>
        <v>9</v>
      </c>
      <c r="D1295">
        <f t="shared" si="221"/>
        <v>19.740000000000002</v>
      </c>
      <c r="E1295" s="14" t="str">
        <f>VLOOKUP(A1295,'Fichier FI (en entrée)'!B:AH,2,0)</f>
        <v>EV</v>
      </c>
      <c r="F1295" s="14" t="b">
        <f t="shared" si="222"/>
        <v>1</v>
      </c>
      <c r="G1295" s="14" t="b">
        <f>IFERROR(VLOOKUP(A1295,'Calculs FA (auto)'!A:F,6,0),FALSE)</f>
        <v>0</v>
      </c>
      <c r="H1295" s="14" t="b">
        <f t="shared" si="223"/>
        <v>0</v>
      </c>
      <c r="I1295" s="16">
        <f>IFERROR(VLOOKUP(A1295,'Moyennes FI (en entrée)'!B:N,7,0),"")</f>
        <v>14.74</v>
      </c>
      <c r="J1295" s="16">
        <f>IFERROR(VLOOKUP(VLOOKUP(A1295,'Fichier FI (en entrée)'!B:AH,33,0),Modificateurs!A$2:B$5,2,0),0)</f>
        <v>3</v>
      </c>
      <c r="K1295" s="16">
        <f>IFERROR(VLOOKUP(VLOOKUP(A1295,'Redoub FI (en entrée)'!B:N,7,0),Modificateurs!A$8:B$11,2,0),0)</f>
        <v>0</v>
      </c>
      <c r="L1295" s="16">
        <f>IFERROR(VLOOKUP(M1295,Modificateurs!D$1:E$94,2,0),0)</f>
        <v>2</v>
      </c>
      <c r="M1295" t="str">
        <f>VLOOKUP(A1295,'Fichier FI (en entrée)'!B:AH,16,0)&amp;" "&amp;VLOOKUP(A1295,'Fichier FI (en entrée)'!B:AH,20,0)&amp;" "&amp;VLOOKUP(A1295,'Fichier FI (en entrée)'!B:AH,27,0)&amp;" "&amp;VLOOKUP(A1295,'Fichier FI (en entrée)'!B:AH,29,0)</f>
        <v xml:space="preserve">STI2D Système informatique et numérique  </v>
      </c>
      <c r="N1295" t="str">
        <f>VLOOKUP(A1295,'Fichier FI (en entrée)'!B:AH,8,0)</f>
        <v>En Terminale</v>
      </c>
      <c r="O1295" t="b">
        <f>AND(C1295&gt;Synthèse!B$8,C1295&lt;Synthèse!B$10,NOT(Y1295))</f>
        <v>0</v>
      </c>
      <c r="Q1295" s="60">
        <f>ROUNDUP(C1295/(Synthèse!$B$4+Synthèse!$B$1)*8,0)</f>
        <v>1</v>
      </c>
      <c r="R1295" s="60">
        <f>IFERROR(VLOOKUP(A1295,'Evaluations (formulaire)'!A:P,6,0)+VLOOKUP(A1295,'Evaluations (formulaire)'!A:P,7,0),0)</f>
        <v>0</v>
      </c>
      <c r="S1295" s="60">
        <f>IFERROR(VLOOKUP(A1295,'Evaluations (formulaire)'!A:P,8,0),0)</f>
        <v>0</v>
      </c>
      <c r="T1295" s="60">
        <f>IF(AND(ISBLANK(P1295),Q1295&lt;=2),Synthèse!$B$41,IF(AND(ISBLANK(P1295),Q1295&gt;=7),Synthèse!$C$41,R1295+S1295))</f>
        <v>4.6511627906976744E-3</v>
      </c>
      <c r="U1295" s="60">
        <f t="shared" si="224"/>
        <v>19.744651162790699</v>
      </c>
      <c r="V1295" s="60">
        <f t="shared" si="225"/>
        <v>9</v>
      </c>
      <c r="X1295" s="26">
        <v>474</v>
      </c>
      <c r="Y1295" s="26" t="b">
        <f>IFERROR(VLOOKUP(A1295,'Calculs FA (auto)'!A:O,15,0),FALSE)</f>
        <v>0</v>
      </c>
      <c r="Z1295" s="26">
        <f>IFERROR(VLOOKUP(A1295,'Evaluations (formulaire)'!A:M,9,0),0)</f>
        <v>0</v>
      </c>
      <c r="AA1295" s="135" t="b">
        <v>0</v>
      </c>
      <c r="AB1295" s="135" t="b">
        <v>1</v>
      </c>
      <c r="AC1295" s="135" t="b">
        <f t="shared" si="226"/>
        <v>0</v>
      </c>
      <c r="AD1295" s="135" t="b">
        <f t="shared" si="227"/>
        <v>1</v>
      </c>
      <c r="AE1295" s="135" t="b">
        <f t="shared" si="228"/>
        <v>0</v>
      </c>
      <c r="AF1295" s="135" t="b">
        <f>AND(AC1295,$V1295&lt;=Synthèse!$B$44)</f>
        <v>0</v>
      </c>
      <c r="AG1295" s="135" t="b">
        <f>AND(AD1295,$V1295&lt;=Synthèse!$B$44)</f>
        <v>1</v>
      </c>
      <c r="AH1295" s="135" t="b">
        <f>AND(AE1295,$V1295&lt;=Synthèse!$B$44)</f>
        <v>0</v>
      </c>
      <c r="AI1295" s="137" t="b">
        <v>0</v>
      </c>
      <c r="AJ1295" s="137" t="b">
        <v>0</v>
      </c>
      <c r="AK1295" s="137" t="b">
        <f t="shared" si="229"/>
        <v>0</v>
      </c>
      <c r="AL1295" s="137" t="b">
        <f t="shared" si="230"/>
        <v>0</v>
      </c>
      <c r="AM1295" s="137" t="b">
        <f>AND(AK1295,$V1295&lt;=Synthèse!$B$44)</f>
        <v>0</v>
      </c>
      <c r="AN1295" s="137" t="b">
        <f>AND(AL1295,$V1295&lt;=Synthèse!$B$44)</f>
        <v>0</v>
      </c>
    </row>
    <row r="1296" spans="1:40">
      <c r="A1296" s="17">
        <v>662192</v>
      </c>
      <c r="B1296" t="str">
        <f ca="1">VLOOKUP(A1296,'Fichier FI (en entrée)'!B:AH,3,0)</f>
        <v>UDZNTYCYCO</v>
      </c>
      <c r="C1296">
        <f t="shared" si="220"/>
        <v>885</v>
      </c>
      <c r="D1296">
        <f t="shared" si="221"/>
        <v>11.19</v>
      </c>
      <c r="E1296" s="14" t="str">
        <f>VLOOKUP(A1296,'Fichier FI (en entrée)'!B:AH,2,0)</f>
        <v>EV</v>
      </c>
      <c r="F1296" s="14" t="b">
        <f t="shared" si="222"/>
        <v>1</v>
      </c>
      <c r="G1296" s="14" t="b">
        <f>IFERROR(VLOOKUP(A1296,'Calculs FA (auto)'!A:F,6,0),FALSE)</f>
        <v>0</v>
      </c>
      <c r="H1296" s="14" t="b">
        <f t="shared" si="223"/>
        <v>0</v>
      </c>
      <c r="I1296" s="16">
        <f>IFERROR(VLOOKUP(A1296,'Moyennes FI (en entrée)'!B:N,7,0),"")</f>
        <v>9.19</v>
      </c>
      <c r="J1296" s="16">
        <f>IFERROR(VLOOKUP(VLOOKUP(A1296,'Fichier FI (en entrée)'!B:AH,33,0),Modificateurs!A$2:B$5,2,0),0)</f>
        <v>0</v>
      </c>
      <c r="K1296" s="16">
        <f>IFERROR(VLOOKUP(VLOOKUP(A1296,'Redoub FI (en entrée)'!B:N,7,0),Modificateurs!A$8:B$11,2,0),0)</f>
        <v>0</v>
      </c>
      <c r="L1296" s="16">
        <f>IFERROR(VLOOKUP(M1296,Modificateurs!D$1:E$94,2,0),0)</f>
        <v>2</v>
      </c>
      <c r="M1296" t="str">
        <f>VLOOKUP(A1296,'Fichier FI (en entrée)'!B:AH,16,0)&amp;" "&amp;VLOOKUP(A1296,'Fichier FI (en entrée)'!B:AH,20,0)&amp;" "&amp;VLOOKUP(A1296,'Fichier FI (en entrée)'!B:AH,27,0)&amp;" "&amp;VLOOKUP(A1296,'Fichier FI (en entrée)'!B:AH,29,0)</f>
        <v xml:space="preserve">S Physique-chimie  </v>
      </c>
      <c r="N1296" t="str">
        <f>VLOOKUP(A1296,'Fichier FI (en entrée)'!B:AH,8,0)</f>
        <v>En Terminale</v>
      </c>
      <c r="O1296" t="b">
        <f>AND(C1296&gt;Synthèse!B$8,C1296&lt;Synthèse!B$10,NOT(Y1296))</f>
        <v>1</v>
      </c>
      <c r="Q1296" s="60">
        <f>ROUNDUP(C1296/(Synthèse!$B$4+Synthèse!$B$1)*8,0)</f>
        <v>5</v>
      </c>
      <c r="R1296" s="60">
        <f>IFERROR(VLOOKUP(A1296,'Evaluations (formulaire)'!A:P,6,0)+VLOOKUP(A1296,'Evaluations (formulaire)'!A:P,7,0),0)</f>
        <v>0</v>
      </c>
      <c r="S1296" s="60">
        <f>IFERROR(VLOOKUP(A1296,'Evaluations (formulaire)'!A:P,8,0),0)</f>
        <v>0</v>
      </c>
      <c r="T1296" s="60">
        <f>IF(AND(ISBLANK(P1296),Q1296&lt;=2),Synthèse!$B$41,IF(AND(ISBLANK(P1296),Q1296&gt;=7),Synthèse!$C$41,R1296+S1296))</f>
        <v>0</v>
      </c>
      <c r="U1296" s="60">
        <f t="shared" si="224"/>
        <v>11.19</v>
      </c>
      <c r="V1296" s="60">
        <f t="shared" si="225"/>
        <v>885</v>
      </c>
      <c r="X1296" s="26">
        <v>558</v>
      </c>
      <c r="Y1296" s="26" t="b">
        <f>IFERROR(VLOOKUP(A1296,'Calculs FA (auto)'!A:O,15,0),FALSE)</f>
        <v>0</v>
      </c>
      <c r="Z1296" s="26">
        <f>IFERROR(VLOOKUP(A1296,'Evaluations (formulaire)'!A:M,9,0),0)</f>
        <v>0</v>
      </c>
      <c r="AA1296" s="135" t="b">
        <v>1</v>
      </c>
      <c r="AB1296" s="135" t="b">
        <v>0</v>
      </c>
      <c r="AC1296" s="135" t="b">
        <f t="shared" si="226"/>
        <v>1</v>
      </c>
      <c r="AD1296" s="135" t="b">
        <f t="shared" si="227"/>
        <v>0</v>
      </c>
      <c r="AE1296" s="135" t="b">
        <f t="shared" si="228"/>
        <v>0</v>
      </c>
      <c r="AF1296" s="135" t="b">
        <f>AND(AC1296,$V1296&lt;=Synthèse!$B$44)</f>
        <v>0</v>
      </c>
      <c r="AG1296" s="135" t="b">
        <f>AND(AD1296,$V1296&lt;=Synthèse!$B$44)</f>
        <v>0</v>
      </c>
      <c r="AH1296" s="135" t="b">
        <f>AND(AE1296,$V1296&lt;=Synthèse!$B$44)</f>
        <v>0</v>
      </c>
      <c r="AI1296" s="137" t="b">
        <v>0</v>
      </c>
      <c r="AJ1296" s="137" t="b">
        <v>1</v>
      </c>
      <c r="AK1296" s="137" t="b">
        <f t="shared" si="229"/>
        <v>0</v>
      </c>
      <c r="AL1296" s="137" t="b">
        <f t="shared" si="230"/>
        <v>1</v>
      </c>
      <c r="AM1296" s="137" t="b">
        <f>AND(AK1296,$V1296&lt;=Synthèse!$B$44)</f>
        <v>0</v>
      </c>
      <c r="AN1296" s="137" t="b">
        <f>AND(AL1296,$V1296&lt;=Synthèse!$B$44)</f>
        <v>0</v>
      </c>
    </row>
    <row r="1297" spans="1:40">
      <c r="A1297" s="17">
        <v>667938</v>
      </c>
      <c r="B1297" t="str">
        <f ca="1">VLOOKUP(A1297,'Fichier FI (en entrée)'!B:AH,3,0)</f>
        <v>KPEGQRVWUX</v>
      </c>
      <c r="C1297">
        <f t="shared" si="220"/>
        <v>2097</v>
      </c>
      <c r="D1297">
        <f t="shared" si="221"/>
        <v>-100</v>
      </c>
      <c r="E1297" s="14" t="str">
        <f>VLOOKUP(A1297,'Fichier FI (en entrée)'!B:AH,2,0)</f>
        <v>ENV</v>
      </c>
      <c r="F1297" s="14" t="b">
        <f t="shared" si="222"/>
        <v>0</v>
      </c>
      <c r="G1297" s="14" t="b">
        <f>IFERROR(VLOOKUP(A1297,'Calculs FA (auto)'!A:F,6,0),FALSE)</f>
        <v>0</v>
      </c>
      <c r="H1297" s="14" t="b">
        <f t="shared" si="223"/>
        <v>0</v>
      </c>
      <c r="I1297" s="16" t="str">
        <f>IFERROR(VLOOKUP(A1297,'Moyennes FI (en entrée)'!B:N,7,0),"")</f>
        <v/>
      </c>
      <c r="J1297" s="16">
        <f>IFERROR(VLOOKUP(VLOOKUP(A1297,'Fichier FI (en entrée)'!B:AH,33,0),Modificateurs!A$2:B$5,2,0),0)</f>
        <v>3</v>
      </c>
      <c r="K1297" s="16">
        <f>IFERROR(VLOOKUP(VLOOKUP(A1297,'Redoub FI (en entrée)'!B:N,7,0),Modificateurs!A$8:B$11,2,0),0)</f>
        <v>0</v>
      </c>
      <c r="L1297" s="16">
        <f>IFERROR(VLOOKUP(M1297,Modificateurs!D$1:E$94,2,0),0)</f>
        <v>1</v>
      </c>
      <c r="M1297" t="str">
        <f>VLOOKUP(A1297,'Fichier FI (en entrée)'!B:AH,16,0)&amp;" "&amp;VLOOKUP(A1297,'Fichier FI (en entrée)'!B:AH,20,0)&amp;" "&amp;VLOOKUP(A1297,'Fichier FI (en entrée)'!B:AH,27,0)&amp;" "&amp;VLOOKUP(A1297,'Fichier FI (en entrée)'!B:AH,29,0)</f>
        <v xml:space="preserve">S Sciences de la vie et de la terre  </v>
      </c>
      <c r="N1297" t="str">
        <f>VLOOKUP(A1297,'Fichier FI (en entrée)'!B:AH,8,0)</f>
        <v>En Terminale</v>
      </c>
      <c r="O1297" t="b">
        <f>AND(C1297&gt;Synthèse!B$8,C1297&lt;Synthèse!B$10,NOT(Y1297))</f>
        <v>0</v>
      </c>
      <c r="Q1297" s="60">
        <f>ROUNDUP(C1297/(Synthèse!$B$4+Synthèse!$B$1)*8,0)</f>
        <v>10</v>
      </c>
      <c r="R1297" s="60">
        <f>IFERROR(VLOOKUP(A1297,'Evaluations (formulaire)'!A:P,6,0)+VLOOKUP(A1297,'Evaluations (formulaire)'!A:P,7,0),0)</f>
        <v>0</v>
      </c>
      <c r="S1297" s="60">
        <f>IFERROR(VLOOKUP(A1297,'Evaluations (formulaire)'!A:P,8,0),0)</f>
        <v>0</v>
      </c>
      <c r="T1297" s="60">
        <f>IF(AND(ISBLANK(P1297),Q1297&lt;=2),Synthèse!$B$41,IF(AND(ISBLANK(P1297),Q1297&gt;=7),Synthèse!$C$41,R1297+S1297))</f>
        <v>4.6296296296296294E-3</v>
      </c>
      <c r="U1297" s="60">
        <f t="shared" si="224"/>
        <v>-99.995370370370367</v>
      </c>
      <c r="V1297" s="60">
        <f t="shared" si="225"/>
        <v>1983</v>
      </c>
      <c r="X1297" s="26">
        <v>1510</v>
      </c>
      <c r="Y1297" s="26" t="b">
        <f>IFERROR(VLOOKUP(A1297,'Calculs FA (auto)'!A:O,15,0),FALSE)</f>
        <v>0</v>
      </c>
      <c r="Z1297" s="26">
        <f>IFERROR(VLOOKUP(A1297,'Evaluations (formulaire)'!A:M,9,0),0)</f>
        <v>0</v>
      </c>
      <c r="AA1297" s="135" t="b">
        <v>1</v>
      </c>
      <c r="AB1297" s="135" t="b">
        <v>0</v>
      </c>
      <c r="AC1297" s="135" t="b">
        <f t="shared" si="226"/>
        <v>0</v>
      </c>
      <c r="AD1297" s="135" t="b">
        <f t="shared" si="227"/>
        <v>0</v>
      </c>
      <c r="AE1297" s="135" t="b">
        <f t="shared" si="228"/>
        <v>0</v>
      </c>
      <c r="AF1297" s="135" t="b">
        <f>AND(AC1297,$V1297&lt;=Synthèse!$B$44)</f>
        <v>0</v>
      </c>
      <c r="AG1297" s="135" t="b">
        <f>AND(AD1297,$V1297&lt;=Synthèse!$B$44)</f>
        <v>0</v>
      </c>
      <c r="AH1297" s="135" t="b">
        <f>AND(AE1297,$V1297&lt;=Synthèse!$B$44)</f>
        <v>0</v>
      </c>
      <c r="AI1297" s="137" t="b">
        <v>0</v>
      </c>
      <c r="AJ1297" s="137" t="b">
        <v>0</v>
      </c>
      <c r="AK1297" s="137" t="b">
        <f t="shared" si="229"/>
        <v>0</v>
      </c>
      <c r="AL1297" s="137" t="b">
        <f t="shared" si="230"/>
        <v>0</v>
      </c>
      <c r="AM1297" s="137" t="b">
        <f>AND(AK1297,$V1297&lt;=Synthèse!$B$44)</f>
        <v>0</v>
      </c>
      <c r="AN1297" s="137" t="b">
        <f>AND(AL1297,$V1297&lt;=Synthèse!$B$44)</f>
        <v>0</v>
      </c>
    </row>
    <row r="1298" spans="1:40">
      <c r="A1298" s="17">
        <v>667994</v>
      </c>
      <c r="B1298" t="str">
        <f ca="1">VLOOKUP(A1298,'Fichier FI (en entrée)'!B:AH,3,0)</f>
        <v>XHLSEBFMRK</v>
      </c>
      <c r="C1298">
        <f t="shared" si="220"/>
        <v>1608</v>
      </c>
      <c r="D1298">
        <f t="shared" si="221"/>
        <v>-2.1799999999999997</v>
      </c>
      <c r="E1298" s="14" t="str">
        <f>VLOOKUP(A1298,'Fichier FI (en entrée)'!B:AH,2,0)</f>
        <v>EV</v>
      </c>
      <c r="F1298" s="14" t="b">
        <f t="shared" si="222"/>
        <v>1</v>
      </c>
      <c r="G1298" s="14" t="b">
        <f>IFERROR(VLOOKUP(A1298,'Calculs FA (auto)'!A:F,6,0),FALSE)</f>
        <v>0</v>
      </c>
      <c r="H1298" s="14" t="b">
        <f t="shared" si="223"/>
        <v>0</v>
      </c>
      <c r="I1298" s="16">
        <f>IFERROR(VLOOKUP(A1298,'Moyennes FI (en entrée)'!B:N,7,0),"")</f>
        <v>9.82</v>
      </c>
      <c r="J1298" s="16">
        <f>IFERROR(VLOOKUP(VLOOKUP(A1298,'Fichier FI (en entrée)'!B:AH,33,0),Modificateurs!A$2:B$5,2,0),0)</f>
        <v>0</v>
      </c>
      <c r="K1298" s="16">
        <f>IFERROR(VLOOKUP(VLOOKUP(A1298,'Redoub FI (en entrée)'!B:N,7,0),Modificateurs!A$8:B$11,2,0),0)</f>
        <v>0</v>
      </c>
      <c r="L1298" s="16">
        <f>IFERROR(VLOOKUP(M1298,Modificateurs!D$1:E$94,2,0),0)</f>
        <v>-12</v>
      </c>
      <c r="M1298" t="str">
        <f>VLOOKUP(A1298,'Fichier FI (en entrée)'!B:AH,16,0)&amp;" "&amp;VLOOKUP(A1298,'Fichier FI (en entrée)'!B:AH,20,0)&amp;" "&amp;VLOOKUP(A1298,'Fichier FI (en entrée)'!B:AH,27,0)&amp;" "&amp;VLOOKUP(A1298,'Fichier FI (en entrée)'!B:AH,29,0)</f>
        <v xml:space="preserve">P Microtechniques  </v>
      </c>
      <c r="N1298" t="str">
        <f>VLOOKUP(A1298,'Fichier FI (en entrée)'!B:AH,8,0)</f>
        <v>En Terminale</v>
      </c>
      <c r="O1298" t="b">
        <f>AND(C1298&gt;Synthèse!B$8,C1298&lt;Synthèse!B$10,NOT(Y1298))</f>
        <v>0</v>
      </c>
      <c r="Q1298" s="60">
        <f>ROUNDUP(C1298/(Synthèse!$B$4+Synthèse!$B$1)*8,0)</f>
        <v>8</v>
      </c>
      <c r="R1298" s="60">
        <f>IFERROR(VLOOKUP(A1298,'Evaluations (formulaire)'!A:P,6,0)+VLOOKUP(A1298,'Evaluations (formulaire)'!A:P,7,0),0)</f>
        <v>0</v>
      </c>
      <c r="S1298" s="60">
        <f>IFERROR(VLOOKUP(A1298,'Evaluations (formulaire)'!A:P,8,0),0)</f>
        <v>0</v>
      </c>
      <c r="T1298" s="60">
        <f>IF(AND(ISBLANK(P1298),Q1298&lt;=2),Synthèse!$B$41,IF(AND(ISBLANK(P1298),Q1298&gt;=7),Synthèse!$C$41,R1298+S1298))</f>
        <v>4.6296296296296294E-3</v>
      </c>
      <c r="U1298" s="60">
        <f t="shared" si="224"/>
        <v>-2.17537037037037</v>
      </c>
      <c r="V1298" s="60">
        <f t="shared" si="225"/>
        <v>1608</v>
      </c>
      <c r="X1298" s="26">
        <v>9</v>
      </c>
      <c r="Y1298" s="26" t="b">
        <f>IFERROR(VLOOKUP(A1298,'Calculs FA (auto)'!A:O,15,0),FALSE)</f>
        <v>0</v>
      </c>
      <c r="Z1298" s="26">
        <f>IFERROR(VLOOKUP(A1298,'Evaluations (formulaire)'!A:M,9,0),0)</f>
        <v>0</v>
      </c>
      <c r="AA1298" s="135" t="b">
        <v>1</v>
      </c>
      <c r="AB1298" s="135" t="b">
        <v>0</v>
      </c>
      <c r="AC1298" s="135" t="b">
        <f t="shared" si="226"/>
        <v>1</v>
      </c>
      <c r="AD1298" s="135" t="b">
        <f t="shared" si="227"/>
        <v>0</v>
      </c>
      <c r="AE1298" s="135" t="b">
        <f t="shared" si="228"/>
        <v>0</v>
      </c>
      <c r="AF1298" s="135" t="b">
        <f>AND(AC1298,$V1298&lt;=Synthèse!$B$44)</f>
        <v>0</v>
      </c>
      <c r="AG1298" s="135" t="b">
        <f>AND(AD1298,$V1298&lt;=Synthèse!$B$44)</f>
        <v>0</v>
      </c>
      <c r="AH1298" s="135" t="b">
        <f>AND(AE1298,$V1298&lt;=Synthèse!$B$44)</f>
        <v>0</v>
      </c>
      <c r="AI1298" s="137" t="b">
        <v>0</v>
      </c>
      <c r="AJ1298" s="137" t="b">
        <v>0</v>
      </c>
      <c r="AK1298" s="137" t="b">
        <f t="shared" si="229"/>
        <v>0</v>
      </c>
      <c r="AL1298" s="137" t="b">
        <f t="shared" si="230"/>
        <v>0</v>
      </c>
      <c r="AM1298" s="137" t="b">
        <f>AND(AK1298,$V1298&lt;=Synthèse!$B$44)</f>
        <v>0</v>
      </c>
      <c r="AN1298" s="137" t="b">
        <f>AND(AL1298,$V1298&lt;=Synthèse!$B$44)</f>
        <v>0</v>
      </c>
    </row>
    <row r="1299" spans="1:40">
      <c r="A1299" s="17">
        <v>668020</v>
      </c>
      <c r="B1299" t="str">
        <f ca="1">VLOOKUP(A1299,'Fichier FI (en entrée)'!B:AH,3,0)</f>
        <v>REVAKKKDPW</v>
      </c>
      <c r="C1299">
        <f t="shared" si="220"/>
        <v>1647</v>
      </c>
      <c r="D1299">
        <f t="shared" si="221"/>
        <v>-3.7899999999999991</v>
      </c>
      <c r="E1299" s="14" t="str">
        <f>VLOOKUP(A1299,'Fichier FI (en entrée)'!B:AH,2,0)</f>
        <v>EV</v>
      </c>
      <c r="F1299" s="14" t="b">
        <f t="shared" si="222"/>
        <v>1</v>
      </c>
      <c r="G1299" s="14" t="b">
        <f>IFERROR(VLOOKUP(A1299,'Calculs FA (auto)'!A:F,6,0),FALSE)</f>
        <v>0</v>
      </c>
      <c r="H1299" s="14" t="b">
        <f t="shared" si="223"/>
        <v>0</v>
      </c>
      <c r="I1299" s="16">
        <f>IFERROR(VLOOKUP(A1299,'Moyennes FI (en entrée)'!B:N,7,0),"")</f>
        <v>8.2100000000000009</v>
      </c>
      <c r="J1299" s="16">
        <f>IFERROR(VLOOKUP(VLOOKUP(A1299,'Fichier FI (en entrée)'!B:AH,33,0),Modificateurs!A$2:B$5,2,0),0)</f>
        <v>0</v>
      </c>
      <c r="K1299" s="16">
        <f>IFERROR(VLOOKUP(VLOOKUP(A1299,'Redoub FI (en entrée)'!B:N,7,0),Modificateurs!A$8:B$11,2,0),0)</f>
        <v>0</v>
      </c>
      <c r="L1299" s="16">
        <f>IFERROR(VLOOKUP(M1299,Modificateurs!D$1:E$94,2,0),0)</f>
        <v>-12</v>
      </c>
      <c r="M1299" t="str">
        <f>VLOOKUP(A1299,'Fichier FI (en entrée)'!B:AH,16,0)&amp;" "&amp;VLOOKUP(A1299,'Fichier FI (en entrée)'!B:AH,20,0)&amp;" "&amp;VLOOKUP(A1299,'Fichier FI (en entrée)'!B:AH,27,0)&amp;" "&amp;VLOOKUP(A1299,'Fichier FI (en entrée)'!B:AH,29,0)</f>
        <v xml:space="preserve">P Microtechniques  </v>
      </c>
      <c r="N1299" t="str">
        <f>VLOOKUP(A1299,'Fichier FI (en entrée)'!B:AH,8,0)</f>
        <v>En Terminale</v>
      </c>
      <c r="O1299" t="b">
        <f>AND(C1299&gt;Synthèse!B$8,C1299&lt;Synthèse!B$10,NOT(Y1299))</f>
        <v>0</v>
      </c>
      <c r="P1299" t="s">
        <v>2268</v>
      </c>
      <c r="Q1299" s="60">
        <f>ROUNDUP(C1299/(Synthèse!$B$4+Synthèse!$B$1)*8,0)</f>
        <v>8</v>
      </c>
      <c r="R1299" s="60">
        <f>IFERROR(VLOOKUP(A1299,'Evaluations (formulaire)'!A:P,6,0)+VLOOKUP(A1299,'Evaluations (formulaire)'!A:P,7,0),0)</f>
        <v>0</v>
      </c>
      <c r="S1299" s="60">
        <f>IFERROR(VLOOKUP(A1299,'Evaluations (formulaire)'!A:P,8,0),0)</f>
        <v>0</v>
      </c>
      <c r="T1299" s="60">
        <f>IF(AND(ISBLANK(P1299),Q1299&lt;=2),Synthèse!$B$41,IF(AND(ISBLANK(P1299),Q1299&gt;=7),Synthèse!$C$41,R1299+S1299))</f>
        <v>0</v>
      </c>
      <c r="U1299" s="60">
        <f t="shared" si="224"/>
        <v>-3.7899999999999991</v>
      </c>
      <c r="V1299" s="60">
        <f t="shared" si="225"/>
        <v>1647</v>
      </c>
      <c r="X1299" s="26">
        <v>1749</v>
      </c>
      <c r="Y1299" s="26" t="b">
        <f>IFERROR(VLOOKUP(A1299,'Calculs FA (auto)'!A:O,15,0),FALSE)</f>
        <v>0</v>
      </c>
      <c r="Z1299" s="26">
        <f>IFERROR(VLOOKUP(A1299,'Evaluations (formulaire)'!A:M,9,0),0)</f>
        <v>0</v>
      </c>
      <c r="AA1299" s="135" t="b">
        <v>1</v>
      </c>
      <c r="AB1299" s="135" t="b">
        <v>0</v>
      </c>
      <c r="AC1299" s="135" t="b">
        <f t="shared" si="226"/>
        <v>1</v>
      </c>
      <c r="AD1299" s="135" t="b">
        <f t="shared" si="227"/>
        <v>0</v>
      </c>
      <c r="AE1299" s="135" t="b">
        <f t="shared" si="228"/>
        <v>0</v>
      </c>
      <c r="AF1299" s="135" t="b">
        <f>AND(AC1299,$V1299&lt;=Synthèse!$B$44)</f>
        <v>0</v>
      </c>
      <c r="AG1299" s="135" t="b">
        <f>AND(AD1299,$V1299&lt;=Synthèse!$B$44)</f>
        <v>0</v>
      </c>
      <c r="AH1299" s="135" t="b">
        <f>AND(AE1299,$V1299&lt;=Synthèse!$B$44)</f>
        <v>0</v>
      </c>
      <c r="AI1299" s="137" t="b">
        <v>0</v>
      </c>
      <c r="AJ1299" s="137" t="b">
        <v>1</v>
      </c>
      <c r="AK1299" s="137" t="b">
        <f t="shared" si="229"/>
        <v>0</v>
      </c>
      <c r="AL1299" s="137" t="b">
        <f t="shared" si="230"/>
        <v>1</v>
      </c>
      <c r="AM1299" s="137" t="b">
        <f>AND(AK1299,$V1299&lt;=Synthèse!$B$44)</f>
        <v>0</v>
      </c>
      <c r="AN1299" s="137" t="b">
        <f>AND(AL1299,$V1299&lt;=Synthèse!$B$44)</f>
        <v>0</v>
      </c>
    </row>
    <row r="1300" spans="1:40">
      <c r="A1300" s="17">
        <v>668030</v>
      </c>
      <c r="B1300" t="str">
        <f ca="1">VLOOKUP(A1300,'Fichier FI (en entrée)'!B:AH,3,0)</f>
        <v>AEIFKMZEPG</v>
      </c>
      <c r="C1300">
        <f t="shared" si="220"/>
        <v>2097</v>
      </c>
      <c r="D1300">
        <f t="shared" si="221"/>
        <v>-100</v>
      </c>
      <c r="E1300" s="14" t="str">
        <f>VLOOKUP(A1300,'Fichier FI (en entrée)'!B:AH,2,0)</f>
        <v>ENV</v>
      </c>
      <c r="F1300" s="14" t="b">
        <f t="shared" si="222"/>
        <v>0</v>
      </c>
      <c r="G1300" s="14" t="b">
        <f>IFERROR(VLOOKUP(A1300,'Calculs FA (auto)'!A:F,6,0),FALSE)</f>
        <v>0</v>
      </c>
      <c r="H1300" s="14" t="b">
        <f t="shared" si="223"/>
        <v>0</v>
      </c>
      <c r="I1300" s="16" t="str">
        <f>IFERROR(VLOOKUP(A1300,'Moyennes FI (en entrée)'!B:N,7,0),"")</f>
        <v/>
      </c>
      <c r="J1300" s="16">
        <f>IFERROR(VLOOKUP(VLOOKUP(A1300,'Fichier FI (en entrée)'!B:AH,33,0),Modificateurs!A$2:B$5,2,0),0)</f>
        <v>1</v>
      </c>
      <c r="K1300" s="16">
        <f>IFERROR(VLOOKUP(VLOOKUP(A1300,'Redoub FI (en entrée)'!B:N,7,0),Modificateurs!A$8:B$11,2,0),0)</f>
        <v>0</v>
      </c>
      <c r="L1300" s="16">
        <f>IFERROR(VLOOKUP(M1300,Modificateurs!D$1:E$94,2,0),0)</f>
        <v>3</v>
      </c>
      <c r="M1300" t="str">
        <f>VLOOKUP(A1300,'Fichier FI (en entrée)'!B:AH,16,0)&amp;" "&amp;VLOOKUP(A1300,'Fichier FI (en entrée)'!B:AH,20,0)&amp;" "&amp;VLOOKUP(A1300,'Fichier FI (en entrée)'!B:AH,27,0)&amp;" "&amp;VLOOKUP(A1300,'Fichier FI (en entrée)'!B:AH,29,0)</f>
        <v xml:space="preserve">S Informatique et Sciences du numérique  </v>
      </c>
      <c r="N1300" t="str">
        <f>VLOOKUP(A1300,'Fichier FI (en entrée)'!B:AH,8,0)</f>
        <v>En Terminale</v>
      </c>
      <c r="O1300" t="b">
        <f>AND(C1300&gt;Synthèse!B$8,C1300&lt;Synthèse!B$10,NOT(Y1300))</f>
        <v>0</v>
      </c>
      <c r="Q1300" s="60">
        <f>ROUNDUP(C1300/(Synthèse!$B$4+Synthèse!$B$1)*8,0)</f>
        <v>10</v>
      </c>
      <c r="R1300" s="60">
        <f>IFERROR(VLOOKUP(A1300,'Evaluations (formulaire)'!A:P,6,0)+VLOOKUP(A1300,'Evaluations (formulaire)'!A:P,7,0),0)</f>
        <v>0</v>
      </c>
      <c r="S1300" s="60">
        <f>IFERROR(VLOOKUP(A1300,'Evaluations (formulaire)'!A:P,8,0),0)</f>
        <v>0</v>
      </c>
      <c r="T1300" s="60">
        <f>IF(AND(ISBLANK(P1300),Q1300&lt;=2),Synthèse!$B$41,IF(AND(ISBLANK(P1300),Q1300&gt;=7),Synthèse!$C$41,R1300+S1300))</f>
        <v>4.6296296296296294E-3</v>
      </c>
      <c r="U1300" s="60">
        <f t="shared" si="224"/>
        <v>-99.995370370370367</v>
      </c>
      <c r="V1300" s="60">
        <f t="shared" si="225"/>
        <v>1983</v>
      </c>
      <c r="X1300" s="26">
        <v>428</v>
      </c>
      <c r="Y1300" s="26" t="b">
        <f>IFERROR(VLOOKUP(A1300,'Calculs FA (auto)'!A:O,15,0),FALSE)</f>
        <v>0</v>
      </c>
      <c r="Z1300" s="26">
        <f>IFERROR(VLOOKUP(A1300,'Evaluations (formulaire)'!A:M,9,0),0)</f>
        <v>0</v>
      </c>
      <c r="AA1300" s="135" t="b">
        <v>0</v>
      </c>
      <c r="AB1300" s="135" t="b">
        <v>1</v>
      </c>
      <c r="AC1300" s="135" t="b">
        <f t="shared" si="226"/>
        <v>0</v>
      </c>
      <c r="AD1300" s="135" t="b">
        <f t="shared" si="227"/>
        <v>0</v>
      </c>
      <c r="AE1300" s="135" t="b">
        <f t="shared" si="228"/>
        <v>0</v>
      </c>
      <c r="AF1300" s="135" t="b">
        <f>AND(AC1300,$V1300&lt;=Synthèse!$B$44)</f>
        <v>0</v>
      </c>
      <c r="AG1300" s="135" t="b">
        <f>AND(AD1300,$V1300&lt;=Synthèse!$B$44)</f>
        <v>0</v>
      </c>
      <c r="AH1300" s="135" t="b">
        <f>AND(AE1300,$V1300&lt;=Synthèse!$B$44)</f>
        <v>0</v>
      </c>
      <c r="AI1300" s="137" t="b">
        <v>0</v>
      </c>
      <c r="AJ1300" s="137" t="b">
        <v>0</v>
      </c>
      <c r="AK1300" s="137" t="b">
        <f t="shared" si="229"/>
        <v>0</v>
      </c>
      <c r="AL1300" s="137" t="b">
        <f t="shared" si="230"/>
        <v>0</v>
      </c>
      <c r="AM1300" s="137" t="b">
        <f>AND(AK1300,$V1300&lt;=Synthèse!$B$44)</f>
        <v>0</v>
      </c>
      <c r="AN1300" s="137" t="b">
        <f>AND(AL1300,$V1300&lt;=Synthèse!$B$44)</f>
        <v>0</v>
      </c>
    </row>
    <row r="1301" spans="1:40">
      <c r="A1301" s="17">
        <v>668047</v>
      </c>
      <c r="B1301" t="str">
        <f ca="1">VLOOKUP(A1301,'Fichier FI (en entrée)'!B:AH,3,0)</f>
        <v>MAFRQJNHFD</v>
      </c>
      <c r="C1301">
        <f t="shared" si="220"/>
        <v>288</v>
      </c>
      <c r="D1301">
        <f t="shared" si="221"/>
        <v>14.9</v>
      </c>
      <c r="E1301" s="14" t="str">
        <f>VLOOKUP(A1301,'Fichier FI (en entrée)'!B:AH,2,0)</f>
        <v>EV</v>
      </c>
      <c r="F1301" s="14" t="b">
        <f t="shared" si="222"/>
        <v>1</v>
      </c>
      <c r="G1301" s="14" t="b">
        <f>IFERROR(VLOOKUP(A1301,'Calculs FA (auto)'!A:F,6,0),FALSE)</f>
        <v>0</v>
      </c>
      <c r="H1301" s="14" t="b">
        <f t="shared" si="223"/>
        <v>0</v>
      </c>
      <c r="I1301" s="16">
        <f>IFERROR(VLOOKUP(A1301,'Moyennes FI (en entrée)'!B:N,7,0),"")</f>
        <v>10.9</v>
      </c>
      <c r="J1301" s="16">
        <f>IFERROR(VLOOKUP(VLOOKUP(A1301,'Fichier FI (en entrée)'!B:AH,33,0),Modificateurs!A$2:B$5,2,0),0)</f>
        <v>1</v>
      </c>
      <c r="K1301" s="16">
        <f>IFERROR(VLOOKUP(VLOOKUP(A1301,'Redoub FI (en entrée)'!B:N,7,0),Modificateurs!A$8:B$11,2,0),0)</f>
        <v>0</v>
      </c>
      <c r="L1301" s="16">
        <f>IFERROR(VLOOKUP(M1301,Modificateurs!D$1:E$94,2,0),0)</f>
        <v>3</v>
      </c>
      <c r="M1301" t="str">
        <f>VLOOKUP(A1301,'Fichier FI (en entrée)'!B:AH,16,0)&amp;" "&amp;VLOOKUP(A1301,'Fichier FI (en entrée)'!B:AH,20,0)&amp;" "&amp;VLOOKUP(A1301,'Fichier FI (en entrée)'!B:AH,27,0)&amp;" "&amp;VLOOKUP(A1301,'Fichier FI (en entrée)'!B:AH,29,0)</f>
        <v xml:space="preserve">S Informatique et Sciences du numérique  </v>
      </c>
      <c r="N1301" t="str">
        <f>VLOOKUP(A1301,'Fichier FI (en entrée)'!B:AH,8,0)</f>
        <v>En Terminale</v>
      </c>
      <c r="O1301" t="b">
        <f>AND(C1301&gt;Synthèse!B$8,C1301&lt;Synthèse!B$10,NOT(Y1301))</f>
        <v>0</v>
      </c>
      <c r="P1301" s="17" t="s">
        <v>2267</v>
      </c>
      <c r="Q1301" s="60">
        <f>ROUNDUP(C1301/(Synthèse!$B$4+Synthèse!$B$1)*8,0)</f>
        <v>2</v>
      </c>
      <c r="R1301" s="60">
        <f>IFERROR(VLOOKUP(A1301,'Evaluations (formulaire)'!A:P,6,0)+VLOOKUP(A1301,'Evaluations (formulaire)'!A:P,7,0),0)</f>
        <v>0</v>
      </c>
      <c r="S1301" s="60">
        <f>IFERROR(VLOOKUP(A1301,'Evaluations (formulaire)'!A:P,8,0),0)</f>
        <v>0</v>
      </c>
      <c r="T1301" s="60">
        <f>IF(AND(ISBLANK(P1301),Q1301&lt;=2),Synthèse!$B$41,IF(AND(ISBLANK(P1301),Q1301&gt;=7),Synthèse!$C$41,R1301+S1301))</f>
        <v>0</v>
      </c>
      <c r="U1301" s="60">
        <f t="shared" si="224"/>
        <v>14.9</v>
      </c>
      <c r="V1301" s="60">
        <f t="shared" si="225"/>
        <v>288</v>
      </c>
      <c r="X1301" s="26">
        <v>1628</v>
      </c>
      <c r="Y1301" s="26" t="b">
        <f>IFERROR(VLOOKUP(A1301,'Calculs FA (auto)'!A:O,15,0),FALSE)</f>
        <v>0</v>
      </c>
      <c r="Z1301" s="26">
        <f>IFERROR(VLOOKUP(A1301,'Evaluations (formulaire)'!A:M,9,0),0)</f>
        <v>0</v>
      </c>
      <c r="AA1301" s="135" t="b">
        <v>1</v>
      </c>
      <c r="AB1301" s="135" t="b">
        <v>0</v>
      </c>
      <c r="AC1301" s="135" t="b">
        <f t="shared" si="226"/>
        <v>1</v>
      </c>
      <c r="AD1301" s="135" t="b">
        <f t="shared" si="227"/>
        <v>0</v>
      </c>
      <c r="AE1301" s="135" t="b">
        <f t="shared" si="228"/>
        <v>0</v>
      </c>
      <c r="AF1301" s="135" t="b">
        <f>AND(AC1301,$V1301&lt;=Synthèse!$B$44)</f>
        <v>1</v>
      </c>
      <c r="AG1301" s="135" t="b">
        <f>AND(AD1301,$V1301&lt;=Synthèse!$B$44)</f>
        <v>0</v>
      </c>
      <c r="AH1301" s="135" t="b">
        <f>AND(AE1301,$V1301&lt;=Synthèse!$B$44)</f>
        <v>0</v>
      </c>
      <c r="AI1301" s="137" t="b">
        <v>0</v>
      </c>
      <c r="AJ1301" s="137" t="b">
        <v>1</v>
      </c>
      <c r="AK1301" s="137" t="b">
        <f t="shared" si="229"/>
        <v>0</v>
      </c>
      <c r="AL1301" s="137" t="b">
        <f t="shared" si="230"/>
        <v>1</v>
      </c>
      <c r="AM1301" s="137" t="b">
        <f>AND(AK1301,$V1301&lt;=Synthèse!$B$44)</f>
        <v>0</v>
      </c>
      <c r="AN1301" s="137" t="b">
        <f>AND(AL1301,$V1301&lt;=Synthèse!$B$44)</f>
        <v>1</v>
      </c>
    </row>
    <row r="1302" spans="1:40">
      <c r="A1302" s="17">
        <v>668053</v>
      </c>
      <c r="B1302" t="str">
        <f ca="1">VLOOKUP(A1302,'Fichier FI (en entrée)'!B:AH,3,0)</f>
        <v>STIGAUQDYE</v>
      </c>
      <c r="C1302">
        <f t="shared" si="220"/>
        <v>1588</v>
      </c>
      <c r="D1302">
        <f t="shared" si="221"/>
        <v>-1.6099999999999994</v>
      </c>
      <c r="E1302" s="14" t="str">
        <f>VLOOKUP(A1302,'Fichier FI (en entrée)'!B:AH,2,0)</f>
        <v>EV</v>
      </c>
      <c r="F1302" s="14" t="b">
        <f t="shared" si="222"/>
        <v>1</v>
      </c>
      <c r="G1302" s="14" t="b">
        <f>IFERROR(VLOOKUP(A1302,'Calculs FA (auto)'!A:F,6,0),FALSE)</f>
        <v>0</v>
      </c>
      <c r="H1302" s="14" t="b">
        <f t="shared" si="223"/>
        <v>0</v>
      </c>
      <c r="I1302" s="16">
        <f>IFERROR(VLOOKUP(A1302,'Moyennes FI (en entrée)'!B:N,7,0),"")</f>
        <v>9.39</v>
      </c>
      <c r="J1302" s="16">
        <f>IFERROR(VLOOKUP(VLOOKUP(A1302,'Fichier FI (en entrée)'!B:AH,33,0),Modificateurs!A$2:B$5,2,0),0)</f>
        <v>1</v>
      </c>
      <c r="K1302" s="16">
        <f>IFERROR(VLOOKUP(VLOOKUP(A1302,'Redoub FI (en entrée)'!B:N,7,0),Modificateurs!A$8:B$11,2,0),0)</f>
        <v>0</v>
      </c>
      <c r="L1302" s="16">
        <f>IFERROR(VLOOKUP(M1302,Modificateurs!D$1:E$94,2,0),0)</f>
        <v>-12</v>
      </c>
      <c r="M1302" t="str">
        <f>VLOOKUP(A1302,'Fichier FI (en entrée)'!B:AH,16,0)&amp;" "&amp;VLOOKUP(A1302,'Fichier FI (en entrée)'!B:AH,20,0)&amp;" "&amp;VLOOKUP(A1302,'Fichier FI (en entrée)'!B:AH,27,0)&amp;" "&amp;VLOOKUP(A1302,'Fichier FI (en entrée)'!B:AH,29,0)</f>
        <v xml:space="preserve">STMG Mercatique  </v>
      </c>
      <c r="N1302" t="str">
        <f>VLOOKUP(A1302,'Fichier FI (en entrée)'!B:AH,8,0)</f>
        <v>En Terminale</v>
      </c>
      <c r="O1302" t="b">
        <f>AND(C1302&gt;Synthèse!B$8,C1302&lt;Synthèse!B$10,NOT(Y1302))</f>
        <v>0</v>
      </c>
      <c r="Q1302" s="60">
        <f>ROUNDUP(C1302/(Synthèse!$B$4+Synthèse!$B$1)*8,0)</f>
        <v>8</v>
      </c>
      <c r="R1302" s="60">
        <f>IFERROR(VLOOKUP(A1302,'Evaluations (formulaire)'!A:P,6,0)+VLOOKUP(A1302,'Evaluations (formulaire)'!A:P,7,0),0)</f>
        <v>0</v>
      </c>
      <c r="S1302" s="60">
        <f>IFERROR(VLOOKUP(A1302,'Evaluations (formulaire)'!A:P,8,0),0)</f>
        <v>0</v>
      </c>
      <c r="T1302" s="60">
        <f>IF(AND(ISBLANK(P1302),Q1302&lt;=2),Synthèse!$B$41,IF(AND(ISBLANK(P1302),Q1302&gt;=7),Synthèse!$C$41,R1302+S1302))</f>
        <v>4.6296296296296294E-3</v>
      </c>
      <c r="U1302" s="60">
        <f t="shared" si="224"/>
        <v>-1.6053703703703699</v>
      </c>
      <c r="V1302" s="60">
        <f t="shared" si="225"/>
        <v>1588</v>
      </c>
      <c r="X1302" s="26">
        <v>1757</v>
      </c>
      <c r="Y1302" s="26" t="b">
        <f>IFERROR(VLOOKUP(A1302,'Calculs FA (auto)'!A:O,15,0),FALSE)</f>
        <v>0</v>
      </c>
      <c r="Z1302" s="26">
        <f>IFERROR(VLOOKUP(A1302,'Evaluations (formulaire)'!A:M,9,0),0)</f>
        <v>0</v>
      </c>
      <c r="AA1302" s="135" t="b">
        <v>0</v>
      </c>
      <c r="AB1302" s="135" t="b">
        <v>1</v>
      </c>
      <c r="AC1302" s="135" t="b">
        <f t="shared" si="226"/>
        <v>0</v>
      </c>
      <c r="AD1302" s="135" t="b">
        <f t="shared" si="227"/>
        <v>1</v>
      </c>
      <c r="AE1302" s="135" t="b">
        <f t="shared" si="228"/>
        <v>0</v>
      </c>
      <c r="AF1302" s="135" t="b">
        <f>AND(AC1302,$V1302&lt;=Synthèse!$B$44)</f>
        <v>0</v>
      </c>
      <c r="AG1302" s="135" t="b">
        <f>AND(AD1302,$V1302&lt;=Synthèse!$B$44)</f>
        <v>0</v>
      </c>
      <c r="AH1302" s="135" t="b">
        <f>AND(AE1302,$V1302&lt;=Synthèse!$B$44)</f>
        <v>0</v>
      </c>
      <c r="AI1302" s="137" t="b">
        <v>0</v>
      </c>
      <c r="AJ1302" s="137" t="b">
        <v>0</v>
      </c>
      <c r="AK1302" s="137" t="b">
        <f t="shared" si="229"/>
        <v>0</v>
      </c>
      <c r="AL1302" s="137" t="b">
        <f t="shared" si="230"/>
        <v>0</v>
      </c>
      <c r="AM1302" s="137" t="b">
        <f>AND(AK1302,$V1302&lt;=Synthèse!$B$44)</f>
        <v>0</v>
      </c>
      <c r="AN1302" s="137" t="b">
        <f>AND(AL1302,$V1302&lt;=Synthèse!$B$44)</f>
        <v>0</v>
      </c>
    </row>
    <row r="1303" spans="1:40">
      <c r="A1303" s="17">
        <v>668094</v>
      </c>
      <c r="B1303" t="str">
        <f ca="1">VLOOKUP(A1303,'Fichier FI (en entrée)'!B:AH,3,0)</f>
        <v>ZCQUCXQYNM</v>
      </c>
      <c r="C1303">
        <f t="shared" si="220"/>
        <v>1572</v>
      </c>
      <c r="D1303">
        <f t="shared" si="221"/>
        <v>-1.0199999999999996</v>
      </c>
      <c r="E1303" s="14" t="str">
        <f>VLOOKUP(A1303,'Fichier FI (en entrée)'!B:AH,2,0)</f>
        <v>EV</v>
      </c>
      <c r="F1303" s="14" t="b">
        <f t="shared" si="222"/>
        <v>1</v>
      </c>
      <c r="G1303" s="14" t="b">
        <f>IFERROR(VLOOKUP(A1303,'Calculs FA (auto)'!A:F,6,0),FALSE)</f>
        <v>0</v>
      </c>
      <c r="H1303" s="14" t="b">
        <f t="shared" si="223"/>
        <v>0</v>
      </c>
      <c r="I1303" s="16">
        <f>IFERROR(VLOOKUP(A1303,'Moyennes FI (en entrée)'!B:N,7,0),"")</f>
        <v>10.98</v>
      </c>
      <c r="J1303" s="16">
        <f>IFERROR(VLOOKUP(VLOOKUP(A1303,'Fichier FI (en entrée)'!B:AH,33,0),Modificateurs!A$2:B$5,2,0),0)</f>
        <v>0</v>
      </c>
      <c r="K1303" s="16">
        <f>IFERROR(VLOOKUP(VLOOKUP(A1303,'Redoub FI (en entrée)'!B:N,7,0),Modificateurs!A$8:B$11,2,0),0)</f>
        <v>0</v>
      </c>
      <c r="L1303" s="16">
        <f>IFERROR(VLOOKUP(M1303,Modificateurs!D$1:E$94,2,0),0)</f>
        <v>-12</v>
      </c>
      <c r="M1303" t="str">
        <f>VLOOKUP(A1303,'Fichier FI (en entrée)'!B:AH,16,0)&amp;" "&amp;VLOOKUP(A1303,'Fichier FI (en entrée)'!B:AH,20,0)&amp;" "&amp;VLOOKUP(A1303,'Fichier FI (en entrée)'!B:AH,27,0)&amp;" "&amp;VLOOKUP(A1303,'Fichier FI (en entrée)'!B:AH,29,0)</f>
        <v xml:space="preserve">P Microtechniques  </v>
      </c>
      <c r="N1303" t="str">
        <f>VLOOKUP(A1303,'Fichier FI (en entrée)'!B:AH,8,0)</f>
        <v>En Terminale</v>
      </c>
      <c r="O1303" t="b">
        <f>AND(C1303&gt;Synthèse!B$8,C1303&lt;Synthèse!B$10,NOT(Y1303))</f>
        <v>0</v>
      </c>
      <c r="Q1303" s="60">
        <f>ROUNDUP(C1303/(Synthèse!$B$4+Synthèse!$B$1)*8,0)</f>
        <v>8</v>
      </c>
      <c r="R1303" s="60">
        <f>IFERROR(VLOOKUP(A1303,'Evaluations (formulaire)'!A:P,6,0)+VLOOKUP(A1303,'Evaluations (formulaire)'!A:P,7,0),0)</f>
        <v>0</v>
      </c>
      <c r="S1303" s="60">
        <f>IFERROR(VLOOKUP(A1303,'Evaluations (formulaire)'!A:P,8,0),0)</f>
        <v>0</v>
      </c>
      <c r="T1303" s="60">
        <f>IF(AND(ISBLANK(P1303),Q1303&lt;=2),Synthèse!$B$41,IF(AND(ISBLANK(P1303),Q1303&gt;=7),Synthèse!$C$41,R1303+S1303))</f>
        <v>4.6296296296296294E-3</v>
      </c>
      <c r="U1303" s="60">
        <f t="shared" si="224"/>
        <v>-1.01537037037037</v>
      </c>
      <c r="V1303" s="60">
        <f t="shared" si="225"/>
        <v>1572</v>
      </c>
      <c r="X1303" s="26">
        <v>2053</v>
      </c>
      <c r="Y1303" s="26" t="b">
        <f>IFERROR(VLOOKUP(A1303,'Calculs FA (auto)'!A:O,15,0),FALSE)</f>
        <v>0</v>
      </c>
      <c r="Z1303" s="26">
        <f>IFERROR(VLOOKUP(A1303,'Evaluations (formulaire)'!A:M,9,0),0)</f>
        <v>0</v>
      </c>
      <c r="AA1303" s="135" t="b">
        <v>1</v>
      </c>
      <c r="AB1303" s="135" t="b">
        <v>0</v>
      </c>
      <c r="AC1303" s="135" t="b">
        <f t="shared" si="226"/>
        <v>1</v>
      </c>
      <c r="AD1303" s="135" t="b">
        <f t="shared" si="227"/>
        <v>0</v>
      </c>
      <c r="AE1303" s="135" t="b">
        <f t="shared" si="228"/>
        <v>0</v>
      </c>
      <c r="AF1303" s="135" t="b">
        <f>AND(AC1303,$V1303&lt;=Synthèse!$B$44)</f>
        <v>0</v>
      </c>
      <c r="AG1303" s="135" t="b">
        <f>AND(AD1303,$V1303&lt;=Synthèse!$B$44)</f>
        <v>0</v>
      </c>
      <c r="AH1303" s="135" t="b">
        <f>AND(AE1303,$V1303&lt;=Synthèse!$B$44)</f>
        <v>0</v>
      </c>
      <c r="AI1303" s="137" t="b">
        <v>0</v>
      </c>
      <c r="AJ1303" s="137" t="b">
        <v>1</v>
      </c>
      <c r="AK1303" s="137" t="b">
        <f t="shared" si="229"/>
        <v>0</v>
      </c>
      <c r="AL1303" s="137" t="b">
        <f t="shared" si="230"/>
        <v>1</v>
      </c>
      <c r="AM1303" s="137" t="b">
        <f>AND(AK1303,$V1303&lt;=Synthèse!$B$44)</f>
        <v>0</v>
      </c>
      <c r="AN1303" s="137" t="b">
        <f>AND(AL1303,$V1303&lt;=Synthèse!$B$44)</f>
        <v>0</v>
      </c>
    </row>
    <row r="1304" spans="1:40">
      <c r="A1304" s="17">
        <v>668115</v>
      </c>
      <c r="B1304" t="str">
        <f ca="1">VLOOKUP(A1304,'Fichier FI (en entrée)'!B:AH,3,0)</f>
        <v>KOXLLAWYWK</v>
      </c>
      <c r="C1304">
        <f t="shared" si="220"/>
        <v>785</v>
      </c>
      <c r="D1304">
        <f t="shared" si="221"/>
        <v>11.77</v>
      </c>
      <c r="E1304" s="14" t="str">
        <f>VLOOKUP(A1304,'Fichier FI (en entrée)'!B:AH,2,0)</f>
        <v>EV</v>
      </c>
      <c r="F1304" s="14" t="b">
        <f t="shared" si="222"/>
        <v>1</v>
      </c>
      <c r="G1304" s="14" t="b">
        <f>IFERROR(VLOOKUP(A1304,'Calculs FA (auto)'!A:F,6,0),FALSE)</f>
        <v>0</v>
      </c>
      <c r="H1304" s="14" t="b">
        <f t="shared" si="223"/>
        <v>0</v>
      </c>
      <c r="I1304" s="16">
        <f>IFERROR(VLOOKUP(A1304,'Moyennes FI (en entrée)'!B:N,7,0),"")</f>
        <v>7.77</v>
      </c>
      <c r="J1304" s="16">
        <f>IFERROR(VLOOKUP(VLOOKUP(A1304,'Fichier FI (en entrée)'!B:AH,33,0),Modificateurs!A$2:B$5,2,0),0)</f>
        <v>1</v>
      </c>
      <c r="K1304" s="16">
        <f>IFERROR(VLOOKUP(VLOOKUP(A1304,'Redoub FI (en entrée)'!B:N,7,0),Modificateurs!A$8:B$11,2,0),0)</f>
        <v>0</v>
      </c>
      <c r="L1304" s="16">
        <f>IFERROR(VLOOKUP(M1304,Modificateurs!D$1:E$94,2,0),0)</f>
        <v>3</v>
      </c>
      <c r="M1304" t="str">
        <f>VLOOKUP(A1304,'Fichier FI (en entrée)'!B:AH,16,0)&amp;" "&amp;VLOOKUP(A1304,'Fichier FI (en entrée)'!B:AH,20,0)&amp;" "&amp;VLOOKUP(A1304,'Fichier FI (en entrée)'!B:AH,27,0)&amp;" "&amp;VLOOKUP(A1304,'Fichier FI (en entrée)'!B:AH,29,0)</f>
        <v xml:space="preserve">S Informatique et Sciences du numérique  </v>
      </c>
      <c r="N1304" t="str">
        <f>VLOOKUP(A1304,'Fichier FI (en entrée)'!B:AH,8,0)</f>
        <v>En Terminale</v>
      </c>
      <c r="O1304" t="b">
        <f>AND(C1304&gt;Synthèse!B$8,C1304&lt;Synthèse!B$10,NOT(Y1304))</f>
        <v>1</v>
      </c>
      <c r="Q1304" s="60">
        <f>ROUNDUP(C1304/(Synthèse!$B$4+Synthèse!$B$1)*8,0)</f>
        <v>4</v>
      </c>
      <c r="R1304" s="60">
        <f>IFERROR(VLOOKUP(A1304,'Evaluations (formulaire)'!A:P,6,0)+VLOOKUP(A1304,'Evaluations (formulaire)'!A:P,7,0),0)</f>
        <v>0</v>
      </c>
      <c r="S1304" s="60">
        <f>IFERROR(VLOOKUP(A1304,'Evaluations (formulaire)'!A:P,8,0),0)</f>
        <v>0</v>
      </c>
      <c r="T1304" s="60">
        <f>IF(AND(ISBLANK(P1304),Q1304&lt;=2),Synthèse!$B$41,IF(AND(ISBLANK(P1304),Q1304&gt;=7),Synthèse!$C$41,R1304+S1304))</f>
        <v>0</v>
      </c>
      <c r="U1304" s="60">
        <f t="shared" si="224"/>
        <v>11.77</v>
      </c>
      <c r="V1304" s="60">
        <f t="shared" si="225"/>
        <v>785</v>
      </c>
      <c r="X1304" s="26">
        <v>777</v>
      </c>
      <c r="Y1304" s="26" t="b">
        <f>IFERROR(VLOOKUP(A1304,'Calculs FA (auto)'!A:O,15,0),FALSE)</f>
        <v>0</v>
      </c>
      <c r="Z1304" s="26">
        <f>IFERROR(VLOOKUP(A1304,'Evaluations (formulaire)'!A:M,9,0),0)</f>
        <v>0</v>
      </c>
      <c r="AA1304" s="135" t="b">
        <v>0</v>
      </c>
      <c r="AB1304" s="135" t="b">
        <v>1</v>
      </c>
      <c r="AC1304" s="135" t="b">
        <f t="shared" si="226"/>
        <v>0</v>
      </c>
      <c r="AD1304" s="135" t="b">
        <f t="shared" si="227"/>
        <v>1</v>
      </c>
      <c r="AE1304" s="135" t="b">
        <f t="shared" si="228"/>
        <v>0</v>
      </c>
      <c r="AF1304" s="135" t="b">
        <f>AND(AC1304,$V1304&lt;=Synthèse!$B$44)</f>
        <v>0</v>
      </c>
      <c r="AG1304" s="135" t="b">
        <f>AND(AD1304,$V1304&lt;=Synthèse!$B$44)</f>
        <v>0</v>
      </c>
      <c r="AH1304" s="135" t="b">
        <f>AND(AE1304,$V1304&lt;=Synthèse!$B$44)</f>
        <v>0</v>
      </c>
      <c r="AI1304" s="137" t="b">
        <v>0</v>
      </c>
      <c r="AJ1304" s="137" t="b">
        <v>0</v>
      </c>
      <c r="AK1304" s="137" t="b">
        <f t="shared" si="229"/>
        <v>0</v>
      </c>
      <c r="AL1304" s="137" t="b">
        <f t="shared" si="230"/>
        <v>0</v>
      </c>
      <c r="AM1304" s="137" t="b">
        <f>AND(AK1304,$V1304&lt;=Synthèse!$B$44)</f>
        <v>0</v>
      </c>
      <c r="AN1304" s="137" t="b">
        <f>AND(AL1304,$V1304&lt;=Synthèse!$B$44)</f>
        <v>0</v>
      </c>
    </row>
    <row r="1305" spans="1:40">
      <c r="A1305" s="17">
        <v>668119</v>
      </c>
      <c r="B1305" t="str">
        <f ca="1">VLOOKUP(A1305,'Fichier FI (en entrée)'!B:AH,3,0)</f>
        <v>NJLMYOMWDC</v>
      </c>
      <c r="C1305">
        <f t="shared" si="220"/>
        <v>761</v>
      </c>
      <c r="D1305">
        <f t="shared" si="221"/>
        <v>11.91</v>
      </c>
      <c r="E1305" s="14" t="str">
        <f>VLOOKUP(A1305,'Fichier FI (en entrée)'!B:AH,2,0)</f>
        <v>EV</v>
      </c>
      <c r="F1305" s="14" t="b">
        <f t="shared" si="222"/>
        <v>1</v>
      </c>
      <c r="G1305" s="14" t="b">
        <f>IFERROR(VLOOKUP(A1305,'Calculs FA (auto)'!A:F,6,0),FALSE)</f>
        <v>0</v>
      </c>
      <c r="H1305" s="14" t="b">
        <f t="shared" si="223"/>
        <v>0</v>
      </c>
      <c r="I1305" s="16">
        <f>IFERROR(VLOOKUP(A1305,'Moyennes FI (en entrée)'!B:N,7,0),"")</f>
        <v>9.91</v>
      </c>
      <c r="J1305" s="16">
        <f>IFERROR(VLOOKUP(VLOOKUP(A1305,'Fichier FI (en entrée)'!B:AH,33,0),Modificateurs!A$2:B$5,2,0),0)</f>
        <v>0</v>
      </c>
      <c r="K1305" s="16">
        <f>IFERROR(VLOOKUP(VLOOKUP(A1305,'Redoub FI (en entrée)'!B:N,7,0),Modificateurs!A$8:B$11,2,0),0)</f>
        <v>0</v>
      </c>
      <c r="L1305" s="16">
        <f>IFERROR(VLOOKUP(M1305,Modificateurs!D$1:E$94,2,0),0)</f>
        <v>2</v>
      </c>
      <c r="M1305" t="str">
        <f>VLOOKUP(A1305,'Fichier FI (en entrée)'!B:AH,16,0)&amp;" "&amp;VLOOKUP(A1305,'Fichier FI (en entrée)'!B:AH,20,0)&amp;" "&amp;VLOOKUP(A1305,'Fichier FI (en entrée)'!B:AH,27,0)&amp;" "&amp;VLOOKUP(A1305,'Fichier FI (en entrée)'!B:AH,29,0)</f>
        <v xml:space="preserve">STI2D Système informatique et numérique  </v>
      </c>
      <c r="N1305" t="str">
        <f>VLOOKUP(A1305,'Fichier FI (en entrée)'!B:AH,8,0)</f>
        <v>En Terminale</v>
      </c>
      <c r="O1305" t="b">
        <f>AND(C1305&gt;Synthèse!B$8,C1305&lt;Synthèse!B$10,NOT(Y1305))</f>
        <v>1</v>
      </c>
      <c r="P1305" s="17" t="s">
        <v>2267</v>
      </c>
      <c r="Q1305" s="60">
        <f>ROUNDUP(C1305/(Synthèse!$B$4+Synthèse!$B$1)*8,0)</f>
        <v>4</v>
      </c>
      <c r="R1305" s="60">
        <f>IFERROR(VLOOKUP(A1305,'Evaluations (formulaire)'!A:P,6,0)+VLOOKUP(A1305,'Evaluations (formulaire)'!A:P,7,0),0)</f>
        <v>0</v>
      </c>
      <c r="S1305" s="60">
        <f>IFERROR(VLOOKUP(A1305,'Evaluations (formulaire)'!A:P,8,0),0)</f>
        <v>0</v>
      </c>
      <c r="T1305" s="60">
        <f>IF(AND(ISBLANK(P1305),Q1305&lt;=2),Synthèse!$B$41,IF(AND(ISBLANK(P1305),Q1305&gt;=7),Synthèse!$C$41,R1305+S1305))</f>
        <v>0</v>
      </c>
      <c r="U1305" s="60">
        <f t="shared" si="224"/>
        <v>11.91</v>
      </c>
      <c r="V1305" s="60">
        <f t="shared" si="225"/>
        <v>761</v>
      </c>
      <c r="X1305" s="26">
        <v>455</v>
      </c>
      <c r="Y1305" s="26" t="b">
        <f>IFERROR(VLOOKUP(A1305,'Calculs FA (auto)'!A:O,15,0),FALSE)</f>
        <v>0</v>
      </c>
      <c r="Z1305" s="26">
        <f>IFERROR(VLOOKUP(A1305,'Evaluations (formulaire)'!A:M,9,0),0)</f>
        <v>0</v>
      </c>
      <c r="AA1305" s="135" t="b">
        <v>0</v>
      </c>
      <c r="AB1305" s="135" t="b">
        <v>1</v>
      </c>
      <c r="AC1305" s="135" t="b">
        <f t="shared" si="226"/>
        <v>0</v>
      </c>
      <c r="AD1305" s="135" t="b">
        <f t="shared" si="227"/>
        <v>1</v>
      </c>
      <c r="AE1305" s="135" t="b">
        <f t="shared" si="228"/>
        <v>0</v>
      </c>
      <c r="AF1305" s="135" t="b">
        <f>AND(AC1305,$V1305&lt;=Synthèse!$B$44)</f>
        <v>0</v>
      </c>
      <c r="AG1305" s="135" t="b">
        <f>AND(AD1305,$V1305&lt;=Synthèse!$B$44)</f>
        <v>0</v>
      </c>
      <c r="AH1305" s="135" t="b">
        <f>AND(AE1305,$V1305&lt;=Synthèse!$B$44)</f>
        <v>0</v>
      </c>
      <c r="AI1305" s="137" t="b">
        <v>1</v>
      </c>
      <c r="AJ1305" s="137" t="b">
        <v>0</v>
      </c>
      <c r="AK1305" s="137" t="b">
        <f t="shared" si="229"/>
        <v>1</v>
      </c>
      <c r="AL1305" s="137" t="b">
        <f t="shared" si="230"/>
        <v>0</v>
      </c>
      <c r="AM1305" s="137" t="b">
        <f>AND(AK1305,$V1305&lt;=Synthèse!$B$44)</f>
        <v>0</v>
      </c>
      <c r="AN1305" s="137" t="b">
        <f>AND(AL1305,$V1305&lt;=Synthèse!$B$44)</f>
        <v>0</v>
      </c>
    </row>
    <row r="1306" spans="1:40">
      <c r="A1306" s="17">
        <v>668125</v>
      </c>
      <c r="B1306" t="str">
        <f ca="1">VLOOKUP(A1306,'Fichier FI (en entrée)'!B:AH,3,0)</f>
        <v>SPRARAQPSY</v>
      </c>
      <c r="C1306">
        <f t="shared" si="220"/>
        <v>2097</v>
      </c>
      <c r="D1306">
        <f t="shared" si="221"/>
        <v>-100</v>
      </c>
      <c r="E1306" s="14" t="str">
        <f>VLOOKUP(A1306,'Fichier FI (en entrée)'!B:AH,2,0)</f>
        <v>ENV</v>
      </c>
      <c r="F1306" s="14" t="b">
        <f t="shared" si="222"/>
        <v>0</v>
      </c>
      <c r="G1306" s="14" t="b">
        <f>IFERROR(VLOOKUP(A1306,'Calculs FA (auto)'!A:F,6,0),FALSE)</f>
        <v>0</v>
      </c>
      <c r="H1306" s="14" t="b">
        <f t="shared" si="223"/>
        <v>0</v>
      </c>
      <c r="I1306" s="16" t="str">
        <f>IFERROR(VLOOKUP(A1306,'Moyennes FI (en entrée)'!B:N,7,0),"")</f>
        <v/>
      </c>
      <c r="J1306" s="16">
        <f>IFERROR(VLOOKUP(VLOOKUP(A1306,'Fichier FI (en entrée)'!B:AH,33,0),Modificateurs!A$2:B$5,2,0),0)</f>
        <v>0</v>
      </c>
      <c r="K1306" s="16">
        <f>IFERROR(VLOOKUP(VLOOKUP(A1306,'Redoub FI (en entrée)'!B:N,7,0),Modificateurs!A$8:B$11,2,0),0)</f>
        <v>0</v>
      </c>
      <c r="L1306" s="16">
        <f>IFERROR(VLOOKUP(M1306,Modificateurs!D$1:E$94,2,0),0)</f>
        <v>1</v>
      </c>
      <c r="M1306" t="str">
        <f>VLOOKUP(A1306,'Fichier FI (en entrée)'!B:AH,16,0)&amp;" "&amp;VLOOKUP(A1306,'Fichier FI (en entrée)'!B:AH,20,0)&amp;" "&amp;VLOOKUP(A1306,'Fichier FI (en entrée)'!B:AH,27,0)&amp;" "&amp;VLOOKUP(A1306,'Fichier FI (en entrée)'!B:AH,29,0)</f>
        <v xml:space="preserve">S Pas de spécialité (S.I)  </v>
      </c>
      <c r="N1306" t="str">
        <f>VLOOKUP(A1306,'Fichier FI (en entrée)'!B:AH,8,0)</f>
        <v>En Terminale</v>
      </c>
      <c r="O1306" t="b">
        <f>AND(C1306&gt;Synthèse!B$8,C1306&lt;Synthèse!B$10,NOT(Y1306))</f>
        <v>0</v>
      </c>
      <c r="P1306" t="s">
        <v>2258</v>
      </c>
      <c r="Q1306" s="60">
        <f>ROUNDUP(C1306/(Synthèse!$B$4+Synthèse!$B$1)*8,0)</f>
        <v>10</v>
      </c>
      <c r="R1306" s="60">
        <f>IFERROR(VLOOKUP(A1306,'Evaluations (formulaire)'!A:P,6,0)+VLOOKUP(A1306,'Evaluations (formulaire)'!A:P,7,0),0)</f>
        <v>0</v>
      </c>
      <c r="S1306" s="60">
        <f>IFERROR(VLOOKUP(A1306,'Evaluations (formulaire)'!A:P,8,0),0)</f>
        <v>0</v>
      </c>
      <c r="T1306" s="60">
        <f>IF(AND(ISBLANK(P1306),Q1306&lt;=2),Synthèse!$B$41,IF(AND(ISBLANK(P1306),Q1306&gt;=7),Synthèse!$C$41,R1306+S1306))</f>
        <v>0</v>
      </c>
      <c r="U1306" s="60">
        <f t="shared" si="224"/>
        <v>-100</v>
      </c>
      <c r="V1306" s="60">
        <f t="shared" si="225"/>
        <v>2096</v>
      </c>
      <c r="X1306" s="26">
        <v>1428</v>
      </c>
      <c r="Y1306" s="26" t="b">
        <f>IFERROR(VLOOKUP(A1306,'Calculs FA (auto)'!A:O,15,0),FALSE)</f>
        <v>0</v>
      </c>
      <c r="Z1306" s="26">
        <f>IFERROR(VLOOKUP(A1306,'Evaluations (formulaire)'!A:M,9,0),0)</f>
        <v>0</v>
      </c>
      <c r="AA1306" s="135" t="b">
        <v>1</v>
      </c>
      <c r="AB1306" s="135" t="b">
        <v>0</v>
      </c>
      <c r="AC1306" s="135" t="b">
        <f t="shared" si="226"/>
        <v>0</v>
      </c>
      <c r="AD1306" s="135" t="b">
        <f t="shared" si="227"/>
        <v>0</v>
      </c>
      <c r="AE1306" s="135" t="b">
        <f t="shared" si="228"/>
        <v>0</v>
      </c>
      <c r="AF1306" s="135" t="b">
        <f>AND(AC1306,$V1306&lt;=Synthèse!$B$44)</f>
        <v>0</v>
      </c>
      <c r="AG1306" s="135" t="b">
        <f>AND(AD1306,$V1306&lt;=Synthèse!$B$44)</f>
        <v>0</v>
      </c>
      <c r="AH1306" s="135" t="b">
        <f>AND(AE1306,$V1306&lt;=Synthèse!$B$44)</f>
        <v>0</v>
      </c>
      <c r="AI1306" s="137" t="b">
        <v>0</v>
      </c>
      <c r="AJ1306" s="137" t="b">
        <v>1</v>
      </c>
      <c r="AK1306" s="137" t="b">
        <f t="shared" si="229"/>
        <v>0</v>
      </c>
      <c r="AL1306" s="137" t="b">
        <f t="shared" si="230"/>
        <v>0</v>
      </c>
      <c r="AM1306" s="137" t="b">
        <f>AND(AK1306,$V1306&lt;=Synthèse!$B$44)</f>
        <v>0</v>
      </c>
      <c r="AN1306" s="137" t="b">
        <f>AND(AL1306,$V1306&lt;=Synthèse!$B$44)</f>
        <v>0</v>
      </c>
    </row>
    <row r="1307" spans="1:40">
      <c r="A1307" s="17">
        <v>668144</v>
      </c>
      <c r="B1307" t="str">
        <f ca="1">VLOOKUP(A1307,'Fichier FI (en entrée)'!B:AH,3,0)</f>
        <v>QNSUJNOJZU</v>
      </c>
      <c r="C1307">
        <f t="shared" si="220"/>
        <v>482</v>
      </c>
      <c r="D1307">
        <f t="shared" si="221"/>
        <v>13.5</v>
      </c>
      <c r="E1307" s="14" t="str">
        <f>VLOOKUP(A1307,'Fichier FI (en entrée)'!B:AH,2,0)</f>
        <v>EV</v>
      </c>
      <c r="F1307" s="14" t="b">
        <f t="shared" si="222"/>
        <v>1</v>
      </c>
      <c r="G1307" s="14" t="b">
        <f>IFERROR(VLOOKUP(A1307,'Calculs FA (auto)'!A:F,6,0),FALSE)</f>
        <v>0</v>
      </c>
      <c r="H1307" s="14" t="b">
        <f t="shared" si="223"/>
        <v>0</v>
      </c>
      <c r="I1307" s="16">
        <f>IFERROR(VLOOKUP(A1307,'Moyennes FI (en entrée)'!B:N,7,0),"")</f>
        <v>9.5</v>
      </c>
      <c r="J1307" s="16">
        <f>IFERROR(VLOOKUP(VLOOKUP(A1307,'Fichier FI (en entrée)'!B:AH,33,0),Modificateurs!A$2:B$5,2,0),0)</f>
        <v>1</v>
      </c>
      <c r="K1307" s="16">
        <f>IFERROR(VLOOKUP(VLOOKUP(A1307,'Redoub FI (en entrée)'!B:N,7,0),Modificateurs!A$8:B$11,2,0),0)</f>
        <v>0</v>
      </c>
      <c r="L1307" s="16">
        <f>IFERROR(VLOOKUP(M1307,Modificateurs!D$1:E$94,2,0),0)</f>
        <v>3</v>
      </c>
      <c r="M1307" t="str">
        <f>VLOOKUP(A1307,'Fichier FI (en entrée)'!B:AH,16,0)&amp;" "&amp;VLOOKUP(A1307,'Fichier FI (en entrée)'!B:AH,20,0)&amp;" "&amp;VLOOKUP(A1307,'Fichier FI (en entrée)'!B:AH,27,0)&amp;" "&amp;VLOOKUP(A1307,'Fichier FI (en entrée)'!B:AH,29,0)</f>
        <v xml:space="preserve">S Informatique et Sciences du numérique  </v>
      </c>
      <c r="N1307" t="str">
        <f>VLOOKUP(A1307,'Fichier FI (en entrée)'!B:AH,8,0)</f>
        <v>En Terminale</v>
      </c>
      <c r="O1307" t="b">
        <f>AND(C1307&gt;Synthèse!B$8,C1307&lt;Synthèse!B$10,NOT(Y1307))</f>
        <v>1</v>
      </c>
      <c r="Q1307" s="60">
        <f>ROUNDUP(C1307/(Synthèse!$B$4+Synthèse!$B$1)*8,0)</f>
        <v>3</v>
      </c>
      <c r="R1307" s="60">
        <f>IFERROR(VLOOKUP(A1307,'Evaluations (formulaire)'!A:P,6,0)+VLOOKUP(A1307,'Evaluations (formulaire)'!A:P,7,0),0)</f>
        <v>0</v>
      </c>
      <c r="S1307" s="60">
        <f>IFERROR(VLOOKUP(A1307,'Evaluations (formulaire)'!A:P,8,0),0)</f>
        <v>0</v>
      </c>
      <c r="T1307" s="60">
        <f>IF(AND(ISBLANK(P1307),Q1307&lt;=2),Synthèse!$B$41,IF(AND(ISBLANK(P1307),Q1307&gt;=7),Synthèse!$C$41,R1307+S1307))</f>
        <v>0</v>
      </c>
      <c r="U1307" s="60">
        <f t="shared" si="224"/>
        <v>13.5</v>
      </c>
      <c r="V1307" s="60">
        <f t="shared" si="225"/>
        <v>483</v>
      </c>
      <c r="X1307" s="26">
        <v>402</v>
      </c>
      <c r="Y1307" s="26" t="b">
        <f>IFERROR(VLOOKUP(A1307,'Calculs FA (auto)'!A:O,15,0),FALSE)</f>
        <v>0</v>
      </c>
      <c r="Z1307" s="26">
        <f>IFERROR(VLOOKUP(A1307,'Evaluations (formulaire)'!A:M,9,0),0)</f>
        <v>0</v>
      </c>
      <c r="AA1307" s="135" t="b">
        <v>0</v>
      </c>
      <c r="AB1307" s="135" t="b">
        <v>1</v>
      </c>
      <c r="AC1307" s="135" t="b">
        <f t="shared" si="226"/>
        <v>0</v>
      </c>
      <c r="AD1307" s="135" t="b">
        <f t="shared" si="227"/>
        <v>1</v>
      </c>
      <c r="AE1307" s="135" t="b">
        <f t="shared" si="228"/>
        <v>0</v>
      </c>
      <c r="AF1307" s="135" t="b">
        <f>AND(AC1307,$V1307&lt;=Synthèse!$B$44)</f>
        <v>0</v>
      </c>
      <c r="AG1307" s="135" t="b">
        <f>AND(AD1307,$V1307&lt;=Synthèse!$B$44)</f>
        <v>1</v>
      </c>
      <c r="AH1307" s="135" t="b">
        <f>AND(AE1307,$V1307&lt;=Synthèse!$B$44)</f>
        <v>0</v>
      </c>
      <c r="AI1307" s="137" t="b">
        <v>0</v>
      </c>
      <c r="AJ1307" s="137" t="b">
        <v>0</v>
      </c>
      <c r="AK1307" s="137" t="b">
        <f t="shared" si="229"/>
        <v>0</v>
      </c>
      <c r="AL1307" s="137" t="b">
        <f t="shared" si="230"/>
        <v>0</v>
      </c>
      <c r="AM1307" s="137" t="b">
        <f>AND(AK1307,$V1307&lt;=Synthèse!$B$44)</f>
        <v>0</v>
      </c>
      <c r="AN1307" s="137" t="b">
        <f>AND(AL1307,$V1307&lt;=Synthèse!$B$44)</f>
        <v>0</v>
      </c>
    </row>
    <row r="1308" spans="1:40">
      <c r="A1308" s="17">
        <v>668161</v>
      </c>
      <c r="B1308" t="str">
        <f ca="1">VLOOKUP(A1308,'Fichier FI (en entrée)'!B:AH,3,0)</f>
        <v>WESYTBGCGV</v>
      </c>
      <c r="C1308">
        <f t="shared" si="220"/>
        <v>314</v>
      </c>
      <c r="D1308">
        <f t="shared" si="221"/>
        <v>14.7</v>
      </c>
      <c r="E1308" s="14" t="str">
        <f>VLOOKUP(A1308,'Fichier FI (en entrée)'!B:AH,2,0)</f>
        <v>EV</v>
      </c>
      <c r="F1308" s="14" t="b">
        <f t="shared" si="222"/>
        <v>1</v>
      </c>
      <c r="G1308" s="14" t="b">
        <f>IFERROR(VLOOKUP(A1308,'Calculs FA (auto)'!A:F,6,0),FALSE)</f>
        <v>0</v>
      </c>
      <c r="H1308" s="14" t="b">
        <f t="shared" si="223"/>
        <v>0</v>
      </c>
      <c r="I1308" s="16">
        <f>IFERROR(VLOOKUP(A1308,'Moyennes FI (en entrée)'!B:N,7,0),"")</f>
        <v>10.7</v>
      </c>
      <c r="J1308" s="16">
        <f>IFERROR(VLOOKUP(VLOOKUP(A1308,'Fichier FI (en entrée)'!B:AH,33,0),Modificateurs!A$2:B$5,2,0),0)</f>
        <v>3</v>
      </c>
      <c r="K1308" s="16">
        <f>IFERROR(VLOOKUP(VLOOKUP(A1308,'Redoub FI (en entrée)'!B:N,7,0),Modificateurs!A$8:B$11,2,0),0)</f>
        <v>0</v>
      </c>
      <c r="L1308" s="16">
        <f>IFERROR(VLOOKUP(M1308,Modificateurs!D$1:E$94,2,0),0)</f>
        <v>1</v>
      </c>
      <c r="M1308" t="str">
        <f>VLOOKUP(A1308,'Fichier FI (en entrée)'!B:AH,16,0)&amp;" "&amp;VLOOKUP(A1308,'Fichier FI (en entrée)'!B:AH,20,0)&amp;" "&amp;VLOOKUP(A1308,'Fichier FI (en entrée)'!B:AH,27,0)&amp;" "&amp;VLOOKUP(A1308,'Fichier FI (en entrée)'!B:AH,29,0)</f>
        <v xml:space="preserve">S Sciences de la vie et de la terre  </v>
      </c>
      <c r="N1308" t="str">
        <f>VLOOKUP(A1308,'Fichier FI (en entrée)'!B:AH,8,0)</f>
        <v>En Terminale</v>
      </c>
      <c r="O1308" t="b">
        <f>AND(C1308&gt;Synthèse!B$8,C1308&lt;Synthèse!B$10,NOT(Y1308))</f>
        <v>0</v>
      </c>
      <c r="Q1308" s="60">
        <f>ROUNDUP(C1308/(Synthèse!$B$4+Synthèse!$B$1)*8,0)</f>
        <v>2</v>
      </c>
      <c r="R1308" s="60">
        <f>IFERROR(VLOOKUP(A1308,'Evaluations (formulaire)'!A:P,6,0)+VLOOKUP(A1308,'Evaluations (formulaire)'!A:P,7,0),0)</f>
        <v>0</v>
      </c>
      <c r="S1308" s="60">
        <f>IFERROR(VLOOKUP(A1308,'Evaluations (formulaire)'!A:P,8,0),0)</f>
        <v>0</v>
      </c>
      <c r="T1308" s="60">
        <f>IF(AND(ISBLANK(P1308),Q1308&lt;=2),Synthèse!$B$41,IF(AND(ISBLANK(P1308),Q1308&gt;=7),Synthèse!$C$41,R1308+S1308))</f>
        <v>4.6511627906976744E-3</v>
      </c>
      <c r="U1308" s="60">
        <f t="shared" si="224"/>
        <v>14.704651162790697</v>
      </c>
      <c r="V1308" s="60">
        <f t="shared" si="225"/>
        <v>314</v>
      </c>
      <c r="X1308" s="26">
        <v>1449</v>
      </c>
      <c r="Y1308" s="26" t="b">
        <f>IFERROR(VLOOKUP(A1308,'Calculs FA (auto)'!A:O,15,0),FALSE)</f>
        <v>0</v>
      </c>
      <c r="Z1308" s="26">
        <f>IFERROR(VLOOKUP(A1308,'Evaluations (formulaire)'!A:M,9,0),0)</f>
        <v>0</v>
      </c>
      <c r="AA1308" s="135" t="b">
        <v>0</v>
      </c>
      <c r="AB1308" s="135" t="b">
        <v>1</v>
      </c>
      <c r="AC1308" s="135" t="b">
        <f t="shared" si="226"/>
        <v>0</v>
      </c>
      <c r="AD1308" s="135" t="b">
        <f t="shared" si="227"/>
        <v>1</v>
      </c>
      <c r="AE1308" s="135" t="b">
        <f t="shared" si="228"/>
        <v>0</v>
      </c>
      <c r="AF1308" s="135" t="b">
        <f>AND(AC1308,$V1308&lt;=Synthèse!$B$44)</f>
        <v>0</v>
      </c>
      <c r="AG1308" s="135" t="b">
        <f>AND(AD1308,$V1308&lt;=Synthèse!$B$44)</f>
        <v>1</v>
      </c>
      <c r="AH1308" s="135" t="b">
        <f>AND(AE1308,$V1308&lt;=Synthèse!$B$44)</f>
        <v>0</v>
      </c>
      <c r="AI1308" s="137" t="b">
        <v>0</v>
      </c>
      <c r="AJ1308" s="137" t="b">
        <v>0</v>
      </c>
      <c r="AK1308" s="137" t="b">
        <f t="shared" si="229"/>
        <v>0</v>
      </c>
      <c r="AL1308" s="137" t="b">
        <f t="shared" si="230"/>
        <v>0</v>
      </c>
      <c r="AM1308" s="137" t="b">
        <f>AND(AK1308,$V1308&lt;=Synthèse!$B$44)</f>
        <v>0</v>
      </c>
      <c r="AN1308" s="137" t="b">
        <f>AND(AL1308,$V1308&lt;=Synthèse!$B$44)</f>
        <v>0</v>
      </c>
    </row>
    <row r="1309" spans="1:40">
      <c r="A1309" s="17">
        <v>668200</v>
      </c>
      <c r="B1309" t="str">
        <f ca="1">VLOOKUP(A1309,'Fichier FI (en entrée)'!B:AH,3,0)</f>
        <v>VOWKZIVJPZ</v>
      </c>
      <c r="C1309">
        <f t="shared" si="220"/>
        <v>144</v>
      </c>
      <c r="D1309">
        <f t="shared" si="221"/>
        <v>16.48</v>
      </c>
      <c r="E1309" s="14" t="str">
        <f>VLOOKUP(A1309,'Fichier FI (en entrée)'!B:AH,2,0)</f>
        <v>EV</v>
      </c>
      <c r="F1309" s="14" t="b">
        <f t="shared" si="222"/>
        <v>1</v>
      </c>
      <c r="G1309" s="14" t="b">
        <f>IFERROR(VLOOKUP(A1309,'Calculs FA (auto)'!A:F,6,0),FALSE)</f>
        <v>0</v>
      </c>
      <c r="H1309" s="14" t="b">
        <f t="shared" si="223"/>
        <v>0</v>
      </c>
      <c r="I1309" s="16">
        <f>IFERROR(VLOOKUP(A1309,'Moyennes FI (en entrée)'!B:N,7,0),"")</f>
        <v>11.48</v>
      </c>
      <c r="J1309" s="16">
        <f>IFERROR(VLOOKUP(VLOOKUP(A1309,'Fichier FI (en entrée)'!B:AH,33,0),Modificateurs!A$2:B$5,2,0),0)</f>
        <v>3</v>
      </c>
      <c r="K1309" s="16">
        <f>IFERROR(VLOOKUP(VLOOKUP(A1309,'Redoub FI (en entrée)'!B:N,7,0),Modificateurs!A$8:B$11,2,0),0)</f>
        <v>0</v>
      </c>
      <c r="L1309" s="16">
        <f>IFERROR(VLOOKUP(M1309,Modificateurs!D$1:E$94,2,0),0)</f>
        <v>2</v>
      </c>
      <c r="M1309" t="str">
        <f>VLOOKUP(A1309,'Fichier FI (en entrée)'!B:AH,16,0)&amp;" "&amp;VLOOKUP(A1309,'Fichier FI (en entrée)'!B:AH,20,0)&amp;" "&amp;VLOOKUP(A1309,'Fichier FI (en entrée)'!B:AH,27,0)&amp;" "&amp;VLOOKUP(A1309,'Fichier FI (en entrée)'!B:AH,29,0)</f>
        <v xml:space="preserve">STI2D Système informatique et numérique  </v>
      </c>
      <c r="N1309" t="str">
        <f>VLOOKUP(A1309,'Fichier FI (en entrée)'!B:AH,8,0)</f>
        <v>En Terminale</v>
      </c>
      <c r="O1309" t="b">
        <f>AND(C1309&gt;Synthèse!B$8,C1309&lt;Synthèse!B$10,NOT(Y1309))</f>
        <v>0</v>
      </c>
      <c r="Q1309" s="60">
        <f>ROUNDUP(C1309/(Synthèse!$B$4+Synthèse!$B$1)*8,0)</f>
        <v>1</v>
      </c>
      <c r="R1309" s="60">
        <f>IFERROR(VLOOKUP(A1309,'Evaluations (formulaire)'!A:P,6,0)+VLOOKUP(A1309,'Evaluations (formulaire)'!A:P,7,0),0)</f>
        <v>0</v>
      </c>
      <c r="S1309" s="60">
        <f>IFERROR(VLOOKUP(A1309,'Evaluations (formulaire)'!A:P,8,0),0)</f>
        <v>0</v>
      </c>
      <c r="T1309" s="60">
        <f>IF(AND(ISBLANK(P1309),Q1309&lt;=2),Synthèse!$B$41,IF(AND(ISBLANK(P1309),Q1309&gt;=7),Synthèse!$C$41,R1309+S1309))</f>
        <v>4.6511627906976744E-3</v>
      </c>
      <c r="U1309" s="60">
        <f t="shared" si="224"/>
        <v>16.484651162790698</v>
      </c>
      <c r="V1309" s="60">
        <f t="shared" si="225"/>
        <v>144</v>
      </c>
      <c r="X1309" s="26">
        <v>469</v>
      </c>
      <c r="Y1309" s="26" t="b">
        <f>IFERROR(VLOOKUP(A1309,'Calculs FA (auto)'!A:O,15,0),FALSE)</f>
        <v>0</v>
      </c>
      <c r="Z1309" s="26">
        <f>IFERROR(VLOOKUP(A1309,'Evaluations (formulaire)'!A:M,9,0),0)</f>
        <v>0</v>
      </c>
      <c r="AA1309" s="135" t="b">
        <v>0</v>
      </c>
      <c r="AB1309" s="135" t="b">
        <v>1</v>
      </c>
      <c r="AC1309" s="135" t="b">
        <f t="shared" si="226"/>
        <v>0</v>
      </c>
      <c r="AD1309" s="135" t="b">
        <f t="shared" si="227"/>
        <v>1</v>
      </c>
      <c r="AE1309" s="135" t="b">
        <f t="shared" si="228"/>
        <v>0</v>
      </c>
      <c r="AF1309" s="135" t="b">
        <f>AND(AC1309,$V1309&lt;=Synthèse!$B$44)</f>
        <v>0</v>
      </c>
      <c r="AG1309" s="135" t="b">
        <f>AND(AD1309,$V1309&lt;=Synthèse!$B$44)</f>
        <v>1</v>
      </c>
      <c r="AH1309" s="135" t="b">
        <f>AND(AE1309,$V1309&lt;=Synthèse!$B$44)</f>
        <v>0</v>
      </c>
      <c r="AI1309" s="137" t="b">
        <v>0</v>
      </c>
      <c r="AJ1309" s="137" t="b">
        <v>0</v>
      </c>
      <c r="AK1309" s="137" t="b">
        <f t="shared" si="229"/>
        <v>0</v>
      </c>
      <c r="AL1309" s="137" t="b">
        <f t="shared" si="230"/>
        <v>0</v>
      </c>
      <c r="AM1309" s="137" t="b">
        <f>AND(AK1309,$V1309&lt;=Synthèse!$B$44)</f>
        <v>0</v>
      </c>
      <c r="AN1309" s="137" t="b">
        <f>AND(AL1309,$V1309&lt;=Synthèse!$B$44)</f>
        <v>0</v>
      </c>
    </row>
    <row r="1310" spans="1:40">
      <c r="A1310" s="17">
        <v>668229</v>
      </c>
      <c r="B1310" t="str">
        <f ca="1">VLOOKUP(A1310,'Fichier FI (en entrée)'!B:AH,3,0)</f>
        <v>CLMVRSUHKT</v>
      </c>
      <c r="C1310">
        <f t="shared" si="220"/>
        <v>888</v>
      </c>
      <c r="D1310">
        <f t="shared" si="221"/>
        <v>11.17</v>
      </c>
      <c r="E1310" s="14" t="str">
        <f>VLOOKUP(A1310,'Fichier FI (en entrée)'!B:AH,2,0)</f>
        <v>EV</v>
      </c>
      <c r="F1310" s="14" t="b">
        <f t="shared" si="222"/>
        <v>1</v>
      </c>
      <c r="G1310" s="14" t="b">
        <f>IFERROR(VLOOKUP(A1310,'Calculs FA (auto)'!A:F,6,0),FALSE)</f>
        <v>0</v>
      </c>
      <c r="H1310" s="14" t="b">
        <f t="shared" si="223"/>
        <v>0</v>
      </c>
      <c r="I1310" s="16">
        <f>IFERROR(VLOOKUP(A1310,'Moyennes FI (en entrée)'!B:N,7,0),"")</f>
        <v>9.17</v>
      </c>
      <c r="J1310" s="16">
        <f>IFERROR(VLOOKUP(VLOOKUP(A1310,'Fichier FI (en entrée)'!B:AH,33,0),Modificateurs!A$2:B$5,2,0),0)</f>
        <v>0</v>
      </c>
      <c r="K1310" s="16">
        <f>IFERROR(VLOOKUP(VLOOKUP(A1310,'Redoub FI (en entrée)'!B:N,7,0),Modificateurs!A$8:B$11,2,0),0)</f>
        <v>0</v>
      </c>
      <c r="L1310" s="16">
        <f>IFERROR(VLOOKUP(M1310,Modificateurs!D$1:E$94,2,0),0)</f>
        <v>2</v>
      </c>
      <c r="M1310" t="str">
        <f>VLOOKUP(A1310,'Fichier FI (en entrée)'!B:AH,16,0)&amp;" "&amp;VLOOKUP(A1310,'Fichier FI (en entrée)'!B:AH,20,0)&amp;" "&amp;VLOOKUP(A1310,'Fichier FI (en entrée)'!B:AH,27,0)&amp;" "&amp;VLOOKUP(A1310,'Fichier FI (en entrée)'!B:AH,29,0)</f>
        <v xml:space="preserve">STI2D Système informatique et numérique  </v>
      </c>
      <c r="N1310" t="str">
        <f>VLOOKUP(A1310,'Fichier FI (en entrée)'!B:AH,8,0)</f>
        <v>En Terminale</v>
      </c>
      <c r="O1310" t="b">
        <f>AND(C1310&gt;Synthèse!B$8,C1310&lt;Synthèse!B$10,NOT(Y1310))</f>
        <v>1</v>
      </c>
      <c r="Q1310" s="60">
        <f>ROUNDUP(C1310/(Synthèse!$B$4+Synthèse!$B$1)*8,0)</f>
        <v>5</v>
      </c>
      <c r="R1310" s="60">
        <f>IFERROR(VLOOKUP(A1310,'Evaluations (formulaire)'!A:P,6,0)+VLOOKUP(A1310,'Evaluations (formulaire)'!A:P,7,0),0)</f>
        <v>0</v>
      </c>
      <c r="S1310" s="60">
        <f>IFERROR(VLOOKUP(A1310,'Evaluations (formulaire)'!A:P,8,0),0)</f>
        <v>0</v>
      </c>
      <c r="T1310" s="60">
        <f>IF(AND(ISBLANK(P1310),Q1310&lt;=2),Synthèse!$B$41,IF(AND(ISBLANK(P1310),Q1310&gt;=7),Synthèse!$C$41,R1310+S1310))</f>
        <v>0</v>
      </c>
      <c r="U1310" s="60">
        <f t="shared" si="224"/>
        <v>11.17</v>
      </c>
      <c r="V1310" s="60">
        <f t="shared" si="225"/>
        <v>888</v>
      </c>
      <c r="X1310" s="26">
        <v>1806</v>
      </c>
      <c r="Y1310" s="26" t="b">
        <f>IFERROR(VLOOKUP(A1310,'Calculs FA (auto)'!A:O,15,0),FALSE)</f>
        <v>0</v>
      </c>
      <c r="Z1310" s="26">
        <f>IFERROR(VLOOKUP(A1310,'Evaluations (formulaire)'!A:M,9,0),0)</f>
        <v>0</v>
      </c>
      <c r="AA1310" s="135" t="b">
        <v>0</v>
      </c>
      <c r="AB1310" s="135" t="b">
        <v>1</v>
      </c>
      <c r="AC1310" s="135" t="b">
        <f t="shared" si="226"/>
        <v>0</v>
      </c>
      <c r="AD1310" s="135" t="b">
        <f t="shared" si="227"/>
        <v>1</v>
      </c>
      <c r="AE1310" s="135" t="b">
        <f t="shared" si="228"/>
        <v>0</v>
      </c>
      <c r="AF1310" s="135" t="b">
        <f>AND(AC1310,$V1310&lt;=Synthèse!$B$44)</f>
        <v>0</v>
      </c>
      <c r="AG1310" s="135" t="b">
        <f>AND(AD1310,$V1310&lt;=Synthèse!$B$44)</f>
        <v>0</v>
      </c>
      <c r="AH1310" s="135" t="b">
        <f>AND(AE1310,$V1310&lt;=Synthèse!$B$44)</f>
        <v>0</v>
      </c>
      <c r="AI1310" s="137" t="b">
        <v>0</v>
      </c>
      <c r="AJ1310" s="137" t="b">
        <v>0</v>
      </c>
      <c r="AK1310" s="137" t="b">
        <f t="shared" si="229"/>
        <v>0</v>
      </c>
      <c r="AL1310" s="137" t="b">
        <f t="shared" si="230"/>
        <v>0</v>
      </c>
      <c r="AM1310" s="137" t="b">
        <f>AND(AK1310,$V1310&lt;=Synthèse!$B$44)</f>
        <v>0</v>
      </c>
      <c r="AN1310" s="137" t="b">
        <f>AND(AL1310,$V1310&lt;=Synthèse!$B$44)</f>
        <v>0</v>
      </c>
    </row>
    <row r="1311" spans="1:40">
      <c r="A1311" s="17">
        <v>668242</v>
      </c>
      <c r="B1311" t="str">
        <f ca="1">VLOOKUP(A1311,'Fichier FI (en entrée)'!B:AH,3,0)</f>
        <v>TQMLKXHGIN</v>
      </c>
      <c r="C1311">
        <f t="shared" si="220"/>
        <v>725</v>
      </c>
      <c r="D1311">
        <f t="shared" si="221"/>
        <v>12.05</v>
      </c>
      <c r="E1311" s="14" t="str">
        <f>VLOOKUP(A1311,'Fichier FI (en entrée)'!B:AH,2,0)</f>
        <v>EV</v>
      </c>
      <c r="F1311" s="14" t="b">
        <f t="shared" si="222"/>
        <v>1</v>
      </c>
      <c r="G1311" s="14" t="b">
        <f>IFERROR(VLOOKUP(A1311,'Calculs FA (auto)'!A:F,6,0),FALSE)</f>
        <v>0</v>
      </c>
      <c r="H1311" s="14" t="b">
        <f t="shared" si="223"/>
        <v>0</v>
      </c>
      <c r="I1311" s="16">
        <f>IFERROR(VLOOKUP(A1311,'Moyennes FI (en entrée)'!B:N,7,0),"")</f>
        <v>9.0500000000000007</v>
      </c>
      <c r="J1311" s="16">
        <f>IFERROR(VLOOKUP(VLOOKUP(A1311,'Fichier FI (en entrée)'!B:AH,33,0),Modificateurs!A$2:B$5,2,0),0)</f>
        <v>0</v>
      </c>
      <c r="K1311" s="16">
        <f>IFERROR(VLOOKUP(VLOOKUP(A1311,'Redoub FI (en entrée)'!B:N,7,0),Modificateurs!A$8:B$11,2,0),0)</f>
        <v>0</v>
      </c>
      <c r="L1311" s="16">
        <f>IFERROR(VLOOKUP(M1311,Modificateurs!D$1:E$94,2,0),0)</f>
        <v>3</v>
      </c>
      <c r="M1311" t="str">
        <f>VLOOKUP(A1311,'Fichier FI (en entrée)'!B:AH,16,0)&amp;" "&amp;VLOOKUP(A1311,'Fichier FI (en entrée)'!B:AH,20,0)&amp;" "&amp;VLOOKUP(A1311,'Fichier FI (en entrée)'!B:AH,27,0)&amp;" "&amp;VLOOKUP(A1311,'Fichier FI (en entrée)'!B:AH,29,0)</f>
        <v xml:space="preserve">S Informatique et Sciences du numérique  </v>
      </c>
      <c r="N1311" t="str">
        <f>VLOOKUP(A1311,'Fichier FI (en entrée)'!B:AH,8,0)</f>
        <v>En Terminale</v>
      </c>
      <c r="O1311" t="b">
        <f>AND(C1311&gt;Synthèse!B$8,C1311&lt;Synthèse!B$10,NOT(Y1311))</f>
        <v>1</v>
      </c>
      <c r="Q1311" s="60">
        <f>ROUNDUP(C1311/(Synthèse!$B$4+Synthèse!$B$1)*8,0)</f>
        <v>4</v>
      </c>
      <c r="R1311" s="60">
        <f>IFERROR(VLOOKUP(A1311,'Evaluations (formulaire)'!A:P,6,0)+VLOOKUP(A1311,'Evaluations (formulaire)'!A:P,7,0),0)</f>
        <v>0</v>
      </c>
      <c r="S1311" s="60">
        <f>IFERROR(VLOOKUP(A1311,'Evaluations (formulaire)'!A:P,8,0),0)</f>
        <v>0</v>
      </c>
      <c r="T1311" s="60">
        <f>IF(AND(ISBLANK(P1311),Q1311&lt;=2),Synthèse!$B$41,IF(AND(ISBLANK(P1311),Q1311&gt;=7),Synthèse!$C$41,R1311+S1311))</f>
        <v>0</v>
      </c>
      <c r="U1311" s="60">
        <f t="shared" si="224"/>
        <v>12.05</v>
      </c>
      <c r="V1311" s="60">
        <f t="shared" si="225"/>
        <v>725</v>
      </c>
      <c r="X1311" s="26">
        <v>38</v>
      </c>
      <c r="Y1311" s="26" t="b">
        <f>IFERROR(VLOOKUP(A1311,'Calculs FA (auto)'!A:O,15,0),FALSE)</f>
        <v>0</v>
      </c>
      <c r="Z1311" s="26">
        <f>IFERROR(VLOOKUP(A1311,'Evaluations (formulaire)'!A:M,9,0),0)</f>
        <v>0</v>
      </c>
      <c r="AA1311" s="135" t="b">
        <v>1</v>
      </c>
      <c r="AB1311" s="135" t="b">
        <v>0</v>
      </c>
      <c r="AC1311" s="135" t="b">
        <f t="shared" si="226"/>
        <v>1</v>
      </c>
      <c r="AD1311" s="135" t="b">
        <f t="shared" si="227"/>
        <v>0</v>
      </c>
      <c r="AE1311" s="135" t="b">
        <f t="shared" si="228"/>
        <v>0</v>
      </c>
      <c r="AF1311" s="135" t="b">
        <f>AND(AC1311,$V1311&lt;=Synthèse!$B$44)</f>
        <v>0</v>
      </c>
      <c r="AG1311" s="135" t="b">
        <f>AND(AD1311,$V1311&lt;=Synthèse!$B$44)</f>
        <v>0</v>
      </c>
      <c r="AH1311" s="135" t="b">
        <f>AND(AE1311,$V1311&lt;=Synthèse!$B$44)</f>
        <v>0</v>
      </c>
      <c r="AI1311" s="137" t="b">
        <v>0</v>
      </c>
      <c r="AJ1311" s="137" t="b">
        <v>0</v>
      </c>
      <c r="AK1311" s="137" t="b">
        <f t="shared" si="229"/>
        <v>0</v>
      </c>
      <c r="AL1311" s="137" t="b">
        <f t="shared" si="230"/>
        <v>0</v>
      </c>
      <c r="AM1311" s="137" t="b">
        <f>AND(AK1311,$V1311&lt;=Synthèse!$B$44)</f>
        <v>0</v>
      </c>
      <c r="AN1311" s="137" t="b">
        <f>AND(AL1311,$V1311&lt;=Synthèse!$B$44)</f>
        <v>0</v>
      </c>
    </row>
    <row r="1312" spans="1:40">
      <c r="A1312" s="17">
        <v>668245</v>
      </c>
      <c r="B1312" t="str">
        <f ca="1">VLOOKUP(A1312,'Fichier FI (en entrée)'!B:AH,3,0)</f>
        <v>VLNAFTAQGF</v>
      </c>
      <c r="C1312">
        <f t="shared" si="220"/>
        <v>2097</v>
      </c>
      <c r="D1312">
        <f t="shared" si="221"/>
        <v>-100</v>
      </c>
      <c r="E1312" s="14" t="str">
        <f>VLOOKUP(A1312,'Fichier FI (en entrée)'!B:AH,2,0)</f>
        <v>ENV</v>
      </c>
      <c r="F1312" s="14" t="b">
        <f t="shared" si="222"/>
        <v>0</v>
      </c>
      <c r="G1312" s="14" t="b">
        <f>IFERROR(VLOOKUP(A1312,'Calculs FA (auto)'!A:F,6,0),FALSE)</f>
        <v>0</v>
      </c>
      <c r="H1312" s="14" t="b">
        <f t="shared" si="223"/>
        <v>0</v>
      </c>
      <c r="I1312" s="16" t="str">
        <f>IFERROR(VLOOKUP(A1312,'Moyennes FI (en entrée)'!B:N,7,0),"")</f>
        <v/>
      </c>
      <c r="J1312" s="16">
        <f>IFERROR(VLOOKUP(VLOOKUP(A1312,'Fichier FI (en entrée)'!B:AH,33,0),Modificateurs!A$2:B$5,2,0),0)</f>
        <v>3</v>
      </c>
      <c r="K1312" s="16">
        <f>IFERROR(VLOOKUP(VLOOKUP(A1312,'Redoub FI (en entrée)'!B:N,7,0),Modificateurs!A$8:B$11,2,0),0)</f>
        <v>0</v>
      </c>
      <c r="L1312" s="16">
        <f>IFERROR(VLOOKUP(M1312,Modificateurs!D$1:E$94,2,0),0)</f>
        <v>2</v>
      </c>
      <c r="M1312" t="str">
        <f>VLOOKUP(A1312,'Fichier FI (en entrée)'!B:AH,16,0)&amp;" "&amp;VLOOKUP(A1312,'Fichier FI (en entrée)'!B:AH,20,0)&amp;" "&amp;VLOOKUP(A1312,'Fichier FI (en entrée)'!B:AH,27,0)&amp;" "&amp;VLOOKUP(A1312,'Fichier FI (en entrée)'!B:AH,29,0)</f>
        <v xml:space="preserve">S Mathématiques  </v>
      </c>
      <c r="N1312" t="str">
        <f>VLOOKUP(A1312,'Fichier FI (en entrée)'!B:AH,8,0)</f>
        <v>En Terminale</v>
      </c>
      <c r="O1312" t="b">
        <f>AND(C1312&gt;Synthèse!B$8,C1312&lt;Synthèse!B$10,NOT(Y1312))</f>
        <v>0</v>
      </c>
      <c r="Q1312" s="60">
        <f>ROUNDUP(C1312/(Synthèse!$B$4+Synthèse!$B$1)*8,0)</f>
        <v>10</v>
      </c>
      <c r="R1312" s="60">
        <f>IFERROR(VLOOKUP(A1312,'Evaluations (formulaire)'!A:P,6,0)+VLOOKUP(A1312,'Evaluations (formulaire)'!A:P,7,0),0)</f>
        <v>0</v>
      </c>
      <c r="S1312" s="60">
        <f>IFERROR(VLOOKUP(A1312,'Evaluations (formulaire)'!A:P,8,0),0)</f>
        <v>0</v>
      </c>
      <c r="T1312" s="60">
        <f>IF(AND(ISBLANK(P1312),Q1312&lt;=2),Synthèse!$B$41,IF(AND(ISBLANK(P1312),Q1312&gt;=7),Synthèse!$C$41,R1312+S1312))</f>
        <v>4.6296296296296294E-3</v>
      </c>
      <c r="U1312" s="60">
        <f t="shared" si="224"/>
        <v>-99.995370370370367</v>
      </c>
      <c r="V1312" s="60">
        <f t="shared" si="225"/>
        <v>1983</v>
      </c>
      <c r="X1312" s="26">
        <v>634</v>
      </c>
      <c r="Y1312" s="26" t="b">
        <f>IFERROR(VLOOKUP(A1312,'Calculs FA (auto)'!A:O,15,0),FALSE)</f>
        <v>0</v>
      </c>
      <c r="Z1312" s="26">
        <f>IFERROR(VLOOKUP(A1312,'Evaluations (formulaire)'!A:M,9,0),0)</f>
        <v>0</v>
      </c>
      <c r="AA1312" s="135" t="b">
        <v>0</v>
      </c>
      <c r="AB1312" s="135" t="b">
        <v>1</v>
      </c>
      <c r="AC1312" s="135" t="b">
        <f t="shared" si="226"/>
        <v>0</v>
      </c>
      <c r="AD1312" s="135" t="b">
        <f t="shared" si="227"/>
        <v>0</v>
      </c>
      <c r="AE1312" s="135" t="b">
        <f t="shared" si="228"/>
        <v>0</v>
      </c>
      <c r="AF1312" s="135" t="b">
        <f>AND(AC1312,$V1312&lt;=Synthèse!$B$44)</f>
        <v>0</v>
      </c>
      <c r="AG1312" s="135" t="b">
        <f>AND(AD1312,$V1312&lt;=Synthèse!$B$44)</f>
        <v>0</v>
      </c>
      <c r="AH1312" s="135" t="b">
        <f>AND(AE1312,$V1312&lt;=Synthèse!$B$44)</f>
        <v>0</v>
      </c>
      <c r="AI1312" s="137" t="b">
        <v>0</v>
      </c>
      <c r="AJ1312" s="137" t="b">
        <v>0</v>
      </c>
      <c r="AK1312" s="137" t="b">
        <f t="shared" si="229"/>
        <v>0</v>
      </c>
      <c r="AL1312" s="137" t="b">
        <f t="shared" si="230"/>
        <v>0</v>
      </c>
      <c r="AM1312" s="137" t="b">
        <f>AND(AK1312,$V1312&lt;=Synthèse!$B$44)</f>
        <v>0</v>
      </c>
      <c r="AN1312" s="137" t="b">
        <f>AND(AL1312,$V1312&lt;=Synthèse!$B$44)</f>
        <v>0</v>
      </c>
    </row>
    <row r="1313" spans="1:40">
      <c r="A1313" s="17">
        <v>668259</v>
      </c>
      <c r="B1313" t="str">
        <f ca="1">VLOOKUP(A1313,'Fichier FI (en entrée)'!B:AH,3,0)</f>
        <v>QOYZIZQEWE</v>
      </c>
      <c r="C1313">
        <f t="shared" si="220"/>
        <v>2097</v>
      </c>
      <c r="D1313">
        <f t="shared" si="221"/>
        <v>-100</v>
      </c>
      <c r="E1313" s="14" t="str">
        <f>VLOOKUP(A1313,'Fichier FI (en entrée)'!B:AH,2,0)</f>
        <v>ENV</v>
      </c>
      <c r="F1313" s="14" t="b">
        <f t="shared" si="222"/>
        <v>0</v>
      </c>
      <c r="G1313" s="14" t="b">
        <f>IFERROR(VLOOKUP(A1313,'Calculs FA (auto)'!A:F,6,0),FALSE)</f>
        <v>0</v>
      </c>
      <c r="H1313" s="14" t="b">
        <f t="shared" si="223"/>
        <v>0</v>
      </c>
      <c r="I1313" s="16" t="str">
        <f>IFERROR(VLOOKUP(A1313,'Moyennes FI (en entrée)'!B:N,7,0),"")</f>
        <v/>
      </c>
      <c r="J1313" s="16">
        <f>IFERROR(VLOOKUP(VLOOKUP(A1313,'Fichier FI (en entrée)'!B:AH,33,0),Modificateurs!A$2:B$5,2,0),0)</f>
        <v>-3</v>
      </c>
      <c r="K1313" s="16">
        <f>IFERROR(VLOOKUP(VLOOKUP(A1313,'Redoub FI (en entrée)'!B:N,7,0),Modificateurs!A$8:B$11,2,0),0)</f>
        <v>0</v>
      </c>
      <c r="L1313" s="16">
        <f>IFERROR(VLOOKUP(M1313,Modificateurs!D$1:E$94,2,0),0)</f>
        <v>-4</v>
      </c>
      <c r="M1313" t="str">
        <f>VLOOKUP(A1313,'Fichier FI (en entrée)'!B:AH,16,0)&amp;" "&amp;VLOOKUP(A1313,'Fichier FI (en entrée)'!B:AH,20,0)&amp;" "&amp;VLOOKUP(A1313,'Fichier FI (en entrée)'!B:AH,27,0)&amp;" "&amp;VLOOKUP(A1313,'Fichier FI (en entrée)'!B:AH,29,0)</f>
        <v xml:space="preserve">STI2D Energies et environnement  </v>
      </c>
      <c r="N1313" t="str">
        <f>VLOOKUP(A1313,'Fichier FI (en entrée)'!B:AH,8,0)</f>
        <v>En Terminale</v>
      </c>
      <c r="O1313" t="b">
        <f>AND(C1313&gt;Synthèse!B$8,C1313&lt;Synthèse!B$10,NOT(Y1313))</f>
        <v>0</v>
      </c>
      <c r="Q1313" s="60">
        <f>ROUNDUP(C1313/(Synthèse!$B$4+Synthèse!$B$1)*8,0)</f>
        <v>10</v>
      </c>
      <c r="R1313" s="60">
        <f>IFERROR(VLOOKUP(A1313,'Evaluations (formulaire)'!A:P,6,0)+VLOOKUP(A1313,'Evaluations (formulaire)'!A:P,7,0),0)</f>
        <v>0</v>
      </c>
      <c r="S1313" s="60">
        <f>IFERROR(VLOOKUP(A1313,'Evaluations (formulaire)'!A:P,8,0),0)</f>
        <v>0</v>
      </c>
      <c r="T1313" s="60">
        <f>IF(AND(ISBLANK(P1313),Q1313&lt;=2),Synthèse!$B$41,IF(AND(ISBLANK(P1313),Q1313&gt;=7),Synthèse!$C$41,R1313+S1313))</f>
        <v>4.6296296296296294E-3</v>
      </c>
      <c r="U1313" s="60">
        <f t="shared" si="224"/>
        <v>-99.995370370370367</v>
      </c>
      <c r="V1313" s="60">
        <f t="shared" si="225"/>
        <v>1983</v>
      </c>
      <c r="X1313" s="26">
        <v>806</v>
      </c>
      <c r="Y1313" s="26" t="b">
        <f>IFERROR(VLOOKUP(A1313,'Calculs FA (auto)'!A:O,15,0),FALSE)</f>
        <v>0</v>
      </c>
      <c r="Z1313" s="26">
        <f>IFERROR(VLOOKUP(A1313,'Evaluations (formulaire)'!A:M,9,0),0)</f>
        <v>0</v>
      </c>
      <c r="AA1313" s="135" t="b">
        <v>0</v>
      </c>
      <c r="AB1313" s="135" t="b">
        <v>0</v>
      </c>
      <c r="AC1313" s="135" t="b">
        <f t="shared" si="226"/>
        <v>0</v>
      </c>
      <c r="AD1313" s="135" t="b">
        <f t="shared" si="227"/>
        <v>0</v>
      </c>
      <c r="AE1313" s="135" t="b">
        <f t="shared" si="228"/>
        <v>0</v>
      </c>
      <c r="AF1313" s="135" t="b">
        <f>AND(AC1313,$V1313&lt;=Synthèse!$B$44)</f>
        <v>0</v>
      </c>
      <c r="AG1313" s="135" t="b">
        <f>AND(AD1313,$V1313&lt;=Synthèse!$B$44)</f>
        <v>0</v>
      </c>
      <c r="AH1313" s="135" t="b">
        <f>AND(AE1313,$V1313&lt;=Synthèse!$B$44)</f>
        <v>0</v>
      </c>
      <c r="AI1313" s="137" t="b">
        <v>0</v>
      </c>
      <c r="AJ1313" s="137" t="b">
        <v>0</v>
      </c>
      <c r="AK1313" s="137" t="b">
        <f t="shared" si="229"/>
        <v>0</v>
      </c>
      <c r="AL1313" s="137" t="b">
        <f t="shared" si="230"/>
        <v>0</v>
      </c>
      <c r="AM1313" s="137" t="b">
        <f>AND(AK1313,$V1313&lt;=Synthèse!$B$44)</f>
        <v>0</v>
      </c>
      <c r="AN1313" s="137" t="b">
        <f>AND(AL1313,$V1313&lt;=Synthèse!$B$44)</f>
        <v>0</v>
      </c>
    </row>
    <row r="1314" spans="1:40">
      <c r="A1314" s="17">
        <v>668275</v>
      </c>
      <c r="B1314" t="str">
        <f ca="1">VLOOKUP(A1314,'Fichier FI (en entrée)'!B:AH,3,0)</f>
        <v>FRDRIRDLWZ</v>
      </c>
      <c r="C1314">
        <f t="shared" si="220"/>
        <v>478</v>
      </c>
      <c r="D1314">
        <f t="shared" si="221"/>
        <v>13.53</v>
      </c>
      <c r="E1314" s="14" t="str">
        <f>VLOOKUP(A1314,'Fichier FI (en entrée)'!B:AH,2,0)</f>
        <v>EV</v>
      </c>
      <c r="F1314" s="14" t="b">
        <f t="shared" si="222"/>
        <v>1</v>
      </c>
      <c r="G1314" s="14" t="b">
        <f>IFERROR(VLOOKUP(A1314,'Calculs FA (auto)'!A:F,6,0),FALSE)</f>
        <v>0</v>
      </c>
      <c r="H1314" s="14" t="b">
        <f t="shared" si="223"/>
        <v>0</v>
      </c>
      <c r="I1314" s="16">
        <f>IFERROR(VLOOKUP(A1314,'Moyennes FI (en entrée)'!B:N,7,0),"")</f>
        <v>10.53</v>
      </c>
      <c r="J1314" s="16">
        <f>IFERROR(VLOOKUP(VLOOKUP(A1314,'Fichier FI (en entrée)'!B:AH,33,0),Modificateurs!A$2:B$5,2,0),0)</f>
        <v>1</v>
      </c>
      <c r="K1314" s="16">
        <f>IFERROR(VLOOKUP(VLOOKUP(A1314,'Redoub FI (en entrée)'!B:N,7,0),Modificateurs!A$8:B$11,2,0),0)</f>
        <v>0</v>
      </c>
      <c r="L1314" s="16">
        <f>IFERROR(VLOOKUP(M1314,Modificateurs!D$1:E$94,2,0),0)</f>
        <v>2</v>
      </c>
      <c r="M1314" t="str">
        <f>VLOOKUP(A1314,'Fichier FI (en entrée)'!B:AH,16,0)&amp;" "&amp;VLOOKUP(A1314,'Fichier FI (en entrée)'!B:AH,20,0)&amp;" "&amp;VLOOKUP(A1314,'Fichier FI (en entrée)'!B:AH,27,0)&amp;" "&amp;VLOOKUP(A1314,'Fichier FI (en entrée)'!B:AH,29,0)</f>
        <v xml:space="preserve">STI2D Système informatique et numérique  </v>
      </c>
      <c r="N1314" t="str">
        <f>VLOOKUP(A1314,'Fichier FI (en entrée)'!B:AH,8,0)</f>
        <v>En Terminale</v>
      </c>
      <c r="O1314" t="b">
        <f>AND(C1314&gt;Synthèse!B$8,C1314&lt;Synthèse!B$10,NOT(Y1314))</f>
        <v>1</v>
      </c>
      <c r="Q1314" s="60">
        <f>ROUNDUP(C1314/(Synthèse!$B$4+Synthèse!$B$1)*8,0)</f>
        <v>3</v>
      </c>
      <c r="R1314" s="60">
        <f>IFERROR(VLOOKUP(A1314,'Evaluations (formulaire)'!A:P,6,0)+VLOOKUP(A1314,'Evaluations (formulaire)'!A:P,7,0),0)</f>
        <v>0</v>
      </c>
      <c r="S1314" s="60">
        <f>IFERROR(VLOOKUP(A1314,'Evaluations (formulaire)'!A:P,8,0),0)</f>
        <v>0</v>
      </c>
      <c r="T1314" s="60">
        <f>IF(AND(ISBLANK(P1314),Q1314&lt;=2),Synthèse!$B$41,IF(AND(ISBLANK(P1314),Q1314&gt;=7),Synthèse!$C$41,R1314+S1314))</f>
        <v>0</v>
      </c>
      <c r="U1314" s="60">
        <f t="shared" si="224"/>
        <v>13.53</v>
      </c>
      <c r="V1314" s="60">
        <f t="shared" si="225"/>
        <v>479</v>
      </c>
      <c r="X1314" s="26">
        <v>272</v>
      </c>
      <c r="Y1314" s="26" t="b">
        <f>IFERROR(VLOOKUP(A1314,'Calculs FA (auto)'!A:O,15,0),FALSE)</f>
        <v>0</v>
      </c>
      <c r="Z1314" s="26">
        <f>IFERROR(VLOOKUP(A1314,'Evaluations (formulaire)'!A:M,9,0),0)</f>
        <v>0</v>
      </c>
      <c r="AA1314" s="135" t="b">
        <v>0</v>
      </c>
      <c r="AB1314" s="135" t="b">
        <v>1</v>
      </c>
      <c r="AC1314" s="135" t="b">
        <f t="shared" si="226"/>
        <v>0</v>
      </c>
      <c r="AD1314" s="135" t="b">
        <f t="shared" si="227"/>
        <v>1</v>
      </c>
      <c r="AE1314" s="135" t="b">
        <f t="shared" si="228"/>
        <v>0</v>
      </c>
      <c r="AF1314" s="135" t="b">
        <f>AND(AC1314,$V1314&lt;=Synthèse!$B$44)</f>
        <v>0</v>
      </c>
      <c r="AG1314" s="135" t="b">
        <f>AND(AD1314,$V1314&lt;=Synthèse!$B$44)</f>
        <v>1</v>
      </c>
      <c r="AH1314" s="135" t="b">
        <f>AND(AE1314,$V1314&lt;=Synthèse!$B$44)</f>
        <v>0</v>
      </c>
      <c r="AI1314" s="137" t="b">
        <v>0</v>
      </c>
      <c r="AJ1314" s="137" t="b">
        <v>0</v>
      </c>
      <c r="AK1314" s="137" t="b">
        <f t="shared" si="229"/>
        <v>0</v>
      </c>
      <c r="AL1314" s="137" t="b">
        <f t="shared" si="230"/>
        <v>0</v>
      </c>
      <c r="AM1314" s="137" t="b">
        <f>AND(AK1314,$V1314&lt;=Synthèse!$B$44)</f>
        <v>0</v>
      </c>
      <c r="AN1314" s="137" t="b">
        <f>AND(AL1314,$V1314&lt;=Synthèse!$B$44)</f>
        <v>0</v>
      </c>
    </row>
    <row r="1315" spans="1:40">
      <c r="A1315" s="17">
        <v>668276</v>
      </c>
      <c r="B1315" t="str">
        <f ca="1">VLOOKUP(A1315,'Fichier FI (en entrée)'!B:AH,3,0)</f>
        <v>ISJSDLGQRN</v>
      </c>
      <c r="C1315">
        <f t="shared" si="220"/>
        <v>27</v>
      </c>
      <c r="D1315">
        <f t="shared" si="221"/>
        <v>18.869999999999997</v>
      </c>
      <c r="E1315" s="14" t="str">
        <f>VLOOKUP(A1315,'Fichier FI (en entrée)'!B:AH,2,0)</f>
        <v>EV</v>
      </c>
      <c r="F1315" s="14" t="b">
        <f t="shared" si="222"/>
        <v>1</v>
      </c>
      <c r="G1315" s="14" t="b">
        <f>IFERROR(VLOOKUP(A1315,'Calculs FA (auto)'!A:F,6,0),FALSE)</f>
        <v>0</v>
      </c>
      <c r="H1315" s="14" t="b">
        <f t="shared" si="223"/>
        <v>0</v>
      </c>
      <c r="I1315" s="16">
        <f>IFERROR(VLOOKUP(A1315,'Moyennes FI (en entrée)'!B:N,7,0),"")</f>
        <v>12.87</v>
      </c>
      <c r="J1315" s="16">
        <f>IFERROR(VLOOKUP(VLOOKUP(A1315,'Fichier FI (en entrée)'!B:AH,33,0),Modificateurs!A$2:B$5,2,0),0)</f>
        <v>3</v>
      </c>
      <c r="K1315" s="16">
        <f>IFERROR(VLOOKUP(VLOOKUP(A1315,'Redoub FI (en entrée)'!B:N,7,0),Modificateurs!A$8:B$11,2,0),0)</f>
        <v>0</v>
      </c>
      <c r="L1315" s="16">
        <f>IFERROR(VLOOKUP(M1315,Modificateurs!D$1:E$94,2,0),0)</f>
        <v>3</v>
      </c>
      <c r="M1315" t="str">
        <f>VLOOKUP(A1315,'Fichier FI (en entrée)'!B:AH,16,0)&amp;" "&amp;VLOOKUP(A1315,'Fichier FI (en entrée)'!B:AH,20,0)&amp;" "&amp;VLOOKUP(A1315,'Fichier FI (en entrée)'!B:AH,27,0)&amp;" "&amp;VLOOKUP(A1315,'Fichier FI (en entrée)'!B:AH,29,0)</f>
        <v xml:space="preserve">S Informatique et Sciences du numérique  </v>
      </c>
      <c r="N1315" t="str">
        <f>VLOOKUP(A1315,'Fichier FI (en entrée)'!B:AH,8,0)</f>
        <v>En Terminale</v>
      </c>
      <c r="O1315" t="b">
        <f>AND(C1315&gt;Synthèse!B$8,C1315&lt;Synthèse!B$10,NOT(Y1315))</f>
        <v>0</v>
      </c>
      <c r="Q1315" s="60">
        <f>ROUNDUP(C1315/(Synthèse!$B$4+Synthèse!$B$1)*8,0)</f>
        <v>1</v>
      </c>
      <c r="R1315" s="60">
        <f>IFERROR(VLOOKUP(A1315,'Evaluations (formulaire)'!A:P,6,0)+VLOOKUP(A1315,'Evaluations (formulaire)'!A:P,7,0),0)</f>
        <v>-1.5</v>
      </c>
      <c r="S1315" s="60">
        <f>IFERROR(VLOOKUP(A1315,'Evaluations (formulaire)'!A:P,8,0),0)</f>
        <v>0</v>
      </c>
      <c r="T1315" s="60">
        <f>IF(AND(ISBLANK(P1315),Q1315&lt;=2),Synthèse!$B$41,IF(AND(ISBLANK(P1315),Q1315&gt;=7),Synthèse!$C$41,R1315+S1315))</f>
        <v>4.6511627906976744E-3</v>
      </c>
      <c r="U1315" s="60">
        <f t="shared" si="224"/>
        <v>18.874651162790695</v>
      </c>
      <c r="V1315" s="60">
        <f t="shared" si="225"/>
        <v>26</v>
      </c>
      <c r="X1315" s="26">
        <v>895</v>
      </c>
      <c r="Y1315" s="26" t="b">
        <f>IFERROR(VLOOKUP(A1315,'Calculs FA (auto)'!A:O,15,0),FALSE)</f>
        <v>0</v>
      </c>
      <c r="Z1315" s="26">
        <f>IFERROR(VLOOKUP(A1315,'Evaluations (formulaire)'!A:M,9,0),0)</f>
        <v>0</v>
      </c>
      <c r="AA1315" s="135" t="b">
        <v>0</v>
      </c>
      <c r="AB1315" s="135" t="b">
        <v>1</v>
      </c>
      <c r="AC1315" s="135" t="b">
        <f t="shared" si="226"/>
        <v>0</v>
      </c>
      <c r="AD1315" s="135" t="b">
        <f t="shared" si="227"/>
        <v>1</v>
      </c>
      <c r="AE1315" s="135" t="b">
        <f t="shared" si="228"/>
        <v>0</v>
      </c>
      <c r="AF1315" s="135" t="b">
        <f>AND(AC1315,$V1315&lt;=Synthèse!$B$44)</f>
        <v>0</v>
      </c>
      <c r="AG1315" s="135" t="b">
        <f>AND(AD1315,$V1315&lt;=Synthèse!$B$44)</f>
        <v>1</v>
      </c>
      <c r="AH1315" s="135" t="b">
        <f>AND(AE1315,$V1315&lt;=Synthèse!$B$44)</f>
        <v>0</v>
      </c>
      <c r="AI1315" s="137" t="b">
        <v>0</v>
      </c>
      <c r="AJ1315" s="137" t="b">
        <v>0</v>
      </c>
      <c r="AK1315" s="137" t="b">
        <f t="shared" si="229"/>
        <v>0</v>
      </c>
      <c r="AL1315" s="137" t="b">
        <f t="shared" si="230"/>
        <v>0</v>
      </c>
      <c r="AM1315" s="137" t="b">
        <f>AND(AK1315,$V1315&lt;=Synthèse!$B$44)</f>
        <v>0</v>
      </c>
      <c r="AN1315" s="137" t="b">
        <f>AND(AL1315,$V1315&lt;=Synthèse!$B$44)</f>
        <v>0</v>
      </c>
    </row>
    <row r="1316" spans="1:40">
      <c r="A1316" s="17">
        <v>668301</v>
      </c>
      <c r="B1316" t="str">
        <f ca="1">VLOOKUP(A1316,'Fichier FI (en entrée)'!B:AH,3,0)</f>
        <v>MVBWYRVKOQ</v>
      </c>
      <c r="C1316">
        <f t="shared" si="220"/>
        <v>3</v>
      </c>
      <c r="D1316">
        <f t="shared" si="221"/>
        <v>21.04</v>
      </c>
      <c r="E1316" s="14" t="str">
        <f>VLOOKUP(A1316,'Fichier FI (en entrée)'!B:AH,2,0)</f>
        <v>EV</v>
      </c>
      <c r="F1316" s="14" t="b">
        <f t="shared" si="222"/>
        <v>1</v>
      </c>
      <c r="G1316" s="14" t="b">
        <f>IFERROR(VLOOKUP(A1316,'Calculs FA (auto)'!A:F,6,0),FALSE)</f>
        <v>0</v>
      </c>
      <c r="H1316" s="14" t="b">
        <f t="shared" si="223"/>
        <v>0</v>
      </c>
      <c r="I1316" s="16">
        <f>IFERROR(VLOOKUP(A1316,'Moyennes FI (en entrée)'!B:N,7,0),"")</f>
        <v>16.04</v>
      </c>
      <c r="J1316" s="16">
        <f>IFERROR(VLOOKUP(VLOOKUP(A1316,'Fichier FI (en entrée)'!B:AH,33,0),Modificateurs!A$2:B$5,2,0),0)</f>
        <v>3</v>
      </c>
      <c r="K1316" s="16">
        <f>IFERROR(VLOOKUP(VLOOKUP(A1316,'Redoub FI (en entrée)'!B:N,7,0),Modificateurs!A$8:B$11,2,0),0)</f>
        <v>0</v>
      </c>
      <c r="L1316" s="16">
        <f>IFERROR(VLOOKUP(M1316,Modificateurs!D$1:E$94,2,0),0)</f>
        <v>2</v>
      </c>
      <c r="M1316" t="str">
        <f>VLOOKUP(A1316,'Fichier FI (en entrée)'!B:AH,16,0)&amp;" "&amp;VLOOKUP(A1316,'Fichier FI (en entrée)'!B:AH,20,0)&amp;" "&amp;VLOOKUP(A1316,'Fichier FI (en entrée)'!B:AH,27,0)&amp;" "&amp;VLOOKUP(A1316,'Fichier FI (en entrée)'!B:AH,29,0)</f>
        <v xml:space="preserve">STI2D Système informatique et numérique  </v>
      </c>
      <c r="N1316" t="str">
        <f>VLOOKUP(A1316,'Fichier FI (en entrée)'!B:AH,8,0)</f>
        <v>En Terminale</v>
      </c>
      <c r="O1316" t="b">
        <f>AND(C1316&gt;Synthèse!B$8,C1316&lt;Synthèse!B$10,NOT(Y1316))</f>
        <v>0</v>
      </c>
      <c r="P1316" s="17" t="s">
        <v>2260</v>
      </c>
      <c r="Q1316" s="60">
        <f>ROUNDUP(C1316/(Synthèse!$B$4+Synthèse!$B$1)*8,0)</f>
        <v>1</v>
      </c>
      <c r="R1316" s="60">
        <f>IFERROR(VLOOKUP(A1316,'Evaluations (formulaire)'!A:P,6,0)+VLOOKUP(A1316,'Evaluations (formulaire)'!A:P,7,0),0)</f>
        <v>0</v>
      </c>
      <c r="S1316" s="60">
        <f>IFERROR(VLOOKUP(A1316,'Evaluations (formulaire)'!A:P,8,0),0)</f>
        <v>0</v>
      </c>
      <c r="T1316" s="60">
        <f>IF(AND(ISBLANK(P1316),Q1316&lt;=2),Synthèse!$B$41,IF(AND(ISBLANK(P1316),Q1316&gt;=7),Synthèse!$C$41,R1316+S1316))</f>
        <v>0</v>
      </c>
      <c r="U1316" s="60">
        <f t="shared" si="224"/>
        <v>21.04</v>
      </c>
      <c r="V1316" s="60">
        <f t="shared" si="225"/>
        <v>3</v>
      </c>
      <c r="X1316" s="26">
        <v>1761</v>
      </c>
      <c r="Y1316" s="26" t="b">
        <f>IFERROR(VLOOKUP(A1316,'Calculs FA (auto)'!A:O,15,0),FALSE)</f>
        <v>0</v>
      </c>
      <c r="Z1316" s="26">
        <f>IFERROR(VLOOKUP(A1316,'Evaluations (formulaire)'!A:M,9,0),0)</f>
        <v>0</v>
      </c>
      <c r="AA1316" s="135" t="b">
        <v>1</v>
      </c>
      <c r="AB1316" s="135" t="b">
        <v>0</v>
      </c>
      <c r="AC1316" s="135" t="b">
        <f t="shared" si="226"/>
        <v>1</v>
      </c>
      <c r="AD1316" s="135" t="b">
        <f t="shared" si="227"/>
        <v>0</v>
      </c>
      <c r="AE1316" s="135" t="b">
        <f t="shared" si="228"/>
        <v>0</v>
      </c>
      <c r="AF1316" s="135" t="b">
        <f>AND(AC1316,$V1316&lt;=Synthèse!$B$44)</f>
        <v>1</v>
      </c>
      <c r="AG1316" s="135" t="b">
        <f>AND(AD1316,$V1316&lt;=Synthèse!$B$44)</f>
        <v>0</v>
      </c>
      <c r="AH1316" s="135" t="b">
        <f>AND(AE1316,$V1316&lt;=Synthèse!$B$44)</f>
        <v>0</v>
      </c>
      <c r="AI1316" s="137" t="b">
        <v>0</v>
      </c>
      <c r="AJ1316" s="137" t="b">
        <v>0</v>
      </c>
      <c r="AK1316" s="137" t="b">
        <f t="shared" si="229"/>
        <v>0</v>
      </c>
      <c r="AL1316" s="137" t="b">
        <f t="shared" si="230"/>
        <v>0</v>
      </c>
      <c r="AM1316" s="137" t="b">
        <f>AND(AK1316,$V1316&lt;=Synthèse!$B$44)</f>
        <v>0</v>
      </c>
      <c r="AN1316" s="137" t="b">
        <f>AND(AL1316,$V1316&lt;=Synthèse!$B$44)</f>
        <v>0</v>
      </c>
    </row>
    <row r="1317" spans="1:40">
      <c r="A1317" s="17">
        <v>668312</v>
      </c>
      <c r="B1317" t="str">
        <f ca="1">VLOOKUP(A1317,'Fichier FI (en entrée)'!B:AH,3,0)</f>
        <v>UWDONQXLTP</v>
      </c>
      <c r="C1317">
        <f t="shared" si="220"/>
        <v>2097</v>
      </c>
      <c r="D1317">
        <f t="shared" si="221"/>
        <v>-100</v>
      </c>
      <c r="E1317" s="14" t="str">
        <f>VLOOKUP(A1317,'Fichier FI (en entrée)'!B:AH,2,0)</f>
        <v>ENV</v>
      </c>
      <c r="F1317" s="14" t="b">
        <f t="shared" si="222"/>
        <v>0</v>
      </c>
      <c r="G1317" s="14" t="b">
        <f>IFERROR(VLOOKUP(A1317,'Calculs FA (auto)'!A:F,6,0),FALSE)</f>
        <v>0</v>
      </c>
      <c r="H1317" s="14" t="b">
        <f t="shared" si="223"/>
        <v>0</v>
      </c>
      <c r="I1317" s="16" t="str">
        <f>IFERROR(VLOOKUP(A1317,'Moyennes FI (en entrée)'!B:N,7,0),"")</f>
        <v/>
      </c>
      <c r="J1317" s="16">
        <f>IFERROR(VLOOKUP(VLOOKUP(A1317,'Fichier FI (en entrée)'!B:AH,33,0),Modificateurs!A$2:B$5,2,0),0)</f>
        <v>1</v>
      </c>
      <c r="K1317" s="16">
        <f>IFERROR(VLOOKUP(VLOOKUP(A1317,'Redoub FI (en entrée)'!B:N,7,0),Modificateurs!A$8:B$11,2,0),0)</f>
        <v>0</v>
      </c>
      <c r="L1317" s="16">
        <f>IFERROR(VLOOKUP(M1317,Modificateurs!D$1:E$94,2,0),0)</f>
        <v>2</v>
      </c>
      <c r="M1317" t="str">
        <f>VLOOKUP(A1317,'Fichier FI (en entrée)'!B:AH,16,0)&amp;" "&amp;VLOOKUP(A1317,'Fichier FI (en entrée)'!B:AH,20,0)&amp;" "&amp;VLOOKUP(A1317,'Fichier FI (en entrée)'!B:AH,27,0)&amp;" "&amp;VLOOKUP(A1317,'Fichier FI (en entrée)'!B:AH,29,0)</f>
        <v xml:space="preserve">S Physique-chimie  </v>
      </c>
      <c r="N1317" t="str">
        <f>VLOOKUP(A1317,'Fichier FI (en entrée)'!B:AH,8,0)</f>
        <v>En Terminale</v>
      </c>
      <c r="O1317" t="b">
        <f>AND(C1317&gt;Synthèse!B$8,C1317&lt;Synthèse!B$10,NOT(Y1317))</f>
        <v>0</v>
      </c>
      <c r="Q1317" s="60">
        <f>ROUNDUP(C1317/(Synthèse!$B$4+Synthèse!$B$1)*8,0)</f>
        <v>10</v>
      </c>
      <c r="R1317" s="60">
        <f>IFERROR(VLOOKUP(A1317,'Evaluations (formulaire)'!A:P,6,0)+VLOOKUP(A1317,'Evaluations (formulaire)'!A:P,7,0),0)</f>
        <v>0</v>
      </c>
      <c r="S1317" s="60">
        <f>IFERROR(VLOOKUP(A1317,'Evaluations (formulaire)'!A:P,8,0),0)</f>
        <v>0</v>
      </c>
      <c r="T1317" s="60">
        <f>IF(AND(ISBLANK(P1317),Q1317&lt;=2),Synthèse!$B$41,IF(AND(ISBLANK(P1317),Q1317&gt;=7),Synthèse!$C$41,R1317+S1317))</f>
        <v>4.6296296296296294E-3</v>
      </c>
      <c r="U1317" s="60">
        <f t="shared" si="224"/>
        <v>-99.995370370370367</v>
      </c>
      <c r="V1317" s="60">
        <f t="shared" si="225"/>
        <v>1983</v>
      </c>
      <c r="X1317" s="26">
        <v>1</v>
      </c>
      <c r="Y1317" s="26" t="b">
        <f>IFERROR(VLOOKUP(A1317,'Calculs FA (auto)'!A:O,15,0),FALSE)</f>
        <v>0</v>
      </c>
      <c r="Z1317" s="26">
        <f>IFERROR(VLOOKUP(A1317,'Evaluations (formulaire)'!A:M,9,0),0)</f>
        <v>0</v>
      </c>
      <c r="AA1317" s="135" t="b">
        <v>0</v>
      </c>
      <c r="AB1317" s="135" t="b">
        <v>1</v>
      </c>
      <c r="AC1317" s="135" t="b">
        <f t="shared" si="226"/>
        <v>0</v>
      </c>
      <c r="AD1317" s="135" t="b">
        <f t="shared" si="227"/>
        <v>0</v>
      </c>
      <c r="AE1317" s="135" t="b">
        <f t="shared" si="228"/>
        <v>0</v>
      </c>
      <c r="AF1317" s="135" t="b">
        <f>AND(AC1317,$V1317&lt;=Synthèse!$B$44)</f>
        <v>0</v>
      </c>
      <c r="AG1317" s="135" t="b">
        <f>AND(AD1317,$V1317&lt;=Synthèse!$B$44)</f>
        <v>0</v>
      </c>
      <c r="AH1317" s="135" t="b">
        <f>AND(AE1317,$V1317&lt;=Synthèse!$B$44)</f>
        <v>0</v>
      </c>
      <c r="AI1317" s="137" t="b">
        <v>0</v>
      </c>
      <c r="AJ1317" s="137" t="b">
        <v>0</v>
      </c>
      <c r="AK1317" s="137" t="b">
        <f t="shared" si="229"/>
        <v>0</v>
      </c>
      <c r="AL1317" s="137" t="b">
        <f t="shared" si="230"/>
        <v>0</v>
      </c>
      <c r="AM1317" s="137" t="b">
        <f>AND(AK1317,$V1317&lt;=Synthèse!$B$44)</f>
        <v>0</v>
      </c>
      <c r="AN1317" s="137" t="b">
        <f>AND(AL1317,$V1317&lt;=Synthèse!$B$44)</f>
        <v>0</v>
      </c>
    </row>
    <row r="1318" spans="1:40">
      <c r="A1318" s="17">
        <v>669211</v>
      </c>
      <c r="B1318" t="str">
        <f ca="1">VLOOKUP(A1318,'Fichier FI (en entrée)'!B:AH,3,0)</f>
        <v>WRSXPLQPKF</v>
      </c>
      <c r="C1318">
        <f t="shared" si="220"/>
        <v>829</v>
      </c>
      <c r="D1318">
        <f t="shared" si="221"/>
        <v>11.53</v>
      </c>
      <c r="E1318" s="14" t="str">
        <f>VLOOKUP(A1318,'Fichier FI (en entrée)'!B:AH,2,0)</f>
        <v>EV</v>
      </c>
      <c r="F1318" s="14" t="b">
        <f t="shared" si="222"/>
        <v>1</v>
      </c>
      <c r="G1318" s="14" t="b">
        <f>IFERROR(VLOOKUP(A1318,'Calculs FA (auto)'!A:F,6,0),FALSE)</f>
        <v>1</v>
      </c>
      <c r="H1318" s="14" t="b">
        <f t="shared" si="223"/>
        <v>1</v>
      </c>
      <c r="I1318" s="16">
        <f>IFERROR(VLOOKUP(A1318,'Moyennes FI (en entrée)'!B:N,7,0),"")</f>
        <v>8.5299999999999994</v>
      </c>
      <c r="J1318" s="16">
        <f>IFERROR(VLOOKUP(VLOOKUP(A1318,'Fichier FI (en entrée)'!B:AH,33,0),Modificateurs!A$2:B$5,2,0),0)</f>
        <v>1</v>
      </c>
      <c r="K1318" s="16">
        <f>IFERROR(VLOOKUP(VLOOKUP(A1318,'Redoub FI (en entrée)'!B:N,7,0),Modificateurs!A$8:B$11,2,0),0)</f>
        <v>0</v>
      </c>
      <c r="L1318" s="16">
        <f>IFERROR(VLOOKUP(M1318,Modificateurs!D$1:E$94,2,0),0)</f>
        <v>2</v>
      </c>
      <c r="M1318" t="str">
        <f>VLOOKUP(A1318,'Fichier FI (en entrée)'!B:AH,16,0)&amp;" "&amp;VLOOKUP(A1318,'Fichier FI (en entrée)'!B:AH,20,0)&amp;" "&amp;VLOOKUP(A1318,'Fichier FI (en entrée)'!B:AH,27,0)&amp;" "&amp;VLOOKUP(A1318,'Fichier FI (en entrée)'!B:AH,29,0)</f>
        <v xml:space="preserve">S Physique-chimie  </v>
      </c>
      <c r="N1318" t="str">
        <f>VLOOKUP(A1318,'Fichier FI (en entrée)'!B:AH,8,0)</f>
        <v>En Terminale</v>
      </c>
      <c r="O1318" t="b">
        <f>AND(C1318&gt;Synthèse!B$8,C1318&lt;Synthèse!B$10,NOT(Y1318))</f>
        <v>0</v>
      </c>
      <c r="P1318" t="s">
        <v>2285</v>
      </c>
      <c r="Q1318" s="60">
        <f>ROUNDUP(C1318/(Synthèse!$B$4+Synthèse!$B$1)*8,0)</f>
        <v>4</v>
      </c>
      <c r="R1318" s="60">
        <f>IFERROR(VLOOKUP(A1318,'Evaluations (formulaire)'!A:P,6,0)+VLOOKUP(A1318,'Evaluations (formulaire)'!A:P,7,0),0)</f>
        <v>0</v>
      </c>
      <c r="S1318" s="60">
        <f>IFERROR(VLOOKUP(A1318,'Evaluations (formulaire)'!A:P,8,0),0)</f>
        <v>0</v>
      </c>
      <c r="T1318" s="60">
        <f>IF(AND(ISBLANK(P1318),Q1318&lt;=2),Synthèse!$B$41,IF(AND(ISBLANK(P1318),Q1318&gt;=7),Synthèse!$C$41,R1318+S1318))</f>
        <v>0</v>
      </c>
      <c r="U1318" s="60">
        <f t="shared" si="224"/>
        <v>11.53</v>
      </c>
      <c r="V1318" s="60">
        <f t="shared" si="225"/>
        <v>829</v>
      </c>
      <c r="X1318" s="26">
        <v>1911</v>
      </c>
      <c r="Y1318" s="26" t="b">
        <f>IFERROR(VLOOKUP(A1318,'Calculs FA (auto)'!A:O,15,0),FALSE)</f>
        <v>1</v>
      </c>
      <c r="Z1318" s="26">
        <f>IFERROR(VLOOKUP(A1318,'Evaluations (formulaire)'!A:M,9,0),0)</f>
        <v>0</v>
      </c>
      <c r="AA1318" s="135" t="b">
        <v>1</v>
      </c>
      <c r="AB1318" s="135" t="b">
        <v>0</v>
      </c>
      <c r="AC1318" s="135" t="b">
        <f t="shared" si="226"/>
        <v>1</v>
      </c>
      <c r="AD1318" s="135" t="b">
        <f t="shared" si="227"/>
        <v>0</v>
      </c>
      <c r="AE1318" s="135" t="b">
        <f t="shared" si="228"/>
        <v>0</v>
      </c>
      <c r="AF1318" s="135" t="b">
        <f>AND(AC1318,$V1318&lt;=Synthèse!$B$44)</f>
        <v>0</v>
      </c>
      <c r="AG1318" s="135" t="b">
        <f>AND(AD1318,$V1318&lt;=Synthèse!$B$44)</f>
        <v>0</v>
      </c>
      <c r="AH1318" s="135" t="b">
        <f>AND(AE1318,$V1318&lt;=Synthèse!$B$44)</f>
        <v>0</v>
      </c>
      <c r="AI1318" s="137" t="b">
        <v>0</v>
      </c>
      <c r="AJ1318" s="137" t="b">
        <v>1</v>
      </c>
      <c r="AK1318" s="137" t="b">
        <f t="shared" si="229"/>
        <v>0</v>
      </c>
      <c r="AL1318" s="137" t="b">
        <f t="shared" si="230"/>
        <v>1</v>
      </c>
      <c r="AM1318" s="137" t="b">
        <f>AND(AK1318,$V1318&lt;=Synthèse!$B$44)</f>
        <v>0</v>
      </c>
      <c r="AN1318" s="137" t="b">
        <f>AND(AL1318,$V1318&lt;=Synthèse!$B$44)</f>
        <v>0</v>
      </c>
    </row>
    <row r="1319" spans="1:40">
      <c r="A1319" s="17">
        <v>670327</v>
      </c>
      <c r="B1319" t="str">
        <f ca="1">VLOOKUP(A1319,'Fichier FI (en entrée)'!B:AH,3,0)</f>
        <v>IUTQOYTKHJ</v>
      </c>
      <c r="C1319">
        <f t="shared" si="220"/>
        <v>2097</v>
      </c>
      <c r="D1319">
        <f t="shared" si="221"/>
        <v>-100</v>
      </c>
      <c r="E1319" s="14" t="str">
        <f>VLOOKUP(A1319,'Fichier FI (en entrée)'!B:AH,2,0)</f>
        <v>ENV</v>
      </c>
      <c r="F1319" s="14" t="b">
        <f t="shared" si="222"/>
        <v>0</v>
      </c>
      <c r="G1319" s="14" t="b">
        <f>IFERROR(VLOOKUP(A1319,'Calculs FA (auto)'!A:F,6,0),FALSE)</f>
        <v>0</v>
      </c>
      <c r="H1319" s="14" t="b">
        <f t="shared" si="223"/>
        <v>0</v>
      </c>
      <c r="I1319" s="16" t="str">
        <f>IFERROR(VLOOKUP(A1319,'Moyennes FI (en entrée)'!B:N,7,0),"")</f>
        <v/>
      </c>
      <c r="J1319" s="16">
        <f>IFERROR(VLOOKUP(VLOOKUP(A1319,'Fichier FI (en entrée)'!B:AH,33,0),Modificateurs!A$2:B$5,2,0),0)</f>
        <v>-3</v>
      </c>
      <c r="K1319" s="16">
        <f>IFERROR(VLOOKUP(VLOOKUP(A1319,'Redoub FI (en entrée)'!B:N,7,0),Modificateurs!A$8:B$11,2,0),0)</f>
        <v>0</v>
      </c>
      <c r="L1319" s="16">
        <f>IFERROR(VLOOKUP(M1319,Modificateurs!D$1:E$94,2,0),0)</f>
        <v>-12</v>
      </c>
      <c r="M1319" t="str">
        <f>VLOOKUP(A1319,'Fichier FI (en entrée)'!B:AH,16,0)&amp;" "&amp;VLOOKUP(A1319,'Fichier FI (en entrée)'!B:AH,20,0)&amp;" "&amp;VLOOKUP(A1319,'Fichier FI (en entrée)'!B:AH,27,0)&amp;" "&amp;VLOOKUP(A1319,'Fichier FI (en entrée)'!B:AH,29,0)</f>
        <v xml:space="preserve">P Commerce  </v>
      </c>
      <c r="N1319" t="str">
        <f>VLOOKUP(A1319,'Fichier FI (en entrée)'!B:AH,8,0)</f>
        <v>En Terminale</v>
      </c>
      <c r="O1319" t="b">
        <f>AND(C1319&gt;Synthèse!B$8,C1319&lt;Synthèse!B$10,NOT(Y1319))</f>
        <v>0</v>
      </c>
      <c r="P1319" s="17" t="s">
        <v>2267</v>
      </c>
      <c r="Q1319" s="60">
        <f>ROUNDUP(C1319/(Synthèse!$B$4+Synthèse!$B$1)*8,0)</f>
        <v>10</v>
      </c>
      <c r="R1319" s="60">
        <f>IFERROR(VLOOKUP(A1319,'Evaluations (formulaire)'!A:P,6,0)+VLOOKUP(A1319,'Evaluations (formulaire)'!A:P,7,0),0)</f>
        <v>0</v>
      </c>
      <c r="S1319" s="60">
        <f>IFERROR(VLOOKUP(A1319,'Evaluations (formulaire)'!A:P,8,0),0)</f>
        <v>0</v>
      </c>
      <c r="T1319" s="60">
        <f>IF(AND(ISBLANK(P1319),Q1319&lt;=2),Synthèse!$B$41,IF(AND(ISBLANK(P1319),Q1319&gt;=7),Synthèse!$C$41,R1319+S1319))</f>
        <v>0</v>
      </c>
      <c r="U1319" s="60">
        <f t="shared" si="224"/>
        <v>-100</v>
      </c>
      <c r="V1319" s="60">
        <f t="shared" si="225"/>
        <v>2096</v>
      </c>
      <c r="X1319" s="26">
        <v>567</v>
      </c>
      <c r="Y1319" s="26" t="b">
        <f>IFERROR(VLOOKUP(A1319,'Calculs FA (auto)'!A:O,15,0),FALSE)</f>
        <v>0</v>
      </c>
      <c r="Z1319" s="26">
        <f>IFERROR(VLOOKUP(A1319,'Evaluations (formulaire)'!A:M,9,0),0)</f>
        <v>0</v>
      </c>
      <c r="AA1319" s="135" t="b">
        <v>0</v>
      </c>
      <c r="AB1319" s="135" t="b">
        <v>1</v>
      </c>
      <c r="AC1319" s="135" t="b">
        <f t="shared" si="226"/>
        <v>0</v>
      </c>
      <c r="AD1319" s="135" t="b">
        <f t="shared" si="227"/>
        <v>0</v>
      </c>
      <c r="AE1319" s="135" t="b">
        <f t="shared" si="228"/>
        <v>0</v>
      </c>
      <c r="AF1319" s="135" t="b">
        <f>AND(AC1319,$V1319&lt;=Synthèse!$B$44)</f>
        <v>0</v>
      </c>
      <c r="AG1319" s="135" t="b">
        <f>AND(AD1319,$V1319&lt;=Synthèse!$B$44)</f>
        <v>0</v>
      </c>
      <c r="AH1319" s="135" t="b">
        <f>AND(AE1319,$V1319&lt;=Synthèse!$B$44)</f>
        <v>0</v>
      </c>
      <c r="AI1319" s="137" t="b">
        <v>1</v>
      </c>
      <c r="AJ1319" s="137" t="b">
        <v>0</v>
      </c>
      <c r="AK1319" s="137" t="b">
        <f t="shared" si="229"/>
        <v>0</v>
      </c>
      <c r="AL1319" s="137" t="b">
        <f t="shared" si="230"/>
        <v>0</v>
      </c>
      <c r="AM1319" s="137" t="b">
        <f>AND(AK1319,$V1319&lt;=Synthèse!$B$44)</f>
        <v>0</v>
      </c>
      <c r="AN1319" s="137" t="b">
        <f>AND(AL1319,$V1319&lt;=Synthèse!$B$44)</f>
        <v>0</v>
      </c>
    </row>
    <row r="1320" spans="1:40">
      <c r="A1320" s="17">
        <v>671971</v>
      </c>
      <c r="B1320" t="str">
        <f ca="1">VLOOKUP(A1320,'Fichier FI (en entrée)'!B:AH,3,0)</f>
        <v>HSUJXJJOIS</v>
      </c>
      <c r="C1320">
        <f t="shared" si="220"/>
        <v>2097</v>
      </c>
      <c r="D1320">
        <f t="shared" si="221"/>
        <v>-100</v>
      </c>
      <c r="E1320" s="14" t="str">
        <f>VLOOKUP(A1320,'Fichier FI (en entrée)'!B:AH,2,0)</f>
        <v>ENV</v>
      </c>
      <c r="F1320" s="14" t="b">
        <f t="shared" si="222"/>
        <v>0</v>
      </c>
      <c r="G1320" s="14" t="b">
        <f>IFERROR(VLOOKUP(A1320,'Calculs FA (auto)'!A:F,6,0),FALSE)</f>
        <v>0</v>
      </c>
      <c r="H1320" s="14" t="b">
        <f t="shared" si="223"/>
        <v>0</v>
      </c>
      <c r="I1320" s="16" t="str">
        <f>IFERROR(VLOOKUP(A1320,'Moyennes FI (en entrée)'!B:N,7,0),"")</f>
        <v/>
      </c>
      <c r="J1320" s="16">
        <f>IFERROR(VLOOKUP(VLOOKUP(A1320,'Fichier FI (en entrée)'!B:AH,33,0),Modificateurs!A$2:B$5,2,0),0)</f>
        <v>1</v>
      </c>
      <c r="K1320" s="16">
        <f>IFERROR(VLOOKUP(VLOOKUP(A1320,'Redoub FI (en entrée)'!B:N,7,0),Modificateurs!A$8:B$11,2,0),0)</f>
        <v>0</v>
      </c>
      <c r="L1320" s="16">
        <f>IFERROR(VLOOKUP(M1320,Modificateurs!D$1:E$94,2,0),0)</f>
        <v>2</v>
      </c>
      <c r="M1320" t="str">
        <f>VLOOKUP(A1320,'Fichier FI (en entrée)'!B:AH,16,0)&amp;" "&amp;VLOOKUP(A1320,'Fichier FI (en entrée)'!B:AH,20,0)&amp;" "&amp;VLOOKUP(A1320,'Fichier FI (en entrée)'!B:AH,27,0)&amp;" "&amp;VLOOKUP(A1320,'Fichier FI (en entrée)'!B:AH,29,0)</f>
        <v xml:space="preserve">S Physique-chimie  </v>
      </c>
      <c r="N1320" t="str">
        <f>VLOOKUP(A1320,'Fichier FI (en entrée)'!B:AH,8,0)</f>
        <v>En Terminale</v>
      </c>
      <c r="O1320" t="b">
        <f>AND(C1320&gt;Synthèse!B$8,C1320&lt;Synthèse!B$10,NOT(Y1320))</f>
        <v>0</v>
      </c>
      <c r="Q1320" s="60">
        <f>ROUNDUP(C1320/(Synthèse!$B$4+Synthèse!$B$1)*8,0)</f>
        <v>10</v>
      </c>
      <c r="R1320" s="60">
        <f>IFERROR(VLOOKUP(A1320,'Evaluations (formulaire)'!A:P,6,0)+VLOOKUP(A1320,'Evaluations (formulaire)'!A:P,7,0),0)</f>
        <v>0</v>
      </c>
      <c r="S1320" s="60">
        <f>IFERROR(VLOOKUP(A1320,'Evaluations (formulaire)'!A:P,8,0),0)</f>
        <v>0</v>
      </c>
      <c r="T1320" s="60">
        <f>IF(AND(ISBLANK(P1320),Q1320&lt;=2),Synthèse!$B$41,IF(AND(ISBLANK(P1320),Q1320&gt;=7),Synthèse!$C$41,R1320+S1320))</f>
        <v>4.6296296296296294E-3</v>
      </c>
      <c r="U1320" s="60">
        <f t="shared" si="224"/>
        <v>-99.995370370370367</v>
      </c>
      <c r="V1320" s="60">
        <f t="shared" si="225"/>
        <v>1983</v>
      </c>
      <c r="X1320" s="26">
        <v>1310</v>
      </c>
      <c r="Y1320" s="26" t="b">
        <f>IFERROR(VLOOKUP(A1320,'Calculs FA (auto)'!A:O,15,0),FALSE)</f>
        <v>0</v>
      </c>
      <c r="Z1320" s="26">
        <f>IFERROR(VLOOKUP(A1320,'Evaluations (formulaire)'!A:M,9,0),0)</f>
        <v>0</v>
      </c>
      <c r="AA1320" s="135" t="b">
        <v>0</v>
      </c>
      <c r="AB1320" s="135" t="b">
        <v>1</v>
      </c>
      <c r="AC1320" s="135" t="b">
        <f t="shared" si="226"/>
        <v>0</v>
      </c>
      <c r="AD1320" s="135" t="b">
        <f t="shared" si="227"/>
        <v>0</v>
      </c>
      <c r="AE1320" s="135" t="b">
        <f t="shared" si="228"/>
        <v>0</v>
      </c>
      <c r="AF1320" s="135" t="b">
        <f>AND(AC1320,$V1320&lt;=Synthèse!$B$44)</f>
        <v>0</v>
      </c>
      <c r="AG1320" s="135" t="b">
        <f>AND(AD1320,$V1320&lt;=Synthèse!$B$44)</f>
        <v>0</v>
      </c>
      <c r="AH1320" s="135" t="b">
        <f>AND(AE1320,$V1320&lt;=Synthèse!$B$44)</f>
        <v>0</v>
      </c>
      <c r="AI1320" s="137" t="b">
        <v>0</v>
      </c>
      <c r="AJ1320" s="137" t="b">
        <v>0</v>
      </c>
      <c r="AK1320" s="137" t="b">
        <f t="shared" si="229"/>
        <v>0</v>
      </c>
      <c r="AL1320" s="137" t="b">
        <f t="shared" si="230"/>
        <v>0</v>
      </c>
      <c r="AM1320" s="137" t="b">
        <f>AND(AK1320,$V1320&lt;=Synthèse!$B$44)</f>
        <v>0</v>
      </c>
      <c r="AN1320" s="137" t="b">
        <f>AND(AL1320,$V1320&lt;=Synthèse!$B$44)</f>
        <v>0</v>
      </c>
    </row>
    <row r="1321" spans="1:40">
      <c r="A1321" s="17">
        <v>672043</v>
      </c>
      <c r="B1321" t="str">
        <f ca="1">VLOOKUP(A1321,'Fichier FI (en entrée)'!B:AH,3,0)</f>
        <v>BKWYZTOESW</v>
      </c>
      <c r="C1321">
        <f t="shared" si="220"/>
        <v>2097</v>
      </c>
      <c r="D1321">
        <f t="shared" si="221"/>
        <v>-100</v>
      </c>
      <c r="E1321" s="14" t="str">
        <f>VLOOKUP(A1321,'Fichier FI (en entrée)'!B:AH,2,0)</f>
        <v>ENV</v>
      </c>
      <c r="F1321" s="14" t="b">
        <f t="shared" si="222"/>
        <v>0</v>
      </c>
      <c r="G1321" s="14" t="b">
        <f>IFERROR(VLOOKUP(A1321,'Calculs FA (auto)'!A:F,6,0),FALSE)</f>
        <v>0</v>
      </c>
      <c r="H1321" s="14" t="b">
        <f t="shared" si="223"/>
        <v>0</v>
      </c>
      <c r="I1321" s="16" t="str">
        <f>IFERROR(VLOOKUP(A1321,'Moyennes FI (en entrée)'!B:N,7,0),"")</f>
        <v/>
      </c>
      <c r="J1321" s="16">
        <f>IFERROR(VLOOKUP(VLOOKUP(A1321,'Fichier FI (en entrée)'!B:AH,33,0),Modificateurs!A$2:B$5,2,0),0)</f>
        <v>3</v>
      </c>
      <c r="K1321" s="16">
        <f>IFERROR(VLOOKUP(VLOOKUP(A1321,'Redoub FI (en entrée)'!B:N,7,0),Modificateurs!A$8:B$11,2,0),0)</f>
        <v>0</v>
      </c>
      <c r="L1321" s="16">
        <f>IFERROR(VLOOKUP(M1321,Modificateurs!D$1:E$94,2,0),0)</f>
        <v>-12</v>
      </c>
      <c r="M1321" t="str">
        <f>VLOOKUP(A1321,'Fichier FI (en entrée)'!B:AH,16,0)&amp;" "&amp;VLOOKUP(A1321,'Fichier FI (en entrée)'!B:AH,20,0)&amp;" "&amp;VLOOKUP(A1321,'Fichier FI (en entrée)'!B:AH,27,0)&amp;" "&amp;VLOOKUP(A1321,'Fichier FI (en entrée)'!B:AH,29,0)</f>
        <v xml:space="preserve">STMG Ressources Humaines et Communication  </v>
      </c>
      <c r="N1321" t="str">
        <f>VLOOKUP(A1321,'Fichier FI (en entrée)'!B:AH,8,0)</f>
        <v>En Terminale</v>
      </c>
      <c r="O1321" t="b">
        <f>AND(C1321&gt;Synthèse!B$8,C1321&lt;Synthèse!B$10,NOT(Y1321))</f>
        <v>0</v>
      </c>
      <c r="Q1321" s="60">
        <f>ROUNDUP(C1321/(Synthèse!$B$4+Synthèse!$B$1)*8,0)</f>
        <v>10</v>
      </c>
      <c r="R1321" s="60">
        <f>IFERROR(VLOOKUP(A1321,'Evaluations (formulaire)'!A:P,6,0)+VLOOKUP(A1321,'Evaluations (formulaire)'!A:P,7,0),0)</f>
        <v>0</v>
      </c>
      <c r="S1321" s="60">
        <f>IFERROR(VLOOKUP(A1321,'Evaluations (formulaire)'!A:P,8,0),0)</f>
        <v>0</v>
      </c>
      <c r="T1321" s="60">
        <f>IF(AND(ISBLANK(P1321),Q1321&lt;=2),Synthèse!$B$41,IF(AND(ISBLANK(P1321),Q1321&gt;=7),Synthèse!$C$41,R1321+S1321))</f>
        <v>4.6296296296296294E-3</v>
      </c>
      <c r="U1321" s="60">
        <f t="shared" si="224"/>
        <v>-99.995370370370367</v>
      </c>
      <c r="V1321" s="60">
        <f t="shared" si="225"/>
        <v>1983</v>
      </c>
      <c r="X1321" s="26">
        <v>471</v>
      </c>
      <c r="Y1321" s="26" t="b">
        <f>IFERROR(VLOOKUP(A1321,'Calculs FA (auto)'!A:O,15,0),FALSE)</f>
        <v>0</v>
      </c>
      <c r="Z1321" s="26">
        <f>IFERROR(VLOOKUP(A1321,'Evaluations (formulaire)'!A:M,9,0),0)</f>
        <v>0</v>
      </c>
      <c r="AA1321" s="135" t="b">
        <v>0</v>
      </c>
      <c r="AB1321" s="135" t="b">
        <v>1</v>
      </c>
      <c r="AC1321" s="135" t="b">
        <f t="shared" si="226"/>
        <v>0</v>
      </c>
      <c r="AD1321" s="135" t="b">
        <f t="shared" si="227"/>
        <v>0</v>
      </c>
      <c r="AE1321" s="135" t="b">
        <f t="shared" si="228"/>
        <v>0</v>
      </c>
      <c r="AF1321" s="135" t="b">
        <f>AND(AC1321,$V1321&lt;=Synthèse!$B$44)</f>
        <v>0</v>
      </c>
      <c r="AG1321" s="135" t="b">
        <f>AND(AD1321,$V1321&lt;=Synthèse!$B$44)</f>
        <v>0</v>
      </c>
      <c r="AH1321" s="135" t="b">
        <f>AND(AE1321,$V1321&lt;=Synthèse!$B$44)</f>
        <v>0</v>
      </c>
      <c r="AI1321" s="137" t="b">
        <v>0</v>
      </c>
      <c r="AJ1321" s="137" t="b">
        <v>0</v>
      </c>
      <c r="AK1321" s="137" t="b">
        <f t="shared" si="229"/>
        <v>0</v>
      </c>
      <c r="AL1321" s="137" t="b">
        <f t="shared" si="230"/>
        <v>0</v>
      </c>
      <c r="AM1321" s="137" t="b">
        <f>AND(AK1321,$V1321&lt;=Synthèse!$B$44)</f>
        <v>0</v>
      </c>
      <c r="AN1321" s="137" t="b">
        <f>AND(AL1321,$V1321&lt;=Synthèse!$B$44)</f>
        <v>0</v>
      </c>
    </row>
    <row r="1322" spans="1:40">
      <c r="A1322" s="17">
        <v>672624</v>
      </c>
      <c r="B1322" t="str">
        <f ca="1">VLOOKUP(A1322,'Fichier FI (en entrée)'!B:AH,3,0)</f>
        <v>NQSGSNSCPP</v>
      </c>
      <c r="C1322">
        <f t="shared" si="220"/>
        <v>164</v>
      </c>
      <c r="D1322">
        <f t="shared" si="221"/>
        <v>16.28</v>
      </c>
      <c r="E1322" s="14" t="str">
        <f>VLOOKUP(A1322,'Fichier FI (en entrée)'!B:AH,2,0)</f>
        <v>EV</v>
      </c>
      <c r="F1322" s="14" t="b">
        <f t="shared" si="222"/>
        <v>1</v>
      </c>
      <c r="G1322" s="14" t="b">
        <f>IFERROR(VLOOKUP(A1322,'Calculs FA (auto)'!A:F,6,0),FALSE)</f>
        <v>0</v>
      </c>
      <c r="H1322" s="14" t="b">
        <f t="shared" si="223"/>
        <v>0</v>
      </c>
      <c r="I1322" s="16">
        <f>IFERROR(VLOOKUP(A1322,'Moyennes FI (en entrée)'!B:N,7,0),"")</f>
        <v>11.28</v>
      </c>
      <c r="J1322" s="16">
        <f>IFERROR(VLOOKUP(VLOOKUP(A1322,'Fichier FI (en entrée)'!B:AH,33,0),Modificateurs!A$2:B$5,2,0),0)</f>
        <v>3</v>
      </c>
      <c r="K1322" s="16">
        <f>IFERROR(VLOOKUP(VLOOKUP(A1322,'Redoub FI (en entrée)'!B:N,7,0),Modificateurs!A$8:B$11,2,0),0)</f>
        <v>0</v>
      </c>
      <c r="L1322" s="16">
        <f>IFERROR(VLOOKUP(M1322,Modificateurs!D$1:E$94,2,0),0)</f>
        <v>2</v>
      </c>
      <c r="M1322" t="str">
        <f>VLOOKUP(A1322,'Fichier FI (en entrée)'!B:AH,16,0)&amp;" "&amp;VLOOKUP(A1322,'Fichier FI (en entrée)'!B:AH,20,0)&amp;" "&amp;VLOOKUP(A1322,'Fichier FI (en entrée)'!B:AH,27,0)&amp;" "&amp;VLOOKUP(A1322,'Fichier FI (en entrée)'!B:AH,29,0)</f>
        <v xml:space="preserve">S Physique-chimie  </v>
      </c>
      <c r="N1322" t="str">
        <f>VLOOKUP(A1322,'Fichier FI (en entrée)'!B:AH,8,0)</f>
        <v>En Terminale</v>
      </c>
      <c r="O1322" t="b">
        <f>AND(C1322&gt;Synthèse!B$8,C1322&lt;Synthèse!B$10,NOT(Y1322))</f>
        <v>0</v>
      </c>
      <c r="Q1322" s="60">
        <f>ROUNDUP(C1322/(Synthèse!$B$4+Synthèse!$B$1)*8,0)</f>
        <v>1</v>
      </c>
      <c r="R1322" s="60">
        <f>IFERROR(VLOOKUP(A1322,'Evaluations (formulaire)'!A:P,6,0)+VLOOKUP(A1322,'Evaluations (formulaire)'!A:P,7,0),0)</f>
        <v>0</v>
      </c>
      <c r="S1322" s="60">
        <f>IFERROR(VLOOKUP(A1322,'Evaluations (formulaire)'!A:P,8,0),0)</f>
        <v>0</v>
      </c>
      <c r="T1322" s="60">
        <f>IF(AND(ISBLANK(P1322),Q1322&lt;=2),Synthèse!$B$41,IF(AND(ISBLANK(P1322),Q1322&gt;=7),Synthèse!$C$41,R1322+S1322))</f>
        <v>4.6511627906976744E-3</v>
      </c>
      <c r="U1322" s="60">
        <f t="shared" si="224"/>
        <v>16.284651162790698</v>
      </c>
      <c r="V1322" s="60">
        <f t="shared" si="225"/>
        <v>163</v>
      </c>
      <c r="X1322" s="26">
        <v>57</v>
      </c>
      <c r="Y1322" s="26" t="b">
        <f>IFERROR(VLOOKUP(A1322,'Calculs FA (auto)'!A:O,15,0),FALSE)</f>
        <v>0</v>
      </c>
      <c r="Z1322" s="26">
        <f>IFERROR(VLOOKUP(A1322,'Evaluations (formulaire)'!A:M,9,0),0)</f>
        <v>0</v>
      </c>
      <c r="AA1322" s="135" t="b">
        <v>0</v>
      </c>
      <c r="AB1322" s="135" t="b">
        <v>1</v>
      </c>
      <c r="AC1322" s="135" t="b">
        <f t="shared" si="226"/>
        <v>0</v>
      </c>
      <c r="AD1322" s="135" t="b">
        <f t="shared" si="227"/>
        <v>1</v>
      </c>
      <c r="AE1322" s="135" t="b">
        <f t="shared" si="228"/>
        <v>0</v>
      </c>
      <c r="AF1322" s="135" t="b">
        <f>AND(AC1322,$V1322&lt;=Synthèse!$B$44)</f>
        <v>0</v>
      </c>
      <c r="AG1322" s="135" t="b">
        <f>AND(AD1322,$V1322&lt;=Synthèse!$B$44)</f>
        <v>1</v>
      </c>
      <c r="AH1322" s="135" t="b">
        <f>AND(AE1322,$V1322&lt;=Synthèse!$B$44)</f>
        <v>0</v>
      </c>
      <c r="AI1322" s="137" t="b">
        <v>0</v>
      </c>
      <c r="AJ1322" s="137" t="b">
        <v>0</v>
      </c>
      <c r="AK1322" s="137" t="b">
        <f t="shared" si="229"/>
        <v>0</v>
      </c>
      <c r="AL1322" s="137" t="b">
        <f t="shared" si="230"/>
        <v>0</v>
      </c>
      <c r="AM1322" s="137" t="b">
        <f>AND(AK1322,$V1322&lt;=Synthèse!$B$44)</f>
        <v>0</v>
      </c>
      <c r="AN1322" s="137" t="b">
        <f>AND(AL1322,$V1322&lt;=Synthèse!$B$44)</f>
        <v>0</v>
      </c>
    </row>
    <row r="1323" spans="1:40">
      <c r="A1323" s="17">
        <v>672708</v>
      </c>
      <c r="B1323" t="str">
        <f ca="1">VLOOKUP(A1323,'Fichier FI (en entrée)'!B:AH,3,0)</f>
        <v>ASSHSOQECF</v>
      </c>
      <c r="C1323">
        <f t="shared" si="220"/>
        <v>32</v>
      </c>
      <c r="D1323">
        <f t="shared" si="221"/>
        <v>18.68</v>
      </c>
      <c r="E1323" s="14" t="str">
        <f>VLOOKUP(A1323,'Fichier FI (en entrée)'!B:AH,2,0)</f>
        <v>EV</v>
      </c>
      <c r="F1323" s="14" t="b">
        <f t="shared" si="222"/>
        <v>1</v>
      </c>
      <c r="G1323" s="14" t="b">
        <f>IFERROR(VLOOKUP(A1323,'Calculs FA (auto)'!A:F,6,0),FALSE)</f>
        <v>0</v>
      </c>
      <c r="H1323" s="14" t="b">
        <f t="shared" si="223"/>
        <v>0</v>
      </c>
      <c r="I1323" s="16">
        <f>IFERROR(VLOOKUP(A1323,'Moyennes FI (en entrée)'!B:N,7,0),"")</f>
        <v>13.68</v>
      </c>
      <c r="J1323" s="16">
        <f>IFERROR(VLOOKUP(VLOOKUP(A1323,'Fichier FI (en entrée)'!B:AH,33,0),Modificateurs!A$2:B$5,2,0),0)</f>
        <v>3</v>
      </c>
      <c r="K1323" s="16">
        <f>IFERROR(VLOOKUP(VLOOKUP(A1323,'Redoub FI (en entrée)'!B:N,7,0),Modificateurs!A$8:B$11,2,0),0)</f>
        <v>0</v>
      </c>
      <c r="L1323" s="16">
        <f>IFERROR(VLOOKUP(M1323,Modificateurs!D$1:E$94,2,0),0)</f>
        <v>2</v>
      </c>
      <c r="M1323" t="str">
        <f>VLOOKUP(A1323,'Fichier FI (en entrée)'!B:AH,16,0)&amp;" "&amp;VLOOKUP(A1323,'Fichier FI (en entrée)'!B:AH,20,0)&amp;" "&amp;VLOOKUP(A1323,'Fichier FI (en entrée)'!B:AH,27,0)&amp;" "&amp;VLOOKUP(A1323,'Fichier FI (en entrée)'!B:AH,29,0)</f>
        <v xml:space="preserve">S Mathématiques  </v>
      </c>
      <c r="N1323" t="str">
        <f>VLOOKUP(A1323,'Fichier FI (en entrée)'!B:AH,8,0)</f>
        <v>En Terminale</v>
      </c>
      <c r="O1323" t="b">
        <f>AND(C1323&gt;Synthèse!B$8,C1323&lt;Synthèse!B$10,NOT(Y1323))</f>
        <v>0</v>
      </c>
      <c r="P1323" s="17" t="s">
        <v>2267</v>
      </c>
      <c r="Q1323" s="60">
        <f>ROUNDUP(C1323/(Synthèse!$B$4+Synthèse!$B$1)*8,0)</f>
        <v>1</v>
      </c>
      <c r="R1323" s="60">
        <f>IFERROR(VLOOKUP(A1323,'Evaluations (formulaire)'!A:P,6,0)+VLOOKUP(A1323,'Evaluations (formulaire)'!A:P,7,0),0)</f>
        <v>0</v>
      </c>
      <c r="S1323" s="60">
        <f>IFERROR(VLOOKUP(A1323,'Evaluations (formulaire)'!A:P,8,0),0)</f>
        <v>0</v>
      </c>
      <c r="T1323" s="60">
        <f>IF(AND(ISBLANK(P1323),Q1323&lt;=2),Synthèse!$B$41,IF(AND(ISBLANK(P1323),Q1323&gt;=7),Synthèse!$C$41,R1323+S1323))</f>
        <v>0</v>
      </c>
      <c r="U1323" s="60">
        <f t="shared" si="224"/>
        <v>18.68</v>
      </c>
      <c r="V1323" s="60">
        <f t="shared" si="225"/>
        <v>32</v>
      </c>
      <c r="X1323" s="26">
        <v>341</v>
      </c>
      <c r="Y1323" s="26" t="b">
        <f>IFERROR(VLOOKUP(A1323,'Calculs FA (auto)'!A:O,15,0),FALSE)</f>
        <v>0</v>
      </c>
      <c r="Z1323" s="26">
        <f>IFERROR(VLOOKUP(A1323,'Evaluations (formulaire)'!A:M,9,0),0)</f>
        <v>0</v>
      </c>
      <c r="AA1323" s="135" t="b">
        <v>0</v>
      </c>
      <c r="AB1323" s="135" t="b">
        <v>1</v>
      </c>
      <c r="AC1323" s="135" t="b">
        <f t="shared" si="226"/>
        <v>0</v>
      </c>
      <c r="AD1323" s="135" t="b">
        <f t="shared" si="227"/>
        <v>1</v>
      </c>
      <c r="AE1323" s="135" t="b">
        <f t="shared" si="228"/>
        <v>0</v>
      </c>
      <c r="AF1323" s="135" t="b">
        <f>AND(AC1323,$V1323&lt;=Synthèse!$B$44)</f>
        <v>0</v>
      </c>
      <c r="AG1323" s="135" t="b">
        <f>AND(AD1323,$V1323&lt;=Synthèse!$B$44)</f>
        <v>1</v>
      </c>
      <c r="AH1323" s="135" t="b">
        <f>AND(AE1323,$V1323&lt;=Synthèse!$B$44)</f>
        <v>0</v>
      </c>
      <c r="AI1323" s="137" t="b">
        <v>0</v>
      </c>
      <c r="AJ1323" s="137" t="b">
        <v>0</v>
      </c>
      <c r="AK1323" s="137" t="b">
        <f t="shared" si="229"/>
        <v>0</v>
      </c>
      <c r="AL1323" s="137" t="b">
        <f t="shared" si="230"/>
        <v>0</v>
      </c>
      <c r="AM1323" s="137" t="b">
        <f>AND(AK1323,$V1323&lt;=Synthèse!$B$44)</f>
        <v>0</v>
      </c>
      <c r="AN1323" s="137" t="b">
        <f>AND(AL1323,$V1323&lt;=Synthèse!$B$44)</f>
        <v>0</v>
      </c>
    </row>
    <row r="1324" spans="1:40">
      <c r="A1324" s="17">
        <v>672725</v>
      </c>
      <c r="B1324" t="str">
        <f ca="1">VLOOKUP(A1324,'Fichier FI (en entrée)'!B:AH,3,0)</f>
        <v>MMGOIKOHRY</v>
      </c>
      <c r="C1324">
        <f t="shared" si="220"/>
        <v>164</v>
      </c>
      <c r="D1324">
        <f t="shared" si="221"/>
        <v>16.28</v>
      </c>
      <c r="E1324" s="14" t="str">
        <f>VLOOKUP(A1324,'Fichier FI (en entrée)'!B:AH,2,0)</f>
        <v>EV</v>
      </c>
      <c r="F1324" s="14" t="b">
        <f t="shared" si="222"/>
        <v>1</v>
      </c>
      <c r="G1324" s="14" t="b">
        <f>IFERROR(VLOOKUP(A1324,'Calculs FA (auto)'!A:F,6,0),FALSE)</f>
        <v>0</v>
      </c>
      <c r="H1324" s="14" t="b">
        <f t="shared" si="223"/>
        <v>0</v>
      </c>
      <c r="I1324" s="16">
        <f>IFERROR(VLOOKUP(A1324,'Moyennes FI (en entrée)'!B:N,7,0),"")</f>
        <v>11.28</v>
      </c>
      <c r="J1324" s="16">
        <f>IFERROR(VLOOKUP(VLOOKUP(A1324,'Fichier FI (en entrée)'!B:AH,33,0),Modificateurs!A$2:B$5,2,0),0)</f>
        <v>3</v>
      </c>
      <c r="K1324" s="16">
        <f>IFERROR(VLOOKUP(VLOOKUP(A1324,'Redoub FI (en entrée)'!B:N,7,0),Modificateurs!A$8:B$11,2,0),0)</f>
        <v>0</v>
      </c>
      <c r="L1324" s="16">
        <f>IFERROR(VLOOKUP(M1324,Modificateurs!D$1:E$94,2,0),0)</f>
        <v>2</v>
      </c>
      <c r="M1324" t="str">
        <f>VLOOKUP(A1324,'Fichier FI (en entrée)'!B:AH,16,0)&amp;" "&amp;VLOOKUP(A1324,'Fichier FI (en entrée)'!B:AH,20,0)&amp;" "&amp;VLOOKUP(A1324,'Fichier FI (en entrée)'!B:AH,27,0)&amp;" "&amp;VLOOKUP(A1324,'Fichier FI (en entrée)'!B:AH,29,0)</f>
        <v xml:space="preserve">S Physique-chimie  </v>
      </c>
      <c r="N1324" t="str">
        <f>VLOOKUP(A1324,'Fichier FI (en entrée)'!B:AH,8,0)</f>
        <v>En Terminale</v>
      </c>
      <c r="O1324" t="b">
        <f>AND(C1324&gt;Synthèse!B$8,C1324&lt;Synthèse!B$10,NOT(Y1324))</f>
        <v>0</v>
      </c>
      <c r="Q1324" s="60">
        <f>ROUNDUP(C1324/(Synthèse!$B$4+Synthèse!$B$1)*8,0)</f>
        <v>1</v>
      </c>
      <c r="R1324" s="60">
        <f>IFERROR(VLOOKUP(A1324,'Evaluations (formulaire)'!A:P,6,0)+VLOOKUP(A1324,'Evaluations (formulaire)'!A:P,7,0),0)</f>
        <v>0</v>
      </c>
      <c r="S1324" s="60">
        <f>IFERROR(VLOOKUP(A1324,'Evaluations (formulaire)'!A:P,8,0),0)</f>
        <v>0</v>
      </c>
      <c r="T1324" s="60">
        <f>IF(AND(ISBLANK(P1324),Q1324&lt;=2),Synthèse!$B$41,IF(AND(ISBLANK(P1324),Q1324&gt;=7),Synthèse!$C$41,R1324+S1324))</f>
        <v>4.6511627906976744E-3</v>
      </c>
      <c r="U1324" s="60">
        <f t="shared" si="224"/>
        <v>16.284651162790698</v>
      </c>
      <c r="V1324" s="60">
        <f t="shared" si="225"/>
        <v>163</v>
      </c>
      <c r="X1324" s="26">
        <v>1020</v>
      </c>
      <c r="Y1324" s="26" t="b">
        <f>IFERROR(VLOOKUP(A1324,'Calculs FA (auto)'!A:O,15,0),FALSE)</f>
        <v>0</v>
      </c>
      <c r="Z1324" s="26">
        <f>IFERROR(VLOOKUP(A1324,'Evaluations (formulaire)'!A:M,9,0),0)</f>
        <v>0</v>
      </c>
      <c r="AA1324" s="135" t="b">
        <v>0</v>
      </c>
      <c r="AB1324" s="135" t="b">
        <v>1</v>
      </c>
      <c r="AC1324" s="135" t="b">
        <f t="shared" si="226"/>
        <v>0</v>
      </c>
      <c r="AD1324" s="135" t="b">
        <f t="shared" si="227"/>
        <v>1</v>
      </c>
      <c r="AE1324" s="135" t="b">
        <f t="shared" si="228"/>
        <v>0</v>
      </c>
      <c r="AF1324" s="135" t="b">
        <f>AND(AC1324,$V1324&lt;=Synthèse!$B$44)</f>
        <v>0</v>
      </c>
      <c r="AG1324" s="135" t="b">
        <f>AND(AD1324,$V1324&lt;=Synthèse!$B$44)</f>
        <v>1</v>
      </c>
      <c r="AH1324" s="135" t="b">
        <f>AND(AE1324,$V1324&lt;=Synthèse!$B$44)</f>
        <v>0</v>
      </c>
      <c r="AI1324" s="137" t="b">
        <v>0</v>
      </c>
      <c r="AJ1324" s="137" t="b">
        <v>0</v>
      </c>
      <c r="AK1324" s="137" t="b">
        <f t="shared" si="229"/>
        <v>0</v>
      </c>
      <c r="AL1324" s="137" t="b">
        <f t="shared" si="230"/>
        <v>0</v>
      </c>
      <c r="AM1324" s="137" t="b">
        <f>AND(AK1324,$V1324&lt;=Synthèse!$B$44)</f>
        <v>0</v>
      </c>
      <c r="AN1324" s="137" t="b">
        <f>AND(AL1324,$V1324&lt;=Synthèse!$B$44)</f>
        <v>0</v>
      </c>
    </row>
    <row r="1325" spans="1:40">
      <c r="A1325" s="17">
        <v>672746</v>
      </c>
      <c r="B1325" t="str">
        <f ca="1">VLOOKUP(A1325,'Fichier FI (en entrée)'!B:AH,3,0)</f>
        <v>VUZXUNZMDC</v>
      </c>
      <c r="C1325">
        <f t="shared" si="220"/>
        <v>872</v>
      </c>
      <c r="D1325">
        <f t="shared" si="221"/>
        <v>11.27</v>
      </c>
      <c r="E1325" s="14" t="str">
        <f>VLOOKUP(A1325,'Fichier FI (en entrée)'!B:AH,2,0)</f>
        <v>EV</v>
      </c>
      <c r="F1325" s="14" t="b">
        <f t="shared" si="222"/>
        <v>1</v>
      </c>
      <c r="G1325" s="14" t="b">
        <f>IFERROR(VLOOKUP(A1325,'Calculs FA (auto)'!A:F,6,0),FALSE)</f>
        <v>0</v>
      </c>
      <c r="H1325" s="14" t="b">
        <f t="shared" si="223"/>
        <v>0</v>
      </c>
      <c r="I1325" s="16">
        <f>IFERROR(VLOOKUP(A1325,'Moyennes FI (en entrée)'!B:N,7,0),"")</f>
        <v>9.27</v>
      </c>
      <c r="J1325" s="16">
        <f>IFERROR(VLOOKUP(VLOOKUP(A1325,'Fichier FI (en entrée)'!B:AH,33,0),Modificateurs!A$2:B$5,2,0),0)</f>
        <v>0</v>
      </c>
      <c r="K1325" s="16">
        <f>IFERROR(VLOOKUP(VLOOKUP(A1325,'Redoub FI (en entrée)'!B:N,7,0),Modificateurs!A$8:B$11,2,0),0)</f>
        <v>0</v>
      </c>
      <c r="L1325" s="16">
        <f>IFERROR(VLOOKUP(M1325,Modificateurs!D$1:E$94,2,0),0)</f>
        <v>2</v>
      </c>
      <c r="M1325" t="str">
        <f>VLOOKUP(A1325,'Fichier FI (en entrée)'!B:AH,16,0)&amp;" "&amp;VLOOKUP(A1325,'Fichier FI (en entrée)'!B:AH,20,0)&amp;" "&amp;VLOOKUP(A1325,'Fichier FI (en entrée)'!B:AH,27,0)&amp;" "&amp;VLOOKUP(A1325,'Fichier FI (en entrée)'!B:AH,29,0)</f>
        <v xml:space="preserve">S Mathématiques  </v>
      </c>
      <c r="N1325" t="str">
        <f>VLOOKUP(A1325,'Fichier FI (en entrée)'!B:AH,8,0)</f>
        <v>En Terminale</v>
      </c>
      <c r="O1325" t="b">
        <f>AND(C1325&gt;Synthèse!B$8,C1325&lt;Synthèse!B$10,NOT(Y1325))</f>
        <v>1</v>
      </c>
      <c r="Q1325" s="60">
        <f>ROUNDUP(C1325/(Synthèse!$B$4+Synthèse!$B$1)*8,0)</f>
        <v>5</v>
      </c>
      <c r="R1325" s="60">
        <f>IFERROR(VLOOKUP(A1325,'Evaluations (formulaire)'!A:P,6,0)+VLOOKUP(A1325,'Evaluations (formulaire)'!A:P,7,0),0)</f>
        <v>0</v>
      </c>
      <c r="S1325" s="60">
        <f>IFERROR(VLOOKUP(A1325,'Evaluations (formulaire)'!A:P,8,0),0)</f>
        <v>0</v>
      </c>
      <c r="T1325" s="60">
        <f>IF(AND(ISBLANK(P1325),Q1325&lt;=2),Synthèse!$B$41,IF(AND(ISBLANK(P1325),Q1325&gt;=7),Synthèse!$C$41,R1325+S1325))</f>
        <v>0</v>
      </c>
      <c r="U1325" s="60">
        <f t="shared" si="224"/>
        <v>11.27</v>
      </c>
      <c r="V1325" s="60">
        <f t="shared" si="225"/>
        <v>872</v>
      </c>
      <c r="X1325" s="26">
        <v>1136</v>
      </c>
      <c r="Y1325" s="26" t="b">
        <f>IFERROR(VLOOKUP(A1325,'Calculs FA (auto)'!A:O,15,0),FALSE)</f>
        <v>0</v>
      </c>
      <c r="Z1325" s="26">
        <f>IFERROR(VLOOKUP(A1325,'Evaluations (formulaire)'!A:M,9,0),0)</f>
        <v>0</v>
      </c>
      <c r="AA1325" s="135" t="b">
        <v>0</v>
      </c>
      <c r="AB1325" s="135" t="b">
        <v>1</v>
      </c>
      <c r="AC1325" s="135" t="b">
        <f t="shared" si="226"/>
        <v>0</v>
      </c>
      <c r="AD1325" s="135" t="b">
        <f t="shared" si="227"/>
        <v>1</v>
      </c>
      <c r="AE1325" s="135" t="b">
        <f t="shared" si="228"/>
        <v>0</v>
      </c>
      <c r="AF1325" s="135" t="b">
        <f>AND(AC1325,$V1325&lt;=Synthèse!$B$44)</f>
        <v>0</v>
      </c>
      <c r="AG1325" s="135" t="b">
        <f>AND(AD1325,$V1325&lt;=Synthèse!$B$44)</f>
        <v>0</v>
      </c>
      <c r="AH1325" s="135" t="b">
        <f>AND(AE1325,$V1325&lt;=Synthèse!$B$44)</f>
        <v>0</v>
      </c>
      <c r="AI1325" s="137" t="b">
        <v>0</v>
      </c>
      <c r="AJ1325" s="137" t="b">
        <v>0</v>
      </c>
      <c r="AK1325" s="137" t="b">
        <f t="shared" si="229"/>
        <v>0</v>
      </c>
      <c r="AL1325" s="137" t="b">
        <f t="shared" si="230"/>
        <v>0</v>
      </c>
      <c r="AM1325" s="137" t="b">
        <f>AND(AK1325,$V1325&lt;=Synthèse!$B$44)</f>
        <v>0</v>
      </c>
      <c r="AN1325" s="137" t="b">
        <f>AND(AL1325,$V1325&lt;=Synthèse!$B$44)</f>
        <v>0</v>
      </c>
    </row>
    <row r="1326" spans="1:40">
      <c r="A1326" s="17">
        <v>672747</v>
      </c>
      <c r="B1326" t="str">
        <f ca="1">VLOOKUP(A1326,'Fichier FI (en entrée)'!B:AH,3,0)</f>
        <v>OVHWCDVHKU</v>
      </c>
      <c r="C1326">
        <f t="shared" si="220"/>
        <v>107</v>
      </c>
      <c r="D1326">
        <f t="shared" si="221"/>
        <v>17.079999999999998</v>
      </c>
      <c r="E1326" s="14" t="str">
        <f>VLOOKUP(A1326,'Fichier FI (en entrée)'!B:AH,2,0)</f>
        <v>EV</v>
      </c>
      <c r="F1326" s="14" t="b">
        <f t="shared" si="222"/>
        <v>1</v>
      </c>
      <c r="G1326" s="14" t="b">
        <f>IFERROR(VLOOKUP(A1326,'Calculs FA (auto)'!A:F,6,0),FALSE)</f>
        <v>0</v>
      </c>
      <c r="H1326" s="14" t="b">
        <f t="shared" si="223"/>
        <v>0</v>
      </c>
      <c r="I1326" s="16">
        <f>IFERROR(VLOOKUP(A1326,'Moyennes FI (en entrée)'!B:N,7,0),"")</f>
        <v>12.08</v>
      </c>
      <c r="J1326" s="16">
        <f>IFERROR(VLOOKUP(VLOOKUP(A1326,'Fichier FI (en entrée)'!B:AH,33,0),Modificateurs!A$2:B$5,2,0),0)</f>
        <v>3</v>
      </c>
      <c r="K1326" s="16">
        <f>IFERROR(VLOOKUP(VLOOKUP(A1326,'Redoub FI (en entrée)'!B:N,7,0),Modificateurs!A$8:B$11,2,0),0)</f>
        <v>0</v>
      </c>
      <c r="L1326" s="16">
        <f>IFERROR(VLOOKUP(M1326,Modificateurs!D$1:E$94,2,0),0)</f>
        <v>2</v>
      </c>
      <c r="M1326" t="str">
        <f>VLOOKUP(A1326,'Fichier FI (en entrée)'!B:AH,16,0)&amp;" "&amp;VLOOKUP(A1326,'Fichier FI (en entrée)'!B:AH,20,0)&amp;" "&amp;VLOOKUP(A1326,'Fichier FI (en entrée)'!B:AH,27,0)&amp;" "&amp;VLOOKUP(A1326,'Fichier FI (en entrée)'!B:AH,29,0)</f>
        <v xml:space="preserve">S Mathématiques  </v>
      </c>
      <c r="N1326" t="str">
        <f>VLOOKUP(A1326,'Fichier FI (en entrée)'!B:AH,8,0)</f>
        <v>En Terminale</v>
      </c>
      <c r="O1326" t="b">
        <f>AND(C1326&gt;Synthèse!B$8,C1326&lt;Synthèse!B$10,NOT(Y1326))</f>
        <v>0</v>
      </c>
      <c r="Q1326" s="60">
        <f>ROUNDUP(C1326/(Synthèse!$B$4+Synthèse!$B$1)*8,0)</f>
        <v>1</v>
      </c>
      <c r="R1326" s="60">
        <f>IFERROR(VLOOKUP(A1326,'Evaluations (formulaire)'!A:P,6,0)+VLOOKUP(A1326,'Evaluations (formulaire)'!A:P,7,0),0)</f>
        <v>0</v>
      </c>
      <c r="S1326" s="60">
        <f>IFERROR(VLOOKUP(A1326,'Evaluations (formulaire)'!A:P,8,0),0)</f>
        <v>0</v>
      </c>
      <c r="T1326" s="60">
        <f>IF(AND(ISBLANK(P1326),Q1326&lt;=2),Synthèse!$B$41,IF(AND(ISBLANK(P1326),Q1326&gt;=7),Synthèse!$C$41,R1326+S1326))</f>
        <v>4.6511627906976744E-3</v>
      </c>
      <c r="U1326" s="60">
        <f t="shared" si="224"/>
        <v>17.084651162790696</v>
      </c>
      <c r="V1326" s="60">
        <f t="shared" si="225"/>
        <v>107</v>
      </c>
      <c r="X1326" s="26">
        <v>958</v>
      </c>
      <c r="Y1326" s="26" t="b">
        <f>IFERROR(VLOOKUP(A1326,'Calculs FA (auto)'!A:O,15,0),FALSE)</f>
        <v>0</v>
      </c>
      <c r="Z1326" s="26">
        <f>IFERROR(VLOOKUP(A1326,'Evaluations (formulaire)'!A:M,9,0),0)</f>
        <v>0</v>
      </c>
      <c r="AA1326" s="135" t="b">
        <v>0</v>
      </c>
      <c r="AB1326" s="135" t="b">
        <v>1</v>
      </c>
      <c r="AC1326" s="135" t="b">
        <f t="shared" si="226"/>
        <v>0</v>
      </c>
      <c r="AD1326" s="135" t="b">
        <f t="shared" si="227"/>
        <v>1</v>
      </c>
      <c r="AE1326" s="135" t="b">
        <f t="shared" si="228"/>
        <v>0</v>
      </c>
      <c r="AF1326" s="135" t="b">
        <f>AND(AC1326,$V1326&lt;=Synthèse!$B$44)</f>
        <v>0</v>
      </c>
      <c r="AG1326" s="135" t="b">
        <f>AND(AD1326,$V1326&lt;=Synthèse!$B$44)</f>
        <v>1</v>
      </c>
      <c r="AH1326" s="135" t="b">
        <f>AND(AE1326,$V1326&lt;=Synthèse!$B$44)</f>
        <v>0</v>
      </c>
      <c r="AI1326" s="137" t="b">
        <v>0</v>
      </c>
      <c r="AJ1326" s="137" t="b">
        <v>0</v>
      </c>
      <c r="AK1326" s="137" t="b">
        <f t="shared" si="229"/>
        <v>0</v>
      </c>
      <c r="AL1326" s="137" t="b">
        <f t="shared" si="230"/>
        <v>0</v>
      </c>
      <c r="AM1326" s="137" t="b">
        <f>AND(AK1326,$V1326&lt;=Synthèse!$B$44)</f>
        <v>0</v>
      </c>
      <c r="AN1326" s="137" t="b">
        <f>AND(AL1326,$V1326&lt;=Synthèse!$B$44)</f>
        <v>0</v>
      </c>
    </row>
    <row r="1327" spans="1:40">
      <c r="A1327" s="17">
        <v>673066</v>
      </c>
      <c r="B1327" t="str">
        <f ca="1">VLOOKUP(A1327,'Fichier FI (en entrée)'!B:AH,3,0)</f>
        <v>GJVQCNAIXG</v>
      </c>
      <c r="C1327">
        <f t="shared" si="220"/>
        <v>281</v>
      </c>
      <c r="D1327">
        <f t="shared" si="221"/>
        <v>14.96</v>
      </c>
      <c r="E1327" s="14" t="str">
        <f>VLOOKUP(A1327,'Fichier FI (en entrée)'!B:AH,2,0)</f>
        <v>EV</v>
      </c>
      <c r="F1327" s="14" t="b">
        <f t="shared" si="222"/>
        <v>1</v>
      </c>
      <c r="G1327" s="14" t="b">
        <f>IFERROR(VLOOKUP(A1327,'Calculs FA (auto)'!A:F,6,0),FALSE)</f>
        <v>0</v>
      </c>
      <c r="H1327" s="14" t="b">
        <f t="shared" si="223"/>
        <v>0</v>
      </c>
      <c r="I1327" s="16">
        <f>IFERROR(VLOOKUP(A1327,'Moyennes FI (en entrée)'!B:N,7,0),"")</f>
        <v>11.96</v>
      </c>
      <c r="J1327" s="16">
        <f>IFERROR(VLOOKUP(VLOOKUP(A1327,'Fichier FI (en entrée)'!B:AH,33,0),Modificateurs!A$2:B$5,2,0),0)</f>
        <v>1</v>
      </c>
      <c r="K1327" s="16">
        <f>IFERROR(VLOOKUP(VLOOKUP(A1327,'Redoub FI (en entrée)'!B:N,7,0),Modificateurs!A$8:B$11,2,0),0)</f>
        <v>0</v>
      </c>
      <c r="L1327" s="16">
        <f>IFERROR(VLOOKUP(M1327,Modificateurs!D$1:E$94,2,0),0)</f>
        <v>2</v>
      </c>
      <c r="M1327" t="str">
        <f>VLOOKUP(A1327,'Fichier FI (en entrée)'!B:AH,16,0)&amp;" "&amp;VLOOKUP(A1327,'Fichier FI (en entrée)'!B:AH,20,0)&amp;" "&amp;VLOOKUP(A1327,'Fichier FI (en entrée)'!B:AH,27,0)&amp;" "&amp;VLOOKUP(A1327,'Fichier FI (en entrée)'!B:AH,29,0)</f>
        <v xml:space="preserve">STI2D Système informatique et numérique  </v>
      </c>
      <c r="N1327" t="str">
        <f>VLOOKUP(A1327,'Fichier FI (en entrée)'!B:AH,8,0)</f>
        <v>En Terminale</v>
      </c>
      <c r="O1327" t="b">
        <f>AND(C1327&gt;Synthèse!B$8,C1327&lt;Synthèse!B$10,NOT(Y1327))</f>
        <v>0</v>
      </c>
      <c r="Q1327" s="60">
        <f>ROUNDUP(C1327/(Synthèse!$B$4+Synthèse!$B$1)*8,0)</f>
        <v>2</v>
      </c>
      <c r="R1327" s="60">
        <f>IFERROR(VLOOKUP(A1327,'Evaluations (formulaire)'!A:P,6,0)+VLOOKUP(A1327,'Evaluations (formulaire)'!A:P,7,0),0)</f>
        <v>0</v>
      </c>
      <c r="S1327" s="60">
        <f>IFERROR(VLOOKUP(A1327,'Evaluations (formulaire)'!A:P,8,0),0)</f>
        <v>0</v>
      </c>
      <c r="T1327" s="60">
        <f>IF(AND(ISBLANK(P1327),Q1327&lt;=2),Synthèse!$B$41,IF(AND(ISBLANK(P1327),Q1327&gt;=7),Synthèse!$C$41,R1327+S1327))</f>
        <v>4.6511627906976744E-3</v>
      </c>
      <c r="U1327" s="60">
        <f t="shared" si="224"/>
        <v>14.964651162790698</v>
      </c>
      <c r="V1327" s="60">
        <f t="shared" si="225"/>
        <v>280</v>
      </c>
      <c r="X1327" s="26">
        <v>226</v>
      </c>
      <c r="Y1327" s="26" t="b">
        <f>IFERROR(VLOOKUP(A1327,'Calculs FA (auto)'!A:O,15,0),FALSE)</f>
        <v>0</v>
      </c>
      <c r="Z1327" s="26">
        <f>IFERROR(VLOOKUP(A1327,'Evaluations (formulaire)'!A:M,9,0),0)</f>
        <v>0</v>
      </c>
      <c r="AA1327" s="135" t="b">
        <v>0</v>
      </c>
      <c r="AB1327" s="135" t="b">
        <v>1</v>
      </c>
      <c r="AC1327" s="135" t="b">
        <f t="shared" si="226"/>
        <v>0</v>
      </c>
      <c r="AD1327" s="135" t="b">
        <f t="shared" si="227"/>
        <v>1</v>
      </c>
      <c r="AE1327" s="135" t="b">
        <f t="shared" si="228"/>
        <v>0</v>
      </c>
      <c r="AF1327" s="135" t="b">
        <f>AND(AC1327,$V1327&lt;=Synthèse!$B$44)</f>
        <v>0</v>
      </c>
      <c r="AG1327" s="135" t="b">
        <f>AND(AD1327,$V1327&lt;=Synthèse!$B$44)</f>
        <v>1</v>
      </c>
      <c r="AH1327" s="135" t="b">
        <f>AND(AE1327,$V1327&lt;=Synthèse!$B$44)</f>
        <v>0</v>
      </c>
      <c r="AI1327" s="137" t="b">
        <v>0</v>
      </c>
      <c r="AJ1327" s="137" t="b">
        <v>0</v>
      </c>
      <c r="AK1327" s="137" t="b">
        <f t="shared" si="229"/>
        <v>0</v>
      </c>
      <c r="AL1327" s="137" t="b">
        <f t="shared" si="230"/>
        <v>0</v>
      </c>
      <c r="AM1327" s="137" t="b">
        <f>AND(AK1327,$V1327&lt;=Synthèse!$B$44)</f>
        <v>0</v>
      </c>
      <c r="AN1327" s="137" t="b">
        <f>AND(AL1327,$V1327&lt;=Synthèse!$B$44)</f>
        <v>0</v>
      </c>
    </row>
    <row r="1328" spans="1:40">
      <c r="A1328" s="17">
        <v>673238</v>
      </c>
      <c r="B1328" t="str">
        <f ca="1">VLOOKUP(A1328,'Fichier FI (en entrée)'!B:AH,3,0)</f>
        <v>LBMRIOLIYN</v>
      </c>
      <c r="C1328">
        <f t="shared" si="220"/>
        <v>613</v>
      </c>
      <c r="D1328">
        <f t="shared" si="221"/>
        <v>12.82</v>
      </c>
      <c r="E1328" s="14" t="str">
        <f>VLOOKUP(A1328,'Fichier FI (en entrée)'!B:AH,2,0)</f>
        <v>EV</v>
      </c>
      <c r="F1328" s="14" t="b">
        <f t="shared" si="222"/>
        <v>1</v>
      </c>
      <c r="G1328" s="14" t="b">
        <f>IFERROR(VLOOKUP(A1328,'Calculs FA (auto)'!A:F,6,0),FALSE)</f>
        <v>0</v>
      </c>
      <c r="H1328" s="14" t="b">
        <f t="shared" si="223"/>
        <v>0</v>
      </c>
      <c r="I1328" s="16">
        <f>IFERROR(VLOOKUP(A1328,'Moyennes FI (en entrée)'!B:N,7,0),"")</f>
        <v>9.82</v>
      </c>
      <c r="J1328" s="16">
        <f>IFERROR(VLOOKUP(VLOOKUP(A1328,'Fichier FI (en entrée)'!B:AH,33,0),Modificateurs!A$2:B$5,2,0),0)</f>
        <v>1</v>
      </c>
      <c r="K1328" s="16">
        <f>IFERROR(VLOOKUP(VLOOKUP(A1328,'Redoub FI (en entrée)'!B:N,7,0),Modificateurs!A$8:B$11,2,0),0)</f>
        <v>0</v>
      </c>
      <c r="L1328" s="16">
        <f>IFERROR(VLOOKUP(M1328,Modificateurs!D$1:E$94,2,0),0)</f>
        <v>2</v>
      </c>
      <c r="M1328" t="str">
        <f>VLOOKUP(A1328,'Fichier FI (en entrée)'!B:AH,16,0)&amp;" "&amp;VLOOKUP(A1328,'Fichier FI (en entrée)'!B:AH,20,0)&amp;" "&amp;VLOOKUP(A1328,'Fichier FI (en entrée)'!B:AH,27,0)&amp;" "&amp;VLOOKUP(A1328,'Fichier FI (en entrée)'!B:AH,29,0)</f>
        <v xml:space="preserve">STI2D Système informatique et numérique  </v>
      </c>
      <c r="N1328" t="str">
        <f>VLOOKUP(A1328,'Fichier FI (en entrée)'!B:AH,8,0)</f>
        <v>En Terminale</v>
      </c>
      <c r="O1328" t="b">
        <f>AND(C1328&gt;Synthèse!B$8,C1328&lt;Synthèse!B$10,NOT(Y1328))</f>
        <v>1</v>
      </c>
      <c r="P1328" s="17" t="s">
        <v>2267</v>
      </c>
      <c r="Q1328" s="60">
        <f>ROUNDUP(C1328/(Synthèse!$B$4+Synthèse!$B$1)*8,0)</f>
        <v>3</v>
      </c>
      <c r="R1328" s="60">
        <f>IFERROR(VLOOKUP(A1328,'Evaluations (formulaire)'!A:P,6,0)+VLOOKUP(A1328,'Evaluations (formulaire)'!A:P,7,0),0)</f>
        <v>0</v>
      </c>
      <c r="S1328" s="60">
        <f>IFERROR(VLOOKUP(A1328,'Evaluations (formulaire)'!A:P,8,0),0)</f>
        <v>0</v>
      </c>
      <c r="T1328" s="60">
        <f>IF(AND(ISBLANK(P1328),Q1328&lt;=2),Synthèse!$B$41,IF(AND(ISBLANK(P1328),Q1328&gt;=7),Synthèse!$C$41,R1328+S1328))</f>
        <v>0</v>
      </c>
      <c r="U1328" s="60">
        <f t="shared" si="224"/>
        <v>12.82</v>
      </c>
      <c r="V1328" s="60">
        <f t="shared" si="225"/>
        <v>614</v>
      </c>
      <c r="X1328" s="26">
        <v>1023</v>
      </c>
      <c r="Y1328" s="26" t="b">
        <f>IFERROR(VLOOKUP(A1328,'Calculs FA (auto)'!A:O,15,0),FALSE)</f>
        <v>0</v>
      </c>
      <c r="Z1328" s="26">
        <f>IFERROR(VLOOKUP(A1328,'Evaluations (formulaire)'!A:M,9,0),0)</f>
        <v>0</v>
      </c>
      <c r="AA1328" s="135" t="b">
        <v>1</v>
      </c>
      <c r="AB1328" s="135" t="b">
        <v>0</v>
      </c>
      <c r="AC1328" s="135" t="b">
        <f t="shared" si="226"/>
        <v>1</v>
      </c>
      <c r="AD1328" s="135" t="b">
        <f t="shared" si="227"/>
        <v>0</v>
      </c>
      <c r="AE1328" s="135" t="b">
        <f t="shared" si="228"/>
        <v>0</v>
      </c>
      <c r="AF1328" s="135" t="b">
        <f>AND(AC1328,$V1328&lt;=Synthèse!$B$44)</f>
        <v>1</v>
      </c>
      <c r="AG1328" s="135" t="b">
        <f>AND(AD1328,$V1328&lt;=Synthèse!$B$44)</f>
        <v>0</v>
      </c>
      <c r="AH1328" s="135" t="b">
        <f>AND(AE1328,$V1328&lt;=Synthèse!$B$44)</f>
        <v>0</v>
      </c>
      <c r="AI1328" s="137" t="b">
        <v>0</v>
      </c>
      <c r="AJ1328" s="137" t="b">
        <v>1</v>
      </c>
      <c r="AK1328" s="137" t="b">
        <f t="shared" si="229"/>
        <v>0</v>
      </c>
      <c r="AL1328" s="137" t="b">
        <f t="shared" si="230"/>
        <v>1</v>
      </c>
      <c r="AM1328" s="137" t="b">
        <f>AND(AK1328,$V1328&lt;=Synthèse!$B$44)</f>
        <v>0</v>
      </c>
      <c r="AN1328" s="137" t="b">
        <f>AND(AL1328,$V1328&lt;=Synthèse!$B$44)</f>
        <v>1</v>
      </c>
    </row>
    <row r="1329" spans="1:40">
      <c r="A1329" s="17">
        <v>673314</v>
      </c>
      <c r="B1329" t="str">
        <f ca="1">VLOOKUP(A1329,'Fichier FI (en entrée)'!B:AH,3,0)</f>
        <v>LMXLUJUARM</v>
      </c>
      <c r="C1329">
        <f t="shared" si="220"/>
        <v>586</v>
      </c>
      <c r="D1329">
        <f t="shared" si="221"/>
        <v>12.94</v>
      </c>
      <c r="E1329" s="14" t="str">
        <f>VLOOKUP(A1329,'Fichier FI (en entrée)'!B:AH,2,0)</f>
        <v>EV</v>
      </c>
      <c r="F1329" s="14" t="b">
        <f t="shared" si="222"/>
        <v>1</v>
      </c>
      <c r="G1329" s="14" t="b">
        <f>IFERROR(VLOOKUP(A1329,'Calculs FA (auto)'!A:F,6,0),FALSE)</f>
        <v>0</v>
      </c>
      <c r="H1329" s="14" t="b">
        <f t="shared" si="223"/>
        <v>0</v>
      </c>
      <c r="I1329" s="16">
        <f>IFERROR(VLOOKUP(A1329,'Moyennes FI (en entrée)'!B:N,7,0),"")</f>
        <v>9.94</v>
      </c>
      <c r="J1329" s="16">
        <f>IFERROR(VLOOKUP(VLOOKUP(A1329,'Fichier FI (en entrée)'!B:AH,33,0),Modificateurs!A$2:B$5,2,0),0)</f>
        <v>1</v>
      </c>
      <c r="K1329" s="16">
        <f>IFERROR(VLOOKUP(VLOOKUP(A1329,'Redoub FI (en entrée)'!B:N,7,0),Modificateurs!A$8:B$11,2,0),0)</f>
        <v>0</v>
      </c>
      <c r="L1329" s="16">
        <f>IFERROR(VLOOKUP(M1329,Modificateurs!D$1:E$94,2,0),0)</f>
        <v>2</v>
      </c>
      <c r="M1329" t="str">
        <f>VLOOKUP(A1329,'Fichier FI (en entrée)'!B:AH,16,0)&amp;" "&amp;VLOOKUP(A1329,'Fichier FI (en entrée)'!B:AH,20,0)&amp;" "&amp;VLOOKUP(A1329,'Fichier FI (en entrée)'!B:AH,27,0)&amp;" "&amp;VLOOKUP(A1329,'Fichier FI (en entrée)'!B:AH,29,0)</f>
        <v xml:space="preserve">STI2D Système informatique et numérique  </v>
      </c>
      <c r="N1329" t="str">
        <f>VLOOKUP(A1329,'Fichier FI (en entrée)'!B:AH,8,0)</f>
        <v>En Terminale</v>
      </c>
      <c r="O1329" t="b">
        <f>AND(C1329&gt;Synthèse!B$8,C1329&lt;Synthèse!B$10,NOT(Y1329))</f>
        <v>1</v>
      </c>
      <c r="Q1329" s="60">
        <f>ROUNDUP(C1329/(Synthèse!$B$4+Synthèse!$B$1)*8,0)</f>
        <v>3</v>
      </c>
      <c r="R1329" s="60">
        <f>IFERROR(VLOOKUP(A1329,'Evaluations (formulaire)'!A:P,6,0)+VLOOKUP(A1329,'Evaluations (formulaire)'!A:P,7,0),0)</f>
        <v>0</v>
      </c>
      <c r="S1329" s="60">
        <f>IFERROR(VLOOKUP(A1329,'Evaluations (formulaire)'!A:P,8,0),0)</f>
        <v>0</v>
      </c>
      <c r="T1329" s="60">
        <f>IF(AND(ISBLANK(P1329),Q1329&lt;=2),Synthèse!$B$41,IF(AND(ISBLANK(P1329),Q1329&gt;=7),Synthèse!$C$41,R1329+S1329))</f>
        <v>0</v>
      </c>
      <c r="U1329" s="60">
        <f t="shared" si="224"/>
        <v>12.94</v>
      </c>
      <c r="V1329" s="60">
        <f t="shared" si="225"/>
        <v>587</v>
      </c>
      <c r="X1329" s="26">
        <v>1731</v>
      </c>
      <c r="Y1329" s="26" t="b">
        <f>IFERROR(VLOOKUP(A1329,'Calculs FA (auto)'!A:O,15,0),FALSE)</f>
        <v>0</v>
      </c>
      <c r="Z1329" s="26">
        <f>IFERROR(VLOOKUP(A1329,'Evaluations (formulaire)'!A:M,9,0),0)</f>
        <v>0</v>
      </c>
      <c r="AA1329" s="135" t="b">
        <v>1</v>
      </c>
      <c r="AB1329" s="135" t="b">
        <v>0</v>
      </c>
      <c r="AC1329" s="135" t="b">
        <f t="shared" si="226"/>
        <v>1</v>
      </c>
      <c r="AD1329" s="135" t="b">
        <f t="shared" si="227"/>
        <v>0</v>
      </c>
      <c r="AE1329" s="135" t="b">
        <f t="shared" si="228"/>
        <v>0</v>
      </c>
      <c r="AF1329" s="135" t="b">
        <f>AND(AC1329,$V1329&lt;=Synthèse!$B$44)</f>
        <v>1</v>
      </c>
      <c r="AG1329" s="135" t="b">
        <f>AND(AD1329,$V1329&lt;=Synthèse!$B$44)</f>
        <v>0</v>
      </c>
      <c r="AH1329" s="135" t="b">
        <f>AND(AE1329,$V1329&lt;=Synthèse!$B$44)</f>
        <v>0</v>
      </c>
      <c r="AI1329" s="137" t="b">
        <v>0</v>
      </c>
      <c r="AJ1329" s="137" t="b">
        <v>0</v>
      </c>
      <c r="AK1329" s="137" t="b">
        <f t="shared" si="229"/>
        <v>0</v>
      </c>
      <c r="AL1329" s="137" t="b">
        <f t="shared" si="230"/>
        <v>0</v>
      </c>
      <c r="AM1329" s="137" t="b">
        <f>AND(AK1329,$V1329&lt;=Synthèse!$B$44)</f>
        <v>0</v>
      </c>
      <c r="AN1329" s="137" t="b">
        <f>AND(AL1329,$V1329&lt;=Synthèse!$B$44)</f>
        <v>0</v>
      </c>
    </row>
    <row r="1330" spans="1:40">
      <c r="A1330" s="17">
        <v>673329</v>
      </c>
      <c r="B1330" t="str">
        <f ca="1">VLOOKUP(A1330,'Fichier FI (en entrée)'!B:AH,3,0)</f>
        <v>ABGBIPZULN</v>
      </c>
      <c r="C1330">
        <f t="shared" si="220"/>
        <v>2097</v>
      </c>
      <c r="D1330">
        <f t="shared" si="221"/>
        <v>-100</v>
      </c>
      <c r="E1330" s="14" t="str">
        <f>VLOOKUP(A1330,'Fichier FI (en entrée)'!B:AH,2,0)</f>
        <v>ENV</v>
      </c>
      <c r="F1330" s="14" t="b">
        <f t="shared" si="222"/>
        <v>0</v>
      </c>
      <c r="G1330" s="14" t="b">
        <f>IFERROR(VLOOKUP(A1330,'Calculs FA (auto)'!A:F,6,0),FALSE)</f>
        <v>0</v>
      </c>
      <c r="H1330" s="14" t="b">
        <f t="shared" si="223"/>
        <v>0</v>
      </c>
      <c r="I1330" s="16" t="str">
        <f>IFERROR(VLOOKUP(A1330,'Moyennes FI (en entrée)'!B:N,7,0),"")</f>
        <v/>
      </c>
      <c r="J1330" s="16">
        <f>IFERROR(VLOOKUP(VLOOKUP(A1330,'Fichier FI (en entrée)'!B:AH,33,0),Modificateurs!A$2:B$5,2,0),0)</f>
        <v>0</v>
      </c>
      <c r="K1330" s="16">
        <f>IFERROR(VLOOKUP(VLOOKUP(A1330,'Redoub FI (en entrée)'!B:N,7,0),Modificateurs!A$8:B$11,2,0),0)</f>
        <v>0</v>
      </c>
      <c r="L1330" s="16">
        <f>IFERROR(VLOOKUP(M1330,Modificateurs!D$1:E$94,2,0),0)</f>
        <v>-3</v>
      </c>
      <c r="M1330" t="str">
        <f>VLOOKUP(A1330,'Fichier FI (en entrée)'!B:AH,16,0)&amp;" "&amp;VLOOKUP(A1330,'Fichier FI (en entrée)'!B:AH,20,0)&amp;" "&amp;VLOOKUP(A1330,'Fichier FI (en entrée)'!B:AH,27,0)&amp;" "&amp;VLOOKUP(A1330,'Fichier FI (en entrée)'!B:AH,29,0)</f>
        <v xml:space="preserve">ES Mathématiques  </v>
      </c>
      <c r="N1330" t="str">
        <f>VLOOKUP(A1330,'Fichier FI (en entrée)'!B:AH,8,0)</f>
        <v>En Terminale</v>
      </c>
      <c r="O1330" t="b">
        <f>AND(C1330&gt;Synthèse!B$8,C1330&lt;Synthèse!B$10,NOT(Y1330))</f>
        <v>0</v>
      </c>
      <c r="Q1330" s="60">
        <f>ROUNDUP(C1330/(Synthèse!$B$4+Synthèse!$B$1)*8,0)</f>
        <v>10</v>
      </c>
      <c r="R1330" s="60">
        <f>IFERROR(VLOOKUP(A1330,'Evaluations (formulaire)'!A:P,6,0)+VLOOKUP(A1330,'Evaluations (formulaire)'!A:P,7,0),0)</f>
        <v>0</v>
      </c>
      <c r="S1330" s="60">
        <f>IFERROR(VLOOKUP(A1330,'Evaluations (formulaire)'!A:P,8,0),0)</f>
        <v>0</v>
      </c>
      <c r="T1330" s="60">
        <f>IF(AND(ISBLANK(P1330),Q1330&lt;=2),Synthèse!$B$41,IF(AND(ISBLANK(P1330),Q1330&gt;=7),Synthèse!$C$41,R1330+S1330))</f>
        <v>4.6296296296296294E-3</v>
      </c>
      <c r="U1330" s="60">
        <f t="shared" si="224"/>
        <v>-99.995370370370367</v>
      </c>
      <c r="V1330" s="60">
        <f t="shared" si="225"/>
        <v>1983</v>
      </c>
      <c r="X1330" s="26">
        <v>1260</v>
      </c>
      <c r="Y1330" s="26" t="b">
        <f>IFERROR(VLOOKUP(A1330,'Calculs FA (auto)'!A:O,15,0),FALSE)</f>
        <v>0</v>
      </c>
      <c r="Z1330" s="26">
        <f>IFERROR(VLOOKUP(A1330,'Evaluations (formulaire)'!A:M,9,0),0)</f>
        <v>0</v>
      </c>
      <c r="AA1330" s="135" t="b">
        <v>0</v>
      </c>
      <c r="AB1330" s="135" t="b">
        <v>0</v>
      </c>
      <c r="AC1330" s="135" t="b">
        <f t="shared" si="226"/>
        <v>0</v>
      </c>
      <c r="AD1330" s="135" t="b">
        <f t="shared" si="227"/>
        <v>0</v>
      </c>
      <c r="AE1330" s="135" t="b">
        <f t="shared" si="228"/>
        <v>0</v>
      </c>
      <c r="AF1330" s="135" t="b">
        <f>AND(AC1330,$V1330&lt;=Synthèse!$B$44)</f>
        <v>0</v>
      </c>
      <c r="AG1330" s="135" t="b">
        <f>AND(AD1330,$V1330&lt;=Synthèse!$B$44)</f>
        <v>0</v>
      </c>
      <c r="AH1330" s="135" t="b">
        <f>AND(AE1330,$V1330&lt;=Synthèse!$B$44)</f>
        <v>0</v>
      </c>
      <c r="AI1330" s="137" t="b">
        <v>0</v>
      </c>
      <c r="AJ1330" s="137" t="b">
        <v>0</v>
      </c>
      <c r="AK1330" s="137" t="b">
        <f t="shared" si="229"/>
        <v>0</v>
      </c>
      <c r="AL1330" s="137" t="b">
        <f t="shared" si="230"/>
        <v>0</v>
      </c>
      <c r="AM1330" s="137" t="b">
        <f>AND(AK1330,$V1330&lt;=Synthèse!$B$44)</f>
        <v>0</v>
      </c>
      <c r="AN1330" s="137" t="b">
        <f>AND(AL1330,$V1330&lt;=Synthèse!$B$44)</f>
        <v>0</v>
      </c>
    </row>
    <row r="1331" spans="1:40">
      <c r="A1331" s="17">
        <v>675069</v>
      </c>
      <c r="B1331" t="str">
        <f ca="1">VLOOKUP(A1331,'Fichier FI (en entrée)'!B:AH,3,0)</f>
        <v>FKZNHHVKFH</v>
      </c>
      <c r="C1331">
        <f t="shared" si="220"/>
        <v>819</v>
      </c>
      <c r="D1331">
        <f t="shared" si="221"/>
        <v>11.57</v>
      </c>
      <c r="E1331" s="14" t="str">
        <f>VLOOKUP(A1331,'Fichier FI (en entrée)'!B:AH,2,0)</f>
        <v>EV</v>
      </c>
      <c r="F1331" s="14" t="b">
        <f t="shared" si="222"/>
        <v>1</v>
      </c>
      <c r="G1331" s="14" t="b">
        <f>IFERROR(VLOOKUP(A1331,'Calculs FA (auto)'!A:F,6,0),FALSE)</f>
        <v>0</v>
      </c>
      <c r="H1331" s="14" t="b">
        <f t="shared" si="223"/>
        <v>0</v>
      </c>
      <c r="I1331" s="16">
        <f>IFERROR(VLOOKUP(A1331,'Moyennes FI (en entrée)'!B:N,7,0),"")</f>
        <v>9.57</v>
      </c>
      <c r="J1331" s="16">
        <f>IFERROR(VLOOKUP(VLOOKUP(A1331,'Fichier FI (en entrée)'!B:AH,33,0),Modificateurs!A$2:B$5,2,0),0)</f>
        <v>0</v>
      </c>
      <c r="K1331" s="16">
        <f>IFERROR(VLOOKUP(VLOOKUP(A1331,'Redoub FI (en entrée)'!B:N,7,0),Modificateurs!A$8:B$11,2,0),0)</f>
        <v>0</v>
      </c>
      <c r="L1331" s="16">
        <f>IFERROR(VLOOKUP(M1331,Modificateurs!D$1:E$94,2,0),0)</f>
        <v>2</v>
      </c>
      <c r="M1331" t="str">
        <f>VLOOKUP(A1331,'Fichier FI (en entrée)'!B:AH,16,0)&amp;" "&amp;VLOOKUP(A1331,'Fichier FI (en entrée)'!B:AH,20,0)&amp;" "&amp;VLOOKUP(A1331,'Fichier FI (en entrée)'!B:AH,27,0)&amp;" "&amp;VLOOKUP(A1331,'Fichier FI (en entrée)'!B:AH,29,0)</f>
        <v xml:space="preserve">STI2D Système informatique et numérique  </v>
      </c>
      <c r="N1331" t="str">
        <f>VLOOKUP(A1331,'Fichier FI (en entrée)'!B:AH,8,0)</f>
        <v>En Terminale</v>
      </c>
      <c r="O1331" t="b">
        <f>AND(C1331&gt;Synthèse!B$8,C1331&lt;Synthèse!B$10,NOT(Y1331))</f>
        <v>1</v>
      </c>
      <c r="Q1331" s="60">
        <f>ROUNDUP(C1331/(Synthèse!$B$4+Synthèse!$B$1)*8,0)</f>
        <v>4</v>
      </c>
      <c r="R1331" s="60">
        <f>IFERROR(VLOOKUP(A1331,'Evaluations (formulaire)'!A:P,6,0)+VLOOKUP(A1331,'Evaluations (formulaire)'!A:P,7,0),0)</f>
        <v>0</v>
      </c>
      <c r="S1331" s="60">
        <f>IFERROR(VLOOKUP(A1331,'Evaluations (formulaire)'!A:P,8,0),0)</f>
        <v>0</v>
      </c>
      <c r="T1331" s="60">
        <f>IF(AND(ISBLANK(P1331),Q1331&lt;=2),Synthèse!$B$41,IF(AND(ISBLANK(P1331),Q1331&gt;=7),Synthèse!$C$41,R1331+S1331))</f>
        <v>0</v>
      </c>
      <c r="U1331" s="60">
        <f t="shared" si="224"/>
        <v>11.57</v>
      </c>
      <c r="V1331" s="60">
        <f t="shared" si="225"/>
        <v>819</v>
      </c>
      <c r="X1331" s="26">
        <v>1755</v>
      </c>
      <c r="Y1331" s="26" t="b">
        <f>IFERROR(VLOOKUP(A1331,'Calculs FA (auto)'!A:O,15,0),FALSE)</f>
        <v>0</v>
      </c>
      <c r="Z1331" s="26">
        <f>IFERROR(VLOOKUP(A1331,'Evaluations (formulaire)'!A:M,9,0),0)</f>
        <v>0</v>
      </c>
      <c r="AA1331" s="135" t="b">
        <v>0</v>
      </c>
      <c r="AB1331" s="135" t="b">
        <v>1</v>
      </c>
      <c r="AC1331" s="135" t="b">
        <f t="shared" si="226"/>
        <v>0</v>
      </c>
      <c r="AD1331" s="135" t="b">
        <f t="shared" si="227"/>
        <v>1</v>
      </c>
      <c r="AE1331" s="135" t="b">
        <f t="shared" si="228"/>
        <v>0</v>
      </c>
      <c r="AF1331" s="135" t="b">
        <f>AND(AC1331,$V1331&lt;=Synthèse!$B$44)</f>
        <v>0</v>
      </c>
      <c r="AG1331" s="135" t="b">
        <f>AND(AD1331,$V1331&lt;=Synthèse!$B$44)</f>
        <v>0</v>
      </c>
      <c r="AH1331" s="135" t="b">
        <f>AND(AE1331,$V1331&lt;=Synthèse!$B$44)</f>
        <v>0</v>
      </c>
      <c r="AI1331" s="137" t="b">
        <v>0</v>
      </c>
      <c r="AJ1331" s="137" t="b">
        <v>0</v>
      </c>
      <c r="AK1331" s="137" t="b">
        <f t="shared" si="229"/>
        <v>0</v>
      </c>
      <c r="AL1331" s="137" t="b">
        <f t="shared" si="230"/>
        <v>0</v>
      </c>
      <c r="AM1331" s="137" t="b">
        <f>AND(AK1331,$V1331&lt;=Synthèse!$B$44)</f>
        <v>0</v>
      </c>
      <c r="AN1331" s="137" t="b">
        <f>AND(AL1331,$V1331&lt;=Synthèse!$B$44)</f>
        <v>0</v>
      </c>
    </row>
    <row r="1332" spans="1:40">
      <c r="A1332" s="17">
        <v>675127</v>
      </c>
      <c r="B1332" t="str">
        <f ca="1">VLOOKUP(A1332,'Fichier FI (en entrée)'!B:AH,3,0)</f>
        <v>OZYGBIKYHJ</v>
      </c>
      <c r="C1332">
        <f t="shared" si="220"/>
        <v>625</v>
      </c>
      <c r="D1332">
        <f t="shared" si="221"/>
        <v>12.74</v>
      </c>
      <c r="E1332" s="14" t="str">
        <f>VLOOKUP(A1332,'Fichier FI (en entrée)'!B:AH,2,0)</f>
        <v>EV</v>
      </c>
      <c r="F1332" s="14" t="b">
        <f t="shared" si="222"/>
        <v>1</v>
      </c>
      <c r="G1332" s="14" t="b">
        <f>IFERROR(VLOOKUP(A1332,'Calculs FA (auto)'!A:F,6,0),FALSE)</f>
        <v>0</v>
      </c>
      <c r="H1332" s="14" t="b">
        <f t="shared" si="223"/>
        <v>0</v>
      </c>
      <c r="I1332" s="16">
        <f>IFERROR(VLOOKUP(A1332,'Moyennes FI (en entrée)'!B:N,7,0),"")</f>
        <v>9.74</v>
      </c>
      <c r="J1332" s="16">
        <f>IFERROR(VLOOKUP(VLOOKUP(A1332,'Fichier FI (en entrée)'!B:AH,33,0),Modificateurs!A$2:B$5,2,0),0)</f>
        <v>1</v>
      </c>
      <c r="K1332" s="16">
        <f>IFERROR(VLOOKUP(VLOOKUP(A1332,'Redoub FI (en entrée)'!B:N,7,0),Modificateurs!A$8:B$11,2,0),0)</f>
        <v>0</v>
      </c>
      <c r="L1332" s="16">
        <f>IFERROR(VLOOKUP(M1332,Modificateurs!D$1:E$94,2,0),0)</f>
        <v>2</v>
      </c>
      <c r="M1332" t="str">
        <f>VLOOKUP(A1332,'Fichier FI (en entrée)'!B:AH,16,0)&amp;" "&amp;VLOOKUP(A1332,'Fichier FI (en entrée)'!B:AH,20,0)&amp;" "&amp;VLOOKUP(A1332,'Fichier FI (en entrée)'!B:AH,27,0)&amp;" "&amp;VLOOKUP(A1332,'Fichier FI (en entrée)'!B:AH,29,0)</f>
        <v xml:space="preserve">STI2D Système informatique et numérique  </v>
      </c>
      <c r="N1332" t="str">
        <f>VLOOKUP(A1332,'Fichier FI (en entrée)'!B:AH,8,0)</f>
        <v>En Terminale</v>
      </c>
      <c r="O1332" t="b">
        <f>AND(C1332&gt;Synthèse!B$8,C1332&lt;Synthèse!B$10,NOT(Y1332))</f>
        <v>1</v>
      </c>
      <c r="Q1332" s="60">
        <f>ROUNDUP(C1332/(Synthèse!$B$4+Synthèse!$B$1)*8,0)</f>
        <v>3</v>
      </c>
      <c r="R1332" s="60">
        <f>IFERROR(VLOOKUP(A1332,'Evaluations (formulaire)'!A:P,6,0)+VLOOKUP(A1332,'Evaluations (formulaire)'!A:P,7,0),0)</f>
        <v>0</v>
      </c>
      <c r="S1332" s="60">
        <f>IFERROR(VLOOKUP(A1332,'Evaluations (formulaire)'!A:P,8,0),0)</f>
        <v>0</v>
      </c>
      <c r="T1332" s="60">
        <f>IF(AND(ISBLANK(P1332),Q1332&lt;=2),Synthèse!$B$41,IF(AND(ISBLANK(P1332),Q1332&gt;=7),Synthèse!$C$41,R1332+S1332))</f>
        <v>0</v>
      </c>
      <c r="U1332" s="60">
        <f t="shared" si="224"/>
        <v>12.74</v>
      </c>
      <c r="V1332" s="60">
        <f t="shared" si="225"/>
        <v>626</v>
      </c>
      <c r="X1332" s="26">
        <v>1603</v>
      </c>
      <c r="Y1332" s="26" t="b">
        <f>IFERROR(VLOOKUP(A1332,'Calculs FA (auto)'!A:O,15,0),FALSE)</f>
        <v>0</v>
      </c>
      <c r="Z1332" s="26">
        <f>IFERROR(VLOOKUP(A1332,'Evaluations (formulaire)'!A:M,9,0),0)</f>
        <v>0</v>
      </c>
      <c r="AA1332" s="135" t="b">
        <v>1</v>
      </c>
      <c r="AB1332" s="135" t="b">
        <v>0</v>
      </c>
      <c r="AC1332" s="135" t="b">
        <f t="shared" si="226"/>
        <v>1</v>
      </c>
      <c r="AD1332" s="135" t="b">
        <f t="shared" si="227"/>
        <v>0</v>
      </c>
      <c r="AE1332" s="135" t="b">
        <f t="shared" si="228"/>
        <v>0</v>
      </c>
      <c r="AF1332" s="135" t="b">
        <f>AND(AC1332,$V1332&lt;=Synthèse!$B$44)</f>
        <v>1</v>
      </c>
      <c r="AG1332" s="135" t="b">
        <f>AND(AD1332,$V1332&lt;=Synthèse!$B$44)</f>
        <v>0</v>
      </c>
      <c r="AH1332" s="135" t="b">
        <f>AND(AE1332,$V1332&lt;=Synthèse!$B$44)</f>
        <v>0</v>
      </c>
      <c r="AI1332" s="137" t="b">
        <v>0</v>
      </c>
      <c r="AJ1332" s="137" t="b">
        <v>0</v>
      </c>
      <c r="AK1332" s="137" t="b">
        <f t="shared" si="229"/>
        <v>0</v>
      </c>
      <c r="AL1332" s="137" t="b">
        <f t="shared" si="230"/>
        <v>0</v>
      </c>
      <c r="AM1332" s="137" t="b">
        <f>AND(AK1332,$V1332&lt;=Synthèse!$B$44)</f>
        <v>0</v>
      </c>
      <c r="AN1332" s="137" t="b">
        <f>AND(AL1332,$V1332&lt;=Synthèse!$B$44)</f>
        <v>0</v>
      </c>
    </row>
    <row r="1333" spans="1:40">
      <c r="A1333" s="17">
        <v>675176</v>
      </c>
      <c r="B1333" t="str">
        <f ca="1">VLOOKUP(A1333,'Fichier FI (en entrée)'!B:AH,3,0)</f>
        <v>VXRQIBPXFU</v>
      </c>
      <c r="C1333">
        <f t="shared" si="220"/>
        <v>420</v>
      </c>
      <c r="D1333">
        <f t="shared" si="221"/>
        <v>13.98</v>
      </c>
      <c r="E1333" s="14" t="str">
        <f>VLOOKUP(A1333,'Fichier FI (en entrée)'!B:AH,2,0)</f>
        <v>EV</v>
      </c>
      <c r="F1333" s="14" t="b">
        <f t="shared" si="222"/>
        <v>1</v>
      </c>
      <c r="G1333" s="14" t="b">
        <f>IFERROR(VLOOKUP(A1333,'Calculs FA (auto)'!A:F,6,0),FALSE)</f>
        <v>0</v>
      </c>
      <c r="H1333" s="14" t="b">
        <f t="shared" si="223"/>
        <v>0</v>
      </c>
      <c r="I1333" s="16">
        <f>IFERROR(VLOOKUP(A1333,'Moyennes FI (en entrée)'!B:N,7,0),"")</f>
        <v>9.98</v>
      </c>
      <c r="J1333" s="16">
        <f>IFERROR(VLOOKUP(VLOOKUP(A1333,'Fichier FI (en entrée)'!B:AH,33,0),Modificateurs!A$2:B$5,2,0),0)</f>
        <v>1</v>
      </c>
      <c r="K1333" s="16">
        <f>IFERROR(VLOOKUP(VLOOKUP(A1333,'Redoub FI (en entrée)'!B:N,7,0),Modificateurs!A$8:B$11,2,0),0)</f>
        <v>0</v>
      </c>
      <c r="L1333" s="16">
        <f>IFERROR(VLOOKUP(M1333,Modificateurs!D$1:E$94,2,0),0)</f>
        <v>3</v>
      </c>
      <c r="M1333" t="str">
        <f>VLOOKUP(A1333,'Fichier FI (en entrée)'!B:AH,16,0)&amp;" "&amp;VLOOKUP(A1333,'Fichier FI (en entrée)'!B:AH,20,0)&amp;" "&amp;VLOOKUP(A1333,'Fichier FI (en entrée)'!B:AH,27,0)&amp;" "&amp;VLOOKUP(A1333,'Fichier FI (en entrée)'!B:AH,29,0)</f>
        <v xml:space="preserve">S Informatique et Sciences du numérique  </v>
      </c>
      <c r="N1333" t="str">
        <f>VLOOKUP(A1333,'Fichier FI (en entrée)'!B:AH,8,0)</f>
        <v>En Terminale</v>
      </c>
      <c r="O1333" t="b">
        <f>AND(C1333&gt;Synthèse!B$8,C1333&lt;Synthèse!B$10,NOT(Y1333))</f>
        <v>0</v>
      </c>
      <c r="Q1333" s="60">
        <f>ROUNDUP(C1333/(Synthèse!$B$4+Synthèse!$B$1)*8,0)</f>
        <v>2</v>
      </c>
      <c r="R1333" s="60">
        <f>IFERROR(VLOOKUP(A1333,'Evaluations (formulaire)'!A:P,6,0)+VLOOKUP(A1333,'Evaluations (formulaire)'!A:P,7,0),0)</f>
        <v>0</v>
      </c>
      <c r="S1333" s="60">
        <f>IFERROR(VLOOKUP(A1333,'Evaluations (formulaire)'!A:P,8,0),0)</f>
        <v>0</v>
      </c>
      <c r="T1333" s="60">
        <f>IF(AND(ISBLANK(P1333),Q1333&lt;=2),Synthèse!$B$41,IF(AND(ISBLANK(P1333),Q1333&gt;=7),Synthèse!$C$41,R1333+S1333))</f>
        <v>4.6511627906976744E-3</v>
      </c>
      <c r="U1333" s="60">
        <f t="shared" si="224"/>
        <v>13.984651162790698</v>
      </c>
      <c r="V1333" s="60">
        <f t="shared" si="225"/>
        <v>419</v>
      </c>
      <c r="X1333" s="26">
        <v>951</v>
      </c>
      <c r="Y1333" s="26" t="b">
        <f>IFERROR(VLOOKUP(A1333,'Calculs FA (auto)'!A:O,15,0),FALSE)</f>
        <v>0</v>
      </c>
      <c r="Z1333" s="26">
        <f>IFERROR(VLOOKUP(A1333,'Evaluations (formulaire)'!A:M,9,0),0)</f>
        <v>0</v>
      </c>
      <c r="AA1333" s="135" t="b">
        <v>0</v>
      </c>
      <c r="AB1333" s="135" t="b">
        <v>1</v>
      </c>
      <c r="AC1333" s="135" t="b">
        <f t="shared" si="226"/>
        <v>0</v>
      </c>
      <c r="AD1333" s="135" t="b">
        <f t="shared" si="227"/>
        <v>1</v>
      </c>
      <c r="AE1333" s="135" t="b">
        <f t="shared" si="228"/>
        <v>0</v>
      </c>
      <c r="AF1333" s="135" t="b">
        <f>AND(AC1333,$V1333&lt;=Synthèse!$B$44)</f>
        <v>0</v>
      </c>
      <c r="AG1333" s="135" t="b">
        <f>AND(AD1333,$V1333&lt;=Synthèse!$B$44)</f>
        <v>1</v>
      </c>
      <c r="AH1333" s="135" t="b">
        <f>AND(AE1333,$V1333&lt;=Synthèse!$B$44)</f>
        <v>0</v>
      </c>
      <c r="AI1333" s="137" t="b">
        <v>0</v>
      </c>
      <c r="AJ1333" s="137" t="b">
        <v>0</v>
      </c>
      <c r="AK1333" s="137" t="b">
        <f t="shared" si="229"/>
        <v>0</v>
      </c>
      <c r="AL1333" s="137" t="b">
        <f t="shared" si="230"/>
        <v>0</v>
      </c>
      <c r="AM1333" s="137" t="b">
        <f>AND(AK1333,$V1333&lt;=Synthèse!$B$44)</f>
        <v>0</v>
      </c>
      <c r="AN1333" s="137" t="b">
        <f>AND(AL1333,$V1333&lt;=Synthèse!$B$44)</f>
        <v>0</v>
      </c>
    </row>
    <row r="1334" spans="1:40">
      <c r="A1334" s="17">
        <v>676869</v>
      </c>
      <c r="B1334" t="str">
        <f ca="1">VLOOKUP(A1334,'Fichier FI (en entrée)'!B:AH,3,0)</f>
        <v>UEKAEPYIGO</v>
      </c>
      <c r="C1334">
        <f t="shared" si="220"/>
        <v>790</v>
      </c>
      <c r="D1334">
        <f t="shared" si="221"/>
        <v>11.75</v>
      </c>
      <c r="E1334" s="14" t="str">
        <f>VLOOKUP(A1334,'Fichier FI (en entrée)'!B:AH,2,0)</f>
        <v>EV</v>
      </c>
      <c r="F1334" s="14" t="b">
        <f t="shared" si="222"/>
        <v>1</v>
      </c>
      <c r="G1334" s="14" t="b">
        <f>IFERROR(VLOOKUP(A1334,'Calculs FA (auto)'!A:F,6,0),FALSE)</f>
        <v>0</v>
      </c>
      <c r="H1334" s="14" t="b">
        <f t="shared" si="223"/>
        <v>0</v>
      </c>
      <c r="I1334" s="16">
        <f>IFERROR(VLOOKUP(A1334,'Moyennes FI (en entrée)'!B:N,7,0),"")</f>
        <v>9.75</v>
      </c>
      <c r="J1334" s="16">
        <f>IFERROR(VLOOKUP(VLOOKUP(A1334,'Fichier FI (en entrée)'!B:AH,33,0),Modificateurs!A$2:B$5,2,0),0)</f>
        <v>1</v>
      </c>
      <c r="K1334" s="16">
        <f>IFERROR(VLOOKUP(VLOOKUP(A1334,'Redoub FI (en entrée)'!B:N,7,0),Modificateurs!A$8:B$11,2,0),0)</f>
        <v>0</v>
      </c>
      <c r="L1334" s="16">
        <f>IFERROR(VLOOKUP(M1334,Modificateurs!D$1:E$94,2,0),0)</f>
        <v>1</v>
      </c>
      <c r="M1334" t="str">
        <f>VLOOKUP(A1334,'Fichier FI (en entrée)'!B:AH,16,0)&amp;" "&amp;VLOOKUP(A1334,'Fichier FI (en entrée)'!B:AH,20,0)&amp;" "&amp;VLOOKUP(A1334,'Fichier FI (en entrée)'!B:AH,27,0)&amp;" "&amp;VLOOKUP(A1334,'Fichier FI (en entrée)'!B:AH,29,0)</f>
        <v xml:space="preserve">S Sciences de la vie et de la terre  </v>
      </c>
      <c r="N1334" t="str">
        <f>VLOOKUP(A1334,'Fichier FI (en entrée)'!B:AH,8,0)</f>
        <v>En Terminale</v>
      </c>
      <c r="O1334" t="b">
        <f>AND(C1334&gt;Synthèse!B$8,C1334&lt;Synthèse!B$10,NOT(Y1334))</f>
        <v>1</v>
      </c>
      <c r="Q1334" s="60">
        <f>ROUNDUP(C1334/(Synthèse!$B$4+Synthèse!$B$1)*8,0)</f>
        <v>4</v>
      </c>
      <c r="R1334" s="60">
        <f>IFERROR(VLOOKUP(A1334,'Evaluations (formulaire)'!A:P,6,0)+VLOOKUP(A1334,'Evaluations (formulaire)'!A:P,7,0),0)</f>
        <v>0</v>
      </c>
      <c r="S1334" s="60">
        <f>IFERROR(VLOOKUP(A1334,'Evaluations (formulaire)'!A:P,8,0),0)</f>
        <v>0</v>
      </c>
      <c r="T1334" s="60">
        <f>IF(AND(ISBLANK(P1334),Q1334&lt;=2),Synthèse!$B$41,IF(AND(ISBLANK(P1334),Q1334&gt;=7),Synthèse!$C$41,R1334+S1334))</f>
        <v>0</v>
      </c>
      <c r="U1334" s="60">
        <f t="shared" si="224"/>
        <v>11.75</v>
      </c>
      <c r="V1334" s="60">
        <f t="shared" si="225"/>
        <v>790</v>
      </c>
      <c r="X1334" s="26">
        <v>1326</v>
      </c>
      <c r="Y1334" s="26" t="b">
        <f>IFERROR(VLOOKUP(A1334,'Calculs FA (auto)'!A:O,15,0),FALSE)</f>
        <v>0</v>
      </c>
      <c r="Z1334" s="26">
        <f>IFERROR(VLOOKUP(A1334,'Evaluations (formulaire)'!A:M,9,0),0)</f>
        <v>0</v>
      </c>
      <c r="AA1334" s="135" t="b">
        <v>0</v>
      </c>
      <c r="AB1334" s="135" t="b">
        <v>0</v>
      </c>
      <c r="AC1334" s="135" t="b">
        <f t="shared" si="226"/>
        <v>0</v>
      </c>
      <c r="AD1334" s="135" t="b">
        <f t="shared" si="227"/>
        <v>0</v>
      </c>
      <c r="AE1334" s="135" t="b">
        <f t="shared" si="228"/>
        <v>1</v>
      </c>
      <c r="AF1334" s="135" t="b">
        <f>AND(AC1334,$V1334&lt;=Synthèse!$B$44)</f>
        <v>0</v>
      </c>
      <c r="AG1334" s="135" t="b">
        <f>AND(AD1334,$V1334&lt;=Synthèse!$B$44)</f>
        <v>0</v>
      </c>
      <c r="AH1334" s="135" t="b">
        <f>AND(AE1334,$V1334&lt;=Synthèse!$B$44)</f>
        <v>0</v>
      </c>
      <c r="AI1334" s="137" t="b">
        <v>0</v>
      </c>
      <c r="AJ1334" s="137" t="b">
        <v>0</v>
      </c>
      <c r="AK1334" s="137" t="b">
        <f t="shared" si="229"/>
        <v>0</v>
      </c>
      <c r="AL1334" s="137" t="b">
        <f t="shared" si="230"/>
        <v>0</v>
      </c>
      <c r="AM1334" s="137" t="b">
        <f>AND(AK1334,$V1334&lt;=Synthèse!$B$44)</f>
        <v>0</v>
      </c>
      <c r="AN1334" s="137" t="b">
        <f>AND(AL1334,$V1334&lt;=Synthèse!$B$44)</f>
        <v>0</v>
      </c>
    </row>
    <row r="1335" spans="1:40">
      <c r="A1335" s="17">
        <v>676928</v>
      </c>
      <c r="B1335" t="str">
        <f ca="1">VLOOKUP(A1335,'Fichier FI (en entrée)'!B:AH,3,0)</f>
        <v>XXASGUJJLJ</v>
      </c>
      <c r="C1335">
        <f t="shared" si="220"/>
        <v>1168</v>
      </c>
      <c r="D1335">
        <f t="shared" si="221"/>
        <v>8.41</v>
      </c>
      <c r="E1335" s="14" t="str">
        <f>VLOOKUP(A1335,'Fichier FI (en entrée)'!B:AH,2,0)</f>
        <v>EV</v>
      </c>
      <c r="F1335" s="14" t="b">
        <f t="shared" si="222"/>
        <v>1</v>
      </c>
      <c r="G1335" s="14" t="b">
        <f>IFERROR(VLOOKUP(A1335,'Calculs FA (auto)'!A:F,6,0),FALSE)</f>
        <v>0</v>
      </c>
      <c r="H1335" s="14" t="b">
        <f t="shared" si="223"/>
        <v>0</v>
      </c>
      <c r="I1335" s="16">
        <f>IFERROR(VLOOKUP(A1335,'Moyennes FI (en entrée)'!B:N,7,0),"")</f>
        <v>7.41</v>
      </c>
      <c r="J1335" s="16">
        <f>IFERROR(VLOOKUP(VLOOKUP(A1335,'Fichier FI (en entrée)'!B:AH,33,0),Modificateurs!A$2:B$5,2,0),0)</f>
        <v>0</v>
      </c>
      <c r="K1335" s="16">
        <f>IFERROR(VLOOKUP(VLOOKUP(A1335,'Redoub FI (en entrée)'!B:N,7,0),Modificateurs!A$8:B$11,2,0),0)</f>
        <v>0</v>
      </c>
      <c r="L1335" s="16">
        <f>IFERROR(VLOOKUP(M1335,Modificateurs!D$1:E$94,2,0),0)</f>
        <v>1</v>
      </c>
      <c r="M1335" t="str">
        <f>VLOOKUP(A1335,'Fichier FI (en entrée)'!B:AH,16,0)&amp;" "&amp;VLOOKUP(A1335,'Fichier FI (en entrée)'!B:AH,20,0)&amp;" "&amp;VLOOKUP(A1335,'Fichier FI (en entrée)'!B:AH,27,0)&amp;" "&amp;VLOOKUP(A1335,'Fichier FI (en entrée)'!B:AH,29,0)</f>
        <v xml:space="preserve">S Sciences de la vie et de la terre  </v>
      </c>
      <c r="N1335" t="str">
        <f>VLOOKUP(A1335,'Fichier FI (en entrée)'!B:AH,8,0)</f>
        <v>En Terminale</v>
      </c>
      <c r="O1335" t="b">
        <f>AND(C1335&gt;Synthèse!B$8,C1335&lt;Synthèse!B$10,NOT(Y1335))</f>
        <v>1</v>
      </c>
      <c r="Q1335" s="60">
        <f>ROUNDUP(C1335/(Synthèse!$B$4+Synthèse!$B$1)*8,0)</f>
        <v>6</v>
      </c>
      <c r="R1335" s="60">
        <f>IFERROR(VLOOKUP(A1335,'Evaluations (formulaire)'!A:P,6,0)+VLOOKUP(A1335,'Evaluations (formulaire)'!A:P,7,0),0)</f>
        <v>0</v>
      </c>
      <c r="S1335" s="60">
        <f>IFERROR(VLOOKUP(A1335,'Evaluations (formulaire)'!A:P,8,0),0)</f>
        <v>0</v>
      </c>
      <c r="T1335" s="60">
        <f>IF(AND(ISBLANK(P1335),Q1335&lt;=2),Synthèse!$B$41,IF(AND(ISBLANK(P1335),Q1335&gt;=7),Synthèse!$C$41,R1335+S1335))</f>
        <v>0</v>
      </c>
      <c r="U1335" s="60">
        <f t="shared" si="224"/>
        <v>8.41</v>
      </c>
      <c r="V1335" s="60">
        <f t="shared" si="225"/>
        <v>1166</v>
      </c>
      <c r="X1335" s="26">
        <v>1477</v>
      </c>
      <c r="Y1335" s="26" t="b">
        <f>IFERROR(VLOOKUP(A1335,'Calculs FA (auto)'!A:O,15,0),FALSE)</f>
        <v>0</v>
      </c>
      <c r="Z1335" s="26">
        <f>IFERROR(VLOOKUP(A1335,'Evaluations (formulaire)'!A:M,9,0),0)</f>
        <v>0</v>
      </c>
      <c r="AA1335" s="135" t="b">
        <v>1</v>
      </c>
      <c r="AB1335" s="135" t="b">
        <v>0</v>
      </c>
      <c r="AC1335" s="135" t="b">
        <f t="shared" si="226"/>
        <v>1</v>
      </c>
      <c r="AD1335" s="135" t="b">
        <f t="shared" si="227"/>
        <v>0</v>
      </c>
      <c r="AE1335" s="135" t="b">
        <f t="shared" si="228"/>
        <v>0</v>
      </c>
      <c r="AF1335" s="135" t="b">
        <f>AND(AC1335,$V1335&lt;=Synthèse!$B$44)</f>
        <v>0</v>
      </c>
      <c r="AG1335" s="135" t="b">
        <f>AND(AD1335,$V1335&lt;=Synthèse!$B$44)</f>
        <v>0</v>
      </c>
      <c r="AH1335" s="135" t="b">
        <f>AND(AE1335,$V1335&lt;=Synthèse!$B$44)</f>
        <v>0</v>
      </c>
      <c r="AI1335" s="137" t="b">
        <v>0</v>
      </c>
      <c r="AJ1335" s="137" t="b">
        <v>0</v>
      </c>
      <c r="AK1335" s="137" t="b">
        <f t="shared" si="229"/>
        <v>0</v>
      </c>
      <c r="AL1335" s="137" t="b">
        <f t="shared" si="230"/>
        <v>0</v>
      </c>
      <c r="AM1335" s="137" t="b">
        <f>AND(AK1335,$V1335&lt;=Synthèse!$B$44)</f>
        <v>0</v>
      </c>
      <c r="AN1335" s="137" t="b">
        <f>AND(AL1335,$V1335&lt;=Synthèse!$B$44)</f>
        <v>0</v>
      </c>
    </row>
    <row r="1336" spans="1:40">
      <c r="A1336" s="17">
        <v>677854</v>
      </c>
      <c r="B1336" t="str">
        <f ca="1">VLOOKUP(A1336,'Fichier FI (en entrée)'!B:AH,3,0)</f>
        <v>BOOZTEMSGG</v>
      </c>
      <c r="C1336">
        <f t="shared" si="220"/>
        <v>1676</v>
      </c>
      <c r="D1336">
        <f t="shared" si="221"/>
        <v>-6.2899999999999991</v>
      </c>
      <c r="E1336" s="14" t="str">
        <f>VLOOKUP(A1336,'Fichier FI (en entrée)'!B:AH,2,0)</f>
        <v>EV</v>
      </c>
      <c r="F1336" s="14" t="b">
        <f t="shared" si="222"/>
        <v>1</v>
      </c>
      <c r="G1336" s="14" t="b">
        <f>IFERROR(VLOOKUP(A1336,'Calculs FA (auto)'!A:F,6,0),FALSE)</f>
        <v>0</v>
      </c>
      <c r="H1336" s="14" t="b">
        <f t="shared" si="223"/>
        <v>0</v>
      </c>
      <c r="I1336" s="16">
        <f>IFERROR(VLOOKUP(A1336,'Moyennes FI (en entrée)'!B:N,7,0),"")</f>
        <v>8.7100000000000009</v>
      </c>
      <c r="J1336" s="16">
        <f>IFERROR(VLOOKUP(VLOOKUP(A1336,'Fichier FI (en entrée)'!B:AH,33,0),Modificateurs!A$2:B$5,2,0),0)</f>
        <v>-3</v>
      </c>
      <c r="K1336" s="16">
        <f>IFERROR(VLOOKUP(VLOOKUP(A1336,'Redoub FI (en entrée)'!B:N,7,0),Modificateurs!A$8:B$11,2,0),0)</f>
        <v>0</v>
      </c>
      <c r="L1336" s="16">
        <f>IFERROR(VLOOKUP(M1336,Modificateurs!D$1:E$94,2,0),0)</f>
        <v>-12</v>
      </c>
      <c r="M1336" t="str">
        <f>VLOOKUP(A1336,'Fichier FI (en entrée)'!B:AH,16,0)&amp;" "&amp;VLOOKUP(A1336,'Fichier FI (en entrée)'!B:AH,20,0)&amp;" "&amp;VLOOKUP(A1336,'Fichier FI (en entrée)'!B:AH,27,0)&amp;" "&amp;VLOOKUP(A1336,'Fichier FI (en entrée)'!B:AH,29,0)</f>
        <v xml:space="preserve">STMG Gestion et Finance  </v>
      </c>
      <c r="N1336" t="str">
        <f>VLOOKUP(A1336,'Fichier FI (en entrée)'!B:AH,8,0)</f>
        <v>En Terminale</v>
      </c>
      <c r="O1336" t="b">
        <f>AND(C1336&gt;Synthèse!B$8,C1336&lt;Synthèse!B$10,NOT(Y1336))</f>
        <v>0</v>
      </c>
      <c r="P1336" t="s">
        <v>2285</v>
      </c>
      <c r="Q1336" s="60">
        <f>ROUNDUP(C1336/(Synthèse!$B$4+Synthèse!$B$1)*8,0)</f>
        <v>8</v>
      </c>
      <c r="R1336" s="60">
        <f>IFERROR(VLOOKUP(A1336,'Evaluations (formulaire)'!A:P,6,0)+VLOOKUP(A1336,'Evaluations (formulaire)'!A:P,7,0),0)</f>
        <v>0</v>
      </c>
      <c r="S1336" s="60">
        <f>IFERROR(VLOOKUP(A1336,'Evaluations (formulaire)'!A:P,8,0),0)</f>
        <v>0</v>
      </c>
      <c r="T1336" s="60">
        <f>IF(AND(ISBLANK(P1336),Q1336&lt;=2),Synthèse!$B$41,IF(AND(ISBLANK(P1336),Q1336&gt;=7),Synthèse!$C$41,R1336+S1336))</f>
        <v>0</v>
      </c>
      <c r="U1336" s="60">
        <f t="shared" si="224"/>
        <v>-6.2899999999999991</v>
      </c>
      <c r="V1336" s="60">
        <f t="shared" si="225"/>
        <v>1676</v>
      </c>
      <c r="X1336" s="26">
        <v>2043</v>
      </c>
      <c r="Y1336" s="26" t="b">
        <f>IFERROR(VLOOKUP(A1336,'Calculs FA (auto)'!A:O,15,0),FALSE)</f>
        <v>0</v>
      </c>
      <c r="Z1336" s="26">
        <f>IFERROR(VLOOKUP(A1336,'Evaluations (formulaire)'!A:M,9,0),0)</f>
        <v>0</v>
      </c>
      <c r="AA1336" s="135" t="b">
        <v>1</v>
      </c>
      <c r="AB1336" s="135" t="b">
        <v>0</v>
      </c>
      <c r="AC1336" s="135" t="b">
        <f t="shared" si="226"/>
        <v>1</v>
      </c>
      <c r="AD1336" s="135" t="b">
        <f t="shared" si="227"/>
        <v>0</v>
      </c>
      <c r="AE1336" s="135" t="b">
        <f t="shared" si="228"/>
        <v>0</v>
      </c>
      <c r="AF1336" s="135" t="b">
        <f>AND(AC1336,$V1336&lt;=Synthèse!$B$44)</f>
        <v>0</v>
      </c>
      <c r="AG1336" s="135" t="b">
        <f>AND(AD1336,$V1336&lt;=Synthèse!$B$44)</f>
        <v>0</v>
      </c>
      <c r="AH1336" s="135" t="b">
        <f>AND(AE1336,$V1336&lt;=Synthèse!$B$44)</f>
        <v>0</v>
      </c>
      <c r="AI1336" s="137" t="b">
        <v>0</v>
      </c>
      <c r="AJ1336" s="137" t="b">
        <v>1</v>
      </c>
      <c r="AK1336" s="137" t="b">
        <f t="shared" si="229"/>
        <v>0</v>
      </c>
      <c r="AL1336" s="137" t="b">
        <f t="shared" si="230"/>
        <v>1</v>
      </c>
      <c r="AM1336" s="137" t="b">
        <f>AND(AK1336,$V1336&lt;=Synthèse!$B$44)</f>
        <v>0</v>
      </c>
      <c r="AN1336" s="137" t="b">
        <f>AND(AL1336,$V1336&lt;=Synthèse!$B$44)</f>
        <v>0</v>
      </c>
    </row>
    <row r="1337" spans="1:40">
      <c r="A1337" s="17">
        <v>677883</v>
      </c>
      <c r="B1337" t="str">
        <f ca="1">VLOOKUP(A1337,'Fichier FI (en entrée)'!B:AH,3,0)</f>
        <v>YPJSRMVMCW</v>
      </c>
      <c r="C1337">
        <f t="shared" si="220"/>
        <v>837</v>
      </c>
      <c r="D1337">
        <f t="shared" si="221"/>
        <v>11.49</v>
      </c>
      <c r="E1337" s="14" t="str">
        <f>VLOOKUP(A1337,'Fichier FI (en entrée)'!B:AH,2,0)</f>
        <v>EV</v>
      </c>
      <c r="F1337" s="14" t="b">
        <f t="shared" si="222"/>
        <v>1</v>
      </c>
      <c r="G1337" s="14" t="b">
        <f>IFERROR(VLOOKUP(A1337,'Calculs FA (auto)'!A:F,6,0),FALSE)</f>
        <v>0</v>
      </c>
      <c r="H1337" s="14" t="b">
        <f t="shared" si="223"/>
        <v>0</v>
      </c>
      <c r="I1337" s="16">
        <f>IFERROR(VLOOKUP(A1337,'Moyennes FI (en entrée)'!B:N,7,0),"")</f>
        <v>9.49</v>
      </c>
      <c r="J1337" s="16">
        <f>IFERROR(VLOOKUP(VLOOKUP(A1337,'Fichier FI (en entrée)'!B:AH,33,0),Modificateurs!A$2:B$5,2,0),0)</f>
        <v>0</v>
      </c>
      <c r="K1337" s="16">
        <f>IFERROR(VLOOKUP(VLOOKUP(A1337,'Redoub FI (en entrée)'!B:N,7,0),Modificateurs!A$8:B$11,2,0),0)</f>
        <v>0</v>
      </c>
      <c r="L1337" s="16">
        <f>IFERROR(VLOOKUP(M1337,Modificateurs!D$1:E$94,2,0),0)</f>
        <v>2</v>
      </c>
      <c r="M1337" t="str">
        <f>VLOOKUP(A1337,'Fichier FI (en entrée)'!B:AH,16,0)&amp;" "&amp;VLOOKUP(A1337,'Fichier FI (en entrée)'!B:AH,20,0)&amp;" "&amp;VLOOKUP(A1337,'Fichier FI (en entrée)'!B:AH,27,0)&amp;" "&amp;VLOOKUP(A1337,'Fichier FI (en entrée)'!B:AH,29,0)</f>
        <v xml:space="preserve">S Physique-chimie  </v>
      </c>
      <c r="N1337" t="str">
        <f>VLOOKUP(A1337,'Fichier FI (en entrée)'!B:AH,8,0)</f>
        <v>En Terminale</v>
      </c>
      <c r="O1337" t="b">
        <f>AND(C1337&gt;Synthèse!B$8,C1337&lt;Synthèse!B$10,NOT(Y1337))</f>
        <v>1</v>
      </c>
      <c r="Q1337" s="60">
        <f>ROUNDUP(C1337/(Synthèse!$B$4+Synthèse!$B$1)*8,0)</f>
        <v>4</v>
      </c>
      <c r="R1337" s="60">
        <f>IFERROR(VLOOKUP(A1337,'Evaluations (formulaire)'!A:P,6,0)+VLOOKUP(A1337,'Evaluations (formulaire)'!A:P,7,0),0)</f>
        <v>0</v>
      </c>
      <c r="S1337" s="60">
        <f>IFERROR(VLOOKUP(A1337,'Evaluations (formulaire)'!A:P,8,0),0)</f>
        <v>0</v>
      </c>
      <c r="T1337" s="60">
        <f>IF(AND(ISBLANK(P1337),Q1337&lt;=2),Synthèse!$B$41,IF(AND(ISBLANK(P1337),Q1337&gt;=7),Synthèse!$C$41,R1337+S1337))</f>
        <v>0</v>
      </c>
      <c r="U1337" s="60">
        <f t="shared" si="224"/>
        <v>11.49</v>
      </c>
      <c r="V1337" s="60">
        <f t="shared" si="225"/>
        <v>837</v>
      </c>
      <c r="X1337" s="26">
        <v>475</v>
      </c>
      <c r="Y1337" s="26" t="b">
        <f>IFERROR(VLOOKUP(A1337,'Calculs FA (auto)'!A:O,15,0),FALSE)</f>
        <v>0</v>
      </c>
      <c r="Z1337" s="26">
        <f>IFERROR(VLOOKUP(A1337,'Evaluations (formulaire)'!A:M,9,0),0)</f>
        <v>0</v>
      </c>
      <c r="AA1337" s="135" t="b">
        <v>0</v>
      </c>
      <c r="AB1337" s="135" t="b">
        <v>1</v>
      </c>
      <c r="AC1337" s="135" t="b">
        <f t="shared" si="226"/>
        <v>0</v>
      </c>
      <c r="AD1337" s="135" t="b">
        <f t="shared" si="227"/>
        <v>1</v>
      </c>
      <c r="AE1337" s="135" t="b">
        <f t="shared" si="228"/>
        <v>0</v>
      </c>
      <c r="AF1337" s="135" t="b">
        <f>AND(AC1337,$V1337&lt;=Synthèse!$B$44)</f>
        <v>0</v>
      </c>
      <c r="AG1337" s="135" t="b">
        <f>AND(AD1337,$V1337&lt;=Synthèse!$B$44)</f>
        <v>0</v>
      </c>
      <c r="AH1337" s="135" t="b">
        <f>AND(AE1337,$V1337&lt;=Synthèse!$B$44)</f>
        <v>0</v>
      </c>
      <c r="AI1337" s="137" t="b">
        <v>0</v>
      </c>
      <c r="AJ1337" s="137" t="b">
        <v>0</v>
      </c>
      <c r="AK1337" s="137" t="b">
        <f t="shared" si="229"/>
        <v>0</v>
      </c>
      <c r="AL1337" s="137" t="b">
        <f t="shared" si="230"/>
        <v>0</v>
      </c>
      <c r="AM1337" s="137" t="b">
        <f>AND(AK1337,$V1337&lt;=Synthèse!$B$44)</f>
        <v>0</v>
      </c>
      <c r="AN1337" s="137" t="b">
        <f>AND(AL1337,$V1337&lt;=Synthèse!$B$44)</f>
        <v>0</v>
      </c>
    </row>
    <row r="1338" spans="1:40">
      <c r="A1338" s="17">
        <v>677901</v>
      </c>
      <c r="B1338" t="str">
        <f ca="1">VLOOKUP(A1338,'Fichier FI (en entrée)'!B:AH,3,0)</f>
        <v>RMTYXIAPOE</v>
      </c>
      <c r="C1338">
        <f t="shared" si="220"/>
        <v>1444</v>
      </c>
      <c r="D1338">
        <f t="shared" si="221"/>
        <v>2.41</v>
      </c>
      <c r="E1338" s="14" t="str">
        <f>VLOOKUP(A1338,'Fichier FI (en entrée)'!B:AH,2,0)</f>
        <v>EV</v>
      </c>
      <c r="F1338" s="14" t="b">
        <f t="shared" si="222"/>
        <v>1</v>
      </c>
      <c r="G1338" s="14" t="b">
        <f>IFERROR(VLOOKUP(A1338,'Calculs FA (auto)'!A:F,6,0),FALSE)</f>
        <v>0</v>
      </c>
      <c r="H1338" s="14" t="b">
        <f t="shared" si="223"/>
        <v>0</v>
      </c>
      <c r="I1338" s="16">
        <f>IFERROR(VLOOKUP(A1338,'Moyennes FI (en entrée)'!B:N,7,0),"")</f>
        <v>9.41</v>
      </c>
      <c r="J1338" s="16">
        <f>IFERROR(VLOOKUP(VLOOKUP(A1338,'Fichier FI (en entrée)'!B:AH,33,0),Modificateurs!A$2:B$5,2,0),0)</f>
        <v>1</v>
      </c>
      <c r="K1338" s="16">
        <f>IFERROR(VLOOKUP(VLOOKUP(A1338,'Redoub FI (en entrée)'!B:N,7,0),Modificateurs!A$8:B$11,2,0),0)</f>
        <v>0</v>
      </c>
      <c r="L1338" s="16">
        <f>IFERROR(VLOOKUP(M1338,Modificateurs!D$1:E$94,2,0),0)</f>
        <v>-8</v>
      </c>
      <c r="M1338" t="str">
        <f>VLOOKUP(A1338,'Fichier FI (en entrée)'!B:AH,16,0)&amp;" "&amp;VLOOKUP(A1338,'Fichier FI (en entrée)'!B:AH,20,0)&amp;" "&amp;VLOOKUP(A1338,'Fichier FI (en entrée)'!B:AH,27,0)&amp;" "&amp;VLOOKUP(A1338,'Fichier FI (en entrée)'!B:AH,29,0)</f>
        <v xml:space="preserve">ES Sciences sociales et politiques  </v>
      </c>
      <c r="N1338" t="str">
        <f>VLOOKUP(A1338,'Fichier FI (en entrée)'!B:AH,8,0)</f>
        <v>En Terminale</v>
      </c>
      <c r="O1338" t="b">
        <f>AND(C1338&gt;Synthèse!B$8,C1338&lt;Synthèse!B$10,NOT(Y1338))</f>
        <v>0</v>
      </c>
      <c r="Q1338" s="60">
        <f>ROUNDUP(C1338/(Synthèse!$B$4+Synthèse!$B$1)*8,0)</f>
        <v>7</v>
      </c>
      <c r="R1338" s="60">
        <f>IFERROR(VLOOKUP(A1338,'Evaluations (formulaire)'!A:P,6,0)+VLOOKUP(A1338,'Evaluations (formulaire)'!A:P,7,0),0)</f>
        <v>0</v>
      </c>
      <c r="S1338" s="60">
        <f>IFERROR(VLOOKUP(A1338,'Evaluations (formulaire)'!A:P,8,0),0)</f>
        <v>0</v>
      </c>
      <c r="T1338" s="60">
        <f>IF(AND(ISBLANK(P1338),Q1338&lt;=2),Synthèse!$B$41,IF(AND(ISBLANK(P1338),Q1338&gt;=7),Synthèse!$C$41,R1338+S1338))</f>
        <v>4.6296296296296294E-3</v>
      </c>
      <c r="U1338" s="60">
        <f t="shared" si="224"/>
        <v>2.4146296296296299</v>
      </c>
      <c r="V1338" s="60">
        <f t="shared" si="225"/>
        <v>1444</v>
      </c>
      <c r="X1338" s="26">
        <v>1689</v>
      </c>
      <c r="Y1338" s="26" t="b">
        <f>IFERROR(VLOOKUP(A1338,'Calculs FA (auto)'!A:O,15,0),FALSE)</f>
        <v>0</v>
      </c>
      <c r="Z1338" s="26">
        <f>IFERROR(VLOOKUP(A1338,'Evaluations (formulaire)'!A:M,9,0),0)</f>
        <v>0</v>
      </c>
      <c r="AA1338" s="135" t="b">
        <v>0</v>
      </c>
      <c r="AB1338" s="135" t="b">
        <v>1</v>
      </c>
      <c r="AC1338" s="135" t="b">
        <f t="shared" si="226"/>
        <v>0</v>
      </c>
      <c r="AD1338" s="135" t="b">
        <f t="shared" si="227"/>
        <v>1</v>
      </c>
      <c r="AE1338" s="135" t="b">
        <f t="shared" si="228"/>
        <v>0</v>
      </c>
      <c r="AF1338" s="135" t="b">
        <f>AND(AC1338,$V1338&lt;=Synthèse!$B$44)</f>
        <v>0</v>
      </c>
      <c r="AG1338" s="135" t="b">
        <f>AND(AD1338,$V1338&lt;=Synthèse!$B$44)</f>
        <v>0</v>
      </c>
      <c r="AH1338" s="135" t="b">
        <f>AND(AE1338,$V1338&lt;=Synthèse!$B$44)</f>
        <v>0</v>
      </c>
      <c r="AI1338" s="137" t="b">
        <v>0</v>
      </c>
      <c r="AJ1338" s="137" t="b">
        <v>0</v>
      </c>
      <c r="AK1338" s="137" t="b">
        <f t="shared" si="229"/>
        <v>0</v>
      </c>
      <c r="AL1338" s="137" t="b">
        <f t="shared" si="230"/>
        <v>0</v>
      </c>
      <c r="AM1338" s="137" t="b">
        <f>AND(AK1338,$V1338&lt;=Synthèse!$B$44)</f>
        <v>0</v>
      </c>
      <c r="AN1338" s="137" t="b">
        <f>AND(AL1338,$V1338&lt;=Synthèse!$B$44)</f>
        <v>0</v>
      </c>
    </row>
    <row r="1339" spans="1:40">
      <c r="A1339" s="17">
        <v>677938</v>
      </c>
      <c r="B1339" t="str">
        <f ca="1">VLOOKUP(A1339,'Fichier FI (en entrée)'!B:AH,3,0)</f>
        <v>JHODBFABQB</v>
      </c>
      <c r="C1339">
        <f t="shared" si="220"/>
        <v>408</v>
      </c>
      <c r="D1339">
        <f t="shared" si="221"/>
        <v>14.03</v>
      </c>
      <c r="E1339" s="14" t="str">
        <f>VLOOKUP(A1339,'Fichier FI (en entrée)'!B:AH,2,0)</f>
        <v>EV</v>
      </c>
      <c r="F1339" s="14" t="b">
        <f t="shared" si="222"/>
        <v>1</v>
      </c>
      <c r="G1339" s="14" t="b">
        <f>IFERROR(VLOOKUP(A1339,'Calculs FA (auto)'!A:F,6,0),FALSE)</f>
        <v>0</v>
      </c>
      <c r="H1339" s="14" t="b">
        <f t="shared" si="223"/>
        <v>0</v>
      </c>
      <c r="I1339" s="16">
        <f>IFERROR(VLOOKUP(A1339,'Moyennes FI (en entrée)'!B:N,7,0),"")</f>
        <v>12.03</v>
      </c>
      <c r="J1339" s="16">
        <f>IFERROR(VLOOKUP(VLOOKUP(A1339,'Fichier FI (en entrée)'!B:AH,33,0),Modificateurs!A$2:B$5,2,0),0)</f>
        <v>0</v>
      </c>
      <c r="K1339" s="16">
        <f>IFERROR(VLOOKUP(VLOOKUP(A1339,'Redoub FI (en entrée)'!B:N,7,0),Modificateurs!A$8:B$11,2,0),0)</f>
        <v>0</v>
      </c>
      <c r="L1339" s="16">
        <f>IFERROR(VLOOKUP(M1339,Modificateurs!D$1:E$94,2,0),0)</f>
        <v>2</v>
      </c>
      <c r="M1339" t="str">
        <f>VLOOKUP(A1339,'Fichier FI (en entrée)'!B:AH,16,0)&amp;" "&amp;VLOOKUP(A1339,'Fichier FI (en entrée)'!B:AH,20,0)&amp;" "&amp;VLOOKUP(A1339,'Fichier FI (en entrée)'!B:AH,27,0)&amp;" "&amp;VLOOKUP(A1339,'Fichier FI (en entrée)'!B:AH,29,0)</f>
        <v xml:space="preserve">S Physique-chimie  </v>
      </c>
      <c r="N1339" t="str">
        <f>VLOOKUP(A1339,'Fichier FI (en entrée)'!B:AH,8,0)</f>
        <v>En Terminale</v>
      </c>
      <c r="O1339" t="b">
        <f>AND(C1339&gt;Synthèse!B$8,C1339&lt;Synthèse!B$10,NOT(Y1339))</f>
        <v>0</v>
      </c>
      <c r="Q1339" s="60">
        <f>ROUNDUP(C1339/(Synthèse!$B$4+Synthèse!$B$1)*8,0)</f>
        <v>2</v>
      </c>
      <c r="R1339" s="60">
        <f>IFERROR(VLOOKUP(A1339,'Evaluations (formulaire)'!A:P,6,0)+VLOOKUP(A1339,'Evaluations (formulaire)'!A:P,7,0),0)</f>
        <v>0</v>
      </c>
      <c r="S1339" s="60">
        <f>IFERROR(VLOOKUP(A1339,'Evaluations (formulaire)'!A:P,8,0),0)</f>
        <v>0</v>
      </c>
      <c r="T1339" s="60">
        <f>IF(AND(ISBLANK(P1339),Q1339&lt;=2),Synthèse!$B$41,IF(AND(ISBLANK(P1339),Q1339&gt;=7),Synthèse!$C$41,R1339+S1339))</f>
        <v>4.6511627906976744E-3</v>
      </c>
      <c r="U1339" s="60">
        <f t="shared" si="224"/>
        <v>14.034651162790697</v>
      </c>
      <c r="V1339" s="60">
        <f t="shared" si="225"/>
        <v>408</v>
      </c>
      <c r="X1339" s="26">
        <v>2077</v>
      </c>
      <c r="Y1339" s="26" t="b">
        <f>IFERROR(VLOOKUP(A1339,'Calculs FA (auto)'!A:O,15,0),FALSE)</f>
        <v>0</v>
      </c>
      <c r="Z1339" s="26">
        <f>IFERROR(VLOOKUP(A1339,'Evaluations (formulaire)'!A:M,9,0),0)</f>
        <v>0</v>
      </c>
      <c r="AA1339" s="135" t="b">
        <v>0</v>
      </c>
      <c r="AB1339" s="135" t="b">
        <v>1</v>
      </c>
      <c r="AC1339" s="135" t="b">
        <f t="shared" si="226"/>
        <v>0</v>
      </c>
      <c r="AD1339" s="135" t="b">
        <f t="shared" si="227"/>
        <v>1</v>
      </c>
      <c r="AE1339" s="135" t="b">
        <f t="shared" si="228"/>
        <v>0</v>
      </c>
      <c r="AF1339" s="135" t="b">
        <f>AND(AC1339,$V1339&lt;=Synthèse!$B$44)</f>
        <v>0</v>
      </c>
      <c r="AG1339" s="135" t="b">
        <f>AND(AD1339,$V1339&lt;=Synthèse!$B$44)</f>
        <v>1</v>
      </c>
      <c r="AH1339" s="135" t="b">
        <f>AND(AE1339,$V1339&lt;=Synthèse!$B$44)</f>
        <v>0</v>
      </c>
      <c r="AI1339" s="137" t="b">
        <v>0</v>
      </c>
      <c r="AJ1339" s="137" t="b">
        <v>0</v>
      </c>
      <c r="AK1339" s="137" t="b">
        <f t="shared" si="229"/>
        <v>0</v>
      </c>
      <c r="AL1339" s="137" t="b">
        <f t="shared" si="230"/>
        <v>0</v>
      </c>
      <c r="AM1339" s="137" t="b">
        <f>AND(AK1339,$V1339&lt;=Synthèse!$B$44)</f>
        <v>0</v>
      </c>
      <c r="AN1339" s="137" t="b">
        <f>AND(AL1339,$V1339&lt;=Synthèse!$B$44)</f>
        <v>0</v>
      </c>
    </row>
    <row r="1340" spans="1:40">
      <c r="A1340" s="17">
        <v>677941</v>
      </c>
      <c r="B1340" t="str">
        <f ca="1">VLOOKUP(A1340,'Fichier FI (en entrée)'!B:AH,3,0)</f>
        <v>ZNGOEBNCNT</v>
      </c>
      <c r="C1340">
        <f t="shared" si="220"/>
        <v>1369</v>
      </c>
      <c r="D1340">
        <f t="shared" si="221"/>
        <v>4.3000000000000007</v>
      </c>
      <c r="E1340" s="14" t="str">
        <f>VLOOKUP(A1340,'Fichier FI (en entrée)'!B:AH,2,0)</f>
        <v>EV</v>
      </c>
      <c r="F1340" s="14" t="b">
        <f t="shared" si="222"/>
        <v>1</v>
      </c>
      <c r="G1340" s="14" t="b">
        <f>IFERROR(VLOOKUP(A1340,'Calculs FA (auto)'!A:F,6,0),FALSE)</f>
        <v>0</v>
      </c>
      <c r="H1340" s="14" t="b">
        <f t="shared" si="223"/>
        <v>0</v>
      </c>
      <c r="I1340" s="16">
        <f>IFERROR(VLOOKUP(A1340,'Moyennes FI (en entrée)'!B:N,7,0),"")</f>
        <v>9.3000000000000007</v>
      </c>
      <c r="J1340" s="16">
        <f>IFERROR(VLOOKUP(VLOOKUP(A1340,'Fichier FI (en entrée)'!B:AH,33,0),Modificateurs!A$2:B$5,2,0),0)</f>
        <v>1</v>
      </c>
      <c r="K1340" s="16">
        <f>IFERROR(VLOOKUP(VLOOKUP(A1340,'Redoub FI (en entrée)'!B:N,7,0),Modificateurs!A$8:B$11,2,0),0)</f>
        <v>0</v>
      </c>
      <c r="L1340" s="16">
        <f>IFERROR(VLOOKUP(M1340,Modificateurs!D$1:E$94,2,0),0)</f>
        <v>-6</v>
      </c>
      <c r="M1340" t="str">
        <f>VLOOKUP(A1340,'Fichier FI (en entrée)'!B:AH,16,0)&amp;" "&amp;VLOOKUP(A1340,'Fichier FI (en entrée)'!B:AH,20,0)&amp;" "&amp;VLOOKUP(A1340,'Fichier FI (en entrée)'!B:AH,27,0)&amp;" "&amp;VLOOKUP(A1340,'Fichier FI (en entrée)'!B:AH,29,0)</f>
        <v xml:space="preserve">ES Economie approfondie  </v>
      </c>
      <c r="N1340" t="str">
        <f>VLOOKUP(A1340,'Fichier FI (en entrée)'!B:AH,8,0)</f>
        <v>En Terminale</v>
      </c>
      <c r="O1340" t="b">
        <f>AND(C1340&gt;Synthèse!B$8,C1340&lt;Synthèse!B$10,NOT(Y1340))</f>
        <v>0</v>
      </c>
      <c r="Q1340" s="60">
        <f>ROUNDUP(C1340/(Synthèse!$B$4+Synthèse!$B$1)*8,0)</f>
        <v>7</v>
      </c>
      <c r="R1340" s="60">
        <f>IFERROR(VLOOKUP(A1340,'Evaluations (formulaire)'!A:P,6,0)+VLOOKUP(A1340,'Evaluations (formulaire)'!A:P,7,0),0)</f>
        <v>0</v>
      </c>
      <c r="S1340" s="60">
        <f>IFERROR(VLOOKUP(A1340,'Evaluations (formulaire)'!A:P,8,0),0)</f>
        <v>0</v>
      </c>
      <c r="T1340" s="60">
        <f>IF(AND(ISBLANK(P1340),Q1340&lt;=2),Synthèse!$B$41,IF(AND(ISBLANK(P1340),Q1340&gt;=7),Synthèse!$C$41,R1340+S1340))</f>
        <v>4.6296296296296294E-3</v>
      </c>
      <c r="U1340" s="60">
        <f t="shared" si="224"/>
        <v>4.3046296296296305</v>
      </c>
      <c r="V1340" s="60">
        <f t="shared" si="225"/>
        <v>1369</v>
      </c>
      <c r="X1340" s="26">
        <v>799</v>
      </c>
      <c r="Y1340" s="26" t="b">
        <f>IFERROR(VLOOKUP(A1340,'Calculs FA (auto)'!A:O,15,0),FALSE)</f>
        <v>0</v>
      </c>
      <c r="Z1340" s="26">
        <f>IFERROR(VLOOKUP(A1340,'Evaluations (formulaire)'!A:M,9,0),0)</f>
        <v>0</v>
      </c>
      <c r="AA1340" s="135" t="b">
        <v>1</v>
      </c>
      <c r="AB1340" s="135" t="b">
        <v>0</v>
      </c>
      <c r="AC1340" s="135" t="b">
        <f t="shared" si="226"/>
        <v>1</v>
      </c>
      <c r="AD1340" s="135" t="b">
        <f t="shared" si="227"/>
        <v>0</v>
      </c>
      <c r="AE1340" s="135" t="b">
        <f t="shared" si="228"/>
        <v>0</v>
      </c>
      <c r="AF1340" s="135" t="b">
        <f>AND(AC1340,$V1340&lt;=Synthèse!$B$44)</f>
        <v>0</v>
      </c>
      <c r="AG1340" s="135" t="b">
        <f>AND(AD1340,$V1340&lt;=Synthèse!$B$44)</f>
        <v>0</v>
      </c>
      <c r="AH1340" s="135" t="b">
        <f>AND(AE1340,$V1340&lt;=Synthèse!$B$44)</f>
        <v>0</v>
      </c>
      <c r="AI1340" s="137" t="b">
        <v>0</v>
      </c>
      <c r="AJ1340" s="137" t="b">
        <v>0</v>
      </c>
      <c r="AK1340" s="137" t="b">
        <f t="shared" si="229"/>
        <v>0</v>
      </c>
      <c r="AL1340" s="137" t="b">
        <f t="shared" si="230"/>
        <v>0</v>
      </c>
      <c r="AM1340" s="137" t="b">
        <f>AND(AK1340,$V1340&lt;=Synthèse!$B$44)</f>
        <v>0</v>
      </c>
      <c r="AN1340" s="137" t="b">
        <f>AND(AL1340,$V1340&lt;=Synthèse!$B$44)</f>
        <v>0</v>
      </c>
    </row>
    <row r="1341" spans="1:40">
      <c r="A1341" s="17">
        <v>677972</v>
      </c>
      <c r="B1341" t="str">
        <f ca="1">VLOOKUP(A1341,'Fichier FI (en entrée)'!B:AH,3,0)</f>
        <v>AWDUEFIKHV</v>
      </c>
      <c r="C1341">
        <f t="shared" si="220"/>
        <v>431</v>
      </c>
      <c r="D1341">
        <f t="shared" si="221"/>
        <v>13.84</v>
      </c>
      <c r="E1341" s="14" t="str">
        <f>VLOOKUP(A1341,'Fichier FI (en entrée)'!B:AH,2,0)</f>
        <v>EV</v>
      </c>
      <c r="F1341" s="14" t="b">
        <f t="shared" si="222"/>
        <v>1</v>
      </c>
      <c r="G1341" s="14" t="b">
        <f>IFERROR(VLOOKUP(A1341,'Calculs FA (auto)'!A:F,6,0),FALSE)</f>
        <v>1</v>
      </c>
      <c r="H1341" s="14" t="b">
        <f t="shared" si="223"/>
        <v>1</v>
      </c>
      <c r="I1341" s="16">
        <f>IFERROR(VLOOKUP(A1341,'Moyennes FI (en entrée)'!B:N,7,0),"")</f>
        <v>11.84</v>
      </c>
      <c r="J1341" s="16">
        <f>IFERROR(VLOOKUP(VLOOKUP(A1341,'Fichier FI (en entrée)'!B:AH,33,0),Modificateurs!A$2:B$5,2,0),0)</f>
        <v>0</v>
      </c>
      <c r="K1341" s="16">
        <f>IFERROR(VLOOKUP(VLOOKUP(A1341,'Redoub FI (en entrée)'!B:N,7,0),Modificateurs!A$8:B$11,2,0),0)</f>
        <v>0</v>
      </c>
      <c r="L1341" s="16">
        <f>IFERROR(VLOOKUP(M1341,Modificateurs!D$1:E$94,2,0),0)</f>
        <v>2</v>
      </c>
      <c r="M1341" t="str">
        <f>VLOOKUP(A1341,'Fichier FI (en entrée)'!B:AH,16,0)&amp;" "&amp;VLOOKUP(A1341,'Fichier FI (en entrée)'!B:AH,20,0)&amp;" "&amp;VLOOKUP(A1341,'Fichier FI (en entrée)'!B:AH,27,0)&amp;" "&amp;VLOOKUP(A1341,'Fichier FI (en entrée)'!B:AH,29,0)</f>
        <v xml:space="preserve">S Mathématiques  </v>
      </c>
      <c r="N1341" t="str">
        <f>VLOOKUP(A1341,'Fichier FI (en entrée)'!B:AH,8,0)</f>
        <v>En Terminale</v>
      </c>
      <c r="O1341" t="b">
        <f>AND(C1341&gt;Synthèse!B$8,C1341&lt;Synthèse!B$10,NOT(Y1341))</f>
        <v>1</v>
      </c>
      <c r="Q1341" s="60">
        <f>ROUNDUP(C1341/(Synthèse!$B$4+Synthèse!$B$1)*8,0)</f>
        <v>2</v>
      </c>
      <c r="R1341" s="60">
        <f>IFERROR(VLOOKUP(A1341,'Evaluations (formulaire)'!A:P,6,0)+VLOOKUP(A1341,'Evaluations (formulaire)'!A:P,7,0),0)</f>
        <v>0</v>
      </c>
      <c r="S1341" s="60">
        <f>IFERROR(VLOOKUP(A1341,'Evaluations (formulaire)'!A:P,8,0),0)</f>
        <v>0</v>
      </c>
      <c r="T1341" s="60">
        <f>IF(AND(ISBLANK(P1341),Q1341&lt;=2),Synthèse!$B$41,IF(AND(ISBLANK(P1341),Q1341&gt;=7),Synthèse!$C$41,R1341+S1341))</f>
        <v>4.6511627906976744E-3</v>
      </c>
      <c r="U1341" s="60">
        <f t="shared" si="224"/>
        <v>13.844651162790697</v>
      </c>
      <c r="V1341" s="60">
        <f t="shared" si="225"/>
        <v>431</v>
      </c>
      <c r="X1341" s="26">
        <v>49</v>
      </c>
      <c r="Y1341" s="26" t="b">
        <f>IFERROR(VLOOKUP(A1341,'Calculs FA (auto)'!A:O,15,0),FALSE)</f>
        <v>0</v>
      </c>
      <c r="Z1341" s="26">
        <f>IFERROR(VLOOKUP(A1341,'Evaluations (formulaire)'!A:M,9,0),0)</f>
        <v>0</v>
      </c>
      <c r="AA1341" s="135" t="b">
        <v>0</v>
      </c>
      <c r="AB1341" s="135" t="b">
        <v>1</v>
      </c>
      <c r="AC1341" s="135" t="b">
        <f t="shared" si="226"/>
        <v>0</v>
      </c>
      <c r="AD1341" s="135" t="b">
        <f t="shared" si="227"/>
        <v>1</v>
      </c>
      <c r="AE1341" s="135" t="b">
        <f t="shared" si="228"/>
        <v>0</v>
      </c>
      <c r="AF1341" s="135" t="b">
        <f>AND(AC1341,$V1341&lt;=Synthèse!$B$44)</f>
        <v>0</v>
      </c>
      <c r="AG1341" s="135" t="b">
        <f>AND(AD1341,$V1341&lt;=Synthèse!$B$44)</f>
        <v>1</v>
      </c>
      <c r="AH1341" s="135" t="b">
        <f>AND(AE1341,$V1341&lt;=Synthèse!$B$44)</f>
        <v>0</v>
      </c>
      <c r="AI1341" s="137" t="b">
        <v>0</v>
      </c>
      <c r="AJ1341" s="137" t="b">
        <v>0</v>
      </c>
      <c r="AK1341" s="137" t="b">
        <f t="shared" si="229"/>
        <v>0</v>
      </c>
      <c r="AL1341" s="137" t="b">
        <f t="shared" si="230"/>
        <v>0</v>
      </c>
      <c r="AM1341" s="137" t="b">
        <f>AND(AK1341,$V1341&lt;=Synthèse!$B$44)</f>
        <v>0</v>
      </c>
      <c r="AN1341" s="137" t="b">
        <f>AND(AL1341,$V1341&lt;=Synthèse!$B$44)</f>
        <v>0</v>
      </c>
    </row>
    <row r="1342" spans="1:40">
      <c r="A1342" s="17">
        <v>677974</v>
      </c>
      <c r="B1342" t="str">
        <f ca="1">VLOOKUP(A1342,'Fichier FI (en entrée)'!B:AH,3,0)</f>
        <v>VEBEQJFZYM</v>
      </c>
      <c r="C1342">
        <f t="shared" si="220"/>
        <v>837</v>
      </c>
      <c r="D1342">
        <f t="shared" si="221"/>
        <v>11.49</v>
      </c>
      <c r="E1342" s="14" t="str">
        <f>VLOOKUP(A1342,'Fichier FI (en entrée)'!B:AH,2,0)</f>
        <v>EV</v>
      </c>
      <c r="F1342" s="14" t="b">
        <f t="shared" si="222"/>
        <v>1</v>
      </c>
      <c r="G1342" s="14" t="b">
        <f>IFERROR(VLOOKUP(A1342,'Calculs FA (auto)'!A:F,6,0),FALSE)</f>
        <v>1</v>
      </c>
      <c r="H1342" s="14" t="b">
        <f t="shared" si="223"/>
        <v>1</v>
      </c>
      <c r="I1342" s="16">
        <f>IFERROR(VLOOKUP(A1342,'Moyennes FI (en entrée)'!B:N,7,0),"")</f>
        <v>9.49</v>
      </c>
      <c r="J1342" s="16">
        <f>IFERROR(VLOOKUP(VLOOKUP(A1342,'Fichier FI (en entrée)'!B:AH,33,0),Modificateurs!A$2:B$5,2,0),0)</f>
        <v>0</v>
      </c>
      <c r="K1342" s="16">
        <f>IFERROR(VLOOKUP(VLOOKUP(A1342,'Redoub FI (en entrée)'!B:N,7,0),Modificateurs!A$8:B$11,2,0),0)</f>
        <v>0</v>
      </c>
      <c r="L1342" s="16">
        <f>IFERROR(VLOOKUP(M1342,Modificateurs!D$1:E$94,2,0),0)</f>
        <v>2</v>
      </c>
      <c r="M1342" t="str">
        <f>VLOOKUP(A1342,'Fichier FI (en entrée)'!B:AH,16,0)&amp;" "&amp;VLOOKUP(A1342,'Fichier FI (en entrée)'!B:AH,20,0)&amp;" "&amp;VLOOKUP(A1342,'Fichier FI (en entrée)'!B:AH,27,0)&amp;" "&amp;VLOOKUP(A1342,'Fichier FI (en entrée)'!B:AH,29,0)</f>
        <v xml:space="preserve">S Physique-chimie  </v>
      </c>
      <c r="N1342" t="str">
        <f>VLOOKUP(A1342,'Fichier FI (en entrée)'!B:AH,8,0)</f>
        <v>En Terminale</v>
      </c>
      <c r="O1342" t="b">
        <f>AND(C1342&gt;Synthèse!B$8,C1342&lt;Synthèse!B$10,NOT(Y1342))</f>
        <v>0</v>
      </c>
      <c r="Q1342" s="60">
        <f>ROUNDUP(C1342/(Synthèse!$B$4+Synthèse!$B$1)*8,0)</f>
        <v>4</v>
      </c>
      <c r="R1342" s="60">
        <f>IFERROR(VLOOKUP(A1342,'Evaluations (formulaire)'!A:P,6,0)+VLOOKUP(A1342,'Evaluations (formulaire)'!A:P,7,0),0)</f>
        <v>0</v>
      </c>
      <c r="S1342" s="60">
        <f>IFERROR(VLOOKUP(A1342,'Evaluations (formulaire)'!A:P,8,0),0)</f>
        <v>0</v>
      </c>
      <c r="T1342" s="60">
        <f>IF(AND(ISBLANK(P1342),Q1342&lt;=2),Synthèse!$B$41,IF(AND(ISBLANK(P1342),Q1342&gt;=7),Synthèse!$C$41,R1342+S1342))</f>
        <v>0</v>
      </c>
      <c r="U1342" s="60">
        <f t="shared" si="224"/>
        <v>11.49</v>
      </c>
      <c r="V1342" s="60">
        <f t="shared" si="225"/>
        <v>837</v>
      </c>
      <c r="X1342" s="26">
        <v>953</v>
      </c>
      <c r="Y1342" s="26" t="b">
        <f>IFERROR(VLOOKUP(A1342,'Calculs FA (auto)'!A:O,15,0),FALSE)</f>
        <v>1</v>
      </c>
      <c r="Z1342" s="26">
        <f>IFERROR(VLOOKUP(A1342,'Evaluations (formulaire)'!A:M,9,0),0)</f>
        <v>0</v>
      </c>
      <c r="AA1342" s="135" t="b">
        <v>0</v>
      </c>
      <c r="AB1342" s="135" t="b">
        <v>1</v>
      </c>
      <c r="AC1342" s="135" t="b">
        <f t="shared" si="226"/>
        <v>0</v>
      </c>
      <c r="AD1342" s="135" t="b">
        <f t="shared" si="227"/>
        <v>1</v>
      </c>
      <c r="AE1342" s="135" t="b">
        <f t="shared" si="228"/>
        <v>0</v>
      </c>
      <c r="AF1342" s="135" t="b">
        <f>AND(AC1342,$V1342&lt;=Synthèse!$B$44)</f>
        <v>0</v>
      </c>
      <c r="AG1342" s="135" t="b">
        <f>AND(AD1342,$V1342&lt;=Synthèse!$B$44)</f>
        <v>0</v>
      </c>
      <c r="AH1342" s="135" t="b">
        <f>AND(AE1342,$V1342&lt;=Synthèse!$B$44)</f>
        <v>0</v>
      </c>
      <c r="AI1342" s="137" t="b">
        <v>0</v>
      </c>
      <c r="AJ1342" s="137" t="b">
        <v>0</v>
      </c>
      <c r="AK1342" s="137" t="b">
        <f t="shared" si="229"/>
        <v>0</v>
      </c>
      <c r="AL1342" s="137" t="b">
        <f t="shared" si="230"/>
        <v>0</v>
      </c>
      <c r="AM1342" s="137" t="b">
        <f>AND(AK1342,$V1342&lt;=Synthèse!$B$44)</f>
        <v>0</v>
      </c>
      <c r="AN1342" s="137" t="b">
        <f>AND(AL1342,$V1342&lt;=Synthèse!$B$44)</f>
        <v>0</v>
      </c>
    </row>
    <row r="1343" spans="1:40">
      <c r="A1343" s="17">
        <v>677985</v>
      </c>
      <c r="B1343" t="str">
        <f ca="1">VLOOKUP(A1343,'Fichier FI (en entrée)'!B:AH,3,0)</f>
        <v>JVGHRAGWOJ</v>
      </c>
      <c r="C1343">
        <f t="shared" si="220"/>
        <v>2097</v>
      </c>
      <c r="D1343">
        <f t="shared" si="221"/>
        <v>-100</v>
      </c>
      <c r="E1343" s="14" t="str">
        <f>VLOOKUP(A1343,'Fichier FI (en entrée)'!B:AH,2,0)</f>
        <v>ENV</v>
      </c>
      <c r="F1343" s="14" t="b">
        <f t="shared" si="222"/>
        <v>0</v>
      </c>
      <c r="G1343" s="14" t="b">
        <f>IFERROR(VLOOKUP(A1343,'Calculs FA (auto)'!A:F,6,0),FALSE)</f>
        <v>0</v>
      </c>
      <c r="H1343" s="14" t="b">
        <f t="shared" si="223"/>
        <v>0</v>
      </c>
      <c r="I1343" s="16" t="str">
        <f>IFERROR(VLOOKUP(A1343,'Moyennes FI (en entrée)'!B:N,7,0),"")</f>
        <v/>
      </c>
      <c r="J1343" s="16">
        <f>IFERROR(VLOOKUP(VLOOKUP(A1343,'Fichier FI (en entrée)'!B:AH,33,0),Modificateurs!A$2:B$5,2,0),0)</f>
        <v>0</v>
      </c>
      <c r="K1343" s="16">
        <f>IFERROR(VLOOKUP(VLOOKUP(A1343,'Redoub FI (en entrée)'!B:N,7,0),Modificateurs!A$8:B$11,2,0),0)</f>
        <v>0</v>
      </c>
      <c r="L1343" s="16">
        <f>IFERROR(VLOOKUP(M1343,Modificateurs!D$1:E$94,2,0),0)</f>
        <v>1</v>
      </c>
      <c r="M1343" t="str">
        <f>VLOOKUP(A1343,'Fichier FI (en entrée)'!B:AH,16,0)&amp;" "&amp;VLOOKUP(A1343,'Fichier FI (en entrée)'!B:AH,20,0)&amp;" "&amp;VLOOKUP(A1343,'Fichier FI (en entrée)'!B:AH,27,0)&amp;" "&amp;VLOOKUP(A1343,'Fichier FI (en entrée)'!B:AH,29,0)</f>
        <v xml:space="preserve">S Sciences de la vie et de la terre  </v>
      </c>
      <c r="N1343" t="str">
        <f>VLOOKUP(A1343,'Fichier FI (en entrée)'!B:AH,8,0)</f>
        <v>En Terminale</v>
      </c>
      <c r="O1343" t="b">
        <f>AND(C1343&gt;Synthèse!B$8,C1343&lt;Synthèse!B$10,NOT(Y1343))</f>
        <v>0</v>
      </c>
      <c r="Q1343" s="60">
        <f>ROUNDUP(C1343/(Synthèse!$B$4+Synthèse!$B$1)*8,0)</f>
        <v>10</v>
      </c>
      <c r="R1343" s="60">
        <f>IFERROR(VLOOKUP(A1343,'Evaluations (formulaire)'!A:P,6,0)+VLOOKUP(A1343,'Evaluations (formulaire)'!A:P,7,0),0)</f>
        <v>0</v>
      </c>
      <c r="S1343" s="60">
        <f>IFERROR(VLOOKUP(A1343,'Evaluations (formulaire)'!A:P,8,0),0)</f>
        <v>0</v>
      </c>
      <c r="T1343" s="60">
        <f>IF(AND(ISBLANK(P1343),Q1343&lt;=2),Synthèse!$B$41,IF(AND(ISBLANK(P1343),Q1343&gt;=7),Synthèse!$C$41,R1343+S1343))</f>
        <v>4.6296296296296294E-3</v>
      </c>
      <c r="U1343" s="60">
        <f t="shared" si="224"/>
        <v>-99.995370370370367</v>
      </c>
      <c r="V1343" s="60">
        <f t="shared" si="225"/>
        <v>1983</v>
      </c>
      <c r="X1343" s="26">
        <v>2057</v>
      </c>
      <c r="Y1343" s="26" t="b">
        <f>IFERROR(VLOOKUP(A1343,'Calculs FA (auto)'!A:O,15,0),FALSE)</f>
        <v>0</v>
      </c>
      <c r="Z1343" s="26">
        <f>IFERROR(VLOOKUP(A1343,'Evaluations (formulaire)'!A:M,9,0),0)</f>
        <v>0</v>
      </c>
      <c r="AA1343" s="135" t="b">
        <v>0</v>
      </c>
      <c r="AB1343" s="135" t="b">
        <v>1</v>
      </c>
      <c r="AC1343" s="135" t="b">
        <f t="shared" si="226"/>
        <v>0</v>
      </c>
      <c r="AD1343" s="135" t="b">
        <f t="shared" si="227"/>
        <v>0</v>
      </c>
      <c r="AE1343" s="135" t="b">
        <f t="shared" si="228"/>
        <v>0</v>
      </c>
      <c r="AF1343" s="135" t="b">
        <f>AND(AC1343,$V1343&lt;=Synthèse!$B$44)</f>
        <v>0</v>
      </c>
      <c r="AG1343" s="135" t="b">
        <f>AND(AD1343,$V1343&lt;=Synthèse!$B$44)</f>
        <v>0</v>
      </c>
      <c r="AH1343" s="135" t="b">
        <f>AND(AE1343,$V1343&lt;=Synthèse!$B$44)</f>
        <v>0</v>
      </c>
      <c r="AI1343" s="137" t="b">
        <v>0</v>
      </c>
      <c r="AJ1343" s="137" t="b">
        <v>0</v>
      </c>
      <c r="AK1343" s="137" t="b">
        <f t="shared" si="229"/>
        <v>0</v>
      </c>
      <c r="AL1343" s="137" t="b">
        <f t="shared" si="230"/>
        <v>0</v>
      </c>
      <c r="AM1343" s="137" t="b">
        <f>AND(AK1343,$V1343&lt;=Synthèse!$B$44)</f>
        <v>0</v>
      </c>
      <c r="AN1343" s="137" t="b">
        <f>AND(AL1343,$V1343&lt;=Synthèse!$B$44)</f>
        <v>0</v>
      </c>
    </row>
    <row r="1344" spans="1:40">
      <c r="A1344" s="17">
        <v>677990</v>
      </c>
      <c r="B1344" t="str">
        <f ca="1">VLOOKUP(A1344,'Fichier FI (en entrée)'!B:AH,3,0)</f>
        <v>MCNZWBLQVQ</v>
      </c>
      <c r="C1344">
        <f t="shared" si="220"/>
        <v>773</v>
      </c>
      <c r="D1344">
        <f t="shared" si="221"/>
        <v>11.83</v>
      </c>
      <c r="E1344" s="14" t="str">
        <f>VLOOKUP(A1344,'Fichier FI (en entrée)'!B:AH,2,0)</f>
        <v>EV</v>
      </c>
      <c r="F1344" s="14" t="b">
        <f t="shared" si="222"/>
        <v>1</v>
      </c>
      <c r="G1344" s="14" t="b">
        <f>IFERROR(VLOOKUP(A1344,'Calculs FA (auto)'!A:F,6,0),FALSE)</f>
        <v>1</v>
      </c>
      <c r="H1344" s="14" t="b">
        <f t="shared" si="223"/>
        <v>1</v>
      </c>
      <c r="I1344" s="16">
        <f>IFERROR(VLOOKUP(A1344,'Moyennes FI (en entrée)'!B:N,7,0),"")</f>
        <v>8.83</v>
      </c>
      <c r="J1344" s="16">
        <f>IFERROR(VLOOKUP(VLOOKUP(A1344,'Fichier FI (en entrée)'!B:AH,33,0),Modificateurs!A$2:B$5,2,0),0)</f>
        <v>0</v>
      </c>
      <c r="K1344" s="16">
        <f>IFERROR(VLOOKUP(VLOOKUP(A1344,'Redoub FI (en entrée)'!B:N,7,0),Modificateurs!A$8:B$11,2,0),0)</f>
        <v>0</v>
      </c>
      <c r="L1344" s="16">
        <f>IFERROR(VLOOKUP(M1344,Modificateurs!D$1:E$94,2,0),0)</f>
        <v>3</v>
      </c>
      <c r="M1344" t="str">
        <f>VLOOKUP(A1344,'Fichier FI (en entrée)'!B:AH,16,0)&amp;" "&amp;VLOOKUP(A1344,'Fichier FI (en entrée)'!B:AH,20,0)&amp;" "&amp;VLOOKUP(A1344,'Fichier FI (en entrée)'!B:AH,27,0)&amp;" "&amp;VLOOKUP(A1344,'Fichier FI (en entrée)'!B:AH,29,0)</f>
        <v xml:space="preserve">S Informatique et Sciences du numérique  </v>
      </c>
      <c r="N1344" t="str">
        <f>VLOOKUP(A1344,'Fichier FI (en entrée)'!B:AH,8,0)</f>
        <v>En Terminale</v>
      </c>
      <c r="O1344" t="b">
        <f>AND(C1344&gt;Synthèse!B$8,C1344&lt;Synthèse!B$10,NOT(Y1344))</f>
        <v>0</v>
      </c>
      <c r="P1344" s="17" t="s">
        <v>2260</v>
      </c>
      <c r="Q1344" s="60">
        <f>ROUNDUP(C1344/(Synthèse!$B$4+Synthèse!$B$1)*8,0)</f>
        <v>4</v>
      </c>
      <c r="R1344" s="60">
        <f>IFERROR(VLOOKUP(A1344,'Evaluations (formulaire)'!A:P,6,0)+VLOOKUP(A1344,'Evaluations (formulaire)'!A:P,7,0),0)</f>
        <v>0</v>
      </c>
      <c r="S1344" s="60">
        <f>IFERROR(VLOOKUP(A1344,'Evaluations (formulaire)'!A:P,8,0),0)</f>
        <v>0</v>
      </c>
      <c r="T1344" s="60">
        <f>IF(AND(ISBLANK(P1344),Q1344&lt;=2),Synthèse!$B$41,IF(AND(ISBLANK(P1344),Q1344&gt;=7),Synthèse!$C$41,R1344+S1344))</f>
        <v>0</v>
      </c>
      <c r="U1344" s="60">
        <f t="shared" si="224"/>
        <v>11.83</v>
      </c>
      <c r="V1344" s="60">
        <f t="shared" si="225"/>
        <v>773</v>
      </c>
      <c r="X1344" s="26">
        <v>1371</v>
      </c>
      <c r="Y1344" s="26" t="b">
        <f>IFERROR(VLOOKUP(A1344,'Calculs FA (auto)'!A:O,15,0),FALSE)</f>
        <v>1</v>
      </c>
      <c r="Z1344" s="26">
        <f>IFERROR(VLOOKUP(A1344,'Evaluations (formulaire)'!A:M,9,0),0)</f>
        <v>0</v>
      </c>
      <c r="AA1344" s="135" t="b">
        <v>1</v>
      </c>
      <c r="AB1344" s="135" t="b">
        <v>0</v>
      </c>
      <c r="AC1344" s="135" t="b">
        <f t="shared" si="226"/>
        <v>1</v>
      </c>
      <c r="AD1344" s="135" t="b">
        <f t="shared" si="227"/>
        <v>0</v>
      </c>
      <c r="AE1344" s="135" t="b">
        <f t="shared" si="228"/>
        <v>0</v>
      </c>
      <c r="AF1344" s="135" t="b">
        <f>AND(AC1344,$V1344&lt;=Synthèse!$B$44)</f>
        <v>0</v>
      </c>
      <c r="AG1344" s="135" t="b">
        <f>AND(AD1344,$V1344&lt;=Synthèse!$B$44)</f>
        <v>0</v>
      </c>
      <c r="AH1344" s="135" t="b">
        <f>AND(AE1344,$V1344&lt;=Synthèse!$B$44)</f>
        <v>0</v>
      </c>
      <c r="AI1344" s="137" t="b">
        <v>0</v>
      </c>
      <c r="AJ1344" s="137" t="b">
        <v>0</v>
      </c>
      <c r="AK1344" s="137" t="b">
        <f t="shared" si="229"/>
        <v>0</v>
      </c>
      <c r="AL1344" s="137" t="b">
        <f t="shared" si="230"/>
        <v>0</v>
      </c>
      <c r="AM1344" s="137" t="b">
        <f>AND(AK1344,$V1344&lt;=Synthèse!$B$44)</f>
        <v>0</v>
      </c>
      <c r="AN1344" s="137" t="b">
        <f>AND(AL1344,$V1344&lt;=Synthèse!$B$44)</f>
        <v>0</v>
      </c>
    </row>
    <row r="1345" spans="1:40">
      <c r="A1345" s="17">
        <v>677991</v>
      </c>
      <c r="B1345" t="str">
        <f ca="1">VLOOKUP(A1345,'Fichier FI (en entrée)'!B:AH,3,0)</f>
        <v>AACUNYZSQG</v>
      </c>
      <c r="C1345">
        <f t="shared" si="220"/>
        <v>2097</v>
      </c>
      <c r="D1345">
        <f t="shared" si="221"/>
        <v>-100</v>
      </c>
      <c r="E1345" s="14" t="str">
        <f>VLOOKUP(A1345,'Fichier FI (en entrée)'!B:AH,2,0)</f>
        <v>ENV</v>
      </c>
      <c r="F1345" s="14" t="b">
        <f t="shared" si="222"/>
        <v>0</v>
      </c>
      <c r="G1345" s="14" t="b">
        <f>IFERROR(VLOOKUP(A1345,'Calculs FA (auto)'!A:F,6,0),FALSE)</f>
        <v>0</v>
      </c>
      <c r="H1345" s="14" t="b">
        <f t="shared" si="223"/>
        <v>0</v>
      </c>
      <c r="I1345" s="16" t="str">
        <f>IFERROR(VLOOKUP(A1345,'Moyennes FI (en entrée)'!B:N,7,0),"")</f>
        <v/>
      </c>
      <c r="J1345" s="16">
        <f>IFERROR(VLOOKUP(VLOOKUP(A1345,'Fichier FI (en entrée)'!B:AH,33,0),Modificateurs!A$2:B$5,2,0),0)</f>
        <v>0</v>
      </c>
      <c r="K1345" s="16">
        <f>IFERROR(VLOOKUP(VLOOKUP(A1345,'Redoub FI (en entrée)'!B:N,7,0),Modificateurs!A$8:B$11,2,0),0)</f>
        <v>0</v>
      </c>
      <c r="L1345" s="16">
        <f>IFERROR(VLOOKUP(M1345,Modificateurs!D$1:E$94,2,0),0)</f>
        <v>-12</v>
      </c>
      <c r="M1345" t="str">
        <f>VLOOKUP(A1345,'Fichier FI (en entrée)'!B:AH,16,0)&amp;" "&amp;VLOOKUP(A1345,'Fichier FI (en entrée)'!B:AH,20,0)&amp;" "&amp;VLOOKUP(A1345,'Fichier FI (en entrée)'!B:AH,27,0)&amp;" "&amp;VLOOKUP(A1345,'Fichier FI (en entrée)'!B:AH,29,0)</f>
        <v xml:space="preserve">STMG Ressources Humaines et Communication  </v>
      </c>
      <c r="N1345" t="str">
        <f>VLOOKUP(A1345,'Fichier FI (en entrée)'!B:AH,8,0)</f>
        <v>En Terminale</v>
      </c>
      <c r="O1345" t="b">
        <f>AND(C1345&gt;Synthèse!B$8,C1345&lt;Synthèse!B$10,NOT(Y1345))</f>
        <v>0</v>
      </c>
      <c r="Q1345" s="60">
        <f>ROUNDUP(C1345/(Synthèse!$B$4+Synthèse!$B$1)*8,0)</f>
        <v>10</v>
      </c>
      <c r="R1345" s="60">
        <f>IFERROR(VLOOKUP(A1345,'Evaluations (formulaire)'!A:P,6,0)+VLOOKUP(A1345,'Evaluations (formulaire)'!A:P,7,0),0)</f>
        <v>0</v>
      </c>
      <c r="S1345" s="60">
        <f>IFERROR(VLOOKUP(A1345,'Evaluations (formulaire)'!A:P,8,0),0)</f>
        <v>0</v>
      </c>
      <c r="T1345" s="60">
        <f>IF(AND(ISBLANK(P1345),Q1345&lt;=2),Synthèse!$B$41,IF(AND(ISBLANK(P1345),Q1345&gt;=7),Synthèse!$C$41,R1345+S1345))</f>
        <v>4.6296296296296294E-3</v>
      </c>
      <c r="U1345" s="60">
        <f t="shared" si="224"/>
        <v>-99.995370370370367</v>
      </c>
      <c r="V1345" s="60">
        <f t="shared" si="225"/>
        <v>1983</v>
      </c>
      <c r="X1345" s="26">
        <v>186</v>
      </c>
      <c r="Y1345" s="26" t="b">
        <f>IFERROR(VLOOKUP(A1345,'Calculs FA (auto)'!A:O,15,0),FALSE)</f>
        <v>0</v>
      </c>
      <c r="Z1345" s="26">
        <f>IFERROR(VLOOKUP(A1345,'Evaluations (formulaire)'!A:M,9,0),0)</f>
        <v>0</v>
      </c>
      <c r="AA1345" s="135" t="b">
        <v>0</v>
      </c>
      <c r="AB1345" s="135" t="b">
        <v>1</v>
      </c>
      <c r="AC1345" s="135" t="b">
        <f t="shared" si="226"/>
        <v>0</v>
      </c>
      <c r="AD1345" s="135" t="b">
        <f t="shared" si="227"/>
        <v>0</v>
      </c>
      <c r="AE1345" s="135" t="b">
        <f t="shared" si="228"/>
        <v>0</v>
      </c>
      <c r="AF1345" s="135" t="b">
        <f>AND(AC1345,$V1345&lt;=Synthèse!$B$44)</f>
        <v>0</v>
      </c>
      <c r="AG1345" s="135" t="b">
        <f>AND(AD1345,$V1345&lt;=Synthèse!$B$44)</f>
        <v>0</v>
      </c>
      <c r="AH1345" s="135" t="b">
        <f>AND(AE1345,$V1345&lt;=Synthèse!$B$44)</f>
        <v>0</v>
      </c>
      <c r="AI1345" s="137" t="b">
        <v>0</v>
      </c>
      <c r="AJ1345" s="137" t="b">
        <v>0</v>
      </c>
      <c r="AK1345" s="137" t="b">
        <f t="shared" si="229"/>
        <v>0</v>
      </c>
      <c r="AL1345" s="137" t="b">
        <f t="shared" si="230"/>
        <v>0</v>
      </c>
      <c r="AM1345" s="137" t="b">
        <f>AND(AK1345,$V1345&lt;=Synthèse!$B$44)</f>
        <v>0</v>
      </c>
      <c r="AN1345" s="137" t="b">
        <f>AND(AL1345,$V1345&lt;=Synthèse!$B$44)</f>
        <v>0</v>
      </c>
    </row>
    <row r="1346" spans="1:40">
      <c r="A1346" s="17">
        <v>677996</v>
      </c>
      <c r="B1346" t="str">
        <f ca="1">VLOOKUP(A1346,'Fichier FI (en entrée)'!B:AH,3,0)</f>
        <v>KTODJCIODH</v>
      </c>
      <c r="C1346">
        <f t="shared" ref="C1346:C1409" si="231">COUNTIF(D:D,"&gt;="&amp;D1346)</f>
        <v>2097</v>
      </c>
      <c r="D1346">
        <f t="shared" ref="D1346:D1409" si="232">IFERROR(IF(F1346,I1346+J1346+K1346+L1346,-100),-20)</f>
        <v>-100</v>
      </c>
      <c r="E1346" s="14" t="str">
        <f>VLOOKUP(A1346,'Fichier FI (en entrée)'!B:AH,2,0)</f>
        <v>ENV</v>
      </c>
      <c r="F1346" s="14" t="b">
        <f t="shared" ref="F1346:F1409" si="233">IF(E1346="EV",TRUE,FALSE)</f>
        <v>0</v>
      </c>
      <c r="G1346" s="14" t="b">
        <f>IFERROR(VLOOKUP(A1346,'Calculs FA (auto)'!A:F,6,0),FALSE)</f>
        <v>0</v>
      </c>
      <c r="H1346" s="14" t="b">
        <f t="shared" ref="H1346:H1409" si="234">AND(F1346:G1346)</f>
        <v>0</v>
      </c>
      <c r="I1346" s="16" t="str">
        <f>IFERROR(VLOOKUP(A1346,'Moyennes FI (en entrée)'!B:N,7,0),"")</f>
        <v/>
      </c>
      <c r="J1346" s="16">
        <f>IFERROR(VLOOKUP(VLOOKUP(A1346,'Fichier FI (en entrée)'!B:AH,33,0),Modificateurs!A$2:B$5,2,0),0)</f>
        <v>0</v>
      </c>
      <c r="K1346" s="16">
        <f>IFERROR(VLOOKUP(VLOOKUP(A1346,'Redoub FI (en entrée)'!B:N,7,0),Modificateurs!A$8:B$11,2,0),0)</f>
        <v>0</v>
      </c>
      <c r="L1346" s="16">
        <f>IFERROR(VLOOKUP(M1346,Modificateurs!D$1:E$94,2,0),0)</f>
        <v>2</v>
      </c>
      <c r="M1346" t="str">
        <f>VLOOKUP(A1346,'Fichier FI (en entrée)'!B:AH,16,0)&amp;" "&amp;VLOOKUP(A1346,'Fichier FI (en entrée)'!B:AH,20,0)&amp;" "&amp;VLOOKUP(A1346,'Fichier FI (en entrée)'!B:AH,27,0)&amp;" "&amp;VLOOKUP(A1346,'Fichier FI (en entrée)'!B:AH,29,0)</f>
        <v xml:space="preserve">S Mathématiques  </v>
      </c>
      <c r="N1346" t="str">
        <f>VLOOKUP(A1346,'Fichier FI (en entrée)'!B:AH,8,0)</f>
        <v>En Terminale</v>
      </c>
      <c r="O1346" t="b">
        <f>AND(C1346&gt;Synthèse!B$8,C1346&lt;Synthèse!B$10,NOT(Y1346))</f>
        <v>0</v>
      </c>
      <c r="Q1346" s="60">
        <f>ROUNDUP(C1346/(Synthèse!$B$4+Synthèse!$B$1)*8,0)</f>
        <v>10</v>
      </c>
      <c r="R1346" s="60">
        <f>IFERROR(VLOOKUP(A1346,'Evaluations (formulaire)'!A:P,6,0)+VLOOKUP(A1346,'Evaluations (formulaire)'!A:P,7,0),0)</f>
        <v>0</v>
      </c>
      <c r="S1346" s="60">
        <f>IFERROR(VLOOKUP(A1346,'Evaluations (formulaire)'!A:P,8,0),0)</f>
        <v>0</v>
      </c>
      <c r="T1346" s="60">
        <f>IF(AND(ISBLANK(P1346),Q1346&lt;=2),Synthèse!$B$41,IF(AND(ISBLANK(P1346),Q1346&gt;=7),Synthèse!$C$41,R1346+S1346))</f>
        <v>4.6296296296296294E-3</v>
      </c>
      <c r="U1346" s="60">
        <f t="shared" ref="U1346:U1409" si="235">D1346+T1346</f>
        <v>-99.995370370370367</v>
      </c>
      <c r="V1346" s="60">
        <f t="shared" ref="V1346:V1409" si="236">COUNTIF(U:U,"&gt;="&amp;U1346)</f>
        <v>1983</v>
      </c>
      <c r="X1346" s="26">
        <v>297</v>
      </c>
      <c r="Y1346" s="26" t="b">
        <f>IFERROR(VLOOKUP(A1346,'Calculs FA (auto)'!A:O,15,0),FALSE)</f>
        <v>0</v>
      </c>
      <c r="Z1346" s="26">
        <f>IFERROR(VLOOKUP(A1346,'Evaluations (formulaire)'!A:M,9,0),0)</f>
        <v>0</v>
      </c>
      <c r="AA1346" s="135" t="b">
        <v>1</v>
      </c>
      <c r="AB1346" s="135" t="b">
        <v>0</v>
      </c>
      <c r="AC1346" s="135" t="b">
        <f t="shared" ref="AC1346:AC1409" si="237">AND(AA1346,F1346)</f>
        <v>0</v>
      </c>
      <c r="AD1346" s="135" t="b">
        <f t="shared" ref="AD1346:AD1409" si="238">AND(AB1346,F1346)</f>
        <v>0</v>
      </c>
      <c r="AE1346" s="135" t="b">
        <f t="shared" ref="AE1346:AE1409" si="239">AND(NOT(AA1346),NOT(AB1346),F1346)</f>
        <v>0</v>
      </c>
      <c r="AF1346" s="135" t="b">
        <f>AND(AC1346,$V1346&lt;=Synthèse!$B$44)</f>
        <v>0</v>
      </c>
      <c r="AG1346" s="135" t="b">
        <f>AND(AD1346,$V1346&lt;=Synthèse!$B$44)</f>
        <v>0</v>
      </c>
      <c r="AH1346" s="135" t="b">
        <f>AND(AE1346,$V1346&lt;=Synthèse!$B$44)</f>
        <v>0</v>
      </c>
      <c r="AI1346" s="137" t="b">
        <v>0</v>
      </c>
      <c r="AJ1346" s="137" t="b">
        <v>0</v>
      </c>
      <c r="AK1346" s="137" t="b">
        <f t="shared" ref="AK1346:AK1409" si="240">AND(AI1346,F1346)</f>
        <v>0</v>
      </c>
      <c r="AL1346" s="137" t="b">
        <f t="shared" ref="AL1346:AL1409" si="241">AND(AJ1346,F1346)</f>
        <v>0</v>
      </c>
      <c r="AM1346" s="137" t="b">
        <f>AND(AK1346,$V1346&lt;=Synthèse!$B$44)</f>
        <v>0</v>
      </c>
      <c r="AN1346" s="137" t="b">
        <f>AND(AL1346,$V1346&lt;=Synthèse!$B$44)</f>
        <v>0</v>
      </c>
    </row>
    <row r="1347" spans="1:40">
      <c r="A1347" s="17">
        <v>678064</v>
      </c>
      <c r="B1347" t="str">
        <f ca="1">VLOOKUP(A1347,'Fichier FI (en entrée)'!B:AH,3,0)</f>
        <v>PRKMYDIMWX</v>
      </c>
      <c r="C1347">
        <f t="shared" si="231"/>
        <v>2097</v>
      </c>
      <c r="D1347">
        <f t="shared" si="232"/>
        <v>-100</v>
      </c>
      <c r="E1347" s="14" t="str">
        <f>VLOOKUP(A1347,'Fichier FI (en entrée)'!B:AH,2,0)</f>
        <v>ENV</v>
      </c>
      <c r="F1347" s="14" t="b">
        <f t="shared" si="233"/>
        <v>0</v>
      </c>
      <c r="G1347" s="14" t="b">
        <f>IFERROR(VLOOKUP(A1347,'Calculs FA (auto)'!A:F,6,0),FALSE)</f>
        <v>0</v>
      </c>
      <c r="H1347" s="14" t="b">
        <f t="shared" si="234"/>
        <v>0</v>
      </c>
      <c r="I1347" s="16" t="str">
        <f>IFERROR(VLOOKUP(A1347,'Moyennes FI (en entrée)'!B:N,7,0),"")</f>
        <v/>
      </c>
      <c r="J1347" s="16">
        <f>IFERROR(VLOOKUP(VLOOKUP(A1347,'Fichier FI (en entrée)'!B:AH,33,0),Modificateurs!A$2:B$5,2,0),0)</f>
        <v>0</v>
      </c>
      <c r="K1347" s="16">
        <f>IFERROR(VLOOKUP(VLOOKUP(A1347,'Redoub FI (en entrée)'!B:N,7,0),Modificateurs!A$8:B$11,2,0),0)</f>
        <v>0</v>
      </c>
      <c r="L1347" s="16">
        <f>IFERROR(VLOOKUP(M1347,Modificateurs!D$1:E$94,2,0),0)</f>
        <v>2</v>
      </c>
      <c r="M1347" t="str">
        <f>VLOOKUP(A1347,'Fichier FI (en entrée)'!B:AH,16,0)&amp;" "&amp;VLOOKUP(A1347,'Fichier FI (en entrée)'!B:AH,20,0)&amp;" "&amp;VLOOKUP(A1347,'Fichier FI (en entrée)'!B:AH,27,0)&amp;" "&amp;VLOOKUP(A1347,'Fichier FI (en entrée)'!B:AH,29,0)</f>
        <v xml:space="preserve">S Physique-chimie  </v>
      </c>
      <c r="N1347" t="str">
        <f>VLOOKUP(A1347,'Fichier FI (en entrée)'!B:AH,8,0)</f>
        <v>En Terminale</v>
      </c>
      <c r="O1347" t="b">
        <f>AND(C1347&gt;Synthèse!B$8,C1347&lt;Synthèse!B$10,NOT(Y1347))</f>
        <v>0</v>
      </c>
      <c r="Q1347" s="60">
        <f>ROUNDUP(C1347/(Synthèse!$B$4+Synthèse!$B$1)*8,0)</f>
        <v>10</v>
      </c>
      <c r="R1347" s="60">
        <f>IFERROR(VLOOKUP(A1347,'Evaluations (formulaire)'!A:P,6,0)+VLOOKUP(A1347,'Evaluations (formulaire)'!A:P,7,0),0)</f>
        <v>0</v>
      </c>
      <c r="S1347" s="60">
        <f>IFERROR(VLOOKUP(A1347,'Evaluations (formulaire)'!A:P,8,0),0)</f>
        <v>0</v>
      </c>
      <c r="T1347" s="60">
        <f>IF(AND(ISBLANK(P1347),Q1347&lt;=2),Synthèse!$B$41,IF(AND(ISBLANK(P1347),Q1347&gt;=7),Synthèse!$C$41,R1347+S1347))</f>
        <v>4.6296296296296294E-3</v>
      </c>
      <c r="U1347" s="60">
        <f t="shared" si="235"/>
        <v>-99.995370370370367</v>
      </c>
      <c r="V1347" s="60">
        <f t="shared" si="236"/>
        <v>1983</v>
      </c>
      <c r="X1347" s="26">
        <v>203</v>
      </c>
      <c r="Y1347" s="26" t="b">
        <f>IFERROR(VLOOKUP(A1347,'Calculs FA (auto)'!A:O,15,0),FALSE)</f>
        <v>0</v>
      </c>
      <c r="Z1347" s="26">
        <f>IFERROR(VLOOKUP(A1347,'Evaluations (formulaire)'!A:M,9,0),0)</f>
        <v>0</v>
      </c>
      <c r="AA1347" s="135" t="b">
        <v>0</v>
      </c>
      <c r="AB1347" s="135" t="b">
        <v>1</v>
      </c>
      <c r="AC1347" s="135" t="b">
        <f t="shared" si="237"/>
        <v>0</v>
      </c>
      <c r="AD1347" s="135" t="b">
        <f t="shared" si="238"/>
        <v>0</v>
      </c>
      <c r="AE1347" s="135" t="b">
        <f t="shared" si="239"/>
        <v>0</v>
      </c>
      <c r="AF1347" s="135" t="b">
        <f>AND(AC1347,$V1347&lt;=Synthèse!$B$44)</f>
        <v>0</v>
      </c>
      <c r="AG1347" s="135" t="b">
        <f>AND(AD1347,$V1347&lt;=Synthèse!$B$44)</f>
        <v>0</v>
      </c>
      <c r="AH1347" s="135" t="b">
        <f>AND(AE1347,$V1347&lt;=Synthèse!$B$44)</f>
        <v>0</v>
      </c>
      <c r="AI1347" s="137" t="b">
        <v>0</v>
      </c>
      <c r="AJ1347" s="137" t="b">
        <v>0</v>
      </c>
      <c r="AK1347" s="137" t="b">
        <f t="shared" si="240"/>
        <v>0</v>
      </c>
      <c r="AL1347" s="137" t="b">
        <f t="shared" si="241"/>
        <v>0</v>
      </c>
      <c r="AM1347" s="137" t="b">
        <f>AND(AK1347,$V1347&lt;=Synthèse!$B$44)</f>
        <v>0</v>
      </c>
      <c r="AN1347" s="137" t="b">
        <f>AND(AL1347,$V1347&lt;=Synthèse!$B$44)</f>
        <v>0</v>
      </c>
    </row>
    <row r="1348" spans="1:40">
      <c r="A1348" s="17">
        <v>678083</v>
      </c>
      <c r="B1348" t="str">
        <f ca="1">VLOOKUP(A1348,'Fichier FI (en entrée)'!B:AH,3,0)</f>
        <v>BPMKVRYTRK</v>
      </c>
      <c r="C1348">
        <f t="shared" si="231"/>
        <v>787</v>
      </c>
      <c r="D1348">
        <f t="shared" si="232"/>
        <v>11.76</v>
      </c>
      <c r="E1348" s="14" t="str">
        <f>VLOOKUP(A1348,'Fichier FI (en entrée)'!B:AH,2,0)</f>
        <v>EV</v>
      </c>
      <c r="F1348" s="14" t="b">
        <f t="shared" si="233"/>
        <v>1</v>
      </c>
      <c r="G1348" s="14" t="b">
        <f>IFERROR(VLOOKUP(A1348,'Calculs FA (auto)'!A:F,6,0),FALSE)</f>
        <v>1</v>
      </c>
      <c r="H1348" s="14" t="b">
        <f t="shared" si="234"/>
        <v>1</v>
      </c>
      <c r="I1348" s="16">
        <f>IFERROR(VLOOKUP(A1348,'Moyennes FI (en entrée)'!B:N,7,0),"")</f>
        <v>9.76</v>
      </c>
      <c r="J1348" s="16">
        <f>IFERROR(VLOOKUP(VLOOKUP(A1348,'Fichier FI (en entrée)'!B:AH,33,0),Modificateurs!A$2:B$5,2,0),0)</f>
        <v>0</v>
      </c>
      <c r="K1348" s="16">
        <f>IFERROR(VLOOKUP(VLOOKUP(A1348,'Redoub FI (en entrée)'!B:N,7,0),Modificateurs!A$8:B$11,2,0),0)</f>
        <v>0</v>
      </c>
      <c r="L1348" s="16">
        <f>IFERROR(VLOOKUP(M1348,Modificateurs!D$1:E$94,2,0),0)</f>
        <v>2</v>
      </c>
      <c r="M1348" t="str">
        <f>VLOOKUP(A1348,'Fichier FI (en entrée)'!B:AH,16,0)&amp;" "&amp;VLOOKUP(A1348,'Fichier FI (en entrée)'!B:AH,20,0)&amp;" "&amp;VLOOKUP(A1348,'Fichier FI (en entrée)'!B:AH,27,0)&amp;" "&amp;VLOOKUP(A1348,'Fichier FI (en entrée)'!B:AH,29,0)</f>
        <v xml:space="preserve">S Physique-chimie  </v>
      </c>
      <c r="N1348" t="str">
        <f>VLOOKUP(A1348,'Fichier FI (en entrée)'!B:AH,8,0)</f>
        <v>En Terminale</v>
      </c>
      <c r="O1348" t="b">
        <f>AND(C1348&gt;Synthèse!B$8,C1348&lt;Synthèse!B$10,NOT(Y1348))</f>
        <v>0</v>
      </c>
      <c r="Q1348" s="60">
        <f>ROUNDUP(C1348/(Synthèse!$B$4+Synthèse!$B$1)*8,0)</f>
        <v>4</v>
      </c>
      <c r="R1348" s="60">
        <f>IFERROR(VLOOKUP(A1348,'Evaluations (formulaire)'!A:P,6,0)+VLOOKUP(A1348,'Evaluations (formulaire)'!A:P,7,0),0)</f>
        <v>0</v>
      </c>
      <c r="S1348" s="60">
        <f>IFERROR(VLOOKUP(A1348,'Evaluations (formulaire)'!A:P,8,0),0)</f>
        <v>0</v>
      </c>
      <c r="T1348" s="60">
        <f>IF(AND(ISBLANK(P1348),Q1348&lt;=2),Synthèse!$B$41,IF(AND(ISBLANK(P1348),Q1348&gt;=7),Synthèse!$C$41,R1348+S1348))</f>
        <v>0</v>
      </c>
      <c r="U1348" s="60">
        <f t="shared" si="235"/>
        <v>11.76</v>
      </c>
      <c r="V1348" s="60">
        <f t="shared" si="236"/>
        <v>787</v>
      </c>
      <c r="X1348" s="26">
        <v>965</v>
      </c>
      <c r="Y1348" s="26" t="b">
        <f>IFERROR(VLOOKUP(A1348,'Calculs FA (auto)'!A:O,15,0),FALSE)</f>
        <v>1</v>
      </c>
      <c r="Z1348" s="26">
        <f>IFERROR(VLOOKUP(A1348,'Evaluations (formulaire)'!A:M,9,0),0)</f>
        <v>0</v>
      </c>
      <c r="AA1348" s="135" t="b">
        <v>0</v>
      </c>
      <c r="AB1348" s="135" t="b">
        <v>1</v>
      </c>
      <c r="AC1348" s="135" t="b">
        <f t="shared" si="237"/>
        <v>0</v>
      </c>
      <c r="AD1348" s="135" t="b">
        <f t="shared" si="238"/>
        <v>1</v>
      </c>
      <c r="AE1348" s="135" t="b">
        <f t="shared" si="239"/>
        <v>0</v>
      </c>
      <c r="AF1348" s="135" t="b">
        <f>AND(AC1348,$V1348&lt;=Synthèse!$B$44)</f>
        <v>0</v>
      </c>
      <c r="AG1348" s="135" t="b">
        <f>AND(AD1348,$V1348&lt;=Synthèse!$B$44)</f>
        <v>0</v>
      </c>
      <c r="AH1348" s="135" t="b">
        <f>AND(AE1348,$V1348&lt;=Synthèse!$B$44)</f>
        <v>0</v>
      </c>
      <c r="AI1348" s="137" t="b">
        <v>0</v>
      </c>
      <c r="AJ1348" s="137" t="b">
        <v>0</v>
      </c>
      <c r="AK1348" s="137" t="b">
        <f t="shared" si="240"/>
        <v>0</v>
      </c>
      <c r="AL1348" s="137" t="b">
        <f t="shared" si="241"/>
        <v>0</v>
      </c>
      <c r="AM1348" s="137" t="b">
        <f>AND(AK1348,$V1348&lt;=Synthèse!$B$44)</f>
        <v>0</v>
      </c>
      <c r="AN1348" s="137" t="b">
        <f>AND(AL1348,$V1348&lt;=Synthèse!$B$44)</f>
        <v>0</v>
      </c>
    </row>
    <row r="1349" spans="1:40">
      <c r="A1349" s="17">
        <v>682243</v>
      </c>
      <c r="B1349" t="str">
        <f ca="1">VLOOKUP(A1349,'Fichier FI (en entrée)'!B:AH,3,0)</f>
        <v>ZZBNEJFXHU</v>
      </c>
      <c r="C1349">
        <f t="shared" si="231"/>
        <v>641</v>
      </c>
      <c r="D1349">
        <f t="shared" si="232"/>
        <v>12.62</v>
      </c>
      <c r="E1349" s="14" t="str">
        <f>VLOOKUP(A1349,'Fichier FI (en entrée)'!B:AH,2,0)</f>
        <v>EV</v>
      </c>
      <c r="F1349" s="14" t="b">
        <f t="shared" si="233"/>
        <v>1</v>
      </c>
      <c r="G1349" s="14" t="b">
        <f>IFERROR(VLOOKUP(A1349,'Calculs FA (auto)'!A:F,6,0),FALSE)</f>
        <v>0</v>
      </c>
      <c r="H1349" s="14" t="b">
        <f t="shared" si="234"/>
        <v>0</v>
      </c>
      <c r="I1349" s="16">
        <f>IFERROR(VLOOKUP(A1349,'Moyennes FI (en entrée)'!B:N,7,0),"")</f>
        <v>8.6199999999999992</v>
      </c>
      <c r="J1349" s="16">
        <f>IFERROR(VLOOKUP(VLOOKUP(A1349,'Fichier FI (en entrée)'!B:AH,33,0),Modificateurs!A$2:B$5,2,0),0)</f>
        <v>1</v>
      </c>
      <c r="K1349" s="16">
        <f>IFERROR(VLOOKUP(VLOOKUP(A1349,'Redoub FI (en entrée)'!B:N,7,0),Modificateurs!A$8:B$11,2,0),0)</f>
        <v>0</v>
      </c>
      <c r="L1349" s="16">
        <f>IFERROR(VLOOKUP(M1349,Modificateurs!D$1:E$94,2,0),0)</f>
        <v>3</v>
      </c>
      <c r="M1349" t="str">
        <f>VLOOKUP(A1349,'Fichier FI (en entrée)'!B:AH,16,0)&amp;" "&amp;VLOOKUP(A1349,'Fichier FI (en entrée)'!B:AH,20,0)&amp;" "&amp;VLOOKUP(A1349,'Fichier FI (en entrée)'!B:AH,27,0)&amp;" "&amp;VLOOKUP(A1349,'Fichier FI (en entrée)'!B:AH,29,0)</f>
        <v xml:space="preserve">S Informatique et Sciences du numérique  </v>
      </c>
      <c r="N1349" t="str">
        <f>VLOOKUP(A1349,'Fichier FI (en entrée)'!B:AH,8,0)</f>
        <v>En Terminale</v>
      </c>
      <c r="O1349" t="b">
        <f>AND(C1349&gt;Synthèse!B$8,C1349&lt;Synthèse!B$10,NOT(Y1349))</f>
        <v>1</v>
      </c>
      <c r="Q1349" s="60">
        <f>ROUNDUP(C1349/(Synthèse!$B$4+Synthèse!$B$1)*8,0)</f>
        <v>3</v>
      </c>
      <c r="R1349" s="60">
        <f>IFERROR(VLOOKUP(A1349,'Evaluations (formulaire)'!A:P,6,0)+VLOOKUP(A1349,'Evaluations (formulaire)'!A:P,7,0),0)</f>
        <v>0</v>
      </c>
      <c r="S1349" s="60">
        <f>IFERROR(VLOOKUP(A1349,'Evaluations (formulaire)'!A:P,8,0),0)</f>
        <v>0</v>
      </c>
      <c r="T1349" s="60">
        <f>IF(AND(ISBLANK(P1349),Q1349&lt;=2),Synthèse!$B$41,IF(AND(ISBLANK(P1349),Q1349&gt;=7),Synthèse!$C$41,R1349+S1349))</f>
        <v>0</v>
      </c>
      <c r="U1349" s="60">
        <f t="shared" si="235"/>
        <v>12.62</v>
      </c>
      <c r="V1349" s="60">
        <f t="shared" si="236"/>
        <v>641</v>
      </c>
      <c r="X1349" s="26">
        <v>786</v>
      </c>
      <c r="Y1349" s="26" t="b">
        <f>IFERROR(VLOOKUP(A1349,'Calculs FA (auto)'!A:O,15,0),FALSE)</f>
        <v>0</v>
      </c>
      <c r="Z1349" s="26">
        <f>IFERROR(VLOOKUP(A1349,'Evaluations (formulaire)'!A:M,9,0),0)</f>
        <v>0</v>
      </c>
      <c r="AA1349" s="135" t="b">
        <v>0</v>
      </c>
      <c r="AB1349" s="135" t="b">
        <v>1</v>
      </c>
      <c r="AC1349" s="135" t="b">
        <f t="shared" si="237"/>
        <v>0</v>
      </c>
      <c r="AD1349" s="135" t="b">
        <f t="shared" si="238"/>
        <v>1</v>
      </c>
      <c r="AE1349" s="135" t="b">
        <f t="shared" si="239"/>
        <v>0</v>
      </c>
      <c r="AF1349" s="135" t="b">
        <f>AND(AC1349,$V1349&lt;=Synthèse!$B$44)</f>
        <v>0</v>
      </c>
      <c r="AG1349" s="135" t="b">
        <f>AND(AD1349,$V1349&lt;=Synthèse!$B$44)</f>
        <v>1</v>
      </c>
      <c r="AH1349" s="135" t="b">
        <f>AND(AE1349,$V1349&lt;=Synthèse!$B$44)</f>
        <v>0</v>
      </c>
      <c r="AI1349" s="137" t="b">
        <v>0</v>
      </c>
      <c r="AJ1349" s="137" t="b">
        <v>0</v>
      </c>
      <c r="AK1349" s="137" t="b">
        <f t="shared" si="240"/>
        <v>0</v>
      </c>
      <c r="AL1349" s="137" t="b">
        <f t="shared" si="241"/>
        <v>0</v>
      </c>
      <c r="AM1349" s="137" t="b">
        <f>AND(AK1349,$V1349&lt;=Synthèse!$B$44)</f>
        <v>0</v>
      </c>
      <c r="AN1349" s="137" t="b">
        <f>AND(AL1349,$V1349&lt;=Synthèse!$B$44)</f>
        <v>0</v>
      </c>
    </row>
    <row r="1350" spans="1:40">
      <c r="A1350" s="17">
        <v>682302</v>
      </c>
      <c r="B1350" t="str">
        <f ca="1">VLOOKUP(A1350,'Fichier FI (en entrée)'!B:AH,3,0)</f>
        <v>DGQDAPGKZM</v>
      </c>
      <c r="C1350">
        <f t="shared" si="231"/>
        <v>1123</v>
      </c>
      <c r="D1350">
        <f t="shared" si="232"/>
        <v>9.06</v>
      </c>
      <c r="E1350" s="14" t="str">
        <f>VLOOKUP(A1350,'Fichier FI (en entrée)'!B:AH,2,0)</f>
        <v>EV</v>
      </c>
      <c r="F1350" s="14" t="b">
        <f t="shared" si="233"/>
        <v>1</v>
      </c>
      <c r="G1350" s="14" t="b">
        <f>IFERROR(VLOOKUP(A1350,'Calculs FA (auto)'!A:F,6,0),FALSE)</f>
        <v>1</v>
      </c>
      <c r="H1350" s="14" t="b">
        <f t="shared" si="234"/>
        <v>1</v>
      </c>
      <c r="I1350" s="16">
        <f>IFERROR(VLOOKUP(A1350,'Moyennes FI (en entrée)'!B:N,7,0),"")</f>
        <v>8.06</v>
      </c>
      <c r="J1350" s="16">
        <f>IFERROR(VLOOKUP(VLOOKUP(A1350,'Fichier FI (en entrée)'!B:AH,33,0),Modificateurs!A$2:B$5,2,0),0)</f>
        <v>0</v>
      </c>
      <c r="K1350" s="16">
        <f>IFERROR(VLOOKUP(VLOOKUP(A1350,'Redoub FI (en entrée)'!B:N,7,0),Modificateurs!A$8:B$11,2,0),0)</f>
        <v>0</v>
      </c>
      <c r="L1350" s="16">
        <f>IFERROR(VLOOKUP(M1350,Modificateurs!D$1:E$94,2,0),0)</f>
        <v>1</v>
      </c>
      <c r="M1350" t="str">
        <f>VLOOKUP(A1350,'Fichier FI (en entrée)'!B:AH,16,0)&amp;" "&amp;VLOOKUP(A1350,'Fichier FI (en entrée)'!B:AH,20,0)&amp;" "&amp;VLOOKUP(A1350,'Fichier FI (en entrée)'!B:AH,27,0)&amp;" "&amp;VLOOKUP(A1350,'Fichier FI (en entrée)'!B:AH,29,0)</f>
        <v xml:space="preserve">S Sciences de la vie et de la terre  </v>
      </c>
      <c r="N1350" t="str">
        <f>VLOOKUP(A1350,'Fichier FI (en entrée)'!B:AH,8,0)</f>
        <v>En Terminale</v>
      </c>
      <c r="O1350" t="b">
        <f>AND(C1350&gt;Synthèse!B$8,C1350&lt;Synthèse!B$10,NOT(Y1350))</f>
        <v>0</v>
      </c>
      <c r="Q1350" s="60">
        <f>ROUNDUP(C1350/(Synthèse!$B$4+Synthèse!$B$1)*8,0)</f>
        <v>6</v>
      </c>
      <c r="R1350" s="60">
        <f>IFERROR(VLOOKUP(A1350,'Evaluations (formulaire)'!A:P,6,0)+VLOOKUP(A1350,'Evaluations (formulaire)'!A:P,7,0),0)</f>
        <v>0</v>
      </c>
      <c r="S1350" s="60">
        <f>IFERROR(VLOOKUP(A1350,'Evaluations (formulaire)'!A:P,8,0),0)</f>
        <v>0</v>
      </c>
      <c r="T1350" s="60">
        <f>IF(AND(ISBLANK(P1350),Q1350&lt;=2),Synthèse!$B$41,IF(AND(ISBLANK(P1350),Q1350&gt;=7),Synthèse!$C$41,R1350+S1350))</f>
        <v>0</v>
      </c>
      <c r="U1350" s="60">
        <f t="shared" si="235"/>
        <v>9.06</v>
      </c>
      <c r="V1350" s="60">
        <f t="shared" si="236"/>
        <v>1121</v>
      </c>
      <c r="X1350" s="26">
        <v>751</v>
      </c>
      <c r="Y1350" s="26" t="b">
        <f>IFERROR(VLOOKUP(A1350,'Calculs FA (auto)'!A:O,15,0),FALSE)</f>
        <v>1</v>
      </c>
      <c r="Z1350" s="26">
        <f>IFERROR(VLOOKUP(A1350,'Evaluations (formulaire)'!A:M,9,0),0)</f>
        <v>0</v>
      </c>
      <c r="AA1350" s="135" t="b">
        <v>1</v>
      </c>
      <c r="AB1350" s="135" t="b">
        <v>0</v>
      </c>
      <c r="AC1350" s="135" t="b">
        <f t="shared" si="237"/>
        <v>1</v>
      </c>
      <c r="AD1350" s="135" t="b">
        <f t="shared" si="238"/>
        <v>0</v>
      </c>
      <c r="AE1350" s="135" t="b">
        <f t="shared" si="239"/>
        <v>0</v>
      </c>
      <c r="AF1350" s="135" t="b">
        <f>AND(AC1350,$V1350&lt;=Synthèse!$B$44)</f>
        <v>0</v>
      </c>
      <c r="AG1350" s="135" t="b">
        <f>AND(AD1350,$V1350&lt;=Synthèse!$B$44)</f>
        <v>0</v>
      </c>
      <c r="AH1350" s="135" t="b">
        <f>AND(AE1350,$V1350&lt;=Synthèse!$B$44)</f>
        <v>0</v>
      </c>
      <c r="AI1350" s="137" t="b">
        <v>0</v>
      </c>
      <c r="AJ1350" s="137" t="b">
        <v>0</v>
      </c>
      <c r="AK1350" s="137" t="b">
        <f t="shared" si="240"/>
        <v>0</v>
      </c>
      <c r="AL1350" s="137" t="b">
        <f t="shared" si="241"/>
        <v>0</v>
      </c>
      <c r="AM1350" s="137" t="b">
        <f>AND(AK1350,$V1350&lt;=Synthèse!$B$44)</f>
        <v>0</v>
      </c>
      <c r="AN1350" s="137" t="b">
        <f>AND(AL1350,$V1350&lt;=Synthèse!$B$44)</f>
        <v>0</v>
      </c>
    </row>
    <row r="1351" spans="1:40">
      <c r="A1351" s="17">
        <v>682303</v>
      </c>
      <c r="B1351" t="str">
        <f ca="1">VLOOKUP(A1351,'Fichier FI (en entrée)'!B:AH,3,0)</f>
        <v>NAGGMMMVAV</v>
      </c>
      <c r="C1351">
        <f t="shared" si="231"/>
        <v>186</v>
      </c>
      <c r="D1351">
        <f t="shared" si="232"/>
        <v>16.079999999999998</v>
      </c>
      <c r="E1351" s="14" t="str">
        <f>VLOOKUP(A1351,'Fichier FI (en entrée)'!B:AH,2,0)</f>
        <v>EV</v>
      </c>
      <c r="F1351" s="14" t="b">
        <f t="shared" si="233"/>
        <v>1</v>
      </c>
      <c r="G1351" s="14" t="b">
        <f>IFERROR(VLOOKUP(A1351,'Calculs FA (auto)'!A:F,6,0),FALSE)</f>
        <v>0</v>
      </c>
      <c r="H1351" s="14" t="b">
        <f t="shared" si="234"/>
        <v>0</v>
      </c>
      <c r="I1351" s="16">
        <f>IFERROR(VLOOKUP(A1351,'Moyennes FI (en entrée)'!B:N,7,0),"")</f>
        <v>12.08</v>
      </c>
      <c r="J1351" s="16">
        <f>IFERROR(VLOOKUP(VLOOKUP(A1351,'Fichier FI (en entrée)'!B:AH,33,0),Modificateurs!A$2:B$5,2,0),0)</f>
        <v>1</v>
      </c>
      <c r="K1351" s="16">
        <f>IFERROR(VLOOKUP(VLOOKUP(A1351,'Redoub FI (en entrée)'!B:N,7,0),Modificateurs!A$8:B$11,2,0),0)</f>
        <v>0</v>
      </c>
      <c r="L1351" s="16">
        <f>IFERROR(VLOOKUP(M1351,Modificateurs!D$1:E$94,2,0),0)</f>
        <v>3</v>
      </c>
      <c r="M1351" t="str">
        <f>VLOOKUP(A1351,'Fichier FI (en entrée)'!B:AH,16,0)&amp;" "&amp;VLOOKUP(A1351,'Fichier FI (en entrée)'!B:AH,20,0)&amp;" "&amp;VLOOKUP(A1351,'Fichier FI (en entrée)'!B:AH,27,0)&amp;" "&amp;VLOOKUP(A1351,'Fichier FI (en entrée)'!B:AH,29,0)</f>
        <v xml:space="preserve">S Informatique et Sciences du numérique  </v>
      </c>
      <c r="N1351" t="str">
        <f>VLOOKUP(A1351,'Fichier FI (en entrée)'!B:AH,8,0)</f>
        <v>En Terminale</v>
      </c>
      <c r="O1351" t="b">
        <f>AND(C1351&gt;Synthèse!B$8,C1351&lt;Synthèse!B$10,NOT(Y1351))</f>
        <v>0</v>
      </c>
      <c r="Q1351" s="60">
        <f>ROUNDUP(C1351/(Synthèse!$B$4+Synthèse!$B$1)*8,0)</f>
        <v>1</v>
      </c>
      <c r="R1351" s="60">
        <f>IFERROR(VLOOKUP(A1351,'Evaluations (formulaire)'!A:P,6,0)+VLOOKUP(A1351,'Evaluations (formulaire)'!A:P,7,0),0)</f>
        <v>0</v>
      </c>
      <c r="S1351" s="60">
        <f>IFERROR(VLOOKUP(A1351,'Evaluations (formulaire)'!A:P,8,0),0)</f>
        <v>0</v>
      </c>
      <c r="T1351" s="60">
        <f>IF(AND(ISBLANK(P1351),Q1351&lt;=2),Synthèse!$B$41,IF(AND(ISBLANK(P1351),Q1351&gt;=7),Synthèse!$C$41,R1351+S1351))</f>
        <v>4.6511627906976744E-3</v>
      </c>
      <c r="U1351" s="60">
        <f t="shared" si="235"/>
        <v>16.084651162790696</v>
      </c>
      <c r="V1351" s="60">
        <f t="shared" si="236"/>
        <v>186</v>
      </c>
      <c r="X1351" s="26">
        <v>518</v>
      </c>
      <c r="Y1351" s="26" t="b">
        <f>IFERROR(VLOOKUP(A1351,'Calculs FA (auto)'!A:O,15,0),FALSE)</f>
        <v>0</v>
      </c>
      <c r="Z1351" s="26">
        <f>IFERROR(VLOOKUP(A1351,'Evaluations (formulaire)'!A:M,9,0),0)</f>
        <v>0</v>
      </c>
      <c r="AA1351" s="135" t="b">
        <v>1</v>
      </c>
      <c r="AB1351" s="135" t="b">
        <v>0</v>
      </c>
      <c r="AC1351" s="135" t="b">
        <f t="shared" si="237"/>
        <v>1</v>
      </c>
      <c r="AD1351" s="135" t="b">
        <f t="shared" si="238"/>
        <v>0</v>
      </c>
      <c r="AE1351" s="135" t="b">
        <f t="shared" si="239"/>
        <v>0</v>
      </c>
      <c r="AF1351" s="135" t="b">
        <f>AND(AC1351,$V1351&lt;=Synthèse!$B$44)</f>
        <v>1</v>
      </c>
      <c r="AG1351" s="135" t="b">
        <f>AND(AD1351,$V1351&lt;=Synthèse!$B$44)</f>
        <v>0</v>
      </c>
      <c r="AH1351" s="135" t="b">
        <f>AND(AE1351,$V1351&lt;=Synthèse!$B$44)</f>
        <v>0</v>
      </c>
      <c r="AI1351" s="137" t="b">
        <v>0</v>
      </c>
      <c r="AJ1351" s="137" t="b">
        <v>0</v>
      </c>
      <c r="AK1351" s="137" t="b">
        <f t="shared" si="240"/>
        <v>0</v>
      </c>
      <c r="AL1351" s="137" t="b">
        <f t="shared" si="241"/>
        <v>0</v>
      </c>
      <c r="AM1351" s="137" t="b">
        <f>AND(AK1351,$V1351&lt;=Synthèse!$B$44)</f>
        <v>0</v>
      </c>
      <c r="AN1351" s="137" t="b">
        <f>AND(AL1351,$V1351&lt;=Synthèse!$B$44)</f>
        <v>0</v>
      </c>
    </row>
    <row r="1352" spans="1:40">
      <c r="A1352" s="17">
        <v>682305</v>
      </c>
      <c r="B1352" t="str">
        <f ca="1">VLOOKUP(A1352,'Fichier FI (en entrée)'!B:AH,3,0)</f>
        <v>TOLPKTHQBK</v>
      </c>
      <c r="C1352">
        <f t="shared" si="231"/>
        <v>250</v>
      </c>
      <c r="D1352">
        <f t="shared" si="232"/>
        <v>15.28</v>
      </c>
      <c r="E1352" s="14" t="str">
        <f>VLOOKUP(A1352,'Fichier FI (en entrée)'!B:AH,2,0)</f>
        <v>EV</v>
      </c>
      <c r="F1352" s="14" t="b">
        <f t="shared" si="233"/>
        <v>1</v>
      </c>
      <c r="G1352" s="14" t="b">
        <f>IFERROR(VLOOKUP(A1352,'Calculs FA (auto)'!A:F,6,0),FALSE)</f>
        <v>1</v>
      </c>
      <c r="H1352" s="14" t="b">
        <f t="shared" si="234"/>
        <v>1</v>
      </c>
      <c r="I1352" s="16">
        <f>IFERROR(VLOOKUP(A1352,'Moyennes FI (en entrée)'!B:N,7,0),"")</f>
        <v>11.28</v>
      </c>
      <c r="J1352" s="16">
        <f>IFERROR(VLOOKUP(VLOOKUP(A1352,'Fichier FI (en entrée)'!B:AH,33,0),Modificateurs!A$2:B$5,2,0),0)</f>
        <v>1</v>
      </c>
      <c r="K1352" s="16">
        <f>IFERROR(VLOOKUP(VLOOKUP(A1352,'Redoub FI (en entrée)'!B:N,7,0),Modificateurs!A$8:B$11,2,0),0)</f>
        <v>0</v>
      </c>
      <c r="L1352" s="16">
        <f>IFERROR(VLOOKUP(M1352,Modificateurs!D$1:E$94,2,0),0)</f>
        <v>3</v>
      </c>
      <c r="M1352" t="str">
        <f>VLOOKUP(A1352,'Fichier FI (en entrée)'!B:AH,16,0)&amp;" "&amp;VLOOKUP(A1352,'Fichier FI (en entrée)'!B:AH,20,0)&amp;" "&amp;VLOOKUP(A1352,'Fichier FI (en entrée)'!B:AH,27,0)&amp;" "&amp;VLOOKUP(A1352,'Fichier FI (en entrée)'!B:AH,29,0)</f>
        <v xml:space="preserve">S Informatique et Sciences du numérique  </v>
      </c>
      <c r="N1352" t="str">
        <f>VLOOKUP(A1352,'Fichier FI (en entrée)'!B:AH,8,0)</f>
        <v>En Terminale</v>
      </c>
      <c r="O1352" t="b">
        <f>AND(C1352&gt;Synthèse!B$8,C1352&lt;Synthèse!B$10,NOT(Y1352))</f>
        <v>0</v>
      </c>
      <c r="Q1352" s="60">
        <f>ROUNDUP(C1352/(Synthèse!$B$4+Synthèse!$B$1)*8,0)</f>
        <v>2</v>
      </c>
      <c r="R1352" s="60">
        <f>IFERROR(VLOOKUP(A1352,'Evaluations (formulaire)'!A:P,6,0)+VLOOKUP(A1352,'Evaluations (formulaire)'!A:P,7,0),0)</f>
        <v>0</v>
      </c>
      <c r="S1352" s="60">
        <f>IFERROR(VLOOKUP(A1352,'Evaluations (formulaire)'!A:P,8,0),0)</f>
        <v>0</v>
      </c>
      <c r="T1352" s="60">
        <f>IF(AND(ISBLANK(P1352),Q1352&lt;=2),Synthèse!$B$41,IF(AND(ISBLANK(P1352),Q1352&gt;=7),Synthèse!$C$41,R1352+S1352))</f>
        <v>4.6511627906976744E-3</v>
      </c>
      <c r="U1352" s="60">
        <f t="shared" si="235"/>
        <v>15.284651162790697</v>
      </c>
      <c r="V1352" s="60">
        <f t="shared" si="236"/>
        <v>250</v>
      </c>
      <c r="X1352" s="26">
        <v>1718</v>
      </c>
      <c r="Y1352" s="26" t="b">
        <f>IFERROR(VLOOKUP(A1352,'Calculs FA (auto)'!A:O,15,0),FALSE)</f>
        <v>0</v>
      </c>
      <c r="Z1352" s="26">
        <f>IFERROR(VLOOKUP(A1352,'Evaluations (formulaire)'!A:M,9,0),0)</f>
        <v>0</v>
      </c>
      <c r="AA1352" s="135" t="b">
        <v>1</v>
      </c>
      <c r="AB1352" s="135" t="b">
        <v>0</v>
      </c>
      <c r="AC1352" s="135" t="b">
        <f t="shared" si="237"/>
        <v>1</v>
      </c>
      <c r="AD1352" s="135" t="b">
        <f t="shared" si="238"/>
        <v>0</v>
      </c>
      <c r="AE1352" s="135" t="b">
        <f t="shared" si="239"/>
        <v>0</v>
      </c>
      <c r="AF1352" s="135" t="b">
        <f>AND(AC1352,$V1352&lt;=Synthèse!$B$44)</f>
        <v>1</v>
      </c>
      <c r="AG1352" s="135" t="b">
        <f>AND(AD1352,$V1352&lt;=Synthèse!$B$44)</f>
        <v>0</v>
      </c>
      <c r="AH1352" s="135" t="b">
        <f>AND(AE1352,$V1352&lt;=Synthèse!$B$44)</f>
        <v>0</v>
      </c>
      <c r="AI1352" s="137" t="b">
        <v>0</v>
      </c>
      <c r="AJ1352" s="137" t="b">
        <v>0</v>
      </c>
      <c r="AK1352" s="137" t="b">
        <f t="shared" si="240"/>
        <v>0</v>
      </c>
      <c r="AL1352" s="137" t="b">
        <f t="shared" si="241"/>
        <v>0</v>
      </c>
      <c r="AM1352" s="137" t="b">
        <f>AND(AK1352,$V1352&lt;=Synthèse!$B$44)</f>
        <v>0</v>
      </c>
      <c r="AN1352" s="137" t="b">
        <f>AND(AL1352,$V1352&lt;=Synthèse!$B$44)</f>
        <v>0</v>
      </c>
    </row>
    <row r="1353" spans="1:40">
      <c r="A1353" s="17">
        <v>684549</v>
      </c>
      <c r="B1353" t="str">
        <f ca="1">VLOOKUP(A1353,'Fichier FI (en entrée)'!B:AH,3,0)</f>
        <v>GCOXGKHKTA</v>
      </c>
      <c r="C1353">
        <f t="shared" si="231"/>
        <v>538</v>
      </c>
      <c r="D1353">
        <f t="shared" si="232"/>
        <v>13.19</v>
      </c>
      <c r="E1353" s="14" t="str">
        <f>VLOOKUP(A1353,'Fichier FI (en entrée)'!B:AH,2,0)</f>
        <v>EV</v>
      </c>
      <c r="F1353" s="14" t="b">
        <f t="shared" si="233"/>
        <v>1</v>
      </c>
      <c r="G1353" s="14" t="b">
        <f>IFERROR(VLOOKUP(A1353,'Calculs FA (auto)'!A:F,6,0),FALSE)</f>
        <v>0</v>
      </c>
      <c r="H1353" s="14" t="b">
        <f t="shared" si="234"/>
        <v>0</v>
      </c>
      <c r="I1353" s="16">
        <f>IFERROR(VLOOKUP(A1353,'Moyennes FI (en entrée)'!B:N,7,0),"")</f>
        <v>11.19</v>
      </c>
      <c r="J1353" s="16">
        <f>IFERROR(VLOOKUP(VLOOKUP(A1353,'Fichier FI (en entrée)'!B:AH,33,0),Modificateurs!A$2:B$5,2,0),0)</f>
        <v>0</v>
      </c>
      <c r="K1353" s="16">
        <f>IFERROR(VLOOKUP(VLOOKUP(A1353,'Redoub FI (en entrée)'!B:N,7,0),Modificateurs!A$8:B$11,2,0),0)</f>
        <v>0</v>
      </c>
      <c r="L1353" s="16">
        <f>IFERROR(VLOOKUP(M1353,Modificateurs!D$1:E$94,2,0),0)</f>
        <v>2</v>
      </c>
      <c r="M1353" t="str">
        <f>VLOOKUP(A1353,'Fichier FI (en entrée)'!B:AH,16,0)&amp;" "&amp;VLOOKUP(A1353,'Fichier FI (en entrée)'!B:AH,20,0)&amp;" "&amp;VLOOKUP(A1353,'Fichier FI (en entrée)'!B:AH,27,0)&amp;" "&amp;VLOOKUP(A1353,'Fichier FI (en entrée)'!B:AH,29,0)</f>
        <v xml:space="preserve">S Mathématiques  </v>
      </c>
      <c r="N1353" t="str">
        <f>VLOOKUP(A1353,'Fichier FI (en entrée)'!B:AH,8,0)</f>
        <v>En Terminale</v>
      </c>
      <c r="O1353" t="b">
        <f>AND(C1353&gt;Synthèse!B$8,C1353&lt;Synthèse!B$10,NOT(Y1353))</f>
        <v>1</v>
      </c>
      <c r="Q1353" s="60">
        <f>ROUNDUP(C1353/(Synthèse!$B$4+Synthèse!$B$1)*8,0)</f>
        <v>3</v>
      </c>
      <c r="R1353" s="60">
        <f>IFERROR(VLOOKUP(A1353,'Evaluations (formulaire)'!A:P,6,0)+VLOOKUP(A1353,'Evaluations (formulaire)'!A:P,7,0),0)</f>
        <v>0</v>
      </c>
      <c r="S1353" s="60">
        <f>IFERROR(VLOOKUP(A1353,'Evaluations (formulaire)'!A:P,8,0),0)</f>
        <v>0</v>
      </c>
      <c r="T1353" s="60">
        <f>IF(AND(ISBLANK(P1353),Q1353&lt;=2),Synthèse!$B$41,IF(AND(ISBLANK(P1353),Q1353&gt;=7),Synthèse!$C$41,R1353+S1353))</f>
        <v>0</v>
      </c>
      <c r="U1353" s="60">
        <f t="shared" si="235"/>
        <v>13.19</v>
      </c>
      <c r="V1353" s="60">
        <f t="shared" si="236"/>
        <v>539</v>
      </c>
      <c r="X1353" s="26">
        <v>920</v>
      </c>
      <c r="Y1353" s="26" t="b">
        <f>IFERROR(VLOOKUP(A1353,'Calculs FA (auto)'!A:O,15,0),FALSE)</f>
        <v>0</v>
      </c>
      <c r="Z1353" s="26">
        <f>IFERROR(VLOOKUP(A1353,'Evaluations (formulaire)'!A:M,9,0),0)</f>
        <v>0</v>
      </c>
      <c r="AA1353" s="135" t="b">
        <v>1</v>
      </c>
      <c r="AB1353" s="135" t="b">
        <v>0</v>
      </c>
      <c r="AC1353" s="135" t="b">
        <f t="shared" si="237"/>
        <v>1</v>
      </c>
      <c r="AD1353" s="135" t="b">
        <f t="shared" si="238"/>
        <v>0</v>
      </c>
      <c r="AE1353" s="135" t="b">
        <f t="shared" si="239"/>
        <v>0</v>
      </c>
      <c r="AF1353" s="135" t="b">
        <f>AND(AC1353,$V1353&lt;=Synthèse!$B$44)</f>
        <v>1</v>
      </c>
      <c r="AG1353" s="135" t="b">
        <f>AND(AD1353,$V1353&lt;=Synthèse!$B$44)</f>
        <v>0</v>
      </c>
      <c r="AH1353" s="135" t="b">
        <f>AND(AE1353,$V1353&lt;=Synthèse!$B$44)</f>
        <v>0</v>
      </c>
      <c r="AI1353" s="137" t="b">
        <v>0</v>
      </c>
      <c r="AJ1353" s="137" t="b">
        <v>1</v>
      </c>
      <c r="AK1353" s="137" t="b">
        <f t="shared" si="240"/>
        <v>0</v>
      </c>
      <c r="AL1353" s="137" t="b">
        <f t="shared" si="241"/>
        <v>1</v>
      </c>
      <c r="AM1353" s="137" t="b">
        <f>AND(AK1353,$V1353&lt;=Synthèse!$B$44)</f>
        <v>0</v>
      </c>
      <c r="AN1353" s="137" t="b">
        <f>AND(AL1353,$V1353&lt;=Synthèse!$B$44)</f>
        <v>1</v>
      </c>
    </row>
    <row r="1354" spans="1:40">
      <c r="A1354" s="17">
        <v>688448</v>
      </c>
      <c r="B1354" t="str">
        <f ca="1">VLOOKUP(A1354,'Fichier FI (en entrée)'!B:AH,3,0)</f>
        <v>BMABPZDWMJ</v>
      </c>
      <c r="C1354">
        <f t="shared" si="231"/>
        <v>810</v>
      </c>
      <c r="D1354">
        <f t="shared" si="232"/>
        <v>11.64</v>
      </c>
      <c r="E1354" s="14" t="str">
        <f>VLOOKUP(A1354,'Fichier FI (en entrée)'!B:AH,2,0)</f>
        <v>EV</v>
      </c>
      <c r="F1354" s="14" t="b">
        <f t="shared" si="233"/>
        <v>1</v>
      </c>
      <c r="G1354" s="14" t="b">
        <f>IFERROR(VLOOKUP(A1354,'Calculs FA (auto)'!A:F,6,0),FALSE)</f>
        <v>0</v>
      </c>
      <c r="H1354" s="14" t="b">
        <f t="shared" si="234"/>
        <v>0</v>
      </c>
      <c r="I1354" s="16">
        <f>IFERROR(VLOOKUP(A1354,'Moyennes FI (en entrée)'!B:N,7,0),"")</f>
        <v>8.64</v>
      </c>
      <c r="J1354" s="16">
        <f>IFERROR(VLOOKUP(VLOOKUP(A1354,'Fichier FI (en entrée)'!B:AH,33,0),Modificateurs!A$2:B$5,2,0),0)</f>
        <v>1</v>
      </c>
      <c r="K1354" s="16">
        <f>IFERROR(VLOOKUP(VLOOKUP(A1354,'Redoub FI (en entrée)'!B:N,7,0),Modificateurs!A$8:B$11,2,0),0)</f>
        <v>0</v>
      </c>
      <c r="L1354" s="16">
        <f>IFERROR(VLOOKUP(M1354,Modificateurs!D$1:E$94,2,0),0)</f>
        <v>2</v>
      </c>
      <c r="M1354" t="str">
        <f>VLOOKUP(A1354,'Fichier FI (en entrée)'!B:AH,16,0)&amp;" "&amp;VLOOKUP(A1354,'Fichier FI (en entrée)'!B:AH,20,0)&amp;" "&amp;VLOOKUP(A1354,'Fichier FI (en entrée)'!B:AH,27,0)&amp;" "&amp;VLOOKUP(A1354,'Fichier FI (en entrée)'!B:AH,29,0)</f>
        <v xml:space="preserve">S Mathématiques  </v>
      </c>
      <c r="N1354" t="str">
        <f>VLOOKUP(A1354,'Fichier FI (en entrée)'!B:AH,8,0)</f>
        <v>En Terminale</v>
      </c>
      <c r="O1354" t="b">
        <f>AND(C1354&gt;Synthèse!B$8,C1354&lt;Synthèse!B$10,NOT(Y1354))</f>
        <v>1</v>
      </c>
      <c r="Q1354" s="60">
        <f>ROUNDUP(C1354/(Synthèse!$B$4+Synthèse!$B$1)*8,0)</f>
        <v>4</v>
      </c>
      <c r="R1354" s="60">
        <f>IFERROR(VLOOKUP(A1354,'Evaluations (formulaire)'!A:P,6,0)+VLOOKUP(A1354,'Evaluations (formulaire)'!A:P,7,0),0)</f>
        <v>0</v>
      </c>
      <c r="S1354" s="60">
        <f>IFERROR(VLOOKUP(A1354,'Evaluations (formulaire)'!A:P,8,0),0)</f>
        <v>0</v>
      </c>
      <c r="T1354" s="60">
        <f>IF(AND(ISBLANK(P1354),Q1354&lt;=2),Synthèse!$B$41,IF(AND(ISBLANK(P1354),Q1354&gt;=7),Synthèse!$C$41,R1354+S1354))</f>
        <v>0</v>
      </c>
      <c r="U1354" s="60">
        <f t="shared" si="235"/>
        <v>11.64</v>
      </c>
      <c r="V1354" s="60">
        <f t="shared" si="236"/>
        <v>810</v>
      </c>
      <c r="X1354" s="26">
        <v>1344</v>
      </c>
      <c r="Y1354" s="26" t="b">
        <f>IFERROR(VLOOKUP(A1354,'Calculs FA (auto)'!A:O,15,0),FALSE)</f>
        <v>0</v>
      </c>
      <c r="Z1354" s="26">
        <f>IFERROR(VLOOKUP(A1354,'Evaluations (formulaire)'!A:M,9,0),0)</f>
        <v>0</v>
      </c>
      <c r="AA1354" s="135" t="b">
        <v>0</v>
      </c>
      <c r="AB1354" s="135" t="b">
        <v>1</v>
      </c>
      <c r="AC1354" s="135" t="b">
        <f t="shared" si="237"/>
        <v>0</v>
      </c>
      <c r="AD1354" s="135" t="b">
        <f t="shared" si="238"/>
        <v>1</v>
      </c>
      <c r="AE1354" s="135" t="b">
        <f t="shared" si="239"/>
        <v>0</v>
      </c>
      <c r="AF1354" s="135" t="b">
        <f>AND(AC1354,$V1354&lt;=Synthèse!$B$44)</f>
        <v>0</v>
      </c>
      <c r="AG1354" s="135" t="b">
        <f>AND(AD1354,$V1354&lt;=Synthèse!$B$44)</f>
        <v>0</v>
      </c>
      <c r="AH1354" s="135" t="b">
        <f>AND(AE1354,$V1354&lt;=Synthèse!$B$44)</f>
        <v>0</v>
      </c>
      <c r="AI1354" s="137" t="b">
        <v>0</v>
      </c>
      <c r="AJ1354" s="137" t="b">
        <v>0</v>
      </c>
      <c r="AK1354" s="137" t="b">
        <f t="shared" si="240"/>
        <v>0</v>
      </c>
      <c r="AL1354" s="137" t="b">
        <f t="shared" si="241"/>
        <v>0</v>
      </c>
      <c r="AM1354" s="137" t="b">
        <f>AND(AK1354,$V1354&lt;=Synthèse!$B$44)</f>
        <v>0</v>
      </c>
      <c r="AN1354" s="137" t="b">
        <f>AND(AL1354,$V1354&lt;=Synthèse!$B$44)</f>
        <v>0</v>
      </c>
    </row>
    <row r="1355" spans="1:40">
      <c r="A1355" s="17">
        <v>688497</v>
      </c>
      <c r="B1355" t="str">
        <f ca="1">VLOOKUP(A1355,'Fichier FI (en entrée)'!B:AH,3,0)</f>
        <v>ARJMYTDPKU</v>
      </c>
      <c r="C1355">
        <f t="shared" si="231"/>
        <v>571</v>
      </c>
      <c r="D1355">
        <f t="shared" si="232"/>
        <v>13.03</v>
      </c>
      <c r="E1355" s="14" t="str">
        <f>VLOOKUP(A1355,'Fichier FI (en entrée)'!B:AH,2,0)</f>
        <v>EV</v>
      </c>
      <c r="F1355" s="14" t="b">
        <f t="shared" si="233"/>
        <v>1</v>
      </c>
      <c r="G1355" s="14" t="b">
        <f>IFERROR(VLOOKUP(A1355,'Calculs FA (auto)'!A:F,6,0),FALSE)</f>
        <v>0</v>
      </c>
      <c r="H1355" s="14" t="b">
        <f t="shared" si="234"/>
        <v>0</v>
      </c>
      <c r="I1355" s="16">
        <f>IFERROR(VLOOKUP(A1355,'Moyennes FI (en entrée)'!B:N,7,0),"")</f>
        <v>10.029999999999999</v>
      </c>
      <c r="J1355" s="16">
        <f>IFERROR(VLOOKUP(VLOOKUP(A1355,'Fichier FI (en entrée)'!B:AH,33,0),Modificateurs!A$2:B$5,2,0),0)</f>
        <v>1</v>
      </c>
      <c r="K1355" s="16">
        <f>IFERROR(VLOOKUP(VLOOKUP(A1355,'Redoub FI (en entrée)'!B:N,7,0),Modificateurs!A$8:B$11,2,0),0)</f>
        <v>0</v>
      </c>
      <c r="L1355" s="16">
        <f>IFERROR(VLOOKUP(M1355,Modificateurs!D$1:E$94,2,0),0)</f>
        <v>2</v>
      </c>
      <c r="M1355" t="str">
        <f>VLOOKUP(A1355,'Fichier FI (en entrée)'!B:AH,16,0)&amp;" "&amp;VLOOKUP(A1355,'Fichier FI (en entrée)'!B:AH,20,0)&amp;" "&amp;VLOOKUP(A1355,'Fichier FI (en entrée)'!B:AH,27,0)&amp;" "&amp;VLOOKUP(A1355,'Fichier FI (en entrée)'!B:AH,29,0)</f>
        <v xml:space="preserve">STI2D Système informatique et numérique  </v>
      </c>
      <c r="N1355" t="str">
        <f>VLOOKUP(A1355,'Fichier FI (en entrée)'!B:AH,8,0)</f>
        <v>En Terminale</v>
      </c>
      <c r="O1355" t="b">
        <f>AND(C1355&gt;Synthèse!B$8,C1355&lt;Synthèse!B$10,NOT(Y1355))</f>
        <v>1</v>
      </c>
      <c r="P1355" t="s">
        <v>84</v>
      </c>
      <c r="Q1355" s="60">
        <f>ROUNDUP(C1355/(Synthèse!$B$4+Synthèse!$B$1)*8,0)</f>
        <v>3</v>
      </c>
      <c r="R1355" s="60">
        <f>IFERROR(VLOOKUP(A1355,'Evaluations (formulaire)'!A:P,6,0)+VLOOKUP(A1355,'Evaluations (formulaire)'!A:P,7,0),0)</f>
        <v>0</v>
      </c>
      <c r="S1355" s="60">
        <f>IFERROR(VLOOKUP(A1355,'Evaluations (formulaire)'!A:P,8,0),0)</f>
        <v>0</v>
      </c>
      <c r="T1355" s="60">
        <f>IF(AND(ISBLANK(P1355),Q1355&lt;=2),Synthèse!$B$41,IF(AND(ISBLANK(P1355),Q1355&gt;=7),Synthèse!$C$41,R1355+S1355))</f>
        <v>0</v>
      </c>
      <c r="U1355" s="60">
        <f t="shared" si="235"/>
        <v>13.03</v>
      </c>
      <c r="V1355" s="60">
        <f t="shared" si="236"/>
        <v>572</v>
      </c>
      <c r="X1355" s="26">
        <v>1416</v>
      </c>
      <c r="Y1355" s="26" t="b">
        <f>IFERROR(VLOOKUP(A1355,'Calculs FA (auto)'!A:O,15,0),FALSE)</f>
        <v>0</v>
      </c>
      <c r="Z1355" s="26">
        <f>IFERROR(VLOOKUP(A1355,'Evaluations (formulaire)'!A:M,9,0),0)</f>
        <v>0</v>
      </c>
      <c r="AA1355" s="135" t="b">
        <v>0</v>
      </c>
      <c r="AB1355" s="135" t="b">
        <v>1</v>
      </c>
      <c r="AC1355" s="135" t="b">
        <f t="shared" si="237"/>
        <v>0</v>
      </c>
      <c r="AD1355" s="135" t="b">
        <f t="shared" si="238"/>
        <v>1</v>
      </c>
      <c r="AE1355" s="135" t="b">
        <f t="shared" si="239"/>
        <v>0</v>
      </c>
      <c r="AF1355" s="135" t="b">
        <f>AND(AC1355,$V1355&lt;=Synthèse!$B$44)</f>
        <v>0</v>
      </c>
      <c r="AG1355" s="135" t="b">
        <f>AND(AD1355,$V1355&lt;=Synthèse!$B$44)</f>
        <v>1</v>
      </c>
      <c r="AH1355" s="135" t="b">
        <f>AND(AE1355,$V1355&lt;=Synthèse!$B$44)</f>
        <v>0</v>
      </c>
      <c r="AI1355" s="137" t="b">
        <v>0</v>
      </c>
      <c r="AJ1355" s="137" t="b">
        <v>0</v>
      </c>
      <c r="AK1355" s="137" t="b">
        <f t="shared" si="240"/>
        <v>0</v>
      </c>
      <c r="AL1355" s="137" t="b">
        <f t="shared" si="241"/>
        <v>0</v>
      </c>
      <c r="AM1355" s="137" t="b">
        <f>AND(AK1355,$V1355&lt;=Synthèse!$B$44)</f>
        <v>0</v>
      </c>
      <c r="AN1355" s="137" t="b">
        <f>AND(AL1355,$V1355&lt;=Synthèse!$B$44)</f>
        <v>0</v>
      </c>
    </row>
    <row r="1356" spans="1:40">
      <c r="A1356" s="17">
        <v>688504</v>
      </c>
      <c r="B1356" t="str">
        <f ca="1">VLOOKUP(A1356,'Fichier FI (en entrée)'!B:AH,3,0)</f>
        <v>BURQQWUJVX</v>
      </c>
      <c r="C1356">
        <f t="shared" si="231"/>
        <v>268</v>
      </c>
      <c r="D1356">
        <f t="shared" si="232"/>
        <v>15.09</v>
      </c>
      <c r="E1356" s="14" t="str">
        <f>VLOOKUP(A1356,'Fichier FI (en entrée)'!B:AH,2,0)</f>
        <v>EV</v>
      </c>
      <c r="F1356" s="14" t="b">
        <f t="shared" si="233"/>
        <v>1</v>
      </c>
      <c r="G1356" s="14" t="b">
        <f>IFERROR(VLOOKUP(A1356,'Calculs FA (auto)'!A:F,6,0),FALSE)</f>
        <v>0</v>
      </c>
      <c r="H1356" s="14" t="b">
        <f t="shared" si="234"/>
        <v>0</v>
      </c>
      <c r="I1356" s="16">
        <f>IFERROR(VLOOKUP(A1356,'Moyennes FI (en entrée)'!B:N,7,0),"")</f>
        <v>12.09</v>
      </c>
      <c r="J1356" s="16">
        <f>IFERROR(VLOOKUP(VLOOKUP(A1356,'Fichier FI (en entrée)'!B:AH,33,0),Modificateurs!A$2:B$5,2,0),0)</f>
        <v>1</v>
      </c>
      <c r="K1356" s="16">
        <f>IFERROR(VLOOKUP(VLOOKUP(A1356,'Redoub FI (en entrée)'!B:N,7,0),Modificateurs!A$8:B$11,2,0),0)</f>
        <v>0</v>
      </c>
      <c r="L1356" s="16">
        <f>IFERROR(VLOOKUP(M1356,Modificateurs!D$1:E$94,2,0),0)</f>
        <v>2</v>
      </c>
      <c r="M1356" t="str">
        <f>VLOOKUP(A1356,'Fichier FI (en entrée)'!B:AH,16,0)&amp;" "&amp;VLOOKUP(A1356,'Fichier FI (en entrée)'!B:AH,20,0)&amp;" "&amp;VLOOKUP(A1356,'Fichier FI (en entrée)'!B:AH,27,0)&amp;" "&amp;VLOOKUP(A1356,'Fichier FI (en entrée)'!B:AH,29,0)</f>
        <v xml:space="preserve">STI2D Système informatique et numérique  </v>
      </c>
      <c r="N1356" t="str">
        <f>VLOOKUP(A1356,'Fichier FI (en entrée)'!B:AH,8,0)</f>
        <v>En Terminale</v>
      </c>
      <c r="O1356" t="b">
        <f>AND(C1356&gt;Synthèse!B$8,C1356&lt;Synthèse!B$10,NOT(Y1356))</f>
        <v>0</v>
      </c>
      <c r="Q1356" s="60">
        <f>ROUNDUP(C1356/(Synthèse!$B$4+Synthèse!$B$1)*8,0)</f>
        <v>2</v>
      </c>
      <c r="R1356" s="60">
        <f>IFERROR(VLOOKUP(A1356,'Evaluations (formulaire)'!A:P,6,0)+VLOOKUP(A1356,'Evaluations (formulaire)'!A:P,7,0),0)</f>
        <v>0</v>
      </c>
      <c r="S1356" s="60">
        <f>IFERROR(VLOOKUP(A1356,'Evaluations (formulaire)'!A:P,8,0),0)</f>
        <v>0</v>
      </c>
      <c r="T1356" s="60">
        <f>IF(AND(ISBLANK(P1356),Q1356&lt;=2),Synthèse!$B$41,IF(AND(ISBLANK(P1356),Q1356&gt;=7),Synthèse!$C$41,R1356+S1356))</f>
        <v>4.6511627906976744E-3</v>
      </c>
      <c r="U1356" s="60">
        <f t="shared" si="235"/>
        <v>15.094651162790697</v>
      </c>
      <c r="V1356" s="60">
        <f t="shared" si="236"/>
        <v>268</v>
      </c>
      <c r="X1356" s="26">
        <v>1373</v>
      </c>
      <c r="Y1356" s="26" t="b">
        <f>IFERROR(VLOOKUP(A1356,'Calculs FA (auto)'!A:O,15,0),FALSE)</f>
        <v>0</v>
      </c>
      <c r="Z1356" s="26">
        <f>IFERROR(VLOOKUP(A1356,'Evaluations (formulaire)'!A:M,9,0),0)</f>
        <v>0</v>
      </c>
      <c r="AA1356" s="135" t="b">
        <v>0</v>
      </c>
      <c r="AB1356" s="135" t="b">
        <v>1</v>
      </c>
      <c r="AC1356" s="135" t="b">
        <f t="shared" si="237"/>
        <v>0</v>
      </c>
      <c r="AD1356" s="135" t="b">
        <f t="shared" si="238"/>
        <v>1</v>
      </c>
      <c r="AE1356" s="135" t="b">
        <f t="shared" si="239"/>
        <v>0</v>
      </c>
      <c r="AF1356" s="135" t="b">
        <f>AND(AC1356,$V1356&lt;=Synthèse!$B$44)</f>
        <v>0</v>
      </c>
      <c r="AG1356" s="135" t="b">
        <f>AND(AD1356,$V1356&lt;=Synthèse!$B$44)</f>
        <v>1</v>
      </c>
      <c r="AH1356" s="135" t="b">
        <f>AND(AE1356,$V1356&lt;=Synthèse!$B$44)</f>
        <v>0</v>
      </c>
      <c r="AI1356" s="137" t="b">
        <v>1</v>
      </c>
      <c r="AJ1356" s="137" t="b">
        <v>0</v>
      </c>
      <c r="AK1356" s="137" t="b">
        <f t="shared" si="240"/>
        <v>1</v>
      </c>
      <c r="AL1356" s="137" t="b">
        <f t="shared" si="241"/>
        <v>0</v>
      </c>
      <c r="AM1356" s="137" t="b">
        <f>AND(AK1356,$V1356&lt;=Synthèse!$B$44)</f>
        <v>1</v>
      </c>
      <c r="AN1356" s="137" t="b">
        <f>AND(AL1356,$V1356&lt;=Synthèse!$B$44)</f>
        <v>0</v>
      </c>
    </row>
    <row r="1357" spans="1:40">
      <c r="A1357" s="17">
        <v>688516</v>
      </c>
      <c r="B1357" t="str">
        <f ca="1">VLOOKUP(A1357,'Fichier FI (en entrée)'!B:AH,3,0)</f>
        <v>SOKXMPKVKI</v>
      </c>
      <c r="C1357">
        <f t="shared" si="231"/>
        <v>150</v>
      </c>
      <c r="D1357">
        <f t="shared" si="232"/>
        <v>16.43</v>
      </c>
      <c r="E1357" s="14" t="str">
        <f>VLOOKUP(A1357,'Fichier FI (en entrée)'!B:AH,2,0)</f>
        <v>EV</v>
      </c>
      <c r="F1357" s="14" t="b">
        <f t="shared" si="233"/>
        <v>1</v>
      </c>
      <c r="G1357" s="14" t="b">
        <f>IFERROR(VLOOKUP(A1357,'Calculs FA (auto)'!A:F,6,0),FALSE)</f>
        <v>0</v>
      </c>
      <c r="H1357" s="14" t="b">
        <f t="shared" si="234"/>
        <v>0</v>
      </c>
      <c r="I1357" s="16">
        <f>IFERROR(VLOOKUP(A1357,'Moyennes FI (en entrée)'!B:N,7,0),"")</f>
        <v>13.43</v>
      </c>
      <c r="J1357" s="16">
        <f>IFERROR(VLOOKUP(VLOOKUP(A1357,'Fichier FI (en entrée)'!B:AH,33,0),Modificateurs!A$2:B$5,2,0),0)</f>
        <v>1</v>
      </c>
      <c r="K1357" s="16">
        <f>IFERROR(VLOOKUP(VLOOKUP(A1357,'Redoub FI (en entrée)'!B:N,7,0),Modificateurs!A$8:B$11,2,0),0)</f>
        <v>0</v>
      </c>
      <c r="L1357" s="16">
        <f>IFERROR(VLOOKUP(M1357,Modificateurs!D$1:E$94,2,0),0)</f>
        <v>2</v>
      </c>
      <c r="M1357" t="str">
        <f>VLOOKUP(A1357,'Fichier FI (en entrée)'!B:AH,16,0)&amp;" "&amp;VLOOKUP(A1357,'Fichier FI (en entrée)'!B:AH,20,0)&amp;" "&amp;VLOOKUP(A1357,'Fichier FI (en entrée)'!B:AH,27,0)&amp;" "&amp;VLOOKUP(A1357,'Fichier FI (en entrée)'!B:AH,29,0)</f>
        <v xml:space="preserve">STI2D Système informatique et numérique  </v>
      </c>
      <c r="N1357" t="str">
        <f>VLOOKUP(A1357,'Fichier FI (en entrée)'!B:AH,8,0)</f>
        <v>En Terminale</v>
      </c>
      <c r="O1357" t="b">
        <f>AND(C1357&gt;Synthèse!B$8,C1357&lt;Synthèse!B$10,NOT(Y1357))</f>
        <v>0</v>
      </c>
      <c r="Q1357" s="60">
        <f>ROUNDUP(C1357/(Synthèse!$B$4+Synthèse!$B$1)*8,0)</f>
        <v>1</v>
      </c>
      <c r="R1357" s="60">
        <f>IFERROR(VLOOKUP(A1357,'Evaluations (formulaire)'!A:P,6,0)+VLOOKUP(A1357,'Evaluations (formulaire)'!A:P,7,0),0)</f>
        <v>0</v>
      </c>
      <c r="S1357" s="60">
        <f>IFERROR(VLOOKUP(A1357,'Evaluations (formulaire)'!A:P,8,0),0)</f>
        <v>0</v>
      </c>
      <c r="T1357" s="60">
        <f>IF(AND(ISBLANK(P1357),Q1357&lt;=2),Synthèse!$B$41,IF(AND(ISBLANK(P1357),Q1357&gt;=7),Synthèse!$C$41,R1357+S1357))</f>
        <v>4.6511627906976744E-3</v>
      </c>
      <c r="U1357" s="60">
        <f t="shared" si="235"/>
        <v>16.434651162790697</v>
      </c>
      <c r="V1357" s="60">
        <f t="shared" si="236"/>
        <v>150</v>
      </c>
      <c r="X1357" s="26">
        <v>761</v>
      </c>
      <c r="Y1357" s="26" t="b">
        <f>IFERROR(VLOOKUP(A1357,'Calculs FA (auto)'!A:O,15,0),FALSE)</f>
        <v>0</v>
      </c>
      <c r="Z1357" s="26">
        <f>IFERROR(VLOOKUP(A1357,'Evaluations (formulaire)'!A:M,9,0),0)</f>
        <v>0</v>
      </c>
      <c r="AA1357" s="135" t="b">
        <v>0</v>
      </c>
      <c r="AB1357" s="135" t="b">
        <v>1</v>
      </c>
      <c r="AC1357" s="135" t="b">
        <f t="shared" si="237"/>
        <v>0</v>
      </c>
      <c r="AD1357" s="135" t="b">
        <f t="shared" si="238"/>
        <v>1</v>
      </c>
      <c r="AE1357" s="135" t="b">
        <f t="shared" si="239"/>
        <v>0</v>
      </c>
      <c r="AF1357" s="135" t="b">
        <f>AND(AC1357,$V1357&lt;=Synthèse!$B$44)</f>
        <v>0</v>
      </c>
      <c r="AG1357" s="135" t="b">
        <f>AND(AD1357,$V1357&lt;=Synthèse!$B$44)</f>
        <v>1</v>
      </c>
      <c r="AH1357" s="135" t="b">
        <f>AND(AE1357,$V1357&lt;=Synthèse!$B$44)</f>
        <v>0</v>
      </c>
      <c r="AI1357" s="137" t="b">
        <v>0</v>
      </c>
      <c r="AJ1357" s="137" t="b">
        <v>0</v>
      </c>
      <c r="AK1357" s="137" t="b">
        <f t="shared" si="240"/>
        <v>0</v>
      </c>
      <c r="AL1357" s="137" t="b">
        <f t="shared" si="241"/>
        <v>0</v>
      </c>
      <c r="AM1357" s="137" t="b">
        <f>AND(AK1357,$V1357&lt;=Synthèse!$B$44)</f>
        <v>0</v>
      </c>
      <c r="AN1357" s="137" t="b">
        <f>AND(AL1357,$V1357&lt;=Synthèse!$B$44)</f>
        <v>0</v>
      </c>
    </row>
    <row r="1358" spans="1:40">
      <c r="A1358" s="17">
        <v>688538</v>
      </c>
      <c r="B1358" t="str">
        <f ca="1">VLOOKUP(A1358,'Fichier FI (en entrée)'!B:AH,3,0)</f>
        <v>LJJHONBIXJ</v>
      </c>
      <c r="C1358">
        <f t="shared" si="231"/>
        <v>345</v>
      </c>
      <c r="D1358">
        <f t="shared" si="232"/>
        <v>14.54</v>
      </c>
      <c r="E1358" s="14" t="str">
        <f>VLOOKUP(A1358,'Fichier FI (en entrée)'!B:AH,2,0)</f>
        <v>EV</v>
      </c>
      <c r="F1358" s="14" t="b">
        <f t="shared" si="233"/>
        <v>1</v>
      </c>
      <c r="G1358" s="14" t="b">
        <f>IFERROR(VLOOKUP(A1358,'Calculs FA (auto)'!A:F,6,0),FALSE)</f>
        <v>0</v>
      </c>
      <c r="H1358" s="14" t="b">
        <f t="shared" si="234"/>
        <v>0</v>
      </c>
      <c r="I1358" s="16">
        <f>IFERROR(VLOOKUP(A1358,'Moyennes FI (en entrée)'!B:N,7,0),"")</f>
        <v>10.54</v>
      </c>
      <c r="J1358" s="16">
        <f>IFERROR(VLOOKUP(VLOOKUP(A1358,'Fichier FI (en entrée)'!B:AH,33,0),Modificateurs!A$2:B$5,2,0),0)</f>
        <v>1</v>
      </c>
      <c r="K1358" s="16">
        <f>IFERROR(VLOOKUP(VLOOKUP(A1358,'Redoub FI (en entrée)'!B:N,7,0),Modificateurs!A$8:B$11,2,0),0)</f>
        <v>0</v>
      </c>
      <c r="L1358" s="16">
        <f>IFERROR(VLOOKUP(M1358,Modificateurs!D$1:E$94,2,0),0)</f>
        <v>3</v>
      </c>
      <c r="M1358" t="str">
        <f>VLOOKUP(A1358,'Fichier FI (en entrée)'!B:AH,16,0)&amp;" "&amp;VLOOKUP(A1358,'Fichier FI (en entrée)'!B:AH,20,0)&amp;" "&amp;VLOOKUP(A1358,'Fichier FI (en entrée)'!B:AH,27,0)&amp;" "&amp;VLOOKUP(A1358,'Fichier FI (en entrée)'!B:AH,29,0)</f>
        <v xml:space="preserve">S Informatique et Sciences du numérique  </v>
      </c>
      <c r="N1358" t="str">
        <f>VLOOKUP(A1358,'Fichier FI (en entrée)'!B:AH,8,0)</f>
        <v>En Terminale</v>
      </c>
      <c r="O1358" t="b">
        <f>AND(C1358&gt;Synthèse!B$8,C1358&lt;Synthèse!B$10,NOT(Y1358))</f>
        <v>0</v>
      </c>
      <c r="Q1358" s="60">
        <f>ROUNDUP(C1358/(Synthèse!$B$4+Synthèse!$B$1)*8,0)</f>
        <v>2</v>
      </c>
      <c r="R1358" s="60">
        <f>IFERROR(VLOOKUP(A1358,'Evaluations (formulaire)'!A:P,6,0)+VLOOKUP(A1358,'Evaluations (formulaire)'!A:P,7,0),0)</f>
        <v>0</v>
      </c>
      <c r="S1358" s="60">
        <f>IFERROR(VLOOKUP(A1358,'Evaluations (formulaire)'!A:P,8,0),0)</f>
        <v>0</v>
      </c>
      <c r="T1358" s="60">
        <f>IF(AND(ISBLANK(P1358),Q1358&lt;=2),Synthèse!$B$41,IF(AND(ISBLANK(P1358),Q1358&gt;=7),Synthèse!$C$41,R1358+S1358))</f>
        <v>4.6511627906976744E-3</v>
      </c>
      <c r="U1358" s="60">
        <f t="shared" si="235"/>
        <v>14.544651162790696</v>
      </c>
      <c r="V1358" s="60">
        <f t="shared" si="236"/>
        <v>345</v>
      </c>
      <c r="X1358" s="26">
        <v>256</v>
      </c>
      <c r="Y1358" s="26" t="b">
        <f>IFERROR(VLOOKUP(A1358,'Calculs FA (auto)'!A:O,15,0),FALSE)</f>
        <v>0</v>
      </c>
      <c r="Z1358" s="26">
        <f>IFERROR(VLOOKUP(A1358,'Evaluations (formulaire)'!A:M,9,0),0)</f>
        <v>0</v>
      </c>
      <c r="AA1358" s="135" t="b">
        <v>0</v>
      </c>
      <c r="AB1358" s="135" t="b">
        <v>1</v>
      </c>
      <c r="AC1358" s="135" t="b">
        <f t="shared" si="237"/>
        <v>0</v>
      </c>
      <c r="AD1358" s="135" t="b">
        <f t="shared" si="238"/>
        <v>1</v>
      </c>
      <c r="AE1358" s="135" t="b">
        <f t="shared" si="239"/>
        <v>0</v>
      </c>
      <c r="AF1358" s="135" t="b">
        <f>AND(AC1358,$V1358&lt;=Synthèse!$B$44)</f>
        <v>0</v>
      </c>
      <c r="AG1358" s="135" t="b">
        <f>AND(AD1358,$V1358&lt;=Synthèse!$B$44)</f>
        <v>1</v>
      </c>
      <c r="AH1358" s="135" t="b">
        <f>AND(AE1358,$V1358&lt;=Synthèse!$B$44)</f>
        <v>0</v>
      </c>
      <c r="AI1358" s="137" t="b">
        <v>0</v>
      </c>
      <c r="AJ1358" s="137" t="b">
        <v>0</v>
      </c>
      <c r="AK1358" s="137" t="b">
        <f t="shared" si="240"/>
        <v>0</v>
      </c>
      <c r="AL1358" s="137" t="b">
        <f t="shared" si="241"/>
        <v>0</v>
      </c>
      <c r="AM1358" s="137" t="b">
        <f>AND(AK1358,$V1358&lt;=Synthèse!$B$44)</f>
        <v>0</v>
      </c>
      <c r="AN1358" s="137" t="b">
        <f>AND(AL1358,$V1358&lt;=Synthèse!$B$44)</f>
        <v>0</v>
      </c>
    </row>
    <row r="1359" spans="1:40">
      <c r="A1359" s="17">
        <v>688548</v>
      </c>
      <c r="B1359" t="str">
        <f ca="1">VLOOKUP(A1359,'Fichier FI (en entrée)'!B:AH,3,0)</f>
        <v>DJVKBUFXWF</v>
      </c>
      <c r="C1359">
        <f t="shared" si="231"/>
        <v>523</v>
      </c>
      <c r="D1359">
        <f t="shared" si="232"/>
        <v>13.28</v>
      </c>
      <c r="E1359" s="14" t="str">
        <f>VLOOKUP(A1359,'Fichier FI (en entrée)'!B:AH,2,0)</f>
        <v>EV</v>
      </c>
      <c r="F1359" s="14" t="b">
        <f t="shared" si="233"/>
        <v>1</v>
      </c>
      <c r="G1359" s="14" t="b">
        <f>IFERROR(VLOOKUP(A1359,'Calculs FA (auto)'!A:F,6,0),FALSE)</f>
        <v>0</v>
      </c>
      <c r="H1359" s="14" t="b">
        <f t="shared" si="234"/>
        <v>0</v>
      </c>
      <c r="I1359" s="16">
        <f>IFERROR(VLOOKUP(A1359,'Moyennes FI (en entrée)'!B:N,7,0),"")</f>
        <v>9.2799999999999994</v>
      </c>
      <c r="J1359" s="16">
        <f>IFERROR(VLOOKUP(VLOOKUP(A1359,'Fichier FI (en entrée)'!B:AH,33,0),Modificateurs!A$2:B$5,2,0),0)</f>
        <v>1</v>
      </c>
      <c r="K1359" s="16">
        <f>IFERROR(VLOOKUP(VLOOKUP(A1359,'Redoub FI (en entrée)'!B:N,7,0),Modificateurs!A$8:B$11,2,0),0)</f>
        <v>0</v>
      </c>
      <c r="L1359" s="16">
        <f>IFERROR(VLOOKUP(M1359,Modificateurs!D$1:E$94,2,0),0)</f>
        <v>3</v>
      </c>
      <c r="M1359" t="str">
        <f>VLOOKUP(A1359,'Fichier FI (en entrée)'!B:AH,16,0)&amp;" "&amp;VLOOKUP(A1359,'Fichier FI (en entrée)'!B:AH,20,0)&amp;" "&amp;VLOOKUP(A1359,'Fichier FI (en entrée)'!B:AH,27,0)&amp;" "&amp;VLOOKUP(A1359,'Fichier FI (en entrée)'!B:AH,29,0)</f>
        <v xml:space="preserve">S Informatique et Sciences du numérique  </v>
      </c>
      <c r="N1359" t="str">
        <f>VLOOKUP(A1359,'Fichier FI (en entrée)'!B:AH,8,0)</f>
        <v>En Terminale</v>
      </c>
      <c r="O1359" t="b">
        <f>AND(C1359&gt;Synthèse!B$8,C1359&lt;Synthèse!B$10,NOT(Y1359))</f>
        <v>1</v>
      </c>
      <c r="Q1359" s="60">
        <f>ROUNDUP(C1359/(Synthèse!$B$4+Synthèse!$B$1)*8,0)</f>
        <v>3</v>
      </c>
      <c r="R1359" s="60">
        <f>IFERROR(VLOOKUP(A1359,'Evaluations (formulaire)'!A:P,6,0)+VLOOKUP(A1359,'Evaluations (formulaire)'!A:P,7,0),0)</f>
        <v>0</v>
      </c>
      <c r="S1359" s="60">
        <f>IFERROR(VLOOKUP(A1359,'Evaluations (formulaire)'!A:P,8,0),0)</f>
        <v>0</v>
      </c>
      <c r="T1359" s="60">
        <f>IF(AND(ISBLANK(P1359),Q1359&lt;=2),Synthèse!$B$41,IF(AND(ISBLANK(P1359),Q1359&gt;=7),Synthèse!$C$41,R1359+S1359))</f>
        <v>0</v>
      </c>
      <c r="U1359" s="60">
        <f t="shared" si="235"/>
        <v>13.28</v>
      </c>
      <c r="V1359" s="60">
        <f t="shared" si="236"/>
        <v>524</v>
      </c>
      <c r="X1359" s="26">
        <v>1393</v>
      </c>
      <c r="Y1359" s="26" t="b">
        <f>IFERROR(VLOOKUP(A1359,'Calculs FA (auto)'!A:O,15,0),FALSE)</f>
        <v>0</v>
      </c>
      <c r="Z1359" s="26">
        <f>IFERROR(VLOOKUP(A1359,'Evaluations (formulaire)'!A:M,9,0),0)</f>
        <v>0</v>
      </c>
      <c r="AA1359" s="135" t="b">
        <v>0</v>
      </c>
      <c r="AB1359" s="135" t="b">
        <v>1</v>
      </c>
      <c r="AC1359" s="135" t="b">
        <f t="shared" si="237"/>
        <v>0</v>
      </c>
      <c r="AD1359" s="135" t="b">
        <f t="shared" si="238"/>
        <v>1</v>
      </c>
      <c r="AE1359" s="135" t="b">
        <f t="shared" si="239"/>
        <v>0</v>
      </c>
      <c r="AF1359" s="135" t="b">
        <f>AND(AC1359,$V1359&lt;=Synthèse!$B$44)</f>
        <v>0</v>
      </c>
      <c r="AG1359" s="135" t="b">
        <f>AND(AD1359,$V1359&lt;=Synthèse!$B$44)</f>
        <v>1</v>
      </c>
      <c r="AH1359" s="135" t="b">
        <f>AND(AE1359,$V1359&lt;=Synthèse!$B$44)</f>
        <v>0</v>
      </c>
      <c r="AI1359" s="137" t="b">
        <v>0</v>
      </c>
      <c r="AJ1359" s="137" t="b">
        <v>0</v>
      </c>
      <c r="AK1359" s="137" t="b">
        <f t="shared" si="240"/>
        <v>0</v>
      </c>
      <c r="AL1359" s="137" t="b">
        <f t="shared" si="241"/>
        <v>0</v>
      </c>
      <c r="AM1359" s="137" t="b">
        <f>AND(AK1359,$V1359&lt;=Synthèse!$B$44)</f>
        <v>0</v>
      </c>
      <c r="AN1359" s="137" t="b">
        <f>AND(AL1359,$V1359&lt;=Synthèse!$B$44)</f>
        <v>0</v>
      </c>
    </row>
    <row r="1360" spans="1:40">
      <c r="A1360" s="17">
        <v>688581</v>
      </c>
      <c r="B1360" t="str">
        <f ca="1">VLOOKUP(A1360,'Fichier FI (en entrée)'!B:AH,3,0)</f>
        <v>CDCHLCOHGT</v>
      </c>
      <c r="C1360">
        <f t="shared" si="231"/>
        <v>1175</v>
      </c>
      <c r="D1360">
        <f t="shared" si="232"/>
        <v>8.2899999999999991</v>
      </c>
      <c r="E1360" s="14" t="str">
        <f>VLOOKUP(A1360,'Fichier FI (en entrée)'!B:AH,2,0)</f>
        <v>EV</v>
      </c>
      <c r="F1360" s="14" t="b">
        <f t="shared" si="233"/>
        <v>1</v>
      </c>
      <c r="G1360" s="14" t="b">
        <f>IFERROR(VLOOKUP(A1360,'Calculs FA (auto)'!A:F,6,0),FALSE)</f>
        <v>0</v>
      </c>
      <c r="H1360" s="14" t="b">
        <f t="shared" si="234"/>
        <v>0</v>
      </c>
      <c r="I1360" s="16">
        <f>IFERROR(VLOOKUP(A1360,'Moyennes FI (en entrée)'!B:N,7,0),"")</f>
        <v>10.29</v>
      </c>
      <c r="J1360" s="16">
        <f>IFERROR(VLOOKUP(VLOOKUP(A1360,'Fichier FI (en entrée)'!B:AH,33,0),Modificateurs!A$2:B$5,2,0),0)</f>
        <v>1</v>
      </c>
      <c r="K1360" s="16">
        <f>IFERROR(VLOOKUP(VLOOKUP(A1360,'Redoub FI (en entrée)'!B:N,7,0),Modificateurs!A$8:B$11,2,0),0)</f>
        <v>0</v>
      </c>
      <c r="L1360" s="16">
        <f>IFERROR(VLOOKUP(M1360,Modificateurs!D$1:E$94,2,0),0)</f>
        <v>-3</v>
      </c>
      <c r="M1360" t="str">
        <f>VLOOKUP(A1360,'Fichier FI (en entrée)'!B:AH,16,0)&amp;" "&amp;VLOOKUP(A1360,'Fichier FI (en entrée)'!B:AH,20,0)&amp;" "&amp;VLOOKUP(A1360,'Fichier FI (en entrée)'!B:AH,27,0)&amp;" "&amp;VLOOKUP(A1360,'Fichier FI (en entrée)'!B:AH,29,0)</f>
        <v xml:space="preserve">ES Mathématiques  </v>
      </c>
      <c r="N1360" t="str">
        <f>VLOOKUP(A1360,'Fichier FI (en entrée)'!B:AH,8,0)</f>
        <v>En Terminale</v>
      </c>
      <c r="O1360" t="b">
        <f>AND(C1360&gt;Synthèse!B$8,C1360&lt;Synthèse!B$10,NOT(Y1360))</f>
        <v>1</v>
      </c>
      <c r="Q1360" s="60">
        <f>ROUNDUP(C1360/(Synthèse!$B$4+Synthèse!$B$1)*8,0)</f>
        <v>6</v>
      </c>
      <c r="R1360" s="60">
        <f>IFERROR(VLOOKUP(A1360,'Evaluations (formulaire)'!A:P,6,0)+VLOOKUP(A1360,'Evaluations (formulaire)'!A:P,7,0),0)</f>
        <v>0</v>
      </c>
      <c r="S1360" s="60">
        <f>IFERROR(VLOOKUP(A1360,'Evaluations (formulaire)'!A:P,8,0),0)</f>
        <v>0</v>
      </c>
      <c r="T1360" s="60">
        <f>IF(AND(ISBLANK(P1360),Q1360&lt;=2),Synthèse!$B$41,IF(AND(ISBLANK(P1360),Q1360&gt;=7),Synthèse!$C$41,R1360+S1360))</f>
        <v>0</v>
      </c>
      <c r="U1360" s="60">
        <f t="shared" si="235"/>
        <v>8.2899999999999991</v>
      </c>
      <c r="V1360" s="60">
        <f t="shared" si="236"/>
        <v>1173</v>
      </c>
      <c r="X1360" s="26">
        <v>880</v>
      </c>
      <c r="Y1360" s="26" t="b">
        <f>IFERROR(VLOOKUP(A1360,'Calculs FA (auto)'!A:O,15,0),FALSE)</f>
        <v>0</v>
      </c>
      <c r="Z1360" s="26">
        <f>IFERROR(VLOOKUP(A1360,'Evaluations (formulaire)'!A:M,9,0),0)</f>
        <v>0</v>
      </c>
      <c r="AA1360" s="135" t="b">
        <v>0</v>
      </c>
      <c r="AB1360" s="135" t="b">
        <v>1</v>
      </c>
      <c r="AC1360" s="135" t="b">
        <f t="shared" si="237"/>
        <v>0</v>
      </c>
      <c r="AD1360" s="135" t="b">
        <f t="shared" si="238"/>
        <v>1</v>
      </c>
      <c r="AE1360" s="135" t="b">
        <f t="shared" si="239"/>
        <v>0</v>
      </c>
      <c r="AF1360" s="135" t="b">
        <f>AND(AC1360,$V1360&lt;=Synthèse!$B$44)</f>
        <v>0</v>
      </c>
      <c r="AG1360" s="135" t="b">
        <f>AND(AD1360,$V1360&lt;=Synthèse!$B$44)</f>
        <v>0</v>
      </c>
      <c r="AH1360" s="135" t="b">
        <f>AND(AE1360,$V1360&lt;=Synthèse!$B$44)</f>
        <v>0</v>
      </c>
      <c r="AI1360" s="137" t="b">
        <v>0</v>
      </c>
      <c r="AJ1360" s="137" t="b">
        <v>0</v>
      </c>
      <c r="AK1360" s="137" t="b">
        <f t="shared" si="240"/>
        <v>0</v>
      </c>
      <c r="AL1360" s="137" t="b">
        <f t="shared" si="241"/>
        <v>0</v>
      </c>
      <c r="AM1360" s="137" t="b">
        <f>AND(AK1360,$V1360&lt;=Synthèse!$B$44)</f>
        <v>0</v>
      </c>
      <c r="AN1360" s="137" t="b">
        <f>AND(AL1360,$V1360&lt;=Synthèse!$B$44)</f>
        <v>0</v>
      </c>
    </row>
    <row r="1361" spans="1:40">
      <c r="A1361" s="17">
        <v>688590</v>
      </c>
      <c r="B1361" t="str">
        <f ca="1">VLOOKUP(A1361,'Fichier FI (en entrée)'!B:AH,3,0)</f>
        <v>QOWSRJDQOR</v>
      </c>
      <c r="C1361">
        <f t="shared" si="231"/>
        <v>14</v>
      </c>
      <c r="D1361">
        <f t="shared" si="232"/>
        <v>19.34</v>
      </c>
      <c r="E1361" s="14" t="str">
        <f>VLOOKUP(A1361,'Fichier FI (en entrée)'!B:AH,2,0)</f>
        <v>EV</v>
      </c>
      <c r="F1361" s="14" t="b">
        <f t="shared" si="233"/>
        <v>1</v>
      </c>
      <c r="G1361" s="14" t="b">
        <f>IFERROR(VLOOKUP(A1361,'Calculs FA (auto)'!A:F,6,0),FALSE)</f>
        <v>0</v>
      </c>
      <c r="H1361" s="14" t="b">
        <f t="shared" si="234"/>
        <v>0</v>
      </c>
      <c r="I1361" s="16">
        <f>IFERROR(VLOOKUP(A1361,'Moyennes FI (en entrée)'!B:N,7,0),"")</f>
        <v>13.34</v>
      </c>
      <c r="J1361" s="16">
        <f>IFERROR(VLOOKUP(VLOOKUP(A1361,'Fichier FI (en entrée)'!B:AH,33,0),Modificateurs!A$2:B$5,2,0),0)</f>
        <v>3</v>
      </c>
      <c r="K1361" s="16">
        <f>IFERROR(VLOOKUP(VLOOKUP(A1361,'Redoub FI (en entrée)'!B:N,7,0),Modificateurs!A$8:B$11,2,0),0)</f>
        <v>0</v>
      </c>
      <c r="L1361" s="16">
        <f>IFERROR(VLOOKUP(M1361,Modificateurs!D$1:E$94,2,0),0)</f>
        <v>3</v>
      </c>
      <c r="M1361" t="str">
        <f>VLOOKUP(A1361,'Fichier FI (en entrée)'!B:AH,16,0)&amp;" "&amp;VLOOKUP(A1361,'Fichier FI (en entrée)'!B:AH,20,0)&amp;" "&amp;VLOOKUP(A1361,'Fichier FI (en entrée)'!B:AH,27,0)&amp;" "&amp;VLOOKUP(A1361,'Fichier FI (en entrée)'!B:AH,29,0)</f>
        <v xml:space="preserve">S Informatique et Sciences du numérique  </v>
      </c>
      <c r="N1361" t="str">
        <f>VLOOKUP(A1361,'Fichier FI (en entrée)'!B:AH,8,0)</f>
        <v>En Terminale</v>
      </c>
      <c r="O1361" t="b">
        <f>AND(C1361&gt;Synthèse!B$8,C1361&lt;Synthèse!B$10,NOT(Y1361))</f>
        <v>0</v>
      </c>
      <c r="Q1361" s="60">
        <f>ROUNDUP(C1361/(Synthèse!$B$4+Synthèse!$B$1)*8,0)</f>
        <v>1</v>
      </c>
      <c r="R1361" s="60">
        <f>IFERROR(VLOOKUP(A1361,'Evaluations (formulaire)'!A:P,6,0)+VLOOKUP(A1361,'Evaluations (formulaire)'!A:P,7,0),0)</f>
        <v>0</v>
      </c>
      <c r="S1361" s="60">
        <f>IFERROR(VLOOKUP(A1361,'Evaluations (formulaire)'!A:P,8,0),0)</f>
        <v>0</v>
      </c>
      <c r="T1361" s="60">
        <f>IF(AND(ISBLANK(P1361),Q1361&lt;=2),Synthèse!$B$41,IF(AND(ISBLANK(P1361),Q1361&gt;=7),Synthèse!$C$41,R1361+S1361))</f>
        <v>4.6511627906976744E-3</v>
      </c>
      <c r="U1361" s="60">
        <f t="shared" si="235"/>
        <v>19.344651162790697</v>
      </c>
      <c r="V1361" s="60">
        <f t="shared" si="236"/>
        <v>14</v>
      </c>
      <c r="X1361" s="26">
        <v>1430</v>
      </c>
      <c r="Y1361" s="26" t="b">
        <f>IFERROR(VLOOKUP(A1361,'Calculs FA (auto)'!A:O,15,0),FALSE)</f>
        <v>0</v>
      </c>
      <c r="Z1361" s="26">
        <f>IFERROR(VLOOKUP(A1361,'Evaluations (formulaire)'!A:M,9,0),0)</f>
        <v>0</v>
      </c>
      <c r="AA1361" s="135" t="b">
        <v>1</v>
      </c>
      <c r="AB1361" s="135" t="b">
        <v>0</v>
      </c>
      <c r="AC1361" s="135" t="b">
        <f t="shared" si="237"/>
        <v>1</v>
      </c>
      <c r="AD1361" s="135" t="b">
        <f t="shared" si="238"/>
        <v>0</v>
      </c>
      <c r="AE1361" s="135" t="b">
        <f t="shared" si="239"/>
        <v>0</v>
      </c>
      <c r="AF1361" s="135" t="b">
        <f>AND(AC1361,$V1361&lt;=Synthèse!$B$44)</f>
        <v>1</v>
      </c>
      <c r="AG1361" s="135" t="b">
        <f>AND(AD1361,$V1361&lt;=Synthèse!$B$44)</f>
        <v>0</v>
      </c>
      <c r="AH1361" s="135" t="b">
        <f>AND(AE1361,$V1361&lt;=Synthèse!$B$44)</f>
        <v>0</v>
      </c>
      <c r="AI1361" s="137" t="b">
        <v>0</v>
      </c>
      <c r="AJ1361" s="137" t="b">
        <v>0</v>
      </c>
      <c r="AK1361" s="137" t="b">
        <f t="shared" si="240"/>
        <v>0</v>
      </c>
      <c r="AL1361" s="137" t="b">
        <f t="shared" si="241"/>
        <v>0</v>
      </c>
      <c r="AM1361" s="137" t="b">
        <f>AND(AK1361,$V1361&lt;=Synthèse!$B$44)</f>
        <v>0</v>
      </c>
      <c r="AN1361" s="137" t="b">
        <f>AND(AL1361,$V1361&lt;=Synthèse!$B$44)</f>
        <v>0</v>
      </c>
    </row>
    <row r="1362" spans="1:40">
      <c r="A1362" s="17">
        <v>688602</v>
      </c>
      <c r="B1362" t="str">
        <f ca="1">VLOOKUP(A1362,'Fichier FI (en entrée)'!B:AH,3,0)</f>
        <v>QISQUBKVCO</v>
      </c>
      <c r="C1362">
        <f t="shared" si="231"/>
        <v>478</v>
      </c>
      <c r="D1362">
        <f t="shared" si="232"/>
        <v>13.53</v>
      </c>
      <c r="E1362" s="14" t="str">
        <f>VLOOKUP(A1362,'Fichier FI (en entrée)'!B:AH,2,0)</f>
        <v>EV</v>
      </c>
      <c r="F1362" s="14" t="b">
        <f t="shared" si="233"/>
        <v>1</v>
      </c>
      <c r="G1362" s="14" t="b">
        <f>IFERROR(VLOOKUP(A1362,'Calculs FA (auto)'!A:F,6,0),FALSE)</f>
        <v>0</v>
      </c>
      <c r="H1362" s="14" t="b">
        <f t="shared" si="234"/>
        <v>0</v>
      </c>
      <c r="I1362" s="16">
        <f>IFERROR(VLOOKUP(A1362,'Moyennes FI (en entrée)'!B:N,7,0),"")</f>
        <v>9.5299999999999994</v>
      </c>
      <c r="J1362" s="16">
        <f>IFERROR(VLOOKUP(VLOOKUP(A1362,'Fichier FI (en entrée)'!B:AH,33,0),Modificateurs!A$2:B$5,2,0),0)</f>
        <v>1</v>
      </c>
      <c r="K1362" s="16">
        <f>IFERROR(VLOOKUP(VLOOKUP(A1362,'Redoub FI (en entrée)'!B:N,7,0),Modificateurs!A$8:B$11,2,0),0)</f>
        <v>0</v>
      </c>
      <c r="L1362" s="16">
        <f>IFERROR(VLOOKUP(M1362,Modificateurs!D$1:E$94,2,0),0)</f>
        <v>3</v>
      </c>
      <c r="M1362" t="str">
        <f>VLOOKUP(A1362,'Fichier FI (en entrée)'!B:AH,16,0)&amp;" "&amp;VLOOKUP(A1362,'Fichier FI (en entrée)'!B:AH,20,0)&amp;" "&amp;VLOOKUP(A1362,'Fichier FI (en entrée)'!B:AH,27,0)&amp;" "&amp;VLOOKUP(A1362,'Fichier FI (en entrée)'!B:AH,29,0)</f>
        <v xml:space="preserve">S Informatique et Sciences du numérique  </v>
      </c>
      <c r="N1362" t="str">
        <f>VLOOKUP(A1362,'Fichier FI (en entrée)'!B:AH,8,0)</f>
        <v>En Terminale</v>
      </c>
      <c r="O1362" t="b">
        <f>AND(C1362&gt;Synthèse!B$8,C1362&lt;Synthèse!B$10,NOT(Y1362))</f>
        <v>1</v>
      </c>
      <c r="Q1362" s="60">
        <f>ROUNDUP(C1362/(Synthèse!$B$4+Synthèse!$B$1)*8,0)</f>
        <v>3</v>
      </c>
      <c r="R1362" s="60">
        <f>IFERROR(VLOOKUP(A1362,'Evaluations (formulaire)'!A:P,6,0)+VLOOKUP(A1362,'Evaluations (formulaire)'!A:P,7,0),0)</f>
        <v>0</v>
      </c>
      <c r="S1362" s="60">
        <f>IFERROR(VLOOKUP(A1362,'Evaluations (formulaire)'!A:P,8,0),0)</f>
        <v>0</v>
      </c>
      <c r="T1362" s="60">
        <f>IF(AND(ISBLANK(P1362),Q1362&lt;=2),Synthèse!$B$41,IF(AND(ISBLANK(P1362),Q1362&gt;=7),Synthèse!$C$41,R1362+S1362))</f>
        <v>0</v>
      </c>
      <c r="U1362" s="60">
        <f t="shared" si="235"/>
        <v>13.53</v>
      </c>
      <c r="V1362" s="60">
        <f t="shared" si="236"/>
        <v>479</v>
      </c>
      <c r="X1362" s="26">
        <v>1680</v>
      </c>
      <c r="Y1362" s="26" t="b">
        <f>IFERROR(VLOOKUP(A1362,'Calculs FA (auto)'!A:O,15,0),FALSE)</f>
        <v>0</v>
      </c>
      <c r="Z1362" s="26">
        <f>IFERROR(VLOOKUP(A1362,'Evaluations (formulaire)'!A:M,9,0),0)</f>
        <v>0</v>
      </c>
      <c r="AA1362" s="135" t="b">
        <v>0</v>
      </c>
      <c r="AB1362" s="135" t="b">
        <v>1</v>
      </c>
      <c r="AC1362" s="135" t="b">
        <f t="shared" si="237"/>
        <v>0</v>
      </c>
      <c r="AD1362" s="135" t="b">
        <f t="shared" si="238"/>
        <v>1</v>
      </c>
      <c r="AE1362" s="135" t="b">
        <f t="shared" si="239"/>
        <v>0</v>
      </c>
      <c r="AF1362" s="135" t="b">
        <f>AND(AC1362,$V1362&lt;=Synthèse!$B$44)</f>
        <v>0</v>
      </c>
      <c r="AG1362" s="135" t="b">
        <f>AND(AD1362,$V1362&lt;=Synthèse!$B$44)</f>
        <v>1</v>
      </c>
      <c r="AH1362" s="135" t="b">
        <f>AND(AE1362,$V1362&lt;=Synthèse!$B$44)</f>
        <v>0</v>
      </c>
      <c r="AI1362" s="137" t="b">
        <v>0</v>
      </c>
      <c r="AJ1362" s="137" t="b">
        <v>0</v>
      </c>
      <c r="AK1362" s="137" t="b">
        <f t="shared" si="240"/>
        <v>0</v>
      </c>
      <c r="AL1362" s="137" t="b">
        <f t="shared" si="241"/>
        <v>0</v>
      </c>
      <c r="AM1362" s="137" t="b">
        <f>AND(AK1362,$V1362&lt;=Synthèse!$B$44)</f>
        <v>0</v>
      </c>
      <c r="AN1362" s="137" t="b">
        <f>AND(AL1362,$V1362&lt;=Synthèse!$B$44)</f>
        <v>0</v>
      </c>
    </row>
    <row r="1363" spans="1:40">
      <c r="A1363" s="17">
        <v>688608</v>
      </c>
      <c r="B1363" t="str">
        <f ca="1">VLOOKUP(A1363,'Fichier FI (en entrée)'!B:AH,3,0)</f>
        <v>KBKRTYRYFJ</v>
      </c>
      <c r="C1363">
        <f t="shared" si="231"/>
        <v>34</v>
      </c>
      <c r="D1363">
        <f t="shared" si="232"/>
        <v>18.630000000000003</v>
      </c>
      <c r="E1363" s="14" t="str">
        <f>VLOOKUP(A1363,'Fichier FI (en entrée)'!B:AH,2,0)</f>
        <v>EV</v>
      </c>
      <c r="F1363" s="14" t="b">
        <f t="shared" si="233"/>
        <v>1</v>
      </c>
      <c r="G1363" s="14" t="b">
        <f>IFERROR(VLOOKUP(A1363,'Calculs FA (auto)'!A:F,6,0),FALSE)</f>
        <v>0</v>
      </c>
      <c r="H1363" s="14" t="b">
        <f t="shared" si="234"/>
        <v>0</v>
      </c>
      <c r="I1363" s="16">
        <f>IFERROR(VLOOKUP(A1363,'Moyennes FI (en entrée)'!B:N,7,0),"")</f>
        <v>12.63</v>
      </c>
      <c r="J1363" s="16">
        <f>IFERROR(VLOOKUP(VLOOKUP(A1363,'Fichier FI (en entrée)'!B:AH,33,0),Modificateurs!A$2:B$5,2,0),0)</f>
        <v>3</v>
      </c>
      <c r="K1363" s="16">
        <f>IFERROR(VLOOKUP(VLOOKUP(A1363,'Redoub FI (en entrée)'!B:N,7,0),Modificateurs!A$8:B$11,2,0),0)</f>
        <v>0</v>
      </c>
      <c r="L1363" s="16">
        <f>IFERROR(VLOOKUP(M1363,Modificateurs!D$1:E$94,2,0),0)</f>
        <v>3</v>
      </c>
      <c r="M1363" t="str">
        <f>VLOOKUP(A1363,'Fichier FI (en entrée)'!B:AH,16,0)&amp;" "&amp;VLOOKUP(A1363,'Fichier FI (en entrée)'!B:AH,20,0)&amp;" "&amp;VLOOKUP(A1363,'Fichier FI (en entrée)'!B:AH,27,0)&amp;" "&amp;VLOOKUP(A1363,'Fichier FI (en entrée)'!B:AH,29,0)</f>
        <v xml:space="preserve">S Informatique et Sciences du numérique  </v>
      </c>
      <c r="N1363" t="str">
        <f>VLOOKUP(A1363,'Fichier FI (en entrée)'!B:AH,8,0)</f>
        <v>En Terminale</v>
      </c>
      <c r="O1363" t="b">
        <f>AND(C1363&gt;Synthèse!B$8,C1363&lt;Synthèse!B$10,NOT(Y1363))</f>
        <v>0</v>
      </c>
      <c r="Q1363" s="60">
        <f>ROUNDUP(C1363/(Synthèse!$B$4+Synthèse!$B$1)*8,0)</f>
        <v>1</v>
      </c>
      <c r="R1363" s="60">
        <f>IFERROR(VLOOKUP(A1363,'Evaluations (formulaire)'!A:P,6,0)+VLOOKUP(A1363,'Evaluations (formulaire)'!A:P,7,0),0)</f>
        <v>0</v>
      </c>
      <c r="S1363" s="60">
        <f>IFERROR(VLOOKUP(A1363,'Evaluations (formulaire)'!A:P,8,0),0)</f>
        <v>0</v>
      </c>
      <c r="T1363" s="60">
        <f>IF(AND(ISBLANK(P1363),Q1363&lt;=2),Synthèse!$B$41,IF(AND(ISBLANK(P1363),Q1363&gt;=7),Synthèse!$C$41,R1363+S1363))</f>
        <v>4.6511627906976744E-3</v>
      </c>
      <c r="U1363" s="60">
        <f t="shared" si="235"/>
        <v>18.6346511627907</v>
      </c>
      <c r="V1363" s="60">
        <f t="shared" si="236"/>
        <v>34</v>
      </c>
      <c r="X1363" s="26">
        <v>487</v>
      </c>
      <c r="Y1363" s="26" t="b">
        <f>IFERROR(VLOOKUP(A1363,'Calculs FA (auto)'!A:O,15,0),FALSE)</f>
        <v>0</v>
      </c>
      <c r="Z1363" s="26">
        <f>IFERROR(VLOOKUP(A1363,'Evaluations (formulaire)'!A:M,9,0),0)</f>
        <v>0</v>
      </c>
      <c r="AA1363" s="135" t="b">
        <v>0</v>
      </c>
      <c r="AB1363" s="135" t="b">
        <v>1</v>
      </c>
      <c r="AC1363" s="135" t="b">
        <f t="shared" si="237"/>
        <v>0</v>
      </c>
      <c r="AD1363" s="135" t="b">
        <f t="shared" si="238"/>
        <v>1</v>
      </c>
      <c r="AE1363" s="135" t="b">
        <f t="shared" si="239"/>
        <v>0</v>
      </c>
      <c r="AF1363" s="135" t="b">
        <f>AND(AC1363,$V1363&lt;=Synthèse!$B$44)</f>
        <v>0</v>
      </c>
      <c r="AG1363" s="135" t="b">
        <f>AND(AD1363,$V1363&lt;=Synthèse!$B$44)</f>
        <v>1</v>
      </c>
      <c r="AH1363" s="135" t="b">
        <f>AND(AE1363,$V1363&lt;=Synthèse!$B$44)</f>
        <v>0</v>
      </c>
      <c r="AI1363" s="137" t="b">
        <v>0</v>
      </c>
      <c r="AJ1363" s="137" t="b">
        <v>0</v>
      </c>
      <c r="AK1363" s="137" t="b">
        <f t="shared" si="240"/>
        <v>0</v>
      </c>
      <c r="AL1363" s="137" t="b">
        <f t="shared" si="241"/>
        <v>0</v>
      </c>
      <c r="AM1363" s="137" t="b">
        <f>AND(AK1363,$V1363&lt;=Synthèse!$B$44)</f>
        <v>0</v>
      </c>
      <c r="AN1363" s="137" t="b">
        <f>AND(AL1363,$V1363&lt;=Synthèse!$B$44)</f>
        <v>0</v>
      </c>
    </row>
    <row r="1364" spans="1:40">
      <c r="A1364" s="17">
        <v>688613</v>
      </c>
      <c r="B1364" t="str">
        <f ca="1">VLOOKUP(A1364,'Fichier FI (en entrée)'!B:AH,3,0)</f>
        <v>IIMAGULWOK</v>
      </c>
      <c r="C1364">
        <f t="shared" si="231"/>
        <v>875</v>
      </c>
      <c r="D1364">
        <f t="shared" si="232"/>
        <v>11.23</v>
      </c>
      <c r="E1364" s="14" t="str">
        <f>VLOOKUP(A1364,'Fichier FI (en entrée)'!B:AH,2,0)</f>
        <v>EV</v>
      </c>
      <c r="F1364" s="14" t="b">
        <f t="shared" si="233"/>
        <v>1</v>
      </c>
      <c r="G1364" s="14" t="b">
        <f>IFERROR(VLOOKUP(A1364,'Calculs FA (auto)'!A:F,6,0),FALSE)</f>
        <v>0</v>
      </c>
      <c r="H1364" s="14" t="b">
        <f t="shared" si="234"/>
        <v>0</v>
      </c>
      <c r="I1364" s="16">
        <f>IFERROR(VLOOKUP(A1364,'Moyennes FI (en entrée)'!B:N,7,0),"")</f>
        <v>9.23</v>
      </c>
      <c r="J1364" s="16">
        <f>IFERROR(VLOOKUP(VLOOKUP(A1364,'Fichier FI (en entrée)'!B:AH,33,0),Modificateurs!A$2:B$5,2,0),0)</f>
        <v>0</v>
      </c>
      <c r="K1364" s="16">
        <f>IFERROR(VLOOKUP(VLOOKUP(A1364,'Redoub FI (en entrée)'!B:N,7,0),Modificateurs!A$8:B$11,2,0),0)</f>
        <v>0</v>
      </c>
      <c r="L1364" s="16">
        <f>IFERROR(VLOOKUP(M1364,Modificateurs!D$1:E$94,2,0),0)</f>
        <v>2</v>
      </c>
      <c r="M1364" t="str">
        <f>VLOOKUP(A1364,'Fichier FI (en entrée)'!B:AH,16,0)&amp;" "&amp;VLOOKUP(A1364,'Fichier FI (en entrée)'!B:AH,20,0)&amp;" "&amp;VLOOKUP(A1364,'Fichier FI (en entrée)'!B:AH,27,0)&amp;" "&amp;VLOOKUP(A1364,'Fichier FI (en entrée)'!B:AH,29,0)</f>
        <v xml:space="preserve">STI2D Système informatique et numérique  </v>
      </c>
      <c r="N1364" t="str">
        <f>VLOOKUP(A1364,'Fichier FI (en entrée)'!B:AH,8,0)</f>
        <v>En Terminale</v>
      </c>
      <c r="O1364" t="b">
        <f>AND(C1364&gt;Synthèse!B$8,C1364&lt;Synthèse!B$10,NOT(Y1364))</f>
        <v>1</v>
      </c>
      <c r="Q1364" s="60">
        <f>ROUNDUP(C1364/(Synthèse!$B$4+Synthèse!$B$1)*8,0)</f>
        <v>5</v>
      </c>
      <c r="R1364" s="60">
        <f>IFERROR(VLOOKUP(A1364,'Evaluations (formulaire)'!A:P,6,0)+VLOOKUP(A1364,'Evaluations (formulaire)'!A:P,7,0),0)</f>
        <v>0</v>
      </c>
      <c r="S1364" s="60">
        <f>IFERROR(VLOOKUP(A1364,'Evaluations (formulaire)'!A:P,8,0),0)</f>
        <v>0</v>
      </c>
      <c r="T1364" s="60">
        <f>IF(AND(ISBLANK(P1364),Q1364&lt;=2),Synthèse!$B$41,IF(AND(ISBLANK(P1364),Q1364&gt;=7),Synthèse!$C$41,R1364+S1364))</f>
        <v>0</v>
      </c>
      <c r="U1364" s="60">
        <f t="shared" si="235"/>
        <v>11.23</v>
      </c>
      <c r="V1364" s="60">
        <f t="shared" si="236"/>
        <v>875</v>
      </c>
      <c r="X1364" s="26">
        <v>1567</v>
      </c>
      <c r="Y1364" s="26" t="b">
        <f>IFERROR(VLOOKUP(A1364,'Calculs FA (auto)'!A:O,15,0),FALSE)</f>
        <v>0</v>
      </c>
      <c r="Z1364" s="26">
        <f>IFERROR(VLOOKUP(A1364,'Evaluations (formulaire)'!A:M,9,0),0)</f>
        <v>0</v>
      </c>
      <c r="AA1364" s="135" t="b">
        <v>0</v>
      </c>
      <c r="AB1364" s="135" t="b">
        <v>1</v>
      </c>
      <c r="AC1364" s="135" t="b">
        <f t="shared" si="237"/>
        <v>0</v>
      </c>
      <c r="AD1364" s="135" t="b">
        <f t="shared" si="238"/>
        <v>1</v>
      </c>
      <c r="AE1364" s="135" t="b">
        <f t="shared" si="239"/>
        <v>0</v>
      </c>
      <c r="AF1364" s="135" t="b">
        <f>AND(AC1364,$V1364&lt;=Synthèse!$B$44)</f>
        <v>0</v>
      </c>
      <c r="AG1364" s="135" t="b">
        <f>AND(AD1364,$V1364&lt;=Synthèse!$B$44)</f>
        <v>0</v>
      </c>
      <c r="AH1364" s="135" t="b">
        <f>AND(AE1364,$V1364&lt;=Synthèse!$B$44)</f>
        <v>0</v>
      </c>
      <c r="AI1364" s="137" t="b">
        <v>0</v>
      </c>
      <c r="AJ1364" s="137" t="b">
        <v>0</v>
      </c>
      <c r="AK1364" s="137" t="b">
        <f t="shared" si="240"/>
        <v>0</v>
      </c>
      <c r="AL1364" s="137" t="b">
        <f t="shared" si="241"/>
        <v>0</v>
      </c>
      <c r="AM1364" s="137" t="b">
        <f>AND(AK1364,$V1364&lt;=Synthèse!$B$44)</f>
        <v>0</v>
      </c>
      <c r="AN1364" s="137" t="b">
        <f>AND(AL1364,$V1364&lt;=Synthèse!$B$44)</f>
        <v>0</v>
      </c>
    </row>
    <row r="1365" spans="1:40">
      <c r="A1365" s="17">
        <v>688619</v>
      </c>
      <c r="B1365" t="str">
        <f ca="1">VLOOKUP(A1365,'Fichier FI (en entrée)'!B:AH,3,0)</f>
        <v>TAJRXMHGOR</v>
      </c>
      <c r="C1365">
        <f t="shared" si="231"/>
        <v>652</v>
      </c>
      <c r="D1365">
        <f t="shared" si="232"/>
        <v>12.55</v>
      </c>
      <c r="E1365" s="14" t="str">
        <f>VLOOKUP(A1365,'Fichier FI (en entrée)'!B:AH,2,0)</f>
        <v>EV</v>
      </c>
      <c r="F1365" s="14" t="b">
        <f t="shared" si="233"/>
        <v>1</v>
      </c>
      <c r="G1365" s="14" t="b">
        <f>IFERROR(VLOOKUP(A1365,'Calculs FA (auto)'!A:F,6,0),FALSE)</f>
        <v>0</v>
      </c>
      <c r="H1365" s="14" t="b">
        <f t="shared" si="234"/>
        <v>0</v>
      </c>
      <c r="I1365" s="16">
        <f>IFERROR(VLOOKUP(A1365,'Moyennes FI (en entrée)'!B:N,7,0),"")</f>
        <v>13.55</v>
      </c>
      <c r="J1365" s="16">
        <f>IFERROR(VLOOKUP(VLOOKUP(A1365,'Fichier FI (en entrée)'!B:AH,33,0),Modificateurs!A$2:B$5,2,0),0)</f>
        <v>3</v>
      </c>
      <c r="K1365" s="16">
        <f>IFERROR(VLOOKUP(VLOOKUP(A1365,'Redoub FI (en entrée)'!B:N,7,0),Modificateurs!A$8:B$11,2,0),0)</f>
        <v>0</v>
      </c>
      <c r="L1365" s="16">
        <f>IFERROR(VLOOKUP(M1365,Modificateurs!D$1:E$94,2,0),0)</f>
        <v>-4</v>
      </c>
      <c r="M1365" t="str">
        <f>VLOOKUP(A1365,'Fichier FI (en entrée)'!B:AH,16,0)&amp;" "&amp;VLOOKUP(A1365,'Fichier FI (en entrée)'!B:AH,20,0)&amp;" "&amp;VLOOKUP(A1365,'Fichier FI (en entrée)'!B:AH,27,0)&amp;" "&amp;VLOOKUP(A1365,'Fichier FI (en entrée)'!B:AH,29,0)</f>
        <v xml:space="preserve">STI2D Energies et environnement  </v>
      </c>
      <c r="N1365" t="str">
        <f>VLOOKUP(A1365,'Fichier FI (en entrée)'!B:AH,8,0)</f>
        <v>En Terminale</v>
      </c>
      <c r="O1365" t="b">
        <f>AND(C1365&gt;Synthèse!B$8,C1365&lt;Synthèse!B$10,NOT(Y1365))</f>
        <v>1</v>
      </c>
      <c r="Q1365" s="60">
        <f>ROUNDUP(C1365/(Synthèse!$B$4+Synthèse!$B$1)*8,0)</f>
        <v>4</v>
      </c>
      <c r="R1365" s="60">
        <f>IFERROR(VLOOKUP(A1365,'Evaluations (formulaire)'!A:P,6,0)+VLOOKUP(A1365,'Evaluations (formulaire)'!A:P,7,0),0)</f>
        <v>0</v>
      </c>
      <c r="S1365" s="60">
        <f>IFERROR(VLOOKUP(A1365,'Evaluations (formulaire)'!A:P,8,0),0)</f>
        <v>0</v>
      </c>
      <c r="T1365" s="60">
        <f>IF(AND(ISBLANK(P1365),Q1365&lt;=2),Synthèse!$B$41,IF(AND(ISBLANK(P1365),Q1365&gt;=7),Synthèse!$C$41,R1365+S1365))</f>
        <v>0</v>
      </c>
      <c r="U1365" s="60">
        <f t="shared" si="235"/>
        <v>12.55</v>
      </c>
      <c r="V1365" s="60">
        <f t="shared" si="236"/>
        <v>652</v>
      </c>
      <c r="X1365" s="26">
        <v>1496</v>
      </c>
      <c r="Y1365" s="26" t="b">
        <f>IFERROR(VLOOKUP(A1365,'Calculs FA (auto)'!A:O,15,0),FALSE)</f>
        <v>0</v>
      </c>
      <c r="Z1365" s="26">
        <f>IFERROR(VLOOKUP(A1365,'Evaluations (formulaire)'!A:M,9,0),0)</f>
        <v>0</v>
      </c>
      <c r="AA1365" s="135" t="b">
        <v>0</v>
      </c>
      <c r="AB1365" s="135" t="b">
        <v>1</v>
      </c>
      <c r="AC1365" s="135" t="b">
        <f t="shared" si="237"/>
        <v>0</v>
      </c>
      <c r="AD1365" s="135" t="b">
        <f t="shared" si="238"/>
        <v>1</v>
      </c>
      <c r="AE1365" s="135" t="b">
        <f t="shared" si="239"/>
        <v>0</v>
      </c>
      <c r="AF1365" s="135" t="b">
        <f>AND(AC1365,$V1365&lt;=Synthèse!$B$44)</f>
        <v>0</v>
      </c>
      <c r="AG1365" s="135" t="b">
        <f>AND(AD1365,$V1365&lt;=Synthèse!$B$44)</f>
        <v>1</v>
      </c>
      <c r="AH1365" s="135" t="b">
        <f>AND(AE1365,$V1365&lt;=Synthèse!$B$44)</f>
        <v>0</v>
      </c>
      <c r="AI1365" s="137" t="b">
        <v>0</v>
      </c>
      <c r="AJ1365" s="137" t="b">
        <v>0</v>
      </c>
      <c r="AK1365" s="137" t="b">
        <f t="shared" si="240"/>
        <v>0</v>
      </c>
      <c r="AL1365" s="137" t="b">
        <f t="shared" si="241"/>
        <v>0</v>
      </c>
      <c r="AM1365" s="137" t="b">
        <f>AND(AK1365,$V1365&lt;=Synthèse!$B$44)</f>
        <v>0</v>
      </c>
      <c r="AN1365" s="137" t="b">
        <f>AND(AL1365,$V1365&lt;=Synthèse!$B$44)</f>
        <v>0</v>
      </c>
    </row>
    <row r="1366" spans="1:40">
      <c r="A1366" s="17">
        <v>688634</v>
      </c>
      <c r="B1366" t="str">
        <f ca="1">VLOOKUP(A1366,'Fichier FI (en entrée)'!B:AH,3,0)</f>
        <v>RQURMLTGSJ</v>
      </c>
      <c r="C1366">
        <f t="shared" si="231"/>
        <v>2097</v>
      </c>
      <c r="D1366">
        <f t="shared" si="232"/>
        <v>-100</v>
      </c>
      <c r="E1366" s="14" t="str">
        <f>VLOOKUP(A1366,'Fichier FI (en entrée)'!B:AH,2,0)</f>
        <v>ENV</v>
      </c>
      <c r="F1366" s="14" t="b">
        <f t="shared" si="233"/>
        <v>0</v>
      </c>
      <c r="G1366" s="14" t="b">
        <f>IFERROR(VLOOKUP(A1366,'Calculs FA (auto)'!A:F,6,0),FALSE)</f>
        <v>0</v>
      </c>
      <c r="H1366" s="14" t="b">
        <f t="shared" si="234"/>
        <v>0</v>
      </c>
      <c r="I1366" s="16" t="str">
        <f>IFERROR(VLOOKUP(A1366,'Moyennes FI (en entrée)'!B:N,7,0),"")</f>
        <v/>
      </c>
      <c r="J1366" s="16">
        <f>IFERROR(VLOOKUP(VLOOKUP(A1366,'Fichier FI (en entrée)'!B:AH,33,0),Modificateurs!A$2:B$5,2,0),0)</f>
        <v>1</v>
      </c>
      <c r="K1366" s="16">
        <f>IFERROR(VLOOKUP(VLOOKUP(A1366,'Redoub FI (en entrée)'!B:N,7,0),Modificateurs!A$8:B$11,2,0),0)</f>
        <v>0</v>
      </c>
      <c r="L1366" s="16">
        <f>IFERROR(VLOOKUP(M1366,Modificateurs!D$1:E$94,2,0),0)</f>
        <v>-4</v>
      </c>
      <c r="M1366" t="str">
        <f>VLOOKUP(A1366,'Fichier FI (en entrée)'!B:AH,16,0)&amp;" "&amp;VLOOKUP(A1366,'Fichier FI (en entrée)'!B:AH,20,0)&amp;" "&amp;VLOOKUP(A1366,'Fichier FI (en entrée)'!B:AH,27,0)&amp;" "&amp;VLOOKUP(A1366,'Fichier FI (en entrée)'!B:AH,29,0)</f>
        <v xml:space="preserve">STI2D Energies et environnement  </v>
      </c>
      <c r="N1366" t="str">
        <f>VLOOKUP(A1366,'Fichier FI (en entrée)'!B:AH,8,0)</f>
        <v>En Terminale</v>
      </c>
      <c r="O1366" t="b">
        <f>AND(C1366&gt;Synthèse!B$8,C1366&lt;Synthèse!B$10,NOT(Y1366))</f>
        <v>0</v>
      </c>
      <c r="Q1366" s="60">
        <f>ROUNDUP(C1366/(Synthèse!$B$4+Synthèse!$B$1)*8,0)</f>
        <v>10</v>
      </c>
      <c r="R1366" s="60">
        <f>IFERROR(VLOOKUP(A1366,'Evaluations (formulaire)'!A:P,6,0)+VLOOKUP(A1366,'Evaluations (formulaire)'!A:P,7,0),0)</f>
        <v>0</v>
      </c>
      <c r="S1366" s="60">
        <f>IFERROR(VLOOKUP(A1366,'Evaluations (formulaire)'!A:P,8,0),0)</f>
        <v>0</v>
      </c>
      <c r="T1366" s="60">
        <f>IF(AND(ISBLANK(P1366),Q1366&lt;=2),Synthèse!$B$41,IF(AND(ISBLANK(P1366),Q1366&gt;=7),Synthèse!$C$41,R1366+S1366))</f>
        <v>4.6296296296296294E-3</v>
      </c>
      <c r="U1366" s="60">
        <f t="shared" si="235"/>
        <v>-99.995370370370367</v>
      </c>
      <c r="V1366" s="60">
        <f t="shared" si="236"/>
        <v>1983</v>
      </c>
      <c r="X1366" s="26">
        <v>200</v>
      </c>
      <c r="Y1366" s="26" t="b">
        <f>IFERROR(VLOOKUP(A1366,'Calculs FA (auto)'!A:O,15,0),FALSE)</f>
        <v>0</v>
      </c>
      <c r="Z1366" s="26">
        <f>IFERROR(VLOOKUP(A1366,'Evaluations (formulaire)'!A:M,9,0),0)</f>
        <v>0</v>
      </c>
      <c r="AA1366" s="135" t="b">
        <v>1</v>
      </c>
      <c r="AB1366" s="135" t="b">
        <v>0</v>
      </c>
      <c r="AC1366" s="135" t="b">
        <f t="shared" si="237"/>
        <v>0</v>
      </c>
      <c r="AD1366" s="135" t="b">
        <f t="shared" si="238"/>
        <v>0</v>
      </c>
      <c r="AE1366" s="135" t="b">
        <f t="shared" si="239"/>
        <v>0</v>
      </c>
      <c r="AF1366" s="135" t="b">
        <f>AND(AC1366,$V1366&lt;=Synthèse!$B$44)</f>
        <v>0</v>
      </c>
      <c r="AG1366" s="135" t="b">
        <f>AND(AD1366,$V1366&lt;=Synthèse!$B$44)</f>
        <v>0</v>
      </c>
      <c r="AH1366" s="135" t="b">
        <f>AND(AE1366,$V1366&lt;=Synthèse!$B$44)</f>
        <v>0</v>
      </c>
      <c r="AI1366" s="137" t="b">
        <v>0</v>
      </c>
      <c r="AJ1366" s="137" t="b">
        <v>0</v>
      </c>
      <c r="AK1366" s="137" t="b">
        <f t="shared" si="240"/>
        <v>0</v>
      </c>
      <c r="AL1366" s="137" t="b">
        <f t="shared" si="241"/>
        <v>0</v>
      </c>
      <c r="AM1366" s="137" t="b">
        <f>AND(AK1366,$V1366&lt;=Synthèse!$B$44)</f>
        <v>0</v>
      </c>
      <c r="AN1366" s="137" t="b">
        <f>AND(AL1366,$V1366&lt;=Synthèse!$B$44)</f>
        <v>0</v>
      </c>
    </row>
    <row r="1367" spans="1:40">
      <c r="A1367" s="17">
        <v>688635</v>
      </c>
      <c r="B1367" t="str">
        <f ca="1">VLOOKUP(A1367,'Fichier FI (en entrée)'!B:AH,3,0)</f>
        <v>HBNKXJYOSI</v>
      </c>
      <c r="C1367">
        <f t="shared" si="231"/>
        <v>428</v>
      </c>
      <c r="D1367">
        <f t="shared" si="232"/>
        <v>13.86</v>
      </c>
      <c r="E1367" s="14" t="str">
        <f>VLOOKUP(A1367,'Fichier FI (en entrée)'!B:AH,2,0)</f>
        <v>EV</v>
      </c>
      <c r="F1367" s="14" t="b">
        <f t="shared" si="233"/>
        <v>1</v>
      </c>
      <c r="G1367" s="14" t="b">
        <f>IFERROR(VLOOKUP(A1367,'Calculs FA (auto)'!A:F,6,0),FALSE)</f>
        <v>0</v>
      </c>
      <c r="H1367" s="14" t="b">
        <f t="shared" si="234"/>
        <v>0</v>
      </c>
      <c r="I1367" s="16">
        <f>IFERROR(VLOOKUP(A1367,'Moyennes FI (en entrée)'!B:N,7,0),"")</f>
        <v>9.86</v>
      </c>
      <c r="J1367" s="16">
        <f>IFERROR(VLOOKUP(VLOOKUP(A1367,'Fichier FI (en entrée)'!B:AH,33,0),Modificateurs!A$2:B$5,2,0),0)</f>
        <v>1</v>
      </c>
      <c r="K1367" s="16">
        <f>IFERROR(VLOOKUP(VLOOKUP(A1367,'Redoub FI (en entrée)'!B:N,7,0),Modificateurs!A$8:B$11,2,0),0)</f>
        <v>0</v>
      </c>
      <c r="L1367" s="16">
        <f>IFERROR(VLOOKUP(M1367,Modificateurs!D$1:E$94,2,0),0)</f>
        <v>3</v>
      </c>
      <c r="M1367" t="str">
        <f>VLOOKUP(A1367,'Fichier FI (en entrée)'!B:AH,16,0)&amp;" "&amp;VLOOKUP(A1367,'Fichier FI (en entrée)'!B:AH,20,0)&amp;" "&amp;VLOOKUP(A1367,'Fichier FI (en entrée)'!B:AH,27,0)&amp;" "&amp;VLOOKUP(A1367,'Fichier FI (en entrée)'!B:AH,29,0)</f>
        <v xml:space="preserve">S Informatique et Sciences du numérique  </v>
      </c>
      <c r="N1367" t="str">
        <f>VLOOKUP(A1367,'Fichier FI (en entrée)'!B:AH,8,0)</f>
        <v>En Terminale</v>
      </c>
      <c r="O1367" t="b">
        <f>AND(C1367&gt;Synthèse!B$8,C1367&lt;Synthèse!B$10,NOT(Y1367))</f>
        <v>1</v>
      </c>
      <c r="Q1367" s="60">
        <f>ROUNDUP(C1367/(Synthèse!$B$4+Synthèse!$B$1)*8,0)</f>
        <v>2</v>
      </c>
      <c r="R1367" s="60">
        <f>IFERROR(VLOOKUP(A1367,'Evaluations (formulaire)'!A:P,6,0)+VLOOKUP(A1367,'Evaluations (formulaire)'!A:P,7,0),0)</f>
        <v>0</v>
      </c>
      <c r="S1367" s="60">
        <f>IFERROR(VLOOKUP(A1367,'Evaluations (formulaire)'!A:P,8,0),0)</f>
        <v>0</v>
      </c>
      <c r="T1367" s="60">
        <f>IF(AND(ISBLANK(P1367),Q1367&lt;=2),Synthèse!$B$41,IF(AND(ISBLANK(P1367),Q1367&gt;=7),Synthèse!$C$41,R1367+S1367))</f>
        <v>4.6511627906976744E-3</v>
      </c>
      <c r="U1367" s="60">
        <f t="shared" si="235"/>
        <v>13.864651162790697</v>
      </c>
      <c r="V1367" s="60">
        <f t="shared" si="236"/>
        <v>428</v>
      </c>
      <c r="X1367" s="26">
        <v>640</v>
      </c>
      <c r="Y1367" s="26" t="b">
        <f>IFERROR(VLOOKUP(A1367,'Calculs FA (auto)'!A:O,15,0),FALSE)</f>
        <v>0</v>
      </c>
      <c r="Z1367" s="26">
        <f>IFERROR(VLOOKUP(A1367,'Evaluations (formulaire)'!A:M,9,0),0)</f>
        <v>0</v>
      </c>
      <c r="AA1367" s="135" t="b">
        <v>0</v>
      </c>
      <c r="AB1367" s="135" t="b">
        <v>0</v>
      </c>
      <c r="AC1367" s="135" t="b">
        <f t="shared" si="237"/>
        <v>0</v>
      </c>
      <c r="AD1367" s="135" t="b">
        <f t="shared" si="238"/>
        <v>0</v>
      </c>
      <c r="AE1367" s="135" t="b">
        <f t="shared" si="239"/>
        <v>1</v>
      </c>
      <c r="AF1367" s="135" t="b">
        <f>AND(AC1367,$V1367&lt;=Synthèse!$B$44)</f>
        <v>0</v>
      </c>
      <c r="AG1367" s="135" t="b">
        <f>AND(AD1367,$V1367&lt;=Synthèse!$B$44)</f>
        <v>0</v>
      </c>
      <c r="AH1367" s="135" t="b">
        <f>AND(AE1367,$V1367&lt;=Synthèse!$B$44)</f>
        <v>1</v>
      </c>
      <c r="AI1367" s="137" t="b">
        <v>0</v>
      </c>
      <c r="AJ1367" s="137" t="b">
        <v>0</v>
      </c>
      <c r="AK1367" s="137" t="b">
        <f t="shared" si="240"/>
        <v>0</v>
      </c>
      <c r="AL1367" s="137" t="b">
        <f t="shared" si="241"/>
        <v>0</v>
      </c>
      <c r="AM1367" s="137" t="b">
        <f>AND(AK1367,$V1367&lt;=Synthèse!$B$44)</f>
        <v>0</v>
      </c>
      <c r="AN1367" s="137" t="b">
        <f>AND(AL1367,$V1367&lt;=Synthèse!$B$44)</f>
        <v>0</v>
      </c>
    </row>
    <row r="1368" spans="1:40">
      <c r="A1368" s="17">
        <v>688640</v>
      </c>
      <c r="B1368" t="str">
        <f ca="1">VLOOKUP(A1368,'Fichier FI (en entrée)'!B:AH,3,0)</f>
        <v>TTUULJMUVN</v>
      </c>
      <c r="C1368">
        <f t="shared" si="231"/>
        <v>1256</v>
      </c>
      <c r="D1368">
        <f t="shared" si="232"/>
        <v>6.6899999999999995</v>
      </c>
      <c r="E1368" s="14" t="str">
        <f>VLOOKUP(A1368,'Fichier FI (en entrée)'!B:AH,2,0)</f>
        <v>EV</v>
      </c>
      <c r="F1368" s="14" t="b">
        <f t="shared" si="233"/>
        <v>1</v>
      </c>
      <c r="G1368" s="14" t="b">
        <f>IFERROR(VLOOKUP(A1368,'Calculs FA (auto)'!A:F,6,0),FALSE)</f>
        <v>1</v>
      </c>
      <c r="H1368" s="14" t="b">
        <f t="shared" si="234"/>
        <v>1</v>
      </c>
      <c r="I1368" s="16">
        <f>IFERROR(VLOOKUP(A1368,'Moyennes FI (en entrée)'!B:N,7,0),"")</f>
        <v>9.69</v>
      </c>
      <c r="J1368" s="16">
        <f>IFERROR(VLOOKUP(VLOOKUP(A1368,'Fichier FI (en entrée)'!B:AH,33,0),Modificateurs!A$2:B$5,2,0),0)</f>
        <v>1</v>
      </c>
      <c r="K1368" s="16">
        <f>IFERROR(VLOOKUP(VLOOKUP(A1368,'Redoub FI (en entrée)'!B:N,7,0),Modificateurs!A$8:B$11,2,0),0)</f>
        <v>0</v>
      </c>
      <c r="L1368" s="16">
        <f>IFERROR(VLOOKUP(M1368,Modificateurs!D$1:E$94,2,0),0)</f>
        <v>-4</v>
      </c>
      <c r="M1368" t="str">
        <f>VLOOKUP(A1368,'Fichier FI (en entrée)'!B:AH,16,0)&amp;" "&amp;VLOOKUP(A1368,'Fichier FI (en entrée)'!B:AH,20,0)&amp;" "&amp;VLOOKUP(A1368,'Fichier FI (en entrée)'!B:AH,27,0)&amp;" "&amp;VLOOKUP(A1368,'Fichier FI (en entrée)'!B:AH,29,0)</f>
        <v xml:space="preserve">STI2D Energies et environnement  </v>
      </c>
      <c r="N1368" t="str">
        <f>VLOOKUP(A1368,'Fichier FI (en entrée)'!B:AH,8,0)</f>
        <v>En Terminale</v>
      </c>
      <c r="O1368" t="b">
        <f>AND(C1368&gt;Synthèse!B$8,C1368&lt;Synthèse!B$10,NOT(Y1368))</f>
        <v>0</v>
      </c>
      <c r="Q1368" s="60">
        <f>ROUNDUP(C1368/(Synthèse!$B$4+Synthèse!$B$1)*8,0)</f>
        <v>6</v>
      </c>
      <c r="R1368" s="60">
        <f>IFERROR(VLOOKUP(A1368,'Evaluations (formulaire)'!A:P,6,0)+VLOOKUP(A1368,'Evaluations (formulaire)'!A:P,7,0),0)</f>
        <v>0</v>
      </c>
      <c r="S1368" s="60">
        <f>IFERROR(VLOOKUP(A1368,'Evaluations (formulaire)'!A:P,8,0),0)</f>
        <v>0</v>
      </c>
      <c r="T1368" s="60">
        <f>IF(AND(ISBLANK(P1368),Q1368&lt;=2),Synthèse!$B$41,IF(AND(ISBLANK(P1368),Q1368&gt;=7),Synthèse!$C$41,R1368+S1368))</f>
        <v>0</v>
      </c>
      <c r="U1368" s="60">
        <f t="shared" si="235"/>
        <v>6.6899999999999995</v>
      </c>
      <c r="V1368" s="60">
        <f t="shared" si="236"/>
        <v>1255</v>
      </c>
      <c r="X1368" s="26">
        <v>96</v>
      </c>
      <c r="Y1368" s="26" t="b">
        <f>IFERROR(VLOOKUP(A1368,'Calculs FA (auto)'!A:O,15,0),FALSE)</f>
        <v>1</v>
      </c>
      <c r="Z1368" s="26">
        <f>IFERROR(VLOOKUP(A1368,'Evaluations (formulaire)'!A:M,9,0),0)</f>
        <v>0</v>
      </c>
      <c r="AA1368" s="135" t="b">
        <v>0</v>
      </c>
      <c r="AB1368" s="135" t="b">
        <v>1</v>
      </c>
      <c r="AC1368" s="135" t="b">
        <f t="shared" si="237"/>
        <v>0</v>
      </c>
      <c r="AD1368" s="135" t="b">
        <f t="shared" si="238"/>
        <v>1</v>
      </c>
      <c r="AE1368" s="135" t="b">
        <f t="shared" si="239"/>
        <v>0</v>
      </c>
      <c r="AF1368" s="135" t="b">
        <f>AND(AC1368,$V1368&lt;=Synthèse!$B$44)</f>
        <v>0</v>
      </c>
      <c r="AG1368" s="135" t="b">
        <f>AND(AD1368,$V1368&lt;=Synthèse!$B$44)</f>
        <v>0</v>
      </c>
      <c r="AH1368" s="135" t="b">
        <f>AND(AE1368,$V1368&lt;=Synthèse!$B$44)</f>
        <v>0</v>
      </c>
      <c r="AI1368" s="137" t="b">
        <v>0</v>
      </c>
      <c r="AJ1368" s="137" t="b">
        <v>0</v>
      </c>
      <c r="AK1368" s="137" t="b">
        <f t="shared" si="240"/>
        <v>0</v>
      </c>
      <c r="AL1368" s="137" t="b">
        <f t="shared" si="241"/>
        <v>0</v>
      </c>
      <c r="AM1368" s="137" t="b">
        <f>AND(AK1368,$V1368&lt;=Synthèse!$B$44)</f>
        <v>0</v>
      </c>
      <c r="AN1368" s="137" t="b">
        <f>AND(AL1368,$V1368&lt;=Synthèse!$B$44)</f>
        <v>0</v>
      </c>
    </row>
    <row r="1369" spans="1:40">
      <c r="A1369" s="17">
        <v>688643</v>
      </c>
      <c r="B1369" t="str">
        <f ca="1">VLOOKUP(A1369,'Fichier FI (en entrée)'!B:AH,3,0)</f>
        <v>ZGKPGEZEUM</v>
      </c>
      <c r="C1369">
        <f t="shared" si="231"/>
        <v>273</v>
      </c>
      <c r="D1369">
        <f t="shared" si="232"/>
        <v>15.01</v>
      </c>
      <c r="E1369" s="14" t="str">
        <f>VLOOKUP(A1369,'Fichier FI (en entrée)'!B:AH,2,0)</f>
        <v>EV</v>
      </c>
      <c r="F1369" s="14" t="b">
        <f t="shared" si="233"/>
        <v>1</v>
      </c>
      <c r="G1369" s="14" t="b">
        <f>IFERROR(VLOOKUP(A1369,'Calculs FA (auto)'!A:F,6,0),FALSE)</f>
        <v>0</v>
      </c>
      <c r="H1369" s="14" t="b">
        <f t="shared" si="234"/>
        <v>0</v>
      </c>
      <c r="I1369" s="16">
        <f>IFERROR(VLOOKUP(A1369,'Moyennes FI (en entrée)'!B:N,7,0),"")</f>
        <v>12.01</v>
      </c>
      <c r="J1369" s="16">
        <f>IFERROR(VLOOKUP(VLOOKUP(A1369,'Fichier FI (en entrée)'!B:AH,33,0),Modificateurs!A$2:B$5,2,0),0)</f>
        <v>1</v>
      </c>
      <c r="K1369" s="16">
        <f>IFERROR(VLOOKUP(VLOOKUP(A1369,'Redoub FI (en entrée)'!B:N,7,0),Modificateurs!A$8:B$11,2,0),0)</f>
        <v>0</v>
      </c>
      <c r="L1369" s="16">
        <f>IFERROR(VLOOKUP(M1369,Modificateurs!D$1:E$94,2,0),0)</f>
        <v>2</v>
      </c>
      <c r="M1369" t="str">
        <f>VLOOKUP(A1369,'Fichier FI (en entrée)'!B:AH,16,0)&amp;" "&amp;VLOOKUP(A1369,'Fichier FI (en entrée)'!B:AH,20,0)&amp;" "&amp;VLOOKUP(A1369,'Fichier FI (en entrée)'!B:AH,27,0)&amp;" "&amp;VLOOKUP(A1369,'Fichier FI (en entrée)'!B:AH,29,0)</f>
        <v xml:space="preserve">STI2D Système informatique et numérique  </v>
      </c>
      <c r="N1369" t="str">
        <f>VLOOKUP(A1369,'Fichier FI (en entrée)'!B:AH,8,0)</f>
        <v>En Terminale</v>
      </c>
      <c r="O1369" t="b">
        <f>AND(C1369&gt;Synthèse!B$8,C1369&lt;Synthèse!B$10,NOT(Y1369))</f>
        <v>0</v>
      </c>
      <c r="Q1369" s="60">
        <f>ROUNDUP(C1369/(Synthèse!$B$4+Synthèse!$B$1)*8,0)</f>
        <v>2</v>
      </c>
      <c r="R1369" s="60">
        <f>IFERROR(VLOOKUP(A1369,'Evaluations (formulaire)'!A:P,6,0)+VLOOKUP(A1369,'Evaluations (formulaire)'!A:P,7,0),0)</f>
        <v>0</v>
      </c>
      <c r="S1369" s="60">
        <f>IFERROR(VLOOKUP(A1369,'Evaluations (formulaire)'!A:P,8,0),0)</f>
        <v>0</v>
      </c>
      <c r="T1369" s="60">
        <f>IF(AND(ISBLANK(P1369),Q1369&lt;=2),Synthèse!$B$41,IF(AND(ISBLANK(P1369),Q1369&gt;=7),Synthèse!$C$41,R1369+S1369))</f>
        <v>4.6511627906976744E-3</v>
      </c>
      <c r="U1369" s="60">
        <f t="shared" si="235"/>
        <v>15.014651162790697</v>
      </c>
      <c r="V1369" s="60">
        <f t="shared" si="236"/>
        <v>273</v>
      </c>
      <c r="X1369" s="26">
        <v>626</v>
      </c>
      <c r="Y1369" s="26" t="b">
        <f>IFERROR(VLOOKUP(A1369,'Calculs FA (auto)'!A:O,15,0),FALSE)</f>
        <v>0</v>
      </c>
      <c r="Z1369" s="26">
        <f>IFERROR(VLOOKUP(A1369,'Evaluations (formulaire)'!A:M,9,0),0)</f>
        <v>0</v>
      </c>
      <c r="AA1369" s="135" t="b">
        <v>0</v>
      </c>
      <c r="AB1369" s="135" t="b">
        <v>1</v>
      </c>
      <c r="AC1369" s="135" t="b">
        <f t="shared" si="237"/>
        <v>0</v>
      </c>
      <c r="AD1369" s="135" t="b">
        <f t="shared" si="238"/>
        <v>1</v>
      </c>
      <c r="AE1369" s="135" t="b">
        <f t="shared" si="239"/>
        <v>0</v>
      </c>
      <c r="AF1369" s="135" t="b">
        <f>AND(AC1369,$V1369&lt;=Synthèse!$B$44)</f>
        <v>0</v>
      </c>
      <c r="AG1369" s="135" t="b">
        <f>AND(AD1369,$V1369&lt;=Synthèse!$B$44)</f>
        <v>1</v>
      </c>
      <c r="AH1369" s="135" t="b">
        <f>AND(AE1369,$V1369&lt;=Synthèse!$B$44)</f>
        <v>0</v>
      </c>
      <c r="AI1369" s="137" t="b">
        <v>0</v>
      </c>
      <c r="AJ1369" s="137" t="b">
        <v>0</v>
      </c>
      <c r="AK1369" s="137" t="b">
        <f t="shared" si="240"/>
        <v>0</v>
      </c>
      <c r="AL1369" s="137" t="b">
        <f t="shared" si="241"/>
        <v>0</v>
      </c>
      <c r="AM1369" s="137" t="b">
        <f>AND(AK1369,$V1369&lt;=Synthèse!$B$44)</f>
        <v>0</v>
      </c>
      <c r="AN1369" s="137" t="b">
        <f>AND(AL1369,$V1369&lt;=Synthèse!$B$44)</f>
        <v>0</v>
      </c>
    </row>
    <row r="1370" spans="1:40">
      <c r="A1370" s="17">
        <v>688649</v>
      </c>
      <c r="B1370" t="str">
        <f ca="1">VLOOKUP(A1370,'Fichier FI (en entrée)'!B:AH,3,0)</f>
        <v>NAMPGBFFHS</v>
      </c>
      <c r="C1370">
        <f t="shared" si="231"/>
        <v>414</v>
      </c>
      <c r="D1370">
        <f t="shared" si="232"/>
        <v>14</v>
      </c>
      <c r="E1370" s="14" t="str">
        <f>VLOOKUP(A1370,'Fichier FI (en entrée)'!B:AH,2,0)</f>
        <v>EV</v>
      </c>
      <c r="F1370" s="14" t="b">
        <f t="shared" si="233"/>
        <v>1</v>
      </c>
      <c r="G1370" s="14" t="b">
        <f>IFERROR(VLOOKUP(A1370,'Calculs FA (auto)'!A:F,6,0),FALSE)</f>
        <v>0</v>
      </c>
      <c r="H1370" s="14" t="b">
        <f t="shared" si="234"/>
        <v>0</v>
      </c>
      <c r="I1370" s="16">
        <f>IFERROR(VLOOKUP(A1370,'Moyennes FI (en entrée)'!B:N,7,0),"")</f>
        <v>10</v>
      </c>
      <c r="J1370" s="16">
        <f>IFERROR(VLOOKUP(VLOOKUP(A1370,'Fichier FI (en entrée)'!B:AH,33,0),Modificateurs!A$2:B$5,2,0),0)</f>
        <v>1</v>
      </c>
      <c r="K1370" s="16">
        <f>IFERROR(VLOOKUP(VLOOKUP(A1370,'Redoub FI (en entrée)'!B:N,7,0),Modificateurs!A$8:B$11,2,0),0)</f>
        <v>0</v>
      </c>
      <c r="L1370" s="16">
        <f>IFERROR(VLOOKUP(M1370,Modificateurs!D$1:E$94,2,0),0)</f>
        <v>3</v>
      </c>
      <c r="M1370" t="str">
        <f>VLOOKUP(A1370,'Fichier FI (en entrée)'!B:AH,16,0)&amp;" "&amp;VLOOKUP(A1370,'Fichier FI (en entrée)'!B:AH,20,0)&amp;" "&amp;VLOOKUP(A1370,'Fichier FI (en entrée)'!B:AH,27,0)&amp;" "&amp;VLOOKUP(A1370,'Fichier FI (en entrée)'!B:AH,29,0)</f>
        <v xml:space="preserve">S Informatique et Sciences du numérique  </v>
      </c>
      <c r="N1370" t="str">
        <f>VLOOKUP(A1370,'Fichier FI (en entrée)'!B:AH,8,0)</f>
        <v>En Terminale</v>
      </c>
      <c r="O1370" t="b">
        <f>AND(C1370&gt;Synthèse!B$8,C1370&lt;Synthèse!B$10,NOT(Y1370))</f>
        <v>0</v>
      </c>
      <c r="Q1370" s="60">
        <f>ROUNDUP(C1370/(Synthèse!$B$4+Synthèse!$B$1)*8,0)</f>
        <v>2</v>
      </c>
      <c r="R1370" s="60">
        <f>IFERROR(VLOOKUP(A1370,'Evaluations (formulaire)'!A:P,6,0)+VLOOKUP(A1370,'Evaluations (formulaire)'!A:P,7,0),0)</f>
        <v>0</v>
      </c>
      <c r="S1370" s="60">
        <f>IFERROR(VLOOKUP(A1370,'Evaluations (formulaire)'!A:P,8,0),0)</f>
        <v>0</v>
      </c>
      <c r="T1370" s="60">
        <f>IF(AND(ISBLANK(P1370),Q1370&lt;=2),Synthèse!$B$41,IF(AND(ISBLANK(P1370),Q1370&gt;=7),Synthèse!$C$41,R1370+S1370))</f>
        <v>4.6511627906976744E-3</v>
      </c>
      <c r="U1370" s="60">
        <f t="shared" si="235"/>
        <v>14.004651162790697</v>
      </c>
      <c r="V1370" s="60">
        <f t="shared" si="236"/>
        <v>413</v>
      </c>
      <c r="X1370" s="26">
        <v>2095</v>
      </c>
      <c r="Y1370" s="26" t="b">
        <f>IFERROR(VLOOKUP(A1370,'Calculs FA (auto)'!A:O,15,0),FALSE)</f>
        <v>0</v>
      </c>
      <c r="Z1370" s="26">
        <f>IFERROR(VLOOKUP(A1370,'Evaluations (formulaire)'!A:M,9,0),0)</f>
        <v>0</v>
      </c>
      <c r="AA1370" s="135" t="b">
        <v>0</v>
      </c>
      <c r="AB1370" s="135" t="b">
        <v>1</v>
      </c>
      <c r="AC1370" s="135" t="b">
        <f t="shared" si="237"/>
        <v>0</v>
      </c>
      <c r="AD1370" s="135" t="b">
        <f t="shared" si="238"/>
        <v>1</v>
      </c>
      <c r="AE1370" s="135" t="b">
        <f t="shared" si="239"/>
        <v>0</v>
      </c>
      <c r="AF1370" s="135" t="b">
        <f>AND(AC1370,$V1370&lt;=Synthèse!$B$44)</f>
        <v>0</v>
      </c>
      <c r="AG1370" s="135" t="b">
        <f>AND(AD1370,$V1370&lt;=Synthèse!$B$44)</f>
        <v>1</v>
      </c>
      <c r="AH1370" s="135" t="b">
        <f>AND(AE1370,$V1370&lt;=Synthèse!$B$44)</f>
        <v>0</v>
      </c>
      <c r="AI1370" s="137" t="b">
        <v>0</v>
      </c>
      <c r="AJ1370" s="137" t="b">
        <v>0</v>
      </c>
      <c r="AK1370" s="137" t="b">
        <f t="shared" si="240"/>
        <v>0</v>
      </c>
      <c r="AL1370" s="137" t="b">
        <f t="shared" si="241"/>
        <v>0</v>
      </c>
      <c r="AM1370" s="137" t="b">
        <f>AND(AK1370,$V1370&lt;=Synthèse!$B$44)</f>
        <v>0</v>
      </c>
      <c r="AN1370" s="137" t="b">
        <f>AND(AL1370,$V1370&lt;=Synthèse!$B$44)</f>
        <v>0</v>
      </c>
    </row>
    <row r="1371" spans="1:40">
      <c r="A1371" s="17">
        <v>688674</v>
      </c>
      <c r="B1371" t="str">
        <f ca="1">VLOOKUP(A1371,'Fichier FI (en entrée)'!B:AH,3,0)</f>
        <v>IGEYGPCULW</v>
      </c>
      <c r="C1371">
        <f t="shared" si="231"/>
        <v>230</v>
      </c>
      <c r="D1371">
        <f t="shared" si="232"/>
        <v>15.54</v>
      </c>
      <c r="E1371" s="14" t="str">
        <f>VLOOKUP(A1371,'Fichier FI (en entrée)'!B:AH,2,0)</f>
        <v>EV</v>
      </c>
      <c r="F1371" s="14" t="b">
        <f t="shared" si="233"/>
        <v>1</v>
      </c>
      <c r="G1371" s="14" t="b">
        <f>IFERROR(VLOOKUP(A1371,'Calculs FA (auto)'!A:F,6,0),FALSE)</f>
        <v>0</v>
      </c>
      <c r="H1371" s="14" t="b">
        <f t="shared" si="234"/>
        <v>0</v>
      </c>
      <c r="I1371" s="16">
        <f>IFERROR(VLOOKUP(A1371,'Moyennes FI (en entrée)'!B:N,7,0),"")</f>
        <v>11.54</v>
      </c>
      <c r="J1371" s="16">
        <f>IFERROR(VLOOKUP(VLOOKUP(A1371,'Fichier FI (en entrée)'!B:AH,33,0),Modificateurs!A$2:B$5,2,0),0)</f>
        <v>1</v>
      </c>
      <c r="K1371" s="16">
        <f>IFERROR(VLOOKUP(VLOOKUP(A1371,'Redoub FI (en entrée)'!B:N,7,0),Modificateurs!A$8:B$11,2,0),0)</f>
        <v>0</v>
      </c>
      <c r="L1371" s="16">
        <f>IFERROR(VLOOKUP(M1371,Modificateurs!D$1:E$94,2,0),0)</f>
        <v>3</v>
      </c>
      <c r="M1371" t="str">
        <f>VLOOKUP(A1371,'Fichier FI (en entrée)'!B:AH,16,0)&amp;" "&amp;VLOOKUP(A1371,'Fichier FI (en entrée)'!B:AH,20,0)&amp;" "&amp;VLOOKUP(A1371,'Fichier FI (en entrée)'!B:AH,27,0)&amp;" "&amp;VLOOKUP(A1371,'Fichier FI (en entrée)'!B:AH,29,0)</f>
        <v xml:space="preserve">S Informatique et Sciences du numérique  </v>
      </c>
      <c r="N1371" t="str">
        <f>VLOOKUP(A1371,'Fichier FI (en entrée)'!B:AH,8,0)</f>
        <v>En Terminale</v>
      </c>
      <c r="O1371" t="b">
        <f>AND(C1371&gt;Synthèse!B$8,C1371&lt;Synthèse!B$10,NOT(Y1371))</f>
        <v>0</v>
      </c>
      <c r="Q1371" s="60">
        <f>ROUNDUP(C1371/(Synthèse!$B$4+Synthèse!$B$1)*8,0)</f>
        <v>2</v>
      </c>
      <c r="R1371" s="60">
        <f>IFERROR(VLOOKUP(A1371,'Evaluations (formulaire)'!A:P,6,0)+VLOOKUP(A1371,'Evaluations (formulaire)'!A:P,7,0),0)</f>
        <v>0</v>
      </c>
      <c r="S1371" s="60">
        <f>IFERROR(VLOOKUP(A1371,'Evaluations (formulaire)'!A:P,8,0),0)</f>
        <v>0</v>
      </c>
      <c r="T1371" s="60">
        <f>IF(AND(ISBLANK(P1371),Q1371&lt;=2),Synthèse!$B$41,IF(AND(ISBLANK(P1371),Q1371&gt;=7),Synthèse!$C$41,R1371+S1371))</f>
        <v>4.6511627906976744E-3</v>
      </c>
      <c r="U1371" s="60">
        <f t="shared" si="235"/>
        <v>15.544651162790696</v>
      </c>
      <c r="V1371" s="60">
        <f t="shared" si="236"/>
        <v>230</v>
      </c>
      <c r="X1371" s="26">
        <v>1116</v>
      </c>
      <c r="Y1371" s="26" t="b">
        <f>IFERROR(VLOOKUP(A1371,'Calculs FA (auto)'!A:O,15,0),FALSE)</f>
        <v>0</v>
      </c>
      <c r="Z1371" s="26">
        <f>IFERROR(VLOOKUP(A1371,'Evaluations (formulaire)'!A:M,9,0),0)</f>
        <v>0</v>
      </c>
      <c r="AA1371" s="135" t="b">
        <v>0</v>
      </c>
      <c r="AB1371" s="135" t="b">
        <v>1</v>
      </c>
      <c r="AC1371" s="135" t="b">
        <f t="shared" si="237"/>
        <v>0</v>
      </c>
      <c r="AD1371" s="135" t="b">
        <f t="shared" si="238"/>
        <v>1</v>
      </c>
      <c r="AE1371" s="135" t="b">
        <f t="shared" si="239"/>
        <v>0</v>
      </c>
      <c r="AF1371" s="135" t="b">
        <f>AND(AC1371,$V1371&lt;=Synthèse!$B$44)</f>
        <v>0</v>
      </c>
      <c r="AG1371" s="135" t="b">
        <f>AND(AD1371,$V1371&lt;=Synthèse!$B$44)</f>
        <v>1</v>
      </c>
      <c r="AH1371" s="135" t="b">
        <f>AND(AE1371,$V1371&lt;=Synthèse!$B$44)</f>
        <v>0</v>
      </c>
      <c r="AI1371" s="137" t="b">
        <v>0</v>
      </c>
      <c r="AJ1371" s="137" t="b">
        <v>0</v>
      </c>
      <c r="AK1371" s="137" t="b">
        <f t="shared" si="240"/>
        <v>0</v>
      </c>
      <c r="AL1371" s="137" t="b">
        <f t="shared" si="241"/>
        <v>0</v>
      </c>
      <c r="AM1371" s="137" t="b">
        <f>AND(AK1371,$V1371&lt;=Synthèse!$B$44)</f>
        <v>0</v>
      </c>
      <c r="AN1371" s="137" t="b">
        <f>AND(AL1371,$V1371&lt;=Synthèse!$B$44)</f>
        <v>0</v>
      </c>
    </row>
    <row r="1372" spans="1:40">
      <c r="A1372" s="17">
        <v>688684</v>
      </c>
      <c r="B1372" t="str">
        <f ca="1">VLOOKUP(A1372,'Fichier FI (en entrée)'!B:AH,3,0)</f>
        <v>CYHQYANKWM</v>
      </c>
      <c r="C1372">
        <f t="shared" si="231"/>
        <v>73</v>
      </c>
      <c r="D1372">
        <f t="shared" si="232"/>
        <v>17.66</v>
      </c>
      <c r="E1372" s="14" t="str">
        <f>VLOOKUP(A1372,'Fichier FI (en entrée)'!B:AH,2,0)</f>
        <v>EV</v>
      </c>
      <c r="F1372" s="14" t="b">
        <f t="shared" si="233"/>
        <v>1</v>
      </c>
      <c r="G1372" s="14" t="b">
        <f>IFERROR(VLOOKUP(A1372,'Calculs FA (auto)'!A:F,6,0),FALSE)</f>
        <v>0</v>
      </c>
      <c r="H1372" s="14" t="b">
        <f t="shared" si="234"/>
        <v>0</v>
      </c>
      <c r="I1372" s="16">
        <f>IFERROR(VLOOKUP(A1372,'Moyennes FI (en entrée)'!B:N,7,0),"")</f>
        <v>12.66</v>
      </c>
      <c r="J1372" s="16">
        <f>IFERROR(VLOOKUP(VLOOKUP(A1372,'Fichier FI (en entrée)'!B:AH,33,0),Modificateurs!A$2:B$5,2,0),0)</f>
        <v>3</v>
      </c>
      <c r="K1372" s="16">
        <f>IFERROR(VLOOKUP(VLOOKUP(A1372,'Redoub FI (en entrée)'!B:N,7,0),Modificateurs!A$8:B$11,2,0),0)</f>
        <v>0</v>
      </c>
      <c r="L1372" s="16">
        <f>IFERROR(VLOOKUP(M1372,Modificateurs!D$1:E$94,2,0),0)</f>
        <v>2</v>
      </c>
      <c r="M1372" t="str">
        <f>VLOOKUP(A1372,'Fichier FI (en entrée)'!B:AH,16,0)&amp;" "&amp;VLOOKUP(A1372,'Fichier FI (en entrée)'!B:AH,20,0)&amp;" "&amp;VLOOKUP(A1372,'Fichier FI (en entrée)'!B:AH,27,0)&amp;" "&amp;VLOOKUP(A1372,'Fichier FI (en entrée)'!B:AH,29,0)</f>
        <v xml:space="preserve">STI2D Système informatique et numérique  </v>
      </c>
      <c r="N1372" t="str">
        <f>VLOOKUP(A1372,'Fichier FI (en entrée)'!B:AH,8,0)</f>
        <v>En Terminale</v>
      </c>
      <c r="O1372" t="b">
        <f>AND(C1372&gt;Synthèse!B$8,C1372&lt;Synthèse!B$10,NOT(Y1372))</f>
        <v>0</v>
      </c>
      <c r="Q1372" s="60">
        <f>ROUNDUP(C1372/(Synthèse!$B$4+Synthèse!$B$1)*8,0)</f>
        <v>1</v>
      </c>
      <c r="R1372" s="60">
        <f>IFERROR(VLOOKUP(A1372,'Evaluations (formulaire)'!A:P,6,0)+VLOOKUP(A1372,'Evaluations (formulaire)'!A:P,7,0),0)</f>
        <v>0</v>
      </c>
      <c r="S1372" s="60">
        <f>IFERROR(VLOOKUP(A1372,'Evaluations (formulaire)'!A:P,8,0),0)</f>
        <v>0</v>
      </c>
      <c r="T1372" s="60">
        <f>IF(AND(ISBLANK(P1372),Q1372&lt;=2),Synthèse!$B$41,IF(AND(ISBLANK(P1372),Q1372&gt;=7),Synthèse!$C$41,R1372+S1372))</f>
        <v>4.6511627906976744E-3</v>
      </c>
      <c r="U1372" s="60">
        <f t="shared" si="235"/>
        <v>17.664651162790697</v>
      </c>
      <c r="V1372" s="60">
        <f t="shared" si="236"/>
        <v>73</v>
      </c>
      <c r="X1372" s="26">
        <v>803</v>
      </c>
      <c r="Y1372" s="26" t="b">
        <f>IFERROR(VLOOKUP(A1372,'Calculs FA (auto)'!A:O,15,0),FALSE)</f>
        <v>0</v>
      </c>
      <c r="Z1372" s="26">
        <f>IFERROR(VLOOKUP(A1372,'Evaluations (formulaire)'!A:M,9,0),0)</f>
        <v>0</v>
      </c>
      <c r="AA1372" s="135" t="b">
        <v>0</v>
      </c>
      <c r="AB1372" s="135" t="b">
        <v>1</v>
      </c>
      <c r="AC1372" s="135" t="b">
        <f t="shared" si="237"/>
        <v>0</v>
      </c>
      <c r="AD1372" s="135" t="b">
        <f t="shared" si="238"/>
        <v>1</v>
      </c>
      <c r="AE1372" s="135" t="b">
        <f t="shared" si="239"/>
        <v>0</v>
      </c>
      <c r="AF1372" s="135" t="b">
        <f>AND(AC1372,$V1372&lt;=Synthèse!$B$44)</f>
        <v>0</v>
      </c>
      <c r="AG1372" s="135" t="b">
        <f>AND(AD1372,$V1372&lt;=Synthèse!$B$44)</f>
        <v>1</v>
      </c>
      <c r="AH1372" s="135" t="b">
        <f>AND(AE1372,$V1372&lt;=Synthèse!$B$44)</f>
        <v>0</v>
      </c>
      <c r="AI1372" s="137" t="b">
        <v>0</v>
      </c>
      <c r="AJ1372" s="137" t="b">
        <v>0</v>
      </c>
      <c r="AK1372" s="137" t="b">
        <f t="shared" si="240"/>
        <v>0</v>
      </c>
      <c r="AL1372" s="137" t="b">
        <f t="shared" si="241"/>
        <v>0</v>
      </c>
      <c r="AM1372" s="137" t="b">
        <f>AND(AK1372,$V1372&lt;=Synthèse!$B$44)</f>
        <v>0</v>
      </c>
      <c r="AN1372" s="137" t="b">
        <f>AND(AL1372,$V1372&lt;=Synthèse!$B$44)</f>
        <v>0</v>
      </c>
    </row>
    <row r="1373" spans="1:40">
      <c r="A1373" s="17">
        <v>688704</v>
      </c>
      <c r="B1373" t="str">
        <f ca="1">VLOOKUP(A1373,'Fichier FI (en entrée)'!B:AH,3,0)</f>
        <v>OPXJPDNKIG</v>
      </c>
      <c r="C1373">
        <f t="shared" si="231"/>
        <v>634</v>
      </c>
      <c r="D1373">
        <f t="shared" si="232"/>
        <v>12.66</v>
      </c>
      <c r="E1373" s="14" t="str">
        <f>VLOOKUP(A1373,'Fichier FI (en entrée)'!B:AH,2,0)</f>
        <v>EV</v>
      </c>
      <c r="F1373" s="14" t="b">
        <f t="shared" si="233"/>
        <v>1</v>
      </c>
      <c r="G1373" s="14" t="b">
        <f>IFERROR(VLOOKUP(A1373,'Calculs FA (auto)'!A:F,6,0),FALSE)</f>
        <v>1</v>
      </c>
      <c r="H1373" s="14" t="b">
        <f t="shared" si="234"/>
        <v>1</v>
      </c>
      <c r="I1373" s="16">
        <f>IFERROR(VLOOKUP(A1373,'Moyennes FI (en entrée)'!B:N,7,0),"")</f>
        <v>8.66</v>
      </c>
      <c r="J1373" s="16">
        <f>IFERROR(VLOOKUP(VLOOKUP(A1373,'Fichier FI (en entrée)'!B:AH,33,0),Modificateurs!A$2:B$5,2,0),0)</f>
        <v>1</v>
      </c>
      <c r="K1373" s="16">
        <f>IFERROR(VLOOKUP(VLOOKUP(A1373,'Redoub FI (en entrée)'!B:N,7,0),Modificateurs!A$8:B$11,2,0),0)</f>
        <v>0</v>
      </c>
      <c r="L1373" s="16">
        <f>IFERROR(VLOOKUP(M1373,Modificateurs!D$1:E$94,2,0),0)</f>
        <v>3</v>
      </c>
      <c r="M1373" t="str">
        <f>VLOOKUP(A1373,'Fichier FI (en entrée)'!B:AH,16,0)&amp;" "&amp;VLOOKUP(A1373,'Fichier FI (en entrée)'!B:AH,20,0)&amp;" "&amp;VLOOKUP(A1373,'Fichier FI (en entrée)'!B:AH,27,0)&amp;" "&amp;VLOOKUP(A1373,'Fichier FI (en entrée)'!B:AH,29,0)</f>
        <v xml:space="preserve">S Informatique et Sciences du numérique  </v>
      </c>
      <c r="N1373" t="str">
        <f>VLOOKUP(A1373,'Fichier FI (en entrée)'!B:AH,8,0)</f>
        <v>En Terminale</v>
      </c>
      <c r="O1373" t="b">
        <f>AND(C1373&gt;Synthèse!B$8,C1373&lt;Synthèse!B$10,NOT(Y1373))</f>
        <v>0</v>
      </c>
      <c r="Q1373" s="60">
        <f>ROUNDUP(C1373/(Synthèse!$B$4+Synthèse!$B$1)*8,0)</f>
        <v>3</v>
      </c>
      <c r="R1373" s="60">
        <f>IFERROR(VLOOKUP(A1373,'Evaluations (formulaire)'!A:P,6,0)+VLOOKUP(A1373,'Evaluations (formulaire)'!A:P,7,0),0)</f>
        <v>0</v>
      </c>
      <c r="S1373" s="60">
        <f>IFERROR(VLOOKUP(A1373,'Evaluations (formulaire)'!A:P,8,0),0)</f>
        <v>0</v>
      </c>
      <c r="T1373" s="60">
        <f>IF(AND(ISBLANK(P1373),Q1373&lt;=2),Synthèse!$B$41,IF(AND(ISBLANK(P1373),Q1373&gt;=7),Synthèse!$C$41,R1373+S1373))</f>
        <v>0</v>
      </c>
      <c r="U1373" s="60">
        <f t="shared" si="235"/>
        <v>12.66</v>
      </c>
      <c r="V1373" s="60">
        <f t="shared" si="236"/>
        <v>635</v>
      </c>
      <c r="X1373" s="26">
        <v>1012</v>
      </c>
      <c r="Y1373" s="26" t="b">
        <f>IFERROR(VLOOKUP(A1373,'Calculs FA (auto)'!A:O,15,0),FALSE)</f>
        <v>1</v>
      </c>
      <c r="Z1373" s="26">
        <f>IFERROR(VLOOKUP(A1373,'Evaluations (formulaire)'!A:M,9,0),0)</f>
        <v>0</v>
      </c>
      <c r="AA1373" s="135" t="b">
        <v>0</v>
      </c>
      <c r="AB1373" s="135" t="b">
        <v>1</v>
      </c>
      <c r="AC1373" s="135" t="b">
        <f t="shared" si="237"/>
        <v>0</v>
      </c>
      <c r="AD1373" s="135" t="b">
        <f t="shared" si="238"/>
        <v>1</v>
      </c>
      <c r="AE1373" s="135" t="b">
        <f t="shared" si="239"/>
        <v>0</v>
      </c>
      <c r="AF1373" s="135" t="b">
        <f>AND(AC1373,$V1373&lt;=Synthèse!$B$44)</f>
        <v>0</v>
      </c>
      <c r="AG1373" s="135" t="b">
        <f>AND(AD1373,$V1373&lt;=Synthèse!$B$44)</f>
        <v>1</v>
      </c>
      <c r="AH1373" s="135" t="b">
        <f>AND(AE1373,$V1373&lt;=Synthèse!$B$44)</f>
        <v>0</v>
      </c>
      <c r="AI1373" s="137" t="b">
        <v>0</v>
      </c>
      <c r="AJ1373" s="137" t="b">
        <v>0</v>
      </c>
      <c r="AK1373" s="137" t="b">
        <f t="shared" si="240"/>
        <v>0</v>
      </c>
      <c r="AL1373" s="137" t="b">
        <f t="shared" si="241"/>
        <v>0</v>
      </c>
      <c r="AM1373" s="137" t="b">
        <f>AND(AK1373,$V1373&lt;=Synthèse!$B$44)</f>
        <v>0</v>
      </c>
      <c r="AN1373" s="137" t="b">
        <f>AND(AL1373,$V1373&lt;=Synthèse!$B$44)</f>
        <v>0</v>
      </c>
    </row>
    <row r="1374" spans="1:40">
      <c r="A1374" s="17">
        <v>688708</v>
      </c>
      <c r="B1374" t="str">
        <f ca="1">VLOOKUP(A1374,'Fichier FI (en entrée)'!B:AH,3,0)</f>
        <v>AHMVLDROIO</v>
      </c>
      <c r="C1374">
        <f t="shared" si="231"/>
        <v>229</v>
      </c>
      <c r="D1374">
        <f t="shared" si="232"/>
        <v>15.55</v>
      </c>
      <c r="E1374" s="14" t="str">
        <f>VLOOKUP(A1374,'Fichier FI (en entrée)'!B:AH,2,0)</f>
        <v>EV</v>
      </c>
      <c r="F1374" s="14" t="b">
        <f t="shared" si="233"/>
        <v>1</v>
      </c>
      <c r="G1374" s="14" t="b">
        <f>IFERROR(VLOOKUP(A1374,'Calculs FA (auto)'!A:F,6,0),FALSE)</f>
        <v>1</v>
      </c>
      <c r="H1374" s="14" t="b">
        <f t="shared" si="234"/>
        <v>1</v>
      </c>
      <c r="I1374" s="16">
        <f>IFERROR(VLOOKUP(A1374,'Moyennes FI (en entrée)'!B:N,7,0),"")</f>
        <v>11.55</v>
      </c>
      <c r="J1374" s="16">
        <f>IFERROR(VLOOKUP(VLOOKUP(A1374,'Fichier FI (en entrée)'!B:AH,33,0),Modificateurs!A$2:B$5,2,0),0)</f>
        <v>1</v>
      </c>
      <c r="K1374" s="16">
        <f>IFERROR(VLOOKUP(VLOOKUP(A1374,'Redoub FI (en entrée)'!B:N,7,0),Modificateurs!A$8:B$11,2,0),0)</f>
        <v>0</v>
      </c>
      <c r="L1374" s="16">
        <f>IFERROR(VLOOKUP(M1374,Modificateurs!D$1:E$94,2,0),0)</f>
        <v>3</v>
      </c>
      <c r="M1374" t="str">
        <f>VLOOKUP(A1374,'Fichier FI (en entrée)'!B:AH,16,0)&amp;" "&amp;VLOOKUP(A1374,'Fichier FI (en entrée)'!B:AH,20,0)&amp;" "&amp;VLOOKUP(A1374,'Fichier FI (en entrée)'!B:AH,27,0)&amp;" "&amp;VLOOKUP(A1374,'Fichier FI (en entrée)'!B:AH,29,0)</f>
        <v xml:space="preserve">S Informatique et Sciences du numérique  </v>
      </c>
      <c r="N1374" t="str">
        <f>VLOOKUP(A1374,'Fichier FI (en entrée)'!B:AH,8,0)</f>
        <v>En Terminale</v>
      </c>
      <c r="O1374" t="b">
        <f>AND(C1374&gt;Synthèse!B$8,C1374&lt;Synthèse!B$10,NOT(Y1374))</f>
        <v>0</v>
      </c>
      <c r="P1374" t="s">
        <v>2262</v>
      </c>
      <c r="Q1374" s="60">
        <f>ROUNDUP(C1374/(Synthèse!$B$4+Synthèse!$B$1)*8,0)</f>
        <v>2</v>
      </c>
      <c r="R1374" s="60">
        <f>IFERROR(VLOOKUP(A1374,'Evaluations (formulaire)'!A:P,6,0)+VLOOKUP(A1374,'Evaluations (formulaire)'!A:P,7,0),0)</f>
        <v>0</v>
      </c>
      <c r="S1374" s="60">
        <f>IFERROR(VLOOKUP(A1374,'Evaluations (formulaire)'!A:P,8,0),0)</f>
        <v>0</v>
      </c>
      <c r="T1374" s="60">
        <f>IF(AND(ISBLANK(P1374),Q1374&lt;=2),Synthèse!$B$41,IF(AND(ISBLANK(P1374),Q1374&gt;=7),Synthèse!$C$41,R1374+S1374))</f>
        <v>0</v>
      </c>
      <c r="U1374" s="60">
        <f t="shared" si="235"/>
        <v>15.55</v>
      </c>
      <c r="V1374" s="60">
        <f t="shared" si="236"/>
        <v>229</v>
      </c>
      <c r="X1374" s="26">
        <v>1006</v>
      </c>
      <c r="Y1374" s="26" t="b">
        <f>IFERROR(VLOOKUP(A1374,'Calculs FA (auto)'!A:O,15,0),FALSE)</f>
        <v>0</v>
      </c>
      <c r="Z1374" s="26">
        <f>IFERROR(VLOOKUP(A1374,'Evaluations (formulaire)'!A:M,9,0),0)</f>
        <v>0</v>
      </c>
      <c r="AA1374" s="135" t="b">
        <v>1</v>
      </c>
      <c r="AB1374" s="135" t="b">
        <v>0</v>
      </c>
      <c r="AC1374" s="135" t="b">
        <f t="shared" si="237"/>
        <v>1</v>
      </c>
      <c r="AD1374" s="135" t="b">
        <f t="shared" si="238"/>
        <v>0</v>
      </c>
      <c r="AE1374" s="135" t="b">
        <f t="shared" si="239"/>
        <v>0</v>
      </c>
      <c r="AF1374" s="135" t="b">
        <f>AND(AC1374,$V1374&lt;=Synthèse!$B$44)</f>
        <v>1</v>
      </c>
      <c r="AG1374" s="135" t="b">
        <f>AND(AD1374,$V1374&lt;=Synthèse!$B$44)</f>
        <v>0</v>
      </c>
      <c r="AH1374" s="135" t="b">
        <f>AND(AE1374,$V1374&lt;=Synthèse!$B$44)</f>
        <v>0</v>
      </c>
      <c r="AI1374" s="137" t="b">
        <v>0</v>
      </c>
      <c r="AJ1374" s="137" t="b">
        <v>1</v>
      </c>
      <c r="AK1374" s="137" t="b">
        <f t="shared" si="240"/>
        <v>0</v>
      </c>
      <c r="AL1374" s="137" t="b">
        <f t="shared" si="241"/>
        <v>1</v>
      </c>
      <c r="AM1374" s="137" t="b">
        <f>AND(AK1374,$V1374&lt;=Synthèse!$B$44)</f>
        <v>0</v>
      </c>
      <c r="AN1374" s="137" t="b">
        <f>AND(AL1374,$V1374&lt;=Synthèse!$B$44)</f>
        <v>1</v>
      </c>
    </row>
    <row r="1375" spans="1:40">
      <c r="A1375" s="17">
        <v>688740</v>
      </c>
      <c r="B1375" t="str">
        <f ca="1">VLOOKUP(A1375,'Fichier FI (en entrée)'!B:AH,3,0)</f>
        <v>YMRNQTKSQP</v>
      </c>
      <c r="C1375">
        <f t="shared" si="231"/>
        <v>2097</v>
      </c>
      <c r="D1375">
        <f t="shared" si="232"/>
        <v>-100</v>
      </c>
      <c r="E1375" s="14" t="str">
        <f>VLOOKUP(A1375,'Fichier FI (en entrée)'!B:AH,2,0)</f>
        <v>ENV</v>
      </c>
      <c r="F1375" s="14" t="b">
        <f t="shared" si="233"/>
        <v>0</v>
      </c>
      <c r="G1375" s="14" t="b">
        <f>IFERROR(VLOOKUP(A1375,'Calculs FA (auto)'!A:F,6,0),FALSE)</f>
        <v>0</v>
      </c>
      <c r="H1375" s="14" t="b">
        <f t="shared" si="234"/>
        <v>0</v>
      </c>
      <c r="I1375" s="16" t="str">
        <f>IFERROR(VLOOKUP(A1375,'Moyennes FI (en entrée)'!B:N,7,0),"")</f>
        <v/>
      </c>
      <c r="J1375" s="16">
        <f>IFERROR(VLOOKUP(VLOOKUP(A1375,'Fichier FI (en entrée)'!B:AH,33,0),Modificateurs!A$2:B$5,2,0),0)</f>
        <v>0</v>
      </c>
      <c r="K1375" s="16">
        <f>IFERROR(VLOOKUP(VLOOKUP(A1375,'Redoub FI (en entrée)'!B:N,7,0),Modificateurs!A$8:B$11,2,0),0)</f>
        <v>0</v>
      </c>
      <c r="L1375" s="16">
        <f>IFERROR(VLOOKUP(M1375,Modificateurs!D$1:E$94,2,0),0)</f>
        <v>3</v>
      </c>
      <c r="M1375" t="str">
        <f>VLOOKUP(A1375,'Fichier FI (en entrée)'!B:AH,16,0)&amp;" "&amp;VLOOKUP(A1375,'Fichier FI (en entrée)'!B:AH,20,0)&amp;" "&amp;VLOOKUP(A1375,'Fichier FI (en entrée)'!B:AH,27,0)&amp;" "&amp;VLOOKUP(A1375,'Fichier FI (en entrée)'!B:AH,29,0)</f>
        <v xml:space="preserve">S Informatique et Sciences du numérique  </v>
      </c>
      <c r="N1375" t="str">
        <f>VLOOKUP(A1375,'Fichier FI (en entrée)'!B:AH,8,0)</f>
        <v>En Terminale</v>
      </c>
      <c r="O1375" t="b">
        <f>AND(C1375&gt;Synthèse!B$8,C1375&lt;Synthèse!B$10,NOT(Y1375))</f>
        <v>0</v>
      </c>
      <c r="Q1375" s="60">
        <f>ROUNDUP(C1375/(Synthèse!$B$4+Synthèse!$B$1)*8,0)</f>
        <v>10</v>
      </c>
      <c r="R1375" s="60">
        <f>IFERROR(VLOOKUP(A1375,'Evaluations (formulaire)'!A:P,6,0)+VLOOKUP(A1375,'Evaluations (formulaire)'!A:P,7,0),0)</f>
        <v>0</v>
      </c>
      <c r="S1375" s="60">
        <f>IFERROR(VLOOKUP(A1375,'Evaluations (formulaire)'!A:P,8,0),0)</f>
        <v>0</v>
      </c>
      <c r="T1375" s="60">
        <f>IF(AND(ISBLANK(P1375),Q1375&lt;=2),Synthèse!$B$41,IF(AND(ISBLANK(P1375),Q1375&gt;=7),Synthèse!$C$41,R1375+S1375))</f>
        <v>4.6296296296296294E-3</v>
      </c>
      <c r="U1375" s="60">
        <f t="shared" si="235"/>
        <v>-99.995370370370367</v>
      </c>
      <c r="V1375" s="60">
        <f t="shared" si="236"/>
        <v>1983</v>
      </c>
      <c r="X1375" s="26">
        <v>541</v>
      </c>
      <c r="Y1375" s="26" t="b">
        <f>IFERROR(VLOOKUP(A1375,'Calculs FA (auto)'!A:O,15,0),FALSE)</f>
        <v>0</v>
      </c>
      <c r="Z1375" s="26">
        <f>IFERROR(VLOOKUP(A1375,'Evaluations (formulaire)'!A:M,9,0),0)</f>
        <v>0</v>
      </c>
      <c r="AA1375" s="135" t="b">
        <v>0</v>
      </c>
      <c r="AB1375" s="135" t="b">
        <v>0</v>
      </c>
      <c r="AC1375" s="135" t="b">
        <f t="shared" si="237"/>
        <v>0</v>
      </c>
      <c r="AD1375" s="135" t="b">
        <f t="shared" si="238"/>
        <v>0</v>
      </c>
      <c r="AE1375" s="135" t="b">
        <f t="shared" si="239"/>
        <v>0</v>
      </c>
      <c r="AF1375" s="135" t="b">
        <f>AND(AC1375,$V1375&lt;=Synthèse!$B$44)</f>
        <v>0</v>
      </c>
      <c r="AG1375" s="135" t="b">
        <f>AND(AD1375,$V1375&lt;=Synthèse!$B$44)</f>
        <v>0</v>
      </c>
      <c r="AH1375" s="135" t="b">
        <f>AND(AE1375,$V1375&lt;=Synthèse!$B$44)</f>
        <v>0</v>
      </c>
      <c r="AI1375" s="137" t="b">
        <v>0</v>
      </c>
      <c r="AJ1375" s="137" t="b">
        <v>0</v>
      </c>
      <c r="AK1375" s="137" t="b">
        <f t="shared" si="240"/>
        <v>0</v>
      </c>
      <c r="AL1375" s="137" t="b">
        <f t="shared" si="241"/>
        <v>0</v>
      </c>
      <c r="AM1375" s="137" t="b">
        <f>AND(AK1375,$V1375&lt;=Synthèse!$B$44)</f>
        <v>0</v>
      </c>
      <c r="AN1375" s="137" t="b">
        <f>AND(AL1375,$V1375&lt;=Synthèse!$B$44)</f>
        <v>0</v>
      </c>
    </row>
    <row r="1376" spans="1:40">
      <c r="A1376" s="17">
        <v>688746</v>
      </c>
      <c r="B1376" t="str">
        <f ca="1">VLOOKUP(A1376,'Fichier FI (en entrée)'!B:AH,3,0)</f>
        <v>FRCUKKZZXQ</v>
      </c>
      <c r="C1376">
        <f t="shared" si="231"/>
        <v>753</v>
      </c>
      <c r="D1376">
        <f t="shared" si="232"/>
        <v>11.92</v>
      </c>
      <c r="E1376" s="14" t="str">
        <f>VLOOKUP(A1376,'Fichier FI (en entrée)'!B:AH,2,0)</f>
        <v>EV</v>
      </c>
      <c r="F1376" s="14" t="b">
        <f t="shared" si="233"/>
        <v>1</v>
      </c>
      <c r="G1376" s="14" t="b">
        <f>IFERROR(VLOOKUP(A1376,'Calculs FA (auto)'!A:F,6,0),FALSE)</f>
        <v>0</v>
      </c>
      <c r="H1376" s="14" t="b">
        <f t="shared" si="234"/>
        <v>0</v>
      </c>
      <c r="I1376" s="16">
        <f>IFERROR(VLOOKUP(A1376,'Moyennes FI (en entrée)'!B:N,7,0),"")</f>
        <v>9.92</v>
      </c>
      <c r="J1376" s="16">
        <f>IFERROR(VLOOKUP(VLOOKUP(A1376,'Fichier FI (en entrée)'!B:AH,33,0),Modificateurs!A$2:B$5,2,0),0)</f>
        <v>0</v>
      </c>
      <c r="K1376" s="16">
        <f>IFERROR(VLOOKUP(VLOOKUP(A1376,'Redoub FI (en entrée)'!B:N,7,0),Modificateurs!A$8:B$11,2,0),0)</f>
        <v>0</v>
      </c>
      <c r="L1376" s="16">
        <f>IFERROR(VLOOKUP(M1376,Modificateurs!D$1:E$94,2,0),0)</f>
        <v>2</v>
      </c>
      <c r="M1376" t="str">
        <f>VLOOKUP(A1376,'Fichier FI (en entrée)'!B:AH,16,0)&amp;" "&amp;VLOOKUP(A1376,'Fichier FI (en entrée)'!B:AH,20,0)&amp;" "&amp;VLOOKUP(A1376,'Fichier FI (en entrée)'!B:AH,27,0)&amp;" "&amp;VLOOKUP(A1376,'Fichier FI (en entrée)'!B:AH,29,0)</f>
        <v xml:space="preserve">STI2D Système informatique et numérique  </v>
      </c>
      <c r="N1376" t="str">
        <f>VLOOKUP(A1376,'Fichier FI (en entrée)'!B:AH,8,0)</f>
        <v>En Terminale</v>
      </c>
      <c r="O1376" t="b">
        <f>AND(C1376&gt;Synthèse!B$8,C1376&lt;Synthèse!B$10,NOT(Y1376))</f>
        <v>1</v>
      </c>
      <c r="Q1376" s="60">
        <f>ROUNDUP(C1376/(Synthèse!$B$4+Synthèse!$B$1)*8,0)</f>
        <v>4</v>
      </c>
      <c r="R1376" s="60">
        <f>IFERROR(VLOOKUP(A1376,'Evaluations (formulaire)'!A:P,6,0)+VLOOKUP(A1376,'Evaluations (formulaire)'!A:P,7,0),0)</f>
        <v>0</v>
      </c>
      <c r="S1376" s="60">
        <f>IFERROR(VLOOKUP(A1376,'Evaluations (formulaire)'!A:P,8,0),0)</f>
        <v>0</v>
      </c>
      <c r="T1376" s="60">
        <f>IF(AND(ISBLANK(P1376),Q1376&lt;=2),Synthèse!$B$41,IF(AND(ISBLANK(P1376),Q1376&gt;=7),Synthèse!$C$41,R1376+S1376))</f>
        <v>0</v>
      </c>
      <c r="U1376" s="60">
        <f t="shared" si="235"/>
        <v>11.92</v>
      </c>
      <c r="V1376" s="60">
        <f t="shared" si="236"/>
        <v>753</v>
      </c>
      <c r="X1376" s="26">
        <v>1394</v>
      </c>
      <c r="Y1376" s="26" t="b">
        <f>IFERROR(VLOOKUP(A1376,'Calculs FA (auto)'!A:O,15,0),FALSE)</f>
        <v>0</v>
      </c>
      <c r="Z1376" s="26">
        <f>IFERROR(VLOOKUP(A1376,'Evaluations (formulaire)'!A:M,9,0),0)</f>
        <v>0</v>
      </c>
      <c r="AA1376" s="135" t="b">
        <v>0</v>
      </c>
      <c r="AB1376" s="135" t="b">
        <v>1</v>
      </c>
      <c r="AC1376" s="135" t="b">
        <f t="shared" si="237"/>
        <v>0</v>
      </c>
      <c r="AD1376" s="135" t="b">
        <f t="shared" si="238"/>
        <v>1</v>
      </c>
      <c r="AE1376" s="135" t="b">
        <f t="shared" si="239"/>
        <v>0</v>
      </c>
      <c r="AF1376" s="135" t="b">
        <f>AND(AC1376,$V1376&lt;=Synthèse!$B$44)</f>
        <v>0</v>
      </c>
      <c r="AG1376" s="135" t="b">
        <f>AND(AD1376,$V1376&lt;=Synthèse!$B$44)</f>
        <v>0</v>
      </c>
      <c r="AH1376" s="135" t="b">
        <f>AND(AE1376,$V1376&lt;=Synthèse!$B$44)</f>
        <v>0</v>
      </c>
      <c r="AI1376" s="137" t="b">
        <v>0</v>
      </c>
      <c r="AJ1376" s="137" t="b">
        <v>0</v>
      </c>
      <c r="AK1376" s="137" t="b">
        <f t="shared" si="240"/>
        <v>0</v>
      </c>
      <c r="AL1376" s="137" t="b">
        <f t="shared" si="241"/>
        <v>0</v>
      </c>
      <c r="AM1376" s="137" t="b">
        <f>AND(AK1376,$V1376&lt;=Synthèse!$B$44)</f>
        <v>0</v>
      </c>
      <c r="AN1376" s="137" t="b">
        <f>AND(AL1376,$V1376&lt;=Synthèse!$B$44)</f>
        <v>0</v>
      </c>
    </row>
    <row r="1377" spans="1:40">
      <c r="A1377" s="17">
        <v>688755</v>
      </c>
      <c r="B1377" t="str">
        <f ca="1">VLOOKUP(A1377,'Fichier FI (en entrée)'!B:AH,3,0)</f>
        <v>ZETSKYBRVT</v>
      </c>
      <c r="C1377">
        <f t="shared" si="231"/>
        <v>720</v>
      </c>
      <c r="D1377">
        <f t="shared" si="232"/>
        <v>12.07</v>
      </c>
      <c r="E1377" s="14" t="str">
        <f>VLOOKUP(A1377,'Fichier FI (en entrée)'!B:AH,2,0)</f>
        <v>EV</v>
      </c>
      <c r="F1377" s="14" t="b">
        <f t="shared" si="233"/>
        <v>1</v>
      </c>
      <c r="G1377" s="14" t="b">
        <f>IFERROR(VLOOKUP(A1377,'Calculs FA (auto)'!A:F,6,0),FALSE)</f>
        <v>0</v>
      </c>
      <c r="H1377" s="14" t="b">
        <f t="shared" si="234"/>
        <v>0</v>
      </c>
      <c r="I1377" s="16">
        <f>IFERROR(VLOOKUP(A1377,'Moyennes FI (en entrée)'!B:N,7,0),"")</f>
        <v>10.07</v>
      </c>
      <c r="J1377" s="16">
        <f>IFERROR(VLOOKUP(VLOOKUP(A1377,'Fichier FI (en entrée)'!B:AH,33,0),Modificateurs!A$2:B$5,2,0),0)</f>
        <v>0</v>
      </c>
      <c r="K1377" s="16">
        <f>IFERROR(VLOOKUP(VLOOKUP(A1377,'Redoub FI (en entrée)'!B:N,7,0),Modificateurs!A$8:B$11,2,0),0)</f>
        <v>0</v>
      </c>
      <c r="L1377" s="16">
        <f>IFERROR(VLOOKUP(M1377,Modificateurs!D$1:E$94,2,0),0)</f>
        <v>2</v>
      </c>
      <c r="M1377" t="str">
        <f>VLOOKUP(A1377,'Fichier FI (en entrée)'!B:AH,16,0)&amp;" "&amp;VLOOKUP(A1377,'Fichier FI (en entrée)'!B:AH,20,0)&amp;" "&amp;VLOOKUP(A1377,'Fichier FI (en entrée)'!B:AH,27,0)&amp;" "&amp;VLOOKUP(A1377,'Fichier FI (en entrée)'!B:AH,29,0)</f>
        <v xml:space="preserve">STI2D Système informatique et numérique  </v>
      </c>
      <c r="N1377" t="str">
        <f>VLOOKUP(A1377,'Fichier FI (en entrée)'!B:AH,8,0)</f>
        <v>En Terminale</v>
      </c>
      <c r="O1377" t="b">
        <f>AND(C1377&gt;Synthèse!B$8,C1377&lt;Synthèse!B$10,NOT(Y1377))</f>
        <v>1</v>
      </c>
      <c r="Q1377" s="60">
        <f>ROUNDUP(C1377/(Synthèse!$B$4+Synthèse!$B$1)*8,0)</f>
        <v>4</v>
      </c>
      <c r="R1377" s="60">
        <f>IFERROR(VLOOKUP(A1377,'Evaluations (formulaire)'!A:P,6,0)+VLOOKUP(A1377,'Evaluations (formulaire)'!A:P,7,0),0)</f>
        <v>0</v>
      </c>
      <c r="S1377" s="60">
        <f>IFERROR(VLOOKUP(A1377,'Evaluations (formulaire)'!A:P,8,0),0)</f>
        <v>0</v>
      </c>
      <c r="T1377" s="60">
        <f>IF(AND(ISBLANK(P1377),Q1377&lt;=2),Synthèse!$B$41,IF(AND(ISBLANK(P1377),Q1377&gt;=7),Synthèse!$C$41,R1377+S1377))</f>
        <v>0</v>
      </c>
      <c r="U1377" s="60">
        <f t="shared" si="235"/>
        <v>12.07</v>
      </c>
      <c r="V1377" s="60">
        <f t="shared" si="236"/>
        <v>720</v>
      </c>
      <c r="X1377" s="26">
        <v>142</v>
      </c>
      <c r="Y1377" s="26" t="b">
        <f>IFERROR(VLOOKUP(A1377,'Calculs FA (auto)'!A:O,15,0),FALSE)</f>
        <v>0</v>
      </c>
      <c r="Z1377" s="26">
        <f>IFERROR(VLOOKUP(A1377,'Evaluations (formulaire)'!A:M,9,0),0)</f>
        <v>0</v>
      </c>
      <c r="AA1377" s="135" t="b">
        <v>1</v>
      </c>
      <c r="AB1377" s="135" t="b">
        <v>0</v>
      </c>
      <c r="AC1377" s="135" t="b">
        <f t="shared" si="237"/>
        <v>1</v>
      </c>
      <c r="AD1377" s="135" t="b">
        <f t="shared" si="238"/>
        <v>0</v>
      </c>
      <c r="AE1377" s="135" t="b">
        <f t="shared" si="239"/>
        <v>0</v>
      </c>
      <c r="AF1377" s="135" t="b">
        <f>AND(AC1377,$V1377&lt;=Synthèse!$B$44)</f>
        <v>0</v>
      </c>
      <c r="AG1377" s="135" t="b">
        <f>AND(AD1377,$V1377&lt;=Synthèse!$B$44)</f>
        <v>0</v>
      </c>
      <c r="AH1377" s="135" t="b">
        <f>AND(AE1377,$V1377&lt;=Synthèse!$B$44)</f>
        <v>0</v>
      </c>
      <c r="AI1377" s="137" t="b">
        <v>0</v>
      </c>
      <c r="AJ1377" s="137" t="b">
        <v>0</v>
      </c>
      <c r="AK1377" s="137" t="b">
        <f t="shared" si="240"/>
        <v>0</v>
      </c>
      <c r="AL1377" s="137" t="b">
        <f t="shared" si="241"/>
        <v>0</v>
      </c>
      <c r="AM1377" s="137" t="b">
        <f>AND(AK1377,$V1377&lt;=Synthèse!$B$44)</f>
        <v>0</v>
      </c>
      <c r="AN1377" s="137" t="b">
        <f>AND(AL1377,$V1377&lt;=Synthèse!$B$44)</f>
        <v>0</v>
      </c>
    </row>
    <row r="1378" spans="1:40">
      <c r="A1378" s="17">
        <v>688762</v>
      </c>
      <c r="B1378" t="str">
        <f ca="1">VLOOKUP(A1378,'Fichier FI (en entrée)'!B:AH,3,0)</f>
        <v>BJWXJYHNVA</v>
      </c>
      <c r="C1378">
        <f t="shared" si="231"/>
        <v>616</v>
      </c>
      <c r="D1378">
        <f t="shared" si="232"/>
        <v>12.810000000000002</v>
      </c>
      <c r="E1378" s="14" t="str">
        <f>VLOOKUP(A1378,'Fichier FI (en entrée)'!B:AH,2,0)</f>
        <v>EV</v>
      </c>
      <c r="F1378" s="14" t="b">
        <f t="shared" si="233"/>
        <v>1</v>
      </c>
      <c r="G1378" s="14" t="b">
        <f>IFERROR(VLOOKUP(A1378,'Calculs FA (auto)'!A:F,6,0),FALSE)</f>
        <v>0</v>
      </c>
      <c r="H1378" s="14" t="b">
        <f t="shared" si="234"/>
        <v>0</v>
      </c>
      <c r="I1378" s="16">
        <f>IFERROR(VLOOKUP(A1378,'Moyennes FI (en entrée)'!B:N,7,0),"")</f>
        <v>13.81</v>
      </c>
      <c r="J1378" s="16">
        <f>IFERROR(VLOOKUP(VLOOKUP(A1378,'Fichier FI (en entrée)'!B:AH,33,0),Modificateurs!A$2:B$5,2,0),0)</f>
        <v>3</v>
      </c>
      <c r="K1378" s="16">
        <f>IFERROR(VLOOKUP(VLOOKUP(A1378,'Redoub FI (en entrée)'!B:N,7,0),Modificateurs!A$8:B$11,2,0),0)</f>
        <v>0</v>
      </c>
      <c r="L1378" s="16">
        <f>IFERROR(VLOOKUP(M1378,Modificateurs!D$1:E$94,2,0),0)</f>
        <v>-4</v>
      </c>
      <c r="M1378" t="str">
        <f>VLOOKUP(A1378,'Fichier FI (en entrée)'!B:AH,16,0)&amp;" "&amp;VLOOKUP(A1378,'Fichier FI (en entrée)'!B:AH,20,0)&amp;" "&amp;VLOOKUP(A1378,'Fichier FI (en entrée)'!B:AH,27,0)&amp;" "&amp;VLOOKUP(A1378,'Fichier FI (en entrée)'!B:AH,29,0)</f>
        <v xml:space="preserve">STI2D Energies et environnement  </v>
      </c>
      <c r="N1378" t="str">
        <f>VLOOKUP(A1378,'Fichier FI (en entrée)'!B:AH,8,0)</f>
        <v>En Terminale</v>
      </c>
      <c r="O1378" t="b">
        <f>AND(C1378&gt;Synthèse!B$8,C1378&lt;Synthèse!B$10,NOT(Y1378))</f>
        <v>1</v>
      </c>
      <c r="Q1378" s="60">
        <f>ROUNDUP(C1378/(Synthèse!$B$4+Synthèse!$B$1)*8,0)</f>
        <v>3</v>
      </c>
      <c r="R1378" s="60">
        <f>IFERROR(VLOOKUP(A1378,'Evaluations (formulaire)'!A:P,6,0)+VLOOKUP(A1378,'Evaluations (formulaire)'!A:P,7,0),0)</f>
        <v>0</v>
      </c>
      <c r="S1378" s="60">
        <f>IFERROR(VLOOKUP(A1378,'Evaluations (formulaire)'!A:P,8,0),0)</f>
        <v>0</v>
      </c>
      <c r="T1378" s="60">
        <f>IF(AND(ISBLANK(P1378),Q1378&lt;=2),Synthèse!$B$41,IF(AND(ISBLANK(P1378),Q1378&gt;=7),Synthèse!$C$41,R1378+S1378))</f>
        <v>0</v>
      </c>
      <c r="U1378" s="60">
        <f t="shared" si="235"/>
        <v>12.810000000000002</v>
      </c>
      <c r="V1378" s="60">
        <f t="shared" si="236"/>
        <v>617</v>
      </c>
      <c r="X1378" s="26">
        <v>1784</v>
      </c>
      <c r="Y1378" s="26" t="b">
        <f>IFERROR(VLOOKUP(A1378,'Calculs FA (auto)'!A:O,15,0),FALSE)</f>
        <v>0</v>
      </c>
      <c r="Z1378" s="26">
        <f>IFERROR(VLOOKUP(A1378,'Evaluations (formulaire)'!A:M,9,0),0)</f>
        <v>0</v>
      </c>
      <c r="AA1378" s="135" t="b">
        <v>0</v>
      </c>
      <c r="AB1378" s="135" t="b">
        <v>0</v>
      </c>
      <c r="AC1378" s="135" t="b">
        <f t="shared" si="237"/>
        <v>0</v>
      </c>
      <c r="AD1378" s="135" t="b">
        <f t="shared" si="238"/>
        <v>0</v>
      </c>
      <c r="AE1378" s="135" t="b">
        <f t="shared" si="239"/>
        <v>1</v>
      </c>
      <c r="AF1378" s="135" t="b">
        <f>AND(AC1378,$V1378&lt;=Synthèse!$B$44)</f>
        <v>0</v>
      </c>
      <c r="AG1378" s="135" t="b">
        <f>AND(AD1378,$V1378&lt;=Synthèse!$B$44)</f>
        <v>0</v>
      </c>
      <c r="AH1378" s="135" t="b">
        <f>AND(AE1378,$V1378&lt;=Synthèse!$B$44)</f>
        <v>1</v>
      </c>
      <c r="AI1378" s="137" t="b">
        <v>0</v>
      </c>
      <c r="AJ1378" s="137" t="b">
        <v>0</v>
      </c>
      <c r="AK1378" s="137" t="b">
        <f t="shared" si="240"/>
        <v>0</v>
      </c>
      <c r="AL1378" s="137" t="b">
        <f t="shared" si="241"/>
        <v>0</v>
      </c>
      <c r="AM1378" s="137" t="b">
        <f>AND(AK1378,$V1378&lt;=Synthèse!$B$44)</f>
        <v>0</v>
      </c>
      <c r="AN1378" s="137" t="b">
        <f>AND(AL1378,$V1378&lt;=Synthèse!$B$44)</f>
        <v>0</v>
      </c>
    </row>
    <row r="1379" spans="1:40">
      <c r="A1379" s="17">
        <v>688785</v>
      </c>
      <c r="B1379" t="str">
        <f ca="1">VLOOKUP(A1379,'Fichier FI (en entrée)'!B:AH,3,0)</f>
        <v>ZVTCRYNJRZ</v>
      </c>
      <c r="C1379">
        <f t="shared" si="231"/>
        <v>952</v>
      </c>
      <c r="D1379">
        <f t="shared" si="232"/>
        <v>10.690000000000001</v>
      </c>
      <c r="E1379" s="14" t="str">
        <f>VLOOKUP(A1379,'Fichier FI (en entrée)'!B:AH,2,0)</f>
        <v>EV</v>
      </c>
      <c r="F1379" s="14" t="b">
        <f t="shared" si="233"/>
        <v>1</v>
      </c>
      <c r="G1379" s="14" t="b">
        <f>IFERROR(VLOOKUP(A1379,'Calculs FA (auto)'!A:F,6,0),FALSE)</f>
        <v>0</v>
      </c>
      <c r="H1379" s="14" t="b">
        <f t="shared" si="234"/>
        <v>0</v>
      </c>
      <c r="I1379" s="16">
        <f>IFERROR(VLOOKUP(A1379,'Moyennes FI (en entrée)'!B:N,7,0),"")</f>
        <v>7.69</v>
      </c>
      <c r="J1379" s="16">
        <f>IFERROR(VLOOKUP(VLOOKUP(A1379,'Fichier FI (en entrée)'!B:AH,33,0),Modificateurs!A$2:B$5,2,0),0)</f>
        <v>1</v>
      </c>
      <c r="K1379" s="16">
        <f>IFERROR(VLOOKUP(VLOOKUP(A1379,'Redoub FI (en entrée)'!B:N,7,0),Modificateurs!A$8:B$11,2,0),0)</f>
        <v>0</v>
      </c>
      <c r="L1379" s="16">
        <f>IFERROR(VLOOKUP(M1379,Modificateurs!D$1:E$94,2,0),0)</f>
        <v>2</v>
      </c>
      <c r="M1379" t="str">
        <f>VLOOKUP(A1379,'Fichier FI (en entrée)'!B:AH,16,0)&amp;" "&amp;VLOOKUP(A1379,'Fichier FI (en entrée)'!B:AH,20,0)&amp;" "&amp;VLOOKUP(A1379,'Fichier FI (en entrée)'!B:AH,27,0)&amp;" "&amp;VLOOKUP(A1379,'Fichier FI (en entrée)'!B:AH,29,0)</f>
        <v xml:space="preserve">S Mathématiques  </v>
      </c>
      <c r="N1379" t="str">
        <f>VLOOKUP(A1379,'Fichier FI (en entrée)'!B:AH,8,0)</f>
        <v>En Terminale</v>
      </c>
      <c r="O1379" t="b">
        <f>AND(C1379&gt;Synthèse!B$8,C1379&lt;Synthèse!B$10,NOT(Y1379))</f>
        <v>1</v>
      </c>
      <c r="Q1379" s="60">
        <f>ROUNDUP(C1379/(Synthèse!$B$4+Synthèse!$B$1)*8,0)</f>
        <v>5</v>
      </c>
      <c r="R1379" s="60">
        <f>IFERROR(VLOOKUP(A1379,'Evaluations (formulaire)'!A:P,6,0)+VLOOKUP(A1379,'Evaluations (formulaire)'!A:P,7,0),0)</f>
        <v>0</v>
      </c>
      <c r="S1379" s="60">
        <f>IFERROR(VLOOKUP(A1379,'Evaluations (formulaire)'!A:P,8,0),0)</f>
        <v>0</v>
      </c>
      <c r="T1379" s="60">
        <f>IF(AND(ISBLANK(P1379),Q1379&lt;=2),Synthèse!$B$41,IF(AND(ISBLANK(P1379),Q1379&gt;=7),Synthèse!$C$41,R1379+S1379))</f>
        <v>0</v>
      </c>
      <c r="U1379" s="60">
        <f t="shared" si="235"/>
        <v>10.690000000000001</v>
      </c>
      <c r="V1379" s="60">
        <f t="shared" si="236"/>
        <v>952</v>
      </c>
      <c r="X1379" s="26">
        <v>84</v>
      </c>
      <c r="Y1379" s="26" t="b">
        <f>IFERROR(VLOOKUP(A1379,'Calculs FA (auto)'!A:O,15,0),FALSE)</f>
        <v>0</v>
      </c>
      <c r="Z1379" s="26">
        <f>IFERROR(VLOOKUP(A1379,'Evaluations (formulaire)'!A:M,9,0),0)</f>
        <v>0</v>
      </c>
      <c r="AA1379" s="135" t="b">
        <v>0</v>
      </c>
      <c r="AB1379" s="135" t="b">
        <v>1</v>
      </c>
      <c r="AC1379" s="135" t="b">
        <f t="shared" si="237"/>
        <v>0</v>
      </c>
      <c r="AD1379" s="135" t="b">
        <f t="shared" si="238"/>
        <v>1</v>
      </c>
      <c r="AE1379" s="135" t="b">
        <f t="shared" si="239"/>
        <v>0</v>
      </c>
      <c r="AF1379" s="135" t="b">
        <f>AND(AC1379,$V1379&lt;=Synthèse!$B$44)</f>
        <v>0</v>
      </c>
      <c r="AG1379" s="135" t="b">
        <f>AND(AD1379,$V1379&lt;=Synthèse!$B$44)</f>
        <v>0</v>
      </c>
      <c r="AH1379" s="135" t="b">
        <f>AND(AE1379,$V1379&lt;=Synthèse!$B$44)</f>
        <v>0</v>
      </c>
      <c r="AI1379" s="137" t="b">
        <v>0</v>
      </c>
      <c r="AJ1379" s="137" t="b">
        <v>0</v>
      </c>
      <c r="AK1379" s="137" t="b">
        <f t="shared" si="240"/>
        <v>0</v>
      </c>
      <c r="AL1379" s="137" t="b">
        <f t="shared" si="241"/>
        <v>0</v>
      </c>
      <c r="AM1379" s="137" t="b">
        <f>AND(AK1379,$V1379&lt;=Synthèse!$B$44)</f>
        <v>0</v>
      </c>
      <c r="AN1379" s="137" t="b">
        <f>AND(AL1379,$V1379&lt;=Synthèse!$B$44)</f>
        <v>0</v>
      </c>
    </row>
    <row r="1380" spans="1:40">
      <c r="A1380" s="17">
        <v>689823</v>
      </c>
      <c r="B1380" t="str">
        <f ca="1">VLOOKUP(A1380,'Fichier FI (en entrée)'!B:AH,3,0)</f>
        <v>OZKJMNAUKL</v>
      </c>
      <c r="C1380">
        <f t="shared" si="231"/>
        <v>451</v>
      </c>
      <c r="D1380">
        <f t="shared" si="232"/>
        <v>13.69</v>
      </c>
      <c r="E1380" s="14" t="str">
        <f>VLOOKUP(A1380,'Fichier FI (en entrée)'!B:AH,2,0)</f>
        <v>EV</v>
      </c>
      <c r="F1380" s="14" t="b">
        <f t="shared" si="233"/>
        <v>1</v>
      </c>
      <c r="G1380" s="14" t="b">
        <f>IFERROR(VLOOKUP(A1380,'Calculs FA (auto)'!A:F,6,0),FALSE)</f>
        <v>0</v>
      </c>
      <c r="H1380" s="14" t="b">
        <f t="shared" si="234"/>
        <v>0</v>
      </c>
      <c r="I1380" s="16">
        <f>IFERROR(VLOOKUP(A1380,'Moyennes FI (en entrée)'!B:N,7,0),"")</f>
        <v>9.69</v>
      </c>
      <c r="J1380" s="16">
        <f>IFERROR(VLOOKUP(VLOOKUP(A1380,'Fichier FI (en entrée)'!B:AH,33,0),Modificateurs!A$2:B$5,2,0),0)</f>
        <v>1</v>
      </c>
      <c r="K1380" s="16">
        <f>IFERROR(VLOOKUP(VLOOKUP(A1380,'Redoub FI (en entrée)'!B:N,7,0),Modificateurs!A$8:B$11,2,0),0)</f>
        <v>0</v>
      </c>
      <c r="L1380" s="16">
        <f>IFERROR(VLOOKUP(M1380,Modificateurs!D$1:E$94,2,0),0)</f>
        <v>3</v>
      </c>
      <c r="M1380" t="str">
        <f>VLOOKUP(A1380,'Fichier FI (en entrée)'!B:AH,16,0)&amp;" "&amp;VLOOKUP(A1380,'Fichier FI (en entrée)'!B:AH,20,0)&amp;" "&amp;VLOOKUP(A1380,'Fichier FI (en entrée)'!B:AH,27,0)&amp;" "&amp;VLOOKUP(A1380,'Fichier FI (en entrée)'!B:AH,29,0)</f>
        <v xml:space="preserve">S Informatique et Sciences du numérique  </v>
      </c>
      <c r="N1380" t="str">
        <f>VLOOKUP(A1380,'Fichier FI (en entrée)'!B:AH,8,0)</f>
        <v>En Terminale</v>
      </c>
      <c r="O1380" t="b">
        <f>AND(C1380&gt;Synthèse!B$8,C1380&lt;Synthèse!B$10,NOT(Y1380))</f>
        <v>1</v>
      </c>
      <c r="Q1380" s="60">
        <f>ROUNDUP(C1380/(Synthèse!$B$4+Synthèse!$B$1)*8,0)</f>
        <v>3</v>
      </c>
      <c r="R1380" s="60">
        <f>IFERROR(VLOOKUP(A1380,'Evaluations (formulaire)'!A:P,6,0)+VLOOKUP(A1380,'Evaluations (formulaire)'!A:P,7,0),0)</f>
        <v>0</v>
      </c>
      <c r="S1380" s="60">
        <f>IFERROR(VLOOKUP(A1380,'Evaluations (formulaire)'!A:P,8,0),0)</f>
        <v>0</v>
      </c>
      <c r="T1380" s="60">
        <f>IF(AND(ISBLANK(P1380),Q1380&lt;=2),Synthèse!$B$41,IF(AND(ISBLANK(P1380),Q1380&gt;=7),Synthèse!$C$41,R1380+S1380))</f>
        <v>0</v>
      </c>
      <c r="U1380" s="60">
        <f t="shared" si="235"/>
        <v>13.69</v>
      </c>
      <c r="V1380" s="60">
        <f t="shared" si="236"/>
        <v>451</v>
      </c>
      <c r="X1380" s="26">
        <v>174</v>
      </c>
      <c r="Y1380" s="26" t="b">
        <f>IFERROR(VLOOKUP(A1380,'Calculs FA (auto)'!A:O,15,0),FALSE)</f>
        <v>0</v>
      </c>
      <c r="Z1380" s="26">
        <f>IFERROR(VLOOKUP(A1380,'Evaluations (formulaire)'!A:M,9,0),0)</f>
        <v>0</v>
      </c>
      <c r="AA1380" s="135" t="b">
        <v>0</v>
      </c>
      <c r="AB1380" s="135" t="b">
        <v>1</v>
      </c>
      <c r="AC1380" s="135" t="b">
        <f t="shared" si="237"/>
        <v>0</v>
      </c>
      <c r="AD1380" s="135" t="b">
        <f t="shared" si="238"/>
        <v>1</v>
      </c>
      <c r="AE1380" s="135" t="b">
        <f t="shared" si="239"/>
        <v>0</v>
      </c>
      <c r="AF1380" s="135" t="b">
        <f>AND(AC1380,$V1380&lt;=Synthèse!$B$44)</f>
        <v>0</v>
      </c>
      <c r="AG1380" s="135" t="b">
        <f>AND(AD1380,$V1380&lt;=Synthèse!$B$44)</f>
        <v>1</v>
      </c>
      <c r="AH1380" s="135" t="b">
        <f>AND(AE1380,$V1380&lt;=Synthèse!$B$44)</f>
        <v>0</v>
      </c>
      <c r="AI1380" s="137" t="b">
        <v>0</v>
      </c>
      <c r="AJ1380" s="137" t="b">
        <v>0</v>
      </c>
      <c r="AK1380" s="137" t="b">
        <f t="shared" si="240"/>
        <v>0</v>
      </c>
      <c r="AL1380" s="137" t="b">
        <f t="shared" si="241"/>
        <v>0</v>
      </c>
      <c r="AM1380" s="137" t="b">
        <f>AND(AK1380,$V1380&lt;=Synthèse!$B$44)</f>
        <v>0</v>
      </c>
      <c r="AN1380" s="137" t="b">
        <f>AND(AL1380,$V1380&lt;=Synthèse!$B$44)</f>
        <v>0</v>
      </c>
    </row>
    <row r="1381" spans="1:40">
      <c r="A1381" s="17">
        <v>690130</v>
      </c>
      <c r="B1381" t="str">
        <f ca="1">VLOOKUP(A1381,'Fichier FI (en entrée)'!B:AH,3,0)</f>
        <v>KRKGOJOIOJ</v>
      </c>
      <c r="C1381">
        <f t="shared" si="231"/>
        <v>1102</v>
      </c>
      <c r="D1381">
        <f t="shared" si="232"/>
        <v>9.2899999999999991</v>
      </c>
      <c r="E1381" s="14" t="str">
        <f>VLOOKUP(A1381,'Fichier FI (en entrée)'!B:AH,2,0)</f>
        <v>EV</v>
      </c>
      <c r="F1381" s="14" t="b">
        <f t="shared" si="233"/>
        <v>1</v>
      </c>
      <c r="G1381" s="14" t="b">
        <f>IFERROR(VLOOKUP(A1381,'Calculs FA (auto)'!A:F,6,0),FALSE)</f>
        <v>1</v>
      </c>
      <c r="H1381" s="14" t="b">
        <f t="shared" si="234"/>
        <v>1</v>
      </c>
      <c r="I1381" s="16">
        <f>IFERROR(VLOOKUP(A1381,'Moyennes FI (en entrée)'!B:N,7,0),"")</f>
        <v>11.29</v>
      </c>
      <c r="J1381" s="16">
        <f>IFERROR(VLOOKUP(VLOOKUP(A1381,'Fichier FI (en entrée)'!B:AH,33,0),Modificateurs!A$2:B$5,2,0),0)</f>
        <v>1</v>
      </c>
      <c r="K1381" s="16">
        <f>IFERROR(VLOOKUP(VLOOKUP(A1381,'Redoub FI (en entrée)'!B:N,7,0),Modificateurs!A$8:B$11,2,0),0)</f>
        <v>0</v>
      </c>
      <c r="L1381" s="16">
        <f>IFERROR(VLOOKUP(M1381,Modificateurs!D$1:E$94,2,0),0)</f>
        <v>-3</v>
      </c>
      <c r="M1381" t="str">
        <f>VLOOKUP(A1381,'Fichier FI (en entrée)'!B:AH,16,0)&amp;" "&amp;VLOOKUP(A1381,'Fichier FI (en entrée)'!B:AH,20,0)&amp;" "&amp;VLOOKUP(A1381,'Fichier FI (en entrée)'!B:AH,27,0)&amp;" "&amp;VLOOKUP(A1381,'Fichier FI (en entrée)'!B:AH,29,0)</f>
        <v xml:space="preserve">ES Mathématiques  </v>
      </c>
      <c r="N1381" t="str">
        <f>VLOOKUP(A1381,'Fichier FI (en entrée)'!B:AH,8,0)</f>
        <v>En Terminale</v>
      </c>
      <c r="O1381" t="b">
        <f>AND(C1381&gt;Synthèse!B$8,C1381&lt;Synthèse!B$10,NOT(Y1381))</f>
        <v>0</v>
      </c>
      <c r="Q1381" s="60">
        <f>ROUNDUP(C1381/(Synthèse!$B$4+Synthèse!$B$1)*8,0)</f>
        <v>6</v>
      </c>
      <c r="R1381" s="60">
        <f>IFERROR(VLOOKUP(A1381,'Evaluations (formulaire)'!A:P,6,0)+VLOOKUP(A1381,'Evaluations (formulaire)'!A:P,7,0),0)</f>
        <v>0</v>
      </c>
      <c r="S1381" s="60">
        <f>IFERROR(VLOOKUP(A1381,'Evaluations (formulaire)'!A:P,8,0),0)</f>
        <v>0</v>
      </c>
      <c r="T1381" s="60">
        <f>IF(AND(ISBLANK(P1381),Q1381&lt;=2),Synthèse!$B$41,IF(AND(ISBLANK(P1381),Q1381&gt;=7),Synthèse!$C$41,R1381+S1381))</f>
        <v>0</v>
      </c>
      <c r="U1381" s="60">
        <f t="shared" si="235"/>
        <v>9.2899999999999991</v>
      </c>
      <c r="V1381" s="60">
        <f t="shared" si="236"/>
        <v>1100</v>
      </c>
      <c r="X1381" s="26">
        <v>1390</v>
      </c>
      <c r="Y1381" s="26" t="b">
        <f>IFERROR(VLOOKUP(A1381,'Calculs FA (auto)'!A:O,15,0),FALSE)</f>
        <v>1</v>
      </c>
      <c r="Z1381" s="26">
        <f>IFERROR(VLOOKUP(A1381,'Evaluations (formulaire)'!A:M,9,0),0)</f>
        <v>0</v>
      </c>
      <c r="AA1381" s="135" t="b">
        <v>0</v>
      </c>
      <c r="AB1381" s="135" t="b">
        <v>1</v>
      </c>
      <c r="AC1381" s="135" t="b">
        <f t="shared" si="237"/>
        <v>0</v>
      </c>
      <c r="AD1381" s="135" t="b">
        <f t="shared" si="238"/>
        <v>1</v>
      </c>
      <c r="AE1381" s="135" t="b">
        <f t="shared" si="239"/>
        <v>0</v>
      </c>
      <c r="AF1381" s="135" t="b">
        <f>AND(AC1381,$V1381&lt;=Synthèse!$B$44)</f>
        <v>0</v>
      </c>
      <c r="AG1381" s="135" t="b">
        <f>AND(AD1381,$V1381&lt;=Synthèse!$B$44)</f>
        <v>0</v>
      </c>
      <c r="AH1381" s="135" t="b">
        <f>AND(AE1381,$V1381&lt;=Synthèse!$B$44)</f>
        <v>0</v>
      </c>
      <c r="AI1381" s="137" t="b">
        <v>0</v>
      </c>
      <c r="AJ1381" s="137" t="b">
        <v>0</v>
      </c>
      <c r="AK1381" s="137" t="b">
        <f t="shared" si="240"/>
        <v>0</v>
      </c>
      <c r="AL1381" s="137" t="b">
        <f t="shared" si="241"/>
        <v>0</v>
      </c>
      <c r="AM1381" s="137" t="b">
        <f>AND(AK1381,$V1381&lt;=Synthèse!$B$44)</f>
        <v>0</v>
      </c>
      <c r="AN1381" s="137" t="b">
        <f>AND(AL1381,$V1381&lt;=Synthèse!$B$44)</f>
        <v>0</v>
      </c>
    </row>
    <row r="1382" spans="1:40">
      <c r="A1382" s="17">
        <v>690389</v>
      </c>
      <c r="B1382" t="str">
        <f ca="1">VLOOKUP(A1382,'Fichier FI (en entrée)'!B:AH,3,0)</f>
        <v>PMEZXAWNTD</v>
      </c>
      <c r="C1382">
        <f t="shared" si="231"/>
        <v>749</v>
      </c>
      <c r="D1382">
        <f t="shared" si="232"/>
        <v>11.94</v>
      </c>
      <c r="E1382" s="14" t="str">
        <f>VLOOKUP(A1382,'Fichier FI (en entrée)'!B:AH,2,0)</f>
        <v>EV</v>
      </c>
      <c r="F1382" s="14" t="b">
        <f t="shared" si="233"/>
        <v>1</v>
      </c>
      <c r="G1382" s="14" t="b">
        <f>IFERROR(VLOOKUP(A1382,'Calculs FA (auto)'!A:F,6,0),FALSE)</f>
        <v>0</v>
      </c>
      <c r="H1382" s="14" t="b">
        <f t="shared" si="234"/>
        <v>0</v>
      </c>
      <c r="I1382" s="16">
        <f>IFERROR(VLOOKUP(A1382,'Moyennes FI (en entrée)'!B:N,7,0),"")</f>
        <v>8.94</v>
      </c>
      <c r="J1382" s="16">
        <f>IFERROR(VLOOKUP(VLOOKUP(A1382,'Fichier FI (en entrée)'!B:AH,33,0),Modificateurs!A$2:B$5,2,0),0)</f>
        <v>1</v>
      </c>
      <c r="K1382" s="16">
        <f>IFERROR(VLOOKUP(VLOOKUP(A1382,'Redoub FI (en entrée)'!B:N,7,0),Modificateurs!A$8:B$11,2,0),0)</f>
        <v>0</v>
      </c>
      <c r="L1382" s="16">
        <f>IFERROR(VLOOKUP(M1382,Modificateurs!D$1:E$94,2,0),0)</f>
        <v>2</v>
      </c>
      <c r="M1382" t="str">
        <f>VLOOKUP(A1382,'Fichier FI (en entrée)'!B:AH,16,0)&amp;" "&amp;VLOOKUP(A1382,'Fichier FI (en entrée)'!B:AH,20,0)&amp;" "&amp;VLOOKUP(A1382,'Fichier FI (en entrée)'!B:AH,27,0)&amp;" "&amp;VLOOKUP(A1382,'Fichier FI (en entrée)'!B:AH,29,0)</f>
        <v xml:space="preserve">S Mathématiques  </v>
      </c>
      <c r="N1382" t="str">
        <f>VLOOKUP(A1382,'Fichier FI (en entrée)'!B:AH,8,0)</f>
        <v>En Terminale</v>
      </c>
      <c r="O1382" t="b">
        <f>AND(C1382&gt;Synthèse!B$8,C1382&lt;Synthèse!B$10,NOT(Y1382))</f>
        <v>1</v>
      </c>
      <c r="Q1382" s="60">
        <f>ROUNDUP(C1382/(Synthèse!$B$4+Synthèse!$B$1)*8,0)</f>
        <v>4</v>
      </c>
      <c r="R1382" s="60">
        <f>IFERROR(VLOOKUP(A1382,'Evaluations (formulaire)'!A:P,6,0)+VLOOKUP(A1382,'Evaluations (formulaire)'!A:P,7,0),0)</f>
        <v>0</v>
      </c>
      <c r="S1382" s="60">
        <f>IFERROR(VLOOKUP(A1382,'Evaluations (formulaire)'!A:P,8,0),0)</f>
        <v>0</v>
      </c>
      <c r="T1382" s="60">
        <f>IF(AND(ISBLANK(P1382),Q1382&lt;=2),Synthèse!$B$41,IF(AND(ISBLANK(P1382),Q1382&gt;=7),Synthèse!$C$41,R1382+S1382))</f>
        <v>0</v>
      </c>
      <c r="U1382" s="60">
        <f t="shared" si="235"/>
        <v>11.94</v>
      </c>
      <c r="V1382" s="60">
        <f t="shared" si="236"/>
        <v>749</v>
      </c>
      <c r="X1382" s="26">
        <v>321</v>
      </c>
      <c r="Y1382" s="26" t="b">
        <f>IFERROR(VLOOKUP(A1382,'Calculs FA (auto)'!A:O,15,0),FALSE)</f>
        <v>0</v>
      </c>
      <c r="Z1382" s="26">
        <f>IFERROR(VLOOKUP(A1382,'Evaluations (formulaire)'!A:M,9,0),0)</f>
        <v>0</v>
      </c>
      <c r="AA1382" s="135" t="b">
        <v>0</v>
      </c>
      <c r="AB1382" s="135" t="b">
        <v>1</v>
      </c>
      <c r="AC1382" s="135" t="b">
        <f t="shared" si="237"/>
        <v>0</v>
      </c>
      <c r="AD1382" s="135" t="b">
        <f t="shared" si="238"/>
        <v>1</v>
      </c>
      <c r="AE1382" s="135" t="b">
        <f t="shared" si="239"/>
        <v>0</v>
      </c>
      <c r="AF1382" s="135" t="b">
        <f>AND(AC1382,$V1382&lt;=Synthèse!$B$44)</f>
        <v>0</v>
      </c>
      <c r="AG1382" s="135" t="b">
        <f>AND(AD1382,$V1382&lt;=Synthèse!$B$44)</f>
        <v>0</v>
      </c>
      <c r="AH1382" s="135" t="b">
        <f>AND(AE1382,$V1382&lt;=Synthèse!$B$44)</f>
        <v>0</v>
      </c>
      <c r="AI1382" s="137" t="b">
        <v>0</v>
      </c>
      <c r="AJ1382" s="137" t="b">
        <v>0</v>
      </c>
      <c r="AK1382" s="137" t="b">
        <f t="shared" si="240"/>
        <v>0</v>
      </c>
      <c r="AL1382" s="137" t="b">
        <f t="shared" si="241"/>
        <v>0</v>
      </c>
      <c r="AM1382" s="137" t="b">
        <f>AND(AK1382,$V1382&lt;=Synthèse!$B$44)</f>
        <v>0</v>
      </c>
      <c r="AN1382" s="137" t="b">
        <f>AND(AL1382,$V1382&lt;=Synthèse!$B$44)</f>
        <v>0</v>
      </c>
    </row>
    <row r="1383" spans="1:40">
      <c r="A1383" s="17">
        <v>690406</v>
      </c>
      <c r="B1383" t="str">
        <f ca="1">VLOOKUP(A1383,'Fichier FI (en entrée)'!B:AH,3,0)</f>
        <v>MCGBQFJJXE</v>
      </c>
      <c r="C1383">
        <f t="shared" si="231"/>
        <v>761</v>
      </c>
      <c r="D1383">
        <f t="shared" si="232"/>
        <v>11.91</v>
      </c>
      <c r="E1383" s="14" t="str">
        <f>VLOOKUP(A1383,'Fichier FI (en entrée)'!B:AH,2,0)</f>
        <v>EV</v>
      </c>
      <c r="F1383" s="14" t="b">
        <f t="shared" si="233"/>
        <v>1</v>
      </c>
      <c r="G1383" s="14" t="b">
        <f>IFERROR(VLOOKUP(A1383,'Calculs FA (auto)'!A:F,6,0),FALSE)</f>
        <v>1</v>
      </c>
      <c r="H1383" s="14" t="b">
        <f t="shared" si="234"/>
        <v>1</v>
      </c>
      <c r="I1383" s="16">
        <f>IFERROR(VLOOKUP(A1383,'Moyennes FI (en entrée)'!B:N,7,0),"")</f>
        <v>8.91</v>
      </c>
      <c r="J1383" s="16">
        <f>IFERROR(VLOOKUP(VLOOKUP(A1383,'Fichier FI (en entrée)'!B:AH,33,0),Modificateurs!A$2:B$5,2,0),0)</f>
        <v>1</v>
      </c>
      <c r="K1383" s="16">
        <f>IFERROR(VLOOKUP(VLOOKUP(A1383,'Redoub FI (en entrée)'!B:N,7,0),Modificateurs!A$8:B$11,2,0),0)</f>
        <v>0</v>
      </c>
      <c r="L1383" s="16">
        <f>IFERROR(VLOOKUP(M1383,Modificateurs!D$1:E$94,2,0),0)</f>
        <v>2</v>
      </c>
      <c r="M1383" t="str">
        <f>VLOOKUP(A1383,'Fichier FI (en entrée)'!B:AH,16,0)&amp;" "&amp;VLOOKUP(A1383,'Fichier FI (en entrée)'!B:AH,20,0)&amp;" "&amp;VLOOKUP(A1383,'Fichier FI (en entrée)'!B:AH,27,0)&amp;" "&amp;VLOOKUP(A1383,'Fichier FI (en entrée)'!B:AH,29,0)</f>
        <v xml:space="preserve">S Physique-chimie  </v>
      </c>
      <c r="N1383" t="str">
        <f>VLOOKUP(A1383,'Fichier FI (en entrée)'!B:AH,8,0)</f>
        <v>En Terminale</v>
      </c>
      <c r="O1383" t="b">
        <f>AND(C1383&gt;Synthèse!B$8,C1383&lt;Synthèse!B$10,NOT(Y1383))</f>
        <v>0</v>
      </c>
      <c r="Q1383" s="60">
        <f>ROUNDUP(C1383/(Synthèse!$B$4+Synthèse!$B$1)*8,0)</f>
        <v>4</v>
      </c>
      <c r="R1383" s="60">
        <f>IFERROR(VLOOKUP(A1383,'Evaluations (formulaire)'!A:P,6,0)+VLOOKUP(A1383,'Evaluations (formulaire)'!A:P,7,0),0)</f>
        <v>0</v>
      </c>
      <c r="S1383" s="60">
        <f>IFERROR(VLOOKUP(A1383,'Evaluations (formulaire)'!A:P,8,0),0)</f>
        <v>0</v>
      </c>
      <c r="T1383" s="60">
        <f>IF(AND(ISBLANK(P1383),Q1383&lt;=2),Synthèse!$B$41,IF(AND(ISBLANK(P1383),Q1383&gt;=7),Synthèse!$C$41,R1383+S1383))</f>
        <v>0</v>
      </c>
      <c r="U1383" s="60">
        <f t="shared" si="235"/>
        <v>11.91</v>
      </c>
      <c r="V1383" s="60">
        <f t="shared" si="236"/>
        <v>761</v>
      </c>
      <c r="X1383" s="26">
        <v>1926</v>
      </c>
      <c r="Y1383" s="26" t="b">
        <f>IFERROR(VLOOKUP(A1383,'Calculs FA (auto)'!A:O,15,0),FALSE)</f>
        <v>1</v>
      </c>
      <c r="Z1383" s="26">
        <f>IFERROR(VLOOKUP(A1383,'Evaluations (formulaire)'!A:M,9,0),0)</f>
        <v>0</v>
      </c>
      <c r="AA1383" s="135" t="b">
        <v>0</v>
      </c>
      <c r="AB1383" s="135" t="b">
        <v>0</v>
      </c>
      <c r="AC1383" s="135" t="b">
        <f t="shared" si="237"/>
        <v>0</v>
      </c>
      <c r="AD1383" s="135" t="b">
        <f t="shared" si="238"/>
        <v>0</v>
      </c>
      <c r="AE1383" s="135" t="b">
        <f t="shared" si="239"/>
        <v>1</v>
      </c>
      <c r="AF1383" s="135" t="b">
        <f>AND(AC1383,$V1383&lt;=Synthèse!$B$44)</f>
        <v>0</v>
      </c>
      <c r="AG1383" s="135" t="b">
        <f>AND(AD1383,$V1383&lt;=Synthèse!$B$44)</f>
        <v>0</v>
      </c>
      <c r="AH1383" s="135" t="b">
        <f>AND(AE1383,$V1383&lt;=Synthèse!$B$44)</f>
        <v>0</v>
      </c>
      <c r="AI1383" s="137" t="b">
        <v>0</v>
      </c>
      <c r="AJ1383" s="137" t="b">
        <v>0</v>
      </c>
      <c r="AK1383" s="137" t="b">
        <f t="shared" si="240"/>
        <v>0</v>
      </c>
      <c r="AL1383" s="137" t="b">
        <f t="shared" si="241"/>
        <v>0</v>
      </c>
      <c r="AM1383" s="137" t="b">
        <f>AND(AK1383,$V1383&lt;=Synthèse!$B$44)</f>
        <v>0</v>
      </c>
      <c r="AN1383" s="137" t="b">
        <f>AND(AL1383,$V1383&lt;=Synthèse!$B$44)</f>
        <v>0</v>
      </c>
    </row>
    <row r="1384" spans="1:40">
      <c r="A1384" s="17">
        <v>690557</v>
      </c>
      <c r="B1384" t="str">
        <f ca="1">VLOOKUP(A1384,'Fichier FI (en entrée)'!B:AH,3,0)</f>
        <v>FOHZHONGKH</v>
      </c>
      <c r="C1384">
        <f t="shared" si="231"/>
        <v>736</v>
      </c>
      <c r="D1384">
        <f t="shared" si="232"/>
        <v>11.99</v>
      </c>
      <c r="E1384" s="14" t="str">
        <f>VLOOKUP(A1384,'Fichier FI (en entrée)'!B:AH,2,0)</f>
        <v>EV</v>
      </c>
      <c r="F1384" s="14" t="b">
        <f t="shared" si="233"/>
        <v>1</v>
      </c>
      <c r="G1384" s="14" t="b">
        <f>IFERROR(VLOOKUP(A1384,'Calculs FA (auto)'!A:F,6,0),FALSE)</f>
        <v>0</v>
      </c>
      <c r="H1384" s="14" t="b">
        <f t="shared" si="234"/>
        <v>0</v>
      </c>
      <c r="I1384" s="16">
        <f>IFERROR(VLOOKUP(A1384,'Moyennes FI (en entrée)'!B:N,7,0),"")</f>
        <v>8.99</v>
      </c>
      <c r="J1384" s="16">
        <f>IFERROR(VLOOKUP(VLOOKUP(A1384,'Fichier FI (en entrée)'!B:AH,33,0),Modificateurs!A$2:B$5,2,0),0)</f>
        <v>1</v>
      </c>
      <c r="K1384" s="16">
        <f>IFERROR(VLOOKUP(VLOOKUP(A1384,'Redoub FI (en entrée)'!B:N,7,0),Modificateurs!A$8:B$11,2,0),0)</f>
        <v>0</v>
      </c>
      <c r="L1384" s="16">
        <f>IFERROR(VLOOKUP(M1384,Modificateurs!D$1:E$94,2,0),0)</f>
        <v>2</v>
      </c>
      <c r="M1384" t="str">
        <f>VLOOKUP(A1384,'Fichier FI (en entrée)'!B:AH,16,0)&amp;" "&amp;VLOOKUP(A1384,'Fichier FI (en entrée)'!B:AH,20,0)&amp;" "&amp;VLOOKUP(A1384,'Fichier FI (en entrée)'!B:AH,27,0)&amp;" "&amp;VLOOKUP(A1384,'Fichier FI (en entrée)'!B:AH,29,0)</f>
        <v xml:space="preserve">S Mathématiques  </v>
      </c>
      <c r="N1384" t="str">
        <f>VLOOKUP(A1384,'Fichier FI (en entrée)'!B:AH,8,0)</f>
        <v>En Terminale</v>
      </c>
      <c r="O1384" t="b">
        <f>AND(C1384&gt;Synthèse!B$8,C1384&lt;Synthèse!B$10,NOT(Y1384))</f>
        <v>1</v>
      </c>
      <c r="Q1384" s="60">
        <f>ROUNDUP(C1384/(Synthèse!$B$4+Synthèse!$B$1)*8,0)</f>
        <v>4</v>
      </c>
      <c r="R1384" s="60">
        <f>IFERROR(VLOOKUP(A1384,'Evaluations (formulaire)'!A:P,6,0)+VLOOKUP(A1384,'Evaluations (formulaire)'!A:P,7,0),0)</f>
        <v>0</v>
      </c>
      <c r="S1384" s="60">
        <f>IFERROR(VLOOKUP(A1384,'Evaluations (formulaire)'!A:P,8,0),0)</f>
        <v>0</v>
      </c>
      <c r="T1384" s="60">
        <f>IF(AND(ISBLANK(P1384),Q1384&lt;=2),Synthèse!$B$41,IF(AND(ISBLANK(P1384),Q1384&gt;=7),Synthèse!$C$41,R1384+S1384))</f>
        <v>0</v>
      </c>
      <c r="U1384" s="60">
        <f t="shared" si="235"/>
        <v>11.99</v>
      </c>
      <c r="V1384" s="60">
        <f t="shared" si="236"/>
        <v>736</v>
      </c>
      <c r="X1384" s="26">
        <v>445</v>
      </c>
      <c r="Y1384" s="26" t="b">
        <f>IFERROR(VLOOKUP(A1384,'Calculs FA (auto)'!A:O,15,0),FALSE)</f>
        <v>0</v>
      </c>
      <c r="Z1384" s="26">
        <f>IFERROR(VLOOKUP(A1384,'Evaluations (formulaire)'!A:M,9,0),0)</f>
        <v>0</v>
      </c>
      <c r="AA1384" s="135" t="b">
        <v>0</v>
      </c>
      <c r="AB1384" s="135" t="b">
        <v>1</v>
      </c>
      <c r="AC1384" s="135" t="b">
        <f t="shared" si="237"/>
        <v>0</v>
      </c>
      <c r="AD1384" s="135" t="b">
        <f t="shared" si="238"/>
        <v>1</v>
      </c>
      <c r="AE1384" s="135" t="b">
        <f t="shared" si="239"/>
        <v>0</v>
      </c>
      <c r="AF1384" s="135" t="b">
        <f>AND(AC1384,$V1384&lt;=Synthèse!$B$44)</f>
        <v>0</v>
      </c>
      <c r="AG1384" s="135" t="b">
        <f>AND(AD1384,$V1384&lt;=Synthèse!$B$44)</f>
        <v>0</v>
      </c>
      <c r="AH1384" s="135" t="b">
        <f>AND(AE1384,$V1384&lt;=Synthèse!$B$44)</f>
        <v>0</v>
      </c>
      <c r="AI1384" s="137" t="b">
        <v>0</v>
      </c>
      <c r="AJ1384" s="137" t="b">
        <v>0</v>
      </c>
      <c r="AK1384" s="137" t="b">
        <f t="shared" si="240"/>
        <v>0</v>
      </c>
      <c r="AL1384" s="137" t="b">
        <f t="shared" si="241"/>
        <v>0</v>
      </c>
      <c r="AM1384" s="137" t="b">
        <f>AND(AK1384,$V1384&lt;=Synthèse!$B$44)</f>
        <v>0</v>
      </c>
      <c r="AN1384" s="137" t="b">
        <f>AND(AL1384,$V1384&lt;=Synthèse!$B$44)</f>
        <v>0</v>
      </c>
    </row>
    <row r="1385" spans="1:40">
      <c r="A1385" s="17">
        <v>691050</v>
      </c>
      <c r="B1385" t="str">
        <f ca="1">VLOOKUP(A1385,'Fichier FI (en entrée)'!B:AH,3,0)</f>
        <v>PJWKHNGYCL</v>
      </c>
      <c r="C1385">
        <f t="shared" si="231"/>
        <v>2097</v>
      </c>
      <c r="D1385">
        <f t="shared" si="232"/>
        <v>-100</v>
      </c>
      <c r="E1385" s="14" t="str">
        <f>VLOOKUP(A1385,'Fichier FI (en entrée)'!B:AH,2,0)</f>
        <v>ENV</v>
      </c>
      <c r="F1385" s="14" t="b">
        <f t="shared" si="233"/>
        <v>0</v>
      </c>
      <c r="G1385" s="14" t="b">
        <f>IFERROR(VLOOKUP(A1385,'Calculs FA (auto)'!A:F,6,0),FALSE)</f>
        <v>0</v>
      </c>
      <c r="H1385" s="14" t="b">
        <f t="shared" si="234"/>
        <v>0</v>
      </c>
      <c r="I1385" s="16" t="str">
        <f>IFERROR(VLOOKUP(A1385,'Moyennes FI (en entrée)'!B:N,7,0),"")</f>
        <v/>
      </c>
      <c r="J1385" s="16">
        <f>IFERROR(VLOOKUP(VLOOKUP(A1385,'Fichier FI (en entrée)'!B:AH,33,0),Modificateurs!A$2:B$5,2,0),0)</f>
        <v>0</v>
      </c>
      <c r="K1385" s="16">
        <f>IFERROR(VLOOKUP(VLOOKUP(A1385,'Redoub FI (en entrée)'!B:N,7,0),Modificateurs!A$8:B$11,2,0),0)</f>
        <v>0</v>
      </c>
      <c r="L1385" s="16">
        <f>IFERROR(VLOOKUP(M1385,Modificateurs!D$1:E$94,2,0),0)</f>
        <v>2</v>
      </c>
      <c r="M1385" t="str">
        <f>VLOOKUP(A1385,'Fichier FI (en entrée)'!B:AH,16,0)&amp;" "&amp;VLOOKUP(A1385,'Fichier FI (en entrée)'!B:AH,20,0)&amp;" "&amp;VLOOKUP(A1385,'Fichier FI (en entrée)'!B:AH,27,0)&amp;" "&amp;VLOOKUP(A1385,'Fichier FI (en entrée)'!B:AH,29,0)</f>
        <v xml:space="preserve">S Physique-chimie  </v>
      </c>
      <c r="N1385" t="str">
        <f>VLOOKUP(A1385,'Fichier FI (en entrée)'!B:AH,8,0)</f>
        <v>En Terminale</v>
      </c>
      <c r="O1385" t="b">
        <f>AND(C1385&gt;Synthèse!B$8,C1385&lt;Synthèse!B$10,NOT(Y1385))</f>
        <v>0</v>
      </c>
      <c r="Q1385" s="60">
        <f>ROUNDUP(C1385/(Synthèse!$B$4+Synthèse!$B$1)*8,0)</f>
        <v>10</v>
      </c>
      <c r="R1385" s="60">
        <f>IFERROR(VLOOKUP(A1385,'Evaluations (formulaire)'!A:P,6,0)+VLOOKUP(A1385,'Evaluations (formulaire)'!A:P,7,0),0)</f>
        <v>0</v>
      </c>
      <c r="S1385" s="60">
        <f>IFERROR(VLOOKUP(A1385,'Evaluations (formulaire)'!A:P,8,0),0)</f>
        <v>0</v>
      </c>
      <c r="T1385" s="60">
        <f>IF(AND(ISBLANK(P1385),Q1385&lt;=2),Synthèse!$B$41,IF(AND(ISBLANK(P1385),Q1385&gt;=7),Synthèse!$C$41,R1385+S1385))</f>
        <v>4.6296296296296294E-3</v>
      </c>
      <c r="U1385" s="60">
        <f t="shared" si="235"/>
        <v>-99.995370370370367</v>
      </c>
      <c r="V1385" s="60">
        <f t="shared" si="236"/>
        <v>1983</v>
      </c>
      <c r="X1385" s="26">
        <v>1679</v>
      </c>
      <c r="Y1385" s="26" t="b">
        <f>IFERROR(VLOOKUP(A1385,'Calculs FA (auto)'!A:O,15,0),FALSE)</f>
        <v>0</v>
      </c>
      <c r="Z1385" s="26">
        <f>IFERROR(VLOOKUP(A1385,'Evaluations (formulaire)'!A:M,9,0),0)</f>
        <v>0</v>
      </c>
      <c r="AA1385" s="135" t="b">
        <v>1</v>
      </c>
      <c r="AB1385" s="135" t="b">
        <v>0</v>
      </c>
      <c r="AC1385" s="135" t="b">
        <f t="shared" si="237"/>
        <v>0</v>
      </c>
      <c r="AD1385" s="135" t="b">
        <f t="shared" si="238"/>
        <v>0</v>
      </c>
      <c r="AE1385" s="135" t="b">
        <f t="shared" si="239"/>
        <v>0</v>
      </c>
      <c r="AF1385" s="135" t="b">
        <f>AND(AC1385,$V1385&lt;=Synthèse!$B$44)</f>
        <v>0</v>
      </c>
      <c r="AG1385" s="135" t="b">
        <f>AND(AD1385,$V1385&lt;=Synthèse!$B$44)</f>
        <v>0</v>
      </c>
      <c r="AH1385" s="135" t="b">
        <f>AND(AE1385,$V1385&lt;=Synthèse!$B$44)</f>
        <v>0</v>
      </c>
      <c r="AI1385" s="137" t="b">
        <v>0</v>
      </c>
      <c r="AJ1385" s="137" t="b">
        <v>0</v>
      </c>
      <c r="AK1385" s="137" t="b">
        <f t="shared" si="240"/>
        <v>0</v>
      </c>
      <c r="AL1385" s="137" t="b">
        <f t="shared" si="241"/>
        <v>0</v>
      </c>
      <c r="AM1385" s="137" t="b">
        <f>AND(AK1385,$V1385&lt;=Synthèse!$B$44)</f>
        <v>0</v>
      </c>
      <c r="AN1385" s="137" t="b">
        <f>AND(AL1385,$V1385&lt;=Synthèse!$B$44)</f>
        <v>0</v>
      </c>
    </row>
    <row r="1386" spans="1:40">
      <c r="A1386" s="17">
        <v>691437</v>
      </c>
      <c r="B1386" t="str">
        <f ca="1">VLOOKUP(A1386,'Fichier FI (en entrée)'!B:AH,3,0)</f>
        <v>MGSJMFSOWI</v>
      </c>
      <c r="C1386">
        <f t="shared" si="231"/>
        <v>1054</v>
      </c>
      <c r="D1386">
        <f t="shared" si="232"/>
        <v>9.870000000000001</v>
      </c>
      <c r="E1386" s="14" t="str">
        <f>VLOOKUP(A1386,'Fichier FI (en entrée)'!B:AH,2,0)</f>
        <v>EV</v>
      </c>
      <c r="F1386" s="14" t="b">
        <f t="shared" si="233"/>
        <v>1</v>
      </c>
      <c r="G1386" s="14" t="b">
        <f>IFERROR(VLOOKUP(A1386,'Calculs FA (auto)'!A:F,6,0),FALSE)</f>
        <v>0</v>
      </c>
      <c r="H1386" s="14" t="b">
        <f t="shared" si="234"/>
        <v>0</v>
      </c>
      <c r="I1386" s="16">
        <f>IFERROR(VLOOKUP(A1386,'Moyennes FI (en entrée)'!B:N,7,0),"")</f>
        <v>7.87</v>
      </c>
      <c r="J1386" s="16">
        <f>IFERROR(VLOOKUP(VLOOKUP(A1386,'Fichier FI (en entrée)'!B:AH,33,0),Modificateurs!A$2:B$5,2,0),0)</f>
        <v>1</v>
      </c>
      <c r="K1386" s="16">
        <f>IFERROR(VLOOKUP(VLOOKUP(A1386,'Redoub FI (en entrée)'!B:N,7,0),Modificateurs!A$8:B$11,2,0),0)</f>
        <v>0</v>
      </c>
      <c r="L1386" s="16">
        <f>IFERROR(VLOOKUP(M1386,Modificateurs!D$1:E$94,2,0),0)</f>
        <v>1</v>
      </c>
      <c r="M1386" t="str">
        <f>VLOOKUP(A1386,'Fichier FI (en entrée)'!B:AH,16,0)&amp;" "&amp;VLOOKUP(A1386,'Fichier FI (en entrée)'!B:AH,20,0)&amp;" "&amp;VLOOKUP(A1386,'Fichier FI (en entrée)'!B:AH,27,0)&amp;" "&amp;VLOOKUP(A1386,'Fichier FI (en entrée)'!B:AH,29,0)</f>
        <v xml:space="preserve">S Pas de spécialité (S.I)  </v>
      </c>
      <c r="N1386" t="str">
        <f>VLOOKUP(A1386,'Fichier FI (en entrée)'!B:AH,8,0)</f>
        <v>En Terminale</v>
      </c>
      <c r="O1386" t="b">
        <f>AND(C1386&gt;Synthèse!B$8,C1386&lt;Synthèse!B$10,NOT(Y1386))</f>
        <v>1</v>
      </c>
      <c r="Q1386" s="60">
        <f>ROUNDUP(C1386/(Synthèse!$B$4+Synthèse!$B$1)*8,0)</f>
        <v>5</v>
      </c>
      <c r="R1386" s="60">
        <f>IFERROR(VLOOKUP(A1386,'Evaluations (formulaire)'!A:P,6,0)+VLOOKUP(A1386,'Evaluations (formulaire)'!A:P,7,0),0)</f>
        <v>0</v>
      </c>
      <c r="S1386" s="60">
        <f>IFERROR(VLOOKUP(A1386,'Evaluations (formulaire)'!A:P,8,0),0)</f>
        <v>0</v>
      </c>
      <c r="T1386" s="60">
        <f>IF(AND(ISBLANK(P1386),Q1386&lt;=2),Synthèse!$B$41,IF(AND(ISBLANK(P1386),Q1386&gt;=7),Synthèse!$C$41,R1386+S1386))</f>
        <v>0</v>
      </c>
      <c r="U1386" s="60">
        <f t="shared" si="235"/>
        <v>9.870000000000001</v>
      </c>
      <c r="V1386" s="60">
        <f t="shared" si="236"/>
        <v>1054</v>
      </c>
      <c r="X1386" s="26">
        <v>970</v>
      </c>
      <c r="Y1386" s="26" t="b">
        <f>IFERROR(VLOOKUP(A1386,'Calculs FA (auto)'!A:O,15,0),FALSE)</f>
        <v>0</v>
      </c>
      <c r="Z1386" s="26">
        <f>IFERROR(VLOOKUP(A1386,'Evaluations (formulaire)'!A:M,9,0),0)</f>
        <v>0</v>
      </c>
      <c r="AA1386" s="135" t="b">
        <v>0</v>
      </c>
      <c r="AB1386" s="135" t="b">
        <v>1</v>
      </c>
      <c r="AC1386" s="135" t="b">
        <f t="shared" si="237"/>
        <v>0</v>
      </c>
      <c r="AD1386" s="135" t="b">
        <f t="shared" si="238"/>
        <v>1</v>
      </c>
      <c r="AE1386" s="135" t="b">
        <f t="shared" si="239"/>
        <v>0</v>
      </c>
      <c r="AF1386" s="135" t="b">
        <f>AND(AC1386,$V1386&lt;=Synthèse!$B$44)</f>
        <v>0</v>
      </c>
      <c r="AG1386" s="135" t="b">
        <f>AND(AD1386,$V1386&lt;=Synthèse!$B$44)</f>
        <v>0</v>
      </c>
      <c r="AH1386" s="135" t="b">
        <f>AND(AE1386,$V1386&lt;=Synthèse!$B$44)</f>
        <v>0</v>
      </c>
      <c r="AI1386" s="137" t="b">
        <v>0</v>
      </c>
      <c r="AJ1386" s="137" t="b">
        <v>0</v>
      </c>
      <c r="AK1386" s="137" t="b">
        <f t="shared" si="240"/>
        <v>0</v>
      </c>
      <c r="AL1386" s="137" t="b">
        <f t="shared" si="241"/>
        <v>0</v>
      </c>
      <c r="AM1386" s="137" t="b">
        <f>AND(AK1386,$V1386&lt;=Synthèse!$B$44)</f>
        <v>0</v>
      </c>
      <c r="AN1386" s="137" t="b">
        <f>AND(AL1386,$V1386&lt;=Synthèse!$B$44)</f>
        <v>0</v>
      </c>
    </row>
    <row r="1387" spans="1:40">
      <c r="A1387" s="17">
        <v>691532</v>
      </c>
      <c r="B1387" t="str">
        <f ca="1">VLOOKUP(A1387,'Fichier FI (en entrée)'!B:AH,3,0)</f>
        <v>SXJMIETBGZ</v>
      </c>
      <c r="C1387">
        <f t="shared" si="231"/>
        <v>177</v>
      </c>
      <c r="D1387">
        <f t="shared" si="232"/>
        <v>16.14</v>
      </c>
      <c r="E1387" s="14" t="str">
        <f>VLOOKUP(A1387,'Fichier FI (en entrée)'!B:AH,2,0)</f>
        <v>EV</v>
      </c>
      <c r="F1387" s="14" t="b">
        <f t="shared" si="233"/>
        <v>1</v>
      </c>
      <c r="G1387" s="14" t="b">
        <f>IFERROR(VLOOKUP(A1387,'Calculs FA (auto)'!A:F,6,0),FALSE)</f>
        <v>0</v>
      </c>
      <c r="H1387" s="14" t="b">
        <f t="shared" si="234"/>
        <v>0</v>
      </c>
      <c r="I1387" s="16">
        <f>IFERROR(VLOOKUP(A1387,'Moyennes FI (en entrée)'!B:N,7,0),"")</f>
        <v>12.14</v>
      </c>
      <c r="J1387" s="16">
        <f>IFERROR(VLOOKUP(VLOOKUP(A1387,'Fichier FI (en entrée)'!B:AH,33,0),Modificateurs!A$2:B$5,2,0),0)</f>
        <v>3</v>
      </c>
      <c r="K1387" s="16">
        <f>IFERROR(VLOOKUP(VLOOKUP(A1387,'Redoub FI (en entrée)'!B:N,7,0),Modificateurs!A$8:B$11,2,0),0)</f>
        <v>0</v>
      </c>
      <c r="L1387" s="16">
        <f>IFERROR(VLOOKUP(M1387,Modificateurs!D$1:E$94,2,0),0)</f>
        <v>1</v>
      </c>
      <c r="M1387" t="str">
        <f>VLOOKUP(A1387,'Fichier FI (en entrée)'!B:AH,16,0)&amp;" "&amp;VLOOKUP(A1387,'Fichier FI (en entrée)'!B:AH,20,0)&amp;" "&amp;VLOOKUP(A1387,'Fichier FI (en entrée)'!B:AH,27,0)&amp;" "&amp;VLOOKUP(A1387,'Fichier FI (en entrée)'!B:AH,29,0)</f>
        <v xml:space="preserve">S Sciences de la vie et de la terre  </v>
      </c>
      <c r="N1387" t="str">
        <f>VLOOKUP(A1387,'Fichier FI (en entrée)'!B:AH,8,0)</f>
        <v>En Terminale</v>
      </c>
      <c r="O1387" t="b">
        <f>AND(C1387&gt;Synthèse!B$8,C1387&lt;Synthèse!B$10,NOT(Y1387))</f>
        <v>0</v>
      </c>
      <c r="Q1387" s="60">
        <f>ROUNDUP(C1387/(Synthèse!$B$4+Synthèse!$B$1)*8,0)</f>
        <v>1</v>
      </c>
      <c r="R1387" s="60">
        <f>IFERROR(VLOOKUP(A1387,'Evaluations (formulaire)'!A:P,6,0)+VLOOKUP(A1387,'Evaluations (formulaire)'!A:P,7,0),0)</f>
        <v>0</v>
      </c>
      <c r="S1387" s="60">
        <f>IFERROR(VLOOKUP(A1387,'Evaluations (formulaire)'!A:P,8,0),0)</f>
        <v>0</v>
      </c>
      <c r="T1387" s="60">
        <f>IF(AND(ISBLANK(P1387),Q1387&lt;=2),Synthèse!$B$41,IF(AND(ISBLANK(P1387),Q1387&gt;=7),Synthèse!$C$41,R1387+S1387))</f>
        <v>4.6511627906976744E-3</v>
      </c>
      <c r="U1387" s="60">
        <f t="shared" si="235"/>
        <v>16.144651162790698</v>
      </c>
      <c r="V1387" s="60">
        <f t="shared" si="236"/>
        <v>177</v>
      </c>
      <c r="X1387" s="26">
        <v>1436</v>
      </c>
      <c r="Y1387" s="26" t="b">
        <f>IFERROR(VLOOKUP(A1387,'Calculs FA (auto)'!A:O,15,0),FALSE)</f>
        <v>0</v>
      </c>
      <c r="Z1387" s="26">
        <f>IFERROR(VLOOKUP(A1387,'Evaluations (formulaire)'!A:M,9,0),0)</f>
        <v>0</v>
      </c>
      <c r="AA1387" s="135" t="b">
        <v>0</v>
      </c>
      <c r="AB1387" s="135" t="b">
        <v>1</v>
      </c>
      <c r="AC1387" s="135" t="b">
        <f t="shared" si="237"/>
        <v>0</v>
      </c>
      <c r="AD1387" s="135" t="b">
        <f t="shared" si="238"/>
        <v>1</v>
      </c>
      <c r="AE1387" s="135" t="b">
        <f t="shared" si="239"/>
        <v>0</v>
      </c>
      <c r="AF1387" s="135" t="b">
        <f>AND(AC1387,$V1387&lt;=Synthèse!$B$44)</f>
        <v>0</v>
      </c>
      <c r="AG1387" s="135" t="b">
        <f>AND(AD1387,$V1387&lt;=Synthèse!$B$44)</f>
        <v>1</v>
      </c>
      <c r="AH1387" s="135" t="b">
        <f>AND(AE1387,$V1387&lt;=Synthèse!$B$44)</f>
        <v>0</v>
      </c>
      <c r="AI1387" s="137" t="b">
        <v>0</v>
      </c>
      <c r="AJ1387" s="137" t="b">
        <v>0</v>
      </c>
      <c r="AK1387" s="137" t="b">
        <f t="shared" si="240"/>
        <v>0</v>
      </c>
      <c r="AL1387" s="137" t="b">
        <f t="shared" si="241"/>
        <v>0</v>
      </c>
      <c r="AM1387" s="137" t="b">
        <f>AND(AK1387,$V1387&lt;=Synthèse!$B$44)</f>
        <v>0</v>
      </c>
      <c r="AN1387" s="137" t="b">
        <f>AND(AL1387,$V1387&lt;=Synthèse!$B$44)</f>
        <v>0</v>
      </c>
    </row>
    <row r="1388" spans="1:40">
      <c r="A1388" s="17">
        <v>691551</v>
      </c>
      <c r="B1388" t="str">
        <f ca="1">VLOOKUP(A1388,'Fichier FI (en entrée)'!B:AH,3,0)</f>
        <v>HWTULTQYHP</v>
      </c>
      <c r="C1388">
        <f t="shared" si="231"/>
        <v>470</v>
      </c>
      <c r="D1388">
        <f t="shared" si="232"/>
        <v>13.58</v>
      </c>
      <c r="E1388" s="14" t="str">
        <f>VLOOKUP(A1388,'Fichier FI (en entrée)'!B:AH,2,0)</f>
        <v>EV</v>
      </c>
      <c r="F1388" s="14" t="b">
        <f t="shared" si="233"/>
        <v>1</v>
      </c>
      <c r="G1388" s="14" t="b">
        <f>IFERROR(VLOOKUP(A1388,'Calculs FA (auto)'!A:F,6,0),FALSE)</f>
        <v>0</v>
      </c>
      <c r="H1388" s="14" t="b">
        <f t="shared" si="234"/>
        <v>0</v>
      </c>
      <c r="I1388" s="16">
        <f>IFERROR(VLOOKUP(A1388,'Moyennes FI (en entrée)'!B:N,7,0),"")</f>
        <v>10.58</v>
      </c>
      <c r="J1388" s="16">
        <f>IFERROR(VLOOKUP(VLOOKUP(A1388,'Fichier FI (en entrée)'!B:AH,33,0),Modificateurs!A$2:B$5,2,0),0)</f>
        <v>1</v>
      </c>
      <c r="K1388" s="16">
        <f>IFERROR(VLOOKUP(VLOOKUP(A1388,'Redoub FI (en entrée)'!B:N,7,0),Modificateurs!A$8:B$11,2,0),0)</f>
        <v>0</v>
      </c>
      <c r="L1388" s="16">
        <f>IFERROR(VLOOKUP(M1388,Modificateurs!D$1:E$94,2,0),0)</f>
        <v>2</v>
      </c>
      <c r="M1388" t="str">
        <f>VLOOKUP(A1388,'Fichier FI (en entrée)'!B:AH,16,0)&amp;" "&amp;VLOOKUP(A1388,'Fichier FI (en entrée)'!B:AH,20,0)&amp;" "&amp;VLOOKUP(A1388,'Fichier FI (en entrée)'!B:AH,27,0)&amp;" "&amp;VLOOKUP(A1388,'Fichier FI (en entrée)'!B:AH,29,0)</f>
        <v xml:space="preserve">S Mathématiques  </v>
      </c>
      <c r="N1388" t="str">
        <f>VLOOKUP(A1388,'Fichier FI (en entrée)'!B:AH,8,0)</f>
        <v>En Terminale</v>
      </c>
      <c r="O1388" t="b">
        <f>AND(C1388&gt;Synthèse!B$8,C1388&lt;Synthèse!B$10,NOT(Y1388))</f>
        <v>1</v>
      </c>
      <c r="Q1388" s="60">
        <f>ROUNDUP(C1388/(Synthèse!$B$4+Synthèse!$B$1)*8,0)</f>
        <v>3</v>
      </c>
      <c r="R1388" s="60">
        <f>IFERROR(VLOOKUP(A1388,'Evaluations (formulaire)'!A:P,6,0)+VLOOKUP(A1388,'Evaluations (formulaire)'!A:P,7,0),0)</f>
        <v>0</v>
      </c>
      <c r="S1388" s="60">
        <f>IFERROR(VLOOKUP(A1388,'Evaluations (formulaire)'!A:P,8,0),0)</f>
        <v>0</v>
      </c>
      <c r="T1388" s="60">
        <f>IF(AND(ISBLANK(P1388),Q1388&lt;=2),Synthèse!$B$41,IF(AND(ISBLANK(P1388),Q1388&gt;=7),Synthèse!$C$41,R1388+S1388))</f>
        <v>0</v>
      </c>
      <c r="U1388" s="60">
        <f t="shared" si="235"/>
        <v>13.58</v>
      </c>
      <c r="V1388" s="60">
        <f t="shared" si="236"/>
        <v>471</v>
      </c>
      <c r="X1388" s="26">
        <v>1993</v>
      </c>
      <c r="Y1388" s="26" t="b">
        <f>IFERROR(VLOOKUP(A1388,'Calculs FA (auto)'!A:O,15,0),FALSE)</f>
        <v>0</v>
      </c>
      <c r="Z1388" s="26">
        <f>IFERROR(VLOOKUP(A1388,'Evaluations (formulaire)'!A:M,9,0),0)</f>
        <v>0</v>
      </c>
      <c r="AA1388" s="135" t="b">
        <v>0</v>
      </c>
      <c r="AB1388" s="135" t="b">
        <v>1</v>
      </c>
      <c r="AC1388" s="135" t="b">
        <f t="shared" si="237"/>
        <v>0</v>
      </c>
      <c r="AD1388" s="135" t="b">
        <f t="shared" si="238"/>
        <v>1</v>
      </c>
      <c r="AE1388" s="135" t="b">
        <f t="shared" si="239"/>
        <v>0</v>
      </c>
      <c r="AF1388" s="135" t="b">
        <f>AND(AC1388,$V1388&lt;=Synthèse!$B$44)</f>
        <v>0</v>
      </c>
      <c r="AG1388" s="135" t="b">
        <f>AND(AD1388,$V1388&lt;=Synthèse!$B$44)</f>
        <v>1</v>
      </c>
      <c r="AH1388" s="135" t="b">
        <f>AND(AE1388,$V1388&lt;=Synthèse!$B$44)</f>
        <v>0</v>
      </c>
      <c r="AI1388" s="137" t="b">
        <v>0</v>
      </c>
      <c r="AJ1388" s="137" t="b">
        <v>0</v>
      </c>
      <c r="AK1388" s="137" t="b">
        <f t="shared" si="240"/>
        <v>0</v>
      </c>
      <c r="AL1388" s="137" t="b">
        <f t="shared" si="241"/>
        <v>0</v>
      </c>
      <c r="AM1388" s="137" t="b">
        <f>AND(AK1388,$V1388&lt;=Synthèse!$B$44)</f>
        <v>0</v>
      </c>
      <c r="AN1388" s="137" t="b">
        <f>AND(AL1388,$V1388&lt;=Synthèse!$B$44)</f>
        <v>0</v>
      </c>
    </row>
    <row r="1389" spans="1:40">
      <c r="A1389" s="17">
        <v>691561</v>
      </c>
      <c r="B1389" t="str">
        <f ca="1">VLOOKUP(A1389,'Fichier FI (en entrée)'!B:AH,3,0)</f>
        <v>UFQJABQCJI</v>
      </c>
      <c r="C1389">
        <f t="shared" si="231"/>
        <v>116</v>
      </c>
      <c r="D1389">
        <f t="shared" si="232"/>
        <v>16.91</v>
      </c>
      <c r="E1389" s="14" t="str">
        <f>VLOOKUP(A1389,'Fichier FI (en entrée)'!B:AH,2,0)</f>
        <v>EV</v>
      </c>
      <c r="F1389" s="14" t="b">
        <f t="shared" si="233"/>
        <v>1</v>
      </c>
      <c r="G1389" s="14" t="b">
        <f>IFERROR(VLOOKUP(A1389,'Calculs FA (auto)'!A:F,6,0),FALSE)</f>
        <v>0</v>
      </c>
      <c r="H1389" s="14" t="b">
        <f t="shared" si="234"/>
        <v>0</v>
      </c>
      <c r="I1389" s="16">
        <f>IFERROR(VLOOKUP(A1389,'Moyennes FI (en entrée)'!B:N,7,0),"")</f>
        <v>11.91</v>
      </c>
      <c r="J1389" s="16">
        <f>IFERROR(VLOOKUP(VLOOKUP(A1389,'Fichier FI (en entrée)'!B:AH,33,0),Modificateurs!A$2:B$5,2,0),0)</f>
        <v>3</v>
      </c>
      <c r="K1389" s="16">
        <f>IFERROR(VLOOKUP(VLOOKUP(A1389,'Redoub FI (en entrée)'!B:N,7,0),Modificateurs!A$8:B$11,2,0),0)</f>
        <v>0</v>
      </c>
      <c r="L1389" s="16">
        <f>IFERROR(VLOOKUP(M1389,Modificateurs!D$1:E$94,2,0),0)</f>
        <v>2</v>
      </c>
      <c r="M1389" t="str">
        <f>VLOOKUP(A1389,'Fichier FI (en entrée)'!B:AH,16,0)&amp;" "&amp;VLOOKUP(A1389,'Fichier FI (en entrée)'!B:AH,20,0)&amp;" "&amp;VLOOKUP(A1389,'Fichier FI (en entrée)'!B:AH,27,0)&amp;" "&amp;VLOOKUP(A1389,'Fichier FI (en entrée)'!B:AH,29,0)</f>
        <v xml:space="preserve">S Physique-chimie  </v>
      </c>
      <c r="N1389" t="str">
        <f>VLOOKUP(A1389,'Fichier FI (en entrée)'!B:AH,8,0)</f>
        <v>En Terminale</v>
      </c>
      <c r="O1389" t="b">
        <f>AND(C1389&gt;Synthèse!B$8,C1389&lt;Synthèse!B$10,NOT(Y1389))</f>
        <v>0</v>
      </c>
      <c r="Q1389" s="60">
        <f>ROUNDUP(C1389/(Synthèse!$B$4+Synthèse!$B$1)*8,0)</f>
        <v>1</v>
      </c>
      <c r="R1389" s="60">
        <f>IFERROR(VLOOKUP(A1389,'Evaluations (formulaire)'!A:P,6,0)+VLOOKUP(A1389,'Evaluations (formulaire)'!A:P,7,0),0)</f>
        <v>0</v>
      </c>
      <c r="S1389" s="60">
        <f>IFERROR(VLOOKUP(A1389,'Evaluations (formulaire)'!A:P,8,0),0)</f>
        <v>0</v>
      </c>
      <c r="T1389" s="60">
        <f>IF(AND(ISBLANK(P1389),Q1389&lt;=2),Synthèse!$B$41,IF(AND(ISBLANK(P1389),Q1389&gt;=7),Synthèse!$C$41,R1389+S1389))</f>
        <v>4.6511627906976744E-3</v>
      </c>
      <c r="U1389" s="60">
        <f t="shared" si="235"/>
        <v>16.914651162790697</v>
      </c>
      <c r="V1389" s="60">
        <f t="shared" si="236"/>
        <v>116</v>
      </c>
      <c r="X1389" s="26">
        <v>906</v>
      </c>
      <c r="Y1389" s="26" t="b">
        <f>IFERROR(VLOOKUP(A1389,'Calculs FA (auto)'!A:O,15,0),FALSE)</f>
        <v>0</v>
      </c>
      <c r="Z1389" s="26">
        <f>IFERROR(VLOOKUP(A1389,'Evaluations (formulaire)'!A:M,9,0),0)</f>
        <v>0</v>
      </c>
      <c r="AA1389" s="135" t="b">
        <v>0</v>
      </c>
      <c r="AB1389" s="135" t="b">
        <v>1</v>
      </c>
      <c r="AC1389" s="135" t="b">
        <f t="shared" si="237"/>
        <v>0</v>
      </c>
      <c r="AD1389" s="135" t="b">
        <f t="shared" si="238"/>
        <v>1</v>
      </c>
      <c r="AE1389" s="135" t="b">
        <f t="shared" si="239"/>
        <v>0</v>
      </c>
      <c r="AF1389" s="135" t="b">
        <f>AND(AC1389,$V1389&lt;=Synthèse!$B$44)</f>
        <v>0</v>
      </c>
      <c r="AG1389" s="135" t="b">
        <f>AND(AD1389,$V1389&lt;=Synthèse!$B$44)</f>
        <v>1</v>
      </c>
      <c r="AH1389" s="135" t="b">
        <f>AND(AE1389,$V1389&lt;=Synthèse!$B$44)</f>
        <v>0</v>
      </c>
      <c r="AI1389" s="137" t="b">
        <v>0</v>
      </c>
      <c r="AJ1389" s="137" t="b">
        <v>0</v>
      </c>
      <c r="AK1389" s="137" t="b">
        <f t="shared" si="240"/>
        <v>0</v>
      </c>
      <c r="AL1389" s="137" t="b">
        <f t="shared" si="241"/>
        <v>0</v>
      </c>
      <c r="AM1389" s="137" t="b">
        <f>AND(AK1389,$V1389&lt;=Synthèse!$B$44)</f>
        <v>0</v>
      </c>
      <c r="AN1389" s="137" t="b">
        <f>AND(AL1389,$V1389&lt;=Synthèse!$B$44)</f>
        <v>0</v>
      </c>
    </row>
    <row r="1390" spans="1:40">
      <c r="A1390" s="17">
        <v>691574</v>
      </c>
      <c r="B1390" t="str">
        <f ca="1">VLOOKUP(A1390,'Fichier FI (en entrée)'!B:AH,3,0)</f>
        <v>LLJQIAFXRB</v>
      </c>
      <c r="C1390">
        <f t="shared" si="231"/>
        <v>508</v>
      </c>
      <c r="D1390">
        <f t="shared" si="232"/>
        <v>13.33</v>
      </c>
      <c r="E1390" s="14" t="str">
        <f>VLOOKUP(A1390,'Fichier FI (en entrée)'!B:AH,2,0)</f>
        <v>EV</v>
      </c>
      <c r="F1390" s="14" t="b">
        <f t="shared" si="233"/>
        <v>1</v>
      </c>
      <c r="G1390" s="14" t="b">
        <f>IFERROR(VLOOKUP(A1390,'Calculs FA (auto)'!A:F,6,0),FALSE)</f>
        <v>0</v>
      </c>
      <c r="H1390" s="14" t="b">
        <f t="shared" si="234"/>
        <v>0</v>
      </c>
      <c r="I1390" s="16">
        <f>IFERROR(VLOOKUP(A1390,'Moyennes FI (en entrée)'!B:N,7,0),"")</f>
        <v>10.33</v>
      </c>
      <c r="J1390" s="16">
        <f>IFERROR(VLOOKUP(VLOOKUP(A1390,'Fichier FI (en entrée)'!B:AH,33,0),Modificateurs!A$2:B$5,2,0),0)</f>
        <v>1</v>
      </c>
      <c r="K1390" s="16">
        <f>IFERROR(VLOOKUP(VLOOKUP(A1390,'Redoub FI (en entrée)'!B:N,7,0),Modificateurs!A$8:B$11,2,0),0)</f>
        <v>0</v>
      </c>
      <c r="L1390" s="16">
        <f>IFERROR(VLOOKUP(M1390,Modificateurs!D$1:E$94,2,0),0)</f>
        <v>2</v>
      </c>
      <c r="M1390" t="str">
        <f>VLOOKUP(A1390,'Fichier FI (en entrée)'!B:AH,16,0)&amp;" "&amp;VLOOKUP(A1390,'Fichier FI (en entrée)'!B:AH,20,0)&amp;" "&amp;VLOOKUP(A1390,'Fichier FI (en entrée)'!B:AH,27,0)&amp;" "&amp;VLOOKUP(A1390,'Fichier FI (en entrée)'!B:AH,29,0)</f>
        <v xml:space="preserve">S Physique-chimie  </v>
      </c>
      <c r="N1390" t="str">
        <f>VLOOKUP(A1390,'Fichier FI (en entrée)'!B:AH,8,0)</f>
        <v>En Terminale</v>
      </c>
      <c r="O1390" t="b">
        <f>AND(C1390&gt;Synthèse!B$8,C1390&lt;Synthèse!B$10,NOT(Y1390))</f>
        <v>1</v>
      </c>
      <c r="Q1390" s="60">
        <f>ROUNDUP(C1390/(Synthèse!$B$4+Synthèse!$B$1)*8,0)</f>
        <v>3</v>
      </c>
      <c r="R1390" s="60">
        <f>IFERROR(VLOOKUP(A1390,'Evaluations (formulaire)'!A:P,6,0)+VLOOKUP(A1390,'Evaluations (formulaire)'!A:P,7,0),0)</f>
        <v>0</v>
      </c>
      <c r="S1390" s="60">
        <f>IFERROR(VLOOKUP(A1390,'Evaluations (formulaire)'!A:P,8,0),0)</f>
        <v>0</v>
      </c>
      <c r="T1390" s="60">
        <f>IF(AND(ISBLANK(P1390),Q1390&lt;=2),Synthèse!$B$41,IF(AND(ISBLANK(P1390),Q1390&gt;=7),Synthèse!$C$41,R1390+S1390))</f>
        <v>0</v>
      </c>
      <c r="U1390" s="60">
        <f t="shared" si="235"/>
        <v>13.33</v>
      </c>
      <c r="V1390" s="60">
        <f t="shared" si="236"/>
        <v>509</v>
      </c>
      <c r="X1390" s="26">
        <v>285</v>
      </c>
      <c r="Y1390" s="26" t="b">
        <f>IFERROR(VLOOKUP(A1390,'Calculs FA (auto)'!A:O,15,0),FALSE)</f>
        <v>0</v>
      </c>
      <c r="Z1390" s="26">
        <f>IFERROR(VLOOKUP(A1390,'Evaluations (formulaire)'!A:M,9,0),0)</f>
        <v>0</v>
      </c>
      <c r="AA1390" s="135" t="b">
        <v>0</v>
      </c>
      <c r="AB1390" s="135" t="b">
        <v>1</v>
      </c>
      <c r="AC1390" s="135" t="b">
        <f t="shared" si="237"/>
        <v>0</v>
      </c>
      <c r="AD1390" s="135" t="b">
        <f t="shared" si="238"/>
        <v>1</v>
      </c>
      <c r="AE1390" s="135" t="b">
        <f t="shared" si="239"/>
        <v>0</v>
      </c>
      <c r="AF1390" s="135" t="b">
        <f>AND(AC1390,$V1390&lt;=Synthèse!$B$44)</f>
        <v>0</v>
      </c>
      <c r="AG1390" s="135" t="b">
        <f>AND(AD1390,$V1390&lt;=Synthèse!$B$44)</f>
        <v>1</v>
      </c>
      <c r="AH1390" s="135" t="b">
        <f>AND(AE1390,$V1390&lt;=Synthèse!$B$44)</f>
        <v>0</v>
      </c>
      <c r="AI1390" s="137" t="b">
        <v>0</v>
      </c>
      <c r="AJ1390" s="137" t="b">
        <v>0</v>
      </c>
      <c r="AK1390" s="137" t="b">
        <f t="shared" si="240"/>
        <v>0</v>
      </c>
      <c r="AL1390" s="137" t="b">
        <f t="shared" si="241"/>
        <v>0</v>
      </c>
      <c r="AM1390" s="137" t="b">
        <f>AND(AK1390,$V1390&lt;=Synthèse!$B$44)</f>
        <v>0</v>
      </c>
      <c r="AN1390" s="137" t="b">
        <f>AND(AL1390,$V1390&lt;=Synthèse!$B$44)</f>
        <v>0</v>
      </c>
    </row>
    <row r="1391" spans="1:40">
      <c r="A1391" s="17">
        <v>694599</v>
      </c>
      <c r="B1391" t="str">
        <f ca="1">VLOOKUP(A1391,'Fichier FI (en entrée)'!B:AH,3,0)</f>
        <v>ILDYBXQLIX</v>
      </c>
      <c r="C1391">
        <f t="shared" si="231"/>
        <v>2097</v>
      </c>
      <c r="D1391">
        <f t="shared" si="232"/>
        <v>-100</v>
      </c>
      <c r="E1391" s="14" t="str">
        <f>VLOOKUP(A1391,'Fichier FI (en entrée)'!B:AH,2,0)</f>
        <v>ENV</v>
      </c>
      <c r="F1391" s="14" t="b">
        <f t="shared" si="233"/>
        <v>0</v>
      </c>
      <c r="G1391" s="14" t="b">
        <f>IFERROR(VLOOKUP(A1391,'Calculs FA (auto)'!A:F,6,0),FALSE)</f>
        <v>0</v>
      </c>
      <c r="H1391" s="14" t="b">
        <f t="shared" si="234"/>
        <v>0</v>
      </c>
      <c r="I1391" s="16" t="str">
        <f>IFERROR(VLOOKUP(A1391,'Moyennes FI (en entrée)'!B:N,7,0),"")</f>
        <v/>
      </c>
      <c r="J1391" s="16">
        <f>IFERROR(VLOOKUP(VLOOKUP(A1391,'Fichier FI (en entrée)'!B:AH,33,0),Modificateurs!A$2:B$5,2,0),0)</f>
        <v>1</v>
      </c>
      <c r="K1391" s="16">
        <f>IFERROR(VLOOKUP(VLOOKUP(A1391,'Redoub FI (en entrée)'!B:N,7,0),Modificateurs!A$8:B$11,2,0),0)</f>
        <v>0</v>
      </c>
      <c r="L1391" s="16">
        <f>IFERROR(VLOOKUP(M1391,Modificateurs!D$1:E$94,2,0),0)</f>
        <v>-12</v>
      </c>
      <c r="M1391" t="str">
        <f>VLOOKUP(A1391,'Fichier FI (en entrée)'!B:AH,16,0)&amp;" "&amp;VLOOKUP(A1391,'Fichier FI (en entrée)'!B:AH,20,0)&amp;" "&amp;VLOOKUP(A1391,'Fichier FI (en entrée)'!B:AH,27,0)&amp;" "&amp;VLOOKUP(A1391,'Fichier FI (en entrée)'!B:AH,29,0)</f>
        <v xml:space="preserve">P Systèmes électroniques numériques  </v>
      </c>
      <c r="N1391" t="str">
        <f>VLOOKUP(A1391,'Fichier FI (en entrée)'!B:AH,8,0)</f>
        <v>En Terminale</v>
      </c>
      <c r="O1391" t="b">
        <f>AND(C1391&gt;Synthèse!B$8,C1391&lt;Synthèse!B$10,NOT(Y1391))</f>
        <v>0</v>
      </c>
      <c r="Q1391" s="60">
        <f>ROUNDUP(C1391/(Synthèse!$B$4+Synthèse!$B$1)*8,0)</f>
        <v>10</v>
      </c>
      <c r="R1391" s="60">
        <f>IFERROR(VLOOKUP(A1391,'Evaluations (formulaire)'!A:P,6,0)+VLOOKUP(A1391,'Evaluations (formulaire)'!A:P,7,0),0)</f>
        <v>0</v>
      </c>
      <c r="S1391" s="60">
        <f>IFERROR(VLOOKUP(A1391,'Evaluations (formulaire)'!A:P,8,0),0)</f>
        <v>0</v>
      </c>
      <c r="T1391" s="60">
        <f>IF(AND(ISBLANK(P1391),Q1391&lt;=2),Synthèse!$B$41,IF(AND(ISBLANK(P1391),Q1391&gt;=7),Synthèse!$C$41,R1391+S1391))</f>
        <v>4.6296296296296294E-3</v>
      </c>
      <c r="U1391" s="60">
        <f t="shared" si="235"/>
        <v>-99.995370370370367</v>
      </c>
      <c r="V1391" s="60">
        <f t="shared" si="236"/>
        <v>1983</v>
      </c>
      <c r="X1391" s="26">
        <v>207</v>
      </c>
      <c r="Y1391" s="26" t="b">
        <f>IFERROR(VLOOKUP(A1391,'Calculs FA (auto)'!A:O,15,0),FALSE)</f>
        <v>0</v>
      </c>
      <c r="Z1391" s="26">
        <f>IFERROR(VLOOKUP(A1391,'Evaluations (formulaire)'!A:M,9,0),0)</f>
        <v>0</v>
      </c>
      <c r="AA1391" s="135" t="b">
        <v>0</v>
      </c>
      <c r="AB1391" s="135" t="b">
        <v>1</v>
      </c>
      <c r="AC1391" s="135" t="b">
        <f t="shared" si="237"/>
        <v>0</v>
      </c>
      <c r="AD1391" s="135" t="b">
        <f t="shared" si="238"/>
        <v>0</v>
      </c>
      <c r="AE1391" s="135" t="b">
        <f t="shared" si="239"/>
        <v>0</v>
      </c>
      <c r="AF1391" s="135" t="b">
        <f>AND(AC1391,$V1391&lt;=Synthèse!$B$44)</f>
        <v>0</v>
      </c>
      <c r="AG1391" s="135" t="b">
        <f>AND(AD1391,$V1391&lt;=Synthèse!$B$44)</f>
        <v>0</v>
      </c>
      <c r="AH1391" s="135" t="b">
        <f>AND(AE1391,$V1391&lt;=Synthèse!$B$44)</f>
        <v>0</v>
      </c>
      <c r="AI1391" s="137" t="b">
        <v>0</v>
      </c>
      <c r="AJ1391" s="137" t="b">
        <v>0</v>
      </c>
      <c r="AK1391" s="137" t="b">
        <f t="shared" si="240"/>
        <v>0</v>
      </c>
      <c r="AL1391" s="137" t="b">
        <f t="shared" si="241"/>
        <v>0</v>
      </c>
      <c r="AM1391" s="137" t="b">
        <f>AND(AK1391,$V1391&lt;=Synthèse!$B$44)</f>
        <v>0</v>
      </c>
      <c r="AN1391" s="137" t="b">
        <f>AND(AL1391,$V1391&lt;=Synthèse!$B$44)</f>
        <v>0</v>
      </c>
    </row>
    <row r="1392" spans="1:40">
      <c r="A1392" s="17">
        <v>695068</v>
      </c>
      <c r="B1392" t="str">
        <f ca="1">VLOOKUP(A1392,'Fichier FI (en entrée)'!B:AH,3,0)</f>
        <v>CULIYDQTQD</v>
      </c>
      <c r="C1392">
        <f t="shared" si="231"/>
        <v>1204</v>
      </c>
      <c r="D1392">
        <f t="shared" si="232"/>
        <v>7.66</v>
      </c>
      <c r="E1392" s="14" t="str">
        <f>VLOOKUP(A1392,'Fichier FI (en entrée)'!B:AH,2,0)</f>
        <v>EV</v>
      </c>
      <c r="F1392" s="14" t="b">
        <f t="shared" si="233"/>
        <v>1</v>
      </c>
      <c r="G1392" s="14" t="b">
        <f>IFERROR(VLOOKUP(A1392,'Calculs FA (auto)'!A:F,6,0),FALSE)</f>
        <v>0</v>
      </c>
      <c r="H1392" s="14" t="b">
        <f t="shared" si="234"/>
        <v>0</v>
      </c>
      <c r="I1392" s="16">
        <f>IFERROR(VLOOKUP(A1392,'Moyennes FI (en entrée)'!B:N,7,0),"")</f>
        <v>8.66</v>
      </c>
      <c r="J1392" s="16">
        <f>IFERROR(VLOOKUP(VLOOKUP(A1392,'Fichier FI (en entrée)'!B:AH,33,0),Modificateurs!A$2:B$5,2,0),0)</f>
        <v>-3</v>
      </c>
      <c r="K1392" s="16">
        <f>IFERROR(VLOOKUP(VLOOKUP(A1392,'Redoub FI (en entrée)'!B:N,7,0),Modificateurs!A$8:B$11,2,0),0)</f>
        <v>0</v>
      </c>
      <c r="L1392" s="16">
        <f>IFERROR(VLOOKUP(M1392,Modificateurs!D$1:E$94,2,0),0)</f>
        <v>2</v>
      </c>
      <c r="M1392" t="str">
        <f>VLOOKUP(A1392,'Fichier FI (en entrée)'!B:AH,16,0)&amp;" "&amp;VLOOKUP(A1392,'Fichier FI (en entrée)'!B:AH,20,0)&amp;" "&amp;VLOOKUP(A1392,'Fichier FI (en entrée)'!B:AH,27,0)&amp;" "&amp;VLOOKUP(A1392,'Fichier FI (en entrée)'!B:AH,29,0)</f>
        <v xml:space="preserve">STI2D Système informatique et numérique  </v>
      </c>
      <c r="N1392" t="str">
        <f>VLOOKUP(A1392,'Fichier FI (en entrée)'!B:AH,8,0)</f>
        <v>En Terminale</v>
      </c>
      <c r="O1392" t="b">
        <f>AND(C1392&gt;Synthèse!B$8,C1392&lt;Synthèse!B$10,NOT(Y1392))</f>
        <v>1</v>
      </c>
      <c r="Q1392" s="60">
        <f>ROUNDUP(C1392/(Synthèse!$B$4+Synthèse!$B$1)*8,0)</f>
        <v>6</v>
      </c>
      <c r="R1392" s="60">
        <f>IFERROR(VLOOKUP(A1392,'Evaluations (formulaire)'!A:P,6,0)+VLOOKUP(A1392,'Evaluations (formulaire)'!A:P,7,0),0)</f>
        <v>0</v>
      </c>
      <c r="S1392" s="60">
        <f>IFERROR(VLOOKUP(A1392,'Evaluations (formulaire)'!A:P,8,0),0)</f>
        <v>0</v>
      </c>
      <c r="T1392" s="60">
        <f>IF(AND(ISBLANK(P1392),Q1392&lt;=2),Synthèse!$B$41,IF(AND(ISBLANK(P1392),Q1392&gt;=7),Synthèse!$C$41,R1392+S1392))</f>
        <v>0</v>
      </c>
      <c r="U1392" s="60">
        <f t="shared" si="235"/>
        <v>7.66</v>
      </c>
      <c r="V1392" s="60">
        <f t="shared" si="236"/>
        <v>1202</v>
      </c>
      <c r="X1392" s="26">
        <v>1075</v>
      </c>
      <c r="Y1392" s="26" t="b">
        <f>IFERROR(VLOOKUP(A1392,'Calculs FA (auto)'!A:O,15,0),FALSE)</f>
        <v>0</v>
      </c>
      <c r="Z1392" s="26">
        <f>IFERROR(VLOOKUP(A1392,'Evaluations (formulaire)'!A:M,9,0),0)</f>
        <v>0</v>
      </c>
      <c r="AA1392" s="135" t="b">
        <v>0</v>
      </c>
      <c r="AB1392" s="135" t="b">
        <v>1</v>
      </c>
      <c r="AC1392" s="135" t="b">
        <f t="shared" si="237"/>
        <v>0</v>
      </c>
      <c r="AD1392" s="135" t="b">
        <f t="shared" si="238"/>
        <v>1</v>
      </c>
      <c r="AE1392" s="135" t="b">
        <f t="shared" si="239"/>
        <v>0</v>
      </c>
      <c r="AF1392" s="135" t="b">
        <f>AND(AC1392,$V1392&lt;=Synthèse!$B$44)</f>
        <v>0</v>
      </c>
      <c r="AG1392" s="135" t="b">
        <f>AND(AD1392,$V1392&lt;=Synthèse!$B$44)</f>
        <v>0</v>
      </c>
      <c r="AH1392" s="135" t="b">
        <f>AND(AE1392,$V1392&lt;=Synthèse!$B$44)</f>
        <v>0</v>
      </c>
      <c r="AI1392" s="137" t="b">
        <v>0</v>
      </c>
      <c r="AJ1392" s="137" t="b">
        <v>0</v>
      </c>
      <c r="AK1392" s="137" t="b">
        <f t="shared" si="240"/>
        <v>0</v>
      </c>
      <c r="AL1392" s="137" t="b">
        <f t="shared" si="241"/>
        <v>0</v>
      </c>
      <c r="AM1392" s="137" t="b">
        <f>AND(AK1392,$V1392&lt;=Synthèse!$B$44)</f>
        <v>0</v>
      </c>
      <c r="AN1392" s="137" t="b">
        <f>AND(AL1392,$V1392&lt;=Synthèse!$B$44)</f>
        <v>0</v>
      </c>
    </row>
    <row r="1393" spans="1:40">
      <c r="A1393" s="17">
        <v>695213</v>
      </c>
      <c r="B1393" t="str">
        <f ca="1">VLOOKUP(A1393,'Fichier FI (en entrée)'!B:AH,3,0)</f>
        <v>ZJWKOTSXMX</v>
      </c>
      <c r="C1393">
        <f t="shared" si="231"/>
        <v>2097</v>
      </c>
      <c r="D1393">
        <f t="shared" si="232"/>
        <v>-100</v>
      </c>
      <c r="E1393" s="14" t="str">
        <f>VLOOKUP(A1393,'Fichier FI (en entrée)'!B:AH,2,0)</f>
        <v>ENV</v>
      </c>
      <c r="F1393" s="14" t="b">
        <f t="shared" si="233"/>
        <v>0</v>
      </c>
      <c r="G1393" s="14" t="b">
        <f>IFERROR(VLOOKUP(A1393,'Calculs FA (auto)'!A:F,6,0),FALSE)</f>
        <v>0</v>
      </c>
      <c r="H1393" s="14" t="b">
        <f t="shared" si="234"/>
        <v>0</v>
      </c>
      <c r="I1393" s="16" t="str">
        <f>IFERROR(VLOOKUP(A1393,'Moyennes FI (en entrée)'!B:N,7,0),"")</f>
        <v/>
      </c>
      <c r="J1393" s="16">
        <f>IFERROR(VLOOKUP(VLOOKUP(A1393,'Fichier FI (en entrée)'!B:AH,33,0),Modificateurs!A$2:B$5,2,0),0)</f>
        <v>0</v>
      </c>
      <c r="K1393" s="16">
        <f>IFERROR(VLOOKUP(VLOOKUP(A1393,'Redoub FI (en entrée)'!B:N,7,0),Modificateurs!A$8:B$11,2,0),0)</f>
        <v>0</v>
      </c>
      <c r="L1393" s="16">
        <f>IFERROR(VLOOKUP(M1393,Modificateurs!D$1:E$94,2,0),0)</f>
        <v>3</v>
      </c>
      <c r="M1393" t="str">
        <f>VLOOKUP(A1393,'Fichier FI (en entrée)'!B:AH,16,0)&amp;" "&amp;VLOOKUP(A1393,'Fichier FI (en entrée)'!B:AH,20,0)&amp;" "&amp;VLOOKUP(A1393,'Fichier FI (en entrée)'!B:AH,27,0)&amp;" "&amp;VLOOKUP(A1393,'Fichier FI (en entrée)'!B:AH,29,0)</f>
        <v xml:space="preserve">S Informatique et Sciences du numérique  </v>
      </c>
      <c r="N1393" t="str">
        <f>VLOOKUP(A1393,'Fichier FI (en entrée)'!B:AH,8,0)</f>
        <v>En Terminale</v>
      </c>
      <c r="O1393" t="b">
        <f>AND(C1393&gt;Synthèse!B$8,C1393&lt;Synthèse!B$10,NOT(Y1393))</f>
        <v>0</v>
      </c>
      <c r="Q1393" s="60">
        <f>ROUNDUP(C1393/(Synthèse!$B$4+Synthèse!$B$1)*8,0)</f>
        <v>10</v>
      </c>
      <c r="R1393" s="60">
        <f>IFERROR(VLOOKUP(A1393,'Evaluations (formulaire)'!A:P,6,0)+VLOOKUP(A1393,'Evaluations (formulaire)'!A:P,7,0),0)</f>
        <v>0</v>
      </c>
      <c r="S1393" s="60">
        <f>IFERROR(VLOOKUP(A1393,'Evaluations (formulaire)'!A:P,8,0),0)</f>
        <v>0</v>
      </c>
      <c r="T1393" s="60">
        <f>IF(AND(ISBLANK(P1393),Q1393&lt;=2),Synthèse!$B$41,IF(AND(ISBLANK(P1393),Q1393&gt;=7),Synthèse!$C$41,R1393+S1393))</f>
        <v>4.6296296296296294E-3</v>
      </c>
      <c r="U1393" s="60">
        <f t="shared" si="235"/>
        <v>-99.995370370370367</v>
      </c>
      <c r="V1393" s="60">
        <f t="shared" si="236"/>
        <v>1983</v>
      </c>
      <c r="X1393" s="26">
        <v>303</v>
      </c>
      <c r="Y1393" s="26" t="b">
        <f>IFERROR(VLOOKUP(A1393,'Calculs FA (auto)'!A:O,15,0),FALSE)</f>
        <v>0</v>
      </c>
      <c r="Z1393" s="26">
        <f>IFERROR(VLOOKUP(A1393,'Evaluations (formulaire)'!A:M,9,0),0)</f>
        <v>0</v>
      </c>
      <c r="AA1393" s="135" t="b">
        <v>0</v>
      </c>
      <c r="AB1393" s="135" t="b">
        <v>1</v>
      </c>
      <c r="AC1393" s="135" t="b">
        <f t="shared" si="237"/>
        <v>0</v>
      </c>
      <c r="AD1393" s="135" t="b">
        <f t="shared" si="238"/>
        <v>0</v>
      </c>
      <c r="AE1393" s="135" t="b">
        <f t="shared" si="239"/>
        <v>0</v>
      </c>
      <c r="AF1393" s="135" t="b">
        <f>AND(AC1393,$V1393&lt;=Synthèse!$B$44)</f>
        <v>0</v>
      </c>
      <c r="AG1393" s="135" t="b">
        <f>AND(AD1393,$V1393&lt;=Synthèse!$B$44)</f>
        <v>0</v>
      </c>
      <c r="AH1393" s="135" t="b">
        <f>AND(AE1393,$V1393&lt;=Synthèse!$B$44)</f>
        <v>0</v>
      </c>
      <c r="AI1393" s="137" t="b">
        <v>0</v>
      </c>
      <c r="AJ1393" s="137" t="b">
        <v>0</v>
      </c>
      <c r="AK1393" s="137" t="b">
        <f t="shared" si="240"/>
        <v>0</v>
      </c>
      <c r="AL1393" s="137" t="b">
        <f t="shared" si="241"/>
        <v>0</v>
      </c>
      <c r="AM1393" s="137" t="b">
        <f>AND(AK1393,$V1393&lt;=Synthèse!$B$44)</f>
        <v>0</v>
      </c>
      <c r="AN1393" s="137" t="b">
        <f>AND(AL1393,$V1393&lt;=Synthèse!$B$44)</f>
        <v>0</v>
      </c>
    </row>
    <row r="1394" spans="1:40">
      <c r="A1394" s="17">
        <v>695993</v>
      </c>
      <c r="B1394" t="str">
        <f ca="1">VLOOKUP(A1394,'Fichier FI (en entrée)'!B:AH,3,0)</f>
        <v>YJAXZKGTVU</v>
      </c>
      <c r="C1394">
        <f t="shared" si="231"/>
        <v>478</v>
      </c>
      <c r="D1394">
        <f t="shared" si="232"/>
        <v>13.530000000000001</v>
      </c>
      <c r="E1394" s="14" t="str">
        <f>VLOOKUP(A1394,'Fichier FI (en entrée)'!B:AH,2,0)</f>
        <v>EV</v>
      </c>
      <c r="F1394" s="14" t="b">
        <f t="shared" si="233"/>
        <v>1</v>
      </c>
      <c r="G1394" s="14" t="b">
        <f>IFERROR(VLOOKUP(A1394,'Calculs FA (auto)'!A:F,6,0),FALSE)</f>
        <v>0</v>
      </c>
      <c r="H1394" s="14" t="b">
        <f t="shared" si="234"/>
        <v>0</v>
      </c>
      <c r="I1394" s="16">
        <f>IFERROR(VLOOKUP(A1394,'Moyennes FI (en entrée)'!B:N,7,0),"")</f>
        <v>13.53</v>
      </c>
      <c r="J1394" s="16">
        <f>IFERROR(VLOOKUP(VLOOKUP(A1394,'Fichier FI (en entrée)'!B:AH,33,0),Modificateurs!A$2:B$5,2,0),0)</f>
        <v>3</v>
      </c>
      <c r="K1394" s="16">
        <f>IFERROR(VLOOKUP(VLOOKUP(A1394,'Redoub FI (en entrée)'!B:N,7,0),Modificateurs!A$8:B$11,2,0),0)</f>
        <v>0</v>
      </c>
      <c r="L1394" s="16">
        <f>IFERROR(VLOOKUP(M1394,Modificateurs!D$1:E$94,2,0),0)</f>
        <v>-3</v>
      </c>
      <c r="M1394" t="str">
        <f>VLOOKUP(A1394,'Fichier FI (en entrée)'!B:AH,16,0)&amp;" "&amp;VLOOKUP(A1394,'Fichier FI (en entrée)'!B:AH,20,0)&amp;" "&amp;VLOOKUP(A1394,'Fichier FI (en entrée)'!B:AH,27,0)&amp;" "&amp;VLOOKUP(A1394,'Fichier FI (en entrée)'!B:AH,29,0)</f>
        <v xml:space="preserve">ES Mathématiques  </v>
      </c>
      <c r="N1394" t="str">
        <f>VLOOKUP(A1394,'Fichier FI (en entrée)'!B:AH,8,0)</f>
        <v>En Terminale</v>
      </c>
      <c r="O1394" t="b">
        <f>AND(C1394&gt;Synthèse!B$8,C1394&lt;Synthèse!B$10,NOT(Y1394))</f>
        <v>1</v>
      </c>
      <c r="P1394" t="s">
        <v>2285</v>
      </c>
      <c r="Q1394" s="60">
        <f>ROUNDUP(C1394/(Synthèse!$B$4+Synthèse!$B$1)*8,0)</f>
        <v>3</v>
      </c>
      <c r="R1394" s="60">
        <f>IFERROR(VLOOKUP(A1394,'Evaluations (formulaire)'!A:P,6,0)+VLOOKUP(A1394,'Evaluations (formulaire)'!A:P,7,0),0)</f>
        <v>0</v>
      </c>
      <c r="S1394" s="60">
        <f>IFERROR(VLOOKUP(A1394,'Evaluations (formulaire)'!A:P,8,0),0)</f>
        <v>0</v>
      </c>
      <c r="T1394" s="60">
        <f>IF(AND(ISBLANK(P1394),Q1394&lt;=2),Synthèse!$B$41,IF(AND(ISBLANK(P1394),Q1394&gt;=7),Synthèse!$C$41,R1394+S1394))</f>
        <v>0</v>
      </c>
      <c r="U1394" s="60">
        <f t="shared" si="235"/>
        <v>13.530000000000001</v>
      </c>
      <c r="V1394" s="60">
        <f t="shared" si="236"/>
        <v>479</v>
      </c>
      <c r="X1394" s="26">
        <v>4</v>
      </c>
      <c r="Y1394" s="26" t="b">
        <f>IFERROR(VLOOKUP(A1394,'Calculs FA (auto)'!A:O,15,0),FALSE)</f>
        <v>0</v>
      </c>
      <c r="Z1394" s="26">
        <f>IFERROR(VLOOKUP(A1394,'Evaluations (formulaire)'!A:M,9,0),0)</f>
        <v>0</v>
      </c>
      <c r="AA1394" s="135" t="b">
        <v>1</v>
      </c>
      <c r="AB1394" s="135" t="b">
        <v>0</v>
      </c>
      <c r="AC1394" s="135" t="b">
        <f t="shared" si="237"/>
        <v>1</v>
      </c>
      <c r="AD1394" s="135" t="b">
        <f t="shared" si="238"/>
        <v>0</v>
      </c>
      <c r="AE1394" s="135" t="b">
        <f t="shared" si="239"/>
        <v>0</v>
      </c>
      <c r="AF1394" s="135" t="b">
        <f>AND(AC1394,$V1394&lt;=Synthèse!$B$44)</f>
        <v>1</v>
      </c>
      <c r="AG1394" s="135" t="b">
        <f>AND(AD1394,$V1394&lt;=Synthèse!$B$44)</f>
        <v>0</v>
      </c>
      <c r="AH1394" s="135" t="b">
        <f>AND(AE1394,$V1394&lt;=Synthèse!$B$44)</f>
        <v>0</v>
      </c>
      <c r="AI1394" s="137" t="b">
        <v>0</v>
      </c>
      <c r="AJ1394" s="137" t="b">
        <v>1</v>
      </c>
      <c r="AK1394" s="137" t="b">
        <f t="shared" si="240"/>
        <v>0</v>
      </c>
      <c r="AL1394" s="137" t="b">
        <f t="shared" si="241"/>
        <v>1</v>
      </c>
      <c r="AM1394" s="137" t="b">
        <f>AND(AK1394,$V1394&lt;=Synthèse!$B$44)</f>
        <v>0</v>
      </c>
      <c r="AN1394" s="137" t="b">
        <f>AND(AL1394,$V1394&lt;=Synthèse!$B$44)</f>
        <v>1</v>
      </c>
    </row>
    <row r="1395" spans="1:40">
      <c r="A1395" s="17">
        <v>697592</v>
      </c>
      <c r="B1395" t="str">
        <f ca="1">VLOOKUP(A1395,'Fichier FI (en entrée)'!B:AH,3,0)</f>
        <v>ZDWYJBGAHN</v>
      </c>
      <c r="C1395">
        <f t="shared" si="231"/>
        <v>1377</v>
      </c>
      <c r="D1395">
        <f t="shared" si="232"/>
        <v>4.1700000000000017</v>
      </c>
      <c r="E1395" s="14" t="str">
        <f>VLOOKUP(A1395,'Fichier FI (en entrée)'!B:AH,2,0)</f>
        <v>EV</v>
      </c>
      <c r="F1395" s="14" t="b">
        <f t="shared" si="233"/>
        <v>1</v>
      </c>
      <c r="G1395" s="14" t="b">
        <f>IFERROR(VLOOKUP(A1395,'Calculs FA (auto)'!A:F,6,0),FALSE)</f>
        <v>1</v>
      </c>
      <c r="H1395" s="14" t="b">
        <f t="shared" si="234"/>
        <v>1</v>
      </c>
      <c r="I1395" s="16">
        <f>IFERROR(VLOOKUP(A1395,'Moyennes FI (en entrée)'!B:N,7,0),"")</f>
        <v>13.17</v>
      </c>
      <c r="J1395" s="16">
        <f>IFERROR(VLOOKUP(VLOOKUP(A1395,'Fichier FI (en entrée)'!B:AH,33,0),Modificateurs!A$2:B$5,2,0),0)</f>
        <v>3</v>
      </c>
      <c r="K1395" s="16">
        <f>IFERROR(VLOOKUP(VLOOKUP(A1395,'Redoub FI (en entrée)'!B:N,7,0),Modificateurs!A$8:B$11,2,0),0)</f>
        <v>0</v>
      </c>
      <c r="L1395" s="16">
        <f>IFERROR(VLOOKUP(M1395,Modificateurs!D$1:E$94,2,0),0)</f>
        <v>-12</v>
      </c>
      <c r="M1395" t="str">
        <f>VLOOKUP(A1395,'Fichier FI (en entrée)'!B:AH,16,0)&amp;" "&amp;VLOOKUP(A1395,'Fichier FI (en entrée)'!B:AH,20,0)&amp;" "&amp;VLOOKUP(A1395,'Fichier FI (en entrée)'!B:AH,27,0)&amp;" "&amp;VLOOKUP(A1395,'Fichier FI (en entrée)'!B:AH,29,0)</f>
        <v xml:space="preserve">P Electrotechnique, énergie, équipements communicants  </v>
      </c>
      <c r="N1395" t="str">
        <f>VLOOKUP(A1395,'Fichier FI (en entrée)'!B:AH,8,0)</f>
        <v>En Terminale</v>
      </c>
      <c r="O1395" t="b">
        <f>AND(C1395&gt;Synthèse!B$8,C1395&lt;Synthèse!B$10,NOT(Y1395))</f>
        <v>0</v>
      </c>
      <c r="Q1395" s="60">
        <f>ROUNDUP(C1395/(Synthèse!$B$4+Synthèse!$B$1)*8,0)</f>
        <v>7</v>
      </c>
      <c r="R1395" s="60">
        <f>IFERROR(VLOOKUP(A1395,'Evaluations (formulaire)'!A:P,6,0)+VLOOKUP(A1395,'Evaluations (formulaire)'!A:P,7,0),0)</f>
        <v>0</v>
      </c>
      <c r="S1395" s="60">
        <f>IFERROR(VLOOKUP(A1395,'Evaluations (formulaire)'!A:P,8,0),0)</f>
        <v>0</v>
      </c>
      <c r="T1395" s="60">
        <f>IF(AND(ISBLANK(P1395),Q1395&lt;=2),Synthèse!$B$41,IF(AND(ISBLANK(P1395),Q1395&gt;=7),Synthèse!$C$41,R1395+S1395))</f>
        <v>4.6296296296296294E-3</v>
      </c>
      <c r="U1395" s="60">
        <f t="shared" si="235"/>
        <v>4.1746296296296315</v>
      </c>
      <c r="V1395" s="60">
        <f t="shared" si="236"/>
        <v>1377</v>
      </c>
      <c r="X1395" s="26">
        <v>157</v>
      </c>
      <c r="Y1395" s="26" t="b">
        <f>IFERROR(VLOOKUP(A1395,'Calculs FA (auto)'!A:O,15,0),FALSE)</f>
        <v>0</v>
      </c>
      <c r="Z1395" s="26">
        <f>IFERROR(VLOOKUP(A1395,'Evaluations (formulaire)'!A:M,9,0),0)</f>
        <v>0</v>
      </c>
      <c r="AA1395" s="135" t="b">
        <v>0</v>
      </c>
      <c r="AB1395" s="135" t="b">
        <v>0</v>
      </c>
      <c r="AC1395" s="135" t="b">
        <f t="shared" si="237"/>
        <v>0</v>
      </c>
      <c r="AD1395" s="135" t="b">
        <f t="shared" si="238"/>
        <v>0</v>
      </c>
      <c r="AE1395" s="135" t="b">
        <f t="shared" si="239"/>
        <v>1</v>
      </c>
      <c r="AF1395" s="135" t="b">
        <f>AND(AC1395,$V1395&lt;=Synthèse!$B$44)</f>
        <v>0</v>
      </c>
      <c r="AG1395" s="135" t="b">
        <f>AND(AD1395,$V1395&lt;=Synthèse!$B$44)</f>
        <v>0</v>
      </c>
      <c r="AH1395" s="135" t="b">
        <f>AND(AE1395,$V1395&lt;=Synthèse!$B$44)</f>
        <v>0</v>
      </c>
      <c r="AI1395" s="137" t="b">
        <v>0</v>
      </c>
      <c r="AJ1395" s="137" t="b">
        <v>0</v>
      </c>
      <c r="AK1395" s="137" t="b">
        <f t="shared" si="240"/>
        <v>0</v>
      </c>
      <c r="AL1395" s="137" t="b">
        <f t="shared" si="241"/>
        <v>0</v>
      </c>
      <c r="AM1395" s="137" t="b">
        <f>AND(AK1395,$V1395&lt;=Synthèse!$B$44)</f>
        <v>0</v>
      </c>
      <c r="AN1395" s="137" t="b">
        <f>AND(AL1395,$V1395&lt;=Synthèse!$B$44)</f>
        <v>0</v>
      </c>
    </row>
    <row r="1396" spans="1:40">
      <c r="A1396" s="17">
        <v>698473</v>
      </c>
      <c r="B1396" t="str">
        <f ca="1">VLOOKUP(A1396,'Fichier FI (en entrée)'!B:AH,3,0)</f>
        <v>EFLCYOLMAQ</v>
      </c>
      <c r="C1396">
        <f t="shared" si="231"/>
        <v>1680</v>
      </c>
      <c r="D1396">
        <f t="shared" si="232"/>
        <v>-8.629999999999999</v>
      </c>
      <c r="E1396" s="14" t="str">
        <f>VLOOKUP(A1396,'Fichier FI (en entrée)'!B:AH,2,0)</f>
        <v>EV</v>
      </c>
      <c r="F1396" s="14" t="b">
        <f t="shared" si="233"/>
        <v>1</v>
      </c>
      <c r="G1396" s="14" t="b">
        <f>IFERROR(VLOOKUP(A1396,'Calculs FA (auto)'!A:F,6,0),FALSE)</f>
        <v>1</v>
      </c>
      <c r="H1396" s="14" t="b">
        <f t="shared" si="234"/>
        <v>1</v>
      </c>
      <c r="I1396" s="16">
        <f>IFERROR(VLOOKUP(A1396,'Moyennes FI (en entrée)'!B:N,7,0),"")</f>
        <v>6.37</v>
      </c>
      <c r="J1396" s="16">
        <f>IFERROR(VLOOKUP(VLOOKUP(A1396,'Fichier FI (en entrée)'!B:AH,33,0),Modificateurs!A$2:B$5,2,0),0)</f>
        <v>-3</v>
      </c>
      <c r="K1396" s="16">
        <f>IFERROR(VLOOKUP(VLOOKUP(A1396,'Redoub FI (en entrée)'!B:N,7,0),Modificateurs!A$8:B$11,2,0),0)</f>
        <v>0</v>
      </c>
      <c r="L1396" s="16">
        <f>IFERROR(VLOOKUP(M1396,Modificateurs!D$1:E$94,2,0),0)</f>
        <v>-12</v>
      </c>
      <c r="M1396" t="str">
        <f>VLOOKUP(A1396,'Fichier FI (en entrée)'!B:AH,16,0)&amp;" "&amp;VLOOKUP(A1396,'Fichier FI (en entrée)'!B:AH,20,0)&amp;" "&amp;VLOOKUP(A1396,'Fichier FI (en entrée)'!B:AH,27,0)&amp;" "&amp;VLOOKUP(A1396,'Fichier FI (en entrée)'!B:AH,29,0)</f>
        <v xml:space="preserve">P Systèmes électroniques numériques  </v>
      </c>
      <c r="N1396" t="str">
        <f>VLOOKUP(A1396,'Fichier FI (en entrée)'!B:AH,8,0)</f>
        <v>En Terminale</v>
      </c>
      <c r="O1396" t="b">
        <f>AND(C1396&gt;Synthèse!B$8,C1396&lt;Synthèse!B$10,NOT(Y1396))</f>
        <v>0</v>
      </c>
      <c r="Q1396" s="60">
        <f>ROUNDUP(C1396/(Synthèse!$B$4+Synthèse!$B$1)*8,0)</f>
        <v>8</v>
      </c>
      <c r="R1396" s="60">
        <f>IFERROR(VLOOKUP(A1396,'Evaluations (formulaire)'!A:P,6,0)+VLOOKUP(A1396,'Evaluations (formulaire)'!A:P,7,0),0)</f>
        <v>0</v>
      </c>
      <c r="S1396" s="60">
        <f>IFERROR(VLOOKUP(A1396,'Evaluations (formulaire)'!A:P,8,0),0)</f>
        <v>0</v>
      </c>
      <c r="T1396" s="60">
        <f>IF(AND(ISBLANK(P1396),Q1396&lt;=2),Synthèse!$B$41,IF(AND(ISBLANK(P1396),Q1396&gt;=7),Synthèse!$C$41,R1396+S1396))</f>
        <v>4.6296296296296294E-3</v>
      </c>
      <c r="U1396" s="60">
        <f t="shared" si="235"/>
        <v>-8.6253703703703692</v>
      </c>
      <c r="V1396" s="60">
        <f t="shared" si="236"/>
        <v>1680</v>
      </c>
      <c r="X1396" s="26">
        <v>1556</v>
      </c>
      <c r="Y1396" s="26" t="b">
        <f>IFERROR(VLOOKUP(A1396,'Calculs FA (auto)'!A:O,15,0),FALSE)</f>
        <v>0</v>
      </c>
      <c r="Z1396" s="26">
        <f>IFERROR(VLOOKUP(A1396,'Evaluations (formulaire)'!A:M,9,0),0)</f>
        <v>0</v>
      </c>
      <c r="AA1396" s="135" t="b">
        <v>0</v>
      </c>
      <c r="AB1396" s="135" t="b">
        <v>1</v>
      </c>
      <c r="AC1396" s="135" t="b">
        <f t="shared" si="237"/>
        <v>0</v>
      </c>
      <c r="AD1396" s="135" t="b">
        <f t="shared" si="238"/>
        <v>1</v>
      </c>
      <c r="AE1396" s="135" t="b">
        <f t="shared" si="239"/>
        <v>0</v>
      </c>
      <c r="AF1396" s="135" t="b">
        <f>AND(AC1396,$V1396&lt;=Synthèse!$B$44)</f>
        <v>0</v>
      </c>
      <c r="AG1396" s="135" t="b">
        <f>AND(AD1396,$V1396&lt;=Synthèse!$B$44)</f>
        <v>0</v>
      </c>
      <c r="AH1396" s="135" t="b">
        <f>AND(AE1396,$V1396&lt;=Synthèse!$B$44)</f>
        <v>0</v>
      </c>
      <c r="AI1396" s="137" t="b">
        <v>0</v>
      </c>
      <c r="AJ1396" s="137" t="b">
        <v>0</v>
      </c>
      <c r="AK1396" s="137" t="b">
        <f t="shared" si="240"/>
        <v>0</v>
      </c>
      <c r="AL1396" s="137" t="b">
        <f t="shared" si="241"/>
        <v>0</v>
      </c>
      <c r="AM1396" s="137" t="b">
        <f>AND(AK1396,$V1396&lt;=Synthèse!$B$44)</f>
        <v>0</v>
      </c>
      <c r="AN1396" s="137" t="b">
        <f>AND(AL1396,$V1396&lt;=Synthèse!$B$44)</f>
        <v>0</v>
      </c>
    </row>
    <row r="1397" spans="1:40">
      <c r="A1397" s="17">
        <v>698477</v>
      </c>
      <c r="B1397" t="str">
        <f ca="1">VLOOKUP(A1397,'Fichier FI (en entrée)'!B:AH,3,0)</f>
        <v>IFJYKASQOL</v>
      </c>
      <c r="C1397">
        <f t="shared" si="231"/>
        <v>1628</v>
      </c>
      <c r="D1397">
        <f t="shared" si="232"/>
        <v>-2.8900000000000006</v>
      </c>
      <c r="E1397" s="14" t="str">
        <f>VLOOKUP(A1397,'Fichier FI (en entrée)'!B:AH,2,0)</f>
        <v>EV</v>
      </c>
      <c r="F1397" s="14" t="b">
        <f t="shared" si="233"/>
        <v>1</v>
      </c>
      <c r="G1397" s="14" t="b">
        <f>IFERROR(VLOOKUP(A1397,'Calculs FA (auto)'!A:F,6,0),FALSE)</f>
        <v>0</v>
      </c>
      <c r="H1397" s="14" t="b">
        <f t="shared" si="234"/>
        <v>0</v>
      </c>
      <c r="I1397" s="16">
        <f>IFERROR(VLOOKUP(A1397,'Moyennes FI (en entrée)'!B:N,7,0),"")</f>
        <v>9.11</v>
      </c>
      <c r="J1397" s="16">
        <f>IFERROR(VLOOKUP(VLOOKUP(A1397,'Fichier FI (en entrée)'!B:AH,33,0),Modificateurs!A$2:B$5,2,0),0)</f>
        <v>0</v>
      </c>
      <c r="K1397" s="16">
        <f>IFERROR(VLOOKUP(VLOOKUP(A1397,'Redoub FI (en entrée)'!B:N,7,0),Modificateurs!A$8:B$11,2,0),0)</f>
        <v>0</v>
      </c>
      <c r="L1397" s="16">
        <f>IFERROR(VLOOKUP(M1397,Modificateurs!D$1:E$94,2,0),0)</f>
        <v>-12</v>
      </c>
      <c r="M1397" t="str">
        <f>VLOOKUP(A1397,'Fichier FI (en entrée)'!B:AH,16,0)&amp;" "&amp;VLOOKUP(A1397,'Fichier FI (en entrée)'!B:AH,20,0)&amp;" "&amp;VLOOKUP(A1397,'Fichier FI (en entrée)'!B:AH,27,0)&amp;" "&amp;VLOOKUP(A1397,'Fichier FI (en entrée)'!B:AH,29,0)</f>
        <v xml:space="preserve">P Systèmes électroniques numériques  </v>
      </c>
      <c r="N1397" t="str">
        <f>VLOOKUP(A1397,'Fichier FI (en entrée)'!B:AH,8,0)</f>
        <v>En Terminale</v>
      </c>
      <c r="O1397" t="b">
        <f>AND(C1397&gt;Synthèse!B$8,C1397&lt;Synthèse!B$10,NOT(Y1397))</f>
        <v>0</v>
      </c>
      <c r="P1397" t="s">
        <v>2264</v>
      </c>
      <c r="Q1397" s="60">
        <f>ROUNDUP(C1397/(Synthèse!$B$4+Synthèse!$B$1)*8,0)</f>
        <v>8</v>
      </c>
      <c r="R1397" s="60">
        <f>IFERROR(VLOOKUP(A1397,'Evaluations (formulaire)'!A:P,6,0)+VLOOKUP(A1397,'Evaluations (formulaire)'!A:P,7,0),0)</f>
        <v>0</v>
      </c>
      <c r="S1397" s="60">
        <f>IFERROR(VLOOKUP(A1397,'Evaluations (formulaire)'!A:P,8,0),0)</f>
        <v>0</v>
      </c>
      <c r="T1397" s="60">
        <f>IF(AND(ISBLANK(P1397),Q1397&lt;=2),Synthèse!$B$41,IF(AND(ISBLANK(P1397),Q1397&gt;=7),Synthèse!$C$41,R1397+S1397))</f>
        <v>0</v>
      </c>
      <c r="U1397" s="60">
        <f t="shared" si="235"/>
        <v>-2.8900000000000006</v>
      </c>
      <c r="V1397" s="60">
        <f t="shared" si="236"/>
        <v>1628</v>
      </c>
      <c r="X1397" s="26">
        <v>936</v>
      </c>
      <c r="Y1397" s="26" t="b">
        <f>IFERROR(VLOOKUP(A1397,'Calculs FA (auto)'!A:O,15,0),FALSE)</f>
        <v>0</v>
      </c>
      <c r="Z1397" s="26">
        <f>IFERROR(VLOOKUP(A1397,'Evaluations (formulaire)'!A:M,9,0),0)</f>
        <v>0</v>
      </c>
      <c r="AA1397" s="135" t="b">
        <v>1</v>
      </c>
      <c r="AB1397" s="135" t="b">
        <v>0</v>
      </c>
      <c r="AC1397" s="135" t="b">
        <f t="shared" si="237"/>
        <v>1</v>
      </c>
      <c r="AD1397" s="135" t="b">
        <f t="shared" si="238"/>
        <v>0</v>
      </c>
      <c r="AE1397" s="135" t="b">
        <f t="shared" si="239"/>
        <v>0</v>
      </c>
      <c r="AF1397" s="135" t="b">
        <f>AND(AC1397,$V1397&lt;=Synthèse!$B$44)</f>
        <v>0</v>
      </c>
      <c r="AG1397" s="135" t="b">
        <f>AND(AD1397,$V1397&lt;=Synthèse!$B$44)</f>
        <v>0</v>
      </c>
      <c r="AH1397" s="135" t="b">
        <f>AND(AE1397,$V1397&lt;=Synthèse!$B$44)</f>
        <v>0</v>
      </c>
      <c r="AI1397" s="137" t="b">
        <v>0</v>
      </c>
      <c r="AJ1397" s="137" t="b">
        <v>1</v>
      </c>
      <c r="AK1397" s="137" t="b">
        <f t="shared" si="240"/>
        <v>0</v>
      </c>
      <c r="AL1397" s="137" t="b">
        <f t="shared" si="241"/>
        <v>1</v>
      </c>
      <c r="AM1397" s="137" t="b">
        <f>AND(AK1397,$V1397&lt;=Synthèse!$B$44)</f>
        <v>0</v>
      </c>
      <c r="AN1397" s="137" t="b">
        <f>AND(AL1397,$V1397&lt;=Synthèse!$B$44)</f>
        <v>0</v>
      </c>
    </row>
    <row r="1398" spans="1:40">
      <c r="A1398" s="17">
        <v>698491</v>
      </c>
      <c r="B1398" t="str">
        <f ca="1">VLOOKUP(A1398,'Fichier FI (en entrée)'!B:AH,3,0)</f>
        <v>OACGVDYXPO</v>
      </c>
      <c r="C1398">
        <f t="shared" si="231"/>
        <v>2097</v>
      </c>
      <c r="D1398">
        <f t="shared" si="232"/>
        <v>-100</v>
      </c>
      <c r="E1398" s="14" t="str">
        <f>VLOOKUP(A1398,'Fichier FI (en entrée)'!B:AH,2,0)</f>
        <v>ENV</v>
      </c>
      <c r="F1398" s="14" t="b">
        <f t="shared" si="233"/>
        <v>0</v>
      </c>
      <c r="G1398" s="14" t="b">
        <f>IFERROR(VLOOKUP(A1398,'Calculs FA (auto)'!A:F,6,0),FALSE)</f>
        <v>0</v>
      </c>
      <c r="H1398" s="14" t="b">
        <f t="shared" si="234"/>
        <v>0</v>
      </c>
      <c r="I1398" s="16" t="str">
        <f>IFERROR(VLOOKUP(A1398,'Moyennes FI (en entrée)'!B:N,7,0),"")</f>
        <v/>
      </c>
      <c r="J1398" s="16">
        <f>IFERROR(VLOOKUP(VLOOKUP(A1398,'Fichier FI (en entrée)'!B:AH,33,0),Modificateurs!A$2:B$5,2,0),0)</f>
        <v>1</v>
      </c>
      <c r="K1398" s="16">
        <f>IFERROR(VLOOKUP(VLOOKUP(A1398,'Redoub FI (en entrée)'!B:N,7,0),Modificateurs!A$8:B$11,2,0),0)</f>
        <v>0</v>
      </c>
      <c r="L1398" s="16">
        <f>IFERROR(VLOOKUP(M1398,Modificateurs!D$1:E$94,2,0),0)</f>
        <v>1</v>
      </c>
      <c r="M1398" t="str">
        <f>VLOOKUP(A1398,'Fichier FI (en entrée)'!B:AH,16,0)&amp;" "&amp;VLOOKUP(A1398,'Fichier FI (en entrée)'!B:AH,20,0)&amp;" "&amp;VLOOKUP(A1398,'Fichier FI (en entrée)'!B:AH,27,0)&amp;" "&amp;VLOOKUP(A1398,'Fichier FI (en entrée)'!B:AH,29,0)</f>
        <v xml:space="preserve">S Pas de spécialité (S.I)  </v>
      </c>
      <c r="N1398" t="str">
        <f>VLOOKUP(A1398,'Fichier FI (en entrée)'!B:AH,8,0)</f>
        <v>En Terminale</v>
      </c>
      <c r="O1398" t="b">
        <f>AND(C1398&gt;Synthèse!B$8,C1398&lt;Synthèse!B$10,NOT(Y1398))</f>
        <v>0</v>
      </c>
      <c r="Q1398" s="60">
        <f>ROUNDUP(C1398/(Synthèse!$B$4+Synthèse!$B$1)*8,0)</f>
        <v>10</v>
      </c>
      <c r="R1398" s="60">
        <f>IFERROR(VLOOKUP(A1398,'Evaluations (formulaire)'!A:P,6,0)+VLOOKUP(A1398,'Evaluations (formulaire)'!A:P,7,0),0)</f>
        <v>0</v>
      </c>
      <c r="S1398" s="60">
        <f>IFERROR(VLOOKUP(A1398,'Evaluations (formulaire)'!A:P,8,0),0)</f>
        <v>0</v>
      </c>
      <c r="T1398" s="60">
        <f>IF(AND(ISBLANK(P1398),Q1398&lt;=2),Synthèse!$B$41,IF(AND(ISBLANK(P1398),Q1398&gt;=7),Synthèse!$C$41,R1398+S1398))</f>
        <v>4.6296296296296294E-3</v>
      </c>
      <c r="U1398" s="60">
        <f t="shared" si="235"/>
        <v>-99.995370370370367</v>
      </c>
      <c r="V1398" s="60">
        <f t="shared" si="236"/>
        <v>1983</v>
      </c>
      <c r="X1398" s="26">
        <v>1740</v>
      </c>
      <c r="Y1398" s="26" t="b">
        <f>IFERROR(VLOOKUP(A1398,'Calculs FA (auto)'!A:O,15,0),FALSE)</f>
        <v>0</v>
      </c>
      <c r="Z1398" s="26">
        <f>IFERROR(VLOOKUP(A1398,'Evaluations (formulaire)'!A:M,9,0),0)</f>
        <v>0</v>
      </c>
      <c r="AA1398" s="135" t="b">
        <v>0</v>
      </c>
      <c r="AB1398" s="135" t="b">
        <v>1</v>
      </c>
      <c r="AC1398" s="135" t="b">
        <f t="shared" si="237"/>
        <v>0</v>
      </c>
      <c r="AD1398" s="135" t="b">
        <f t="shared" si="238"/>
        <v>0</v>
      </c>
      <c r="AE1398" s="135" t="b">
        <f t="shared" si="239"/>
        <v>0</v>
      </c>
      <c r="AF1398" s="135" t="b">
        <f>AND(AC1398,$V1398&lt;=Synthèse!$B$44)</f>
        <v>0</v>
      </c>
      <c r="AG1398" s="135" t="b">
        <f>AND(AD1398,$V1398&lt;=Synthèse!$B$44)</f>
        <v>0</v>
      </c>
      <c r="AH1398" s="135" t="b">
        <f>AND(AE1398,$V1398&lt;=Synthèse!$B$44)</f>
        <v>0</v>
      </c>
      <c r="AI1398" s="137" t="b">
        <v>0</v>
      </c>
      <c r="AJ1398" s="137" t="b">
        <v>0</v>
      </c>
      <c r="AK1398" s="137" t="b">
        <f t="shared" si="240"/>
        <v>0</v>
      </c>
      <c r="AL1398" s="137" t="b">
        <f t="shared" si="241"/>
        <v>0</v>
      </c>
      <c r="AM1398" s="137" t="b">
        <f>AND(AK1398,$V1398&lt;=Synthèse!$B$44)</f>
        <v>0</v>
      </c>
      <c r="AN1398" s="137" t="b">
        <f>AND(AL1398,$V1398&lt;=Synthèse!$B$44)</f>
        <v>0</v>
      </c>
    </row>
    <row r="1399" spans="1:40">
      <c r="A1399" s="17">
        <v>698497</v>
      </c>
      <c r="B1399" t="str">
        <f ca="1">VLOOKUP(A1399,'Fichier FI (en entrée)'!B:AH,3,0)</f>
        <v>EKGMAGHMQB</v>
      </c>
      <c r="C1399">
        <f t="shared" si="231"/>
        <v>580</v>
      </c>
      <c r="D1399">
        <f t="shared" si="232"/>
        <v>12.96</v>
      </c>
      <c r="E1399" s="14" t="str">
        <f>VLOOKUP(A1399,'Fichier FI (en entrée)'!B:AH,2,0)</f>
        <v>EV</v>
      </c>
      <c r="F1399" s="14" t="b">
        <f t="shared" si="233"/>
        <v>1</v>
      </c>
      <c r="G1399" s="14" t="b">
        <f>IFERROR(VLOOKUP(A1399,'Calculs FA (auto)'!A:F,6,0),FALSE)</f>
        <v>0</v>
      </c>
      <c r="H1399" s="14" t="b">
        <f t="shared" si="234"/>
        <v>0</v>
      </c>
      <c r="I1399" s="16">
        <f>IFERROR(VLOOKUP(A1399,'Moyennes FI (en entrée)'!B:N,7,0),"")</f>
        <v>9.9600000000000009</v>
      </c>
      <c r="J1399" s="16">
        <f>IFERROR(VLOOKUP(VLOOKUP(A1399,'Fichier FI (en entrée)'!B:AH,33,0),Modificateurs!A$2:B$5,2,0),0)</f>
        <v>1</v>
      </c>
      <c r="K1399" s="16">
        <f>IFERROR(VLOOKUP(VLOOKUP(A1399,'Redoub FI (en entrée)'!B:N,7,0),Modificateurs!A$8:B$11,2,0),0)</f>
        <v>0</v>
      </c>
      <c r="L1399" s="16">
        <f>IFERROR(VLOOKUP(M1399,Modificateurs!D$1:E$94,2,0),0)</f>
        <v>2</v>
      </c>
      <c r="M1399" t="str">
        <f>VLOOKUP(A1399,'Fichier FI (en entrée)'!B:AH,16,0)&amp;" "&amp;VLOOKUP(A1399,'Fichier FI (en entrée)'!B:AH,20,0)&amp;" "&amp;VLOOKUP(A1399,'Fichier FI (en entrée)'!B:AH,27,0)&amp;" "&amp;VLOOKUP(A1399,'Fichier FI (en entrée)'!B:AH,29,0)</f>
        <v xml:space="preserve">STI2D Système informatique et numérique  </v>
      </c>
      <c r="N1399" t="str">
        <f>VLOOKUP(A1399,'Fichier FI (en entrée)'!B:AH,8,0)</f>
        <v>En Terminale</v>
      </c>
      <c r="O1399" t="b">
        <f>AND(C1399&gt;Synthèse!B$8,C1399&lt;Synthèse!B$10,NOT(Y1399))</f>
        <v>1</v>
      </c>
      <c r="Q1399" s="60">
        <f>ROUNDUP(C1399/(Synthèse!$B$4+Synthèse!$B$1)*8,0)</f>
        <v>3</v>
      </c>
      <c r="R1399" s="60">
        <f>IFERROR(VLOOKUP(A1399,'Evaluations (formulaire)'!A:P,6,0)+VLOOKUP(A1399,'Evaluations (formulaire)'!A:P,7,0),0)</f>
        <v>0</v>
      </c>
      <c r="S1399" s="60">
        <f>IFERROR(VLOOKUP(A1399,'Evaluations (formulaire)'!A:P,8,0),0)</f>
        <v>0</v>
      </c>
      <c r="T1399" s="60">
        <f>IF(AND(ISBLANK(P1399),Q1399&lt;=2),Synthèse!$B$41,IF(AND(ISBLANK(P1399),Q1399&gt;=7),Synthèse!$C$41,R1399+S1399))</f>
        <v>0</v>
      </c>
      <c r="U1399" s="60">
        <f t="shared" si="235"/>
        <v>12.96</v>
      </c>
      <c r="V1399" s="60">
        <f t="shared" si="236"/>
        <v>581</v>
      </c>
      <c r="X1399" s="26">
        <v>550</v>
      </c>
      <c r="Y1399" s="26" t="b">
        <f>IFERROR(VLOOKUP(A1399,'Calculs FA (auto)'!A:O,15,0),FALSE)</f>
        <v>0</v>
      </c>
      <c r="Z1399" s="26">
        <f>IFERROR(VLOOKUP(A1399,'Evaluations (formulaire)'!A:M,9,0),0)</f>
        <v>0</v>
      </c>
      <c r="AA1399" s="135" t="b">
        <v>0</v>
      </c>
      <c r="AB1399" s="135" t="b">
        <v>0</v>
      </c>
      <c r="AC1399" s="135" t="b">
        <f t="shared" si="237"/>
        <v>0</v>
      </c>
      <c r="AD1399" s="135" t="b">
        <f t="shared" si="238"/>
        <v>0</v>
      </c>
      <c r="AE1399" s="135" t="b">
        <f t="shared" si="239"/>
        <v>1</v>
      </c>
      <c r="AF1399" s="135" t="b">
        <f>AND(AC1399,$V1399&lt;=Synthèse!$B$44)</f>
        <v>0</v>
      </c>
      <c r="AG1399" s="135" t="b">
        <f>AND(AD1399,$V1399&lt;=Synthèse!$B$44)</f>
        <v>0</v>
      </c>
      <c r="AH1399" s="135" t="b">
        <f>AND(AE1399,$V1399&lt;=Synthèse!$B$44)</f>
        <v>1</v>
      </c>
      <c r="AI1399" s="137" t="b">
        <v>0</v>
      </c>
      <c r="AJ1399" s="137" t="b">
        <v>0</v>
      </c>
      <c r="AK1399" s="137" t="b">
        <f t="shared" si="240"/>
        <v>0</v>
      </c>
      <c r="AL1399" s="137" t="b">
        <f t="shared" si="241"/>
        <v>0</v>
      </c>
      <c r="AM1399" s="137" t="b">
        <f>AND(AK1399,$V1399&lt;=Synthèse!$B$44)</f>
        <v>0</v>
      </c>
      <c r="AN1399" s="137" t="b">
        <f>AND(AL1399,$V1399&lt;=Synthèse!$B$44)</f>
        <v>0</v>
      </c>
    </row>
    <row r="1400" spans="1:40">
      <c r="A1400" s="17">
        <v>698505</v>
      </c>
      <c r="B1400" t="str">
        <f ca="1">VLOOKUP(A1400,'Fichier FI (en entrée)'!B:AH,3,0)</f>
        <v>TIGFHQMQYP</v>
      </c>
      <c r="C1400">
        <f t="shared" si="231"/>
        <v>2097</v>
      </c>
      <c r="D1400">
        <f t="shared" si="232"/>
        <v>-100</v>
      </c>
      <c r="E1400" s="14" t="str">
        <f>VLOOKUP(A1400,'Fichier FI (en entrée)'!B:AH,2,0)</f>
        <v>ENV</v>
      </c>
      <c r="F1400" s="14" t="b">
        <f t="shared" si="233"/>
        <v>0</v>
      </c>
      <c r="G1400" s="14" t="b">
        <f>IFERROR(VLOOKUP(A1400,'Calculs FA (auto)'!A:F,6,0),FALSE)</f>
        <v>0</v>
      </c>
      <c r="H1400" s="14" t="b">
        <f t="shared" si="234"/>
        <v>0</v>
      </c>
      <c r="I1400" s="16" t="str">
        <f>IFERROR(VLOOKUP(A1400,'Moyennes FI (en entrée)'!B:N,7,0),"")</f>
        <v/>
      </c>
      <c r="J1400" s="16">
        <f>IFERROR(VLOOKUP(VLOOKUP(A1400,'Fichier FI (en entrée)'!B:AH,33,0),Modificateurs!A$2:B$5,2,0),0)</f>
        <v>-3</v>
      </c>
      <c r="K1400" s="16">
        <f>IFERROR(VLOOKUP(VLOOKUP(A1400,'Redoub FI (en entrée)'!B:N,7,0),Modificateurs!A$8:B$11,2,0),0)</f>
        <v>0</v>
      </c>
      <c r="L1400" s="16">
        <f>IFERROR(VLOOKUP(M1400,Modificateurs!D$1:E$94,2,0),0)</f>
        <v>-12</v>
      </c>
      <c r="M1400" t="str">
        <f>VLOOKUP(A1400,'Fichier FI (en entrée)'!B:AH,16,0)&amp;" "&amp;VLOOKUP(A1400,'Fichier FI (en entrée)'!B:AH,20,0)&amp;" "&amp;VLOOKUP(A1400,'Fichier FI (en entrée)'!B:AH,27,0)&amp;" "&amp;VLOOKUP(A1400,'Fichier FI (en entrée)'!B:AH,29,0)</f>
        <v xml:space="preserve">P Electrotechnique, énergie, équipements communicants  </v>
      </c>
      <c r="N1400" t="str">
        <f>VLOOKUP(A1400,'Fichier FI (en entrée)'!B:AH,8,0)</f>
        <v>En Terminale</v>
      </c>
      <c r="O1400" t="b">
        <f>AND(C1400&gt;Synthèse!B$8,C1400&lt;Synthèse!B$10,NOT(Y1400))</f>
        <v>0</v>
      </c>
      <c r="Q1400" s="60">
        <f>ROUNDUP(C1400/(Synthèse!$B$4+Synthèse!$B$1)*8,0)</f>
        <v>10</v>
      </c>
      <c r="R1400" s="60">
        <f>IFERROR(VLOOKUP(A1400,'Evaluations (formulaire)'!A:P,6,0)+VLOOKUP(A1400,'Evaluations (formulaire)'!A:P,7,0),0)</f>
        <v>0</v>
      </c>
      <c r="S1400" s="60">
        <f>IFERROR(VLOOKUP(A1400,'Evaluations (formulaire)'!A:P,8,0),0)</f>
        <v>0</v>
      </c>
      <c r="T1400" s="60">
        <f>IF(AND(ISBLANK(P1400),Q1400&lt;=2),Synthèse!$B$41,IF(AND(ISBLANK(P1400),Q1400&gt;=7),Synthèse!$C$41,R1400+S1400))</f>
        <v>4.6296296296296294E-3</v>
      </c>
      <c r="U1400" s="60">
        <f t="shared" si="235"/>
        <v>-99.995370370370367</v>
      </c>
      <c r="V1400" s="60">
        <f t="shared" si="236"/>
        <v>1983</v>
      </c>
      <c r="X1400" s="26">
        <v>1076</v>
      </c>
      <c r="Y1400" s="26" t="b">
        <f>IFERROR(VLOOKUP(A1400,'Calculs FA (auto)'!A:O,15,0),FALSE)</f>
        <v>0</v>
      </c>
      <c r="Z1400" s="26">
        <f>IFERROR(VLOOKUP(A1400,'Evaluations (formulaire)'!A:M,9,0),0)</f>
        <v>0</v>
      </c>
      <c r="AA1400" s="135" t="b">
        <v>0</v>
      </c>
      <c r="AB1400" s="135" t="b">
        <v>1</v>
      </c>
      <c r="AC1400" s="135" t="b">
        <f t="shared" si="237"/>
        <v>0</v>
      </c>
      <c r="AD1400" s="135" t="b">
        <f t="shared" si="238"/>
        <v>0</v>
      </c>
      <c r="AE1400" s="135" t="b">
        <f t="shared" si="239"/>
        <v>0</v>
      </c>
      <c r="AF1400" s="135" t="b">
        <f>AND(AC1400,$V1400&lt;=Synthèse!$B$44)</f>
        <v>0</v>
      </c>
      <c r="AG1400" s="135" t="b">
        <f>AND(AD1400,$V1400&lt;=Synthèse!$B$44)</f>
        <v>0</v>
      </c>
      <c r="AH1400" s="135" t="b">
        <f>AND(AE1400,$V1400&lt;=Synthèse!$B$44)</f>
        <v>0</v>
      </c>
      <c r="AI1400" s="137" t="b">
        <v>0</v>
      </c>
      <c r="AJ1400" s="137" t="b">
        <v>0</v>
      </c>
      <c r="AK1400" s="137" t="b">
        <f t="shared" si="240"/>
        <v>0</v>
      </c>
      <c r="AL1400" s="137" t="b">
        <f t="shared" si="241"/>
        <v>0</v>
      </c>
      <c r="AM1400" s="137" t="b">
        <f>AND(AK1400,$V1400&lt;=Synthèse!$B$44)</f>
        <v>0</v>
      </c>
      <c r="AN1400" s="137" t="b">
        <f>AND(AL1400,$V1400&lt;=Synthèse!$B$44)</f>
        <v>0</v>
      </c>
    </row>
    <row r="1401" spans="1:40">
      <c r="A1401" s="17">
        <v>698506</v>
      </c>
      <c r="B1401" t="str">
        <f ca="1">VLOOKUP(A1401,'Fichier FI (en entrée)'!B:AH,3,0)</f>
        <v>TOGUVYJNXF</v>
      </c>
      <c r="C1401">
        <f t="shared" si="231"/>
        <v>488</v>
      </c>
      <c r="D1401">
        <f t="shared" si="232"/>
        <v>13.46</v>
      </c>
      <c r="E1401" s="14" t="str">
        <f>VLOOKUP(A1401,'Fichier FI (en entrée)'!B:AH,2,0)</f>
        <v>EV</v>
      </c>
      <c r="F1401" s="14" t="b">
        <f t="shared" si="233"/>
        <v>1</v>
      </c>
      <c r="G1401" s="14" t="b">
        <f>IFERROR(VLOOKUP(A1401,'Calculs FA (auto)'!A:F,6,0),FALSE)</f>
        <v>0</v>
      </c>
      <c r="H1401" s="14" t="b">
        <f t="shared" si="234"/>
        <v>0</v>
      </c>
      <c r="I1401" s="16">
        <f>IFERROR(VLOOKUP(A1401,'Moyennes FI (en entrée)'!B:N,7,0),"")</f>
        <v>9.4600000000000009</v>
      </c>
      <c r="J1401" s="16">
        <f>IFERROR(VLOOKUP(VLOOKUP(A1401,'Fichier FI (en entrée)'!B:AH,33,0),Modificateurs!A$2:B$5,2,0),0)</f>
        <v>1</v>
      </c>
      <c r="K1401" s="16">
        <f>IFERROR(VLOOKUP(VLOOKUP(A1401,'Redoub FI (en entrée)'!B:N,7,0),Modificateurs!A$8:B$11,2,0),0)</f>
        <v>0</v>
      </c>
      <c r="L1401" s="16">
        <f>IFERROR(VLOOKUP(M1401,Modificateurs!D$1:E$94,2,0),0)</f>
        <v>3</v>
      </c>
      <c r="M1401" t="str">
        <f>VLOOKUP(A1401,'Fichier FI (en entrée)'!B:AH,16,0)&amp;" "&amp;VLOOKUP(A1401,'Fichier FI (en entrée)'!B:AH,20,0)&amp;" "&amp;VLOOKUP(A1401,'Fichier FI (en entrée)'!B:AH,27,0)&amp;" "&amp;VLOOKUP(A1401,'Fichier FI (en entrée)'!B:AH,29,0)</f>
        <v xml:space="preserve">S Informatique et Sciences du numérique  </v>
      </c>
      <c r="N1401" t="str">
        <f>VLOOKUP(A1401,'Fichier FI (en entrée)'!B:AH,8,0)</f>
        <v>En Terminale</v>
      </c>
      <c r="O1401" t="b">
        <f>AND(C1401&gt;Synthèse!B$8,C1401&lt;Synthèse!B$10,NOT(Y1401))</f>
        <v>1</v>
      </c>
      <c r="Q1401" s="60">
        <f>ROUNDUP(C1401/(Synthèse!$B$4+Synthèse!$B$1)*8,0)</f>
        <v>3</v>
      </c>
      <c r="R1401" s="60">
        <f>IFERROR(VLOOKUP(A1401,'Evaluations (formulaire)'!A:P,6,0)+VLOOKUP(A1401,'Evaluations (formulaire)'!A:P,7,0),0)</f>
        <v>0</v>
      </c>
      <c r="S1401" s="60">
        <f>IFERROR(VLOOKUP(A1401,'Evaluations (formulaire)'!A:P,8,0),0)</f>
        <v>0</v>
      </c>
      <c r="T1401" s="60">
        <f>IF(AND(ISBLANK(P1401),Q1401&lt;=2),Synthèse!$B$41,IF(AND(ISBLANK(P1401),Q1401&gt;=7),Synthèse!$C$41,R1401+S1401))</f>
        <v>0</v>
      </c>
      <c r="U1401" s="60">
        <f t="shared" si="235"/>
        <v>13.46</v>
      </c>
      <c r="V1401" s="60">
        <f t="shared" si="236"/>
        <v>489</v>
      </c>
      <c r="X1401" s="26">
        <v>1364</v>
      </c>
      <c r="Y1401" s="26" t="b">
        <f>IFERROR(VLOOKUP(A1401,'Calculs FA (auto)'!A:O,15,0),FALSE)</f>
        <v>0</v>
      </c>
      <c r="Z1401" s="26">
        <f>IFERROR(VLOOKUP(A1401,'Evaluations (formulaire)'!A:M,9,0),0)</f>
        <v>0</v>
      </c>
      <c r="AA1401" s="135" t="b">
        <v>0</v>
      </c>
      <c r="AB1401" s="135" t="b">
        <v>1</v>
      </c>
      <c r="AC1401" s="135" t="b">
        <f t="shared" si="237"/>
        <v>0</v>
      </c>
      <c r="AD1401" s="135" t="b">
        <f t="shared" si="238"/>
        <v>1</v>
      </c>
      <c r="AE1401" s="135" t="b">
        <f t="shared" si="239"/>
        <v>0</v>
      </c>
      <c r="AF1401" s="135" t="b">
        <f>AND(AC1401,$V1401&lt;=Synthèse!$B$44)</f>
        <v>0</v>
      </c>
      <c r="AG1401" s="135" t="b">
        <f>AND(AD1401,$V1401&lt;=Synthèse!$B$44)</f>
        <v>1</v>
      </c>
      <c r="AH1401" s="135" t="b">
        <f>AND(AE1401,$V1401&lt;=Synthèse!$B$44)</f>
        <v>0</v>
      </c>
      <c r="AI1401" s="137" t="b">
        <v>0</v>
      </c>
      <c r="AJ1401" s="137" t="b">
        <v>0</v>
      </c>
      <c r="AK1401" s="137" t="b">
        <f t="shared" si="240"/>
        <v>0</v>
      </c>
      <c r="AL1401" s="137" t="b">
        <f t="shared" si="241"/>
        <v>0</v>
      </c>
      <c r="AM1401" s="137" t="b">
        <f>AND(AK1401,$V1401&lt;=Synthèse!$B$44)</f>
        <v>0</v>
      </c>
      <c r="AN1401" s="137" t="b">
        <f>AND(AL1401,$V1401&lt;=Synthèse!$B$44)</f>
        <v>0</v>
      </c>
    </row>
    <row r="1402" spans="1:40">
      <c r="A1402" s="17">
        <v>698930</v>
      </c>
      <c r="B1402" t="str">
        <f ca="1">VLOOKUP(A1402,'Fichier FI (en entrée)'!B:AH,3,0)</f>
        <v>SQLWXFUKEV</v>
      </c>
      <c r="C1402">
        <f t="shared" si="231"/>
        <v>601</v>
      </c>
      <c r="D1402">
        <f t="shared" si="232"/>
        <v>12.87</v>
      </c>
      <c r="E1402" s="14" t="str">
        <f>VLOOKUP(A1402,'Fichier FI (en entrée)'!B:AH,2,0)</f>
        <v>EV</v>
      </c>
      <c r="F1402" s="14" t="b">
        <f t="shared" si="233"/>
        <v>1</v>
      </c>
      <c r="G1402" s="14" t="b">
        <f>IFERROR(VLOOKUP(A1402,'Calculs FA (auto)'!A:F,6,0),FALSE)</f>
        <v>0</v>
      </c>
      <c r="H1402" s="14" t="b">
        <f t="shared" si="234"/>
        <v>0</v>
      </c>
      <c r="I1402" s="16">
        <f>IFERROR(VLOOKUP(A1402,'Moyennes FI (en entrée)'!B:N,7,0),"")</f>
        <v>9.8699999999999992</v>
      </c>
      <c r="J1402" s="16">
        <f>IFERROR(VLOOKUP(VLOOKUP(A1402,'Fichier FI (en entrée)'!B:AH,33,0),Modificateurs!A$2:B$5,2,0),0)</f>
        <v>0</v>
      </c>
      <c r="K1402" s="16">
        <f>IFERROR(VLOOKUP(VLOOKUP(A1402,'Redoub FI (en entrée)'!B:N,7,0),Modificateurs!A$8:B$11,2,0),0)</f>
        <v>0</v>
      </c>
      <c r="L1402" s="16">
        <f>IFERROR(VLOOKUP(M1402,Modificateurs!D$1:E$94,2,0),0)</f>
        <v>3</v>
      </c>
      <c r="M1402" t="str">
        <f>VLOOKUP(A1402,'Fichier FI (en entrée)'!B:AH,16,0)&amp;" "&amp;VLOOKUP(A1402,'Fichier FI (en entrée)'!B:AH,20,0)&amp;" "&amp;VLOOKUP(A1402,'Fichier FI (en entrée)'!B:AH,27,0)&amp;" "&amp;VLOOKUP(A1402,'Fichier FI (en entrée)'!B:AH,29,0)</f>
        <v xml:space="preserve">S Informatique et Sciences du numérique  </v>
      </c>
      <c r="N1402" t="str">
        <f>VLOOKUP(A1402,'Fichier FI (en entrée)'!B:AH,8,0)</f>
        <v>En Terminale</v>
      </c>
      <c r="O1402" t="b">
        <f>AND(C1402&gt;Synthèse!B$8,C1402&lt;Synthèse!B$10,NOT(Y1402))</f>
        <v>1</v>
      </c>
      <c r="Q1402" s="60">
        <f>ROUNDUP(C1402/(Synthèse!$B$4+Synthèse!$B$1)*8,0)</f>
        <v>3</v>
      </c>
      <c r="R1402" s="60">
        <f>IFERROR(VLOOKUP(A1402,'Evaluations (formulaire)'!A:P,6,0)+VLOOKUP(A1402,'Evaluations (formulaire)'!A:P,7,0),0)</f>
        <v>0</v>
      </c>
      <c r="S1402" s="60">
        <f>IFERROR(VLOOKUP(A1402,'Evaluations (formulaire)'!A:P,8,0),0)</f>
        <v>0</v>
      </c>
      <c r="T1402" s="60">
        <f>IF(AND(ISBLANK(P1402),Q1402&lt;=2),Synthèse!$B$41,IF(AND(ISBLANK(P1402),Q1402&gt;=7),Synthèse!$C$41,R1402+S1402))</f>
        <v>0</v>
      </c>
      <c r="U1402" s="60">
        <f t="shared" si="235"/>
        <v>12.87</v>
      </c>
      <c r="V1402" s="60">
        <f t="shared" si="236"/>
        <v>602</v>
      </c>
      <c r="X1402" s="26">
        <v>663</v>
      </c>
      <c r="Y1402" s="26" t="b">
        <f>IFERROR(VLOOKUP(A1402,'Calculs FA (auto)'!A:O,15,0),FALSE)</f>
        <v>0</v>
      </c>
      <c r="Z1402" s="26">
        <f>IFERROR(VLOOKUP(A1402,'Evaluations (formulaire)'!A:M,9,0),0)</f>
        <v>0</v>
      </c>
      <c r="AA1402" s="135" t="b">
        <v>1</v>
      </c>
      <c r="AB1402" s="135" t="b">
        <v>0</v>
      </c>
      <c r="AC1402" s="135" t="b">
        <f t="shared" si="237"/>
        <v>1</v>
      </c>
      <c r="AD1402" s="135" t="b">
        <f t="shared" si="238"/>
        <v>0</v>
      </c>
      <c r="AE1402" s="135" t="b">
        <f t="shared" si="239"/>
        <v>0</v>
      </c>
      <c r="AF1402" s="135" t="b">
        <f>AND(AC1402,$V1402&lt;=Synthèse!$B$44)</f>
        <v>1</v>
      </c>
      <c r="AG1402" s="135" t="b">
        <f>AND(AD1402,$V1402&lt;=Synthèse!$B$44)</f>
        <v>0</v>
      </c>
      <c r="AH1402" s="135" t="b">
        <f>AND(AE1402,$V1402&lt;=Synthèse!$B$44)</f>
        <v>0</v>
      </c>
      <c r="AI1402" s="137" t="b">
        <v>0</v>
      </c>
      <c r="AJ1402" s="137" t="b">
        <v>0</v>
      </c>
      <c r="AK1402" s="137" t="b">
        <f t="shared" si="240"/>
        <v>0</v>
      </c>
      <c r="AL1402" s="137" t="b">
        <f t="shared" si="241"/>
        <v>0</v>
      </c>
      <c r="AM1402" s="137" t="b">
        <f>AND(AK1402,$V1402&lt;=Synthèse!$B$44)</f>
        <v>0</v>
      </c>
      <c r="AN1402" s="137" t="b">
        <f>AND(AL1402,$V1402&lt;=Synthèse!$B$44)</f>
        <v>0</v>
      </c>
    </row>
    <row r="1403" spans="1:40">
      <c r="A1403" s="17">
        <v>698946</v>
      </c>
      <c r="B1403" t="str">
        <f ca="1">VLOOKUP(A1403,'Fichier FI (en entrée)'!B:AH,3,0)</f>
        <v>NKUEZBSQIG</v>
      </c>
      <c r="C1403">
        <f t="shared" si="231"/>
        <v>814</v>
      </c>
      <c r="D1403">
        <f t="shared" si="232"/>
        <v>11.62</v>
      </c>
      <c r="E1403" s="14" t="str">
        <f>VLOOKUP(A1403,'Fichier FI (en entrée)'!B:AH,2,0)</f>
        <v>EV</v>
      </c>
      <c r="F1403" s="14" t="b">
        <f t="shared" si="233"/>
        <v>1</v>
      </c>
      <c r="G1403" s="14" t="b">
        <f>IFERROR(VLOOKUP(A1403,'Calculs FA (auto)'!A:F,6,0),FALSE)</f>
        <v>0</v>
      </c>
      <c r="H1403" s="14" t="b">
        <f t="shared" si="234"/>
        <v>0</v>
      </c>
      <c r="I1403" s="16">
        <f>IFERROR(VLOOKUP(A1403,'Moyennes FI (en entrée)'!B:N,7,0),"")</f>
        <v>8.6199999999999992</v>
      </c>
      <c r="J1403" s="16">
        <f>IFERROR(VLOOKUP(VLOOKUP(A1403,'Fichier FI (en entrée)'!B:AH,33,0),Modificateurs!A$2:B$5,2,0),0)</f>
        <v>0</v>
      </c>
      <c r="K1403" s="16">
        <f>IFERROR(VLOOKUP(VLOOKUP(A1403,'Redoub FI (en entrée)'!B:N,7,0),Modificateurs!A$8:B$11,2,0),0)</f>
        <v>0</v>
      </c>
      <c r="L1403" s="16">
        <f>IFERROR(VLOOKUP(M1403,Modificateurs!D$1:E$94,2,0),0)</f>
        <v>3</v>
      </c>
      <c r="M1403" t="str">
        <f>VLOOKUP(A1403,'Fichier FI (en entrée)'!B:AH,16,0)&amp;" "&amp;VLOOKUP(A1403,'Fichier FI (en entrée)'!B:AH,20,0)&amp;" "&amp;VLOOKUP(A1403,'Fichier FI (en entrée)'!B:AH,27,0)&amp;" "&amp;VLOOKUP(A1403,'Fichier FI (en entrée)'!B:AH,29,0)</f>
        <v xml:space="preserve">S Informatique et Sciences du numérique  </v>
      </c>
      <c r="N1403" t="str">
        <f>VLOOKUP(A1403,'Fichier FI (en entrée)'!B:AH,8,0)</f>
        <v>En Terminale</v>
      </c>
      <c r="O1403" t="b">
        <f>AND(C1403&gt;Synthèse!B$8,C1403&lt;Synthèse!B$10,NOT(Y1403))</f>
        <v>1</v>
      </c>
      <c r="Q1403" s="60">
        <f>ROUNDUP(C1403/(Synthèse!$B$4+Synthèse!$B$1)*8,0)</f>
        <v>4</v>
      </c>
      <c r="R1403" s="60">
        <f>IFERROR(VLOOKUP(A1403,'Evaluations (formulaire)'!A:P,6,0)+VLOOKUP(A1403,'Evaluations (formulaire)'!A:P,7,0),0)</f>
        <v>0</v>
      </c>
      <c r="S1403" s="60">
        <f>IFERROR(VLOOKUP(A1403,'Evaluations (formulaire)'!A:P,8,0),0)</f>
        <v>0</v>
      </c>
      <c r="T1403" s="60">
        <f>IF(AND(ISBLANK(P1403),Q1403&lt;=2),Synthèse!$B$41,IF(AND(ISBLANK(P1403),Q1403&gt;=7),Synthèse!$C$41,R1403+S1403))</f>
        <v>0</v>
      </c>
      <c r="U1403" s="60">
        <f t="shared" si="235"/>
        <v>11.62</v>
      </c>
      <c r="V1403" s="60">
        <f t="shared" si="236"/>
        <v>814</v>
      </c>
      <c r="X1403" s="26">
        <v>421</v>
      </c>
      <c r="Y1403" s="26" t="b">
        <f>IFERROR(VLOOKUP(A1403,'Calculs FA (auto)'!A:O,15,0),FALSE)</f>
        <v>0</v>
      </c>
      <c r="Z1403" s="26">
        <f>IFERROR(VLOOKUP(A1403,'Evaluations (formulaire)'!A:M,9,0),0)</f>
        <v>0</v>
      </c>
      <c r="AA1403" s="135" t="b">
        <v>0</v>
      </c>
      <c r="AB1403" s="135" t="b">
        <v>1</v>
      </c>
      <c r="AC1403" s="135" t="b">
        <f t="shared" si="237"/>
        <v>0</v>
      </c>
      <c r="AD1403" s="135" t="b">
        <f t="shared" si="238"/>
        <v>1</v>
      </c>
      <c r="AE1403" s="135" t="b">
        <f t="shared" si="239"/>
        <v>0</v>
      </c>
      <c r="AF1403" s="135" t="b">
        <f>AND(AC1403,$V1403&lt;=Synthèse!$B$44)</f>
        <v>0</v>
      </c>
      <c r="AG1403" s="135" t="b">
        <f>AND(AD1403,$V1403&lt;=Synthèse!$B$44)</f>
        <v>0</v>
      </c>
      <c r="AH1403" s="135" t="b">
        <f>AND(AE1403,$V1403&lt;=Synthèse!$B$44)</f>
        <v>0</v>
      </c>
      <c r="AI1403" s="137" t="b">
        <v>0</v>
      </c>
      <c r="AJ1403" s="137" t="b">
        <v>0</v>
      </c>
      <c r="AK1403" s="137" t="b">
        <f t="shared" si="240"/>
        <v>0</v>
      </c>
      <c r="AL1403" s="137" t="b">
        <f t="shared" si="241"/>
        <v>0</v>
      </c>
      <c r="AM1403" s="137" t="b">
        <f>AND(AK1403,$V1403&lt;=Synthèse!$B$44)</f>
        <v>0</v>
      </c>
      <c r="AN1403" s="137" t="b">
        <f>AND(AL1403,$V1403&lt;=Synthèse!$B$44)</f>
        <v>0</v>
      </c>
    </row>
    <row r="1404" spans="1:40">
      <c r="A1404" s="17">
        <v>699033</v>
      </c>
      <c r="B1404" t="str">
        <f ca="1">VLOOKUP(A1404,'Fichier FI (en entrée)'!B:AH,3,0)</f>
        <v>VDTIZJWJLI</v>
      </c>
      <c r="C1404">
        <f t="shared" si="231"/>
        <v>2097</v>
      </c>
      <c r="D1404">
        <f t="shared" si="232"/>
        <v>-100</v>
      </c>
      <c r="E1404" s="14" t="str">
        <f>VLOOKUP(A1404,'Fichier FI (en entrée)'!B:AH,2,0)</f>
        <v>ENV</v>
      </c>
      <c r="F1404" s="14" t="b">
        <f t="shared" si="233"/>
        <v>0</v>
      </c>
      <c r="G1404" s="14" t="b">
        <f>IFERROR(VLOOKUP(A1404,'Calculs FA (auto)'!A:F,6,0),FALSE)</f>
        <v>0</v>
      </c>
      <c r="H1404" s="14" t="b">
        <f t="shared" si="234"/>
        <v>0</v>
      </c>
      <c r="I1404" s="16" t="str">
        <f>IFERROR(VLOOKUP(A1404,'Moyennes FI (en entrée)'!B:N,7,0),"")</f>
        <v/>
      </c>
      <c r="J1404" s="16">
        <f>IFERROR(VLOOKUP(VLOOKUP(A1404,'Fichier FI (en entrée)'!B:AH,33,0),Modificateurs!A$2:B$5,2,0),0)</f>
        <v>0</v>
      </c>
      <c r="K1404" s="16">
        <f>IFERROR(VLOOKUP(VLOOKUP(A1404,'Redoub FI (en entrée)'!B:N,7,0),Modificateurs!A$8:B$11,2,0),0)</f>
        <v>0</v>
      </c>
      <c r="L1404" s="16">
        <f>IFERROR(VLOOKUP(M1404,Modificateurs!D$1:E$94,2,0),0)</f>
        <v>3</v>
      </c>
      <c r="M1404" t="str">
        <f>VLOOKUP(A1404,'Fichier FI (en entrée)'!B:AH,16,0)&amp;" "&amp;VLOOKUP(A1404,'Fichier FI (en entrée)'!B:AH,20,0)&amp;" "&amp;VLOOKUP(A1404,'Fichier FI (en entrée)'!B:AH,27,0)&amp;" "&amp;VLOOKUP(A1404,'Fichier FI (en entrée)'!B:AH,29,0)</f>
        <v xml:space="preserve">S Informatique et Sciences du numérique  </v>
      </c>
      <c r="N1404" t="str">
        <f>VLOOKUP(A1404,'Fichier FI (en entrée)'!B:AH,8,0)</f>
        <v>En Terminale</v>
      </c>
      <c r="O1404" t="b">
        <f>AND(C1404&gt;Synthèse!B$8,C1404&lt;Synthèse!B$10,NOT(Y1404))</f>
        <v>0</v>
      </c>
      <c r="Q1404" s="60">
        <f>ROUNDUP(C1404/(Synthèse!$B$4+Synthèse!$B$1)*8,0)</f>
        <v>10</v>
      </c>
      <c r="R1404" s="60">
        <f>IFERROR(VLOOKUP(A1404,'Evaluations (formulaire)'!A:P,6,0)+VLOOKUP(A1404,'Evaluations (formulaire)'!A:P,7,0),0)</f>
        <v>0</v>
      </c>
      <c r="S1404" s="60">
        <f>IFERROR(VLOOKUP(A1404,'Evaluations (formulaire)'!A:P,8,0),0)</f>
        <v>0</v>
      </c>
      <c r="T1404" s="60">
        <f>IF(AND(ISBLANK(P1404),Q1404&lt;=2),Synthèse!$B$41,IF(AND(ISBLANK(P1404),Q1404&gt;=7),Synthèse!$C$41,R1404+S1404))</f>
        <v>4.6296296296296294E-3</v>
      </c>
      <c r="U1404" s="60">
        <f t="shared" si="235"/>
        <v>-99.995370370370367</v>
      </c>
      <c r="V1404" s="60">
        <f t="shared" si="236"/>
        <v>1983</v>
      </c>
      <c r="X1404" s="26">
        <v>136</v>
      </c>
      <c r="Y1404" s="26" t="b">
        <f>IFERROR(VLOOKUP(A1404,'Calculs FA (auto)'!A:O,15,0),FALSE)</f>
        <v>0</v>
      </c>
      <c r="Z1404" s="26">
        <f>IFERROR(VLOOKUP(A1404,'Evaluations (formulaire)'!A:M,9,0),0)</f>
        <v>0</v>
      </c>
      <c r="AA1404" s="135" t="b">
        <v>0</v>
      </c>
      <c r="AB1404" s="135" t="b">
        <v>1</v>
      </c>
      <c r="AC1404" s="135" t="b">
        <f t="shared" si="237"/>
        <v>0</v>
      </c>
      <c r="AD1404" s="135" t="b">
        <f t="shared" si="238"/>
        <v>0</v>
      </c>
      <c r="AE1404" s="135" t="b">
        <f t="shared" si="239"/>
        <v>0</v>
      </c>
      <c r="AF1404" s="135" t="b">
        <f>AND(AC1404,$V1404&lt;=Synthèse!$B$44)</f>
        <v>0</v>
      </c>
      <c r="AG1404" s="135" t="b">
        <f>AND(AD1404,$V1404&lt;=Synthèse!$B$44)</f>
        <v>0</v>
      </c>
      <c r="AH1404" s="135" t="b">
        <f>AND(AE1404,$V1404&lt;=Synthèse!$B$44)</f>
        <v>0</v>
      </c>
      <c r="AI1404" s="137" t="b">
        <v>0</v>
      </c>
      <c r="AJ1404" s="137" t="b">
        <v>0</v>
      </c>
      <c r="AK1404" s="137" t="b">
        <f t="shared" si="240"/>
        <v>0</v>
      </c>
      <c r="AL1404" s="137" t="b">
        <f t="shared" si="241"/>
        <v>0</v>
      </c>
      <c r="AM1404" s="137" t="b">
        <f>AND(AK1404,$V1404&lt;=Synthèse!$B$44)</f>
        <v>0</v>
      </c>
      <c r="AN1404" s="137" t="b">
        <f>AND(AL1404,$V1404&lt;=Synthèse!$B$44)</f>
        <v>0</v>
      </c>
    </row>
    <row r="1405" spans="1:40">
      <c r="A1405" s="17">
        <v>699582</v>
      </c>
      <c r="B1405" t="str">
        <f ca="1">VLOOKUP(A1405,'Fichier FI (en entrée)'!B:AH,3,0)</f>
        <v>LKBUJNUDEN</v>
      </c>
      <c r="C1405">
        <f t="shared" si="231"/>
        <v>1435</v>
      </c>
      <c r="D1405">
        <f t="shared" si="232"/>
        <v>2.8000000000000007</v>
      </c>
      <c r="E1405" s="14" t="str">
        <f>VLOOKUP(A1405,'Fichier FI (en entrée)'!B:AH,2,0)</f>
        <v>EV</v>
      </c>
      <c r="F1405" s="14" t="b">
        <f t="shared" si="233"/>
        <v>1</v>
      </c>
      <c r="G1405" s="14" t="b">
        <f>IFERROR(VLOOKUP(A1405,'Calculs FA (auto)'!A:F,6,0),FALSE)</f>
        <v>0</v>
      </c>
      <c r="H1405" s="14" t="b">
        <f t="shared" si="234"/>
        <v>0</v>
      </c>
      <c r="I1405" s="16">
        <f>IFERROR(VLOOKUP(A1405,'Moyennes FI (en entrée)'!B:N,7,0),"")</f>
        <v>9.8000000000000007</v>
      </c>
      <c r="J1405" s="16">
        <f>IFERROR(VLOOKUP(VLOOKUP(A1405,'Fichier FI (en entrée)'!B:AH,33,0),Modificateurs!A$2:B$5,2,0),0)</f>
        <v>1</v>
      </c>
      <c r="K1405" s="16">
        <f>IFERROR(VLOOKUP(VLOOKUP(A1405,'Redoub FI (en entrée)'!B:N,7,0),Modificateurs!A$8:B$11,2,0),0)</f>
        <v>0</v>
      </c>
      <c r="L1405" s="16">
        <f>IFERROR(VLOOKUP(M1405,Modificateurs!D$1:E$94,2,0),0)</f>
        <v>-8</v>
      </c>
      <c r="M1405" t="str">
        <f>VLOOKUP(A1405,'Fichier FI (en entrée)'!B:AH,16,0)&amp;" "&amp;VLOOKUP(A1405,'Fichier FI (en entrée)'!B:AH,20,0)&amp;" "&amp;VLOOKUP(A1405,'Fichier FI (en entrée)'!B:AH,27,0)&amp;" "&amp;VLOOKUP(A1405,'Fichier FI (en entrée)'!B:AH,29,0)</f>
        <v xml:space="preserve">STMG Systèmes d'information et de gestion  </v>
      </c>
      <c r="N1405" t="str">
        <f>VLOOKUP(A1405,'Fichier FI (en entrée)'!B:AH,8,0)</f>
        <v>En Terminale</v>
      </c>
      <c r="O1405" t="b">
        <f>AND(C1405&gt;Synthèse!B$8,C1405&lt;Synthèse!B$10,NOT(Y1405))</f>
        <v>0</v>
      </c>
      <c r="Q1405" s="60">
        <f>ROUNDUP(C1405/(Synthèse!$B$4+Synthèse!$B$1)*8,0)</f>
        <v>7</v>
      </c>
      <c r="R1405" s="60">
        <f>IFERROR(VLOOKUP(A1405,'Evaluations (formulaire)'!A:P,6,0)+VLOOKUP(A1405,'Evaluations (formulaire)'!A:P,7,0),0)</f>
        <v>0</v>
      </c>
      <c r="S1405" s="60">
        <f>IFERROR(VLOOKUP(A1405,'Evaluations (formulaire)'!A:P,8,0),0)</f>
        <v>0</v>
      </c>
      <c r="T1405" s="60">
        <f>IF(AND(ISBLANK(P1405),Q1405&lt;=2),Synthèse!$B$41,IF(AND(ISBLANK(P1405),Q1405&gt;=7),Synthèse!$C$41,R1405+S1405))</f>
        <v>4.6296296296296294E-3</v>
      </c>
      <c r="U1405" s="60">
        <f t="shared" si="235"/>
        <v>2.8046296296296305</v>
      </c>
      <c r="V1405" s="60">
        <f t="shared" si="236"/>
        <v>1435</v>
      </c>
      <c r="X1405" s="26">
        <v>489</v>
      </c>
      <c r="Y1405" s="26" t="b">
        <f>IFERROR(VLOOKUP(A1405,'Calculs FA (auto)'!A:O,15,0),FALSE)</f>
        <v>0</v>
      </c>
      <c r="Z1405" s="26">
        <f>IFERROR(VLOOKUP(A1405,'Evaluations (formulaire)'!A:M,9,0),0)</f>
        <v>0</v>
      </c>
      <c r="AA1405" s="135" t="b">
        <v>0</v>
      </c>
      <c r="AB1405" s="135" t="b">
        <v>1</v>
      </c>
      <c r="AC1405" s="135" t="b">
        <f t="shared" si="237"/>
        <v>0</v>
      </c>
      <c r="AD1405" s="135" t="b">
        <f t="shared" si="238"/>
        <v>1</v>
      </c>
      <c r="AE1405" s="135" t="b">
        <f t="shared" si="239"/>
        <v>0</v>
      </c>
      <c r="AF1405" s="135" t="b">
        <f>AND(AC1405,$V1405&lt;=Synthèse!$B$44)</f>
        <v>0</v>
      </c>
      <c r="AG1405" s="135" t="b">
        <f>AND(AD1405,$V1405&lt;=Synthèse!$B$44)</f>
        <v>0</v>
      </c>
      <c r="AH1405" s="135" t="b">
        <f>AND(AE1405,$V1405&lt;=Synthèse!$B$44)</f>
        <v>0</v>
      </c>
      <c r="AI1405" s="137" t="b">
        <v>0</v>
      </c>
      <c r="AJ1405" s="137" t="b">
        <v>0</v>
      </c>
      <c r="AK1405" s="137" t="b">
        <f t="shared" si="240"/>
        <v>0</v>
      </c>
      <c r="AL1405" s="137" t="b">
        <f t="shared" si="241"/>
        <v>0</v>
      </c>
      <c r="AM1405" s="137" t="b">
        <f>AND(AK1405,$V1405&lt;=Synthèse!$B$44)</f>
        <v>0</v>
      </c>
      <c r="AN1405" s="137" t="b">
        <f>AND(AL1405,$V1405&lt;=Synthèse!$B$44)</f>
        <v>0</v>
      </c>
    </row>
    <row r="1406" spans="1:40">
      <c r="A1406" s="17">
        <v>699790</v>
      </c>
      <c r="B1406" t="str">
        <f ca="1">VLOOKUP(A1406,'Fichier FI (en entrée)'!B:AH,3,0)</f>
        <v>MRXKJRDHIW</v>
      </c>
      <c r="C1406">
        <f t="shared" si="231"/>
        <v>677</v>
      </c>
      <c r="D1406">
        <f t="shared" si="232"/>
        <v>12.37</v>
      </c>
      <c r="E1406" s="14" t="str">
        <f>VLOOKUP(A1406,'Fichier FI (en entrée)'!B:AH,2,0)</f>
        <v>EV</v>
      </c>
      <c r="F1406" s="14" t="b">
        <f t="shared" si="233"/>
        <v>1</v>
      </c>
      <c r="G1406" s="14" t="b">
        <f>IFERROR(VLOOKUP(A1406,'Calculs FA (auto)'!A:F,6,0),FALSE)</f>
        <v>0</v>
      </c>
      <c r="H1406" s="14" t="b">
        <f t="shared" si="234"/>
        <v>0</v>
      </c>
      <c r="I1406" s="16">
        <f>IFERROR(VLOOKUP(A1406,'Moyennes FI (en entrée)'!B:N,7,0),"")</f>
        <v>9.3699999999999992</v>
      </c>
      <c r="J1406" s="16">
        <f>IFERROR(VLOOKUP(VLOOKUP(A1406,'Fichier FI (en entrée)'!B:AH,33,0),Modificateurs!A$2:B$5,2,0),0)</f>
        <v>1</v>
      </c>
      <c r="K1406" s="16">
        <f>IFERROR(VLOOKUP(VLOOKUP(A1406,'Redoub FI (en entrée)'!B:N,7,0),Modificateurs!A$8:B$11,2,0),0)</f>
        <v>0</v>
      </c>
      <c r="L1406" s="16">
        <f>IFERROR(VLOOKUP(M1406,Modificateurs!D$1:E$94,2,0),0)</f>
        <v>2</v>
      </c>
      <c r="M1406" t="str">
        <f>VLOOKUP(A1406,'Fichier FI (en entrée)'!B:AH,16,0)&amp;" "&amp;VLOOKUP(A1406,'Fichier FI (en entrée)'!B:AH,20,0)&amp;" "&amp;VLOOKUP(A1406,'Fichier FI (en entrée)'!B:AH,27,0)&amp;" "&amp;VLOOKUP(A1406,'Fichier FI (en entrée)'!B:AH,29,0)</f>
        <v xml:space="preserve">S Physique-chimie  </v>
      </c>
      <c r="N1406" t="str">
        <f>VLOOKUP(A1406,'Fichier FI (en entrée)'!B:AH,8,0)</f>
        <v>En Terminale</v>
      </c>
      <c r="O1406" t="b">
        <f>AND(C1406&gt;Synthèse!B$8,C1406&lt;Synthèse!B$10,NOT(Y1406))</f>
        <v>1</v>
      </c>
      <c r="Q1406" s="60">
        <f>ROUNDUP(C1406/(Synthèse!$B$4+Synthèse!$B$1)*8,0)</f>
        <v>4</v>
      </c>
      <c r="R1406" s="60">
        <f>IFERROR(VLOOKUP(A1406,'Evaluations (formulaire)'!A:P,6,0)+VLOOKUP(A1406,'Evaluations (formulaire)'!A:P,7,0),0)</f>
        <v>0</v>
      </c>
      <c r="S1406" s="60">
        <f>IFERROR(VLOOKUP(A1406,'Evaluations (formulaire)'!A:P,8,0),0)</f>
        <v>0</v>
      </c>
      <c r="T1406" s="60">
        <f>IF(AND(ISBLANK(P1406),Q1406&lt;=2),Synthèse!$B$41,IF(AND(ISBLANK(P1406),Q1406&gt;=7),Synthèse!$C$41,R1406+S1406))</f>
        <v>0</v>
      </c>
      <c r="U1406" s="60">
        <f t="shared" si="235"/>
        <v>12.37</v>
      </c>
      <c r="V1406" s="60">
        <f t="shared" si="236"/>
        <v>677</v>
      </c>
      <c r="X1406" s="26">
        <v>973</v>
      </c>
      <c r="Y1406" s="26" t="b">
        <f>IFERROR(VLOOKUP(A1406,'Calculs FA (auto)'!A:O,15,0),FALSE)</f>
        <v>0</v>
      </c>
      <c r="Z1406" s="26">
        <f>IFERROR(VLOOKUP(A1406,'Evaluations (formulaire)'!A:M,9,0),0)</f>
        <v>0</v>
      </c>
      <c r="AA1406" s="135" t="b">
        <v>1</v>
      </c>
      <c r="AB1406" s="135" t="b">
        <v>0</v>
      </c>
      <c r="AC1406" s="135" t="b">
        <f t="shared" si="237"/>
        <v>1</v>
      </c>
      <c r="AD1406" s="135" t="b">
        <f t="shared" si="238"/>
        <v>0</v>
      </c>
      <c r="AE1406" s="135" t="b">
        <f t="shared" si="239"/>
        <v>0</v>
      </c>
      <c r="AF1406" s="135" t="b">
        <f>AND(AC1406,$V1406&lt;=Synthèse!$B$44)</f>
        <v>0</v>
      </c>
      <c r="AG1406" s="135" t="b">
        <f>AND(AD1406,$V1406&lt;=Synthèse!$B$44)</f>
        <v>0</v>
      </c>
      <c r="AH1406" s="135" t="b">
        <f>AND(AE1406,$V1406&lt;=Synthèse!$B$44)</f>
        <v>0</v>
      </c>
      <c r="AI1406" s="137" t="b">
        <v>0</v>
      </c>
      <c r="AJ1406" s="137" t="b">
        <v>0</v>
      </c>
      <c r="AK1406" s="137" t="b">
        <f t="shared" si="240"/>
        <v>0</v>
      </c>
      <c r="AL1406" s="137" t="b">
        <f t="shared" si="241"/>
        <v>0</v>
      </c>
      <c r="AM1406" s="137" t="b">
        <f>AND(AK1406,$V1406&lt;=Synthèse!$B$44)</f>
        <v>0</v>
      </c>
      <c r="AN1406" s="137" t="b">
        <f>AND(AL1406,$V1406&lt;=Synthèse!$B$44)</f>
        <v>0</v>
      </c>
    </row>
    <row r="1407" spans="1:40">
      <c r="A1407" s="17">
        <v>699793</v>
      </c>
      <c r="B1407" t="str">
        <f ca="1">VLOOKUP(A1407,'Fichier FI (en entrée)'!B:AH,3,0)</f>
        <v>OUWKMBYZNJ</v>
      </c>
      <c r="C1407">
        <f t="shared" si="231"/>
        <v>1184</v>
      </c>
      <c r="D1407">
        <f t="shared" si="232"/>
        <v>8.17</v>
      </c>
      <c r="E1407" s="14" t="str">
        <f>VLOOKUP(A1407,'Fichier FI (en entrée)'!B:AH,2,0)</f>
        <v>EV</v>
      </c>
      <c r="F1407" s="14" t="b">
        <f t="shared" si="233"/>
        <v>1</v>
      </c>
      <c r="G1407" s="14" t="b">
        <f>IFERROR(VLOOKUP(A1407,'Calculs FA (auto)'!A:F,6,0),FALSE)</f>
        <v>0</v>
      </c>
      <c r="H1407" s="14" t="b">
        <f t="shared" si="234"/>
        <v>0</v>
      </c>
      <c r="I1407" s="16">
        <f>IFERROR(VLOOKUP(A1407,'Moyennes FI (en entrée)'!B:N,7,0),"")</f>
        <v>6.17</v>
      </c>
      <c r="J1407" s="16">
        <f>IFERROR(VLOOKUP(VLOOKUP(A1407,'Fichier FI (en entrée)'!B:AH,33,0),Modificateurs!A$2:B$5,2,0),0)</f>
        <v>0</v>
      </c>
      <c r="K1407" s="16">
        <f>IFERROR(VLOOKUP(VLOOKUP(A1407,'Redoub FI (en entrée)'!B:N,7,0),Modificateurs!A$8:B$11,2,0),0)</f>
        <v>0</v>
      </c>
      <c r="L1407" s="16">
        <f>IFERROR(VLOOKUP(M1407,Modificateurs!D$1:E$94,2,0),0)</f>
        <v>2</v>
      </c>
      <c r="M1407" t="str">
        <f>VLOOKUP(A1407,'Fichier FI (en entrée)'!B:AH,16,0)&amp;" "&amp;VLOOKUP(A1407,'Fichier FI (en entrée)'!B:AH,20,0)&amp;" "&amp;VLOOKUP(A1407,'Fichier FI (en entrée)'!B:AH,27,0)&amp;" "&amp;VLOOKUP(A1407,'Fichier FI (en entrée)'!B:AH,29,0)</f>
        <v xml:space="preserve">S Physique-chimie  </v>
      </c>
      <c r="N1407" t="str">
        <f>VLOOKUP(A1407,'Fichier FI (en entrée)'!B:AH,8,0)</f>
        <v>En Terminale</v>
      </c>
      <c r="O1407" t="b">
        <f>AND(C1407&gt;Synthèse!B$8,C1407&lt;Synthèse!B$10,NOT(Y1407))</f>
        <v>1</v>
      </c>
      <c r="Q1407" s="60">
        <f>ROUNDUP(C1407/(Synthèse!$B$4+Synthèse!$B$1)*8,0)</f>
        <v>6</v>
      </c>
      <c r="R1407" s="60">
        <f>IFERROR(VLOOKUP(A1407,'Evaluations (formulaire)'!A:P,6,0)+VLOOKUP(A1407,'Evaluations (formulaire)'!A:P,7,0),0)</f>
        <v>0</v>
      </c>
      <c r="S1407" s="60">
        <f>IFERROR(VLOOKUP(A1407,'Evaluations (formulaire)'!A:P,8,0),0)</f>
        <v>0</v>
      </c>
      <c r="T1407" s="60">
        <f>IF(AND(ISBLANK(P1407),Q1407&lt;=2),Synthèse!$B$41,IF(AND(ISBLANK(P1407),Q1407&gt;=7),Synthèse!$C$41,R1407+S1407))</f>
        <v>0</v>
      </c>
      <c r="U1407" s="60">
        <f t="shared" si="235"/>
        <v>8.17</v>
      </c>
      <c r="V1407" s="60">
        <f t="shared" si="236"/>
        <v>1182</v>
      </c>
      <c r="X1407" s="26">
        <v>13</v>
      </c>
      <c r="Y1407" s="26" t="b">
        <f>IFERROR(VLOOKUP(A1407,'Calculs FA (auto)'!A:O,15,0),FALSE)</f>
        <v>0</v>
      </c>
      <c r="Z1407" s="26">
        <f>IFERROR(VLOOKUP(A1407,'Evaluations (formulaire)'!A:M,9,0),0)</f>
        <v>0</v>
      </c>
      <c r="AA1407" s="135" t="b">
        <v>0</v>
      </c>
      <c r="AB1407" s="135" t="b">
        <v>1</v>
      </c>
      <c r="AC1407" s="135" t="b">
        <f t="shared" si="237"/>
        <v>0</v>
      </c>
      <c r="AD1407" s="135" t="b">
        <f t="shared" si="238"/>
        <v>1</v>
      </c>
      <c r="AE1407" s="135" t="b">
        <f t="shared" si="239"/>
        <v>0</v>
      </c>
      <c r="AF1407" s="135" t="b">
        <f>AND(AC1407,$V1407&lt;=Synthèse!$B$44)</f>
        <v>0</v>
      </c>
      <c r="AG1407" s="135" t="b">
        <f>AND(AD1407,$V1407&lt;=Synthèse!$B$44)</f>
        <v>0</v>
      </c>
      <c r="AH1407" s="135" t="b">
        <f>AND(AE1407,$V1407&lt;=Synthèse!$B$44)</f>
        <v>0</v>
      </c>
      <c r="AI1407" s="137" t="b">
        <v>0</v>
      </c>
      <c r="AJ1407" s="137" t="b">
        <v>0</v>
      </c>
      <c r="AK1407" s="137" t="b">
        <f t="shared" si="240"/>
        <v>0</v>
      </c>
      <c r="AL1407" s="137" t="b">
        <f t="shared" si="241"/>
        <v>0</v>
      </c>
      <c r="AM1407" s="137" t="b">
        <f>AND(AK1407,$V1407&lt;=Synthèse!$B$44)</f>
        <v>0</v>
      </c>
      <c r="AN1407" s="137" t="b">
        <f>AND(AL1407,$V1407&lt;=Synthèse!$B$44)</f>
        <v>0</v>
      </c>
    </row>
    <row r="1408" spans="1:40">
      <c r="A1408" s="17">
        <v>701388</v>
      </c>
      <c r="B1408" t="str">
        <f ca="1">VLOOKUP(A1408,'Fichier FI (en entrée)'!B:AH,3,0)</f>
        <v>TTJJZFTRAJ</v>
      </c>
      <c r="C1408">
        <f t="shared" si="231"/>
        <v>1327</v>
      </c>
      <c r="D1408">
        <f t="shared" si="232"/>
        <v>5.2199999999999989</v>
      </c>
      <c r="E1408" s="14" t="str">
        <f>VLOOKUP(A1408,'Fichier FI (en entrée)'!B:AH,2,0)</f>
        <v>EV</v>
      </c>
      <c r="F1408" s="14" t="b">
        <f t="shared" si="233"/>
        <v>1</v>
      </c>
      <c r="G1408" s="14" t="b">
        <f>IFERROR(VLOOKUP(A1408,'Calculs FA (auto)'!A:F,6,0),FALSE)</f>
        <v>0</v>
      </c>
      <c r="H1408" s="14" t="b">
        <f t="shared" si="234"/>
        <v>0</v>
      </c>
      <c r="I1408" s="16">
        <f>IFERROR(VLOOKUP(A1408,'Moyennes FI (en entrée)'!B:N,7,0),"")</f>
        <v>14.22</v>
      </c>
      <c r="J1408" s="16">
        <f>IFERROR(VLOOKUP(VLOOKUP(A1408,'Fichier FI (en entrée)'!B:AH,33,0),Modificateurs!A$2:B$5,2,0),0)</f>
        <v>3</v>
      </c>
      <c r="K1408" s="16">
        <f>IFERROR(VLOOKUP(VLOOKUP(A1408,'Redoub FI (en entrée)'!B:N,7,0),Modificateurs!A$8:B$11,2,0),0)</f>
        <v>0</v>
      </c>
      <c r="L1408" s="16">
        <f>IFERROR(VLOOKUP(M1408,Modificateurs!D$1:E$94,2,0),0)</f>
        <v>-12</v>
      </c>
      <c r="M1408" t="str">
        <f>VLOOKUP(A1408,'Fichier FI (en entrée)'!B:AH,16,0)&amp;" "&amp;VLOOKUP(A1408,'Fichier FI (en entrée)'!B:AH,20,0)&amp;" "&amp;VLOOKUP(A1408,'Fichier FI (en entrée)'!B:AH,27,0)&amp;" "&amp;VLOOKUP(A1408,'Fichier FI (en entrée)'!B:AH,29,0)</f>
        <v xml:space="preserve">P Commerce  </v>
      </c>
      <c r="N1408" t="str">
        <f>VLOOKUP(A1408,'Fichier FI (en entrée)'!B:AH,8,0)</f>
        <v>En Terminale</v>
      </c>
      <c r="O1408" t="b">
        <f>AND(C1408&gt;Synthèse!B$8,C1408&lt;Synthèse!B$10,NOT(Y1408))</f>
        <v>0</v>
      </c>
      <c r="Q1408" s="60">
        <f>ROUNDUP(C1408/(Synthèse!$B$4+Synthèse!$B$1)*8,0)</f>
        <v>7</v>
      </c>
      <c r="R1408" s="60">
        <f>IFERROR(VLOOKUP(A1408,'Evaluations (formulaire)'!A:P,6,0)+VLOOKUP(A1408,'Evaluations (formulaire)'!A:P,7,0),0)</f>
        <v>0</v>
      </c>
      <c r="S1408" s="60">
        <f>IFERROR(VLOOKUP(A1408,'Evaluations (formulaire)'!A:P,8,0),0)</f>
        <v>0</v>
      </c>
      <c r="T1408" s="60">
        <f>IF(AND(ISBLANK(P1408),Q1408&lt;=2),Synthèse!$B$41,IF(AND(ISBLANK(P1408),Q1408&gt;=7),Synthèse!$C$41,R1408+S1408))</f>
        <v>4.6296296296296294E-3</v>
      </c>
      <c r="U1408" s="60">
        <f t="shared" si="235"/>
        <v>5.2246296296296286</v>
      </c>
      <c r="V1408" s="60">
        <f t="shared" si="236"/>
        <v>1327</v>
      </c>
      <c r="X1408" s="26">
        <v>1643</v>
      </c>
      <c r="Y1408" s="26" t="b">
        <f>IFERROR(VLOOKUP(A1408,'Calculs FA (auto)'!A:O,15,0),FALSE)</f>
        <v>0</v>
      </c>
      <c r="Z1408" s="26">
        <f>IFERROR(VLOOKUP(A1408,'Evaluations (formulaire)'!A:M,9,0),0)</f>
        <v>0</v>
      </c>
      <c r="AA1408" s="135" t="b">
        <v>0</v>
      </c>
      <c r="AB1408" s="135" t="b">
        <v>1</v>
      </c>
      <c r="AC1408" s="135" t="b">
        <f t="shared" si="237"/>
        <v>0</v>
      </c>
      <c r="AD1408" s="135" t="b">
        <f t="shared" si="238"/>
        <v>1</v>
      </c>
      <c r="AE1408" s="135" t="b">
        <f t="shared" si="239"/>
        <v>0</v>
      </c>
      <c r="AF1408" s="135" t="b">
        <f>AND(AC1408,$V1408&lt;=Synthèse!$B$44)</f>
        <v>0</v>
      </c>
      <c r="AG1408" s="135" t="b">
        <f>AND(AD1408,$V1408&lt;=Synthèse!$B$44)</f>
        <v>0</v>
      </c>
      <c r="AH1408" s="135" t="b">
        <f>AND(AE1408,$V1408&lt;=Synthèse!$B$44)</f>
        <v>0</v>
      </c>
      <c r="AI1408" s="137" t="b">
        <v>0</v>
      </c>
      <c r="AJ1408" s="137" t="b">
        <v>0</v>
      </c>
      <c r="AK1408" s="137" t="b">
        <f t="shared" si="240"/>
        <v>0</v>
      </c>
      <c r="AL1408" s="137" t="b">
        <f t="shared" si="241"/>
        <v>0</v>
      </c>
      <c r="AM1408" s="137" t="b">
        <f>AND(AK1408,$V1408&lt;=Synthèse!$B$44)</f>
        <v>0</v>
      </c>
      <c r="AN1408" s="137" t="b">
        <f>AND(AL1408,$V1408&lt;=Synthèse!$B$44)</f>
        <v>0</v>
      </c>
    </row>
    <row r="1409" spans="1:40">
      <c r="A1409" s="17">
        <v>703799</v>
      </c>
      <c r="B1409" t="str">
        <f ca="1">VLOOKUP(A1409,'Fichier FI (en entrée)'!B:AH,3,0)</f>
        <v>GKMOHKUANW</v>
      </c>
      <c r="C1409">
        <f t="shared" si="231"/>
        <v>1187</v>
      </c>
      <c r="D1409">
        <f t="shared" si="232"/>
        <v>8.08</v>
      </c>
      <c r="E1409" s="14" t="str">
        <f>VLOOKUP(A1409,'Fichier FI (en entrée)'!B:AH,2,0)</f>
        <v>EV</v>
      </c>
      <c r="F1409" s="14" t="b">
        <f t="shared" si="233"/>
        <v>1</v>
      </c>
      <c r="G1409" s="14" t="b">
        <f>IFERROR(VLOOKUP(A1409,'Calculs FA (auto)'!A:F,6,0),FALSE)</f>
        <v>0</v>
      </c>
      <c r="H1409" s="14" t="b">
        <f t="shared" si="234"/>
        <v>0</v>
      </c>
      <c r="I1409" s="16">
        <f>IFERROR(VLOOKUP(A1409,'Moyennes FI (en entrée)'!B:N,7,0),"")</f>
        <v>11.08</v>
      </c>
      <c r="J1409" s="16">
        <f>IFERROR(VLOOKUP(VLOOKUP(A1409,'Fichier FI (en entrée)'!B:AH,33,0),Modificateurs!A$2:B$5,2,0),0)</f>
        <v>1</v>
      </c>
      <c r="K1409" s="16">
        <f>IFERROR(VLOOKUP(VLOOKUP(A1409,'Redoub FI (en entrée)'!B:N,7,0),Modificateurs!A$8:B$11,2,0),0)</f>
        <v>0</v>
      </c>
      <c r="L1409" s="16">
        <f>IFERROR(VLOOKUP(M1409,Modificateurs!D$1:E$94,2,0),0)</f>
        <v>-4</v>
      </c>
      <c r="M1409" t="str">
        <f>VLOOKUP(A1409,'Fichier FI (en entrée)'!B:AH,16,0)&amp;" "&amp;VLOOKUP(A1409,'Fichier FI (en entrée)'!B:AH,20,0)&amp;" "&amp;VLOOKUP(A1409,'Fichier FI (en entrée)'!B:AH,27,0)&amp;" "&amp;VLOOKUP(A1409,'Fichier FI (en entrée)'!B:AH,29,0)</f>
        <v xml:space="preserve">STI2D Energies et environnement  </v>
      </c>
      <c r="N1409" t="str">
        <f>VLOOKUP(A1409,'Fichier FI (en entrée)'!B:AH,8,0)</f>
        <v>En Terminale</v>
      </c>
      <c r="O1409" t="b">
        <f>AND(C1409&gt;Synthèse!B$8,C1409&lt;Synthèse!B$10,NOT(Y1409))</f>
        <v>1</v>
      </c>
      <c r="Q1409" s="60">
        <f>ROUNDUP(C1409/(Synthèse!$B$4+Synthèse!$B$1)*8,0)</f>
        <v>6</v>
      </c>
      <c r="R1409" s="60">
        <f>IFERROR(VLOOKUP(A1409,'Evaluations (formulaire)'!A:P,6,0)+VLOOKUP(A1409,'Evaluations (formulaire)'!A:P,7,0),0)</f>
        <v>0</v>
      </c>
      <c r="S1409" s="60">
        <f>IFERROR(VLOOKUP(A1409,'Evaluations (formulaire)'!A:P,8,0),0)</f>
        <v>0</v>
      </c>
      <c r="T1409" s="60">
        <f>IF(AND(ISBLANK(P1409),Q1409&lt;=2),Synthèse!$B$41,IF(AND(ISBLANK(P1409),Q1409&gt;=7),Synthèse!$C$41,R1409+S1409))</f>
        <v>0</v>
      </c>
      <c r="U1409" s="60">
        <f t="shared" si="235"/>
        <v>8.08</v>
      </c>
      <c r="V1409" s="60">
        <f t="shared" si="236"/>
        <v>1185</v>
      </c>
      <c r="X1409" s="26">
        <v>28</v>
      </c>
      <c r="Y1409" s="26" t="b">
        <f>IFERROR(VLOOKUP(A1409,'Calculs FA (auto)'!A:O,15,0),FALSE)</f>
        <v>0</v>
      </c>
      <c r="Z1409" s="26">
        <f>IFERROR(VLOOKUP(A1409,'Evaluations (formulaire)'!A:M,9,0),0)</f>
        <v>0</v>
      </c>
      <c r="AA1409" s="135" t="b">
        <v>0</v>
      </c>
      <c r="AB1409" s="135" t="b">
        <v>1</v>
      </c>
      <c r="AC1409" s="135" t="b">
        <f t="shared" si="237"/>
        <v>0</v>
      </c>
      <c r="AD1409" s="135" t="b">
        <f t="shared" si="238"/>
        <v>1</v>
      </c>
      <c r="AE1409" s="135" t="b">
        <f t="shared" si="239"/>
        <v>0</v>
      </c>
      <c r="AF1409" s="135" t="b">
        <f>AND(AC1409,$V1409&lt;=Synthèse!$B$44)</f>
        <v>0</v>
      </c>
      <c r="AG1409" s="135" t="b">
        <f>AND(AD1409,$V1409&lt;=Synthèse!$B$44)</f>
        <v>0</v>
      </c>
      <c r="AH1409" s="135" t="b">
        <f>AND(AE1409,$V1409&lt;=Synthèse!$B$44)</f>
        <v>0</v>
      </c>
      <c r="AI1409" s="137" t="b">
        <v>0</v>
      </c>
      <c r="AJ1409" s="137" t="b">
        <v>0</v>
      </c>
      <c r="AK1409" s="137" t="b">
        <f t="shared" si="240"/>
        <v>0</v>
      </c>
      <c r="AL1409" s="137" t="b">
        <f t="shared" si="241"/>
        <v>0</v>
      </c>
      <c r="AM1409" s="137" t="b">
        <f>AND(AK1409,$V1409&lt;=Synthèse!$B$44)</f>
        <v>0</v>
      </c>
      <c r="AN1409" s="137" t="b">
        <f>AND(AL1409,$V1409&lt;=Synthèse!$B$44)</f>
        <v>0</v>
      </c>
    </row>
    <row r="1410" spans="1:40">
      <c r="A1410" s="17">
        <v>703872</v>
      </c>
      <c r="B1410" t="str">
        <f ca="1">VLOOKUP(A1410,'Fichier FI (en entrée)'!B:AH,3,0)</f>
        <v>TETGIGUXQY</v>
      </c>
      <c r="C1410">
        <f t="shared" ref="C1410:C1473" si="242">COUNTIF(D:D,"&gt;="&amp;D1410)</f>
        <v>1189</v>
      </c>
      <c r="D1410">
        <f t="shared" ref="D1410:D1473" si="243">IFERROR(IF(F1410,I1410+J1410+K1410+L1410,-100),-20)</f>
        <v>8.02</v>
      </c>
      <c r="E1410" s="14" t="str">
        <f>VLOOKUP(A1410,'Fichier FI (en entrée)'!B:AH,2,0)</f>
        <v>EV</v>
      </c>
      <c r="F1410" s="14" t="b">
        <f t="shared" ref="F1410:F1473" si="244">IF(E1410="EV",TRUE,FALSE)</f>
        <v>1</v>
      </c>
      <c r="G1410" s="14" t="b">
        <f>IFERROR(VLOOKUP(A1410,'Calculs FA (auto)'!A:F,6,0),FALSE)</f>
        <v>1</v>
      </c>
      <c r="H1410" s="14" t="b">
        <f t="shared" ref="H1410:H1473" si="245">AND(F1410:G1410)</f>
        <v>1</v>
      </c>
      <c r="I1410" s="16">
        <f>IFERROR(VLOOKUP(A1410,'Moyennes FI (en entrée)'!B:N,7,0),"")</f>
        <v>11.02</v>
      </c>
      <c r="J1410" s="16">
        <f>IFERROR(VLOOKUP(VLOOKUP(A1410,'Fichier FI (en entrée)'!B:AH,33,0),Modificateurs!A$2:B$5,2,0),0)</f>
        <v>1</v>
      </c>
      <c r="K1410" s="16">
        <f>IFERROR(VLOOKUP(VLOOKUP(A1410,'Redoub FI (en entrée)'!B:N,7,0),Modificateurs!A$8:B$11,2,0),0)</f>
        <v>0</v>
      </c>
      <c r="L1410" s="16">
        <f>IFERROR(VLOOKUP(M1410,Modificateurs!D$1:E$94,2,0),0)</f>
        <v>-4</v>
      </c>
      <c r="M1410" t="str">
        <f>VLOOKUP(A1410,'Fichier FI (en entrée)'!B:AH,16,0)&amp;" "&amp;VLOOKUP(A1410,'Fichier FI (en entrée)'!B:AH,20,0)&amp;" "&amp;VLOOKUP(A1410,'Fichier FI (en entrée)'!B:AH,27,0)&amp;" "&amp;VLOOKUP(A1410,'Fichier FI (en entrée)'!B:AH,29,0)</f>
        <v xml:space="preserve">STI2D Energies et environnement  </v>
      </c>
      <c r="N1410" t="str">
        <f>VLOOKUP(A1410,'Fichier FI (en entrée)'!B:AH,8,0)</f>
        <v>En Terminale</v>
      </c>
      <c r="O1410" t="b">
        <f>AND(C1410&gt;Synthèse!B$8,C1410&lt;Synthèse!B$10,NOT(Y1410))</f>
        <v>0</v>
      </c>
      <c r="Q1410" s="60">
        <f>ROUNDUP(C1410/(Synthèse!$B$4+Synthèse!$B$1)*8,0)</f>
        <v>6</v>
      </c>
      <c r="R1410" s="60">
        <f>IFERROR(VLOOKUP(A1410,'Evaluations (formulaire)'!A:P,6,0)+VLOOKUP(A1410,'Evaluations (formulaire)'!A:P,7,0),0)</f>
        <v>0</v>
      </c>
      <c r="S1410" s="60">
        <f>IFERROR(VLOOKUP(A1410,'Evaluations (formulaire)'!A:P,8,0),0)</f>
        <v>0</v>
      </c>
      <c r="T1410" s="60">
        <f>IF(AND(ISBLANK(P1410),Q1410&lt;=2),Synthèse!$B$41,IF(AND(ISBLANK(P1410),Q1410&gt;=7),Synthèse!$C$41,R1410+S1410))</f>
        <v>0</v>
      </c>
      <c r="U1410" s="60">
        <f t="shared" ref="U1410:U1473" si="246">D1410+T1410</f>
        <v>8.02</v>
      </c>
      <c r="V1410" s="60">
        <f t="shared" ref="V1410:V1473" si="247">COUNTIF(U:U,"&gt;="&amp;U1410)</f>
        <v>1187</v>
      </c>
      <c r="X1410" s="26">
        <v>598</v>
      </c>
      <c r="Y1410" s="26" t="b">
        <f>IFERROR(VLOOKUP(A1410,'Calculs FA (auto)'!A:O,15,0),FALSE)</f>
        <v>1</v>
      </c>
      <c r="Z1410" s="26">
        <f>IFERROR(VLOOKUP(A1410,'Evaluations (formulaire)'!A:M,9,0),0)</f>
        <v>0</v>
      </c>
      <c r="AA1410" s="135" t="b">
        <v>0</v>
      </c>
      <c r="AB1410" s="135" t="b">
        <v>1</v>
      </c>
      <c r="AC1410" s="135" t="b">
        <f t="shared" ref="AC1410:AC1473" si="248">AND(AA1410,F1410)</f>
        <v>0</v>
      </c>
      <c r="AD1410" s="135" t="b">
        <f t="shared" ref="AD1410:AD1473" si="249">AND(AB1410,F1410)</f>
        <v>1</v>
      </c>
      <c r="AE1410" s="135" t="b">
        <f t="shared" ref="AE1410:AE1473" si="250">AND(NOT(AA1410),NOT(AB1410),F1410)</f>
        <v>0</v>
      </c>
      <c r="AF1410" s="135" t="b">
        <f>AND(AC1410,$V1410&lt;=Synthèse!$B$44)</f>
        <v>0</v>
      </c>
      <c r="AG1410" s="135" t="b">
        <f>AND(AD1410,$V1410&lt;=Synthèse!$B$44)</f>
        <v>0</v>
      </c>
      <c r="AH1410" s="135" t="b">
        <f>AND(AE1410,$V1410&lt;=Synthèse!$B$44)</f>
        <v>0</v>
      </c>
      <c r="AI1410" s="137" t="b">
        <v>0</v>
      </c>
      <c r="AJ1410" s="137" t="b">
        <v>0</v>
      </c>
      <c r="AK1410" s="137" t="b">
        <f t="shared" ref="AK1410:AK1473" si="251">AND(AI1410,F1410)</f>
        <v>0</v>
      </c>
      <c r="AL1410" s="137" t="b">
        <f t="shared" ref="AL1410:AL1473" si="252">AND(AJ1410,F1410)</f>
        <v>0</v>
      </c>
      <c r="AM1410" s="137" t="b">
        <f>AND(AK1410,$V1410&lt;=Synthèse!$B$44)</f>
        <v>0</v>
      </c>
      <c r="AN1410" s="137" t="b">
        <f>AND(AL1410,$V1410&lt;=Synthèse!$B$44)</f>
        <v>0</v>
      </c>
    </row>
    <row r="1411" spans="1:40">
      <c r="A1411" s="17">
        <v>706301</v>
      </c>
      <c r="B1411" t="str">
        <f ca="1">VLOOKUP(A1411,'Fichier FI (en entrée)'!B:AH,3,0)</f>
        <v>ITOORBEARA</v>
      </c>
      <c r="C1411">
        <f t="shared" si="242"/>
        <v>538</v>
      </c>
      <c r="D1411">
        <f t="shared" si="243"/>
        <v>13.19</v>
      </c>
      <c r="E1411" s="14" t="str">
        <f>VLOOKUP(A1411,'Fichier FI (en entrée)'!B:AH,2,0)</f>
        <v>EV</v>
      </c>
      <c r="F1411" s="14" t="b">
        <f t="shared" si="244"/>
        <v>1</v>
      </c>
      <c r="G1411" s="14" t="b">
        <f>IFERROR(VLOOKUP(A1411,'Calculs FA (auto)'!A:F,6,0),FALSE)</f>
        <v>0</v>
      </c>
      <c r="H1411" s="14" t="b">
        <f t="shared" si="245"/>
        <v>0</v>
      </c>
      <c r="I1411" s="16">
        <f>IFERROR(VLOOKUP(A1411,'Moyennes FI (en entrée)'!B:N,7,0),"")</f>
        <v>10.19</v>
      </c>
      <c r="J1411" s="16">
        <f>IFERROR(VLOOKUP(VLOOKUP(A1411,'Fichier FI (en entrée)'!B:AH,33,0),Modificateurs!A$2:B$5,2,0),0)</f>
        <v>1</v>
      </c>
      <c r="K1411" s="16">
        <f>IFERROR(VLOOKUP(VLOOKUP(A1411,'Redoub FI (en entrée)'!B:N,7,0),Modificateurs!A$8:B$11,2,0),0)</f>
        <v>0</v>
      </c>
      <c r="L1411" s="16">
        <f>IFERROR(VLOOKUP(M1411,Modificateurs!D$1:E$94,2,0),0)</f>
        <v>2</v>
      </c>
      <c r="M1411" t="str">
        <f>VLOOKUP(A1411,'Fichier FI (en entrée)'!B:AH,16,0)&amp;" "&amp;VLOOKUP(A1411,'Fichier FI (en entrée)'!B:AH,20,0)&amp;" "&amp;VLOOKUP(A1411,'Fichier FI (en entrée)'!B:AH,27,0)&amp;" "&amp;VLOOKUP(A1411,'Fichier FI (en entrée)'!B:AH,29,0)</f>
        <v xml:space="preserve">S Mathématiques  </v>
      </c>
      <c r="N1411" t="str">
        <f>VLOOKUP(A1411,'Fichier FI (en entrée)'!B:AH,8,0)</f>
        <v>En Terminale</v>
      </c>
      <c r="O1411" t="b">
        <f>AND(C1411&gt;Synthèse!B$8,C1411&lt;Synthèse!B$10,NOT(Y1411))</f>
        <v>1</v>
      </c>
      <c r="Q1411" s="60">
        <f>ROUNDUP(C1411/(Synthèse!$B$4+Synthèse!$B$1)*8,0)</f>
        <v>3</v>
      </c>
      <c r="R1411" s="60">
        <f>IFERROR(VLOOKUP(A1411,'Evaluations (formulaire)'!A:P,6,0)+VLOOKUP(A1411,'Evaluations (formulaire)'!A:P,7,0),0)</f>
        <v>0</v>
      </c>
      <c r="S1411" s="60">
        <f>IFERROR(VLOOKUP(A1411,'Evaluations (formulaire)'!A:P,8,0),0)</f>
        <v>0</v>
      </c>
      <c r="T1411" s="60">
        <f>IF(AND(ISBLANK(P1411),Q1411&lt;=2),Synthèse!$B$41,IF(AND(ISBLANK(P1411),Q1411&gt;=7),Synthèse!$C$41,R1411+S1411))</f>
        <v>0</v>
      </c>
      <c r="U1411" s="60">
        <f t="shared" si="246"/>
        <v>13.19</v>
      </c>
      <c r="V1411" s="60">
        <f t="shared" si="247"/>
        <v>539</v>
      </c>
      <c r="X1411" s="26">
        <v>1268</v>
      </c>
      <c r="Y1411" s="26" t="b">
        <f>IFERROR(VLOOKUP(A1411,'Calculs FA (auto)'!A:O,15,0),FALSE)</f>
        <v>0</v>
      </c>
      <c r="Z1411" s="26">
        <f>IFERROR(VLOOKUP(A1411,'Evaluations (formulaire)'!A:M,9,0),0)</f>
        <v>0</v>
      </c>
      <c r="AA1411" s="135" t="b">
        <v>0</v>
      </c>
      <c r="AB1411" s="135" t="b">
        <v>1</v>
      </c>
      <c r="AC1411" s="135" t="b">
        <f t="shared" si="248"/>
        <v>0</v>
      </c>
      <c r="AD1411" s="135" t="b">
        <f t="shared" si="249"/>
        <v>1</v>
      </c>
      <c r="AE1411" s="135" t="b">
        <f t="shared" si="250"/>
        <v>0</v>
      </c>
      <c r="AF1411" s="135" t="b">
        <f>AND(AC1411,$V1411&lt;=Synthèse!$B$44)</f>
        <v>0</v>
      </c>
      <c r="AG1411" s="135" t="b">
        <f>AND(AD1411,$V1411&lt;=Synthèse!$B$44)</f>
        <v>1</v>
      </c>
      <c r="AH1411" s="135" t="b">
        <f>AND(AE1411,$V1411&lt;=Synthèse!$B$44)</f>
        <v>0</v>
      </c>
      <c r="AI1411" s="137" t="b">
        <v>0</v>
      </c>
      <c r="AJ1411" s="137" t="b">
        <v>0</v>
      </c>
      <c r="AK1411" s="137" t="b">
        <f t="shared" si="251"/>
        <v>0</v>
      </c>
      <c r="AL1411" s="137" t="b">
        <f t="shared" si="252"/>
        <v>0</v>
      </c>
      <c r="AM1411" s="137" t="b">
        <f>AND(AK1411,$V1411&lt;=Synthèse!$B$44)</f>
        <v>0</v>
      </c>
      <c r="AN1411" s="137" t="b">
        <f>AND(AL1411,$V1411&lt;=Synthèse!$B$44)</f>
        <v>0</v>
      </c>
    </row>
    <row r="1412" spans="1:40">
      <c r="A1412" s="17">
        <v>708541</v>
      </c>
      <c r="B1412" t="str">
        <f ca="1">VLOOKUP(A1412,'Fichier FI (en entrée)'!B:AH,3,0)</f>
        <v>XQUYSEMMNR</v>
      </c>
      <c r="C1412">
        <f t="shared" si="242"/>
        <v>947</v>
      </c>
      <c r="D1412">
        <f t="shared" si="243"/>
        <v>10.79</v>
      </c>
      <c r="E1412" s="14" t="str">
        <f>VLOOKUP(A1412,'Fichier FI (en entrée)'!B:AH,2,0)</f>
        <v>EV</v>
      </c>
      <c r="F1412" s="14" t="b">
        <f t="shared" si="244"/>
        <v>1</v>
      </c>
      <c r="G1412" s="14" t="b">
        <f>IFERROR(VLOOKUP(A1412,'Calculs FA (auto)'!A:F,6,0),FALSE)</f>
        <v>0</v>
      </c>
      <c r="H1412" s="14" t="b">
        <f t="shared" si="245"/>
        <v>0</v>
      </c>
      <c r="I1412" s="16">
        <f>IFERROR(VLOOKUP(A1412,'Moyennes FI (en entrée)'!B:N,7,0),"")</f>
        <v>8.7899999999999991</v>
      </c>
      <c r="J1412" s="16">
        <f>IFERROR(VLOOKUP(VLOOKUP(A1412,'Fichier FI (en entrée)'!B:AH,33,0),Modificateurs!A$2:B$5,2,0),0)</f>
        <v>0</v>
      </c>
      <c r="K1412" s="16">
        <f>IFERROR(VLOOKUP(VLOOKUP(A1412,'Redoub FI (en entrée)'!B:N,7,0),Modificateurs!A$8:B$11,2,0),0)</f>
        <v>0</v>
      </c>
      <c r="L1412" s="16">
        <f>IFERROR(VLOOKUP(M1412,Modificateurs!D$1:E$94,2,0),0)</f>
        <v>2</v>
      </c>
      <c r="M1412" t="str">
        <f>VLOOKUP(A1412,'Fichier FI (en entrée)'!B:AH,16,0)&amp;" "&amp;VLOOKUP(A1412,'Fichier FI (en entrée)'!B:AH,20,0)&amp;" "&amp;VLOOKUP(A1412,'Fichier FI (en entrée)'!B:AH,27,0)&amp;" "&amp;VLOOKUP(A1412,'Fichier FI (en entrée)'!B:AH,29,0)</f>
        <v xml:space="preserve">STI2D Système informatique et numérique  </v>
      </c>
      <c r="N1412" t="str">
        <f>VLOOKUP(A1412,'Fichier FI (en entrée)'!B:AH,8,0)</f>
        <v>En Terminale</v>
      </c>
      <c r="O1412" t="b">
        <f>AND(C1412&gt;Synthèse!B$8,C1412&lt;Synthèse!B$10,NOT(Y1412))</f>
        <v>1</v>
      </c>
      <c r="Q1412" s="60">
        <f>ROUNDUP(C1412/(Synthèse!$B$4+Synthèse!$B$1)*8,0)</f>
        <v>5</v>
      </c>
      <c r="R1412" s="60">
        <f>IFERROR(VLOOKUP(A1412,'Evaluations (formulaire)'!A:P,6,0)+VLOOKUP(A1412,'Evaluations (formulaire)'!A:P,7,0),0)</f>
        <v>0</v>
      </c>
      <c r="S1412" s="60">
        <f>IFERROR(VLOOKUP(A1412,'Evaluations (formulaire)'!A:P,8,0),0)</f>
        <v>0</v>
      </c>
      <c r="T1412" s="60">
        <f>IF(AND(ISBLANK(P1412),Q1412&lt;=2),Synthèse!$B$41,IF(AND(ISBLANK(P1412),Q1412&gt;=7),Synthèse!$C$41,R1412+S1412))</f>
        <v>0</v>
      </c>
      <c r="U1412" s="60">
        <f t="shared" si="246"/>
        <v>10.79</v>
      </c>
      <c r="V1412" s="60">
        <f t="shared" si="247"/>
        <v>947</v>
      </c>
      <c r="X1412" s="26">
        <v>599</v>
      </c>
      <c r="Y1412" s="26" t="b">
        <f>IFERROR(VLOOKUP(A1412,'Calculs FA (auto)'!A:O,15,0),FALSE)</f>
        <v>0</v>
      </c>
      <c r="Z1412" s="26">
        <f>IFERROR(VLOOKUP(A1412,'Evaluations (formulaire)'!A:M,9,0),0)</f>
        <v>0</v>
      </c>
      <c r="AA1412" s="135" t="b">
        <v>0</v>
      </c>
      <c r="AB1412" s="135" t="b">
        <v>1</v>
      </c>
      <c r="AC1412" s="135" t="b">
        <f t="shared" si="248"/>
        <v>0</v>
      </c>
      <c r="AD1412" s="135" t="b">
        <f t="shared" si="249"/>
        <v>1</v>
      </c>
      <c r="AE1412" s="135" t="b">
        <f t="shared" si="250"/>
        <v>0</v>
      </c>
      <c r="AF1412" s="135" t="b">
        <f>AND(AC1412,$V1412&lt;=Synthèse!$B$44)</f>
        <v>0</v>
      </c>
      <c r="AG1412" s="135" t="b">
        <f>AND(AD1412,$V1412&lt;=Synthèse!$B$44)</f>
        <v>0</v>
      </c>
      <c r="AH1412" s="135" t="b">
        <f>AND(AE1412,$V1412&lt;=Synthèse!$B$44)</f>
        <v>0</v>
      </c>
      <c r="AI1412" s="137" t="b">
        <v>0</v>
      </c>
      <c r="AJ1412" s="137" t="b">
        <v>0</v>
      </c>
      <c r="AK1412" s="137" t="b">
        <f t="shared" si="251"/>
        <v>0</v>
      </c>
      <c r="AL1412" s="137" t="b">
        <f t="shared" si="252"/>
        <v>0</v>
      </c>
      <c r="AM1412" s="137" t="b">
        <f>AND(AK1412,$V1412&lt;=Synthèse!$B$44)</f>
        <v>0</v>
      </c>
      <c r="AN1412" s="137" t="b">
        <f>AND(AL1412,$V1412&lt;=Synthèse!$B$44)</f>
        <v>0</v>
      </c>
    </row>
    <row r="1413" spans="1:40">
      <c r="A1413" s="17">
        <v>708551</v>
      </c>
      <c r="B1413" t="str">
        <f ca="1">VLOOKUP(A1413,'Fichier FI (en entrée)'!B:AH,3,0)</f>
        <v>UIYEWNVEAA</v>
      </c>
      <c r="C1413">
        <f t="shared" si="242"/>
        <v>2097</v>
      </c>
      <c r="D1413">
        <f t="shared" si="243"/>
        <v>-100</v>
      </c>
      <c r="E1413" s="14" t="str">
        <f>VLOOKUP(A1413,'Fichier FI (en entrée)'!B:AH,2,0)</f>
        <v>ENV</v>
      </c>
      <c r="F1413" s="14" t="b">
        <f t="shared" si="244"/>
        <v>0</v>
      </c>
      <c r="G1413" s="14" t="b">
        <f>IFERROR(VLOOKUP(A1413,'Calculs FA (auto)'!A:F,6,0),FALSE)</f>
        <v>0</v>
      </c>
      <c r="H1413" s="14" t="b">
        <f t="shared" si="245"/>
        <v>0</v>
      </c>
      <c r="I1413" s="16" t="str">
        <f>IFERROR(VLOOKUP(A1413,'Moyennes FI (en entrée)'!B:N,7,0),"")</f>
        <v/>
      </c>
      <c r="J1413" s="16">
        <f>IFERROR(VLOOKUP(VLOOKUP(A1413,'Fichier FI (en entrée)'!B:AH,33,0),Modificateurs!A$2:B$5,2,0),0)</f>
        <v>3</v>
      </c>
      <c r="K1413" s="16">
        <f>IFERROR(VLOOKUP(VLOOKUP(A1413,'Redoub FI (en entrée)'!B:N,7,0),Modificateurs!A$8:B$11,2,0),0)</f>
        <v>0</v>
      </c>
      <c r="L1413" s="16">
        <f>IFERROR(VLOOKUP(M1413,Modificateurs!D$1:E$94,2,0),0)</f>
        <v>2</v>
      </c>
      <c r="M1413" t="str">
        <f>VLOOKUP(A1413,'Fichier FI (en entrée)'!B:AH,16,0)&amp;" "&amp;VLOOKUP(A1413,'Fichier FI (en entrée)'!B:AH,20,0)&amp;" "&amp;VLOOKUP(A1413,'Fichier FI (en entrée)'!B:AH,27,0)&amp;" "&amp;VLOOKUP(A1413,'Fichier FI (en entrée)'!B:AH,29,0)</f>
        <v xml:space="preserve">STI2D Système informatique et numérique  </v>
      </c>
      <c r="N1413" t="str">
        <f>VLOOKUP(A1413,'Fichier FI (en entrée)'!B:AH,8,0)</f>
        <v>En Terminale</v>
      </c>
      <c r="O1413" t="b">
        <f>AND(C1413&gt;Synthèse!B$8,C1413&lt;Synthèse!B$10,NOT(Y1413))</f>
        <v>0</v>
      </c>
      <c r="Q1413" s="60">
        <f>ROUNDUP(C1413/(Synthèse!$B$4+Synthèse!$B$1)*8,0)</f>
        <v>10</v>
      </c>
      <c r="R1413" s="60">
        <f>IFERROR(VLOOKUP(A1413,'Evaluations (formulaire)'!A:P,6,0)+VLOOKUP(A1413,'Evaluations (formulaire)'!A:P,7,0),0)</f>
        <v>0</v>
      </c>
      <c r="S1413" s="60">
        <f>IFERROR(VLOOKUP(A1413,'Evaluations (formulaire)'!A:P,8,0),0)</f>
        <v>0</v>
      </c>
      <c r="T1413" s="60">
        <f>IF(AND(ISBLANK(P1413),Q1413&lt;=2),Synthèse!$B$41,IF(AND(ISBLANK(P1413),Q1413&gt;=7),Synthèse!$C$41,R1413+S1413))</f>
        <v>4.6296296296296294E-3</v>
      </c>
      <c r="U1413" s="60">
        <f t="shared" si="246"/>
        <v>-99.995370370370367</v>
      </c>
      <c r="V1413" s="60">
        <f t="shared" si="247"/>
        <v>1983</v>
      </c>
      <c r="X1413" s="26">
        <v>267</v>
      </c>
      <c r="Y1413" s="26" t="b">
        <f>IFERROR(VLOOKUP(A1413,'Calculs FA (auto)'!A:O,15,0),FALSE)</f>
        <v>0</v>
      </c>
      <c r="Z1413" s="26">
        <f>IFERROR(VLOOKUP(A1413,'Evaluations (formulaire)'!A:M,9,0),0)</f>
        <v>0</v>
      </c>
      <c r="AA1413" s="135" t="b">
        <v>0</v>
      </c>
      <c r="AB1413" s="135" t="b">
        <v>1</v>
      </c>
      <c r="AC1413" s="135" t="b">
        <f t="shared" si="248"/>
        <v>0</v>
      </c>
      <c r="AD1413" s="135" t="b">
        <f t="shared" si="249"/>
        <v>0</v>
      </c>
      <c r="AE1413" s="135" t="b">
        <f t="shared" si="250"/>
        <v>0</v>
      </c>
      <c r="AF1413" s="135" t="b">
        <f>AND(AC1413,$V1413&lt;=Synthèse!$B$44)</f>
        <v>0</v>
      </c>
      <c r="AG1413" s="135" t="b">
        <f>AND(AD1413,$V1413&lt;=Synthèse!$B$44)</f>
        <v>0</v>
      </c>
      <c r="AH1413" s="135" t="b">
        <f>AND(AE1413,$V1413&lt;=Synthèse!$B$44)</f>
        <v>0</v>
      </c>
      <c r="AI1413" s="137" t="b">
        <v>0</v>
      </c>
      <c r="AJ1413" s="137" t="b">
        <v>0</v>
      </c>
      <c r="AK1413" s="137" t="b">
        <f t="shared" si="251"/>
        <v>0</v>
      </c>
      <c r="AL1413" s="137" t="b">
        <f t="shared" si="252"/>
        <v>0</v>
      </c>
      <c r="AM1413" s="137" t="b">
        <f>AND(AK1413,$V1413&lt;=Synthèse!$B$44)</f>
        <v>0</v>
      </c>
      <c r="AN1413" s="137" t="b">
        <f>AND(AL1413,$V1413&lt;=Synthèse!$B$44)</f>
        <v>0</v>
      </c>
    </row>
    <row r="1414" spans="1:40">
      <c r="A1414" s="17">
        <v>708628</v>
      </c>
      <c r="B1414" t="str">
        <f ca="1">VLOOKUP(A1414,'Fichier FI (en entrée)'!B:AH,3,0)</f>
        <v>IJHSNZBKZT</v>
      </c>
      <c r="C1414">
        <f t="shared" si="242"/>
        <v>547</v>
      </c>
      <c r="D1414">
        <f t="shared" si="243"/>
        <v>13.14</v>
      </c>
      <c r="E1414" s="14" t="str">
        <f>VLOOKUP(A1414,'Fichier FI (en entrée)'!B:AH,2,0)</f>
        <v>EV</v>
      </c>
      <c r="F1414" s="14" t="b">
        <f t="shared" si="244"/>
        <v>1</v>
      </c>
      <c r="G1414" s="14" t="b">
        <f>IFERROR(VLOOKUP(A1414,'Calculs FA (auto)'!A:F,6,0),FALSE)</f>
        <v>0</v>
      </c>
      <c r="H1414" s="14" t="b">
        <f t="shared" si="245"/>
        <v>0</v>
      </c>
      <c r="I1414" s="16">
        <f>IFERROR(VLOOKUP(A1414,'Moyennes FI (en entrée)'!B:N,7,0),"")</f>
        <v>10.14</v>
      </c>
      <c r="J1414" s="16">
        <f>IFERROR(VLOOKUP(VLOOKUP(A1414,'Fichier FI (en entrée)'!B:AH,33,0),Modificateurs!A$2:B$5,2,0),0)</f>
        <v>1</v>
      </c>
      <c r="K1414" s="16">
        <f>IFERROR(VLOOKUP(VLOOKUP(A1414,'Redoub FI (en entrée)'!B:N,7,0),Modificateurs!A$8:B$11,2,0),0)</f>
        <v>0</v>
      </c>
      <c r="L1414" s="16">
        <f>IFERROR(VLOOKUP(M1414,Modificateurs!D$1:E$94,2,0),0)</f>
        <v>2</v>
      </c>
      <c r="M1414" t="str">
        <f>VLOOKUP(A1414,'Fichier FI (en entrée)'!B:AH,16,0)&amp;" "&amp;VLOOKUP(A1414,'Fichier FI (en entrée)'!B:AH,20,0)&amp;" "&amp;VLOOKUP(A1414,'Fichier FI (en entrée)'!B:AH,27,0)&amp;" "&amp;VLOOKUP(A1414,'Fichier FI (en entrée)'!B:AH,29,0)</f>
        <v xml:space="preserve">STI2D Système informatique et numérique  </v>
      </c>
      <c r="N1414" t="str">
        <f>VLOOKUP(A1414,'Fichier FI (en entrée)'!B:AH,8,0)</f>
        <v>En Terminale</v>
      </c>
      <c r="O1414" t="b">
        <f>AND(C1414&gt;Synthèse!B$8,C1414&lt;Synthèse!B$10,NOT(Y1414))</f>
        <v>1</v>
      </c>
      <c r="Q1414" s="60">
        <f>ROUNDUP(C1414/(Synthèse!$B$4+Synthèse!$B$1)*8,0)</f>
        <v>3</v>
      </c>
      <c r="R1414" s="60">
        <f>IFERROR(VLOOKUP(A1414,'Evaluations (formulaire)'!A:P,6,0)+VLOOKUP(A1414,'Evaluations (formulaire)'!A:P,7,0),0)</f>
        <v>0</v>
      </c>
      <c r="S1414" s="60">
        <f>IFERROR(VLOOKUP(A1414,'Evaluations (formulaire)'!A:P,8,0),0)</f>
        <v>0</v>
      </c>
      <c r="T1414" s="60">
        <f>IF(AND(ISBLANK(P1414),Q1414&lt;=2),Synthèse!$B$41,IF(AND(ISBLANK(P1414),Q1414&gt;=7),Synthèse!$C$41,R1414+S1414))</f>
        <v>0</v>
      </c>
      <c r="U1414" s="60">
        <f t="shared" si="246"/>
        <v>13.14</v>
      </c>
      <c r="V1414" s="60">
        <f t="shared" si="247"/>
        <v>548</v>
      </c>
      <c r="X1414" s="26">
        <v>823</v>
      </c>
      <c r="Y1414" s="26" t="b">
        <f>IFERROR(VLOOKUP(A1414,'Calculs FA (auto)'!A:O,15,0),FALSE)</f>
        <v>0</v>
      </c>
      <c r="Z1414" s="26">
        <f>IFERROR(VLOOKUP(A1414,'Evaluations (formulaire)'!A:M,9,0),0)</f>
        <v>0</v>
      </c>
      <c r="AA1414" s="135" t="b">
        <v>0</v>
      </c>
      <c r="AB1414" s="135" t="b">
        <v>1</v>
      </c>
      <c r="AC1414" s="135" t="b">
        <f t="shared" si="248"/>
        <v>0</v>
      </c>
      <c r="AD1414" s="135" t="b">
        <f t="shared" si="249"/>
        <v>1</v>
      </c>
      <c r="AE1414" s="135" t="b">
        <f t="shared" si="250"/>
        <v>0</v>
      </c>
      <c r="AF1414" s="135" t="b">
        <f>AND(AC1414,$V1414&lt;=Synthèse!$B$44)</f>
        <v>0</v>
      </c>
      <c r="AG1414" s="135" t="b">
        <f>AND(AD1414,$V1414&lt;=Synthèse!$B$44)</f>
        <v>1</v>
      </c>
      <c r="AH1414" s="135" t="b">
        <f>AND(AE1414,$V1414&lt;=Synthèse!$B$44)</f>
        <v>0</v>
      </c>
      <c r="AI1414" s="137" t="b">
        <v>0</v>
      </c>
      <c r="AJ1414" s="137" t="b">
        <v>0</v>
      </c>
      <c r="AK1414" s="137" t="b">
        <f t="shared" si="251"/>
        <v>0</v>
      </c>
      <c r="AL1414" s="137" t="b">
        <f t="shared" si="252"/>
        <v>0</v>
      </c>
      <c r="AM1414" s="137" t="b">
        <f>AND(AK1414,$V1414&lt;=Synthèse!$B$44)</f>
        <v>0</v>
      </c>
      <c r="AN1414" s="137" t="b">
        <f>AND(AL1414,$V1414&lt;=Synthèse!$B$44)</f>
        <v>0</v>
      </c>
    </row>
    <row r="1415" spans="1:40">
      <c r="A1415" s="17">
        <v>708650</v>
      </c>
      <c r="B1415" t="str">
        <f ca="1">VLOOKUP(A1415,'Fichier FI (en entrée)'!B:AH,3,0)</f>
        <v>VYCASWPKQV</v>
      </c>
      <c r="C1415">
        <f t="shared" si="242"/>
        <v>428</v>
      </c>
      <c r="D1415">
        <f t="shared" si="243"/>
        <v>13.86</v>
      </c>
      <c r="E1415" s="14" t="str">
        <f>VLOOKUP(A1415,'Fichier FI (en entrée)'!B:AH,2,0)</f>
        <v>EV</v>
      </c>
      <c r="F1415" s="14" t="b">
        <f t="shared" si="244"/>
        <v>1</v>
      </c>
      <c r="G1415" s="14" t="b">
        <f>IFERROR(VLOOKUP(A1415,'Calculs FA (auto)'!A:F,6,0),FALSE)</f>
        <v>0</v>
      </c>
      <c r="H1415" s="14" t="b">
        <f t="shared" si="245"/>
        <v>0</v>
      </c>
      <c r="I1415" s="16">
        <f>IFERROR(VLOOKUP(A1415,'Moyennes FI (en entrée)'!B:N,7,0),"")</f>
        <v>10.86</v>
      </c>
      <c r="J1415" s="16">
        <f>IFERROR(VLOOKUP(VLOOKUP(A1415,'Fichier FI (en entrée)'!B:AH,33,0),Modificateurs!A$2:B$5,2,0),0)</f>
        <v>1</v>
      </c>
      <c r="K1415" s="16">
        <f>IFERROR(VLOOKUP(VLOOKUP(A1415,'Redoub FI (en entrée)'!B:N,7,0),Modificateurs!A$8:B$11,2,0),0)</f>
        <v>0</v>
      </c>
      <c r="L1415" s="16">
        <f>IFERROR(VLOOKUP(M1415,Modificateurs!D$1:E$94,2,0),0)</f>
        <v>2</v>
      </c>
      <c r="M1415" t="str">
        <f>VLOOKUP(A1415,'Fichier FI (en entrée)'!B:AH,16,0)&amp;" "&amp;VLOOKUP(A1415,'Fichier FI (en entrée)'!B:AH,20,0)&amp;" "&amp;VLOOKUP(A1415,'Fichier FI (en entrée)'!B:AH,27,0)&amp;" "&amp;VLOOKUP(A1415,'Fichier FI (en entrée)'!B:AH,29,0)</f>
        <v xml:space="preserve">STI2D Système informatique et numérique  </v>
      </c>
      <c r="N1415" t="str">
        <f>VLOOKUP(A1415,'Fichier FI (en entrée)'!B:AH,8,0)</f>
        <v>En Terminale</v>
      </c>
      <c r="O1415" t="b">
        <f>AND(C1415&gt;Synthèse!B$8,C1415&lt;Synthèse!B$10,NOT(Y1415))</f>
        <v>1</v>
      </c>
      <c r="Q1415" s="60">
        <f>ROUNDUP(C1415/(Synthèse!$B$4+Synthèse!$B$1)*8,0)</f>
        <v>2</v>
      </c>
      <c r="R1415" s="60">
        <f>IFERROR(VLOOKUP(A1415,'Evaluations (formulaire)'!A:P,6,0)+VLOOKUP(A1415,'Evaluations (formulaire)'!A:P,7,0),0)</f>
        <v>0</v>
      </c>
      <c r="S1415" s="60">
        <f>IFERROR(VLOOKUP(A1415,'Evaluations (formulaire)'!A:P,8,0),0)</f>
        <v>0</v>
      </c>
      <c r="T1415" s="60">
        <f>IF(AND(ISBLANK(P1415),Q1415&lt;=2),Synthèse!$B$41,IF(AND(ISBLANK(P1415),Q1415&gt;=7),Synthèse!$C$41,R1415+S1415))</f>
        <v>4.6511627906976744E-3</v>
      </c>
      <c r="U1415" s="60">
        <f t="shared" si="246"/>
        <v>13.864651162790697</v>
      </c>
      <c r="V1415" s="60">
        <f t="shared" si="247"/>
        <v>428</v>
      </c>
      <c r="X1415" s="26">
        <v>822</v>
      </c>
      <c r="Y1415" s="26" t="b">
        <f>IFERROR(VLOOKUP(A1415,'Calculs FA (auto)'!A:O,15,0),FALSE)</f>
        <v>0</v>
      </c>
      <c r="Z1415" s="26">
        <f>IFERROR(VLOOKUP(A1415,'Evaluations (formulaire)'!A:M,9,0),0)</f>
        <v>0</v>
      </c>
      <c r="AA1415" s="135" t="b">
        <v>0</v>
      </c>
      <c r="AB1415" s="135" t="b">
        <v>1</v>
      </c>
      <c r="AC1415" s="135" t="b">
        <f t="shared" si="248"/>
        <v>0</v>
      </c>
      <c r="AD1415" s="135" t="b">
        <f t="shared" si="249"/>
        <v>1</v>
      </c>
      <c r="AE1415" s="135" t="b">
        <f t="shared" si="250"/>
        <v>0</v>
      </c>
      <c r="AF1415" s="135" t="b">
        <f>AND(AC1415,$V1415&lt;=Synthèse!$B$44)</f>
        <v>0</v>
      </c>
      <c r="AG1415" s="135" t="b">
        <f>AND(AD1415,$V1415&lt;=Synthèse!$B$44)</f>
        <v>1</v>
      </c>
      <c r="AH1415" s="135" t="b">
        <f>AND(AE1415,$V1415&lt;=Synthèse!$B$44)</f>
        <v>0</v>
      </c>
      <c r="AI1415" s="137" t="b">
        <v>0</v>
      </c>
      <c r="AJ1415" s="137" t="b">
        <v>0</v>
      </c>
      <c r="AK1415" s="137" t="b">
        <f t="shared" si="251"/>
        <v>0</v>
      </c>
      <c r="AL1415" s="137" t="b">
        <f t="shared" si="252"/>
        <v>0</v>
      </c>
      <c r="AM1415" s="137" t="b">
        <f>AND(AK1415,$V1415&lt;=Synthèse!$B$44)</f>
        <v>0</v>
      </c>
      <c r="AN1415" s="137" t="b">
        <f>AND(AL1415,$V1415&lt;=Synthèse!$B$44)</f>
        <v>0</v>
      </c>
    </row>
    <row r="1416" spans="1:40">
      <c r="A1416" s="17">
        <v>709637</v>
      </c>
      <c r="B1416" t="str">
        <f ca="1">VLOOKUP(A1416,'Fichier FI (en entrée)'!B:AH,3,0)</f>
        <v>TNMJBNGKKI</v>
      </c>
      <c r="C1416">
        <f t="shared" si="242"/>
        <v>2097</v>
      </c>
      <c r="D1416">
        <f t="shared" si="243"/>
        <v>-100</v>
      </c>
      <c r="E1416" s="14" t="str">
        <f>VLOOKUP(A1416,'Fichier FI (en entrée)'!B:AH,2,0)</f>
        <v>ENV</v>
      </c>
      <c r="F1416" s="14" t="b">
        <f t="shared" si="244"/>
        <v>0</v>
      </c>
      <c r="G1416" s="14" t="b">
        <f>IFERROR(VLOOKUP(A1416,'Calculs FA (auto)'!A:F,6,0),FALSE)</f>
        <v>0</v>
      </c>
      <c r="H1416" s="14" t="b">
        <f t="shared" si="245"/>
        <v>0</v>
      </c>
      <c r="I1416" s="16" t="str">
        <f>IFERROR(VLOOKUP(A1416,'Moyennes FI (en entrée)'!B:N,7,0),"")</f>
        <v/>
      </c>
      <c r="J1416" s="16">
        <f>IFERROR(VLOOKUP(VLOOKUP(A1416,'Fichier FI (en entrée)'!B:AH,33,0),Modificateurs!A$2:B$5,2,0),0)</f>
        <v>-3</v>
      </c>
      <c r="K1416" s="16">
        <f>IFERROR(VLOOKUP(VLOOKUP(A1416,'Redoub FI (en entrée)'!B:N,7,0),Modificateurs!A$8:B$11,2,0),0)</f>
        <v>0</v>
      </c>
      <c r="L1416" s="16">
        <f>IFERROR(VLOOKUP(M1416,Modificateurs!D$1:E$94,2,0),0)</f>
        <v>2</v>
      </c>
      <c r="M1416" t="str">
        <f>VLOOKUP(A1416,'Fichier FI (en entrée)'!B:AH,16,0)&amp;" "&amp;VLOOKUP(A1416,'Fichier FI (en entrée)'!B:AH,20,0)&amp;" "&amp;VLOOKUP(A1416,'Fichier FI (en entrée)'!B:AH,27,0)&amp;" "&amp;VLOOKUP(A1416,'Fichier FI (en entrée)'!B:AH,29,0)</f>
        <v xml:space="preserve">S Mathématiques  </v>
      </c>
      <c r="N1416" t="str">
        <f>VLOOKUP(A1416,'Fichier FI (en entrée)'!B:AH,8,0)</f>
        <v>En Terminale</v>
      </c>
      <c r="O1416" t="b">
        <f>AND(C1416&gt;Synthèse!B$8,C1416&lt;Synthèse!B$10,NOT(Y1416))</f>
        <v>0</v>
      </c>
      <c r="Q1416" s="60">
        <f>ROUNDUP(C1416/(Synthèse!$B$4+Synthèse!$B$1)*8,0)</f>
        <v>10</v>
      </c>
      <c r="R1416" s="60">
        <f>IFERROR(VLOOKUP(A1416,'Evaluations (formulaire)'!A:P,6,0)+VLOOKUP(A1416,'Evaluations (formulaire)'!A:P,7,0),0)</f>
        <v>0</v>
      </c>
      <c r="S1416" s="60">
        <f>IFERROR(VLOOKUP(A1416,'Evaluations (formulaire)'!A:P,8,0),0)</f>
        <v>0</v>
      </c>
      <c r="T1416" s="60">
        <f>IF(AND(ISBLANK(P1416),Q1416&lt;=2),Synthèse!$B$41,IF(AND(ISBLANK(P1416),Q1416&gt;=7),Synthèse!$C$41,R1416+S1416))</f>
        <v>4.6296296296296294E-3</v>
      </c>
      <c r="U1416" s="60">
        <f t="shared" si="246"/>
        <v>-99.995370370370367</v>
      </c>
      <c r="V1416" s="60">
        <f t="shared" si="247"/>
        <v>1983</v>
      </c>
      <c r="X1416" s="26">
        <v>419</v>
      </c>
      <c r="Y1416" s="26" t="b">
        <f>IFERROR(VLOOKUP(A1416,'Calculs FA (auto)'!A:O,15,0),FALSE)</f>
        <v>0</v>
      </c>
      <c r="Z1416" s="26">
        <f>IFERROR(VLOOKUP(A1416,'Evaluations (formulaire)'!A:M,9,0),0)</f>
        <v>0</v>
      </c>
      <c r="AA1416" s="135" t="b">
        <v>0</v>
      </c>
      <c r="AB1416" s="135" t="b">
        <v>1</v>
      </c>
      <c r="AC1416" s="135" t="b">
        <f t="shared" si="248"/>
        <v>0</v>
      </c>
      <c r="AD1416" s="135" t="b">
        <f t="shared" si="249"/>
        <v>0</v>
      </c>
      <c r="AE1416" s="135" t="b">
        <f t="shared" si="250"/>
        <v>0</v>
      </c>
      <c r="AF1416" s="135" t="b">
        <f>AND(AC1416,$V1416&lt;=Synthèse!$B$44)</f>
        <v>0</v>
      </c>
      <c r="AG1416" s="135" t="b">
        <f>AND(AD1416,$V1416&lt;=Synthèse!$B$44)</f>
        <v>0</v>
      </c>
      <c r="AH1416" s="135" t="b">
        <f>AND(AE1416,$V1416&lt;=Synthèse!$B$44)</f>
        <v>0</v>
      </c>
      <c r="AI1416" s="137" t="b">
        <v>0</v>
      </c>
      <c r="AJ1416" s="137" t="b">
        <v>0</v>
      </c>
      <c r="AK1416" s="137" t="b">
        <f t="shared" si="251"/>
        <v>0</v>
      </c>
      <c r="AL1416" s="137" t="b">
        <f t="shared" si="252"/>
        <v>0</v>
      </c>
      <c r="AM1416" s="137" t="b">
        <f>AND(AK1416,$V1416&lt;=Synthèse!$B$44)</f>
        <v>0</v>
      </c>
      <c r="AN1416" s="137" t="b">
        <f>AND(AL1416,$V1416&lt;=Synthèse!$B$44)</f>
        <v>0</v>
      </c>
    </row>
    <row r="1417" spans="1:40">
      <c r="A1417" s="17">
        <v>709646</v>
      </c>
      <c r="B1417" t="str">
        <f ca="1">VLOOKUP(A1417,'Fichier FI (en entrée)'!B:AH,3,0)</f>
        <v>IPQJPTXLXE</v>
      </c>
      <c r="C1417">
        <f t="shared" si="242"/>
        <v>1077</v>
      </c>
      <c r="D1417">
        <f t="shared" si="243"/>
        <v>9.59</v>
      </c>
      <c r="E1417" s="14" t="str">
        <f>VLOOKUP(A1417,'Fichier FI (en entrée)'!B:AH,2,0)</f>
        <v>EV</v>
      </c>
      <c r="F1417" s="14" t="b">
        <f t="shared" si="244"/>
        <v>1</v>
      </c>
      <c r="G1417" s="14" t="b">
        <f>IFERROR(VLOOKUP(A1417,'Calculs FA (auto)'!A:F,6,0),FALSE)</f>
        <v>0</v>
      </c>
      <c r="H1417" s="14" t="b">
        <f t="shared" si="245"/>
        <v>0</v>
      </c>
      <c r="I1417" s="16">
        <f>IFERROR(VLOOKUP(A1417,'Moyennes FI (en entrée)'!B:N,7,0),"")</f>
        <v>8.59</v>
      </c>
      <c r="J1417" s="16">
        <f>IFERROR(VLOOKUP(VLOOKUP(A1417,'Fichier FI (en entrée)'!B:AH,33,0),Modificateurs!A$2:B$5,2,0),0)</f>
        <v>0</v>
      </c>
      <c r="K1417" s="16">
        <f>IFERROR(VLOOKUP(VLOOKUP(A1417,'Redoub FI (en entrée)'!B:N,7,0),Modificateurs!A$8:B$11,2,0),0)</f>
        <v>0</v>
      </c>
      <c r="L1417" s="16">
        <f>IFERROR(VLOOKUP(M1417,Modificateurs!D$1:E$94,2,0),0)</f>
        <v>1</v>
      </c>
      <c r="M1417" t="str">
        <f>VLOOKUP(A1417,'Fichier FI (en entrée)'!B:AH,16,0)&amp;" "&amp;VLOOKUP(A1417,'Fichier FI (en entrée)'!B:AH,20,0)&amp;" "&amp;VLOOKUP(A1417,'Fichier FI (en entrée)'!B:AH,27,0)&amp;" "&amp;VLOOKUP(A1417,'Fichier FI (en entrée)'!B:AH,29,0)</f>
        <v xml:space="preserve">S Sciences de la vie et de la terre  </v>
      </c>
      <c r="N1417" t="str">
        <f>VLOOKUP(A1417,'Fichier FI (en entrée)'!B:AH,8,0)</f>
        <v>En Terminale</v>
      </c>
      <c r="O1417" t="b">
        <f>AND(C1417&gt;Synthèse!B$8,C1417&lt;Synthèse!B$10,NOT(Y1417))</f>
        <v>1</v>
      </c>
      <c r="P1417" s="17" t="s">
        <v>2267</v>
      </c>
      <c r="Q1417" s="60">
        <f>ROUNDUP(C1417/(Synthèse!$B$4+Synthèse!$B$1)*8,0)</f>
        <v>5</v>
      </c>
      <c r="R1417" s="60">
        <f>IFERROR(VLOOKUP(A1417,'Evaluations (formulaire)'!A:P,6,0)+VLOOKUP(A1417,'Evaluations (formulaire)'!A:P,7,0),0)</f>
        <v>0</v>
      </c>
      <c r="S1417" s="60">
        <f>IFERROR(VLOOKUP(A1417,'Evaluations (formulaire)'!A:P,8,0),0)</f>
        <v>0</v>
      </c>
      <c r="T1417" s="60">
        <f>IF(AND(ISBLANK(P1417),Q1417&lt;=2),Synthèse!$B$41,IF(AND(ISBLANK(P1417),Q1417&gt;=7),Synthèse!$C$41,R1417+S1417))</f>
        <v>0</v>
      </c>
      <c r="U1417" s="60">
        <f t="shared" si="246"/>
        <v>9.59</v>
      </c>
      <c r="V1417" s="60">
        <f t="shared" si="247"/>
        <v>1075</v>
      </c>
      <c r="X1417" s="26">
        <v>1185</v>
      </c>
      <c r="Y1417" s="26" t="b">
        <f>IFERROR(VLOOKUP(A1417,'Calculs FA (auto)'!A:O,15,0),FALSE)</f>
        <v>0</v>
      </c>
      <c r="Z1417" s="26">
        <f>IFERROR(VLOOKUP(A1417,'Evaluations (formulaire)'!A:M,9,0),0)</f>
        <v>0</v>
      </c>
      <c r="AA1417" s="135" t="b">
        <v>1</v>
      </c>
      <c r="AB1417" s="135" t="b">
        <v>0</v>
      </c>
      <c r="AC1417" s="135" t="b">
        <f t="shared" si="248"/>
        <v>1</v>
      </c>
      <c r="AD1417" s="135" t="b">
        <f t="shared" si="249"/>
        <v>0</v>
      </c>
      <c r="AE1417" s="135" t="b">
        <f t="shared" si="250"/>
        <v>0</v>
      </c>
      <c r="AF1417" s="135" t="b">
        <f>AND(AC1417,$V1417&lt;=Synthèse!$B$44)</f>
        <v>0</v>
      </c>
      <c r="AG1417" s="135" t="b">
        <f>AND(AD1417,$V1417&lt;=Synthèse!$B$44)</f>
        <v>0</v>
      </c>
      <c r="AH1417" s="135" t="b">
        <f>AND(AE1417,$V1417&lt;=Synthèse!$B$44)</f>
        <v>0</v>
      </c>
      <c r="AI1417" s="137" t="b">
        <v>0</v>
      </c>
      <c r="AJ1417" s="137" t="b">
        <v>1</v>
      </c>
      <c r="AK1417" s="137" t="b">
        <f t="shared" si="251"/>
        <v>0</v>
      </c>
      <c r="AL1417" s="137" t="b">
        <f t="shared" si="252"/>
        <v>1</v>
      </c>
      <c r="AM1417" s="137" t="b">
        <f>AND(AK1417,$V1417&lt;=Synthèse!$B$44)</f>
        <v>0</v>
      </c>
      <c r="AN1417" s="137" t="b">
        <f>AND(AL1417,$V1417&lt;=Synthèse!$B$44)</f>
        <v>0</v>
      </c>
    </row>
    <row r="1418" spans="1:40">
      <c r="A1418" s="17">
        <v>709648</v>
      </c>
      <c r="B1418" t="str">
        <f ca="1">VLOOKUP(A1418,'Fichier FI (en entrée)'!B:AH,3,0)</f>
        <v>VIUETMTCNP</v>
      </c>
      <c r="C1418">
        <f t="shared" si="242"/>
        <v>135</v>
      </c>
      <c r="D1418">
        <f t="shared" si="243"/>
        <v>16.64</v>
      </c>
      <c r="E1418" s="14" t="str">
        <f>VLOOKUP(A1418,'Fichier FI (en entrée)'!B:AH,2,0)</f>
        <v>EV</v>
      </c>
      <c r="F1418" s="14" t="b">
        <f t="shared" si="244"/>
        <v>1</v>
      </c>
      <c r="G1418" s="14" t="b">
        <f>IFERROR(VLOOKUP(A1418,'Calculs FA (auto)'!A:F,6,0),FALSE)</f>
        <v>0</v>
      </c>
      <c r="H1418" s="14" t="b">
        <f t="shared" si="245"/>
        <v>0</v>
      </c>
      <c r="I1418" s="16">
        <f>IFERROR(VLOOKUP(A1418,'Moyennes FI (en entrée)'!B:N,7,0),"")</f>
        <v>11.64</v>
      </c>
      <c r="J1418" s="16">
        <f>IFERROR(VLOOKUP(VLOOKUP(A1418,'Fichier FI (en entrée)'!B:AH,33,0),Modificateurs!A$2:B$5,2,0),0)</f>
        <v>3</v>
      </c>
      <c r="K1418" s="16">
        <f>IFERROR(VLOOKUP(VLOOKUP(A1418,'Redoub FI (en entrée)'!B:N,7,0),Modificateurs!A$8:B$11,2,0),0)</f>
        <v>0</v>
      </c>
      <c r="L1418" s="16">
        <f>IFERROR(VLOOKUP(M1418,Modificateurs!D$1:E$94,2,0),0)</f>
        <v>2</v>
      </c>
      <c r="M1418" t="str">
        <f>VLOOKUP(A1418,'Fichier FI (en entrée)'!B:AH,16,0)&amp;" "&amp;VLOOKUP(A1418,'Fichier FI (en entrée)'!B:AH,20,0)&amp;" "&amp;VLOOKUP(A1418,'Fichier FI (en entrée)'!B:AH,27,0)&amp;" "&amp;VLOOKUP(A1418,'Fichier FI (en entrée)'!B:AH,29,0)</f>
        <v xml:space="preserve">S Mathématiques  </v>
      </c>
      <c r="N1418" t="str">
        <f>VLOOKUP(A1418,'Fichier FI (en entrée)'!B:AH,8,0)</f>
        <v>En Terminale</v>
      </c>
      <c r="O1418" t="b">
        <f>AND(C1418&gt;Synthèse!B$8,C1418&lt;Synthèse!B$10,NOT(Y1418))</f>
        <v>0</v>
      </c>
      <c r="Q1418" s="60">
        <f>ROUNDUP(C1418/(Synthèse!$B$4+Synthèse!$B$1)*8,0)</f>
        <v>1</v>
      </c>
      <c r="R1418" s="60">
        <f>IFERROR(VLOOKUP(A1418,'Evaluations (formulaire)'!A:P,6,0)+VLOOKUP(A1418,'Evaluations (formulaire)'!A:P,7,0),0)</f>
        <v>0</v>
      </c>
      <c r="S1418" s="60">
        <f>IFERROR(VLOOKUP(A1418,'Evaluations (formulaire)'!A:P,8,0),0)</f>
        <v>0</v>
      </c>
      <c r="T1418" s="60">
        <f>IF(AND(ISBLANK(P1418),Q1418&lt;=2),Synthèse!$B$41,IF(AND(ISBLANK(P1418),Q1418&gt;=7),Synthèse!$C$41,R1418+S1418))</f>
        <v>4.6511627906976744E-3</v>
      </c>
      <c r="U1418" s="60">
        <f t="shared" si="246"/>
        <v>16.644651162790698</v>
      </c>
      <c r="V1418" s="60">
        <f t="shared" si="247"/>
        <v>134</v>
      </c>
      <c r="X1418" s="26">
        <v>1086</v>
      </c>
      <c r="Y1418" s="26" t="b">
        <f>IFERROR(VLOOKUP(A1418,'Calculs FA (auto)'!A:O,15,0),FALSE)</f>
        <v>0</v>
      </c>
      <c r="Z1418" s="26">
        <f>IFERROR(VLOOKUP(A1418,'Evaluations (formulaire)'!A:M,9,0),0)</f>
        <v>0</v>
      </c>
      <c r="AA1418" s="135" t="b">
        <v>0</v>
      </c>
      <c r="AB1418" s="135" t="b">
        <v>1</v>
      </c>
      <c r="AC1418" s="135" t="b">
        <f t="shared" si="248"/>
        <v>0</v>
      </c>
      <c r="AD1418" s="135" t="b">
        <f t="shared" si="249"/>
        <v>1</v>
      </c>
      <c r="AE1418" s="135" t="b">
        <f t="shared" si="250"/>
        <v>0</v>
      </c>
      <c r="AF1418" s="135" t="b">
        <f>AND(AC1418,$V1418&lt;=Synthèse!$B$44)</f>
        <v>0</v>
      </c>
      <c r="AG1418" s="135" t="b">
        <f>AND(AD1418,$V1418&lt;=Synthèse!$B$44)</f>
        <v>1</v>
      </c>
      <c r="AH1418" s="135" t="b">
        <f>AND(AE1418,$V1418&lt;=Synthèse!$B$44)</f>
        <v>0</v>
      </c>
      <c r="AI1418" s="137" t="b">
        <v>0</v>
      </c>
      <c r="AJ1418" s="137" t="b">
        <v>0</v>
      </c>
      <c r="AK1418" s="137" t="b">
        <f t="shared" si="251"/>
        <v>0</v>
      </c>
      <c r="AL1418" s="137" t="b">
        <f t="shared" si="252"/>
        <v>0</v>
      </c>
      <c r="AM1418" s="137" t="b">
        <f>AND(AK1418,$V1418&lt;=Synthèse!$B$44)</f>
        <v>0</v>
      </c>
      <c r="AN1418" s="137" t="b">
        <f>AND(AL1418,$V1418&lt;=Synthèse!$B$44)</f>
        <v>0</v>
      </c>
    </row>
    <row r="1419" spans="1:40">
      <c r="A1419" s="17">
        <v>709684</v>
      </c>
      <c r="B1419" t="str">
        <f ca="1">VLOOKUP(A1419,'Fichier FI (en entrée)'!B:AH,3,0)</f>
        <v>MRXPYBAFON</v>
      </c>
      <c r="C1419">
        <f t="shared" si="242"/>
        <v>1606</v>
      </c>
      <c r="D1419">
        <f t="shared" si="243"/>
        <v>-2.1300000000000008</v>
      </c>
      <c r="E1419" s="14" t="str">
        <f>VLOOKUP(A1419,'Fichier FI (en entrée)'!B:AH,2,0)</f>
        <v>EV</v>
      </c>
      <c r="F1419" s="14" t="b">
        <f t="shared" si="244"/>
        <v>1</v>
      </c>
      <c r="G1419" s="14" t="b">
        <f>IFERROR(VLOOKUP(A1419,'Calculs FA (auto)'!A:F,6,0),FALSE)</f>
        <v>0</v>
      </c>
      <c r="H1419" s="14" t="b">
        <f t="shared" si="245"/>
        <v>0</v>
      </c>
      <c r="I1419" s="16">
        <f>IFERROR(VLOOKUP(A1419,'Moyennes FI (en entrée)'!B:N,7,0),"")</f>
        <v>8.8699999999999992</v>
      </c>
      <c r="J1419" s="16">
        <f>IFERROR(VLOOKUP(VLOOKUP(A1419,'Fichier FI (en entrée)'!B:AH,33,0),Modificateurs!A$2:B$5,2,0),0)</f>
        <v>1</v>
      </c>
      <c r="K1419" s="16">
        <f>IFERROR(VLOOKUP(VLOOKUP(A1419,'Redoub FI (en entrée)'!B:N,7,0),Modificateurs!A$8:B$11,2,0),0)</f>
        <v>0</v>
      </c>
      <c r="L1419" s="16">
        <f>IFERROR(VLOOKUP(M1419,Modificateurs!D$1:E$94,2,0),0)</f>
        <v>-12</v>
      </c>
      <c r="M1419" t="str">
        <f>VLOOKUP(A1419,'Fichier FI (en entrée)'!B:AH,16,0)&amp;" "&amp;VLOOKUP(A1419,'Fichier FI (en entrée)'!B:AH,20,0)&amp;" "&amp;VLOOKUP(A1419,'Fichier FI (en entrée)'!B:AH,27,0)&amp;" "&amp;VLOOKUP(A1419,'Fichier FI (en entrée)'!B:AH,29,0)</f>
        <v xml:space="preserve">STMG Gestion et Finance  </v>
      </c>
      <c r="N1419" t="str">
        <f>VLOOKUP(A1419,'Fichier FI (en entrée)'!B:AH,8,0)</f>
        <v>En Terminale</v>
      </c>
      <c r="O1419" t="b">
        <f>AND(C1419&gt;Synthèse!B$8,C1419&lt;Synthèse!B$10,NOT(Y1419))</f>
        <v>0</v>
      </c>
      <c r="Q1419" s="60">
        <f>ROUNDUP(C1419/(Synthèse!$B$4+Synthèse!$B$1)*8,0)</f>
        <v>8</v>
      </c>
      <c r="R1419" s="60">
        <f>IFERROR(VLOOKUP(A1419,'Evaluations (formulaire)'!A:P,6,0)+VLOOKUP(A1419,'Evaluations (formulaire)'!A:P,7,0),0)</f>
        <v>0</v>
      </c>
      <c r="S1419" s="60">
        <f>IFERROR(VLOOKUP(A1419,'Evaluations (formulaire)'!A:P,8,0),0)</f>
        <v>0</v>
      </c>
      <c r="T1419" s="60">
        <f>IF(AND(ISBLANK(P1419),Q1419&lt;=2),Synthèse!$B$41,IF(AND(ISBLANK(P1419),Q1419&gt;=7),Synthèse!$C$41,R1419+S1419))</f>
        <v>4.6296296296296294E-3</v>
      </c>
      <c r="U1419" s="60">
        <f t="shared" si="246"/>
        <v>-2.125370370370371</v>
      </c>
      <c r="V1419" s="60">
        <f t="shared" si="247"/>
        <v>1606</v>
      </c>
      <c r="X1419" s="26">
        <v>1036</v>
      </c>
      <c r="Y1419" s="26" t="b">
        <f>IFERROR(VLOOKUP(A1419,'Calculs FA (auto)'!A:O,15,0),FALSE)</f>
        <v>0</v>
      </c>
      <c r="Z1419" s="26">
        <f>IFERROR(VLOOKUP(A1419,'Evaluations (formulaire)'!A:M,9,0),0)</f>
        <v>0</v>
      </c>
      <c r="AA1419" s="135" t="b">
        <v>1</v>
      </c>
      <c r="AB1419" s="135" t="b">
        <v>0</v>
      </c>
      <c r="AC1419" s="135" t="b">
        <f t="shared" si="248"/>
        <v>1</v>
      </c>
      <c r="AD1419" s="135" t="b">
        <f t="shared" si="249"/>
        <v>0</v>
      </c>
      <c r="AE1419" s="135" t="b">
        <f t="shared" si="250"/>
        <v>0</v>
      </c>
      <c r="AF1419" s="135" t="b">
        <f>AND(AC1419,$V1419&lt;=Synthèse!$B$44)</f>
        <v>0</v>
      </c>
      <c r="AG1419" s="135" t="b">
        <f>AND(AD1419,$V1419&lt;=Synthèse!$B$44)</f>
        <v>0</v>
      </c>
      <c r="AH1419" s="135" t="b">
        <f>AND(AE1419,$V1419&lt;=Synthèse!$B$44)</f>
        <v>0</v>
      </c>
      <c r="AI1419" s="137" t="b">
        <v>0</v>
      </c>
      <c r="AJ1419" s="137" t="b">
        <v>0</v>
      </c>
      <c r="AK1419" s="137" t="b">
        <f t="shared" si="251"/>
        <v>0</v>
      </c>
      <c r="AL1419" s="137" t="b">
        <f t="shared" si="252"/>
        <v>0</v>
      </c>
      <c r="AM1419" s="137" t="b">
        <f>AND(AK1419,$V1419&lt;=Synthèse!$B$44)</f>
        <v>0</v>
      </c>
      <c r="AN1419" s="137" t="b">
        <f>AND(AL1419,$V1419&lt;=Synthèse!$B$44)</f>
        <v>0</v>
      </c>
    </row>
    <row r="1420" spans="1:40">
      <c r="A1420" s="17">
        <v>709862</v>
      </c>
      <c r="B1420" t="str">
        <f ca="1">VLOOKUP(A1420,'Fichier FI (en entrée)'!B:AH,3,0)</f>
        <v>TITHBVCGNW</v>
      </c>
      <c r="C1420">
        <f t="shared" si="242"/>
        <v>1242</v>
      </c>
      <c r="D1420">
        <f t="shared" si="243"/>
        <v>6.93</v>
      </c>
      <c r="E1420" s="14" t="str">
        <f>VLOOKUP(A1420,'Fichier FI (en entrée)'!B:AH,2,0)</f>
        <v>EV</v>
      </c>
      <c r="F1420" s="14" t="b">
        <f t="shared" si="244"/>
        <v>1</v>
      </c>
      <c r="G1420" s="14" t="b">
        <f>IFERROR(VLOOKUP(A1420,'Calculs FA (auto)'!A:F,6,0),FALSE)</f>
        <v>1</v>
      </c>
      <c r="H1420" s="14" t="b">
        <f t="shared" si="245"/>
        <v>1</v>
      </c>
      <c r="I1420" s="16">
        <f>IFERROR(VLOOKUP(A1420,'Moyennes FI (en entrée)'!B:N,7,0),"")</f>
        <v>9.93</v>
      </c>
      <c r="J1420" s="16">
        <f>IFERROR(VLOOKUP(VLOOKUP(A1420,'Fichier FI (en entrée)'!B:AH,33,0),Modificateurs!A$2:B$5,2,0),0)</f>
        <v>0</v>
      </c>
      <c r="K1420" s="16">
        <f>IFERROR(VLOOKUP(VLOOKUP(A1420,'Redoub FI (en entrée)'!B:N,7,0),Modificateurs!A$8:B$11,2,0),0)</f>
        <v>0</v>
      </c>
      <c r="L1420" s="16">
        <f>IFERROR(VLOOKUP(M1420,Modificateurs!D$1:E$94,2,0),0)</f>
        <v>-3</v>
      </c>
      <c r="M1420" t="str">
        <f>VLOOKUP(A1420,'Fichier FI (en entrée)'!B:AH,16,0)&amp;" "&amp;VLOOKUP(A1420,'Fichier FI (en entrée)'!B:AH,20,0)&amp;" "&amp;VLOOKUP(A1420,'Fichier FI (en entrée)'!B:AH,27,0)&amp;" "&amp;VLOOKUP(A1420,'Fichier FI (en entrée)'!B:AH,29,0)</f>
        <v xml:space="preserve">ES Mathématiques  </v>
      </c>
      <c r="N1420" t="str">
        <f>VLOOKUP(A1420,'Fichier FI (en entrée)'!B:AH,8,0)</f>
        <v>En Terminale</v>
      </c>
      <c r="O1420" t="b">
        <f>AND(C1420&gt;Synthèse!B$8,C1420&lt;Synthèse!B$10,NOT(Y1420))</f>
        <v>0</v>
      </c>
      <c r="Q1420" s="60">
        <f>ROUNDUP(C1420/(Synthèse!$B$4+Synthèse!$B$1)*8,0)</f>
        <v>6</v>
      </c>
      <c r="R1420" s="60">
        <f>IFERROR(VLOOKUP(A1420,'Evaluations (formulaire)'!A:P,6,0)+VLOOKUP(A1420,'Evaluations (formulaire)'!A:P,7,0),0)</f>
        <v>0</v>
      </c>
      <c r="S1420" s="60">
        <f>IFERROR(VLOOKUP(A1420,'Evaluations (formulaire)'!A:P,8,0),0)</f>
        <v>0</v>
      </c>
      <c r="T1420" s="60">
        <f>IF(AND(ISBLANK(P1420),Q1420&lt;=2),Synthèse!$B$41,IF(AND(ISBLANK(P1420),Q1420&gt;=7),Synthèse!$C$41,R1420+S1420))</f>
        <v>0</v>
      </c>
      <c r="U1420" s="60">
        <f t="shared" si="246"/>
        <v>6.93</v>
      </c>
      <c r="V1420" s="60">
        <f t="shared" si="247"/>
        <v>1240</v>
      </c>
      <c r="X1420" s="26">
        <v>1885</v>
      </c>
      <c r="Y1420" s="26" t="b">
        <f>IFERROR(VLOOKUP(A1420,'Calculs FA (auto)'!A:O,15,0),FALSE)</f>
        <v>1</v>
      </c>
      <c r="Z1420" s="26">
        <f>IFERROR(VLOOKUP(A1420,'Evaluations (formulaire)'!A:M,9,0),0)</f>
        <v>0</v>
      </c>
      <c r="AA1420" s="135" t="b">
        <v>0</v>
      </c>
      <c r="AB1420" s="135" t="b">
        <v>0</v>
      </c>
      <c r="AC1420" s="135" t="b">
        <f t="shared" si="248"/>
        <v>0</v>
      </c>
      <c r="AD1420" s="135" t="b">
        <f t="shared" si="249"/>
        <v>0</v>
      </c>
      <c r="AE1420" s="135" t="b">
        <f t="shared" si="250"/>
        <v>1</v>
      </c>
      <c r="AF1420" s="135" t="b">
        <f>AND(AC1420,$V1420&lt;=Synthèse!$B$44)</f>
        <v>0</v>
      </c>
      <c r="AG1420" s="135" t="b">
        <f>AND(AD1420,$V1420&lt;=Synthèse!$B$44)</f>
        <v>0</v>
      </c>
      <c r="AH1420" s="135" t="b">
        <f>AND(AE1420,$V1420&lt;=Synthèse!$B$44)</f>
        <v>0</v>
      </c>
      <c r="AI1420" s="137" t="b">
        <v>0</v>
      </c>
      <c r="AJ1420" s="137" t="b">
        <v>0</v>
      </c>
      <c r="AK1420" s="137" t="b">
        <f t="shared" si="251"/>
        <v>0</v>
      </c>
      <c r="AL1420" s="137" t="b">
        <f t="shared" si="252"/>
        <v>0</v>
      </c>
      <c r="AM1420" s="137" t="b">
        <f>AND(AK1420,$V1420&lt;=Synthèse!$B$44)</f>
        <v>0</v>
      </c>
      <c r="AN1420" s="137" t="b">
        <f>AND(AL1420,$V1420&lt;=Synthèse!$B$44)</f>
        <v>0</v>
      </c>
    </row>
    <row r="1421" spans="1:40">
      <c r="A1421" s="17">
        <v>712573</v>
      </c>
      <c r="B1421" t="str">
        <f ca="1">VLOOKUP(A1421,'Fichier FI (en entrée)'!B:AH,3,0)</f>
        <v>FHQFSQJGPH</v>
      </c>
      <c r="C1421">
        <f t="shared" si="242"/>
        <v>240</v>
      </c>
      <c r="D1421">
        <f t="shared" si="243"/>
        <v>15.4</v>
      </c>
      <c r="E1421" s="14" t="str">
        <f>VLOOKUP(A1421,'Fichier FI (en entrée)'!B:AH,2,0)</f>
        <v>EV</v>
      </c>
      <c r="F1421" s="14" t="b">
        <f t="shared" si="244"/>
        <v>1</v>
      </c>
      <c r="G1421" s="14" t="b">
        <f>IFERROR(VLOOKUP(A1421,'Calculs FA (auto)'!A:F,6,0),FALSE)</f>
        <v>0</v>
      </c>
      <c r="H1421" s="14" t="b">
        <f t="shared" si="245"/>
        <v>0</v>
      </c>
      <c r="I1421" s="16">
        <f>IFERROR(VLOOKUP(A1421,'Moyennes FI (en entrée)'!B:N,7,0),"")</f>
        <v>11.4</v>
      </c>
      <c r="J1421" s="16">
        <f>IFERROR(VLOOKUP(VLOOKUP(A1421,'Fichier FI (en entrée)'!B:AH,33,0),Modificateurs!A$2:B$5,2,0),0)</f>
        <v>1</v>
      </c>
      <c r="K1421" s="16">
        <f>IFERROR(VLOOKUP(VLOOKUP(A1421,'Redoub FI (en entrée)'!B:N,7,0),Modificateurs!A$8:B$11,2,0),0)</f>
        <v>0</v>
      </c>
      <c r="L1421" s="16">
        <f>IFERROR(VLOOKUP(M1421,Modificateurs!D$1:E$94,2,0),0)</f>
        <v>3</v>
      </c>
      <c r="M1421" t="str">
        <f>VLOOKUP(A1421,'Fichier FI (en entrée)'!B:AH,16,0)&amp;" "&amp;VLOOKUP(A1421,'Fichier FI (en entrée)'!B:AH,20,0)&amp;" "&amp;VLOOKUP(A1421,'Fichier FI (en entrée)'!B:AH,27,0)&amp;" "&amp;VLOOKUP(A1421,'Fichier FI (en entrée)'!B:AH,29,0)</f>
        <v xml:space="preserve">S Informatique et Sciences du numérique  </v>
      </c>
      <c r="N1421" t="str">
        <f>VLOOKUP(A1421,'Fichier FI (en entrée)'!B:AH,8,0)</f>
        <v>En Terminale</v>
      </c>
      <c r="O1421" t="b">
        <f>AND(C1421&gt;Synthèse!B$8,C1421&lt;Synthèse!B$10,NOT(Y1421))</f>
        <v>0</v>
      </c>
      <c r="Q1421" s="60">
        <f>ROUNDUP(C1421/(Synthèse!$B$4+Synthèse!$B$1)*8,0)</f>
        <v>2</v>
      </c>
      <c r="R1421" s="60">
        <f>IFERROR(VLOOKUP(A1421,'Evaluations (formulaire)'!A:P,6,0)+VLOOKUP(A1421,'Evaluations (formulaire)'!A:P,7,0),0)</f>
        <v>0</v>
      </c>
      <c r="S1421" s="60">
        <f>IFERROR(VLOOKUP(A1421,'Evaluations (formulaire)'!A:P,8,0),0)</f>
        <v>0</v>
      </c>
      <c r="T1421" s="60">
        <f>IF(AND(ISBLANK(P1421),Q1421&lt;=2),Synthèse!$B$41,IF(AND(ISBLANK(P1421),Q1421&gt;=7),Synthèse!$C$41,R1421+S1421))</f>
        <v>4.6511627906976744E-3</v>
      </c>
      <c r="U1421" s="60">
        <f t="shared" si="246"/>
        <v>15.404651162790698</v>
      </c>
      <c r="V1421" s="60">
        <f t="shared" si="247"/>
        <v>240</v>
      </c>
      <c r="X1421" s="26">
        <v>1927</v>
      </c>
      <c r="Y1421" s="26" t="b">
        <f>IFERROR(VLOOKUP(A1421,'Calculs FA (auto)'!A:O,15,0),FALSE)</f>
        <v>0</v>
      </c>
      <c r="Z1421" s="26">
        <f>IFERROR(VLOOKUP(A1421,'Evaluations (formulaire)'!A:M,9,0),0)</f>
        <v>0</v>
      </c>
      <c r="AA1421" s="135" t="b">
        <v>0</v>
      </c>
      <c r="AB1421" s="135" t="b">
        <v>1</v>
      </c>
      <c r="AC1421" s="135" t="b">
        <f t="shared" si="248"/>
        <v>0</v>
      </c>
      <c r="AD1421" s="135" t="b">
        <f t="shared" si="249"/>
        <v>1</v>
      </c>
      <c r="AE1421" s="135" t="b">
        <f t="shared" si="250"/>
        <v>0</v>
      </c>
      <c r="AF1421" s="135" t="b">
        <f>AND(AC1421,$V1421&lt;=Synthèse!$B$44)</f>
        <v>0</v>
      </c>
      <c r="AG1421" s="135" t="b">
        <f>AND(AD1421,$V1421&lt;=Synthèse!$B$44)</f>
        <v>1</v>
      </c>
      <c r="AH1421" s="135" t="b">
        <f>AND(AE1421,$V1421&lt;=Synthèse!$B$44)</f>
        <v>0</v>
      </c>
      <c r="AI1421" s="137" t="b">
        <v>0</v>
      </c>
      <c r="AJ1421" s="137" t="b">
        <v>0</v>
      </c>
      <c r="AK1421" s="137" t="b">
        <f t="shared" si="251"/>
        <v>0</v>
      </c>
      <c r="AL1421" s="137" t="b">
        <f t="shared" si="252"/>
        <v>0</v>
      </c>
      <c r="AM1421" s="137" t="b">
        <f>AND(AK1421,$V1421&lt;=Synthèse!$B$44)</f>
        <v>0</v>
      </c>
      <c r="AN1421" s="137" t="b">
        <f>AND(AL1421,$V1421&lt;=Synthèse!$B$44)</f>
        <v>0</v>
      </c>
    </row>
    <row r="1422" spans="1:40">
      <c r="A1422" s="17">
        <v>713284</v>
      </c>
      <c r="B1422" t="str">
        <f ca="1">VLOOKUP(A1422,'Fichier FI (en entrée)'!B:AH,3,0)</f>
        <v>TTKQCMACXK</v>
      </c>
      <c r="C1422">
        <f t="shared" si="242"/>
        <v>1365</v>
      </c>
      <c r="D1422">
        <f t="shared" si="243"/>
        <v>4.43</v>
      </c>
      <c r="E1422" s="14" t="str">
        <f>VLOOKUP(A1422,'Fichier FI (en entrée)'!B:AH,2,0)</f>
        <v>EV</v>
      </c>
      <c r="F1422" s="14" t="b">
        <f t="shared" si="244"/>
        <v>1</v>
      </c>
      <c r="G1422" s="14" t="b">
        <f>IFERROR(VLOOKUP(A1422,'Calculs FA (auto)'!A:F,6,0),FALSE)</f>
        <v>0</v>
      </c>
      <c r="H1422" s="14" t="b">
        <f t="shared" si="245"/>
        <v>0</v>
      </c>
      <c r="I1422" s="16">
        <f>IFERROR(VLOOKUP(A1422,'Moyennes FI (en entrée)'!B:N,7,0),"")</f>
        <v>8.43</v>
      </c>
      <c r="J1422" s="16">
        <f>IFERROR(VLOOKUP(VLOOKUP(A1422,'Fichier FI (en entrée)'!B:AH,33,0),Modificateurs!A$2:B$5,2,0),0)</f>
        <v>0</v>
      </c>
      <c r="K1422" s="16">
        <f>IFERROR(VLOOKUP(VLOOKUP(A1422,'Redoub FI (en entrée)'!B:N,7,0),Modificateurs!A$8:B$11,2,0),0)</f>
        <v>0</v>
      </c>
      <c r="L1422" s="16">
        <f>IFERROR(VLOOKUP(M1422,Modificateurs!D$1:E$94,2,0),0)</f>
        <v>-4</v>
      </c>
      <c r="M1422" t="str">
        <f>VLOOKUP(A1422,'Fichier FI (en entrée)'!B:AH,16,0)&amp;" "&amp;VLOOKUP(A1422,'Fichier FI (en entrée)'!B:AH,20,0)&amp;" "&amp;VLOOKUP(A1422,'Fichier FI (en entrée)'!B:AH,27,0)&amp;" "&amp;VLOOKUP(A1422,'Fichier FI (en entrée)'!B:AH,29,0)</f>
        <v xml:space="preserve">STI2D Energies et environnement  </v>
      </c>
      <c r="N1422" t="str">
        <f>VLOOKUP(A1422,'Fichier FI (en entrée)'!B:AH,8,0)</f>
        <v>En Terminale</v>
      </c>
      <c r="O1422" t="b">
        <f>AND(C1422&gt;Synthèse!B$8,C1422&lt;Synthèse!B$10,NOT(Y1422))</f>
        <v>0</v>
      </c>
      <c r="Q1422" s="60">
        <f>ROUNDUP(C1422/(Synthèse!$B$4+Synthèse!$B$1)*8,0)</f>
        <v>7</v>
      </c>
      <c r="R1422" s="60">
        <f>IFERROR(VLOOKUP(A1422,'Evaluations (formulaire)'!A:P,6,0)+VLOOKUP(A1422,'Evaluations (formulaire)'!A:P,7,0),0)</f>
        <v>0</v>
      </c>
      <c r="S1422" s="60">
        <f>IFERROR(VLOOKUP(A1422,'Evaluations (formulaire)'!A:P,8,0),0)</f>
        <v>0</v>
      </c>
      <c r="T1422" s="60">
        <f>IF(AND(ISBLANK(P1422),Q1422&lt;=2),Synthèse!$B$41,IF(AND(ISBLANK(P1422),Q1422&gt;=7),Synthèse!$C$41,R1422+S1422))</f>
        <v>4.6296296296296294E-3</v>
      </c>
      <c r="U1422" s="60">
        <f t="shared" si="246"/>
        <v>4.4346296296296295</v>
      </c>
      <c r="V1422" s="60">
        <f t="shared" si="247"/>
        <v>1365</v>
      </c>
      <c r="X1422" s="26">
        <v>1728</v>
      </c>
      <c r="Y1422" s="26" t="b">
        <f>IFERROR(VLOOKUP(A1422,'Calculs FA (auto)'!A:O,15,0),FALSE)</f>
        <v>0</v>
      </c>
      <c r="Z1422" s="26">
        <f>IFERROR(VLOOKUP(A1422,'Evaluations (formulaire)'!A:M,9,0),0)</f>
        <v>0</v>
      </c>
      <c r="AA1422" s="135" t="b">
        <v>0</v>
      </c>
      <c r="AB1422" s="135" t="b">
        <v>1</v>
      </c>
      <c r="AC1422" s="135" t="b">
        <f t="shared" si="248"/>
        <v>0</v>
      </c>
      <c r="AD1422" s="135" t="b">
        <f t="shared" si="249"/>
        <v>1</v>
      </c>
      <c r="AE1422" s="135" t="b">
        <f t="shared" si="250"/>
        <v>0</v>
      </c>
      <c r="AF1422" s="135" t="b">
        <f>AND(AC1422,$V1422&lt;=Synthèse!$B$44)</f>
        <v>0</v>
      </c>
      <c r="AG1422" s="135" t="b">
        <f>AND(AD1422,$V1422&lt;=Synthèse!$B$44)</f>
        <v>0</v>
      </c>
      <c r="AH1422" s="135" t="b">
        <f>AND(AE1422,$V1422&lt;=Synthèse!$B$44)</f>
        <v>0</v>
      </c>
      <c r="AI1422" s="137" t="b">
        <v>0</v>
      </c>
      <c r="AJ1422" s="137" t="b">
        <v>0</v>
      </c>
      <c r="AK1422" s="137" t="b">
        <f t="shared" si="251"/>
        <v>0</v>
      </c>
      <c r="AL1422" s="137" t="b">
        <f t="shared" si="252"/>
        <v>0</v>
      </c>
      <c r="AM1422" s="137" t="b">
        <f>AND(AK1422,$V1422&lt;=Synthèse!$B$44)</f>
        <v>0</v>
      </c>
      <c r="AN1422" s="137" t="b">
        <f>AND(AL1422,$V1422&lt;=Synthèse!$B$44)</f>
        <v>0</v>
      </c>
    </row>
    <row r="1423" spans="1:40">
      <c r="A1423" s="17">
        <v>713335</v>
      </c>
      <c r="B1423" t="str">
        <f ca="1">VLOOKUP(A1423,'Fichier FI (en entrée)'!B:AH,3,0)</f>
        <v>TQVRAGOXXJ</v>
      </c>
      <c r="C1423">
        <f t="shared" si="242"/>
        <v>693</v>
      </c>
      <c r="D1423">
        <f t="shared" si="243"/>
        <v>12.25</v>
      </c>
      <c r="E1423" s="14" t="str">
        <f>VLOOKUP(A1423,'Fichier FI (en entrée)'!B:AH,2,0)</f>
        <v>EV</v>
      </c>
      <c r="F1423" s="14" t="b">
        <f t="shared" si="244"/>
        <v>1</v>
      </c>
      <c r="G1423" s="14" t="b">
        <f>IFERROR(VLOOKUP(A1423,'Calculs FA (auto)'!A:F,6,0),FALSE)</f>
        <v>0</v>
      </c>
      <c r="H1423" s="14" t="b">
        <f t="shared" si="245"/>
        <v>0</v>
      </c>
      <c r="I1423" s="16">
        <f>IFERROR(VLOOKUP(A1423,'Moyennes FI (en entrée)'!B:N,7,0),"")</f>
        <v>8.25</v>
      </c>
      <c r="J1423" s="16">
        <f>IFERROR(VLOOKUP(VLOOKUP(A1423,'Fichier FI (en entrée)'!B:AH,33,0),Modificateurs!A$2:B$5,2,0),0)</f>
        <v>1</v>
      </c>
      <c r="K1423" s="16">
        <f>IFERROR(VLOOKUP(VLOOKUP(A1423,'Redoub FI (en entrée)'!B:N,7,0),Modificateurs!A$8:B$11,2,0),0)</f>
        <v>0</v>
      </c>
      <c r="L1423" s="16">
        <f>IFERROR(VLOOKUP(M1423,Modificateurs!D$1:E$94,2,0),0)</f>
        <v>3</v>
      </c>
      <c r="M1423" t="str">
        <f>VLOOKUP(A1423,'Fichier FI (en entrée)'!B:AH,16,0)&amp;" "&amp;VLOOKUP(A1423,'Fichier FI (en entrée)'!B:AH,20,0)&amp;" "&amp;VLOOKUP(A1423,'Fichier FI (en entrée)'!B:AH,27,0)&amp;" "&amp;VLOOKUP(A1423,'Fichier FI (en entrée)'!B:AH,29,0)</f>
        <v xml:space="preserve">S Informatique et Sciences du numérique  </v>
      </c>
      <c r="N1423" t="str">
        <f>VLOOKUP(A1423,'Fichier FI (en entrée)'!B:AH,8,0)</f>
        <v>En Terminale</v>
      </c>
      <c r="O1423" t="b">
        <f>AND(C1423&gt;Synthèse!B$8,C1423&lt;Synthèse!B$10,NOT(Y1423))</f>
        <v>1</v>
      </c>
      <c r="Q1423" s="60">
        <f>ROUNDUP(C1423/(Synthèse!$B$4+Synthèse!$B$1)*8,0)</f>
        <v>4</v>
      </c>
      <c r="R1423" s="60">
        <f>IFERROR(VLOOKUP(A1423,'Evaluations (formulaire)'!A:P,6,0)+VLOOKUP(A1423,'Evaluations (formulaire)'!A:P,7,0),0)</f>
        <v>0</v>
      </c>
      <c r="S1423" s="60">
        <f>IFERROR(VLOOKUP(A1423,'Evaluations (formulaire)'!A:P,8,0),0)</f>
        <v>0</v>
      </c>
      <c r="T1423" s="60">
        <f>IF(AND(ISBLANK(P1423),Q1423&lt;=2),Synthèse!$B$41,IF(AND(ISBLANK(P1423),Q1423&gt;=7),Synthèse!$C$41,R1423+S1423))</f>
        <v>0</v>
      </c>
      <c r="U1423" s="60">
        <f t="shared" si="246"/>
        <v>12.25</v>
      </c>
      <c r="V1423" s="60">
        <f t="shared" si="247"/>
        <v>693</v>
      </c>
      <c r="X1423" s="26">
        <v>1248</v>
      </c>
      <c r="Y1423" s="26" t="b">
        <f>IFERROR(VLOOKUP(A1423,'Calculs FA (auto)'!A:O,15,0),FALSE)</f>
        <v>0</v>
      </c>
      <c r="Z1423" s="26">
        <f>IFERROR(VLOOKUP(A1423,'Evaluations (formulaire)'!A:M,9,0),0)</f>
        <v>0</v>
      </c>
      <c r="AA1423" s="135" t="b">
        <v>0</v>
      </c>
      <c r="AB1423" s="135" t="b">
        <v>1</v>
      </c>
      <c r="AC1423" s="135" t="b">
        <f t="shared" si="248"/>
        <v>0</v>
      </c>
      <c r="AD1423" s="135" t="b">
        <f t="shared" si="249"/>
        <v>1</v>
      </c>
      <c r="AE1423" s="135" t="b">
        <f t="shared" si="250"/>
        <v>0</v>
      </c>
      <c r="AF1423" s="135" t="b">
        <f>AND(AC1423,$V1423&lt;=Synthèse!$B$44)</f>
        <v>0</v>
      </c>
      <c r="AG1423" s="135" t="b">
        <f>AND(AD1423,$V1423&lt;=Synthèse!$B$44)</f>
        <v>0</v>
      </c>
      <c r="AH1423" s="135" t="b">
        <f>AND(AE1423,$V1423&lt;=Synthèse!$B$44)</f>
        <v>0</v>
      </c>
      <c r="AI1423" s="137" t="b">
        <v>0</v>
      </c>
      <c r="AJ1423" s="137" t="b">
        <v>0</v>
      </c>
      <c r="AK1423" s="137" t="b">
        <f t="shared" si="251"/>
        <v>0</v>
      </c>
      <c r="AL1423" s="137" t="b">
        <f t="shared" si="252"/>
        <v>0</v>
      </c>
      <c r="AM1423" s="137" t="b">
        <f>AND(AK1423,$V1423&lt;=Synthèse!$B$44)</f>
        <v>0</v>
      </c>
      <c r="AN1423" s="137" t="b">
        <f>AND(AL1423,$V1423&lt;=Synthèse!$B$44)</f>
        <v>0</v>
      </c>
    </row>
    <row r="1424" spans="1:40">
      <c r="A1424" s="17">
        <v>713342</v>
      </c>
      <c r="B1424" t="str">
        <f ca="1">VLOOKUP(A1424,'Fichier FI (en entrée)'!B:AH,3,0)</f>
        <v>TMHFEUOLCK</v>
      </c>
      <c r="C1424">
        <f t="shared" si="242"/>
        <v>122</v>
      </c>
      <c r="D1424">
        <f t="shared" si="243"/>
        <v>16.829999999999998</v>
      </c>
      <c r="E1424" s="14" t="str">
        <f>VLOOKUP(A1424,'Fichier FI (en entrée)'!B:AH,2,0)</f>
        <v>EV</v>
      </c>
      <c r="F1424" s="14" t="b">
        <f t="shared" si="244"/>
        <v>1</v>
      </c>
      <c r="G1424" s="14" t="b">
        <f>IFERROR(VLOOKUP(A1424,'Calculs FA (auto)'!A:F,6,0),FALSE)</f>
        <v>0</v>
      </c>
      <c r="H1424" s="14" t="b">
        <f t="shared" si="245"/>
        <v>0</v>
      </c>
      <c r="I1424" s="16">
        <f>IFERROR(VLOOKUP(A1424,'Moyennes FI (en entrée)'!B:N,7,0),"")</f>
        <v>11.83</v>
      </c>
      <c r="J1424" s="16">
        <f>IFERROR(VLOOKUP(VLOOKUP(A1424,'Fichier FI (en entrée)'!B:AH,33,0),Modificateurs!A$2:B$5,2,0),0)</f>
        <v>3</v>
      </c>
      <c r="K1424" s="16">
        <f>IFERROR(VLOOKUP(VLOOKUP(A1424,'Redoub FI (en entrée)'!B:N,7,0),Modificateurs!A$8:B$11,2,0),0)</f>
        <v>0</v>
      </c>
      <c r="L1424" s="16">
        <f>IFERROR(VLOOKUP(M1424,Modificateurs!D$1:E$94,2,0),0)</f>
        <v>2</v>
      </c>
      <c r="M1424" t="str">
        <f>VLOOKUP(A1424,'Fichier FI (en entrée)'!B:AH,16,0)&amp;" "&amp;VLOOKUP(A1424,'Fichier FI (en entrée)'!B:AH,20,0)&amp;" "&amp;VLOOKUP(A1424,'Fichier FI (en entrée)'!B:AH,27,0)&amp;" "&amp;VLOOKUP(A1424,'Fichier FI (en entrée)'!B:AH,29,0)</f>
        <v xml:space="preserve">STI2D Système informatique et numérique  </v>
      </c>
      <c r="N1424" t="str">
        <f>VLOOKUP(A1424,'Fichier FI (en entrée)'!B:AH,8,0)</f>
        <v>En Terminale</v>
      </c>
      <c r="O1424" t="b">
        <f>AND(C1424&gt;Synthèse!B$8,C1424&lt;Synthèse!B$10,NOT(Y1424))</f>
        <v>0</v>
      </c>
      <c r="Q1424" s="60">
        <f>ROUNDUP(C1424/(Synthèse!$B$4+Synthèse!$B$1)*8,0)</f>
        <v>1</v>
      </c>
      <c r="R1424" s="60">
        <f>IFERROR(VLOOKUP(A1424,'Evaluations (formulaire)'!A:P,6,0)+VLOOKUP(A1424,'Evaluations (formulaire)'!A:P,7,0),0)</f>
        <v>0</v>
      </c>
      <c r="S1424" s="60">
        <f>IFERROR(VLOOKUP(A1424,'Evaluations (formulaire)'!A:P,8,0),0)</f>
        <v>0</v>
      </c>
      <c r="T1424" s="60">
        <f>IF(AND(ISBLANK(P1424),Q1424&lt;=2),Synthèse!$B$41,IF(AND(ISBLANK(P1424),Q1424&gt;=7),Synthèse!$C$41,R1424+S1424))</f>
        <v>4.6511627906976744E-3</v>
      </c>
      <c r="U1424" s="60">
        <f t="shared" si="246"/>
        <v>16.834651162790696</v>
      </c>
      <c r="V1424" s="60">
        <f t="shared" si="247"/>
        <v>122</v>
      </c>
      <c r="X1424" s="26">
        <v>1015</v>
      </c>
      <c r="Y1424" s="26" t="b">
        <f>IFERROR(VLOOKUP(A1424,'Calculs FA (auto)'!A:O,15,0),FALSE)</f>
        <v>0</v>
      </c>
      <c r="Z1424" s="26">
        <f>IFERROR(VLOOKUP(A1424,'Evaluations (formulaire)'!A:M,9,0),0)</f>
        <v>0</v>
      </c>
      <c r="AA1424" s="135" t="b">
        <v>0</v>
      </c>
      <c r="AB1424" s="135" t="b">
        <v>1</v>
      </c>
      <c r="AC1424" s="135" t="b">
        <f t="shared" si="248"/>
        <v>0</v>
      </c>
      <c r="AD1424" s="135" t="b">
        <f t="shared" si="249"/>
        <v>1</v>
      </c>
      <c r="AE1424" s="135" t="b">
        <f t="shared" si="250"/>
        <v>0</v>
      </c>
      <c r="AF1424" s="135" t="b">
        <f>AND(AC1424,$V1424&lt;=Synthèse!$B$44)</f>
        <v>0</v>
      </c>
      <c r="AG1424" s="135" t="b">
        <f>AND(AD1424,$V1424&lt;=Synthèse!$B$44)</f>
        <v>1</v>
      </c>
      <c r="AH1424" s="135" t="b">
        <f>AND(AE1424,$V1424&lt;=Synthèse!$B$44)</f>
        <v>0</v>
      </c>
      <c r="AI1424" s="137" t="b">
        <v>0</v>
      </c>
      <c r="AJ1424" s="137" t="b">
        <v>0</v>
      </c>
      <c r="AK1424" s="137" t="b">
        <f t="shared" si="251"/>
        <v>0</v>
      </c>
      <c r="AL1424" s="137" t="b">
        <f t="shared" si="252"/>
        <v>0</v>
      </c>
      <c r="AM1424" s="137" t="b">
        <f>AND(AK1424,$V1424&lt;=Synthèse!$B$44)</f>
        <v>0</v>
      </c>
      <c r="AN1424" s="137" t="b">
        <f>AND(AL1424,$V1424&lt;=Synthèse!$B$44)</f>
        <v>0</v>
      </c>
    </row>
    <row r="1425" spans="1:40">
      <c r="A1425" s="17">
        <v>713350</v>
      </c>
      <c r="B1425" t="str">
        <f ca="1">VLOOKUP(A1425,'Fichier FI (en entrée)'!B:AH,3,0)</f>
        <v>UYIKJYQBVM</v>
      </c>
      <c r="C1425">
        <f t="shared" si="242"/>
        <v>1278</v>
      </c>
      <c r="D1425">
        <f t="shared" si="243"/>
        <v>6.2799999999999994</v>
      </c>
      <c r="E1425" s="14" t="str">
        <f>VLOOKUP(A1425,'Fichier FI (en entrée)'!B:AH,2,0)</f>
        <v>EV</v>
      </c>
      <c r="F1425" s="14" t="b">
        <f t="shared" si="244"/>
        <v>1</v>
      </c>
      <c r="G1425" s="14" t="b">
        <f>IFERROR(VLOOKUP(A1425,'Calculs FA (auto)'!A:F,6,0),FALSE)</f>
        <v>0</v>
      </c>
      <c r="H1425" s="14" t="b">
        <f t="shared" si="245"/>
        <v>0</v>
      </c>
      <c r="I1425" s="16">
        <f>IFERROR(VLOOKUP(A1425,'Moyennes FI (en entrée)'!B:N,7,0),"")</f>
        <v>11.28</v>
      </c>
      <c r="J1425" s="16">
        <f>IFERROR(VLOOKUP(VLOOKUP(A1425,'Fichier FI (en entrée)'!B:AH,33,0),Modificateurs!A$2:B$5,2,0),0)</f>
        <v>3</v>
      </c>
      <c r="K1425" s="16">
        <f>IFERROR(VLOOKUP(VLOOKUP(A1425,'Redoub FI (en entrée)'!B:N,7,0),Modificateurs!A$8:B$11,2,0),0)</f>
        <v>0</v>
      </c>
      <c r="L1425" s="16">
        <f>IFERROR(VLOOKUP(M1425,Modificateurs!D$1:E$94,2,0),0)</f>
        <v>-8</v>
      </c>
      <c r="M1425" t="str">
        <f>VLOOKUP(A1425,'Fichier FI (en entrée)'!B:AH,16,0)&amp;" "&amp;VLOOKUP(A1425,'Fichier FI (en entrée)'!B:AH,20,0)&amp;" "&amp;VLOOKUP(A1425,'Fichier FI (en entrée)'!B:AH,27,0)&amp;" "&amp;VLOOKUP(A1425,'Fichier FI (en entrée)'!B:AH,29,0)</f>
        <v xml:space="preserve">STMG Systèmes d'information et de gestion  </v>
      </c>
      <c r="N1425" t="str">
        <f>VLOOKUP(A1425,'Fichier FI (en entrée)'!B:AH,8,0)</f>
        <v>En Terminale</v>
      </c>
      <c r="O1425" t="b">
        <f>AND(C1425&gt;Synthèse!B$8,C1425&lt;Synthèse!B$10,NOT(Y1425))</f>
        <v>0</v>
      </c>
      <c r="P1425" t="s">
        <v>2268</v>
      </c>
      <c r="Q1425" s="60">
        <f>ROUNDUP(C1425/(Synthèse!$B$4+Synthèse!$B$1)*8,0)</f>
        <v>6</v>
      </c>
      <c r="R1425" s="60">
        <f>IFERROR(VLOOKUP(A1425,'Evaluations (formulaire)'!A:P,6,0)+VLOOKUP(A1425,'Evaluations (formulaire)'!A:P,7,0),0)</f>
        <v>0</v>
      </c>
      <c r="S1425" s="60">
        <f>IFERROR(VLOOKUP(A1425,'Evaluations (formulaire)'!A:P,8,0),0)</f>
        <v>0</v>
      </c>
      <c r="T1425" s="60">
        <f>IF(AND(ISBLANK(P1425),Q1425&lt;=2),Synthèse!$B$41,IF(AND(ISBLANK(P1425),Q1425&gt;=7),Synthèse!$C$41,R1425+S1425))</f>
        <v>0</v>
      </c>
      <c r="U1425" s="60">
        <f t="shared" si="246"/>
        <v>6.2799999999999994</v>
      </c>
      <c r="V1425" s="60">
        <f t="shared" si="247"/>
        <v>1278</v>
      </c>
      <c r="X1425" s="26">
        <v>1433</v>
      </c>
      <c r="Y1425" s="26" t="b">
        <f>IFERROR(VLOOKUP(A1425,'Calculs FA (auto)'!A:O,15,0),FALSE)</f>
        <v>0</v>
      </c>
      <c r="Z1425" s="26">
        <f>IFERROR(VLOOKUP(A1425,'Evaluations (formulaire)'!A:M,9,0),0)</f>
        <v>0</v>
      </c>
      <c r="AA1425" s="135" t="b">
        <v>1</v>
      </c>
      <c r="AB1425" s="135" t="b">
        <v>0</v>
      </c>
      <c r="AC1425" s="135" t="b">
        <f t="shared" si="248"/>
        <v>1</v>
      </c>
      <c r="AD1425" s="135" t="b">
        <f t="shared" si="249"/>
        <v>0</v>
      </c>
      <c r="AE1425" s="135" t="b">
        <f t="shared" si="250"/>
        <v>0</v>
      </c>
      <c r="AF1425" s="135" t="b">
        <f>AND(AC1425,$V1425&lt;=Synthèse!$B$44)</f>
        <v>0</v>
      </c>
      <c r="AG1425" s="135" t="b">
        <f>AND(AD1425,$V1425&lt;=Synthèse!$B$44)</f>
        <v>0</v>
      </c>
      <c r="AH1425" s="135" t="b">
        <f>AND(AE1425,$V1425&lt;=Synthèse!$B$44)</f>
        <v>0</v>
      </c>
      <c r="AI1425" s="137" t="b">
        <v>0</v>
      </c>
      <c r="AJ1425" s="137" t="b">
        <v>1</v>
      </c>
      <c r="AK1425" s="137" t="b">
        <f t="shared" si="251"/>
        <v>0</v>
      </c>
      <c r="AL1425" s="137" t="b">
        <f t="shared" si="252"/>
        <v>1</v>
      </c>
      <c r="AM1425" s="137" t="b">
        <f>AND(AK1425,$V1425&lt;=Synthèse!$B$44)</f>
        <v>0</v>
      </c>
      <c r="AN1425" s="137" t="b">
        <f>AND(AL1425,$V1425&lt;=Synthèse!$B$44)</f>
        <v>0</v>
      </c>
    </row>
    <row r="1426" spans="1:40">
      <c r="A1426" s="17">
        <v>713365</v>
      </c>
      <c r="B1426" t="str">
        <f ca="1">VLOOKUP(A1426,'Fichier FI (en entrée)'!B:AH,3,0)</f>
        <v>THCWTUVBVY</v>
      </c>
      <c r="C1426">
        <f t="shared" si="242"/>
        <v>553</v>
      </c>
      <c r="D1426">
        <f t="shared" si="243"/>
        <v>13.12</v>
      </c>
      <c r="E1426" s="14" t="str">
        <f>VLOOKUP(A1426,'Fichier FI (en entrée)'!B:AH,2,0)</f>
        <v>EV</v>
      </c>
      <c r="F1426" s="14" t="b">
        <f t="shared" si="244"/>
        <v>1</v>
      </c>
      <c r="G1426" s="14" t="b">
        <f>IFERROR(VLOOKUP(A1426,'Calculs FA (auto)'!A:F,6,0),FALSE)</f>
        <v>0</v>
      </c>
      <c r="H1426" s="14" t="b">
        <f t="shared" si="245"/>
        <v>0</v>
      </c>
      <c r="I1426" s="16">
        <f>IFERROR(VLOOKUP(A1426,'Moyennes FI (en entrée)'!B:N,7,0),"")</f>
        <v>11.12</v>
      </c>
      <c r="J1426" s="16">
        <f>IFERROR(VLOOKUP(VLOOKUP(A1426,'Fichier FI (en entrée)'!B:AH,33,0),Modificateurs!A$2:B$5,2,0),0)</f>
        <v>0</v>
      </c>
      <c r="K1426" s="16">
        <f>IFERROR(VLOOKUP(VLOOKUP(A1426,'Redoub FI (en entrée)'!B:N,7,0),Modificateurs!A$8:B$11,2,0),0)</f>
        <v>0</v>
      </c>
      <c r="L1426" s="16">
        <f>IFERROR(VLOOKUP(M1426,Modificateurs!D$1:E$94,2,0),0)</f>
        <v>2</v>
      </c>
      <c r="M1426" t="str">
        <f>VLOOKUP(A1426,'Fichier FI (en entrée)'!B:AH,16,0)&amp;" "&amp;VLOOKUP(A1426,'Fichier FI (en entrée)'!B:AH,20,0)&amp;" "&amp;VLOOKUP(A1426,'Fichier FI (en entrée)'!B:AH,27,0)&amp;" "&amp;VLOOKUP(A1426,'Fichier FI (en entrée)'!B:AH,29,0)</f>
        <v xml:space="preserve">STI2D Système informatique et numérique  </v>
      </c>
      <c r="N1426" t="str">
        <f>VLOOKUP(A1426,'Fichier FI (en entrée)'!B:AH,8,0)</f>
        <v>En Terminale</v>
      </c>
      <c r="O1426" t="b">
        <f>AND(C1426&gt;Synthèse!B$8,C1426&lt;Synthèse!B$10,NOT(Y1426))</f>
        <v>1</v>
      </c>
      <c r="Q1426" s="60">
        <f>ROUNDUP(C1426/(Synthèse!$B$4+Synthèse!$B$1)*8,0)</f>
        <v>3</v>
      </c>
      <c r="R1426" s="60">
        <f>IFERROR(VLOOKUP(A1426,'Evaluations (formulaire)'!A:P,6,0)+VLOOKUP(A1426,'Evaluations (formulaire)'!A:P,7,0),0)</f>
        <v>0</v>
      </c>
      <c r="S1426" s="60">
        <f>IFERROR(VLOOKUP(A1426,'Evaluations (formulaire)'!A:P,8,0),0)</f>
        <v>0</v>
      </c>
      <c r="T1426" s="60">
        <f>IF(AND(ISBLANK(P1426),Q1426&lt;=2),Synthèse!$B$41,IF(AND(ISBLANK(P1426),Q1426&gt;=7),Synthèse!$C$41,R1426+S1426))</f>
        <v>0</v>
      </c>
      <c r="U1426" s="60">
        <f t="shared" si="246"/>
        <v>13.12</v>
      </c>
      <c r="V1426" s="60">
        <f t="shared" si="247"/>
        <v>554</v>
      </c>
      <c r="X1426" s="26">
        <v>467</v>
      </c>
      <c r="Y1426" s="26" t="b">
        <f>IFERROR(VLOOKUP(A1426,'Calculs FA (auto)'!A:O,15,0),FALSE)</f>
        <v>0</v>
      </c>
      <c r="Z1426" s="26">
        <f>IFERROR(VLOOKUP(A1426,'Evaluations (formulaire)'!A:M,9,0),0)</f>
        <v>0</v>
      </c>
      <c r="AA1426" s="135" t="b">
        <v>0</v>
      </c>
      <c r="AB1426" s="135" t="b">
        <v>0</v>
      </c>
      <c r="AC1426" s="135" t="b">
        <f t="shared" si="248"/>
        <v>0</v>
      </c>
      <c r="AD1426" s="135" t="b">
        <f t="shared" si="249"/>
        <v>0</v>
      </c>
      <c r="AE1426" s="135" t="b">
        <f t="shared" si="250"/>
        <v>1</v>
      </c>
      <c r="AF1426" s="135" t="b">
        <f>AND(AC1426,$V1426&lt;=Synthèse!$B$44)</f>
        <v>0</v>
      </c>
      <c r="AG1426" s="135" t="b">
        <f>AND(AD1426,$V1426&lt;=Synthèse!$B$44)</f>
        <v>0</v>
      </c>
      <c r="AH1426" s="135" t="b">
        <f>AND(AE1426,$V1426&lt;=Synthèse!$B$44)</f>
        <v>1</v>
      </c>
      <c r="AI1426" s="137" t="b">
        <v>0</v>
      </c>
      <c r="AJ1426" s="137" t="b">
        <v>0</v>
      </c>
      <c r="AK1426" s="137" t="b">
        <f t="shared" si="251"/>
        <v>0</v>
      </c>
      <c r="AL1426" s="137" t="b">
        <f t="shared" si="252"/>
        <v>0</v>
      </c>
      <c r="AM1426" s="137" t="b">
        <f>AND(AK1426,$V1426&lt;=Synthèse!$B$44)</f>
        <v>0</v>
      </c>
      <c r="AN1426" s="137" t="b">
        <f>AND(AL1426,$V1426&lt;=Synthèse!$B$44)</f>
        <v>0</v>
      </c>
    </row>
    <row r="1427" spans="1:40">
      <c r="A1427" s="17">
        <v>713377</v>
      </c>
      <c r="B1427" t="str">
        <f ca="1">VLOOKUP(A1427,'Fichier FI (en entrée)'!B:AH,3,0)</f>
        <v>JECORYTVAR</v>
      </c>
      <c r="C1427">
        <f t="shared" si="242"/>
        <v>1193</v>
      </c>
      <c r="D1427">
        <f t="shared" si="243"/>
        <v>7.9499999999999993</v>
      </c>
      <c r="E1427" s="14" t="str">
        <f>VLOOKUP(A1427,'Fichier FI (en entrée)'!B:AH,2,0)</f>
        <v>EV</v>
      </c>
      <c r="F1427" s="14" t="b">
        <f t="shared" si="244"/>
        <v>1</v>
      </c>
      <c r="G1427" s="14" t="b">
        <f>IFERROR(VLOOKUP(A1427,'Calculs FA (auto)'!A:F,6,0),FALSE)</f>
        <v>0</v>
      </c>
      <c r="H1427" s="14" t="b">
        <f t="shared" si="245"/>
        <v>0</v>
      </c>
      <c r="I1427" s="16">
        <f>IFERROR(VLOOKUP(A1427,'Moyennes FI (en entrée)'!B:N,7,0),"")</f>
        <v>8.9499999999999993</v>
      </c>
      <c r="J1427" s="16">
        <f>IFERROR(VLOOKUP(VLOOKUP(A1427,'Fichier FI (en entrée)'!B:AH,33,0),Modificateurs!A$2:B$5,2,0),0)</f>
        <v>-3</v>
      </c>
      <c r="K1427" s="16">
        <f>IFERROR(VLOOKUP(VLOOKUP(A1427,'Redoub FI (en entrée)'!B:N,7,0),Modificateurs!A$8:B$11,2,0),0)</f>
        <v>0</v>
      </c>
      <c r="L1427" s="16">
        <f>IFERROR(VLOOKUP(M1427,Modificateurs!D$1:E$94,2,0),0)</f>
        <v>2</v>
      </c>
      <c r="M1427" t="str">
        <f>VLOOKUP(A1427,'Fichier FI (en entrée)'!B:AH,16,0)&amp;" "&amp;VLOOKUP(A1427,'Fichier FI (en entrée)'!B:AH,20,0)&amp;" "&amp;VLOOKUP(A1427,'Fichier FI (en entrée)'!B:AH,27,0)&amp;" "&amp;VLOOKUP(A1427,'Fichier FI (en entrée)'!B:AH,29,0)</f>
        <v xml:space="preserve">STI2D Système informatique et numérique  </v>
      </c>
      <c r="N1427" t="str">
        <f>VLOOKUP(A1427,'Fichier FI (en entrée)'!B:AH,8,0)</f>
        <v>En Terminale</v>
      </c>
      <c r="O1427" t="b">
        <f>AND(C1427&gt;Synthèse!B$8,C1427&lt;Synthèse!B$10,NOT(Y1427))</f>
        <v>1</v>
      </c>
      <c r="Q1427" s="60">
        <f>ROUNDUP(C1427/(Synthèse!$B$4+Synthèse!$B$1)*8,0)</f>
        <v>6</v>
      </c>
      <c r="R1427" s="60">
        <f>IFERROR(VLOOKUP(A1427,'Evaluations (formulaire)'!A:P,6,0)+VLOOKUP(A1427,'Evaluations (formulaire)'!A:P,7,0),0)</f>
        <v>0</v>
      </c>
      <c r="S1427" s="60">
        <f>IFERROR(VLOOKUP(A1427,'Evaluations (formulaire)'!A:P,8,0),0)</f>
        <v>0</v>
      </c>
      <c r="T1427" s="60">
        <f>IF(AND(ISBLANK(P1427),Q1427&lt;=2),Synthèse!$B$41,IF(AND(ISBLANK(P1427),Q1427&gt;=7),Synthèse!$C$41,R1427+S1427))</f>
        <v>0</v>
      </c>
      <c r="U1427" s="60">
        <f t="shared" si="246"/>
        <v>7.9499999999999993</v>
      </c>
      <c r="V1427" s="60">
        <f t="shared" si="247"/>
        <v>1191</v>
      </c>
      <c r="X1427" s="26">
        <v>913</v>
      </c>
      <c r="Y1427" s="26" t="b">
        <f>IFERROR(VLOOKUP(A1427,'Calculs FA (auto)'!A:O,15,0),FALSE)</f>
        <v>0</v>
      </c>
      <c r="Z1427" s="26">
        <f>IFERROR(VLOOKUP(A1427,'Evaluations (formulaire)'!A:M,9,0),0)</f>
        <v>0</v>
      </c>
      <c r="AA1427" s="135" t="b">
        <v>0</v>
      </c>
      <c r="AB1427" s="135" t="b">
        <v>0</v>
      </c>
      <c r="AC1427" s="135" t="b">
        <f t="shared" si="248"/>
        <v>0</v>
      </c>
      <c r="AD1427" s="135" t="b">
        <f t="shared" si="249"/>
        <v>0</v>
      </c>
      <c r="AE1427" s="135" t="b">
        <f t="shared" si="250"/>
        <v>1</v>
      </c>
      <c r="AF1427" s="135" t="b">
        <f>AND(AC1427,$V1427&lt;=Synthèse!$B$44)</f>
        <v>0</v>
      </c>
      <c r="AG1427" s="135" t="b">
        <f>AND(AD1427,$V1427&lt;=Synthèse!$B$44)</f>
        <v>0</v>
      </c>
      <c r="AH1427" s="135" t="b">
        <f>AND(AE1427,$V1427&lt;=Synthèse!$B$44)</f>
        <v>0</v>
      </c>
      <c r="AI1427" s="137" t="b">
        <v>0</v>
      </c>
      <c r="AJ1427" s="137" t="b">
        <v>0</v>
      </c>
      <c r="AK1427" s="137" t="b">
        <f t="shared" si="251"/>
        <v>0</v>
      </c>
      <c r="AL1427" s="137" t="b">
        <f t="shared" si="252"/>
        <v>0</v>
      </c>
      <c r="AM1427" s="137" t="b">
        <f>AND(AK1427,$V1427&lt;=Synthèse!$B$44)</f>
        <v>0</v>
      </c>
      <c r="AN1427" s="137" t="b">
        <f>AND(AL1427,$V1427&lt;=Synthèse!$B$44)</f>
        <v>0</v>
      </c>
    </row>
    <row r="1428" spans="1:40">
      <c r="A1428" s="17">
        <v>713387</v>
      </c>
      <c r="B1428" t="str">
        <f ca="1">VLOOKUP(A1428,'Fichier FI (en entrée)'!B:AH,3,0)</f>
        <v>WXHXZBQHKP</v>
      </c>
      <c r="C1428">
        <f t="shared" si="242"/>
        <v>1205</v>
      </c>
      <c r="D1428">
        <f t="shared" si="243"/>
        <v>7.65</v>
      </c>
      <c r="E1428" s="14" t="str">
        <f>VLOOKUP(A1428,'Fichier FI (en entrée)'!B:AH,2,0)</f>
        <v>EV</v>
      </c>
      <c r="F1428" s="14" t="b">
        <f t="shared" si="244"/>
        <v>1</v>
      </c>
      <c r="G1428" s="14" t="b">
        <f>IFERROR(VLOOKUP(A1428,'Calculs FA (auto)'!A:F,6,0),FALSE)</f>
        <v>0</v>
      </c>
      <c r="H1428" s="14" t="b">
        <f t="shared" si="245"/>
        <v>0</v>
      </c>
      <c r="I1428" s="16">
        <f>IFERROR(VLOOKUP(A1428,'Moyennes FI (en entrée)'!B:N,7,0),"")</f>
        <v>10.65</v>
      </c>
      <c r="J1428" s="16">
        <f>IFERROR(VLOOKUP(VLOOKUP(A1428,'Fichier FI (en entrée)'!B:AH,33,0),Modificateurs!A$2:B$5,2,0),0)</f>
        <v>3</v>
      </c>
      <c r="K1428" s="16">
        <f>IFERROR(VLOOKUP(VLOOKUP(A1428,'Redoub FI (en entrée)'!B:N,7,0),Modificateurs!A$8:B$11,2,0),0)</f>
        <v>0</v>
      </c>
      <c r="L1428" s="16">
        <f>IFERROR(VLOOKUP(M1428,Modificateurs!D$1:E$94,2,0),0)</f>
        <v>-6</v>
      </c>
      <c r="M1428" t="str">
        <f>VLOOKUP(A1428,'Fichier FI (en entrée)'!B:AH,16,0)&amp;" "&amp;VLOOKUP(A1428,'Fichier FI (en entrée)'!B:AH,20,0)&amp;" "&amp;VLOOKUP(A1428,'Fichier FI (en entrée)'!B:AH,27,0)&amp;" "&amp;VLOOKUP(A1428,'Fichier FI (en entrée)'!B:AH,29,0)</f>
        <v xml:space="preserve">STI2D Innovation Technologique et Eco conception  </v>
      </c>
      <c r="N1428" t="str">
        <f>VLOOKUP(A1428,'Fichier FI (en entrée)'!B:AH,8,0)</f>
        <v>En Terminale</v>
      </c>
      <c r="O1428" t="b">
        <f>AND(C1428&gt;Synthèse!B$8,C1428&lt;Synthèse!B$10,NOT(Y1428))</f>
        <v>1</v>
      </c>
      <c r="Q1428" s="60">
        <f>ROUNDUP(C1428/(Synthèse!$B$4+Synthèse!$B$1)*8,0)</f>
        <v>6</v>
      </c>
      <c r="R1428" s="60">
        <f>IFERROR(VLOOKUP(A1428,'Evaluations (formulaire)'!A:P,6,0)+VLOOKUP(A1428,'Evaluations (formulaire)'!A:P,7,0),0)</f>
        <v>0</v>
      </c>
      <c r="S1428" s="60">
        <f>IFERROR(VLOOKUP(A1428,'Evaluations (formulaire)'!A:P,8,0),0)</f>
        <v>0</v>
      </c>
      <c r="T1428" s="60">
        <f>IF(AND(ISBLANK(P1428),Q1428&lt;=2),Synthèse!$B$41,IF(AND(ISBLANK(P1428),Q1428&gt;=7),Synthèse!$C$41,R1428+S1428))</f>
        <v>0</v>
      </c>
      <c r="U1428" s="60">
        <f t="shared" si="246"/>
        <v>7.65</v>
      </c>
      <c r="V1428" s="60">
        <f t="shared" si="247"/>
        <v>1203</v>
      </c>
      <c r="X1428" s="26">
        <v>1783</v>
      </c>
      <c r="Y1428" s="26" t="b">
        <f>IFERROR(VLOOKUP(A1428,'Calculs FA (auto)'!A:O,15,0),FALSE)</f>
        <v>0</v>
      </c>
      <c r="Z1428" s="26">
        <f>IFERROR(VLOOKUP(A1428,'Evaluations (formulaire)'!A:M,9,0),0)</f>
        <v>0</v>
      </c>
      <c r="AA1428" s="135" t="b">
        <v>0</v>
      </c>
      <c r="AB1428" s="135" t="b">
        <v>1</v>
      </c>
      <c r="AC1428" s="135" t="b">
        <f t="shared" si="248"/>
        <v>0</v>
      </c>
      <c r="AD1428" s="135" t="b">
        <f t="shared" si="249"/>
        <v>1</v>
      </c>
      <c r="AE1428" s="135" t="b">
        <f t="shared" si="250"/>
        <v>0</v>
      </c>
      <c r="AF1428" s="135" t="b">
        <f>AND(AC1428,$V1428&lt;=Synthèse!$B$44)</f>
        <v>0</v>
      </c>
      <c r="AG1428" s="135" t="b">
        <f>AND(AD1428,$V1428&lt;=Synthèse!$B$44)</f>
        <v>0</v>
      </c>
      <c r="AH1428" s="135" t="b">
        <f>AND(AE1428,$V1428&lt;=Synthèse!$B$44)</f>
        <v>0</v>
      </c>
      <c r="AI1428" s="137" t="b">
        <v>0</v>
      </c>
      <c r="AJ1428" s="137" t="b">
        <v>0</v>
      </c>
      <c r="AK1428" s="137" t="b">
        <f t="shared" si="251"/>
        <v>0</v>
      </c>
      <c r="AL1428" s="137" t="b">
        <f t="shared" si="252"/>
        <v>0</v>
      </c>
      <c r="AM1428" s="137" t="b">
        <f>AND(AK1428,$V1428&lt;=Synthèse!$B$44)</f>
        <v>0</v>
      </c>
      <c r="AN1428" s="137" t="b">
        <f>AND(AL1428,$V1428&lt;=Synthèse!$B$44)</f>
        <v>0</v>
      </c>
    </row>
    <row r="1429" spans="1:40">
      <c r="A1429" s="17">
        <v>713388</v>
      </c>
      <c r="B1429" t="str">
        <f ca="1">VLOOKUP(A1429,'Fichier FI (en entrée)'!B:AH,3,0)</f>
        <v>NTSZPJRTOB</v>
      </c>
      <c r="C1429">
        <f t="shared" si="242"/>
        <v>63</v>
      </c>
      <c r="D1429">
        <f t="shared" si="243"/>
        <v>17.77</v>
      </c>
      <c r="E1429" s="14" t="str">
        <f>VLOOKUP(A1429,'Fichier FI (en entrée)'!B:AH,2,0)</f>
        <v>EV</v>
      </c>
      <c r="F1429" s="14" t="b">
        <f t="shared" si="244"/>
        <v>1</v>
      </c>
      <c r="G1429" s="14" t="b">
        <f>IFERROR(VLOOKUP(A1429,'Calculs FA (auto)'!A:F,6,0),FALSE)</f>
        <v>0</v>
      </c>
      <c r="H1429" s="14" t="b">
        <f t="shared" si="245"/>
        <v>0</v>
      </c>
      <c r="I1429" s="16">
        <f>IFERROR(VLOOKUP(A1429,'Moyennes FI (en entrée)'!B:N,7,0),"")</f>
        <v>12.77</v>
      </c>
      <c r="J1429" s="16">
        <f>IFERROR(VLOOKUP(VLOOKUP(A1429,'Fichier FI (en entrée)'!B:AH,33,0),Modificateurs!A$2:B$5,2,0),0)</f>
        <v>3</v>
      </c>
      <c r="K1429" s="16">
        <f>IFERROR(VLOOKUP(VLOOKUP(A1429,'Redoub FI (en entrée)'!B:N,7,0),Modificateurs!A$8:B$11,2,0),0)</f>
        <v>0</v>
      </c>
      <c r="L1429" s="16">
        <f>IFERROR(VLOOKUP(M1429,Modificateurs!D$1:E$94,2,0),0)</f>
        <v>2</v>
      </c>
      <c r="M1429" t="str">
        <f>VLOOKUP(A1429,'Fichier FI (en entrée)'!B:AH,16,0)&amp;" "&amp;VLOOKUP(A1429,'Fichier FI (en entrée)'!B:AH,20,0)&amp;" "&amp;VLOOKUP(A1429,'Fichier FI (en entrée)'!B:AH,27,0)&amp;" "&amp;VLOOKUP(A1429,'Fichier FI (en entrée)'!B:AH,29,0)</f>
        <v xml:space="preserve">S Mathématiques  </v>
      </c>
      <c r="N1429" t="str">
        <f>VLOOKUP(A1429,'Fichier FI (en entrée)'!B:AH,8,0)</f>
        <v>En Terminale</v>
      </c>
      <c r="O1429" t="b">
        <f>AND(C1429&gt;Synthèse!B$8,C1429&lt;Synthèse!B$10,NOT(Y1429))</f>
        <v>0</v>
      </c>
      <c r="Q1429" s="60">
        <f>ROUNDUP(C1429/(Synthèse!$B$4+Synthèse!$B$1)*8,0)</f>
        <v>1</v>
      </c>
      <c r="R1429" s="60">
        <f>IFERROR(VLOOKUP(A1429,'Evaluations (formulaire)'!A:P,6,0)+VLOOKUP(A1429,'Evaluations (formulaire)'!A:P,7,0),0)</f>
        <v>0</v>
      </c>
      <c r="S1429" s="60">
        <f>IFERROR(VLOOKUP(A1429,'Evaluations (formulaire)'!A:P,8,0),0)</f>
        <v>0</v>
      </c>
      <c r="T1429" s="60">
        <f>IF(AND(ISBLANK(P1429),Q1429&lt;=2),Synthèse!$B$41,IF(AND(ISBLANK(P1429),Q1429&gt;=7),Synthèse!$C$41,R1429+S1429))</f>
        <v>4.6511627906976744E-3</v>
      </c>
      <c r="U1429" s="60">
        <f t="shared" si="246"/>
        <v>17.774651162790697</v>
      </c>
      <c r="V1429" s="60">
        <f t="shared" si="247"/>
        <v>63</v>
      </c>
      <c r="X1429" s="26">
        <v>1201</v>
      </c>
      <c r="Y1429" s="26" t="b">
        <f>IFERROR(VLOOKUP(A1429,'Calculs FA (auto)'!A:O,15,0),FALSE)</f>
        <v>0</v>
      </c>
      <c r="Z1429" s="26">
        <f>IFERROR(VLOOKUP(A1429,'Evaluations (formulaire)'!A:M,9,0),0)</f>
        <v>0</v>
      </c>
      <c r="AA1429" s="135" t="b">
        <v>0</v>
      </c>
      <c r="AB1429" s="135" t="b">
        <v>1</v>
      </c>
      <c r="AC1429" s="135" t="b">
        <f t="shared" si="248"/>
        <v>0</v>
      </c>
      <c r="AD1429" s="135" t="b">
        <f t="shared" si="249"/>
        <v>1</v>
      </c>
      <c r="AE1429" s="135" t="b">
        <f t="shared" si="250"/>
        <v>0</v>
      </c>
      <c r="AF1429" s="135" t="b">
        <f>AND(AC1429,$V1429&lt;=Synthèse!$B$44)</f>
        <v>0</v>
      </c>
      <c r="AG1429" s="135" t="b">
        <f>AND(AD1429,$V1429&lt;=Synthèse!$B$44)</f>
        <v>1</v>
      </c>
      <c r="AH1429" s="135" t="b">
        <f>AND(AE1429,$V1429&lt;=Synthèse!$B$44)</f>
        <v>0</v>
      </c>
      <c r="AI1429" s="137" t="b">
        <v>0</v>
      </c>
      <c r="AJ1429" s="137" t="b">
        <v>0</v>
      </c>
      <c r="AK1429" s="137" t="b">
        <f t="shared" si="251"/>
        <v>0</v>
      </c>
      <c r="AL1429" s="137" t="b">
        <f t="shared" si="252"/>
        <v>0</v>
      </c>
      <c r="AM1429" s="137" t="b">
        <f>AND(AK1429,$V1429&lt;=Synthèse!$B$44)</f>
        <v>0</v>
      </c>
      <c r="AN1429" s="137" t="b">
        <f>AND(AL1429,$V1429&lt;=Synthèse!$B$44)</f>
        <v>0</v>
      </c>
    </row>
    <row r="1430" spans="1:40">
      <c r="A1430" s="17">
        <v>713400</v>
      </c>
      <c r="B1430" t="str">
        <f ca="1">VLOOKUP(A1430,'Fichier FI (en entrée)'!B:AH,3,0)</f>
        <v>RZGVXWHOTE</v>
      </c>
      <c r="C1430">
        <f t="shared" si="242"/>
        <v>2097</v>
      </c>
      <c r="D1430">
        <f t="shared" si="243"/>
        <v>-100</v>
      </c>
      <c r="E1430" s="14" t="str">
        <f>VLOOKUP(A1430,'Fichier FI (en entrée)'!B:AH,2,0)</f>
        <v>ENV</v>
      </c>
      <c r="F1430" s="14" t="b">
        <f t="shared" si="244"/>
        <v>0</v>
      </c>
      <c r="G1430" s="14" t="b">
        <f>IFERROR(VLOOKUP(A1430,'Calculs FA (auto)'!A:F,6,0),FALSE)</f>
        <v>0</v>
      </c>
      <c r="H1430" s="14" t="b">
        <f t="shared" si="245"/>
        <v>0</v>
      </c>
      <c r="I1430" s="16" t="str">
        <f>IFERROR(VLOOKUP(A1430,'Moyennes FI (en entrée)'!B:N,7,0),"")</f>
        <v/>
      </c>
      <c r="J1430" s="16">
        <f>IFERROR(VLOOKUP(VLOOKUP(A1430,'Fichier FI (en entrée)'!B:AH,33,0),Modificateurs!A$2:B$5,2,0),0)</f>
        <v>0</v>
      </c>
      <c r="K1430" s="16">
        <f>IFERROR(VLOOKUP(VLOOKUP(A1430,'Redoub FI (en entrée)'!B:N,7,0),Modificateurs!A$8:B$11,2,0),0)</f>
        <v>0</v>
      </c>
      <c r="L1430" s="16">
        <f>IFERROR(VLOOKUP(M1430,Modificateurs!D$1:E$94,2,0),0)</f>
        <v>2</v>
      </c>
      <c r="M1430" t="str">
        <f>VLOOKUP(A1430,'Fichier FI (en entrée)'!B:AH,16,0)&amp;" "&amp;VLOOKUP(A1430,'Fichier FI (en entrée)'!B:AH,20,0)&amp;" "&amp;VLOOKUP(A1430,'Fichier FI (en entrée)'!B:AH,27,0)&amp;" "&amp;VLOOKUP(A1430,'Fichier FI (en entrée)'!B:AH,29,0)</f>
        <v xml:space="preserve">STI2D Système informatique et numérique  </v>
      </c>
      <c r="N1430" t="str">
        <f>VLOOKUP(A1430,'Fichier FI (en entrée)'!B:AH,8,0)</f>
        <v>En Terminale</v>
      </c>
      <c r="O1430" t="b">
        <f>AND(C1430&gt;Synthèse!B$8,C1430&lt;Synthèse!B$10,NOT(Y1430))</f>
        <v>0</v>
      </c>
      <c r="Q1430" s="60">
        <f>ROUNDUP(C1430/(Synthèse!$B$4+Synthèse!$B$1)*8,0)</f>
        <v>10</v>
      </c>
      <c r="R1430" s="60">
        <f>IFERROR(VLOOKUP(A1430,'Evaluations (formulaire)'!A:P,6,0)+VLOOKUP(A1430,'Evaluations (formulaire)'!A:P,7,0),0)</f>
        <v>0</v>
      </c>
      <c r="S1430" s="60">
        <f>IFERROR(VLOOKUP(A1430,'Evaluations (formulaire)'!A:P,8,0),0)</f>
        <v>0</v>
      </c>
      <c r="T1430" s="60">
        <f>IF(AND(ISBLANK(P1430),Q1430&lt;=2),Synthèse!$B$41,IF(AND(ISBLANK(P1430),Q1430&gt;=7),Synthèse!$C$41,R1430+S1430))</f>
        <v>4.6296296296296294E-3</v>
      </c>
      <c r="U1430" s="60">
        <f t="shared" si="246"/>
        <v>-99.995370370370367</v>
      </c>
      <c r="V1430" s="60">
        <f t="shared" si="247"/>
        <v>1983</v>
      </c>
      <c r="X1430" s="26">
        <v>734</v>
      </c>
      <c r="Y1430" s="26" t="b">
        <f>IFERROR(VLOOKUP(A1430,'Calculs FA (auto)'!A:O,15,0),FALSE)</f>
        <v>0</v>
      </c>
      <c r="Z1430" s="26">
        <f>IFERROR(VLOOKUP(A1430,'Evaluations (formulaire)'!A:M,9,0),0)</f>
        <v>0</v>
      </c>
      <c r="AA1430" s="135" t="b">
        <v>0</v>
      </c>
      <c r="AB1430" s="135" t="b">
        <v>1</v>
      </c>
      <c r="AC1430" s="135" t="b">
        <f t="shared" si="248"/>
        <v>0</v>
      </c>
      <c r="AD1430" s="135" t="b">
        <f t="shared" si="249"/>
        <v>0</v>
      </c>
      <c r="AE1430" s="135" t="b">
        <f t="shared" si="250"/>
        <v>0</v>
      </c>
      <c r="AF1430" s="135" t="b">
        <f>AND(AC1430,$V1430&lt;=Synthèse!$B$44)</f>
        <v>0</v>
      </c>
      <c r="AG1430" s="135" t="b">
        <f>AND(AD1430,$V1430&lt;=Synthèse!$B$44)</f>
        <v>0</v>
      </c>
      <c r="AH1430" s="135" t="b">
        <f>AND(AE1430,$V1430&lt;=Synthèse!$B$44)</f>
        <v>0</v>
      </c>
      <c r="AI1430" s="137" t="b">
        <v>0</v>
      </c>
      <c r="AJ1430" s="137" t="b">
        <v>0</v>
      </c>
      <c r="AK1430" s="137" t="b">
        <f t="shared" si="251"/>
        <v>0</v>
      </c>
      <c r="AL1430" s="137" t="b">
        <f t="shared" si="252"/>
        <v>0</v>
      </c>
      <c r="AM1430" s="137" t="b">
        <f>AND(AK1430,$V1430&lt;=Synthèse!$B$44)</f>
        <v>0</v>
      </c>
      <c r="AN1430" s="137" t="b">
        <f>AND(AL1430,$V1430&lt;=Synthèse!$B$44)</f>
        <v>0</v>
      </c>
    </row>
    <row r="1431" spans="1:40">
      <c r="A1431" s="17">
        <v>713402</v>
      </c>
      <c r="B1431" t="str">
        <f ca="1">VLOOKUP(A1431,'Fichier FI (en entrée)'!B:AH,3,0)</f>
        <v>KKDWGAGRUP</v>
      </c>
      <c r="C1431">
        <f t="shared" si="242"/>
        <v>189</v>
      </c>
      <c r="D1431">
        <f t="shared" si="243"/>
        <v>16.04</v>
      </c>
      <c r="E1431" s="14" t="str">
        <f>VLOOKUP(A1431,'Fichier FI (en entrée)'!B:AH,2,0)</f>
        <v>EV</v>
      </c>
      <c r="F1431" s="14" t="b">
        <f t="shared" si="244"/>
        <v>1</v>
      </c>
      <c r="G1431" s="14" t="b">
        <f>IFERROR(VLOOKUP(A1431,'Calculs FA (auto)'!A:F,6,0),FALSE)</f>
        <v>0</v>
      </c>
      <c r="H1431" s="14" t="b">
        <f t="shared" si="245"/>
        <v>0</v>
      </c>
      <c r="I1431" s="16">
        <f>IFERROR(VLOOKUP(A1431,'Moyennes FI (en entrée)'!B:N,7,0),"")</f>
        <v>11.04</v>
      </c>
      <c r="J1431" s="16">
        <f>IFERROR(VLOOKUP(VLOOKUP(A1431,'Fichier FI (en entrée)'!B:AH,33,0),Modificateurs!A$2:B$5,2,0),0)</f>
        <v>3</v>
      </c>
      <c r="K1431" s="16">
        <f>IFERROR(VLOOKUP(VLOOKUP(A1431,'Redoub FI (en entrée)'!B:N,7,0),Modificateurs!A$8:B$11,2,0),0)</f>
        <v>0</v>
      </c>
      <c r="L1431" s="16">
        <f>IFERROR(VLOOKUP(M1431,Modificateurs!D$1:E$94,2,0),0)</f>
        <v>2</v>
      </c>
      <c r="M1431" t="str">
        <f>VLOOKUP(A1431,'Fichier FI (en entrée)'!B:AH,16,0)&amp;" "&amp;VLOOKUP(A1431,'Fichier FI (en entrée)'!B:AH,20,0)&amp;" "&amp;VLOOKUP(A1431,'Fichier FI (en entrée)'!B:AH,27,0)&amp;" "&amp;VLOOKUP(A1431,'Fichier FI (en entrée)'!B:AH,29,0)</f>
        <v xml:space="preserve">S Mathématiques  </v>
      </c>
      <c r="N1431" t="str">
        <f>VLOOKUP(A1431,'Fichier FI (en entrée)'!B:AH,8,0)</f>
        <v>En Terminale</v>
      </c>
      <c r="O1431" t="b">
        <f>AND(C1431&gt;Synthèse!B$8,C1431&lt;Synthèse!B$10,NOT(Y1431))</f>
        <v>0</v>
      </c>
      <c r="Q1431" s="60">
        <f>ROUNDUP(C1431/(Synthèse!$B$4+Synthèse!$B$1)*8,0)</f>
        <v>1</v>
      </c>
      <c r="R1431" s="60">
        <f>IFERROR(VLOOKUP(A1431,'Evaluations (formulaire)'!A:P,6,0)+VLOOKUP(A1431,'Evaluations (formulaire)'!A:P,7,0),0)</f>
        <v>0</v>
      </c>
      <c r="S1431" s="60">
        <f>IFERROR(VLOOKUP(A1431,'Evaluations (formulaire)'!A:P,8,0),0)</f>
        <v>0</v>
      </c>
      <c r="T1431" s="60">
        <f>IF(AND(ISBLANK(P1431),Q1431&lt;=2),Synthèse!$B$41,IF(AND(ISBLANK(P1431),Q1431&gt;=7),Synthèse!$C$41,R1431+S1431))</f>
        <v>4.6511627906976744E-3</v>
      </c>
      <c r="U1431" s="60">
        <f t="shared" si="246"/>
        <v>16.044651162790696</v>
      </c>
      <c r="V1431" s="60">
        <f t="shared" si="247"/>
        <v>189</v>
      </c>
      <c r="X1431" s="26">
        <v>1570</v>
      </c>
      <c r="Y1431" s="26" t="b">
        <f>IFERROR(VLOOKUP(A1431,'Calculs FA (auto)'!A:O,15,0),FALSE)</f>
        <v>0</v>
      </c>
      <c r="Z1431" s="26">
        <f>IFERROR(VLOOKUP(A1431,'Evaluations (formulaire)'!A:M,9,0),0)</f>
        <v>0</v>
      </c>
      <c r="AA1431" s="135" t="b">
        <v>0</v>
      </c>
      <c r="AB1431" s="135" t="b">
        <v>1</v>
      </c>
      <c r="AC1431" s="135" t="b">
        <f t="shared" si="248"/>
        <v>0</v>
      </c>
      <c r="AD1431" s="135" t="b">
        <f t="shared" si="249"/>
        <v>1</v>
      </c>
      <c r="AE1431" s="135" t="b">
        <f t="shared" si="250"/>
        <v>0</v>
      </c>
      <c r="AF1431" s="135" t="b">
        <f>AND(AC1431,$V1431&lt;=Synthèse!$B$44)</f>
        <v>0</v>
      </c>
      <c r="AG1431" s="135" t="b">
        <f>AND(AD1431,$V1431&lt;=Synthèse!$B$44)</f>
        <v>1</v>
      </c>
      <c r="AH1431" s="135" t="b">
        <f>AND(AE1431,$V1431&lt;=Synthèse!$B$44)</f>
        <v>0</v>
      </c>
      <c r="AI1431" s="137" t="b">
        <v>0</v>
      </c>
      <c r="AJ1431" s="137" t="b">
        <v>0</v>
      </c>
      <c r="AK1431" s="137" t="b">
        <f t="shared" si="251"/>
        <v>0</v>
      </c>
      <c r="AL1431" s="137" t="b">
        <f t="shared" si="252"/>
        <v>0</v>
      </c>
      <c r="AM1431" s="137" t="b">
        <f>AND(AK1431,$V1431&lt;=Synthèse!$B$44)</f>
        <v>0</v>
      </c>
      <c r="AN1431" s="137" t="b">
        <f>AND(AL1431,$V1431&lt;=Synthèse!$B$44)</f>
        <v>0</v>
      </c>
    </row>
    <row r="1432" spans="1:40">
      <c r="A1432" s="17">
        <v>713432</v>
      </c>
      <c r="B1432" t="str">
        <f ca="1">VLOOKUP(A1432,'Fichier FI (en entrée)'!B:AH,3,0)</f>
        <v>AUCEFGHMGP</v>
      </c>
      <c r="C1432">
        <f t="shared" si="242"/>
        <v>856</v>
      </c>
      <c r="D1432">
        <f t="shared" si="243"/>
        <v>11.39</v>
      </c>
      <c r="E1432" s="14" t="str">
        <f>VLOOKUP(A1432,'Fichier FI (en entrée)'!B:AH,2,0)</f>
        <v>EV</v>
      </c>
      <c r="F1432" s="14" t="b">
        <f t="shared" si="244"/>
        <v>1</v>
      </c>
      <c r="G1432" s="14" t="b">
        <f>IFERROR(VLOOKUP(A1432,'Calculs FA (auto)'!A:F,6,0),FALSE)</f>
        <v>1</v>
      </c>
      <c r="H1432" s="14" t="b">
        <f t="shared" si="245"/>
        <v>1</v>
      </c>
      <c r="I1432" s="16">
        <f>IFERROR(VLOOKUP(A1432,'Moyennes FI (en entrée)'!B:N,7,0),"")</f>
        <v>8.39</v>
      </c>
      <c r="J1432" s="16">
        <f>IFERROR(VLOOKUP(VLOOKUP(A1432,'Fichier FI (en entrée)'!B:AH,33,0),Modificateurs!A$2:B$5,2,0),0)</f>
        <v>0</v>
      </c>
      <c r="K1432" s="16">
        <f>IFERROR(VLOOKUP(VLOOKUP(A1432,'Redoub FI (en entrée)'!B:N,7,0),Modificateurs!A$8:B$11,2,0),0)</f>
        <v>0</v>
      </c>
      <c r="L1432" s="16">
        <f>IFERROR(VLOOKUP(M1432,Modificateurs!D$1:E$94,2,0),0)</f>
        <v>3</v>
      </c>
      <c r="M1432" t="str">
        <f>VLOOKUP(A1432,'Fichier FI (en entrée)'!B:AH,16,0)&amp;" "&amp;VLOOKUP(A1432,'Fichier FI (en entrée)'!B:AH,20,0)&amp;" "&amp;VLOOKUP(A1432,'Fichier FI (en entrée)'!B:AH,27,0)&amp;" "&amp;VLOOKUP(A1432,'Fichier FI (en entrée)'!B:AH,29,0)</f>
        <v xml:space="preserve">S Informatique et Sciences du numérique  </v>
      </c>
      <c r="N1432" t="str">
        <f>VLOOKUP(A1432,'Fichier FI (en entrée)'!B:AH,8,0)</f>
        <v>En Terminale</v>
      </c>
      <c r="O1432" t="b">
        <f>AND(C1432&gt;Synthèse!B$8,C1432&lt;Synthèse!B$10,NOT(Y1432))</f>
        <v>0</v>
      </c>
      <c r="Q1432" s="60">
        <f>ROUNDUP(C1432/(Synthèse!$B$4+Synthèse!$B$1)*8,0)</f>
        <v>4</v>
      </c>
      <c r="R1432" s="60">
        <f>IFERROR(VLOOKUP(A1432,'Evaluations (formulaire)'!A:P,6,0)+VLOOKUP(A1432,'Evaluations (formulaire)'!A:P,7,0),0)</f>
        <v>0</v>
      </c>
      <c r="S1432" s="60">
        <f>IFERROR(VLOOKUP(A1432,'Evaluations (formulaire)'!A:P,8,0),0)</f>
        <v>0</v>
      </c>
      <c r="T1432" s="60">
        <f>IF(AND(ISBLANK(P1432),Q1432&lt;=2),Synthèse!$B$41,IF(AND(ISBLANK(P1432),Q1432&gt;=7),Synthèse!$C$41,R1432+S1432))</f>
        <v>0</v>
      </c>
      <c r="U1432" s="60">
        <f t="shared" si="246"/>
        <v>11.39</v>
      </c>
      <c r="V1432" s="60">
        <f t="shared" si="247"/>
        <v>856</v>
      </c>
      <c r="X1432" s="26">
        <v>67</v>
      </c>
      <c r="Y1432" s="26" t="b">
        <f>IFERROR(VLOOKUP(A1432,'Calculs FA (auto)'!A:O,15,0),FALSE)</f>
        <v>1</v>
      </c>
      <c r="Z1432" s="26">
        <f>IFERROR(VLOOKUP(A1432,'Evaluations (formulaire)'!A:M,9,0),0)</f>
        <v>0</v>
      </c>
      <c r="AA1432" s="135" t="b">
        <v>1</v>
      </c>
      <c r="AB1432" s="135" t="b">
        <v>0</v>
      </c>
      <c r="AC1432" s="135" t="b">
        <f t="shared" si="248"/>
        <v>1</v>
      </c>
      <c r="AD1432" s="135" t="b">
        <f t="shared" si="249"/>
        <v>0</v>
      </c>
      <c r="AE1432" s="135" t="b">
        <f t="shared" si="250"/>
        <v>0</v>
      </c>
      <c r="AF1432" s="135" t="b">
        <f>AND(AC1432,$V1432&lt;=Synthèse!$B$44)</f>
        <v>0</v>
      </c>
      <c r="AG1432" s="135" t="b">
        <f>AND(AD1432,$V1432&lt;=Synthèse!$B$44)</f>
        <v>0</v>
      </c>
      <c r="AH1432" s="135" t="b">
        <f>AND(AE1432,$V1432&lt;=Synthèse!$B$44)</f>
        <v>0</v>
      </c>
      <c r="AI1432" s="137" t="b">
        <v>0</v>
      </c>
      <c r="AJ1432" s="137" t="b">
        <v>0</v>
      </c>
      <c r="AK1432" s="137" t="b">
        <f t="shared" si="251"/>
        <v>0</v>
      </c>
      <c r="AL1432" s="137" t="b">
        <f t="shared" si="252"/>
        <v>0</v>
      </c>
      <c r="AM1432" s="137" t="b">
        <f>AND(AK1432,$V1432&lt;=Synthèse!$B$44)</f>
        <v>0</v>
      </c>
      <c r="AN1432" s="137" t="b">
        <f>AND(AL1432,$V1432&lt;=Synthèse!$B$44)</f>
        <v>0</v>
      </c>
    </row>
    <row r="1433" spans="1:40">
      <c r="A1433" s="17">
        <v>713479</v>
      </c>
      <c r="B1433" t="str">
        <f ca="1">VLOOKUP(A1433,'Fichier FI (en entrée)'!B:AH,3,0)</f>
        <v>OSAITJDGOT</v>
      </c>
      <c r="C1433">
        <f t="shared" si="242"/>
        <v>650</v>
      </c>
      <c r="D1433">
        <f t="shared" si="243"/>
        <v>12.56</v>
      </c>
      <c r="E1433" s="14" t="str">
        <f>VLOOKUP(A1433,'Fichier FI (en entrée)'!B:AH,2,0)</f>
        <v>EV</v>
      </c>
      <c r="F1433" s="14" t="b">
        <f t="shared" si="244"/>
        <v>1</v>
      </c>
      <c r="G1433" s="14" t="b">
        <f>IFERROR(VLOOKUP(A1433,'Calculs FA (auto)'!A:F,6,0),FALSE)</f>
        <v>0</v>
      </c>
      <c r="H1433" s="14" t="b">
        <f t="shared" si="245"/>
        <v>0</v>
      </c>
      <c r="I1433" s="16">
        <f>IFERROR(VLOOKUP(A1433,'Moyennes FI (en entrée)'!B:N,7,0),"")</f>
        <v>8.56</v>
      </c>
      <c r="J1433" s="16">
        <f>IFERROR(VLOOKUP(VLOOKUP(A1433,'Fichier FI (en entrée)'!B:AH,33,0),Modificateurs!A$2:B$5,2,0),0)</f>
        <v>1</v>
      </c>
      <c r="K1433" s="16">
        <f>IFERROR(VLOOKUP(VLOOKUP(A1433,'Redoub FI (en entrée)'!B:N,7,0),Modificateurs!A$8:B$11,2,0),0)</f>
        <v>0</v>
      </c>
      <c r="L1433" s="16">
        <f>IFERROR(VLOOKUP(M1433,Modificateurs!D$1:E$94,2,0),0)</f>
        <v>3</v>
      </c>
      <c r="M1433" t="str">
        <f>VLOOKUP(A1433,'Fichier FI (en entrée)'!B:AH,16,0)&amp;" "&amp;VLOOKUP(A1433,'Fichier FI (en entrée)'!B:AH,20,0)&amp;" "&amp;VLOOKUP(A1433,'Fichier FI (en entrée)'!B:AH,27,0)&amp;" "&amp;VLOOKUP(A1433,'Fichier FI (en entrée)'!B:AH,29,0)</f>
        <v xml:space="preserve">S Informatique et Sciences du numérique  </v>
      </c>
      <c r="N1433" t="str">
        <f>VLOOKUP(A1433,'Fichier FI (en entrée)'!B:AH,8,0)</f>
        <v>En Terminale</v>
      </c>
      <c r="O1433" t="b">
        <f>AND(C1433&gt;Synthèse!B$8,C1433&lt;Synthèse!B$10,NOT(Y1433))</f>
        <v>1</v>
      </c>
      <c r="Q1433" s="60">
        <f>ROUNDUP(C1433/(Synthèse!$B$4+Synthèse!$B$1)*8,0)</f>
        <v>4</v>
      </c>
      <c r="R1433" s="60">
        <f>IFERROR(VLOOKUP(A1433,'Evaluations (formulaire)'!A:P,6,0)+VLOOKUP(A1433,'Evaluations (formulaire)'!A:P,7,0),0)</f>
        <v>0</v>
      </c>
      <c r="S1433" s="60">
        <f>IFERROR(VLOOKUP(A1433,'Evaluations (formulaire)'!A:P,8,0),0)</f>
        <v>0</v>
      </c>
      <c r="T1433" s="60">
        <f>IF(AND(ISBLANK(P1433),Q1433&lt;=2),Synthèse!$B$41,IF(AND(ISBLANK(P1433),Q1433&gt;=7),Synthèse!$C$41,R1433+S1433))</f>
        <v>0</v>
      </c>
      <c r="U1433" s="60">
        <f t="shared" si="246"/>
        <v>12.56</v>
      </c>
      <c r="V1433" s="60">
        <f t="shared" si="247"/>
        <v>650</v>
      </c>
      <c r="X1433" s="26">
        <v>1192</v>
      </c>
      <c r="Y1433" s="26" t="b">
        <f>IFERROR(VLOOKUP(A1433,'Calculs FA (auto)'!A:O,15,0),FALSE)</f>
        <v>0</v>
      </c>
      <c r="Z1433" s="26">
        <f>IFERROR(VLOOKUP(A1433,'Evaluations (formulaire)'!A:M,9,0),0)</f>
        <v>0</v>
      </c>
      <c r="AA1433" s="135" t="b">
        <v>0</v>
      </c>
      <c r="AB1433" s="135" t="b">
        <v>0</v>
      </c>
      <c r="AC1433" s="135" t="b">
        <f t="shared" si="248"/>
        <v>0</v>
      </c>
      <c r="AD1433" s="135" t="b">
        <f t="shared" si="249"/>
        <v>0</v>
      </c>
      <c r="AE1433" s="135" t="b">
        <f t="shared" si="250"/>
        <v>1</v>
      </c>
      <c r="AF1433" s="135" t="b">
        <f>AND(AC1433,$V1433&lt;=Synthèse!$B$44)</f>
        <v>0</v>
      </c>
      <c r="AG1433" s="135" t="b">
        <f>AND(AD1433,$V1433&lt;=Synthèse!$B$44)</f>
        <v>0</v>
      </c>
      <c r="AH1433" s="135" t="b">
        <f>AND(AE1433,$V1433&lt;=Synthèse!$B$44)</f>
        <v>1</v>
      </c>
      <c r="AI1433" s="137" t="b">
        <v>0</v>
      </c>
      <c r="AJ1433" s="137" t="b">
        <v>0</v>
      </c>
      <c r="AK1433" s="137" t="b">
        <f t="shared" si="251"/>
        <v>0</v>
      </c>
      <c r="AL1433" s="137" t="b">
        <f t="shared" si="252"/>
        <v>0</v>
      </c>
      <c r="AM1433" s="137" t="b">
        <f>AND(AK1433,$V1433&lt;=Synthèse!$B$44)</f>
        <v>0</v>
      </c>
      <c r="AN1433" s="137" t="b">
        <f>AND(AL1433,$V1433&lt;=Synthèse!$B$44)</f>
        <v>0</v>
      </c>
    </row>
    <row r="1434" spans="1:40">
      <c r="A1434" s="17">
        <v>713489</v>
      </c>
      <c r="B1434" t="str">
        <f ca="1">VLOOKUP(A1434,'Fichier FI (en entrée)'!B:AH,3,0)</f>
        <v>OBIZMRBTAB</v>
      </c>
      <c r="C1434">
        <f t="shared" si="242"/>
        <v>1194</v>
      </c>
      <c r="D1434">
        <f t="shared" si="243"/>
        <v>7.8699999999999992</v>
      </c>
      <c r="E1434" s="14" t="str">
        <f>VLOOKUP(A1434,'Fichier FI (en entrée)'!B:AH,2,0)</f>
        <v>EV</v>
      </c>
      <c r="F1434" s="14" t="b">
        <f t="shared" si="244"/>
        <v>1</v>
      </c>
      <c r="G1434" s="14" t="b">
        <f>IFERROR(VLOOKUP(A1434,'Calculs FA (auto)'!A:F,6,0),FALSE)</f>
        <v>0</v>
      </c>
      <c r="H1434" s="14" t="b">
        <f t="shared" si="245"/>
        <v>0</v>
      </c>
      <c r="I1434" s="16">
        <f>IFERROR(VLOOKUP(A1434,'Moyennes FI (en entrée)'!B:N,7,0),"")</f>
        <v>10.87</v>
      </c>
      <c r="J1434" s="16">
        <f>IFERROR(VLOOKUP(VLOOKUP(A1434,'Fichier FI (en entrée)'!B:AH,33,0),Modificateurs!A$2:B$5,2,0),0)</f>
        <v>3</v>
      </c>
      <c r="K1434" s="16">
        <f>IFERROR(VLOOKUP(VLOOKUP(A1434,'Redoub FI (en entrée)'!B:N,7,0),Modificateurs!A$8:B$11,2,0),0)</f>
        <v>0</v>
      </c>
      <c r="L1434" s="16">
        <f>IFERROR(VLOOKUP(M1434,Modificateurs!D$1:E$94,2,0),0)</f>
        <v>-6</v>
      </c>
      <c r="M1434" t="str">
        <f>VLOOKUP(A1434,'Fichier FI (en entrée)'!B:AH,16,0)&amp;" "&amp;VLOOKUP(A1434,'Fichier FI (en entrée)'!B:AH,20,0)&amp;" "&amp;VLOOKUP(A1434,'Fichier FI (en entrée)'!B:AH,27,0)&amp;" "&amp;VLOOKUP(A1434,'Fichier FI (en entrée)'!B:AH,29,0)</f>
        <v xml:space="preserve">ES Economie approfondie  </v>
      </c>
      <c r="N1434" t="str">
        <f>VLOOKUP(A1434,'Fichier FI (en entrée)'!B:AH,8,0)</f>
        <v>En Terminale</v>
      </c>
      <c r="O1434" t="b">
        <f>AND(C1434&gt;Synthèse!B$8,C1434&lt;Synthèse!B$10,NOT(Y1434))</f>
        <v>1</v>
      </c>
      <c r="Q1434" s="60">
        <f>ROUNDUP(C1434/(Synthèse!$B$4+Synthèse!$B$1)*8,0)</f>
        <v>6</v>
      </c>
      <c r="R1434" s="60">
        <f>IFERROR(VLOOKUP(A1434,'Evaluations (formulaire)'!A:P,6,0)+VLOOKUP(A1434,'Evaluations (formulaire)'!A:P,7,0),0)</f>
        <v>0</v>
      </c>
      <c r="S1434" s="60">
        <f>IFERROR(VLOOKUP(A1434,'Evaluations (formulaire)'!A:P,8,0),0)</f>
        <v>0</v>
      </c>
      <c r="T1434" s="60">
        <f>IF(AND(ISBLANK(P1434),Q1434&lt;=2),Synthèse!$B$41,IF(AND(ISBLANK(P1434),Q1434&gt;=7),Synthèse!$C$41,R1434+S1434))</f>
        <v>0</v>
      </c>
      <c r="U1434" s="60">
        <f t="shared" si="246"/>
        <v>7.8699999999999992</v>
      </c>
      <c r="V1434" s="60">
        <f t="shared" si="247"/>
        <v>1192</v>
      </c>
      <c r="X1434" s="26">
        <v>956</v>
      </c>
      <c r="Y1434" s="26" t="b">
        <f>IFERROR(VLOOKUP(A1434,'Calculs FA (auto)'!A:O,15,0),FALSE)</f>
        <v>0</v>
      </c>
      <c r="Z1434" s="26">
        <f>IFERROR(VLOOKUP(A1434,'Evaluations (formulaire)'!A:M,9,0),0)</f>
        <v>0</v>
      </c>
      <c r="AA1434" s="135" t="b">
        <v>0</v>
      </c>
      <c r="AB1434" s="135" t="b">
        <v>0</v>
      </c>
      <c r="AC1434" s="135" t="b">
        <f t="shared" si="248"/>
        <v>0</v>
      </c>
      <c r="AD1434" s="135" t="b">
        <f t="shared" si="249"/>
        <v>0</v>
      </c>
      <c r="AE1434" s="135" t="b">
        <f t="shared" si="250"/>
        <v>1</v>
      </c>
      <c r="AF1434" s="135" t="b">
        <f>AND(AC1434,$V1434&lt;=Synthèse!$B$44)</f>
        <v>0</v>
      </c>
      <c r="AG1434" s="135" t="b">
        <f>AND(AD1434,$V1434&lt;=Synthèse!$B$44)</f>
        <v>0</v>
      </c>
      <c r="AH1434" s="135" t="b">
        <f>AND(AE1434,$V1434&lt;=Synthèse!$B$44)</f>
        <v>0</v>
      </c>
      <c r="AI1434" s="137" t="b">
        <v>0</v>
      </c>
      <c r="AJ1434" s="137" t="b">
        <v>0</v>
      </c>
      <c r="AK1434" s="137" t="b">
        <f t="shared" si="251"/>
        <v>0</v>
      </c>
      <c r="AL1434" s="137" t="b">
        <f t="shared" si="252"/>
        <v>0</v>
      </c>
      <c r="AM1434" s="137" t="b">
        <f>AND(AK1434,$V1434&lt;=Synthèse!$B$44)</f>
        <v>0</v>
      </c>
      <c r="AN1434" s="137" t="b">
        <f>AND(AL1434,$V1434&lt;=Synthèse!$B$44)</f>
        <v>0</v>
      </c>
    </row>
    <row r="1435" spans="1:40">
      <c r="A1435" s="17">
        <v>713503</v>
      </c>
      <c r="B1435" t="str">
        <f ca="1">VLOOKUP(A1435,'Fichier FI (en entrée)'!B:AH,3,0)</f>
        <v>ZUURAVYFCK</v>
      </c>
      <c r="C1435">
        <f t="shared" si="242"/>
        <v>153</v>
      </c>
      <c r="D1435">
        <f t="shared" si="243"/>
        <v>16.39</v>
      </c>
      <c r="E1435" s="14" t="str">
        <f>VLOOKUP(A1435,'Fichier FI (en entrée)'!B:AH,2,0)</f>
        <v>EV</v>
      </c>
      <c r="F1435" s="14" t="b">
        <f t="shared" si="244"/>
        <v>1</v>
      </c>
      <c r="G1435" s="14" t="b">
        <f>IFERROR(VLOOKUP(A1435,'Calculs FA (auto)'!A:F,6,0),FALSE)</f>
        <v>0</v>
      </c>
      <c r="H1435" s="14" t="b">
        <f t="shared" si="245"/>
        <v>0</v>
      </c>
      <c r="I1435" s="16">
        <f>IFERROR(VLOOKUP(A1435,'Moyennes FI (en entrée)'!B:N,7,0),"")</f>
        <v>11.39</v>
      </c>
      <c r="J1435" s="16">
        <f>IFERROR(VLOOKUP(VLOOKUP(A1435,'Fichier FI (en entrée)'!B:AH,33,0),Modificateurs!A$2:B$5,2,0),0)</f>
        <v>3</v>
      </c>
      <c r="K1435" s="16">
        <f>IFERROR(VLOOKUP(VLOOKUP(A1435,'Redoub FI (en entrée)'!B:N,7,0),Modificateurs!A$8:B$11,2,0),0)</f>
        <v>0</v>
      </c>
      <c r="L1435" s="16">
        <f>IFERROR(VLOOKUP(M1435,Modificateurs!D$1:E$94,2,0),0)</f>
        <v>2</v>
      </c>
      <c r="M1435" t="str">
        <f>VLOOKUP(A1435,'Fichier FI (en entrée)'!B:AH,16,0)&amp;" "&amp;VLOOKUP(A1435,'Fichier FI (en entrée)'!B:AH,20,0)&amp;" "&amp;VLOOKUP(A1435,'Fichier FI (en entrée)'!B:AH,27,0)&amp;" "&amp;VLOOKUP(A1435,'Fichier FI (en entrée)'!B:AH,29,0)</f>
        <v xml:space="preserve">STI2D Système informatique et numérique  </v>
      </c>
      <c r="N1435" t="str">
        <f>VLOOKUP(A1435,'Fichier FI (en entrée)'!B:AH,8,0)</f>
        <v>En Terminale</v>
      </c>
      <c r="O1435" t="b">
        <f>AND(C1435&gt;Synthèse!B$8,C1435&lt;Synthèse!B$10,NOT(Y1435))</f>
        <v>0</v>
      </c>
      <c r="Q1435" s="60">
        <f>ROUNDUP(C1435/(Synthèse!$B$4+Synthèse!$B$1)*8,0)</f>
        <v>1</v>
      </c>
      <c r="R1435" s="60">
        <f>IFERROR(VLOOKUP(A1435,'Evaluations (formulaire)'!A:P,6,0)+VLOOKUP(A1435,'Evaluations (formulaire)'!A:P,7,0),0)</f>
        <v>0</v>
      </c>
      <c r="S1435" s="60">
        <f>IFERROR(VLOOKUP(A1435,'Evaluations (formulaire)'!A:P,8,0),0)</f>
        <v>0</v>
      </c>
      <c r="T1435" s="60">
        <f>IF(AND(ISBLANK(P1435),Q1435&lt;=2),Synthèse!$B$41,IF(AND(ISBLANK(P1435),Q1435&gt;=7),Synthèse!$C$41,R1435+S1435))</f>
        <v>4.6511627906976744E-3</v>
      </c>
      <c r="U1435" s="60">
        <f t="shared" si="246"/>
        <v>16.394651162790698</v>
      </c>
      <c r="V1435" s="60">
        <f t="shared" si="247"/>
        <v>152</v>
      </c>
      <c r="X1435" s="26">
        <v>707</v>
      </c>
      <c r="Y1435" s="26" t="b">
        <f>IFERROR(VLOOKUP(A1435,'Calculs FA (auto)'!A:O,15,0),FALSE)</f>
        <v>0</v>
      </c>
      <c r="Z1435" s="26">
        <f>IFERROR(VLOOKUP(A1435,'Evaluations (formulaire)'!A:M,9,0),0)</f>
        <v>0</v>
      </c>
      <c r="AA1435" s="135" t="b">
        <v>0</v>
      </c>
      <c r="AB1435" s="135" t="b">
        <v>1</v>
      </c>
      <c r="AC1435" s="135" t="b">
        <f t="shared" si="248"/>
        <v>0</v>
      </c>
      <c r="AD1435" s="135" t="b">
        <f t="shared" si="249"/>
        <v>1</v>
      </c>
      <c r="AE1435" s="135" t="b">
        <f t="shared" si="250"/>
        <v>0</v>
      </c>
      <c r="AF1435" s="135" t="b">
        <f>AND(AC1435,$V1435&lt;=Synthèse!$B$44)</f>
        <v>0</v>
      </c>
      <c r="AG1435" s="135" t="b">
        <f>AND(AD1435,$V1435&lt;=Synthèse!$B$44)</f>
        <v>1</v>
      </c>
      <c r="AH1435" s="135" t="b">
        <f>AND(AE1435,$V1435&lt;=Synthèse!$B$44)</f>
        <v>0</v>
      </c>
      <c r="AI1435" s="137" t="b">
        <v>0</v>
      </c>
      <c r="AJ1435" s="137" t="b">
        <v>0</v>
      </c>
      <c r="AK1435" s="137" t="b">
        <f t="shared" si="251"/>
        <v>0</v>
      </c>
      <c r="AL1435" s="137" t="b">
        <f t="shared" si="252"/>
        <v>0</v>
      </c>
      <c r="AM1435" s="137" t="b">
        <f>AND(AK1435,$V1435&lt;=Synthèse!$B$44)</f>
        <v>0</v>
      </c>
      <c r="AN1435" s="137" t="b">
        <f>AND(AL1435,$V1435&lt;=Synthèse!$B$44)</f>
        <v>0</v>
      </c>
    </row>
    <row r="1436" spans="1:40">
      <c r="A1436" s="17">
        <v>713515</v>
      </c>
      <c r="B1436" t="str">
        <f ca="1">VLOOKUP(A1436,'Fichier FI (en entrée)'!B:AH,3,0)</f>
        <v>LHOTWGDJJD</v>
      </c>
      <c r="C1436">
        <f t="shared" si="242"/>
        <v>1401</v>
      </c>
      <c r="D1436">
        <f t="shared" si="243"/>
        <v>3.5399999999999991</v>
      </c>
      <c r="E1436" s="14" t="str">
        <f>VLOOKUP(A1436,'Fichier FI (en entrée)'!B:AH,2,0)</f>
        <v>EV</v>
      </c>
      <c r="F1436" s="14" t="b">
        <f t="shared" si="244"/>
        <v>1</v>
      </c>
      <c r="G1436" s="14" t="b">
        <f>IFERROR(VLOOKUP(A1436,'Calculs FA (auto)'!A:F,6,0),FALSE)</f>
        <v>0</v>
      </c>
      <c r="H1436" s="14" t="b">
        <f t="shared" si="245"/>
        <v>0</v>
      </c>
      <c r="I1436" s="16">
        <f>IFERROR(VLOOKUP(A1436,'Moyennes FI (en entrée)'!B:N,7,0),"")</f>
        <v>8.5399999999999991</v>
      </c>
      <c r="J1436" s="16">
        <f>IFERROR(VLOOKUP(VLOOKUP(A1436,'Fichier FI (en entrée)'!B:AH,33,0),Modificateurs!A$2:B$5,2,0),0)</f>
        <v>1</v>
      </c>
      <c r="K1436" s="16">
        <f>IFERROR(VLOOKUP(VLOOKUP(A1436,'Redoub FI (en entrée)'!B:N,7,0),Modificateurs!A$8:B$11,2,0),0)</f>
        <v>0</v>
      </c>
      <c r="L1436" s="16">
        <f>IFERROR(VLOOKUP(M1436,Modificateurs!D$1:E$94,2,0),0)</f>
        <v>-6</v>
      </c>
      <c r="M1436" t="str">
        <f>VLOOKUP(A1436,'Fichier FI (en entrée)'!B:AH,16,0)&amp;" "&amp;VLOOKUP(A1436,'Fichier FI (en entrée)'!B:AH,20,0)&amp;" "&amp;VLOOKUP(A1436,'Fichier FI (en entrée)'!B:AH,27,0)&amp;" "&amp;VLOOKUP(A1436,'Fichier FI (en entrée)'!B:AH,29,0)</f>
        <v xml:space="preserve">STI2D Innovation Technologique et Eco conception  </v>
      </c>
      <c r="N1436" t="str">
        <f>VLOOKUP(A1436,'Fichier FI (en entrée)'!B:AH,8,0)</f>
        <v>En Terminale</v>
      </c>
      <c r="O1436" t="b">
        <f>AND(C1436&gt;Synthèse!B$8,C1436&lt;Synthèse!B$10,NOT(Y1436))</f>
        <v>0</v>
      </c>
      <c r="Q1436" s="60">
        <f>ROUNDUP(C1436/(Synthèse!$B$4+Synthèse!$B$1)*8,0)</f>
        <v>7</v>
      </c>
      <c r="R1436" s="60">
        <f>IFERROR(VLOOKUP(A1436,'Evaluations (formulaire)'!A:P,6,0)+VLOOKUP(A1436,'Evaluations (formulaire)'!A:P,7,0),0)</f>
        <v>0</v>
      </c>
      <c r="S1436" s="60">
        <f>IFERROR(VLOOKUP(A1436,'Evaluations (formulaire)'!A:P,8,0),0)</f>
        <v>0</v>
      </c>
      <c r="T1436" s="60">
        <f>IF(AND(ISBLANK(P1436),Q1436&lt;=2),Synthèse!$B$41,IF(AND(ISBLANK(P1436),Q1436&gt;=7),Synthèse!$C$41,R1436+S1436))</f>
        <v>4.6296296296296294E-3</v>
      </c>
      <c r="U1436" s="60">
        <f t="shared" si="246"/>
        <v>3.5446296296296289</v>
      </c>
      <c r="V1436" s="60">
        <f t="shared" si="247"/>
        <v>1400</v>
      </c>
      <c r="X1436" s="26">
        <v>781</v>
      </c>
      <c r="Y1436" s="26" t="b">
        <f>IFERROR(VLOOKUP(A1436,'Calculs FA (auto)'!A:O,15,0),FALSE)</f>
        <v>0</v>
      </c>
      <c r="Z1436" s="26">
        <f>IFERROR(VLOOKUP(A1436,'Evaluations (formulaire)'!A:M,9,0),0)</f>
        <v>0</v>
      </c>
      <c r="AA1436" s="135" t="b">
        <v>0</v>
      </c>
      <c r="AB1436" s="135" t="b">
        <v>1</v>
      </c>
      <c r="AC1436" s="135" t="b">
        <f t="shared" si="248"/>
        <v>0</v>
      </c>
      <c r="AD1436" s="135" t="b">
        <f t="shared" si="249"/>
        <v>1</v>
      </c>
      <c r="AE1436" s="135" t="b">
        <f t="shared" si="250"/>
        <v>0</v>
      </c>
      <c r="AF1436" s="135" t="b">
        <f>AND(AC1436,$V1436&lt;=Synthèse!$B$44)</f>
        <v>0</v>
      </c>
      <c r="AG1436" s="135" t="b">
        <f>AND(AD1436,$V1436&lt;=Synthèse!$B$44)</f>
        <v>0</v>
      </c>
      <c r="AH1436" s="135" t="b">
        <f>AND(AE1436,$V1436&lt;=Synthèse!$B$44)</f>
        <v>0</v>
      </c>
      <c r="AI1436" s="137" t="b">
        <v>0</v>
      </c>
      <c r="AJ1436" s="137" t="b">
        <v>0</v>
      </c>
      <c r="AK1436" s="137" t="b">
        <f t="shared" si="251"/>
        <v>0</v>
      </c>
      <c r="AL1436" s="137" t="b">
        <f t="shared" si="252"/>
        <v>0</v>
      </c>
      <c r="AM1436" s="137" t="b">
        <f>AND(AK1436,$V1436&lt;=Synthèse!$B$44)</f>
        <v>0</v>
      </c>
      <c r="AN1436" s="137" t="b">
        <f>AND(AL1436,$V1436&lt;=Synthèse!$B$44)</f>
        <v>0</v>
      </c>
    </row>
    <row r="1437" spans="1:40">
      <c r="A1437" s="17">
        <v>713520</v>
      </c>
      <c r="B1437" t="str">
        <f ca="1">VLOOKUP(A1437,'Fichier FI (en entrée)'!B:AH,3,0)</f>
        <v>OANJHJMCAU</v>
      </c>
      <c r="C1437">
        <f t="shared" si="242"/>
        <v>597</v>
      </c>
      <c r="D1437">
        <f t="shared" si="243"/>
        <v>12.91</v>
      </c>
      <c r="E1437" s="14" t="str">
        <f>VLOOKUP(A1437,'Fichier FI (en entrée)'!B:AH,2,0)</f>
        <v>EV</v>
      </c>
      <c r="F1437" s="14" t="b">
        <f t="shared" si="244"/>
        <v>1</v>
      </c>
      <c r="G1437" s="14" t="b">
        <f>IFERROR(VLOOKUP(A1437,'Calculs FA (auto)'!A:F,6,0),FALSE)</f>
        <v>0</v>
      </c>
      <c r="H1437" s="14" t="b">
        <f t="shared" si="245"/>
        <v>0</v>
      </c>
      <c r="I1437" s="16">
        <f>IFERROR(VLOOKUP(A1437,'Moyennes FI (en entrée)'!B:N,7,0),"")</f>
        <v>8.91</v>
      </c>
      <c r="J1437" s="16">
        <f>IFERROR(VLOOKUP(VLOOKUP(A1437,'Fichier FI (en entrée)'!B:AH,33,0),Modificateurs!A$2:B$5,2,0),0)</f>
        <v>1</v>
      </c>
      <c r="K1437" s="16">
        <f>IFERROR(VLOOKUP(VLOOKUP(A1437,'Redoub FI (en entrée)'!B:N,7,0),Modificateurs!A$8:B$11,2,0),0)</f>
        <v>0</v>
      </c>
      <c r="L1437" s="16">
        <f>IFERROR(VLOOKUP(M1437,Modificateurs!D$1:E$94,2,0),0)</f>
        <v>3</v>
      </c>
      <c r="M1437" t="str">
        <f>VLOOKUP(A1437,'Fichier FI (en entrée)'!B:AH,16,0)&amp;" "&amp;VLOOKUP(A1437,'Fichier FI (en entrée)'!B:AH,20,0)&amp;" "&amp;VLOOKUP(A1437,'Fichier FI (en entrée)'!B:AH,27,0)&amp;" "&amp;VLOOKUP(A1437,'Fichier FI (en entrée)'!B:AH,29,0)</f>
        <v xml:space="preserve">S Informatique et Sciences du numérique  </v>
      </c>
      <c r="N1437" t="str">
        <f>VLOOKUP(A1437,'Fichier FI (en entrée)'!B:AH,8,0)</f>
        <v>En Terminale</v>
      </c>
      <c r="O1437" t="b">
        <f>AND(C1437&gt;Synthèse!B$8,C1437&lt;Synthèse!B$10,NOT(Y1437))</f>
        <v>1</v>
      </c>
      <c r="Q1437" s="60">
        <f>ROUNDUP(C1437/(Synthèse!$B$4+Synthèse!$B$1)*8,0)</f>
        <v>3</v>
      </c>
      <c r="R1437" s="60">
        <f>IFERROR(VLOOKUP(A1437,'Evaluations (formulaire)'!A:P,6,0)+VLOOKUP(A1437,'Evaluations (formulaire)'!A:P,7,0),0)</f>
        <v>0</v>
      </c>
      <c r="S1437" s="60">
        <f>IFERROR(VLOOKUP(A1437,'Evaluations (formulaire)'!A:P,8,0),0)</f>
        <v>0</v>
      </c>
      <c r="T1437" s="60">
        <f>IF(AND(ISBLANK(P1437),Q1437&lt;=2),Synthèse!$B$41,IF(AND(ISBLANK(P1437),Q1437&gt;=7),Synthèse!$C$41,R1437+S1437))</f>
        <v>0</v>
      </c>
      <c r="U1437" s="60">
        <f t="shared" si="246"/>
        <v>12.91</v>
      </c>
      <c r="V1437" s="60">
        <f t="shared" si="247"/>
        <v>598</v>
      </c>
      <c r="X1437" s="26">
        <v>1511</v>
      </c>
      <c r="Y1437" s="26" t="b">
        <f>IFERROR(VLOOKUP(A1437,'Calculs FA (auto)'!A:O,15,0),FALSE)</f>
        <v>0</v>
      </c>
      <c r="Z1437" s="26">
        <f>IFERROR(VLOOKUP(A1437,'Evaluations (formulaire)'!A:M,9,0),0)</f>
        <v>0</v>
      </c>
      <c r="AA1437" s="135" t="b">
        <v>0</v>
      </c>
      <c r="AB1437" s="135" t="b">
        <v>1</v>
      </c>
      <c r="AC1437" s="135" t="b">
        <f t="shared" si="248"/>
        <v>0</v>
      </c>
      <c r="AD1437" s="135" t="b">
        <f t="shared" si="249"/>
        <v>1</v>
      </c>
      <c r="AE1437" s="135" t="b">
        <f t="shared" si="250"/>
        <v>0</v>
      </c>
      <c r="AF1437" s="135" t="b">
        <f>AND(AC1437,$V1437&lt;=Synthèse!$B$44)</f>
        <v>0</v>
      </c>
      <c r="AG1437" s="135" t="b">
        <f>AND(AD1437,$V1437&lt;=Synthèse!$B$44)</f>
        <v>1</v>
      </c>
      <c r="AH1437" s="135" t="b">
        <f>AND(AE1437,$V1437&lt;=Synthèse!$B$44)</f>
        <v>0</v>
      </c>
      <c r="AI1437" s="137" t="b">
        <v>0</v>
      </c>
      <c r="AJ1437" s="137" t="b">
        <v>0</v>
      </c>
      <c r="AK1437" s="137" t="b">
        <f t="shared" si="251"/>
        <v>0</v>
      </c>
      <c r="AL1437" s="137" t="b">
        <f t="shared" si="252"/>
        <v>0</v>
      </c>
      <c r="AM1437" s="137" t="b">
        <f>AND(AK1437,$V1437&lt;=Synthèse!$B$44)</f>
        <v>0</v>
      </c>
      <c r="AN1437" s="137" t="b">
        <f>AND(AL1437,$V1437&lt;=Synthèse!$B$44)</f>
        <v>0</v>
      </c>
    </row>
    <row r="1438" spans="1:40">
      <c r="A1438" s="17">
        <v>713522</v>
      </c>
      <c r="B1438" t="str">
        <f ca="1">VLOOKUP(A1438,'Fichier FI (en entrée)'!B:AH,3,0)</f>
        <v>QHMNHHDJZD</v>
      </c>
      <c r="C1438">
        <f t="shared" si="242"/>
        <v>390</v>
      </c>
      <c r="D1438">
        <f t="shared" si="243"/>
        <v>14.16</v>
      </c>
      <c r="E1438" s="14" t="str">
        <f>VLOOKUP(A1438,'Fichier FI (en entrée)'!B:AH,2,0)</f>
        <v>EV</v>
      </c>
      <c r="F1438" s="14" t="b">
        <f t="shared" si="244"/>
        <v>1</v>
      </c>
      <c r="G1438" s="14" t="b">
        <f>IFERROR(VLOOKUP(A1438,'Calculs FA (auto)'!A:F,6,0),FALSE)</f>
        <v>0</v>
      </c>
      <c r="H1438" s="14" t="b">
        <f t="shared" si="245"/>
        <v>0</v>
      </c>
      <c r="I1438" s="16">
        <f>IFERROR(VLOOKUP(A1438,'Moyennes FI (en entrée)'!B:N,7,0),"")</f>
        <v>10.16</v>
      </c>
      <c r="J1438" s="16">
        <f>IFERROR(VLOOKUP(VLOOKUP(A1438,'Fichier FI (en entrée)'!B:AH,33,0),Modificateurs!A$2:B$5,2,0),0)</f>
        <v>1</v>
      </c>
      <c r="K1438" s="16">
        <f>IFERROR(VLOOKUP(VLOOKUP(A1438,'Redoub FI (en entrée)'!B:N,7,0),Modificateurs!A$8:B$11,2,0),0)</f>
        <v>0</v>
      </c>
      <c r="L1438" s="16">
        <f>IFERROR(VLOOKUP(M1438,Modificateurs!D$1:E$94,2,0),0)</f>
        <v>3</v>
      </c>
      <c r="M1438" t="str">
        <f>VLOOKUP(A1438,'Fichier FI (en entrée)'!B:AH,16,0)&amp;" "&amp;VLOOKUP(A1438,'Fichier FI (en entrée)'!B:AH,20,0)&amp;" "&amp;VLOOKUP(A1438,'Fichier FI (en entrée)'!B:AH,27,0)&amp;" "&amp;VLOOKUP(A1438,'Fichier FI (en entrée)'!B:AH,29,0)</f>
        <v xml:space="preserve">S Informatique et Sciences du numérique  </v>
      </c>
      <c r="N1438" t="str">
        <f>VLOOKUP(A1438,'Fichier FI (en entrée)'!B:AH,8,0)</f>
        <v>En Terminale</v>
      </c>
      <c r="O1438" t="b">
        <f>AND(C1438&gt;Synthèse!B$8,C1438&lt;Synthèse!B$10,NOT(Y1438))</f>
        <v>0</v>
      </c>
      <c r="Q1438" s="60">
        <f>ROUNDUP(C1438/(Synthèse!$B$4+Synthèse!$B$1)*8,0)</f>
        <v>2</v>
      </c>
      <c r="R1438" s="60">
        <f>IFERROR(VLOOKUP(A1438,'Evaluations (formulaire)'!A:P,6,0)+VLOOKUP(A1438,'Evaluations (formulaire)'!A:P,7,0),0)</f>
        <v>0</v>
      </c>
      <c r="S1438" s="60">
        <f>IFERROR(VLOOKUP(A1438,'Evaluations (formulaire)'!A:P,8,0),0)</f>
        <v>0</v>
      </c>
      <c r="T1438" s="60">
        <f>IF(AND(ISBLANK(P1438),Q1438&lt;=2),Synthèse!$B$41,IF(AND(ISBLANK(P1438),Q1438&gt;=7),Synthèse!$C$41,R1438+S1438))</f>
        <v>4.6511627906976744E-3</v>
      </c>
      <c r="U1438" s="60">
        <f t="shared" si="246"/>
        <v>14.164651162790697</v>
      </c>
      <c r="V1438" s="60">
        <f t="shared" si="247"/>
        <v>390</v>
      </c>
      <c r="X1438" s="26">
        <v>718</v>
      </c>
      <c r="Y1438" s="26" t="b">
        <f>IFERROR(VLOOKUP(A1438,'Calculs FA (auto)'!A:O,15,0),FALSE)</f>
        <v>0</v>
      </c>
      <c r="Z1438" s="26">
        <f>IFERROR(VLOOKUP(A1438,'Evaluations (formulaire)'!A:M,9,0),0)</f>
        <v>0</v>
      </c>
      <c r="AA1438" s="135" t="b">
        <v>0</v>
      </c>
      <c r="AB1438" s="135" t="b">
        <v>0</v>
      </c>
      <c r="AC1438" s="135" t="b">
        <f t="shared" si="248"/>
        <v>0</v>
      </c>
      <c r="AD1438" s="135" t="b">
        <f t="shared" si="249"/>
        <v>0</v>
      </c>
      <c r="AE1438" s="135" t="b">
        <f t="shared" si="250"/>
        <v>1</v>
      </c>
      <c r="AF1438" s="135" t="b">
        <f>AND(AC1438,$V1438&lt;=Synthèse!$B$44)</f>
        <v>0</v>
      </c>
      <c r="AG1438" s="135" t="b">
        <f>AND(AD1438,$V1438&lt;=Synthèse!$B$44)</f>
        <v>0</v>
      </c>
      <c r="AH1438" s="135" t="b">
        <f>AND(AE1438,$V1438&lt;=Synthèse!$B$44)</f>
        <v>1</v>
      </c>
      <c r="AI1438" s="137" t="b">
        <v>0</v>
      </c>
      <c r="AJ1438" s="137" t="b">
        <v>0</v>
      </c>
      <c r="AK1438" s="137" t="b">
        <f t="shared" si="251"/>
        <v>0</v>
      </c>
      <c r="AL1438" s="137" t="b">
        <f t="shared" si="252"/>
        <v>0</v>
      </c>
      <c r="AM1438" s="137" t="b">
        <f>AND(AK1438,$V1438&lt;=Synthèse!$B$44)</f>
        <v>0</v>
      </c>
      <c r="AN1438" s="137" t="b">
        <f>AND(AL1438,$V1438&lt;=Synthèse!$B$44)</f>
        <v>0</v>
      </c>
    </row>
    <row r="1439" spans="1:40">
      <c r="A1439" s="17">
        <v>713541</v>
      </c>
      <c r="B1439" t="str">
        <f ca="1">VLOOKUP(A1439,'Fichier FI (en entrée)'!B:AH,3,0)</f>
        <v>RHITYBHMTJ</v>
      </c>
      <c r="C1439">
        <f t="shared" si="242"/>
        <v>2097</v>
      </c>
      <c r="D1439">
        <f t="shared" si="243"/>
        <v>-100</v>
      </c>
      <c r="E1439" s="14" t="str">
        <f>VLOOKUP(A1439,'Fichier FI (en entrée)'!B:AH,2,0)</f>
        <v>ENV</v>
      </c>
      <c r="F1439" s="14" t="b">
        <f t="shared" si="244"/>
        <v>0</v>
      </c>
      <c r="G1439" s="14" t="b">
        <f>IFERROR(VLOOKUP(A1439,'Calculs FA (auto)'!A:F,6,0),FALSE)</f>
        <v>0</v>
      </c>
      <c r="H1439" s="14" t="b">
        <f t="shared" si="245"/>
        <v>0</v>
      </c>
      <c r="I1439" s="16" t="str">
        <f>IFERROR(VLOOKUP(A1439,'Moyennes FI (en entrée)'!B:N,7,0),"")</f>
        <v/>
      </c>
      <c r="J1439" s="16">
        <f>IFERROR(VLOOKUP(VLOOKUP(A1439,'Fichier FI (en entrée)'!B:AH,33,0),Modificateurs!A$2:B$5,2,0),0)</f>
        <v>1</v>
      </c>
      <c r="K1439" s="16">
        <f>IFERROR(VLOOKUP(VLOOKUP(A1439,'Redoub FI (en entrée)'!B:N,7,0),Modificateurs!A$8:B$11,2,0),0)</f>
        <v>0</v>
      </c>
      <c r="L1439" s="16">
        <f>IFERROR(VLOOKUP(M1439,Modificateurs!D$1:E$94,2,0),0)</f>
        <v>-3</v>
      </c>
      <c r="M1439" t="str">
        <f>VLOOKUP(A1439,'Fichier FI (en entrée)'!B:AH,16,0)&amp;" "&amp;VLOOKUP(A1439,'Fichier FI (en entrée)'!B:AH,20,0)&amp;" "&amp;VLOOKUP(A1439,'Fichier FI (en entrée)'!B:AH,27,0)&amp;" "&amp;VLOOKUP(A1439,'Fichier FI (en entrée)'!B:AH,29,0)</f>
        <v xml:space="preserve">ES Mathématiques  </v>
      </c>
      <c r="N1439" t="str">
        <f>VLOOKUP(A1439,'Fichier FI (en entrée)'!B:AH,8,0)</f>
        <v>En Terminale</v>
      </c>
      <c r="O1439" t="b">
        <f>AND(C1439&gt;Synthèse!B$8,C1439&lt;Synthèse!B$10,NOT(Y1439))</f>
        <v>0</v>
      </c>
      <c r="Q1439" s="60">
        <f>ROUNDUP(C1439/(Synthèse!$B$4+Synthèse!$B$1)*8,0)</f>
        <v>10</v>
      </c>
      <c r="R1439" s="60">
        <f>IFERROR(VLOOKUP(A1439,'Evaluations (formulaire)'!A:P,6,0)+VLOOKUP(A1439,'Evaluations (formulaire)'!A:P,7,0),0)</f>
        <v>0</v>
      </c>
      <c r="S1439" s="60">
        <f>IFERROR(VLOOKUP(A1439,'Evaluations (formulaire)'!A:P,8,0),0)</f>
        <v>0</v>
      </c>
      <c r="T1439" s="60">
        <f>IF(AND(ISBLANK(P1439),Q1439&lt;=2),Synthèse!$B$41,IF(AND(ISBLANK(P1439),Q1439&gt;=7),Synthèse!$C$41,R1439+S1439))</f>
        <v>4.6296296296296294E-3</v>
      </c>
      <c r="U1439" s="60">
        <f t="shared" si="246"/>
        <v>-99.995370370370367</v>
      </c>
      <c r="V1439" s="60">
        <f t="shared" si="247"/>
        <v>1983</v>
      </c>
      <c r="X1439" s="26">
        <v>464</v>
      </c>
      <c r="Y1439" s="26" t="b">
        <f>IFERROR(VLOOKUP(A1439,'Calculs FA (auto)'!A:O,15,0),FALSE)</f>
        <v>0</v>
      </c>
      <c r="Z1439" s="26">
        <f>IFERROR(VLOOKUP(A1439,'Evaluations (formulaire)'!A:M,9,0),0)</f>
        <v>0</v>
      </c>
      <c r="AA1439" s="135" t="b">
        <v>1</v>
      </c>
      <c r="AB1439" s="135" t="b">
        <v>0</v>
      </c>
      <c r="AC1439" s="135" t="b">
        <f t="shared" si="248"/>
        <v>0</v>
      </c>
      <c r="AD1439" s="135" t="b">
        <f t="shared" si="249"/>
        <v>0</v>
      </c>
      <c r="AE1439" s="135" t="b">
        <f t="shared" si="250"/>
        <v>0</v>
      </c>
      <c r="AF1439" s="135" t="b">
        <f>AND(AC1439,$V1439&lt;=Synthèse!$B$44)</f>
        <v>0</v>
      </c>
      <c r="AG1439" s="135" t="b">
        <f>AND(AD1439,$V1439&lt;=Synthèse!$B$44)</f>
        <v>0</v>
      </c>
      <c r="AH1439" s="135" t="b">
        <f>AND(AE1439,$V1439&lt;=Synthèse!$B$44)</f>
        <v>0</v>
      </c>
      <c r="AI1439" s="137" t="b">
        <v>0</v>
      </c>
      <c r="AJ1439" s="137" t="b">
        <v>0</v>
      </c>
      <c r="AK1439" s="137" t="b">
        <f t="shared" si="251"/>
        <v>0</v>
      </c>
      <c r="AL1439" s="137" t="b">
        <f t="shared" si="252"/>
        <v>0</v>
      </c>
      <c r="AM1439" s="137" t="b">
        <f>AND(AK1439,$V1439&lt;=Synthèse!$B$44)</f>
        <v>0</v>
      </c>
      <c r="AN1439" s="137" t="b">
        <f>AND(AL1439,$V1439&lt;=Synthèse!$B$44)</f>
        <v>0</v>
      </c>
    </row>
    <row r="1440" spans="1:40">
      <c r="A1440" s="17">
        <v>713556</v>
      </c>
      <c r="B1440" t="str">
        <f ca="1">VLOOKUP(A1440,'Fichier FI (en entrée)'!B:AH,3,0)</f>
        <v>OSOFTZIXJG</v>
      </c>
      <c r="C1440">
        <f t="shared" si="242"/>
        <v>67</v>
      </c>
      <c r="D1440">
        <f t="shared" si="243"/>
        <v>17.72</v>
      </c>
      <c r="E1440" s="14" t="str">
        <f>VLOOKUP(A1440,'Fichier FI (en entrée)'!B:AH,2,0)</f>
        <v>EV</v>
      </c>
      <c r="F1440" s="14" t="b">
        <f t="shared" si="244"/>
        <v>1</v>
      </c>
      <c r="G1440" s="14" t="b">
        <f>IFERROR(VLOOKUP(A1440,'Calculs FA (auto)'!A:F,6,0),FALSE)</f>
        <v>0</v>
      </c>
      <c r="H1440" s="14" t="b">
        <f t="shared" si="245"/>
        <v>0</v>
      </c>
      <c r="I1440" s="16">
        <f>IFERROR(VLOOKUP(A1440,'Moyennes FI (en entrée)'!B:N,7,0),"")</f>
        <v>12.72</v>
      </c>
      <c r="J1440" s="16">
        <f>IFERROR(VLOOKUP(VLOOKUP(A1440,'Fichier FI (en entrée)'!B:AH,33,0),Modificateurs!A$2:B$5,2,0),0)</f>
        <v>3</v>
      </c>
      <c r="K1440" s="16">
        <f>IFERROR(VLOOKUP(VLOOKUP(A1440,'Redoub FI (en entrée)'!B:N,7,0),Modificateurs!A$8:B$11,2,0),0)</f>
        <v>0</v>
      </c>
      <c r="L1440" s="16">
        <f>IFERROR(VLOOKUP(M1440,Modificateurs!D$1:E$94,2,0),0)</f>
        <v>2</v>
      </c>
      <c r="M1440" t="str">
        <f>VLOOKUP(A1440,'Fichier FI (en entrée)'!B:AH,16,0)&amp;" "&amp;VLOOKUP(A1440,'Fichier FI (en entrée)'!B:AH,20,0)&amp;" "&amp;VLOOKUP(A1440,'Fichier FI (en entrée)'!B:AH,27,0)&amp;" "&amp;VLOOKUP(A1440,'Fichier FI (en entrée)'!B:AH,29,0)</f>
        <v xml:space="preserve">STI2D Système informatique et numérique  </v>
      </c>
      <c r="N1440" t="str">
        <f>VLOOKUP(A1440,'Fichier FI (en entrée)'!B:AH,8,0)</f>
        <v>En Terminale</v>
      </c>
      <c r="O1440" t="b">
        <f>AND(C1440&gt;Synthèse!B$8,C1440&lt;Synthèse!B$10,NOT(Y1440))</f>
        <v>0</v>
      </c>
      <c r="Q1440" s="60">
        <f>ROUNDUP(C1440/(Synthèse!$B$4+Synthèse!$B$1)*8,0)</f>
        <v>1</v>
      </c>
      <c r="R1440" s="60">
        <f>IFERROR(VLOOKUP(A1440,'Evaluations (formulaire)'!A:P,6,0)+VLOOKUP(A1440,'Evaluations (formulaire)'!A:P,7,0),0)</f>
        <v>0</v>
      </c>
      <c r="S1440" s="60">
        <f>IFERROR(VLOOKUP(A1440,'Evaluations (formulaire)'!A:P,8,0),0)</f>
        <v>0</v>
      </c>
      <c r="T1440" s="60">
        <f>IF(AND(ISBLANK(P1440),Q1440&lt;=2),Synthèse!$B$41,IF(AND(ISBLANK(P1440),Q1440&gt;=7),Synthèse!$C$41,R1440+S1440))</f>
        <v>4.6511627906976744E-3</v>
      </c>
      <c r="U1440" s="60">
        <f t="shared" si="246"/>
        <v>17.724651162790696</v>
      </c>
      <c r="V1440" s="60">
        <f t="shared" si="247"/>
        <v>67</v>
      </c>
      <c r="X1440" s="26">
        <v>387</v>
      </c>
      <c r="Y1440" s="26" t="b">
        <f>IFERROR(VLOOKUP(A1440,'Calculs FA (auto)'!A:O,15,0),FALSE)</f>
        <v>0</v>
      </c>
      <c r="Z1440" s="26">
        <f>IFERROR(VLOOKUP(A1440,'Evaluations (formulaire)'!A:M,9,0),0)</f>
        <v>0</v>
      </c>
      <c r="AA1440" s="135" t="b">
        <v>1</v>
      </c>
      <c r="AB1440" s="135" t="b">
        <v>0</v>
      </c>
      <c r="AC1440" s="135" t="b">
        <f t="shared" si="248"/>
        <v>1</v>
      </c>
      <c r="AD1440" s="135" t="b">
        <f t="shared" si="249"/>
        <v>0</v>
      </c>
      <c r="AE1440" s="135" t="b">
        <f t="shared" si="250"/>
        <v>0</v>
      </c>
      <c r="AF1440" s="135" t="b">
        <f>AND(AC1440,$V1440&lt;=Synthèse!$B$44)</f>
        <v>1</v>
      </c>
      <c r="AG1440" s="135" t="b">
        <f>AND(AD1440,$V1440&lt;=Synthèse!$B$44)</f>
        <v>0</v>
      </c>
      <c r="AH1440" s="135" t="b">
        <f>AND(AE1440,$V1440&lt;=Synthèse!$B$44)</f>
        <v>0</v>
      </c>
      <c r="AI1440" s="137" t="b">
        <v>0</v>
      </c>
      <c r="AJ1440" s="137" t="b">
        <v>0</v>
      </c>
      <c r="AK1440" s="137" t="b">
        <f t="shared" si="251"/>
        <v>0</v>
      </c>
      <c r="AL1440" s="137" t="b">
        <f t="shared" si="252"/>
        <v>0</v>
      </c>
      <c r="AM1440" s="137" t="b">
        <f>AND(AK1440,$V1440&lt;=Synthèse!$B$44)</f>
        <v>0</v>
      </c>
      <c r="AN1440" s="137" t="b">
        <f>AND(AL1440,$V1440&lt;=Synthèse!$B$44)</f>
        <v>0</v>
      </c>
    </row>
    <row r="1441" spans="1:40">
      <c r="A1441" s="17">
        <v>713581</v>
      </c>
      <c r="B1441" t="str">
        <f ca="1">VLOOKUP(A1441,'Fichier FI (en entrée)'!B:AH,3,0)</f>
        <v>TRNHUYBBMD</v>
      </c>
      <c r="C1441">
        <f t="shared" si="242"/>
        <v>2097</v>
      </c>
      <c r="D1441">
        <f t="shared" si="243"/>
        <v>-100</v>
      </c>
      <c r="E1441" s="14" t="str">
        <f>VLOOKUP(A1441,'Fichier FI (en entrée)'!B:AH,2,0)</f>
        <v>ENV</v>
      </c>
      <c r="F1441" s="14" t="b">
        <f t="shared" si="244"/>
        <v>0</v>
      </c>
      <c r="G1441" s="14" t="b">
        <f>IFERROR(VLOOKUP(A1441,'Calculs FA (auto)'!A:F,6,0),FALSE)</f>
        <v>0</v>
      </c>
      <c r="H1441" s="14" t="b">
        <f t="shared" si="245"/>
        <v>0</v>
      </c>
      <c r="I1441" s="16" t="str">
        <f>IFERROR(VLOOKUP(A1441,'Moyennes FI (en entrée)'!B:N,7,0),"")</f>
        <v/>
      </c>
      <c r="J1441" s="16">
        <f>IFERROR(VLOOKUP(VLOOKUP(A1441,'Fichier FI (en entrée)'!B:AH,33,0),Modificateurs!A$2:B$5,2,0),0)</f>
        <v>0</v>
      </c>
      <c r="K1441" s="16">
        <f>IFERROR(VLOOKUP(VLOOKUP(A1441,'Redoub FI (en entrée)'!B:N,7,0),Modificateurs!A$8:B$11,2,0),0)</f>
        <v>0</v>
      </c>
      <c r="L1441" s="16">
        <f>IFERROR(VLOOKUP(M1441,Modificateurs!D$1:E$94,2,0),0)</f>
        <v>-4</v>
      </c>
      <c r="M1441" t="str">
        <f>VLOOKUP(A1441,'Fichier FI (en entrée)'!B:AH,16,0)&amp;" "&amp;VLOOKUP(A1441,'Fichier FI (en entrée)'!B:AH,20,0)&amp;" "&amp;VLOOKUP(A1441,'Fichier FI (en entrée)'!B:AH,27,0)&amp;" "&amp;VLOOKUP(A1441,'Fichier FI (en entrée)'!B:AH,29,0)</f>
        <v xml:space="preserve">STI2D Energies et environnement  </v>
      </c>
      <c r="N1441" t="str">
        <f>VLOOKUP(A1441,'Fichier FI (en entrée)'!B:AH,8,0)</f>
        <v>En Terminale</v>
      </c>
      <c r="O1441" t="b">
        <f>AND(C1441&gt;Synthèse!B$8,C1441&lt;Synthèse!B$10,NOT(Y1441))</f>
        <v>0</v>
      </c>
      <c r="Q1441" s="60">
        <f>ROUNDUP(C1441/(Synthèse!$B$4+Synthèse!$B$1)*8,0)</f>
        <v>10</v>
      </c>
      <c r="R1441" s="60">
        <f>IFERROR(VLOOKUP(A1441,'Evaluations (formulaire)'!A:P,6,0)+VLOOKUP(A1441,'Evaluations (formulaire)'!A:P,7,0),0)</f>
        <v>0</v>
      </c>
      <c r="S1441" s="60">
        <f>IFERROR(VLOOKUP(A1441,'Evaluations (formulaire)'!A:P,8,0),0)</f>
        <v>0</v>
      </c>
      <c r="T1441" s="60">
        <f>IF(AND(ISBLANK(P1441),Q1441&lt;=2),Synthèse!$B$41,IF(AND(ISBLANK(P1441),Q1441&gt;=7),Synthèse!$C$41,R1441+S1441))</f>
        <v>4.6296296296296294E-3</v>
      </c>
      <c r="U1441" s="60">
        <f t="shared" si="246"/>
        <v>-99.995370370370367</v>
      </c>
      <c r="V1441" s="60">
        <f t="shared" si="247"/>
        <v>1983</v>
      </c>
      <c r="X1441" s="26">
        <v>417</v>
      </c>
      <c r="Y1441" s="26" t="b">
        <f>IFERROR(VLOOKUP(A1441,'Calculs FA (auto)'!A:O,15,0),FALSE)</f>
        <v>0</v>
      </c>
      <c r="Z1441" s="26">
        <f>IFERROR(VLOOKUP(A1441,'Evaluations (formulaire)'!A:M,9,0),0)</f>
        <v>0</v>
      </c>
      <c r="AA1441" s="135" t="b">
        <v>1</v>
      </c>
      <c r="AB1441" s="135" t="b">
        <v>0</v>
      </c>
      <c r="AC1441" s="135" t="b">
        <f t="shared" si="248"/>
        <v>0</v>
      </c>
      <c r="AD1441" s="135" t="b">
        <f t="shared" si="249"/>
        <v>0</v>
      </c>
      <c r="AE1441" s="135" t="b">
        <f t="shared" si="250"/>
        <v>0</v>
      </c>
      <c r="AF1441" s="135" t="b">
        <f>AND(AC1441,$V1441&lt;=Synthèse!$B$44)</f>
        <v>0</v>
      </c>
      <c r="AG1441" s="135" t="b">
        <f>AND(AD1441,$V1441&lt;=Synthèse!$B$44)</f>
        <v>0</v>
      </c>
      <c r="AH1441" s="135" t="b">
        <f>AND(AE1441,$V1441&lt;=Synthèse!$B$44)</f>
        <v>0</v>
      </c>
      <c r="AI1441" s="137" t="b">
        <v>0</v>
      </c>
      <c r="AJ1441" s="137" t="b">
        <v>1</v>
      </c>
      <c r="AK1441" s="137" t="b">
        <f t="shared" si="251"/>
        <v>0</v>
      </c>
      <c r="AL1441" s="137" t="b">
        <f t="shared" si="252"/>
        <v>0</v>
      </c>
      <c r="AM1441" s="137" t="b">
        <f>AND(AK1441,$V1441&lt;=Synthèse!$B$44)</f>
        <v>0</v>
      </c>
      <c r="AN1441" s="137" t="b">
        <f>AND(AL1441,$V1441&lt;=Synthèse!$B$44)</f>
        <v>0</v>
      </c>
    </row>
    <row r="1442" spans="1:40">
      <c r="A1442" s="17">
        <v>713610</v>
      </c>
      <c r="B1442" t="str">
        <f ca="1">VLOOKUP(A1442,'Fichier FI (en entrée)'!B:AH,3,0)</f>
        <v>BYBBOHSEVE</v>
      </c>
      <c r="C1442">
        <f t="shared" si="242"/>
        <v>166</v>
      </c>
      <c r="D1442">
        <f t="shared" si="243"/>
        <v>16.259999999999998</v>
      </c>
      <c r="E1442" s="14" t="str">
        <f>VLOOKUP(A1442,'Fichier FI (en entrée)'!B:AH,2,0)</f>
        <v>EV</v>
      </c>
      <c r="F1442" s="14" t="b">
        <f t="shared" si="244"/>
        <v>1</v>
      </c>
      <c r="G1442" s="14" t="b">
        <f>IFERROR(VLOOKUP(A1442,'Calculs FA (auto)'!A:F,6,0),FALSE)</f>
        <v>0</v>
      </c>
      <c r="H1442" s="14" t="b">
        <f t="shared" si="245"/>
        <v>0</v>
      </c>
      <c r="I1442" s="16">
        <f>IFERROR(VLOOKUP(A1442,'Moyennes FI (en entrée)'!B:N,7,0),"")</f>
        <v>11.26</v>
      </c>
      <c r="J1442" s="16">
        <f>IFERROR(VLOOKUP(VLOOKUP(A1442,'Fichier FI (en entrée)'!B:AH,33,0),Modificateurs!A$2:B$5,2,0),0)</f>
        <v>3</v>
      </c>
      <c r="K1442" s="16">
        <f>IFERROR(VLOOKUP(VLOOKUP(A1442,'Redoub FI (en entrée)'!B:N,7,0),Modificateurs!A$8:B$11,2,0),0)</f>
        <v>0</v>
      </c>
      <c r="L1442" s="16">
        <f>IFERROR(VLOOKUP(M1442,Modificateurs!D$1:E$94,2,0),0)</f>
        <v>2</v>
      </c>
      <c r="M1442" t="str">
        <f>VLOOKUP(A1442,'Fichier FI (en entrée)'!B:AH,16,0)&amp;" "&amp;VLOOKUP(A1442,'Fichier FI (en entrée)'!B:AH,20,0)&amp;" "&amp;VLOOKUP(A1442,'Fichier FI (en entrée)'!B:AH,27,0)&amp;" "&amp;VLOOKUP(A1442,'Fichier FI (en entrée)'!B:AH,29,0)</f>
        <v xml:space="preserve">S Physique-chimie  </v>
      </c>
      <c r="N1442" t="str">
        <f>VLOOKUP(A1442,'Fichier FI (en entrée)'!B:AH,8,0)</f>
        <v>En Terminale</v>
      </c>
      <c r="O1442" t="b">
        <f>AND(C1442&gt;Synthèse!B$8,C1442&lt;Synthèse!B$10,NOT(Y1442))</f>
        <v>0</v>
      </c>
      <c r="Q1442" s="60">
        <f>ROUNDUP(C1442/(Synthèse!$B$4+Synthèse!$B$1)*8,0)</f>
        <v>1</v>
      </c>
      <c r="R1442" s="60">
        <f>IFERROR(VLOOKUP(A1442,'Evaluations (formulaire)'!A:P,6,0)+VLOOKUP(A1442,'Evaluations (formulaire)'!A:P,7,0),0)</f>
        <v>0</v>
      </c>
      <c r="S1442" s="60">
        <f>IFERROR(VLOOKUP(A1442,'Evaluations (formulaire)'!A:P,8,0),0)</f>
        <v>0</v>
      </c>
      <c r="T1442" s="60">
        <f>IF(AND(ISBLANK(P1442),Q1442&lt;=2),Synthèse!$B$41,IF(AND(ISBLANK(P1442),Q1442&gt;=7),Synthèse!$C$41,R1442+S1442))</f>
        <v>4.6511627906976744E-3</v>
      </c>
      <c r="U1442" s="60">
        <f t="shared" si="246"/>
        <v>16.264651162790695</v>
      </c>
      <c r="V1442" s="60">
        <f t="shared" si="247"/>
        <v>166</v>
      </c>
      <c r="X1442" s="26">
        <v>1099</v>
      </c>
      <c r="Y1442" s="26" t="b">
        <f>IFERROR(VLOOKUP(A1442,'Calculs FA (auto)'!A:O,15,0),FALSE)</f>
        <v>0</v>
      </c>
      <c r="Z1442" s="26">
        <f>IFERROR(VLOOKUP(A1442,'Evaluations (formulaire)'!A:M,9,0),0)</f>
        <v>0</v>
      </c>
      <c r="AA1442" s="135" t="b">
        <v>0</v>
      </c>
      <c r="AB1442" s="135" t="b">
        <v>1</v>
      </c>
      <c r="AC1442" s="135" t="b">
        <f t="shared" si="248"/>
        <v>0</v>
      </c>
      <c r="AD1442" s="135" t="b">
        <f t="shared" si="249"/>
        <v>1</v>
      </c>
      <c r="AE1442" s="135" t="b">
        <f t="shared" si="250"/>
        <v>0</v>
      </c>
      <c r="AF1442" s="135" t="b">
        <f>AND(AC1442,$V1442&lt;=Synthèse!$B$44)</f>
        <v>0</v>
      </c>
      <c r="AG1442" s="135" t="b">
        <f>AND(AD1442,$V1442&lt;=Synthèse!$B$44)</f>
        <v>1</v>
      </c>
      <c r="AH1442" s="135" t="b">
        <f>AND(AE1442,$V1442&lt;=Synthèse!$B$44)</f>
        <v>0</v>
      </c>
      <c r="AI1442" s="137" t="b">
        <v>0</v>
      </c>
      <c r="AJ1442" s="137" t="b">
        <v>0</v>
      </c>
      <c r="AK1442" s="137" t="b">
        <f t="shared" si="251"/>
        <v>0</v>
      </c>
      <c r="AL1442" s="137" t="b">
        <f t="shared" si="252"/>
        <v>0</v>
      </c>
      <c r="AM1442" s="137" t="b">
        <f>AND(AK1442,$V1442&lt;=Synthèse!$B$44)</f>
        <v>0</v>
      </c>
      <c r="AN1442" s="137" t="b">
        <f>AND(AL1442,$V1442&lt;=Synthèse!$B$44)</f>
        <v>0</v>
      </c>
    </row>
    <row r="1443" spans="1:40">
      <c r="A1443" s="17">
        <v>713613</v>
      </c>
      <c r="B1443" t="str">
        <f ca="1">VLOOKUP(A1443,'Fichier FI (en entrée)'!B:AH,3,0)</f>
        <v>CROCCWTAHV</v>
      </c>
      <c r="C1443">
        <f t="shared" si="242"/>
        <v>225</v>
      </c>
      <c r="D1443">
        <f t="shared" si="243"/>
        <v>15.59</v>
      </c>
      <c r="E1443" s="14" t="str">
        <f>VLOOKUP(A1443,'Fichier FI (en entrée)'!B:AH,2,0)</f>
        <v>EV</v>
      </c>
      <c r="F1443" s="14" t="b">
        <f t="shared" si="244"/>
        <v>1</v>
      </c>
      <c r="G1443" s="14" t="b">
        <f>IFERROR(VLOOKUP(A1443,'Calculs FA (auto)'!A:F,6,0),FALSE)</f>
        <v>1</v>
      </c>
      <c r="H1443" s="14" t="b">
        <f t="shared" si="245"/>
        <v>1</v>
      </c>
      <c r="I1443" s="16">
        <f>IFERROR(VLOOKUP(A1443,'Moyennes FI (en entrée)'!B:N,7,0),"")</f>
        <v>9.59</v>
      </c>
      <c r="J1443" s="16">
        <f>IFERROR(VLOOKUP(VLOOKUP(A1443,'Fichier FI (en entrée)'!B:AH,33,0),Modificateurs!A$2:B$5,2,0),0)</f>
        <v>3</v>
      </c>
      <c r="K1443" s="16">
        <f>IFERROR(VLOOKUP(VLOOKUP(A1443,'Redoub FI (en entrée)'!B:N,7,0),Modificateurs!A$8:B$11,2,0),0)</f>
        <v>0</v>
      </c>
      <c r="L1443" s="16">
        <f>IFERROR(VLOOKUP(M1443,Modificateurs!D$1:E$94,2,0),0)</f>
        <v>3</v>
      </c>
      <c r="M1443" t="str">
        <f>VLOOKUP(A1443,'Fichier FI (en entrée)'!B:AH,16,0)&amp;" "&amp;VLOOKUP(A1443,'Fichier FI (en entrée)'!B:AH,20,0)&amp;" "&amp;VLOOKUP(A1443,'Fichier FI (en entrée)'!B:AH,27,0)&amp;" "&amp;VLOOKUP(A1443,'Fichier FI (en entrée)'!B:AH,29,0)</f>
        <v xml:space="preserve">S Informatique et Sciences du numérique  </v>
      </c>
      <c r="N1443" t="str">
        <f>VLOOKUP(A1443,'Fichier FI (en entrée)'!B:AH,8,0)</f>
        <v>En Terminale</v>
      </c>
      <c r="O1443" t="b">
        <f>AND(C1443&gt;Synthèse!B$8,C1443&lt;Synthèse!B$10,NOT(Y1443))</f>
        <v>0</v>
      </c>
      <c r="Q1443" s="60">
        <f>ROUNDUP(C1443/(Synthèse!$B$4+Synthèse!$B$1)*8,0)</f>
        <v>2</v>
      </c>
      <c r="R1443" s="60">
        <f>IFERROR(VLOOKUP(A1443,'Evaluations (formulaire)'!A:P,6,0)+VLOOKUP(A1443,'Evaluations (formulaire)'!A:P,7,0),0)</f>
        <v>0</v>
      </c>
      <c r="S1443" s="60">
        <f>IFERROR(VLOOKUP(A1443,'Evaluations (formulaire)'!A:P,8,0),0)</f>
        <v>0</v>
      </c>
      <c r="T1443" s="60">
        <f>IF(AND(ISBLANK(P1443),Q1443&lt;=2),Synthèse!$B$41,IF(AND(ISBLANK(P1443),Q1443&gt;=7),Synthèse!$C$41,R1443+S1443))</f>
        <v>4.6511627906976744E-3</v>
      </c>
      <c r="U1443" s="60">
        <f t="shared" si="246"/>
        <v>15.594651162790697</v>
      </c>
      <c r="V1443" s="60">
        <f t="shared" si="247"/>
        <v>225</v>
      </c>
      <c r="X1443" s="26">
        <v>1196</v>
      </c>
      <c r="Y1443" s="26" t="b">
        <f>IFERROR(VLOOKUP(A1443,'Calculs FA (auto)'!A:O,15,0),FALSE)</f>
        <v>0</v>
      </c>
      <c r="Z1443" s="26">
        <f>IFERROR(VLOOKUP(A1443,'Evaluations (formulaire)'!A:M,9,0),0)</f>
        <v>0</v>
      </c>
      <c r="AA1443" s="135" t="b">
        <v>1</v>
      </c>
      <c r="AB1443" s="135" t="b">
        <v>0</v>
      </c>
      <c r="AC1443" s="135" t="b">
        <f t="shared" si="248"/>
        <v>1</v>
      </c>
      <c r="AD1443" s="135" t="b">
        <f t="shared" si="249"/>
        <v>0</v>
      </c>
      <c r="AE1443" s="135" t="b">
        <f t="shared" si="250"/>
        <v>0</v>
      </c>
      <c r="AF1443" s="135" t="b">
        <f>AND(AC1443,$V1443&lt;=Synthèse!$B$44)</f>
        <v>1</v>
      </c>
      <c r="AG1443" s="135" t="b">
        <f>AND(AD1443,$V1443&lt;=Synthèse!$B$44)</f>
        <v>0</v>
      </c>
      <c r="AH1443" s="135" t="b">
        <f>AND(AE1443,$V1443&lt;=Synthèse!$B$44)</f>
        <v>0</v>
      </c>
      <c r="AI1443" s="137" t="b">
        <v>0</v>
      </c>
      <c r="AJ1443" s="137" t="b">
        <v>0</v>
      </c>
      <c r="AK1443" s="137" t="b">
        <f t="shared" si="251"/>
        <v>0</v>
      </c>
      <c r="AL1443" s="137" t="b">
        <f t="shared" si="252"/>
        <v>0</v>
      </c>
      <c r="AM1443" s="137" t="b">
        <f>AND(AK1443,$V1443&lt;=Synthèse!$B$44)</f>
        <v>0</v>
      </c>
      <c r="AN1443" s="137" t="b">
        <f>AND(AL1443,$V1443&lt;=Synthèse!$B$44)</f>
        <v>0</v>
      </c>
    </row>
    <row r="1444" spans="1:40">
      <c r="A1444" s="17">
        <v>713614</v>
      </c>
      <c r="B1444" t="str">
        <f ca="1">VLOOKUP(A1444,'Fichier FI (en entrée)'!B:AH,3,0)</f>
        <v>OCTSMPDUKH</v>
      </c>
      <c r="C1444">
        <f t="shared" si="242"/>
        <v>1059</v>
      </c>
      <c r="D1444">
        <f t="shared" si="243"/>
        <v>9.7899999999999991</v>
      </c>
      <c r="E1444" s="14" t="str">
        <f>VLOOKUP(A1444,'Fichier FI (en entrée)'!B:AH,2,0)</f>
        <v>EV</v>
      </c>
      <c r="F1444" s="14" t="b">
        <f t="shared" si="244"/>
        <v>1</v>
      </c>
      <c r="G1444" s="14" t="b">
        <f>IFERROR(VLOOKUP(A1444,'Calculs FA (auto)'!A:F,6,0),FALSE)</f>
        <v>0</v>
      </c>
      <c r="H1444" s="14" t="b">
        <f t="shared" si="245"/>
        <v>0</v>
      </c>
      <c r="I1444" s="16">
        <f>IFERROR(VLOOKUP(A1444,'Moyennes FI (en entrée)'!B:N,7,0),"")</f>
        <v>12.79</v>
      </c>
      <c r="J1444" s="16">
        <f>IFERROR(VLOOKUP(VLOOKUP(A1444,'Fichier FI (en entrée)'!B:AH,33,0),Modificateurs!A$2:B$5,2,0),0)</f>
        <v>3</v>
      </c>
      <c r="K1444" s="16">
        <f>IFERROR(VLOOKUP(VLOOKUP(A1444,'Redoub FI (en entrée)'!B:N,7,0),Modificateurs!A$8:B$11,2,0),0)</f>
        <v>0</v>
      </c>
      <c r="L1444" s="16">
        <f>IFERROR(VLOOKUP(M1444,Modificateurs!D$1:E$94,2,0),0)</f>
        <v>-6</v>
      </c>
      <c r="M1444" t="str">
        <f>VLOOKUP(A1444,'Fichier FI (en entrée)'!B:AH,16,0)&amp;" "&amp;VLOOKUP(A1444,'Fichier FI (en entrée)'!B:AH,20,0)&amp;" "&amp;VLOOKUP(A1444,'Fichier FI (en entrée)'!B:AH,27,0)&amp;" "&amp;VLOOKUP(A1444,'Fichier FI (en entrée)'!B:AH,29,0)</f>
        <v xml:space="preserve">STI2D Innovation Technologique et Eco conception  </v>
      </c>
      <c r="N1444" t="str">
        <f>VLOOKUP(A1444,'Fichier FI (en entrée)'!B:AH,8,0)</f>
        <v>En Terminale</v>
      </c>
      <c r="O1444" t="b">
        <f>AND(C1444&gt;Synthèse!B$8,C1444&lt;Synthèse!B$10,NOT(Y1444))</f>
        <v>1</v>
      </c>
      <c r="Q1444" s="60">
        <f>ROUNDUP(C1444/(Synthèse!$B$4+Synthèse!$B$1)*8,0)</f>
        <v>5</v>
      </c>
      <c r="R1444" s="60">
        <f>IFERROR(VLOOKUP(A1444,'Evaluations (formulaire)'!A:P,6,0)+VLOOKUP(A1444,'Evaluations (formulaire)'!A:P,7,0),0)</f>
        <v>0</v>
      </c>
      <c r="S1444" s="60">
        <f>IFERROR(VLOOKUP(A1444,'Evaluations (formulaire)'!A:P,8,0),0)</f>
        <v>0</v>
      </c>
      <c r="T1444" s="60">
        <f>IF(AND(ISBLANK(P1444),Q1444&lt;=2),Synthèse!$B$41,IF(AND(ISBLANK(P1444),Q1444&gt;=7),Synthèse!$C$41,R1444+S1444))</f>
        <v>0</v>
      </c>
      <c r="U1444" s="60">
        <f t="shared" si="246"/>
        <v>9.7899999999999991</v>
      </c>
      <c r="V1444" s="60">
        <f t="shared" si="247"/>
        <v>1059</v>
      </c>
      <c r="X1444" s="26">
        <v>449</v>
      </c>
      <c r="Y1444" s="26" t="b">
        <f>IFERROR(VLOOKUP(A1444,'Calculs FA (auto)'!A:O,15,0),FALSE)</f>
        <v>0</v>
      </c>
      <c r="Z1444" s="26">
        <f>IFERROR(VLOOKUP(A1444,'Evaluations (formulaire)'!A:M,9,0),0)</f>
        <v>0</v>
      </c>
      <c r="AA1444" s="135" t="b">
        <v>0</v>
      </c>
      <c r="AB1444" s="135" t="b">
        <v>0</v>
      </c>
      <c r="AC1444" s="135" t="b">
        <f t="shared" si="248"/>
        <v>0</v>
      </c>
      <c r="AD1444" s="135" t="b">
        <f t="shared" si="249"/>
        <v>0</v>
      </c>
      <c r="AE1444" s="135" t="b">
        <f t="shared" si="250"/>
        <v>1</v>
      </c>
      <c r="AF1444" s="135" t="b">
        <f>AND(AC1444,$V1444&lt;=Synthèse!$B$44)</f>
        <v>0</v>
      </c>
      <c r="AG1444" s="135" t="b">
        <f>AND(AD1444,$V1444&lt;=Synthèse!$B$44)</f>
        <v>0</v>
      </c>
      <c r="AH1444" s="135" t="b">
        <f>AND(AE1444,$V1444&lt;=Synthèse!$B$44)</f>
        <v>0</v>
      </c>
      <c r="AI1444" s="137" t="b">
        <v>0</v>
      </c>
      <c r="AJ1444" s="137" t="b">
        <v>0</v>
      </c>
      <c r="AK1444" s="137" t="b">
        <f t="shared" si="251"/>
        <v>0</v>
      </c>
      <c r="AL1444" s="137" t="b">
        <f t="shared" si="252"/>
        <v>0</v>
      </c>
      <c r="AM1444" s="137" t="b">
        <f>AND(AK1444,$V1444&lt;=Synthèse!$B$44)</f>
        <v>0</v>
      </c>
      <c r="AN1444" s="137" t="b">
        <f>AND(AL1444,$V1444&lt;=Synthèse!$B$44)</f>
        <v>0</v>
      </c>
    </row>
    <row r="1445" spans="1:40">
      <c r="A1445" s="17">
        <v>716560</v>
      </c>
      <c r="B1445" t="str">
        <f ca="1">VLOOKUP(A1445,'Fichier FI (en entrée)'!B:AH,3,0)</f>
        <v>ZQQJFMVKJJ</v>
      </c>
      <c r="C1445">
        <f t="shared" si="242"/>
        <v>1445</v>
      </c>
      <c r="D1445">
        <f t="shared" si="243"/>
        <v>2.3699999999999992</v>
      </c>
      <c r="E1445" s="14" t="str">
        <f>VLOOKUP(A1445,'Fichier FI (en entrée)'!B:AH,2,0)</f>
        <v>EV</v>
      </c>
      <c r="F1445" s="14" t="b">
        <f t="shared" si="244"/>
        <v>1</v>
      </c>
      <c r="G1445" s="14" t="b">
        <f>IFERROR(VLOOKUP(A1445,'Calculs FA (auto)'!A:F,6,0),FALSE)</f>
        <v>0</v>
      </c>
      <c r="H1445" s="14" t="b">
        <f t="shared" si="245"/>
        <v>0</v>
      </c>
      <c r="I1445" s="16">
        <f>IFERROR(VLOOKUP(A1445,'Moyennes FI (en entrée)'!B:N,7,0),"")</f>
        <v>8.3699999999999992</v>
      </c>
      <c r="J1445" s="16">
        <f>IFERROR(VLOOKUP(VLOOKUP(A1445,'Fichier FI (en entrée)'!B:AH,33,0),Modificateurs!A$2:B$5,2,0),0)</f>
        <v>0</v>
      </c>
      <c r="K1445" s="16">
        <f>IFERROR(VLOOKUP(VLOOKUP(A1445,'Redoub FI (en entrée)'!B:N,7,0),Modificateurs!A$8:B$11,2,0),0)</f>
        <v>0</v>
      </c>
      <c r="L1445" s="16">
        <f>IFERROR(VLOOKUP(M1445,Modificateurs!D$1:E$94,2,0),0)</f>
        <v>-6</v>
      </c>
      <c r="M1445" t="str">
        <f>VLOOKUP(A1445,'Fichier FI (en entrée)'!B:AH,16,0)&amp;" "&amp;VLOOKUP(A1445,'Fichier FI (en entrée)'!B:AH,20,0)&amp;" "&amp;VLOOKUP(A1445,'Fichier FI (en entrée)'!B:AH,27,0)&amp;" "&amp;VLOOKUP(A1445,'Fichier FI (en entrée)'!B:AH,29,0)</f>
        <v xml:space="preserve">STI2D Innovation Technologique et Eco conception  </v>
      </c>
      <c r="N1445" t="str">
        <f>VLOOKUP(A1445,'Fichier FI (en entrée)'!B:AH,8,0)</f>
        <v>En Terminale</v>
      </c>
      <c r="O1445" t="b">
        <f>AND(C1445&gt;Synthèse!B$8,C1445&lt;Synthèse!B$10,NOT(Y1445))</f>
        <v>0</v>
      </c>
      <c r="Q1445" s="60">
        <f>ROUNDUP(C1445/(Synthèse!$B$4+Synthèse!$B$1)*8,0)</f>
        <v>7</v>
      </c>
      <c r="R1445" s="60">
        <f>IFERROR(VLOOKUP(A1445,'Evaluations (formulaire)'!A:P,6,0)+VLOOKUP(A1445,'Evaluations (formulaire)'!A:P,7,0),0)</f>
        <v>0</v>
      </c>
      <c r="S1445" s="60">
        <f>IFERROR(VLOOKUP(A1445,'Evaluations (formulaire)'!A:P,8,0),0)</f>
        <v>0</v>
      </c>
      <c r="T1445" s="60">
        <f>IF(AND(ISBLANK(P1445),Q1445&lt;=2),Synthèse!$B$41,IF(AND(ISBLANK(P1445),Q1445&gt;=7),Synthèse!$C$41,R1445+S1445))</f>
        <v>4.6296296296296294E-3</v>
      </c>
      <c r="U1445" s="60">
        <f t="shared" si="246"/>
        <v>2.374629629629629</v>
      </c>
      <c r="V1445" s="60">
        <f t="shared" si="247"/>
        <v>1445</v>
      </c>
      <c r="X1445" s="26">
        <v>33</v>
      </c>
      <c r="Y1445" s="26" t="b">
        <f>IFERROR(VLOOKUP(A1445,'Calculs FA (auto)'!A:O,15,0),FALSE)</f>
        <v>0</v>
      </c>
      <c r="Z1445" s="26">
        <f>IFERROR(VLOOKUP(A1445,'Evaluations (formulaire)'!A:M,9,0),0)</f>
        <v>0</v>
      </c>
      <c r="AA1445" s="135" t="b">
        <v>0</v>
      </c>
      <c r="AB1445" s="135" t="b">
        <v>1</v>
      </c>
      <c r="AC1445" s="135" t="b">
        <f t="shared" si="248"/>
        <v>0</v>
      </c>
      <c r="AD1445" s="135" t="b">
        <f t="shared" si="249"/>
        <v>1</v>
      </c>
      <c r="AE1445" s="135" t="b">
        <f t="shared" si="250"/>
        <v>0</v>
      </c>
      <c r="AF1445" s="135" t="b">
        <f>AND(AC1445,$V1445&lt;=Synthèse!$B$44)</f>
        <v>0</v>
      </c>
      <c r="AG1445" s="135" t="b">
        <f>AND(AD1445,$V1445&lt;=Synthèse!$B$44)</f>
        <v>0</v>
      </c>
      <c r="AH1445" s="135" t="b">
        <f>AND(AE1445,$V1445&lt;=Synthèse!$B$44)</f>
        <v>0</v>
      </c>
      <c r="AI1445" s="137" t="b">
        <v>0</v>
      </c>
      <c r="AJ1445" s="137" t="b">
        <v>0</v>
      </c>
      <c r="AK1445" s="137" t="b">
        <f t="shared" si="251"/>
        <v>0</v>
      </c>
      <c r="AL1445" s="137" t="b">
        <f t="shared" si="252"/>
        <v>0</v>
      </c>
      <c r="AM1445" s="137" t="b">
        <f>AND(AK1445,$V1445&lt;=Synthèse!$B$44)</f>
        <v>0</v>
      </c>
      <c r="AN1445" s="137" t="b">
        <f>AND(AL1445,$V1445&lt;=Synthèse!$B$44)</f>
        <v>0</v>
      </c>
    </row>
    <row r="1446" spans="1:40">
      <c r="A1446" s="17">
        <v>717459</v>
      </c>
      <c r="B1446" t="str">
        <f ca="1">VLOOKUP(A1446,'Fichier FI (en entrée)'!B:AH,3,0)</f>
        <v>QGYTMEGCBM</v>
      </c>
      <c r="C1446">
        <f t="shared" si="242"/>
        <v>1395</v>
      </c>
      <c r="D1446">
        <f t="shared" si="243"/>
        <v>3.74</v>
      </c>
      <c r="E1446" s="14" t="str">
        <f>VLOOKUP(A1446,'Fichier FI (en entrée)'!B:AH,2,0)</f>
        <v>EV</v>
      </c>
      <c r="F1446" s="14" t="b">
        <f t="shared" si="244"/>
        <v>1</v>
      </c>
      <c r="G1446" s="14" t="b">
        <f>IFERROR(VLOOKUP(A1446,'Calculs FA (auto)'!A:F,6,0),FALSE)</f>
        <v>0</v>
      </c>
      <c r="H1446" s="14" t="b">
        <f t="shared" si="245"/>
        <v>0</v>
      </c>
      <c r="I1446" s="16">
        <f>IFERROR(VLOOKUP(A1446,'Moyennes FI (en entrée)'!B:N,7,0),"")</f>
        <v>10.74</v>
      </c>
      <c r="J1446" s="16">
        <f>IFERROR(VLOOKUP(VLOOKUP(A1446,'Fichier FI (en entrée)'!B:AH,33,0),Modificateurs!A$2:B$5,2,0),0)</f>
        <v>1</v>
      </c>
      <c r="K1446" s="16">
        <f>IFERROR(VLOOKUP(VLOOKUP(A1446,'Redoub FI (en entrée)'!B:N,7,0),Modificateurs!A$8:B$11,2,0),0)</f>
        <v>0</v>
      </c>
      <c r="L1446" s="16">
        <f>IFERROR(VLOOKUP(M1446,Modificateurs!D$1:E$94,2,0),0)</f>
        <v>-8</v>
      </c>
      <c r="M1446" t="str">
        <f>VLOOKUP(A1446,'Fichier FI (en entrée)'!B:AH,16,0)&amp;" "&amp;VLOOKUP(A1446,'Fichier FI (en entrée)'!B:AH,20,0)&amp;" "&amp;VLOOKUP(A1446,'Fichier FI (en entrée)'!B:AH,27,0)&amp;" "&amp;VLOOKUP(A1446,'Fichier FI (en entrée)'!B:AH,29,0)</f>
        <v xml:space="preserve">STMG Systèmes d'information et de gestion  </v>
      </c>
      <c r="N1446" t="str">
        <f>VLOOKUP(A1446,'Fichier FI (en entrée)'!B:AH,8,0)</f>
        <v>En Terminale</v>
      </c>
      <c r="O1446" t="b">
        <f>AND(C1446&gt;Synthèse!B$8,C1446&lt;Synthèse!B$10,NOT(Y1446))</f>
        <v>0</v>
      </c>
      <c r="Q1446" s="60">
        <f>ROUNDUP(C1446/(Synthèse!$B$4+Synthèse!$B$1)*8,0)</f>
        <v>7</v>
      </c>
      <c r="R1446" s="60">
        <f>IFERROR(VLOOKUP(A1446,'Evaluations (formulaire)'!A:P,6,0)+VLOOKUP(A1446,'Evaluations (formulaire)'!A:P,7,0),0)</f>
        <v>0</v>
      </c>
      <c r="S1446" s="60">
        <f>IFERROR(VLOOKUP(A1446,'Evaluations (formulaire)'!A:P,8,0),0)</f>
        <v>0</v>
      </c>
      <c r="T1446" s="60">
        <f>IF(AND(ISBLANK(P1446),Q1446&lt;=2),Synthèse!$B$41,IF(AND(ISBLANK(P1446),Q1446&gt;=7),Synthèse!$C$41,R1446+S1446))</f>
        <v>4.6296296296296294E-3</v>
      </c>
      <c r="U1446" s="60">
        <f t="shared" si="246"/>
        <v>3.74462962962963</v>
      </c>
      <c r="V1446" s="60">
        <f t="shared" si="247"/>
        <v>1395</v>
      </c>
      <c r="X1446" s="26">
        <v>753</v>
      </c>
      <c r="Y1446" s="26" t="b">
        <f>IFERROR(VLOOKUP(A1446,'Calculs FA (auto)'!A:O,15,0),FALSE)</f>
        <v>0</v>
      </c>
      <c r="Z1446" s="26">
        <f>IFERROR(VLOOKUP(A1446,'Evaluations (formulaire)'!A:M,9,0),0)</f>
        <v>0</v>
      </c>
      <c r="AA1446" s="135" t="b">
        <v>1</v>
      </c>
      <c r="AB1446" s="135" t="b">
        <v>0</v>
      </c>
      <c r="AC1446" s="135" t="b">
        <f t="shared" si="248"/>
        <v>1</v>
      </c>
      <c r="AD1446" s="135" t="b">
        <f t="shared" si="249"/>
        <v>0</v>
      </c>
      <c r="AE1446" s="135" t="b">
        <f t="shared" si="250"/>
        <v>0</v>
      </c>
      <c r="AF1446" s="135" t="b">
        <f>AND(AC1446,$V1446&lt;=Synthèse!$B$44)</f>
        <v>0</v>
      </c>
      <c r="AG1446" s="135" t="b">
        <f>AND(AD1446,$V1446&lt;=Synthèse!$B$44)</f>
        <v>0</v>
      </c>
      <c r="AH1446" s="135" t="b">
        <f>AND(AE1446,$V1446&lt;=Synthèse!$B$44)</f>
        <v>0</v>
      </c>
      <c r="AI1446" s="137" t="b">
        <v>0</v>
      </c>
      <c r="AJ1446" s="137" t="b">
        <v>0</v>
      </c>
      <c r="AK1446" s="137" t="b">
        <f t="shared" si="251"/>
        <v>0</v>
      </c>
      <c r="AL1446" s="137" t="b">
        <f t="shared" si="252"/>
        <v>0</v>
      </c>
      <c r="AM1446" s="137" t="b">
        <f>AND(AK1446,$V1446&lt;=Synthèse!$B$44)</f>
        <v>0</v>
      </c>
      <c r="AN1446" s="137" t="b">
        <f>AND(AL1446,$V1446&lt;=Synthèse!$B$44)</f>
        <v>0</v>
      </c>
    </row>
    <row r="1447" spans="1:40">
      <c r="A1447" s="17">
        <v>718048</v>
      </c>
      <c r="B1447" t="str">
        <f ca="1">VLOOKUP(A1447,'Fichier FI (en entrée)'!B:AH,3,0)</f>
        <v>PTHZGKWLZH</v>
      </c>
      <c r="C1447">
        <f t="shared" si="242"/>
        <v>2097</v>
      </c>
      <c r="D1447">
        <f t="shared" si="243"/>
        <v>-100</v>
      </c>
      <c r="E1447" s="14" t="str">
        <f>VLOOKUP(A1447,'Fichier FI (en entrée)'!B:AH,2,0)</f>
        <v>ENV</v>
      </c>
      <c r="F1447" s="14" t="b">
        <f t="shared" si="244"/>
        <v>0</v>
      </c>
      <c r="G1447" s="14" t="b">
        <f>IFERROR(VLOOKUP(A1447,'Calculs FA (auto)'!A:F,6,0),FALSE)</f>
        <v>0</v>
      </c>
      <c r="H1447" s="14" t="b">
        <f t="shared" si="245"/>
        <v>0</v>
      </c>
      <c r="I1447" s="16" t="str">
        <f>IFERROR(VLOOKUP(A1447,'Moyennes FI (en entrée)'!B:N,7,0),"")</f>
        <v/>
      </c>
      <c r="J1447" s="16">
        <f>IFERROR(VLOOKUP(VLOOKUP(A1447,'Fichier FI (en entrée)'!B:AH,33,0),Modificateurs!A$2:B$5,2,0),0)</f>
        <v>0</v>
      </c>
      <c r="K1447" s="16">
        <f>IFERROR(VLOOKUP(VLOOKUP(A1447,'Redoub FI (en entrée)'!B:N,7,0),Modificateurs!A$8:B$11,2,0),0)</f>
        <v>0</v>
      </c>
      <c r="L1447" s="16">
        <f>IFERROR(VLOOKUP(M1447,Modificateurs!D$1:E$94,2,0),0)</f>
        <v>-12</v>
      </c>
      <c r="M1447" t="str">
        <f>VLOOKUP(A1447,'Fichier FI (en entrée)'!B:AH,16,0)&amp;" "&amp;VLOOKUP(A1447,'Fichier FI (en entrée)'!B:AH,20,0)&amp;" "&amp;VLOOKUP(A1447,'Fichier FI (en entrée)'!B:AH,27,0)&amp;" "&amp;VLOOKUP(A1447,'Fichier FI (en entrée)'!B:AH,29,0)</f>
        <v xml:space="preserve">P Maintenance des équipements industriels  </v>
      </c>
      <c r="N1447" t="str">
        <f>VLOOKUP(A1447,'Fichier FI (en entrée)'!B:AH,8,0)</f>
        <v>En Terminale</v>
      </c>
      <c r="O1447" t="b">
        <f>AND(C1447&gt;Synthèse!B$8,C1447&lt;Synthèse!B$10,NOT(Y1447))</f>
        <v>0</v>
      </c>
      <c r="Q1447" s="60">
        <f>ROUNDUP(C1447/(Synthèse!$B$4+Synthèse!$B$1)*8,0)</f>
        <v>10</v>
      </c>
      <c r="R1447" s="60">
        <f>IFERROR(VLOOKUP(A1447,'Evaluations (formulaire)'!A:P,6,0)+VLOOKUP(A1447,'Evaluations (formulaire)'!A:P,7,0),0)</f>
        <v>0</v>
      </c>
      <c r="S1447" s="60">
        <f>IFERROR(VLOOKUP(A1447,'Evaluations (formulaire)'!A:P,8,0),0)</f>
        <v>0</v>
      </c>
      <c r="T1447" s="60">
        <f>IF(AND(ISBLANK(P1447),Q1447&lt;=2),Synthèse!$B$41,IF(AND(ISBLANK(P1447),Q1447&gt;=7),Synthèse!$C$41,R1447+S1447))</f>
        <v>4.6296296296296294E-3</v>
      </c>
      <c r="U1447" s="60">
        <f t="shared" si="246"/>
        <v>-99.995370370370367</v>
      </c>
      <c r="V1447" s="60">
        <f t="shared" si="247"/>
        <v>1983</v>
      </c>
      <c r="X1447" s="26">
        <v>918</v>
      </c>
      <c r="Y1447" s="26" t="b">
        <f>IFERROR(VLOOKUP(A1447,'Calculs FA (auto)'!A:O,15,0),FALSE)</f>
        <v>0</v>
      </c>
      <c r="Z1447" s="26">
        <f>IFERROR(VLOOKUP(A1447,'Evaluations (formulaire)'!A:M,9,0),0)</f>
        <v>0</v>
      </c>
      <c r="AA1447" s="135" t="b">
        <v>0</v>
      </c>
      <c r="AB1447" s="135" t="b">
        <v>1</v>
      </c>
      <c r="AC1447" s="135" t="b">
        <f t="shared" si="248"/>
        <v>0</v>
      </c>
      <c r="AD1447" s="135" t="b">
        <f t="shared" si="249"/>
        <v>0</v>
      </c>
      <c r="AE1447" s="135" t="b">
        <f t="shared" si="250"/>
        <v>0</v>
      </c>
      <c r="AF1447" s="135" t="b">
        <f>AND(AC1447,$V1447&lt;=Synthèse!$B$44)</f>
        <v>0</v>
      </c>
      <c r="AG1447" s="135" t="b">
        <f>AND(AD1447,$V1447&lt;=Synthèse!$B$44)</f>
        <v>0</v>
      </c>
      <c r="AH1447" s="135" t="b">
        <f>AND(AE1447,$V1447&lt;=Synthèse!$B$44)</f>
        <v>0</v>
      </c>
      <c r="AI1447" s="137" t="b">
        <v>0</v>
      </c>
      <c r="AJ1447" s="137" t="b">
        <v>0</v>
      </c>
      <c r="AK1447" s="137" t="b">
        <f t="shared" si="251"/>
        <v>0</v>
      </c>
      <c r="AL1447" s="137" t="b">
        <f t="shared" si="252"/>
        <v>0</v>
      </c>
      <c r="AM1447" s="137" t="b">
        <f>AND(AK1447,$V1447&lt;=Synthèse!$B$44)</f>
        <v>0</v>
      </c>
      <c r="AN1447" s="137" t="b">
        <f>AND(AL1447,$V1447&lt;=Synthèse!$B$44)</f>
        <v>0</v>
      </c>
    </row>
    <row r="1448" spans="1:40">
      <c r="A1448" s="17">
        <v>718049</v>
      </c>
      <c r="B1448" t="str">
        <f ca="1">VLOOKUP(A1448,'Fichier FI (en entrée)'!B:AH,3,0)</f>
        <v>TGNCMSFLFL</v>
      </c>
      <c r="C1448">
        <f t="shared" si="242"/>
        <v>2097</v>
      </c>
      <c r="D1448">
        <f t="shared" si="243"/>
        <v>-100</v>
      </c>
      <c r="E1448" s="14" t="str">
        <f>VLOOKUP(A1448,'Fichier FI (en entrée)'!B:AH,2,0)</f>
        <v>ENV</v>
      </c>
      <c r="F1448" s="14" t="b">
        <f t="shared" si="244"/>
        <v>0</v>
      </c>
      <c r="G1448" s="14" t="b">
        <f>IFERROR(VLOOKUP(A1448,'Calculs FA (auto)'!A:F,6,0),FALSE)</f>
        <v>0</v>
      </c>
      <c r="H1448" s="14" t="b">
        <f t="shared" si="245"/>
        <v>0</v>
      </c>
      <c r="I1448" s="16" t="str">
        <f>IFERROR(VLOOKUP(A1448,'Moyennes FI (en entrée)'!B:N,7,0),"")</f>
        <v/>
      </c>
      <c r="J1448" s="16">
        <f>IFERROR(VLOOKUP(VLOOKUP(A1448,'Fichier FI (en entrée)'!B:AH,33,0),Modificateurs!A$2:B$5,2,0),0)</f>
        <v>0</v>
      </c>
      <c r="K1448" s="16">
        <f>IFERROR(VLOOKUP(VLOOKUP(A1448,'Redoub FI (en entrée)'!B:N,7,0),Modificateurs!A$8:B$11,2,0),0)</f>
        <v>0</v>
      </c>
      <c r="L1448" s="16">
        <f>IFERROR(VLOOKUP(M1448,Modificateurs!D$1:E$94,2,0),0)</f>
        <v>-12</v>
      </c>
      <c r="M1448" t="str">
        <f>VLOOKUP(A1448,'Fichier FI (en entrée)'!B:AH,16,0)&amp;" "&amp;VLOOKUP(A1448,'Fichier FI (en entrée)'!B:AH,20,0)&amp;" "&amp;VLOOKUP(A1448,'Fichier FI (en entrée)'!B:AH,27,0)&amp;" "&amp;VLOOKUP(A1448,'Fichier FI (en entrée)'!B:AH,29,0)</f>
        <v xml:space="preserve">P Maintenance des équipements industriels  </v>
      </c>
      <c r="N1448" t="str">
        <f>VLOOKUP(A1448,'Fichier FI (en entrée)'!B:AH,8,0)</f>
        <v>En Terminale</v>
      </c>
      <c r="O1448" t="b">
        <f>AND(C1448&gt;Synthèse!B$8,C1448&lt;Synthèse!B$10,NOT(Y1448))</f>
        <v>0</v>
      </c>
      <c r="Q1448" s="60">
        <f>ROUNDUP(C1448/(Synthèse!$B$4+Synthèse!$B$1)*8,0)</f>
        <v>10</v>
      </c>
      <c r="R1448" s="60">
        <f>IFERROR(VLOOKUP(A1448,'Evaluations (formulaire)'!A:P,6,0)+VLOOKUP(A1448,'Evaluations (formulaire)'!A:P,7,0),0)</f>
        <v>0</v>
      </c>
      <c r="S1448" s="60">
        <f>IFERROR(VLOOKUP(A1448,'Evaluations (formulaire)'!A:P,8,0),0)</f>
        <v>0</v>
      </c>
      <c r="T1448" s="60">
        <f>IF(AND(ISBLANK(P1448),Q1448&lt;=2),Synthèse!$B$41,IF(AND(ISBLANK(P1448),Q1448&gt;=7),Synthèse!$C$41,R1448+S1448))</f>
        <v>4.6296296296296294E-3</v>
      </c>
      <c r="U1448" s="60">
        <f t="shared" si="246"/>
        <v>-99.995370370370367</v>
      </c>
      <c r="V1448" s="60">
        <f t="shared" si="247"/>
        <v>1983</v>
      </c>
      <c r="X1448" s="26">
        <v>862</v>
      </c>
      <c r="Y1448" s="26" t="b">
        <f>IFERROR(VLOOKUP(A1448,'Calculs FA (auto)'!A:O,15,0),FALSE)</f>
        <v>0</v>
      </c>
      <c r="Z1448" s="26">
        <f>IFERROR(VLOOKUP(A1448,'Evaluations (formulaire)'!A:M,9,0),0)</f>
        <v>0</v>
      </c>
      <c r="AA1448" s="135" t="b">
        <v>0</v>
      </c>
      <c r="AB1448" s="135" t="b">
        <v>1</v>
      </c>
      <c r="AC1448" s="135" t="b">
        <f t="shared" si="248"/>
        <v>0</v>
      </c>
      <c r="AD1448" s="135" t="b">
        <f t="shared" si="249"/>
        <v>0</v>
      </c>
      <c r="AE1448" s="135" t="b">
        <f t="shared" si="250"/>
        <v>0</v>
      </c>
      <c r="AF1448" s="135" t="b">
        <f>AND(AC1448,$V1448&lt;=Synthèse!$B$44)</f>
        <v>0</v>
      </c>
      <c r="AG1448" s="135" t="b">
        <f>AND(AD1448,$V1448&lt;=Synthèse!$B$44)</f>
        <v>0</v>
      </c>
      <c r="AH1448" s="135" t="b">
        <f>AND(AE1448,$V1448&lt;=Synthèse!$B$44)</f>
        <v>0</v>
      </c>
      <c r="AI1448" s="137" t="b">
        <v>0</v>
      </c>
      <c r="AJ1448" s="137" t="b">
        <v>0</v>
      </c>
      <c r="AK1448" s="137" t="b">
        <f t="shared" si="251"/>
        <v>0</v>
      </c>
      <c r="AL1448" s="137" t="b">
        <f t="shared" si="252"/>
        <v>0</v>
      </c>
      <c r="AM1448" s="137" t="b">
        <f>AND(AK1448,$V1448&lt;=Synthèse!$B$44)</f>
        <v>0</v>
      </c>
      <c r="AN1448" s="137" t="b">
        <f>AND(AL1448,$V1448&lt;=Synthèse!$B$44)</f>
        <v>0</v>
      </c>
    </row>
    <row r="1449" spans="1:40">
      <c r="A1449" s="17">
        <v>718065</v>
      </c>
      <c r="B1449" t="str">
        <f ca="1">VLOOKUP(A1449,'Fichier FI (en entrée)'!B:AH,3,0)</f>
        <v>JGCCDIZNMK</v>
      </c>
      <c r="C1449">
        <f t="shared" si="242"/>
        <v>1579</v>
      </c>
      <c r="D1449">
        <f t="shared" si="243"/>
        <v>-1.2200000000000006</v>
      </c>
      <c r="E1449" s="14" t="str">
        <f>VLOOKUP(A1449,'Fichier FI (en entrée)'!B:AH,2,0)</f>
        <v>EV</v>
      </c>
      <c r="F1449" s="14" t="b">
        <f t="shared" si="244"/>
        <v>1</v>
      </c>
      <c r="G1449" s="14" t="b">
        <f>IFERROR(VLOOKUP(A1449,'Calculs FA (auto)'!A:F,6,0),FALSE)</f>
        <v>0</v>
      </c>
      <c r="H1449" s="14" t="b">
        <f t="shared" si="245"/>
        <v>0</v>
      </c>
      <c r="I1449" s="16">
        <f>IFERROR(VLOOKUP(A1449,'Moyennes FI (en entrée)'!B:N,7,0),"")</f>
        <v>10.78</v>
      </c>
      <c r="J1449" s="16">
        <f>IFERROR(VLOOKUP(VLOOKUP(A1449,'Fichier FI (en entrée)'!B:AH,33,0),Modificateurs!A$2:B$5,2,0),0)</f>
        <v>0</v>
      </c>
      <c r="K1449" s="16">
        <f>IFERROR(VLOOKUP(VLOOKUP(A1449,'Redoub FI (en entrée)'!B:N,7,0),Modificateurs!A$8:B$11,2,0),0)</f>
        <v>0</v>
      </c>
      <c r="L1449" s="16">
        <f>IFERROR(VLOOKUP(M1449,Modificateurs!D$1:E$94,2,0),0)</f>
        <v>-12</v>
      </c>
      <c r="M1449" t="str">
        <f>VLOOKUP(A1449,'Fichier FI (en entrée)'!B:AH,16,0)&amp;" "&amp;VLOOKUP(A1449,'Fichier FI (en entrée)'!B:AH,20,0)&amp;" "&amp;VLOOKUP(A1449,'Fichier FI (en entrée)'!B:AH,27,0)&amp;" "&amp;VLOOKUP(A1449,'Fichier FI (en entrée)'!B:AH,29,0)</f>
        <v xml:space="preserve">P Systèmes électroniques numériques  </v>
      </c>
      <c r="N1449" t="str">
        <f>VLOOKUP(A1449,'Fichier FI (en entrée)'!B:AH,8,0)</f>
        <v>En Terminale</v>
      </c>
      <c r="O1449" t="b">
        <f>AND(C1449&gt;Synthèse!B$8,C1449&lt;Synthèse!B$10,NOT(Y1449))</f>
        <v>0</v>
      </c>
      <c r="P1449" s="17" t="s">
        <v>2260</v>
      </c>
      <c r="Q1449" s="60">
        <f>ROUNDUP(C1449/(Synthèse!$B$4+Synthèse!$B$1)*8,0)</f>
        <v>8</v>
      </c>
      <c r="R1449" s="60">
        <f>IFERROR(VLOOKUP(A1449,'Evaluations (formulaire)'!A:P,6,0)+VLOOKUP(A1449,'Evaluations (formulaire)'!A:P,7,0),0)</f>
        <v>0</v>
      </c>
      <c r="S1449" s="60">
        <f>IFERROR(VLOOKUP(A1449,'Evaluations (formulaire)'!A:P,8,0),0)</f>
        <v>0</v>
      </c>
      <c r="T1449" s="60">
        <f>IF(AND(ISBLANK(P1449),Q1449&lt;=2),Synthèse!$B$41,IF(AND(ISBLANK(P1449),Q1449&gt;=7),Synthèse!$C$41,R1449+S1449))</f>
        <v>0</v>
      </c>
      <c r="U1449" s="60">
        <f t="shared" si="246"/>
        <v>-1.2200000000000006</v>
      </c>
      <c r="V1449" s="60">
        <f t="shared" si="247"/>
        <v>1579</v>
      </c>
      <c r="X1449" s="26">
        <v>778</v>
      </c>
      <c r="Y1449" s="26" t="b">
        <f>IFERROR(VLOOKUP(A1449,'Calculs FA (auto)'!A:O,15,0),FALSE)</f>
        <v>0</v>
      </c>
      <c r="Z1449" s="26">
        <f>IFERROR(VLOOKUP(A1449,'Evaluations (formulaire)'!A:M,9,0),0)</f>
        <v>0</v>
      </c>
      <c r="AA1449" s="135" t="b">
        <v>1</v>
      </c>
      <c r="AB1449" s="135" t="b">
        <v>0</v>
      </c>
      <c r="AC1449" s="135" t="b">
        <f t="shared" si="248"/>
        <v>1</v>
      </c>
      <c r="AD1449" s="135" t="b">
        <f t="shared" si="249"/>
        <v>0</v>
      </c>
      <c r="AE1449" s="135" t="b">
        <f t="shared" si="250"/>
        <v>0</v>
      </c>
      <c r="AF1449" s="135" t="b">
        <f>AND(AC1449,$V1449&lt;=Synthèse!$B$44)</f>
        <v>0</v>
      </c>
      <c r="AG1449" s="135" t="b">
        <f>AND(AD1449,$V1449&lt;=Synthèse!$B$44)</f>
        <v>0</v>
      </c>
      <c r="AH1449" s="135" t="b">
        <f>AND(AE1449,$V1449&lt;=Synthèse!$B$44)</f>
        <v>0</v>
      </c>
      <c r="AI1449" s="137" t="b">
        <v>0</v>
      </c>
      <c r="AJ1449" s="137" t="b">
        <v>0</v>
      </c>
      <c r="AK1449" s="137" t="b">
        <f t="shared" si="251"/>
        <v>0</v>
      </c>
      <c r="AL1449" s="137" t="b">
        <f t="shared" si="252"/>
        <v>0</v>
      </c>
      <c r="AM1449" s="137" t="b">
        <f>AND(AK1449,$V1449&lt;=Synthèse!$B$44)</f>
        <v>0</v>
      </c>
      <c r="AN1449" s="137" t="b">
        <f>AND(AL1449,$V1449&lt;=Synthèse!$B$44)</f>
        <v>0</v>
      </c>
    </row>
    <row r="1450" spans="1:40">
      <c r="A1450" s="17">
        <v>718092</v>
      </c>
      <c r="B1450" t="str">
        <f ca="1">VLOOKUP(A1450,'Fichier FI (en entrée)'!B:AH,3,0)</f>
        <v>RDJDUQYDSL</v>
      </c>
      <c r="C1450">
        <f t="shared" si="242"/>
        <v>1432</v>
      </c>
      <c r="D1450">
        <f t="shared" si="243"/>
        <v>2.9000000000000004</v>
      </c>
      <c r="E1450" s="14" t="str">
        <f>VLOOKUP(A1450,'Fichier FI (en entrée)'!B:AH,2,0)</f>
        <v>EV</v>
      </c>
      <c r="F1450" s="14" t="b">
        <f t="shared" si="244"/>
        <v>1</v>
      </c>
      <c r="G1450" s="14" t="b">
        <f>IFERROR(VLOOKUP(A1450,'Calculs FA (auto)'!A:F,6,0),FALSE)</f>
        <v>0</v>
      </c>
      <c r="H1450" s="14" t="b">
        <f t="shared" si="245"/>
        <v>0</v>
      </c>
      <c r="I1450" s="16">
        <f>IFERROR(VLOOKUP(A1450,'Moyennes FI (en entrée)'!B:N,7,0),"")</f>
        <v>13.9</v>
      </c>
      <c r="J1450" s="16">
        <f>IFERROR(VLOOKUP(VLOOKUP(A1450,'Fichier FI (en entrée)'!B:AH,33,0),Modificateurs!A$2:B$5,2,0),0)</f>
        <v>1</v>
      </c>
      <c r="K1450" s="16">
        <f>IFERROR(VLOOKUP(VLOOKUP(A1450,'Redoub FI (en entrée)'!B:N,7,0),Modificateurs!A$8:B$11,2,0),0)</f>
        <v>0</v>
      </c>
      <c r="L1450" s="16">
        <f>IFERROR(VLOOKUP(M1450,Modificateurs!D$1:E$94,2,0),0)</f>
        <v>-12</v>
      </c>
      <c r="M1450" t="str">
        <f>VLOOKUP(A1450,'Fichier FI (en entrée)'!B:AH,16,0)&amp;" "&amp;VLOOKUP(A1450,'Fichier FI (en entrée)'!B:AH,20,0)&amp;" "&amp;VLOOKUP(A1450,'Fichier FI (en entrée)'!B:AH,27,0)&amp;" "&amp;VLOOKUP(A1450,'Fichier FI (en entrée)'!B:AH,29,0)</f>
        <v xml:space="preserve">P Systèmes électroniques numériques  </v>
      </c>
      <c r="N1450" t="str">
        <f>VLOOKUP(A1450,'Fichier FI (en entrée)'!B:AH,8,0)</f>
        <v>En Terminale</v>
      </c>
      <c r="O1450" t="b">
        <f>AND(C1450&gt;Synthèse!B$8,C1450&lt;Synthèse!B$10,NOT(Y1450))</f>
        <v>0</v>
      </c>
      <c r="Q1450" s="60">
        <f>ROUNDUP(C1450/(Synthèse!$B$4+Synthèse!$B$1)*8,0)</f>
        <v>7</v>
      </c>
      <c r="R1450" s="60">
        <f>IFERROR(VLOOKUP(A1450,'Evaluations (formulaire)'!A:P,6,0)+VLOOKUP(A1450,'Evaluations (formulaire)'!A:P,7,0),0)</f>
        <v>0</v>
      </c>
      <c r="S1450" s="60">
        <f>IFERROR(VLOOKUP(A1450,'Evaluations (formulaire)'!A:P,8,0),0)</f>
        <v>0</v>
      </c>
      <c r="T1450" s="60">
        <f>IF(AND(ISBLANK(P1450),Q1450&lt;=2),Synthèse!$B$41,IF(AND(ISBLANK(P1450),Q1450&gt;=7),Synthèse!$C$41,R1450+S1450))</f>
        <v>4.6296296296296294E-3</v>
      </c>
      <c r="U1450" s="60">
        <f t="shared" si="246"/>
        <v>2.9046296296296301</v>
      </c>
      <c r="V1450" s="60">
        <f t="shared" si="247"/>
        <v>1432</v>
      </c>
      <c r="X1450" s="26">
        <v>1851</v>
      </c>
      <c r="Y1450" s="26" t="b">
        <f>IFERROR(VLOOKUP(A1450,'Calculs FA (auto)'!A:O,15,0),FALSE)</f>
        <v>0</v>
      </c>
      <c r="Z1450" s="26">
        <f>IFERROR(VLOOKUP(A1450,'Evaluations (formulaire)'!A:M,9,0),0)</f>
        <v>0</v>
      </c>
      <c r="AA1450" s="135" t="b">
        <v>0</v>
      </c>
      <c r="AB1450" s="135" t="b">
        <v>0</v>
      </c>
      <c r="AC1450" s="135" t="b">
        <f t="shared" si="248"/>
        <v>0</v>
      </c>
      <c r="AD1450" s="135" t="b">
        <f t="shared" si="249"/>
        <v>0</v>
      </c>
      <c r="AE1450" s="135" t="b">
        <f t="shared" si="250"/>
        <v>1</v>
      </c>
      <c r="AF1450" s="135" t="b">
        <f>AND(AC1450,$V1450&lt;=Synthèse!$B$44)</f>
        <v>0</v>
      </c>
      <c r="AG1450" s="135" t="b">
        <f>AND(AD1450,$V1450&lt;=Synthèse!$B$44)</f>
        <v>0</v>
      </c>
      <c r="AH1450" s="135" t="b">
        <f>AND(AE1450,$V1450&lt;=Synthèse!$B$44)</f>
        <v>0</v>
      </c>
      <c r="AI1450" s="137" t="b">
        <v>0</v>
      </c>
      <c r="AJ1450" s="137" t="b">
        <v>0</v>
      </c>
      <c r="AK1450" s="137" t="b">
        <f t="shared" si="251"/>
        <v>0</v>
      </c>
      <c r="AL1450" s="137" t="b">
        <f t="shared" si="252"/>
        <v>0</v>
      </c>
      <c r="AM1450" s="137" t="b">
        <f>AND(AK1450,$V1450&lt;=Synthèse!$B$44)</f>
        <v>0</v>
      </c>
      <c r="AN1450" s="137" t="b">
        <f>AND(AL1450,$V1450&lt;=Synthèse!$B$44)</f>
        <v>0</v>
      </c>
    </row>
    <row r="1451" spans="1:40">
      <c r="A1451" s="17">
        <v>718095</v>
      </c>
      <c r="B1451" t="str">
        <f ca="1">VLOOKUP(A1451,'Fichier FI (en entrée)'!B:AH,3,0)</f>
        <v>PJUTBYGILR</v>
      </c>
      <c r="C1451">
        <f t="shared" si="242"/>
        <v>2097</v>
      </c>
      <c r="D1451">
        <f t="shared" si="243"/>
        <v>-100</v>
      </c>
      <c r="E1451" s="14" t="str">
        <f>VLOOKUP(A1451,'Fichier FI (en entrée)'!B:AH,2,0)</f>
        <v>ENV</v>
      </c>
      <c r="F1451" s="14" t="b">
        <f t="shared" si="244"/>
        <v>0</v>
      </c>
      <c r="G1451" s="14" t="b">
        <f>IFERROR(VLOOKUP(A1451,'Calculs FA (auto)'!A:F,6,0),FALSE)</f>
        <v>0</v>
      </c>
      <c r="H1451" s="14" t="b">
        <f t="shared" si="245"/>
        <v>0</v>
      </c>
      <c r="I1451" s="16" t="str">
        <f>IFERROR(VLOOKUP(A1451,'Moyennes FI (en entrée)'!B:N,7,0),"")</f>
        <v/>
      </c>
      <c r="J1451" s="16">
        <f>IFERROR(VLOOKUP(VLOOKUP(A1451,'Fichier FI (en entrée)'!B:AH,33,0),Modificateurs!A$2:B$5,2,0),0)</f>
        <v>1</v>
      </c>
      <c r="K1451" s="16">
        <f>IFERROR(VLOOKUP(VLOOKUP(A1451,'Redoub FI (en entrée)'!B:N,7,0),Modificateurs!A$8:B$11,2,0),0)</f>
        <v>0</v>
      </c>
      <c r="L1451" s="16">
        <f>IFERROR(VLOOKUP(M1451,Modificateurs!D$1:E$94,2,0),0)</f>
        <v>-12</v>
      </c>
      <c r="M1451" t="str">
        <f>VLOOKUP(A1451,'Fichier FI (en entrée)'!B:AH,16,0)&amp;" "&amp;VLOOKUP(A1451,'Fichier FI (en entrée)'!B:AH,20,0)&amp;" "&amp;VLOOKUP(A1451,'Fichier FI (en entrée)'!B:AH,27,0)&amp;" "&amp;VLOOKUP(A1451,'Fichier FI (en entrée)'!B:AH,29,0)</f>
        <v xml:space="preserve">P Systèmes électroniques numériques  </v>
      </c>
      <c r="N1451" t="str">
        <f>VLOOKUP(A1451,'Fichier FI (en entrée)'!B:AH,8,0)</f>
        <v>En Terminale</v>
      </c>
      <c r="O1451" t="b">
        <f>AND(C1451&gt;Synthèse!B$8,C1451&lt;Synthèse!B$10,NOT(Y1451))</f>
        <v>0</v>
      </c>
      <c r="Q1451" s="60">
        <f>ROUNDUP(C1451/(Synthèse!$B$4+Synthèse!$B$1)*8,0)</f>
        <v>10</v>
      </c>
      <c r="R1451" s="60">
        <f>IFERROR(VLOOKUP(A1451,'Evaluations (formulaire)'!A:P,6,0)+VLOOKUP(A1451,'Evaluations (formulaire)'!A:P,7,0),0)</f>
        <v>0</v>
      </c>
      <c r="S1451" s="60">
        <f>IFERROR(VLOOKUP(A1451,'Evaluations (formulaire)'!A:P,8,0),0)</f>
        <v>0</v>
      </c>
      <c r="T1451" s="60">
        <f>IF(AND(ISBLANK(P1451),Q1451&lt;=2),Synthèse!$B$41,IF(AND(ISBLANK(P1451),Q1451&gt;=7),Synthèse!$C$41,R1451+S1451))</f>
        <v>4.6296296296296294E-3</v>
      </c>
      <c r="U1451" s="60">
        <f t="shared" si="246"/>
        <v>-99.995370370370367</v>
      </c>
      <c r="V1451" s="60">
        <f t="shared" si="247"/>
        <v>1983</v>
      </c>
      <c r="X1451" s="26">
        <v>739</v>
      </c>
      <c r="Y1451" s="26" t="b">
        <f>IFERROR(VLOOKUP(A1451,'Calculs FA (auto)'!A:O,15,0),FALSE)</f>
        <v>0</v>
      </c>
      <c r="Z1451" s="26">
        <f>IFERROR(VLOOKUP(A1451,'Evaluations (formulaire)'!A:M,9,0),0)</f>
        <v>0</v>
      </c>
      <c r="AA1451" s="135" t="b">
        <v>1</v>
      </c>
      <c r="AB1451" s="135" t="b">
        <v>0</v>
      </c>
      <c r="AC1451" s="135" t="b">
        <f t="shared" si="248"/>
        <v>0</v>
      </c>
      <c r="AD1451" s="135" t="b">
        <f t="shared" si="249"/>
        <v>0</v>
      </c>
      <c r="AE1451" s="135" t="b">
        <f t="shared" si="250"/>
        <v>0</v>
      </c>
      <c r="AF1451" s="135" t="b">
        <f>AND(AC1451,$V1451&lt;=Synthèse!$B$44)</f>
        <v>0</v>
      </c>
      <c r="AG1451" s="135" t="b">
        <f>AND(AD1451,$V1451&lt;=Synthèse!$B$44)</f>
        <v>0</v>
      </c>
      <c r="AH1451" s="135" t="b">
        <f>AND(AE1451,$V1451&lt;=Synthèse!$B$44)</f>
        <v>0</v>
      </c>
      <c r="AI1451" s="137" t="b">
        <v>0</v>
      </c>
      <c r="AJ1451" s="137" t="b">
        <v>0</v>
      </c>
      <c r="AK1451" s="137" t="b">
        <f t="shared" si="251"/>
        <v>0</v>
      </c>
      <c r="AL1451" s="137" t="b">
        <f t="shared" si="252"/>
        <v>0</v>
      </c>
      <c r="AM1451" s="137" t="b">
        <f>AND(AK1451,$V1451&lt;=Synthèse!$B$44)</f>
        <v>0</v>
      </c>
      <c r="AN1451" s="137" t="b">
        <f>AND(AL1451,$V1451&lt;=Synthèse!$B$44)</f>
        <v>0</v>
      </c>
    </row>
    <row r="1452" spans="1:40">
      <c r="A1452" s="17">
        <v>718110</v>
      </c>
      <c r="B1452" t="str">
        <f ca="1">VLOOKUP(A1452,'Fichier FI (en entrée)'!B:AH,3,0)</f>
        <v>KCHLARHAFR</v>
      </c>
      <c r="C1452">
        <f t="shared" si="242"/>
        <v>1625</v>
      </c>
      <c r="D1452">
        <f t="shared" si="243"/>
        <v>-2.8599999999999994</v>
      </c>
      <c r="E1452" s="14" t="str">
        <f>VLOOKUP(A1452,'Fichier FI (en entrée)'!B:AH,2,0)</f>
        <v>EV</v>
      </c>
      <c r="F1452" s="14" t="b">
        <f t="shared" si="244"/>
        <v>1</v>
      </c>
      <c r="G1452" s="14" t="b">
        <f>IFERROR(VLOOKUP(A1452,'Calculs FA (auto)'!A:F,6,0),FALSE)</f>
        <v>0</v>
      </c>
      <c r="H1452" s="14" t="b">
        <f t="shared" si="245"/>
        <v>0</v>
      </c>
      <c r="I1452" s="16">
        <f>IFERROR(VLOOKUP(A1452,'Moyennes FI (en entrée)'!B:N,7,0),"")</f>
        <v>9.14</v>
      </c>
      <c r="J1452" s="16">
        <f>IFERROR(VLOOKUP(VLOOKUP(A1452,'Fichier FI (en entrée)'!B:AH,33,0),Modificateurs!A$2:B$5,2,0),0)</f>
        <v>0</v>
      </c>
      <c r="K1452" s="16">
        <f>IFERROR(VLOOKUP(VLOOKUP(A1452,'Redoub FI (en entrée)'!B:N,7,0),Modificateurs!A$8:B$11,2,0),0)</f>
        <v>0</v>
      </c>
      <c r="L1452" s="16">
        <f>IFERROR(VLOOKUP(M1452,Modificateurs!D$1:E$94,2,0),0)</f>
        <v>-12</v>
      </c>
      <c r="M1452" t="str">
        <f>VLOOKUP(A1452,'Fichier FI (en entrée)'!B:AH,16,0)&amp;" "&amp;VLOOKUP(A1452,'Fichier FI (en entrée)'!B:AH,20,0)&amp;" "&amp;VLOOKUP(A1452,'Fichier FI (en entrée)'!B:AH,27,0)&amp;" "&amp;VLOOKUP(A1452,'Fichier FI (en entrée)'!B:AH,29,0)</f>
        <v xml:space="preserve">P Systèmes électroniques numériques  </v>
      </c>
      <c r="N1452" t="str">
        <f>VLOOKUP(A1452,'Fichier FI (en entrée)'!B:AH,8,0)</f>
        <v>En Terminale</v>
      </c>
      <c r="O1452" t="b">
        <f>AND(C1452&gt;Synthèse!B$8,C1452&lt;Synthèse!B$10,NOT(Y1452))</f>
        <v>0</v>
      </c>
      <c r="Q1452" s="60">
        <f>ROUNDUP(C1452/(Synthèse!$B$4+Synthèse!$B$1)*8,0)</f>
        <v>8</v>
      </c>
      <c r="R1452" s="60">
        <f>IFERROR(VLOOKUP(A1452,'Evaluations (formulaire)'!A:P,6,0)+VLOOKUP(A1452,'Evaluations (formulaire)'!A:P,7,0),0)</f>
        <v>0</v>
      </c>
      <c r="S1452" s="60">
        <f>IFERROR(VLOOKUP(A1452,'Evaluations (formulaire)'!A:P,8,0),0)</f>
        <v>0</v>
      </c>
      <c r="T1452" s="60">
        <f>IF(AND(ISBLANK(P1452),Q1452&lt;=2),Synthèse!$B$41,IF(AND(ISBLANK(P1452),Q1452&gt;=7),Synthèse!$C$41,R1452+S1452))</f>
        <v>4.6296296296296294E-3</v>
      </c>
      <c r="U1452" s="60">
        <f t="shared" si="246"/>
        <v>-2.8553703703703697</v>
      </c>
      <c r="V1452" s="60">
        <f t="shared" si="247"/>
        <v>1625</v>
      </c>
      <c r="X1452" s="26">
        <v>1044</v>
      </c>
      <c r="Y1452" s="26" t="b">
        <f>IFERROR(VLOOKUP(A1452,'Calculs FA (auto)'!A:O,15,0),FALSE)</f>
        <v>0</v>
      </c>
      <c r="Z1452" s="26">
        <f>IFERROR(VLOOKUP(A1452,'Evaluations (formulaire)'!A:M,9,0),0)</f>
        <v>0</v>
      </c>
      <c r="AA1452" s="135" t="b">
        <v>0</v>
      </c>
      <c r="AB1452" s="135" t="b">
        <v>0</v>
      </c>
      <c r="AC1452" s="135" t="b">
        <f t="shared" si="248"/>
        <v>0</v>
      </c>
      <c r="AD1452" s="135" t="b">
        <f t="shared" si="249"/>
        <v>0</v>
      </c>
      <c r="AE1452" s="135" t="b">
        <f t="shared" si="250"/>
        <v>1</v>
      </c>
      <c r="AF1452" s="135" t="b">
        <f>AND(AC1452,$V1452&lt;=Synthèse!$B$44)</f>
        <v>0</v>
      </c>
      <c r="AG1452" s="135" t="b">
        <f>AND(AD1452,$V1452&lt;=Synthèse!$B$44)</f>
        <v>0</v>
      </c>
      <c r="AH1452" s="135" t="b">
        <f>AND(AE1452,$V1452&lt;=Synthèse!$B$44)</f>
        <v>0</v>
      </c>
      <c r="AI1452" s="137" t="b">
        <v>0</v>
      </c>
      <c r="AJ1452" s="137" t="b">
        <v>0</v>
      </c>
      <c r="AK1452" s="137" t="b">
        <f t="shared" si="251"/>
        <v>0</v>
      </c>
      <c r="AL1452" s="137" t="b">
        <f t="shared" si="252"/>
        <v>0</v>
      </c>
      <c r="AM1452" s="137" t="b">
        <f>AND(AK1452,$V1452&lt;=Synthèse!$B$44)</f>
        <v>0</v>
      </c>
      <c r="AN1452" s="137" t="b">
        <f>AND(AL1452,$V1452&lt;=Synthèse!$B$44)</f>
        <v>0</v>
      </c>
    </row>
    <row r="1453" spans="1:40">
      <c r="A1453" s="17">
        <v>718118</v>
      </c>
      <c r="B1453" t="str">
        <f ca="1">VLOOKUP(A1453,'Fichier FI (en entrée)'!B:AH,3,0)</f>
        <v>LUKVMJIUYA</v>
      </c>
      <c r="C1453">
        <f t="shared" si="242"/>
        <v>1642</v>
      </c>
      <c r="D1453">
        <f t="shared" si="243"/>
        <v>-3.51</v>
      </c>
      <c r="E1453" s="14" t="str">
        <f>VLOOKUP(A1453,'Fichier FI (en entrée)'!B:AH,2,0)</f>
        <v>EV</v>
      </c>
      <c r="F1453" s="14" t="b">
        <f t="shared" si="244"/>
        <v>1</v>
      </c>
      <c r="G1453" s="14" t="b">
        <f>IFERROR(VLOOKUP(A1453,'Calculs FA (auto)'!A:F,6,0),FALSE)</f>
        <v>0</v>
      </c>
      <c r="H1453" s="14" t="b">
        <f t="shared" si="245"/>
        <v>0</v>
      </c>
      <c r="I1453" s="16">
        <f>IFERROR(VLOOKUP(A1453,'Moyennes FI (en entrée)'!B:N,7,0),"")</f>
        <v>8.49</v>
      </c>
      <c r="J1453" s="16">
        <f>IFERROR(VLOOKUP(VLOOKUP(A1453,'Fichier FI (en entrée)'!B:AH,33,0),Modificateurs!A$2:B$5,2,0),0)</f>
        <v>0</v>
      </c>
      <c r="K1453" s="16">
        <f>IFERROR(VLOOKUP(VLOOKUP(A1453,'Redoub FI (en entrée)'!B:N,7,0),Modificateurs!A$8:B$11,2,0),0)</f>
        <v>0</v>
      </c>
      <c r="L1453" s="16">
        <f>IFERROR(VLOOKUP(M1453,Modificateurs!D$1:E$94,2,0),0)</f>
        <v>-12</v>
      </c>
      <c r="M1453" t="str">
        <f>VLOOKUP(A1453,'Fichier FI (en entrée)'!B:AH,16,0)&amp;" "&amp;VLOOKUP(A1453,'Fichier FI (en entrée)'!B:AH,20,0)&amp;" "&amp;VLOOKUP(A1453,'Fichier FI (en entrée)'!B:AH,27,0)&amp;" "&amp;VLOOKUP(A1453,'Fichier FI (en entrée)'!B:AH,29,0)</f>
        <v xml:space="preserve">P Systèmes électroniques numériques  </v>
      </c>
      <c r="N1453" t="str">
        <f>VLOOKUP(A1453,'Fichier FI (en entrée)'!B:AH,8,0)</f>
        <v>En Terminale</v>
      </c>
      <c r="O1453" t="b">
        <f>AND(C1453&gt;Synthèse!B$8,C1453&lt;Synthèse!B$10,NOT(Y1453))</f>
        <v>0</v>
      </c>
      <c r="Q1453" s="60">
        <f>ROUNDUP(C1453/(Synthèse!$B$4+Synthèse!$B$1)*8,0)</f>
        <v>8</v>
      </c>
      <c r="R1453" s="60">
        <f>IFERROR(VLOOKUP(A1453,'Evaluations (formulaire)'!A:P,6,0)+VLOOKUP(A1453,'Evaluations (formulaire)'!A:P,7,0),0)</f>
        <v>0</v>
      </c>
      <c r="S1453" s="60">
        <f>IFERROR(VLOOKUP(A1453,'Evaluations (formulaire)'!A:P,8,0),0)</f>
        <v>0</v>
      </c>
      <c r="T1453" s="60">
        <f>IF(AND(ISBLANK(P1453),Q1453&lt;=2),Synthèse!$B$41,IF(AND(ISBLANK(P1453),Q1453&gt;=7),Synthèse!$C$41,R1453+S1453))</f>
        <v>4.6296296296296294E-3</v>
      </c>
      <c r="U1453" s="60">
        <f t="shared" si="246"/>
        <v>-3.50537037037037</v>
      </c>
      <c r="V1453" s="60">
        <f t="shared" si="247"/>
        <v>1642</v>
      </c>
      <c r="X1453" s="26">
        <v>908</v>
      </c>
      <c r="Y1453" s="26" t="b">
        <f>IFERROR(VLOOKUP(A1453,'Calculs FA (auto)'!A:O,15,0),FALSE)</f>
        <v>0</v>
      </c>
      <c r="Z1453" s="26">
        <f>IFERROR(VLOOKUP(A1453,'Evaluations (formulaire)'!A:M,9,0),0)</f>
        <v>0</v>
      </c>
      <c r="AA1453" s="135" t="b">
        <v>0</v>
      </c>
      <c r="AB1453" s="135" t="b">
        <v>0</v>
      </c>
      <c r="AC1453" s="135" t="b">
        <f t="shared" si="248"/>
        <v>0</v>
      </c>
      <c r="AD1453" s="135" t="b">
        <f t="shared" si="249"/>
        <v>0</v>
      </c>
      <c r="AE1453" s="135" t="b">
        <f t="shared" si="250"/>
        <v>1</v>
      </c>
      <c r="AF1453" s="135" t="b">
        <f>AND(AC1453,$V1453&lt;=Synthèse!$B$44)</f>
        <v>0</v>
      </c>
      <c r="AG1453" s="135" t="b">
        <f>AND(AD1453,$V1453&lt;=Synthèse!$B$44)</f>
        <v>0</v>
      </c>
      <c r="AH1453" s="135" t="b">
        <f>AND(AE1453,$V1453&lt;=Synthèse!$B$44)</f>
        <v>0</v>
      </c>
      <c r="AI1453" s="137" t="b">
        <v>0</v>
      </c>
      <c r="AJ1453" s="137" t="b">
        <v>0</v>
      </c>
      <c r="AK1453" s="137" t="b">
        <f t="shared" si="251"/>
        <v>0</v>
      </c>
      <c r="AL1453" s="137" t="b">
        <f t="shared" si="252"/>
        <v>0</v>
      </c>
      <c r="AM1453" s="137" t="b">
        <f>AND(AK1453,$V1453&lt;=Synthèse!$B$44)</f>
        <v>0</v>
      </c>
      <c r="AN1453" s="137" t="b">
        <f>AND(AL1453,$V1453&lt;=Synthèse!$B$44)</f>
        <v>0</v>
      </c>
    </row>
    <row r="1454" spans="1:40">
      <c r="A1454" s="17">
        <v>719243</v>
      </c>
      <c r="B1454" t="str">
        <f ca="1">VLOOKUP(A1454,'Fichier FI (en entrée)'!B:AH,3,0)</f>
        <v>CFXJVGQYBH</v>
      </c>
      <c r="C1454">
        <f t="shared" si="242"/>
        <v>467</v>
      </c>
      <c r="D1454">
        <f t="shared" si="243"/>
        <v>13.59</v>
      </c>
      <c r="E1454" s="14" t="str">
        <f>VLOOKUP(A1454,'Fichier FI (en entrée)'!B:AH,2,0)</f>
        <v>EV</v>
      </c>
      <c r="F1454" s="14" t="b">
        <f t="shared" si="244"/>
        <v>1</v>
      </c>
      <c r="G1454" s="14" t="b">
        <f>IFERROR(VLOOKUP(A1454,'Calculs FA (auto)'!A:F,6,0),FALSE)</f>
        <v>0</v>
      </c>
      <c r="H1454" s="14" t="b">
        <f t="shared" si="245"/>
        <v>0</v>
      </c>
      <c r="I1454" s="16">
        <f>IFERROR(VLOOKUP(A1454,'Moyennes FI (en entrée)'!B:N,7,0),"")</f>
        <v>9.59</v>
      </c>
      <c r="J1454" s="16">
        <f>IFERROR(VLOOKUP(VLOOKUP(A1454,'Fichier FI (en entrée)'!B:AH,33,0),Modificateurs!A$2:B$5,2,0),0)</f>
        <v>1</v>
      </c>
      <c r="K1454" s="16">
        <f>IFERROR(VLOOKUP(VLOOKUP(A1454,'Redoub FI (en entrée)'!B:N,7,0),Modificateurs!A$8:B$11,2,0),0)</f>
        <v>0</v>
      </c>
      <c r="L1454" s="16">
        <f>IFERROR(VLOOKUP(M1454,Modificateurs!D$1:E$94,2,0),0)</f>
        <v>3</v>
      </c>
      <c r="M1454" t="str">
        <f>VLOOKUP(A1454,'Fichier FI (en entrée)'!B:AH,16,0)&amp;" "&amp;VLOOKUP(A1454,'Fichier FI (en entrée)'!B:AH,20,0)&amp;" "&amp;VLOOKUP(A1454,'Fichier FI (en entrée)'!B:AH,27,0)&amp;" "&amp;VLOOKUP(A1454,'Fichier FI (en entrée)'!B:AH,29,0)</f>
        <v xml:space="preserve">S Informatique et Sciences du numérique  </v>
      </c>
      <c r="N1454" t="str">
        <f>VLOOKUP(A1454,'Fichier FI (en entrée)'!B:AH,8,0)</f>
        <v>En Terminale</v>
      </c>
      <c r="O1454" t="b">
        <f>AND(C1454&gt;Synthèse!B$8,C1454&lt;Synthèse!B$10,NOT(Y1454))</f>
        <v>1</v>
      </c>
      <c r="Q1454" s="60">
        <f>ROUNDUP(C1454/(Synthèse!$B$4+Synthèse!$B$1)*8,0)</f>
        <v>3</v>
      </c>
      <c r="R1454" s="60">
        <f>IFERROR(VLOOKUP(A1454,'Evaluations (formulaire)'!A:P,6,0)+VLOOKUP(A1454,'Evaluations (formulaire)'!A:P,7,0),0)</f>
        <v>0</v>
      </c>
      <c r="S1454" s="60">
        <f>IFERROR(VLOOKUP(A1454,'Evaluations (formulaire)'!A:P,8,0),0)</f>
        <v>0</v>
      </c>
      <c r="T1454" s="60">
        <f>IF(AND(ISBLANK(P1454),Q1454&lt;=2),Synthèse!$B$41,IF(AND(ISBLANK(P1454),Q1454&gt;=7),Synthèse!$C$41,R1454+S1454))</f>
        <v>0</v>
      </c>
      <c r="U1454" s="60">
        <f t="shared" si="246"/>
        <v>13.59</v>
      </c>
      <c r="V1454" s="60">
        <f t="shared" si="247"/>
        <v>468</v>
      </c>
      <c r="X1454" s="26">
        <v>1739</v>
      </c>
      <c r="Y1454" s="26" t="b">
        <f>IFERROR(VLOOKUP(A1454,'Calculs FA (auto)'!A:O,15,0),FALSE)</f>
        <v>0</v>
      </c>
      <c r="Z1454" s="26">
        <f>IFERROR(VLOOKUP(A1454,'Evaluations (formulaire)'!A:M,9,0),0)</f>
        <v>0</v>
      </c>
      <c r="AA1454" s="135" t="b">
        <v>0</v>
      </c>
      <c r="AB1454" s="135" t="b">
        <v>0</v>
      </c>
      <c r="AC1454" s="135" t="b">
        <f t="shared" si="248"/>
        <v>0</v>
      </c>
      <c r="AD1454" s="135" t="b">
        <f t="shared" si="249"/>
        <v>0</v>
      </c>
      <c r="AE1454" s="135" t="b">
        <f t="shared" si="250"/>
        <v>1</v>
      </c>
      <c r="AF1454" s="135" t="b">
        <f>AND(AC1454,$V1454&lt;=Synthèse!$B$44)</f>
        <v>0</v>
      </c>
      <c r="AG1454" s="135" t="b">
        <f>AND(AD1454,$V1454&lt;=Synthèse!$B$44)</f>
        <v>0</v>
      </c>
      <c r="AH1454" s="135" t="b">
        <f>AND(AE1454,$V1454&lt;=Synthèse!$B$44)</f>
        <v>1</v>
      </c>
      <c r="AI1454" s="137" t="b">
        <v>0</v>
      </c>
      <c r="AJ1454" s="137" t="b">
        <v>0</v>
      </c>
      <c r="AK1454" s="137" t="b">
        <f t="shared" si="251"/>
        <v>0</v>
      </c>
      <c r="AL1454" s="137" t="b">
        <f t="shared" si="252"/>
        <v>0</v>
      </c>
      <c r="AM1454" s="137" t="b">
        <f>AND(AK1454,$V1454&lt;=Synthèse!$B$44)</f>
        <v>0</v>
      </c>
      <c r="AN1454" s="137" t="b">
        <f>AND(AL1454,$V1454&lt;=Synthèse!$B$44)</f>
        <v>0</v>
      </c>
    </row>
    <row r="1455" spans="1:40">
      <c r="A1455" s="17">
        <v>721630</v>
      </c>
      <c r="B1455" t="str">
        <f ca="1">VLOOKUP(A1455,'Fichier FI (en entrée)'!B:AH,3,0)</f>
        <v>ORUFEAXCEP</v>
      </c>
      <c r="C1455">
        <f t="shared" si="242"/>
        <v>894</v>
      </c>
      <c r="D1455">
        <f t="shared" si="243"/>
        <v>11.1</v>
      </c>
      <c r="E1455" s="14" t="str">
        <f>VLOOKUP(A1455,'Fichier FI (en entrée)'!B:AH,2,0)</f>
        <v>EV</v>
      </c>
      <c r="F1455" s="14" t="b">
        <f t="shared" si="244"/>
        <v>1</v>
      </c>
      <c r="G1455" s="14" t="b">
        <f>IFERROR(VLOOKUP(A1455,'Calculs FA (auto)'!A:F,6,0),FALSE)</f>
        <v>0</v>
      </c>
      <c r="H1455" s="14" t="b">
        <f t="shared" si="245"/>
        <v>0</v>
      </c>
      <c r="I1455" s="16">
        <f>IFERROR(VLOOKUP(A1455,'Moyennes FI (en entrée)'!B:N,7,0),"")</f>
        <v>9.1</v>
      </c>
      <c r="J1455" s="16">
        <f>IFERROR(VLOOKUP(VLOOKUP(A1455,'Fichier FI (en entrée)'!B:AH,33,0),Modificateurs!A$2:B$5,2,0),0)</f>
        <v>0</v>
      </c>
      <c r="K1455" s="16">
        <f>IFERROR(VLOOKUP(VLOOKUP(A1455,'Redoub FI (en entrée)'!B:N,7,0),Modificateurs!A$8:B$11,2,0),0)</f>
        <v>0</v>
      </c>
      <c r="L1455" s="16">
        <f>IFERROR(VLOOKUP(M1455,Modificateurs!D$1:E$94,2,0),0)</f>
        <v>2</v>
      </c>
      <c r="M1455" t="str">
        <f>VLOOKUP(A1455,'Fichier FI (en entrée)'!B:AH,16,0)&amp;" "&amp;VLOOKUP(A1455,'Fichier FI (en entrée)'!B:AH,20,0)&amp;" "&amp;VLOOKUP(A1455,'Fichier FI (en entrée)'!B:AH,27,0)&amp;" "&amp;VLOOKUP(A1455,'Fichier FI (en entrée)'!B:AH,29,0)</f>
        <v xml:space="preserve">S Physique-chimie  </v>
      </c>
      <c r="N1455" t="str">
        <f>VLOOKUP(A1455,'Fichier FI (en entrée)'!B:AH,8,0)</f>
        <v>En Terminale</v>
      </c>
      <c r="O1455" t="b">
        <f>AND(C1455&gt;Synthèse!B$8,C1455&lt;Synthèse!B$10,NOT(Y1455))</f>
        <v>1</v>
      </c>
      <c r="Q1455" s="60">
        <f>ROUNDUP(C1455/(Synthèse!$B$4+Synthèse!$B$1)*8,0)</f>
        <v>5</v>
      </c>
      <c r="R1455" s="60">
        <f>IFERROR(VLOOKUP(A1455,'Evaluations (formulaire)'!A:P,6,0)+VLOOKUP(A1455,'Evaluations (formulaire)'!A:P,7,0),0)</f>
        <v>0</v>
      </c>
      <c r="S1455" s="60">
        <f>IFERROR(VLOOKUP(A1455,'Evaluations (formulaire)'!A:P,8,0),0)</f>
        <v>0</v>
      </c>
      <c r="T1455" s="60">
        <f>IF(AND(ISBLANK(P1455),Q1455&lt;=2),Synthèse!$B$41,IF(AND(ISBLANK(P1455),Q1455&gt;=7),Synthèse!$C$41,R1455+S1455))</f>
        <v>0</v>
      </c>
      <c r="U1455" s="60">
        <f t="shared" si="246"/>
        <v>11.1</v>
      </c>
      <c r="V1455" s="60">
        <f t="shared" si="247"/>
        <v>894</v>
      </c>
      <c r="X1455" s="26">
        <v>502</v>
      </c>
      <c r="Y1455" s="26" t="b">
        <f>IFERROR(VLOOKUP(A1455,'Calculs FA (auto)'!A:O,15,0),FALSE)</f>
        <v>0</v>
      </c>
      <c r="Z1455" s="26">
        <f>IFERROR(VLOOKUP(A1455,'Evaluations (formulaire)'!A:M,9,0),0)</f>
        <v>0</v>
      </c>
      <c r="AA1455" s="135" t="b">
        <v>0</v>
      </c>
      <c r="AB1455" s="135" t="b">
        <v>1</v>
      </c>
      <c r="AC1455" s="135" t="b">
        <f t="shared" si="248"/>
        <v>0</v>
      </c>
      <c r="AD1455" s="135" t="b">
        <f t="shared" si="249"/>
        <v>1</v>
      </c>
      <c r="AE1455" s="135" t="b">
        <f t="shared" si="250"/>
        <v>0</v>
      </c>
      <c r="AF1455" s="135" t="b">
        <f>AND(AC1455,$V1455&lt;=Synthèse!$B$44)</f>
        <v>0</v>
      </c>
      <c r="AG1455" s="135" t="b">
        <f>AND(AD1455,$V1455&lt;=Synthèse!$B$44)</f>
        <v>0</v>
      </c>
      <c r="AH1455" s="135" t="b">
        <f>AND(AE1455,$V1455&lt;=Synthèse!$B$44)</f>
        <v>0</v>
      </c>
      <c r="AI1455" s="137" t="b">
        <v>0</v>
      </c>
      <c r="AJ1455" s="137" t="b">
        <v>0</v>
      </c>
      <c r="AK1455" s="137" t="b">
        <f t="shared" si="251"/>
        <v>0</v>
      </c>
      <c r="AL1455" s="137" t="b">
        <f t="shared" si="252"/>
        <v>0</v>
      </c>
      <c r="AM1455" s="137" t="b">
        <f>AND(AK1455,$V1455&lt;=Synthèse!$B$44)</f>
        <v>0</v>
      </c>
      <c r="AN1455" s="137" t="b">
        <f>AND(AL1455,$V1455&lt;=Synthèse!$B$44)</f>
        <v>0</v>
      </c>
    </row>
    <row r="1456" spans="1:40">
      <c r="A1456" s="17">
        <v>721661</v>
      </c>
      <c r="B1456" t="str">
        <f ca="1">VLOOKUP(A1456,'Fichier FI (en entrée)'!B:AH,3,0)</f>
        <v>YZLYSZWOOB</v>
      </c>
      <c r="C1456">
        <f t="shared" si="242"/>
        <v>1522</v>
      </c>
      <c r="D1456">
        <f t="shared" si="243"/>
        <v>0.49000000000000021</v>
      </c>
      <c r="E1456" s="14" t="str">
        <f>VLOOKUP(A1456,'Fichier FI (en entrée)'!B:AH,2,0)</f>
        <v>EV</v>
      </c>
      <c r="F1456" s="14" t="b">
        <f t="shared" si="244"/>
        <v>1</v>
      </c>
      <c r="G1456" s="14" t="b">
        <f>IFERROR(VLOOKUP(A1456,'Calculs FA (auto)'!A:F,6,0),FALSE)</f>
        <v>0</v>
      </c>
      <c r="H1456" s="14" t="b">
        <f t="shared" si="245"/>
        <v>0</v>
      </c>
      <c r="I1456" s="16">
        <f>IFERROR(VLOOKUP(A1456,'Moyennes FI (en entrée)'!B:N,7,0),"")</f>
        <v>8.49</v>
      </c>
      <c r="J1456" s="16">
        <f>IFERROR(VLOOKUP(VLOOKUP(A1456,'Fichier FI (en entrée)'!B:AH,33,0),Modificateurs!A$2:B$5,2,0),0)</f>
        <v>0</v>
      </c>
      <c r="K1456" s="16">
        <f>IFERROR(VLOOKUP(VLOOKUP(A1456,'Redoub FI (en entrée)'!B:N,7,0),Modificateurs!A$8:B$11,2,0),0)</f>
        <v>0</v>
      </c>
      <c r="L1456" s="16">
        <f>IFERROR(VLOOKUP(M1456,Modificateurs!D$1:E$94,2,0),0)</f>
        <v>-8</v>
      </c>
      <c r="M1456" t="str">
        <f>VLOOKUP(A1456,'Fichier FI (en entrée)'!B:AH,16,0)&amp;" "&amp;VLOOKUP(A1456,'Fichier FI (en entrée)'!B:AH,20,0)&amp;" "&amp;VLOOKUP(A1456,'Fichier FI (en entrée)'!B:AH,27,0)&amp;" "&amp;VLOOKUP(A1456,'Fichier FI (en entrée)'!B:AH,29,0)</f>
        <v xml:space="preserve">ES Sciences sociales et politiques  </v>
      </c>
      <c r="N1456" t="str">
        <f>VLOOKUP(A1456,'Fichier FI (en entrée)'!B:AH,8,0)</f>
        <v>En Terminale</v>
      </c>
      <c r="O1456" t="b">
        <f>AND(C1456&gt;Synthèse!B$8,C1456&lt;Synthèse!B$10,NOT(Y1456))</f>
        <v>0</v>
      </c>
      <c r="Q1456" s="60">
        <f>ROUNDUP(C1456/(Synthèse!$B$4+Synthèse!$B$1)*8,0)</f>
        <v>8</v>
      </c>
      <c r="R1456" s="60">
        <f>IFERROR(VLOOKUP(A1456,'Evaluations (formulaire)'!A:P,6,0)+VLOOKUP(A1456,'Evaluations (formulaire)'!A:P,7,0),0)</f>
        <v>0</v>
      </c>
      <c r="S1456" s="60">
        <f>IFERROR(VLOOKUP(A1456,'Evaluations (formulaire)'!A:P,8,0),0)</f>
        <v>0</v>
      </c>
      <c r="T1456" s="60">
        <f>IF(AND(ISBLANK(P1456),Q1456&lt;=2),Synthèse!$B$41,IF(AND(ISBLANK(P1456),Q1456&gt;=7),Synthèse!$C$41,R1456+S1456))</f>
        <v>4.6296296296296294E-3</v>
      </c>
      <c r="U1456" s="60">
        <f t="shared" si="246"/>
        <v>0.49462962962962986</v>
      </c>
      <c r="V1456" s="60">
        <f t="shared" si="247"/>
        <v>1521</v>
      </c>
      <c r="X1456" s="26">
        <v>1889</v>
      </c>
      <c r="Y1456" s="26" t="b">
        <f>IFERROR(VLOOKUP(A1456,'Calculs FA (auto)'!A:O,15,0),FALSE)</f>
        <v>0</v>
      </c>
      <c r="Z1456" s="26">
        <f>IFERROR(VLOOKUP(A1456,'Evaluations (formulaire)'!A:M,9,0),0)</f>
        <v>0</v>
      </c>
      <c r="AA1456" s="135" t="b">
        <v>1</v>
      </c>
      <c r="AB1456" s="135" t="b">
        <v>0</v>
      </c>
      <c r="AC1456" s="135" t="b">
        <f t="shared" si="248"/>
        <v>1</v>
      </c>
      <c r="AD1456" s="135" t="b">
        <f t="shared" si="249"/>
        <v>0</v>
      </c>
      <c r="AE1456" s="135" t="b">
        <f t="shared" si="250"/>
        <v>0</v>
      </c>
      <c r="AF1456" s="135" t="b">
        <f>AND(AC1456,$V1456&lt;=Synthèse!$B$44)</f>
        <v>0</v>
      </c>
      <c r="AG1456" s="135" t="b">
        <f>AND(AD1456,$V1456&lt;=Synthèse!$B$44)</f>
        <v>0</v>
      </c>
      <c r="AH1456" s="135" t="b">
        <f>AND(AE1456,$V1456&lt;=Synthèse!$B$44)</f>
        <v>0</v>
      </c>
      <c r="AI1456" s="137" t="b">
        <v>0</v>
      </c>
      <c r="AJ1456" s="137" t="b">
        <v>0</v>
      </c>
      <c r="AK1456" s="137" t="b">
        <f t="shared" si="251"/>
        <v>0</v>
      </c>
      <c r="AL1456" s="137" t="b">
        <f t="shared" si="252"/>
        <v>0</v>
      </c>
      <c r="AM1456" s="137" t="b">
        <f>AND(AK1456,$V1456&lt;=Synthèse!$B$44)</f>
        <v>0</v>
      </c>
      <c r="AN1456" s="137" t="b">
        <f>AND(AL1456,$V1456&lt;=Synthèse!$B$44)</f>
        <v>0</v>
      </c>
    </row>
    <row r="1457" spans="1:40">
      <c r="A1457" s="17">
        <v>721698</v>
      </c>
      <c r="B1457" t="str">
        <f ca="1">VLOOKUP(A1457,'Fichier FI (en entrée)'!B:AH,3,0)</f>
        <v>XSPBAFNWIO</v>
      </c>
      <c r="C1457">
        <f t="shared" si="242"/>
        <v>819</v>
      </c>
      <c r="D1457">
        <f t="shared" si="243"/>
        <v>11.57</v>
      </c>
      <c r="E1457" s="14" t="str">
        <f>VLOOKUP(A1457,'Fichier FI (en entrée)'!B:AH,2,0)</f>
        <v>EV</v>
      </c>
      <c r="F1457" s="14" t="b">
        <f t="shared" si="244"/>
        <v>1</v>
      </c>
      <c r="G1457" s="14" t="b">
        <f>IFERROR(VLOOKUP(A1457,'Calculs FA (auto)'!A:F,6,0),FALSE)</f>
        <v>0</v>
      </c>
      <c r="H1457" s="14" t="b">
        <f t="shared" si="245"/>
        <v>0</v>
      </c>
      <c r="I1457" s="16">
        <f>IFERROR(VLOOKUP(A1457,'Moyennes FI (en entrée)'!B:N,7,0),"")</f>
        <v>9.57</v>
      </c>
      <c r="J1457" s="16">
        <f>IFERROR(VLOOKUP(VLOOKUP(A1457,'Fichier FI (en entrée)'!B:AH,33,0),Modificateurs!A$2:B$5,2,0),0)</f>
        <v>0</v>
      </c>
      <c r="K1457" s="16">
        <f>IFERROR(VLOOKUP(VLOOKUP(A1457,'Redoub FI (en entrée)'!B:N,7,0),Modificateurs!A$8:B$11,2,0),0)</f>
        <v>0</v>
      </c>
      <c r="L1457" s="16">
        <f>IFERROR(VLOOKUP(M1457,Modificateurs!D$1:E$94,2,0),0)</f>
        <v>2</v>
      </c>
      <c r="M1457" t="str">
        <f>VLOOKUP(A1457,'Fichier FI (en entrée)'!B:AH,16,0)&amp;" "&amp;VLOOKUP(A1457,'Fichier FI (en entrée)'!B:AH,20,0)&amp;" "&amp;VLOOKUP(A1457,'Fichier FI (en entrée)'!B:AH,27,0)&amp;" "&amp;VLOOKUP(A1457,'Fichier FI (en entrée)'!B:AH,29,0)</f>
        <v xml:space="preserve">S Mathématiques  </v>
      </c>
      <c r="N1457" t="str">
        <f>VLOOKUP(A1457,'Fichier FI (en entrée)'!B:AH,8,0)</f>
        <v>En Terminale</v>
      </c>
      <c r="O1457" t="b">
        <f>AND(C1457&gt;Synthèse!B$8,C1457&lt;Synthèse!B$10,NOT(Y1457))</f>
        <v>1</v>
      </c>
      <c r="Q1457" s="60">
        <f>ROUNDUP(C1457/(Synthèse!$B$4+Synthèse!$B$1)*8,0)</f>
        <v>4</v>
      </c>
      <c r="R1457" s="60">
        <f>IFERROR(VLOOKUP(A1457,'Evaluations (formulaire)'!A:P,6,0)+VLOOKUP(A1457,'Evaluations (formulaire)'!A:P,7,0),0)</f>
        <v>0</v>
      </c>
      <c r="S1457" s="60">
        <f>IFERROR(VLOOKUP(A1457,'Evaluations (formulaire)'!A:P,8,0),0)</f>
        <v>0</v>
      </c>
      <c r="T1457" s="60">
        <f>IF(AND(ISBLANK(P1457),Q1457&lt;=2),Synthèse!$B$41,IF(AND(ISBLANK(P1457),Q1457&gt;=7),Synthèse!$C$41,R1457+S1457))</f>
        <v>0</v>
      </c>
      <c r="U1457" s="60">
        <f t="shared" si="246"/>
        <v>11.57</v>
      </c>
      <c r="V1457" s="60">
        <f t="shared" si="247"/>
        <v>819</v>
      </c>
      <c r="X1457" s="26">
        <v>1613</v>
      </c>
      <c r="Y1457" s="26" t="b">
        <f>IFERROR(VLOOKUP(A1457,'Calculs FA (auto)'!A:O,15,0),FALSE)</f>
        <v>0</v>
      </c>
      <c r="Z1457" s="26">
        <f>IFERROR(VLOOKUP(A1457,'Evaluations (formulaire)'!A:M,9,0),0)</f>
        <v>0</v>
      </c>
      <c r="AA1457" s="135" t="b">
        <v>0</v>
      </c>
      <c r="AB1457" s="135" t="b">
        <v>0</v>
      </c>
      <c r="AC1457" s="135" t="b">
        <f t="shared" si="248"/>
        <v>0</v>
      </c>
      <c r="AD1457" s="135" t="b">
        <f t="shared" si="249"/>
        <v>0</v>
      </c>
      <c r="AE1457" s="135" t="b">
        <f t="shared" si="250"/>
        <v>1</v>
      </c>
      <c r="AF1457" s="135" t="b">
        <f>AND(AC1457,$V1457&lt;=Synthèse!$B$44)</f>
        <v>0</v>
      </c>
      <c r="AG1457" s="135" t="b">
        <f>AND(AD1457,$V1457&lt;=Synthèse!$B$44)</f>
        <v>0</v>
      </c>
      <c r="AH1457" s="135" t="b">
        <f>AND(AE1457,$V1457&lt;=Synthèse!$B$44)</f>
        <v>0</v>
      </c>
      <c r="AI1457" s="137" t="b">
        <v>0</v>
      </c>
      <c r="AJ1457" s="137" t="b">
        <v>0</v>
      </c>
      <c r="AK1457" s="137" t="b">
        <f t="shared" si="251"/>
        <v>0</v>
      </c>
      <c r="AL1457" s="137" t="b">
        <f t="shared" si="252"/>
        <v>0</v>
      </c>
      <c r="AM1457" s="137" t="b">
        <f>AND(AK1457,$V1457&lt;=Synthèse!$B$44)</f>
        <v>0</v>
      </c>
      <c r="AN1457" s="137" t="b">
        <f>AND(AL1457,$V1457&lt;=Synthèse!$B$44)</f>
        <v>0</v>
      </c>
    </row>
    <row r="1458" spans="1:40">
      <c r="A1458" s="17">
        <v>721715</v>
      </c>
      <c r="B1458" t="str">
        <f ca="1">VLOOKUP(A1458,'Fichier FI (en entrée)'!B:AH,3,0)</f>
        <v>IPHBTMMNPZ</v>
      </c>
      <c r="C1458">
        <f t="shared" si="242"/>
        <v>654</v>
      </c>
      <c r="D1458">
        <f t="shared" si="243"/>
        <v>12.53</v>
      </c>
      <c r="E1458" s="14" t="str">
        <f>VLOOKUP(A1458,'Fichier FI (en entrée)'!B:AH,2,0)</f>
        <v>EV</v>
      </c>
      <c r="F1458" s="14" t="b">
        <f t="shared" si="244"/>
        <v>1</v>
      </c>
      <c r="G1458" s="14" t="b">
        <f>IFERROR(VLOOKUP(A1458,'Calculs FA (auto)'!A:F,6,0),FALSE)</f>
        <v>0</v>
      </c>
      <c r="H1458" s="14" t="b">
        <f t="shared" si="245"/>
        <v>0</v>
      </c>
      <c r="I1458" s="16">
        <f>IFERROR(VLOOKUP(A1458,'Moyennes FI (en entrée)'!B:N,7,0),"")</f>
        <v>10.53</v>
      </c>
      <c r="J1458" s="16">
        <f>IFERROR(VLOOKUP(VLOOKUP(A1458,'Fichier FI (en entrée)'!B:AH,33,0),Modificateurs!A$2:B$5,2,0),0)</f>
        <v>1</v>
      </c>
      <c r="K1458" s="16">
        <f>IFERROR(VLOOKUP(VLOOKUP(A1458,'Redoub FI (en entrée)'!B:N,7,0),Modificateurs!A$8:B$11,2,0),0)</f>
        <v>0</v>
      </c>
      <c r="L1458" s="16">
        <f>IFERROR(VLOOKUP(M1458,Modificateurs!D$1:E$94,2,0),0)</f>
        <v>1</v>
      </c>
      <c r="M1458" t="str">
        <f>VLOOKUP(A1458,'Fichier FI (en entrée)'!B:AH,16,0)&amp;" "&amp;VLOOKUP(A1458,'Fichier FI (en entrée)'!B:AH,20,0)&amp;" "&amp;VLOOKUP(A1458,'Fichier FI (en entrée)'!B:AH,27,0)&amp;" "&amp;VLOOKUP(A1458,'Fichier FI (en entrée)'!B:AH,29,0)</f>
        <v xml:space="preserve">S Pas de spécialité (S.I)  </v>
      </c>
      <c r="N1458" t="str">
        <f>VLOOKUP(A1458,'Fichier FI (en entrée)'!B:AH,8,0)</f>
        <v>En Terminale</v>
      </c>
      <c r="O1458" t="b">
        <f>AND(C1458&gt;Synthèse!B$8,C1458&lt;Synthèse!B$10,NOT(Y1458))</f>
        <v>1</v>
      </c>
      <c r="Q1458" s="60">
        <f>ROUNDUP(C1458/(Synthèse!$B$4+Synthèse!$B$1)*8,0)</f>
        <v>4</v>
      </c>
      <c r="R1458" s="60">
        <f>IFERROR(VLOOKUP(A1458,'Evaluations (formulaire)'!A:P,6,0)+VLOOKUP(A1458,'Evaluations (formulaire)'!A:P,7,0),0)</f>
        <v>0</v>
      </c>
      <c r="S1458" s="60">
        <f>IFERROR(VLOOKUP(A1458,'Evaluations (formulaire)'!A:P,8,0),0)</f>
        <v>0</v>
      </c>
      <c r="T1458" s="60">
        <f>IF(AND(ISBLANK(P1458),Q1458&lt;=2),Synthèse!$B$41,IF(AND(ISBLANK(P1458),Q1458&gt;=7),Synthèse!$C$41,R1458+S1458))</f>
        <v>0</v>
      </c>
      <c r="U1458" s="60">
        <f t="shared" si="246"/>
        <v>12.53</v>
      </c>
      <c r="V1458" s="60">
        <f t="shared" si="247"/>
        <v>654</v>
      </c>
      <c r="X1458" s="26">
        <v>2088</v>
      </c>
      <c r="Y1458" s="26" t="b">
        <f>IFERROR(VLOOKUP(A1458,'Calculs FA (auto)'!A:O,15,0),FALSE)</f>
        <v>0</v>
      </c>
      <c r="Z1458" s="26">
        <f>IFERROR(VLOOKUP(A1458,'Evaluations (formulaire)'!A:M,9,0),0)</f>
        <v>0</v>
      </c>
      <c r="AA1458" s="135" t="b">
        <v>0</v>
      </c>
      <c r="AB1458" s="135" t="b">
        <v>1</v>
      </c>
      <c r="AC1458" s="135" t="b">
        <f t="shared" si="248"/>
        <v>0</v>
      </c>
      <c r="AD1458" s="135" t="b">
        <f t="shared" si="249"/>
        <v>1</v>
      </c>
      <c r="AE1458" s="135" t="b">
        <f t="shared" si="250"/>
        <v>0</v>
      </c>
      <c r="AF1458" s="135" t="b">
        <f>AND(AC1458,$V1458&lt;=Synthèse!$B$44)</f>
        <v>0</v>
      </c>
      <c r="AG1458" s="135" t="b">
        <f>AND(AD1458,$V1458&lt;=Synthèse!$B$44)</f>
        <v>1</v>
      </c>
      <c r="AH1458" s="135" t="b">
        <f>AND(AE1458,$V1458&lt;=Synthèse!$B$44)</f>
        <v>0</v>
      </c>
      <c r="AI1458" s="137" t="b">
        <v>0</v>
      </c>
      <c r="AJ1458" s="137" t="b">
        <v>0</v>
      </c>
      <c r="AK1458" s="137" t="b">
        <f t="shared" si="251"/>
        <v>0</v>
      </c>
      <c r="AL1458" s="137" t="b">
        <f t="shared" si="252"/>
        <v>0</v>
      </c>
      <c r="AM1458" s="137" t="b">
        <f>AND(AK1458,$V1458&lt;=Synthèse!$B$44)</f>
        <v>0</v>
      </c>
      <c r="AN1458" s="137" t="b">
        <f>AND(AL1458,$V1458&lt;=Synthèse!$B$44)</f>
        <v>0</v>
      </c>
    </row>
    <row r="1459" spans="1:40">
      <c r="A1459" s="17">
        <v>721739</v>
      </c>
      <c r="B1459" t="str">
        <f ca="1">VLOOKUP(A1459,'Fichier FI (en entrée)'!B:AH,3,0)</f>
        <v>HDKDFHQBDT</v>
      </c>
      <c r="C1459">
        <f t="shared" si="242"/>
        <v>586</v>
      </c>
      <c r="D1459">
        <f t="shared" si="243"/>
        <v>12.94</v>
      </c>
      <c r="E1459" s="14" t="str">
        <f>VLOOKUP(A1459,'Fichier FI (en entrée)'!B:AH,2,0)</f>
        <v>EV</v>
      </c>
      <c r="F1459" s="14" t="b">
        <f t="shared" si="244"/>
        <v>1</v>
      </c>
      <c r="G1459" s="14" t="b">
        <f>IFERROR(VLOOKUP(A1459,'Calculs FA (auto)'!A:F,6,0),FALSE)</f>
        <v>0</v>
      </c>
      <c r="H1459" s="14" t="b">
        <f t="shared" si="245"/>
        <v>0</v>
      </c>
      <c r="I1459" s="16">
        <f>IFERROR(VLOOKUP(A1459,'Moyennes FI (en entrée)'!B:N,7,0),"")</f>
        <v>9.94</v>
      </c>
      <c r="J1459" s="16">
        <f>IFERROR(VLOOKUP(VLOOKUP(A1459,'Fichier FI (en entrée)'!B:AH,33,0),Modificateurs!A$2:B$5,2,0),0)</f>
        <v>1</v>
      </c>
      <c r="K1459" s="16">
        <f>IFERROR(VLOOKUP(VLOOKUP(A1459,'Redoub FI (en entrée)'!B:N,7,0),Modificateurs!A$8:B$11,2,0),0)</f>
        <v>0</v>
      </c>
      <c r="L1459" s="16">
        <f>IFERROR(VLOOKUP(M1459,Modificateurs!D$1:E$94,2,0),0)</f>
        <v>2</v>
      </c>
      <c r="M1459" t="str">
        <f>VLOOKUP(A1459,'Fichier FI (en entrée)'!B:AH,16,0)&amp;" "&amp;VLOOKUP(A1459,'Fichier FI (en entrée)'!B:AH,20,0)&amp;" "&amp;VLOOKUP(A1459,'Fichier FI (en entrée)'!B:AH,27,0)&amp;" "&amp;VLOOKUP(A1459,'Fichier FI (en entrée)'!B:AH,29,0)</f>
        <v xml:space="preserve">S Mathématiques  </v>
      </c>
      <c r="N1459" t="str">
        <f>VLOOKUP(A1459,'Fichier FI (en entrée)'!B:AH,8,0)</f>
        <v>En Terminale</v>
      </c>
      <c r="O1459" t="b">
        <f>AND(C1459&gt;Synthèse!B$8,C1459&lt;Synthèse!B$10,NOT(Y1459))</f>
        <v>1</v>
      </c>
      <c r="Q1459" s="60">
        <f>ROUNDUP(C1459/(Synthèse!$B$4+Synthèse!$B$1)*8,0)</f>
        <v>3</v>
      </c>
      <c r="R1459" s="60">
        <f>IFERROR(VLOOKUP(A1459,'Evaluations (formulaire)'!A:P,6,0)+VLOOKUP(A1459,'Evaluations (formulaire)'!A:P,7,0),0)</f>
        <v>0</v>
      </c>
      <c r="S1459" s="60">
        <f>IFERROR(VLOOKUP(A1459,'Evaluations (formulaire)'!A:P,8,0),0)</f>
        <v>0</v>
      </c>
      <c r="T1459" s="60">
        <f>IF(AND(ISBLANK(P1459),Q1459&lt;=2),Synthèse!$B$41,IF(AND(ISBLANK(P1459),Q1459&gt;=7),Synthèse!$C$41,R1459+S1459))</f>
        <v>0</v>
      </c>
      <c r="U1459" s="60">
        <f t="shared" si="246"/>
        <v>12.94</v>
      </c>
      <c r="V1459" s="60">
        <f t="shared" si="247"/>
        <v>587</v>
      </c>
      <c r="X1459" s="26">
        <v>1958</v>
      </c>
      <c r="Y1459" s="26" t="b">
        <f>IFERROR(VLOOKUP(A1459,'Calculs FA (auto)'!A:O,15,0),FALSE)</f>
        <v>0</v>
      </c>
      <c r="Z1459" s="26">
        <f>IFERROR(VLOOKUP(A1459,'Evaluations (formulaire)'!A:M,9,0),0)</f>
        <v>0</v>
      </c>
      <c r="AA1459" s="135" t="b">
        <v>0</v>
      </c>
      <c r="AB1459" s="135" t="b">
        <v>1</v>
      </c>
      <c r="AC1459" s="135" t="b">
        <f t="shared" si="248"/>
        <v>0</v>
      </c>
      <c r="AD1459" s="135" t="b">
        <f t="shared" si="249"/>
        <v>1</v>
      </c>
      <c r="AE1459" s="135" t="b">
        <f t="shared" si="250"/>
        <v>0</v>
      </c>
      <c r="AF1459" s="135" t="b">
        <f>AND(AC1459,$V1459&lt;=Synthèse!$B$44)</f>
        <v>0</v>
      </c>
      <c r="AG1459" s="135" t="b">
        <f>AND(AD1459,$V1459&lt;=Synthèse!$B$44)</f>
        <v>1</v>
      </c>
      <c r="AH1459" s="135" t="b">
        <f>AND(AE1459,$V1459&lt;=Synthèse!$B$44)</f>
        <v>0</v>
      </c>
      <c r="AI1459" s="137" t="b">
        <v>0</v>
      </c>
      <c r="AJ1459" s="137" t="b">
        <v>0</v>
      </c>
      <c r="AK1459" s="137" t="b">
        <f t="shared" si="251"/>
        <v>0</v>
      </c>
      <c r="AL1459" s="137" t="b">
        <f t="shared" si="252"/>
        <v>0</v>
      </c>
      <c r="AM1459" s="137" t="b">
        <f>AND(AK1459,$V1459&lt;=Synthèse!$B$44)</f>
        <v>0</v>
      </c>
      <c r="AN1459" s="137" t="b">
        <f>AND(AL1459,$V1459&lt;=Synthèse!$B$44)</f>
        <v>0</v>
      </c>
    </row>
    <row r="1460" spans="1:40">
      <c r="A1460" s="17">
        <v>721740</v>
      </c>
      <c r="B1460" t="str">
        <f ca="1">VLOOKUP(A1460,'Fichier FI (en entrée)'!B:AH,3,0)</f>
        <v>MFMFZCUECB</v>
      </c>
      <c r="C1460">
        <f t="shared" si="242"/>
        <v>1215</v>
      </c>
      <c r="D1460">
        <f t="shared" si="243"/>
        <v>7.4700000000000006</v>
      </c>
      <c r="E1460" s="14" t="str">
        <f>VLOOKUP(A1460,'Fichier FI (en entrée)'!B:AH,2,0)</f>
        <v>EV</v>
      </c>
      <c r="F1460" s="14" t="b">
        <f t="shared" si="244"/>
        <v>1</v>
      </c>
      <c r="G1460" s="14" t="b">
        <f>IFERROR(VLOOKUP(A1460,'Calculs FA (auto)'!A:F,6,0),FALSE)</f>
        <v>1</v>
      </c>
      <c r="H1460" s="14" t="b">
        <f t="shared" si="245"/>
        <v>1</v>
      </c>
      <c r="I1460" s="16">
        <f>IFERROR(VLOOKUP(A1460,'Moyennes FI (en entrée)'!B:N,7,0),"")</f>
        <v>8.4700000000000006</v>
      </c>
      <c r="J1460" s="16">
        <f>IFERROR(VLOOKUP(VLOOKUP(A1460,'Fichier FI (en entrée)'!B:AH,33,0),Modificateurs!A$2:B$5,2,0),0)</f>
        <v>-3</v>
      </c>
      <c r="K1460" s="16">
        <f>IFERROR(VLOOKUP(VLOOKUP(A1460,'Redoub FI (en entrée)'!B:N,7,0),Modificateurs!A$8:B$11,2,0),0)</f>
        <v>0</v>
      </c>
      <c r="L1460" s="16">
        <f>IFERROR(VLOOKUP(M1460,Modificateurs!D$1:E$94,2,0),0)</f>
        <v>2</v>
      </c>
      <c r="M1460" t="str">
        <f>VLOOKUP(A1460,'Fichier FI (en entrée)'!B:AH,16,0)&amp;" "&amp;VLOOKUP(A1460,'Fichier FI (en entrée)'!B:AH,20,0)&amp;" "&amp;VLOOKUP(A1460,'Fichier FI (en entrée)'!B:AH,27,0)&amp;" "&amp;VLOOKUP(A1460,'Fichier FI (en entrée)'!B:AH,29,0)</f>
        <v xml:space="preserve">S Mathématiques  </v>
      </c>
      <c r="N1460" t="str">
        <f>VLOOKUP(A1460,'Fichier FI (en entrée)'!B:AH,8,0)</f>
        <v>En Terminale</v>
      </c>
      <c r="O1460" t="b">
        <f>AND(C1460&gt;Synthèse!B$8,C1460&lt;Synthèse!B$10,NOT(Y1460))</f>
        <v>0</v>
      </c>
      <c r="Q1460" s="60">
        <f>ROUNDUP(C1460/(Synthèse!$B$4+Synthèse!$B$1)*8,0)</f>
        <v>6</v>
      </c>
      <c r="R1460" s="60">
        <f>IFERROR(VLOOKUP(A1460,'Evaluations (formulaire)'!A:P,6,0)+VLOOKUP(A1460,'Evaluations (formulaire)'!A:P,7,0),0)</f>
        <v>0</v>
      </c>
      <c r="S1460" s="60">
        <f>IFERROR(VLOOKUP(A1460,'Evaluations (formulaire)'!A:P,8,0),0)</f>
        <v>0</v>
      </c>
      <c r="T1460" s="60">
        <f>IF(AND(ISBLANK(P1460),Q1460&lt;=2),Synthèse!$B$41,IF(AND(ISBLANK(P1460),Q1460&gt;=7),Synthèse!$C$41,R1460+S1460))</f>
        <v>0</v>
      </c>
      <c r="U1460" s="60">
        <f t="shared" si="246"/>
        <v>7.4700000000000006</v>
      </c>
      <c r="V1460" s="60">
        <f t="shared" si="247"/>
        <v>1213</v>
      </c>
      <c r="X1460" s="26">
        <v>89</v>
      </c>
      <c r="Y1460" s="26" t="b">
        <f>IFERROR(VLOOKUP(A1460,'Calculs FA (auto)'!A:O,15,0),FALSE)</f>
        <v>1</v>
      </c>
      <c r="Z1460" s="26">
        <f>IFERROR(VLOOKUP(A1460,'Evaluations (formulaire)'!A:M,9,0),0)</f>
        <v>0</v>
      </c>
      <c r="AA1460" s="135" t="b">
        <v>0</v>
      </c>
      <c r="AB1460" s="135" t="b">
        <v>1</v>
      </c>
      <c r="AC1460" s="135" t="b">
        <f t="shared" si="248"/>
        <v>0</v>
      </c>
      <c r="AD1460" s="135" t="b">
        <f t="shared" si="249"/>
        <v>1</v>
      </c>
      <c r="AE1460" s="135" t="b">
        <f t="shared" si="250"/>
        <v>0</v>
      </c>
      <c r="AF1460" s="135" t="b">
        <f>AND(AC1460,$V1460&lt;=Synthèse!$B$44)</f>
        <v>0</v>
      </c>
      <c r="AG1460" s="135" t="b">
        <f>AND(AD1460,$V1460&lt;=Synthèse!$B$44)</f>
        <v>0</v>
      </c>
      <c r="AH1460" s="135" t="b">
        <f>AND(AE1460,$V1460&lt;=Synthèse!$B$44)</f>
        <v>0</v>
      </c>
      <c r="AI1460" s="137" t="b">
        <v>0</v>
      </c>
      <c r="AJ1460" s="137" t="b">
        <v>0</v>
      </c>
      <c r="AK1460" s="137" t="b">
        <f t="shared" si="251"/>
        <v>0</v>
      </c>
      <c r="AL1460" s="137" t="b">
        <f t="shared" si="252"/>
        <v>0</v>
      </c>
      <c r="AM1460" s="137" t="b">
        <f>AND(AK1460,$V1460&lt;=Synthèse!$B$44)</f>
        <v>0</v>
      </c>
      <c r="AN1460" s="137" t="b">
        <f>AND(AL1460,$V1460&lt;=Synthèse!$B$44)</f>
        <v>0</v>
      </c>
    </row>
    <row r="1461" spans="1:40">
      <c r="A1461" s="17">
        <v>721752</v>
      </c>
      <c r="B1461" t="str">
        <f ca="1">VLOOKUP(A1461,'Fichier FI (en entrée)'!B:AH,3,0)</f>
        <v>PEKJFHNYWF</v>
      </c>
      <c r="C1461">
        <f t="shared" si="242"/>
        <v>1568</v>
      </c>
      <c r="D1461">
        <f t="shared" si="243"/>
        <v>-0.8100000000000005</v>
      </c>
      <c r="E1461" s="14" t="str">
        <f>VLOOKUP(A1461,'Fichier FI (en entrée)'!B:AH,2,0)</f>
        <v>EV</v>
      </c>
      <c r="F1461" s="14" t="b">
        <f t="shared" si="244"/>
        <v>1</v>
      </c>
      <c r="G1461" s="14" t="b">
        <f>IFERROR(VLOOKUP(A1461,'Calculs FA (auto)'!A:F,6,0),FALSE)</f>
        <v>0</v>
      </c>
      <c r="H1461" s="14" t="b">
        <f t="shared" si="245"/>
        <v>0</v>
      </c>
      <c r="I1461" s="16">
        <f>IFERROR(VLOOKUP(A1461,'Moyennes FI (en entrée)'!B:N,7,0),"")</f>
        <v>10.19</v>
      </c>
      <c r="J1461" s="16">
        <f>IFERROR(VLOOKUP(VLOOKUP(A1461,'Fichier FI (en entrée)'!B:AH,33,0),Modificateurs!A$2:B$5,2,0),0)</f>
        <v>1</v>
      </c>
      <c r="K1461" s="16">
        <f>IFERROR(VLOOKUP(VLOOKUP(A1461,'Redoub FI (en entrée)'!B:N,7,0),Modificateurs!A$8:B$11,2,0),0)</f>
        <v>0</v>
      </c>
      <c r="L1461" s="16">
        <f>IFERROR(VLOOKUP(M1461,Modificateurs!D$1:E$94,2,0),0)</f>
        <v>-12</v>
      </c>
      <c r="M1461" t="str">
        <f>VLOOKUP(A1461,'Fichier FI (en entrée)'!B:AH,16,0)&amp;" "&amp;VLOOKUP(A1461,'Fichier FI (en entrée)'!B:AH,20,0)&amp;" "&amp;VLOOKUP(A1461,'Fichier FI (en entrée)'!B:AH,27,0)&amp;" "&amp;VLOOKUP(A1461,'Fichier FI (en entrée)'!B:AH,29,0)</f>
        <v xml:space="preserve">STMG Mercatique  </v>
      </c>
      <c r="N1461" t="str">
        <f>VLOOKUP(A1461,'Fichier FI (en entrée)'!B:AH,8,0)</f>
        <v>En Terminale</v>
      </c>
      <c r="O1461" t="b">
        <f>AND(C1461&gt;Synthèse!B$8,C1461&lt;Synthèse!B$10,NOT(Y1461))</f>
        <v>0</v>
      </c>
      <c r="Q1461" s="60">
        <f>ROUNDUP(C1461/(Synthèse!$B$4+Synthèse!$B$1)*8,0)</f>
        <v>8</v>
      </c>
      <c r="R1461" s="60">
        <f>IFERROR(VLOOKUP(A1461,'Evaluations (formulaire)'!A:P,6,0)+VLOOKUP(A1461,'Evaluations (formulaire)'!A:P,7,0),0)</f>
        <v>0</v>
      </c>
      <c r="S1461" s="60">
        <f>IFERROR(VLOOKUP(A1461,'Evaluations (formulaire)'!A:P,8,0),0)</f>
        <v>0</v>
      </c>
      <c r="T1461" s="60">
        <f>IF(AND(ISBLANK(P1461),Q1461&lt;=2),Synthèse!$B$41,IF(AND(ISBLANK(P1461),Q1461&gt;=7),Synthèse!$C$41,R1461+S1461))</f>
        <v>4.6296296296296294E-3</v>
      </c>
      <c r="U1461" s="60">
        <f t="shared" si="246"/>
        <v>-0.80537037037037085</v>
      </c>
      <c r="V1461" s="60">
        <f t="shared" si="247"/>
        <v>1568</v>
      </c>
      <c r="X1461" s="26">
        <v>1555</v>
      </c>
      <c r="Y1461" s="26" t="b">
        <f>IFERROR(VLOOKUP(A1461,'Calculs FA (auto)'!A:O,15,0),FALSE)</f>
        <v>0</v>
      </c>
      <c r="Z1461" s="26">
        <f>IFERROR(VLOOKUP(A1461,'Evaluations (formulaire)'!A:M,9,0),0)</f>
        <v>0</v>
      </c>
      <c r="AA1461" s="135" t="b">
        <v>0</v>
      </c>
      <c r="AB1461" s="135" t="b">
        <v>0</v>
      </c>
      <c r="AC1461" s="135" t="b">
        <f t="shared" si="248"/>
        <v>0</v>
      </c>
      <c r="AD1461" s="135" t="b">
        <f t="shared" si="249"/>
        <v>0</v>
      </c>
      <c r="AE1461" s="135" t="b">
        <f t="shared" si="250"/>
        <v>1</v>
      </c>
      <c r="AF1461" s="135" t="b">
        <f>AND(AC1461,$V1461&lt;=Synthèse!$B$44)</f>
        <v>0</v>
      </c>
      <c r="AG1461" s="135" t="b">
        <f>AND(AD1461,$V1461&lt;=Synthèse!$B$44)</f>
        <v>0</v>
      </c>
      <c r="AH1461" s="135" t="b">
        <f>AND(AE1461,$V1461&lt;=Synthèse!$B$44)</f>
        <v>0</v>
      </c>
      <c r="AI1461" s="137" t="b">
        <v>0</v>
      </c>
      <c r="AJ1461" s="137" t="b">
        <v>0</v>
      </c>
      <c r="AK1461" s="137" t="b">
        <f t="shared" si="251"/>
        <v>0</v>
      </c>
      <c r="AL1461" s="137" t="b">
        <f t="shared" si="252"/>
        <v>0</v>
      </c>
      <c r="AM1461" s="137" t="b">
        <f>AND(AK1461,$V1461&lt;=Synthèse!$B$44)</f>
        <v>0</v>
      </c>
      <c r="AN1461" s="137" t="b">
        <f>AND(AL1461,$V1461&lt;=Synthèse!$B$44)</f>
        <v>0</v>
      </c>
    </row>
    <row r="1462" spans="1:40">
      <c r="A1462" s="17">
        <v>721775</v>
      </c>
      <c r="B1462" t="str">
        <f ca="1">VLOOKUP(A1462,'Fichier FI (en entrée)'!B:AH,3,0)</f>
        <v>JQPJJDLJHT</v>
      </c>
      <c r="C1462">
        <f t="shared" si="242"/>
        <v>942</v>
      </c>
      <c r="D1462">
        <f t="shared" si="243"/>
        <v>10.8</v>
      </c>
      <c r="E1462" s="14" t="str">
        <f>VLOOKUP(A1462,'Fichier FI (en entrée)'!B:AH,2,0)</f>
        <v>EV</v>
      </c>
      <c r="F1462" s="14" t="b">
        <f t="shared" si="244"/>
        <v>1</v>
      </c>
      <c r="G1462" s="14" t="b">
        <f>IFERROR(VLOOKUP(A1462,'Calculs FA (auto)'!A:F,6,0),FALSE)</f>
        <v>1</v>
      </c>
      <c r="H1462" s="14" t="b">
        <f t="shared" si="245"/>
        <v>1</v>
      </c>
      <c r="I1462" s="16">
        <f>IFERROR(VLOOKUP(A1462,'Moyennes FI (en entrée)'!B:N,7,0),"")</f>
        <v>9.8000000000000007</v>
      </c>
      <c r="J1462" s="16">
        <f>IFERROR(VLOOKUP(VLOOKUP(A1462,'Fichier FI (en entrée)'!B:AH,33,0),Modificateurs!A$2:B$5,2,0),0)</f>
        <v>0</v>
      </c>
      <c r="K1462" s="16">
        <f>IFERROR(VLOOKUP(VLOOKUP(A1462,'Redoub FI (en entrée)'!B:N,7,0),Modificateurs!A$8:B$11,2,0),0)</f>
        <v>0</v>
      </c>
      <c r="L1462" s="16">
        <f>IFERROR(VLOOKUP(M1462,Modificateurs!D$1:E$94,2,0),0)</f>
        <v>1</v>
      </c>
      <c r="M1462" t="str">
        <f>VLOOKUP(A1462,'Fichier FI (en entrée)'!B:AH,16,0)&amp;" "&amp;VLOOKUP(A1462,'Fichier FI (en entrée)'!B:AH,20,0)&amp;" "&amp;VLOOKUP(A1462,'Fichier FI (en entrée)'!B:AH,27,0)&amp;" "&amp;VLOOKUP(A1462,'Fichier FI (en entrée)'!B:AH,29,0)</f>
        <v xml:space="preserve">S Pas de spécialité (S.I)  </v>
      </c>
      <c r="N1462" t="str">
        <f>VLOOKUP(A1462,'Fichier FI (en entrée)'!B:AH,8,0)</f>
        <v>En Terminale</v>
      </c>
      <c r="O1462" t="b">
        <f>AND(C1462&gt;Synthèse!B$8,C1462&lt;Synthèse!B$10,NOT(Y1462))</f>
        <v>0</v>
      </c>
      <c r="Q1462" s="60">
        <f>ROUNDUP(C1462/(Synthèse!$B$4+Synthèse!$B$1)*8,0)</f>
        <v>5</v>
      </c>
      <c r="R1462" s="60">
        <f>IFERROR(VLOOKUP(A1462,'Evaluations (formulaire)'!A:P,6,0)+VLOOKUP(A1462,'Evaluations (formulaire)'!A:P,7,0),0)</f>
        <v>0</v>
      </c>
      <c r="S1462" s="60">
        <f>IFERROR(VLOOKUP(A1462,'Evaluations (formulaire)'!A:P,8,0),0)</f>
        <v>0</v>
      </c>
      <c r="T1462" s="60">
        <f>IF(AND(ISBLANK(P1462),Q1462&lt;=2),Synthèse!$B$41,IF(AND(ISBLANK(P1462),Q1462&gt;=7),Synthèse!$C$41,R1462+S1462))</f>
        <v>0</v>
      </c>
      <c r="U1462" s="60">
        <f t="shared" si="246"/>
        <v>10.8</v>
      </c>
      <c r="V1462" s="60">
        <f t="shared" si="247"/>
        <v>942</v>
      </c>
      <c r="X1462" s="26">
        <v>1722</v>
      </c>
      <c r="Y1462" s="26" t="b">
        <f>IFERROR(VLOOKUP(A1462,'Calculs FA (auto)'!A:O,15,0),FALSE)</f>
        <v>1</v>
      </c>
      <c r="Z1462" s="26">
        <f>IFERROR(VLOOKUP(A1462,'Evaluations (formulaire)'!A:M,9,0),0)</f>
        <v>0</v>
      </c>
      <c r="AA1462" s="135" t="b">
        <v>0</v>
      </c>
      <c r="AB1462" s="135" t="b">
        <v>1</v>
      </c>
      <c r="AC1462" s="135" t="b">
        <f t="shared" si="248"/>
        <v>0</v>
      </c>
      <c r="AD1462" s="135" t="b">
        <f t="shared" si="249"/>
        <v>1</v>
      </c>
      <c r="AE1462" s="135" t="b">
        <f t="shared" si="250"/>
        <v>0</v>
      </c>
      <c r="AF1462" s="135" t="b">
        <f>AND(AC1462,$V1462&lt;=Synthèse!$B$44)</f>
        <v>0</v>
      </c>
      <c r="AG1462" s="135" t="b">
        <f>AND(AD1462,$V1462&lt;=Synthèse!$B$44)</f>
        <v>0</v>
      </c>
      <c r="AH1462" s="135" t="b">
        <f>AND(AE1462,$V1462&lt;=Synthèse!$B$44)</f>
        <v>0</v>
      </c>
      <c r="AI1462" s="137" t="b">
        <v>0</v>
      </c>
      <c r="AJ1462" s="137" t="b">
        <v>0</v>
      </c>
      <c r="AK1462" s="137" t="b">
        <f t="shared" si="251"/>
        <v>0</v>
      </c>
      <c r="AL1462" s="137" t="b">
        <f t="shared" si="252"/>
        <v>0</v>
      </c>
      <c r="AM1462" s="137" t="b">
        <f>AND(AK1462,$V1462&lt;=Synthèse!$B$44)</f>
        <v>0</v>
      </c>
      <c r="AN1462" s="137" t="b">
        <f>AND(AL1462,$V1462&lt;=Synthèse!$B$44)</f>
        <v>0</v>
      </c>
    </row>
    <row r="1463" spans="1:40">
      <c r="A1463" s="17">
        <v>721802</v>
      </c>
      <c r="B1463" t="str">
        <f ca="1">VLOOKUP(A1463,'Fichier FI (en entrée)'!B:AH,3,0)</f>
        <v>ZCKIKMBXTF</v>
      </c>
      <c r="C1463">
        <f t="shared" si="242"/>
        <v>1050</v>
      </c>
      <c r="D1463">
        <f t="shared" si="243"/>
        <v>9.91</v>
      </c>
      <c r="E1463" s="14" t="str">
        <f>VLOOKUP(A1463,'Fichier FI (en entrée)'!B:AH,2,0)</f>
        <v>EV</v>
      </c>
      <c r="F1463" s="14" t="b">
        <f t="shared" si="244"/>
        <v>1</v>
      </c>
      <c r="G1463" s="14" t="b">
        <f>IFERROR(VLOOKUP(A1463,'Calculs FA (auto)'!A:F,6,0),FALSE)</f>
        <v>0</v>
      </c>
      <c r="H1463" s="14" t="b">
        <f t="shared" si="245"/>
        <v>0</v>
      </c>
      <c r="I1463" s="16">
        <f>IFERROR(VLOOKUP(A1463,'Moyennes FI (en entrée)'!B:N,7,0),"")</f>
        <v>12.91</v>
      </c>
      <c r="J1463" s="16">
        <f>IFERROR(VLOOKUP(VLOOKUP(A1463,'Fichier FI (en entrée)'!B:AH,33,0),Modificateurs!A$2:B$5,2,0),0)</f>
        <v>3</v>
      </c>
      <c r="K1463" s="16">
        <f>IFERROR(VLOOKUP(VLOOKUP(A1463,'Redoub FI (en entrée)'!B:N,7,0),Modificateurs!A$8:B$11,2,0),0)</f>
        <v>0</v>
      </c>
      <c r="L1463" s="16">
        <f>IFERROR(VLOOKUP(M1463,Modificateurs!D$1:E$94,2,0),0)</f>
        <v>-6</v>
      </c>
      <c r="M1463" t="str">
        <f>VLOOKUP(A1463,'Fichier FI (en entrée)'!B:AH,16,0)&amp;" "&amp;VLOOKUP(A1463,'Fichier FI (en entrée)'!B:AH,20,0)&amp;" "&amp;VLOOKUP(A1463,'Fichier FI (en entrée)'!B:AH,27,0)&amp;" "&amp;VLOOKUP(A1463,'Fichier FI (en entrée)'!B:AH,29,0)</f>
        <v xml:space="preserve">ES Economie approfondie  </v>
      </c>
      <c r="N1463" t="str">
        <f>VLOOKUP(A1463,'Fichier FI (en entrée)'!B:AH,8,0)</f>
        <v>En Terminale</v>
      </c>
      <c r="O1463" t="b">
        <f>AND(C1463&gt;Synthèse!B$8,C1463&lt;Synthèse!B$10,NOT(Y1463))</f>
        <v>1</v>
      </c>
      <c r="Q1463" s="60">
        <f>ROUNDUP(C1463/(Synthèse!$B$4+Synthèse!$B$1)*8,0)</f>
        <v>5</v>
      </c>
      <c r="R1463" s="60">
        <f>IFERROR(VLOOKUP(A1463,'Evaluations (formulaire)'!A:P,6,0)+VLOOKUP(A1463,'Evaluations (formulaire)'!A:P,7,0),0)</f>
        <v>0</v>
      </c>
      <c r="S1463" s="60">
        <f>IFERROR(VLOOKUP(A1463,'Evaluations (formulaire)'!A:P,8,0),0)</f>
        <v>0</v>
      </c>
      <c r="T1463" s="60">
        <f>IF(AND(ISBLANK(P1463),Q1463&lt;=2),Synthèse!$B$41,IF(AND(ISBLANK(P1463),Q1463&gt;=7),Synthèse!$C$41,R1463+S1463))</f>
        <v>0</v>
      </c>
      <c r="U1463" s="60">
        <f t="shared" si="246"/>
        <v>9.91</v>
      </c>
      <c r="V1463" s="60">
        <f t="shared" si="247"/>
        <v>1050</v>
      </c>
      <c r="X1463" s="26">
        <v>315</v>
      </c>
      <c r="Y1463" s="26" t="b">
        <f>IFERROR(VLOOKUP(A1463,'Calculs FA (auto)'!A:O,15,0),FALSE)</f>
        <v>0</v>
      </c>
      <c r="Z1463" s="26">
        <f>IFERROR(VLOOKUP(A1463,'Evaluations (formulaire)'!A:M,9,0),0)</f>
        <v>0</v>
      </c>
      <c r="AA1463" s="135" t="b">
        <v>0</v>
      </c>
      <c r="AB1463" s="135" t="b">
        <v>1</v>
      </c>
      <c r="AC1463" s="135" t="b">
        <f t="shared" si="248"/>
        <v>0</v>
      </c>
      <c r="AD1463" s="135" t="b">
        <f t="shared" si="249"/>
        <v>1</v>
      </c>
      <c r="AE1463" s="135" t="b">
        <f t="shared" si="250"/>
        <v>0</v>
      </c>
      <c r="AF1463" s="135" t="b">
        <f>AND(AC1463,$V1463&lt;=Synthèse!$B$44)</f>
        <v>0</v>
      </c>
      <c r="AG1463" s="135" t="b">
        <f>AND(AD1463,$V1463&lt;=Synthèse!$B$44)</f>
        <v>0</v>
      </c>
      <c r="AH1463" s="135" t="b">
        <f>AND(AE1463,$V1463&lt;=Synthèse!$B$44)</f>
        <v>0</v>
      </c>
      <c r="AI1463" s="137" t="b">
        <v>0</v>
      </c>
      <c r="AJ1463" s="137" t="b">
        <v>0</v>
      </c>
      <c r="AK1463" s="137" t="b">
        <f t="shared" si="251"/>
        <v>0</v>
      </c>
      <c r="AL1463" s="137" t="b">
        <f t="shared" si="252"/>
        <v>0</v>
      </c>
      <c r="AM1463" s="137" t="b">
        <f>AND(AK1463,$V1463&lt;=Synthèse!$B$44)</f>
        <v>0</v>
      </c>
      <c r="AN1463" s="137" t="b">
        <f>AND(AL1463,$V1463&lt;=Synthèse!$B$44)</f>
        <v>0</v>
      </c>
    </row>
    <row r="1464" spans="1:40">
      <c r="A1464" s="17">
        <v>721807</v>
      </c>
      <c r="B1464" t="str">
        <f ca="1">VLOOKUP(A1464,'Fichier FI (en entrée)'!B:AH,3,0)</f>
        <v>PMRBHRVWKE</v>
      </c>
      <c r="C1464">
        <f t="shared" si="242"/>
        <v>869</v>
      </c>
      <c r="D1464">
        <f t="shared" si="243"/>
        <v>11.29</v>
      </c>
      <c r="E1464" s="14" t="str">
        <f>VLOOKUP(A1464,'Fichier FI (en entrée)'!B:AH,2,0)</f>
        <v>EV</v>
      </c>
      <c r="F1464" s="14" t="b">
        <f t="shared" si="244"/>
        <v>1</v>
      </c>
      <c r="G1464" s="14" t="b">
        <f>IFERROR(VLOOKUP(A1464,'Calculs FA (auto)'!A:F,6,0),FALSE)</f>
        <v>0</v>
      </c>
      <c r="H1464" s="14" t="b">
        <f t="shared" si="245"/>
        <v>0</v>
      </c>
      <c r="I1464" s="16">
        <f>IFERROR(VLOOKUP(A1464,'Moyennes FI (en entrée)'!B:N,7,0),"")</f>
        <v>9.2899999999999991</v>
      </c>
      <c r="J1464" s="16">
        <f>IFERROR(VLOOKUP(VLOOKUP(A1464,'Fichier FI (en entrée)'!B:AH,33,0),Modificateurs!A$2:B$5,2,0),0)</f>
        <v>0</v>
      </c>
      <c r="K1464" s="16">
        <f>IFERROR(VLOOKUP(VLOOKUP(A1464,'Redoub FI (en entrée)'!B:N,7,0),Modificateurs!A$8:B$11,2,0),0)</f>
        <v>0</v>
      </c>
      <c r="L1464" s="16">
        <f>IFERROR(VLOOKUP(M1464,Modificateurs!D$1:E$94,2,0),0)</f>
        <v>2</v>
      </c>
      <c r="M1464" t="str">
        <f>VLOOKUP(A1464,'Fichier FI (en entrée)'!B:AH,16,0)&amp;" "&amp;VLOOKUP(A1464,'Fichier FI (en entrée)'!B:AH,20,0)&amp;" "&amp;VLOOKUP(A1464,'Fichier FI (en entrée)'!B:AH,27,0)&amp;" "&amp;VLOOKUP(A1464,'Fichier FI (en entrée)'!B:AH,29,0)</f>
        <v xml:space="preserve">S Mathématiques  </v>
      </c>
      <c r="N1464" t="str">
        <f>VLOOKUP(A1464,'Fichier FI (en entrée)'!B:AH,8,0)</f>
        <v>En Terminale</v>
      </c>
      <c r="O1464" t="b">
        <f>AND(C1464&gt;Synthèse!B$8,C1464&lt;Synthèse!B$10,NOT(Y1464))</f>
        <v>1</v>
      </c>
      <c r="Q1464" s="60">
        <f>ROUNDUP(C1464/(Synthèse!$B$4+Synthèse!$B$1)*8,0)</f>
        <v>5</v>
      </c>
      <c r="R1464" s="60">
        <f>IFERROR(VLOOKUP(A1464,'Evaluations (formulaire)'!A:P,6,0)+VLOOKUP(A1464,'Evaluations (formulaire)'!A:P,7,0),0)</f>
        <v>0</v>
      </c>
      <c r="S1464" s="60">
        <f>IFERROR(VLOOKUP(A1464,'Evaluations (formulaire)'!A:P,8,0),0)</f>
        <v>0</v>
      </c>
      <c r="T1464" s="60">
        <f>IF(AND(ISBLANK(P1464),Q1464&lt;=2),Synthèse!$B$41,IF(AND(ISBLANK(P1464),Q1464&gt;=7),Synthèse!$C$41,R1464+S1464))</f>
        <v>0</v>
      </c>
      <c r="U1464" s="60">
        <f t="shared" si="246"/>
        <v>11.29</v>
      </c>
      <c r="V1464" s="60">
        <f t="shared" si="247"/>
        <v>869</v>
      </c>
      <c r="X1464" s="26">
        <v>859</v>
      </c>
      <c r="Y1464" s="26" t="b">
        <f>IFERROR(VLOOKUP(A1464,'Calculs FA (auto)'!A:O,15,0),FALSE)</f>
        <v>0</v>
      </c>
      <c r="Z1464" s="26">
        <f>IFERROR(VLOOKUP(A1464,'Evaluations (formulaire)'!A:M,9,0),0)</f>
        <v>0</v>
      </c>
      <c r="AA1464" s="135" t="b">
        <v>0</v>
      </c>
      <c r="AB1464" s="135" t="b">
        <v>0</v>
      </c>
      <c r="AC1464" s="135" t="b">
        <f t="shared" si="248"/>
        <v>0</v>
      </c>
      <c r="AD1464" s="135" t="b">
        <f t="shared" si="249"/>
        <v>0</v>
      </c>
      <c r="AE1464" s="135" t="b">
        <f t="shared" si="250"/>
        <v>1</v>
      </c>
      <c r="AF1464" s="135" t="b">
        <f>AND(AC1464,$V1464&lt;=Synthèse!$B$44)</f>
        <v>0</v>
      </c>
      <c r="AG1464" s="135" t="b">
        <f>AND(AD1464,$V1464&lt;=Synthèse!$B$44)</f>
        <v>0</v>
      </c>
      <c r="AH1464" s="135" t="b">
        <f>AND(AE1464,$V1464&lt;=Synthèse!$B$44)</f>
        <v>0</v>
      </c>
      <c r="AI1464" s="137" t="b">
        <v>0</v>
      </c>
      <c r="AJ1464" s="137" t="b">
        <v>0</v>
      </c>
      <c r="AK1464" s="137" t="b">
        <f t="shared" si="251"/>
        <v>0</v>
      </c>
      <c r="AL1464" s="137" t="b">
        <f t="shared" si="252"/>
        <v>0</v>
      </c>
      <c r="AM1464" s="137" t="b">
        <f>AND(AK1464,$V1464&lt;=Synthèse!$B$44)</f>
        <v>0</v>
      </c>
      <c r="AN1464" s="137" t="b">
        <f>AND(AL1464,$V1464&lt;=Synthèse!$B$44)</f>
        <v>0</v>
      </c>
    </row>
    <row r="1465" spans="1:40">
      <c r="A1465" s="17">
        <v>721811</v>
      </c>
      <c r="B1465" t="str">
        <f ca="1">VLOOKUP(A1465,'Fichier FI (en entrée)'!B:AH,3,0)</f>
        <v>XDIHBVGVHQ</v>
      </c>
      <c r="C1465">
        <f t="shared" si="242"/>
        <v>1097</v>
      </c>
      <c r="D1465">
        <f t="shared" si="243"/>
        <v>9.36</v>
      </c>
      <c r="E1465" s="14" t="str">
        <f>VLOOKUP(A1465,'Fichier FI (en entrée)'!B:AH,2,0)</f>
        <v>EV</v>
      </c>
      <c r="F1465" s="14" t="b">
        <f t="shared" si="244"/>
        <v>1</v>
      </c>
      <c r="G1465" s="14" t="b">
        <f>IFERROR(VLOOKUP(A1465,'Calculs FA (auto)'!A:F,6,0),FALSE)</f>
        <v>0</v>
      </c>
      <c r="H1465" s="14" t="b">
        <f t="shared" si="245"/>
        <v>0</v>
      </c>
      <c r="I1465" s="16">
        <f>IFERROR(VLOOKUP(A1465,'Moyennes FI (en entrée)'!B:N,7,0),"")</f>
        <v>12.36</v>
      </c>
      <c r="J1465" s="16">
        <f>IFERROR(VLOOKUP(VLOOKUP(A1465,'Fichier FI (en entrée)'!B:AH,33,0),Modificateurs!A$2:B$5,2,0),0)</f>
        <v>3</v>
      </c>
      <c r="K1465" s="16">
        <f>IFERROR(VLOOKUP(VLOOKUP(A1465,'Redoub FI (en entrée)'!B:N,7,0),Modificateurs!A$8:B$11,2,0),0)</f>
        <v>0</v>
      </c>
      <c r="L1465" s="16">
        <f>IFERROR(VLOOKUP(M1465,Modificateurs!D$1:E$94,2,0),0)</f>
        <v>-6</v>
      </c>
      <c r="M1465" t="str">
        <f>VLOOKUP(A1465,'Fichier FI (en entrée)'!B:AH,16,0)&amp;" "&amp;VLOOKUP(A1465,'Fichier FI (en entrée)'!B:AH,20,0)&amp;" "&amp;VLOOKUP(A1465,'Fichier FI (en entrée)'!B:AH,27,0)&amp;" "&amp;VLOOKUP(A1465,'Fichier FI (en entrée)'!B:AH,29,0)</f>
        <v xml:space="preserve">ES Economie approfondie  </v>
      </c>
      <c r="N1465" t="str">
        <f>VLOOKUP(A1465,'Fichier FI (en entrée)'!B:AH,8,0)</f>
        <v>En Terminale</v>
      </c>
      <c r="O1465" t="b">
        <f>AND(C1465&gt;Synthèse!B$8,C1465&lt;Synthèse!B$10,NOT(Y1465))</f>
        <v>1</v>
      </c>
      <c r="Q1465" s="60">
        <f>ROUNDUP(C1465/(Synthèse!$B$4+Synthèse!$B$1)*8,0)</f>
        <v>6</v>
      </c>
      <c r="R1465" s="60">
        <f>IFERROR(VLOOKUP(A1465,'Evaluations (formulaire)'!A:P,6,0)+VLOOKUP(A1465,'Evaluations (formulaire)'!A:P,7,0),0)</f>
        <v>0</v>
      </c>
      <c r="S1465" s="60">
        <f>IFERROR(VLOOKUP(A1465,'Evaluations (formulaire)'!A:P,8,0),0)</f>
        <v>0</v>
      </c>
      <c r="T1465" s="60">
        <f>IF(AND(ISBLANK(P1465),Q1465&lt;=2),Synthèse!$B$41,IF(AND(ISBLANK(P1465),Q1465&gt;=7),Synthèse!$C$41,R1465+S1465))</f>
        <v>0</v>
      </c>
      <c r="U1465" s="60">
        <f t="shared" si="246"/>
        <v>9.36</v>
      </c>
      <c r="V1465" s="60">
        <f t="shared" si="247"/>
        <v>1095</v>
      </c>
      <c r="X1465" s="26">
        <v>668</v>
      </c>
      <c r="Y1465" s="26" t="b">
        <f>IFERROR(VLOOKUP(A1465,'Calculs FA (auto)'!A:O,15,0),FALSE)</f>
        <v>0</v>
      </c>
      <c r="Z1465" s="26">
        <f>IFERROR(VLOOKUP(A1465,'Evaluations (formulaire)'!A:M,9,0),0)</f>
        <v>0</v>
      </c>
      <c r="AA1465" s="135" t="b">
        <v>0</v>
      </c>
      <c r="AB1465" s="135" t="b">
        <v>1</v>
      </c>
      <c r="AC1465" s="135" t="b">
        <f t="shared" si="248"/>
        <v>0</v>
      </c>
      <c r="AD1465" s="135" t="b">
        <f t="shared" si="249"/>
        <v>1</v>
      </c>
      <c r="AE1465" s="135" t="b">
        <f t="shared" si="250"/>
        <v>0</v>
      </c>
      <c r="AF1465" s="135" t="b">
        <f>AND(AC1465,$V1465&lt;=Synthèse!$B$44)</f>
        <v>0</v>
      </c>
      <c r="AG1465" s="135" t="b">
        <f>AND(AD1465,$V1465&lt;=Synthèse!$B$44)</f>
        <v>0</v>
      </c>
      <c r="AH1465" s="135" t="b">
        <f>AND(AE1465,$V1465&lt;=Synthèse!$B$44)</f>
        <v>0</v>
      </c>
      <c r="AI1465" s="137" t="b">
        <v>0</v>
      </c>
      <c r="AJ1465" s="137" t="b">
        <v>0</v>
      </c>
      <c r="AK1465" s="137" t="b">
        <f t="shared" si="251"/>
        <v>0</v>
      </c>
      <c r="AL1465" s="137" t="b">
        <f t="shared" si="252"/>
        <v>0</v>
      </c>
      <c r="AM1465" s="137" t="b">
        <f>AND(AK1465,$V1465&lt;=Synthèse!$B$44)</f>
        <v>0</v>
      </c>
      <c r="AN1465" s="137" t="b">
        <f>AND(AL1465,$V1465&lt;=Synthèse!$B$44)</f>
        <v>0</v>
      </c>
    </row>
    <row r="1466" spans="1:40">
      <c r="A1466" s="17">
        <v>721820</v>
      </c>
      <c r="B1466" t="str">
        <f ca="1">VLOOKUP(A1466,'Fichier FI (en entrée)'!B:AH,3,0)</f>
        <v>KLFFKUARTU</v>
      </c>
      <c r="C1466">
        <f t="shared" si="242"/>
        <v>622</v>
      </c>
      <c r="D1466">
        <f t="shared" si="243"/>
        <v>12.76</v>
      </c>
      <c r="E1466" s="14" t="str">
        <f>VLOOKUP(A1466,'Fichier FI (en entrée)'!B:AH,2,0)</f>
        <v>EV</v>
      </c>
      <c r="F1466" s="14" t="b">
        <f t="shared" si="244"/>
        <v>1</v>
      </c>
      <c r="G1466" s="14" t="b">
        <f>IFERROR(VLOOKUP(A1466,'Calculs FA (auto)'!A:F,6,0),FALSE)</f>
        <v>1</v>
      </c>
      <c r="H1466" s="14" t="b">
        <f t="shared" si="245"/>
        <v>1</v>
      </c>
      <c r="I1466" s="16">
        <f>IFERROR(VLOOKUP(A1466,'Moyennes FI (en entrée)'!B:N,7,0),"")</f>
        <v>9.76</v>
      </c>
      <c r="J1466" s="16">
        <f>IFERROR(VLOOKUP(VLOOKUP(A1466,'Fichier FI (en entrée)'!B:AH,33,0),Modificateurs!A$2:B$5,2,0),0)</f>
        <v>1</v>
      </c>
      <c r="K1466" s="16">
        <f>IFERROR(VLOOKUP(VLOOKUP(A1466,'Redoub FI (en entrée)'!B:N,7,0),Modificateurs!A$8:B$11,2,0),0)</f>
        <v>0</v>
      </c>
      <c r="L1466" s="16">
        <f>IFERROR(VLOOKUP(M1466,Modificateurs!D$1:E$94,2,0),0)</f>
        <v>2</v>
      </c>
      <c r="M1466" t="str">
        <f>VLOOKUP(A1466,'Fichier FI (en entrée)'!B:AH,16,0)&amp;" "&amp;VLOOKUP(A1466,'Fichier FI (en entrée)'!B:AH,20,0)&amp;" "&amp;VLOOKUP(A1466,'Fichier FI (en entrée)'!B:AH,27,0)&amp;" "&amp;VLOOKUP(A1466,'Fichier FI (en entrée)'!B:AH,29,0)</f>
        <v xml:space="preserve">S Physique-chimie  </v>
      </c>
      <c r="N1466" t="str">
        <f>VLOOKUP(A1466,'Fichier FI (en entrée)'!B:AH,8,0)</f>
        <v>En Terminale</v>
      </c>
      <c r="O1466" t="b">
        <f>AND(C1466&gt;Synthèse!B$8,C1466&lt;Synthèse!B$10,NOT(Y1466))</f>
        <v>0</v>
      </c>
      <c r="Q1466" s="60">
        <f>ROUNDUP(C1466/(Synthèse!$B$4+Synthèse!$B$1)*8,0)</f>
        <v>3</v>
      </c>
      <c r="R1466" s="60">
        <f>IFERROR(VLOOKUP(A1466,'Evaluations (formulaire)'!A:P,6,0)+VLOOKUP(A1466,'Evaluations (formulaire)'!A:P,7,0),0)</f>
        <v>0</v>
      </c>
      <c r="S1466" s="60">
        <f>IFERROR(VLOOKUP(A1466,'Evaluations (formulaire)'!A:P,8,0),0)</f>
        <v>0</v>
      </c>
      <c r="T1466" s="60">
        <f>IF(AND(ISBLANK(P1466),Q1466&lt;=2),Synthèse!$B$41,IF(AND(ISBLANK(P1466),Q1466&gt;=7),Synthèse!$C$41,R1466+S1466))</f>
        <v>0</v>
      </c>
      <c r="U1466" s="60">
        <f t="shared" si="246"/>
        <v>12.76</v>
      </c>
      <c r="V1466" s="60">
        <f t="shared" si="247"/>
        <v>623</v>
      </c>
      <c r="X1466" s="26">
        <v>1856</v>
      </c>
      <c r="Y1466" s="26" t="b">
        <f>IFERROR(VLOOKUP(A1466,'Calculs FA (auto)'!A:O,15,0),FALSE)</f>
        <v>1</v>
      </c>
      <c r="Z1466" s="26">
        <f>IFERROR(VLOOKUP(A1466,'Evaluations (formulaire)'!A:M,9,0),0)</f>
        <v>0</v>
      </c>
      <c r="AA1466" s="135" t="b">
        <v>0</v>
      </c>
      <c r="AB1466" s="135" t="b">
        <v>0</v>
      </c>
      <c r="AC1466" s="135" t="b">
        <f t="shared" si="248"/>
        <v>0</v>
      </c>
      <c r="AD1466" s="135" t="b">
        <f t="shared" si="249"/>
        <v>0</v>
      </c>
      <c r="AE1466" s="135" t="b">
        <f t="shared" si="250"/>
        <v>1</v>
      </c>
      <c r="AF1466" s="135" t="b">
        <f>AND(AC1466,$V1466&lt;=Synthèse!$B$44)</f>
        <v>0</v>
      </c>
      <c r="AG1466" s="135" t="b">
        <f>AND(AD1466,$V1466&lt;=Synthèse!$B$44)</f>
        <v>0</v>
      </c>
      <c r="AH1466" s="135" t="b">
        <f>AND(AE1466,$V1466&lt;=Synthèse!$B$44)</f>
        <v>1</v>
      </c>
      <c r="AI1466" s="137" t="b">
        <v>0</v>
      </c>
      <c r="AJ1466" s="137" t="b">
        <v>0</v>
      </c>
      <c r="AK1466" s="137" t="b">
        <f t="shared" si="251"/>
        <v>0</v>
      </c>
      <c r="AL1466" s="137" t="b">
        <f t="shared" si="252"/>
        <v>0</v>
      </c>
      <c r="AM1466" s="137" t="b">
        <f>AND(AK1466,$V1466&lt;=Synthèse!$B$44)</f>
        <v>0</v>
      </c>
      <c r="AN1466" s="137" t="b">
        <f>AND(AL1466,$V1466&lt;=Synthèse!$B$44)</f>
        <v>0</v>
      </c>
    </row>
    <row r="1467" spans="1:40">
      <c r="A1467" s="17">
        <v>723493</v>
      </c>
      <c r="B1467" t="str">
        <f ca="1">VLOOKUP(A1467,'Fichier FI (en entrée)'!B:AH,3,0)</f>
        <v>IJREMLMZIK</v>
      </c>
      <c r="C1467">
        <f t="shared" si="242"/>
        <v>52</v>
      </c>
      <c r="D1467">
        <f t="shared" si="243"/>
        <v>17.96</v>
      </c>
      <c r="E1467" s="14" t="str">
        <f>VLOOKUP(A1467,'Fichier FI (en entrée)'!B:AH,2,0)</f>
        <v>EV</v>
      </c>
      <c r="F1467" s="14" t="b">
        <f t="shared" si="244"/>
        <v>1</v>
      </c>
      <c r="G1467" s="14" t="b">
        <f>IFERROR(VLOOKUP(A1467,'Calculs FA (auto)'!A:F,6,0),FALSE)</f>
        <v>0</v>
      </c>
      <c r="H1467" s="14" t="b">
        <f t="shared" si="245"/>
        <v>0</v>
      </c>
      <c r="I1467" s="16">
        <f>IFERROR(VLOOKUP(A1467,'Moyennes FI (en entrée)'!B:N,7,0),"")</f>
        <v>11.96</v>
      </c>
      <c r="J1467" s="16">
        <f>IFERROR(VLOOKUP(VLOOKUP(A1467,'Fichier FI (en entrée)'!B:AH,33,0),Modificateurs!A$2:B$5,2,0),0)</f>
        <v>3</v>
      </c>
      <c r="K1467" s="16">
        <f>IFERROR(VLOOKUP(VLOOKUP(A1467,'Redoub FI (en entrée)'!B:N,7,0),Modificateurs!A$8:B$11,2,0),0)</f>
        <v>0</v>
      </c>
      <c r="L1467" s="16">
        <f>IFERROR(VLOOKUP(M1467,Modificateurs!D$1:E$94,2,0),0)</f>
        <v>3</v>
      </c>
      <c r="M1467" t="str">
        <f>VLOOKUP(A1467,'Fichier FI (en entrée)'!B:AH,16,0)&amp;" "&amp;VLOOKUP(A1467,'Fichier FI (en entrée)'!B:AH,20,0)&amp;" "&amp;VLOOKUP(A1467,'Fichier FI (en entrée)'!B:AH,27,0)&amp;" "&amp;VLOOKUP(A1467,'Fichier FI (en entrée)'!B:AH,29,0)</f>
        <v xml:space="preserve">S Informatique et Sciences du numérique  </v>
      </c>
      <c r="N1467" t="str">
        <f>VLOOKUP(A1467,'Fichier FI (en entrée)'!B:AH,8,0)</f>
        <v>En Terminale</v>
      </c>
      <c r="O1467" t="b">
        <f>AND(C1467&gt;Synthèse!B$8,C1467&lt;Synthèse!B$10,NOT(Y1467))</f>
        <v>0</v>
      </c>
      <c r="Q1467" s="60">
        <f>ROUNDUP(C1467/(Synthèse!$B$4+Synthèse!$B$1)*8,0)</f>
        <v>1</v>
      </c>
      <c r="R1467" s="60">
        <f>IFERROR(VLOOKUP(A1467,'Evaluations (formulaire)'!A:P,6,0)+VLOOKUP(A1467,'Evaluations (formulaire)'!A:P,7,0),0)</f>
        <v>0</v>
      </c>
      <c r="S1467" s="60">
        <f>IFERROR(VLOOKUP(A1467,'Evaluations (formulaire)'!A:P,8,0),0)</f>
        <v>0</v>
      </c>
      <c r="T1467" s="60">
        <f>IF(AND(ISBLANK(P1467),Q1467&lt;=2),Synthèse!$B$41,IF(AND(ISBLANK(P1467),Q1467&gt;=7),Synthèse!$C$41,R1467+S1467))</f>
        <v>4.6511627906976744E-3</v>
      </c>
      <c r="U1467" s="60">
        <f t="shared" si="246"/>
        <v>17.964651162790698</v>
      </c>
      <c r="V1467" s="60">
        <f t="shared" si="247"/>
        <v>52</v>
      </c>
      <c r="X1467" s="26">
        <v>1008</v>
      </c>
      <c r="Y1467" s="26" t="b">
        <f>IFERROR(VLOOKUP(A1467,'Calculs FA (auto)'!A:O,15,0),FALSE)</f>
        <v>0</v>
      </c>
      <c r="Z1467" s="26">
        <f>IFERROR(VLOOKUP(A1467,'Evaluations (formulaire)'!A:M,9,0),0)</f>
        <v>0</v>
      </c>
      <c r="AA1467" s="135" t="b">
        <v>1</v>
      </c>
      <c r="AB1467" s="135" t="b">
        <v>0</v>
      </c>
      <c r="AC1467" s="135" t="b">
        <f t="shared" si="248"/>
        <v>1</v>
      </c>
      <c r="AD1467" s="135" t="b">
        <f t="shared" si="249"/>
        <v>0</v>
      </c>
      <c r="AE1467" s="135" t="b">
        <f t="shared" si="250"/>
        <v>0</v>
      </c>
      <c r="AF1467" s="135" t="b">
        <f>AND(AC1467,$V1467&lt;=Synthèse!$B$44)</f>
        <v>1</v>
      </c>
      <c r="AG1467" s="135" t="b">
        <f>AND(AD1467,$V1467&lt;=Synthèse!$B$44)</f>
        <v>0</v>
      </c>
      <c r="AH1467" s="135" t="b">
        <f>AND(AE1467,$V1467&lt;=Synthèse!$B$44)</f>
        <v>0</v>
      </c>
      <c r="AI1467" s="137" t="b">
        <v>0</v>
      </c>
      <c r="AJ1467" s="137" t="b">
        <v>0</v>
      </c>
      <c r="AK1467" s="137" t="b">
        <f t="shared" si="251"/>
        <v>0</v>
      </c>
      <c r="AL1467" s="137" t="b">
        <f t="shared" si="252"/>
        <v>0</v>
      </c>
      <c r="AM1467" s="137" t="b">
        <f>AND(AK1467,$V1467&lt;=Synthèse!$B$44)</f>
        <v>0</v>
      </c>
      <c r="AN1467" s="137" t="b">
        <f>AND(AL1467,$V1467&lt;=Synthèse!$B$44)</f>
        <v>0</v>
      </c>
    </row>
    <row r="1468" spans="1:40">
      <c r="A1468" s="17">
        <v>723534</v>
      </c>
      <c r="B1468" t="str">
        <f ca="1">VLOOKUP(A1468,'Fichier FI (en entrée)'!B:AH,3,0)</f>
        <v>LQWUDZDDSZ</v>
      </c>
      <c r="C1468">
        <f t="shared" si="242"/>
        <v>2097</v>
      </c>
      <c r="D1468">
        <f t="shared" si="243"/>
        <v>-100</v>
      </c>
      <c r="E1468" s="14" t="str">
        <f>VLOOKUP(A1468,'Fichier FI (en entrée)'!B:AH,2,0)</f>
        <v>ENV</v>
      </c>
      <c r="F1468" s="14" t="b">
        <f t="shared" si="244"/>
        <v>0</v>
      </c>
      <c r="G1468" s="14" t="b">
        <f>IFERROR(VLOOKUP(A1468,'Calculs FA (auto)'!A:F,6,0),FALSE)</f>
        <v>0</v>
      </c>
      <c r="H1468" s="14" t="b">
        <f t="shared" si="245"/>
        <v>0</v>
      </c>
      <c r="I1468" s="16" t="str">
        <f>IFERROR(VLOOKUP(A1468,'Moyennes FI (en entrée)'!B:N,7,0),"")</f>
        <v/>
      </c>
      <c r="J1468" s="16">
        <f>IFERROR(VLOOKUP(VLOOKUP(A1468,'Fichier FI (en entrée)'!B:AH,33,0),Modificateurs!A$2:B$5,2,0),0)</f>
        <v>3</v>
      </c>
      <c r="K1468" s="16">
        <f>IFERROR(VLOOKUP(VLOOKUP(A1468,'Redoub FI (en entrée)'!B:N,7,0),Modificateurs!A$8:B$11,2,0),0)</f>
        <v>0</v>
      </c>
      <c r="L1468" s="16">
        <f>IFERROR(VLOOKUP(M1468,Modificateurs!D$1:E$94,2,0),0)</f>
        <v>-4</v>
      </c>
      <c r="M1468" t="str">
        <f>VLOOKUP(A1468,'Fichier FI (en entrée)'!B:AH,16,0)&amp;" "&amp;VLOOKUP(A1468,'Fichier FI (en entrée)'!B:AH,20,0)&amp;" "&amp;VLOOKUP(A1468,'Fichier FI (en entrée)'!B:AH,27,0)&amp;" "&amp;VLOOKUP(A1468,'Fichier FI (en entrée)'!B:AH,29,0)</f>
        <v xml:space="preserve">STI2D Energies et environnement  </v>
      </c>
      <c r="N1468" t="str">
        <f>VLOOKUP(A1468,'Fichier FI (en entrée)'!B:AH,8,0)</f>
        <v>En Terminale</v>
      </c>
      <c r="O1468" t="b">
        <f>AND(C1468&gt;Synthèse!B$8,C1468&lt;Synthèse!B$10,NOT(Y1468))</f>
        <v>0</v>
      </c>
      <c r="Q1468" s="60">
        <f>ROUNDUP(C1468/(Synthèse!$B$4+Synthèse!$B$1)*8,0)</f>
        <v>10</v>
      </c>
      <c r="R1468" s="60">
        <f>IFERROR(VLOOKUP(A1468,'Evaluations (formulaire)'!A:P,6,0)+VLOOKUP(A1468,'Evaluations (formulaire)'!A:P,7,0),0)</f>
        <v>0</v>
      </c>
      <c r="S1468" s="60">
        <f>IFERROR(VLOOKUP(A1468,'Evaluations (formulaire)'!A:P,8,0),0)</f>
        <v>0</v>
      </c>
      <c r="T1468" s="60">
        <f>IF(AND(ISBLANK(P1468),Q1468&lt;=2),Synthèse!$B$41,IF(AND(ISBLANK(P1468),Q1468&gt;=7),Synthèse!$C$41,R1468+S1468))</f>
        <v>4.6296296296296294E-3</v>
      </c>
      <c r="U1468" s="60">
        <f t="shared" si="246"/>
        <v>-99.995370370370367</v>
      </c>
      <c r="V1468" s="60">
        <f t="shared" si="247"/>
        <v>1983</v>
      </c>
      <c r="X1468" s="26">
        <v>375</v>
      </c>
      <c r="Y1468" s="26" t="b">
        <f>IFERROR(VLOOKUP(A1468,'Calculs FA (auto)'!A:O,15,0),FALSE)</f>
        <v>0</v>
      </c>
      <c r="Z1468" s="26">
        <f>IFERROR(VLOOKUP(A1468,'Evaluations (formulaire)'!A:M,9,0),0)</f>
        <v>0</v>
      </c>
      <c r="AA1468" s="135" t="b">
        <v>0</v>
      </c>
      <c r="AB1468" s="135" t="b">
        <v>1</v>
      </c>
      <c r="AC1468" s="135" t="b">
        <f t="shared" si="248"/>
        <v>0</v>
      </c>
      <c r="AD1468" s="135" t="b">
        <f t="shared" si="249"/>
        <v>0</v>
      </c>
      <c r="AE1468" s="135" t="b">
        <f t="shared" si="250"/>
        <v>0</v>
      </c>
      <c r="AF1468" s="135" t="b">
        <f>AND(AC1468,$V1468&lt;=Synthèse!$B$44)</f>
        <v>0</v>
      </c>
      <c r="AG1468" s="135" t="b">
        <f>AND(AD1468,$V1468&lt;=Synthèse!$B$44)</f>
        <v>0</v>
      </c>
      <c r="AH1468" s="135" t="b">
        <f>AND(AE1468,$V1468&lt;=Synthèse!$B$44)</f>
        <v>0</v>
      </c>
      <c r="AI1468" s="137" t="b">
        <v>0</v>
      </c>
      <c r="AJ1468" s="137" t="b">
        <v>0</v>
      </c>
      <c r="AK1468" s="137" t="b">
        <f t="shared" si="251"/>
        <v>0</v>
      </c>
      <c r="AL1468" s="137" t="b">
        <f t="shared" si="252"/>
        <v>0</v>
      </c>
      <c r="AM1468" s="137" t="b">
        <f>AND(AK1468,$V1468&lt;=Synthèse!$B$44)</f>
        <v>0</v>
      </c>
      <c r="AN1468" s="137" t="b">
        <f>AND(AL1468,$V1468&lt;=Synthèse!$B$44)</f>
        <v>0</v>
      </c>
    </row>
    <row r="1469" spans="1:40">
      <c r="A1469" s="17">
        <v>723546</v>
      </c>
      <c r="B1469" t="str">
        <f ca="1">VLOOKUP(A1469,'Fichier FI (en entrée)'!B:AH,3,0)</f>
        <v>HBVXQOQHHY</v>
      </c>
      <c r="C1469">
        <f t="shared" si="242"/>
        <v>465</v>
      </c>
      <c r="D1469">
        <f t="shared" si="243"/>
        <v>13.62</v>
      </c>
      <c r="E1469" s="14" t="str">
        <f>VLOOKUP(A1469,'Fichier FI (en entrée)'!B:AH,2,0)</f>
        <v>EV</v>
      </c>
      <c r="F1469" s="14" t="b">
        <f t="shared" si="244"/>
        <v>1</v>
      </c>
      <c r="G1469" s="14" t="b">
        <f>IFERROR(VLOOKUP(A1469,'Calculs FA (auto)'!A:F,6,0),FALSE)</f>
        <v>0</v>
      </c>
      <c r="H1469" s="14" t="b">
        <f t="shared" si="245"/>
        <v>0</v>
      </c>
      <c r="I1469" s="16">
        <f>IFERROR(VLOOKUP(A1469,'Moyennes FI (en entrée)'!B:N,7,0),"")</f>
        <v>9.6199999999999992</v>
      </c>
      <c r="J1469" s="16">
        <f>IFERROR(VLOOKUP(VLOOKUP(A1469,'Fichier FI (en entrée)'!B:AH,33,0),Modificateurs!A$2:B$5,2,0),0)</f>
        <v>1</v>
      </c>
      <c r="K1469" s="16">
        <f>IFERROR(VLOOKUP(VLOOKUP(A1469,'Redoub FI (en entrée)'!B:N,7,0),Modificateurs!A$8:B$11,2,0),0)</f>
        <v>0</v>
      </c>
      <c r="L1469" s="16">
        <f>IFERROR(VLOOKUP(M1469,Modificateurs!D$1:E$94,2,0),0)</f>
        <v>3</v>
      </c>
      <c r="M1469" t="str">
        <f>VLOOKUP(A1469,'Fichier FI (en entrée)'!B:AH,16,0)&amp;" "&amp;VLOOKUP(A1469,'Fichier FI (en entrée)'!B:AH,20,0)&amp;" "&amp;VLOOKUP(A1469,'Fichier FI (en entrée)'!B:AH,27,0)&amp;" "&amp;VLOOKUP(A1469,'Fichier FI (en entrée)'!B:AH,29,0)</f>
        <v xml:space="preserve">S Informatique et Sciences du numérique  </v>
      </c>
      <c r="N1469" t="str">
        <f>VLOOKUP(A1469,'Fichier FI (en entrée)'!B:AH,8,0)</f>
        <v>En Terminale</v>
      </c>
      <c r="O1469" t="b">
        <f>AND(C1469&gt;Synthèse!B$8,C1469&lt;Synthèse!B$10,NOT(Y1469))</f>
        <v>1</v>
      </c>
      <c r="Q1469" s="60">
        <f>ROUNDUP(C1469/(Synthèse!$B$4+Synthèse!$B$1)*8,0)</f>
        <v>3</v>
      </c>
      <c r="R1469" s="60">
        <f>IFERROR(VLOOKUP(A1469,'Evaluations (formulaire)'!A:P,6,0)+VLOOKUP(A1469,'Evaluations (formulaire)'!A:P,7,0),0)</f>
        <v>0</v>
      </c>
      <c r="S1469" s="60">
        <f>IFERROR(VLOOKUP(A1469,'Evaluations (formulaire)'!A:P,8,0),0)</f>
        <v>0</v>
      </c>
      <c r="T1469" s="60">
        <f>IF(AND(ISBLANK(P1469),Q1469&lt;=2),Synthèse!$B$41,IF(AND(ISBLANK(P1469),Q1469&gt;=7),Synthèse!$C$41,R1469+S1469))</f>
        <v>0</v>
      </c>
      <c r="U1469" s="60">
        <f t="shared" si="246"/>
        <v>13.62</v>
      </c>
      <c r="V1469" s="60">
        <f t="shared" si="247"/>
        <v>466</v>
      </c>
      <c r="X1469" s="26">
        <v>1311</v>
      </c>
      <c r="Y1469" s="26" t="b">
        <f>IFERROR(VLOOKUP(A1469,'Calculs FA (auto)'!A:O,15,0),FALSE)</f>
        <v>0</v>
      </c>
      <c r="Z1469" s="26">
        <f>IFERROR(VLOOKUP(A1469,'Evaluations (formulaire)'!A:M,9,0),0)</f>
        <v>0</v>
      </c>
      <c r="AA1469" s="135" t="b">
        <v>0</v>
      </c>
      <c r="AB1469" s="135" t="b">
        <v>1</v>
      </c>
      <c r="AC1469" s="135" t="b">
        <f t="shared" si="248"/>
        <v>0</v>
      </c>
      <c r="AD1469" s="135" t="b">
        <f t="shared" si="249"/>
        <v>1</v>
      </c>
      <c r="AE1469" s="135" t="b">
        <f t="shared" si="250"/>
        <v>0</v>
      </c>
      <c r="AF1469" s="135" t="b">
        <f>AND(AC1469,$V1469&lt;=Synthèse!$B$44)</f>
        <v>0</v>
      </c>
      <c r="AG1469" s="135" t="b">
        <f>AND(AD1469,$V1469&lt;=Synthèse!$B$44)</f>
        <v>1</v>
      </c>
      <c r="AH1469" s="135" t="b">
        <f>AND(AE1469,$V1469&lt;=Synthèse!$B$44)</f>
        <v>0</v>
      </c>
      <c r="AI1469" s="137" t="b">
        <v>0</v>
      </c>
      <c r="AJ1469" s="137" t="b">
        <v>0</v>
      </c>
      <c r="AK1469" s="137" t="b">
        <f t="shared" si="251"/>
        <v>0</v>
      </c>
      <c r="AL1469" s="137" t="b">
        <f t="shared" si="252"/>
        <v>0</v>
      </c>
      <c r="AM1469" s="137" t="b">
        <f>AND(AK1469,$V1469&lt;=Synthèse!$B$44)</f>
        <v>0</v>
      </c>
      <c r="AN1469" s="137" t="b">
        <f>AND(AL1469,$V1469&lt;=Synthèse!$B$44)</f>
        <v>0</v>
      </c>
    </row>
    <row r="1470" spans="1:40">
      <c r="A1470" s="17">
        <v>723548</v>
      </c>
      <c r="B1470" t="str">
        <f ca="1">VLOOKUP(A1470,'Fichier FI (en entrée)'!B:AH,3,0)</f>
        <v>MYOVHQUOUY</v>
      </c>
      <c r="C1470">
        <f t="shared" si="242"/>
        <v>2097</v>
      </c>
      <c r="D1470">
        <f t="shared" si="243"/>
        <v>-100</v>
      </c>
      <c r="E1470" s="14" t="str">
        <f>VLOOKUP(A1470,'Fichier FI (en entrée)'!B:AH,2,0)</f>
        <v>ENV</v>
      </c>
      <c r="F1470" s="14" t="b">
        <f t="shared" si="244"/>
        <v>0</v>
      </c>
      <c r="G1470" s="14" t="b">
        <f>IFERROR(VLOOKUP(A1470,'Calculs FA (auto)'!A:F,6,0),FALSE)</f>
        <v>0</v>
      </c>
      <c r="H1470" s="14" t="b">
        <f t="shared" si="245"/>
        <v>0</v>
      </c>
      <c r="I1470" s="16" t="str">
        <f>IFERROR(VLOOKUP(A1470,'Moyennes FI (en entrée)'!B:N,7,0),"")</f>
        <v/>
      </c>
      <c r="J1470" s="16">
        <f>IFERROR(VLOOKUP(VLOOKUP(A1470,'Fichier FI (en entrée)'!B:AH,33,0),Modificateurs!A$2:B$5,2,0),0)</f>
        <v>3</v>
      </c>
      <c r="K1470" s="16">
        <f>IFERROR(VLOOKUP(VLOOKUP(A1470,'Redoub FI (en entrée)'!B:N,7,0),Modificateurs!A$8:B$11,2,0),0)</f>
        <v>0</v>
      </c>
      <c r="L1470" s="16">
        <f>IFERROR(VLOOKUP(M1470,Modificateurs!D$1:E$94,2,0),0)</f>
        <v>3</v>
      </c>
      <c r="M1470" t="str">
        <f>VLOOKUP(A1470,'Fichier FI (en entrée)'!B:AH,16,0)&amp;" "&amp;VLOOKUP(A1470,'Fichier FI (en entrée)'!B:AH,20,0)&amp;" "&amp;VLOOKUP(A1470,'Fichier FI (en entrée)'!B:AH,27,0)&amp;" "&amp;VLOOKUP(A1470,'Fichier FI (en entrée)'!B:AH,29,0)</f>
        <v xml:space="preserve">S Informatique et Sciences du numérique  </v>
      </c>
      <c r="N1470" t="str">
        <f>VLOOKUP(A1470,'Fichier FI (en entrée)'!B:AH,8,0)</f>
        <v>En Terminale</v>
      </c>
      <c r="O1470" t="b">
        <f>AND(C1470&gt;Synthèse!B$8,C1470&lt;Synthèse!B$10,NOT(Y1470))</f>
        <v>0</v>
      </c>
      <c r="Q1470" s="60">
        <f>ROUNDUP(C1470/(Synthèse!$B$4+Synthèse!$B$1)*8,0)</f>
        <v>10</v>
      </c>
      <c r="R1470" s="60">
        <f>IFERROR(VLOOKUP(A1470,'Evaluations (formulaire)'!A:P,6,0)+VLOOKUP(A1470,'Evaluations (formulaire)'!A:P,7,0),0)</f>
        <v>0</v>
      </c>
      <c r="S1470" s="60">
        <f>IFERROR(VLOOKUP(A1470,'Evaluations (formulaire)'!A:P,8,0),0)</f>
        <v>0</v>
      </c>
      <c r="T1470" s="60">
        <f>IF(AND(ISBLANK(P1470),Q1470&lt;=2),Synthèse!$B$41,IF(AND(ISBLANK(P1470),Q1470&gt;=7),Synthèse!$C$41,R1470+S1470))</f>
        <v>4.6296296296296294E-3</v>
      </c>
      <c r="U1470" s="60">
        <f t="shared" si="246"/>
        <v>-99.995370370370367</v>
      </c>
      <c r="V1470" s="60">
        <f t="shared" si="247"/>
        <v>1983</v>
      </c>
      <c r="X1470" s="26">
        <v>1572</v>
      </c>
      <c r="Y1470" s="26" t="b">
        <f>IFERROR(VLOOKUP(A1470,'Calculs FA (auto)'!A:O,15,0),FALSE)</f>
        <v>0</v>
      </c>
      <c r="Z1470" s="26">
        <f>IFERROR(VLOOKUP(A1470,'Evaluations (formulaire)'!A:M,9,0),0)</f>
        <v>0</v>
      </c>
      <c r="AA1470" s="135" t="b">
        <v>1</v>
      </c>
      <c r="AB1470" s="135" t="b">
        <v>0</v>
      </c>
      <c r="AC1470" s="135" t="b">
        <f t="shared" si="248"/>
        <v>0</v>
      </c>
      <c r="AD1470" s="135" t="b">
        <f t="shared" si="249"/>
        <v>0</v>
      </c>
      <c r="AE1470" s="135" t="b">
        <f t="shared" si="250"/>
        <v>0</v>
      </c>
      <c r="AF1470" s="135" t="b">
        <f>AND(AC1470,$V1470&lt;=Synthèse!$B$44)</f>
        <v>0</v>
      </c>
      <c r="AG1470" s="135" t="b">
        <f>AND(AD1470,$V1470&lt;=Synthèse!$B$44)</f>
        <v>0</v>
      </c>
      <c r="AH1470" s="135" t="b">
        <f>AND(AE1470,$V1470&lt;=Synthèse!$B$44)</f>
        <v>0</v>
      </c>
      <c r="AI1470" s="137" t="b">
        <v>0</v>
      </c>
      <c r="AJ1470" s="137" t="b">
        <v>0</v>
      </c>
      <c r="AK1470" s="137" t="b">
        <f t="shared" si="251"/>
        <v>0</v>
      </c>
      <c r="AL1470" s="137" t="b">
        <f t="shared" si="252"/>
        <v>0</v>
      </c>
      <c r="AM1470" s="137" t="b">
        <f>AND(AK1470,$V1470&lt;=Synthèse!$B$44)</f>
        <v>0</v>
      </c>
      <c r="AN1470" s="137" t="b">
        <f>AND(AL1470,$V1470&lt;=Synthèse!$B$44)</f>
        <v>0</v>
      </c>
    </row>
    <row r="1471" spans="1:40">
      <c r="A1471" s="17">
        <v>723553</v>
      </c>
      <c r="B1471" t="str">
        <f ca="1">VLOOKUP(A1471,'Fichier FI (en entrée)'!B:AH,3,0)</f>
        <v>JYLYBWDMTQ</v>
      </c>
      <c r="C1471">
        <f t="shared" si="242"/>
        <v>498</v>
      </c>
      <c r="D1471">
        <f t="shared" si="243"/>
        <v>13.4</v>
      </c>
      <c r="E1471" s="14" t="str">
        <f>VLOOKUP(A1471,'Fichier FI (en entrée)'!B:AH,2,0)</f>
        <v>EV</v>
      </c>
      <c r="F1471" s="14" t="b">
        <f t="shared" si="244"/>
        <v>1</v>
      </c>
      <c r="G1471" s="14" t="b">
        <f>IFERROR(VLOOKUP(A1471,'Calculs FA (auto)'!A:F,6,0),FALSE)</f>
        <v>0</v>
      </c>
      <c r="H1471" s="14" t="b">
        <f t="shared" si="245"/>
        <v>0</v>
      </c>
      <c r="I1471" s="16">
        <f>IFERROR(VLOOKUP(A1471,'Moyennes FI (en entrée)'!B:N,7,0),"")</f>
        <v>10.4</v>
      </c>
      <c r="J1471" s="16">
        <f>IFERROR(VLOOKUP(VLOOKUP(A1471,'Fichier FI (en entrée)'!B:AH,33,0),Modificateurs!A$2:B$5,2,0),0)</f>
        <v>1</v>
      </c>
      <c r="K1471" s="16">
        <f>IFERROR(VLOOKUP(VLOOKUP(A1471,'Redoub FI (en entrée)'!B:N,7,0),Modificateurs!A$8:B$11,2,0),0)</f>
        <v>0</v>
      </c>
      <c r="L1471" s="16">
        <f>IFERROR(VLOOKUP(M1471,Modificateurs!D$1:E$94,2,0),0)</f>
        <v>2</v>
      </c>
      <c r="M1471" t="str">
        <f>VLOOKUP(A1471,'Fichier FI (en entrée)'!B:AH,16,0)&amp;" "&amp;VLOOKUP(A1471,'Fichier FI (en entrée)'!B:AH,20,0)&amp;" "&amp;VLOOKUP(A1471,'Fichier FI (en entrée)'!B:AH,27,0)&amp;" "&amp;VLOOKUP(A1471,'Fichier FI (en entrée)'!B:AH,29,0)</f>
        <v xml:space="preserve">STI2D Système informatique et numérique  </v>
      </c>
      <c r="N1471" t="str">
        <f>VLOOKUP(A1471,'Fichier FI (en entrée)'!B:AH,8,0)</f>
        <v>En Terminale</v>
      </c>
      <c r="O1471" t="b">
        <f>AND(C1471&gt;Synthèse!B$8,C1471&lt;Synthèse!B$10,NOT(Y1471))</f>
        <v>1</v>
      </c>
      <c r="Q1471" s="60">
        <f>ROUNDUP(C1471/(Synthèse!$B$4+Synthèse!$B$1)*8,0)</f>
        <v>3</v>
      </c>
      <c r="R1471" s="60">
        <f>IFERROR(VLOOKUP(A1471,'Evaluations (formulaire)'!A:P,6,0)+VLOOKUP(A1471,'Evaluations (formulaire)'!A:P,7,0),0)</f>
        <v>0</v>
      </c>
      <c r="S1471" s="60">
        <f>IFERROR(VLOOKUP(A1471,'Evaluations (formulaire)'!A:P,8,0),0)</f>
        <v>0</v>
      </c>
      <c r="T1471" s="60">
        <f>IF(AND(ISBLANK(P1471),Q1471&lt;=2),Synthèse!$B$41,IF(AND(ISBLANK(P1471),Q1471&gt;=7),Synthèse!$C$41,R1471+S1471))</f>
        <v>0</v>
      </c>
      <c r="U1471" s="60">
        <f t="shared" si="246"/>
        <v>13.4</v>
      </c>
      <c r="V1471" s="60">
        <f t="shared" si="247"/>
        <v>499</v>
      </c>
      <c r="X1471" s="26">
        <v>295</v>
      </c>
      <c r="Y1471" s="26" t="b">
        <f>IFERROR(VLOOKUP(A1471,'Calculs FA (auto)'!A:O,15,0),FALSE)</f>
        <v>0</v>
      </c>
      <c r="Z1471" s="26">
        <f>IFERROR(VLOOKUP(A1471,'Evaluations (formulaire)'!A:M,9,0),0)</f>
        <v>0</v>
      </c>
      <c r="AA1471" s="135" t="b">
        <v>0</v>
      </c>
      <c r="AB1471" s="135" t="b">
        <v>1</v>
      </c>
      <c r="AC1471" s="135" t="b">
        <f t="shared" si="248"/>
        <v>0</v>
      </c>
      <c r="AD1471" s="135" t="b">
        <f t="shared" si="249"/>
        <v>1</v>
      </c>
      <c r="AE1471" s="135" t="b">
        <f t="shared" si="250"/>
        <v>0</v>
      </c>
      <c r="AF1471" s="135" t="b">
        <f>AND(AC1471,$V1471&lt;=Synthèse!$B$44)</f>
        <v>0</v>
      </c>
      <c r="AG1471" s="135" t="b">
        <f>AND(AD1471,$V1471&lt;=Synthèse!$B$44)</f>
        <v>1</v>
      </c>
      <c r="AH1471" s="135" t="b">
        <f>AND(AE1471,$V1471&lt;=Synthèse!$B$44)</f>
        <v>0</v>
      </c>
      <c r="AI1471" s="137" t="b">
        <v>0</v>
      </c>
      <c r="AJ1471" s="137" t="b">
        <v>0</v>
      </c>
      <c r="AK1471" s="137" t="b">
        <f t="shared" si="251"/>
        <v>0</v>
      </c>
      <c r="AL1471" s="137" t="b">
        <f t="shared" si="252"/>
        <v>0</v>
      </c>
      <c r="AM1471" s="137" t="b">
        <f>AND(AK1471,$V1471&lt;=Synthèse!$B$44)</f>
        <v>0</v>
      </c>
      <c r="AN1471" s="137" t="b">
        <f>AND(AL1471,$V1471&lt;=Synthèse!$B$44)</f>
        <v>0</v>
      </c>
    </row>
    <row r="1472" spans="1:40">
      <c r="A1472" s="17">
        <v>723815</v>
      </c>
      <c r="B1472" t="str">
        <f ca="1">VLOOKUP(A1472,'Fichier FI (en entrée)'!B:AH,3,0)</f>
        <v>PNKGUIOHFC</v>
      </c>
      <c r="C1472">
        <f t="shared" si="242"/>
        <v>1258</v>
      </c>
      <c r="D1472">
        <f t="shared" si="243"/>
        <v>6.62</v>
      </c>
      <c r="E1472" s="14" t="str">
        <f>VLOOKUP(A1472,'Fichier FI (en entrée)'!B:AH,2,0)</f>
        <v>EV</v>
      </c>
      <c r="F1472" s="14" t="b">
        <f t="shared" si="244"/>
        <v>1</v>
      </c>
      <c r="G1472" s="14" t="b">
        <f>IFERROR(VLOOKUP(A1472,'Calculs FA (auto)'!A:F,6,0),FALSE)</f>
        <v>0</v>
      </c>
      <c r="H1472" s="14" t="b">
        <f t="shared" si="245"/>
        <v>0</v>
      </c>
      <c r="I1472" s="16">
        <f>IFERROR(VLOOKUP(A1472,'Moyennes FI (en entrée)'!B:N,7,0),"")</f>
        <v>7.62</v>
      </c>
      <c r="J1472" s="16">
        <f>IFERROR(VLOOKUP(VLOOKUP(A1472,'Fichier FI (en entrée)'!B:AH,33,0),Modificateurs!A$2:B$5,2,0),0)</f>
        <v>-3</v>
      </c>
      <c r="K1472" s="16">
        <f>IFERROR(VLOOKUP(VLOOKUP(A1472,'Redoub FI (en entrée)'!B:N,7,0),Modificateurs!A$8:B$11,2,0),0)</f>
        <v>0</v>
      </c>
      <c r="L1472" s="16">
        <f>IFERROR(VLOOKUP(M1472,Modificateurs!D$1:E$94,2,0),0)</f>
        <v>2</v>
      </c>
      <c r="M1472" t="str">
        <f>VLOOKUP(A1472,'Fichier FI (en entrée)'!B:AH,16,0)&amp;" "&amp;VLOOKUP(A1472,'Fichier FI (en entrée)'!B:AH,20,0)&amp;" "&amp;VLOOKUP(A1472,'Fichier FI (en entrée)'!B:AH,27,0)&amp;" "&amp;VLOOKUP(A1472,'Fichier FI (en entrée)'!B:AH,29,0)</f>
        <v xml:space="preserve">STI2D Système informatique et numérique  </v>
      </c>
      <c r="N1472" t="str">
        <f>VLOOKUP(A1472,'Fichier FI (en entrée)'!B:AH,8,0)</f>
        <v>En Terminale</v>
      </c>
      <c r="O1472" t="b">
        <f>AND(C1472&gt;Synthèse!B$8,C1472&lt;Synthèse!B$10,NOT(Y1472))</f>
        <v>1</v>
      </c>
      <c r="Q1472" s="60">
        <f>ROUNDUP(C1472/(Synthèse!$B$4+Synthèse!$B$1)*8,0)</f>
        <v>6</v>
      </c>
      <c r="R1472" s="60">
        <f>IFERROR(VLOOKUP(A1472,'Evaluations (formulaire)'!A:P,6,0)+VLOOKUP(A1472,'Evaluations (formulaire)'!A:P,7,0),0)</f>
        <v>0</v>
      </c>
      <c r="S1472" s="60">
        <f>IFERROR(VLOOKUP(A1472,'Evaluations (formulaire)'!A:P,8,0),0)</f>
        <v>0</v>
      </c>
      <c r="T1472" s="60">
        <f>IF(AND(ISBLANK(P1472),Q1472&lt;=2),Synthèse!$B$41,IF(AND(ISBLANK(P1472),Q1472&gt;=7),Synthèse!$C$41,R1472+S1472))</f>
        <v>0</v>
      </c>
      <c r="U1472" s="60">
        <f t="shared" si="246"/>
        <v>6.62</v>
      </c>
      <c r="V1472" s="60">
        <f t="shared" si="247"/>
        <v>1258</v>
      </c>
      <c r="X1472" s="26">
        <v>283</v>
      </c>
      <c r="Y1472" s="26" t="b">
        <f>IFERROR(VLOOKUP(A1472,'Calculs FA (auto)'!A:O,15,0),FALSE)</f>
        <v>0</v>
      </c>
      <c r="Z1472" s="26">
        <f>IFERROR(VLOOKUP(A1472,'Evaluations (formulaire)'!A:M,9,0),0)</f>
        <v>0</v>
      </c>
      <c r="AA1472" s="135" t="b">
        <v>0</v>
      </c>
      <c r="AB1472" s="135" t="b">
        <v>1</v>
      </c>
      <c r="AC1472" s="135" t="b">
        <f t="shared" si="248"/>
        <v>0</v>
      </c>
      <c r="AD1472" s="135" t="b">
        <f t="shared" si="249"/>
        <v>1</v>
      </c>
      <c r="AE1472" s="135" t="b">
        <f t="shared" si="250"/>
        <v>0</v>
      </c>
      <c r="AF1472" s="135" t="b">
        <f>AND(AC1472,$V1472&lt;=Synthèse!$B$44)</f>
        <v>0</v>
      </c>
      <c r="AG1472" s="135" t="b">
        <f>AND(AD1472,$V1472&lt;=Synthèse!$B$44)</f>
        <v>0</v>
      </c>
      <c r="AH1472" s="135" t="b">
        <f>AND(AE1472,$V1472&lt;=Synthèse!$B$44)</f>
        <v>0</v>
      </c>
      <c r="AI1472" s="137" t="b">
        <v>0</v>
      </c>
      <c r="AJ1472" s="137" t="b">
        <v>0</v>
      </c>
      <c r="AK1472" s="137" t="b">
        <f t="shared" si="251"/>
        <v>0</v>
      </c>
      <c r="AL1472" s="137" t="b">
        <f t="shared" si="252"/>
        <v>0</v>
      </c>
      <c r="AM1472" s="137" t="b">
        <f>AND(AK1472,$V1472&lt;=Synthèse!$B$44)</f>
        <v>0</v>
      </c>
      <c r="AN1472" s="137" t="b">
        <f>AND(AL1472,$V1472&lt;=Synthèse!$B$44)</f>
        <v>0</v>
      </c>
    </row>
    <row r="1473" spans="1:40">
      <c r="A1473" s="17">
        <v>724797</v>
      </c>
      <c r="B1473" t="str">
        <f ca="1">VLOOKUP(A1473,'Fichier FI (en entrée)'!B:AH,3,0)</f>
        <v>WBVQIPNZLK</v>
      </c>
      <c r="C1473">
        <f t="shared" si="242"/>
        <v>1033</v>
      </c>
      <c r="D1473">
        <f t="shared" si="243"/>
        <v>10.08</v>
      </c>
      <c r="E1473" s="14" t="str">
        <f>VLOOKUP(A1473,'Fichier FI (en entrée)'!B:AH,2,0)</f>
        <v>EV</v>
      </c>
      <c r="F1473" s="14" t="b">
        <f t="shared" si="244"/>
        <v>1</v>
      </c>
      <c r="G1473" s="14" t="b">
        <f>IFERROR(VLOOKUP(A1473,'Calculs FA (auto)'!A:F,6,0),FALSE)</f>
        <v>0</v>
      </c>
      <c r="H1473" s="14" t="b">
        <f t="shared" si="245"/>
        <v>0</v>
      </c>
      <c r="I1473" s="16">
        <f>IFERROR(VLOOKUP(A1473,'Moyennes FI (en entrée)'!B:N,7,0),"")</f>
        <v>9.08</v>
      </c>
      <c r="J1473" s="16">
        <f>IFERROR(VLOOKUP(VLOOKUP(A1473,'Fichier FI (en entrée)'!B:AH,33,0),Modificateurs!A$2:B$5,2,0),0)</f>
        <v>0</v>
      </c>
      <c r="K1473" s="16">
        <f>IFERROR(VLOOKUP(VLOOKUP(A1473,'Redoub FI (en entrée)'!B:N,7,0),Modificateurs!A$8:B$11,2,0),0)</f>
        <v>0</v>
      </c>
      <c r="L1473" s="16">
        <f>IFERROR(VLOOKUP(M1473,Modificateurs!D$1:E$94,2,0),0)</f>
        <v>1</v>
      </c>
      <c r="M1473" t="str">
        <f>VLOOKUP(A1473,'Fichier FI (en entrée)'!B:AH,16,0)&amp;" "&amp;VLOOKUP(A1473,'Fichier FI (en entrée)'!B:AH,20,0)&amp;" "&amp;VLOOKUP(A1473,'Fichier FI (en entrée)'!B:AH,27,0)&amp;" "&amp;VLOOKUP(A1473,'Fichier FI (en entrée)'!B:AH,29,0)</f>
        <v xml:space="preserve">S Sciences de la vie et de la terre  </v>
      </c>
      <c r="N1473" t="str">
        <f>VLOOKUP(A1473,'Fichier FI (en entrée)'!B:AH,8,0)</f>
        <v>En Terminale</v>
      </c>
      <c r="O1473" t="b">
        <f>AND(C1473&gt;Synthèse!B$8,C1473&lt;Synthèse!B$10,NOT(Y1473))</f>
        <v>1</v>
      </c>
      <c r="Q1473" s="60">
        <f>ROUNDUP(C1473/(Synthèse!$B$4+Synthèse!$B$1)*8,0)</f>
        <v>5</v>
      </c>
      <c r="R1473" s="60">
        <f>IFERROR(VLOOKUP(A1473,'Evaluations (formulaire)'!A:P,6,0)+VLOOKUP(A1473,'Evaluations (formulaire)'!A:P,7,0),0)</f>
        <v>0</v>
      </c>
      <c r="S1473" s="60">
        <f>IFERROR(VLOOKUP(A1473,'Evaluations (formulaire)'!A:P,8,0),0)</f>
        <v>0</v>
      </c>
      <c r="T1473" s="60">
        <f>IF(AND(ISBLANK(P1473),Q1473&lt;=2),Synthèse!$B$41,IF(AND(ISBLANK(P1473),Q1473&gt;=7),Synthèse!$C$41,R1473+S1473))</f>
        <v>0</v>
      </c>
      <c r="U1473" s="60">
        <f t="shared" si="246"/>
        <v>10.08</v>
      </c>
      <c r="V1473" s="60">
        <f t="shared" si="247"/>
        <v>1033</v>
      </c>
      <c r="X1473" s="26">
        <v>1573</v>
      </c>
      <c r="Y1473" s="26" t="b">
        <f>IFERROR(VLOOKUP(A1473,'Calculs FA (auto)'!A:O,15,0),FALSE)</f>
        <v>0</v>
      </c>
      <c r="Z1473" s="26">
        <f>IFERROR(VLOOKUP(A1473,'Evaluations (formulaire)'!A:M,9,0),0)</f>
        <v>0</v>
      </c>
      <c r="AA1473" s="135" t="b">
        <v>0</v>
      </c>
      <c r="AB1473" s="135" t="b">
        <v>1</v>
      </c>
      <c r="AC1473" s="135" t="b">
        <f t="shared" si="248"/>
        <v>0</v>
      </c>
      <c r="AD1473" s="135" t="b">
        <f t="shared" si="249"/>
        <v>1</v>
      </c>
      <c r="AE1473" s="135" t="b">
        <f t="shared" si="250"/>
        <v>0</v>
      </c>
      <c r="AF1473" s="135" t="b">
        <f>AND(AC1473,$V1473&lt;=Synthèse!$B$44)</f>
        <v>0</v>
      </c>
      <c r="AG1473" s="135" t="b">
        <f>AND(AD1473,$V1473&lt;=Synthèse!$B$44)</f>
        <v>0</v>
      </c>
      <c r="AH1473" s="135" t="b">
        <f>AND(AE1473,$V1473&lt;=Synthèse!$B$44)</f>
        <v>0</v>
      </c>
      <c r="AI1473" s="137" t="b">
        <v>0</v>
      </c>
      <c r="AJ1473" s="137" t="b">
        <v>0</v>
      </c>
      <c r="AK1473" s="137" t="b">
        <f t="shared" si="251"/>
        <v>0</v>
      </c>
      <c r="AL1473" s="137" t="b">
        <f t="shared" si="252"/>
        <v>0</v>
      </c>
      <c r="AM1473" s="137" t="b">
        <f>AND(AK1473,$V1473&lt;=Synthèse!$B$44)</f>
        <v>0</v>
      </c>
      <c r="AN1473" s="137" t="b">
        <f>AND(AL1473,$V1473&lt;=Synthèse!$B$44)</f>
        <v>0</v>
      </c>
    </row>
    <row r="1474" spans="1:40">
      <c r="A1474" s="17">
        <v>727380</v>
      </c>
      <c r="B1474" t="str">
        <f ca="1">VLOOKUP(A1474,'Fichier FI (en entrée)'!B:AH,3,0)</f>
        <v>JYFBLWZDKS</v>
      </c>
      <c r="C1474">
        <f t="shared" ref="C1474:C1537" si="253">COUNTIF(D:D,"&gt;="&amp;D1474)</f>
        <v>898</v>
      </c>
      <c r="D1474">
        <f t="shared" ref="D1474:D1537" si="254">IFERROR(IF(F1474,I1474+J1474+K1474+L1474,-100),-20)</f>
        <v>11.06</v>
      </c>
      <c r="E1474" s="14" t="str">
        <f>VLOOKUP(A1474,'Fichier FI (en entrée)'!B:AH,2,0)</f>
        <v>EV</v>
      </c>
      <c r="F1474" s="14" t="b">
        <f t="shared" ref="F1474:F1537" si="255">IF(E1474="EV",TRUE,FALSE)</f>
        <v>1</v>
      </c>
      <c r="G1474" s="14" t="b">
        <f>IFERROR(VLOOKUP(A1474,'Calculs FA (auto)'!A:F,6,0),FALSE)</f>
        <v>0</v>
      </c>
      <c r="H1474" s="14" t="b">
        <f t="shared" ref="H1474:H1537" si="256">AND(F1474:G1474)</f>
        <v>0</v>
      </c>
      <c r="I1474" s="16">
        <f>IFERROR(VLOOKUP(A1474,'Moyennes FI (en entrée)'!B:N,7,0),"")</f>
        <v>9.06</v>
      </c>
      <c r="J1474" s="16">
        <f>IFERROR(VLOOKUP(VLOOKUP(A1474,'Fichier FI (en entrée)'!B:AH,33,0),Modificateurs!A$2:B$5,2,0),0)</f>
        <v>0</v>
      </c>
      <c r="K1474" s="16">
        <f>IFERROR(VLOOKUP(VLOOKUP(A1474,'Redoub FI (en entrée)'!B:N,7,0),Modificateurs!A$8:B$11,2,0),0)</f>
        <v>0</v>
      </c>
      <c r="L1474" s="16">
        <f>IFERROR(VLOOKUP(M1474,Modificateurs!D$1:E$94,2,0),0)</f>
        <v>2</v>
      </c>
      <c r="M1474" t="str">
        <f>VLOOKUP(A1474,'Fichier FI (en entrée)'!B:AH,16,0)&amp;" "&amp;VLOOKUP(A1474,'Fichier FI (en entrée)'!B:AH,20,0)&amp;" "&amp;VLOOKUP(A1474,'Fichier FI (en entrée)'!B:AH,27,0)&amp;" "&amp;VLOOKUP(A1474,'Fichier FI (en entrée)'!B:AH,29,0)</f>
        <v xml:space="preserve">S Mathématiques  </v>
      </c>
      <c r="N1474" t="str">
        <f>VLOOKUP(A1474,'Fichier FI (en entrée)'!B:AH,8,0)</f>
        <v>En Terminale</v>
      </c>
      <c r="O1474" t="b">
        <f>AND(C1474&gt;Synthèse!B$8,C1474&lt;Synthèse!B$10,NOT(Y1474))</f>
        <v>1</v>
      </c>
      <c r="Q1474" s="60">
        <f>ROUNDUP(C1474/(Synthèse!$B$4+Synthèse!$B$1)*8,0)</f>
        <v>5</v>
      </c>
      <c r="R1474" s="60">
        <f>IFERROR(VLOOKUP(A1474,'Evaluations (formulaire)'!A:P,6,0)+VLOOKUP(A1474,'Evaluations (formulaire)'!A:P,7,0),0)</f>
        <v>0</v>
      </c>
      <c r="S1474" s="60">
        <f>IFERROR(VLOOKUP(A1474,'Evaluations (formulaire)'!A:P,8,0),0)</f>
        <v>0</v>
      </c>
      <c r="T1474" s="60">
        <f>IF(AND(ISBLANK(P1474),Q1474&lt;=2),Synthèse!$B$41,IF(AND(ISBLANK(P1474),Q1474&gt;=7),Synthèse!$C$41,R1474+S1474))</f>
        <v>0</v>
      </c>
      <c r="U1474" s="60">
        <f t="shared" ref="U1474:U1537" si="257">D1474+T1474</f>
        <v>11.06</v>
      </c>
      <c r="V1474" s="60">
        <f t="shared" ref="V1474:V1537" si="258">COUNTIF(U:U,"&gt;="&amp;U1474)</f>
        <v>898</v>
      </c>
      <c r="X1474" s="26">
        <v>317</v>
      </c>
      <c r="Y1474" s="26" t="b">
        <f>IFERROR(VLOOKUP(A1474,'Calculs FA (auto)'!A:O,15,0),FALSE)</f>
        <v>0</v>
      </c>
      <c r="Z1474" s="26">
        <f>IFERROR(VLOOKUP(A1474,'Evaluations (formulaire)'!A:M,9,0),0)</f>
        <v>0</v>
      </c>
      <c r="AA1474" s="135" t="b">
        <v>0</v>
      </c>
      <c r="AB1474" s="135" t="b">
        <v>1</v>
      </c>
      <c r="AC1474" s="135" t="b">
        <f t="shared" ref="AC1474:AC1537" si="259">AND(AA1474,F1474)</f>
        <v>0</v>
      </c>
      <c r="AD1474" s="135" t="b">
        <f t="shared" ref="AD1474:AD1537" si="260">AND(AB1474,F1474)</f>
        <v>1</v>
      </c>
      <c r="AE1474" s="135" t="b">
        <f t="shared" ref="AE1474:AE1537" si="261">AND(NOT(AA1474),NOT(AB1474),F1474)</f>
        <v>0</v>
      </c>
      <c r="AF1474" s="135" t="b">
        <f>AND(AC1474,$V1474&lt;=Synthèse!$B$44)</f>
        <v>0</v>
      </c>
      <c r="AG1474" s="135" t="b">
        <f>AND(AD1474,$V1474&lt;=Synthèse!$B$44)</f>
        <v>0</v>
      </c>
      <c r="AH1474" s="135" t="b">
        <f>AND(AE1474,$V1474&lt;=Synthèse!$B$44)</f>
        <v>0</v>
      </c>
      <c r="AI1474" s="137" t="b">
        <v>0</v>
      </c>
      <c r="AJ1474" s="137" t="b">
        <v>0</v>
      </c>
      <c r="AK1474" s="137" t="b">
        <f t="shared" ref="AK1474:AK1537" si="262">AND(AI1474,F1474)</f>
        <v>0</v>
      </c>
      <c r="AL1474" s="137" t="b">
        <f t="shared" ref="AL1474:AL1537" si="263">AND(AJ1474,F1474)</f>
        <v>0</v>
      </c>
      <c r="AM1474" s="137" t="b">
        <f>AND(AK1474,$V1474&lt;=Synthèse!$B$44)</f>
        <v>0</v>
      </c>
      <c r="AN1474" s="137" t="b">
        <f>AND(AL1474,$V1474&lt;=Synthèse!$B$44)</f>
        <v>0</v>
      </c>
    </row>
    <row r="1475" spans="1:40">
      <c r="A1475" s="17">
        <v>727481</v>
      </c>
      <c r="B1475" t="str">
        <f ca="1">VLOOKUP(A1475,'Fichier FI (en entrée)'!B:AH,3,0)</f>
        <v>IAUVOHMABC</v>
      </c>
      <c r="C1475">
        <f t="shared" si="253"/>
        <v>2097</v>
      </c>
      <c r="D1475">
        <f t="shared" si="254"/>
        <v>-100</v>
      </c>
      <c r="E1475" s="14" t="str">
        <f>VLOOKUP(A1475,'Fichier FI (en entrée)'!B:AH,2,0)</f>
        <v>ENV</v>
      </c>
      <c r="F1475" s="14" t="b">
        <f t="shared" si="255"/>
        <v>0</v>
      </c>
      <c r="G1475" s="14" t="b">
        <f>IFERROR(VLOOKUP(A1475,'Calculs FA (auto)'!A:F,6,0),FALSE)</f>
        <v>0</v>
      </c>
      <c r="H1475" s="14" t="b">
        <f t="shared" si="256"/>
        <v>0</v>
      </c>
      <c r="I1475" s="16" t="str">
        <f>IFERROR(VLOOKUP(A1475,'Moyennes FI (en entrée)'!B:N,7,0),"")</f>
        <v/>
      </c>
      <c r="J1475" s="16">
        <f>IFERROR(VLOOKUP(VLOOKUP(A1475,'Fichier FI (en entrée)'!B:AH,33,0),Modificateurs!A$2:B$5,2,0),0)</f>
        <v>0</v>
      </c>
      <c r="K1475" s="16">
        <f>IFERROR(VLOOKUP(VLOOKUP(A1475,'Redoub FI (en entrée)'!B:N,7,0),Modificateurs!A$8:B$11,2,0),0)</f>
        <v>0</v>
      </c>
      <c r="L1475" s="16">
        <f>IFERROR(VLOOKUP(M1475,Modificateurs!D$1:E$94,2,0),0)</f>
        <v>-8</v>
      </c>
      <c r="M1475" t="str">
        <f>VLOOKUP(A1475,'Fichier FI (en entrée)'!B:AH,16,0)&amp;" "&amp;VLOOKUP(A1475,'Fichier FI (en entrée)'!B:AH,20,0)&amp;" "&amp;VLOOKUP(A1475,'Fichier FI (en entrée)'!B:AH,27,0)&amp;" "&amp;VLOOKUP(A1475,'Fichier FI (en entrée)'!B:AH,29,0)</f>
        <v xml:space="preserve">STMG Systèmes d'information et de gestion  </v>
      </c>
      <c r="N1475" t="str">
        <f>VLOOKUP(A1475,'Fichier FI (en entrée)'!B:AH,8,0)</f>
        <v>En Terminale</v>
      </c>
      <c r="O1475" t="b">
        <f>AND(C1475&gt;Synthèse!B$8,C1475&lt;Synthèse!B$10,NOT(Y1475))</f>
        <v>0</v>
      </c>
      <c r="Q1475" s="60">
        <f>ROUNDUP(C1475/(Synthèse!$B$4+Synthèse!$B$1)*8,0)</f>
        <v>10</v>
      </c>
      <c r="R1475" s="60">
        <f>IFERROR(VLOOKUP(A1475,'Evaluations (formulaire)'!A:P,6,0)+VLOOKUP(A1475,'Evaluations (formulaire)'!A:P,7,0),0)</f>
        <v>0</v>
      </c>
      <c r="S1475" s="60">
        <f>IFERROR(VLOOKUP(A1475,'Evaluations (formulaire)'!A:P,8,0),0)</f>
        <v>0</v>
      </c>
      <c r="T1475" s="60">
        <f>IF(AND(ISBLANK(P1475),Q1475&lt;=2),Synthèse!$B$41,IF(AND(ISBLANK(P1475),Q1475&gt;=7),Synthèse!$C$41,R1475+S1475))</f>
        <v>4.6296296296296294E-3</v>
      </c>
      <c r="U1475" s="60">
        <f t="shared" si="257"/>
        <v>-99.995370370370367</v>
      </c>
      <c r="V1475" s="60">
        <f t="shared" si="258"/>
        <v>1983</v>
      </c>
      <c r="X1475" s="26">
        <v>1395</v>
      </c>
      <c r="Y1475" s="26" t="b">
        <f>IFERROR(VLOOKUP(A1475,'Calculs FA (auto)'!A:O,15,0),FALSE)</f>
        <v>0</v>
      </c>
      <c r="Z1475" s="26">
        <f>IFERROR(VLOOKUP(A1475,'Evaluations (formulaire)'!A:M,9,0),0)</f>
        <v>0</v>
      </c>
      <c r="AA1475" s="135" t="b">
        <v>0</v>
      </c>
      <c r="AB1475" s="135" t="b">
        <v>1</v>
      </c>
      <c r="AC1475" s="135" t="b">
        <f t="shared" si="259"/>
        <v>0</v>
      </c>
      <c r="AD1475" s="135" t="b">
        <f t="shared" si="260"/>
        <v>0</v>
      </c>
      <c r="AE1475" s="135" t="b">
        <f t="shared" si="261"/>
        <v>0</v>
      </c>
      <c r="AF1475" s="135" t="b">
        <f>AND(AC1475,$V1475&lt;=Synthèse!$B$44)</f>
        <v>0</v>
      </c>
      <c r="AG1475" s="135" t="b">
        <f>AND(AD1475,$V1475&lt;=Synthèse!$B$44)</f>
        <v>0</v>
      </c>
      <c r="AH1475" s="135" t="b">
        <f>AND(AE1475,$V1475&lt;=Synthèse!$B$44)</f>
        <v>0</v>
      </c>
      <c r="AI1475" s="137" t="b">
        <v>0</v>
      </c>
      <c r="AJ1475" s="137" t="b">
        <v>0</v>
      </c>
      <c r="AK1475" s="137" t="b">
        <f t="shared" si="262"/>
        <v>0</v>
      </c>
      <c r="AL1475" s="137" t="b">
        <f t="shared" si="263"/>
        <v>0</v>
      </c>
      <c r="AM1475" s="137" t="b">
        <f>AND(AK1475,$V1475&lt;=Synthèse!$B$44)</f>
        <v>0</v>
      </c>
      <c r="AN1475" s="137" t="b">
        <f>AND(AL1475,$V1475&lt;=Synthèse!$B$44)</f>
        <v>0</v>
      </c>
    </row>
    <row r="1476" spans="1:40">
      <c r="A1476" s="17">
        <v>727557</v>
      </c>
      <c r="B1476" t="str">
        <f ca="1">VLOOKUP(A1476,'Fichier FI (en entrée)'!B:AH,3,0)</f>
        <v>QWGVYOWXAW</v>
      </c>
      <c r="C1476">
        <f t="shared" si="253"/>
        <v>526</v>
      </c>
      <c r="D1476">
        <f t="shared" si="254"/>
        <v>13.26</v>
      </c>
      <c r="E1476" s="14" t="str">
        <f>VLOOKUP(A1476,'Fichier FI (en entrée)'!B:AH,2,0)</f>
        <v>EV</v>
      </c>
      <c r="F1476" s="14" t="b">
        <f t="shared" si="255"/>
        <v>1</v>
      </c>
      <c r="G1476" s="14" t="b">
        <f>IFERROR(VLOOKUP(A1476,'Calculs FA (auto)'!A:F,6,0),FALSE)</f>
        <v>0</v>
      </c>
      <c r="H1476" s="14" t="b">
        <f t="shared" si="256"/>
        <v>0</v>
      </c>
      <c r="I1476" s="16">
        <f>IFERROR(VLOOKUP(A1476,'Moyennes FI (en entrée)'!B:N,7,0),"")</f>
        <v>10.26</v>
      </c>
      <c r="J1476" s="16">
        <f>IFERROR(VLOOKUP(VLOOKUP(A1476,'Fichier FI (en entrée)'!B:AH,33,0),Modificateurs!A$2:B$5,2,0),0)</f>
        <v>1</v>
      </c>
      <c r="K1476" s="16">
        <f>IFERROR(VLOOKUP(VLOOKUP(A1476,'Redoub FI (en entrée)'!B:N,7,0),Modificateurs!A$8:B$11,2,0),0)</f>
        <v>0</v>
      </c>
      <c r="L1476" s="16">
        <f>IFERROR(VLOOKUP(M1476,Modificateurs!D$1:E$94,2,0),0)</f>
        <v>2</v>
      </c>
      <c r="M1476" t="str">
        <f>VLOOKUP(A1476,'Fichier FI (en entrée)'!B:AH,16,0)&amp;" "&amp;VLOOKUP(A1476,'Fichier FI (en entrée)'!B:AH,20,0)&amp;" "&amp;VLOOKUP(A1476,'Fichier FI (en entrée)'!B:AH,27,0)&amp;" "&amp;VLOOKUP(A1476,'Fichier FI (en entrée)'!B:AH,29,0)</f>
        <v xml:space="preserve">S Mathématiques  </v>
      </c>
      <c r="N1476" t="str">
        <f>VLOOKUP(A1476,'Fichier FI (en entrée)'!B:AH,8,0)</f>
        <v>En Terminale</v>
      </c>
      <c r="O1476" t="b">
        <f>AND(C1476&gt;Synthèse!B$8,C1476&lt;Synthèse!B$10,NOT(Y1476))</f>
        <v>1</v>
      </c>
      <c r="Q1476" s="60">
        <f>ROUNDUP(C1476/(Synthèse!$B$4+Synthèse!$B$1)*8,0)</f>
        <v>3</v>
      </c>
      <c r="R1476" s="60">
        <f>IFERROR(VLOOKUP(A1476,'Evaluations (formulaire)'!A:P,6,0)+VLOOKUP(A1476,'Evaluations (formulaire)'!A:P,7,0),0)</f>
        <v>0</v>
      </c>
      <c r="S1476" s="60">
        <f>IFERROR(VLOOKUP(A1476,'Evaluations (formulaire)'!A:P,8,0),0)</f>
        <v>0</v>
      </c>
      <c r="T1476" s="60">
        <f>IF(AND(ISBLANK(P1476),Q1476&lt;=2),Synthèse!$B$41,IF(AND(ISBLANK(P1476),Q1476&gt;=7),Synthèse!$C$41,R1476+S1476))</f>
        <v>0</v>
      </c>
      <c r="U1476" s="60">
        <f t="shared" si="257"/>
        <v>13.26</v>
      </c>
      <c r="V1476" s="60">
        <f t="shared" si="258"/>
        <v>527</v>
      </c>
      <c r="X1476" s="26">
        <v>1688</v>
      </c>
      <c r="Y1476" s="26" t="b">
        <f>IFERROR(VLOOKUP(A1476,'Calculs FA (auto)'!A:O,15,0),FALSE)</f>
        <v>0</v>
      </c>
      <c r="Z1476" s="26">
        <f>IFERROR(VLOOKUP(A1476,'Evaluations (formulaire)'!A:M,9,0),0)</f>
        <v>0</v>
      </c>
      <c r="AA1476" s="135" t="b">
        <v>0</v>
      </c>
      <c r="AB1476" s="135" t="b">
        <v>1</v>
      </c>
      <c r="AC1476" s="135" t="b">
        <f t="shared" si="259"/>
        <v>0</v>
      </c>
      <c r="AD1476" s="135" t="b">
        <f t="shared" si="260"/>
        <v>1</v>
      </c>
      <c r="AE1476" s="135" t="b">
        <f t="shared" si="261"/>
        <v>0</v>
      </c>
      <c r="AF1476" s="135" t="b">
        <f>AND(AC1476,$V1476&lt;=Synthèse!$B$44)</f>
        <v>0</v>
      </c>
      <c r="AG1476" s="135" t="b">
        <f>AND(AD1476,$V1476&lt;=Synthèse!$B$44)</f>
        <v>1</v>
      </c>
      <c r="AH1476" s="135" t="b">
        <f>AND(AE1476,$V1476&lt;=Synthèse!$B$44)</f>
        <v>0</v>
      </c>
      <c r="AI1476" s="137" t="b">
        <v>0</v>
      </c>
      <c r="AJ1476" s="137" t="b">
        <v>0</v>
      </c>
      <c r="AK1476" s="137" t="b">
        <f t="shared" si="262"/>
        <v>0</v>
      </c>
      <c r="AL1476" s="137" t="b">
        <f t="shared" si="263"/>
        <v>0</v>
      </c>
      <c r="AM1476" s="137" t="b">
        <f>AND(AK1476,$V1476&lt;=Synthèse!$B$44)</f>
        <v>0</v>
      </c>
      <c r="AN1476" s="137" t="b">
        <f>AND(AL1476,$V1476&lt;=Synthèse!$B$44)</f>
        <v>0</v>
      </c>
    </row>
    <row r="1477" spans="1:40">
      <c r="A1477" s="17">
        <v>727594</v>
      </c>
      <c r="B1477" t="str">
        <f ca="1">VLOOKUP(A1477,'Fichier FI (en entrée)'!B:AH,3,0)</f>
        <v>ULCVWPNYMB</v>
      </c>
      <c r="C1477">
        <f t="shared" si="253"/>
        <v>678</v>
      </c>
      <c r="D1477">
        <f t="shared" si="254"/>
        <v>12.36</v>
      </c>
      <c r="E1477" s="14" t="str">
        <f>VLOOKUP(A1477,'Fichier FI (en entrée)'!B:AH,2,0)</f>
        <v>EV</v>
      </c>
      <c r="F1477" s="14" t="b">
        <f t="shared" si="255"/>
        <v>1</v>
      </c>
      <c r="G1477" s="14" t="b">
        <f>IFERROR(VLOOKUP(A1477,'Calculs FA (auto)'!A:F,6,0),FALSE)</f>
        <v>0</v>
      </c>
      <c r="H1477" s="14" t="b">
        <f t="shared" si="256"/>
        <v>0</v>
      </c>
      <c r="I1477" s="16">
        <f>IFERROR(VLOOKUP(A1477,'Moyennes FI (en entrée)'!B:N,7,0),"")</f>
        <v>9.36</v>
      </c>
      <c r="J1477" s="16">
        <f>IFERROR(VLOOKUP(VLOOKUP(A1477,'Fichier FI (en entrée)'!B:AH,33,0),Modificateurs!A$2:B$5,2,0),0)</f>
        <v>0</v>
      </c>
      <c r="K1477" s="16">
        <f>IFERROR(VLOOKUP(VLOOKUP(A1477,'Redoub FI (en entrée)'!B:N,7,0),Modificateurs!A$8:B$11,2,0),0)</f>
        <v>0</v>
      </c>
      <c r="L1477" s="16">
        <f>IFERROR(VLOOKUP(M1477,Modificateurs!D$1:E$94,2,0),0)</f>
        <v>3</v>
      </c>
      <c r="M1477" t="str">
        <f>VLOOKUP(A1477,'Fichier FI (en entrée)'!B:AH,16,0)&amp;" "&amp;VLOOKUP(A1477,'Fichier FI (en entrée)'!B:AH,20,0)&amp;" "&amp;VLOOKUP(A1477,'Fichier FI (en entrée)'!B:AH,27,0)&amp;" "&amp;VLOOKUP(A1477,'Fichier FI (en entrée)'!B:AH,29,0)</f>
        <v xml:space="preserve">S Informatique et Sciences du numérique  </v>
      </c>
      <c r="N1477" t="str">
        <f>VLOOKUP(A1477,'Fichier FI (en entrée)'!B:AH,8,0)</f>
        <v>En Terminale</v>
      </c>
      <c r="O1477" t="b">
        <f>AND(C1477&gt;Synthèse!B$8,C1477&lt;Synthèse!B$10,NOT(Y1477))</f>
        <v>1</v>
      </c>
      <c r="Q1477" s="60">
        <f>ROUNDUP(C1477/(Synthèse!$B$4+Synthèse!$B$1)*8,0)</f>
        <v>4</v>
      </c>
      <c r="R1477" s="60">
        <f>IFERROR(VLOOKUP(A1477,'Evaluations (formulaire)'!A:P,6,0)+VLOOKUP(A1477,'Evaluations (formulaire)'!A:P,7,0),0)</f>
        <v>0</v>
      </c>
      <c r="S1477" s="60">
        <f>IFERROR(VLOOKUP(A1477,'Evaluations (formulaire)'!A:P,8,0),0)</f>
        <v>0</v>
      </c>
      <c r="T1477" s="60">
        <f>IF(AND(ISBLANK(P1477),Q1477&lt;=2),Synthèse!$B$41,IF(AND(ISBLANK(P1477),Q1477&gt;=7),Synthèse!$C$41,R1477+S1477))</f>
        <v>0</v>
      </c>
      <c r="U1477" s="60">
        <f t="shared" si="257"/>
        <v>12.36</v>
      </c>
      <c r="V1477" s="60">
        <f t="shared" si="258"/>
        <v>678</v>
      </c>
      <c r="X1477" s="26">
        <v>1478</v>
      </c>
      <c r="Y1477" s="26" t="b">
        <f>IFERROR(VLOOKUP(A1477,'Calculs FA (auto)'!A:O,15,0),FALSE)</f>
        <v>0</v>
      </c>
      <c r="Z1477" s="26">
        <f>IFERROR(VLOOKUP(A1477,'Evaluations (formulaire)'!A:M,9,0),0)</f>
        <v>0</v>
      </c>
      <c r="AA1477" s="135" t="b">
        <v>0</v>
      </c>
      <c r="AB1477" s="135" t="b">
        <v>1</v>
      </c>
      <c r="AC1477" s="135" t="b">
        <f t="shared" si="259"/>
        <v>0</v>
      </c>
      <c r="AD1477" s="135" t="b">
        <f t="shared" si="260"/>
        <v>1</v>
      </c>
      <c r="AE1477" s="135" t="b">
        <f t="shared" si="261"/>
        <v>0</v>
      </c>
      <c r="AF1477" s="135" t="b">
        <f>AND(AC1477,$V1477&lt;=Synthèse!$B$44)</f>
        <v>0</v>
      </c>
      <c r="AG1477" s="135" t="b">
        <f>AND(AD1477,$V1477&lt;=Synthèse!$B$44)</f>
        <v>0</v>
      </c>
      <c r="AH1477" s="135" t="b">
        <f>AND(AE1477,$V1477&lt;=Synthèse!$B$44)</f>
        <v>0</v>
      </c>
      <c r="AI1477" s="137" t="b">
        <v>0</v>
      </c>
      <c r="AJ1477" s="137" t="b">
        <v>0</v>
      </c>
      <c r="AK1477" s="137" t="b">
        <f t="shared" si="262"/>
        <v>0</v>
      </c>
      <c r="AL1477" s="137" t="b">
        <f t="shared" si="263"/>
        <v>0</v>
      </c>
      <c r="AM1477" s="137" t="b">
        <f>AND(AK1477,$V1477&lt;=Synthèse!$B$44)</f>
        <v>0</v>
      </c>
      <c r="AN1477" s="137" t="b">
        <f>AND(AL1477,$V1477&lt;=Synthèse!$B$44)</f>
        <v>0</v>
      </c>
    </row>
    <row r="1478" spans="1:40">
      <c r="A1478" s="17">
        <v>727648</v>
      </c>
      <c r="B1478" t="str">
        <f ca="1">VLOOKUP(A1478,'Fichier FI (en entrée)'!B:AH,3,0)</f>
        <v>GUCAYHCMUK</v>
      </c>
      <c r="C1478">
        <f t="shared" si="253"/>
        <v>606</v>
      </c>
      <c r="D1478">
        <f t="shared" si="254"/>
        <v>12.84</v>
      </c>
      <c r="E1478" s="14" t="str">
        <f>VLOOKUP(A1478,'Fichier FI (en entrée)'!B:AH,2,0)</f>
        <v>EV</v>
      </c>
      <c r="F1478" s="14" t="b">
        <f t="shared" si="255"/>
        <v>1</v>
      </c>
      <c r="G1478" s="14" t="b">
        <f>IFERROR(VLOOKUP(A1478,'Calculs FA (auto)'!A:F,6,0),FALSE)</f>
        <v>0</v>
      </c>
      <c r="H1478" s="14" t="b">
        <f t="shared" si="256"/>
        <v>0</v>
      </c>
      <c r="I1478" s="16">
        <f>IFERROR(VLOOKUP(A1478,'Moyennes FI (en entrée)'!B:N,7,0),"")</f>
        <v>9.84</v>
      </c>
      <c r="J1478" s="16">
        <f>IFERROR(VLOOKUP(VLOOKUP(A1478,'Fichier FI (en entrée)'!B:AH,33,0),Modificateurs!A$2:B$5,2,0),0)</f>
        <v>1</v>
      </c>
      <c r="K1478" s="16">
        <f>IFERROR(VLOOKUP(VLOOKUP(A1478,'Redoub FI (en entrée)'!B:N,7,0),Modificateurs!A$8:B$11,2,0),0)</f>
        <v>0</v>
      </c>
      <c r="L1478" s="16">
        <f>IFERROR(VLOOKUP(M1478,Modificateurs!D$1:E$94,2,0),0)</f>
        <v>2</v>
      </c>
      <c r="M1478" t="str">
        <f>VLOOKUP(A1478,'Fichier FI (en entrée)'!B:AH,16,0)&amp;" "&amp;VLOOKUP(A1478,'Fichier FI (en entrée)'!B:AH,20,0)&amp;" "&amp;VLOOKUP(A1478,'Fichier FI (en entrée)'!B:AH,27,0)&amp;" "&amp;VLOOKUP(A1478,'Fichier FI (en entrée)'!B:AH,29,0)</f>
        <v xml:space="preserve">S Physique-chimie  </v>
      </c>
      <c r="N1478" t="str">
        <f>VLOOKUP(A1478,'Fichier FI (en entrée)'!B:AH,8,0)</f>
        <v>En Terminale</v>
      </c>
      <c r="O1478" t="b">
        <f>AND(C1478&gt;Synthèse!B$8,C1478&lt;Synthèse!B$10,NOT(Y1478))</f>
        <v>1</v>
      </c>
      <c r="Q1478" s="60">
        <f>ROUNDUP(C1478/(Synthèse!$B$4+Synthèse!$B$1)*8,0)</f>
        <v>3</v>
      </c>
      <c r="R1478" s="60">
        <f>IFERROR(VLOOKUP(A1478,'Evaluations (formulaire)'!A:P,6,0)+VLOOKUP(A1478,'Evaluations (formulaire)'!A:P,7,0),0)</f>
        <v>0</v>
      </c>
      <c r="S1478" s="60">
        <f>IFERROR(VLOOKUP(A1478,'Evaluations (formulaire)'!A:P,8,0),0)</f>
        <v>0</v>
      </c>
      <c r="T1478" s="60">
        <f>IF(AND(ISBLANK(P1478),Q1478&lt;=2),Synthèse!$B$41,IF(AND(ISBLANK(P1478),Q1478&gt;=7),Synthèse!$C$41,R1478+S1478))</f>
        <v>0</v>
      </c>
      <c r="U1478" s="60">
        <f t="shared" si="257"/>
        <v>12.84</v>
      </c>
      <c r="V1478" s="60">
        <f t="shared" si="258"/>
        <v>607</v>
      </c>
      <c r="X1478" s="26">
        <v>357</v>
      </c>
      <c r="Y1478" s="26" t="b">
        <f>IFERROR(VLOOKUP(A1478,'Calculs FA (auto)'!A:O,15,0),FALSE)</f>
        <v>0</v>
      </c>
      <c r="Z1478" s="26">
        <f>IFERROR(VLOOKUP(A1478,'Evaluations (formulaire)'!A:M,9,0),0)</f>
        <v>0</v>
      </c>
      <c r="AA1478" s="135" t="b">
        <v>1</v>
      </c>
      <c r="AB1478" s="135" t="b">
        <v>0</v>
      </c>
      <c r="AC1478" s="135" t="b">
        <f t="shared" si="259"/>
        <v>1</v>
      </c>
      <c r="AD1478" s="135" t="b">
        <f t="shared" si="260"/>
        <v>0</v>
      </c>
      <c r="AE1478" s="135" t="b">
        <f t="shared" si="261"/>
        <v>0</v>
      </c>
      <c r="AF1478" s="135" t="b">
        <f>AND(AC1478,$V1478&lt;=Synthèse!$B$44)</f>
        <v>1</v>
      </c>
      <c r="AG1478" s="135" t="b">
        <f>AND(AD1478,$V1478&lt;=Synthèse!$B$44)</f>
        <v>0</v>
      </c>
      <c r="AH1478" s="135" t="b">
        <f>AND(AE1478,$V1478&lt;=Synthèse!$B$44)</f>
        <v>0</v>
      </c>
      <c r="AI1478" s="137" t="b">
        <v>0</v>
      </c>
      <c r="AJ1478" s="137" t="b">
        <v>0</v>
      </c>
      <c r="AK1478" s="137" t="b">
        <f t="shared" si="262"/>
        <v>0</v>
      </c>
      <c r="AL1478" s="137" t="b">
        <f t="shared" si="263"/>
        <v>0</v>
      </c>
      <c r="AM1478" s="137" t="b">
        <f>AND(AK1478,$V1478&lt;=Synthèse!$B$44)</f>
        <v>0</v>
      </c>
      <c r="AN1478" s="137" t="b">
        <f>AND(AL1478,$V1478&lt;=Synthèse!$B$44)</f>
        <v>0</v>
      </c>
    </row>
    <row r="1479" spans="1:40">
      <c r="A1479" s="17">
        <v>727684</v>
      </c>
      <c r="B1479" t="str">
        <f ca="1">VLOOKUP(A1479,'Fichier FI (en entrée)'!B:AH,3,0)</f>
        <v>UQKHXCSNBW</v>
      </c>
      <c r="C1479">
        <f t="shared" si="253"/>
        <v>1160</v>
      </c>
      <c r="D1479">
        <f t="shared" si="254"/>
        <v>8.4699999999999989</v>
      </c>
      <c r="E1479" s="14" t="str">
        <f>VLOOKUP(A1479,'Fichier FI (en entrée)'!B:AH,2,0)</f>
        <v>EV</v>
      </c>
      <c r="F1479" s="14" t="b">
        <f t="shared" si="255"/>
        <v>1</v>
      </c>
      <c r="G1479" s="14" t="b">
        <f>IFERROR(VLOOKUP(A1479,'Calculs FA (auto)'!A:F,6,0),FALSE)</f>
        <v>1</v>
      </c>
      <c r="H1479" s="14" t="b">
        <f t="shared" si="256"/>
        <v>1</v>
      </c>
      <c r="I1479" s="16">
        <f>IFERROR(VLOOKUP(A1479,'Moyennes FI (en entrée)'!B:N,7,0),"")</f>
        <v>5.47</v>
      </c>
      <c r="J1479" s="16">
        <f>IFERROR(VLOOKUP(VLOOKUP(A1479,'Fichier FI (en entrée)'!B:AH,33,0),Modificateurs!A$2:B$5,2,0),0)</f>
        <v>0</v>
      </c>
      <c r="K1479" s="16">
        <f>IFERROR(VLOOKUP(VLOOKUP(A1479,'Redoub FI (en entrée)'!B:N,7,0),Modificateurs!A$8:B$11,2,0),0)</f>
        <v>0</v>
      </c>
      <c r="L1479" s="16">
        <f>IFERROR(VLOOKUP(M1479,Modificateurs!D$1:E$94,2,0),0)</f>
        <v>3</v>
      </c>
      <c r="M1479" t="str">
        <f>VLOOKUP(A1479,'Fichier FI (en entrée)'!B:AH,16,0)&amp;" "&amp;VLOOKUP(A1479,'Fichier FI (en entrée)'!B:AH,20,0)&amp;" "&amp;VLOOKUP(A1479,'Fichier FI (en entrée)'!B:AH,27,0)&amp;" "&amp;VLOOKUP(A1479,'Fichier FI (en entrée)'!B:AH,29,0)</f>
        <v xml:space="preserve">S Informatique et Sciences du numérique  </v>
      </c>
      <c r="N1479" t="str">
        <f>VLOOKUP(A1479,'Fichier FI (en entrée)'!B:AH,8,0)</f>
        <v>En Terminale</v>
      </c>
      <c r="O1479" t="b">
        <f>AND(C1479&gt;Synthèse!B$8,C1479&lt;Synthèse!B$10,NOT(Y1479))</f>
        <v>0</v>
      </c>
      <c r="Q1479" s="60">
        <f>ROUNDUP(C1479/(Synthèse!$B$4+Synthèse!$B$1)*8,0)</f>
        <v>6</v>
      </c>
      <c r="R1479" s="60">
        <f>IFERROR(VLOOKUP(A1479,'Evaluations (formulaire)'!A:P,6,0)+VLOOKUP(A1479,'Evaluations (formulaire)'!A:P,7,0),0)</f>
        <v>0</v>
      </c>
      <c r="S1479" s="60">
        <f>IFERROR(VLOOKUP(A1479,'Evaluations (formulaire)'!A:P,8,0),0)</f>
        <v>0</v>
      </c>
      <c r="T1479" s="60">
        <f>IF(AND(ISBLANK(P1479),Q1479&lt;=2),Synthèse!$B$41,IF(AND(ISBLANK(P1479),Q1479&gt;=7),Synthèse!$C$41,R1479+S1479))</f>
        <v>0</v>
      </c>
      <c r="U1479" s="60">
        <f t="shared" si="257"/>
        <v>8.4699999999999989</v>
      </c>
      <c r="V1479" s="60">
        <f t="shared" si="258"/>
        <v>1158</v>
      </c>
      <c r="X1479" s="26">
        <v>993</v>
      </c>
      <c r="Y1479" s="26" t="b">
        <f>IFERROR(VLOOKUP(A1479,'Calculs FA (auto)'!A:O,15,0),FALSE)</f>
        <v>1</v>
      </c>
      <c r="Z1479" s="26">
        <f>IFERROR(VLOOKUP(A1479,'Evaluations (formulaire)'!A:M,9,0),0)</f>
        <v>0</v>
      </c>
      <c r="AA1479" s="135" t="b">
        <v>1</v>
      </c>
      <c r="AB1479" s="135" t="b">
        <v>0</v>
      </c>
      <c r="AC1479" s="135" t="b">
        <f t="shared" si="259"/>
        <v>1</v>
      </c>
      <c r="AD1479" s="135" t="b">
        <f t="shared" si="260"/>
        <v>0</v>
      </c>
      <c r="AE1479" s="135" t="b">
        <f t="shared" si="261"/>
        <v>0</v>
      </c>
      <c r="AF1479" s="135" t="b">
        <f>AND(AC1479,$V1479&lt;=Synthèse!$B$44)</f>
        <v>0</v>
      </c>
      <c r="AG1479" s="135" t="b">
        <f>AND(AD1479,$V1479&lt;=Synthèse!$B$44)</f>
        <v>0</v>
      </c>
      <c r="AH1479" s="135" t="b">
        <f>AND(AE1479,$V1479&lt;=Synthèse!$B$44)</f>
        <v>0</v>
      </c>
      <c r="AI1479" s="137" t="b">
        <v>0</v>
      </c>
      <c r="AJ1479" s="137" t="b">
        <v>0</v>
      </c>
      <c r="AK1479" s="137" t="b">
        <f t="shared" si="262"/>
        <v>0</v>
      </c>
      <c r="AL1479" s="137" t="b">
        <f t="shared" si="263"/>
        <v>0</v>
      </c>
      <c r="AM1479" s="137" t="b">
        <f>AND(AK1479,$V1479&lt;=Synthèse!$B$44)</f>
        <v>0</v>
      </c>
      <c r="AN1479" s="137" t="b">
        <f>AND(AL1479,$V1479&lt;=Synthèse!$B$44)</f>
        <v>0</v>
      </c>
    </row>
    <row r="1480" spans="1:40">
      <c r="A1480" s="17">
        <v>727738</v>
      </c>
      <c r="B1480" t="str">
        <f ca="1">VLOOKUP(A1480,'Fichier FI (en entrée)'!B:AH,3,0)</f>
        <v>TSMIWITBXP</v>
      </c>
      <c r="C1480">
        <f t="shared" si="253"/>
        <v>908</v>
      </c>
      <c r="D1480">
        <f t="shared" si="254"/>
        <v>11.01</v>
      </c>
      <c r="E1480" s="14" t="str">
        <f>VLOOKUP(A1480,'Fichier FI (en entrée)'!B:AH,2,0)</f>
        <v>EV</v>
      </c>
      <c r="F1480" s="14" t="b">
        <f t="shared" si="255"/>
        <v>1</v>
      </c>
      <c r="G1480" s="14" t="b">
        <f>IFERROR(VLOOKUP(A1480,'Calculs FA (auto)'!A:F,6,0),FALSE)</f>
        <v>0</v>
      </c>
      <c r="H1480" s="14" t="b">
        <f t="shared" si="256"/>
        <v>0</v>
      </c>
      <c r="I1480" s="16">
        <f>IFERROR(VLOOKUP(A1480,'Moyennes FI (en entrée)'!B:N,7,0),"")</f>
        <v>7.01</v>
      </c>
      <c r="J1480" s="16">
        <f>IFERROR(VLOOKUP(VLOOKUP(A1480,'Fichier FI (en entrée)'!B:AH,33,0),Modificateurs!A$2:B$5,2,0),0)</f>
        <v>1</v>
      </c>
      <c r="K1480" s="16">
        <f>IFERROR(VLOOKUP(VLOOKUP(A1480,'Redoub FI (en entrée)'!B:N,7,0),Modificateurs!A$8:B$11,2,0),0)</f>
        <v>0</v>
      </c>
      <c r="L1480" s="16">
        <f>IFERROR(VLOOKUP(M1480,Modificateurs!D$1:E$94,2,0),0)</f>
        <v>3</v>
      </c>
      <c r="M1480" t="str">
        <f>VLOOKUP(A1480,'Fichier FI (en entrée)'!B:AH,16,0)&amp;" "&amp;VLOOKUP(A1480,'Fichier FI (en entrée)'!B:AH,20,0)&amp;" "&amp;VLOOKUP(A1480,'Fichier FI (en entrée)'!B:AH,27,0)&amp;" "&amp;VLOOKUP(A1480,'Fichier FI (en entrée)'!B:AH,29,0)</f>
        <v xml:space="preserve">S Informatique et Sciences du numérique  </v>
      </c>
      <c r="N1480" t="str">
        <f>VLOOKUP(A1480,'Fichier FI (en entrée)'!B:AH,8,0)</f>
        <v>En Terminale</v>
      </c>
      <c r="O1480" t="b">
        <f>AND(C1480&gt;Synthèse!B$8,C1480&lt;Synthèse!B$10,NOT(Y1480))</f>
        <v>1</v>
      </c>
      <c r="Q1480" s="60">
        <f>ROUNDUP(C1480/(Synthèse!$B$4+Synthèse!$B$1)*8,0)</f>
        <v>5</v>
      </c>
      <c r="R1480" s="60">
        <f>IFERROR(VLOOKUP(A1480,'Evaluations (formulaire)'!A:P,6,0)+VLOOKUP(A1480,'Evaluations (formulaire)'!A:P,7,0),0)</f>
        <v>0</v>
      </c>
      <c r="S1480" s="60">
        <f>IFERROR(VLOOKUP(A1480,'Evaluations (formulaire)'!A:P,8,0),0)</f>
        <v>0</v>
      </c>
      <c r="T1480" s="60">
        <f>IF(AND(ISBLANK(P1480),Q1480&lt;=2),Synthèse!$B$41,IF(AND(ISBLANK(P1480),Q1480&gt;=7),Synthèse!$C$41,R1480+S1480))</f>
        <v>0</v>
      </c>
      <c r="U1480" s="60">
        <f t="shared" si="257"/>
        <v>11.01</v>
      </c>
      <c r="V1480" s="60">
        <f t="shared" si="258"/>
        <v>908</v>
      </c>
      <c r="X1480" s="26">
        <v>2007</v>
      </c>
      <c r="Y1480" s="26" t="b">
        <f>IFERROR(VLOOKUP(A1480,'Calculs FA (auto)'!A:O,15,0),FALSE)</f>
        <v>0</v>
      </c>
      <c r="Z1480" s="26">
        <f>IFERROR(VLOOKUP(A1480,'Evaluations (formulaire)'!A:M,9,0),0)</f>
        <v>0</v>
      </c>
      <c r="AA1480" s="135" t="b">
        <v>0</v>
      </c>
      <c r="AB1480" s="135" t="b">
        <v>1</v>
      </c>
      <c r="AC1480" s="135" t="b">
        <f t="shared" si="259"/>
        <v>0</v>
      </c>
      <c r="AD1480" s="135" t="b">
        <f t="shared" si="260"/>
        <v>1</v>
      </c>
      <c r="AE1480" s="135" t="b">
        <f t="shared" si="261"/>
        <v>0</v>
      </c>
      <c r="AF1480" s="135" t="b">
        <f>AND(AC1480,$V1480&lt;=Synthèse!$B$44)</f>
        <v>0</v>
      </c>
      <c r="AG1480" s="135" t="b">
        <f>AND(AD1480,$V1480&lt;=Synthèse!$B$44)</f>
        <v>0</v>
      </c>
      <c r="AH1480" s="135" t="b">
        <f>AND(AE1480,$V1480&lt;=Synthèse!$B$44)</f>
        <v>0</v>
      </c>
      <c r="AI1480" s="137" t="b">
        <v>0</v>
      </c>
      <c r="AJ1480" s="137" t="b">
        <v>0</v>
      </c>
      <c r="AK1480" s="137" t="b">
        <f t="shared" si="262"/>
        <v>0</v>
      </c>
      <c r="AL1480" s="137" t="b">
        <f t="shared" si="263"/>
        <v>0</v>
      </c>
      <c r="AM1480" s="137" t="b">
        <f>AND(AK1480,$V1480&lt;=Synthèse!$B$44)</f>
        <v>0</v>
      </c>
      <c r="AN1480" s="137" t="b">
        <f>AND(AL1480,$V1480&lt;=Synthèse!$B$44)</f>
        <v>0</v>
      </c>
    </row>
    <row r="1481" spans="1:40">
      <c r="A1481" s="17">
        <v>728879</v>
      </c>
      <c r="B1481" t="str">
        <f ca="1">VLOOKUP(A1481,'Fichier FI (en entrée)'!B:AH,3,0)</f>
        <v>SNCSHMPJDM</v>
      </c>
      <c r="C1481">
        <f t="shared" si="253"/>
        <v>2097</v>
      </c>
      <c r="D1481">
        <f t="shared" si="254"/>
        <v>-100</v>
      </c>
      <c r="E1481" s="14" t="str">
        <f>VLOOKUP(A1481,'Fichier FI (en entrée)'!B:AH,2,0)</f>
        <v>ENV</v>
      </c>
      <c r="F1481" s="14" t="b">
        <f t="shared" si="255"/>
        <v>0</v>
      </c>
      <c r="G1481" s="14" t="b">
        <f>IFERROR(VLOOKUP(A1481,'Calculs FA (auto)'!A:F,6,0),FALSE)</f>
        <v>0</v>
      </c>
      <c r="H1481" s="14" t="b">
        <f t="shared" si="256"/>
        <v>0</v>
      </c>
      <c r="I1481" s="16" t="str">
        <f>IFERROR(VLOOKUP(A1481,'Moyennes FI (en entrée)'!B:N,7,0),"")</f>
        <v/>
      </c>
      <c r="J1481" s="16">
        <f>IFERROR(VLOOKUP(VLOOKUP(A1481,'Fichier FI (en entrée)'!B:AH,33,0),Modificateurs!A$2:B$5,2,0),0)</f>
        <v>1</v>
      </c>
      <c r="K1481" s="16">
        <f>IFERROR(VLOOKUP(VLOOKUP(A1481,'Redoub FI (en entrée)'!B:N,7,0),Modificateurs!A$8:B$11,2,0),0)</f>
        <v>0</v>
      </c>
      <c r="L1481" s="16">
        <f>IFERROR(VLOOKUP(M1481,Modificateurs!D$1:E$94,2,0),0)</f>
        <v>-12</v>
      </c>
      <c r="M1481" t="str">
        <f>VLOOKUP(A1481,'Fichier FI (en entrée)'!B:AH,16,0)&amp;" "&amp;VLOOKUP(A1481,'Fichier FI (en entrée)'!B:AH,20,0)&amp;" "&amp;VLOOKUP(A1481,'Fichier FI (en entrée)'!B:AH,27,0)&amp;" "&amp;VLOOKUP(A1481,'Fichier FI (en entrée)'!B:AH,29,0)</f>
        <v xml:space="preserve">P Commerce  </v>
      </c>
      <c r="N1481" t="str">
        <f>VLOOKUP(A1481,'Fichier FI (en entrée)'!B:AH,8,0)</f>
        <v>En Terminale</v>
      </c>
      <c r="O1481" t="b">
        <f>AND(C1481&gt;Synthèse!B$8,C1481&lt;Synthèse!B$10,NOT(Y1481))</f>
        <v>0</v>
      </c>
      <c r="Q1481" s="60">
        <f>ROUNDUP(C1481/(Synthèse!$B$4+Synthèse!$B$1)*8,0)</f>
        <v>10</v>
      </c>
      <c r="R1481" s="60">
        <f>IFERROR(VLOOKUP(A1481,'Evaluations (formulaire)'!A:P,6,0)+VLOOKUP(A1481,'Evaluations (formulaire)'!A:P,7,0),0)</f>
        <v>0</v>
      </c>
      <c r="S1481" s="60">
        <f>IFERROR(VLOOKUP(A1481,'Evaluations (formulaire)'!A:P,8,0),0)</f>
        <v>0</v>
      </c>
      <c r="T1481" s="60">
        <f>IF(AND(ISBLANK(P1481),Q1481&lt;=2),Synthèse!$B$41,IF(AND(ISBLANK(P1481),Q1481&gt;=7),Synthèse!$C$41,R1481+S1481))</f>
        <v>4.6296296296296294E-3</v>
      </c>
      <c r="U1481" s="60">
        <f t="shared" si="257"/>
        <v>-99.995370370370367</v>
      </c>
      <c r="V1481" s="60">
        <f t="shared" si="258"/>
        <v>1983</v>
      </c>
      <c r="X1481" s="26">
        <v>180</v>
      </c>
      <c r="Y1481" s="26" t="b">
        <f>IFERROR(VLOOKUP(A1481,'Calculs FA (auto)'!A:O,15,0),FALSE)</f>
        <v>0</v>
      </c>
      <c r="Z1481" s="26">
        <f>IFERROR(VLOOKUP(A1481,'Evaluations (formulaire)'!A:M,9,0),0)</f>
        <v>0</v>
      </c>
      <c r="AA1481" s="135" t="b">
        <v>0</v>
      </c>
      <c r="AB1481" s="135" t="b">
        <v>1</v>
      </c>
      <c r="AC1481" s="135" t="b">
        <f t="shared" si="259"/>
        <v>0</v>
      </c>
      <c r="AD1481" s="135" t="b">
        <f t="shared" si="260"/>
        <v>0</v>
      </c>
      <c r="AE1481" s="135" t="b">
        <f t="shared" si="261"/>
        <v>0</v>
      </c>
      <c r="AF1481" s="135" t="b">
        <f>AND(AC1481,$V1481&lt;=Synthèse!$B$44)</f>
        <v>0</v>
      </c>
      <c r="AG1481" s="135" t="b">
        <f>AND(AD1481,$V1481&lt;=Synthèse!$B$44)</f>
        <v>0</v>
      </c>
      <c r="AH1481" s="135" t="b">
        <f>AND(AE1481,$V1481&lt;=Synthèse!$B$44)</f>
        <v>0</v>
      </c>
      <c r="AI1481" s="137" t="b">
        <v>0</v>
      </c>
      <c r="AJ1481" s="137" t="b">
        <v>0</v>
      </c>
      <c r="AK1481" s="137" t="b">
        <f t="shared" si="262"/>
        <v>0</v>
      </c>
      <c r="AL1481" s="137" t="b">
        <f t="shared" si="263"/>
        <v>0</v>
      </c>
      <c r="AM1481" s="137" t="b">
        <f>AND(AK1481,$V1481&lt;=Synthèse!$B$44)</f>
        <v>0</v>
      </c>
      <c r="AN1481" s="137" t="b">
        <f>AND(AL1481,$V1481&lt;=Synthèse!$B$44)</f>
        <v>0</v>
      </c>
    </row>
    <row r="1482" spans="1:40">
      <c r="A1482" s="17">
        <v>730432</v>
      </c>
      <c r="B1482" t="str">
        <f ca="1">VLOOKUP(A1482,'Fichier FI (en entrée)'!B:AH,3,0)</f>
        <v>ICQDMOCSCJ</v>
      </c>
      <c r="C1482">
        <f t="shared" si="253"/>
        <v>1516</v>
      </c>
      <c r="D1482">
        <f t="shared" si="254"/>
        <v>0.66999999999999993</v>
      </c>
      <c r="E1482" s="14" t="str">
        <f>VLOOKUP(A1482,'Fichier FI (en entrée)'!B:AH,2,0)</f>
        <v>EV</v>
      </c>
      <c r="F1482" s="14" t="b">
        <f t="shared" si="255"/>
        <v>1</v>
      </c>
      <c r="G1482" s="14" t="b">
        <f>IFERROR(VLOOKUP(A1482,'Calculs FA (auto)'!A:F,6,0),FALSE)</f>
        <v>0</v>
      </c>
      <c r="H1482" s="14" t="b">
        <f t="shared" si="256"/>
        <v>0</v>
      </c>
      <c r="I1482" s="16">
        <f>IFERROR(VLOOKUP(A1482,'Moyennes FI (en entrée)'!B:N,7,0),"")</f>
        <v>11.67</v>
      </c>
      <c r="J1482" s="16">
        <f>IFERROR(VLOOKUP(VLOOKUP(A1482,'Fichier FI (en entrée)'!B:AH,33,0),Modificateurs!A$2:B$5,2,0),0)</f>
        <v>1</v>
      </c>
      <c r="K1482" s="16">
        <f>IFERROR(VLOOKUP(VLOOKUP(A1482,'Redoub FI (en entrée)'!B:N,7,0),Modificateurs!A$8:B$11,2,0),0)</f>
        <v>0</v>
      </c>
      <c r="L1482" s="16">
        <f>IFERROR(VLOOKUP(M1482,Modificateurs!D$1:E$94,2,0),0)</f>
        <v>-12</v>
      </c>
      <c r="M1482" t="str">
        <f>VLOOKUP(A1482,'Fichier FI (en entrée)'!B:AH,16,0)&amp;" "&amp;VLOOKUP(A1482,'Fichier FI (en entrée)'!B:AH,20,0)&amp;" "&amp;VLOOKUP(A1482,'Fichier FI (en entrée)'!B:AH,27,0)&amp;" "&amp;VLOOKUP(A1482,'Fichier FI (en entrée)'!B:AH,29,0)</f>
        <v xml:space="preserve">STMG Ressources Humaines et Communication  </v>
      </c>
      <c r="N1482" t="str">
        <f>VLOOKUP(A1482,'Fichier FI (en entrée)'!B:AH,8,0)</f>
        <v>En Terminale</v>
      </c>
      <c r="O1482" t="b">
        <f>AND(C1482&gt;Synthèse!B$8,C1482&lt;Synthèse!B$10,NOT(Y1482))</f>
        <v>0</v>
      </c>
      <c r="Q1482" s="60">
        <f>ROUNDUP(C1482/(Synthèse!$B$4+Synthèse!$B$1)*8,0)</f>
        <v>8</v>
      </c>
      <c r="R1482" s="60">
        <f>IFERROR(VLOOKUP(A1482,'Evaluations (formulaire)'!A:P,6,0)+VLOOKUP(A1482,'Evaluations (formulaire)'!A:P,7,0),0)</f>
        <v>0</v>
      </c>
      <c r="S1482" s="60">
        <f>IFERROR(VLOOKUP(A1482,'Evaluations (formulaire)'!A:P,8,0),0)</f>
        <v>0</v>
      </c>
      <c r="T1482" s="60">
        <f>IF(AND(ISBLANK(P1482),Q1482&lt;=2),Synthèse!$B$41,IF(AND(ISBLANK(P1482),Q1482&gt;=7),Synthèse!$C$41,R1482+S1482))</f>
        <v>4.6296296296296294E-3</v>
      </c>
      <c r="U1482" s="60">
        <f t="shared" si="257"/>
        <v>0.67462962962962958</v>
      </c>
      <c r="V1482" s="60">
        <f t="shared" si="258"/>
        <v>1515</v>
      </c>
      <c r="X1482" s="26">
        <v>1372</v>
      </c>
      <c r="Y1482" s="26" t="b">
        <f>IFERROR(VLOOKUP(A1482,'Calculs FA (auto)'!A:O,15,0),FALSE)</f>
        <v>0</v>
      </c>
      <c r="Z1482" s="26">
        <f>IFERROR(VLOOKUP(A1482,'Evaluations (formulaire)'!A:M,9,0),0)</f>
        <v>0</v>
      </c>
      <c r="AA1482" s="135" t="b">
        <v>0</v>
      </c>
      <c r="AB1482" s="135" t="b">
        <v>1</v>
      </c>
      <c r="AC1482" s="135" t="b">
        <f t="shared" si="259"/>
        <v>0</v>
      </c>
      <c r="AD1482" s="135" t="b">
        <f t="shared" si="260"/>
        <v>1</v>
      </c>
      <c r="AE1482" s="135" t="b">
        <f t="shared" si="261"/>
        <v>0</v>
      </c>
      <c r="AF1482" s="135" t="b">
        <f>AND(AC1482,$V1482&lt;=Synthèse!$B$44)</f>
        <v>0</v>
      </c>
      <c r="AG1482" s="135" t="b">
        <f>AND(AD1482,$V1482&lt;=Synthèse!$B$44)</f>
        <v>0</v>
      </c>
      <c r="AH1482" s="135" t="b">
        <f>AND(AE1482,$V1482&lt;=Synthèse!$B$44)</f>
        <v>0</v>
      </c>
      <c r="AI1482" s="137" t="b">
        <v>0</v>
      </c>
      <c r="AJ1482" s="137" t="b">
        <v>0</v>
      </c>
      <c r="AK1482" s="137" t="b">
        <f t="shared" si="262"/>
        <v>0</v>
      </c>
      <c r="AL1482" s="137" t="b">
        <f t="shared" si="263"/>
        <v>0</v>
      </c>
      <c r="AM1482" s="137" t="b">
        <f>AND(AK1482,$V1482&lt;=Synthèse!$B$44)</f>
        <v>0</v>
      </c>
      <c r="AN1482" s="137" t="b">
        <f>AND(AL1482,$V1482&lt;=Synthèse!$B$44)</f>
        <v>0</v>
      </c>
    </row>
    <row r="1483" spans="1:40">
      <c r="A1483" s="17">
        <v>730819</v>
      </c>
      <c r="B1483" t="str">
        <f ca="1">VLOOKUP(A1483,'Fichier FI (en entrée)'!B:AH,3,0)</f>
        <v>MCTHKDCHVS</v>
      </c>
      <c r="C1483">
        <f t="shared" si="253"/>
        <v>1266</v>
      </c>
      <c r="D1483">
        <f t="shared" si="254"/>
        <v>6.51</v>
      </c>
      <c r="E1483" s="14" t="str">
        <f>VLOOKUP(A1483,'Fichier FI (en entrée)'!B:AH,2,0)</f>
        <v>EV</v>
      </c>
      <c r="F1483" s="14" t="b">
        <f t="shared" si="255"/>
        <v>1</v>
      </c>
      <c r="G1483" s="14" t="b">
        <f>IFERROR(VLOOKUP(A1483,'Calculs FA (auto)'!A:F,6,0),FALSE)</f>
        <v>0</v>
      </c>
      <c r="H1483" s="14" t="b">
        <f t="shared" si="256"/>
        <v>0</v>
      </c>
      <c r="I1483" s="16">
        <f>IFERROR(VLOOKUP(A1483,'Moyennes FI (en entrée)'!B:N,7,0),"")</f>
        <v>6.51</v>
      </c>
      <c r="J1483" s="16">
        <f>IFERROR(VLOOKUP(VLOOKUP(A1483,'Fichier FI (en entrée)'!B:AH,33,0),Modificateurs!A$2:B$5,2,0),0)</f>
        <v>-3</v>
      </c>
      <c r="K1483" s="16">
        <f>IFERROR(VLOOKUP(VLOOKUP(A1483,'Redoub FI (en entrée)'!B:N,7,0),Modificateurs!A$8:B$11,2,0),0)</f>
        <v>0</v>
      </c>
      <c r="L1483" s="16">
        <f>IFERROR(VLOOKUP(M1483,Modificateurs!D$1:E$94,2,0),0)</f>
        <v>3</v>
      </c>
      <c r="M1483" t="str">
        <f>VLOOKUP(A1483,'Fichier FI (en entrée)'!B:AH,16,0)&amp;" "&amp;VLOOKUP(A1483,'Fichier FI (en entrée)'!B:AH,20,0)&amp;" "&amp;VLOOKUP(A1483,'Fichier FI (en entrée)'!B:AH,27,0)&amp;" "&amp;VLOOKUP(A1483,'Fichier FI (en entrée)'!B:AH,29,0)</f>
        <v xml:space="preserve">S Informatique et Sciences du numérique  </v>
      </c>
      <c r="N1483" t="str">
        <f>VLOOKUP(A1483,'Fichier FI (en entrée)'!B:AH,8,0)</f>
        <v>En Terminale</v>
      </c>
      <c r="O1483" t="b">
        <f>AND(C1483&gt;Synthèse!B$8,C1483&lt;Synthèse!B$10,NOT(Y1483))</f>
        <v>0</v>
      </c>
      <c r="Q1483" s="60">
        <f>ROUNDUP(C1483/(Synthèse!$B$4+Synthèse!$B$1)*8,0)</f>
        <v>6</v>
      </c>
      <c r="R1483" s="60">
        <f>IFERROR(VLOOKUP(A1483,'Evaluations (formulaire)'!A:P,6,0)+VLOOKUP(A1483,'Evaluations (formulaire)'!A:P,7,0),0)</f>
        <v>0</v>
      </c>
      <c r="S1483" s="60">
        <f>IFERROR(VLOOKUP(A1483,'Evaluations (formulaire)'!A:P,8,0),0)</f>
        <v>0</v>
      </c>
      <c r="T1483" s="60">
        <f>IF(AND(ISBLANK(P1483),Q1483&lt;=2),Synthèse!$B$41,IF(AND(ISBLANK(P1483),Q1483&gt;=7),Synthèse!$C$41,R1483+S1483))</f>
        <v>0</v>
      </c>
      <c r="U1483" s="60">
        <f t="shared" si="257"/>
        <v>6.51</v>
      </c>
      <c r="V1483" s="60">
        <f t="shared" si="258"/>
        <v>1266</v>
      </c>
      <c r="X1483" s="26">
        <v>1448</v>
      </c>
      <c r="Y1483" s="26" t="b">
        <f>IFERROR(VLOOKUP(A1483,'Calculs FA (auto)'!A:O,15,0),FALSE)</f>
        <v>0</v>
      </c>
      <c r="Z1483" s="26">
        <f>IFERROR(VLOOKUP(A1483,'Evaluations (formulaire)'!A:M,9,0),0)</f>
        <v>0</v>
      </c>
      <c r="AA1483" s="135" t="b">
        <v>0</v>
      </c>
      <c r="AB1483" s="135" t="b">
        <v>1</v>
      </c>
      <c r="AC1483" s="135" t="b">
        <f t="shared" si="259"/>
        <v>0</v>
      </c>
      <c r="AD1483" s="135" t="b">
        <f t="shared" si="260"/>
        <v>1</v>
      </c>
      <c r="AE1483" s="135" t="b">
        <f t="shared" si="261"/>
        <v>0</v>
      </c>
      <c r="AF1483" s="135" t="b">
        <f>AND(AC1483,$V1483&lt;=Synthèse!$B$44)</f>
        <v>0</v>
      </c>
      <c r="AG1483" s="135" t="b">
        <f>AND(AD1483,$V1483&lt;=Synthèse!$B$44)</f>
        <v>0</v>
      </c>
      <c r="AH1483" s="135" t="b">
        <f>AND(AE1483,$V1483&lt;=Synthèse!$B$44)</f>
        <v>0</v>
      </c>
      <c r="AI1483" s="137" t="b">
        <v>0</v>
      </c>
      <c r="AJ1483" s="137" t="b">
        <v>0</v>
      </c>
      <c r="AK1483" s="137" t="b">
        <f t="shared" si="262"/>
        <v>0</v>
      </c>
      <c r="AL1483" s="137" t="b">
        <f t="shared" si="263"/>
        <v>0</v>
      </c>
      <c r="AM1483" s="137" t="b">
        <f>AND(AK1483,$V1483&lt;=Synthèse!$B$44)</f>
        <v>0</v>
      </c>
      <c r="AN1483" s="137" t="b">
        <f>AND(AL1483,$V1483&lt;=Synthèse!$B$44)</f>
        <v>0</v>
      </c>
    </row>
    <row r="1484" spans="1:40">
      <c r="A1484" s="17">
        <v>730833</v>
      </c>
      <c r="B1484" t="str">
        <f ca="1">VLOOKUP(A1484,'Fichier FI (en entrée)'!B:AH,3,0)</f>
        <v>FONOERNAJV</v>
      </c>
      <c r="C1484">
        <f t="shared" si="253"/>
        <v>438</v>
      </c>
      <c r="D1484">
        <f t="shared" si="254"/>
        <v>13.77</v>
      </c>
      <c r="E1484" s="14" t="str">
        <f>VLOOKUP(A1484,'Fichier FI (en entrée)'!B:AH,2,0)</f>
        <v>EV</v>
      </c>
      <c r="F1484" s="14" t="b">
        <f t="shared" si="255"/>
        <v>1</v>
      </c>
      <c r="G1484" s="14" t="b">
        <f>IFERROR(VLOOKUP(A1484,'Calculs FA (auto)'!A:F,6,0),FALSE)</f>
        <v>0</v>
      </c>
      <c r="H1484" s="14" t="b">
        <f t="shared" si="256"/>
        <v>0</v>
      </c>
      <c r="I1484" s="16">
        <f>IFERROR(VLOOKUP(A1484,'Moyennes FI (en entrée)'!B:N,7,0),"")</f>
        <v>10.77</v>
      </c>
      <c r="J1484" s="16">
        <f>IFERROR(VLOOKUP(VLOOKUP(A1484,'Fichier FI (en entrée)'!B:AH,33,0),Modificateurs!A$2:B$5,2,0),0)</f>
        <v>1</v>
      </c>
      <c r="K1484" s="16">
        <f>IFERROR(VLOOKUP(VLOOKUP(A1484,'Redoub FI (en entrée)'!B:N,7,0),Modificateurs!A$8:B$11,2,0),0)</f>
        <v>0</v>
      </c>
      <c r="L1484" s="16">
        <f>IFERROR(VLOOKUP(M1484,Modificateurs!D$1:E$94,2,0),0)</f>
        <v>2</v>
      </c>
      <c r="M1484" t="str">
        <f>VLOOKUP(A1484,'Fichier FI (en entrée)'!B:AH,16,0)&amp;" "&amp;VLOOKUP(A1484,'Fichier FI (en entrée)'!B:AH,20,0)&amp;" "&amp;VLOOKUP(A1484,'Fichier FI (en entrée)'!B:AH,27,0)&amp;" "&amp;VLOOKUP(A1484,'Fichier FI (en entrée)'!B:AH,29,0)</f>
        <v xml:space="preserve">STI2D Système informatique et numérique  </v>
      </c>
      <c r="N1484" t="str">
        <f>VLOOKUP(A1484,'Fichier FI (en entrée)'!B:AH,8,0)</f>
        <v>En Terminale</v>
      </c>
      <c r="O1484" t="b">
        <f>AND(C1484&gt;Synthèse!B$8,C1484&lt;Synthèse!B$10,NOT(Y1484))</f>
        <v>1</v>
      </c>
      <c r="Q1484" s="60">
        <f>ROUNDUP(C1484/(Synthèse!$B$4+Synthèse!$B$1)*8,0)</f>
        <v>3</v>
      </c>
      <c r="R1484" s="60">
        <f>IFERROR(VLOOKUP(A1484,'Evaluations (formulaire)'!A:P,6,0)+VLOOKUP(A1484,'Evaluations (formulaire)'!A:P,7,0),0)</f>
        <v>0</v>
      </c>
      <c r="S1484" s="60">
        <f>IFERROR(VLOOKUP(A1484,'Evaluations (formulaire)'!A:P,8,0),0)</f>
        <v>0</v>
      </c>
      <c r="T1484" s="60">
        <f>IF(AND(ISBLANK(P1484),Q1484&lt;=2),Synthèse!$B$41,IF(AND(ISBLANK(P1484),Q1484&gt;=7),Synthèse!$C$41,R1484+S1484))</f>
        <v>0</v>
      </c>
      <c r="U1484" s="60">
        <f t="shared" si="257"/>
        <v>13.77</v>
      </c>
      <c r="V1484" s="60">
        <f t="shared" si="258"/>
        <v>438</v>
      </c>
      <c r="X1484" s="26">
        <v>1380</v>
      </c>
      <c r="Y1484" s="26" t="b">
        <f>IFERROR(VLOOKUP(A1484,'Calculs FA (auto)'!A:O,15,0),FALSE)</f>
        <v>0</v>
      </c>
      <c r="Z1484" s="26">
        <f>IFERROR(VLOOKUP(A1484,'Evaluations (formulaire)'!A:M,9,0),0)</f>
        <v>0</v>
      </c>
      <c r="AA1484" s="135" t="b">
        <v>1</v>
      </c>
      <c r="AB1484" s="135" t="b">
        <v>0</v>
      </c>
      <c r="AC1484" s="135" t="b">
        <f t="shared" si="259"/>
        <v>1</v>
      </c>
      <c r="AD1484" s="135" t="b">
        <f t="shared" si="260"/>
        <v>0</v>
      </c>
      <c r="AE1484" s="135" t="b">
        <f t="shared" si="261"/>
        <v>0</v>
      </c>
      <c r="AF1484" s="135" t="b">
        <f>AND(AC1484,$V1484&lt;=Synthèse!$B$44)</f>
        <v>1</v>
      </c>
      <c r="AG1484" s="135" t="b">
        <f>AND(AD1484,$V1484&lt;=Synthèse!$B$44)</f>
        <v>0</v>
      </c>
      <c r="AH1484" s="135" t="b">
        <f>AND(AE1484,$V1484&lt;=Synthèse!$B$44)</f>
        <v>0</v>
      </c>
      <c r="AI1484" s="137" t="b">
        <v>0</v>
      </c>
      <c r="AJ1484" s="137" t="b">
        <v>0</v>
      </c>
      <c r="AK1484" s="137" t="b">
        <f t="shared" si="262"/>
        <v>0</v>
      </c>
      <c r="AL1484" s="137" t="b">
        <f t="shared" si="263"/>
        <v>0</v>
      </c>
      <c r="AM1484" s="137" t="b">
        <f>AND(AK1484,$V1484&lt;=Synthèse!$B$44)</f>
        <v>0</v>
      </c>
      <c r="AN1484" s="137" t="b">
        <f>AND(AL1484,$V1484&lt;=Synthèse!$B$44)</f>
        <v>0</v>
      </c>
    </row>
    <row r="1485" spans="1:40">
      <c r="A1485" s="17">
        <v>730846</v>
      </c>
      <c r="B1485" t="str">
        <f ca="1">VLOOKUP(A1485,'Fichier FI (en entrée)'!B:AH,3,0)</f>
        <v>OFSLPERSUI</v>
      </c>
      <c r="C1485">
        <f t="shared" si="253"/>
        <v>101</v>
      </c>
      <c r="D1485">
        <f t="shared" si="254"/>
        <v>17.18</v>
      </c>
      <c r="E1485" s="14" t="str">
        <f>VLOOKUP(A1485,'Fichier FI (en entrée)'!B:AH,2,0)</f>
        <v>EV</v>
      </c>
      <c r="F1485" s="14" t="b">
        <f t="shared" si="255"/>
        <v>1</v>
      </c>
      <c r="G1485" s="14" t="b">
        <f>IFERROR(VLOOKUP(A1485,'Calculs FA (auto)'!A:F,6,0),FALSE)</f>
        <v>0</v>
      </c>
      <c r="H1485" s="14" t="b">
        <f t="shared" si="256"/>
        <v>0</v>
      </c>
      <c r="I1485" s="16">
        <f>IFERROR(VLOOKUP(A1485,'Moyennes FI (en entrée)'!B:N,7,0),"")</f>
        <v>12.18</v>
      </c>
      <c r="J1485" s="16">
        <f>IFERROR(VLOOKUP(VLOOKUP(A1485,'Fichier FI (en entrée)'!B:AH,33,0),Modificateurs!A$2:B$5,2,0),0)</f>
        <v>3</v>
      </c>
      <c r="K1485" s="16">
        <f>IFERROR(VLOOKUP(VLOOKUP(A1485,'Redoub FI (en entrée)'!B:N,7,0),Modificateurs!A$8:B$11,2,0),0)</f>
        <v>0</v>
      </c>
      <c r="L1485" s="16">
        <f>IFERROR(VLOOKUP(M1485,Modificateurs!D$1:E$94,2,0),0)</f>
        <v>2</v>
      </c>
      <c r="M1485" t="str">
        <f>VLOOKUP(A1485,'Fichier FI (en entrée)'!B:AH,16,0)&amp;" "&amp;VLOOKUP(A1485,'Fichier FI (en entrée)'!B:AH,20,0)&amp;" "&amp;VLOOKUP(A1485,'Fichier FI (en entrée)'!B:AH,27,0)&amp;" "&amp;VLOOKUP(A1485,'Fichier FI (en entrée)'!B:AH,29,0)</f>
        <v xml:space="preserve">STI2D Système informatique et numérique  </v>
      </c>
      <c r="N1485" t="str">
        <f>VLOOKUP(A1485,'Fichier FI (en entrée)'!B:AH,8,0)</f>
        <v>En Terminale</v>
      </c>
      <c r="O1485" t="b">
        <f>AND(C1485&gt;Synthèse!B$8,C1485&lt;Synthèse!B$10,NOT(Y1485))</f>
        <v>0</v>
      </c>
      <c r="Q1485" s="60">
        <f>ROUNDUP(C1485/(Synthèse!$B$4+Synthèse!$B$1)*8,0)</f>
        <v>1</v>
      </c>
      <c r="R1485" s="60">
        <f>IFERROR(VLOOKUP(A1485,'Evaluations (formulaire)'!A:P,6,0)+VLOOKUP(A1485,'Evaluations (formulaire)'!A:P,7,0),0)</f>
        <v>0</v>
      </c>
      <c r="S1485" s="60">
        <f>IFERROR(VLOOKUP(A1485,'Evaluations (formulaire)'!A:P,8,0),0)</f>
        <v>0</v>
      </c>
      <c r="T1485" s="60">
        <f>IF(AND(ISBLANK(P1485),Q1485&lt;=2),Synthèse!$B$41,IF(AND(ISBLANK(P1485),Q1485&gt;=7),Synthèse!$C$41,R1485+S1485))</f>
        <v>4.6511627906976744E-3</v>
      </c>
      <c r="U1485" s="60">
        <f t="shared" si="257"/>
        <v>17.184651162790697</v>
      </c>
      <c r="V1485" s="60">
        <f t="shared" si="258"/>
        <v>101</v>
      </c>
      <c r="X1485" s="26">
        <v>1808</v>
      </c>
      <c r="Y1485" s="26" t="b">
        <f>IFERROR(VLOOKUP(A1485,'Calculs FA (auto)'!A:O,15,0),FALSE)</f>
        <v>0</v>
      </c>
      <c r="Z1485" s="26">
        <f>IFERROR(VLOOKUP(A1485,'Evaluations (formulaire)'!A:M,9,0),0)</f>
        <v>0</v>
      </c>
      <c r="AA1485" s="135" t="b">
        <v>0</v>
      </c>
      <c r="AB1485" s="135" t="b">
        <v>1</v>
      </c>
      <c r="AC1485" s="135" t="b">
        <f t="shared" si="259"/>
        <v>0</v>
      </c>
      <c r="AD1485" s="135" t="b">
        <f t="shared" si="260"/>
        <v>1</v>
      </c>
      <c r="AE1485" s="135" t="b">
        <f t="shared" si="261"/>
        <v>0</v>
      </c>
      <c r="AF1485" s="135" t="b">
        <f>AND(AC1485,$V1485&lt;=Synthèse!$B$44)</f>
        <v>0</v>
      </c>
      <c r="AG1485" s="135" t="b">
        <f>AND(AD1485,$V1485&lt;=Synthèse!$B$44)</f>
        <v>1</v>
      </c>
      <c r="AH1485" s="135" t="b">
        <f>AND(AE1485,$V1485&lt;=Synthèse!$B$44)</f>
        <v>0</v>
      </c>
      <c r="AI1485" s="137" t="b">
        <v>0</v>
      </c>
      <c r="AJ1485" s="137" t="b">
        <v>0</v>
      </c>
      <c r="AK1485" s="137" t="b">
        <f t="shared" si="262"/>
        <v>0</v>
      </c>
      <c r="AL1485" s="137" t="b">
        <f t="shared" si="263"/>
        <v>0</v>
      </c>
      <c r="AM1485" s="137" t="b">
        <f>AND(AK1485,$V1485&lt;=Synthèse!$B$44)</f>
        <v>0</v>
      </c>
      <c r="AN1485" s="137" t="b">
        <f>AND(AL1485,$V1485&lt;=Synthèse!$B$44)</f>
        <v>0</v>
      </c>
    </row>
    <row r="1486" spans="1:40">
      <c r="A1486" s="17">
        <v>730884</v>
      </c>
      <c r="B1486" t="str">
        <f ca="1">VLOOKUP(A1486,'Fichier FI (en entrée)'!B:AH,3,0)</f>
        <v>IULVYRMQGY</v>
      </c>
      <c r="C1486">
        <f t="shared" si="253"/>
        <v>560</v>
      </c>
      <c r="D1486">
        <f t="shared" si="254"/>
        <v>13.08</v>
      </c>
      <c r="E1486" s="14" t="str">
        <f>VLOOKUP(A1486,'Fichier FI (en entrée)'!B:AH,2,0)</f>
        <v>EV</v>
      </c>
      <c r="F1486" s="14" t="b">
        <f t="shared" si="255"/>
        <v>1</v>
      </c>
      <c r="G1486" s="14" t="b">
        <f>IFERROR(VLOOKUP(A1486,'Calculs FA (auto)'!A:F,6,0),FALSE)</f>
        <v>0</v>
      </c>
      <c r="H1486" s="14" t="b">
        <f t="shared" si="256"/>
        <v>0</v>
      </c>
      <c r="I1486" s="16">
        <f>IFERROR(VLOOKUP(A1486,'Moyennes FI (en entrée)'!B:N,7,0),"")</f>
        <v>10.08</v>
      </c>
      <c r="J1486" s="16">
        <f>IFERROR(VLOOKUP(VLOOKUP(A1486,'Fichier FI (en entrée)'!B:AH,33,0),Modificateurs!A$2:B$5,2,0),0)</f>
        <v>1</v>
      </c>
      <c r="K1486" s="16">
        <f>IFERROR(VLOOKUP(VLOOKUP(A1486,'Redoub FI (en entrée)'!B:N,7,0),Modificateurs!A$8:B$11,2,0),0)</f>
        <v>0</v>
      </c>
      <c r="L1486" s="16">
        <f>IFERROR(VLOOKUP(M1486,Modificateurs!D$1:E$94,2,0),0)</f>
        <v>2</v>
      </c>
      <c r="M1486" t="str">
        <f>VLOOKUP(A1486,'Fichier FI (en entrée)'!B:AH,16,0)&amp;" "&amp;VLOOKUP(A1486,'Fichier FI (en entrée)'!B:AH,20,0)&amp;" "&amp;VLOOKUP(A1486,'Fichier FI (en entrée)'!B:AH,27,0)&amp;" "&amp;VLOOKUP(A1486,'Fichier FI (en entrée)'!B:AH,29,0)</f>
        <v xml:space="preserve">STI2D Système informatique et numérique  </v>
      </c>
      <c r="N1486" t="str">
        <f>VLOOKUP(A1486,'Fichier FI (en entrée)'!B:AH,8,0)</f>
        <v>En Terminale</v>
      </c>
      <c r="O1486" t="b">
        <f>AND(C1486&gt;Synthèse!B$8,C1486&lt;Synthèse!B$10,NOT(Y1486))</f>
        <v>1</v>
      </c>
      <c r="Q1486" s="60">
        <f>ROUNDUP(C1486/(Synthèse!$B$4+Synthèse!$B$1)*8,0)</f>
        <v>3</v>
      </c>
      <c r="R1486" s="60">
        <f>IFERROR(VLOOKUP(A1486,'Evaluations (formulaire)'!A:P,6,0)+VLOOKUP(A1486,'Evaluations (formulaire)'!A:P,7,0),0)</f>
        <v>0</v>
      </c>
      <c r="S1486" s="60">
        <f>IFERROR(VLOOKUP(A1486,'Evaluations (formulaire)'!A:P,8,0),0)</f>
        <v>0</v>
      </c>
      <c r="T1486" s="60">
        <f>IF(AND(ISBLANK(P1486),Q1486&lt;=2),Synthèse!$B$41,IF(AND(ISBLANK(P1486),Q1486&gt;=7),Synthèse!$C$41,R1486+S1486))</f>
        <v>0</v>
      </c>
      <c r="U1486" s="60">
        <f t="shared" si="257"/>
        <v>13.08</v>
      </c>
      <c r="V1486" s="60">
        <f t="shared" si="258"/>
        <v>561</v>
      </c>
      <c r="X1486" s="26">
        <v>1782</v>
      </c>
      <c r="Y1486" s="26" t="b">
        <f>IFERROR(VLOOKUP(A1486,'Calculs FA (auto)'!A:O,15,0),FALSE)</f>
        <v>0</v>
      </c>
      <c r="Z1486" s="26">
        <f>IFERROR(VLOOKUP(A1486,'Evaluations (formulaire)'!A:M,9,0),0)</f>
        <v>0</v>
      </c>
      <c r="AA1486" s="135" t="b">
        <v>0</v>
      </c>
      <c r="AB1486" s="135" t="b">
        <v>1</v>
      </c>
      <c r="AC1486" s="135" t="b">
        <f t="shared" si="259"/>
        <v>0</v>
      </c>
      <c r="AD1486" s="135" t="b">
        <f t="shared" si="260"/>
        <v>1</v>
      </c>
      <c r="AE1486" s="135" t="b">
        <f t="shared" si="261"/>
        <v>0</v>
      </c>
      <c r="AF1486" s="135" t="b">
        <f>AND(AC1486,$V1486&lt;=Synthèse!$B$44)</f>
        <v>0</v>
      </c>
      <c r="AG1486" s="135" t="b">
        <f>AND(AD1486,$V1486&lt;=Synthèse!$B$44)</f>
        <v>1</v>
      </c>
      <c r="AH1486" s="135" t="b">
        <f>AND(AE1486,$V1486&lt;=Synthèse!$B$44)</f>
        <v>0</v>
      </c>
      <c r="AI1486" s="137" t="b">
        <v>0</v>
      </c>
      <c r="AJ1486" s="137" t="b">
        <v>0</v>
      </c>
      <c r="AK1486" s="137" t="b">
        <f t="shared" si="262"/>
        <v>0</v>
      </c>
      <c r="AL1486" s="137" t="b">
        <f t="shared" si="263"/>
        <v>0</v>
      </c>
      <c r="AM1486" s="137" t="b">
        <f>AND(AK1486,$V1486&lt;=Synthèse!$B$44)</f>
        <v>0</v>
      </c>
      <c r="AN1486" s="137" t="b">
        <f>AND(AL1486,$V1486&lt;=Synthèse!$B$44)</f>
        <v>0</v>
      </c>
    </row>
    <row r="1487" spans="1:40">
      <c r="A1487" s="17">
        <v>730930</v>
      </c>
      <c r="B1487" t="str">
        <f ca="1">VLOOKUP(A1487,'Fichier FI (en entrée)'!B:AH,3,0)</f>
        <v>VYVEKPOIPQ</v>
      </c>
      <c r="C1487">
        <f t="shared" si="253"/>
        <v>356</v>
      </c>
      <c r="D1487">
        <f t="shared" si="254"/>
        <v>14.46</v>
      </c>
      <c r="E1487" s="14" t="str">
        <f>VLOOKUP(A1487,'Fichier FI (en entrée)'!B:AH,2,0)</f>
        <v>EV</v>
      </c>
      <c r="F1487" s="14" t="b">
        <f t="shared" si="255"/>
        <v>1</v>
      </c>
      <c r="G1487" s="14" t="b">
        <f>IFERROR(VLOOKUP(A1487,'Calculs FA (auto)'!A:F,6,0),FALSE)</f>
        <v>0</v>
      </c>
      <c r="H1487" s="14" t="b">
        <f t="shared" si="256"/>
        <v>0</v>
      </c>
      <c r="I1487" s="16">
        <f>IFERROR(VLOOKUP(A1487,'Moyennes FI (en entrée)'!B:N,7,0),"")</f>
        <v>11.46</v>
      </c>
      <c r="J1487" s="16">
        <f>IFERROR(VLOOKUP(VLOOKUP(A1487,'Fichier FI (en entrée)'!B:AH,33,0),Modificateurs!A$2:B$5,2,0),0)</f>
        <v>1</v>
      </c>
      <c r="K1487" s="16">
        <f>IFERROR(VLOOKUP(VLOOKUP(A1487,'Redoub FI (en entrée)'!B:N,7,0),Modificateurs!A$8:B$11,2,0),0)</f>
        <v>0</v>
      </c>
      <c r="L1487" s="16">
        <f>IFERROR(VLOOKUP(M1487,Modificateurs!D$1:E$94,2,0),0)</f>
        <v>2</v>
      </c>
      <c r="M1487" t="str">
        <f>VLOOKUP(A1487,'Fichier FI (en entrée)'!B:AH,16,0)&amp;" "&amp;VLOOKUP(A1487,'Fichier FI (en entrée)'!B:AH,20,0)&amp;" "&amp;VLOOKUP(A1487,'Fichier FI (en entrée)'!B:AH,27,0)&amp;" "&amp;VLOOKUP(A1487,'Fichier FI (en entrée)'!B:AH,29,0)</f>
        <v xml:space="preserve">STI2D Système informatique et numérique  </v>
      </c>
      <c r="N1487" t="str">
        <f>VLOOKUP(A1487,'Fichier FI (en entrée)'!B:AH,8,0)</f>
        <v>En Terminale</v>
      </c>
      <c r="O1487" t="b">
        <f>AND(C1487&gt;Synthèse!B$8,C1487&lt;Synthèse!B$10,NOT(Y1487))</f>
        <v>0</v>
      </c>
      <c r="Q1487" s="60">
        <f>ROUNDUP(C1487/(Synthèse!$B$4+Synthèse!$B$1)*8,0)</f>
        <v>2</v>
      </c>
      <c r="R1487" s="60">
        <f>IFERROR(VLOOKUP(A1487,'Evaluations (formulaire)'!A:P,6,0)+VLOOKUP(A1487,'Evaluations (formulaire)'!A:P,7,0),0)</f>
        <v>0</v>
      </c>
      <c r="S1487" s="60">
        <f>IFERROR(VLOOKUP(A1487,'Evaluations (formulaire)'!A:P,8,0),0)</f>
        <v>0</v>
      </c>
      <c r="T1487" s="60">
        <f>IF(AND(ISBLANK(P1487),Q1487&lt;=2),Synthèse!$B$41,IF(AND(ISBLANK(P1487),Q1487&gt;=7),Synthèse!$C$41,R1487+S1487))</f>
        <v>4.6511627906976744E-3</v>
      </c>
      <c r="U1487" s="60">
        <f t="shared" si="257"/>
        <v>14.464651162790698</v>
      </c>
      <c r="V1487" s="60">
        <f t="shared" si="258"/>
        <v>355</v>
      </c>
      <c r="X1487" s="26">
        <v>1785</v>
      </c>
      <c r="Y1487" s="26" t="b">
        <f>IFERROR(VLOOKUP(A1487,'Calculs FA (auto)'!A:O,15,0),FALSE)</f>
        <v>0</v>
      </c>
      <c r="Z1487" s="26">
        <f>IFERROR(VLOOKUP(A1487,'Evaluations (formulaire)'!A:M,9,0),0)</f>
        <v>0</v>
      </c>
      <c r="AA1487" s="135" t="b">
        <v>0</v>
      </c>
      <c r="AB1487" s="135" t="b">
        <v>1</v>
      </c>
      <c r="AC1487" s="135" t="b">
        <f t="shared" si="259"/>
        <v>0</v>
      </c>
      <c r="AD1487" s="135" t="b">
        <f t="shared" si="260"/>
        <v>1</v>
      </c>
      <c r="AE1487" s="135" t="b">
        <f t="shared" si="261"/>
        <v>0</v>
      </c>
      <c r="AF1487" s="135" t="b">
        <f>AND(AC1487,$V1487&lt;=Synthèse!$B$44)</f>
        <v>0</v>
      </c>
      <c r="AG1487" s="135" t="b">
        <f>AND(AD1487,$V1487&lt;=Synthèse!$B$44)</f>
        <v>1</v>
      </c>
      <c r="AH1487" s="135" t="b">
        <f>AND(AE1487,$V1487&lt;=Synthèse!$B$44)</f>
        <v>0</v>
      </c>
      <c r="AI1487" s="137" t="b">
        <v>0</v>
      </c>
      <c r="AJ1487" s="137" t="b">
        <v>0</v>
      </c>
      <c r="AK1487" s="137" t="b">
        <f t="shared" si="262"/>
        <v>0</v>
      </c>
      <c r="AL1487" s="137" t="b">
        <f t="shared" si="263"/>
        <v>0</v>
      </c>
      <c r="AM1487" s="137" t="b">
        <f>AND(AK1487,$V1487&lt;=Synthèse!$B$44)</f>
        <v>0</v>
      </c>
      <c r="AN1487" s="137" t="b">
        <f>AND(AL1487,$V1487&lt;=Synthèse!$B$44)</f>
        <v>0</v>
      </c>
    </row>
    <row r="1488" spans="1:40">
      <c r="A1488" s="17">
        <v>730933</v>
      </c>
      <c r="B1488" t="str">
        <f ca="1">VLOOKUP(A1488,'Fichier FI (en entrée)'!B:AH,3,0)</f>
        <v>ZAYPOLHNAU</v>
      </c>
      <c r="C1488">
        <f t="shared" si="253"/>
        <v>1018</v>
      </c>
      <c r="D1488">
        <f t="shared" si="254"/>
        <v>10.220000000000001</v>
      </c>
      <c r="E1488" s="14" t="str">
        <f>VLOOKUP(A1488,'Fichier FI (en entrée)'!B:AH,2,0)</f>
        <v>EV</v>
      </c>
      <c r="F1488" s="14" t="b">
        <f t="shared" si="255"/>
        <v>1</v>
      </c>
      <c r="G1488" s="14" t="b">
        <f>IFERROR(VLOOKUP(A1488,'Calculs FA (auto)'!A:F,6,0),FALSE)</f>
        <v>0</v>
      </c>
      <c r="H1488" s="14" t="b">
        <f t="shared" si="256"/>
        <v>0</v>
      </c>
      <c r="I1488" s="16">
        <f>IFERROR(VLOOKUP(A1488,'Moyennes FI (en entrée)'!B:N,7,0),"")</f>
        <v>8.2200000000000006</v>
      </c>
      <c r="J1488" s="16">
        <f>IFERROR(VLOOKUP(VLOOKUP(A1488,'Fichier FI (en entrée)'!B:AH,33,0),Modificateurs!A$2:B$5,2,0),0)</f>
        <v>0</v>
      </c>
      <c r="K1488" s="16">
        <f>IFERROR(VLOOKUP(VLOOKUP(A1488,'Redoub FI (en entrée)'!B:N,7,0),Modificateurs!A$8:B$11,2,0),0)</f>
        <v>0</v>
      </c>
      <c r="L1488" s="16">
        <f>IFERROR(VLOOKUP(M1488,Modificateurs!D$1:E$94,2,0),0)</f>
        <v>2</v>
      </c>
      <c r="M1488" t="str">
        <f>VLOOKUP(A1488,'Fichier FI (en entrée)'!B:AH,16,0)&amp;" "&amp;VLOOKUP(A1488,'Fichier FI (en entrée)'!B:AH,20,0)&amp;" "&amp;VLOOKUP(A1488,'Fichier FI (en entrée)'!B:AH,27,0)&amp;" "&amp;VLOOKUP(A1488,'Fichier FI (en entrée)'!B:AH,29,0)</f>
        <v xml:space="preserve">STI2D Système informatique et numérique  </v>
      </c>
      <c r="N1488" t="str">
        <f>VLOOKUP(A1488,'Fichier FI (en entrée)'!B:AH,8,0)</f>
        <v>En Terminale</v>
      </c>
      <c r="O1488" t="b">
        <f>AND(C1488&gt;Synthèse!B$8,C1488&lt;Synthèse!B$10,NOT(Y1488))</f>
        <v>1</v>
      </c>
      <c r="Q1488" s="60">
        <f>ROUNDUP(C1488/(Synthèse!$B$4+Synthèse!$B$1)*8,0)</f>
        <v>5</v>
      </c>
      <c r="R1488" s="60">
        <f>IFERROR(VLOOKUP(A1488,'Evaluations (formulaire)'!A:P,6,0)+VLOOKUP(A1488,'Evaluations (formulaire)'!A:P,7,0),0)</f>
        <v>0</v>
      </c>
      <c r="S1488" s="60">
        <f>IFERROR(VLOOKUP(A1488,'Evaluations (formulaire)'!A:P,8,0),0)</f>
        <v>0</v>
      </c>
      <c r="T1488" s="60">
        <f>IF(AND(ISBLANK(P1488),Q1488&lt;=2),Synthèse!$B$41,IF(AND(ISBLANK(P1488),Q1488&gt;=7),Synthèse!$C$41,R1488+S1488))</f>
        <v>0</v>
      </c>
      <c r="U1488" s="60">
        <f t="shared" si="257"/>
        <v>10.220000000000001</v>
      </c>
      <c r="V1488" s="60">
        <f t="shared" si="258"/>
        <v>1018</v>
      </c>
      <c r="X1488" s="26">
        <v>689</v>
      </c>
      <c r="Y1488" s="26" t="b">
        <f>IFERROR(VLOOKUP(A1488,'Calculs FA (auto)'!A:O,15,0),FALSE)</f>
        <v>0</v>
      </c>
      <c r="Z1488" s="26">
        <f>IFERROR(VLOOKUP(A1488,'Evaluations (formulaire)'!A:M,9,0),0)</f>
        <v>0</v>
      </c>
      <c r="AA1488" s="135" t="b">
        <v>0</v>
      </c>
      <c r="AB1488" s="135" t="b">
        <v>1</v>
      </c>
      <c r="AC1488" s="135" t="b">
        <f t="shared" si="259"/>
        <v>0</v>
      </c>
      <c r="AD1488" s="135" t="b">
        <f t="shared" si="260"/>
        <v>1</v>
      </c>
      <c r="AE1488" s="135" t="b">
        <f t="shared" si="261"/>
        <v>0</v>
      </c>
      <c r="AF1488" s="135" t="b">
        <f>AND(AC1488,$V1488&lt;=Synthèse!$B$44)</f>
        <v>0</v>
      </c>
      <c r="AG1488" s="135" t="b">
        <f>AND(AD1488,$V1488&lt;=Synthèse!$B$44)</f>
        <v>0</v>
      </c>
      <c r="AH1488" s="135" t="b">
        <f>AND(AE1488,$V1488&lt;=Synthèse!$B$44)</f>
        <v>0</v>
      </c>
      <c r="AI1488" s="137" t="b">
        <v>0</v>
      </c>
      <c r="AJ1488" s="137" t="b">
        <v>0</v>
      </c>
      <c r="AK1488" s="137" t="b">
        <f t="shared" si="262"/>
        <v>0</v>
      </c>
      <c r="AL1488" s="137" t="b">
        <f t="shared" si="263"/>
        <v>0</v>
      </c>
      <c r="AM1488" s="137" t="b">
        <f>AND(AK1488,$V1488&lt;=Synthèse!$B$44)</f>
        <v>0</v>
      </c>
      <c r="AN1488" s="137" t="b">
        <f>AND(AL1488,$V1488&lt;=Synthèse!$B$44)</f>
        <v>0</v>
      </c>
    </row>
    <row r="1489" spans="1:40">
      <c r="A1489" s="17">
        <v>730935</v>
      </c>
      <c r="B1489" t="str">
        <f ca="1">VLOOKUP(A1489,'Fichier FI (en entrée)'!B:AH,3,0)</f>
        <v>WYUVAYDSKB</v>
      </c>
      <c r="C1489">
        <f t="shared" si="253"/>
        <v>478</v>
      </c>
      <c r="D1489">
        <f t="shared" si="254"/>
        <v>13.53</v>
      </c>
      <c r="E1489" s="14" t="str">
        <f>VLOOKUP(A1489,'Fichier FI (en entrée)'!B:AH,2,0)</f>
        <v>EV</v>
      </c>
      <c r="F1489" s="14" t="b">
        <f t="shared" si="255"/>
        <v>1</v>
      </c>
      <c r="G1489" s="14" t="b">
        <f>IFERROR(VLOOKUP(A1489,'Calculs FA (auto)'!A:F,6,0),FALSE)</f>
        <v>0</v>
      </c>
      <c r="H1489" s="14" t="b">
        <f t="shared" si="256"/>
        <v>0</v>
      </c>
      <c r="I1489" s="16">
        <f>IFERROR(VLOOKUP(A1489,'Moyennes FI (en entrée)'!B:N,7,0),"")</f>
        <v>10.53</v>
      </c>
      <c r="J1489" s="16">
        <f>IFERROR(VLOOKUP(VLOOKUP(A1489,'Fichier FI (en entrée)'!B:AH,33,0),Modificateurs!A$2:B$5,2,0),0)</f>
        <v>1</v>
      </c>
      <c r="K1489" s="16">
        <f>IFERROR(VLOOKUP(VLOOKUP(A1489,'Redoub FI (en entrée)'!B:N,7,0),Modificateurs!A$8:B$11,2,0),0)</f>
        <v>0</v>
      </c>
      <c r="L1489" s="16">
        <f>IFERROR(VLOOKUP(M1489,Modificateurs!D$1:E$94,2,0),0)</f>
        <v>2</v>
      </c>
      <c r="M1489" t="str">
        <f>VLOOKUP(A1489,'Fichier FI (en entrée)'!B:AH,16,0)&amp;" "&amp;VLOOKUP(A1489,'Fichier FI (en entrée)'!B:AH,20,0)&amp;" "&amp;VLOOKUP(A1489,'Fichier FI (en entrée)'!B:AH,27,0)&amp;" "&amp;VLOOKUP(A1489,'Fichier FI (en entrée)'!B:AH,29,0)</f>
        <v xml:space="preserve">S Physique-chimie  </v>
      </c>
      <c r="N1489" t="str">
        <f>VLOOKUP(A1489,'Fichier FI (en entrée)'!B:AH,8,0)</f>
        <v>En Terminale</v>
      </c>
      <c r="O1489" t="b">
        <f>AND(C1489&gt;Synthèse!B$8,C1489&lt;Synthèse!B$10,NOT(Y1489))</f>
        <v>1</v>
      </c>
      <c r="Q1489" s="60">
        <f>ROUNDUP(C1489/(Synthèse!$B$4+Synthèse!$B$1)*8,0)</f>
        <v>3</v>
      </c>
      <c r="R1489" s="60">
        <f>IFERROR(VLOOKUP(A1489,'Evaluations (formulaire)'!A:P,6,0)+VLOOKUP(A1489,'Evaluations (formulaire)'!A:P,7,0),0)</f>
        <v>0</v>
      </c>
      <c r="S1489" s="60">
        <f>IFERROR(VLOOKUP(A1489,'Evaluations (formulaire)'!A:P,8,0),0)</f>
        <v>0</v>
      </c>
      <c r="T1489" s="60">
        <f>IF(AND(ISBLANK(P1489),Q1489&lt;=2),Synthèse!$B$41,IF(AND(ISBLANK(P1489),Q1489&gt;=7),Synthèse!$C$41,R1489+S1489))</f>
        <v>0</v>
      </c>
      <c r="U1489" s="60">
        <f t="shared" si="257"/>
        <v>13.53</v>
      </c>
      <c r="V1489" s="60">
        <f t="shared" si="258"/>
        <v>479</v>
      </c>
      <c r="X1489" s="26">
        <v>1745</v>
      </c>
      <c r="Y1489" s="26" t="b">
        <f>IFERROR(VLOOKUP(A1489,'Calculs FA (auto)'!A:O,15,0),FALSE)</f>
        <v>0</v>
      </c>
      <c r="Z1489" s="26">
        <f>IFERROR(VLOOKUP(A1489,'Evaluations (formulaire)'!A:M,9,0),0)</f>
        <v>0</v>
      </c>
      <c r="AA1489" s="135" t="b">
        <v>0</v>
      </c>
      <c r="AB1489" s="135" t="b">
        <v>1</v>
      </c>
      <c r="AC1489" s="135" t="b">
        <f t="shared" si="259"/>
        <v>0</v>
      </c>
      <c r="AD1489" s="135" t="b">
        <f t="shared" si="260"/>
        <v>1</v>
      </c>
      <c r="AE1489" s="135" t="b">
        <f t="shared" si="261"/>
        <v>0</v>
      </c>
      <c r="AF1489" s="135" t="b">
        <f>AND(AC1489,$V1489&lt;=Synthèse!$B$44)</f>
        <v>0</v>
      </c>
      <c r="AG1489" s="135" t="b">
        <f>AND(AD1489,$V1489&lt;=Synthèse!$B$44)</f>
        <v>1</v>
      </c>
      <c r="AH1489" s="135" t="b">
        <f>AND(AE1489,$V1489&lt;=Synthèse!$B$44)</f>
        <v>0</v>
      </c>
      <c r="AI1489" s="137" t="b">
        <v>0</v>
      </c>
      <c r="AJ1489" s="137" t="b">
        <v>0</v>
      </c>
      <c r="AK1489" s="137" t="b">
        <f t="shared" si="262"/>
        <v>0</v>
      </c>
      <c r="AL1489" s="137" t="b">
        <f t="shared" si="263"/>
        <v>0</v>
      </c>
      <c r="AM1489" s="137" t="b">
        <f>AND(AK1489,$V1489&lt;=Synthèse!$B$44)</f>
        <v>0</v>
      </c>
      <c r="AN1489" s="137" t="b">
        <f>AND(AL1489,$V1489&lt;=Synthèse!$B$44)</f>
        <v>0</v>
      </c>
    </row>
    <row r="1490" spans="1:40">
      <c r="A1490" s="17">
        <v>730954</v>
      </c>
      <c r="B1490" t="str">
        <f ca="1">VLOOKUP(A1490,'Fichier FI (en entrée)'!B:AH,3,0)</f>
        <v>FHNWMTRFOB</v>
      </c>
      <c r="C1490">
        <f t="shared" si="253"/>
        <v>1025</v>
      </c>
      <c r="D1490">
        <f t="shared" si="254"/>
        <v>10.16</v>
      </c>
      <c r="E1490" s="14" t="str">
        <f>VLOOKUP(A1490,'Fichier FI (en entrée)'!B:AH,2,0)</f>
        <v>EV</v>
      </c>
      <c r="F1490" s="14" t="b">
        <f t="shared" si="255"/>
        <v>1</v>
      </c>
      <c r="G1490" s="14" t="b">
        <f>IFERROR(VLOOKUP(A1490,'Calculs FA (auto)'!A:F,6,0),FALSE)</f>
        <v>0</v>
      </c>
      <c r="H1490" s="14" t="b">
        <f t="shared" si="256"/>
        <v>0</v>
      </c>
      <c r="I1490" s="16">
        <f>IFERROR(VLOOKUP(A1490,'Moyennes FI (en entrée)'!B:N,7,0),"")</f>
        <v>8.16</v>
      </c>
      <c r="J1490" s="16">
        <f>IFERROR(VLOOKUP(VLOOKUP(A1490,'Fichier FI (en entrée)'!B:AH,33,0),Modificateurs!A$2:B$5,2,0),0)</f>
        <v>0</v>
      </c>
      <c r="K1490" s="16">
        <f>IFERROR(VLOOKUP(VLOOKUP(A1490,'Redoub FI (en entrée)'!B:N,7,0),Modificateurs!A$8:B$11,2,0),0)</f>
        <v>0</v>
      </c>
      <c r="L1490" s="16">
        <f>IFERROR(VLOOKUP(M1490,Modificateurs!D$1:E$94,2,0),0)</f>
        <v>2</v>
      </c>
      <c r="M1490" t="str">
        <f>VLOOKUP(A1490,'Fichier FI (en entrée)'!B:AH,16,0)&amp;" "&amp;VLOOKUP(A1490,'Fichier FI (en entrée)'!B:AH,20,0)&amp;" "&amp;VLOOKUP(A1490,'Fichier FI (en entrée)'!B:AH,27,0)&amp;" "&amp;VLOOKUP(A1490,'Fichier FI (en entrée)'!B:AH,29,0)</f>
        <v xml:space="preserve">STI2D Système informatique et numérique  </v>
      </c>
      <c r="N1490" t="str">
        <f>VLOOKUP(A1490,'Fichier FI (en entrée)'!B:AH,8,0)</f>
        <v>En Terminale</v>
      </c>
      <c r="O1490" t="b">
        <f>AND(C1490&gt;Synthèse!B$8,C1490&lt;Synthèse!B$10,NOT(Y1490))</f>
        <v>1</v>
      </c>
      <c r="Q1490" s="60">
        <f>ROUNDUP(C1490/(Synthèse!$B$4+Synthèse!$B$1)*8,0)</f>
        <v>5</v>
      </c>
      <c r="R1490" s="60">
        <f>IFERROR(VLOOKUP(A1490,'Evaluations (formulaire)'!A:P,6,0)+VLOOKUP(A1490,'Evaluations (formulaire)'!A:P,7,0),0)</f>
        <v>0</v>
      </c>
      <c r="S1490" s="60">
        <f>IFERROR(VLOOKUP(A1490,'Evaluations (formulaire)'!A:P,8,0),0)</f>
        <v>0</v>
      </c>
      <c r="T1490" s="60">
        <f>IF(AND(ISBLANK(P1490),Q1490&lt;=2),Synthèse!$B$41,IF(AND(ISBLANK(P1490),Q1490&gt;=7),Synthèse!$C$41,R1490+S1490))</f>
        <v>0</v>
      </c>
      <c r="U1490" s="60">
        <f t="shared" si="257"/>
        <v>10.16</v>
      </c>
      <c r="V1490" s="60">
        <f t="shared" si="258"/>
        <v>1025</v>
      </c>
      <c r="X1490" s="26">
        <v>645</v>
      </c>
      <c r="Y1490" s="26" t="b">
        <f>IFERROR(VLOOKUP(A1490,'Calculs FA (auto)'!A:O,15,0),FALSE)</f>
        <v>0</v>
      </c>
      <c r="Z1490" s="26">
        <f>IFERROR(VLOOKUP(A1490,'Evaluations (formulaire)'!A:M,9,0),0)</f>
        <v>0</v>
      </c>
      <c r="AA1490" s="135" t="b">
        <v>1</v>
      </c>
      <c r="AB1490" s="135" t="b">
        <v>0</v>
      </c>
      <c r="AC1490" s="135" t="b">
        <f t="shared" si="259"/>
        <v>1</v>
      </c>
      <c r="AD1490" s="135" t="b">
        <f t="shared" si="260"/>
        <v>0</v>
      </c>
      <c r="AE1490" s="135" t="b">
        <f t="shared" si="261"/>
        <v>0</v>
      </c>
      <c r="AF1490" s="135" t="b">
        <f>AND(AC1490,$V1490&lt;=Synthèse!$B$44)</f>
        <v>0</v>
      </c>
      <c r="AG1490" s="135" t="b">
        <f>AND(AD1490,$V1490&lt;=Synthèse!$B$44)</f>
        <v>0</v>
      </c>
      <c r="AH1490" s="135" t="b">
        <f>AND(AE1490,$V1490&lt;=Synthèse!$B$44)</f>
        <v>0</v>
      </c>
      <c r="AI1490" s="137" t="b">
        <v>0</v>
      </c>
      <c r="AJ1490" s="137" t="b">
        <v>0</v>
      </c>
      <c r="AK1490" s="137" t="b">
        <f t="shared" si="262"/>
        <v>0</v>
      </c>
      <c r="AL1490" s="137" t="b">
        <f t="shared" si="263"/>
        <v>0</v>
      </c>
      <c r="AM1490" s="137" t="b">
        <f>AND(AK1490,$V1490&lt;=Synthèse!$B$44)</f>
        <v>0</v>
      </c>
      <c r="AN1490" s="137" t="b">
        <f>AND(AL1490,$V1490&lt;=Synthèse!$B$44)</f>
        <v>0</v>
      </c>
    </row>
    <row r="1491" spans="1:40">
      <c r="A1491" s="17">
        <v>730959</v>
      </c>
      <c r="B1491" t="str">
        <f ca="1">VLOOKUP(A1491,'Fichier FI (en entrée)'!B:AH,3,0)</f>
        <v>XWGUKNTABX</v>
      </c>
      <c r="C1491">
        <f t="shared" si="253"/>
        <v>965</v>
      </c>
      <c r="D1491">
        <f t="shared" si="254"/>
        <v>10.61</v>
      </c>
      <c r="E1491" s="14" t="str">
        <f>VLOOKUP(A1491,'Fichier FI (en entrée)'!B:AH,2,0)</f>
        <v>EV</v>
      </c>
      <c r="F1491" s="14" t="b">
        <f t="shared" si="255"/>
        <v>1</v>
      </c>
      <c r="G1491" s="14" t="b">
        <f>IFERROR(VLOOKUP(A1491,'Calculs FA (auto)'!A:F,6,0),FALSE)</f>
        <v>0</v>
      </c>
      <c r="H1491" s="14" t="b">
        <f t="shared" si="256"/>
        <v>0</v>
      </c>
      <c r="I1491" s="16">
        <f>IFERROR(VLOOKUP(A1491,'Moyennes FI (en entrée)'!B:N,7,0),"")</f>
        <v>7.61</v>
      </c>
      <c r="J1491" s="16">
        <f>IFERROR(VLOOKUP(VLOOKUP(A1491,'Fichier FI (en entrée)'!B:AH,33,0),Modificateurs!A$2:B$5,2,0),0)</f>
        <v>0</v>
      </c>
      <c r="K1491" s="16">
        <f>IFERROR(VLOOKUP(VLOOKUP(A1491,'Redoub FI (en entrée)'!B:N,7,0),Modificateurs!A$8:B$11,2,0),0)</f>
        <v>0</v>
      </c>
      <c r="L1491" s="16">
        <f>IFERROR(VLOOKUP(M1491,Modificateurs!D$1:E$94,2,0),0)</f>
        <v>3</v>
      </c>
      <c r="M1491" t="str">
        <f>VLOOKUP(A1491,'Fichier FI (en entrée)'!B:AH,16,0)&amp;" "&amp;VLOOKUP(A1491,'Fichier FI (en entrée)'!B:AH,20,0)&amp;" "&amp;VLOOKUP(A1491,'Fichier FI (en entrée)'!B:AH,27,0)&amp;" "&amp;VLOOKUP(A1491,'Fichier FI (en entrée)'!B:AH,29,0)</f>
        <v xml:space="preserve">S Informatique et Sciences du numérique  </v>
      </c>
      <c r="N1491" t="str">
        <f>VLOOKUP(A1491,'Fichier FI (en entrée)'!B:AH,8,0)</f>
        <v>En Terminale</v>
      </c>
      <c r="O1491" t="b">
        <f>AND(C1491&gt;Synthèse!B$8,C1491&lt;Synthèse!B$10,NOT(Y1491))</f>
        <v>1</v>
      </c>
      <c r="Q1491" s="60">
        <f>ROUNDUP(C1491/(Synthèse!$B$4+Synthèse!$B$1)*8,0)</f>
        <v>5</v>
      </c>
      <c r="R1491" s="60">
        <f>IFERROR(VLOOKUP(A1491,'Evaluations (formulaire)'!A:P,6,0)+VLOOKUP(A1491,'Evaluations (formulaire)'!A:P,7,0),0)</f>
        <v>0</v>
      </c>
      <c r="S1491" s="60">
        <f>IFERROR(VLOOKUP(A1491,'Evaluations (formulaire)'!A:P,8,0),0)</f>
        <v>0</v>
      </c>
      <c r="T1491" s="60">
        <f>IF(AND(ISBLANK(P1491),Q1491&lt;=2),Synthèse!$B$41,IF(AND(ISBLANK(P1491),Q1491&gt;=7),Synthèse!$C$41,R1491+S1491))</f>
        <v>0</v>
      </c>
      <c r="U1491" s="60">
        <f t="shared" si="257"/>
        <v>10.61</v>
      </c>
      <c r="V1491" s="60">
        <f t="shared" si="258"/>
        <v>965</v>
      </c>
      <c r="X1491" s="26">
        <v>1704</v>
      </c>
      <c r="Y1491" s="26" t="b">
        <f>IFERROR(VLOOKUP(A1491,'Calculs FA (auto)'!A:O,15,0),FALSE)</f>
        <v>0</v>
      </c>
      <c r="Z1491" s="26">
        <f>IFERROR(VLOOKUP(A1491,'Evaluations (formulaire)'!A:M,9,0),0)</f>
        <v>0</v>
      </c>
      <c r="AA1491" s="135" t="b">
        <v>0</v>
      </c>
      <c r="AB1491" s="135" t="b">
        <v>0</v>
      </c>
      <c r="AC1491" s="135" t="b">
        <f t="shared" si="259"/>
        <v>0</v>
      </c>
      <c r="AD1491" s="135" t="b">
        <f t="shared" si="260"/>
        <v>0</v>
      </c>
      <c r="AE1491" s="135" t="b">
        <f t="shared" si="261"/>
        <v>1</v>
      </c>
      <c r="AF1491" s="135" t="b">
        <f>AND(AC1491,$V1491&lt;=Synthèse!$B$44)</f>
        <v>0</v>
      </c>
      <c r="AG1491" s="135" t="b">
        <f>AND(AD1491,$V1491&lt;=Synthèse!$B$44)</f>
        <v>0</v>
      </c>
      <c r="AH1491" s="135" t="b">
        <f>AND(AE1491,$V1491&lt;=Synthèse!$B$44)</f>
        <v>0</v>
      </c>
      <c r="AI1491" s="137" t="b">
        <v>0</v>
      </c>
      <c r="AJ1491" s="137" t="b">
        <v>0</v>
      </c>
      <c r="AK1491" s="137" t="b">
        <f t="shared" si="262"/>
        <v>0</v>
      </c>
      <c r="AL1491" s="137" t="b">
        <f t="shared" si="263"/>
        <v>0</v>
      </c>
      <c r="AM1491" s="137" t="b">
        <f>AND(AK1491,$V1491&lt;=Synthèse!$B$44)</f>
        <v>0</v>
      </c>
      <c r="AN1491" s="137" t="b">
        <f>AND(AL1491,$V1491&lt;=Synthèse!$B$44)</f>
        <v>0</v>
      </c>
    </row>
    <row r="1492" spans="1:40">
      <c r="A1492" s="17">
        <v>730964</v>
      </c>
      <c r="B1492" t="str">
        <f ca="1">VLOOKUP(A1492,'Fichier FI (en entrée)'!B:AH,3,0)</f>
        <v>MIHZSMKSVS</v>
      </c>
      <c r="C1492">
        <f t="shared" si="253"/>
        <v>99</v>
      </c>
      <c r="D1492">
        <f t="shared" si="254"/>
        <v>17.2</v>
      </c>
      <c r="E1492" s="14" t="str">
        <f>VLOOKUP(A1492,'Fichier FI (en entrée)'!B:AH,2,0)</f>
        <v>EV</v>
      </c>
      <c r="F1492" s="14" t="b">
        <f t="shared" si="255"/>
        <v>1</v>
      </c>
      <c r="G1492" s="14" t="b">
        <f>IFERROR(VLOOKUP(A1492,'Calculs FA (auto)'!A:F,6,0),FALSE)</f>
        <v>0</v>
      </c>
      <c r="H1492" s="14" t="b">
        <f t="shared" si="256"/>
        <v>0</v>
      </c>
      <c r="I1492" s="16">
        <f>IFERROR(VLOOKUP(A1492,'Moyennes FI (en entrée)'!B:N,7,0),"")</f>
        <v>11.2</v>
      </c>
      <c r="J1492" s="16">
        <f>IFERROR(VLOOKUP(VLOOKUP(A1492,'Fichier FI (en entrée)'!B:AH,33,0),Modificateurs!A$2:B$5,2,0),0)</f>
        <v>3</v>
      </c>
      <c r="K1492" s="16">
        <f>IFERROR(VLOOKUP(VLOOKUP(A1492,'Redoub FI (en entrée)'!B:N,7,0),Modificateurs!A$8:B$11,2,0),0)</f>
        <v>0</v>
      </c>
      <c r="L1492" s="16">
        <f>IFERROR(VLOOKUP(M1492,Modificateurs!D$1:E$94,2,0),0)</f>
        <v>3</v>
      </c>
      <c r="M1492" t="str">
        <f>VLOOKUP(A1492,'Fichier FI (en entrée)'!B:AH,16,0)&amp;" "&amp;VLOOKUP(A1492,'Fichier FI (en entrée)'!B:AH,20,0)&amp;" "&amp;VLOOKUP(A1492,'Fichier FI (en entrée)'!B:AH,27,0)&amp;" "&amp;VLOOKUP(A1492,'Fichier FI (en entrée)'!B:AH,29,0)</f>
        <v xml:space="preserve">S Informatique et Sciences du numérique  </v>
      </c>
      <c r="N1492" t="str">
        <f>VLOOKUP(A1492,'Fichier FI (en entrée)'!B:AH,8,0)</f>
        <v>En Terminale</v>
      </c>
      <c r="O1492" t="b">
        <f>AND(C1492&gt;Synthèse!B$8,C1492&lt;Synthèse!B$10,NOT(Y1492))</f>
        <v>0</v>
      </c>
      <c r="Q1492" s="60">
        <f>ROUNDUP(C1492/(Synthèse!$B$4+Synthèse!$B$1)*8,0)</f>
        <v>1</v>
      </c>
      <c r="R1492" s="60">
        <f>IFERROR(VLOOKUP(A1492,'Evaluations (formulaire)'!A:P,6,0)+VLOOKUP(A1492,'Evaluations (formulaire)'!A:P,7,0),0)</f>
        <v>0</v>
      </c>
      <c r="S1492" s="60">
        <f>IFERROR(VLOOKUP(A1492,'Evaluations (formulaire)'!A:P,8,0),0)</f>
        <v>0</v>
      </c>
      <c r="T1492" s="60">
        <f>IF(AND(ISBLANK(P1492),Q1492&lt;=2),Synthèse!$B$41,IF(AND(ISBLANK(P1492),Q1492&gt;=7),Synthèse!$C$41,R1492+S1492))</f>
        <v>4.6511627906976744E-3</v>
      </c>
      <c r="U1492" s="60">
        <f t="shared" si="257"/>
        <v>17.204651162790697</v>
      </c>
      <c r="V1492" s="60">
        <f t="shared" si="258"/>
        <v>99</v>
      </c>
      <c r="X1492" s="26">
        <v>670</v>
      </c>
      <c r="Y1492" s="26" t="b">
        <f>IFERROR(VLOOKUP(A1492,'Calculs FA (auto)'!A:O,15,0),FALSE)</f>
        <v>0</v>
      </c>
      <c r="Z1492" s="26">
        <f>IFERROR(VLOOKUP(A1492,'Evaluations (formulaire)'!A:M,9,0),0)</f>
        <v>0</v>
      </c>
      <c r="AA1492" s="135" t="b">
        <v>0</v>
      </c>
      <c r="AB1492" s="135" t="b">
        <v>1</v>
      </c>
      <c r="AC1492" s="135" t="b">
        <f t="shared" si="259"/>
        <v>0</v>
      </c>
      <c r="AD1492" s="135" t="b">
        <f t="shared" si="260"/>
        <v>1</v>
      </c>
      <c r="AE1492" s="135" t="b">
        <f t="shared" si="261"/>
        <v>0</v>
      </c>
      <c r="AF1492" s="135" t="b">
        <f>AND(AC1492,$V1492&lt;=Synthèse!$B$44)</f>
        <v>0</v>
      </c>
      <c r="AG1492" s="135" t="b">
        <f>AND(AD1492,$V1492&lt;=Synthèse!$B$44)</f>
        <v>1</v>
      </c>
      <c r="AH1492" s="135" t="b">
        <f>AND(AE1492,$V1492&lt;=Synthèse!$B$44)</f>
        <v>0</v>
      </c>
      <c r="AI1492" s="137" t="b">
        <v>0</v>
      </c>
      <c r="AJ1492" s="137" t="b">
        <v>0</v>
      </c>
      <c r="AK1492" s="137" t="b">
        <f t="shared" si="262"/>
        <v>0</v>
      </c>
      <c r="AL1492" s="137" t="b">
        <f t="shared" si="263"/>
        <v>0</v>
      </c>
      <c r="AM1492" s="137" t="b">
        <f>AND(AK1492,$V1492&lt;=Synthèse!$B$44)</f>
        <v>0</v>
      </c>
      <c r="AN1492" s="137" t="b">
        <f>AND(AL1492,$V1492&lt;=Synthèse!$B$44)</f>
        <v>0</v>
      </c>
    </row>
    <row r="1493" spans="1:40">
      <c r="A1493" s="17">
        <v>730971</v>
      </c>
      <c r="B1493" t="str">
        <f ca="1">VLOOKUP(A1493,'Fichier FI (en entrée)'!B:AH,3,0)</f>
        <v>VMYKLEXONF</v>
      </c>
      <c r="C1493">
        <f t="shared" si="253"/>
        <v>161</v>
      </c>
      <c r="D1493">
        <f t="shared" si="254"/>
        <v>16.29</v>
      </c>
      <c r="E1493" s="14" t="str">
        <f>VLOOKUP(A1493,'Fichier FI (en entrée)'!B:AH,2,0)</f>
        <v>EV</v>
      </c>
      <c r="F1493" s="14" t="b">
        <f t="shared" si="255"/>
        <v>1</v>
      </c>
      <c r="G1493" s="14" t="b">
        <f>IFERROR(VLOOKUP(A1493,'Calculs FA (auto)'!A:F,6,0),FALSE)</f>
        <v>0</v>
      </c>
      <c r="H1493" s="14" t="b">
        <f t="shared" si="256"/>
        <v>0</v>
      </c>
      <c r="I1493" s="16">
        <f>IFERROR(VLOOKUP(A1493,'Moyennes FI (en entrée)'!B:N,7,0),"")</f>
        <v>11.29</v>
      </c>
      <c r="J1493" s="16">
        <f>IFERROR(VLOOKUP(VLOOKUP(A1493,'Fichier FI (en entrée)'!B:AH,33,0),Modificateurs!A$2:B$5,2,0),0)</f>
        <v>3</v>
      </c>
      <c r="K1493" s="16">
        <f>IFERROR(VLOOKUP(VLOOKUP(A1493,'Redoub FI (en entrée)'!B:N,7,0),Modificateurs!A$8:B$11,2,0),0)</f>
        <v>0</v>
      </c>
      <c r="L1493" s="16">
        <f>IFERROR(VLOOKUP(M1493,Modificateurs!D$1:E$94,2,0),0)</f>
        <v>2</v>
      </c>
      <c r="M1493" t="str">
        <f>VLOOKUP(A1493,'Fichier FI (en entrée)'!B:AH,16,0)&amp;" "&amp;VLOOKUP(A1493,'Fichier FI (en entrée)'!B:AH,20,0)&amp;" "&amp;VLOOKUP(A1493,'Fichier FI (en entrée)'!B:AH,27,0)&amp;" "&amp;VLOOKUP(A1493,'Fichier FI (en entrée)'!B:AH,29,0)</f>
        <v xml:space="preserve">S Physique-chimie  </v>
      </c>
      <c r="N1493" t="str">
        <f>VLOOKUP(A1493,'Fichier FI (en entrée)'!B:AH,8,0)</f>
        <v>En Terminale</v>
      </c>
      <c r="O1493" t="b">
        <f>AND(C1493&gt;Synthèse!B$8,C1493&lt;Synthèse!B$10,NOT(Y1493))</f>
        <v>0</v>
      </c>
      <c r="Q1493" s="60">
        <f>ROUNDUP(C1493/(Synthèse!$B$4+Synthèse!$B$1)*8,0)</f>
        <v>1</v>
      </c>
      <c r="R1493" s="60">
        <f>IFERROR(VLOOKUP(A1493,'Evaluations (formulaire)'!A:P,6,0)+VLOOKUP(A1493,'Evaluations (formulaire)'!A:P,7,0),0)</f>
        <v>0</v>
      </c>
      <c r="S1493" s="60">
        <f>IFERROR(VLOOKUP(A1493,'Evaluations (formulaire)'!A:P,8,0),0)</f>
        <v>0</v>
      </c>
      <c r="T1493" s="60">
        <f>IF(AND(ISBLANK(P1493),Q1493&lt;=2),Synthèse!$B$41,IF(AND(ISBLANK(P1493),Q1493&gt;=7),Synthèse!$C$41,R1493+S1493))</f>
        <v>4.6511627906976744E-3</v>
      </c>
      <c r="U1493" s="60">
        <f t="shared" si="257"/>
        <v>16.294651162790696</v>
      </c>
      <c r="V1493" s="60">
        <f t="shared" si="258"/>
        <v>160</v>
      </c>
      <c r="X1493" s="26">
        <v>793</v>
      </c>
      <c r="Y1493" s="26" t="b">
        <f>IFERROR(VLOOKUP(A1493,'Calculs FA (auto)'!A:O,15,0),FALSE)</f>
        <v>0</v>
      </c>
      <c r="Z1493" s="26">
        <f>IFERROR(VLOOKUP(A1493,'Evaluations (formulaire)'!A:M,9,0),0)</f>
        <v>0</v>
      </c>
      <c r="AA1493" s="135" t="b">
        <v>0</v>
      </c>
      <c r="AB1493" s="135" t="b">
        <v>1</v>
      </c>
      <c r="AC1493" s="135" t="b">
        <f t="shared" si="259"/>
        <v>0</v>
      </c>
      <c r="AD1493" s="135" t="b">
        <f t="shared" si="260"/>
        <v>1</v>
      </c>
      <c r="AE1493" s="135" t="b">
        <f t="shared" si="261"/>
        <v>0</v>
      </c>
      <c r="AF1493" s="135" t="b">
        <f>AND(AC1493,$V1493&lt;=Synthèse!$B$44)</f>
        <v>0</v>
      </c>
      <c r="AG1493" s="135" t="b">
        <f>AND(AD1493,$V1493&lt;=Synthèse!$B$44)</f>
        <v>1</v>
      </c>
      <c r="AH1493" s="135" t="b">
        <f>AND(AE1493,$V1493&lt;=Synthèse!$B$44)</f>
        <v>0</v>
      </c>
      <c r="AI1493" s="137" t="b">
        <v>0</v>
      </c>
      <c r="AJ1493" s="137" t="b">
        <v>0</v>
      </c>
      <c r="AK1493" s="137" t="b">
        <f t="shared" si="262"/>
        <v>0</v>
      </c>
      <c r="AL1493" s="137" t="b">
        <f t="shared" si="263"/>
        <v>0</v>
      </c>
      <c r="AM1493" s="137" t="b">
        <f>AND(AK1493,$V1493&lt;=Synthèse!$B$44)</f>
        <v>0</v>
      </c>
      <c r="AN1493" s="137" t="b">
        <f>AND(AL1493,$V1493&lt;=Synthèse!$B$44)</f>
        <v>0</v>
      </c>
    </row>
    <row r="1494" spans="1:40">
      <c r="A1494" s="17">
        <v>730975</v>
      </c>
      <c r="B1494" t="str">
        <f ca="1">VLOOKUP(A1494,'Fichier FI (en entrée)'!B:AH,3,0)</f>
        <v>VRAGLESTJS</v>
      </c>
      <c r="C1494">
        <f t="shared" si="253"/>
        <v>712</v>
      </c>
      <c r="D1494">
        <f t="shared" si="254"/>
        <v>12.12</v>
      </c>
      <c r="E1494" s="14" t="str">
        <f>VLOOKUP(A1494,'Fichier FI (en entrée)'!B:AH,2,0)</f>
        <v>EV</v>
      </c>
      <c r="F1494" s="14" t="b">
        <f t="shared" si="255"/>
        <v>1</v>
      </c>
      <c r="G1494" s="14" t="b">
        <f>IFERROR(VLOOKUP(A1494,'Calculs FA (auto)'!A:F,6,0),FALSE)</f>
        <v>0</v>
      </c>
      <c r="H1494" s="14" t="b">
        <f t="shared" si="256"/>
        <v>0</v>
      </c>
      <c r="I1494" s="16">
        <f>IFERROR(VLOOKUP(A1494,'Moyennes FI (en entrée)'!B:N,7,0),"")</f>
        <v>10.119999999999999</v>
      </c>
      <c r="J1494" s="16">
        <f>IFERROR(VLOOKUP(VLOOKUP(A1494,'Fichier FI (en entrée)'!B:AH,33,0),Modificateurs!A$2:B$5,2,0),0)</f>
        <v>0</v>
      </c>
      <c r="K1494" s="16">
        <f>IFERROR(VLOOKUP(VLOOKUP(A1494,'Redoub FI (en entrée)'!B:N,7,0),Modificateurs!A$8:B$11,2,0),0)</f>
        <v>0</v>
      </c>
      <c r="L1494" s="16">
        <f>IFERROR(VLOOKUP(M1494,Modificateurs!D$1:E$94,2,0),0)</f>
        <v>2</v>
      </c>
      <c r="M1494" t="str">
        <f>VLOOKUP(A1494,'Fichier FI (en entrée)'!B:AH,16,0)&amp;" "&amp;VLOOKUP(A1494,'Fichier FI (en entrée)'!B:AH,20,0)&amp;" "&amp;VLOOKUP(A1494,'Fichier FI (en entrée)'!B:AH,27,0)&amp;" "&amp;VLOOKUP(A1494,'Fichier FI (en entrée)'!B:AH,29,0)</f>
        <v xml:space="preserve">STI2D Système informatique et numérique  </v>
      </c>
      <c r="N1494" t="str">
        <f>VLOOKUP(A1494,'Fichier FI (en entrée)'!B:AH,8,0)</f>
        <v>En Terminale</v>
      </c>
      <c r="O1494" t="b">
        <f>AND(C1494&gt;Synthèse!B$8,C1494&lt;Synthèse!B$10,NOT(Y1494))</f>
        <v>1</v>
      </c>
      <c r="Q1494" s="60">
        <f>ROUNDUP(C1494/(Synthèse!$B$4+Synthèse!$B$1)*8,0)</f>
        <v>4</v>
      </c>
      <c r="R1494" s="60">
        <f>IFERROR(VLOOKUP(A1494,'Evaluations (formulaire)'!A:P,6,0)+VLOOKUP(A1494,'Evaluations (formulaire)'!A:P,7,0),0)</f>
        <v>0</v>
      </c>
      <c r="S1494" s="60">
        <f>IFERROR(VLOOKUP(A1494,'Evaluations (formulaire)'!A:P,8,0),0)</f>
        <v>0</v>
      </c>
      <c r="T1494" s="60">
        <f>IF(AND(ISBLANK(P1494),Q1494&lt;=2),Synthèse!$B$41,IF(AND(ISBLANK(P1494),Q1494&gt;=7),Synthèse!$C$41,R1494+S1494))</f>
        <v>0</v>
      </c>
      <c r="U1494" s="60">
        <f t="shared" si="257"/>
        <v>12.12</v>
      </c>
      <c r="V1494" s="60">
        <f t="shared" si="258"/>
        <v>712</v>
      </c>
      <c r="X1494" s="26">
        <v>1866</v>
      </c>
      <c r="Y1494" s="26" t="b">
        <f>IFERROR(VLOOKUP(A1494,'Calculs FA (auto)'!A:O,15,0),FALSE)</f>
        <v>0</v>
      </c>
      <c r="Z1494" s="26">
        <f>IFERROR(VLOOKUP(A1494,'Evaluations (formulaire)'!A:M,9,0),0)</f>
        <v>0</v>
      </c>
      <c r="AA1494" s="135" t="b">
        <v>0</v>
      </c>
      <c r="AB1494" s="135" t="b">
        <v>0</v>
      </c>
      <c r="AC1494" s="135" t="b">
        <f t="shared" si="259"/>
        <v>0</v>
      </c>
      <c r="AD1494" s="135" t="b">
        <f t="shared" si="260"/>
        <v>0</v>
      </c>
      <c r="AE1494" s="135" t="b">
        <f t="shared" si="261"/>
        <v>1</v>
      </c>
      <c r="AF1494" s="135" t="b">
        <f>AND(AC1494,$V1494&lt;=Synthèse!$B$44)</f>
        <v>0</v>
      </c>
      <c r="AG1494" s="135" t="b">
        <f>AND(AD1494,$V1494&lt;=Synthèse!$B$44)</f>
        <v>0</v>
      </c>
      <c r="AH1494" s="135" t="b">
        <f>AND(AE1494,$V1494&lt;=Synthèse!$B$44)</f>
        <v>0</v>
      </c>
      <c r="AI1494" s="137" t="b">
        <v>0</v>
      </c>
      <c r="AJ1494" s="137" t="b">
        <v>0</v>
      </c>
      <c r="AK1494" s="137" t="b">
        <f t="shared" si="262"/>
        <v>0</v>
      </c>
      <c r="AL1494" s="137" t="b">
        <f t="shared" si="263"/>
        <v>0</v>
      </c>
      <c r="AM1494" s="137" t="b">
        <f>AND(AK1494,$V1494&lt;=Synthèse!$B$44)</f>
        <v>0</v>
      </c>
      <c r="AN1494" s="137" t="b">
        <f>AND(AL1494,$V1494&lt;=Synthèse!$B$44)</f>
        <v>0</v>
      </c>
    </row>
    <row r="1495" spans="1:40">
      <c r="A1495" s="17">
        <v>730982</v>
      </c>
      <c r="B1495" t="str">
        <f ca="1">VLOOKUP(A1495,'Fichier FI (en entrée)'!B:AH,3,0)</f>
        <v>SZUNAQHIKG</v>
      </c>
      <c r="C1495">
        <f t="shared" si="253"/>
        <v>30</v>
      </c>
      <c r="D1495">
        <f t="shared" si="254"/>
        <v>18.77</v>
      </c>
      <c r="E1495" s="14" t="str">
        <f>VLOOKUP(A1495,'Fichier FI (en entrée)'!B:AH,2,0)</f>
        <v>EV</v>
      </c>
      <c r="F1495" s="14" t="b">
        <f t="shared" si="255"/>
        <v>1</v>
      </c>
      <c r="G1495" s="14" t="b">
        <f>IFERROR(VLOOKUP(A1495,'Calculs FA (auto)'!A:F,6,0),FALSE)</f>
        <v>0</v>
      </c>
      <c r="H1495" s="14" t="b">
        <f t="shared" si="256"/>
        <v>0</v>
      </c>
      <c r="I1495" s="16">
        <f>IFERROR(VLOOKUP(A1495,'Moyennes FI (en entrée)'!B:N,7,0),"")</f>
        <v>13.77</v>
      </c>
      <c r="J1495" s="16">
        <f>IFERROR(VLOOKUP(VLOOKUP(A1495,'Fichier FI (en entrée)'!B:AH,33,0),Modificateurs!A$2:B$5,2,0),0)</f>
        <v>3</v>
      </c>
      <c r="K1495" s="16">
        <f>IFERROR(VLOOKUP(VLOOKUP(A1495,'Redoub FI (en entrée)'!B:N,7,0),Modificateurs!A$8:B$11,2,0),0)</f>
        <v>0</v>
      </c>
      <c r="L1495" s="16">
        <f>IFERROR(VLOOKUP(M1495,Modificateurs!D$1:E$94,2,0),0)</f>
        <v>2</v>
      </c>
      <c r="M1495" t="str">
        <f>VLOOKUP(A1495,'Fichier FI (en entrée)'!B:AH,16,0)&amp;" "&amp;VLOOKUP(A1495,'Fichier FI (en entrée)'!B:AH,20,0)&amp;" "&amp;VLOOKUP(A1495,'Fichier FI (en entrée)'!B:AH,27,0)&amp;" "&amp;VLOOKUP(A1495,'Fichier FI (en entrée)'!B:AH,29,0)</f>
        <v xml:space="preserve">STI2D Système informatique et numérique  </v>
      </c>
      <c r="N1495" t="str">
        <f>VLOOKUP(A1495,'Fichier FI (en entrée)'!B:AH,8,0)</f>
        <v>En Terminale</v>
      </c>
      <c r="O1495" t="b">
        <f>AND(C1495&gt;Synthèse!B$8,C1495&lt;Synthèse!B$10,NOT(Y1495))</f>
        <v>0</v>
      </c>
      <c r="Q1495" s="60">
        <f>ROUNDUP(C1495/(Synthèse!$B$4+Synthèse!$B$1)*8,0)</f>
        <v>1</v>
      </c>
      <c r="R1495" s="60">
        <f>IFERROR(VLOOKUP(A1495,'Evaluations (formulaire)'!A:P,6,0)+VLOOKUP(A1495,'Evaluations (formulaire)'!A:P,7,0),0)</f>
        <v>0</v>
      </c>
      <c r="S1495" s="60">
        <f>IFERROR(VLOOKUP(A1495,'Evaluations (formulaire)'!A:P,8,0),0)</f>
        <v>0</v>
      </c>
      <c r="T1495" s="60">
        <f>IF(AND(ISBLANK(P1495),Q1495&lt;=2),Synthèse!$B$41,IF(AND(ISBLANK(P1495),Q1495&gt;=7),Synthèse!$C$41,R1495+S1495))</f>
        <v>4.6511627906976744E-3</v>
      </c>
      <c r="U1495" s="60">
        <f t="shared" si="257"/>
        <v>18.774651162790697</v>
      </c>
      <c r="V1495" s="60">
        <f t="shared" si="258"/>
        <v>30</v>
      </c>
      <c r="X1495" s="26">
        <v>653</v>
      </c>
      <c r="Y1495" s="26" t="b">
        <f>IFERROR(VLOOKUP(A1495,'Calculs FA (auto)'!A:O,15,0),FALSE)</f>
        <v>0</v>
      </c>
      <c r="Z1495" s="26">
        <f>IFERROR(VLOOKUP(A1495,'Evaluations (formulaire)'!A:M,9,0),0)</f>
        <v>0</v>
      </c>
      <c r="AA1495" s="135" t="b">
        <v>0</v>
      </c>
      <c r="AB1495" s="135" t="b">
        <v>1</v>
      </c>
      <c r="AC1495" s="135" t="b">
        <f t="shared" si="259"/>
        <v>0</v>
      </c>
      <c r="AD1495" s="135" t="b">
        <f t="shared" si="260"/>
        <v>1</v>
      </c>
      <c r="AE1495" s="135" t="b">
        <f t="shared" si="261"/>
        <v>0</v>
      </c>
      <c r="AF1495" s="135" t="b">
        <f>AND(AC1495,$V1495&lt;=Synthèse!$B$44)</f>
        <v>0</v>
      </c>
      <c r="AG1495" s="135" t="b">
        <f>AND(AD1495,$V1495&lt;=Synthèse!$B$44)</f>
        <v>1</v>
      </c>
      <c r="AH1495" s="135" t="b">
        <f>AND(AE1495,$V1495&lt;=Synthèse!$B$44)</f>
        <v>0</v>
      </c>
      <c r="AI1495" s="137" t="b">
        <v>0</v>
      </c>
      <c r="AJ1495" s="137" t="b">
        <v>0</v>
      </c>
      <c r="AK1495" s="137" t="b">
        <f t="shared" si="262"/>
        <v>0</v>
      </c>
      <c r="AL1495" s="137" t="b">
        <f t="shared" si="263"/>
        <v>0</v>
      </c>
      <c r="AM1495" s="137" t="b">
        <f>AND(AK1495,$V1495&lt;=Synthèse!$B$44)</f>
        <v>0</v>
      </c>
      <c r="AN1495" s="137" t="b">
        <f>AND(AL1495,$V1495&lt;=Synthèse!$B$44)</f>
        <v>0</v>
      </c>
    </row>
    <row r="1496" spans="1:40">
      <c r="A1496" s="17">
        <v>730983</v>
      </c>
      <c r="B1496" t="str">
        <f ca="1">VLOOKUP(A1496,'Fichier FI (en entrée)'!B:AH,3,0)</f>
        <v>VBKKLRKPGG</v>
      </c>
      <c r="C1496">
        <f t="shared" si="253"/>
        <v>432</v>
      </c>
      <c r="D1496">
        <f t="shared" si="254"/>
        <v>13.82</v>
      </c>
      <c r="E1496" s="14" t="str">
        <f>VLOOKUP(A1496,'Fichier FI (en entrée)'!B:AH,2,0)</f>
        <v>EV</v>
      </c>
      <c r="F1496" s="14" t="b">
        <f t="shared" si="255"/>
        <v>1</v>
      </c>
      <c r="G1496" s="14" t="b">
        <f>IFERROR(VLOOKUP(A1496,'Calculs FA (auto)'!A:F,6,0),FALSE)</f>
        <v>0</v>
      </c>
      <c r="H1496" s="14" t="b">
        <f t="shared" si="256"/>
        <v>0</v>
      </c>
      <c r="I1496" s="16">
        <f>IFERROR(VLOOKUP(A1496,'Moyennes FI (en entrée)'!B:N,7,0),"")</f>
        <v>9.82</v>
      </c>
      <c r="J1496" s="16">
        <f>IFERROR(VLOOKUP(VLOOKUP(A1496,'Fichier FI (en entrée)'!B:AH,33,0),Modificateurs!A$2:B$5,2,0),0)</f>
        <v>1</v>
      </c>
      <c r="K1496" s="16">
        <f>IFERROR(VLOOKUP(VLOOKUP(A1496,'Redoub FI (en entrée)'!B:N,7,0),Modificateurs!A$8:B$11,2,0),0)</f>
        <v>0</v>
      </c>
      <c r="L1496" s="16">
        <f>IFERROR(VLOOKUP(M1496,Modificateurs!D$1:E$94,2,0),0)</f>
        <v>3</v>
      </c>
      <c r="M1496" t="str">
        <f>VLOOKUP(A1496,'Fichier FI (en entrée)'!B:AH,16,0)&amp;" "&amp;VLOOKUP(A1496,'Fichier FI (en entrée)'!B:AH,20,0)&amp;" "&amp;VLOOKUP(A1496,'Fichier FI (en entrée)'!B:AH,27,0)&amp;" "&amp;VLOOKUP(A1496,'Fichier FI (en entrée)'!B:AH,29,0)</f>
        <v xml:space="preserve">S Informatique et Sciences du numérique  </v>
      </c>
      <c r="N1496" t="str">
        <f>VLOOKUP(A1496,'Fichier FI (en entrée)'!B:AH,8,0)</f>
        <v>En Terminale</v>
      </c>
      <c r="O1496" t="b">
        <f>AND(C1496&gt;Synthèse!B$8,C1496&lt;Synthèse!B$10,NOT(Y1496))</f>
        <v>1</v>
      </c>
      <c r="Q1496" s="60">
        <f>ROUNDUP(C1496/(Synthèse!$B$4+Synthèse!$B$1)*8,0)</f>
        <v>3</v>
      </c>
      <c r="R1496" s="60">
        <f>IFERROR(VLOOKUP(A1496,'Evaluations (formulaire)'!A:P,6,0)+VLOOKUP(A1496,'Evaluations (formulaire)'!A:P,7,0),0)</f>
        <v>0</v>
      </c>
      <c r="S1496" s="60">
        <f>IFERROR(VLOOKUP(A1496,'Evaluations (formulaire)'!A:P,8,0),0)</f>
        <v>0</v>
      </c>
      <c r="T1496" s="60">
        <f>IF(AND(ISBLANK(P1496),Q1496&lt;=2),Synthèse!$B$41,IF(AND(ISBLANK(P1496),Q1496&gt;=7),Synthèse!$C$41,R1496+S1496))</f>
        <v>0</v>
      </c>
      <c r="U1496" s="60">
        <f t="shared" si="257"/>
        <v>13.82</v>
      </c>
      <c r="V1496" s="60">
        <f t="shared" si="258"/>
        <v>432</v>
      </c>
      <c r="X1496" s="26">
        <v>1420</v>
      </c>
      <c r="Y1496" s="26" t="b">
        <f>IFERROR(VLOOKUP(A1496,'Calculs FA (auto)'!A:O,15,0),FALSE)</f>
        <v>0</v>
      </c>
      <c r="Z1496" s="26">
        <f>IFERROR(VLOOKUP(A1496,'Evaluations (formulaire)'!A:M,9,0),0)</f>
        <v>0</v>
      </c>
      <c r="AA1496" s="135" t="b">
        <v>0</v>
      </c>
      <c r="AB1496" s="135" t="b">
        <v>0</v>
      </c>
      <c r="AC1496" s="135" t="b">
        <f t="shared" si="259"/>
        <v>0</v>
      </c>
      <c r="AD1496" s="135" t="b">
        <f t="shared" si="260"/>
        <v>0</v>
      </c>
      <c r="AE1496" s="135" t="b">
        <f t="shared" si="261"/>
        <v>1</v>
      </c>
      <c r="AF1496" s="135" t="b">
        <f>AND(AC1496,$V1496&lt;=Synthèse!$B$44)</f>
        <v>0</v>
      </c>
      <c r="AG1496" s="135" t="b">
        <f>AND(AD1496,$V1496&lt;=Synthèse!$B$44)</f>
        <v>0</v>
      </c>
      <c r="AH1496" s="135" t="b">
        <f>AND(AE1496,$V1496&lt;=Synthèse!$B$44)</f>
        <v>1</v>
      </c>
      <c r="AI1496" s="137" t="b">
        <v>0</v>
      </c>
      <c r="AJ1496" s="137" t="b">
        <v>0</v>
      </c>
      <c r="AK1496" s="137" t="b">
        <f t="shared" si="262"/>
        <v>0</v>
      </c>
      <c r="AL1496" s="137" t="b">
        <f t="shared" si="263"/>
        <v>0</v>
      </c>
      <c r="AM1496" s="137" t="b">
        <f>AND(AK1496,$V1496&lt;=Synthèse!$B$44)</f>
        <v>0</v>
      </c>
      <c r="AN1496" s="137" t="b">
        <f>AND(AL1496,$V1496&lt;=Synthèse!$B$44)</f>
        <v>0</v>
      </c>
    </row>
    <row r="1497" spans="1:40">
      <c r="A1497" s="17">
        <v>731008</v>
      </c>
      <c r="B1497" t="str">
        <f ca="1">VLOOKUP(A1497,'Fichier FI (en entrée)'!B:AH,3,0)</f>
        <v>FXSDLTSGLZ</v>
      </c>
      <c r="C1497">
        <f t="shared" si="253"/>
        <v>444</v>
      </c>
      <c r="D1497">
        <f t="shared" si="254"/>
        <v>13.73</v>
      </c>
      <c r="E1497" s="14" t="str">
        <f>VLOOKUP(A1497,'Fichier FI (en entrée)'!B:AH,2,0)</f>
        <v>EV</v>
      </c>
      <c r="F1497" s="14" t="b">
        <f t="shared" si="255"/>
        <v>1</v>
      </c>
      <c r="G1497" s="14" t="b">
        <f>IFERROR(VLOOKUP(A1497,'Calculs FA (auto)'!A:F,6,0),FALSE)</f>
        <v>0</v>
      </c>
      <c r="H1497" s="14" t="b">
        <f t="shared" si="256"/>
        <v>0</v>
      </c>
      <c r="I1497" s="16">
        <f>IFERROR(VLOOKUP(A1497,'Moyennes FI (en entrée)'!B:N,7,0),"")</f>
        <v>10.73</v>
      </c>
      <c r="J1497" s="16">
        <f>IFERROR(VLOOKUP(VLOOKUP(A1497,'Fichier FI (en entrée)'!B:AH,33,0),Modificateurs!A$2:B$5,2,0),0)</f>
        <v>0</v>
      </c>
      <c r="K1497" s="16">
        <f>IFERROR(VLOOKUP(VLOOKUP(A1497,'Redoub FI (en entrée)'!B:N,7,0),Modificateurs!A$8:B$11,2,0),0)</f>
        <v>0</v>
      </c>
      <c r="L1497" s="16">
        <f>IFERROR(VLOOKUP(M1497,Modificateurs!D$1:E$94,2,0),0)</f>
        <v>3</v>
      </c>
      <c r="M1497" t="str">
        <f>VLOOKUP(A1497,'Fichier FI (en entrée)'!B:AH,16,0)&amp;" "&amp;VLOOKUP(A1497,'Fichier FI (en entrée)'!B:AH,20,0)&amp;" "&amp;VLOOKUP(A1497,'Fichier FI (en entrée)'!B:AH,27,0)&amp;" "&amp;VLOOKUP(A1497,'Fichier FI (en entrée)'!B:AH,29,0)</f>
        <v xml:space="preserve">S Informatique et Sciences du numérique  </v>
      </c>
      <c r="N1497" t="str">
        <f>VLOOKUP(A1497,'Fichier FI (en entrée)'!B:AH,8,0)</f>
        <v>En Terminale</v>
      </c>
      <c r="O1497" t="b">
        <f>AND(C1497&gt;Synthèse!B$8,C1497&lt;Synthèse!B$10,NOT(Y1497))</f>
        <v>1</v>
      </c>
      <c r="Q1497" s="60">
        <f>ROUNDUP(C1497/(Synthèse!$B$4+Synthèse!$B$1)*8,0)</f>
        <v>3</v>
      </c>
      <c r="R1497" s="60">
        <f>IFERROR(VLOOKUP(A1497,'Evaluations (formulaire)'!A:P,6,0)+VLOOKUP(A1497,'Evaluations (formulaire)'!A:P,7,0),0)</f>
        <v>0</v>
      </c>
      <c r="S1497" s="60">
        <f>IFERROR(VLOOKUP(A1497,'Evaluations (formulaire)'!A:P,8,0),0)</f>
        <v>0</v>
      </c>
      <c r="T1497" s="60">
        <f>IF(AND(ISBLANK(P1497),Q1497&lt;=2),Synthèse!$B$41,IF(AND(ISBLANK(P1497),Q1497&gt;=7),Synthèse!$C$41,R1497+S1497))</f>
        <v>0</v>
      </c>
      <c r="U1497" s="60">
        <f t="shared" si="257"/>
        <v>13.73</v>
      </c>
      <c r="V1497" s="60">
        <f t="shared" si="258"/>
        <v>444</v>
      </c>
      <c r="X1497" s="26">
        <v>1418</v>
      </c>
      <c r="Y1497" s="26" t="b">
        <f>IFERROR(VLOOKUP(A1497,'Calculs FA (auto)'!A:O,15,0),FALSE)</f>
        <v>0</v>
      </c>
      <c r="Z1497" s="26">
        <f>IFERROR(VLOOKUP(A1497,'Evaluations (formulaire)'!A:M,9,0),0)</f>
        <v>0</v>
      </c>
      <c r="AA1497" s="135" t="b">
        <v>0</v>
      </c>
      <c r="AB1497" s="135" t="b">
        <v>1</v>
      </c>
      <c r="AC1497" s="135" t="b">
        <f t="shared" si="259"/>
        <v>0</v>
      </c>
      <c r="AD1497" s="135" t="b">
        <f t="shared" si="260"/>
        <v>1</v>
      </c>
      <c r="AE1497" s="135" t="b">
        <f t="shared" si="261"/>
        <v>0</v>
      </c>
      <c r="AF1497" s="135" t="b">
        <f>AND(AC1497,$V1497&lt;=Synthèse!$B$44)</f>
        <v>0</v>
      </c>
      <c r="AG1497" s="135" t="b">
        <f>AND(AD1497,$V1497&lt;=Synthèse!$B$44)</f>
        <v>1</v>
      </c>
      <c r="AH1497" s="135" t="b">
        <f>AND(AE1497,$V1497&lt;=Synthèse!$B$44)</f>
        <v>0</v>
      </c>
      <c r="AI1497" s="137" t="b">
        <v>0</v>
      </c>
      <c r="AJ1497" s="137" t="b">
        <v>0</v>
      </c>
      <c r="AK1497" s="137" t="b">
        <f t="shared" si="262"/>
        <v>0</v>
      </c>
      <c r="AL1497" s="137" t="b">
        <f t="shared" si="263"/>
        <v>0</v>
      </c>
      <c r="AM1497" s="137" t="b">
        <f>AND(AK1497,$V1497&lt;=Synthèse!$B$44)</f>
        <v>0</v>
      </c>
      <c r="AN1497" s="137" t="b">
        <f>AND(AL1497,$V1497&lt;=Synthèse!$B$44)</f>
        <v>0</v>
      </c>
    </row>
    <row r="1498" spans="1:40">
      <c r="A1498" s="17">
        <v>731027</v>
      </c>
      <c r="B1498" t="str">
        <f ca="1">VLOOKUP(A1498,'Fichier FI (en entrée)'!B:AH,3,0)</f>
        <v>FWTSINZCTQ</v>
      </c>
      <c r="C1498">
        <f t="shared" si="253"/>
        <v>434</v>
      </c>
      <c r="D1498">
        <f t="shared" si="254"/>
        <v>13.79</v>
      </c>
      <c r="E1498" s="14" t="str">
        <f>VLOOKUP(A1498,'Fichier FI (en entrée)'!B:AH,2,0)</f>
        <v>EV</v>
      </c>
      <c r="F1498" s="14" t="b">
        <f t="shared" si="255"/>
        <v>1</v>
      </c>
      <c r="G1498" s="14" t="b">
        <f>IFERROR(VLOOKUP(A1498,'Calculs FA (auto)'!A:F,6,0),FALSE)</f>
        <v>0</v>
      </c>
      <c r="H1498" s="14" t="b">
        <f t="shared" si="256"/>
        <v>0</v>
      </c>
      <c r="I1498" s="16">
        <f>IFERROR(VLOOKUP(A1498,'Moyennes FI (en entrée)'!B:N,7,0),"")</f>
        <v>10.79</v>
      </c>
      <c r="J1498" s="16">
        <f>IFERROR(VLOOKUP(VLOOKUP(A1498,'Fichier FI (en entrée)'!B:AH,33,0),Modificateurs!A$2:B$5,2,0),0)</f>
        <v>1</v>
      </c>
      <c r="K1498" s="16">
        <f>IFERROR(VLOOKUP(VLOOKUP(A1498,'Redoub FI (en entrée)'!B:N,7,0),Modificateurs!A$8:B$11,2,0),0)</f>
        <v>0</v>
      </c>
      <c r="L1498" s="16">
        <f>IFERROR(VLOOKUP(M1498,Modificateurs!D$1:E$94,2,0),0)</f>
        <v>2</v>
      </c>
      <c r="M1498" t="str">
        <f>VLOOKUP(A1498,'Fichier FI (en entrée)'!B:AH,16,0)&amp;" "&amp;VLOOKUP(A1498,'Fichier FI (en entrée)'!B:AH,20,0)&amp;" "&amp;VLOOKUP(A1498,'Fichier FI (en entrée)'!B:AH,27,0)&amp;" "&amp;VLOOKUP(A1498,'Fichier FI (en entrée)'!B:AH,29,0)</f>
        <v xml:space="preserve">STI2D Système informatique et numérique  </v>
      </c>
      <c r="N1498" t="str">
        <f>VLOOKUP(A1498,'Fichier FI (en entrée)'!B:AH,8,0)</f>
        <v>En Terminale</v>
      </c>
      <c r="O1498" t="b">
        <f>AND(C1498&gt;Synthèse!B$8,C1498&lt;Synthèse!B$10,NOT(Y1498))</f>
        <v>1</v>
      </c>
      <c r="Q1498" s="60">
        <f>ROUNDUP(C1498/(Synthèse!$B$4+Synthèse!$B$1)*8,0)</f>
        <v>3</v>
      </c>
      <c r="R1498" s="60">
        <f>IFERROR(VLOOKUP(A1498,'Evaluations (formulaire)'!A:P,6,0)+VLOOKUP(A1498,'Evaluations (formulaire)'!A:P,7,0),0)</f>
        <v>0</v>
      </c>
      <c r="S1498" s="60">
        <f>IFERROR(VLOOKUP(A1498,'Evaluations (formulaire)'!A:P,8,0),0)</f>
        <v>0</v>
      </c>
      <c r="T1498" s="60">
        <f>IF(AND(ISBLANK(P1498),Q1498&lt;=2),Synthèse!$B$41,IF(AND(ISBLANK(P1498),Q1498&gt;=7),Synthèse!$C$41,R1498+S1498))</f>
        <v>0</v>
      </c>
      <c r="U1498" s="60">
        <f t="shared" si="257"/>
        <v>13.79</v>
      </c>
      <c r="V1498" s="60">
        <f t="shared" si="258"/>
        <v>434</v>
      </c>
      <c r="X1498" s="26">
        <v>902</v>
      </c>
      <c r="Y1498" s="26" t="b">
        <f>IFERROR(VLOOKUP(A1498,'Calculs FA (auto)'!A:O,15,0),FALSE)</f>
        <v>0</v>
      </c>
      <c r="Z1498" s="26">
        <f>IFERROR(VLOOKUP(A1498,'Evaluations (formulaire)'!A:M,9,0),0)</f>
        <v>0</v>
      </c>
      <c r="AA1498" s="135" t="b">
        <v>0</v>
      </c>
      <c r="AB1498" s="135" t="b">
        <v>0</v>
      </c>
      <c r="AC1498" s="135" t="b">
        <f t="shared" si="259"/>
        <v>0</v>
      </c>
      <c r="AD1498" s="135" t="b">
        <f t="shared" si="260"/>
        <v>0</v>
      </c>
      <c r="AE1498" s="135" t="b">
        <f t="shared" si="261"/>
        <v>1</v>
      </c>
      <c r="AF1498" s="135" t="b">
        <f>AND(AC1498,$V1498&lt;=Synthèse!$B$44)</f>
        <v>0</v>
      </c>
      <c r="AG1498" s="135" t="b">
        <f>AND(AD1498,$V1498&lt;=Synthèse!$B$44)</f>
        <v>0</v>
      </c>
      <c r="AH1498" s="135" t="b">
        <f>AND(AE1498,$V1498&lt;=Synthèse!$B$44)</f>
        <v>1</v>
      </c>
      <c r="AI1498" s="137" t="b">
        <v>0</v>
      </c>
      <c r="AJ1498" s="137" t="b">
        <v>0</v>
      </c>
      <c r="AK1498" s="137" t="b">
        <f t="shared" si="262"/>
        <v>0</v>
      </c>
      <c r="AL1498" s="137" t="b">
        <f t="shared" si="263"/>
        <v>0</v>
      </c>
      <c r="AM1498" s="137" t="b">
        <f>AND(AK1498,$V1498&lt;=Synthèse!$B$44)</f>
        <v>0</v>
      </c>
      <c r="AN1498" s="137" t="b">
        <f>AND(AL1498,$V1498&lt;=Synthèse!$B$44)</f>
        <v>0</v>
      </c>
    </row>
    <row r="1499" spans="1:40">
      <c r="A1499" s="17">
        <v>731042</v>
      </c>
      <c r="B1499" t="str">
        <f ca="1">VLOOKUP(A1499,'Fichier FI (en entrée)'!B:AH,3,0)</f>
        <v>GSPXQHCLUJ</v>
      </c>
      <c r="C1499">
        <f t="shared" si="253"/>
        <v>556</v>
      </c>
      <c r="D1499">
        <f t="shared" si="254"/>
        <v>13.1</v>
      </c>
      <c r="E1499" s="14" t="str">
        <f>VLOOKUP(A1499,'Fichier FI (en entrée)'!B:AH,2,0)</f>
        <v>EV</v>
      </c>
      <c r="F1499" s="14" t="b">
        <f t="shared" si="255"/>
        <v>1</v>
      </c>
      <c r="G1499" s="14" t="b">
        <f>IFERROR(VLOOKUP(A1499,'Calculs FA (auto)'!A:F,6,0),FALSE)</f>
        <v>0</v>
      </c>
      <c r="H1499" s="14" t="b">
        <f t="shared" si="256"/>
        <v>0</v>
      </c>
      <c r="I1499" s="16">
        <f>IFERROR(VLOOKUP(A1499,'Moyennes FI (en entrée)'!B:N,7,0),"")</f>
        <v>10.1</v>
      </c>
      <c r="J1499" s="16">
        <f>IFERROR(VLOOKUP(VLOOKUP(A1499,'Fichier FI (en entrée)'!B:AH,33,0),Modificateurs!A$2:B$5,2,0),0)</f>
        <v>1</v>
      </c>
      <c r="K1499" s="16">
        <f>IFERROR(VLOOKUP(VLOOKUP(A1499,'Redoub FI (en entrée)'!B:N,7,0),Modificateurs!A$8:B$11,2,0),0)</f>
        <v>0</v>
      </c>
      <c r="L1499" s="16">
        <f>IFERROR(VLOOKUP(M1499,Modificateurs!D$1:E$94,2,0),0)</f>
        <v>2</v>
      </c>
      <c r="M1499" t="str">
        <f>VLOOKUP(A1499,'Fichier FI (en entrée)'!B:AH,16,0)&amp;" "&amp;VLOOKUP(A1499,'Fichier FI (en entrée)'!B:AH,20,0)&amp;" "&amp;VLOOKUP(A1499,'Fichier FI (en entrée)'!B:AH,27,0)&amp;" "&amp;VLOOKUP(A1499,'Fichier FI (en entrée)'!B:AH,29,0)</f>
        <v xml:space="preserve">S Physique-chimie  </v>
      </c>
      <c r="N1499" t="str">
        <f>VLOOKUP(A1499,'Fichier FI (en entrée)'!B:AH,8,0)</f>
        <v>En Terminale</v>
      </c>
      <c r="O1499" t="b">
        <f>AND(C1499&gt;Synthèse!B$8,C1499&lt;Synthèse!B$10,NOT(Y1499))</f>
        <v>1</v>
      </c>
      <c r="P1499" t="s">
        <v>65</v>
      </c>
      <c r="Q1499" s="60">
        <f>ROUNDUP(C1499/(Synthèse!$B$4+Synthèse!$B$1)*8,0)</f>
        <v>3</v>
      </c>
      <c r="R1499" s="60">
        <f>IFERROR(VLOOKUP(A1499,'Evaluations (formulaire)'!A:P,6,0)+VLOOKUP(A1499,'Evaluations (formulaire)'!A:P,7,0),0)</f>
        <v>0</v>
      </c>
      <c r="S1499" s="60">
        <f>IFERROR(VLOOKUP(A1499,'Evaluations (formulaire)'!A:P,8,0),0)</f>
        <v>0</v>
      </c>
      <c r="T1499" s="60">
        <f>IF(AND(ISBLANK(P1499),Q1499&lt;=2),Synthèse!$B$41,IF(AND(ISBLANK(P1499),Q1499&gt;=7),Synthèse!$C$41,R1499+S1499))</f>
        <v>0</v>
      </c>
      <c r="U1499" s="60">
        <f t="shared" si="257"/>
        <v>13.1</v>
      </c>
      <c r="V1499" s="60">
        <f t="shared" si="258"/>
        <v>557</v>
      </c>
      <c r="X1499" s="26">
        <v>720</v>
      </c>
      <c r="Y1499" s="26" t="b">
        <f>IFERROR(VLOOKUP(A1499,'Calculs FA (auto)'!A:O,15,0),FALSE)</f>
        <v>0</v>
      </c>
      <c r="Z1499" s="26">
        <f>IFERROR(VLOOKUP(A1499,'Evaluations (formulaire)'!A:M,9,0),0)</f>
        <v>0</v>
      </c>
      <c r="AA1499" s="135" t="b">
        <v>0</v>
      </c>
      <c r="AB1499" s="135" t="b">
        <v>0</v>
      </c>
      <c r="AC1499" s="135" t="b">
        <f t="shared" si="259"/>
        <v>0</v>
      </c>
      <c r="AD1499" s="135" t="b">
        <f t="shared" si="260"/>
        <v>0</v>
      </c>
      <c r="AE1499" s="135" t="b">
        <f t="shared" si="261"/>
        <v>1</v>
      </c>
      <c r="AF1499" s="135" t="b">
        <f>AND(AC1499,$V1499&lt;=Synthèse!$B$44)</f>
        <v>0</v>
      </c>
      <c r="AG1499" s="135" t="b">
        <f>AND(AD1499,$V1499&lt;=Synthèse!$B$44)</f>
        <v>0</v>
      </c>
      <c r="AH1499" s="135" t="b">
        <f>AND(AE1499,$V1499&lt;=Synthèse!$B$44)</f>
        <v>1</v>
      </c>
      <c r="AI1499" s="137" t="b">
        <v>0</v>
      </c>
      <c r="AJ1499" s="137" t="b">
        <v>0</v>
      </c>
      <c r="AK1499" s="137" t="b">
        <f t="shared" si="262"/>
        <v>0</v>
      </c>
      <c r="AL1499" s="137" t="b">
        <f t="shared" si="263"/>
        <v>0</v>
      </c>
      <c r="AM1499" s="137" t="b">
        <f>AND(AK1499,$V1499&lt;=Synthèse!$B$44)</f>
        <v>0</v>
      </c>
      <c r="AN1499" s="137" t="b">
        <f>AND(AL1499,$V1499&lt;=Synthèse!$B$44)</f>
        <v>0</v>
      </c>
    </row>
    <row r="1500" spans="1:40">
      <c r="A1500" s="17">
        <v>731043</v>
      </c>
      <c r="B1500" t="str">
        <f ca="1">VLOOKUP(A1500,'Fichier FI (en entrée)'!B:AH,3,0)</f>
        <v>DQKZIZGJPE</v>
      </c>
      <c r="C1500">
        <f t="shared" si="253"/>
        <v>211</v>
      </c>
      <c r="D1500">
        <f t="shared" si="254"/>
        <v>15.77</v>
      </c>
      <c r="E1500" s="14" t="str">
        <f>VLOOKUP(A1500,'Fichier FI (en entrée)'!B:AH,2,0)</f>
        <v>EV</v>
      </c>
      <c r="F1500" s="14" t="b">
        <f t="shared" si="255"/>
        <v>1</v>
      </c>
      <c r="G1500" s="14" t="b">
        <f>IFERROR(VLOOKUP(A1500,'Calculs FA (auto)'!A:F,6,0),FALSE)</f>
        <v>0</v>
      </c>
      <c r="H1500" s="14" t="b">
        <f t="shared" si="256"/>
        <v>0</v>
      </c>
      <c r="I1500" s="16">
        <f>IFERROR(VLOOKUP(A1500,'Moyennes FI (en entrée)'!B:N,7,0),"")</f>
        <v>10.77</v>
      </c>
      <c r="J1500" s="16">
        <f>IFERROR(VLOOKUP(VLOOKUP(A1500,'Fichier FI (en entrée)'!B:AH,33,0),Modificateurs!A$2:B$5,2,0),0)</f>
        <v>3</v>
      </c>
      <c r="K1500" s="16">
        <f>IFERROR(VLOOKUP(VLOOKUP(A1500,'Redoub FI (en entrée)'!B:N,7,0),Modificateurs!A$8:B$11,2,0),0)</f>
        <v>0</v>
      </c>
      <c r="L1500" s="16">
        <f>IFERROR(VLOOKUP(M1500,Modificateurs!D$1:E$94,2,0),0)</f>
        <v>2</v>
      </c>
      <c r="M1500" t="str">
        <f>VLOOKUP(A1500,'Fichier FI (en entrée)'!B:AH,16,0)&amp;" "&amp;VLOOKUP(A1500,'Fichier FI (en entrée)'!B:AH,20,0)&amp;" "&amp;VLOOKUP(A1500,'Fichier FI (en entrée)'!B:AH,27,0)&amp;" "&amp;VLOOKUP(A1500,'Fichier FI (en entrée)'!B:AH,29,0)</f>
        <v xml:space="preserve">STI2D Système informatique et numérique  </v>
      </c>
      <c r="N1500" t="str">
        <f>VLOOKUP(A1500,'Fichier FI (en entrée)'!B:AH,8,0)</f>
        <v>En Terminale</v>
      </c>
      <c r="O1500" t="b">
        <f>AND(C1500&gt;Synthèse!B$8,C1500&lt;Synthèse!B$10,NOT(Y1500))</f>
        <v>0</v>
      </c>
      <c r="Q1500" s="60">
        <f>ROUNDUP(C1500/(Synthèse!$B$4+Synthèse!$B$1)*8,0)</f>
        <v>1</v>
      </c>
      <c r="R1500" s="60">
        <f>IFERROR(VLOOKUP(A1500,'Evaluations (formulaire)'!A:P,6,0)+VLOOKUP(A1500,'Evaluations (formulaire)'!A:P,7,0),0)</f>
        <v>0</v>
      </c>
      <c r="S1500" s="60">
        <f>IFERROR(VLOOKUP(A1500,'Evaluations (formulaire)'!A:P,8,0),0)</f>
        <v>0</v>
      </c>
      <c r="T1500" s="60">
        <f>IF(AND(ISBLANK(P1500),Q1500&lt;=2),Synthèse!$B$41,IF(AND(ISBLANK(P1500),Q1500&gt;=7),Synthèse!$C$41,R1500+S1500))</f>
        <v>4.6511627906976744E-3</v>
      </c>
      <c r="U1500" s="60">
        <f t="shared" si="257"/>
        <v>15.774651162790697</v>
      </c>
      <c r="V1500" s="60">
        <f t="shared" si="258"/>
        <v>211</v>
      </c>
      <c r="X1500" s="26">
        <v>1417</v>
      </c>
      <c r="Y1500" s="26" t="b">
        <f>IFERROR(VLOOKUP(A1500,'Calculs FA (auto)'!A:O,15,0),FALSE)</f>
        <v>0</v>
      </c>
      <c r="Z1500" s="26">
        <f>IFERROR(VLOOKUP(A1500,'Evaluations (formulaire)'!A:M,9,0),0)</f>
        <v>0</v>
      </c>
      <c r="AA1500" s="135" t="b">
        <v>0</v>
      </c>
      <c r="AB1500" s="135" t="b">
        <v>1</v>
      </c>
      <c r="AC1500" s="135" t="b">
        <f t="shared" si="259"/>
        <v>0</v>
      </c>
      <c r="AD1500" s="135" t="b">
        <f t="shared" si="260"/>
        <v>1</v>
      </c>
      <c r="AE1500" s="135" t="b">
        <f t="shared" si="261"/>
        <v>0</v>
      </c>
      <c r="AF1500" s="135" t="b">
        <f>AND(AC1500,$V1500&lt;=Synthèse!$B$44)</f>
        <v>0</v>
      </c>
      <c r="AG1500" s="135" t="b">
        <f>AND(AD1500,$V1500&lt;=Synthèse!$B$44)</f>
        <v>1</v>
      </c>
      <c r="AH1500" s="135" t="b">
        <f>AND(AE1500,$V1500&lt;=Synthèse!$B$44)</f>
        <v>0</v>
      </c>
      <c r="AI1500" s="137" t="b">
        <v>0</v>
      </c>
      <c r="AJ1500" s="137" t="b">
        <v>0</v>
      </c>
      <c r="AK1500" s="137" t="b">
        <f t="shared" si="262"/>
        <v>0</v>
      </c>
      <c r="AL1500" s="137" t="b">
        <f t="shared" si="263"/>
        <v>0</v>
      </c>
      <c r="AM1500" s="137" t="b">
        <f>AND(AK1500,$V1500&lt;=Synthèse!$B$44)</f>
        <v>0</v>
      </c>
      <c r="AN1500" s="137" t="b">
        <f>AND(AL1500,$V1500&lt;=Synthèse!$B$44)</f>
        <v>0</v>
      </c>
    </row>
    <row r="1501" spans="1:40">
      <c r="A1501" s="17">
        <v>731061</v>
      </c>
      <c r="B1501" t="str">
        <f ca="1">VLOOKUP(A1501,'Fichier FI (en entrée)'!B:AH,3,0)</f>
        <v>JXPOXQXVXE</v>
      </c>
      <c r="C1501">
        <f t="shared" si="253"/>
        <v>470</v>
      </c>
      <c r="D1501">
        <f t="shared" si="254"/>
        <v>13.58</v>
      </c>
      <c r="E1501" s="14" t="str">
        <f>VLOOKUP(A1501,'Fichier FI (en entrée)'!B:AH,2,0)</f>
        <v>EV</v>
      </c>
      <c r="F1501" s="14" t="b">
        <f t="shared" si="255"/>
        <v>1</v>
      </c>
      <c r="G1501" s="14" t="b">
        <f>IFERROR(VLOOKUP(A1501,'Calculs FA (auto)'!A:F,6,0),FALSE)</f>
        <v>0</v>
      </c>
      <c r="H1501" s="14" t="b">
        <f t="shared" si="256"/>
        <v>0</v>
      </c>
      <c r="I1501" s="16">
        <f>IFERROR(VLOOKUP(A1501,'Moyennes FI (en entrée)'!B:N,7,0),"")</f>
        <v>10.58</v>
      </c>
      <c r="J1501" s="16">
        <f>IFERROR(VLOOKUP(VLOOKUP(A1501,'Fichier FI (en entrée)'!B:AH,33,0),Modificateurs!A$2:B$5,2,0),0)</f>
        <v>1</v>
      </c>
      <c r="K1501" s="16">
        <f>IFERROR(VLOOKUP(VLOOKUP(A1501,'Redoub FI (en entrée)'!B:N,7,0),Modificateurs!A$8:B$11,2,0),0)</f>
        <v>0</v>
      </c>
      <c r="L1501" s="16">
        <f>IFERROR(VLOOKUP(M1501,Modificateurs!D$1:E$94,2,0),0)</f>
        <v>2</v>
      </c>
      <c r="M1501" t="str">
        <f>VLOOKUP(A1501,'Fichier FI (en entrée)'!B:AH,16,0)&amp;" "&amp;VLOOKUP(A1501,'Fichier FI (en entrée)'!B:AH,20,0)&amp;" "&amp;VLOOKUP(A1501,'Fichier FI (en entrée)'!B:AH,27,0)&amp;" "&amp;VLOOKUP(A1501,'Fichier FI (en entrée)'!B:AH,29,0)</f>
        <v xml:space="preserve">STI2D Système informatique et numérique  </v>
      </c>
      <c r="N1501" t="str">
        <f>VLOOKUP(A1501,'Fichier FI (en entrée)'!B:AH,8,0)</f>
        <v>En Terminale</v>
      </c>
      <c r="O1501" t="b">
        <f>AND(C1501&gt;Synthèse!B$8,C1501&lt;Synthèse!B$10,NOT(Y1501))</f>
        <v>1</v>
      </c>
      <c r="Q1501" s="60">
        <f>ROUNDUP(C1501/(Synthèse!$B$4+Synthèse!$B$1)*8,0)</f>
        <v>3</v>
      </c>
      <c r="R1501" s="60">
        <f>IFERROR(VLOOKUP(A1501,'Evaluations (formulaire)'!A:P,6,0)+VLOOKUP(A1501,'Evaluations (formulaire)'!A:P,7,0),0)</f>
        <v>0</v>
      </c>
      <c r="S1501" s="60">
        <f>IFERROR(VLOOKUP(A1501,'Evaluations (formulaire)'!A:P,8,0),0)</f>
        <v>0</v>
      </c>
      <c r="T1501" s="60">
        <f>IF(AND(ISBLANK(P1501),Q1501&lt;=2),Synthèse!$B$41,IF(AND(ISBLANK(P1501),Q1501&gt;=7),Synthèse!$C$41,R1501+S1501))</f>
        <v>0</v>
      </c>
      <c r="U1501" s="60">
        <f t="shared" si="257"/>
        <v>13.58</v>
      </c>
      <c r="V1501" s="60">
        <f t="shared" si="258"/>
        <v>471</v>
      </c>
      <c r="X1501" s="26">
        <v>1587</v>
      </c>
      <c r="Y1501" s="26" t="b">
        <f>IFERROR(VLOOKUP(A1501,'Calculs FA (auto)'!A:O,15,0),FALSE)</f>
        <v>0</v>
      </c>
      <c r="Z1501" s="26">
        <f>IFERROR(VLOOKUP(A1501,'Evaluations (formulaire)'!A:M,9,0),0)</f>
        <v>0</v>
      </c>
      <c r="AA1501" s="135" t="b">
        <v>0</v>
      </c>
      <c r="AB1501" s="135" t="b">
        <v>1</v>
      </c>
      <c r="AC1501" s="135" t="b">
        <f t="shared" si="259"/>
        <v>0</v>
      </c>
      <c r="AD1501" s="135" t="b">
        <f t="shared" si="260"/>
        <v>1</v>
      </c>
      <c r="AE1501" s="135" t="b">
        <f t="shared" si="261"/>
        <v>0</v>
      </c>
      <c r="AF1501" s="135" t="b">
        <f>AND(AC1501,$V1501&lt;=Synthèse!$B$44)</f>
        <v>0</v>
      </c>
      <c r="AG1501" s="135" t="b">
        <f>AND(AD1501,$V1501&lt;=Synthèse!$B$44)</f>
        <v>1</v>
      </c>
      <c r="AH1501" s="135" t="b">
        <f>AND(AE1501,$V1501&lt;=Synthèse!$B$44)</f>
        <v>0</v>
      </c>
      <c r="AI1501" s="137" t="b">
        <v>0</v>
      </c>
      <c r="AJ1501" s="137" t="b">
        <v>0</v>
      </c>
      <c r="AK1501" s="137" t="b">
        <f t="shared" si="262"/>
        <v>0</v>
      </c>
      <c r="AL1501" s="137" t="b">
        <f t="shared" si="263"/>
        <v>0</v>
      </c>
      <c r="AM1501" s="137" t="b">
        <f>AND(AK1501,$V1501&lt;=Synthèse!$B$44)</f>
        <v>0</v>
      </c>
      <c r="AN1501" s="137" t="b">
        <f>AND(AL1501,$V1501&lt;=Synthèse!$B$44)</f>
        <v>0</v>
      </c>
    </row>
    <row r="1502" spans="1:40">
      <c r="A1502" s="17">
        <v>731073</v>
      </c>
      <c r="B1502" t="str">
        <f ca="1">VLOOKUP(A1502,'Fichier FI (en entrée)'!B:AH,3,0)</f>
        <v>LZNOYXMLWR</v>
      </c>
      <c r="C1502">
        <f t="shared" si="253"/>
        <v>1210</v>
      </c>
      <c r="D1502">
        <f t="shared" si="254"/>
        <v>7.57</v>
      </c>
      <c r="E1502" s="14" t="str">
        <f>VLOOKUP(A1502,'Fichier FI (en entrée)'!B:AH,2,0)</f>
        <v>EV</v>
      </c>
      <c r="F1502" s="14" t="b">
        <f t="shared" si="255"/>
        <v>1</v>
      </c>
      <c r="G1502" s="14" t="b">
        <f>IFERROR(VLOOKUP(A1502,'Calculs FA (auto)'!A:F,6,0),FALSE)</f>
        <v>0</v>
      </c>
      <c r="H1502" s="14" t="b">
        <f t="shared" si="256"/>
        <v>0</v>
      </c>
      <c r="I1502" s="16">
        <f>IFERROR(VLOOKUP(A1502,'Moyennes FI (en entrée)'!B:N,7,0),"")</f>
        <v>7.57</v>
      </c>
      <c r="J1502" s="16">
        <f>IFERROR(VLOOKUP(VLOOKUP(A1502,'Fichier FI (en entrée)'!B:AH,33,0),Modificateurs!A$2:B$5,2,0),0)</f>
        <v>-3</v>
      </c>
      <c r="K1502" s="16">
        <f>IFERROR(VLOOKUP(VLOOKUP(A1502,'Redoub FI (en entrée)'!B:N,7,0),Modificateurs!A$8:B$11,2,0),0)</f>
        <v>0</v>
      </c>
      <c r="L1502" s="16">
        <f>IFERROR(VLOOKUP(M1502,Modificateurs!D$1:E$94,2,0),0)</f>
        <v>3</v>
      </c>
      <c r="M1502" t="str">
        <f>VLOOKUP(A1502,'Fichier FI (en entrée)'!B:AH,16,0)&amp;" "&amp;VLOOKUP(A1502,'Fichier FI (en entrée)'!B:AH,20,0)&amp;" "&amp;VLOOKUP(A1502,'Fichier FI (en entrée)'!B:AH,27,0)&amp;" "&amp;VLOOKUP(A1502,'Fichier FI (en entrée)'!B:AH,29,0)</f>
        <v xml:space="preserve">S Informatique et Sciences du numérique  </v>
      </c>
      <c r="N1502" t="str">
        <f>VLOOKUP(A1502,'Fichier FI (en entrée)'!B:AH,8,0)</f>
        <v>En Terminale</v>
      </c>
      <c r="O1502" t="b">
        <f>AND(C1502&gt;Synthèse!B$8,C1502&lt;Synthèse!B$10,NOT(Y1502))</f>
        <v>1</v>
      </c>
      <c r="Q1502" s="60">
        <f>ROUNDUP(C1502/(Synthèse!$B$4+Synthèse!$B$1)*8,0)</f>
        <v>6</v>
      </c>
      <c r="R1502" s="60">
        <f>IFERROR(VLOOKUP(A1502,'Evaluations (formulaire)'!A:P,6,0)+VLOOKUP(A1502,'Evaluations (formulaire)'!A:P,7,0),0)</f>
        <v>0</v>
      </c>
      <c r="S1502" s="60">
        <f>IFERROR(VLOOKUP(A1502,'Evaluations (formulaire)'!A:P,8,0),0)</f>
        <v>0</v>
      </c>
      <c r="T1502" s="60">
        <f>IF(AND(ISBLANK(P1502),Q1502&lt;=2),Synthèse!$B$41,IF(AND(ISBLANK(P1502),Q1502&gt;=7),Synthèse!$C$41,R1502+S1502))</f>
        <v>0</v>
      </c>
      <c r="U1502" s="60">
        <f t="shared" si="257"/>
        <v>7.57</v>
      </c>
      <c r="V1502" s="60">
        <f t="shared" si="258"/>
        <v>1208</v>
      </c>
      <c r="X1502" s="26">
        <v>481</v>
      </c>
      <c r="Y1502" s="26" t="b">
        <f>IFERROR(VLOOKUP(A1502,'Calculs FA (auto)'!A:O,15,0),FALSE)</f>
        <v>0</v>
      </c>
      <c r="Z1502" s="26">
        <f>IFERROR(VLOOKUP(A1502,'Evaluations (formulaire)'!A:M,9,0),0)</f>
        <v>0</v>
      </c>
      <c r="AA1502" s="135" t="b">
        <v>0</v>
      </c>
      <c r="AB1502" s="135" t="b">
        <v>1</v>
      </c>
      <c r="AC1502" s="135" t="b">
        <f t="shared" si="259"/>
        <v>0</v>
      </c>
      <c r="AD1502" s="135" t="b">
        <f t="shared" si="260"/>
        <v>1</v>
      </c>
      <c r="AE1502" s="135" t="b">
        <f t="shared" si="261"/>
        <v>0</v>
      </c>
      <c r="AF1502" s="135" t="b">
        <f>AND(AC1502,$V1502&lt;=Synthèse!$B$44)</f>
        <v>0</v>
      </c>
      <c r="AG1502" s="135" t="b">
        <f>AND(AD1502,$V1502&lt;=Synthèse!$B$44)</f>
        <v>0</v>
      </c>
      <c r="AH1502" s="135" t="b">
        <f>AND(AE1502,$V1502&lt;=Synthèse!$B$44)</f>
        <v>0</v>
      </c>
      <c r="AI1502" s="137" t="b">
        <v>0</v>
      </c>
      <c r="AJ1502" s="137" t="b">
        <v>0</v>
      </c>
      <c r="AK1502" s="137" t="b">
        <f t="shared" si="262"/>
        <v>0</v>
      </c>
      <c r="AL1502" s="137" t="b">
        <f t="shared" si="263"/>
        <v>0</v>
      </c>
      <c r="AM1502" s="137" t="b">
        <f>AND(AK1502,$V1502&lt;=Synthèse!$B$44)</f>
        <v>0</v>
      </c>
      <c r="AN1502" s="137" t="b">
        <f>AND(AL1502,$V1502&lt;=Synthèse!$B$44)</f>
        <v>0</v>
      </c>
    </row>
    <row r="1503" spans="1:40">
      <c r="A1503" s="17">
        <v>731103</v>
      </c>
      <c r="B1503" t="str">
        <f ca="1">VLOOKUP(A1503,'Fichier FI (en entrée)'!B:AH,3,0)</f>
        <v>ISZTIYUWER</v>
      </c>
      <c r="C1503">
        <f t="shared" si="253"/>
        <v>167</v>
      </c>
      <c r="D1503">
        <f t="shared" si="254"/>
        <v>16.25</v>
      </c>
      <c r="E1503" s="14" t="str">
        <f>VLOOKUP(A1503,'Fichier FI (en entrée)'!B:AH,2,0)</f>
        <v>EV</v>
      </c>
      <c r="F1503" s="14" t="b">
        <f t="shared" si="255"/>
        <v>1</v>
      </c>
      <c r="G1503" s="14" t="b">
        <f>IFERROR(VLOOKUP(A1503,'Calculs FA (auto)'!A:F,6,0),FALSE)</f>
        <v>1</v>
      </c>
      <c r="H1503" s="14" t="b">
        <f t="shared" si="256"/>
        <v>1</v>
      </c>
      <c r="I1503" s="16">
        <f>IFERROR(VLOOKUP(A1503,'Moyennes FI (en entrée)'!B:N,7,0),"")</f>
        <v>11.25</v>
      </c>
      <c r="J1503" s="16">
        <f>IFERROR(VLOOKUP(VLOOKUP(A1503,'Fichier FI (en entrée)'!B:AH,33,0),Modificateurs!A$2:B$5,2,0),0)</f>
        <v>3</v>
      </c>
      <c r="K1503" s="16">
        <f>IFERROR(VLOOKUP(VLOOKUP(A1503,'Redoub FI (en entrée)'!B:N,7,0),Modificateurs!A$8:B$11,2,0),0)</f>
        <v>0</v>
      </c>
      <c r="L1503" s="16">
        <f>IFERROR(VLOOKUP(M1503,Modificateurs!D$1:E$94,2,0),0)</f>
        <v>2</v>
      </c>
      <c r="M1503" t="str">
        <f>VLOOKUP(A1503,'Fichier FI (en entrée)'!B:AH,16,0)&amp;" "&amp;VLOOKUP(A1503,'Fichier FI (en entrée)'!B:AH,20,0)&amp;" "&amp;VLOOKUP(A1503,'Fichier FI (en entrée)'!B:AH,27,0)&amp;" "&amp;VLOOKUP(A1503,'Fichier FI (en entrée)'!B:AH,29,0)</f>
        <v xml:space="preserve">STI2D Système informatique et numérique  </v>
      </c>
      <c r="N1503" t="str">
        <f>VLOOKUP(A1503,'Fichier FI (en entrée)'!B:AH,8,0)</f>
        <v>En Terminale</v>
      </c>
      <c r="O1503" t="b">
        <f>AND(C1503&gt;Synthèse!B$8,C1503&lt;Synthèse!B$10,NOT(Y1503))</f>
        <v>0</v>
      </c>
      <c r="Q1503" s="60">
        <f>ROUNDUP(C1503/(Synthèse!$B$4+Synthèse!$B$1)*8,0)</f>
        <v>1</v>
      </c>
      <c r="R1503" s="60">
        <f>IFERROR(VLOOKUP(A1503,'Evaluations (formulaire)'!A:P,6,0)+VLOOKUP(A1503,'Evaluations (formulaire)'!A:P,7,0),0)</f>
        <v>0</v>
      </c>
      <c r="S1503" s="60">
        <f>IFERROR(VLOOKUP(A1503,'Evaluations (formulaire)'!A:P,8,0),0)</f>
        <v>0</v>
      </c>
      <c r="T1503" s="60">
        <f>IF(AND(ISBLANK(P1503),Q1503&lt;=2),Synthèse!$B$41,IF(AND(ISBLANK(P1503),Q1503&gt;=7),Synthèse!$C$41,R1503+S1503))</f>
        <v>4.6511627906976744E-3</v>
      </c>
      <c r="U1503" s="60">
        <f t="shared" si="257"/>
        <v>16.254651162790697</v>
      </c>
      <c r="V1503" s="60">
        <f t="shared" si="258"/>
        <v>167</v>
      </c>
      <c r="X1503" s="26">
        <v>1199</v>
      </c>
      <c r="Y1503" s="26" t="b">
        <f>IFERROR(VLOOKUP(A1503,'Calculs FA (auto)'!A:O,15,0),FALSE)</f>
        <v>0</v>
      </c>
      <c r="Z1503" s="26">
        <f>IFERROR(VLOOKUP(A1503,'Evaluations (formulaire)'!A:M,9,0),0)</f>
        <v>0</v>
      </c>
      <c r="AA1503" s="135" t="b">
        <v>0</v>
      </c>
      <c r="AB1503" s="135" t="b">
        <v>1</v>
      </c>
      <c r="AC1503" s="135" t="b">
        <f t="shared" si="259"/>
        <v>0</v>
      </c>
      <c r="AD1503" s="135" t="b">
        <f t="shared" si="260"/>
        <v>1</v>
      </c>
      <c r="AE1503" s="135" t="b">
        <f t="shared" si="261"/>
        <v>0</v>
      </c>
      <c r="AF1503" s="135" t="b">
        <f>AND(AC1503,$V1503&lt;=Synthèse!$B$44)</f>
        <v>0</v>
      </c>
      <c r="AG1503" s="135" t="b">
        <f>AND(AD1503,$V1503&lt;=Synthèse!$B$44)</f>
        <v>1</v>
      </c>
      <c r="AH1503" s="135" t="b">
        <f>AND(AE1503,$V1503&lt;=Synthèse!$B$44)</f>
        <v>0</v>
      </c>
      <c r="AI1503" s="137" t="b">
        <v>0</v>
      </c>
      <c r="AJ1503" s="137" t="b">
        <v>0</v>
      </c>
      <c r="AK1503" s="137" t="b">
        <f t="shared" si="262"/>
        <v>0</v>
      </c>
      <c r="AL1503" s="137" t="b">
        <f t="shared" si="263"/>
        <v>0</v>
      </c>
      <c r="AM1503" s="137" t="b">
        <f>AND(AK1503,$V1503&lt;=Synthèse!$B$44)</f>
        <v>0</v>
      </c>
      <c r="AN1503" s="137" t="b">
        <f>AND(AL1503,$V1503&lt;=Synthèse!$B$44)</f>
        <v>0</v>
      </c>
    </row>
    <row r="1504" spans="1:40">
      <c r="A1504" s="17">
        <v>731122</v>
      </c>
      <c r="B1504" t="str">
        <f ca="1">VLOOKUP(A1504,'Fichier FI (en entrée)'!B:AH,3,0)</f>
        <v>LIBASTTRTQ</v>
      </c>
      <c r="C1504">
        <f t="shared" si="253"/>
        <v>959</v>
      </c>
      <c r="D1504">
        <f t="shared" si="254"/>
        <v>10.65</v>
      </c>
      <c r="E1504" s="14" t="str">
        <f>VLOOKUP(A1504,'Fichier FI (en entrée)'!B:AH,2,0)</f>
        <v>EV</v>
      </c>
      <c r="F1504" s="14" t="b">
        <f t="shared" si="255"/>
        <v>1</v>
      </c>
      <c r="G1504" s="14" t="b">
        <f>IFERROR(VLOOKUP(A1504,'Calculs FA (auto)'!A:F,6,0),FALSE)</f>
        <v>0</v>
      </c>
      <c r="H1504" s="14" t="b">
        <f t="shared" si="256"/>
        <v>0</v>
      </c>
      <c r="I1504" s="16">
        <f>IFERROR(VLOOKUP(A1504,'Moyennes FI (en entrée)'!B:N,7,0),"")</f>
        <v>8.65</v>
      </c>
      <c r="J1504" s="16">
        <f>IFERROR(VLOOKUP(VLOOKUP(A1504,'Fichier FI (en entrée)'!B:AH,33,0),Modificateurs!A$2:B$5,2,0),0)</f>
        <v>0</v>
      </c>
      <c r="K1504" s="16">
        <f>IFERROR(VLOOKUP(VLOOKUP(A1504,'Redoub FI (en entrée)'!B:N,7,0),Modificateurs!A$8:B$11,2,0),0)</f>
        <v>0</v>
      </c>
      <c r="L1504" s="16">
        <f>IFERROR(VLOOKUP(M1504,Modificateurs!D$1:E$94,2,0),0)</f>
        <v>2</v>
      </c>
      <c r="M1504" t="str">
        <f>VLOOKUP(A1504,'Fichier FI (en entrée)'!B:AH,16,0)&amp;" "&amp;VLOOKUP(A1504,'Fichier FI (en entrée)'!B:AH,20,0)&amp;" "&amp;VLOOKUP(A1504,'Fichier FI (en entrée)'!B:AH,27,0)&amp;" "&amp;VLOOKUP(A1504,'Fichier FI (en entrée)'!B:AH,29,0)</f>
        <v xml:space="preserve">STI2D Système informatique et numérique  </v>
      </c>
      <c r="N1504" t="str">
        <f>VLOOKUP(A1504,'Fichier FI (en entrée)'!B:AH,8,0)</f>
        <v>En Terminale</v>
      </c>
      <c r="O1504" t="b">
        <f>AND(C1504&gt;Synthèse!B$8,C1504&lt;Synthèse!B$10,NOT(Y1504))</f>
        <v>1</v>
      </c>
      <c r="Q1504" s="60">
        <f>ROUNDUP(C1504/(Synthèse!$B$4+Synthèse!$B$1)*8,0)</f>
        <v>5</v>
      </c>
      <c r="R1504" s="60">
        <f>IFERROR(VLOOKUP(A1504,'Evaluations (formulaire)'!A:P,6,0)+VLOOKUP(A1504,'Evaluations (formulaire)'!A:P,7,0),0)</f>
        <v>0</v>
      </c>
      <c r="S1504" s="60">
        <f>IFERROR(VLOOKUP(A1504,'Evaluations (formulaire)'!A:P,8,0),0)</f>
        <v>0</v>
      </c>
      <c r="T1504" s="60">
        <f>IF(AND(ISBLANK(P1504),Q1504&lt;=2),Synthèse!$B$41,IF(AND(ISBLANK(P1504),Q1504&gt;=7),Synthèse!$C$41,R1504+S1504))</f>
        <v>0</v>
      </c>
      <c r="U1504" s="60">
        <f t="shared" si="257"/>
        <v>10.65</v>
      </c>
      <c r="V1504" s="60">
        <f t="shared" si="258"/>
        <v>959</v>
      </c>
      <c r="X1504" s="26">
        <v>264</v>
      </c>
      <c r="Y1504" s="26" t="b">
        <f>IFERROR(VLOOKUP(A1504,'Calculs FA (auto)'!A:O,15,0),FALSE)</f>
        <v>0</v>
      </c>
      <c r="Z1504" s="26">
        <f>IFERROR(VLOOKUP(A1504,'Evaluations (formulaire)'!A:M,9,0),0)</f>
        <v>0</v>
      </c>
      <c r="AA1504" s="135" t="b">
        <v>0</v>
      </c>
      <c r="AB1504" s="135" t="b">
        <v>0</v>
      </c>
      <c r="AC1504" s="135" t="b">
        <f t="shared" si="259"/>
        <v>0</v>
      </c>
      <c r="AD1504" s="135" t="b">
        <f t="shared" si="260"/>
        <v>0</v>
      </c>
      <c r="AE1504" s="135" t="b">
        <f t="shared" si="261"/>
        <v>1</v>
      </c>
      <c r="AF1504" s="135" t="b">
        <f>AND(AC1504,$V1504&lt;=Synthèse!$B$44)</f>
        <v>0</v>
      </c>
      <c r="AG1504" s="135" t="b">
        <f>AND(AD1504,$V1504&lt;=Synthèse!$B$44)</f>
        <v>0</v>
      </c>
      <c r="AH1504" s="135" t="b">
        <f>AND(AE1504,$V1504&lt;=Synthèse!$B$44)</f>
        <v>0</v>
      </c>
      <c r="AI1504" s="137" t="b">
        <v>0</v>
      </c>
      <c r="AJ1504" s="137" t="b">
        <v>0</v>
      </c>
      <c r="AK1504" s="137" t="b">
        <f t="shared" si="262"/>
        <v>0</v>
      </c>
      <c r="AL1504" s="137" t="b">
        <f t="shared" si="263"/>
        <v>0</v>
      </c>
      <c r="AM1504" s="137" t="b">
        <f>AND(AK1504,$V1504&lt;=Synthèse!$B$44)</f>
        <v>0</v>
      </c>
      <c r="AN1504" s="137" t="b">
        <f>AND(AL1504,$V1504&lt;=Synthèse!$B$44)</f>
        <v>0</v>
      </c>
    </row>
    <row r="1505" spans="1:40">
      <c r="A1505" s="17">
        <v>732974</v>
      </c>
      <c r="B1505" t="str">
        <f ca="1">VLOOKUP(A1505,'Fichier FI (en entrée)'!B:AH,3,0)</f>
        <v>ATXNXSXYWX</v>
      </c>
      <c r="C1505">
        <f t="shared" si="253"/>
        <v>1542</v>
      </c>
      <c r="D1505">
        <f t="shared" si="254"/>
        <v>-3.9999999999999147E-2</v>
      </c>
      <c r="E1505" s="14" t="str">
        <f>VLOOKUP(A1505,'Fichier FI (en entrée)'!B:AH,2,0)</f>
        <v>EV</v>
      </c>
      <c r="F1505" s="14" t="b">
        <f t="shared" si="255"/>
        <v>1</v>
      </c>
      <c r="G1505" s="14" t="b">
        <f>IFERROR(VLOOKUP(A1505,'Calculs FA (auto)'!A:F,6,0),FALSE)</f>
        <v>0</v>
      </c>
      <c r="H1505" s="14" t="b">
        <f t="shared" si="256"/>
        <v>0</v>
      </c>
      <c r="I1505" s="16">
        <f>IFERROR(VLOOKUP(A1505,'Moyennes FI (en entrée)'!B:N,7,0),"")</f>
        <v>10.96</v>
      </c>
      <c r="J1505" s="16">
        <f>IFERROR(VLOOKUP(VLOOKUP(A1505,'Fichier FI (en entrée)'!B:AH,33,0),Modificateurs!A$2:B$5,2,0),0)</f>
        <v>1</v>
      </c>
      <c r="K1505" s="16">
        <f>IFERROR(VLOOKUP(VLOOKUP(A1505,'Redoub FI (en entrée)'!B:N,7,0),Modificateurs!A$8:B$11,2,0),0)</f>
        <v>0</v>
      </c>
      <c r="L1505" s="16">
        <f>IFERROR(VLOOKUP(M1505,Modificateurs!D$1:E$94,2,0),0)</f>
        <v>-12</v>
      </c>
      <c r="M1505" t="str">
        <f>VLOOKUP(A1505,'Fichier FI (en entrée)'!B:AH,16,0)&amp;" "&amp;VLOOKUP(A1505,'Fichier FI (en entrée)'!B:AH,20,0)&amp;" "&amp;VLOOKUP(A1505,'Fichier FI (en entrée)'!B:AH,27,0)&amp;" "&amp;VLOOKUP(A1505,'Fichier FI (en entrée)'!B:AH,29,0)</f>
        <v xml:space="preserve">P Accueil - relation clients et usagers  </v>
      </c>
      <c r="N1505" t="str">
        <f>VLOOKUP(A1505,'Fichier FI (en entrée)'!B:AH,8,0)</f>
        <v>En Terminale</v>
      </c>
      <c r="O1505" t="b">
        <f>AND(C1505&gt;Synthèse!B$8,C1505&lt;Synthèse!B$10,NOT(Y1505))</f>
        <v>0</v>
      </c>
      <c r="Q1505" s="60">
        <f>ROUNDUP(C1505/(Synthèse!$B$4+Synthèse!$B$1)*8,0)</f>
        <v>8</v>
      </c>
      <c r="R1505" s="60">
        <f>IFERROR(VLOOKUP(A1505,'Evaluations (formulaire)'!A:P,6,0)+VLOOKUP(A1505,'Evaluations (formulaire)'!A:P,7,0),0)</f>
        <v>0</v>
      </c>
      <c r="S1505" s="60">
        <f>IFERROR(VLOOKUP(A1505,'Evaluations (formulaire)'!A:P,8,0),0)</f>
        <v>0</v>
      </c>
      <c r="T1505" s="60">
        <f>IF(AND(ISBLANK(P1505),Q1505&lt;=2),Synthèse!$B$41,IF(AND(ISBLANK(P1505),Q1505&gt;=7),Synthèse!$C$41,R1505+S1505))</f>
        <v>4.6296296296296294E-3</v>
      </c>
      <c r="U1505" s="60">
        <f t="shared" si="257"/>
        <v>-3.5370370370369518E-2</v>
      </c>
      <c r="V1505" s="60">
        <f t="shared" si="258"/>
        <v>1542</v>
      </c>
      <c r="X1505" s="26">
        <v>181</v>
      </c>
      <c r="Y1505" s="26" t="b">
        <f>IFERROR(VLOOKUP(A1505,'Calculs FA (auto)'!A:O,15,0),FALSE)</f>
        <v>0</v>
      </c>
      <c r="Z1505" s="26">
        <f>IFERROR(VLOOKUP(A1505,'Evaluations (formulaire)'!A:M,9,0),0)</f>
        <v>0</v>
      </c>
      <c r="AA1505" s="135" t="b">
        <v>0</v>
      </c>
      <c r="AB1505" s="135" t="b">
        <v>1</v>
      </c>
      <c r="AC1505" s="135" t="b">
        <f t="shared" si="259"/>
        <v>0</v>
      </c>
      <c r="AD1505" s="135" t="b">
        <f t="shared" si="260"/>
        <v>1</v>
      </c>
      <c r="AE1505" s="135" t="b">
        <f t="shared" si="261"/>
        <v>0</v>
      </c>
      <c r="AF1505" s="135" t="b">
        <f>AND(AC1505,$V1505&lt;=Synthèse!$B$44)</f>
        <v>0</v>
      </c>
      <c r="AG1505" s="135" t="b">
        <f>AND(AD1505,$V1505&lt;=Synthèse!$B$44)</f>
        <v>0</v>
      </c>
      <c r="AH1505" s="135" t="b">
        <f>AND(AE1505,$V1505&lt;=Synthèse!$B$44)</f>
        <v>0</v>
      </c>
      <c r="AI1505" s="137" t="b">
        <v>0</v>
      </c>
      <c r="AJ1505" s="137" t="b">
        <v>0</v>
      </c>
      <c r="AK1505" s="137" t="b">
        <f t="shared" si="262"/>
        <v>0</v>
      </c>
      <c r="AL1505" s="137" t="b">
        <f t="shared" si="263"/>
        <v>0</v>
      </c>
      <c r="AM1505" s="137" t="b">
        <f>AND(AK1505,$V1505&lt;=Synthèse!$B$44)</f>
        <v>0</v>
      </c>
      <c r="AN1505" s="137" t="b">
        <f>AND(AL1505,$V1505&lt;=Synthèse!$B$44)</f>
        <v>0</v>
      </c>
    </row>
    <row r="1506" spans="1:40">
      <c r="A1506" s="17">
        <v>733070</v>
      </c>
      <c r="B1506" t="str">
        <f ca="1">VLOOKUP(A1506,'Fichier FI (en entrée)'!B:AH,3,0)</f>
        <v>HUALHLZCQK</v>
      </c>
      <c r="C1506">
        <f t="shared" si="253"/>
        <v>2097</v>
      </c>
      <c r="D1506">
        <f t="shared" si="254"/>
        <v>-100</v>
      </c>
      <c r="E1506" s="14" t="str">
        <f>VLOOKUP(A1506,'Fichier FI (en entrée)'!B:AH,2,0)</f>
        <v>ENV</v>
      </c>
      <c r="F1506" s="14" t="b">
        <f t="shared" si="255"/>
        <v>0</v>
      </c>
      <c r="G1506" s="14" t="b">
        <f>IFERROR(VLOOKUP(A1506,'Calculs FA (auto)'!A:F,6,0),FALSE)</f>
        <v>0</v>
      </c>
      <c r="H1506" s="14" t="b">
        <f t="shared" si="256"/>
        <v>0</v>
      </c>
      <c r="I1506" s="16" t="str">
        <f>IFERROR(VLOOKUP(A1506,'Moyennes FI (en entrée)'!B:N,7,0),"")</f>
        <v/>
      </c>
      <c r="J1506" s="16">
        <f>IFERROR(VLOOKUP(VLOOKUP(A1506,'Fichier FI (en entrée)'!B:AH,33,0),Modificateurs!A$2:B$5,2,0),0)</f>
        <v>1</v>
      </c>
      <c r="K1506" s="16">
        <f>IFERROR(VLOOKUP(VLOOKUP(A1506,'Redoub FI (en entrée)'!B:N,7,0),Modificateurs!A$8:B$11,2,0),0)</f>
        <v>0</v>
      </c>
      <c r="L1506" s="16">
        <f>IFERROR(VLOOKUP(M1506,Modificateurs!D$1:E$94,2,0),0)</f>
        <v>-12</v>
      </c>
      <c r="M1506" t="str">
        <f>VLOOKUP(A1506,'Fichier FI (en entrée)'!B:AH,16,0)&amp;" "&amp;VLOOKUP(A1506,'Fichier FI (en entrée)'!B:AH,20,0)&amp;" "&amp;VLOOKUP(A1506,'Fichier FI (en entrée)'!B:AH,27,0)&amp;" "&amp;VLOOKUP(A1506,'Fichier FI (en entrée)'!B:AH,29,0)</f>
        <v xml:space="preserve">P Accompagnement, soins et services à la personne Option B : « en structure »  </v>
      </c>
      <c r="N1506" t="str">
        <f>VLOOKUP(A1506,'Fichier FI (en entrée)'!B:AH,8,0)</f>
        <v>En Terminale</v>
      </c>
      <c r="O1506" t="b">
        <f>AND(C1506&gt;Synthèse!B$8,C1506&lt;Synthèse!B$10,NOT(Y1506))</f>
        <v>0</v>
      </c>
      <c r="Q1506" s="60">
        <f>ROUNDUP(C1506/(Synthèse!$B$4+Synthèse!$B$1)*8,0)</f>
        <v>10</v>
      </c>
      <c r="R1506" s="60">
        <f>IFERROR(VLOOKUP(A1506,'Evaluations (formulaire)'!A:P,6,0)+VLOOKUP(A1506,'Evaluations (formulaire)'!A:P,7,0),0)</f>
        <v>0</v>
      </c>
      <c r="S1506" s="60">
        <f>IFERROR(VLOOKUP(A1506,'Evaluations (formulaire)'!A:P,8,0),0)</f>
        <v>0</v>
      </c>
      <c r="T1506" s="60">
        <f>IF(AND(ISBLANK(P1506),Q1506&lt;=2),Synthèse!$B$41,IF(AND(ISBLANK(P1506),Q1506&gt;=7),Synthèse!$C$41,R1506+S1506))</f>
        <v>4.6296296296296294E-3</v>
      </c>
      <c r="U1506" s="60">
        <f t="shared" si="257"/>
        <v>-99.995370370370367</v>
      </c>
      <c r="V1506" s="60">
        <f t="shared" si="258"/>
        <v>1983</v>
      </c>
      <c r="X1506" s="26">
        <v>827</v>
      </c>
      <c r="Y1506" s="26" t="b">
        <f>IFERROR(VLOOKUP(A1506,'Calculs FA (auto)'!A:O,15,0),FALSE)</f>
        <v>0</v>
      </c>
      <c r="Z1506" s="26">
        <f>IFERROR(VLOOKUP(A1506,'Evaluations (formulaire)'!A:M,9,0),0)</f>
        <v>0</v>
      </c>
      <c r="AA1506" s="135" t="b">
        <v>1</v>
      </c>
      <c r="AB1506" s="135" t="b">
        <v>0</v>
      </c>
      <c r="AC1506" s="135" t="b">
        <f t="shared" si="259"/>
        <v>0</v>
      </c>
      <c r="AD1506" s="135" t="b">
        <f t="shared" si="260"/>
        <v>0</v>
      </c>
      <c r="AE1506" s="135" t="b">
        <f t="shared" si="261"/>
        <v>0</v>
      </c>
      <c r="AF1506" s="135" t="b">
        <f>AND(AC1506,$V1506&lt;=Synthèse!$B$44)</f>
        <v>0</v>
      </c>
      <c r="AG1506" s="135" t="b">
        <f>AND(AD1506,$V1506&lt;=Synthèse!$B$44)</f>
        <v>0</v>
      </c>
      <c r="AH1506" s="135" t="b">
        <f>AND(AE1506,$V1506&lt;=Synthèse!$B$44)</f>
        <v>0</v>
      </c>
      <c r="AI1506" s="137" t="b">
        <v>0</v>
      </c>
      <c r="AJ1506" s="137" t="b">
        <v>0</v>
      </c>
      <c r="AK1506" s="137" t="b">
        <f t="shared" si="262"/>
        <v>0</v>
      </c>
      <c r="AL1506" s="137" t="b">
        <f t="shared" si="263"/>
        <v>0</v>
      </c>
      <c r="AM1506" s="137" t="b">
        <f>AND(AK1506,$V1506&lt;=Synthèse!$B$44)</f>
        <v>0</v>
      </c>
      <c r="AN1506" s="137" t="b">
        <f>AND(AL1506,$V1506&lt;=Synthèse!$B$44)</f>
        <v>0</v>
      </c>
    </row>
    <row r="1507" spans="1:40">
      <c r="A1507" s="17">
        <v>734740</v>
      </c>
      <c r="B1507" t="str">
        <f ca="1">VLOOKUP(A1507,'Fichier FI (en entrée)'!B:AH,3,0)</f>
        <v>JIEPWTOUEI</v>
      </c>
      <c r="C1507">
        <f t="shared" si="253"/>
        <v>423</v>
      </c>
      <c r="D1507">
        <f t="shared" si="254"/>
        <v>13.91</v>
      </c>
      <c r="E1507" s="14" t="str">
        <f>VLOOKUP(A1507,'Fichier FI (en entrée)'!B:AH,2,0)</f>
        <v>EV</v>
      </c>
      <c r="F1507" s="14" t="b">
        <f t="shared" si="255"/>
        <v>1</v>
      </c>
      <c r="G1507" s="14" t="b">
        <f>IFERROR(VLOOKUP(A1507,'Calculs FA (auto)'!A:F,6,0),FALSE)</f>
        <v>0</v>
      </c>
      <c r="H1507" s="14" t="b">
        <f t="shared" si="256"/>
        <v>0</v>
      </c>
      <c r="I1507" s="16">
        <f>IFERROR(VLOOKUP(A1507,'Moyennes FI (en entrée)'!B:N,7,0),"")</f>
        <v>10.91</v>
      </c>
      <c r="J1507" s="16">
        <f>IFERROR(VLOOKUP(VLOOKUP(A1507,'Fichier FI (en entrée)'!B:AH,33,0),Modificateurs!A$2:B$5,2,0),0)</f>
        <v>1</v>
      </c>
      <c r="K1507" s="16">
        <f>IFERROR(VLOOKUP(VLOOKUP(A1507,'Redoub FI (en entrée)'!B:N,7,0),Modificateurs!A$8:B$11,2,0),0)</f>
        <v>0</v>
      </c>
      <c r="L1507" s="16">
        <f>IFERROR(VLOOKUP(M1507,Modificateurs!D$1:E$94,2,0),0)</f>
        <v>2</v>
      </c>
      <c r="M1507" t="str">
        <f>VLOOKUP(A1507,'Fichier FI (en entrée)'!B:AH,16,0)&amp;" "&amp;VLOOKUP(A1507,'Fichier FI (en entrée)'!B:AH,20,0)&amp;" "&amp;VLOOKUP(A1507,'Fichier FI (en entrée)'!B:AH,27,0)&amp;" "&amp;VLOOKUP(A1507,'Fichier FI (en entrée)'!B:AH,29,0)</f>
        <v xml:space="preserve">STI2D Système informatique et numérique  </v>
      </c>
      <c r="N1507" t="str">
        <f>VLOOKUP(A1507,'Fichier FI (en entrée)'!B:AH,8,0)</f>
        <v>En Terminale</v>
      </c>
      <c r="O1507" t="b">
        <f>AND(C1507&gt;Synthèse!B$8,C1507&lt;Synthèse!B$10,NOT(Y1507))</f>
        <v>1</v>
      </c>
      <c r="Q1507" s="60">
        <f>ROUNDUP(C1507/(Synthèse!$B$4+Synthèse!$B$1)*8,0)</f>
        <v>2</v>
      </c>
      <c r="R1507" s="60">
        <f>IFERROR(VLOOKUP(A1507,'Evaluations (formulaire)'!A:P,6,0)+VLOOKUP(A1507,'Evaluations (formulaire)'!A:P,7,0),0)</f>
        <v>0</v>
      </c>
      <c r="S1507" s="60">
        <f>IFERROR(VLOOKUP(A1507,'Evaluations (formulaire)'!A:P,8,0),0)</f>
        <v>0</v>
      </c>
      <c r="T1507" s="60">
        <f>IF(AND(ISBLANK(P1507),Q1507&lt;=2),Synthèse!$B$41,IF(AND(ISBLANK(P1507),Q1507&gt;=7),Synthèse!$C$41,R1507+S1507))</f>
        <v>4.6511627906976744E-3</v>
      </c>
      <c r="U1507" s="60">
        <f t="shared" si="257"/>
        <v>13.914651162790697</v>
      </c>
      <c r="V1507" s="60">
        <f t="shared" si="258"/>
        <v>423</v>
      </c>
      <c r="X1507" s="26">
        <v>1412</v>
      </c>
      <c r="Y1507" s="26" t="b">
        <f>IFERROR(VLOOKUP(A1507,'Calculs FA (auto)'!A:O,15,0),FALSE)</f>
        <v>0</v>
      </c>
      <c r="Z1507" s="26">
        <f>IFERROR(VLOOKUP(A1507,'Evaluations (formulaire)'!A:M,9,0),0)</f>
        <v>0</v>
      </c>
      <c r="AA1507" s="135" t="b">
        <v>0</v>
      </c>
      <c r="AB1507" s="135" t="b">
        <v>1</v>
      </c>
      <c r="AC1507" s="135" t="b">
        <f t="shared" si="259"/>
        <v>0</v>
      </c>
      <c r="AD1507" s="135" t="b">
        <f t="shared" si="260"/>
        <v>1</v>
      </c>
      <c r="AE1507" s="135" t="b">
        <f t="shared" si="261"/>
        <v>0</v>
      </c>
      <c r="AF1507" s="135" t="b">
        <f>AND(AC1507,$V1507&lt;=Synthèse!$B$44)</f>
        <v>0</v>
      </c>
      <c r="AG1507" s="135" t="b">
        <f>AND(AD1507,$V1507&lt;=Synthèse!$B$44)</f>
        <v>1</v>
      </c>
      <c r="AH1507" s="135" t="b">
        <f>AND(AE1507,$V1507&lt;=Synthèse!$B$44)</f>
        <v>0</v>
      </c>
      <c r="AI1507" s="137" t="b">
        <v>0</v>
      </c>
      <c r="AJ1507" s="137" t="b">
        <v>0</v>
      </c>
      <c r="AK1507" s="137" t="b">
        <f t="shared" si="262"/>
        <v>0</v>
      </c>
      <c r="AL1507" s="137" t="b">
        <f t="shared" si="263"/>
        <v>0</v>
      </c>
      <c r="AM1507" s="137" t="b">
        <f>AND(AK1507,$V1507&lt;=Synthèse!$B$44)</f>
        <v>0</v>
      </c>
      <c r="AN1507" s="137" t="b">
        <f>AND(AL1507,$V1507&lt;=Synthèse!$B$44)</f>
        <v>0</v>
      </c>
    </row>
    <row r="1508" spans="1:40">
      <c r="A1508" s="17">
        <v>734743</v>
      </c>
      <c r="B1508" t="str">
        <f ca="1">VLOOKUP(A1508,'Fichier FI (en entrée)'!B:AH,3,0)</f>
        <v>EZDPOCVSBI</v>
      </c>
      <c r="C1508">
        <f t="shared" si="253"/>
        <v>2097</v>
      </c>
      <c r="D1508">
        <f t="shared" si="254"/>
        <v>-100</v>
      </c>
      <c r="E1508" s="14" t="str">
        <f>VLOOKUP(A1508,'Fichier FI (en entrée)'!B:AH,2,0)</f>
        <v>ENV</v>
      </c>
      <c r="F1508" s="14" t="b">
        <f t="shared" si="255"/>
        <v>0</v>
      </c>
      <c r="G1508" s="14" t="b">
        <f>IFERROR(VLOOKUP(A1508,'Calculs FA (auto)'!A:F,6,0),FALSE)</f>
        <v>0</v>
      </c>
      <c r="H1508" s="14" t="b">
        <f t="shared" si="256"/>
        <v>0</v>
      </c>
      <c r="I1508" s="16" t="str">
        <f>IFERROR(VLOOKUP(A1508,'Moyennes FI (en entrée)'!B:N,7,0),"")</f>
        <v/>
      </c>
      <c r="J1508" s="16">
        <f>IFERROR(VLOOKUP(VLOOKUP(A1508,'Fichier FI (en entrée)'!B:AH,33,0),Modificateurs!A$2:B$5,2,0),0)</f>
        <v>0</v>
      </c>
      <c r="K1508" s="16">
        <f>IFERROR(VLOOKUP(VLOOKUP(A1508,'Redoub FI (en entrée)'!B:N,7,0),Modificateurs!A$8:B$11,2,0),0)</f>
        <v>0</v>
      </c>
      <c r="L1508" s="16">
        <f>IFERROR(VLOOKUP(M1508,Modificateurs!D$1:E$94,2,0),0)</f>
        <v>-12</v>
      </c>
      <c r="M1508" t="str">
        <f>VLOOKUP(A1508,'Fichier FI (en entrée)'!B:AH,16,0)&amp;" "&amp;VLOOKUP(A1508,'Fichier FI (en entrée)'!B:AH,20,0)&amp;" "&amp;VLOOKUP(A1508,'Fichier FI (en entrée)'!B:AH,27,0)&amp;" "&amp;VLOOKUP(A1508,'Fichier FI (en entrée)'!B:AH,29,0)</f>
        <v>FC  Professionnelle Electrotechnique, énergie, équipements communicants</v>
      </c>
      <c r="N1508" t="str">
        <f>VLOOKUP(A1508,'Fichier FI (en entrée)'!B:AH,8,0)</f>
        <v>En Terminale</v>
      </c>
      <c r="O1508" t="b">
        <f>AND(C1508&gt;Synthèse!B$8,C1508&lt;Synthèse!B$10,NOT(Y1508))</f>
        <v>0</v>
      </c>
      <c r="Q1508" s="60">
        <f>ROUNDUP(C1508/(Synthèse!$B$4+Synthèse!$B$1)*8,0)</f>
        <v>10</v>
      </c>
      <c r="R1508" s="60">
        <f>IFERROR(VLOOKUP(A1508,'Evaluations (formulaire)'!A:P,6,0)+VLOOKUP(A1508,'Evaluations (formulaire)'!A:P,7,0),0)</f>
        <v>0</v>
      </c>
      <c r="S1508" s="60">
        <f>IFERROR(VLOOKUP(A1508,'Evaluations (formulaire)'!A:P,8,0),0)</f>
        <v>0</v>
      </c>
      <c r="T1508" s="60">
        <f>IF(AND(ISBLANK(P1508),Q1508&lt;=2),Synthèse!$B$41,IF(AND(ISBLANK(P1508),Q1508&gt;=7),Synthèse!$C$41,R1508+S1508))</f>
        <v>4.6296296296296294E-3</v>
      </c>
      <c r="U1508" s="60">
        <f t="shared" si="257"/>
        <v>-99.995370370370367</v>
      </c>
      <c r="V1508" s="60">
        <f t="shared" si="258"/>
        <v>1983</v>
      </c>
      <c r="X1508" s="26">
        <v>1463</v>
      </c>
      <c r="Y1508" s="26" t="b">
        <f>IFERROR(VLOOKUP(A1508,'Calculs FA (auto)'!A:O,15,0),FALSE)</f>
        <v>0</v>
      </c>
      <c r="Z1508" s="26">
        <f>IFERROR(VLOOKUP(A1508,'Evaluations (formulaire)'!A:M,9,0),0)</f>
        <v>0</v>
      </c>
      <c r="AA1508" s="135" t="b">
        <v>0</v>
      </c>
      <c r="AB1508" s="135" t="b">
        <v>0</v>
      </c>
      <c r="AC1508" s="135" t="b">
        <f t="shared" si="259"/>
        <v>0</v>
      </c>
      <c r="AD1508" s="135" t="b">
        <f t="shared" si="260"/>
        <v>0</v>
      </c>
      <c r="AE1508" s="135" t="b">
        <f t="shared" si="261"/>
        <v>0</v>
      </c>
      <c r="AF1508" s="135" t="b">
        <f>AND(AC1508,$V1508&lt;=Synthèse!$B$44)</f>
        <v>0</v>
      </c>
      <c r="AG1508" s="135" t="b">
        <f>AND(AD1508,$V1508&lt;=Synthèse!$B$44)</f>
        <v>0</v>
      </c>
      <c r="AH1508" s="135" t="b">
        <f>AND(AE1508,$V1508&lt;=Synthèse!$B$44)</f>
        <v>0</v>
      </c>
      <c r="AI1508" s="137" t="b">
        <v>0</v>
      </c>
      <c r="AJ1508" s="137" t="b">
        <v>0</v>
      </c>
      <c r="AK1508" s="137" t="b">
        <f t="shared" si="262"/>
        <v>0</v>
      </c>
      <c r="AL1508" s="137" t="b">
        <f t="shared" si="263"/>
        <v>0</v>
      </c>
      <c r="AM1508" s="137" t="b">
        <f>AND(AK1508,$V1508&lt;=Synthèse!$B$44)</f>
        <v>0</v>
      </c>
      <c r="AN1508" s="137" t="b">
        <f>AND(AL1508,$V1508&lt;=Synthèse!$B$44)</f>
        <v>0</v>
      </c>
    </row>
    <row r="1509" spans="1:40">
      <c r="A1509" s="17">
        <v>734745</v>
      </c>
      <c r="B1509" t="str">
        <f ca="1">VLOOKUP(A1509,'Fichier FI (en entrée)'!B:AH,3,0)</f>
        <v>AOFGZQXWXW</v>
      </c>
      <c r="C1509">
        <f t="shared" si="253"/>
        <v>392</v>
      </c>
      <c r="D1509">
        <f t="shared" si="254"/>
        <v>14.15</v>
      </c>
      <c r="E1509" s="14" t="str">
        <f>VLOOKUP(A1509,'Fichier FI (en entrée)'!B:AH,2,0)</f>
        <v>EV</v>
      </c>
      <c r="F1509" s="14" t="b">
        <f t="shared" si="255"/>
        <v>1</v>
      </c>
      <c r="G1509" s="14" t="b">
        <f>IFERROR(VLOOKUP(A1509,'Calculs FA (auto)'!A:F,6,0),FALSE)</f>
        <v>0</v>
      </c>
      <c r="H1509" s="14" t="b">
        <f t="shared" si="256"/>
        <v>0</v>
      </c>
      <c r="I1509" s="16">
        <f>IFERROR(VLOOKUP(A1509,'Moyennes FI (en entrée)'!B:N,7,0),"")</f>
        <v>11.15</v>
      </c>
      <c r="J1509" s="16">
        <f>IFERROR(VLOOKUP(VLOOKUP(A1509,'Fichier FI (en entrée)'!B:AH,33,0),Modificateurs!A$2:B$5,2,0),0)</f>
        <v>1</v>
      </c>
      <c r="K1509" s="16">
        <f>IFERROR(VLOOKUP(VLOOKUP(A1509,'Redoub FI (en entrée)'!B:N,7,0),Modificateurs!A$8:B$11,2,0),0)</f>
        <v>0</v>
      </c>
      <c r="L1509" s="16">
        <f>IFERROR(VLOOKUP(M1509,Modificateurs!D$1:E$94,2,0),0)</f>
        <v>2</v>
      </c>
      <c r="M1509" t="str">
        <f>VLOOKUP(A1509,'Fichier FI (en entrée)'!B:AH,16,0)&amp;" "&amp;VLOOKUP(A1509,'Fichier FI (en entrée)'!B:AH,20,0)&amp;" "&amp;VLOOKUP(A1509,'Fichier FI (en entrée)'!B:AH,27,0)&amp;" "&amp;VLOOKUP(A1509,'Fichier FI (en entrée)'!B:AH,29,0)</f>
        <v xml:space="preserve">STI2D Système informatique et numérique  </v>
      </c>
      <c r="N1509" t="str">
        <f>VLOOKUP(A1509,'Fichier FI (en entrée)'!B:AH,8,0)</f>
        <v>En Terminale</v>
      </c>
      <c r="O1509" t="b">
        <f>AND(C1509&gt;Synthèse!B$8,C1509&lt;Synthèse!B$10,NOT(Y1509))</f>
        <v>0</v>
      </c>
      <c r="Q1509" s="60">
        <f>ROUNDUP(C1509/(Synthèse!$B$4+Synthèse!$B$1)*8,0)</f>
        <v>2</v>
      </c>
      <c r="R1509" s="60">
        <f>IFERROR(VLOOKUP(A1509,'Evaluations (formulaire)'!A:P,6,0)+VLOOKUP(A1509,'Evaluations (formulaire)'!A:P,7,0),0)</f>
        <v>0</v>
      </c>
      <c r="S1509" s="60">
        <f>IFERROR(VLOOKUP(A1509,'Evaluations (formulaire)'!A:P,8,0),0)</f>
        <v>0</v>
      </c>
      <c r="T1509" s="60">
        <f>IF(AND(ISBLANK(P1509),Q1509&lt;=2),Synthèse!$B$41,IF(AND(ISBLANK(P1509),Q1509&gt;=7),Synthèse!$C$41,R1509+S1509))</f>
        <v>4.6511627906976744E-3</v>
      </c>
      <c r="U1509" s="60">
        <f t="shared" si="257"/>
        <v>14.154651162790698</v>
      </c>
      <c r="V1509" s="60">
        <f t="shared" si="258"/>
        <v>392</v>
      </c>
      <c r="X1509" s="26">
        <v>1087</v>
      </c>
      <c r="Y1509" s="26" t="b">
        <f>IFERROR(VLOOKUP(A1509,'Calculs FA (auto)'!A:O,15,0),FALSE)</f>
        <v>0</v>
      </c>
      <c r="Z1509" s="26">
        <f>IFERROR(VLOOKUP(A1509,'Evaluations (formulaire)'!A:M,9,0),0)</f>
        <v>0</v>
      </c>
      <c r="AA1509" s="135" t="b">
        <v>0</v>
      </c>
      <c r="AB1509" s="135" t="b">
        <v>1</v>
      </c>
      <c r="AC1509" s="135" t="b">
        <f t="shared" si="259"/>
        <v>0</v>
      </c>
      <c r="AD1509" s="135" t="b">
        <f t="shared" si="260"/>
        <v>1</v>
      </c>
      <c r="AE1509" s="135" t="b">
        <f t="shared" si="261"/>
        <v>0</v>
      </c>
      <c r="AF1509" s="135" t="b">
        <f>AND(AC1509,$V1509&lt;=Synthèse!$B$44)</f>
        <v>0</v>
      </c>
      <c r="AG1509" s="135" t="b">
        <f>AND(AD1509,$V1509&lt;=Synthèse!$B$44)</f>
        <v>1</v>
      </c>
      <c r="AH1509" s="135" t="b">
        <f>AND(AE1509,$V1509&lt;=Synthèse!$B$44)</f>
        <v>0</v>
      </c>
      <c r="AI1509" s="137" t="b">
        <v>0</v>
      </c>
      <c r="AJ1509" s="137" t="b">
        <v>0</v>
      </c>
      <c r="AK1509" s="137" t="b">
        <f t="shared" si="262"/>
        <v>0</v>
      </c>
      <c r="AL1509" s="137" t="b">
        <f t="shared" si="263"/>
        <v>0</v>
      </c>
      <c r="AM1509" s="137" t="b">
        <f>AND(AK1509,$V1509&lt;=Synthèse!$B$44)</f>
        <v>0</v>
      </c>
      <c r="AN1509" s="137" t="b">
        <f>AND(AL1509,$V1509&lt;=Synthèse!$B$44)</f>
        <v>0</v>
      </c>
    </row>
    <row r="1510" spans="1:40">
      <c r="A1510" s="17">
        <v>734781</v>
      </c>
      <c r="B1510" t="str">
        <f ca="1">VLOOKUP(A1510,'Fichier FI (en entrée)'!B:AH,3,0)</f>
        <v>IUOHCVWMIB</v>
      </c>
      <c r="C1510">
        <f t="shared" si="253"/>
        <v>349</v>
      </c>
      <c r="D1510">
        <f t="shared" si="254"/>
        <v>14.49</v>
      </c>
      <c r="E1510" s="14" t="str">
        <f>VLOOKUP(A1510,'Fichier FI (en entrée)'!B:AH,2,0)</f>
        <v>EV</v>
      </c>
      <c r="F1510" s="14" t="b">
        <f t="shared" si="255"/>
        <v>1</v>
      </c>
      <c r="G1510" s="14" t="b">
        <f>IFERROR(VLOOKUP(A1510,'Calculs FA (auto)'!A:F,6,0),FALSE)</f>
        <v>0</v>
      </c>
      <c r="H1510" s="14" t="b">
        <f t="shared" si="256"/>
        <v>0</v>
      </c>
      <c r="I1510" s="16">
        <f>IFERROR(VLOOKUP(A1510,'Moyennes FI (en entrée)'!B:N,7,0),"")</f>
        <v>11.49</v>
      </c>
      <c r="J1510" s="16">
        <f>IFERROR(VLOOKUP(VLOOKUP(A1510,'Fichier FI (en entrée)'!B:AH,33,0),Modificateurs!A$2:B$5,2,0),0)</f>
        <v>1</v>
      </c>
      <c r="K1510" s="16">
        <f>IFERROR(VLOOKUP(VLOOKUP(A1510,'Redoub FI (en entrée)'!B:N,7,0),Modificateurs!A$8:B$11,2,0),0)</f>
        <v>0</v>
      </c>
      <c r="L1510" s="16">
        <f>IFERROR(VLOOKUP(M1510,Modificateurs!D$1:E$94,2,0),0)</f>
        <v>2</v>
      </c>
      <c r="M1510" t="str">
        <f>VLOOKUP(A1510,'Fichier FI (en entrée)'!B:AH,16,0)&amp;" "&amp;VLOOKUP(A1510,'Fichier FI (en entrée)'!B:AH,20,0)&amp;" "&amp;VLOOKUP(A1510,'Fichier FI (en entrée)'!B:AH,27,0)&amp;" "&amp;VLOOKUP(A1510,'Fichier FI (en entrée)'!B:AH,29,0)</f>
        <v xml:space="preserve">STI2D Système informatique et numérique  </v>
      </c>
      <c r="N1510" t="str">
        <f>VLOOKUP(A1510,'Fichier FI (en entrée)'!B:AH,8,0)</f>
        <v>En Terminale</v>
      </c>
      <c r="O1510" t="b">
        <f>AND(C1510&gt;Synthèse!B$8,C1510&lt;Synthèse!B$10,NOT(Y1510))</f>
        <v>0</v>
      </c>
      <c r="Q1510" s="60">
        <f>ROUNDUP(C1510/(Synthèse!$B$4+Synthèse!$B$1)*8,0)</f>
        <v>2</v>
      </c>
      <c r="R1510" s="60">
        <f>IFERROR(VLOOKUP(A1510,'Evaluations (formulaire)'!A:P,6,0)+VLOOKUP(A1510,'Evaluations (formulaire)'!A:P,7,0),0)</f>
        <v>0</v>
      </c>
      <c r="S1510" s="60">
        <f>IFERROR(VLOOKUP(A1510,'Evaluations (formulaire)'!A:P,8,0),0)</f>
        <v>0</v>
      </c>
      <c r="T1510" s="60">
        <f>IF(AND(ISBLANK(P1510),Q1510&lt;=2),Synthèse!$B$41,IF(AND(ISBLANK(P1510),Q1510&gt;=7),Synthèse!$C$41,R1510+S1510))</f>
        <v>4.6511627906976744E-3</v>
      </c>
      <c r="U1510" s="60">
        <f t="shared" si="257"/>
        <v>14.494651162790698</v>
      </c>
      <c r="V1510" s="60">
        <f t="shared" si="258"/>
        <v>349</v>
      </c>
      <c r="X1510" s="26">
        <v>311</v>
      </c>
      <c r="Y1510" s="26" t="b">
        <f>IFERROR(VLOOKUP(A1510,'Calculs FA (auto)'!A:O,15,0),FALSE)</f>
        <v>0</v>
      </c>
      <c r="Z1510" s="26">
        <f>IFERROR(VLOOKUP(A1510,'Evaluations (formulaire)'!A:M,9,0),0)</f>
        <v>0</v>
      </c>
      <c r="AA1510" s="135" t="b">
        <v>0</v>
      </c>
      <c r="AB1510" s="135" t="b">
        <v>1</v>
      </c>
      <c r="AC1510" s="135" t="b">
        <f t="shared" si="259"/>
        <v>0</v>
      </c>
      <c r="AD1510" s="135" t="b">
        <f t="shared" si="260"/>
        <v>1</v>
      </c>
      <c r="AE1510" s="135" t="b">
        <f t="shared" si="261"/>
        <v>0</v>
      </c>
      <c r="AF1510" s="135" t="b">
        <f>AND(AC1510,$V1510&lt;=Synthèse!$B$44)</f>
        <v>0</v>
      </c>
      <c r="AG1510" s="135" t="b">
        <f>AND(AD1510,$V1510&lt;=Synthèse!$B$44)</f>
        <v>1</v>
      </c>
      <c r="AH1510" s="135" t="b">
        <f>AND(AE1510,$V1510&lt;=Synthèse!$B$44)</f>
        <v>0</v>
      </c>
      <c r="AI1510" s="137" t="b">
        <v>0</v>
      </c>
      <c r="AJ1510" s="137" t="b">
        <v>0</v>
      </c>
      <c r="AK1510" s="137" t="b">
        <f t="shared" si="262"/>
        <v>0</v>
      </c>
      <c r="AL1510" s="137" t="b">
        <f t="shared" si="263"/>
        <v>0</v>
      </c>
      <c r="AM1510" s="137" t="b">
        <f>AND(AK1510,$V1510&lt;=Synthèse!$B$44)</f>
        <v>0</v>
      </c>
      <c r="AN1510" s="137" t="b">
        <f>AND(AL1510,$V1510&lt;=Synthèse!$B$44)</f>
        <v>0</v>
      </c>
    </row>
    <row r="1511" spans="1:40">
      <c r="A1511" s="17">
        <v>734788</v>
      </c>
      <c r="B1511" t="str">
        <f ca="1">VLOOKUP(A1511,'Fichier FI (en entrée)'!B:AH,3,0)</f>
        <v>ARDFDRKJQQ</v>
      </c>
      <c r="C1511">
        <f t="shared" si="253"/>
        <v>563</v>
      </c>
      <c r="D1511">
        <f t="shared" si="254"/>
        <v>13.07</v>
      </c>
      <c r="E1511" s="14" t="str">
        <f>VLOOKUP(A1511,'Fichier FI (en entrée)'!B:AH,2,0)</f>
        <v>EV</v>
      </c>
      <c r="F1511" s="14" t="b">
        <f t="shared" si="255"/>
        <v>1</v>
      </c>
      <c r="G1511" s="14" t="b">
        <f>IFERROR(VLOOKUP(A1511,'Calculs FA (auto)'!A:F,6,0),FALSE)</f>
        <v>0</v>
      </c>
      <c r="H1511" s="14" t="b">
        <f t="shared" si="256"/>
        <v>0</v>
      </c>
      <c r="I1511" s="16">
        <f>IFERROR(VLOOKUP(A1511,'Moyennes FI (en entrée)'!B:N,7,0),"")</f>
        <v>11.07</v>
      </c>
      <c r="J1511" s="16">
        <f>IFERROR(VLOOKUP(VLOOKUP(A1511,'Fichier FI (en entrée)'!B:AH,33,0),Modificateurs!A$2:B$5,2,0),0)</f>
        <v>1</v>
      </c>
      <c r="K1511" s="16">
        <f>IFERROR(VLOOKUP(VLOOKUP(A1511,'Redoub FI (en entrée)'!B:N,7,0),Modificateurs!A$8:B$11,2,0),0)</f>
        <v>0</v>
      </c>
      <c r="L1511" s="16">
        <f>IFERROR(VLOOKUP(M1511,Modificateurs!D$1:E$94,2,0),0)</f>
        <v>1</v>
      </c>
      <c r="M1511" t="str">
        <f>VLOOKUP(A1511,'Fichier FI (en entrée)'!B:AH,16,0)&amp;" "&amp;VLOOKUP(A1511,'Fichier FI (en entrée)'!B:AH,20,0)&amp;" "&amp;VLOOKUP(A1511,'Fichier FI (en entrée)'!B:AH,27,0)&amp;" "&amp;VLOOKUP(A1511,'Fichier FI (en entrée)'!B:AH,29,0)</f>
        <v xml:space="preserve">S Pas de spécialité (S.I)  </v>
      </c>
      <c r="N1511" t="str">
        <f>VLOOKUP(A1511,'Fichier FI (en entrée)'!B:AH,8,0)</f>
        <v>En Terminale</v>
      </c>
      <c r="O1511" t="b">
        <f>AND(C1511&gt;Synthèse!B$8,C1511&lt;Synthèse!B$10,NOT(Y1511))</f>
        <v>1</v>
      </c>
      <c r="Q1511" s="60">
        <f>ROUNDUP(C1511/(Synthèse!$B$4+Synthèse!$B$1)*8,0)</f>
        <v>3</v>
      </c>
      <c r="R1511" s="60">
        <f>IFERROR(VLOOKUP(A1511,'Evaluations (formulaire)'!A:P,6,0)+VLOOKUP(A1511,'Evaluations (formulaire)'!A:P,7,0),0)</f>
        <v>0</v>
      </c>
      <c r="S1511" s="60">
        <f>IFERROR(VLOOKUP(A1511,'Evaluations (formulaire)'!A:P,8,0),0)</f>
        <v>0</v>
      </c>
      <c r="T1511" s="60">
        <f>IF(AND(ISBLANK(P1511),Q1511&lt;=2),Synthèse!$B$41,IF(AND(ISBLANK(P1511),Q1511&gt;=7),Synthèse!$C$41,R1511+S1511))</f>
        <v>0</v>
      </c>
      <c r="U1511" s="60">
        <f t="shared" si="257"/>
        <v>13.07</v>
      </c>
      <c r="V1511" s="60">
        <f t="shared" si="258"/>
        <v>564</v>
      </c>
      <c r="X1511" s="26">
        <v>887</v>
      </c>
      <c r="Y1511" s="26" t="b">
        <f>IFERROR(VLOOKUP(A1511,'Calculs FA (auto)'!A:O,15,0),FALSE)</f>
        <v>0</v>
      </c>
      <c r="Z1511" s="26">
        <f>IFERROR(VLOOKUP(A1511,'Evaluations (formulaire)'!A:M,9,0),0)</f>
        <v>0</v>
      </c>
      <c r="AA1511" s="135" t="b">
        <v>0</v>
      </c>
      <c r="AB1511" s="135" t="b">
        <v>1</v>
      </c>
      <c r="AC1511" s="135" t="b">
        <f t="shared" si="259"/>
        <v>0</v>
      </c>
      <c r="AD1511" s="135" t="b">
        <f t="shared" si="260"/>
        <v>1</v>
      </c>
      <c r="AE1511" s="135" t="b">
        <f t="shared" si="261"/>
        <v>0</v>
      </c>
      <c r="AF1511" s="135" t="b">
        <f>AND(AC1511,$V1511&lt;=Synthèse!$B$44)</f>
        <v>0</v>
      </c>
      <c r="AG1511" s="135" t="b">
        <f>AND(AD1511,$V1511&lt;=Synthèse!$B$44)</f>
        <v>1</v>
      </c>
      <c r="AH1511" s="135" t="b">
        <f>AND(AE1511,$V1511&lt;=Synthèse!$B$44)</f>
        <v>0</v>
      </c>
      <c r="AI1511" s="137" t="b">
        <v>0</v>
      </c>
      <c r="AJ1511" s="137" t="b">
        <v>0</v>
      </c>
      <c r="AK1511" s="137" t="b">
        <f t="shared" si="262"/>
        <v>0</v>
      </c>
      <c r="AL1511" s="137" t="b">
        <f t="shared" si="263"/>
        <v>0</v>
      </c>
      <c r="AM1511" s="137" t="b">
        <f>AND(AK1511,$V1511&lt;=Synthèse!$B$44)</f>
        <v>0</v>
      </c>
      <c r="AN1511" s="137" t="b">
        <f>AND(AL1511,$V1511&lt;=Synthèse!$B$44)</f>
        <v>0</v>
      </c>
    </row>
    <row r="1512" spans="1:40">
      <c r="A1512" s="17">
        <v>734789</v>
      </c>
      <c r="B1512" t="str">
        <f ca="1">VLOOKUP(A1512,'Fichier FI (en entrée)'!B:AH,3,0)</f>
        <v>VWPNSSUKBR</v>
      </c>
      <c r="C1512">
        <f t="shared" si="253"/>
        <v>19</v>
      </c>
      <c r="D1512">
        <f t="shared" si="254"/>
        <v>19.100000000000001</v>
      </c>
      <c r="E1512" s="14" t="str">
        <f>VLOOKUP(A1512,'Fichier FI (en entrée)'!B:AH,2,0)</f>
        <v>EV</v>
      </c>
      <c r="F1512" s="14" t="b">
        <f t="shared" si="255"/>
        <v>1</v>
      </c>
      <c r="G1512" s="14" t="b">
        <f>IFERROR(VLOOKUP(A1512,'Calculs FA (auto)'!A:F,6,0),FALSE)</f>
        <v>0</v>
      </c>
      <c r="H1512" s="14" t="b">
        <f t="shared" si="256"/>
        <v>0</v>
      </c>
      <c r="I1512" s="16">
        <f>IFERROR(VLOOKUP(A1512,'Moyennes FI (en entrée)'!B:N,7,0),"")</f>
        <v>14.1</v>
      </c>
      <c r="J1512" s="16">
        <f>IFERROR(VLOOKUP(VLOOKUP(A1512,'Fichier FI (en entrée)'!B:AH,33,0),Modificateurs!A$2:B$5,2,0),0)</f>
        <v>3</v>
      </c>
      <c r="K1512" s="16">
        <f>IFERROR(VLOOKUP(VLOOKUP(A1512,'Redoub FI (en entrée)'!B:N,7,0),Modificateurs!A$8:B$11,2,0),0)</f>
        <v>0</v>
      </c>
      <c r="L1512" s="16">
        <f>IFERROR(VLOOKUP(M1512,Modificateurs!D$1:E$94,2,0),0)</f>
        <v>2</v>
      </c>
      <c r="M1512" t="str">
        <f>VLOOKUP(A1512,'Fichier FI (en entrée)'!B:AH,16,0)&amp;" "&amp;VLOOKUP(A1512,'Fichier FI (en entrée)'!B:AH,20,0)&amp;" "&amp;VLOOKUP(A1512,'Fichier FI (en entrée)'!B:AH,27,0)&amp;" "&amp;VLOOKUP(A1512,'Fichier FI (en entrée)'!B:AH,29,0)</f>
        <v xml:space="preserve">STI2D Système informatique et numérique  </v>
      </c>
      <c r="N1512" t="str">
        <f>VLOOKUP(A1512,'Fichier FI (en entrée)'!B:AH,8,0)</f>
        <v>En Terminale</v>
      </c>
      <c r="O1512" t="b">
        <f>AND(C1512&gt;Synthèse!B$8,C1512&lt;Synthèse!B$10,NOT(Y1512))</f>
        <v>0</v>
      </c>
      <c r="Q1512" s="60">
        <f>ROUNDUP(C1512/(Synthèse!$B$4+Synthèse!$B$1)*8,0)</f>
        <v>1</v>
      </c>
      <c r="R1512" s="60">
        <f>IFERROR(VLOOKUP(A1512,'Evaluations (formulaire)'!A:P,6,0)+VLOOKUP(A1512,'Evaluations (formulaire)'!A:P,7,0),0)</f>
        <v>0</v>
      </c>
      <c r="S1512" s="60">
        <f>IFERROR(VLOOKUP(A1512,'Evaluations (formulaire)'!A:P,8,0),0)</f>
        <v>0</v>
      </c>
      <c r="T1512" s="60">
        <f>IF(AND(ISBLANK(P1512),Q1512&lt;=2),Synthèse!$B$41,IF(AND(ISBLANK(P1512),Q1512&gt;=7),Synthèse!$C$41,R1512+S1512))</f>
        <v>4.6511627906976744E-3</v>
      </c>
      <c r="U1512" s="60">
        <f t="shared" si="257"/>
        <v>19.104651162790699</v>
      </c>
      <c r="V1512" s="60">
        <f t="shared" si="258"/>
        <v>19</v>
      </c>
      <c r="X1512" s="26">
        <v>1269</v>
      </c>
      <c r="Y1512" s="26" t="b">
        <f>IFERROR(VLOOKUP(A1512,'Calculs FA (auto)'!A:O,15,0),FALSE)</f>
        <v>0</v>
      </c>
      <c r="Z1512" s="26">
        <f>IFERROR(VLOOKUP(A1512,'Evaluations (formulaire)'!A:M,9,0),0)</f>
        <v>0</v>
      </c>
      <c r="AA1512" s="135" t="b">
        <v>0</v>
      </c>
      <c r="AB1512" s="135" t="b">
        <v>1</v>
      </c>
      <c r="AC1512" s="135" t="b">
        <f t="shared" si="259"/>
        <v>0</v>
      </c>
      <c r="AD1512" s="135" t="b">
        <f t="shared" si="260"/>
        <v>1</v>
      </c>
      <c r="AE1512" s="135" t="b">
        <f t="shared" si="261"/>
        <v>0</v>
      </c>
      <c r="AF1512" s="135" t="b">
        <f>AND(AC1512,$V1512&lt;=Synthèse!$B$44)</f>
        <v>0</v>
      </c>
      <c r="AG1512" s="135" t="b">
        <f>AND(AD1512,$V1512&lt;=Synthèse!$B$44)</f>
        <v>1</v>
      </c>
      <c r="AH1512" s="135" t="b">
        <f>AND(AE1512,$V1512&lt;=Synthèse!$B$44)</f>
        <v>0</v>
      </c>
      <c r="AI1512" s="137" t="b">
        <v>0</v>
      </c>
      <c r="AJ1512" s="137" t="b">
        <v>0</v>
      </c>
      <c r="AK1512" s="137" t="b">
        <f t="shared" si="262"/>
        <v>0</v>
      </c>
      <c r="AL1512" s="137" t="b">
        <f t="shared" si="263"/>
        <v>0</v>
      </c>
      <c r="AM1512" s="137" t="b">
        <f>AND(AK1512,$V1512&lt;=Synthèse!$B$44)</f>
        <v>0</v>
      </c>
      <c r="AN1512" s="137" t="b">
        <f>AND(AL1512,$V1512&lt;=Synthèse!$B$44)</f>
        <v>0</v>
      </c>
    </row>
    <row r="1513" spans="1:40">
      <c r="A1513" s="17">
        <v>734816</v>
      </c>
      <c r="B1513" t="str">
        <f ca="1">VLOOKUP(A1513,'Fichier FI (en entrée)'!B:AH,3,0)</f>
        <v>XIONIDLJAC</v>
      </c>
      <c r="C1513">
        <f t="shared" si="253"/>
        <v>542</v>
      </c>
      <c r="D1513">
        <f t="shared" si="254"/>
        <v>13.16</v>
      </c>
      <c r="E1513" s="14" t="str">
        <f>VLOOKUP(A1513,'Fichier FI (en entrée)'!B:AH,2,0)</f>
        <v>EV</v>
      </c>
      <c r="F1513" s="14" t="b">
        <f t="shared" si="255"/>
        <v>1</v>
      </c>
      <c r="G1513" s="14" t="b">
        <f>IFERROR(VLOOKUP(A1513,'Calculs FA (auto)'!A:F,6,0),FALSE)</f>
        <v>0</v>
      </c>
      <c r="H1513" s="14" t="b">
        <f t="shared" si="256"/>
        <v>0</v>
      </c>
      <c r="I1513" s="16">
        <f>IFERROR(VLOOKUP(A1513,'Moyennes FI (en entrée)'!B:N,7,0),"")</f>
        <v>10.16</v>
      </c>
      <c r="J1513" s="16">
        <f>IFERROR(VLOOKUP(VLOOKUP(A1513,'Fichier FI (en entrée)'!B:AH,33,0),Modificateurs!A$2:B$5,2,0),0)</f>
        <v>1</v>
      </c>
      <c r="K1513" s="16">
        <f>IFERROR(VLOOKUP(VLOOKUP(A1513,'Redoub FI (en entrée)'!B:N,7,0),Modificateurs!A$8:B$11,2,0),0)</f>
        <v>0</v>
      </c>
      <c r="L1513" s="16">
        <f>IFERROR(VLOOKUP(M1513,Modificateurs!D$1:E$94,2,0),0)</f>
        <v>2</v>
      </c>
      <c r="M1513" t="str">
        <f>VLOOKUP(A1513,'Fichier FI (en entrée)'!B:AH,16,0)&amp;" "&amp;VLOOKUP(A1513,'Fichier FI (en entrée)'!B:AH,20,0)&amp;" "&amp;VLOOKUP(A1513,'Fichier FI (en entrée)'!B:AH,27,0)&amp;" "&amp;VLOOKUP(A1513,'Fichier FI (en entrée)'!B:AH,29,0)</f>
        <v xml:space="preserve">STI2D Système informatique et numérique  </v>
      </c>
      <c r="N1513" t="str">
        <f>VLOOKUP(A1513,'Fichier FI (en entrée)'!B:AH,8,0)</f>
        <v>En Terminale</v>
      </c>
      <c r="O1513" t="b">
        <f>AND(C1513&gt;Synthèse!B$8,C1513&lt;Synthèse!B$10,NOT(Y1513))</f>
        <v>1</v>
      </c>
      <c r="Q1513" s="60">
        <f>ROUNDUP(C1513/(Synthèse!$B$4+Synthèse!$B$1)*8,0)</f>
        <v>3</v>
      </c>
      <c r="R1513" s="60">
        <f>IFERROR(VLOOKUP(A1513,'Evaluations (formulaire)'!A:P,6,0)+VLOOKUP(A1513,'Evaluations (formulaire)'!A:P,7,0),0)</f>
        <v>0</v>
      </c>
      <c r="S1513" s="60">
        <f>IFERROR(VLOOKUP(A1513,'Evaluations (formulaire)'!A:P,8,0),0)</f>
        <v>0</v>
      </c>
      <c r="T1513" s="60">
        <f>IF(AND(ISBLANK(P1513),Q1513&lt;=2),Synthèse!$B$41,IF(AND(ISBLANK(P1513),Q1513&gt;=7),Synthèse!$C$41,R1513+S1513))</f>
        <v>0</v>
      </c>
      <c r="U1513" s="60">
        <f t="shared" si="257"/>
        <v>13.16</v>
      </c>
      <c r="V1513" s="60">
        <f t="shared" si="258"/>
        <v>543</v>
      </c>
      <c r="X1513" s="26">
        <v>164</v>
      </c>
      <c r="Y1513" s="26" t="b">
        <f>IFERROR(VLOOKUP(A1513,'Calculs FA (auto)'!A:O,15,0),FALSE)</f>
        <v>0</v>
      </c>
      <c r="Z1513" s="26">
        <f>IFERROR(VLOOKUP(A1513,'Evaluations (formulaire)'!A:M,9,0),0)</f>
        <v>0</v>
      </c>
      <c r="AA1513" s="135" t="b">
        <v>0</v>
      </c>
      <c r="AB1513" s="135" t="b">
        <v>0</v>
      </c>
      <c r="AC1513" s="135" t="b">
        <f t="shared" si="259"/>
        <v>0</v>
      </c>
      <c r="AD1513" s="135" t="b">
        <f t="shared" si="260"/>
        <v>0</v>
      </c>
      <c r="AE1513" s="135" t="b">
        <f t="shared" si="261"/>
        <v>1</v>
      </c>
      <c r="AF1513" s="135" t="b">
        <f>AND(AC1513,$V1513&lt;=Synthèse!$B$44)</f>
        <v>0</v>
      </c>
      <c r="AG1513" s="135" t="b">
        <f>AND(AD1513,$V1513&lt;=Synthèse!$B$44)</f>
        <v>0</v>
      </c>
      <c r="AH1513" s="135" t="b">
        <f>AND(AE1513,$V1513&lt;=Synthèse!$B$44)</f>
        <v>1</v>
      </c>
      <c r="AI1513" s="137" t="b">
        <v>0</v>
      </c>
      <c r="AJ1513" s="137" t="b">
        <v>0</v>
      </c>
      <c r="AK1513" s="137" t="b">
        <f t="shared" si="262"/>
        <v>0</v>
      </c>
      <c r="AL1513" s="137" t="b">
        <f t="shared" si="263"/>
        <v>0</v>
      </c>
      <c r="AM1513" s="137" t="b">
        <f>AND(AK1513,$V1513&lt;=Synthèse!$B$44)</f>
        <v>0</v>
      </c>
      <c r="AN1513" s="137" t="b">
        <f>AND(AL1513,$V1513&lt;=Synthèse!$B$44)</f>
        <v>0</v>
      </c>
    </row>
    <row r="1514" spans="1:40">
      <c r="A1514" s="17">
        <v>734856</v>
      </c>
      <c r="B1514" t="str">
        <f ca="1">VLOOKUP(A1514,'Fichier FI (en entrée)'!B:AH,3,0)</f>
        <v>VCORBQSXZF</v>
      </c>
      <c r="C1514">
        <f t="shared" si="253"/>
        <v>112</v>
      </c>
      <c r="D1514">
        <f t="shared" si="254"/>
        <v>17.02</v>
      </c>
      <c r="E1514" s="14" t="str">
        <f>VLOOKUP(A1514,'Fichier FI (en entrée)'!B:AH,2,0)</f>
        <v>EV</v>
      </c>
      <c r="F1514" s="14" t="b">
        <f t="shared" si="255"/>
        <v>1</v>
      </c>
      <c r="G1514" s="14" t="b">
        <f>IFERROR(VLOOKUP(A1514,'Calculs FA (auto)'!A:F,6,0),FALSE)</f>
        <v>0</v>
      </c>
      <c r="H1514" s="14" t="b">
        <f t="shared" si="256"/>
        <v>0</v>
      </c>
      <c r="I1514" s="16">
        <f>IFERROR(VLOOKUP(A1514,'Moyennes FI (en entrée)'!B:N,7,0),"")</f>
        <v>12.02</v>
      </c>
      <c r="J1514" s="16">
        <f>IFERROR(VLOOKUP(VLOOKUP(A1514,'Fichier FI (en entrée)'!B:AH,33,0),Modificateurs!A$2:B$5,2,0),0)</f>
        <v>3</v>
      </c>
      <c r="K1514" s="16">
        <f>IFERROR(VLOOKUP(VLOOKUP(A1514,'Redoub FI (en entrée)'!B:N,7,0),Modificateurs!A$8:B$11,2,0),0)</f>
        <v>0</v>
      </c>
      <c r="L1514" s="16">
        <f>IFERROR(VLOOKUP(M1514,Modificateurs!D$1:E$94,2,0),0)</f>
        <v>2</v>
      </c>
      <c r="M1514" t="str">
        <f>VLOOKUP(A1514,'Fichier FI (en entrée)'!B:AH,16,0)&amp;" "&amp;VLOOKUP(A1514,'Fichier FI (en entrée)'!B:AH,20,0)&amp;" "&amp;VLOOKUP(A1514,'Fichier FI (en entrée)'!B:AH,27,0)&amp;" "&amp;VLOOKUP(A1514,'Fichier FI (en entrée)'!B:AH,29,0)</f>
        <v xml:space="preserve">S Physique-chimie  </v>
      </c>
      <c r="N1514" t="str">
        <f>VLOOKUP(A1514,'Fichier FI (en entrée)'!B:AH,8,0)</f>
        <v>En Terminale</v>
      </c>
      <c r="O1514" t="b">
        <f>AND(C1514&gt;Synthèse!B$8,C1514&lt;Synthèse!B$10,NOT(Y1514))</f>
        <v>0</v>
      </c>
      <c r="Q1514" s="60">
        <f>ROUNDUP(C1514/(Synthèse!$B$4+Synthèse!$B$1)*8,0)</f>
        <v>1</v>
      </c>
      <c r="R1514" s="60">
        <f>IFERROR(VLOOKUP(A1514,'Evaluations (formulaire)'!A:P,6,0)+VLOOKUP(A1514,'Evaluations (formulaire)'!A:P,7,0),0)</f>
        <v>0</v>
      </c>
      <c r="S1514" s="60">
        <f>IFERROR(VLOOKUP(A1514,'Evaluations (formulaire)'!A:P,8,0),0)</f>
        <v>0</v>
      </c>
      <c r="T1514" s="60">
        <f>IF(AND(ISBLANK(P1514),Q1514&lt;=2),Synthèse!$B$41,IF(AND(ISBLANK(P1514),Q1514&gt;=7),Synthèse!$C$41,R1514+S1514))</f>
        <v>4.6511627906976744E-3</v>
      </c>
      <c r="U1514" s="60">
        <f t="shared" si="257"/>
        <v>17.024651162790697</v>
      </c>
      <c r="V1514" s="60">
        <f t="shared" si="258"/>
        <v>112</v>
      </c>
      <c r="X1514" s="26">
        <v>93</v>
      </c>
      <c r="Y1514" s="26" t="b">
        <f>IFERROR(VLOOKUP(A1514,'Calculs FA (auto)'!A:O,15,0),FALSE)</f>
        <v>0</v>
      </c>
      <c r="Z1514" s="26">
        <f>IFERROR(VLOOKUP(A1514,'Evaluations (formulaire)'!A:M,9,0),0)</f>
        <v>0</v>
      </c>
      <c r="AA1514" s="135" t="b">
        <v>0</v>
      </c>
      <c r="AB1514" s="135" t="b">
        <v>1</v>
      </c>
      <c r="AC1514" s="135" t="b">
        <f t="shared" si="259"/>
        <v>0</v>
      </c>
      <c r="AD1514" s="135" t="b">
        <f t="shared" si="260"/>
        <v>1</v>
      </c>
      <c r="AE1514" s="135" t="b">
        <f t="shared" si="261"/>
        <v>0</v>
      </c>
      <c r="AF1514" s="135" t="b">
        <f>AND(AC1514,$V1514&lt;=Synthèse!$B$44)</f>
        <v>0</v>
      </c>
      <c r="AG1514" s="135" t="b">
        <f>AND(AD1514,$V1514&lt;=Synthèse!$B$44)</f>
        <v>1</v>
      </c>
      <c r="AH1514" s="135" t="b">
        <f>AND(AE1514,$V1514&lt;=Synthèse!$B$44)</f>
        <v>0</v>
      </c>
      <c r="AI1514" s="137" t="b">
        <v>0</v>
      </c>
      <c r="AJ1514" s="137" t="b">
        <v>0</v>
      </c>
      <c r="AK1514" s="137" t="b">
        <f t="shared" si="262"/>
        <v>0</v>
      </c>
      <c r="AL1514" s="137" t="b">
        <f t="shared" si="263"/>
        <v>0</v>
      </c>
      <c r="AM1514" s="137" t="b">
        <f>AND(AK1514,$V1514&lt;=Synthèse!$B$44)</f>
        <v>0</v>
      </c>
      <c r="AN1514" s="137" t="b">
        <f>AND(AL1514,$V1514&lt;=Synthèse!$B$44)</f>
        <v>0</v>
      </c>
    </row>
    <row r="1515" spans="1:40">
      <c r="A1515" s="17">
        <v>734883</v>
      </c>
      <c r="B1515" t="str">
        <f ca="1">VLOOKUP(A1515,'Fichier FI (en entrée)'!B:AH,3,0)</f>
        <v>QSMTVGBXEA</v>
      </c>
      <c r="C1515">
        <f t="shared" si="253"/>
        <v>2097</v>
      </c>
      <c r="D1515">
        <f t="shared" si="254"/>
        <v>-100</v>
      </c>
      <c r="E1515" s="14" t="str">
        <f>VLOOKUP(A1515,'Fichier FI (en entrée)'!B:AH,2,0)</f>
        <v>ENV</v>
      </c>
      <c r="F1515" s="14" t="b">
        <f t="shared" si="255"/>
        <v>0</v>
      </c>
      <c r="G1515" s="14" t="b">
        <f>IFERROR(VLOOKUP(A1515,'Calculs FA (auto)'!A:F,6,0),FALSE)</f>
        <v>0</v>
      </c>
      <c r="H1515" s="14" t="b">
        <f t="shared" si="256"/>
        <v>0</v>
      </c>
      <c r="I1515" s="16" t="str">
        <f>IFERROR(VLOOKUP(A1515,'Moyennes FI (en entrée)'!B:N,7,0),"")</f>
        <v/>
      </c>
      <c r="J1515" s="16">
        <f>IFERROR(VLOOKUP(VLOOKUP(A1515,'Fichier FI (en entrée)'!B:AH,33,0),Modificateurs!A$2:B$5,2,0),0)</f>
        <v>3</v>
      </c>
      <c r="K1515" s="16">
        <f>IFERROR(VLOOKUP(VLOOKUP(A1515,'Redoub FI (en entrée)'!B:N,7,0),Modificateurs!A$8:B$11,2,0),0)</f>
        <v>0</v>
      </c>
      <c r="L1515" s="16">
        <f>IFERROR(VLOOKUP(M1515,Modificateurs!D$1:E$94,2,0),0)</f>
        <v>1</v>
      </c>
      <c r="M1515" t="str">
        <f>VLOOKUP(A1515,'Fichier FI (en entrée)'!B:AH,16,0)&amp;" "&amp;VLOOKUP(A1515,'Fichier FI (en entrée)'!B:AH,20,0)&amp;" "&amp;VLOOKUP(A1515,'Fichier FI (en entrée)'!B:AH,27,0)&amp;" "&amp;VLOOKUP(A1515,'Fichier FI (en entrée)'!B:AH,29,0)</f>
        <v xml:space="preserve">S Pas de spécialité (S.I)  </v>
      </c>
      <c r="N1515" t="str">
        <f>VLOOKUP(A1515,'Fichier FI (en entrée)'!B:AH,8,0)</f>
        <v>En Terminale</v>
      </c>
      <c r="O1515" t="b">
        <f>AND(C1515&gt;Synthèse!B$8,C1515&lt;Synthèse!B$10,NOT(Y1515))</f>
        <v>0</v>
      </c>
      <c r="Q1515" s="60">
        <f>ROUNDUP(C1515/(Synthèse!$B$4+Synthèse!$B$1)*8,0)</f>
        <v>10</v>
      </c>
      <c r="R1515" s="60">
        <f>IFERROR(VLOOKUP(A1515,'Evaluations (formulaire)'!A:P,6,0)+VLOOKUP(A1515,'Evaluations (formulaire)'!A:P,7,0),0)</f>
        <v>0</v>
      </c>
      <c r="S1515" s="60">
        <f>IFERROR(VLOOKUP(A1515,'Evaluations (formulaire)'!A:P,8,0),0)</f>
        <v>0</v>
      </c>
      <c r="T1515" s="60">
        <f>IF(AND(ISBLANK(P1515),Q1515&lt;=2),Synthèse!$B$41,IF(AND(ISBLANK(P1515),Q1515&gt;=7),Synthèse!$C$41,R1515+S1515))</f>
        <v>4.6296296296296294E-3</v>
      </c>
      <c r="U1515" s="60">
        <f t="shared" si="257"/>
        <v>-99.995370370370367</v>
      </c>
      <c r="V1515" s="60">
        <f t="shared" si="258"/>
        <v>1983</v>
      </c>
      <c r="X1515" s="26">
        <v>632</v>
      </c>
      <c r="Y1515" s="26" t="b">
        <f>IFERROR(VLOOKUP(A1515,'Calculs FA (auto)'!A:O,15,0),FALSE)</f>
        <v>0</v>
      </c>
      <c r="Z1515" s="26">
        <f>IFERROR(VLOOKUP(A1515,'Evaluations (formulaire)'!A:M,9,0),0)</f>
        <v>0</v>
      </c>
      <c r="AA1515" s="135" t="b">
        <v>0</v>
      </c>
      <c r="AB1515" s="135" t="b">
        <v>1</v>
      </c>
      <c r="AC1515" s="135" t="b">
        <f t="shared" si="259"/>
        <v>0</v>
      </c>
      <c r="AD1515" s="135" t="b">
        <f t="shared" si="260"/>
        <v>0</v>
      </c>
      <c r="AE1515" s="135" t="b">
        <f t="shared" si="261"/>
        <v>0</v>
      </c>
      <c r="AF1515" s="135" t="b">
        <f>AND(AC1515,$V1515&lt;=Synthèse!$B$44)</f>
        <v>0</v>
      </c>
      <c r="AG1515" s="135" t="b">
        <f>AND(AD1515,$V1515&lt;=Synthèse!$B$44)</f>
        <v>0</v>
      </c>
      <c r="AH1515" s="135" t="b">
        <f>AND(AE1515,$V1515&lt;=Synthèse!$B$44)</f>
        <v>0</v>
      </c>
      <c r="AI1515" s="137" t="b">
        <v>0</v>
      </c>
      <c r="AJ1515" s="137" t="b">
        <v>0</v>
      </c>
      <c r="AK1515" s="137" t="b">
        <f t="shared" si="262"/>
        <v>0</v>
      </c>
      <c r="AL1515" s="137" t="b">
        <f t="shared" si="263"/>
        <v>0</v>
      </c>
      <c r="AM1515" s="137" t="b">
        <f>AND(AK1515,$V1515&lt;=Synthèse!$B$44)</f>
        <v>0</v>
      </c>
      <c r="AN1515" s="137" t="b">
        <f>AND(AL1515,$V1515&lt;=Synthèse!$B$44)</f>
        <v>0</v>
      </c>
    </row>
    <row r="1516" spans="1:40">
      <c r="A1516" s="17">
        <v>734887</v>
      </c>
      <c r="B1516" t="str">
        <f ca="1">VLOOKUP(A1516,'Fichier FI (en entrée)'!B:AH,3,0)</f>
        <v>EBICTIKINP</v>
      </c>
      <c r="C1516">
        <f t="shared" si="253"/>
        <v>536</v>
      </c>
      <c r="D1516">
        <f t="shared" si="254"/>
        <v>13.23</v>
      </c>
      <c r="E1516" s="14" t="str">
        <f>VLOOKUP(A1516,'Fichier FI (en entrée)'!B:AH,2,0)</f>
        <v>EV</v>
      </c>
      <c r="F1516" s="14" t="b">
        <f t="shared" si="255"/>
        <v>1</v>
      </c>
      <c r="G1516" s="14" t="b">
        <f>IFERROR(VLOOKUP(A1516,'Calculs FA (auto)'!A:F,6,0),FALSE)</f>
        <v>0</v>
      </c>
      <c r="H1516" s="14" t="b">
        <f t="shared" si="256"/>
        <v>0</v>
      </c>
      <c r="I1516" s="16">
        <f>IFERROR(VLOOKUP(A1516,'Moyennes FI (en entrée)'!B:N,7,0),"")</f>
        <v>11.23</v>
      </c>
      <c r="J1516" s="16">
        <f>IFERROR(VLOOKUP(VLOOKUP(A1516,'Fichier FI (en entrée)'!B:AH,33,0),Modificateurs!A$2:B$5,2,0),0)</f>
        <v>1</v>
      </c>
      <c r="K1516" s="16">
        <f>IFERROR(VLOOKUP(VLOOKUP(A1516,'Redoub FI (en entrée)'!B:N,7,0),Modificateurs!A$8:B$11,2,0),0)</f>
        <v>0</v>
      </c>
      <c r="L1516" s="16">
        <f>IFERROR(VLOOKUP(M1516,Modificateurs!D$1:E$94,2,0),0)</f>
        <v>1</v>
      </c>
      <c r="M1516" t="str">
        <f>VLOOKUP(A1516,'Fichier FI (en entrée)'!B:AH,16,0)&amp;" "&amp;VLOOKUP(A1516,'Fichier FI (en entrée)'!B:AH,20,0)&amp;" "&amp;VLOOKUP(A1516,'Fichier FI (en entrée)'!B:AH,27,0)&amp;" "&amp;VLOOKUP(A1516,'Fichier FI (en entrée)'!B:AH,29,0)</f>
        <v xml:space="preserve">S Pas de spécialité (S.I)  </v>
      </c>
      <c r="N1516" t="str">
        <f>VLOOKUP(A1516,'Fichier FI (en entrée)'!B:AH,8,0)</f>
        <v>En Terminale</v>
      </c>
      <c r="O1516" t="b">
        <f>AND(C1516&gt;Synthèse!B$8,C1516&lt;Synthèse!B$10,NOT(Y1516))</f>
        <v>1</v>
      </c>
      <c r="Q1516" s="60">
        <f>ROUNDUP(C1516/(Synthèse!$B$4+Synthèse!$B$1)*8,0)</f>
        <v>3</v>
      </c>
      <c r="R1516" s="60">
        <f>IFERROR(VLOOKUP(A1516,'Evaluations (formulaire)'!A:P,6,0)+VLOOKUP(A1516,'Evaluations (formulaire)'!A:P,7,0),0)</f>
        <v>0</v>
      </c>
      <c r="S1516" s="60">
        <f>IFERROR(VLOOKUP(A1516,'Evaluations (formulaire)'!A:P,8,0),0)</f>
        <v>0</v>
      </c>
      <c r="T1516" s="60">
        <f>IF(AND(ISBLANK(P1516),Q1516&lt;=2),Synthèse!$B$41,IF(AND(ISBLANK(P1516),Q1516&gt;=7),Synthèse!$C$41,R1516+S1516))</f>
        <v>0</v>
      </c>
      <c r="U1516" s="60">
        <f t="shared" si="257"/>
        <v>13.23</v>
      </c>
      <c r="V1516" s="60">
        <f t="shared" si="258"/>
        <v>537</v>
      </c>
      <c r="X1516" s="26">
        <v>996</v>
      </c>
      <c r="Y1516" s="26" t="b">
        <f>IFERROR(VLOOKUP(A1516,'Calculs FA (auto)'!A:O,15,0),FALSE)</f>
        <v>0</v>
      </c>
      <c r="Z1516" s="26">
        <f>IFERROR(VLOOKUP(A1516,'Evaluations (formulaire)'!A:M,9,0),0)</f>
        <v>0</v>
      </c>
      <c r="AA1516" s="135" t="b">
        <v>0</v>
      </c>
      <c r="AB1516" s="135" t="b">
        <v>1</v>
      </c>
      <c r="AC1516" s="135" t="b">
        <f t="shared" si="259"/>
        <v>0</v>
      </c>
      <c r="AD1516" s="135" t="b">
        <f t="shared" si="260"/>
        <v>1</v>
      </c>
      <c r="AE1516" s="135" t="b">
        <f t="shared" si="261"/>
        <v>0</v>
      </c>
      <c r="AF1516" s="135" t="b">
        <f>AND(AC1516,$V1516&lt;=Synthèse!$B$44)</f>
        <v>0</v>
      </c>
      <c r="AG1516" s="135" t="b">
        <f>AND(AD1516,$V1516&lt;=Synthèse!$B$44)</f>
        <v>1</v>
      </c>
      <c r="AH1516" s="135" t="b">
        <f>AND(AE1516,$V1516&lt;=Synthèse!$B$44)</f>
        <v>0</v>
      </c>
      <c r="AI1516" s="137" t="b">
        <v>0</v>
      </c>
      <c r="AJ1516" s="137" t="b">
        <v>0</v>
      </c>
      <c r="AK1516" s="137" t="b">
        <f t="shared" si="262"/>
        <v>0</v>
      </c>
      <c r="AL1516" s="137" t="b">
        <f t="shared" si="263"/>
        <v>0</v>
      </c>
      <c r="AM1516" s="137" t="b">
        <f>AND(AK1516,$V1516&lt;=Synthèse!$B$44)</f>
        <v>0</v>
      </c>
      <c r="AN1516" s="137" t="b">
        <f>AND(AL1516,$V1516&lt;=Synthèse!$B$44)</f>
        <v>0</v>
      </c>
    </row>
    <row r="1517" spans="1:40">
      <c r="A1517" s="17">
        <v>734898</v>
      </c>
      <c r="B1517" t="str">
        <f ca="1">VLOOKUP(A1517,'Fichier FI (en entrée)'!B:AH,3,0)</f>
        <v>EVCSLXRPHH</v>
      </c>
      <c r="C1517">
        <f t="shared" si="253"/>
        <v>1241</v>
      </c>
      <c r="D1517">
        <f t="shared" si="254"/>
        <v>6.9399999999999995</v>
      </c>
      <c r="E1517" s="14" t="str">
        <f>VLOOKUP(A1517,'Fichier FI (en entrée)'!B:AH,2,0)</f>
        <v>EV</v>
      </c>
      <c r="F1517" s="14" t="b">
        <f t="shared" si="255"/>
        <v>1</v>
      </c>
      <c r="G1517" s="14" t="b">
        <f>IFERROR(VLOOKUP(A1517,'Calculs FA (auto)'!A:F,6,0),FALSE)</f>
        <v>0</v>
      </c>
      <c r="H1517" s="14" t="b">
        <f t="shared" si="256"/>
        <v>0</v>
      </c>
      <c r="I1517" s="16">
        <f>IFERROR(VLOOKUP(A1517,'Moyennes FI (en entrée)'!B:N,7,0),"")</f>
        <v>9.94</v>
      </c>
      <c r="J1517" s="16">
        <f>IFERROR(VLOOKUP(VLOOKUP(A1517,'Fichier FI (en entrée)'!B:AH,33,0),Modificateurs!A$2:B$5,2,0),0)</f>
        <v>1</v>
      </c>
      <c r="K1517" s="16">
        <f>IFERROR(VLOOKUP(VLOOKUP(A1517,'Redoub FI (en entrée)'!B:N,7,0),Modificateurs!A$8:B$11,2,0),0)</f>
        <v>0</v>
      </c>
      <c r="L1517" s="16">
        <f>IFERROR(VLOOKUP(M1517,Modificateurs!D$1:E$94,2,0),0)</f>
        <v>-4</v>
      </c>
      <c r="M1517" t="str">
        <f>VLOOKUP(A1517,'Fichier FI (en entrée)'!B:AH,16,0)&amp;" "&amp;VLOOKUP(A1517,'Fichier FI (en entrée)'!B:AH,20,0)&amp;" "&amp;VLOOKUP(A1517,'Fichier FI (en entrée)'!B:AH,27,0)&amp;" "&amp;VLOOKUP(A1517,'Fichier FI (en entrée)'!B:AH,29,0)</f>
        <v xml:space="preserve">STI2D Energies et environnement  </v>
      </c>
      <c r="N1517" t="str">
        <f>VLOOKUP(A1517,'Fichier FI (en entrée)'!B:AH,8,0)</f>
        <v>En Terminale</v>
      </c>
      <c r="O1517" t="b">
        <f>AND(C1517&gt;Synthèse!B$8,C1517&lt;Synthèse!B$10,NOT(Y1517))</f>
        <v>1</v>
      </c>
      <c r="Q1517" s="60">
        <f>ROUNDUP(C1517/(Synthèse!$B$4+Synthèse!$B$1)*8,0)</f>
        <v>6</v>
      </c>
      <c r="R1517" s="60">
        <f>IFERROR(VLOOKUP(A1517,'Evaluations (formulaire)'!A:P,6,0)+VLOOKUP(A1517,'Evaluations (formulaire)'!A:P,7,0),0)</f>
        <v>0</v>
      </c>
      <c r="S1517" s="60">
        <f>IFERROR(VLOOKUP(A1517,'Evaluations (formulaire)'!A:P,8,0),0)</f>
        <v>0</v>
      </c>
      <c r="T1517" s="60">
        <f>IF(AND(ISBLANK(P1517),Q1517&lt;=2),Synthèse!$B$41,IF(AND(ISBLANK(P1517),Q1517&gt;=7),Synthèse!$C$41,R1517+S1517))</f>
        <v>0</v>
      </c>
      <c r="U1517" s="60">
        <f t="shared" si="257"/>
        <v>6.9399999999999995</v>
      </c>
      <c r="V1517" s="60">
        <f t="shared" si="258"/>
        <v>1239</v>
      </c>
      <c r="X1517" s="26">
        <v>1284</v>
      </c>
      <c r="Y1517" s="26" t="b">
        <f>IFERROR(VLOOKUP(A1517,'Calculs FA (auto)'!A:O,15,0),FALSE)</f>
        <v>0</v>
      </c>
      <c r="Z1517" s="26">
        <f>IFERROR(VLOOKUP(A1517,'Evaluations (formulaire)'!A:M,9,0),0)</f>
        <v>0</v>
      </c>
      <c r="AA1517" s="135" t="b">
        <v>1</v>
      </c>
      <c r="AB1517" s="135" t="b">
        <v>0</v>
      </c>
      <c r="AC1517" s="135" t="b">
        <f t="shared" si="259"/>
        <v>1</v>
      </c>
      <c r="AD1517" s="135" t="b">
        <f t="shared" si="260"/>
        <v>0</v>
      </c>
      <c r="AE1517" s="135" t="b">
        <f t="shared" si="261"/>
        <v>0</v>
      </c>
      <c r="AF1517" s="135" t="b">
        <f>AND(AC1517,$V1517&lt;=Synthèse!$B$44)</f>
        <v>0</v>
      </c>
      <c r="AG1517" s="135" t="b">
        <f>AND(AD1517,$V1517&lt;=Synthèse!$B$44)</f>
        <v>0</v>
      </c>
      <c r="AH1517" s="135" t="b">
        <f>AND(AE1517,$V1517&lt;=Synthèse!$B$44)</f>
        <v>0</v>
      </c>
      <c r="AI1517" s="137" t="b">
        <v>0</v>
      </c>
      <c r="AJ1517" s="137" t="b">
        <v>0</v>
      </c>
      <c r="AK1517" s="137" t="b">
        <f t="shared" si="262"/>
        <v>0</v>
      </c>
      <c r="AL1517" s="137" t="b">
        <f t="shared" si="263"/>
        <v>0</v>
      </c>
      <c r="AM1517" s="137" t="b">
        <f>AND(AK1517,$V1517&lt;=Synthèse!$B$44)</f>
        <v>0</v>
      </c>
      <c r="AN1517" s="137" t="b">
        <f>AND(AL1517,$V1517&lt;=Synthèse!$B$44)</f>
        <v>0</v>
      </c>
    </row>
    <row r="1518" spans="1:40">
      <c r="A1518" s="17">
        <v>734919</v>
      </c>
      <c r="B1518" t="str">
        <f ca="1">VLOOKUP(A1518,'Fichier FI (en entrée)'!B:AH,3,0)</f>
        <v>IAYGYWJBVL</v>
      </c>
      <c r="C1518">
        <f t="shared" si="253"/>
        <v>1339</v>
      </c>
      <c r="D1518">
        <f t="shared" si="254"/>
        <v>4.93</v>
      </c>
      <c r="E1518" s="14" t="str">
        <f>VLOOKUP(A1518,'Fichier FI (en entrée)'!B:AH,2,0)</f>
        <v>EV</v>
      </c>
      <c r="F1518" s="14" t="b">
        <f t="shared" si="255"/>
        <v>1</v>
      </c>
      <c r="G1518" s="14" t="b">
        <f>IFERROR(VLOOKUP(A1518,'Calculs FA (auto)'!A:F,6,0),FALSE)</f>
        <v>0</v>
      </c>
      <c r="H1518" s="14" t="b">
        <f t="shared" si="256"/>
        <v>0</v>
      </c>
      <c r="I1518" s="16">
        <f>IFERROR(VLOOKUP(A1518,'Moyennes FI (en entrée)'!B:N,7,0),"")</f>
        <v>8.93</v>
      </c>
      <c r="J1518" s="16">
        <f>IFERROR(VLOOKUP(VLOOKUP(A1518,'Fichier FI (en entrée)'!B:AH,33,0),Modificateurs!A$2:B$5,2,0),0)</f>
        <v>0</v>
      </c>
      <c r="K1518" s="16">
        <f>IFERROR(VLOOKUP(VLOOKUP(A1518,'Redoub FI (en entrée)'!B:N,7,0),Modificateurs!A$8:B$11,2,0),0)</f>
        <v>0</v>
      </c>
      <c r="L1518" s="16">
        <f>IFERROR(VLOOKUP(M1518,Modificateurs!D$1:E$94,2,0),0)</f>
        <v>-4</v>
      </c>
      <c r="M1518" t="str">
        <f>VLOOKUP(A1518,'Fichier FI (en entrée)'!B:AH,16,0)&amp;" "&amp;VLOOKUP(A1518,'Fichier FI (en entrée)'!B:AH,20,0)&amp;" "&amp;VLOOKUP(A1518,'Fichier FI (en entrée)'!B:AH,27,0)&amp;" "&amp;VLOOKUP(A1518,'Fichier FI (en entrée)'!B:AH,29,0)</f>
        <v xml:space="preserve">STI2D Energies et environnement  </v>
      </c>
      <c r="N1518" t="str">
        <f>VLOOKUP(A1518,'Fichier FI (en entrée)'!B:AH,8,0)</f>
        <v>En Terminale</v>
      </c>
      <c r="O1518" t="b">
        <f>AND(C1518&gt;Synthèse!B$8,C1518&lt;Synthèse!B$10,NOT(Y1518))</f>
        <v>0</v>
      </c>
      <c r="Q1518" s="60">
        <f>ROUNDUP(C1518/(Synthèse!$B$4+Synthèse!$B$1)*8,0)</f>
        <v>7</v>
      </c>
      <c r="R1518" s="60">
        <f>IFERROR(VLOOKUP(A1518,'Evaluations (formulaire)'!A:P,6,0)+VLOOKUP(A1518,'Evaluations (formulaire)'!A:P,7,0),0)</f>
        <v>0</v>
      </c>
      <c r="S1518" s="60">
        <f>IFERROR(VLOOKUP(A1518,'Evaluations (formulaire)'!A:P,8,0),0)</f>
        <v>0</v>
      </c>
      <c r="T1518" s="60">
        <f>IF(AND(ISBLANK(P1518),Q1518&lt;=2),Synthèse!$B$41,IF(AND(ISBLANK(P1518),Q1518&gt;=7),Synthèse!$C$41,R1518+S1518))</f>
        <v>4.6296296296296294E-3</v>
      </c>
      <c r="U1518" s="60">
        <f t="shared" si="257"/>
        <v>4.9346296296296295</v>
      </c>
      <c r="V1518" s="60">
        <f t="shared" si="258"/>
        <v>1339</v>
      </c>
      <c r="X1518" s="26">
        <v>2019</v>
      </c>
      <c r="Y1518" s="26" t="b">
        <f>IFERROR(VLOOKUP(A1518,'Calculs FA (auto)'!A:O,15,0),FALSE)</f>
        <v>0</v>
      </c>
      <c r="Z1518" s="26">
        <f>IFERROR(VLOOKUP(A1518,'Evaluations (formulaire)'!A:M,9,0),0)</f>
        <v>0</v>
      </c>
      <c r="AA1518" s="135" t="b">
        <v>0</v>
      </c>
      <c r="AB1518" s="135" t="b">
        <v>1</v>
      </c>
      <c r="AC1518" s="135" t="b">
        <f t="shared" si="259"/>
        <v>0</v>
      </c>
      <c r="AD1518" s="135" t="b">
        <f t="shared" si="260"/>
        <v>1</v>
      </c>
      <c r="AE1518" s="135" t="b">
        <f t="shared" si="261"/>
        <v>0</v>
      </c>
      <c r="AF1518" s="135" t="b">
        <f>AND(AC1518,$V1518&lt;=Synthèse!$B$44)</f>
        <v>0</v>
      </c>
      <c r="AG1518" s="135" t="b">
        <f>AND(AD1518,$V1518&lt;=Synthèse!$B$44)</f>
        <v>0</v>
      </c>
      <c r="AH1518" s="135" t="b">
        <f>AND(AE1518,$V1518&lt;=Synthèse!$B$44)</f>
        <v>0</v>
      </c>
      <c r="AI1518" s="137" t="b">
        <v>0</v>
      </c>
      <c r="AJ1518" s="137" t="b">
        <v>0</v>
      </c>
      <c r="AK1518" s="137" t="b">
        <f t="shared" si="262"/>
        <v>0</v>
      </c>
      <c r="AL1518" s="137" t="b">
        <f t="shared" si="263"/>
        <v>0</v>
      </c>
      <c r="AM1518" s="137" t="b">
        <f>AND(AK1518,$V1518&lt;=Synthèse!$B$44)</f>
        <v>0</v>
      </c>
      <c r="AN1518" s="137" t="b">
        <f>AND(AL1518,$V1518&lt;=Synthèse!$B$44)</f>
        <v>0</v>
      </c>
    </row>
    <row r="1519" spans="1:40">
      <c r="A1519" s="17">
        <v>734925</v>
      </c>
      <c r="B1519" t="str">
        <f ca="1">VLOOKUP(A1519,'Fichier FI (en entrée)'!B:AH,3,0)</f>
        <v>OUSJGQOEVT</v>
      </c>
      <c r="C1519">
        <f t="shared" si="253"/>
        <v>2097</v>
      </c>
      <c r="D1519">
        <f t="shared" si="254"/>
        <v>-100</v>
      </c>
      <c r="E1519" s="14" t="str">
        <f>VLOOKUP(A1519,'Fichier FI (en entrée)'!B:AH,2,0)</f>
        <v>ENV</v>
      </c>
      <c r="F1519" s="14" t="b">
        <f t="shared" si="255"/>
        <v>0</v>
      </c>
      <c r="G1519" s="14" t="b">
        <f>IFERROR(VLOOKUP(A1519,'Calculs FA (auto)'!A:F,6,0),FALSE)</f>
        <v>0</v>
      </c>
      <c r="H1519" s="14" t="b">
        <f t="shared" si="256"/>
        <v>0</v>
      </c>
      <c r="I1519" s="16" t="str">
        <f>IFERROR(VLOOKUP(A1519,'Moyennes FI (en entrée)'!B:N,7,0),"")</f>
        <v/>
      </c>
      <c r="J1519" s="16">
        <f>IFERROR(VLOOKUP(VLOOKUP(A1519,'Fichier FI (en entrée)'!B:AH,33,0),Modificateurs!A$2:B$5,2,0),0)</f>
        <v>3</v>
      </c>
      <c r="K1519" s="16">
        <f>IFERROR(VLOOKUP(VLOOKUP(A1519,'Redoub FI (en entrée)'!B:N,7,0),Modificateurs!A$8:B$11,2,0),0)</f>
        <v>0</v>
      </c>
      <c r="L1519" s="16">
        <f>IFERROR(VLOOKUP(M1519,Modificateurs!D$1:E$94,2,0),0)</f>
        <v>-4</v>
      </c>
      <c r="M1519" t="str">
        <f>VLOOKUP(A1519,'Fichier FI (en entrée)'!B:AH,16,0)&amp;" "&amp;VLOOKUP(A1519,'Fichier FI (en entrée)'!B:AH,20,0)&amp;" "&amp;VLOOKUP(A1519,'Fichier FI (en entrée)'!B:AH,27,0)&amp;" "&amp;VLOOKUP(A1519,'Fichier FI (en entrée)'!B:AH,29,0)</f>
        <v xml:space="preserve">STI2D Energies et environnement  </v>
      </c>
      <c r="N1519" t="str">
        <f>VLOOKUP(A1519,'Fichier FI (en entrée)'!B:AH,8,0)</f>
        <v>En Terminale</v>
      </c>
      <c r="O1519" t="b">
        <f>AND(C1519&gt;Synthèse!B$8,C1519&lt;Synthèse!B$10,NOT(Y1519))</f>
        <v>0</v>
      </c>
      <c r="Q1519" s="60">
        <f>ROUNDUP(C1519/(Synthèse!$B$4+Synthèse!$B$1)*8,0)</f>
        <v>10</v>
      </c>
      <c r="R1519" s="60">
        <f>IFERROR(VLOOKUP(A1519,'Evaluations (formulaire)'!A:P,6,0)+VLOOKUP(A1519,'Evaluations (formulaire)'!A:P,7,0),0)</f>
        <v>0</v>
      </c>
      <c r="S1519" s="60">
        <f>IFERROR(VLOOKUP(A1519,'Evaluations (formulaire)'!A:P,8,0),0)</f>
        <v>0</v>
      </c>
      <c r="T1519" s="60">
        <f>IF(AND(ISBLANK(P1519),Q1519&lt;=2),Synthèse!$B$41,IF(AND(ISBLANK(P1519),Q1519&gt;=7),Synthèse!$C$41,R1519+S1519))</f>
        <v>4.6296296296296294E-3</v>
      </c>
      <c r="U1519" s="60">
        <f t="shared" si="257"/>
        <v>-99.995370370370367</v>
      </c>
      <c r="V1519" s="60">
        <f t="shared" si="258"/>
        <v>1983</v>
      </c>
      <c r="X1519" s="26">
        <v>1007</v>
      </c>
      <c r="Y1519" s="26" t="b">
        <f>IFERROR(VLOOKUP(A1519,'Calculs FA (auto)'!A:O,15,0),FALSE)</f>
        <v>0</v>
      </c>
      <c r="Z1519" s="26">
        <f>IFERROR(VLOOKUP(A1519,'Evaluations (formulaire)'!A:M,9,0),0)</f>
        <v>0</v>
      </c>
      <c r="AA1519" s="135" t="b">
        <v>0</v>
      </c>
      <c r="AB1519" s="135" t="b">
        <v>1</v>
      </c>
      <c r="AC1519" s="135" t="b">
        <f t="shared" si="259"/>
        <v>0</v>
      </c>
      <c r="AD1519" s="135" t="b">
        <f t="shared" si="260"/>
        <v>0</v>
      </c>
      <c r="AE1519" s="135" t="b">
        <f t="shared" si="261"/>
        <v>0</v>
      </c>
      <c r="AF1519" s="135" t="b">
        <f>AND(AC1519,$V1519&lt;=Synthèse!$B$44)</f>
        <v>0</v>
      </c>
      <c r="AG1519" s="135" t="b">
        <f>AND(AD1519,$V1519&lt;=Synthèse!$B$44)</f>
        <v>0</v>
      </c>
      <c r="AH1519" s="135" t="b">
        <f>AND(AE1519,$V1519&lt;=Synthèse!$B$44)</f>
        <v>0</v>
      </c>
      <c r="AI1519" s="137" t="b">
        <v>0</v>
      </c>
      <c r="AJ1519" s="137" t="b">
        <v>0</v>
      </c>
      <c r="AK1519" s="137" t="b">
        <f t="shared" si="262"/>
        <v>0</v>
      </c>
      <c r="AL1519" s="137" t="b">
        <f t="shared" si="263"/>
        <v>0</v>
      </c>
      <c r="AM1519" s="137" t="b">
        <f>AND(AK1519,$V1519&lt;=Synthèse!$B$44)</f>
        <v>0</v>
      </c>
      <c r="AN1519" s="137" t="b">
        <f>AND(AL1519,$V1519&lt;=Synthèse!$B$44)</f>
        <v>0</v>
      </c>
    </row>
    <row r="1520" spans="1:40">
      <c r="A1520" s="17">
        <v>734933</v>
      </c>
      <c r="B1520" t="str">
        <f ca="1">VLOOKUP(A1520,'Fichier FI (en entrée)'!B:AH,3,0)</f>
        <v>CAKFJRNZPN</v>
      </c>
      <c r="C1520">
        <f t="shared" si="253"/>
        <v>810</v>
      </c>
      <c r="D1520">
        <f t="shared" si="254"/>
        <v>11.64</v>
      </c>
      <c r="E1520" s="14" t="str">
        <f>VLOOKUP(A1520,'Fichier FI (en entrée)'!B:AH,2,0)</f>
        <v>EV</v>
      </c>
      <c r="F1520" s="14" t="b">
        <f t="shared" si="255"/>
        <v>1</v>
      </c>
      <c r="G1520" s="14" t="b">
        <f>IFERROR(VLOOKUP(A1520,'Calculs FA (auto)'!A:F,6,0),FALSE)</f>
        <v>1</v>
      </c>
      <c r="H1520" s="14" t="b">
        <f t="shared" si="256"/>
        <v>1</v>
      </c>
      <c r="I1520" s="16">
        <f>IFERROR(VLOOKUP(A1520,'Moyennes FI (en entrée)'!B:N,7,0),"")</f>
        <v>9.64</v>
      </c>
      <c r="J1520" s="16">
        <f>IFERROR(VLOOKUP(VLOOKUP(A1520,'Fichier FI (en entrée)'!B:AH,33,0),Modificateurs!A$2:B$5,2,0),0)</f>
        <v>0</v>
      </c>
      <c r="K1520" s="16">
        <f>IFERROR(VLOOKUP(VLOOKUP(A1520,'Redoub FI (en entrée)'!B:N,7,0),Modificateurs!A$8:B$11,2,0),0)</f>
        <v>0</v>
      </c>
      <c r="L1520" s="16">
        <f>IFERROR(VLOOKUP(M1520,Modificateurs!D$1:E$94,2,0),0)</f>
        <v>2</v>
      </c>
      <c r="M1520" t="str">
        <f>VLOOKUP(A1520,'Fichier FI (en entrée)'!B:AH,16,0)&amp;" "&amp;VLOOKUP(A1520,'Fichier FI (en entrée)'!B:AH,20,0)&amp;" "&amp;VLOOKUP(A1520,'Fichier FI (en entrée)'!B:AH,27,0)&amp;" "&amp;VLOOKUP(A1520,'Fichier FI (en entrée)'!B:AH,29,0)</f>
        <v xml:space="preserve">STI2D Système informatique et numérique  </v>
      </c>
      <c r="N1520" t="str">
        <f>VLOOKUP(A1520,'Fichier FI (en entrée)'!B:AH,8,0)</f>
        <v>En Terminale</v>
      </c>
      <c r="O1520" t="b">
        <f>AND(C1520&gt;Synthèse!B$8,C1520&lt;Synthèse!B$10,NOT(Y1520))</f>
        <v>0</v>
      </c>
      <c r="Q1520" s="60">
        <f>ROUNDUP(C1520/(Synthèse!$B$4+Synthèse!$B$1)*8,0)</f>
        <v>4</v>
      </c>
      <c r="R1520" s="60">
        <f>IFERROR(VLOOKUP(A1520,'Evaluations (formulaire)'!A:P,6,0)+VLOOKUP(A1520,'Evaluations (formulaire)'!A:P,7,0),0)</f>
        <v>0</v>
      </c>
      <c r="S1520" s="60">
        <f>IFERROR(VLOOKUP(A1520,'Evaluations (formulaire)'!A:P,8,0),0)</f>
        <v>0</v>
      </c>
      <c r="T1520" s="60">
        <f>IF(AND(ISBLANK(P1520),Q1520&lt;=2),Synthèse!$B$41,IF(AND(ISBLANK(P1520),Q1520&gt;=7),Synthèse!$C$41,R1520+S1520))</f>
        <v>0</v>
      </c>
      <c r="U1520" s="60">
        <f t="shared" si="257"/>
        <v>11.64</v>
      </c>
      <c r="V1520" s="60">
        <f t="shared" si="258"/>
        <v>810</v>
      </c>
      <c r="X1520" s="26">
        <v>1198</v>
      </c>
      <c r="Y1520" s="26" t="b">
        <f>IFERROR(VLOOKUP(A1520,'Calculs FA (auto)'!A:O,15,0),FALSE)</f>
        <v>1</v>
      </c>
      <c r="Z1520" s="26">
        <f>IFERROR(VLOOKUP(A1520,'Evaluations (formulaire)'!A:M,9,0),0)</f>
        <v>0</v>
      </c>
      <c r="AA1520" s="135" t="b">
        <v>0</v>
      </c>
      <c r="AB1520" s="135" t="b">
        <v>1</v>
      </c>
      <c r="AC1520" s="135" t="b">
        <f t="shared" si="259"/>
        <v>0</v>
      </c>
      <c r="AD1520" s="135" t="b">
        <f t="shared" si="260"/>
        <v>1</v>
      </c>
      <c r="AE1520" s="135" t="b">
        <f t="shared" si="261"/>
        <v>0</v>
      </c>
      <c r="AF1520" s="135" t="b">
        <f>AND(AC1520,$V1520&lt;=Synthèse!$B$44)</f>
        <v>0</v>
      </c>
      <c r="AG1520" s="135" t="b">
        <f>AND(AD1520,$V1520&lt;=Synthèse!$B$44)</f>
        <v>0</v>
      </c>
      <c r="AH1520" s="135" t="b">
        <f>AND(AE1520,$V1520&lt;=Synthèse!$B$44)</f>
        <v>0</v>
      </c>
      <c r="AI1520" s="137" t="b">
        <v>0</v>
      </c>
      <c r="AJ1520" s="137" t="b">
        <v>0</v>
      </c>
      <c r="AK1520" s="137" t="b">
        <f t="shared" si="262"/>
        <v>0</v>
      </c>
      <c r="AL1520" s="137" t="b">
        <f t="shared" si="263"/>
        <v>0</v>
      </c>
      <c r="AM1520" s="137" t="b">
        <f>AND(AK1520,$V1520&lt;=Synthèse!$B$44)</f>
        <v>0</v>
      </c>
      <c r="AN1520" s="137" t="b">
        <f>AND(AL1520,$V1520&lt;=Synthèse!$B$44)</f>
        <v>0</v>
      </c>
    </row>
    <row r="1521" spans="1:40">
      <c r="A1521" s="17">
        <v>734936</v>
      </c>
      <c r="B1521" t="str">
        <f ca="1">VLOOKUP(A1521,'Fichier FI (en entrée)'!B:AH,3,0)</f>
        <v>LCMEPGKFFV</v>
      </c>
      <c r="C1521">
        <f t="shared" si="253"/>
        <v>46</v>
      </c>
      <c r="D1521">
        <f t="shared" si="254"/>
        <v>18.21</v>
      </c>
      <c r="E1521" s="14" t="str">
        <f>VLOOKUP(A1521,'Fichier FI (en entrée)'!B:AH,2,0)</f>
        <v>EV</v>
      </c>
      <c r="F1521" s="14" t="b">
        <f t="shared" si="255"/>
        <v>1</v>
      </c>
      <c r="G1521" s="14" t="b">
        <f>IFERROR(VLOOKUP(A1521,'Calculs FA (auto)'!A:F,6,0),FALSE)</f>
        <v>0</v>
      </c>
      <c r="H1521" s="14" t="b">
        <f t="shared" si="256"/>
        <v>0</v>
      </c>
      <c r="I1521" s="16">
        <f>IFERROR(VLOOKUP(A1521,'Moyennes FI (en entrée)'!B:N,7,0),"")</f>
        <v>13.21</v>
      </c>
      <c r="J1521" s="16">
        <f>IFERROR(VLOOKUP(VLOOKUP(A1521,'Fichier FI (en entrée)'!B:AH,33,0),Modificateurs!A$2:B$5,2,0),0)</f>
        <v>3</v>
      </c>
      <c r="K1521" s="16">
        <f>IFERROR(VLOOKUP(VLOOKUP(A1521,'Redoub FI (en entrée)'!B:N,7,0),Modificateurs!A$8:B$11,2,0),0)</f>
        <v>0</v>
      </c>
      <c r="L1521" s="16">
        <f>IFERROR(VLOOKUP(M1521,Modificateurs!D$1:E$94,2,0),0)</f>
        <v>2</v>
      </c>
      <c r="M1521" t="str">
        <f>VLOOKUP(A1521,'Fichier FI (en entrée)'!B:AH,16,0)&amp;" "&amp;VLOOKUP(A1521,'Fichier FI (en entrée)'!B:AH,20,0)&amp;" "&amp;VLOOKUP(A1521,'Fichier FI (en entrée)'!B:AH,27,0)&amp;" "&amp;VLOOKUP(A1521,'Fichier FI (en entrée)'!B:AH,29,0)</f>
        <v xml:space="preserve">STI2D Système informatique et numérique  </v>
      </c>
      <c r="N1521" t="str">
        <f>VLOOKUP(A1521,'Fichier FI (en entrée)'!B:AH,8,0)</f>
        <v>En Terminale</v>
      </c>
      <c r="O1521" t="b">
        <f>AND(C1521&gt;Synthèse!B$8,C1521&lt;Synthèse!B$10,NOT(Y1521))</f>
        <v>0</v>
      </c>
      <c r="Q1521" s="60">
        <f>ROUNDUP(C1521/(Synthèse!$B$4+Synthèse!$B$1)*8,0)</f>
        <v>1</v>
      </c>
      <c r="R1521" s="60">
        <f>IFERROR(VLOOKUP(A1521,'Evaluations (formulaire)'!A:P,6,0)+VLOOKUP(A1521,'Evaluations (formulaire)'!A:P,7,0),0)</f>
        <v>0</v>
      </c>
      <c r="S1521" s="60">
        <f>IFERROR(VLOOKUP(A1521,'Evaluations (formulaire)'!A:P,8,0),0)</f>
        <v>0</v>
      </c>
      <c r="T1521" s="60">
        <f>IF(AND(ISBLANK(P1521),Q1521&lt;=2),Synthèse!$B$41,IF(AND(ISBLANK(P1521),Q1521&gt;=7),Synthèse!$C$41,R1521+S1521))</f>
        <v>4.6511627906976744E-3</v>
      </c>
      <c r="U1521" s="60">
        <f t="shared" si="257"/>
        <v>18.214651162790698</v>
      </c>
      <c r="V1521" s="60">
        <f t="shared" si="258"/>
        <v>46</v>
      </c>
      <c r="X1521" s="26">
        <v>1146</v>
      </c>
      <c r="Y1521" s="26" t="b">
        <f>IFERROR(VLOOKUP(A1521,'Calculs FA (auto)'!A:O,15,0),FALSE)</f>
        <v>0</v>
      </c>
      <c r="Z1521" s="26">
        <f>IFERROR(VLOOKUP(A1521,'Evaluations (formulaire)'!A:M,9,0),0)</f>
        <v>0</v>
      </c>
      <c r="AA1521" s="135" t="b">
        <v>0</v>
      </c>
      <c r="AB1521" s="135" t="b">
        <v>1</v>
      </c>
      <c r="AC1521" s="135" t="b">
        <f t="shared" si="259"/>
        <v>0</v>
      </c>
      <c r="AD1521" s="135" t="b">
        <f t="shared" si="260"/>
        <v>1</v>
      </c>
      <c r="AE1521" s="135" t="b">
        <f t="shared" si="261"/>
        <v>0</v>
      </c>
      <c r="AF1521" s="135" t="b">
        <f>AND(AC1521,$V1521&lt;=Synthèse!$B$44)</f>
        <v>0</v>
      </c>
      <c r="AG1521" s="135" t="b">
        <f>AND(AD1521,$V1521&lt;=Synthèse!$B$44)</f>
        <v>1</v>
      </c>
      <c r="AH1521" s="135" t="b">
        <f>AND(AE1521,$V1521&lt;=Synthèse!$B$44)</f>
        <v>0</v>
      </c>
      <c r="AI1521" s="137" t="b">
        <v>0</v>
      </c>
      <c r="AJ1521" s="137" t="b">
        <v>0</v>
      </c>
      <c r="AK1521" s="137" t="b">
        <f t="shared" si="262"/>
        <v>0</v>
      </c>
      <c r="AL1521" s="137" t="b">
        <f t="shared" si="263"/>
        <v>0</v>
      </c>
      <c r="AM1521" s="137" t="b">
        <f>AND(AK1521,$V1521&lt;=Synthèse!$B$44)</f>
        <v>0</v>
      </c>
      <c r="AN1521" s="137" t="b">
        <f>AND(AL1521,$V1521&lt;=Synthèse!$B$44)</f>
        <v>0</v>
      </c>
    </row>
    <row r="1522" spans="1:40">
      <c r="A1522" s="17">
        <v>736800</v>
      </c>
      <c r="B1522" t="str">
        <f ca="1">VLOOKUP(A1522,'Fichier FI (en entrée)'!B:AH,3,0)</f>
        <v>XLQQOEBJWR</v>
      </c>
      <c r="C1522">
        <f t="shared" si="253"/>
        <v>457</v>
      </c>
      <c r="D1522">
        <f t="shared" si="254"/>
        <v>13.66</v>
      </c>
      <c r="E1522" s="14" t="str">
        <f>VLOOKUP(A1522,'Fichier FI (en entrée)'!B:AH,2,0)</f>
        <v>EV</v>
      </c>
      <c r="F1522" s="14" t="b">
        <f t="shared" si="255"/>
        <v>1</v>
      </c>
      <c r="G1522" s="14" t="b">
        <f>IFERROR(VLOOKUP(A1522,'Calculs FA (auto)'!A:F,6,0),FALSE)</f>
        <v>0</v>
      </c>
      <c r="H1522" s="14" t="b">
        <f t="shared" si="256"/>
        <v>0</v>
      </c>
      <c r="I1522" s="16">
        <f>IFERROR(VLOOKUP(A1522,'Moyennes FI (en entrée)'!B:N,7,0),"")</f>
        <v>9.66</v>
      </c>
      <c r="J1522" s="16">
        <f>IFERROR(VLOOKUP(VLOOKUP(A1522,'Fichier FI (en entrée)'!B:AH,33,0),Modificateurs!A$2:B$5,2,0),0)</f>
        <v>1</v>
      </c>
      <c r="K1522" s="16">
        <f>IFERROR(VLOOKUP(VLOOKUP(A1522,'Redoub FI (en entrée)'!B:N,7,0),Modificateurs!A$8:B$11,2,0),0)</f>
        <v>0</v>
      </c>
      <c r="L1522" s="16">
        <f>IFERROR(VLOOKUP(M1522,Modificateurs!D$1:E$94,2,0),0)</f>
        <v>3</v>
      </c>
      <c r="M1522" t="str">
        <f>VLOOKUP(A1522,'Fichier FI (en entrée)'!B:AH,16,0)&amp;" "&amp;VLOOKUP(A1522,'Fichier FI (en entrée)'!B:AH,20,0)&amp;" "&amp;VLOOKUP(A1522,'Fichier FI (en entrée)'!B:AH,27,0)&amp;" "&amp;VLOOKUP(A1522,'Fichier FI (en entrée)'!B:AH,29,0)</f>
        <v xml:space="preserve">S Informatique et Sciences du numérique  </v>
      </c>
      <c r="N1522" t="str">
        <f>VLOOKUP(A1522,'Fichier FI (en entrée)'!B:AH,8,0)</f>
        <v>En Terminale</v>
      </c>
      <c r="O1522" t="b">
        <f>AND(C1522&gt;Synthèse!B$8,C1522&lt;Synthèse!B$10,NOT(Y1522))</f>
        <v>1</v>
      </c>
      <c r="Q1522" s="60">
        <f>ROUNDUP(C1522/(Synthèse!$B$4+Synthèse!$B$1)*8,0)</f>
        <v>3</v>
      </c>
      <c r="R1522" s="60">
        <f>IFERROR(VLOOKUP(A1522,'Evaluations (formulaire)'!A:P,6,0)+VLOOKUP(A1522,'Evaluations (formulaire)'!A:P,7,0),0)</f>
        <v>0</v>
      </c>
      <c r="S1522" s="60">
        <f>IFERROR(VLOOKUP(A1522,'Evaluations (formulaire)'!A:P,8,0),0)</f>
        <v>0</v>
      </c>
      <c r="T1522" s="60">
        <f>IF(AND(ISBLANK(P1522),Q1522&lt;=2),Synthèse!$B$41,IF(AND(ISBLANK(P1522),Q1522&gt;=7),Synthèse!$C$41,R1522+S1522))</f>
        <v>0</v>
      </c>
      <c r="U1522" s="60">
        <f t="shared" si="257"/>
        <v>13.66</v>
      </c>
      <c r="V1522" s="60">
        <f t="shared" si="258"/>
        <v>457</v>
      </c>
      <c r="X1522" s="26">
        <v>1970</v>
      </c>
      <c r="Y1522" s="26" t="b">
        <f>IFERROR(VLOOKUP(A1522,'Calculs FA (auto)'!A:O,15,0),FALSE)</f>
        <v>0</v>
      </c>
      <c r="Z1522" s="26">
        <f>IFERROR(VLOOKUP(A1522,'Evaluations (formulaire)'!A:M,9,0),0)</f>
        <v>0</v>
      </c>
      <c r="AA1522" s="135" t="b">
        <v>0</v>
      </c>
      <c r="AB1522" s="135" t="b">
        <v>0</v>
      </c>
      <c r="AC1522" s="135" t="b">
        <f t="shared" si="259"/>
        <v>0</v>
      </c>
      <c r="AD1522" s="135" t="b">
        <f t="shared" si="260"/>
        <v>0</v>
      </c>
      <c r="AE1522" s="135" t="b">
        <f t="shared" si="261"/>
        <v>1</v>
      </c>
      <c r="AF1522" s="135" t="b">
        <f>AND(AC1522,$V1522&lt;=Synthèse!$B$44)</f>
        <v>0</v>
      </c>
      <c r="AG1522" s="135" t="b">
        <f>AND(AD1522,$V1522&lt;=Synthèse!$B$44)</f>
        <v>0</v>
      </c>
      <c r="AH1522" s="135" t="b">
        <f>AND(AE1522,$V1522&lt;=Synthèse!$B$44)</f>
        <v>1</v>
      </c>
      <c r="AI1522" s="137" t="b">
        <v>0</v>
      </c>
      <c r="AJ1522" s="137" t="b">
        <v>0</v>
      </c>
      <c r="AK1522" s="137" t="b">
        <f t="shared" si="262"/>
        <v>0</v>
      </c>
      <c r="AL1522" s="137" t="b">
        <f t="shared" si="263"/>
        <v>0</v>
      </c>
      <c r="AM1522" s="137" t="b">
        <f>AND(AK1522,$V1522&lt;=Synthèse!$B$44)</f>
        <v>0</v>
      </c>
      <c r="AN1522" s="137" t="b">
        <f>AND(AL1522,$V1522&lt;=Synthèse!$B$44)</f>
        <v>0</v>
      </c>
    </row>
    <row r="1523" spans="1:40">
      <c r="A1523" s="17">
        <v>736893</v>
      </c>
      <c r="B1523" t="str">
        <f ca="1">VLOOKUP(A1523,'Fichier FI (en entrée)'!B:AH,3,0)</f>
        <v>ROOVBUAXEM</v>
      </c>
      <c r="C1523">
        <f t="shared" si="253"/>
        <v>326</v>
      </c>
      <c r="D1523">
        <f t="shared" si="254"/>
        <v>14.63</v>
      </c>
      <c r="E1523" s="14" t="str">
        <f>VLOOKUP(A1523,'Fichier FI (en entrée)'!B:AH,2,0)</f>
        <v>EV</v>
      </c>
      <c r="F1523" s="14" t="b">
        <f t="shared" si="255"/>
        <v>1</v>
      </c>
      <c r="G1523" s="14" t="b">
        <f>IFERROR(VLOOKUP(A1523,'Calculs FA (auto)'!A:F,6,0),FALSE)</f>
        <v>0</v>
      </c>
      <c r="H1523" s="14" t="b">
        <f t="shared" si="256"/>
        <v>0</v>
      </c>
      <c r="I1523" s="16">
        <f>IFERROR(VLOOKUP(A1523,'Moyennes FI (en entrée)'!B:N,7,0),"")</f>
        <v>10.63</v>
      </c>
      <c r="J1523" s="16">
        <f>IFERROR(VLOOKUP(VLOOKUP(A1523,'Fichier FI (en entrée)'!B:AH,33,0),Modificateurs!A$2:B$5,2,0),0)</f>
        <v>1</v>
      </c>
      <c r="K1523" s="16">
        <f>IFERROR(VLOOKUP(VLOOKUP(A1523,'Redoub FI (en entrée)'!B:N,7,0),Modificateurs!A$8:B$11,2,0),0)</f>
        <v>0</v>
      </c>
      <c r="L1523" s="16">
        <f>IFERROR(VLOOKUP(M1523,Modificateurs!D$1:E$94,2,0),0)</f>
        <v>3</v>
      </c>
      <c r="M1523" t="str">
        <f>VLOOKUP(A1523,'Fichier FI (en entrée)'!B:AH,16,0)&amp;" "&amp;VLOOKUP(A1523,'Fichier FI (en entrée)'!B:AH,20,0)&amp;" "&amp;VLOOKUP(A1523,'Fichier FI (en entrée)'!B:AH,27,0)&amp;" "&amp;VLOOKUP(A1523,'Fichier FI (en entrée)'!B:AH,29,0)</f>
        <v xml:space="preserve">S Informatique et Sciences du numérique  </v>
      </c>
      <c r="N1523" t="str">
        <f>VLOOKUP(A1523,'Fichier FI (en entrée)'!B:AH,8,0)</f>
        <v>En Terminale</v>
      </c>
      <c r="O1523" t="b">
        <f>AND(C1523&gt;Synthèse!B$8,C1523&lt;Synthèse!B$10,NOT(Y1523))</f>
        <v>0</v>
      </c>
      <c r="Q1523" s="60">
        <f>ROUNDUP(C1523/(Synthèse!$B$4+Synthèse!$B$1)*8,0)</f>
        <v>2</v>
      </c>
      <c r="R1523" s="60">
        <f>IFERROR(VLOOKUP(A1523,'Evaluations (formulaire)'!A:P,6,0)+VLOOKUP(A1523,'Evaluations (formulaire)'!A:P,7,0),0)</f>
        <v>0</v>
      </c>
      <c r="S1523" s="60">
        <f>IFERROR(VLOOKUP(A1523,'Evaluations (formulaire)'!A:P,8,0),0)</f>
        <v>0</v>
      </c>
      <c r="T1523" s="60">
        <f>IF(AND(ISBLANK(P1523),Q1523&lt;=2),Synthèse!$B$41,IF(AND(ISBLANK(P1523),Q1523&gt;=7),Synthèse!$C$41,R1523+S1523))</f>
        <v>4.6511627906976744E-3</v>
      </c>
      <c r="U1523" s="60">
        <f t="shared" si="257"/>
        <v>14.634651162790698</v>
      </c>
      <c r="V1523" s="60">
        <f t="shared" si="258"/>
        <v>326</v>
      </c>
      <c r="X1523" s="26">
        <v>1438</v>
      </c>
      <c r="Y1523" s="26" t="b">
        <f>IFERROR(VLOOKUP(A1523,'Calculs FA (auto)'!A:O,15,0),FALSE)</f>
        <v>0</v>
      </c>
      <c r="Z1523" s="26">
        <f>IFERROR(VLOOKUP(A1523,'Evaluations (formulaire)'!A:M,9,0),0)</f>
        <v>0</v>
      </c>
      <c r="AA1523" s="135" t="b">
        <v>1</v>
      </c>
      <c r="AB1523" s="135" t="b">
        <v>0</v>
      </c>
      <c r="AC1523" s="135" t="b">
        <f t="shared" si="259"/>
        <v>1</v>
      </c>
      <c r="AD1523" s="135" t="b">
        <f t="shared" si="260"/>
        <v>0</v>
      </c>
      <c r="AE1523" s="135" t="b">
        <f t="shared" si="261"/>
        <v>0</v>
      </c>
      <c r="AF1523" s="135" t="b">
        <f>AND(AC1523,$V1523&lt;=Synthèse!$B$44)</f>
        <v>1</v>
      </c>
      <c r="AG1523" s="135" t="b">
        <f>AND(AD1523,$V1523&lt;=Synthèse!$B$44)</f>
        <v>0</v>
      </c>
      <c r="AH1523" s="135" t="b">
        <f>AND(AE1523,$V1523&lt;=Synthèse!$B$44)</f>
        <v>0</v>
      </c>
      <c r="AI1523" s="137" t="b">
        <v>0</v>
      </c>
      <c r="AJ1523" s="137" t="b">
        <v>0</v>
      </c>
      <c r="AK1523" s="137" t="b">
        <f t="shared" si="262"/>
        <v>0</v>
      </c>
      <c r="AL1523" s="137" t="b">
        <f t="shared" si="263"/>
        <v>0</v>
      </c>
      <c r="AM1523" s="137" t="b">
        <f>AND(AK1523,$V1523&lt;=Synthèse!$B$44)</f>
        <v>0</v>
      </c>
      <c r="AN1523" s="137" t="b">
        <f>AND(AL1523,$V1523&lt;=Synthèse!$B$44)</f>
        <v>0</v>
      </c>
    </row>
    <row r="1524" spans="1:40">
      <c r="A1524" s="17">
        <v>736915</v>
      </c>
      <c r="B1524" t="str">
        <f ca="1">VLOOKUP(A1524,'Fichier FI (en entrée)'!B:AH,3,0)</f>
        <v>FWGEDNXRVU</v>
      </c>
      <c r="C1524">
        <f t="shared" si="253"/>
        <v>499</v>
      </c>
      <c r="D1524">
        <f t="shared" si="254"/>
        <v>13.38</v>
      </c>
      <c r="E1524" s="14" t="str">
        <f>VLOOKUP(A1524,'Fichier FI (en entrée)'!B:AH,2,0)</f>
        <v>EV</v>
      </c>
      <c r="F1524" s="14" t="b">
        <f t="shared" si="255"/>
        <v>1</v>
      </c>
      <c r="G1524" s="14" t="b">
        <f>IFERROR(VLOOKUP(A1524,'Calculs FA (auto)'!A:F,6,0),FALSE)</f>
        <v>0</v>
      </c>
      <c r="H1524" s="14" t="b">
        <f t="shared" si="256"/>
        <v>0</v>
      </c>
      <c r="I1524" s="16">
        <f>IFERROR(VLOOKUP(A1524,'Moyennes FI (en entrée)'!B:N,7,0),"")</f>
        <v>10.38</v>
      </c>
      <c r="J1524" s="16">
        <f>IFERROR(VLOOKUP(VLOOKUP(A1524,'Fichier FI (en entrée)'!B:AH,33,0),Modificateurs!A$2:B$5,2,0),0)</f>
        <v>1</v>
      </c>
      <c r="K1524" s="16">
        <f>IFERROR(VLOOKUP(VLOOKUP(A1524,'Redoub FI (en entrée)'!B:N,7,0),Modificateurs!A$8:B$11,2,0),0)</f>
        <v>0</v>
      </c>
      <c r="L1524" s="16">
        <f>IFERROR(VLOOKUP(M1524,Modificateurs!D$1:E$94,2,0),0)</f>
        <v>2</v>
      </c>
      <c r="M1524" t="str">
        <f>VLOOKUP(A1524,'Fichier FI (en entrée)'!B:AH,16,0)&amp;" "&amp;VLOOKUP(A1524,'Fichier FI (en entrée)'!B:AH,20,0)&amp;" "&amp;VLOOKUP(A1524,'Fichier FI (en entrée)'!B:AH,27,0)&amp;" "&amp;VLOOKUP(A1524,'Fichier FI (en entrée)'!B:AH,29,0)</f>
        <v xml:space="preserve">STI2D Système informatique et numérique  </v>
      </c>
      <c r="N1524" t="str">
        <f>VLOOKUP(A1524,'Fichier FI (en entrée)'!B:AH,8,0)</f>
        <v>En Terminale</v>
      </c>
      <c r="O1524" t="b">
        <f>AND(C1524&gt;Synthèse!B$8,C1524&lt;Synthèse!B$10,NOT(Y1524))</f>
        <v>1</v>
      </c>
      <c r="Q1524" s="60">
        <f>ROUNDUP(C1524/(Synthèse!$B$4+Synthèse!$B$1)*8,0)</f>
        <v>3</v>
      </c>
      <c r="R1524" s="60">
        <f>IFERROR(VLOOKUP(A1524,'Evaluations (formulaire)'!A:P,6,0)+VLOOKUP(A1524,'Evaluations (formulaire)'!A:P,7,0),0)</f>
        <v>0</v>
      </c>
      <c r="S1524" s="60">
        <f>IFERROR(VLOOKUP(A1524,'Evaluations (formulaire)'!A:P,8,0),0)</f>
        <v>0</v>
      </c>
      <c r="T1524" s="60">
        <f>IF(AND(ISBLANK(P1524),Q1524&lt;=2),Synthèse!$B$41,IF(AND(ISBLANK(P1524),Q1524&gt;=7),Synthèse!$C$41,R1524+S1524))</f>
        <v>0</v>
      </c>
      <c r="U1524" s="60">
        <f t="shared" si="257"/>
        <v>13.38</v>
      </c>
      <c r="V1524" s="60">
        <f t="shared" si="258"/>
        <v>500</v>
      </c>
      <c r="X1524" s="26">
        <v>616</v>
      </c>
      <c r="Y1524" s="26" t="b">
        <f>IFERROR(VLOOKUP(A1524,'Calculs FA (auto)'!A:O,15,0),FALSE)</f>
        <v>0</v>
      </c>
      <c r="Z1524" s="26">
        <f>IFERROR(VLOOKUP(A1524,'Evaluations (formulaire)'!A:M,9,0),0)</f>
        <v>0</v>
      </c>
      <c r="AA1524" s="135" t="b">
        <v>0</v>
      </c>
      <c r="AB1524" s="135" t="b">
        <v>0</v>
      </c>
      <c r="AC1524" s="135" t="b">
        <f t="shared" si="259"/>
        <v>0</v>
      </c>
      <c r="AD1524" s="135" t="b">
        <f t="shared" si="260"/>
        <v>0</v>
      </c>
      <c r="AE1524" s="135" t="b">
        <f t="shared" si="261"/>
        <v>1</v>
      </c>
      <c r="AF1524" s="135" t="b">
        <f>AND(AC1524,$V1524&lt;=Synthèse!$B$44)</f>
        <v>0</v>
      </c>
      <c r="AG1524" s="135" t="b">
        <f>AND(AD1524,$V1524&lt;=Synthèse!$B$44)</f>
        <v>0</v>
      </c>
      <c r="AH1524" s="135" t="b">
        <f>AND(AE1524,$V1524&lt;=Synthèse!$B$44)</f>
        <v>1</v>
      </c>
      <c r="AI1524" s="137" t="b">
        <v>0</v>
      </c>
      <c r="AJ1524" s="137" t="b">
        <v>0</v>
      </c>
      <c r="AK1524" s="137" t="b">
        <f t="shared" si="262"/>
        <v>0</v>
      </c>
      <c r="AL1524" s="137" t="b">
        <f t="shared" si="263"/>
        <v>0</v>
      </c>
      <c r="AM1524" s="137" t="b">
        <f>AND(AK1524,$V1524&lt;=Synthèse!$B$44)</f>
        <v>0</v>
      </c>
      <c r="AN1524" s="137" t="b">
        <f>AND(AL1524,$V1524&lt;=Synthèse!$B$44)</f>
        <v>0</v>
      </c>
    </row>
    <row r="1525" spans="1:40">
      <c r="A1525" s="17">
        <v>737171</v>
      </c>
      <c r="B1525" t="str">
        <f ca="1">VLOOKUP(A1525,'Fichier FI (en entrée)'!B:AH,3,0)</f>
        <v>OTKMFNKWVQ</v>
      </c>
      <c r="C1525">
        <f t="shared" si="253"/>
        <v>127</v>
      </c>
      <c r="D1525">
        <f t="shared" si="254"/>
        <v>16.7</v>
      </c>
      <c r="E1525" s="14" t="str">
        <f>VLOOKUP(A1525,'Fichier FI (en entrée)'!B:AH,2,0)</f>
        <v>EV</v>
      </c>
      <c r="F1525" s="14" t="b">
        <f t="shared" si="255"/>
        <v>1</v>
      </c>
      <c r="G1525" s="14" t="b">
        <f>IFERROR(VLOOKUP(A1525,'Calculs FA (auto)'!A:F,6,0),FALSE)</f>
        <v>0</v>
      </c>
      <c r="H1525" s="14" t="b">
        <f t="shared" si="256"/>
        <v>0</v>
      </c>
      <c r="I1525" s="16">
        <f>IFERROR(VLOOKUP(A1525,'Moyennes FI (en entrée)'!B:N,7,0),"")</f>
        <v>11.7</v>
      </c>
      <c r="J1525" s="16">
        <f>IFERROR(VLOOKUP(VLOOKUP(A1525,'Fichier FI (en entrée)'!B:AH,33,0),Modificateurs!A$2:B$5,2,0),0)</f>
        <v>3</v>
      </c>
      <c r="K1525" s="16">
        <f>IFERROR(VLOOKUP(VLOOKUP(A1525,'Redoub FI (en entrée)'!B:N,7,0),Modificateurs!A$8:B$11,2,0),0)</f>
        <v>0</v>
      </c>
      <c r="L1525" s="16">
        <f>IFERROR(VLOOKUP(M1525,Modificateurs!D$1:E$94,2,0),0)</f>
        <v>2</v>
      </c>
      <c r="M1525" t="str">
        <f>VLOOKUP(A1525,'Fichier FI (en entrée)'!B:AH,16,0)&amp;" "&amp;VLOOKUP(A1525,'Fichier FI (en entrée)'!B:AH,20,0)&amp;" "&amp;VLOOKUP(A1525,'Fichier FI (en entrée)'!B:AH,27,0)&amp;" "&amp;VLOOKUP(A1525,'Fichier FI (en entrée)'!B:AH,29,0)</f>
        <v xml:space="preserve">S Mathématiques  </v>
      </c>
      <c r="N1525" t="str">
        <f>VLOOKUP(A1525,'Fichier FI (en entrée)'!B:AH,8,0)</f>
        <v>En Terminale</v>
      </c>
      <c r="O1525" t="b">
        <f>AND(C1525&gt;Synthèse!B$8,C1525&lt;Synthèse!B$10,NOT(Y1525))</f>
        <v>0</v>
      </c>
      <c r="Q1525" s="60">
        <f>ROUNDUP(C1525/(Synthèse!$B$4+Synthèse!$B$1)*8,0)</f>
        <v>1</v>
      </c>
      <c r="R1525" s="60">
        <f>IFERROR(VLOOKUP(A1525,'Evaluations (formulaire)'!A:P,6,0)+VLOOKUP(A1525,'Evaluations (formulaire)'!A:P,7,0),0)</f>
        <v>0</v>
      </c>
      <c r="S1525" s="60">
        <f>IFERROR(VLOOKUP(A1525,'Evaluations (formulaire)'!A:P,8,0),0)</f>
        <v>0</v>
      </c>
      <c r="T1525" s="60">
        <f>IF(AND(ISBLANK(P1525),Q1525&lt;=2),Synthèse!$B$41,IF(AND(ISBLANK(P1525),Q1525&gt;=7),Synthèse!$C$41,R1525+S1525))</f>
        <v>4.6511627906976744E-3</v>
      </c>
      <c r="U1525" s="60">
        <f t="shared" si="257"/>
        <v>16.704651162790697</v>
      </c>
      <c r="V1525" s="60">
        <f t="shared" si="258"/>
        <v>126</v>
      </c>
      <c r="X1525" s="26">
        <v>1442</v>
      </c>
      <c r="Y1525" s="26" t="b">
        <f>IFERROR(VLOOKUP(A1525,'Calculs FA (auto)'!A:O,15,0),FALSE)</f>
        <v>0</v>
      </c>
      <c r="Z1525" s="26">
        <f>IFERROR(VLOOKUP(A1525,'Evaluations (formulaire)'!A:M,9,0),0)</f>
        <v>0</v>
      </c>
      <c r="AA1525" s="135" t="b">
        <v>0</v>
      </c>
      <c r="AB1525" s="135" t="b">
        <v>1</v>
      </c>
      <c r="AC1525" s="135" t="b">
        <f t="shared" si="259"/>
        <v>0</v>
      </c>
      <c r="AD1525" s="135" t="b">
        <f t="shared" si="260"/>
        <v>1</v>
      </c>
      <c r="AE1525" s="135" t="b">
        <f t="shared" si="261"/>
        <v>0</v>
      </c>
      <c r="AF1525" s="135" t="b">
        <f>AND(AC1525,$V1525&lt;=Synthèse!$B$44)</f>
        <v>0</v>
      </c>
      <c r="AG1525" s="135" t="b">
        <f>AND(AD1525,$V1525&lt;=Synthèse!$B$44)</f>
        <v>1</v>
      </c>
      <c r="AH1525" s="135" t="b">
        <f>AND(AE1525,$V1525&lt;=Synthèse!$B$44)</f>
        <v>0</v>
      </c>
      <c r="AI1525" s="137" t="b">
        <v>0</v>
      </c>
      <c r="AJ1525" s="137" t="b">
        <v>0</v>
      </c>
      <c r="AK1525" s="137" t="b">
        <f t="shared" si="262"/>
        <v>0</v>
      </c>
      <c r="AL1525" s="137" t="b">
        <f t="shared" si="263"/>
        <v>0</v>
      </c>
      <c r="AM1525" s="137" t="b">
        <f>AND(AK1525,$V1525&lt;=Synthèse!$B$44)</f>
        <v>0</v>
      </c>
      <c r="AN1525" s="137" t="b">
        <f>AND(AL1525,$V1525&lt;=Synthèse!$B$44)</f>
        <v>0</v>
      </c>
    </row>
    <row r="1526" spans="1:40">
      <c r="A1526" s="17">
        <v>737469</v>
      </c>
      <c r="B1526" t="str">
        <f ca="1">VLOOKUP(A1526,'Fichier FI (en entrée)'!B:AH,3,0)</f>
        <v>LDIZBZOGTO</v>
      </c>
      <c r="C1526">
        <f t="shared" si="253"/>
        <v>1567</v>
      </c>
      <c r="D1526">
        <f t="shared" si="254"/>
        <v>-0.77999999999999936</v>
      </c>
      <c r="E1526" s="14" t="str">
        <f>VLOOKUP(A1526,'Fichier FI (en entrée)'!B:AH,2,0)</f>
        <v>EV</v>
      </c>
      <c r="F1526" s="14" t="b">
        <f t="shared" si="255"/>
        <v>1</v>
      </c>
      <c r="G1526" s="14" t="b">
        <f>IFERROR(VLOOKUP(A1526,'Calculs FA (auto)'!A:F,6,0),FALSE)</f>
        <v>0</v>
      </c>
      <c r="H1526" s="14" t="b">
        <f t="shared" si="256"/>
        <v>0</v>
      </c>
      <c r="I1526" s="16">
        <f>IFERROR(VLOOKUP(A1526,'Moyennes FI (en entrée)'!B:N,7,0),"")</f>
        <v>14.22</v>
      </c>
      <c r="J1526" s="16">
        <f>IFERROR(VLOOKUP(VLOOKUP(A1526,'Fichier FI (en entrée)'!B:AH,33,0),Modificateurs!A$2:B$5,2,0),0)</f>
        <v>-3</v>
      </c>
      <c r="K1526" s="16">
        <f>IFERROR(VLOOKUP(VLOOKUP(A1526,'Redoub FI (en entrée)'!B:N,7,0),Modificateurs!A$8:B$11,2,0),0)</f>
        <v>0</v>
      </c>
      <c r="L1526" s="16">
        <f>IFERROR(VLOOKUP(M1526,Modificateurs!D$1:E$94,2,0),0)</f>
        <v>-12</v>
      </c>
      <c r="M1526" t="str">
        <f>VLOOKUP(A1526,'Fichier FI (en entrée)'!B:AH,16,0)&amp;" "&amp;VLOOKUP(A1526,'Fichier FI (en entrée)'!B:AH,20,0)&amp;" "&amp;VLOOKUP(A1526,'Fichier FI (en entrée)'!B:AH,27,0)&amp;" "&amp;VLOOKUP(A1526,'Fichier FI (en entrée)'!B:AH,29,0)</f>
        <v xml:space="preserve">P Secrétariat  </v>
      </c>
      <c r="N1526" t="str">
        <f>VLOOKUP(A1526,'Fichier FI (en entrée)'!B:AH,8,0)</f>
        <v>En Terminale</v>
      </c>
      <c r="O1526" t="b">
        <f>AND(C1526&gt;Synthèse!B$8,C1526&lt;Synthèse!B$10,NOT(Y1526))</f>
        <v>0</v>
      </c>
      <c r="Q1526" s="60">
        <f>ROUNDUP(C1526/(Synthèse!$B$4+Synthèse!$B$1)*8,0)</f>
        <v>8</v>
      </c>
      <c r="R1526" s="60">
        <f>IFERROR(VLOOKUP(A1526,'Evaluations (formulaire)'!A:P,6,0)+VLOOKUP(A1526,'Evaluations (formulaire)'!A:P,7,0),0)</f>
        <v>0</v>
      </c>
      <c r="S1526" s="60">
        <f>IFERROR(VLOOKUP(A1526,'Evaluations (formulaire)'!A:P,8,0),0)</f>
        <v>0</v>
      </c>
      <c r="T1526" s="60">
        <f>IF(AND(ISBLANK(P1526),Q1526&lt;=2),Synthèse!$B$41,IF(AND(ISBLANK(P1526),Q1526&gt;=7),Synthèse!$C$41,R1526+S1526))</f>
        <v>4.6296296296296294E-3</v>
      </c>
      <c r="U1526" s="60">
        <f t="shared" si="257"/>
        <v>-0.77537037037036971</v>
      </c>
      <c r="V1526" s="60">
        <f t="shared" si="258"/>
        <v>1567</v>
      </c>
      <c r="X1526" s="26">
        <v>1941</v>
      </c>
      <c r="Y1526" s="26" t="b">
        <f>IFERROR(VLOOKUP(A1526,'Calculs FA (auto)'!A:O,15,0),FALSE)</f>
        <v>0</v>
      </c>
      <c r="Z1526" s="26">
        <f>IFERROR(VLOOKUP(A1526,'Evaluations (formulaire)'!A:M,9,0),0)</f>
        <v>0</v>
      </c>
      <c r="AA1526" s="135" t="b">
        <v>1</v>
      </c>
      <c r="AB1526" s="135" t="b">
        <v>0</v>
      </c>
      <c r="AC1526" s="135" t="b">
        <f t="shared" si="259"/>
        <v>1</v>
      </c>
      <c r="AD1526" s="135" t="b">
        <f t="shared" si="260"/>
        <v>0</v>
      </c>
      <c r="AE1526" s="135" t="b">
        <f t="shared" si="261"/>
        <v>0</v>
      </c>
      <c r="AF1526" s="135" t="b">
        <f>AND(AC1526,$V1526&lt;=Synthèse!$B$44)</f>
        <v>0</v>
      </c>
      <c r="AG1526" s="135" t="b">
        <f>AND(AD1526,$V1526&lt;=Synthèse!$B$44)</f>
        <v>0</v>
      </c>
      <c r="AH1526" s="135" t="b">
        <f>AND(AE1526,$V1526&lt;=Synthèse!$B$44)</f>
        <v>0</v>
      </c>
      <c r="AI1526" s="137" t="b">
        <v>0</v>
      </c>
      <c r="AJ1526" s="137" t="b">
        <v>0</v>
      </c>
      <c r="AK1526" s="137" t="b">
        <f t="shared" si="262"/>
        <v>0</v>
      </c>
      <c r="AL1526" s="137" t="b">
        <f t="shared" si="263"/>
        <v>0</v>
      </c>
      <c r="AM1526" s="137" t="b">
        <f>AND(AK1526,$V1526&lt;=Synthèse!$B$44)</f>
        <v>0</v>
      </c>
      <c r="AN1526" s="137" t="b">
        <f>AND(AL1526,$V1526&lt;=Synthèse!$B$44)</f>
        <v>0</v>
      </c>
    </row>
    <row r="1527" spans="1:40">
      <c r="A1527" s="17">
        <v>739376</v>
      </c>
      <c r="B1527" t="str">
        <f ca="1">VLOOKUP(A1527,'Fichier FI (en entrée)'!B:AH,3,0)</f>
        <v>UANYDDNSNL</v>
      </c>
      <c r="C1527">
        <f t="shared" si="253"/>
        <v>2097</v>
      </c>
      <c r="D1527">
        <f t="shared" si="254"/>
        <v>-100</v>
      </c>
      <c r="E1527" s="14" t="str">
        <f>VLOOKUP(A1527,'Fichier FI (en entrée)'!B:AH,2,0)</f>
        <v>ENV</v>
      </c>
      <c r="F1527" s="14" t="b">
        <f t="shared" si="255"/>
        <v>0</v>
      </c>
      <c r="G1527" s="14" t="b">
        <f>IFERROR(VLOOKUP(A1527,'Calculs FA (auto)'!A:F,6,0),FALSE)</f>
        <v>0</v>
      </c>
      <c r="H1527" s="14" t="b">
        <f t="shared" si="256"/>
        <v>0</v>
      </c>
      <c r="I1527" s="16" t="str">
        <f>IFERROR(VLOOKUP(A1527,'Moyennes FI (en entrée)'!B:N,7,0),"")</f>
        <v/>
      </c>
      <c r="J1527" s="16">
        <f>IFERROR(VLOOKUP(VLOOKUP(A1527,'Fichier FI (en entrée)'!B:AH,33,0),Modificateurs!A$2:B$5,2,0),0)</f>
        <v>0</v>
      </c>
      <c r="K1527" s="16">
        <f>IFERROR(VLOOKUP(VLOOKUP(A1527,'Redoub FI (en entrée)'!B:N,7,0),Modificateurs!A$8:B$11,2,0),0)</f>
        <v>0</v>
      </c>
      <c r="L1527" s="16">
        <f>IFERROR(VLOOKUP(M1527,Modificateurs!D$1:E$94,2,0),0)</f>
        <v>-8</v>
      </c>
      <c r="M1527" t="str">
        <f>VLOOKUP(A1527,'Fichier FI (en entrée)'!B:AH,16,0)&amp;" "&amp;VLOOKUP(A1527,'Fichier FI (en entrée)'!B:AH,20,0)&amp;" "&amp;VLOOKUP(A1527,'Fichier FI (en entrée)'!B:AH,27,0)&amp;" "&amp;VLOOKUP(A1527,'Fichier FI (en entrée)'!B:AH,29,0)</f>
        <v xml:space="preserve">STMG Systèmes d'information et de gestion  </v>
      </c>
      <c r="N1527" t="str">
        <f>VLOOKUP(A1527,'Fichier FI (en entrée)'!B:AH,8,0)</f>
        <v>En Terminale</v>
      </c>
      <c r="O1527" t="b">
        <f>AND(C1527&gt;Synthèse!B$8,C1527&lt;Synthèse!B$10,NOT(Y1527))</f>
        <v>0</v>
      </c>
      <c r="Q1527" s="60">
        <f>ROUNDUP(C1527/(Synthèse!$B$4+Synthèse!$B$1)*8,0)</f>
        <v>10</v>
      </c>
      <c r="R1527" s="60">
        <f>IFERROR(VLOOKUP(A1527,'Evaluations (formulaire)'!A:P,6,0)+VLOOKUP(A1527,'Evaluations (formulaire)'!A:P,7,0),0)</f>
        <v>0</v>
      </c>
      <c r="S1527" s="60">
        <f>IFERROR(VLOOKUP(A1527,'Evaluations (formulaire)'!A:P,8,0),0)</f>
        <v>0</v>
      </c>
      <c r="T1527" s="60">
        <f>IF(AND(ISBLANK(P1527),Q1527&lt;=2),Synthèse!$B$41,IF(AND(ISBLANK(P1527),Q1527&gt;=7),Synthèse!$C$41,R1527+S1527))</f>
        <v>4.6296296296296294E-3</v>
      </c>
      <c r="U1527" s="60">
        <f t="shared" si="257"/>
        <v>-99.995370370370367</v>
      </c>
      <c r="V1527" s="60">
        <f t="shared" si="258"/>
        <v>1983</v>
      </c>
      <c r="X1527" s="26">
        <v>814</v>
      </c>
      <c r="Y1527" s="26" t="b">
        <f>IFERROR(VLOOKUP(A1527,'Calculs FA (auto)'!A:O,15,0),FALSE)</f>
        <v>0</v>
      </c>
      <c r="Z1527" s="26">
        <f>IFERROR(VLOOKUP(A1527,'Evaluations (formulaire)'!A:M,9,0),0)</f>
        <v>0</v>
      </c>
      <c r="AA1527" s="135" t="b">
        <v>0</v>
      </c>
      <c r="AB1527" s="135" t="b">
        <v>1</v>
      </c>
      <c r="AC1527" s="135" t="b">
        <f t="shared" si="259"/>
        <v>0</v>
      </c>
      <c r="AD1527" s="135" t="b">
        <f t="shared" si="260"/>
        <v>0</v>
      </c>
      <c r="AE1527" s="135" t="b">
        <f t="shared" si="261"/>
        <v>0</v>
      </c>
      <c r="AF1527" s="135" t="b">
        <f>AND(AC1527,$V1527&lt;=Synthèse!$B$44)</f>
        <v>0</v>
      </c>
      <c r="AG1527" s="135" t="b">
        <f>AND(AD1527,$V1527&lt;=Synthèse!$B$44)</f>
        <v>0</v>
      </c>
      <c r="AH1527" s="135" t="b">
        <f>AND(AE1527,$V1527&lt;=Synthèse!$B$44)</f>
        <v>0</v>
      </c>
      <c r="AI1527" s="137" t="b">
        <v>0</v>
      </c>
      <c r="AJ1527" s="137" t="b">
        <v>0</v>
      </c>
      <c r="AK1527" s="137" t="b">
        <f t="shared" si="262"/>
        <v>0</v>
      </c>
      <c r="AL1527" s="137" t="b">
        <f t="shared" si="263"/>
        <v>0</v>
      </c>
      <c r="AM1527" s="137" t="b">
        <f>AND(AK1527,$V1527&lt;=Synthèse!$B$44)</f>
        <v>0</v>
      </c>
      <c r="AN1527" s="137" t="b">
        <f>AND(AL1527,$V1527&lt;=Synthèse!$B$44)</f>
        <v>0</v>
      </c>
    </row>
    <row r="1528" spans="1:40">
      <c r="A1528" s="17">
        <v>739467</v>
      </c>
      <c r="B1528" t="str">
        <f ca="1">VLOOKUP(A1528,'Fichier FI (en entrée)'!B:AH,3,0)</f>
        <v>BYQFEYGCEC</v>
      </c>
      <c r="C1528">
        <f t="shared" si="253"/>
        <v>1449</v>
      </c>
      <c r="D1528">
        <f t="shared" si="254"/>
        <v>2.1899999999999995</v>
      </c>
      <c r="E1528" s="14" t="str">
        <f>VLOOKUP(A1528,'Fichier FI (en entrée)'!B:AH,2,0)</f>
        <v>EV</v>
      </c>
      <c r="F1528" s="14" t="b">
        <f t="shared" si="255"/>
        <v>1</v>
      </c>
      <c r="G1528" s="14" t="b">
        <f>IFERROR(VLOOKUP(A1528,'Calculs FA (auto)'!A:F,6,0),FALSE)</f>
        <v>0</v>
      </c>
      <c r="H1528" s="14" t="b">
        <f t="shared" si="256"/>
        <v>0</v>
      </c>
      <c r="I1528" s="16">
        <f>IFERROR(VLOOKUP(A1528,'Moyennes FI (en entrée)'!B:N,7,0),"")</f>
        <v>13.19</v>
      </c>
      <c r="J1528" s="16">
        <f>IFERROR(VLOOKUP(VLOOKUP(A1528,'Fichier FI (en entrée)'!B:AH,33,0),Modificateurs!A$2:B$5,2,0),0)</f>
        <v>1</v>
      </c>
      <c r="K1528" s="16">
        <f>IFERROR(VLOOKUP(VLOOKUP(A1528,'Redoub FI (en entrée)'!B:N,7,0),Modificateurs!A$8:B$11,2,0),0)</f>
        <v>0</v>
      </c>
      <c r="L1528" s="16">
        <f>IFERROR(VLOOKUP(M1528,Modificateurs!D$1:E$94,2,0),0)</f>
        <v>-12</v>
      </c>
      <c r="M1528" t="str">
        <f>VLOOKUP(A1528,'Fichier FI (en entrée)'!B:AH,16,0)&amp;" "&amp;VLOOKUP(A1528,'Fichier FI (en entrée)'!B:AH,20,0)&amp;" "&amp;VLOOKUP(A1528,'Fichier FI (en entrée)'!B:AH,27,0)&amp;" "&amp;VLOOKUP(A1528,'Fichier FI (en entrée)'!B:AH,29,0)</f>
        <v xml:space="preserve">P Systèmes électroniques numériques  </v>
      </c>
      <c r="N1528" t="str">
        <f>VLOOKUP(A1528,'Fichier FI (en entrée)'!B:AH,8,0)</f>
        <v>En Terminale</v>
      </c>
      <c r="O1528" t="b">
        <f>AND(C1528&gt;Synthèse!B$8,C1528&lt;Synthèse!B$10,NOT(Y1528))</f>
        <v>0</v>
      </c>
      <c r="Q1528" s="60">
        <f>ROUNDUP(C1528/(Synthèse!$B$4+Synthèse!$B$1)*8,0)</f>
        <v>7</v>
      </c>
      <c r="R1528" s="60">
        <f>IFERROR(VLOOKUP(A1528,'Evaluations (formulaire)'!A:P,6,0)+VLOOKUP(A1528,'Evaluations (formulaire)'!A:P,7,0),0)</f>
        <v>0</v>
      </c>
      <c r="S1528" s="60">
        <f>IFERROR(VLOOKUP(A1528,'Evaluations (formulaire)'!A:P,8,0),0)</f>
        <v>0</v>
      </c>
      <c r="T1528" s="60">
        <f>IF(AND(ISBLANK(P1528),Q1528&lt;=2),Synthèse!$B$41,IF(AND(ISBLANK(P1528),Q1528&gt;=7),Synthèse!$C$41,R1528+S1528))</f>
        <v>4.6296296296296294E-3</v>
      </c>
      <c r="U1528" s="60">
        <f t="shared" si="257"/>
        <v>2.1946296296296293</v>
      </c>
      <c r="V1528" s="60">
        <f t="shared" si="258"/>
        <v>1448</v>
      </c>
      <c r="X1528" s="26">
        <v>838</v>
      </c>
      <c r="Y1528" s="26" t="b">
        <f>IFERROR(VLOOKUP(A1528,'Calculs FA (auto)'!A:O,15,0),FALSE)</f>
        <v>0</v>
      </c>
      <c r="Z1528" s="26">
        <f>IFERROR(VLOOKUP(A1528,'Evaluations (formulaire)'!A:M,9,0),0)</f>
        <v>0</v>
      </c>
      <c r="AA1528" s="135" t="b">
        <v>0</v>
      </c>
      <c r="AB1528" s="135" t="b">
        <v>0</v>
      </c>
      <c r="AC1528" s="135" t="b">
        <f t="shared" si="259"/>
        <v>0</v>
      </c>
      <c r="AD1528" s="135" t="b">
        <f t="shared" si="260"/>
        <v>0</v>
      </c>
      <c r="AE1528" s="135" t="b">
        <f t="shared" si="261"/>
        <v>1</v>
      </c>
      <c r="AF1528" s="135" t="b">
        <f>AND(AC1528,$V1528&lt;=Synthèse!$B$44)</f>
        <v>0</v>
      </c>
      <c r="AG1528" s="135" t="b">
        <f>AND(AD1528,$V1528&lt;=Synthèse!$B$44)</f>
        <v>0</v>
      </c>
      <c r="AH1528" s="135" t="b">
        <f>AND(AE1528,$V1528&lt;=Synthèse!$B$44)</f>
        <v>0</v>
      </c>
      <c r="AI1528" s="137" t="b">
        <v>0</v>
      </c>
      <c r="AJ1528" s="137" t="b">
        <v>0</v>
      </c>
      <c r="AK1528" s="137" t="b">
        <f t="shared" si="262"/>
        <v>0</v>
      </c>
      <c r="AL1528" s="137" t="b">
        <f t="shared" si="263"/>
        <v>0</v>
      </c>
      <c r="AM1528" s="137" t="b">
        <f>AND(AK1528,$V1528&lt;=Synthèse!$B$44)</f>
        <v>0</v>
      </c>
      <c r="AN1528" s="137" t="b">
        <f>AND(AL1528,$V1528&lt;=Synthèse!$B$44)</f>
        <v>0</v>
      </c>
    </row>
    <row r="1529" spans="1:40">
      <c r="A1529" s="17">
        <v>739873</v>
      </c>
      <c r="B1529" t="str">
        <f ca="1">VLOOKUP(A1529,'Fichier FI (en entrée)'!B:AH,3,0)</f>
        <v>WZTJBSXKLO</v>
      </c>
      <c r="C1529">
        <f t="shared" si="253"/>
        <v>1495</v>
      </c>
      <c r="D1529">
        <f t="shared" si="254"/>
        <v>1.2300000000000004</v>
      </c>
      <c r="E1529" s="14" t="str">
        <f>VLOOKUP(A1529,'Fichier FI (en entrée)'!B:AH,2,0)</f>
        <v>EV</v>
      </c>
      <c r="F1529" s="14" t="b">
        <f t="shared" si="255"/>
        <v>1</v>
      </c>
      <c r="G1529" s="14" t="b">
        <f>IFERROR(VLOOKUP(A1529,'Calculs FA (auto)'!A:F,6,0),FALSE)</f>
        <v>0</v>
      </c>
      <c r="H1529" s="14" t="b">
        <f t="shared" si="256"/>
        <v>0</v>
      </c>
      <c r="I1529" s="16">
        <f>IFERROR(VLOOKUP(A1529,'Moyennes FI (en entrée)'!B:N,7,0),"")</f>
        <v>12.23</v>
      </c>
      <c r="J1529" s="16">
        <f>IFERROR(VLOOKUP(VLOOKUP(A1529,'Fichier FI (en entrée)'!B:AH,33,0),Modificateurs!A$2:B$5,2,0),0)</f>
        <v>1</v>
      </c>
      <c r="K1529" s="16">
        <f>IFERROR(VLOOKUP(VLOOKUP(A1529,'Redoub FI (en entrée)'!B:N,7,0),Modificateurs!A$8:B$11,2,0),0)</f>
        <v>0</v>
      </c>
      <c r="L1529" s="16">
        <f>IFERROR(VLOOKUP(M1529,Modificateurs!D$1:E$94,2,0),0)</f>
        <v>-12</v>
      </c>
      <c r="M1529" t="str">
        <f>VLOOKUP(A1529,'Fichier FI (en entrée)'!B:AH,16,0)&amp;" "&amp;VLOOKUP(A1529,'Fichier FI (en entrée)'!B:AH,20,0)&amp;" "&amp;VLOOKUP(A1529,'Fichier FI (en entrée)'!B:AH,27,0)&amp;" "&amp;VLOOKUP(A1529,'Fichier FI (en entrée)'!B:AH,29,0)</f>
        <v xml:space="preserve">P Logistique  </v>
      </c>
      <c r="N1529" t="str">
        <f>VLOOKUP(A1529,'Fichier FI (en entrée)'!B:AH,8,0)</f>
        <v>En Terminale</v>
      </c>
      <c r="O1529" t="b">
        <f>AND(C1529&gt;Synthèse!B$8,C1529&lt;Synthèse!B$10,NOT(Y1529))</f>
        <v>0</v>
      </c>
      <c r="Q1529" s="60">
        <f>ROUNDUP(C1529/(Synthèse!$B$4+Synthèse!$B$1)*8,0)</f>
        <v>7</v>
      </c>
      <c r="R1529" s="60">
        <f>IFERROR(VLOOKUP(A1529,'Evaluations (formulaire)'!A:P,6,0)+VLOOKUP(A1529,'Evaluations (formulaire)'!A:P,7,0),0)</f>
        <v>0</v>
      </c>
      <c r="S1529" s="60">
        <f>IFERROR(VLOOKUP(A1529,'Evaluations (formulaire)'!A:P,8,0),0)</f>
        <v>0</v>
      </c>
      <c r="T1529" s="60">
        <f>IF(AND(ISBLANK(P1529),Q1529&lt;=2),Synthèse!$B$41,IF(AND(ISBLANK(P1529),Q1529&gt;=7),Synthèse!$C$41,R1529+S1529))</f>
        <v>4.6296296296296294E-3</v>
      </c>
      <c r="U1529" s="60">
        <f t="shared" si="257"/>
        <v>1.23462962962963</v>
      </c>
      <c r="V1529" s="60">
        <f t="shared" si="258"/>
        <v>1495</v>
      </c>
      <c r="X1529" s="26">
        <v>766</v>
      </c>
      <c r="Y1529" s="26" t="b">
        <f>IFERROR(VLOOKUP(A1529,'Calculs FA (auto)'!A:O,15,0),FALSE)</f>
        <v>0</v>
      </c>
      <c r="Z1529" s="26">
        <f>IFERROR(VLOOKUP(A1529,'Evaluations (formulaire)'!A:M,9,0),0)</f>
        <v>0</v>
      </c>
      <c r="AA1529" s="135" t="b">
        <v>0</v>
      </c>
      <c r="AB1529" s="135" t="b">
        <v>1</v>
      </c>
      <c r="AC1529" s="135" t="b">
        <f t="shared" si="259"/>
        <v>0</v>
      </c>
      <c r="AD1529" s="135" t="b">
        <f t="shared" si="260"/>
        <v>1</v>
      </c>
      <c r="AE1529" s="135" t="b">
        <f t="shared" si="261"/>
        <v>0</v>
      </c>
      <c r="AF1529" s="135" t="b">
        <f>AND(AC1529,$V1529&lt;=Synthèse!$B$44)</f>
        <v>0</v>
      </c>
      <c r="AG1529" s="135" t="b">
        <f>AND(AD1529,$V1529&lt;=Synthèse!$B$44)</f>
        <v>0</v>
      </c>
      <c r="AH1529" s="135" t="b">
        <f>AND(AE1529,$V1529&lt;=Synthèse!$B$44)</f>
        <v>0</v>
      </c>
      <c r="AI1529" s="137" t="b">
        <v>0</v>
      </c>
      <c r="AJ1529" s="137" t="b">
        <v>0</v>
      </c>
      <c r="AK1529" s="137" t="b">
        <f t="shared" si="262"/>
        <v>0</v>
      </c>
      <c r="AL1529" s="137" t="b">
        <f t="shared" si="263"/>
        <v>0</v>
      </c>
      <c r="AM1529" s="137" t="b">
        <f>AND(AK1529,$V1529&lt;=Synthèse!$B$44)</f>
        <v>0</v>
      </c>
      <c r="AN1529" s="137" t="b">
        <f>AND(AL1529,$V1529&lt;=Synthèse!$B$44)</f>
        <v>0</v>
      </c>
    </row>
    <row r="1530" spans="1:40">
      <c r="A1530" s="17">
        <v>740356</v>
      </c>
      <c r="B1530" t="str">
        <f ca="1">VLOOKUP(A1530,'Fichier FI (en entrée)'!B:AH,3,0)</f>
        <v>CUCDFESOEV</v>
      </c>
      <c r="C1530">
        <f t="shared" si="253"/>
        <v>1675</v>
      </c>
      <c r="D1530">
        <f t="shared" si="254"/>
        <v>-6.25</v>
      </c>
      <c r="E1530" s="14" t="str">
        <f>VLOOKUP(A1530,'Fichier FI (en entrée)'!B:AH,2,0)</f>
        <v>EV</v>
      </c>
      <c r="F1530" s="14" t="b">
        <f t="shared" si="255"/>
        <v>1</v>
      </c>
      <c r="G1530" s="14" t="b">
        <f>IFERROR(VLOOKUP(A1530,'Calculs FA (auto)'!A:F,6,0),FALSE)</f>
        <v>0</v>
      </c>
      <c r="H1530" s="14" t="b">
        <f t="shared" si="256"/>
        <v>0</v>
      </c>
      <c r="I1530" s="16">
        <f>IFERROR(VLOOKUP(A1530,'Moyennes FI (en entrée)'!B:N,7,0),"")</f>
        <v>8.75</v>
      </c>
      <c r="J1530" s="16">
        <f>IFERROR(VLOOKUP(VLOOKUP(A1530,'Fichier FI (en entrée)'!B:AH,33,0),Modificateurs!A$2:B$5,2,0),0)</f>
        <v>-3</v>
      </c>
      <c r="K1530" s="16">
        <f>IFERROR(VLOOKUP(VLOOKUP(A1530,'Redoub FI (en entrée)'!B:N,7,0),Modificateurs!A$8:B$11,2,0),0)</f>
        <v>0</v>
      </c>
      <c r="L1530" s="16">
        <f>IFERROR(VLOOKUP(M1530,Modificateurs!D$1:E$94,2,0),0)</f>
        <v>-12</v>
      </c>
      <c r="M1530" t="str">
        <f>VLOOKUP(A1530,'Fichier FI (en entrée)'!B:AH,16,0)&amp;" "&amp;VLOOKUP(A1530,'Fichier FI (en entrée)'!B:AH,20,0)&amp;" "&amp;VLOOKUP(A1530,'Fichier FI (en entrée)'!B:AH,27,0)&amp;" "&amp;VLOOKUP(A1530,'Fichier FI (en entrée)'!B:AH,29,0)</f>
        <v xml:space="preserve">P Systèmes électroniques numériques  </v>
      </c>
      <c r="N1530" t="str">
        <f>VLOOKUP(A1530,'Fichier FI (en entrée)'!B:AH,8,0)</f>
        <v>En Terminale</v>
      </c>
      <c r="O1530" t="b">
        <f>AND(C1530&gt;Synthèse!B$8,C1530&lt;Synthèse!B$10,NOT(Y1530))</f>
        <v>0</v>
      </c>
      <c r="Q1530" s="60">
        <f>ROUNDUP(C1530/(Synthèse!$B$4+Synthèse!$B$1)*8,0)</f>
        <v>8</v>
      </c>
      <c r="R1530" s="60">
        <f>IFERROR(VLOOKUP(A1530,'Evaluations (formulaire)'!A:P,6,0)+VLOOKUP(A1530,'Evaluations (formulaire)'!A:P,7,0),0)</f>
        <v>0</v>
      </c>
      <c r="S1530" s="60">
        <f>IFERROR(VLOOKUP(A1530,'Evaluations (formulaire)'!A:P,8,0),0)</f>
        <v>0</v>
      </c>
      <c r="T1530" s="60">
        <f>IF(AND(ISBLANK(P1530),Q1530&lt;=2),Synthèse!$B$41,IF(AND(ISBLANK(P1530),Q1530&gt;=7),Synthèse!$C$41,R1530+S1530))</f>
        <v>4.6296296296296294E-3</v>
      </c>
      <c r="U1530" s="60">
        <f t="shared" si="257"/>
        <v>-6.2453703703703702</v>
      </c>
      <c r="V1530" s="60">
        <f t="shared" si="258"/>
        <v>1675</v>
      </c>
      <c r="X1530" s="26">
        <v>1382</v>
      </c>
      <c r="Y1530" s="26" t="b">
        <f>IFERROR(VLOOKUP(A1530,'Calculs FA (auto)'!A:O,15,0),FALSE)</f>
        <v>0</v>
      </c>
      <c r="Z1530" s="26">
        <f>IFERROR(VLOOKUP(A1530,'Evaluations (formulaire)'!A:M,9,0),0)</f>
        <v>0</v>
      </c>
      <c r="AA1530" s="135" t="b">
        <v>0</v>
      </c>
      <c r="AB1530" s="135" t="b">
        <v>0</v>
      </c>
      <c r="AC1530" s="135" t="b">
        <f t="shared" si="259"/>
        <v>0</v>
      </c>
      <c r="AD1530" s="135" t="b">
        <f t="shared" si="260"/>
        <v>0</v>
      </c>
      <c r="AE1530" s="135" t="b">
        <f t="shared" si="261"/>
        <v>1</v>
      </c>
      <c r="AF1530" s="135" t="b">
        <f>AND(AC1530,$V1530&lt;=Synthèse!$B$44)</f>
        <v>0</v>
      </c>
      <c r="AG1530" s="135" t="b">
        <f>AND(AD1530,$V1530&lt;=Synthèse!$B$44)</f>
        <v>0</v>
      </c>
      <c r="AH1530" s="135" t="b">
        <f>AND(AE1530,$V1530&lt;=Synthèse!$B$44)</f>
        <v>0</v>
      </c>
      <c r="AI1530" s="137" t="b">
        <v>0</v>
      </c>
      <c r="AJ1530" s="137" t="b">
        <v>0</v>
      </c>
      <c r="AK1530" s="137" t="b">
        <f t="shared" si="262"/>
        <v>0</v>
      </c>
      <c r="AL1530" s="137" t="b">
        <f t="shared" si="263"/>
        <v>0</v>
      </c>
      <c r="AM1530" s="137" t="b">
        <f>AND(AK1530,$V1530&lt;=Synthèse!$B$44)</f>
        <v>0</v>
      </c>
      <c r="AN1530" s="137" t="b">
        <f>AND(AL1530,$V1530&lt;=Synthèse!$B$44)</f>
        <v>0</v>
      </c>
    </row>
    <row r="1531" spans="1:40">
      <c r="A1531" s="17">
        <v>740371</v>
      </c>
      <c r="B1531" t="str">
        <f ca="1">VLOOKUP(A1531,'Fichier FI (en entrée)'!B:AH,3,0)</f>
        <v>BVPUKWHBDZ</v>
      </c>
      <c r="C1531">
        <f t="shared" si="253"/>
        <v>1529</v>
      </c>
      <c r="D1531">
        <f t="shared" si="254"/>
        <v>0.30000000000000071</v>
      </c>
      <c r="E1531" s="14" t="str">
        <f>VLOOKUP(A1531,'Fichier FI (en entrée)'!B:AH,2,0)</f>
        <v>EV</v>
      </c>
      <c r="F1531" s="14" t="b">
        <f t="shared" si="255"/>
        <v>1</v>
      </c>
      <c r="G1531" s="14" t="b">
        <f>IFERROR(VLOOKUP(A1531,'Calculs FA (auto)'!A:F,6,0),FALSE)</f>
        <v>0</v>
      </c>
      <c r="H1531" s="14" t="b">
        <f t="shared" si="256"/>
        <v>0</v>
      </c>
      <c r="I1531" s="16">
        <f>IFERROR(VLOOKUP(A1531,'Moyennes FI (en entrée)'!B:N,7,0),"")</f>
        <v>12.3</v>
      </c>
      <c r="J1531" s="16">
        <f>IFERROR(VLOOKUP(VLOOKUP(A1531,'Fichier FI (en entrée)'!B:AH,33,0),Modificateurs!A$2:B$5,2,0),0)</f>
        <v>0</v>
      </c>
      <c r="K1531" s="16">
        <f>IFERROR(VLOOKUP(VLOOKUP(A1531,'Redoub FI (en entrée)'!B:N,7,0),Modificateurs!A$8:B$11,2,0),0)</f>
        <v>0</v>
      </c>
      <c r="L1531" s="16">
        <f>IFERROR(VLOOKUP(M1531,Modificateurs!D$1:E$94,2,0),0)</f>
        <v>-12</v>
      </c>
      <c r="M1531" t="str">
        <f>VLOOKUP(A1531,'Fichier FI (en entrée)'!B:AH,16,0)&amp;" "&amp;VLOOKUP(A1531,'Fichier FI (en entrée)'!B:AH,20,0)&amp;" "&amp;VLOOKUP(A1531,'Fichier FI (en entrée)'!B:AH,27,0)&amp;" "&amp;VLOOKUP(A1531,'Fichier FI (en entrée)'!B:AH,29,0)</f>
        <v xml:space="preserve">P Systèmes électroniques numériques  </v>
      </c>
      <c r="N1531" t="str">
        <f>VLOOKUP(A1531,'Fichier FI (en entrée)'!B:AH,8,0)</f>
        <v>En Terminale</v>
      </c>
      <c r="O1531" t="b">
        <f>AND(C1531&gt;Synthèse!B$8,C1531&lt;Synthèse!B$10,NOT(Y1531))</f>
        <v>0</v>
      </c>
      <c r="Q1531" s="60">
        <f>ROUNDUP(C1531/(Synthèse!$B$4+Synthèse!$B$1)*8,0)</f>
        <v>8</v>
      </c>
      <c r="R1531" s="60">
        <f>IFERROR(VLOOKUP(A1531,'Evaluations (formulaire)'!A:P,6,0)+VLOOKUP(A1531,'Evaluations (formulaire)'!A:P,7,0),0)</f>
        <v>0</v>
      </c>
      <c r="S1531" s="60">
        <f>IFERROR(VLOOKUP(A1531,'Evaluations (formulaire)'!A:P,8,0),0)</f>
        <v>0</v>
      </c>
      <c r="T1531" s="60">
        <f>IF(AND(ISBLANK(P1531),Q1531&lt;=2),Synthèse!$B$41,IF(AND(ISBLANK(P1531),Q1531&gt;=7),Synthèse!$C$41,R1531+S1531))</f>
        <v>4.6296296296296294E-3</v>
      </c>
      <c r="U1531" s="60">
        <f t="shared" si="257"/>
        <v>0.30462962962963036</v>
      </c>
      <c r="V1531" s="60">
        <f t="shared" si="258"/>
        <v>1528</v>
      </c>
      <c r="X1531" s="26">
        <v>99</v>
      </c>
      <c r="Y1531" s="26" t="b">
        <f>IFERROR(VLOOKUP(A1531,'Calculs FA (auto)'!A:O,15,0),FALSE)</f>
        <v>0</v>
      </c>
      <c r="Z1531" s="26">
        <f>IFERROR(VLOOKUP(A1531,'Evaluations (formulaire)'!A:M,9,0),0)</f>
        <v>0</v>
      </c>
      <c r="AA1531" s="135" t="b">
        <v>0</v>
      </c>
      <c r="AB1531" s="135" t="b">
        <v>1</v>
      </c>
      <c r="AC1531" s="135" t="b">
        <f t="shared" si="259"/>
        <v>0</v>
      </c>
      <c r="AD1531" s="135" t="b">
        <f t="shared" si="260"/>
        <v>1</v>
      </c>
      <c r="AE1531" s="135" t="b">
        <f t="shared" si="261"/>
        <v>0</v>
      </c>
      <c r="AF1531" s="135" t="b">
        <f>AND(AC1531,$V1531&lt;=Synthèse!$B$44)</f>
        <v>0</v>
      </c>
      <c r="AG1531" s="135" t="b">
        <f>AND(AD1531,$V1531&lt;=Synthèse!$B$44)</f>
        <v>0</v>
      </c>
      <c r="AH1531" s="135" t="b">
        <f>AND(AE1531,$V1531&lt;=Synthèse!$B$44)</f>
        <v>0</v>
      </c>
      <c r="AI1531" s="137" t="b">
        <v>0</v>
      </c>
      <c r="AJ1531" s="137" t="b">
        <v>0</v>
      </c>
      <c r="AK1531" s="137" t="b">
        <f t="shared" si="262"/>
        <v>0</v>
      </c>
      <c r="AL1531" s="137" t="b">
        <f t="shared" si="263"/>
        <v>0</v>
      </c>
      <c r="AM1531" s="137" t="b">
        <f>AND(AK1531,$V1531&lt;=Synthèse!$B$44)</f>
        <v>0</v>
      </c>
      <c r="AN1531" s="137" t="b">
        <f>AND(AL1531,$V1531&lt;=Synthèse!$B$44)</f>
        <v>0</v>
      </c>
    </row>
    <row r="1532" spans="1:40">
      <c r="A1532" s="17">
        <v>740377</v>
      </c>
      <c r="B1532" t="str">
        <f ca="1">VLOOKUP(A1532,'Fichier FI (en entrée)'!B:AH,3,0)</f>
        <v>AXOLSDNYNG</v>
      </c>
      <c r="C1532">
        <f t="shared" si="253"/>
        <v>1450</v>
      </c>
      <c r="D1532">
        <f t="shared" si="254"/>
        <v>2.1500000000000004</v>
      </c>
      <c r="E1532" s="14" t="str">
        <f>VLOOKUP(A1532,'Fichier FI (en entrée)'!B:AH,2,0)</f>
        <v>EV</v>
      </c>
      <c r="F1532" s="14" t="b">
        <f t="shared" si="255"/>
        <v>1</v>
      </c>
      <c r="G1532" s="14" t="b">
        <f>IFERROR(VLOOKUP(A1532,'Calculs FA (auto)'!A:F,6,0),FALSE)</f>
        <v>0</v>
      </c>
      <c r="H1532" s="14" t="b">
        <f t="shared" si="256"/>
        <v>0</v>
      </c>
      <c r="I1532" s="16">
        <f>IFERROR(VLOOKUP(A1532,'Moyennes FI (en entrée)'!B:N,7,0),"")</f>
        <v>13.15</v>
      </c>
      <c r="J1532" s="16">
        <f>IFERROR(VLOOKUP(VLOOKUP(A1532,'Fichier FI (en entrée)'!B:AH,33,0),Modificateurs!A$2:B$5,2,0),0)</f>
        <v>1</v>
      </c>
      <c r="K1532" s="16">
        <f>IFERROR(VLOOKUP(VLOOKUP(A1532,'Redoub FI (en entrée)'!B:N,7,0),Modificateurs!A$8:B$11,2,0),0)</f>
        <v>0</v>
      </c>
      <c r="L1532" s="16">
        <f>IFERROR(VLOOKUP(M1532,Modificateurs!D$1:E$94,2,0),0)</f>
        <v>-12</v>
      </c>
      <c r="M1532" t="str">
        <f>VLOOKUP(A1532,'Fichier FI (en entrée)'!B:AH,16,0)&amp;" "&amp;VLOOKUP(A1532,'Fichier FI (en entrée)'!B:AH,20,0)&amp;" "&amp;VLOOKUP(A1532,'Fichier FI (en entrée)'!B:AH,27,0)&amp;" "&amp;VLOOKUP(A1532,'Fichier FI (en entrée)'!B:AH,29,0)</f>
        <v xml:space="preserve">P Systèmes électroniques numériques  </v>
      </c>
      <c r="N1532" t="str">
        <f>VLOOKUP(A1532,'Fichier FI (en entrée)'!B:AH,8,0)</f>
        <v>En Terminale</v>
      </c>
      <c r="O1532" t="b">
        <f>AND(C1532&gt;Synthèse!B$8,C1532&lt;Synthèse!B$10,NOT(Y1532))</f>
        <v>0</v>
      </c>
      <c r="Q1532" s="60">
        <f>ROUNDUP(C1532/(Synthèse!$B$4+Synthèse!$B$1)*8,0)</f>
        <v>7</v>
      </c>
      <c r="R1532" s="60">
        <f>IFERROR(VLOOKUP(A1532,'Evaluations (formulaire)'!A:P,6,0)+VLOOKUP(A1532,'Evaluations (formulaire)'!A:P,7,0),0)</f>
        <v>0</v>
      </c>
      <c r="S1532" s="60">
        <f>IFERROR(VLOOKUP(A1532,'Evaluations (formulaire)'!A:P,8,0),0)</f>
        <v>0</v>
      </c>
      <c r="T1532" s="60">
        <f>IF(AND(ISBLANK(P1532),Q1532&lt;=2),Synthèse!$B$41,IF(AND(ISBLANK(P1532),Q1532&gt;=7),Synthèse!$C$41,R1532+S1532))</f>
        <v>4.6296296296296294E-3</v>
      </c>
      <c r="U1532" s="60">
        <f t="shared" si="257"/>
        <v>2.1546296296296301</v>
      </c>
      <c r="V1532" s="60">
        <f t="shared" si="258"/>
        <v>1450</v>
      </c>
      <c r="X1532" s="26">
        <v>615</v>
      </c>
      <c r="Y1532" s="26" t="b">
        <f>IFERROR(VLOOKUP(A1532,'Calculs FA (auto)'!A:O,15,0),FALSE)</f>
        <v>0</v>
      </c>
      <c r="Z1532" s="26">
        <f>IFERROR(VLOOKUP(A1532,'Evaluations (formulaire)'!A:M,9,0),0)</f>
        <v>0</v>
      </c>
      <c r="AA1532" s="135" t="b">
        <v>0</v>
      </c>
      <c r="AB1532" s="135" t="b">
        <v>1</v>
      </c>
      <c r="AC1532" s="135" t="b">
        <f t="shared" si="259"/>
        <v>0</v>
      </c>
      <c r="AD1532" s="135" t="b">
        <f t="shared" si="260"/>
        <v>1</v>
      </c>
      <c r="AE1532" s="135" t="b">
        <f t="shared" si="261"/>
        <v>0</v>
      </c>
      <c r="AF1532" s="135" t="b">
        <f>AND(AC1532,$V1532&lt;=Synthèse!$B$44)</f>
        <v>0</v>
      </c>
      <c r="AG1532" s="135" t="b">
        <f>AND(AD1532,$V1532&lt;=Synthèse!$B$44)</f>
        <v>0</v>
      </c>
      <c r="AH1532" s="135" t="b">
        <f>AND(AE1532,$V1532&lt;=Synthèse!$B$44)</f>
        <v>0</v>
      </c>
      <c r="AI1532" s="137" t="b">
        <v>0</v>
      </c>
      <c r="AJ1532" s="137" t="b">
        <v>0</v>
      </c>
      <c r="AK1532" s="137" t="b">
        <f t="shared" si="262"/>
        <v>0</v>
      </c>
      <c r="AL1532" s="137" t="b">
        <f t="shared" si="263"/>
        <v>0</v>
      </c>
      <c r="AM1532" s="137" t="b">
        <f>AND(AK1532,$V1532&lt;=Synthèse!$B$44)</f>
        <v>0</v>
      </c>
      <c r="AN1532" s="137" t="b">
        <f>AND(AL1532,$V1532&lt;=Synthèse!$B$44)</f>
        <v>0</v>
      </c>
    </row>
    <row r="1533" spans="1:40">
      <c r="A1533" s="17">
        <v>740380</v>
      </c>
      <c r="B1533" t="str">
        <f ca="1">VLOOKUP(A1533,'Fichier FI (en entrée)'!B:AH,3,0)</f>
        <v>UZPZDEYFYU</v>
      </c>
      <c r="C1533">
        <f t="shared" si="253"/>
        <v>1679</v>
      </c>
      <c r="D1533">
        <f t="shared" si="254"/>
        <v>-7.56</v>
      </c>
      <c r="E1533" s="14" t="str">
        <f>VLOOKUP(A1533,'Fichier FI (en entrée)'!B:AH,2,0)</f>
        <v>EV</v>
      </c>
      <c r="F1533" s="14" t="b">
        <f t="shared" si="255"/>
        <v>1</v>
      </c>
      <c r="G1533" s="14" t="b">
        <f>IFERROR(VLOOKUP(A1533,'Calculs FA (auto)'!A:F,6,0),FALSE)</f>
        <v>0</v>
      </c>
      <c r="H1533" s="14" t="b">
        <f t="shared" si="256"/>
        <v>0</v>
      </c>
      <c r="I1533" s="16">
        <f>IFERROR(VLOOKUP(A1533,'Moyennes FI (en entrée)'!B:N,7,0),"")</f>
        <v>7.44</v>
      </c>
      <c r="J1533" s="16">
        <f>IFERROR(VLOOKUP(VLOOKUP(A1533,'Fichier FI (en entrée)'!B:AH,33,0),Modificateurs!A$2:B$5,2,0),0)</f>
        <v>-3</v>
      </c>
      <c r="K1533" s="16">
        <f>IFERROR(VLOOKUP(VLOOKUP(A1533,'Redoub FI (en entrée)'!B:N,7,0),Modificateurs!A$8:B$11,2,0),0)</f>
        <v>0</v>
      </c>
      <c r="L1533" s="16">
        <f>IFERROR(VLOOKUP(M1533,Modificateurs!D$1:E$94,2,0),0)</f>
        <v>-12</v>
      </c>
      <c r="M1533" t="str">
        <f>VLOOKUP(A1533,'Fichier FI (en entrée)'!B:AH,16,0)&amp;" "&amp;VLOOKUP(A1533,'Fichier FI (en entrée)'!B:AH,20,0)&amp;" "&amp;VLOOKUP(A1533,'Fichier FI (en entrée)'!B:AH,27,0)&amp;" "&amp;VLOOKUP(A1533,'Fichier FI (en entrée)'!B:AH,29,0)</f>
        <v xml:space="preserve">P Systèmes électroniques numériques  </v>
      </c>
      <c r="N1533" t="str">
        <f>VLOOKUP(A1533,'Fichier FI (en entrée)'!B:AH,8,0)</f>
        <v>En Terminale</v>
      </c>
      <c r="O1533" t="b">
        <f>AND(C1533&gt;Synthèse!B$8,C1533&lt;Synthèse!B$10,NOT(Y1533))</f>
        <v>0</v>
      </c>
      <c r="Q1533" s="60">
        <f>ROUNDUP(C1533/(Synthèse!$B$4+Synthèse!$B$1)*8,0)</f>
        <v>8</v>
      </c>
      <c r="R1533" s="60">
        <f>IFERROR(VLOOKUP(A1533,'Evaluations (formulaire)'!A:P,6,0)+VLOOKUP(A1533,'Evaluations (formulaire)'!A:P,7,0),0)</f>
        <v>0</v>
      </c>
      <c r="S1533" s="60">
        <f>IFERROR(VLOOKUP(A1533,'Evaluations (formulaire)'!A:P,8,0),0)</f>
        <v>0</v>
      </c>
      <c r="T1533" s="60">
        <f>IF(AND(ISBLANK(P1533),Q1533&lt;=2),Synthèse!$B$41,IF(AND(ISBLANK(P1533),Q1533&gt;=7),Synthèse!$C$41,R1533+S1533))</f>
        <v>4.6296296296296294E-3</v>
      </c>
      <c r="U1533" s="60">
        <f t="shared" si="257"/>
        <v>-7.5553703703703698</v>
      </c>
      <c r="V1533" s="60">
        <f t="shared" si="258"/>
        <v>1679</v>
      </c>
      <c r="X1533" s="26">
        <v>69</v>
      </c>
      <c r="Y1533" s="26" t="b">
        <f>IFERROR(VLOOKUP(A1533,'Calculs FA (auto)'!A:O,15,0),FALSE)</f>
        <v>0</v>
      </c>
      <c r="Z1533" s="26">
        <f>IFERROR(VLOOKUP(A1533,'Evaluations (formulaire)'!A:M,9,0),0)</f>
        <v>0</v>
      </c>
      <c r="AA1533" s="135" t="b">
        <v>0</v>
      </c>
      <c r="AB1533" s="135" t="b">
        <v>0</v>
      </c>
      <c r="AC1533" s="135" t="b">
        <f t="shared" si="259"/>
        <v>0</v>
      </c>
      <c r="AD1533" s="135" t="b">
        <f t="shared" si="260"/>
        <v>0</v>
      </c>
      <c r="AE1533" s="135" t="b">
        <f t="shared" si="261"/>
        <v>1</v>
      </c>
      <c r="AF1533" s="135" t="b">
        <f>AND(AC1533,$V1533&lt;=Synthèse!$B$44)</f>
        <v>0</v>
      </c>
      <c r="AG1533" s="135" t="b">
        <f>AND(AD1533,$V1533&lt;=Synthèse!$B$44)</f>
        <v>0</v>
      </c>
      <c r="AH1533" s="135" t="b">
        <f>AND(AE1533,$V1533&lt;=Synthèse!$B$44)</f>
        <v>0</v>
      </c>
      <c r="AI1533" s="137" t="b">
        <v>0</v>
      </c>
      <c r="AJ1533" s="137" t="b">
        <v>0</v>
      </c>
      <c r="AK1533" s="137" t="b">
        <f t="shared" si="262"/>
        <v>0</v>
      </c>
      <c r="AL1533" s="137" t="b">
        <f t="shared" si="263"/>
        <v>0</v>
      </c>
      <c r="AM1533" s="137" t="b">
        <f>AND(AK1533,$V1533&lt;=Synthèse!$B$44)</f>
        <v>0</v>
      </c>
      <c r="AN1533" s="137" t="b">
        <f>AND(AL1533,$V1533&lt;=Synthèse!$B$44)</f>
        <v>0</v>
      </c>
    </row>
    <row r="1534" spans="1:40">
      <c r="A1534" s="17">
        <v>742322</v>
      </c>
      <c r="B1534" t="str">
        <f ca="1">VLOOKUP(A1534,'Fichier FI (en entrée)'!B:AH,3,0)</f>
        <v>YPDQWHOYRC</v>
      </c>
      <c r="C1534">
        <f t="shared" si="253"/>
        <v>2097</v>
      </c>
      <c r="D1534">
        <f t="shared" si="254"/>
        <v>-100</v>
      </c>
      <c r="E1534" s="14" t="str">
        <f>VLOOKUP(A1534,'Fichier FI (en entrée)'!B:AH,2,0)</f>
        <v>ENV</v>
      </c>
      <c r="F1534" s="14" t="b">
        <f t="shared" si="255"/>
        <v>0</v>
      </c>
      <c r="G1534" s="14" t="b">
        <f>IFERROR(VLOOKUP(A1534,'Calculs FA (auto)'!A:F,6,0),FALSE)</f>
        <v>0</v>
      </c>
      <c r="H1534" s="14" t="b">
        <f t="shared" si="256"/>
        <v>0</v>
      </c>
      <c r="I1534" s="16" t="str">
        <f>IFERROR(VLOOKUP(A1534,'Moyennes FI (en entrée)'!B:N,7,0),"")</f>
        <v/>
      </c>
      <c r="J1534" s="16">
        <f>IFERROR(VLOOKUP(VLOOKUP(A1534,'Fichier FI (en entrée)'!B:AH,33,0),Modificateurs!A$2:B$5,2,0),0)</f>
        <v>-3</v>
      </c>
      <c r="K1534" s="16">
        <f>IFERROR(VLOOKUP(VLOOKUP(A1534,'Redoub FI (en entrée)'!B:N,7,0),Modificateurs!A$8:B$11,2,0),0)</f>
        <v>0</v>
      </c>
      <c r="L1534" s="16">
        <f>IFERROR(VLOOKUP(M1534,Modificateurs!D$1:E$94,2,0),0)</f>
        <v>-12</v>
      </c>
      <c r="M1534" t="str">
        <f>VLOOKUP(A1534,'Fichier FI (en entrée)'!B:AH,16,0)&amp;" "&amp;VLOOKUP(A1534,'Fichier FI (en entrée)'!B:AH,20,0)&amp;" "&amp;VLOOKUP(A1534,'Fichier FI (en entrée)'!B:AH,27,0)&amp;" "&amp;VLOOKUP(A1534,'Fichier FI (en entrée)'!B:AH,29,0)</f>
        <v xml:space="preserve">P Commerce  </v>
      </c>
      <c r="N1534" t="str">
        <f>VLOOKUP(A1534,'Fichier FI (en entrée)'!B:AH,8,0)</f>
        <v>En Terminale</v>
      </c>
      <c r="O1534" t="b">
        <f>AND(C1534&gt;Synthèse!B$8,C1534&lt;Synthèse!B$10,NOT(Y1534))</f>
        <v>0</v>
      </c>
      <c r="Q1534" s="60">
        <f>ROUNDUP(C1534/(Synthèse!$B$4+Synthèse!$B$1)*8,0)</f>
        <v>10</v>
      </c>
      <c r="R1534" s="60">
        <f>IFERROR(VLOOKUP(A1534,'Evaluations (formulaire)'!A:P,6,0)+VLOOKUP(A1534,'Evaluations (formulaire)'!A:P,7,0),0)</f>
        <v>0</v>
      </c>
      <c r="S1534" s="60">
        <f>IFERROR(VLOOKUP(A1534,'Evaluations (formulaire)'!A:P,8,0),0)</f>
        <v>0</v>
      </c>
      <c r="T1534" s="60">
        <f>IF(AND(ISBLANK(P1534),Q1534&lt;=2),Synthèse!$B$41,IF(AND(ISBLANK(P1534),Q1534&gt;=7),Synthèse!$C$41,R1534+S1534))</f>
        <v>4.6296296296296294E-3</v>
      </c>
      <c r="U1534" s="60">
        <f t="shared" si="257"/>
        <v>-99.995370370370367</v>
      </c>
      <c r="V1534" s="60">
        <f t="shared" si="258"/>
        <v>1983</v>
      </c>
      <c r="X1534" s="26">
        <v>1801</v>
      </c>
      <c r="Y1534" s="26" t="b">
        <f>IFERROR(VLOOKUP(A1534,'Calculs FA (auto)'!A:O,15,0),FALSE)</f>
        <v>0</v>
      </c>
      <c r="Z1534" s="26">
        <f>IFERROR(VLOOKUP(A1534,'Evaluations (formulaire)'!A:M,9,0),0)</f>
        <v>0</v>
      </c>
      <c r="AA1534" s="135" t="b">
        <v>0</v>
      </c>
      <c r="AB1534" s="135" t="b">
        <v>0</v>
      </c>
      <c r="AC1534" s="135" t="b">
        <f t="shared" si="259"/>
        <v>0</v>
      </c>
      <c r="AD1534" s="135" t="b">
        <f t="shared" si="260"/>
        <v>0</v>
      </c>
      <c r="AE1534" s="135" t="b">
        <f t="shared" si="261"/>
        <v>0</v>
      </c>
      <c r="AF1534" s="135" t="b">
        <f>AND(AC1534,$V1534&lt;=Synthèse!$B$44)</f>
        <v>0</v>
      </c>
      <c r="AG1534" s="135" t="b">
        <f>AND(AD1534,$V1534&lt;=Synthèse!$B$44)</f>
        <v>0</v>
      </c>
      <c r="AH1534" s="135" t="b">
        <f>AND(AE1534,$V1534&lt;=Synthèse!$B$44)</f>
        <v>0</v>
      </c>
      <c r="AI1534" s="137" t="b">
        <v>0</v>
      </c>
      <c r="AJ1534" s="137" t="b">
        <v>0</v>
      </c>
      <c r="AK1534" s="137" t="b">
        <f t="shared" si="262"/>
        <v>0</v>
      </c>
      <c r="AL1534" s="137" t="b">
        <f t="shared" si="263"/>
        <v>0</v>
      </c>
      <c r="AM1534" s="137" t="b">
        <f>AND(AK1534,$V1534&lt;=Synthèse!$B$44)</f>
        <v>0</v>
      </c>
      <c r="AN1534" s="137" t="b">
        <f>AND(AL1534,$V1534&lt;=Synthèse!$B$44)</f>
        <v>0</v>
      </c>
    </row>
    <row r="1535" spans="1:40">
      <c r="A1535" s="17">
        <v>745817</v>
      </c>
      <c r="B1535" t="str">
        <f ca="1">VLOOKUP(A1535,'Fichier FI (en entrée)'!B:AH,3,0)</f>
        <v>IRSWKJXZWC</v>
      </c>
      <c r="C1535">
        <f t="shared" si="253"/>
        <v>291</v>
      </c>
      <c r="D1535">
        <f t="shared" si="254"/>
        <v>14.87</v>
      </c>
      <c r="E1535" s="14" t="str">
        <f>VLOOKUP(A1535,'Fichier FI (en entrée)'!B:AH,2,0)</f>
        <v>EV</v>
      </c>
      <c r="F1535" s="14" t="b">
        <f t="shared" si="255"/>
        <v>1</v>
      </c>
      <c r="G1535" s="14" t="b">
        <f>IFERROR(VLOOKUP(A1535,'Calculs FA (auto)'!A:F,6,0),FALSE)</f>
        <v>0</v>
      </c>
      <c r="H1535" s="14" t="b">
        <f t="shared" si="256"/>
        <v>0</v>
      </c>
      <c r="I1535" s="16">
        <f>IFERROR(VLOOKUP(A1535,'Moyennes FI (en entrée)'!B:N,7,0),"")</f>
        <v>10.87</v>
      </c>
      <c r="J1535" s="16">
        <f>IFERROR(VLOOKUP(VLOOKUP(A1535,'Fichier FI (en entrée)'!B:AH,33,0),Modificateurs!A$2:B$5,2,0),0)</f>
        <v>1</v>
      </c>
      <c r="K1535" s="16">
        <f>IFERROR(VLOOKUP(VLOOKUP(A1535,'Redoub FI (en entrée)'!B:N,7,0),Modificateurs!A$8:B$11,2,0),0)</f>
        <v>0</v>
      </c>
      <c r="L1535" s="16">
        <f>IFERROR(VLOOKUP(M1535,Modificateurs!D$1:E$94,2,0),0)</f>
        <v>3</v>
      </c>
      <c r="M1535" t="str">
        <f>VLOOKUP(A1535,'Fichier FI (en entrée)'!B:AH,16,0)&amp;" "&amp;VLOOKUP(A1535,'Fichier FI (en entrée)'!B:AH,20,0)&amp;" "&amp;VLOOKUP(A1535,'Fichier FI (en entrée)'!B:AH,27,0)&amp;" "&amp;VLOOKUP(A1535,'Fichier FI (en entrée)'!B:AH,29,0)</f>
        <v xml:space="preserve">S Informatique et Sciences du numérique  </v>
      </c>
      <c r="N1535" t="str">
        <f>VLOOKUP(A1535,'Fichier FI (en entrée)'!B:AH,8,0)</f>
        <v>En Terminale</v>
      </c>
      <c r="O1535" t="b">
        <f>AND(C1535&gt;Synthèse!B$8,C1535&lt;Synthèse!B$10,NOT(Y1535))</f>
        <v>0</v>
      </c>
      <c r="Q1535" s="60">
        <f>ROUNDUP(C1535/(Synthèse!$B$4+Synthèse!$B$1)*8,0)</f>
        <v>2</v>
      </c>
      <c r="R1535" s="60">
        <f>IFERROR(VLOOKUP(A1535,'Evaluations (formulaire)'!A:P,6,0)+VLOOKUP(A1535,'Evaluations (formulaire)'!A:P,7,0),0)</f>
        <v>0</v>
      </c>
      <c r="S1535" s="60">
        <f>IFERROR(VLOOKUP(A1535,'Evaluations (formulaire)'!A:P,8,0),0)</f>
        <v>0</v>
      </c>
      <c r="T1535" s="60">
        <f>IF(AND(ISBLANK(P1535),Q1535&lt;=2),Synthèse!$B$41,IF(AND(ISBLANK(P1535),Q1535&gt;=7),Synthèse!$C$41,R1535+S1535))</f>
        <v>4.6511627906976744E-3</v>
      </c>
      <c r="U1535" s="60">
        <f t="shared" si="257"/>
        <v>14.874651162790697</v>
      </c>
      <c r="V1535" s="60">
        <f t="shared" si="258"/>
        <v>290</v>
      </c>
      <c r="X1535" s="26">
        <v>1736</v>
      </c>
      <c r="Y1535" s="26" t="b">
        <f>IFERROR(VLOOKUP(A1535,'Calculs FA (auto)'!A:O,15,0),FALSE)</f>
        <v>0</v>
      </c>
      <c r="Z1535" s="26">
        <f>IFERROR(VLOOKUP(A1535,'Evaluations (formulaire)'!A:M,9,0),0)</f>
        <v>0</v>
      </c>
      <c r="AA1535" s="135" t="b">
        <v>0</v>
      </c>
      <c r="AB1535" s="135" t="b">
        <v>0</v>
      </c>
      <c r="AC1535" s="135" t="b">
        <f t="shared" si="259"/>
        <v>0</v>
      </c>
      <c r="AD1535" s="135" t="b">
        <f t="shared" si="260"/>
        <v>0</v>
      </c>
      <c r="AE1535" s="135" t="b">
        <f t="shared" si="261"/>
        <v>1</v>
      </c>
      <c r="AF1535" s="135" t="b">
        <f>AND(AC1535,$V1535&lt;=Synthèse!$B$44)</f>
        <v>0</v>
      </c>
      <c r="AG1535" s="135" t="b">
        <f>AND(AD1535,$V1535&lt;=Synthèse!$B$44)</f>
        <v>0</v>
      </c>
      <c r="AH1535" s="135" t="b">
        <f>AND(AE1535,$V1535&lt;=Synthèse!$B$44)</f>
        <v>1</v>
      </c>
      <c r="AI1535" s="137" t="b">
        <v>0</v>
      </c>
      <c r="AJ1535" s="137" t="b">
        <v>0</v>
      </c>
      <c r="AK1535" s="137" t="b">
        <f t="shared" si="262"/>
        <v>0</v>
      </c>
      <c r="AL1535" s="137" t="b">
        <f t="shared" si="263"/>
        <v>0</v>
      </c>
      <c r="AM1535" s="137" t="b">
        <f>AND(AK1535,$V1535&lt;=Synthèse!$B$44)</f>
        <v>0</v>
      </c>
      <c r="AN1535" s="137" t="b">
        <f>AND(AL1535,$V1535&lt;=Synthèse!$B$44)</f>
        <v>0</v>
      </c>
    </row>
    <row r="1536" spans="1:40">
      <c r="A1536" s="17">
        <v>745835</v>
      </c>
      <c r="B1536" t="str">
        <f ca="1">VLOOKUP(A1536,'Fichier FI (en entrée)'!B:AH,3,0)</f>
        <v>OVCEVNXKSP</v>
      </c>
      <c r="C1536">
        <f t="shared" si="253"/>
        <v>2097</v>
      </c>
      <c r="D1536">
        <f t="shared" si="254"/>
        <v>-100</v>
      </c>
      <c r="E1536" s="14" t="str">
        <f>VLOOKUP(A1536,'Fichier FI (en entrée)'!B:AH,2,0)</f>
        <v>ENV</v>
      </c>
      <c r="F1536" s="14" t="b">
        <f t="shared" si="255"/>
        <v>0</v>
      </c>
      <c r="G1536" s="14" t="b">
        <f>IFERROR(VLOOKUP(A1536,'Calculs FA (auto)'!A:F,6,0),FALSE)</f>
        <v>0</v>
      </c>
      <c r="H1536" s="14" t="b">
        <f t="shared" si="256"/>
        <v>0</v>
      </c>
      <c r="I1536" s="16" t="str">
        <f>IFERROR(VLOOKUP(A1536,'Moyennes FI (en entrée)'!B:N,7,0),"")</f>
        <v/>
      </c>
      <c r="J1536" s="16">
        <f>IFERROR(VLOOKUP(VLOOKUP(A1536,'Fichier FI (en entrée)'!B:AH,33,0),Modificateurs!A$2:B$5,2,0),0)</f>
        <v>3</v>
      </c>
      <c r="K1536" s="16">
        <f>IFERROR(VLOOKUP(VLOOKUP(A1536,'Redoub FI (en entrée)'!B:N,7,0),Modificateurs!A$8:B$11,2,0),0)</f>
        <v>0</v>
      </c>
      <c r="L1536" s="16">
        <f>IFERROR(VLOOKUP(M1536,Modificateurs!D$1:E$94,2,0),0)</f>
        <v>2</v>
      </c>
      <c r="M1536" t="str">
        <f>VLOOKUP(A1536,'Fichier FI (en entrée)'!B:AH,16,0)&amp;" "&amp;VLOOKUP(A1536,'Fichier FI (en entrée)'!B:AH,20,0)&amp;" "&amp;VLOOKUP(A1536,'Fichier FI (en entrée)'!B:AH,27,0)&amp;" "&amp;VLOOKUP(A1536,'Fichier FI (en entrée)'!B:AH,29,0)</f>
        <v xml:space="preserve">S Mathématiques  </v>
      </c>
      <c r="N1536" t="str">
        <f>VLOOKUP(A1536,'Fichier FI (en entrée)'!B:AH,8,0)</f>
        <v>En Terminale</v>
      </c>
      <c r="O1536" t="b">
        <f>AND(C1536&gt;Synthèse!B$8,C1536&lt;Synthèse!B$10,NOT(Y1536))</f>
        <v>0</v>
      </c>
      <c r="Q1536" s="60">
        <f>ROUNDUP(C1536/(Synthèse!$B$4+Synthèse!$B$1)*8,0)</f>
        <v>10</v>
      </c>
      <c r="R1536" s="60">
        <f>IFERROR(VLOOKUP(A1536,'Evaluations (formulaire)'!A:P,6,0)+VLOOKUP(A1536,'Evaluations (formulaire)'!A:P,7,0),0)</f>
        <v>0</v>
      </c>
      <c r="S1536" s="60">
        <f>IFERROR(VLOOKUP(A1536,'Evaluations (formulaire)'!A:P,8,0),0)</f>
        <v>0</v>
      </c>
      <c r="T1536" s="60">
        <f>IF(AND(ISBLANK(P1536),Q1536&lt;=2),Synthèse!$B$41,IF(AND(ISBLANK(P1536),Q1536&gt;=7),Synthèse!$C$41,R1536+S1536))</f>
        <v>4.6296296296296294E-3</v>
      </c>
      <c r="U1536" s="60">
        <f t="shared" si="257"/>
        <v>-99.995370370370367</v>
      </c>
      <c r="V1536" s="60">
        <f t="shared" si="258"/>
        <v>1983</v>
      </c>
      <c r="X1536" s="26">
        <v>1622</v>
      </c>
      <c r="Y1536" s="26" t="b">
        <f>IFERROR(VLOOKUP(A1536,'Calculs FA (auto)'!A:O,15,0),FALSE)</f>
        <v>0</v>
      </c>
      <c r="Z1536" s="26">
        <f>IFERROR(VLOOKUP(A1536,'Evaluations (formulaire)'!A:M,9,0),0)</f>
        <v>0</v>
      </c>
      <c r="AA1536" s="135" t="b">
        <v>0</v>
      </c>
      <c r="AB1536" s="135" t="b">
        <v>0</v>
      </c>
      <c r="AC1536" s="135" t="b">
        <f t="shared" si="259"/>
        <v>0</v>
      </c>
      <c r="AD1536" s="135" t="b">
        <f t="shared" si="260"/>
        <v>0</v>
      </c>
      <c r="AE1536" s="135" t="b">
        <f t="shared" si="261"/>
        <v>0</v>
      </c>
      <c r="AF1536" s="135" t="b">
        <f>AND(AC1536,$V1536&lt;=Synthèse!$B$44)</f>
        <v>0</v>
      </c>
      <c r="AG1536" s="135" t="b">
        <f>AND(AD1536,$V1536&lt;=Synthèse!$B$44)</f>
        <v>0</v>
      </c>
      <c r="AH1536" s="135" t="b">
        <f>AND(AE1536,$V1536&lt;=Synthèse!$B$44)</f>
        <v>0</v>
      </c>
      <c r="AI1536" s="137" t="b">
        <v>0</v>
      </c>
      <c r="AJ1536" s="137" t="b">
        <v>0</v>
      </c>
      <c r="AK1536" s="137" t="b">
        <f t="shared" si="262"/>
        <v>0</v>
      </c>
      <c r="AL1536" s="137" t="b">
        <f t="shared" si="263"/>
        <v>0</v>
      </c>
      <c r="AM1536" s="137" t="b">
        <f>AND(AK1536,$V1536&lt;=Synthèse!$B$44)</f>
        <v>0</v>
      </c>
      <c r="AN1536" s="137" t="b">
        <f>AND(AL1536,$V1536&lt;=Synthèse!$B$44)</f>
        <v>0</v>
      </c>
    </row>
    <row r="1537" spans="1:40">
      <c r="A1537" s="17">
        <v>748023</v>
      </c>
      <c r="B1537" t="str">
        <f ca="1">VLOOKUP(A1537,'Fichier FI (en entrée)'!B:AH,3,0)</f>
        <v>YYYHXQWULI</v>
      </c>
      <c r="C1537">
        <f t="shared" si="253"/>
        <v>239</v>
      </c>
      <c r="D1537">
        <f t="shared" si="254"/>
        <v>15.42</v>
      </c>
      <c r="E1537" s="14" t="str">
        <f>VLOOKUP(A1537,'Fichier FI (en entrée)'!B:AH,2,0)</f>
        <v>EV</v>
      </c>
      <c r="F1537" s="14" t="b">
        <f t="shared" si="255"/>
        <v>1</v>
      </c>
      <c r="G1537" s="14" t="b">
        <f>IFERROR(VLOOKUP(A1537,'Calculs FA (auto)'!A:F,6,0),FALSE)</f>
        <v>0</v>
      </c>
      <c r="H1537" s="14" t="b">
        <f t="shared" si="256"/>
        <v>0</v>
      </c>
      <c r="I1537" s="16">
        <f>IFERROR(VLOOKUP(A1537,'Moyennes FI (en entrée)'!B:N,7,0),"")</f>
        <v>10.42</v>
      </c>
      <c r="J1537" s="16">
        <f>IFERROR(VLOOKUP(VLOOKUP(A1537,'Fichier FI (en entrée)'!B:AH,33,0),Modificateurs!A$2:B$5,2,0),0)</f>
        <v>3</v>
      </c>
      <c r="K1537" s="16">
        <f>IFERROR(VLOOKUP(VLOOKUP(A1537,'Redoub FI (en entrée)'!B:N,7,0),Modificateurs!A$8:B$11,2,0),0)</f>
        <v>0</v>
      </c>
      <c r="L1537" s="16">
        <f>IFERROR(VLOOKUP(M1537,Modificateurs!D$1:E$94,2,0),0)</f>
        <v>2</v>
      </c>
      <c r="M1537" t="str">
        <f>VLOOKUP(A1537,'Fichier FI (en entrée)'!B:AH,16,0)&amp;" "&amp;VLOOKUP(A1537,'Fichier FI (en entrée)'!B:AH,20,0)&amp;" "&amp;VLOOKUP(A1537,'Fichier FI (en entrée)'!B:AH,27,0)&amp;" "&amp;VLOOKUP(A1537,'Fichier FI (en entrée)'!B:AH,29,0)</f>
        <v xml:space="preserve">S Physique-chimie  </v>
      </c>
      <c r="N1537" t="str">
        <f>VLOOKUP(A1537,'Fichier FI (en entrée)'!B:AH,8,0)</f>
        <v>En Terminale</v>
      </c>
      <c r="O1537" t="b">
        <f>AND(C1537&gt;Synthèse!B$8,C1537&lt;Synthèse!B$10,NOT(Y1537))</f>
        <v>0</v>
      </c>
      <c r="Q1537" s="60">
        <f>ROUNDUP(C1537/(Synthèse!$B$4+Synthèse!$B$1)*8,0)</f>
        <v>2</v>
      </c>
      <c r="R1537" s="60">
        <f>IFERROR(VLOOKUP(A1537,'Evaluations (formulaire)'!A:P,6,0)+VLOOKUP(A1537,'Evaluations (formulaire)'!A:P,7,0),0)</f>
        <v>0</v>
      </c>
      <c r="S1537" s="60">
        <f>IFERROR(VLOOKUP(A1537,'Evaluations (formulaire)'!A:P,8,0),0)</f>
        <v>0</v>
      </c>
      <c r="T1537" s="60">
        <f>IF(AND(ISBLANK(P1537),Q1537&lt;=2),Synthèse!$B$41,IF(AND(ISBLANK(P1537),Q1537&gt;=7),Synthèse!$C$41,R1537+S1537))</f>
        <v>4.6511627906976744E-3</v>
      </c>
      <c r="U1537" s="60">
        <f t="shared" si="257"/>
        <v>15.424651162790697</v>
      </c>
      <c r="V1537" s="60">
        <f t="shared" si="258"/>
        <v>238</v>
      </c>
      <c r="X1537" s="26">
        <v>1649</v>
      </c>
      <c r="Y1537" s="26" t="b">
        <f>IFERROR(VLOOKUP(A1537,'Calculs FA (auto)'!A:O,15,0),FALSE)</f>
        <v>0</v>
      </c>
      <c r="Z1537" s="26">
        <f>IFERROR(VLOOKUP(A1537,'Evaluations (formulaire)'!A:M,9,0),0)</f>
        <v>0</v>
      </c>
      <c r="AA1537" s="135" t="b">
        <v>0</v>
      </c>
      <c r="AB1537" s="135" t="b">
        <v>1</v>
      </c>
      <c r="AC1537" s="135" t="b">
        <f t="shared" si="259"/>
        <v>0</v>
      </c>
      <c r="AD1537" s="135" t="b">
        <f t="shared" si="260"/>
        <v>1</v>
      </c>
      <c r="AE1537" s="135" t="b">
        <f t="shared" si="261"/>
        <v>0</v>
      </c>
      <c r="AF1537" s="135" t="b">
        <f>AND(AC1537,$V1537&lt;=Synthèse!$B$44)</f>
        <v>0</v>
      </c>
      <c r="AG1537" s="135" t="b">
        <f>AND(AD1537,$V1537&lt;=Synthèse!$B$44)</f>
        <v>1</v>
      </c>
      <c r="AH1537" s="135" t="b">
        <f>AND(AE1537,$V1537&lt;=Synthèse!$B$44)</f>
        <v>0</v>
      </c>
      <c r="AI1537" s="137" t="b">
        <v>0</v>
      </c>
      <c r="AJ1537" s="137" t="b">
        <v>0</v>
      </c>
      <c r="AK1537" s="137" t="b">
        <f t="shared" si="262"/>
        <v>0</v>
      </c>
      <c r="AL1537" s="137" t="b">
        <f t="shared" si="263"/>
        <v>0</v>
      </c>
      <c r="AM1537" s="137" t="b">
        <f>AND(AK1537,$V1537&lt;=Synthèse!$B$44)</f>
        <v>0</v>
      </c>
      <c r="AN1537" s="137" t="b">
        <f>AND(AL1537,$V1537&lt;=Synthèse!$B$44)</f>
        <v>0</v>
      </c>
    </row>
    <row r="1538" spans="1:40">
      <c r="A1538" s="17">
        <v>750494</v>
      </c>
      <c r="B1538" t="str">
        <f ca="1">VLOOKUP(A1538,'Fichier FI (en entrée)'!B:AH,3,0)</f>
        <v>XYEOAZFQNC</v>
      </c>
      <c r="C1538">
        <f t="shared" ref="C1538:C1601" si="264">COUNTIF(D:D,"&gt;="&amp;D1538)</f>
        <v>278</v>
      </c>
      <c r="D1538">
        <f t="shared" ref="D1538:D1601" si="265">IFERROR(IF(F1538,I1538+J1538+K1538+L1538,-100),-20)</f>
        <v>14.98</v>
      </c>
      <c r="E1538" s="14" t="str">
        <f>VLOOKUP(A1538,'Fichier FI (en entrée)'!B:AH,2,0)</f>
        <v>EV</v>
      </c>
      <c r="F1538" s="14" t="b">
        <f t="shared" ref="F1538:F1601" si="266">IF(E1538="EV",TRUE,FALSE)</f>
        <v>1</v>
      </c>
      <c r="G1538" s="14" t="b">
        <f>IFERROR(VLOOKUP(A1538,'Calculs FA (auto)'!A:F,6,0),FALSE)</f>
        <v>1</v>
      </c>
      <c r="H1538" s="14" t="b">
        <f t="shared" ref="H1538:H1601" si="267">AND(F1538:G1538)</f>
        <v>1</v>
      </c>
      <c r="I1538" s="16">
        <f>IFERROR(VLOOKUP(A1538,'Moyennes FI (en entrée)'!B:N,7,0),"")</f>
        <v>10.98</v>
      </c>
      <c r="J1538" s="16">
        <f>IFERROR(VLOOKUP(VLOOKUP(A1538,'Fichier FI (en entrée)'!B:AH,33,0),Modificateurs!A$2:B$5,2,0),0)</f>
        <v>1</v>
      </c>
      <c r="K1538" s="16">
        <f>IFERROR(VLOOKUP(VLOOKUP(A1538,'Redoub FI (en entrée)'!B:N,7,0),Modificateurs!A$8:B$11,2,0),0)</f>
        <v>0</v>
      </c>
      <c r="L1538" s="16">
        <f>IFERROR(VLOOKUP(M1538,Modificateurs!D$1:E$94,2,0),0)</f>
        <v>3</v>
      </c>
      <c r="M1538" t="str">
        <f>VLOOKUP(A1538,'Fichier FI (en entrée)'!B:AH,16,0)&amp;" "&amp;VLOOKUP(A1538,'Fichier FI (en entrée)'!B:AH,20,0)&amp;" "&amp;VLOOKUP(A1538,'Fichier FI (en entrée)'!B:AH,27,0)&amp;" "&amp;VLOOKUP(A1538,'Fichier FI (en entrée)'!B:AH,29,0)</f>
        <v xml:space="preserve">S Informatique et Sciences du numérique  </v>
      </c>
      <c r="N1538" t="str">
        <f>VLOOKUP(A1538,'Fichier FI (en entrée)'!B:AH,8,0)</f>
        <v>En Terminale</v>
      </c>
      <c r="O1538" t="b">
        <f>AND(C1538&gt;Synthèse!B$8,C1538&lt;Synthèse!B$10,NOT(Y1538))</f>
        <v>0</v>
      </c>
      <c r="Q1538" s="60">
        <f>ROUNDUP(C1538/(Synthèse!$B$4+Synthèse!$B$1)*8,0)</f>
        <v>2</v>
      </c>
      <c r="R1538" s="60">
        <f>IFERROR(VLOOKUP(A1538,'Evaluations (formulaire)'!A:P,6,0)+VLOOKUP(A1538,'Evaluations (formulaire)'!A:P,7,0),0)</f>
        <v>0</v>
      </c>
      <c r="S1538" s="60">
        <f>IFERROR(VLOOKUP(A1538,'Evaluations (formulaire)'!A:P,8,0),0)</f>
        <v>0</v>
      </c>
      <c r="T1538" s="60">
        <f>IF(AND(ISBLANK(P1538),Q1538&lt;=2),Synthèse!$B$41,IF(AND(ISBLANK(P1538),Q1538&gt;=7),Synthèse!$C$41,R1538+S1538))</f>
        <v>4.6511627906976744E-3</v>
      </c>
      <c r="U1538" s="60">
        <f t="shared" ref="U1538:U1601" si="268">D1538+T1538</f>
        <v>14.984651162790698</v>
      </c>
      <c r="V1538" s="60">
        <f t="shared" ref="V1538:V1601" si="269">COUNTIF(U:U,"&gt;="&amp;U1538)</f>
        <v>278</v>
      </c>
      <c r="X1538" s="26">
        <v>1513</v>
      </c>
      <c r="Y1538" s="26" t="b">
        <f>IFERROR(VLOOKUP(A1538,'Calculs FA (auto)'!A:O,15,0),FALSE)</f>
        <v>0</v>
      </c>
      <c r="Z1538" s="26">
        <f>IFERROR(VLOOKUP(A1538,'Evaluations (formulaire)'!A:M,9,0),0)</f>
        <v>0</v>
      </c>
      <c r="AA1538" s="135" t="b">
        <v>0</v>
      </c>
      <c r="AB1538" s="135" t="b">
        <v>1</v>
      </c>
      <c r="AC1538" s="135" t="b">
        <f t="shared" ref="AC1538:AC1601" si="270">AND(AA1538,F1538)</f>
        <v>0</v>
      </c>
      <c r="AD1538" s="135" t="b">
        <f t="shared" ref="AD1538:AD1601" si="271">AND(AB1538,F1538)</f>
        <v>1</v>
      </c>
      <c r="AE1538" s="135" t="b">
        <f t="shared" ref="AE1538:AE1601" si="272">AND(NOT(AA1538),NOT(AB1538),F1538)</f>
        <v>0</v>
      </c>
      <c r="AF1538" s="135" t="b">
        <f>AND(AC1538,$V1538&lt;=Synthèse!$B$44)</f>
        <v>0</v>
      </c>
      <c r="AG1538" s="135" t="b">
        <f>AND(AD1538,$V1538&lt;=Synthèse!$B$44)</f>
        <v>1</v>
      </c>
      <c r="AH1538" s="135" t="b">
        <f>AND(AE1538,$V1538&lt;=Synthèse!$B$44)</f>
        <v>0</v>
      </c>
      <c r="AI1538" s="137" t="b">
        <v>0</v>
      </c>
      <c r="AJ1538" s="137" t="b">
        <v>0</v>
      </c>
      <c r="AK1538" s="137" t="b">
        <f t="shared" ref="AK1538:AK1601" si="273">AND(AI1538,F1538)</f>
        <v>0</v>
      </c>
      <c r="AL1538" s="137" t="b">
        <f t="shared" ref="AL1538:AL1601" si="274">AND(AJ1538,F1538)</f>
        <v>0</v>
      </c>
      <c r="AM1538" s="137" t="b">
        <f>AND(AK1538,$V1538&lt;=Synthèse!$B$44)</f>
        <v>0</v>
      </c>
      <c r="AN1538" s="137" t="b">
        <f>AND(AL1538,$V1538&lt;=Synthèse!$B$44)</f>
        <v>0</v>
      </c>
    </row>
    <row r="1539" spans="1:40">
      <c r="A1539" s="17">
        <v>752024</v>
      </c>
      <c r="B1539" t="str">
        <f ca="1">VLOOKUP(A1539,'Fichier FI (en entrée)'!B:AH,3,0)</f>
        <v>TXIQHKGARS</v>
      </c>
      <c r="C1539">
        <f t="shared" si="264"/>
        <v>1394</v>
      </c>
      <c r="D1539">
        <f t="shared" si="265"/>
        <v>3.7699999999999996</v>
      </c>
      <c r="E1539" s="14" t="str">
        <f>VLOOKUP(A1539,'Fichier FI (en entrée)'!B:AH,2,0)</f>
        <v>EV</v>
      </c>
      <c r="F1539" s="14" t="b">
        <f t="shared" si="266"/>
        <v>1</v>
      </c>
      <c r="G1539" s="14" t="b">
        <f>IFERROR(VLOOKUP(A1539,'Calculs FA (auto)'!A:F,6,0),FALSE)</f>
        <v>0</v>
      </c>
      <c r="H1539" s="14" t="b">
        <f t="shared" si="267"/>
        <v>0</v>
      </c>
      <c r="I1539" s="16">
        <f>IFERROR(VLOOKUP(A1539,'Moyennes FI (en entrée)'!B:N,7,0),"")</f>
        <v>10.77</v>
      </c>
      <c r="J1539" s="16">
        <f>IFERROR(VLOOKUP(VLOOKUP(A1539,'Fichier FI (en entrée)'!B:AH,33,0),Modificateurs!A$2:B$5,2,0),0)</f>
        <v>1</v>
      </c>
      <c r="K1539" s="16">
        <f>IFERROR(VLOOKUP(VLOOKUP(A1539,'Redoub FI (en entrée)'!B:N,7,0),Modificateurs!A$8:B$11,2,0),0)</f>
        <v>0</v>
      </c>
      <c r="L1539" s="16">
        <f>IFERROR(VLOOKUP(M1539,Modificateurs!D$1:E$94,2,0),0)</f>
        <v>-8</v>
      </c>
      <c r="M1539" t="str">
        <f>VLOOKUP(A1539,'Fichier FI (en entrée)'!B:AH,16,0)&amp;" "&amp;VLOOKUP(A1539,'Fichier FI (en entrée)'!B:AH,20,0)&amp;" "&amp;VLOOKUP(A1539,'Fichier FI (en entrée)'!B:AH,27,0)&amp;" "&amp;VLOOKUP(A1539,'Fichier FI (en entrée)'!B:AH,29,0)</f>
        <v xml:space="preserve">STMG Systèmes d'information et de gestion  </v>
      </c>
      <c r="N1539" t="str">
        <f>VLOOKUP(A1539,'Fichier FI (en entrée)'!B:AH,8,0)</f>
        <v>En Terminale</v>
      </c>
      <c r="O1539" t="b">
        <f>AND(C1539&gt;Synthèse!B$8,C1539&lt;Synthèse!B$10,NOT(Y1539))</f>
        <v>0</v>
      </c>
      <c r="Q1539" s="60">
        <f>ROUNDUP(C1539/(Synthèse!$B$4+Synthèse!$B$1)*8,0)</f>
        <v>7</v>
      </c>
      <c r="R1539" s="60">
        <f>IFERROR(VLOOKUP(A1539,'Evaluations (formulaire)'!A:P,6,0)+VLOOKUP(A1539,'Evaluations (formulaire)'!A:P,7,0),0)</f>
        <v>0</v>
      </c>
      <c r="S1539" s="60">
        <f>IFERROR(VLOOKUP(A1539,'Evaluations (formulaire)'!A:P,8,0),0)</f>
        <v>0</v>
      </c>
      <c r="T1539" s="60">
        <f>IF(AND(ISBLANK(P1539),Q1539&lt;=2),Synthèse!$B$41,IF(AND(ISBLANK(P1539),Q1539&gt;=7),Synthèse!$C$41,R1539+S1539))</f>
        <v>4.6296296296296294E-3</v>
      </c>
      <c r="U1539" s="60">
        <f t="shared" si="268"/>
        <v>3.7746296296296293</v>
      </c>
      <c r="V1539" s="60">
        <f t="shared" si="269"/>
        <v>1394</v>
      </c>
      <c r="X1539" s="26">
        <v>12</v>
      </c>
      <c r="Y1539" s="26" t="b">
        <f>IFERROR(VLOOKUP(A1539,'Calculs FA (auto)'!A:O,15,0),FALSE)</f>
        <v>0</v>
      </c>
      <c r="Z1539" s="26">
        <f>IFERROR(VLOOKUP(A1539,'Evaluations (formulaire)'!A:M,9,0),0)</f>
        <v>0</v>
      </c>
      <c r="AA1539" s="135" t="b">
        <v>0</v>
      </c>
      <c r="AB1539" s="135" t="b">
        <v>1</v>
      </c>
      <c r="AC1539" s="135" t="b">
        <f t="shared" si="270"/>
        <v>0</v>
      </c>
      <c r="AD1539" s="135" t="b">
        <f t="shared" si="271"/>
        <v>1</v>
      </c>
      <c r="AE1539" s="135" t="b">
        <f t="shared" si="272"/>
        <v>0</v>
      </c>
      <c r="AF1539" s="135" t="b">
        <f>AND(AC1539,$V1539&lt;=Synthèse!$B$44)</f>
        <v>0</v>
      </c>
      <c r="AG1539" s="135" t="b">
        <f>AND(AD1539,$V1539&lt;=Synthèse!$B$44)</f>
        <v>0</v>
      </c>
      <c r="AH1539" s="135" t="b">
        <f>AND(AE1539,$V1539&lt;=Synthèse!$B$44)</f>
        <v>0</v>
      </c>
      <c r="AI1539" s="137" t="b">
        <v>0</v>
      </c>
      <c r="AJ1539" s="137" t="b">
        <v>0</v>
      </c>
      <c r="AK1539" s="137" t="b">
        <f t="shared" si="273"/>
        <v>0</v>
      </c>
      <c r="AL1539" s="137" t="b">
        <f t="shared" si="274"/>
        <v>0</v>
      </c>
      <c r="AM1539" s="137" t="b">
        <f>AND(AK1539,$V1539&lt;=Synthèse!$B$44)</f>
        <v>0</v>
      </c>
      <c r="AN1539" s="137" t="b">
        <f>AND(AL1539,$V1539&lt;=Synthèse!$B$44)</f>
        <v>0</v>
      </c>
    </row>
    <row r="1540" spans="1:40">
      <c r="A1540" s="17">
        <v>755395</v>
      </c>
      <c r="B1540" t="str">
        <f ca="1">VLOOKUP(A1540,'Fichier FI (en entrée)'!B:AH,3,0)</f>
        <v>GSQRURYRRT</v>
      </c>
      <c r="C1540">
        <f t="shared" si="264"/>
        <v>2097</v>
      </c>
      <c r="D1540">
        <f t="shared" si="265"/>
        <v>-100</v>
      </c>
      <c r="E1540" s="14" t="str">
        <f>VLOOKUP(A1540,'Fichier FI (en entrée)'!B:AH,2,0)</f>
        <v>ENV</v>
      </c>
      <c r="F1540" s="14" t="b">
        <f t="shared" si="266"/>
        <v>0</v>
      </c>
      <c r="G1540" s="14" t="b">
        <f>IFERROR(VLOOKUP(A1540,'Calculs FA (auto)'!A:F,6,0),FALSE)</f>
        <v>0</v>
      </c>
      <c r="H1540" s="14" t="b">
        <f t="shared" si="267"/>
        <v>0</v>
      </c>
      <c r="I1540" s="16" t="str">
        <f>IFERROR(VLOOKUP(A1540,'Moyennes FI (en entrée)'!B:N,7,0),"")</f>
        <v/>
      </c>
      <c r="J1540" s="16">
        <f>IFERROR(VLOOKUP(VLOOKUP(A1540,'Fichier FI (en entrée)'!B:AH,33,0),Modificateurs!A$2:B$5,2,0),0)</f>
        <v>0</v>
      </c>
      <c r="K1540" s="16">
        <f>IFERROR(VLOOKUP(VLOOKUP(A1540,'Redoub FI (en entrée)'!B:N,7,0),Modificateurs!A$8:B$11,2,0),0)</f>
        <v>0</v>
      </c>
      <c r="L1540" s="16">
        <f>IFERROR(VLOOKUP(M1540,Modificateurs!D$1:E$94,2,0),0)</f>
        <v>-12</v>
      </c>
      <c r="M1540" t="str">
        <f>VLOOKUP(A1540,'Fichier FI (en entrée)'!B:AH,16,0)&amp;" "&amp;VLOOKUP(A1540,'Fichier FI (en entrée)'!B:AH,20,0)&amp;" "&amp;VLOOKUP(A1540,'Fichier FI (en entrée)'!B:AH,27,0)&amp;" "&amp;VLOOKUP(A1540,'Fichier FI (en entrée)'!B:AH,29,0)</f>
        <v xml:space="preserve">P Commerce  </v>
      </c>
      <c r="N1540" t="str">
        <f>VLOOKUP(A1540,'Fichier FI (en entrée)'!B:AH,8,0)</f>
        <v>En Terminale</v>
      </c>
      <c r="O1540" t="b">
        <f>AND(C1540&gt;Synthèse!B$8,C1540&lt;Synthèse!B$10,NOT(Y1540))</f>
        <v>0</v>
      </c>
      <c r="Q1540" s="60">
        <f>ROUNDUP(C1540/(Synthèse!$B$4+Synthèse!$B$1)*8,0)</f>
        <v>10</v>
      </c>
      <c r="R1540" s="60">
        <f>IFERROR(VLOOKUP(A1540,'Evaluations (formulaire)'!A:P,6,0)+VLOOKUP(A1540,'Evaluations (formulaire)'!A:P,7,0),0)</f>
        <v>0</v>
      </c>
      <c r="S1540" s="60">
        <f>IFERROR(VLOOKUP(A1540,'Evaluations (formulaire)'!A:P,8,0),0)</f>
        <v>0</v>
      </c>
      <c r="T1540" s="60">
        <f>IF(AND(ISBLANK(P1540),Q1540&lt;=2),Synthèse!$B$41,IF(AND(ISBLANK(P1540),Q1540&gt;=7),Synthèse!$C$41,R1540+S1540))</f>
        <v>4.6296296296296294E-3</v>
      </c>
      <c r="U1540" s="60">
        <f t="shared" si="268"/>
        <v>-99.995370370370367</v>
      </c>
      <c r="V1540" s="60">
        <f t="shared" si="269"/>
        <v>1983</v>
      </c>
      <c r="X1540" s="26">
        <v>938</v>
      </c>
      <c r="Y1540" s="26" t="b">
        <f>IFERROR(VLOOKUP(A1540,'Calculs FA (auto)'!A:O,15,0),FALSE)</f>
        <v>0</v>
      </c>
      <c r="Z1540" s="26">
        <f>IFERROR(VLOOKUP(A1540,'Evaluations (formulaire)'!A:M,9,0),0)</f>
        <v>0</v>
      </c>
      <c r="AA1540" s="135" t="b">
        <v>0</v>
      </c>
      <c r="AB1540" s="135" t="b">
        <v>1</v>
      </c>
      <c r="AC1540" s="135" t="b">
        <f t="shared" si="270"/>
        <v>0</v>
      </c>
      <c r="AD1540" s="135" t="b">
        <f t="shared" si="271"/>
        <v>0</v>
      </c>
      <c r="AE1540" s="135" t="b">
        <f t="shared" si="272"/>
        <v>0</v>
      </c>
      <c r="AF1540" s="135" t="b">
        <f>AND(AC1540,$V1540&lt;=Synthèse!$B$44)</f>
        <v>0</v>
      </c>
      <c r="AG1540" s="135" t="b">
        <f>AND(AD1540,$V1540&lt;=Synthèse!$B$44)</f>
        <v>0</v>
      </c>
      <c r="AH1540" s="135" t="b">
        <f>AND(AE1540,$V1540&lt;=Synthèse!$B$44)</f>
        <v>0</v>
      </c>
      <c r="AI1540" s="137" t="b">
        <v>0</v>
      </c>
      <c r="AJ1540" s="137" t="b">
        <v>0</v>
      </c>
      <c r="AK1540" s="137" t="b">
        <f t="shared" si="273"/>
        <v>0</v>
      </c>
      <c r="AL1540" s="137" t="b">
        <f t="shared" si="274"/>
        <v>0</v>
      </c>
      <c r="AM1540" s="137" t="b">
        <f>AND(AK1540,$V1540&lt;=Synthèse!$B$44)</f>
        <v>0</v>
      </c>
      <c r="AN1540" s="137" t="b">
        <f>AND(AL1540,$V1540&lt;=Synthèse!$B$44)</f>
        <v>0</v>
      </c>
    </row>
    <row r="1541" spans="1:40">
      <c r="A1541" s="17">
        <v>756039</v>
      </c>
      <c r="B1541" t="str">
        <f ca="1">VLOOKUP(A1541,'Fichier FI (en entrée)'!B:AH,3,0)</f>
        <v>NCXLMMBUJY</v>
      </c>
      <c r="C1541">
        <f t="shared" si="264"/>
        <v>1427</v>
      </c>
      <c r="D1541">
        <f t="shared" si="265"/>
        <v>3</v>
      </c>
      <c r="E1541" s="14" t="str">
        <f>VLOOKUP(A1541,'Fichier FI (en entrée)'!B:AH,2,0)</f>
        <v>EV</v>
      </c>
      <c r="F1541" s="14" t="b">
        <f t="shared" si="266"/>
        <v>1</v>
      </c>
      <c r="G1541" s="14" t="b">
        <f>IFERROR(VLOOKUP(A1541,'Calculs FA (auto)'!A:F,6,0),FALSE)</f>
        <v>0</v>
      </c>
      <c r="H1541" s="14" t="b">
        <f t="shared" si="267"/>
        <v>0</v>
      </c>
      <c r="I1541" s="16">
        <f>IFERROR(VLOOKUP(A1541,'Moyennes FI (en entrée)'!B:N,7,0),"")</f>
        <v>10</v>
      </c>
      <c r="J1541" s="16">
        <f>IFERROR(VLOOKUP(VLOOKUP(A1541,'Fichier FI (en entrée)'!B:AH,33,0),Modificateurs!A$2:B$5,2,0),0)</f>
        <v>1</v>
      </c>
      <c r="K1541" s="16">
        <f>IFERROR(VLOOKUP(VLOOKUP(A1541,'Redoub FI (en entrée)'!B:N,7,0),Modificateurs!A$8:B$11,2,0),0)</f>
        <v>0</v>
      </c>
      <c r="L1541" s="16">
        <f>IFERROR(VLOOKUP(M1541,Modificateurs!D$1:E$94,2,0),0)</f>
        <v>-8</v>
      </c>
      <c r="M1541" t="str">
        <f>VLOOKUP(A1541,'Fichier FI (en entrée)'!B:AH,16,0)&amp;" "&amp;VLOOKUP(A1541,'Fichier FI (en entrée)'!B:AH,20,0)&amp;" "&amp;VLOOKUP(A1541,'Fichier FI (en entrée)'!B:AH,27,0)&amp;" "&amp;VLOOKUP(A1541,'Fichier FI (en entrée)'!B:AH,29,0)</f>
        <v xml:space="preserve">STMG Systèmes d'information et de gestion  </v>
      </c>
      <c r="N1541" t="str">
        <f>VLOOKUP(A1541,'Fichier FI (en entrée)'!B:AH,8,0)</f>
        <v>En Terminale</v>
      </c>
      <c r="O1541" t="b">
        <f>AND(C1541&gt;Synthèse!B$8,C1541&lt;Synthèse!B$10,NOT(Y1541))</f>
        <v>0</v>
      </c>
      <c r="Q1541" s="60">
        <f>ROUNDUP(C1541/(Synthèse!$B$4+Synthèse!$B$1)*8,0)</f>
        <v>7</v>
      </c>
      <c r="R1541" s="60">
        <f>IFERROR(VLOOKUP(A1541,'Evaluations (formulaire)'!A:P,6,0)+VLOOKUP(A1541,'Evaluations (formulaire)'!A:P,7,0),0)</f>
        <v>0</v>
      </c>
      <c r="S1541" s="60">
        <f>IFERROR(VLOOKUP(A1541,'Evaluations (formulaire)'!A:P,8,0),0)</f>
        <v>0</v>
      </c>
      <c r="T1541" s="60">
        <f>IF(AND(ISBLANK(P1541),Q1541&lt;=2),Synthèse!$B$41,IF(AND(ISBLANK(P1541),Q1541&gt;=7),Synthèse!$C$41,R1541+S1541))</f>
        <v>4.6296296296296294E-3</v>
      </c>
      <c r="U1541" s="60">
        <f t="shared" si="268"/>
        <v>3.0046296296296298</v>
      </c>
      <c r="V1541" s="60">
        <f t="shared" si="269"/>
        <v>1427</v>
      </c>
      <c r="X1541" s="26">
        <v>2086</v>
      </c>
      <c r="Y1541" s="26" t="b">
        <f>IFERROR(VLOOKUP(A1541,'Calculs FA (auto)'!A:O,15,0),FALSE)</f>
        <v>0</v>
      </c>
      <c r="Z1541" s="26">
        <f>IFERROR(VLOOKUP(A1541,'Evaluations (formulaire)'!A:M,9,0),0)</f>
        <v>0</v>
      </c>
      <c r="AA1541" s="135" t="b">
        <v>0</v>
      </c>
      <c r="AB1541" s="135" t="b">
        <v>1</v>
      </c>
      <c r="AC1541" s="135" t="b">
        <f t="shared" si="270"/>
        <v>0</v>
      </c>
      <c r="AD1541" s="135" t="b">
        <f t="shared" si="271"/>
        <v>1</v>
      </c>
      <c r="AE1541" s="135" t="b">
        <f t="shared" si="272"/>
        <v>0</v>
      </c>
      <c r="AF1541" s="135" t="b">
        <f>AND(AC1541,$V1541&lt;=Synthèse!$B$44)</f>
        <v>0</v>
      </c>
      <c r="AG1541" s="135" t="b">
        <f>AND(AD1541,$V1541&lt;=Synthèse!$B$44)</f>
        <v>0</v>
      </c>
      <c r="AH1541" s="135" t="b">
        <f>AND(AE1541,$V1541&lt;=Synthèse!$B$44)</f>
        <v>0</v>
      </c>
      <c r="AI1541" s="137" t="b">
        <v>0</v>
      </c>
      <c r="AJ1541" s="137" t="b">
        <v>0</v>
      </c>
      <c r="AK1541" s="137" t="b">
        <f t="shared" si="273"/>
        <v>0</v>
      </c>
      <c r="AL1541" s="137" t="b">
        <f t="shared" si="274"/>
        <v>0</v>
      </c>
      <c r="AM1541" s="137" t="b">
        <f>AND(AK1541,$V1541&lt;=Synthèse!$B$44)</f>
        <v>0</v>
      </c>
      <c r="AN1541" s="137" t="b">
        <f>AND(AL1541,$V1541&lt;=Synthèse!$B$44)</f>
        <v>0</v>
      </c>
    </row>
    <row r="1542" spans="1:40">
      <c r="A1542" s="17">
        <v>756792</v>
      </c>
      <c r="B1542" t="str">
        <f ca="1">VLOOKUP(A1542,'Fichier FI (en entrée)'!B:AH,3,0)</f>
        <v>RSQJDVKNXO</v>
      </c>
      <c r="C1542">
        <f t="shared" si="264"/>
        <v>1486</v>
      </c>
      <c r="D1542">
        <f t="shared" si="265"/>
        <v>1.3699999999999992</v>
      </c>
      <c r="E1542" s="14" t="str">
        <f>VLOOKUP(A1542,'Fichier FI (en entrée)'!B:AH,2,0)</f>
        <v>EV</v>
      </c>
      <c r="F1542" s="14" t="b">
        <f t="shared" si="266"/>
        <v>1</v>
      </c>
      <c r="G1542" s="14" t="b">
        <f>IFERROR(VLOOKUP(A1542,'Calculs FA (auto)'!A:F,6,0),FALSE)</f>
        <v>0</v>
      </c>
      <c r="H1542" s="14" t="b">
        <f t="shared" si="267"/>
        <v>0</v>
      </c>
      <c r="I1542" s="16">
        <f>IFERROR(VLOOKUP(A1542,'Moyennes FI (en entrée)'!B:N,7,0),"")</f>
        <v>9.3699999999999992</v>
      </c>
      <c r="J1542" s="16">
        <f>IFERROR(VLOOKUP(VLOOKUP(A1542,'Fichier FI (en entrée)'!B:AH,33,0),Modificateurs!A$2:B$5,2,0),0)</f>
        <v>0</v>
      </c>
      <c r="K1542" s="16">
        <f>IFERROR(VLOOKUP(VLOOKUP(A1542,'Redoub FI (en entrée)'!B:N,7,0),Modificateurs!A$8:B$11,2,0),0)</f>
        <v>0</v>
      </c>
      <c r="L1542" s="16">
        <f>IFERROR(VLOOKUP(M1542,Modificateurs!D$1:E$94,2,0),0)</f>
        <v>-8</v>
      </c>
      <c r="M1542" t="str">
        <f>VLOOKUP(A1542,'Fichier FI (en entrée)'!B:AH,16,0)&amp;" "&amp;VLOOKUP(A1542,'Fichier FI (en entrée)'!B:AH,20,0)&amp;" "&amp;VLOOKUP(A1542,'Fichier FI (en entrée)'!B:AH,27,0)&amp;" "&amp;VLOOKUP(A1542,'Fichier FI (en entrée)'!B:AH,29,0)</f>
        <v xml:space="preserve">STMG Systèmes d'information et de gestion  </v>
      </c>
      <c r="N1542" t="str">
        <f>VLOOKUP(A1542,'Fichier FI (en entrée)'!B:AH,8,0)</f>
        <v>En Terminale</v>
      </c>
      <c r="O1542" t="b">
        <f>AND(C1542&gt;Synthèse!B$8,C1542&lt;Synthèse!B$10,NOT(Y1542))</f>
        <v>0</v>
      </c>
      <c r="Q1542" s="60">
        <f>ROUNDUP(C1542/(Synthèse!$B$4+Synthèse!$B$1)*8,0)</f>
        <v>7</v>
      </c>
      <c r="R1542" s="60">
        <f>IFERROR(VLOOKUP(A1542,'Evaluations (formulaire)'!A:P,6,0)+VLOOKUP(A1542,'Evaluations (formulaire)'!A:P,7,0),0)</f>
        <v>0</v>
      </c>
      <c r="S1542" s="60">
        <f>IFERROR(VLOOKUP(A1542,'Evaluations (formulaire)'!A:P,8,0),0)</f>
        <v>0</v>
      </c>
      <c r="T1542" s="60">
        <f>IF(AND(ISBLANK(P1542),Q1542&lt;=2),Synthèse!$B$41,IF(AND(ISBLANK(P1542),Q1542&gt;=7),Synthèse!$C$41,R1542+S1542))</f>
        <v>4.6296296296296294E-3</v>
      </c>
      <c r="U1542" s="60">
        <f t="shared" si="268"/>
        <v>1.3746296296296288</v>
      </c>
      <c r="V1542" s="60">
        <f t="shared" si="269"/>
        <v>1486</v>
      </c>
      <c r="X1542" s="26">
        <v>1595</v>
      </c>
      <c r="Y1542" s="26" t="b">
        <f>IFERROR(VLOOKUP(A1542,'Calculs FA (auto)'!A:O,15,0),FALSE)</f>
        <v>0</v>
      </c>
      <c r="Z1542" s="26">
        <f>IFERROR(VLOOKUP(A1542,'Evaluations (formulaire)'!A:M,9,0),0)</f>
        <v>0</v>
      </c>
      <c r="AA1542" s="135" t="b">
        <v>0</v>
      </c>
      <c r="AB1542" s="135" t="b">
        <v>1</v>
      </c>
      <c r="AC1542" s="135" t="b">
        <f t="shared" si="270"/>
        <v>0</v>
      </c>
      <c r="AD1542" s="135" t="b">
        <f t="shared" si="271"/>
        <v>1</v>
      </c>
      <c r="AE1542" s="135" t="b">
        <f t="shared" si="272"/>
        <v>0</v>
      </c>
      <c r="AF1542" s="135" t="b">
        <f>AND(AC1542,$V1542&lt;=Synthèse!$B$44)</f>
        <v>0</v>
      </c>
      <c r="AG1542" s="135" t="b">
        <f>AND(AD1542,$V1542&lt;=Synthèse!$B$44)</f>
        <v>0</v>
      </c>
      <c r="AH1542" s="135" t="b">
        <f>AND(AE1542,$V1542&lt;=Synthèse!$B$44)</f>
        <v>0</v>
      </c>
      <c r="AI1542" s="137" t="b">
        <v>0</v>
      </c>
      <c r="AJ1542" s="137" t="b">
        <v>0</v>
      </c>
      <c r="AK1542" s="137" t="b">
        <f t="shared" si="273"/>
        <v>0</v>
      </c>
      <c r="AL1542" s="137" t="b">
        <f t="shared" si="274"/>
        <v>0</v>
      </c>
      <c r="AM1542" s="137" t="b">
        <f>AND(AK1542,$V1542&lt;=Synthèse!$B$44)</f>
        <v>0</v>
      </c>
      <c r="AN1542" s="137" t="b">
        <f>AND(AL1542,$V1542&lt;=Synthèse!$B$44)</f>
        <v>0</v>
      </c>
    </row>
    <row r="1543" spans="1:40">
      <c r="A1543" s="17">
        <v>758707</v>
      </c>
      <c r="B1543" t="str">
        <f ca="1">VLOOKUP(A1543,'Fichier FI (en entrée)'!B:AH,3,0)</f>
        <v>KVRMHNRFXU</v>
      </c>
      <c r="C1543">
        <f t="shared" si="264"/>
        <v>155</v>
      </c>
      <c r="D1543">
        <f t="shared" si="265"/>
        <v>16.369999999999997</v>
      </c>
      <c r="E1543" s="14" t="str">
        <f>VLOOKUP(A1543,'Fichier FI (en entrée)'!B:AH,2,0)</f>
        <v>EV</v>
      </c>
      <c r="F1543" s="14" t="b">
        <f t="shared" si="266"/>
        <v>1</v>
      </c>
      <c r="G1543" s="14" t="b">
        <f>IFERROR(VLOOKUP(A1543,'Calculs FA (auto)'!A:F,6,0),FALSE)</f>
        <v>0</v>
      </c>
      <c r="H1543" s="14" t="b">
        <f t="shared" si="267"/>
        <v>0</v>
      </c>
      <c r="I1543" s="16">
        <f>IFERROR(VLOOKUP(A1543,'Moyennes FI (en entrée)'!B:N,7,0),"")</f>
        <v>11.37</v>
      </c>
      <c r="J1543" s="16">
        <f>IFERROR(VLOOKUP(VLOOKUP(A1543,'Fichier FI (en entrée)'!B:AH,33,0),Modificateurs!A$2:B$5,2,0),0)</f>
        <v>3</v>
      </c>
      <c r="K1543" s="16">
        <f>IFERROR(VLOOKUP(VLOOKUP(A1543,'Redoub FI (en entrée)'!B:N,7,0),Modificateurs!A$8:B$11,2,0),0)</f>
        <v>0</v>
      </c>
      <c r="L1543" s="16">
        <f>IFERROR(VLOOKUP(M1543,Modificateurs!D$1:E$94,2,0),0)</f>
        <v>2</v>
      </c>
      <c r="M1543" t="str">
        <f>VLOOKUP(A1543,'Fichier FI (en entrée)'!B:AH,16,0)&amp;" "&amp;VLOOKUP(A1543,'Fichier FI (en entrée)'!B:AH,20,0)&amp;" "&amp;VLOOKUP(A1543,'Fichier FI (en entrée)'!B:AH,27,0)&amp;" "&amp;VLOOKUP(A1543,'Fichier FI (en entrée)'!B:AH,29,0)</f>
        <v xml:space="preserve">STI2D Système informatique et numérique  </v>
      </c>
      <c r="N1543" t="str">
        <f>VLOOKUP(A1543,'Fichier FI (en entrée)'!B:AH,8,0)</f>
        <v>En Terminale</v>
      </c>
      <c r="O1543" t="b">
        <f>AND(C1543&gt;Synthèse!B$8,C1543&lt;Synthèse!B$10,NOT(Y1543))</f>
        <v>0</v>
      </c>
      <c r="Q1543" s="60">
        <f>ROUNDUP(C1543/(Synthèse!$B$4+Synthèse!$B$1)*8,0)</f>
        <v>1</v>
      </c>
      <c r="R1543" s="60">
        <f>IFERROR(VLOOKUP(A1543,'Evaluations (formulaire)'!A:P,6,0)+VLOOKUP(A1543,'Evaluations (formulaire)'!A:P,7,0),0)</f>
        <v>0</v>
      </c>
      <c r="S1543" s="60">
        <f>IFERROR(VLOOKUP(A1543,'Evaluations (formulaire)'!A:P,8,0),0)</f>
        <v>0</v>
      </c>
      <c r="T1543" s="60">
        <f>IF(AND(ISBLANK(P1543),Q1543&lt;=2),Synthèse!$B$41,IF(AND(ISBLANK(P1543),Q1543&gt;=7),Synthèse!$C$41,R1543+S1543))</f>
        <v>4.6511627906976744E-3</v>
      </c>
      <c r="U1543" s="60">
        <f t="shared" si="268"/>
        <v>16.374651162790695</v>
      </c>
      <c r="V1543" s="60">
        <f t="shared" si="269"/>
        <v>155</v>
      </c>
      <c r="X1543" s="26">
        <v>1951</v>
      </c>
      <c r="Y1543" s="26" t="b">
        <f>IFERROR(VLOOKUP(A1543,'Calculs FA (auto)'!A:O,15,0),FALSE)</f>
        <v>0</v>
      </c>
      <c r="Z1543" s="26">
        <f>IFERROR(VLOOKUP(A1543,'Evaluations (formulaire)'!A:M,9,0),0)</f>
        <v>0</v>
      </c>
      <c r="AA1543" s="135" t="b">
        <v>0</v>
      </c>
      <c r="AB1543" s="135" t="b">
        <v>0</v>
      </c>
      <c r="AC1543" s="135" t="b">
        <f t="shared" si="270"/>
        <v>0</v>
      </c>
      <c r="AD1543" s="135" t="b">
        <f t="shared" si="271"/>
        <v>0</v>
      </c>
      <c r="AE1543" s="135" t="b">
        <f t="shared" si="272"/>
        <v>1</v>
      </c>
      <c r="AF1543" s="135" t="b">
        <f>AND(AC1543,$V1543&lt;=Synthèse!$B$44)</f>
        <v>0</v>
      </c>
      <c r="AG1543" s="135" t="b">
        <f>AND(AD1543,$V1543&lt;=Synthèse!$B$44)</f>
        <v>0</v>
      </c>
      <c r="AH1543" s="135" t="b">
        <f>AND(AE1543,$V1543&lt;=Synthèse!$B$44)</f>
        <v>1</v>
      </c>
      <c r="AI1543" s="137" t="b">
        <v>0</v>
      </c>
      <c r="AJ1543" s="137" t="b">
        <v>0</v>
      </c>
      <c r="AK1543" s="137" t="b">
        <f t="shared" si="273"/>
        <v>0</v>
      </c>
      <c r="AL1543" s="137" t="b">
        <f t="shared" si="274"/>
        <v>0</v>
      </c>
      <c r="AM1543" s="137" t="b">
        <f>AND(AK1543,$V1543&lt;=Synthèse!$B$44)</f>
        <v>0</v>
      </c>
      <c r="AN1543" s="137" t="b">
        <f>AND(AL1543,$V1543&lt;=Synthèse!$B$44)</f>
        <v>0</v>
      </c>
    </row>
    <row r="1544" spans="1:40">
      <c r="A1544" s="17">
        <v>763087</v>
      </c>
      <c r="B1544" t="str">
        <f ca="1">VLOOKUP(A1544,'Fichier FI (en entrée)'!B:AH,3,0)</f>
        <v>AAVFWPUHKD</v>
      </c>
      <c r="C1544">
        <f t="shared" si="264"/>
        <v>119</v>
      </c>
      <c r="D1544">
        <f t="shared" si="265"/>
        <v>16.89</v>
      </c>
      <c r="E1544" s="14" t="str">
        <f>VLOOKUP(A1544,'Fichier FI (en entrée)'!B:AH,2,0)</f>
        <v>EV</v>
      </c>
      <c r="F1544" s="14" t="b">
        <f t="shared" si="266"/>
        <v>1</v>
      </c>
      <c r="G1544" s="14" t="b">
        <f>IFERROR(VLOOKUP(A1544,'Calculs FA (auto)'!A:F,6,0),FALSE)</f>
        <v>0</v>
      </c>
      <c r="H1544" s="14" t="b">
        <f t="shared" si="267"/>
        <v>0</v>
      </c>
      <c r="I1544" s="16">
        <f>IFERROR(VLOOKUP(A1544,'Moyennes FI (en entrée)'!B:N,7,0),"")</f>
        <v>11.89</v>
      </c>
      <c r="J1544" s="16">
        <f>IFERROR(VLOOKUP(VLOOKUP(A1544,'Fichier FI (en entrée)'!B:AH,33,0),Modificateurs!A$2:B$5,2,0),0)</f>
        <v>3</v>
      </c>
      <c r="K1544" s="16">
        <f>IFERROR(VLOOKUP(VLOOKUP(A1544,'Redoub FI (en entrée)'!B:N,7,0),Modificateurs!A$8:B$11,2,0),0)</f>
        <v>0</v>
      </c>
      <c r="L1544" s="16">
        <f>IFERROR(VLOOKUP(M1544,Modificateurs!D$1:E$94,2,0),0)</f>
        <v>2</v>
      </c>
      <c r="M1544" t="str">
        <f>VLOOKUP(A1544,'Fichier FI (en entrée)'!B:AH,16,0)&amp;" "&amp;VLOOKUP(A1544,'Fichier FI (en entrée)'!B:AH,20,0)&amp;" "&amp;VLOOKUP(A1544,'Fichier FI (en entrée)'!B:AH,27,0)&amp;" "&amp;VLOOKUP(A1544,'Fichier FI (en entrée)'!B:AH,29,0)</f>
        <v xml:space="preserve">S Mathématiques  </v>
      </c>
      <c r="N1544" t="str">
        <f>VLOOKUP(A1544,'Fichier FI (en entrée)'!B:AH,8,0)</f>
        <v>En Terminale</v>
      </c>
      <c r="O1544" t="b">
        <f>AND(C1544&gt;Synthèse!B$8,C1544&lt;Synthèse!B$10,NOT(Y1544))</f>
        <v>0</v>
      </c>
      <c r="Q1544" s="60">
        <f>ROUNDUP(C1544/(Synthèse!$B$4+Synthèse!$B$1)*8,0)</f>
        <v>1</v>
      </c>
      <c r="R1544" s="60">
        <f>IFERROR(VLOOKUP(A1544,'Evaluations (formulaire)'!A:P,6,0)+VLOOKUP(A1544,'Evaluations (formulaire)'!A:P,7,0),0)</f>
        <v>0</v>
      </c>
      <c r="S1544" s="60">
        <f>IFERROR(VLOOKUP(A1544,'Evaluations (formulaire)'!A:P,8,0),0)</f>
        <v>0</v>
      </c>
      <c r="T1544" s="60">
        <f>IF(AND(ISBLANK(P1544),Q1544&lt;=2),Synthèse!$B$41,IF(AND(ISBLANK(P1544),Q1544&gt;=7),Synthèse!$C$41,R1544+S1544))</f>
        <v>4.6511627906976744E-3</v>
      </c>
      <c r="U1544" s="60">
        <f t="shared" si="268"/>
        <v>16.894651162790698</v>
      </c>
      <c r="V1544" s="60">
        <f t="shared" si="269"/>
        <v>119</v>
      </c>
      <c r="X1544" s="26">
        <v>813</v>
      </c>
      <c r="Y1544" s="26" t="b">
        <f>IFERROR(VLOOKUP(A1544,'Calculs FA (auto)'!A:O,15,0),FALSE)</f>
        <v>0</v>
      </c>
      <c r="Z1544" s="26">
        <f>IFERROR(VLOOKUP(A1544,'Evaluations (formulaire)'!A:M,9,0),0)</f>
        <v>0</v>
      </c>
      <c r="AA1544" s="135" t="b">
        <v>0</v>
      </c>
      <c r="AB1544" s="135" t="b">
        <v>0</v>
      </c>
      <c r="AC1544" s="135" t="b">
        <f t="shared" si="270"/>
        <v>0</v>
      </c>
      <c r="AD1544" s="135" t="b">
        <f t="shared" si="271"/>
        <v>0</v>
      </c>
      <c r="AE1544" s="135" t="b">
        <f t="shared" si="272"/>
        <v>1</v>
      </c>
      <c r="AF1544" s="135" t="b">
        <f>AND(AC1544,$V1544&lt;=Synthèse!$B$44)</f>
        <v>0</v>
      </c>
      <c r="AG1544" s="135" t="b">
        <f>AND(AD1544,$V1544&lt;=Synthèse!$B$44)</f>
        <v>0</v>
      </c>
      <c r="AH1544" s="135" t="b">
        <f>AND(AE1544,$V1544&lt;=Synthèse!$B$44)</f>
        <v>1</v>
      </c>
      <c r="AI1544" s="137" t="b">
        <v>0</v>
      </c>
      <c r="AJ1544" s="137" t="b">
        <v>0</v>
      </c>
      <c r="AK1544" s="137" t="b">
        <f t="shared" si="273"/>
        <v>0</v>
      </c>
      <c r="AL1544" s="137" t="b">
        <f t="shared" si="274"/>
        <v>0</v>
      </c>
      <c r="AM1544" s="137" t="b">
        <f>AND(AK1544,$V1544&lt;=Synthèse!$B$44)</f>
        <v>0</v>
      </c>
      <c r="AN1544" s="137" t="b">
        <f>AND(AL1544,$V1544&lt;=Synthèse!$B$44)</f>
        <v>0</v>
      </c>
    </row>
    <row r="1545" spans="1:40">
      <c r="A1545" s="17">
        <v>765240</v>
      </c>
      <c r="B1545" t="str">
        <f ca="1">VLOOKUP(A1545,'Fichier FI (en entrée)'!B:AH,3,0)</f>
        <v>TEHOZLUQRB</v>
      </c>
      <c r="C1545">
        <f t="shared" si="264"/>
        <v>854</v>
      </c>
      <c r="D1545">
        <f t="shared" si="265"/>
        <v>11.41</v>
      </c>
      <c r="E1545" s="14" t="str">
        <f>VLOOKUP(A1545,'Fichier FI (en entrée)'!B:AH,2,0)</f>
        <v>EV</v>
      </c>
      <c r="F1545" s="14" t="b">
        <f t="shared" si="266"/>
        <v>1</v>
      </c>
      <c r="G1545" s="14" t="b">
        <f>IFERROR(VLOOKUP(A1545,'Calculs FA (auto)'!A:F,6,0),FALSE)</f>
        <v>0</v>
      </c>
      <c r="H1545" s="14" t="b">
        <f t="shared" si="267"/>
        <v>0</v>
      </c>
      <c r="I1545" s="16">
        <f>IFERROR(VLOOKUP(A1545,'Moyennes FI (en entrée)'!B:N,7,0),"")</f>
        <v>9.41</v>
      </c>
      <c r="J1545" s="16">
        <f>IFERROR(VLOOKUP(VLOOKUP(A1545,'Fichier FI (en entrée)'!B:AH,33,0),Modificateurs!A$2:B$5,2,0),0)</f>
        <v>1</v>
      </c>
      <c r="K1545" s="16">
        <f>IFERROR(VLOOKUP(VLOOKUP(A1545,'Redoub FI (en entrée)'!B:N,7,0),Modificateurs!A$8:B$11,2,0),0)</f>
        <v>0</v>
      </c>
      <c r="L1545" s="16">
        <f>IFERROR(VLOOKUP(M1545,Modificateurs!D$1:E$94,2,0),0)</f>
        <v>1</v>
      </c>
      <c r="M1545" t="str">
        <f>VLOOKUP(A1545,'Fichier FI (en entrée)'!B:AH,16,0)&amp;" "&amp;VLOOKUP(A1545,'Fichier FI (en entrée)'!B:AH,20,0)&amp;" "&amp;VLOOKUP(A1545,'Fichier FI (en entrée)'!B:AH,27,0)&amp;" "&amp;VLOOKUP(A1545,'Fichier FI (en entrée)'!B:AH,29,0)</f>
        <v xml:space="preserve">S Sciences de la vie et de la terre  </v>
      </c>
      <c r="N1545" t="str">
        <f>VLOOKUP(A1545,'Fichier FI (en entrée)'!B:AH,8,0)</f>
        <v>En Terminale</v>
      </c>
      <c r="O1545" t="b">
        <f>AND(C1545&gt;Synthèse!B$8,C1545&lt;Synthèse!B$10,NOT(Y1545))</f>
        <v>1</v>
      </c>
      <c r="Q1545" s="60">
        <f>ROUNDUP(C1545/(Synthèse!$B$4+Synthèse!$B$1)*8,0)</f>
        <v>4</v>
      </c>
      <c r="R1545" s="60">
        <f>IFERROR(VLOOKUP(A1545,'Evaluations (formulaire)'!A:P,6,0)+VLOOKUP(A1545,'Evaluations (formulaire)'!A:P,7,0),0)</f>
        <v>0</v>
      </c>
      <c r="S1545" s="60">
        <f>IFERROR(VLOOKUP(A1545,'Evaluations (formulaire)'!A:P,8,0),0)</f>
        <v>0</v>
      </c>
      <c r="T1545" s="60">
        <f>IF(AND(ISBLANK(P1545),Q1545&lt;=2),Synthèse!$B$41,IF(AND(ISBLANK(P1545),Q1545&gt;=7),Synthèse!$C$41,R1545+S1545))</f>
        <v>0</v>
      </c>
      <c r="U1545" s="60">
        <f t="shared" si="268"/>
        <v>11.41</v>
      </c>
      <c r="V1545" s="60">
        <f t="shared" si="269"/>
        <v>854</v>
      </c>
      <c r="X1545" s="26">
        <v>1669</v>
      </c>
      <c r="Y1545" s="26" t="b">
        <f>IFERROR(VLOOKUP(A1545,'Calculs FA (auto)'!A:O,15,0),FALSE)</f>
        <v>0</v>
      </c>
      <c r="Z1545" s="26">
        <f>IFERROR(VLOOKUP(A1545,'Evaluations (formulaire)'!A:M,9,0),0)</f>
        <v>0</v>
      </c>
      <c r="AA1545" s="135" t="b">
        <v>0</v>
      </c>
      <c r="AB1545" s="135" t="b">
        <v>1</v>
      </c>
      <c r="AC1545" s="135" t="b">
        <f t="shared" si="270"/>
        <v>0</v>
      </c>
      <c r="AD1545" s="135" t="b">
        <f t="shared" si="271"/>
        <v>1</v>
      </c>
      <c r="AE1545" s="135" t="b">
        <f t="shared" si="272"/>
        <v>0</v>
      </c>
      <c r="AF1545" s="135" t="b">
        <f>AND(AC1545,$V1545&lt;=Synthèse!$B$44)</f>
        <v>0</v>
      </c>
      <c r="AG1545" s="135" t="b">
        <f>AND(AD1545,$V1545&lt;=Synthèse!$B$44)</f>
        <v>0</v>
      </c>
      <c r="AH1545" s="135" t="b">
        <f>AND(AE1545,$V1545&lt;=Synthèse!$B$44)</f>
        <v>0</v>
      </c>
      <c r="AI1545" s="137" t="b">
        <v>0</v>
      </c>
      <c r="AJ1545" s="137" t="b">
        <v>0</v>
      </c>
      <c r="AK1545" s="137" t="b">
        <f t="shared" si="273"/>
        <v>0</v>
      </c>
      <c r="AL1545" s="137" t="b">
        <f t="shared" si="274"/>
        <v>0</v>
      </c>
      <c r="AM1545" s="137" t="b">
        <f>AND(AK1545,$V1545&lt;=Synthèse!$B$44)</f>
        <v>0</v>
      </c>
      <c r="AN1545" s="137" t="b">
        <f>AND(AL1545,$V1545&lt;=Synthèse!$B$44)</f>
        <v>0</v>
      </c>
    </row>
    <row r="1546" spans="1:40">
      <c r="A1546" s="17">
        <v>765243</v>
      </c>
      <c r="B1546" t="str">
        <f ca="1">VLOOKUP(A1546,'Fichier FI (en entrée)'!B:AH,3,0)</f>
        <v>LZYSRILNTM</v>
      </c>
      <c r="C1546">
        <f t="shared" si="264"/>
        <v>873</v>
      </c>
      <c r="D1546">
        <f t="shared" si="265"/>
        <v>11.26</v>
      </c>
      <c r="E1546" s="14" t="str">
        <f>VLOOKUP(A1546,'Fichier FI (en entrée)'!B:AH,2,0)</f>
        <v>EV</v>
      </c>
      <c r="F1546" s="14" t="b">
        <f t="shared" si="266"/>
        <v>1</v>
      </c>
      <c r="G1546" s="14" t="b">
        <f>IFERROR(VLOOKUP(A1546,'Calculs FA (auto)'!A:F,6,0),FALSE)</f>
        <v>0</v>
      </c>
      <c r="H1546" s="14" t="b">
        <f t="shared" si="267"/>
        <v>0</v>
      </c>
      <c r="I1546" s="16">
        <f>IFERROR(VLOOKUP(A1546,'Moyennes FI (en entrée)'!B:N,7,0),"")</f>
        <v>8.26</v>
      </c>
      <c r="J1546" s="16">
        <f>IFERROR(VLOOKUP(VLOOKUP(A1546,'Fichier FI (en entrée)'!B:AH,33,0),Modificateurs!A$2:B$5,2,0),0)</f>
        <v>1</v>
      </c>
      <c r="K1546" s="16">
        <f>IFERROR(VLOOKUP(VLOOKUP(A1546,'Redoub FI (en entrée)'!B:N,7,0),Modificateurs!A$8:B$11,2,0),0)</f>
        <v>0</v>
      </c>
      <c r="L1546" s="16">
        <f>IFERROR(VLOOKUP(M1546,Modificateurs!D$1:E$94,2,0),0)</f>
        <v>2</v>
      </c>
      <c r="M1546" t="str">
        <f>VLOOKUP(A1546,'Fichier FI (en entrée)'!B:AH,16,0)&amp;" "&amp;VLOOKUP(A1546,'Fichier FI (en entrée)'!B:AH,20,0)&amp;" "&amp;VLOOKUP(A1546,'Fichier FI (en entrée)'!B:AH,27,0)&amp;" "&amp;VLOOKUP(A1546,'Fichier FI (en entrée)'!B:AH,29,0)</f>
        <v xml:space="preserve">S Mathématiques  </v>
      </c>
      <c r="N1546" t="str">
        <f>VLOOKUP(A1546,'Fichier FI (en entrée)'!B:AH,8,0)</f>
        <v>En Terminale</v>
      </c>
      <c r="O1546" t="b">
        <f>AND(C1546&gt;Synthèse!B$8,C1546&lt;Synthèse!B$10,NOT(Y1546))</f>
        <v>1</v>
      </c>
      <c r="Q1546" s="60">
        <f>ROUNDUP(C1546/(Synthèse!$B$4+Synthèse!$B$1)*8,0)</f>
        <v>5</v>
      </c>
      <c r="R1546" s="60">
        <f>IFERROR(VLOOKUP(A1546,'Evaluations (formulaire)'!A:P,6,0)+VLOOKUP(A1546,'Evaluations (formulaire)'!A:P,7,0),0)</f>
        <v>0</v>
      </c>
      <c r="S1546" s="60">
        <f>IFERROR(VLOOKUP(A1546,'Evaluations (formulaire)'!A:P,8,0),0)</f>
        <v>0</v>
      </c>
      <c r="T1546" s="60">
        <f>IF(AND(ISBLANK(P1546),Q1546&lt;=2),Synthèse!$B$41,IF(AND(ISBLANK(P1546),Q1546&gt;=7),Synthèse!$C$41,R1546+S1546))</f>
        <v>0</v>
      </c>
      <c r="U1546" s="60">
        <f t="shared" si="268"/>
        <v>11.26</v>
      </c>
      <c r="V1546" s="60">
        <f t="shared" si="269"/>
        <v>873</v>
      </c>
      <c r="X1546" s="26">
        <v>1230</v>
      </c>
      <c r="Y1546" s="26" t="b">
        <f>IFERROR(VLOOKUP(A1546,'Calculs FA (auto)'!A:O,15,0),FALSE)</f>
        <v>0</v>
      </c>
      <c r="Z1546" s="26">
        <f>IFERROR(VLOOKUP(A1546,'Evaluations (formulaire)'!A:M,9,0),0)</f>
        <v>0</v>
      </c>
      <c r="AA1546" s="135" t="b">
        <v>0</v>
      </c>
      <c r="AB1546" s="135" t="b">
        <v>0</v>
      </c>
      <c r="AC1546" s="135" t="b">
        <f t="shared" si="270"/>
        <v>0</v>
      </c>
      <c r="AD1546" s="135" t="b">
        <f t="shared" si="271"/>
        <v>0</v>
      </c>
      <c r="AE1546" s="135" t="b">
        <f t="shared" si="272"/>
        <v>1</v>
      </c>
      <c r="AF1546" s="135" t="b">
        <f>AND(AC1546,$V1546&lt;=Synthèse!$B$44)</f>
        <v>0</v>
      </c>
      <c r="AG1546" s="135" t="b">
        <f>AND(AD1546,$V1546&lt;=Synthèse!$B$44)</f>
        <v>0</v>
      </c>
      <c r="AH1546" s="135" t="b">
        <f>AND(AE1546,$V1546&lt;=Synthèse!$B$44)</f>
        <v>0</v>
      </c>
      <c r="AI1546" s="137" t="b">
        <v>0</v>
      </c>
      <c r="AJ1546" s="137" t="b">
        <v>0</v>
      </c>
      <c r="AK1546" s="137" t="b">
        <f t="shared" si="273"/>
        <v>0</v>
      </c>
      <c r="AL1546" s="137" t="b">
        <f t="shared" si="274"/>
        <v>0</v>
      </c>
      <c r="AM1546" s="137" t="b">
        <f>AND(AK1546,$V1546&lt;=Synthèse!$B$44)</f>
        <v>0</v>
      </c>
      <c r="AN1546" s="137" t="b">
        <f>AND(AL1546,$V1546&lt;=Synthèse!$B$44)</f>
        <v>0</v>
      </c>
    </row>
    <row r="1547" spans="1:40">
      <c r="A1547" s="17">
        <v>765250</v>
      </c>
      <c r="B1547" t="str">
        <f ca="1">VLOOKUP(A1547,'Fichier FI (en entrée)'!B:AH,3,0)</f>
        <v>MFWFMFFSGC</v>
      </c>
      <c r="C1547">
        <f t="shared" si="264"/>
        <v>1228</v>
      </c>
      <c r="D1547">
        <f t="shared" si="265"/>
        <v>7.26</v>
      </c>
      <c r="E1547" s="14" t="str">
        <f>VLOOKUP(A1547,'Fichier FI (en entrée)'!B:AH,2,0)</f>
        <v>EV</v>
      </c>
      <c r="F1547" s="14" t="b">
        <f t="shared" si="266"/>
        <v>1</v>
      </c>
      <c r="G1547" s="14" t="b">
        <f>IFERROR(VLOOKUP(A1547,'Calculs FA (auto)'!A:F,6,0),FALSE)</f>
        <v>1</v>
      </c>
      <c r="H1547" s="14" t="b">
        <f t="shared" si="267"/>
        <v>1</v>
      </c>
      <c r="I1547" s="16">
        <f>IFERROR(VLOOKUP(A1547,'Moyennes FI (en entrée)'!B:N,7,0),"")</f>
        <v>12.26</v>
      </c>
      <c r="J1547" s="16">
        <f>IFERROR(VLOOKUP(VLOOKUP(A1547,'Fichier FI (en entrée)'!B:AH,33,0),Modificateurs!A$2:B$5,2,0),0)</f>
        <v>1</v>
      </c>
      <c r="K1547" s="16">
        <f>IFERROR(VLOOKUP(VLOOKUP(A1547,'Redoub FI (en entrée)'!B:N,7,0),Modificateurs!A$8:B$11,2,0),0)</f>
        <v>0</v>
      </c>
      <c r="L1547" s="16">
        <f>IFERROR(VLOOKUP(M1547,Modificateurs!D$1:E$94,2,0),0)</f>
        <v>-6</v>
      </c>
      <c r="M1547" t="str">
        <f>VLOOKUP(A1547,'Fichier FI (en entrée)'!B:AH,16,0)&amp;" "&amp;VLOOKUP(A1547,'Fichier FI (en entrée)'!B:AH,20,0)&amp;" "&amp;VLOOKUP(A1547,'Fichier FI (en entrée)'!B:AH,27,0)&amp;" "&amp;VLOOKUP(A1547,'Fichier FI (en entrée)'!B:AH,29,0)</f>
        <v xml:space="preserve">STI2D Architecture et construction  </v>
      </c>
      <c r="N1547" t="str">
        <f>VLOOKUP(A1547,'Fichier FI (en entrée)'!B:AH,8,0)</f>
        <v>En Terminale</v>
      </c>
      <c r="O1547" t="b">
        <f>AND(C1547&gt;Synthèse!B$8,C1547&lt;Synthèse!B$10,NOT(Y1547))</f>
        <v>0</v>
      </c>
      <c r="Q1547" s="60">
        <f>ROUNDUP(C1547/(Synthèse!$B$4+Synthèse!$B$1)*8,0)</f>
        <v>6</v>
      </c>
      <c r="R1547" s="60">
        <f>IFERROR(VLOOKUP(A1547,'Evaluations (formulaire)'!A:P,6,0)+VLOOKUP(A1547,'Evaluations (formulaire)'!A:P,7,0),0)</f>
        <v>0</v>
      </c>
      <c r="S1547" s="60">
        <f>IFERROR(VLOOKUP(A1547,'Evaluations (formulaire)'!A:P,8,0),0)</f>
        <v>0</v>
      </c>
      <c r="T1547" s="60">
        <f>IF(AND(ISBLANK(P1547),Q1547&lt;=2),Synthèse!$B$41,IF(AND(ISBLANK(P1547),Q1547&gt;=7),Synthèse!$C$41,R1547+S1547))</f>
        <v>0</v>
      </c>
      <c r="U1547" s="60">
        <f t="shared" si="268"/>
        <v>7.26</v>
      </c>
      <c r="V1547" s="60">
        <f t="shared" si="269"/>
        <v>1226</v>
      </c>
      <c r="X1547" s="26">
        <v>350</v>
      </c>
      <c r="Y1547" s="26" t="b">
        <f>IFERROR(VLOOKUP(A1547,'Calculs FA (auto)'!A:O,15,0),FALSE)</f>
        <v>1</v>
      </c>
      <c r="Z1547" s="26">
        <f>IFERROR(VLOOKUP(A1547,'Evaluations (formulaire)'!A:M,9,0),0)</f>
        <v>0</v>
      </c>
      <c r="AA1547" s="135" t="b">
        <v>0</v>
      </c>
      <c r="AB1547" s="135" t="b">
        <v>0</v>
      </c>
      <c r="AC1547" s="135" t="b">
        <f t="shared" si="270"/>
        <v>0</v>
      </c>
      <c r="AD1547" s="135" t="b">
        <f t="shared" si="271"/>
        <v>0</v>
      </c>
      <c r="AE1547" s="135" t="b">
        <f t="shared" si="272"/>
        <v>1</v>
      </c>
      <c r="AF1547" s="135" t="b">
        <f>AND(AC1547,$V1547&lt;=Synthèse!$B$44)</f>
        <v>0</v>
      </c>
      <c r="AG1547" s="135" t="b">
        <f>AND(AD1547,$V1547&lt;=Synthèse!$B$44)</f>
        <v>0</v>
      </c>
      <c r="AH1547" s="135" t="b">
        <f>AND(AE1547,$V1547&lt;=Synthèse!$B$44)</f>
        <v>0</v>
      </c>
      <c r="AI1547" s="137" t="b">
        <v>0</v>
      </c>
      <c r="AJ1547" s="137" t="b">
        <v>0</v>
      </c>
      <c r="AK1547" s="137" t="b">
        <f t="shared" si="273"/>
        <v>0</v>
      </c>
      <c r="AL1547" s="137" t="b">
        <f t="shared" si="274"/>
        <v>0</v>
      </c>
      <c r="AM1547" s="137" t="b">
        <f>AND(AK1547,$V1547&lt;=Synthèse!$B$44)</f>
        <v>0</v>
      </c>
      <c r="AN1547" s="137" t="b">
        <f>AND(AL1547,$V1547&lt;=Synthèse!$B$44)</f>
        <v>0</v>
      </c>
    </row>
    <row r="1548" spans="1:40">
      <c r="A1548" s="17">
        <v>765309</v>
      </c>
      <c r="B1548" t="str">
        <f ca="1">VLOOKUP(A1548,'Fichier FI (en entrée)'!B:AH,3,0)</f>
        <v>BWLXZHUMYS</v>
      </c>
      <c r="C1548">
        <f t="shared" si="264"/>
        <v>834</v>
      </c>
      <c r="D1548">
        <f t="shared" si="265"/>
        <v>11.51</v>
      </c>
      <c r="E1548" s="14" t="str">
        <f>VLOOKUP(A1548,'Fichier FI (en entrée)'!B:AH,2,0)</f>
        <v>EV</v>
      </c>
      <c r="F1548" s="14" t="b">
        <f t="shared" si="266"/>
        <v>1</v>
      </c>
      <c r="G1548" s="14" t="b">
        <f>IFERROR(VLOOKUP(A1548,'Calculs FA (auto)'!A:F,6,0),FALSE)</f>
        <v>0</v>
      </c>
      <c r="H1548" s="14" t="b">
        <f t="shared" si="267"/>
        <v>0</v>
      </c>
      <c r="I1548" s="16">
        <f>IFERROR(VLOOKUP(A1548,'Moyennes FI (en entrée)'!B:N,7,0),"")</f>
        <v>8.51</v>
      </c>
      <c r="J1548" s="16">
        <f>IFERROR(VLOOKUP(VLOOKUP(A1548,'Fichier FI (en entrée)'!B:AH,33,0),Modificateurs!A$2:B$5,2,0),0)</f>
        <v>1</v>
      </c>
      <c r="K1548" s="16">
        <f>IFERROR(VLOOKUP(VLOOKUP(A1548,'Redoub FI (en entrée)'!B:N,7,0),Modificateurs!A$8:B$11,2,0),0)</f>
        <v>0</v>
      </c>
      <c r="L1548" s="16">
        <f>IFERROR(VLOOKUP(M1548,Modificateurs!D$1:E$94,2,0),0)</f>
        <v>2</v>
      </c>
      <c r="M1548" t="str">
        <f>VLOOKUP(A1548,'Fichier FI (en entrée)'!B:AH,16,0)&amp;" "&amp;VLOOKUP(A1548,'Fichier FI (en entrée)'!B:AH,20,0)&amp;" "&amp;VLOOKUP(A1548,'Fichier FI (en entrée)'!B:AH,27,0)&amp;" "&amp;VLOOKUP(A1548,'Fichier FI (en entrée)'!B:AH,29,0)</f>
        <v xml:space="preserve">S Mathématiques  </v>
      </c>
      <c r="N1548" t="str">
        <f>VLOOKUP(A1548,'Fichier FI (en entrée)'!B:AH,8,0)</f>
        <v>En Terminale</v>
      </c>
      <c r="O1548" t="b">
        <f>AND(C1548&gt;Synthèse!B$8,C1548&lt;Synthèse!B$10,NOT(Y1548))</f>
        <v>1</v>
      </c>
      <c r="Q1548" s="60">
        <f>ROUNDUP(C1548/(Synthèse!$B$4+Synthèse!$B$1)*8,0)</f>
        <v>4</v>
      </c>
      <c r="R1548" s="60">
        <f>IFERROR(VLOOKUP(A1548,'Evaluations (formulaire)'!A:P,6,0)+VLOOKUP(A1548,'Evaluations (formulaire)'!A:P,7,0),0)</f>
        <v>0</v>
      </c>
      <c r="S1548" s="60">
        <f>IFERROR(VLOOKUP(A1548,'Evaluations (formulaire)'!A:P,8,0),0)</f>
        <v>0</v>
      </c>
      <c r="T1548" s="60">
        <f>IF(AND(ISBLANK(P1548),Q1548&lt;=2),Synthèse!$B$41,IF(AND(ISBLANK(P1548),Q1548&gt;=7),Synthèse!$C$41,R1548+S1548))</f>
        <v>0</v>
      </c>
      <c r="U1548" s="60">
        <f t="shared" si="268"/>
        <v>11.51</v>
      </c>
      <c r="V1548" s="60">
        <f t="shared" si="269"/>
        <v>834</v>
      </c>
      <c r="X1548" s="26">
        <v>2021</v>
      </c>
      <c r="Y1548" s="26" t="b">
        <f>IFERROR(VLOOKUP(A1548,'Calculs FA (auto)'!A:O,15,0),FALSE)</f>
        <v>0</v>
      </c>
      <c r="Z1548" s="26">
        <f>IFERROR(VLOOKUP(A1548,'Evaluations (formulaire)'!A:M,9,0),0)</f>
        <v>0</v>
      </c>
      <c r="AA1548" s="135" t="b">
        <v>0</v>
      </c>
      <c r="AB1548" s="135" t="b">
        <v>0</v>
      </c>
      <c r="AC1548" s="135" t="b">
        <f t="shared" si="270"/>
        <v>0</v>
      </c>
      <c r="AD1548" s="135" t="b">
        <f t="shared" si="271"/>
        <v>0</v>
      </c>
      <c r="AE1548" s="135" t="b">
        <f t="shared" si="272"/>
        <v>1</v>
      </c>
      <c r="AF1548" s="135" t="b">
        <f>AND(AC1548,$V1548&lt;=Synthèse!$B$44)</f>
        <v>0</v>
      </c>
      <c r="AG1548" s="135" t="b">
        <f>AND(AD1548,$V1548&lt;=Synthèse!$B$44)</f>
        <v>0</v>
      </c>
      <c r="AH1548" s="135" t="b">
        <f>AND(AE1548,$V1548&lt;=Synthèse!$B$44)</f>
        <v>0</v>
      </c>
      <c r="AI1548" s="137" t="b">
        <v>0</v>
      </c>
      <c r="AJ1548" s="137" t="b">
        <v>0</v>
      </c>
      <c r="AK1548" s="137" t="b">
        <f t="shared" si="273"/>
        <v>0</v>
      </c>
      <c r="AL1548" s="137" t="b">
        <f t="shared" si="274"/>
        <v>0</v>
      </c>
      <c r="AM1548" s="137" t="b">
        <f>AND(AK1548,$V1548&lt;=Synthèse!$B$44)</f>
        <v>0</v>
      </c>
      <c r="AN1548" s="137" t="b">
        <f>AND(AL1548,$V1548&lt;=Synthèse!$B$44)</f>
        <v>0</v>
      </c>
    </row>
    <row r="1549" spans="1:40">
      <c r="A1549" s="17">
        <v>765311</v>
      </c>
      <c r="B1549" t="str">
        <f ca="1">VLOOKUP(A1549,'Fichier FI (en entrée)'!B:AH,3,0)</f>
        <v>LSZCKHTQPL</v>
      </c>
      <c r="C1549">
        <f t="shared" si="264"/>
        <v>2097</v>
      </c>
      <c r="D1549">
        <f t="shared" si="265"/>
        <v>-100</v>
      </c>
      <c r="E1549" s="14" t="str">
        <f>VLOOKUP(A1549,'Fichier FI (en entrée)'!B:AH,2,0)</f>
        <v>ENV</v>
      </c>
      <c r="F1549" s="14" t="b">
        <f t="shared" si="266"/>
        <v>0</v>
      </c>
      <c r="G1549" s="14" t="b">
        <f>IFERROR(VLOOKUP(A1549,'Calculs FA (auto)'!A:F,6,0),FALSE)</f>
        <v>0</v>
      </c>
      <c r="H1549" s="14" t="b">
        <f t="shared" si="267"/>
        <v>0</v>
      </c>
      <c r="I1549" s="16" t="str">
        <f>IFERROR(VLOOKUP(A1549,'Moyennes FI (en entrée)'!B:N,7,0),"")</f>
        <v/>
      </c>
      <c r="J1549" s="16">
        <f>IFERROR(VLOOKUP(VLOOKUP(A1549,'Fichier FI (en entrée)'!B:AH,33,0),Modificateurs!A$2:B$5,2,0),0)</f>
        <v>3</v>
      </c>
      <c r="K1549" s="16">
        <f>IFERROR(VLOOKUP(VLOOKUP(A1549,'Redoub FI (en entrée)'!B:N,7,0),Modificateurs!A$8:B$11,2,0),0)</f>
        <v>0</v>
      </c>
      <c r="L1549" s="16">
        <f>IFERROR(VLOOKUP(M1549,Modificateurs!D$1:E$94,2,0),0)</f>
        <v>-12</v>
      </c>
      <c r="M1549" t="str">
        <f>VLOOKUP(A1549,'Fichier FI (en entrée)'!B:AH,16,0)&amp;" "&amp;VLOOKUP(A1549,'Fichier FI (en entrée)'!B:AH,20,0)&amp;" "&amp;VLOOKUP(A1549,'Fichier FI (en entrée)'!B:AH,27,0)&amp;" "&amp;VLOOKUP(A1549,'Fichier FI (en entrée)'!B:AH,29,0)</f>
        <v xml:space="preserve">STL Biotechnologies  </v>
      </c>
      <c r="N1549" t="str">
        <f>VLOOKUP(A1549,'Fichier FI (en entrée)'!B:AH,8,0)</f>
        <v>En Terminale</v>
      </c>
      <c r="O1549" t="b">
        <f>AND(C1549&gt;Synthèse!B$8,C1549&lt;Synthèse!B$10,NOT(Y1549))</f>
        <v>0</v>
      </c>
      <c r="Q1549" s="60">
        <f>ROUNDUP(C1549/(Synthèse!$B$4+Synthèse!$B$1)*8,0)</f>
        <v>10</v>
      </c>
      <c r="R1549" s="60">
        <f>IFERROR(VLOOKUP(A1549,'Evaluations (formulaire)'!A:P,6,0)+VLOOKUP(A1549,'Evaluations (formulaire)'!A:P,7,0),0)</f>
        <v>0</v>
      </c>
      <c r="S1549" s="60">
        <f>IFERROR(VLOOKUP(A1549,'Evaluations (formulaire)'!A:P,8,0),0)</f>
        <v>0</v>
      </c>
      <c r="T1549" s="60">
        <f>IF(AND(ISBLANK(P1549),Q1549&lt;=2),Synthèse!$B$41,IF(AND(ISBLANK(P1549),Q1549&gt;=7),Synthèse!$C$41,R1549+S1549))</f>
        <v>4.6296296296296294E-3</v>
      </c>
      <c r="U1549" s="60">
        <f t="shared" si="268"/>
        <v>-99.995370370370367</v>
      </c>
      <c r="V1549" s="60">
        <f t="shared" si="269"/>
        <v>1983</v>
      </c>
      <c r="X1549" s="26">
        <v>593</v>
      </c>
      <c r="Y1549" s="26" t="b">
        <f>IFERROR(VLOOKUP(A1549,'Calculs FA (auto)'!A:O,15,0),FALSE)</f>
        <v>0</v>
      </c>
      <c r="Z1549" s="26">
        <f>IFERROR(VLOOKUP(A1549,'Evaluations (formulaire)'!A:M,9,0),0)</f>
        <v>0</v>
      </c>
      <c r="AA1549" s="135" t="b">
        <v>0</v>
      </c>
      <c r="AB1549" s="135" t="b">
        <v>1</v>
      </c>
      <c r="AC1549" s="135" t="b">
        <f t="shared" si="270"/>
        <v>0</v>
      </c>
      <c r="AD1549" s="135" t="b">
        <f t="shared" si="271"/>
        <v>0</v>
      </c>
      <c r="AE1549" s="135" t="b">
        <f t="shared" si="272"/>
        <v>0</v>
      </c>
      <c r="AF1549" s="135" t="b">
        <f>AND(AC1549,$V1549&lt;=Synthèse!$B$44)</f>
        <v>0</v>
      </c>
      <c r="AG1549" s="135" t="b">
        <f>AND(AD1549,$V1549&lt;=Synthèse!$B$44)</f>
        <v>0</v>
      </c>
      <c r="AH1549" s="135" t="b">
        <f>AND(AE1549,$V1549&lt;=Synthèse!$B$44)</f>
        <v>0</v>
      </c>
      <c r="AI1549" s="137" t="b">
        <v>0</v>
      </c>
      <c r="AJ1549" s="137" t="b">
        <v>0</v>
      </c>
      <c r="AK1549" s="137" t="b">
        <f t="shared" si="273"/>
        <v>0</v>
      </c>
      <c r="AL1549" s="137" t="b">
        <f t="shared" si="274"/>
        <v>0</v>
      </c>
      <c r="AM1549" s="137" t="b">
        <f>AND(AK1549,$V1549&lt;=Synthèse!$B$44)</f>
        <v>0</v>
      </c>
      <c r="AN1549" s="137" t="b">
        <f>AND(AL1549,$V1549&lt;=Synthèse!$B$44)</f>
        <v>0</v>
      </c>
    </row>
    <row r="1550" spans="1:40">
      <c r="A1550" s="17">
        <v>765315</v>
      </c>
      <c r="B1550" t="str">
        <f ca="1">VLOOKUP(A1550,'Fichier FI (en entrée)'!B:AH,3,0)</f>
        <v>ZMZETRRBEK</v>
      </c>
      <c r="C1550">
        <f t="shared" si="264"/>
        <v>796</v>
      </c>
      <c r="D1550">
        <f t="shared" si="265"/>
        <v>11.7</v>
      </c>
      <c r="E1550" s="14" t="str">
        <f>VLOOKUP(A1550,'Fichier FI (en entrée)'!B:AH,2,0)</f>
        <v>EV</v>
      </c>
      <c r="F1550" s="14" t="b">
        <f t="shared" si="266"/>
        <v>1</v>
      </c>
      <c r="G1550" s="14" t="b">
        <f>IFERROR(VLOOKUP(A1550,'Calculs FA (auto)'!A:F,6,0),FALSE)</f>
        <v>0</v>
      </c>
      <c r="H1550" s="14" t="b">
        <f t="shared" si="267"/>
        <v>0</v>
      </c>
      <c r="I1550" s="16">
        <f>IFERROR(VLOOKUP(A1550,'Moyennes FI (en entrée)'!B:N,7,0),"")</f>
        <v>9.6999999999999993</v>
      </c>
      <c r="J1550" s="16">
        <f>IFERROR(VLOOKUP(VLOOKUP(A1550,'Fichier FI (en entrée)'!B:AH,33,0),Modificateurs!A$2:B$5,2,0),0)</f>
        <v>1</v>
      </c>
      <c r="K1550" s="16">
        <f>IFERROR(VLOOKUP(VLOOKUP(A1550,'Redoub FI (en entrée)'!B:N,7,0),Modificateurs!A$8:B$11,2,0),0)</f>
        <v>0</v>
      </c>
      <c r="L1550" s="16">
        <f>IFERROR(VLOOKUP(M1550,Modificateurs!D$1:E$94,2,0),0)</f>
        <v>1</v>
      </c>
      <c r="M1550" t="str">
        <f>VLOOKUP(A1550,'Fichier FI (en entrée)'!B:AH,16,0)&amp;" "&amp;VLOOKUP(A1550,'Fichier FI (en entrée)'!B:AH,20,0)&amp;" "&amp;VLOOKUP(A1550,'Fichier FI (en entrée)'!B:AH,27,0)&amp;" "&amp;VLOOKUP(A1550,'Fichier FI (en entrée)'!B:AH,29,0)</f>
        <v xml:space="preserve">S Sciences de la vie et de la terre  </v>
      </c>
      <c r="N1550" t="str">
        <f>VLOOKUP(A1550,'Fichier FI (en entrée)'!B:AH,8,0)</f>
        <v>En Terminale</v>
      </c>
      <c r="O1550" t="b">
        <f>AND(C1550&gt;Synthèse!B$8,C1550&lt;Synthèse!B$10,NOT(Y1550))</f>
        <v>1</v>
      </c>
      <c r="Q1550" s="60">
        <f>ROUNDUP(C1550/(Synthèse!$B$4+Synthèse!$B$1)*8,0)</f>
        <v>4</v>
      </c>
      <c r="R1550" s="60">
        <f>IFERROR(VLOOKUP(A1550,'Evaluations (formulaire)'!A:P,6,0)+VLOOKUP(A1550,'Evaluations (formulaire)'!A:P,7,0),0)</f>
        <v>0</v>
      </c>
      <c r="S1550" s="60">
        <f>IFERROR(VLOOKUP(A1550,'Evaluations (formulaire)'!A:P,8,0),0)</f>
        <v>0</v>
      </c>
      <c r="T1550" s="60">
        <f>IF(AND(ISBLANK(P1550),Q1550&lt;=2),Synthèse!$B$41,IF(AND(ISBLANK(P1550),Q1550&gt;=7),Synthèse!$C$41,R1550+S1550))</f>
        <v>0</v>
      </c>
      <c r="U1550" s="60">
        <f t="shared" si="268"/>
        <v>11.7</v>
      </c>
      <c r="V1550" s="60">
        <f t="shared" si="269"/>
        <v>796</v>
      </c>
      <c r="X1550" s="26">
        <v>379</v>
      </c>
      <c r="Y1550" s="26" t="b">
        <f>IFERROR(VLOOKUP(A1550,'Calculs FA (auto)'!A:O,15,0),FALSE)</f>
        <v>0</v>
      </c>
      <c r="Z1550" s="26">
        <f>IFERROR(VLOOKUP(A1550,'Evaluations (formulaire)'!A:M,9,0),0)</f>
        <v>0</v>
      </c>
      <c r="AA1550" s="135" t="b">
        <v>0</v>
      </c>
      <c r="AB1550" s="135" t="b">
        <v>1</v>
      </c>
      <c r="AC1550" s="135" t="b">
        <f t="shared" si="270"/>
        <v>0</v>
      </c>
      <c r="AD1550" s="135" t="b">
        <f t="shared" si="271"/>
        <v>1</v>
      </c>
      <c r="AE1550" s="135" t="b">
        <f t="shared" si="272"/>
        <v>0</v>
      </c>
      <c r="AF1550" s="135" t="b">
        <f>AND(AC1550,$V1550&lt;=Synthèse!$B$44)</f>
        <v>0</v>
      </c>
      <c r="AG1550" s="135" t="b">
        <f>AND(AD1550,$V1550&lt;=Synthèse!$B$44)</f>
        <v>0</v>
      </c>
      <c r="AH1550" s="135" t="b">
        <f>AND(AE1550,$V1550&lt;=Synthèse!$B$44)</f>
        <v>0</v>
      </c>
      <c r="AI1550" s="137" t="b">
        <v>0</v>
      </c>
      <c r="AJ1550" s="137" t="b">
        <v>0</v>
      </c>
      <c r="AK1550" s="137" t="b">
        <f t="shared" si="273"/>
        <v>0</v>
      </c>
      <c r="AL1550" s="137" t="b">
        <f t="shared" si="274"/>
        <v>0</v>
      </c>
      <c r="AM1550" s="137" t="b">
        <f>AND(AK1550,$V1550&lt;=Synthèse!$B$44)</f>
        <v>0</v>
      </c>
      <c r="AN1550" s="137" t="b">
        <f>AND(AL1550,$V1550&lt;=Synthèse!$B$44)</f>
        <v>0</v>
      </c>
    </row>
    <row r="1551" spans="1:40">
      <c r="A1551" s="17">
        <v>765317</v>
      </c>
      <c r="B1551" t="str">
        <f ca="1">VLOOKUP(A1551,'Fichier FI (en entrée)'!B:AH,3,0)</f>
        <v>YVSJGWIDZP</v>
      </c>
      <c r="C1551">
        <f t="shared" si="264"/>
        <v>1073</v>
      </c>
      <c r="D1551">
        <f t="shared" si="265"/>
        <v>9.64</v>
      </c>
      <c r="E1551" s="14" t="str">
        <f>VLOOKUP(A1551,'Fichier FI (en entrée)'!B:AH,2,0)</f>
        <v>EV</v>
      </c>
      <c r="F1551" s="14" t="b">
        <f t="shared" si="266"/>
        <v>1</v>
      </c>
      <c r="G1551" s="14" t="b">
        <f>IFERROR(VLOOKUP(A1551,'Calculs FA (auto)'!A:F,6,0),FALSE)</f>
        <v>0</v>
      </c>
      <c r="H1551" s="14" t="b">
        <f t="shared" si="267"/>
        <v>0</v>
      </c>
      <c r="I1551" s="16">
        <f>IFERROR(VLOOKUP(A1551,'Moyennes FI (en entrée)'!B:N,7,0),"")</f>
        <v>10.64</v>
      </c>
      <c r="J1551" s="16">
        <f>IFERROR(VLOOKUP(VLOOKUP(A1551,'Fichier FI (en entrée)'!B:AH,33,0),Modificateurs!A$2:B$5,2,0),0)</f>
        <v>3</v>
      </c>
      <c r="K1551" s="16">
        <f>IFERROR(VLOOKUP(VLOOKUP(A1551,'Redoub FI (en entrée)'!B:N,7,0),Modificateurs!A$8:B$11,2,0),0)</f>
        <v>0</v>
      </c>
      <c r="L1551" s="16">
        <f>IFERROR(VLOOKUP(M1551,Modificateurs!D$1:E$94,2,0),0)</f>
        <v>-4</v>
      </c>
      <c r="M1551" t="str">
        <f>VLOOKUP(A1551,'Fichier FI (en entrée)'!B:AH,16,0)&amp;" "&amp;VLOOKUP(A1551,'Fichier FI (en entrée)'!B:AH,20,0)&amp;" "&amp;VLOOKUP(A1551,'Fichier FI (en entrée)'!B:AH,27,0)&amp;" "&amp;VLOOKUP(A1551,'Fichier FI (en entrée)'!B:AH,29,0)</f>
        <v xml:space="preserve">STI2D Energies et environnement  </v>
      </c>
      <c r="N1551" t="str">
        <f>VLOOKUP(A1551,'Fichier FI (en entrée)'!B:AH,8,0)</f>
        <v>En Terminale</v>
      </c>
      <c r="O1551" t="b">
        <f>AND(C1551&gt;Synthèse!B$8,C1551&lt;Synthèse!B$10,NOT(Y1551))</f>
        <v>1</v>
      </c>
      <c r="Q1551" s="60">
        <f>ROUNDUP(C1551/(Synthèse!$B$4+Synthèse!$B$1)*8,0)</f>
        <v>5</v>
      </c>
      <c r="R1551" s="60">
        <f>IFERROR(VLOOKUP(A1551,'Evaluations (formulaire)'!A:P,6,0)+VLOOKUP(A1551,'Evaluations (formulaire)'!A:P,7,0),0)</f>
        <v>0</v>
      </c>
      <c r="S1551" s="60">
        <f>IFERROR(VLOOKUP(A1551,'Evaluations (formulaire)'!A:P,8,0),0)</f>
        <v>0</v>
      </c>
      <c r="T1551" s="60">
        <f>IF(AND(ISBLANK(P1551),Q1551&lt;=2),Synthèse!$B$41,IF(AND(ISBLANK(P1551),Q1551&gt;=7),Synthèse!$C$41,R1551+S1551))</f>
        <v>0</v>
      </c>
      <c r="U1551" s="60">
        <f t="shared" si="268"/>
        <v>9.64</v>
      </c>
      <c r="V1551" s="60">
        <f t="shared" si="269"/>
        <v>1071</v>
      </c>
      <c r="X1551" s="26">
        <v>100</v>
      </c>
      <c r="Y1551" s="26" t="b">
        <f>IFERROR(VLOOKUP(A1551,'Calculs FA (auto)'!A:O,15,0),FALSE)</f>
        <v>0</v>
      </c>
      <c r="Z1551" s="26">
        <f>IFERROR(VLOOKUP(A1551,'Evaluations (formulaire)'!A:M,9,0),0)</f>
        <v>0</v>
      </c>
      <c r="AA1551" s="135" t="b">
        <v>1</v>
      </c>
      <c r="AB1551" s="135" t="b">
        <v>0</v>
      </c>
      <c r="AC1551" s="135" t="b">
        <f t="shared" si="270"/>
        <v>1</v>
      </c>
      <c r="AD1551" s="135" t="b">
        <f t="shared" si="271"/>
        <v>0</v>
      </c>
      <c r="AE1551" s="135" t="b">
        <f t="shared" si="272"/>
        <v>0</v>
      </c>
      <c r="AF1551" s="135" t="b">
        <f>AND(AC1551,$V1551&lt;=Synthèse!$B$44)</f>
        <v>0</v>
      </c>
      <c r="AG1551" s="135" t="b">
        <f>AND(AD1551,$V1551&lt;=Synthèse!$B$44)</f>
        <v>0</v>
      </c>
      <c r="AH1551" s="135" t="b">
        <f>AND(AE1551,$V1551&lt;=Synthèse!$B$44)</f>
        <v>0</v>
      </c>
      <c r="AI1551" s="137" t="b">
        <v>0</v>
      </c>
      <c r="AJ1551" s="137" t="b">
        <v>0</v>
      </c>
      <c r="AK1551" s="137" t="b">
        <f t="shared" si="273"/>
        <v>0</v>
      </c>
      <c r="AL1551" s="137" t="b">
        <f t="shared" si="274"/>
        <v>0</v>
      </c>
      <c r="AM1551" s="137" t="b">
        <f>AND(AK1551,$V1551&lt;=Synthèse!$B$44)</f>
        <v>0</v>
      </c>
      <c r="AN1551" s="137" t="b">
        <f>AND(AL1551,$V1551&lt;=Synthèse!$B$44)</f>
        <v>0</v>
      </c>
    </row>
    <row r="1552" spans="1:40">
      <c r="A1552" s="17">
        <v>765372</v>
      </c>
      <c r="B1552" t="str">
        <f ca="1">VLOOKUP(A1552,'Fichier FI (en entrée)'!B:AH,3,0)</f>
        <v>ONVIBSNHTS</v>
      </c>
      <c r="C1552">
        <f t="shared" si="264"/>
        <v>1165</v>
      </c>
      <c r="D1552">
        <f t="shared" si="265"/>
        <v>8.43</v>
      </c>
      <c r="E1552" s="14" t="str">
        <f>VLOOKUP(A1552,'Fichier FI (en entrée)'!B:AH,2,0)</f>
        <v>EV</v>
      </c>
      <c r="F1552" s="14" t="b">
        <f t="shared" si="266"/>
        <v>1</v>
      </c>
      <c r="G1552" s="14" t="b">
        <f>IFERROR(VLOOKUP(A1552,'Calculs FA (auto)'!A:F,6,0),FALSE)</f>
        <v>0</v>
      </c>
      <c r="H1552" s="14" t="b">
        <f t="shared" si="267"/>
        <v>0</v>
      </c>
      <c r="I1552" s="16">
        <f>IFERROR(VLOOKUP(A1552,'Moyennes FI (en entrée)'!B:N,7,0),"")</f>
        <v>7.43</v>
      </c>
      <c r="J1552" s="16">
        <f>IFERROR(VLOOKUP(VLOOKUP(A1552,'Fichier FI (en entrée)'!B:AH,33,0),Modificateurs!A$2:B$5,2,0),0)</f>
        <v>0</v>
      </c>
      <c r="K1552" s="16">
        <f>IFERROR(VLOOKUP(VLOOKUP(A1552,'Redoub FI (en entrée)'!B:N,7,0),Modificateurs!A$8:B$11,2,0),0)</f>
        <v>0</v>
      </c>
      <c r="L1552" s="16">
        <f>IFERROR(VLOOKUP(M1552,Modificateurs!D$1:E$94,2,0),0)</f>
        <v>1</v>
      </c>
      <c r="M1552" t="str">
        <f>VLOOKUP(A1552,'Fichier FI (en entrée)'!B:AH,16,0)&amp;" "&amp;VLOOKUP(A1552,'Fichier FI (en entrée)'!B:AH,20,0)&amp;" "&amp;VLOOKUP(A1552,'Fichier FI (en entrée)'!B:AH,27,0)&amp;" "&amp;VLOOKUP(A1552,'Fichier FI (en entrée)'!B:AH,29,0)</f>
        <v xml:space="preserve">S Sciences de la vie et de la terre  </v>
      </c>
      <c r="N1552" t="str">
        <f>VLOOKUP(A1552,'Fichier FI (en entrée)'!B:AH,8,0)</f>
        <v>En Terminale</v>
      </c>
      <c r="O1552" t="b">
        <f>AND(C1552&gt;Synthèse!B$8,C1552&lt;Synthèse!B$10,NOT(Y1552))</f>
        <v>1</v>
      </c>
      <c r="Q1552" s="60">
        <f>ROUNDUP(C1552/(Synthèse!$B$4+Synthèse!$B$1)*8,0)</f>
        <v>6</v>
      </c>
      <c r="R1552" s="60">
        <f>IFERROR(VLOOKUP(A1552,'Evaluations (formulaire)'!A:P,6,0)+VLOOKUP(A1552,'Evaluations (formulaire)'!A:P,7,0),0)</f>
        <v>1</v>
      </c>
      <c r="S1552" s="60">
        <f>IFERROR(VLOOKUP(A1552,'Evaluations (formulaire)'!A:P,8,0),0)</f>
        <v>-1</v>
      </c>
      <c r="T1552" s="60">
        <f>IF(AND(ISBLANK(P1552),Q1552&lt;=2),Synthèse!$B$41,IF(AND(ISBLANK(P1552),Q1552&gt;=7),Synthèse!$C$41,R1552+S1552))</f>
        <v>0</v>
      </c>
      <c r="U1552" s="60">
        <f t="shared" si="268"/>
        <v>8.43</v>
      </c>
      <c r="V1552" s="60">
        <f t="shared" si="269"/>
        <v>1163</v>
      </c>
      <c r="X1552" s="26">
        <v>206</v>
      </c>
      <c r="Y1552" s="26" t="b">
        <f>IFERROR(VLOOKUP(A1552,'Calculs FA (auto)'!A:O,15,0),FALSE)</f>
        <v>0</v>
      </c>
      <c r="Z1552" s="26" t="str">
        <f>IFERROR(VLOOKUP(A1552,'Evaluations (formulaire)'!A:M,9,0),0)</f>
        <v>x</v>
      </c>
      <c r="AA1552" s="135" t="b">
        <v>0</v>
      </c>
      <c r="AB1552" s="135" t="b">
        <v>1</v>
      </c>
      <c r="AC1552" s="135" t="b">
        <f t="shared" si="270"/>
        <v>0</v>
      </c>
      <c r="AD1552" s="135" t="b">
        <f t="shared" si="271"/>
        <v>1</v>
      </c>
      <c r="AE1552" s="135" t="b">
        <f t="shared" si="272"/>
        <v>0</v>
      </c>
      <c r="AF1552" s="135" t="b">
        <f>AND(AC1552,$V1552&lt;=Synthèse!$B$44)</f>
        <v>0</v>
      </c>
      <c r="AG1552" s="135" t="b">
        <f>AND(AD1552,$V1552&lt;=Synthèse!$B$44)</f>
        <v>0</v>
      </c>
      <c r="AH1552" s="135" t="b">
        <f>AND(AE1552,$V1552&lt;=Synthèse!$B$44)</f>
        <v>0</v>
      </c>
      <c r="AI1552" s="137" t="b">
        <v>0</v>
      </c>
      <c r="AJ1552" s="137" t="b">
        <v>0</v>
      </c>
      <c r="AK1552" s="137" t="b">
        <f t="shared" si="273"/>
        <v>0</v>
      </c>
      <c r="AL1552" s="137" t="b">
        <f t="shared" si="274"/>
        <v>0</v>
      </c>
      <c r="AM1552" s="137" t="b">
        <f>AND(AK1552,$V1552&lt;=Synthèse!$B$44)</f>
        <v>0</v>
      </c>
      <c r="AN1552" s="137" t="b">
        <f>AND(AL1552,$V1552&lt;=Synthèse!$B$44)</f>
        <v>0</v>
      </c>
    </row>
    <row r="1553" spans="1:40">
      <c r="A1553" s="17">
        <v>765378</v>
      </c>
      <c r="B1553" t="str">
        <f ca="1">VLOOKUP(A1553,'Fichier FI (en entrée)'!B:AH,3,0)</f>
        <v>NCPRNKNDFZ</v>
      </c>
      <c r="C1553">
        <f t="shared" si="264"/>
        <v>2097</v>
      </c>
      <c r="D1553">
        <f t="shared" si="265"/>
        <v>-100</v>
      </c>
      <c r="E1553" s="14" t="str">
        <f>VLOOKUP(A1553,'Fichier FI (en entrée)'!B:AH,2,0)</f>
        <v>ENV</v>
      </c>
      <c r="F1553" s="14" t="b">
        <f t="shared" si="266"/>
        <v>0</v>
      </c>
      <c r="G1553" s="14" t="b">
        <f>IFERROR(VLOOKUP(A1553,'Calculs FA (auto)'!A:F,6,0),FALSE)</f>
        <v>0</v>
      </c>
      <c r="H1553" s="14" t="b">
        <f t="shared" si="267"/>
        <v>0</v>
      </c>
      <c r="I1553" s="16" t="str">
        <f>IFERROR(VLOOKUP(A1553,'Moyennes FI (en entrée)'!B:N,7,0),"")</f>
        <v/>
      </c>
      <c r="J1553" s="16">
        <f>IFERROR(VLOOKUP(VLOOKUP(A1553,'Fichier FI (en entrée)'!B:AH,33,0),Modificateurs!A$2:B$5,2,0),0)</f>
        <v>1</v>
      </c>
      <c r="K1553" s="16">
        <f>IFERROR(VLOOKUP(VLOOKUP(A1553,'Redoub FI (en entrée)'!B:N,7,0),Modificateurs!A$8:B$11,2,0),0)</f>
        <v>0</v>
      </c>
      <c r="L1553" s="16">
        <f>IFERROR(VLOOKUP(M1553,Modificateurs!D$1:E$94,2,0),0)</f>
        <v>1</v>
      </c>
      <c r="M1553" t="str">
        <f>VLOOKUP(A1553,'Fichier FI (en entrée)'!B:AH,16,0)&amp;" "&amp;VLOOKUP(A1553,'Fichier FI (en entrée)'!B:AH,20,0)&amp;" "&amp;VLOOKUP(A1553,'Fichier FI (en entrée)'!B:AH,27,0)&amp;" "&amp;VLOOKUP(A1553,'Fichier FI (en entrée)'!B:AH,29,0)</f>
        <v xml:space="preserve">S Sciences de la vie et de la terre  </v>
      </c>
      <c r="N1553" t="str">
        <f>VLOOKUP(A1553,'Fichier FI (en entrée)'!B:AH,8,0)</f>
        <v>En Terminale</v>
      </c>
      <c r="O1553" t="b">
        <f>AND(C1553&gt;Synthèse!B$8,C1553&lt;Synthèse!B$10,NOT(Y1553))</f>
        <v>0</v>
      </c>
      <c r="Q1553" s="60">
        <f>ROUNDUP(C1553/(Synthèse!$B$4+Synthèse!$B$1)*8,0)</f>
        <v>10</v>
      </c>
      <c r="R1553" s="60">
        <f>IFERROR(VLOOKUP(A1553,'Evaluations (formulaire)'!A:P,6,0)+VLOOKUP(A1553,'Evaluations (formulaire)'!A:P,7,0),0)</f>
        <v>0</v>
      </c>
      <c r="S1553" s="60">
        <f>IFERROR(VLOOKUP(A1553,'Evaluations (formulaire)'!A:P,8,0),0)</f>
        <v>0</v>
      </c>
      <c r="T1553" s="60">
        <f>IF(AND(ISBLANK(P1553),Q1553&lt;=2),Synthèse!$B$41,IF(AND(ISBLANK(P1553),Q1553&gt;=7),Synthèse!$C$41,R1553+S1553))</f>
        <v>4.6296296296296294E-3</v>
      </c>
      <c r="U1553" s="60">
        <f t="shared" si="268"/>
        <v>-99.995370370370367</v>
      </c>
      <c r="V1553" s="60">
        <f t="shared" si="269"/>
        <v>1983</v>
      </c>
      <c r="X1553" s="26">
        <v>1770</v>
      </c>
      <c r="Y1553" s="26" t="b">
        <f>IFERROR(VLOOKUP(A1553,'Calculs FA (auto)'!A:O,15,0),FALSE)</f>
        <v>0</v>
      </c>
      <c r="Z1553" s="26">
        <f>IFERROR(VLOOKUP(A1553,'Evaluations (formulaire)'!A:M,9,0),0)</f>
        <v>0</v>
      </c>
      <c r="AA1553" s="135" t="b">
        <v>0</v>
      </c>
      <c r="AB1553" s="135" t="b">
        <v>1</v>
      </c>
      <c r="AC1553" s="135" t="b">
        <f t="shared" si="270"/>
        <v>0</v>
      </c>
      <c r="AD1553" s="135" t="b">
        <f t="shared" si="271"/>
        <v>0</v>
      </c>
      <c r="AE1553" s="135" t="b">
        <f t="shared" si="272"/>
        <v>0</v>
      </c>
      <c r="AF1553" s="135" t="b">
        <f>AND(AC1553,$V1553&lt;=Synthèse!$B$44)</f>
        <v>0</v>
      </c>
      <c r="AG1553" s="135" t="b">
        <f>AND(AD1553,$V1553&lt;=Synthèse!$B$44)</f>
        <v>0</v>
      </c>
      <c r="AH1553" s="135" t="b">
        <f>AND(AE1553,$V1553&lt;=Synthèse!$B$44)</f>
        <v>0</v>
      </c>
      <c r="AI1553" s="137" t="b">
        <v>0</v>
      </c>
      <c r="AJ1553" s="137" t="b">
        <v>0</v>
      </c>
      <c r="AK1553" s="137" t="b">
        <f t="shared" si="273"/>
        <v>0</v>
      </c>
      <c r="AL1553" s="137" t="b">
        <f t="shared" si="274"/>
        <v>0</v>
      </c>
      <c r="AM1553" s="137" t="b">
        <f>AND(AK1553,$V1553&lt;=Synthèse!$B$44)</f>
        <v>0</v>
      </c>
      <c r="AN1553" s="137" t="b">
        <f>AND(AL1553,$V1553&lt;=Synthèse!$B$44)</f>
        <v>0</v>
      </c>
    </row>
    <row r="1554" spans="1:40">
      <c r="A1554" s="17">
        <v>765386</v>
      </c>
      <c r="B1554" t="str">
        <f ca="1">VLOOKUP(A1554,'Fichier FI (en entrée)'!B:AH,3,0)</f>
        <v>PMHIMMPPQZ</v>
      </c>
      <c r="C1554">
        <f t="shared" si="264"/>
        <v>620</v>
      </c>
      <c r="D1554">
        <f t="shared" si="265"/>
        <v>12.78</v>
      </c>
      <c r="E1554" s="14" t="str">
        <f>VLOOKUP(A1554,'Fichier FI (en entrée)'!B:AH,2,0)</f>
        <v>EV</v>
      </c>
      <c r="F1554" s="14" t="b">
        <f t="shared" si="266"/>
        <v>1</v>
      </c>
      <c r="G1554" s="14" t="b">
        <f>IFERROR(VLOOKUP(A1554,'Calculs FA (auto)'!A:F,6,0),FALSE)</f>
        <v>0</v>
      </c>
      <c r="H1554" s="14" t="b">
        <f t="shared" si="267"/>
        <v>0</v>
      </c>
      <c r="I1554" s="16">
        <f>IFERROR(VLOOKUP(A1554,'Moyennes FI (en entrée)'!B:N,7,0),"")</f>
        <v>8.7799999999999994</v>
      </c>
      <c r="J1554" s="16">
        <f>IFERROR(VLOOKUP(VLOOKUP(A1554,'Fichier FI (en entrée)'!B:AH,33,0),Modificateurs!A$2:B$5,2,0),0)</f>
        <v>3</v>
      </c>
      <c r="K1554" s="16">
        <f>IFERROR(VLOOKUP(VLOOKUP(A1554,'Redoub FI (en entrée)'!B:N,7,0),Modificateurs!A$8:B$11,2,0),0)</f>
        <v>0</v>
      </c>
      <c r="L1554" s="16">
        <f>IFERROR(VLOOKUP(M1554,Modificateurs!D$1:E$94,2,0),0)</f>
        <v>1</v>
      </c>
      <c r="M1554" t="str">
        <f>VLOOKUP(A1554,'Fichier FI (en entrée)'!B:AH,16,0)&amp;" "&amp;VLOOKUP(A1554,'Fichier FI (en entrée)'!B:AH,20,0)&amp;" "&amp;VLOOKUP(A1554,'Fichier FI (en entrée)'!B:AH,27,0)&amp;" "&amp;VLOOKUP(A1554,'Fichier FI (en entrée)'!B:AH,29,0)</f>
        <v xml:space="preserve">S Sciences de la vie et de la terre  </v>
      </c>
      <c r="N1554" t="str">
        <f>VLOOKUP(A1554,'Fichier FI (en entrée)'!B:AH,8,0)</f>
        <v>En Terminale</v>
      </c>
      <c r="O1554" t="b">
        <f>AND(C1554&gt;Synthèse!B$8,C1554&lt;Synthèse!B$10,NOT(Y1554))</f>
        <v>1</v>
      </c>
      <c r="Q1554" s="60">
        <f>ROUNDUP(C1554/(Synthèse!$B$4+Synthèse!$B$1)*8,0)</f>
        <v>3</v>
      </c>
      <c r="R1554" s="60">
        <f>IFERROR(VLOOKUP(A1554,'Evaluations (formulaire)'!A:P,6,0)+VLOOKUP(A1554,'Evaluations (formulaire)'!A:P,7,0),0)</f>
        <v>0</v>
      </c>
      <c r="S1554" s="60">
        <f>IFERROR(VLOOKUP(A1554,'Evaluations (formulaire)'!A:P,8,0),0)</f>
        <v>0</v>
      </c>
      <c r="T1554" s="60">
        <f>IF(AND(ISBLANK(P1554),Q1554&lt;=2),Synthèse!$B$41,IF(AND(ISBLANK(P1554),Q1554&gt;=7),Synthèse!$C$41,R1554+S1554))</f>
        <v>0</v>
      </c>
      <c r="U1554" s="60">
        <f t="shared" si="268"/>
        <v>12.78</v>
      </c>
      <c r="V1554" s="60">
        <f t="shared" si="269"/>
        <v>621</v>
      </c>
      <c r="X1554" s="26">
        <v>162</v>
      </c>
      <c r="Y1554" s="26" t="b">
        <f>IFERROR(VLOOKUP(A1554,'Calculs FA (auto)'!A:O,15,0),FALSE)</f>
        <v>0</v>
      </c>
      <c r="Z1554" s="26">
        <f>IFERROR(VLOOKUP(A1554,'Evaluations (formulaire)'!A:M,9,0),0)</f>
        <v>0</v>
      </c>
      <c r="AA1554" s="135" t="b">
        <v>0</v>
      </c>
      <c r="AB1554" s="135" t="b">
        <v>1</v>
      </c>
      <c r="AC1554" s="135" t="b">
        <f t="shared" si="270"/>
        <v>0</v>
      </c>
      <c r="AD1554" s="135" t="b">
        <f t="shared" si="271"/>
        <v>1</v>
      </c>
      <c r="AE1554" s="135" t="b">
        <f t="shared" si="272"/>
        <v>0</v>
      </c>
      <c r="AF1554" s="135" t="b">
        <f>AND(AC1554,$V1554&lt;=Synthèse!$B$44)</f>
        <v>0</v>
      </c>
      <c r="AG1554" s="135" t="b">
        <f>AND(AD1554,$V1554&lt;=Synthèse!$B$44)</f>
        <v>1</v>
      </c>
      <c r="AH1554" s="135" t="b">
        <f>AND(AE1554,$V1554&lt;=Synthèse!$B$44)</f>
        <v>0</v>
      </c>
      <c r="AI1554" s="137" t="b">
        <v>0</v>
      </c>
      <c r="AJ1554" s="137" t="b">
        <v>0</v>
      </c>
      <c r="AK1554" s="137" t="b">
        <f t="shared" si="273"/>
        <v>0</v>
      </c>
      <c r="AL1554" s="137" t="b">
        <f t="shared" si="274"/>
        <v>0</v>
      </c>
      <c r="AM1554" s="137" t="b">
        <f>AND(AK1554,$V1554&lt;=Synthèse!$B$44)</f>
        <v>0</v>
      </c>
      <c r="AN1554" s="137" t="b">
        <f>AND(AL1554,$V1554&lt;=Synthèse!$B$44)</f>
        <v>0</v>
      </c>
    </row>
    <row r="1555" spans="1:40">
      <c r="A1555" s="17">
        <v>765403</v>
      </c>
      <c r="B1555" t="str">
        <f ca="1">VLOOKUP(A1555,'Fichier FI (en entrée)'!B:AH,3,0)</f>
        <v>USOJZWHCHE</v>
      </c>
      <c r="C1555">
        <f t="shared" si="264"/>
        <v>940</v>
      </c>
      <c r="D1555">
        <f t="shared" si="265"/>
        <v>10.81</v>
      </c>
      <c r="E1555" s="14" t="str">
        <f>VLOOKUP(A1555,'Fichier FI (en entrée)'!B:AH,2,0)</f>
        <v>EV</v>
      </c>
      <c r="F1555" s="14" t="b">
        <f t="shared" si="266"/>
        <v>1</v>
      </c>
      <c r="G1555" s="14" t="b">
        <f>IFERROR(VLOOKUP(A1555,'Calculs FA (auto)'!A:F,6,0),FALSE)</f>
        <v>0</v>
      </c>
      <c r="H1555" s="14" t="b">
        <f t="shared" si="267"/>
        <v>0</v>
      </c>
      <c r="I1555" s="16">
        <f>IFERROR(VLOOKUP(A1555,'Moyennes FI (en entrée)'!B:N,7,0),"")</f>
        <v>11.81</v>
      </c>
      <c r="J1555" s="16">
        <f>IFERROR(VLOOKUP(VLOOKUP(A1555,'Fichier FI (en entrée)'!B:AH,33,0),Modificateurs!A$2:B$5,2,0),0)</f>
        <v>3</v>
      </c>
      <c r="K1555" s="16">
        <f>IFERROR(VLOOKUP(VLOOKUP(A1555,'Redoub FI (en entrée)'!B:N,7,0),Modificateurs!A$8:B$11,2,0),0)</f>
        <v>0</v>
      </c>
      <c r="L1555" s="16">
        <f>IFERROR(VLOOKUP(M1555,Modificateurs!D$1:E$94,2,0),0)</f>
        <v>-4</v>
      </c>
      <c r="M1555" t="str">
        <f>VLOOKUP(A1555,'Fichier FI (en entrée)'!B:AH,16,0)&amp;" "&amp;VLOOKUP(A1555,'Fichier FI (en entrée)'!B:AH,20,0)&amp;" "&amp;VLOOKUP(A1555,'Fichier FI (en entrée)'!B:AH,27,0)&amp;" "&amp;VLOOKUP(A1555,'Fichier FI (en entrée)'!B:AH,29,0)</f>
        <v xml:space="preserve">STI2D Energies et environnement  </v>
      </c>
      <c r="N1555" t="str">
        <f>VLOOKUP(A1555,'Fichier FI (en entrée)'!B:AH,8,0)</f>
        <v>En Terminale</v>
      </c>
      <c r="O1555" t="b">
        <f>AND(C1555&gt;Synthèse!B$8,C1555&lt;Synthèse!B$10,NOT(Y1555))</f>
        <v>1</v>
      </c>
      <c r="Q1555" s="60">
        <f>ROUNDUP(C1555/(Synthèse!$B$4+Synthèse!$B$1)*8,0)</f>
        <v>5</v>
      </c>
      <c r="R1555" s="60">
        <f>IFERROR(VLOOKUP(A1555,'Evaluations (formulaire)'!A:P,6,0)+VLOOKUP(A1555,'Evaluations (formulaire)'!A:P,7,0),0)</f>
        <v>0</v>
      </c>
      <c r="S1555" s="60">
        <f>IFERROR(VLOOKUP(A1555,'Evaluations (formulaire)'!A:P,8,0),0)</f>
        <v>0</v>
      </c>
      <c r="T1555" s="60">
        <f>IF(AND(ISBLANK(P1555),Q1555&lt;=2),Synthèse!$B$41,IF(AND(ISBLANK(P1555),Q1555&gt;=7),Synthèse!$C$41,R1555+S1555))</f>
        <v>0</v>
      </c>
      <c r="U1555" s="60">
        <f t="shared" si="268"/>
        <v>10.81</v>
      </c>
      <c r="V1555" s="60">
        <f t="shared" si="269"/>
        <v>940</v>
      </c>
      <c r="X1555" s="26">
        <v>457</v>
      </c>
      <c r="Y1555" s="26" t="b">
        <f>IFERROR(VLOOKUP(A1555,'Calculs FA (auto)'!A:O,15,0),FALSE)</f>
        <v>0</v>
      </c>
      <c r="Z1555" s="26">
        <f>IFERROR(VLOOKUP(A1555,'Evaluations (formulaire)'!A:M,9,0),0)</f>
        <v>0</v>
      </c>
      <c r="AA1555" s="135" t="b">
        <v>0</v>
      </c>
      <c r="AB1555" s="135" t="b">
        <v>1</v>
      </c>
      <c r="AC1555" s="135" t="b">
        <f t="shared" si="270"/>
        <v>0</v>
      </c>
      <c r="AD1555" s="135" t="b">
        <f t="shared" si="271"/>
        <v>1</v>
      </c>
      <c r="AE1555" s="135" t="b">
        <f t="shared" si="272"/>
        <v>0</v>
      </c>
      <c r="AF1555" s="135" t="b">
        <f>AND(AC1555,$V1555&lt;=Synthèse!$B$44)</f>
        <v>0</v>
      </c>
      <c r="AG1555" s="135" t="b">
        <f>AND(AD1555,$V1555&lt;=Synthèse!$B$44)</f>
        <v>0</v>
      </c>
      <c r="AH1555" s="135" t="b">
        <f>AND(AE1555,$V1555&lt;=Synthèse!$B$44)</f>
        <v>0</v>
      </c>
      <c r="AI1555" s="137" t="b">
        <v>0</v>
      </c>
      <c r="AJ1555" s="137" t="b">
        <v>0</v>
      </c>
      <c r="AK1555" s="137" t="b">
        <f t="shared" si="273"/>
        <v>0</v>
      </c>
      <c r="AL1555" s="137" t="b">
        <f t="shared" si="274"/>
        <v>0</v>
      </c>
      <c r="AM1555" s="137" t="b">
        <f>AND(AK1555,$V1555&lt;=Synthèse!$B$44)</f>
        <v>0</v>
      </c>
      <c r="AN1555" s="137" t="b">
        <f>AND(AL1555,$V1555&lt;=Synthèse!$B$44)</f>
        <v>0</v>
      </c>
    </row>
    <row r="1556" spans="1:40">
      <c r="A1556" s="17">
        <v>765413</v>
      </c>
      <c r="B1556" t="str">
        <f ca="1">VLOOKUP(A1556,'Fichier FI (en entrée)'!B:AH,3,0)</f>
        <v>EISDRBGVIV</v>
      </c>
      <c r="C1556">
        <f t="shared" si="264"/>
        <v>1401</v>
      </c>
      <c r="D1556">
        <f t="shared" si="265"/>
        <v>3.5399999999999991</v>
      </c>
      <c r="E1556" s="14" t="str">
        <f>VLOOKUP(A1556,'Fichier FI (en entrée)'!B:AH,2,0)</f>
        <v>EV</v>
      </c>
      <c r="F1556" s="14" t="b">
        <f t="shared" si="266"/>
        <v>1</v>
      </c>
      <c r="G1556" s="14" t="b">
        <f>IFERROR(VLOOKUP(A1556,'Calculs FA (auto)'!A:F,6,0),FALSE)</f>
        <v>0</v>
      </c>
      <c r="H1556" s="14" t="b">
        <f t="shared" si="267"/>
        <v>0</v>
      </c>
      <c r="I1556" s="16">
        <f>IFERROR(VLOOKUP(A1556,'Moyennes FI (en entrée)'!B:N,7,0),"")</f>
        <v>9.5399999999999991</v>
      </c>
      <c r="J1556" s="16">
        <f>IFERROR(VLOOKUP(VLOOKUP(A1556,'Fichier FI (en entrée)'!B:AH,33,0),Modificateurs!A$2:B$5,2,0),0)</f>
        <v>0</v>
      </c>
      <c r="K1556" s="16">
        <f>IFERROR(VLOOKUP(VLOOKUP(A1556,'Redoub FI (en entrée)'!B:N,7,0),Modificateurs!A$8:B$11,2,0),0)</f>
        <v>0</v>
      </c>
      <c r="L1556" s="16">
        <f>IFERROR(VLOOKUP(M1556,Modificateurs!D$1:E$94,2,0),0)</f>
        <v>-6</v>
      </c>
      <c r="M1556" t="str">
        <f>VLOOKUP(A1556,'Fichier FI (en entrée)'!B:AH,16,0)&amp;" "&amp;VLOOKUP(A1556,'Fichier FI (en entrée)'!B:AH,20,0)&amp;" "&amp;VLOOKUP(A1556,'Fichier FI (en entrée)'!B:AH,27,0)&amp;" "&amp;VLOOKUP(A1556,'Fichier FI (en entrée)'!B:AH,29,0)</f>
        <v xml:space="preserve">STI2D Architecture et construction  </v>
      </c>
      <c r="N1556" t="str">
        <f>VLOOKUP(A1556,'Fichier FI (en entrée)'!B:AH,8,0)</f>
        <v>En Terminale</v>
      </c>
      <c r="O1556" t="b">
        <f>AND(C1556&gt;Synthèse!B$8,C1556&lt;Synthèse!B$10,NOT(Y1556))</f>
        <v>0</v>
      </c>
      <c r="P1556" t="s">
        <v>65</v>
      </c>
      <c r="Q1556" s="60">
        <f>ROUNDUP(C1556/(Synthèse!$B$4+Synthèse!$B$1)*8,0)</f>
        <v>7</v>
      </c>
      <c r="R1556" s="60">
        <f>IFERROR(VLOOKUP(A1556,'Evaluations (formulaire)'!A:P,6,0)+VLOOKUP(A1556,'Evaluations (formulaire)'!A:P,7,0),0)</f>
        <v>0</v>
      </c>
      <c r="S1556" s="60">
        <f>IFERROR(VLOOKUP(A1556,'Evaluations (formulaire)'!A:P,8,0),0)</f>
        <v>0</v>
      </c>
      <c r="T1556" s="60">
        <f>IF(AND(ISBLANK(P1556),Q1556&lt;=2),Synthèse!$B$41,IF(AND(ISBLANK(P1556),Q1556&gt;=7),Synthèse!$C$41,R1556+S1556))</f>
        <v>0</v>
      </c>
      <c r="U1556" s="60">
        <f t="shared" si="268"/>
        <v>3.5399999999999991</v>
      </c>
      <c r="V1556" s="60">
        <f t="shared" si="269"/>
        <v>1401</v>
      </c>
      <c r="X1556" s="26">
        <v>484</v>
      </c>
      <c r="Y1556" s="26" t="b">
        <f>IFERROR(VLOOKUP(A1556,'Calculs FA (auto)'!A:O,15,0),FALSE)</f>
        <v>0</v>
      </c>
      <c r="Z1556" s="26">
        <f>IFERROR(VLOOKUP(A1556,'Evaluations (formulaire)'!A:M,9,0),0)</f>
        <v>0</v>
      </c>
      <c r="AA1556" s="135" t="b">
        <v>0</v>
      </c>
      <c r="AB1556" s="135" t="b">
        <v>0</v>
      </c>
      <c r="AC1556" s="135" t="b">
        <f t="shared" si="270"/>
        <v>0</v>
      </c>
      <c r="AD1556" s="135" t="b">
        <f t="shared" si="271"/>
        <v>0</v>
      </c>
      <c r="AE1556" s="135" t="b">
        <f t="shared" si="272"/>
        <v>1</v>
      </c>
      <c r="AF1556" s="135" t="b">
        <f>AND(AC1556,$V1556&lt;=Synthèse!$B$44)</f>
        <v>0</v>
      </c>
      <c r="AG1556" s="135" t="b">
        <f>AND(AD1556,$V1556&lt;=Synthèse!$B$44)</f>
        <v>0</v>
      </c>
      <c r="AH1556" s="135" t="b">
        <f>AND(AE1556,$V1556&lt;=Synthèse!$B$44)</f>
        <v>0</v>
      </c>
      <c r="AI1556" s="137" t="b">
        <v>0</v>
      </c>
      <c r="AJ1556" s="137" t="b">
        <v>0</v>
      </c>
      <c r="AK1556" s="137" t="b">
        <f t="shared" si="273"/>
        <v>0</v>
      </c>
      <c r="AL1556" s="137" t="b">
        <f t="shared" si="274"/>
        <v>0</v>
      </c>
      <c r="AM1556" s="137" t="b">
        <f>AND(AK1556,$V1556&lt;=Synthèse!$B$44)</f>
        <v>0</v>
      </c>
      <c r="AN1556" s="137" t="b">
        <f>AND(AL1556,$V1556&lt;=Synthèse!$B$44)</f>
        <v>0</v>
      </c>
    </row>
    <row r="1557" spans="1:40">
      <c r="A1557" s="17">
        <v>765425</v>
      </c>
      <c r="B1557" t="str">
        <f ca="1">VLOOKUP(A1557,'Fichier FI (en entrée)'!B:AH,3,0)</f>
        <v>KWQMTRDMXB</v>
      </c>
      <c r="C1557">
        <f t="shared" si="264"/>
        <v>461</v>
      </c>
      <c r="D1557">
        <f t="shared" si="265"/>
        <v>13.65</v>
      </c>
      <c r="E1557" s="14" t="str">
        <f>VLOOKUP(A1557,'Fichier FI (en entrée)'!B:AH,2,0)</f>
        <v>EV</v>
      </c>
      <c r="F1557" s="14" t="b">
        <f t="shared" si="266"/>
        <v>1</v>
      </c>
      <c r="G1557" s="14" t="b">
        <f>IFERROR(VLOOKUP(A1557,'Calculs FA (auto)'!A:F,6,0),FALSE)</f>
        <v>0</v>
      </c>
      <c r="H1557" s="14" t="b">
        <f t="shared" si="267"/>
        <v>0</v>
      </c>
      <c r="I1557" s="16">
        <f>IFERROR(VLOOKUP(A1557,'Moyennes FI (en entrée)'!B:N,7,0),"")</f>
        <v>10.65</v>
      </c>
      <c r="J1557" s="16">
        <f>IFERROR(VLOOKUP(VLOOKUP(A1557,'Fichier FI (en entrée)'!B:AH,33,0),Modificateurs!A$2:B$5,2,0),0)</f>
        <v>1</v>
      </c>
      <c r="K1557" s="16">
        <f>IFERROR(VLOOKUP(VLOOKUP(A1557,'Redoub FI (en entrée)'!B:N,7,0),Modificateurs!A$8:B$11,2,0),0)</f>
        <v>0</v>
      </c>
      <c r="L1557" s="16">
        <f>IFERROR(VLOOKUP(M1557,Modificateurs!D$1:E$94,2,0),0)</f>
        <v>2</v>
      </c>
      <c r="M1557" t="str">
        <f>VLOOKUP(A1557,'Fichier FI (en entrée)'!B:AH,16,0)&amp;" "&amp;VLOOKUP(A1557,'Fichier FI (en entrée)'!B:AH,20,0)&amp;" "&amp;VLOOKUP(A1557,'Fichier FI (en entrée)'!B:AH,27,0)&amp;" "&amp;VLOOKUP(A1557,'Fichier FI (en entrée)'!B:AH,29,0)</f>
        <v xml:space="preserve">S Physique-chimie  </v>
      </c>
      <c r="N1557" t="str">
        <f>VLOOKUP(A1557,'Fichier FI (en entrée)'!B:AH,8,0)</f>
        <v>En Terminale</v>
      </c>
      <c r="O1557" t="b">
        <f>AND(C1557&gt;Synthèse!B$8,C1557&lt;Synthèse!B$10,NOT(Y1557))</f>
        <v>1</v>
      </c>
      <c r="Q1557" s="60">
        <f>ROUNDUP(C1557/(Synthèse!$B$4+Synthèse!$B$1)*8,0)</f>
        <v>3</v>
      </c>
      <c r="R1557" s="60">
        <f>IFERROR(VLOOKUP(A1557,'Evaluations (formulaire)'!A:P,6,0)+VLOOKUP(A1557,'Evaluations (formulaire)'!A:P,7,0),0)</f>
        <v>0</v>
      </c>
      <c r="S1557" s="60">
        <f>IFERROR(VLOOKUP(A1557,'Evaluations (formulaire)'!A:P,8,0),0)</f>
        <v>0</v>
      </c>
      <c r="T1557" s="60">
        <f>IF(AND(ISBLANK(P1557),Q1557&lt;=2),Synthèse!$B$41,IF(AND(ISBLANK(P1557),Q1557&gt;=7),Synthèse!$C$41,R1557+S1557))</f>
        <v>0</v>
      </c>
      <c r="U1557" s="60">
        <f t="shared" si="268"/>
        <v>13.65</v>
      </c>
      <c r="V1557" s="60">
        <f t="shared" si="269"/>
        <v>461</v>
      </c>
      <c r="X1557" s="26">
        <v>1961</v>
      </c>
      <c r="Y1557" s="26" t="b">
        <f>IFERROR(VLOOKUP(A1557,'Calculs FA (auto)'!A:O,15,0),FALSE)</f>
        <v>0</v>
      </c>
      <c r="Z1557" s="26">
        <f>IFERROR(VLOOKUP(A1557,'Evaluations (formulaire)'!A:M,9,0),0)</f>
        <v>0</v>
      </c>
      <c r="AA1557" s="135" t="b">
        <v>0</v>
      </c>
      <c r="AB1557" s="135" t="b">
        <v>1</v>
      </c>
      <c r="AC1557" s="135" t="b">
        <f t="shared" si="270"/>
        <v>0</v>
      </c>
      <c r="AD1557" s="135" t="b">
        <f t="shared" si="271"/>
        <v>1</v>
      </c>
      <c r="AE1557" s="135" t="b">
        <f t="shared" si="272"/>
        <v>0</v>
      </c>
      <c r="AF1557" s="135" t="b">
        <f>AND(AC1557,$V1557&lt;=Synthèse!$B$44)</f>
        <v>0</v>
      </c>
      <c r="AG1557" s="135" t="b">
        <f>AND(AD1557,$V1557&lt;=Synthèse!$B$44)</f>
        <v>1</v>
      </c>
      <c r="AH1557" s="135" t="b">
        <f>AND(AE1557,$V1557&lt;=Synthèse!$B$44)</f>
        <v>0</v>
      </c>
      <c r="AI1557" s="137" t="b">
        <v>0</v>
      </c>
      <c r="AJ1557" s="137" t="b">
        <v>0</v>
      </c>
      <c r="AK1557" s="137" t="b">
        <f t="shared" si="273"/>
        <v>0</v>
      </c>
      <c r="AL1557" s="137" t="b">
        <f t="shared" si="274"/>
        <v>0</v>
      </c>
      <c r="AM1557" s="137" t="b">
        <f>AND(AK1557,$V1557&lt;=Synthèse!$B$44)</f>
        <v>0</v>
      </c>
      <c r="AN1557" s="137" t="b">
        <f>AND(AL1557,$V1557&lt;=Synthèse!$B$44)</f>
        <v>0</v>
      </c>
    </row>
    <row r="1558" spans="1:40">
      <c r="A1558" s="17">
        <v>769380</v>
      </c>
      <c r="B1558" t="str">
        <f ca="1">VLOOKUP(A1558,'Fichier FI (en entrée)'!B:AH,3,0)</f>
        <v>GLJSMGFOTS</v>
      </c>
      <c r="C1558">
        <f t="shared" si="264"/>
        <v>1233</v>
      </c>
      <c r="D1558">
        <f t="shared" si="265"/>
        <v>7.0299999999999994</v>
      </c>
      <c r="E1558" s="14" t="str">
        <f>VLOOKUP(A1558,'Fichier FI (en entrée)'!B:AH,2,0)</f>
        <v>EV</v>
      </c>
      <c r="F1558" s="14" t="b">
        <f t="shared" si="266"/>
        <v>1</v>
      </c>
      <c r="G1558" s="14" t="b">
        <f>IFERROR(VLOOKUP(A1558,'Calculs FA (auto)'!A:F,6,0),FALSE)</f>
        <v>1</v>
      </c>
      <c r="H1558" s="14" t="b">
        <f t="shared" si="267"/>
        <v>1</v>
      </c>
      <c r="I1558" s="16">
        <f>IFERROR(VLOOKUP(A1558,'Moyennes FI (en entrée)'!B:N,7,0),"")</f>
        <v>10.029999999999999</v>
      </c>
      <c r="J1558" s="16">
        <f>IFERROR(VLOOKUP(VLOOKUP(A1558,'Fichier FI (en entrée)'!B:AH,33,0),Modificateurs!A$2:B$5,2,0),0)</f>
        <v>0</v>
      </c>
      <c r="K1558" s="16">
        <f>IFERROR(VLOOKUP(VLOOKUP(A1558,'Redoub FI (en entrée)'!B:N,7,0),Modificateurs!A$8:B$11,2,0),0)</f>
        <v>0</v>
      </c>
      <c r="L1558" s="16">
        <f>IFERROR(VLOOKUP(M1558,Modificateurs!D$1:E$94,2,0),0)</f>
        <v>-3</v>
      </c>
      <c r="M1558" t="str">
        <f>VLOOKUP(A1558,'Fichier FI (en entrée)'!B:AH,16,0)&amp;" "&amp;VLOOKUP(A1558,'Fichier FI (en entrée)'!B:AH,20,0)&amp;" "&amp;VLOOKUP(A1558,'Fichier FI (en entrée)'!B:AH,27,0)&amp;" "&amp;VLOOKUP(A1558,'Fichier FI (en entrée)'!B:AH,29,0)</f>
        <v xml:space="preserve">ES Mathématiques  </v>
      </c>
      <c r="N1558" t="str">
        <f>VLOOKUP(A1558,'Fichier FI (en entrée)'!B:AH,8,0)</f>
        <v>En Terminale</v>
      </c>
      <c r="O1558" t="b">
        <f>AND(C1558&gt;Synthèse!B$8,C1558&lt;Synthèse!B$10,NOT(Y1558))</f>
        <v>0</v>
      </c>
      <c r="Q1558" s="60">
        <f>ROUNDUP(C1558/(Synthèse!$B$4+Synthèse!$B$1)*8,0)</f>
        <v>6</v>
      </c>
      <c r="R1558" s="60">
        <f>IFERROR(VLOOKUP(A1558,'Evaluations (formulaire)'!A:P,6,0)+VLOOKUP(A1558,'Evaluations (formulaire)'!A:P,7,0),0)</f>
        <v>0</v>
      </c>
      <c r="S1558" s="60">
        <f>IFERROR(VLOOKUP(A1558,'Evaluations (formulaire)'!A:P,8,0),0)</f>
        <v>0</v>
      </c>
      <c r="T1558" s="60">
        <f>IF(AND(ISBLANK(P1558),Q1558&lt;=2),Synthèse!$B$41,IF(AND(ISBLANK(P1558),Q1558&gt;=7),Synthèse!$C$41,R1558+S1558))</f>
        <v>0</v>
      </c>
      <c r="U1558" s="60">
        <f t="shared" si="268"/>
        <v>7.0299999999999994</v>
      </c>
      <c r="V1558" s="60">
        <f t="shared" si="269"/>
        <v>1231</v>
      </c>
      <c r="X1558" s="26">
        <v>964</v>
      </c>
      <c r="Y1558" s="26" t="b">
        <f>IFERROR(VLOOKUP(A1558,'Calculs FA (auto)'!A:O,15,0),FALSE)</f>
        <v>1</v>
      </c>
      <c r="Z1558" s="26">
        <f>IFERROR(VLOOKUP(A1558,'Evaluations (formulaire)'!A:M,9,0),0)</f>
        <v>0</v>
      </c>
      <c r="AA1558" s="135" t="b">
        <v>0</v>
      </c>
      <c r="AB1558" s="135" t="b">
        <v>1</v>
      </c>
      <c r="AC1558" s="135" t="b">
        <f t="shared" si="270"/>
        <v>0</v>
      </c>
      <c r="AD1558" s="135" t="b">
        <f t="shared" si="271"/>
        <v>1</v>
      </c>
      <c r="AE1558" s="135" t="b">
        <f t="shared" si="272"/>
        <v>0</v>
      </c>
      <c r="AF1558" s="135" t="b">
        <f>AND(AC1558,$V1558&lt;=Synthèse!$B$44)</f>
        <v>0</v>
      </c>
      <c r="AG1558" s="135" t="b">
        <f>AND(AD1558,$V1558&lt;=Synthèse!$B$44)</f>
        <v>0</v>
      </c>
      <c r="AH1558" s="135" t="b">
        <f>AND(AE1558,$V1558&lt;=Synthèse!$B$44)</f>
        <v>0</v>
      </c>
      <c r="AI1558" s="137" t="b">
        <v>0</v>
      </c>
      <c r="AJ1558" s="137" t="b">
        <v>0</v>
      </c>
      <c r="AK1558" s="137" t="b">
        <f t="shared" si="273"/>
        <v>0</v>
      </c>
      <c r="AL1558" s="137" t="b">
        <f t="shared" si="274"/>
        <v>0</v>
      </c>
      <c r="AM1558" s="137" t="b">
        <f>AND(AK1558,$V1558&lt;=Synthèse!$B$44)</f>
        <v>0</v>
      </c>
      <c r="AN1558" s="137" t="b">
        <f>AND(AL1558,$V1558&lt;=Synthèse!$B$44)</f>
        <v>0</v>
      </c>
    </row>
    <row r="1559" spans="1:40">
      <c r="A1559" s="17">
        <v>771039</v>
      </c>
      <c r="B1559" t="str">
        <f ca="1">VLOOKUP(A1559,'Fichier FI (en entrée)'!B:AH,3,0)</f>
        <v>XGPAWJYRLR</v>
      </c>
      <c r="C1559">
        <f t="shared" si="264"/>
        <v>494</v>
      </c>
      <c r="D1559">
        <f t="shared" si="265"/>
        <v>13.43</v>
      </c>
      <c r="E1559" s="14" t="str">
        <f>VLOOKUP(A1559,'Fichier FI (en entrée)'!B:AH,2,0)</f>
        <v>EV</v>
      </c>
      <c r="F1559" s="14" t="b">
        <f t="shared" si="266"/>
        <v>1</v>
      </c>
      <c r="G1559" s="14" t="b">
        <f>IFERROR(VLOOKUP(A1559,'Calculs FA (auto)'!A:F,6,0),FALSE)</f>
        <v>0</v>
      </c>
      <c r="H1559" s="14" t="b">
        <f t="shared" si="267"/>
        <v>0</v>
      </c>
      <c r="I1559" s="16">
        <f>IFERROR(VLOOKUP(A1559,'Moyennes FI (en entrée)'!B:N,7,0),"")</f>
        <v>9.43</v>
      </c>
      <c r="J1559" s="16">
        <f>IFERROR(VLOOKUP(VLOOKUP(A1559,'Fichier FI (en entrée)'!B:AH,33,0),Modificateurs!A$2:B$5,2,0),0)</f>
        <v>3</v>
      </c>
      <c r="K1559" s="16">
        <f>IFERROR(VLOOKUP(VLOOKUP(A1559,'Redoub FI (en entrée)'!B:N,7,0),Modificateurs!A$8:B$11,2,0),0)</f>
        <v>0</v>
      </c>
      <c r="L1559" s="16">
        <f>IFERROR(VLOOKUP(M1559,Modificateurs!D$1:E$94,2,0),0)</f>
        <v>1</v>
      </c>
      <c r="M1559" t="str">
        <f>VLOOKUP(A1559,'Fichier FI (en entrée)'!B:AH,16,0)&amp;" "&amp;VLOOKUP(A1559,'Fichier FI (en entrée)'!B:AH,20,0)&amp;" "&amp;VLOOKUP(A1559,'Fichier FI (en entrée)'!B:AH,27,0)&amp;" "&amp;VLOOKUP(A1559,'Fichier FI (en entrée)'!B:AH,29,0)</f>
        <v xml:space="preserve">S Sciences de la vie et de la terre  </v>
      </c>
      <c r="N1559" t="str">
        <f>VLOOKUP(A1559,'Fichier FI (en entrée)'!B:AH,8,0)</f>
        <v>En Terminale</v>
      </c>
      <c r="O1559" t="b">
        <f>AND(C1559&gt;Synthèse!B$8,C1559&lt;Synthèse!B$10,NOT(Y1559))</f>
        <v>1</v>
      </c>
      <c r="Q1559" s="60">
        <f>ROUNDUP(C1559/(Synthèse!$B$4+Synthèse!$B$1)*8,0)</f>
        <v>3</v>
      </c>
      <c r="R1559" s="60">
        <f>IFERROR(VLOOKUP(A1559,'Evaluations (formulaire)'!A:P,6,0)+VLOOKUP(A1559,'Evaluations (formulaire)'!A:P,7,0),0)</f>
        <v>0</v>
      </c>
      <c r="S1559" s="60">
        <f>IFERROR(VLOOKUP(A1559,'Evaluations (formulaire)'!A:P,8,0),0)</f>
        <v>0</v>
      </c>
      <c r="T1559" s="60">
        <f>IF(AND(ISBLANK(P1559),Q1559&lt;=2),Synthèse!$B$41,IF(AND(ISBLANK(P1559),Q1559&gt;=7),Synthèse!$C$41,R1559+S1559))</f>
        <v>0</v>
      </c>
      <c r="U1559" s="60">
        <f t="shared" si="268"/>
        <v>13.43</v>
      </c>
      <c r="V1559" s="60">
        <f t="shared" si="269"/>
        <v>495</v>
      </c>
      <c r="X1559" s="26">
        <v>1894</v>
      </c>
      <c r="Y1559" s="26" t="b">
        <f>IFERROR(VLOOKUP(A1559,'Calculs FA (auto)'!A:O,15,0),FALSE)</f>
        <v>0</v>
      </c>
      <c r="Z1559" s="26">
        <f>IFERROR(VLOOKUP(A1559,'Evaluations (formulaire)'!A:M,9,0),0)</f>
        <v>0</v>
      </c>
      <c r="AA1559" s="135" t="b">
        <v>0</v>
      </c>
      <c r="AB1559" s="135" t="b">
        <v>1</v>
      </c>
      <c r="AC1559" s="135" t="b">
        <f t="shared" si="270"/>
        <v>0</v>
      </c>
      <c r="AD1559" s="135" t="b">
        <f t="shared" si="271"/>
        <v>1</v>
      </c>
      <c r="AE1559" s="135" t="b">
        <f t="shared" si="272"/>
        <v>0</v>
      </c>
      <c r="AF1559" s="135" t="b">
        <f>AND(AC1559,$V1559&lt;=Synthèse!$B$44)</f>
        <v>0</v>
      </c>
      <c r="AG1559" s="135" t="b">
        <f>AND(AD1559,$V1559&lt;=Synthèse!$B$44)</f>
        <v>1</v>
      </c>
      <c r="AH1559" s="135" t="b">
        <f>AND(AE1559,$V1559&lt;=Synthèse!$B$44)</f>
        <v>0</v>
      </c>
      <c r="AI1559" s="137" t="b">
        <v>0</v>
      </c>
      <c r="AJ1559" s="137" t="b">
        <v>0</v>
      </c>
      <c r="AK1559" s="137" t="b">
        <f t="shared" si="273"/>
        <v>0</v>
      </c>
      <c r="AL1559" s="137" t="b">
        <f t="shared" si="274"/>
        <v>0</v>
      </c>
      <c r="AM1559" s="137" t="b">
        <f>AND(AK1559,$V1559&lt;=Synthèse!$B$44)</f>
        <v>0</v>
      </c>
      <c r="AN1559" s="137" t="b">
        <f>AND(AL1559,$V1559&lt;=Synthèse!$B$44)</f>
        <v>0</v>
      </c>
    </row>
    <row r="1560" spans="1:40">
      <c r="A1560" s="17">
        <v>771442</v>
      </c>
      <c r="B1560" t="str">
        <f ca="1">VLOOKUP(A1560,'Fichier FI (en entrée)'!B:AH,3,0)</f>
        <v>SULFREFXQB</v>
      </c>
      <c r="C1560">
        <f t="shared" si="264"/>
        <v>94</v>
      </c>
      <c r="D1560">
        <f t="shared" si="265"/>
        <v>17.240000000000002</v>
      </c>
      <c r="E1560" s="14" t="str">
        <f>VLOOKUP(A1560,'Fichier FI (en entrée)'!B:AH,2,0)</f>
        <v>EV</v>
      </c>
      <c r="F1560" s="14" t="b">
        <f t="shared" si="266"/>
        <v>1</v>
      </c>
      <c r="G1560" s="14" t="b">
        <f>IFERROR(VLOOKUP(A1560,'Calculs FA (auto)'!A:F,6,0),FALSE)</f>
        <v>0</v>
      </c>
      <c r="H1560" s="14" t="b">
        <f t="shared" si="267"/>
        <v>0</v>
      </c>
      <c r="I1560" s="16">
        <f>IFERROR(VLOOKUP(A1560,'Moyennes FI (en entrée)'!B:N,7,0),"")</f>
        <v>12.24</v>
      </c>
      <c r="J1560" s="16">
        <f>IFERROR(VLOOKUP(VLOOKUP(A1560,'Fichier FI (en entrée)'!B:AH,33,0),Modificateurs!A$2:B$5,2,0),0)</f>
        <v>3</v>
      </c>
      <c r="K1560" s="16">
        <f>IFERROR(VLOOKUP(VLOOKUP(A1560,'Redoub FI (en entrée)'!B:N,7,0),Modificateurs!A$8:B$11,2,0),0)</f>
        <v>0</v>
      </c>
      <c r="L1560" s="16">
        <f>IFERROR(VLOOKUP(M1560,Modificateurs!D$1:E$94,2,0),0)</f>
        <v>2</v>
      </c>
      <c r="M1560" t="str">
        <f>VLOOKUP(A1560,'Fichier FI (en entrée)'!B:AH,16,0)&amp;" "&amp;VLOOKUP(A1560,'Fichier FI (en entrée)'!B:AH,20,0)&amp;" "&amp;VLOOKUP(A1560,'Fichier FI (en entrée)'!B:AH,27,0)&amp;" "&amp;VLOOKUP(A1560,'Fichier FI (en entrée)'!B:AH,29,0)</f>
        <v xml:space="preserve">STI2D Système informatique et numérique  </v>
      </c>
      <c r="N1560" t="str">
        <f>VLOOKUP(A1560,'Fichier FI (en entrée)'!B:AH,8,0)</f>
        <v>En Terminale</v>
      </c>
      <c r="O1560" t="b">
        <f>AND(C1560&gt;Synthèse!B$8,C1560&lt;Synthèse!B$10,NOT(Y1560))</f>
        <v>0</v>
      </c>
      <c r="Q1560" s="60">
        <f>ROUNDUP(C1560/(Synthèse!$B$4+Synthèse!$B$1)*8,0)</f>
        <v>1</v>
      </c>
      <c r="R1560" s="60">
        <f>IFERROR(VLOOKUP(A1560,'Evaluations (formulaire)'!A:P,6,0)+VLOOKUP(A1560,'Evaluations (formulaire)'!A:P,7,0),0)</f>
        <v>0</v>
      </c>
      <c r="S1560" s="60">
        <f>IFERROR(VLOOKUP(A1560,'Evaluations (formulaire)'!A:P,8,0),0)</f>
        <v>0</v>
      </c>
      <c r="T1560" s="60">
        <f>IF(AND(ISBLANK(P1560),Q1560&lt;=2),Synthèse!$B$41,IF(AND(ISBLANK(P1560),Q1560&gt;=7),Synthèse!$C$41,R1560+S1560))</f>
        <v>4.6511627906976744E-3</v>
      </c>
      <c r="U1560" s="60">
        <f t="shared" si="268"/>
        <v>17.244651162790699</v>
      </c>
      <c r="V1560" s="60">
        <f t="shared" si="269"/>
        <v>94</v>
      </c>
      <c r="X1560" s="26">
        <v>222</v>
      </c>
      <c r="Y1560" s="26" t="b">
        <f>IFERROR(VLOOKUP(A1560,'Calculs FA (auto)'!A:O,15,0),FALSE)</f>
        <v>0</v>
      </c>
      <c r="Z1560" s="26">
        <f>IFERROR(VLOOKUP(A1560,'Evaluations (formulaire)'!A:M,9,0),0)</f>
        <v>0</v>
      </c>
      <c r="AA1560" s="135" t="b">
        <v>0</v>
      </c>
      <c r="AB1560" s="135" t="b">
        <v>0</v>
      </c>
      <c r="AC1560" s="135" t="b">
        <f t="shared" si="270"/>
        <v>0</v>
      </c>
      <c r="AD1560" s="135" t="b">
        <f t="shared" si="271"/>
        <v>0</v>
      </c>
      <c r="AE1560" s="135" t="b">
        <f t="shared" si="272"/>
        <v>1</v>
      </c>
      <c r="AF1560" s="135" t="b">
        <f>AND(AC1560,$V1560&lt;=Synthèse!$B$44)</f>
        <v>0</v>
      </c>
      <c r="AG1560" s="135" t="b">
        <f>AND(AD1560,$V1560&lt;=Synthèse!$B$44)</f>
        <v>0</v>
      </c>
      <c r="AH1560" s="135" t="b">
        <f>AND(AE1560,$V1560&lt;=Synthèse!$B$44)</f>
        <v>1</v>
      </c>
      <c r="AI1560" s="137" t="b">
        <v>0</v>
      </c>
      <c r="AJ1560" s="137" t="b">
        <v>0</v>
      </c>
      <c r="AK1560" s="137" t="b">
        <f t="shared" si="273"/>
        <v>0</v>
      </c>
      <c r="AL1560" s="137" t="b">
        <f t="shared" si="274"/>
        <v>0</v>
      </c>
      <c r="AM1560" s="137" t="b">
        <f>AND(AK1560,$V1560&lt;=Synthèse!$B$44)</f>
        <v>0</v>
      </c>
      <c r="AN1560" s="137" t="b">
        <f>AND(AL1560,$V1560&lt;=Synthèse!$B$44)</f>
        <v>0</v>
      </c>
    </row>
    <row r="1561" spans="1:40">
      <c r="A1561" s="17">
        <v>772696</v>
      </c>
      <c r="B1561" t="str">
        <f ca="1">VLOOKUP(A1561,'Fichier FI (en entrée)'!B:AH,3,0)</f>
        <v>XRKJKOXWWF</v>
      </c>
      <c r="C1561">
        <f t="shared" si="264"/>
        <v>457</v>
      </c>
      <c r="D1561">
        <f t="shared" si="265"/>
        <v>13.66</v>
      </c>
      <c r="E1561" s="14" t="str">
        <f>VLOOKUP(A1561,'Fichier FI (en entrée)'!B:AH,2,0)</f>
        <v>EV</v>
      </c>
      <c r="F1561" s="14" t="b">
        <f t="shared" si="266"/>
        <v>1</v>
      </c>
      <c r="G1561" s="14" t="b">
        <f>IFERROR(VLOOKUP(A1561,'Calculs FA (auto)'!A:F,6,0),FALSE)</f>
        <v>0</v>
      </c>
      <c r="H1561" s="14" t="b">
        <f t="shared" si="267"/>
        <v>0</v>
      </c>
      <c r="I1561" s="16">
        <f>IFERROR(VLOOKUP(A1561,'Moyennes FI (en entrée)'!B:N,7,0),"")</f>
        <v>9.66</v>
      </c>
      <c r="J1561" s="16">
        <f>IFERROR(VLOOKUP(VLOOKUP(A1561,'Fichier FI (en entrée)'!B:AH,33,0),Modificateurs!A$2:B$5,2,0),0)</f>
        <v>1</v>
      </c>
      <c r="K1561" s="16">
        <f>IFERROR(VLOOKUP(VLOOKUP(A1561,'Redoub FI (en entrée)'!B:N,7,0),Modificateurs!A$8:B$11,2,0),0)</f>
        <v>0</v>
      </c>
      <c r="L1561" s="16">
        <f>IFERROR(VLOOKUP(M1561,Modificateurs!D$1:E$94,2,0),0)</f>
        <v>3</v>
      </c>
      <c r="M1561" t="str">
        <f>VLOOKUP(A1561,'Fichier FI (en entrée)'!B:AH,16,0)&amp;" "&amp;VLOOKUP(A1561,'Fichier FI (en entrée)'!B:AH,20,0)&amp;" "&amp;VLOOKUP(A1561,'Fichier FI (en entrée)'!B:AH,27,0)&amp;" "&amp;VLOOKUP(A1561,'Fichier FI (en entrée)'!B:AH,29,0)</f>
        <v xml:space="preserve">S Informatique et Sciences du numérique  </v>
      </c>
      <c r="N1561" t="str">
        <f>VLOOKUP(A1561,'Fichier FI (en entrée)'!B:AH,8,0)</f>
        <v>En Terminale</v>
      </c>
      <c r="O1561" t="b">
        <f>AND(C1561&gt;Synthèse!B$8,C1561&lt;Synthèse!B$10,NOT(Y1561))</f>
        <v>1</v>
      </c>
      <c r="Q1561" s="60">
        <f>ROUNDUP(C1561/(Synthèse!$B$4+Synthèse!$B$1)*8,0)</f>
        <v>3</v>
      </c>
      <c r="R1561" s="60">
        <f>IFERROR(VLOOKUP(A1561,'Evaluations (formulaire)'!A:P,6,0)+VLOOKUP(A1561,'Evaluations (formulaire)'!A:P,7,0),0)</f>
        <v>0</v>
      </c>
      <c r="S1561" s="60">
        <f>IFERROR(VLOOKUP(A1561,'Evaluations (formulaire)'!A:P,8,0),0)</f>
        <v>0</v>
      </c>
      <c r="T1561" s="60">
        <f>IF(AND(ISBLANK(P1561),Q1561&lt;=2),Synthèse!$B$41,IF(AND(ISBLANK(P1561),Q1561&gt;=7),Synthèse!$C$41,R1561+S1561))</f>
        <v>0</v>
      </c>
      <c r="U1561" s="60">
        <f t="shared" si="268"/>
        <v>13.66</v>
      </c>
      <c r="V1561" s="60">
        <f t="shared" si="269"/>
        <v>457</v>
      </c>
      <c r="X1561" s="26">
        <v>17</v>
      </c>
      <c r="Y1561" s="26" t="b">
        <f>IFERROR(VLOOKUP(A1561,'Calculs FA (auto)'!A:O,15,0),FALSE)</f>
        <v>0</v>
      </c>
      <c r="Z1561" s="26">
        <f>IFERROR(VLOOKUP(A1561,'Evaluations (formulaire)'!A:M,9,0),0)</f>
        <v>0</v>
      </c>
      <c r="AA1561" s="135" t="b">
        <v>0</v>
      </c>
      <c r="AB1561" s="135" t="b">
        <v>0</v>
      </c>
      <c r="AC1561" s="135" t="b">
        <f t="shared" si="270"/>
        <v>0</v>
      </c>
      <c r="AD1561" s="135" t="b">
        <f t="shared" si="271"/>
        <v>0</v>
      </c>
      <c r="AE1561" s="135" t="b">
        <f t="shared" si="272"/>
        <v>1</v>
      </c>
      <c r="AF1561" s="135" t="b">
        <f>AND(AC1561,$V1561&lt;=Synthèse!$B$44)</f>
        <v>0</v>
      </c>
      <c r="AG1561" s="135" t="b">
        <f>AND(AD1561,$V1561&lt;=Synthèse!$B$44)</f>
        <v>0</v>
      </c>
      <c r="AH1561" s="135" t="b">
        <f>AND(AE1561,$V1561&lt;=Synthèse!$B$44)</f>
        <v>1</v>
      </c>
      <c r="AI1561" s="137" t="b">
        <v>0</v>
      </c>
      <c r="AJ1561" s="137" t="b">
        <v>0</v>
      </c>
      <c r="AK1561" s="137" t="b">
        <f t="shared" si="273"/>
        <v>0</v>
      </c>
      <c r="AL1561" s="137" t="b">
        <f t="shared" si="274"/>
        <v>0</v>
      </c>
      <c r="AM1561" s="137" t="b">
        <f>AND(AK1561,$V1561&lt;=Synthèse!$B$44)</f>
        <v>0</v>
      </c>
      <c r="AN1561" s="137" t="b">
        <f>AND(AL1561,$V1561&lt;=Synthèse!$B$44)</f>
        <v>0</v>
      </c>
    </row>
    <row r="1562" spans="1:40">
      <c r="A1562" s="17">
        <v>772766</v>
      </c>
      <c r="B1562" t="str">
        <f ca="1">VLOOKUP(A1562,'Fichier FI (en entrée)'!B:AH,3,0)</f>
        <v>YQPNCGNJCG</v>
      </c>
      <c r="C1562">
        <f t="shared" si="264"/>
        <v>43</v>
      </c>
      <c r="D1562">
        <f t="shared" si="265"/>
        <v>18.329999999999998</v>
      </c>
      <c r="E1562" s="14" t="str">
        <f>VLOOKUP(A1562,'Fichier FI (en entrée)'!B:AH,2,0)</f>
        <v>EV</v>
      </c>
      <c r="F1562" s="14" t="b">
        <f t="shared" si="266"/>
        <v>1</v>
      </c>
      <c r="G1562" s="14" t="b">
        <f>IFERROR(VLOOKUP(A1562,'Calculs FA (auto)'!A:F,6,0),FALSE)</f>
        <v>0</v>
      </c>
      <c r="H1562" s="14" t="b">
        <f t="shared" si="267"/>
        <v>0</v>
      </c>
      <c r="I1562" s="16">
        <f>IFERROR(VLOOKUP(A1562,'Moyennes FI (en entrée)'!B:N,7,0),"")</f>
        <v>13.33</v>
      </c>
      <c r="J1562" s="16">
        <f>IFERROR(VLOOKUP(VLOOKUP(A1562,'Fichier FI (en entrée)'!B:AH,33,0),Modificateurs!A$2:B$5,2,0),0)</f>
        <v>3</v>
      </c>
      <c r="K1562" s="16">
        <f>IFERROR(VLOOKUP(VLOOKUP(A1562,'Redoub FI (en entrée)'!B:N,7,0),Modificateurs!A$8:B$11,2,0),0)</f>
        <v>0</v>
      </c>
      <c r="L1562" s="16">
        <f>IFERROR(VLOOKUP(M1562,Modificateurs!D$1:E$94,2,0),0)</f>
        <v>2</v>
      </c>
      <c r="M1562" t="str">
        <f>VLOOKUP(A1562,'Fichier FI (en entrée)'!B:AH,16,0)&amp;" "&amp;VLOOKUP(A1562,'Fichier FI (en entrée)'!B:AH,20,0)&amp;" "&amp;VLOOKUP(A1562,'Fichier FI (en entrée)'!B:AH,27,0)&amp;" "&amp;VLOOKUP(A1562,'Fichier FI (en entrée)'!B:AH,29,0)</f>
        <v xml:space="preserve">STI2D Système informatique et numérique  </v>
      </c>
      <c r="N1562" t="str">
        <f>VLOOKUP(A1562,'Fichier FI (en entrée)'!B:AH,8,0)</f>
        <v>En Terminale</v>
      </c>
      <c r="O1562" t="b">
        <f>AND(C1562&gt;Synthèse!B$8,C1562&lt;Synthèse!B$10,NOT(Y1562))</f>
        <v>0</v>
      </c>
      <c r="Q1562" s="60">
        <f>ROUNDUP(C1562/(Synthèse!$B$4+Synthèse!$B$1)*8,0)</f>
        <v>1</v>
      </c>
      <c r="R1562" s="60">
        <f>IFERROR(VLOOKUP(A1562,'Evaluations (formulaire)'!A:P,6,0)+VLOOKUP(A1562,'Evaluations (formulaire)'!A:P,7,0),0)</f>
        <v>0</v>
      </c>
      <c r="S1562" s="60">
        <f>IFERROR(VLOOKUP(A1562,'Evaluations (formulaire)'!A:P,8,0),0)</f>
        <v>0</v>
      </c>
      <c r="T1562" s="60">
        <f>IF(AND(ISBLANK(P1562),Q1562&lt;=2),Synthèse!$B$41,IF(AND(ISBLANK(P1562),Q1562&gt;=7),Synthèse!$C$41,R1562+S1562))</f>
        <v>4.6511627906976744E-3</v>
      </c>
      <c r="U1562" s="60">
        <f t="shared" si="268"/>
        <v>18.334651162790696</v>
      </c>
      <c r="V1562" s="60">
        <f t="shared" si="269"/>
        <v>43</v>
      </c>
      <c r="X1562" s="26">
        <v>1469</v>
      </c>
      <c r="Y1562" s="26" t="b">
        <f>IFERROR(VLOOKUP(A1562,'Calculs FA (auto)'!A:O,15,0),FALSE)</f>
        <v>0</v>
      </c>
      <c r="Z1562" s="26">
        <f>IFERROR(VLOOKUP(A1562,'Evaluations (formulaire)'!A:M,9,0),0)</f>
        <v>0</v>
      </c>
      <c r="AA1562" s="135" t="b">
        <v>0</v>
      </c>
      <c r="AB1562" s="135" t="b">
        <v>0</v>
      </c>
      <c r="AC1562" s="135" t="b">
        <f t="shared" si="270"/>
        <v>0</v>
      </c>
      <c r="AD1562" s="135" t="b">
        <f t="shared" si="271"/>
        <v>0</v>
      </c>
      <c r="AE1562" s="135" t="b">
        <f t="shared" si="272"/>
        <v>1</v>
      </c>
      <c r="AF1562" s="135" t="b">
        <f>AND(AC1562,$V1562&lt;=Synthèse!$B$44)</f>
        <v>0</v>
      </c>
      <c r="AG1562" s="135" t="b">
        <f>AND(AD1562,$V1562&lt;=Synthèse!$B$44)</f>
        <v>0</v>
      </c>
      <c r="AH1562" s="135" t="b">
        <f>AND(AE1562,$V1562&lt;=Synthèse!$B$44)</f>
        <v>1</v>
      </c>
      <c r="AI1562" s="137" t="b">
        <v>0</v>
      </c>
      <c r="AJ1562" s="137" t="b">
        <v>0</v>
      </c>
      <c r="AK1562" s="137" t="b">
        <f t="shared" si="273"/>
        <v>0</v>
      </c>
      <c r="AL1562" s="137" t="b">
        <f t="shared" si="274"/>
        <v>0</v>
      </c>
      <c r="AM1562" s="137" t="b">
        <f>AND(AK1562,$V1562&lt;=Synthèse!$B$44)</f>
        <v>0</v>
      </c>
      <c r="AN1562" s="137" t="b">
        <f>AND(AL1562,$V1562&lt;=Synthèse!$B$44)</f>
        <v>0</v>
      </c>
    </row>
    <row r="1563" spans="1:40">
      <c r="A1563" s="17">
        <v>773322</v>
      </c>
      <c r="B1563" t="str">
        <f ca="1">VLOOKUP(A1563,'Fichier FI (en entrée)'!B:AH,3,0)</f>
        <v>BPDVXHANFX</v>
      </c>
      <c r="C1563">
        <f t="shared" si="264"/>
        <v>882</v>
      </c>
      <c r="D1563">
        <f t="shared" si="265"/>
        <v>11.2</v>
      </c>
      <c r="E1563" s="14" t="str">
        <f>VLOOKUP(A1563,'Fichier FI (en entrée)'!B:AH,2,0)</f>
        <v>EV</v>
      </c>
      <c r="F1563" s="14" t="b">
        <f t="shared" si="266"/>
        <v>1</v>
      </c>
      <c r="G1563" s="14" t="b">
        <f>IFERROR(VLOOKUP(A1563,'Calculs FA (auto)'!A:F,6,0),FALSE)</f>
        <v>0</v>
      </c>
      <c r="H1563" s="14" t="b">
        <f t="shared" si="267"/>
        <v>0</v>
      </c>
      <c r="I1563" s="16">
        <f>IFERROR(VLOOKUP(A1563,'Moyennes FI (en entrée)'!B:N,7,0),"")</f>
        <v>8.1999999999999993</v>
      </c>
      <c r="J1563" s="16">
        <f>IFERROR(VLOOKUP(VLOOKUP(A1563,'Fichier FI (en entrée)'!B:AH,33,0),Modificateurs!A$2:B$5,2,0),0)</f>
        <v>0</v>
      </c>
      <c r="K1563" s="16">
        <f>IFERROR(VLOOKUP(VLOOKUP(A1563,'Redoub FI (en entrée)'!B:N,7,0),Modificateurs!A$8:B$11,2,0),0)</f>
        <v>0</v>
      </c>
      <c r="L1563" s="16">
        <f>IFERROR(VLOOKUP(M1563,Modificateurs!D$1:E$94,2,0),0)</f>
        <v>3</v>
      </c>
      <c r="M1563" t="str">
        <f>VLOOKUP(A1563,'Fichier FI (en entrée)'!B:AH,16,0)&amp;" "&amp;VLOOKUP(A1563,'Fichier FI (en entrée)'!B:AH,20,0)&amp;" "&amp;VLOOKUP(A1563,'Fichier FI (en entrée)'!B:AH,27,0)&amp;" "&amp;VLOOKUP(A1563,'Fichier FI (en entrée)'!B:AH,29,0)</f>
        <v xml:space="preserve">S Informatique et Sciences du numérique  </v>
      </c>
      <c r="N1563" t="str">
        <f>VLOOKUP(A1563,'Fichier FI (en entrée)'!B:AH,8,0)</f>
        <v>En Terminale</v>
      </c>
      <c r="O1563" t="b">
        <f>AND(C1563&gt;Synthèse!B$8,C1563&lt;Synthèse!B$10,NOT(Y1563))</f>
        <v>1</v>
      </c>
      <c r="Q1563" s="60">
        <f>ROUNDUP(C1563/(Synthèse!$B$4+Synthèse!$B$1)*8,0)</f>
        <v>5</v>
      </c>
      <c r="R1563" s="60">
        <f>IFERROR(VLOOKUP(A1563,'Evaluations (formulaire)'!A:P,6,0)+VLOOKUP(A1563,'Evaluations (formulaire)'!A:P,7,0),0)</f>
        <v>0</v>
      </c>
      <c r="S1563" s="60">
        <f>IFERROR(VLOOKUP(A1563,'Evaluations (formulaire)'!A:P,8,0),0)</f>
        <v>0</v>
      </c>
      <c r="T1563" s="60">
        <f>IF(AND(ISBLANK(P1563),Q1563&lt;=2),Synthèse!$B$41,IF(AND(ISBLANK(P1563),Q1563&gt;=7),Synthèse!$C$41,R1563+S1563))</f>
        <v>0</v>
      </c>
      <c r="U1563" s="60">
        <f t="shared" si="268"/>
        <v>11.2</v>
      </c>
      <c r="V1563" s="60">
        <f t="shared" si="269"/>
        <v>882</v>
      </c>
      <c r="X1563" s="26">
        <v>901</v>
      </c>
      <c r="Y1563" s="26" t="b">
        <f>IFERROR(VLOOKUP(A1563,'Calculs FA (auto)'!A:O,15,0),FALSE)</f>
        <v>0</v>
      </c>
      <c r="Z1563" s="26">
        <f>IFERROR(VLOOKUP(A1563,'Evaluations (formulaire)'!A:M,9,0),0)</f>
        <v>0</v>
      </c>
      <c r="AA1563" s="135" t="b">
        <v>0</v>
      </c>
      <c r="AB1563" s="135" t="b">
        <v>1</v>
      </c>
      <c r="AC1563" s="135" t="b">
        <f t="shared" si="270"/>
        <v>0</v>
      </c>
      <c r="AD1563" s="135" t="b">
        <f t="shared" si="271"/>
        <v>1</v>
      </c>
      <c r="AE1563" s="135" t="b">
        <f t="shared" si="272"/>
        <v>0</v>
      </c>
      <c r="AF1563" s="135" t="b">
        <f>AND(AC1563,$V1563&lt;=Synthèse!$B$44)</f>
        <v>0</v>
      </c>
      <c r="AG1563" s="135" t="b">
        <f>AND(AD1563,$V1563&lt;=Synthèse!$B$44)</f>
        <v>0</v>
      </c>
      <c r="AH1563" s="135" t="b">
        <f>AND(AE1563,$V1563&lt;=Synthèse!$B$44)</f>
        <v>0</v>
      </c>
      <c r="AI1563" s="137" t="b">
        <v>0</v>
      </c>
      <c r="AJ1563" s="137" t="b">
        <v>0</v>
      </c>
      <c r="AK1563" s="137" t="b">
        <f t="shared" si="273"/>
        <v>0</v>
      </c>
      <c r="AL1563" s="137" t="b">
        <f t="shared" si="274"/>
        <v>0</v>
      </c>
      <c r="AM1563" s="137" t="b">
        <f>AND(AK1563,$V1563&lt;=Synthèse!$B$44)</f>
        <v>0</v>
      </c>
      <c r="AN1563" s="137" t="b">
        <f>AND(AL1563,$V1563&lt;=Synthèse!$B$44)</f>
        <v>0</v>
      </c>
    </row>
    <row r="1564" spans="1:40">
      <c r="A1564" s="17">
        <v>776899</v>
      </c>
      <c r="B1564" t="str">
        <f ca="1">VLOOKUP(A1564,'Fichier FI (en entrée)'!B:AH,3,0)</f>
        <v>FEGXLWJEWH</v>
      </c>
      <c r="C1564">
        <f t="shared" si="264"/>
        <v>984</v>
      </c>
      <c r="D1564">
        <f t="shared" si="265"/>
        <v>10.43</v>
      </c>
      <c r="E1564" s="14" t="str">
        <f>VLOOKUP(A1564,'Fichier FI (en entrée)'!B:AH,2,0)</f>
        <v>EV</v>
      </c>
      <c r="F1564" s="14" t="b">
        <f t="shared" si="266"/>
        <v>1</v>
      </c>
      <c r="G1564" s="14" t="b">
        <f>IFERROR(VLOOKUP(A1564,'Calculs FA (auto)'!A:F,6,0),FALSE)</f>
        <v>0</v>
      </c>
      <c r="H1564" s="14" t="b">
        <f t="shared" si="267"/>
        <v>0</v>
      </c>
      <c r="I1564" s="16">
        <f>IFERROR(VLOOKUP(A1564,'Moyennes FI (en entrée)'!B:N,7,0),"")</f>
        <v>11.43</v>
      </c>
      <c r="J1564" s="16">
        <f>IFERROR(VLOOKUP(VLOOKUP(A1564,'Fichier FI (en entrée)'!B:AH,33,0),Modificateurs!A$2:B$5,2,0),0)</f>
        <v>3</v>
      </c>
      <c r="K1564" s="16">
        <f>IFERROR(VLOOKUP(VLOOKUP(A1564,'Redoub FI (en entrée)'!B:N,7,0),Modificateurs!A$8:B$11,2,0),0)</f>
        <v>0</v>
      </c>
      <c r="L1564" s="16">
        <f>IFERROR(VLOOKUP(M1564,Modificateurs!D$1:E$94,2,0),0)</f>
        <v>-4</v>
      </c>
      <c r="M1564" t="str">
        <f>VLOOKUP(A1564,'Fichier FI (en entrée)'!B:AH,16,0)&amp;" "&amp;VLOOKUP(A1564,'Fichier FI (en entrée)'!B:AH,20,0)&amp;" "&amp;VLOOKUP(A1564,'Fichier FI (en entrée)'!B:AH,27,0)&amp;" "&amp;VLOOKUP(A1564,'Fichier FI (en entrée)'!B:AH,29,0)</f>
        <v xml:space="preserve">STI2D Energies et environnement  </v>
      </c>
      <c r="N1564" t="str">
        <f>VLOOKUP(A1564,'Fichier FI (en entrée)'!B:AH,8,0)</f>
        <v>En Terminale</v>
      </c>
      <c r="O1564" t="b">
        <f>AND(C1564&gt;Synthèse!B$8,C1564&lt;Synthèse!B$10,NOT(Y1564))</f>
        <v>1</v>
      </c>
      <c r="Q1564" s="60">
        <f>ROUNDUP(C1564/(Synthèse!$B$4+Synthèse!$B$1)*8,0)</f>
        <v>5</v>
      </c>
      <c r="R1564" s="60">
        <f>IFERROR(VLOOKUP(A1564,'Evaluations (formulaire)'!A:P,6,0)+VLOOKUP(A1564,'Evaluations (formulaire)'!A:P,7,0),0)</f>
        <v>0</v>
      </c>
      <c r="S1564" s="60">
        <f>IFERROR(VLOOKUP(A1564,'Evaluations (formulaire)'!A:P,8,0),0)</f>
        <v>0</v>
      </c>
      <c r="T1564" s="60">
        <f>IF(AND(ISBLANK(P1564),Q1564&lt;=2),Synthèse!$B$41,IF(AND(ISBLANK(P1564),Q1564&gt;=7),Synthèse!$C$41,R1564+S1564))</f>
        <v>0</v>
      </c>
      <c r="U1564" s="60">
        <f t="shared" si="268"/>
        <v>10.43</v>
      </c>
      <c r="V1564" s="60">
        <f t="shared" si="269"/>
        <v>984</v>
      </c>
      <c r="X1564" s="26">
        <v>364</v>
      </c>
      <c r="Y1564" s="26" t="b">
        <f>IFERROR(VLOOKUP(A1564,'Calculs FA (auto)'!A:O,15,0),FALSE)</f>
        <v>0</v>
      </c>
      <c r="Z1564" s="26">
        <f>IFERROR(VLOOKUP(A1564,'Evaluations (formulaire)'!A:M,9,0),0)</f>
        <v>0</v>
      </c>
      <c r="AA1564" s="135" t="b">
        <v>1</v>
      </c>
      <c r="AB1564" s="135" t="b">
        <v>0</v>
      </c>
      <c r="AC1564" s="135" t="b">
        <f t="shared" si="270"/>
        <v>1</v>
      </c>
      <c r="AD1564" s="135" t="b">
        <f t="shared" si="271"/>
        <v>0</v>
      </c>
      <c r="AE1564" s="135" t="b">
        <f t="shared" si="272"/>
        <v>0</v>
      </c>
      <c r="AF1564" s="135" t="b">
        <f>AND(AC1564,$V1564&lt;=Synthèse!$B$44)</f>
        <v>0</v>
      </c>
      <c r="AG1564" s="135" t="b">
        <f>AND(AD1564,$V1564&lt;=Synthèse!$B$44)</f>
        <v>0</v>
      </c>
      <c r="AH1564" s="135" t="b">
        <f>AND(AE1564,$V1564&lt;=Synthèse!$B$44)</f>
        <v>0</v>
      </c>
      <c r="AI1564" s="137" t="b">
        <v>0</v>
      </c>
      <c r="AJ1564" s="137" t="b">
        <v>0</v>
      </c>
      <c r="AK1564" s="137" t="b">
        <f t="shared" si="273"/>
        <v>0</v>
      </c>
      <c r="AL1564" s="137" t="b">
        <f t="shared" si="274"/>
        <v>0</v>
      </c>
      <c r="AM1564" s="137" t="b">
        <f>AND(AK1564,$V1564&lt;=Synthèse!$B$44)</f>
        <v>0</v>
      </c>
      <c r="AN1564" s="137" t="b">
        <f>AND(AL1564,$V1564&lt;=Synthèse!$B$44)</f>
        <v>0</v>
      </c>
    </row>
    <row r="1565" spans="1:40">
      <c r="A1565" s="17">
        <v>777016</v>
      </c>
      <c r="B1565" t="str">
        <f ca="1">VLOOKUP(A1565,'Fichier FI (en entrée)'!B:AH,3,0)</f>
        <v>TCHTUDOVMY</v>
      </c>
      <c r="C1565">
        <f t="shared" si="264"/>
        <v>306</v>
      </c>
      <c r="D1565">
        <f t="shared" si="265"/>
        <v>14.73</v>
      </c>
      <c r="E1565" s="14" t="str">
        <f>VLOOKUP(A1565,'Fichier FI (en entrée)'!B:AH,2,0)</f>
        <v>EV</v>
      </c>
      <c r="F1565" s="14" t="b">
        <f t="shared" si="266"/>
        <v>1</v>
      </c>
      <c r="G1565" s="14" t="b">
        <f>IFERROR(VLOOKUP(A1565,'Calculs FA (auto)'!A:F,6,0),FALSE)</f>
        <v>0</v>
      </c>
      <c r="H1565" s="14" t="b">
        <f t="shared" si="267"/>
        <v>0</v>
      </c>
      <c r="I1565" s="16">
        <f>IFERROR(VLOOKUP(A1565,'Moyennes FI (en entrée)'!B:N,7,0),"")</f>
        <v>11.73</v>
      </c>
      <c r="J1565" s="16">
        <f>IFERROR(VLOOKUP(VLOOKUP(A1565,'Fichier FI (en entrée)'!B:AH,33,0),Modificateurs!A$2:B$5,2,0),0)</f>
        <v>1</v>
      </c>
      <c r="K1565" s="16">
        <f>IFERROR(VLOOKUP(VLOOKUP(A1565,'Redoub FI (en entrée)'!B:N,7,0),Modificateurs!A$8:B$11,2,0),0)</f>
        <v>0</v>
      </c>
      <c r="L1565" s="16">
        <f>IFERROR(VLOOKUP(M1565,Modificateurs!D$1:E$94,2,0),0)</f>
        <v>2</v>
      </c>
      <c r="M1565" t="str">
        <f>VLOOKUP(A1565,'Fichier FI (en entrée)'!B:AH,16,0)&amp;" "&amp;VLOOKUP(A1565,'Fichier FI (en entrée)'!B:AH,20,0)&amp;" "&amp;VLOOKUP(A1565,'Fichier FI (en entrée)'!B:AH,27,0)&amp;" "&amp;VLOOKUP(A1565,'Fichier FI (en entrée)'!B:AH,29,0)</f>
        <v xml:space="preserve">STI2D Système informatique et numérique  </v>
      </c>
      <c r="N1565" t="str">
        <f>VLOOKUP(A1565,'Fichier FI (en entrée)'!B:AH,8,0)</f>
        <v>En Terminale</v>
      </c>
      <c r="O1565" t="b">
        <f>AND(C1565&gt;Synthèse!B$8,C1565&lt;Synthèse!B$10,NOT(Y1565))</f>
        <v>0</v>
      </c>
      <c r="Q1565" s="60">
        <f>ROUNDUP(C1565/(Synthèse!$B$4+Synthèse!$B$1)*8,0)</f>
        <v>2</v>
      </c>
      <c r="R1565" s="60">
        <f>IFERROR(VLOOKUP(A1565,'Evaluations (formulaire)'!A:P,6,0)+VLOOKUP(A1565,'Evaluations (formulaire)'!A:P,7,0),0)</f>
        <v>0</v>
      </c>
      <c r="S1565" s="60">
        <f>IFERROR(VLOOKUP(A1565,'Evaluations (formulaire)'!A:P,8,0),0)</f>
        <v>0</v>
      </c>
      <c r="T1565" s="60">
        <f>IF(AND(ISBLANK(P1565),Q1565&lt;=2),Synthèse!$B$41,IF(AND(ISBLANK(P1565),Q1565&gt;=7),Synthèse!$C$41,R1565+S1565))</f>
        <v>4.6511627906976744E-3</v>
      </c>
      <c r="U1565" s="60">
        <f t="shared" si="268"/>
        <v>14.734651162790698</v>
      </c>
      <c r="V1565" s="60">
        <f t="shared" si="269"/>
        <v>306</v>
      </c>
      <c r="X1565" s="26">
        <v>1319</v>
      </c>
      <c r="Y1565" s="26" t="b">
        <f>IFERROR(VLOOKUP(A1565,'Calculs FA (auto)'!A:O,15,0),FALSE)</f>
        <v>0</v>
      </c>
      <c r="Z1565" s="26">
        <f>IFERROR(VLOOKUP(A1565,'Evaluations (formulaire)'!A:M,9,0),0)</f>
        <v>0</v>
      </c>
      <c r="AA1565" s="135" t="b">
        <v>0</v>
      </c>
      <c r="AB1565" s="135" t="b">
        <v>1</v>
      </c>
      <c r="AC1565" s="135" t="b">
        <f t="shared" si="270"/>
        <v>0</v>
      </c>
      <c r="AD1565" s="135" t="b">
        <f t="shared" si="271"/>
        <v>1</v>
      </c>
      <c r="AE1565" s="135" t="b">
        <f t="shared" si="272"/>
        <v>0</v>
      </c>
      <c r="AF1565" s="135" t="b">
        <f>AND(AC1565,$V1565&lt;=Synthèse!$B$44)</f>
        <v>0</v>
      </c>
      <c r="AG1565" s="135" t="b">
        <f>AND(AD1565,$V1565&lt;=Synthèse!$B$44)</f>
        <v>1</v>
      </c>
      <c r="AH1565" s="135" t="b">
        <f>AND(AE1565,$V1565&lt;=Synthèse!$B$44)</f>
        <v>0</v>
      </c>
      <c r="AI1565" s="137" t="b">
        <v>0</v>
      </c>
      <c r="AJ1565" s="137" t="b">
        <v>0</v>
      </c>
      <c r="AK1565" s="137" t="b">
        <f t="shared" si="273"/>
        <v>0</v>
      </c>
      <c r="AL1565" s="137" t="b">
        <f t="shared" si="274"/>
        <v>0</v>
      </c>
      <c r="AM1565" s="137" t="b">
        <f>AND(AK1565,$V1565&lt;=Synthèse!$B$44)</f>
        <v>0</v>
      </c>
      <c r="AN1565" s="137" t="b">
        <f>AND(AL1565,$V1565&lt;=Synthèse!$B$44)</f>
        <v>0</v>
      </c>
    </row>
    <row r="1566" spans="1:40">
      <c r="A1566" s="17">
        <v>778110</v>
      </c>
      <c r="B1566" t="str">
        <f ca="1">VLOOKUP(A1566,'Fichier FI (en entrée)'!B:AH,3,0)</f>
        <v>VJQAIPARNZ</v>
      </c>
      <c r="C1566">
        <f t="shared" si="264"/>
        <v>345</v>
      </c>
      <c r="D1566">
        <f t="shared" si="265"/>
        <v>14.54</v>
      </c>
      <c r="E1566" s="14" t="str">
        <f>VLOOKUP(A1566,'Fichier FI (en entrée)'!B:AH,2,0)</f>
        <v>EV</v>
      </c>
      <c r="F1566" s="14" t="b">
        <f t="shared" si="266"/>
        <v>1</v>
      </c>
      <c r="G1566" s="14" t="b">
        <f>IFERROR(VLOOKUP(A1566,'Calculs FA (auto)'!A:F,6,0),FALSE)</f>
        <v>0</v>
      </c>
      <c r="H1566" s="14" t="b">
        <f t="shared" si="267"/>
        <v>0</v>
      </c>
      <c r="I1566" s="16">
        <f>IFERROR(VLOOKUP(A1566,'Moyennes FI (en entrée)'!B:N,7,0),"")</f>
        <v>10.54</v>
      </c>
      <c r="J1566" s="16">
        <f>IFERROR(VLOOKUP(VLOOKUP(A1566,'Fichier FI (en entrée)'!B:AH,33,0),Modificateurs!A$2:B$5,2,0),0)</f>
        <v>3</v>
      </c>
      <c r="K1566" s="16">
        <f>IFERROR(VLOOKUP(VLOOKUP(A1566,'Redoub FI (en entrée)'!B:N,7,0),Modificateurs!A$8:B$11,2,0),0)</f>
        <v>0</v>
      </c>
      <c r="L1566" s="16">
        <f>IFERROR(VLOOKUP(M1566,Modificateurs!D$1:E$94,2,0),0)</f>
        <v>1</v>
      </c>
      <c r="M1566" t="str">
        <f>VLOOKUP(A1566,'Fichier FI (en entrée)'!B:AH,16,0)&amp;" "&amp;VLOOKUP(A1566,'Fichier FI (en entrée)'!B:AH,20,0)&amp;" "&amp;VLOOKUP(A1566,'Fichier FI (en entrée)'!B:AH,27,0)&amp;" "&amp;VLOOKUP(A1566,'Fichier FI (en entrée)'!B:AH,29,0)</f>
        <v xml:space="preserve">S Pas de spécialité (S.I)  </v>
      </c>
      <c r="N1566" t="str">
        <f>VLOOKUP(A1566,'Fichier FI (en entrée)'!B:AH,8,0)</f>
        <v>En Terminale</v>
      </c>
      <c r="O1566" t="b">
        <f>AND(C1566&gt;Synthèse!B$8,C1566&lt;Synthèse!B$10,NOT(Y1566))</f>
        <v>0</v>
      </c>
      <c r="Q1566" s="60">
        <f>ROUNDUP(C1566/(Synthèse!$B$4+Synthèse!$B$1)*8,0)</f>
        <v>2</v>
      </c>
      <c r="R1566" s="60">
        <f>IFERROR(VLOOKUP(A1566,'Evaluations (formulaire)'!A:P,6,0)+VLOOKUP(A1566,'Evaluations (formulaire)'!A:P,7,0),0)</f>
        <v>0</v>
      </c>
      <c r="S1566" s="60">
        <f>IFERROR(VLOOKUP(A1566,'Evaluations (formulaire)'!A:P,8,0),0)</f>
        <v>0</v>
      </c>
      <c r="T1566" s="60">
        <f>IF(AND(ISBLANK(P1566),Q1566&lt;=2),Synthèse!$B$41,IF(AND(ISBLANK(P1566),Q1566&gt;=7),Synthèse!$C$41,R1566+S1566))</f>
        <v>4.6511627906976744E-3</v>
      </c>
      <c r="U1566" s="60">
        <f t="shared" si="268"/>
        <v>14.544651162790696</v>
      </c>
      <c r="V1566" s="60">
        <f t="shared" si="269"/>
        <v>345</v>
      </c>
      <c r="X1566" s="26">
        <v>1043</v>
      </c>
      <c r="Y1566" s="26" t="b">
        <f>IFERROR(VLOOKUP(A1566,'Calculs FA (auto)'!A:O,15,0),FALSE)</f>
        <v>0</v>
      </c>
      <c r="Z1566" s="26">
        <f>IFERROR(VLOOKUP(A1566,'Evaluations (formulaire)'!A:M,9,0),0)</f>
        <v>0</v>
      </c>
      <c r="AA1566" s="135" t="b">
        <v>0</v>
      </c>
      <c r="AB1566" s="135" t="b">
        <v>1</v>
      </c>
      <c r="AC1566" s="135" t="b">
        <f t="shared" si="270"/>
        <v>0</v>
      </c>
      <c r="AD1566" s="135" t="b">
        <f t="shared" si="271"/>
        <v>1</v>
      </c>
      <c r="AE1566" s="135" t="b">
        <f t="shared" si="272"/>
        <v>0</v>
      </c>
      <c r="AF1566" s="135" t="b">
        <f>AND(AC1566,$V1566&lt;=Synthèse!$B$44)</f>
        <v>0</v>
      </c>
      <c r="AG1566" s="135" t="b">
        <f>AND(AD1566,$V1566&lt;=Synthèse!$B$44)</f>
        <v>1</v>
      </c>
      <c r="AH1566" s="135" t="b">
        <f>AND(AE1566,$V1566&lt;=Synthèse!$B$44)</f>
        <v>0</v>
      </c>
      <c r="AI1566" s="137" t="b">
        <v>0</v>
      </c>
      <c r="AJ1566" s="137" t="b">
        <v>0</v>
      </c>
      <c r="AK1566" s="137" t="b">
        <f t="shared" si="273"/>
        <v>0</v>
      </c>
      <c r="AL1566" s="137" t="b">
        <f t="shared" si="274"/>
        <v>0</v>
      </c>
      <c r="AM1566" s="137" t="b">
        <f>AND(AK1566,$V1566&lt;=Synthèse!$B$44)</f>
        <v>0</v>
      </c>
      <c r="AN1566" s="137" t="b">
        <f>AND(AL1566,$V1566&lt;=Synthèse!$B$44)</f>
        <v>0</v>
      </c>
    </row>
    <row r="1567" spans="1:40">
      <c r="A1567" s="17">
        <v>778148</v>
      </c>
      <c r="B1567" t="str">
        <f ca="1">VLOOKUP(A1567,'Fichier FI (en entrée)'!B:AH,3,0)</f>
        <v>OAGTJFXHYF</v>
      </c>
      <c r="C1567">
        <f t="shared" si="264"/>
        <v>417</v>
      </c>
      <c r="D1567">
        <f t="shared" si="265"/>
        <v>13.99</v>
      </c>
      <c r="E1567" s="14" t="str">
        <f>VLOOKUP(A1567,'Fichier FI (en entrée)'!B:AH,2,0)</f>
        <v>EV</v>
      </c>
      <c r="F1567" s="14" t="b">
        <f t="shared" si="266"/>
        <v>1</v>
      </c>
      <c r="G1567" s="14" t="b">
        <f>IFERROR(VLOOKUP(A1567,'Calculs FA (auto)'!A:F,6,0),FALSE)</f>
        <v>0</v>
      </c>
      <c r="H1567" s="14" t="b">
        <f t="shared" si="267"/>
        <v>0</v>
      </c>
      <c r="I1567" s="16">
        <f>IFERROR(VLOOKUP(A1567,'Moyennes FI (en entrée)'!B:N,7,0),"")</f>
        <v>9.99</v>
      </c>
      <c r="J1567" s="16">
        <f>IFERROR(VLOOKUP(VLOOKUP(A1567,'Fichier FI (en entrée)'!B:AH,33,0),Modificateurs!A$2:B$5,2,0),0)</f>
        <v>3</v>
      </c>
      <c r="K1567" s="16">
        <f>IFERROR(VLOOKUP(VLOOKUP(A1567,'Redoub FI (en entrée)'!B:N,7,0),Modificateurs!A$8:B$11,2,0),0)</f>
        <v>0</v>
      </c>
      <c r="L1567" s="16">
        <f>IFERROR(VLOOKUP(M1567,Modificateurs!D$1:E$94,2,0),0)</f>
        <v>1</v>
      </c>
      <c r="M1567" t="str">
        <f>VLOOKUP(A1567,'Fichier FI (en entrée)'!B:AH,16,0)&amp;" "&amp;VLOOKUP(A1567,'Fichier FI (en entrée)'!B:AH,20,0)&amp;" "&amp;VLOOKUP(A1567,'Fichier FI (en entrée)'!B:AH,27,0)&amp;" "&amp;VLOOKUP(A1567,'Fichier FI (en entrée)'!B:AH,29,0)</f>
        <v xml:space="preserve">S Pas de spécialité (S.I)  </v>
      </c>
      <c r="N1567" t="str">
        <f>VLOOKUP(A1567,'Fichier FI (en entrée)'!B:AH,8,0)</f>
        <v>En Terminale</v>
      </c>
      <c r="O1567" t="b">
        <f>AND(C1567&gt;Synthèse!B$8,C1567&lt;Synthèse!B$10,NOT(Y1567))</f>
        <v>0</v>
      </c>
      <c r="Q1567" s="60">
        <f>ROUNDUP(C1567/(Synthèse!$B$4+Synthèse!$B$1)*8,0)</f>
        <v>2</v>
      </c>
      <c r="R1567" s="60">
        <f>IFERROR(VLOOKUP(A1567,'Evaluations (formulaire)'!A:P,6,0)+VLOOKUP(A1567,'Evaluations (formulaire)'!A:P,7,0),0)</f>
        <v>0</v>
      </c>
      <c r="S1567" s="60">
        <f>IFERROR(VLOOKUP(A1567,'Evaluations (formulaire)'!A:P,8,0),0)</f>
        <v>0</v>
      </c>
      <c r="T1567" s="60">
        <f>IF(AND(ISBLANK(P1567),Q1567&lt;=2),Synthèse!$B$41,IF(AND(ISBLANK(P1567),Q1567&gt;=7),Synthèse!$C$41,R1567+S1567))</f>
        <v>4.6511627906976744E-3</v>
      </c>
      <c r="U1567" s="60">
        <f t="shared" si="268"/>
        <v>13.994651162790698</v>
      </c>
      <c r="V1567" s="60">
        <f t="shared" si="269"/>
        <v>416</v>
      </c>
      <c r="X1567" s="26">
        <v>868</v>
      </c>
      <c r="Y1567" s="26" t="b">
        <f>IFERROR(VLOOKUP(A1567,'Calculs FA (auto)'!A:O,15,0),FALSE)</f>
        <v>0</v>
      </c>
      <c r="Z1567" s="26">
        <f>IFERROR(VLOOKUP(A1567,'Evaluations (formulaire)'!A:M,9,0),0)</f>
        <v>0</v>
      </c>
      <c r="AA1567" s="135" t="b">
        <v>0</v>
      </c>
      <c r="AB1567" s="135" t="b">
        <v>0</v>
      </c>
      <c r="AC1567" s="135" t="b">
        <f t="shared" si="270"/>
        <v>0</v>
      </c>
      <c r="AD1567" s="135" t="b">
        <f t="shared" si="271"/>
        <v>0</v>
      </c>
      <c r="AE1567" s="135" t="b">
        <f t="shared" si="272"/>
        <v>1</v>
      </c>
      <c r="AF1567" s="135" t="b">
        <f>AND(AC1567,$V1567&lt;=Synthèse!$B$44)</f>
        <v>0</v>
      </c>
      <c r="AG1567" s="135" t="b">
        <f>AND(AD1567,$V1567&lt;=Synthèse!$B$44)</f>
        <v>0</v>
      </c>
      <c r="AH1567" s="135" t="b">
        <f>AND(AE1567,$V1567&lt;=Synthèse!$B$44)</f>
        <v>1</v>
      </c>
      <c r="AI1567" s="137" t="b">
        <v>0</v>
      </c>
      <c r="AJ1567" s="137" t="b">
        <v>0</v>
      </c>
      <c r="AK1567" s="137" t="b">
        <f t="shared" si="273"/>
        <v>0</v>
      </c>
      <c r="AL1567" s="137" t="b">
        <f t="shared" si="274"/>
        <v>0</v>
      </c>
      <c r="AM1567" s="137" t="b">
        <f>AND(AK1567,$V1567&lt;=Synthèse!$B$44)</f>
        <v>0</v>
      </c>
      <c r="AN1567" s="137" t="b">
        <f>AND(AL1567,$V1567&lt;=Synthèse!$B$44)</f>
        <v>0</v>
      </c>
    </row>
    <row r="1568" spans="1:40">
      <c r="A1568" s="17">
        <v>778169</v>
      </c>
      <c r="B1568" t="str">
        <f ca="1">VLOOKUP(A1568,'Fichier FI (en entrée)'!B:AH,3,0)</f>
        <v>MUVZLDQBPF</v>
      </c>
      <c r="C1568">
        <f t="shared" si="264"/>
        <v>317</v>
      </c>
      <c r="D1568">
        <f t="shared" si="265"/>
        <v>14.68</v>
      </c>
      <c r="E1568" s="14" t="str">
        <f>VLOOKUP(A1568,'Fichier FI (en entrée)'!B:AH,2,0)</f>
        <v>EV</v>
      </c>
      <c r="F1568" s="14" t="b">
        <f t="shared" si="266"/>
        <v>1</v>
      </c>
      <c r="G1568" s="14" t="b">
        <f>IFERROR(VLOOKUP(A1568,'Calculs FA (auto)'!A:F,6,0),FALSE)</f>
        <v>1</v>
      </c>
      <c r="H1568" s="14" t="b">
        <f t="shared" si="267"/>
        <v>1</v>
      </c>
      <c r="I1568" s="16">
        <f>IFERROR(VLOOKUP(A1568,'Moyennes FI (en entrée)'!B:N,7,0),"")</f>
        <v>10.68</v>
      </c>
      <c r="J1568" s="16">
        <f>IFERROR(VLOOKUP(VLOOKUP(A1568,'Fichier FI (en entrée)'!B:AH,33,0),Modificateurs!A$2:B$5,2,0),0)</f>
        <v>3</v>
      </c>
      <c r="K1568" s="16">
        <f>IFERROR(VLOOKUP(VLOOKUP(A1568,'Redoub FI (en entrée)'!B:N,7,0),Modificateurs!A$8:B$11,2,0),0)</f>
        <v>0</v>
      </c>
      <c r="L1568" s="16">
        <f>IFERROR(VLOOKUP(M1568,Modificateurs!D$1:E$94,2,0),0)</f>
        <v>1</v>
      </c>
      <c r="M1568" t="str">
        <f>VLOOKUP(A1568,'Fichier FI (en entrée)'!B:AH,16,0)&amp;" "&amp;VLOOKUP(A1568,'Fichier FI (en entrée)'!B:AH,20,0)&amp;" "&amp;VLOOKUP(A1568,'Fichier FI (en entrée)'!B:AH,27,0)&amp;" "&amp;VLOOKUP(A1568,'Fichier FI (en entrée)'!B:AH,29,0)</f>
        <v xml:space="preserve">S Pas de spécialité (S.I)  </v>
      </c>
      <c r="N1568" t="str">
        <f>VLOOKUP(A1568,'Fichier FI (en entrée)'!B:AH,8,0)</f>
        <v>En Terminale</v>
      </c>
      <c r="O1568" t="b">
        <f>AND(C1568&gt;Synthèse!B$8,C1568&lt;Synthèse!B$10,NOT(Y1568))</f>
        <v>0</v>
      </c>
      <c r="Q1568" s="60">
        <f>ROUNDUP(C1568/(Synthèse!$B$4+Synthèse!$B$1)*8,0)</f>
        <v>2</v>
      </c>
      <c r="R1568" s="60">
        <f>IFERROR(VLOOKUP(A1568,'Evaluations (formulaire)'!A:P,6,0)+VLOOKUP(A1568,'Evaluations (formulaire)'!A:P,7,0),0)</f>
        <v>0</v>
      </c>
      <c r="S1568" s="60">
        <f>IFERROR(VLOOKUP(A1568,'Evaluations (formulaire)'!A:P,8,0),0)</f>
        <v>0</v>
      </c>
      <c r="T1568" s="60">
        <f>IF(AND(ISBLANK(P1568),Q1568&lt;=2),Synthèse!$B$41,IF(AND(ISBLANK(P1568),Q1568&gt;=7),Synthèse!$C$41,R1568+S1568))</f>
        <v>4.6511627906976744E-3</v>
      </c>
      <c r="U1568" s="60">
        <f t="shared" si="268"/>
        <v>14.684651162790697</v>
      </c>
      <c r="V1568" s="60">
        <f t="shared" si="269"/>
        <v>316</v>
      </c>
      <c r="X1568" s="26">
        <v>1164</v>
      </c>
      <c r="Y1568" s="26" t="b">
        <f>IFERROR(VLOOKUP(A1568,'Calculs FA (auto)'!A:O,15,0),FALSE)</f>
        <v>0</v>
      </c>
      <c r="Z1568" s="26">
        <f>IFERROR(VLOOKUP(A1568,'Evaluations (formulaire)'!A:M,9,0),0)</f>
        <v>0</v>
      </c>
      <c r="AA1568" s="135" t="b">
        <v>0</v>
      </c>
      <c r="AB1568" s="135" t="b">
        <v>0</v>
      </c>
      <c r="AC1568" s="135" t="b">
        <f t="shared" si="270"/>
        <v>0</v>
      </c>
      <c r="AD1568" s="135" t="b">
        <f t="shared" si="271"/>
        <v>0</v>
      </c>
      <c r="AE1568" s="135" t="b">
        <f t="shared" si="272"/>
        <v>1</v>
      </c>
      <c r="AF1568" s="135" t="b">
        <f>AND(AC1568,$V1568&lt;=Synthèse!$B$44)</f>
        <v>0</v>
      </c>
      <c r="AG1568" s="135" t="b">
        <f>AND(AD1568,$V1568&lt;=Synthèse!$B$44)</f>
        <v>0</v>
      </c>
      <c r="AH1568" s="135" t="b">
        <f>AND(AE1568,$V1568&lt;=Synthèse!$B$44)</f>
        <v>1</v>
      </c>
      <c r="AI1568" s="137" t="b">
        <v>0</v>
      </c>
      <c r="AJ1568" s="137" t="b">
        <v>0</v>
      </c>
      <c r="AK1568" s="137" t="b">
        <f t="shared" si="273"/>
        <v>0</v>
      </c>
      <c r="AL1568" s="137" t="b">
        <f t="shared" si="274"/>
        <v>0</v>
      </c>
      <c r="AM1568" s="137" t="b">
        <f>AND(AK1568,$V1568&lt;=Synthèse!$B$44)</f>
        <v>0</v>
      </c>
      <c r="AN1568" s="137" t="b">
        <f>AND(AL1568,$V1568&lt;=Synthèse!$B$44)</f>
        <v>0</v>
      </c>
    </row>
    <row r="1569" spans="1:40">
      <c r="A1569" s="17">
        <v>778240</v>
      </c>
      <c r="B1569" t="str">
        <f ca="1">VLOOKUP(A1569,'Fichier FI (en entrée)'!B:AH,3,0)</f>
        <v>MSEXTYFZMI</v>
      </c>
      <c r="C1569">
        <f t="shared" si="264"/>
        <v>892</v>
      </c>
      <c r="D1569">
        <f t="shared" si="265"/>
        <v>11.11</v>
      </c>
      <c r="E1569" s="14" t="str">
        <f>VLOOKUP(A1569,'Fichier FI (en entrée)'!B:AH,2,0)</f>
        <v>EV</v>
      </c>
      <c r="F1569" s="14" t="b">
        <f t="shared" si="266"/>
        <v>1</v>
      </c>
      <c r="G1569" s="14" t="b">
        <f>IFERROR(VLOOKUP(A1569,'Calculs FA (auto)'!A:F,6,0),FALSE)</f>
        <v>0</v>
      </c>
      <c r="H1569" s="14" t="b">
        <f t="shared" si="267"/>
        <v>0</v>
      </c>
      <c r="I1569" s="16">
        <f>IFERROR(VLOOKUP(A1569,'Moyennes FI (en entrée)'!B:N,7,0),"")</f>
        <v>9.11</v>
      </c>
      <c r="J1569" s="16">
        <f>IFERROR(VLOOKUP(VLOOKUP(A1569,'Fichier FI (en entrée)'!B:AH,33,0),Modificateurs!A$2:B$5,2,0),0)</f>
        <v>0</v>
      </c>
      <c r="K1569" s="16">
        <f>IFERROR(VLOOKUP(VLOOKUP(A1569,'Redoub FI (en entrée)'!B:N,7,0),Modificateurs!A$8:B$11,2,0),0)</f>
        <v>0</v>
      </c>
      <c r="L1569" s="16">
        <f>IFERROR(VLOOKUP(M1569,Modificateurs!D$1:E$94,2,0),0)</f>
        <v>2</v>
      </c>
      <c r="M1569" t="str">
        <f>VLOOKUP(A1569,'Fichier FI (en entrée)'!B:AH,16,0)&amp;" "&amp;VLOOKUP(A1569,'Fichier FI (en entrée)'!B:AH,20,0)&amp;" "&amp;VLOOKUP(A1569,'Fichier FI (en entrée)'!B:AH,27,0)&amp;" "&amp;VLOOKUP(A1569,'Fichier FI (en entrée)'!B:AH,29,0)</f>
        <v xml:space="preserve">STI2D Système informatique et numérique  </v>
      </c>
      <c r="N1569" t="str">
        <f>VLOOKUP(A1569,'Fichier FI (en entrée)'!B:AH,8,0)</f>
        <v>En Terminale</v>
      </c>
      <c r="O1569" t="b">
        <f>AND(C1569&gt;Synthèse!B$8,C1569&lt;Synthèse!B$10,NOT(Y1569))</f>
        <v>1</v>
      </c>
      <c r="Q1569" s="60">
        <f>ROUNDUP(C1569/(Synthèse!$B$4+Synthèse!$B$1)*8,0)</f>
        <v>5</v>
      </c>
      <c r="R1569" s="60">
        <f>IFERROR(VLOOKUP(A1569,'Evaluations (formulaire)'!A:P,6,0)+VLOOKUP(A1569,'Evaluations (formulaire)'!A:P,7,0),0)</f>
        <v>0</v>
      </c>
      <c r="S1569" s="60">
        <f>IFERROR(VLOOKUP(A1569,'Evaluations (formulaire)'!A:P,8,0),0)</f>
        <v>0</v>
      </c>
      <c r="T1569" s="60">
        <f>IF(AND(ISBLANK(P1569),Q1569&lt;=2),Synthèse!$B$41,IF(AND(ISBLANK(P1569),Q1569&gt;=7),Synthèse!$C$41,R1569+S1569))</f>
        <v>0</v>
      </c>
      <c r="U1569" s="60">
        <f t="shared" si="268"/>
        <v>11.11</v>
      </c>
      <c r="V1569" s="60">
        <f t="shared" si="269"/>
        <v>892</v>
      </c>
      <c r="X1569" s="26">
        <v>1481</v>
      </c>
      <c r="Y1569" s="26" t="b">
        <f>IFERROR(VLOOKUP(A1569,'Calculs FA (auto)'!A:O,15,0),FALSE)</f>
        <v>0</v>
      </c>
      <c r="Z1569" s="26">
        <f>IFERROR(VLOOKUP(A1569,'Evaluations (formulaire)'!A:M,9,0),0)</f>
        <v>0</v>
      </c>
      <c r="AA1569" s="135" t="b">
        <v>0</v>
      </c>
      <c r="AB1569" s="135" t="b">
        <v>0</v>
      </c>
      <c r="AC1569" s="135" t="b">
        <f t="shared" si="270"/>
        <v>0</v>
      </c>
      <c r="AD1569" s="135" t="b">
        <f t="shared" si="271"/>
        <v>0</v>
      </c>
      <c r="AE1569" s="135" t="b">
        <f t="shared" si="272"/>
        <v>1</v>
      </c>
      <c r="AF1569" s="135" t="b">
        <f>AND(AC1569,$V1569&lt;=Synthèse!$B$44)</f>
        <v>0</v>
      </c>
      <c r="AG1569" s="135" t="b">
        <f>AND(AD1569,$V1569&lt;=Synthèse!$B$44)</f>
        <v>0</v>
      </c>
      <c r="AH1569" s="135" t="b">
        <f>AND(AE1569,$V1569&lt;=Synthèse!$B$44)</f>
        <v>0</v>
      </c>
      <c r="AI1569" s="137" t="b">
        <v>0</v>
      </c>
      <c r="AJ1569" s="137" t="b">
        <v>0</v>
      </c>
      <c r="AK1569" s="137" t="b">
        <f t="shared" si="273"/>
        <v>0</v>
      </c>
      <c r="AL1569" s="137" t="b">
        <f t="shared" si="274"/>
        <v>0</v>
      </c>
      <c r="AM1569" s="137" t="b">
        <f>AND(AK1569,$V1569&lt;=Synthèse!$B$44)</f>
        <v>0</v>
      </c>
      <c r="AN1569" s="137" t="b">
        <f>AND(AL1569,$V1569&lt;=Synthèse!$B$44)</f>
        <v>0</v>
      </c>
    </row>
    <row r="1570" spans="1:40">
      <c r="A1570" s="17">
        <v>778249</v>
      </c>
      <c r="B1570" t="str">
        <f ca="1">VLOOKUP(A1570,'Fichier FI (en entrée)'!B:AH,3,0)</f>
        <v>FZXMVSSSZJ</v>
      </c>
      <c r="C1570">
        <f t="shared" si="264"/>
        <v>2097</v>
      </c>
      <c r="D1570">
        <f t="shared" si="265"/>
        <v>-100</v>
      </c>
      <c r="E1570" s="14" t="str">
        <f>VLOOKUP(A1570,'Fichier FI (en entrée)'!B:AH,2,0)</f>
        <v>ENV</v>
      </c>
      <c r="F1570" s="14" t="b">
        <f t="shared" si="266"/>
        <v>0</v>
      </c>
      <c r="G1570" s="14" t="b">
        <f>IFERROR(VLOOKUP(A1570,'Calculs FA (auto)'!A:F,6,0),FALSE)</f>
        <v>0</v>
      </c>
      <c r="H1570" s="14" t="b">
        <f t="shared" si="267"/>
        <v>0</v>
      </c>
      <c r="I1570" s="16" t="str">
        <f>IFERROR(VLOOKUP(A1570,'Moyennes FI (en entrée)'!B:N,7,0),"")</f>
        <v/>
      </c>
      <c r="J1570" s="16">
        <f>IFERROR(VLOOKUP(VLOOKUP(A1570,'Fichier FI (en entrée)'!B:AH,33,0),Modificateurs!A$2:B$5,2,0),0)</f>
        <v>0</v>
      </c>
      <c r="K1570" s="16">
        <f>IFERROR(VLOOKUP(VLOOKUP(A1570,'Redoub FI (en entrée)'!B:N,7,0),Modificateurs!A$8:B$11,2,0),0)</f>
        <v>0</v>
      </c>
      <c r="L1570" s="16">
        <f>IFERROR(VLOOKUP(M1570,Modificateurs!D$1:E$94,2,0),0)</f>
        <v>2</v>
      </c>
      <c r="M1570" t="str">
        <f>VLOOKUP(A1570,'Fichier FI (en entrée)'!B:AH,16,0)&amp;" "&amp;VLOOKUP(A1570,'Fichier FI (en entrée)'!B:AH,20,0)&amp;" "&amp;VLOOKUP(A1570,'Fichier FI (en entrée)'!B:AH,27,0)&amp;" "&amp;VLOOKUP(A1570,'Fichier FI (en entrée)'!B:AH,29,0)</f>
        <v xml:space="preserve">STI2D Système informatique et numérique  </v>
      </c>
      <c r="N1570" t="str">
        <f>VLOOKUP(A1570,'Fichier FI (en entrée)'!B:AH,8,0)</f>
        <v>En Terminale</v>
      </c>
      <c r="O1570" t="b">
        <f>AND(C1570&gt;Synthèse!B$8,C1570&lt;Synthèse!B$10,NOT(Y1570))</f>
        <v>0</v>
      </c>
      <c r="Q1570" s="60">
        <f>ROUNDUP(C1570/(Synthèse!$B$4+Synthèse!$B$1)*8,0)</f>
        <v>10</v>
      </c>
      <c r="R1570" s="60">
        <f>IFERROR(VLOOKUP(A1570,'Evaluations (formulaire)'!A:P,6,0)+VLOOKUP(A1570,'Evaluations (formulaire)'!A:P,7,0),0)</f>
        <v>0</v>
      </c>
      <c r="S1570" s="60">
        <f>IFERROR(VLOOKUP(A1570,'Evaluations (formulaire)'!A:P,8,0),0)</f>
        <v>0</v>
      </c>
      <c r="T1570" s="60">
        <f>IF(AND(ISBLANK(P1570),Q1570&lt;=2),Synthèse!$B$41,IF(AND(ISBLANK(P1570),Q1570&gt;=7),Synthèse!$C$41,R1570+S1570))</f>
        <v>4.6296296296296294E-3</v>
      </c>
      <c r="U1570" s="60">
        <f t="shared" si="268"/>
        <v>-99.995370370370367</v>
      </c>
      <c r="V1570" s="60">
        <f t="shared" si="269"/>
        <v>1983</v>
      </c>
      <c r="X1570" s="26">
        <v>1409</v>
      </c>
      <c r="Y1570" s="26" t="b">
        <f>IFERROR(VLOOKUP(A1570,'Calculs FA (auto)'!A:O,15,0),FALSE)</f>
        <v>1</v>
      </c>
      <c r="Z1570" s="26">
        <f>IFERROR(VLOOKUP(A1570,'Evaluations (formulaire)'!A:M,9,0),0)</f>
        <v>0</v>
      </c>
      <c r="AA1570" s="135" t="b">
        <v>0</v>
      </c>
      <c r="AB1570" s="135" t="b">
        <v>0</v>
      </c>
      <c r="AC1570" s="135" t="b">
        <f t="shared" si="270"/>
        <v>0</v>
      </c>
      <c r="AD1570" s="135" t="b">
        <f t="shared" si="271"/>
        <v>0</v>
      </c>
      <c r="AE1570" s="135" t="b">
        <f t="shared" si="272"/>
        <v>0</v>
      </c>
      <c r="AF1570" s="135" t="b">
        <f>AND(AC1570,$V1570&lt;=Synthèse!$B$44)</f>
        <v>0</v>
      </c>
      <c r="AG1570" s="135" t="b">
        <f>AND(AD1570,$V1570&lt;=Synthèse!$B$44)</f>
        <v>0</v>
      </c>
      <c r="AH1570" s="135" t="b">
        <f>AND(AE1570,$V1570&lt;=Synthèse!$B$44)</f>
        <v>0</v>
      </c>
      <c r="AI1570" s="137" t="b">
        <v>0</v>
      </c>
      <c r="AJ1570" s="137" t="b">
        <v>0</v>
      </c>
      <c r="AK1570" s="137" t="b">
        <f t="shared" si="273"/>
        <v>0</v>
      </c>
      <c r="AL1570" s="137" t="b">
        <f t="shared" si="274"/>
        <v>0</v>
      </c>
      <c r="AM1570" s="137" t="b">
        <f>AND(AK1570,$V1570&lt;=Synthèse!$B$44)</f>
        <v>0</v>
      </c>
      <c r="AN1570" s="137" t="b">
        <f>AND(AL1570,$V1570&lt;=Synthèse!$B$44)</f>
        <v>0</v>
      </c>
    </row>
    <row r="1571" spans="1:40">
      <c r="A1571" s="17">
        <v>778257</v>
      </c>
      <c r="B1571" t="str">
        <f ca="1">VLOOKUP(A1571,'Fichier FI (en entrée)'!B:AH,3,0)</f>
        <v>LFUNLETEGV</v>
      </c>
      <c r="C1571">
        <f t="shared" si="264"/>
        <v>734</v>
      </c>
      <c r="D1571">
        <f t="shared" si="265"/>
        <v>12</v>
      </c>
      <c r="E1571" s="14" t="str">
        <f>VLOOKUP(A1571,'Fichier FI (en entrée)'!B:AH,2,0)</f>
        <v>EV</v>
      </c>
      <c r="F1571" s="14" t="b">
        <f t="shared" si="266"/>
        <v>1</v>
      </c>
      <c r="G1571" s="14" t="b">
        <f>IFERROR(VLOOKUP(A1571,'Calculs FA (auto)'!A:F,6,0),FALSE)</f>
        <v>1</v>
      </c>
      <c r="H1571" s="14" t="b">
        <f t="shared" si="267"/>
        <v>1</v>
      </c>
      <c r="I1571" s="16">
        <f>IFERROR(VLOOKUP(A1571,'Moyennes FI (en entrée)'!B:N,7,0),"")</f>
        <v>9</v>
      </c>
      <c r="J1571" s="16">
        <f>IFERROR(VLOOKUP(VLOOKUP(A1571,'Fichier FI (en entrée)'!B:AH,33,0),Modificateurs!A$2:B$5,2,0),0)</f>
        <v>1</v>
      </c>
      <c r="K1571" s="16">
        <f>IFERROR(VLOOKUP(VLOOKUP(A1571,'Redoub FI (en entrée)'!B:N,7,0),Modificateurs!A$8:B$11,2,0),0)</f>
        <v>0</v>
      </c>
      <c r="L1571" s="16">
        <f>IFERROR(VLOOKUP(M1571,Modificateurs!D$1:E$94,2,0),0)</f>
        <v>2</v>
      </c>
      <c r="M1571" t="str">
        <f>VLOOKUP(A1571,'Fichier FI (en entrée)'!B:AH,16,0)&amp;" "&amp;VLOOKUP(A1571,'Fichier FI (en entrée)'!B:AH,20,0)&amp;" "&amp;VLOOKUP(A1571,'Fichier FI (en entrée)'!B:AH,27,0)&amp;" "&amp;VLOOKUP(A1571,'Fichier FI (en entrée)'!B:AH,29,0)</f>
        <v xml:space="preserve">STI2D Système informatique et numérique  </v>
      </c>
      <c r="N1571" t="str">
        <f>VLOOKUP(A1571,'Fichier FI (en entrée)'!B:AH,8,0)</f>
        <v>En Terminale</v>
      </c>
      <c r="O1571" t="b">
        <f>AND(C1571&gt;Synthèse!B$8,C1571&lt;Synthèse!B$10,NOT(Y1571))</f>
        <v>0</v>
      </c>
      <c r="Q1571" s="60">
        <f>ROUNDUP(C1571/(Synthèse!$B$4+Synthèse!$B$1)*8,0)</f>
        <v>4</v>
      </c>
      <c r="R1571" s="60">
        <f>IFERROR(VLOOKUP(A1571,'Evaluations (formulaire)'!A:P,6,0)+VLOOKUP(A1571,'Evaluations (formulaire)'!A:P,7,0),0)</f>
        <v>0</v>
      </c>
      <c r="S1571" s="60">
        <f>IFERROR(VLOOKUP(A1571,'Evaluations (formulaire)'!A:P,8,0),0)</f>
        <v>0</v>
      </c>
      <c r="T1571" s="60">
        <f>IF(AND(ISBLANK(P1571),Q1571&lt;=2),Synthèse!$B$41,IF(AND(ISBLANK(P1571),Q1571&gt;=7),Synthèse!$C$41,R1571+S1571))</f>
        <v>0</v>
      </c>
      <c r="U1571" s="60">
        <f t="shared" si="268"/>
        <v>12</v>
      </c>
      <c r="V1571" s="60">
        <f t="shared" si="269"/>
        <v>734</v>
      </c>
      <c r="X1571" s="26">
        <v>1013</v>
      </c>
      <c r="Y1571" s="26" t="b">
        <f>IFERROR(VLOOKUP(A1571,'Calculs FA (auto)'!A:O,15,0),FALSE)</f>
        <v>1</v>
      </c>
      <c r="Z1571" s="26">
        <f>IFERROR(VLOOKUP(A1571,'Evaluations (formulaire)'!A:M,9,0),0)</f>
        <v>0</v>
      </c>
      <c r="AA1571" s="135" t="b">
        <v>0</v>
      </c>
      <c r="AB1571" s="135" t="b">
        <v>1</v>
      </c>
      <c r="AC1571" s="135" t="b">
        <f t="shared" si="270"/>
        <v>0</v>
      </c>
      <c r="AD1571" s="135" t="b">
        <f t="shared" si="271"/>
        <v>1</v>
      </c>
      <c r="AE1571" s="135" t="b">
        <f t="shared" si="272"/>
        <v>0</v>
      </c>
      <c r="AF1571" s="135" t="b">
        <f>AND(AC1571,$V1571&lt;=Synthèse!$B$44)</f>
        <v>0</v>
      </c>
      <c r="AG1571" s="135" t="b">
        <f>AND(AD1571,$V1571&lt;=Synthèse!$B$44)</f>
        <v>0</v>
      </c>
      <c r="AH1571" s="135" t="b">
        <f>AND(AE1571,$V1571&lt;=Synthèse!$B$44)</f>
        <v>0</v>
      </c>
      <c r="AI1571" s="137" t="b">
        <v>0</v>
      </c>
      <c r="AJ1571" s="137" t="b">
        <v>0</v>
      </c>
      <c r="AK1571" s="137" t="b">
        <f t="shared" si="273"/>
        <v>0</v>
      </c>
      <c r="AL1571" s="137" t="b">
        <f t="shared" si="274"/>
        <v>0</v>
      </c>
      <c r="AM1571" s="137" t="b">
        <f>AND(AK1571,$V1571&lt;=Synthèse!$B$44)</f>
        <v>0</v>
      </c>
      <c r="AN1571" s="137" t="b">
        <f>AND(AL1571,$V1571&lt;=Synthèse!$B$44)</f>
        <v>0</v>
      </c>
    </row>
    <row r="1572" spans="1:40">
      <c r="A1572" s="17">
        <v>778263</v>
      </c>
      <c r="B1572" t="str">
        <f ca="1">VLOOKUP(A1572,'Fichier FI (en entrée)'!B:AH,3,0)</f>
        <v>ILFFTVRKSV</v>
      </c>
      <c r="C1572">
        <f t="shared" si="264"/>
        <v>747</v>
      </c>
      <c r="D1572">
        <f t="shared" si="265"/>
        <v>11.95</v>
      </c>
      <c r="E1572" s="14" t="str">
        <f>VLOOKUP(A1572,'Fichier FI (en entrée)'!B:AH,2,0)</f>
        <v>EV</v>
      </c>
      <c r="F1572" s="14" t="b">
        <f t="shared" si="266"/>
        <v>1</v>
      </c>
      <c r="G1572" s="14" t="b">
        <f>IFERROR(VLOOKUP(A1572,'Calculs FA (auto)'!A:F,6,0),FALSE)</f>
        <v>0</v>
      </c>
      <c r="H1572" s="14" t="b">
        <f t="shared" si="267"/>
        <v>0</v>
      </c>
      <c r="I1572" s="16">
        <f>IFERROR(VLOOKUP(A1572,'Moyennes FI (en entrée)'!B:N,7,0),"")</f>
        <v>9.9499999999999993</v>
      </c>
      <c r="J1572" s="16">
        <f>IFERROR(VLOOKUP(VLOOKUP(A1572,'Fichier FI (en entrée)'!B:AH,33,0),Modificateurs!A$2:B$5,2,0),0)</f>
        <v>1</v>
      </c>
      <c r="K1572" s="16">
        <f>IFERROR(VLOOKUP(VLOOKUP(A1572,'Redoub FI (en entrée)'!B:N,7,0),Modificateurs!A$8:B$11,2,0),0)</f>
        <v>0</v>
      </c>
      <c r="L1572" s="16">
        <f>IFERROR(VLOOKUP(M1572,Modificateurs!D$1:E$94,2,0),0)</f>
        <v>1</v>
      </c>
      <c r="M1572" t="str">
        <f>VLOOKUP(A1572,'Fichier FI (en entrée)'!B:AH,16,0)&amp;" "&amp;VLOOKUP(A1572,'Fichier FI (en entrée)'!B:AH,20,0)&amp;" "&amp;VLOOKUP(A1572,'Fichier FI (en entrée)'!B:AH,27,0)&amp;" "&amp;VLOOKUP(A1572,'Fichier FI (en entrée)'!B:AH,29,0)</f>
        <v xml:space="preserve">S Pas de spécialité (S.I)  </v>
      </c>
      <c r="N1572" t="str">
        <f>VLOOKUP(A1572,'Fichier FI (en entrée)'!B:AH,8,0)</f>
        <v>En Terminale</v>
      </c>
      <c r="O1572" t="b">
        <f>AND(C1572&gt;Synthèse!B$8,C1572&lt;Synthèse!B$10,NOT(Y1572))</f>
        <v>1</v>
      </c>
      <c r="Q1572" s="60">
        <f>ROUNDUP(C1572/(Synthèse!$B$4+Synthèse!$B$1)*8,0)</f>
        <v>4</v>
      </c>
      <c r="R1572" s="60">
        <f>IFERROR(VLOOKUP(A1572,'Evaluations (formulaire)'!A:P,6,0)+VLOOKUP(A1572,'Evaluations (formulaire)'!A:P,7,0),0)</f>
        <v>0</v>
      </c>
      <c r="S1572" s="60">
        <f>IFERROR(VLOOKUP(A1572,'Evaluations (formulaire)'!A:P,8,0),0)</f>
        <v>0</v>
      </c>
      <c r="T1572" s="60">
        <f>IF(AND(ISBLANK(P1572),Q1572&lt;=2),Synthèse!$B$41,IF(AND(ISBLANK(P1572),Q1572&gt;=7),Synthèse!$C$41,R1572+S1572))</f>
        <v>0</v>
      </c>
      <c r="U1572" s="60">
        <f t="shared" si="268"/>
        <v>11.95</v>
      </c>
      <c r="V1572" s="60">
        <f t="shared" si="269"/>
        <v>747</v>
      </c>
      <c r="X1572" s="26">
        <v>1502</v>
      </c>
      <c r="Y1572" s="26" t="b">
        <f>IFERROR(VLOOKUP(A1572,'Calculs FA (auto)'!A:O,15,0),FALSE)</f>
        <v>0</v>
      </c>
      <c r="Z1572" s="26">
        <f>IFERROR(VLOOKUP(A1572,'Evaluations (formulaire)'!A:M,9,0),0)</f>
        <v>0</v>
      </c>
      <c r="AA1572" s="135" t="b">
        <v>0</v>
      </c>
      <c r="AB1572" s="135" t="b">
        <v>0</v>
      </c>
      <c r="AC1572" s="135" t="b">
        <f t="shared" si="270"/>
        <v>0</v>
      </c>
      <c r="AD1572" s="135" t="b">
        <f t="shared" si="271"/>
        <v>0</v>
      </c>
      <c r="AE1572" s="135" t="b">
        <f t="shared" si="272"/>
        <v>1</v>
      </c>
      <c r="AF1572" s="135" t="b">
        <f>AND(AC1572,$V1572&lt;=Synthèse!$B$44)</f>
        <v>0</v>
      </c>
      <c r="AG1572" s="135" t="b">
        <f>AND(AD1572,$V1572&lt;=Synthèse!$B$44)</f>
        <v>0</v>
      </c>
      <c r="AH1572" s="135" t="b">
        <f>AND(AE1572,$V1572&lt;=Synthèse!$B$44)</f>
        <v>0</v>
      </c>
      <c r="AI1572" s="137" t="b">
        <v>0</v>
      </c>
      <c r="AJ1572" s="137" t="b">
        <v>0</v>
      </c>
      <c r="AK1572" s="137" t="b">
        <f t="shared" si="273"/>
        <v>0</v>
      </c>
      <c r="AL1572" s="137" t="b">
        <f t="shared" si="274"/>
        <v>0</v>
      </c>
      <c r="AM1572" s="137" t="b">
        <f>AND(AK1572,$V1572&lt;=Synthèse!$B$44)</f>
        <v>0</v>
      </c>
      <c r="AN1572" s="137" t="b">
        <f>AND(AL1572,$V1572&lt;=Synthèse!$B$44)</f>
        <v>0</v>
      </c>
    </row>
    <row r="1573" spans="1:40">
      <c r="A1573" s="17">
        <v>778268</v>
      </c>
      <c r="B1573" t="str">
        <f ca="1">VLOOKUP(A1573,'Fichier FI (en entrée)'!B:AH,3,0)</f>
        <v>KVPDZAXFHT</v>
      </c>
      <c r="C1573">
        <f t="shared" si="264"/>
        <v>218</v>
      </c>
      <c r="D1573">
        <f t="shared" si="265"/>
        <v>15.69</v>
      </c>
      <c r="E1573" s="14" t="str">
        <f>VLOOKUP(A1573,'Fichier FI (en entrée)'!B:AH,2,0)</f>
        <v>EV</v>
      </c>
      <c r="F1573" s="14" t="b">
        <f t="shared" si="266"/>
        <v>1</v>
      </c>
      <c r="G1573" s="14" t="b">
        <f>IFERROR(VLOOKUP(A1573,'Calculs FA (auto)'!A:F,6,0),FALSE)</f>
        <v>1</v>
      </c>
      <c r="H1573" s="14" t="b">
        <f t="shared" si="267"/>
        <v>1</v>
      </c>
      <c r="I1573" s="16">
        <f>IFERROR(VLOOKUP(A1573,'Moyennes FI (en entrée)'!B:N,7,0),"")</f>
        <v>11.69</v>
      </c>
      <c r="J1573" s="16">
        <f>IFERROR(VLOOKUP(VLOOKUP(A1573,'Fichier FI (en entrée)'!B:AH,33,0),Modificateurs!A$2:B$5,2,0),0)</f>
        <v>3</v>
      </c>
      <c r="K1573" s="16">
        <f>IFERROR(VLOOKUP(VLOOKUP(A1573,'Redoub FI (en entrée)'!B:N,7,0),Modificateurs!A$8:B$11,2,0),0)</f>
        <v>0</v>
      </c>
      <c r="L1573" s="16">
        <f>IFERROR(VLOOKUP(M1573,Modificateurs!D$1:E$94,2,0),0)</f>
        <v>1</v>
      </c>
      <c r="M1573" t="str">
        <f>VLOOKUP(A1573,'Fichier FI (en entrée)'!B:AH,16,0)&amp;" "&amp;VLOOKUP(A1573,'Fichier FI (en entrée)'!B:AH,20,0)&amp;" "&amp;VLOOKUP(A1573,'Fichier FI (en entrée)'!B:AH,27,0)&amp;" "&amp;VLOOKUP(A1573,'Fichier FI (en entrée)'!B:AH,29,0)</f>
        <v xml:space="preserve">S Pas de spécialité (S.I)  </v>
      </c>
      <c r="N1573" t="str">
        <f>VLOOKUP(A1573,'Fichier FI (en entrée)'!B:AH,8,0)</f>
        <v>En Terminale</v>
      </c>
      <c r="O1573" t="b">
        <f>AND(C1573&gt;Synthèse!B$8,C1573&lt;Synthèse!B$10,NOT(Y1573))</f>
        <v>0</v>
      </c>
      <c r="Q1573" s="60">
        <f>ROUNDUP(C1573/(Synthèse!$B$4+Synthèse!$B$1)*8,0)</f>
        <v>2</v>
      </c>
      <c r="R1573" s="60">
        <f>IFERROR(VLOOKUP(A1573,'Evaluations (formulaire)'!A:P,6,0)+VLOOKUP(A1573,'Evaluations (formulaire)'!A:P,7,0),0)</f>
        <v>0</v>
      </c>
      <c r="S1573" s="60">
        <f>IFERROR(VLOOKUP(A1573,'Evaluations (formulaire)'!A:P,8,0),0)</f>
        <v>0</v>
      </c>
      <c r="T1573" s="60">
        <f>IF(AND(ISBLANK(P1573),Q1573&lt;=2),Synthèse!$B$41,IF(AND(ISBLANK(P1573),Q1573&gt;=7),Synthèse!$C$41,R1573+S1573))</f>
        <v>4.6511627906976744E-3</v>
      </c>
      <c r="U1573" s="60">
        <f t="shared" si="268"/>
        <v>15.694651162790697</v>
      </c>
      <c r="V1573" s="60">
        <f t="shared" si="269"/>
        <v>217</v>
      </c>
      <c r="X1573" s="26">
        <v>1774</v>
      </c>
      <c r="Y1573" s="26" t="b">
        <f>IFERROR(VLOOKUP(A1573,'Calculs FA (auto)'!A:O,15,0),FALSE)</f>
        <v>1</v>
      </c>
      <c r="Z1573" s="26">
        <f>IFERROR(VLOOKUP(A1573,'Evaluations (formulaire)'!A:M,9,0),0)</f>
        <v>0</v>
      </c>
      <c r="AA1573" s="135" t="b">
        <v>0</v>
      </c>
      <c r="AB1573" s="135" t="b">
        <v>1</v>
      </c>
      <c r="AC1573" s="135" t="b">
        <f t="shared" si="270"/>
        <v>0</v>
      </c>
      <c r="AD1573" s="135" t="b">
        <f t="shared" si="271"/>
        <v>1</v>
      </c>
      <c r="AE1573" s="135" t="b">
        <f t="shared" si="272"/>
        <v>0</v>
      </c>
      <c r="AF1573" s="135" t="b">
        <f>AND(AC1573,$V1573&lt;=Synthèse!$B$44)</f>
        <v>0</v>
      </c>
      <c r="AG1573" s="135" t="b">
        <f>AND(AD1573,$V1573&lt;=Synthèse!$B$44)</f>
        <v>1</v>
      </c>
      <c r="AH1573" s="135" t="b">
        <f>AND(AE1573,$V1573&lt;=Synthèse!$B$44)</f>
        <v>0</v>
      </c>
      <c r="AI1573" s="137" t="b">
        <v>0</v>
      </c>
      <c r="AJ1573" s="137" t="b">
        <v>0</v>
      </c>
      <c r="AK1573" s="137" t="b">
        <f t="shared" si="273"/>
        <v>0</v>
      </c>
      <c r="AL1573" s="137" t="b">
        <f t="shared" si="274"/>
        <v>0</v>
      </c>
      <c r="AM1573" s="137" t="b">
        <f>AND(AK1573,$V1573&lt;=Synthèse!$B$44)</f>
        <v>0</v>
      </c>
      <c r="AN1573" s="137" t="b">
        <f>AND(AL1573,$V1573&lt;=Synthèse!$B$44)</f>
        <v>0</v>
      </c>
    </row>
    <row r="1574" spans="1:40">
      <c r="A1574" s="17">
        <v>778294</v>
      </c>
      <c r="B1574" t="str">
        <f ca="1">VLOOKUP(A1574,'Fichier FI (en entrée)'!B:AH,3,0)</f>
        <v>SSYDWQFYEU</v>
      </c>
      <c r="C1574">
        <f t="shared" si="264"/>
        <v>142</v>
      </c>
      <c r="D1574">
        <f t="shared" si="265"/>
        <v>16.57</v>
      </c>
      <c r="E1574" s="14" t="str">
        <f>VLOOKUP(A1574,'Fichier FI (en entrée)'!B:AH,2,0)</f>
        <v>EV</v>
      </c>
      <c r="F1574" s="14" t="b">
        <f t="shared" si="266"/>
        <v>1</v>
      </c>
      <c r="G1574" s="14" t="b">
        <f>IFERROR(VLOOKUP(A1574,'Calculs FA (auto)'!A:F,6,0),FALSE)</f>
        <v>1</v>
      </c>
      <c r="H1574" s="14" t="b">
        <f t="shared" si="267"/>
        <v>1</v>
      </c>
      <c r="I1574" s="16">
        <f>IFERROR(VLOOKUP(A1574,'Moyennes FI (en entrée)'!B:N,7,0),"")</f>
        <v>12.57</v>
      </c>
      <c r="J1574" s="16">
        <f>IFERROR(VLOOKUP(VLOOKUP(A1574,'Fichier FI (en entrée)'!B:AH,33,0),Modificateurs!A$2:B$5,2,0),0)</f>
        <v>3</v>
      </c>
      <c r="K1574" s="16">
        <f>IFERROR(VLOOKUP(VLOOKUP(A1574,'Redoub FI (en entrée)'!B:N,7,0),Modificateurs!A$8:B$11,2,0),0)</f>
        <v>0</v>
      </c>
      <c r="L1574" s="16">
        <f>IFERROR(VLOOKUP(M1574,Modificateurs!D$1:E$94,2,0),0)</f>
        <v>1</v>
      </c>
      <c r="M1574" t="str">
        <f>VLOOKUP(A1574,'Fichier FI (en entrée)'!B:AH,16,0)&amp;" "&amp;VLOOKUP(A1574,'Fichier FI (en entrée)'!B:AH,20,0)&amp;" "&amp;VLOOKUP(A1574,'Fichier FI (en entrée)'!B:AH,27,0)&amp;" "&amp;VLOOKUP(A1574,'Fichier FI (en entrée)'!B:AH,29,0)</f>
        <v xml:space="preserve">S Pas de spécialité (S.I)  </v>
      </c>
      <c r="N1574" t="str">
        <f>VLOOKUP(A1574,'Fichier FI (en entrée)'!B:AH,8,0)</f>
        <v>En Terminale</v>
      </c>
      <c r="O1574" t="b">
        <f>AND(C1574&gt;Synthèse!B$8,C1574&lt;Synthèse!B$10,NOT(Y1574))</f>
        <v>0</v>
      </c>
      <c r="Q1574" s="60">
        <f>ROUNDUP(C1574/(Synthèse!$B$4+Synthèse!$B$1)*8,0)</f>
        <v>1</v>
      </c>
      <c r="R1574" s="60">
        <f>IFERROR(VLOOKUP(A1574,'Evaluations (formulaire)'!A:P,6,0)+VLOOKUP(A1574,'Evaluations (formulaire)'!A:P,7,0),0)</f>
        <v>0</v>
      </c>
      <c r="S1574" s="60">
        <f>IFERROR(VLOOKUP(A1574,'Evaluations (formulaire)'!A:P,8,0),0)</f>
        <v>0</v>
      </c>
      <c r="T1574" s="60">
        <f>IF(AND(ISBLANK(P1574),Q1574&lt;=2),Synthèse!$B$41,IF(AND(ISBLANK(P1574),Q1574&gt;=7),Synthèse!$C$41,R1574+S1574))</f>
        <v>4.6511627906976744E-3</v>
      </c>
      <c r="U1574" s="60">
        <f t="shared" si="268"/>
        <v>16.574651162790698</v>
      </c>
      <c r="V1574" s="60">
        <f t="shared" si="269"/>
        <v>141</v>
      </c>
      <c r="X1574" s="26">
        <v>1795</v>
      </c>
      <c r="Y1574" s="26" t="b">
        <f>IFERROR(VLOOKUP(A1574,'Calculs FA (auto)'!A:O,15,0),FALSE)</f>
        <v>1</v>
      </c>
      <c r="Z1574" s="26">
        <f>IFERROR(VLOOKUP(A1574,'Evaluations (formulaire)'!A:M,9,0),0)</f>
        <v>0</v>
      </c>
      <c r="AA1574" s="135" t="b">
        <v>0</v>
      </c>
      <c r="AB1574" s="135" t="b">
        <v>0</v>
      </c>
      <c r="AC1574" s="135" t="b">
        <f t="shared" si="270"/>
        <v>0</v>
      </c>
      <c r="AD1574" s="135" t="b">
        <f t="shared" si="271"/>
        <v>0</v>
      </c>
      <c r="AE1574" s="135" t="b">
        <f t="shared" si="272"/>
        <v>1</v>
      </c>
      <c r="AF1574" s="135" t="b">
        <f>AND(AC1574,$V1574&lt;=Synthèse!$B$44)</f>
        <v>0</v>
      </c>
      <c r="AG1574" s="135" t="b">
        <f>AND(AD1574,$V1574&lt;=Synthèse!$B$44)</f>
        <v>0</v>
      </c>
      <c r="AH1574" s="135" t="b">
        <f>AND(AE1574,$V1574&lt;=Synthèse!$B$44)</f>
        <v>1</v>
      </c>
      <c r="AI1574" s="137" t="b">
        <v>0</v>
      </c>
      <c r="AJ1574" s="137" t="b">
        <v>0</v>
      </c>
      <c r="AK1574" s="137" t="b">
        <f t="shared" si="273"/>
        <v>0</v>
      </c>
      <c r="AL1574" s="137" t="b">
        <f t="shared" si="274"/>
        <v>0</v>
      </c>
      <c r="AM1574" s="137" t="b">
        <f>AND(AK1574,$V1574&lt;=Synthèse!$B$44)</f>
        <v>0</v>
      </c>
      <c r="AN1574" s="137" t="b">
        <f>AND(AL1574,$V1574&lt;=Synthèse!$B$44)</f>
        <v>0</v>
      </c>
    </row>
    <row r="1575" spans="1:40">
      <c r="A1575" s="17">
        <v>778317</v>
      </c>
      <c r="B1575" t="str">
        <f ca="1">VLOOKUP(A1575,'Fichier FI (en entrée)'!B:AH,3,0)</f>
        <v>BHQCSTAQNK</v>
      </c>
      <c r="C1575">
        <f t="shared" si="264"/>
        <v>1251</v>
      </c>
      <c r="D1575">
        <f t="shared" si="265"/>
        <v>6.84</v>
      </c>
      <c r="E1575" s="14" t="str">
        <f>VLOOKUP(A1575,'Fichier FI (en entrée)'!B:AH,2,0)</f>
        <v>EV</v>
      </c>
      <c r="F1575" s="14" t="b">
        <f t="shared" si="266"/>
        <v>1</v>
      </c>
      <c r="G1575" s="14" t="b">
        <f>IFERROR(VLOOKUP(A1575,'Calculs FA (auto)'!A:F,6,0),FALSE)</f>
        <v>0</v>
      </c>
      <c r="H1575" s="14" t="b">
        <f t="shared" si="267"/>
        <v>0</v>
      </c>
      <c r="I1575" s="16">
        <f>IFERROR(VLOOKUP(A1575,'Moyennes FI (en entrée)'!B:N,7,0),"")</f>
        <v>9.84</v>
      </c>
      <c r="J1575" s="16">
        <f>IFERROR(VLOOKUP(VLOOKUP(A1575,'Fichier FI (en entrée)'!B:AH,33,0),Modificateurs!A$2:B$5,2,0),0)</f>
        <v>1</v>
      </c>
      <c r="K1575" s="16">
        <f>IFERROR(VLOOKUP(VLOOKUP(A1575,'Redoub FI (en entrée)'!B:N,7,0),Modificateurs!A$8:B$11,2,0),0)</f>
        <v>0</v>
      </c>
      <c r="L1575" s="16">
        <f>IFERROR(VLOOKUP(M1575,Modificateurs!D$1:E$94,2,0),0)</f>
        <v>-4</v>
      </c>
      <c r="M1575" t="str">
        <f>VLOOKUP(A1575,'Fichier FI (en entrée)'!B:AH,16,0)&amp;" "&amp;VLOOKUP(A1575,'Fichier FI (en entrée)'!B:AH,20,0)&amp;" "&amp;VLOOKUP(A1575,'Fichier FI (en entrée)'!B:AH,27,0)&amp;" "&amp;VLOOKUP(A1575,'Fichier FI (en entrée)'!B:AH,29,0)</f>
        <v xml:space="preserve">STI2D Energies et environnement  </v>
      </c>
      <c r="N1575" t="str">
        <f>VLOOKUP(A1575,'Fichier FI (en entrée)'!B:AH,8,0)</f>
        <v>En Terminale</v>
      </c>
      <c r="O1575" t="b">
        <f>AND(C1575&gt;Synthèse!B$8,C1575&lt;Synthèse!B$10,NOT(Y1575))</f>
        <v>1</v>
      </c>
      <c r="Q1575" s="60">
        <f>ROUNDUP(C1575/(Synthèse!$B$4+Synthèse!$B$1)*8,0)</f>
        <v>6</v>
      </c>
      <c r="R1575" s="60">
        <f>IFERROR(VLOOKUP(A1575,'Evaluations (formulaire)'!A:P,6,0)+VLOOKUP(A1575,'Evaluations (formulaire)'!A:P,7,0),0)</f>
        <v>0</v>
      </c>
      <c r="S1575" s="60">
        <f>IFERROR(VLOOKUP(A1575,'Evaluations (formulaire)'!A:P,8,0),0)</f>
        <v>0</v>
      </c>
      <c r="T1575" s="60">
        <f>IF(AND(ISBLANK(P1575),Q1575&lt;=2),Synthèse!$B$41,IF(AND(ISBLANK(P1575),Q1575&gt;=7),Synthèse!$C$41,R1575+S1575))</f>
        <v>0</v>
      </c>
      <c r="U1575" s="60">
        <f t="shared" si="268"/>
        <v>6.84</v>
      </c>
      <c r="V1575" s="60">
        <f t="shared" si="269"/>
        <v>1249</v>
      </c>
      <c r="X1575" s="26">
        <v>255</v>
      </c>
      <c r="Y1575" s="26" t="b">
        <f>IFERROR(VLOOKUP(A1575,'Calculs FA (auto)'!A:O,15,0),FALSE)</f>
        <v>0</v>
      </c>
      <c r="Z1575" s="26">
        <f>IFERROR(VLOOKUP(A1575,'Evaluations (formulaire)'!A:M,9,0),0)</f>
        <v>0</v>
      </c>
      <c r="AA1575" s="135" t="b">
        <v>0</v>
      </c>
      <c r="AB1575" s="135" t="b">
        <v>0</v>
      </c>
      <c r="AC1575" s="135" t="b">
        <f t="shared" si="270"/>
        <v>0</v>
      </c>
      <c r="AD1575" s="135" t="b">
        <f t="shared" si="271"/>
        <v>0</v>
      </c>
      <c r="AE1575" s="135" t="b">
        <f t="shared" si="272"/>
        <v>1</v>
      </c>
      <c r="AF1575" s="135" t="b">
        <f>AND(AC1575,$V1575&lt;=Synthèse!$B$44)</f>
        <v>0</v>
      </c>
      <c r="AG1575" s="135" t="b">
        <f>AND(AD1575,$V1575&lt;=Synthèse!$B$44)</f>
        <v>0</v>
      </c>
      <c r="AH1575" s="135" t="b">
        <f>AND(AE1575,$V1575&lt;=Synthèse!$B$44)</f>
        <v>0</v>
      </c>
      <c r="AI1575" s="137" t="b">
        <v>0</v>
      </c>
      <c r="AJ1575" s="137" t="b">
        <v>0</v>
      </c>
      <c r="AK1575" s="137" t="b">
        <f t="shared" si="273"/>
        <v>0</v>
      </c>
      <c r="AL1575" s="137" t="b">
        <f t="shared" si="274"/>
        <v>0</v>
      </c>
      <c r="AM1575" s="137" t="b">
        <f>AND(AK1575,$V1575&lt;=Synthèse!$B$44)</f>
        <v>0</v>
      </c>
      <c r="AN1575" s="137" t="b">
        <f>AND(AL1575,$V1575&lt;=Synthèse!$B$44)</f>
        <v>0</v>
      </c>
    </row>
    <row r="1576" spans="1:40">
      <c r="A1576" s="17">
        <v>778355</v>
      </c>
      <c r="B1576" t="str">
        <f ca="1">VLOOKUP(A1576,'Fichier FI (en entrée)'!B:AH,3,0)</f>
        <v>EKOTGYFDNI</v>
      </c>
      <c r="C1576">
        <f t="shared" si="264"/>
        <v>148</v>
      </c>
      <c r="D1576">
        <f t="shared" si="265"/>
        <v>16.45</v>
      </c>
      <c r="E1576" s="14" t="str">
        <f>VLOOKUP(A1576,'Fichier FI (en entrée)'!B:AH,2,0)</f>
        <v>EV</v>
      </c>
      <c r="F1576" s="14" t="b">
        <f t="shared" si="266"/>
        <v>1</v>
      </c>
      <c r="G1576" s="14" t="b">
        <f>IFERROR(VLOOKUP(A1576,'Calculs FA (auto)'!A:F,6,0),FALSE)</f>
        <v>0</v>
      </c>
      <c r="H1576" s="14" t="b">
        <f t="shared" si="267"/>
        <v>0</v>
      </c>
      <c r="I1576" s="16">
        <f>IFERROR(VLOOKUP(A1576,'Moyennes FI (en entrée)'!B:N,7,0),"")</f>
        <v>11.45</v>
      </c>
      <c r="J1576" s="16">
        <f>IFERROR(VLOOKUP(VLOOKUP(A1576,'Fichier FI (en entrée)'!B:AH,33,0),Modificateurs!A$2:B$5,2,0),0)</f>
        <v>3</v>
      </c>
      <c r="K1576" s="16">
        <f>IFERROR(VLOOKUP(VLOOKUP(A1576,'Redoub FI (en entrée)'!B:N,7,0),Modificateurs!A$8:B$11,2,0),0)</f>
        <v>0</v>
      </c>
      <c r="L1576" s="16">
        <f>IFERROR(VLOOKUP(M1576,Modificateurs!D$1:E$94,2,0),0)</f>
        <v>2</v>
      </c>
      <c r="M1576" t="str">
        <f>VLOOKUP(A1576,'Fichier FI (en entrée)'!B:AH,16,0)&amp;" "&amp;VLOOKUP(A1576,'Fichier FI (en entrée)'!B:AH,20,0)&amp;" "&amp;VLOOKUP(A1576,'Fichier FI (en entrée)'!B:AH,27,0)&amp;" "&amp;VLOOKUP(A1576,'Fichier FI (en entrée)'!B:AH,29,0)</f>
        <v xml:space="preserve">STI2D Système informatique et numérique  </v>
      </c>
      <c r="N1576" t="str">
        <f>VLOOKUP(A1576,'Fichier FI (en entrée)'!B:AH,8,0)</f>
        <v>En Terminale</v>
      </c>
      <c r="O1576" t="b">
        <f>AND(C1576&gt;Synthèse!B$8,C1576&lt;Synthèse!B$10,NOT(Y1576))</f>
        <v>0</v>
      </c>
      <c r="Q1576" s="60">
        <f>ROUNDUP(C1576/(Synthèse!$B$4+Synthèse!$B$1)*8,0)</f>
        <v>1</v>
      </c>
      <c r="R1576" s="60">
        <f>IFERROR(VLOOKUP(A1576,'Evaluations (formulaire)'!A:P,6,0)+VLOOKUP(A1576,'Evaluations (formulaire)'!A:P,7,0),0)</f>
        <v>0</v>
      </c>
      <c r="S1576" s="60">
        <f>IFERROR(VLOOKUP(A1576,'Evaluations (formulaire)'!A:P,8,0),0)</f>
        <v>0</v>
      </c>
      <c r="T1576" s="60">
        <f>IF(AND(ISBLANK(P1576),Q1576&lt;=2),Synthèse!$B$41,IF(AND(ISBLANK(P1576),Q1576&gt;=7),Synthèse!$C$41,R1576+S1576))</f>
        <v>4.6511627906976744E-3</v>
      </c>
      <c r="U1576" s="60">
        <f t="shared" si="268"/>
        <v>16.454651162790697</v>
      </c>
      <c r="V1576" s="60">
        <f t="shared" si="269"/>
        <v>147</v>
      </c>
      <c r="X1576" s="26">
        <v>1062</v>
      </c>
      <c r="Y1576" s="26" t="b">
        <f>IFERROR(VLOOKUP(A1576,'Calculs FA (auto)'!A:O,15,0),FALSE)</f>
        <v>0</v>
      </c>
      <c r="Z1576" s="26">
        <f>IFERROR(VLOOKUP(A1576,'Evaluations (formulaire)'!A:M,9,0),0)</f>
        <v>0</v>
      </c>
      <c r="AA1576" s="135" t="b">
        <v>0</v>
      </c>
      <c r="AB1576" s="135" t="b">
        <v>0</v>
      </c>
      <c r="AC1576" s="135" t="b">
        <f t="shared" si="270"/>
        <v>0</v>
      </c>
      <c r="AD1576" s="135" t="b">
        <f t="shared" si="271"/>
        <v>0</v>
      </c>
      <c r="AE1576" s="135" t="b">
        <f t="shared" si="272"/>
        <v>1</v>
      </c>
      <c r="AF1576" s="135" t="b">
        <f>AND(AC1576,$V1576&lt;=Synthèse!$B$44)</f>
        <v>0</v>
      </c>
      <c r="AG1576" s="135" t="b">
        <f>AND(AD1576,$V1576&lt;=Synthèse!$B$44)</f>
        <v>0</v>
      </c>
      <c r="AH1576" s="135" t="b">
        <f>AND(AE1576,$V1576&lt;=Synthèse!$B$44)</f>
        <v>1</v>
      </c>
      <c r="AI1576" s="137" t="b">
        <v>0</v>
      </c>
      <c r="AJ1576" s="137" t="b">
        <v>0</v>
      </c>
      <c r="AK1576" s="137" t="b">
        <f t="shared" si="273"/>
        <v>0</v>
      </c>
      <c r="AL1576" s="137" t="b">
        <f t="shared" si="274"/>
        <v>0</v>
      </c>
      <c r="AM1576" s="137" t="b">
        <f>AND(AK1576,$V1576&lt;=Synthèse!$B$44)</f>
        <v>0</v>
      </c>
      <c r="AN1576" s="137" t="b">
        <f>AND(AL1576,$V1576&lt;=Synthèse!$B$44)</f>
        <v>0</v>
      </c>
    </row>
    <row r="1577" spans="1:40">
      <c r="A1577" s="17">
        <v>778373</v>
      </c>
      <c r="B1577" t="str">
        <f ca="1">VLOOKUP(A1577,'Fichier FI (en entrée)'!B:AH,3,0)</f>
        <v>KJBGJGQRZU</v>
      </c>
      <c r="C1577">
        <f t="shared" si="264"/>
        <v>216</v>
      </c>
      <c r="D1577">
        <f t="shared" si="265"/>
        <v>15.7</v>
      </c>
      <c r="E1577" s="14" t="str">
        <f>VLOOKUP(A1577,'Fichier FI (en entrée)'!B:AH,2,0)</f>
        <v>EV</v>
      </c>
      <c r="F1577" s="14" t="b">
        <f t="shared" si="266"/>
        <v>1</v>
      </c>
      <c r="G1577" s="14" t="b">
        <f>IFERROR(VLOOKUP(A1577,'Calculs FA (auto)'!A:F,6,0),FALSE)</f>
        <v>0</v>
      </c>
      <c r="H1577" s="14" t="b">
        <f t="shared" si="267"/>
        <v>0</v>
      </c>
      <c r="I1577" s="16">
        <f>IFERROR(VLOOKUP(A1577,'Moyennes FI (en entrée)'!B:N,7,0),"")</f>
        <v>10.7</v>
      </c>
      <c r="J1577" s="16">
        <f>IFERROR(VLOOKUP(VLOOKUP(A1577,'Fichier FI (en entrée)'!B:AH,33,0),Modificateurs!A$2:B$5,2,0),0)</f>
        <v>3</v>
      </c>
      <c r="K1577" s="16">
        <f>IFERROR(VLOOKUP(VLOOKUP(A1577,'Redoub FI (en entrée)'!B:N,7,0),Modificateurs!A$8:B$11,2,0),0)</f>
        <v>0</v>
      </c>
      <c r="L1577" s="16">
        <f>IFERROR(VLOOKUP(M1577,Modificateurs!D$1:E$94,2,0),0)</f>
        <v>2</v>
      </c>
      <c r="M1577" t="str">
        <f>VLOOKUP(A1577,'Fichier FI (en entrée)'!B:AH,16,0)&amp;" "&amp;VLOOKUP(A1577,'Fichier FI (en entrée)'!B:AH,20,0)&amp;" "&amp;VLOOKUP(A1577,'Fichier FI (en entrée)'!B:AH,27,0)&amp;" "&amp;VLOOKUP(A1577,'Fichier FI (en entrée)'!B:AH,29,0)</f>
        <v xml:space="preserve">STI2D Système informatique et numérique  </v>
      </c>
      <c r="N1577" t="str">
        <f>VLOOKUP(A1577,'Fichier FI (en entrée)'!B:AH,8,0)</f>
        <v>En Terminale</v>
      </c>
      <c r="O1577" t="b">
        <f>AND(C1577&gt;Synthèse!B$8,C1577&lt;Synthèse!B$10,NOT(Y1577))</f>
        <v>0</v>
      </c>
      <c r="Q1577" s="60">
        <f>ROUNDUP(C1577/(Synthèse!$B$4+Synthèse!$B$1)*8,0)</f>
        <v>2</v>
      </c>
      <c r="R1577" s="60">
        <f>IFERROR(VLOOKUP(A1577,'Evaluations (formulaire)'!A:P,6,0)+VLOOKUP(A1577,'Evaluations (formulaire)'!A:P,7,0),0)</f>
        <v>0</v>
      </c>
      <c r="S1577" s="60">
        <f>IFERROR(VLOOKUP(A1577,'Evaluations (formulaire)'!A:P,8,0),0)</f>
        <v>0</v>
      </c>
      <c r="T1577" s="60">
        <f>IF(AND(ISBLANK(P1577),Q1577&lt;=2),Synthèse!$B$41,IF(AND(ISBLANK(P1577),Q1577&gt;=7),Synthèse!$C$41,R1577+S1577))</f>
        <v>4.6511627906976744E-3</v>
      </c>
      <c r="U1577" s="60">
        <f t="shared" si="268"/>
        <v>15.704651162790697</v>
      </c>
      <c r="V1577" s="60">
        <f t="shared" si="269"/>
        <v>216</v>
      </c>
      <c r="X1577" s="26">
        <v>560</v>
      </c>
      <c r="Y1577" s="26" t="b">
        <f>IFERROR(VLOOKUP(A1577,'Calculs FA (auto)'!A:O,15,0),FALSE)</f>
        <v>0</v>
      </c>
      <c r="Z1577" s="26">
        <f>IFERROR(VLOOKUP(A1577,'Evaluations (formulaire)'!A:M,9,0),0)</f>
        <v>0</v>
      </c>
      <c r="AA1577" s="135" t="b">
        <v>0</v>
      </c>
      <c r="AB1577" s="135" t="b">
        <v>0</v>
      </c>
      <c r="AC1577" s="135" t="b">
        <f t="shared" si="270"/>
        <v>0</v>
      </c>
      <c r="AD1577" s="135" t="b">
        <f t="shared" si="271"/>
        <v>0</v>
      </c>
      <c r="AE1577" s="135" t="b">
        <f t="shared" si="272"/>
        <v>1</v>
      </c>
      <c r="AF1577" s="135" t="b">
        <f>AND(AC1577,$V1577&lt;=Synthèse!$B$44)</f>
        <v>0</v>
      </c>
      <c r="AG1577" s="135" t="b">
        <f>AND(AD1577,$V1577&lt;=Synthèse!$B$44)</f>
        <v>0</v>
      </c>
      <c r="AH1577" s="135" t="b">
        <f>AND(AE1577,$V1577&lt;=Synthèse!$B$44)</f>
        <v>1</v>
      </c>
      <c r="AI1577" s="137" t="b">
        <v>0</v>
      </c>
      <c r="AJ1577" s="137" t="b">
        <v>0</v>
      </c>
      <c r="AK1577" s="137" t="b">
        <f t="shared" si="273"/>
        <v>0</v>
      </c>
      <c r="AL1577" s="137" t="b">
        <f t="shared" si="274"/>
        <v>0</v>
      </c>
      <c r="AM1577" s="137" t="b">
        <f>AND(AK1577,$V1577&lt;=Synthèse!$B$44)</f>
        <v>0</v>
      </c>
      <c r="AN1577" s="137" t="b">
        <f>AND(AL1577,$V1577&lt;=Synthèse!$B$44)</f>
        <v>0</v>
      </c>
    </row>
    <row r="1578" spans="1:40">
      <c r="A1578" s="17">
        <v>778375</v>
      </c>
      <c r="B1578" t="str">
        <f ca="1">VLOOKUP(A1578,'Fichier FI (en entrée)'!B:AH,3,0)</f>
        <v>HXTPLCZQEG</v>
      </c>
      <c r="C1578">
        <f t="shared" si="264"/>
        <v>461</v>
      </c>
      <c r="D1578">
        <f t="shared" si="265"/>
        <v>13.65</v>
      </c>
      <c r="E1578" s="14" t="str">
        <f>VLOOKUP(A1578,'Fichier FI (en entrée)'!B:AH,2,0)</f>
        <v>EV</v>
      </c>
      <c r="F1578" s="14" t="b">
        <f t="shared" si="266"/>
        <v>1</v>
      </c>
      <c r="G1578" s="14" t="b">
        <f>IFERROR(VLOOKUP(A1578,'Calculs FA (auto)'!A:F,6,0),FALSE)</f>
        <v>0</v>
      </c>
      <c r="H1578" s="14" t="b">
        <f t="shared" si="267"/>
        <v>0</v>
      </c>
      <c r="I1578" s="16">
        <f>IFERROR(VLOOKUP(A1578,'Moyennes FI (en entrée)'!B:N,7,0),"")</f>
        <v>9.65</v>
      </c>
      <c r="J1578" s="16">
        <f>IFERROR(VLOOKUP(VLOOKUP(A1578,'Fichier FI (en entrée)'!B:AH,33,0),Modificateurs!A$2:B$5,2,0),0)</f>
        <v>3</v>
      </c>
      <c r="K1578" s="16">
        <f>IFERROR(VLOOKUP(VLOOKUP(A1578,'Redoub FI (en entrée)'!B:N,7,0),Modificateurs!A$8:B$11,2,0),0)</f>
        <v>0</v>
      </c>
      <c r="L1578" s="16">
        <f>IFERROR(VLOOKUP(M1578,Modificateurs!D$1:E$94,2,0),0)</f>
        <v>1</v>
      </c>
      <c r="M1578" t="str">
        <f>VLOOKUP(A1578,'Fichier FI (en entrée)'!B:AH,16,0)&amp;" "&amp;VLOOKUP(A1578,'Fichier FI (en entrée)'!B:AH,20,0)&amp;" "&amp;VLOOKUP(A1578,'Fichier FI (en entrée)'!B:AH,27,0)&amp;" "&amp;VLOOKUP(A1578,'Fichier FI (en entrée)'!B:AH,29,0)</f>
        <v xml:space="preserve">S Pas de spécialité (S.I)  </v>
      </c>
      <c r="N1578" t="str">
        <f>VLOOKUP(A1578,'Fichier FI (en entrée)'!B:AH,8,0)</f>
        <v>En Terminale</v>
      </c>
      <c r="O1578" t="b">
        <f>AND(C1578&gt;Synthèse!B$8,C1578&lt;Synthèse!B$10,NOT(Y1578))</f>
        <v>1</v>
      </c>
      <c r="Q1578" s="60">
        <f>ROUNDUP(C1578/(Synthèse!$B$4+Synthèse!$B$1)*8,0)</f>
        <v>3</v>
      </c>
      <c r="R1578" s="60">
        <f>IFERROR(VLOOKUP(A1578,'Evaluations (formulaire)'!A:P,6,0)+VLOOKUP(A1578,'Evaluations (formulaire)'!A:P,7,0),0)</f>
        <v>0</v>
      </c>
      <c r="S1578" s="60">
        <f>IFERROR(VLOOKUP(A1578,'Evaluations (formulaire)'!A:P,8,0),0)</f>
        <v>0</v>
      </c>
      <c r="T1578" s="60">
        <f>IF(AND(ISBLANK(P1578),Q1578&lt;=2),Synthèse!$B$41,IF(AND(ISBLANK(P1578),Q1578&gt;=7),Synthèse!$C$41,R1578+S1578))</f>
        <v>0</v>
      </c>
      <c r="U1578" s="60">
        <f t="shared" si="268"/>
        <v>13.65</v>
      </c>
      <c r="V1578" s="60">
        <f t="shared" si="269"/>
        <v>461</v>
      </c>
      <c r="X1578" s="26">
        <v>552</v>
      </c>
      <c r="Y1578" s="26" t="b">
        <f>IFERROR(VLOOKUP(A1578,'Calculs FA (auto)'!A:O,15,0),FALSE)</f>
        <v>0</v>
      </c>
      <c r="Z1578" s="26">
        <f>IFERROR(VLOOKUP(A1578,'Evaluations (formulaire)'!A:M,9,0),0)</f>
        <v>0</v>
      </c>
      <c r="AA1578" s="135" t="b">
        <v>0</v>
      </c>
      <c r="AB1578" s="135" t="b">
        <v>0</v>
      </c>
      <c r="AC1578" s="135" t="b">
        <f t="shared" si="270"/>
        <v>0</v>
      </c>
      <c r="AD1578" s="135" t="b">
        <f t="shared" si="271"/>
        <v>0</v>
      </c>
      <c r="AE1578" s="135" t="b">
        <f t="shared" si="272"/>
        <v>1</v>
      </c>
      <c r="AF1578" s="135" t="b">
        <f>AND(AC1578,$V1578&lt;=Synthèse!$B$44)</f>
        <v>0</v>
      </c>
      <c r="AG1578" s="135" t="b">
        <f>AND(AD1578,$V1578&lt;=Synthèse!$B$44)</f>
        <v>0</v>
      </c>
      <c r="AH1578" s="135" t="b">
        <f>AND(AE1578,$V1578&lt;=Synthèse!$B$44)</f>
        <v>1</v>
      </c>
      <c r="AI1578" s="137" t="b">
        <v>0</v>
      </c>
      <c r="AJ1578" s="137" t="b">
        <v>0</v>
      </c>
      <c r="AK1578" s="137" t="b">
        <f t="shared" si="273"/>
        <v>0</v>
      </c>
      <c r="AL1578" s="137" t="b">
        <f t="shared" si="274"/>
        <v>0</v>
      </c>
      <c r="AM1578" s="137" t="b">
        <f>AND(AK1578,$V1578&lt;=Synthèse!$B$44)</f>
        <v>0</v>
      </c>
      <c r="AN1578" s="137" t="b">
        <f>AND(AL1578,$V1578&lt;=Synthèse!$B$44)</f>
        <v>0</v>
      </c>
    </row>
    <row r="1579" spans="1:40">
      <c r="A1579" s="17">
        <v>780979</v>
      </c>
      <c r="B1579" t="str">
        <f ca="1">VLOOKUP(A1579,'Fichier FI (en entrée)'!B:AH,3,0)</f>
        <v>SXQYLQIXKH</v>
      </c>
      <c r="C1579">
        <f t="shared" si="264"/>
        <v>443</v>
      </c>
      <c r="D1579">
        <f t="shared" si="265"/>
        <v>13.74</v>
      </c>
      <c r="E1579" s="14" t="str">
        <f>VLOOKUP(A1579,'Fichier FI (en entrée)'!B:AH,2,0)</f>
        <v>EV</v>
      </c>
      <c r="F1579" s="14" t="b">
        <f t="shared" si="266"/>
        <v>1</v>
      </c>
      <c r="G1579" s="14" t="b">
        <f>IFERROR(VLOOKUP(A1579,'Calculs FA (auto)'!A:F,6,0),FALSE)</f>
        <v>1</v>
      </c>
      <c r="H1579" s="14" t="b">
        <f t="shared" si="267"/>
        <v>1</v>
      </c>
      <c r="I1579" s="16">
        <f>IFERROR(VLOOKUP(A1579,'Moyennes FI (en entrée)'!B:N,7,0),"")</f>
        <v>9.74</v>
      </c>
      <c r="J1579" s="16">
        <f>IFERROR(VLOOKUP(VLOOKUP(A1579,'Fichier FI (en entrée)'!B:AH,33,0),Modificateurs!A$2:B$5,2,0),0)</f>
        <v>1</v>
      </c>
      <c r="K1579" s="16">
        <f>IFERROR(VLOOKUP(VLOOKUP(A1579,'Redoub FI (en entrée)'!B:N,7,0),Modificateurs!A$8:B$11,2,0),0)</f>
        <v>0</v>
      </c>
      <c r="L1579" s="16">
        <f>IFERROR(VLOOKUP(M1579,Modificateurs!D$1:E$94,2,0),0)</f>
        <v>3</v>
      </c>
      <c r="M1579" t="str">
        <f>VLOOKUP(A1579,'Fichier FI (en entrée)'!B:AH,16,0)&amp;" "&amp;VLOOKUP(A1579,'Fichier FI (en entrée)'!B:AH,20,0)&amp;" "&amp;VLOOKUP(A1579,'Fichier FI (en entrée)'!B:AH,27,0)&amp;" "&amp;VLOOKUP(A1579,'Fichier FI (en entrée)'!B:AH,29,0)</f>
        <v xml:space="preserve">S Informatique et Sciences du numérique  </v>
      </c>
      <c r="N1579" t="str">
        <f>VLOOKUP(A1579,'Fichier FI (en entrée)'!B:AH,8,0)</f>
        <v>En Terminale</v>
      </c>
      <c r="O1579" t="b">
        <f>AND(C1579&gt;Synthèse!B$8,C1579&lt;Synthèse!B$10,NOT(Y1579))</f>
        <v>0</v>
      </c>
      <c r="Q1579" s="60">
        <f>ROUNDUP(C1579/(Synthèse!$B$4+Synthèse!$B$1)*8,0)</f>
        <v>3</v>
      </c>
      <c r="R1579" s="60">
        <f>IFERROR(VLOOKUP(A1579,'Evaluations (formulaire)'!A:P,6,0)+VLOOKUP(A1579,'Evaluations (formulaire)'!A:P,7,0),0)</f>
        <v>0</v>
      </c>
      <c r="S1579" s="60">
        <f>IFERROR(VLOOKUP(A1579,'Evaluations (formulaire)'!A:P,8,0),0)</f>
        <v>0</v>
      </c>
      <c r="T1579" s="60">
        <f>IF(AND(ISBLANK(P1579),Q1579&lt;=2),Synthèse!$B$41,IF(AND(ISBLANK(P1579),Q1579&gt;=7),Synthèse!$C$41,R1579+S1579))</f>
        <v>0</v>
      </c>
      <c r="U1579" s="60">
        <f t="shared" si="268"/>
        <v>13.74</v>
      </c>
      <c r="V1579" s="60">
        <f t="shared" si="269"/>
        <v>443</v>
      </c>
      <c r="X1579" s="26">
        <v>630</v>
      </c>
      <c r="Y1579" s="26" t="b">
        <f>IFERROR(VLOOKUP(A1579,'Calculs FA (auto)'!A:O,15,0),FALSE)</f>
        <v>1</v>
      </c>
      <c r="Z1579" s="26">
        <f>IFERROR(VLOOKUP(A1579,'Evaluations (formulaire)'!A:M,9,0),0)</f>
        <v>0</v>
      </c>
      <c r="AA1579" s="135" t="b">
        <v>0</v>
      </c>
      <c r="AB1579" s="135" t="b">
        <v>0</v>
      </c>
      <c r="AC1579" s="135" t="b">
        <f t="shared" si="270"/>
        <v>0</v>
      </c>
      <c r="AD1579" s="135" t="b">
        <f t="shared" si="271"/>
        <v>0</v>
      </c>
      <c r="AE1579" s="135" t="b">
        <f t="shared" si="272"/>
        <v>1</v>
      </c>
      <c r="AF1579" s="135" t="b">
        <f>AND(AC1579,$V1579&lt;=Synthèse!$B$44)</f>
        <v>0</v>
      </c>
      <c r="AG1579" s="135" t="b">
        <f>AND(AD1579,$V1579&lt;=Synthèse!$B$44)</f>
        <v>0</v>
      </c>
      <c r="AH1579" s="135" t="b">
        <f>AND(AE1579,$V1579&lt;=Synthèse!$B$44)</f>
        <v>1</v>
      </c>
      <c r="AI1579" s="137" t="b">
        <v>0</v>
      </c>
      <c r="AJ1579" s="137" t="b">
        <v>0</v>
      </c>
      <c r="AK1579" s="137" t="b">
        <f t="shared" si="273"/>
        <v>0</v>
      </c>
      <c r="AL1579" s="137" t="b">
        <f t="shared" si="274"/>
        <v>0</v>
      </c>
      <c r="AM1579" s="137" t="b">
        <f>AND(AK1579,$V1579&lt;=Synthèse!$B$44)</f>
        <v>0</v>
      </c>
      <c r="AN1579" s="137" t="b">
        <f>AND(AL1579,$V1579&lt;=Synthèse!$B$44)</f>
        <v>0</v>
      </c>
    </row>
    <row r="1580" spans="1:40">
      <c r="A1580" s="17">
        <v>781050</v>
      </c>
      <c r="B1580" t="str">
        <f ca="1">VLOOKUP(A1580,'Fichier FI (en entrée)'!B:AH,3,0)</f>
        <v>BFPTYFMZRY</v>
      </c>
      <c r="C1580">
        <f t="shared" si="264"/>
        <v>1180</v>
      </c>
      <c r="D1580">
        <f t="shared" si="265"/>
        <v>8.24</v>
      </c>
      <c r="E1580" s="14" t="str">
        <f>VLOOKUP(A1580,'Fichier FI (en entrée)'!B:AH,2,0)</f>
        <v>EV</v>
      </c>
      <c r="F1580" s="14" t="b">
        <f t="shared" si="266"/>
        <v>1</v>
      </c>
      <c r="G1580" s="14" t="b">
        <f>IFERROR(VLOOKUP(A1580,'Calculs FA (auto)'!A:F,6,0),FALSE)</f>
        <v>1</v>
      </c>
      <c r="H1580" s="14" t="b">
        <f t="shared" si="267"/>
        <v>1</v>
      </c>
      <c r="I1580" s="16">
        <f>IFERROR(VLOOKUP(A1580,'Moyennes FI (en entrée)'!B:N,7,0),"")</f>
        <v>7.24</v>
      </c>
      <c r="J1580" s="16">
        <f>IFERROR(VLOOKUP(VLOOKUP(A1580,'Fichier FI (en entrée)'!B:AH,33,0),Modificateurs!A$2:B$5,2,0),0)</f>
        <v>0</v>
      </c>
      <c r="K1580" s="16">
        <f>IFERROR(VLOOKUP(VLOOKUP(A1580,'Redoub FI (en entrée)'!B:N,7,0),Modificateurs!A$8:B$11,2,0),0)</f>
        <v>0</v>
      </c>
      <c r="L1580" s="16">
        <f>IFERROR(VLOOKUP(M1580,Modificateurs!D$1:E$94,2,0),0)</f>
        <v>1</v>
      </c>
      <c r="M1580" t="str">
        <f>VLOOKUP(A1580,'Fichier FI (en entrée)'!B:AH,16,0)&amp;" "&amp;VLOOKUP(A1580,'Fichier FI (en entrée)'!B:AH,20,0)&amp;" "&amp;VLOOKUP(A1580,'Fichier FI (en entrée)'!B:AH,27,0)&amp;" "&amp;VLOOKUP(A1580,'Fichier FI (en entrée)'!B:AH,29,0)</f>
        <v xml:space="preserve">S Pas de spécialité (S.I)  </v>
      </c>
      <c r="N1580" t="str">
        <f>VLOOKUP(A1580,'Fichier FI (en entrée)'!B:AH,8,0)</f>
        <v>En Terminale</v>
      </c>
      <c r="O1580" t="b">
        <f>AND(C1580&gt;Synthèse!B$8,C1580&lt;Synthèse!B$10,NOT(Y1580))</f>
        <v>0</v>
      </c>
      <c r="Q1580" s="60">
        <f>ROUNDUP(C1580/(Synthèse!$B$4+Synthèse!$B$1)*8,0)</f>
        <v>6</v>
      </c>
      <c r="R1580" s="60">
        <f>IFERROR(VLOOKUP(A1580,'Evaluations (formulaire)'!A:P,6,0)+VLOOKUP(A1580,'Evaluations (formulaire)'!A:P,7,0),0)</f>
        <v>0</v>
      </c>
      <c r="S1580" s="60">
        <f>IFERROR(VLOOKUP(A1580,'Evaluations (formulaire)'!A:P,8,0),0)</f>
        <v>0</v>
      </c>
      <c r="T1580" s="60">
        <f>IF(AND(ISBLANK(P1580),Q1580&lt;=2),Synthèse!$B$41,IF(AND(ISBLANK(P1580),Q1580&gt;=7),Synthèse!$C$41,R1580+S1580))</f>
        <v>0</v>
      </c>
      <c r="U1580" s="60">
        <f t="shared" si="268"/>
        <v>8.24</v>
      </c>
      <c r="V1580" s="60">
        <f t="shared" si="269"/>
        <v>1178</v>
      </c>
      <c r="X1580" s="26">
        <v>437</v>
      </c>
      <c r="Y1580" s="26" t="b">
        <f>IFERROR(VLOOKUP(A1580,'Calculs FA (auto)'!A:O,15,0),FALSE)</f>
        <v>1</v>
      </c>
      <c r="Z1580" s="26">
        <f>IFERROR(VLOOKUP(A1580,'Evaluations (formulaire)'!A:M,9,0),0)</f>
        <v>0</v>
      </c>
      <c r="AA1580" s="135" t="b">
        <v>0</v>
      </c>
      <c r="AB1580" s="135" t="b">
        <v>0</v>
      </c>
      <c r="AC1580" s="135" t="b">
        <f t="shared" si="270"/>
        <v>0</v>
      </c>
      <c r="AD1580" s="135" t="b">
        <f t="shared" si="271"/>
        <v>0</v>
      </c>
      <c r="AE1580" s="135" t="b">
        <f t="shared" si="272"/>
        <v>1</v>
      </c>
      <c r="AF1580" s="135" t="b">
        <f>AND(AC1580,$V1580&lt;=Synthèse!$B$44)</f>
        <v>0</v>
      </c>
      <c r="AG1580" s="135" t="b">
        <f>AND(AD1580,$V1580&lt;=Synthèse!$B$44)</f>
        <v>0</v>
      </c>
      <c r="AH1580" s="135" t="b">
        <f>AND(AE1580,$V1580&lt;=Synthèse!$B$44)</f>
        <v>0</v>
      </c>
      <c r="AI1580" s="137" t="b">
        <v>0</v>
      </c>
      <c r="AJ1580" s="137" t="b">
        <v>0</v>
      </c>
      <c r="AK1580" s="137" t="b">
        <f t="shared" si="273"/>
        <v>0</v>
      </c>
      <c r="AL1580" s="137" t="b">
        <f t="shared" si="274"/>
        <v>0</v>
      </c>
      <c r="AM1580" s="137" t="b">
        <f>AND(AK1580,$V1580&lt;=Synthèse!$B$44)</f>
        <v>0</v>
      </c>
      <c r="AN1580" s="137" t="b">
        <f>AND(AL1580,$V1580&lt;=Synthèse!$B$44)</f>
        <v>0</v>
      </c>
    </row>
    <row r="1581" spans="1:40">
      <c r="A1581" s="17">
        <v>781110</v>
      </c>
      <c r="B1581" t="str">
        <f ca="1">VLOOKUP(A1581,'Fichier FI (en entrée)'!B:AH,3,0)</f>
        <v>VCAQHGPTVM</v>
      </c>
      <c r="C1581">
        <f t="shared" si="264"/>
        <v>814</v>
      </c>
      <c r="D1581">
        <f t="shared" si="265"/>
        <v>11.62</v>
      </c>
      <c r="E1581" s="14" t="str">
        <f>VLOOKUP(A1581,'Fichier FI (en entrée)'!B:AH,2,0)</f>
        <v>EV</v>
      </c>
      <c r="F1581" s="14" t="b">
        <f t="shared" si="266"/>
        <v>1</v>
      </c>
      <c r="G1581" s="14" t="b">
        <f>IFERROR(VLOOKUP(A1581,'Calculs FA (auto)'!A:F,6,0),FALSE)</f>
        <v>0</v>
      </c>
      <c r="H1581" s="14" t="b">
        <f t="shared" si="267"/>
        <v>0</v>
      </c>
      <c r="I1581" s="16">
        <f>IFERROR(VLOOKUP(A1581,'Moyennes FI (en entrée)'!B:N,7,0),"")</f>
        <v>8.6199999999999992</v>
      </c>
      <c r="J1581" s="16">
        <f>IFERROR(VLOOKUP(VLOOKUP(A1581,'Fichier FI (en entrée)'!B:AH,33,0),Modificateurs!A$2:B$5,2,0),0)</f>
        <v>1</v>
      </c>
      <c r="K1581" s="16">
        <f>IFERROR(VLOOKUP(VLOOKUP(A1581,'Redoub FI (en entrée)'!B:N,7,0),Modificateurs!A$8:B$11,2,0),0)</f>
        <v>0</v>
      </c>
      <c r="L1581" s="16">
        <f>IFERROR(VLOOKUP(M1581,Modificateurs!D$1:E$94,2,0),0)</f>
        <v>2</v>
      </c>
      <c r="M1581" t="str">
        <f>VLOOKUP(A1581,'Fichier FI (en entrée)'!B:AH,16,0)&amp;" "&amp;VLOOKUP(A1581,'Fichier FI (en entrée)'!B:AH,20,0)&amp;" "&amp;VLOOKUP(A1581,'Fichier FI (en entrée)'!B:AH,27,0)&amp;" "&amp;VLOOKUP(A1581,'Fichier FI (en entrée)'!B:AH,29,0)</f>
        <v xml:space="preserve">STI2D Système informatique et numérique  </v>
      </c>
      <c r="N1581" t="str">
        <f>VLOOKUP(A1581,'Fichier FI (en entrée)'!B:AH,8,0)</f>
        <v>En Terminale</v>
      </c>
      <c r="O1581" t="b">
        <f>AND(C1581&gt;Synthèse!B$8,C1581&lt;Synthèse!B$10,NOT(Y1581))</f>
        <v>1</v>
      </c>
      <c r="Q1581" s="60">
        <f>ROUNDUP(C1581/(Synthèse!$B$4+Synthèse!$B$1)*8,0)</f>
        <v>4</v>
      </c>
      <c r="R1581" s="60">
        <f>IFERROR(VLOOKUP(A1581,'Evaluations (formulaire)'!A:P,6,0)+VLOOKUP(A1581,'Evaluations (formulaire)'!A:P,7,0),0)</f>
        <v>0</v>
      </c>
      <c r="S1581" s="60">
        <f>IFERROR(VLOOKUP(A1581,'Evaluations (formulaire)'!A:P,8,0),0)</f>
        <v>0</v>
      </c>
      <c r="T1581" s="60">
        <f>IF(AND(ISBLANK(P1581),Q1581&lt;=2),Synthèse!$B$41,IF(AND(ISBLANK(P1581),Q1581&gt;=7),Synthèse!$C$41,R1581+S1581))</f>
        <v>0</v>
      </c>
      <c r="U1581" s="60">
        <f t="shared" si="268"/>
        <v>11.62</v>
      </c>
      <c r="V1581" s="60">
        <f t="shared" si="269"/>
        <v>814</v>
      </c>
      <c r="X1581" s="26">
        <v>248</v>
      </c>
      <c r="Y1581" s="26" t="b">
        <f>IFERROR(VLOOKUP(A1581,'Calculs FA (auto)'!A:O,15,0),FALSE)</f>
        <v>0</v>
      </c>
      <c r="Z1581" s="26">
        <f>IFERROR(VLOOKUP(A1581,'Evaluations (formulaire)'!A:M,9,0),0)</f>
        <v>0</v>
      </c>
      <c r="AA1581" s="135" t="b">
        <v>0</v>
      </c>
      <c r="AB1581" s="135" t="b">
        <v>0</v>
      </c>
      <c r="AC1581" s="135" t="b">
        <f t="shared" si="270"/>
        <v>0</v>
      </c>
      <c r="AD1581" s="135" t="b">
        <f t="shared" si="271"/>
        <v>0</v>
      </c>
      <c r="AE1581" s="135" t="b">
        <f t="shared" si="272"/>
        <v>1</v>
      </c>
      <c r="AF1581" s="135" t="b">
        <f>AND(AC1581,$V1581&lt;=Synthèse!$B$44)</f>
        <v>0</v>
      </c>
      <c r="AG1581" s="135" t="b">
        <f>AND(AD1581,$V1581&lt;=Synthèse!$B$44)</f>
        <v>0</v>
      </c>
      <c r="AH1581" s="135" t="b">
        <f>AND(AE1581,$V1581&lt;=Synthèse!$B$44)</f>
        <v>0</v>
      </c>
      <c r="AI1581" s="137" t="b">
        <v>0</v>
      </c>
      <c r="AJ1581" s="137" t="b">
        <v>0</v>
      </c>
      <c r="AK1581" s="137" t="b">
        <f t="shared" si="273"/>
        <v>0</v>
      </c>
      <c r="AL1581" s="137" t="b">
        <f t="shared" si="274"/>
        <v>0</v>
      </c>
      <c r="AM1581" s="137" t="b">
        <f>AND(AK1581,$V1581&lt;=Synthèse!$B$44)</f>
        <v>0</v>
      </c>
      <c r="AN1581" s="137" t="b">
        <f>AND(AL1581,$V1581&lt;=Synthèse!$B$44)</f>
        <v>0</v>
      </c>
    </row>
    <row r="1582" spans="1:40">
      <c r="A1582" s="17">
        <v>781330</v>
      </c>
      <c r="B1582" t="str">
        <f ca="1">VLOOKUP(A1582,'Fichier FI (en entrée)'!B:AH,3,0)</f>
        <v>MMLERPPFZL</v>
      </c>
      <c r="C1582">
        <f t="shared" si="264"/>
        <v>743</v>
      </c>
      <c r="D1582">
        <f t="shared" si="265"/>
        <v>11.96</v>
      </c>
      <c r="E1582" s="14" t="str">
        <f>VLOOKUP(A1582,'Fichier FI (en entrée)'!B:AH,2,0)</f>
        <v>EV</v>
      </c>
      <c r="F1582" s="14" t="b">
        <f t="shared" si="266"/>
        <v>1</v>
      </c>
      <c r="G1582" s="14" t="b">
        <f>IFERROR(VLOOKUP(A1582,'Calculs FA (auto)'!A:F,6,0),FALSE)</f>
        <v>0</v>
      </c>
      <c r="H1582" s="14" t="b">
        <f t="shared" si="267"/>
        <v>0</v>
      </c>
      <c r="I1582" s="16">
        <f>IFERROR(VLOOKUP(A1582,'Moyennes FI (en entrée)'!B:N,7,0),"")</f>
        <v>7.96</v>
      </c>
      <c r="J1582" s="16">
        <f>IFERROR(VLOOKUP(VLOOKUP(A1582,'Fichier FI (en entrée)'!B:AH,33,0),Modificateurs!A$2:B$5,2,0),0)</f>
        <v>1</v>
      </c>
      <c r="K1582" s="16">
        <f>IFERROR(VLOOKUP(VLOOKUP(A1582,'Redoub FI (en entrée)'!B:N,7,0),Modificateurs!A$8:B$11,2,0),0)</f>
        <v>0</v>
      </c>
      <c r="L1582" s="16">
        <f>IFERROR(VLOOKUP(M1582,Modificateurs!D$1:E$94,2,0),0)</f>
        <v>3</v>
      </c>
      <c r="M1582" t="str">
        <f>VLOOKUP(A1582,'Fichier FI (en entrée)'!B:AH,16,0)&amp;" "&amp;VLOOKUP(A1582,'Fichier FI (en entrée)'!B:AH,20,0)&amp;" "&amp;VLOOKUP(A1582,'Fichier FI (en entrée)'!B:AH,27,0)&amp;" "&amp;VLOOKUP(A1582,'Fichier FI (en entrée)'!B:AH,29,0)</f>
        <v xml:space="preserve">S Informatique et Sciences du numérique  </v>
      </c>
      <c r="N1582" t="str">
        <f>VLOOKUP(A1582,'Fichier FI (en entrée)'!B:AH,8,0)</f>
        <v>En Terminale</v>
      </c>
      <c r="O1582" t="b">
        <f>AND(C1582&gt;Synthèse!B$8,C1582&lt;Synthèse!B$10,NOT(Y1582))</f>
        <v>1</v>
      </c>
      <c r="Q1582" s="60">
        <f>ROUNDUP(C1582/(Synthèse!$B$4+Synthèse!$B$1)*8,0)</f>
        <v>4</v>
      </c>
      <c r="R1582" s="60">
        <f>IFERROR(VLOOKUP(A1582,'Evaluations (formulaire)'!A:P,6,0)+VLOOKUP(A1582,'Evaluations (formulaire)'!A:P,7,0),0)</f>
        <v>0</v>
      </c>
      <c r="S1582" s="60">
        <f>IFERROR(VLOOKUP(A1582,'Evaluations (formulaire)'!A:P,8,0),0)</f>
        <v>0</v>
      </c>
      <c r="T1582" s="60">
        <f>IF(AND(ISBLANK(P1582),Q1582&lt;=2),Synthèse!$B$41,IF(AND(ISBLANK(P1582),Q1582&gt;=7),Synthèse!$C$41,R1582+S1582))</f>
        <v>0</v>
      </c>
      <c r="U1582" s="60">
        <f t="shared" si="268"/>
        <v>11.96</v>
      </c>
      <c r="V1582" s="60">
        <f t="shared" si="269"/>
        <v>743</v>
      </c>
      <c r="X1582" s="26">
        <v>992</v>
      </c>
      <c r="Y1582" s="26" t="b">
        <f>IFERROR(VLOOKUP(A1582,'Calculs FA (auto)'!A:O,15,0),FALSE)</f>
        <v>0</v>
      </c>
      <c r="Z1582" s="26">
        <f>IFERROR(VLOOKUP(A1582,'Evaluations (formulaire)'!A:M,9,0),0)</f>
        <v>0</v>
      </c>
      <c r="AA1582" s="135" t="b">
        <v>0</v>
      </c>
      <c r="AB1582" s="135" t="b">
        <v>0</v>
      </c>
      <c r="AC1582" s="135" t="b">
        <f t="shared" si="270"/>
        <v>0</v>
      </c>
      <c r="AD1582" s="135" t="b">
        <f t="shared" si="271"/>
        <v>0</v>
      </c>
      <c r="AE1582" s="135" t="b">
        <f t="shared" si="272"/>
        <v>1</v>
      </c>
      <c r="AF1582" s="135" t="b">
        <f>AND(AC1582,$V1582&lt;=Synthèse!$B$44)</f>
        <v>0</v>
      </c>
      <c r="AG1582" s="135" t="b">
        <f>AND(AD1582,$V1582&lt;=Synthèse!$B$44)</f>
        <v>0</v>
      </c>
      <c r="AH1582" s="135" t="b">
        <f>AND(AE1582,$V1582&lt;=Synthèse!$B$44)</f>
        <v>0</v>
      </c>
      <c r="AI1582" s="137" t="b">
        <v>0</v>
      </c>
      <c r="AJ1582" s="137" t="b">
        <v>0</v>
      </c>
      <c r="AK1582" s="137" t="b">
        <f t="shared" si="273"/>
        <v>0</v>
      </c>
      <c r="AL1582" s="137" t="b">
        <f t="shared" si="274"/>
        <v>0</v>
      </c>
      <c r="AM1582" s="137" t="b">
        <f>AND(AK1582,$V1582&lt;=Synthèse!$B$44)</f>
        <v>0</v>
      </c>
      <c r="AN1582" s="137" t="b">
        <f>AND(AL1582,$V1582&lt;=Synthèse!$B$44)</f>
        <v>0</v>
      </c>
    </row>
    <row r="1583" spans="1:40">
      <c r="A1583" s="17">
        <v>786029</v>
      </c>
      <c r="B1583" t="str">
        <f ca="1">VLOOKUP(A1583,'Fichier FI (en entrée)'!B:AH,3,0)</f>
        <v>MTIZEZRUXZ</v>
      </c>
      <c r="C1583">
        <f t="shared" si="264"/>
        <v>610</v>
      </c>
      <c r="D1583">
        <f t="shared" si="265"/>
        <v>12.83</v>
      </c>
      <c r="E1583" s="14" t="str">
        <f>VLOOKUP(A1583,'Fichier FI (en entrée)'!B:AH,2,0)</f>
        <v>EV</v>
      </c>
      <c r="F1583" s="14" t="b">
        <f t="shared" si="266"/>
        <v>1</v>
      </c>
      <c r="G1583" s="14" t="b">
        <f>IFERROR(VLOOKUP(A1583,'Calculs FA (auto)'!A:F,6,0),FALSE)</f>
        <v>0</v>
      </c>
      <c r="H1583" s="14" t="b">
        <f t="shared" si="267"/>
        <v>0</v>
      </c>
      <c r="I1583" s="16">
        <f>IFERROR(VLOOKUP(A1583,'Moyennes FI (en entrée)'!B:N,7,0),"")</f>
        <v>9.83</v>
      </c>
      <c r="J1583" s="16">
        <f>IFERROR(VLOOKUP(VLOOKUP(A1583,'Fichier FI (en entrée)'!B:AH,33,0),Modificateurs!A$2:B$5,2,0),0)</f>
        <v>0</v>
      </c>
      <c r="K1583" s="16">
        <f>IFERROR(VLOOKUP(VLOOKUP(A1583,'Redoub FI (en entrée)'!B:N,7,0),Modificateurs!A$8:B$11,2,0),0)</f>
        <v>0</v>
      </c>
      <c r="L1583" s="16">
        <f>IFERROR(VLOOKUP(M1583,Modificateurs!D$1:E$94,2,0),0)</f>
        <v>3</v>
      </c>
      <c r="M1583" t="str">
        <f>VLOOKUP(A1583,'Fichier FI (en entrée)'!B:AH,16,0)&amp;" "&amp;VLOOKUP(A1583,'Fichier FI (en entrée)'!B:AH,20,0)&amp;" "&amp;VLOOKUP(A1583,'Fichier FI (en entrée)'!B:AH,27,0)&amp;" "&amp;VLOOKUP(A1583,'Fichier FI (en entrée)'!B:AH,29,0)</f>
        <v xml:space="preserve">S Informatique et Sciences du numérique  </v>
      </c>
      <c r="N1583" t="str">
        <f>VLOOKUP(A1583,'Fichier FI (en entrée)'!B:AH,8,0)</f>
        <v>En Terminale</v>
      </c>
      <c r="O1583" t="b">
        <f>AND(C1583&gt;Synthèse!B$8,C1583&lt;Synthèse!B$10,NOT(Y1583))</f>
        <v>1</v>
      </c>
      <c r="Q1583" s="60">
        <f>ROUNDUP(C1583/(Synthèse!$B$4+Synthèse!$B$1)*8,0)</f>
        <v>3</v>
      </c>
      <c r="R1583" s="60">
        <f>IFERROR(VLOOKUP(A1583,'Evaluations (formulaire)'!A:P,6,0)+VLOOKUP(A1583,'Evaluations (formulaire)'!A:P,7,0),0)</f>
        <v>0</v>
      </c>
      <c r="S1583" s="60">
        <f>IFERROR(VLOOKUP(A1583,'Evaluations (formulaire)'!A:P,8,0),0)</f>
        <v>0</v>
      </c>
      <c r="T1583" s="60">
        <f>IF(AND(ISBLANK(P1583),Q1583&lt;=2),Synthèse!$B$41,IF(AND(ISBLANK(P1583),Q1583&gt;=7),Synthèse!$C$41,R1583+S1583))</f>
        <v>0</v>
      </c>
      <c r="U1583" s="60">
        <f t="shared" si="268"/>
        <v>12.83</v>
      </c>
      <c r="V1583" s="60">
        <f t="shared" si="269"/>
        <v>611</v>
      </c>
      <c r="X1583" s="26">
        <v>1901</v>
      </c>
      <c r="Y1583" s="26" t="b">
        <f>IFERROR(VLOOKUP(A1583,'Calculs FA (auto)'!A:O,15,0),FALSE)</f>
        <v>0</v>
      </c>
      <c r="Z1583" s="26">
        <f>IFERROR(VLOOKUP(A1583,'Evaluations (formulaire)'!A:M,9,0),0)</f>
        <v>0</v>
      </c>
      <c r="AA1583" s="135" t="b">
        <v>0</v>
      </c>
      <c r="AB1583" s="135" t="b">
        <v>1</v>
      </c>
      <c r="AC1583" s="135" t="b">
        <f t="shared" si="270"/>
        <v>0</v>
      </c>
      <c r="AD1583" s="135" t="b">
        <f t="shared" si="271"/>
        <v>1</v>
      </c>
      <c r="AE1583" s="135" t="b">
        <f t="shared" si="272"/>
        <v>0</v>
      </c>
      <c r="AF1583" s="135" t="b">
        <f>AND(AC1583,$V1583&lt;=Synthèse!$B$44)</f>
        <v>0</v>
      </c>
      <c r="AG1583" s="135" t="b">
        <f>AND(AD1583,$V1583&lt;=Synthèse!$B$44)</f>
        <v>1</v>
      </c>
      <c r="AH1583" s="135" t="b">
        <f>AND(AE1583,$V1583&lt;=Synthèse!$B$44)</f>
        <v>0</v>
      </c>
      <c r="AI1583" s="137" t="b">
        <v>0</v>
      </c>
      <c r="AJ1583" s="137" t="b">
        <v>0</v>
      </c>
      <c r="AK1583" s="137" t="b">
        <f t="shared" si="273"/>
        <v>0</v>
      </c>
      <c r="AL1583" s="137" t="b">
        <f t="shared" si="274"/>
        <v>0</v>
      </c>
      <c r="AM1583" s="137" t="b">
        <f>AND(AK1583,$V1583&lt;=Synthèse!$B$44)</f>
        <v>0</v>
      </c>
      <c r="AN1583" s="137" t="b">
        <f>AND(AL1583,$V1583&lt;=Synthèse!$B$44)</f>
        <v>0</v>
      </c>
    </row>
    <row r="1584" spans="1:40">
      <c r="A1584" s="17">
        <v>787930</v>
      </c>
      <c r="B1584" t="str">
        <f ca="1">VLOOKUP(A1584,'Fichier FI (en entrée)'!B:AH,3,0)</f>
        <v>BQGNLRHNNM</v>
      </c>
      <c r="C1584">
        <f t="shared" si="264"/>
        <v>1097</v>
      </c>
      <c r="D1584">
        <f t="shared" si="265"/>
        <v>9.36</v>
      </c>
      <c r="E1584" s="14" t="str">
        <f>VLOOKUP(A1584,'Fichier FI (en entrée)'!B:AH,2,0)</f>
        <v>EV</v>
      </c>
      <c r="F1584" s="14" t="b">
        <f t="shared" si="266"/>
        <v>1</v>
      </c>
      <c r="G1584" s="14" t="b">
        <f>IFERROR(VLOOKUP(A1584,'Calculs FA (auto)'!A:F,6,0),FALSE)</f>
        <v>0</v>
      </c>
      <c r="H1584" s="14" t="b">
        <f t="shared" si="267"/>
        <v>0</v>
      </c>
      <c r="I1584" s="16">
        <f>IFERROR(VLOOKUP(A1584,'Moyennes FI (en entrée)'!B:N,7,0),"")</f>
        <v>14.36</v>
      </c>
      <c r="J1584" s="16">
        <f>IFERROR(VLOOKUP(VLOOKUP(A1584,'Fichier FI (en entrée)'!B:AH,33,0),Modificateurs!A$2:B$5,2,0),0)</f>
        <v>3</v>
      </c>
      <c r="K1584" s="16">
        <f>IFERROR(VLOOKUP(VLOOKUP(A1584,'Redoub FI (en entrée)'!B:N,7,0),Modificateurs!A$8:B$11,2,0),0)</f>
        <v>0</v>
      </c>
      <c r="L1584" s="16">
        <f>IFERROR(VLOOKUP(M1584,Modificateurs!D$1:E$94,2,0),0)</f>
        <v>-8</v>
      </c>
      <c r="M1584" t="str">
        <f>VLOOKUP(A1584,'Fichier FI (en entrée)'!B:AH,16,0)&amp;" "&amp;VLOOKUP(A1584,'Fichier FI (en entrée)'!B:AH,20,0)&amp;" "&amp;VLOOKUP(A1584,'Fichier FI (en entrée)'!B:AH,27,0)&amp;" "&amp;VLOOKUP(A1584,'Fichier FI (en entrée)'!B:AH,29,0)</f>
        <v xml:space="preserve">STMG Systèmes d'information et de gestion  </v>
      </c>
      <c r="N1584" t="str">
        <f>VLOOKUP(A1584,'Fichier FI (en entrée)'!B:AH,8,0)</f>
        <v>En Terminale</v>
      </c>
      <c r="O1584" t="b">
        <f>AND(C1584&gt;Synthèse!B$8,C1584&lt;Synthèse!B$10,NOT(Y1584))</f>
        <v>1</v>
      </c>
      <c r="Q1584" s="60">
        <f>ROUNDUP(C1584/(Synthèse!$B$4+Synthèse!$B$1)*8,0)</f>
        <v>6</v>
      </c>
      <c r="R1584" s="60">
        <f>IFERROR(VLOOKUP(A1584,'Evaluations (formulaire)'!A:P,6,0)+VLOOKUP(A1584,'Evaluations (formulaire)'!A:P,7,0),0)</f>
        <v>0</v>
      </c>
      <c r="S1584" s="60">
        <f>IFERROR(VLOOKUP(A1584,'Evaluations (formulaire)'!A:P,8,0),0)</f>
        <v>0</v>
      </c>
      <c r="T1584" s="60">
        <f>IF(AND(ISBLANK(P1584),Q1584&lt;=2),Synthèse!$B$41,IF(AND(ISBLANK(P1584),Q1584&gt;=7),Synthèse!$C$41,R1584+S1584))</f>
        <v>0</v>
      </c>
      <c r="U1584" s="60">
        <f t="shared" si="268"/>
        <v>9.36</v>
      </c>
      <c r="V1584" s="60">
        <f t="shared" si="269"/>
        <v>1095</v>
      </c>
      <c r="X1584" s="26">
        <v>1967</v>
      </c>
      <c r="Y1584" s="26" t="b">
        <f>IFERROR(VLOOKUP(A1584,'Calculs FA (auto)'!A:O,15,0),FALSE)</f>
        <v>0</v>
      </c>
      <c r="Z1584" s="26">
        <f>IFERROR(VLOOKUP(A1584,'Evaluations (formulaire)'!A:M,9,0),0)</f>
        <v>0</v>
      </c>
      <c r="AA1584" s="135" t="b">
        <v>0</v>
      </c>
      <c r="AB1584" s="135" t="b">
        <v>0</v>
      </c>
      <c r="AC1584" s="135" t="b">
        <f t="shared" si="270"/>
        <v>0</v>
      </c>
      <c r="AD1584" s="135" t="b">
        <f t="shared" si="271"/>
        <v>0</v>
      </c>
      <c r="AE1584" s="135" t="b">
        <f t="shared" si="272"/>
        <v>1</v>
      </c>
      <c r="AF1584" s="135" t="b">
        <f>AND(AC1584,$V1584&lt;=Synthèse!$B$44)</f>
        <v>0</v>
      </c>
      <c r="AG1584" s="135" t="b">
        <f>AND(AD1584,$V1584&lt;=Synthèse!$B$44)</f>
        <v>0</v>
      </c>
      <c r="AH1584" s="135" t="b">
        <f>AND(AE1584,$V1584&lt;=Synthèse!$B$44)</f>
        <v>0</v>
      </c>
      <c r="AI1584" s="137" t="b">
        <v>0</v>
      </c>
      <c r="AJ1584" s="137" t="b">
        <v>0</v>
      </c>
      <c r="AK1584" s="137" t="b">
        <f t="shared" si="273"/>
        <v>0</v>
      </c>
      <c r="AL1584" s="137" t="b">
        <f t="shared" si="274"/>
        <v>0</v>
      </c>
      <c r="AM1584" s="137" t="b">
        <f>AND(AK1584,$V1584&lt;=Synthèse!$B$44)</f>
        <v>0</v>
      </c>
      <c r="AN1584" s="137" t="b">
        <f>AND(AL1584,$V1584&lt;=Synthèse!$B$44)</f>
        <v>0</v>
      </c>
    </row>
    <row r="1585" spans="1:40">
      <c r="A1585" s="17">
        <v>788173</v>
      </c>
      <c r="B1585" t="str">
        <f ca="1">VLOOKUP(A1585,'Fichier FI (en entrée)'!B:AH,3,0)</f>
        <v>ERUJOVCRJZ</v>
      </c>
      <c r="C1585">
        <f t="shared" si="264"/>
        <v>1430</v>
      </c>
      <c r="D1585">
        <f t="shared" si="265"/>
        <v>2.9700000000000006</v>
      </c>
      <c r="E1585" s="14" t="str">
        <f>VLOOKUP(A1585,'Fichier FI (en entrée)'!B:AH,2,0)</f>
        <v>EV</v>
      </c>
      <c r="F1585" s="14" t="b">
        <f t="shared" si="266"/>
        <v>1</v>
      </c>
      <c r="G1585" s="14" t="b">
        <f>IFERROR(VLOOKUP(A1585,'Calculs FA (auto)'!A:F,6,0),FALSE)</f>
        <v>0</v>
      </c>
      <c r="H1585" s="14" t="b">
        <f t="shared" si="267"/>
        <v>0</v>
      </c>
      <c r="I1585" s="16">
        <f>IFERROR(VLOOKUP(A1585,'Moyennes FI (en entrée)'!B:N,7,0),"")</f>
        <v>9.9700000000000006</v>
      </c>
      <c r="J1585" s="16">
        <f>IFERROR(VLOOKUP(VLOOKUP(A1585,'Fichier FI (en entrée)'!B:AH,33,0),Modificateurs!A$2:B$5,2,0),0)</f>
        <v>1</v>
      </c>
      <c r="K1585" s="16">
        <f>IFERROR(VLOOKUP(VLOOKUP(A1585,'Redoub FI (en entrée)'!B:N,7,0),Modificateurs!A$8:B$11,2,0),0)</f>
        <v>0</v>
      </c>
      <c r="L1585" s="16">
        <f>IFERROR(VLOOKUP(M1585,Modificateurs!D$1:E$94,2,0),0)</f>
        <v>-8</v>
      </c>
      <c r="M1585" t="str">
        <f>VLOOKUP(A1585,'Fichier FI (en entrée)'!B:AH,16,0)&amp;" "&amp;VLOOKUP(A1585,'Fichier FI (en entrée)'!B:AH,20,0)&amp;" "&amp;VLOOKUP(A1585,'Fichier FI (en entrée)'!B:AH,27,0)&amp;" "&amp;VLOOKUP(A1585,'Fichier FI (en entrée)'!B:AH,29,0)</f>
        <v xml:space="preserve">ES Sciences sociales et politiques  </v>
      </c>
      <c r="N1585" t="str">
        <f>VLOOKUP(A1585,'Fichier FI (en entrée)'!B:AH,8,0)</f>
        <v>En Terminale</v>
      </c>
      <c r="O1585" t="b">
        <f>AND(C1585&gt;Synthèse!B$8,C1585&lt;Synthèse!B$10,NOT(Y1585))</f>
        <v>0</v>
      </c>
      <c r="Q1585" s="60">
        <f>ROUNDUP(C1585/(Synthèse!$B$4+Synthèse!$B$1)*8,0)</f>
        <v>7</v>
      </c>
      <c r="R1585" s="60">
        <f>IFERROR(VLOOKUP(A1585,'Evaluations (formulaire)'!A:P,6,0)+VLOOKUP(A1585,'Evaluations (formulaire)'!A:P,7,0),0)</f>
        <v>0</v>
      </c>
      <c r="S1585" s="60">
        <f>IFERROR(VLOOKUP(A1585,'Evaluations (formulaire)'!A:P,8,0),0)</f>
        <v>0</v>
      </c>
      <c r="T1585" s="60">
        <f>IF(AND(ISBLANK(P1585),Q1585&lt;=2),Synthèse!$B$41,IF(AND(ISBLANK(P1585),Q1585&gt;=7),Synthèse!$C$41,R1585+S1585))</f>
        <v>4.6296296296296294E-3</v>
      </c>
      <c r="U1585" s="60">
        <f t="shared" si="268"/>
        <v>2.9746296296296304</v>
      </c>
      <c r="V1585" s="60">
        <f t="shared" si="269"/>
        <v>1429</v>
      </c>
      <c r="X1585" s="26">
        <v>1431</v>
      </c>
      <c r="Y1585" s="26" t="b">
        <f>IFERROR(VLOOKUP(A1585,'Calculs FA (auto)'!A:O,15,0),FALSE)</f>
        <v>0</v>
      </c>
      <c r="Z1585" s="26">
        <f>IFERROR(VLOOKUP(A1585,'Evaluations (formulaire)'!A:M,9,0),0)</f>
        <v>0</v>
      </c>
      <c r="AA1585" s="135" t="b">
        <v>0</v>
      </c>
      <c r="AB1585" s="135" t="b">
        <v>1</v>
      </c>
      <c r="AC1585" s="135" t="b">
        <f t="shared" si="270"/>
        <v>0</v>
      </c>
      <c r="AD1585" s="135" t="b">
        <f t="shared" si="271"/>
        <v>1</v>
      </c>
      <c r="AE1585" s="135" t="b">
        <f t="shared" si="272"/>
        <v>0</v>
      </c>
      <c r="AF1585" s="135" t="b">
        <f>AND(AC1585,$V1585&lt;=Synthèse!$B$44)</f>
        <v>0</v>
      </c>
      <c r="AG1585" s="135" t="b">
        <f>AND(AD1585,$V1585&lt;=Synthèse!$B$44)</f>
        <v>0</v>
      </c>
      <c r="AH1585" s="135" t="b">
        <f>AND(AE1585,$V1585&lt;=Synthèse!$B$44)</f>
        <v>0</v>
      </c>
      <c r="AI1585" s="137" t="b">
        <v>0</v>
      </c>
      <c r="AJ1585" s="137" t="b">
        <v>0</v>
      </c>
      <c r="AK1585" s="137" t="b">
        <f t="shared" si="273"/>
        <v>0</v>
      </c>
      <c r="AL1585" s="137" t="b">
        <f t="shared" si="274"/>
        <v>0</v>
      </c>
      <c r="AM1585" s="137" t="b">
        <f>AND(AK1585,$V1585&lt;=Synthèse!$B$44)</f>
        <v>0</v>
      </c>
      <c r="AN1585" s="137" t="b">
        <f>AND(AL1585,$V1585&lt;=Synthèse!$B$44)</f>
        <v>0</v>
      </c>
    </row>
    <row r="1586" spans="1:40">
      <c r="A1586" s="17">
        <v>791055</v>
      </c>
      <c r="B1586" t="str">
        <f ca="1">VLOOKUP(A1586,'Fichier FI (en entrée)'!B:AH,3,0)</f>
        <v>IYNVHOMEDB</v>
      </c>
      <c r="C1586">
        <f t="shared" si="264"/>
        <v>848</v>
      </c>
      <c r="D1586">
        <f t="shared" si="265"/>
        <v>11.43</v>
      </c>
      <c r="E1586" s="14" t="str">
        <f>VLOOKUP(A1586,'Fichier FI (en entrée)'!B:AH,2,0)</f>
        <v>EV</v>
      </c>
      <c r="F1586" s="14" t="b">
        <f t="shared" si="266"/>
        <v>1</v>
      </c>
      <c r="G1586" s="14" t="b">
        <f>IFERROR(VLOOKUP(A1586,'Calculs FA (auto)'!A:F,6,0),FALSE)</f>
        <v>0</v>
      </c>
      <c r="H1586" s="14" t="b">
        <f t="shared" si="267"/>
        <v>0</v>
      </c>
      <c r="I1586" s="16">
        <f>IFERROR(VLOOKUP(A1586,'Moyennes FI (en entrée)'!B:N,7,0),"")</f>
        <v>8.43</v>
      </c>
      <c r="J1586" s="16">
        <f>IFERROR(VLOOKUP(VLOOKUP(A1586,'Fichier FI (en entrée)'!B:AH,33,0),Modificateurs!A$2:B$5,2,0),0)</f>
        <v>1</v>
      </c>
      <c r="K1586" s="16">
        <f>IFERROR(VLOOKUP(VLOOKUP(A1586,'Redoub FI (en entrée)'!B:N,7,0),Modificateurs!A$8:B$11,2,0),0)</f>
        <v>0</v>
      </c>
      <c r="L1586" s="16">
        <f>IFERROR(VLOOKUP(M1586,Modificateurs!D$1:E$94,2,0),0)</f>
        <v>2</v>
      </c>
      <c r="M1586" t="str">
        <f>VLOOKUP(A1586,'Fichier FI (en entrée)'!B:AH,16,0)&amp;" "&amp;VLOOKUP(A1586,'Fichier FI (en entrée)'!B:AH,20,0)&amp;" "&amp;VLOOKUP(A1586,'Fichier FI (en entrée)'!B:AH,27,0)&amp;" "&amp;VLOOKUP(A1586,'Fichier FI (en entrée)'!B:AH,29,0)</f>
        <v xml:space="preserve">S Physique-chimie  </v>
      </c>
      <c r="N1586" t="str">
        <f>VLOOKUP(A1586,'Fichier FI (en entrée)'!B:AH,8,0)</f>
        <v>En Terminale</v>
      </c>
      <c r="O1586" t="b">
        <f>AND(C1586&gt;Synthèse!B$8,C1586&lt;Synthèse!B$10,NOT(Y1586))</f>
        <v>1</v>
      </c>
      <c r="Q1586" s="60">
        <f>ROUNDUP(C1586/(Synthèse!$B$4+Synthèse!$B$1)*8,0)</f>
        <v>4</v>
      </c>
      <c r="R1586" s="60">
        <f>IFERROR(VLOOKUP(A1586,'Evaluations (formulaire)'!A:P,6,0)+VLOOKUP(A1586,'Evaluations (formulaire)'!A:P,7,0),0)</f>
        <v>0</v>
      </c>
      <c r="S1586" s="60">
        <f>IFERROR(VLOOKUP(A1586,'Evaluations (formulaire)'!A:P,8,0),0)</f>
        <v>0</v>
      </c>
      <c r="T1586" s="60">
        <f>IF(AND(ISBLANK(P1586),Q1586&lt;=2),Synthèse!$B$41,IF(AND(ISBLANK(P1586),Q1586&gt;=7),Synthèse!$C$41,R1586+S1586))</f>
        <v>0</v>
      </c>
      <c r="U1586" s="60">
        <f t="shared" si="268"/>
        <v>11.43</v>
      </c>
      <c r="V1586" s="60">
        <f t="shared" si="269"/>
        <v>848</v>
      </c>
      <c r="X1586" s="26">
        <v>1759</v>
      </c>
      <c r="Y1586" s="26" t="b">
        <f>IFERROR(VLOOKUP(A1586,'Calculs FA (auto)'!A:O,15,0),FALSE)</f>
        <v>0</v>
      </c>
      <c r="Z1586" s="26">
        <f>IFERROR(VLOOKUP(A1586,'Evaluations (formulaire)'!A:M,9,0),0)</f>
        <v>0</v>
      </c>
      <c r="AA1586" s="135" t="b">
        <v>0</v>
      </c>
      <c r="AB1586" s="135" t="b">
        <v>1</v>
      </c>
      <c r="AC1586" s="135" t="b">
        <f t="shared" si="270"/>
        <v>0</v>
      </c>
      <c r="AD1586" s="135" t="b">
        <f t="shared" si="271"/>
        <v>1</v>
      </c>
      <c r="AE1586" s="135" t="b">
        <f t="shared" si="272"/>
        <v>0</v>
      </c>
      <c r="AF1586" s="135" t="b">
        <f>AND(AC1586,$V1586&lt;=Synthèse!$B$44)</f>
        <v>0</v>
      </c>
      <c r="AG1586" s="135" t="b">
        <f>AND(AD1586,$V1586&lt;=Synthèse!$B$44)</f>
        <v>0</v>
      </c>
      <c r="AH1586" s="135" t="b">
        <f>AND(AE1586,$V1586&lt;=Synthèse!$B$44)</f>
        <v>0</v>
      </c>
      <c r="AI1586" s="137" t="b">
        <v>0</v>
      </c>
      <c r="AJ1586" s="137" t="b">
        <v>0</v>
      </c>
      <c r="AK1586" s="137" t="b">
        <f t="shared" si="273"/>
        <v>0</v>
      </c>
      <c r="AL1586" s="137" t="b">
        <f t="shared" si="274"/>
        <v>0</v>
      </c>
      <c r="AM1586" s="137" t="b">
        <f>AND(AK1586,$V1586&lt;=Synthèse!$B$44)</f>
        <v>0</v>
      </c>
      <c r="AN1586" s="137" t="b">
        <f>AND(AL1586,$V1586&lt;=Synthèse!$B$44)</f>
        <v>0</v>
      </c>
    </row>
    <row r="1587" spans="1:40">
      <c r="A1587" s="17">
        <v>793034</v>
      </c>
      <c r="B1587" t="str">
        <f ca="1">VLOOKUP(A1587,'Fichier FI (en entrée)'!B:AH,3,0)</f>
        <v>QHRVCESDNT</v>
      </c>
      <c r="C1587">
        <f t="shared" si="264"/>
        <v>248</v>
      </c>
      <c r="D1587">
        <f t="shared" si="265"/>
        <v>15.31</v>
      </c>
      <c r="E1587" s="14" t="str">
        <f>VLOOKUP(A1587,'Fichier FI (en entrée)'!B:AH,2,0)</f>
        <v>EV</v>
      </c>
      <c r="F1587" s="14" t="b">
        <f t="shared" si="266"/>
        <v>1</v>
      </c>
      <c r="G1587" s="14" t="b">
        <f>IFERROR(VLOOKUP(A1587,'Calculs FA (auto)'!A:F,6,0),FALSE)</f>
        <v>0</v>
      </c>
      <c r="H1587" s="14" t="b">
        <f t="shared" si="267"/>
        <v>0</v>
      </c>
      <c r="I1587" s="16">
        <f>IFERROR(VLOOKUP(A1587,'Moyennes FI (en entrée)'!B:N,7,0),"")</f>
        <v>9.31</v>
      </c>
      <c r="J1587" s="16">
        <f>IFERROR(VLOOKUP(VLOOKUP(A1587,'Fichier FI (en entrée)'!B:AH,33,0),Modificateurs!A$2:B$5,2,0),0)</f>
        <v>3</v>
      </c>
      <c r="K1587" s="16">
        <f>IFERROR(VLOOKUP(VLOOKUP(A1587,'Redoub FI (en entrée)'!B:N,7,0),Modificateurs!A$8:B$11,2,0),0)</f>
        <v>0</v>
      </c>
      <c r="L1587" s="16">
        <f>IFERROR(VLOOKUP(M1587,Modificateurs!D$1:E$94,2,0),0)</f>
        <v>3</v>
      </c>
      <c r="M1587" t="str">
        <f>VLOOKUP(A1587,'Fichier FI (en entrée)'!B:AH,16,0)&amp;" "&amp;VLOOKUP(A1587,'Fichier FI (en entrée)'!B:AH,20,0)&amp;" "&amp;VLOOKUP(A1587,'Fichier FI (en entrée)'!B:AH,27,0)&amp;" "&amp;VLOOKUP(A1587,'Fichier FI (en entrée)'!B:AH,29,0)</f>
        <v xml:space="preserve">S Informatique et Sciences du numérique  </v>
      </c>
      <c r="N1587" t="str">
        <f>VLOOKUP(A1587,'Fichier FI (en entrée)'!B:AH,8,0)</f>
        <v>En Terminale</v>
      </c>
      <c r="O1587" t="b">
        <f>AND(C1587&gt;Synthèse!B$8,C1587&lt;Synthèse!B$10,NOT(Y1587))</f>
        <v>0</v>
      </c>
      <c r="Q1587" s="60">
        <f>ROUNDUP(C1587/(Synthèse!$B$4+Synthèse!$B$1)*8,0)</f>
        <v>2</v>
      </c>
      <c r="R1587" s="60">
        <f>IFERROR(VLOOKUP(A1587,'Evaluations (formulaire)'!A:P,6,0)+VLOOKUP(A1587,'Evaluations (formulaire)'!A:P,7,0),0)</f>
        <v>0</v>
      </c>
      <c r="S1587" s="60">
        <f>IFERROR(VLOOKUP(A1587,'Evaluations (formulaire)'!A:P,8,0),0)</f>
        <v>0</v>
      </c>
      <c r="T1587" s="60">
        <f>IF(AND(ISBLANK(P1587),Q1587&lt;=2),Synthèse!$B$41,IF(AND(ISBLANK(P1587),Q1587&gt;=7),Synthèse!$C$41,R1587+S1587))</f>
        <v>4.6511627906976744E-3</v>
      </c>
      <c r="U1587" s="60">
        <f t="shared" si="268"/>
        <v>15.314651162790698</v>
      </c>
      <c r="V1587" s="60">
        <f t="shared" si="269"/>
        <v>248</v>
      </c>
      <c r="X1587" s="26">
        <v>1254</v>
      </c>
      <c r="Y1587" s="26" t="b">
        <f>IFERROR(VLOOKUP(A1587,'Calculs FA (auto)'!A:O,15,0),FALSE)</f>
        <v>0</v>
      </c>
      <c r="Z1587" s="26">
        <f>IFERROR(VLOOKUP(A1587,'Evaluations (formulaire)'!A:M,9,0),0)</f>
        <v>0</v>
      </c>
      <c r="AA1587" s="135" t="b">
        <v>0</v>
      </c>
      <c r="AB1587" s="135" t="b">
        <v>0</v>
      </c>
      <c r="AC1587" s="135" t="b">
        <f t="shared" si="270"/>
        <v>0</v>
      </c>
      <c r="AD1587" s="135" t="b">
        <f t="shared" si="271"/>
        <v>0</v>
      </c>
      <c r="AE1587" s="135" t="b">
        <f t="shared" si="272"/>
        <v>1</v>
      </c>
      <c r="AF1587" s="135" t="b">
        <f>AND(AC1587,$V1587&lt;=Synthèse!$B$44)</f>
        <v>0</v>
      </c>
      <c r="AG1587" s="135" t="b">
        <f>AND(AD1587,$V1587&lt;=Synthèse!$B$44)</f>
        <v>0</v>
      </c>
      <c r="AH1587" s="135" t="b">
        <f>AND(AE1587,$V1587&lt;=Synthèse!$B$44)</f>
        <v>1</v>
      </c>
      <c r="AI1587" s="137" t="b">
        <v>0</v>
      </c>
      <c r="AJ1587" s="137" t="b">
        <v>0</v>
      </c>
      <c r="AK1587" s="137" t="b">
        <f t="shared" si="273"/>
        <v>0</v>
      </c>
      <c r="AL1587" s="137" t="b">
        <f t="shared" si="274"/>
        <v>0</v>
      </c>
      <c r="AM1587" s="137" t="b">
        <f>AND(AK1587,$V1587&lt;=Synthèse!$B$44)</f>
        <v>0</v>
      </c>
      <c r="AN1587" s="137" t="b">
        <f>AND(AL1587,$V1587&lt;=Synthèse!$B$44)</f>
        <v>0</v>
      </c>
    </row>
    <row r="1588" spans="1:40">
      <c r="A1588" s="17">
        <v>793233</v>
      </c>
      <c r="B1588" t="str">
        <f ca="1">VLOOKUP(A1588,'Fichier FI (en entrée)'!B:AH,3,0)</f>
        <v>MCFESJTEOT</v>
      </c>
      <c r="C1588">
        <f t="shared" si="264"/>
        <v>1455</v>
      </c>
      <c r="D1588">
        <f t="shared" si="265"/>
        <v>2.09</v>
      </c>
      <c r="E1588" s="14" t="str">
        <f>VLOOKUP(A1588,'Fichier FI (en entrée)'!B:AH,2,0)</f>
        <v>EV</v>
      </c>
      <c r="F1588" s="14" t="b">
        <f t="shared" si="266"/>
        <v>1</v>
      </c>
      <c r="G1588" s="14" t="b">
        <f>IFERROR(VLOOKUP(A1588,'Calculs FA (auto)'!A:F,6,0),FALSE)</f>
        <v>0</v>
      </c>
      <c r="H1588" s="14" t="b">
        <f t="shared" si="267"/>
        <v>0</v>
      </c>
      <c r="I1588" s="16">
        <f>IFERROR(VLOOKUP(A1588,'Moyennes FI (en entrée)'!B:N,7,0),"")</f>
        <v>10.09</v>
      </c>
      <c r="J1588" s="16">
        <f>IFERROR(VLOOKUP(VLOOKUP(A1588,'Fichier FI (en entrée)'!B:AH,33,0),Modificateurs!A$2:B$5,2,0),0)</f>
        <v>0</v>
      </c>
      <c r="K1588" s="16">
        <f>IFERROR(VLOOKUP(VLOOKUP(A1588,'Redoub FI (en entrée)'!B:N,7,0),Modificateurs!A$8:B$11,2,0),0)</f>
        <v>0</v>
      </c>
      <c r="L1588" s="16">
        <f>IFERROR(VLOOKUP(M1588,Modificateurs!D$1:E$94,2,0),0)</f>
        <v>-8</v>
      </c>
      <c r="M1588" t="str">
        <f>VLOOKUP(A1588,'Fichier FI (en entrée)'!B:AH,16,0)&amp;" "&amp;VLOOKUP(A1588,'Fichier FI (en entrée)'!B:AH,20,0)&amp;" "&amp;VLOOKUP(A1588,'Fichier FI (en entrée)'!B:AH,27,0)&amp;" "&amp;VLOOKUP(A1588,'Fichier FI (en entrée)'!B:AH,29,0)</f>
        <v xml:space="preserve">STMG Systèmes d'information et de gestion  </v>
      </c>
      <c r="N1588" t="str">
        <f>VLOOKUP(A1588,'Fichier FI (en entrée)'!B:AH,8,0)</f>
        <v>En Terminale</v>
      </c>
      <c r="O1588" t="b">
        <f>AND(C1588&gt;Synthèse!B$8,C1588&lt;Synthèse!B$10,NOT(Y1588))</f>
        <v>0</v>
      </c>
      <c r="Q1588" s="60">
        <f>ROUNDUP(C1588/(Synthèse!$B$4+Synthèse!$B$1)*8,0)</f>
        <v>7</v>
      </c>
      <c r="R1588" s="60">
        <f>IFERROR(VLOOKUP(A1588,'Evaluations (formulaire)'!A:P,6,0)+VLOOKUP(A1588,'Evaluations (formulaire)'!A:P,7,0),0)</f>
        <v>0</v>
      </c>
      <c r="S1588" s="60">
        <f>IFERROR(VLOOKUP(A1588,'Evaluations (formulaire)'!A:P,8,0),0)</f>
        <v>0</v>
      </c>
      <c r="T1588" s="60">
        <f>IF(AND(ISBLANK(P1588),Q1588&lt;=2),Synthèse!$B$41,IF(AND(ISBLANK(P1588),Q1588&gt;=7),Synthèse!$C$41,R1588+S1588))</f>
        <v>4.6296296296296294E-3</v>
      </c>
      <c r="U1588" s="60">
        <f t="shared" si="268"/>
        <v>2.0946296296296296</v>
      </c>
      <c r="V1588" s="60">
        <f t="shared" si="269"/>
        <v>1455</v>
      </c>
      <c r="X1588" s="26">
        <v>21</v>
      </c>
      <c r="Y1588" s="26" t="b">
        <f>IFERROR(VLOOKUP(A1588,'Calculs FA (auto)'!A:O,15,0),FALSE)</f>
        <v>0</v>
      </c>
      <c r="Z1588" s="26">
        <f>IFERROR(VLOOKUP(A1588,'Evaluations (formulaire)'!A:M,9,0),0)</f>
        <v>0</v>
      </c>
      <c r="AA1588" s="135" t="b">
        <v>0</v>
      </c>
      <c r="AB1588" s="135" t="b">
        <v>1</v>
      </c>
      <c r="AC1588" s="135" t="b">
        <f t="shared" si="270"/>
        <v>0</v>
      </c>
      <c r="AD1588" s="135" t="b">
        <f t="shared" si="271"/>
        <v>1</v>
      </c>
      <c r="AE1588" s="135" t="b">
        <f t="shared" si="272"/>
        <v>0</v>
      </c>
      <c r="AF1588" s="135" t="b">
        <f>AND(AC1588,$V1588&lt;=Synthèse!$B$44)</f>
        <v>0</v>
      </c>
      <c r="AG1588" s="135" t="b">
        <f>AND(AD1588,$V1588&lt;=Synthèse!$B$44)</f>
        <v>0</v>
      </c>
      <c r="AH1588" s="135" t="b">
        <f>AND(AE1588,$V1588&lt;=Synthèse!$B$44)</f>
        <v>0</v>
      </c>
      <c r="AI1588" s="137" t="b">
        <v>0</v>
      </c>
      <c r="AJ1588" s="137" t="b">
        <v>0</v>
      </c>
      <c r="AK1588" s="137" t="b">
        <f t="shared" si="273"/>
        <v>0</v>
      </c>
      <c r="AL1588" s="137" t="b">
        <f t="shared" si="274"/>
        <v>0</v>
      </c>
      <c r="AM1588" s="137" t="b">
        <f>AND(AK1588,$V1588&lt;=Synthèse!$B$44)</f>
        <v>0</v>
      </c>
      <c r="AN1588" s="137" t="b">
        <f>AND(AL1588,$V1588&lt;=Synthèse!$B$44)</f>
        <v>0</v>
      </c>
    </row>
    <row r="1589" spans="1:40">
      <c r="A1589" s="17">
        <v>793607</v>
      </c>
      <c r="B1589" t="str">
        <f ca="1">VLOOKUP(A1589,'Fichier FI (en entrée)'!B:AH,3,0)</f>
        <v>BLRTGLUYWD</v>
      </c>
      <c r="C1589">
        <f t="shared" si="264"/>
        <v>773</v>
      </c>
      <c r="D1589">
        <f t="shared" si="265"/>
        <v>11.83</v>
      </c>
      <c r="E1589" s="14" t="str">
        <f>VLOOKUP(A1589,'Fichier FI (en entrée)'!B:AH,2,0)</f>
        <v>EV</v>
      </c>
      <c r="F1589" s="14" t="b">
        <f t="shared" si="266"/>
        <v>1</v>
      </c>
      <c r="G1589" s="14" t="b">
        <f>IFERROR(VLOOKUP(A1589,'Calculs FA (auto)'!A:F,6,0),FALSE)</f>
        <v>0</v>
      </c>
      <c r="H1589" s="14" t="b">
        <f t="shared" si="267"/>
        <v>0</v>
      </c>
      <c r="I1589" s="16">
        <f>IFERROR(VLOOKUP(A1589,'Moyennes FI (en entrée)'!B:N,7,0),"")</f>
        <v>10.83</v>
      </c>
      <c r="J1589" s="16">
        <f>IFERROR(VLOOKUP(VLOOKUP(A1589,'Fichier FI (en entrée)'!B:AH,33,0),Modificateurs!A$2:B$5,2,0),0)</f>
        <v>1</v>
      </c>
      <c r="K1589" s="16">
        <f>IFERROR(VLOOKUP(VLOOKUP(A1589,'Redoub FI (en entrée)'!B:N,7,0),Modificateurs!A$8:B$11,2,0),0)</f>
        <v>-1</v>
      </c>
      <c r="L1589" s="16">
        <f>IFERROR(VLOOKUP(M1589,Modificateurs!D$1:E$94,2,0),0)</f>
        <v>1</v>
      </c>
      <c r="M1589" t="str">
        <f>VLOOKUP(A1589,'Fichier FI (en entrée)'!B:AH,16,0)&amp;" "&amp;VLOOKUP(A1589,'Fichier FI (en entrée)'!B:AH,20,0)&amp;" "&amp;VLOOKUP(A1589,'Fichier FI (en entrée)'!B:AH,27,0)&amp;" "&amp;VLOOKUP(A1589,'Fichier FI (en entrée)'!B:AH,29,0)</f>
        <v xml:space="preserve">S Sciences de la vie et de la terre  </v>
      </c>
      <c r="N1589" t="str">
        <f>VLOOKUP(A1589,'Fichier FI (en entrée)'!B:AH,8,0)</f>
        <v>En Terminale</v>
      </c>
      <c r="O1589" t="b">
        <f>AND(C1589&gt;Synthèse!B$8,C1589&lt;Synthèse!B$10,NOT(Y1589))</f>
        <v>1</v>
      </c>
      <c r="Q1589" s="60">
        <f>ROUNDUP(C1589/(Synthèse!$B$4+Synthèse!$B$1)*8,0)</f>
        <v>4</v>
      </c>
      <c r="R1589" s="60">
        <f>IFERROR(VLOOKUP(A1589,'Evaluations (formulaire)'!A:P,6,0)+VLOOKUP(A1589,'Evaluations (formulaire)'!A:P,7,0),0)</f>
        <v>0</v>
      </c>
      <c r="S1589" s="60">
        <f>IFERROR(VLOOKUP(A1589,'Evaluations (formulaire)'!A:P,8,0),0)</f>
        <v>0</v>
      </c>
      <c r="T1589" s="60">
        <f>IF(AND(ISBLANK(P1589),Q1589&lt;=2),Synthèse!$B$41,IF(AND(ISBLANK(P1589),Q1589&gt;=7),Synthèse!$C$41,R1589+S1589))</f>
        <v>0</v>
      </c>
      <c r="U1589" s="60">
        <f t="shared" si="268"/>
        <v>11.83</v>
      </c>
      <c r="V1589" s="60">
        <f t="shared" si="269"/>
        <v>773</v>
      </c>
      <c r="X1589" s="26">
        <v>1627</v>
      </c>
      <c r="Y1589" s="26" t="b">
        <f>IFERROR(VLOOKUP(A1589,'Calculs FA (auto)'!A:O,15,0),FALSE)</f>
        <v>0</v>
      </c>
      <c r="Z1589" s="26">
        <f>IFERROR(VLOOKUP(A1589,'Evaluations (formulaire)'!A:M,9,0),0)</f>
        <v>0</v>
      </c>
      <c r="AA1589" s="135" t="b">
        <v>1</v>
      </c>
      <c r="AB1589" s="135" t="b">
        <v>0</v>
      </c>
      <c r="AC1589" s="135" t="b">
        <f t="shared" si="270"/>
        <v>1</v>
      </c>
      <c r="AD1589" s="135" t="b">
        <f t="shared" si="271"/>
        <v>0</v>
      </c>
      <c r="AE1589" s="135" t="b">
        <f t="shared" si="272"/>
        <v>0</v>
      </c>
      <c r="AF1589" s="135" t="b">
        <f>AND(AC1589,$V1589&lt;=Synthèse!$B$44)</f>
        <v>0</v>
      </c>
      <c r="AG1589" s="135" t="b">
        <f>AND(AD1589,$V1589&lt;=Synthèse!$B$44)</f>
        <v>0</v>
      </c>
      <c r="AH1589" s="135" t="b">
        <f>AND(AE1589,$V1589&lt;=Synthèse!$B$44)</f>
        <v>0</v>
      </c>
      <c r="AI1589" s="137" t="b">
        <v>0</v>
      </c>
      <c r="AJ1589" s="137" t="b">
        <v>0</v>
      </c>
      <c r="AK1589" s="137" t="b">
        <f t="shared" si="273"/>
        <v>0</v>
      </c>
      <c r="AL1589" s="137" t="b">
        <f t="shared" si="274"/>
        <v>0</v>
      </c>
      <c r="AM1589" s="137" t="b">
        <f>AND(AK1589,$V1589&lt;=Synthèse!$B$44)</f>
        <v>0</v>
      </c>
      <c r="AN1589" s="137" t="b">
        <f>AND(AL1589,$V1589&lt;=Synthèse!$B$44)</f>
        <v>0</v>
      </c>
    </row>
    <row r="1590" spans="1:40">
      <c r="A1590" s="17">
        <v>793791</v>
      </c>
      <c r="B1590" t="str">
        <f ca="1">VLOOKUP(A1590,'Fichier FI (en entrée)'!B:AH,3,0)</f>
        <v>PUZLQTVFKW</v>
      </c>
      <c r="C1590">
        <f t="shared" si="264"/>
        <v>1442</v>
      </c>
      <c r="D1590">
        <f t="shared" si="265"/>
        <v>2.5</v>
      </c>
      <c r="E1590" s="14" t="str">
        <f>VLOOKUP(A1590,'Fichier FI (en entrée)'!B:AH,2,0)</f>
        <v>EV</v>
      </c>
      <c r="F1590" s="14" t="b">
        <f t="shared" si="266"/>
        <v>1</v>
      </c>
      <c r="G1590" s="14" t="b">
        <f>IFERROR(VLOOKUP(A1590,'Calculs FA (auto)'!A:F,6,0),FALSE)</f>
        <v>1</v>
      </c>
      <c r="H1590" s="14" t="b">
        <f t="shared" si="267"/>
        <v>1</v>
      </c>
      <c r="I1590" s="16">
        <f>IFERROR(VLOOKUP(A1590,'Moyennes FI (en entrée)'!B:N,7,0),"")</f>
        <v>13.5</v>
      </c>
      <c r="J1590" s="16">
        <f>IFERROR(VLOOKUP(VLOOKUP(A1590,'Fichier FI (en entrée)'!B:AH,33,0),Modificateurs!A$2:B$5,2,0),0)</f>
        <v>1</v>
      </c>
      <c r="K1590" s="16">
        <f>IFERROR(VLOOKUP(VLOOKUP(A1590,'Redoub FI (en entrée)'!B:N,7,0),Modificateurs!A$8:B$11,2,0),0)</f>
        <v>0</v>
      </c>
      <c r="L1590" s="16">
        <f>IFERROR(VLOOKUP(M1590,Modificateurs!D$1:E$94,2,0),0)</f>
        <v>-12</v>
      </c>
      <c r="M1590" t="str">
        <f>VLOOKUP(A1590,'Fichier FI (en entrée)'!B:AH,16,0)&amp;" "&amp;VLOOKUP(A1590,'Fichier FI (en entrée)'!B:AH,20,0)&amp;" "&amp;VLOOKUP(A1590,'Fichier FI (en entrée)'!B:AH,27,0)&amp;" "&amp;VLOOKUP(A1590,'Fichier FI (en entrée)'!B:AH,29,0)</f>
        <v xml:space="preserve">P Logistique  </v>
      </c>
      <c r="N1590" t="str">
        <f>VLOOKUP(A1590,'Fichier FI (en entrée)'!B:AH,8,0)</f>
        <v>En Terminale</v>
      </c>
      <c r="O1590" t="b">
        <f>AND(C1590&gt;Synthèse!B$8,C1590&lt;Synthèse!B$10,NOT(Y1590))</f>
        <v>0</v>
      </c>
      <c r="Q1590" s="60">
        <f>ROUNDUP(C1590/(Synthèse!$B$4+Synthèse!$B$1)*8,0)</f>
        <v>7</v>
      </c>
      <c r="R1590" s="60">
        <f>IFERROR(VLOOKUP(A1590,'Evaluations (formulaire)'!A:P,6,0)+VLOOKUP(A1590,'Evaluations (formulaire)'!A:P,7,0),0)</f>
        <v>0</v>
      </c>
      <c r="S1590" s="60">
        <f>IFERROR(VLOOKUP(A1590,'Evaluations (formulaire)'!A:P,8,0),0)</f>
        <v>0</v>
      </c>
      <c r="T1590" s="60">
        <f>IF(AND(ISBLANK(P1590),Q1590&lt;=2),Synthèse!$B$41,IF(AND(ISBLANK(P1590),Q1590&gt;=7),Synthèse!$C$41,R1590+S1590))</f>
        <v>4.6296296296296294E-3</v>
      </c>
      <c r="U1590" s="60">
        <f t="shared" si="268"/>
        <v>2.5046296296296298</v>
      </c>
      <c r="V1590" s="60">
        <f t="shared" si="269"/>
        <v>1442</v>
      </c>
      <c r="X1590" s="26">
        <v>930</v>
      </c>
      <c r="Y1590" s="26" t="b">
        <f>IFERROR(VLOOKUP(A1590,'Calculs FA (auto)'!A:O,15,0),FALSE)</f>
        <v>1</v>
      </c>
      <c r="Z1590" s="26">
        <f>IFERROR(VLOOKUP(A1590,'Evaluations (formulaire)'!A:M,9,0),0)</f>
        <v>0</v>
      </c>
      <c r="AA1590" s="135" t="b">
        <v>0</v>
      </c>
      <c r="AB1590" s="135" t="b">
        <v>0</v>
      </c>
      <c r="AC1590" s="135" t="b">
        <f t="shared" si="270"/>
        <v>0</v>
      </c>
      <c r="AD1590" s="135" t="b">
        <f t="shared" si="271"/>
        <v>0</v>
      </c>
      <c r="AE1590" s="135" t="b">
        <f t="shared" si="272"/>
        <v>1</v>
      </c>
      <c r="AF1590" s="135" t="b">
        <f>AND(AC1590,$V1590&lt;=Synthèse!$B$44)</f>
        <v>0</v>
      </c>
      <c r="AG1590" s="135" t="b">
        <f>AND(AD1590,$V1590&lt;=Synthèse!$B$44)</f>
        <v>0</v>
      </c>
      <c r="AH1590" s="135" t="b">
        <f>AND(AE1590,$V1590&lt;=Synthèse!$B$44)</f>
        <v>0</v>
      </c>
      <c r="AI1590" s="137" t="b">
        <v>0</v>
      </c>
      <c r="AJ1590" s="137" t="b">
        <v>0</v>
      </c>
      <c r="AK1590" s="137" t="b">
        <f t="shared" si="273"/>
        <v>0</v>
      </c>
      <c r="AL1590" s="137" t="b">
        <f t="shared" si="274"/>
        <v>0</v>
      </c>
      <c r="AM1590" s="137" t="b">
        <f>AND(AK1590,$V1590&lt;=Synthèse!$B$44)</f>
        <v>0</v>
      </c>
      <c r="AN1590" s="137" t="b">
        <f>AND(AL1590,$V1590&lt;=Synthèse!$B$44)</f>
        <v>0</v>
      </c>
    </row>
    <row r="1591" spans="1:40">
      <c r="A1591" s="17">
        <v>793841</v>
      </c>
      <c r="B1591" t="str">
        <f ca="1">VLOOKUP(A1591,'Fichier FI (en entrée)'!B:AH,3,0)</f>
        <v>RROEFDPTVK</v>
      </c>
      <c r="C1591">
        <f t="shared" si="264"/>
        <v>2097</v>
      </c>
      <c r="D1591">
        <f t="shared" si="265"/>
        <v>-100</v>
      </c>
      <c r="E1591" s="14" t="str">
        <f>VLOOKUP(A1591,'Fichier FI (en entrée)'!B:AH,2,0)</f>
        <v>ENV</v>
      </c>
      <c r="F1591" s="14" t="b">
        <f t="shared" si="266"/>
        <v>0</v>
      </c>
      <c r="G1591" s="14" t="b">
        <f>IFERROR(VLOOKUP(A1591,'Calculs FA (auto)'!A:F,6,0),FALSE)</f>
        <v>0</v>
      </c>
      <c r="H1591" s="14" t="b">
        <f t="shared" si="267"/>
        <v>0</v>
      </c>
      <c r="I1591" s="16" t="str">
        <f>IFERROR(VLOOKUP(A1591,'Moyennes FI (en entrée)'!B:N,7,0),"")</f>
        <v/>
      </c>
      <c r="J1591" s="16">
        <f>IFERROR(VLOOKUP(VLOOKUP(A1591,'Fichier FI (en entrée)'!B:AH,33,0),Modificateurs!A$2:B$5,2,0),0)</f>
        <v>1</v>
      </c>
      <c r="K1591" s="16">
        <f>IFERROR(VLOOKUP(VLOOKUP(A1591,'Redoub FI (en entrée)'!B:N,7,0),Modificateurs!A$8:B$11,2,0),0)</f>
        <v>0</v>
      </c>
      <c r="L1591" s="16">
        <f>IFERROR(VLOOKUP(M1591,Modificateurs!D$1:E$94,2,0),0)</f>
        <v>2</v>
      </c>
      <c r="M1591" t="str">
        <f>VLOOKUP(A1591,'Fichier FI (en entrée)'!B:AH,16,0)&amp;" "&amp;VLOOKUP(A1591,'Fichier FI (en entrée)'!B:AH,20,0)&amp;" "&amp;VLOOKUP(A1591,'Fichier FI (en entrée)'!B:AH,27,0)&amp;" "&amp;VLOOKUP(A1591,'Fichier FI (en entrée)'!B:AH,29,0)</f>
        <v xml:space="preserve">S Mathématiques  </v>
      </c>
      <c r="N1591" t="str">
        <f>VLOOKUP(A1591,'Fichier FI (en entrée)'!B:AH,8,0)</f>
        <v>En Terminale</v>
      </c>
      <c r="O1591" t="b">
        <f>AND(C1591&gt;Synthèse!B$8,C1591&lt;Synthèse!B$10,NOT(Y1591))</f>
        <v>0</v>
      </c>
      <c r="Q1591" s="60">
        <f>ROUNDUP(C1591/(Synthèse!$B$4+Synthèse!$B$1)*8,0)</f>
        <v>10</v>
      </c>
      <c r="R1591" s="60">
        <f>IFERROR(VLOOKUP(A1591,'Evaluations (formulaire)'!A:P,6,0)+VLOOKUP(A1591,'Evaluations (formulaire)'!A:P,7,0),0)</f>
        <v>0</v>
      </c>
      <c r="S1591" s="60">
        <f>IFERROR(VLOOKUP(A1591,'Evaluations (formulaire)'!A:P,8,0),0)</f>
        <v>0</v>
      </c>
      <c r="T1591" s="60">
        <f>IF(AND(ISBLANK(P1591),Q1591&lt;=2),Synthèse!$B$41,IF(AND(ISBLANK(P1591),Q1591&gt;=7),Synthèse!$C$41,R1591+S1591))</f>
        <v>4.6296296296296294E-3</v>
      </c>
      <c r="U1591" s="60">
        <f t="shared" si="268"/>
        <v>-99.995370370370367</v>
      </c>
      <c r="V1591" s="60">
        <f t="shared" si="269"/>
        <v>1983</v>
      </c>
      <c r="X1591" s="26">
        <v>703</v>
      </c>
      <c r="Y1591" s="26" t="b">
        <f>IFERROR(VLOOKUP(A1591,'Calculs FA (auto)'!A:O,15,0),FALSE)</f>
        <v>0</v>
      </c>
      <c r="Z1591" s="26">
        <f>IFERROR(VLOOKUP(A1591,'Evaluations (formulaire)'!A:M,9,0),0)</f>
        <v>0</v>
      </c>
      <c r="AA1591" s="135" t="b">
        <v>0</v>
      </c>
      <c r="AB1591" s="135" t="b">
        <v>0</v>
      </c>
      <c r="AC1591" s="135" t="b">
        <f t="shared" si="270"/>
        <v>0</v>
      </c>
      <c r="AD1591" s="135" t="b">
        <f t="shared" si="271"/>
        <v>0</v>
      </c>
      <c r="AE1591" s="135" t="b">
        <f t="shared" si="272"/>
        <v>0</v>
      </c>
      <c r="AF1591" s="135" t="b">
        <f>AND(AC1591,$V1591&lt;=Synthèse!$B$44)</f>
        <v>0</v>
      </c>
      <c r="AG1591" s="135" t="b">
        <f>AND(AD1591,$V1591&lt;=Synthèse!$B$44)</f>
        <v>0</v>
      </c>
      <c r="AH1591" s="135" t="b">
        <f>AND(AE1591,$V1591&lt;=Synthèse!$B$44)</f>
        <v>0</v>
      </c>
      <c r="AI1591" s="137" t="b">
        <v>0</v>
      </c>
      <c r="AJ1591" s="137" t="b">
        <v>0</v>
      </c>
      <c r="AK1591" s="137" t="b">
        <f t="shared" si="273"/>
        <v>0</v>
      </c>
      <c r="AL1591" s="137" t="b">
        <f t="shared" si="274"/>
        <v>0</v>
      </c>
      <c r="AM1591" s="137" t="b">
        <f>AND(AK1591,$V1591&lt;=Synthèse!$B$44)</f>
        <v>0</v>
      </c>
      <c r="AN1591" s="137" t="b">
        <f>AND(AL1591,$V1591&lt;=Synthèse!$B$44)</f>
        <v>0</v>
      </c>
    </row>
    <row r="1592" spans="1:40">
      <c r="A1592" s="17">
        <v>793871</v>
      </c>
      <c r="B1592" t="str">
        <f ca="1">VLOOKUP(A1592,'Fichier FI (en entrée)'!B:AH,3,0)</f>
        <v>RTQPISOJVV</v>
      </c>
      <c r="C1592">
        <f t="shared" si="264"/>
        <v>146</v>
      </c>
      <c r="D1592">
        <f t="shared" si="265"/>
        <v>16.46</v>
      </c>
      <c r="E1592" s="14" t="str">
        <f>VLOOKUP(A1592,'Fichier FI (en entrée)'!B:AH,2,0)</f>
        <v>EV</v>
      </c>
      <c r="F1592" s="14" t="b">
        <f t="shared" si="266"/>
        <v>1</v>
      </c>
      <c r="G1592" s="14" t="b">
        <f>IFERROR(VLOOKUP(A1592,'Calculs FA (auto)'!A:F,6,0),FALSE)</f>
        <v>0</v>
      </c>
      <c r="H1592" s="14" t="b">
        <f t="shared" si="267"/>
        <v>0</v>
      </c>
      <c r="I1592" s="16">
        <f>IFERROR(VLOOKUP(A1592,'Moyennes FI (en entrée)'!B:N,7,0),"")</f>
        <v>10.46</v>
      </c>
      <c r="J1592" s="16">
        <f>IFERROR(VLOOKUP(VLOOKUP(A1592,'Fichier FI (en entrée)'!B:AH,33,0),Modificateurs!A$2:B$5,2,0),0)</f>
        <v>3</v>
      </c>
      <c r="K1592" s="16">
        <f>IFERROR(VLOOKUP(VLOOKUP(A1592,'Redoub FI (en entrée)'!B:N,7,0),Modificateurs!A$8:B$11,2,0),0)</f>
        <v>0</v>
      </c>
      <c r="L1592" s="16">
        <f>IFERROR(VLOOKUP(M1592,Modificateurs!D$1:E$94,2,0),0)</f>
        <v>3</v>
      </c>
      <c r="M1592" t="str">
        <f>VLOOKUP(A1592,'Fichier FI (en entrée)'!B:AH,16,0)&amp;" "&amp;VLOOKUP(A1592,'Fichier FI (en entrée)'!B:AH,20,0)&amp;" "&amp;VLOOKUP(A1592,'Fichier FI (en entrée)'!B:AH,27,0)&amp;" "&amp;VLOOKUP(A1592,'Fichier FI (en entrée)'!B:AH,29,0)</f>
        <v xml:space="preserve">S Informatique et Sciences du numérique  </v>
      </c>
      <c r="N1592" t="str">
        <f>VLOOKUP(A1592,'Fichier FI (en entrée)'!B:AH,8,0)</f>
        <v>En Terminale</v>
      </c>
      <c r="O1592" t="b">
        <f>AND(C1592&gt;Synthèse!B$8,C1592&lt;Synthèse!B$10,NOT(Y1592))</f>
        <v>0</v>
      </c>
      <c r="Q1592" s="60">
        <f>ROUNDUP(C1592/(Synthèse!$B$4+Synthèse!$B$1)*8,0)</f>
        <v>1</v>
      </c>
      <c r="R1592" s="60">
        <f>IFERROR(VLOOKUP(A1592,'Evaluations (formulaire)'!A:P,6,0)+VLOOKUP(A1592,'Evaluations (formulaire)'!A:P,7,0),0)</f>
        <v>0</v>
      </c>
      <c r="S1592" s="60">
        <f>IFERROR(VLOOKUP(A1592,'Evaluations (formulaire)'!A:P,8,0),0)</f>
        <v>0</v>
      </c>
      <c r="T1592" s="60">
        <f>IF(AND(ISBLANK(P1592),Q1592&lt;=2),Synthèse!$B$41,IF(AND(ISBLANK(P1592),Q1592&gt;=7),Synthèse!$C$41,R1592+S1592))</f>
        <v>4.6511627906976744E-3</v>
      </c>
      <c r="U1592" s="60">
        <f t="shared" si="268"/>
        <v>16.464651162790698</v>
      </c>
      <c r="V1592" s="60">
        <f t="shared" si="269"/>
        <v>146</v>
      </c>
      <c r="X1592" s="26">
        <v>1828</v>
      </c>
      <c r="Y1592" s="26" t="b">
        <f>IFERROR(VLOOKUP(A1592,'Calculs FA (auto)'!A:O,15,0),FALSE)</f>
        <v>0</v>
      </c>
      <c r="Z1592" s="26">
        <f>IFERROR(VLOOKUP(A1592,'Evaluations (formulaire)'!A:M,9,0),0)</f>
        <v>0</v>
      </c>
      <c r="AA1592" s="135" t="b">
        <v>0</v>
      </c>
      <c r="AB1592" s="135" t="b">
        <v>0</v>
      </c>
      <c r="AC1592" s="135" t="b">
        <f t="shared" si="270"/>
        <v>0</v>
      </c>
      <c r="AD1592" s="135" t="b">
        <f t="shared" si="271"/>
        <v>0</v>
      </c>
      <c r="AE1592" s="135" t="b">
        <f t="shared" si="272"/>
        <v>1</v>
      </c>
      <c r="AF1592" s="135" t="b">
        <f>AND(AC1592,$V1592&lt;=Synthèse!$B$44)</f>
        <v>0</v>
      </c>
      <c r="AG1592" s="135" t="b">
        <f>AND(AD1592,$V1592&lt;=Synthèse!$B$44)</f>
        <v>0</v>
      </c>
      <c r="AH1592" s="135" t="b">
        <f>AND(AE1592,$V1592&lt;=Synthèse!$B$44)</f>
        <v>1</v>
      </c>
      <c r="AI1592" s="137" t="b">
        <v>0</v>
      </c>
      <c r="AJ1592" s="137" t="b">
        <v>0</v>
      </c>
      <c r="AK1592" s="137" t="b">
        <f t="shared" si="273"/>
        <v>0</v>
      </c>
      <c r="AL1592" s="137" t="b">
        <f t="shared" si="274"/>
        <v>0</v>
      </c>
      <c r="AM1592" s="137" t="b">
        <f>AND(AK1592,$V1592&lt;=Synthèse!$B$44)</f>
        <v>0</v>
      </c>
      <c r="AN1592" s="137" t="b">
        <f>AND(AL1592,$V1592&lt;=Synthèse!$B$44)</f>
        <v>0</v>
      </c>
    </row>
    <row r="1593" spans="1:40">
      <c r="A1593" s="17">
        <v>794521</v>
      </c>
      <c r="B1593" t="str">
        <f ca="1">VLOOKUP(A1593,'Fichier FI (en entrée)'!B:AH,3,0)</f>
        <v>NNFZVFCOFV</v>
      </c>
      <c r="C1593">
        <f t="shared" si="264"/>
        <v>927</v>
      </c>
      <c r="D1593">
        <f t="shared" si="265"/>
        <v>10.9</v>
      </c>
      <c r="E1593" s="14" t="str">
        <f>VLOOKUP(A1593,'Fichier FI (en entrée)'!B:AH,2,0)</f>
        <v>EV</v>
      </c>
      <c r="F1593" s="14" t="b">
        <f t="shared" si="266"/>
        <v>1</v>
      </c>
      <c r="G1593" s="14" t="b">
        <f>IFERROR(VLOOKUP(A1593,'Calculs FA (auto)'!A:F,6,0),FALSE)</f>
        <v>0</v>
      </c>
      <c r="H1593" s="14" t="b">
        <f t="shared" si="267"/>
        <v>0</v>
      </c>
      <c r="I1593" s="16">
        <f>IFERROR(VLOOKUP(A1593,'Moyennes FI (en entrée)'!B:N,7,0),"")</f>
        <v>9.9</v>
      </c>
      <c r="J1593" s="16">
        <f>IFERROR(VLOOKUP(VLOOKUP(A1593,'Fichier FI (en entrée)'!B:AH,33,0),Modificateurs!A$2:B$5,2,0),0)</f>
        <v>0</v>
      </c>
      <c r="K1593" s="16">
        <f>IFERROR(VLOOKUP(VLOOKUP(A1593,'Redoub FI (en entrée)'!B:N,7,0),Modificateurs!A$8:B$11,2,0),0)</f>
        <v>0</v>
      </c>
      <c r="L1593" s="16">
        <f>IFERROR(VLOOKUP(M1593,Modificateurs!D$1:E$94,2,0),0)</f>
        <v>1</v>
      </c>
      <c r="M1593" t="str">
        <f>VLOOKUP(A1593,'Fichier FI (en entrée)'!B:AH,16,0)&amp;" "&amp;VLOOKUP(A1593,'Fichier FI (en entrée)'!B:AH,20,0)&amp;" "&amp;VLOOKUP(A1593,'Fichier FI (en entrée)'!B:AH,27,0)&amp;" "&amp;VLOOKUP(A1593,'Fichier FI (en entrée)'!B:AH,29,0)</f>
        <v xml:space="preserve">S Pas de spécialité (S.I)  </v>
      </c>
      <c r="N1593" t="str">
        <f>VLOOKUP(A1593,'Fichier FI (en entrée)'!B:AH,8,0)</f>
        <v>En Terminale</v>
      </c>
      <c r="O1593" t="b">
        <f>AND(C1593&gt;Synthèse!B$8,C1593&lt;Synthèse!B$10,NOT(Y1593))</f>
        <v>1</v>
      </c>
      <c r="Q1593" s="60">
        <f>ROUNDUP(C1593/(Synthèse!$B$4+Synthèse!$B$1)*8,0)</f>
        <v>5</v>
      </c>
      <c r="R1593" s="60">
        <f>IFERROR(VLOOKUP(A1593,'Evaluations (formulaire)'!A:P,6,0)+VLOOKUP(A1593,'Evaluations (formulaire)'!A:P,7,0),0)</f>
        <v>0</v>
      </c>
      <c r="S1593" s="60">
        <f>IFERROR(VLOOKUP(A1593,'Evaluations (formulaire)'!A:P,8,0),0)</f>
        <v>0</v>
      </c>
      <c r="T1593" s="60">
        <f>IF(AND(ISBLANK(P1593),Q1593&lt;=2),Synthèse!$B$41,IF(AND(ISBLANK(P1593),Q1593&gt;=7),Synthèse!$C$41,R1593+S1593))</f>
        <v>0</v>
      </c>
      <c r="U1593" s="60">
        <f t="shared" si="268"/>
        <v>10.9</v>
      </c>
      <c r="V1593" s="60">
        <f t="shared" si="269"/>
        <v>927</v>
      </c>
      <c r="X1593" s="26">
        <v>946</v>
      </c>
      <c r="Y1593" s="26" t="b">
        <f>IFERROR(VLOOKUP(A1593,'Calculs FA (auto)'!A:O,15,0),FALSE)</f>
        <v>0</v>
      </c>
      <c r="Z1593" s="26">
        <f>IFERROR(VLOOKUP(A1593,'Evaluations (formulaire)'!A:M,9,0),0)</f>
        <v>0</v>
      </c>
      <c r="AA1593" s="135" t="b">
        <v>0</v>
      </c>
      <c r="AB1593" s="135" t="b">
        <v>1</v>
      </c>
      <c r="AC1593" s="135" t="b">
        <f t="shared" si="270"/>
        <v>0</v>
      </c>
      <c r="AD1593" s="135" t="b">
        <f t="shared" si="271"/>
        <v>1</v>
      </c>
      <c r="AE1593" s="135" t="b">
        <f t="shared" si="272"/>
        <v>0</v>
      </c>
      <c r="AF1593" s="135" t="b">
        <f>AND(AC1593,$V1593&lt;=Synthèse!$B$44)</f>
        <v>0</v>
      </c>
      <c r="AG1593" s="135" t="b">
        <f>AND(AD1593,$V1593&lt;=Synthèse!$B$44)</f>
        <v>0</v>
      </c>
      <c r="AH1593" s="135" t="b">
        <f>AND(AE1593,$V1593&lt;=Synthèse!$B$44)</f>
        <v>0</v>
      </c>
      <c r="AI1593" s="137" t="b">
        <v>0</v>
      </c>
      <c r="AJ1593" s="137" t="b">
        <v>0</v>
      </c>
      <c r="AK1593" s="137" t="b">
        <f t="shared" si="273"/>
        <v>0</v>
      </c>
      <c r="AL1593" s="137" t="b">
        <f t="shared" si="274"/>
        <v>0</v>
      </c>
      <c r="AM1593" s="137" t="b">
        <f>AND(AK1593,$V1593&lt;=Synthèse!$B$44)</f>
        <v>0</v>
      </c>
      <c r="AN1593" s="137" t="b">
        <f>AND(AL1593,$V1593&lt;=Synthèse!$B$44)</f>
        <v>0</v>
      </c>
    </row>
    <row r="1594" spans="1:40">
      <c r="A1594" s="17">
        <v>801982</v>
      </c>
      <c r="B1594" t="str">
        <f ca="1">VLOOKUP(A1594,'Fichier FI (en entrée)'!B:AH,3,0)</f>
        <v>AMGSETHXLW</v>
      </c>
      <c r="C1594">
        <f t="shared" si="264"/>
        <v>453</v>
      </c>
      <c r="D1594">
        <f t="shared" si="265"/>
        <v>13.68</v>
      </c>
      <c r="E1594" s="14" t="str">
        <f>VLOOKUP(A1594,'Fichier FI (en entrée)'!B:AH,2,0)</f>
        <v>EV</v>
      </c>
      <c r="F1594" s="14" t="b">
        <f t="shared" si="266"/>
        <v>1</v>
      </c>
      <c r="G1594" s="14" t="b">
        <f>IFERROR(VLOOKUP(A1594,'Calculs FA (auto)'!A:F,6,0),FALSE)</f>
        <v>0</v>
      </c>
      <c r="H1594" s="14" t="b">
        <f t="shared" si="267"/>
        <v>0</v>
      </c>
      <c r="I1594" s="16">
        <f>IFERROR(VLOOKUP(A1594,'Moyennes FI (en entrée)'!B:N,7,0),"")</f>
        <v>8.68</v>
      </c>
      <c r="J1594" s="16">
        <f>IFERROR(VLOOKUP(VLOOKUP(A1594,'Fichier FI (en entrée)'!B:AH,33,0),Modificateurs!A$2:B$5,2,0),0)</f>
        <v>3</v>
      </c>
      <c r="K1594" s="16">
        <f>IFERROR(VLOOKUP(VLOOKUP(A1594,'Redoub FI (en entrée)'!B:N,7,0),Modificateurs!A$8:B$11,2,0),0)</f>
        <v>0</v>
      </c>
      <c r="L1594" s="16">
        <f>IFERROR(VLOOKUP(M1594,Modificateurs!D$1:E$94,2,0),0)</f>
        <v>2</v>
      </c>
      <c r="M1594" t="str">
        <f>VLOOKUP(A1594,'Fichier FI (en entrée)'!B:AH,16,0)&amp;" "&amp;VLOOKUP(A1594,'Fichier FI (en entrée)'!B:AH,20,0)&amp;" "&amp;VLOOKUP(A1594,'Fichier FI (en entrée)'!B:AH,27,0)&amp;" "&amp;VLOOKUP(A1594,'Fichier FI (en entrée)'!B:AH,29,0)</f>
        <v xml:space="preserve">S Mathématiques  </v>
      </c>
      <c r="N1594" t="str">
        <f>VLOOKUP(A1594,'Fichier FI (en entrée)'!B:AH,8,0)</f>
        <v>En Terminale</v>
      </c>
      <c r="O1594" t="b">
        <f>AND(C1594&gt;Synthèse!B$8,C1594&lt;Synthèse!B$10,NOT(Y1594))</f>
        <v>1</v>
      </c>
      <c r="Q1594" s="60">
        <f>ROUNDUP(C1594/(Synthèse!$B$4+Synthèse!$B$1)*8,0)</f>
        <v>3</v>
      </c>
      <c r="R1594" s="60">
        <f>IFERROR(VLOOKUP(A1594,'Evaluations (formulaire)'!A:P,6,0)+VLOOKUP(A1594,'Evaluations (formulaire)'!A:P,7,0),0)</f>
        <v>0</v>
      </c>
      <c r="S1594" s="60">
        <f>IFERROR(VLOOKUP(A1594,'Evaluations (formulaire)'!A:P,8,0),0)</f>
        <v>0</v>
      </c>
      <c r="T1594" s="60">
        <f>IF(AND(ISBLANK(P1594),Q1594&lt;=2),Synthèse!$B$41,IF(AND(ISBLANK(P1594),Q1594&gt;=7),Synthèse!$C$41,R1594+S1594))</f>
        <v>0</v>
      </c>
      <c r="U1594" s="60">
        <f t="shared" si="268"/>
        <v>13.68</v>
      </c>
      <c r="V1594" s="60">
        <f t="shared" si="269"/>
        <v>453</v>
      </c>
      <c r="X1594" s="26">
        <v>1533</v>
      </c>
      <c r="Y1594" s="26" t="b">
        <f>IFERROR(VLOOKUP(A1594,'Calculs FA (auto)'!A:O,15,0),FALSE)</f>
        <v>0</v>
      </c>
      <c r="Z1594" s="26">
        <f>IFERROR(VLOOKUP(A1594,'Evaluations (formulaire)'!A:M,9,0),0)</f>
        <v>0</v>
      </c>
      <c r="AA1594" s="135" t="b">
        <v>0</v>
      </c>
      <c r="AB1594" s="135" t="b">
        <v>1</v>
      </c>
      <c r="AC1594" s="135" t="b">
        <f t="shared" si="270"/>
        <v>0</v>
      </c>
      <c r="AD1594" s="135" t="b">
        <f t="shared" si="271"/>
        <v>1</v>
      </c>
      <c r="AE1594" s="135" t="b">
        <f t="shared" si="272"/>
        <v>0</v>
      </c>
      <c r="AF1594" s="135" t="b">
        <f>AND(AC1594,$V1594&lt;=Synthèse!$B$44)</f>
        <v>0</v>
      </c>
      <c r="AG1594" s="135" t="b">
        <f>AND(AD1594,$V1594&lt;=Synthèse!$B$44)</f>
        <v>1</v>
      </c>
      <c r="AH1594" s="135" t="b">
        <f>AND(AE1594,$V1594&lt;=Synthèse!$B$44)</f>
        <v>0</v>
      </c>
      <c r="AI1594" s="137" t="b">
        <v>0</v>
      </c>
      <c r="AJ1594" s="137" t="b">
        <v>0</v>
      </c>
      <c r="AK1594" s="137" t="b">
        <f t="shared" si="273"/>
        <v>0</v>
      </c>
      <c r="AL1594" s="137" t="b">
        <f t="shared" si="274"/>
        <v>0</v>
      </c>
      <c r="AM1594" s="137" t="b">
        <f>AND(AK1594,$V1594&lt;=Synthèse!$B$44)</f>
        <v>0</v>
      </c>
      <c r="AN1594" s="137" t="b">
        <f>AND(AL1594,$V1594&lt;=Synthèse!$B$44)</f>
        <v>0</v>
      </c>
    </row>
    <row r="1595" spans="1:40">
      <c r="A1595" s="17">
        <v>805147</v>
      </c>
      <c r="B1595" t="str">
        <f ca="1">VLOOKUP(A1595,'Fichier FI (en entrée)'!B:AH,3,0)</f>
        <v>XDICCMVQKI</v>
      </c>
      <c r="C1595">
        <f t="shared" si="264"/>
        <v>1183</v>
      </c>
      <c r="D1595">
        <f t="shared" si="265"/>
        <v>8.19</v>
      </c>
      <c r="E1595" s="14" t="str">
        <f>VLOOKUP(A1595,'Fichier FI (en entrée)'!B:AH,2,0)</f>
        <v>EV</v>
      </c>
      <c r="F1595" s="14" t="b">
        <f t="shared" si="266"/>
        <v>1</v>
      </c>
      <c r="G1595" s="14" t="b">
        <f>IFERROR(VLOOKUP(A1595,'Calculs FA (auto)'!A:F,6,0),FALSE)</f>
        <v>0</v>
      </c>
      <c r="H1595" s="14" t="b">
        <f t="shared" si="267"/>
        <v>0</v>
      </c>
      <c r="I1595" s="16">
        <f>IFERROR(VLOOKUP(A1595,'Moyennes FI (en entrée)'!B:N,7,0),"")</f>
        <v>9.19</v>
      </c>
      <c r="J1595" s="16">
        <f>IFERROR(VLOOKUP(VLOOKUP(A1595,'Fichier FI (en entrée)'!B:AH,33,0),Modificateurs!A$2:B$5,2,0),0)</f>
        <v>-3</v>
      </c>
      <c r="K1595" s="16">
        <f>IFERROR(VLOOKUP(VLOOKUP(A1595,'Redoub FI (en entrée)'!B:N,7,0),Modificateurs!A$8:B$11,2,0),0)</f>
        <v>0</v>
      </c>
      <c r="L1595" s="16">
        <f>IFERROR(VLOOKUP(M1595,Modificateurs!D$1:E$94,2,0),0)</f>
        <v>2</v>
      </c>
      <c r="M1595" t="str">
        <f>VLOOKUP(A1595,'Fichier FI (en entrée)'!B:AH,16,0)&amp;" "&amp;VLOOKUP(A1595,'Fichier FI (en entrée)'!B:AH,20,0)&amp;" "&amp;VLOOKUP(A1595,'Fichier FI (en entrée)'!B:AH,27,0)&amp;" "&amp;VLOOKUP(A1595,'Fichier FI (en entrée)'!B:AH,29,0)</f>
        <v xml:space="preserve">STI2D Système informatique et numérique  </v>
      </c>
      <c r="N1595" t="str">
        <f>VLOOKUP(A1595,'Fichier FI (en entrée)'!B:AH,8,0)</f>
        <v>En Terminale</v>
      </c>
      <c r="O1595" t="b">
        <f>AND(C1595&gt;Synthèse!B$8,C1595&lt;Synthèse!B$10,NOT(Y1595))</f>
        <v>1</v>
      </c>
      <c r="Q1595" s="60">
        <f>ROUNDUP(C1595/(Synthèse!$B$4+Synthèse!$B$1)*8,0)</f>
        <v>6</v>
      </c>
      <c r="R1595" s="60">
        <f>IFERROR(VLOOKUP(A1595,'Evaluations (formulaire)'!A:P,6,0)+VLOOKUP(A1595,'Evaluations (formulaire)'!A:P,7,0),0)</f>
        <v>0</v>
      </c>
      <c r="S1595" s="60">
        <f>IFERROR(VLOOKUP(A1595,'Evaluations (formulaire)'!A:P,8,0),0)</f>
        <v>0</v>
      </c>
      <c r="T1595" s="60">
        <f>IF(AND(ISBLANK(P1595),Q1595&lt;=2),Synthèse!$B$41,IF(AND(ISBLANK(P1595),Q1595&gt;=7),Synthèse!$C$41,R1595+S1595))</f>
        <v>0</v>
      </c>
      <c r="U1595" s="60">
        <f t="shared" si="268"/>
        <v>8.19</v>
      </c>
      <c r="V1595" s="60">
        <f t="shared" si="269"/>
        <v>1181</v>
      </c>
      <c r="X1595" s="26">
        <v>109</v>
      </c>
      <c r="Y1595" s="26" t="b">
        <f>IFERROR(VLOOKUP(A1595,'Calculs FA (auto)'!A:O,15,0),FALSE)</f>
        <v>0</v>
      </c>
      <c r="Z1595" s="26">
        <f>IFERROR(VLOOKUP(A1595,'Evaluations (formulaire)'!A:M,9,0),0)</f>
        <v>0</v>
      </c>
      <c r="AA1595" s="135" t="b">
        <v>0</v>
      </c>
      <c r="AB1595" s="135" t="b">
        <v>0</v>
      </c>
      <c r="AC1595" s="135" t="b">
        <f t="shared" si="270"/>
        <v>0</v>
      </c>
      <c r="AD1595" s="135" t="b">
        <f t="shared" si="271"/>
        <v>0</v>
      </c>
      <c r="AE1595" s="135" t="b">
        <f t="shared" si="272"/>
        <v>1</v>
      </c>
      <c r="AF1595" s="135" t="b">
        <f>AND(AC1595,$V1595&lt;=Synthèse!$B$44)</f>
        <v>0</v>
      </c>
      <c r="AG1595" s="135" t="b">
        <f>AND(AD1595,$V1595&lt;=Synthèse!$B$44)</f>
        <v>0</v>
      </c>
      <c r="AH1595" s="135" t="b">
        <f>AND(AE1595,$V1595&lt;=Synthèse!$B$44)</f>
        <v>0</v>
      </c>
      <c r="AI1595" s="137" t="b">
        <v>0</v>
      </c>
      <c r="AJ1595" s="137" t="b">
        <v>0</v>
      </c>
      <c r="AK1595" s="137" t="b">
        <f t="shared" si="273"/>
        <v>0</v>
      </c>
      <c r="AL1595" s="137" t="b">
        <f t="shared" si="274"/>
        <v>0</v>
      </c>
      <c r="AM1595" s="137" t="b">
        <f>AND(AK1595,$V1595&lt;=Synthèse!$B$44)</f>
        <v>0</v>
      </c>
      <c r="AN1595" s="137" t="b">
        <f>AND(AL1595,$V1595&lt;=Synthèse!$B$44)</f>
        <v>0</v>
      </c>
    </row>
    <row r="1596" spans="1:40">
      <c r="A1596" s="17">
        <v>805226</v>
      </c>
      <c r="B1596" t="str">
        <f ca="1">VLOOKUP(A1596,'Fichier FI (en entrée)'!B:AH,3,0)</f>
        <v>XVNRUDDBJE</v>
      </c>
      <c r="C1596">
        <f t="shared" si="264"/>
        <v>2097</v>
      </c>
      <c r="D1596">
        <f t="shared" si="265"/>
        <v>-100</v>
      </c>
      <c r="E1596" s="14" t="str">
        <f>VLOOKUP(A1596,'Fichier FI (en entrée)'!B:AH,2,0)</f>
        <v>ENV</v>
      </c>
      <c r="F1596" s="14" t="b">
        <f t="shared" si="266"/>
        <v>0</v>
      </c>
      <c r="G1596" s="14" t="b">
        <f>IFERROR(VLOOKUP(A1596,'Calculs FA (auto)'!A:F,6,0),FALSE)</f>
        <v>0</v>
      </c>
      <c r="H1596" s="14" t="b">
        <f t="shared" si="267"/>
        <v>0</v>
      </c>
      <c r="I1596" s="16" t="str">
        <f>IFERROR(VLOOKUP(A1596,'Moyennes FI (en entrée)'!B:N,7,0),"")</f>
        <v/>
      </c>
      <c r="J1596" s="16">
        <f>IFERROR(VLOOKUP(VLOOKUP(A1596,'Fichier FI (en entrée)'!B:AH,33,0),Modificateurs!A$2:B$5,2,0),0)</f>
        <v>1</v>
      </c>
      <c r="K1596" s="16">
        <f>IFERROR(VLOOKUP(VLOOKUP(A1596,'Redoub FI (en entrée)'!B:N,7,0),Modificateurs!A$8:B$11,2,0),0)</f>
        <v>0</v>
      </c>
      <c r="L1596" s="16">
        <f>IFERROR(VLOOKUP(M1596,Modificateurs!D$1:E$94,2,0),0)</f>
        <v>1</v>
      </c>
      <c r="M1596" t="str">
        <f>VLOOKUP(A1596,'Fichier FI (en entrée)'!B:AH,16,0)&amp;" "&amp;VLOOKUP(A1596,'Fichier FI (en entrée)'!B:AH,20,0)&amp;" "&amp;VLOOKUP(A1596,'Fichier FI (en entrée)'!B:AH,27,0)&amp;" "&amp;VLOOKUP(A1596,'Fichier FI (en entrée)'!B:AH,29,0)</f>
        <v xml:space="preserve">S Pas de spécialité (S.I)  </v>
      </c>
      <c r="N1596" t="str">
        <f>VLOOKUP(A1596,'Fichier FI (en entrée)'!B:AH,8,0)</f>
        <v>En Terminale</v>
      </c>
      <c r="O1596" t="b">
        <f>AND(C1596&gt;Synthèse!B$8,C1596&lt;Synthèse!B$10,NOT(Y1596))</f>
        <v>0</v>
      </c>
      <c r="Q1596" s="60">
        <f>ROUNDUP(C1596/(Synthèse!$B$4+Synthèse!$B$1)*8,0)</f>
        <v>10</v>
      </c>
      <c r="R1596" s="60">
        <f>IFERROR(VLOOKUP(A1596,'Evaluations (formulaire)'!A:P,6,0)+VLOOKUP(A1596,'Evaluations (formulaire)'!A:P,7,0),0)</f>
        <v>0</v>
      </c>
      <c r="S1596" s="60">
        <f>IFERROR(VLOOKUP(A1596,'Evaluations (formulaire)'!A:P,8,0),0)</f>
        <v>0</v>
      </c>
      <c r="T1596" s="60">
        <f>IF(AND(ISBLANK(P1596),Q1596&lt;=2),Synthèse!$B$41,IF(AND(ISBLANK(P1596),Q1596&gt;=7),Synthèse!$C$41,R1596+S1596))</f>
        <v>4.6296296296296294E-3</v>
      </c>
      <c r="U1596" s="60">
        <f t="shared" si="268"/>
        <v>-99.995370370370367</v>
      </c>
      <c r="V1596" s="60">
        <f t="shared" si="269"/>
        <v>1983</v>
      </c>
      <c r="X1596" s="26">
        <v>1550</v>
      </c>
      <c r="Y1596" s="26" t="b">
        <f>IFERROR(VLOOKUP(A1596,'Calculs FA (auto)'!A:O,15,0),FALSE)</f>
        <v>0</v>
      </c>
      <c r="Z1596" s="26">
        <f>IFERROR(VLOOKUP(A1596,'Evaluations (formulaire)'!A:M,9,0),0)</f>
        <v>0</v>
      </c>
      <c r="AA1596" s="135" t="b">
        <v>0</v>
      </c>
      <c r="AB1596" s="135" t="b">
        <v>0</v>
      </c>
      <c r="AC1596" s="135" t="b">
        <f t="shared" si="270"/>
        <v>0</v>
      </c>
      <c r="AD1596" s="135" t="b">
        <f t="shared" si="271"/>
        <v>0</v>
      </c>
      <c r="AE1596" s="135" t="b">
        <f t="shared" si="272"/>
        <v>0</v>
      </c>
      <c r="AF1596" s="135" t="b">
        <f>AND(AC1596,$V1596&lt;=Synthèse!$B$44)</f>
        <v>0</v>
      </c>
      <c r="AG1596" s="135" t="b">
        <f>AND(AD1596,$V1596&lt;=Synthèse!$B$44)</f>
        <v>0</v>
      </c>
      <c r="AH1596" s="135" t="b">
        <f>AND(AE1596,$V1596&lt;=Synthèse!$B$44)</f>
        <v>0</v>
      </c>
      <c r="AI1596" s="137" t="b">
        <v>0</v>
      </c>
      <c r="AJ1596" s="137" t="b">
        <v>0</v>
      </c>
      <c r="AK1596" s="137" t="b">
        <f t="shared" si="273"/>
        <v>0</v>
      </c>
      <c r="AL1596" s="137" t="b">
        <f t="shared" si="274"/>
        <v>0</v>
      </c>
      <c r="AM1596" s="137" t="b">
        <f>AND(AK1596,$V1596&lt;=Synthèse!$B$44)</f>
        <v>0</v>
      </c>
      <c r="AN1596" s="137" t="b">
        <f>AND(AL1596,$V1596&lt;=Synthèse!$B$44)</f>
        <v>0</v>
      </c>
    </row>
    <row r="1597" spans="1:40">
      <c r="A1597" s="17">
        <v>805766</v>
      </c>
      <c r="B1597" t="str">
        <f ca="1">VLOOKUP(A1597,'Fichier FI (en entrée)'!B:AH,3,0)</f>
        <v>XKCEVPLKSL</v>
      </c>
      <c r="C1597">
        <f t="shared" si="264"/>
        <v>376</v>
      </c>
      <c r="D1597">
        <f t="shared" si="265"/>
        <v>14.27</v>
      </c>
      <c r="E1597" s="14" t="str">
        <f>VLOOKUP(A1597,'Fichier FI (en entrée)'!B:AH,2,0)</f>
        <v>EV</v>
      </c>
      <c r="F1597" s="14" t="b">
        <f t="shared" si="266"/>
        <v>1</v>
      </c>
      <c r="G1597" s="14" t="b">
        <f>IFERROR(VLOOKUP(A1597,'Calculs FA (auto)'!A:F,6,0),FALSE)</f>
        <v>0</v>
      </c>
      <c r="H1597" s="14" t="b">
        <f t="shared" si="267"/>
        <v>0</v>
      </c>
      <c r="I1597" s="16">
        <f>IFERROR(VLOOKUP(A1597,'Moyennes FI (en entrée)'!B:N,7,0),"")</f>
        <v>11.27</v>
      </c>
      <c r="J1597" s="16">
        <f>IFERROR(VLOOKUP(VLOOKUP(A1597,'Fichier FI (en entrée)'!B:AH,33,0),Modificateurs!A$2:B$5,2,0),0)</f>
        <v>1</v>
      </c>
      <c r="K1597" s="16">
        <f>IFERROR(VLOOKUP(VLOOKUP(A1597,'Redoub FI (en entrée)'!B:N,7,0),Modificateurs!A$8:B$11,2,0),0)</f>
        <v>0</v>
      </c>
      <c r="L1597" s="16">
        <f>IFERROR(VLOOKUP(M1597,Modificateurs!D$1:E$94,2,0),0)</f>
        <v>2</v>
      </c>
      <c r="M1597" t="str">
        <f>VLOOKUP(A1597,'Fichier FI (en entrée)'!B:AH,16,0)&amp;" "&amp;VLOOKUP(A1597,'Fichier FI (en entrée)'!B:AH,20,0)&amp;" "&amp;VLOOKUP(A1597,'Fichier FI (en entrée)'!B:AH,27,0)&amp;" "&amp;VLOOKUP(A1597,'Fichier FI (en entrée)'!B:AH,29,0)</f>
        <v xml:space="preserve">S Mathématiques  </v>
      </c>
      <c r="N1597" t="str">
        <f>VLOOKUP(A1597,'Fichier FI (en entrée)'!B:AH,8,0)</f>
        <v>En Terminale</v>
      </c>
      <c r="O1597" t="b">
        <f>AND(C1597&gt;Synthèse!B$8,C1597&lt;Synthèse!B$10,NOT(Y1597))</f>
        <v>0</v>
      </c>
      <c r="Q1597" s="60">
        <f>ROUNDUP(C1597/(Synthèse!$B$4+Synthèse!$B$1)*8,0)</f>
        <v>2</v>
      </c>
      <c r="R1597" s="60">
        <f>IFERROR(VLOOKUP(A1597,'Evaluations (formulaire)'!A:P,6,0)+VLOOKUP(A1597,'Evaluations (formulaire)'!A:P,7,0),0)</f>
        <v>0</v>
      </c>
      <c r="S1597" s="60">
        <f>IFERROR(VLOOKUP(A1597,'Evaluations (formulaire)'!A:P,8,0),0)</f>
        <v>0</v>
      </c>
      <c r="T1597" s="60">
        <f>IF(AND(ISBLANK(P1597),Q1597&lt;=2),Synthèse!$B$41,IF(AND(ISBLANK(P1597),Q1597&gt;=7),Synthèse!$C$41,R1597+S1597))</f>
        <v>4.6511627906976744E-3</v>
      </c>
      <c r="U1597" s="60">
        <f t="shared" si="268"/>
        <v>14.274651162790697</v>
      </c>
      <c r="V1597" s="60">
        <f t="shared" si="269"/>
        <v>376</v>
      </c>
      <c r="X1597" s="26">
        <v>2091</v>
      </c>
      <c r="Y1597" s="26" t="b">
        <f>IFERROR(VLOOKUP(A1597,'Calculs FA (auto)'!A:O,15,0),FALSE)</f>
        <v>0</v>
      </c>
      <c r="Z1597" s="26">
        <f>IFERROR(VLOOKUP(A1597,'Evaluations (formulaire)'!A:M,9,0),0)</f>
        <v>0</v>
      </c>
      <c r="AA1597" s="135" t="b">
        <v>1</v>
      </c>
      <c r="AB1597" s="135" t="b">
        <v>0</v>
      </c>
      <c r="AC1597" s="135" t="b">
        <f t="shared" si="270"/>
        <v>1</v>
      </c>
      <c r="AD1597" s="135" t="b">
        <f t="shared" si="271"/>
        <v>0</v>
      </c>
      <c r="AE1597" s="135" t="b">
        <f t="shared" si="272"/>
        <v>0</v>
      </c>
      <c r="AF1597" s="135" t="b">
        <f>AND(AC1597,$V1597&lt;=Synthèse!$B$44)</f>
        <v>1</v>
      </c>
      <c r="AG1597" s="135" t="b">
        <f>AND(AD1597,$V1597&lt;=Synthèse!$B$44)</f>
        <v>0</v>
      </c>
      <c r="AH1597" s="135" t="b">
        <f>AND(AE1597,$V1597&lt;=Synthèse!$B$44)</f>
        <v>0</v>
      </c>
      <c r="AI1597" s="137" t="b">
        <v>0</v>
      </c>
      <c r="AJ1597" s="137" t="b">
        <v>0</v>
      </c>
      <c r="AK1597" s="137" t="b">
        <f t="shared" si="273"/>
        <v>0</v>
      </c>
      <c r="AL1597" s="137" t="b">
        <f t="shared" si="274"/>
        <v>0</v>
      </c>
      <c r="AM1597" s="137" t="b">
        <f>AND(AK1597,$V1597&lt;=Synthèse!$B$44)</f>
        <v>0</v>
      </c>
      <c r="AN1597" s="137" t="b">
        <f>AND(AL1597,$V1597&lt;=Synthèse!$B$44)</f>
        <v>0</v>
      </c>
    </row>
    <row r="1598" spans="1:40">
      <c r="A1598" s="17">
        <v>805854</v>
      </c>
      <c r="B1598" t="str">
        <f ca="1">VLOOKUP(A1598,'Fichier FI (en entrée)'!B:AH,3,0)</f>
        <v>UZNWJJUFBI</v>
      </c>
      <c r="C1598">
        <f t="shared" si="264"/>
        <v>352</v>
      </c>
      <c r="D1598">
        <f t="shared" si="265"/>
        <v>14.47</v>
      </c>
      <c r="E1598" s="14" t="str">
        <f>VLOOKUP(A1598,'Fichier FI (en entrée)'!B:AH,2,0)</f>
        <v>EV</v>
      </c>
      <c r="F1598" s="14" t="b">
        <f t="shared" si="266"/>
        <v>1</v>
      </c>
      <c r="G1598" s="14" t="b">
        <f>IFERROR(VLOOKUP(A1598,'Calculs FA (auto)'!A:F,6,0),FALSE)</f>
        <v>0</v>
      </c>
      <c r="H1598" s="14" t="b">
        <f t="shared" si="267"/>
        <v>0</v>
      </c>
      <c r="I1598" s="16">
        <f>IFERROR(VLOOKUP(A1598,'Moyennes FI (en entrée)'!B:N,7,0),"")</f>
        <v>10.47</v>
      </c>
      <c r="J1598" s="16">
        <f>IFERROR(VLOOKUP(VLOOKUP(A1598,'Fichier FI (en entrée)'!B:AH,33,0),Modificateurs!A$2:B$5,2,0),0)</f>
        <v>1</v>
      </c>
      <c r="K1598" s="16">
        <f>IFERROR(VLOOKUP(VLOOKUP(A1598,'Redoub FI (en entrée)'!B:N,7,0),Modificateurs!A$8:B$11,2,0),0)</f>
        <v>0</v>
      </c>
      <c r="L1598" s="16">
        <f>IFERROR(VLOOKUP(M1598,Modificateurs!D$1:E$94,2,0),0)</f>
        <v>3</v>
      </c>
      <c r="M1598" t="str">
        <f>VLOOKUP(A1598,'Fichier FI (en entrée)'!B:AH,16,0)&amp;" "&amp;VLOOKUP(A1598,'Fichier FI (en entrée)'!B:AH,20,0)&amp;" "&amp;VLOOKUP(A1598,'Fichier FI (en entrée)'!B:AH,27,0)&amp;" "&amp;VLOOKUP(A1598,'Fichier FI (en entrée)'!B:AH,29,0)</f>
        <v xml:space="preserve">S Informatique et Sciences du numérique  </v>
      </c>
      <c r="N1598" t="str">
        <f>VLOOKUP(A1598,'Fichier FI (en entrée)'!B:AH,8,0)</f>
        <v>En Terminale</v>
      </c>
      <c r="O1598" t="b">
        <f>AND(C1598&gt;Synthèse!B$8,C1598&lt;Synthèse!B$10,NOT(Y1598))</f>
        <v>0</v>
      </c>
      <c r="Q1598" s="60">
        <f>ROUNDUP(C1598/(Synthèse!$B$4+Synthèse!$B$1)*8,0)</f>
        <v>2</v>
      </c>
      <c r="R1598" s="60">
        <f>IFERROR(VLOOKUP(A1598,'Evaluations (formulaire)'!A:P,6,0)+VLOOKUP(A1598,'Evaluations (formulaire)'!A:P,7,0),0)</f>
        <v>0</v>
      </c>
      <c r="S1598" s="60">
        <f>IFERROR(VLOOKUP(A1598,'Evaluations (formulaire)'!A:P,8,0),0)</f>
        <v>0</v>
      </c>
      <c r="T1598" s="60">
        <f>IF(AND(ISBLANK(P1598),Q1598&lt;=2),Synthèse!$B$41,IF(AND(ISBLANK(P1598),Q1598&gt;=7),Synthèse!$C$41,R1598+S1598))</f>
        <v>4.6511627906976744E-3</v>
      </c>
      <c r="U1598" s="60">
        <f t="shared" si="268"/>
        <v>14.474651162790698</v>
      </c>
      <c r="V1598" s="60">
        <f t="shared" si="269"/>
        <v>352</v>
      </c>
      <c r="X1598" s="26">
        <v>808</v>
      </c>
      <c r="Y1598" s="26" t="b">
        <f>IFERROR(VLOOKUP(A1598,'Calculs FA (auto)'!A:O,15,0),FALSE)</f>
        <v>0</v>
      </c>
      <c r="Z1598" s="26">
        <f>IFERROR(VLOOKUP(A1598,'Evaluations (formulaire)'!A:M,9,0),0)</f>
        <v>0</v>
      </c>
      <c r="AA1598" s="135" t="b">
        <v>0</v>
      </c>
      <c r="AB1598" s="135" t="b">
        <v>1</v>
      </c>
      <c r="AC1598" s="135" t="b">
        <f t="shared" si="270"/>
        <v>0</v>
      </c>
      <c r="AD1598" s="135" t="b">
        <f t="shared" si="271"/>
        <v>1</v>
      </c>
      <c r="AE1598" s="135" t="b">
        <f t="shared" si="272"/>
        <v>0</v>
      </c>
      <c r="AF1598" s="135" t="b">
        <f>AND(AC1598,$V1598&lt;=Synthèse!$B$44)</f>
        <v>0</v>
      </c>
      <c r="AG1598" s="135" t="b">
        <f>AND(AD1598,$V1598&lt;=Synthèse!$B$44)</f>
        <v>1</v>
      </c>
      <c r="AH1598" s="135" t="b">
        <f>AND(AE1598,$V1598&lt;=Synthèse!$B$44)</f>
        <v>0</v>
      </c>
      <c r="AI1598" s="137" t="b">
        <v>0</v>
      </c>
      <c r="AJ1598" s="137" t="b">
        <v>0</v>
      </c>
      <c r="AK1598" s="137" t="b">
        <f t="shared" si="273"/>
        <v>0</v>
      </c>
      <c r="AL1598" s="137" t="b">
        <f t="shared" si="274"/>
        <v>0</v>
      </c>
      <c r="AM1598" s="137" t="b">
        <f>AND(AK1598,$V1598&lt;=Synthèse!$B$44)</f>
        <v>0</v>
      </c>
      <c r="AN1598" s="137" t="b">
        <f>AND(AL1598,$V1598&lt;=Synthèse!$B$44)</f>
        <v>0</v>
      </c>
    </row>
    <row r="1599" spans="1:40">
      <c r="A1599" s="17">
        <v>805890</v>
      </c>
      <c r="B1599" t="str">
        <f ca="1">VLOOKUP(A1599,'Fichier FI (en entrée)'!B:AH,3,0)</f>
        <v>FEHBMHWNUU</v>
      </c>
      <c r="C1599">
        <f t="shared" si="264"/>
        <v>1093</v>
      </c>
      <c r="D1599">
        <f t="shared" si="265"/>
        <v>9.41</v>
      </c>
      <c r="E1599" s="14" t="str">
        <f>VLOOKUP(A1599,'Fichier FI (en entrée)'!B:AH,2,0)</f>
        <v>EV</v>
      </c>
      <c r="F1599" s="14" t="b">
        <f t="shared" si="266"/>
        <v>1</v>
      </c>
      <c r="G1599" s="14" t="b">
        <f>IFERROR(VLOOKUP(A1599,'Calculs FA (auto)'!A:F,6,0),FALSE)</f>
        <v>0</v>
      </c>
      <c r="H1599" s="14" t="b">
        <f t="shared" si="267"/>
        <v>0</v>
      </c>
      <c r="I1599" s="16">
        <f>IFERROR(VLOOKUP(A1599,'Moyennes FI (en entrée)'!B:N,7,0),"")</f>
        <v>8.41</v>
      </c>
      <c r="J1599" s="16">
        <f>IFERROR(VLOOKUP(VLOOKUP(A1599,'Fichier FI (en entrée)'!B:AH,33,0),Modificateurs!A$2:B$5,2,0),0)</f>
        <v>0</v>
      </c>
      <c r="K1599" s="16">
        <f>IFERROR(VLOOKUP(VLOOKUP(A1599,'Redoub FI (en entrée)'!B:N,7,0),Modificateurs!A$8:B$11,2,0),0)</f>
        <v>0</v>
      </c>
      <c r="L1599" s="16">
        <f>IFERROR(VLOOKUP(M1599,Modificateurs!D$1:E$94,2,0),0)</f>
        <v>1</v>
      </c>
      <c r="M1599" t="str">
        <f>VLOOKUP(A1599,'Fichier FI (en entrée)'!B:AH,16,0)&amp;" "&amp;VLOOKUP(A1599,'Fichier FI (en entrée)'!B:AH,20,0)&amp;" "&amp;VLOOKUP(A1599,'Fichier FI (en entrée)'!B:AH,27,0)&amp;" "&amp;VLOOKUP(A1599,'Fichier FI (en entrée)'!B:AH,29,0)</f>
        <v xml:space="preserve">S Sciences de la vie et de la terre  </v>
      </c>
      <c r="N1599" t="str">
        <f>VLOOKUP(A1599,'Fichier FI (en entrée)'!B:AH,8,0)</f>
        <v>En Terminale</v>
      </c>
      <c r="O1599" t="b">
        <f>AND(C1599&gt;Synthèse!B$8,C1599&lt;Synthèse!B$10,NOT(Y1599))</f>
        <v>1</v>
      </c>
      <c r="Q1599" s="60">
        <f>ROUNDUP(C1599/(Synthèse!$B$4+Synthèse!$B$1)*8,0)</f>
        <v>6</v>
      </c>
      <c r="R1599" s="60">
        <f>IFERROR(VLOOKUP(A1599,'Evaluations (formulaire)'!A:P,6,0)+VLOOKUP(A1599,'Evaluations (formulaire)'!A:P,7,0),0)</f>
        <v>0</v>
      </c>
      <c r="S1599" s="60">
        <f>IFERROR(VLOOKUP(A1599,'Evaluations (formulaire)'!A:P,8,0),0)</f>
        <v>0</v>
      </c>
      <c r="T1599" s="60">
        <f>IF(AND(ISBLANK(P1599),Q1599&lt;=2),Synthèse!$B$41,IF(AND(ISBLANK(P1599),Q1599&gt;=7),Synthèse!$C$41,R1599+S1599))</f>
        <v>0</v>
      </c>
      <c r="U1599" s="60">
        <f t="shared" si="268"/>
        <v>9.41</v>
      </c>
      <c r="V1599" s="60">
        <f t="shared" si="269"/>
        <v>1091</v>
      </c>
      <c r="X1599" s="26">
        <v>549</v>
      </c>
      <c r="Y1599" s="26" t="b">
        <f>IFERROR(VLOOKUP(A1599,'Calculs FA (auto)'!A:O,15,0),FALSE)</f>
        <v>0</v>
      </c>
      <c r="Z1599" s="26">
        <f>IFERROR(VLOOKUP(A1599,'Evaluations (formulaire)'!A:M,9,0),0)</f>
        <v>0</v>
      </c>
      <c r="AA1599" s="135" t="b">
        <v>0</v>
      </c>
      <c r="AB1599" s="135" t="b">
        <v>1</v>
      </c>
      <c r="AC1599" s="135" t="b">
        <f t="shared" si="270"/>
        <v>0</v>
      </c>
      <c r="AD1599" s="135" t="b">
        <f t="shared" si="271"/>
        <v>1</v>
      </c>
      <c r="AE1599" s="135" t="b">
        <f t="shared" si="272"/>
        <v>0</v>
      </c>
      <c r="AF1599" s="135" t="b">
        <f>AND(AC1599,$V1599&lt;=Synthèse!$B$44)</f>
        <v>0</v>
      </c>
      <c r="AG1599" s="135" t="b">
        <f>AND(AD1599,$V1599&lt;=Synthèse!$B$44)</f>
        <v>0</v>
      </c>
      <c r="AH1599" s="135" t="b">
        <f>AND(AE1599,$V1599&lt;=Synthèse!$B$44)</f>
        <v>0</v>
      </c>
      <c r="AI1599" s="137" t="b">
        <v>0</v>
      </c>
      <c r="AJ1599" s="137" t="b">
        <v>0</v>
      </c>
      <c r="AK1599" s="137" t="b">
        <f t="shared" si="273"/>
        <v>0</v>
      </c>
      <c r="AL1599" s="137" t="b">
        <f t="shared" si="274"/>
        <v>0</v>
      </c>
      <c r="AM1599" s="137" t="b">
        <f>AND(AK1599,$V1599&lt;=Synthèse!$B$44)</f>
        <v>0</v>
      </c>
      <c r="AN1599" s="137" t="b">
        <f>AND(AL1599,$V1599&lt;=Synthèse!$B$44)</f>
        <v>0</v>
      </c>
    </row>
    <row r="1600" spans="1:40">
      <c r="A1600" s="17">
        <v>805893</v>
      </c>
      <c r="B1600" t="str">
        <f ca="1">VLOOKUP(A1600,'Fichier FI (en entrée)'!B:AH,3,0)</f>
        <v>MTNUGJIFHV</v>
      </c>
      <c r="C1600">
        <f t="shared" si="264"/>
        <v>371</v>
      </c>
      <c r="D1600">
        <f t="shared" si="265"/>
        <v>14.34</v>
      </c>
      <c r="E1600" s="14" t="str">
        <f>VLOOKUP(A1600,'Fichier FI (en entrée)'!B:AH,2,0)</f>
        <v>EV</v>
      </c>
      <c r="F1600" s="14" t="b">
        <f t="shared" si="266"/>
        <v>1</v>
      </c>
      <c r="G1600" s="14" t="b">
        <f>IFERROR(VLOOKUP(A1600,'Calculs FA (auto)'!A:F,6,0),FALSE)</f>
        <v>0</v>
      </c>
      <c r="H1600" s="14" t="b">
        <f t="shared" si="267"/>
        <v>0</v>
      </c>
      <c r="I1600" s="16">
        <f>IFERROR(VLOOKUP(A1600,'Moyennes FI (en entrée)'!B:N,7,0),"")</f>
        <v>11.34</v>
      </c>
      <c r="J1600" s="16">
        <f>IFERROR(VLOOKUP(VLOOKUP(A1600,'Fichier FI (en entrée)'!B:AH,33,0),Modificateurs!A$2:B$5,2,0),0)</f>
        <v>1</v>
      </c>
      <c r="K1600" s="16">
        <f>IFERROR(VLOOKUP(VLOOKUP(A1600,'Redoub FI (en entrée)'!B:N,7,0),Modificateurs!A$8:B$11,2,0),0)</f>
        <v>0</v>
      </c>
      <c r="L1600" s="16">
        <f>IFERROR(VLOOKUP(M1600,Modificateurs!D$1:E$94,2,0),0)</f>
        <v>2</v>
      </c>
      <c r="M1600" t="str">
        <f>VLOOKUP(A1600,'Fichier FI (en entrée)'!B:AH,16,0)&amp;" "&amp;VLOOKUP(A1600,'Fichier FI (en entrée)'!B:AH,20,0)&amp;" "&amp;VLOOKUP(A1600,'Fichier FI (en entrée)'!B:AH,27,0)&amp;" "&amp;VLOOKUP(A1600,'Fichier FI (en entrée)'!B:AH,29,0)</f>
        <v xml:space="preserve">S Mathématiques  </v>
      </c>
      <c r="N1600" t="str">
        <f>VLOOKUP(A1600,'Fichier FI (en entrée)'!B:AH,8,0)</f>
        <v>En Terminale</v>
      </c>
      <c r="O1600" t="b">
        <f>AND(C1600&gt;Synthèse!B$8,C1600&lt;Synthèse!B$10,NOT(Y1600))</f>
        <v>0</v>
      </c>
      <c r="Q1600" s="60">
        <f>ROUNDUP(C1600/(Synthèse!$B$4+Synthèse!$B$1)*8,0)</f>
        <v>2</v>
      </c>
      <c r="R1600" s="60">
        <f>IFERROR(VLOOKUP(A1600,'Evaluations (formulaire)'!A:P,6,0)+VLOOKUP(A1600,'Evaluations (formulaire)'!A:P,7,0),0)</f>
        <v>0</v>
      </c>
      <c r="S1600" s="60">
        <f>IFERROR(VLOOKUP(A1600,'Evaluations (formulaire)'!A:P,8,0),0)</f>
        <v>0</v>
      </c>
      <c r="T1600" s="60">
        <f>IF(AND(ISBLANK(P1600),Q1600&lt;=2),Synthèse!$B$41,IF(AND(ISBLANK(P1600),Q1600&gt;=7),Synthèse!$C$41,R1600+S1600))</f>
        <v>4.6511627906976744E-3</v>
      </c>
      <c r="U1600" s="60">
        <f t="shared" si="268"/>
        <v>14.344651162790697</v>
      </c>
      <c r="V1600" s="60">
        <f t="shared" si="269"/>
        <v>371</v>
      </c>
      <c r="X1600" s="26">
        <v>712</v>
      </c>
      <c r="Y1600" s="26" t="b">
        <f>IFERROR(VLOOKUP(A1600,'Calculs FA (auto)'!A:O,15,0),FALSE)</f>
        <v>0</v>
      </c>
      <c r="Z1600" s="26">
        <f>IFERROR(VLOOKUP(A1600,'Evaluations (formulaire)'!A:M,9,0),0)</f>
        <v>0</v>
      </c>
      <c r="AA1600" s="135" t="b">
        <v>0</v>
      </c>
      <c r="AB1600" s="135" t="b">
        <v>1</v>
      </c>
      <c r="AC1600" s="135" t="b">
        <f t="shared" si="270"/>
        <v>0</v>
      </c>
      <c r="AD1600" s="135" t="b">
        <f t="shared" si="271"/>
        <v>1</v>
      </c>
      <c r="AE1600" s="135" t="b">
        <f t="shared" si="272"/>
        <v>0</v>
      </c>
      <c r="AF1600" s="135" t="b">
        <f>AND(AC1600,$V1600&lt;=Synthèse!$B$44)</f>
        <v>0</v>
      </c>
      <c r="AG1600" s="135" t="b">
        <f>AND(AD1600,$V1600&lt;=Synthèse!$B$44)</f>
        <v>1</v>
      </c>
      <c r="AH1600" s="135" t="b">
        <f>AND(AE1600,$V1600&lt;=Synthèse!$B$44)</f>
        <v>0</v>
      </c>
      <c r="AI1600" s="137" t="b">
        <v>0</v>
      </c>
      <c r="AJ1600" s="137" t="b">
        <v>0</v>
      </c>
      <c r="AK1600" s="137" t="b">
        <f t="shared" si="273"/>
        <v>0</v>
      </c>
      <c r="AL1600" s="137" t="b">
        <f t="shared" si="274"/>
        <v>0</v>
      </c>
      <c r="AM1600" s="137" t="b">
        <f>AND(AK1600,$V1600&lt;=Synthèse!$B$44)</f>
        <v>0</v>
      </c>
      <c r="AN1600" s="137" t="b">
        <f>AND(AL1600,$V1600&lt;=Synthèse!$B$44)</f>
        <v>0</v>
      </c>
    </row>
    <row r="1601" spans="1:40">
      <c r="A1601" s="17">
        <v>805900</v>
      </c>
      <c r="B1601" t="str">
        <f ca="1">VLOOKUP(A1601,'Fichier FI (en entrée)'!B:AH,3,0)</f>
        <v>TCKZILXNZO</v>
      </c>
      <c r="C1601">
        <f t="shared" si="264"/>
        <v>423</v>
      </c>
      <c r="D1601">
        <f t="shared" si="265"/>
        <v>13.91</v>
      </c>
      <c r="E1601" s="14" t="str">
        <f>VLOOKUP(A1601,'Fichier FI (en entrée)'!B:AH,2,0)</f>
        <v>EV</v>
      </c>
      <c r="F1601" s="14" t="b">
        <f t="shared" si="266"/>
        <v>1</v>
      </c>
      <c r="G1601" s="14" t="b">
        <f>IFERROR(VLOOKUP(A1601,'Calculs FA (auto)'!A:F,6,0),FALSE)</f>
        <v>0</v>
      </c>
      <c r="H1601" s="14" t="b">
        <f t="shared" si="267"/>
        <v>0</v>
      </c>
      <c r="I1601" s="16">
        <f>IFERROR(VLOOKUP(A1601,'Moyennes FI (en entrée)'!B:N,7,0),"")</f>
        <v>9.91</v>
      </c>
      <c r="J1601" s="16">
        <f>IFERROR(VLOOKUP(VLOOKUP(A1601,'Fichier FI (en entrée)'!B:AH,33,0),Modificateurs!A$2:B$5,2,0),0)</f>
        <v>1</v>
      </c>
      <c r="K1601" s="16">
        <f>IFERROR(VLOOKUP(VLOOKUP(A1601,'Redoub FI (en entrée)'!B:N,7,0),Modificateurs!A$8:B$11,2,0),0)</f>
        <v>0</v>
      </c>
      <c r="L1601" s="16">
        <f>IFERROR(VLOOKUP(M1601,Modificateurs!D$1:E$94,2,0),0)</f>
        <v>3</v>
      </c>
      <c r="M1601" t="str">
        <f>VLOOKUP(A1601,'Fichier FI (en entrée)'!B:AH,16,0)&amp;" "&amp;VLOOKUP(A1601,'Fichier FI (en entrée)'!B:AH,20,0)&amp;" "&amp;VLOOKUP(A1601,'Fichier FI (en entrée)'!B:AH,27,0)&amp;" "&amp;VLOOKUP(A1601,'Fichier FI (en entrée)'!B:AH,29,0)</f>
        <v xml:space="preserve">S Informatique et Sciences du numérique  </v>
      </c>
      <c r="N1601" t="str">
        <f>VLOOKUP(A1601,'Fichier FI (en entrée)'!B:AH,8,0)</f>
        <v>En Terminale</v>
      </c>
      <c r="O1601" t="b">
        <f>AND(C1601&gt;Synthèse!B$8,C1601&lt;Synthèse!B$10,NOT(Y1601))</f>
        <v>1</v>
      </c>
      <c r="Q1601" s="60">
        <f>ROUNDUP(C1601/(Synthèse!$B$4+Synthèse!$B$1)*8,0)</f>
        <v>2</v>
      </c>
      <c r="R1601" s="60">
        <f>IFERROR(VLOOKUP(A1601,'Evaluations (formulaire)'!A:P,6,0)+VLOOKUP(A1601,'Evaluations (formulaire)'!A:P,7,0),0)</f>
        <v>0</v>
      </c>
      <c r="S1601" s="60">
        <f>IFERROR(VLOOKUP(A1601,'Evaluations (formulaire)'!A:P,8,0),0)</f>
        <v>0</v>
      </c>
      <c r="T1601" s="60">
        <f>IF(AND(ISBLANK(P1601),Q1601&lt;=2),Synthèse!$B$41,IF(AND(ISBLANK(P1601),Q1601&gt;=7),Synthèse!$C$41,R1601+S1601))</f>
        <v>4.6511627906976744E-3</v>
      </c>
      <c r="U1601" s="60">
        <f t="shared" si="268"/>
        <v>13.914651162790697</v>
      </c>
      <c r="V1601" s="60">
        <f t="shared" si="269"/>
        <v>423</v>
      </c>
      <c r="X1601" s="26">
        <v>1738</v>
      </c>
      <c r="Y1601" s="26" t="b">
        <f>IFERROR(VLOOKUP(A1601,'Calculs FA (auto)'!A:O,15,0),FALSE)</f>
        <v>0</v>
      </c>
      <c r="Z1601" s="26">
        <f>IFERROR(VLOOKUP(A1601,'Evaluations (formulaire)'!A:M,9,0),0)</f>
        <v>0</v>
      </c>
      <c r="AA1601" s="135" t="b">
        <v>0</v>
      </c>
      <c r="AB1601" s="135" t="b">
        <v>1</v>
      </c>
      <c r="AC1601" s="135" t="b">
        <f t="shared" si="270"/>
        <v>0</v>
      </c>
      <c r="AD1601" s="135" t="b">
        <f t="shared" si="271"/>
        <v>1</v>
      </c>
      <c r="AE1601" s="135" t="b">
        <f t="shared" si="272"/>
        <v>0</v>
      </c>
      <c r="AF1601" s="135" t="b">
        <f>AND(AC1601,$V1601&lt;=Synthèse!$B$44)</f>
        <v>0</v>
      </c>
      <c r="AG1601" s="135" t="b">
        <f>AND(AD1601,$V1601&lt;=Synthèse!$B$44)</f>
        <v>1</v>
      </c>
      <c r="AH1601" s="135" t="b">
        <f>AND(AE1601,$V1601&lt;=Synthèse!$B$44)</f>
        <v>0</v>
      </c>
      <c r="AI1601" s="137" t="b">
        <v>0</v>
      </c>
      <c r="AJ1601" s="137" t="b">
        <v>0</v>
      </c>
      <c r="AK1601" s="137" t="b">
        <f t="shared" si="273"/>
        <v>0</v>
      </c>
      <c r="AL1601" s="137" t="b">
        <f t="shared" si="274"/>
        <v>0</v>
      </c>
      <c r="AM1601" s="137" t="b">
        <f>AND(AK1601,$V1601&lt;=Synthèse!$B$44)</f>
        <v>0</v>
      </c>
      <c r="AN1601" s="137" t="b">
        <f>AND(AL1601,$V1601&lt;=Synthèse!$B$44)</f>
        <v>0</v>
      </c>
    </row>
    <row r="1602" spans="1:40">
      <c r="A1602" s="17">
        <v>805911</v>
      </c>
      <c r="B1602" t="str">
        <f ca="1">VLOOKUP(A1602,'Fichier FI (en entrée)'!B:AH,3,0)</f>
        <v>PSWSYWOEDM</v>
      </c>
      <c r="C1602">
        <f t="shared" ref="C1602:C1665" si="275">COUNTIF(D:D,"&gt;="&amp;D1602)</f>
        <v>802</v>
      </c>
      <c r="D1602">
        <f t="shared" ref="D1602:D1665" si="276">IFERROR(IF(F1602,I1602+J1602+K1602+L1602,-100),-20)</f>
        <v>11.67</v>
      </c>
      <c r="E1602" s="14" t="str">
        <f>VLOOKUP(A1602,'Fichier FI (en entrée)'!B:AH,2,0)</f>
        <v>EV</v>
      </c>
      <c r="F1602" s="14" t="b">
        <f t="shared" ref="F1602:F1665" si="277">IF(E1602="EV",TRUE,FALSE)</f>
        <v>1</v>
      </c>
      <c r="G1602" s="14" t="b">
        <f>IFERROR(VLOOKUP(A1602,'Calculs FA (auto)'!A:F,6,0),FALSE)</f>
        <v>1</v>
      </c>
      <c r="H1602" s="14" t="b">
        <f t="shared" ref="H1602:H1665" si="278">AND(F1602:G1602)</f>
        <v>1</v>
      </c>
      <c r="I1602" s="16">
        <f>IFERROR(VLOOKUP(A1602,'Moyennes FI (en entrée)'!B:N,7,0),"")</f>
        <v>8.67</v>
      </c>
      <c r="J1602" s="16">
        <f>IFERROR(VLOOKUP(VLOOKUP(A1602,'Fichier FI (en entrée)'!B:AH,33,0),Modificateurs!A$2:B$5,2,0),0)</f>
        <v>0</v>
      </c>
      <c r="K1602" s="16">
        <f>IFERROR(VLOOKUP(VLOOKUP(A1602,'Redoub FI (en entrée)'!B:N,7,0),Modificateurs!A$8:B$11,2,0),0)</f>
        <v>0</v>
      </c>
      <c r="L1602" s="16">
        <f>IFERROR(VLOOKUP(M1602,Modificateurs!D$1:E$94,2,0),0)</f>
        <v>3</v>
      </c>
      <c r="M1602" t="str">
        <f>VLOOKUP(A1602,'Fichier FI (en entrée)'!B:AH,16,0)&amp;" "&amp;VLOOKUP(A1602,'Fichier FI (en entrée)'!B:AH,20,0)&amp;" "&amp;VLOOKUP(A1602,'Fichier FI (en entrée)'!B:AH,27,0)&amp;" "&amp;VLOOKUP(A1602,'Fichier FI (en entrée)'!B:AH,29,0)</f>
        <v xml:space="preserve">S Informatique et Sciences du numérique  </v>
      </c>
      <c r="N1602" t="str">
        <f>VLOOKUP(A1602,'Fichier FI (en entrée)'!B:AH,8,0)</f>
        <v>En Terminale</v>
      </c>
      <c r="O1602" t="b">
        <f>AND(C1602&gt;Synthèse!B$8,C1602&lt;Synthèse!B$10,NOT(Y1602))</f>
        <v>0</v>
      </c>
      <c r="Q1602" s="60">
        <f>ROUNDUP(C1602/(Synthèse!$B$4+Synthèse!$B$1)*8,0)</f>
        <v>4</v>
      </c>
      <c r="R1602" s="60">
        <f>IFERROR(VLOOKUP(A1602,'Evaluations (formulaire)'!A:P,6,0)+VLOOKUP(A1602,'Evaluations (formulaire)'!A:P,7,0),0)</f>
        <v>0</v>
      </c>
      <c r="S1602" s="60">
        <f>IFERROR(VLOOKUP(A1602,'Evaluations (formulaire)'!A:P,8,0),0)</f>
        <v>0</v>
      </c>
      <c r="T1602" s="60">
        <f>IF(AND(ISBLANK(P1602),Q1602&lt;=2),Synthèse!$B$41,IF(AND(ISBLANK(P1602),Q1602&gt;=7),Synthèse!$C$41,R1602+S1602))</f>
        <v>0</v>
      </c>
      <c r="U1602" s="60">
        <f t="shared" ref="U1602:U1665" si="279">D1602+T1602</f>
        <v>11.67</v>
      </c>
      <c r="V1602" s="60">
        <f t="shared" ref="V1602:V1665" si="280">COUNTIF(U:U,"&gt;="&amp;U1602)</f>
        <v>802</v>
      </c>
      <c r="X1602" s="26">
        <v>72</v>
      </c>
      <c r="Y1602" s="26" t="b">
        <f>IFERROR(VLOOKUP(A1602,'Calculs FA (auto)'!A:O,15,0),FALSE)</f>
        <v>1</v>
      </c>
      <c r="Z1602" s="26">
        <f>IFERROR(VLOOKUP(A1602,'Evaluations (formulaire)'!A:M,9,0),0)</f>
        <v>0</v>
      </c>
      <c r="AA1602" s="135" t="b">
        <v>0</v>
      </c>
      <c r="AB1602" s="135" t="b">
        <v>0</v>
      </c>
      <c r="AC1602" s="135" t="b">
        <f t="shared" ref="AC1602:AC1665" si="281">AND(AA1602,F1602)</f>
        <v>0</v>
      </c>
      <c r="AD1602" s="135" t="b">
        <f t="shared" ref="AD1602:AD1665" si="282">AND(AB1602,F1602)</f>
        <v>0</v>
      </c>
      <c r="AE1602" s="135" t="b">
        <f t="shared" ref="AE1602:AE1665" si="283">AND(NOT(AA1602),NOT(AB1602),F1602)</f>
        <v>1</v>
      </c>
      <c r="AF1602" s="135" t="b">
        <f>AND(AC1602,$V1602&lt;=Synthèse!$B$44)</f>
        <v>0</v>
      </c>
      <c r="AG1602" s="135" t="b">
        <f>AND(AD1602,$V1602&lt;=Synthèse!$B$44)</f>
        <v>0</v>
      </c>
      <c r="AH1602" s="135" t="b">
        <f>AND(AE1602,$V1602&lt;=Synthèse!$B$44)</f>
        <v>0</v>
      </c>
      <c r="AI1602" s="137" t="b">
        <v>0</v>
      </c>
      <c r="AJ1602" s="137" t="b">
        <v>0</v>
      </c>
      <c r="AK1602" s="137" t="b">
        <f t="shared" ref="AK1602:AK1665" si="284">AND(AI1602,F1602)</f>
        <v>0</v>
      </c>
      <c r="AL1602" s="137" t="b">
        <f t="shared" ref="AL1602:AL1665" si="285">AND(AJ1602,F1602)</f>
        <v>0</v>
      </c>
      <c r="AM1602" s="137" t="b">
        <f>AND(AK1602,$V1602&lt;=Synthèse!$B$44)</f>
        <v>0</v>
      </c>
      <c r="AN1602" s="137" t="b">
        <f>AND(AL1602,$V1602&lt;=Synthèse!$B$44)</f>
        <v>0</v>
      </c>
    </row>
    <row r="1603" spans="1:40">
      <c r="A1603" s="17">
        <v>808111</v>
      </c>
      <c r="B1603" t="str">
        <f ca="1">VLOOKUP(A1603,'Fichier FI (en entrée)'!B:AH,3,0)</f>
        <v>ELDENTHSUF</v>
      </c>
      <c r="C1603">
        <f t="shared" si="275"/>
        <v>966</v>
      </c>
      <c r="D1603">
        <f t="shared" si="276"/>
        <v>10.6</v>
      </c>
      <c r="E1603" s="14" t="str">
        <f>VLOOKUP(A1603,'Fichier FI (en entrée)'!B:AH,2,0)</f>
        <v>EV</v>
      </c>
      <c r="F1603" s="14" t="b">
        <f t="shared" si="277"/>
        <v>1</v>
      </c>
      <c r="G1603" s="14" t="b">
        <f>IFERROR(VLOOKUP(A1603,'Calculs FA (auto)'!A:F,6,0),FALSE)</f>
        <v>0</v>
      </c>
      <c r="H1603" s="14" t="b">
        <f t="shared" si="278"/>
        <v>0</v>
      </c>
      <c r="I1603" s="16">
        <f>IFERROR(VLOOKUP(A1603,'Moyennes FI (en entrée)'!B:N,7,0),"")</f>
        <v>8.6</v>
      </c>
      <c r="J1603" s="16">
        <f>IFERROR(VLOOKUP(VLOOKUP(A1603,'Fichier FI (en entrée)'!B:AH,33,0),Modificateurs!A$2:B$5,2,0),0)</f>
        <v>1</v>
      </c>
      <c r="K1603" s="16">
        <f>IFERROR(VLOOKUP(VLOOKUP(A1603,'Redoub FI (en entrée)'!B:N,7,0),Modificateurs!A$8:B$11,2,0),0)</f>
        <v>0</v>
      </c>
      <c r="L1603" s="16">
        <f>IFERROR(VLOOKUP(M1603,Modificateurs!D$1:E$94,2,0),0)</f>
        <v>1</v>
      </c>
      <c r="M1603" t="str">
        <f>VLOOKUP(A1603,'Fichier FI (en entrée)'!B:AH,16,0)&amp;" "&amp;VLOOKUP(A1603,'Fichier FI (en entrée)'!B:AH,20,0)&amp;" "&amp;VLOOKUP(A1603,'Fichier FI (en entrée)'!B:AH,27,0)&amp;" "&amp;VLOOKUP(A1603,'Fichier FI (en entrée)'!B:AH,29,0)</f>
        <v xml:space="preserve">S Sciences de la vie et de la terre  </v>
      </c>
      <c r="N1603" t="str">
        <f>VLOOKUP(A1603,'Fichier FI (en entrée)'!B:AH,8,0)</f>
        <v>En Terminale</v>
      </c>
      <c r="O1603" t="b">
        <f>AND(C1603&gt;Synthèse!B$8,C1603&lt;Synthèse!B$10,NOT(Y1603))</f>
        <v>1</v>
      </c>
      <c r="Q1603" s="60">
        <f>ROUNDUP(C1603/(Synthèse!$B$4+Synthèse!$B$1)*8,0)</f>
        <v>5</v>
      </c>
      <c r="R1603" s="60">
        <f>IFERROR(VLOOKUP(A1603,'Evaluations (formulaire)'!A:P,6,0)+VLOOKUP(A1603,'Evaluations (formulaire)'!A:P,7,0),0)</f>
        <v>0</v>
      </c>
      <c r="S1603" s="60">
        <f>IFERROR(VLOOKUP(A1603,'Evaluations (formulaire)'!A:P,8,0),0)</f>
        <v>0</v>
      </c>
      <c r="T1603" s="60">
        <f>IF(AND(ISBLANK(P1603),Q1603&lt;=2),Synthèse!$B$41,IF(AND(ISBLANK(P1603),Q1603&gt;=7),Synthèse!$C$41,R1603+S1603))</f>
        <v>0</v>
      </c>
      <c r="U1603" s="60">
        <f t="shared" si="279"/>
        <v>10.6</v>
      </c>
      <c r="V1603" s="60">
        <f t="shared" si="280"/>
        <v>966</v>
      </c>
      <c r="X1603" s="26">
        <v>1366</v>
      </c>
      <c r="Y1603" s="26" t="b">
        <f>IFERROR(VLOOKUP(A1603,'Calculs FA (auto)'!A:O,15,0),FALSE)</f>
        <v>0</v>
      </c>
      <c r="Z1603" s="26">
        <f>IFERROR(VLOOKUP(A1603,'Evaluations (formulaire)'!A:M,9,0),0)</f>
        <v>0</v>
      </c>
      <c r="AA1603" s="135" t="b">
        <v>0</v>
      </c>
      <c r="AB1603" s="135" t="b">
        <v>1</v>
      </c>
      <c r="AC1603" s="135" t="b">
        <f t="shared" si="281"/>
        <v>0</v>
      </c>
      <c r="AD1603" s="135" t="b">
        <f t="shared" si="282"/>
        <v>1</v>
      </c>
      <c r="AE1603" s="135" t="b">
        <f t="shared" si="283"/>
        <v>0</v>
      </c>
      <c r="AF1603" s="135" t="b">
        <f>AND(AC1603,$V1603&lt;=Synthèse!$B$44)</f>
        <v>0</v>
      </c>
      <c r="AG1603" s="135" t="b">
        <f>AND(AD1603,$V1603&lt;=Synthèse!$B$44)</f>
        <v>0</v>
      </c>
      <c r="AH1603" s="135" t="b">
        <f>AND(AE1603,$V1603&lt;=Synthèse!$B$44)</f>
        <v>0</v>
      </c>
      <c r="AI1603" s="137" t="b">
        <v>0</v>
      </c>
      <c r="AJ1603" s="137" t="b">
        <v>0</v>
      </c>
      <c r="AK1603" s="137" t="b">
        <f t="shared" si="284"/>
        <v>0</v>
      </c>
      <c r="AL1603" s="137" t="b">
        <f t="shared" si="285"/>
        <v>0</v>
      </c>
      <c r="AM1603" s="137" t="b">
        <f>AND(AK1603,$V1603&lt;=Synthèse!$B$44)</f>
        <v>0</v>
      </c>
      <c r="AN1603" s="137" t="b">
        <f>AND(AL1603,$V1603&lt;=Synthèse!$B$44)</f>
        <v>0</v>
      </c>
    </row>
    <row r="1604" spans="1:40">
      <c r="A1604" s="17">
        <v>810600</v>
      </c>
      <c r="B1604" t="str">
        <f ca="1">VLOOKUP(A1604,'Fichier FI (en entrée)'!B:AH,3,0)</f>
        <v>CFGGASQFNL</v>
      </c>
      <c r="C1604">
        <f t="shared" si="275"/>
        <v>1386</v>
      </c>
      <c r="D1604">
        <f t="shared" si="276"/>
        <v>3.9499999999999993</v>
      </c>
      <c r="E1604" s="14" t="str">
        <f>VLOOKUP(A1604,'Fichier FI (en entrée)'!B:AH,2,0)</f>
        <v>EV</v>
      </c>
      <c r="F1604" s="14" t="b">
        <f t="shared" si="277"/>
        <v>1</v>
      </c>
      <c r="G1604" s="14" t="b">
        <f>IFERROR(VLOOKUP(A1604,'Calculs FA (auto)'!A:F,6,0),FALSE)</f>
        <v>0</v>
      </c>
      <c r="H1604" s="14" t="b">
        <f t="shared" si="278"/>
        <v>0</v>
      </c>
      <c r="I1604" s="16">
        <f>IFERROR(VLOOKUP(A1604,'Moyennes FI (en entrée)'!B:N,7,0),"")</f>
        <v>12.95</v>
      </c>
      <c r="J1604" s="16">
        <f>IFERROR(VLOOKUP(VLOOKUP(A1604,'Fichier FI (en entrée)'!B:AH,33,0),Modificateurs!A$2:B$5,2,0),0)</f>
        <v>3</v>
      </c>
      <c r="K1604" s="16">
        <f>IFERROR(VLOOKUP(VLOOKUP(A1604,'Redoub FI (en entrée)'!B:N,7,0),Modificateurs!A$8:B$11,2,0),0)</f>
        <v>0</v>
      </c>
      <c r="L1604" s="16">
        <f>IFERROR(VLOOKUP(M1604,Modificateurs!D$1:E$94,2,0),0)</f>
        <v>-12</v>
      </c>
      <c r="M1604" t="str">
        <f>VLOOKUP(A1604,'Fichier FI (en entrée)'!B:AH,16,0)&amp;" "&amp;VLOOKUP(A1604,'Fichier FI (en entrée)'!B:AH,20,0)&amp;" "&amp;VLOOKUP(A1604,'Fichier FI (en entrée)'!B:AH,27,0)&amp;" "&amp;VLOOKUP(A1604,'Fichier FI (en entrée)'!B:AH,29,0)</f>
        <v xml:space="preserve">P Systèmes électroniques numériques  </v>
      </c>
      <c r="N1604" t="str">
        <f>VLOOKUP(A1604,'Fichier FI (en entrée)'!B:AH,8,0)</f>
        <v>En Terminale</v>
      </c>
      <c r="O1604" t="b">
        <f>AND(C1604&gt;Synthèse!B$8,C1604&lt;Synthèse!B$10,NOT(Y1604))</f>
        <v>0</v>
      </c>
      <c r="Q1604" s="60">
        <f>ROUNDUP(C1604/(Synthèse!$B$4+Synthèse!$B$1)*8,0)</f>
        <v>7</v>
      </c>
      <c r="R1604" s="60">
        <f>IFERROR(VLOOKUP(A1604,'Evaluations (formulaire)'!A:P,6,0)+VLOOKUP(A1604,'Evaluations (formulaire)'!A:P,7,0),0)</f>
        <v>0</v>
      </c>
      <c r="S1604" s="60">
        <f>IFERROR(VLOOKUP(A1604,'Evaluations (formulaire)'!A:P,8,0),0)</f>
        <v>0</v>
      </c>
      <c r="T1604" s="60">
        <f>IF(AND(ISBLANK(P1604),Q1604&lt;=2),Synthèse!$B$41,IF(AND(ISBLANK(P1604),Q1604&gt;=7),Synthèse!$C$41,R1604+S1604))</f>
        <v>4.6296296296296294E-3</v>
      </c>
      <c r="U1604" s="60">
        <f t="shared" si="279"/>
        <v>3.9546296296296291</v>
      </c>
      <c r="V1604" s="60">
        <f t="shared" si="280"/>
        <v>1386</v>
      </c>
      <c r="X1604" s="26">
        <v>1070</v>
      </c>
      <c r="Y1604" s="26" t="b">
        <f>IFERROR(VLOOKUP(A1604,'Calculs FA (auto)'!A:O,15,0),FALSE)</f>
        <v>0</v>
      </c>
      <c r="Z1604" s="26">
        <f>IFERROR(VLOOKUP(A1604,'Evaluations (formulaire)'!A:M,9,0),0)</f>
        <v>0</v>
      </c>
      <c r="AA1604" s="135" t="b">
        <v>0</v>
      </c>
      <c r="AB1604" s="135" t="b">
        <v>1</v>
      </c>
      <c r="AC1604" s="135" t="b">
        <f t="shared" si="281"/>
        <v>0</v>
      </c>
      <c r="AD1604" s="135" t="b">
        <f t="shared" si="282"/>
        <v>1</v>
      </c>
      <c r="AE1604" s="135" t="b">
        <f t="shared" si="283"/>
        <v>0</v>
      </c>
      <c r="AF1604" s="135" t="b">
        <f>AND(AC1604,$V1604&lt;=Synthèse!$B$44)</f>
        <v>0</v>
      </c>
      <c r="AG1604" s="135" t="b">
        <f>AND(AD1604,$V1604&lt;=Synthèse!$B$44)</f>
        <v>0</v>
      </c>
      <c r="AH1604" s="135" t="b">
        <f>AND(AE1604,$V1604&lt;=Synthèse!$B$44)</f>
        <v>0</v>
      </c>
      <c r="AI1604" s="137" t="b">
        <v>0</v>
      </c>
      <c r="AJ1604" s="137" t="b">
        <v>0</v>
      </c>
      <c r="AK1604" s="137" t="b">
        <f t="shared" si="284"/>
        <v>0</v>
      </c>
      <c r="AL1604" s="137" t="b">
        <f t="shared" si="285"/>
        <v>0</v>
      </c>
      <c r="AM1604" s="137" t="b">
        <f>AND(AK1604,$V1604&lt;=Synthèse!$B$44)</f>
        <v>0</v>
      </c>
      <c r="AN1604" s="137" t="b">
        <f>AND(AL1604,$V1604&lt;=Synthèse!$B$44)</f>
        <v>0</v>
      </c>
    </row>
    <row r="1605" spans="1:40">
      <c r="A1605" s="17">
        <v>813408</v>
      </c>
      <c r="B1605" t="str">
        <f ca="1">VLOOKUP(A1605,'Fichier FI (en entrée)'!B:AH,3,0)</f>
        <v>VTSKMSZWYC</v>
      </c>
      <c r="C1605">
        <f t="shared" si="275"/>
        <v>1170</v>
      </c>
      <c r="D1605">
        <f t="shared" si="276"/>
        <v>8.3800000000000008</v>
      </c>
      <c r="E1605" s="14" t="str">
        <f>VLOOKUP(A1605,'Fichier FI (en entrée)'!B:AH,2,0)</f>
        <v>EV</v>
      </c>
      <c r="F1605" s="14" t="b">
        <f t="shared" si="277"/>
        <v>1</v>
      </c>
      <c r="G1605" s="14" t="b">
        <f>IFERROR(VLOOKUP(A1605,'Calculs FA (auto)'!A:F,6,0),FALSE)</f>
        <v>0</v>
      </c>
      <c r="H1605" s="14" t="b">
        <f t="shared" si="278"/>
        <v>0</v>
      </c>
      <c r="I1605" s="16">
        <f>IFERROR(VLOOKUP(A1605,'Moyennes FI (en entrée)'!B:N,7,0),"")</f>
        <v>11.38</v>
      </c>
      <c r="J1605" s="16">
        <f>IFERROR(VLOOKUP(VLOOKUP(A1605,'Fichier FI (en entrée)'!B:AH,33,0),Modificateurs!A$2:B$5,2,0),0)</f>
        <v>0</v>
      </c>
      <c r="K1605" s="16">
        <f>IFERROR(VLOOKUP(VLOOKUP(A1605,'Redoub FI (en entrée)'!B:N,7,0),Modificateurs!A$8:B$11,2,0),0)</f>
        <v>0</v>
      </c>
      <c r="L1605" s="16">
        <f>IFERROR(VLOOKUP(M1605,Modificateurs!D$1:E$94,2,0),0)</f>
        <v>-3</v>
      </c>
      <c r="M1605" t="str">
        <f>VLOOKUP(A1605,'Fichier FI (en entrée)'!B:AH,16,0)&amp;" "&amp;VLOOKUP(A1605,'Fichier FI (en entrée)'!B:AH,20,0)&amp;" "&amp;VLOOKUP(A1605,'Fichier FI (en entrée)'!B:AH,27,0)&amp;" "&amp;VLOOKUP(A1605,'Fichier FI (en entrée)'!B:AH,29,0)</f>
        <v xml:space="preserve">ES Mathématiques  </v>
      </c>
      <c r="N1605" t="str">
        <f>VLOOKUP(A1605,'Fichier FI (en entrée)'!B:AH,8,0)</f>
        <v>En Terminale</v>
      </c>
      <c r="O1605" t="b">
        <f>AND(C1605&gt;Synthèse!B$8,C1605&lt;Synthèse!B$10,NOT(Y1605))</f>
        <v>1</v>
      </c>
      <c r="Q1605" s="60">
        <f>ROUNDUP(C1605/(Synthèse!$B$4+Synthèse!$B$1)*8,0)</f>
        <v>6</v>
      </c>
      <c r="R1605" s="60">
        <f>IFERROR(VLOOKUP(A1605,'Evaluations (formulaire)'!A:P,6,0)+VLOOKUP(A1605,'Evaluations (formulaire)'!A:P,7,0),0)</f>
        <v>0</v>
      </c>
      <c r="S1605" s="60">
        <f>IFERROR(VLOOKUP(A1605,'Evaluations (formulaire)'!A:P,8,0),0)</f>
        <v>0</v>
      </c>
      <c r="T1605" s="60">
        <f>IF(AND(ISBLANK(P1605),Q1605&lt;=2),Synthèse!$B$41,IF(AND(ISBLANK(P1605),Q1605&gt;=7),Synthèse!$C$41,R1605+S1605))</f>
        <v>0</v>
      </c>
      <c r="U1605" s="60">
        <f t="shared" si="279"/>
        <v>8.3800000000000008</v>
      </c>
      <c r="V1605" s="60">
        <f t="shared" si="280"/>
        <v>1168</v>
      </c>
      <c r="X1605" s="26">
        <v>124</v>
      </c>
      <c r="Y1605" s="26" t="b">
        <f>IFERROR(VLOOKUP(A1605,'Calculs FA (auto)'!A:O,15,0),FALSE)</f>
        <v>0</v>
      </c>
      <c r="Z1605" s="26">
        <f>IFERROR(VLOOKUP(A1605,'Evaluations (formulaire)'!A:M,9,0),0)</f>
        <v>0</v>
      </c>
      <c r="AA1605" s="135" t="b">
        <v>0</v>
      </c>
      <c r="AB1605" s="135" t="b">
        <v>1</v>
      </c>
      <c r="AC1605" s="135" t="b">
        <f t="shared" si="281"/>
        <v>0</v>
      </c>
      <c r="AD1605" s="135" t="b">
        <f t="shared" si="282"/>
        <v>1</v>
      </c>
      <c r="AE1605" s="135" t="b">
        <f t="shared" si="283"/>
        <v>0</v>
      </c>
      <c r="AF1605" s="135" t="b">
        <f>AND(AC1605,$V1605&lt;=Synthèse!$B$44)</f>
        <v>0</v>
      </c>
      <c r="AG1605" s="135" t="b">
        <f>AND(AD1605,$V1605&lt;=Synthèse!$B$44)</f>
        <v>0</v>
      </c>
      <c r="AH1605" s="135" t="b">
        <f>AND(AE1605,$V1605&lt;=Synthèse!$B$44)</f>
        <v>0</v>
      </c>
      <c r="AI1605" s="137" t="b">
        <v>0</v>
      </c>
      <c r="AJ1605" s="137" t="b">
        <v>0</v>
      </c>
      <c r="AK1605" s="137" t="b">
        <f t="shared" si="284"/>
        <v>0</v>
      </c>
      <c r="AL1605" s="137" t="b">
        <f t="shared" si="285"/>
        <v>0</v>
      </c>
      <c r="AM1605" s="137" t="b">
        <f>AND(AK1605,$V1605&lt;=Synthèse!$B$44)</f>
        <v>0</v>
      </c>
      <c r="AN1605" s="137" t="b">
        <f>AND(AL1605,$V1605&lt;=Synthèse!$B$44)</f>
        <v>0</v>
      </c>
    </row>
    <row r="1606" spans="1:40">
      <c r="A1606" s="17">
        <v>815100</v>
      </c>
      <c r="B1606" t="str">
        <f ca="1">VLOOKUP(A1606,'Fichier FI (en entrée)'!B:AH,3,0)</f>
        <v>ITIRPLMHYJ</v>
      </c>
      <c r="C1606">
        <f t="shared" si="275"/>
        <v>124</v>
      </c>
      <c r="D1606">
        <f t="shared" si="276"/>
        <v>16.72</v>
      </c>
      <c r="E1606" s="14" t="str">
        <f>VLOOKUP(A1606,'Fichier FI (en entrée)'!B:AH,2,0)</f>
        <v>EV</v>
      </c>
      <c r="F1606" s="14" t="b">
        <f t="shared" si="277"/>
        <v>1</v>
      </c>
      <c r="G1606" s="14" t="b">
        <f>IFERROR(VLOOKUP(A1606,'Calculs FA (auto)'!A:F,6,0),FALSE)</f>
        <v>0</v>
      </c>
      <c r="H1606" s="14" t="b">
        <f t="shared" si="278"/>
        <v>0</v>
      </c>
      <c r="I1606" s="16">
        <f>IFERROR(VLOOKUP(A1606,'Moyennes FI (en entrée)'!B:N,7,0),"")</f>
        <v>11.72</v>
      </c>
      <c r="J1606" s="16">
        <f>IFERROR(VLOOKUP(VLOOKUP(A1606,'Fichier FI (en entrée)'!B:AH,33,0),Modificateurs!A$2:B$5,2,0),0)</f>
        <v>3</v>
      </c>
      <c r="K1606" s="16">
        <f>IFERROR(VLOOKUP(VLOOKUP(A1606,'Redoub FI (en entrée)'!B:N,7,0),Modificateurs!A$8:B$11,2,0),0)</f>
        <v>0</v>
      </c>
      <c r="L1606" s="16">
        <f>IFERROR(VLOOKUP(M1606,Modificateurs!D$1:E$94,2,0),0)</f>
        <v>2</v>
      </c>
      <c r="M1606" t="str">
        <f>VLOOKUP(A1606,'Fichier FI (en entrée)'!B:AH,16,0)&amp;" "&amp;VLOOKUP(A1606,'Fichier FI (en entrée)'!B:AH,20,0)&amp;" "&amp;VLOOKUP(A1606,'Fichier FI (en entrée)'!B:AH,27,0)&amp;" "&amp;VLOOKUP(A1606,'Fichier FI (en entrée)'!B:AH,29,0)</f>
        <v xml:space="preserve">S Physique-chimie  </v>
      </c>
      <c r="N1606" t="str">
        <f>VLOOKUP(A1606,'Fichier FI (en entrée)'!B:AH,8,0)</f>
        <v>En Terminale</v>
      </c>
      <c r="O1606" t="b">
        <f>AND(C1606&gt;Synthèse!B$8,C1606&lt;Synthèse!B$10,NOT(Y1606))</f>
        <v>0</v>
      </c>
      <c r="Q1606" s="60">
        <f>ROUNDUP(C1606/(Synthèse!$B$4+Synthèse!$B$1)*8,0)</f>
        <v>1</v>
      </c>
      <c r="R1606" s="60">
        <f>IFERROR(VLOOKUP(A1606,'Evaluations (formulaire)'!A:P,6,0)+VLOOKUP(A1606,'Evaluations (formulaire)'!A:P,7,0),0)</f>
        <v>0</v>
      </c>
      <c r="S1606" s="60">
        <f>IFERROR(VLOOKUP(A1606,'Evaluations (formulaire)'!A:P,8,0),0)</f>
        <v>0</v>
      </c>
      <c r="T1606" s="60">
        <f>IF(AND(ISBLANK(P1606),Q1606&lt;=2),Synthèse!$B$41,IF(AND(ISBLANK(P1606),Q1606&gt;=7),Synthèse!$C$41,R1606+S1606))</f>
        <v>4.6511627906976744E-3</v>
      </c>
      <c r="U1606" s="60">
        <f t="shared" si="279"/>
        <v>16.724651162790696</v>
      </c>
      <c r="V1606" s="60">
        <f t="shared" si="280"/>
        <v>124</v>
      </c>
      <c r="X1606" s="26">
        <v>1913</v>
      </c>
      <c r="Y1606" s="26" t="b">
        <f>IFERROR(VLOOKUP(A1606,'Calculs FA (auto)'!A:O,15,0),FALSE)</f>
        <v>0</v>
      </c>
      <c r="Z1606" s="26">
        <f>IFERROR(VLOOKUP(A1606,'Evaluations (formulaire)'!A:M,9,0),0)</f>
        <v>0</v>
      </c>
      <c r="AA1606" s="135" t="b">
        <v>0</v>
      </c>
      <c r="AB1606" s="135" t="b">
        <v>1</v>
      </c>
      <c r="AC1606" s="135" t="b">
        <f t="shared" si="281"/>
        <v>0</v>
      </c>
      <c r="AD1606" s="135" t="b">
        <f t="shared" si="282"/>
        <v>1</v>
      </c>
      <c r="AE1606" s="135" t="b">
        <f t="shared" si="283"/>
        <v>0</v>
      </c>
      <c r="AF1606" s="135" t="b">
        <f>AND(AC1606,$V1606&lt;=Synthèse!$B$44)</f>
        <v>0</v>
      </c>
      <c r="AG1606" s="135" t="b">
        <f>AND(AD1606,$V1606&lt;=Synthèse!$B$44)</f>
        <v>1</v>
      </c>
      <c r="AH1606" s="135" t="b">
        <f>AND(AE1606,$V1606&lt;=Synthèse!$B$44)</f>
        <v>0</v>
      </c>
      <c r="AI1606" s="137" t="b">
        <v>0</v>
      </c>
      <c r="AJ1606" s="137" t="b">
        <v>0</v>
      </c>
      <c r="AK1606" s="137" t="b">
        <f t="shared" si="284"/>
        <v>0</v>
      </c>
      <c r="AL1606" s="137" t="b">
        <f t="shared" si="285"/>
        <v>0</v>
      </c>
      <c r="AM1606" s="137" t="b">
        <f>AND(AK1606,$V1606&lt;=Synthèse!$B$44)</f>
        <v>0</v>
      </c>
      <c r="AN1606" s="137" t="b">
        <f>AND(AL1606,$V1606&lt;=Synthèse!$B$44)</f>
        <v>0</v>
      </c>
    </row>
    <row r="1607" spans="1:40">
      <c r="A1607" s="17">
        <v>815108</v>
      </c>
      <c r="B1607" t="str">
        <f ca="1">VLOOKUP(A1607,'Fichier FI (en entrée)'!B:AH,3,0)</f>
        <v>JBPYHWZLOL</v>
      </c>
      <c r="C1607">
        <f t="shared" si="275"/>
        <v>560</v>
      </c>
      <c r="D1607">
        <f t="shared" si="276"/>
        <v>13.08</v>
      </c>
      <c r="E1607" s="14" t="str">
        <f>VLOOKUP(A1607,'Fichier FI (en entrée)'!B:AH,2,0)</f>
        <v>EV</v>
      </c>
      <c r="F1607" s="14" t="b">
        <f t="shared" si="277"/>
        <v>1</v>
      </c>
      <c r="G1607" s="14" t="b">
        <f>IFERROR(VLOOKUP(A1607,'Calculs FA (auto)'!A:F,6,0),FALSE)</f>
        <v>0</v>
      </c>
      <c r="H1607" s="14" t="b">
        <f t="shared" si="278"/>
        <v>0</v>
      </c>
      <c r="I1607" s="16">
        <f>IFERROR(VLOOKUP(A1607,'Moyennes FI (en entrée)'!B:N,7,0),"")</f>
        <v>10.08</v>
      </c>
      <c r="J1607" s="16">
        <f>IFERROR(VLOOKUP(VLOOKUP(A1607,'Fichier FI (en entrée)'!B:AH,33,0),Modificateurs!A$2:B$5,2,0),0)</f>
        <v>1</v>
      </c>
      <c r="K1607" s="16">
        <f>IFERROR(VLOOKUP(VLOOKUP(A1607,'Redoub FI (en entrée)'!B:N,7,0),Modificateurs!A$8:B$11,2,0),0)</f>
        <v>0</v>
      </c>
      <c r="L1607" s="16">
        <f>IFERROR(VLOOKUP(M1607,Modificateurs!D$1:E$94,2,0),0)</f>
        <v>2</v>
      </c>
      <c r="M1607" t="str">
        <f>VLOOKUP(A1607,'Fichier FI (en entrée)'!B:AH,16,0)&amp;" "&amp;VLOOKUP(A1607,'Fichier FI (en entrée)'!B:AH,20,0)&amp;" "&amp;VLOOKUP(A1607,'Fichier FI (en entrée)'!B:AH,27,0)&amp;" "&amp;VLOOKUP(A1607,'Fichier FI (en entrée)'!B:AH,29,0)</f>
        <v xml:space="preserve">S Mathématiques  </v>
      </c>
      <c r="N1607" t="str">
        <f>VLOOKUP(A1607,'Fichier FI (en entrée)'!B:AH,8,0)</f>
        <v>En Terminale</v>
      </c>
      <c r="O1607" t="b">
        <f>AND(C1607&gt;Synthèse!B$8,C1607&lt;Synthèse!B$10,NOT(Y1607))</f>
        <v>1</v>
      </c>
      <c r="Q1607" s="60">
        <f>ROUNDUP(C1607/(Synthèse!$B$4+Synthèse!$B$1)*8,0)</f>
        <v>3</v>
      </c>
      <c r="R1607" s="60">
        <f>IFERROR(VLOOKUP(A1607,'Evaluations (formulaire)'!A:P,6,0)+VLOOKUP(A1607,'Evaluations (formulaire)'!A:P,7,0),0)</f>
        <v>0</v>
      </c>
      <c r="S1607" s="60">
        <f>IFERROR(VLOOKUP(A1607,'Evaluations (formulaire)'!A:P,8,0),0)</f>
        <v>0</v>
      </c>
      <c r="T1607" s="60">
        <f>IF(AND(ISBLANK(P1607),Q1607&lt;=2),Synthèse!$B$41,IF(AND(ISBLANK(P1607),Q1607&gt;=7),Synthèse!$C$41,R1607+S1607))</f>
        <v>0</v>
      </c>
      <c r="U1607" s="60">
        <f t="shared" si="279"/>
        <v>13.08</v>
      </c>
      <c r="V1607" s="60">
        <f t="shared" si="280"/>
        <v>561</v>
      </c>
      <c r="X1607" s="26">
        <v>2089</v>
      </c>
      <c r="Y1607" s="26" t="b">
        <f>IFERROR(VLOOKUP(A1607,'Calculs FA (auto)'!A:O,15,0),FALSE)</f>
        <v>0</v>
      </c>
      <c r="Z1607" s="26">
        <f>IFERROR(VLOOKUP(A1607,'Evaluations (formulaire)'!A:M,9,0),0)</f>
        <v>0</v>
      </c>
      <c r="AA1607" s="135" t="b">
        <v>0</v>
      </c>
      <c r="AB1607" s="135" t="b">
        <v>1</v>
      </c>
      <c r="AC1607" s="135" t="b">
        <f t="shared" si="281"/>
        <v>0</v>
      </c>
      <c r="AD1607" s="135" t="b">
        <f t="shared" si="282"/>
        <v>1</v>
      </c>
      <c r="AE1607" s="135" t="b">
        <f t="shared" si="283"/>
        <v>0</v>
      </c>
      <c r="AF1607" s="135" t="b">
        <f>AND(AC1607,$V1607&lt;=Synthèse!$B$44)</f>
        <v>0</v>
      </c>
      <c r="AG1607" s="135" t="b">
        <f>AND(AD1607,$V1607&lt;=Synthèse!$B$44)</f>
        <v>1</v>
      </c>
      <c r="AH1607" s="135" t="b">
        <f>AND(AE1607,$V1607&lt;=Synthèse!$B$44)</f>
        <v>0</v>
      </c>
      <c r="AI1607" s="137" t="b">
        <v>0</v>
      </c>
      <c r="AJ1607" s="137" t="b">
        <v>0</v>
      </c>
      <c r="AK1607" s="137" t="b">
        <f t="shared" si="284"/>
        <v>0</v>
      </c>
      <c r="AL1607" s="137" t="b">
        <f t="shared" si="285"/>
        <v>0</v>
      </c>
      <c r="AM1607" s="137" t="b">
        <f>AND(AK1607,$V1607&lt;=Synthèse!$B$44)</f>
        <v>0</v>
      </c>
      <c r="AN1607" s="137" t="b">
        <f>AND(AL1607,$V1607&lt;=Synthèse!$B$44)</f>
        <v>0</v>
      </c>
    </row>
    <row r="1608" spans="1:40">
      <c r="A1608" s="17">
        <v>815116</v>
      </c>
      <c r="B1608" t="str">
        <f ca="1">VLOOKUP(A1608,'Fichier FI (en entrée)'!B:AH,3,0)</f>
        <v>WFMOZSDUHE</v>
      </c>
      <c r="C1608">
        <f t="shared" si="275"/>
        <v>567</v>
      </c>
      <c r="D1608">
        <f t="shared" si="276"/>
        <v>13.05</v>
      </c>
      <c r="E1608" s="14" t="str">
        <f>VLOOKUP(A1608,'Fichier FI (en entrée)'!B:AH,2,0)</f>
        <v>EV</v>
      </c>
      <c r="F1608" s="14" t="b">
        <f t="shared" si="277"/>
        <v>1</v>
      </c>
      <c r="G1608" s="14" t="b">
        <f>IFERROR(VLOOKUP(A1608,'Calculs FA (auto)'!A:F,6,0),FALSE)</f>
        <v>0</v>
      </c>
      <c r="H1608" s="14" t="b">
        <f t="shared" si="278"/>
        <v>0</v>
      </c>
      <c r="I1608" s="16">
        <f>IFERROR(VLOOKUP(A1608,'Moyennes FI (en entrée)'!B:N,7,0),"")</f>
        <v>10.050000000000001</v>
      </c>
      <c r="J1608" s="16">
        <f>IFERROR(VLOOKUP(VLOOKUP(A1608,'Fichier FI (en entrée)'!B:AH,33,0),Modificateurs!A$2:B$5,2,0),0)</f>
        <v>1</v>
      </c>
      <c r="K1608" s="16">
        <f>IFERROR(VLOOKUP(VLOOKUP(A1608,'Redoub FI (en entrée)'!B:N,7,0),Modificateurs!A$8:B$11,2,0),0)</f>
        <v>0</v>
      </c>
      <c r="L1608" s="16">
        <f>IFERROR(VLOOKUP(M1608,Modificateurs!D$1:E$94,2,0),0)</f>
        <v>2</v>
      </c>
      <c r="M1608" t="str">
        <f>VLOOKUP(A1608,'Fichier FI (en entrée)'!B:AH,16,0)&amp;" "&amp;VLOOKUP(A1608,'Fichier FI (en entrée)'!B:AH,20,0)&amp;" "&amp;VLOOKUP(A1608,'Fichier FI (en entrée)'!B:AH,27,0)&amp;" "&amp;VLOOKUP(A1608,'Fichier FI (en entrée)'!B:AH,29,0)</f>
        <v xml:space="preserve">S Physique-chimie  </v>
      </c>
      <c r="N1608" t="str">
        <f>VLOOKUP(A1608,'Fichier FI (en entrée)'!B:AH,8,0)</f>
        <v>En Terminale</v>
      </c>
      <c r="O1608" t="b">
        <f>AND(C1608&gt;Synthèse!B$8,C1608&lt;Synthèse!B$10,NOT(Y1608))</f>
        <v>1</v>
      </c>
      <c r="Q1608" s="60">
        <f>ROUNDUP(C1608/(Synthèse!$B$4+Synthèse!$B$1)*8,0)</f>
        <v>3</v>
      </c>
      <c r="R1608" s="60">
        <f>IFERROR(VLOOKUP(A1608,'Evaluations (formulaire)'!A:P,6,0)+VLOOKUP(A1608,'Evaluations (formulaire)'!A:P,7,0),0)</f>
        <v>0</v>
      </c>
      <c r="S1608" s="60">
        <f>IFERROR(VLOOKUP(A1608,'Evaluations (formulaire)'!A:P,8,0),0)</f>
        <v>0</v>
      </c>
      <c r="T1608" s="60">
        <f>IF(AND(ISBLANK(P1608),Q1608&lt;=2),Synthèse!$B$41,IF(AND(ISBLANK(P1608),Q1608&gt;=7),Synthèse!$C$41,R1608+S1608))</f>
        <v>0</v>
      </c>
      <c r="U1608" s="60">
        <f t="shared" si="279"/>
        <v>13.05</v>
      </c>
      <c r="V1608" s="60">
        <f t="shared" si="280"/>
        <v>568</v>
      </c>
      <c r="X1608" s="26">
        <v>1200</v>
      </c>
      <c r="Y1608" s="26" t="b">
        <f>IFERROR(VLOOKUP(A1608,'Calculs FA (auto)'!A:O,15,0),FALSE)</f>
        <v>0</v>
      </c>
      <c r="Z1608" s="26">
        <f>IFERROR(VLOOKUP(A1608,'Evaluations (formulaire)'!A:M,9,0),0)</f>
        <v>0</v>
      </c>
      <c r="AA1608" s="135" t="b">
        <v>0</v>
      </c>
      <c r="AB1608" s="135" t="b">
        <v>0</v>
      </c>
      <c r="AC1608" s="135" t="b">
        <f t="shared" si="281"/>
        <v>0</v>
      </c>
      <c r="AD1608" s="135" t="b">
        <f t="shared" si="282"/>
        <v>0</v>
      </c>
      <c r="AE1608" s="135" t="b">
        <f t="shared" si="283"/>
        <v>1</v>
      </c>
      <c r="AF1608" s="135" t="b">
        <f>AND(AC1608,$V1608&lt;=Synthèse!$B$44)</f>
        <v>0</v>
      </c>
      <c r="AG1608" s="135" t="b">
        <f>AND(AD1608,$V1608&lt;=Synthèse!$B$44)</f>
        <v>0</v>
      </c>
      <c r="AH1608" s="135" t="b">
        <f>AND(AE1608,$V1608&lt;=Synthèse!$B$44)</f>
        <v>1</v>
      </c>
      <c r="AI1608" s="137" t="b">
        <v>0</v>
      </c>
      <c r="AJ1608" s="137" t="b">
        <v>0</v>
      </c>
      <c r="AK1608" s="137" t="b">
        <f t="shared" si="284"/>
        <v>0</v>
      </c>
      <c r="AL1608" s="137" t="b">
        <f t="shared" si="285"/>
        <v>0</v>
      </c>
      <c r="AM1608" s="137" t="b">
        <f>AND(AK1608,$V1608&lt;=Synthèse!$B$44)</f>
        <v>0</v>
      </c>
      <c r="AN1608" s="137" t="b">
        <f>AND(AL1608,$V1608&lt;=Synthèse!$B$44)</f>
        <v>0</v>
      </c>
    </row>
    <row r="1609" spans="1:40">
      <c r="A1609" s="17">
        <v>815162</v>
      </c>
      <c r="B1609" t="str">
        <f ca="1">VLOOKUP(A1609,'Fichier FI (en entrée)'!B:AH,3,0)</f>
        <v>MDBAYGTKMF</v>
      </c>
      <c r="C1609">
        <f t="shared" si="275"/>
        <v>653</v>
      </c>
      <c r="D1609">
        <f t="shared" si="276"/>
        <v>12.54</v>
      </c>
      <c r="E1609" s="14" t="str">
        <f>VLOOKUP(A1609,'Fichier FI (en entrée)'!B:AH,2,0)</f>
        <v>EV</v>
      </c>
      <c r="F1609" s="14" t="b">
        <f t="shared" si="277"/>
        <v>1</v>
      </c>
      <c r="G1609" s="14" t="b">
        <f>IFERROR(VLOOKUP(A1609,'Calculs FA (auto)'!A:F,6,0),FALSE)</f>
        <v>0</v>
      </c>
      <c r="H1609" s="14" t="b">
        <f t="shared" si="278"/>
        <v>0</v>
      </c>
      <c r="I1609" s="16">
        <f>IFERROR(VLOOKUP(A1609,'Moyennes FI (en entrée)'!B:N,7,0),"")</f>
        <v>9.5399999999999991</v>
      </c>
      <c r="J1609" s="16">
        <f>IFERROR(VLOOKUP(VLOOKUP(A1609,'Fichier FI (en entrée)'!B:AH,33,0),Modificateurs!A$2:B$5,2,0),0)</f>
        <v>1</v>
      </c>
      <c r="K1609" s="16">
        <f>IFERROR(VLOOKUP(VLOOKUP(A1609,'Redoub FI (en entrée)'!B:N,7,0),Modificateurs!A$8:B$11,2,0),0)</f>
        <v>0</v>
      </c>
      <c r="L1609" s="16">
        <f>IFERROR(VLOOKUP(M1609,Modificateurs!D$1:E$94,2,0),0)</f>
        <v>2</v>
      </c>
      <c r="M1609" t="str">
        <f>VLOOKUP(A1609,'Fichier FI (en entrée)'!B:AH,16,0)&amp;" "&amp;VLOOKUP(A1609,'Fichier FI (en entrée)'!B:AH,20,0)&amp;" "&amp;VLOOKUP(A1609,'Fichier FI (en entrée)'!B:AH,27,0)&amp;" "&amp;VLOOKUP(A1609,'Fichier FI (en entrée)'!B:AH,29,0)</f>
        <v xml:space="preserve">S Physique-chimie  </v>
      </c>
      <c r="N1609" t="str">
        <f>VLOOKUP(A1609,'Fichier FI (en entrée)'!B:AH,8,0)</f>
        <v>En Terminale</v>
      </c>
      <c r="O1609" t="b">
        <f>AND(C1609&gt;Synthèse!B$8,C1609&lt;Synthèse!B$10,NOT(Y1609))</f>
        <v>1</v>
      </c>
      <c r="Q1609" s="60">
        <f>ROUNDUP(C1609/(Synthèse!$B$4+Synthèse!$B$1)*8,0)</f>
        <v>4</v>
      </c>
      <c r="R1609" s="60">
        <f>IFERROR(VLOOKUP(A1609,'Evaluations (formulaire)'!A:P,6,0)+VLOOKUP(A1609,'Evaluations (formulaire)'!A:P,7,0),0)</f>
        <v>0</v>
      </c>
      <c r="S1609" s="60">
        <f>IFERROR(VLOOKUP(A1609,'Evaluations (formulaire)'!A:P,8,0),0)</f>
        <v>0</v>
      </c>
      <c r="T1609" s="60">
        <f>IF(AND(ISBLANK(P1609),Q1609&lt;=2),Synthèse!$B$41,IF(AND(ISBLANK(P1609),Q1609&gt;=7),Synthèse!$C$41,R1609+S1609))</f>
        <v>0</v>
      </c>
      <c r="U1609" s="60">
        <f t="shared" si="279"/>
        <v>12.54</v>
      </c>
      <c r="V1609" s="60">
        <f t="shared" si="280"/>
        <v>653</v>
      </c>
      <c r="X1609" s="26">
        <v>2090</v>
      </c>
      <c r="Y1609" s="26" t="b">
        <f>IFERROR(VLOOKUP(A1609,'Calculs FA (auto)'!A:O,15,0),FALSE)</f>
        <v>0</v>
      </c>
      <c r="Z1609" s="26">
        <f>IFERROR(VLOOKUP(A1609,'Evaluations (formulaire)'!A:M,9,0),0)</f>
        <v>0</v>
      </c>
      <c r="AA1609" s="135" t="b">
        <v>0</v>
      </c>
      <c r="AB1609" s="135" t="b">
        <v>0</v>
      </c>
      <c r="AC1609" s="135" t="b">
        <f t="shared" si="281"/>
        <v>0</v>
      </c>
      <c r="AD1609" s="135" t="b">
        <f t="shared" si="282"/>
        <v>0</v>
      </c>
      <c r="AE1609" s="135" t="b">
        <f t="shared" si="283"/>
        <v>1</v>
      </c>
      <c r="AF1609" s="135" t="b">
        <f>AND(AC1609,$V1609&lt;=Synthèse!$B$44)</f>
        <v>0</v>
      </c>
      <c r="AG1609" s="135" t="b">
        <f>AND(AD1609,$V1609&lt;=Synthèse!$B$44)</f>
        <v>0</v>
      </c>
      <c r="AH1609" s="135" t="b">
        <f>AND(AE1609,$V1609&lt;=Synthèse!$B$44)</f>
        <v>1</v>
      </c>
      <c r="AI1609" s="137" t="b">
        <v>0</v>
      </c>
      <c r="AJ1609" s="137" t="b">
        <v>0</v>
      </c>
      <c r="AK1609" s="137" t="b">
        <f t="shared" si="284"/>
        <v>0</v>
      </c>
      <c r="AL1609" s="137" t="b">
        <f t="shared" si="285"/>
        <v>0</v>
      </c>
      <c r="AM1609" s="137" t="b">
        <f>AND(AK1609,$V1609&lt;=Synthèse!$B$44)</f>
        <v>0</v>
      </c>
      <c r="AN1609" s="137" t="b">
        <f>AND(AL1609,$V1609&lt;=Synthèse!$B$44)</f>
        <v>0</v>
      </c>
    </row>
    <row r="1610" spans="1:40">
      <c r="A1610" s="17">
        <v>815182</v>
      </c>
      <c r="B1610" t="str">
        <f ca="1">VLOOKUP(A1610,'Fichier FI (en entrée)'!B:AH,3,0)</f>
        <v>KCDSWBDIPM</v>
      </c>
      <c r="C1610">
        <f t="shared" si="275"/>
        <v>586</v>
      </c>
      <c r="D1610">
        <f t="shared" si="276"/>
        <v>12.94</v>
      </c>
      <c r="E1610" s="14" t="str">
        <f>VLOOKUP(A1610,'Fichier FI (en entrée)'!B:AH,2,0)</f>
        <v>EV</v>
      </c>
      <c r="F1610" s="14" t="b">
        <f t="shared" si="277"/>
        <v>1</v>
      </c>
      <c r="G1610" s="14" t="b">
        <f>IFERROR(VLOOKUP(A1610,'Calculs FA (auto)'!A:F,6,0),FALSE)</f>
        <v>0</v>
      </c>
      <c r="H1610" s="14" t="b">
        <f t="shared" si="278"/>
        <v>0</v>
      </c>
      <c r="I1610" s="16">
        <f>IFERROR(VLOOKUP(A1610,'Moyennes FI (en entrée)'!B:N,7,0),"")</f>
        <v>10.94</v>
      </c>
      <c r="J1610" s="16">
        <f>IFERROR(VLOOKUP(VLOOKUP(A1610,'Fichier FI (en entrée)'!B:AH,33,0),Modificateurs!A$2:B$5,2,0),0)</f>
        <v>1</v>
      </c>
      <c r="K1610" s="16">
        <f>IFERROR(VLOOKUP(VLOOKUP(A1610,'Redoub FI (en entrée)'!B:N,7,0),Modificateurs!A$8:B$11,2,0),0)</f>
        <v>0</v>
      </c>
      <c r="L1610" s="16">
        <f>IFERROR(VLOOKUP(M1610,Modificateurs!D$1:E$94,2,0),0)</f>
        <v>1</v>
      </c>
      <c r="M1610" t="str">
        <f>VLOOKUP(A1610,'Fichier FI (en entrée)'!B:AH,16,0)&amp;" "&amp;VLOOKUP(A1610,'Fichier FI (en entrée)'!B:AH,20,0)&amp;" "&amp;VLOOKUP(A1610,'Fichier FI (en entrée)'!B:AH,27,0)&amp;" "&amp;VLOOKUP(A1610,'Fichier FI (en entrée)'!B:AH,29,0)</f>
        <v xml:space="preserve">S Sciences de la vie et de la terre  </v>
      </c>
      <c r="N1610" t="str">
        <f>VLOOKUP(A1610,'Fichier FI (en entrée)'!B:AH,8,0)</f>
        <v>En Terminale</v>
      </c>
      <c r="O1610" t="b">
        <f>AND(C1610&gt;Synthèse!B$8,C1610&lt;Synthèse!B$10,NOT(Y1610))</f>
        <v>1</v>
      </c>
      <c r="Q1610" s="60">
        <f>ROUNDUP(C1610/(Synthèse!$B$4+Synthèse!$B$1)*8,0)</f>
        <v>3</v>
      </c>
      <c r="R1610" s="60">
        <f>IFERROR(VLOOKUP(A1610,'Evaluations (formulaire)'!A:P,6,0)+VLOOKUP(A1610,'Evaluations (formulaire)'!A:P,7,0),0)</f>
        <v>0</v>
      </c>
      <c r="S1610" s="60">
        <f>IFERROR(VLOOKUP(A1610,'Evaluations (formulaire)'!A:P,8,0),0)</f>
        <v>0</v>
      </c>
      <c r="T1610" s="60">
        <f>IF(AND(ISBLANK(P1610),Q1610&lt;=2),Synthèse!$B$41,IF(AND(ISBLANK(P1610),Q1610&gt;=7),Synthèse!$C$41,R1610+S1610))</f>
        <v>0</v>
      </c>
      <c r="U1610" s="60">
        <f t="shared" si="279"/>
        <v>12.94</v>
      </c>
      <c r="V1610" s="60">
        <f t="shared" si="280"/>
        <v>587</v>
      </c>
      <c r="X1610" s="26">
        <v>95</v>
      </c>
      <c r="Y1610" s="26" t="b">
        <f>IFERROR(VLOOKUP(A1610,'Calculs FA (auto)'!A:O,15,0),FALSE)</f>
        <v>0</v>
      </c>
      <c r="Z1610" s="26">
        <f>IFERROR(VLOOKUP(A1610,'Evaluations (formulaire)'!A:M,9,0),0)</f>
        <v>0</v>
      </c>
      <c r="AA1610" s="135" t="b">
        <v>1</v>
      </c>
      <c r="AB1610" s="135" t="b">
        <v>0</v>
      </c>
      <c r="AC1610" s="135" t="b">
        <f t="shared" si="281"/>
        <v>1</v>
      </c>
      <c r="AD1610" s="135" t="b">
        <f t="shared" si="282"/>
        <v>0</v>
      </c>
      <c r="AE1610" s="135" t="b">
        <f t="shared" si="283"/>
        <v>0</v>
      </c>
      <c r="AF1610" s="135" t="b">
        <f>AND(AC1610,$V1610&lt;=Synthèse!$B$44)</f>
        <v>1</v>
      </c>
      <c r="AG1610" s="135" t="b">
        <f>AND(AD1610,$V1610&lt;=Synthèse!$B$44)</f>
        <v>0</v>
      </c>
      <c r="AH1610" s="135" t="b">
        <f>AND(AE1610,$V1610&lt;=Synthèse!$B$44)</f>
        <v>0</v>
      </c>
      <c r="AI1610" s="137" t="b">
        <v>0</v>
      </c>
      <c r="AJ1610" s="137" t="b">
        <v>0</v>
      </c>
      <c r="AK1610" s="137" t="b">
        <f t="shared" si="284"/>
        <v>0</v>
      </c>
      <c r="AL1610" s="137" t="b">
        <f t="shared" si="285"/>
        <v>0</v>
      </c>
      <c r="AM1610" s="137" t="b">
        <f>AND(AK1610,$V1610&lt;=Synthèse!$B$44)</f>
        <v>0</v>
      </c>
      <c r="AN1610" s="137" t="b">
        <f>AND(AL1610,$V1610&lt;=Synthèse!$B$44)</f>
        <v>0</v>
      </c>
    </row>
    <row r="1611" spans="1:40">
      <c r="A1611" s="17">
        <v>815183</v>
      </c>
      <c r="B1611" t="str">
        <f ca="1">VLOOKUP(A1611,'Fichier FI (en entrée)'!B:AH,3,0)</f>
        <v>DZKWPOPLTA</v>
      </c>
      <c r="C1611">
        <f t="shared" si="275"/>
        <v>214</v>
      </c>
      <c r="D1611">
        <f t="shared" si="276"/>
        <v>15.74</v>
      </c>
      <c r="E1611" s="14" t="str">
        <f>VLOOKUP(A1611,'Fichier FI (en entrée)'!B:AH,2,0)</f>
        <v>EV</v>
      </c>
      <c r="F1611" s="14" t="b">
        <f t="shared" si="277"/>
        <v>1</v>
      </c>
      <c r="G1611" s="14" t="b">
        <f>IFERROR(VLOOKUP(A1611,'Calculs FA (auto)'!A:F,6,0),FALSE)</f>
        <v>0</v>
      </c>
      <c r="H1611" s="14" t="b">
        <f t="shared" si="278"/>
        <v>0</v>
      </c>
      <c r="I1611" s="16">
        <f>IFERROR(VLOOKUP(A1611,'Moyennes FI (en entrée)'!B:N,7,0),"")</f>
        <v>12.74</v>
      </c>
      <c r="J1611" s="16">
        <f>IFERROR(VLOOKUP(VLOOKUP(A1611,'Fichier FI (en entrée)'!B:AH,33,0),Modificateurs!A$2:B$5,2,0),0)</f>
        <v>1</v>
      </c>
      <c r="K1611" s="16">
        <f>IFERROR(VLOOKUP(VLOOKUP(A1611,'Redoub FI (en entrée)'!B:N,7,0),Modificateurs!A$8:B$11,2,0),0)</f>
        <v>0</v>
      </c>
      <c r="L1611" s="16">
        <f>IFERROR(VLOOKUP(M1611,Modificateurs!D$1:E$94,2,0),0)</f>
        <v>2</v>
      </c>
      <c r="M1611" t="str">
        <f>VLOOKUP(A1611,'Fichier FI (en entrée)'!B:AH,16,0)&amp;" "&amp;VLOOKUP(A1611,'Fichier FI (en entrée)'!B:AH,20,0)&amp;" "&amp;VLOOKUP(A1611,'Fichier FI (en entrée)'!B:AH,27,0)&amp;" "&amp;VLOOKUP(A1611,'Fichier FI (en entrée)'!B:AH,29,0)</f>
        <v xml:space="preserve">S Mathématiques  </v>
      </c>
      <c r="N1611" t="str">
        <f>VLOOKUP(A1611,'Fichier FI (en entrée)'!B:AH,8,0)</f>
        <v>En Terminale</v>
      </c>
      <c r="O1611" t="b">
        <f>AND(C1611&gt;Synthèse!B$8,C1611&lt;Synthèse!B$10,NOT(Y1611))</f>
        <v>0</v>
      </c>
      <c r="Q1611" s="60">
        <f>ROUNDUP(C1611/(Synthèse!$B$4+Synthèse!$B$1)*8,0)</f>
        <v>1</v>
      </c>
      <c r="R1611" s="60">
        <f>IFERROR(VLOOKUP(A1611,'Evaluations (formulaire)'!A:P,6,0)+VLOOKUP(A1611,'Evaluations (formulaire)'!A:P,7,0),0)</f>
        <v>0</v>
      </c>
      <c r="S1611" s="60">
        <f>IFERROR(VLOOKUP(A1611,'Evaluations (formulaire)'!A:P,8,0),0)</f>
        <v>0</v>
      </c>
      <c r="T1611" s="60">
        <f>IF(AND(ISBLANK(P1611),Q1611&lt;=2),Synthèse!$B$41,IF(AND(ISBLANK(P1611),Q1611&gt;=7),Synthèse!$C$41,R1611+S1611))</f>
        <v>4.6511627906976744E-3</v>
      </c>
      <c r="U1611" s="60">
        <f t="shared" si="279"/>
        <v>15.744651162790698</v>
      </c>
      <c r="V1611" s="60">
        <f t="shared" si="280"/>
        <v>214</v>
      </c>
      <c r="X1611" s="26">
        <v>2001</v>
      </c>
      <c r="Y1611" s="26" t="b">
        <f>IFERROR(VLOOKUP(A1611,'Calculs FA (auto)'!A:O,15,0),FALSE)</f>
        <v>0</v>
      </c>
      <c r="Z1611" s="26">
        <f>IFERROR(VLOOKUP(A1611,'Evaluations (formulaire)'!A:M,9,0),0)</f>
        <v>0</v>
      </c>
      <c r="AA1611" s="135" t="b">
        <v>0</v>
      </c>
      <c r="AB1611" s="135" t="b">
        <v>1</v>
      </c>
      <c r="AC1611" s="135" t="b">
        <f t="shared" si="281"/>
        <v>0</v>
      </c>
      <c r="AD1611" s="135" t="b">
        <f t="shared" si="282"/>
        <v>1</v>
      </c>
      <c r="AE1611" s="135" t="b">
        <f t="shared" si="283"/>
        <v>0</v>
      </c>
      <c r="AF1611" s="135" t="b">
        <f>AND(AC1611,$V1611&lt;=Synthèse!$B$44)</f>
        <v>0</v>
      </c>
      <c r="AG1611" s="135" t="b">
        <f>AND(AD1611,$V1611&lt;=Synthèse!$B$44)</f>
        <v>1</v>
      </c>
      <c r="AH1611" s="135" t="b">
        <f>AND(AE1611,$V1611&lt;=Synthèse!$B$44)</f>
        <v>0</v>
      </c>
      <c r="AI1611" s="137" t="b">
        <v>0</v>
      </c>
      <c r="AJ1611" s="137" t="b">
        <v>0</v>
      </c>
      <c r="AK1611" s="137" t="b">
        <f t="shared" si="284"/>
        <v>0</v>
      </c>
      <c r="AL1611" s="137" t="b">
        <f t="shared" si="285"/>
        <v>0</v>
      </c>
      <c r="AM1611" s="137" t="b">
        <f>AND(AK1611,$V1611&lt;=Synthèse!$B$44)</f>
        <v>0</v>
      </c>
      <c r="AN1611" s="137" t="b">
        <f>AND(AL1611,$V1611&lt;=Synthèse!$B$44)</f>
        <v>0</v>
      </c>
    </row>
    <row r="1612" spans="1:40">
      <c r="A1612" s="17">
        <v>816366</v>
      </c>
      <c r="B1612" t="str">
        <f ca="1">VLOOKUP(A1612,'Fichier FI (en entrée)'!B:AH,3,0)</f>
        <v>YFLGXIOMNZ</v>
      </c>
      <c r="C1612">
        <f t="shared" si="275"/>
        <v>24</v>
      </c>
      <c r="D1612">
        <f t="shared" si="276"/>
        <v>18.899999999999999</v>
      </c>
      <c r="E1612" s="14" t="str">
        <f>VLOOKUP(A1612,'Fichier FI (en entrée)'!B:AH,2,0)</f>
        <v>EV</v>
      </c>
      <c r="F1612" s="14" t="b">
        <f t="shared" si="277"/>
        <v>1</v>
      </c>
      <c r="G1612" s="14" t="b">
        <f>IFERROR(VLOOKUP(A1612,'Calculs FA (auto)'!A:F,6,0),FALSE)</f>
        <v>0</v>
      </c>
      <c r="H1612" s="14" t="b">
        <f t="shared" si="278"/>
        <v>0</v>
      </c>
      <c r="I1612" s="16">
        <f>IFERROR(VLOOKUP(A1612,'Moyennes FI (en entrée)'!B:N,7,0),"")</f>
        <v>13.9</v>
      </c>
      <c r="J1612" s="16">
        <f>IFERROR(VLOOKUP(VLOOKUP(A1612,'Fichier FI (en entrée)'!B:AH,33,0),Modificateurs!A$2:B$5,2,0),0)</f>
        <v>3</v>
      </c>
      <c r="K1612" s="16">
        <f>IFERROR(VLOOKUP(VLOOKUP(A1612,'Redoub FI (en entrée)'!B:N,7,0),Modificateurs!A$8:B$11,2,0),0)</f>
        <v>0</v>
      </c>
      <c r="L1612" s="16">
        <f>IFERROR(VLOOKUP(M1612,Modificateurs!D$1:E$94,2,0),0)</f>
        <v>2</v>
      </c>
      <c r="M1612" t="str">
        <f>VLOOKUP(A1612,'Fichier FI (en entrée)'!B:AH,16,0)&amp;" "&amp;VLOOKUP(A1612,'Fichier FI (en entrée)'!B:AH,20,0)&amp;" "&amp;VLOOKUP(A1612,'Fichier FI (en entrée)'!B:AH,27,0)&amp;" "&amp;VLOOKUP(A1612,'Fichier FI (en entrée)'!B:AH,29,0)</f>
        <v xml:space="preserve">S Mathématiques  </v>
      </c>
      <c r="N1612" t="str">
        <f>VLOOKUP(A1612,'Fichier FI (en entrée)'!B:AH,8,0)</f>
        <v>En Terminale</v>
      </c>
      <c r="O1612" t="b">
        <f>AND(C1612&gt;Synthèse!B$8,C1612&lt;Synthèse!B$10,NOT(Y1612))</f>
        <v>0</v>
      </c>
      <c r="Q1612" s="60">
        <f>ROUNDUP(C1612/(Synthèse!$B$4+Synthèse!$B$1)*8,0)</f>
        <v>1</v>
      </c>
      <c r="R1612" s="60">
        <f>IFERROR(VLOOKUP(A1612,'Evaluations (formulaire)'!A:P,6,0)+VLOOKUP(A1612,'Evaluations (formulaire)'!A:P,7,0),0)</f>
        <v>0</v>
      </c>
      <c r="S1612" s="60">
        <f>IFERROR(VLOOKUP(A1612,'Evaluations (formulaire)'!A:P,8,0),0)</f>
        <v>0</v>
      </c>
      <c r="T1612" s="60">
        <f>IF(AND(ISBLANK(P1612),Q1612&lt;=2),Synthèse!$B$41,IF(AND(ISBLANK(P1612),Q1612&gt;=7),Synthèse!$C$41,R1612+S1612))</f>
        <v>4.6511627906976744E-3</v>
      </c>
      <c r="U1612" s="60">
        <f t="shared" si="279"/>
        <v>18.904651162790696</v>
      </c>
      <c r="V1612" s="60">
        <f t="shared" si="280"/>
        <v>24</v>
      </c>
      <c r="X1612" s="26">
        <v>307</v>
      </c>
      <c r="Y1612" s="26" t="b">
        <f>IFERROR(VLOOKUP(A1612,'Calculs FA (auto)'!A:O,15,0),FALSE)</f>
        <v>0</v>
      </c>
      <c r="Z1612" s="26">
        <f>IFERROR(VLOOKUP(A1612,'Evaluations (formulaire)'!A:M,9,0),0)</f>
        <v>0</v>
      </c>
      <c r="AA1612" s="135" t="b">
        <v>0</v>
      </c>
      <c r="AB1612" s="135" t="b">
        <v>1</v>
      </c>
      <c r="AC1612" s="135" t="b">
        <f t="shared" si="281"/>
        <v>0</v>
      </c>
      <c r="AD1612" s="135" t="b">
        <f t="shared" si="282"/>
        <v>1</v>
      </c>
      <c r="AE1612" s="135" t="b">
        <f t="shared" si="283"/>
        <v>0</v>
      </c>
      <c r="AF1612" s="135" t="b">
        <f>AND(AC1612,$V1612&lt;=Synthèse!$B$44)</f>
        <v>0</v>
      </c>
      <c r="AG1612" s="135" t="b">
        <f>AND(AD1612,$V1612&lt;=Synthèse!$B$44)</f>
        <v>1</v>
      </c>
      <c r="AH1612" s="135" t="b">
        <f>AND(AE1612,$V1612&lt;=Synthèse!$B$44)</f>
        <v>0</v>
      </c>
      <c r="AI1612" s="137" t="b">
        <v>0</v>
      </c>
      <c r="AJ1612" s="137" t="b">
        <v>0</v>
      </c>
      <c r="AK1612" s="137" t="b">
        <f t="shared" si="284"/>
        <v>0</v>
      </c>
      <c r="AL1612" s="137" t="b">
        <f t="shared" si="285"/>
        <v>0</v>
      </c>
      <c r="AM1612" s="137" t="b">
        <f>AND(AK1612,$V1612&lt;=Synthèse!$B$44)</f>
        <v>0</v>
      </c>
      <c r="AN1612" s="137" t="b">
        <f>AND(AL1612,$V1612&lt;=Synthèse!$B$44)</f>
        <v>0</v>
      </c>
    </row>
    <row r="1613" spans="1:40">
      <c r="A1613" s="17">
        <v>817218</v>
      </c>
      <c r="B1613" t="str">
        <f ca="1">VLOOKUP(A1613,'Fichier FI (en entrée)'!B:AH,3,0)</f>
        <v>CTIOEIHYPK</v>
      </c>
      <c r="C1613">
        <f t="shared" si="275"/>
        <v>761</v>
      </c>
      <c r="D1613">
        <f t="shared" si="276"/>
        <v>11.91</v>
      </c>
      <c r="E1613" s="14" t="str">
        <f>VLOOKUP(A1613,'Fichier FI (en entrée)'!B:AH,2,0)</f>
        <v>EV</v>
      </c>
      <c r="F1613" s="14" t="b">
        <f t="shared" si="277"/>
        <v>1</v>
      </c>
      <c r="G1613" s="14" t="b">
        <f>IFERROR(VLOOKUP(A1613,'Calculs FA (auto)'!A:F,6,0),FALSE)</f>
        <v>1</v>
      </c>
      <c r="H1613" s="14" t="b">
        <f t="shared" si="278"/>
        <v>1</v>
      </c>
      <c r="I1613" s="16">
        <f>IFERROR(VLOOKUP(A1613,'Moyennes FI (en entrée)'!B:N,7,0),"")</f>
        <v>8.91</v>
      </c>
      <c r="J1613" s="16">
        <f>IFERROR(VLOOKUP(VLOOKUP(A1613,'Fichier FI (en entrée)'!B:AH,33,0),Modificateurs!A$2:B$5,2,0),0)</f>
        <v>1</v>
      </c>
      <c r="K1613" s="16">
        <f>IFERROR(VLOOKUP(VLOOKUP(A1613,'Redoub FI (en entrée)'!B:N,7,0),Modificateurs!A$8:B$11,2,0),0)</f>
        <v>0</v>
      </c>
      <c r="L1613" s="16">
        <f>IFERROR(VLOOKUP(M1613,Modificateurs!D$1:E$94,2,0),0)</f>
        <v>2</v>
      </c>
      <c r="M1613" t="str">
        <f>VLOOKUP(A1613,'Fichier FI (en entrée)'!B:AH,16,0)&amp;" "&amp;VLOOKUP(A1613,'Fichier FI (en entrée)'!B:AH,20,0)&amp;" "&amp;VLOOKUP(A1613,'Fichier FI (en entrée)'!B:AH,27,0)&amp;" "&amp;VLOOKUP(A1613,'Fichier FI (en entrée)'!B:AH,29,0)</f>
        <v xml:space="preserve">S Mathématiques  </v>
      </c>
      <c r="N1613" t="str">
        <f>VLOOKUP(A1613,'Fichier FI (en entrée)'!B:AH,8,0)</f>
        <v>En Terminale</v>
      </c>
      <c r="O1613" t="b">
        <f>AND(C1613&gt;Synthèse!B$8,C1613&lt;Synthèse!B$10,NOT(Y1613))</f>
        <v>0</v>
      </c>
      <c r="Q1613" s="60">
        <f>ROUNDUP(C1613/(Synthèse!$B$4+Synthèse!$B$1)*8,0)</f>
        <v>4</v>
      </c>
      <c r="R1613" s="60">
        <f>IFERROR(VLOOKUP(A1613,'Evaluations (formulaire)'!A:P,6,0)+VLOOKUP(A1613,'Evaluations (formulaire)'!A:P,7,0),0)</f>
        <v>0</v>
      </c>
      <c r="S1613" s="60">
        <f>IFERROR(VLOOKUP(A1613,'Evaluations (formulaire)'!A:P,8,0),0)</f>
        <v>0</v>
      </c>
      <c r="T1613" s="60">
        <f>IF(AND(ISBLANK(P1613),Q1613&lt;=2),Synthèse!$B$41,IF(AND(ISBLANK(P1613),Q1613&gt;=7),Synthèse!$C$41,R1613+S1613))</f>
        <v>0</v>
      </c>
      <c r="U1613" s="60">
        <f t="shared" si="279"/>
        <v>11.91</v>
      </c>
      <c r="V1613" s="60">
        <f t="shared" si="280"/>
        <v>761</v>
      </c>
      <c r="X1613" s="26">
        <v>1605</v>
      </c>
      <c r="Y1613" s="26" t="b">
        <f>IFERROR(VLOOKUP(A1613,'Calculs FA (auto)'!A:O,15,0),FALSE)</f>
        <v>1</v>
      </c>
      <c r="Z1613" s="26">
        <f>IFERROR(VLOOKUP(A1613,'Evaluations (formulaire)'!A:M,9,0),0)</f>
        <v>0</v>
      </c>
      <c r="AA1613" s="135" t="b">
        <v>0</v>
      </c>
      <c r="AB1613" s="135" t="b">
        <v>0</v>
      </c>
      <c r="AC1613" s="135" t="b">
        <f t="shared" si="281"/>
        <v>0</v>
      </c>
      <c r="AD1613" s="135" t="b">
        <f t="shared" si="282"/>
        <v>0</v>
      </c>
      <c r="AE1613" s="135" t="b">
        <f t="shared" si="283"/>
        <v>1</v>
      </c>
      <c r="AF1613" s="135" t="b">
        <f>AND(AC1613,$V1613&lt;=Synthèse!$B$44)</f>
        <v>0</v>
      </c>
      <c r="AG1613" s="135" t="b">
        <f>AND(AD1613,$V1613&lt;=Synthèse!$B$44)</f>
        <v>0</v>
      </c>
      <c r="AH1613" s="135" t="b">
        <f>AND(AE1613,$V1613&lt;=Synthèse!$B$44)</f>
        <v>0</v>
      </c>
      <c r="AI1613" s="137" t="b">
        <v>0</v>
      </c>
      <c r="AJ1613" s="137" t="b">
        <v>0</v>
      </c>
      <c r="AK1613" s="137" t="b">
        <f t="shared" si="284"/>
        <v>0</v>
      </c>
      <c r="AL1613" s="137" t="b">
        <f t="shared" si="285"/>
        <v>0</v>
      </c>
      <c r="AM1613" s="137" t="b">
        <f>AND(AK1613,$V1613&lt;=Synthèse!$B$44)</f>
        <v>0</v>
      </c>
      <c r="AN1613" s="137" t="b">
        <f>AND(AL1613,$V1613&lt;=Synthèse!$B$44)</f>
        <v>0</v>
      </c>
    </row>
    <row r="1614" spans="1:40">
      <c r="A1614" s="17">
        <v>819481</v>
      </c>
      <c r="B1614" t="str">
        <f ca="1">VLOOKUP(A1614,'Fichier FI (en entrée)'!B:AH,3,0)</f>
        <v>UHKECHHYPA</v>
      </c>
      <c r="C1614">
        <f t="shared" si="275"/>
        <v>646</v>
      </c>
      <c r="D1614">
        <f t="shared" si="276"/>
        <v>12.57</v>
      </c>
      <c r="E1614" s="14" t="str">
        <f>VLOOKUP(A1614,'Fichier FI (en entrée)'!B:AH,2,0)</f>
        <v>EV</v>
      </c>
      <c r="F1614" s="14" t="b">
        <f t="shared" si="277"/>
        <v>1</v>
      </c>
      <c r="G1614" s="14" t="b">
        <f>IFERROR(VLOOKUP(A1614,'Calculs FA (auto)'!A:F,6,0),FALSE)</f>
        <v>0</v>
      </c>
      <c r="H1614" s="14" t="b">
        <f t="shared" si="278"/>
        <v>0</v>
      </c>
      <c r="I1614" s="16">
        <f>IFERROR(VLOOKUP(A1614,'Moyennes FI (en entrée)'!B:N,7,0),"")</f>
        <v>12.57</v>
      </c>
      <c r="J1614" s="16">
        <f>IFERROR(VLOOKUP(VLOOKUP(A1614,'Fichier FI (en entrée)'!B:AH,33,0),Modificateurs!A$2:B$5,2,0),0)</f>
        <v>3</v>
      </c>
      <c r="K1614" s="16">
        <f>IFERROR(VLOOKUP(VLOOKUP(A1614,'Redoub FI (en entrée)'!B:N,7,0),Modificateurs!A$8:B$11,2,0),0)</f>
        <v>0</v>
      </c>
      <c r="L1614" s="16">
        <f>IFERROR(VLOOKUP(M1614,Modificateurs!D$1:E$94,2,0),0)</f>
        <v>-3</v>
      </c>
      <c r="M1614" t="str">
        <f>VLOOKUP(A1614,'Fichier FI (en entrée)'!B:AH,16,0)&amp;" "&amp;VLOOKUP(A1614,'Fichier FI (en entrée)'!B:AH,20,0)&amp;" "&amp;VLOOKUP(A1614,'Fichier FI (en entrée)'!B:AH,27,0)&amp;" "&amp;VLOOKUP(A1614,'Fichier FI (en entrée)'!B:AH,29,0)</f>
        <v xml:space="preserve">ES Mathématiques  </v>
      </c>
      <c r="N1614" t="str">
        <f>VLOOKUP(A1614,'Fichier FI (en entrée)'!B:AH,8,0)</f>
        <v>En Terminale</v>
      </c>
      <c r="O1614" t="b">
        <f>AND(C1614&gt;Synthèse!B$8,C1614&lt;Synthèse!B$10,NOT(Y1614))</f>
        <v>1</v>
      </c>
      <c r="Q1614" s="60">
        <f>ROUNDUP(C1614/(Synthèse!$B$4+Synthèse!$B$1)*8,0)</f>
        <v>3</v>
      </c>
      <c r="R1614" s="60">
        <f>IFERROR(VLOOKUP(A1614,'Evaluations (formulaire)'!A:P,6,0)+VLOOKUP(A1614,'Evaluations (formulaire)'!A:P,7,0),0)</f>
        <v>0</v>
      </c>
      <c r="S1614" s="60">
        <f>IFERROR(VLOOKUP(A1614,'Evaluations (formulaire)'!A:P,8,0),0)</f>
        <v>0</v>
      </c>
      <c r="T1614" s="60">
        <f>IF(AND(ISBLANK(P1614),Q1614&lt;=2),Synthèse!$B$41,IF(AND(ISBLANK(P1614),Q1614&gt;=7),Synthèse!$C$41,R1614+S1614))</f>
        <v>0</v>
      </c>
      <c r="U1614" s="60">
        <f t="shared" si="279"/>
        <v>12.57</v>
      </c>
      <c r="V1614" s="60">
        <f t="shared" si="280"/>
        <v>646</v>
      </c>
      <c r="X1614" s="26">
        <v>1217</v>
      </c>
      <c r="Y1614" s="26" t="b">
        <f>IFERROR(VLOOKUP(A1614,'Calculs FA (auto)'!A:O,15,0),FALSE)</f>
        <v>0</v>
      </c>
      <c r="Z1614" s="26">
        <f>IFERROR(VLOOKUP(A1614,'Evaluations (formulaire)'!A:M,9,0),0)</f>
        <v>0</v>
      </c>
      <c r="AA1614" s="135" t="b">
        <v>0</v>
      </c>
      <c r="AB1614" s="135" t="b">
        <v>1</v>
      </c>
      <c r="AC1614" s="135" t="b">
        <f t="shared" si="281"/>
        <v>0</v>
      </c>
      <c r="AD1614" s="135" t="b">
        <f t="shared" si="282"/>
        <v>1</v>
      </c>
      <c r="AE1614" s="135" t="b">
        <f t="shared" si="283"/>
        <v>0</v>
      </c>
      <c r="AF1614" s="135" t="b">
        <f>AND(AC1614,$V1614&lt;=Synthèse!$B$44)</f>
        <v>0</v>
      </c>
      <c r="AG1614" s="135" t="b">
        <f>AND(AD1614,$V1614&lt;=Synthèse!$B$44)</f>
        <v>1</v>
      </c>
      <c r="AH1614" s="135" t="b">
        <f>AND(AE1614,$V1614&lt;=Synthèse!$B$44)</f>
        <v>0</v>
      </c>
      <c r="AI1614" s="137" t="b">
        <v>0</v>
      </c>
      <c r="AJ1614" s="137" t="b">
        <v>0</v>
      </c>
      <c r="AK1614" s="137" t="b">
        <f t="shared" si="284"/>
        <v>0</v>
      </c>
      <c r="AL1614" s="137" t="b">
        <f t="shared" si="285"/>
        <v>0</v>
      </c>
      <c r="AM1614" s="137" t="b">
        <f>AND(AK1614,$V1614&lt;=Synthèse!$B$44)</f>
        <v>0</v>
      </c>
      <c r="AN1614" s="137" t="b">
        <f>AND(AL1614,$V1614&lt;=Synthèse!$B$44)</f>
        <v>0</v>
      </c>
    </row>
    <row r="1615" spans="1:40">
      <c r="A1615" s="17">
        <v>821822</v>
      </c>
      <c r="B1615" t="str">
        <f ca="1">VLOOKUP(A1615,'Fichier FI (en entrée)'!B:AH,3,0)</f>
        <v>FFDJSGHWNQ</v>
      </c>
      <c r="C1615">
        <f t="shared" si="275"/>
        <v>753</v>
      </c>
      <c r="D1615">
        <f t="shared" si="276"/>
        <v>11.92</v>
      </c>
      <c r="E1615" s="14" t="str">
        <f>VLOOKUP(A1615,'Fichier FI (en entrée)'!B:AH,2,0)</f>
        <v>EV</v>
      </c>
      <c r="F1615" s="14" t="b">
        <f t="shared" si="277"/>
        <v>1</v>
      </c>
      <c r="G1615" s="14" t="b">
        <f>IFERROR(VLOOKUP(A1615,'Calculs FA (auto)'!A:F,6,0),FALSE)</f>
        <v>0</v>
      </c>
      <c r="H1615" s="14" t="b">
        <f t="shared" si="278"/>
        <v>0</v>
      </c>
      <c r="I1615" s="16">
        <f>IFERROR(VLOOKUP(A1615,'Moyennes FI (en entrée)'!B:N,7,0),"")</f>
        <v>8.92</v>
      </c>
      <c r="J1615" s="16">
        <f>IFERROR(VLOOKUP(VLOOKUP(A1615,'Fichier FI (en entrée)'!B:AH,33,0),Modificateurs!A$2:B$5,2,0),0)</f>
        <v>0</v>
      </c>
      <c r="K1615" s="16">
        <f>IFERROR(VLOOKUP(VLOOKUP(A1615,'Redoub FI (en entrée)'!B:N,7,0),Modificateurs!A$8:B$11,2,0),0)</f>
        <v>0</v>
      </c>
      <c r="L1615" s="16">
        <f>IFERROR(VLOOKUP(M1615,Modificateurs!D$1:E$94,2,0),0)</f>
        <v>3</v>
      </c>
      <c r="M1615" t="str">
        <f>VLOOKUP(A1615,'Fichier FI (en entrée)'!B:AH,16,0)&amp;" "&amp;VLOOKUP(A1615,'Fichier FI (en entrée)'!B:AH,20,0)&amp;" "&amp;VLOOKUP(A1615,'Fichier FI (en entrée)'!B:AH,27,0)&amp;" "&amp;VLOOKUP(A1615,'Fichier FI (en entrée)'!B:AH,29,0)</f>
        <v xml:space="preserve">S Informatique et Sciences du numérique  </v>
      </c>
      <c r="N1615" t="str">
        <f>VLOOKUP(A1615,'Fichier FI (en entrée)'!B:AH,8,0)</f>
        <v>En Terminale</v>
      </c>
      <c r="O1615" t="b">
        <f>AND(C1615&gt;Synthèse!B$8,C1615&lt;Synthèse!B$10,NOT(Y1615))</f>
        <v>1</v>
      </c>
      <c r="Q1615" s="60">
        <f>ROUNDUP(C1615/(Synthèse!$B$4+Synthèse!$B$1)*8,0)</f>
        <v>4</v>
      </c>
      <c r="R1615" s="60">
        <f>IFERROR(VLOOKUP(A1615,'Evaluations (formulaire)'!A:P,6,0)+VLOOKUP(A1615,'Evaluations (formulaire)'!A:P,7,0),0)</f>
        <v>0</v>
      </c>
      <c r="S1615" s="60">
        <f>IFERROR(VLOOKUP(A1615,'Evaluations (formulaire)'!A:P,8,0),0)</f>
        <v>0</v>
      </c>
      <c r="T1615" s="60">
        <f>IF(AND(ISBLANK(P1615),Q1615&lt;=2),Synthèse!$B$41,IF(AND(ISBLANK(P1615),Q1615&gt;=7),Synthèse!$C$41,R1615+S1615))</f>
        <v>0</v>
      </c>
      <c r="U1615" s="60">
        <f t="shared" si="279"/>
        <v>11.92</v>
      </c>
      <c r="V1615" s="60">
        <f t="shared" si="280"/>
        <v>753</v>
      </c>
      <c r="X1615" s="26">
        <v>1444</v>
      </c>
      <c r="Y1615" s="26" t="b">
        <f>IFERROR(VLOOKUP(A1615,'Calculs FA (auto)'!A:O,15,0),FALSE)</f>
        <v>0</v>
      </c>
      <c r="Z1615" s="26">
        <f>IFERROR(VLOOKUP(A1615,'Evaluations (formulaire)'!A:M,9,0),0)</f>
        <v>0</v>
      </c>
      <c r="AA1615" s="135" t="b">
        <v>0</v>
      </c>
      <c r="AB1615" s="135" t="b">
        <v>0</v>
      </c>
      <c r="AC1615" s="135" t="b">
        <f t="shared" si="281"/>
        <v>0</v>
      </c>
      <c r="AD1615" s="135" t="b">
        <f t="shared" si="282"/>
        <v>0</v>
      </c>
      <c r="AE1615" s="135" t="b">
        <f t="shared" si="283"/>
        <v>1</v>
      </c>
      <c r="AF1615" s="135" t="b">
        <f>AND(AC1615,$V1615&lt;=Synthèse!$B$44)</f>
        <v>0</v>
      </c>
      <c r="AG1615" s="135" t="b">
        <f>AND(AD1615,$V1615&lt;=Synthèse!$B$44)</f>
        <v>0</v>
      </c>
      <c r="AH1615" s="135" t="b">
        <f>AND(AE1615,$V1615&lt;=Synthèse!$B$44)</f>
        <v>0</v>
      </c>
      <c r="AI1615" s="137" t="b">
        <v>0</v>
      </c>
      <c r="AJ1615" s="137" t="b">
        <v>0</v>
      </c>
      <c r="AK1615" s="137" t="b">
        <f t="shared" si="284"/>
        <v>0</v>
      </c>
      <c r="AL1615" s="137" t="b">
        <f t="shared" si="285"/>
        <v>0</v>
      </c>
      <c r="AM1615" s="137" t="b">
        <f>AND(AK1615,$V1615&lt;=Synthèse!$B$44)</f>
        <v>0</v>
      </c>
      <c r="AN1615" s="137" t="b">
        <f>AND(AL1615,$V1615&lt;=Synthèse!$B$44)</f>
        <v>0</v>
      </c>
    </row>
    <row r="1616" spans="1:40">
      <c r="A1616" s="17">
        <v>821834</v>
      </c>
      <c r="B1616" t="str">
        <f ca="1">VLOOKUP(A1616,'Fichier FI (en entrée)'!B:AH,3,0)</f>
        <v>VPGKSTWUNW</v>
      </c>
      <c r="C1616">
        <f t="shared" si="275"/>
        <v>2097</v>
      </c>
      <c r="D1616">
        <f t="shared" si="276"/>
        <v>-100</v>
      </c>
      <c r="E1616" s="14" t="str">
        <f>VLOOKUP(A1616,'Fichier FI (en entrée)'!B:AH,2,0)</f>
        <v>ENV</v>
      </c>
      <c r="F1616" s="14" t="b">
        <f t="shared" si="277"/>
        <v>0</v>
      </c>
      <c r="G1616" s="14" t="b">
        <f>IFERROR(VLOOKUP(A1616,'Calculs FA (auto)'!A:F,6,0),FALSE)</f>
        <v>0</v>
      </c>
      <c r="H1616" s="14" t="b">
        <f t="shared" si="278"/>
        <v>0</v>
      </c>
      <c r="I1616" s="16" t="str">
        <f>IFERROR(VLOOKUP(A1616,'Moyennes FI (en entrée)'!B:N,7,0),"")</f>
        <v/>
      </c>
      <c r="J1616" s="16">
        <f>IFERROR(VLOOKUP(VLOOKUP(A1616,'Fichier FI (en entrée)'!B:AH,33,0),Modificateurs!A$2:B$5,2,0),0)</f>
        <v>0</v>
      </c>
      <c r="K1616" s="16">
        <f>IFERROR(VLOOKUP(VLOOKUP(A1616,'Redoub FI (en entrée)'!B:N,7,0),Modificateurs!A$8:B$11,2,0),0)</f>
        <v>0</v>
      </c>
      <c r="L1616" s="16">
        <f>IFERROR(VLOOKUP(M1616,Modificateurs!D$1:E$94,2,0),0)</f>
        <v>-4</v>
      </c>
      <c r="M1616" t="str">
        <f>VLOOKUP(A1616,'Fichier FI (en entrée)'!B:AH,16,0)&amp;" "&amp;VLOOKUP(A1616,'Fichier FI (en entrée)'!B:AH,20,0)&amp;" "&amp;VLOOKUP(A1616,'Fichier FI (en entrée)'!B:AH,27,0)&amp;" "&amp;VLOOKUP(A1616,'Fichier FI (en entrée)'!B:AH,29,0)</f>
        <v xml:space="preserve">STI2D Energies et environnement  </v>
      </c>
      <c r="N1616" t="str">
        <f>VLOOKUP(A1616,'Fichier FI (en entrée)'!B:AH,8,0)</f>
        <v>En Terminale</v>
      </c>
      <c r="O1616" t="b">
        <f>AND(C1616&gt;Synthèse!B$8,C1616&lt;Synthèse!B$10,NOT(Y1616))</f>
        <v>0</v>
      </c>
      <c r="Q1616" s="60">
        <f>ROUNDUP(C1616/(Synthèse!$B$4+Synthèse!$B$1)*8,0)</f>
        <v>10</v>
      </c>
      <c r="R1616" s="60">
        <f>IFERROR(VLOOKUP(A1616,'Evaluations (formulaire)'!A:P,6,0)+VLOOKUP(A1616,'Evaluations (formulaire)'!A:P,7,0),0)</f>
        <v>0</v>
      </c>
      <c r="S1616" s="60">
        <f>IFERROR(VLOOKUP(A1616,'Evaluations (formulaire)'!A:P,8,0),0)</f>
        <v>0</v>
      </c>
      <c r="T1616" s="60">
        <f>IF(AND(ISBLANK(P1616),Q1616&lt;=2),Synthèse!$B$41,IF(AND(ISBLANK(P1616),Q1616&gt;=7),Synthèse!$C$41,R1616+S1616))</f>
        <v>4.6296296296296294E-3</v>
      </c>
      <c r="U1616" s="60">
        <f t="shared" si="279"/>
        <v>-99.995370370370367</v>
      </c>
      <c r="V1616" s="60">
        <f t="shared" si="280"/>
        <v>1983</v>
      </c>
      <c r="X1616" s="26">
        <v>1157</v>
      </c>
      <c r="Y1616" s="26" t="b">
        <f>IFERROR(VLOOKUP(A1616,'Calculs FA (auto)'!A:O,15,0),FALSE)</f>
        <v>0</v>
      </c>
      <c r="Z1616" s="26">
        <f>IFERROR(VLOOKUP(A1616,'Evaluations (formulaire)'!A:M,9,0),0)</f>
        <v>0</v>
      </c>
      <c r="AA1616" s="135" t="b">
        <v>0</v>
      </c>
      <c r="AB1616" s="135" t="b">
        <v>1</v>
      </c>
      <c r="AC1616" s="135" t="b">
        <f t="shared" si="281"/>
        <v>0</v>
      </c>
      <c r="AD1616" s="135" t="b">
        <f t="shared" si="282"/>
        <v>0</v>
      </c>
      <c r="AE1616" s="135" t="b">
        <f t="shared" si="283"/>
        <v>0</v>
      </c>
      <c r="AF1616" s="135" t="b">
        <f>AND(AC1616,$V1616&lt;=Synthèse!$B$44)</f>
        <v>0</v>
      </c>
      <c r="AG1616" s="135" t="b">
        <f>AND(AD1616,$V1616&lt;=Synthèse!$B$44)</f>
        <v>0</v>
      </c>
      <c r="AH1616" s="135" t="b">
        <f>AND(AE1616,$V1616&lt;=Synthèse!$B$44)</f>
        <v>0</v>
      </c>
      <c r="AI1616" s="137" t="b">
        <v>0</v>
      </c>
      <c r="AJ1616" s="137" t="b">
        <v>0</v>
      </c>
      <c r="AK1616" s="137" t="b">
        <f t="shared" si="284"/>
        <v>0</v>
      </c>
      <c r="AL1616" s="137" t="b">
        <f t="shared" si="285"/>
        <v>0</v>
      </c>
      <c r="AM1616" s="137" t="b">
        <f>AND(AK1616,$V1616&lt;=Synthèse!$B$44)</f>
        <v>0</v>
      </c>
      <c r="AN1616" s="137" t="b">
        <f>AND(AL1616,$V1616&lt;=Synthèse!$B$44)</f>
        <v>0</v>
      </c>
    </row>
    <row r="1617" spans="1:40">
      <c r="A1617" s="17">
        <v>821864</v>
      </c>
      <c r="B1617" t="str">
        <f ca="1">VLOOKUP(A1617,'Fichier FI (en entrée)'!B:AH,3,0)</f>
        <v>YVCGIIGIFG</v>
      </c>
      <c r="C1617">
        <f t="shared" si="275"/>
        <v>2097</v>
      </c>
      <c r="D1617">
        <f t="shared" si="276"/>
        <v>-100</v>
      </c>
      <c r="E1617" s="14" t="str">
        <f>VLOOKUP(A1617,'Fichier FI (en entrée)'!B:AH,2,0)</f>
        <v>ENV</v>
      </c>
      <c r="F1617" s="14" t="b">
        <f t="shared" si="277"/>
        <v>0</v>
      </c>
      <c r="G1617" s="14" t="b">
        <f>IFERROR(VLOOKUP(A1617,'Calculs FA (auto)'!A:F,6,0),FALSE)</f>
        <v>0</v>
      </c>
      <c r="H1617" s="14" t="b">
        <f t="shared" si="278"/>
        <v>0</v>
      </c>
      <c r="I1617" s="16" t="str">
        <f>IFERROR(VLOOKUP(A1617,'Moyennes FI (en entrée)'!B:N,7,0),"")</f>
        <v/>
      </c>
      <c r="J1617" s="16">
        <f>IFERROR(VLOOKUP(VLOOKUP(A1617,'Fichier FI (en entrée)'!B:AH,33,0),Modificateurs!A$2:B$5,2,0),0)</f>
        <v>1</v>
      </c>
      <c r="K1617" s="16">
        <f>IFERROR(VLOOKUP(VLOOKUP(A1617,'Redoub FI (en entrée)'!B:N,7,0),Modificateurs!A$8:B$11,2,0),0)</f>
        <v>0</v>
      </c>
      <c r="L1617" s="16">
        <f>IFERROR(VLOOKUP(M1617,Modificateurs!D$1:E$94,2,0),0)</f>
        <v>3</v>
      </c>
      <c r="M1617" t="str">
        <f>VLOOKUP(A1617,'Fichier FI (en entrée)'!B:AH,16,0)&amp;" "&amp;VLOOKUP(A1617,'Fichier FI (en entrée)'!B:AH,20,0)&amp;" "&amp;VLOOKUP(A1617,'Fichier FI (en entrée)'!B:AH,27,0)&amp;" "&amp;VLOOKUP(A1617,'Fichier FI (en entrée)'!B:AH,29,0)</f>
        <v xml:space="preserve">S Informatique et Sciences du numérique  </v>
      </c>
      <c r="N1617" t="str">
        <f>VLOOKUP(A1617,'Fichier FI (en entrée)'!B:AH,8,0)</f>
        <v>En Terminale</v>
      </c>
      <c r="O1617" t="b">
        <f>AND(C1617&gt;Synthèse!B$8,C1617&lt;Synthèse!B$10,NOT(Y1617))</f>
        <v>0</v>
      </c>
      <c r="Q1617" s="60">
        <f>ROUNDUP(C1617/(Synthèse!$B$4+Synthèse!$B$1)*8,0)</f>
        <v>10</v>
      </c>
      <c r="R1617" s="60">
        <f>IFERROR(VLOOKUP(A1617,'Evaluations (formulaire)'!A:P,6,0)+VLOOKUP(A1617,'Evaluations (formulaire)'!A:P,7,0),0)</f>
        <v>0</v>
      </c>
      <c r="S1617" s="60">
        <f>IFERROR(VLOOKUP(A1617,'Evaluations (formulaire)'!A:P,8,0),0)</f>
        <v>0</v>
      </c>
      <c r="T1617" s="60">
        <f>IF(AND(ISBLANK(P1617),Q1617&lt;=2),Synthèse!$B$41,IF(AND(ISBLANK(P1617),Q1617&gt;=7),Synthèse!$C$41,R1617+S1617))</f>
        <v>4.6296296296296294E-3</v>
      </c>
      <c r="U1617" s="60">
        <f t="shared" si="279"/>
        <v>-99.995370370370367</v>
      </c>
      <c r="V1617" s="60">
        <f t="shared" si="280"/>
        <v>1983</v>
      </c>
      <c r="X1617" s="26">
        <v>1056</v>
      </c>
      <c r="Y1617" s="26" t="b">
        <f>IFERROR(VLOOKUP(A1617,'Calculs FA (auto)'!A:O,15,0),FALSE)</f>
        <v>0</v>
      </c>
      <c r="Z1617" s="26">
        <f>IFERROR(VLOOKUP(A1617,'Evaluations (formulaire)'!A:M,9,0),0)</f>
        <v>0</v>
      </c>
      <c r="AA1617" s="135" t="b">
        <v>0</v>
      </c>
      <c r="AB1617" s="135" t="b">
        <v>0</v>
      </c>
      <c r="AC1617" s="135" t="b">
        <f t="shared" si="281"/>
        <v>0</v>
      </c>
      <c r="AD1617" s="135" t="b">
        <f t="shared" si="282"/>
        <v>0</v>
      </c>
      <c r="AE1617" s="135" t="b">
        <f t="shared" si="283"/>
        <v>0</v>
      </c>
      <c r="AF1617" s="135" t="b">
        <f>AND(AC1617,$V1617&lt;=Synthèse!$B$44)</f>
        <v>0</v>
      </c>
      <c r="AG1617" s="135" t="b">
        <f>AND(AD1617,$V1617&lt;=Synthèse!$B$44)</f>
        <v>0</v>
      </c>
      <c r="AH1617" s="135" t="b">
        <f>AND(AE1617,$V1617&lt;=Synthèse!$B$44)</f>
        <v>0</v>
      </c>
      <c r="AI1617" s="137" t="b">
        <v>0</v>
      </c>
      <c r="AJ1617" s="137" t="b">
        <v>0</v>
      </c>
      <c r="AK1617" s="137" t="b">
        <f t="shared" si="284"/>
        <v>0</v>
      </c>
      <c r="AL1617" s="137" t="b">
        <f t="shared" si="285"/>
        <v>0</v>
      </c>
      <c r="AM1617" s="137" t="b">
        <f>AND(AK1617,$V1617&lt;=Synthèse!$B$44)</f>
        <v>0</v>
      </c>
      <c r="AN1617" s="137" t="b">
        <f>AND(AL1617,$V1617&lt;=Synthèse!$B$44)</f>
        <v>0</v>
      </c>
    </row>
    <row r="1618" spans="1:40">
      <c r="A1618" s="17">
        <v>821884</v>
      </c>
      <c r="B1618" t="str">
        <f ca="1">VLOOKUP(A1618,'Fichier FI (en entrée)'!B:AH,3,0)</f>
        <v>XUTJXHKHGV</v>
      </c>
      <c r="C1618">
        <f t="shared" si="275"/>
        <v>1169</v>
      </c>
      <c r="D1618">
        <f t="shared" si="276"/>
        <v>8.4</v>
      </c>
      <c r="E1618" s="14" t="str">
        <f>VLOOKUP(A1618,'Fichier FI (en entrée)'!B:AH,2,0)</f>
        <v>EV</v>
      </c>
      <c r="F1618" s="14" t="b">
        <f t="shared" si="277"/>
        <v>1</v>
      </c>
      <c r="G1618" s="14" t="b">
        <f>IFERROR(VLOOKUP(A1618,'Calculs FA (auto)'!A:F,6,0),FALSE)</f>
        <v>1</v>
      </c>
      <c r="H1618" s="14" t="b">
        <f t="shared" si="278"/>
        <v>1</v>
      </c>
      <c r="I1618" s="16">
        <f>IFERROR(VLOOKUP(A1618,'Moyennes FI (en entrée)'!B:N,7,0),"")</f>
        <v>9.4</v>
      </c>
      <c r="J1618" s="16">
        <f>IFERROR(VLOOKUP(VLOOKUP(A1618,'Fichier FI (en entrée)'!B:AH,33,0),Modificateurs!A$2:B$5,2,0),0)</f>
        <v>-3</v>
      </c>
      <c r="K1618" s="16">
        <f>IFERROR(VLOOKUP(VLOOKUP(A1618,'Redoub FI (en entrée)'!B:N,7,0),Modificateurs!A$8:B$11,2,0),0)</f>
        <v>0</v>
      </c>
      <c r="L1618" s="16">
        <f>IFERROR(VLOOKUP(M1618,Modificateurs!D$1:E$94,2,0),0)</f>
        <v>2</v>
      </c>
      <c r="M1618" t="str">
        <f>VLOOKUP(A1618,'Fichier FI (en entrée)'!B:AH,16,0)&amp;" "&amp;VLOOKUP(A1618,'Fichier FI (en entrée)'!B:AH,20,0)&amp;" "&amp;VLOOKUP(A1618,'Fichier FI (en entrée)'!B:AH,27,0)&amp;" "&amp;VLOOKUP(A1618,'Fichier FI (en entrée)'!B:AH,29,0)</f>
        <v xml:space="preserve">STI2D Système informatique et numérique  </v>
      </c>
      <c r="N1618" t="str">
        <f>VLOOKUP(A1618,'Fichier FI (en entrée)'!B:AH,8,0)</f>
        <v>En Terminale</v>
      </c>
      <c r="O1618" t="b">
        <f>AND(C1618&gt;Synthèse!B$8,C1618&lt;Synthèse!B$10,NOT(Y1618))</f>
        <v>0</v>
      </c>
      <c r="Q1618" s="60">
        <f>ROUNDUP(C1618/(Synthèse!$B$4+Synthèse!$B$1)*8,0)</f>
        <v>6</v>
      </c>
      <c r="R1618" s="60">
        <f>IFERROR(VLOOKUP(A1618,'Evaluations (formulaire)'!A:P,6,0)+VLOOKUP(A1618,'Evaluations (formulaire)'!A:P,7,0),0)</f>
        <v>0</v>
      </c>
      <c r="S1618" s="60">
        <f>IFERROR(VLOOKUP(A1618,'Evaluations (formulaire)'!A:P,8,0),0)</f>
        <v>0</v>
      </c>
      <c r="T1618" s="60">
        <f>IF(AND(ISBLANK(P1618),Q1618&lt;=2),Synthèse!$B$41,IF(AND(ISBLANK(P1618),Q1618&gt;=7),Synthèse!$C$41,R1618+S1618))</f>
        <v>0</v>
      </c>
      <c r="U1618" s="60">
        <f t="shared" si="279"/>
        <v>8.4</v>
      </c>
      <c r="V1618" s="60">
        <f t="shared" si="280"/>
        <v>1167</v>
      </c>
      <c r="X1618" s="26">
        <v>1829</v>
      </c>
      <c r="Y1618" s="26" t="b">
        <f>IFERROR(VLOOKUP(A1618,'Calculs FA (auto)'!A:O,15,0),FALSE)</f>
        <v>1</v>
      </c>
      <c r="Z1618" s="26">
        <f>IFERROR(VLOOKUP(A1618,'Evaluations (formulaire)'!A:M,9,0),0)</f>
        <v>0</v>
      </c>
      <c r="AA1618" s="135" t="b">
        <v>0</v>
      </c>
      <c r="AB1618" s="135" t="b">
        <v>0</v>
      </c>
      <c r="AC1618" s="135" t="b">
        <f t="shared" si="281"/>
        <v>0</v>
      </c>
      <c r="AD1618" s="135" t="b">
        <f t="shared" si="282"/>
        <v>0</v>
      </c>
      <c r="AE1618" s="135" t="b">
        <f t="shared" si="283"/>
        <v>1</v>
      </c>
      <c r="AF1618" s="135" t="b">
        <f>AND(AC1618,$V1618&lt;=Synthèse!$B$44)</f>
        <v>0</v>
      </c>
      <c r="AG1618" s="135" t="b">
        <f>AND(AD1618,$V1618&lt;=Synthèse!$B$44)</f>
        <v>0</v>
      </c>
      <c r="AH1618" s="135" t="b">
        <f>AND(AE1618,$V1618&lt;=Synthèse!$B$44)</f>
        <v>0</v>
      </c>
      <c r="AI1618" s="137" t="b">
        <v>0</v>
      </c>
      <c r="AJ1618" s="137" t="b">
        <v>0</v>
      </c>
      <c r="AK1618" s="137" t="b">
        <f t="shared" si="284"/>
        <v>0</v>
      </c>
      <c r="AL1618" s="137" t="b">
        <f t="shared" si="285"/>
        <v>0</v>
      </c>
      <c r="AM1618" s="137" t="b">
        <f>AND(AK1618,$V1618&lt;=Synthèse!$B$44)</f>
        <v>0</v>
      </c>
      <c r="AN1618" s="137" t="b">
        <f>AND(AL1618,$V1618&lt;=Synthèse!$B$44)</f>
        <v>0</v>
      </c>
    </row>
    <row r="1619" spans="1:40">
      <c r="A1619" s="17">
        <v>821892</v>
      </c>
      <c r="B1619" t="str">
        <f ca="1">VLOOKUP(A1619,'Fichier FI (en entrée)'!B:AH,3,0)</f>
        <v>WFDFTBVYBY</v>
      </c>
      <c r="C1619">
        <f t="shared" si="275"/>
        <v>880</v>
      </c>
      <c r="D1619">
        <f t="shared" si="276"/>
        <v>11.22</v>
      </c>
      <c r="E1619" s="14" t="str">
        <f>VLOOKUP(A1619,'Fichier FI (en entrée)'!B:AH,2,0)</f>
        <v>EV</v>
      </c>
      <c r="F1619" s="14" t="b">
        <f t="shared" si="277"/>
        <v>1</v>
      </c>
      <c r="G1619" s="14" t="b">
        <f>IFERROR(VLOOKUP(A1619,'Calculs FA (auto)'!A:F,6,0),FALSE)</f>
        <v>0</v>
      </c>
      <c r="H1619" s="14" t="b">
        <f t="shared" si="278"/>
        <v>0</v>
      </c>
      <c r="I1619" s="16">
        <f>IFERROR(VLOOKUP(A1619,'Moyennes FI (en entrée)'!B:N,7,0),"")</f>
        <v>9.2200000000000006</v>
      </c>
      <c r="J1619" s="16">
        <f>IFERROR(VLOOKUP(VLOOKUP(A1619,'Fichier FI (en entrée)'!B:AH,33,0),Modificateurs!A$2:B$5,2,0),0)</f>
        <v>0</v>
      </c>
      <c r="K1619" s="16">
        <f>IFERROR(VLOOKUP(VLOOKUP(A1619,'Redoub FI (en entrée)'!B:N,7,0),Modificateurs!A$8:B$11,2,0),0)</f>
        <v>0</v>
      </c>
      <c r="L1619" s="16">
        <f>IFERROR(VLOOKUP(M1619,Modificateurs!D$1:E$94,2,0),0)</f>
        <v>2</v>
      </c>
      <c r="M1619" t="str">
        <f>VLOOKUP(A1619,'Fichier FI (en entrée)'!B:AH,16,0)&amp;" "&amp;VLOOKUP(A1619,'Fichier FI (en entrée)'!B:AH,20,0)&amp;" "&amp;VLOOKUP(A1619,'Fichier FI (en entrée)'!B:AH,27,0)&amp;" "&amp;VLOOKUP(A1619,'Fichier FI (en entrée)'!B:AH,29,0)</f>
        <v xml:space="preserve">STI2D Système informatique et numérique  </v>
      </c>
      <c r="N1619" t="str">
        <f>VLOOKUP(A1619,'Fichier FI (en entrée)'!B:AH,8,0)</f>
        <v>En Terminale</v>
      </c>
      <c r="O1619" t="b">
        <f>AND(C1619&gt;Synthèse!B$8,C1619&lt;Synthèse!B$10,NOT(Y1619))</f>
        <v>1</v>
      </c>
      <c r="Q1619" s="60">
        <f>ROUNDUP(C1619/(Synthèse!$B$4+Synthèse!$B$1)*8,0)</f>
        <v>5</v>
      </c>
      <c r="R1619" s="60">
        <f>IFERROR(VLOOKUP(A1619,'Evaluations (formulaire)'!A:P,6,0)+VLOOKUP(A1619,'Evaluations (formulaire)'!A:P,7,0),0)</f>
        <v>0</v>
      </c>
      <c r="S1619" s="60">
        <f>IFERROR(VLOOKUP(A1619,'Evaluations (formulaire)'!A:P,8,0),0)</f>
        <v>0</v>
      </c>
      <c r="T1619" s="60">
        <f>IF(AND(ISBLANK(P1619),Q1619&lt;=2),Synthèse!$B$41,IF(AND(ISBLANK(P1619),Q1619&gt;=7),Synthèse!$C$41,R1619+S1619))</f>
        <v>0</v>
      </c>
      <c r="U1619" s="60">
        <f t="shared" si="279"/>
        <v>11.22</v>
      </c>
      <c r="V1619" s="60">
        <f t="shared" si="280"/>
        <v>880</v>
      </c>
      <c r="X1619" s="26">
        <v>2067</v>
      </c>
      <c r="Y1619" s="26" t="b">
        <f>IFERROR(VLOOKUP(A1619,'Calculs FA (auto)'!A:O,15,0),FALSE)</f>
        <v>0</v>
      </c>
      <c r="Z1619" s="26">
        <f>IFERROR(VLOOKUP(A1619,'Evaluations (formulaire)'!A:M,9,0),0)</f>
        <v>0</v>
      </c>
      <c r="AA1619" s="135" t="b">
        <v>0</v>
      </c>
      <c r="AB1619" s="135" t="b">
        <v>0</v>
      </c>
      <c r="AC1619" s="135" t="b">
        <f t="shared" si="281"/>
        <v>0</v>
      </c>
      <c r="AD1619" s="135" t="b">
        <f t="shared" si="282"/>
        <v>0</v>
      </c>
      <c r="AE1619" s="135" t="b">
        <f t="shared" si="283"/>
        <v>1</v>
      </c>
      <c r="AF1619" s="135" t="b">
        <f>AND(AC1619,$V1619&lt;=Synthèse!$B$44)</f>
        <v>0</v>
      </c>
      <c r="AG1619" s="135" t="b">
        <f>AND(AD1619,$V1619&lt;=Synthèse!$B$44)</f>
        <v>0</v>
      </c>
      <c r="AH1619" s="135" t="b">
        <f>AND(AE1619,$V1619&lt;=Synthèse!$B$44)</f>
        <v>0</v>
      </c>
      <c r="AI1619" s="137" t="b">
        <v>0</v>
      </c>
      <c r="AJ1619" s="137" t="b">
        <v>0</v>
      </c>
      <c r="AK1619" s="137" t="b">
        <f t="shared" si="284"/>
        <v>0</v>
      </c>
      <c r="AL1619" s="137" t="b">
        <f t="shared" si="285"/>
        <v>0</v>
      </c>
      <c r="AM1619" s="137" t="b">
        <f>AND(AK1619,$V1619&lt;=Synthèse!$B$44)</f>
        <v>0</v>
      </c>
      <c r="AN1619" s="137" t="b">
        <f>AND(AL1619,$V1619&lt;=Synthèse!$B$44)</f>
        <v>0</v>
      </c>
    </row>
    <row r="1620" spans="1:40">
      <c r="A1620" s="17">
        <v>821895</v>
      </c>
      <c r="B1620" t="str">
        <f ca="1">VLOOKUP(A1620,'Fichier FI (en entrée)'!B:AH,3,0)</f>
        <v>IJHSMUMQGV</v>
      </c>
      <c r="C1620">
        <f t="shared" si="275"/>
        <v>771</v>
      </c>
      <c r="D1620">
        <f t="shared" si="276"/>
        <v>11.87</v>
      </c>
      <c r="E1620" s="14" t="str">
        <f>VLOOKUP(A1620,'Fichier FI (en entrée)'!B:AH,2,0)</f>
        <v>EV</v>
      </c>
      <c r="F1620" s="14" t="b">
        <f t="shared" si="277"/>
        <v>1</v>
      </c>
      <c r="G1620" s="14" t="b">
        <f>IFERROR(VLOOKUP(A1620,'Calculs FA (auto)'!A:F,6,0),FALSE)</f>
        <v>0</v>
      </c>
      <c r="H1620" s="14" t="b">
        <f t="shared" si="278"/>
        <v>0</v>
      </c>
      <c r="I1620" s="16">
        <f>IFERROR(VLOOKUP(A1620,'Moyennes FI (en entrée)'!B:N,7,0),"")</f>
        <v>9.8699999999999992</v>
      </c>
      <c r="J1620" s="16">
        <f>IFERROR(VLOOKUP(VLOOKUP(A1620,'Fichier FI (en entrée)'!B:AH,33,0),Modificateurs!A$2:B$5,2,0),0)</f>
        <v>0</v>
      </c>
      <c r="K1620" s="16">
        <f>IFERROR(VLOOKUP(VLOOKUP(A1620,'Redoub FI (en entrée)'!B:N,7,0),Modificateurs!A$8:B$11,2,0),0)</f>
        <v>0</v>
      </c>
      <c r="L1620" s="16">
        <f>IFERROR(VLOOKUP(M1620,Modificateurs!D$1:E$94,2,0),0)</f>
        <v>2</v>
      </c>
      <c r="M1620" t="str">
        <f>VLOOKUP(A1620,'Fichier FI (en entrée)'!B:AH,16,0)&amp;" "&amp;VLOOKUP(A1620,'Fichier FI (en entrée)'!B:AH,20,0)&amp;" "&amp;VLOOKUP(A1620,'Fichier FI (en entrée)'!B:AH,27,0)&amp;" "&amp;VLOOKUP(A1620,'Fichier FI (en entrée)'!B:AH,29,0)</f>
        <v xml:space="preserve">STI2D Système informatique et numérique  </v>
      </c>
      <c r="N1620" t="str">
        <f>VLOOKUP(A1620,'Fichier FI (en entrée)'!B:AH,8,0)</f>
        <v>En Terminale</v>
      </c>
      <c r="O1620" t="b">
        <f>AND(C1620&gt;Synthèse!B$8,C1620&lt;Synthèse!B$10,NOT(Y1620))</f>
        <v>1</v>
      </c>
      <c r="Q1620" s="60">
        <f>ROUNDUP(C1620/(Synthèse!$B$4+Synthèse!$B$1)*8,0)</f>
        <v>4</v>
      </c>
      <c r="R1620" s="60">
        <f>IFERROR(VLOOKUP(A1620,'Evaluations (formulaire)'!A:P,6,0)+VLOOKUP(A1620,'Evaluations (formulaire)'!A:P,7,0),0)</f>
        <v>0</v>
      </c>
      <c r="S1620" s="60">
        <f>IFERROR(VLOOKUP(A1620,'Evaluations (formulaire)'!A:P,8,0),0)</f>
        <v>0</v>
      </c>
      <c r="T1620" s="60">
        <f>IF(AND(ISBLANK(P1620),Q1620&lt;=2),Synthèse!$B$41,IF(AND(ISBLANK(P1620),Q1620&gt;=7),Synthèse!$C$41,R1620+S1620))</f>
        <v>0</v>
      </c>
      <c r="U1620" s="60">
        <f t="shared" si="279"/>
        <v>11.87</v>
      </c>
      <c r="V1620" s="60">
        <f t="shared" si="280"/>
        <v>771</v>
      </c>
      <c r="X1620" s="26">
        <v>23</v>
      </c>
      <c r="Y1620" s="26" t="b">
        <f>IFERROR(VLOOKUP(A1620,'Calculs FA (auto)'!A:O,15,0),FALSE)</f>
        <v>0</v>
      </c>
      <c r="Z1620" s="26">
        <f>IFERROR(VLOOKUP(A1620,'Evaluations (formulaire)'!A:M,9,0),0)</f>
        <v>0</v>
      </c>
      <c r="AA1620" s="135" t="b">
        <v>0</v>
      </c>
      <c r="AB1620" s="135" t="b">
        <v>1</v>
      </c>
      <c r="AC1620" s="135" t="b">
        <f t="shared" si="281"/>
        <v>0</v>
      </c>
      <c r="AD1620" s="135" t="b">
        <f t="shared" si="282"/>
        <v>1</v>
      </c>
      <c r="AE1620" s="135" t="b">
        <f t="shared" si="283"/>
        <v>0</v>
      </c>
      <c r="AF1620" s="135" t="b">
        <f>AND(AC1620,$V1620&lt;=Synthèse!$B$44)</f>
        <v>0</v>
      </c>
      <c r="AG1620" s="135" t="b">
        <f>AND(AD1620,$V1620&lt;=Synthèse!$B$44)</f>
        <v>0</v>
      </c>
      <c r="AH1620" s="135" t="b">
        <f>AND(AE1620,$V1620&lt;=Synthèse!$B$44)</f>
        <v>0</v>
      </c>
      <c r="AI1620" s="137" t="b">
        <v>0</v>
      </c>
      <c r="AJ1620" s="137" t="b">
        <v>0</v>
      </c>
      <c r="AK1620" s="137" t="b">
        <f t="shared" si="284"/>
        <v>0</v>
      </c>
      <c r="AL1620" s="137" t="b">
        <f t="shared" si="285"/>
        <v>0</v>
      </c>
      <c r="AM1620" s="137" t="b">
        <f>AND(AK1620,$V1620&lt;=Synthèse!$B$44)</f>
        <v>0</v>
      </c>
      <c r="AN1620" s="137" t="b">
        <f>AND(AL1620,$V1620&lt;=Synthèse!$B$44)</f>
        <v>0</v>
      </c>
    </row>
    <row r="1621" spans="1:40">
      <c r="A1621" s="17">
        <v>821911</v>
      </c>
      <c r="B1621" t="str">
        <f ca="1">VLOOKUP(A1621,'Fichier FI (en entrée)'!B:AH,3,0)</f>
        <v>YOUKMESBVN</v>
      </c>
      <c r="C1621">
        <f t="shared" si="275"/>
        <v>1039</v>
      </c>
      <c r="D1621">
        <f t="shared" si="276"/>
        <v>10.029999999999999</v>
      </c>
      <c r="E1621" s="14" t="str">
        <f>VLOOKUP(A1621,'Fichier FI (en entrée)'!B:AH,2,0)</f>
        <v>EV</v>
      </c>
      <c r="F1621" s="14" t="b">
        <f t="shared" si="277"/>
        <v>1</v>
      </c>
      <c r="G1621" s="14" t="b">
        <f>IFERROR(VLOOKUP(A1621,'Calculs FA (auto)'!A:F,6,0),FALSE)</f>
        <v>1</v>
      </c>
      <c r="H1621" s="14" t="b">
        <f t="shared" si="278"/>
        <v>1</v>
      </c>
      <c r="I1621" s="16">
        <f>IFERROR(VLOOKUP(A1621,'Moyennes FI (en entrée)'!B:N,7,0),"")</f>
        <v>8.0299999999999994</v>
      </c>
      <c r="J1621" s="16">
        <f>IFERROR(VLOOKUP(VLOOKUP(A1621,'Fichier FI (en entrée)'!B:AH,33,0),Modificateurs!A$2:B$5,2,0),0)</f>
        <v>0</v>
      </c>
      <c r="K1621" s="16">
        <f>IFERROR(VLOOKUP(VLOOKUP(A1621,'Redoub FI (en entrée)'!B:N,7,0),Modificateurs!A$8:B$11,2,0),0)</f>
        <v>0</v>
      </c>
      <c r="L1621" s="16">
        <f>IFERROR(VLOOKUP(M1621,Modificateurs!D$1:E$94,2,0),0)</f>
        <v>2</v>
      </c>
      <c r="M1621" t="str">
        <f>VLOOKUP(A1621,'Fichier FI (en entrée)'!B:AH,16,0)&amp;" "&amp;VLOOKUP(A1621,'Fichier FI (en entrée)'!B:AH,20,0)&amp;" "&amp;VLOOKUP(A1621,'Fichier FI (en entrée)'!B:AH,27,0)&amp;" "&amp;VLOOKUP(A1621,'Fichier FI (en entrée)'!B:AH,29,0)</f>
        <v xml:space="preserve">STI2D Système informatique et numérique  </v>
      </c>
      <c r="N1621" t="str">
        <f>VLOOKUP(A1621,'Fichier FI (en entrée)'!B:AH,8,0)</f>
        <v>En Terminale</v>
      </c>
      <c r="O1621" t="b">
        <f>AND(C1621&gt;Synthèse!B$8,C1621&lt;Synthèse!B$10,NOT(Y1621))</f>
        <v>0</v>
      </c>
      <c r="Q1621" s="60">
        <f>ROUNDUP(C1621/(Synthèse!$B$4+Synthèse!$B$1)*8,0)</f>
        <v>5</v>
      </c>
      <c r="R1621" s="60">
        <f>IFERROR(VLOOKUP(A1621,'Evaluations (formulaire)'!A:P,6,0)+VLOOKUP(A1621,'Evaluations (formulaire)'!A:P,7,0),0)</f>
        <v>0</v>
      </c>
      <c r="S1621" s="60">
        <f>IFERROR(VLOOKUP(A1621,'Evaluations (formulaire)'!A:P,8,0),0)</f>
        <v>0</v>
      </c>
      <c r="T1621" s="60">
        <f>IF(AND(ISBLANK(P1621),Q1621&lt;=2),Synthèse!$B$41,IF(AND(ISBLANK(P1621),Q1621&gt;=7),Synthèse!$C$41,R1621+S1621))</f>
        <v>0</v>
      </c>
      <c r="U1621" s="60">
        <f t="shared" si="279"/>
        <v>10.029999999999999</v>
      </c>
      <c r="V1621" s="60">
        <f t="shared" si="280"/>
        <v>1039</v>
      </c>
      <c r="X1621" s="26">
        <v>247</v>
      </c>
      <c r="Y1621" s="26" t="b">
        <f>IFERROR(VLOOKUP(A1621,'Calculs FA (auto)'!A:O,15,0),FALSE)</f>
        <v>1</v>
      </c>
      <c r="Z1621" s="26">
        <f>IFERROR(VLOOKUP(A1621,'Evaluations (formulaire)'!A:M,9,0),0)</f>
        <v>0</v>
      </c>
      <c r="AA1621" s="135" t="b">
        <v>0</v>
      </c>
      <c r="AB1621" s="135" t="b">
        <v>0</v>
      </c>
      <c r="AC1621" s="135" t="b">
        <f t="shared" si="281"/>
        <v>0</v>
      </c>
      <c r="AD1621" s="135" t="b">
        <f t="shared" si="282"/>
        <v>0</v>
      </c>
      <c r="AE1621" s="135" t="b">
        <f t="shared" si="283"/>
        <v>1</v>
      </c>
      <c r="AF1621" s="135" t="b">
        <f>AND(AC1621,$V1621&lt;=Synthèse!$B$44)</f>
        <v>0</v>
      </c>
      <c r="AG1621" s="135" t="b">
        <f>AND(AD1621,$V1621&lt;=Synthèse!$B$44)</f>
        <v>0</v>
      </c>
      <c r="AH1621" s="135" t="b">
        <f>AND(AE1621,$V1621&lt;=Synthèse!$B$44)</f>
        <v>0</v>
      </c>
      <c r="AI1621" s="137" t="b">
        <v>0</v>
      </c>
      <c r="AJ1621" s="137" t="b">
        <v>0</v>
      </c>
      <c r="AK1621" s="137" t="b">
        <f t="shared" si="284"/>
        <v>0</v>
      </c>
      <c r="AL1621" s="137" t="b">
        <f t="shared" si="285"/>
        <v>0</v>
      </c>
      <c r="AM1621" s="137" t="b">
        <f>AND(AK1621,$V1621&lt;=Synthèse!$B$44)</f>
        <v>0</v>
      </c>
      <c r="AN1621" s="137" t="b">
        <f>AND(AL1621,$V1621&lt;=Synthèse!$B$44)</f>
        <v>0</v>
      </c>
    </row>
    <row r="1622" spans="1:40">
      <c r="A1622" s="17">
        <v>821929</v>
      </c>
      <c r="B1622" t="str">
        <f ca="1">VLOOKUP(A1622,'Fichier FI (en entrée)'!B:AH,3,0)</f>
        <v>HWARPMOZBG</v>
      </c>
      <c r="C1622">
        <f t="shared" si="275"/>
        <v>761</v>
      </c>
      <c r="D1622">
        <f t="shared" si="276"/>
        <v>11.91</v>
      </c>
      <c r="E1622" s="14" t="str">
        <f>VLOOKUP(A1622,'Fichier FI (en entrée)'!B:AH,2,0)</f>
        <v>EV</v>
      </c>
      <c r="F1622" s="14" t="b">
        <f t="shared" si="277"/>
        <v>1</v>
      </c>
      <c r="G1622" s="14" t="b">
        <f>IFERROR(VLOOKUP(A1622,'Calculs FA (auto)'!A:F,6,0),FALSE)</f>
        <v>0</v>
      </c>
      <c r="H1622" s="14" t="b">
        <f t="shared" si="278"/>
        <v>0</v>
      </c>
      <c r="I1622" s="16">
        <f>IFERROR(VLOOKUP(A1622,'Moyennes FI (en entrée)'!B:N,7,0),"")</f>
        <v>9.91</v>
      </c>
      <c r="J1622" s="16">
        <f>IFERROR(VLOOKUP(VLOOKUP(A1622,'Fichier FI (en entrée)'!B:AH,33,0),Modificateurs!A$2:B$5,2,0),0)</f>
        <v>0</v>
      </c>
      <c r="K1622" s="16">
        <f>IFERROR(VLOOKUP(VLOOKUP(A1622,'Redoub FI (en entrée)'!B:N,7,0),Modificateurs!A$8:B$11,2,0),0)</f>
        <v>0</v>
      </c>
      <c r="L1622" s="16">
        <f>IFERROR(VLOOKUP(M1622,Modificateurs!D$1:E$94,2,0),0)</f>
        <v>2</v>
      </c>
      <c r="M1622" t="str">
        <f>VLOOKUP(A1622,'Fichier FI (en entrée)'!B:AH,16,0)&amp;" "&amp;VLOOKUP(A1622,'Fichier FI (en entrée)'!B:AH,20,0)&amp;" "&amp;VLOOKUP(A1622,'Fichier FI (en entrée)'!B:AH,27,0)&amp;" "&amp;VLOOKUP(A1622,'Fichier FI (en entrée)'!B:AH,29,0)</f>
        <v xml:space="preserve">STI2D Système informatique et numérique  </v>
      </c>
      <c r="N1622" t="str">
        <f>VLOOKUP(A1622,'Fichier FI (en entrée)'!B:AH,8,0)</f>
        <v>En Terminale</v>
      </c>
      <c r="O1622" t="b">
        <f>AND(C1622&gt;Synthèse!B$8,C1622&lt;Synthèse!B$10,NOT(Y1622))</f>
        <v>1</v>
      </c>
      <c r="Q1622" s="60">
        <f>ROUNDUP(C1622/(Synthèse!$B$4+Synthèse!$B$1)*8,0)</f>
        <v>4</v>
      </c>
      <c r="R1622" s="60">
        <f>IFERROR(VLOOKUP(A1622,'Evaluations (formulaire)'!A:P,6,0)+VLOOKUP(A1622,'Evaluations (formulaire)'!A:P,7,0),0)</f>
        <v>0</v>
      </c>
      <c r="S1622" s="60">
        <f>IFERROR(VLOOKUP(A1622,'Evaluations (formulaire)'!A:P,8,0),0)</f>
        <v>0</v>
      </c>
      <c r="T1622" s="60">
        <f>IF(AND(ISBLANK(P1622),Q1622&lt;=2),Synthèse!$B$41,IF(AND(ISBLANK(P1622),Q1622&gt;=7),Synthèse!$C$41,R1622+S1622))</f>
        <v>0</v>
      </c>
      <c r="U1622" s="60">
        <f t="shared" si="279"/>
        <v>11.91</v>
      </c>
      <c r="V1622" s="60">
        <f t="shared" si="280"/>
        <v>761</v>
      </c>
      <c r="X1622" s="26">
        <v>1841</v>
      </c>
      <c r="Y1622" s="26" t="b">
        <f>IFERROR(VLOOKUP(A1622,'Calculs FA (auto)'!A:O,15,0),FALSE)</f>
        <v>0</v>
      </c>
      <c r="Z1622" s="26">
        <f>IFERROR(VLOOKUP(A1622,'Evaluations (formulaire)'!A:M,9,0),0)</f>
        <v>0</v>
      </c>
      <c r="AA1622" s="135" t="b">
        <v>0</v>
      </c>
      <c r="AB1622" s="135" t="b">
        <v>1</v>
      </c>
      <c r="AC1622" s="135" t="b">
        <f t="shared" si="281"/>
        <v>0</v>
      </c>
      <c r="AD1622" s="135" t="b">
        <f t="shared" si="282"/>
        <v>1</v>
      </c>
      <c r="AE1622" s="135" t="b">
        <f t="shared" si="283"/>
        <v>0</v>
      </c>
      <c r="AF1622" s="135" t="b">
        <f>AND(AC1622,$V1622&lt;=Synthèse!$B$44)</f>
        <v>0</v>
      </c>
      <c r="AG1622" s="135" t="b">
        <f>AND(AD1622,$V1622&lt;=Synthèse!$B$44)</f>
        <v>0</v>
      </c>
      <c r="AH1622" s="135" t="b">
        <f>AND(AE1622,$V1622&lt;=Synthèse!$B$44)</f>
        <v>0</v>
      </c>
      <c r="AI1622" s="137" t="b">
        <v>0</v>
      </c>
      <c r="AJ1622" s="137" t="b">
        <v>0</v>
      </c>
      <c r="AK1622" s="137" t="b">
        <f t="shared" si="284"/>
        <v>0</v>
      </c>
      <c r="AL1622" s="137" t="b">
        <f t="shared" si="285"/>
        <v>0</v>
      </c>
      <c r="AM1622" s="137" t="b">
        <f>AND(AK1622,$V1622&lt;=Synthèse!$B$44)</f>
        <v>0</v>
      </c>
      <c r="AN1622" s="137" t="b">
        <f>AND(AL1622,$V1622&lt;=Synthèse!$B$44)</f>
        <v>0</v>
      </c>
    </row>
    <row r="1623" spans="1:40">
      <c r="A1623" s="17">
        <v>821936</v>
      </c>
      <c r="B1623" t="str">
        <f ca="1">VLOOKUP(A1623,'Fichier FI (en entrée)'!B:AH,3,0)</f>
        <v>HZNROEVXNR</v>
      </c>
      <c r="C1623">
        <f t="shared" si="275"/>
        <v>367</v>
      </c>
      <c r="D1623">
        <f t="shared" si="276"/>
        <v>14.37</v>
      </c>
      <c r="E1623" s="14" t="str">
        <f>VLOOKUP(A1623,'Fichier FI (en entrée)'!B:AH,2,0)</f>
        <v>EV</v>
      </c>
      <c r="F1623" s="14" t="b">
        <f t="shared" si="277"/>
        <v>1</v>
      </c>
      <c r="G1623" s="14" t="b">
        <f>IFERROR(VLOOKUP(A1623,'Calculs FA (auto)'!A:F,6,0),FALSE)</f>
        <v>0</v>
      </c>
      <c r="H1623" s="14" t="b">
        <f t="shared" si="278"/>
        <v>0</v>
      </c>
      <c r="I1623" s="16">
        <f>IFERROR(VLOOKUP(A1623,'Moyennes FI (en entrée)'!B:N,7,0),"")</f>
        <v>11.37</v>
      </c>
      <c r="J1623" s="16">
        <f>IFERROR(VLOOKUP(VLOOKUP(A1623,'Fichier FI (en entrée)'!B:AH,33,0),Modificateurs!A$2:B$5,2,0),0)</f>
        <v>1</v>
      </c>
      <c r="K1623" s="16">
        <f>IFERROR(VLOOKUP(VLOOKUP(A1623,'Redoub FI (en entrée)'!B:N,7,0),Modificateurs!A$8:B$11,2,0),0)</f>
        <v>0</v>
      </c>
      <c r="L1623" s="16">
        <f>IFERROR(VLOOKUP(M1623,Modificateurs!D$1:E$94,2,0),0)</f>
        <v>2</v>
      </c>
      <c r="M1623" t="str">
        <f>VLOOKUP(A1623,'Fichier FI (en entrée)'!B:AH,16,0)&amp;" "&amp;VLOOKUP(A1623,'Fichier FI (en entrée)'!B:AH,20,0)&amp;" "&amp;VLOOKUP(A1623,'Fichier FI (en entrée)'!B:AH,27,0)&amp;" "&amp;VLOOKUP(A1623,'Fichier FI (en entrée)'!B:AH,29,0)</f>
        <v xml:space="preserve">STI2D Système informatique et numérique  </v>
      </c>
      <c r="N1623" t="str">
        <f>VLOOKUP(A1623,'Fichier FI (en entrée)'!B:AH,8,0)</f>
        <v>En Terminale</v>
      </c>
      <c r="O1623" t="b">
        <f>AND(C1623&gt;Synthèse!B$8,C1623&lt;Synthèse!B$10,NOT(Y1623))</f>
        <v>0</v>
      </c>
      <c r="Q1623" s="60">
        <f>ROUNDUP(C1623/(Synthèse!$B$4+Synthèse!$B$1)*8,0)</f>
        <v>2</v>
      </c>
      <c r="R1623" s="60">
        <f>IFERROR(VLOOKUP(A1623,'Evaluations (formulaire)'!A:P,6,0)+VLOOKUP(A1623,'Evaluations (formulaire)'!A:P,7,0),0)</f>
        <v>0</v>
      </c>
      <c r="S1623" s="60">
        <f>IFERROR(VLOOKUP(A1623,'Evaluations (formulaire)'!A:P,8,0),0)</f>
        <v>0</v>
      </c>
      <c r="T1623" s="60">
        <f>IF(AND(ISBLANK(P1623),Q1623&lt;=2),Synthèse!$B$41,IF(AND(ISBLANK(P1623),Q1623&gt;=7),Synthèse!$C$41,R1623+S1623))</f>
        <v>4.6511627906976744E-3</v>
      </c>
      <c r="U1623" s="60">
        <f t="shared" si="279"/>
        <v>14.374651162790697</v>
      </c>
      <c r="V1623" s="60">
        <f t="shared" si="280"/>
        <v>367</v>
      </c>
      <c r="X1623" s="26">
        <v>11</v>
      </c>
      <c r="Y1623" s="26" t="b">
        <f>IFERROR(VLOOKUP(A1623,'Calculs FA (auto)'!A:O,15,0),FALSE)</f>
        <v>0</v>
      </c>
      <c r="Z1623" s="26">
        <f>IFERROR(VLOOKUP(A1623,'Evaluations (formulaire)'!A:M,9,0),0)</f>
        <v>0</v>
      </c>
      <c r="AA1623" s="135" t="b">
        <v>0</v>
      </c>
      <c r="AB1623" s="135" t="b">
        <v>0</v>
      </c>
      <c r="AC1623" s="135" t="b">
        <f t="shared" si="281"/>
        <v>0</v>
      </c>
      <c r="AD1623" s="135" t="b">
        <f t="shared" si="282"/>
        <v>0</v>
      </c>
      <c r="AE1623" s="135" t="b">
        <f t="shared" si="283"/>
        <v>1</v>
      </c>
      <c r="AF1623" s="135" t="b">
        <f>AND(AC1623,$V1623&lt;=Synthèse!$B$44)</f>
        <v>0</v>
      </c>
      <c r="AG1623" s="135" t="b">
        <f>AND(AD1623,$V1623&lt;=Synthèse!$B$44)</f>
        <v>0</v>
      </c>
      <c r="AH1623" s="135" t="b">
        <f>AND(AE1623,$V1623&lt;=Synthèse!$B$44)</f>
        <v>1</v>
      </c>
      <c r="AI1623" s="137" t="b">
        <v>0</v>
      </c>
      <c r="AJ1623" s="137" t="b">
        <v>0</v>
      </c>
      <c r="AK1623" s="137" t="b">
        <f t="shared" si="284"/>
        <v>0</v>
      </c>
      <c r="AL1623" s="137" t="b">
        <f t="shared" si="285"/>
        <v>0</v>
      </c>
      <c r="AM1623" s="137" t="b">
        <f>AND(AK1623,$V1623&lt;=Synthèse!$B$44)</f>
        <v>0</v>
      </c>
      <c r="AN1623" s="137" t="b">
        <f>AND(AL1623,$V1623&lt;=Synthèse!$B$44)</f>
        <v>0</v>
      </c>
    </row>
    <row r="1624" spans="1:40">
      <c r="A1624" s="17">
        <v>821938</v>
      </c>
      <c r="B1624" t="str">
        <f ca="1">VLOOKUP(A1624,'Fichier FI (en entrée)'!B:AH,3,0)</f>
        <v>PHGNTTKGTE</v>
      </c>
      <c r="C1624">
        <f t="shared" si="275"/>
        <v>314</v>
      </c>
      <c r="D1624">
        <f t="shared" si="276"/>
        <v>14.7</v>
      </c>
      <c r="E1624" s="14" t="str">
        <f>VLOOKUP(A1624,'Fichier FI (en entrée)'!B:AH,2,0)</f>
        <v>EV</v>
      </c>
      <c r="F1624" s="14" t="b">
        <f t="shared" si="277"/>
        <v>1</v>
      </c>
      <c r="G1624" s="14" t="b">
        <f>IFERROR(VLOOKUP(A1624,'Calculs FA (auto)'!A:F,6,0),FALSE)</f>
        <v>0</v>
      </c>
      <c r="H1624" s="14" t="b">
        <f t="shared" si="278"/>
        <v>0</v>
      </c>
      <c r="I1624" s="16">
        <f>IFERROR(VLOOKUP(A1624,'Moyennes FI (en entrée)'!B:N,7,0),"")</f>
        <v>11.7</v>
      </c>
      <c r="J1624" s="16">
        <f>IFERROR(VLOOKUP(VLOOKUP(A1624,'Fichier FI (en entrée)'!B:AH,33,0),Modificateurs!A$2:B$5,2,0),0)</f>
        <v>1</v>
      </c>
      <c r="K1624" s="16">
        <f>IFERROR(VLOOKUP(VLOOKUP(A1624,'Redoub FI (en entrée)'!B:N,7,0),Modificateurs!A$8:B$11,2,0),0)</f>
        <v>0</v>
      </c>
      <c r="L1624" s="16">
        <f>IFERROR(VLOOKUP(M1624,Modificateurs!D$1:E$94,2,0),0)</f>
        <v>2</v>
      </c>
      <c r="M1624" t="str">
        <f>VLOOKUP(A1624,'Fichier FI (en entrée)'!B:AH,16,0)&amp;" "&amp;VLOOKUP(A1624,'Fichier FI (en entrée)'!B:AH,20,0)&amp;" "&amp;VLOOKUP(A1624,'Fichier FI (en entrée)'!B:AH,27,0)&amp;" "&amp;VLOOKUP(A1624,'Fichier FI (en entrée)'!B:AH,29,0)</f>
        <v xml:space="preserve">STI2D Système informatique et numérique  </v>
      </c>
      <c r="N1624" t="str">
        <f>VLOOKUP(A1624,'Fichier FI (en entrée)'!B:AH,8,0)</f>
        <v>En Terminale</v>
      </c>
      <c r="O1624" t="b">
        <f>AND(C1624&gt;Synthèse!B$8,C1624&lt;Synthèse!B$10,NOT(Y1624))</f>
        <v>0</v>
      </c>
      <c r="Q1624" s="60">
        <f>ROUNDUP(C1624/(Synthèse!$B$4+Synthèse!$B$1)*8,0)</f>
        <v>2</v>
      </c>
      <c r="R1624" s="60">
        <f>IFERROR(VLOOKUP(A1624,'Evaluations (formulaire)'!A:P,6,0)+VLOOKUP(A1624,'Evaluations (formulaire)'!A:P,7,0),0)</f>
        <v>0</v>
      </c>
      <c r="S1624" s="60">
        <f>IFERROR(VLOOKUP(A1624,'Evaluations (formulaire)'!A:P,8,0),0)</f>
        <v>0</v>
      </c>
      <c r="T1624" s="60">
        <f>IF(AND(ISBLANK(P1624),Q1624&lt;=2),Synthèse!$B$41,IF(AND(ISBLANK(P1624),Q1624&gt;=7),Synthèse!$C$41,R1624+S1624))</f>
        <v>4.6511627906976744E-3</v>
      </c>
      <c r="U1624" s="60">
        <f t="shared" si="279"/>
        <v>14.704651162790697</v>
      </c>
      <c r="V1624" s="60">
        <f t="shared" si="280"/>
        <v>314</v>
      </c>
      <c r="X1624" s="26">
        <v>422</v>
      </c>
      <c r="Y1624" s="26" t="b">
        <f>IFERROR(VLOOKUP(A1624,'Calculs FA (auto)'!A:O,15,0),FALSE)</f>
        <v>0</v>
      </c>
      <c r="Z1624" s="26">
        <f>IFERROR(VLOOKUP(A1624,'Evaluations (formulaire)'!A:M,9,0),0)</f>
        <v>0</v>
      </c>
      <c r="AA1624" s="135" t="b">
        <v>0</v>
      </c>
      <c r="AB1624" s="135" t="b">
        <v>1</v>
      </c>
      <c r="AC1624" s="135" t="b">
        <f t="shared" si="281"/>
        <v>0</v>
      </c>
      <c r="AD1624" s="135" t="b">
        <f t="shared" si="282"/>
        <v>1</v>
      </c>
      <c r="AE1624" s="135" t="b">
        <f t="shared" si="283"/>
        <v>0</v>
      </c>
      <c r="AF1624" s="135" t="b">
        <f>AND(AC1624,$V1624&lt;=Synthèse!$B$44)</f>
        <v>0</v>
      </c>
      <c r="AG1624" s="135" t="b">
        <f>AND(AD1624,$V1624&lt;=Synthèse!$B$44)</f>
        <v>1</v>
      </c>
      <c r="AH1624" s="135" t="b">
        <f>AND(AE1624,$V1624&lt;=Synthèse!$B$44)</f>
        <v>0</v>
      </c>
      <c r="AI1624" s="137" t="b">
        <v>0</v>
      </c>
      <c r="AJ1624" s="137" t="b">
        <v>0</v>
      </c>
      <c r="AK1624" s="137" t="b">
        <f t="shared" si="284"/>
        <v>0</v>
      </c>
      <c r="AL1624" s="137" t="b">
        <f t="shared" si="285"/>
        <v>0</v>
      </c>
      <c r="AM1624" s="137" t="b">
        <f>AND(AK1624,$V1624&lt;=Synthèse!$B$44)</f>
        <v>0</v>
      </c>
      <c r="AN1624" s="137" t="b">
        <f>AND(AL1624,$V1624&lt;=Synthèse!$B$44)</f>
        <v>0</v>
      </c>
    </row>
    <row r="1625" spans="1:40">
      <c r="A1625" s="17">
        <v>821943</v>
      </c>
      <c r="B1625" t="str">
        <f ca="1">VLOOKUP(A1625,'Fichier FI (en entrée)'!B:AH,3,0)</f>
        <v>EYHJEJJKGC</v>
      </c>
      <c r="C1625">
        <f t="shared" si="275"/>
        <v>992</v>
      </c>
      <c r="D1625">
        <f t="shared" si="276"/>
        <v>10.38</v>
      </c>
      <c r="E1625" s="14" t="str">
        <f>VLOOKUP(A1625,'Fichier FI (en entrée)'!B:AH,2,0)</f>
        <v>EV</v>
      </c>
      <c r="F1625" s="14" t="b">
        <f t="shared" si="277"/>
        <v>1</v>
      </c>
      <c r="G1625" s="14" t="b">
        <f>IFERROR(VLOOKUP(A1625,'Calculs FA (auto)'!A:F,6,0),FALSE)</f>
        <v>1</v>
      </c>
      <c r="H1625" s="14" t="b">
        <f t="shared" si="278"/>
        <v>1</v>
      </c>
      <c r="I1625" s="16">
        <f>IFERROR(VLOOKUP(A1625,'Moyennes FI (en entrée)'!B:N,7,0),"")</f>
        <v>8.3800000000000008</v>
      </c>
      <c r="J1625" s="16">
        <f>IFERROR(VLOOKUP(VLOOKUP(A1625,'Fichier FI (en entrée)'!B:AH,33,0),Modificateurs!A$2:B$5,2,0),0)</f>
        <v>0</v>
      </c>
      <c r="K1625" s="16">
        <f>IFERROR(VLOOKUP(VLOOKUP(A1625,'Redoub FI (en entrée)'!B:N,7,0),Modificateurs!A$8:B$11,2,0),0)</f>
        <v>0</v>
      </c>
      <c r="L1625" s="16">
        <f>IFERROR(VLOOKUP(M1625,Modificateurs!D$1:E$94,2,0),0)</f>
        <v>2</v>
      </c>
      <c r="M1625" t="str">
        <f>VLOOKUP(A1625,'Fichier FI (en entrée)'!B:AH,16,0)&amp;" "&amp;VLOOKUP(A1625,'Fichier FI (en entrée)'!B:AH,20,0)&amp;" "&amp;VLOOKUP(A1625,'Fichier FI (en entrée)'!B:AH,27,0)&amp;" "&amp;VLOOKUP(A1625,'Fichier FI (en entrée)'!B:AH,29,0)</f>
        <v xml:space="preserve">STI2D Système informatique et numérique  </v>
      </c>
      <c r="N1625" t="str">
        <f>VLOOKUP(A1625,'Fichier FI (en entrée)'!B:AH,8,0)</f>
        <v>En Terminale</v>
      </c>
      <c r="O1625" t="b">
        <f>AND(C1625&gt;Synthèse!B$8,C1625&lt;Synthèse!B$10,NOT(Y1625))</f>
        <v>0</v>
      </c>
      <c r="Q1625" s="60">
        <f>ROUNDUP(C1625/(Synthèse!$B$4+Synthèse!$B$1)*8,0)</f>
        <v>5</v>
      </c>
      <c r="R1625" s="60">
        <f>IFERROR(VLOOKUP(A1625,'Evaluations (formulaire)'!A:P,6,0)+VLOOKUP(A1625,'Evaluations (formulaire)'!A:P,7,0),0)</f>
        <v>0</v>
      </c>
      <c r="S1625" s="60">
        <f>IFERROR(VLOOKUP(A1625,'Evaluations (formulaire)'!A:P,8,0),0)</f>
        <v>0</v>
      </c>
      <c r="T1625" s="60">
        <f>IF(AND(ISBLANK(P1625),Q1625&lt;=2),Synthèse!$B$41,IF(AND(ISBLANK(P1625),Q1625&gt;=7),Synthèse!$C$41,R1625+S1625))</f>
        <v>0</v>
      </c>
      <c r="U1625" s="60">
        <f t="shared" si="279"/>
        <v>10.38</v>
      </c>
      <c r="V1625" s="60">
        <f t="shared" si="280"/>
        <v>992</v>
      </c>
      <c r="X1625" s="26">
        <v>1462</v>
      </c>
      <c r="Y1625" s="26" t="b">
        <f>IFERROR(VLOOKUP(A1625,'Calculs FA (auto)'!A:O,15,0),FALSE)</f>
        <v>1</v>
      </c>
      <c r="Z1625" s="26">
        <f>IFERROR(VLOOKUP(A1625,'Evaluations (formulaire)'!A:M,9,0),0)</f>
        <v>0</v>
      </c>
      <c r="AA1625" s="135" t="b">
        <v>0</v>
      </c>
      <c r="AB1625" s="135" t="b">
        <v>1</v>
      </c>
      <c r="AC1625" s="135" t="b">
        <f t="shared" si="281"/>
        <v>0</v>
      </c>
      <c r="AD1625" s="135" t="b">
        <f t="shared" si="282"/>
        <v>1</v>
      </c>
      <c r="AE1625" s="135" t="b">
        <f t="shared" si="283"/>
        <v>0</v>
      </c>
      <c r="AF1625" s="135" t="b">
        <f>AND(AC1625,$V1625&lt;=Synthèse!$B$44)</f>
        <v>0</v>
      </c>
      <c r="AG1625" s="135" t="b">
        <f>AND(AD1625,$V1625&lt;=Synthèse!$B$44)</f>
        <v>0</v>
      </c>
      <c r="AH1625" s="135" t="b">
        <f>AND(AE1625,$V1625&lt;=Synthèse!$B$44)</f>
        <v>0</v>
      </c>
      <c r="AI1625" s="137" t="b">
        <v>0</v>
      </c>
      <c r="AJ1625" s="137" t="b">
        <v>0</v>
      </c>
      <c r="AK1625" s="137" t="b">
        <f t="shared" si="284"/>
        <v>0</v>
      </c>
      <c r="AL1625" s="137" t="b">
        <f t="shared" si="285"/>
        <v>0</v>
      </c>
      <c r="AM1625" s="137" t="b">
        <f>AND(AK1625,$V1625&lt;=Synthèse!$B$44)</f>
        <v>0</v>
      </c>
      <c r="AN1625" s="137" t="b">
        <f>AND(AL1625,$V1625&lt;=Synthèse!$B$44)</f>
        <v>0</v>
      </c>
    </row>
    <row r="1626" spans="1:40">
      <c r="A1626" s="17">
        <v>821972</v>
      </c>
      <c r="B1626" t="str">
        <f ca="1">VLOOKUP(A1626,'Fichier FI (en entrée)'!B:AH,3,0)</f>
        <v>SQAKMTHAAW</v>
      </c>
      <c r="C1626">
        <f t="shared" si="275"/>
        <v>106</v>
      </c>
      <c r="D1626">
        <f t="shared" si="276"/>
        <v>17.119999999999997</v>
      </c>
      <c r="E1626" s="14" t="str">
        <f>VLOOKUP(A1626,'Fichier FI (en entrée)'!B:AH,2,0)</f>
        <v>EV</v>
      </c>
      <c r="F1626" s="14" t="b">
        <f t="shared" si="277"/>
        <v>1</v>
      </c>
      <c r="G1626" s="14" t="b">
        <f>IFERROR(VLOOKUP(A1626,'Calculs FA (auto)'!A:F,6,0),FALSE)</f>
        <v>0</v>
      </c>
      <c r="H1626" s="14" t="b">
        <f t="shared" si="278"/>
        <v>0</v>
      </c>
      <c r="I1626" s="16">
        <f>IFERROR(VLOOKUP(A1626,'Moyennes FI (en entrée)'!B:N,7,0),"")</f>
        <v>13.12</v>
      </c>
      <c r="J1626" s="16">
        <f>IFERROR(VLOOKUP(VLOOKUP(A1626,'Fichier FI (en entrée)'!B:AH,33,0),Modificateurs!A$2:B$5,2,0),0)</f>
        <v>1</v>
      </c>
      <c r="K1626" s="16">
        <f>IFERROR(VLOOKUP(VLOOKUP(A1626,'Redoub FI (en entrée)'!B:N,7,0),Modificateurs!A$8:B$11,2,0),0)</f>
        <v>0</v>
      </c>
      <c r="L1626" s="16">
        <f>IFERROR(VLOOKUP(M1626,Modificateurs!D$1:E$94,2,0),0)</f>
        <v>3</v>
      </c>
      <c r="M1626" t="str">
        <f>VLOOKUP(A1626,'Fichier FI (en entrée)'!B:AH,16,0)&amp;" "&amp;VLOOKUP(A1626,'Fichier FI (en entrée)'!B:AH,20,0)&amp;" "&amp;VLOOKUP(A1626,'Fichier FI (en entrée)'!B:AH,27,0)&amp;" "&amp;VLOOKUP(A1626,'Fichier FI (en entrée)'!B:AH,29,0)</f>
        <v xml:space="preserve">S Informatique et Sciences du numérique  </v>
      </c>
      <c r="N1626" t="str">
        <f>VLOOKUP(A1626,'Fichier FI (en entrée)'!B:AH,8,0)</f>
        <v>En Terminale</v>
      </c>
      <c r="O1626" t="b">
        <f>AND(C1626&gt;Synthèse!B$8,C1626&lt;Synthèse!B$10,NOT(Y1626))</f>
        <v>0</v>
      </c>
      <c r="Q1626" s="60">
        <f>ROUNDUP(C1626/(Synthèse!$B$4+Synthèse!$B$1)*8,0)</f>
        <v>1</v>
      </c>
      <c r="R1626" s="60">
        <f>IFERROR(VLOOKUP(A1626,'Evaluations (formulaire)'!A:P,6,0)+VLOOKUP(A1626,'Evaluations (formulaire)'!A:P,7,0),0)</f>
        <v>0</v>
      </c>
      <c r="S1626" s="60">
        <f>IFERROR(VLOOKUP(A1626,'Evaluations (formulaire)'!A:P,8,0),0)</f>
        <v>0</v>
      </c>
      <c r="T1626" s="60">
        <f>IF(AND(ISBLANK(P1626),Q1626&lt;=2),Synthèse!$B$41,IF(AND(ISBLANK(P1626),Q1626&gt;=7),Synthèse!$C$41,R1626+S1626))</f>
        <v>4.6511627906976744E-3</v>
      </c>
      <c r="U1626" s="60">
        <f t="shared" si="279"/>
        <v>17.124651162790695</v>
      </c>
      <c r="V1626" s="60">
        <f t="shared" si="280"/>
        <v>106</v>
      </c>
      <c r="X1626" s="26">
        <v>2073</v>
      </c>
      <c r="Y1626" s="26" t="b">
        <f>IFERROR(VLOOKUP(A1626,'Calculs FA (auto)'!A:O,15,0),FALSE)</f>
        <v>0</v>
      </c>
      <c r="Z1626" s="26">
        <f>IFERROR(VLOOKUP(A1626,'Evaluations (formulaire)'!A:M,9,0),0)</f>
        <v>0</v>
      </c>
      <c r="AA1626" s="135" t="b">
        <v>0</v>
      </c>
      <c r="AB1626" s="135" t="b">
        <v>0</v>
      </c>
      <c r="AC1626" s="135" t="b">
        <f t="shared" si="281"/>
        <v>0</v>
      </c>
      <c r="AD1626" s="135" t="b">
        <f t="shared" si="282"/>
        <v>0</v>
      </c>
      <c r="AE1626" s="135" t="b">
        <f t="shared" si="283"/>
        <v>1</v>
      </c>
      <c r="AF1626" s="135" t="b">
        <f>AND(AC1626,$V1626&lt;=Synthèse!$B$44)</f>
        <v>0</v>
      </c>
      <c r="AG1626" s="135" t="b">
        <f>AND(AD1626,$V1626&lt;=Synthèse!$B$44)</f>
        <v>0</v>
      </c>
      <c r="AH1626" s="135" t="b">
        <f>AND(AE1626,$V1626&lt;=Synthèse!$B$44)</f>
        <v>1</v>
      </c>
      <c r="AI1626" s="137" t="b">
        <v>0</v>
      </c>
      <c r="AJ1626" s="137" t="b">
        <v>0</v>
      </c>
      <c r="AK1626" s="137" t="b">
        <f t="shared" si="284"/>
        <v>0</v>
      </c>
      <c r="AL1626" s="137" t="b">
        <f t="shared" si="285"/>
        <v>0</v>
      </c>
      <c r="AM1626" s="137" t="b">
        <f>AND(AK1626,$V1626&lt;=Synthèse!$B$44)</f>
        <v>0</v>
      </c>
      <c r="AN1626" s="137" t="b">
        <f>AND(AL1626,$V1626&lt;=Synthèse!$B$44)</f>
        <v>0</v>
      </c>
    </row>
    <row r="1627" spans="1:40">
      <c r="A1627" s="17">
        <v>821981</v>
      </c>
      <c r="B1627" t="str">
        <f ca="1">VLOOKUP(A1627,'Fichier FI (en entrée)'!B:AH,3,0)</f>
        <v>GUIJSNUVIF</v>
      </c>
      <c r="C1627">
        <f t="shared" si="275"/>
        <v>361</v>
      </c>
      <c r="D1627">
        <f t="shared" si="276"/>
        <v>14.41</v>
      </c>
      <c r="E1627" s="14" t="str">
        <f>VLOOKUP(A1627,'Fichier FI (en entrée)'!B:AH,2,0)</f>
        <v>EV</v>
      </c>
      <c r="F1627" s="14" t="b">
        <f t="shared" si="277"/>
        <v>1</v>
      </c>
      <c r="G1627" s="14" t="b">
        <f>IFERROR(VLOOKUP(A1627,'Calculs FA (auto)'!A:F,6,0),FALSE)</f>
        <v>0</v>
      </c>
      <c r="H1627" s="14" t="b">
        <f t="shared" si="278"/>
        <v>0</v>
      </c>
      <c r="I1627" s="16">
        <f>IFERROR(VLOOKUP(A1627,'Moyennes FI (en entrée)'!B:N,7,0),"")</f>
        <v>10.41</v>
      </c>
      <c r="J1627" s="16">
        <f>IFERROR(VLOOKUP(VLOOKUP(A1627,'Fichier FI (en entrée)'!B:AH,33,0),Modificateurs!A$2:B$5,2,0),0)</f>
        <v>1</v>
      </c>
      <c r="K1627" s="16">
        <f>IFERROR(VLOOKUP(VLOOKUP(A1627,'Redoub FI (en entrée)'!B:N,7,0),Modificateurs!A$8:B$11,2,0),0)</f>
        <v>0</v>
      </c>
      <c r="L1627" s="16">
        <f>IFERROR(VLOOKUP(M1627,Modificateurs!D$1:E$94,2,0),0)</f>
        <v>3</v>
      </c>
      <c r="M1627" t="str">
        <f>VLOOKUP(A1627,'Fichier FI (en entrée)'!B:AH,16,0)&amp;" "&amp;VLOOKUP(A1627,'Fichier FI (en entrée)'!B:AH,20,0)&amp;" "&amp;VLOOKUP(A1627,'Fichier FI (en entrée)'!B:AH,27,0)&amp;" "&amp;VLOOKUP(A1627,'Fichier FI (en entrée)'!B:AH,29,0)</f>
        <v xml:space="preserve">S Informatique et Sciences du numérique  </v>
      </c>
      <c r="N1627" t="str">
        <f>VLOOKUP(A1627,'Fichier FI (en entrée)'!B:AH,8,0)</f>
        <v>En Terminale</v>
      </c>
      <c r="O1627" t="b">
        <f>AND(C1627&gt;Synthèse!B$8,C1627&lt;Synthèse!B$10,NOT(Y1627))</f>
        <v>0</v>
      </c>
      <c r="Q1627" s="60">
        <f>ROUNDUP(C1627/(Synthèse!$B$4+Synthèse!$B$1)*8,0)</f>
        <v>2</v>
      </c>
      <c r="R1627" s="60">
        <f>IFERROR(VLOOKUP(A1627,'Evaluations (formulaire)'!A:P,6,0)+VLOOKUP(A1627,'Evaluations (formulaire)'!A:P,7,0),0)</f>
        <v>0</v>
      </c>
      <c r="S1627" s="60">
        <f>IFERROR(VLOOKUP(A1627,'Evaluations (formulaire)'!A:P,8,0),0)</f>
        <v>0</v>
      </c>
      <c r="T1627" s="60">
        <f>IF(AND(ISBLANK(P1627),Q1627&lt;=2),Synthèse!$B$41,IF(AND(ISBLANK(P1627),Q1627&gt;=7),Synthèse!$C$41,R1627+S1627))</f>
        <v>4.6511627906976744E-3</v>
      </c>
      <c r="U1627" s="60">
        <f t="shared" si="279"/>
        <v>14.414651162790697</v>
      </c>
      <c r="V1627" s="60">
        <f t="shared" si="280"/>
        <v>361</v>
      </c>
      <c r="X1627" s="26">
        <v>1523</v>
      </c>
      <c r="Y1627" s="26" t="b">
        <f>IFERROR(VLOOKUP(A1627,'Calculs FA (auto)'!A:O,15,0),FALSE)</f>
        <v>0</v>
      </c>
      <c r="Z1627" s="26">
        <f>IFERROR(VLOOKUP(A1627,'Evaluations (formulaire)'!A:M,9,0),0)</f>
        <v>0</v>
      </c>
      <c r="AA1627" s="135" t="b">
        <v>0</v>
      </c>
      <c r="AB1627" s="135" t="b">
        <v>0</v>
      </c>
      <c r="AC1627" s="135" t="b">
        <f t="shared" si="281"/>
        <v>0</v>
      </c>
      <c r="AD1627" s="135" t="b">
        <f t="shared" si="282"/>
        <v>0</v>
      </c>
      <c r="AE1627" s="135" t="b">
        <f t="shared" si="283"/>
        <v>1</v>
      </c>
      <c r="AF1627" s="135" t="b">
        <f>AND(AC1627,$V1627&lt;=Synthèse!$B$44)</f>
        <v>0</v>
      </c>
      <c r="AG1627" s="135" t="b">
        <f>AND(AD1627,$V1627&lt;=Synthèse!$B$44)</f>
        <v>0</v>
      </c>
      <c r="AH1627" s="135" t="b">
        <f>AND(AE1627,$V1627&lt;=Synthèse!$B$44)</f>
        <v>1</v>
      </c>
      <c r="AI1627" s="137" t="b">
        <v>0</v>
      </c>
      <c r="AJ1627" s="137" t="b">
        <v>0</v>
      </c>
      <c r="AK1627" s="137" t="b">
        <f t="shared" si="284"/>
        <v>0</v>
      </c>
      <c r="AL1627" s="137" t="b">
        <f t="shared" si="285"/>
        <v>0</v>
      </c>
      <c r="AM1627" s="137" t="b">
        <f>AND(AK1627,$V1627&lt;=Synthèse!$B$44)</f>
        <v>0</v>
      </c>
      <c r="AN1627" s="137" t="b">
        <f>AND(AL1627,$V1627&lt;=Synthèse!$B$44)</f>
        <v>0</v>
      </c>
    </row>
    <row r="1628" spans="1:40">
      <c r="A1628" s="17">
        <v>821986</v>
      </c>
      <c r="B1628" t="str">
        <f ca="1">VLOOKUP(A1628,'Fichier FI (en entrée)'!B:AH,3,0)</f>
        <v>UBGWPHVNFZ</v>
      </c>
      <c r="C1628">
        <f t="shared" si="275"/>
        <v>278</v>
      </c>
      <c r="D1628">
        <f t="shared" si="276"/>
        <v>14.98</v>
      </c>
      <c r="E1628" s="14" t="str">
        <f>VLOOKUP(A1628,'Fichier FI (en entrée)'!B:AH,2,0)</f>
        <v>EV</v>
      </c>
      <c r="F1628" s="14" t="b">
        <f t="shared" si="277"/>
        <v>1</v>
      </c>
      <c r="G1628" s="14" t="b">
        <f>IFERROR(VLOOKUP(A1628,'Calculs FA (auto)'!A:F,6,0),FALSE)</f>
        <v>1</v>
      </c>
      <c r="H1628" s="14" t="b">
        <f t="shared" si="278"/>
        <v>1</v>
      </c>
      <c r="I1628" s="16">
        <f>IFERROR(VLOOKUP(A1628,'Moyennes FI (en entrée)'!B:N,7,0),"")</f>
        <v>11.98</v>
      </c>
      <c r="J1628" s="16">
        <f>IFERROR(VLOOKUP(VLOOKUP(A1628,'Fichier FI (en entrée)'!B:AH,33,0),Modificateurs!A$2:B$5,2,0),0)</f>
        <v>1</v>
      </c>
      <c r="K1628" s="16">
        <f>IFERROR(VLOOKUP(VLOOKUP(A1628,'Redoub FI (en entrée)'!B:N,7,0),Modificateurs!A$8:B$11,2,0),0)</f>
        <v>0</v>
      </c>
      <c r="L1628" s="16">
        <f>IFERROR(VLOOKUP(M1628,Modificateurs!D$1:E$94,2,0),0)</f>
        <v>2</v>
      </c>
      <c r="M1628" t="str">
        <f>VLOOKUP(A1628,'Fichier FI (en entrée)'!B:AH,16,0)&amp;" "&amp;VLOOKUP(A1628,'Fichier FI (en entrée)'!B:AH,20,0)&amp;" "&amp;VLOOKUP(A1628,'Fichier FI (en entrée)'!B:AH,27,0)&amp;" "&amp;VLOOKUP(A1628,'Fichier FI (en entrée)'!B:AH,29,0)</f>
        <v xml:space="preserve">STI2D Système informatique et numérique  </v>
      </c>
      <c r="N1628" t="str">
        <f>VLOOKUP(A1628,'Fichier FI (en entrée)'!B:AH,8,0)</f>
        <v>En Terminale</v>
      </c>
      <c r="O1628" t="b">
        <f>AND(C1628&gt;Synthèse!B$8,C1628&lt;Synthèse!B$10,NOT(Y1628))</f>
        <v>0</v>
      </c>
      <c r="Q1628" s="60">
        <f>ROUNDUP(C1628/(Synthèse!$B$4+Synthèse!$B$1)*8,0)</f>
        <v>2</v>
      </c>
      <c r="R1628" s="60">
        <f>IFERROR(VLOOKUP(A1628,'Evaluations (formulaire)'!A:P,6,0)+VLOOKUP(A1628,'Evaluations (formulaire)'!A:P,7,0),0)</f>
        <v>0</v>
      </c>
      <c r="S1628" s="60">
        <f>IFERROR(VLOOKUP(A1628,'Evaluations (formulaire)'!A:P,8,0),0)</f>
        <v>0</v>
      </c>
      <c r="T1628" s="60">
        <f>IF(AND(ISBLANK(P1628),Q1628&lt;=2),Synthèse!$B$41,IF(AND(ISBLANK(P1628),Q1628&gt;=7),Synthèse!$C$41,R1628+S1628))</f>
        <v>4.6511627906976744E-3</v>
      </c>
      <c r="U1628" s="60">
        <f t="shared" si="279"/>
        <v>14.984651162790698</v>
      </c>
      <c r="V1628" s="60">
        <f t="shared" si="280"/>
        <v>278</v>
      </c>
      <c r="X1628" s="26">
        <v>408</v>
      </c>
      <c r="Y1628" s="26" t="b">
        <f>IFERROR(VLOOKUP(A1628,'Calculs FA (auto)'!A:O,15,0),FALSE)</f>
        <v>0</v>
      </c>
      <c r="Z1628" s="26">
        <f>IFERROR(VLOOKUP(A1628,'Evaluations (formulaire)'!A:M,9,0),0)</f>
        <v>0</v>
      </c>
      <c r="AA1628" s="135" t="b">
        <v>0</v>
      </c>
      <c r="AB1628" s="135" t="b">
        <v>0</v>
      </c>
      <c r="AC1628" s="135" t="b">
        <f t="shared" si="281"/>
        <v>0</v>
      </c>
      <c r="AD1628" s="135" t="b">
        <f t="shared" si="282"/>
        <v>0</v>
      </c>
      <c r="AE1628" s="135" t="b">
        <f t="shared" si="283"/>
        <v>1</v>
      </c>
      <c r="AF1628" s="135" t="b">
        <f>AND(AC1628,$V1628&lt;=Synthèse!$B$44)</f>
        <v>0</v>
      </c>
      <c r="AG1628" s="135" t="b">
        <f>AND(AD1628,$V1628&lt;=Synthèse!$B$44)</f>
        <v>0</v>
      </c>
      <c r="AH1628" s="135" t="b">
        <f>AND(AE1628,$V1628&lt;=Synthèse!$B$44)</f>
        <v>1</v>
      </c>
      <c r="AI1628" s="137" t="b">
        <v>0</v>
      </c>
      <c r="AJ1628" s="137" t="b">
        <v>0</v>
      </c>
      <c r="AK1628" s="137" t="b">
        <f t="shared" si="284"/>
        <v>0</v>
      </c>
      <c r="AL1628" s="137" t="b">
        <f t="shared" si="285"/>
        <v>0</v>
      </c>
      <c r="AM1628" s="137" t="b">
        <f>AND(AK1628,$V1628&lt;=Synthèse!$B$44)</f>
        <v>0</v>
      </c>
      <c r="AN1628" s="137" t="b">
        <f>AND(AL1628,$V1628&lt;=Synthèse!$B$44)</f>
        <v>0</v>
      </c>
    </row>
    <row r="1629" spans="1:40">
      <c r="A1629" s="17">
        <v>821991</v>
      </c>
      <c r="B1629" t="str">
        <f ca="1">VLOOKUP(A1629,'Fichier FI (en entrée)'!B:AH,3,0)</f>
        <v>UAHCWASDWD</v>
      </c>
      <c r="C1629">
        <f t="shared" si="275"/>
        <v>1010</v>
      </c>
      <c r="D1629">
        <f t="shared" si="276"/>
        <v>10.28</v>
      </c>
      <c r="E1629" s="14" t="str">
        <f>VLOOKUP(A1629,'Fichier FI (en entrée)'!B:AH,2,0)</f>
        <v>EV</v>
      </c>
      <c r="F1629" s="14" t="b">
        <f t="shared" si="277"/>
        <v>1</v>
      </c>
      <c r="G1629" s="14" t="b">
        <f>IFERROR(VLOOKUP(A1629,'Calculs FA (auto)'!A:F,6,0),FALSE)</f>
        <v>1</v>
      </c>
      <c r="H1629" s="14" t="b">
        <f t="shared" si="278"/>
        <v>1</v>
      </c>
      <c r="I1629" s="16">
        <f>IFERROR(VLOOKUP(A1629,'Moyennes FI (en entrée)'!B:N,7,0),"")</f>
        <v>8.2799999999999994</v>
      </c>
      <c r="J1629" s="16">
        <f>IFERROR(VLOOKUP(VLOOKUP(A1629,'Fichier FI (en entrée)'!B:AH,33,0),Modificateurs!A$2:B$5,2,0),0)</f>
        <v>0</v>
      </c>
      <c r="K1629" s="16">
        <f>IFERROR(VLOOKUP(VLOOKUP(A1629,'Redoub FI (en entrée)'!B:N,7,0),Modificateurs!A$8:B$11,2,0),0)</f>
        <v>0</v>
      </c>
      <c r="L1629" s="16">
        <f>IFERROR(VLOOKUP(M1629,Modificateurs!D$1:E$94,2,0),0)</f>
        <v>2</v>
      </c>
      <c r="M1629" t="str">
        <f>VLOOKUP(A1629,'Fichier FI (en entrée)'!B:AH,16,0)&amp;" "&amp;VLOOKUP(A1629,'Fichier FI (en entrée)'!B:AH,20,0)&amp;" "&amp;VLOOKUP(A1629,'Fichier FI (en entrée)'!B:AH,27,0)&amp;" "&amp;VLOOKUP(A1629,'Fichier FI (en entrée)'!B:AH,29,0)</f>
        <v xml:space="preserve">STI2D Système informatique et numérique  </v>
      </c>
      <c r="N1629" t="str">
        <f>VLOOKUP(A1629,'Fichier FI (en entrée)'!B:AH,8,0)</f>
        <v>En Terminale</v>
      </c>
      <c r="O1629" t="b">
        <f>AND(C1629&gt;Synthèse!B$8,C1629&lt;Synthèse!B$10,NOT(Y1629))</f>
        <v>0</v>
      </c>
      <c r="Q1629" s="60">
        <f>ROUNDUP(C1629/(Synthèse!$B$4+Synthèse!$B$1)*8,0)</f>
        <v>5</v>
      </c>
      <c r="R1629" s="60">
        <f>IFERROR(VLOOKUP(A1629,'Evaluations (formulaire)'!A:P,6,0)+VLOOKUP(A1629,'Evaluations (formulaire)'!A:P,7,0),0)</f>
        <v>0</v>
      </c>
      <c r="S1629" s="60">
        <f>IFERROR(VLOOKUP(A1629,'Evaluations (formulaire)'!A:P,8,0),0)</f>
        <v>0</v>
      </c>
      <c r="T1629" s="60">
        <f>IF(AND(ISBLANK(P1629),Q1629&lt;=2),Synthèse!$B$41,IF(AND(ISBLANK(P1629),Q1629&gt;=7),Synthèse!$C$41,R1629+S1629))</f>
        <v>0</v>
      </c>
      <c r="U1629" s="60">
        <f t="shared" si="279"/>
        <v>10.28</v>
      </c>
      <c r="V1629" s="60">
        <f t="shared" si="280"/>
        <v>1010</v>
      </c>
      <c r="X1629" s="26">
        <v>2062</v>
      </c>
      <c r="Y1629" s="26" t="b">
        <f>IFERROR(VLOOKUP(A1629,'Calculs FA (auto)'!A:O,15,0),FALSE)</f>
        <v>1</v>
      </c>
      <c r="Z1629" s="26">
        <f>IFERROR(VLOOKUP(A1629,'Evaluations (formulaire)'!A:M,9,0),0)</f>
        <v>0</v>
      </c>
      <c r="AA1629" s="135" t="b">
        <v>0</v>
      </c>
      <c r="AB1629" s="135" t="b">
        <v>0</v>
      </c>
      <c r="AC1629" s="135" t="b">
        <f t="shared" si="281"/>
        <v>0</v>
      </c>
      <c r="AD1629" s="135" t="b">
        <f t="shared" si="282"/>
        <v>0</v>
      </c>
      <c r="AE1629" s="135" t="b">
        <f t="shared" si="283"/>
        <v>1</v>
      </c>
      <c r="AF1629" s="135" t="b">
        <f>AND(AC1629,$V1629&lt;=Synthèse!$B$44)</f>
        <v>0</v>
      </c>
      <c r="AG1629" s="135" t="b">
        <f>AND(AD1629,$V1629&lt;=Synthèse!$B$44)</f>
        <v>0</v>
      </c>
      <c r="AH1629" s="135" t="b">
        <f>AND(AE1629,$V1629&lt;=Synthèse!$B$44)</f>
        <v>0</v>
      </c>
      <c r="AI1629" s="137" t="b">
        <v>0</v>
      </c>
      <c r="AJ1629" s="137" t="b">
        <v>0</v>
      </c>
      <c r="AK1629" s="137" t="b">
        <f t="shared" si="284"/>
        <v>0</v>
      </c>
      <c r="AL1629" s="137" t="b">
        <f t="shared" si="285"/>
        <v>0</v>
      </c>
      <c r="AM1629" s="137" t="b">
        <f>AND(AK1629,$V1629&lt;=Synthèse!$B$44)</f>
        <v>0</v>
      </c>
      <c r="AN1629" s="137" t="b">
        <f>AND(AL1629,$V1629&lt;=Synthèse!$B$44)</f>
        <v>0</v>
      </c>
    </row>
    <row r="1630" spans="1:40">
      <c r="A1630" s="17">
        <v>822001</v>
      </c>
      <c r="B1630" t="str">
        <f ca="1">VLOOKUP(A1630,'Fichier FI (en entrée)'!B:AH,3,0)</f>
        <v>FCFOAHDSPY</v>
      </c>
      <c r="C1630">
        <f t="shared" si="275"/>
        <v>1074</v>
      </c>
      <c r="D1630">
        <f t="shared" si="276"/>
        <v>9.6199999999999992</v>
      </c>
      <c r="E1630" s="14" t="str">
        <f>VLOOKUP(A1630,'Fichier FI (en entrée)'!B:AH,2,0)</f>
        <v>EV</v>
      </c>
      <c r="F1630" s="14" t="b">
        <f t="shared" si="277"/>
        <v>1</v>
      </c>
      <c r="G1630" s="14" t="b">
        <f>IFERROR(VLOOKUP(A1630,'Calculs FA (auto)'!A:F,6,0),FALSE)</f>
        <v>0</v>
      </c>
      <c r="H1630" s="14" t="b">
        <f t="shared" si="278"/>
        <v>0</v>
      </c>
      <c r="I1630" s="16">
        <f>IFERROR(VLOOKUP(A1630,'Moyennes FI (en entrée)'!B:N,7,0),"")</f>
        <v>10.62</v>
      </c>
      <c r="J1630" s="16">
        <f>IFERROR(VLOOKUP(VLOOKUP(A1630,'Fichier FI (en entrée)'!B:AH,33,0),Modificateurs!A$2:B$5,2,0),0)</f>
        <v>-3</v>
      </c>
      <c r="K1630" s="16">
        <f>IFERROR(VLOOKUP(VLOOKUP(A1630,'Redoub FI (en entrée)'!B:N,7,0),Modificateurs!A$8:B$11,2,0),0)</f>
        <v>0</v>
      </c>
      <c r="L1630" s="16">
        <f>IFERROR(VLOOKUP(M1630,Modificateurs!D$1:E$94,2,0),0)</f>
        <v>2</v>
      </c>
      <c r="M1630" t="str">
        <f>VLOOKUP(A1630,'Fichier FI (en entrée)'!B:AH,16,0)&amp;" "&amp;VLOOKUP(A1630,'Fichier FI (en entrée)'!B:AH,20,0)&amp;" "&amp;VLOOKUP(A1630,'Fichier FI (en entrée)'!B:AH,27,0)&amp;" "&amp;VLOOKUP(A1630,'Fichier FI (en entrée)'!B:AH,29,0)</f>
        <v xml:space="preserve">STI2D Système informatique et numérique  </v>
      </c>
      <c r="N1630" t="str">
        <f>VLOOKUP(A1630,'Fichier FI (en entrée)'!B:AH,8,0)</f>
        <v>En Terminale</v>
      </c>
      <c r="O1630" t="b">
        <f>AND(C1630&gt;Synthèse!B$8,C1630&lt;Synthèse!B$10,NOT(Y1630))</f>
        <v>1</v>
      </c>
      <c r="Q1630" s="60">
        <f>ROUNDUP(C1630/(Synthèse!$B$4+Synthèse!$B$1)*8,0)</f>
        <v>5</v>
      </c>
      <c r="R1630" s="60">
        <f>IFERROR(VLOOKUP(A1630,'Evaluations (formulaire)'!A:P,6,0)+VLOOKUP(A1630,'Evaluations (formulaire)'!A:P,7,0),0)</f>
        <v>0</v>
      </c>
      <c r="S1630" s="60">
        <f>IFERROR(VLOOKUP(A1630,'Evaluations (formulaire)'!A:P,8,0),0)</f>
        <v>0</v>
      </c>
      <c r="T1630" s="60">
        <f>IF(AND(ISBLANK(P1630),Q1630&lt;=2),Synthèse!$B$41,IF(AND(ISBLANK(P1630),Q1630&gt;=7),Synthèse!$C$41,R1630+S1630))</f>
        <v>0</v>
      </c>
      <c r="U1630" s="60">
        <f t="shared" si="279"/>
        <v>9.6199999999999992</v>
      </c>
      <c r="V1630" s="60">
        <f t="shared" si="280"/>
        <v>1072</v>
      </c>
      <c r="X1630" s="26">
        <v>1565</v>
      </c>
      <c r="Y1630" s="26" t="b">
        <f>IFERROR(VLOOKUP(A1630,'Calculs FA (auto)'!A:O,15,0),FALSE)</f>
        <v>0</v>
      </c>
      <c r="Z1630" s="26">
        <f>IFERROR(VLOOKUP(A1630,'Evaluations (formulaire)'!A:M,9,0),0)</f>
        <v>0</v>
      </c>
      <c r="AA1630" s="135" t="b">
        <v>0</v>
      </c>
      <c r="AB1630" s="135" t="b">
        <v>0</v>
      </c>
      <c r="AC1630" s="135" t="b">
        <f t="shared" si="281"/>
        <v>0</v>
      </c>
      <c r="AD1630" s="135" t="b">
        <f t="shared" si="282"/>
        <v>0</v>
      </c>
      <c r="AE1630" s="135" t="b">
        <f t="shared" si="283"/>
        <v>1</v>
      </c>
      <c r="AF1630" s="135" t="b">
        <f>AND(AC1630,$V1630&lt;=Synthèse!$B$44)</f>
        <v>0</v>
      </c>
      <c r="AG1630" s="135" t="b">
        <f>AND(AD1630,$V1630&lt;=Synthèse!$B$44)</f>
        <v>0</v>
      </c>
      <c r="AH1630" s="135" t="b">
        <f>AND(AE1630,$V1630&lt;=Synthèse!$B$44)</f>
        <v>0</v>
      </c>
      <c r="AI1630" s="137" t="b">
        <v>0</v>
      </c>
      <c r="AJ1630" s="137" t="b">
        <v>0</v>
      </c>
      <c r="AK1630" s="137" t="b">
        <f t="shared" si="284"/>
        <v>0</v>
      </c>
      <c r="AL1630" s="137" t="b">
        <f t="shared" si="285"/>
        <v>0</v>
      </c>
      <c r="AM1630" s="137" t="b">
        <f>AND(AK1630,$V1630&lt;=Synthèse!$B$44)</f>
        <v>0</v>
      </c>
      <c r="AN1630" s="137" t="b">
        <f>AND(AL1630,$V1630&lt;=Synthèse!$B$44)</f>
        <v>0</v>
      </c>
    </row>
    <row r="1631" spans="1:40">
      <c r="A1631" s="17">
        <v>822008</v>
      </c>
      <c r="B1631" t="str">
        <f ca="1">VLOOKUP(A1631,'Fichier FI (en entrée)'!B:AH,3,0)</f>
        <v>BHKCRDKAGF</v>
      </c>
      <c r="C1631">
        <f t="shared" si="275"/>
        <v>1307</v>
      </c>
      <c r="D1631">
        <f t="shared" si="276"/>
        <v>5.59</v>
      </c>
      <c r="E1631" s="14" t="str">
        <f>VLOOKUP(A1631,'Fichier FI (en entrée)'!B:AH,2,0)</f>
        <v>EV</v>
      </c>
      <c r="F1631" s="14" t="b">
        <f t="shared" si="277"/>
        <v>1</v>
      </c>
      <c r="G1631" s="14" t="b">
        <f>IFERROR(VLOOKUP(A1631,'Calculs FA (auto)'!A:F,6,0),FALSE)</f>
        <v>0</v>
      </c>
      <c r="H1631" s="14" t="b">
        <f t="shared" si="278"/>
        <v>0</v>
      </c>
      <c r="I1631" s="16">
        <f>IFERROR(VLOOKUP(A1631,'Moyennes FI (en entrée)'!B:N,7,0),"")</f>
        <v>9.59</v>
      </c>
      <c r="J1631" s="16">
        <f>IFERROR(VLOOKUP(VLOOKUP(A1631,'Fichier FI (en entrée)'!B:AH,33,0),Modificateurs!A$2:B$5,2,0),0)</f>
        <v>0</v>
      </c>
      <c r="K1631" s="16">
        <f>IFERROR(VLOOKUP(VLOOKUP(A1631,'Redoub FI (en entrée)'!B:N,7,0),Modificateurs!A$8:B$11,2,0),0)</f>
        <v>0</v>
      </c>
      <c r="L1631" s="16">
        <f>IFERROR(VLOOKUP(M1631,Modificateurs!D$1:E$94,2,0),0)</f>
        <v>-4</v>
      </c>
      <c r="M1631" t="str">
        <f>VLOOKUP(A1631,'Fichier FI (en entrée)'!B:AH,16,0)&amp;" "&amp;VLOOKUP(A1631,'Fichier FI (en entrée)'!B:AH,20,0)&amp;" "&amp;VLOOKUP(A1631,'Fichier FI (en entrée)'!B:AH,27,0)&amp;" "&amp;VLOOKUP(A1631,'Fichier FI (en entrée)'!B:AH,29,0)</f>
        <v xml:space="preserve">STI2D Energies et environnement  </v>
      </c>
      <c r="N1631" t="str">
        <f>VLOOKUP(A1631,'Fichier FI (en entrée)'!B:AH,8,0)</f>
        <v>En Terminale</v>
      </c>
      <c r="O1631" t="b">
        <f>AND(C1631&gt;Synthèse!B$8,C1631&lt;Synthèse!B$10,NOT(Y1631))</f>
        <v>0</v>
      </c>
      <c r="Q1631" s="60">
        <f>ROUNDUP(C1631/(Synthèse!$B$4+Synthèse!$B$1)*8,0)</f>
        <v>7</v>
      </c>
      <c r="R1631" s="60">
        <f>IFERROR(VLOOKUP(A1631,'Evaluations (formulaire)'!A:P,6,0)+VLOOKUP(A1631,'Evaluations (formulaire)'!A:P,7,0),0)</f>
        <v>0</v>
      </c>
      <c r="S1631" s="60">
        <f>IFERROR(VLOOKUP(A1631,'Evaluations (formulaire)'!A:P,8,0),0)</f>
        <v>0</v>
      </c>
      <c r="T1631" s="60">
        <f>IF(AND(ISBLANK(P1631),Q1631&lt;=2),Synthèse!$B$41,IF(AND(ISBLANK(P1631),Q1631&gt;=7),Synthèse!$C$41,R1631+S1631))</f>
        <v>4.6296296296296294E-3</v>
      </c>
      <c r="U1631" s="60">
        <f t="shared" si="279"/>
        <v>5.5946296296296296</v>
      </c>
      <c r="V1631" s="60">
        <f t="shared" si="280"/>
        <v>1307</v>
      </c>
      <c r="X1631" s="26">
        <v>968</v>
      </c>
      <c r="Y1631" s="26" t="b">
        <f>IFERROR(VLOOKUP(A1631,'Calculs FA (auto)'!A:O,15,0),FALSE)</f>
        <v>0</v>
      </c>
      <c r="Z1631" s="26">
        <f>IFERROR(VLOOKUP(A1631,'Evaluations (formulaire)'!A:M,9,0),0)</f>
        <v>0</v>
      </c>
      <c r="AA1631" s="135" t="b">
        <v>0</v>
      </c>
      <c r="AB1631" s="135" t="b">
        <v>0</v>
      </c>
      <c r="AC1631" s="135" t="b">
        <f t="shared" si="281"/>
        <v>0</v>
      </c>
      <c r="AD1631" s="135" t="b">
        <f t="shared" si="282"/>
        <v>0</v>
      </c>
      <c r="AE1631" s="135" t="b">
        <f t="shared" si="283"/>
        <v>1</v>
      </c>
      <c r="AF1631" s="135" t="b">
        <f>AND(AC1631,$V1631&lt;=Synthèse!$B$44)</f>
        <v>0</v>
      </c>
      <c r="AG1631" s="135" t="b">
        <f>AND(AD1631,$V1631&lt;=Synthèse!$B$44)</f>
        <v>0</v>
      </c>
      <c r="AH1631" s="135" t="b">
        <f>AND(AE1631,$V1631&lt;=Synthèse!$B$44)</f>
        <v>0</v>
      </c>
      <c r="AI1631" s="137" t="b">
        <v>0</v>
      </c>
      <c r="AJ1631" s="137" t="b">
        <v>0</v>
      </c>
      <c r="AK1631" s="137" t="b">
        <f t="shared" si="284"/>
        <v>0</v>
      </c>
      <c r="AL1631" s="137" t="b">
        <f t="shared" si="285"/>
        <v>0</v>
      </c>
      <c r="AM1631" s="137" t="b">
        <f>AND(AK1631,$V1631&lt;=Synthèse!$B$44)</f>
        <v>0</v>
      </c>
      <c r="AN1631" s="137" t="b">
        <f>AND(AL1631,$V1631&lt;=Synthèse!$B$44)</f>
        <v>0</v>
      </c>
    </row>
    <row r="1632" spans="1:40">
      <c r="A1632" s="17">
        <v>822009</v>
      </c>
      <c r="B1632" t="str">
        <f ca="1">VLOOKUP(A1632,'Fichier FI (en entrée)'!B:AH,3,0)</f>
        <v>EROJELAGUC</v>
      </c>
      <c r="C1632">
        <f t="shared" si="275"/>
        <v>271</v>
      </c>
      <c r="D1632">
        <f t="shared" si="276"/>
        <v>15.05</v>
      </c>
      <c r="E1632" s="14" t="str">
        <f>VLOOKUP(A1632,'Fichier FI (en entrée)'!B:AH,2,0)</f>
        <v>EV</v>
      </c>
      <c r="F1632" s="14" t="b">
        <f t="shared" si="277"/>
        <v>1</v>
      </c>
      <c r="G1632" s="14" t="b">
        <f>IFERROR(VLOOKUP(A1632,'Calculs FA (auto)'!A:F,6,0),FALSE)</f>
        <v>0</v>
      </c>
      <c r="H1632" s="14" t="b">
        <f t="shared" si="278"/>
        <v>0</v>
      </c>
      <c r="I1632" s="16">
        <f>IFERROR(VLOOKUP(A1632,'Moyennes FI (en entrée)'!B:N,7,0),"")</f>
        <v>12.05</v>
      </c>
      <c r="J1632" s="16">
        <f>IFERROR(VLOOKUP(VLOOKUP(A1632,'Fichier FI (en entrée)'!B:AH,33,0),Modificateurs!A$2:B$5,2,0),0)</f>
        <v>1</v>
      </c>
      <c r="K1632" s="16">
        <f>IFERROR(VLOOKUP(VLOOKUP(A1632,'Redoub FI (en entrée)'!B:N,7,0),Modificateurs!A$8:B$11,2,0),0)</f>
        <v>0</v>
      </c>
      <c r="L1632" s="16">
        <f>IFERROR(VLOOKUP(M1632,Modificateurs!D$1:E$94,2,0),0)</f>
        <v>2</v>
      </c>
      <c r="M1632" t="str">
        <f>VLOOKUP(A1632,'Fichier FI (en entrée)'!B:AH,16,0)&amp;" "&amp;VLOOKUP(A1632,'Fichier FI (en entrée)'!B:AH,20,0)&amp;" "&amp;VLOOKUP(A1632,'Fichier FI (en entrée)'!B:AH,27,0)&amp;" "&amp;VLOOKUP(A1632,'Fichier FI (en entrée)'!B:AH,29,0)</f>
        <v xml:space="preserve">S Mathématiques  </v>
      </c>
      <c r="N1632" t="str">
        <f>VLOOKUP(A1632,'Fichier FI (en entrée)'!B:AH,8,0)</f>
        <v>En Terminale</v>
      </c>
      <c r="O1632" t="b">
        <f>AND(C1632&gt;Synthèse!B$8,C1632&lt;Synthèse!B$10,NOT(Y1632))</f>
        <v>0</v>
      </c>
      <c r="Q1632" s="60">
        <f>ROUNDUP(C1632/(Synthèse!$B$4+Synthèse!$B$1)*8,0)</f>
        <v>2</v>
      </c>
      <c r="R1632" s="60">
        <f>IFERROR(VLOOKUP(A1632,'Evaluations (formulaire)'!A:P,6,0)+VLOOKUP(A1632,'Evaluations (formulaire)'!A:P,7,0),0)</f>
        <v>0</v>
      </c>
      <c r="S1632" s="60">
        <f>IFERROR(VLOOKUP(A1632,'Evaluations (formulaire)'!A:P,8,0),0)</f>
        <v>0</v>
      </c>
      <c r="T1632" s="60">
        <f>IF(AND(ISBLANK(P1632),Q1632&lt;=2),Synthèse!$B$41,IF(AND(ISBLANK(P1632),Q1632&gt;=7),Synthèse!$C$41,R1632+S1632))</f>
        <v>4.6511627906976744E-3</v>
      </c>
      <c r="U1632" s="60">
        <f t="shared" si="279"/>
        <v>15.054651162790698</v>
      </c>
      <c r="V1632" s="60">
        <f t="shared" si="280"/>
        <v>270</v>
      </c>
      <c r="X1632" s="26">
        <v>1386</v>
      </c>
      <c r="Y1632" s="26" t="b">
        <f>IFERROR(VLOOKUP(A1632,'Calculs FA (auto)'!A:O,15,0),FALSE)</f>
        <v>0</v>
      </c>
      <c r="Z1632" s="26">
        <f>IFERROR(VLOOKUP(A1632,'Evaluations (formulaire)'!A:M,9,0),0)</f>
        <v>0</v>
      </c>
      <c r="AA1632" s="135" t="b">
        <v>0</v>
      </c>
      <c r="AB1632" s="135" t="b">
        <v>0</v>
      </c>
      <c r="AC1632" s="135" t="b">
        <f t="shared" si="281"/>
        <v>0</v>
      </c>
      <c r="AD1632" s="135" t="b">
        <f t="shared" si="282"/>
        <v>0</v>
      </c>
      <c r="AE1632" s="135" t="b">
        <f t="shared" si="283"/>
        <v>1</v>
      </c>
      <c r="AF1632" s="135" t="b">
        <f>AND(AC1632,$V1632&lt;=Synthèse!$B$44)</f>
        <v>0</v>
      </c>
      <c r="AG1632" s="135" t="b">
        <f>AND(AD1632,$V1632&lt;=Synthèse!$B$44)</f>
        <v>0</v>
      </c>
      <c r="AH1632" s="135" t="b">
        <f>AND(AE1632,$V1632&lt;=Synthèse!$B$44)</f>
        <v>1</v>
      </c>
      <c r="AI1632" s="137" t="b">
        <v>0</v>
      </c>
      <c r="AJ1632" s="137" t="b">
        <v>0</v>
      </c>
      <c r="AK1632" s="137" t="b">
        <f t="shared" si="284"/>
        <v>0</v>
      </c>
      <c r="AL1632" s="137" t="b">
        <f t="shared" si="285"/>
        <v>0</v>
      </c>
      <c r="AM1632" s="137" t="b">
        <f>AND(AK1632,$V1632&lt;=Synthèse!$B$44)</f>
        <v>0</v>
      </c>
      <c r="AN1632" s="137" t="b">
        <f>AND(AL1632,$V1632&lt;=Synthèse!$B$44)</f>
        <v>0</v>
      </c>
    </row>
    <row r="1633" spans="1:40">
      <c r="A1633" s="17">
        <v>822025</v>
      </c>
      <c r="B1633" t="str">
        <f ca="1">VLOOKUP(A1633,'Fichier FI (en entrée)'!B:AH,3,0)</f>
        <v>QUXUADJVUB</v>
      </c>
      <c r="C1633">
        <f t="shared" si="275"/>
        <v>1238</v>
      </c>
      <c r="D1633">
        <f t="shared" si="276"/>
        <v>7</v>
      </c>
      <c r="E1633" s="14" t="str">
        <f>VLOOKUP(A1633,'Fichier FI (en entrée)'!B:AH,2,0)</f>
        <v>EV</v>
      </c>
      <c r="F1633" s="14" t="b">
        <f t="shared" si="277"/>
        <v>1</v>
      </c>
      <c r="G1633" s="14" t="b">
        <f>IFERROR(VLOOKUP(A1633,'Calculs FA (auto)'!A:F,6,0),FALSE)</f>
        <v>0</v>
      </c>
      <c r="H1633" s="14" t="b">
        <f t="shared" si="278"/>
        <v>0</v>
      </c>
      <c r="I1633" s="16">
        <f>IFERROR(VLOOKUP(A1633,'Moyennes FI (en entrée)'!B:N,7,0),"")</f>
        <v>8</v>
      </c>
      <c r="J1633" s="16">
        <f>IFERROR(VLOOKUP(VLOOKUP(A1633,'Fichier FI (en entrée)'!B:AH,33,0),Modificateurs!A$2:B$5,2,0),0)</f>
        <v>-3</v>
      </c>
      <c r="K1633" s="16">
        <f>IFERROR(VLOOKUP(VLOOKUP(A1633,'Redoub FI (en entrée)'!B:N,7,0),Modificateurs!A$8:B$11,2,0),0)</f>
        <v>0</v>
      </c>
      <c r="L1633" s="16">
        <f>IFERROR(VLOOKUP(M1633,Modificateurs!D$1:E$94,2,0),0)</f>
        <v>2</v>
      </c>
      <c r="M1633" t="str">
        <f>VLOOKUP(A1633,'Fichier FI (en entrée)'!B:AH,16,0)&amp;" "&amp;VLOOKUP(A1633,'Fichier FI (en entrée)'!B:AH,20,0)&amp;" "&amp;VLOOKUP(A1633,'Fichier FI (en entrée)'!B:AH,27,0)&amp;" "&amp;VLOOKUP(A1633,'Fichier FI (en entrée)'!B:AH,29,0)</f>
        <v xml:space="preserve">STI2D Système informatique et numérique  </v>
      </c>
      <c r="N1633" t="str">
        <f>VLOOKUP(A1633,'Fichier FI (en entrée)'!B:AH,8,0)</f>
        <v>En Terminale</v>
      </c>
      <c r="O1633" t="b">
        <f>AND(C1633&gt;Synthèse!B$8,C1633&lt;Synthèse!B$10,NOT(Y1633))</f>
        <v>1</v>
      </c>
      <c r="Q1633" s="60">
        <f>ROUNDUP(C1633/(Synthèse!$B$4+Synthèse!$B$1)*8,0)</f>
        <v>6</v>
      </c>
      <c r="R1633" s="60">
        <f>IFERROR(VLOOKUP(A1633,'Evaluations (formulaire)'!A:P,6,0)+VLOOKUP(A1633,'Evaluations (formulaire)'!A:P,7,0),0)</f>
        <v>0</v>
      </c>
      <c r="S1633" s="60">
        <f>IFERROR(VLOOKUP(A1633,'Evaluations (formulaire)'!A:P,8,0),0)</f>
        <v>0</v>
      </c>
      <c r="T1633" s="60">
        <f>IF(AND(ISBLANK(P1633),Q1633&lt;=2),Synthèse!$B$41,IF(AND(ISBLANK(P1633),Q1633&gt;=7),Synthèse!$C$41,R1633+S1633))</f>
        <v>0</v>
      </c>
      <c r="U1633" s="60">
        <f t="shared" si="279"/>
        <v>7</v>
      </c>
      <c r="V1633" s="60">
        <f t="shared" si="280"/>
        <v>1236</v>
      </c>
      <c r="X1633" s="26">
        <v>293</v>
      </c>
      <c r="Y1633" s="26" t="b">
        <f>IFERROR(VLOOKUP(A1633,'Calculs FA (auto)'!A:O,15,0),FALSE)</f>
        <v>0</v>
      </c>
      <c r="Z1633" s="26">
        <f>IFERROR(VLOOKUP(A1633,'Evaluations (formulaire)'!A:M,9,0),0)</f>
        <v>0</v>
      </c>
      <c r="AA1633" s="135" t="b">
        <v>0</v>
      </c>
      <c r="AB1633" s="135" t="b">
        <v>0</v>
      </c>
      <c r="AC1633" s="135" t="b">
        <f t="shared" si="281"/>
        <v>0</v>
      </c>
      <c r="AD1633" s="135" t="b">
        <f t="shared" si="282"/>
        <v>0</v>
      </c>
      <c r="AE1633" s="135" t="b">
        <f t="shared" si="283"/>
        <v>1</v>
      </c>
      <c r="AF1633" s="135" t="b">
        <f>AND(AC1633,$V1633&lt;=Synthèse!$B$44)</f>
        <v>0</v>
      </c>
      <c r="AG1633" s="135" t="b">
        <f>AND(AD1633,$V1633&lt;=Synthèse!$B$44)</f>
        <v>0</v>
      </c>
      <c r="AH1633" s="135" t="b">
        <f>AND(AE1633,$V1633&lt;=Synthèse!$B$44)</f>
        <v>0</v>
      </c>
      <c r="AI1633" s="137" t="b">
        <v>0</v>
      </c>
      <c r="AJ1633" s="137" t="b">
        <v>0</v>
      </c>
      <c r="AK1633" s="137" t="b">
        <f t="shared" si="284"/>
        <v>0</v>
      </c>
      <c r="AL1633" s="137" t="b">
        <f t="shared" si="285"/>
        <v>0</v>
      </c>
      <c r="AM1633" s="137" t="b">
        <f>AND(AK1633,$V1633&lt;=Synthèse!$B$44)</f>
        <v>0</v>
      </c>
      <c r="AN1633" s="137" t="b">
        <f>AND(AL1633,$V1633&lt;=Synthèse!$B$44)</f>
        <v>0</v>
      </c>
    </row>
    <row r="1634" spans="1:40">
      <c r="A1634" s="17">
        <v>822026</v>
      </c>
      <c r="B1634" t="str">
        <f ca="1">VLOOKUP(A1634,'Fichier FI (en entrée)'!B:AH,3,0)</f>
        <v>DGDOXTYAZO</v>
      </c>
      <c r="C1634">
        <f t="shared" si="275"/>
        <v>358</v>
      </c>
      <c r="D1634">
        <f t="shared" si="276"/>
        <v>14.44</v>
      </c>
      <c r="E1634" s="14" t="str">
        <f>VLOOKUP(A1634,'Fichier FI (en entrée)'!B:AH,2,0)</f>
        <v>EV</v>
      </c>
      <c r="F1634" s="14" t="b">
        <f t="shared" si="277"/>
        <v>1</v>
      </c>
      <c r="G1634" s="14" t="b">
        <f>IFERROR(VLOOKUP(A1634,'Calculs FA (auto)'!A:F,6,0),FALSE)</f>
        <v>0</v>
      </c>
      <c r="H1634" s="14" t="b">
        <f t="shared" si="278"/>
        <v>0</v>
      </c>
      <c r="I1634" s="16">
        <f>IFERROR(VLOOKUP(A1634,'Moyennes FI (en entrée)'!B:N,7,0),"")</f>
        <v>11.44</v>
      </c>
      <c r="J1634" s="16">
        <f>IFERROR(VLOOKUP(VLOOKUP(A1634,'Fichier FI (en entrée)'!B:AH,33,0),Modificateurs!A$2:B$5,2,0),0)</f>
        <v>1</v>
      </c>
      <c r="K1634" s="16">
        <f>IFERROR(VLOOKUP(VLOOKUP(A1634,'Redoub FI (en entrée)'!B:N,7,0),Modificateurs!A$8:B$11,2,0),0)</f>
        <v>0</v>
      </c>
      <c r="L1634" s="16">
        <f>IFERROR(VLOOKUP(M1634,Modificateurs!D$1:E$94,2,0),0)</f>
        <v>2</v>
      </c>
      <c r="M1634" t="str">
        <f>VLOOKUP(A1634,'Fichier FI (en entrée)'!B:AH,16,0)&amp;" "&amp;VLOOKUP(A1634,'Fichier FI (en entrée)'!B:AH,20,0)&amp;" "&amp;VLOOKUP(A1634,'Fichier FI (en entrée)'!B:AH,27,0)&amp;" "&amp;VLOOKUP(A1634,'Fichier FI (en entrée)'!B:AH,29,0)</f>
        <v xml:space="preserve">STI2D Système informatique et numérique  </v>
      </c>
      <c r="N1634" t="str">
        <f>VLOOKUP(A1634,'Fichier FI (en entrée)'!B:AH,8,0)</f>
        <v>En Terminale</v>
      </c>
      <c r="O1634" t="b">
        <f>AND(C1634&gt;Synthèse!B$8,C1634&lt;Synthèse!B$10,NOT(Y1634))</f>
        <v>0</v>
      </c>
      <c r="Q1634" s="60">
        <f>ROUNDUP(C1634/(Synthèse!$B$4+Synthèse!$B$1)*8,0)</f>
        <v>2</v>
      </c>
      <c r="R1634" s="60">
        <f>IFERROR(VLOOKUP(A1634,'Evaluations (formulaire)'!A:P,6,0)+VLOOKUP(A1634,'Evaluations (formulaire)'!A:P,7,0),0)</f>
        <v>0</v>
      </c>
      <c r="S1634" s="60">
        <f>IFERROR(VLOOKUP(A1634,'Evaluations (formulaire)'!A:P,8,0),0)</f>
        <v>0</v>
      </c>
      <c r="T1634" s="60">
        <f>IF(AND(ISBLANK(P1634),Q1634&lt;=2),Synthèse!$B$41,IF(AND(ISBLANK(P1634),Q1634&gt;=7),Synthèse!$C$41,R1634+S1634))</f>
        <v>4.6511627906976744E-3</v>
      </c>
      <c r="U1634" s="60">
        <f t="shared" si="279"/>
        <v>14.444651162790697</v>
      </c>
      <c r="V1634" s="60">
        <f t="shared" si="280"/>
        <v>358</v>
      </c>
      <c r="X1634" s="26">
        <v>1707</v>
      </c>
      <c r="Y1634" s="26" t="b">
        <f>IFERROR(VLOOKUP(A1634,'Calculs FA (auto)'!A:O,15,0),FALSE)</f>
        <v>0</v>
      </c>
      <c r="Z1634" s="26">
        <f>IFERROR(VLOOKUP(A1634,'Evaluations (formulaire)'!A:M,9,0),0)</f>
        <v>0</v>
      </c>
      <c r="AA1634" s="135" t="b">
        <v>0</v>
      </c>
      <c r="AB1634" s="135" t="b">
        <v>0</v>
      </c>
      <c r="AC1634" s="135" t="b">
        <f t="shared" si="281"/>
        <v>0</v>
      </c>
      <c r="AD1634" s="135" t="b">
        <f t="shared" si="282"/>
        <v>0</v>
      </c>
      <c r="AE1634" s="135" t="b">
        <f t="shared" si="283"/>
        <v>1</v>
      </c>
      <c r="AF1634" s="135" t="b">
        <f>AND(AC1634,$V1634&lt;=Synthèse!$B$44)</f>
        <v>0</v>
      </c>
      <c r="AG1634" s="135" t="b">
        <f>AND(AD1634,$V1634&lt;=Synthèse!$B$44)</f>
        <v>0</v>
      </c>
      <c r="AH1634" s="135" t="b">
        <f>AND(AE1634,$V1634&lt;=Synthèse!$B$44)</f>
        <v>1</v>
      </c>
      <c r="AI1634" s="137" t="b">
        <v>0</v>
      </c>
      <c r="AJ1634" s="137" t="b">
        <v>0</v>
      </c>
      <c r="AK1634" s="137" t="b">
        <f t="shared" si="284"/>
        <v>0</v>
      </c>
      <c r="AL1634" s="137" t="b">
        <f t="shared" si="285"/>
        <v>0</v>
      </c>
      <c r="AM1634" s="137" t="b">
        <f>AND(AK1634,$V1634&lt;=Synthèse!$B$44)</f>
        <v>0</v>
      </c>
      <c r="AN1634" s="137" t="b">
        <f>AND(AL1634,$V1634&lt;=Synthèse!$B$44)</f>
        <v>0</v>
      </c>
    </row>
    <row r="1635" spans="1:40">
      <c r="A1635" s="17">
        <v>822039</v>
      </c>
      <c r="B1635" t="str">
        <f ca="1">VLOOKUP(A1635,'Fichier FI (en entrée)'!B:AH,3,0)</f>
        <v>YBNRMIURSE</v>
      </c>
      <c r="C1635">
        <f t="shared" si="275"/>
        <v>1673</v>
      </c>
      <c r="D1635">
        <f t="shared" si="276"/>
        <v>-5.99</v>
      </c>
      <c r="E1635" s="14" t="str">
        <f>VLOOKUP(A1635,'Fichier FI (en entrée)'!B:AH,2,0)</f>
        <v>EV</v>
      </c>
      <c r="F1635" s="14" t="b">
        <f t="shared" si="277"/>
        <v>1</v>
      </c>
      <c r="G1635" s="14" t="b">
        <f>IFERROR(VLOOKUP(A1635,'Calculs FA (auto)'!A:F,6,0),FALSE)</f>
        <v>1</v>
      </c>
      <c r="H1635" s="14" t="b">
        <f t="shared" si="278"/>
        <v>1</v>
      </c>
      <c r="I1635" s="16">
        <f>IFERROR(VLOOKUP(A1635,'Moyennes FI (en entrée)'!B:N,7,0),"")</f>
        <v>9.01</v>
      </c>
      <c r="J1635" s="16">
        <f>IFERROR(VLOOKUP(VLOOKUP(A1635,'Fichier FI (en entrée)'!B:AH,33,0),Modificateurs!A$2:B$5,2,0),0)</f>
        <v>-3</v>
      </c>
      <c r="K1635" s="16">
        <f>IFERROR(VLOOKUP(VLOOKUP(A1635,'Redoub FI (en entrée)'!B:N,7,0),Modificateurs!A$8:B$11,2,0),0)</f>
        <v>0</v>
      </c>
      <c r="L1635" s="16">
        <f>IFERROR(VLOOKUP(M1635,Modificateurs!D$1:E$94,2,0),0)</f>
        <v>-12</v>
      </c>
      <c r="M1635" t="str">
        <f>VLOOKUP(A1635,'Fichier FI (en entrée)'!B:AH,16,0)&amp;" "&amp;VLOOKUP(A1635,'Fichier FI (en entrée)'!B:AH,20,0)&amp;" "&amp;VLOOKUP(A1635,'Fichier FI (en entrée)'!B:AH,27,0)&amp;" "&amp;VLOOKUP(A1635,'Fichier FI (en entrée)'!B:AH,29,0)</f>
        <v xml:space="preserve">P Systèmes électroniques numériques  </v>
      </c>
      <c r="N1635" t="str">
        <f>VLOOKUP(A1635,'Fichier FI (en entrée)'!B:AH,8,0)</f>
        <v>En Terminale</v>
      </c>
      <c r="O1635" t="b">
        <f>AND(C1635&gt;Synthèse!B$8,C1635&lt;Synthèse!B$10,NOT(Y1635))</f>
        <v>0</v>
      </c>
      <c r="Q1635" s="60">
        <f>ROUNDUP(C1635/(Synthèse!$B$4+Synthèse!$B$1)*8,0)</f>
        <v>8</v>
      </c>
      <c r="R1635" s="60">
        <f>IFERROR(VLOOKUP(A1635,'Evaluations (formulaire)'!A:P,6,0)+VLOOKUP(A1635,'Evaluations (formulaire)'!A:P,7,0),0)</f>
        <v>0</v>
      </c>
      <c r="S1635" s="60">
        <f>IFERROR(VLOOKUP(A1635,'Evaluations (formulaire)'!A:P,8,0),0)</f>
        <v>0</v>
      </c>
      <c r="T1635" s="60">
        <f>IF(AND(ISBLANK(P1635),Q1635&lt;=2),Synthèse!$B$41,IF(AND(ISBLANK(P1635),Q1635&gt;=7),Synthèse!$C$41,R1635+S1635))</f>
        <v>4.6296296296296294E-3</v>
      </c>
      <c r="U1635" s="60">
        <f t="shared" si="279"/>
        <v>-5.9853703703703705</v>
      </c>
      <c r="V1635" s="60">
        <f t="shared" si="280"/>
        <v>1673</v>
      </c>
      <c r="X1635" s="26">
        <v>865</v>
      </c>
      <c r="Y1635" s="26" t="b">
        <f>IFERROR(VLOOKUP(A1635,'Calculs FA (auto)'!A:O,15,0),FALSE)</f>
        <v>0</v>
      </c>
      <c r="Z1635" s="26">
        <f>IFERROR(VLOOKUP(A1635,'Evaluations (formulaire)'!A:M,9,0),0)</f>
        <v>0</v>
      </c>
      <c r="AA1635" s="135" t="b">
        <v>0</v>
      </c>
      <c r="AB1635" s="135" t="b">
        <v>0</v>
      </c>
      <c r="AC1635" s="135" t="b">
        <f t="shared" si="281"/>
        <v>0</v>
      </c>
      <c r="AD1635" s="135" t="b">
        <f t="shared" si="282"/>
        <v>0</v>
      </c>
      <c r="AE1635" s="135" t="b">
        <f t="shared" si="283"/>
        <v>1</v>
      </c>
      <c r="AF1635" s="135" t="b">
        <f>AND(AC1635,$V1635&lt;=Synthèse!$B$44)</f>
        <v>0</v>
      </c>
      <c r="AG1635" s="135" t="b">
        <f>AND(AD1635,$V1635&lt;=Synthèse!$B$44)</f>
        <v>0</v>
      </c>
      <c r="AH1635" s="135" t="b">
        <f>AND(AE1635,$V1635&lt;=Synthèse!$B$44)</f>
        <v>0</v>
      </c>
      <c r="AI1635" s="137" t="b">
        <v>0</v>
      </c>
      <c r="AJ1635" s="137" t="b">
        <v>0</v>
      </c>
      <c r="AK1635" s="137" t="b">
        <f t="shared" si="284"/>
        <v>0</v>
      </c>
      <c r="AL1635" s="137" t="b">
        <f t="shared" si="285"/>
        <v>0</v>
      </c>
      <c r="AM1635" s="137" t="b">
        <f>AND(AK1635,$V1635&lt;=Synthèse!$B$44)</f>
        <v>0</v>
      </c>
      <c r="AN1635" s="137" t="b">
        <f>AND(AL1635,$V1635&lt;=Synthèse!$B$44)</f>
        <v>0</v>
      </c>
    </row>
    <row r="1636" spans="1:40">
      <c r="A1636" s="17">
        <v>822047</v>
      </c>
      <c r="B1636" t="str">
        <f ca="1">VLOOKUP(A1636,'Fichier FI (en entrée)'!B:AH,3,0)</f>
        <v>TYBVBUJKKH</v>
      </c>
      <c r="C1636">
        <f t="shared" si="275"/>
        <v>347</v>
      </c>
      <c r="D1636">
        <f t="shared" si="276"/>
        <v>14.52</v>
      </c>
      <c r="E1636" s="14" t="str">
        <f>VLOOKUP(A1636,'Fichier FI (en entrée)'!B:AH,2,0)</f>
        <v>EV</v>
      </c>
      <c r="F1636" s="14" t="b">
        <f t="shared" si="277"/>
        <v>1</v>
      </c>
      <c r="G1636" s="14" t="b">
        <f>IFERROR(VLOOKUP(A1636,'Calculs FA (auto)'!A:F,6,0),FALSE)</f>
        <v>0</v>
      </c>
      <c r="H1636" s="14" t="b">
        <f t="shared" si="278"/>
        <v>0</v>
      </c>
      <c r="I1636" s="16">
        <f>IFERROR(VLOOKUP(A1636,'Moyennes FI (en entrée)'!B:N,7,0),"")</f>
        <v>11.52</v>
      </c>
      <c r="J1636" s="16">
        <f>IFERROR(VLOOKUP(VLOOKUP(A1636,'Fichier FI (en entrée)'!B:AH,33,0),Modificateurs!A$2:B$5,2,0),0)</f>
        <v>1</v>
      </c>
      <c r="K1636" s="16">
        <f>IFERROR(VLOOKUP(VLOOKUP(A1636,'Redoub FI (en entrée)'!B:N,7,0),Modificateurs!A$8:B$11,2,0),0)</f>
        <v>0</v>
      </c>
      <c r="L1636" s="16">
        <f>IFERROR(VLOOKUP(M1636,Modificateurs!D$1:E$94,2,0),0)</f>
        <v>2</v>
      </c>
      <c r="M1636" t="str">
        <f>VLOOKUP(A1636,'Fichier FI (en entrée)'!B:AH,16,0)&amp;" "&amp;VLOOKUP(A1636,'Fichier FI (en entrée)'!B:AH,20,0)&amp;" "&amp;VLOOKUP(A1636,'Fichier FI (en entrée)'!B:AH,27,0)&amp;" "&amp;VLOOKUP(A1636,'Fichier FI (en entrée)'!B:AH,29,0)</f>
        <v xml:space="preserve">STI2D Système informatique et numérique  </v>
      </c>
      <c r="N1636" t="str">
        <f>VLOOKUP(A1636,'Fichier FI (en entrée)'!B:AH,8,0)</f>
        <v>En Terminale</v>
      </c>
      <c r="O1636" t="b">
        <f>AND(C1636&gt;Synthèse!B$8,C1636&lt;Synthèse!B$10,NOT(Y1636))</f>
        <v>0</v>
      </c>
      <c r="Q1636" s="60">
        <f>ROUNDUP(C1636/(Synthèse!$B$4+Synthèse!$B$1)*8,0)</f>
        <v>2</v>
      </c>
      <c r="R1636" s="60">
        <f>IFERROR(VLOOKUP(A1636,'Evaluations (formulaire)'!A:P,6,0)+VLOOKUP(A1636,'Evaluations (formulaire)'!A:P,7,0),0)</f>
        <v>0</v>
      </c>
      <c r="S1636" s="60">
        <f>IFERROR(VLOOKUP(A1636,'Evaluations (formulaire)'!A:P,8,0),0)</f>
        <v>0</v>
      </c>
      <c r="T1636" s="60">
        <f>IF(AND(ISBLANK(P1636),Q1636&lt;=2),Synthèse!$B$41,IF(AND(ISBLANK(P1636),Q1636&gt;=7),Synthèse!$C$41,R1636+S1636))</f>
        <v>4.6511627906976744E-3</v>
      </c>
      <c r="U1636" s="60">
        <f t="shared" si="279"/>
        <v>14.524651162790697</v>
      </c>
      <c r="V1636" s="60">
        <f t="shared" si="280"/>
        <v>346</v>
      </c>
      <c r="X1636" s="26">
        <v>1172</v>
      </c>
      <c r="Y1636" s="26" t="b">
        <f>IFERROR(VLOOKUP(A1636,'Calculs FA (auto)'!A:O,15,0),FALSE)</f>
        <v>0</v>
      </c>
      <c r="Z1636" s="26">
        <f>IFERROR(VLOOKUP(A1636,'Evaluations (formulaire)'!A:M,9,0),0)</f>
        <v>0</v>
      </c>
      <c r="AA1636" s="135" t="b">
        <v>0</v>
      </c>
      <c r="AB1636" s="135" t="b">
        <v>0</v>
      </c>
      <c r="AC1636" s="135" t="b">
        <f t="shared" si="281"/>
        <v>0</v>
      </c>
      <c r="AD1636" s="135" t="b">
        <f t="shared" si="282"/>
        <v>0</v>
      </c>
      <c r="AE1636" s="135" t="b">
        <f t="shared" si="283"/>
        <v>1</v>
      </c>
      <c r="AF1636" s="135" t="b">
        <f>AND(AC1636,$V1636&lt;=Synthèse!$B$44)</f>
        <v>0</v>
      </c>
      <c r="AG1636" s="135" t="b">
        <f>AND(AD1636,$V1636&lt;=Synthèse!$B$44)</f>
        <v>0</v>
      </c>
      <c r="AH1636" s="135" t="b">
        <f>AND(AE1636,$V1636&lt;=Synthèse!$B$44)</f>
        <v>1</v>
      </c>
      <c r="AI1636" s="137" t="b">
        <v>0</v>
      </c>
      <c r="AJ1636" s="137" t="b">
        <v>0</v>
      </c>
      <c r="AK1636" s="137" t="b">
        <f t="shared" si="284"/>
        <v>0</v>
      </c>
      <c r="AL1636" s="137" t="b">
        <f t="shared" si="285"/>
        <v>0</v>
      </c>
      <c r="AM1636" s="137" t="b">
        <f>AND(AK1636,$V1636&lt;=Synthèse!$B$44)</f>
        <v>0</v>
      </c>
      <c r="AN1636" s="137" t="b">
        <f>AND(AL1636,$V1636&lt;=Synthèse!$B$44)</f>
        <v>0</v>
      </c>
    </row>
    <row r="1637" spans="1:40">
      <c r="A1637" s="17">
        <v>824982</v>
      </c>
      <c r="B1637" t="str">
        <f ca="1">VLOOKUP(A1637,'Fichier FI (en entrée)'!B:AH,3,0)</f>
        <v>LYBUKQJUXB</v>
      </c>
      <c r="C1637">
        <f t="shared" si="275"/>
        <v>1390</v>
      </c>
      <c r="D1637">
        <f t="shared" si="276"/>
        <v>3.83</v>
      </c>
      <c r="E1637" s="14" t="str">
        <f>VLOOKUP(A1637,'Fichier FI (en entrée)'!B:AH,2,0)</f>
        <v>EV</v>
      </c>
      <c r="F1637" s="14" t="b">
        <f t="shared" si="277"/>
        <v>1</v>
      </c>
      <c r="G1637" s="14" t="b">
        <f>IFERROR(VLOOKUP(A1637,'Calculs FA (auto)'!A:F,6,0),FALSE)</f>
        <v>0</v>
      </c>
      <c r="H1637" s="14" t="b">
        <f t="shared" si="278"/>
        <v>0</v>
      </c>
      <c r="I1637" s="16">
        <f>IFERROR(VLOOKUP(A1637,'Moyennes FI (en entrée)'!B:N,7,0),"")</f>
        <v>10.83</v>
      </c>
      <c r="J1637" s="16">
        <f>IFERROR(VLOOKUP(VLOOKUP(A1637,'Fichier FI (en entrée)'!B:AH,33,0),Modificateurs!A$2:B$5,2,0),0)</f>
        <v>1</v>
      </c>
      <c r="K1637" s="16">
        <f>IFERROR(VLOOKUP(VLOOKUP(A1637,'Redoub FI (en entrée)'!B:N,7,0),Modificateurs!A$8:B$11,2,0),0)</f>
        <v>0</v>
      </c>
      <c r="L1637" s="16">
        <f>IFERROR(VLOOKUP(M1637,Modificateurs!D$1:E$94,2,0),0)</f>
        <v>-8</v>
      </c>
      <c r="M1637" t="str">
        <f>VLOOKUP(A1637,'Fichier FI (en entrée)'!B:AH,16,0)&amp;" "&amp;VLOOKUP(A1637,'Fichier FI (en entrée)'!B:AH,20,0)&amp;" "&amp;VLOOKUP(A1637,'Fichier FI (en entrée)'!B:AH,27,0)&amp;" "&amp;VLOOKUP(A1637,'Fichier FI (en entrée)'!B:AH,29,0)</f>
        <v xml:space="preserve">STMG Systèmes d'information et de gestion  </v>
      </c>
      <c r="N1637" t="str">
        <f>VLOOKUP(A1637,'Fichier FI (en entrée)'!B:AH,8,0)</f>
        <v>En Terminale</v>
      </c>
      <c r="O1637" t="b">
        <f>AND(C1637&gt;Synthèse!B$8,C1637&lt;Synthèse!B$10,NOT(Y1637))</f>
        <v>0</v>
      </c>
      <c r="Q1637" s="60">
        <f>ROUNDUP(C1637/(Synthèse!$B$4+Synthèse!$B$1)*8,0)</f>
        <v>7</v>
      </c>
      <c r="R1637" s="60">
        <f>IFERROR(VLOOKUP(A1637,'Evaluations (formulaire)'!A:P,6,0)+VLOOKUP(A1637,'Evaluations (formulaire)'!A:P,7,0),0)</f>
        <v>0</v>
      </c>
      <c r="S1637" s="60">
        <f>IFERROR(VLOOKUP(A1637,'Evaluations (formulaire)'!A:P,8,0),0)</f>
        <v>0</v>
      </c>
      <c r="T1637" s="60">
        <f>IF(AND(ISBLANK(P1637),Q1637&lt;=2),Synthèse!$B$41,IF(AND(ISBLANK(P1637),Q1637&gt;=7),Synthèse!$C$41,R1637+S1637))</f>
        <v>4.6296296296296294E-3</v>
      </c>
      <c r="U1637" s="60">
        <f t="shared" si="279"/>
        <v>3.8346296296296298</v>
      </c>
      <c r="V1637" s="60">
        <f t="shared" si="280"/>
        <v>1390</v>
      </c>
      <c r="X1637" s="26">
        <v>102</v>
      </c>
      <c r="Y1637" s="26" t="b">
        <f>IFERROR(VLOOKUP(A1637,'Calculs FA (auto)'!A:O,15,0),FALSE)</f>
        <v>0</v>
      </c>
      <c r="Z1637" s="26">
        <f>IFERROR(VLOOKUP(A1637,'Evaluations (formulaire)'!A:M,9,0),0)</f>
        <v>0</v>
      </c>
      <c r="AA1637" s="135" t="b">
        <v>0</v>
      </c>
      <c r="AB1637" s="135" t="b">
        <v>1</v>
      </c>
      <c r="AC1637" s="135" t="b">
        <f t="shared" si="281"/>
        <v>0</v>
      </c>
      <c r="AD1637" s="135" t="b">
        <f t="shared" si="282"/>
        <v>1</v>
      </c>
      <c r="AE1637" s="135" t="b">
        <f t="shared" si="283"/>
        <v>0</v>
      </c>
      <c r="AF1637" s="135" t="b">
        <f>AND(AC1637,$V1637&lt;=Synthèse!$B$44)</f>
        <v>0</v>
      </c>
      <c r="AG1637" s="135" t="b">
        <f>AND(AD1637,$V1637&lt;=Synthèse!$B$44)</f>
        <v>0</v>
      </c>
      <c r="AH1637" s="135" t="b">
        <f>AND(AE1637,$V1637&lt;=Synthèse!$B$44)</f>
        <v>0</v>
      </c>
      <c r="AI1637" s="137" t="b">
        <v>0</v>
      </c>
      <c r="AJ1637" s="137" t="b">
        <v>0</v>
      </c>
      <c r="AK1637" s="137" t="b">
        <f t="shared" si="284"/>
        <v>0</v>
      </c>
      <c r="AL1637" s="137" t="b">
        <f t="shared" si="285"/>
        <v>0</v>
      </c>
      <c r="AM1637" s="137" t="b">
        <f>AND(AK1637,$V1637&lt;=Synthèse!$B$44)</f>
        <v>0</v>
      </c>
      <c r="AN1637" s="137" t="b">
        <f>AND(AL1637,$V1637&lt;=Synthèse!$B$44)</f>
        <v>0</v>
      </c>
    </row>
    <row r="1638" spans="1:40">
      <c r="A1638" s="17">
        <v>825005</v>
      </c>
      <c r="B1638" t="str">
        <f ca="1">VLOOKUP(A1638,'Fichier FI (en entrée)'!B:AH,3,0)</f>
        <v>OZSCQFONRB</v>
      </c>
      <c r="C1638">
        <f t="shared" si="275"/>
        <v>1360</v>
      </c>
      <c r="D1638">
        <f t="shared" si="276"/>
        <v>4.5199999999999996</v>
      </c>
      <c r="E1638" s="14" t="str">
        <f>VLOOKUP(A1638,'Fichier FI (en entrée)'!B:AH,2,0)</f>
        <v>EV</v>
      </c>
      <c r="F1638" s="14" t="b">
        <f t="shared" si="277"/>
        <v>1</v>
      </c>
      <c r="G1638" s="14" t="b">
        <f>IFERROR(VLOOKUP(A1638,'Calculs FA (auto)'!A:F,6,0),FALSE)</f>
        <v>0</v>
      </c>
      <c r="H1638" s="14" t="b">
        <f t="shared" si="278"/>
        <v>0</v>
      </c>
      <c r="I1638" s="16">
        <f>IFERROR(VLOOKUP(A1638,'Moyennes FI (en entrée)'!B:N,7,0),"")</f>
        <v>11.52</v>
      </c>
      <c r="J1638" s="16">
        <f>IFERROR(VLOOKUP(VLOOKUP(A1638,'Fichier FI (en entrée)'!B:AH,33,0),Modificateurs!A$2:B$5,2,0),0)</f>
        <v>1</v>
      </c>
      <c r="K1638" s="16">
        <f>IFERROR(VLOOKUP(VLOOKUP(A1638,'Redoub FI (en entrée)'!B:N,7,0),Modificateurs!A$8:B$11,2,0),0)</f>
        <v>0</v>
      </c>
      <c r="L1638" s="16">
        <f>IFERROR(VLOOKUP(M1638,Modificateurs!D$1:E$94,2,0),0)</f>
        <v>-8</v>
      </c>
      <c r="M1638" t="str">
        <f>VLOOKUP(A1638,'Fichier FI (en entrée)'!B:AH,16,0)&amp;" "&amp;VLOOKUP(A1638,'Fichier FI (en entrée)'!B:AH,20,0)&amp;" "&amp;VLOOKUP(A1638,'Fichier FI (en entrée)'!B:AH,27,0)&amp;" "&amp;VLOOKUP(A1638,'Fichier FI (en entrée)'!B:AH,29,0)</f>
        <v xml:space="preserve">STMG Systèmes d'information et de gestion  </v>
      </c>
      <c r="N1638" t="str">
        <f>VLOOKUP(A1638,'Fichier FI (en entrée)'!B:AH,8,0)</f>
        <v>En Terminale</v>
      </c>
      <c r="O1638" t="b">
        <f>AND(C1638&gt;Synthèse!B$8,C1638&lt;Synthèse!B$10,NOT(Y1638))</f>
        <v>0</v>
      </c>
      <c r="Q1638" s="60">
        <f>ROUNDUP(C1638/(Synthèse!$B$4+Synthèse!$B$1)*8,0)</f>
        <v>7</v>
      </c>
      <c r="R1638" s="60">
        <f>IFERROR(VLOOKUP(A1638,'Evaluations (formulaire)'!A:P,6,0)+VLOOKUP(A1638,'Evaluations (formulaire)'!A:P,7,0),0)</f>
        <v>0</v>
      </c>
      <c r="S1638" s="60">
        <f>IFERROR(VLOOKUP(A1638,'Evaluations (formulaire)'!A:P,8,0),0)</f>
        <v>0</v>
      </c>
      <c r="T1638" s="60">
        <f>IF(AND(ISBLANK(P1638),Q1638&lt;=2),Synthèse!$B$41,IF(AND(ISBLANK(P1638),Q1638&gt;=7),Synthèse!$C$41,R1638+S1638))</f>
        <v>4.6296296296296294E-3</v>
      </c>
      <c r="U1638" s="60">
        <f t="shared" si="279"/>
        <v>4.5246296296296293</v>
      </c>
      <c r="V1638" s="60">
        <f t="shared" si="280"/>
        <v>1359</v>
      </c>
      <c r="X1638" s="26">
        <v>1426</v>
      </c>
      <c r="Y1638" s="26" t="b">
        <f>IFERROR(VLOOKUP(A1638,'Calculs FA (auto)'!A:O,15,0),FALSE)</f>
        <v>0</v>
      </c>
      <c r="Z1638" s="26">
        <f>IFERROR(VLOOKUP(A1638,'Evaluations (formulaire)'!A:M,9,0),0)</f>
        <v>0</v>
      </c>
      <c r="AA1638" s="135" t="b">
        <v>0</v>
      </c>
      <c r="AB1638" s="135" t="b">
        <v>0</v>
      </c>
      <c r="AC1638" s="135" t="b">
        <f t="shared" si="281"/>
        <v>0</v>
      </c>
      <c r="AD1638" s="135" t="b">
        <f t="shared" si="282"/>
        <v>0</v>
      </c>
      <c r="AE1638" s="135" t="b">
        <f t="shared" si="283"/>
        <v>1</v>
      </c>
      <c r="AF1638" s="135" t="b">
        <f>AND(AC1638,$V1638&lt;=Synthèse!$B$44)</f>
        <v>0</v>
      </c>
      <c r="AG1638" s="135" t="b">
        <f>AND(AD1638,$V1638&lt;=Synthèse!$B$44)</f>
        <v>0</v>
      </c>
      <c r="AH1638" s="135" t="b">
        <f>AND(AE1638,$V1638&lt;=Synthèse!$B$44)</f>
        <v>0</v>
      </c>
      <c r="AI1638" s="137" t="b">
        <v>0</v>
      </c>
      <c r="AJ1638" s="137" t="b">
        <v>0</v>
      </c>
      <c r="AK1638" s="137" t="b">
        <f t="shared" si="284"/>
        <v>0</v>
      </c>
      <c r="AL1638" s="137" t="b">
        <f t="shared" si="285"/>
        <v>0</v>
      </c>
      <c r="AM1638" s="137" t="b">
        <f>AND(AK1638,$V1638&lt;=Synthèse!$B$44)</f>
        <v>0</v>
      </c>
      <c r="AN1638" s="137" t="b">
        <f>AND(AL1638,$V1638&lt;=Synthèse!$B$44)</f>
        <v>0</v>
      </c>
    </row>
    <row r="1639" spans="1:40">
      <c r="A1639" s="17">
        <v>828613</v>
      </c>
      <c r="B1639" t="str">
        <f ca="1">VLOOKUP(A1639,'Fichier FI (en entrée)'!B:AH,3,0)</f>
        <v>NLFYZHTNST</v>
      </c>
      <c r="C1639">
        <f t="shared" si="275"/>
        <v>2097</v>
      </c>
      <c r="D1639">
        <f t="shared" si="276"/>
        <v>-100</v>
      </c>
      <c r="E1639" s="14" t="str">
        <f>VLOOKUP(A1639,'Fichier FI (en entrée)'!B:AH,2,0)</f>
        <v>ENV</v>
      </c>
      <c r="F1639" s="14" t="b">
        <f t="shared" si="277"/>
        <v>0</v>
      </c>
      <c r="G1639" s="14" t="b">
        <f>IFERROR(VLOOKUP(A1639,'Calculs FA (auto)'!A:F,6,0),FALSE)</f>
        <v>0</v>
      </c>
      <c r="H1639" s="14" t="b">
        <f t="shared" si="278"/>
        <v>0</v>
      </c>
      <c r="I1639" s="16" t="str">
        <f>IFERROR(VLOOKUP(A1639,'Moyennes FI (en entrée)'!B:N,7,0),"")</f>
        <v/>
      </c>
      <c r="J1639" s="16">
        <f>IFERROR(VLOOKUP(VLOOKUP(A1639,'Fichier FI (en entrée)'!B:AH,33,0),Modificateurs!A$2:B$5,2,0),0)</f>
        <v>-3</v>
      </c>
      <c r="K1639" s="16">
        <f>IFERROR(VLOOKUP(VLOOKUP(A1639,'Redoub FI (en entrée)'!B:N,7,0),Modificateurs!A$8:B$11,2,0),0)</f>
        <v>0</v>
      </c>
      <c r="L1639" s="16">
        <f>IFERROR(VLOOKUP(M1639,Modificateurs!D$1:E$94,2,0),0)</f>
        <v>-12</v>
      </c>
      <c r="M1639" t="str">
        <f>VLOOKUP(A1639,'Fichier FI (en entrée)'!B:AH,16,0)&amp;" "&amp;VLOOKUP(A1639,'Fichier FI (en entrée)'!B:AH,20,0)&amp;" "&amp;VLOOKUP(A1639,'Fichier FI (en entrée)'!B:AH,27,0)&amp;" "&amp;VLOOKUP(A1639,'Fichier FI (en entrée)'!B:AH,29,0)</f>
        <v xml:space="preserve">P Electrotechnique, énergie, équipements communicants  </v>
      </c>
      <c r="N1639" t="str">
        <f>VLOOKUP(A1639,'Fichier FI (en entrée)'!B:AH,8,0)</f>
        <v>En Terminale</v>
      </c>
      <c r="O1639" t="b">
        <f>AND(C1639&gt;Synthèse!B$8,C1639&lt;Synthèse!B$10,NOT(Y1639))</f>
        <v>0</v>
      </c>
      <c r="Q1639" s="60">
        <f>ROUNDUP(C1639/(Synthèse!$B$4+Synthèse!$B$1)*8,0)</f>
        <v>10</v>
      </c>
      <c r="R1639" s="60">
        <f>IFERROR(VLOOKUP(A1639,'Evaluations (formulaire)'!A:P,6,0)+VLOOKUP(A1639,'Evaluations (formulaire)'!A:P,7,0),0)</f>
        <v>0</v>
      </c>
      <c r="S1639" s="60">
        <f>IFERROR(VLOOKUP(A1639,'Evaluations (formulaire)'!A:P,8,0),0)</f>
        <v>0</v>
      </c>
      <c r="T1639" s="60">
        <f>IF(AND(ISBLANK(P1639),Q1639&lt;=2),Synthèse!$B$41,IF(AND(ISBLANK(P1639),Q1639&gt;=7),Synthèse!$C$41,R1639+S1639))</f>
        <v>4.6296296296296294E-3</v>
      </c>
      <c r="U1639" s="60">
        <f t="shared" si="279"/>
        <v>-99.995370370370367</v>
      </c>
      <c r="V1639" s="60">
        <f t="shared" si="280"/>
        <v>1983</v>
      </c>
      <c r="X1639" s="26">
        <v>371</v>
      </c>
      <c r="Y1639" s="26" t="b">
        <f>IFERROR(VLOOKUP(A1639,'Calculs FA (auto)'!A:O,15,0),FALSE)</f>
        <v>0</v>
      </c>
      <c r="Z1639" s="26">
        <f>IFERROR(VLOOKUP(A1639,'Evaluations (formulaire)'!A:M,9,0),0)</f>
        <v>0</v>
      </c>
      <c r="AA1639" s="135" t="b">
        <v>0</v>
      </c>
      <c r="AB1639" s="135" t="b">
        <v>0</v>
      </c>
      <c r="AC1639" s="135" t="b">
        <f t="shared" si="281"/>
        <v>0</v>
      </c>
      <c r="AD1639" s="135" t="b">
        <f t="shared" si="282"/>
        <v>0</v>
      </c>
      <c r="AE1639" s="135" t="b">
        <f t="shared" si="283"/>
        <v>0</v>
      </c>
      <c r="AF1639" s="135" t="b">
        <f>AND(AC1639,$V1639&lt;=Synthèse!$B$44)</f>
        <v>0</v>
      </c>
      <c r="AG1639" s="135" t="b">
        <f>AND(AD1639,$V1639&lt;=Synthèse!$B$44)</f>
        <v>0</v>
      </c>
      <c r="AH1639" s="135" t="b">
        <f>AND(AE1639,$V1639&lt;=Synthèse!$B$44)</f>
        <v>0</v>
      </c>
      <c r="AI1639" s="137" t="b">
        <v>0</v>
      </c>
      <c r="AJ1639" s="137" t="b">
        <v>0</v>
      </c>
      <c r="AK1639" s="137" t="b">
        <f t="shared" si="284"/>
        <v>0</v>
      </c>
      <c r="AL1639" s="137" t="b">
        <f t="shared" si="285"/>
        <v>0</v>
      </c>
      <c r="AM1639" s="137" t="b">
        <f>AND(AK1639,$V1639&lt;=Synthèse!$B$44)</f>
        <v>0</v>
      </c>
      <c r="AN1639" s="137" t="b">
        <f>AND(AL1639,$V1639&lt;=Synthèse!$B$44)</f>
        <v>0</v>
      </c>
    </row>
    <row r="1640" spans="1:40">
      <c r="A1640" s="17">
        <v>833090</v>
      </c>
      <c r="B1640" t="str">
        <f ca="1">VLOOKUP(A1640,'Fichier FI (en entrée)'!B:AH,3,0)</f>
        <v>OTZLDXFWFE</v>
      </c>
      <c r="C1640">
        <f t="shared" si="275"/>
        <v>1660</v>
      </c>
      <c r="D1640">
        <f t="shared" si="276"/>
        <v>-4.7699999999999996</v>
      </c>
      <c r="E1640" s="14" t="str">
        <f>VLOOKUP(A1640,'Fichier FI (en entrée)'!B:AH,2,0)</f>
        <v>EV</v>
      </c>
      <c r="F1640" s="14" t="b">
        <f t="shared" si="277"/>
        <v>1</v>
      </c>
      <c r="G1640" s="14" t="b">
        <f>IFERROR(VLOOKUP(A1640,'Calculs FA (auto)'!A:F,6,0),FALSE)</f>
        <v>0</v>
      </c>
      <c r="H1640" s="14" t="b">
        <f t="shared" si="278"/>
        <v>0</v>
      </c>
      <c r="I1640" s="16">
        <f>IFERROR(VLOOKUP(A1640,'Moyennes FI (en entrée)'!B:N,7,0),"")</f>
        <v>10.23</v>
      </c>
      <c r="J1640" s="16">
        <f>IFERROR(VLOOKUP(VLOOKUP(A1640,'Fichier FI (en entrée)'!B:AH,33,0),Modificateurs!A$2:B$5,2,0),0)</f>
        <v>-3</v>
      </c>
      <c r="K1640" s="16">
        <f>IFERROR(VLOOKUP(VLOOKUP(A1640,'Redoub FI (en entrée)'!B:N,7,0),Modificateurs!A$8:B$11,2,0),0)</f>
        <v>0</v>
      </c>
      <c r="L1640" s="16">
        <f>IFERROR(VLOOKUP(M1640,Modificateurs!D$1:E$94,2,0),0)</f>
        <v>-12</v>
      </c>
      <c r="M1640" t="str">
        <f>VLOOKUP(A1640,'Fichier FI (en entrée)'!B:AH,16,0)&amp;" "&amp;VLOOKUP(A1640,'Fichier FI (en entrée)'!B:AH,20,0)&amp;" "&amp;VLOOKUP(A1640,'Fichier FI (en entrée)'!B:AH,27,0)&amp;" "&amp;VLOOKUP(A1640,'Fichier FI (en entrée)'!B:AH,29,0)</f>
        <v xml:space="preserve">P Hygiène et environnement  </v>
      </c>
      <c r="N1640" t="str">
        <f>VLOOKUP(A1640,'Fichier FI (en entrée)'!B:AH,8,0)</f>
        <v>En Terminale</v>
      </c>
      <c r="O1640" t="b">
        <f>AND(C1640&gt;Synthèse!B$8,C1640&lt;Synthèse!B$10,NOT(Y1640))</f>
        <v>0</v>
      </c>
      <c r="Q1640" s="60">
        <f>ROUNDUP(C1640/(Synthèse!$B$4+Synthèse!$B$1)*8,0)</f>
        <v>8</v>
      </c>
      <c r="R1640" s="60">
        <f>IFERROR(VLOOKUP(A1640,'Evaluations (formulaire)'!A:P,6,0)+VLOOKUP(A1640,'Evaluations (formulaire)'!A:P,7,0),0)</f>
        <v>0</v>
      </c>
      <c r="S1640" s="60">
        <f>IFERROR(VLOOKUP(A1640,'Evaluations (formulaire)'!A:P,8,0),0)</f>
        <v>0</v>
      </c>
      <c r="T1640" s="60">
        <f>IF(AND(ISBLANK(P1640),Q1640&lt;=2),Synthèse!$B$41,IF(AND(ISBLANK(P1640),Q1640&gt;=7),Synthèse!$C$41,R1640+S1640))</f>
        <v>4.6296296296296294E-3</v>
      </c>
      <c r="U1640" s="60">
        <f t="shared" si="279"/>
        <v>-4.7653703703703698</v>
      </c>
      <c r="V1640" s="60">
        <f t="shared" si="280"/>
        <v>1660</v>
      </c>
      <c r="X1640" s="26">
        <v>817</v>
      </c>
      <c r="Y1640" s="26" t="b">
        <f>IFERROR(VLOOKUP(A1640,'Calculs FA (auto)'!A:O,15,0),FALSE)</f>
        <v>0</v>
      </c>
      <c r="Z1640" s="26">
        <f>IFERROR(VLOOKUP(A1640,'Evaluations (formulaire)'!A:M,9,0),0)</f>
        <v>0</v>
      </c>
      <c r="AA1640" s="135" t="b">
        <v>0</v>
      </c>
      <c r="AB1640" s="135" t="b">
        <v>1</v>
      </c>
      <c r="AC1640" s="135" t="b">
        <f t="shared" si="281"/>
        <v>0</v>
      </c>
      <c r="AD1640" s="135" t="b">
        <f t="shared" si="282"/>
        <v>1</v>
      </c>
      <c r="AE1640" s="135" t="b">
        <f t="shared" si="283"/>
        <v>0</v>
      </c>
      <c r="AF1640" s="135" t="b">
        <f>AND(AC1640,$V1640&lt;=Synthèse!$B$44)</f>
        <v>0</v>
      </c>
      <c r="AG1640" s="135" t="b">
        <f>AND(AD1640,$V1640&lt;=Synthèse!$B$44)</f>
        <v>0</v>
      </c>
      <c r="AH1640" s="135" t="b">
        <f>AND(AE1640,$V1640&lt;=Synthèse!$B$44)</f>
        <v>0</v>
      </c>
      <c r="AI1640" s="137" t="b">
        <v>0</v>
      </c>
      <c r="AJ1640" s="137" t="b">
        <v>0</v>
      </c>
      <c r="AK1640" s="137" t="b">
        <f t="shared" si="284"/>
        <v>0</v>
      </c>
      <c r="AL1640" s="137" t="b">
        <f t="shared" si="285"/>
        <v>0</v>
      </c>
      <c r="AM1640" s="137" t="b">
        <f>AND(AK1640,$V1640&lt;=Synthèse!$B$44)</f>
        <v>0</v>
      </c>
      <c r="AN1640" s="137" t="b">
        <f>AND(AL1640,$V1640&lt;=Synthèse!$B$44)</f>
        <v>0</v>
      </c>
    </row>
    <row r="1641" spans="1:40">
      <c r="A1641" s="17">
        <v>833162</v>
      </c>
      <c r="B1641" t="str">
        <f ca="1">VLOOKUP(A1641,'Fichier FI (en entrée)'!B:AH,3,0)</f>
        <v>LDBPBHAXWS</v>
      </c>
      <c r="C1641">
        <f t="shared" si="275"/>
        <v>1140</v>
      </c>
      <c r="D1641">
        <f t="shared" si="276"/>
        <v>8.73</v>
      </c>
      <c r="E1641" s="14" t="str">
        <f>VLOOKUP(A1641,'Fichier FI (en entrée)'!B:AH,2,0)</f>
        <v>EV</v>
      </c>
      <c r="F1641" s="14" t="b">
        <f t="shared" si="277"/>
        <v>1</v>
      </c>
      <c r="G1641" s="14" t="b">
        <f>IFERROR(VLOOKUP(A1641,'Calculs FA (auto)'!A:F,6,0),FALSE)</f>
        <v>1</v>
      </c>
      <c r="H1641" s="14" t="b">
        <f t="shared" si="278"/>
        <v>1</v>
      </c>
      <c r="I1641" s="16">
        <f>IFERROR(VLOOKUP(A1641,'Moyennes FI (en entrée)'!B:N,7,0),"")</f>
        <v>10.73</v>
      </c>
      <c r="J1641" s="16">
        <f>IFERROR(VLOOKUP(VLOOKUP(A1641,'Fichier FI (en entrée)'!B:AH,33,0),Modificateurs!A$2:B$5,2,0),0)</f>
        <v>1</v>
      </c>
      <c r="K1641" s="16">
        <f>IFERROR(VLOOKUP(VLOOKUP(A1641,'Redoub FI (en entrée)'!B:N,7,0),Modificateurs!A$8:B$11,2,0),0)</f>
        <v>0</v>
      </c>
      <c r="L1641" s="16">
        <f>IFERROR(VLOOKUP(M1641,Modificateurs!D$1:E$94,2,0),0)</f>
        <v>-3</v>
      </c>
      <c r="M1641" t="str">
        <f>VLOOKUP(A1641,'Fichier FI (en entrée)'!B:AH,16,0)&amp;" "&amp;VLOOKUP(A1641,'Fichier FI (en entrée)'!B:AH,20,0)&amp;" "&amp;VLOOKUP(A1641,'Fichier FI (en entrée)'!B:AH,27,0)&amp;" "&amp;VLOOKUP(A1641,'Fichier FI (en entrée)'!B:AH,29,0)</f>
        <v xml:space="preserve">ES Mathématiques  </v>
      </c>
      <c r="N1641" t="str">
        <f>VLOOKUP(A1641,'Fichier FI (en entrée)'!B:AH,8,0)</f>
        <v>En Terminale</v>
      </c>
      <c r="O1641" t="b">
        <f>AND(C1641&gt;Synthèse!B$8,C1641&lt;Synthèse!B$10,NOT(Y1641))</f>
        <v>0</v>
      </c>
      <c r="Q1641" s="60">
        <f>ROUNDUP(C1641/(Synthèse!$B$4+Synthèse!$B$1)*8,0)</f>
        <v>6</v>
      </c>
      <c r="R1641" s="60">
        <f>IFERROR(VLOOKUP(A1641,'Evaluations (formulaire)'!A:P,6,0)+VLOOKUP(A1641,'Evaluations (formulaire)'!A:P,7,0),0)</f>
        <v>0</v>
      </c>
      <c r="S1641" s="60">
        <f>IFERROR(VLOOKUP(A1641,'Evaluations (formulaire)'!A:P,8,0),0)</f>
        <v>0</v>
      </c>
      <c r="T1641" s="60">
        <f>IF(AND(ISBLANK(P1641),Q1641&lt;=2),Synthèse!$B$41,IF(AND(ISBLANK(P1641),Q1641&gt;=7),Synthèse!$C$41,R1641+S1641))</f>
        <v>0</v>
      </c>
      <c r="U1641" s="60">
        <f t="shared" si="279"/>
        <v>8.73</v>
      </c>
      <c r="V1641" s="60">
        <f t="shared" si="280"/>
        <v>1138</v>
      </c>
      <c r="X1641" s="26">
        <v>1994</v>
      </c>
      <c r="Y1641" s="26" t="b">
        <f>IFERROR(VLOOKUP(A1641,'Calculs FA (auto)'!A:O,15,0),FALSE)</f>
        <v>1</v>
      </c>
      <c r="Z1641" s="26">
        <f>IFERROR(VLOOKUP(A1641,'Evaluations (formulaire)'!A:M,9,0),0)</f>
        <v>0</v>
      </c>
      <c r="AA1641" s="135" t="b">
        <v>0</v>
      </c>
      <c r="AB1641" s="135" t="b">
        <v>1</v>
      </c>
      <c r="AC1641" s="135" t="b">
        <f t="shared" si="281"/>
        <v>0</v>
      </c>
      <c r="AD1641" s="135" t="b">
        <f t="shared" si="282"/>
        <v>1</v>
      </c>
      <c r="AE1641" s="135" t="b">
        <f t="shared" si="283"/>
        <v>0</v>
      </c>
      <c r="AF1641" s="135" t="b">
        <f>AND(AC1641,$V1641&lt;=Synthèse!$B$44)</f>
        <v>0</v>
      </c>
      <c r="AG1641" s="135" t="b">
        <f>AND(AD1641,$V1641&lt;=Synthèse!$B$44)</f>
        <v>0</v>
      </c>
      <c r="AH1641" s="135" t="b">
        <f>AND(AE1641,$V1641&lt;=Synthèse!$B$44)</f>
        <v>0</v>
      </c>
      <c r="AI1641" s="137" t="b">
        <v>0</v>
      </c>
      <c r="AJ1641" s="137" t="b">
        <v>0</v>
      </c>
      <c r="AK1641" s="137" t="b">
        <f t="shared" si="284"/>
        <v>0</v>
      </c>
      <c r="AL1641" s="137" t="b">
        <f t="shared" si="285"/>
        <v>0</v>
      </c>
      <c r="AM1641" s="137" t="b">
        <f>AND(AK1641,$V1641&lt;=Synthèse!$B$44)</f>
        <v>0</v>
      </c>
      <c r="AN1641" s="137" t="b">
        <f>AND(AL1641,$V1641&lt;=Synthèse!$B$44)</f>
        <v>0</v>
      </c>
    </row>
    <row r="1642" spans="1:40">
      <c r="A1642" s="17">
        <v>833167</v>
      </c>
      <c r="B1642" t="str">
        <f ca="1">VLOOKUP(A1642,'Fichier FI (en entrée)'!B:AH,3,0)</f>
        <v>LWNJKNTNEM</v>
      </c>
      <c r="C1642">
        <f t="shared" si="275"/>
        <v>854</v>
      </c>
      <c r="D1642">
        <f t="shared" si="276"/>
        <v>11.41</v>
      </c>
      <c r="E1642" s="14" t="str">
        <f>VLOOKUP(A1642,'Fichier FI (en entrée)'!B:AH,2,0)</f>
        <v>EV</v>
      </c>
      <c r="F1642" s="14" t="b">
        <f t="shared" si="277"/>
        <v>1</v>
      </c>
      <c r="G1642" s="14" t="b">
        <f>IFERROR(VLOOKUP(A1642,'Calculs FA (auto)'!A:F,6,0),FALSE)</f>
        <v>1</v>
      </c>
      <c r="H1642" s="14" t="b">
        <f t="shared" si="278"/>
        <v>1</v>
      </c>
      <c r="I1642" s="16">
        <f>IFERROR(VLOOKUP(A1642,'Moyennes FI (en entrée)'!B:N,7,0),"")</f>
        <v>10.41</v>
      </c>
      <c r="J1642" s="16">
        <f>IFERROR(VLOOKUP(VLOOKUP(A1642,'Fichier FI (en entrée)'!B:AH,33,0),Modificateurs!A$2:B$5,2,0),0)</f>
        <v>0</v>
      </c>
      <c r="K1642" s="16">
        <f>IFERROR(VLOOKUP(VLOOKUP(A1642,'Redoub FI (en entrée)'!B:N,7,0),Modificateurs!A$8:B$11,2,0),0)</f>
        <v>0</v>
      </c>
      <c r="L1642" s="16">
        <f>IFERROR(VLOOKUP(M1642,Modificateurs!D$1:E$94,2,0),0)</f>
        <v>1</v>
      </c>
      <c r="M1642" t="str">
        <f>VLOOKUP(A1642,'Fichier FI (en entrée)'!B:AH,16,0)&amp;" "&amp;VLOOKUP(A1642,'Fichier FI (en entrée)'!B:AH,20,0)&amp;" "&amp;VLOOKUP(A1642,'Fichier FI (en entrée)'!B:AH,27,0)&amp;" "&amp;VLOOKUP(A1642,'Fichier FI (en entrée)'!B:AH,29,0)</f>
        <v xml:space="preserve">S Sciences de la vie et de la terre  </v>
      </c>
      <c r="N1642" t="str">
        <f>VLOOKUP(A1642,'Fichier FI (en entrée)'!B:AH,8,0)</f>
        <v>En Terminale</v>
      </c>
      <c r="O1642" t="b">
        <f>AND(C1642&gt;Synthèse!B$8,C1642&lt;Synthèse!B$10,NOT(Y1642))</f>
        <v>0</v>
      </c>
      <c r="Q1642" s="60">
        <f>ROUNDUP(C1642/(Synthèse!$B$4+Synthèse!$B$1)*8,0)</f>
        <v>4</v>
      </c>
      <c r="R1642" s="60">
        <f>IFERROR(VLOOKUP(A1642,'Evaluations (formulaire)'!A:P,6,0)+VLOOKUP(A1642,'Evaluations (formulaire)'!A:P,7,0),0)</f>
        <v>0</v>
      </c>
      <c r="S1642" s="60">
        <f>IFERROR(VLOOKUP(A1642,'Evaluations (formulaire)'!A:P,8,0),0)</f>
        <v>0</v>
      </c>
      <c r="T1642" s="60">
        <f>IF(AND(ISBLANK(P1642),Q1642&lt;=2),Synthèse!$B$41,IF(AND(ISBLANK(P1642),Q1642&gt;=7),Synthèse!$C$41,R1642+S1642))</f>
        <v>0</v>
      </c>
      <c r="U1642" s="60">
        <f t="shared" si="279"/>
        <v>11.41</v>
      </c>
      <c r="V1642" s="60">
        <f t="shared" si="280"/>
        <v>854</v>
      </c>
      <c r="X1642" s="26">
        <v>594</v>
      </c>
      <c r="Y1642" s="26" t="b">
        <f>IFERROR(VLOOKUP(A1642,'Calculs FA (auto)'!A:O,15,0),FALSE)</f>
        <v>1</v>
      </c>
      <c r="Z1642" s="26">
        <f>IFERROR(VLOOKUP(A1642,'Evaluations (formulaire)'!A:M,9,0),0)</f>
        <v>0</v>
      </c>
      <c r="AA1642" s="135" t="b">
        <v>0</v>
      </c>
      <c r="AB1642" s="135" t="b">
        <v>0</v>
      </c>
      <c r="AC1642" s="135" t="b">
        <f t="shared" si="281"/>
        <v>0</v>
      </c>
      <c r="AD1642" s="135" t="b">
        <f t="shared" si="282"/>
        <v>0</v>
      </c>
      <c r="AE1642" s="135" t="b">
        <f t="shared" si="283"/>
        <v>1</v>
      </c>
      <c r="AF1642" s="135" t="b">
        <f>AND(AC1642,$V1642&lt;=Synthèse!$B$44)</f>
        <v>0</v>
      </c>
      <c r="AG1642" s="135" t="b">
        <f>AND(AD1642,$V1642&lt;=Synthèse!$B$44)</f>
        <v>0</v>
      </c>
      <c r="AH1642" s="135" t="b">
        <f>AND(AE1642,$V1642&lt;=Synthèse!$B$44)</f>
        <v>0</v>
      </c>
      <c r="AI1642" s="137" t="b">
        <v>0</v>
      </c>
      <c r="AJ1642" s="137" t="b">
        <v>0</v>
      </c>
      <c r="AK1642" s="137" t="b">
        <f t="shared" si="284"/>
        <v>0</v>
      </c>
      <c r="AL1642" s="137" t="b">
        <f t="shared" si="285"/>
        <v>0</v>
      </c>
      <c r="AM1642" s="137" t="b">
        <f>AND(AK1642,$V1642&lt;=Synthèse!$B$44)</f>
        <v>0</v>
      </c>
      <c r="AN1642" s="137" t="b">
        <f>AND(AL1642,$V1642&lt;=Synthèse!$B$44)</f>
        <v>0</v>
      </c>
    </row>
    <row r="1643" spans="1:40">
      <c r="A1643" s="17">
        <v>1000241</v>
      </c>
      <c r="B1643" t="str">
        <f ca="1">VLOOKUP(A1643,'Fichier FI (en entrée)'!B:AH,3,0)</f>
        <v>JIRRAQZFNB</v>
      </c>
      <c r="C1643">
        <f t="shared" si="275"/>
        <v>854</v>
      </c>
      <c r="D1643">
        <f t="shared" si="276"/>
        <v>11.41</v>
      </c>
      <c r="E1643" s="14" t="str">
        <f>VLOOKUP(A1643,'Fichier FI (en entrée)'!B:AH,2,0)</f>
        <v>EV</v>
      </c>
      <c r="F1643" s="14" t="b">
        <f t="shared" si="277"/>
        <v>1</v>
      </c>
      <c r="G1643" s="14" t="b">
        <f>IFERROR(VLOOKUP(A1643,'Calculs FA (auto)'!A:F,6,0),FALSE)</f>
        <v>0</v>
      </c>
      <c r="H1643" s="14" t="b">
        <f t="shared" si="278"/>
        <v>0</v>
      </c>
      <c r="I1643" s="16">
        <f>IFERROR(VLOOKUP(A1643,'Moyennes FI (en entrée)'!B:N,7,0),"")</f>
        <v>9.41</v>
      </c>
      <c r="J1643" s="16">
        <f>IFERROR(VLOOKUP(VLOOKUP(A1643,'Fichier FI (en entrée)'!B:AH,33,0),Modificateurs!A$2:B$5,2,0),0)</f>
        <v>0</v>
      </c>
      <c r="K1643" s="16">
        <f>IFERROR(VLOOKUP(VLOOKUP(A1643,'Redoub FI (en entrée)'!B:N,7,0),Modificateurs!A$8:B$11,2,0),0)</f>
        <v>0</v>
      </c>
      <c r="L1643" s="16">
        <f>IFERROR(VLOOKUP(M1643,Modificateurs!D$1:E$94,2,0),0)</f>
        <v>2</v>
      </c>
      <c r="M1643" t="str">
        <f>VLOOKUP(A1643,'Fichier FI (en entrée)'!B:AH,16,0)&amp;" "&amp;VLOOKUP(A1643,'Fichier FI (en entrée)'!B:AH,20,0)&amp;" "&amp;VLOOKUP(A1643,'Fichier FI (en entrée)'!B:AH,27,0)&amp;" "&amp;VLOOKUP(A1643,'Fichier FI (en entrée)'!B:AH,29,0)</f>
        <v xml:space="preserve">  Sciences et Technologies de l'Industrie et du Développement Durable Système informatique et numérique</v>
      </c>
      <c r="N1643" t="str">
        <f>VLOOKUP(A1643,'Fichier FI (en entrée)'!B:AH,8,0)</f>
        <v>Non scolarisé</v>
      </c>
      <c r="O1643" t="b">
        <f>AND(C1643&gt;Synthèse!B$8,C1643&lt;Synthèse!B$10,NOT(Y1643))</f>
        <v>1</v>
      </c>
      <c r="Q1643" s="60">
        <f>ROUNDUP(C1643/(Synthèse!$B$4+Synthèse!$B$1)*8,0)</f>
        <v>4</v>
      </c>
      <c r="R1643" s="60">
        <f>IFERROR(VLOOKUP(A1643,'Evaluations (formulaire)'!A:P,6,0)+VLOOKUP(A1643,'Evaluations (formulaire)'!A:P,7,0),0)</f>
        <v>0</v>
      </c>
      <c r="S1643" s="60">
        <f>IFERROR(VLOOKUP(A1643,'Evaluations (formulaire)'!A:P,8,0),0)</f>
        <v>0</v>
      </c>
      <c r="T1643" s="60">
        <f>IF(AND(ISBLANK(P1643),Q1643&lt;=2),Synthèse!$B$41,IF(AND(ISBLANK(P1643),Q1643&gt;=7),Synthèse!$C$41,R1643+S1643))</f>
        <v>0</v>
      </c>
      <c r="U1643" s="60">
        <f t="shared" si="279"/>
        <v>11.41</v>
      </c>
      <c r="V1643" s="60">
        <f t="shared" si="280"/>
        <v>854</v>
      </c>
      <c r="X1643" s="26">
        <v>727</v>
      </c>
      <c r="Y1643" s="26" t="b">
        <f>IFERROR(VLOOKUP(A1643,'Calculs FA (auto)'!A:O,15,0),FALSE)</f>
        <v>0</v>
      </c>
      <c r="Z1643" s="26">
        <f>IFERROR(VLOOKUP(A1643,'Evaluations (formulaire)'!A:M,9,0),0)</f>
        <v>0</v>
      </c>
      <c r="AA1643" s="135" t="b">
        <v>0</v>
      </c>
      <c r="AB1643" s="135" t="b">
        <v>0</v>
      </c>
      <c r="AC1643" s="135" t="b">
        <f t="shared" si="281"/>
        <v>0</v>
      </c>
      <c r="AD1643" s="135" t="b">
        <f t="shared" si="282"/>
        <v>0</v>
      </c>
      <c r="AE1643" s="135" t="b">
        <f t="shared" si="283"/>
        <v>1</v>
      </c>
      <c r="AF1643" s="135" t="b">
        <f>AND(AC1643,$V1643&lt;=Synthèse!$B$44)</f>
        <v>0</v>
      </c>
      <c r="AG1643" s="135" t="b">
        <f>AND(AD1643,$V1643&lt;=Synthèse!$B$44)</f>
        <v>0</v>
      </c>
      <c r="AH1643" s="135" t="b">
        <f>AND(AE1643,$V1643&lt;=Synthèse!$B$44)</f>
        <v>0</v>
      </c>
      <c r="AI1643" s="137" t="b">
        <v>0</v>
      </c>
      <c r="AJ1643" s="137" t="b">
        <v>0</v>
      </c>
      <c r="AK1643" s="137" t="b">
        <f t="shared" si="284"/>
        <v>0</v>
      </c>
      <c r="AL1643" s="137" t="b">
        <f t="shared" si="285"/>
        <v>0</v>
      </c>
      <c r="AM1643" s="137" t="b">
        <f>AND(AK1643,$V1643&lt;=Synthèse!$B$44)</f>
        <v>0</v>
      </c>
      <c r="AN1643" s="137" t="b">
        <f>AND(AL1643,$V1643&lt;=Synthèse!$B$44)</f>
        <v>0</v>
      </c>
    </row>
    <row r="1644" spans="1:40">
      <c r="A1644" s="17">
        <v>1000277</v>
      </c>
      <c r="B1644" t="str">
        <f ca="1">VLOOKUP(A1644,'Fichier FI (en entrée)'!B:AH,3,0)</f>
        <v>ODYHMIMYQV</v>
      </c>
      <c r="C1644">
        <f t="shared" si="275"/>
        <v>2097</v>
      </c>
      <c r="D1644">
        <f t="shared" si="276"/>
        <v>-100</v>
      </c>
      <c r="E1644" s="14" t="str">
        <f>VLOOKUP(A1644,'Fichier FI (en entrée)'!B:AH,2,0)</f>
        <v>ENV</v>
      </c>
      <c r="F1644" s="14" t="b">
        <f t="shared" si="277"/>
        <v>0</v>
      </c>
      <c r="G1644" s="14" t="b">
        <f>IFERROR(VLOOKUP(A1644,'Calculs FA (auto)'!A:F,6,0),FALSE)</f>
        <v>0</v>
      </c>
      <c r="H1644" s="14" t="b">
        <f t="shared" si="278"/>
        <v>0</v>
      </c>
      <c r="I1644" s="16" t="str">
        <f>IFERROR(VLOOKUP(A1644,'Moyennes FI (en entrée)'!B:N,7,0),"")</f>
        <v/>
      </c>
      <c r="J1644" s="16">
        <f>IFERROR(VLOOKUP(VLOOKUP(A1644,'Fichier FI (en entrée)'!B:AH,33,0),Modificateurs!A$2:B$5,2,0),0)</f>
        <v>0</v>
      </c>
      <c r="K1644" s="16">
        <f>IFERROR(VLOOKUP(VLOOKUP(A1644,'Redoub FI (en entrée)'!B:N,7,0),Modificateurs!A$8:B$11,2,0),0)</f>
        <v>0</v>
      </c>
      <c r="L1644" s="16">
        <f>IFERROR(VLOOKUP(M1644,Modificateurs!D$1:E$94,2,0),0)</f>
        <v>2</v>
      </c>
      <c r="M1644" t="str">
        <f>VLOOKUP(A1644,'Fichier FI (en entrée)'!B:AH,16,0)&amp;" "&amp;VLOOKUP(A1644,'Fichier FI (en entrée)'!B:AH,20,0)&amp;" "&amp;VLOOKUP(A1644,'Fichier FI (en entrée)'!B:AH,27,0)&amp;" "&amp;VLOOKUP(A1644,'Fichier FI (en entrée)'!B:AH,29,0)</f>
        <v xml:space="preserve">  Sciences et Technologies de l'Industrie et du Développement Durable Système informatique et numérique</v>
      </c>
      <c r="N1644" t="str">
        <f>VLOOKUP(A1644,'Fichier FI (en entrée)'!B:AH,8,0)</f>
        <v>Non scolarisé</v>
      </c>
      <c r="O1644" t="b">
        <f>AND(C1644&gt;Synthèse!B$8,C1644&lt;Synthèse!B$10,NOT(Y1644))</f>
        <v>0</v>
      </c>
      <c r="Q1644" s="60">
        <f>ROUNDUP(C1644/(Synthèse!$B$4+Synthèse!$B$1)*8,0)</f>
        <v>10</v>
      </c>
      <c r="R1644" s="60">
        <f>IFERROR(VLOOKUP(A1644,'Evaluations (formulaire)'!A:P,6,0)+VLOOKUP(A1644,'Evaluations (formulaire)'!A:P,7,0),0)</f>
        <v>0</v>
      </c>
      <c r="S1644" s="60">
        <f>IFERROR(VLOOKUP(A1644,'Evaluations (formulaire)'!A:P,8,0),0)</f>
        <v>0</v>
      </c>
      <c r="T1644" s="60">
        <f>IF(AND(ISBLANK(P1644),Q1644&lt;=2),Synthèse!$B$41,IF(AND(ISBLANK(P1644),Q1644&gt;=7),Synthèse!$C$41,R1644+S1644))</f>
        <v>4.6296296296296294E-3</v>
      </c>
      <c r="U1644" s="60">
        <f t="shared" si="279"/>
        <v>-99.995370370370367</v>
      </c>
      <c r="V1644" s="60">
        <f t="shared" si="280"/>
        <v>1983</v>
      </c>
      <c r="X1644" s="26">
        <v>328</v>
      </c>
      <c r="Y1644" s="26" t="b">
        <f>IFERROR(VLOOKUP(A1644,'Calculs FA (auto)'!A:O,15,0),FALSE)</f>
        <v>0</v>
      </c>
      <c r="Z1644" s="26">
        <f>IFERROR(VLOOKUP(A1644,'Evaluations (formulaire)'!A:M,9,0),0)</f>
        <v>0</v>
      </c>
      <c r="AA1644" s="135" t="b">
        <v>0</v>
      </c>
      <c r="AB1644" s="135" t="b">
        <v>0</v>
      </c>
      <c r="AC1644" s="135" t="b">
        <f t="shared" si="281"/>
        <v>0</v>
      </c>
      <c r="AD1644" s="135" t="b">
        <f t="shared" si="282"/>
        <v>0</v>
      </c>
      <c r="AE1644" s="135" t="b">
        <f t="shared" si="283"/>
        <v>0</v>
      </c>
      <c r="AF1644" s="135" t="b">
        <f>AND(AC1644,$V1644&lt;=Synthèse!$B$44)</f>
        <v>0</v>
      </c>
      <c r="AG1644" s="135" t="b">
        <f>AND(AD1644,$V1644&lt;=Synthèse!$B$44)</f>
        <v>0</v>
      </c>
      <c r="AH1644" s="135" t="b">
        <f>AND(AE1644,$V1644&lt;=Synthèse!$B$44)</f>
        <v>0</v>
      </c>
      <c r="AI1644" s="137" t="b">
        <v>0</v>
      </c>
      <c r="AJ1644" s="137" t="b">
        <v>0</v>
      </c>
      <c r="AK1644" s="137" t="b">
        <f t="shared" si="284"/>
        <v>0</v>
      </c>
      <c r="AL1644" s="137" t="b">
        <f t="shared" si="285"/>
        <v>0</v>
      </c>
      <c r="AM1644" s="137" t="b">
        <f>AND(AK1644,$V1644&lt;=Synthèse!$B$44)</f>
        <v>0</v>
      </c>
      <c r="AN1644" s="137" t="b">
        <f>AND(AL1644,$V1644&lt;=Synthèse!$B$44)</f>
        <v>0</v>
      </c>
    </row>
    <row r="1645" spans="1:40">
      <c r="A1645" s="17">
        <v>1000677</v>
      </c>
      <c r="B1645" t="str">
        <f ca="1">VLOOKUP(A1645,'Fichier FI (en entrée)'!B:AH,3,0)</f>
        <v>KGDCRZRMUS</v>
      </c>
      <c r="C1645">
        <f t="shared" si="275"/>
        <v>1362</v>
      </c>
      <c r="D1645">
        <f t="shared" si="276"/>
        <v>4.5</v>
      </c>
      <c r="E1645" s="14" t="str">
        <f>VLOOKUP(A1645,'Fichier FI (en entrée)'!B:AH,2,0)</f>
        <v>EV</v>
      </c>
      <c r="F1645" s="14" t="b">
        <f t="shared" si="277"/>
        <v>1</v>
      </c>
      <c r="G1645" s="14" t="b">
        <f>IFERROR(VLOOKUP(A1645,'Calculs FA (auto)'!A:F,6,0),FALSE)</f>
        <v>0</v>
      </c>
      <c r="H1645" s="14" t="b">
        <f t="shared" si="278"/>
        <v>0</v>
      </c>
      <c r="I1645" s="16">
        <f>IFERROR(VLOOKUP(A1645,'Moyennes FI (en entrée)'!B:N,7,0),"")</f>
        <v>8.5</v>
      </c>
      <c r="J1645" s="16">
        <f>IFERROR(VLOOKUP(VLOOKUP(A1645,'Fichier FI (en entrée)'!B:AH,33,0),Modificateurs!A$2:B$5,2,0),0)</f>
        <v>0</v>
      </c>
      <c r="K1645" s="16">
        <f>IFERROR(VLOOKUP(VLOOKUP(A1645,'Redoub FI (en entrée)'!B:N,7,0),Modificateurs!A$8:B$11,2,0),0)</f>
        <v>0</v>
      </c>
      <c r="L1645" s="16">
        <f>IFERROR(VLOOKUP(M1645,Modificateurs!D$1:E$94,2,0),0)</f>
        <v>-4</v>
      </c>
      <c r="M1645" t="str">
        <f>VLOOKUP(A1645,'Fichier FI (en entrée)'!B:AH,16,0)&amp;" "&amp;VLOOKUP(A1645,'Fichier FI (en entrée)'!B:AH,20,0)&amp;" "&amp;VLOOKUP(A1645,'Fichier FI (en entrée)'!B:AH,27,0)&amp;" "&amp;VLOOKUP(A1645,'Fichier FI (en entrée)'!B:AH,29,0)</f>
        <v xml:space="preserve">  Sciences et Technologies de l'Industrie et du Développement Durable Energies et environnement</v>
      </c>
      <c r="N1645" t="str">
        <f>VLOOKUP(A1645,'Fichier FI (en entrée)'!B:AH,8,0)</f>
        <v>Scolarisé dans le supérieur en France</v>
      </c>
      <c r="O1645" t="b">
        <f>AND(C1645&gt;Synthèse!B$8,C1645&lt;Synthèse!B$10,NOT(Y1645))</f>
        <v>0</v>
      </c>
      <c r="Q1645" s="60">
        <f>ROUNDUP(C1645/(Synthèse!$B$4+Synthèse!$B$1)*8,0)</f>
        <v>7</v>
      </c>
      <c r="R1645" s="60">
        <f>IFERROR(VLOOKUP(A1645,'Evaluations (formulaire)'!A:P,6,0)+VLOOKUP(A1645,'Evaluations (formulaire)'!A:P,7,0),0)</f>
        <v>0</v>
      </c>
      <c r="S1645" s="60">
        <f>IFERROR(VLOOKUP(A1645,'Evaluations (formulaire)'!A:P,8,0),0)</f>
        <v>0</v>
      </c>
      <c r="T1645" s="60">
        <f>IF(AND(ISBLANK(P1645),Q1645&lt;=2),Synthèse!$B$41,IF(AND(ISBLANK(P1645),Q1645&gt;=7),Synthèse!$C$41,R1645+S1645))</f>
        <v>4.6296296296296294E-3</v>
      </c>
      <c r="U1645" s="60">
        <f t="shared" si="279"/>
        <v>4.5046296296296298</v>
      </c>
      <c r="V1645" s="60">
        <f t="shared" si="280"/>
        <v>1362</v>
      </c>
      <c r="X1645" s="26">
        <v>73</v>
      </c>
      <c r="Y1645" s="26" t="b">
        <f>IFERROR(VLOOKUP(A1645,'Calculs FA (auto)'!A:O,15,0),FALSE)</f>
        <v>0</v>
      </c>
      <c r="Z1645" s="26">
        <f>IFERROR(VLOOKUP(A1645,'Evaluations (formulaire)'!A:M,9,0),0)</f>
        <v>0</v>
      </c>
      <c r="AA1645" s="135" t="b">
        <v>0</v>
      </c>
      <c r="AB1645" s="135" t="b">
        <v>1</v>
      </c>
      <c r="AC1645" s="135" t="b">
        <f t="shared" si="281"/>
        <v>0</v>
      </c>
      <c r="AD1645" s="135" t="b">
        <f t="shared" si="282"/>
        <v>1</v>
      </c>
      <c r="AE1645" s="135" t="b">
        <f t="shared" si="283"/>
        <v>0</v>
      </c>
      <c r="AF1645" s="135" t="b">
        <f>AND(AC1645,$V1645&lt;=Synthèse!$B$44)</f>
        <v>0</v>
      </c>
      <c r="AG1645" s="135" t="b">
        <f>AND(AD1645,$V1645&lt;=Synthèse!$B$44)</f>
        <v>0</v>
      </c>
      <c r="AH1645" s="135" t="b">
        <f>AND(AE1645,$V1645&lt;=Synthèse!$B$44)</f>
        <v>0</v>
      </c>
      <c r="AI1645" s="137" t="b">
        <v>0</v>
      </c>
      <c r="AJ1645" s="137" t="b">
        <v>0</v>
      </c>
      <c r="AK1645" s="137" t="b">
        <f t="shared" si="284"/>
        <v>0</v>
      </c>
      <c r="AL1645" s="137" t="b">
        <f t="shared" si="285"/>
        <v>0</v>
      </c>
      <c r="AM1645" s="137" t="b">
        <f>AND(AK1645,$V1645&lt;=Synthèse!$B$44)</f>
        <v>0</v>
      </c>
      <c r="AN1645" s="137" t="b">
        <f>AND(AL1645,$V1645&lt;=Synthèse!$B$44)</f>
        <v>0</v>
      </c>
    </row>
    <row r="1646" spans="1:40">
      <c r="A1646" s="17">
        <v>1001416</v>
      </c>
      <c r="B1646" t="str">
        <f ca="1">VLOOKUP(A1646,'Fichier FI (en entrée)'!B:AH,3,0)</f>
        <v>QYABDAKDIS</v>
      </c>
      <c r="C1646">
        <f t="shared" si="275"/>
        <v>1598</v>
      </c>
      <c r="D1646">
        <f t="shared" si="276"/>
        <v>-1.8900000000000006</v>
      </c>
      <c r="E1646" s="14" t="str">
        <f>VLOOKUP(A1646,'Fichier FI (en entrée)'!B:AH,2,0)</f>
        <v>EV</v>
      </c>
      <c r="F1646" s="14" t="b">
        <f t="shared" si="277"/>
        <v>1</v>
      </c>
      <c r="G1646" s="14" t="b">
        <f>IFERROR(VLOOKUP(A1646,'Calculs FA (auto)'!A:F,6,0),FALSE)</f>
        <v>0</v>
      </c>
      <c r="H1646" s="14" t="b">
        <f t="shared" si="278"/>
        <v>0</v>
      </c>
      <c r="I1646" s="16">
        <f>IFERROR(VLOOKUP(A1646,'Moyennes FI (en entrée)'!B:N,7,0),"")</f>
        <v>10.11</v>
      </c>
      <c r="J1646" s="16">
        <f>IFERROR(VLOOKUP(VLOOKUP(A1646,'Fichier FI (en entrée)'!B:AH,33,0),Modificateurs!A$2:B$5,2,0),0)</f>
        <v>0</v>
      </c>
      <c r="K1646" s="16">
        <f>IFERROR(VLOOKUP(VLOOKUP(A1646,'Redoub FI (en entrée)'!B:N,7,0),Modificateurs!A$8:B$11,2,0),0)</f>
        <v>0</v>
      </c>
      <c r="L1646" s="16">
        <f>IFERROR(VLOOKUP(M1646,Modificateurs!D$1:E$94,2,0),0)</f>
        <v>-12</v>
      </c>
      <c r="M1646" t="str">
        <f>VLOOKUP(A1646,'Fichier FI (en entrée)'!B:AH,16,0)&amp;" "&amp;VLOOKUP(A1646,'Fichier FI (en entrée)'!B:AH,20,0)&amp;" "&amp;VLOOKUP(A1646,'Fichier FI (en entrée)'!B:AH,27,0)&amp;" "&amp;VLOOKUP(A1646,'Fichier FI (en entrée)'!B:AH,29,0)</f>
        <v xml:space="preserve">  Sciences et technologies de la gestion Comptabilité et finance d'entreprise</v>
      </c>
      <c r="N1646" t="str">
        <f>VLOOKUP(A1646,'Fichier FI (en entrée)'!B:AH,8,0)</f>
        <v>Non scolarisé</v>
      </c>
      <c r="O1646" t="b">
        <f>AND(C1646&gt;Synthèse!B$8,C1646&lt;Synthèse!B$10,NOT(Y1646))</f>
        <v>0</v>
      </c>
      <c r="Q1646" s="60">
        <f>ROUNDUP(C1646/(Synthèse!$B$4+Synthèse!$B$1)*8,0)</f>
        <v>8</v>
      </c>
      <c r="R1646" s="60">
        <f>IFERROR(VLOOKUP(A1646,'Evaluations (formulaire)'!A:P,6,0)+VLOOKUP(A1646,'Evaluations (formulaire)'!A:P,7,0),0)</f>
        <v>0</v>
      </c>
      <c r="S1646" s="60">
        <f>IFERROR(VLOOKUP(A1646,'Evaluations (formulaire)'!A:P,8,0),0)</f>
        <v>0</v>
      </c>
      <c r="T1646" s="60">
        <f>IF(AND(ISBLANK(P1646),Q1646&lt;=2),Synthèse!$B$41,IF(AND(ISBLANK(P1646),Q1646&gt;=7),Synthèse!$C$41,R1646+S1646))</f>
        <v>4.6296296296296294E-3</v>
      </c>
      <c r="U1646" s="60">
        <f t="shared" si="279"/>
        <v>-1.885370370370371</v>
      </c>
      <c r="V1646" s="60">
        <f t="shared" si="280"/>
        <v>1598</v>
      </c>
      <c r="X1646" s="26">
        <v>1850</v>
      </c>
      <c r="Y1646" s="26" t="b">
        <f>IFERROR(VLOOKUP(A1646,'Calculs FA (auto)'!A:O,15,0),FALSE)</f>
        <v>0</v>
      </c>
      <c r="Z1646" s="26">
        <f>IFERROR(VLOOKUP(A1646,'Evaluations (formulaire)'!A:M,9,0),0)</f>
        <v>0</v>
      </c>
      <c r="AA1646" s="135" t="b">
        <v>0</v>
      </c>
      <c r="AB1646" s="135" t="b">
        <v>1</v>
      </c>
      <c r="AC1646" s="135" t="b">
        <f t="shared" si="281"/>
        <v>0</v>
      </c>
      <c r="AD1646" s="135" t="b">
        <f t="shared" si="282"/>
        <v>1</v>
      </c>
      <c r="AE1646" s="135" t="b">
        <f t="shared" si="283"/>
        <v>0</v>
      </c>
      <c r="AF1646" s="135" t="b">
        <f>AND(AC1646,$V1646&lt;=Synthèse!$B$44)</f>
        <v>0</v>
      </c>
      <c r="AG1646" s="135" t="b">
        <f>AND(AD1646,$V1646&lt;=Synthèse!$B$44)</f>
        <v>0</v>
      </c>
      <c r="AH1646" s="135" t="b">
        <f>AND(AE1646,$V1646&lt;=Synthèse!$B$44)</f>
        <v>0</v>
      </c>
      <c r="AI1646" s="137" t="b">
        <v>0</v>
      </c>
      <c r="AJ1646" s="137" t="b">
        <v>0</v>
      </c>
      <c r="AK1646" s="137" t="b">
        <f t="shared" si="284"/>
        <v>0</v>
      </c>
      <c r="AL1646" s="137" t="b">
        <f t="shared" si="285"/>
        <v>0</v>
      </c>
      <c r="AM1646" s="137" t="b">
        <f>AND(AK1646,$V1646&lt;=Synthèse!$B$44)</f>
        <v>0</v>
      </c>
      <c r="AN1646" s="137" t="b">
        <f>AND(AL1646,$V1646&lt;=Synthèse!$B$44)</f>
        <v>0</v>
      </c>
    </row>
    <row r="1647" spans="1:40">
      <c r="A1647" s="17">
        <v>1001650</v>
      </c>
      <c r="B1647" t="str">
        <f ca="1">VLOOKUP(A1647,'Fichier FI (en entrée)'!B:AH,3,0)</f>
        <v>CCIYDFBXBU</v>
      </c>
      <c r="C1647">
        <f t="shared" si="275"/>
        <v>1621</v>
      </c>
      <c r="D1647">
        <f t="shared" si="276"/>
        <v>-2.7899999999999991</v>
      </c>
      <c r="E1647" s="14" t="str">
        <f>VLOOKUP(A1647,'Fichier FI (en entrée)'!B:AH,2,0)</f>
        <v>EV</v>
      </c>
      <c r="F1647" s="14" t="b">
        <f t="shared" si="277"/>
        <v>1</v>
      </c>
      <c r="G1647" s="14" t="b">
        <f>IFERROR(VLOOKUP(A1647,'Calculs FA (auto)'!A:F,6,0),FALSE)</f>
        <v>0</v>
      </c>
      <c r="H1647" s="14" t="b">
        <f t="shared" si="278"/>
        <v>0</v>
      </c>
      <c r="I1647" s="16">
        <f>IFERROR(VLOOKUP(A1647,'Moyennes FI (en entrée)'!B:N,7,0),"")</f>
        <v>9.2100000000000009</v>
      </c>
      <c r="J1647" s="16">
        <f>IFERROR(VLOOKUP(VLOOKUP(A1647,'Fichier FI (en entrée)'!B:AH,33,0),Modificateurs!A$2:B$5,2,0),0)</f>
        <v>0</v>
      </c>
      <c r="K1647" s="16">
        <f>IFERROR(VLOOKUP(VLOOKUP(A1647,'Redoub FI (en entrée)'!B:N,7,0),Modificateurs!A$8:B$11,2,0),0)</f>
        <v>0</v>
      </c>
      <c r="L1647" s="16">
        <f>IFERROR(VLOOKUP(M1647,Modificateurs!D$1:E$94,2,0),0)</f>
        <v>-12</v>
      </c>
      <c r="M1647" t="str">
        <f>VLOOKUP(A1647,'Fichier FI (en entrée)'!B:AH,16,0)&amp;" "&amp;VLOOKUP(A1647,'Fichier FI (en entrée)'!B:AH,20,0)&amp;" "&amp;VLOOKUP(A1647,'Fichier FI (en entrée)'!B:AH,27,0)&amp;" "&amp;VLOOKUP(A1647,'Fichier FI (en entrée)'!B:AH,29,0)</f>
        <v xml:space="preserve">  Professionnelle Systèmes électroniques numériques</v>
      </c>
      <c r="N1647" t="str">
        <f>VLOOKUP(A1647,'Fichier FI (en entrée)'!B:AH,8,0)</f>
        <v>Non scolarisé</v>
      </c>
      <c r="O1647" t="b">
        <f>AND(C1647&gt;Synthèse!B$8,C1647&lt;Synthèse!B$10,NOT(Y1647))</f>
        <v>0</v>
      </c>
      <c r="Q1647" s="60">
        <f>ROUNDUP(C1647/(Synthèse!$B$4+Synthèse!$B$1)*8,0)</f>
        <v>8</v>
      </c>
      <c r="R1647" s="60">
        <f>IFERROR(VLOOKUP(A1647,'Evaluations (formulaire)'!A:P,6,0)+VLOOKUP(A1647,'Evaluations (formulaire)'!A:P,7,0),0)</f>
        <v>0</v>
      </c>
      <c r="S1647" s="60">
        <f>IFERROR(VLOOKUP(A1647,'Evaluations (formulaire)'!A:P,8,0),0)</f>
        <v>0</v>
      </c>
      <c r="T1647" s="60">
        <f>IF(AND(ISBLANK(P1647),Q1647&lt;=2),Synthèse!$B$41,IF(AND(ISBLANK(P1647),Q1647&gt;=7),Synthèse!$C$41,R1647+S1647))</f>
        <v>4.6296296296296294E-3</v>
      </c>
      <c r="U1647" s="60">
        <f t="shared" si="279"/>
        <v>-2.7853703703703694</v>
      </c>
      <c r="V1647" s="60">
        <f t="shared" si="280"/>
        <v>1621</v>
      </c>
      <c r="X1647" s="26">
        <v>907</v>
      </c>
      <c r="Y1647" s="26" t="b">
        <f>IFERROR(VLOOKUP(A1647,'Calculs FA (auto)'!A:O,15,0),FALSE)</f>
        <v>0</v>
      </c>
      <c r="Z1647" s="26">
        <f>IFERROR(VLOOKUP(A1647,'Evaluations (formulaire)'!A:M,9,0),0)</f>
        <v>0</v>
      </c>
      <c r="AA1647" s="135" t="b">
        <v>0</v>
      </c>
      <c r="AB1647" s="135" t="b">
        <v>0</v>
      </c>
      <c r="AC1647" s="135" t="b">
        <f t="shared" si="281"/>
        <v>0</v>
      </c>
      <c r="AD1647" s="135" t="b">
        <f t="shared" si="282"/>
        <v>0</v>
      </c>
      <c r="AE1647" s="135" t="b">
        <f t="shared" si="283"/>
        <v>1</v>
      </c>
      <c r="AF1647" s="135" t="b">
        <f>AND(AC1647,$V1647&lt;=Synthèse!$B$44)</f>
        <v>0</v>
      </c>
      <c r="AG1647" s="135" t="b">
        <f>AND(AD1647,$V1647&lt;=Synthèse!$B$44)</f>
        <v>0</v>
      </c>
      <c r="AH1647" s="135" t="b">
        <f>AND(AE1647,$V1647&lt;=Synthèse!$B$44)</f>
        <v>0</v>
      </c>
      <c r="AI1647" s="137" t="b">
        <v>0</v>
      </c>
      <c r="AJ1647" s="137" t="b">
        <v>0</v>
      </c>
      <c r="AK1647" s="137" t="b">
        <f t="shared" si="284"/>
        <v>0</v>
      </c>
      <c r="AL1647" s="137" t="b">
        <f t="shared" si="285"/>
        <v>0</v>
      </c>
      <c r="AM1647" s="137" t="b">
        <f>AND(AK1647,$V1647&lt;=Synthèse!$B$44)</f>
        <v>0</v>
      </c>
      <c r="AN1647" s="137" t="b">
        <f>AND(AL1647,$V1647&lt;=Synthèse!$B$44)</f>
        <v>0</v>
      </c>
    </row>
    <row r="1648" spans="1:40">
      <c r="A1648" s="17">
        <v>1001851</v>
      </c>
      <c r="B1648" t="str">
        <f ca="1">VLOOKUP(A1648,'Fichier FI (en entrée)'!B:AH,3,0)</f>
        <v>CFCXQXTOJB</v>
      </c>
      <c r="C1648">
        <f t="shared" si="275"/>
        <v>1724</v>
      </c>
      <c r="D1648">
        <f t="shared" si="276"/>
        <v>-20</v>
      </c>
      <c r="E1648" s="14" t="str">
        <f>VLOOKUP(A1648,'Fichier FI (en entrée)'!B:AH,2,0)</f>
        <v>EV</v>
      </c>
      <c r="F1648" s="14" t="b">
        <f t="shared" si="277"/>
        <v>1</v>
      </c>
      <c r="G1648" s="14" t="b">
        <f>IFERROR(VLOOKUP(A1648,'Calculs FA (auto)'!A:F,6,0),FALSE)</f>
        <v>0</v>
      </c>
      <c r="H1648" s="14" t="b">
        <f t="shared" si="278"/>
        <v>0</v>
      </c>
      <c r="I1648" s="16" t="str">
        <f>IFERROR(VLOOKUP(A1648,'Moyennes FI (en entrée)'!B:N,7,0),"")</f>
        <v/>
      </c>
      <c r="J1648" s="16">
        <f>IFERROR(VLOOKUP(VLOOKUP(A1648,'Fichier FI (en entrée)'!B:AH,33,0),Modificateurs!A$2:B$5,2,0),0)</f>
        <v>0</v>
      </c>
      <c r="K1648" s="16">
        <f>IFERROR(VLOOKUP(VLOOKUP(A1648,'Redoub FI (en entrée)'!B:N,7,0),Modificateurs!A$8:B$11,2,0),0)</f>
        <v>0</v>
      </c>
      <c r="L1648" s="16">
        <f>IFERROR(VLOOKUP(M1648,Modificateurs!D$1:E$94,2,0),0)</f>
        <v>0</v>
      </c>
      <c r="M1648" t="str">
        <f>VLOOKUP(A1648,'Fichier FI (en entrée)'!B:AH,16,0)&amp;" "&amp;VLOOKUP(A1648,'Fichier FI (en entrée)'!B:AH,20,0)&amp;" "&amp;VLOOKUP(A1648,'Fichier FI (en entrée)'!B:AH,27,0)&amp;" "&amp;VLOOKUP(A1648,'Fichier FI (en entrée)'!B:AH,29,0)</f>
        <v xml:space="preserve">   </v>
      </c>
      <c r="N1648" t="str">
        <f>VLOOKUP(A1648,'Fichier FI (en entrée)'!B:AH,8,0)</f>
        <v>Scolarisé dans le supérieur à l'étranger</v>
      </c>
      <c r="O1648" t="b">
        <f>AND(C1648&gt;Synthèse!B$8,C1648&lt;Synthèse!B$10,NOT(Y1648))</f>
        <v>0</v>
      </c>
      <c r="Q1648" s="60">
        <f>ROUNDUP(C1648/(Synthèse!$B$4+Synthèse!$B$1)*8,0)</f>
        <v>8</v>
      </c>
      <c r="R1648" s="60">
        <f>IFERROR(VLOOKUP(A1648,'Evaluations (formulaire)'!A:P,6,0)+VLOOKUP(A1648,'Evaluations (formulaire)'!A:P,7,0),0)</f>
        <v>0</v>
      </c>
      <c r="S1648" s="60">
        <f>IFERROR(VLOOKUP(A1648,'Evaluations (formulaire)'!A:P,8,0),0)</f>
        <v>0</v>
      </c>
      <c r="T1648" s="60">
        <f>IF(AND(ISBLANK(P1648),Q1648&lt;=2),Synthèse!$B$41,IF(AND(ISBLANK(P1648),Q1648&gt;=7),Synthèse!$C$41,R1648+S1648))</f>
        <v>4.6296296296296294E-3</v>
      </c>
      <c r="U1648" s="60">
        <f t="shared" si="279"/>
        <v>-19.99537037037037</v>
      </c>
      <c r="V1648" s="60">
        <f t="shared" si="280"/>
        <v>1720</v>
      </c>
      <c r="X1648" s="26">
        <v>451</v>
      </c>
      <c r="Y1648" s="26" t="b">
        <f>IFERROR(VLOOKUP(A1648,'Calculs FA (auto)'!A:O,15,0),FALSE)</f>
        <v>0</v>
      </c>
      <c r="Z1648" s="26">
        <f>IFERROR(VLOOKUP(A1648,'Evaluations (formulaire)'!A:M,9,0),0)</f>
        <v>0</v>
      </c>
      <c r="AA1648" s="135" t="b">
        <v>0</v>
      </c>
      <c r="AB1648" s="135" t="b">
        <v>1</v>
      </c>
      <c r="AC1648" s="135" t="b">
        <f t="shared" si="281"/>
        <v>0</v>
      </c>
      <c r="AD1648" s="135" t="b">
        <f t="shared" si="282"/>
        <v>1</v>
      </c>
      <c r="AE1648" s="135" t="b">
        <f t="shared" si="283"/>
        <v>0</v>
      </c>
      <c r="AF1648" s="135" t="b">
        <f>AND(AC1648,$V1648&lt;=Synthèse!$B$44)</f>
        <v>0</v>
      </c>
      <c r="AG1648" s="135" t="b">
        <f>AND(AD1648,$V1648&lt;=Synthèse!$B$44)</f>
        <v>0</v>
      </c>
      <c r="AH1648" s="135" t="b">
        <f>AND(AE1648,$V1648&lt;=Synthèse!$B$44)</f>
        <v>0</v>
      </c>
      <c r="AI1648" s="137" t="b">
        <v>0</v>
      </c>
      <c r="AJ1648" s="137" t="b">
        <v>0</v>
      </c>
      <c r="AK1648" s="137" t="b">
        <f t="shared" si="284"/>
        <v>0</v>
      </c>
      <c r="AL1648" s="137" t="b">
        <f t="shared" si="285"/>
        <v>0</v>
      </c>
      <c r="AM1648" s="137" t="b">
        <f>AND(AK1648,$V1648&lt;=Synthèse!$B$44)</f>
        <v>0</v>
      </c>
      <c r="AN1648" s="137" t="b">
        <f>AND(AL1648,$V1648&lt;=Synthèse!$B$44)</f>
        <v>0</v>
      </c>
    </row>
    <row r="1649" spans="1:40">
      <c r="A1649" s="17">
        <v>1001928</v>
      </c>
      <c r="B1649" t="str">
        <f ca="1">VLOOKUP(A1649,'Fichier FI (en entrée)'!B:AH,3,0)</f>
        <v>BMVHUWHKXZ</v>
      </c>
      <c r="C1649">
        <f t="shared" si="275"/>
        <v>2097</v>
      </c>
      <c r="D1649">
        <f t="shared" si="276"/>
        <v>-100</v>
      </c>
      <c r="E1649" s="14" t="str">
        <f>VLOOKUP(A1649,'Fichier FI (en entrée)'!B:AH,2,0)</f>
        <v>ENV</v>
      </c>
      <c r="F1649" s="14" t="b">
        <f t="shared" si="277"/>
        <v>0</v>
      </c>
      <c r="G1649" s="14" t="b">
        <f>IFERROR(VLOOKUP(A1649,'Calculs FA (auto)'!A:F,6,0),FALSE)</f>
        <v>0</v>
      </c>
      <c r="H1649" s="14" t="b">
        <f t="shared" si="278"/>
        <v>0</v>
      </c>
      <c r="I1649" s="16" t="str">
        <f>IFERROR(VLOOKUP(A1649,'Moyennes FI (en entrée)'!B:N,7,0),"")</f>
        <v/>
      </c>
      <c r="J1649" s="16">
        <f>IFERROR(VLOOKUP(VLOOKUP(A1649,'Fichier FI (en entrée)'!B:AH,33,0),Modificateurs!A$2:B$5,2,0),0)</f>
        <v>0</v>
      </c>
      <c r="K1649" s="16">
        <f>IFERROR(VLOOKUP(VLOOKUP(A1649,'Redoub FI (en entrée)'!B:N,7,0),Modificateurs!A$8:B$11,2,0),0)</f>
        <v>0</v>
      </c>
      <c r="L1649" s="16">
        <f>IFERROR(VLOOKUP(M1649,Modificateurs!D$1:E$94,2,0),0)</f>
        <v>0</v>
      </c>
      <c r="M1649" t="str">
        <f>VLOOKUP(A1649,'Fichier FI (en entrée)'!B:AH,16,0)&amp;" "&amp;VLOOKUP(A1649,'Fichier FI (en entrée)'!B:AH,20,0)&amp;" "&amp;VLOOKUP(A1649,'Fichier FI (en entrée)'!B:AH,27,0)&amp;" "&amp;VLOOKUP(A1649,'Fichier FI (en entrée)'!B:AH,29,0)</f>
        <v xml:space="preserve">   </v>
      </c>
      <c r="N1649" t="str">
        <f>VLOOKUP(A1649,'Fichier FI (en entrée)'!B:AH,8,0)</f>
        <v>Non scolarisé</v>
      </c>
      <c r="O1649" t="b">
        <f>AND(C1649&gt;Synthèse!B$8,C1649&lt;Synthèse!B$10,NOT(Y1649))</f>
        <v>0</v>
      </c>
      <c r="Q1649" s="60">
        <f>ROUNDUP(C1649/(Synthèse!$B$4+Synthèse!$B$1)*8,0)</f>
        <v>10</v>
      </c>
      <c r="R1649" s="60">
        <f>IFERROR(VLOOKUP(A1649,'Evaluations (formulaire)'!A:P,6,0)+VLOOKUP(A1649,'Evaluations (formulaire)'!A:P,7,0),0)</f>
        <v>0</v>
      </c>
      <c r="S1649" s="60">
        <f>IFERROR(VLOOKUP(A1649,'Evaluations (formulaire)'!A:P,8,0),0)</f>
        <v>0</v>
      </c>
      <c r="T1649" s="60">
        <f>IF(AND(ISBLANK(P1649),Q1649&lt;=2),Synthèse!$B$41,IF(AND(ISBLANK(P1649),Q1649&gt;=7),Synthèse!$C$41,R1649+S1649))</f>
        <v>4.6296296296296294E-3</v>
      </c>
      <c r="U1649" s="60">
        <f t="shared" si="279"/>
        <v>-99.995370370370367</v>
      </c>
      <c r="V1649" s="60">
        <f t="shared" si="280"/>
        <v>1983</v>
      </c>
      <c r="X1649" s="26">
        <v>1957</v>
      </c>
      <c r="Y1649" s="26" t="b">
        <f>IFERROR(VLOOKUP(A1649,'Calculs FA (auto)'!A:O,15,0),FALSE)</f>
        <v>0</v>
      </c>
      <c r="Z1649" s="26">
        <f>IFERROR(VLOOKUP(A1649,'Evaluations (formulaire)'!A:M,9,0),0)</f>
        <v>0</v>
      </c>
      <c r="AA1649" s="135" t="b">
        <v>0</v>
      </c>
      <c r="AB1649" s="135" t="b">
        <v>1</v>
      </c>
      <c r="AC1649" s="135" t="b">
        <f t="shared" si="281"/>
        <v>0</v>
      </c>
      <c r="AD1649" s="135" t="b">
        <f t="shared" si="282"/>
        <v>0</v>
      </c>
      <c r="AE1649" s="135" t="b">
        <f t="shared" si="283"/>
        <v>0</v>
      </c>
      <c r="AF1649" s="135" t="b">
        <f>AND(AC1649,$V1649&lt;=Synthèse!$B$44)</f>
        <v>0</v>
      </c>
      <c r="AG1649" s="135" t="b">
        <f>AND(AD1649,$V1649&lt;=Synthèse!$B$44)</f>
        <v>0</v>
      </c>
      <c r="AH1649" s="135" t="b">
        <f>AND(AE1649,$V1649&lt;=Synthèse!$B$44)</f>
        <v>0</v>
      </c>
      <c r="AI1649" s="137" t="b">
        <v>0</v>
      </c>
      <c r="AJ1649" s="137" t="b">
        <v>0</v>
      </c>
      <c r="AK1649" s="137" t="b">
        <f t="shared" si="284"/>
        <v>0</v>
      </c>
      <c r="AL1649" s="137" t="b">
        <f t="shared" si="285"/>
        <v>0</v>
      </c>
      <c r="AM1649" s="137" t="b">
        <f>AND(AK1649,$V1649&lt;=Synthèse!$B$44)</f>
        <v>0</v>
      </c>
      <c r="AN1649" s="137" t="b">
        <f>AND(AL1649,$V1649&lt;=Synthèse!$B$44)</f>
        <v>0</v>
      </c>
    </row>
    <row r="1650" spans="1:40">
      <c r="A1650" s="17">
        <v>1002008</v>
      </c>
      <c r="B1650" t="str">
        <f ca="1">VLOOKUP(A1650,'Fichier FI (en entrée)'!B:AH,3,0)</f>
        <v>JUAUXZHYQV</v>
      </c>
      <c r="C1650">
        <f t="shared" si="275"/>
        <v>845</v>
      </c>
      <c r="D1650">
        <f t="shared" si="276"/>
        <v>11.45</v>
      </c>
      <c r="E1650" s="14" t="str">
        <f>VLOOKUP(A1650,'Fichier FI (en entrée)'!B:AH,2,0)</f>
        <v>EV</v>
      </c>
      <c r="F1650" s="14" t="b">
        <f t="shared" si="277"/>
        <v>1</v>
      </c>
      <c r="G1650" s="14" t="b">
        <f>IFERROR(VLOOKUP(A1650,'Calculs FA (auto)'!A:F,6,0),FALSE)</f>
        <v>0</v>
      </c>
      <c r="H1650" s="14" t="b">
        <f t="shared" si="278"/>
        <v>0</v>
      </c>
      <c r="I1650" s="16">
        <f>IFERROR(VLOOKUP(A1650,'Moyennes FI (en entrée)'!B:N,7,0),"")</f>
        <v>9.4499999999999993</v>
      </c>
      <c r="J1650" s="16">
        <f>IFERROR(VLOOKUP(VLOOKUP(A1650,'Fichier FI (en entrée)'!B:AH,33,0),Modificateurs!A$2:B$5,2,0),0)</f>
        <v>0</v>
      </c>
      <c r="K1650" s="16">
        <f>IFERROR(VLOOKUP(VLOOKUP(A1650,'Redoub FI (en entrée)'!B:N,7,0),Modificateurs!A$8:B$11,2,0),0)</f>
        <v>0</v>
      </c>
      <c r="L1650" s="16">
        <f>IFERROR(VLOOKUP(M1650,Modificateurs!D$1:E$94,2,0),0)</f>
        <v>2</v>
      </c>
      <c r="M1650" t="str">
        <f>VLOOKUP(A1650,'Fichier FI (en entrée)'!B:AH,16,0)&amp;" "&amp;VLOOKUP(A1650,'Fichier FI (en entrée)'!B:AH,20,0)&amp;" "&amp;VLOOKUP(A1650,'Fichier FI (en entrée)'!B:AH,27,0)&amp;" "&amp;VLOOKUP(A1650,'Fichier FI (en entrée)'!B:AH,29,0)</f>
        <v xml:space="preserve">  Scientifique Physique-chimie</v>
      </c>
      <c r="N1650" t="str">
        <f>VLOOKUP(A1650,'Fichier FI (en entrée)'!B:AH,8,0)</f>
        <v>Scolarisé dans le supérieur en France</v>
      </c>
      <c r="O1650" t="b">
        <f>AND(C1650&gt;Synthèse!B$8,C1650&lt;Synthèse!B$10,NOT(Y1650))</f>
        <v>1</v>
      </c>
      <c r="Q1650" s="60">
        <f>ROUNDUP(C1650/(Synthèse!$B$4+Synthèse!$B$1)*8,0)</f>
        <v>4</v>
      </c>
      <c r="R1650" s="60">
        <f>IFERROR(VLOOKUP(A1650,'Evaluations (formulaire)'!A:P,6,0)+VLOOKUP(A1650,'Evaluations (formulaire)'!A:P,7,0),0)</f>
        <v>0</v>
      </c>
      <c r="S1650" s="60">
        <f>IFERROR(VLOOKUP(A1650,'Evaluations (formulaire)'!A:P,8,0),0)</f>
        <v>0</v>
      </c>
      <c r="T1650" s="60">
        <f>IF(AND(ISBLANK(P1650),Q1650&lt;=2),Synthèse!$B$41,IF(AND(ISBLANK(P1650),Q1650&gt;=7),Synthèse!$C$41,R1650+S1650))</f>
        <v>0</v>
      </c>
      <c r="U1650" s="60">
        <f t="shared" si="279"/>
        <v>11.45</v>
      </c>
      <c r="V1650" s="60">
        <f t="shared" si="280"/>
        <v>845</v>
      </c>
      <c r="X1650" s="26">
        <v>301</v>
      </c>
      <c r="Y1650" s="26" t="b">
        <f>IFERROR(VLOOKUP(A1650,'Calculs FA (auto)'!A:O,15,0),FALSE)</f>
        <v>0</v>
      </c>
      <c r="Z1650" s="26">
        <f>IFERROR(VLOOKUP(A1650,'Evaluations (formulaire)'!A:M,9,0),0)</f>
        <v>0</v>
      </c>
      <c r="AA1650" s="135" t="b">
        <v>0</v>
      </c>
      <c r="AB1650" s="135" t="b">
        <v>0</v>
      </c>
      <c r="AC1650" s="135" t="b">
        <f t="shared" si="281"/>
        <v>0</v>
      </c>
      <c r="AD1650" s="135" t="b">
        <f t="shared" si="282"/>
        <v>0</v>
      </c>
      <c r="AE1650" s="135" t="b">
        <f t="shared" si="283"/>
        <v>1</v>
      </c>
      <c r="AF1650" s="135" t="b">
        <f>AND(AC1650,$V1650&lt;=Synthèse!$B$44)</f>
        <v>0</v>
      </c>
      <c r="AG1650" s="135" t="b">
        <f>AND(AD1650,$V1650&lt;=Synthèse!$B$44)</f>
        <v>0</v>
      </c>
      <c r="AH1650" s="135" t="b">
        <f>AND(AE1650,$V1650&lt;=Synthèse!$B$44)</f>
        <v>0</v>
      </c>
      <c r="AI1650" s="137" t="b">
        <v>0</v>
      </c>
      <c r="AJ1650" s="137" t="b">
        <v>0</v>
      </c>
      <c r="AK1650" s="137" t="b">
        <f t="shared" si="284"/>
        <v>0</v>
      </c>
      <c r="AL1650" s="137" t="b">
        <f t="shared" si="285"/>
        <v>0</v>
      </c>
      <c r="AM1650" s="137" t="b">
        <f>AND(AK1650,$V1650&lt;=Synthèse!$B$44)</f>
        <v>0</v>
      </c>
      <c r="AN1650" s="137" t="b">
        <f>AND(AL1650,$V1650&lt;=Synthèse!$B$44)</f>
        <v>0</v>
      </c>
    </row>
    <row r="1651" spans="1:40">
      <c r="A1651" s="17">
        <v>1002120</v>
      </c>
      <c r="B1651" t="str">
        <f ca="1">VLOOKUP(A1651,'Fichier FI (en entrée)'!B:AH,3,0)</f>
        <v>GBCKLNNVCU</v>
      </c>
      <c r="C1651">
        <f t="shared" si="275"/>
        <v>2097</v>
      </c>
      <c r="D1651">
        <f t="shared" si="276"/>
        <v>-100</v>
      </c>
      <c r="E1651" s="14" t="str">
        <f>VLOOKUP(A1651,'Fichier FI (en entrée)'!B:AH,2,0)</f>
        <v>ENV</v>
      </c>
      <c r="F1651" s="14" t="b">
        <f t="shared" si="277"/>
        <v>0</v>
      </c>
      <c r="G1651" s="14" t="b">
        <f>IFERROR(VLOOKUP(A1651,'Calculs FA (auto)'!A:F,6,0),FALSE)</f>
        <v>0</v>
      </c>
      <c r="H1651" s="14" t="b">
        <f t="shared" si="278"/>
        <v>0</v>
      </c>
      <c r="I1651" s="16" t="str">
        <f>IFERROR(VLOOKUP(A1651,'Moyennes FI (en entrée)'!B:N,7,0),"")</f>
        <v/>
      </c>
      <c r="J1651" s="16">
        <f>IFERROR(VLOOKUP(VLOOKUP(A1651,'Fichier FI (en entrée)'!B:AH,33,0),Modificateurs!A$2:B$5,2,0),0)</f>
        <v>0</v>
      </c>
      <c r="K1651" s="16">
        <f>IFERROR(VLOOKUP(VLOOKUP(A1651,'Redoub FI (en entrée)'!B:N,7,0),Modificateurs!A$8:B$11,2,0),0)</f>
        <v>0</v>
      </c>
      <c r="L1651" s="16">
        <f>IFERROR(VLOOKUP(M1651,Modificateurs!D$1:E$94,2,0),0)</f>
        <v>-12</v>
      </c>
      <c r="M1651" t="str">
        <f>VLOOKUP(A1651,'Fichier FI (en entrée)'!B:AH,16,0)&amp;" "&amp;VLOOKUP(A1651,'Fichier FI (en entrée)'!B:AH,20,0)&amp;" "&amp;VLOOKUP(A1651,'Fichier FI (en entrée)'!B:AH,27,0)&amp;" "&amp;VLOOKUP(A1651,'Fichier FI (en entrée)'!B:AH,29,0)</f>
        <v xml:space="preserve">  Professionnelle Electrotechnique, énergie, équipements communicants</v>
      </c>
      <c r="N1651" t="str">
        <f>VLOOKUP(A1651,'Fichier FI (en entrée)'!B:AH,8,0)</f>
        <v>Non scolarisé</v>
      </c>
      <c r="O1651" t="b">
        <f>AND(C1651&gt;Synthèse!B$8,C1651&lt;Synthèse!B$10,NOT(Y1651))</f>
        <v>0</v>
      </c>
      <c r="Q1651" s="60">
        <f>ROUNDUP(C1651/(Synthèse!$B$4+Synthèse!$B$1)*8,0)</f>
        <v>10</v>
      </c>
      <c r="R1651" s="60">
        <f>IFERROR(VLOOKUP(A1651,'Evaluations (formulaire)'!A:P,6,0)+VLOOKUP(A1651,'Evaluations (formulaire)'!A:P,7,0),0)</f>
        <v>0</v>
      </c>
      <c r="S1651" s="60">
        <f>IFERROR(VLOOKUP(A1651,'Evaluations (formulaire)'!A:P,8,0),0)</f>
        <v>0</v>
      </c>
      <c r="T1651" s="60">
        <f>IF(AND(ISBLANK(P1651),Q1651&lt;=2),Synthèse!$B$41,IF(AND(ISBLANK(P1651),Q1651&gt;=7),Synthèse!$C$41,R1651+S1651))</f>
        <v>4.6296296296296294E-3</v>
      </c>
      <c r="U1651" s="60">
        <f t="shared" si="279"/>
        <v>-99.995370370370367</v>
      </c>
      <c r="V1651" s="60">
        <f t="shared" si="280"/>
        <v>1983</v>
      </c>
      <c r="X1651" s="26">
        <v>438</v>
      </c>
      <c r="Y1651" s="26" t="b">
        <f>IFERROR(VLOOKUP(A1651,'Calculs FA (auto)'!A:O,15,0),FALSE)</f>
        <v>0</v>
      </c>
      <c r="Z1651" s="26">
        <f>IFERROR(VLOOKUP(A1651,'Evaluations (formulaire)'!A:M,9,0),0)</f>
        <v>0</v>
      </c>
      <c r="AA1651" s="135" t="b">
        <v>0</v>
      </c>
      <c r="AB1651" s="135" t="b">
        <v>0</v>
      </c>
      <c r="AC1651" s="135" t="b">
        <f t="shared" si="281"/>
        <v>0</v>
      </c>
      <c r="AD1651" s="135" t="b">
        <f t="shared" si="282"/>
        <v>0</v>
      </c>
      <c r="AE1651" s="135" t="b">
        <f t="shared" si="283"/>
        <v>0</v>
      </c>
      <c r="AF1651" s="135" t="b">
        <f>AND(AC1651,$V1651&lt;=Synthèse!$B$44)</f>
        <v>0</v>
      </c>
      <c r="AG1651" s="135" t="b">
        <f>AND(AD1651,$V1651&lt;=Synthèse!$B$44)</f>
        <v>0</v>
      </c>
      <c r="AH1651" s="135" t="b">
        <f>AND(AE1651,$V1651&lt;=Synthèse!$B$44)</f>
        <v>0</v>
      </c>
      <c r="AI1651" s="137" t="b">
        <v>0</v>
      </c>
      <c r="AJ1651" s="137" t="b">
        <v>0</v>
      </c>
      <c r="AK1651" s="137" t="b">
        <f t="shared" si="284"/>
        <v>0</v>
      </c>
      <c r="AL1651" s="137" t="b">
        <f t="shared" si="285"/>
        <v>0</v>
      </c>
      <c r="AM1651" s="137" t="b">
        <f>AND(AK1651,$V1651&lt;=Synthèse!$B$44)</f>
        <v>0</v>
      </c>
      <c r="AN1651" s="137" t="b">
        <f>AND(AL1651,$V1651&lt;=Synthèse!$B$44)</f>
        <v>0</v>
      </c>
    </row>
    <row r="1652" spans="1:40">
      <c r="A1652" s="17">
        <v>1002191</v>
      </c>
      <c r="B1652" t="str">
        <f ca="1">VLOOKUP(A1652,'Fichier FI (en entrée)'!B:AH,3,0)</f>
        <v>HCCEABSOHT</v>
      </c>
      <c r="C1652">
        <f t="shared" si="275"/>
        <v>1724</v>
      </c>
      <c r="D1652">
        <f t="shared" si="276"/>
        <v>-20</v>
      </c>
      <c r="E1652" s="14" t="str">
        <f>VLOOKUP(A1652,'Fichier FI (en entrée)'!B:AH,2,0)</f>
        <v>EV</v>
      </c>
      <c r="F1652" s="14" t="b">
        <f t="shared" si="277"/>
        <v>1</v>
      </c>
      <c r="G1652" s="14" t="b">
        <f>IFERROR(VLOOKUP(A1652,'Calculs FA (auto)'!A:F,6,0),FALSE)</f>
        <v>0</v>
      </c>
      <c r="H1652" s="14" t="b">
        <f t="shared" si="278"/>
        <v>0</v>
      </c>
      <c r="I1652" s="16" t="str">
        <f>IFERROR(VLOOKUP(A1652,'Moyennes FI (en entrée)'!B:N,7,0),"")</f>
        <v/>
      </c>
      <c r="J1652" s="16">
        <f>IFERROR(VLOOKUP(VLOOKUP(A1652,'Fichier FI (en entrée)'!B:AH,33,0),Modificateurs!A$2:B$5,2,0),0)</f>
        <v>0</v>
      </c>
      <c r="K1652" s="16">
        <f>IFERROR(VLOOKUP(VLOOKUP(A1652,'Redoub FI (en entrée)'!B:N,7,0),Modificateurs!A$8:B$11,2,0),0)</f>
        <v>0</v>
      </c>
      <c r="L1652" s="16">
        <f>IFERROR(VLOOKUP(M1652,Modificateurs!D$1:E$94,2,0),0)</f>
        <v>0</v>
      </c>
      <c r="M1652" t="str">
        <f>VLOOKUP(A1652,'Fichier FI (en entrée)'!B:AH,16,0)&amp;" "&amp;VLOOKUP(A1652,'Fichier FI (en entrée)'!B:AH,20,0)&amp;" "&amp;VLOOKUP(A1652,'Fichier FI (en entrée)'!B:AH,27,0)&amp;" "&amp;VLOOKUP(A1652,'Fichier FI (en entrée)'!B:AH,29,0)</f>
        <v xml:space="preserve">   </v>
      </c>
      <c r="N1652" t="str">
        <f>VLOOKUP(A1652,'Fichier FI (en entrée)'!B:AH,8,0)</f>
        <v>Scolarisé dans le supérieur à l'étranger</v>
      </c>
      <c r="O1652" t="b">
        <f>AND(C1652&gt;Synthèse!B$8,C1652&lt;Synthèse!B$10,NOT(Y1652))</f>
        <v>0</v>
      </c>
      <c r="Q1652" s="60">
        <f>ROUNDUP(C1652/(Synthèse!$B$4+Synthèse!$B$1)*8,0)</f>
        <v>8</v>
      </c>
      <c r="R1652" s="60">
        <f>IFERROR(VLOOKUP(A1652,'Evaluations (formulaire)'!A:P,6,0)+VLOOKUP(A1652,'Evaluations (formulaire)'!A:P,7,0),0)</f>
        <v>0</v>
      </c>
      <c r="S1652" s="60">
        <f>IFERROR(VLOOKUP(A1652,'Evaluations (formulaire)'!A:P,8,0),0)</f>
        <v>0</v>
      </c>
      <c r="T1652" s="60">
        <f>IF(AND(ISBLANK(P1652),Q1652&lt;=2),Synthèse!$B$41,IF(AND(ISBLANK(P1652),Q1652&gt;=7),Synthèse!$C$41,R1652+S1652))</f>
        <v>4.6296296296296294E-3</v>
      </c>
      <c r="U1652" s="60">
        <f t="shared" si="279"/>
        <v>-19.99537037037037</v>
      </c>
      <c r="V1652" s="60">
        <f t="shared" si="280"/>
        <v>1720</v>
      </c>
      <c r="X1652" s="26">
        <v>841</v>
      </c>
      <c r="Y1652" s="26" t="b">
        <f>IFERROR(VLOOKUP(A1652,'Calculs FA (auto)'!A:O,15,0),FALSE)</f>
        <v>0</v>
      </c>
      <c r="Z1652" s="26">
        <f>IFERROR(VLOOKUP(A1652,'Evaluations (formulaire)'!A:M,9,0),0)</f>
        <v>0</v>
      </c>
      <c r="AA1652" s="135" t="b">
        <v>0</v>
      </c>
      <c r="AB1652" s="135" t="b">
        <v>0</v>
      </c>
      <c r="AC1652" s="135" t="b">
        <f t="shared" si="281"/>
        <v>0</v>
      </c>
      <c r="AD1652" s="135" t="b">
        <f t="shared" si="282"/>
        <v>0</v>
      </c>
      <c r="AE1652" s="135" t="b">
        <f t="shared" si="283"/>
        <v>1</v>
      </c>
      <c r="AF1652" s="135" t="b">
        <f>AND(AC1652,$V1652&lt;=Synthèse!$B$44)</f>
        <v>0</v>
      </c>
      <c r="AG1652" s="135" t="b">
        <f>AND(AD1652,$V1652&lt;=Synthèse!$B$44)</f>
        <v>0</v>
      </c>
      <c r="AH1652" s="135" t="b">
        <f>AND(AE1652,$V1652&lt;=Synthèse!$B$44)</f>
        <v>0</v>
      </c>
      <c r="AI1652" s="137" t="b">
        <v>0</v>
      </c>
      <c r="AJ1652" s="137" t="b">
        <v>0</v>
      </c>
      <c r="AK1652" s="137" t="b">
        <f t="shared" si="284"/>
        <v>0</v>
      </c>
      <c r="AL1652" s="137" t="b">
        <f t="shared" si="285"/>
        <v>0</v>
      </c>
      <c r="AM1652" s="137" t="b">
        <f>AND(AK1652,$V1652&lt;=Synthèse!$B$44)</f>
        <v>0</v>
      </c>
      <c r="AN1652" s="137" t="b">
        <f>AND(AL1652,$V1652&lt;=Synthèse!$B$44)</f>
        <v>0</v>
      </c>
    </row>
    <row r="1653" spans="1:40">
      <c r="A1653" s="17">
        <v>1003437</v>
      </c>
      <c r="B1653" t="str">
        <f ca="1">VLOOKUP(A1653,'Fichier FI (en entrée)'!B:AH,3,0)</f>
        <v>NPYQREIDLY</v>
      </c>
      <c r="C1653">
        <f t="shared" si="275"/>
        <v>1572</v>
      </c>
      <c r="D1653">
        <f t="shared" si="276"/>
        <v>-1.0199999999999996</v>
      </c>
      <c r="E1653" s="14" t="str">
        <f>VLOOKUP(A1653,'Fichier FI (en entrée)'!B:AH,2,0)</f>
        <v>EV</v>
      </c>
      <c r="F1653" s="14" t="b">
        <f t="shared" si="277"/>
        <v>1</v>
      </c>
      <c r="G1653" s="14" t="b">
        <f>IFERROR(VLOOKUP(A1653,'Calculs FA (auto)'!A:F,6,0),FALSE)</f>
        <v>0</v>
      </c>
      <c r="H1653" s="14" t="b">
        <f t="shared" si="278"/>
        <v>0</v>
      </c>
      <c r="I1653" s="16">
        <f>IFERROR(VLOOKUP(A1653,'Moyennes FI (en entrée)'!B:N,7,0),"")</f>
        <v>10.98</v>
      </c>
      <c r="J1653" s="16">
        <f>IFERROR(VLOOKUP(VLOOKUP(A1653,'Fichier FI (en entrée)'!B:AH,33,0),Modificateurs!A$2:B$5,2,0),0)</f>
        <v>0</v>
      </c>
      <c r="K1653" s="16">
        <f>IFERROR(VLOOKUP(VLOOKUP(A1653,'Redoub FI (en entrée)'!B:N,7,0),Modificateurs!A$8:B$11,2,0),0)</f>
        <v>0</v>
      </c>
      <c r="L1653" s="16">
        <f>IFERROR(VLOOKUP(M1653,Modificateurs!D$1:E$94,2,0),0)</f>
        <v>-12</v>
      </c>
      <c r="M1653" t="str">
        <f>VLOOKUP(A1653,'Fichier FI (en entrée)'!B:AH,16,0)&amp;" "&amp;VLOOKUP(A1653,'Fichier FI (en entrée)'!B:AH,20,0)&amp;" "&amp;VLOOKUP(A1653,'Fichier FI (en entrée)'!B:AH,27,0)&amp;" "&amp;VLOOKUP(A1653,'Fichier FI (en entrée)'!B:AH,29,0)</f>
        <v xml:space="preserve">  Professionnelle Systèmes électroniques numériques</v>
      </c>
      <c r="N1653" t="str">
        <f>VLOOKUP(A1653,'Fichier FI (en entrée)'!B:AH,8,0)</f>
        <v>Non scolarisé</v>
      </c>
      <c r="O1653" t="b">
        <f>AND(C1653&gt;Synthèse!B$8,C1653&lt;Synthèse!B$10,NOT(Y1653))</f>
        <v>0</v>
      </c>
      <c r="Q1653" s="60">
        <f>ROUNDUP(C1653/(Synthèse!$B$4+Synthèse!$B$1)*8,0)</f>
        <v>8</v>
      </c>
      <c r="R1653" s="60">
        <f>IFERROR(VLOOKUP(A1653,'Evaluations (formulaire)'!A:P,6,0)+VLOOKUP(A1653,'Evaluations (formulaire)'!A:P,7,0),0)</f>
        <v>0</v>
      </c>
      <c r="S1653" s="60">
        <f>IFERROR(VLOOKUP(A1653,'Evaluations (formulaire)'!A:P,8,0),0)</f>
        <v>0</v>
      </c>
      <c r="T1653" s="60">
        <f>IF(AND(ISBLANK(P1653),Q1653&lt;=2),Synthèse!$B$41,IF(AND(ISBLANK(P1653),Q1653&gt;=7),Synthèse!$C$41,R1653+S1653))</f>
        <v>4.6296296296296294E-3</v>
      </c>
      <c r="U1653" s="60">
        <f t="shared" si="279"/>
        <v>-1.01537037037037</v>
      </c>
      <c r="V1653" s="60">
        <f t="shared" si="280"/>
        <v>1572</v>
      </c>
      <c r="X1653" s="26">
        <v>2082</v>
      </c>
      <c r="Y1653" s="26" t="b">
        <f>IFERROR(VLOOKUP(A1653,'Calculs FA (auto)'!A:O,15,0),FALSE)</f>
        <v>0</v>
      </c>
      <c r="Z1653" s="26">
        <f>IFERROR(VLOOKUP(A1653,'Evaluations (formulaire)'!A:M,9,0),0)</f>
        <v>0</v>
      </c>
      <c r="AA1653" s="135" t="b">
        <v>0</v>
      </c>
      <c r="AB1653" s="135" t="b">
        <v>1</v>
      </c>
      <c r="AC1653" s="135" t="b">
        <f t="shared" si="281"/>
        <v>0</v>
      </c>
      <c r="AD1653" s="135" t="b">
        <f t="shared" si="282"/>
        <v>1</v>
      </c>
      <c r="AE1653" s="135" t="b">
        <f t="shared" si="283"/>
        <v>0</v>
      </c>
      <c r="AF1653" s="135" t="b">
        <f>AND(AC1653,$V1653&lt;=Synthèse!$B$44)</f>
        <v>0</v>
      </c>
      <c r="AG1653" s="135" t="b">
        <f>AND(AD1653,$V1653&lt;=Synthèse!$B$44)</f>
        <v>0</v>
      </c>
      <c r="AH1653" s="135" t="b">
        <f>AND(AE1653,$V1653&lt;=Synthèse!$B$44)</f>
        <v>0</v>
      </c>
      <c r="AI1653" s="137" t="b">
        <v>0</v>
      </c>
      <c r="AJ1653" s="137" t="b">
        <v>0</v>
      </c>
      <c r="AK1653" s="137" t="b">
        <f t="shared" si="284"/>
        <v>0</v>
      </c>
      <c r="AL1653" s="137" t="b">
        <f t="shared" si="285"/>
        <v>0</v>
      </c>
      <c r="AM1653" s="137" t="b">
        <f>AND(AK1653,$V1653&lt;=Synthèse!$B$44)</f>
        <v>0</v>
      </c>
      <c r="AN1653" s="137" t="b">
        <f>AND(AL1653,$V1653&lt;=Synthèse!$B$44)</f>
        <v>0</v>
      </c>
    </row>
    <row r="1654" spans="1:40">
      <c r="A1654" s="17">
        <v>1004530</v>
      </c>
      <c r="B1654" t="str">
        <f ca="1">VLOOKUP(A1654,'Fichier FI (en entrée)'!B:AH,3,0)</f>
        <v>KOJRGQRQYL</v>
      </c>
      <c r="C1654">
        <f t="shared" si="275"/>
        <v>2097</v>
      </c>
      <c r="D1654">
        <f t="shared" si="276"/>
        <v>-100</v>
      </c>
      <c r="E1654" s="14" t="str">
        <f>VLOOKUP(A1654,'Fichier FI (en entrée)'!B:AH,2,0)</f>
        <v>ENV</v>
      </c>
      <c r="F1654" s="14" t="b">
        <f t="shared" si="277"/>
        <v>0</v>
      </c>
      <c r="G1654" s="14" t="b">
        <f>IFERROR(VLOOKUP(A1654,'Calculs FA (auto)'!A:F,6,0),FALSE)</f>
        <v>0</v>
      </c>
      <c r="H1654" s="14" t="b">
        <f t="shared" si="278"/>
        <v>0</v>
      </c>
      <c r="I1654" s="16" t="str">
        <f>IFERROR(VLOOKUP(A1654,'Moyennes FI (en entrée)'!B:N,7,0),"")</f>
        <v/>
      </c>
      <c r="J1654" s="16">
        <f>IFERROR(VLOOKUP(VLOOKUP(A1654,'Fichier FI (en entrée)'!B:AH,33,0),Modificateurs!A$2:B$5,2,0),0)</f>
        <v>0</v>
      </c>
      <c r="K1654" s="16">
        <f>IFERROR(VLOOKUP(VLOOKUP(A1654,'Redoub FI (en entrée)'!B:N,7,0),Modificateurs!A$8:B$11,2,0),0)</f>
        <v>0</v>
      </c>
      <c r="L1654" s="16">
        <f>IFERROR(VLOOKUP(M1654,Modificateurs!D$1:E$94,2,0),0)</f>
        <v>-6</v>
      </c>
      <c r="M1654" t="str">
        <f>VLOOKUP(A1654,'Fichier FI (en entrée)'!B:AH,16,0)&amp;" "&amp;VLOOKUP(A1654,'Fichier FI (en entrée)'!B:AH,20,0)&amp;" "&amp;VLOOKUP(A1654,'Fichier FI (en entrée)'!B:AH,27,0)&amp;" "&amp;VLOOKUP(A1654,'Fichier FI (en entrée)'!B:AH,29,0)</f>
        <v xml:space="preserve">  Sciences et Technologies de l'Industrie et du Développement Durable Innovation Technologique et Eco conception</v>
      </c>
      <c r="N1654" t="str">
        <f>VLOOKUP(A1654,'Fichier FI (en entrée)'!B:AH,8,0)</f>
        <v>Scolarisé dans le supérieur en France</v>
      </c>
      <c r="O1654" t="b">
        <f>AND(C1654&gt;Synthèse!B$8,C1654&lt;Synthèse!B$10,NOT(Y1654))</f>
        <v>0</v>
      </c>
      <c r="Q1654" s="60">
        <f>ROUNDUP(C1654/(Synthèse!$B$4+Synthèse!$B$1)*8,0)</f>
        <v>10</v>
      </c>
      <c r="R1654" s="60">
        <f>IFERROR(VLOOKUP(A1654,'Evaluations (formulaire)'!A:P,6,0)+VLOOKUP(A1654,'Evaluations (formulaire)'!A:P,7,0),0)</f>
        <v>0</v>
      </c>
      <c r="S1654" s="60">
        <f>IFERROR(VLOOKUP(A1654,'Evaluations (formulaire)'!A:P,8,0),0)</f>
        <v>0</v>
      </c>
      <c r="T1654" s="60">
        <f>IF(AND(ISBLANK(P1654),Q1654&lt;=2),Synthèse!$B$41,IF(AND(ISBLANK(P1654),Q1654&gt;=7),Synthèse!$C$41,R1654+S1654))</f>
        <v>4.6296296296296294E-3</v>
      </c>
      <c r="U1654" s="60">
        <f t="shared" si="279"/>
        <v>-99.995370370370367</v>
      </c>
      <c r="V1654" s="60">
        <f t="shared" si="280"/>
        <v>1983</v>
      </c>
      <c r="X1654" s="26">
        <v>1976</v>
      </c>
      <c r="Y1654" s="26" t="b">
        <f>IFERROR(VLOOKUP(A1654,'Calculs FA (auto)'!A:O,15,0),FALSE)</f>
        <v>0</v>
      </c>
      <c r="Z1654" s="26">
        <f>IFERROR(VLOOKUP(A1654,'Evaluations (formulaire)'!A:M,9,0),0)</f>
        <v>0</v>
      </c>
      <c r="AA1654" s="135" t="b">
        <v>0</v>
      </c>
      <c r="AB1654" s="135" t="b">
        <v>1</v>
      </c>
      <c r="AC1654" s="135" t="b">
        <f t="shared" si="281"/>
        <v>0</v>
      </c>
      <c r="AD1654" s="135" t="b">
        <f t="shared" si="282"/>
        <v>0</v>
      </c>
      <c r="AE1654" s="135" t="b">
        <f t="shared" si="283"/>
        <v>0</v>
      </c>
      <c r="AF1654" s="135" t="b">
        <f>AND(AC1654,$V1654&lt;=Synthèse!$B$44)</f>
        <v>0</v>
      </c>
      <c r="AG1654" s="135" t="b">
        <f>AND(AD1654,$V1654&lt;=Synthèse!$B$44)</f>
        <v>0</v>
      </c>
      <c r="AH1654" s="135" t="b">
        <f>AND(AE1654,$V1654&lt;=Synthèse!$B$44)</f>
        <v>0</v>
      </c>
      <c r="AI1654" s="137" t="b">
        <v>0</v>
      </c>
      <c r="AJ1654" s="137" t="b">
        <v>0</v>
      </c>
      <c r="AK1654" s="137" t="b">
        <f t="shared" si="284"/>
        <v>0</v>
      </c>
      <c r="AL1654" s="137" t="b">
        <f t="shared" si="285"/>
        <v>0</v>
      </c>
      <c r="AM1654" s="137" t="b">
        <f>AND(AK1654,$V1654&lt;=Synthèse!$B$44)</f>
        <v>0</v>
      </c>
      <c r="AN1654" s="137" t="b">
        <f>AND(AL1654,$V1654&lt;=Synthèse!$B$44)</f>
        <v>0</v>
      </c>
    </row>
    <row r="1655" spans="1:40">
      <c r="A1655" s="17">
        <v>1005000</v>
      </c>
      <c r="B1655" t="str">
        <f ca="1">VLOOKUP(A1655,'Fichier FI (en entrée)'!B:AH,3,0)</f>
        <v>TPDLPNAPRT</v>
      </c>
      <c r="C1655">
        <f t="shared" si="275"/>
        <v>1626</v>
      </c>
      <c r="D1655">
        <f t="shared" si="276"/>
        <v>-2.8800000000000008</v>
      </c>
      <c r="E1655" s="14" t="str">
        <f>VLOOKUP(A1655,'Fichier FI (en entrée)'!B:AH,2,0)</f>
        <v>EV</v>
      </c>
      <c r="F1655" s="14" t="b">
        <f t="shared" si="277"/>
        <v>1</v>
      </c>
      <c r="G1655" s="14" t="b">
        <f>IFERROR(VLOOKUP(A1655,'Calculs FA (auto)'!A:F,6,0),FALSE)</f>
        <v>0</v>
      </c>
      <c r="H1655" s="14" t="b">
        <f t="shared" si="278"/>
        <v>0</v>
      </c>
      <c r="I1655" s="16">
        <f>IFERROR(VLOOKUP(A1655,'Moyennes FI (en entrée)'!B:N,7,0),"")</f>
        <v>9.1199999999999992</v>
      </c>
      <c r="J1655" s="16">
        <f>IFERROR(VLOOKUP(VLOOKUP(A1655,'Fichier FI (en entrée)'!B:AH,33,0),Modificateurs!A$2:B$5,2,0),0)</f>
        <v>0</v>
      </c>
      <c r="K1655" s="16">
        <f>IFERROR(VLOOKUP(VLOOKUP(A1655,'Redoub FI (en entrée)'!B:N,7,0),Modificateurs!A$8:B$11,2,0),0)</f>
        <v>0</v>
      </c>
      <c r="L1655" s="16">
        <f>IFERROR(VLOOKUP(M1655,Modificateurs!D$1:E$94,2,0),0)</f>
        <v>-12</v>
      </c>
      <c r="M1655" t="str">
        <f>VLOOKUP(A1655,'Fichier FI (en entrée)'!B:AH,16,0)&amp;" "&amp;VLOOKUP(A1655,'Fichier FI (en entrée)'!B:AH,20,0)&amp;" "&amp;VLOOKUP(A1655,'Fichier FI (en entrée)'!B:AH,27,0)&amp;" "&amp;VLOOKUP(A1655,'Fichier FI (en entrée)'!B:AH,29,0)</f>
        <v xml:space="preserve">  Professionnelle Technicien geomètre topographe</v>
      </c>
      <c r="N1655" t="str">
        <f>VLOOKUP(A1655,'Fichier FI (en entrée)'!B:AH,8,0)</f>
        <v>Non scolarisé</v>
      </c>
      <c r="O1655" t="b">
        <f>AND(C1655&gt;Synthèse!B$8,C1655&lt;Synthèse!B$10,NOT(Y1655))</f>
        <v>0</v>
      </c>
      <c r="Q1655" s="60">
        <f>ROUNDUP(C1655/(Synthèse!$B$4+Synthèse!$B$1)*8,0)</f>
        <v>8</v>
      </c>
      <c r="R1655" s="60">
        <f>IFERROR(VLOOKUP(A1655,'Evaluations (formulaire)'!A:P,6,0)+VLOOKUP(A1655,'Evaluations (formulaire)'!A:P,7,0),0)</f>
        <v>0</v>
      </c>
      <c r="S1655" s="60">
        <f>IFERROR(VLOOKUP(A1655,'Evaluations (formulaire)'!A:P,8,0),0)</f>
        <v>0</v>
      </c>
      <c r="T1655" s="60">
        <f>IF(AND(ISBLANK(P1655),Q1655&lt;=2),Synthèse!$B$41,IF(AND(ISBLANK(P1655),Q1655&gt;=7),Synthèse!$C$41,R1655+S1655))</f>
        <v>4.6296296296296294E-3</v>
      </c>
      <c r="U1655" s="60">
        <f t="shared" si="279"/>
        <v>-2.875370370370371</v>
      </c>
      <c r="V1655" s="60">
        <f t="shared" si="280"/>
        <v>1626</v>
      </c>
      <c r="X1655" s="26">
        <v>1823</v>
      </c>
      <c r="Y1655" s="26" t="b">
        <f>IFERROR(VLOOKUP(A1655,'Calculs FA (auto)'!A:O,15,0),FALSE)</f>
        <v>0</v>
      </c>
      <c r="Z1655" s="26">
        <f>IFERROR(VLOOKUP(A1655,'Evaluations (formulaire)'!A:M,9,0),0)</f>
        <v>0</v>
      </c>
      <c r="AA1655" s="135" t="b">
        <v>0</v>
      </c>
      <c r="AB1655" s="135" t="b">
        <v>0</v>
      </c>
      <c r="AC1655" s="135" t="b">
        <f t="shared" si="281"/>
        <v>0</v>
      </c>
      <c r="AD1655" s="135" t="b">
        <f t="shared" si="282"/>
        <v>0</v>
      </c>
      <c r="AE1655" s="135" t="b">
        <f t="shared" si="283"/>
        <v>1</v>
      </c>
      <c r="AF1655" s="135" t="b">
        <f>AND(AC1655,$V1655&lt;=Synthèse!$B$44)</f>
        <v>0</v>
      </c>
      <c r="AG1655" s="135" t="b">
        <f>AND(AD1655,$V1655&lt;=Synthèse!$B$44)</f>
        <v>0</v>
      </c>
      <c r="AH1655" s="135" t="b">
        <f>AND(AE1655,$V1655&lt;=Synthèse!$B$44)</f>
        <v>0</v>
      </c>
      <c r="AI1655" s="137" t="b">
        <v>0</v>
      </c>
      <c r="AJ1655" s="137" t="b">
        <v>0</v>
      </c>
      <c r="AK1655" s="137" t="b">
        <f t="shared" si="284"/>
        <v>0</v>
      </c>
      <c r="AL1655" s="137" t="b">
        <f t="shared" si="285"/>
        <v>0</v>
      </c>
      <c r="AM1655" s="137" t="b">
        <f>AND(AK1655,$V1655&lt;=Synthèse!$B$44)</f>
        <v>0</v>
      </c>
      <c r="AN1655" s="137" t="b">
        <f>AND(AL1655,$V1655&lt;=Synthèse!$B$44)</f>
        <v>0</v>
      </c>
    </row>
    <row r="1656" spans="1:40">
      <c r="A1656" s="17">
        <v>1005067</v>
      </c>
      <c r="B1656" t="str">
        <f ca="1">VLOOKUP(A1656,'Fichier FI (en entrée)'!B:AH,3,0)</f>
        <v>ARLLVRHOSJ</v>
      </c>
      <c r="C1656">
        <f t="shared" si="275"/>
        <v>1597</v>
      </c>
      <c r="D1656">
        <f t="shared" si="276"/>
        <v>-1.8699999999999992</v>
      </c>
      <c r="E1656" s="14" t="str">
        <f>VLOOKUP(A1656,'Fichier FI (en entrée)'!B:AH,2,0)</f>
        <v>EV</v>
      </c>
      <c r="F1656" s="14" t="b">
        <f t="shared" si="277"/>
        <v>1</v>
      </c>
      <c r="G1656" s="14" t="b">
        <f>IFERROR(VLOOKUP(A1656,'Calculs FA (auto)'!A:F,6,0),FALSE)</f>
        <v>0</v>
      </c>
      <c r="H1656" s="14" t="b">
        <f t="shared" si="278"/>
        <v>0</v>
      </c>
      <c r="I1656" s="16">
        <f>IFERROR(VLOOKUP(A1656,'Moyennes FI (en entrée)'!B:N,7,0),"")</f>
        <v>10.130000000000001</v>
      </c>
      <c r="J1656" s="16">
        <f>IFERROR(VLOOKUP(VLOOKUP(A1656,'Fichier FI (en entrée)'!B:AH,33,0),Modificateurs!A$2:B$5,2,0),0)</f>
        <v>0</v>
      </c>
      <c r="K1656" s="16">
        <f>IFERROR(VLOOKUP(VLOOKUP(A1656,'Redoub FI (en entrée)'!B:N,7,0),Modificateurs!A$8:B$11,2,0),0)</f>
        <v>0</v>
      </c>
      <c r="L1656" s="16">
        <f>IFERROR(VLOOKUP(M1656,Modificateurs!D$1:E$94,2,0),0)</f>
        <v>-12</v>
      </c>
      <c r="M1656" t="str">
        <f>VLOOKUP(A1656,'Fichier FI (en entrée)'!B:AH,16,0)&amp;" "&amp;VLOOKUP(A1656,'Fichier FI (en entrée)'!B:AH,20,0)&amp;" "&amp;VLOOKUP(A1656,'Fichier FI (en entrée)'!B:AH,27,0)&amp;" "&amp;VLOOKUP(A1656,'Fichier FI (en entrée)'!B:AH,29,0)</f>
        <v xml:space="preserve">  Professionnelle Comptabilité</v>
      </c>
      <c r="N1656" t="str">
        <f>VLOOKUP(A1656,'Fichier FI (en entrée)'!B:AH,8,0)</f>
        <v>Non scolarisé</v>
      </c>
      <c r="O1656" t="b">
        <f>AND(C1656&gt;Synthèse!B$8,C1656&lt;Synthèse!B$10,NOT(Y1656))</f>
        <v>0</v>
      </c>
      <c r="Q1656" s="60">
        <f>ROUNDUP(C1656/(Synthèse!$B$4+Synthèse!$B$1)*8,0)</f>
        <v>8</v>
      </c>
      <c r="R1656" s="60">
        <f>IFERROR(VLOOKUP(A1656,'Evaluations (formulaire)'!A:P,6,0)+VLOOKUP(A1656,'Evaluations (formulaire)'!A:P,7,0),0)</f>
        <v>0</v>
      </c>
      <c r="S1656" s="60">
        <f>IFERROR(VLOOKUP(A1656,'Evaluations (formulaire)'!A:P,8,0),0)</f>
        <v>0</v>
      </c>
      <c r="T1656" s="60">
        <f>IF(AND(ISBLANK(P1656),Q1656&lt;=2),Synthèse!$B$41,IF(AND(ISBLANK(P1656),Q1656&gt;=7),Synthèse!$C$41,R1656+S1656))</f>
        <v>4.6296296296296294E-3</v>
      </c>
      <c r="U1656" s="60">
        <f t="shared" si="279"/>
        <v>-1.8653703703703697</v>
      </c>
      <c r="V1656" s="60">
        <f t="shared" si="280"/>
        <v>1597</v>
      </c>
      <c r="X1656" s="26">
        <v>334</v>
      </c>
      <c r="Y1656" s="26" t="b">
        <f>IFERROR(VLOOKUP(A1656,'Calculs FA (auto)'!A:O,15,0),FALSE)</f>
        <v>0</v>
      </c>
      <c r="Z1656" s="26">
        <f>IFERROR(VLOOKUP(A1656,'Evaluations (formulaire)'!A:M,9,0),0)</f>
        <v>0</v>
      </c>
      <c r="AA1656" s="135" t="b">
        <v>0</v>
      </c>
      <c r="AB1656" s="135" t="b">
        <v>1</v>
      </c>
      <c r="AC1656" s="135" t="b">
        <f t="shared" si="281"/>
        <v>0</v>
      </c>
      <c r="AD1656" s="135" t="b">
        <f t="shared" si="282"/>
        <v>1</v>
      </c>
      <c r="AE1656" s="135" t="b">
        <f t="shared" si="283"/>
        <v>0</v>
      </c>
      <c r="AF1656" s="135" t="b">
        <f>AND(AC1656,$V1656&lt;=Synthèse!$B$44)</f>
        <v>0</v>
      </c>
      <c r="AG1656" s="135" t="b">
        <f>AND(AD1656,$V1656&lt;=Synthèse!$B$44)</f>
        <v>0</v>
      </c>
      <c r="AH1656" s="135" t="b">
        <f>AND(AE1656,$V1656&lt;=Synthèse!$B$44)</f>
        <v>0</v>
      </c>
      <c r="AI1656" s="137" t="b">
        <v>0</v>
      </c>
      <c r="AJ1656" s="137" t="b">
        <v>0</v>
      </c>
      <c r="AK1656" s="137" t="b">
        <f t="shared" si="284"/>
        <v>0</v>
      </c>
      <c r="AL1656" s="137" t="b">
        <f t="shared" si="285"/>
        <v>0</v>
      </c>
      <c r="AM1656" s="137" t="b">
        <f>AND(AK1656,$V1656&lt;=Synthèse!$B$44)</f>
        <v>0</v>
      </c>
      <c r="AN1656" s="137" t="b">
        <f>AND(AL1656,$V1656&lt;=Synthèse!$B$44)</f>
        <v>0</v>
      </c>
    </row>
    <row r="1657" spans="1:40">
      <c r="A1657" s="17">
        <v>1005489</v>
      </c>
      <c r="B1657" t="str">
        <f ca="1">VLOOKUP(A1657,'Fichier FI (en entrée)'!B:AH,3,0)</f>
        <v>GBHNTLUXLA</v>
      </c>
      <c r="C1657">
        <f t="shared" si="275"/>
        <v>1473</v>
      </c>
      <c r="D1657">
        <f t="shared" si="276"/>
        <v>1.7599999999999998</v>
      </c>
      <c r="E1657" s="14" t="str">
        <f>VLOOKUP(A1657,'Fichier FI (en entrée)'!B:AH,2,0)</f>
        <v>EV</v>
      </c>
      <c r="F1657" s="14" t="b">
        <f t="shared" si="277"/>
        <v>1</v>
      </c>
      <c r="G1657" s="14" t="b">
        <f>IFERROR(VLOOKUP(A1657,'Calculs FA (auto)'!A:F,6,0),FALSE)</f>
        <v>0</v>
      </c>
      <c r="H1657" s="14" t="b">
        <f t="shared" si="278"/>
        <v>0</v>
      </c>
      <c r="I1657" s="16">
        <f>IFERROR(VLOOKUP(A1657,'Moyennes FI (en entrée)'!B:N,7,0),"")</f>
        <v>9.76</v>
      </c>
      <c r="J1657" s="16">
        <f>IFERROR(VLOOKUP(VLOOKUP(A1657,'Fichier FI (en entrée)'!B:AH,33,0),Modificateurs!A$2:B$5,2,0),0)</f>
        <v>0</v>
      </c>
      <c r="K1657" s="16">
        <f>IFERROR(VLOOKUP(VLOOKUP(A1657,'Redoub FI (en entrée)'!B:N,7,0),Modificateurs!A$8:B$11,2,0),0)</f>
        <v>0</v>
      </c>
      <c r="L1657" s="16">
        <f>IFERROR(VLOOKUP(M1657,Modificateurs!D$1:E$94,2,0),0)</f>
        <v>-8</v>
      </c>
      <c r="M1657" t="str">
        <f>VLOOKUP(A1657,'Fichier FI (en entrée)'!B:AH,16,0)&amp;" "&amp;VLOOKUP(A1657,'Fichier FI (en entrée)'!B:AH,20,0)&amp;" "&amp;VLOOKUP(A1657,'Fichier FI (en entrée)'!B:AH,27,0)&amp;" "&amp;VLOOKUP(A1657,'Fichier FI (en entrée)'!B:AH,29,0)</f>
        <v xml:space="preserve">  Sciences et technologies de la gestion Gestion systèmes d'information</v>
      </c>
      <c r="N1657" t="str">
        <f>VLOOKUP(A1657,'Fichier FI (en entrée)'!B:AH,8,0)</f>
        <v>Scolarisé dans le supérieur en France</v>
      </c>
      <c r="O1657" t="b">
        <f>AND(C1657&gt;Synthèse!B$8,C1657&lt;Synthèse!B$10,NOT(Y1657))</f>
        <v>0</v>
      </c>
      <c r="Q1657" s="60">
        <f>ROUNDUP(C1657/(Synthèse!$B$4+Synthèse!$B$1)*8,0)</f>
        <v>7</v>
      </c>
      <c r="R1657" s="60">
        <f>IFERROR(VLOOKUP(A1657,'Evaluations (formulaire)'!A:P,6,0)+VLOOKUP(A1657,'Evaluations (formulaire)'!A:P,7,0),0)</f>
        <v>0</v>
      </c>
      <c r="S1657" s="60">
        <f>IFERROR(VLOOKUP(A1657,'Evaluations (formulaire)'!A:P,8,0),0)</f>
        <v>0</v>
      </c>
      <c r="T1657" s="60">
        <f>IF(AND(ISBLANK(P1657),Q1657&lt;=2),Synthèse!$B$41,IF(AND(ISBLANK(P1657),Q1657&gt;=7),Synthèse!$C$41,R1657+S1657))</f>
        <v>4.6296296296296294E-3</v>
      </c>
      <c r="U1657" s="60">
        <f t="shared" si="279"/>
        <v>1.7646296296296293</v>
      </c>
      <c r="V1657" s="60">
        <f t="shared" si="280"/>
        <v>1473</v>
      </c>
      <c r="X1657" s="26">
        <v>695</v>
      </c>
      <c r="Y1657" s="26" t="b">
        <f>IFERROR(VLOOKUP(A1657,'Calculs FA (auto)'!A:O,15,0),FALSE)</f>
        <v>0</v>
      </c>
      <c r="Z1657" s="26">
        <f>IFERROR(VLOOKUP(A1657,'Evaluations (formulaire)'!A:M,9,0),0)</f>
        <v>0</v>
      </c>
      <c r="AA1657" s="135" t="b">
        <v>0</v>
      </c>
      <c r="AB1657" s="135" t="b">
        <v>1</v>
      </c>
      <c r="AC1657" s="135" t="b">
        <f t="shared" si="281"/>
        <v>0</v>
      </c>
      <c r="AD1657" s="135" t="b">
        <f t="shared" si="282"/>
        <v>1</v>
      </c>
      <c r="AE1657" s="135" t="b">
        <f t="shared" si="283"/>
        <v>0</v>
      </c>
      <c r="AF1657" s="135" t="b">
        <f>AND(AC1657,$V1657&lt;=Synthèse!$B$44)</f>
        <v>0</v>
      </c>
      <c r="AG1657" s="135" t="b">
        <f>AND(AD1657,$V1657&lt;=Synthèse!$B$44)</f>
        <v>0</v>
      </c>
      <c r="AH1657" s="135" t="b">
        <f>AND(AE1657,$V1657&lt;=Synthèse!$B$44)</f>
        <v>0</v>
      </c>
      <c r="AI1657" s="137" t="b">
        <v>0</v>
      </c>
      <c r="AJ1657" s="137" t="b">
        <v>0</v>
      </c>
      <c r="AK1657" s="137" t="b">
        <f t="shared" si="284"/>
        <v>0</v>
      </c>
      <c r="AL1657" s="137" t="b">
        <f t="shared" si="285"/>
        <v>0</v>
      </c>
      <c r="AM1657" s="137" t="b">
        <f>AND(AK1657,$V1657&lt;=Synthèse!$B$44)</f>
        <v>0</v>
      </c>
      <c r="AN1657" s="137" t="b">
        <f>AND(AL1657,$V1657&lt;=Synthèse!$B$44)</f>
        <v>0</v>
      </c>
    </row>
    <row r="1658" spans="1:40">
      <c r="A1658" s="17">
        <v>1005563</v>
      </c>
      <c r="B1658" t="str">
        <f ca="1">VLOOKUP(A1658,'Fichier FI (en entrée)'!B:AH,3,0)</f>
        <v>FOUQTMIGFF</v>
      </c>
      <c r="C1658">
        <f t="shared" si="275"/>
        <v>2097</v>
      </c>
      <c r="D1658">
        <f t="shared" si="276"/>
        <v>-100</v>
      </c>
      <c r="E1658" s="14" t="str">
        <f>VLOOKUP(A1658,'Fichier FI (en entrée)'!B:AH,2,0)</f>
        <v>ENV</v>
      </c>
      <c r="F1658" s="14" t="b">
        <f t="shared" si="277"/>
        <v>0</v>
      </c>
      <c r="G1658" s="14" t="b">
        <f>IFERROR(VLOOKUP(A1658,'Calculs FA (auto)'!A:F,6,0),FALSE)</f>
        <v>0</v>
      </c>
      <c r="H1658" s="14" t="b">
        <f t="shared" si="278"/>
        <v>0</v>
      </c>
      <c r="I1658" s="16" t="str">
        <f>IFERROR(VLOOKUP(A1658,'Moyennes FI (en entrée)'!B:N,7,0),"")</f>
        <v/>
      </c>
      <c r="J1658" s="16">
        <f>IFERROR(VLOOKUP(VLOOKUP(A1658,'Fichier FI (en entrée)'!B:AH,33,0),Modificateurs!A$2:B$5,2,0),0)</f>
        <v>0</v>
      </c>
      <c r="K1658" s="16">
        <f>IFERROR(VLOOKUP(VLOOKUP(A1658,'Redoub FI (en entrée)'!B:N,7,0),Modificateurs!A$8:B$11,2,0),0)</f>
        <v>0</v>
      </c>
      <c r="L1658" s="16">
        <f>IFERROR(VLOOKUP(M1658,Modificateurs!D$1:E$94,2,0),0)</f>
        <v>0</v>
      </c>
      <c r="M1658" t="str">
        <f>VLOOKUP(A1658,'Fichier FI (en entrée)'!B:AH,16,0)&amp;" "&amp;VLOOKUP(A1658,'Fichier FI (en entrée)'!B:AH,20,0)&amp;" "&amp;VLOOKUP(A1658,'Fichier FI (en entrée)'!B:AH,27,0)&amp;" "&amp;VLOOKUP(A1658,'Fichier FI (en entrée)'!B:AH,29,0)</f>
        <v xml:space="preserve">   </v>
      </c>
      <c r="N1658" t="str">
        <f>VLOOKUP(A1658,'Fichier FI (en entrée)'!B:AH,8,0)</f>
        <v>Non scolarisé</v>
      </c>
      <c r="O1658" t="b">
        <f>AND(C1658&gt;Synthèse!B$8,C1658&lt;Synthèse!B$10,NOT(Y1658))</f>
        <v>0</v>
      </c>
      <c r="Q1658" s="60">
        <f>ROUNDUP(C1658/(Synthèse!$B$4+Synthèse!$B$1)*8,0)</f>
        <v>10</v>
      </c>
      <c r="R1658" s="60">
        <f>IFERROR(VLOOKUP(A1658,'Evaluations (formulaire)'!A:P,6,0)+VLOOKUP(A1658,'Evaluations (formulaire)'!A:P,7,0),0)</f>
        <v>0</v>
      </c>
      <c r="S1658" s="60">
        <f>IFERROR(VLOOKUP(A1658,'Evaluations (formulaire)'!A:P,8,0),0)</f>
        <v>0</v>
      </c>
      <c r="T1658" s="60">
        <f>IF(AND(ISBLANK(P1658),Q1658&lt;=2),Synthèse!$B$41,IF(AND(ISBLANK(P1658),Q1658&gt;=7),Synthèse!$C$41,R1658+S1658))</f>
        <v>4.6296296296296294E-3</v>
      </c>
      <c r="U1658" s="60">
        <f t="shared" si="279"/>
        <v>-99.995370370370367</v>
      </c>
      <c r="V1658" s="60">
        <f t="shared" si="280"/>
        <v>1983</v>
      </c>
      <c r="X1658" s="26">
        <v>1385</v>
      </c>
      <c r="Y1658" s="26" t="b">
        <f>IFERROR(VLOOKUP(A1658,'Calculs FA (auto)'!A:O,15,0),FALSE)</f>
        <v>0</v>
      </c>
      <c r="Z1658" s="26">
        <f>IFERROR(VLOOKUP(A1658,'Evaluations (formulaire)'!A:M,9,0),0)</f>
        <v>0</v>
      </c>
      <c r="AA1658" s="135" t="b">
        <v>0</v>
      </c>
      <c r="AB1658" s="135" t="b">
        <v>0</v>
      </c>
      <c r="AC1658" s="135" t="b">
        <f t="shared" si="281"/>
        <v>0</v>
      </c>
      <c r="AD1658" s="135" t="b">
        <f t="shared" si="282"/>
        <v>0</v>
      </c>
      <c r="AE1658" s="135" t="b">
        <f t="shared" si="283"/>
        <v>0</v>
      </c>
      <c r="AF1658" s="135" t="b">
        <f>AND(AC1658,$V1658&lt;=Synthèse!$B$44)</f>
        <v>0</v>
      </c>
      <c r="AG1658" s="135" t="b">
        <f>AND(AD1658,$V1658&lt;=Synthèse!$B$44)</f>
        <v>0</v>
      </c>
      <c r="AH1658" s="135" t="b">
        <f>AND(AE1658,$V1658&lt;=Synthèse!$B$44)</f>
        <v>0</v>
      </c>
      <c r="AI1658" s="137" t="b">
        <v>0</v>
      </c>
      <c r="AJ1658" s="137" t="b">
        <v>0</v>
      </c>
      <c r="AK1658" s="137" t="b">
        <f t="shared" si="284"/>
        <v>0</v>
      </c>
      <c r="AL1658" s="137" t="b">
        <f t="shared" si="285"/>
        <v>0</v>
      </c>
      <c r="AM1658" s="137" t="b">
        <f>AND(AK1658,$V1658&lt;=Synthèse!$B$44)</f>
        <v>0</v>
      </c>
      <c r="AN1658" s="137" t="b">
        <f>AND(AL1658,$V1658&lt;=Synthèse!$B$44)</f>
        <v>0</v>
      </c>
    </row>
    <row r="1659" spans="1:40">
      <c r="A1659" s="17">
        <v>1005645</v>
      </c>
      <c r="B1659" t="str">
        <f ca="1">VLOOKUP(A1659,'Fichier FI (en entrée)'!B:AH,3,0)</f>
        <v>HQQGMBEJZK</v>
      </c>
      <c r="C1659">
        <f t="shared" si="275"/>
        <v>1724</v>
      </c>
      <c r="D1659">
        <f t="shared" si="276"/>
        <v>-20</v>
      </c>
      <c r="E1659" s="14" t="str">
        <f>VLOOKUP(A1659,'Fichier FI (en entrée)'!B:AH,2,0)</f>
        <v>EV</v>
      </c>
      <c r="F1659" s="14" t="b">
        <f t="shared" si="277"/>
        <v>1</v>
      </c>
      <c r="G1659" s="14" t="b">
        <f>IFERROR(VLOOKUP(A1659,'Calculs FA (auto)'!A:F,6,0),FALSE)</f>
        <v>0</v>
      </c>
      <c r="H1659" s="14" t="b">
        <f t="shared" si="278"/>
        <v>0</v>
      </c>
      <c r="I1659" s="16" t="str">
        <f>IFERROR(VLOOKUP(A1659,'Moyennes FI (en entrée)'!B:N,7,0),"")</f>
        <v/>
      </c>
      <c r="J1659" s="16">
        <f>IFERROR(VLOOKUP(VLOOKUP(A1659,'Fichier FI (en entrée)'!B:AH,33,0),Modificateurs!A$2:B$5,2,0),0)</f>
        <v>0</v>
      </c>
      <c r="K1659" s="16">
        <f>IFERROR(VLOOKUP(VLOOKUP(A1659,'Redoub FI (en entrée)'!B:N,7,0),Modificateurs!A$8:B$11,2,0),0)</f>
        <v>0</v>
      </c>
      <c r="L1659" s="16">
        <f>IFERROR(VLOOKUP(M1659,Modificateurs!D$1:E$94,2,0),0)</f>
        <v>0</v>
      </c>
      <c r="M1659" t="str">
        <f>VLOOKUP(A1659,'Fichier FI (en entrée)'!B:AH,16,0)&amp;" "&amp;VLOOKUP(A1659,'Fichier FI (en entrée)'!B:AH,20,0)&amp;" "&amp;VLOOKUP(A1659,'Fichier FI (en entrée)'!B:AH,27,0)&amp;" "&amp;VLOOKUP(A1659,'Fichier FI (en entrée)'!B:AH,29,0)</f>
        <v xml:space="preserve">   </v>
      </c>
      <c r="N1659" t="str">
        <f>VLOOKUP(A1659,'Fichier FI (en entrée)'!B:AH,8,0)</f>
        <v>Scolarisé dans le secondaire à l'étranger</v>
      </c>
      <c r="O1659" t="b">
        <f>AND(C1659&gt;Synthèse!B$8,C1659&lt;Synthèse!B$10,NOT(Y1659))</f>
        <v>0</v>
      </c>
      <c r="Q1659" s="60">
        <f>ROUNDUP(C1659/(Synthèse!$B$4+Synthèse!$B$1)*8,0)</f>
        <v>8</v>
      </c>
      <c r="R1659" s="60">
        <f>IFERROR(VLOOKUP(A1659,'Evaluations (formulaire)'!A:P,6,0)+VLOOKUP(A1659,'Evaluations (formulaire)'!A:P,7,0),0)</f>
        <v>0</v>
      </c>
      <c r="S1659" s="60">
        <f>IFERROR(VLOOKUP(A1659,'Evaluations (formulaire)'!A:P,8,0),0)</f>
        <v>0</v>
      </c>
      <c r="T1659" s="60">
        <f>IF(AND(ISBLANK(P1659),Q1659&lt;=2),Synthèse!$B$41,IF(AND(ISBLANK(P1659),Q1659&gt;=7),Synthèse!$C$41,R1659+S1659))</f>
        <v>4.6296296296296294E-3</v>
      </c>
      <c r="U1659" s="60">
        <f t="shared" si="279"/>
        <v>-19.99537037037037</v>
      </c>
      <c r="V1659" s="60">
        <f t="shared" si="280"/>
        <v>1720</v>
      </c>
      <c r="X1659" s="26">
        <v>843</v>
      </c>
      <c r="Y1659" s="26" t="b">
        <f>IFERROR(VLOOKUP(A1659,'Calculs FA (auto)'!A:O,15,0),FALSE)</f>
        <v>0</v>
      </c>
      <c r="Z1659" s="26">
        <f>IFERROR(VLOOKUP(A1659,'Evaluations (formulaire)'!A:M,9,0),0)</f>
        <v>0</v>
      </c>
      <c r="AA1659" s="135" t="b">
        <v>0</v>
      </c>
      <c r="AB1659" s="135" t="b">
        <v>1</v>
      </c>
      <c r="AC1659" s="135" t="b">
        <f t="shared" si="281"/>
        <v>0</v>
      </c>
      <c r="AD1659" s="135" t="b">
        <f t="shared" si="282"/>
        <v>1</v>
      </c>
      <c r="AE1659" s="135" t="b">
        <f t="shared" si="283"/>
        <v>0</v>
      </c>
      <c r="AF1659" s="135" t="b">
        <f>AND(AC1659,$V1659&lt;=Synthèse!$B$44)</f>
        <v>0</v>
      </c>
      <c r="AG1659" s="135" t="b">
        <f>AND(AD1659,$V1659&lt;=Synthèse!$B$44)</f>
        <v>0</v>
      </c>
      <c r="AH1659" s="135" t="b">
        <f>AND(AE1659,$V1659&lt;=Synthèse!$B$44)</f>
        <v>0</v>
      </c>
      <c r="AI1659" s="137" t="b">
        <v>0</v>
      </c>
      <c r="AJ1659" s="137" t="b">
        <v>0</v>
      </c>
      <c r="AK1659" s="137" t="b">
        <f t="shared" si="284"/>
        <v>0</v>
      </c>
      <c r="AL1659" s="137" t="b">
        <f t="shared" si="285"/>
        <v>0</v>
      </c>
      <c r="AM1659" s="137" t="b">
        <f>AND(AK1659,$V1659&lt;=Synthèse!$B$44)</f>
        <v>0</v>
      </c>
      <c r="AN1659" s="137" t="b">
        <f>AND(AL1659,$V1659&lt;=Synthèse!$B$44)</f>
        <v>0</v>
      </c>
    </row>
    <row r="1660" spans="1:40">
      <c r="A1660" s="17">
        <v>1005655</v>
      </c>
      <c r="B1660" t="str">
        <f ca="1">VLOOKUP(A1660,'Fichier FI (en entrée)'!B:AH,3,0)</f>
        <v>VXDYTIONWM</v>
      </c>
      <c r="C1660">
        <f t="shared" si="275"/>
        <v>388</v>
      </c>
      <c r="D1660">
        <f t="shared" si="276"/>
        <v>14.18</v>
      </c>
      <c r="E1660" s="14" t="str">
        <f>VLOOKUP(A1660,'Fichier FI (en entrée)'!B:AH,2,0)</f>
        <v>EV</v>
      </c>
      <c r="F1660" s="14" t="b">
        <f t="shared" si="277"/>
        <v>1</v>
      </c>
      <c r="G1660" s="14" t="b">
        <f>IFERROR(VLOOKUP(A1660,'Calculs FA (auto)'!A:F,6,0),FALSE)</f>
        <v>0</v>
      </c>
      <c r="H1660" s="14" t="b">
        <f t="shared" si="278"/>
        <v>0</v>
      </c>
      <c r="I1660" s="16">
        <f>IFERROR(VLOOKUP(A1660,'Moyennes FI (en entrée)'!B:N,7,0),"")</f>
        <v>12.18</v>
      </c>
      <c r="J1660" s="16">
        <f>IFERROR(VLOOKUP(VLOOKUP(A1660,'Fichier FI (en entrée)'!B:AH,33,0),Modificateurs!A$2:B$5,2,0),0)</f>
        <v>0</v>
      </c>
      <c r="K1660" s="16">
        <f>IFERROR(VLOOKUP(VLOOKUP(A1660,'Redoub FI (en entrée)'!B:N,7,0),Modificateurs!A$8:B$11,2,0),0)</f>
        <v>0</v>
      </c>
      <c r="L1660" s="16">
        <f>IFERROR(VLOOKUP(M1660,Modificateurs!D$1:E$94,2,0),0)</f>
        <v>2</v>
      </c>
      <c r="M1660" t="str">
        <f>VLOOKUP(A1660,'Fichier FI (en entrée)'!B:AH,16,0)&amp;" "&amp;VLOOKUP(A1660,'Fichier FI (en entrée)'!B:AH,20,0)&amp;" "&amp;VLOOKUP(A1660,'Fichier FI (en entrée)'!B:AH,27,0)&amp;" "&amp;VLOOKUP(A1660,'Fichier FI (en entrée)'!B:AH,29,0)</f>
        <v xml:space="preserve">  Scientifique Physique-chimie</v>
      </c>
      <c r="N1660" t="str">
        <f>VLOOKUP(A1660,'Fichier FI (en entrée)'!B:AH,8,0)</f>
        <v>Scolarisé dans le supérieur en France</v>
      </c>
      <c r="O1660" t="b">
        <f>AND(C1660&gt;Synthèse!B$8,C1660&lt;Synthèse!B$10,NOT(Y1660))</f>
        <v>0</v>
      </c>
      <c r="Q1660" s="60">
        <f>ROUNDUP(C1660/(Synthèse!$B$4+Synthèse!$B$1)*8,0)</f>
        <v>2</v>
      </c>
      <c r="R1660" s="60">
        <f>IFERROR(VLOOKUP(A1660,'Evaluations (formulaire)'!A:P,6,0)+VLOOKUP(A1660,'Evaluations (formulaire)'!A:P,7,0),0)</f>
        <v>0</v>
      </c>
      <c r="S1660" s="60">
        <f>IFERROR(VLOOKUP(A1660,'Evaluations (formulaire)'!A:P,8,0),0)</f>
        <v>0</v>
      </c>
      <c r="T1660" s="60">
        <f>IF(AND(ISBLANK(P1660),Q1660&lt;=2),Synthèse!$B$41,IF(AND(ISBLANK(P1660),Q1660&gt;=7),Synthèse!$C$41,R1660+S1660))</f>
        <v>4.6511627906976744E-3</v>
      </c>
      <c r="U1660" s="60">
        <f t="shared" si="279"/>
        <v>14.184651162790697</v>
      </c>
      <c r="V1660" s="60">
        <f t="shared" si="280"/>
        <v>387</v>
      </c>
      <c r="X1660" s="26">
        <v>133</v>
      </c>
      <c r="Y1660" s="26" t="b">
        <f>IFERROR(VLOOKUP(A1660,'Calculs FA (auto)'!A:O,15,0),FALSE)</f>
        <v>0</v>
      </c>
      <c r="Z1660" s="26">
        <f>IFERROR(VLOOKUP(A1660,'Evaluations (formulaire)'!A:M,9,0),0)</f>
        <v>0</v>
      </c>
      <c r="AA1660" s="135" t="b">
        <v>0</v>
      </c>
      <c r="AB1660" s="135" t="b">
        <v>1</v>
      </c>
      <c r="AC1660" s="135" t="b">
        <f t="shared" si="281"/>
        <v>0</v>
      </c>
      <c r="AD1660" s="135" t="b">
        <f t="shared" si="282"/>
        <v>1</v>
      </c>
      <c r="AE1660" s="135" t="b">
        <f t="shared" si="283"/>
        <v>0</v>
      </c>
      <c r="AF1660" s="135" t="b">
        <f>AND(AC1660,$V1660&lt;=Synthèse!$B$44)</f>
        <v>0</v>
      </c>
      <c r="AG1660" s="135" t="b">
        <f>AND(AD1660,$V1660&lt;=Synthèse!$B$44)</f>
        <v>1</v>
      </c>
      <c r="AH1660" s="135" t="b">
        <f>AND(AE1660,$V1660&lt;=Synthèse!$B$44)</f>
        <v>0</v>
      </c>
      <c r="AI1660" s="137" t="b">
        <v>0</v>
      </c>
      <c r="AJ1660" s="137" t="b">
        <v>0</v>
      </c>
      <c r="AK1660" s="137" t="b">
        <f t="shared" si="284"/>
        <v>0</v>
      </c>
      <c r="AL1660" s="137" t="b">
        <f t="shared" si="285"/>
        <v>0</v>
      </c>
      <c r="AM1660" s="137" t="b">
        <f>AND(AK1660,$V1660&lt;=Synthèse!$B$44)</f>
        <v>0</v>
      </c>
      <c r="AN1660" s="137" t="b">
        <f>AND(AL1660,$V1660&lt;=Synthèse!$B$44)</f>
        <v>0</v>
      </c>
    </row>
    <row r="1661" spans="1:40">
      <c r="A1661" s="17">
        <v>1005956</v>
      </c>
      <c r="B1661" t="str">
        <f ca="1">VLOOKUP(A1661,'Fichier FI (en entrée)'!B:AH,3,0)</f>
        <v>JAEQOJHCBS</v>
      </c>
      <c r="C1661">
        <f t="shared" si="275"/>
        <v>1724</v>
      </c>
      <c r="D1661">
        <f t="shared" si="276"/>
        <v>-20</v>
      </c>
      <c r="E1661" s="14" t="str">
        <f>VLOOKUP(A1661,'Fichier FI (en entrée)'!B:AH,2,0)</f>
        <v>EV</v>
      </c>
      <c r="F1661" s="14" t="b">
        <f t="shared" si="277"/>
        <v>1</v>
      </c>
      <c r="G1661" s="14" t="b">
        <f>IFERROR(VLOOKUP(A1661,'Calculs FA (auto)'!A:F,6,0),FALSE)</f>
        <v>0</v>
      </c>
      <c r="H1661" s="14" t="b">
        <f t="shared" si="278"/>
        <v>0</v>
      </c>
      <c r="I1661" s="16" t="str">
        <f>IFERROR(VLOOKUP(A1661,'Moyennes FI (en entrée)'!B:N,7,0),"")</f>
        <v/>
      </c>
      <c r="J1661" s="16">
        <f>IFERROR(VLOOKUP(VLOOKUP(A1661,'Fichier FI (en entrée)'!B:AH,33,0),Modificateurs!A$2:B$5,2,0),0)</f>
        <v>0</v>
      </c>
      <c r="K1661" s="16">
        <f>IFERROR(VLOOKUP(VLOOKUP(A1661,'Redoub FI (en entrée)'!B:N,7,0),Modificateurs!A$8:B$11,2,0),0)</f>
        <v>0</v>
      </c>
      <c r="L1661" s="16">
        <f>IFERROR(VLOOKUP(M1661,Modificateurs!D$1:E$94,2,0),0)</f>
        <v>0</v>
      </c>
      <c r="M1661" t="str">
        <f>VLOOKUP(A1661,'Fichier FI (en entrée)'!B:AH,16,0)&amp;" "&amp;VLOOKUP(A1661,'Fichier FI (en entrée)'!B:AH,20,0)&amp;" "&amp;VLOOKUP(A1661,'Fichier FI (en entrée)'!B:AH,27,0)&amp;" "&amp;VLOOKUP(A1661,'Fichier FI (en entrée)'!B:AH,29,0)</f>
        <v xml:space="preserve">   </v>
      </c>
      <c r="N1661" t="str">
        <f>VLOOKUP(A1661,'Fichier FI (en entrée)'!B:AH,8,0)</f>
        <v>Scolarisé dans le supérieur à l'étranger</v>
      </c>
      <c r="O1661" t="b">
        <f>AND(C1661&gt;Synthèse!B$8,C1661&lt;Synthèse!B$10,NOT(Y1661))</f>
        <v>0</v>
      </c>
      <c r="Q1661" s="60">
        <f>ROUNDUP(C1661/(Synthèse!$B$4+Synthèse!$B$1)*8,0)</f>
        <v>8</v>
      </c>
      <c r="R1661" s="60">
        <f>IFERROR(VLOOKUP(A1661,'Evaluations (formulaire)'!A:P,6,0)+VLOOKUP(A1661,'Evaluations (formulaire)'!A:P,7,0),0)</f>
        <v>0</v>
      </c>
      <c r="S1661" s="60">
        <f>IFERROR(VLOOKUP(A1661,'Evaluations (formulaire)'!A:P,8,0),0)</f>
        <v>0</v>
      </c>
      <c r="T1661" s="60">
        <f>IF(AND(ISBLANK(P1661),Q1661&lt;=2),Synthèse!$B$41,IF(AND(ISBLANK(P1661),Q1661&gt;=7),Synthèse!$C$41,R1661+S1661))</f>
        <v>4.6296296296296294E-3</v>
      </c>
      <c r="U1661" s="60">
        <f t="shared" si="279"/>
        <v>-19.99537037037037</v>
      </c>
      <c r="V1661" s="60">
        <f t="shared" si="280"/>
        <v>1720</v>
      </c>
      <c r="X1661" s="26">
        <v>1822</v>
      </c>
      <c r="Y1661" s="26" t="b">
        <f>IFERROR(VLOOKUP(A1661,'Calculs FA (auto)'!A:O,15,0),FALSE)</f>
        <v>0</v>
      </c>
      <c r="Z1661" s="26">
        <f>IFERROR(VLOOKUP(A1661,'Evaluations (formulaire)'!A:M,9,0),0)</f>
        <v>0</v>
      </c>
      <c r="AA1661" s="135" t="b">
        <v>0</v>
      </c>
      <c r="AB1661" s="135" t="b">
        <v>0</v>
      </c>
      <c r="AC1661" s="135" t="b">
        <f t="shared" si="281"/>
        <v>0</v>
      </c>
      <c r="AD1661" s="135" t="b">
        <f t="shared" si="282"/>
        <v>0</v>
      </c>
      <c r="AE1661" s="135" t="b">
        <f t="shared" si="283"/>
        <v>1</v>
      </c>
      <c r="AF1661" s="135" t="b">
        <f>AND(AC1661,$V1661&lt;=Synthèse!$B$44)</f>
        <v>0</v>
      </c>
      <c r="AG1661" s="135" t="b">
        <f>AND(AD1661,$V1661&lt;=Synthèse!$B$44)</f>
        <v>0</v>
      </c>
      <c r="AH1661" s="135" t="b">
        <f>AND(AE1661,$V1661&lt;=Synthèse!$B$44)</f>
        <v>0</v>
      </c>
      <c r="AI1661" s="137" t="b">
        <v>0</v>
      </c>
      <c r="AJ1661" s="137" t="b">
        <v>0</v>
      </c>
      <c r="AK1661" s="137" t="b">
        <f t="shared" si="284"/>
        <v>0</v>
      </c>
      <c r="AL1661" s="137" t="b">
        <f t="shared" si="285"/>
        <v>0</v>
      </c>
      <c r="AM1661" s="137" t="b">
        <f>AND(AK1661,$V1661&lt;=Synthèse!$B$44)</f>
        <v>0</v>
      </c>
      <c r="AN1661" s="137" t="b">
        <f>AND(AL1661,$V1661&lt;=Synthèse!$B$44)</f>
        <v>0</v>
      </c>
    </row>
    <row r="1662" spans="1:40">
      <c r="A1662" s="17">
        <v>1006017</v>
      </c>
      <c r="B1662" t="str">
        <f ca="1">VLOOKUP(A1662,'Fichier FI (en entrée)'!B:AH,3,0)</f>
        <v>OZNFBFVPUE</v>
      </c>
      <c r="C1662">
        <f t="shared" si="275"/>
        <v>1043</v>
      </c>
      <c r="D1662">
        <f t="shared" si="276"/>
        <v>9.99</v>
      </c>
      <c r="E1662" s="14" t="str">
        <f>VLOOKUP(A1662,'Fichier FI (en entrée)'!B:AH,2,0)</f>
        <v>EV</v>
      </c>
      <c r="F1662" s="14" t="b">
        <f t="shared" si="277"/>
        <v>1</v>
      </c>
      <c r="G1662" s="14" t="b">
        <f>IFERROR(VLOOKUP(A1662,'Calculs FA (auto)'!A:F,6,0),FALSE)</f>
        <v>0</v>
      </c>
      <c r="H1662" s="14" t="b">
        <f t="shared" si="278"/>
        <v>0</v>
      </c>
      <c r="I1662" s="16">
        <f>IFERROR(VLOOKUP(A1662,'Moyennes FI (en entrée)'!B:N,7,0),"")</f>
        <v>8.99</v>
      </c>
      <c r="J1662" s="16">
        <f>IFERROR(VLOOKUP(VLOOKUP(A1662,'Fichier FI (en entrée)'!B:AH,33,0),Modificateurs!A$2:B$5,2,0),0)</f>
        <v>0</v>
      </c>
      <c r="K1662" s="16">
        <f>IFERROR(VLOOKUP(VLOOKUP(A1662,'Redoub FI (en entrée)'!B:N,7,0),Modificateurs!A$8:B$11,2,0),0)</f>
        <v>0</v>
      </c>
      <c r="L1662" s="16">
        <f>IFERROR(VLOOKUP(M1662,Modificateurs!D$1:E$94,2,0),0)</f>
        <v>1</v>
      </c>
      <c r="M1662" t="str">
        <f>VLOOKUP(A1662,'Fichier FI (en entrée)'!B:AH,16,0)&amp;" "&amp;VLOOKUP(A1662,'Fichier FI (en entrée)'!B:AH,20,0)&amp;" "&amp;VLOOKUP(A1662,'Fichier FI (en entrée)'!B:AH,27,0)&amp;" "&amp;VLOOKUP(A1662,'Fichier FI (en entrée)'!B:AH,29,0)</f>
        <v xml:space="preserve">  Scientifique Pas de spécialité (S.I)</v>
      </c>
      <c r="N1662" t="str">
        <f>VLOOKUP(A1662,'Fichier FI (en entrée)'!B:AH,8,0)</f>
        <v>Scolarisé dans le supérieur en France</v>
      </c>
      <c r="O1662" t="b">
        <f>AND(C1662&gt;Synthèse!B$8,C1662&lt;Synthèse!B$10,NOT(Y1662))</f>
        <v>1</v>
      </c>
      <c r="Q1662" s="60">
        <f>ROUNDUP(C1662/(Synthèse!$B$4+Synthèse!$B$1)*8,0)</f>
        <v>5</v>
      </c>
      <c r="R1662" s="60">
        <f>IFERROR(VLOOKUP(A1662,'Evaluations (formulaire)'!A:P,6,0)+VLOOKUP(A1662,'Evaluations (formulaire)'!A:P,7,0),0)</f>
        <v>0</v>
      </c>
      <c r="S1662" s="60">
        <f>IFERROR(VLOOKUP(A1662,'Evaluations (formulaire)'!A:P,8,0),0)</f>
        <v>0</v>
      </c>
      <c r="T1662" s="60">
        <f>IF(AND(ISBLANK(P1662),Q1662&lt;=2),Synthèse!$B$41,IF(AND(ISBLANK(P1662),Q1662&gt;=7),Synthèse!$C$41,R1662+S1662))</f>
        <v>0</v>
      </c>
      <c r="U1662" s="60">
        <f t="shared" si="279"/>
        <v>9.99</v>
      </c>
      <c r="V1662" s="60">
        <f t="shared" si="280"/>
        <v>1043</v>
      </c>
      <c r="X1662" s="26">
        <v>1578</v>
      </c>
      <c r="Y1662" s="26" t="b">
        <f>IFERROR(VLOOKUP(A1662,'Calculs FA (auto)'!A:O,15,0),FALSE)</f>
        <v>0</v>
      </c>
      <c r="Z1662" s="26">
        <f>IFERROR(VLOOKUP(A1662,'Evaluations (formulaire)'!A:M,9,0),0)</f>
        <v>0</v>
      </c>
      <c r="AA1662" s="135" t="b">
        <v>0</v>
      </c>
      <c r="AB1662" s="135" t="b">
        <v>0</v>
      </c>
      <c r="AC1662" s="135" t="b">
        <f t="shared" si="281"/>
        <v>0</v>
      </c>
      <c r="AD1662" s="135" t="b">
        <f t="shared" si="282"/>
        <v>0</v>
      </c>
      <c r="AE1662" s="135" t="b">
        <f t="shared" si="283"/>
        <v>1</v>
      </c>
      <c r="AF1662" s="135" t="b">
        <f>AND(AC1662,$V1662&lt;=Synthèse!$B$44)</f>
        <v>0</v>
      </c>
      <c r="AG1662" s="135" t="b">
        <f>AND(AD1662,$V1662&lt;=Synthèse!$B$44)</f>
        <v>0</v>
      </c>
      <c r="AH1662" s="135" t="b">
        <f>AND(AE1662,$V1662&lt;=Synthèse!$B$44)</f>
        <v>0</v>
      </c>
      <c r="AI1662" s="137" t="b">
        <v>0</v>
      </c>
      <c r="AJ1662" s="137" t="b">
        <v>0</v>
      </c>
      <c r="AK1662" s="137" t="b">
        <f t="shared" si="284"/>
        <v>0</v>
      </c>
      <c r="AL1662" s="137" t="b">
        <f t="shared" si="285"/>
        <v>0</v>
      </c>
      <c r="AM1662" s="137" t="b">
        <f>AND(AK1662,$V1662&lt;=Synthèse!$B$44)</f>
        <v>0</v>
      </c>
      <c r="AN1662" s="137" t="b">
        <f>AND(AL1662,$V1662&lt;=Synthèse!$B$44)</f>
        <v>0</v>
      </c>
    </row>
    <row r="1663" spans="1:40">
      <c r="A1663" s="17">
        <v>1006362</v>
      </c>
      <c r="B1663" t="str">
        <f ca="1">VLOOKUP(A1663,'Fichier FI (en entrée)'!B:AH,3,0)</f>
        <v>TETBOLDIAU</v>
      </c>
      <c r="C1663">
        <f t="shared" si="275"/>
        <v>1236</v>
      </c>
      <c r="D1663">
        <f t="shared" si="276"/>
        <v>7.01</v>
      </c>
      <c r="E1663" s="14" t="str">
        <f>VLOOKUP(A1663,'Fichier FI (en entrée)'!B:AH,2,0)</f>
        <v>EV</v>
      </c>
      <c r="F1663" s="14" t="b">
        <f t="shared" si="277"/>
        <v>1</v>
      </c>
      <c r="G1663" s="14" t="b">
        <f>IFERROR(VLOOKUP(A1663,'Calculs FA (auto)'!A:F,6,0),FALSE)</f>
        <v>0</v>
      </c>
      <c r="H1663" s="14" t="b">
        <f t="shared" si="278"/>
        <v>0</v>
      </c>
      <c r="I1663" s="16">
        <f>IFERROR(VLOOKUP(A1663,'Moyennes FI (en entrée)'!B:N,7,0),"")</f>
        <v>11.01</v>
      </c>
      <c r="J1663" s="16">
        <f>IFERROR(VLOOKUP(VLOOKUP(A1663,'Fichier FI (en entrée)'!B:AH,33,0),Modificateurs!A$2:B$5,2,0),0)</f>
        <v>0</v>
      </c>
      <c r="K1663" s="16">
        <f>IFERROR(VLOOKUP(VLOOKUP(A1663,'Redoub FI (en entrée)'!B:N,7,0),Modificateurs!A$8:B$11,2,0),0)</f>
        <v>0</v>
      </c>
      <c r="L1663" s="16">
        <f>IFERROR(VLOOKUP(M1663,Modificateurs!D$1:E$94,2,0),0)</f>
        <v>-4</v>
      </c>
      <c r="M1663" t="str">
        <f>VLOOKUP(A1663,'Fichier FI (en entrée)'!B:AH,16,0)&amp;" "&amp;VLOOKUP(A1663,'Fichier FI (en entrée)'!B:AH,20,0)&amp;" "&amp;VLOOKUP(A1663,'Fichier FI (en entrée)'!B:AH,27,0)&amp;" "&amp;VLOOKUP(A1663,'Fichier FI (en entrée)'!B:AH,29,0)</f>
        <v xml:space="preserve">  Sciences et Technologies de l'Industrie et du Développement Durable Energies et environnement</v>
      </c>
      <c r="N1663" t="str">
        <f>VLOOKUP(A1663,'Fichier FI (en entrée)'!B:AH,8,0)</f>
        <v>Scolarisé dans le supérieur en France</v>
      </c>
      <c r="O1663" t="b">
        <f>AND(C1663&gt;Synthèse!B$8,C1663&lt;Synthèse!B$10,NOT(Y1663))</f>
        <v>1</v>
      </c>
      <c r="Q1663" s="60">
        <f>ROUNDUP(C1663/(Synthèse!$B$4+Synthèse!$B$1)*8,0)</f>
        <v>6</v>
      </c>
      <c r="R1663" s="60">
        <f>IFERROR(VLOOKUP(A1663,'Evaluations (formulaire)'!A:P,6,0)+VLOOKUP(A1663,'Evaluations (formulaire)'!A:P,7,0),0)</f>
        <v>0</v>
      </c>
      <c r="S1663" s="60">
        <f>IFERROR(VLOOKUP(A1663,'Evaluations (formulaire)'!A:P,8,0),0)</f>
        <v>0</v>
      </c>
      <c r="T1663" s="60">
        <f>IF(AND(ISBLANK(P1663),Q1663&lt;=2),Synthèse!$B$41,IF(AND(ISBLANK(P1663),Q1663&gt;=7),Synthèse!$C$41,R1663+S1663))</f>
        <v>0</v>
      </c>
      <c r="U1663" s="60">
        <f t="shared" si="279"/>
        <v>7.01</v>
      </c>
      <c r="V1663" s="60">
        <f t="shared" si="280"/>
        <v>1234</v>
      </c>
      <c r="X1663" s="26">
        <v>1582</v>
      </c>
      <c r="Y1663" s="26" t="b">
        <f>IFERROR(VLOOKUP(A1663,'Calculs FA (auto)'!A:O,15,0),FALSE)</f>
        <v>0</v>
      </c>
      <c r="Z1663" s="26">
        <f>IFERROR(VLOOKUP(A1663,'Evaluations (formulaire)'!A:M,9,0),0)</f>
        <v>0</v>
      </c>
      <c r="AA1663" s="135" t="b">
        <v>0</v>
      </c>
      <c r="AB1663" s="135" t="b">
        <v>1</v>
      </c>
      <c r="AC1663" s="135" t="b">
        <f t="shared" si="281"/>
        <v>0</v>
      </c>
      <c r="AD1663" s="135" t="b">
        <f t="shared" si="282"/>
        <v>1</v>
      </c>
      <c r="AE1663" s="135" t="b">
        <f t="shared" si="283"/>
        <v>0</v>
      </c>
      <c r="AF1663" s="135" t="b">
        <f>AND(AC1663,$V1663&lt;=Synthèse!$B$44)</f>
        <v>0</v>
      </c>
      <c r="AG1663" s="135" t="b">
        <f>AND(AD1663,$V1663&lt;=Synthèse!$B$44)</f>
        <v>0</v>
      </c>
      <c r="AH1663" s="135" t="b">
        <f>AND(AE1663,$V1663&lt;=Synthèse!$B$44)</f>
        <v>0</v>
      </c>
      <c r="AI1663" s="137" t="b">
        <v>0</v>
      </c>
      <c r="AJ1663" s="137" t="b">
        <v>0</v>
      </c>
      <c r="AK1663" s="137" t="b">
        <f t="shared" si="284"/>
        <v>0</v>
      </c>
      <c r="AL1663" s="137" t="b">
        <f t="shared" si="285"/>
        <v>0</v>
      </c>
      <c r="AM1663" s="137" t="b">
        <f>AND(AK1663,$V1663&lt;=Synthèse!$B$44)</f>
        <v>0</v>
      </c>
      <c r="AN1663" s="137" t="b">
        <f>AND(AL1663,$V1663&lt;=Synthèse!$B$44)</f>
        <v>0</v>
      </c>
    </row>
    <row r="1664" spans="1:40">
      <c r="A1664" s="17">
        <v>1006624</v>
      </c>
      <c r="B1664" t="str">
        <f ca="1">VLOOKUP(A1664,'Fichier FI (en entrée)'!B:AH,3,0)</f>
        <v>ZQRUFRWQCH</v>
      </c>
      <c r="C1664">
        <f t="shared" si="275"/>
        <v>2097</v>
      </c>
      <c r="D1664">
        <f t="shared" si="276"/>
        <v>-100</v>
      </c>
      <c r="E1664" s="14" t="str">
        <f>VLOOKUP(A1664,'Fichier FI (en entrée)'!B:AH,2,0)</f>
        <v>ENV</v>
      </c>
      <c r="F1664" s="14" t="b">
        <f t="shared" si="277"/>
        <v>0</v>
      </c>
      <c r="G1664" s="14" t="b">
        <f>IFERROR(VLOOKUP(A1664,'Calculs FA (auto)'!A:F,6,0),FALSE)</f>
        <v>0</v>
      </c>
      <c r="H1664" s="14" t="b">
        <f t="shared" si="278"/>
        <v>0</v>
      </c>
      <c r="I1664" s="16" t="str">
        <f>IFERROR(VLOOKUP(A1664,'Moyennes FI (en entrée)'!B:N,7,0),"")</f>
        <v/>
      </c>
      <c r="J1664" s="16">
        <f>IFERROR(VLOOKUP(VLOOKUP(A1664,'Fichier FI (en entrée)'!B:AH,33,0),Modificateurs!A$2:B$5,2,0),0)</f>
        <v>0</v>
      </c>
      <c r="K1664" s="16">
        <f>IFERROR(VLOOKUP(VLOOKUP(A1664,'Redoub FI (en entrée)'!B:N,7,0),Modificateurs!A$8:B$11,2,0),0)</f>
        <v>0</v>
      </c>
      <c r="L1664" s="16">
        <f>IFERROR(VLOOKUP(M1664,Modificateurs!D$1:E$94,2,0),0)</f>
        <v>-6</v>
      </c>
      <c r="M1664" t="str">
        <f>VLOOKUP(A1664,'Fichier FI (en entrée)'!B:AH,16,0)&amp;" "&amp;VLOOKUP(A1664,'Fichier FI (en entrée)'!B:AH,20,0)&amp;" "&amp;VLOOKUP(A1664,'Fichier FI (en entrée)'!B:AH,27,0)&amp;" "&amp;VLOOKUP(A1664,'Fichier FI (en entrée)'!B:AH,29,0)</f>
        <v xml:space="preserve">  Sciences et Technologies de l'Industrie et du Développement Durable Architecture et construction</v>
      </c>
      <c r="N1664" t="str">
        <f>VLOOKUP(A1664,'Fichier FI (en entrée)'!B:AH,8,0)</f>
        <v>Scolarisé dans le supérieur en France</v>
      </c>
      <c r="O1664" t="b">
        <f>AND(C1664&gt;Synthèse!B$8,C1664&lt;Synthèse!B$10,NOT(Y1664))</f>
        <v>0</v>
      </c>
      <c r="Q1664" s="60">
        <f>ROUNDUP(C1664/(Synthèse!$B$4+Synthèse!$B$1)*8,0)</f>
        <v>10</v>
      </c>
      <c r="R1664" s="60">
        <f>IFERROR(VLOOKUP(A1664,'Evaluations (formulaire)'!A:P,6,0)+VLOOKUP(A1664,'Evaluations (formulaire)'!A:P,7,0),0)</f>
        <v>0</v>
      </c>
      <c r="S1664" s="60">
        <f>IFERROR(VLOOKUP(A1664,'Evaluations (formulaire)'!A:P,8,0),0)</f>
        <v>0</v>
      </c>
      <c r="T1664" s="60">
        <f>IF(AND(ISBLANK(P1664),Q1664&lt;=2),Synthèse!$B$41,IF(AND(ISBLANK(P1664),Q1664&gt;=7),Synthèse!$C$41,R1664+S1664))</f>
        <v>4.6296296296296294E-3</v>
      </c>
      <c r="U1664" s="60">
        <f t="shared" si="279"/>
        <v>-99.995370370370367</v>
      </c>
      <c r="V1664" s="60">
        <f t="shared" si="280"/>
        <v>1983</v>
      </c>
      <c r="X1664" s="26">
        <v>952</v>
      </c>
      <c r="Y1664" s="26" t="b">
        <f>IFERROR(VLOOKUP(A1664,'Calculs FA (auto)'!A:O,15,0),FALSE)</f>
        <v>0</v>
      </c>
      <c r="Z1664" s="26">
        <f>IFERROR(VLOOKUP(A1664,'Evaluations (formulaire)'!A:M,9,0),0)</f>
        <v>0</v>
      </c>
      <c r="AA1664" s="135" t="b">
        <v>0</v>
      </c>
      <c r="AB1664" s="135" t="b">
        <v>1</v>
      </c>
      <c r="AC1664" s="135" t="b">
        <f t="shared" si="281"/>
        <v>0</v>
      </c>
      <c r="AD1664" s="135" t="b">
        <f t="shared" si="282"/>
        <v>0</v>
      </c>
      <c r="AE1664" s="135" t="b">
        <f t="shared" si="283"/>
        <v>0</v>
      </c>
      <c r="AF1664" s="135" t="b">
        <f>AND(AC1664,$V1664&lt;=Synthèse!$B$44)</f>
        <v>0</v>
      </c>
      <c r="AG1664" s="135" t="b">
        <f>AND(AD1664,$V1664&lt;=Synthèse!$B$44)</f>
        <v>0</v>
      </c>
      <c r="AH1664" s="135" t="b">
        <f>AND(AE1664,$V1664&lt;=Synthèse!$B$44)</f>
        <v>0</v>
      </c>
      <c r="AI1664" s="137" t="b">
        <v>0</v>
      </c>
      <c r="AJ1664" s="137" t="b">
        <v>0</v>
      </c>
      <c r="AK1664" s="137" t="b">
        <f t="shared" si="284"/>
        <v>0</v>
      </c>
      <c r="AL1664" s="137" t="b">
        <f t="shared" si="285"/>
        <v>0</v>
      </c>
      <c r="AM1664" s="137" t="b">
        <f>AND(AK1664,$V1664&lt;=Synthèse!$B$44)</f>
        <v>0</v>
      </c>
      <c r="AN1664" s="137" t="b">
        <f>AND(AL1664,$V1664&lt;=Synthèse!$B$44)</f>
        <v>0</v>
      </c>
    </row>
    <row r="1665" spans="1:40">
      <c r="A1665" s="17">
        <v>1007439</v>
      </c>
      <c r="B1665" t="str">
        <f ca="1">VLOOKUP(A1665,'Fichier FI (en entrée)'!B:AH,3,0)</f>
        <v>BXBDCEQWSA</v>
      </c>
      <c r="C1665">
        <f t="shared" si="275"/>
        <v>2097</v>
      </c>
      <c r="D1665">
        <f t="shared" si="276"/>
        <v>-100</v>
      </c>
      <c r="E1665" s="14" t="str">
        <f>VLOOKUP(A1665,'Fichier FI (en entrée)'!B:AH,2,0)</f>
        <v>ENV</v>
      </c>
      <c r="F1665" s="14" t="b">
        <f t="shared" si="277"/>
        <v>0</v>
      </c>
      <c r="G1665" s="14" t="b">
        <f>IFERROR(VLOOKUP(A1665,'Calculs FA (auto)'!A:F,6,0),FALSE)</f>
        <v>0</v>
      </c>
      <c r="H1665" s="14" t="b">
        <f t="shared" si="278"/>
        <v>0</v>
      </c>
      <c r="I1665" s="16" t="str">
        <f>IFERROR(VLOOKUP(A1665,'Moyennes FI (en entrée)'!B:N,7,0),"")</f>
        <v/>
      </c>
      <c r="J1665" s="16">
        <f>IFERROR(VLOOKUP(VLOOKUP(A1665,'Fichier FI (en entrée)'!B:AH,33,0),Modificateurs!A$2:B$5,2,0),0)</f>
        <v>0</v>
      </c>
      <c r="K1665" s="16">
        <f>IFERROR(VLOOKUP(VLOOKUP(A1665,'Redoub FI (en entrée)'!B:N,7,0),Modificateurs!A$8:B$11,2,0),0)</f>
        <v>0</v>
      </c>
      <c r="L1665" s="16">
        <f>IFERROR(VLOOKUP(M1665,Modificateurs!D$1:E$94,2,0),0)</f>
        <v>0</v>
      </c>
      <c r="M1665" t="str">
        <f>VLOOKUP(A1665,'Fichier FI (en entrée)'!B:AH,16,0)&amp;" "&amp;VLOOKUP(A1665,'Fichier FI (en entrée)'!B:AH,20,0)&amp;" "&amp;VLOOKUP(A1665,'Fichier FI (en entrée)'!B:AH,27,0)&amp;" "&amp;VLOOKUP(A1665,'Fichier FI (en entrée)'!B:AH,29,0)</f>
        <v xml:space="preserve">   </v>
      </c>
      <c r="N1665" t="str">
        <f>VLOOKUP(A1665,'Fichier FI (en entrée)'!B:AH,8,0)</f>
        <v>Scolarisé dans le secondaire à l'étranger</v>
      </c>
      <c r="O1665" t="b">
        <f>AND(C1665&gt;Synthèse!B$8,C1665&lt;Synthèse!B$10,NOT(Y1665))</f>
        <v>0</v>
      </c>
      <c r="Q1665" s="60">
        <f>ROUNDUP(C1665/(Synthèse!$B$4+Synthèse!$B$1)*8,0)</f>
        <v>10</v>
      </c>
      <c r="R1665" s="60">
        <f>IFERROR(VLOOKUP(A1665,'Evaluations (formulaire)'!A:P,6,0)+VLOOKUP(A1665,'Evaluations (formulaire)'!A:P,7,0),0)</f>
        <v>0</v>
      </c>
      <c r="S1665" s="60">
        <f>IFERROR(VLOOKUP(A1665,'Evaluations (formulaire)'!A:P,8,0),0)</f>
        <v>0</v>
      </c>
      <c r="T1665" s="60">
        <f>IF(AND(ISBLANK(P1665),Q1665&lt;=2),Synthèse!$B$41,IF(AND(ISBLANK(P1665),Q1665&gt;=7),Synthèse!$C$41,R1665+S1665))</f>
        <v>4.6296296296296294E-3</v>
      </c>
      <c r="U1665" s="60">
        <f t="shared" si="279"/>
        <v>-99.995370370370367</v>
      </c>
      <c r="V1665" s="60">
        <f t="shared" si="280"/>
        <v>1983</v>
      </c>
      <c r="X1665" s="26">
        <v>1026</v>
      </c>
      <c r="Y1665" s="26" t="b">
        <f>IFERROR(VLOOKUP(A1665,'Calculs FA (auto)'!A:O,15,0),FALSE)</f>
        <v>0</v>
      </c>
      <c r="Z1665" s="26">
        <f>IFERROR(VLOOKUP(A1665,'Evaluations (formulaire)'!A:M,9,0),0)</f>
        <v>0</v>
      </c>
      <c r="AA1665" s="135" t="b">
        <v>0</v>
      </c>
      <c r="AB1665" s="135" t="b">
        <v>0</v>
      </c>
      <c r="AC1665" s="135" t="b">
        <f t="shared" si="281"/>
        <v>0</v>
      </c>
      <c r="AD1665" s="135" t="b">
        <f t="shared" si="282"/>
        <v>0</v>
      </c>
      <c r="AE1665" s="135" t="b">
        <f t="shared" si="283"/>
        <v>0</v>
      </c>
      <c r="AF1665" s="135" t="b">
        <f>AND(AC1665,$V1665&lt;=Synthèse!$B$44)</f>
        <v>0</v>
      </c>
      <c r="AG1665" s="135" t="b">
        <f>AND(AD1665,$V1665&lt;=Synthèse!$B$44)</f>
        <v>0</v>
      </c>
      <c r="AH1665" s="135" t="b">
        <f>AND(AE1665,$V1665&lt;=Synthèse!$B$44)</f>
        <v>0</v>
      </c>
      <c r="AI1665" s="137" t="b">
        <v>0</v>
      </c>
      <c r="AJ1665" s="137" t="b">
        <v>0</v>
      </c>
      <c r="AK1665" s="137" t="b">
        <f t="shared" si="284"/>
        <v>0</v>
      </c>
      <c r="AL1665" s="137" t="b">
        <f t="shared" si="285"/>
        <v>0</v>
      </c>
      <c r="AM1665" s="137" t="b">
        <f>AND(AK1665,$V1665&lt;=Synthèse!$B$44)</f>
        <v>0</v>
      </c>
      <c r="AN1665" s="137" t="b">
        <f>AND(AL1665,$V1665&lt;=Synthèse!$B$44)</f>
        <v>0</v>
      </c>
    </row>
    <row r="1666" spans="1:40">
      <c r="A1666" s="17">
        <v>1007463</v>
      </c>
      <c r="B1666" t="str">
        <f ca="1">VLOOKUP(A1666,'Fichier FI (en entrée)'!B:AH,3,0)</f>
        <v>GBHADJHBOP</v>
      </c>
      <c r="C1666">
        <f t="shared" ref="C1666:C1729" si="286">COUNTIF(D:D,"&gt;="&amp;D1666)</f>
        <v>1002</v>
      </c>
      <c r="D1666">
        <f t="shared" ref="D1666:D1685" si="287">IFERROR(IF(F1666,I1666+J1666+K1666+L1666,-100),-20)</f>
        <v>10.32</v>
      </c>
      <c r="E1666" s="14" t="str">
        <f>VLOOKUP(A1666,'Fichier FI (en entrée)'!B:AH,2,0)</f>
        <v>EV</v>
      </c>
      <c r="F1666" s="14" t="b">
        <f t="shared" ref="F1666:F1729" si="288">IF(E1666="EV",TRUE,FALSE)</f>
        <v>1</v>
      </c>
      <c r="G1666" s="14" t="b">
        <f>IFERROR(VLOOKUP(A1666,'Calculs FA (auto)'!A:F,6,0),FALSE)</f>
        <v>1</v>
      </c>
      <c r="H1666" s="14" t="b">
        <f t="shared" ref="H1666:H1729" si="289">AND(F1666:G1666)</f>
        <v>1</v>
      </c>
      <c r="I1666" s="16">
        <f>IFERROR(VLOOKUP(A1666,'Moyennes FI (en entrée)'!B:N,7,0),"")</f>
        <v>9.32</v>
      </c>
      <c r="J1666" s="16">
        <f>IFERROR(VLOOKUP(VLOOKUP(A1666,'Fichier FI (en entrée)'!B:AH,33,0),Modificateurs!A$2:B$5,2,0),0)</f>
        <v>0</v>
      </c>
      <c r="K1666" s="16">
        <f>IFERROR(VLOOKUP(VLOOKUP(A1666,'Redoub FI (en entrée)'!B:N,7,0),Modificateurs!A$8:B$11,2,0),0)</f>
        <v>0</v>
      </c>
      <c r="L1666" s="16">
        <f>IFERROR(VLOOKUP(M1666,Modificateurs!D$1:E$94,2,0),0)</f>
        <v>1</v>
      </c>
      <c r="M1666" t="str">
        <f>VLOOKUP(A1666,'Fichier FI (en entrée)'!B:AH,16,0)&amp;" "&amp;VLOOKUP(A1666,'Fichier FI (en entrée)'!B:AH,20,0)&amp;" "&amp;VLOOKUP(A1666,'Fichier FI (en entrée)'!B:AH,27,0)&amp;" "&amp;VLOOKUP(A1666,'Fichier FI (en entrée)'!B:AH,29,0)</f>
        <v xml:space="preserve">  Scientifique Sciences de la vie et de la terre</v>
      </c>
      <c r="N1666" t="str">
        <f>VLOOKUP(A1666,'Fichier FI (en entrée)'!B:AH,8,0)</f>
        <v>Scolarisé dans le supérieur en France</v>
      </c>
      <c r="O1666" t="b">
        <f>AND(C1666&gt;Synthèse!B$8,C1666&lt;Synthèse!B$10,NOT(Y1666))</f>
        <v>0</v>
      </c>
      <c r="Q1666" s="60">
        <f>ROUNDUP(C1666/(Synthèse!$B$4+Synthèse!$B$1)*8,0)</f>
        <v>5</v>
      </c>
      <c r="R1666" s="60">
        <f>IFERROR(VLOOKUP(A1666,'Evaluations (formulaire)'!A:P,6,0)+VLOOKUP(A1666,'Evaluations (formulaire)'!A:P,7,0),0)</f>
        <v>0</v>
      </c>
      <c r="S1666" s="60">
        <f>IFERROR(VLOOKUP(A1666,'Evaluations (formulaire)'!A:P,8,0),0)</f>
        <v>0</v>
      </c>
      <c r="T1666" s="60">
        <f>IF(AND(ISBLANK(P1666),Q1666&lt;=2),Synthèse!$B$41,IF(AND(ISBLANK(P1666),Q1666&gt;=7),Synthèse!$C$41,R1666+S1666))</f>
        <v>0</v>
      </c>
      <c r="U1666" s="60">
        <f t="shared" ref="U1666:U1729" si="290">D1666+T1666</f>
        <v>10.32</v>
      </c>
      <c r="V1666" s="60">
        <f t="shared" ref="V1666:V1729" si="291">COUNTIF(U:U,"&gt;="&amp;U1666)</f>
        <v>1002</v>
      </c>
      <c r="X1666" s="26">
        <v>1831</v>
      </c>
      <c r="Y1666" s="26" t="b">
        <f>IFERROR(VLOOKUP(A1666,'Calculs FA (auto)'!A:O,15,0),FALSE)</f>
        <v>1</v>
      </c>
      <c r="Z1666" s="26">
        <f>IFERROR(VLOOKUP(A1666,'Evaluations (formulaire)'!A:M,9,0),0)</f>
        <v>0</v>
      </c>
      <c r="AA1666" s="135" t="b">
        <v>0</v>
      </c>
      <c r="AB1666" s="135" t="b">
        <v>1</v>
      </c>
      <c r="AC1666" s="135" t="b">
        <f t="shared" ref="AC1666:AC1729" si="292">AND(AA1666,F1666)</f>
        <v>0</v>
      </c>
      <c r="AD1666" s="135" t="b">
        <f t="shared" ref="AD1666:AD1729" si="293">AND(AB1666,F1666)</f>
        <v>1</v>
      </c>
      <c r="AE1666" s="135" t="b">
        <f t="shared" ref="AE1666:AE1729" si="294">AND(NOT(AA1666),NOT(AB1666),F1666)</f>
        <v>0</v>
      </c>
      <c r="AF1666" s="135" t="b">
        <f>AND(AC1666,$V1666&lt;=Synthèse!$B$44)</f>
        <v>0</v>
      </c>
      <c r="AG1666" s="135" t="b">
        <f>AND(AD1666,$V1666&lt;=Synthèse!$B$44)</f>
        <v>0</v>
      </c>
      <c r="AH1666" s="135" t="b">
        <f>AND(AE1666,$V1666&lt;=Synthèse!$B$44)</f>
        <v>0</v>
      </c>
      <c r="AI1666" s="137" t="b">
        <v>0</v>
      </c>
      <c r="AJ1666" s="137" t="b">
        <v>0</v>
      </c>
      <c r="AK1666" s="137" t="b">
        <f t="shared" ref="AK1666:AK1729" si="295">AND(AI1666,F1666)</f>
        <v>0</v>
      </c>
      <c r="AL1666" s="137" t="b">
        <f t="shared" ref="AL1666:AL1729" si="296">AND(AJ1666,F1666)</f>
        <v>0</v>
      </c>
      <c r="AM1666" s="137" t="b">
        <f>AND(AK1666,$V1666&lt;=Synthèse!$B$44)</f>
        <v>0</v>
      </c>
      <c r="AN1666" s="137" t="b">
        <f>AND(AL1666,$V1666&lt;=Synthèse!$B$44)</f>
        <v>0</v>
      </c>
    </row>
    <row r="1667" spans="1:40">
      <c r="A1667" s="17">
        <v>1008295</v>
      </c>
      <c r="B1667" t="str">
        <f ca="1">VLOOKUP(A1667,'Fichier FI (en entrée)'!B:AH,3,0)</f>
        <v>WBJYWWJVSQ</v>
      </c>
      <c r="C1667">
        <f t="shared" si="286"/>
        <v>1724</v>
      </c>
      <c r="D1667">
        <f t="shared" si="287"/>
        <v>-20</v>
      </c>
      <c r="E1667" s="14" t="str">
        <f>VLOOKUP(A1667,'Fichier FI (en entrée)'!B:AH,2,0)</f>
        <v>EV</v>
      </c>
      <c r="F1667" s="14" t="b">
        <f t="shared" si="288"/>
        <v>1</v>
      </c>
      <c r="G1667" s="14" t="b">
        <f>IFERROR(VLOOKUP(A1667,'Calculs FA (auto)'!A:F,6,0),FALSE)</f>
        <v>0</v>
      </c>
      <c r="H1667" s="14" t="b">
        <f t="shared" si="289"/>
        <v>0</v>
      </c>
      <c r="I1667" s="16" t="str">
        <f>IFERROR(VLOOKUP(A1667,'Moyennes FI (en entrée)'!B:N,7,0),"")</f>
        <v/>
      </c>
      <c r="J1667" s="16">
        <f>IFERROR(VLOOKUP(VLOOKUP(A1667,'Fichier FI (en entrée)'!B:AH,33,0),Modificateurs!A$2:B$5,2,0),0)</f>
        <v>0</v>
      </c>
      <c r="K1667" s="16">
        <f>IFERROR(VLOOKUP(VLOOKUP(A1667,'Redoub FI (en entrée)'!B:N,7,0),Modificateurs!A$8:B$11,2,0),0)</f>
        <v>0</v>
      </c>
      <c r="L1667" s="16">
        <f>IFERROR(VLOOKUP(M1667,Modificateurs!D$1:E$94,2,0),0)</f>
        <v>0</v>
      </c>
      <c r="M1667" t="str">
        <f>VLOOKUP(A1667,'Fichier FI (en entrée)'!B:AH,16,0)&amp;" "&amp;VLOOKUP(A1667,'Fichier FI (en entrée)'!B:AH,20,0)&amp;" "&amp;VLOOKUP(A1667,'Fichier FI (en entrée)'!B:AH,27,0)&amp;" "&amp;VLOOKUP(A1667,'Fichier FI (en entrée)'!B:AH,29,0)</f>
        <v xml:space="preserve">   </v>
      </c>
      <c r="N1667" t="str">
        <f>VLOOKUP(A1667,'Fichier FI (en entrée)'!B:AH,8,0)</f>
        <v>Scolarisé dans le secondaire à l'étranger</v>
      </c>
      <c r="O1667" t="b">
        <f>AND(C1667&gt;Synthèse!B$8,C1667&lt;Synthèse!B$10,NOT(Y1667))</f>
        <v>0</v>
      </c>
      <c r="Q1667" s="60">
        <f>ROUNDUP(C1667/(Synthèse!$B$4+Synthèse!$B$1)*8,0)</f>
        <v>8</v>
      </c>
      <c r="R1667" s="60">
        <f>IFERROR(VLOOKUP(A1667,'Evaluations (formulaire)'!A:P,6,0)+VLOOKUP(A1667,'Evaluations (formulaire)'!A:P,7,0),0)</f>
        <v>0</v>
      </c>
      <c r="S1667" s="60">
        <f>IFERROR(VLOOKUP(A1667,'Evaluations (formulaire)'!A:P,8,0),0)</f>
        <v>0</v>
      </c>
      <c r="T1667" s="60">
        <f>IF(AND(ISBLANK(P1667),Q1667&lt;=2),Synthèse!$B$41,IF(AND(ISBLANK(P1667),Q1667&gt;=7),Synthèse!$C$41,R1667+S1667))</f>
        <v>4.6296296296296294E-3</v>
      </c>
      <c r="U1667" s="60">
        <f t="shared" si="290"/>
        <v>-19.99537037037037</v>
      </c>
      <c r="V1667" s="60">
        <f t="shared" si="291"/>
        <v>1720</v>
      </c>
      <c r="X1667" s="26">
        <v>2037</v>
      </c>
      <c r="Y1667" s="26" t="b">
        <f>IFERROR(VLOOKUP(A1667,'Calculs FA (auto)'!A:O,15,0),FALSE)</f>
        <v>0</v>
      </c>
      <c r="Z1667" s="26">
        <f>IFERROR(VLOOKUP(A1667,'Evaluations (formulaire)'!A:M,9,0),0)</f>
        <v>0</v>
      </c>
      <c r="AA1667" s="135" t="b">
        <v>0</v>
      </c>
      <c r="AB1667" s="135" t="b">
        <v>1</v>
      </c>
      <c r="AC1667" s="135" t="b">
        <f t="shared" si="292"/>
        <v>0</v>
      </c>
      <c r="AD1667" s="135" t="b">
        <f t="shared" si="293"/>
        <v>1</v>
      </c>
      <c r="AE1667" s="135" t="b">
        <f t="shared" si="294"/>
        <v>0</v>
      </c>
      <c r="AF1667" s="135" t="b">
        <f>AND(AC1667,$V1667&lt;=Synthèse!$B$44)</f>
        <v>0</v>
      </c>
      <c r="AG1667" s="135" t="b">
        <f>AND(AD1667,$V1667&lt;=Synthèse!$B$44)</f>
        <v>0</v>
      </c>
      <c r="AH1667" s="135" t="b">
        <f>AND(AE1667,$V1667&lt;=Synthèse!$B$44)</f>
        <v>0</v>
      </c>
      <c r="AI1667" s="137" t="b">
        <v>0</v>
      </c>
      <c r="AJ1667" s="137" t="b">
        <v>0</v>
      </c>
      <c r="AK1667" s="137" t="b">
        <f t="shared" si="295"/>
        <v>0</v>
      </c>
      <c r="AL1667" s="137" t="b">
        <f t="shared" si="296"/>
        <v>0</v>
      </c>
      <c r="AM1667" s="137" t="b">
        <f>AND(AK1667,$V1667&lt;=Synthèse!$B$44)</f>
        <v>0</v>
      </c>
      <c r="AN1667" s="137" t="b">
        <f>AND(AL1667,$V1667&lt;=Synthèse!$B$44)</f>
        <v>0</v>
      </c>
    </row>
    <row r="1668" spans="1:40">
      <c r="A1668" s="17">
        <v>1008955</v>
      </c>
      <c r="B1668" t="str">
        <f ca="1">VLOOKUP(A1668,'Fichier FI (en entrée)'!B:AH,3,0)</f>
        <v>UVTFLCDBET</v>
      </c>
      <c r="C1668">
        <f t="shared" si="286"/>
        <v>965</v>
      </c>
      <c r="D1668">
        <f t="shared" si="287"/>
        <v>10.61</v>
      </c>
      <c r="E1668" s="14" t="str">
        <f>VLOOKUP(A1668,'Fichier FI (en entrée)'!B:AH,2,0)</f>
        <v>EV</v>
      </c>
      <c r="F1668" s="14" t="b">
        <f t="shared" si="288"/>
        <v>1</v>
      </c>
      <c r="G1668" s="14" t="b">
        <f>IFERROR(VLOOKUP(A1668,'Calculs FA (auto)'!A:F,6,0),FALSE)</f>
        <v>0</v>
      </c>
      <c r="H1668" s="14" t="b">
        <f t="shared" si="289"/>
        <v>0</v>
      </c>
      <c r="I1668" s="16">
        <f>IFERROR(VLOOKUP(A1668,'Moyennes FI (en entrée)'!B:N,7,0),"")</f>
        <v>9.61</v>
      </c>
      <c r="J1668" s="16">
        <f>IFERROR(VLOOKUP(VLOOKUP(A1668,'Fichier FI (en entrée)'!B:AH,33,0),Modificateurs!A$2:B$5,2,0),0)</f>
        <v>0</v>
      </c>
      <c r="K1668" s="16">
        <f>IFERROR(VLOOKUP(VLOOKUP(A1668,'Redoub FI (en entrée)'!B:N,7,0),Modificateurs!A$8:B$11,2,0),0)</f>
        <v>0</v>
      </c>
      <c r="L1668" s="16">
        <f>IFERROR(VLOOKUP(M1668,Modificateurs!D$1:E$94,2,0),0)</f>
        <v>1</v>
      </c>
      <c r="M1668" t="str">
        <f>VLOOKUP(A1668,'Fichier FI (en entrée)'!B:AH,16,0)&amp;" "&amp;VLOOKUP(A1668,'Fichier FI (en entrée)'!B:AH,20,0)&amp;" "&amp;VLOOKUP(A1668,'Fichier FI (en entrée)'!B:AH,27,0)&amp;" "&amp;VLOOKUP(A1668,'Fichier FI (en entrée)'!B:AH,29,0)</f>
        <v xml:space="preserve">  Scientifique Sciences de la vie et de la terre</v>
      </c>
      <c r="N1668" t="str">
        <f>VLOOKUP(A1668,'Fichier FI (en entrée)'!B:AH,8,0)</f>
        <v>Scolarisé dans le supérieur en France</v>
      </c>
      <c r="O1668" t="b">
        <f>AND(C1668&gt;Synthèse!B$8,C1668&lt;Synthèse!B$10,NOT(Y1668))</f>
        <v>1</v>
      </c>
      <c r="Q1668" s="60">
        <f>ROUNDUP(C1668/(Synthèse!$B$4+Synthèse!$B$1)*8,0)</f>
        <v>5</v>
      </c>
      <c r="R1668" s="60">
        <f>IFERROR(VLOOKUP(A1668,'Evaluations (formulaire)'!A:P,6,0)+VLOOKUP(A1668,'Evaluations (formulaire)'!A:P,7,0),0)</f>
        <v>0</v>
      </c>
      <c r="S1668" s="60">
        <f>IFERROR(VLOOKUP(A1668,'Evaluations (formulaire)'!A:P,8,0),0)</f>
        <v>0</v>
      </c>
      <c r="T1668" s="60">
        <f>IF(AND(ISBLANK(P1668),Q1668&lt;=2),Synthèse!$B$41,IF(AND(ISBLANK(P1668),Q1668&gt;=7),Synthèse!$C$41,R1668+S1668))</f>
        <v>0</v>
      </c>
      <c r="U1668" s="60">
        <f t="shared" si="290"/>
        <v>10.61</v>
      </c>
      <c r="V1668" s="60">
        <f t="shared" si="291"/>
        <v>965</v>
      </c>
      <c r="X1668" s="26">
        <v>1273</v>
      </c>
      <c r="Y1668" s="26" t="b">
        <f>IFERROR(VLOOKUP(A1668,'Calculs FA (auto)'!A:O,15,0),FALSE)</f>
        <v>0</v>
      </c>
      <c r="Z1668" s="26">
        <f>IFERROR(VLOOKUP(A1668,'Evaluations (formulaire)'!A:M,9,0),0)</f>
        <v>0</v>
      </c>
      <c r="AA1668" s="135" t="b">
        <v>0</v>
      </c>
      <c r="AB1668" s="135" t="b">
        <v>1</v>
      </c>
      <c r="AC1668" s="135" t="b">
        <f t="shared" si="292"/>
        <v>0</v>
      </c>
      <c r="AD1668" s="135" t="b">
        <f t="shared" si="293"/>
        <v>1</v>
      </c>
      <c r="AE1668" s="135" t="b">
        <f t="shared" si="294"/>
        <v>0</v>
      </c>
      <c r="AF1668" s="135" t="b">
        <f>AND(AC1668,$V1668&lt;=Synthèse!$B$44)</f>
        <v>0</v>
      </c>
      <c r="AG1668" s="135" t="b">
        <f>AND(AD1668,$V1668&lt;=Synthèse!$B$44)</f>
        <v>0</v>
      </c>
      <c r="AH1668" s="135" t="b">
        <f>AND(AE1668,$V1668&lt;=Synthèse!$B$44)</f>
        <v>0</v>
      </c>
      <c r="AI1668" s="137" t="b">
        <v>0</v>
      </c>
      <c r="AJ1668" s="137" t="b">
        <v>0</v>
      </c>
      <c r="AK1668" s="137" t="b">
        <f t="shared" si="295"/>
        <v>0</v>
      </c>
      <c r="AL1668" s="137" t="b">
        <f t="shared" si="296"/>
        <v>0</v>
      </c>
      <c r="AM1668" s="137" t="b">
        <f>AND(AK1668,$V1668&lt;=Synthèse!$B$44)</f>
        <v>0</v>
      </c>
      <c r="AN1668" s="137" t="b">
        <f>AND(AL1668,$V1668&lt;=Synthèse!$B$44)</f>
        <v>0</v>
      </c>
    </row>
    <row r="1669" spans="1:40">
      <c r="A1669" s="17">
        <v>1009397</v>
      </c>
      <c r="B1669" t="str">
        <f ca="1">VLOOKUP(A1669,'Fichier FI (en entrée)'!B:AH,3,0)</f>
        <v>CJCLCUPVVY</v>
      </c>
      <c r="C1669">
        <f t="shared" si="286"/>
        <v>824</v>
      </c>
      <c r="D1669">
        <f t="shared" si="287"/>
        <v>11.55</v>
      </c>
      <c r="E1669" s="14" t="str">
        <f>VLOOKUP(A1669,'Fichier FI (en entrée)'!B:AH,2,0)</f>
        <v>EV</v>
      </c>
      <c r="F1669" s="14" t="b">
        <f t="shared" si="288"/>
        <v>1</v>
      </c>
      <c r="G1669" s="14" t="b">
        <f>IFERROR(VLOOKUP(A1669,'Calculs FA (auto)'!A:F,6,0),FALSE)</f>
        <v>0</v>
      </c>
      <c r="H1669" s="14" t="b">
        <f t="shared" si="289"/>
        <v>0</v>
      </c>
      <c r="I1669" s="16">
        <f>IFERROR(VLOOKUP(A1669,'Moyennes FI (en entrée)'!B:N,7,0),"")</f>
        <v>10.55</v>
      </c>
      <c r="J1669" s="16">
        <f>IFERROR(VLOOKUP(VLOOKUP(A1669,'Fichier FI (en entrée)'!B:AH,33,0),Modificateurs!A$2:B$5,2,0),0)</f>
        <v>0</v>
      </c>
      <c r="K1669" s="16">
        <f>IFERROR(VLOOKUP(VLOOKUP(A1669,'Redoub FI (en entrée)'!B:N,7,0),Modificateurs!A$8:B$11,2,0),0)</f>
        <v>0</v>
      </c>
      <c r="L1669" s="16">
        <f>IFERROR(VLOOKUP(M1669,Modificateurs!D$1:E$94,2,0),0)</f>
        <v>1</v>
      </c>
      <c r="M1669" t="str">
        <f>VLOOKUP(A1669,'Fichier FI (en entrée)'!B:AH,16,0)&amp;" "&amp;VLOOKUP(A1669,'Fichier FI (en entrée)'!B:AH,20,0)&amp;" "&amp;VLOOKUP(A1669,'Fichier FI (en entrée)'!B:AH,27,0)&amp;" "&amp;VLOOKUP(A1669,'Fichier FI (en entrée)'!B:AH,29,0)</f>
        <v xml:space="preserve">  Scientifique Sciences de la vie et de la terre</v>
      </c>
      <c r="N1669" t="str">
        <f>VLOOKUP(A1669,'Fichier FI (en entrée)'!B:AH,8,0)</f>
        <v>Scolarisé dans le supérieur en France</v>
      </c>
      <c r="O1669" t="b">
        <f>AND(C1669&gt;Synthèse!B$8,C1669&lt;Synthèse!B$10,NOT(Y1669))</f>
        <v>1</v>
      </c>
      <c r="Q1669" s="60">
        <f>ROUNDUP(C1669/(Synthèse!$B$4+Synthèse!$B$1)*8,0)</f>
        <v>4</v>
      </c>
      <c r="R1669" s="60">
        <f>IFERROR(VLOOKUP(A1669,'Evaluations (formulaire)'!A:P,6,0)+VLOOKUP(A1669,'Evaluations (formulaire)'!A:P,7,0),0)</f>
        <v>0</v>
      </c>
      <c r="S1669" s="60">
        <f>IFERROR(VLOOKUP(A1669,'Evaluations (formulaire)'!A:P,8,0),0)</f>
        <v>0</v>
      </c>
      <c r="T1669" s="60">
        <f>IF(AND(ISBLANK(P1669),Q1669&lt;=2),Synthèse!$B$41,IF(AND(ISBLANK(P1669),Q1669&gt;=7),Synthèse!$C$41,R1669+S1669))</f>
        <v>0</v>
      </c>
      <c r="U1669" s="60">
        <f t="shared" si="290"/>
        <v>11.55</v>
      </c>
      <c r="V1669" s="60">
        <f t="shared" si="291"/>
        <v>824</v>
      </c>
      <c r="X1669" s="26">
        <v>1333</v>
      </c>
      <c r="Y1669" s="26" t="b">
        <f>IFERROR(VLOOKUP(A1669,'Calculs FA (auto)'!A:O,15,0),FALSE)</f>
        <v>0</v>
      </c>
      <c r="Z1669" s="26">
        <f>IFERROR(VLOOKUP(A1669,'Evaluations (formulaire)'!A:M,9,0),0)</f>
        <v>0</v>
      </c>
      <c r="AA1669" s="135" t="b">
        <v>0</v>
      </c>
      <c r="AB1669" s="135" t="b">
        <v>1</v>
      </c>
      <c r="AC1669" s="135" t="b">
        <f t="shared" si="292"/>
        <v>0</v>
      </c>
      <c r="AD1669" s="135" t="b">
        <f t="shared" si="293"/>
        <v>1</v>
      </c>
      <c r="AE1669" s="135" t="b">
        <f t="shared" si="294"/>
        <v>0</v>
      </c>
      <c r="AF1669" s="135" t="b">
        <f>AND(AC1669,$V1669&lt;=Synthèse!$B$44)</f>
        <v>0</v>
      </c>
      <c r="AG1669" s="135" t="b">
        <f>AND(AD1669,$V1669&lt;=Synthèse!$B$44)</f>
        <v>0</v>
      </c>
      <c r="AH1669" s="135" t="b">
        <f>AND(AE1669,$V1669&lt;=Synthèse!$B$44)</f>
        <v>0</v>
      </c>
      <c r="AI1669" s="137" t="b">
        <v>0</v>
      </c>
      <c r="AJ1669" s="137" t="b">
        <v>0</v>
      </c>
      <c r="AK1669" s="137" t="b">
        <f t="shared" si="295"/>
        <v>0</v>
      </c>
      <c r="AL1669" s="137" t="b">
        <f t="shared" si="296"/>
        <v>0</v>
      </c>
      <c r="AM1669" s="137" t="b">
        <f>AND(AK1669,$V1669&lt;=Synthèse!$B$44)</f>
        <v>0</v>
      </c>
      <c r="AN1669" s="137" t="b">
        <f>AND(AL1669,$V1669&lt;=Synthèse!$B$44)</f>
        <v>0</v>
      </c>
    </row>
    <row r="1670" spans="1:40">
      <c r="A1670" s="17">
        <v>1009418</v>
      </c>
      <c r="B1670" t="str">
        <f ca="1">VLOOKUP(A1670,'Fichier FI (en entrée)'!B:AH,3,0)</f>
        <v>KIIJKSGQQY</v>
      </c>
      <c r="C1670">
        <f t="shared" si="286"/>
        <v>1313</v>
      </c>
      <c r="D1670">
        <f t="shared" si="287"/>
        <v>5.5</v>
      </c>
      <c r="E1670" s="14" t="str">
        <f>VLOOKUP(A1670,'Fichier FI (en entrée)'!B:AH,2,0)</f>
        <v>EV</v>
      </c>
      <c r="F1670" s="14" t="b">
        <f t="shared" si="288"/>
        <v>1</v>
      </c>
      <c r="G1670" s="14" t="b">
        <f>IFERROR(VLOOKUP(A1670,'Calculs FA (auto)'!A:F,6,0),FALSE)</f>
        <v>1</v>
      </c>
      <c r="H1670" s="14" t="b">
        <f t="shared" si="289"/>
        <v>1</v>
      </c>
      <c r="I1670" s="16">
        <f>IFERROR(VLOOKUP(A1670,'Moyennes FI (en entrée)'!B:N,7,0),"")</f>
        <v>11.5</v>
      </c>
      <c r="J1670" s="16">
        <f>IFERROR(VLOOKUP(VLOOKUP(A1670,'Fichier FI (en entrée)'!B:AH,33,0),Modificateurs!A$2:B$5,2,0),0)</f>
        <v>0</v>
      </c>
      <c r="K1670" s="16">
        <f>IFERROR(VLOOKUP(VLOOKUP(A1670,'Redoub FI (en entrée)'!B:N,7,0),Modificateurs!A$8:B$11,2,0),0)</f>
        <v>0</v>
      </c>
      <c r="L1670" s="16">
        <f>IFERROR(VLOOKUP(M1670,Modificateurs!D$1:E$94,2,0),0)</f>
        <v>-6</v>
      </c>
      <c r="M1670" t="str">
        <f>VLOOKUP(A1670,'Fichier FI (en entrée)'!B:AH,16,0)&amp;" "&amp;VLOOKUP(A1670,'Fichier FI (en entrée)'!B:AH,20,0)&amp;" "&amp;VLOOKUP(A1670,'Fichier FI (en entrée)'!B:AH,27,0)&amp;" "&amp;VLOOKUP(A1670,'Fichier FI (en entrée)'!B:AH,29,0)</f>
        <v xml:space="preserve">  Economique et social Sciences économiques et sociales</v>
      </c>
      <c r="N1670" t="str">
        <f>VLOOKUP(A1670,'Fichier FI (en entrée)'!B:AH,8,0)</f>
        <v>Non scolarisé</v>
      </c>
      <c r="O1670" t="b">
        <f>AND(C1670&gt;Synthèse!B$8,C1670&lt;Synthèse!B$10,NOT(Y1670))</f>
        <v>0</v>
      </c>
      <c r="Q1670" s="60">
        <f>ROUNDUP(C1670/(Synthèse!$B$4+Synthèse!$B$1)*8,0)</f>
        <v>7</v>
      </c>
      <c r="R1670" s="60">
        <f>IFERROR(VLOOKUP(A1670,'Evaluations (formulaire)'!A:P,6,0)+VLOOKUP(A1670,'Evaluations (formulaire)'!A:P,7,0),0)</f>
        <v>0</v>
      </c>
      <c r="S1670" s="60">
        <f>IFERROR(VLOOKUP(A1670,'Evaluations (formulaire)'!A:P,8,0),0)</f>
        <v>0</v>
      </c>
      <c r="T1670" s="60">
        <f>IF(AND(ISBLANK(P1670),Q1670&lt;=2),Synthèse!$B$41,IF(AND(ISBLANK(P1670),Q1670&gt;=7),Synthèse!$C$41,R1670+S1670))</f>
        <v>4.6296296296296294E-3</v>
      </c>
      <c r="U1670" s="60">
        <f t="shared" si="290"/>
        <v>5.5046296296296298</v>
      </c>
      <c r="V1670" s="60">
        <f t="shared" si="291"/>
        <v>1313</v>
      </c>
      <c r="X1670" s="26">
        <v>1984</v>
      </c>
      <c r="Y1670" s="26" t="b">
        <f>IFERROR(VLOOKUP(A1670,'Calculs FA (auto)'!A:O,15,0),FALSE)</f>
        <v>1</v>
      </c>
      <c r="Z1670" s="26">
        <f>IFERROR(VLOOKUP(A1670,'Evaluations (formulaire)'!A:M,9,0),0)</f>
        <v>0</v>
      </c>
      <c r="AA1670" s="135" t="b">
        <v>0</v>
      </c>
      <c r="AB1670" s="135" t="b">
        <v>0</v>
      </c>
      <c r="AC1670" s="135" t="b">
        <f t="shared" si="292"/>
        <v>0</v>
      </c>
      <c r="AD1670" s="135" t="b">
        <f t="shared" si="293"/>
        <v>0</v>
      </c>
      <c r="AE1670" s="135" t="b">
        <f t="shared" si="294"/>
        <v>1</v>
      </c>
      <c r="AF1670" s="135" t="b">
        <f>AND(AC1670,$V1670&lt;=Synthèse!$B$44)</f>
        <v>0</v>
      </c>
      <c r="AG1670" s="135" t="b">
        <f>AND(AD1670,$V1670&lt;=Synthèse!$B$44)</f>
        <v>0</v>
      </c>
      <c r="AH1670" s="135" t="b">
        <f>AND(AE1670,$V1670&lt;=Synthèse!$B$44)</f>
        <v>0</v>
      </c>
      <c r="AI1670" s="137" t="b">
        <v>0</v>
      </c>
      <c r="AJ1670" s="137" t="b">
        <v>0</v>
      </c>
      <c r="AK1670" s="137" t="b">
        <f t="shared" si="295"/>
        <v>0</v>
      </c>
      <c r="AL1670" s="137" t="b">
        <f t="shared" si="296"/>
        <v>0</v>
      </c>
      <c r="AM1670" s="137" t="b">
        <f>AND(AK1670,$V1670&lt;=Synthèse!$B$44)</f>
        <v>0</v>
      </c>
      <c r="AN1670" s="137" t="b">
        <f>AND(AL1670,$V1670&lt;=Synthèse!$B$44)</f>
        <v>0</v>
      </c>
    </row>
    <row r="1671" spans="1:40">
      <c r="A1671" s="17">
        <v>1009910</v>
      </c>
      <c r="B1671" t="str">
        <f ca="1">VLOOKUP(A1671,'Fichier FI (en entrée)'!B:AH,3,0)</f>
        <v>AOFDXKLRMZ</v>
      </c>
      <c r="C1671">
        <f t="shared" si="286"/>
        <v>743</v>
      </c>
      <c r="D1671">
        <f t="shared" si="287"/>
        <v>11.96</v>
      </c>
      <c r="E1671" s="14" t="str">
        <f>VLOOKUP(A1671,'Fichier FI (en entrée)'!B:AH,2,0)</f>
        <v>EV</v>
      </c>
      <c r="F1671" s="14" t="b">
        <f t="shared" si="288"/>
        <v>1</v>
      </c>
      <c r="G1671" s="14" t="b">
        <f>IFERROR(VLOOKUP(A1671,'Calculs FA (auto)'!A:F,6,0),FALSE)</f>
        <v>0</v>
      </c>
      <c r="H1671" s="14" t="b">
        <f t="shared" si="289"/>
        <v>0</v>
      </c>
      <c r="I1671" s="16">
        <f>IFERROR(VLOOKUP(A1671,'Moyennes FI (en entrée)'!B:N,7,0),"")</f>
        <v>9.9600000000000009</v>
      </c>
      <c r="J1671" s="16">
        <f>IFERROR(VLOOKUP(VLOOKUP(A1671,'Fichier FI (en entrée)'!B:AH,33,0),Modificateurs!A$2:B$5,2,0),0)</f>
        <v>0</v>
      </c>
      <c r="K1671" s="16">
        <f>IFERROR(VLOOKUP(VLOOKUP(A1671,'Redoub FI (en entrée)'!B:N,7,0),Modificateurs!A$8:B$11,2,0),0)</f>
        <v>0</v>
      </c>
      <c r="L1671" s="16">
        <f>IFERROR(VLOOKUP(M1671,Modificateurs!D$1:E$94,2,0),0)</f>
        <v>2</v>
      </c>
      <c r="M1671" t="str">
        <f>VLOOKUP(A1671,'Fichier FI (en entrée)'!B:AH,16,0)&amp;" "&amp;VLOOKUP(A1671,'Fichier FI (en entrée)'!B:AH,20,0)&amp;" "&amp;VLOOKUP(A1671,'Fichier FI (en entrée)'!B:AH,27,0)&amp;" "&amp;VLOOKUP(A1671,'Fichier FI (en entrée)'!B:AH,29,0)</f>
        <v xml:space="preserve">  Scientifique Physique-chimie</v>
      </c>
      <c r="N1671" t="str">
        <f>VLOOKUP(A1671,'Fichier FI (en entrée)'!B:AH,8,0)</f>
        <v>Scolarisé dans le supérieur en France</v>
      </c>
      <c r="O1671" t="b">
        <f>AND(C1671&gt;Synthèse!B$8,C1671&lt;Synthèse!B$10,NOT(Y1671))</f>
        <v>1</v>
      </c>
      <c r="Q1671" s="60">
        <f>ROUNDUP(C1671/(Synthèse!$B$4+Synthèse!$B$1)*8,0)</f>
        <v>4</v>
      </c>
      <c r="R1671" s="60">
        <f>IFERROR(VLOOKUP(A1671,'Evaluations (formulaire)'!A:P,6,0)+VLOOKUP(A1671,'Evaluations (formulaire)'!A:P,7,0),0)</f>
        <v>0</v>
      </c>
      <c r="S1671" s="60">
        <f>IFERROR(VLOOKUP(A1671,'Evaluations (formulaire)'!A:P,8,0),0)</f>
        <v>0</v>
      </c>
      <c r="T1671" s="60">
        <f>IF(AND(ISBLANK(P1671),Q1671&lt;=2),Synthèse!$B$41,IF(AND(ISBLANK(P1671),Q1671&gt;=7),Synthèse!$C$41,R1671+S1671))</f>
        <v>0</v>
      </c>
      <c r="U1671" s="60">
        <f t="shared" si="290"/>
        <v>11.96</v>
      </c>
      <c r="V1671" s="60">
        <f t="shared" si="291"/>
        <v>743</v>
      </c>
      <c r="X1671" s="26">
        <v>532</v>
      </c>
      <c r="Y1671" s="26" t="b">
        <f>IFERROR(VLOOKUP(A1671,'Calculs FA (auto)'!A:O,15,0),FALSE)</f>
        <v>0</v>
      </c>
      <c r="Z1671" s="26">
        <f>IFERROR(VLOOKUP(A1671,'Evaluations (formulaire)'!A:M,9,0),0)</f>
        <v>0</v>
      </c>
      <c r="AA1671" s="135" t="b">
        <v>0</v>
      </c>
      <c r="AB1671" s="135" t="b">
        <v>1</v>
      </c>
      <c r="AC1671" s="135" t="b">
        <f t="shared" si="292"/>
        <v>0</v>
      </c>
      <c r="AD1671" s="135" t="b">
        <f t="shared" si="293"/>
        <v>1</v>
      </c>
      <c r="AE1671" s="135" t="b">
        <f t="shared" si="294"/>
        <v>0</v>
      </c>
      <c r="AF1671" s="135" t="b">
        <f>AND(AC1671,$V1671&lt;=Synthèse!$B$44)</f>
        <v>0</v>
      </c>
      <c r="AG1671" s="135" t="b">
        <f>AND(AD1671,$V1671&lt;=Synthèse!$B$44)</f>
        <v>0</v>
      </c>
      <c r="AH1671" s="135" t="b">
        <f>AND(AE1671,$V1671&lt;=Synthèse!$B$44)</f>
        <v>0</v>
      </c>
      <c r="AI1671" s="137" t="b">
        <v>0</v>
      </c>
      <c r="AJ1671" s="137" t="b">
        <v>0</v>
      </c>
      <c r="AK1671" s="137" t="b">
        <f t="shared" si="295"/>
        <v>0</v>
      </c>
      <c r="AL1671" s="137" t="b">
        <f t="shared" si="296"/>
        <v>0</v>
      </c>
      <c r="AM1671" s="137" t="b">
        <f>AND(AK1671,$V1671&lt;=Synthèse!$B$44)</f>
        <v>0</v>
      </c>
      <c r="AN1671" s="137" t="b">
        <f>AND(AL1671,$V1671&lt;=Synthèse!$B$44)</f>
        <v>0</v>
      </c>
    </row>
    <row r="1672" spans="1:40">
      <c r="A1672" s="17">
        <v>1010846</v>
      </c>
      <c r="B1672" t="str">
        <f ca="1">VLOOKUP(A1672,'Fichier FI (en entrée)'!B:AH,3,0)</f>
        <v>DDJQWZPMVH</v>
      </c>
      <c r="C1672">
        <f t="shared" si="286"/>
        <v>795</v>
      </c>
      <c r="D1672">
        <f t="shared" si="287"/>
        <v>11.71</v>
      </c>
      <c r="E1672" s="14" t="str">
        <f>VLOOKUP(A1672,'Fichier FI (en entrée)'!B:AH,2,0)</f>
        <v>EV</v>
      </c>
      <c r="F1672" s="14" t="b">
        <f t="shared" si="288"/>
        <v>1</v>
      </c>
      <c r="G1672" s="14" t="b">
        <f>IFERROR(VLOOKUP(A1672,'Calculs FA (auto)'!A:F,6,0),FALSE)</f>
        <v>0</v>
      </c>
      <c r="H1672" s="14" t="b">
        <f t="shared" si="289"/>
        <v>0</v>
      </c>
      <c r="I1672" s="16">
        <f>IFERROR(VLOOKUP(A1672,'Moyennes FI (en entrée)'!B:N,7,0),"")</f>
        <v>9.7100000000000009</v>
      </c>
      <c r="J1672" s="16">
        <f>IFERROR(VLOOKUP(VLOOKUP(A1672,'Fichier FI (en entrée)'!B:AH,33,0),Modificateurs!A$2:B$5,2,0),0)</f>
        <v>0</v>
      </c>
      <c r="K1672" s="16">
        <f>IFERROR(VLOOKUP(VLOOKUP(A1672,'Redoub FI (en entrée)'!B:N,7,0),Modificateurs!A$8:B$11,2,0),0)</f>
        <v>0</v>
      </c>
      <c r="L1672" s="16">
        <f>IFERROR(VLOOKUP(M1672,Modificateurs!D$1:E$94,2,0),0)</f>
        <v>2</v>
      </c>
      <c r="M1672" t="str">
        <f>VLOOKUP(A1672,'Fichier FI (en entrée)'!B:AH,16,0)&amp;" "&amp;VLOOKUP(A1672,'Fichier FI (en entrée)'!B:AH,20,0)&amp;" "&amp;VLOOKUP(A1672,'Fichier FI (en entrée)'!B:AH,27,0)&amp;" "&amp;VLOOKUP(A1672,'Fichier FI (en entrée)'!B:AH,29,0)</f>
        <v xml:space="preserve">  Scientifique Physique-chimie</v>
      </c>
      <c r="N1672" t="str">
        <f>VLOOKUP(A1672,'Fichier FI (en entrée)'!B:AH,8,0)</f>
        <v>Scolarisé dans le supérieur à l'étranger</v>
      </c>
      <c r="O1672" t="b">
        <f>AND(C1672&gt;Synthèse!B$8,C1672&lt;Synthèse!B$10,NOT(Y1672))</f>
        <v>1</v>
      </c>
      <c r="Q1672" s="60">
        <f>ROUNDUP(C1672/(Synthèse!$B$4+Synthèse!$B$1)*8,0)</f>
        <v>4</v>
      </c>
      <c r="R1672" s="60">
        <f>IFERROR(VLOOKUP(A1672,'Evaluations (formulaire)'!A:P,6,0)+VLOOKUP(A1672,'Evaluations (formulaire)'!A:P,7,0),0)</f>
        <v>0</v>
      </c>
      <c r="S1672" s="60">
        <f>IFERROR(VLOOKUP(A1672,'Evaluations (formulaire)'!A:P,8,0),0)</f>
        <v>0</v>
      </c>
      <c r="T1672" s="60">
        <f>IF(AND(ISBLANK(P1672),Q1672&lt;=2),Synthèse!$B$41,IF(AND(ISBLANK(P1672),Q1672&gt;=7),Synthèse!$C$41,R1672+S1672))</f>
        <v>0</v>
      </c>
      <c r="U1672" s="60">
        <f t="shared" si="290"/>
        <v>11.71</v>
      </c>
      <c r="V1672" s="60">
        <f t="shared" si="291"/>
        <v>795</v>
      </c>
      <c r="X1672" s="26">
        <v>310</v>
      </c>
      <c r="Y1672" s="26" t="b">
        <f>IFERROR(VLOOKUP(A1672,'Calculs FA (auto)'!A:O,15,0),FALSE)</f>
        <v>0</v>
      </c>
      <c r="Z1672" s="26">
        <f>IFERROR(VLOOKUP(A1672,'Evaluations (formulaire)'!A:M,9,0),0)</f>
        <v>0</v>
      </c>
      <c r="AA1672" s="135" t="b">
        <v>0</v>
      </c>
      <c r="AB1672" s="135" t="b">
        <v>0</v>
      </c>
      <c r="AC1672" s="135" t="b">
        <f t="shared" si="292"/>
        <v>0</v>
      </c>
      <c r="AD1672" s="135" t="b">
        <f t="shared" si="293"/>
        <v>0</v>
      </c>
      <c r="AE1672" s="135" t="b">
        <f t="shared" si="294"/>
        <v>1</v>
      </c>
      <c r="AF1672" s="135" t="b">
        <f>AND(AC1672,$V1672&lt;=Synthèse!$B$44)</f>
        <v>0</v>
      </c>
      <c r="AG1672" s="135" t="b">
        <f>AND(AD1672,$V1672&lt;=Synthèse!$B$44)</f>
        <v>0</v>
      </c>
      <c r="AH1672" s="135" t="b">
        <f>AND(AE1672,$V1672&lt;=Synthèse!$B$44)</f>
        <v>0</v>
      </c>
      <c r="AI1672" s="137" t="b">
        <v>0</v>
      </c>
      <c r="AJ1672" s="137" t="b">
        <v>0</v>
      </c>
      <c r="AK1672" s="137" t="b">
        <f t="shared" si="295"/>
        <v>0</v>
      </c>
      <c r="AL1672" s="137" t="b">
        <f t="shared" si="296"/>
        <v>0</v>
      </c>
      <c r="AM1672" s="137" t="b">
        <f>AND(AK1672,$V1672&lt;=Synthèse!$B$44)</f>
        <v>0</v>
      </c>
      <c r="AN1672" s="137" t="b">
        <f>AND(AL1672,$V1672&lt;=Synthèse!$B$44)</f>
        <v>0</v>
      </c>
    </row>
    <row r="1673" spans="1:40">
      <c r="A1673" s="17">
        <v>1010874</v>
      </c>
      <c r="B1673" t="str">
        <f ca="1">VLOOKUP(A1673,'Fichier FI (en entrée)'!B:AH,3,0)</f>
        <v>FOYSODWMWC</v>
      </c>
      <c r="C1673">
        <f t="shared" si="286"/>
        <v>799</v>
      </c>
      <c r="D1673">
        <f t="shared" si="287"/>
        <v>11.69</v>
      </c>
      <c r="E1673" s="14" t="str">
        <f>VLOOKUP(A1673,'Fichier FI (en entrée)'!B:AH,2,0)</f>
        <v>EV</v>
      </c>
      <c r="F1673" s="14" t="b">
        <f t="shared" si="288"/>
        <v>1</v>
      </c>
      <c r="G1673" s="14" t="b">
        <f>IFERROR(VLOOKUP(A1673,'Calculs FA (auto)'!A:F,6,0),FALSE)</f>
        <v>0</v>
      </c>
      <c r="H1673" s="14" t="b">
        <f t="shared" si="289"/>
        <v>0</v>
      </c>
      <c r="I1673" s="16">
        <f>IFERROR(VLOOKUP(A1673,'Moyennes FI (en entrée)'!B:N,7,0),"")</f>
        <v>9.69</v>
      </c>
      <c r="J1673" s="16">
        <f>IFERROR(VLOOKUP(VLOOKUP(A1673,'Fichier FI (en entrée)'!B:AH,33,0),Modificateurs!A$2:B$5,2,0),0)</f>
        <v>0</v>
      </c>
      <c r="K1673" s="16">
        <f>IFERROR(VLOOKUP(VLOOKUP(A1673,'Redoub FI (en entrée)'!B:N,7,0),Modificateurs!A$8:B$11,2,0),0)</f>
        <v>0</v>
      </c>
      <c r="L1673" s="16">
        <f>IFERROR(VLOOKUP(M1673,Modificateurs!D$1:E$94,2,0),0)</f>
        <v>2</v>
      </c>
      <c r="M1673" t="str">
        <f>VLOOKUP(A1673,'Fichier FI (en entrée)'!B:AH,16,0)&amp;" "&amp;VLOOKUP(A1673,'Fichier FI (en entrée)'!B:AH,20,0)&amp;" "&amp;VLOOKUP(A1673,'Fichier FI (en entrée)'!B:AH,27,0)&amp;" "&amp;VLOOKUP(A1673,'Fichier FI (en entrée)'!B:AH,29,0)</f>
        <v xml:space="preserve">  Scientifique Mathématiques</v>
      </c>
      <c r="N1673" t="str">
        <f>VLOOKUP(A1673,'Fichier FI (en entrée)'!B:AH,8,0)</f>
        <v>Non scolarisé</v>
      </c>
      <c r="O1673" t="b">
        <f>AND(C1673&gt;Synthèse!B$8,C1673&lt;Synthèse!B$10,NOT(Y1673))</f>
        <v>1</v>
      </c>
      <c r="Q1673" s="60">
        <f>ROUNDUP(C1673/(Synthèse!$B$4+Synthèse!$B$1)*8,0)</f>
        <v>4</v>
      </c>
      <c r="R1673" s="60">
        <f>IFERROR(VLOOKUP(A1673,'Evaluations (formulaire)'!A:P,6,0)+VLOOKUP(A1673,'Evaluations (formulaire)'!A:P,7,0),0)</f>
        <v>0</v>
      </c>
      <c r="S1673" s="60">
        <f>IFERROR(VLOOKUP(A1673,'Evaluations (formulaire)'!A:P,8,0),0)</f>
        <v>0</v>
      </c>
      <c r="T1673" s="60">
        <f>IF(AND(ISBLANK(P1673),Q1673&lt;=2),Synthèse!$B$41,IF(AND(ISBLANK(P1673),Q1673&gt;=7),Synthèse!$C$41,R1673+S1673))</f>
        <v>0</v>
      </c>
      <c r="U1673" s="60">
        <f t="shared" si="290"/>
        <v>11.69</v>
      </c>
      <c r="V1673" s="60">
        <f t="shared" si="291"/>
        <v>799</v>
      </c>
      <c r="X1673" s="26">
        <v>1861</v>
      </c>
      <c r="Y1673" s="26" t="b">
        <f>IFERROR(VLOOKUP(A1673,'Calculs FA (auto)'!A:O,15,0),FALSE)</f>
        <v>0</v>
      </c>
      <c r="Z1673" s="26">
        <f>IFERROR(VLOOKUP(A1673,'Evaluations (formulaire)'!A:M,9,0),0)</f>
        <v>0</v>
      </c>
      <c r="AA1673" s="135" t="b">
        <v>0</v>
      </c>
      <c r="AB1673" s="135" t="b">
        <v>1</v>
      </c>
      <c r="AC1673" s="135" t="b">
        <f t="shared" si="292"/>
        <v>0</v>
      </c>
      <c r="AD1673" s="135" t="b">
        <f t="shared" si="293"/>
        <v>1</v>
      </c>
      <c r="AE1673" s="135" t="b">
        <f t="shared" si="294"/>
        <v>0</v>
      </c>
      <c r="AF1673" s="135" t="b">
        <f>AND(AC1673,$V1673&lt;=Synthèse!$B$44)</f>
        <v>0</v>
      </c>
      <c r="AG1673" s="135" t="b">
        <f>AND(AD1673,$V1673&lt;=Synthèse!$B$44)</f>
        <v>0</v>
      </c>
      <c r="AH1673" s="135" t="b">
        <f>AND(AE1673,$V1673&lt;=Synthèse!$B$44)</f>
        <v>0</v>
      </c>
      <c r="AI1673" s="137" t="b">
        <v>0</v>
      </c>
      <c r="AJ1673" s="137" t="b">
        <v>0</v>
      </c>
      <c r="AK1673" s="137" t="b">
        <f t="shared" si="295"/>
        <v>0</v>
      </c>
      <c r="AL1673" s="137" t="b">
        <f t="shared" si="296"/>
        <v>0</v>
      </c>
      <c r="AM1673" s="137" t="b">
        <f>AND(AK1673,$V1673&lt;=Synthèse!$B$44)</f>
        <v>0</v>
      </c>
      <c r="AN1673" s="137" t="b">
        <f>AND(AL1673,$V1673&lt;=Synthèse!$B$44)</f>
        <v>0</v>
      </c>
    </row>
    <row r="1674" spans="1:40">
      <c r="A1674" s="17">
        <v>1011483</v>
      </c>
      <c r="B1674" t="str">
        <f ca="1">VLOOKUP(A1674,'Fichier FI (en entrée)'!B:AH,3,0)</f>
        <v>BYWTWSTWET</v>
      </c>
      <c r="C1674">
        <f t="shared" si="286"/>
        <v>1724</v>
      </c>
      <c r="D1674">
        <f t="shared" si="287"/>
        <v>-20</v>
      </c>
      <c r="E1674" s="14" t="str">
        <f>VLOOKUP(A1674,'Fichier FI (en entrée)'!B:AH,2,0)</f>
        <v>EV</v>
      </c>
      <c r="F1674" s="14" t="b">
        <f t="shared" si="288"/>
        <v>1</v>
      </c>
      <c r="G1674" s="14" t="b">
        <f>IFERROR(VLOOKUP(A1674,'Calculs FA (auto)'!A:F,6,0),FALSE)</f>
        <v>0</v>
      </c>
      <c r="H1674" s="14" t="b">
        <f t="shared" si="289"/>
        <v>0</v>
      </c>
      <c r="I1674" s="16" t="str">
        <f>IFERROR(VLOOKUP(A1674,'Moyennes FI (en entrée)'!B:N,7,0),"")</f>
        <v/>
      </c>
      <c r="J1674" s="16">
        <f>IFERROR(VLOOKUP(VLOOKUP(A1674,'Fichier FI (en entrée)'!B:AH,33,0),Modificateurs!A$2:B$5,2,0),0)</f>
        <v>0</v>
      </c>
      <c r="K1674" s="16">
        <f>IFERROR(VLOOKUP(VLOOKUP(A1674,'Redoub FI (en entrée)'!B:N,7,0),Modificateurs!A$8:B$11,2,0),0)</f>
        <v>0</v>
      </c>
      <c r="L1674" s="16">
        <f>IFERROR(VLOOKUP(M1674,Modificateurs!D$1:E$94,2,0),0)</f>
        <v>0</v>
      </c>
      <c r="M1674" t="str">
        <f>VLOOKUP(A1674,'Fichier FI (en entrée)'!B:AH,16,0)&amp;" "&amp;VLOOKUP(A1674,'Fichier FI (en entrée)'!B:AH,20,0)&amp;" "&amp;VLOOKUP(A1674,'Fichier FI (en entrée)'!B:AH,27,0)&amp;" "&amp;VLOOKUP(A1674,'Fichier FI (en entrée)'!B:AH,29,0)</f>
        <v xml:space="preserve">   </v>
      </c>
      <c r="N1674" t="str">
        <f>VLOOKUP(A1674,'Fichier FI (en entrée)'!B:AH,8,0)</f>
        <v>Scolarisé dans le secondaire à l'étranger</v>
      </c>
      <c r="O1674" t="b">
        <f>AND(C1674&gt;Synthèse!B$8,C1674&lt;Synthèse!B$10,NOT(Y1674))</f>
        <v>0</v>
      </c>
      <c r="Q1674" s="60">
        <f>ROUNDUP(C1674/(Synthèse!$B$4+Synthèse!$B$1)*8,0)</f>
        <v>8</v>
      </c>
      <c r="R1674" s="60">
        <f>IFERROR(VLOOKUP(A1674,'Evaluations (formulaire)'!A:P,6,0)+VLOOKUP(A1674,'Evaluations (formulaire)'!A:P,7,0),0)</f>
        <v>0</v>
      </c>
      <c r="S1674" s="60">
        <f>IFERROR(VLOOKUP(A1674,'Evaluations (formulaire)'!A:P,8,0),0)</f>
        <v>0</v>
      </c>
      <c r="T1674" s="60">
        <f>IF(AND(ISBLANK(P1674),Q1674&lt;=2),Synthèse!$B$41,IF(AND(ISBLANK(P1674),Q1674&gt;=7),Synthèse!$C$41,R1674+S1674))</f>
        <v>4.6296296296296294E-3</v>
      </c>
      <c r="U1674" s="60">
        <f t="shared" si="290"/>
        <v>-19.99537037037037</v>
      </c>
      <c r="V1674" s="60">
        <f t="shared" si="291"/>
        <v>1720</v>
      </c>
      <c r="X1674" s="26">
        <v>1330</v>
      </c>
      <c r="Y1674" s="26" t="b">
        <f>IFERROR(VLOOKUP(A1674,'Calculs FA (auto)'!A:O,15,0),FALSE)</f>
        <v>0</v>
      </c>
      <c r="Z1674" s="26">
        <f>IFERROR(VLOOKUP(A1674,'Evaluations (formulaire)'!A:M,9,0),0)</f>
        <v>0</v>
      </c>
      <c r="AA1674" s="135" t="b">
        <v>0</v>
      </c>
      <c r="AB1674" s="135" t="b">
        <v>0</v>
      </c>
      <c r="AC1674" s="135" t="b">
        <f t="shared" si="292"/>
        <v>0</v>
      </c>
      <c r="AD1674" s="135" t="b">
        <f t="shared" si="293"/>
        <v>0</v>
      </c>
      <c r="AE1674" s="135" t="b">
        <f t="shared" si="294"/>
        <v>1</v>
      </c>
      <c r="AF1674" s="135" t="b">
        <f>AND(AC1674,$V1674&lt;=Synthèse!$B$44)</f>
        <v>0</v>
      </c>
      <c r="AG1674" s="135" t="b">
        <f>AND(AD1674,$V1674&lt;=Synthèse!$B$44)</f>
        <v>0</v>
      </c>
      <c r="AH1674" s="135" t="b">
        <f>AND(AE1674,$V1674&lt;=Synthèse!$B$44)</f>
        <v>0</v>
      </c>
      <c r="AI1674" s="137" t="b">
        <v>0</v>
      </c>
      <c r="AJ1674" s="137" t="b">
        <v>0</v>
      </c>
      <c r="AK1674" s="137" t="b">
        <f t="shared" si="295"/>
        <v>0</v>
      </c>
      <c r="AL1674" s="137" t="b">
        <f t="shared" si="296"/>
        <v>0</v>
      </c>
      <c r="AM1674" s="137" t="b">
        <f>AND(AK1674,$V1674&lt;=Synthèse!$B$44)</f>
        <v>0</v>
      </c>
      <c r="AN1674" s="137" t="b">
        <f>AND(AL1674,$V1674&lt;=Synthèse!$B$44)</f>
        <v>0</v>
      </c>
    </row>
    <row r="1675" spans="1:40">
      <c r="A1675" s="17">
        <v>1011519</v>
      </c>
      <c r="B1675" t="str">
        <f ca="1">VLOOKUP(A1675,'Fichier FI (en entrée)'!B:AH,3,0)</f>
        <v>ULGPLCROPU</v>
      </c>
      <c r="C1675">
        <f t="shared" si="286"/>
        <v>1398</v>
      </c>
      <c r="D1675">
        <f t="shared" si="287"/>
        <v>3.6400000000000006</v>
      </c>
      <c r="E1675" s="14" t="str">
        <f>VLOOKUP(A1675,'Fichier FI (en entrée)'!B:AH,2,0)</f>
        <v>EV</v>
      </c>
      <c r="F1675" s="14" t="b">
        <f t="shared" si="288"/>
        <v>1</v>
      </c>
      <c r="G1675" s="14" t="b">
        <f>IFERROR(VLOOKUP(A1675,'Calculs FA (auto)'!A:F,6,0),FALSE)</f>
        <v>0</v>
      </c>
      <c r="H1675" s="14" t="b">
        <f t="shared" si="289"/>
        <v>0</v>
      </c>
      <c r="I1675" s="16">
        <f>IFERROR(VLOOKUP(A1675,'Moyennes FI (en entrée)'!B:N,7,0),"")</f>
        <v>9.64</v>
      </c>
      <c r="J1675" s="16">
        <f>IFERROR(VLOOKUP(VLOOKUP(A1675,'Fichier FI (en entrée)'!B:AH,33,0),Modificateurs!A$2:B$5,2,0),0)</f>
        <v>0</v>
      </c>
      <c r="K1675" s="16">
        <f>IFERROR(VLOOKUP(VLOOKUP(A1675,'Redoub FI (en entrée)'!B:N,7,0),Modificateurs!A$8:B$11,2,0),0)</f>
        <v>0</v>
      </c>
      <c r="L1675" s="16">
        <f>IFERROR(VLOOKUP(M1675,Modificateurs!D$1:E$94,2,0),0)</f>
        <v>-6</v>
      </c>
      <c r="M1675" t="str">
        <f>VLOOKUP(A1675,'Fichier FI (en entrée)'!B:AH,16,0)&amp;" "&amp;VLOOKUP(A1675,'Fichier FI (en entrée)'!B:AH,20,0)&amp;" "&amp;VLOOKUP(A1675,'Fichier FI (en entrée)'!B:AH,27,0)&amp;" "&amp;VLOOKUP(A1675,'Fichier FI (en entrée)'!B:AH,29,0)</f>
        <v xml:space="preserve">  Sciences et Technologies de l'Industrie et du Développement Durable Innovation Technologique et Eco conception</v>
      </c>
      <c r="N1675" t="str">
        <f>VLOOKUP(A1675,'Fichier FI (en entrée)'!B:AH,8,0)</f>
        <v>Scolarisé dans le supérieur en France</v>
      </c>
      <c r="O1675" t="b">
        <f>AND(C1675&gt;Synthèse!B$8,C1675&lt;Synthèse!B$10,NOT(Y1675))</f>
        <v>0</v>
      </c>
      <c r="Q1675" s="60">
        <f>ROUNDUP(C1675/(Synthèse!$B$4+Synthèse!$B$1)*8,0)</f>
        <v>7</v>
      </c>
      <c r="R1675" s="60">
        <f>IFERROR(VLOOKUP(A1675,'Evaluations (formulaire)'!A:P,6,0)+VLOOKUP(A1675,'Evaluations (formulaire)'!A:P,7,0),0)</f>
        <v>0</v>
      </c>
      <c r="S1675" s="60">
        <f>IFERROR(VLOOKUP(A1675,'Evaluations (formulaire)'!A:P,8,0),0)</f>
        <v>0</v>
      </c>
      <c r="T1675" s="60">
        <f>IF(AND(ISBLANK(P1675),Q1675&lt;=2),Synthèse!$B$41,IF(AND(ISBLANK(P1675),Q1675&gt;=7),Synthèse!$C$41,R1675+S1675))</f>
        <v>4.6296296296296294E-3</v>
      </c>
      <c r="U1675" s="60">
        <f t="shared" si="290"/>
        <v>3.6446296296296303</v>
      </c>
      <c r="V1675" s="60">
        <f t="shared" si="291"/>
        <v>1398</v>
      </c>
      <c r="X1675" s="26">
        <v>1798</v>
      </c>
      <c r="Y1675" s="26" t="b">
        <f>IFERROR(VLOOKUP(A1675,'Calculs FA (auto)'!A:O,15,0),FALSE)</f>
        <v>0</v>
      </c>
      <c r="Z1675" s="26">
        <f>IFERROR(VLOOKUP(A1675,'Evaluations (formulaire)'!A:M,9,0),0)</f>
        <v>0</v>
      </c>
      <c r="AA1675" s="135" t="b">
        <v>0</v>
      </c>
      <c r="AB1675" s="135" t="b">
        <v>0</v>
      </c>
      <c r="AC1675" s="135" t="b">
        <f t="shared" si="292"/>
        <v>0</v>
      </c>
      <c r="AD1675" s="135" t="b">
        <f t="shared" si="293"/>
        <v>0</v>
      </c>
      <c r="AE1675" s="135" t="b">
        <f t="shared" si="294"/>
        <v>1</v>
      </c>
      <c r="AF1675" s="135" t="b">
        <f>AND(AC1675,$V1675&lt;=Synthèse!$B$44)</f>
        <v>0</v>
      </c>
      <c r="AG1675" s="135" t="b">
        <f>AND(AD1675,$V1675&lt;=Synthèse!$B$44)</f>
        <v>0</v>
      </c>
      <c r="AH1675" s="135" t="b">
        <f>AND(AE1675,$V1675&lt;=Synthèse!$B$44)</f>
        <v>0</v>
      </c>
      <c r="AI1675" s="137" t="b">
        <v>0</v>
      </c>
      <c r="AJ1675" s="137" t="b">
        <v>0</v>
      </c>
      <c r="AK1675" s="137" t="b">
        <f t="shared" si="295"/>
        <v>0</v>
      </c>
      <c r="AL1675" s="137" t="b">
        <f t="shared" si="296"/>
        <v>0</v>
      </c>
      <c r="AM1675" s="137" t="b">
        <f>AND(AK1675,$V1675&lt;=Synthèse!$B$44)</f>
        <v>0</v>
      </c>
      <c r="AN1675" s="137" t="b">
        <f>AND(AL1675,$V1675&lt;=Synthèse!$B$44)</f>
        <v>0</v>
      </c>
    </row>
    <row r="1676" spans="1:40">
      <c r="A1676" s="17">
        <v>1012071</v>
      </c>
      <c r="B1676" t="str">
        <f ca="1">VLOOKUP(A1676,'Fichier FI (en entrée)'!B:AH,3,0)</f>
        <v>ZAQKQLKEEJ</v>
      </c>
      <c r="C1676">
        <f t="shared" si="286"/>
        <v>1724</v>
      </c>
      <c r="D1676">
        <f t="shared" si="287"/>
        <v>-20</v>
      </c>
      <c r="E1676" s="14" t="str">
        <f>VLOOKUP(A1676,'Fichier FI (en entrée)'!B:AH,2,0)</f>
        <v>EV</v>
      </c>
      <c r="F1676" s="14" t="b">
        <f t="shared" si="288"/>
        <v>1</v>
      </c>
      <c r="G1676" s="14" t="b">
        <f>IFERROR(VLOOKUP(A1676,'Calculs FA (auto)'!A:F,6,0),FALSE)</f>
        <v>0</v>
      </c>
      <c r="H1676" s="14" t="b">
        <f t="shared" si="289"/>
        <v>0</v>
      </c>
      <c r="I1676" s="16" t="str">
        <f>IFERROR(VLOOKUP(A1676,'Moyennes FI (en entrée)'!B:N,7,0),"")</f>
        <v/>
      </c>
      <c r="J1676" s="16">
        <f>IFERROR(VLOOKUP(VLOOKUP(A1676,'Fichier FI (en entrée)'!B:AH,33,0),Modificateurs!A$2:B$5,2,0),0)</f>
        <v>0</v>
      </c>
      <c r="K1676" s="16">
        <f>IFERROR(VLOOKUP(VLOOKUP(A1676,'Redoub FI (en entrée)'!B:N,7,0),Modificateurs!A$8:B$11,2,0),0)</f>
        <v>0</v>
      </c>
      <c r="L1676" s="16">
        <f>IFERROR(VLOOKUP(M1676,Modificateurs!D$1:E$94,2,0),0)</f>
        <v>0</v>
      </c>
      <c r="M1676" t="str">
        <f>VLOOKUP(A1676,'Fichier FI (en entrée)'!B:AH,16,0)&amp;" "&amp;VLOOKUP(A1676,'Fichier FI (en entrée)'!B:AH,20,0)&amp;" "&amp;VLOOKUP(A1676,'Fichier FI (en entrée)'!B:AH,27,0)&amp;" "&amp;VLOOKUP(A1676,'Fichier FI (en entrée)'!B:AH,29,0)</f>
        <v xml:space="preserve">   </v>
      </c>
      <c r="N1676" t="str">
        <f>VLOOKUP(A1676,'Fichier FI (en entrée)'!B:AH,8,0)</f>
        <v>Non scolarisé</v>
      </c>
      <c r="O1676" t="b">
        <f>AND(C1676&gt;Synthèse!B$8,C1676&lt;Synthèse!B$10,NOT(Y1676))</f>
        <v>0</v>
      </c>
      <c r="Q1676" s="60">
        <f>ROUNDUP(C1676/(Synthèse!$B$4+Synthèse!$B$1)*8,0)</f>
        <v>8</v>
      </c>
      <c r="R1676" s="60">
        <f>IFERROR(VLOOKUP(A1676,'Evaluations (formulaire)'!A:P,6,0)+VLOOKUP(A1676,'Evaluations (formulaire)'!A:P,7,0),0)</f>
        <v>0</v>
      </c>
      <c r="S1676" s="60">
        <f>IFERROR(VLOOKUP(A1676,'Evaluations (formulaire)'!A:P,8,0),0)</f>
        <v>0</v>
      </c>
      <c r="T1676" s="60">
        <f>IF(AND(ISBLANK(P1676),Q1676&lt;=2),Synthèse!$B$41,IF(AND(ISBLANK(P1676),Q1676&gt;=7),Synthèse!$C$41,R1676+S1676))</f>
        <v>4.6296296296296294E-3</v>
      </c>
      <c r="U1676" s="60">
        <f t="shared" si="290"/>
        <v>-19.99537037037037</v>
      </c>
      <c r="V1676" s="60">
        <f t="shared" si="291"/>
        <v>1720</v>
      </c>
      <c r="X1676" s="26">
        <v>579</v>
      </c>
      <c r="Y1676" s="26" t="b">
        <f>IFERROR(VLOOKUP(A1676,'Calculs FA (auto)'!A:O,15,0),FALSE)</f>
        <v>0</v>
      </c>
      <c r="Z1676" s="26">
        <f>IFERROR(VLOOKUP(A1676,'Evaluations (formulaire)'!A:M,9,0),0)</f>
        <v>0</v>
      </c>
      <c r="AA1676" s="135" t="b">
        <v>0</v>
      </c>
      <c r="AB1676" s="135" t="b">
        <v>1</v>
      </c>
      <c r="AC1676" s="135" t="b">
        <f t="shared" si="292"/>
        <v>0</v>
      </c>
      <c r="AD1676" s="135" t="b">
        <f t="shared" si="293"/>
        <v>1</v>
      </c>
      <c r="AE1676" s="135" t="b">
        <f t="shared" si="294"/>
        <v>0</v>
      </c>
      <c r="AF1676" s="135" t="b">
        <f>AND(AC1676,$V1676&lt;=Synthèse!$B$44)</f>
        <v>0</v>
      </c>
      <c r="AG1676" s="135" t="b">
        <f>AND(AD1676,$V1676&lt;=Synthèse!$B$44)</f>
        <v>0</v>
      </c>
      <c r="AH1676" s="135" t="b">
        <f>AND(AE1676,$V1676&lt;=Synthèse!$B$44)</f>
        <v>0</v>
      </c>
      <c r="AI1676" s="137" t="b">
        <v>0</v>
      </c>
      <c r="AJ1676" s="137" t="b">
        <v>0</v>
      </c>
      <c r="AK1676" s="137" t="b">
        <f t="shared" si="295"/>
        <v>0</v>
      </c>
      <c r="AL1676" s="137" t="b">
        <f t="shared" si="296"/>
        <v>0</v>
      </c>
      <c r="AM1676" s="137" t="b">
        <f>AND(AK1676,$V1676&lt;=Synthèse!$B$44)</f>
        <v>0</v>
      </c>
      <c r="AN1676" s="137" t="b">
        <f>AND(AL1676,$V1676&lt;=Synthèse!$B$44)</f>
        <v>0</v>
      </c>
    </row>
    <row r="1677" spans="1:40">
      <c r="A1677" s="17">
        <v>1012544</v>
      </c>
      <c r="B1677" t="str">
        <f ca="1">VLOOKUP(A1677,'Fichier FI (en entrée)'!B:AH,3,0)</f>
        <v>RDSAUACMXG</v>
      </c>
      <c r="C1677">
        <f t="shared" si="286"/>
        <v>2097</v>
      </c>
      <c r="D1677">
        <f t="shared" si="287"/>
        <v>-100</v>
      </c>
      <c r="E1677" s="14" t="str">
        <f>VLOOKUP(A1677,'Fichier FI (en entrée)'!B:AH,2,0)</f>
        <v>ENV</v>
      </c>
      <c r="F1677" s="14" t="b">
        <f t="shared" si="288"/>
        <v>0</v>
      </c>
      <c r="G1677" s="14" t="b">
        <f>IFERROR(VLOOKUP(A1677,'Calculs FA (auto)'!A:F,6,0),FALSE)</f>
        <v>0</v>
      </c>
      <c r="H1677" s="14" t="b">
        <f t="shared" si="289"/>
        <v>0</v>
      </c>
      <c r="I1677" s="16" t="str">
        <f>IFERROR(VLOOKUP(A1677,'Moyennes FI (en entrée)'!B:N,7,0),"")</f>
        <v/>
      </c>
      <c r="J1677" s="16">
        <f>IFERROR(VLOOKUP(VLOOKUP(A1677,'Fichier FI (en entrée)'!B:AH,33,0),Modificateurs!A$2:B$5,2,0),0)</f>
        <v>0</v>
      </c>
      <c r="K1677" s="16">
        <f>IFERROR(VLOOKUP(VLOOKUP(A1677,'Redoub FI (en entrée)'!B:N,7,0),Modificateurs!A$8:B$11,2,0),0)</f>
        <v>0</v>
      </c>
      <c r="L1677" s="16">
        <f>IFERROR(VLOOKUP(M1677,Modificateurs!D$1:E$94,2,0),0)</f>
        <v>2</v>
      </c>
      <c r="M1677" t="str">
        <f>VLOOKUP(A1677,'Fichier FI (en entrée)'!B:AH,16,0)&amp;" "&amp;VLOOKUP(A1677,'Fichier FI (en entrée)'!B:AH,20,0)&amp;" "&amp;VLOOKUP(A1677,'Fichier FI (en entrée)'!B:AH,27,0)&amp;" "&amp;VLOOKUP(A1677,'Fichier FI (en entrée)'!B:AH,29,0)</f>
        <v xml:space="preserve">  Scientifique Mathématiques</v>
      </c>
      <c r="N1677" t="str">
        <f>VLOOKUP(A1677,'Fichier FI (en entrée)'!B:AH,8,0)</f>
        <v>Scolarisé dans le supérieur en France</v>
      </c>
      <c r="O1677" t="b">
        <f>AND(C1677&gt;Synthèse!B$8,C1677&lt;Synthèse!B$10,NOT(Y1677))</f>
        <v>0</v>
      </c>
      <c r="Q1677" s="60">
        <f>ROUNDUP(C1677/(Synthèse!$B$4+Synthèse!$B$1)*8,0)</f>
        <v>10</v>
      </c>
      <c r="R1677" s="60">
        <f>IFERROR(VLOOKUP(A1677,'Evaluations (formulaire)'!A:P,6,0)+VLOOKUP(A1677,'Evaluations (formulaire)'!A:P,7,0),0)</f>
        <v>0</v>
      </c>
      <c r="S1677" s="60">
        <f>IFERROR(VLOOKUP(A1677,'Evaluations (formulaire)'!A:P,8,0),0)</f>
        <v>0</v>
      </c>
      <c r="T1677" s="60">
        <f>IF(AND(ISBLANK(P1677),Q1677&lt;=2),Synthèse!$B$41,IF(AND(ISBLANK(P1677),Q1677&gt;=7),Synthèse!$C$41,R1677+S1677))</f>
        <v>4.6296296296296294E-3</v>
      </c>
      <c r="U1677" s="60">
        <f t="shared" si="290"/>
        <v>-99.995370370370367</v>
      </c>
      <c r="V1677" s="60">
        <f t="shared" si="291"/>
        <v>1983</v>
      </c>
      <c r="X1677" s="26">
        <v>1675</v>
      </c>
      <c r="Y1677" s="26" t="b">
        <f>IFERROR(VLOOKUP(A1677,'Calculs FA (auto)'!A:O,15,0),FALSE)</f>
        <v>0</v>
      </c>
      <c r="Z1677" s="26">
        <f>IFERROR(VLOOKUP(A1677,'Evaluations (formulaire)'!A:M,9,0),0)</f>
        <v>0</v>
      </c>
      <c r="AA1677" s="135" t="b">
        <v>0</v>
      </c>
      <c r="AB1677" s="135" t="b">
        <v>1</v>
      </c>
      <c r="AC1677" s="135" t="b">
        <f t="shared" si="292"/>
        <v>0</v>
      </c>
      <c r="AD1677" s="135" t="b">
        <f t="shared" si="293"/>
        <v>0</v>
      </c>
      <c r="AE1677" s="135" t="b">
        <f t="shared" si="294"/>
        <v>0</v>
      </c>
      <c r="AF1677" s="135" t="b">
        <f>AND(AC1677,$V1677&lt;=Synthèse!$B$44)</f>
        <v>0</v>
      </c>
      <c r="AG1677" s="135" t="b">
        <f>AND(AD1677,$V1677&lt;=Synthèse!$B$44)</f>
        <v>0</v>
      </c>
      <c r="AH1677" s="135" t="b">
        <f>AND(AE1677,$V1677&lt;=Synthèse!$B$44)</f>
        <v>0</v>
      </c>
      <c r="AI1677" s="137" t="b">
        <v>0</v>
      </c>
      <c r="AJ1677" s="137" t="b">
        <v>0</v>
      </c>
      <c r="AK1677" s="137" t="b">
        <f t="shared" si="295"/>
        <v>0</v>
      </c>
      <c r="AL1677" s="137" t="b">
        <f t="shared" si="296"/>
        <v>0</v>
      </c>
      <c r="AM1677" s="137" t="b">
        <f>AND(AK1677,$V1677&lt;=Synthèse!$B$44)</f>
        <v>0</v>
      </c>
      <c r="AN1677" s="137" t="b">
        <f>AND(AL1677,$V1677&lt;=Synthèse!$B$44)</f>
        <v>0</v>
      </c>
    </row>
    <row r="1678" spans="1:40">
      <c r="A1678" s="17">
        <v>1012746</v>
      </c>
      <c r="B1678" t="str">
        <f ca="1">VLOOKUP(A1678,'Fichier FI (en entrée)'!B:AH,3,0)</f>
        <v>VFNHEFDMPC</v>
      </c>
      <c r="C1678">
        <f t="shared" si="286"/>
        <v>1203</v>
      </c>
      <c r="D1678">
        <f t="shared" si="287"/>
        <v>7.68</v>
      </c>
      <c r="E1678" s="14" t="str">
        <f>VLOOKUP(A1678,'Fichier FI (en entrée)'!B:AH,2,0)</f>
        <v>EV</v>
      </c>
      <c r="F1678" s="14" t="b">
        <f t="shared" si="288"/>
        <v>1</v>
      </c>
      <c r="G1678" s="14" t="b">
        <f>IFERROR(VLOOKUP(A1678,'Calculs FA (auto)'!A:F,6,0),FALSE)</f>
        <v>0</v>
      </c>
      <c r="H1678" s="14" t="b">
        <f t="shared" si="289"/>
        <v>0</v>
      </c>
      <c r="I1678" s="16">
        <f>IFERROR(VLOOKUP(A1678,'Moyennes FI (en entrée)'!B:N,7,0),"")</f>
        <v>7.68</v>
      </c>
      <c r="J1678" s="16">
        <f>IFERROR(VLOOKUP(VLOOKUP(A1678,'Fichier FI (en entrée)'!B:AH,33,0),Modificateurs!A$2:B$5,2,0),0)</f>
        <v>0</v>
      </c>
      <c r="K1678" s="16">
        <f>IFERROR(VLOOKUP(VLOOKUP(A1678,'Redoub FI (en entrée)'!B:N,7,0),Modificateurs!A$8:B$11,2,0),0)</f>
        <v>0</v>
      </c>
      <c r="L1678" s="16">
        <f>IFERROR(VLOOKUP(M1678,Modificateurs!D$1:E$94,2,0),0)</f>
        <v>0</v>
      </c>
      <c r="M1678" t="str">
        <f>VLOOKUP(A1678,'Fichier FI (en entrée)'!B:AH,16,0)&amp;" "&amp;VLOOKUP(A1678,'Fichier FI (en entrée)'!B:AH,20,0)&amp;" "&amp;VLOOKUP(A1678,'Fichier FI (en entrée)'!B:AH,27,0)&amp;" "&amp;VLOOKUP(A1678,'Fichier FI (en entrée)'!B:AH,29,0)</f>
        <v xml:space="preserve">   </v>
      </c>
      <c r="N1678" t="str">
        <f>VLOOKUP(A1678,'Fichier FI (en entrée)'!B:AH,8,0)</f>
        <v>Non scolarisé</v>
      </c>
      <c r="O1678" t="b">
        <f>AND(C1678&gt;Synthèse!B$8,C1678&lt;Synthèse!B$10,NOT(Y1678))</f>
        <v>1</v>
      </c>
      <c r="Q1678" s="60">
        <f>ROUNDUP(C1678/(Synthèse!$B$4+Synthèse!$B$1)*8,0)</f>
        <v>6</v>
      </c>
      <c r="R1678" s="60">
        <f>IFERROR(VLOOKUP(A1678,'Evaluations (formulaire)'!A:P,6,0)+VLOOKUP(A1678,'Evaluations (formulaire)'!A:P,7,0),0)</f>
        <v>0</v>
      </c>
      <c r="S1678" s="60">
        <f>IFERROR(VLOOKUP(A1678,'Evaluations (formulaire)'!A:P,8,0),0)</f>
        <v>0</v>
      </c>
      <c r="T1678" s="60">
        <f>IF(AND(ISBLANK(P1678),Q1678&lt;=2),Synthèse!$B$41,IF(AND(ISBLANK(P1678),Q1678&gt;=7),Synthèse!$C$41,R1678+S1678))</f>
        <v>0</v>
      </c>
      <c r="U1678" s="60">
        <f t="shared" si="290"/>
        <v>7.68</v>
      </c>
      <c r="V1678" s="60">
        <f t="shared" si="291"/>
        <v>1201</v>
      </c>
      <c r="X1678" s="26">
        <v>1059</v>
      </c>
      <c r="Y1678" s="26" t="b">
        <f>IFERROR(VLOOKUP(A1678,'Calculs FA (auto)'!A:O,15,0),FALSE)</f>
        <v>0</v>
      </c>
      <c r="Z1678" s="26">
        <f>IFERROR(VLOOKUP(A1678,'Evaluations (formulaire)'!A:M,9,0),0)</f>
        <v>0</v>
      </c>
      <c r="AA1678" s="135" t="b">
        <v>0</v>
      </c>
      <c r="AB1678" s="135" t="b">
        <v>0</v>
      </c>
      <c r="AC1678" s="135" t="b">
        <f t="shared" si="292"/>
        <v>0</v>
      </c>
      <c r="AD1678" s="135" t="b">
        <f t="shared" si="293"/>
        <v>0</v>
      </c>
      <c r="AE1678" s="135" t="b">
        <f t="shared" si="294"/>
        <v>1</v>
      </c>
      <c r="AF1678" s="135" t="b">
        <f>AND(AC1678,$V1678&lt;=Synthèse!$B$44)</f>
        <v>0</v>
      </c>
      <c r="AG1678" s="135" t="b">
        <f>AND(AD1678,$V1678&lt;=Synthèse!$B$44)</f>
        <v>0</v>
      </c>
      <c r="AH1678" s="135" t="b">
        <f>AND(AE1678,$V1678&lt;=Synthèse!$B$44)</f>
        <v>0</v>
      </c>
      <c r="AI1678" s="137" t="b">
        <v>0</v>
      </c>
      <c r="AJ1678" s="137" t="b">
        <v>0</v>
      </c>
      <c r="AK1678" s="137" t="b">
        <f t="shared" si="295"/>
        <v>0</v>
      </c>
      <c r="AL1678" s="137" t="b">
        <f t="shared" si="296"/>
        <v>0</v>
      </c>
      <c r="AM1678" s="137" t="b">
        <f>AND(AK1678,$V1678&lt;=Synthèse!$B$44)</f>
        <v>0</v>
      </c>
      <c r="AN1678" s="137" t="b">
        <f>AND(AL1678,$V1678&lt;=Synthèse!$B$44)</f>
        <v>0</v>
      </c>
    </row>
    <row r="1679" spans="1:40">
      <c r="A1679" s="17">
        <v>1012872</v>
      </c>
      <c r="B1679" t="str">
        <f ca="1">VLOOKUP(A1679,'Fichier FI (en entrée)'!B:AH,3,0)</f>
        <v>CHEMZHKTDS</v>
      </c>
      <c r="C1679">
        <f t="shared" si="286"/>
        <v>2097</v>
      </c>
      <c r="D1679">
        <f t="shared" si="287"/>
        <v>-100</v>
      </c>
      <c r="E1679" s="14" t="str">
        <f>VLOOKUP(A1679,'Fichier FI (en entrée)'!B:AH,2,0)</f>
        <v>ENV</v>
      </c>
      <c r="F1679" s="14" t="b">
        <f t="shared" si="288"/>
        <v>0</v>
      </c>
      <c r="G1679" s="14" t="b">
        <f>IFERROR(VLOOKUP(A1679,'Calculs FA (auto)'!A:F,6,0),FALSE)</f>
        <v>0</v>
      </c>
      <c r="H1679" s="14" t="b">
        <f t="shared" si="289"/>
        <v>0</v>
      </c>
      <c r="I1679" s="16" t="str">
        <f>IFERROR(VLOOKUP(A1679,'Moyennes FI (en entrée)'!B:N,7,0),"")</f>
        <v/>
      </c>
      <c r="J1679" s="16">
        <f>IFERROR(VLOOKUP(VLOOKUP(A1679,'Fichier FI (en entrée)'!B:AH,33,0),Modificateurs!A$2:B$5,2,0),0)</f>
        <v>0</v>
      </c>
      <c r="K1679" s="16">
        <f>IFERROR(VLOOKUP(VLOOKUP(A1679,'Redoub FI (en entrée)'!B:N,7,0),Modificateurs!A$8:B$11,2,0),0)</f>
        <v>0</v>
      </c>
      <c r="L1679" s="16">
        <f>IFERROR(VLOOKUP(M1679,Modificateurs!D$1:E$94,2,0),0)</f>
        <v>-12</v>
      </c>
      <c r="M1679" t="str">
        <f>VLOOKUP(A1679,'Fichier FI (en entrée)'!B:AH,16,0)&amp;" "&amp;VLOOKUP(A1679,'Fichier FI (en entrée)'!B:AH,20,0)&amp;" "&amp;VLOOKUP(A1679,'Fichier FI (en entrée)'!B:AH,27,0)&amp;" "&amp;VLOOKUP(A1679,'Fichier FI (en entrée)'!B:AH,29,0)</f>
        <v xml:space="preserve">  Sciences et technologies de la gestion Mercatique</v>
      </c>
      <c r="N1679" t="str">
        <f>VLOOKUP(A1679,'Fichier FI (en entrée)'!B:AH,8,0)</f>
        <v>Scolarisé dans le supérieur en France</v>
      </c>
      <c r="O1679" t="b">
        <f>AND(C1679&gt;Synthèse!B$8,C1679&lt;Synthèse!B$10,NOT(Y1679))</f>
        <v>0</v>
      </c>
      <c r="Q1679" s="60">
        <f>ROUNDUP(C1679/(Synthèse!$B$4+Synthèse!$B$1)*8,0)</f>
        <v>10</v>
      </c>
      <c r="R1679" s="60">
        <f>IFERROR(VLOOKUP(A1679,'Evaluations (formulaire)'!A:P,6,0)+VLOOKUP(A1679,'Evaluations (formulaire)'!A:P,7,0),0)</f>
        <v>0</v>
      </c>
      <c r="S1679" s="60">
        <f>IFERROR(VLOOKUP(A1679,'Evaluations (formulaire)'!A:P,8,0),0)</f>
        <v>0</v>
      </c>
      <c r="T1679" s="60">
        <f>IF(AND(ISBLANK(P1679),Q1679&lt;=2),Synthèse!$B$41,IF(AND(ISBLANK(P1679),Q1679&gt;=7),Synthèse!$C$41,R1679+S1679))</f>
        <v>4.6296296296296294E-3</v>
      </c>
      <c r="U1679" s="60">
        <f t="shared" si="290"/>
        <v>-99.995370370370367</v>
      </c>
      <c r="V1679" s="60">
        <f t="shared" si="291"/>
        <v>1983</v>
      </c>
      <c r="X1679" s="26">
        <v>1342</v>
      </c>
      <c r="Y1679" s="26" t="b">
        <f>IFERROR(VLOOKUP(A1679,'Calculs FA (auto)'!A:O,15,0),FALSE)</f>
        <v>0</v>
      </c>
      <c r="Z1679" s="26">
        <f>IFERROR(VLOOKUP(A1679,'Evaluations (formulaire)'!A:M,9,0),0)</f>
        <v>0</v>
      </c>
      <c r="AA1679" s="135" t="b">
        <v>0</v>
      </c>
      <c r="AB1679" s="135" t="b">
        <v>1</v>
      </c>
      <c r="AC1679" s="135" t="b">
        <f t="shared" si="292"/>
        <v>0</v>
      </c>
      <c r="AD1679" s="135" t="b">
        <f t="shared" si="293"/>
        <v>0</v>
      </c>
      <c r="AE1679" s="135" t="b">
        <f t="shared" si="294"/>
        <v>0</v>
      </c>
      <c r="AF1679" s="135" t="b">
        <f>AND(AC1679,$V1679&lt;=Synthèse!$B$44)</f>
        <v>0</v>
      </c>
      <c r="AG1679" s="135" t="b">
        <f>AND(AD1679,$V1679&lt;=Synthèse!$B$44)</f>
        <v>0</v>
      </c>
      <c r="AH1679" s="135" t="b">
        <f>AND(AE1679,$V1679&lt;=Synthèse!$B$44)</f>
        <v>0</v>
      </c>
      <c r="AI1679" s="137" t="b">
        <v>0</v>
      </c>
      <c r="AJ1679" s="137" t="b">
        <v>0</v>
      </c>
      <c r="AK1679" s="137" t="b">
        <f t="shared" si="295"/>
        <v>0</v>
      </c>
      <c r="AL1679" s="137" t="b">
        <f t="shared" si="296"/>
        <v>0</v>
      </c>
      <c r="AM1679" s="137" t="b">
        <f>AND(AK1679,$V1679&lt;=Synthèse!$B$44)</f>
        <v>0</v>
      </c>
      <c r="AN1679" s="137" t="b">
        <f>AND(AL1679,$V1679&lt;=Synthèse!$B$44)</f>
        <v>0</v>
      </c>
    </row>
    <row r="1680" spans="1:40">
      <c r="A1680" s="17">
        <v>1012896</v>
      </c>
      <c r="B1680" t="str">
        <f ca="1">VLOOKUP(A1680,'Fichier FI (en entrée)'!B:AH,3,0)</f>
        <v>NSPDSJJFLN</v>
      </c>
      <c r="C1680">
        <f t="shared" si="286"/>
        <v>701</v>
      </c>
      <c r="D1680">
        <f t="shared" si="287"/>
        <v>12.19</v>
      </c>
      <c r="E1680" s="14" t="str">
        <f>VLOOKUP(A1680,'Fichier FI (en entrée)'!B:AH,2,0)</f>
        <v>EV</v>
      </c>
      <c r="F1680" s="14" t="b">
        <f t="shared" si="288"/>
        <v>1</v>
      </c>
      <c r="G1680" s="14" t="b">
        <f>IFERROR(VLOOKUP(A1680,'Calculs FA (auto)'!A:F,6,0),FALSE)</f>
        <v>0</v>
      </c>
      <c r="H1680" s="14" t="b">
        <f t="shared" si="289"/>
        <v>0</v>
      </c>
      <c r="I1680" s="16">
        <f>IFERROR(VLOOKUP(A1680,'Moyennes FI (en entrée)'!B:N,7,0),"")</f>
        <v>10.19</v>
      </c>
      <c r="J1680" s="16">
        <f>IFERROR(VLOOKUP(VLOOKUP(A1680,'Fichier FI (en entrée)'!B:AH,33,0),Modificateurs!A$2:B$5,2,0),0)</f>
        <v>0</v>
      </c>
      <c r="K1680" s="16">
        <f>IFERROR(VLOOKUP(VLOOKUP(A1680,'Redoub FI (en entrée)'!B:N,7,0),Modificateurs!A$8:B$11,2,0),0)</f>
        <v>0</v>
      </c>
      <c r="L1680" s="16">
        <f>IFERROR(VLOOKUP(M1680,Modificateurs!D$1:E$94,2,0),0)</f>
        <v>2</v>
      </c>
      <c r="M1680" t="str">
        <f>VLOOKUP(A1680,'Fichier FI (en entrée)'!B:AH,16,0)&amp;" "&amp;VLOOKUP(A1680,'Fichier FI (en entrée)'!B:AH,20,0)&amp;" "&amp;VLOOKUP(A1680,'Fichier FI (en entrée)'!B:AH,27,0)&amp;" "&amp;VLOOKUP(A1680,'Fichier FI (en entrée)'!B:AH,29,0)</f>
        <v xml:space="preserve">  Scientifique Physique-chimie</v>
      </c>
      <c r="N1680" t="str">
        <f>VLOOKUP(A1680,'Fichier FI (en entrée)'!B:AH,8,0)</f>
        <v>Non scolarisé</v>
      </c>
      <c r="O1680" t="b">
        <f>AND(C1680&gt;Synthèse!B$8,C1680&lt;Synthèse!B$10,NOT(Y1680))</f>
        <v>1</v>
      </c>
      <c r="Q1680" s="60">
        <f>ROUNDUP(C1680/(Synthèse!$B$4+Synthèse!$B$1)*8,0)</f>
        <v>4</v>
      </c>
      <c r="R1680" s="60">
        <f>IFERROR(VLOOKUP(A1680,'Evaluations (formulaire)'!A:P,6,0)+VLOOKUP(A1680,'Evaluations (formulaire)'!A:P,7,0),0)</f>
        <v>0</v>
      </c>
      <c r="S1680" s="60">
        <f>IFERROR(VLOOKUP(A1680,'Evaluations (formulaire)'!A:P,8,0),0)</f>
        <v>0</v>
      </c>
      <c r="T1680" s="60">
        <f>IF(AND(ISBLANK(P1680),Q1680&lt;=2),Synthèse!$B$41,IF(AND(ISBLANK(P1680),Q1680&gt;=7),Synthèse!$C$41,R1680+S1680))</f>
        <v>0</v>
      </c>
      <c r="U1680" s="60">
        <f t="shared" si="290"/>
        <v>12.19</v>
      </c>
      <c r="V1680" s="60">
        <f t="shared" si="291"/>
        <v>701</v>
      </c>
      <c r="X1680" s="26">
        <v>1005</v>
      </c>
      <c r="Y1680" s="26" t="b">
        <f>IFERROR(VLOOKUP(A1680,'Calculs FA (auto)'!A:O,15,0),FALSE)</f>
        <v>0</v>
      </c>
      <c r="Z1680" s="26">
        <f>IFERROR(VLOOKUP(A1680,'Evaluations (formulaire)'!A:M,9,0),0)</f>
        <v>0</v>
      </c>
      <c r="AA1680" s="135" t="b">
        <v>0</v>
      </c>
      <c r="AB1680" s="135" t="b">
        <v>0</v>
      </c>
      <c r="AC1680" s="135" t="b">
        <f t="shared" si="292"/>
        <v>0</v>
      </c>
      <c r="AD1680" s="135" t="b">
        <f t="shared" si="293"/>
        <v>0</v>
      </c>
      <c r="AE1680" s="135" t="b">
        <f t="shared" si="294"/>
        <v>1</v>
      </c>
      <c r="AF1680" s="135" t="b">
        <f>AND(AC1680,$V1680&lt;=Synthèse!$B$44)</f>
        <v>0</v>
      </c>
      <c r="AG1680" s="135" t="b">
        <f>AND(AD1680,$V1680&lt;=Synthèse!$B$44)</f>
        <v>0</v>
      </c>
      <c r="AH1680" s="135" t="b">
        <f>AND(AE1680,$V1680&lt;=Synthèse!$B$44)</f>
        <v>0</v>
      </c>
      <c r="AI1680" s="137" t="b">
        <v>0</v>
      </c>
      <c r="AJ1680" s="137" t="b">
        <v>0</v>
      </c>
      <c r="AK1680" s="137" t="b">
        <f t="shared" si="295"/>
        <v>0</v>
      </c>
      <c r="AL1680" s="137" t="b">
        <f t="shared" si="296"/>
        <v>0</v>
      </c>
      <c r="AM1680" s="137" t="b">
        <f>AND(AK1680,$V1680&lt;=Synthèse!$B$44)</f>
        <v>0</v>
      </c>
      <c r="AN1680" s="137" t="b">
        <f>AND(AL1680,$V1680&lt;=Synthèse!$B$44)</f>
        <v>0</v>
      </c>
    </row>
    <row r="1681" spans="1:40">
      <c r="A1681" s="17">
        <v>1013550</v>
      </c>
      <c r="B1681" t="str">
        <f ca="1">VLOOKUP(A1681,'Fichier FI (en entrée)'!B:AH,3,0)</f>
        <v>JZEDLOOBVJ</v>
      </c>
      <c r="C1681">
        <f t="shared" si="286"/>
        <v>1589</v>
      </c>
      <c r="D1681">
        <f t="shared" si="287"/>
        <v>-1.6300000000000008</v>
      </c>
      <c r="E1681" s="14" t="str">
        <f>VLOOKUP(A1681,'Fichier FI (en entrée)'!B:AH,2,0)</f>
        <v>EV</v>
      </c>
      <c r="F1681" s="14" t="b">
        <f t="shared" si="288"/>
        <v>1</v>
      </c>
      <c r="G1681" s="14" t="b">
        <f>IFERROR(VLOOKUP(A1681,'Calculs FA (auto)'!A:F,6,0),FALSE)</f>
        <v>0</v>
      </c>
      <c r="H1681" s="14" t="b">
        <f t="shared" si="289"/>
        <v>0</v>
      </c>
      <c r="I1681" s="16">
        <f>IFERROR(VLOOKUP(A1681,'Moyennes FI (en entrée)'!B:N,7,0),"")</f>
        <v>10.37</v>
      </c>
      <c r="J1681" s="16">
        <f>IFERROR(VLOOKUP(VLOOKUP(A1681,'Fichier FI (en entrée)'!B:AH,33,0),Modificateurs!A$2:B$5,2,0),0)</f>
        <v>0</v>
      </c>
      <c r="K1681" s="16">
        <f>IFERROR(VLOOKUP(VLOOKUP(A1681,'Redoub FI (en entrée)'!B:N,7,0),Modificateurs!A$8:B$11,2,0),0)</f>
        <v>0</v>
      </c>
      <c r="L1681" s="16">
        <f>IFERROR(VLOOKUP(M1681,Modificateurs!D$1:E$94,2,0),0)</f>
        <v>-12</v>
      </c>
      <c r="M1681" t="str">
        <f>VLOOKUP(A1681,'Fichier FI (en entrée)'!B:AH,16,0)&amp;" "&amp;VLOOKUP(A1681,'Fichier FI (en entrée)'!B:AH,20,0)&amp;" "&amp;VLOOKUP(A1681,'Fichier FI (en entrée)'!B:AH,27,0)&amp;" "&amp;VLOOKUP(A1681,'Fichier FI (en entrée)'!B:AH,29,0)</f>
        <v xml:space="preserve">  Sciences et technologie de laboratoire Sciences Physiques et Chimiques en Laboratoire</v>
      </c>
      <c r="N1681" t="str">
        <f>VLOOKUP(A1681,'Fichier FI (en entrée)'!B:AH,8,0)</f>
        <v>Scolarisé dans le supérieur en France</v>
      </c>
      <c r="O1681" t="b">
        <f>AND(C1681&gt;Synthèse!B$8,C1681&lt;Synthèse!B$10,NOT(Y1681))</f>
        <v>0</v>
      </c>
      <c r="Q1681" s="60">
        <f>ROUNDUP(C1681/(Synthèse!$B$4+Synthèse!$B$1)*8,0)</f>
        <v>8</v>
      </c>
      <c r="R1681" s="60">
        <f>IFERROR(VLOOKUP(A1681,'Evaluations (formulaire)'!A:P,6,0)+VLOOKUP(A1681,'Evaluations (formulaire)'!A:P,7,0),0)</f>
        <v>0</v>
      </c>
      <c r="S1681" s="60">
        <f>IFERROR(VLOOKUP(A1681,'Evaluations (formulaire)'!A:P,8,0),0)</f>
        <v>0</v>
      </c>
      <c r="T1681" s="60">
        <f>IF(AND(ISBLANK(P1681),Q1681&lt;=2),Synthèse!$B$41,IF(AND(ISBLANK(P1681),Q1681&gt;=7),Synthèse!$C$41,R1681+S1681))</f>
        <v>4.6296296296296294E-3</v>
      </c>
      <c r="U1681" s="60">
        <f t="shared" si="290"/>
        <v>-1.6253703703703712</v>
      </c>
      <c r="V1681" s="60">
        <f t="shared" si="291"/>
        <v>1589</v>
      </c>
      <c r="X1681" s="26">
        <v>612</v>
      </c>
      <c r="Y1681" s="26" t="b">
        <f>IFERROR(VLOOKUP(A1681,'Calculs FA (auto)'!A:O,15,0),FALSE)</f>
        <v>0</v>
      </c>
      <c r="Z1681" s="26">
        <f>IFERROR(VLOOKUP(A1681,'Evaluations (formulaire)'!A:M,9,0),0)</f>
        <v>0</v>
      </c>
      <c r="AA1681" s="135" t="b">
        <v>0</v>
      </c>
      <c r="AB1681" s="135" t="b">
        <v>1</v>
      </c>
      <c r="AC1681" s="135" t="b">
        <f t="shared" si="292"/>
        <v>0</v>
      </c>
      <c r="AD1681" s="135" t="b">
        <f t="shared" si="293"/>
        <v>1</v>
      </c>
      <c r="AE1681" s="135" t="b">
        <f t="shared" si="294"/>
        <v>0</v>
      </c>
      <c r="AF1681" s="135" t="b">
        <f>AND(AC1681,$V1681&lt;=Synthèse!$B$44)</f>
        <v>0</v>
      </c>
      <c r="AG1681" s="135" t="b">
        <f>AND(AD1681,$V1681&lt;=Synthèse!$B$44)</f>
        <v>0</v>
      </c>
      <c r="AH1681" s="135" t="b">
        <f>AND(AE1681,$V1681&lt;=Synthèse!$B$44)</f>
        <v>0</v>
      </c>
      <c r="AI1681" s="137" t="b">
        <v>0</v>
      </c>
      <c r="AJ1681" s="137" t="b">
        <v>0</v>
      </c>
      <c r="AK1681" s="137" t="b">
        <f t="shared" si="295"/>
        <v>0</v>
      </c>
      <c r="AL1681" s="137" t="b">
        <f t="shared" si="296"/>
        <v>0</v>
      </c>
      <c r="AM1681" s="137" t="b">
        <f>AND(AK1681,$V1681&lt;=Synthèse!$B$44)</f>
        <v>0</v>
      </c>
      <c r="AN1681" s="137" t="b">
        <f>AND(AL1681,$V1681&lt;=Synthèse!$B$44)</f>
        <v>0</v>
      </c>
    </row>
    <row r="1682" spans="1:40">
      <c r="A1682" s="17">
        <v>1013770</v>
      </c>
      <c r="B1682" t="str">
        <f ca="1">VLOOKUP(A1682,'Fichier FI (en entrée)'!B:AH,3,0)</f>
        <v>GYATMQHYPD</v>
      </c>
      <c r="C1682">
        <f t="shared" si="286"/>
        <v>588</v>
      </c>
      <c r="D1682">
        <f t="shared" si="287"/>
        <v>12.93</v>
      </c>
      <c r="E1682" s="14" t="str">
        <f>VLOOKUP(A1682,'Fichier FI (en entrée)'!B:AH,2,0)</f>
        <v>EV</v>
      </c>
      <c r="F1682" s="14" t="b">
        <f t="shared" si="288"/>
        <v>1</v>
      </c>
      <c r="G1682" s="14" t="b">
        <f>IFERROR(VLOOKUP(A1682,'Calculs FA (auto)'!A:F,6,0),FALSE)</f>
        <v>0</v>
      </c>
      <c r="H1682" s="14" t="b">
        <f t="shared" si="289"/>
        <v>0</v>
      </c>
      <c r="I1682" s="16">
        <f>IFERROR(VLOOKUP(A1682,'Moyennes FI (en entrée)'!B:N,7,0),"")</f>
        <v>11.93</v>
      </c>
      <c r="J1682" s="16">
        <f>IFERROR(VLOOKUP(VLOOKUP(A1682,'Fichier FI (en entrée)'!B:AH,33,0),Modificateurs!A$2:B$5,2,0),0)</f>
        <v>0</v>
      </c>
      <c r="K1682" s="16">
        <f>IFERROR(VLOOKUP(VLOOKUP(A1682,'Redoub FI (en entrée)'!B:N,7,0),Modificateurs!A$8:B$11,2,0),0)</f>
        <v>0</v>
      </c>
      <c r="L1682" s="16">
        <f>IFERROR(VLOOKUP(M1682,Modificateurs!D$1:E$94,2,0),0)</f>
        <v>1</v>
      </c>
      <c r="M1682" t="str">
        <f>VLOOKUP(A1682,'Fichier FI (en entrée)'!B:AH,16,0)&amp;" "&amp;VLOOKUP(A1682,'Fichier FI (en entrée)'!B:AH,20,0)&amp;" "&amp;VLOOKUP(A1682,'Fichier FI (en entrée)'!B:AH,27,0)&amp;" "&amp;VLOOKUP(A1682,'Fichier FI (en entrée)'!B:AH,29,0)</f>
        <v xml:space="preserve">  Scientifique Pas de spécialité (S.I)</v>
      </c>
      <c r="N1682" t="str">
        <f>VLOOKUP(A1682,'Fichier FI (en entrée)'!B:AH,8,0)</f>
        <v>Scolarisé dans le supérieur en France</v>
      </c>
      <c r="O1682" t="b">
        <f>AND(C1682&gt;Synthèse!B$8,C1682&lt;Synthèse!B$10,NOT(Y1682))</f>
        <v>1</v>
      </c>
      <c r="Q1682" s="60">
        <f>ROUNDUP(C1682/(Synthèse!$B$4+Synthèse!$B$1)*8,0)</f>
        <v>3</v>
      </c>
      <c r="R1682" s="60">
        <f>IFERROR(VLOOKUP(A1682,'Evaluations (formulaire)'!A:P,6,0)+VLOOKUP(A1682,'Evaluations (formulaire)'!A:P,7,0),0)</f>
        <v>0</v>
      </c>
      <c r="S1682" s="60">
        <f>IFERROR(VLOOKUP(A1682,'Evaluations (formulaire)'!A:P,8,0),0)</f>
        <v>0</v>
      </c>
      <c r="T1682" s="60">
        <f>IF(AND(ISBLANK(P1682),Q1682&lt;=2),Synthèse!$B$41,IF(AND(ISBLANK(P1682),Q1682&gt;=7),Synthèse!$C$41,R1682+S1682))</f>
        <v>0</v>
      </c>
      <c r="U1682" s="60">
        <f t="shared" si="290"/>
        <v>12.93</v>
      </c>
      <c r="V1682" s="60">
        <f t="shared" si="291"/>
        <v>589</v>
      </c>
      <c r="X1682" s="26">
        <v>324</v>
      </c>
      <c r="Y1682" s="26" t="b">
        <f>IFERROR(VLOOKUP(A1682,'Calculs FA (auto)'!A:O,15,0),FALSE)</f>
        <v>0</v>
      </c>
      <c r="Z1682" s="26">
        <f>IFERROR(VLOOKUP(A1682,'Evaluations (formulaire)'!A:M,9,0),0)</f>
        <v>0</v>
      </c>
      <c r="AA1682" s="135" t="b">
        <v>0</v>
      </c>
      <c r="AB1682" s="135" t="b">
        <v>0</v>
      </c>
      <c r="AC1682" s="135" t="b">
        <f t="shared" si="292"/>
        <v>0</v>
      </c>
      <c r="AD1682" s="135" t="b">
        <f t="shared" si="293"/>
        <v>0</v>
      </c>
      <c r="AE1682" s="135" t="b">
        <f t="shared" si="294"/>
        <v>1</v>
      </c>
      <c r="AF1682" s="135" t="b">
        <f>AND(AC1682,$V1682&lt;=Synthèse!$B$44)</f>
        <v>0</v>
      </c>
      <c r="AG1682" s="135" t="b">
        <f>AND(AD1682,$V1682&lt;=Synthèse!$B$44)</f>
        <v>0</v>
      </c>
      <c r="AH1682" s="135" t="b">
        <f>AND(AE1682,$V1682&lt;=Synthèse!$B$44)</f>
        <v>1</v>
      </c>
      <c r="AI1682" s="137" t="b">
        <v>0</v>
      </c>
      <c r="AJ1682" s="137" t="b">
        <v>0</v>
      </c>
      <c r="AK1682" s="137" t="b">
        <f t="shared" si="295"/>
        <v>0</v>
      </c>
      <c r="AL1682" s="137" t="b">
        <f t="shared" si="296"/>
        <v>0</v>
      </c>
      <c r="AM1682" s="137" t="b">
        <f>AND(AK1682,$V1682&lt;=Synthèse!$B$44)</f>
        <v>0</v>
      </c>
      <c r="AN1682" s="137" t="b">
        <f>AND(AL1682,$V1682&lt;=Synthèse!$B$44)</f>
        <v>0</v>
      </c>
    </row>
    <row r="1683" spans="1:40">
      <c r="A1683" s="17">
        <v>1013989</v>
      </c>
      <c r="B1683" t="str">
        <f ca="1">VLOOKUP(A1683,'Fichier FI (en entrée)'!B:AH,3,0)</f>
        <v>YLRHCSRSRM</v>
      </c>
      <c r="C1683">
        <f t="shared" si="286"/>
        <v>1309</v>
      </c>
      <c r="D1683">
        <f t="shared" si="287"/>
        <v>5.58</v>
      </c>
      <c r="E1683" s="14" t="str">
        <f>VLOOKUP(A1683,'Fichier FI (en entrée)'!B:AH,2,0)</f>
        <v>EV</v>
      </c>
      <c r="F1683" s="14" t="b">
        <f t="shared" si="288"/>
        <v>1</v>
      </c>
      <c r="G1683" s="14" t="b">
        <f>IFERROR(VLOOKUP(A1683,'Calculs FA (auto)'!A:F,6,0),FALSE)</f>
        <v>0</v>
      </c>
      <c r="H1683" s="14" t="b">
        <f t="shared" si="289"/>
        <v>0</v>
      </c>
      <c r="I1683" s="16">
        <f>IFERROR(VLOOKUP(A1683,'Moyennes FI (en entrée)'!B:N,7,0),"")</f>
        <v>13.58</v>
      </c>
      <c r="J1683" s="16">
        <f>IFERROR(VLOOKUP(VLOOKUP(A1683,'Fichier FI (en entrée)'!B:AH,33,0),Modificateurs!A$2:B$5,2,0),0)</f>
        <v>0</v>
      </c>
      <c r="K1683" s="16">
        <f>IFERROR(VLOOKUP(VLOOKUP(A1683,'Redoub FI (en entrée)'!B:N,7,0),Modificateurs!A$8:B$11,2,0),0)</f>
        <v>0</v>
      </c>
      <c r="L1683" s="16">
        <f>IFERROR(VLOOKUP(M1683,Modificateurs!D$1:E$94,2,0),0)</f>
        <v>-8</v>
      </c>
      <c r="M1683" t="str">
        <f>VLOOKUP(A1683,'Fichier FI (en entrée)'!B:AH,16,0)&amp;" "&amp;VLOOKUP(A1683,'Fichier FI (en entrée)'!B:AH,20,0)&amp;" "&amp;VLOOKUP(A1683,'Fichier FI (en entrée)'!B:AH,27,0)&amp;" "&amp;VLOOKUP(A1683,'Fichier FI (en entrée)'!B:AH,29,0)</f>
        <v xml:space="preserve">  Littéraire Mathématiques</v>
      </c>
      <c r="N1683" t="str">
        <f>VLOOKUP(A1683,'Fichier FI (en entrée)'!B:AH,8,0)</f>
        <v>Non scolarisé</v>
      </c>
      <c r="O1683" t="b">
        <f>AND(C1683&gt;Synthèse!B$8,C1683&lt;Synthèse!B$10,NOT(Y1683))</f>
        <v>0</v>
      </c>
      <c r="Q1683" s="60">
        <f>ROUNDUP(C1683/(Synthèse!$B$4+Synthèse!$B$1)*8,0)</f>
        <v>7</v>
      </c>
      <c r="R1683" s="60">
        <f>IFERROR(VLOOKUP(A1683,'Evaluations (formulaire)'!A:P,6,0)+VLOOKUP(A1683,'Evaluations (formulaire)'!A:P,7,0),0)</f>
        <v>0</v>
      </c>
      <c r="S1683" s="60">
        <f>IFERROR(VLOOKUP(A1683,'Evaluations (formulaire)'!A:P,8,0),0)</f>
        <v>0</v>
      </c>
      <c r="T1683" s="60">
        <f>IF(AND(ISBLANK(P1683),Q1683&lt;=2),Synthèse!$B$41,IF(AND(ISBLANK(P1683),Q1683&gt;=7),Synthèse!$C$41,R1683+S1683))</f>
        <v>4.6296296296296294E-3</v>
      </c>
      <c r="U1683" s="60">
        <f t="shared" si="290"/>
        <v>5.5846296296296298</v>
      </c>
      <c r="V1683" s="60">
        <f t="shared" si="291"/>
        <v>1308</v>
      </c>
      <c r="X1683" s="26">
        <v>1315</v>
      </c>
      <c r="Y1683" s="26" t="b">
        <f>IFERROR(VLOOKUP(A1683,'Calculs FA (auto)'!A:O,15,0),FALSE)</f>
        <v>0</v>
      </c>
      <c r="Z1683" s="26">
        <f>IFERROR(VLOOKUP(A1683,'Evaluations (formulaire)'!A:M,9,0),0)</f>
        <v>0</v>
      </c>
      <c r="AA1683" s="135" t="b">
        <v>0</v>
      </c>
      <c r="AB1683" s="135" t="b">
        <v>1</v>
      </c>
      <c r="AC1683" s="135" t="b">
        <f t="shared" si="292"/>
        <v>0</v>
      </c>
      <c r="AD1683" s="135" t="b">
        <f t="shared" si="293"/>
        <v>1</v>
      </c>
      <c r="AE1683" s="135" t="b">
        <f t="shared" si="294"/>
        <v>0</v>
      </c>
      <c r="AF1683" s="135" t="b">
        <f>AND(AC1683,$V1683&lt;=Synthèse!$B$44)</f>
        <v>0</v>
      </c>
      <c r="AG1683" s="135" t="b">
        <f>AND(AD1683,$V1683&lt;=Synthèse!$B$44)</f>
        <v>0</v>
      </c>
      <c r="AH1683" s="135" t="b">
        <f>AND(AE1683,$V1683&lt;=Synthèse!$B$44)</f>
        <v>0</v>
      </c>
      <c r="AI1683" s="137" t="b">
        <v>0</v>
      </c>
      <c r="AJ1683" s="137" t="b">
        <v>0</v>
      </c>
      <c r="AK1683" s="137" t="b">
        <f t="shared" si="295"/>
        <v>0</v>
      </c>
      <c r="AL1683" s="137" t="b">
        <f t="shared" si="296"/>
        <v>0</v>
      </c>
      <c r="AM1683" s="137" t="b">
        <f>AND(AK1683,$V1683&lt;=Synthèse!$B$44)</f>
        <v>0</v>
      </c>
      <c r="AN1683" s="137" t="b">
        <f>AND(AL1683,$V1683&lt;=Synthèse!$B$44)</f>
        <v>0</v>
      </c>
    </row>
    <row r="1684" spans="1:40">
      <c r="A1684" s="17">
        <v>1014354</v>
      </c>
      <c r="B1684" t="str">
        <f ca="1">VLOOKUP(A1684,'Fichier FI (en entrée)'!B:AH,3,0)</f>
        <v>TCMYPSMTRS</v>
      </c>
      <c r="C1684">
        <f t="shared" si="286"/>
        <v>1467</v>
      </c>
      <c r="D1684">
        <f t="shared" si="287"/>
        <v>1.8200000000000003</v>
      </c>
      <c r="E1684" s="14" t="str">
        <f>VLOOKUP(A1684,'Fichier FI (en entrée)'!B:AH,2,0)</f>
        <v>EV</v>
      </c>
      <c r="F1684" s="14" t="b">
        <f t="shared" si="288"/>
        <v>1</v>
      </c>
      <c r="G1684" s="14" t="b">
        <f>IFERROR(VLOOKUP(A1684,'Calculs FA (auto)'!A:F,6,0),FALSE)</f>
        <v>1</v>
      </c>
      <c r="H1684" s="14" t="b">
        <f t="shared" si="289"/>
        <v>1</v>
      </c>
      <c r="I1684" s="16">
        <f>IFERROR(VLOOKUP(A1684,'Moyennes FI (en entrée)'!B:N,7,0),"")</f>
        <v>7.82</v>
      </c>
      <c r="J1684" s="16">
        <f>IFERROR(VLOOKUP(VLOOKUP(A1684,'Fichier FI (en entrée)'!B:AH,33,0),Modificateurs!A$2:B$5,2,0),0)</f>
        <v>0</v>
      </c>
      <c r="K1684" s="16">
        <f>IFERROR(VLOOKUP(VLOOKUP(A1684,'Redoub FI (en entrée)'!B:N,7,0),Modificateurs!A$8:B$11,2,0),0)</f>
        <v>0</v>
      </c>
      <c r="L1684" s="16">
        <f>IFERROR(VLOOKUP(M1684,Modificateurs!D$1:E$94,2,0),0)</f>
        <v>-6</v>
      </c>
      <c r="M1684" t="str">
        <f>VLOOKUP(A1684,'Fichier FI (en entrée)'!B:AH,16,0)&amp;" "&amp;VLOOKUP(A1684,'Fichier FI (en entrée)'!B:AH,20,0)&amp;" "&amp;VLOOKUP(A1684,'Fichier FI (en entrée)'!B:AH,27,0)&amp;" "&amp;VLOOKUP(A1684,'Fichier FI (en entrée)'!B:AH,29,0)</f>
        <v xml:space="preserve">  Economique et social Economie approfondie</v>
      </c>
      <c r="N1684" t="str">
        <f>VLOOKUP(A1684,'Fichier FI (en entrée)'!B:AH,8,0)</f>
        <v>Scolarisé dans le supérieur en France</v>
      </c>
      <c r="O1684" t="b">
        <f>AND(C1684&gt;Synthèse!B$8,C1684&lt;Synthèse!B$10,NOT(Y1684))</f>
        <v>0</v>
      </c>
      <c r="Q1684" s="60">
        <f>ROUNDUP(C1684/(Synthèse!$B$4+Synthèse!$B$1)*8,0)</f>
        <v>7</v>
      </c>
      <c r="R1684" s="60">
        <f>IFERROR(VLOOKUP(A1684,'Evaluations (formulaire)'!A:P,6,0)+VLOOKUP(A1684,'Evaluations (formulaire)'!A:P,7,0),0)</f>
        <v>0</v>
      </c>
      <c r="S1684" s="60">
        <f>IFERROR(VLOOKUP(A1684,'Evaluations (formulaire)'!A:P,8,0),0)</f>
        <v>0</v>
      </c>
      <c r="T1684" s="60">
        <f>IF(AND(ISBLANK(P1684),Q1684&lt;=2),Synthèse!$B$41,IF(AND(ISBLANK(P1684),Q1684&gt;=7),Synthèse!$C$41,R1684+S1684))</f>
        <v>4.6296296296296294E-3</v>
      </c>
      <c r="U1684" s="60">
        <f t="shared" si="290"/>
        <v>1.8246296296296298</v>
      </c>
      <c r="V1684" s="60">
        <f t="shared" si="291"/>
        <v>1467</v>
      </c>
      <c r="X1684" s="26">
        <v>1216</v>
      </c>
      <c r="Y1684" s="26" t="b">
        <f>IFERROR(VLOOKUP(A1684,'Calculs FA (auto)'!A:O,15,0),FALSE)</f>
        <v>0</v>
      </c>
      <c r="Z1684" s="26">
        <f>IFERROR(VLOOKUP(A1684,'Evaluations (formulaire)'!A:M,9,0),0)</f>
        <v>0</v>
      </c>
      <c r="AA1684" s="135" t="b">
        <v>0</v>
      </c>
      <c r="AB1684" s="135" t="b">
        <v>0</v>
      </c>
      <c r="AC1684" s="135" t="b">
        <f t="shared" si="292"/>
        <v>0</v>
      </c>
      <c r="AD1684" s="135" t="b">
        <f t="shared" si="293"/>
        <v>0</v>
      </c>
      <c r="AE1684" s="135" t="b">
        <f t="shared" si="294"/>
        <v>1</v>
      </c>
      <c r="AF1684" s="135" t="b">
        <f>AND(AC1684,$V1684&lt;=Synthèse!$B$44)</f>
        <v>0</v>
      </c>
      <c r="AG1684" s="135" t="b">
        <f>AND(AD1684,$V1684&lt;=Synthèse!$B$44)</f>
        <v>0</v>
      </c>
      <c r="AH1684" s="135" t="b">
        <f>AND(AE1684,$V1684&lt;=Synthèse!$B$44)</f>
        <v>0</v>
      </c>
      <c r="AI1684" s="137" t="b">
        <v>0</v>
      </c>
      <c r="AJ1684" s="137" t="b">
        <v>0</v>
      </c>
      <c r="AK1684" s="137" t="b">
        <f t="shared" si="295"/>
        <v>0</v>
      </c>
      <c r="AL1684" s="137" t="b">
        <f t="shared" si="296"/>
        <v>0</v>
      </c>
      <c r="AM1684" s="137" t="b">
        <f>AND(AK1684,$V1684&lt;=Synthèse!$B$44)</f>
        <v>0</v>
      </c>
      <c r="AN1684" s="137" t="b">
        <f>AND(AL1684,$V1684&lt;=Synthèse!$B$44)</f>
        <v>0</v>
      </c>
    </row>
    <row r="1685" spans="1:40">
      <c r="A1685" s="17">
        <v>1014483</v>
      </c>
      <c r="B1685" t="str">
        <f ca="1">VLOOKUP(A1685,'Fichier FI (en entrée)'!B:AH,3,0)</f>
        <v>PYVXPJZCLF</v>
      </c>
      <c r="C1685">
        <f t="shared" si="286"/>
        <v>2097</v>
      </c>
      <c r="D1685">
        <f t="shared" si="287"/>
        <v>-100</v>
      </c>
      <c r="E1685" s="14" t="str">
        <f>VLOOKUP(A1685,'Fichier FI (en entrée)'!B:AH,2,0)</f>
        <v>ENV</v>
      </c>
      <c r="F1685" s="14" t="b">
        <f t="shared" si="288"/>
        <v>0</v>
      </c>
      <c r="G1685" s="14" t="b">
        <f>IFERROR(VLOOKUP(A1685,'Calculs FA (auto)'!A:F,6,0),FALSE)</f>
        <v>0</v>
      </c>
      <c r="H1685" s="14" t="b">
        <f t="shared" si="289"/>
        <v>0</v>
      </c>
      <c r="I1685" s="16" t="str">
        <f>IFERROR(VLOOKUP(A1685,'Moyennes FI (en entrée)'!B:N,7,0),"")</f>
        <v/>
      </c>
      <c r="J1685" s="16">
        <f>IFERROR(VLOOKUP(VLOOKUP(A1685,'Fichier FI (en entrée)'!B:AH,33,0),Modificateurs!A$2:B$5,2,0),0)</f>
        <v>0</v>
      </c>
      <c r="K1685" s="16">
        <f>IFERROR(VLOOKUP(VLOOKUP(A1685,'Redoub FI (en entrée)'!B:N,7,0),Modificateurs!A$8:B$11,2,0),0)</f>
        <v>0</v>
      </c>
      <c r="L1685" s="16">
        <f>IFERROR(VLOOKUP(M1685,Modificateurs!D$1:E$94,2,0),0)</f>
        <v>0</v>
      </c>
      <c r="M1685" t="str">
        <f>VLOOKUP(A1685,'Fichier FI (en entrée)'!B:AH,16,0)&amp;" "&amp;VLOOKUP(A1685,'Fichier FI (en entrée)'!B:AH,20,0)&amp;" "&amp;VLOOKUP(A1685,'Fichier FI (en entrée)'!B:AH,27,0)&amp;" "&amp;VLOOKUP(A1685,'Fichier FI (en entrée)'!B:AH,29,0)</f>
        <v xml:space="preserve">   </v>
      </c>
      <c r="N1685" t="str">
        <f>VLOOKUP(A1685,'Fichier FI (en entrée)'!B:AH,8,0)</f>
        <v>Scolarisé dans le secondaire à l'étranger</v>
      </c>
      <c r="O1685" t="b">
        <f>AND(C1685&gt;Synthèse!B$8,C1685&lt;Synthèse!B$10,NOT(Y1685))</f>
        <v>0</v>
      </c>
      <c r="Q1685" s="60">
        <f>ROUNDUP(C1685/(Synthèse!$B$4+Synthèse!$B$1)*8,0)</f>
        <v>10</v>
      </c>
      <c r="R1685" s="60">
        <f>IFERROR(VLOOKUP(A1685,'Evaluations (formulaire)'!A:P,6,0)+VLOOKUP(A1685,'Evaluations (formulaire)'!A:P,7,0),0)</f>
        <v>0</v>
      </c>
      <c r="S1685" s="60">
        <f>IFERROR(VLOOKUP(A1685,'Evaluations (formulaire)'!A:P,8,0),0)</f>
        <v>0</v>
      </c>
      <c r="T1685" s="60">
        <f>IF(AND(ISBLANK(P1685),Q1685&lt;=2),Synthèse!$B$41,IF(AND(ISBLANK(P1685),Q1685&gt;=7),Synthèse!$C$41,R1685+S1685))</f>
        <v>4.6296296296296294E-3</v>
      </c>
      <c r="U1685" s="60">
        <f t="shared" si="290"/>
        <v>-99.995370370370367</v>
      </c>
      <c r="V1685" s="60">
        <f t="shared" si="291"/>
        <v>1983</v>
      </c>
      <c r="X1685" s="26">
        <v>534</v>
      </c>
      <c r="Y1685" s="26" t="b">
        <f>IFERROR(VLOOKUP(A1685,'Calculs FA (auto)'!A:O,15,0),FALSE)</f>
        <v>0</v>
      </c>
      <c r="Z1685" s="26">
        <f>IFERROR(VLOOKUP(A1685,'Evaluations (formulaire)'!A:M,9,0),0)</f>
        <v>0</v>
      </c>
      <c r="AA1685" s="135" t="b">
        <v>0</v>
      </c>
      <c r="AB1685" s="135" t="b">
        <v>0</v>
      </c>
      <c r="AC1685" s="135" t="b">
        <f t="shared" si="292"/>
        <v>0</v>
      </c>
      <c r="AD1685" s="135" t="b">
        <f t="shared" si="293"/>
        <v>0</v>
      </c>
      <c r="AE1685" s="135" t="b">
        <f t="shared" si="294"/>
        <v>0</v>
      </c>
      <c r="AF1685" s="135" t="b">
        <f>AND(AC1685,$V1685&lt;=Synthèse!$B$44)</f>
        <v>0</v>
      </c>
      <c r="AG1685" s="135" t="b">
        <f>AND(AD1685,$V1685&lt;=Synthèse!$B$44)</f>
        <v>0</v>
      </c>
      <c r="AH1685" s="135" t="b">
        <f>AND(AE1685,$V1685&lt;=Synthèse!$B$44)</f>
        <v>0</v>
      </c>
      <c r="AI1685" s="137" t="b">
        <v>0</v>
      </c>
      <c r="AJ1685" s="137" t="b">
        <v>0</v>
      </c>
      <c r="AK1685" s="137" t="b">
        <f t="shared" si="295"/>
        <v>0</v>
      </c>
      <c r="AL1685" s="137" t="b">
        <f t="shared" si="296"/>
        <v>0</v>
      </c>
      <c r="AM1685" s="137" t="b">
        <f>AND(AK1685,$V1685&lt;=Synthèse!$B$44)</f>
        <v>0</v>
      </c>
      <c r="AN1685" s="137" t="b">
        <f>AND(AL1685,$V1685&lt;=Synthèse!$B$44)</f>
        <v>0</v>
      </c>
    </row>
    <row r="1686" spans="1:40">
      <c r="A1686" s="17">
        <v>1014758</v>
      </c>
      <c r="B1686" t="str">
        <f ca="1">VLOOKUP(A1686,'Fichier FI (en entrée)'!B:AH,3,0)</f>
        <v>UJCEOMFKLA</v>
      </c>
      <c r="C1686">
        <f t="shared" si="286"/>
        <v>1724</v>
      </c>
      <c r="D1686">
        <v>-20</v>
      </c>
      <c r="E1686" s="14" t="str">
        <f>VLOOKUP(A1686,'Fichier FI (en entrée)'!B:AH,2,0)</f>
        <v>EV</v>
      </c>
      <c r="F1686" s="14" t="b">
        <f t="shared" si="288"/>
        <v>1</v>
      </c>
      <c r="G1686" s="14" t="b">
        <f>IFERROR(VLOOKUP(A1686,'Calculs FA (auto)'!A:F,6,0),FALSE)</f>
        <v>0</v>
      </c>
      <c r="H1686" s="14" t="b">
        <f t="shared" si="289"/>
        <v>0</v>
      </c>
      <c r="I1686" s="16">
        <f>IFERROR(VLOOKUP(A1686,'Moyennes FI (en entrée)'!B:N,7,0),"")</f>
        <v>10.39</v>
      </c>
      <c r="J1686" s="16">
        <f>IFERROR(VLOOKUP(VLOOKUP(A1686,'Fichier FI (en entrée)'!B:AH,33,0),Modificateurs!A$2:B$5,2,0),0)</f>
        <v>0</v>
      </c>
      <c r="K1686" s="16">
        <f>IFERROR(VLOOKUP(VLOOKUP(A1686,'Redoub FI (en entrée)'!B:N,7,0),Modificateurs!A$8:B$11,2,0),0)</f>
        <v>0</v>
      </c>
      <c r="L1686" s="16">
        <f>IFERROR(VLOOKUP(M1686,Modificateurs!D$1:E$94,2,0),0)</f>
        <v>1</v>
      </c>
      <c r="M1686" t="str">
        <f>VLOOKUP(A1686,'Fichier FI (en entrée)'!B:AH,16,0)&amp;" "&amp;VLOOKUP(A1686,'Fichier FI (en entrée)'!B:AH,20,0)&amp;" "&amp;VLOOKUP(A1686,'Fichier FI (en entrée)'!B:AH,27,0)&amp;" "&amp;VLOOKUP(A1686,'Fichier FI (en entrée)'!B:AH,29,0)</f>
        <v xml:space="preserve">  Scientifique Sciences de la vie et de la terre</v>
      </c>
      <c r="N1686" t="str">
        <f>VLOOKUP(A1686,'Fichier FI (en entrée)'!B:AH,8,0)</f>
        <v>Scolarisé dans le supérieur en France</v>
      </c>
      <c r="O1686" t="b">
        <f>AND(C1686&gt;Synthèse!B$8,C1686&lt;Synthèse!B$10,NOT(Y1686))</f>
        <v>0</v>
      </c>
      <c r="P1686" t="s">
        <v>65</v>
      </c>
      <c r="Q1686" s="60">
        <f>ROUNDUP(C1686/(Synthèse!$B$4+Synthèse!$B$1)*8,0)</f>
        <v>8</v>
      </c>
      <c r="R1686" s="60">
        <f>IFERROR(VLOOKUP(A1686,'Evaluations (formulaire)'!A:P,6,0)+VLOOKUP(A1686,'Evaluations (formulaire)'!A:P,7,0),0)</f>
        <v>0</v>
      </c>
      <c r="S1686" s="60">
        <f>IFERROR(VLOOKUP(A1686,'Evaluations (formulaire)'!A:P,8,0),0)</f>
        <v>0</v>
      </c>
      <c r="T1686" s="60">
        <f>IF(AND(ISBLANK(P1686),Q1686&lt;=2),Synthèse!$B$41,IF(AND(ISBLANK(P1686),Q1686&gt;=7),Synthèse!$C$41,R1686+S1686))</f>
        <v>0</v>
      </c>
      <c r="U1686" s="60">
        <f t="shared" si="290"/>
        <v>-20</v>
      </c>
      <c r="V1686" s="60">
        <f t="shared" si="291"/>
        <v>1724</v>
      </c>
      <c r="X1686" s="26">
        <v>412</v>
      </c>
      <c r="Y1686" s="26" t="b">
        <f>IFERROR(VLOOKUP(A1686,'Calculs FA (auto)'!A:O,15,0),FALSE)</f>
        <v>0</v>
      </c>
      <c r="Z1686" s="26">
        <f>IFERROR(VLOOKUP(A1686,'Evaluations (formulaire)'!A:M,9,0),0)</f>
        <v>0</v>
      </c>
      <c r="AA1686" s="135" t="b">
        <v>0</v>
      </c>
      <c r="AB1686" s="135" t="b">
        <v>0</v>
      </c>
      <c r="AC1686" s="135" t="b">
        <f t="shared" si="292"/>
        <v>0</v>
      </c>
      <c r="AD1686" s="135" t="b">
        <f t="shared" si="293"/>
        <v>0</v>
      </c>
      <c r="AE1686" s="135" t="b">
        <f t="shared" si="294"/>
        <v>1</v>
      </c>
      <c r="AF1686" s="135" t="b">
        <f>AND(AC1686,$V1686&lt;=Synthèse!$B$44)</f>
        <v>0</v>
      </c>
      <c r="AG1686" s="135" t="b">
        <f>AND(AD1686,$V1686&lt;=Synthèse!$B$44)</f>
        <v>0</v>
      </c>
      <c r="AH1686" s="135" t="b">
        <f>AND(AE1686,$V1686&lt;=Synthèse!$B$44)</f>
        <v>0</v>
      </c>
      <c r="AI1686" s="137" t="b">
        <v>0</v>
      </c>
      <c r="AJ1686" s="137" t="b">
        <v>0</v>
      </c>
      <c r="AK1686" s="137" t="b">
        <f t="shared" si="295"/>
        <v>0</v>
      </c>
      <c r="AL1686" s="137" t="b">
        <f t="shared" si="296"/>
        <v>0</v>
      </c>
      <c r="AM1686" s="137" t="b">
        <f>AND(AK1686,$V1686&lt;=Synthèse!$B$44)</f>
        <v>0</v>
      </c>
      <c r="AN1686" s="137" t="b">
        <f>AND(AL1686,$V1686&lt;=Synthèse!$B$44)</f>
        <v>0</v>
      </c>
    </row>
    <row r="1687" spans="1:40">
      <c r="A1687" s="17">
        <v>1015260</v>
      </c>
      <c r="B1687" t="str">
        <f ca="1">VLOOKUP(A1687,'Fichier FI (en entrée)'!B:AH,3,0)</f>
        <v>WMIEVQPLWQ</v>
      </c>
      <c r="C1687">
        <f t="shared" si="286"/>
        <v>2097</v>
      </c>
      <c r="D1687">
        <f t="shared" ref="D1687:D1750" si="297">IFERROR(IF(F1687,I1687+J1687+K1687+L1687,-100),-20)</f>
        <v>-100</v>
      </c>
      <c r="E1687" s="14" t="str">
        <f>VLOOKUP(A1687,'Fichier FI (en entrée)'!B:AH,2,0)</f>
        <v>ENV</v>
      </c>
      <c r="F1687" s="14" t="b">
        <f t="shared" si="288"/>
        <v>0</v>
      </c>
      <c r="G1687" s="14" t="b">
        <f>IFERROR(VLOOKUP(A1687,'Calculs FA (auto)'!A:F,6,0),FALSE)</f>
        <v>0</v>
      </c>
      <c r="H1687" s="14" t="b">
        <f t="shared" si="289"/>
        <v>0</v>
      </c>
      <c r="I1687" s="16" t="str">
        <f>IFERROR(VLOOKUP(A1687,'Moyennes FI (en entrée)'!B:N,7,0),"")</f>
        <v/>
      </c>
      <c r="J1687" s="16">
        <f>IFERROR(VLOOKUP(VLOOKUP(A1687,'Fichier FI (en entrée)'!B:AH,33,0),Modificateurs!A$2:B$5,2,0),0)</f>
        <v>0</v>
      </c>
      <c r="K1687" s="16">
        <f>IFERROR(VLOOKUP(VLOOKUP(A1687,'Redoub FI (en entrée)'!B:N,7,0),Modificateurs!A$8:B$11,2,0),0)</f>
        <v>0</v>
      </c>
      <c r="L1687" s="16">
        <f>IFERROR(VLOOKUP(M1687,Modificateurs!D$1:E$94,2,0),0)</f>
        <v>0</v>
      </c>
      <c r="M1687" t="str">
        <f>VLOOKUP(A1687,'Fichier FI (en entrée)'!B:AH,16,0)&amp;" "&amp;VLOOKUP(A1687,'Fichier FI (en entrée)'!B:AH,20,0)&amp;" "&amp;VLOOKUP(A1687,'Fichier FI (en entrée)'!B:AH,27,0)&amp;" "&amp;VLOOKUP(A1687,'Fichier FI (en entrée)'!B:AH,29,0)</f>
        <v xml:space="preserve">   </v>
      </c>
      <c r="N1687" t="str">
        <f>VLOOKUP(A1687,'Fichier FI (en entrée)'!B:AH,8,0)</f>
        <v>Non scolarisé</v>
      </c>
      <c r="O1687" t="b">
        <f>AND(C1687&gt;Synthèse!B$8,C1687&lt;Synthèse!B$10,NOT(Y1687))</f>
        <v>0</v>
      </c>
      <c r="P1687" t="s">
        <v>65</v>
      </c>
      <c r="Q1687" s="60">
        <f>ROUNDUP(C1687/(Synthèse!$B$4+Synthèse!$B$1)*8,0)</f>
        <v>10</v>
      </c>
      <c r="R1687" s="60">
        <f>IFERROR(VLOOKUP(A1687,'Evaluations (formulaire)'!A:P,6,0)+VLOOKUP(A1687,'Evaluations (formulaire)'!A:P,7,0),0)</f>
        <v>0</v>
      </c>
      <c r="S1687" s="60">
        <f>IFERROR(VLOOKUP(A1687,'Evaluations (formulaire)'!A:P,8,0),0)</f>
        <v>0</v>
      </c>
      <c r="T1687" s="60">
        <f>IF(AND(ISBLANK(P1687),Q1687&lt;=2),Synthèse!$B$41,IF(AND(ISBLANK(P1687),Q1687&gt;=7),Synthèse!$C$41,R1687+S1687))</f>
        <v>0</v>
      </c>
      <c r="U1687" s="60">
        <f t="shared" si="290"/>
        <v>-100</v>
      </c>
      <c r="V1687" s="60">
        <f t="shared" si="291"/>
        <v>2096</v>
      </c>
      <c r="X1687" s="26">
        <v>2061</v>
      </c>
      <c r="Y1687" s="26" t="b">
        <f>IFERROR(VLOOKUP(A1687,'Calculs FA (auto)'!A:O,15,0),FALSE)</f>
        <v>0</v>
      </c>
      <c r="Z1687" s="26">
        <f>IFERROR(VLOOKUP(A1687,'Evaluations (formulaire)'!A:M,9,0),0)</f>
        <v>0</v>
      </c>
      <c r="AA1687" s="135" t="b">
        <v>0</v>
      </c>
      <c r="AB1687" s="135" t="b">
        <v>0</v>
      </c>
      <c r="AC1687" s="135" t="b">
        <f t="shared" si="292"/>
        <v>0</v>
      </c>
      <c r="AD1687" s="135" t="b">
        <f t="shared" si="293"/>
        <v>0</v>
      </c>
      <c r="AE1687" s="135" t="b">
        <f t="shared" si="294"/>
        <v>0</v>
      </c>
      <c r="AF1687" s="135" t="b">
        <f>AND(AC1687,$V1687&lt;=Synthèse!$B$44)</f>
        <v>0</v>
      </c>
      <c r="AG1687" s="135" t="b">
        <f>AND(AD1687,$V1687&lt;=Synthèse!$B$44)</f>
        <v>0</v>
      </c>
      <c r="AH1687" s="135" t="b">
        <f>AND(AE1687,$V1687&lt;=Synthèse!$B$44)</f>
        <v>0</v>
      </c>
      <c r="AI1687" s="137" t="b">
        <v>0</v>
      </c>
      <c r="AJ1687" s="137" t="b">
        <v>0</v>
      </c>
      <c r="AK1687" s="137" t="b">
        <f t="shared" si="295"/>
        <v>0</v>
      </c>
      <c r="AL1687" s="137" t="b">
        <f t="shared" si="296"/>
        <v>0</v>
      </c>
      <c r="AM1687" s="137" t="b">
        <f>AND(AK1687,$V1687&lt;=Synthèse!$B$44)</f>
        <v>0</v>
      </c>
      <c r="AN1687" s="137" t="b">
        <f>AND(AL1687,$V1687&lt;=Synthèse!$B$44)</f>
        <v>0</v>
      </c>
    </row>
    <row r="1688" spans="1:40">
      <c r="A1688" s="17">
        <v>1015499</v>
      </c>
      <c r="B1688" t="str">
        <f ca="1">VLOOKUP(A1688,'Fichier FI (en entrée)'!B:AH,3,0)</f>
        <v>KWRULNMZFT</v>
      </c>
      <c r="C1688">
        <f t="shared" si="286"/>
        <v>1507</v>
      </c>
      <c r="D1688">
        <f t="shared" si="297"/>
        <v>0.88000000000000078</v>
      </c>
      <c r="E1688" s="14" t="str">
        <f>VLOOKUP(A1688,'Fichier FI (en entrée)'!B:AH,2,0)</f>
        <v>EV</v>
      </c>
      <c r="F1688" s="14" t="b">
        <f t="shared" si="288"/>
        <v>1</v>
      </c>
      <c r="G1688" s="14" t="b">
        <f>IFERROR(VLOOKUP(A1688,'Calculs FA (auto)'!A:F,6,0),FALSE)</f>
        <v>0</v>
      </c>
      <c r="H1688" s="14" t="b">
        <f t="shared" si="289"/>
        <v>0</v>
      </c>
      <c r="I1688" s="16">
        <f>IFERROR(VLOOKUP(A1688,'Moyennes FI (en entrée)'!B:N,7,0),"")</f>
        <v>12.88</v>
      </c>
      <c r="J1688" s="16">
        <f>IFERROR(VLOOKUP(VLOOKUP(A1688,'Fichier FI (en entrée)'!B:AH,33,0),Modificateurs!A$2:B$5,2,0),0)</f>
        <v>0</v>
      </c>
      <c r="K1688" s="16">
        <f>IFERROR(VLOOKUP(VLOOKUP(A1688,'Redoub FI (en entrée)'!B:N,7,0),Modificateurs!A$8:B$11,2,0),0)</f>
        <v>0</v>
      </c>
      <c r="L1688" s="16">
        <f>IFERROR(VLOOKUP(M1688,Modificateurs!D$1:E$94,2,0),0)</f>
        <v>-12</v>
      </c>
      <c r="M1688" t="str">
        <f>VLOOKUP(A1688,'Fichier FI (en entrée)'!B:AH,16,0)&amp;" "&amp;VLOOKUP(A1688,'Fichier FI (en entrée)'!B:AH,20,0)&amp;" "&amp;VLOOKUP(A1688,'Fichier FI (en entrée)'!B:AH,27,0)&amp;" "&amp;VLOOKUP(A1688,'Fichier FI (en entrée)'!B:AH,29,0)</f>
        <v xml:space="preserve">  Sciences et technologies de la santé et du social </v>
      </c>
      <c r="N1688" t="str">
        <f>VLOOKUP(A1688,'Fichier FI (en entrée)'!B:AH,8,0)</f>
        <v>Scolarisé dans le supérieur en France</v>
      </c>
      <c r="O1688" t="b">
        <f>AND(C1688&gt;Synthèse!B$8,C1688&lt;Synthèse!B$10,NOT(Y1688))</f>
        <v>0</v>
      </c>
      <c r="P1688" t="s">
        <v>65</v>
      </c>
      <c r="Q1688" s="60">
        <f>ROUNDUP(C1688/(Synthèse!$B$4+Synthèse!$B$1)*8,0)</f>
        <v>7</v>
      </c>
      <c r="R1688" s="60">
        <f>IFERROR(VLOOKUP(A1688,'Evaluations (formulaire)'!A:P,6,0)+VLOOKUP(A1688,'Evaluations (formulaire)'!A:P,7,0),0)</f>
        <v>0</v>
      </c>
      <c r="S1688" s="60">
        <f>IFERROR(VLOOKUP(A1688,'Evaluations (formulaire)'!A:P,8,0),0)</f>
        <v>0</v>
      </c>
      <c r="T1688" s="60">
        <f>IF(AND(ISBLANK(P1688),Q1688&lt;=2),Synthèse!$B$41,IF(AND(ISBLANK(P1688),Q1688&gt;=7),Synthèse!$C$41,R1688+S1688))</f>
        <v>0</v>
      </c>
      <c r="U1688" s="60">
        <f t="shared" si="290"/>
        <v>0.88000000000000078</v>
      </c>
      <c r="V1688" s="60">
        <f t="shared" si="291"/>
        <v>1506</v>
      </c>
      <c r="X1688" s="26">
        <v>740</v>
      </c>
      <c r="Y1688" s="26" t="b">
        <f>IFERROR(VLOOKUP(A1688,'Calculs FA (auto)'!A:O,15,0),FALSE)</f>
        <v>0</v>
      </c>
      <c r="Z1688" s="26">
        <f>IFERROR(VLOOKUP(A1688,'Evaluations (formulaire)'!A:M,9,0),0)</f>
        <v>0</v>
      </c>
      <c r="AA1688" s="135" t="b">
        <v>0</v>
      </c>
      <c r="AB1688" s="135" t="b">
        <v>0</v>
      </c>
      <c r="AC1688" s="135" t="b">
        <f t="shared" si="292"/>
        <v>0</v>
      </c>
      <c r="AD1688" s="135" t="b">
        <f t="shared" si="293"/>
        <v>0</v>
      </c>
      <c r="AE1688" s="135" t="b">
        <f t="shared" si="294"/>
        <v>1</v>
      </c>
      <c r="AF1688" s="135" t="b">
        <f>AND(AC1688,$V1688&lt;=Synthèse!$B$44)</f>
        <v>0</v>
      </c>
      <c r="AG1688" s="135" t="b">
        <f>AND(AD1688,$V1688&lt;=Synthèse!$B$44)</f>
        <v>0</v>
      </c>
      <c r="AH1688" s="135" t="b">
        <f>AND(AE1688,$V1688&lt;=Synthèse!$B$44)</f>
        <v>0</v>
      </c>
      <c r="AI1688" s="137" t="b">
        <v>0</v>
      </c>
      <c r="AJ1688" s="137" t="b">
        <v>0</v>
      </c>
      <c r="AK1688" s="137" t="b">
        <f t="shared" si="295"/>
        <v>0</v>
      </c>
      <c r="AL1688" s="137" t="b">
        <f t="shared" si="296"/>
        <v>0</v>
      </c>
      <c r="AM1688" s="137" t="b">
        <f>AND(AK1688,$V1688&lt;=Synthèse!$B$44)</f>
        <v>0</v>
      </c>
      <c r="AN1688" s="137" t="b">
        <f>AND(AL1688,$V1688&lt;=Synthèse!$B$44)</f>
        <v>0</v>
      </c>
    </row>
    <row r="1689" spans="1:40">
      <c r="A1689" s="17">
        <v>1015515</v>
      </c>
      <c r="B1689" t="str">
        <f ca="1">VLOOKUP(A1689,'Fichier FI (en entrée)'!B:AH,3,0)</f>
        <v>RTAYBQNSIX</v>
      </c>
      <c r="C1689">
        <f t="shared" si="286"/>
        <v>2097</v>
      </c>
      <c r="D1689">
        <f t="shared" si="297"/>
        <v>-100</v>
      </c>
      <c r="E1689" s="14" t="str">
        <f>VLOOKUP(A1689,'Fichier FI (en entrée)'!B:AH,2,0)</f>
        <v>ENV</v>
      </c>
      <c r="F1689" s="14" t="b">
        <f t="shared" si="288"/>
        <v>0</v>
      </c>
      <c r="G1689" s="14" t="b">
        <f>IFERROR(VLOOKUP(A1689,'Calculs FA (auto)'!A:F,6,0),FALSE)</f>
        <v>0</v>
      </c>
      <c r="H1689" s="14" t="b">
        <f t="shared" si="289"/>
        <v>0</v>
      </c>
      <c r="I1689" s="16" t="str">
        <f>IFERROR(VLOOKUP(A1689,'Moyennes FI (en entrée)'!B:N,7,0),"")</f>
        <v/>
      </c>
      <c r="J1689" s="16">
        <f>IFERROR(VLOOKUP(VLOOKUP(A1689,'Fichier FI (en entrée)'!B:AH,33,0),Modificateurs!A$2:B$5,2,0),0)</f>
        <v>0</v>
      </c>
      <c r="K1689" s="16">
        <f>IFERROR(VLOOKUP(VLOOKUP(A1689,'Redoub FI (en entrée)'!B:N,7,0),Modificateurs!A$8:B$11,2,0),0)</f>
        <v>0</v>
      </c>
      <c r="L1689" s="16">
        <f>IFERROR(VLOOKUP(M1689,Modificateurs!D$1:E$94,2,0),0)</f>
        <v>-8</v>
      </c>
      <c r="M1689" t="str">
        <f>VLOOKUP(A1689,'Fichier FI (en entrée)'!B:AH,16,0)&amp;" "&amp;VLOOKUP(A1689,'Fichier FI (en entrée)'!B:AH,20,0)&amp;" "&amp;VLOOKUP(A1689,'Fichier FI (en entrée)'!B:AH,27,0)&amp;" "&amp;VLOOKUP(A1689,'Fichier FI (en entrée)'!B:AH,29,0)</f>
        <v xml:space="preserve">  Sciences et technologies de la gestion Gestion systèmes d'information</v>
      </c>
      <c r="N1689" t="str">
        <f>VLOOKUP(A1689,'Fichier FI (en entrée)'!B:AH,8,0)</f>
        <v>Scolarisé dans le supérieur en France</v>
      </c>
      <c r="O1689" t="b">
        <f>AND(C1689&gt;Synthèse!B$8,C1689&lt;Synthèse!B$10,NOT(Y1689))</f>
        <v>0</v>
      </c>
      <c r="P1689" t="s">
        <v>65</v>
      </c>
      <c r="Q1689" s="60">
        <f>ROUNDUP(C1689/(Synthèse!$B$4+Synthèse!$B$1)*8,0)</f>
        <v>10</v>
      </c>
      <c r="R1689" s="60">
        <f>IFERROR(VLOOKUP(A1689,'Evaluations (formulaire)'!A:P,6,0)+VLOOKUP(A1689,'Evaluations (formulaire)'!A:P,7,0),0)</f>
        <v>0</v>
      </c>
      <c r="S1689" s="60">
        <f>IFERROR(VLOOKUP(A1689,'Evaluations (formulaire)'!A:P,8,0),0)</f>
        <v>0</v>
      </c>
      <c r="T1689" s="60">
        <f>IF(AND(ISBLANK(P1689),Q1689&lt;=2),Synthèse!$B$41,IF(AND(ISBLANK(P1689),Q1689&gt;=7),Synthèse!$C$41,R1689+S1689))</f>
        <v>0</v>
      </c>
      <c r="U1689" s="60">
        <f t="shared" si="290"/>
        <v>-100</v>
      </c>
      <c r="V1689" s="60">
        <f t="shared" si="291"/>
        <v>2096</v>
      </c>
      <c r="X1689" s="26">
        <v>1360</v>
      </c>
      <c r="Y1689" s="26" t="b">
        <f>IFERROR(VLOOKUP(A1689,'Calculs FA (auto)'!A:O,15,0),FALSE)</f>
        <v>0</v>
      </c>
      <c r="Z1689" s="26">
        <f>IFERROR(VLOOKUP(A1689,'Evaluations (formulaire)'!A:M,9,0),0)</f>
        <v>0</v>
      </c>
      <c r="AA1689" s="135" t="b">
        <v>0</v>
      </c>
      <c r="AB1689" s="135" t="b">
        <v>0</v>
      </c>
      <c r="AC1689" s="135" t="b">
        <f t="shared" si="292"/>
        <v>0</v>
      </c>
      <c r="AD1689" s="135" t="b">
        <f t="shared" si="293"/>
        <v>0</v>
      </c>
      <c r="AE1689" s="135" t="b">
        <f t="shared" si="294"/>
        <v>0</v>
      </c>
      <c r="AF1689" s="135" t="b">
        <f>AND(AC1689,$V1689&lt;=Synthèse!$B$44)</f>
        <v>0</v>
      </c>
      <c r="AG1689" s="135" t="b">
        <f>AND(AD1689,$V1689&lt;=Synthèse!$B$44)</f>
        <v>0</v>
      </c>
      <c r="AH1689" s="135" t="b">
        <f>AND(AE1689,$V1689&lt;=Synthèse!$B$44)</f>
        <v>0</v>
      </c>
      <c r="AI1689" s="137" t="b">
        <v>0</v>
      </c>
      <c r="AJ1689" s="137" t="b">
        <v>0</v>
      </c>
      <c r="AK1689" s="137" t="b">
        <f t="shared" si="295"/>
        <v>0</v>
      </c>
      <c r="AL1689" s="137" t="b">
        <f t="shared" si="296"/>
        <v>0</v>
      </c>
      <c r="AM1689" s="137" t="b">
        <f>AND(AK1689,$V1689&lt;=Synthèse!$B$44)</f>
        <v>0</v>
      </c>
      <c r="AN1689" s="137" t="b">
        <f>AND(AL1689,$V1689&lt;=Synthèse!$B$44)</f>
        <v>0</v>
      </c>
    </row>
    <row r="1690" spans="1:40">
      <c r="A1690" s="17">
        <v>1015613</v>
      </c>
      <c r="B1690" t="str">
        <f ca="1">VLOOKUP(A1690,'Fichier FI (en entrée)'!B:AH,3,0)</f>
        <v>GTKRIYNRZH</v>
      </c>
      <c r="C1690">
        <f t="shared" si="286"/>
        <v>1120</v>
      </c>
      <c r="D1690">
        <f t="shared" si="297"/>
        <v>9.1</v>
      </c>
      <c r="E1690" s="14" t="str">
        <f>VLOOKUP(A1690,'Fichier FI (en entrée)'!B:AH,2,0)</f>
        <v>EV</v>
      </c>
      <c r="F1690" s="14" t="b">
        <f t="shared" si="288"/>
        <v>1</v>
      </c>
      <c r="G1690" s="14" t="b">
        <f>IFERROR(VLOOKUP(A1690,'Calculs FA (auto)'!A:F,6,0),FALSE)</f>
        <v>0</v>
      </c>
      <c r="H1690" s="14" t="b">
        <f t="shared" si="289"/>
        <v>0</v>
      </c>
      <c r="I1690" s="16">
        <f>IFERROR(VLOOKUP(A1690,'Moyennes FI (en entrée)'!B:N,7,0),"")</f>
        <v>12.1</v>
      </c>
      <c r="J1690" s="16">
        <f>IFERROR(VLOOKUP(VLOOKUP(A1690,'Fichier FI (en entrée)'!B:AH,33,0),Modificateurs!A$2:B$5,2,0),0)</f>
        <v>0</v>
      </c>
      <c r="K1690" s="16">
        <f>IFERROR(VLOOKUP(VLOOKUP(A1690,'Redoub FI (en entrée)'!B:N,7,0),Modificateurs!A$8:B$11,2,0),0)</f>
        <v>0</v>
      </c>
      <c r="L1690" s="16">
        <f>IFERROR(VLOOKUP(M1690,Modificateurs!D$1:E$94,2,0),0)</f>
        <v>-3</v>
      </c>
      <c r="M1690" t="str">
        <f>VLOOKUP(A1690,'Fichier FI (en entrée)'!B:AH,16,0)&amp;" "&amp;VLOOKUP(A1690,'Fichier FI (en entrée)'!B:AH,20,0)&amp;" "&amp;VLOOKUP(A1690,'Fichier FI (en entrée)'!B:AH,27,0)&amp;" "&amp;VLOOKUP(A1690,'Fichier FI (en entrée)'!B:AH,29,0)</f>
        <v xml:space="preserve">  Economique et social Mathématiques</v>
      </c>
      <c r="N1690" t="str">
        <f>VLOOKUP(A1690,'Fichier FI (en entrée)'!B:AH,8,0)</f>
        <v>Scolarisé dans le supérieur en France</v>
      </c>
      <c r="O1690" t="b">
        <f>AND(C1690&gt;Synthèse!B$8,C1690&lt;Synthèse!B$10,NOT(Y1690))</f>
        <v>1</v>
      </c>
      <c r="P1690" t="s">
        <v>65</v>
      </c>
      <c r="Q1690" s="60">
        <f>ROUNDUP(C1690/(Synthèse!$B$4+Synthèse!$B$1)*8,0)</f>
        <v>6</v>
      </c>
      <c r="R1690" s="60">
        <f>IFERROR(VLOOKUP(A1690,'Evaluations (formulaire)'!A:P,6,0)+VLOOKUP(A1690,'Evaluations (formulaire)'!A:P,7,0),0)</f>
        <v>0</v>
      </c>
      <c r="S1690" s="60">
        <f>IFERROR(VLOOKUP(A1690,'Evaluations (formulaire)'!A:P,8,0),0)</f>
        <v>0</v>
      </c>
      <c r="T1690" s="60">
        <f>IF(AND(ISBLANK(P1690),Q1690&lt;=2),Synthèse!$B$41,IF(AND(ISBLANK(P1690),Q1690&gt;=7),Synthèse!$C$41,R1690+S1690))</f>
        <v>0</v>
      </c>
      <c r="U1690" s="60">
        <f t="shared" si="290"/>
        <v>9.1</v>
      </c>
      <c r="V1690" s="60">
        <f t="shared" si="291"/>
        <v>1118</v>
      </c>
      <c r="X1690" s="26">
        <v>1577</v>
      </c>
      <c r="Y1690" s="26" t="b">
        <f>IFERROR(VLOOKUP(A1690,'Calculs FA (auto)'!A:O,15,0),FALSE)</f>
        <v>0</v>
      </c>
      <c r="Z1690" s="26">
        <f>IFERROR(VLOOKUP(A1690,'Evaluations (formulaire)'!A:M,9,0),0)</f>
        <v>0</v>
      </c>
      <c r="AA1690" s="135" t="b">
        <v>0</v>
      </c>
      <c r="AB1690" s="135" t="b">
        <v>0</v>
      </c>
      <c r="AC1690" s="135" t="b">
        <f t="shared" si="292"/>
        <v>0</v>
      </c>
      <c r="AD1690" s="135" t="b">
        <f t="shared" si="293"/>
        <v>0</v>
      </c>
      <c r="AE1690" s="135" t="b">
        <f t="shared" si="294"/>
        <v>1</v>
      </c>
      <c r="AF1690" s="135" t="b">
        <f>AND(AC1690,$V1690&lt;=Synthèse!$B$44)</f>
        <v>0</v>
      </c>
      <c r="AG1690" s="135" t="b">
        <f>AND(AD1690,$V1690&lt;=Synthèse!$B$44)</f>
        <v>0</v>
      </c>
      <c r="AH1690" s="135" t="b">
        <f>AND(AE1690,$V1690&lt;=Synthèse!$B$44)</f>
        <v>0</v>
      </c>
      <c r="AI1690" s="137" t="b">
        <v>0</v>
      </c>
      <c r="AJ1690" s="137" t="b">
        <v>0</v>
      </c>
      <c r="AK1690" s="137" t="b">
        <f t="shared" si="295"/>
        <v>0</v>
      </c>
      <c r="AL1690" s="137" t="b">
        <f t="shared" si="296"/>
        <v>0</v>
      </c>
      <c r="AM1690" s="137" t="b">
        <f>AND(AK1690,$V1690&lt;=Synthèse!$B$44)</f>
        <v>0</v>
      </c>
      <c r="AN1690" s="137" t="b">
        <f>AND(AL1690,$V1690&lt;=Synthèse!$B$44)</f>
        <v>0</v>
      </c>
    </row>
    <row r="1691" spans="1:40">
      <c r="A1691" s="17">
        <v>1015771</v>
      </c>
      <c r="B1691" t="str">
        <f ca="1">VLOOKUP(A1691,'Fichier FI (en entrée)'!B:AH,3,0)</f>
        <v>JUJJUXIXUU</v>
      </c>
      <c r="C1691">
        <f t="shared" si="286"/>
        <v>1724</v>
      </c>
      <c r="D1691">
        <f t="shared" si="297"/>
        <v>-20</v>
      </c>
      <c r="E1691" s="14" t="str">
        <f>VLOOKUP(A1691,'Fichier FI (en entrée)'!B:AH,2,0)</f>
        <v>EV</v>
      </c>
      <c r="F1691" s="14" t="b">
        <f t="shared" si="288"/>
        <v>1</v>
      </c>
      <c r="G1691" s="14" t="b">
        <f>IFERROR(VLOOKUP(A1691,'Calculs FA (auto)'!A:F,6,0),FALSE)</f>
        <v>1</v>
      </c>
      <c r="H1691" s="14" t="b">
        <f t="shared" si="289"/>
        <v>1</v>
      </c>
      <c r="I1691" s="16" t="str">
        <f>IFERROR(VLOOKUP(A1691,'Moyennes FI (en entrée)'!B:N,7,0),"")</f>
        <v/>
      </c>
      <c r="J1691" s="16">
        <f>IFERROR(VLOOKUP(VLOOKUP(A1691,'Fichier FI (en entrée)'!B:AH,33,0),Modificateurs!A$2:B$5,2,0),0)</f>
        <v>0</v>
      </c>
      <c r="K1691" s="16">
        <f>IFERROR(VLOOKUP(VLOOKUP(A1691,'Redoub FI (en entrée)'!B:N,7,0),Modificateurs!A$8:B$11,2,0),0)</f>
        <v>0</v>
      </c>
      <c r="L1691" s="16">
        <f>IFERROR(VLOOKUP(M1691,Modificateurs!D$1:E$94,2,0),0)</f>
        <v>0</v>
      </c>
      <c r="M1691" t="str">
        <f>VLOOKUP(A1691,'Fichier FI (en entrée)'!B:AH,16,0)&amp;" "&amp;VLOOKUP(A1691,'Fichier FI (en entrée)'!B:AH,20,0)&amp;" "&amp;VLOOKUP(A1691,'Fichier FI (en entrée)'!B:AH,27,0)&amp;" "&amp;VLOOKUP(A1691,'Fichier FI (en entrée)'!B:AH,29,0)</f>
        <v xml:space="preserve">   </v>
      </c>
      <c r="N1691" t="str">
        <f>VLOOKUP(A1691,'Fichier FI (en entrée)'!B:AH,8,0)</f>
        <v>Non scolarisé</v>
      </c>
      <c r="O1691" t="b">
        <f>AND(C1691&gt;Synthèse!B$8,C1691&lt;Synthèse!B$10,NOT(Y1691))</f>
        <v>0</v>
      </c>
      <c r="P1691" t="s">
        <v>65</v>
      </c>
      <c r="Q1691" s="60">
        <f>ROUNDUP(C1691/(Synthèse!$B$4+Synthèse!$B$1)*8,0)</f>
        <v>8</v>
      </c>
      <c r="R1691" s="60">
        <f>IFERROR(VLOOKUP(A1691,'Evaluations (formulaire)'!A:P,6,0)+VLOOKUP(A1691,'Evaluations (formulaire)'!A:P,7,0),0)</f>
        <v>0</v>
      </c>
      <c r="S1691" s="60">
        <f>IFERROR(VLOOKUP(A1691,'Evaluations (formulaire)'!A:P,8,0),0)</f>
        <v>0</v>
      </c>
      <c r="T1691" s="60">
        <f>IF(AND(ISBLANK(P1691),Q1691&lt;=2),Synthèse!$B$41,IF(AND(ISBLANK(P1691),Q1691&gt;=7),Synthèse!$C$41,R1691+S1691))</f>
        <v>0</v>
      </c>
      <c r="U1691" s="60">
        <f t="shared" si="290"/>
        <v>-20</v>
      </c>
      <c r="V1691" s="60">
        <f t="shared" si="291"/>
        <v>1724</v>
      </c>
      <c r="X1691" s="26">
        <v>145</v>
      </c>
      <c r="Y1691" s="26" t="b">
        <f>IFERROR(VLOOKUP(A1691,'Calculs FA (auto)'!A:O,15,0),FALSE)</f>
        <v>0</v>
      </c>
      <c r="Z1691" s="26">
        <f>IFERROR(VLOOKUP(A1691,'Evaluations (formulaire)'!A:M,9,0),0)</f>
        <v>0</v>
      </c>
      <c r="AA1691" s="135" t="b">
        <v>0</v>
      </c>
      <c r="AB1691" s="135" t="b">
        <v>0</v>
      </c>
      <c r="AC1691" s="135" t="b">
        <f t="shared" si="292"/>
        <v>0</v>
      </c>
      <c r="AD1691" s="135" t="b">
        <f t="shared" si="293"/>
        <v>0</v>
      </c>
      <c r="AE1691" s="135" t="b">
        <f t="shared" si="294"/>
        <v>1</v>
      </c>
      <c r="AF1691" s="135" t="b">
        <f>AND(AC1691,$V1691&lt;=Synthèse!$B$44)</f>
        <v>0</v>
      </c>
      <c r="AG1691" s="135" t="b">
        <f>AND(AD1691,$V1691&lt;=Synthèse!$B$44)</f>
        <v>0</v>
      </c>
      <c r="AH1691" s="135" t="b">
        <f>AND(AE1691,$V1691&lt;=Synthèse!$B$44)</f>
        <v>0</v>
      </c>
      <c r="AI1691" s="137" t="b">
        <v>0</v>
      </c>
      <c r="AJ1691" s="137" t="b">
        <v>0</v>
      </c>
      <c r="AK1691" s="137" t="b">
        <f t="shared" si="295"/>
        <v>0</v>
      </c>
      <c r="AL1691" s="137" t="b">
        <f t="shared" si="296"/>
        <v>0</v>
      </c>
      <c r="AM1691" s="137" t="b">
        <f>AND(AK1691,$V1691&lt;=Synthèse!$B$44)</f>
        <v>0</v>
      </c>
      <c r="AN1691" s="137" t="b">
        <f>AND(AL1691,$V1691&lt;=Synthèse!$B$44)</f>
        <v>0</v>
      </c>
    </row>
    <row r="1692" spans="1:40">
      <c r="A1692" s="17">
        <v>1015969</v>
      </c>
      <c r="B1692" t="str">
        <f ca="1">VLOOKUP(A1692,'Fichier FI (en entrée)'!B:AH,3,0)</f>
        <v>YOCVRFKODE</v>
      </c>
      <c r="C1692">
        <f t="shared" si="286"/>
        <v>1235</v>
      </c>
      <c r="D1692">
        <f t="shared" si="297"/>
        <v>7.02</v>
      </c>
      <c r="E1692" s="14" t="str">
        <f>VLOOKUP(A1692,'Fichier FI (en entrée)'!B:AH,2,0)</f>
        <v>EV</v>
      </c>
      <c r="F1692" s="14" t="b">
        <f t="shared" si="288"/>
        <v>1</v>
      </c>
      <c r="G1692" s="14" t="b">
        <f>IFERROR(VLOOKUP(A1692,'Calculs FA (auto)'!A:F,6,0),FALSE)</f>
        <v>0</v>
      </c>
      <c r="H1692" s="14" t="b">
        <f t="shared" si="289"/>
        <v>0</v>
      </c>
      <c r="I1692" s="16">
        <f>IFERROR(VLOOKUP(A1692,'Moyennes FI (en entrée)'!B:N,7,0),"")</f>
        <v>11.02</v>
      </c>
      <c r="J1692" s="16">
        <f>IFERROR(VLOOKUP(VLOOKUP(A1692,'Fichier FI (en entrée)'!B:AH,33,0),Modificateurs!A$2:B$5,2,0),0)</f>
        <v>0</v>
      </c>
      <c r="K1692" s="16">
        <f>IFERROR(VLOOKUP(VLOOKUP(A1692,'Redoub FI (en entrée)'!B:N,7,0),Modificateurs!A$8:B$11,2,0),0)</f>
        <v>0</v>
      </c>
      <c r="L1692" s="16">
        <f>IFERROR(VLOOKUP(M1692,Modificateurs!D$1:E$94,2,0),0)</f>
        <v>-4</v>
      </c>
      <c r="M1692" t="str">
        <f>VLOOKUP(A1692,'Fichier FI (en entrée)'!B:AH,16,0)&amp;" "&amp;VLOOKUP(A1692,'Fichier FI (en entrée)'!B:AH,20,0)&amp;" "&amp;VLOOKUP(A1692,'Fichier FI (en entrée)'!B:AH,27,0)&amp;" "&amp;VLOOKUP(A1692,'Fichier FI (en entrée)'!B:AH,29,0)</f>
        <v xml:space="preserve">  Sciences et Technologies de l'Industrie et du Développement Durable Energies et environnement</v>
      </c>
      <c r="N1692" t="str">
        <f>VLOOKUP(A1692,'Fichier FI (en entrée)'!B:AH,8,0)</f>
        <v>Scolarisé dans le supérieur en France</v>
      </c>
      <c r="O1692" t="b">
        <f>AND(C1692&gt;Synthèse!B$8,C1692&lt;Synthèse!B$10,NOT(Y1692))</f>
        <v>1</v>
      </c>
      <c r="P1692" t="s">
        <v>65</v>
      </c>
      <c r="Q1692" s="60">
        <f>ROUNDUP(C1692/(Synthèse!$B$4+Synthèse!$B$1)*8,0)</f>
        <v>6</v>
      </c>
      <c r="R1692" s="60">
        <f>IFERROR(VLOOKUP(A1692,'Evaluations (formulaire)'!A:P,6,0)+VLOOKUP(A1692,'Evaluations (formulaire)'!A:P,7,0),0)</f>
        <v>0</v>
      </c>
      <c r="S1692" s="60">
        <f>IFERROR(VLOOKUP(A1692,'Evaluations (formulaire)'!A:P,8,0),0)</f>
        <v>0</v>
      </c>
      <c r="T1692" s="60">
        <f>IF(AND(ISBLANK(P1692),Q1692&lt;=2),Synthèse!$B$41,IF(AND(ISBLANK(P1692),Q1692&gt;=7),Synthèse!$C$41,R1692+S1692))</f>
        <v>0</v>
      </c>
      <c r="U1692" s="60">
        <f t="shared" si="290"/>
        <v>7.02</v>
      </c>
      <c r="V1692" s="60">
        <f t="shared" si="291"/>
        <v>1233</v>
      </c>
      <c r="X1692" s="26">
        <v>557</v>
      </c>
      <c r="Y1692" s="26" t="b">
        <f>IFERROR(VLOOKUP(A1692,'Calculs FA (auto)'!A:O,15,0),FALSE)</f>
        <v>0</v>
      </c>
      <c r="Z1692" s="26">
        <f>IFERROR(VLOOKUP(A1692,'Evaluations (formulaire)'!A:M,9,0),0)</f>
        <v>0</v>
      </c>
      <c r="AA1692" s="135" t="b">
        <v>0</v>
      </c>
      <c r="AB1692" s="135" t="b">
        <v>0</v>
      </c>
      <c r="AC1692" s="135" t="b">
        <f t="shared" si="292"/>
        <v>0</v>
      </c>
      <c r="AD1692" s="135" t="b">
        <f t="shared" si="293"/>
        <v>0</v>
      </c>
      <c r="AE1692" s="135" t="b">
        <f t="shared" si="294"/>
        <v>1</v>
      </c>
      <c r="AF1692" s="135" t="b">
        <f>AND(AC1692,$V1692&lt;=Synthèse!$B$44)</f>
        <v>0</v>
      </c>
      <c r="AG1692" s="135" t="b">
        <f>AND(AD1692,$V1692&lt;=Synthèse!$B$44)</f>
        <v>0</v>
      </c>
      <c r="AH1692" s="135" t="b">
        <f>AND(AE1692,$V1692&lt;=Synthèse!$B$44)</f>
        <v>0</v>
      </c>
      <c r="AI1692" s="137" t="b">
        <v>0</v>
      </c>
      <c r="AJ1692" s="137" t="b">
        <v>0</v>
      </c>
      <c r="AK1692" s="137" t="b">
        <f t="shared" si="295"/>
        <v>0</v>
      </c>
      <c r="AL1692" s="137" t="b">
        <f t="shared" si="296"/>
        <v>0</v>
      </c>
      <c r="AM1692" s="137" t="b">
        <f>AND(AK1692,$V1692&lt;=Synthèse!$B$44)</f>
        <v>0</v>
      </c>
      <c r="AN1692" s="137" t="b">
        <f>AND(AL1692,$V1692&lt;=Synthèse!$B$44)</f>
        <v>0</v>
      </c>
    </row>
    <row r="1693" spans="1:40">
      <c r="A1693" s="17">
        <v>1016025</v>
      </c>
      <c r="B1693" t="str">
        <f ca="1">VLOOKUP(A1693,'Fichier FI (en entrée)'!B:AH,3,0)</f>
        <v>EFBTFKZIXT</v>
      </c>
      <c r="C1693">
        <f t="shared" si="286"/>
        <v>1367</v>
      </c>
      <c r="D1693">
        <f t="shared" si="297"/>
        <v>4.32</v>
      </c>
      <c r="E1693" s="14" t="str">
        <f>VLOOKUP(A1693,'Fichier FI (en entrée)'!B:AH,2,0)</f>
        <v>EV</v>
      </c>
      <c r="F1693" s="14" t="b">
        <f t="shared" si="288"/>
        <v>1</v>
      </c>
      <c r="G1693" s="14" t="b">
        <f>IFERROR(VLOOKUP(A1693,'Calculs FA (auto)'!A:F,6,0),FALSE)</f>
        <v>0</v>
      </c>
      <c r="H1693" s="14" t="b">
        <f t="shared" si="289"/>
        <v>0</v>
      </c>
      <c r="I1693" s="16">
        <f>IFERROR(VLOOKUP(A1693,'Moyennes FI (en entrée)'!B:N,7,0),"")</f>
        <v>8.32</v>
      </c>
      <c r="J1693" s="16">
        <f>IFERROR(VLOOKUP(VLOOKUP(A1693,'Fichier FI (en entrée)'!B:AH,33,0),Modificateurs!A$2:B$5,2,0),0)</f>
        <v>0</v>
      </c>
      <c r="K1693" s="16">
        <f>IFERROR(VLOOKUP(VLOOKUP(A1693,'Redoub FI (en entrée)'!B:N,7,0),Modificateurs!A$8:B$11,2,0),0)</f>
        <v>0</v>
      </c>
      <c r="L1693" s="16">
        <f>IFERROR(VLOOKUP(M1693,Modificateurs!D$1:E$94,2,0),0)</f>
        <v>-4</v>
      </c>
      <c r="M1693" t="str">
        <f>VLOOKUP(A1693,'Fichier FI (en entrée)'!B:AH,16,0)&amp;" "&amp;VLOOKUP(A1693,'Fichier FI (en entrée)'!B:AH,20,0)&amp;" "&amp;VLOOKUP(A1693,'Fichier FI (en entrée)'!B:AH,27,0)&amp;" "&amp;VLOOKUP(A1693,'Fichier FI (en entrée)'!B:AH,29,0)</f>
        <v xml:space="preserve">  Sciences et Technologies de l'Industrie et du Développement Durable Energies et environnement</v>
      </c>
      <c r="N1693" t="str">
        <f>VLOOKUP(A1693,'Fichier FI (en entrée)'!B:AH,8,0)</f>
        <v>Scolarisé dans le supérieur en France</v>
      </c>
      <c r="O1693" t="b">
        <f>AND(C1693&gt;Synthèse!B$8,C1693&lt;Synthèse!B$10,NOT(Y1693))</f>
        <v>0</v>
      </c>
      <c r="P1693" t="s">
        <v>65</v>
      </c>
      <c r="Q1693" s="60">
        <f>ROUNDUP(C1693/(Synthèse!$B$4+Synthèse!$B$1)*8,0)</f>
        <v>7</v>
      </c>
      <c r="R1693" s="60">
        <f>IFERROR(VLOOKUP(A1693,'Evaluations (formulaire)'!A:P,6,0)+VLOOKUP(A1693,'Evaluations (formulaire)'!A:P,7,0),0)</f>
        <v>0</v>
      </c>
      <c r="S1693" s="60">
        <f>IFERROR(VLOOKUP(A1693,'Evaluations (formulaire)'!A:P,8,0),0)</f>
        <v>0</v>
      </c>
      <c r="T1693" s="60">
        <f>IF(AND(ISBLANK(P1693),Q1693&lt;=2),Synthèse!$B$41,IF(AND(ISBLANK(P1693),Q1693&gt;=7),Synthèse!$C$41,R1693+S1693))</f>
        <v>0</v>
      </c>
      <c r="U1693" s="60">
        <f t="shared" si="290"/>
        <v>4.32</v>
      </c>
      <c r="V1693" s="60">
        <f t="shared" si="291"/>
        <v>1367</v>
      </c>
      <c r="X1693" s="26">
        <v>896</v>
      </c>
      <c r="Y1693" s="26" t="b">
        <f>IFERROR(VLOOKUP(A1693,'Calculs FA (auto)'!A:O,15,0),FALSE)</f>
        <v>0</v>
      </c>
      <c r="Z1693" s="26">
        <f>IFERROR(VLOOKUP(A1693,'Evaluations (formulaire)'!A:M,9,0),0)</f>
        <v>0</v>
      </c>
      <c r="AA1693" s="135" t="b">
        <v>0</v>
      </c>
      <c r="AB1693" s="135" t="b">
        <v>0</v>
      </c>
      <c r="AC1693" s="135" t="b">
        <f t="shared" si="292"/>
        <v>0</v>
      </c>
      <c r="AD1693" s="135" t="b">
        <f t="shared" si="293"/>
        <v>0</v>
      </c>
      <c r="AE1693" s="135" t="b">
        <f t="shared" si="294"/>
        <v>1</v>
      </c>
      <c r="AF1693" s="135" t="b">
        <f>AND(AC1693,$V1693&lt;=Synthèse!$B$44)</f>
        <v>0</v>
      </c>
      <c r="AG1693" s="135" t="b">
        <f>AND(AD1693,$V1693&lt;=Synthèse!$B$44)</f>
        <v>0</v>
      </c>
      <c r="AH1693" s="135" t="b">
        <f>AND(AE1693,$V1693&lt;=Synthèse!$B$44)</f>
        <v>0</v>
      </c>
      <c r="AI1693" s="137" t="b">
        <v>0</v>
      </c>
      <c r="AJ1693" s="137" t="b">
        <v>0</v>
      </c>
      <c r="AK1693" s="137" t="b">
        <f t="shared" si="295"/>
        <v>0</v>
      </c>
      <c r="AL1693" s="137" t="b">
        <f t="shared" si="296"/>
        <v>0</v>
      </c>
      <c r="AM1693" s="137" t="b">
        <f>AND(AK1693,$V1693&lt;=Synthèse!$B$44)</f>
        <v>0</v>
      </c>
      <c r="AN1693" s="137" t="b">
        <f>AND(AL1693,$V1693&lt;=Synthèse!$B$44)</f>
        <v>0</v>
      </c>
    </row>
    <row r="1694" spans="1:40">
      <c r="A1694" s="17">
        <v>1016182</v>
      </c>
      <c r="B1694" t="str">
        <f ca="1">VLOOKUP(A1694,'Fichier FI (en entrée)'!B:AH,3,0)</f>
        <v>JPMKTWUBZC</v>
      </c>
      <c r="C1694">
        <f t="shared" si="286"/>
        <v>1724</v>
      </c>
      <c r="D1694">
        <f t="shared" si="297"/>
        <v>-20</v>
      </c>
      <c r="E1694" s="14" t="str">
        <f>VLOOKUP(A1694,'Fichier FI (en entrée)'!B:AH,2,0)</f>
        <v>EV</v>
      </c>
      <c r="F1694" s="14" t="b">
        <f t="shared" si="288"/>
        <v>1</v>
      </c>
      <c r="G1694" s="14" t="b">
        <f>IFERROR(VLOOKUP(A1694,'Calculs FA (auto)'!A:F,6,0),FALSE)</f>
        <v>0</v>
      </c>
      <c r="H1694" s="14" t="b">
        <f t="shared" si="289"/>
        <v>0</v>
      </c>
      <c r="I1694" s="16" t="str">
        <f>IFERROR(VLOOKUP(A1694,'Moyennes FI (en entrée)'!B:N,7,0),"")</f>
        <v/>
      </c>
      <c r="J1694" s="16">
        <f>IFERROR(VLOOKUP(VLOOKUP(A1694,'Fichier FI (en entrée)'!B:AH,33,0),Modificateurs!A$2:B$5,2,0),0)</f>
        <v>0</v>
      </c>
      <c r="K1694" s="16">
        <f>IFERROR(VLOOKUP(VLOOKUP(A1694,'Redoub FI (en entrée)'!B:N,7,0),Modificateurs!A$8:B$11,2,0),0)</f>
        <v>0</v>
      </c>
      <c r="L1694" s="16">
        <f>IFERROR(VLOOKUP(M1694,Modificateurs!D$1:E$94,2,0),0)</f>
        <v>0</v>
      </c>
      <c r="M1694" t="str">
        <f>VLOOKUP(A1694,'Fichier FI (en entrée)'!B:AH,16,0)&amp;" "&amp;VLOOKUP(A1694,'Fichier FI (en entrée)'!B:AH,20,0)&amp;" "&amp;VLOOKUP(A1694,'Fichier FI (en entrée)'!B:AH,27,0)&amp;" "&amp;VLOOKUP(A1694,'Fichier FI (en entrée)'!B:AH,29,0)</f>
        <v xml:space="preserve">   </v>
      </c>
      <c r="N1694" t="str">
        <f>VLOOKUP(A1694,'Fichier FI (en entrée)'!B:AH,8,0)</f>
        <v>Non scolarisé</v>
      </c>
      <c r="O1694" t="b">
        <f>AND(C1694&gt;Synthèse!B$8,C1694&lt;Synthèse!B$10,NOT(Y1694))</f>
        <v>0</v>
      </c>
      <c r="P1694" t="s">
        <v>65</v>
      </c>
      <c r="Q1694" s="60">
        <f>ROUNDUP(C1694/(Synthèse!$B$4+Synthèse!$B$1)*8,0)</f>
        <v>8</v>
      </c>
      <c r="R1694" s="60">
        <f>IFERROR(VLOOKUP(A1694,'Evaluations (formulaire)'!A:P,6,0)+VLOOKUP(A1694,'Evaluations (formulaire)'!A:P,7,0),0)</f>
        <v>0</v>
      </c>
      <c r="S1694" s="60">
        <f>IFERROR(VLOOKUP(A1694,'Evaluations (formulaire)'!A:P,8,0),0)</f>
        <v>0</v>
      </c>
      <c r="T1694" s="60">
        <f>IF(AND(ISBLANK(P1694),Q1694&lt;=2),Synthèse!$B$41,IF(AND(ISBLANK(P1694),Q1694&gt;=7),Synthèse!$C$41,R1694+S1694))</f>
        <v>0</v>
      </c>
      <c r="U1694" s="60">
        <f t="shared" si="290"/>
        <v>-20</v>
      </c>
      <c r="V1694" s="60">
        <f t="shared" si="291"/>
        <v>1724</v>
      </c>
      <c r="X1694" s="26">
        <v>235</v>
      </c>
      <c r="Y1694" s="26" t="b">
        <f>IFERROR(VLOOKUP(A1694,'Calculs FA (auto)'!A:O,15,0),FALSE)</f>
        <v>0</v>
      </c>
      <c r="Z1694" s="26">
        <f>IFERROR(VLOOKUP(A1694,'Evaluations (formulaire)'!A:M,9,0),0)</f>
        <v>0</v>
      </c>
      <c r="AA1694" s="135" t="b">
        <v>0</v>
      </c>
      <c r="AB1694" s="135" t="b">
        <v>0</v>
      </c>
      <c r="AC1694" s="135" t="b">
        <f t="shared" si="292"/>
        <v>0</v>
      </c>
      <c r="AD1694" s="135" t="b">
        <f t="shared" si="293"/>
        <v>0</v>
      </c>
      <c r="AE1694" s="135" t="b">
        <f t="shared" si="294"/>
        <v>1</v>
      </c>
      <c r="AF1694" s="135" t="b">
        <f>AND(AC1694,$V1694&lt;=Synthèse!$B$44)</f>
        <v>0</v>
      </c>
      <c r="AG1694" s="135" t="b">
        <f>AND(AD1694,$V1694&lt;=Synthèse!$B$44)</f>
        <v>0</v>
      </c>
      <c r="AH1694" s="135" t="b">
        <f>AND(AE1694,$V1694&lt;=Synthèse!$B$44)</f>
        <v>0</v>
      </c>
      <c r="AI1694" s="137" t="b">
        <v>0</v>
      </c>
      <c r="AJ1694" s="137" t="b">
        <v>0</v>
      </c>
      <c r="AK1694" s="137" t="b">
        <f t="shared" si="295"/>
        <v>0</v>
      </c>
      <c r="AL1694" s="137" t="b">
        <f t="shared" si="296"/>
        <v>0</v>
      </c>
      <c r="AM1694" s="137" t="b">
        <f>AND(AK1694,$V1694&lt;=Synthèse!$B$44)</f>
        <v>0</v>
      </c>
      <c r="AN1694" s="137" t="b">
        <f>AND(AL1694,$V1694&lt;=Synthèse!$B$44)</f>
        <v>0</v>
      </c>
    </row>
    <row r="1695" spans="1:40">
      <c r="A1695" s="17">
        <v>1016355</v>
      </c>
      <c r="B1695" t="str">
        <f ca="1">VLOOKUP(A1695,'Fichier FI (en entrée)'!B:AH,3,0)</f>
        <v>TAJSZAEUZY</v>
      </c>
      <c r="C1695">
        <f t="shared" si="286"/>
        <v>2097</v>
      </c>
      <c r="D1695">
        <f t="shared" si="297"/>
        <v>-100</v>
      </c>
      <c r="E1695" s="14" t="str">
        <f>VLOOKUP(A1695,'Fichier FI (en entrée)'!B:AH,2,0)</f>
        <v>ENV</v>
      </c>
      <c r="F1695" s="14" t="b">
        <f t="shared" si="288"/>
        <v>0</v>
      </c>
      <c r="G1695" s="14" t="b">
        <f>IFERROR(VLOOKUP(A1695,'Calculs FA (auto)'!A:F,6,0),FALSE)</f>
        <v>0</v>
      </c>
      <c r="H1695" s="14" t="b">
        <f t="shared" si="289"/>
        <v>0</v>
      </c>
      <c r="I1695" s="16" t="str">
        <f>IFERROR(VLOOKUP(A1695,'Moyennes FI (en entrée)'!B:N,7,0),"")</f>
        <v/>
      </c>
      <c r="J1695" s="16">
        <f>IFERROR(VLOOKUP(VLOOKUP(A1695,'Fichier FI (en entrée)'!B:AH,33,0),Modificateurs!A$2:B$5,2,0),0)</f>
        <v>0</v>
      </c>
      <c r="K1695" s="16">
        <f>IFERROR(VLOOKUP(VLOOKUP(A1695,'Redoub FI (en entrée)'!B:N,7,0),Modificateurs!A$8:B$11,2,0),0)</f>
        <v>0</v>
      </c>
      <c r="L1695" s="16">
        <f>IFERROR(VLOOKUP(M1695,Modificateurs!D$1:E$94,2,0),0)</f>
        <v>1</v>
      </c>
      <c r="M1695" t="str">
        <f>VLOOKUP(A1695,'Fichier FI (en entrée)'!B:AH,16,0)&amp;" "&amp;VLOOKUP(A1695,'Fichier FI (en entrée)'!B:AH,20,0)&amp;" "&amp;VLOOKUP(A1695,'Fichier FI (en entrée)'!B:AH,27,0)&amp;" "&amp;VLOOKUP(A1695,'Fichier FI (en entrée)'!B:AH,29,0)</f>
        <v xml:space="preserve">  Scientifique Pas de spécialité (S.I)</v>
      </c>
      <c r="N1695" t="str">
        <f>VLOOKUP(A1695,'Fichier FI (en entrée)'!B:AH,8,0)</f>
        <v>Non scolarisé</v>
      </c>
      <c r="O1695" t="b">
        <f>AND(C1695&gt;Synthèse!B$8,C1695&lt;Synthèse!B$10,NOT(Y1695))</f>
        <v>0</v>
      </c>
      <c r="P1695" t="s">
        <v>65</v>
      </c>
      <c r="Q1695" s="60">
        <f>ROUNDUP(C1695/(Synthèse!$B$4+Synthèse!$B$1)*8,0)</f>
        <v>10</v>
      </c>
      <c r="R1695" s="60">
        <f>IFERROR(VLOOKUP(A1695,'Evaluations (formulaire)'!A:P,6,0)+VLOOKUP(A1695,'Evaluations (formulaire)'!A:P,7,0),0)</f>
        <v>0</v>
      </c>
      <c r="S1695" s="60">
        <f>IFERROR(VLOOKUP(A1695,'Evaluations (formulaire)'!A:P,8,0),0)</f>
        <v>0</v>
      </c>
      <c r="T1695" s="60">
        <f>IF(AND(ISBLANK(P1695),Q1695&lt;=2),Synthèse!$B$41,IF(AND(ISBLANK(P1695),Q1695&gt;=7),Synthèse!$C$41,R1695+S1695))</f>
        <v>0</v>
      </c>
      <c r="U1695" s="60">
        <f t="shared" si="290"/>
        <v>-100</v>
      </c>
      <c r="V1695" s="60">
        <f t="shared" si="291"/>
        <v>2096</v>
      </c>
      <c r="X1695" s="26">
        <v>1228</v>
      </c>
      <c r="Y1695" s="26" t="b">
        <f>IFERROR(VLOOKUP(A1695,'Calculs FA (auto)'!A:O,15,0),FALSE)</f>
        <v>0</v>
      </c>
      <c r="Z1695" s="26">
        <f>IFERROR(VLOOKUP(A1695,'Evaluations (formulaire)'!A:M,9,0),0)</f>
        <v>0</v>
      </c>
      <c r="AA1695" s="135" t="b">
        <v>0</v>
      </c>
      <c r="AB1695" s="135" t="b">
        <v>0</v>
      </c>
      <c r="AC1695" s="135" t="b">
        <f t="shared" si="292"/>
        <v>0</v>
      </c>
      <c r="AD1695" s="135" t="b">
        <f t="shared" si="293"/>
        <v>0</v>
      </c>
      <c r="AE1695" s="135" t="b">
        <f t="shared" si="294"/>
        <v>0</v>
      </c>
      <c r="AF1695" s="135" t="b">
        <f>AND(AC1695,$V1695&lt;=Synthèse!$B$44)</f>
        <v>0</v>
      </c>
      <c r="AG1695" s="135" t="b">
        <f>AND(AD1695,$V1695&lt;=Synthèse!$B$44)</f>
        <v>0</v>
      </c>
      <c r="AH1695" s="135" t="b">
        <f>AND(AE1695,$V1695&lt;=Synthèse!$B$44)</f>
        <v>0</v>
      </c>
      <c r="AI1695" s="137" t="b">
        <v>0</v>
      </c>
      <c r="AJ1695" s="137" t="b">
        <v>0</v>
      </c>
      <c r="AK1695" s="137" t="b">
        <f t="shared" si="295"/>
        <v>0</v>
      </c>
      <c r="AL1695" s="137" t="b">
        <f t="shared" si="296"/>
        <v>0</v>
      </c>
      <c r="AM1695" s="137" t="b">
        <f>AND(AK1695,$V1695&lt;=Synthèse!$B$44)</f>
        <v>0</v>
      </c>
      <c r="AN1695" s="137" t="b">
        <f>AND(AL1695,$V1695&lt;=Synthèse!$B$44)</f>
        <v>0</v>
      </c>
    </row>
    <row r="1696" spans="1:40">
      <c r="A1696" s="17">
        <v>1016730</v>
      </c>
      <c r="B1696" t="str">
        <f ca="1">VLOOKUP(A1696,'Fichier FI (en entrée)'!B:AH,3,0)</f>
        <v>PPYDJAELOD</v>
      </c>
      <c r="C1696">
        <f t="shared" si="286"/>
        <v>1430</v>
      </c>
      <c r="D1696">
        <f t="shared" si="297"/>
        <v>2.9700000000000006</v>
      </c>
      <c r="E1696" s="14" t="str">
        <f>VLOOKUP(A1696,'Fichier FI (en entrée)'!B:AH,2,0)</f>
        <v>EV</v>
      </c>
      <c r="F1696" s="14" t="b">
        <f t="shared" si="288"/>
        <v>1</v>
      </c>
      <c r="G1696" s="14" t="b">
        <f>IFERROR(VLOOKUP(A1696,'Calculs FA (auto)'!A:F,6,0),FALSE)</f>
        <v>0</v>
      </c>
      <c r="H1696" s="14" t="b">
        <f t="shared" si="289"/>
        <v>0</v>
      </c>
      <c r="I1696" s="16">
        <f>IFERROR(VLOOKUP(A1696,'Moyennes FI (en entrée)'!B:N,7,0),"")</f>
        <v>8.9700000000000006</v>
      </c>
      <c r="J1696" s="16">
        <f>IFERROR(VLOOKUP(VLOOKUP(A1696,'Fichier FI (en entrée)'!B:AH,33,0),Modificateurs!A$2:B$5,2,0),0)</f>
        <v>0</v>
      </c>
      <c r="K1696" s="16">
        <f>IFERROR(VLOOKUP(VLOOKUP(A1696,'Redoub FI (en entrée)'!B:N,7,0),Modificateurs!A$8:B$11,2,0),0)</f>
        <v>0</v>
      </c>
      <c r="L1696" s="16">
        <f>IFERROR(VLOOKUP(M1696,Modificateurs!D$1:E$94,2,0),0)</f>
        <v>-6</v>
      </c>
      <c r="M1696" t="str">
        <f>VLOOKUP(A1696,'Fichier FI (en entrée)'!B:AH,16,0)&amp;" "&amp;VLOOKUP(A1696,'Fichier FI (en entrée)'!B:AH,20,0)&amp;" "&amp;VLOOKUP(A1696,'Fichier FI (en entrée)'!B:AH,27,0)&amp;" "&amp;VLOOKUP(A1696,'Fichier FI (en entrée)'!B:AH,29,0)</f>
        <v xml:space="preserve">  Sciences et Technologies de l'Industrie et du Développement Durable Innovation Technologique et Eco conception</v>
      </c>
      <c r="N1696" t="str">
        <f>VLOOKUP(A1696,'Fichier FI (en entrée)'!B:AH,8,0)</f>
        <v>Scolarisé dans le supérieur en France</v>
      </c>
      <c r="O1696" t="b">
        <f>AND(C1696&gt;Synthèse!B$8,C1696&lt;Synthèse!B$10,NOT(Y1696))</f>
        <v>0</v>
      </c>
      <c r="P1696" t="s">
        <v>65</v>
      </c>
      <c r="Q1696" s="60">
        <f>ROUNDUP(C1696/(Synthèse!$B$4+Synthèse!$B$1)*8,0)</f>
        <v>7</v>
      </c>
      <c r="R1696" s="60">
        <f>IFERROR(VLOOKUP(A1696,'Evaluations (formulaire)'!A:P,6,0)+VLOOKUP(A1696,'Evaluations (formulaire)'!A:P,7,0),0)</f>
        <v>0</v>
      </c>
      <c r="S1696" s="60">
        <f>IFERROR(VLOOKUP(A1696,'Evaluations (formulaire)'!A:P,8,0),0)</f>
        <v>0</v>
      </c>
      <c r="T1696" s="60">
        <f>IF(AND(ISBLANK(P1696),Q1696&lt;=2),Synthèse!$B$41,IF(AND(ISBLANK(P1696),Q1696&gt;=7),Synthèse!$C$41,R1696+S1696))</f>
        <v>0</v>
      </c>
      <c r="U1696" s="60">
        <f t="shared" si="290"/>
        <v>2.9700000000000006</v>
      </c>
      <c r="V1696" s="60">
        <f t="shared" si="291"/>
        <v>1430</v>
      </c>
      <c r="X1696" s="26">
        <v>1647</v>
      </c>
      <c r="Y1696" s="26" t="b">
        <f>IFERROR(VLOOKUP(A1696,'Calculs FA (auto)'!A:O,15,0),FALSE)</f>
        <v>0</v>
      </c>
      <c r="Z1696" s="26">
        <f>IFERROR(VLOOKUP(A1696,'Evaluations (formulaire)'!A:M,9,0),0)</f>
        <v>0</v>
      </c>
      <c r="AA1696" s="135" t="b">
        <v>0</v>
      </c>
      <c r="AB1696" s="135" t="b">
        <v>0</v>
      </c>
      <c r="AC1696" s="135" t="b">
        <f t="shared" si="292"/>
        <v>0</v>
      </c>
      <c r="AD1696" s="135" t="b">
        <f t="shared" si="293"/>
        <v>0</v>
      </c>
      <c r="AE1696" s="135" t="b">
        <f t="shared" si="294"/>
        <v>1</v>
      </c>
      <c r="AF1696" s="135" t="b">
        <f>AND(AC1696,$V1696&lt;=Synthèse!$B$44)</f>
        <v>0</v>
      </c>
      <c r="AG1696" s="135" t="b">
        <f>AND(AD1696,$V1696&lt;=Synthèse!$B$44)</f>
        <v>0</v>
      </c>
      <c r="AH1696" s="135" t="b">
        <f>AND(AE1696,$V1696&lt;=Synthèse!$B$44)</f>
        <v>0</v>
      </c>
      <c r="AI1696" s="137" t="b">
        <v>0</v>
      </c>
      <c r="AJ1696" s="137" t="b">
        <v>0</v>
      </c>
      <c r="AK1696" s="137" t="b">
        <f t="shared" si="295"/>
        <v>0</v>
      </c>
      <c r="AL1696" s="137" t="b">
        <f t="shared" si="296"/>
        <v>0</v>
      </c>
      <c r="AM1696" s="137" t="b">
        <f>AND(AK1696,$V1696&lt;=Synthèse!$B$44)</f>
        <v>0</v>
      </c>
      <c r="AN1696" s="137" t="b">
        <f>AND(AL1696,$V1696&lt;=Synthèse!$B$44)</f>
        <v>0</v>
      </c>
    </row>
    <row r="1697" spans="1:40">
      <c r="A1697" s="17">
        <v>1016780</v>
      </c>
      <c r="B1697" t="str">
        <f ca="1">VLOOKUP(A1697,'Fichier FI (en entrée)'!B:AH,3,0)</f>
        <v>PUPAVBSAVP</v>
      </c>
      <c r="C1697">
        <f t="shared" si="286"/>
        <v>1555</v>
      </c>
      <c r="D1697">
        <f t="shared" si="297"/>
        <v>-0.33999999999999986</v>
      </c>
      <c r="E1697" s="14" t="str">
        <f>VLOOKUP(A1697,'Fichier FI (en entrée)'!B:AH,2,0)</f>
        <v>EV</v>
      </c>
      <c r="F1697" s="14" t="b">
        <f t="shared" si="288"/>
        <v>1</v>
      </c>
      <c r="G1697" s="14" t="b">
        <f>IFERROR(VLOOKUP(A1697,'Calculs FA (auto)'!A:F,6,0),FALSE)</f>
        <v>0</v>
      </c>
      <c r="H1697" s="14" t="b">
        <f t="shared" si="289"/>
        <v>0</v>
      </c>
      <c r="I1697" s="16">
        <f>IFERROR(VLOOKUP(A1697,'Moyennes FI (en entrée)'!B:N,7,0),"")</f>
        <v>11.66</v>
      </c>
      <c r="J1697" s="16">
        <f>IFERROR(VLOOKUP(VLOOKUP(A1697,'Fichier FI (en entrée)'!B:AH,33,0),Modificateurs!A$2:B$5,2,0),0)</f>
        <v>0</v>
      </c>
      <c r="K1697" s="16">
        <f>IFERROR(VLOOKUP(VLOOKUP(A1697,'Redoub FI (en entrée)'!B:N,7,0),Modificateurs!A$8:B$11,2,0),0)</f>
        <v>0</v>
      </c>
      <c r="L1697" s="16">
        <f>IFERROR(VLOOKUP(M1697,Modificateurs!D$1:E$94,2,0),0)</f>
        <v>-12</v>
      </c>
      <c r="M1697" t="str">
        <f>VLOOKUP(A1697,'Fichier FI (en entrée)'!B:AH,16,0)&amp;" "&amp;VLOOKUP(A1697,'Fichier FI (en entrée)'!B:AH,20,0)&amp;" "&amp;VLOOKUP(A1697,'Fichier FI (en entrée)'!B:AH,27,0)&amp;" "&amp;VLOOKUP(A1697,'Fichier FI (en entrée)'!B:AH,29,0)</f>
        <v xml:space="preserve">  Professionnelle Comptabilité</v>
      </c>
      <c r="N1697" t="str">
        <f>VLOOKUP(A1697,'Fichier FI (en entrée)'!B:AH,8,0)</f>
        <v>Non scolarisé</v>
      </c>
      <c r="O1697" t="b">
        <f>AND(C1697&gt;Synthèse!B$8,C1697&lt;Synthèse!B$10,NOT(Y1697))</f>
        <v>0</v>
      </c>
      <c r="P1697" t="s">
        <v>65</v>
      </c>
      <c r="Q1697" s="60">
        <f>ROUNDUP(C1697/(Synthèse!$B$4+Synthèse!$B$1)*8,0)</f>
        <v>8</v>
      </c>
      <c r="R1697" s="60">
        <f>IFERROR(VLOOKUP(A1697,'Evaluations (formulaire)'!A:P,6,0)+VLOOKUP(A1697,'Evaluations (formulaire)'!A:P,7,0),0)</f>
        <v>0</v>
      </c>
      <c r="S1697" s="60">
        <f>IFERROR(VLOOKUP(A1697,'Evaluations (formulaire)'!A:P,8,0),0)</f>
        <v>0</v>
      </c>
      <c r="T1697" s="60">
        <f>IF(AND(ISBLANK(P1697),Q1697&lt;=2),Synthèse!$B$41,IF(AND(ISBLANK(P1697),Q1697&gt;=7),Synthèse!$C$41,R1697+S1697))</f>
        <v>0</v>
      </c>
      <c r="U1697" s="60">
        <f t="shared" si="290"/>
        <v>-0.33999999999999986</v>
      </c>
      <c r="V1697" s="60">
        <f t="shared" si="291"/>
        <v>1555</v>
      </c>
      <c r="X1697" s="26">
        <v>1210</v>
      </c>
      <c r="Y1697" s="26" t="b">
        <f>IFERROR(VLOOKUP(A1697,'Calculs FA (auto)'!A:O,15,0),FALSE)</f>
        <v>0</v>
      </c>
      <c r="Z1697" s="26">
        <f>IFERROR(VLOOKUP(A1697,'Evaluations (formulaire)'!A:M,9,0),0)</f>
        <v>0</v>
      </c>
      <c r="AA1697" s="135" t="b">
        <v>0</v>
      </c>
      <c r="AB1697" s="135" t="b">
        <v>0</v>
      </c>
      <c r="AC1697" s="135" t="b">
        <f t="shared" si="292"/>
        <v>0</v>
      </c>
      <c r="AD1697" s="135" t="b">
        <f t="shared" si="293"/>
        <v>0</v>
      </c>
      <c r="AE1697" s="135" t="b">
        <f t="shared" si="294"/>
        <v>1</v>
      </c>
      <c r="AF1697" s="135" t="b">
        <f>AND(AC1697,$V1697&lt;=Synthèse!$B$44)</f>
        <v>0</v>
      </c>
      <c r="AG1697" s="135" t="b">
        <f>AND(AD1697,$V1697&lt;=Synthèse!$B$44)</f>
        <v>0</v>
      </c>
      <c r="AH1697" s="135" t="b">
        <f>AND(AE1697,$V1697&lt;=Synthèse!$B$44)</f>
        <v>0</v>
      </c>
      <c r="AI1697" s="137" t="b">
        <v>0</v>
      </c>
      <c r="AJ1697" s="137" t="b">
        <v>0</v>
      </c>
      <c r="AK1697" s="137" t="b">
        <f t="shared" si="295"/>
        <v>0</v>
      </c>
      <c r="AL1697" s="137" t="b">
        <f t="shared" si="296"/>
        <v>0</v>
      </c>
      <c r="AM1697" s="137" t="b">
        <f>AND(AK1697,$V1697&lt;=Synthèse!$B$44)</f>
        <v>0</v>
      </c>
      <c r="AN1697" s="137" t="b">
        <f>AND(AL1697,$V1697&lt;=Synthèse!$B$44)</f>
        <v>0</v>
      </c>
    </row>
    <row r="1698" spans="1:40">
      <c r="A1698" s="17">
        <v>1017207</v>
      </c>
      <c r="B1698" t="str">
        <f ca="1">VLOOKUP(A1698,'Fichier FI (en entrée)'!B:AH,3,0)</f>
        <v>KITTRLDAWA</v>
      </c>
      <c r="C1698">
        <f t="shared" si="286"/>
        <v>1334</v>
      </c>
      <c r="D1698">
        <f t="shared" si="297"/>
        <v>5.01</v>
      </c>
      <c r="E1698" s="14" t="str">
        <f>VLOOKUP(A1698,'Fichier FI (en entrée)'!B:AH,2,0)</f>
        <v>EV</v>
      </c>
      <c r="F1698" s="14" t="b">
        <f t="shared" si="288"/>
        <v>1</v>
      </c>
      <c r="G1698" s="14" t="b">
        <f>IFERROR(VLOOKUP(A1698,'Calculs FA (auto)'!A:F,6,0),FALSE)</f>
        <v>0</v>
      </c>
      <c r="H1698" s="14" t="b">
        <f t="shared" si="289"/>
        <v>0</v>
      </c>
      <c r="I1698" s="16">
        <f>IFERROR(VLOOKUP(A1698,'Moyennes FI (en entrée)'!B:N,7,0),"")</f>
        <v>9.01</v>
      </c>
      <c r="J1698" s="16">
        <f>IFERROR(VLOOKUP(VLOOKUP(A1698,'Fichier FI (en entrée)'!B:AH,33,0),Modificateurs!A$2:B$5,2,0),0)</f>
        <v>0</v>
      </c>
      <c r="K1698" s="16">
        <f>IFERROR(VLOOKUP(VLOOKUP(A1698,'Redoub FI (en entrée)'!B:N,7,0),Modificateurs!A$8:B$11,2,0),0)</f>
        <v>0</v>
      </c>
      <c r="L1698" s="16">
        <f>IFERROR(VLOOKUP(M1698,Modificateurs!D$1:E$94,2,0),0)</f>
        <v>-4</v>
      </c>
      <c r="M1698" t="str">
        <f>VLOOKUP(A1698,'Fichier FI (en entrée)'!B:AH,16,0)&amp;" "&amp;VLOOKUP(A1698,'Fichier FI (en entrée)'!B:AH,20,0)&amp;" "&amp;VLOOKUP(A1698,'Fichier FI (en entrée)'!B:AH,27,0)&amp;" "&amp;VLOOKUP(A1698,'Fichier FI (en entrée)'!B:AH,29,0)</f>
        <v xml:space="preserve">  Sciences et Technologies de l'Industrie et du Développement Durable Energies et environnement</v>
      </c>
      <c r="N1698" t="str">
        <f>VLOOKUP(A1698,'Fichier FI (en entrée)'!B:AH,8,0)</f>
        <v>Non scolarisé</v>
      </c>
      <c r="O1698" t="b">
        <f>AND(C1698&gt;Synthèse!B$8,C1698&lt;Synthèse!B$10,NOT(Y1698))</f>
        <v>0</v>
      </c>
      <c r="P1698" t="s">
        <v>65</v>
      </c>
      <c r="Q1698" s="60">
        <f>ROUNDUP(C1698/(Synthèse!$B$4+Synthèse!$B$1)*8,0)</f>
        <v>7</v>
      </c>
      <c r="R1698" s="60">
        <f>IFERROR(VLOOKUP(A1698,'Evaluations (formulaire)'!A:P,6,0)+VLOOKUP(A1698,'Evaluations (formulaire)'!A:P,7,0),0)</f>
        <v>0</v>
      </c>
      <c r="S1698" s="60">
        <f>IFERROR(VLOOKUP(A1698,'Evaluations (formulaire)'!A:P,8,0),0)</f>
        <v>0</v>
      </c>
      <c r="T1698" s="60">
        <f>IF(AND(ISBLANK(P1698),Q1698&lt;=2),Synthèse!$B$41,IF(AND(ISBLANK(P1698),Q1698&gt;=7),Synthèse!$C$41,R1698+S1698))</f>
        <v>0</v>
      </c>
      <c r="U1698" s="60">
        <f t="shared" si="290"/>
        <v>5.01</v>
      </c>
      <c r="V1698" s="60">
        <f t="shared" si="291"/>
        <v>1335</v>
      </c>
      <c r="X1698" s="26">
        <v>210</v>
      </c>
      <c r="Y1698" s="26" t="b">
        <f>IFERROR(VLOOKUP(A1698,'Calculs FA (auto)'!A:O,15,0),FALSE)</f>
        <v>0</v>
      </c>
      <c r="Z1698" s="26">
        <f>IFERROR(VLOOKUP(A1698,'Evaluations (formulaire)'!A:M,9,0),0)</f>
        <v>0</v>
      </c>
      <c r="AA1698" s="135" t="b">
        <v>0</v>
      </c>
      <c r="AB1698" s="135" t="b">
        <v>0</v>
      </c>
      <c r="AC1698" s="135" t="b">
        <f t="shared" si="292"/>
        <v>0</v>
      </c>
      <c r="AD1698" s="135" t="b">
        <f t="shared" si="293"/>
        <v>0</v>
      </c>
      <c r="AE1698" s="135" t="b">
        <f t="shared" si="294"/>
        <v>1</v>
      </c>
      <c r="AF1698" s="135" t="b">
        <f>AND(AC1698,$V1698&lt;=Synthèse!$B$44)</f>
        <v>0</v>
      </c>
      <c r="AG1698" s="135" t="b">
        <f>AND(AD1698,$V1698&lt;=Synthèse!$B$44)</f>
        <v>0</v>
      </c>
      <c r="AH1698" s="135" t="b">
        <f>AND(AE1698,$V1698&lt;=Synthèse!$B$44)</f>
        <v>0</v>
      </c>
      <c r="AI1698" s="137" t="b">
        <v>0</v>
      </c>
      <c r="AJ1698" s="137" t="b">
        <v>0</v>
      </c>
      <c r="AK1698" s="137" t="b">
        <f t="shared" si="295"/>
        <v>0</v>
      </c>
      <c r="AL1698" s="137" t="b">
        <f t="shared" si="296"/>
        <v>0</v>
      </c>
      <c r="AM1698" s="137" t="b">
        <f>AND(AK1698,$V1698&lt;=Synthèse!$B$44)</f>
        <v>0</v>
      </c>
      <c r="AN1698" s="137" t="b">
        <f>AND(AL1698,$V1698&lt;=Synthèse!$B$44)</f>
        <v>0</v>
      </c>
    </row>
    <row r="1699" spans="1:40">
      <c r="A1699" s="17">
        <v>1017258</v>
      </c>
      <c r="B1699" t="str">
        <f ca="1">VLOOKUP(A1699,'Fichier FI (en entrée)'!B:AH,3,0)</f>
        <v>GVXVODPWCI</v>
      </c>
      <c r="C1699">
        <f t="shared" si="286"/>
        <v>766</v>
      </c>
      <c r="D1699">
        <f t="shared" si="297"/>
        <v>11.89</v>
      </c>
      <c r="E1699" s="14" t="str">
        <f>VLOOKUP(A1699,'Fichier FI (en entrée)'!B:AH,2,0)</f>
        <v>EV</v>
      </c>
      <c r="F1699" s="14" t="b">
        <f t="shared" si="288"/>
        <v>1</v>
      </c>
      <c r="G1699" s="14" t="b">
        <f>IFERROR(VLOOKUP(A1699,'Calculs FA (auto)'!A:F,6,0),FALSE)</f>
        <v>1</v>
      </c>
      <c r="H1699" s="14" t="b">
        <f t="shared" si="289"/>
        <v>1</v>
      </c>
      <c r="I1699" s="16">
        <f>IFERROR(VLOOKUP(A1699,'Moyennes FI (en entrée)'!B:N,7,0),"")</f>
        <v>10.89</v>
      </c>
      <c r="J1699" s="16">
        <f>IFERROR(VLOOKUP(VLOOKUP(A1699,'Fichier FI (en entrée)'!B:AH,33,0),Modificateurs!A$2:B$5,2,0),0)</f>
        <v>0</v>
      </c>
      <c r="K1699" s="16">
        <f>IFERROR(VLOOKUP(VLOOKUP(A1699,'Redoub FI (en entrée)'!B:N,7,0),Modificateurs!A$8:B$11,2,0),0)</f>
        <v>0</v>
      </c>
      <c r="L1699" s="16">
        <f>IFERROR(VLOOKUP(M1699,Modificateurs!D$1:E$94,2,0),0)</f>
        <v>1</v>
      </c>
      <c r="M1699" t="str">
        <f>VLOOKUP(A1699,'Fichier FI (en entrée)'!B:AH,16,0)&amp;" "&amp;VLOOKUP(A1699,'Fichier FI (en entrée)'!B:AH,20,0)&amp;" "&amp;VLOOKUP(A1699,'Fichier FI (en entrée)'!B:AH,27,0)&amp;" "&amp;VLOOKUP(A1699,'Fichier FI (en entrée)'!B:AH,29,0)</f>
        <v xml:space="preserve">  Scientifique Pas de spécialité (S.I)</v>
      </c>
      <c r="N1699" t="str">
        <f>VLOOKUP(A1699,'Fichier FI (en entrée)'!B:AH,8,0)</f>
        <v>Scolarisé dans le supérieur en France</v>
      </c>
      <c r="O1699" t="b">
        <f>AND(C1699&gt;Synthèse!B$8,C1699&lt;Synthèse!B$10,NOT(Y1699))</f>
        <v>0</v>
      </c>
      <c r="P1699" t="s">
        <v>65</v>
      </c>
      <c r="Q1699" s="60">
        <f>ROUNDUP(C1699/(Synthèse!$B$4+Synthèse!$B$1)*8,0)</f>
        <v>4</v>
      </c>
      <c r="R1699" s="60">
        <f>IFERROR(VLOOKUP(A1699,'Evaluations (formulaire)'!A:P,6,0)+VLOOKUP(A1699,'Evaluations (formulaire)'!A:P,7,0),0)</f>
        <v>0</v>
      </c>
      <c r="S1699" s="60">
        <f>IFERROR(VLOOKUP(A1699,'Evaluations (formulaire)'!A:P,8,0),0)</f>
        <v>0</v>
      </c>
      <c r="T1699" s="60">
        <f>IF(AND(ISBLANK(P1699),Q1699&lt;=2),Synthèse!$B$41,IF(AND(ISBLANK(P1699),Q1699&gt;=7),Synthèse!$C$41,R1699+S1699))</f>
        <v>0</v>
      </c>
      <c r="U1699" s="60">
        <f t="shared" si="290"/>
        <v>11.89</v>
      </c>
      <c r="V1699" s="60">
        <f t="shared" si="291"/>
        <v>766</v>
      </c>
      <c r="X1699" s="26">
        <v>905</v>
      </c>
      <c r="Y1699" s="26" t="b">
        <f>IFERROR(VLOOKUP(A1699,'Calculs FA (auto)'!A:O,15,0),FALSE)</f>
        <v>1</v>
      </c>
      <c r="Z1699" s="26">
        <f>IFERROR(VLOOKUP(A1699,'Evaluations (formulaire)'!A:M,9,0),0)</f>
        <v>0</v>
      </c>
      <c r="AA1699" s="135" t="b">
        <v>0</v>
      </c>
      <c r="AB1699" s="135" t="b">
        <v>0</v>
      </c>
      <c r="AC1699" s="135" t="b">
        <f t="shared" si="292"/>
        <v>0</v>
      </c>
      <c r="AD1699" s="135" t="b">
        <f t="shared" si="293"/>
        <v>0</v>
      </c>
      <c r="AE1699" s="135" t="b">
        <f t="shared" si="294"/>
        <v>1</v>
      </c>
      <c r="AF1699" s="135" t="b">
        <f>AND(AC1699,$V1699&lt;=Synthèse!$B$44)</f>
        <v>0</v>
      </c>
      <c r="AG1699" s="135" t="b">
        <f>AND(AD1699,$V1699&lt;=Synthèse!$B$44)</f>
        <v>0</v>
      </c>
      <c r="AH1699" s="135" t="b">
        <f>AND(AE1699,$V1699&lt;=Synthèse!$B$44)</f>
        <v>0</v>
      </c>
      <c r="AI1699" s="137" t="b">
        <v>0</v>
      </c>
      <c r="AJ1699" s="137" t="b">
        <v>0</v>
      </c>
      <c r="AK1699" s="137" t="b">
        <f t="shared" si="295"/>
        <v>0</v>
      </c>
      <c r="AL1699" s="137" t="b">
        <f t="shared" si="296"/>
        <v>0</v>
      </c>
      <c r="AM1699" s="137" t="b">
        <f>AND(AK1699,$V1699&lt;=Synthèse!$B$44)</f>
        <v>0</v>
      </c>
      <c r="AN1699" s="137" t="b">
        <f>AND(AL1699,$V1699&lt;=Synthèse!$B$44)</f>
        <v>0</v>
      </c>
    </row>
    <row r="1700" spans="1:40">
      <c r="A1700" s="17">
        <v>1018798</v>
      </c>
      <c r="B1700" t="str">
        <f ca="1">VLOOKUP(A1700,'Fichier FI (en entrée)'!B:AH,3,0)</f>
        <v>IJZADIMQYY</v>
      </c>
      <c r="C1700">
        <f t="shared" si="286"/>
        <v>1041</v>
      </c>
      <c r="D1700">
        <f t="shared" si="297"/>
        <v>10.01</v>
      </c>
      <c r="E1700" s="14" t="str">
        <f>VLOOKUP(A1700,'Fichier FI (en entrée)'!B:AH,2,0)</f>
        <v>EV</v>
      </c>
      <c r="F1700" s="14" t="b">
        <f t="shared" si="288"/>
        <v>1</v>
      </c>
      <c r="G1700" s="14" t="b">
        <f>IFERROR(VLOOKUP(A1700,'Calculs FA (auto)'!A:F,6,0),FALSE)</f>
        <v>0</v>
      </c>
      <c r="H1700" s="14" t="b">
        <f t="shared" si="289"/>
        <v>0</v>
      </c>
      <c r="I1700" s="16">
        <f>IFERROR(VLOOKUP(A1700,'Moyennes FI (en entrée)'!B:N,7,0),"")</f>
        <v>9.01</v>
      </c>
      <c r="J1700" s="16">
        <f>IFERROR(VLOOKUP(VLOOKUP(A1700,'Fichier FI (en entrée)'!B:AH,33,0),Modificateurs!A$2:B$5,2,0),0)</f>
        <v>0</v>
      </c>
      <c r="K1700" s="16">
        <f>IFERROR(VLOOKUP(VLOOKUP(A1700,'Redoub FI (en entrée)'!B:N,7,0),Modificateurs!A$8:B$11,2,0),0)</f>
        <v>0</v>
      </c>
      <c r="L1700" s="16">
        <f>IFERROR(VLOOKUP(M1700,Modificateurs!D$1:E$94,2,0),0)</f>
        <v>1</v>
      </c>
      <c r="M1700" t="str">
        <f>VLOOKUP(A1700,'Fichier FI (en entrée)'!B:AH,16,0)&amp;" "&amp;VLOOKUP(A1700,'Fichier FI (en entrée)'!B:AH,20,0)&amp;" "&amp;VLOOKUP(A1700,'Fichier FI (en entrée)'!B:AH,27,0)&amp;" "&amp;VLOOKUP(A1700,'Fichier FI (en entrée)'!B:AH,29,0)</f>
        <v xml:space="preserve">  Scientifique Pas de spécialité (S.I)</v>
      </c>
      <c r="N1700" t="str">
        <f>VLOOKUP(A1700,'Fichier FI (en entrée)'!B:AH,8,0)</f>
        <v>Scolarisé dans le supérieur en France</v>
      </c>
      <c r="O1700" t="b">
        <f>AND(C1700&gt;Synthèse!B$8,C1700&lt;Synthèse!B$10,NOT(Y1700))</f>
        <v>1</v>
      </c>
      <c r="P1700" t="s">
        <v>65</v>
      </c>
      <c r="Q1700" s="60">
        <f>ROUNDUP(C1700/(Synthèse!$B$4+Synthèse!$B$1)*8,0)</f>
        <v>5</v>
      </c>
      <c r="R1700" s="60">
        <f>IFERROR(VLOOKUP(A1700,'Evaluations (formulaire)'!A:P,6,0)+VLOOKUP(A1700,'Evaluations (formulaire)'!A:P,7,0),0)</f>
        <v>0</v>
      </c>
      <c r="S1700" s="60">
        <f>IFERROR(VLOOKUP(A1700,'Evaluations (formulaire)'!A:P,8,0),0)</f>
        <v>0</v>
      </c>
      <c r="T1700" s="60">
        <f>IF(AND(ISBLANK(P1700),Q1700&lt;=2),Synthèse!$B$41,IF(AND(ISBLANK(P1700),Q1700&gt;=7),Synthèse!$C$41,R1700+S1700))</f>
        <v>0</v>
      </c>
      <c r="U1700" s="60">
        <f t="shared" si="290"/>
        <v>10.01</v>
      </c>
      <c r="V1700" s="60">
        <f t="shared" si="291"/>
        <v>1041</v>
      </c>
      <c r="X1700" s="26">
        <v>904</v>
      </c>
      <c r="Y1700" s="26" t="b">
        <f>IFERROR(VLOOKUP(A1700,'Calculs FA (auto)'!A:O,15,0),FALSE)</f>
        <v>0</v>
      </c>
      <c r="Z1700" s="26">
        <f>IFERROR(VLOOKUP(A1700,'Evaluations (formulaire)'!A:M,9,0),0)</f>
        <v>0</v>
      </c>
      <c r="AA1700" s="135" t="b">
        <v>0</v>
      </c>
      <c r="AB1700" s="135" t="b">
        <v>0</v>
      </c>
      <c r="AC1700" s="135" t="b">
        <f t="shared" si="292"/>
        <v>0</v>
      </c>
      <c r="AD1700" s="135" t="b">
        <f t="shared" si="293"/>
        <v>0</v>
      </c>
      <c r="AE1700" s="135" t="b">
        <f t="shared" si="294"/>
        <v>1</v>
      </c>
      <c r="AF1700" s="135" t="b">
        <f>AND(AC1700,$V1700&lt;=Synthèse!$B$44)</f>
        <v>0</v>
      </c>
      <c r="AG1700" s="135" t="b">
        <f>AND(AD1700,$V1700&lt;=Synthèse!$B$44)</f>
        <v>0</v>
      </c>
      <c r="AH1700" s="135" t="b">
        <f>AND(AE1700,$V1700&lt;=Synthèse!$B$44)</f>
        <v>0</v>
      </c>
      <c r="AI1700" s="137" t="b">
        <v>0</v>
      </c>
      <c r="AJ1700" s="137" t="b">
        <v>0</v>
      </c>
      <c r="AK1700" s="137" t="b">
        <f t="shared" si="295"/>
        <v>0</v>
      </c>
      <c r="AL1700" s="137" t="b">
        <f t="shared" si="296"/>
        <v>0</v>
      </c>
      <c r="AM1700" s="137" t="b">
        <f>AND(AK1700,$V1700&lt;=Synthèse!$B$44)</f>
        <v>0</v>
      </c>
      <c r="AN1700" s="137" t="b">
        <f>AND(AL1700,$V1700&lt;=Synthèse!$B$44)</f>
        <v>0</v>
      </c>
    </row>
    <row r="1701" spans="1:40">
      <c r="A1701" s="17">
        <v>1018873</v>
      </c>
      <c r="B1701" t="str">
        <f ca="1">VLOOKUP(A1701,'Fichier FI (en entrée)'!B:AH,3,0)</f>
        <v>RWFHQKHJXI</v>
      </c>
      <c r="C1701">
        <f t="shared" si="286"/>
        <v>2097</v>
      </c>
      <c r="D1701">
        <f t="shared" si="297"/>
        <v>-100</v>
      </c>
      <c r="E1701" s="14" t="str">
        <f>VLOOKUP(A1701,'Fichier FI (en entrée)'!B:AH,2,0)</f>
        <v>ENV</v>
      </c>
      <c r="F1701" s="14" t="b">
        <f t="shared" si="288"/>
        <v>0</v>
      </c>
      <c r="G1701" s="14" t="b">
        <f>IFERROR(VLOOKUP(A1701,'Calculs FA (auto)'!A:F,6,0),FALSE)</f>
        <v>0</v>
      </c>
      <c r="H1701" s="14" t="b">
        <f t="shared" si="289"/>
        <v>0</v>
      </c>
      <c r="I1701" s="16" t="str">
        <f>IFERROR(VLOOKUP(A1701,'Moyennes FI (en entrée)'!B:N,7,0),"")</f>
        <v/>
      </c>
      <c r="J1701" s="16">
        <f>IFERROR(VLOOKUP(VLOOKUP(A1701,'Fichier FI (en entrée)'!B:AH,33,0),Modificateurs!A$2:B$5,2,0),0)</f>
        <v>0</v>
      </c>
      <c r="K1701" s="16">
        <f>IFERROR(VLOOKUP(VLOOKUP(A1701,'Redoub FI (en entrée)'!B:N,7,0),Modificateurs!A$8:B$11,2,0),0)</f>
        <v>0</v>
      </c>
      <c r="L1701" s="16">
        <f>IFERROR(VLOOKUP(M1701,Modificateurs!D$1:E$94,2,0),0)</f>
        <v>2</v>
      </c>
      <c r="M1701" t="str">
        <f>VLOOKUP(A1701,'Fichier FI (en entrée)'!B:AH,16,0)&amp;" "&amp;VLOOKUP(A1701,'Fichier FI (en entrée)'!B:AH,20,0)&amp;" "&amp;VLOOKUP(A1701,'Fichier FI (en entrée)'!B:AH,27,0)&amp;" "&amp;VLOOKUP(A1701,'Fichier FI (en entrée)'!B:AH,29,0)</f>
        <v xml:space="preserve">  Scientifique Physique-chimie</v>
      </c>
      <c r="N1701" t="str">
        <f>VLOOKUP(A1701,'Fichier FI (en entrée)'!B:AH,8,0)</f>
        <v>Scolarisé dans le supérieur en France</v>
      </c>
      <c r="O1701" t="b">
        <f>AND(C1701&gt;Synthèse!B$8,C1701&lt;Synthèse!B$10,NOT(Y1701))</f>
        <v>0</v>
      </c>
      <c r="P1701" t="s">
        <v>65</v>
      </c>
      <c r="Q1701" s="60">
        <f>ROUNDUP(C1701/(Synthèse!$B$4+Synthèse!$B$1)*8,0)</f>
        <v>10</v>
      </c>
      <c r="R1701" s="60">
        <f>IFERROR(VLOOKUP(A1701,'Evaluations (formulaire)'!A:P,6,0)+VLOOKUP(A1701,'Evaluations (formulaire)'!A:P,7,0),0)</f>
        <v>0</v>
      </c>
      <c r="S1701" s="60">
        <f>IFERROR(VLOOKUP(A1701,'Evaluations (formulaire)'!A:P,8,0),0)</f>
        <v>0</v>
      </c>
      <c r="T1701" s="60">
        <f>IF(AND(ISBLANK(P1701),Q1701&lt;=2),Synthèse!$B$41,IF(AND(ISBLANK(P1701),Q1701&gt;=7),Synthèse!$C$41,R1701+S1701))</f>
        <v>0</v>
      </c>
      <c r="U1701" s="60">
        <f t="shared" si="290"/>
        <v>-100</v>
      </c>
      <c r="V1701" s="60">
        <f t="shared" si="291"/>
        <v>2096</v>
      </c>
      <c r="X1701" s="26">
        <v>852</v>
      </c>
      <c r="Y1701" s="26" t="b">
        <f>IFERROR(VLOOKUP(A1701,'Calculs FA (auto)'!A:O,15,0),FALSE)</f>
        <v>0</v>
      </c>
      <c r="Z1701" s="26">
        <f>IFERROR(VLOOKUP(A1701,'Evaluations (formulaire)'!A:M,9,0),0)</f>
        <v>0</v>
      </c>
      <c r="AA1701" s="135" t="b">
        <v>0</v>
      </c>
      <c r="AB1701" s="135" t="b">
        <v>0</v>
      </c>
      <c r="AC1701" s="135" t="b">
        <f t="shared" si="292"/>
        <v>0</v>
      </c>
      <c r="AD1701" s="135" t="b">
        <f t="shared" si="293"/>
        <v>0</v>
      </c>
      <c r="AE1701" s="135" t="b">
        <f t="shared" si="294"/>
        <v>0</v>
      </c>
      <c r="AF1701" s="135" t="b">
        <f>AND(AC1701,$V1701&lt;=Synthèse!$B$44)</f>
        <v>0</v>
      </c>
      <c r="AG1701" s="135" t="b">
        <f>AND(AD1701,$V1701&lt;=Synthèse!$B$44)</f>
        <v>0</v>
      </c>
      <c r="AH1701" s="135" t="b">
        <f>AND(AE1701,$V1701&lt;=Synthèse!$B$44)</f>
        <v>0</v>
      </c>
      <c r="AI1701" s="137" t="b">
        <v>0</v>
      </c>
      <c r="AJ1701" s="137" t="b">
        <v>0</v>
      </c>
      <c r="AK1701" s="137" t="b">
        <f t="shared" si="295"/>
        <v>0</v>
      </c>
      <c r="AL1701" s="137" t="b">
        <f t="shared" si="296"/>
        <v>0</v>
      </c>
      <c r="AM1701" s="137" t="b">
        <f>AND(AK1701,$V1701&lt;=Synthèse!$B$44)</f>
        <v>0</v>
      </c>
      <c r="AN1701" s="137" t="b">
        <f>AND(AL1701,$V1701&lt;=Synthèse!$B$44)</f>
        <v>0</v>
      </c>
    </row>
    <row r="1702" spans="1:40">
      <c r="A1702" s="17">
        <v>1018988</v>
      </c>
      <c r="B1702" t="str">
        <f ca="1">VLOOKUP(A1702,'Fichier FI (en entrée)'!B:AH,3,0)</f>
        <v>XYSUOXGNZK</v>
      </c>
      <c r="C1702">
        <f t="shared" si="286"/>
        <v>2097</v>
      </c>
      <c r="D1702">
        <f t="shared" si="297"/>
        <v>-100</v>
      </c>
      <c r="E1702" s="14" t="str">
        <f>VLOOKUP(A1702,'Fichier FI (en entrée)'!B:AH,2,0)</f>
        <v>ENV</v>
      </c>
      <c r="F1702" s="14" t="b">
        <f t="shared" si="288"/>
        <v>0</v>
      </c>
      <c r="G1702" s="14" t="b">
        <f>IFERROR(VLOOKUP(A1702,'Calculs FA (auto)'!A:F,6,0),FALSE)</f>
        <v>0</v>
      </c>
      <c r="H1702" s="14" t="b">
        <f t="shared" si="289"/>
        <v>0</v>
      </c>
      <c r="I1702" s="16" t="str">
        <f>IFERROR(VLOOKUP(A1702,'Moyennes FI (en entrée)'!B:N,7,0),"")</f>
        <v/>
      </c>
      <c r="J1702" s="16">
        <f>IFERROR(VLOOKUP(VLOOKUP(A1702,'Fichier FI (en entrée)'!B:AH,33,0),Modificateurs!A$2:B$5,2,0),0)</f>
        <v>0</v>
      </c>
      <c r="K1702" s="16">
        <f>IFERROR(VLOOKUP(VLOOKUP(A1702,'Redoub FI (en entrée)'!B:N,7,0),Modificateurs!A$8:B$11,2,0),0)</f>
        <v>0</v>
      </c>
      <c r="L1702" s="16">
        <f>IFERROR(VLOOKUP(M1702,Modificateurs!D$1:E$94,2,0),0)</f>
        <v>-8</v>
      </c>
      <c r="M1702" t="str">
        <f>VLOOKUP(A1702,'Fichier FI (en entrée)'!B:AH,16,0)&amp;" "&amp;VLOOKUP(A1702,'Fichier FI (en entrée)'!B:AH,20,0)&amp;" "&amp;VLOOKUP(A1702,'Fichier FI (en entrée)'!B:AH,27,0)&amp;" "&amp;VLOOKUP(A1702,'Fichier FI (en entrée)'!B:AH,29,0)</f>
        <v xml:space="preserve">  Sciences et technologie industrielles Génie mécanique: Productique mécanique</v>
      </c>
      <c r="N1702" t="str">
        <f>VLOOKUP(A1702,'Fichier FI (en entrée)'!B:AH,8,0)</f>
        <v>Non scolarisé</v>
      </c>
      <c r="O1702" t="b">
        <f>AND(C1702&gt;Synthèse!B$8,C1702&lt;Synthèse!B$10,NOT(Y1702))</f>
        <v>0</v>
      </c>
      <c r="P1702" t="s">
        <v>65</v>
      </c>
      <c r="Q1702" s="60">
        <f>ROUNDUP(C1702/(Synthèse!$B$4+Synthèse!$B$1)*8,0)</f>
        <v>10</v>
      </c>
      <c r="R1702" s="60">
        <f>IFERROR(VLOOKUP(A1702,'Evaluations (formulaire)'!A:P,6,0)+VLOOKUP(A1702,'Evaluations (formulaire)'!A:P,7,0),0)</f>
        <v>0</v>
      </c>
      <c r="S1702" s="60">
        <f>IFERROR(VLOOKUP(A1702,'Evaluations (formulaire)'!A:P,8,0),0)</f>
        <v>0</v>
      </c>
      <c r="T1702" s="60">
        <f>IF(AND(ISBLANK(P1702),Q1702&lt;=2),Synthèse!$B$41,IF(AND(ISBLANK(P1702),Q1702&gt;=7),Synthèse!$C$41,R1702+S1702))</f>
        <v>0</v>
      </c>
      <c r="U1702" s="60">
        <f t="shared" si="290"/>
        <v>-100</v>
      </c>
      <c r="V1702" s="60">
        <f t="shared" si="291"/>
        <v>2096</v>
      </c>
      <c r="X1702" s="26">
        <v>50</v>
      </c>
      <c r="Y1702" s="26" t="b">
        <f>IFERROR(VLOOKUP(A1702,'Calculs FA (auto)'!A:O,15,0),FALSE)</f>
        <v>0</v>
      </c>
      <c r="Z1702" s="26">
        <f>IFERROR(VLOOKUP(A1702,'Evaluations (formulaire)'!A:M,9,0),0)</f>
        <v>0</v>
      </c>
      <c r="AA1702" s="135" t="b">
        <v>0</v>
      </c>
      <c r="AB1702" s="135" t="b">
        <v>0</v>
      </c>
      <c r="AC1702" s="135" t="b">
        <f t="shared" si="292"/>
        <v>0</v>
      </c>
      <c r="AD1702" s="135" t="b">
        <f t="shared" si="293"/>
        <v>0</v>
      </c>
      <c r="AE1702" s="135" t="b">
        <f t="shared" si="294"/>
        <v>0</v>
      </c>
      <c r="AF1702" s="135" t="b">
        <f>AND(AC1702,$V1702&lt;=Synthèse!$B$44)</f>
        <v>0</v>
      </c>
      <c r="AG1702" s="135" t="b">
        <f>AND(AD1702,$V1702&lt;=Synthèse!$B$44)</f>
        <v>0</v>
      </c>
      <c r="AH1702" s="135" t="b">
        <f>AND(AE1702,$V1702&lt;=Synthèse!$B$44)</f>
        <v>0</v>
      </c>
      <c r="AI1702" s="137" t="b">
        <v>0</v>
      </c>
      <c r="AJ1702" s="137" t="b">
        <v>0</v>
      </c>
      <c r="AK1702" s="137" t="b">
        <f t="shared" si="295"/>
        <v>0</v>
      </c>
      <c r="AL1702" s="137" t="b">
        <f t="shared" si="296"/>
        <v>0</v>
      </c>
      <c r="AM1702" s="137" t="b">
        <f>AND(AK1702,$V1702&lt;=Synthèse!$B$44)</f>
        <v>0</v>
      </c>
      <c r="AN1702" s="137" t="b">
        <f>AND(AL1702,$V1702&lt;=Synthèse!$B$44)</f>
        <v>0</v>
      </c>
    </row>
    <row r="1703" spans="1:40">
      <c r="A1703" s="17">
        <v>1019269</v>
      </c>
      <c r="B1703" t="str">
        <f ca="1">VLOOKUP(A1703,'Fichier FI (en entrée)'!B:AH,3,0)</f>
        <v>UIVWNIGGYX</v>
      </c>
      <c r="C1703">
        <f t="shared" si="286"/>
        <v>1502</v>
      </c>
      <c r="D1703">
        <f t="shared" si="297"/>
        <v>1.0300000000000002</v>
      </c>
      <c r="E1703" s="14" t="str">
        <f>VLOOKUP(A1703,'Fichier FI (en entrée)'!B:AH,2,0)</f>
        <v>EV</v>
      </c>
      <c r="F1703" s="14" t="b">
        <f t="shared" si="288"/>
        <v>1</v>
      </c>
      <c r="G1703" s="14" t="b">
        <f>IFERROR(VLOOKUP(A1703,'Calculs FA (auto)'!A:F,6,0),FALSE)</f>
        <v>0</v>
      </c>
      <c r="H1703" s="14" t="b">
        <f t="shared" si="289"/>
        <v>0</v>
      </c>
      <c r="I1703" s="16">
        <f>IFERROR(VLOOKUP(A1703,'Moyennes FI (en entrée)'!B:N,7,0),"")</f>
        <v>7.03</v>
      </c>
      <c r="J1703" s="16">
        <f>IFERROR(VLOOKUP(VLOOKUP(A1703,'Fichier FI (en entrée)'!B:AH,33,0),Modificateurs!A$2:B$5,2,0),0)</f>
        <v>0</v>
      </c>
      <c r="K1703" s="16">
        <f>IFERROR(VLOOKUP(VLOOKUP(A1703,'Redoub FI (en entrée)'!B:N,7,0),Modificateurs!A$8:B$11,2,0),0)</f>
        <v>0</v>
      </c>
      <c r="L1703" s="16">
        <f>IFERROR(VLOOKUP(M1703,Modificateurs!D$1:E$94,2,0),0)</f>
        <v>-6</v>
      </c>
      <c r="M1703" t="str">
        <f>VLOOKUP(A1703,'Fichier FI (en entrée)'!B:AH,16,0)&amp;" "&amp;VLOOKUP(A1703,'Fichier FI (en entrée)'!B:AH,20,0)&amp;" "&amp;VLOOKUP(A1703,'Fichier FI (en entrée)'!B:AH,27,0)&amp;" "&amp;VLOOKUP(A1703,'Fichier FI (en entrée)'!B:AH,29,0)</f>
        <v xml:space="preserve">  Economique et social Langue renforcée</v>
      </c>
      <c r="N1703" t="str">
        <f>VLOOKUP(A1703,'Fichier FI (en entrée)'!B:AH,8,0)</f>
        <v>Scolarisé dans le supérieur en France</v>
      </c>
      <c r="O1703" t="b">
        <f>AND(C1703&gt;Synthèse!B$8,C1703&lt;Synthèse!B$10,NOT(Y1703))</f>
        <v>0</v>
      </c>
      <c r="Q1703" s="60">
        <f>ROUNDUP(C1703/(Synthèse!$B$4+Synthèse!$B$1)*8,0)</f>
        <v>7</v>
      </c>
      <c r="R1703" s="60">
        <f>IFERROR(VLOOKUP(A1703,'Evaluations (formulaire)'!A:P,6,0)+VLOOKUP(A1703,'Evaluations (formulaire)'!A:P,7,0),0)</f>
        <v>0</v>
      </c>
      <c r="S1703" s="60">
        <f>IFERROR(VLOOKUP(A1703,'Evaluations (formulaire)'!A:P,8,0),0)</f>
        <v>0</v>
      </c>
      <c r="T1703" s="60">
        <f>IF(AND(ISBLANK(P1703),Q1703&lt;=2),Synthèse!$B$41,IF(AND(ISBLANK(P1703),Q1703&gt;=7),Synthèse!$C$41,R1703+S1703))</f>
        <v>4.6296296296296294E-3</v>
      </c>
      <c r="U1703" s="60">
        <f t="shared" si="290"/>
        <v>1.0346296296296298</v>
      </c>
      <c r="V1703" s="60">
        <f t="shared" si="291"/>
        <v>1501</v>
      </c>
      <c r="X1703" s="26">
        <v>542</v>
      </c>
      <c r="Y1703" s="26" t="b">
        <f>IFERROR(VLOOKUP(A1703,'Calculs FA (auto)'!A:O,15,0),FALSE)</f>
        <v>0</v>
      </c>
      <c r="Z1703" s="26">
        <f>IFERROR(VLOOKUP(A1703,'Evaluations (formulaire)'!A:M,9,0),0)</f>
        <v>0</v>
      </c>
      <c r="AA1703" s="135" t="b">
        <v>0</v>
      </c>
      <c r="AB1703" s="135" t="b">
        <v>0</v>
      </c>
      <c r="AC1703" s="135" t="b">
        <f t="shared" si="292"/>
        <v>0</v>
      </c>
      <c r="AD1703" s="135" t="b">
        <f t="shared" si="293"/>
        <v>0</v>
      </c>
      <c r="AE1703" s="135" t="b">
        <f t="shared" si="294"/>
        <v>1</v>
      </c>
      <c r="AF1703" s="135" t="b">
        <f>AND(AC1703,$V1703&lt;=Synthèse!$B$44)</f>
        <v>0</v>
      </c>
      <c r="AG1703" s="135" t="b">
        <f>AND(AD1703,$V1703&lt;=Synthèse!$B$44)</f>
        <v>0</v>
      </c>
      <c r="AH1703" s="135" t="b">
        <f>AND(AE1703,$V1703&lt;=Synthèse!$B$44)</f>
        <v>0</v>
      </c>
      <c r="AI1703" s="137" t="b">
        <v>0</v>
      </c>
      <c r="AJ1703" s="137" t="b">
        <v>0</v>
      </c>
      <c r="AK1703" s="137" t="b">
        <f t="shared" si="295"/>
        <v>0</v>
      </c>
      <c r="AL1703" s="137" t="b">
        <f t="shared" si="296"/>
        <v>0</v>
      </c>
      <c r="AM1703" s="137" t="b">
        <f>AND(AK1703,$V1703&lt;=Synthèse!$B$44)</f>
        <v>0</v>
      </c>
      <c r="AN1703" s="137" t="b">
        <f>AND(AL1703,$V1703&lt;=Synthèse!$B$44)</f>
        <v>0</v>
      </c>
    </row>
    <row r="1704" spans="1:40">
      <c r="A1704" s="17">
        <v>1019319</v>
      </c>
      <c r="B1704" t="str">
        <f ca="1">VLOOKUP(A1704,'Fichier FI (en entrée)'!B:AH,3,0)</f>
        <v>HOCAQHSARR</v>
      </c>
      <c r="C1704">
        <f t="shared" si="286"/>
        <v>2097</v>
      </c>
      <c r="D1704">
        <f t="shared" si="297"/>
        <v>-100</v>
      </c>
      <c r="E1704" s="14" t="str">
        <f>VLOOKUP(A1704,'Fichier FI (en entrée)'!B:AH,2,0)</f>
        <v>ENV</v>
      </c>
      <c r="F1704" s="14" t="b">
        <f t="shared" si="288"/>
        <v>0</v>
      </c>
      <c r="G1704" s="14" t="b">
        <f>IFERROR(VLOOKUP(A1704,'Calculs FA (auto)'!A:F,6,0),FALSE)</f>
        <v>0</v>
      </c>
      <c r="H1704" s="14" t="b">
        <f t="shared" si="289"/>
        <v>0</v>
      </c>
      <c r="I1704" s="16" t="str">
        <f>IFERROR(VLOOKUP(A1704,'Moyennes FI (en entrée)'!B:N,7,0),"")</f>
        <v/>
      </c>
      <c r="J1704" s="16">
        <f>IFERROR(VLOOKUP(VLOOKUP(A1704,'Fichier FI (en entrée)'!B:AH,33,0),Modificateurs!A$2:B$5,2,0),0)</f>
        <v>0</v>
      </c>
      <c r="K1704" s="16">
        <f>IFERROR(VLOOKUP(VLOOKUP(A1704,'Redoub FI (en entrée)'!B:N,7,0),Modificateurs!A$8:B$11,2,0),0)</f>
        <v>0</v>
      </c>
      <c r="L1704" s="16">
        <f>IFERROR(VLOOKUP(M1704,Modificateurs!D$1:E$94,2,0),0)</f>
        <v>-12</v>
      </c>
      <c r="M1704" t="str">
        <f>VLOOKUP(A1704,'Fichier FI (en entrée)'!B:AH,16,0)&amp;" "&amp;VLOOKUP(A1704,'Fichier FI (en entrée)'!B:AH,20,0)&amp;" "&amp;VLOOKUP(A1704,'Fichier FI (en entrée)'!B:AH,27,0)&amp;" "&amp;VLOOKUP(A1704,'Fichier FI (en entrée)'!B:AH,29,0)</f>
        <v xml:space="preserve">  Sciences et technologies de la gestion Communication et gestion des ressources humaines</v>
      </c>
      <c r="N1704" t="str">
        <f>VLOOKUP(A1704,'Fichier FI (en entrée)'!B:AH,8,0)</f>
        <v>Non scolarisé</v>
      </c>
      <c r="O1704" t="b">
        <f>AND(C1704&gt;Synthèse!B$8,C1704&lt;Synthèse!B$10,NOT(Y1704))</f>
        <v>0</v>
      </c>
      <c r="Q1704" s="60">
        <f>ROUNDUP(C1704/(Synthèse!$B$4+Synthèse!$B$1)*8,0)</f>
        <v>10</v>
      </c>
      <c r="R1704" s="60">
        <f>IFERROR(VLOOKUP(A1704,'Evaluations (formulaire)'!A:P,6,0)+VLOOKUP(A1704,'Evaluations (formulaire)'!A:P,7,0),0)</f>
        <v>0</v>
      </c>
      <c r="S1704" s="60">
        <f>IFERROR(VLOOKUP(A1704,'Evaluations (formulaire)'!A:P,8,0),0)</f>
        <v>0</v>
      </c>
      <c r="T1704" s="60">
        <f>IF(AND(ISBLANK(P1704),Q1704&lt;=2),Synthèse!$B$41,IF(AND(ISBLANK(P1704),Q1704&gt;=7),Synthèse!$C$41,R1704+S1704))</f>
        <v>4.6296296296296294E-3</v>
      </c>
      <c r="U1704" s="60">
        <f t="shared" si="290"/>
        <v>-99.995370370370367</v>
      </c>
      <c r="V1704" s="60">
        <f t="shared" si="291"/>
        <v>1983</v>
      </c>
      <c r="X1704" s="26">
        <v>528</v>
      </c>
      <c r="Y1704" s="26" t="b">
        <f>IFERROR(VLOOKUP(A1704,'Calculs FA (auto)'!A:O,15,0),FALSE)</f>
        <v>0</v>
      </c>
      <c r="Z1704" s="26">
        <f>IFERROR(VLOOKUP(A1704,'Evaluations (formulaire)'!A:M,9,0),0)</f>
        <v>0</v>
      </c>
      <c r="AA1704" s="135" t="b">
        <v>0</v>
      </c>
      <c r="AB1704" s="135" t="b">
        <v>0</v>
      </c>
      <c r="AC1704" s="135" t="b">
        <f t="shared" si="292"/>
        <v>0</v>
      </c>
      <c r="AD1704" s="135" t="b">
        <f t="shared" si="293"/>
        <v>0</v>
      </c>
      <c r="AE1704" s="135" t="b">
        <f t="shared" si="294"/>
        <v>0</v>
      </c>
      <c r="AF1704" s="135" t="b">
        <f>AND(AC1704,$V1704&lt;=Synthèse!$B$44)</f>
        <v>0</v>
      </c>
      <c r="AG1704" s="135" t="b">
        <f>AND(AD1704,$V1704&lt;=Synthèse!$B$44)</f>
        <v>0</v>
      </c>
      <c r="AH1704" s="135" t="b">
        <f>AND(AE1704,$V1704&lt;=Synthèse!$B$44)</f>
        <v>0</v>
      </c>
      <c r="AI1704" s="137" t="b">
        <v>0</v>
      </c>
      <c r="AJ1704" s="137" t="b">
        <v>0</v>
      </c>
      <c r="AK1704" s="137" t="b">
        <f t="shared" si="295"/>
        <v>0</v>
      </c>
      <c r="AL1704" s="137" t="b">
        <f t="shared" si="296"/>
        <v>0</v>
      </c>
      <c r="AM1704" s="137" t="b">
        <f>AND(AK1704,$V1704&lt;=Synthèse!$B$44)</f>
        <v>0</v>
      </c>
      <c r="AN1704" s="137" t="b">
        <f>AND(AL1704,$V1704&lt;=Synthèse!$B$44)</f>
        <v>0</v>
      </c>
    </row>
    <row r="1705" spans="1:40">
      <c r="A1705" s="17">
        <v>1019403</v>
      </c>
      <c r="B1705" t="str">
        <f ca="1">VLOOKUP(A1705,'Fichier FI (en entrée)'!B:AH,3,0)</f>
        <v>NZDPRAVJEL</v>
      </c>
      <c r="C1705">
        <f t="shared" si="286"/>
        <v>1593</v>
      </c>
      <c r="D1705">
        <f t="shared" si="297"/>
        <v>-1.75</v>
      </c>
      <c r="E1705" s="14" t="str">
        <f>VLOOKUP(A1705,'Fichier FI (en entrée)'!B:AH,2,0)</f>
        <v>EV</v>
      </c>
      <c r="F1705" s="14" t="b">
        <f t="shared" si="288"/>
        <v>1</v>
      </c>
      <c r="G1705" s="14" t="b">
        <f>IFERROR(VLOOKUP(A1705,'Calculs FA (auto)'!A:F,6,0),FALSE)</f>
        <v>1</v>
      </c>
      <c r="H1705" s="14" t="b">
        <f t="shared" si="289"/>
        <v>1</v>
      </c>
      <c r="I1705" s="16">
        <f>IFERROR(VLOOKUP(A1705,'Moyennes FI (en entrée)'!B:N,7,0),"")</f>
        <v>10.25</v>
      </c>
      <c r="J1705" s="16">
        <f>IFERROR(VLOOKUP(VLOOKUP(A1705,'Fichier FI (en entrée)'!B:AH,33,0),Modificateurs!A$2:B$5,2,0),0)</f>
        <v>0</v>
      </c>
      <c r="K1705" s="16">
        <f>IFERROR(VLOOKUP(VLOOKUP(A1705,'Redoub FI (en entrée)'!B:N,7,0),Modificateurs!A$8:B$11,2,0),0)</f>
        <v>0</v>
      </c>
      <c r="L1705" s="16">
        <f>IFERROR(VLOOKUP(M1705,Modificateurs!D$1:E$94,2,0),0)</f>
        <v>-12</v>
      </c>
      <c r="M1705" t="str">
        <f>VLOOKUP(A1705,'Fichier FI (en entrée)'!B:AH,16,0)&amp;" "&amp;VLOOKUP(A1705,'Fichier FI (en entrée)'!B:AH,20,0)&amp;" "&amp;VLOOKUP(A1705,'Fichier FI (en entrée)'!B:AH,27,0)&amp;" "&amp;VLOOKUP(A1705,'Fichier FI (en entrée)'!B:AH,29,0)</f>
        <v xml:space="preserve">  Sciences et technologies de la gestion Comptabilité et finance d'entreprise</v>
      </c>
      <c r="N1705" t="str">
        <f>VLOOKUP(A1705,'Fichier FI (en entrée)'!B:AH,8,0)</f>
        <v>Scolarisé dans le supérieur en France</v>
      </c>
      <c r="O1705" t="b">
        <f>AND(C1705&gt;Synthèse!B$8,C1705&lt;Synthèse!B$10,NOT(Y1705))</f>
        <v>0</v>
      </c>
      <c r="Q1705" s="60">
        <f>ROUNDUP(C1705/(Synthèse!$B$4+Synthèse!$B$1)*8,0)</f>
        <v>8</v>
      </c>
      <c r="R1705" s="60">
        <f>IFERROR(VLOOKUP(A1705,'Evaluations (formulaire)'!A:P,6,0)+VLOOKUP(A1705,'Evaluations (formulaire)'!A:P,7,0),0)</f>
        <v>0</v>
      </c>
      <c r="S1705" s="60">
        <f>IFERROR(VLOOKUP(A1705,'Evaluations (formulaire)'!A:P,8,0),0)</f>
        <v>0</v>
      </c>
      <c r="T1705" s="60">
        <f>IF(AND(ISBLANK(P1705),Q1705&lt;=2),Synthèse!$B$41,IF(AND(ISBLANK(P1705),Q1705&gt;=7),Synthèse!$C$41,R1705+S1705))</f>
        <v>4.6296296296296294E-3</v>
      </c>
      <c r="U1705" s="60">
        <f t="shared" si="290"/>
        <v>-1.7453703703703705</v>
      </c>
      <c r="V1705" s="60">
        <f t="shared" si="291"/>
        <v>1593</v>
      </c>
      <c r="X1705" s="26">
        <v>2031</v>
      </c>
      <c r="Y1705" s="26" t="b">
        <f>IFERROR(VLOOKUP(A1705,'Calculs FA (auto)'!A:O,15,0),FALSE)</f>
        <v>0</v>
      </c>
      <c r="Z1705" s="26">
        <f>IFERROR(VLOOKUP(A1705,'Evaluations (formulaire)'!A:M,9,0),0)</f>
        <v>0</v>
      </c>
      <c r="AA1705" s="135" t="b">
        <v>0</v>
      </c>
      <c r="AB1705" s="135" t="b">
        <v>0</v>
      </c>
      <c r="AC1705" s="135" t="b">
        <f t="shared" si="292"/>
        <v>0</v>
      </c>
      <c r="AD1705" s="135" t="b">
        <f t="shared" si="293"/>
        <v>0</v>
      </c>
      <c r="AE1705" s="135" t="b">
        <f t="shared" si="294"/>
        <v>1</v>
      </c>
      <c r="AF1705" s="135" t="b">
        <f>AND(AC1705,$V1705&lt;=Synthèse!$B$44)</f>
        <v>0</v>
      </c>
      <c r="AG1705" s="135" t="b">
        <f>AND(AD1705,$V1705&lt;=Synthèse!$B$44)</f>
        <v>0</v>
      </c>
      <c r="AH1705" s="135" t="b">
        <f>AND(AE1705,$V1705&lt;=Synthèse!$B$44)</f>
        <v>0</v>
      </c>
      <c r="AI1705" s="137" t="b">
        <v>0</v>
      </c>
      <c r="AJ1705" s="137" t="b">
        <v>0</v>
      </c>
      <c r="AK1705" s="137" t="b">
        <f t="shared" si="295"/>
        <v>0</v>
      </c>
      <c r="AL1705" s="137" t="b">
        <f t="shared" si="296"/>
        <v>0</v>
      </c>
      <c r="AM1705" s="137" t="b">
        <f>AND(AK1705,$V1705&lt;=Synthèse!$B$44)</f>
        <v>0</v>
      </c>
      <c r="AN1705" s="137" t="b">
        <f>AND(AL1705,$V1705&lt;=Synthèse!$B$44)</f>
        <v>0</v>
      </c>
    </row>
    <row r="1706" spans="1:40">
      <c r="A1706" s="17">
        <v>1020077</v>
      </c>
      <c r="B1706" t="str">
        <f ca="1">VLOOKUP(A1706,'Fichier FI (en entrée)'!B:AH,3,0)</f>
        <v>ASSOBTPANS</v>
      </c>
      <c r="C1706">
        <f t="shared" si="286"/>
        <v>1597</v>
      </c>
      <c r="D1706">
        <f t="shared" si="297"/>
        <v>-1.8699999999999992</v>
      </c>
      <c r="E1706" s="14" t="str">
        <f>VLOOKUP(A1706,'Fichier FI (en entrée)'!B:AH,2,0)</f>
        <v>EV</v>
      </c>
      <c r="F1706" s="14" t="b">
        <f t="shared" si="288"/>
        <v>1</v>
      </c>
      <c r="G1706" s="14" t="b">
        <f>IFERROR(VLOOKUP(A1706,'Calculs FA (auto)'!A:F,6,0),FALSE)</f>
        <v>0</v>
      </c>
      <c r="H1706" s="14" t="b">
        <f t="shared" si="289"/>
        <v>0</v>
      </c>
      <c r="I1706" s="16">
        <f>IFERROR(VLOOKUP(A1706,'Moyennes FI (en entrée)'!B:N,7,0),"")</f>
        <v>10.130000000000001</v>
      </c>
      <c r="J1706" s="16">
        <f>IFERROR(VLOOKUP(VLOOKUP(A1706,'Fichier FI (en entrée)'!B:AH,33,0),Modificateurs!A$2:B$5,2,0),0)</f>
        <v>0</v>
      </c>
      <c r="K1706" s="16">
        <f>IFERROR(VLOOKUP(VLOOKUP(A1706,'Redoub FI (en entrée)'!B:N,7,0),Modificateurs!A$8:B$11,2,0),0)</f>
        <v>0</v>
      </c>
      <c r="L1706" s="16">
        <f>IFERROR(VLOOKUP(M1706,Modificateurs!D$1:E$94,2,0),0)</f>
        <v>-12</v>
      </c>
      <c r="M1706" t="str">
        <f>VLOOKUP(A1706,'Fichier FI (en entrée)'!B:AH,16,0)&amp;" "&amp;VLOOKUP(A1706,'Fichier FI (en entrée)'!B:AH,20,0)&amp;" "&amp;VLOOKUP(A1706,'Fichier FI (en entrée)'!B:AH,27,0)&amp;" "&amp;VLOOKUP(A1706,'Fichier FI (en entrée)'!B:AH,29,0)</f>
        <v xml:space="preserve">  Sciences et technologies de la gestion Comptabilité et finance d'entreprise</v>
      </c>
      <c r="N1706" t="str">
        <f>VLOOKUP(A1706,'Fichier FI (en entrée)'!B:AH,8,0)</f>
        <v>Non scolarisé</v>
      </c>
      <c r="O1706" t="b">
        <f>AND(C1706&gt;Synthèse!B$8,C1706&lt;Synthèse!B$10,NOT(Y1706))</f>
        <v>0</v>
      </c>
      <c r="Q1706" s="60">
        <f>ROUNDUP(C1706/(Synthèse!$B$4+Synthèse!$B$1)*8,0)</f>
        <v>8</v>
      </c>
      <c r="R1706" s="60">
        <f>IFERROR(VLOOKUP(A1706,'Evaluations (formulaire)'!A:P,6,0)+VLOOKUP(A1706,'Evaluations (formulaire)'!A:P,7,0),0)</f>
        <v>0</v>
      </c>
      <c r="S1706" s="60">
        <f>IFERROR(VLOOKUP(A1706,'Evaluations (formulaire)'!A:P,8,0),0)</f>
        <v>0</v>
      </c>
      <c r="T1706" s="60">
        <f>IF(AND(ISBLANK(P1706),Q1706&lt;=2),Synthèse!$B$41,IF(AND(ISBLANK(P1706),Q1706&gt;=7),Synthèse!$C$41,R1706+S1706))</f>
        <v>4.6296296296296294E-3</v>
      </c>
      <c r="U1706" s="60">
        <f t="shared" si="290"/>
        <v>-1.8653703703703697</v>
      </c>
      <c r="V1706" s="60">
        <f t="shared" si="291"/>
        <v>1597</v>
      </c>
      <c r="X1706" s="26">
        <v>1519</v>
      </c>
      <c r="Y1706" s="26" t="b">
        <f>IFERROR(VLOOKUP(A1706,'Calculs FA (auto)'!A:O,15,0),FALSE)</f>
        <v>0</v>
      </c>
      <c r="Z1706" s="26">
        <f>IFERROR(VLOOKUP(A1706,'Evaluations (formulaire)'!A:M,9,0),0)</f>
        <v>0</v>
      </c>
      <c r="AA1706" s="135" t="b">
        <v>0</v>
      </c>
      <c r="AB1706" s="135" t="b">
        <v>0</v>
      </c>
      <c r="AC1706" s="135" t="b">
        <f t="shared" si="292"/>
        <v>0</v>
      </c>
      <c r="AD1706" s="135" t="b">
        <f t="shared" si="293"/>
        <v>0</v>
      </c>
      <c r="AE1706" s="135" t="b">
        <f t="shared" si="294"/>
        <v>1</v>
      </c>
      <c r="AF1706" s="135" t="b">
        <f>AND(AC1706,$V1706&lt;=Synthèse!$B$44)</f>
        <v>0</v>
      </c>
      <c r="AG1706" s="135" t="b">
        <f>AND(AD1706,$V1706&lt;=Synthèse!$B$44)</f>
        <v>0</v>
      </c>
      <c r="AH1706" s="135" t="b">
        <f>AND(AE1706,$V1706&lt;=Synthèse!$B$44)</f>
        <v>0</v>
      </c>
      <c r="AI1706" s="137" t="b">
        <v>0</v>
      </c>
      <c r="AJ1706" s="137" t="b">
        <v>0</v>
      </c>
      <c r="AK1706" s="137" t="b">
        <f t="shared" si="295"/>
        <v>0</v>
      </c>
      <c r="AL1706" s="137" t="b">
        <f t="shared" si="296"/>
        <v>0</v>
      </c>
      <c r="AM1706" s="137" t="b">
        <f>AND(AK1706,$V1706&lt;=Synthèse!$B$44)</f>
        <v>0</v>
      </c>
      <c r="AN1706" s="137" t="b">
        <f>AND(AL1706,$V1706&lt;=Synthèse!$B$44)</f>
        <v>0</v>
      </c>
    </row>
    <row r="1707" spans="1:40">
      <c r="A1707" s="17">
        <v>1021206</v>
      </c>
      <c r="B1707" t="str">
        <f ca="1">VLOOKUP(A1707,'Fichier FI (en entrée)'!B:AH,3,0)</f>
        <v>QCTEQTHJXH</v>
      </c>
      <c r="C1707">
        <f t="shared" si="286"/>
        <v>897</v>
      </c>
      <c r="D1707">
        <f t="shared" si="297"/>
        <v>11.07</v>
      </c>
      <c r="E1707" s="14" t="str">
        <f>VLOOKUP(A1707,'Fichier FI (en entrée)'!B:AH,2,0)</f>
        <v>EV</v>
      </c>
      <c r="F1707" s="14" t="b">
        <f t="shared" si="288"/>
        <v>1</v>
      </c>
      <c r="G1707" s="14" t="b">
        <f>IFERROR(VLOOKUP(A1707,'Calculs FA (auto)'!A:F,6,0),FALSE)</f>
        <v>0</v>
      </c>
      <c r="H1707" s="14" t="b">
        <f t="shared" si="289"/>
        <v>0</v>
      </c>
      <c r="I1707" s="16">
        <f>IFERROR(VLOOKUP(A1707,'Moyennes FI (en entrée)'!B:N,7,0),"")</f>
        <v>9.07</v>
      </c>
      <c r="J1707" s="16">
        <f>IFERROR(VLOOKUP(VLOOKUP(A1707,'Fichier FI (en entrée)'!B:AH,33,0),Modificateurs!A$2:B$5,2,0),0)</f>
        <v>0</v>
      </c>
      <c r="K1707" s="16">
        <f>IFERROR(VLOOKUP(VLOOKUP(A1707,'Redoub FI (en entrée)'!B:N,7,0),Modificateurs!A$8:B$11,2,0),0)</f>
        <v>0</v>
      </c>
      <c r="L1707" s="16">
        <f>IFERROR(VLOOKUP(M1707,Modificateurs!D$1:E$94,2,0),0)</f>
        <v>2</v>
      </c>
      <c r="M1707" t="str">
        <f>VLOOKUP(A1707,'Fichier FI (en entrée)'!B:AH,16,0)&amp;" "&amp;VLOOKUP(A1707,'Fichier FI (en entrée)'!B:AH,20,0)&amp;" "&amp;VLOOKUP(A1707,'Fichier FI (en entrée)'!B:AH,27,0)&amp;" "&amp;VLOOKUP(A1707,'Fichier FI (en entrée)'!B:AH,29,0)</f>
        <v xml:space="preserve">  Scientifique Physique-chimie</v>
      </c>
      <c r="N1707" t="str">
        <f>VLOOKUP(A1707,'Fichier FI (en entrée)'!B:AH,8,0)</f>
        <v>Scolarisé dans le supérieur en France</v>
      </c>
      <c r="O1707" t="b">
        <f>AND(C1707&gt;Synthèse!B$8,C1707&lt;Synthèse!B$10,NOT(Y1707))</f>
        <v>1</v>
      </c>
      <c r="Q1707" s="60">
        <f>ROUNDUP(C1707/(Synthèse!$B$4+Synthèse!$B$1)*8,0)</f>
        <v>5</v>
      </c>
      <c r="R1707" s="60">
        <f>IFERROR(VLOOKUP(A1707,'Evaluations (formulaire)'!A:P,6,0)+VLOOKUP(A1707,'Evaluations (formulaire)'!A:P,7,0),0)</f>
        <v>0</v>
      </c>
      <c r="S1707" s="60">
        <f>IFERROR(VLOOKUP(A1707,'Evaluations (formulaire)'!A:P,8,0),0)</f>
        <v>0</v>
      </c>
      <c r="T1707" s="60">
        <f>IF(AND(ISBLANK(P1707),Q1707&lt;=2),Synthèse!$B$41,IF(AND(ISBLANK(P1707),Q1707&gt;=7),Synthèse!$C$41,R1707+S1707))</f>
        <v>0</v>
      </c>
      <c r="U1707" s="60">
        <f t="shared" si="290"/>
        <v>11.07</v>
      </c>
      <c r="V1707" s="60">
        <f t="shared" si="291"/>
        <v>897</v>
      </c>
      <c r="X1707" s="26">
        <v>1235</v>
      </c>
      <c r="Y1707" s="26" t="b">
        <f>IFERROR(VLOOKUP(A1707,'Calculs FA (auto)'!A:O,15,0),FALSE)</f>
        <v>0</v>
      </c>
      <c r="Z1707" s="26">
        <f>IFERROR(VLOOKUP(A1707,'Evaluations (formulaire)'!A:M,9,0),0)</f>
        <v>0</v>
      </c>
      <c r="AA1707" s="135" t="b">
        <v>0</v>
      </c>
      <c r="AB1707" s="135" t="b">
        <v>0</v>
      </c>
      <c r="AC1707" s="135" t="b">
        <f t="shared" si="292"/>
        <v>0</v>
      </c>
      <c r="AD1707" s="135" t="b">
        <f t="shared" si="293"/>
        <v>0</v>
      </c>
      <c r="AE1707" s="135" t="b">
        <f t="shared" si="294"/>
        <v>1</v>
      </c>
      <c r="AF1707" s="135" t="b">
        <f>AND(AC1707,$V1707&lt;=Synthèse!$B$44)</f>
        <v>0</v>
      </c>
      <c r="AG1707" s="135" t="b">
        <f>AND(AD1707,$V1707&lt;=Synthèse!$B$44)</f>
        <v>0</v>
      </c>
      <c r="AH1707" s="135" t="b">
        <f>AND(AE1707,$V1707&lt;=Synthèse!$B$44)</f>
        <v>0</v>
      </c>
      <c r="AI1707" s="137" t="b">
        <v>0</v>
      </c>
      <c r="AJ1707" s="137" t="b">
        <v>0</v>
      </c>
      <c r="AK1707" s="137" t="b">
        <f t="shared" si="295"/>
        <v>0</v>
      </c>
      <c r="AL1707" s="137" t="b">
        <f t="shared" si="296"/>
        <v>0</v>
      </c>
      <c r="AM1707" s="137" t="b">
        <f>AND(AK1707,$V1707&lt;=Synthèse!$B$44)</f>
        <v>0</v>
      </c>
      <c r="AN1707" s="137" t="b">
        <f>AND(AL1707,$V1707&lt;=Synthèse!$B$44)</f>
        <v>0</v>
      </c>
    </row>
    <row r="1708" spans="1:40">
      <c r="A1708" s="17">
        <v>1021420</v>
      </c>
      <c r="B1708" t="str">
        <f ca="1">VLOOKUP(A1708,'Fichier FI (en entrée)'!B:AH,3,0)</f>
        <v>JDTGRKGZKV</v>
      </c>
      <c r="C1708">
        <f t="shared" si="286"/>
        <v>1590</v>
      </c>
      <c r="D1708">
        <f t="shared" si="297"/>
        <v>-1.67</v>
      </c>
      <c r="E1708" s="14" t="str">
        <f>VLOOKUP(A1708,'Fichier FI (en entrée)'!B:AH,2,0)</f>
        <v>EV</v>
      </c>
      <c r="F1708" s="14" t="b">
        <f t="shared" si="288"/>
        <v>1</v>
      </c>
      <c r="G1708" s="14" t="b">
        <f>IFERROR(VLOOKUP(A1708,'Calculs FA (auto)'!A:F,6,0),FALSE)</f>
        <v>0</v>
      </c>
      <c r="H1708" s="14" t="b">
        <f t="shared" si="289"/>
        <v>0</v>
      </c>
      <c r="I1708" s="16">
        <f>IFERROR(VLOOKUP(A1708,'Moyennes FI (en entrée)'!B:N,7,0),"")</f>
        <v>10.33</v>
      </c>
      <c r="J1708" s="16">
        <f>IFERROR(VLOOKUP(VLOOKUP(A1708,'Fichier FI (en entrée)'!B:AH,33,0),Modificateurs!A$2:B$5,2,0),0)</f>
        <v>0</v>
      </c>
      <c r="K1708" s="16">
        <f>IFERROR(VLOOKUP(VLOOKUP(A1708,'Redoub FI (en entrée)'!B:N,7,0),Modificateurs!A$8:B$11,2,0),0)</f>
        <v>0</v>
      </c>
      <c r="L1708" s="16">
        <f>IFERROR(VLOOKUP(M1708,Modificateurs!D$1:E$94,2,0),0)</f>
        <v>-12</v>
      </c>
      <c r="M1708" t="str">
        <f>VLOOKUP(A1708,'Fichier FI (en entrée)'!B:AH,16,0)&amp;" "&amp;VLOOKUP(A1708,'Fichier FI (en entrée)'!B:AH,20,0)&amp;" "&amp;VLOOKUP(A1708,'Fichier FI (en entrée)'!B:AH,27,0)&amp;" "&amp;VLOOKUP(A1708,'Fichier FI (en entrée)'!B:AH,29,0)</f>
        <v xml:space="preserve">  Professionnelle Systèmes électroniques numériques</v>
      </c>
      <c r="N1708" t="str">
        <f>VLOOKUP(A1708,'Fichier FI (en entrée)'!B:AH,8,0)</f>
        <v>Non scolarisé</v>
      </c>
      <c r="O1708" t="b">
        <f>AND(C1708&gt;Synthèse!B$8,C1708&lt;Synthèse!B$10,NOT(Y1708))</f>
        <v>0</v>
      </c>
      <c r="Q1708" s="60">
        <f>ROUNDUP(C1708/(Synthèse!$B$4+Synthèse!$B$1)*8,0)</f>
        <v>8</v>
      </c>
      <c r="R1708" s="60">
        <f>IFERROR(VLOOKUP(A1708,'Evaluations (formulaire)'!A:P,6,0)+VLOOKUP(A1708,'Evaluations (formulaire)'!A:P,7,0),0)</f>
        <v>0</v>
      </c>
      <c r="S1708" s="60">
        <f>IFERROR(VLOOKUP(A1708,'Evaluations (formulaire)'!A:P,8,0),0)</f>
        <v>0</v>
      </c>
      <c r="T1708" s="60">
        <f>IF(AND(ISBLANK(P1708),Q1708&lt;=2),Synthèse!$B$41,IF(AND(ISBLANK(P1708),Q1708&gt;=7),Synthèse!$C$41,R1708+S1708))</f>
        <v>4.6296296296296294E-3</v>
      </c>
      <c r="U1708" s="60">
        <f t="shared" si="290"/>
        <v>-1.6653703703703704</v>
      </c>
      <c r="V1708" s="60">
        <f t="shared" si="291"/>
        <v>1590</v>
      </c>
      <c r="X1708" s="26">
        <v>1590</v>
      </c>
      <c r="Y1708" s="26" t="b">
        <f>IFERROR(VLOOKUP(A1708,'Calculs FA (auto)'!A:O,15,0),FALSE)</f>
        <v>0</v>
      </c>
      <c r="Z1708" s="26">
        <f>IFERROR(VLOOKUP(A1708,'Evaluations (formulaire)'!A:M,9,0),0)</f>
        <v>0</v>
      </c>
      <c r="AA1708" s="135" t="b">
        <v>0</v>
      </c>
      <c r="AB1708" s="135" t="b">
        <v>0</v>
      </c>
      <c r="AC1708" s="135" t="b">
        <f t="shared" si="292"/>
        <v>0</v>
      </c>
      <c r="AD1708" s="135" t="b">
        <f t="shared" si="293"/>
        <v>0</v>
      </c>
      <c r="AE1708" s="135" t="b">
        <f t="shared" si="294"/>
        <v>1</v>
      </c>
      <c r="AF1708" s="135" t="b">
        <f>AND(AC1708,$V1708&lt;=Synthèse!$B$44)</f>
        <v>0</v>
      </c>
      <c r="AG1708" s="135" t="b">
        <f>AND(AD1708,$V1708&lt;=Synthèse!$B$44)</f>
        <v>0</v>
      </c>
      <c r="AH1708" s="135" t="b">
        <f>AND(AE1708,$V1708&lt;=Synthèse!$B$44)</f>
        <v>0</v>
      </c>
      <c r="AI1708" s="137" t="b">
        <v>0</v>
      </c>
      <c r="AJ1708" s="137" t="b">
        <v>0</v>
      </c>
      <c r="AK1708" s="137" t="b">
        <f t="shared" si="295"/>
        <v>0</v>
      </c>
      <c r="AL1708" s="137" t="b">
        <f t="shared" si="296"/>
        <v>0</v>
      </c>
      <c r="AM1708" s="137" t="b">
        <f>AND(AK1708,$V1708&lt;=Synthèse!$B$44)</f>
        <v>0</v>
      </c>
      <c r="AN1708" s="137" t="b">
        <f>AND(AL1708,$V1708&lt;=Synthèse!$B$44)</f>
        <v>0</v>
      </c>
    </row>
    <row r="1709" spans="1:40">
      <c r="A1709" s="17">
        <v>1021717</v>
      </c>
      <c r="B1709" t="str">
        <f ca="1">VLOOKUP(A1709,'Fichier FI (en entrée)'!B:AH,3,0)</f>
        <v>SKESTRKJQN</v>
      </c>
      <c r="C1709">
        <f t="shared" si="286"/>
        <v>1004</v>
      </c>
      <c r="D1709">
        <f t="shared" si="297"/>
        <v>10.31</v>
      </c>
      <c r="E1709" s="14" t="str">
        <f>VLOOKUP(A1709,'Fichier FI (en entrée)'!B:AH,2,0)</f>
        <v>EV</v>
      </c>
      <c r="F1709" s="14" t="b">
        <f t="shared" si="288"/>
        <v>1</v>
      </c>
      <c r="G1709" s="14" t="b">
        <f>IFERROR(VLOOKUP(A1709,'Calculs FA (auto)'!A:F,6,0),FALSE)</f>
        <v>0</v>
      </c>
      <c r="H1709" s="14" t="b">
        <f t="shared" si="289"/>
        <v>0</v>
      </c>
      <c r="I1709" s="16">
        <f>IFERROR(VLOOKUP(A1709,'Moyennes FI (en entrée)'!B:N,7,0),"")</f>
        <v>9.31</v>
      </c>
      <c r="J1709" s="16">
        <f>IFERROR(VLOOKUP(VLOOKUP(A1709,'Fichier FI (en entrée)'!B:AH,33,0),Modificateurs!A$2:B$5,2,0),0)</f>
        <v>0</v>
      </c>
      <c r="K1709" s="16">
        <f>IFERROR(VLOOKUP(VLOOKUP(A1709,'Redoub FI (en entrée)'!B:N,7,0),Modificateurs!A$8:B$11,2,0),0)</f>
        <v>0</v>
      </c>
      <c r="L1709" s="16">
        <f>IFERROR(VLOOKUP(M1709,Modificateurs!D$1:E$94,2,0),0)</f>
        <v>1</v>
      </c>
      <c r="M1709" t="str">
        <f>VLOOKUP(A1709,'Fichier FI (en entrée)'!B:AH,16,0)&amp;" "&amp;VLOOKUP(A1709,'Fichier FI (en entrée)'!B:AH,20,0)&amp;" "&amp;VLOOKUP(A1709,'Fichier FI (en entrée)'!B:AH,27,0)&amp;" "&amp;VLOOKUP(A1709,'Fichier FI (en entrée)'!B:AH,29,0)</f>
        <v xml:space="preserve">  Scientifique Pas de spécialité (S.I)</v>
      </c>
      <c r="N1709" t="str">
        <f>VLOOKUP(A1709,'Fichier FI (en entrée)'!B:AH,8,0)</f>
        <v>Scolarisé dans le supérieur en France</v>
      </c>
      <c r="O1709" t="b">
        <f>AND(C1709&gt;Synthèse!B$8,C1709&lt;Synthèse!B$10,NOT(Y1709))</f>
        <v>1</v>
      </c>
      <c r="P1709" t="s">
        <v>65</v>
      </c>
      <c r="Q1709" s="60">
        <f>ROUNDUP(C1709/(Synthèse!$B$4+Synthèse!$B$1)*8,0)</f>
        <v>5</v>
      </c>
      <c r="R1709" s="60">
        <f>IFERROR(VLOOKUP(A1709,'Evaluations (formulaire)'!A:P,6,0)+VLOOKUP(A1709,'Evaluations (formulaire)'!A:P,7,0),0)</f>
        <v>0</v>
      </c>
      <c r="S1709" s="60">
        <f>IFERROR(VLOOKUP(A1709,'Evaluations (formulaire)'!A:P,8,0),0)</f>
        <v>0</v>
      </c>
      <c r="T1709" s="60">
        <f>IF(AND(ISBLANK(P1709),Q1709&lt;=2),Synthèse!$B$41,IF(AND(ISBLANK(P1709),Q1709&gt;=7),Synthèse!$C$41,R1709+S1709))</f>
        <v>0</v>
      </c>
      <c r="U1709" s="60">
        <f t="shared" si="290"/>
        <v>10.31</v>
      </c>
      <c r="V1709" s="60">
        <f t="shared" si="291"/>
        <v>1004</v>
      </c>
      <c r="X1709" s="26">
        <v>779</v>
      </c>
      <c r="Y1709" s="26" t="b">
        <f>IFERROR(VLOOKUP(A1709,'Calculs FA (auto)'!A:O,15,0),FALSE)</f>
        <v>0</v>
      </c>
      <c r="Z1709" s="26">
        <f>IFERROR(VLOOKUP(A1709,'Evaluations (formulaire)'!A:M,9,0),0)</f>
        <v>0</v>
      </c>
      <c r="AA1709" s="135" t="b">
        <v>0</v>
      </c>
      <c r="AB1709" s="135" t="b">
        <v>0</v>
      </c>
      <c r="AC1709" s="135" t="b">
        <f t="shared" si="292"/>
        <v>0</v>
      </c>
      <c r="AD1709" s="135" t="b">
        <f t="shared" si="293"/>
        <v>0</v>
      </c>
      <c r="AE1709" s="135" t="b">
        <f t="shared" si="294"/>
        <v>1</v>
      </c>
      <c r="AF1709" s="135" t="b">
        <f>AND(AC1709,$V1709&lt;=Synthèse!$B$44)</f>
        <v>0</v>
      </c>
      <c r="AG1709" s="135" t="b">
        <f>AND(AD1709,$V1709&lt;=Synthèse!$B$44)</f>
        <v>0</v>
      </c>
      <c r="AH1709" s="135" t="b">
        <f>AND(AE1709,$V1709&lt;=Synthèse!$B$44)</f>
        <v>0</v>
      </c>
      <c r="AI1709" s="137" t="b">
        <v>0</v>
      </c>
      <c r="AJ1709" s="137" t="b">
        <v>0</v>
      </c>
      <c r="AK1709" s="137" t="b">
        <f t="shared" si="295"/>
        <v>0</v>
      </c>
      <c r="AL1709" s="137" t="b">
        <f t="shared" si="296"/>
        <v>0</v>
      </c>
      <c r="AM1709" s="137" t="b">
        <f>AND(AK1709,$V1709&lt;=Synthèse!$B$44)</f>
        <v>0</v>
      </c>
      <c r="AN1709" s="137" t="b">
        <f>AND(AL1709,$V1709&lt;=Synthèse!$B$44)</f>
        <v>0</v>
      </c>
    </row>
    <row r="1710" spans="1:40">
      <c r="A1710" s="17">
        <v>1021932</v>
      </c>
      <c r="B1710" t="str">
        <f ca="1">VLOOKUP(A1710,'Fichier FI (en entrée)'!B:AH,3,0)</f>
        <v>PDPVQIWMHM</v>
      </c>
      <c r="C1710">
        <f t="shared" si="286"/>
        <v>1724</v>
      </c>
      <c r="D1710">
        <f t="shared" si="297"/>
        <v>-20</v>
      </c>
      <c r="E1710" s="14" t="str">
        <f>VLOOKUP(A1710,'Fichier FI (en entrée)'!B:AH,2,0)</f>
        <v>EV</v>
      </c>
      <c r="F1710" s="14" t="b">
        <f t="shared" si="288"/>
        <v>1</v>
      </c>
      <c r="G1710" s="14" t="b">
        <f>IFERROR(VLOOKUP(A1710,'Calculs FA (auto)'!A:F,6,0),FALSE)</f>
        <v>0</v>
      </c>
      <c r="H1710" s="14" t="b">
        <f t="shared" si="289"/>
        <v>0</v>
      </c>
      <c r="I1710" s="16" t="str">
        <f>IFERROR(VLOOKUP(A1710,'Moyennes FI (en entrée)'!B:N,7,0),"")</f>
        <v/>
      </c>
      <c r="J1710" s="16">
        <f>IFERROR(VLOOKUP(VLOOKUP(A1710,'Fichier FI (en entrée)'!B:AH,33,0),Modificateurs!A$2:B$5,2,0),0)</f>
        <v>0</v>
      </c>
      <c r="K1710" s="16">
        <f>IFERROR(VLOOKUP(VLOOKUP(A1710,'Redoub FI (en entrée)'!B:N,7,0),Modificateurs!A$8:B$11,2,0),0)</f>
        <v>0</v>
      </c>
      <c r="L1710" s="16">
        <f>IFERROR(VLOOKUP(M1710,Modificateurs!D$1:E$94,2,0),0)</f>
        <v>0</v>
      </c>
      <c r="M1710" t="str">
        <f>VLOOKUP(A1710,'Fichier FI (en entrée)'!B:AH,16,0)&amp;" "&amp;VLOOKUP(A1710,'Fichier FI (en entrée)'!B:AH,20,0)&amp;" "&amp;VLOOKUP(A1710,'Fichier FI (en entrée)'!B:AH,27,0)&amp;" "&amp;VLOOKUP(A1710,'Fichier FI (en entrée)'!B:AH,29,0)</f>
        <v xml:space="preserve">   </v>
      </c>
      <c r="N1710" t="str">
        <f>VLOOKUP(A1710,'Fichier FI (en entrée)'!B:AH,8,0)</f>
        <v>Scolarisé dans le supérieur à l'étranger</v>
      </c>
      <c r="O1710" t="b">
        <f>AND(C1710&gt;Synthèse!B$8,C1710&lt;Synthèse!B$10,NOT(Y1710))</f>
        <v>0</v>
      </c>
      <c r="P1710" t="s">
        <v>65</v>
      </c>
      <c r="Q1710" s="60">
        <f>ROUNDUP(C1710/(Synthèse!$B$4+Synthèse!$B$1)*8,0)</f>
        <v>8</v>
      </c>
      <c r="R1710" s="60">
        <f>IFERROR(VLOOKUP(A1710,'Evaluations (formulaire)'!A:P,6,0)+VLOOKUP(A1710,'Evaluations (formulaire)'!A:P,7,0),0)</f>
        <v>0</v>
      </c>
      <c r="S1710" s="60">
        <f>IFERROR(VLOOKUP(A1710,'Evaluations (formulaire)'!A:P,8,0),0)</f>
        <v>0</v>
      </c>
      <c r="T1710" s="60">
        <f>IF(AND(ISBLANK(P1710),Q1710&lt;=2),Synthèse!$B$41,IF(AND(ISBLANK(P1710),Q1710&gt;=7),Synthèse!$C$41,R1710+S1710))</f>
        <v>0</v>
      </c>
      <c r="U1710" s="60">
        <f t="shared" si="290"/>
        <v>-20</v>
      </c>
      <c r="V1710" s="60">
        <f t="shared" si="291"/>
        <v>1724</v>
      </c>
      <c r="X1710" s="26">
        <v>55</v>
      </c>
      <c r="Y1710" s="26" t="b">
        <f>IFERROR(VLOOKUP(A1710,'Calculs FA (auto)'!A:O,15,0),FALSE)</f>
        <v>0</v>
      </c>
      <c r="Z1710" s="26">
        <f>IFERROR(VLOOKUP(A1710,'Evaluations (formulaire)'!A:M,9,0),0)</f>
        <v>0</v>
      </c>
      <c r="AA1710" s="135" t="b">
        <v>0</v>
      </c>
      <c r="AB1710" s="135" t="b">
        <v>0</v>
      </c>
      <c r="AC1710" s="135" t="b">
        <f t="shared" si="292"/>
        <v>0</v>
      </c>
      <c r="AD1710" s="135" t="b">
        <f t="shared" si="293"/>
        <v>0</v>
      </c>
      <c r="AE1710" s="135" t="b">
        <f t="shared" si="294"/>
        <v>1</v>
      </c>
      <c r="AF1710" s="135" t="b">
        <f>AND(AC1710,$V1710&lt;=Synthèse!$B$44)</f>
        <v>0</v>
      </c>
      <c r="AG1710" s="135" t="b">
        <f>AND(AD1710,$V1710&lt;=Synthèse!$B$44)</f>
        <v>0</v>
      </c>
      <c r="AH1710" s="135" t="b">
        <f>AND(AE1710,$V1710&lt;=Synthèse!$B$44)</f>
        <v>0</v>
      </c>
      <c r="AI1710" s="137" t="b">
        <v>0</v>
      </c>
      <c r="AJ1710" s="137" t="b">
        <v>0</v>
      </c>
      <c r="AK1710" s="137" t="b">
        <f t="shared" si="295"/>
        <v>0</v>
      </c>
      <c r="AL1710" s="137" t="b">
        <f t="shared" si="296"/>
        <v>0</v>
      </c>
      <c r="AM1710" s="137" t="b">
        <f>AND(AK1710,$V1710&lt;=Synthèse!$B$44)</f>
        <v>0</v>
      </c>
      <c r="AN1710" s="137" t="b">
        <f>AND(AL1710,$V1710&lt;=Synthèse!$B$44)</f>
        <v>0</v>
      </c>
    </row>
    <row r="1711" spans="1:40">
      <c r="A1711" s="17">
        <v>1022700</v>
      </c>
      <c r="B1711" t="str">
        <f ca="1">VLOOKUP(A1711,'Fichier FI (en entrée)'!B:AH,3,0)</f>
        <v>SSCJKVEJGI</v>
      </c>
      <c r="C1711">
        <f t="shared" si="286"/>
        <v>1504</v>
      </c>
      <c r="D1711">
        <f t="shared" si="297"/>
        <v>0.97000000000000064</v>
      </c>
      <c r="E1711" s="14" t="str">
        <f>VLOOKUP(A1711,'Fichier FI (en entrée)'!B:AH,2,0)</f>
        <v>EV</v>
      </c>
      <c r="F1711" s="14" t="b">
        <f t="shared" si="288"/>
        <v>1</v>
      </c>
      <c r="G1711" s="14" t="b">
        <f>IFERROR(VLOOKUP(A1711,'Calculs FA (auto)'!A:F,6,0),FALSE)</f>
        <v>0</v>
      </c>
      <c r="H1711" s="14" t="b">
        <f t="shared" si="289"/>
        <v>0</v>
      </c>
      <c r="I1711" s="16">
        <f>IFERROR(VLOOKUP(A1711,'Moyennes FI (en entrée)'!B:N,7,0),"")</f>
        <v>12.97</v>
      </c>
      <c r="J1711" s="16">
        <f>IFERROR(VLOOKUP(VLOOKUP(A1711,'Fichier FI (en entrée)'!B:AH,33,0),Modificateurs!A$2:B$5,2,0),0)</f>
        <v>0</v>
      </c>
      <c r="K1711" s="16">
        <f>IFERROR(VLOOKUP(VLOOKUP(A1711,'Redoub FI (en entrée)'!B:N,7,0),Modificateurs!A$8:B$11,2,0),0)</f>
        <v>0</v>
      </c>
      <c r="L1711" s="16">
        <f>IFERROR(VLOOKUP(M1711,Modificateurs!D$1:E$94,2,0),0)</f>
        <v>-12</v>
      </c>
      <c r="M1711" t="str">
        <f>VLOOKUP(A1711,'Fichier FI (en entrée)'!B:AH,16,0)&amp;" "&amp;VLOOKUP(A1711,'Fichier FI (en entrée)'!B:AH,20,0)&amp;" "&amp;VLOOKUP(A1711,'Fichier FI (en entrée)'!B:AH,27,0)&amp;" "&amp;VLOOKUP(A1711,'Fichier FI (en entrée)'!B:AH,29,0)</f>
        <v xml:space="preserve">  Professionnelle Technicien du froid et du conditionnement de l'air</v>
      </c>
      <c r="N1711" t="str">
        <f>VLOOKUP(A1711,'Fichier FI (en entrée)'!B:AH,8,0)</f>
        <v>Non scolarisé</v>
      </c>
      <c r="O1711" t="b">
        <f>AND(C1711&gt;Synthèse!B$8,C1711&lt;Synthèse!B$10,NOT(Y1711))</f>
        <v>0</v>
      </c>
      <c r="P1711" t="s">
        <v>65</v>
      </c>
      <c r="Q1711" s="60">
        <f>ROUNDUP(C1711/(Synthèse!$B$4+Synthèse!$B$1)*8,0)</f>
        <v>7</v>
      </c>
      <c r="R1711" s="60">
        <f>IFERROR(VLOOKUP(A1711,'Evaluations (formulaire)'!A:P,6,0)+VLOOKUP(A1711,'Evaluations (formulaire)'!A:P,7,0),0)</f>
        <v>0</v>
      </c>
      <c r="S1711" s="60">
        <f>IFERROR(VLOOKUP(A1711,'Evaluations (formulaire)'!A:P,8,0),0)</f>
        <v>0</v>
      </c>
      <c r="T1711" s="60">
        <f>IF(AND(ISBLANK(P1711),Q1711&lt;=2),Synthèse!$B$41,IF(AND(ISBLANK(P1711),Q1711&gt;=7),Synthèse!$C$41,R1711+S1711))</f>
        <v>0</v>
      </c>
      <c r="U1711" s="60">
        <f t="shared" si="290"/>
        <v>0.97000000000000064</v>
      </c>
      <c r="V1711" s="60">
        <f t="shared" si="291"/>
        <v>1503</v>
      </c>
      <c r="X1711" s="26">
        <v>1229</v>
      </c>
      <c r="Y1711" s="26" t="b">
        <f>IFERROR(VLOOKUP(A1711,'Calculs FA (auto)'!A:O,15,0),FALSE)</f>
        <v>0</v>
      </c>
      <c r="Z1711" s="26">
        <f>IFERROR(VLOOKUP(A1711,'Evaluations (formulaire)'!A:M,9,0),0)</f>
        <v>0</v>
      </c>
      <c r="AA1711" s="135" t="b">
        <v>0</v>
      </c>
      <c r="AB1711" s="135" t="b">
        <v>0</v>
      </c>
      <c r="AC1711" s="135" t="b">
        <f t="shared" si="292"/>
        <v>0</v>
      </c>
      <c r="AD1711" s="135" t="b">
        <f t="shared" si="293"/>
        <v>0</v>
      </c>
      <c r="AE1711" s="135" t="b">
        <f t="shared" si="294"/>
        <v>1</v>
      </c>
      <c r="AF1711" s="135" t="b">
        <f>AND(AC1711,$V1711&lt;=Synthèse!$B$44)</f>
        <v>0</v>
      </c>
      <c r="AG1711" s="135" t="b">
        <f>AND(AD1711,$V1711&lt;=Synthèse!$B$44)</f>
        <v>0</v>
      </c>
      <c r="AH1711" s="135" t="b">
        <f>AND(AE1711,$V1711&lt;=Synthèse!$B$44)</f>
        <v>0</v>
      </c>
      <c r="AI1711" s="137" t="b">
        <v>0</v>
      </c>
      <c r="AJ1711" s="137" t="b">
        <v>0</v>
      </c>
      <c r="AK1711" s="137" t="b">
        <f t="shared" si="295"/>
        <v>0</v>
      </c>
      <c r="AL1711" s="137" t="b">
        <f t="shared" si="296"/>
        <v>0</v>
      </c>
      <c r="AM1711" s="137" t="b">
        <f>AND(AK1711,$V1711&lt;=Synthèse!$B$44)</f>
        <v>0</v>
      </c>
      <c r="AN1711" s="137" t="b">
        <f>AND(AL1711,$V1711&lt;=Synthèse!$B$44)</f>
        <v>0</v>
      </c>
    </row>
    <row r="1712" spans="1:40">
      <c r="A1712" s="17">
        <v>1023207</v>
      </c>
      <c r="B1712" t="str">
        <f ca="1">VLOOKUP(A1712,'Fichier FI (en entrée)'!B:AH,3,0)</f>
        <v>PZSWSPIFJM</v>
      </c>
      <c r="C1712">
        <f t="shared" si="286"/>
        <v>1457</v>
      </c>
      <c r="D1712">
        <f t="shared" si="297"/>
        <v>2.0399999999999991</v>
      </c>
      <c r="E1712" s="14" t="str">
        <f>VLOOKUP(A1712,'Fichier FI (en entrée)'!B:AH,2,0)</f>
        <v>EV</v>
      </c>
      <c r="F1712" s="14" t="b">
        <f t="shared" si="288"/>
        <v>1</v>
      </c>
      <c r="G1712" s="14" t="b">
        <f>IFERROR(VLOOKUP(A1712,'Calculs FA (auto)'!A:F,6,0),FALSE)</f>
        <v>0</v>
      </c>
      <c r="H1712" s="14" t="b">
        <f t="shared" si="289"/>
        <v>0</v>
      </c>
      <c r="I1712" s="16">
        <f>IFERROR(VLOOKUP(A1712,'Moyennes FI (en entrée)'!B:N,7,0),"")</f>
        <v>14.04</v>
      </c>
      <c r="J1712" s="16">
        <f>IFERROR(VLOOKUP(VLOOKUP(A1712,'Fichier FI (en entrée)'!B:AH,33,0),Modificateurs!A$2:B$5,2,0),0)</f>
        <v>0</v>
      </c>
      <c r="K1712" s="16">
        <f>IFERROR(VLOOKUP(VLOOKUP(A1712,'Redoub FI (en entrée)'!B:N,7,0),Modificateurs!A$8:B$11,2,0),0)</f>
        <v>0</v>
      </c>
      <c r="L1712" s="16">
        <f>IFERROR(VLOOKUP(M1712,Modificateurs!D$1:E$94,2,0),0)</f>
        <v>-12</v>
      </c>
      <c r="M1712" t="str">
        <f>VLOOKUP(A1712,'Fichier FI (en entrée)'!B:AH,16,0)&amp;" "&amp;VLOOKUP(A1712,'Fichier FI (en entrée)'!B:AH,20,0)&amp;" "&amp;VLOOKUP(A1712,'Fichier FI (en entrée)'!B:AH,27,0)&amp;" "&amp;VLOOKUP(A1712,'Fichier FI (en entrée)'!B:AH,29,0)</f>
        <v xml:space="preserve">  Sciences et technologies de la gestion Communication et gestion des ressources humaines</v>
      </c>
      <c r="N1712" t="str">
        <f>VLOOKUP(A1712,'Fichier FI (en entrée)'!B:AH,8,0)</f>
        <v>Scolarisé dans le supérieur en France</v>
      </c>
      <c r="O1712" t="b">
        <f>AND(C1712&gt;Synthèse!B$8,C1712&lt;Synthèse!B$10,NOT(Y1712))</f>
        <v>0</v>
      </c>
      <c r="P1712" t="s">
        <v>65</v>
      </c>
      <c r="Q1712" s="60">
        <f>ROUNDUP(C1712/(Synthèse!$B$4+Synthèse!$B$1)*8,0)</f>
        <v>7</v>
      </c>
      <c r="R1712" s="60">
        <f>IFERROR(VLOOKUP(A1712,'Evaluations (formulaire)'!A:P,6,0)+VLOOKUP(A1712,'Evaluations (formulaire)'!A:P,7,0),0)</f>
        <v>0</v>
      </c>
      <c r="S1712" s="60">
        <f>IFERROR(VLOOKUP(A1712,'Evaluations (formulaire)'!A:P,8,0),0)</f>
        <v>0</v>
      </c>
      <c r="T1712" s="60">
        <f>IF(AND(ISBLANK(P1712),Q1712&lt;=2),Synthèse!$B$41,IF(AND(ISBLANK(P1712),Q1712&gt;=7),Synthèse!$C$41,R1712+S1712))</f>
        <v>0</v>
      </c>
      <c r="U1712" s="60">
        <f t="shared" si="290"/>
        <v>2.0399999999999991</v>
      </c>
      <c r="V1712" s="60">
        <f t="shared" si="291"/>
        <v>1457</v>
      </c>
      <c r="X1712" s="26">
        <v>1524</v>
      </c>
      <c r="Y1712" s="26" t="b">
        <f>IFERROR(VLOOKUP(A1712,'Calculs FA (auto)'!A:O,15,0),FALSE)</f>
        <v>0</v>
      </c>
      <c r="Z1712" s="26">
        <f>IFERROR(VLOOKUP(A1712,'Evaluations (formulaire)'!A:M,9,0),0)</f>
        <v>0</v>
      </c>
      <c r="AA1712" s="135" t="b">
        <v>0</v>
      </c>
      <c r="AB1712" s="135" t="b">
        <v>0</v>
      </c>
      <c r="AC1712" s="135" t="b">
        <f t="shared" si="292"/>
        <v>0</v>
      </c>
      <c r="AD1712" s="135" t="b">
        <f t="shared" si="293"/>
        <v>0</v>
      </c>
      <c r="AE1712" s="135" t="b">
        <f t="shared" si="294"/>
        <v>1</v>
      </c>
      <c r="AF1712" s="135" t="b">
        <f>AND(AC1712,$V1712&lt;=Synthèse!$B$44)</f>
        <v>0</v>
      </c>
      <c r="AG1712" s="135" t="b">
        <f>AND(AD1712,$V1712&lt;=Synthèse!$B$44)</f>
        <v>0</v>
      </c>
      <c r="AH1712" s="135" t="b">
        <f>AND(AE1712,$V1712&lt;=Synthèse!$B$44)</f>
        <v>0</v>
      </c>
      <c r="AI1712" s="137" t="b">
        <v>0</v>
      </c>
      <c r="AJ1712" s="137" t="b">
        <v>0</v>
      </c>
      <c r="AK1712" s="137" t="b">
        <f t="shared" si="295"/>
        <v>0</v>
      </c>
      <c r="AL1712" s="137" t="b">
        <f t="shared" si="296"/>
        <v>0</v>
      </c>
      <c r="AM1712" s="137" t="b">
        <f>AND(AK1712,$V1712&lt;=Synthèse!$B$44)</f>
        <v>0</v>
      </c>
      <c r="AN1712" s="137" t="b">
        <f>AND(AL1712,$V1712&lt;=Synthèse!$B$44)</f>
        <v>0</v>
      </c>
    </row>
    <row r="1713" spans="1:40">
      <c r="A1713" s="17">
        <v>1023550</v>
      </c>
      <c r="B1713" t="str">
        <f ca="1">VLOOKUP(A1713,'Fichier FI (en entrée)'!B:AH,3,0)</f>
        <v>BSDWGXLDWM</v>
      </c>
      <c r="C1713">
        <f t="shared" si="286"/>
        <v>2097</v>
      </c>
      <c r="D1713">
        <f t="shared" si="297"/>
        <v>-100</v>
      </c>
      <c r="E1713" s="14" t="str">
        <f>VLOOKUP(A1713,'Fichier FI (en entrée)'!B:AH,2,0)</f>
        <v>ENV</v>
      </c>
      <c r="F1713" s="14" t="b">
        <f t="shared" si="288"/>
        <v>0</v>
      </c>
      <c r="G1713" s="14" t="b">
        <f>IFERROR(VLOOKUP(A1713,'Calculs FA (auto)'!A:F,6,0),FALSE)</f>
        <v>0</v>
      </c>
      <c r="H1713" s="14" t="b">
        <f t="shared" si="289"/>
        <v>0</v>
      </c>
      <c r="I1713" s="16" t="str">
        <f>IFERROR(VLOOKUP(A1713,'Moyennes FI (en entrée)'!B:N,7,0),"")</f>
        <v/>
      </c>
      <c r="J1713" s="16">
        <f>IFERROR(VLOOKUP(VLOOKUP(A1713,'Fichier FI (en entrée)'!B:AH,33,0),Modificateurs!A$2:B$5,2,0),0)</f>
        <v>0</v>
      </c>
      <c r="K1713" s="16">
        <f>IFERROR(VLOOKUP(VLOOKUP(A1713,'Redoub FI (en entrée)'!B:N,7,0),Modificateurs!A$8:B$11,2,0),0)</f>
        <v>0</v>
      </c>
      <c r="L1713" s="16">
        <f>IFERROR(VLOOKUP(M1713,Modificateurs!D$1:E$94,2,0),0)</f>
        <v>1</v>
      </c>
      <c r="M1713" t="str">
        <f>VLOOKUP(A1713,'Fichier FI (en entrée)'!B:AH,16,0)&amp;" "&amp;VLOOKUP(A1713,'Fichier FI (en entrée)'!B:AH,20,0)&amp;" "&amp;VLOOKUP(A1713,'Fichier FI (en entrée)'!B:AH,27,0)&amp;" "&amp;VLOOKUP(A1713,'Fichier FI (en entrée)'!B:AH,29,0)</f>
        <v xml:space="preserve">  Scientifique Pas de spécialité (S.I)</v>
      </c>
      <c r="N1713" t="str">
        <f>VLOOKUP(A1713,'Fichier FI (en entrée)'!B:AH,8,0)</f>
        <v>Non scolarisé</v>
      </c>
      <c r="O1713" t="b">
        <f>AND(C1713&gt;Synthèse!B$8,C1713&lt;Synthèse!B$10,NOT(Y1713))</f>
        <v>0</v>
      </c>
      <c r="P1713" t="s">
        <v>65</v>
      </c>
      <c r="Q1713" s="60">
        <f>ROUNDUP(C1713/(Synthèse!$B$4+Synthèse!$B$1)*8,0)</f>
        <v>10</v>
      </c>
      <c r="R1713" s="60">
        <f>IFERROR(VLOOKUP(A1713,'Evaluations (formulaire)'!A:P,6,0)+VLOOKUP(A1713,'Evaluations (formulaire)'!A:P,7,0),0)</f>
        <v>0</v>
      </c>
      <c r="S1713" s="60">
        <f>IFERROR(VLOOKUP(A1713,'Evaluations (formulaire)'!A:P,8,0),0)</f>
        <v>0</v>
      </c>
      <c r="T1713" s="60">
        <f>IF(AND(ISBLANK(P1713),Q1713&lt;=2),Synthèse!$B$41,IF(AND(ISBLANK(P1713),Q1713&gt;=7),Synthèse!$C$41,R1713+S1713))</f>
        <v>0</v>
      </c>
      <c r="U1713" s="60">
        <f t="shared" si="290"/>
        <v>-100</v>
      </c>
      <c r="V1713" s="60">
        <f t="shared" si="291"/>
        <v>2096</v>
      </c>
      <c r="X1713" s="26">
        <v>497</v>
      </c>
      <c r="Y1713" s="26" t="b">
        <f>IFERROR(VLOOKUP(A1713,'Calculs FA (auto)'!A:O,15,0),FALSE)</f>
        <v>0</v>
      </c>
      <c r="Z1713" s="26">
        <f>IFERROR(VLOOKUP(A1713,'Evaluations (formulaire)'!A:M,9,0),0)</f>
        <v>0</v>
      </c>
      <c r="AA1713" s="135" t="b">
        <v>0</v>
      </c>
      <c r="AB1713" s="135" t="b">
        <v>0</v>
      </c>
      <c r="AC1713" s="135" t="b">
        <f t="shared" si="292"/>
        <v>0</v>
      </c>
      <c r="AD1713" s="135" t="b">
        <f t="shared" si="293"/>
        <v>0</v>
      </c>
      <c r="AE1713" s="135" t="b">
        <f t="shared" si="294"/>
        <v>0</v>
      </c>
      <c r="AF1713" s="135" t="b">
        <f>AND(AC1713,$V1713&lt;=Synthèse!$B$44)</f>
        <v>0</v>
      </c>
      <c r="AG1713" s="135" t="b">
        <f>AND(AD1713,$V1713&lt;=Synthèse!$B$44)</f>
        <v>0</v>
      </c>
      <c r="AH1713" s="135" t="b">
        <f>AND(AE1713,$V1713&lt;=Synthèse!$B$44)</f>
        <v>0</v>
      </c>
      <c r="AI1713" s="137" t="b">
        <v>0</v>
      </c>
      <c r="AJ1713" s="137" t="b">
        <v>0</v>
      </c>
      <c r="AK1713" s="137" t="b">
        <f t="shared" si="295"/>
        <v>0</v>
      </c>
      <c r="AL1713" s="137" t="b">
        <f t="shared" si="296"/>
        <v>0</v>
      </c>
      <c r="AM1713" s="137" t="b">
        <f>AND(AK1713,$V1713&lt;=Synthèse!$B$44)</f>
        <v>0</v>
      </c>
      <c r="AN1713" s="137" t="b">
        <f>AND(AL1713,$V1713&lt;=Synthèse!$B$44)</f>
        <v>0</v>
      </c>
    </row>
    <row r="1714" spans="1:40">
      <c r="A1714" s="17">
        <v>1024053</v>
      </c>
      <c r="B1714" t="str">
        <f ca="1">VLOOKUP(A1714,'Fichier FI (en entrée)'!B:AH,3,0)</f>
        <v>CSRMEIZKEQ</v>
      </c>
      <c r="C1714">
        <f t="shared" si="286"/>
        <v>1493</v>
      </c>
      <c r="D1714">
        <f t="shared" si="297"/>
        <v>1.2799999999999994</v>
      </c>
      <c r="E1714" s="14" t="str">
        <f>VLOOKUP(A1714,'Fichier FI (en entrée)'!B:AH,2,0)</f>
        <v>EV</v>
      </c>
      <c r="F1714" s="14" t="b">
        <f t="shared" si="288"/>
        <v>1</v>
      </c>
      <c r="G1714" s="14" t="b">
        <f>IFERROR(VLOOKUP(A1714,'Calculs FA (auto)'!A:F,6,0),FALSE)</f>
        <v>0</v>
      </c>
      <c r="H1714" s="14" t="b">
        <f t="shared" si="289"/>
        <v>0</v>
      </c>
      <c r="I1714" s="16">
        <f>IFERROR(VLOOKUP(A1714,'Moyennes FI (en entrée)'!B:N,7,0),"")</f>
        <v>13.28</v>
      </c>
      <c r="J1714" s="16">
        <f>IFERROR(VLOOKUP(VLOOKUP(A1714,'Fichier FI (en entrée)'!B:AH,33,0),Modificateurs!A$2:B$5,2,0),0)</f>
        <v>0</v>
      </c>
      <c r="K1714" s="16">
        <f>IFERROR(VLOOKUP(VLOOKUP(A1714,'Redoub FI (en entrée)'!B:N,7,0),Modificateurs!A$8:B$11,2,0),0)</f>
        <v>0</v>
      </c>
      <c r="L1714" s="16">
        <f>IFERROR(VLOOKUP(M1714,Modificateurs!D$1:E$94,2,0),0)</f>
        <v>-12</v>
      </c>
      <c r="M1714" t="str">
        <f>VLOOKUP(A1714,'Fichier FI (en entrée)'!B:AH,16,0)&amp;" "&amp;VLOOKUP(A1714,'Fichier FI (en entrée)'!B:AH,20,0)&amp;" "&amp;VLOOKUP(A1714,'Fichier FI (en entrée)'!B:AH,27,0)&amp;" "&amp;VLOOKUP(A1714,'Fichier FI (en entrée)'!B:AH,29,0)</f>
        <v xml:space="preserve">P Comptabilité  </v>
      </c>
      <c r="N1714" t="str">
        <f>VLOOKUP(A1714,'Fichier FI (en entrée)'!B:AH,8,0)</f>
        <v>En Terminale</v>
      </c>
      <c r="O1714" t="b">
        <f>AND(C1714&gt;Synthèse!B$8,C1714&lt;Synthèse!B$10,NOT(Y1714))</f>
        <v>0</v>
      </c>
      <c r="P1714" t="s">
        <v>65</v>
      </c>
      <c r="Q1714" s="60">
        <f>ROUNDUP(C1714/(Synthèse!$B$4+Synthèse!$B$1)*8,0)</f>
        <v>7</v>
      </c>
      <c r="R1714" s="60">
        <f>IFERROR(VLOOKUP(A1714,'Evaluations (formulaire)'!A:P,6,0)+VLOOKUP(A1714,'Evaluations (formulaire)'!A:P,7,0),0)</f>
        <v>0</v>
      </c>
      <c r="S1714" s="60">
        <f>IFERROR(VLOOKUP(A1714,'Evaluations (formulaire)'!A:P,8,0),0)</f>
        <v>0</v>
      </c>
      <c r="T1714" s="60">
        <f>IF(AND(ISBLANK(P1714),Q1714&lt;=2),Synthèse!$B$41,IF(AND(ISBLANK(P1714),Q1714&gt;=7),Synthèse!$C$41,R1714+S1714))</f>
        <v>0</v>
      </c>
      <c r="U1714" s="60">
        <f t="shared" si="290"/>
        <v>1.2799999999999994</v>
      </c>
      <c r="V1714" s="60">
        <f t="shared" si="291"/>
        <v>1493</v>
      </c>
      <c r="X1714" s="26">
        <v>514</v>
      </c>
      <c r="Y1714" s="26" t="b">
        <f>IFERROR(VLOOKUP(A1714,'Calculs FA (auto)'!A:O,15,0),FALSE)</f>
        <v>0</v>
      </c>
      <c r="Z1714" s="26">
        <f>IFERROR(VLOOKUP(A1714,'Evaluations (formulaire)'!A:M,9,0),0)</f>
        <v>0</v>
      </c>
      <c r="AA1714" s="135" t="b">
        <v>0</v>
      </c>
      <c r="AB1714" s="135" t="b">
        <v>0</v>
      </c>
      <c r="AC1714" s="135" t="b">
        <f t="shared" si="292"/>
        <v>0</v>
      </c>
      <c r="AD1714" s="135" t="b">
        <f t="shared" si="293"/>
        <v>0</v>
      </c>
      <c r="AE1714" s="135" t="b">
        <f t="shared" si="294"/>
        <v>1</v>
      </c>
      <c r="AF1714" s="135" t="b">
        <f>AND(AC1714,$V1714&lt;=Synthèse!$B$44)</f>
        <v>0</v>
      </c>
      <c r="AG1714" s="135" t="b">
        <f>AND(AD1714,$V1714&lt;=Synthèse!$B$44)</f>
        <v>0</v>
      </c>
      <c r="AH1714" s="135" t="b">
        <f>AND(AE1714,$V1714&lt;=Synthèse!$B$44)</f>
        <v>0</v>
      </c>
      <c r="AI1714" s="137" t="b">
        <v>0</v>
      </c>
      <c r="AJ1714" s="137" t="b">
        <v>0</v>
      </c>
      <c r="AK1714" s="137" t="b">
        <f t="shared" si="295"/>
        <v>0</v>
      </c>
      <c r="AL1714" s="137" t="b">
        <f t="shared" si="296"/>
        <v>0</v>
      </c>
      <c r="AM1714" s="137" t="b">
        <f>AND(AK1714,$V1714&lt;=Synthèse!$B$44)</f>
        <v>0</v>
      </c>
      <c r="AN1714" s="137" t="b">
        <f>AND(AL1714,$V1714&lt;=Synthèse!$B$44)</f>
        <v>0</v>
      </c>
    </row>
    <row r="1715" spans="1:40">
      <c r="A1715" s="17">
        <v>1025578</v>
      </c>
      <c r="B1715" t="str">
        <f ca="1">VLOOKUP(A1715,'Fichier FI (en entrée)'!B:AH,3,0)</f>
        <v>VBLUYMXHQD</v>
      </c>
      <c r="C1715">
        <f t="shared" si="286"/>
        <v>1560</v>
      </c>
      <c r="D1715">
        <f t="shared" si="297"/>
        <v>-0.5</v>
      </c>
      <c r="E1715" s="14" t="str">
        <f>VLOOKUP(A1715,'Fichier FI (en entrée)'!B:AH,2,0)</f>
        <v>EV</v>
      </c>
      <c r="F1715" s="14" t="b">
        <f t="shared" si="288"/>
        <v>1</v>
      </c>
      <c r="G1715" s="14" t="b">
        <f>IFERROR(VLOOKUP(A1715,'Calculs FA (auto)'!A:F,6,0),FALSE)</f>
        <v>0</v>
      </c>
      <c r="H1715" s="14" t="b">
        <f t="shared" si="289"/>
        <v>0</v>
      </c>
      <c r="I1715" s="16">
        <f>IFERROR(VLOOKUP(A1715,'Moyennes FI (en entrée)'!B:N,7,0),"")</f>
        <v>7.5</v>
      </c>
      <c r="J1715" s="16">
        <f>IFERROR(VLOOKUP(VLOOKUP(A1715,'Fichier FI (en entrée)'!B:AH,33,0),Modificateurs!A$2:B$5,2,0),0)</f>
        <v>0</v>
      </c>
      <c r="K1715" s="16">
        <f>IFERROR(VLOOKUP(VLOOKUP(A1715,'Redoub FI (en entrée)'!B:N,7,0),Modificateurs!A$8:B$11,2,0),0)</f>
        <v>0</v>
      </c>
      <c r="L1715" s="16">
        <f>IFERROR(VLOOKUP(M1715,Modificateurs!D$1:E$94,2,0),0)</f>
        <v>-8</v>
      </c>
      <c r="M1715" t="str">
        <f>VLOOKUP(A1715,'Fichier FI (en entrée)'!B:AH,16,0)&amp;" "&amp;VLOOKUP(A1715,'Fichier FI (en entrée)'!B:AH,20,0)&amp;" "&amp;VLOOKUP(A1715,'Fichier FI (en entrée)'!B:AH,27,0)&amp;" "&amp;VLOOKUP(A1715,'Fichier FI (en entrée)'!B:AH,29,0)</f>
        <v xml:space="preserve">  Economique et social Sciences sociales et politiques</v>
      </c>
      <c r="N1715" t="str">
        <f>VLOOKUP(A1715,'Fichier FI (en entrée)'!B:AH,8,0)</f>
        <v>Scolarisé dans le supérieur en France</v>
      </c>
      <c r="O1715" t="b">
        <f>AND(C1715&gt;Synthèse!B$8,C1715&lt;Synthèse!B$10,NOT(Y1715))</f>
        <v>0</v>
      </c>
      <c r="P1715" t="s">
        <v>65</v>
      </c>
      <c r="Q1715" s="60">
        <f>ROUNDUP(C1715/(Synthèse!$B$4+Synthèse!$B$1)*8,0)</f>
        <v>8</v>
      </c>
      <c r="R1715" s="60">
        <f>IFERROR(VLOOKUP(A1715,'Evaluations (formulaire)'!A:P,6,0)+VLOOKUP(A1715,'Evaluations (formulaire)'!A:P,7,0),0)</f>
        <v>0</v>
      </c>
      <c r="S1715" s="60">
        <f>IFERROR(VLOOKUP(A1715,'Evaluations (formulaire)'!A:P,8,0),0)</f>
        <v>0</v>
      </c>
      <c r="T1715" s="60">
        <f>IF(AND(ISBLANK(P1715),Q1715&lt;=2),Synthèse!$B$41,IF(AND(ISBLANK(P1715),Q1715&gt;=7),Synthèse!$C$41,R1715+S1715))</f>
        <v>0</v>
      </c>
      <c r="U1715" s="60">
        <f t="shared" si="290"/>
        <v>-0.5</v>
      </c>
      <c r="V1715" s="60">
        <f t="shared" si="291"/>
        <v>1560</v>
      </c>
      <c r="X1715" s="26">
        <v>873</v>
      </c>
      <c r="Y1715" s="26" t="b">
        <f>IFERROR(VLOOKUP(A1715,'Calculs FA (auto)'!A:O,15,0),FALSE)</f>
        <v>0</v>
      </c>
      <c r="Z1715" s="26">
        <f>IFERROR(VLOOKUP(A1715,'Evaluations (formulaire)'!A:M,9,0),0)</f>
        <v>0</v>
      </c>
      <c r="AA1715" s="135" t="b">
        <v>0</v>
      </c>
      <c r="AB1715" s="135" t="b">
        <v>0</v>
      </c>
      <c r="AC1715" s="135" t="b">
        <f t="shared" si="292"/>
        <v>0</v>
      </c>
      <c r="AD1715" s="135" t="b">
        <f t="shared" si="293"/>
        <v>0</v>
      </c>
      <c r="AE1715" s="135" t="b">
        <f t="shared" si="294"/>
        <v>1</v>
      </c>
      <c r="AF1715" s="135" t="b">
        <f>AND(AC1715,$V1715&lt;=Synthèse!$B$44)</f>
        <v>0</v>
      </c>
      <c r="AG1715" s="135" t="b">
        <f>AND(AD1715,$V1715&lt;=Synthèse!$B$44)</f>
        <v>0</v>
      </c>
      <c r="AH1715" s="135" t="b">
        <f>AND(AE1715,$V1715&lt;=Synthèse!$B$44)</f>
        <v>0</v>
      </c>
      <c r="AI1715" s="137" t="b">
        <v>0</v>
      </c>
      <c r="AJ1715" s="137" t="b">
        <v>0</v>
      </c>
      <c r="AK1715" s="137" t="b">
        <f t="shared" si="295"/>
        <v>0</v>
      </c>
      <c r="AL1715" s="137" t="b">
        <f t="shared" si="296"/>
        <v>0</v>
      </c>
      <c r="AM1715" s="137" t="b">
        <f>AND(AK1715,$V1715&lt;=Synthèse!$B$44)</f>
        <v>0</v>
      </c>
      <c r="AN1715" s="137" t="b">
        <f>AND(AL1715,$V1715&lt;=Synthèse!$B$44)</f>
        <v>0</v>
      </c>
    </row>
    <row r="1716" spans="1:40">
      <c r="A1716" s="17">
        <v>1025601</v>
      </c>
      <c r="B1716" t="str">
        <f ca="1">VLOOKUP(A1716,'Fichier FI (en entrée)'!B:AH,3,0)</f>
        <v>ARKGKTLUZY</v>
      </c>
      <c r="C1716">
        <f t="shared" si="286"/>
        <v>1419</v>
      </c>
      <c r="D1716">
        <f t="shared" si="297"/>
        <v>3.1999999999999993</v>
      </c>
      <c r="E1716" s="14" t="str">
        <f>VLOOKUP(A1716,'Fichier FI (en entrée)'!B:AH,2,0)</f>
        <v>EV</v>
      </c>
      <c r="F1716" s="14" t="b">
        <f t="shared" si="288"/>
        <v>1</v>
      </c>
      <c r="G1716" s="14" t="b">
        <f>IFERROR(VLOOKUP(A1716,'Calculs FA (auto)'!A:F,6,0),FALSE)</f>
        <v>0</v>
      </c>
      <c r="H1716" s="14" t="b">
        <f t="shared" si="289"/>
        <v>0</v>
      </c>
      <c r="I1716" s="16">
        <f>IFERROR(VLOOKUP(A1716,'Moyennes FI (en entrée)'!B:N,7,0),"")</f>
        <v>15.2</v>
      </c>
      <c r="J1716" s="16">
        <f>IFERROR(VLOOKUP(VLOOKUP(A1716,'Fichier FI (en entrée)'!B:AH,33,0),Modificateurs!A$2:B$5,2,0),0)</f>
        <v>0</v>
      </c>
      <c r="K1716" s="16">
        <f>IFERROR(VLOOKUP(VLOOKUP(A1716,'Redoub FI (en entrée)'!B:N,7,0),Modificateurs!A$8:B$11,2,0),0)</f>
        <v>0</v>
      </c>
      <c r="L1716" s="16">
        <f>IFERROR(VLOOKUP(M1716,Modificateurs!D$1:E$94,2,0),0)</f>
        <v>-12</v>
      </c>
      <c r="M1716" t="str">
        <f>VLOOKUP(A1716,'Fichier FI (en entrée)'!B:AH,16,0)&amp;" "&amp;VLOOKUP(A1716,'Fichier FI (en entrée)'!B:AH,20,0)&amp;" "&amp;VLOOKUP(A1716,'Fichier FI (en entrée)'!B:AH,27,0)&amp;" "&amp;VLOOKUP(A1716,'Fichier FI (en entrée)'!B:AH,29,0)</f>
        <v xml:space="preserve">  Professionnelle Comptabilité</v>
      </c>
      <c r="N1716" t="str">
        <f>VLOOKUP(A1716,'Fichier FI (en entrée)'!B:AH,8,0)</f>
        <v>Non scolarisé</v>
      </c>
      <c r="O1716" t="b">
        <f>AND(C1716&gt;Synthèse!B$8,C1716&lt;Synthèse!B$10,NOT(Y1716))</f>
        <v>0</v>
      </c>
      <c r="P1716" t="s">
        <v>65</v>
      </c>
      <c r="Q1716" s="60">
        <f>ROUNDUP(C1716/(Synthèse!$B$4+Synthèse!$B$1)*8,0)</f>
        <v>7</v>
      </c>
      <c r="R1716" s="60">
        <f>IFERROR(VLOOKUP(A1716,'Evaluations (formulaire)'!A:P,6,0)+VLOOKUP(A1716,'Evaluations (formulaire)'!A:P,7,0),0)</f>
        <v>0</v>
      </c>
      <c r="S1716" s="60">
        <f>IFERROR(VLOOKUP(A1716,'Evaluations (formulaire)'!A:P,8,0),0)</f>
        <v>0</v>
      </c>
      <c r="T1716" s="60">
        <f>IF(AND(ISBLANK(P1716),Q1716&lt;=2),Synthèse!$B$41,IF(AND(ISBLANK(P1716),Q1716&gt;=7),Synthèse!$C$41,R1716+S1716))</f>
        <v>0</v>
      </c>
      <c r="U1716" s="60">
        <f t="shared" si="290"/>
        <v>3.1999999999999993</v>
      </c>
      <c r="V1716" s="60">
        <f t="shared" si="291"/>
        <v>1419</v>
      </c>
      <c r="X1716" s="26">
        <v>1712</v>
      </c>
      <c r="Y1716" s="26" t="b">
        <f>IFERROR(VLOOKUP(A1716,'Calculs FA (auto)'!A:O,15,0),FALSE)</f>
        <v>0</v>
      </c>
      <c r="Z1716" s="26">
        <f>IFERROR(VLOOKUP(A1716,'Evaluations (formulaire)'!A:M,9,0),0)</f>
        <v>0</v>
      </c>
      <c r="AA1716" s="135" t="b">
        <v>0</v>
      </c>
      <c r="AB1716" s="135" t="b">
        <v>0</v>
      </c>
      <c r="AC1716" s="135" t="b">
        <f t="shared" si="292"/>
        <v>0</v>
      </c>
      <c r="AD1716" s="135" t="b">
        <f t="shared" si="293"/>
        <v>0</v>
      </c>
      <c r="AE1716" s="135" t="b">
        <f t="shared" si="294"/>
        <v>1</v>
      </c>
      <c r="AF1716" s="135" t="b">
        <f>AND(AC1716,$V1716&lt;=Synthèse!$B$44)</f>
        <v>0</v>
      </c>
      <c r="AG1716" s="135" t="b">
        <f>AND(AD1716,$V1716&lt;=Synthèse!$B$44)</f>
        <v>0</v>
      </c>
      <c r="AH1716" s="135" t="b">
        <f>AND(AE1716,$V1716&lt;=Synthèse!$B$44)</f>
        <v>0</v>
      </c>
      <c r="AI1716" s="137" t="b">
        <v>0</v>
      </c>
      <c r="AJ1716" s="137" t="b">
        <v>0</v>
      </c>
      <c r="AK1716" s="137" t="b">
        <f t="shared" si="295"/>
        <v>0</v>
      </c>
      <c r="AL1716" s="137" t="b">
        <f t="shared" si="296"/>
        <v>0</v>
      </c>
      <c r="AM1716" s="137" t="b">
        <f>AND(AK1716,$V1716&lt;=Synthèse!$B$44)</f>
        <v>0</v>
      </c>
      <c r="AN1716" s="137" t="b">
        <f>AND(AL1716,$V1716&lt;=Synthèse!$B$44)</f>
        <v>0</v>
      </c>
    </row>
    <row r="1717" spans="1:40">
      <c r="A1717" s="17">
        <v>1026688</v>
      </c>
      <c r="B1717" t="str">
        <f ca="1">VLOOKUP(A1717,'Fichier FI (en entrée)'!B:AH,3,0)</f>
        <v>KRXOZKHWGG</v>
      </c>
      <c r="C1717">
        <f t="shared" si="286"/>
        <v>965</v>
      </c>
      <c r="D1717">
        <f t="shared" si="297"/>
        <v>10.61</v>
      </c>
      <c r="E1717" s="14" t="str">
        <f>VLOOKUP(A1717,'Fichier FI (en entrée)'!B:AH,2,0)</f>
        <v>EV</v>
      </c>
      <c r="F1717" s="14" t="b">
        <f t="shared" si="288"/>
        <v>1</v>
      </c>
      <c r="G1717" s="14" t="b">
        <f>IFERROR(VLOOKUP(A1717,'Calculs FA (auto)'!A:F,6,0),FALSE)</f>
        <v>0</v>
      </c>
      <c r="H1717" s="14" t="b">
        <f t="shared" si="289"/>
        <v>0</v>
      </c>
      <c r="I1717" s="16">
        <f>IFERROR(VLOOKUP(A1717,'Moyennes FI (en entrée)'!B:N,7,0),"")</f>
        <v>8.61</v>
      </c>
      <c r="J1717" s="16">
        <f>IFERROR(VLOOKUP(VLOOKUP(A1717,'Fichier FI (en entrée)'!B:AH,33,0),Modificateurs!A$2:B$5,2,0),0)</f>
        <v>0</v>
      </c>
      <c r="K1717" s="16">
        <f>IFERROR(VLOOKUP(VLOOKUP(A1717,'Redoub FI (en entrée)'!B:N,7,0),Modificateurs!A$8:B$11,2,0),0)</f>
        <v>0</v>
      </c>
      <c r="L1717" s="16">
        <f>IFERROR(VLOOKUP(M1717,Modificateurs!D$1:E$94,2,0),0)</f>
        <v>2</v>
      </c>
      <c r="M1717" t="str">
        <f>VLOOKUP(A1717,'Fichier FI (en entrée)'!B:AH,16,0)&amp;" "&amp;VLOOKUP(A1717,'Fichier FI (en entrée)'!B:AH,20,0)&amp;" "&amp;VLOOKUP(A1717,'Fichier FI (en entrée)'!B:AH,27,0)&amp;" "&amp;VLOOKUP(A1717,'Fichier FI (en entrée)'!B:AH,29,0)</f>
        <v xml:space="preserve">  Scientifique Physique-chimie</v>
      </c>
      <c r="N1717" t="str">
        <f>VLOOKUP(A1717,'Fichier FI (en entrée)'!B:AH,8,0)</f>
        <v>Non scolarisé</v>
      </c>
      <c r="O1717" t="b">
        <f>AND(C1717&gt;Synthèse!B$8,C1717&lt;Synthèse!B$10,NOT(Y1717))</f>
        <v>1</v>
      </c>
      <c r="P1717" t="s">
        <v>65</v>
      </c>
      <c r="Q1717" s="60">
        <f>ROUNDUP(C1717/(Synthèse!$B$4+Synthèse!$B$1)*8,0)</f>
        <v>5</v>
      </c>
      <c r="R1717" s="60">
        <f>IFERROR(VLOOKUP(A1717,'Evaluations (formulaire)'!A:P,6,0)+VLOOKUP(A1717,'Evaluations (formulaire)'!A:P,7,0),0)</f>
        <v>0</v>
      </c>
      <c r="S1717" s="60">
        <f>IFERROR(VLOOKUP(A1717,'Evaluations (formulaire)'!A:P,8,0),0)</f>
        <v>0</v>
      </c>
      <c r="T1717" s="60">
        <f>IF(AND(ISBLANK(P1717),Q1717&lt;=2),Synthèse!$B$41,IF(AND(ISBLANK(P1717),Q1717&gt;=7),Synthèse!$C$41,R1717+S1717))</f>
        <v>0</v>
      </c>
      <c r="U1717" s="60">
        <f t="shared" si="290"/>
        <v>10.61</v>
      </c>
      <c r="V1717" s="60">
        <f t="shared" si="291"/>
        <v>965</v>
      </c>
      <c r="X1717" s="26">
        <v>1746</v>
      </c>
      <c r="Y1717" s="26" t="b">
        <f>IFERROR(VLOOKUP(A1717,'Calculs FA (auto)'!A:O,15,0),FALSE)</f>
        <v>0</v>
      </c>
      <c r="Z1717" s="26">
        <f>IFERROR(VLOOKUP(A1717,'Evaluations (formulaire)'!A:M,9,0),0)</f>
        <v>0</v>
      </c>
      <c r="AA1717" s="135" t="b">
        <v>0</v>
      </c>
      <c r="AB1717" s="135" t="b">
        <v>0</v>
      </c>
      <c r="AC1717" s="135" t="b">
        <f t="shared" si="292"/>
        <v>0</v>
      </c>
      <c r="AD1717" s="135" t="b">
        <f t="shared" si="293"/>
        <v>0</v>
      </c>
      <c r="AE1717" s="135" t="b">
        <f t="shared" si="294"/>
        <v>1</v>
      </c>
      <c r="AF1717" s="135" t="b">
        <f>AND(AC1717,$V1717&lt;=Synthèse!$B$44)</f>
        <v>0</v>
      </c>
      <c r="AG1717" s="135" t="b">
        <f>AND(AD1717,$V1717&lt;=Synthèse!$B$44)</f>
        <v>0</v>
      </c>
      <c r="AH1717" s="135" t="b">
        <f>AND(AE1717,$V1717&lt;=Synthèse!$B$44)</f>
        <v>0</v>
      </c>
      <c r="AI1717" s="137" t="b">
        <v>0</v>
      </c>
      <c r="AJ1717" s="137" t="b">
        <v>0</v>
      </c>
      <c r="AK1717" s="137" t="b">
        <f t="shared" si="295"/>
        <v>0</v>
      </c>
      <c r="AL1717" s="137" t="b">
        <f t="shared" si="296"/>
        <v>0</v>
      </c>
      <c r="AM1717" s="137" t="b">
        <f>AND(AK1717,$V1717&lt;=Synthèse!$B$44)</f>
        <v>0</v>
      </c>
      <c r="AN1717" s="137" t="b">
        <f>AND(AL1717,$V1717&lt;=Synthèse!$B$44)</f>
        <v>0</v>
      </c>
    </row>
    <row r="1718" spans="1:40">
      <c r="A1718" s="17">
        <v>1026877</v>
      </c>
      <c r="B1718" t="str">
        <f ca="1">VLOOKUP(A1718,'Fichier FI (en entrée)'!B:AH,3,0)</f>
        <v>OESPJPMLHE</v>
      </c>
      <c r="C1718">
        <f t="shared" si="286"/>
        <v>2097</v>
      </c>
      <c r="D1718">
        <f t="shared" si="297"/>
        <v>-100</v>
      </c>
      <c r="E1718" s="14" t="str">
        <f>VLOOKUP(A1718,'Fichier FI (en entrée)'!B:AH,2,0)</f>
        <v>ENV</v>
      </c>
      <c r="F1718" s="14" t="b">
        <f t="shared" si="288"/>
        <v>0</v>
      </c>
      <c r="G1718" s="14" t="b">
        <f>IFERROR(VLOOKUP(A1718,'Calculs FA (auto)'!A:F,6,0),FALSE)</f>
        <v>0</v>
      </c>
      <c r="H1718" s="14" t="b">
        <f t="shared" si="289"/>
        <v>0</v>
      </c>
      <c r="I1718" s="16" t="str">
        <f>IFERROR(VLOOKUP(A1718,'Moyennes FI (en entrée)'!B:N,7,0),"")</f>
        <v/>
      </c>
      <c r="J1718" s="16">
        <f>IFERROR(VLOOKUP(VLOOKUP(A1718,'Fichier FI (en entrée)'!B:AH,33,0),Modificateurs!A$2:B$5,2,0),0)</f>
        <v>0</v>
      </c>
      <c r="K1718" s="16">
        <f>IFERROR(VLOOKUP(VLOOKUP(A1718,'Redoub FI (en entrée)'!B:N,7,0),Modificateurs!A$8:B$11,2,0),0)</f>
        <v>0</v>
      </c>
      <c r="L1718" s="16">
        <f>IFERROR(VLOOKUP(M1718,Modificateurs!D$1:E$94,2,0),0)</f>
        <v>-12</v>
      </c>
      <c r="M1718" t="str">
        <f>VLOOKUP(A1718,'Fichier FI (en entrée)'!B:AH,16,0)&amp;" "&amp;VLOOKUP(A1718,'Fichier FI (en entrée)'!B:AH,20,0)&amp;" "&amp;VLOOKUP(A1718,'Fichier FI (en entrée)'!B:AH,27,0)&amp;" "&amp;VLOOKUP(A1718,'Fichier FI (en entrée)'!B:AH,29,0)</f>
        <v xml:space="preserve">  Professionnelle Accueil - relation clients et usagers</v>
      </c>
      <c r="N1718" t="str">
        <f>VLOOKUP(A1718,'Fichier FI (en entrée)'!B:AH,8,0)</f>
        <v>Scolarisé dans le supérieur en France</v>
      </c>
      <c r="O1718" t="b">
        <f>AND(C1718&gt;Synthèse!B$8,C1718&lt;Synthèse!B$10,NOT(Y1718))</f>
        <v>0</v>
      </c>
      <c r="P1718" t="s">
        <v>65</v>
      </c>
      <c r="Q1718" s="60">
        <f>ROUNDUP(C1718/(Synthèse!$B$4+Synthèse!$B$1)*8,0)</f>
        <v>10</v>
      </c>
      <c r="R1718" s="60">
        <f>IFERROR(VLOOKUP(A1718,'Evaluations (formulaire)'!A:P,6,0)+VLOOKUP(A1718,'Evaluations (formulaire)'!A:P,7,0),0)</f>
        <v>0</v>
      </c>
      <c r="S1718" s="60">
        <f>IFERROR(VLOOKUP(A1718,'Evaluations (formulaire)'!A:P,8,0),0)</f>
        <v>0</v>
      </c>
      <c r="T1718" s="60">
        <f>IF(AND(ISBLANK(P1718),Q1718&lt;=2),Synthèse!$B$41,IF(AND(ISBLANK(P1718),Q1718&gt;=7),Synthèse!$C$41,R1718+S1718))</f>
        <v>0</v>
      </c>
      <c r="U1718" s="60">
        <f t="shared" si="290"/>
        <v>-100</v>
      </c>
      <c r="V1718" s="60">
        <f t="shared" si="291"/>
        <v>2096</v>
      </c>
      <c r="X1718" s="26">
        <v>229</v>
      </c>
      <c r="Y1718" s="26" t="b">
        <f>IFERROR(VLOOKUP(A1718,'Calculs FA (auto)'!A:O,15,0),FALSE)</f>
        <v>0</v>
      </c>
      <c r="Z1718" s="26">
        <f>IFERROR(VLOOKUP(A1718,'Evaluations (formulaire)'!A:M,9,0),0)</f>
        <v>0</v>
      </c>
      <c r="AA1718" s="135" t="b">
        <v>0</v>
      </c>
      <c r="AB1718" s="135" t="b">
        <v>0</v>
      </c>
      <c r="AC1718" s="135" t="b">
        <f t="shared" si="292"/>
        <v>0</v>
      </c>
      <c r="AD1718" s="135" t="b">
        <f t="shared" si="293"/>
        <v>0</v>
      </c>
      <c r="AE1718" s="135" t="b">
        <f t="shared" si="294"/>
        <v>0</v>
      </c>
      <c r="AF1718" s="135" t="b">
        <f>AND(AC1718,$V1718&lt;=Synthèse!$B$44)</f>
        <v>0</v>
      </c>
      <c r="AG1718" s="135" t="b">
        <f>AND(AD1718,$V1718&lt;=Synthèse!$B$44)</f>
        <v>0</v>
      </c>
      <c r="AH1718" s="135" t="b">
        <f>AND(AE1718,$V1718&lt;=Synthèse!$B$44)</f>
        <v>0</v>
      </c>
      <c r="AI1718" s="137" t="b">
        <v>0</v>
      </c>
      <c r="AJ1718" s="137" t="b">
        <v>0</v>
      </c>
      <c r="AK1718" s="137" t="b">
        <f t="shared" si="295"/>
        <v>0</v>
      </c>
      <c r="AL1718" s="137" t="b">
        <f t="shared" si="296"/>
        <v>0</v>
      </c>
      <c r="AM1718" s="137" t="b">
        <f>AND(AK1718,$V1718&lt;=Synthèse!$B$44)</f>
        <v>0</v>
      </c>
      <c r="AN1718" s="137" t="b">
        <f>AND(AL1718,$V1718&lt;=Synthèse!$B$44)</f>
        <v>0</v>
      </c>
    </row>
    <row r="1719" spans="1:40">
      <c r="A1719" s="17">
        <v>1027002</v>
      </c>
      <c r="B1719" t="str">
        <f ca="1">VLOOKUP(A1719,'Fichier FI (en entrée)'!B:AH,3,0)</f>
        <v>QINFKZYTCR</v>
      </c>
      <c r="C1719">
        <f t="shared" si="286"/>
        <v>931</v>
      </c>
      <c r="D1719">
        <f t="shared" si="297"/>
        <v>10.86</v>
      </c>
      <c r="E1719" s="14" t="str">
        <f>VLOOKUP(A1719,'Fichier FI (en entrée)'!B:AH,2,0)</f>
        <v>EV</v>
      </c>
      <c r="F1719" s="14" t="b">
        <f t="shared" si="288"/>
        <v>1</v>
      </c>
      <c r="G1719" s="14" t="b">
        <f>IFERROR(VLOOKUP(A1719,'Calculs FA (auto)'!A:F,6,0),FALSE)</f>
        <v>0</v>
      </c>
      <c r="H1719" s="14" t="b">
        <f t="shared" si="289"/>
        <v>0</v>
      </c>
      <c r="I1719" s="16">
        <f>IFERROR(VLOOKUP(A1719,'Moyennes FI (en entrée)'!B:N,7,0),"")</f>
        <v>8.86</v>
      </c>
      <c r="J1719" s="16">
        <f>IFERROR(VLOOKUP(VLOOKUP(A1719,'Fichier FI (en entrée)'!B:AH,33,0),Modificateurs!A$2:B$5,2,0),0)</f>
        <v>0</v>
      </c>
      <c r="K1719" s="16">
        <f>IFERROR(VLOOKUP(VLOOKUP(A1719,'Redoub FI (en entrée)'!B:N,7,0),Modificateurs!A$8:B$11,2,0),0)</f>
        <v>0</v>
      </c>
      <c r="L1719" s="16">
        <f>IFERROR(VLOOKUP(M1719,Modificateurs!D$1:E$94,2,0),0)</f>
        <v>2</v>
      </c>
      <c r="M1719" t="str">
        <f>VLOOKUP(A1719,'Fichier FI (en entrée)'!B:AH,16,0)&amp;" "&amp;VLOOKUP(A1719,'Fichier FI (en entrée)'!B:AH,20,0)&amp;" "&amp;VLOOKUP(A1719,'Fichier FI (en entrée)'!B:AH,27,0)&amp;" "&amp;VLOOKUP(A1719,'Fichier FI (en entrée)'!B:AH,29,0)</f>
        <v xml:space="preserve">  Scientifique Physique-chimie</v>
      </c>
      <c r="N1719" t="str">
        <f>VLOOKUP(A1719,'Fichier FI (en entrée)'!B:AH,8,0)</f>
        <v>Non scolarisé</v>
      </c>
      <c r="O1719" t="b">
        <f>AND(C1719&gt;Synthèse!B$8,C1719&lt;Synthèse!B$10,NOT(Y1719))</f>
        <v>1</v>
      </c>
      <c r="P1719" t="s">
        <v>65</v>
      </c>
      <c r="Q1719" s="60">
        <f>ROUNDUP(C1719/(Synthèse!$B$4+Synthèse!$B$1)*8,0)</f>
        <v>5</v>
      </c>
      <c r="R1719" s="60">
        <f>IFERROR(VLOOKUP(A1719,'Evaluations (formulaire)'!A:P,6,0)+VLOOKUP(A1719,'Evaluations (formulaire)'!A:P,7,0),0)</f>
        <v>0</v>
      </c>
      <c r="S1719" s="60">
        <f>IFERROR(VLOOKUP(A1719,'Evaluations (formulaire)'!A:P,8,0),0)</f>
        <v>0</v>
      </c>
      <c r="T1719" s="60">
        <f>IF(AND(ISBLANK(P1719),Q1719&lt;=2),Synthèse!$B$41,IF(AND(ISBLANK(P1719),Q1719&gt;=7),Synthèse!$C$41,R1719+S1719))</f>
        <v>0</v>
      </c>
      <c r="U1719" s="60">
        <f t="shared" si="290"/>
        <v>10.86</v>
      </c>
      <c r="V1719" s="60">
        <f t="shared" si="291"/>
        <v>931</v>
      </c>
      <c r="X1719" s="26">
        <v>177</v>
      </c>
      <c r="Y1719" s="26" t="b">
        <f>IFERROR(VLOOKUP(A1719,'Calculs FA (auto)'!A:O,15,0),FALSE)</f>
        <v>0</v>
      </c>
      <c r="Z1719" s="26">
        <f>IFERROR(VLOOKUP(A1719,'Evaluations (formulaire)'!A:M,9,0),0)</f>
        <v>0</v>
      </c>
      <c r="AA1719" s="135" t="b">
        <v>0</v>
      </c>
      <c r="AB1719" s="135" t="b">
        <v>0</v>
      </c>
      <c r="AC1719" s="135" t="b">
        <f t="shared" si="292"/>
        <v>0</v>
      </c>
      <c r="AD1719" s="135" t="b">
        <f t="shared" si="293"/>
        <v>0</v>
      </c>
      <c r="AE1719" s="135" t="b">
        <f t="shared" si="294"/>
        <v>1</v>
      </c>
      <c r="AF1719" s="135" t="b">
        <f>AND(AC1719,$V1719&lt;=Synthèse!$B$44)</f>
        <v>0</v>
      </c>
      <c r="AG1719" s="135" t="b">
        <f>AND(AD1719,$V1719&lt;=Synthèse!$B$44)</f>
        <v>0</v>
      </c>
      <c r="AH1719" s="135" t="b">
        <f>AND(AE1719,$V1719&lt;=Synthèse!$B$44)</f>
        <v>0</v>
      </c>
      <c r="AI1719" s="137" t="b">
        <v>0</v>
      </c>
      <c r="AJ1719" s="137" t="b">
        <v>0</v>
      </c>
      <c r="AK1719" s="137" t="b">
        <f t="shared" si="295"/>
        <v>0</v>
      </c>
      <c r="AL1719" s="137" t="b">
        <f t="shared" si="296"/>
        <v>0</v>
      </c>
      <c r="AM1719" s="137" t="b">
        <f>AND(AK1719,$V1719&lt;=Synthèse!$B$44)</f>
        <v>0</v>
      </c>
      <c r="AN1719" s="137" t="b">
        <f>AND(AL1719,$V1719&lt;=Synthèse!$B$44)</f>
        <v>0</v>
      </c>
    </row>
    <row r="1720" spans="1:40">
      <c r="A1720" s="17">
        <v>1027154</v>
      </c>
      <c r="B1720" t="str">
        <f ca="1">VLOOKUP(A1720,'Fichier FI (en entrée)'!B:AH,3,0)</f>
        <v>PTYEPKZNNK</v>
      </c>
      <c r="C1720">
        <f t="shared" si="286"/>
        <v>1585</v>
      </c>
      <c r="D1720">
        <f t="shared" si="297"/>
        <v>-1.5199999999999996</v>
      </c>
      <c r="E1720" s="14" t="str">
        <f>VLOOKUP(A1720,'Fichier FI (en entrée)'!B:AH,2,0)</f>
        <v>EV</v>
      </c>
      <c r="F1720" s="14" t="b">
        <f t="shared" si="288"/>
        <v>1</v>
      </c>
      <c r="G1720" s="14" t="b">
        <f>IFERROR(VLOOKUP(A1720,'Calculs FA (auto)'!A:F,6,0),FALSE)</f>
        <v>0</v>
      </c>
      <c r="H1720" s="14" t="b">
        <f t="shared" si="289"/>
        <v>0</v>
      </c>
      <c r="I1720" s="16">
        <f>IFERROR(VLOOKUP(A1720,'Moyennes FI (en entrée)'!B:N,7,0),"")</f>
        <v>10.48</v>
      </c>
      <c r="J1720" s="16">
        <f>IFERROR(VLOOKUP(VLOOKUP(A1720,'Fichier FI (en entrée)'!B:AH,33,0),Modificateurs!A$2:B$5,2,0),0)</f>
        <v>0</v>
      </c>
      <c r="K1720" s="16">
        <f>IFERROR(VLOOKUP(VLOOKUP(A1720,'Redoub FI (en entrée)'!B:N,7,0),Modificateurs!A$8:B$11,2,0),0)</f>
        <v>0</v>
      </c>
      <c r="L1720" s="16">
        <f>IFERROR(VLOOKUP(M1720,Modificateurs!D$1:E$94,2,0),0)</f>
        <v>-12</v>
      </c>
      <c r="M1720" t="str">
        <f>VLOOKUP(A1720,'Fichier FI (en entrée)'!B:AH,16,0)&amp;" "&amp;VLOOKUP(A1720,'Fichier FI (en entrée)'!B:AH,20,0)&amp;" "&amp;VLOOKUP(A1720,'Fichier FI (en entrée)'!B:AH,27,0)&amp;" "&amp;VLOOKUP(A1720,'Fichier FI (en entrée)'!B:AH,29,0)</f>
        <v xml:space="preserve">  Professionnelle Electrotechnique, énergie, équipements communicants</v>
      </c>
      <c r="N1720" t="str">
        <f>VLOOKUP(A1720,'Fichier FI (en entrée)'!B:AH,8,0)</f>
        <v>Non scolarisé</v>
      </c>
      <c r="O1720" t="b">
        <f>AND(C1720&gt;Synthèse!B$8,C1720&lt;Synthèse!B$10,NOT(Y1720))</f>
        <v>0</v>
      </c>
      <c r="P1720" t="s">
        <v>65</v>
      </c>
      <c r="Q1720" s="60">
        <f>ROUNDUP(C1720/(Synthèse!$B$4+Synthèse!$B$1)*8,0)</f>
        <v>8</v>
      </c>
      <c r="R1720" s="60">
        <f>IFERROR(VLOOKUP(A1720,'Evaluations (formulaire)'!A:P,6,0)+VLOOKUP(A1720,'Evaluations (formulaire)'!A:P,7,0),0)</f>
        <v>0</v>
      </c>
      <c r="S1720" s="60">
        <f>IFERROR(VLOOKUP(A1720,'Evaluations (formulaire)'!A:P,8,0),0)</f>
        <v>0</v>
      </c>
      <c r="T1720" s="60">
        <f>IF(AND(ISBLANK(P1720),Q1720&lt;=2),Synthèse!$B$41,IF(AND(ISBLANK(P1720),Q1720&gt;=7),Synthèse!$C$41,R1720+S1720))</f>
        <v>0</v>
      </c>
      <c r="U1720" s="60">
        <f t="shared" si="290"/>
        <v>-1.5199999999999996</v>
      </c>
      <c r="V1720" s="60">
        <f t="shared" si="291"/>
        <v>1585</v>
      </c>
      <c r="X1720" s="26">
        <v>851</v>
      </c>
      <c r="Y1720" s="26" t="b">
        <f>IFERROR(VLOOKUP(A1720,'Calculs FA (auto)'!A:O,15,0),FALSE)</f>
        <v>0</v>
      </c>
      <c r="Z1720" s="26">
        <f>IFERROR(VLOOKUP(A1720,'Evaluations (formulaire)'!A:M,9,0),0)</f>
        <v>0</v>
      </c>
      <c r="AA1720" s="135" t="b">
        <v>0</v>
      </c>
      <c r="AB1720" s="135" t="b">
        <v>0</v>
      </c>
      <c r="AC1720" s="135" t="b">
        <f t="shared" si="292"/>
        <v>0</v>
      </c>
      <c r="AD1720" s="135" t="b">
        <f t="shared" si="293"/>
        <v>0</v>
      </c>
      <c r="AE1720" s="135" t="b">
        <f t="shared" si="294"/>
        <v>1</v>
      </c>
      <c r="AF1720" s="135" t="b">
        <f>AND(AC1720,$V1720&lt;=Synthèse!$B$44)</f>
        <v>0</v>
      </c>
      <c r="AG1720" s="135" t="b">
        <f>AND(AD1720,$V1720&lt;=Synthèse!$B$44)</f>
        <v>0</v>
      </c>
      <c r="AH1720" s="135" t="b">
        <f>AND(AE1720,$V1720&lt;=Synthèse!$B$44)</f>
        <v>0</v>
      </c>
      <c r="AI1720" s="137" t="b">
        <v>0</v>
      </c>
      <c r="AJ1720" s="137" t="b">
        <v>0</v>
      </c>
      <c r="AK1720" s="137" t="b">
        <f t="shared" si="295"/>
        <v>0</v>
      </c>
      <c r="AL1720" s="137" t="b">
        <f t="shared" si="296"/>
        <v>0</v>
      </c>
      <c r="AM1720" s="137" t="b">
        <f>AND(AK1720,$V1720&lt;=Synthèse!$B$44)</f>
        <v>0</v>
      </c>
      <c r="AN1720" s="137" t="b">
        <f>AND(AL1720,$V1720&lt;=Synthèse!$B$44)</f>
        <v>0</v>
      </c>
    </row>
    <row r="1721" spans="1:40">
      <c r="A1721" s="17">
        <v>1027741</v>
      </c>
      <c r="B1721" t="str">
        <f ca="1">VLOOKUP(A1721,'Fichier FI (en entrée)'!B:AH,3,0)</f>
        <v>JHAKQCCWLC</v>
      </c>
      <c r="C1721">
        <f t="shared" si="286"/>
        <v>581</v>
      </c>
      <c r="D1721">
        <f t="shared" si="297"/>
        <v>12.95</v>
      </c>
      <c r="E1721" s="14" t="str">
        <f>VLOOKUP(A1721,'Fichier FI (en entrée)'!B:AH,2,0)</f>
        <v>EV</v>
      </c>
      <c r="F1721" s="14" t="b">
        <f t="shared" si="288"/>
        <v>1</v>
      </c>
      <c r="G1721" s="14" t="b">
        <f>IFERROR(VLOOKUP(A1721,'Calculs FA (auto)'!A:F,6,0),FALSE)</f>
        <v>0</v>
      </c>
      <c r="H1721" s="14" t="b">
        <f t="shared" si="289"/>
        <v>0</v>
      </c>
      <c r="I1721" s="16">
        <f>IFERROR(VLOOKUP(A1721,'Moyennes FI (en entrée)'!B:N,7,0),"")</f>
        <v>11.95</v>
      </c>
      <c r="J1721" s="16">
        <f>IFERROR(VLOOKUP(VLOOKUP(A1721,'Fichier FI (en entrée)'!B:AH,33,0),Modificateurs!A$2:B$5,2,0),0)</f>
        <v>0</v>
      </c>
      <c r="K1721" s="16">
        <f>IFERROR(VLOOKUP(VLOOKUP(A1721,'Redoub FI (en entrée)'!B:N,7,0),Modificateurs!A$8:B$11,2,0),0)</f>
        <v>0</v>
      </c>
      <c r="L1721" s="16">
        <f>IFERROR(VLOOKUP(M1721,Modificateurs!D$1:E$94,2,0),0)</f>
        <v>1</v>
      </c>
      <c r="M1721" t="str">
        <f>VLOOKUP(A1721,'Fichier FI (en entrée)'!B:AH,16,0)&amp;" "&amp;VLOOKUP(A1721,'Fichier FI (en entrée)'!B:AH,20,0)&amp;" "&amp;VLOOKUP(A1721,'Fichier FI (en entrée)'!B:AH,27,0)&amp;" "&amp;VLOOKUP(A1721,'Fichier FI (en entrée)'!B:AH,29,0)</f>
        <v xml:space="preserve">  Scientifique Sciences de la vie et de la terre</v>
      </c>
      <c r="N1721" t="str">
        <f>VLOOKUP(A1721,'Fichier FI (en entrée)'!B:AH,8,0)</f>
        <v>Scolarisé en MC, FCIL, MGI, DAEU, MANN hors contrat,bac international</v>
      </c>
      <c r="O1721" t="b">
        <f>AND(C1721&gt;Synthèse!B$8,C1721&lt;Synthèse!B$10,NOT(Y1721))</f>
        <v>1</v>
      </c>
      <c r="P1721" t="s">
        <v>65</v>
      </c>
      <c r="Q1721" s="60">
        <f>ROUNDUP(C1721/(Synthèse!$B$4+Synthèse!$B$1)*8,0)</f>
        <v>3</v>
      </c>
      <c r="R1721" s="60">
        <f>IFERROR(VLOOKUP(A1721,'Evaluations (formulaire)'!A:P,6,0)+VLOOKUP(A1721,'Evaluations (formulaire)'!A:P,7,0),0)</f>
        <v>0</v>
      </c>
      <c r="S1721" s="60">
        <f>IFERROR(VLOOKUP(A1721,'Evaluations (formulaire)'!A:P,8,0),0)</f>
        <v>0</v>
      </c>
      <c r="T1721" s="60">
        <f>IF(AND(ISBLANK(P1721),Q1721&lt;=2),Synthèse!$B$41,IF(AND(ISBLANK(P1721),Q1721&gt;=7),Synthèse!$C$41,R1721+S1721))</f>
        <v>0</v>
      </c>
      <c r="U1721" s="60">
        <f t="shared" si="290"/>
        <v>12.95</v>
      </c>
      <c r="V1721" s="60">
        <f t="shared" si="291"/>
        <v>582</v>
      </c>
      <c r="X1721" s="26">
        <v>1483</v>
      </c>
      <c r="Y1721" s="26" t="b">
        <f>IFERROR(VLOOKUP(A1721,'Calculs FA (auto)'!A:O,15,0),FALSE)</f>
        <v>0</v>
      </c>
      <c r="Z1721" s="26">
        <f>IFERROR(VLOOKUP(A1721,'Evaluations (formulaire)'!A:M,9,0),0)</f>
        <v>0</v>
      </c>
      <c r="AA1721" s="135" t="b">
        <v>0</v>
      </c>
      <c r="AB1721" s="135" t="b">
        <v>0</v>
      </c>
      <c r="AC1721" s="135" t="b">
        <f t="shared" si="292"/>
        <v>0</v>
      </c>
      <c r="AD1721" s="135" t="b">
        <f t="shared" si="293"/>
        <v>0</v>
      </c>
      <c r="AE1721" s="135" t="b">
        <f t="shared" si="294"/>
        <v>1</v>
      </c>
      <c r="AF1721" s="135" t="b">
        <f>AND(AC1721,$V1721&lt;=Synthèse!$B$44)</f>
        <v>0</v>
      </c>
      <c r="AG1721" s="135" t="b">
        <f>AND(AD1721,$V1721&lt;=Synthèse!$B$44)</f>
        <v>0</v>
      </c>
      <c r="AH1721" s="135" t="b">
        <f>AND(AE1721,$V1721&lt;=Synthèse!$B$44)</f>
        <v>1</v>
      </c>
      <c r="AI1721" s="137" t="b">
        <v>0</v>
      </c>
      <c r="AJ1721" s="137" t="b">
        <v>0</v>
      </c>
      <c r="AK1721" s="137" t="b">
        <f t="shared" si="295"/>
        <v>0</v>
      </c>
      <c r="AL1721" s="137" t="b">
        <f t="shared" si="296"/>
        <v>0</v>
      </c>
      <c r="AM1721" s="137" t="b">
        <f>AND(AK1721,$V1721&lt;=Synthèse!$B$44)</f>
        <v>0</v>
      </c>
      <c r="AN1721" s="137" t="b">
        <f>AND(AL1721,$V1721&lt;=Synthèse!$B$44)</f>
        <v>0</v>
      </c>
    </row>
    <row r="1722" spans="1:40">
      <c r="A1722" s="17">
        <v>1027784</v>
      </c>
      <c r="B1722" t="str">
        <f ca="1">VLOOKUP(A1722,'Fichier FI (en entrée)'!B:AH,3,0)</f>
        <v>JMMOAFCIQJ</v>
      </c>
      <c r="C1722">
        <f t="shared" si="286"/>
        <v>711</v>
      </c>
      <c r="D1722">
        <f t="shared" si="297"/>
        <v>12.13</v>
      </c>
      <c r="E1722" s="14" t="str">
        <f>VLOOKUP(A1722,'Fichier FI (en entrée)'!B:AH,2,0)</f>
        <v>EV</v>
      </c>
      <c r="F1722" s="14" t="b">
        <f t="shared" si="288"/>
        <v>1</v>
      </c>
      <c r="G1722" s="14" t="b">
        <f>IFERROR(VLOOKUP(A1722,'Calculs FA (auto)'!A:F,6,0),FALSE)</f>
        <v>0</v>
      </c>
      <c r="H1722" s="14" t="b">
        <f t="shared" si="289"/>
        <v>0</v>
      </c>
      <c r="I1722" s="16">
        <f>IFERROR(VLOOKUP(A1722,'Moyennes FI (en entrée)'!B:N,7,0),"")</f>
        <v>11.13</v>
      </c>
      <c r="J1722" s="16">
        <f>IFERROR(VLOOKUP(VLOOKUP(A1722,'Fichier FI (en entrée)'!B:AH,33,0),Modificateurs!A$2:B$5,2,0),0)</f>
        <v>0</v>
      </c>
      <c r="K1722" s="16">
        <f>IFERROR(VLOOKUP(VLOOKUP(A1722,'Redoub FI (en entrée)'!B:N,7,0),Modificateurs!A$8:B$11,2,0),0)</f>
        <v>0</v>
      </c>
      <c r="L1722" s="16">
        <f>IFERROR(VLOOKUP(M1722,Modificateurs!D$1:E$94,2,0),0)</f>
        <v>1</v>
      </c>
      <c r="M1722" t="str">
        <f>VLOOKUP(A1722,'Fichier FI (en entrée)'!B:AH,16,0)&amp;" "&amp;VLOOKUP(A1722,'Fichier FI (en entrée)'!B:AH,20,0)&amp;" "&amp;VLOOKUP(A1722,'Fichier FI (en entrée)'!B:AH,27,0)&amp;" "&amp;VLOOKUP(A1722,'Fichier FI (en entrée)'!B:AH,29,0)</f>
        <v xml:space="preserve">  Scientifique Sciences de la vie et de la terre</v>
      </c>
      <c r="N1722" t="str">
        <f>VLOOKUP(A1722,'Fichier FI (en entrée)'!B:AH,8,0)</f>
        <v>Non scolarisé</v>
      </c>
      <c r="O1722" t="b">
        <f>AND(C1722&gt;Synthèse!B$8,C1722&lt;Synthèse!B$10,NOT(Y1722))</f>
        <v>1</v>
      </c>
      <c r="P1722" t="s">
        <v>65</v>
      </c>
      <c r="Q1722" s="60">
        <f>ROUNDUP(C1722/(Synthèse!$B$4+Synthèse!$B$1)*8,0)</f>
        <v>4</v>
      </c>
      <c r="R1722" s="60">
        <f>IFERROR(VLOOKUP(A1722,'Evaluations (formulaire)'!A:P,6,0)+VLOOKUP(A1722,'Evaluations (formulaire)'!A:P,7,0),0)</f>
        <v>0</v>
      </c>
      <c r="S1722" s="60">
        <f>IFERROR(VLOOKUP(A1722,'Evaluations (formulaire)'!A:P,8,0),0)</f>
        <v>0</v>
      </c>
      <c r="T1722" s="60">
        <f>IF(AND(ISBLANK(P1722),Q1722&lt;=2),Synthèse!$B$41,IF(AND(ISBLANK(P1722),Q1722&gt;=7),Synthèse!$C$41,R1722+S1722))</f>
        <v>0</v>
      </c>
      <c r="U1722" s="60">
        <f t="shared" si="290"/>
        <v>12.13</v>
      </c>
      <c r="V1722" s="60">
        <f t="shared" si="291"/>
        <v>711</v>
      </c>
      <c r="X1722" s="26">
        <v>453</v>
      </c>
      <c r="Y1722" s="26" t="b">
        <f>IFERROR(VLOOKUP(A1722,'Calculs FA (auto)'!A:O,15,0),FALSE)</f>
        <v>0</v>
      </c>
      <c r="Z1722" s="26">
        <f>IFERROR(VLOOKUP(A1722,'Evaluations (formulaire)'!A:M,9,0),0)</f>
        <v>0</v>
      </c>
      <c r="AA1722" s="135" t="b">
        <v>0</v>
      </c>
      <c r="AB1722" s="135" t="b">
        <v>0</v>
      </c>
      <c r="AC1722" s="135" t="b">
        <f t="shared" si="292"/>
        <v>0</v>
      </c>
      <c r="AD1722" s="135" t="b">
        <f t="shared" si="293"/>
        <v>0</v>
      </c>
      <c r="AE1722" s="135" t="b">
        <f t="shared" si="294"/>
        <v>1</v>
      </c>
      <c r="AF1722" s="135" t="b">
        <f>AND(AC1722,$V1722&lt;=Synthèse!$B$44)</f>
        <v>0</v>
      </c>
      <c r="AG1722" s="135" t="b">
        <f>AND(AD1722,$V1722&lt;=Synthèse!$B$44)</f>
        <v>0</v>
      </c>
      <c r="AH1722" s="135" t="b">
        <f>AND(AE1722,$V1722&lt;=Synthèse!$B$44)</f>
        <v>0</v>
      </c>
      <c r="AI1722" s="137" t="b">
        <v>0</v>
      </c>
      <c r="AJ1722" s="137" t="b">
        <v>0</v>
      </c>
      <c r="AK1722" s="137" t="b">
        <f t="shared" si="295"/>
        <v>0</v>
      </c>
      <c r="AL1722" s="137" t="b">
        <f t="shared" si="296"/>
        <v>0</v>
      </c>
      <c r="AM1722" s="137" t="b">
        <f>AND(AK1722,$V1722&lt;=Synthèse!$B$44)</f>
        <v>0</v>
      </c>
      <c r="AN1722" s="137" t="b">
        <f>AND(AL1722,$V1722&lt;=Synthèse!$B$44)</f>
        <v>0</v>
      </c>
    </row>
    <row r="1723" spans="1:40">
      <c r="A1723" s="17">
        <v>1028094</v>
      </c>
      <c r="B1723" t="str">
        <f ca="1">VLOOKUP(A1723,'Fichier FI (en entrée)'!B:AH,3,0)</f>
        <v>HDNIOWOWBW</v>
      </c>
      <c r="C1723">
        <f t="shared" si="286"/>
        <v>2097</v>
      </c>
      <c r="D1723">
        <f t="shared" si="297"/>
        <v>-100</v>
      </c>
      <c r="E1723" s="14" t="str">
        <f>VLOOKUP(A1723,'Fichier FI (en entrée)'!B:AH,2,0)</f>
        <v>ENV</v>
      </c>
      <c r="F1723" s="14" t="b">
        <f t="shared" si="288"/>
        <v>0</v>
      </c>
      <c r="G1723" s="14" t="b">
        <f>IFERROR(VLOOKUP(A1723,'Calculs FA (auto)'!A:F,6,0),FALSE)</f>
        <v>0</v>
      </c>
      <c r="H1723" s="14" t="b">
        <f t="shared" si="289"/>
        <v>0</v>
      </c>
      <c r="I1723" s="16" t="str">
        <f>IFERROR(VLOOKUP(A1723,'Moyennes FI (en entrée)'!B:N,7,0),"")</f>
        <v/>
      </c>
      <c r="J1723" s="16">
        <f>IFERROR(VLOOKUP(VLOOKUP(A1723,'Fichier FI (en entrée)'!B:AH,33,0),Modificateurs!A$2:B$5,2,0),0)</f>
        <v>0</v>
      </c>
      <c r="K1723" s="16">
        <f>IFERROR(VLOOKUP(VLOOKUP(A1723,'Redoub FI (en entrée)'!B:N,7,0),Modificateurs!A$8:B$11,2,0),0)</f>
        <v>0</v>
      </c>
      <c r="L1723" s="16">
        <f>IFERROR(VLOOKUP(M1723,Modificateurs!D$1:E$94,2,0),0)</f>
        <v>-3</v>
      </c>
      <c r="M1723" t="str">
        <f>VLOOKUP(A1723,'Fichier FI (en entrée)'!B:AH,16,0)&amp;" "&amp;VLOOKUP(A1723,'Fichier FI (en entrée)'!B:AH,20,0)&amp;" "&amp;VLOOKUP(A1723,'Fichier FI (en entrée)'!B:AH,27,0)&amp;" "&amp;VLOOKUP(A1723,'Fichier FI (en entrée)'!B:AH,29,0)</f>
        <v xml:space="preserve">  Economique et social Mathématiques</v>
      </c>
      <c r="N1723" t="str">
        <f>VLOOKUP(A1723,'Fichier FI (en entrée)'!B:AH,8,0)</f>
        <v>Scolarisé dans le supérieur en France</v>
      </c>
      <c r="O1723" t="b">
        <f>AND(C1723&gt;Synthèse!B$8,C1723&lt;Synthèse!B$10,NOT(Y1723))</f>
        <v>0</v>
      </c>
      <c r="P1723" t="s">
        <v>65</v>
      </c>
      <c r="Q1723" s="60">
        <f>ROUNDUP(C1723/(Synthèse!$B$4+Synthèse!$B$1)*8,0)</f>
        <v>10</v>
      </c>
      <c r="R1723" s="60">
        <f>IFERROR(VLOOKUP(A1723,'Evaluations (formulaire)'!A:P,6,0)+VLOOKUP(A1723,'Evaluations (formulaire)'!A:P,7,0),0)</f>
        <v>0</v>
      </c>
      <c r="S1723" s="60">
        <f>IFERROR(VLOOKUP(A1723,'Evaluations (formulaire)'!A:P,8,0),0)</f>
        <v>0</v>
      </c>
      <c r="T1723" s="60">
        <f>IF(AND(ISBLANK(P1723),Q1723&lt;=2),Synthèse!$B$41,IF(AND(ISBLANK(P1723),Q1723&gt;=7),Synthèse!$C$41,R1723+S1723))</f>
        <v>0</v>
      </c>
      <c r="U1723" s="60">
        <f t="shared" si="290"/>
        <v>-100</v>
      </c>
      <c r="V1723" s="60">
        <f t="shared" si="291"/>
        <v>2096</v>
      </c>
      <c r="X1723" s="26">
        <v>1032</v>
      </c>
      <c r="Y1723" s="26" t="b">
        <f>IFERROR(VLOOKUP(A1723,'Calculs FA (auto)'!A:O,15,0),FALSE)</f>
        <v>0</v>
      </c>
      <c r="Z1723" s="26">
        <f>IFERROR(VLOOKUP(A1723,'Evaluations (formulaire)'!A:M,9,0),0)</f>
        <v>0</v>
      </c>
      <c r="AA1723" s="135" t="b">
        <v>0</v>
      </c>
      <c r="AB1723" s="135" t="b">
        <v>0</v>
      </c>
      <c r="AC1723" s="135" t="b">
        <f t="shared" si="292"/>
        <v>0</v>
      </c>
      <c r="AD1723" s="135" t="b">
        <f t="shared" si="293"/>
        <v>0</v>
      </c>
      <c r="AE1723" s="135" t="b">
        <f t="shared" si="294"/>
        <v>0</v>
      </c>
      <c r="AF1723" s="135" t="b">
        <f>AND(AC1723,$V1723&lt;=Synthèse!$B$44)</f>
        <v>0</v>
      </c>
      <c r="AG1723" s="135" t="b">
        <f>AND(AD1723,$V1723&lt;=Synthèse!$B$44)</f>
        <v>0</v>
      </c>
      <c r="AH1723" s="135" t="b">
        <f>AND(AE1723,$V1723&lt;=Synthèse!$B$44)</f>
        <v>0</v>
      </c>
      <c r="AI1723" s="137" t="b">
        <v>0</v>
      </c>
      <c r="AJ1723" s="137" t="b">
        <v>0</v>
      </c>
      <c r="AK1723" s="137" t="b">
        <f t="shared" si="295"/>
        <v>0</v>
      </c>
      <c r="AL1723" s="137" t="b">
        <f t="shared" si="296"/>
        <v>0</v>
      </c>
      <c r="AM1723" s="137" t="b">
        <f>AND(AK1723,$V1723&lt;=Synthèse!$B$44)</f>
        <v>0</v>
      </c>
      <c r="AN1723" s="137" t="b">
        <f>AND(AL1723,$V1723&lt;=Synthèse!$B$44)</f>
        <v>0</v>
      </c>
    </row>
    <row r="1724" spans="1:40">
      <c r="A1724" s="17">
        <v>1029593</v>
      </c>
      <c r="B1724" t="str">
        <f ca="1">VLOOKUP(A1724,'Fichier FI (en entrée)'!B:AH,3,0)</f>
        <v>AMIKOLUHWV</v>
      </c>
      <c r="C1724">
        <f t="shared" si="286"/>
        <v>1415</v>
      </c>
      <c r="D1724">
        <f t="shared" si="297"/>
        <v>3.2899999999999991</v>
      </c>
      <c r="E1724" s="14" t="str">
        <f>VLOOKUP(A1724,'Fichier FI (en entrée)'!B:AH,2,0)</f>
        <v>EV</v>
      </c>
      <c r="F1724" s="14" t="b">
        <f t="shared" si="288"/>
        <v>1</v>
      </c>
      <c r="G1724" s="14" t="b">
        <f>IFERROR(VLOOKUP(A1724,'Calculs FA (auto)'!A:F,6,0),FALSE)</f>
        <v>0</v>
      </c>
      <c r="H1724" s="14" t="b">
        <f t="shared" si="289"/>
        <v>0</v>
      </c>
      <c r="I1724" s="16">
        <f>IFERROR(VLOOKUP(A1724,'Moyennes FI (en entrée)'!B:N,7,0),"")</f>
        <v>11.29</v>
      </c>
      <c r="J1724" s="16">
        <f>IFERROR(VLOOKUP(VLOOKUP(A1724,'Fichier FI (en entrée)'!B:AH,33,0),Modificateurs!A$2:B$5,2,0),0)</f>
        <v>0</v>
      </c>
      <c r="K1724" s="16">
        <f>IFERROR(VLOOKUP(VLOOKUP(A1724,'Redoub FI (en entrée)'!B:N,7,0),Modificateurs!A$8:B$11,2,0),0)</f>
        <v>0</v>
      </c>
      <c r="L1724" s="16">
        <f>IFERROR(VLOOKUP(M1724,Modificateurs!D$1:E$94,2,0),0)</f>
        <v>-8</v>
      </c>
      <c r="M1724" t="str">
        <f>VLOOKUP(A1724,'Fichier FI (en entrée)'!B:AH,16,0)&amp;" "&amp;VLOOKUP(A1724,'Fichier FI (en entrée)'!B:AH,20,0)&amp;" "&amp;VLOOKUP(A1724,'Fichier FI (en entrée)'!B:AH,27,0)&amp;" "&amp;VLOOKUP(A1724,'Fichier FI (en entrée)'!B:AH,29,0)</f>
        <v xml:space="preserve">  Sciences et technologies de la gestion Gestion systèmes d'information</v>
      </c>
      <c r="N1724" t="str">
        <f>VLOOKUP(A1724,'Fichier FI (en entrée)'!B:AH,8,0)</f>
        <v>Non scolarisé</v>
      </c>
      <c r="O1724" t="b">
        <f>AND(C1724&gt;Synthèse!B$8,C1724&lt;Synthèse!B$10,NOT(Y1724))</f>
        <v>0</v>
      </c>
      <c r="P1724" t="s">
        <v>65</v>
      </c>
      <c r="Q1724" s="60">
        <f>ROUNDUP(C1724/(Synthèse!$B$4+Synthèse!$B$1)*8,0)</f>
        <v>7</v>
      </c>
      <c r="R1724" s="60">
        <f>IFERROR(VLOOKUP(A1724,'Evaluations (formulaire)'!A:P,6,0)+VLOOKUP(A1724,'Evaluations (formulaire)'!A:P,7,0),0)</f>
        <v>0</v>
      </c>
      <c r="S1724" s="60">
        <f>IFERROR(VLOOKUP(A1724,'Evaluations (formulaire)'!A:P,8,0),0)</f>
        <v>0</v>
      </c>
      <c r="T1724" s="60">
        <f>IF(AND(ISBLANK(P1724),Q1724&lt;=2),Synthèse!$B$41,IF(AND(ISBLANK(P1724),Q1724&gt;=7),Synthèse!$C$41,R1724+S1724))</f>
        <v>0</v>
      </c>
      <c r="U1724" s="60">
        <f t="shared" si="290"/>
        <v>3.2899999999999991</v>
      </c>
      <c r="V1724" s="60">
        <f t="shared" si="291"/>
        <v>1415</v>
      </c>
      <c r="X1724" s="26">
        <v>1213</v>
      </c>
      <c r="Y1724" s="26" t="b">
        <f>IFERROR(VLOOKUP(A1724,'Calculs FA (auto)'!A:O,15,0),FALSE)</f>
        <v>0</v>
      </c>
      <c r="Z1724" s="26">
        <f>IFERROR(VLOOKUP(A1724,'Evaluations (formulaire)'!A:M,9,0),0)</f>
        <v>0</v>
      </c>
      <c r="AA1724" s="135" t="b">
        <v>0</v>
      </c>
      <c r="AB1724" s="135" t="b">
        <v>0</v>
      </c>
      <c r="AC1724" s="135" t="b">
        <f t="shared" si="292"/>
        <v>0</v>
      </c>
      <c r="AD1724" s="135" t="b">
        <f t="shared" si="293"/>
        <v>0</v>
      </c>
      <c r="AE1724" s="135" t="b">
        <f t="shared" si="294"/>
        <v>1</v>
      </c>
      <c r="AF1724" s="135" t="b">
        <f>AND(AC1724,$V1724&lt;=Synthèse!$B$44)</f>
        <v>0</v>
      </c>
      <c r="AG1724" s="135" t="b">
        <f>AND(AD1724,$V1724&lt;=Synthèse!$B$44)</f>
        <v>0</v>
      </c>
      <c r="AH1724" s="135" t="b">
        <f>AND(AE1724,$V1724&lt;=Synthèse!$B$44)</f>
        <v>0</v>
      </c>
      <c r="AI1724" s="137" t="b">
        <v>0</v>
      </c>
      <c r="AJ1724" s="137" t="b">
        <v>0</v>
      </c>
      <c r="AK1724" s="137" t="b">
        <f t="shared" si="295"/>
        <v>0</v>
      </c>
      <c r="AL1724" s="137" t="b">
        <f t="shared" si="296"/>
        <v>0</v>
      </c>
      <c r="AM1724" s="137" t="b">
        <f>AND(AK1724,$V1724&lt;=Synthèse!$B$44)</f>
        <v>0</v>
      </c>
      <c r="AN1724" s="137" t="b">
        <f>AND(AL1724,$V1724&lt;=Synthèse!$B$44)</f>
        <v>0</v>
      </c>
    </row>
    <row r="1725" spans="1:40">
      <c r="A1725" s="17">
        <v>1029919</v>
      </c>
      <c r="B1725" t="str">
        <f ca="1">VLOOKUP(A1725,'Fichier FI (en entrée)'!B:AH,3,0)</f>
        <v>YJNKNKNCLP</v>
      </c>
      <c r="C1725">
        <f t="shared" si="286"/>
        <v>1603</v>
      </c>
      <c r="D1725">
        <f t="shared" si="297"/>
        <v>-2.0500000000000007</v>
      </c>
      <c r="E1725" s="14" t="str">
        <f>VLOOKUP(A1725,'Fichier FI (en entrée)'!B:AH,2,0)</f>
        <v>EV</v>
      </c>
      <c r="F1725" s="14" t="b">
        <f t="shared" si="288"/>
        <v>1</v>
      </c>
      <c r="G1725" s="14" t="b">
        <f>IFERROR(VLOOKUP(A1725,'Calculs FA (auto)'!A:F,6,0),FALSE)</f>
        <v>0</v>
      </c>
      <c r="H1725" s="14" t="b">
        <f t="shared" si="289"/>
        <v>0</v>
      </c>
      <c r="I1725" s="16">
        <f>IFERROR(VLOOKUP(A1725,'Moyennes FI (en entrée)'!B:N,7,0),"")</f>
        <v>9.9499999999999993</v>
      </c>
      <c r="J1725" s="16">
        <f>IFERROR(VLOOKUP(VLOOKUP(A1725,'Fichier FI (en entrée)'!B:AH,33,0),Modificateurs!A$2:B$5,2,0),0)</f>
        <v>0</v>
      </c>
      <c r="K1725" s="16">
        <f>IFERROR(VLOOKUP(VLOOKUP(A1725,'Redoub FI (en entrée)'!B:N,7,0),Modificateurs!A$8:B$11,2,0),0)</f>
        <v>0</v>
      </c>
      <c r="L1725" s="16">
        <f>IFERROR(VLOOKUP(M1725,Modificateurs!D$1:E$94,2,0),0)</f>
        <v>-12</v>
      </c>
      <c r="M1725" t="str">
        <f>VLOOKUP(A1725,'Fichier FI (en entrée)'!B:AH,16,0)&amp;" "&amp;VLOOKUP(A1725,'Fichier FI (en entrée)'!B:AH,20,0)&amp;" "&amp;VLOOKUP(A1725,'Fichier FI (en entrée)'!B:AH,27,0)&amp;" "&amp;VLOOKUP(A1725,'Fichier FI (en entrée)'!B:AH,29,0)</f>
        <v xml:space="preserve">  Professionnelle Electrotechnique, énergie, équipements communicants</v>
      </c>
      <c r="N1725" t="str">
        <f>VLOOKUP(A1725,'Fichier FI (en entrée)'!B:AH,8,0)</f>
        <v>Scolarisé dans le supérieur en France</v>
      </c>
      <c r="O1725" t="b">
        <f>AND(C1725&gt;Synthèse!B$8,C1725&lt;Synthèse!B$10,NOT(Y1725))</f>
        <v>0</v>
      </c>
      <c r="P1725" t="s">
        <v>65</v>
      </c>
      <c r="Q1725" s="60">
        <f>ROUNDUP(C1725/(Synthèse!$B$4+Synthèse!$B$1)*8,0)</f>
        <v>8</v>
      </c>
      <c r="R1725" s="60">
        <f>IFERROR(VLOOKUP(A1725,'Evaluations (formulaire)'!A:P,6,0)+VLOOKUP(A1725,'Evaluations (formulaire)'!A:P,7,0),0)</f>
        <v>0</v>
      </c>
      <c r="S1725" s="60">
        <f>IFERROR(VLOOKUP(A1725,'Evaluations (formulaire)'!A:P,8,0),0)</f>
        <v>0</v>
      </c>
      <c r="T1725" s="60">
        <f>IF(AND(ISBLANK(P1725),Q1725&lt;=2),Synthèse!$B$41,IF(AND(ISBLANK(P1725),Q1725&gt;=7),Synthèse!$C$41,R1725+S1725))</f>
        <v>0</v>
      </c>
      <c r="U1725" s="60">
        <f t="shared" si="290"/>
        <v>-2.0500000000000007</v>
      </c>
      <c r="V1725" s="60">
        <f t="shared" si="291"/>
        <v>1603</v>
      </c>
      <c r="X1725" s="26">
        <v>989</v>
      </c>
      <c r="Y1725" s="26" t="b">
        <f>IFERROR(VLOOKUP(A1725,'Calculs FA (auto)'!A:O,15,0),FALSE)</f>
        <v>0</v>
      </c>
      <c r="Z1725" s="26">
        <f>IFERROR(VLOOKUP(A1725,'Evaluations (formulaire)'!A:M,9,0),0)</f>
        <v>0</v>
      </c>
      <c r="AA1725" s="135" t="b">
        <v>0</v>
      </c>
      <c r="AB1725" s="135" t="b">
        <v>0</v>
      </c>
      <c r="AC1725" s="135" t="b">
        <f t="shared" si="292"/>
        <v>0</v>
      </c>
      <c r="AD1725" s="135" t="b">
        <f t="shared" si="293"/>
        <v>0</v>
      </c>
      <c r="AE1725" s="135" t="b">
        <f t="shared" si="294"/>
        <v>1</v>
      </c>
      <c r="AF1725" s="135" t="b">
        <f>AND(AC1725,$V1725&lt;=Synthèse!$B$44)</f>
        <v>0</v>
      </c>
      <c r="AG1725" s="135" t="b">
        <f>AND(AD1725,$V1725&lt;=Synthèse!$B$44)</f>
        <v>0</v>
      </c>
      <c r="AH1725" s="135" t="b">
        <f>AND(AE1725,$V1725&lt;=Synthèse!$B$44)</f>
        <v>0</v>
      </c>
      <c r="AI1725" s="137" t="b">
        <v>0</v>
      </c>
      <c r="AJ1725" s="137" t="b">
        <v>0</v>
      </c>
      <c r="AK1725" s="137" t="b">
        <f t="shared" si="295"/>
        <v>0</v>
      </c>
      <c r="AL1725" s="137" t="b">
        <f t="shared" si="296"/>
        <v>0</v>
      </c>
      <c r="AM1725" s="137" t="b">
        <f>AND(AK1725,$V1725&lt;=Synthèse!$B$44)</f>
        <v>0</v>
      </c>
      <c r="AN1725" s="137" t="b">
        <f>AND(AL1725,$V1725&lt;=Synthèse!$B$44)</f>
        <v>0</v>
      </c>
    </row>
    <row r="1726" spans="1:40">
      <c r="A1726" s="17">
        <v>1029946</v>
      </c>
      <c r="B1726" t="str">
        <f ca="1">VLOOKUP(A1726,'Fichier FI (en entrée)'!B:AH,3,0)</f>
        <v>JHTFOEVUVX</v>
      </c>
      <c r="C1726">
        <f t="shared" si="286"/>
        <v>334</v>
      </c>
      <c r="D1726">
        <f t="shared" si="297"/>
        <v>14.59</v>
      </c>
      <c r="E1726" s="14" t="str">
        <f>VLOOKUP(A1726,'Fichier FI (en entrée)'!B:AH,2,0)</f>
        <v>EV</v>
      </c>
      <c r="F1726" s="14" t="b">
        <f t="shared" si="288"/>
        <v>1</v>
      </c>
      <c r="G1726" s="14" t="b">
        <f>IFERROR(VLOOKUP(A1726,'Calculs FA (auto)'!A:F,6,0),FALSE)</f>
        <v>0</v>
      </c>
      <c r="H1726" s="14" t="b">
        <f t="shared" si="289"/>
        <v>0</v>
      </c>
      <c r="I1726" s="16">
        <f>IFERROR(VLOOKUP(A1726,'Moyennes FI (en entrée)'!B:N,7,0),"")</f>
        <v>11.59</v>
      </c>
      <c r="J1726" s="16">
        <f>IFERROR(VLOOKUP(VLOOKUP(A1726,'Fichier FI (en entrée)'!B:AH,33,0),Modificateurs!A$2:B$5,2,0),0)</f>
        <v>0</v>
      </c>
      <c r="K1726" s="16">
        <f>IFERROR(VLOOKUP(VLOOKUP(A1726,'Redoub FI (en entrée)'!B:N,7,0),Modificateurs!A$8:B$11,2,0),0)</f>
        <v>0</v>
      </c>
      <c r="L1726" s="16">
        <f>IFERROR(VLOOKUP(M1726,Modificateurs!D$1:E$94,2,0),0)</f>
        <v>3</v>
      </c>
      <c r="M1726" t="str">
        <f>VLOOKUP(A1726,'Fichier FI (en entrée)'!B:AH,16,0)&amp;" "&amp;VLOOKUP(A1726,'Fichier FI (en entrée)'!B:AH,20,0)&amp;" "&amp;VLOOKUP(A1726,'Fichier FI (en entrée)'!B:AH,27,0)&amp;" "&amp;VLOOKUP(A1726,'Fichier FI (en entrée)'!B:AH,29,0)</f>
        <v xml:space="preserve">  Scientifique Informatique et Sciences du numérique</v>
      </c>
      <c r="N1726" t="str">
        <f>VLOOKUP(A1726,'Fichier FI (en entrée)'!B:AH,8,0)</f>
        <v>Scolarisé dans le supérieur en France</v>
      </c>
      <c r="O1726" t="b">
        <f>AND(C1726&gt;Synthèse!B$8,C1726&lt;Synthèse!B$10,NOT(Y1726))</f>
        <v>0</v>
      </c>
      <c r="Q1726" s="60">
        <f>ROUNDUP(C1726/(Synthèse!$B$4+Synthèse!$B$1)*8,0)</f>
        <v>2</v>
      </c>
      <c r="R1726" s="60">
        <f>IFERROR(VLOOKUP(A1726,'Evaluations (formulaire)'!A:P,6,0)+VLOOKUP(A1726,'Evaluations (formulaire)'!A:P,7,0),0)</f>
        <v>0</v>
      </c>
      <c r="S1726" s="60">
        <f>IFERROR(VLOOKUP(A1726,'Evaluations (formulaire)'!A:P,8,0),0)</f>
        <v>0</v>
      </c>
      <c r="T1726" s="60">
        <f>IF(AND(ISBLANK(P1726),Q1726&lt;=2),Synthèse!$B$41,IF(AND(ISBLANK(P1726),Q1726&gt;=7),Synthèse!$C$41,R1726+S1726))</f>
        <v>4.6511627906976744E-3</v>
      </c>
      <c r="U1726" s="60">
        <f t="shared" si="290"/>
        <v>14.594651162790697</v>
      </c>
      <c r="V1726" s="60">
        <f t="shared" si="291"/>
        <v>332</v>
      </c>
      <c r="X1726" s="26">
        <v>717</v>
      </c>
      <c r="Y1726" s="26" t="b">
        <f>IFERROR(VLOOKUP(A1726,'Calculs FA (auto)'!A:O,15,0),FALSE)</f>
        <v>0</v>
      </c>
      <c r="Z1726" s="26">
        <f>IFERROR(VLOOKUP(A1726,'Evaluations (formulaire)'!A:M,9,0),0)</f>
        <v>0</v>
      </c>
      <c r="AA1726" s="135" t="b">
        <v>1</v>
      </c>
      <c r="AB1726" s="135" t="b">
        <v>0</v>
      </c>
      <c r="AC1726" s="135" t="b">
        <f t="shared" si="292"/>
        <v>1</v>
      </c>
      <c r="AD1726" s="135" t="b">
        <f t="shared" si="293"/>
        <v>0</v>
      </c>
      <c r="AE1726" s="135" t="b">
        <f t="shared" si="294"/>
        <v>0</v>
      </c>
      <c r="AF1726" s="135" t="b">
        <f>AND(AC1726,$V1726&lt;=Synthèse!$B$44)</f>
        <v>1</v>
      </c>
      <c r="AG1726" s="135" t="b">
        <f>AND(AD1726,$V1726&lt;=Synthèse!$B$44)</f>
        <v>0</v>
      </c>
      <c r="AH1726" s="135" t="b">
        <f>AND(AE1726,$V1726&lt;=Synthèse!$B$44)</f>
        <v>0</v>
      </c>
      <c r="AI1726" s="137" t="b">
        <v>0</v>
      </c>
      <c r="AJ1726" s="137" t="b">
        <v>1</v>
      </c>
      <c r="AK1726" s="137" t="b">
        <f t="shared" si="295"/>
        <v>0</v>
      </c>
      <c r="AL1726" s="137" t="b">
        <f t="shared" si="296"/>
        <v>1</v>
      </c>
      <c r="AM1726" s="137" t="b">
        <f>AND(AK1726,$V1726&lt;=Synthèse!$B$44)</f>
        <v>0</v>
      </c>
      <c r="AN1726" s="137" t="b">
        <f>AND(AL1726,$V1726&lt;=Synthèse!$B$44)</f>
        <v>1</v>
      </c>
    </row>
    <row r="1727" spans="1:40">
      <c r="A1727" s="17">
        <v>1030332</v>
      </c>
      <c r="B1727" t="str">
        <f ca="1">VLOOKUP(A1727,'Fichier FI (en entrée)'!B:AH,3,0)</f>
        <v>IHVNYKPAHO</v>
      </c>
      <c r="C1727">
        <f t="shared" si="286"/>
        <v>962</v>
      </c>
      <c r="D1727">
        <f t="shared" si="297"/>
        <v>10.63</v>
      </c>
      <c r="E1727" s="14" t="str">
        <f>VLOOKUP(A1727,'Fichier FI (en entrée)'!B:AH,2,0)</f>
        <v>EV</v>
      </c>
      <c r="F1727" s="14" t="b">
        <f t="shared" si="288"/>
        <v>1</v>
      </c>
      <c r="G1727" s="14" t="b">
        <f>IFERROR(VLOOKUP(A1727,'Calculs FA (auto)'!A:F,6,0),FALSE)</f>
        <v>0</v>
      </c>
      <c r="H1727" s="14" t="b">
        <f t="shared" si="289"/>
        <v>0</v>
      </c>
      <c r="I1727" s="16">
        <f>IFERROR(VLOOKUP(A1727,'Moyennes FI (en entrée)'!B:N,7,0),"")</f>
        <v>9.6300000000000008</v>
      </c>
      <c r="J1727" s="16">
        <f>IFERROR(VLOOKUP(VLOOKUP(A1727,'Fichier FI (en entrée)'!B:AH,33,0),Modificateurs!A$2:B$5,2,0),0)</f>
        <v>0</v>
      </c>
      <c r="K1727" s="16">
        <f>IFERROR(VLOOKUP(VLOOKUP(A1727,'Redoub FI (en entrée)'!B:N,7,0),Modificateurs!A$8:B$11,2,0),0)</f>
        <v>0</v>
      </c>
      <c r="L1727" s="16">
        <f>IFERROR(VLOOKUP(M1727,Modificateurs!D$1:E$94,2,0),0)</f>
        <v>1</v>
      </c>
      <c r="M1727" t="str">
        <f>VLOOKUP(A1727,'Fichier FI (en entrée)'!B:AH,16,0)&amp;" "&amp;VLOOKUP(A1727,'Fichier FI (en entrée)'!B:AH,20,0)&amp;" "&amp;VLOOKUP(A1727,'Fichier FI (en entrée)'!B:AH,27,0)&amp;" "&amp;VLOOKUP(A1727,'Fichier FI (en entrée)'!B:AH,29,0)</f>
        <v xml:space="preserve">  Scientifique Sciences de la vie et de la terre</v>
      </c>
      <c r="N1727" t="str">
        <f>VLOOKUP(A1727,'Fichier FI (en entrée)'!B:AH,8,0)</f>
        <v>Scolarisé dans le supérieur en France</v>
      </c>
      <c r="O1727" t="b">
        <f>AND(C1727&gt;Synthèse!B$8,C1727&lt;Synthèse!B$10,NOT(Y1727))</f>
        <v>1</v>
      </c>
      <c r="Q1727" s="60">
        <f>ROUNDUP(C1727/(Synthèse!$B$4+Synthèse!$B$1)*8,0)</f>
        <v>5</v>
      </c>
      <c r="R1727" s="60">
        <f>IFERROR(VLOOKUP(A1727,'Evaluations (formulaire)'!A:P,6,0)+VLOOKUP(A1727,'Evaluations (formulaire)'!A:P,7,0),0)</f>
        <v>0</v>
      </c>
      <c r="S1727" s="60">
        <f>IFERROR(VLOOKUP(A1727,'Evaluations (formulaire)'!A:P,8,0),0)</f>
        <v>0</v>
      </c>
      <c r="T1727" s="60">
        <f>IF(AND(ISBLANK(P1727),Q1727&lt;=2),Synthèse!$B$41,IF(AND(ISBLANK(P1727),Q1727&gt;=7),Synthèse!$C$41,R1727+S1727))</f>
        <v>0</v>
      </c>
      <c r="U1727" s="60">
        <f t="shared" si="290"/>
        <v>10.63</v>
      </c>
      <c r="V1727" s="60">
        <f t="shared" si="291"/>
        <v>962</v>
      </c>
      <c r="X1727" s="26">
        <v>580</v>
      </c>
      <c r="Y1727" s="26" t="b">
        <f>IFERROR(VLOOKUP(A1727,'Calculs FA (auto)'!A:O,15,0),FALSE)</f>
        <v>0</v>
      </c>
      <c r="Z1727" s="26">
        <f>IFERROR(VLOOKUP(A1727,'Evaluations (formulaire)'!A:M,9,0),0)</f>
        <v>0</v>
      </c>
      <c r="AA1727" s="135" t="b">
        <v>1</v>
      </c>
      <c r="AB1727" s="135" t="b">
        <v>0</v>
      </c>
      <c r="AC1727" s="135" t="b">
        <f t="shared" si="292"/>
        <v>1</v>
      </c>
      <c r="AD1727" s="135" t="b">
        <f t="shared" si="293"/>
        <v>0</v>
      </c>
      <c r="AE1727" s="135" t="b">
        <f t="shared" si="294"/>
        <v>0</v>
      </c>
      <c r="AF1727" s="135" t="b">
        <f>AND(AC1727,$V1727&lt;=Synthèse!$B$44)</f>
        <v>0</v>
      </c>
      <c r="AG1727" s="135" t="b">
        <f>AND(AD1727,$V1727&lt;=Synthèse!$B$44)</f>
        <v>0</v>
      </c>
      <c r="AH1727" s="135" t="b">
        <f>AND(AE1727,$V1727&lt;=Synthèse!$B$44)</f>
        <v>0</v>
      </c>
      <c r="AI1727" s="137" t="b">
        <v>0</v>
      </c>
      <c r="AJ1727" s="137" t="b">
        <v>0</v>
      </c>
      <c r="AK1727" s="137" t="b">
        <f t="shared" si="295"/>
        <v>0</v>
      </c>
      <c r="AL1727" s="137" t="b">
        <f t="shared" si="296"/>
        <v>0</v>
      </c>
      <c r="AM1727" s="137" t="b">
        <f>AND(AK1727,$V1727&lt;=Synthèse!$B$44)</f>
        <v>0</v>
      </c>
      <c r="AN1727" s="137" t="b">
        <f>AND(AL1727,$V1727&lt;=Synthèse!$B$44)</f>
        <v>0</v>
      </c>
    </row>
    <row r="1728" spans="1:40">
      <c r="A1728" s="17">
        <v>1030633</v>
      </c>
      <c r="B1728" t="str">
        <f ca="1">VLOOKUP(A1728,'Fichier FI (en entrée)'!B:AH,3,0)</f>
        <v>QSIRQNIYCB</v>
      </c>
      <c r="C1728">
        <f t="shared" si="286"/>
        <v>1063</v>
      </c>
      <c r="D1728">
        <f t="shared" si="297"/>
        <v>9.75</v>
      </c>
      <c r="E1728" s="14" t="str">
        <f>VLOOKUP(A1728,'Fichier FI (en entrée)'!B:AH,2,0)</f>
        <v>EV</v>
      </c>
      <c r="F1728" s="14" t="b">
        <f t="shared" si="288"/>
        <v>1</v>
      </c>
      <c r="G1728" s="14" t="b">
        <f>IFERROR(VLOOKUP(A1728,'Calculs FA (auto)'!A:F,6,0),FALSE)</f>
        <v>0</v>
      </c>
      <c r="H1728" s="14" t="b">
        <f t="shared" si="289"/>
        <v>0</v>
      </c>
      <c r="I1728" s="16">
        <f>IFERROR(VLOOKUP(A1728,'Moyennes FI (en entrée)'!B:N,7,0),"")</f>
        <v>8.75</v>
      </c>
      <c r="J1728" s="16">
        <f>IFERROR(VLOOKUP(VLOOKUP(A1728,'Fichier FI (en entrée)'!B:AH,33,0),Modificateurs!A$2:B$5,2,0),0)</f>
        <v>0</v>
      </c>
      <c r="K1728" s="16">
        <f>IFERROR(VLOOKUP(VLOOKUP(A1728,'Redoub FI (en entrée)'!B:N,7,0),Modificateurs!A$8:B$11,2,0),0)</f>
        <v>0</v>
      </c>
      <c r="L1728" s="16">
        <f>IFERROR(VLOOKUP(M1728,Modificateurs!D$1:E$94,2,0),0)</f>
        <v>1</v>
      </c>
      <c r="M1728" t="str">
        <f>VLOOKUP(A1728,'Fichier FI (en entrée)'!B:AH,16,0)&amp;" "&amp;VLOOKUP(A1728,'Fichier FI (en entrée)'!B:AH,20,0)&amp;" "&amp;VLOOKUP(A1728,'Fichier FI (en entrée)'!B:AH,27,0)&amp;" "&amp;VLOOKUP(A1728,'Fichier FI (en entrée)'!B:AH,29,0)</f>
        <v xml:space="preserve">  Scientifique Sciences de la vie et de la terre</v>
      </c>
      <c r="N1728" t="str">
        <f>VLOOKUP(A1728,'Fichier FI (en entrée)'!B:AH,8,0)</f>
        <v>Non scolarisé</v>
      </c>
      <c r="O1728" t="b">
        <f>AND(C1728&gt;Synthèse!B$8,C1728&lt;Synthèse!B$10,NOT(Y1728))</f>
        <v>1</v>
      </c>
      <c r="Q1728" s="60">
        <f>ROUNDUP(C1728/(Synthèse!$B$4+Synthèse!$B$1)*8,0)</f>
        <v>5</v>
      </c>
      <c r="R1728" s="60">
        <f>IFERROR(VLOOKUP(A1728,'Evaluations (formulaire)'!A:P,6,0)+VLOOKUP(A1728,'Evaluations (formulaire)'!A:P,7,0),0)</f>
        <v>0</v>
      </c>
      <c r="S1728" s="60">
        <f>IFERROR(VLOOKUP(A1728,'Evaluations (formulaire)'!A:P,8,0),0)</f>
        <v>0</v>
      </c>
      <c r="T1728" s="60">
        <f>IF(AND(ISBLANK(P1728),Q1728&lt;=2),Synthèse!$B$41,IF(AND(ISBLANK(P1728),Q1728&gt;=7),Synthèse!$C$41,R1728+S1728))</f>
        <v>0</v>
      </c>
      <c r="U1728" s="60">
        <f t="shared" si="290"/>
        <v>9.75</v>
      </c>
      <c r="V1728" s="60">
        <f t="shared" si="291"/>
        <v>1063</v>
      </c>
      <c r="X1728" s="26">
        <v>1531</v>
      </c>
      <c r="Y1728" s="26" t="b">
        <f>IFERROR(VLOOKUP(A1728,'Calculs FA (auto)'!A:O,15,0),FALSE)</f>
        <v>0</v>
      </c>
      <c r="Z1728" s="26">
        <f>IFERROR(VLOOKUP(A1728,'Evaluations (formulaire)'!A:M,9,0),0)</f>
        <v>0</v>
      </c>
      <c r="AA1728" s="135" t="b">
        <v>0</v>
      </c>
      <c r="AB1728" s="135" t="b">
        <v>0</v>
      </c>
      <c r="AC1728" s="135" t="b">
        <f t="shared" si="292"/>
        <v>0</v>
      </c>
      <c r="AD1728" s="135" t="b">
        <f t="shared" si="293"/>
        <v>0</v>
      </c>
      <c r="AE1728" s="135" t="b">
        <f t="shared" si="294"/>
        <v>1</v>
      </c>
      <c r="AF1728" s="135" t="b">
        <f>AND(AC1728,$V1728&lt;=Synthèse!$B$44)</f>
        <v>0</v>
      </c>
      <c r="AG1728" s="135" t="b">
        <f>AND(AD1728,$V1728&lt;=Synthèse!$B$44)</f>
        <v>0</v>
      </c>
      <c r="AH1728" s="135" t="b">
        <f>AND(AE1728,$V1728&lt;=Synthèse!$B$44)</f>
        <v>0</v>
      </c>
      <c r="AI1728" s="137" t="b">
        <v>0</v>
      </c>
      <c r="AJ1728" s="137" t="b">
        <v>0</v>
      </c>
      <c r="AK1728" s="137" t="b">
        <f t="shared" si="295"/>
        <v>0</v>
      </c>
      <c r="AL1728" s="137" t="b">
        <f t="shared" si="296"/>
        <v>0</v>
      </c>
      <c r="AM1728" s="137" t="b">
        <f>AND(AK1728,$V1728&lt;=Synthèse!$B$44)</f>
        <v>0</v>
      </c>
      <c r="AN1728" s="137" t="b">
        <f>AND(AL1728,$V1728&lt;=Synthèse!$B$44)</f>
        <v>0</v>
      </c>
    </row>
    <row r="1729" spans="1:40">
      <c r="A1729" s="17">
        <v>1031426</v>
      </c>
      <c r="B1729" t="str">
        <f ca="1">VLOOKUP(A1729,'Fichier FI (en entrée)'!B:AH,3,0)</f>
        <v>VRZXVROFMV</v>
      </c>
      <c r="C1729">
        <f t="shared" si="286"/>
        <v>1653</v>
      </c>
      <c r="D1729">
        <f t="shared" si="297"/>
        <v>-4.0999999999999996</v>
      </c>
      <c r="E1729" s="14" t="str">
        <f>VLOOKUP(A1729,'Fichier FI (en entrée)'!B:AH,2,0)</f>
        <v>EV</v>
      </c>
      <c r="F1729" s="14" t="b">
        <f t="shared" si="288"/>
        <v>1</v>
      </c>
      <c r="G1729" s="14" t="b">
        <f>IFERROR(VLOOKUP(A1729,'Calculs FA (auto)'!A:F,6,0),FALSE)</f>
        <v>0</v>
      </c>
      <c r="H1729" s="14" t="b">
        <f t="shared" si="289"/>
        <v>0</v>
      </c>
      <c r="I1729" s="16">
        <f>IFERROR(VLOOKUP(A1729,'Moyennes FI (en entrée)'!B:N,7,0),"")</f>
        <v>7.9</v>
      </c>
      <c r="J1729" s="16">
        <f>IFERROR(VLOOKUP(VLOOKUP(A1729,'Fichier FI (en entrée)'!B:AH,33,0),Modificateurs!A$2:B$5,2,0),0)</f>
        <v>0</v>
      </c>
      <c r="K1729" s="16">
        <f>IFERROR(VLOOKUP(VLOOKUP(A1729,'Redoub FI (en entrée)'!B:N,7,0),Modificateurs!A$8:B$11,2,0),0)</f>
        <v>0</v>
      </c>
      <c r="L1729" s="16">
        <f>IFERROR(VLOOKUP(M1729,Modificateurs!D$1:E$94,2,0),0)</f>
        <v>-12</v>
      </c>
      <c r="M1729" t="str">
        <f>VLOOKUP(A1729,'Fichier FI (en entrée)'!B:AH,16,0)&amp;" "&amp;VLOOKUP(A1729,'Fichier FI (en entrée)'!B:AH,20,0)&amp;" "&amp;VLOOKUP(A1729,'Fichier FI (en entrée)'!B:AH,27,0)&amp;" "&amp;VLOOKUP(A1729,'Fichier FI (en entrée)'!B:AH,29,0)</f>
        <v xml:space="preserve">  Professionnelle Secrétariat</v>
      </c>
      <c r="N1729" t="str">
        <f>VLOOKUP(A1729,'Fichier FI (en entrée)'!B:AH,8,0)</f>
        <v>Non scolarisé</v>
      </c>
      <c r="O1729" t="b">
        <f>AND(C1729&gt;Synthèse!B$8,C1729&lt;Synthèse!B$10,NOT(Y1729))</f>
        <v>0</v>
      </c>
      <c r="Q1729" s="60">
        <f>ROUNDUP(C1729/(Synthèse!$B$4+Synthèse!$B$1)*8,0)</f>
        <v>8</v>
      </c>
      <c r="R1729" s="60">
        <f>IFERROR(VLOOKUP(A1729,'Evaluations (formulaire)'!A:P,6,0)+VLOOKUP(A1729,'Evaluations (formulaire)'!A:P,7,0),0)</f>
        <v>0</v>
      </c>
      <c r="S1729" s="60">
        <f>IFERROR(VLOOKUP(A1729,'Evaluations (formulaire)'!A:P,8,0),0)</f>
        <v>0</v>
      </c>
      <c r="T1729" s="60">
        <f>IF(AND(ISBLANK(P1729),Q1729&lt;=2),Synthèse!$B$41,IF(AND(ISBLANK(P1729),Q1729&gt;=7),Synthèse!$C$41,R1729+S1729))</f>
        <v>4.6296296296296294E-3</v>
      </c>
      <c r="U1729" s="60">
        <f t="shared" si="290"/>
        <v>-4.0953703703703699</v>
      </c>
      <c r="V1729" s="60">
        <f t="shared" si="291"/>
        <v>1653</v>
      </c>
      <c r="X1729" s="26">
        <v>677</v>
      </c>
      <c r="Y1729" s="26" t="b">
        <f>IFERROR(VLOOKUP(A1729,'Calculs FA (auto)'!A:O,15,0),FALSE)</f>
        <v>0</v>
      </c>
      <c r="Z1729" s="26">
        <f>IFERROR(VLOOKUP(A1729,'Evaluations (formulaire)'!A:M,9,0),0)</f>
        <v>0</v>
      </c>
      <c r="AA1729" s="135" t="b">
        <v>0</v>
      </c>
      <c r="AB1729" s="135" t="b">
        <v>0</v>
      </c>
      <c r="AC1729" s="135" t="b">
        <f t="shared" si="292"/>
        <v>0</v>
      </c>
      <c r="AD1729" s="135" t="b">
        <f t="shared" si="293"/>
        <v>0</v>
      </c>
      <c r="AE1729" s="135" t="b">
        <f t="shared" si="294"/>
        <v>1</v>
      </c>
      <c r="AF1729" s="135" t="b">
        <f>AND(AC1729,$V1729&lt;=Synthèse!$B$44)</f>
        <v>0</v>
      </c>
      <c r="AG1729" s="135" t="b">
        <f>AND(AD1729,$V1729&lt;=Synthèse!$B$44)</f>
        <v>0</v>
      </c>
      <c r="AH1729" s="135" t="b">
        <f>AND(AE1729,$V1729&lt;=Synthèse!$B$44)</f>
        <v>0</v>
      </c>
      <c r="AI1729" s="137" t="b">
        <v>0</v>
      </c>
      <c r="AJ1729" s="137" t="b">
        <v>0</v>
      </c>
      <c r="AK1729" s="137" t="b">
        <f t="shared" si="295"/>
        <v>0</v>
      </c>
      <c r="AL1729" s="137" t="b">
        <f t="shared" si="296"/>
        <v>0</v>
      </c>
      <c r="AM1729" s="137" t="b">
        <f>AND(AK1729,$V1729&lt;=Synthèse!$B$44)</f>
        <v>0</v>
      </c>
      <c r="AN1729" s="137" t="b">
        <f>AND(AL1729,$V1729&lt;=Synthèse!$B$44)</f>
        <v>0</v>
      </c>
    </row>
    <row r="1730" spans="1:40">
      <c r="A1730" s="17">
        <v>1031685</v>
      </c>
      <c r="B1730" t="str">
        <f ca="1">VLOOKUP(A1730,'Fichier FI (en entrée)'!B:AH,3,0)</f>
        <v>UZXYTYSIQQ</v>
      </c>
      <c r="C1730">
        <f t="shared" ref="C1730:C1793" si="298">COUNTIF(D:D,"&gt;="&amp;D1730)</f>
        <v>636</v>
      </c>
      <c r="D1730">
        <f t="shared" si="297"/>
        <v>12.65</v>
      </c>
      <c r="E1730" s="14" t="str">
        <f>VLOOKUP(A1730,'Fichier FI (en entrée)'!B:AH,2,0)</f>
        <v>EV</v>
      </c>
      <c r="F1730" s="14" t="b">
        <f t="shared" ref="F1730:F1793" si="299">IF(E1730="EV",TRUE,FALSE)</f>
        <v>1</v>
      </c>
      <c r="G1730" s="14" t="b">
        <f>IFERROR(VLOOKUP(A1730,'Calculs FA (auto)'!A:F,6,0),FALSE)</f>
        <v>1</v>
      </c>
      <c r="H1730" s="14" t="b">
        <f t="shared" ref="H1730:H1793" si="300">AND(F1730:G1730)</f>
        <v>1</v>
      </c>
      <c r="I1730" s="16">
        <f>IFERROR(VLOOKUP(A1730,'Moyennes FI (en entrée)'!B:N,7,0),"")</f>
        <v>10.65</v>
      </c>
      <c r="J1730" s="16">
        <f>IFERROR(VLOOKUP(VLOOKUP(A1730,'Fichier FI (en entrée)'!B:AH,33,0),Modificateurs!A$2:B$5,2,0),0)</f>
        <v>0</v>
      </c>
      <c r="K1730" s="16">
        <f>IFERROR(VLOOKUP(VLOOKUP(A1730,'Redoub FI (en entrée)'!B:N,7,0),Modificateurs!A$8:B$11,2,0),0)</f>
        <v>0</v>
      </c>
      <c r="L1730" s="16">
        <f>IFERROR(VLOOKUP(M1730,Modificateurs!D$1:E$94,2,0),0)</f>
        <v>2</v>
      </c>
      <c r="M1730" t="str">
        <f>VLOOKUP(A1730,'Fichier FI (en entrée)'!B:AH,16,0)&amp;" "&amp;VLOOKUP(A1730,'Fichier FI (en entrée)'!B:AH,20,0)&amp;" "&amp;VLOOKUP(A1730,'Fichier FI (en entrée)'!B:AH,27,0)&amp;" "&amp;VLOOKUP(A1730,'Fichier FI (en entrée)'!B:AH,29,0)</f>
        <v xml:space="preserve">  Scientifique Mathématiques</v>
      </c>
      <c r="N1730" t="str">
        <f>VLOOKUP(A1730,'Fichier FI (en entrée)'!B:AH,8,0)</f>
        <v>Scolarisé dans le supérieur en France</v>
      </c>
      <c r="O1730" t="b">
        <f>AND(C1730&gt;Synthèse!B$8,C1730&lt;Synthèse!B$10,NOT(Y1730))</f>
        <v>0</v>
      </c>
      <c r="Q1730" s="60">
        <f>ROUNDUP(C1730/(Synthèse!$B$4+Synthèse!$B$1)*8,0)</f>
        <v>3</v>
      </c>
      <c r="R1730" s="60">
        <f>IFERROR(VLOOKUP(A1730,'Evaluations (formulaire)'!A:P,6,0)+VLOOKUP(A1730,'Evaluations (formulaire)'!A:P,7,0),0)</f>
        <v>0</v>
      </c>
      <c r="S1730" s="60">
        <f>IFERROR(VLOOKUP(A1730,'Evaluations (formulaire)'!A:P,8,0),0)</f>
        <v>0</v>
      </c>
      <c r="T1730" s="60">
        <f>IF(AND(ISBLANK(P1730),Q1730&lt;=2),Synthèse!$B$41,IF(AND(ISBLANK(P1730),Q1730&gt;=7),Synthèse!$C$41,R1730+S1730))</f>
        <v>0</v>
      </c>
      <c r="U1730" s="60">
        <f t="shared" ref="U1730:U1793" si="301">D1730+T1730</f>
        <v>12.65</v>
      </c>
      <c r="V1730" s="60">
        <f t="shared" ref="V1730:V1793" si="302">COUNTIF(U:U,"&gt;="&amp;U1730)</f>
        <v>637</v>
      </c>
      <c r="X1730" s="26">
        <v>1250</v>
      </c>
      <c r="Y1730" s="26" t="b">
        <f>IFERROR(VLOOKUP(A1730,'Calculs FA (auto)'!A:O,15,0),FALSE)</f>
        <v>1</v>
      </c>
      <c r="Z1730" s="26">
        <f>IFERROR(VLOOKUP(A1730,'Evaluations (formulaire)'!A:M,9,0),0)</f>
        <v>0</v>
      </c>
      <c r="AA1730" s="135" t="b">
        <v>0</v>
      </c>
      <c r="AB1730" s="135" t="b">
        <v>0</v>
      </c>
      <c r="AC1730" s="135" t="b">
        <f t="shared" ref="AC1730:AC1793" si="303">AND(AA1730,F1730)</f>
        <v>0</v>
      </c>
      <c r="AD1730" s="135" t="b">
        <f t="shared" ref="AD1730:AD1793" si="304">AND(AB1730,F1730)</f>
        <v>0</v>
      </c>
      <c r="AE1730" s="135" t="b">
        <f t="shared" ref="AE1730:AE1793" si="305">AND(NOT(AA1730),NOT(AB1730),F1730)</f>
        <v>1</v>
      </c>
      <c r="AF1730" s="135" t="b">
        <f>AND(AC1730,$V1730&lt;=Synthèse!$B$44)</f>
        <v>0</v>
      </c>
      <c r="AG1730" s="135" t="b">
        <f>AND(AD1730,$V1730&lt;=Synthèse!$B$44)</f>
        <v>0</v>
      </c>
      <c r="AH1730" s="135" t="b">
        <f>AND(AE1730,$V1730&lt;=Synthèse!$B$44)</f>
        <v>1</v>
      </c>
      <c r="AI1730" s="137" t="b">
        <v>0</v>
      </c>
      <c r="AJ1730" s="137" t="b">
        <v>0</v>
      </c>
      <c r="AK1730" s="137" t="b">
        <f t="shared" ref="AK1730:AK1793" si="306">AND(AI1730,F1730)</f>
        <v>0</v>
      </c>
      <c r="AL1730" s="137" t="b">
        <f t="shared" ref="AL1730:AL1793" si="307">AND(AJ1730,F1730)</f>
        <v>0</v>
      </c>
      <c r="AM1730" s="137" t="b">
        <f>AND(AK1730,$V1730&lt;=Synthèse!$B$44)</f>
        <v>0</v>
      </c>
      <c r="AN1730" s="137" t="b">
        <f>AND(AL1730,$V1730&lt;=Synthèse!$B$44)</f>
        <v>0</v>
      </c>
    </row>
    <row r="1731" spans="1:40">
      <c r="A1731" s="17">
        <v>1032266</v>
      </c>
      <c r="B1731" t="str">
        <f ca="1">VLOOKUP(A1731,'Fichier FI (en entrée)'!B:AH,3,0)</f>
        <v>QYAHACLCNP</v>
      </c>
      <c r="C1731">
        <f t="shared" si="298"/>
        <v>1306</v>
      </c>
      <c r="D1731">
        <f t="shared" si="297"/>
        <v>5.6</v>
      </c>
      <c r="E1731" s="14" t="str">
        <f>VLOOKUP(A1731,'Fichier FI (en entrée)'!B:AH,2,0)</f>
        <v>EV</v>
      </c>
      <c r="F1731" s="14" t="b">
        <f t="shared" si="299"/>
        <v>1</v>
      </c>
      <c r="G1731" s="14" t="b">
        <f>IFERROR(VLOOKUP(A1731,'Calculs FA (auto)'!A:F,6,0),FALSE)</f>
        <v>0</v>
      </c>
      <c r="H1731" s="14" t="b">
        <f t="shared" si="300"/>
        <v>0</v>
      </c>
      <c r="I1731" s="16">
        <f>IFERROR(VLOOKUP(A1731,'Moyennes FI (en entrée)'!B:N,7,0),"")</f>
        <v>11.6</v>
      </c>
      <c r="J1731" s="16">
        <f>IFERROR(VLOOKUP(VLOOKUP(A1731,'Fichier FI (en entrée)'!B:AH,33,0),Modificateurs!A$2:B$5,2,0),0)</f>
        <v>0</v>
      </c>
      <c r="K1731" s="16">
        <f>IFERROR(VLOOKUP(VLOOKUP(A1731,'Redoub FI (en entrée)'!B:N,7,0),Modificateurs!A$8:B$11,2,0),0)</f>
        <v>0</v>
      </c>
      <c r="L1731" s="16">
        <f>IFERROR(VLOOKUP(M1731,Modificateurs!D$1:E$94,2,0),0)</f>
        <v>-6</v>
      </c>
      <c r="M1731" t="str">
        <f>VLOOKUP(A1731,'Fichier FI (en entrée)'!B:AH,16,0)&amp;" "&amp;VLOOKUP(A1731,'Fichier FI (en entrée)'!B:AH,20,0)&amp;" "&amp;VLOOKUP(A1731,'Fichier FI (en entrée)'!B:AH,27,0)&amp;" "&amp;VLOOKUP(A1731,'Fichier FI (en entrée)'!B:AH,29,0)</f>
        <v xml:space="preserve">  Economique et social Langue renforcée</v>
      </c>
      <c r="N1731" t="str">
        <f>VLOOKUP(A1731,'Fichier FI (en entrée)'!B:AH,8,0)</f>
        <v>Non scolarisé</v>
      </c>
      <c r="O1731" t="b">
        <f>AND(C1731&gt;Synthèse!B$8,C1731&lt;Synthèse!B$10,NOT(Y1731))</f>
        <v>0</v>
      </c>
      <c r="Q1731" s="60">
        <f>ROUNDUP(C1731/(Synthèse!$B$4+Synthèse!$B$1)*8,0)</f>
        <v>7</v>
      </c>
      <c r="R1731" s="60">
        <f>IFERROR(VLOOKUP(A1731,'Evaluations (formulaire)'!A:P,6,0)+VLOOKUP(A1731,'Evaluations (formulaire)'!A:P,7,0),0)</f>
        <v>0</v>
      </c>
      <c r="S1731" s="60">
        <f>IFERROR(VLOOKUP(A1731,'Evaluations (formulaire)'!A:P,8,0),0)</f>
        <v>0</v>
      </c>
      <c r="T1731" s="60">
        <f>IF(AND(ISBLANK(P1731),Q1731&lt;=2),Synthèse!$B$41,IF(AND(ISBLANK(P1731),Q1731&gt;=7),Synthèse!$C$41,R1731+S1731))</f>
        <v>4.6296296296296294E-3</v>
      </c>
      <c r="U1731" s="60">
        <f t="shared" si="301"/>
        <v>5.6046296296296294</v>
      </c>
      <c r="V1731" s="60">
        <f t="shared" si="302"/>
        <v>1306</v>
      </c>
      <c r="X1731" s="26">
        <v>2055</v>
      </c>
      <c r="Y1731" s="26" t="b">
        <f>IFERROR(VLOOKUP(A1731,'Calculs FA (auto)'!A:O,15,0),FALSE)</f>
        <v>0</v>
      </c>
      <c r="Z1731" s="26">
        <f>IFERROR(VLOOKUP(A1731,'Evaluations (formulaire)'!A:M,9,0),0)</f>
        <v>0</v>
      </c>
      <c r="AA1731" s="135" t="b">
        <v>1</v>
      </c>
      <c r="AB1731" s="135" t="b">
        <v>0</v>
      </c>
      <c r="AC1731" s="135" t="b">
        <f t="shared" si="303"/>
        <v>1</v>
      </c>
      <c r="AD1731" s="135" t="b">
        <f t="shared" si="304"/>
        <v>0</v>
      </c>
      <c r="AE1731" s="135" t="b">
        <f t="shared" si="305"/>
        <v>0</v>
      </c>
      <c r="AF1731" s="135" t="b">
        <f>AND(AC1731,$V1731&lt;=Synthèse!$B$44)</f>
        <v>0</v>
      </c>
      <c r="AG1731" s="135" t="b">
        <f>AND(AD1731,$V1731&lt;=Synthèse!$B$44)</f>
        <v>0</v>
      </c>
      <c r="AH1731" s="135" t="b">
        <f>AND(AE1731,$V1731&lt;=Synthèse!$B$44)</f>
        <v>0</v>
      </c>
      <c r="AI1731" s="137" t="b">
        <v>0</v>
      </c>
      <c r="AJ1731" s="137" t="b">
        <v>0</v>
      </c>
      <c r="AK1731" s="137" t="b">
        <f t="shared" si="306"/>
        <v>0</v>
      </c>
      <c r="AL1731" s="137" t="b">
        <f t="shared" si="307"/>
        <v>0</v>
      </c>
      <c r="AM1731" s="137" t="b">
        <f>AND(AK1731,$V1731&lt;=Synthèse!$B$44)</f>
        <v>0</v>
      </c>
      <c r="AN1731" s="137" t="b">
        <f>AND(AL1731,$V1731&lt;=Synthèse!$B$44)</f>
        <v>0</v>
      </c>
    </row>
    <row r="1732" spans="1:40">
      <c r="A1732" s="17">
        <v>1032692</v>
      </c>
      <c r="B1732" t="str">
        <f ca="1">VLOOKUP(A1732,'Fichier FI (en entrée)'!B:AH,3,0)</f>
        <v>IYZPUYEIGC</v>
      </c>
      <c r="C1732">
        <f t="shared" si="298"/>
        <v>2097</v>
      </c>
      <c r="D1732">
        <f t="shared" si="297"/>
        <v>-100</v>
      </c>
      <c r="E1732" s="14" t="str">
        <f>VLOOKUP(A1732,'Fichier FI (en entrée)'!B:AH,2,0)</f>
        <v>ENV</v>
      </c>
      <c r="F1732" s="14" t="b">
        <f t="shared" si="299"/>
        <v>0</v>
      </c>
      <c r="G1732" s="14" t="b">
        <f>IFERROR(VLOOKUP(A1732,'Calculs FA (auto)'!A:F,6,0),FALSE)</f>
        <v>0</v>
      </c>
      <c r="H1732" s="14" t="b">
        <f t="shared" si="300"/>
        <v>0</v>
      </c>
      <c r="I1732" s="16" t="str">
        <f>IFERROR(VLOOKUP(A1732,'Moyennes FI (en entrée)'!B:N,7,0),"")</f>
        <v/>
      </c>
      <c r="J1732" s="16">
        <f>IFERROR(VLOOKUP(VLOOKUP(A1732,'Fichier FI (en entrée)'!B:AH,33,0),Modificateurs!A$2:B$5,2,0),0)</f>
        <v>0</v>
      </c>
      <c r="K1732" s="16">
        <f>IFERROR(VLOOKUP(VLOOKUP(A1732,'Redoub FI (en entrée)'!B:N,7,0),Modificateurs!A$8:B$11,2,0),0)</f>
        <v>0</v>
      </c>
      <c r="L1732" s="16">
        <f>IFERROR(VLOOKUP(M1732,Modificateurs!D$1:E$94,2,0),0)</f>
        <v>0</v>
      </c>
      <c r="M1732" t="str">
        <f>VLOOKUP(A1732,'Fichier FI (en entrée)'!B:AH,16,0)&amp;" "&amp;VLOOKUP(A1732,'Fichier FI (en entrée)'!B:AH,20,0)&amp;" "&amp;VLOOKUP(A1732,'Fichier FI (en entrée)'!B:AH,27,0)&amp;" "&amp;VLOOKUP(A1732,'Fichier FI (en entrée)'!B:AH,29,0)</f>
        <v xml:space="preserve">   </v>
      </c>
      <c r="N1732" t="str">
        <f>VLOOKUP(A1732,'Fichier FI (en entrée)'!B:AH,8,0)</f>
        <v>Scolarisé dans le supérieur en France</v>
      </c>
      <c r="O1732" t="b">
        <f>AND(C1732&gt;Synthèse!B$8,C1732&lt;Synthèse!B$10,NOT(Y1732))</f>
        <v>0</v>
      </c>
      <c r="Q1732" s="60">
        <f>ROUNDUP(C1732/(Synthèse!$B$4+Synthèse!$B$1)*8,0)</f>
        <v>10</v>
      </c>
      <c r="R1732" s="60">
        <f>IFERROR(VLOOKUP(A1732,'Evaluations (formulaire)'!A:P,6,0)+VLOOKUP(A1732,'Evaluations (formulaire)'!A:P,7,0),0)</f>
        <v>0</v>
      </c>
      <c r="S1732" s="60">
        <f>IFERROR(VLOOKUP(A1732,'Evaluations (formulaire)'!A:P,8,0),0)</f>
        <v>0</v>
      </c>
      <c r="T1732" s="60">
        <f>IF(AND(ISBLANK(P1732),Q1732&lt;=2),Synthèse!$B$41,IF(AND(ISBLANK(P1732),Q1732&gt;=7),Synthèse!$C$41,R1732+S1732))</f>
        <v>4.6296296296296294E-3</v>
      </c>
      <c r="U1732" s="60">
        <f t="shared" si="301"/>
        <v>-99.995370370370367</v>
      </c>
      <c r="V1732" s="60">
        <f t="shared" si="302"/>
        <v>1983</v>
      </c>
      <c r="X1732" s="26">
        <v>754</v>
      </c>
      <c r="Y1732" s="26" t="b">
        <f>IFERROR(VLOOKUP(A1732,'Calculs FA (auto)'!A:O,15,0),FALSE)</f>
        <v>0</v>
      </c>
      <c r="Z1732" s="26">
        <f>IFERROR(VLOOKUP(A1732,'Evaluations (formulaire)'!A:M,9,0),0)</f>
        <v>0</v>
      </c>
      <c r="AA1732" s="135" t="b">
        <v>1</v>
      </c>
      <c r="AB1732" s="135" t="b">
        <v>0</v>
      </c>
      <c r="AC1732" s="135" t="b">
        <f t="shared" si="303"/>
        <v>0</v>
      </c>
      <c r="AD1732" s="135" t="b">
        <f t="shared" si="304"/>
        <v>0</v>
      </c>
      <c r="AE1732" s="135" t="b">
        <f t="shared" si="305"/>
        <v>0</v>
      </c>
      <c r="AF1732" s="135" t="b">
        <f>AND(AC1732,$V1732&lt;=Synthèse!$B$44)</f>
        <v>0</v>
      </c>
      <c r="AG1732" s="135" t="b">
        <f>AND(AD1732,$V1732&lt;=Synthèse!$B$44)</f>
        <v>0</v>
      </c>
      <c r="AH1732" s="135" t="b">
        <f>AND(AE1732,$V1732&lt;=Synthèse!$B$44)</f>
        <v>0</v>
      </c>
      <c r="AI1732" s="137" t="b">
        <v>0</v>
      </c>
      <c r="AJ1732" s="137" t="b">
        <v>1</v>
      </c>
      <c r="AK1732" s="137" t="b">
        <f t="shared" si="306"/>
        <v>0</v>
      </c>
      <c r="AL1732" s="137" t="b">
        <f t="shared" si="307"/>
        <v>0</v>
      </c>
      <c r="AM1732" s="137" t="b">
        <f>AND(AK1732,$V1732&lt;=Synthèse!$B$44)</f>
        <v>0</v>
      </c>
      <c r="AN1732" s="137" t="b">
        <f>AND(AL1732,$V1732&lt;=Synthèse!$B$44)</f>
        <v>0</v>
      </c>
    </row>
    <row r="1733" spans="1:40">
      <c r="A1733" s="17">
        <v>1032797</v>
      </c>
      <c r="B1733" t="str">
        <f ca="1">VLOOKUP(A1733,'Fichier FI (en entrée)'!B:AH,3,0)</f>
        <v>DGAUNFRUHI</v>
      </c>
      <c r="C1733">
        <f t="shared" si="298"/>
        <v>1724</v>
      </c>
      <c r="D1733">
        <f t="shared" si="297"/>
        <v>-20</v>
      </c>
      <c r="E1733" s="14" t="str">
        <f>VLOOKUP(A1733,'Fichier FI (en entrée)'!B:AH,2,0)</f>
        <v>EV</v>
      </c>
      <c r="F1733" s="14" t="b">
        <f t="shared" si="299"/>
        <v>1</v>
      </c>
      <c r="G1733" s="14" t="b">
        <f>IFERROR(VLOOKUP(A1733,'Calculs FA (auto)'!A:F,6,0),FALSE)</f>
        <v>1</v>
      </c>
      <c r="H1733" s="14" t="b">
        <f t="shared" si="300"/>
        <v>1</v>
      </c>
      <c r="I1733" s="16" t="str">
        <f>IFERROR(VLOOKUP(A1733,'Moyennes FI (en entrée)'!B:N,7,0),"")</f>
        <v/>
      </c>
      <c r="J1733" s="16">
        <f>IFERROR(VLOOKUP(VLOOKUP(A1733,'Fichier FI (en entrée)'!B:AH,33,0),Modificateurs!A$2:B$5,2,0),0)</f>
        <v>0</v>
      </c>
      <c r="K1733" s="16">
        <f>IFERROR(VLOOKUP(VLOOKUP(A1733,'Redoub FI (en entrée)'!B:N,7,0),Modificateurs!A$8:B$11,2,0),0)</f>
        <v>0</v>
      </c>
      <c r="L1733" s="16">
        <f>IFERROR(VLOOKUP(M1733,Modificateurs!D$1:E$94,2,0),0)</f>
        <v>0</v>
      </c>
      <c r="M1733" t="str">
        <f>VLOOKUP(A1733,'Fichier FI (en entrée)'!B:AH,16,0)&amp;" "&amp;VLOOKUP(A1733,'Fichier FI (en entrée)'!B:AH,20,0)&amp;" "&amp;VLOOKUP(A1733,'Fichier FI (en entrée)'!B:AH,27,0)&amp;" "&amp;VLOOKUP(A1733,'Fichier FI (en entrée)'!B:AH,29,0)</f>
        <v xml:space="preserve">   </v>
      </c>
      <c r="N1733" t="str">
        <f>VLOOKUP(A1733,'Fichier FI (en entrée)'!B:AH,8,0)</f>
        <v>Scolarisé en MC, FCIL, MGI, DAEU, MANN hors contrat,bac international</v>
      </c>
      <c r="O1733" t="b">
        <f>AND(C1733&gt;Synthèse!B$8,C1733&lt;Synthèse!B$10,NOT(Y1733))</f>
        <v>0</v>
      </c>
      <c r="Q1733" s="60">
        <f>ROUNDUP(C1733/(Synthèse!$B$4+Synthèse!$B$1)*8,0)</f>
        <v>8</v>
      </c>
      <c r="R1733" s="60">
        <f>IFERROR(VLOOKUP(A1733,'Evaluations (formulaire)'!A:P,6,0)+VLOOKUP(A1733,'Evaluations (formulaire)'!A:P,7,0),0)</f>
        <v>0</v>
      </c>
      <c r="S1733" s="60">
        <f>IFERROR(VLOOKUP(A1733,'Evaluations (formulaire)'!A:P,8,0),0)</f>
        <v>0</v>
      </c>
      <c r="T1733" s="60">
        <f>IF(AND(ISBLANK(P1733),Q1733&lt;=2),Synthèse!$B$41,IF(AND(ISBLANK(P1733),Q1733&gt;=7),Synthèse!$C$41,R1733+S1733))</f>
        <v>4.6296296296296294E-3</v>
      </c>
      <c r="U1733" s="60">
        <f t="shared" si="301"/>
        <v>-19.99537037037037</v>
      </c>
      <c r="V1733" s="60">
        <f t="shared" si="302"/>
        <v>1720</v>
      </c>
      <c r="X1733" s="26">
        <v>128</v>
      </c>
      <c r="Y1733" s="26" t="b">
        <f>IFERROR(VLOOKUP(A1733,'Calculs FA (auto)'!A:O,15,0),FALSE)</f>
        <v>0</v>
      </c>
      <c r="Z1733" s="26">
        <f>IFERROR(VLOOKUP(A1733,'Evaluations (formulaire)'!A:M,9,0),0)</f>
        <v>0</v>
      </c>
      <c r="AA1733" s="135" t="b">
        <v>0</v>
      </c>
      <c r="AB1733" s="135" t="b">
        <v>0</v>
      </c>
      <c r="AC1733" s="135" t="b">
        <f t="shared" si="303"/>
        <v>0</v>
      </c>
      <c r="AD1733" s="135" t="b">
        <f t="shared" si="304"/>
        <v>0</v>
      </c>
      <c r="AE1733" s="135" t="b">
        <f t="shared" si="305"/>
        <v>1</v>
      </c>
      <c r="AF1733" s="135" t="b">
        <f>AND(AC1733,$V1733&lt;=Synthèse!$B$44)</f>
        <v>0</v>
      </c>
      <c r="AG1733" s="135" t="b">
        <f>AND(AD1733,$V1733&lt;=Synthèse!$B$44)</f>
        <v>0</v>
      </c>
      <c r="AH1733" s="135" t="b">
        <f>AND(AE1733,$V1733&lt;=Synthèse!$B$44)</f>
        <v>0</v>
      </c>
      <c r="AI1733" s="137" t="b">
        <v>0</v>
      </c>
      <c r="AJ1733" s="137" t="b">
        <v>0</v>
      </c>
      <c r="AK1733" s="137" t="b">
        <f t="shared" si="306"/>
        <v>0</v>
      </c>
      <c r="AL1733" s="137" t="b">
        <f t="shared" si="307"/>
        <v>0</v>
      </c>
      <c r="AM1733" s="137" t="b">
        <f>AND(AK1733,$V1733&lt;=Synthèse!$B$44)</f>
        <v>0</v>
      </c>
      <c r="AN1733" s="137" t="b">
        <f>AND(AL1733,$V1733&lt;=Synthèse!$B$44)</f>
        <v>0</v>
      </c>
    </row>
    <row r="1734" spans="1:40">
      <c r="A1734" s="17">
        <v>1033289</v>
      </c>
      <c r="B1734" t="str">
        <f ca="1">VLOOKUP(A1734,'Fichier FI (en entrée)'!B:AH,3,0)</f>
        <v>IPNFAGUCQL</v>
      </c>
      <c r="C1734">
        <f t="shared" si="298"/>
        <v>2097</v>
      </c>
      <c r="D1734">
        <f t="shared" si="297"/>
        <v>-100</v>
      </c>
      <c r="E1734" s="14" t="str">
        <f>VLOOKUP(A1734,'Fichier FI (en entrée)'!B:AH,2,0)</f>
        <v>ENV</v>
      </c>
      <c r="F1734" s="14" t="b">
        <f t="shared" si="299"/>
        <v>0</v>
      </c>
      <c r="G1734" s="14" t="b">
        <f>IFERROR(VLOOKUP(A1734,'Calculs FA (auto)'!A:F,6,0),FALSE)</f>
        <v>0</v>
      </c>
      <c r="H1734" s="14" t="b">
        <f t="shared" si="300"/>
        <v>0</v>
      </c>
      <c r="I1734" s="16" t="str">
        <f>IFERROR(VLOOKUP(A1734,'Moyennes FI (en entrée)'!B:N,7,0),"")</f>
        <v/>
      </c>
      <c r="J1734" s="16">
        <f>IFERROR(VLOOKUP(VLOOKUP(A1734,'Fichier FI (en entrée)'!B:AH,33,0),Modificateurs!A$2:B$5,2,0),0)</f>
        <v>0</v>
      </c>
      <c r="K1734" s="16">
        <f>IFERROR(VLOOKUP(VLOOKUP(A1734,'Redoub FI (en entrée)'!B:N,7,0),Modificateurs!A$8:B$11,2,0),0)</f>
        <v>0</v>
      </c>
      <c r="L1734" s="16">
        <f>IFERROR(VLOOKUP(M1734,Modificateurs!D$1:E$94,2,0),0)</f>
        <v>2</v>
      </c>
      <c r="M1734" t="str">
        <f>VLOOKUP(A1734,'Fichier FI (en entrée)'!B:AH,16,0)&amp;" "&amp;VLOOKUP(A1734,'Fichier FI (en entrée)'!B:AH,20,0)&amp;" "&amp;VLOOKUP(A1734,'Fichier FI (en entrée)'!B:AH,27,0)&amp;" "&amp;VLOOKUP(A1734,'Fichier FI (en entrée)'!B:AH,29,0)</f>
        <v xml:space="preserve">  Scientifique Mathématiques</v>
      </c>
      <c r="N1734" t="str">
        <f>VLOOKUP(A1734,'Fichier FI (en entrée)'!B:AH,8,0)</f>
        <v>Scolarisé dans le supérieur en France</v>
      </c>
      <c r="O1734" t="b">
        <f>AND(C1734&gt;Synthèse!B$8,C1734&lt;Synthèse!B$10,NOT(Y1734))</f>
        <v>0</v>
      </c>
      <c r="Q1734" s="60">
        <f>ROUNDUP(C1734/(Synthèse!$B$4+Synthèse!$B$1)*8,0)</f>
        <v>10</v>
      </c>
      <c r="R1734" s="60">
        <f>IFERROR(VLOOKUP(A1734,'Evaluations (formulaire)'!A:P,6,0)+VLOOKUP(A1734,'Evaluations (formulaire)'!A:P,7,0),0)</f>
        <v>0</v>
      </c>
      <c r="S1734" s="60">
        <f>IFERROR(VLOOKUP(A1734,'Evaluations (formulaire)'!A:P,8,0),0)</f>
        <v>0</v>
      </c>
      <c r="T1734" s="60">
        <f>IF(AND(ISBLANK(P1734),Q1734&lt;=2),Synthèse!$B$41,IF(AND(ISBLANK(P1734),Q1734&gt;=7),Synthèse!$C$41,R1734+S1734))</f>
        <v>4.6296296296296294E-3</v>
      </c>
      <c r="U1734" s="60">
        <f t="shared" si="301"/>
        <v>-99.995370370370367</v>
      </c>
      <c r="V1734" s="60">
        <f t="shared" si="302"/>
        <v>1983</v>
      </c>
      <c r="X1734" s="26">
        <v>1107</v>
      </c>
      <c r="Y1734" s="26" t="b">
        <f>IFERROR(VLOOKUP(A1734,'Calculs FA (auto)'!A:O,15,0),FALSE)</f>
        <v>0</v>
      </c>
      <c r="Z1734" s="26">
        <f>IFERROR(VLOOKUP(A1734,'Evaluations (formulaire)'!A:M,9,0),0)</f>
        <v>0</v>
      </c>
      <c r="AA1734" s="135" t="b">
        <v>0</v>
      </c>
      <c r="AB1734" s="135" t="b">
        <v>0</v>
      </c>
      <c r="AC1734" s="135" t="b">
        <f t="shared" si="303"/>
        <v>0</v>
      </c>
      <c r="AD1734" s="135" t="b">
        <f t="shared" si="304"/>
        <v>0</v>
      </c>
      <c r="AE1734" s="135" t="b">
        <f t="shared" si="305"/>
        <v>0</v>
      </c>
      <c r="AF1734" s="135" t="b">
        <f>AND(AC1734,$V1734&lt;=Synthèse!$B$44)</f>
        <v>0</v>
      </c>
      <c r="AG1734" s="135" t="b">
        <f>AND(AD1734,$V1734&lt;=Synthèse!$B$44)</f>
        <v>0</v>
      </c>
      <c r="AH1734" s="135" t="b">
        <f>AND(AE1734,$V1734&lt;=Synthèse!$B$44)</f>
        <v>0</v>
      </c>
      <c r="AI1734" s="137" t="b">
        <v>0</v>
      </c>
      <c r="AJ1734" s="137" t="b">
        <v>0</v>
      </c>
      <c r="AK1734" s="137" t="b">
        <f t="shared" si="306"/>
        <v>0</v>
      </c>
      <c r="AL1734" s="137" t="b">
        <f t="shared" si="307"/>
        <v>0</v>
      </c>
      <c r="AM1734" s="137" t="b">
        <f>AND(AK1734,$V1734&lt;=Synthèse!$B$44)</f>
        <v>0</v>
      </c>
      <c r="AN1734" s="137" t="b">
        <f>AND(AL1734,$V1734&lt;=Synthèse!$B$44)</f>
        <v>0</v>
      </c>
    </row>
    <row r="1735" spans="1:40">
      <c r="A1735" s="17">
        <v>1034068</v>
      </c>
      <c r="B1735" t="str">
        <f ca="1">VLOOKUP(A1735,'Fichier FI (en entrée)'!B:AH,3,0)</f>
        <v>BDTEMKWYUU</v>
      </c>
      <c r="C1735">
        <f t="shared" si="298"/>
        <v>1496</v>
      </c>
      <c r="D1735">
        <f t="shared" si="297"/>
        <v>1.1899999999999995</v>
      </c>
      <c r="E1735" s="14" t="str">
        <f>VLOOKUP(A1735,'Fichier FI (en entrée)'!B:AH,2,0)</f>
        <v>EV</v>
      </c>
      <c r="F1735" s="14" t="b">
        <f t="shared" si="299"/>
        <v>1</v>
      </c>
      <c r="G1735" s="14" t="b">
        <f>IFERROR(VLOOKUP(A1735,'Calculs FA (auto)'!A:F,6,0),FALSE)</f>
        <v>0</v>
      </c>
      <c r="H1735" s="14" t="b">
        <f t="shared" si="300"/>
        <v>0</v>
      </c>
      <c r="I1735" s="16">
        <f>IFERROR(VLOOKUP(A1735,'Moyennes FI (en entrée)'!B:N,7,0),"")</f>
        <v>9.19</v>
      </c>
      <c r="J1735" s="16">
        <f>IFERROR(VLOOKUP(VLOOKUP(A1735,'Fichier FI (en entrée)'!B:AH,33,0),Modificateurs!A$2:B$5,2,0),0)</f>
        <v>0</v>
      </c>
      <c r="K1735" s="16">
        <f>IFERROR(VLOOKUP(VLOOKUP(A1735,'Redoub FI (en entrée)'!B:N,7,0),Modificateurs!A$8:B$11,2,0),0)</f>
        <v>0</v>
      </c>
      <c r="L1735" s="16">
        <f>IFERROR(VLOOKUP(M1735,Modificateurs!D$1:E$94,2,0),0)</f>
        <v>-8</v>
      </c>
      <c r="M1735" t="str">
        <f>VLOOKUP(A1735,'Fichier FI (en entrée)'!B:AH,16,0)&amp;" "&amp;VLOOKUP(A1735,'Fichier FI (en entrée)'!B:AH,20,0)&amp;" "&amp;VLOOKUP(A1735,'Fichier FI (en entrée)'!B:AH,27,0)&amp;" "&amp;VLOOKUP(A1735,'Fichier FI (en entrée)'!B:AH,29,0)</f>
        <v xml:space="preserve">  Sciences et technologies de la gestion Gestion systèmes d'information</v>
      </c>
      <c r="N1735" t="str">
        <f>VLOOKUP(A1735,'Fichier FI (en entrée)'!B:AH,8,0)</f>
        <v>Non scolarisé</v>
      </c>
      <c r="O1735" t="b">
        <f>AND(C1735&gt;Synthèse!B$8,C1735&lt;Synthèse!B$10,NOT(Y1735))</f>
        <v>0</v>
      </c>
      <c r="Q1735" s="60">
        <f>ROUNDUP(C1735/(Synthèse!$B$4+Synthèse!$B$1)*8,0)</f>
        <v>7</v>
      </c>
      <c r="R1735" s="60">
        <f>IFERROR(VLOOKUP(A1735,'Evaluations (formulaire)'!A:P,6,0)+VLOOKUP(A1735,'Evaluations (formulaire)'!A:P,7,0),0)</f>
        <v>0</v>
      </c>
      <c r="S1735" s="60">
        <f>IFERROR(VLOOKUP(A1735,'Evaluations (formulaire)'!A:P,8,0),0)</f>
        <v>0</v>
      </c>
      <c r="T1735" s="60">
        <f>IF(AND(ISBLANK(P1735),Q1735&lt;=2),Synthèse!$B$41,IF(AND(ISBLANK(P1735),Q1735&gt;=7),Synthèse!$C$41,R1735+S1735))</f>
        <v>4.6296296296296294E-3</v>
      </c>
      <c r="U1735" s="60">
        <f t="shared" si="301"/>
        <v>1.194629629629629</v>
      </c>
      <c r="V1735" s="60">
        <f t="shared" si="302"/>
        <v>1496</v>
      </c>
      <c r="X1735" s="26">
        <v>2042</v>
      </c>
      <c r="Y1735" s="26" t="b">
        <f>IFERROR(VLOOKUP(A1735,'Calculs FA (auto)'!A:O,15,0),FALSE)</f>
        <v>0</v>
      </c>
      <c r="Z1735" s="26">
        <f>IFERROR(VLOOKUP(A1735,'Evaluations (formulaire)'!A:M,9,0),0)</f>
        <v>0</v>
      </c>
      <c r="AA1735" s="135" t="b">
        <v>1</v>
      </c>
      <c r="AB1735" s="135" t="b">
        <v>0</v>
      </c>
      <c r="AC1735" s="135" t="b">
        <f t="shared" si="303"/>
        <v>1</v>
      </c>
      <c r="AD1735" s="135" t="b">
        <f t="shared" si="304"/>
        <v>0</v>
      </c>
      <c r="AE1735" s="135" t="b">
        <f t="shared" si="305"/>
        <v>0</v>
      </c>
      <c r="AF1735" s="135" t="b">
        <f>AND(AC1735,$V1735&lt;=Synthèse!$B$44)</f>
        <v>0</v>
      </c>
      <c r="AG1735" s="135" t="b">
        <f>AND(AD1735,$V1735&lt;=Synthèse!$B$44)</f>
        <v>0</v>
      </c>
      <c r="AH1735" s="135" t="b">
        <f>AND(AE1735,$V1735&lt;=Synthèse!$B$44)</f>
        <v>0</v>
      </c>
      <c r="AI1735" s="137" t="b">
        <v>0</v>
      </c>
      <c r="AJ1735" s="137" t="b">
        <v>1</v>
      </c>
      <c r="AK1735" s="137" t="b">
        <f t="shared" si="306"/>
        <v>0</v>
      </c>
      <c r="AL1735" s="137" t="b">
        <f t="shared" si="307"/>
        <v>1</v>
      </c>
      <c r="AM1735" s="137" t="b">
        <f>AND(AK1735,$V1735&lt;=Synthèse!$B$44)</f>
        <v>0</v>
      </c>
      <c r="AN1735" s="137" t="b">
        <f>AND(AL1735,$V1735&lt;=Synthèse!$B$44)</f>
        <v>0</v>
      </c>
    </row>
    <row r="1736" spans="1:40">
      <c r="A1736" s="17">
        <v>1034141</v>
      </c>
      <c r="B1736" t="str">
        <f ca="1">VLOOKUP(A1736,'Fichier FI (en entrée)'!B:AH,3,0)</f>
        <v>OHOYSOFNIH</v>
      </c>
      <c r="C1736">
        <f t="shared" si="298"/>
        <v>2097</v>
      </c>
      <c r="D1736">
        <f t="shared" si="297"/>
        <v>-100</v>
      </c>
      <c r="E1736" s="14" t="str">
        <f>VLOOKUP(A1736,'Fichier FI (en entrée)'!B:AH,2,0)</f>
        <v>ENV</v>
      </c>
      <c r="F1736" s="14" t="b">
        <f t="shared" si="299"/>
        <v>0</v>
      </c>
      <c r="G1736" s="14" t="b">
        <f>IFERROR(VLOOKUP(A1736,'Calculs FA (auto)'!A:F,6,0),FALSE)</f>
        <v>0</v>
      </c>
      <c r="H1736" s="14" t="b">
        <f t="shared" si="300"/>
        <v>0</v>
      </c>
      <c r="I1736" s="16" t="str">
        <f>IFERROR(VLOOKUP(A1736,'Moyennes FI (en entrée)'!B:N,7,0),"")</f>
        <v/>
      </c>
      <c r="J1736" s="16">
        <f>IFERROR(VLOOKUP(VLOOKUP(A1736,'Fichier FI (en entrée)'!B:AH,33,0),Modificateurs!A$2:B$5,2,0),0)</f>
        <v>0</v>
      </c>
      <c r="K1736" s="16">
        <f>IFERROR(VLOOKUP(VLOOKUP(A1736,'Redoub FI (en entrée)'!B:N,7,0),Modificateurs!A$8:B$11,2,0),0)</f>
        <v>0</v>
      </c>
      <c r="L1736" s="16">
        <f>IFERROR(VLOOKUP(M1736,Modificateurs!D$1:E$94,2,0),0)</f>
        <v>2</v>
      </c>
      <c r="M1736" t="str">
        <f>VLOOKUP(A1736,'Fichier FI (en entrée)'!B:AH,16,0)&amp;" "&amp;VLOOKUP(A1736,'Fichier FI (en entrée)'!B:AH,20,0)&amp;" "&amp;VLOOKUP(A1736,'Fichier FI (en entrée)'!B:AH,27,0)&amp;" "&amp;VLOOKUP(A1736,'Fichier FI (en entrée)'!B:AH,29,0)</f>
        <v xml:space="preserve">  Sciences et Technologies de l'Industrie et du Développement Durable Système informatique et numérique</v>
      </c>
      <c r="N1736" t="str">
        <f>VLOOKUP(A1736,'Fichier FI (en entrée)'!B:AH,8,0)</f>
        <v>Scolarisé dans le supérieur en France</v>
      </c>
      <c r="O1736" t="b">
        <f>AND(C1736&gt;Synthèse!B$8,C1736&lt;Synthèse!B$10,NOT(Y1736))</f>
        <v>0</v>
      </c>
      <c r="Q1736" s="60">
        <f>ROUNDUP(C1736/(Synthèse!$B$4+Synthèse!$B$1)*8,0)</f>
        <v>10</v>
      </c>
      <c r="R1736" s="60">
        <f>IFERROR(VLOOKUP(A1736,'Evaluations (formulaire)'!A:P,6,0)+VLOOKUP(A1736,'Evaluations (formulaire)'!A:P,7,0),0)</f>
        <v>0</v>
      </c>
      <c r="S1736" s="60">
        <f>IFERROR(VLOOKUP(A1736,'Evaluations (formulaire)'!A:P,8,0),0)</f>
        <v>0</v>
      </c>
      <c r="T1736" s="60">
        <f>IF(AND(ISBLANK(P1736),Q1736&lt;=2),Synthèse!$B$41,IF(AND(ISBLANK(P1736),Q1736&gt;=7),Synthèse!$C$41,R1736+S1736))</f>
        <v>4.6296296296296294E-3</v>
      </c>
      <c r="U1736" s="60">
        <f t="shared" si="301"/>
        <v>-99.995370370370367</v>
      </c>
      <c r="V1736" s="60">
        <f t="shared" si="302"/>
        <v>1983</v>
      </c>
      <c r="X1736" s="26">
        <v>1045</v>
      </c>
      <c r="Y1736" s="26" t="b">
        <f>IFERROR(VLOOKUP(A1736,'Calculs FA (auto)'!A:O,15,0),FALSE)</f>
        <v>0</v>
      </c>
      <c r="Z1736" s="26">
        <f>IFERROR(VLOOKUP(A1736,'Evaluations (formulaire)'!A:M,9,0),0)</f>
        <v>0</v>
      </c>
      <c r="AA1736" s="135" t="b">
        <v>0</v>
      </c>
      <c r="AB1736" s="135" t="b">
        <v>1</v>
      </c>
      <c r="AC1736" s="135" t="b">
        <f t="shared" si="303"/>
        <v>0</v>
      </c>
      <c r="AD1736" s="135" t="b">
        <f t="shared" si="304"/>
        <v>0</v>
      </c>
      <c r="AE1736" s="135" t="b">
        <f t="shared" si="305"/>
        <v>0</v>
      </c>
      <c r="AF1736" s="135" t="b">
        <f>AND(AC1736,$V1736&lt;=Synthèse!$B$44)</f>
        <v>0</v>
      </c>
      <c r="AG1736" s="135" t="b">
        <f>AND(AD1736,$V1736&lt;=Synthèse!$B$44)</f>
        <v>0</v>
      </c>
      <c r="AH1736" s="135" t="b">
        <f>AND(AE1736,$V1736&lt;=Synthèse!$B$44)</f>
        <v>0</v>
      </c>
      <c r="AI1736" s="137" t="b">
        <v>1</v>
      </c>
      <c r="AJ1736" s="137" t="b">
        <v>0</v>
      </c>
      <c r="AK1736" s="137" t="b">
        <f t="shared" si="306"/>
        <v>0</v>
      </c>
      <c r="AL1736" s="137" t="b">
        <f t="shared" si="307"/>
        <v>0</v>
      </c>
      <c r="AM1736" s="137" t="b">
        <f>AND(AK1736,$V1736&lt;=Synthèse!$B$44)</f>
        <v>0</v>
      </c>
      <c r="AN1736" s="137" t="b">
        <f>AND(AL1736,$V1736&lt;=Synthèse!$B$44)</f>
        <v>0</v>
      </c>
    </row>
    <row r="1737" spans="1:40">
      <c r="A1737" s="17">
        <v>1034463</v>
      </c>
      <c r="B1737" t="str">
        <f ca="1">VLOOKUP(A1737,'Fichier FI (en entrée)'!B:AH,3,0)</f>
        <v>UBTRKYHQQX</v>
      </c>
      <c r="C1737">
        <f t="shared" si="298"/>
        <v>1576</v>
      </c>
      <c r="D1737">
        <f t="shared" si="297"/>
        <v>-1.0700000000000003</v>
      </c>
      <c r="E1737" s="14" t="str">
        <f>VLOOKUP(A1737,'Fichier FI (en entrée)'!B:AH,2,0)</f>
        <v>EV</v>
      </c>
      <c r="F1737" s="14" t="b">
        <f t="shared" si="299"/>
        <v>1</v>
      </c>
      <c r="G1737" s="14" t="b">
        <f>IFERROR(VLOOKUP(A1737,'Calculs FA (auto)'!A:F,6,0),FALSE)</f>
        <v>0</v>
      </c>
      <c r="H1737" s="14" t="b">
        <f t="shared" si="300"/>
        <v>0</v>
      </c>
      <c r="I1737" s="16">
        <f>IFERROR(VLOOKUP(A1737,'Moyennes FI (en entrée)'!B:N,7,0),"")</f>
        <v>10.93</v>
      </c>
      <c r="J1737" s="16">
        <f>IFERROR(VLOOKUP(VLOOKUP(A1737,'Fichier FI (en entrée)'!B:AH,33,0),Modificateurs!A$2:B$5,2,0),0)</f>
        <v>0</v>
      </c>
      <c r="K1737" s="16">
        <f>IFERROR(VLOOKUP(VLOOKUP(A1737,'Redoub FI (en entrée)'!B:N,7,0),Modificateurs!A$8:B$11,2,0),0)</f>
        <v>0</v>
      </c>
      <c r="L1737" s="16">
        <f>IFERROR(VLOOKUP(M1737,Modificateurs!D$1:E$94,2,0),0)</f>
        <v>-12</v>
      </c>
      <c r="M1737" t="str">
        <f>VLOOKUP(A1737,'Fichier FI (en entrée)'!B:AH,16,0)&amp;" "&amp;VLOOKUP(A1737,'Fichier FI (en entrée)'!B:AH,20,0)&amp;" "&amp;VLOOKUP(A1737,'Fichier FI (en entrée)'!B:AH,27,0)&amp;" "&amp;VLOOKUP(A1737,'Fichier FI (en entrée)'!B:AH,29,0)</f>
        <v xml:space="preserve">  Professionnelle Comptabilité</v>
      </c>
      <c r="N1737" t="str">
        <f>VLOOKUP(A1737,'Fichier FI (en entrée)'!B:AH,8,0)</f>
        <v>Non scolarisé</v>
      </c>
      <c r="O1737" t="b">
        <f>AND(C1737&gt;Synthèse!B$8,C1737&lt;Synthèse!B$10,NOT(Y1737))</f>
        <v>0</v>
      </c>
      <c r="Q1737" s="60">
        <f>ROUNDUP(C1737/(Synthèse!$B$4+Synthèse!$B$1)*8,0)</f>
        <v>8</v>
      </c>
      <c r="R1737" s="60">
        <f>IFERROR(VLOOKUP(A1737,'Evaluations (formulaire)'!A:P,6,0)+VLOOKUP(A1737,'Evaluations (formulaire)'!A:P,7,0),0)</f>
        <v>0</v>
      </c>
      <c r="S1737" s="60">
        <f>IFERROR(VLOOKUP(A1737,'Evaluations (formulaire)'!A:P,8,0),0)</f>
        <v>0</v>
      </c>
      <c r="T1737" s="60">
        <f>IF(AND(ISBLANK(P1737),Q1737&lt;=2),Synthèse!$B$41,IF(AND(ISBLANK(P1737),Q1737&gt;=7),Synthèse!$C$41,R1737+S1737))</f>
        <v>4.6296296296296294E-3</v>
      </c>
      <c r="U1737" s="60">
        <f t="shared" si="301"/>
        <v>-1.0653703703703707</v>
      </c>
      <c r="V1737" s="60">
        <f t="shared" si="302"/>
        <v>1576</v>
      </c>
      <c r="X1737" s="26">
        <v>1780</v>
      </c>
      <c r="Y1737" s="26" t="b">
        <f>IFERROR(VLOOKUP(A1737,'Calculs FA (auto)'!A:O,15,0),FALSE)</f>
        <v>0</v>
      </c>
      <c r="Z1737" s="26">
        <f>IFERROR(VLOOKUP(A1737,'Evaluations (formulaire)'!A:M,9,0),0)</f>
        <v>0</v>
      </c>
      <c r="AA1737" s="135" t="b">
        <v>0</v>
      </c>
      <c r="AB1737" s="135" t="b">
        <v>0</v>
      </c>
      <c r="AC1737" s="135" t="b">
        <f t="shared" si="303"/>
        <v>0</v>
      </c>
      <c r="AD1737" s="135" t="b">
        <f t="shared" si="304"/>
        <v>0</v>
      </c>
      <c r="AE1737" s="135" t="b">
        <f t="shared" si="305"/>
        <v>1</v>
      </c>
      <c r="AF1737" s="135" t="b">
        <f>AND(AC1737,$V1737&lt;=Synthèse!$B$44)</f>
        <v>0</v>
      </c>
      <c r="AG1737" s="135" t="b">
        <f>AND(AD1737,$V1737&lt;=Synthèse!$B$44)</f>
        <v>0</v>
      </c>
      <c r="AH1737" s="135" t="b">
        <f>AND(AE1737,$V1737&lt;=Synthèse!$B$44)</f>
        <v>0</v>
      </c>
      <c r="AI1737" s="137" t="b">
        <v>0</v>
      </c>
      <c r="AJ1737" s="137" t="b">
        <v>0</v>
      </c>
      <c r="AK1737" s="137" t="b">
        <f t="shared" si="306"/>
        <v>0</v>
      </c>
      <c r="AL1737" s="137" t="b">
        <f t="shared" si="307"/>
        <v>0</v>
      </c>
      <c r="AM1737" s="137" t="b">
        <f>AND(AK1737,$V1737&lt;=Synthèse!$B$44)</f>
        <v>0</v>
      </c>
      <c r="AN1737" s="137" t="b">
        <f>AND(AL1737,$V1737&lt;=Synthèse!$B$44)</f>
        <v>0</v>
      </c>
    </row>
    <row r="1738" spans="1:40">
      <c r="A1738" s="17">
        <v>1034709</v>
      </c>
      <c r="B1738" t="str">
        <f ca="1">VLOOKUP(A1738,'Fichier FI (en entrée)'!B:AH,3,0)</f>
        <v>CRGJEDLKDB</v>
      </c>
      <c r="C1738">
        <f t="shared" si="298"/>
        <v>1724</v>
      </c>
      <c r="D1738">
        <f t="shared" si="297"/>
        <v>-20</v>
      </c>
      <c r="E1738" s="14" t="str">
        <f>VLOOKUP(A1738,'Fichier FI (en entrée)'!B:AH,2,0)</f>
        <v>EV</v>
      </c>
      <c r="F1738" s="14" t="b">
        <f t="shared" si="299"/>
        <v>1</v>
      </c>
      <c r="G1738" s="14" t="b">
        <f>IFERROR(VLOOKUP(A1738,'Calculs FA (auto)'!A:F,6,0),FALSE)</f>
        <v>0</v>
      </c>
      <c r="H1738" s="14" t="b">
        <f t="shared" si="300"/>
        <v>0</v>
      </c>
      <c r="I1738" s="16" t="str">
        <f>IFERROR(VLOOKUP(A1738,'Moyennes FI (en entrée)'!B:N,7,0),"")</f>
        <v/>
      </c>
      <c r="J1738" s="16">
        <f>IFERROR(VLOOKUP(VLOOKUP(A1738,'Fichier FI (en entrée)'!B:AH,33,0),Modificateurs!A$2:B$5,2,0),0)</f>
        <v>0</v>
      </c>
      <c r="K1738" s="16">
        <f>IFERROR(VLOOKUP(VLOOKUP(A1738,'Redoub FI (en entrée)'!B:N,7,0),Modificateurs!A$8:B$11,2,0),0)</f>
        <v>0</v>
      </c>
      <c r="L1738" s="16">
        <f>IFERROR(VLOOKUP(M1738,Modificateurs!D$1:E$94,2,0),0)</f>
        <v>0</v>
      </c>
      <c r="M1738" t="str">
        <f>VLOOKUP(A1738,'Fichier FI (en entrée)'!B:AH,16,0)&amp;" "&amp;VLOOKUP(A1738,'Fichier FI (en entrée)'!B:AH,20,0)&amp;" "&amp;VLOOKUP(A1738,'Fichier FI (en entrée)'!B:AH,27,0)&amp;" "&amp;VLOOKUP(A1738,'Fichier FI (en entrée)'!B:AH,29,0)</f>
        <v xml:space="preserve">   </v>
      </c>
      <c r="N1738" t="str">
        <f>VLOOKUP(A1738,'Fichier FI (en entrée)'!B:AH,8,0)</f>
        <v>Scolarisé dans le secondaire à l'étranger</v>
      </c>
      <c r="O1738" t="b">
        <f>AND(C1738&gt;Synthèse!B$8,C1738&lt;Synthèse!B$10,NOT(Y1738))</f>
        <v>0</v>
      </c>
      <c r="Q1738" s="60">
        <f>ROUNDUP(C1738/(Synthèse!$B$4+Synthèse!$B$1)*8,0)</f>
        <v>8</v>
      </c>
      <c r="R1738" s="60">
        <f>IFERROR(VLOOKUP(A1738,'Evaluations (formulaire)'!A:P,6,0)+VLOOKUP(A1738,'Evaluations (formulaire)'!A:P,7,0),0)</f>
        <v>0</v>
      </c>
      <c r="S1738" s="60">
        <f>IFERROR(VLOOKUP(A1738,'Evaluations (formulaire)'!A:P,8,0),0)</f>
        <v>0</v>
      </c>
      <c r="T1738" s="60">
        <f>IF(AND(ISBLANK(P1738),Q1738&lt;=2),Synthèse!$B$41,IF(AND(ISBLANK(P1738),Q1738&gt;=7),Synthèse!$C$41,R1738+S1738))</f>
        <v>4.6296296296296294E-3</v>
      </c>
      <c r="U1738" s="60">
        <f t="shared" si="301"/>
        <v>-19.99537037037037</v>
      </c>
      <c r="V1738" s="60">
        <f t="shared" si="302"/>
        <v>1720</v>
      </c>
      <c r="X1738" s="26">
        <v>1620</v>
      </c>
      <c r="Y1738" s="26" t="b">
        <f>IFERROR(VLOOKUP(A1738,'Calculs FA (auto)'!A:O,15,0),FALSE)</f>
        <v>0</v>
      </c>
      <c r="Z1738" s="26">
        <f>IFERROR(VLOOKUP(A1738,'Evaluations (formulaire)'!A:M,9,0),0)</f>
        <v>0</v>
      </c>
      <c r="AA1738" s="135" t="b">
        <v>1</v>
      </c>
      <c r="AB1738" s="135" t="b">
        <v>0</v>
      </c>
      <c r="AC1738" s="135" t="b">
        <f t="shared" si="303"/>
        <v>1</v>
      </c>
      <c r="AD1738" s="135" t="b">
        <f t="shared" si="304"/>
        <v>0</v>
      </c>
      <c r="AE1738" s="135" t="b">
        <f t="shared" si="305"/>
        <v>0</v>
      </c>
      <c r="AF1738" s="135" t="b">
        <f>AND(AC1738,$V1738&lt;=Synthèse!$B$44)</f>
        <v>0</v>
      </c>
      <c r="AG1738" s="135" t="b">
        <f>AND(AD1738,$V1738&lt;=Synthèse!$B$44)</f>
        <v>0</v>
      </c>
      <c r="AH1738" s="135" t="b">
        <f>AND(AE1738,$V1738&lt;=Synthèse!$B$44)</f>
        <v>0</v>
      </c>
      <c r="AI1738" s="137" t="b">
        <v>0</v>
      </c>
      <c r="AJ1738" s="137" t="b">
        <v>1</v>
      </c>
      <c r="AK1738" s="137" t="b">
        <f t="shared" si="306"/>
        <v>0</v>
      </c>
      <c r="AL1738" s="137" t="b">
        <f t="shared" si="307"/>
        <v>1</v>
      </c>
      <c r="AM1738" s="137" t="b">
        <f>AND(AK1738,$V1738&lt;=Synthèse!$B$44)</f>
        <v>0</v>
      </c>
      <c r="AN1738" s="137" t="b">
        <f>AND(AL1738,$V1738&lt;=Synthèse!$B$44)</f>
        <v>0</v>
      </c>
    </row>
    <row r="1739" spans="1:40">
      <c r="A1739" s="17">
        <v>1034934</v>
      </c>
      <c r="B1739" t="str">
        <f ca="1">VLOOKUP(A1739,'Fichier FI (en entrée)'!B:AH,3,0)</f>
        <v>ZBVKVDSVHA</v>
      </c>
      <c r="C1739">
        <f t="shared" si="298"/>
        <v>1106</v>
      </c>
      <c r="D1739">
        <f t="shared" si="297"/>
        <v>9.23</v>
      </c>
      <c r="E1739" s="14" t="str">
        <f>VLOOKUP(A1739,'Fichier FI (en entrée)'!B:AH,2,0)</f>
        <v>EV</v>
      </c>
      <c r="F1739" s="14" t="b">
        <f t="shared" si="299"/>
        <v>1</v>
      </c>
      <c r="G1739" s="14" t="b">
        <f>IFERROR(VLOOKUP(A1739,'Calculs FA (auto)'!A:F,6,0),FALSE)</f>
        <v>0</v>
      </c>
      <c r="H1739" s="14" t="b">
        <f t="shared" si="300"/>
        <v>0</v>
      </c>
      <c r="I1739" s="16">
        <f>IFERROR(VLOOKUP(A1739,'Moyennes FI (en entrée)'!B:N,7,0),"")</f>
        <v>12.23</v>
      </c>
      <c r="J1739" s="16">
        <f>IFERROR(VLOOKUP(VLOOKUP(A1739,'Fichier FI (en entrée)'!B:AH,33,0),Modificateurs!A$2:B$5,2,0),0)</f>
        <v>0</v>
      </c>
      <c r="K1739" s="16">
        <f>IFERROR(VLOOKUP(VLOOKUP(A1739,'Redoub FI (en entrée)'!B:N,7,0),Modificateurs!A$8:B$11,2,0),0)</f>
        <v>0</v>
      </c>
      <c r="L1739" s="16">
        <f>IFERROR(VLOOKUP(M1739,Modificateurs!D$1:E$94,2,0),0)</f>
        <v>-3</v>
      </c>
      <c r="M1739" t="str">
        <f>VLOOKUP(A1739,'Fichier FI (en entrée)'!B:AH,16,0)&amp;" "&amp;VLOOKUP(A1739,'Fichier FI (en entrée)'!B:AH,20,0)&amp;" "&amp;VLOOKUP(A1739,'Fichier FI (en entrée)'!B:AH,27,0)&amp;" "&amp;VLOOKUP(A1739,'Fichier FI (en entrée)'!B:AH,29,0)</f>
        <v xml:space="preserve">  Economique et social Mathématiques</v>
      </c>
      <c r="N1739" t="str">
        <f>VLOOKUP(A1739,'Fichier FI (en entrée)'!B:AH,8,0)</f>
        <v>Non scolarisé</v>
      </c>
      <c r="O1739" t="b">
        <f>AND(C1739&gt;Synthèse!B$8,C1739&lt;Synthèse!B$10,NOT(Y1739))</f>
        <v>1</v>
      </c>
      <c r="Q1739" s="60">
        <f>ROUNDUP(C1739/(Synthèse!$B$4+Synthèse!$B$1)*8,0)</f>
        <v>6</v>
      </c>
      <c r="R1739" s="60">
        <f>IFERROR(VLOOKUP(A1739,'Evaluations (formulaire)'!A:P,6,0)+VLOOKUP(A1739,'Evaluations (formulaire)'!A:P,7,0),0)</f>
        <v>0</v>
      </c>
      <c r="S1739" s="60">
        <f>IFERROR(VLOOKUP(A1739,'Evaluations (formulaire)'!A:P,8,0),0)</f>
        <v>0</v>
      </c>
      <c r="T1739" s="60">
        <f>IF(AND(ISBLANK(P1739),Q1739&lt;=2),Synthèse!$B$41,IF(AND(ISBLANK(P1739),Q1739&gt;=7),Synthèse!$C$41,R1739+S1739))</f>
        <v>0</v>
      </c>
      <c r="U1739" s="60">
        <f t="shared" si="301"/>
        <v>9.23</v>
      </c>
      <c r="V1739" s="60">
        <f t="shared" si="302"/>
        <v>1104</v>
      </c>
      <c r="X1739" s="26">
        <v>636</v>
      </c>
      <c r="Y1739" s="26" t="b">
        <f>IFERROR(VLOOKUP(A1739,'Calculs FA (auto)'!A:O,15,0),FALSE)</f>
        <v>0</v>
      </c>
      <c r="Z1739" s="26">
        <f>IFERROR(VLOOKUP(A1739,'Evaluations (formulaire)'!A:M,9,0),0)</f>
        <v>0</v>
      </c>
      <c r="AA1739" s="135" t="b">
        <v>1</v>
      </c>
      <c r="AB1739" s="135" t="b">
        <v>0</v>
      </c>
      <c r="AC1739" s="135" t="b">
        <f t="shared" si="303"/>
        <v>1</v>
      </c>
      <c r="AD1739" s="135" t="b">
        <f t="shared" si="304"/>
        <v>0</v>
      </c>
      <c r="AE1739" s="135" t="b">
        <f t="shared" si="305"/>
        <v>0</v>
      </c>
      <c r="AF1739" s="135" t="b">
        <f>AND(AC1739,$V1739&lt;=Synthèse!$B$44)</f>
        <v>0</v>
      </c>
      <c r="AG1739" s="135" t="b">
        <f>AND(AD1739,$V1739&lt;=Synthèse!$B$44)</f>
        <v>0</v>
      </c>
      <c r="AH1739" s="135" t="b">
        <f>AND(AE1739,$V1739&lt;=Synthèse!$B$44)</f>
        <v>0</v>
      </c>
      <c r="AI1739" s="137" t="b">
        <v>0</v>
      </c>
      <c r="AJ1739" s="137" t="b">
        <v>1</v>
      </c>
      <c r="AK1739" s="137" t="b">
        <f t="shared" si="306"/>
        <v>0</v>
      </c>
      <c r="AL1739" s="137" t="b">
        <f t="shared" si="307"/>
        <v>1</v>
      </c>
      <c r="AM1739" s="137" t="b">
        <f>AND(AK1739,$V1739&lt;=Synthèse!$B$44)</f>
        <v>0</v>
      </c>
      <c r="AN1739" s="137" t="b">
        <f>AND(AL1739,$V1739&lt;=Synthèse!$B$44)</f>
        <v>0</v>
      </c>
    </row>
    <row r="1740" spans="1:40">
      <c r="A1740" s="17">
        <v>1035392</v>
      </c>
      <c r="B1740" t="str">
        <f ca="1">VLOOKUP(A1740,'Fichier FI (en entrée)'!B:AH,3,0)</f>
        <v>IELGLZHQUV</v>
      </c>
      <c r="C1740">
        <f t="shared" si="298"/>
        <v>1379</v>
      </c>
      <c r="D1740">
        <f t="shared" si="297"/>
        <v>4.09</v>
      </c>
      <c r="E1740" s="14" t="str">
        <f>VLOOKUP(A1740,'Fichier FI (en entrée)'!B:AH,2,0)</f>
        <v>EV</v>
      </c>
      <c r="F1740" s="14" t="b">
        <f t="shared" si="299"/>
        <v>1</v>
      </c>
      <c r="G1740" s="14" t="b">
        <f>IFERROR(VLOOKUP(A1740,'Calculs FA (auto)'!A:F,6,0),FALSE)</f>
        <v>0</v>
      </c>
      <c r="H1740" s="14" t="b">
        <f t="shared" si="300"/>
        <v>0</v>
      </c>
      <c r="I1740" s="16">
        <f>IFERROR(VLOOKUP(A1740,'Moyennes FI (en entrée)'!B:N,7,0),"")</f>
        <v>10.09</v>
      </c>
      <c r="J1740" s="16">
        <f>IFERROR(VLOOKUP(VLOOKUP(A1740,'Fichier FI (en entrée)'!B:AH,33,0),Modificateurs!A$2:B$5,2,0),0)</f>
        <v>0</v>
      </c>
      <c r="K1740" s="16">
        <f>IFERROR(VLOOKUP(VLOOKUP(A1740,'Redoub FI (en entrée)'!B:N,7,0),Modificateurs!A$8:B$11,2,0),0)</f>
        <v>0</v>
      </c>
      <c r="L1740" s="16">
        <f>IFERROR(VLOOKUP(M1740,Modificateurs!D$1:E$94,2,0),0)</f>
        <v>-6</v>
      </c>
      <c r="M1740" t="str">
        <f>VLOOKUP(A1740,'Fichier FI (en entrée)'!B:AH,16,0)&amp;" "&amp;VLOOKUP(A1740,'Fichier FI (en entrée)'!B:AH,20,0)&amp;" "&amp;VLOOKUP(A1740,'Fichier FI (en entrée)'!B:AH,27,0)&amp;" "&amp;VLOOKUP(A1740,'Fichier FI (en entrée)'!B:AH,29,0)</f>
        <v xml:space="preserve">  Economique et social Langue renforcée</v>
      </c>
      <c r="N1740" t="str">
        <f>VLOOKUP(A1740,'Fichier FI (en entrée)'!B:AH,8,0)</f>
        <v>Scolarisé dans le supérieur en France</v>
      </c>
      <c r="O1740" t="b">
        <f>AND(C1740&gt;Synthèse!B$8,C1740&lt;Synthèse!B$10,NOT(Y1740))</f>
        <v>0</v>
      </c>
      <c r="Q1740" s="60">
        <f>ROUNDUP(C1740/(Synthèse!$B$4+Synthèse!$B$1)*8,0)</f>
        <v>7</v>
      </c>
      <c r="R1740" s="60">
        <f>IFERROR(VLOOKUP(A1740,'Evaluations (formulaire)'!A:P,6,0)+VLOOKUP(A1740,'Evaluations (formulaire)'!A:P,7,0),0)</f>
        <v>0</v>
      </c>
      <c r="S1740" s="60">
        <f>IFERROR(VLOOKUP(A1740,'Evaluations (formulaire)'!A:P,8,0),0)</f>
        <v>0</v>
      </c>
      <c r="T1740" s="60">
        <f>IF(AND(ISBLANK(P1740),Q1740&lt;=2),Synthèse!$B$41,IF(AND(ISBLANK(P1740),Q1740&gt;=7),Synthèse!$C$41,R1740+S1740))</f>
        <v>4.6296296296296294E-3</v>
      </c>
      <c r="U1740" s="60">
        <f t="shared" si="301"/>
        <v>4.0946296296296296</v>
      </c>
      <c r="V1740" s="60">
        <f t="shared" si="302"/>
        <v>1379</v>
      </c>
      <c r="X1740" s="26">
        <v>1747</v>
      </c>
      <c r="Y1740" s="26" t="b">
        <f>IFERROR(VLOOKUP(A1740,'Calculs FA (auto)'!A:O,15,0),FALSE)</f>
        <v>0</v>
      </c>
      <c r="Z1740" s="26">
        <f>IFERROR(VLOOKUP(A1740,'Evaluations (formulaire)'!A:M,9,0),0)</f>
        <v>0</v>
      </c>
      <c r="AA1740" s="135" t="b">
        <v>0</v>
      </c>
      <c r="AB1740" s="135" t="b">
        <v>1</v>
      </c>
      <c r="AC1740" s="135" t="b">
        <f t="shared" si="303"/>
        <v>0</v>
      </c>
      <c r="AD1740" s="135" t="b">
        <f t="shared" si="304"/>
        <v>1</v>
      </c>
      <c r="AE1740" s="135" t="b">
        <f t="shared" si="305"/>
        <v>0</v>
      </c>
      <c r="AF1740" s="135" t="b">
        <f>AND(AC1740,$V1740&lt;=Synthèse!$B$44)</f>
        <v>0</v>
      </c>
      <c r="AG1740" s="135" t="b">
        <f>AND(AD1740,$V1740&lt;=Synthèse!$B$44)</f>
        <v>0</v>
      </c>
      <c r="AH1740" s="135" t="b">
        <f>AND(AE1740,$V1740&lt;=Synthèse!$B$44)</f>
        <v>0</v>
      </c>
      <c r="AI1740" s="137" t="b">
        <v>0</v>
      </c>
      <c r="AJ1740" s="137" t="b">
        <v>0</v>
      </c>
      <c r="AK1740" s="137" t="b">
        <f t="shared" si="306"/>
        <v>0</v>
      </c>
      <c r="AL1740" s="137" t="b">
        <f t="shared" si="307"/>
        <v>0</v>
      </c>
      <c r="AM1740" s="137" t="b">
        <f>AND(AK1740,$V1740&lt;=Synthèse!$B$44)</f>
        <v>0</v>
      </c>
      <c r="AN1740" s="137" t="b">
        <f>AND(AL1740,$V1740&lt;=Synthèse!$B$44)</f>
        <v>0</v>
      </c>
    </row>
    <row r="1741" spans="1:40">
      <c r="A1741" s="17">
        <v>1035786</v>
      </c>
      <c r="B1741" t="str">
        <f ca="1">VLOOKUP(A1741,'Fichier FI (en entrée)'!B:AH,3,0)</f>
        <v>LURAGCRBSU</v>
      </c>
      <c r="C1741">
        <f t="shared" si="298"/>
        <v>1624</v>
      </c>
      <c r="D1741">
        <f t="shared" si="297"/>
        <v>-2.83</v>
      </c>
      <c r="E1741" s="14" t="str">
        <f>VLOOKUP(A1741,'Fichier FI (en entrée)'!B:AH,2,0)</f>
        <v>EV</v>
      </c>
      <c r="F1741" s="14" t="b">
        <f t="shared" si="299"/>
        <v>1</v>
      </c>
      <c r="G1741" s="14" t="b">
        <f>IFERROR(VLOOKUP(A1741,'Calculs FA (auto)'!A:F,6,0),FALSE)</f>
        <v>1</v>
      </c>
      <c r="H1741" s="14" t="b">
        <f t="shared" si="300"/>
        <v>1</v>
      </c>
      <c r="I1741" s="16">
        <f>IFERROR(VLOOKUP(A1741,'Moyennes FI (en entrée)'!B:N,7,0),"")</f>
        <v>9.17</v>
      </c>
      <c r="J1741" s="16">
        <f>IFERROR(VLOOKUP(VLOOKUP(A1741,'Fichier FI (en entrée)'!B:AH,33,0),Modificateurs!A$2:B$5,2,0),0)</f>
        <v>0</v>
      </c>
      <c r="K1741" s="16">
        <f>IFERROR(VLOOKUP(VLOOKUP(A1741,'Redoub FI (en entrée)'!B:N,7,0),Modificateurs!A$8:B$11,2,0),0)</f>
        <v>0</v>
      </c>
      <c r="L1741" s="16">
        <f>IFERROR(VLOOKUP(M1741,Modificateurs!D$1:E$94,2,0),0)</f>
        <v>-12</v>
      </c>
      <c r="M1741" t="str">
        <f>VLOOKUP(A1741,'Fichier FI (en entrée)'!B:AH,16,0)&amp;" "&amp;VLOOKUP(A1741,'Fichier FI (en entrée)'!B:AH,20,0)&amp;" "&amp;VLOOKUP(A1741,'Fichier FI (en entrée)'!B:AH,27,0)&amp;" "&amp;VLOOKUP(A1741,'Fichier FI (en entrée)'!B:AH,29,0)</f>
        <v xml:space="preserve">  Professionnelle Systèmes électroniques numériques</v>
      </c>
      <c r="N1741" t="str">
        <f>VLOOKUP(A1741,'Fichier FI (en entrée)'!B:AH,8,0)</f>
        <v>Non scolarisé</v>
      </c>
      <c r="O1741" t="b">
        <f>AND(C1741&gt;Synthèse!B$8,C1741&lt;Synthèse!B$10,NOT(Y1741))</f>
        <v>0</v>
      </c>
      <c r="Q1741" s="60">
        <f>ROUNDUP(C1741/(Synthèse!$B$4+Synthèse!$B$1)*8,0)</f>
        <v>8</v>
      </c>
      <c r="R1741" s="60">
        <f>IFERROR(VLOOKUP(A1741,'Evaluations (formulaire)'!A:P,6,0)+VLOOKUP(A1741,'Evaluations (formulaire)'!A:P,7,0),0)</f>
        <v>0</v>
      </c>
      <c r="S1741" s="60">
        <f>IFERROR(VLOOKUP(A1741,'Evaluations (formulaire)'!A:P,8,0),0)</f>
        <v>0</v>
      </c>
      <c r="T1741" s="60">
        <f>IF(AND(ISBLANK(P1741),Q1741&lt;=2),Synthèse!$B$41,IF(AND(ISBLANK(P1741),Q1741&gt;=7),Synthèse!$C$41,R1741+S1741))</f>
        <v>4.6296296296296294E-3</v>
      </c>
      <c r="U1741" s="60">
        <f t="shared" si="301"/>
        <v>-2.8253703703703703</v>
      </c>
      <c r="V1741" s="60">
        <f t="shared" si="302"/>
        <v>1624</v>
      </c>
      <c r="X1741" s="26">
        <v>1883</v>
      </c>
      <c r="Y1741" s="26" t="b">
        <f>IFERROR(VLOOKUP(A1741,'Calculs FA (auto)'!A:O,15,0),FALSE)</f>
        <v>0</v>
      </c>
      <c r="Z1741" s="26">
        <f>IFERROR(VLOOKUP(A1741,'Evaluations (formulaire)'!A:M,9,0),0)</f>
        <v>0</v>
      </c>
      <c r="AA1741" s="135" t="b">
        <v>0</v>
      </c>
      <c r="AB1741" s="135" t="b">
        <v>1</v>
      </c>
      <c r="AC1741" s="135" t="b">
        <f t="shared" si="303"/>
        <v>0</v>
      </c>
      <c r="AD1741" s="135" t="b">
        <f t="shared" si="304"/>
        <v>1</v>
      </c>
      <c r="AE1741" s="135" t="b">
        <f t="shared" si="305"/>
        <v>0</v>
      </c>
      <c r="AF1741" s="135" t="b">
        <f>AND(AC1741,$V1741&lt;=Synthèse!$B$44)</f>
        <v>0</v>
      </c>
      <c r="AG1741" s="135" t="b">
        <f>AND(AD1741,$V1741&lt;=Synthèse!$B$44)</f>
        <v>0</v>
      </c>
      <c r="AH1741" s="135" t="b">
        <f>AND(AE1741,$V1741&lt;=Synthèse!$B$44)</f>
        <v>0</v>
      </c>
      <c r="AI1741" s="137" t="b">
        <v>0</v>
      </c>
      <c r="AJ1741" s="137" t="b">
        <v>0</v>
      </c>
      <c r="AK1741" s="137" t="b">
        <f t="shared" si="306"/>
        <v>0</v>
      </c>
      <c r="AL1741" s="137" t="b">
        <f t="shared" si="307"/>
        <v>0</v>
      </c>
      <c r="AM1741" s="137" t="b">
        <f>AND(AK1741,$V1741&lt;=Synthèse!$B$44)</f>
        <v>0</v>
      </c>
      <c r="AN1741" s="137" t="b">
        <f>AND(AL1741,$V1741&lt;=Synthèse!$B$44)</f>
        <v>0</v>
      </c>
    </row>
    <row r="1742" spans="1:40">
      <c r="A1742" s="17">
        <v>1035814</v>
      </c>
      <c r="B1742" t="str">
        <f ca="1">VLOOKUP(A1742,'Fichier FI (en entrée)'!B:AH,3,0)</f>
        <v>YNNCWQZRNU</v>
      </c>
      <c r="C1742">
        <f t="shared" si="298"/>
        <v>1364</v>
      </c>
      <c r="D1742">
        <f t="shared" si="297"/>
        <v>4.4399999999999995</v>
      </c>
      <c r="E1742" s="14" t="str">
        <f>VLOOKUP(A1742,'Fichier FI (en entrée)'!B:AH,2,0)</f>
        <v>EV</v>
      </c>
      <c r="F1742" s="14" t="b">
        <f t="shared" si="299"/>
        <v>1</v>
      </c>
      <c r="G1742" s="14" t="b">
        <f>IFERROR(VLOOKUP(A1742,'Calculs FA (auto)'!A:F,6,0),FALSE)</f>
        <v>1</v>
      </c>
      <c r="H1742" s="14" t="b">
        <f t="shared" si="300"/>
        <v>1</v>
      </c>
      <c r="I1742" s="16">
        <f>IFERROR(VLOOKUP(A1742,'Moyennes FI (en entrée)'!B:N,7,0),"")</f>
        <v>10.44</v>
      </c>
      <c r="J1742" s="16">
        <f>IFERROR(VLOOKUP(VLOOKUP(A1742,'Fichier FI (en entrée)'!B:AH,33,0),Modificateurs!A$2:B$5,2,0),0)</f>
        <v>0</v>
      </c>
      <c r="K1742" s="16">
        <f>IFERROR(VLOOKUP(VLOOKUP(A1742,'Redoub FI (en entrée)'!B:N,7,0),Modificateurs!A$8:B$11,2,0),0)</f>
        <v>0</v>
      </c>
      <c r="L1742" s="16">
        <f>IFERROR(VLOOKUP(M1742,Modificateurs!D$1:E$94,2,0),0)</f>
        <v>-6</v>
      </c>
      <c r="M1742" t="str">
        <f>VLOOKUP(A1742,'Fichier FI (en entrée)'!B:AH,16,0)&amp;" "&amp;VLOOKUP(A1742,'Fichier FI (en entrée)'!B:AH,20,0)&amp;" "&amp;VLOOKUP(A1742,'Fichier FI (en entrée)'!B:AH,27,0)&amp;" "&amp;VLOOKUP(A1742,'Fichier FI (en entrée)'!B:AH,29,0)</f>
        <v xml:space="preserve">  Economique et social Langue renforcée</v>
      </c>
      <c r="N1742" t="str">
        <f>VLOOKUP(A1742,'Fichier FI (en entrée)'!B:AH,8,0)</f>
        <v>Scolarisé dans le supérieur en France</v>
      </c>
      <c r="O1742" t="b">
        <f>AND(C1742&gt;Synthèse!B$8,C1742&lt;Synthèse!B$10,NOT(Y1742))</f>
        <v>0</v>
      </c>
      <c r="Q1742" s="60">
        <f>ROUNDUP(C1742/(Synthèse!$B$4+Synthèse!$B$1)*8,0)</f>
        <v>7</v>
      </c>
      <c r="R1742" s="60">
        <f>IFERROR(VLOOKUP(A1742,'Evaluations (formulaire)'!A:P,6,0)+VLOOKUP(A1742,'Evaluations (formulaire)'!A:P,7,0),0)</f>
        <v>0</v>
      </c>
      <c r="S1742" s="60">
        <f>IFERROR(VLOOKUP(A1742,'Evaluations (formulaire)'!A:P,8,0),0)</f>
        <v>0</v>
      </c>
      <c r="T1742" s="60">
        <f>IF(AND(ISBLANK(P1742),Q1742&lt;=2),Synthèse!$B$41,IF(AND(ISBLANK(P1742),Q1742&gt;=7),Synthèse!$C$41,R1742+S1742))</f>
        <v>4.6296296296296294E-3</v>
      </c>
      <c r="U1742" s="60">
        <f t="shared" si="301"/>
        <v>4.4446296296296293</v>
      </c>
      <c r="V1742" s="60">
        <f t="shared" si="302"/>
        <v>1364</v>
      </c>
      <c r="X1742" s="26">
        <v>1925</v>
      </c>
      <c r="Y1742" s="26" t="b">
        <f>IFERROR(VLOOKUP(A1742,'Calculs FA (auto)'!A:O,15,0),FALSE)</f>
        <v>0</v>
      </c>
      <c r="Z1742" s="26">
        <f>IFERROR(VLOOKUP(A1742,'Evaluations (formulaire)'!A:M,9,0),0)</f>
        <v>0</v>
      </c>
      <c r="AA1742" s="135" t="b">
        <v>1</v>
      </c>
      <c r="AB1742" s="135" t="b">
        <v>0</v>
      </c>
      <c r="AC1742" s="135" t="b">
        <f t="shared" si="303"/>
        <v>1</v>
      </c>
      <c r="AD1742" s="135" t="b">
        <f t="shared" si="304"/>
        <v>0</v>
      </c>
      <c r="AE1742" s="135" t="b">
        <f t="shared" si="305"/>
        <v>0</v>
      </c>
      <c r="AF1742" s="135" t="b">
        <f>AND(AC1742,$V1742&lt;=Synthèse!$B$44)</f>
        <v>0</v>
      </c>
      <c r="AG1742" s="135" t="b">
        <f>AND(AD1742,$V1742&lt;=Synthèse!$B$44)</f>
        <v>0</v>
      </c>
      <c r="AH1742" s="135" t="b">
        <f>AND(AE1742,$V1742&lt;=Synthèse!$B$44)</f>
        <v>0</v>
      </c>
      <c r="AI1742" s="137" t="b">
        <v>0</v>
      </c>
      <c r="AJ1742" s="137" t="b">
        <v>1</v>
      </c>
      <c r="AK1742" s="137" t="b">
        <f t="shared" si="306"/>
        <v>0</v>
      </c>
      <c r="AL1742" s="137" t="b">
        <f t="shared" si="307"/>
        <v>1</v>
      </c>
      <c r="AM1742" s="137" t="b">
        <f>AND(AK1742,$V1742&lt;=Synthèse!$B$44)</f>
        <v>0</v>
      </c>
      <c r="AN1742" s="137" t="b">
        <f>AND(AL1742,$V1742&lt;=Synthèse!$B$44)</f>
        <v>0</v>
      </c>
    </row>
    <row r="1743" spans="1:40">
      <c r="A1743" s="17">
        <v>1035821</v>
      </c>
      <c r="B1743" t="str">
        <f ca="1">VLOOKUP(A1743,'Fichier FI (en entrée)'!B:AH,3,0)</f>
        <v>PBWPKTJZPG</v>
      </c>
      <c r="C1743">
        <f t="shared" si="298"/>
        <v>659</v>
      </c>
      <c r="D1743">
        <f t="shared" si="297"/>
        <v>12.48</v>
      </c>
      <c r="E1743" s="14" t="str">
        <f>VLOOKUP(A1743,'Fichier FI (en entrée)'!B:AH,2,0)</f>
        <v>EV</v>
      </c>
      <c r="F1743" s="14" t="b">
        <f t="shared" si="299"/>
        <v>1</v>
      </c>
      <c r="G1743" s="14" t="b">
        <f>IFERROR(VLOOKUP(A1743,'Calculs FA (auto)'!A:F,6,0),FALSE)</f>
        <v>0</v>
      </c>
      <c r="H1743" s="14" t="b">
        <f t="shared" si="300"/>
        <v>0</v>
      </c>
      <c r="I1743" s="16">
        <f>IFERROR(VLOOKUP(A1743,'Moyennes FI (en entrée)'!B:N,7,0),"")</f>
        <v>9.48</v>
      </c>
      <c r="J1743" s="16">
        <f>IFERROR(VLOOKUP(VLOOKUP(A1743,'Fichier FI (en entrée)'!B:AH,33,0),Modificateurs!A$2:B$5,2,0),0)</f>
        <v>0</v>
      </c>
      <c r="K1743" s="16">
        <f>IFERROR(VLOOKUP(VLOOKUP(A1743,'Redoub FI (en entrée)'!B:N,7,0),Modificateurs!A$8:B$11,2,0),0)</f>
        <v>0</v>
      </c>
      <c r="L1743" s="16">
        <f>IFERROR(VLOOKUP(M1743,Modificateurs!D$1:E$94,2,0),0)</f>
        <v>3</v>
      </c>
      <c r="M1743" t="str">
        <f>VLOOKUP(A1743,'Fichier FI (en entrée)'!B:AH,16,0)&amp;" "&amp;VLOOKUP(A1743,'Fichier FI (en entrée)'!B:AH,20,0)&amp;" "&amp;VLOOKUP(A1743,'Fichier FI (en entrée)'!B:AH,27,0)&amp;" "&amp;VLOOKUP(A1743,'Fichier FI (en entrée)'!B:AH,29,0)</f>
        <v xml:space="preserve">  Scientifique Informatique et Sciences du numérique</v>
      </c>
      <c r="N1743" t="str">
        <f>VLOOKUP(A1743,'Fichier FI (en entrée)'!B:AH,8,0)</f>
        <v>Scolarisé dans le supérieur en France</v>
      </c>
      <c r="O1743" t="b">
        <f>AND(C1743&gt;Synthèse!B$8,C1743&lt;Synthèse!B$10,NOT(Y1743))</f>
        <v>1</v>
      </c>
      <c r="Q1743" s="60">
        <f>ROUNDUP(C1743/(Synthèse!$B$4+Synthèse!$B$1)*8,0)</f>
        <v>4</v>
      </c>
      <c r="R1743" s="60">
        <f>IFERROR(VLOOKUP(A1743,'Evaluations (formulaire)'!A:P,6,0)+VLOOKUP(A1743,'Evaluations (formulaire)'!A:P,7,0),0)</f>
        <v>0</v>
      </c>
      <c r="S1743" s="60">
        <f>IFERROR(VLOOKUP(A1743,'Evaluations (formulaire)'!A:P,8,0),0)</f>
        <v>0</v>
      </c>
      <c r="T1743" s="60">
        <f>IF(AND(ISBLANK(P1743),Q1743&lt;=2),Synthèse!$B$41,IF(AND(ISBLANK(P1743),Q1743&gt;=7),Synthèse!$C$41,R1743+S1743))</f>
        <v>0</v>
      </c>
      <c r="U1743" s="60">
        <f t="shared" si="301"/>
        <v>12.48</v>
      </c>
      <c r="V1743" s="60">
        <f t="shared" si="302"/>
        <v>659</v>
      </c>
      <c r="X1743" s="26">
        <v>834</v>
      </c>
      <c r="Y1743" s="26" t="b">
        <f>IFERROR(VLOOKUP(A1743,'Calculs FA (auto)'!A:O,15,0),FALSE)</f>
        <v>0</v>
      </c>
      <c r="Z1743" s="26">
        <f>IFERROR(VLOOKUP(A1743,'Evaluations (formulaire)'!A:M,9,0),0)</f>
        <v>0</v>
      </c>
      <c r="AA1743" s="135" t="b">
        <v>0</v>
      </c>
      <c r="AB1743" s="135" t="b">
        <v>1</v>
      </c>
      <c r="AC1743" s="135" t="b">
        <f t="shared" si="303"/>
        <v>0</v>
      </c>
      <c r="AD1743" s="135" t="b">
        <f t="shared" si="304"/>
        <v>1</v>
      </c>
      <c r="AE1743" s="135" t="b">
        <f t="shared" si="305"/>
        <v>0</v>
      </c>
      <c r="AF1743" s="135" t="b">
        <f>AND(AC1743,$V1743&lt;=Synthèse!$B$44)</f>
        <v>0</v>
      </c>
      <c r="AG1743" s="135" t="b">
        <f>AND(AD1743,$V1743&lt;=Synthèse!$B$44)</f>
        <v>1</v>
      </c>
      <c r="AH1743" s="135" t="b">
        <f>AND(AE1743,$V1743&lt;=Synthèse!$B$44)</f>
        <v>0</v>
      </c>
      <c r="AI1743" s="137" t="b">
        <v>0</v>
      </c>
      <c r="AJ1743" s="137" t="b">
        <v>0</v>
      </c>
      <c r="AK1743" s="137" t="b">
        <f t="shared" si="306"/>
        <v>0</v>
      </c>
      <c r="AL1743" s="137" t="b">
        <f t="shared" si="307"/>
        <v>0</v>
      </c>
      <c r="AM1743" s="137" t="b">
        <f>AND(AK1743,$V1743&lt;=Synthèse!$B$44)</f>
        <v>0</v>
      </c>
      <c r="AN1743" s="137" t="b">
        <f>AND(AL1743,$V1743&lt;=Synthèse!$B$44)</f>
        <v>0</v>
      </c>
    </row>
    <row r="1744" spans="1:40">
      <c r="A1744" s="17">
        <v>1036915</v>
      </c>
      <c r="B1744" t="str">
        <f ca="1">VLOOKUP(A1744,'Fichier FI (en entrée)'!B:AH,3,0)</f>
        <v>WPJGBFQWPR</v>
      </c>
      <c r="C1744">
        <f t="shared" si="298"/>
        <v>2097</v>
      </c>
      <c r="D1744">
        <f t="shared" si="297"/>
        <v>-100</v>
      </c>
      <c r="E1744" s="14" t="str">
        <f>VLOOKUP(A1744,'Fichier FI (en entrée)'!B:AH,2,0)</f>
        <v>ENV</v>
      </c>
      <c r="F1744" s="14" t="b">
        <f t="shared" si="299"/>
        <v>0</v>
      </c>
      <c r="G1744" s="14" t="b">
        <f>IFERROR(VLOOKUP(A1744,'Calculs FA (auto)'!A:F,6,0),FALSE)</f>
        <v>0</v>
      </c>
      <c r="H1744" s="14" t="b">
        <f t="shared" si="300"/>
        <v>0</v>
      </c>
      <c r="I1744" s="16" t="str">
        <f>IFERROR(VLOOKUP(A1744,'Moyennes FI (en entrée)'!B:N,7,0),"")</f>
        <v/>
      </c>
      <c r="J1744" s="16">
        <f>IFERROR(VLOOKUP(VLOOKUP(A1744,'Fichier FI (en entrée)'!B:AH,33,0),Modificateurs!A$2:B$5,2,0),0)</f>
        <v>0</v>
      </c>
      <c r="K1744" s="16">
        <f>IFERROR(VLOOKUP(VLOOKUP(A1744,'Redoub FI (en entrée)'!B:N,7,0),Modificateurs!A$8:B$11,2,0),0)</f>
        <v>0</v>
      </c>
      <c r="L1744" s="16">
        <f>IFERROR(VLOOKUP(M1744,Modificateurs!D$1:E$94,2,0),0)</f>
        <v>-6</v>
      </c>
      <c r="M1744" t="str">
        <f>VLOOKUP(A1744,'Fichier FI (en entrée)'!B:AH,16,0)&amp;" "&amp;VLOOKUP(A1744,'Fichier FI (en entrée)'!B:AH,20,0)&amp;" "&amp;VLOOKUP(A1744,'Fichier FI (en entrée)'!B:AH,27,0)&amp;" "&amp;VLOOKUP(A1744,'Fichier FI (en entrée)'!B:AH,29,0)</f>
        <v xml:space="preserve">  Economique et social Economie approfondie</v>
      </c>
      <c r="N1744" t="str">
        <f>VLOOKUP(A1744,'Fichier FI (en entrée)'!B:AH,8,0)</f>
        <v>Non scolarisé</v>
      </c>
      <c r="O1744" t="b">
        <f>AND(C1744&gt;Synthèse!B$8,C1744&lt;Synthèse!B$10,NOT(Y1744))</f>
        <v>0</v>
      </c>
      <c r="Q1744" s="60">
        <f>ROUNDUP(C1744/(Synthèse!$B$4+Synthèse!$B$1)*8,0)</f>
        <v>10</v>
      </c>
      <c r="R1744" s="60">
        <f>IFERROR(VLOOKUP(A1744,'Evaluations (formulaire)'!A:P,6,0)+VLOOKUP(A1744,'Evaluations (formulaire)'!A:P,7,0),0)</f>
        <v>0</v>
      </c>
      <c r="S1744" s="60">
        <f>IFERROR(VLOOKUP(A1744,'Evaluations (formulaire)'!A:P,8,0),0)</f>
        <v>0</v>
      </c>
      <c r="T1744" s="60">
        <f>IF(AND(ISBLANK(P1744),Q1744&lt;=2),Synthèse!$B$41,IF(AND(ISBLANK(P1744),Q1744&gt;=7),Synthèse!$C$41,R1744+S1744))</f>
        <v>4.6296296296296294E-3</v>
      </c>
      <c r="U1744" s="60">
        <f t="shared" si="301"/>
        <v>-99.995370370370367</v>
      </c>
      <c r="V1744" s="60">
        <f t="shared" si="302"/>
        <v>1983</v>
      </c>
      <c r="X1744" s="26">
        <v>30</v>
      </c>
      <c r="Y1744" s="26" t="b">
        <f>IFERROR(VLOOKUP(A1744,'Calculs FA (auto)'!A:O,15,0),FALSE)</f>
        <v>0</v>
      </c>
      <c r="Z1744" s="26">
        <f>IFERROR(VLOOKUP(A1744,'Evaluations (formulaire)'!A:M,9,0),0)</f>
        <v>0</v>
      </c>
      <c r="AA1744" s="135" t="b">
        <v>0</v>
      </c>
      <c r="AB1744" s="135" t="b">
        <v>1</v>
      </c>
      <c r="AC1744" s="135" t="b">
        <f t="shared" si="303"/>
        <v>0</v>
      </c>
      <c r="AD1744" s="135" t="b">
        <f t="shared" si="304"/>
        <v>0</v>
      </c>
      <c r="AE1744" s="135" t="b">
        <f t="shared" si="305"/>
        <v>0</v>
      </c>
      <c r="AF1744" s="135" t="b">
        <f>AND(AC1744,$V1744&lt;=Synthèse!$B$44)</f>
        <v>0</v>
      </c>
      <c r="AG1744" s="135" t="b">
        <f>AND(AD1744,$V1744&lt;=Synthèse!$B$44)</f>
        <v>0</v>
      </c>
      <c r="AH1744" s="135" t="b">
        <f>AND(AE1744,$V1744&lt;=Synthèse!$B$44)</f>
        <v>0</v>
      </c>
      <c r="AI1744" s="137" t="b">
        <v>0</v>
      </c>
      <c r="AJ1744" s="137" t="b">
        <v>0</v>
      </c>
      <c r="AK1744" s="137" t="b">
        <f t="shared" si="306"/>
        <v>0</v>
      </c>
      <c r="AL1744" s="137" t="b">
        <f t="shared" si="307"/>
        <v>0</v>
      </c>
      <c r="AM1744" s="137" t="b">
        <f>AND(AK1744,$V1744&lt;=Synthèse!$B$44)</f>
        <v>0</v>
      </c>
      <c r="AN1744" s="137" t="b">
        <f>AND(AL1744,$V1744&lt;=Synthèse!$B$44)</f>
        <v>0</v>
      </c>
    </row>
    <row r="1745" spans="1:40">
      <c r="A1745" s="17">
        <v>1036949</v>
      </c>
      <c r="B1745" t="str">
        <f ca="1">VLOOKUP(A1745,'Fichier FI (en entrée)'!B:AH,3,0)</f>
        <v>VDFUKUSEWR</v>
      </c>
      <c r="C1745">
        <f t="shared" si="298"/>
        <v>563</v>
      </c>
      <c r="D1745">
        <f t="shared" si="297"/>
        <v>13.07</v>
      </c>
      <c r="E1745" s="14" t="str">
        <f>VLOOKUP(A1745,'Fichier FI (en entrée)'!B:AH,2,0)</f>
        <v>EV</v>
      </c>
      <c r="F1745" s="14" t="b">
        <f t="shared" si="299"/>
        <v>1</v>
      </c>
      <c r="G1745" s="14" t="b">
        <f>IFERROR(VLOOKUP(A1745,'Calculs FA (auto)'!A:F,6,0),FALSE)</f>
        <v>0</v>
      </c>
      <c r="H1745" s="14" t="b">
        <f t="shared" si="300"/>
        <v>0</v>
      </c>
      <c r="I1745" s="16">
        <f>IFERROR(VLOOKUP(A1745,'Moyennes FI (en entrée)'!B:N,7,0),"")</f>
        <v>11.07</v>
      </c>
      <c r="J1745" s="16">
        <f>IFERROR(VLOOKUP(VLOOKUP(A1745,'Fichier FI (en entrée)'!B:AH,33,0),Modificateurs!A$2:B$5,2,0),0)</f>
        <v>0</v>
      </c>
      <c r="K1745" s="16">
        <f>IFERROR(VLOOKUP(VLOOKUP(A1745,'Redoub FI (en entrée)'!B:N,7,0),Modificateurs!A$8:B$11,2,0),0)</f>
        <v>0</v>
      </c>
      <c r="L1745" s="16">
        <f>IFERROR(VLOOKUP(M1745,Modificateurs!D$1:E$94,2,0),0)</f>
        <v>2</v>
      </c>
      <c r="M1745" t="str">
        <f>VLOOKUP(A1745,'Fichier FI (en entrée)'!B:AH,16,0)&amp;" "&amp;VLOOKUP(A1745,'Fichier FI (en entrée)'!B:AH,20,0)&amp;" "&amp;VLOOKUP(A1745,'Fichier FI (en entrée)'!B:AH,27,0)&amp;" "&amp;VLOOKUP(A1745,'Fichier FI (en entrée)'!B:AH,29,0)</f>
        <v xml:space="preserve">  Sciences et Technologies de l'Industrie et du Développement Durable Système informatique et numérique</v>
      </c>
      <c r="N1745" t="str">
        <f>VLOOKUP(A1745,'Fichier FI (en entrée)'!B:AH,8,0)</f>
        <v>Scolarisé dans le supérieur en France</v>
      </c>
      <c r="O1745" t="b">
        <f>AND(C1745&gt;Synthèse!B$8,C1745&lt;Synthèse!B$10,NOT(Y1745))</f>
        <v>1</v>
      </c>
      <c r="Q1745" s="60">
        <f>ROUNDUP(C1745/(Synthèse!$B$4+Synthèse!$B$1)*8,0)</f>
        <v>3</v>
      </c>
      <c r="R1745" s="60">
        <f>IFERROR(VLOOKUP(A1745,'Evaluations (formulaire)'!A:P,6,0)+VLOOKUP(A1745,'Evaluations (formulaire)'!A:P,7,0),0)</f>
        <v>0</v>
      </c>
      <c r="S1745" s="60">
        <f>IFERROR(VLOOKUP(A1745,'Evaluations (formulaire)'!A:P,8,0),0)</f>
        <v>0</v>
      </c>
      <c r="T1745" s="60">
        <f>IF(AND(ISBLANK(P1745),Q1745&lt;=2),Synthèse!$B$41,IF(AND(ISBLANK(P1745),Q1745&gt;=7),Synthèse!$C$41,R1745+S1745))</f>
        <v>0</v>
      </c>
      <c r="U1745" s="60">
        <f t="shared" si="301"/>
        <v>13.07</v>
      </c>
      <c r="V1745" s="60">
        <f t="shared" si="302"/>
        <v>564</v>
      </c>
      <c r="X1745" s="26">
        <v>1329</v>
      </c>
      <c r="Y1745" s="26" t="b">
        <f>IFERROR(VLOOKUP(A1745,'Calculs FA (auto)'!A:O,15,0),FALSE)</f>
        <v>0</v>
      </c>
      <c r="Z1745" s="26">
        <f>IFERROR(VLOOKUP(A1745,'Evaluations (formulaire)'!A:M,9,0),0)</f>
        <v>0</v>
      </c>
      <c r="AA1745" s="135" t="b">
        <v>1</v>
      </c>
      <c r="AB1745" s="135" t="b">
        <v>0</v>
      </c>
      <c r="AC1745" s="135" t="b">
        <f t="shared" si="303"/>
        <v>1</v>
      </c>
      <c r="AD1745" s="135" t="b">
        <f t="shared" si="304"/>
        <v>0</v>
      </c>
      <c r="AE1745" s="135" t="b">
        <f t="shared" si="305"/>
        <v>0</v>
      </c>
      <c r="AF1745" s="135" t="b">
        <f>AND(AC1745,$V1745&lt;=Synthèse!$B$44)</f>
        <v>1</v>
      </c>
      <c r="AG1745" s="135" t="b">
        <f>AND(AD1745,$V1745&lt;=Synthèse!$B$44)</f>
        <v>0</v>
      </c>
      <c r="AH1745" s="135" t="b">
        <f>AND(AE1745,$V1745&lt;=Synthèse!$B$44)</f>
        <v>0</v>
      </c>
      <c r="AI1745" s="137" t="b">
        <v>0</v>
      </c>
      <c r="AJ1745" s="137" t="b">
        <v>1</v>
      </c>
      <c r="AK1745" s="137" t="b">
        <f t="shared" si="306"/>
        <v>0</v>
      </c>
      <c r="AL1745" s="137" t="b">
        <f t="shared" si="307"/>
        <v>1</v>
      </c>
      <c r="AM1745" s="137" t="b">
        <f>AND(AK1745,$V1745&lt;=Synthèse!$B$44)</f>
        <v>0</v>
      </c>
      <c r="AN1745" s="137" t="b">
        <f>AND(AL1745,$V1745&lt;=Synthèse!$B$44)</f>
        <v>1</v>
      </c>
    </row>
    <row r="1746" spans="1:40">
      <c r="A1746" s="17">
        <v>1037754</v>
      </c>
      <c r="B1746" t="str">
        <f ca="1">VLOOKUP(A1746,'Fichier FI (en entrée)'!B:AH,3,0)</f>
        <v>ERBXLBMHPK</v>
      </c>
      <c r="C1746">
        <f t="shared" si="298"/>
        <v>921</v>
      </c>
      <c r="D1746">
        <f t="shared" si="297"/>
        <v>10.94</v>
      </c>
      <c r="E1746" s="14" t="str">
        <f>VLOOKUP(A1746,'Fichier FI (en entrée)'!B:AH,2,0)</f>
        <v>EV</v>
      </c>
      <c r="F1746" s="14" t="b">
        <f t="shared" si="299"/>
        <v>1</v>
      </c>
      <c r="G1746" s="14" t="b">
        <f>IFERROR(VLOOKUP(A1746,'Calculs FA (auto)'!A:F,6,0),FALSE)</f>
        <v>0</v>
      </c>
      <c r="H1746" s="14" t="b">
        <f t="shared" si="300"/>
        <v>0</v>
      </c>
      <c r="I1746" s="16">
        <f>IFERROR(VLOOKUP(A1746,'Moyennes FI (en entrée)'!B:N,7,0),"")</f>
        <v>8.94</v>
      </c>
      <c r="J1746" s="16">
        <f>IFERROR(VLOOKUP(VLOOKUP(A1746,'Fichier FI (en entrée)'!B:AH,33,0),Modificateurs!A$2:B$5,2,0),0)</f>
        <v>0</v>
      </c>
      <c r="K1746" s="16">
        <f>IFERROR(VLOOKUP(VLOOKUP(A1746,'Redoub FI (en entrée)'!B:N,7,0),Modificateurs!A$8:B$11,2,0),0)</f>
        <v>0</v>
      </c>
      <c r="L1746" s="16">
        <f>IFERROR(VLOOKUP(M1746,Modificateurs!D$1:E$94,2,0),0)</f>
        <v>2</v>
      </c>
      <c r="M1746" t="str">
        <f>VLOOKUP(A1746,'Fichier FI (en entrée)'!B:AH,16,0)&amp;" "&amp;VLOOKUP(A1746,'Fichier FI (en entrée)'!B:AH,20,0)&amp;" "&amp;VLOOKUP(A1746,'Fichier FI (en entrée)'!B:AH,27,0)&amp;" "&amp;VLOOKUP(A1746,'Fichier FI (en entrée)'!B:AH,29,0)</f>
        <v xml:space="preserve">  Scientifique Physique-chimie</v>
      </c>
      <c r="N1746" t="str">
        <f>VLOOKUP(A1746,'Fichier FI (en entrée)'!B:AH,8,0)</f>
        <v>Non scolarisé</v>
      </c>
      <c r="O1746" t="b">
        <f>AND(C1746&gt;Synthèse!B$8,C1746&lt;Synthèse!B$10,NOT(Y1746))</f>
        <v>1</v>
      </c>
      <c r="Q1746" s="60">
        <f>ROUNDUP(C1746/(Synthèse!$B$4+Synthèse!$B$1)*8,0)</f>
        <v>5</v>
      </c>
      <c r="R1746" s="60">
        <f>IFERROR(VLOOKUP(A1746,'Evaluations (formulaire)'!A:P,6,0)+VLOOKUP(A1746,'Evaluations (formulaire)'!A:P,7,0),0)</f>
        <v>0</v>
      </c>
      <c r="S1746" s="60">
        <f>IFERROR(VLOOKUP(A1746,'Evaluations (formulaire)'!A:P,8,0),0)</f>
        <v>0</v>
      </c>
      <c r="T1746" s="60">
        <f>IF(AND(ISBLANK(P1746),Q1746&lt;=2),Synthèse!$B$41,IF(AND(ISBLANK(P1746),Q1746&gt;=7),Synthèse!$C$41,R1746+S1746))</f>
        <v>0</v>
      </c>
      <c r="U1746" s="60">
        <f t="shared" si="301"/>
        <v>10.94</v>
      </c>
      <c r="V1746" s="60">
        <f t="shared" si="302"/>
        <v>921</v>
      </c>
      <c r="X1746" s="26">
        <v>355</v>
      </c>
      <c r="Y1746" s="26" t="b">
        <f>IFERROR(VLOOKUP(A1746,'Calculs FA (auto)'!A:O,15,0),FALSE)</f>
        <v>0</v>
      </c>
      <c r="Z1746" s="26">
        <f>IFERROR(VLOOKUP(A1746,'Evaluations (formulaire)'!A:M,9,0),0)</f>
        <v>0</v>
      </c>
      <c r="AA1746" s="135" t="b">
        <v>0</v>
      </c>
      <c r="AB1746" s="135" t="b">
        <v>1</v>
      </c>
      <c r="AC1746" s="135" t="b">
        <f t="shared" si="303"/>
        <v>0</v>
      </c>
      <c r="AD1746" s="135" t="b">
        <f t="shared" si="304"/>
        <v>1</v>
      </c>
      <c r="AE1746" s="135" t="b">
        <f t="shared" si="305"/>
        <v>0</v>
      </c>
      <c r="AF1746" s="135" t="b">
        <f>AND(AC1746,$V1746&lt;=Synthèse!$B$44)</f>
        <v>0</v>
      </c>
      <c r="AG1746" s="135" t="b">
        <f>AND(AD1746,$V1746&lt;=Synthèse!$B$44)</f>
        <v>0</v>
      </c>
      <c r="AH1746" s="135" t="b">
        <f>AND(AE1746,$V1746&lt;=Synthèse!$B$44)</f>
        <v>0</v>
      </c>
      <c r="AI1746" s="137" t="b">
        <v>0</v>
      </c>
      <c r="AJ1746" s="137" t="b">
        <v>0</v>
      </c>
      <c r="AK1746" s="137" t="b">
        <f t="shared" si="306"/>
        <v>0</v>
      </c>
      <c r="AL1746" s="137" t="b">
        <f t="shared" si="307"/>
        <v>0</v>
      </c>
      <c r="AM1746" s="137" t="b">
        <f>AND(AK1746,$V1746&lt;=Synthèse!$B$44)</f>
        <v>0</v>
      </c>
      <c r="AN1746" s="137" t="b">
        <f>AND(AL1746,$V1746&lt;=Synthèse!$B$44)</f>
        <v>0</v>
      </c>
    </row>
    <row r="1747" spans="1:40">
      <c r="A1747" s="17">
        <v>1038002</v>
      </c>
      <c r="B1747" t="str">
        <f ca="1">VLOOKUP(A1747,'Fichier FI (en entrée)'!B:AH,3,0)</f>
        <v>DJZHJZVGUL</v>
      </c>
      <c r="C1747">
        <f t="shared" si="298"/>
        <v>1354</v>
      </c>
      <c r="D1747">
        <f t="shared" si="297"/>
        <v>4.7100000000000009</v>
      </c>
      <c r="E1747" s="14" t="str">
        <f>VLOOKUP(A1747,'Fichier FI (en entrée)'!B:AH,2,0)</f>
        <v>EV</v>
      </c>
      <c r="F1747" s="14" t="b">
        <f t="shared" si="299"/>
        <v>1</v>
      </c>
      <c r="G1747" s="14" t="b">
        <f>IFERROR(VLOOKUP(A1747,'Calculs FA (auto)'!A:F,6,0),FALSE)</f>
        <v>0</v>
      </c>
      <c r="H1747" s="14" t="b">
        <f t="shared" si="300"/>
        <v>0</v>
      </c>
      <c r="I1747" s="16">
        <f>IFERROR(VLOOKUP(A1747,'Moyennes FI (en entrée)'!B:N,7,0),"")</f>
        <v>10.71</v>
      </c>
      <c r="J1747" s="16">
        <f>IFERROR(VLOOKUP(VLOOKUP(A1747,'Fichier FI (en entrée)'!B:AH,33,0),Modificateurs!A$2:B$5,2,0),0)</f>
        <v>0</v>
      </c>
      <c r="K1747" s="16">
        <f>IFERROR(VLOOKUP(VLOOKUP(A1747,'Redoub FI (en entrée)'!B:N,7,0),Modificateurs!A$8:B$11,2,0),0)</f>
        <v>0</v>
      </c>
      <c r="L1747" s="16">
        <f>IFERROR(VLOOKUP(M1747,Modificateurs!D$1:E$94,2,0),0)</f>
        <v>-6</v>
      </c>
      <c r="M1747" t="str">
        <f>VLOOKUP(A1747,'Fichier FI (en entrée)'!B:AH,16,0)&amp;" "&amp;VLOOKUP(A1747,'Fichier FI (en entrée)'!B:AH,20,0)&amp;" "&amp;VLOOKUP(A1747,'Fichier FI (en entrée)'!B:AH,27,0)&amp;" "&amp;VLOOKUP(A1747,'Fichier FI (en entrée)'!B:AH,29,0)</f>
        <v xml:space="preserve">  Economique et social Sciences économiques et sociales</v>
      </c>
      <c r="N1747" t="str">
        <f>VLOOKUP(A1747,'Fichier FI (en entrée)'!B:AH,8,0)</f>
        <v>Non scolarisé</v>
      </c>
      <c r="O1747" t="b">
        <f>AND(C1747&gt;Synthèse!B$8,C1747&lt;Synthèse!B$10,NOT(Y1747))</f>
        <v>0</v>
      </c>
      <c r="Q1747" s="60">
        <f>ROUNDUP(C1747/(Synthèse!$B$4+Synthèse!$B$1)*8,0)</f>
        <v>7</v>
      </c>
      <c r="R1747" s="60">
        <f>IFERROR(VLOOKUP(A1747,'Evaluations (formulaire)'!A:P,6,0)+VLOOKUP(A1747,'Evaluations (formulaire)'!A:P,7,0),0)</f>
        <v>0</v>
      </c>
      <c r="S1747" s="60">
        <f>IFERROR(VLOOKUP(A1747,'Evaluations (formulaire)'!A:P,8,0),0)</f>
        <v>0</v>
      </c>
      <c r="T1747" s="60">
        <f>IF(AND(ISBLANK(P1747),Q1747&lt;=2),Synthèse!$B$41,IF(AND(ISBLANK(P1747),Q1747&gt;=7),Synthèse!$C$41,R1747+S1747))</f>
        <v>4.6296296296296294E-3</v>
      </c>
      <c r="U1747" s="60">
        <f t="shared" si="301"/>
        <v>4.7146296296296306</v>
      </c>
      <c r="V1747" s="60">
        <f t="shared" si="302"/>
        <v>1354</v>
      </c>
      <c r="X1747" s="26">
        <v>1233</v>
      </c>
      <c r="Y1747" s="26" t="b">
        <f>IFERROR(VLOOKUP(A1747,'Calculs FA (auto)'!A:O,15,0),FALSE)</f>
        <v>0</v>
      </c>
      <c r="Z1747" s="26">
        <f>IFERROR(VLOOKUP(A1747,'Evaluations (formulaire)'!A:M,9,0),0)</f>
        <v>0</v>
      </c>
      <c r="AA1747" s="135" t="b">
        <v>1</v>
      </c>
      <c r="AB1747" s="135" t="b">
        <v>0</v>
      </c>
      <c r="AC1747" s="135" t="b">
        <f t="shared" si="303"/>
        <v>1</v>
      </c>
      <c r="AD1747" s="135" t="b">
        <f t="shared" si="304"/>
        <v>0</v>
      </c>
      <c r="AE1747" s="135" t="b">
        <f t="shared" si="305"/>
        <v>0</v>
      </c>
      <c r="AF1747" s="135" t="b">
        <f>AND(AC1747,$V1747&lt;=Synthèse!$B$44)</f>
        <v>0</v>
      </c>
      <c r="AG1747" s="135" t="b">
        <f>AND(AD1747,$V1747&lt;=Synthèse!$B$44)</f>
        <v>0</v>
      </c>
      <c r="AH1747" s="135" t="b">
        <f>AND(AE1747,$V1747&lt;=Synthèse!$B$44)</f>
        <v>0</v>
      </c>
      <c r="AI1747" s="137" t="b">
        <v>0</v>
      </c>
      <c r="AJ1747" s="137" t="b">
        <v>0</v>
      </c>
      <c r="AK1747" s="137" t="b">
        <f t="shared" si="306"/>
        <v>0</v>
      </c>
      <c r="AL1747" s="137" t="b">
        <f t="shared" si="307"/>
        <v>0</v>
      </c>
      <c r="AM1747" s="137" t="b">
        <f>AND(AK1747,$V1747&lt;=Synthèse!$B$44)</f>
        <v>0</v>
      </c>
      <c r="AN1747" s="137" t="b">
        <f>AND(AL1747,$V1747&lt;=Synthèse!$B$44)</f>
        <v>0</v>
      </c>
    </row>
    <row r="1748" spans="1:40">
      <c r="A1748" s="17">
        <v>1038235</v>
      </c>
      <c r="B1748" t="str">
        <f ca="1">VLOOKUP(A1748,'Fichier FI (en entrée)'!B:AH,3,0)</f>
        <v>LVNFXVBTJT</v>
      </c>
      <c r="C1748">
        <f t="shared" si="298"/>
        <v>2097</v>
      </c>
      <c r="D1748">
        <f t="shared" si="297"/>
        <v>-100</v>
      </c>
      <c r="E1748" s="14" t="str">
        <f>VLOOKUP(A1748,'Fichier FI (en entrée)'!B:AH,2,0)</f>
        <v>ENV</v>
      </c>
      <c r="F1748" s="14" t="b">
        <f t="shared" si="299"/>
        <v>0</v>
      </c>
      <c r="G1748" s="14" t="b">
        <f>IFERROR(VLOOKUP(A1748,'Calculs FA (auto)'!A:F,6,0),FALSE)</f>
        <v>0</v>
      </c>
      <c r="H1748" s="14" t="b">
        <f t="shared" si="300"/>
        <v>0</v>
      </c>
      <c r="I1748" s="16" t="str">
        <f>IFERROR(VLOOKUP(A1748,'Moyennes FI (en entrée)'!B:N,7,0),"")</f>
        <v/>
      </c>
      <c r="J1748" s="16">
        <f>IFERROR(VLOOKUP(VLOOKUP(A1748,'Fichier FI (en entrée)'!B:AH,33,0),Modificateurs!A$2:B$5,2,0),0)</f>
        <v>0</v>
      </c>
      <c r="K1748" s="16">
        <f>IFERROR(VLOOKUP(VLOOKUP(A1748,'Redoub FI (en entrée)'!B:N,7,0),Modificateurs!A$8:B$11,2,0),0)</f>
        <v>0</v>
      </c>
      <c r="L1748" s="16">
        <f>IFERROR(VLOOKUP(M1748,Modificateurs!D$1:E$94,2,0),0)</f>
        <v>0</v>
      </c>
      <c r="M1748" t="str">
        <f>VLOOKUP(A1748,'Fichier FI (en entrée)'!B:AH,16,0)&amp;" "&amp;VLOOKUP(A1748,'Fichier FI (en entrée)'!B:AH,20,0)&amp;" "&amp;VLOOKUP(A1748,'Fichier FI (en entrée)'!B:AH,27,0)&amp;" "&amp;VLOOKUP(A1748,'Fichier FI (en entrée)'!B:AH,29,0)</f>
        <v xml:space="preserve">   </v>
      </c>
      <c r="N1748" t="str">
        <f>VLOOKUP(A1748,'Fichier FI (en entrée)'!B:AH,8,0)</f>
        <v>Scolarisé dans le secondaire à l'étranger</v>
      </c>
      <c r="O1748" t="b">
        <f>AND(C1748&gt;Synthèse!B$8,C1748&lt;Synthèse!B$10,NOT(Y1748))</f>
        <v>0</v>
      </c>
      <c r="Q1748" s="60">
        <f>ROUNDUP(C1748/(Synthèse!$B$4+Synthèse!$B$1)*8,0)</f>
        <v>10</v>
      </c>
      <c r="R1748" s="60">
        <f>IFERROR(VLOOKUP(A1748,'Evaluations (formulaire)'!A:P,6,0)+VLOOKUP(A1748,'Evaluations (formulaire)'!A:P,7,0),0)</f>
        <v>0</v>
      </c>
      <c r="S1748" s="60">
        <f>IFERROR(VLOOKUP(A1748,'Evaluations (formulaire)'!A:P,8,0),0)</f>
        <v>0</v>
      </c>
      <c r="T1748" s="60">
        <f>IF(AND(ISBLANK(P1748),Q1748&lt;=2),Synthèse!$B$41,IF(AND(ISBLANK(P1748),Q1748&gt;=7),Synthèse!$C$41,R1748+S1748))</f>
        <v>4.6296296296296294E-3</v>
      </c>
      <c r="U1748" s="60">
        <f t="shared" si="301"/>
        <v>-99.995370370370367</v>
      </c>
      <c r="V1748" s="60">
        <f t="shared" si="302"/>
        <v>1983</v>
      </c>
      <c r="X1748" s="26">
        <v>280</v>
      </c>
      <c r="Y1748" s="26" t="b">
        <f>IFERROR(VLOOKUP(A1748,'Calculs FA (auto)'!A:O,15,0),FALSE)</f>
        <v>0</v>
      </c>
      <c r="Z1748" s="26">
        <f>IFERROR(VLOOKUP(A1748,'Evaluations (formulaire)'!A:M,9,0),0)</f>
        <v>0</v>
      </c>
      <c r="AA1748" s="135" t="b">
        <v>0</v>
      </c>
      <c r="AB1748" s="135" t="b">
        <v>0</v>
      </c>
      <c r="AC1748" s="135" t="b">
        <f t="shared" si="303"/>
        <v>0</v>
      </c>
      <c r="AD1748" s="135" t="b">
        <f t="shared" si="304"/>
        <v>0</v>
      </c>
      <c r="AE1748" s="135" t="b">
        <f t="shared" si="305"/>
        <v>0</v>
      </c>
      <c r="AF1748" s="135" t="b">
        <f>AND(AC1748,$V1748&lt;=Synthèse!$B$44)</f>
        <v>0</v>
      </c>
      <c r="AG1748" s="135" t="b">
        <f>AND(AD1748,$V1748&lt;=Synthèse!$B$44)</f>
        <v>0</v>
      </c>
      <c r="AH1748" s="135" t="b">
        <f>AND(AE1748,$V1748&lt;=Synthèse!$B$44)</f>
        <v>0</v>
      </c>
      <c r="AI1748" s="137" t="b">
        <v>0</v>
      </c>
      <c r="AJ1748" s="137" t="b">
        <v>0</v>
      </c>
      <c r="AK1748" s="137" t="b">
        <f t="shared" si="306"/>
        <v>0</v>
      </c>
      <c r="AL1748" s="137" t="b">
        <f t="shared" si="307"/>
        <v>0</v>
      </c>
      <c r="AM1748" s="137" t="b">
        <f>AND(AK1748,$V1748&lt;=Synthèse!$B$44)</f>
        <v>0</v>
      </c>
      <c r="AN1748" s="137" t="b">
        <f>AND(AL1748,$V1748&lt;=Synthèse!$B$44)</f>
        <v>0</v>
      </c>
    </row>
    <row r="1749" spans="1:40">
      <c r="A1749" s="17">
        <v>1038283</v>
      </c>
      <c r="B1749" t="str">
        <f ca="1">VLOOKUP(A1749,'Fichier FI (en entrée)'!B:AH,3,0)</f>
        <v>FVWKBEUGUT</v>
      </c>
      <c r="C1749">
        <f t="shared" si="298"/>
        <v>1068</v>
      </c>
      <c r="D1749">
        <f t="shared" si="297"/>
        <v>9.7100000000000009</v>
      </c>
      <c r="E1749" s="14" t="str">
        <f>VLOOKUP(A1749,'Fichier FI (en entrée)'!B:AH,2,0)</f>
        <v>EV</v>
      </c>
      <c r="F1749" s="14" t="b">
        <f t="shared" si="299"/>
        <v>1</v>
      </c>
      <c r="G1749" s="14" t="b">
        <f>IFERROR(VLOOKUP(A1749,'Calculs FA (auto)'!A:F,6,0),FALSE)</f>
        <v>0</v>
      </c>
      <c r="H1749" s="14" t="b">
        <f t="shared" si="300"/>
        <v>0</v>
      </c>
      <c r="I1749" s="16">
        <f>IFERROR(VLOOKUP(A1749,'Moyennes FI (en entrée)'!B:N,7,0),"")</f>
        <v>8.7100000000000009</v>
      </c>
      <c r="J1749" s="16">
        <f>IFERROR(VLOOKUP(VLOOKUP(A1749,'Fichier FI (en entrée)'!B:AH,33,0),Modificateurs!A$2:B$5,2,0),0)</f>
        <v>0</v>
      </c>
      <c r="K1749" s="16">
        <f>IFERROR(VLOOKUP(VLOOKUP(A1749,'Redoub FI (en entrée)'!B:N,7,0),Modificateurs!A$8:B$11,2,0),0)</f>
        <v>0</v>
      </c>
      <c r="L1749" s="16">
        <f>IFERROR(VLOOKUP(M1749,Modificateurs!D$1:E$94,2,0),0)</f>
        <v>1</v>
      </c>
      <c r="M1749" t="str">
        <f>VLOOKUP(A1749,'Fichier FI (en entrée)'!B:AH,16,0)&amp;" "&amp;VLOOKUP(A1749,'Fichier FI (en entrée)'!B:AH,20,0)&amp;" "&amp;VLOOKUP(A1749,'Fichier FI (en entrée)'!B:AH,27,0)&amp;" "&amp;VLOOKUP(A1749,'Fichier FI (en entrée)'!B:AH,29,0)</f>
        <v xml:space="preserve">  Scientifique Sciences de la vie et de la terre</v>
      </c>
      <c r="N1749" t="str">
        <f>VLOOKUP(A1749,'Fichier FI (en entrée)'!B:AH,8,0)</f>
        <v>Non scolarisé</v>
      </c>
      <c r="O1749" t="b">
        <f>AND(C1749&gt;Synthèse!B$8,C1749&lt;Synthèse!B$10,NOT(Y1749))</f>
        <v>1</v>
      </c>
      <c r="Q1749" s="60">
        <f>ROUNDUP(C1749/(Synthèse!$B$4+Synthèse!$B$1)*8,0)</f>
        <v>5</v>
      </c>
      <c r="R1749" s="60">
        <f>IFERROR(VLOOKUP(A1749,'Evaluations (formulaire)'!A:P,6,0)+VLOOKUP(A1749,'Evaluations (formulaire)'!A:P,7,0),0)</f>
        <v>0</v>
      </c>
      <c r="S1749" s="60">
        <f>IFERROR(VLOOKUP(A1749,'Evaluations (formulaire)'!A:P,8,0),0)</f>
        <v>0</v>
      </c>
      <c r="T1749" s="60">
        <f>IF(AND(ISBLANK(P1749),Q1749&lt;=2),Synthèse!$B$41,IF(AND(ISBLANK(P1749),Q1749&gt;=7),Synthèse!$C$41,R1749+S1749))</f>
        <v>0</v>
      </c>
      <c r="U1749" s="60">
        <f t="shared" si="301"/>
        <v>9.7100000000000009</v>
      </c>
      <c r="V1749" s="60">
        <f t="shared" si="302"/>
        <v>1067</v>
      </c>
      <c r="X1749" s="26">
        <v>292</v>
      </c>
      <c r="Y1749" s="26" t="b">
        <f>IFERROR(VLOOKUP(A1749,'Calculs FA (auto)'!A:O,15,0),FALSE)</f>
        <v>0</v>
      </c>
      <c r="Z1749" s="26">
        <f>IFERROR(VLOOKUP(A1749,'Evaluations (formulaire)'!A:M,9,0),0)</f>
        <v>0</v>
      </c>
      <c r="AA1749" s="135" t="b">
        <v>1</v>
      </c>
      <c r="AB1749" s="135" t="b">
        <v>0</v>
      </c>
      <c r="AC1749" s="135" t="b">
        <f t="shared" si="303"/>
        <v>1</v>
      </c>
      <c r="AD1749" s="135" t="b">
        <f t="shared" si="304"/>
        <v>0</v>
      </c>
      <c r="AE1749" s="135" t="b">
        <f t="shared" si="305"/>
        <v>0</v>
      </c>
      <c r="AF1749" s="135" t="b">
        <f>AND(AC1749,$V1749&lt;=Synthèse!$B$44)</f>
        <v>0</v>
      </c>
      <c r="AG1749" s="135" t="b">
        <f>AND(AD1749,$V1749&lt;=Synthèse!$B$44)</f>
        <v>0</v>
      </c>
      <c r="AH1749" s="135" t="b">
        <f>AND(AE1749,$V1749&lt;=Synthèse!$B$44)</f>
        <v>0</v>
      </c>
      <c r="AI1749" s="137" t="b">
        <v>0</v>
      </c>
      <c r="AJ1749" s="137" t="b">
        <v>1</v>
      </c>
      <c r="AK1749" s="137" t="b">
        <f t="shared" si="306"/>
        <v>0</v>
      </c>
      <c r="AL1749" s="137" t="b">
        <f t="shared" si="307"/>
        <v>1</v>
      </c>
      <c r="AM1749" s="137" t="b">
        <f>AND(AK1749,$V1749&lt;=Synthèse!$B$44)</f>
        <v>0</v>
      </c>
      <c r="AN1749" s="137" t="b">
        <f>AND(AL1749,$V1749&lt;=Synthèse!$B$44)</f>
        <v>0</v>
      </c>
    </row>
    <row r="1750" spans="1:40">
      <c r="A1750" s="17">
        <v>1038733</v>
      </c>
      <c r="B1750" t="str">
        <f ca="1">VLOOKUP(A1750,'Fichier FI (en entrée)'!B:AH,3,0)</f>
        <v>XUSOPBAEDV</v>
      </c>
      <c r="C1750">
        <f t="shared" si="298"/>
        <v>2097</v>
      </c>
      <c r="D1750">
        <f t="shared" si="297"/>
        <v>-100</v>
      </c>
      <c r="E1750" s="14" t="str">
        <f>VLOOKUP(A1750,'Fichier FI (en entrée)'!B:AH,2,0)</f>
        <v>ENV</v>
      </c>
      <c r="F1750" s="14" t="b">
        <f t="shared" si="299"/>
        <v>0</v>
      </c>
      <c r="G1750" s="14" t="b">
        <f>IFERROR(VLOOKUP(A1750,'Calculs FA (auto)'!A:F,6,0),FALSE)</f>
        <v>0</v>
      </c>
      <c r="H1750" s="14" t="b">
        <f t="shared" si="300"/>
        <v>0</v>
      </c>
      <c r="I1750" s="16" t="str">
        <f>IFERROR(VLOOKUP(A1750,'Moyennes FI (en entrée)'!B:N,7,0),"")</f>
        <v/>
      </c>
      <c r="J1750" s="16">
        <f>IFERROR(VLOOKUP(VLOOKUP(A1750,'Fichier FI (en entrée)'!B:AH,33,0),Modificateurs!A$2:B$5,2,0),0)</f>
        <v>0</v>
      </c>
      <c r="K1750" s="16">
        <f>IFERROR(VLOOKUP(VLOOKUP(A1750,'Redoub FI (en entrée)'!B:N,7,0),Modificateurs!A$8:B$11,2,0),0)</f>
        <v>0</v>
      </c>
      <c r="L1750" s="16">
        <f>IFERROR(VLOOKUP(M1750,Modificateurs!D$1:E$94,2,0),0)</f>
        <v>0</v>
      </c>
      <c r="M1750" t="str">
        <f>VLOOKUP(A1750,'Fichier FI (en entrée)'!B:AH,16,0)&amp;" "&amp;VLOOKUP(A1750,'Fichier FI (en entrée)'!B:AH,20,0)&amp;" "&amp;VLOOKUP(A1750,'Fichier FI (en entrée)'!B:AH,27,0)&amp;" "&amp;VLOOKUP(A1750,'Fichier FI (en entrée)'!B:AH,29,0)</f>
        <v xml:space="preserve">   </v>
      </c>
      <c r="N1750" t="str">
        <f>VLOOKUP(A1750,'Fichier FI (en entrée)'!B:AH,8,0)</f>
        <v>Non scolarisé</v>
      </c>
      <c r="O1750" t="b">
        <f>AND(C1750&gt;Synthèse!B$8,C1750&lt;Synthèse!B$10,NOT(Y1750))</f>
        <v>0</v>
      </c>
      <c r="Q1750" s="60">
        <f>ROUNDUP(C1750/(Synthèse!$B$4+Synthèse!$B$1)*8,0)</f>
        <v>10</v>
      </c>
      <c r="R1750" s="60">
        <f>IFERROR(VLOOKUP(A1750,'Evaluations (formulaire)'!A:P,6,0)+VLOOKUP(A1750,'Evaluations (formulaire)'!A:P,7,0),0)</f>
        <v>0</v>
      </c>
      <c r="S1750" s="60">
        <f>IFERROR(VLOOKUP(A1750,'Evaluations (formulaire)'!A:P,8,0),0)</f>
        <v>0</v>
      </c>
      <c r="T1750" s="60">
        <f>IF(AND(ISBLANK(P1750),Q1750&lt;=2),Synthèse!$B$41,IF(AND(ISBLANK(P1750),Q1750&gt;=7),Synthèse!$C$41,R1750+S1750))</f>
        <v>4.6296296296296294E-3</v>
      </c>
      <c r="U1750" s="60">
        <f t="shared" si="301"/>
        <v>-99.995370370370367</v>
      </c>
      <c r="V1750" s="60">
        <f t="shared" si="302"/>
        <v>1983</v>
      </c>
      <c r="X1750" s="26">
        <v>883</v>
      </c>
      <c r="Y1750" s="26" t="b">
        <f>IFERROR(VLOOKUP(A1750,'Calculs FA (auto)'!A:O,15,0),FALSE)</f>
        <v>0</v>
      </c>
      <c r="Z1750" s="26">
        <f>IFERROR(VLOOKUP(A1750,'Evaluations (formulaire)'!A:M,9,0),0)</f>
        <v>0</v>
      </c>
      <c r="AA1750" s="135" t="b">
        <v>1</v>
      </c>
      <c r="AB1750" s="135" t="b">
        <v>0</v>
      </c>
      <c r="AC1750" s="135" t="b">
        <f t="shared" si="303"/>
        <v>0</v>
      </c>
      <c r="AD1750" s="135" t="b">
        <f t="shared" si="304"/>
        <v>0</v>
      </c>
      <c r="AE1750" s="135" t="b">
        <f t="shared" si="305"/>
        <v>0</v>
      </c>
      <c r="AF1750" s="135" t="b">
        <f>AND(AC1750,$V1750&lt;=Synthèse!$B$44)</f>
        <v>0</v>
      </c>
      <c r="AG1750" s="135" t="b">
        <f>AND(AD1750,$V1750&lt;=Synthèse!$B$44)</f>
        <v>0</v>
      </c>
      <c r="AH1750" s="135" t="b">
        <f>AND(AE1750,$V1750&lt;=Synthèse!$B$44)</f>
        <v>0</v>
      </c>
      <c r="AI1750" s="137" t="b">
        <v>0</v>
      </c>
      <c r="AJ1750" s="137" t="b">
        <v>0</v>
      </c>
      <c r="AK1750" s="137" t="b">
        <f t="shared" si="306"/>
        <v>0</v>
      </c>
      <c r="AL1750" s="137" t="b">
        <f t="shared" si="307"/>
        <v>0</v>
      </c>
      <c r="AM1750" s="137" t="b">
        <f>AND(AK1750,$V1750&lt;=Synthèse!$B$44)</f>
        <v>0</v>
      </c>
      <c r="AN1750" s="137" t="b">
        <f>AND(AL1750,$V1750&lt;=Synthèse!$B$44)</f>
        <v>0</v>
      </c>
    </row>
    <row r="1751" spans="1:40">
      <c r="A1751" s="17">
        <v>1039048</v>
      </c>
      <c r="B1751" t="str">
        <f ca="1">VLOOKUP(A1751,'Fichier FI (en entrée)'!B:AH,3,0)</f>
        <v>QZAZCYAGFC</v>
      </c>
      <c r="C1751">
        <f t="shared" si="298"/>
        <v>987</v>
      </c>
      <c r="D1751">
        <f t="shared" ref="D1751:D1814" si="308">IFERROR(IF(F1751,I1751+J1751+K1751+L1751,-100),-20)</f>
        <v>10.4</v>
      </c>
      <c r="E1751" s="14" t="str">
        <f>VLOOKUP(A1751,'Fichier FI (en entrée)'!B:AH,2,0)</f>
        <v>EV</v>
      </c>
      <c r="F1751" s="14" t="b">
        <f t="shared" si="299"/>
        <v>1</v>
      </c>
      <c r="G1751" s="14" t="b">
        <f>IFERROR(VLOOKUP(A1751,'Calculs FA (auto)'!A:F,6,0),FALSE)</f>
        <v>1</v>
      </c>
      <c r="H1751" s="14" t="b">
        <f t="shared" si="300"/>
        <v>1</v>
      </c>
      <c r="I1751" s="16">
        <f>IFERROR(VLOOKUP(A1751,'Moyennes FI (en entrée)'!B:N,7,0),"")</f>
        <v>9.4</v>
      </c>
      <c r="J1751" s="16">
        <f>IFERROR(VLOOKUP(VLOOKUP(A1751,'Fichier FI (en entrée)'!B:AH,33,0),Modificateurs!A$2:B$5,2,0),0)</f>
        <v>0</v>
      </c>
      <c r="K1751" s="16">
        <f>IFERROR(VLOOKUP(VLOOKUP(A1751,'Redoub FI (en entrée)'!B:N,7,0),Modificateurs!A$8:B$11,2,0),0)</f>
        <v>0</v>
      </c>
      <c r="L1751" s="16">
        <f>IFERROR(VLOOKUP(M1751,Modificateurs!D$1:E$94,2,0),0)</f>
        <v>1</v>
      </c>
      <c r="M1751" t="str">
        <f>VLOOKUP(A1751,'Fichier FI (en entrée)'!B:AH,16,0)&amp;" "&amp;VLOOKUP(A1751,'Fichier FI (en entrée)'!B:AH,20,0)&amp;" "&amp;VLOOKUP(A1751,'Fichier FI (en entrée)'!B:AH,27,0)&amp;" "&amp;VLOOKUP(A1751,'Fichier FI (en entrée)'!B:AH,29,0)</f>
        <v xml:space="preserve">  Scientifique Sciences de la vie et de la terre</v>
      </c>
      <c r="N1751" t="str">
        <f>VLOOKUP(A1751,'Fichier FI (en entrée)'!B:AH,8,0)</f>
        <v>Non scolarisé</v>
      </c>
      <c r="O1751" t="b">
        <f>AND(C1751&gt;Synthèse!B$8,C1751&lt;Synthèse!B$10,NOT(Y1751))</f>
        <v>0</v>
      </c>
      <c r="Q1751" s="60">
        <f>ROUNDUP(C1751/(Synthèse!$B$4+Synthèse!$B$1)*8,0)</f>
        <v>5</v>
      </c>
      <c r="R1751" s="60">
        <f>IFERROR(VLOOKUP(A1751,'Evaluations (formulaire)'!A:P,6,0)+VLOOKUP(A1751,'Evaluations (formulaire)'!A:P,7,0),0)</f>
        <v>0</v>
      </c>
      <c r="S1751" s="60">
        <f>IFERROR(VLOOKUP(A1751,'Evaluations (formulaire)'!A:P,8,0),0)</f>
        <v>0</v>
      </c>
      <c r="T1751" s="60">
        <f>IF(AND(ISBLANK(P1751),Q1751&lt;=2),Synthèse!$B$41,IF(AND(ISBLANK(P1751),Q1751&gt;=7),Synthèse!$C$41,R1751+S1751))</f>
        <v>0</v>
      </c>
      <c r="U1751" s="60">
        <f t="shared" si="301"/>
        <v>10.4</v>
      </c>
      <c r="V1751" s="60">
        <f t="shared" si="302"/>
        <v>987</v>
      </c>
      <c r="X1751" s="26">
        <v>700</v>
      </c>
      <c r="Y1751" s="26" t="b">
        <f>IFERROR(VLOOKUP(A1751,'Calculs FA (auto)'!A:O,15,0),FALSE)</f>
        <v>1</v>
      </c>
      <c r="Z1751" s="26">
        <f>IFERROR(VLOOKUP(A1751,'Evaluations (formulaire)'!A:M,9,0),0)</f>
        <v>0</v>
      </c>
      <c r="AA1751" s="135" t="b">
        <v>1</v>
      </c>
      <c r="AB1751" s="135" t="b">
        <v>0</v>
      </c>
      <c r="AC1751" s="135" t="b">
        <f t="shared" si="303"/>
        <v>1</v>
      </c>
      <c r="AD1751" s="135" t="b">
        <f t="shared" si="304"/>
        <v>0</v>
      </c>
      <c r="AE1751" s="135" t="b">
        <f t="shared" si="305"/>
        <v>0</v>
      </c>
      <c r="AF1751" s="135" t="b">
        <f>AND(AC1751,$V1751&lt;=Synthèse!$B$44)</f>
        <v>0</v>
      </c>
      <c r="AG1751" s="135" t="b">
        <f>AND(AD1751,$V1751&lt;=Synthèse!$B$44)</f>
        <v>0</v>
      </c>
      <c r="AH1751" s="135" t="b">
        <f>AND(AE1751,$V1751&lt;=Synthèse!$B$44)</f>
        <v>0</v>
      </c>
      <c r="AI1751" s="137" t="b">
        <v>0</v>
      </c>
      <c r="AJ1751" s="137" t="b">
        <v>1</v>
      </c>
      <c r="AK1751" s="137" t="b">
        <f t="shared" si="306"/>
        <v>0</v>
      </c>
      <c r="AL1751" s="137" t="b">
        <f t="shared" si="307"/>
        <v>1</v>
      </c>
      <c r="AM1751" s="137" t="b">
        <f>AND(AK1751,$V1751&lt;=Synthèse!$B$44)</f>
        <v>0</v>
      </c>
      <c r="AN1751" s="137" t="b">
        <f>AND(AL1751,$V1751&lt;=Synthèse!$B$44)</f>
        <v>0</v>
      </c>
    </row>
    <row r="1752" spans="1:40">
      <c r="A1752" s="17">
        <v>1039124</v>
      </c>
      <c r="B1752" t="str">
        <f ca="1">VLOOKUP(A1752,'Fichier FI (en entrée)'!B:AH,3,0)</f>
        <v>PDPNFEHDLL</v>
      </c>
      <c r="C1752">
        <f t="shared" si="298"/>
        <v>2097</v>
      </c>
      <c r="D1752">
        <f t="shared" si="308"/>
        <v>-100</v>
      </c>
      <c r="E1752" s="14" t="str">
        <f>VLOOKUP(A1752,'Fichier FI (en entrée)'!B:AH,2,0)</f>
        <v>ENV</v>
      </c>
      <c r="F1752" s="14" t="b">
        <f t="shared" si="299"/>
        <v>0</v>
      </c>
      <c r="G1752" s="14" t="b">
        <f>IFERROR(VLOOKUP(A1752,'Calculs FA (auto)'!A:F,6,0),FALSE)</f>
        <v>0</v>
      </c>
      <c r="H1752" s="14" t="b">
        <f t="shared" si="300"/>
        <v>0</v>
      </c>
      <c r="I1752" s="16" t="str">
        <f>IFERROR(VLOOKUP(A1752,'Moyennes FI (en entrée)'!B:N,7,0),"")</f>
        <v/>
      </c>
      <c r="J1752" s="16">
        <f>IFERROR(VLOOKUP(VLOOKUP(A1752,'Fichier FI (en entrée)'!B:AH,33,0),Modificateurs!A$2:B$5,2,0),0)</f>
        <v>0</v>
      </c>
      <c r="K1752" s="16">
        <f>IFERROR(VLOOKUP(VLOOKUP(A1752,'Redoub FI (en entrée)'!B:N,7,0),Modificateurs!A$8:B$11,2,0),0)</f>
        <v>0</v>
      </c>
      <c r="L1752" s="16">
        <f>IFERROR(VLOOKUP(M1752,Modificateurs!D$1:E$94,2,0),0)</f>
        <v>0</v>
      </c>
      <c r="M1752" t="str">
        <f>VLOOKUP(A1752,'Fichier FI (en entrée)'!B:AH,16,0)&amp;" "&amp;VLOOKUP(A1752,'Fichier FI (en entrée)'!B:AH,20,0)&amp;" "&amp;VLOOKUP(A1752,'Fichier FI (en entrée)'!B:AH,27,0)&amp;" "&amp;VLOOKUP(A1752,'Fichier FI (en entrée)'!B:AH,29,0)</f>
        <v xml:space="preserve">   </v>
      </c>
      <c r="N1752" t="str">
        <f>VLOOKUP(A1752,'Fichier FI (en entrée)'!B:AH,8,0)</f>
        <v>Non scolarisé</v>
      </c>
      <c r="O1752" t="b">
        <f>AND(C1752&gt;Synthèse!B$8,C1752&lt;Synthèse!B$10,NOT(Y1752))</f>
        <v>0</v>
      </c>
      <c r="Q1752" s="60">
        <f>ROUNDUP(C1752/(Synthèse!$B$4+Synthèse!$B$1)*8,0)</f>
        <v>10</v>
      </c>
      <c r="R1752" s="60">
        <f>IFERROR(VLOOKUP(A1752,'Evaluations (formulaire)'!A:P,6,0)+VLOOKUP(A1752,'Evaluations (formulaire)'!A:P,7,0),0)</f>
        <v>0</v>
      </c>
      <c r="S1752" s="60">
        <f>IFERROR(VLOOKUP(A1752,'Evaluations (formulaire)'!A:P,8,0),0)</f>
        <v>0</v>
      </c>
      <c r="T1752" s="60">
        <f>IF(AND(ISBLANK(P1752),Q1752&lt;=2),Synthèse!$B$41,IF(AND(ISBLANK(P1752),Q1752&gt;=7),Synthèse!$C$41,R1752+S1752))</f>
        <v>4.6296296296296294E-3</v>
      </c>
      <c r="U1752" s="60">
        <f t="shared" si="301"/>
        <v>-99.995370370370367</v>
      </c>
      <c r="V1752" s="60">
        <f t="shared" si="302"/>
        <v>1983</v>
      </c>
      <c r="X1752" s="26">
        <v>755</v>
      </c>
      <c r="Y1752" s="26" t="b">
        <f>IFERROR(VLOOKUP(A1752,'Calculs FA (auto)'!A:O,15,0),FALSE)</f>
        <v>0</v>
      </c>
      <c r="Z1752" s="26">
        <f>IFERROR(VLOOKUP(A1752,'Evaluations (formulaire)'!A:M,9,0),0)</f>
        <v>0</v>
      </c>
      <c r="AA1752" s="135" t="b">
        <v>0</v>
      </c>
      <c r="AB1752" s="135" t="b">
        <v>1</v>
      </c>
      <c r="AC1752" s="135" t="b">
        <f t="shared" si="303"/>
        <v>0</v>
      </c>
      <c r="AD1752" s="135" t="b">
        <f t="shared" si="304"/>
        <v>0</v>
      </c>
      <c r="AE1752" s="135" t="b">
        <f t="shared" si="305"/>
        <v>0</v>
      </c>
      <c r="AF1752" s="135" t="b">
        <f>AND(AC1752,$V1752&lt;=Synthèse!$B$44)</f>
        <v>0</v>
      </c>
      <c r="AG1752" s="135" t="b">
        <f>AND(AD1752,$V1752&lt;=Synthèse!$B$44)</f>
        <v>0</v>
      </c>
      <c r="AH1752" s="135" t="b">
        <f>AND(AE1752,$V1752&lt;=Synthèse!$B$44)</f>
        <v>0</v>
      </c>
      <c r="AI1752" s="137" t="b">
        <v>0</v>
      </c>
      <c r="AJ1752" s="137" t="b">
        <v>0</v>
      </c>
      <c r="AK1752" s="137" t="b">
        <f t="shared" si="306"/>
        <v>0</v>
      </c>
      <c r="AL1752" s="137" t="b">
        <f t="shared" si="307"/>
        <v>0</v>
      </c>
      <c r="AM1752" s="137" t="b">
        <f>AND(AK1752,$V1752&lt;=Synthèse!$B$44)</f>
        <v>0</v>
      </c>
      <c r="AN1752" s="137" t="b">
        <f>AND(AL1752,$V1752&lt;=Synthèse!$B$44)</f>
        <v>0</v>
      </c>
    </row>
    <row r="1753" spans="1:40">
      <c r="A1753" s="17">
        <v>1039381</v>
      </c>
      <c r="B1753" t="str">
        <f ca="1">VLOOKUP(A1753,'Fichier FI (en entrée)'!B:AH,3,0)</f>
        <v>DOPOGCAOHD</v>
      </c>
      <c r="C1753">
        <f t="shared" si="298"/>
        <v>1027</v>
      </c>
      <c r="D1753">
        <f t="shared" si="308"/>
        <v>10.14</v>
      </c>
      <c r="E1753" s="14" t="str">
        <f>VLOOKUP(A1753,'Fichier FI (en entrée)'!B:AH,2,0)</f>
        <v>EV</v>
      </c>
      <c r="F1753" s="14" t="b">
        <f t="shared" si="299"/>
        <v>1</v>
      </c>
      <c r="G1753" s="14" t="b">
        <f>IFERROR(VLOOKUP(A1753,'Calculs FA (auto)'!A:F,6,0),FALSE)</f>
        <v>0</v>
      </c>
      <c r="H1753" s="14" t="b">
        <f t="shared" si="300"/>
        <v>0</v>
      </c>
      <c r="I1753" s="16">
        <f>IFERROR(VLOOKUP(A1753,'Moyennes FI (en entrée)'!B:N,7,0),"")</f>
        <v>8.14</v>
      </c>
      <c r="J1753" s="16">
        <f>IFERROR(VLOOKUP(VLOOKUP(A1753,'Fichier FI (en entrée)'!B:AH,33,0),Modificateurs!A$2:B$5,2,0),0)</f>
        <v>0</v>
      </c>
      <c r="K1753" s="16">
        <f>IFERROR(VLOOKUP(VLOOKUP(A1753,'Redoub FI (en entrée)'!B:N,7,0),Modificateurs!A$8:B$11,2,0),0)</f>
        <v>0</v>
      </c>
      <c r="L1753" s="16">
        <f>IFERROR(VLOOKUP(M1753,Modificateurs!D$1:E$94,2,0),0)</f>
        <v>2</v>
      </c>
      <c r="M1753" t="str">
        <f>VLOOKUP(A1753,'Fichier FI (en entrée)'!B:AH,16,0)&amp;" "&amp;VLOOKUP(A1753,'Fichier FI (en entrée)'!B:AH,20,0)&amp;" "&amp;VLOOKUP(A1753,'Fichier FI (en entrée)'!B:AH,27,0)&amp;" "&amp;VLOOKUP(A1753,'Fichier FI (en entrée)'!B:AH,29,0)</f>
        <v xml:space="preserve">  Scientifique Physique-chimie</v>
      </c>
      <c r="N1753" t="str">
        <f>VLOOKUP(A1753,'Fichier FI (en entrée)'!B:AH,8,0)</f>
        <v>Non scolarisé</v>
      </c>
      <c r="O1753" t="b">
        <f>AND(C1753&gt;Synthèse!B$8,C1753&lt;Synthèse!B$10,NOT(Y1753))</f>
        <v>1</v>
      </c>
      <c r="Q1753" s="60">
        <f>ROUNDUP(C1753/(Synthèse!$B$4+Synthèse!$B$1)*8,0)</f>
        <v>5</v>
      </c>
      <c r="R1753" s="60">
        <f>IFERROR(VLOOKUP(A1753,'Evaluations (formulaire)'!A:P,6,0)+VLOOKUP(A1753,'Evaluations (formulaire)'!A:P,7,0),0)</f>
        <v>0</v>
      </c>
      <c r="S1753" s="60">
        <f>IFERROR(VLOOKUP(A1753,'Evaluations (formulaire)'!A:P,8,0),0)</f>
        <v>0</v>
      </c>
      <c r="T1753" s="60">
        <f>IF(AND(ISBLANK(P1753),Q1753&lt;=2),Synthèse!$B$41,IF(AND(ISBLANK(P1753),Q1753&gt;=7),Synthèse!$C$41,R1753+S1753))</f>
        <v>0</v>
      </c>
      <c r="U1753" s="60">
        <f t="shared" si="301"/>
        <v>10.14</v>
      </c>
      <c r="V1753" s="60">
        <f t="shared" si="302"/>
        <v>1027</v>
      </c>
      <c r="X1753" s="26">
        <v>807</v>
      </c>
      <c r="Y1753" s="26" t="b">
        <f>IFERROR(VLOOKUP(A1753,'Calculs FA (auto)'!A:O,15,0),FALSE)</f>
        <v>0</v>
      </c>
      <c r="Z1753" s="26">
        <f>IFERROR(VLOOKUP(A1753,'Evaluations (formulaire)'!A:M,9,0),0)</f>
        <v>0</v>
      </c>
      <c r="AA1753" s="135" t="b">
        <v>0</v>
      </c>
      <c r="AB1753" s="135" t="b">
        <v>1</v>
      </c>
      <c r="AC1753" s="135" t="b">
        <f t="shared" si="303"/>
        <v>0</v>
      </c>
      <c r="AD1753" s="135" t="b">
        <f t="shared" si="304"/>
        <v>1</v>
      </c>
      <c r="AE1753" s="135" t="b">
        <f t="shared" si="305"/>
        <v>0</v>
      </c>
      <c r="AF1753" s="135" t="b">
        <f>AND(AC1753,$V1753&lt;=Synthèse!$B$44)</f>
        <v>0</v>
      </c>
      <c r="AG1753" s="135" t="b">
        <f>AND(AD1753,$V1753&lt;=Synthèse!$B$44)</f>
        <v>0</v>
      </c>
      <c r="AH1753" s="135" t="b">
        <f>AND(AE1753,$V1753&lt;=Synthèse!$B$44)</f>
        <v>0</v>
      </c>
      <c r="AI1753" s="137" t="b">
        <v>0</v>
      </c>
      <c r="AJ1753" s="137" t="b">
        <v>0</v>
      </c>
      <c r="AK1753" s="137" t="b">
        <f t="shared" si="306"/>
        <v>0</v>
      </c>
      <c r="AL1753" s="137" t="b">
        <f t="shared" si="307"/>
        <v>0</v>
      </c>
      <c r="AM1753" s="137" t="b">
        <f>AND(AK1753,$V1753&lt;=Synthèse!$B$44)</f>
        <v>0</v>
      </c>
      <c r="AN1753" s="137" t="b">
        <f>AND(AL1753,$V1753&lt;=Synthèse!$B$44)</f>
        <v>0</v>
      </c>
    </row>
    <row r="1754" spans="1:40">
      <c r="A1754" s="17">
        <v>1039566</v>
      </c>
      <c r="B1754" t="str">
        <f ca="1">VLOOKUP(A1754,'Fichier FI (en entrée)'!B:AH,3,0)</f>
        <v>XRZZOSCNLB</v>
      </c>
      <c r="C1754">
        <f t="shared" si="298"/>
        <v>563</v>
      </c>
      <c r="D1754">
        <f t="shared" si="308"/>
        <v>13.07</v>
      </c>
      <c r="E1754" s="14" t="str">
        <f>VLOOKUP(A1754,'Fichier FI (en entrée)'!B:AH,2,0)</f>
        <v>EV</v>
      </c>
      <c r="F1754" s="14" t="b">
        <f t="shared" si="299"/>
        <v>1</v>
      </c>
      <c r="G1754" s="14" t="b">
        <f>IFERROR(VLOOKUP(A1754,'Calculs FA (auto)'!A:F,6,0),FALSE)</f>
        <v>0</v>
      </c>
      <c r="H1754" s="14" t="b">
        <f t="shared" si="300"/>
        <v>0</v>
      </c>
      <c r="I1754" s="16">
        <f>IFERROR(VLOOKUP(A1754,'Moyennes FI (en entrée)'!B:N,7,0),"")</f>
        <v>12.07</v>
      </c>
      <c r="J1754" s="16">
        <f>IFERROR(VLOOKUP(VLOOKUP(A1754,'Fichier FI (en entrée)'!B:AH,33,0),Modificateurs!A$2:B$5,2,0),0)</f>
        <v>0</v>
      </c>
      <c r="K1754" s="16">
        <f>IFERROR(VLOOKUP(VLOOKUP(A1754,'Redoub FI (en entrée)'!B:N,7,0),Modificateurs!A$8:B$11,2,0),0)</f>
        <v>0</v>
      </c>
      <c r="L1754" s="16">
        <f>IFERROR(VLOOKUP(M1754,Modificateurs!D$1:E$94,2,0),0)</f>
        <v>1</v>
      </c>
      <c r="M1754" t="str">
        <f>VLOOKUP(A1754,'Fichier FI (en entrée)'!B:AH,16,0)&amp;" "&amp;VLOOKUP(A1754,'Fichier FI (en entrée)'!B:AH,20,0)&amp;" "&amp;VLOOKUP(A1754,'Fichier FI (en entrée)'!B:AH,27,0)&amp;" "&amp;VLOOKUP(A1754,'Fichier FI (en entrée)'!B:AH,29,0)</f>
        <v xml:space="preserve">  Scientifique Sciences de la vie et de la terre</v>
      </c>
      <c r="N1754" t="str">
        <f>VLOOKUP(A1754,'Fichier FI (en entrée)'!B:AH,8,0)</f>
        <v>Scolarisé dans le supérieur en France</v>
      </c>
      <c r="O1754" t="b">
        <f>AND(C1754&gt;Synthèse!B$8,C1754&lt;Synthèse!B$10,NOT(Y1754))</f>
        <v>1</v>
      </c>
      <c r="Q1754" s="60">
        <f>ROUNDUP(C1754/(Synthèse!$B$4+Synthèse!$B$1)*8,0)</f>
        <v>3</v>
      </c>
      <c r="R1754" s="60">
        <f>IFERROR(VLOOKUP(A1754,'Evaluations (formulaire)'!A:P,6,0)+VLOOKUP(A1754,'Evaluations (formulaire)'!A:P,7,0),0)</f>
        <v>0</v>
      </c>
      <c r="S1754" s="60">
        <f>IFERROR(VLOOKUP(A1754,'Evaluations (formulaire)'!A:P,8,0),0)</f>
        <v>0</v>
      </c>
      <c r="T1754" s="60">
        <f>IF(AND(ISBLANK(P1754),Q1754&lt;=2),Synthèse!$B$41,IF(AND(ISBLANK(P1754),Q1754&gt;=7),Synthèse!$C$41,R1754+S1754))</f>
        <v>0</v>
      </c>
      <c r="U1754" s="60">
        <f t="shared" si="301"/>
        <v>13.07</v>
      </c>
      <c r="V1754" s="60">
        <f t="shared" si="302"/>
        <v>564</v>
      </c>
      <c r="X1754" s="26">
        <v>1544</v>
      </c>
      <c r="Y1754" s="26" t="b">
        <f>IFERROR(VLOOKUP(A1754,'Calculs FA (auto)'!A:O,15,0),FALSE)</f>
        <v>0</v>
      </c>
      <c r="Z1754" s="26">
        <f>IFERROR(VLOOKUP(A1754,'Evaluations (formulaire)'!A:M,9,0),0)</f>
        <v>0</v>
      </c>
      <c r="AA1754" s="135" t="b">
        <v>0</v>
      </c>
      <c r="AB1754" s="135" t="b">
        <v>1</v>
      </c>
      <c r="AC1754" s="135" t="b">
        <f t="shared" si="303"/>
        <v>0</v>
      </c>
      <c r="AD1754" s="135" t="b">
        <f t="shared" si="304"/>
        <v>1</v>
      </c>
      <c r="AE1754" s="135" t="b">
        <f t="shared" si="305"/>
        <v>0</v>
      </c>
      <c r="AF1754" s="135" t="b">
        <f>AND(AC1754,$V1754&lt;=Synthèse!$B$44)</f>
        <v>0</v>
      </c>
      <c r="AG1754" s="135" t="b">
        <f>AND(AD1754,$V1754&lt;=Synthèse!$B$44)</f>
        <v>1</v>
      </c>
      <c r="AH1754" s="135" t="b">
        <f>AND(AE1754,$V1754&lt;=Synthèse!$B$44)</f>
        <v>0</v>
      </c>
      <c r="AI1754" s="137" t="b">
        <v>0</v>
      </c>
      <c r="AJ1754" s="137" t="b">
        <v>0</v>
      </c>
      <c r="AK1754" s="137" t="b">
        <f t="shared" si="306"/>
        <v>0</v>
      </c>
      <c r="AL1754" s="137" t="b">
        <f t="shared" si="307"/>
        <v>0</v>
      </c>
      <c r="AM1754" s="137" t="b">
        <f>AND(AK1754,$V1754&lt;=Synthèse!$B$44)</f>
        <v>0</v>
      </c>
      <c r="AN1754" s="137" t="b">
        <f>AND(AL1754,$V1754&lt;=Synthèse!$B$44)</f>
        <v>0</v>
      </c>
    </row>
    <row r="1755" spans="1:40">
      <c r="A1755" s="17">
        <v>1040033</v>
      </c>
      <c r="B1755" t="str">
        <f ca="1">VLOOKUP(A1755,'Fichier FI (en entrée)'!B:AH,3,0)</f>
        <v>BCBGIYFSKK</v>
      </c>
      <c r="C1755">
        <f t="shared" si="298"/>
        <v>1460</v>
      </c>
      <c r="D1755">
        <f t="shared" si="308"/>
        <v>1.92</v>
      </c>
      <c r="E1755" s="14" t="str">
        <f>VLOOKUP(A1755,'Fichier FI (en entrée)'!B:AH,2,0)</f>
        <v>EV</v>
      </c>
      <c r="F1755" s="14" t="b">
        <f t="shared" si="299"/>
        <v>1</v>
      </c>
      <c r="G1755" s="14" t="b">
        <f>IFERROR(VLOOKUP(A1755,'Calculs FA (auto)'!A:F,6,0),FALSE)</f>
        <v>0</v>
      </c>
      <c r="H1755" s="14" t="b">
        <f t="shared" si="300"/>
        <v>0</v>
      </c>
      <c r="I1755" s="16">
        <f>IFERROR(VLOOKUP(A1755,'Moyennes FI (en entrée)'!B:N,7,0),"")</f>
        <v>9.92</v>
      </c>
      <c r="J1755" s="16">
        <f>IFERROR(VLOOKUP(VLOOKUP(A1755,'Fichier FI (en entrée)'!B:AH,33,0),Modificateurs!A$2:B$5,2,0),0)</f>
        <v>0</v>
      </c>
      <c r="K1755" s="16">
        <f>IFERROR(VLOOKUP(VLOOKUP(A1755,'Redoub FI (en entrée)'!B:N,7,0),Modificateurs!A$8:B$11,2,0),0)</f>
        <v>0</v>
      </c>
      <c r="L1755" s="16">
        <f>IFERROR(VLOOKUP(M1755,Modificateurs!D$1:E$94,2,0),0)</f>
        <v>-8</v>
      </c>
      <c r="M1755" t="str">
        <f>VLOOKUP(A1755,'Fichier FI (en entrée)'!B:AH,16,0)&amp;" "&amp;VLOOKUP(A1755,'Fichier FI (en entrée)'!B:AH,20,0)&amp;" "&amp;VLOOKUP(A1755,'Fichier FI (en entrée)'!B:AH,27,0)&amp;" "&amp;VLOOKUP(A1755,'Fichier FI (en entrée)'!B:AH,29,0)</f>
        <v xml:space="preserve">  Sciences et technologies de la gestion Gestion systèmes d'information</v>
      </c>
      <c r="N1755" t="str">
        <f>VLOOKUP(A1755,'Fichier FI (en entrée)'!B:AH,8,0)</f>
        <v>Scolarisé dans le supérieur en France</v>
      </c>
      <c r="O1755" t="b">
        <f>AND(C1755&gt;Synthèse!B$8,C1755&lt;Synthèse!B$10,NOT(Y1755))</f>
        <v>0</v>
      </c>
      <c r="Q1755" s="60">
        <f>ROUNDUP(C1755/(Synthèse!$B$4+Synthèse!$B$1)*8,0)</f>
        <v>7</v>
      </c>
      <c r="R1755" s="60">
        <f>IFERROR(VLOOKUP(A1755,'Evaluations (formulaire)'!A:P,6,0)+VLOOKUP(A1755,'Evaluations (formulaire)'!A:P,7,0),0)</f>
        <v>0</v>
      </c>
      <c r="S1755" s="60">
        <f>IFERROR(VLOOKUP(A1755,'Evaluations (formulaire)'!A:P,8,0),0)</f>
        <v>0</v>
      </c>
      <c r="T1755" s="60">
        <f>IF(AND(ISBLANK(P1755),Q1755&lt;=2),Synthèse!$B$41,IF(AND(ISBLANK(P1755),Q1755&gt;=7),Synthèse!$C$41,R1755+S1755))</f>
        <v>4.6296296296296294E-3</v>
      </c>
      <c r="U1755" s="60">
        <f t="shared" si="301"/>
        <v>1.9246296296296295</v>
      </c>
      <c r="V1755" s="60">
        <f t="shared" si="302"/>
        <v>1460</v>
      </c>
      <c r="X1755" s="26">
        <v>699</v>
      </c>
      <c r="Y1755" s="26" t="b">
        <f>IFERROR(VLOOKUP(A1755,'Calculs FA (auto)'!A:O,15,0),FALSE)</f>
        <v>0</v>
      </c>
      <c r="Z1755" s="26">
        <f>IFERROR(VLOOKUP(A1755,'Evaluations (formulaire)'!A:M,9,0),0)</f>
        <v>0</v>
      </c>
      <c r="AA1755" s="135" t="b">
        <v>0</v>
      </c>
      <c r="AB1755" s="135" t="b">
        <v>0</v>
      </c>
      <c r="AC1755" s="135" t="b">
        <f t="shared" si="303"/>
        <v>0</v>
      </c>
      <c r="AD1755" s="135" t="b">
        <f t="shared" si="304"/>
        <v>0</v>
      </c>
      <c r="AE1755" s="135" t="b">
        <f t="shared" si="305"/>
        <v>1</v>
      </c>
      <c r="AF1755" s="135" t="b">
        <f>AND(AC1755,$V1755&lt;=Synthèse!$B$44)</f>
        <v>0</v>
      </c>
      <c r="AG1755" s="135" t="b">
        <f>AND(AD1755,$V1755&lt;=Synthèse!$B$44)</f>
        <v>0</v>
      </c>
      <c r="AH1755" s="135" t="b">
        <f>AND(AE1755,$V1755&lt;=Synthèse!$B$44)</f>
        <v>0</v>
      </c>
      <c r="AI1755" s="137" t="b">
        <v>0</v>
      </c>
      <c r="AJ1755" s="137" t="b">
        <v>0</v>
      </c>
      <c r="AK1755" s="137" t="b">
        <f t="shared" si="306"/>
        <v>0</v>
      </c>
      <c r="AL1755" s="137" t="b">
        <f t="shared" si="307"/>
        <v>0</v>
      </c>
      <c r="AM1755" s="137" t="b">
        <f>AND(AK1755,$V1755&lt;=Synthèse!$B$44)</f>
        <v>0</v>
      </c>
      <c r="AN1755" s="137" t="b">
        <f>AND(AL1755,$V1755&lt;=Synthèse!$B$44)</f>
        <v>0</v>
      </c>
    </row>
    <row r="1756" spans="1:40">
      <c r="A1756" s="17">
        <v>1040424</v>
      </c>
      <c r="B1756" t="str">
        <f ca="1">VLOOKUP(A1756,'Fichier FI (en entrée)'!B:AH,3,0)</f>
        <v>HNUSVCQOAJ</v>
      </c>
      <c r="C1756">
        <f t="shared" si="298"/>
        <v>567</v>
      </c>
      <c r="D1756">
        <f t="shared" si="308"/>
        <v>13.05</v>
      </c>
      <c r="E1756" s="14" t="str">
        <f>VLOOKUP(A1756,'Fichier FI (en entrée)'!B:AH,2,0)</f>
        <v>EV</v>
      </c>
      <c r="F1756" s="14" t="b">
        <f t="shared" si="299"/>
        <v>1</v>
      </c>
      <c r="G1756" s="14" t="b">
        <f>IFERROR(VLOOKUP(A1756,'Calculs FA (auto)'!A:F,6,0),FALSE)</f>
        <v>0</v>
      </c>
      <c r="H1756" s="14" t="b">
        <f t="shared" si="300"/>
        <v>0</v>
      </c>
      <c r="I1756" s="16">
        <f>IFERROR(VLOOKUP(A1756,'Moyennes FI (en entrée)'!B:N,7,0),"")</f>
        <v>10.050000000000001</v>
      </c>
      <c r="J1756" s="16">
        <f>IFERROR(VLOOKUP(VLOOKUP(A1756,'Fichier FI (en entrée)'!B:AH,33,0),Modificateurs!A$2:B$5,2,0),0)</f>
        <v>0</v>
      </c>
      <c r="K1756" s="16">
        <f>IFERROR(VLOOKUP(VLOOKUP(A1756,'Redoub FI (en entrée)'!B:N,7,0),Modificateurs!A$8:B$11,2,0),0)</f>
        <v>0</v>
      </c>
      <c r="L1756" s="16">
        <f>IFERROR(VLOOKUP(M1756,Modificateurs!D$1:E$94,2,0),0)</f>
        <v>3</v>
      </c>
      <c r="M1756" t="str">
        <f>VLOOKUP(A1756,'Fichier FI (en entrée)'!B:AH,16,0)&amp;" "&amp;VLOOKUP(A1756,'Fichier FI (en entrée)'!B:AH,20,0)&amp;" "&amp;VLOOKUP(A1756,'Fichier FI (en entrée)'!B:AH,27,0)&amp;" "&amp;VLOOKUP(A1756,'Fichier FI (en entrée)'!B:AH,29,0)</f>
        <v xml:space="preserve">  Scientifique Informatique et Sciences du numérique</v>
      </c>
      <c r="N1756" t="str">
        <f>VLOOKUP(A1756,'Fichier FI (en entrée)'!B:AH,8,0)</f>
        <v>Scolarisé dans le supérieur en France</v>
      </c>
      <c r="O1756" t="b">
        <f>AND(C1756&gt;Synthèse!B$8,C1756&lt;Synthèse!B$10,NOT(Y1756))</f>
        <v>1</v>
      </c>
      <c r="Q1756" s="60">
        <f>ROUNDUP(C1756/(Synthèse!$B$4+Synthèse!$B$1)*8,0)</f>
        <v>3</v>
      </c>
      <c r="R1756" s="60">
        <f>IFERROR(VLOOKUP(A1756,'Evaluations (formulaire)'!A:P,6,0)+VLOOKUP(A1756,'Evaluations (formulaire)'!A:P,7,0),0)</f>
        <v>0</v>
      </c>
      <c r="S1756" s="60">
        <f>IFERROR(VLOOKUP(A1756,'Evaluations (formulaire)'!A:P,8,0),0)</f>
        <v>0</v>
      </c>
      <c r="T1756" s="60">
        <f>IF(AND(ISBLANK(P1756),Q1756&lt;=2),Synthèse!$B$41,IF(AND(ISBLANK(P1756),Q1756&gt;=7),Synthèse!$C$41,R1756+S1756))</f>
        <v>0</v>
      </c>
      <c r="U1756" s="60">
        <f t="shared" si="301"/>
        <v>13.05</v>
      </c>
      <c r="V1756" s="60">
        <f t="shared" si="302"/>
        <v>568</v>
      </c>
      <c r="X1756" s="26">
        <v>376</v>
      </c>
      <c r="Y1756" s="26" t="b">
        <f>IFERROR(VLOOKUP(A1756,'Calculs FA (auto)'!A:O,15,0),FALSE)</f>
        <v>0</v>
      </c>
      <c r="Z1756" s="26">
        <f>IFERROR(VLOOKUP(A1756,'Evaluations (formulaire)'!A:M,9,0),0)</f>
        <v>0</v>
      </c>
      <c r="AA1756" s="135" t="b">
        <v>1</v>
      </c>
      <c r="AB1756" s="135" t="b">
        <v>0</v>
      </c>
      <c r="AC1756" s="135" t="b">
        <f t="shared" si="303"/>
        <v>1</v>
      </c>
      <c r="AD1756" s="135" t="b">
        <f t="shared" si="304"/>
        <v>0</v>
      </c>
      <c r="AE1756" s="135" t="b">
        <f t="shared" si="305"/>
        <v>0</v>
      </c>
      <c r="AF1756" s="135" t="b">
        <f>AND(AC1756,$V1756&lt;=Synthèse!$B$44)</f>
        <v>1</v>
      </c>
      <c r="AG1756" s="135" t="b">
        <f>AND(AD1756,$V1756&lt;=Synthèse!$B$44)</f>
        <v>0</v>
      </c>
      <c r="AH1756" s="135" t="b">
        <f>AND(AE1756,$V1756&lt;=Synthèse!$B$44)</f>
        <v>0</v>
      </c>
      <c r="AI1756" s="137" t="b">
        <v>0</v>
      </c>
      <c r="AJ1756" s="137" t="b">
        <v>1</v>
      </c>
      <c r="AK1756" s="137" t="b">
        <f t="shared" si="306"/>
        <v>0</v>
      </c>
      <c r="AL1756" s="137" t="b">
        <f t="shared" si="307"/>
        <v>1</v>
      </c>
      <c r="AM1756" s="137" t="b">
        <f>AND(AK1756,$V1756&lt;=Synthèse!$B$44)</f>
        <v>0</v>
      </c>
      <c r="AN1756" s="137" t="b">
        <f>AND(AL1756,$V1756&lt;=Synthèse!$B$44)</f>
        <v>1</v>
      </c>
    </row>
    <row r="1757" spans="1:40">
      <c r="A1757" s="17">
        <v>1040506</v>
      </c>
      <c r="B1757" t="str">
        <f ca="1">VLOOKUP(A1757,'Fichier FI (en entrée)'!B:AH,3,0)</f>
        <v>BVSMXTFVNK</v>
      </c>
      <c r="C1757">
        <f t="shared" si="298"/>
        <v>1724</v>
      </c>
      <c r="D1757">
        <f t="shared" si="308"/>
        <v>-20</v>
      </c>
      <c r="E1757" s="14" t="str">
        <f>VLOOKUP(A1757,'Fichier FI (en entrée)'!B:AH,2,0)</f>
        <v>EV</v>
      </c>
      <c r="F1757" s="14" t="b">
        <f t="shared" si="299"/>
        <v>1</v>
      </c>
      <c r="G1757" s="14" t="b">
        <f>IFERROR(VLOOKUP(A1757,'Calculs FA (auto)'!A:F,6,0),FALSE)</f>
        <v>0</v>
      </c>
      <c r="H1757" s="14" t="b">
        <f t="shared" si="300"/>
        <v>0</v>
      </c>
      <c r="I1757" s="16" t="str">
        <f>IFERROR(VLOOKUP(A1757,'Moyennes FI (en entrée)'!B:N,7,0),"")</f>
        <v/>
      </c>
      <c r="J1757" s="16">
        <f>IFERROR(VLOOKUP(VLOOKUP(A1757,'Fichier FI (en entrée)'!B:AH,33,0),Modificateurs!A$2:B$5,2,0),0)</f>
        <v>0</v>
      </c>
      <c r="K1757" s="16">
        <f>IFERROR(VLOOKUP(VLOOKUP(A1757,'Redoub FI (en entrée)'!B:N,7,0),Modificateurs!A$8:B$11,2,0),0)</f>
        <v>0</v>
      </c>
      <c r="L1757" s="16">
        <f>IFERROR(VLOOKUP(M1757,Modificateurs!D$1:E$94,2,0),0)</f>
        <v>0</v>
      </c>
      <c r="M1757" t="str">
        <f>VLOOKUP(A1757,'Fichier FI (en entrée)'!B:AH,16,0)&amp;" "&amp;VLOOKUP(A1757,'Fichier FI (en entrée)'!B:AH,20,0)&amp;" "&amp;VLOOKUP(A1757,'Fichier FI (en entrée)'!B:AH,27,0)&amp;" "&amp;VLOOKUP(A1757,'Fichier FI (en entrée)'!B:AH,29,0)</f>
        <v xml:space="preserve">   </v>
      </c>
      <c r="N1757" t="str">
        <f>VLOOKUP(A1757,'Fichier FI (en entrée)'!B:AH,8,0)</f>
        <v>Scolarisé en MC, FCIL, MGI, DAEU, MANN hors contrat,bac international</v>
      </c>
      <c r="O1757" t="b">
        <f>AND(C1757&gt;Synthèse!B$8,C1757&lt;Synthèse!B$10,NOT(Y1757))</f>
        <v>0</v>
      </c>
      <c r="Q1757" s="60">
        <f>ROUNDUP(C1757/(Synthèse!$B$4+Synthèse!$B$1)*8,0)</f>
        <v>8</v>
      </c>
      <c r="R1757" s="60">
        <f>IFERROR(VLOOKUP(A1757,'Evaluations (formulaire)'!A:P,6,0)+VLOOKUP(A1757,'Evaluations (formulaire)'!A:P,7,0),0)</f>
        <v>0</v>
      </c>
      <c r="S1757" s="60">
        <f>IFERROR(VLOOKUP(A1757,'Evaluations (formulaire)'!A:P,8,0),0)</f>
        <v>0</v>
      </c>
      <c r="T1757" s="60">
        <f>IF(AND(ISBLANK(P1757),Q1757&lt;=2),Synthèse!$B$41,IF(AND(ISBLANK(P1757),Q1757&gt;=7),Synthèse!$C$41,R1757+S1757))</f>
        <v>4.6296296296296294E-3</v>
      </c>
      <c r="U1757" s="60">
        <f t="shared" si="301"/>
        <v>-19.99537037037037</v>
      </c>
      <c r="V1757" s="60">
        <f t="shared" si="302"/>
        <v>1720</v>
      </c>
      <c r="X1757" s="26">
        <v>1182</v>
      </c>
      <c r="Y1757" s="26" t="b">
        <f>IFERROR(VLOOKUP(A1757,'Calculs FA (auto)'!A:O,15,0),FALSE)</f>
        <v>0</v>
      </c>
      <c r="Z1757" s="26">
        <f>IFERROR(VLOOKUP(A1757,'Evaluations (formulaire)'!A:M,9,0),0)</f>
        <v>0</v>
      </c>
      <c r="AA1757" s="135" t="b">
        <v>1</v>
      </c>
      <c r="AB1757" s="135" t="b">
        <v>0</v>
      </c>
      <c r="AC1757" s="135" t="b">
        <f t="shared" si="303"/>
        <v>1</v>
      </c>
      <c r="AD1757" s="135" t="b">
        <f t="shared" si="304"/>
        <v>0</v>
      </c>
      <c r="AE1757" s="135" t="b">
        <f t="shared" si="305"/>
        <v>0</v>
      </c>
      <c r="AF1757" s="135" t="b">
        <f>AND(AC1757,$V1757&lt;=Synthèse!$B$44)</f>
        <v>0</v>
      </c>
      <c r="AG1757" s="135" t="b">
        <f>AND(AD1757,$V1757&lt;=Synthèse!$B$44)</f>
        <v>0</v>
      </c>
      <c r="AH1757" s="135" t="b">
        <f>AND(AE1757,$V1757&lt;=Synthèse!$B$44)</f>
        <v>0</v>
      </c>
      <c r="AI1757" s="137" t="b">
        <v>0</v>
      </c>
      <c r="AJ1757" s="137" t="b">
        <v>1</v>
      </c>
      <c r="AK1757" s="137" t="b">
        <f t="shared" si="306"/>
        <v>0</v>
      </c>
      <c r="AL1757" s="137" t="b">
        <f t="shared" si="307"/>
        <v>1</v>
      </c>
      <c r="AM1757" s="137" t="b">
        <f>AND(AK1757,$V1757&lt;=Synthèse!$B$44)</f>
        <v>0</v>
      </c>
      <c r="AN1757" s="137" t="b">
        <f>AND(AL1757,$V1757&lt;=Synthèse!$B$44)</f>
        <v>0</v>
      </c>
    </row>
    <row r="1758" spans="1:40">
      <c r="A1758" s="17">
        <v>1041134</v>
      </c>
      <c r="B1758" t="str">
        <f ca="1">VLOOKUP(A1758,'Fichier FI (en entrée)'!B:AH,3,0)</f>
        <v>PEWOQHONLC</v>
      </c>
      <c r="C1758">
        <f t="shared" si="298"/>
        <v>663</v>
      </c>
      <c r="D1758">
        <f t="shared" si="308"/>
        <v>12.46</v>
      </c>
      <c r="E1758" s="14" t="str">
        <f>VLOOKUP(A1758,'Fichier FI (en entrée)'!B:AH,2,0)</f>
        <v>EV</v>
      </c>
      <c r="F1758" s="14" t="b">
        <f t="shared" si="299"/>
        <v>1</v>
      </c>
      <c r="G1758" s="14" t="b">
        <f>IFERROR(VLOOKUP(A1758,'Calculs FA (auto)'!A:F,6,0),FALSE)</f>
        <v>0</v>
      </c>
      <c r="H1758" s="14" t="b">
        <f t="shared" si="300"/>
        <v>0</v>
      </c>
      <c r="I1758" s="16">
        <f>IFERROR(VLOOKUP(A1758,'Moyennes FI (en entrée)'!B:N,7,0),"")</f>
        <v>10.46</v>
      </c>
      <c r="J1758" s="16">
        <f>IFERROR(VLOOKUP(VLOOKUP(A1758,'Fichier FI (en entrée)'!B:AH,33,0),Modificateurs!A$2:B$5,2,0),0)</f>
        <v>0</v>
      </c>
      <c r="K1758" s="16">
        <f>IFERROR(VLOOKUP(VLOOKUP(A1758,'Redoub FI (en entrée)'!B:N,7,0),Modificateurs!A$8:B$11,2,0),0)</f>
        <v>0</v>
      </c>
      <c r="L1758" s="16">
        <f>IFERROR(VLOOKUP(M1758,Modificateurs!D$1:E$94,2,0),0)</f>
        <v>2</v>
      </c>
      <c r="M1758" t="str">
        <f>VLOOKUP(A1758,'Fichier FI (en entrée)'!B:AH,16,0)&amp;" "&amp;VLOOKUP(A1758,'Fichier FI (en entrée)'!B:AH,20,0)&amp;" "&amp;VLOOKUP(A1758,'Fichier FI (en entrée)'!B:AH,27,0)&amp;" "&amp;VLOOKUP(A1758,'Fichier FI (en entrée)'!B:AH,29,0)</f>
        <v xml:space="preserve">  Scientifique Physique-chimie</v>
      </c>
      <c r="N1758" t="str">
        <f>VLOOKUP(A1758,'Fichier FI (en entrée)'!B:AH,8,0)</f>
        <v>Non scolarisé</v>
      </c>
      <c r="O1758" t="b">
        <f>AND(C1758&gt;Synthèse!B$8,C1758&lt;Synthèse!B$10,NOT(Y1758))</f>
        <v>1</v>
      </c>
      <c r="Q1758" s="60">
        <f>ROUNDUP(C1758/(Synthèse!$B$4+Synthèse!$B$1)*8,0)</f>
        <v>4</v>
      </c>
      <c r="R1758" s="60">
        <f>IFERROR(VLOOKUP(A1758,'Evaluations (formulaire)'!A:P,6,0)+VLOOKUP(A1758,'Evaluations (formulaire)'!A:P,7,0),0)</f>
        <v>0</v>
      </c>
      <c r="S1758" s="60">
        <f>IFERROR(VLOOKUP(A1758,'Evaluations (formulaire)'!A:P,8,0),0)</f>
        <v>0</v>
      </c>
      <c r="T1758" s="60">
        <f>IF(AND(ISBLANK(P1758),Q1758&lt;=2),Synthèse!$B$41,IF(AND(ISBLANK(P1758),Q1758&gt;=7),Synthèse!$C$41,R1758+S1758))</f>
        <v>0</v>
      </c>
      <c r="U1758" s="60">
        <f t="shared" si="301"/>
        <v>12.46</v>
      </c>
      <c r="V1758" s="60">
        <f t="shared" si="302"/>
        <v>663</v>
      </c>
      <c r="X1758" s="26">
        <v>820</v>
      </c>
      <c r="Y1758" s="26" t="b">
        <f>IFERROR(VLOOKUP(A1758,'Calculs FA (auto)'!A:O,15,0),FALSE)</f>
        <v>0</v>
      </c>
      <c r="Z1758" s="26">
        <f>IFERROR(VLOOKUP(A1758,'Evaluations (formulaire)'!A:M,9,0),0)</f>
        <v>0</v>
      </c>
      <c r="AA1758" s="135" t="b">
        <v>1</v>
      </c>
      <c r="AB1758" s="135" t="b">
        <v>0</v>
      </c>
      <c r="AC1758" s="135" t="b">
        <f t="shared" si="303"/>
        <v>1</v>
      </c>
      <c r="AD1758" s="135" t="b">
        <f t="shared" si="304"/>
        <v>0</v>
      </c>
      <c r="AE1758" s="135" t="b">
        <f t="shared" si="305"/>
        <v>0</v>
      </c>
      <c r="AF1758" s="135" t="b">
        <f>AND(AC1758,$V1758&lt;=Synthèse!$B$44)</f>
        <v>1</v>
      </c>
      <c r="AG1758" s="135" t="b">
        <f>AND(AD1758,$V1758&lt;=Synthèse!$B$44)</f>
        <v>0</v>
      </c>
      <c r="AH1758" s="135" t="b">
        <f>AND(AE1758,$V1758&lt;=Synthèse!$B$44)</f>
        <v>0</v>
      </c>
      <c r="AI1758" s="137" t="b">
        <v>0</v>
      </c>
      <c r="AJ1758" s="137" t="b">
        <v>1</v>
      </c>
      <c r="AK1758" s="137" t="b">
        <f t="shared" si="306"/>
        <v>0</v>
      </c>
      <c r="AL1758" s="137" t="b">
        <f t="shared" si="307"/>
        <v>1</v>
      </c>
      <c r="AM1758" s="137" t="b">
        <f>AND(AK1758,$V1758&lt;=Synthèse!$B$44)</f>
        <v>0</v>
      </c>
      <c r="AN1758" s="137" t="b">
        <f>AND(AL1758,$V1758&lt;=Synthèse!$B$44)</f>
        <v>1</v>
      </c>
    </row>
    <row r="1759" spans="1:40">
      <c r="A1759" s="17">
        <v>1042056</v>
      </c>
      <c r="B1759" t="str">
        <f ca="1">VLOOKUP(A1759,'Fichier FI (en entrée)'!B:AH,3,0)</f>
        <v>UUMCMKQIAA</v>
      </c>
      <c r="C1759">
        <f t="shared" si="298"/>
        <v>1724</v>
      </c>
      <c r="D1759">
        <f t="shared" si="308"/>
        <v>-20</v>
      </c>
      <c r="E1759" s="14" t="str">
        <f>VLOOKUP(A1759,'Fichier FI (en entrée)'!B:AH,2,0)</f>
        <v>EV</v>
      </c>
      <c r="F1759" s="14" t="b">
        <f t="shared" si="299"/>
        <v>1</v>
      </c>
      <c r="G1759" s="14" t="b">
        <f>IFERROR(VLOOKUP(A1759,'Calculs FA (auto)'!A:F,6,0),FALSE)</f>
        <v>0</v>
      </c>
      <c r="H1759" s="14" t="b">
        <f t="shared" si="300"/>
        <v>0</v>
      </c>
      <c r="I1759" s="16" t="str">
        <f>IFERROR(VLOOKUP(A1759,'Moyennes FI (en entrée)'!B:N,7,0),"")</f>
        <v/>
      </c>
      <c r="J1759" s="16">
        <f>IFERROR(VLOOKUP(VLOOKUP(A1759,'Fichier FI (en entrée)'!B:AH,33,0),Modificateurs!A$2:B$5,2,0),0)</f>
        <v>0</v>
      </c>
      <c r="K1759" s="16">
        <f>IFERROR(VLOOKUP(VLOOKUP(A1759,'Redoub FI (en entrée)'!B:N,7,0),Modificateurs!A$8:B$11,2,0),0)</f>
        <v>0</v>
      </c>
      <c r="L1759" s="16">
        <f>IFERROR(VLOOKUP(M1759,Modificateurs!D$1:E$94,2,0),0)</f>
        <v>0</v>
      </c>
      <c r="M1759" t="str">
        <f>VLOOKUP(A1759,'Fichier FI (en entrée)'!B:AH,16,0)&amp;" "&amp;VLOOKUP(A1759,'Fichier FI (en entrée)'!B:AH,20,0)&amp;" "&amp;VLOOKUP(A1759,'Fichier FI (en entrée)'!B:AH,27,0)&amp;" "&amp;VLOOKUP(A1759,'Fichier FI (en entrée)'!B:AH,29,0)</f>
        <v xml:space="preserve">   </v>
      </c>
      <c r="N1759" t="str">
        <f>VLOOKUP(A1759,'Fichier FI (en entrée)'!B:AH,8,0)</f>
        <v>Scolarisé en MC, FCIL, MGI, DAEU, MANN hors contrat,bac international</v>
      </c>
      <c r="O1759" t="b">
        <f>AND(C1759&gt;Synthèse!B$8,C1759&lt;Synthèse!B$10,NOT(Y1759))</f>
        <v>0</v>
      </c>
      <c r="Q1759" s="60">
        <f>ROUNDUP(C1759/(Synthèse!$B$4+Synthèse!$B$1)*8,0)</f>
        <v>8</v>
      </c>
      <c r="R1759" s="60">
        <f>IFERROR(VLOOKUP(A1759,'Evaluations (formulaire)'!A:P,6,0)+VLOOKUP(A1759,'Evaluations (formulaire)'!A:P,7,0),0)</f>
        <v>0</v>
      </c>
      <c r="S1759" s="60">
        <f>IFERROR(VLOOKUP(A1759,'Evaluations (formulaire)'!A:P,8,0),0)</f>
        <v>0</v>
      </c>
      <c r="T1759" s="60">
        <f>IF(AND(ISBLANK(P1759),Q1759&lt;=2),Synthèse!$B$41,IF(AND(ISBLANK(P1759),Q1759&gt;=7),Synthèse!$C$41,R1759+S1759))</f>
        <v>4.6296296296296294E-3</v>
      </c>
      <c r="U1759" s="60">
        <f t="shared" si="301"/>
        <v>-19.99537037037037</v>
      </c>
      <c r="V1759" s="60">
        <f t="shared" si="302"/>
        <v>1720</v>
      </c>
      <c r="X1759" s="26">
        <v>1684</v>
      </c>
      <c r="Y1759" s="26" t="b">
        <f>IFERROR(VLOOKUP(A1759,'Calculs FA (auto)'!A:O,15,0),FALSE)</f>
        <v>0</v>
      </c>
      <c r="Z1759" s="26">
        <f>IFERROR(VLOOKUP(A1759,'Evaluations (formulaire)'!A:M,9,0),0)</f>
        <v>0</v>
      </c>
      <c r="AA1759" s="135" t="b">
        <v>0</v>
      </c>
      <c r="AB1759" s="135" t="b">
        <v>1</v>
      </c>
      <c r="AC1759" s="135" t="b">
        <f t="shared" si="303"/>
        <v>0</v>
      </c>
      <c r="AD1759" s="135" t="b">
        <f t="shared" si="304"/>
        <v>1</v>
      </c>
      <c r="AE1759" s="135" t="b">
        <f t="shared" si="305"/>
        <v>0</v>
      </c>
      <c r="AF1759" s="135" t="b">
        <f>AND(AC1759,$V1759&lt;=Synthèse!$B$44)</f>
        <v>0</v>
      </c>
      <c r="AG1759" s="135" t="b">
        <f>AND(AD1759,$V1759&lt;=Synthèse!$B$44)</f>
        <v>0</v>
      </c>
      <c r="AH1759" s="135" t="b">
        <f>AND(AE1759,$V1759&lt;=Synthèse!$B$44)</f>
        <v>0</v>
      </c>
      <c r="AI1759" s="137" t="b">
        <v>0</v>
      </c>
      <c r="AJ1759" s="137" t="b">
        <v>0</v>
      </c>
      <c r="AK1759" s="137" t="b">
        <f t="shared" si="306"/>
        <v>0</v>
      </c>
      <c r="AL1759" s="137" t="b">
        <f t="shared" si="307"/>
        <v>0</v>
      </c>
      <c r="AM1759" s="137" t="b">
        <f>AND(AK1759,$V1759&lt;=Synthèse!$B$44)</f>
        <v>0</v>
      </c>
      <c r="AN1759" s="137" t="b">
        <f>AND(AL1759,$V1759&lt;=Synthèse!$B$44)</f>
        <v>0</v>
      </c>
    </row>
    <row r="1760" spans="1:40">
      <c r="A1760" s="17">
        <v>1043762</v>
      </c>
      <c r="B1760" t="str">
        <f ca="1">VLOOKUP(A1760,'Fichier FI (en entrée)'!B:AH,3,0)</f>
        <v>CRNXCXIVBL</v>
      </c>
      <c r="C1760">
        <f t="shared" si="298"/>
        <v>524</v>
      </c>
      <c r="D1760">
        <f t="shared" si="308"/>
        <v>13.27</v>
      </c>
      <c r="E1760" s="14" t="str">
        <f>VLOOKUP(A1760,'Fichier FI (en entrée)'!B:AH,2,0)</f>
        <v>EV</v>
      </c>
      <c r="F1760" s="14" t="b">
        <f t="shared" si="299"/>
        <v>1</v>
      </c>
      <c r="G1760" s="14" t="b">
        <f>IFERROR(VLOOKUP(A1760,'Calculs FA (auto)'!A:F,6,0),FALSE)</f>
        <v>0</v>
      </c>
      <c r="H1760" s="14" t="b">
        <f t="shared" si="300"/>
        <v>0</v>
      </c>
      <c r="I1760" s="16">
        <f>IFERROR(VLOOKUP(A1760,'Moyennes FI (en entrée)'!B:N,7,0),"")</f>
        <v>11.27</v>
      </c>
      <c r="J1760" s="16">
        <f>IFERROR(VLOOKUP(VLOOKUP(A1760,'Fichier FI (en entrée)'!B:AH,33,0),Modificateurs!A$2:B$5,2,0),0)</f>
        <v>0</v>
      </c>
      <c r="K1760" s="16">
        <f>IFERROR(VLOOKUP(VLOOKUP(A1760,'Redoub FI (en entrée)'!B:N,7,0),Modificateurs!A$8:B$11,2,0),0)</f>
        <v>0</v>
      </c>
      <c r="L1760" s="16">
        <f>IFERROR(VLOOKUP(M1760,Modificateurs!D$1:E$94,2,0),0)</f>
        <v>2</v>
      </c>
      <c r="M1760" t="str">
        <f>VLOOKUP(A1760,'Fichier FI (en entrée)'!B:AH,16,0)&amp;" "&amp;VLOOKUP(A1760,'Fichier FI (en entrée)'!B:AH,20,0)&amp;" "&amp;VLOOKUP(A1760,'Fichier FI (en entrée)'!B:AH,27,0)&amp;" "&amp;VLOOKUP(A1760,'Fichier FI (en entrée)'!B:AH,29,0)</f>
        <v xml:space="preserve">  Sciences et Technologies de l'Industrie et du Développement Durable Système informatique et numérique</v>
      </c>
      <c r="N1760" t="str">
        <f>VLOOKUP(A1760,'Fichier FI (en entrée)'!B:AH,8,0)</f>
        <v>Scolarisé dans le supérieur en France</v>
      </c>
      <c r="O1760" t="b">
        <f>AND(C1760&gt;Synthèse!B$8,C1760&lt;Synthèse!B$10,NOT(Y1760))</f>
        <v>1</v>
      </c>
      <c r="Q1760" s="60">
        <f>ROUNDUP(C1760/(Synthèse!$B$4+Synthèse!$B$1)*8,0)</f>
        <v>3</v>
      </c>
      <c r="R1760" s="60">
        <f>IFERROR(VLOOKUP(A1760,'Evaluations (formulaire)'!A:P,6,0)+VLOOKUP(A1760,'Evaluations (formulaire)'!A:P,7,0),0)</f>
        <v>0</v>
      </c>
      <c r="S1760" s="60">
        <f>IFERROR(VLOOKUP(A1760,'Evaluations (formulaire)'!A:P,8,0),0)</f>
        <v>0</v>
      </c>
      <c r="T1760" s="60">
        <f>IF(AND(ISBLANK(P1760),Q1760&lt;=2),Synthèse!$B$41,IF(AND(ISBLANK(P1760),Q1760&gt;=7),Synthèse!$C$41,R1760+S1760))</f>
        <v>0</v>
      </c>
      <c r="U1760" s="60">
        <f t="shared" si="301"/>
        <v>13.27</v>
      </c>
      <c r="V1760" s="60">
        <f t="shared" si="302"/>
        <v>525</v>
      </c>
      <c r="X1760" s="26">
        <v>1686</v>
      </c>
      <c r="Y1760" s="26" t="b">
        <f>IFERROR(VLOOKUP(A1760,'Calculs FA (auto)'!A:O,15,0),FALSE)</f>
        <v>0</v>
      </c>
      <c r="Z1760" s="26">
        <f>IFERROR(VLOOKUP(A1760,'Evaluations (formulaire)'!A:M,9,0),0)</f>
        <v>0</v>
      </c>
      <c r="AA1760" s="135" t="b">
        <v>1</v>
      </c>
      <c r="AB1760" s="135" t="b">
        <v>0</v>
      </c>
      <c r="AC1760" s="135" t="b">
        <f t="shared" si="303"/>
        <v>1</v>
      </c>
      <c r="AD1760" s="135" t="b">
        <f t="shared" si="304"/>
        <v>0</v>
      </c>
      <c r="AE1760" s="135" t="b">
        <f t="shared" si="305"/>
        <v>0</v>
      </c>
      <c r="AF1760" s="135" t="b">
        <f>AND(AC1760,$V1760&lt;=Synthèse!$B$44)</f>
        <v>1</v>
      </c>
      <c r="AG1760" s="135" t="b">
        <f>AND(AD1760,$V1760&lt;=Synthèse!$B$44)</f>
        <v>0</v>
      </c>
      <c r="AH1760" s="135" t="b">
        <f>AND(AE1760,$V1760&lt;=Synthèse!$B$44)</f>
        <v>0</v>
      </c>
      <c r="AI1760" s="137" t="b">
        <v>0</v>
      </c>
      <c r="AJ1760" s="137" t="b">
        <v>0</v>
      </c>
      <c r="AK1760" s="137" t="b">
        <f t="shared" si="306"/>
        <v>0</v>
      </c>
      <c r="AL1760" s="137" t="b">
        <f t="shared" si="307"/>
        <v>0</v>
      </c>
      <c r="AM1760" s="137" t="b">
        <f>AND(AK1760,$V1760&lt;=Synthèse!$B$44)</f>
        <v>0</v>
      </c>
      <c r="AN1760" s="137" t="b">
        <f>AND(AL1760,$V1760&lt;=Synthèse!$B$44)</f>
        <v>0</v>
      </c>
    </row>
    <row r="1761" spans="1:40">
      <c r="A1761" s="17">
        <v>1044977</v>
      </c>
      <c r="B1761" t="str">
        <f ca="1">VLOOKUP(A1761,'Fichier FI (en entrée)'!B:AH,3,0)</f>
        <v>DBXTPVIXCT</v>
      </c>
      <c r="C1761">
        <f t="shared" si="298"/>
        <v>1318</v>
      </c>
      <c r="D1761">
        <f t="shared" si="308"/>
        <v>5.33</v>
      </c>
      <c r="E1761" s="14" t="str">
        <f>VLOOKUP(A1761,'Fichier FI (en entrée)'!B:AH,2,0)</f>
        <v>EV</v>
      </c>
      <c r="F1761" s="14" t="b">
        <f t="shared" si="299"/>
        <v>1</v>
      </c>
      <c r="G1761" s="14" t="b">
        <f>IFERROR(VLOOKUP(A1761,'Calculs FA (auto)'!A:F,6,0),FALSE)</f>
        <v>0</v>
      </c>
      <c r="H1761" s="14" t="b">
        <f t="shared" si="300"/>
        <v>0</v>
      </c>
      <c r="I1761" s="16">
        <f>IFERROR(VLOOKUP(A1761,'Moyennes FI (en entrée)'!B:N,7,0),"")</f>
        <v>11.33</v>
      </c>
      <c r="J1761" s="16">
        <f>IFERROR(VLOOKUP(VLOOKUP(A1761,'Fichier FI (en entrée)'!B:AH,33,0),Modificateurs!A$2:B$5,2,0),0)</f>
        <v>0</v>
      </c>
      <c r="K1761" s="16">
        <f>IFERROR(VLOOKUP(VLOOKUP(A1761,'Redoub FI (en entrée)'!B:N,7,0),Modificateurs!A$8:B$11,2,0),0)</f>
        <v>0</v>
      </c>
      <c r="L1761" s="16">
        <f>IFERROR(VLOOKUP(M1761,Modificateurs!D$1:E$94,2,0),0)</f>
        <v>-6</v>
      </c>
      <c r="M1761" t="str">
        <f>VLOOKUP(A1761,'Fichier FI (en entrée)'!B:AH,16,0)&amp;" "&amp;VLOOKUP(A1761,'Fichier FI (en entrée)'!B:AH,20,0)&amp;" "&amp;VLOOKUP(A1761,'Fichier FI (en entrée)'!B:AH,27,0)&amp;" "&amp;VLOOKUP(A1761,'Fichier FI (en entrée)'!B:AH,29,0)</f>
        <v xml:space="preserve">  Sciences et Technologies de l'Industrie et du Développement Durable Architecture et construction</v>
      </c>
      <c r="N1761" t="str">
        <f>VLOOKUP(A1761,'Fichier FI (en entrée)'!B:AH,8,0)</f>
        <v>Non scolarisé</v>
      </c>
      <c r="O1761" t="b">
        <f>AND(C1761&gt;Synthèse!B$8,C1761&lt;Synthèse!B$10,NOT(Y1761))</f>
        <v>0</v>
      </c>
      <c r="Q1761" s="60">
        <f>ROUNDUP(C1761/(Synthèse!$B$4+Synthèse!$B$1)*8,0)</f>
        <v>7</v>
      </c>
      <c r="R1761" s="60">
        <f>IFERROR(VLOOKUP(A1761,'Evaluations (formulaire)'!A:P,6,0)+VLOOKUP(A1761,'Evaluations (formulaire)'!A:P,7,0),0)</f>
        <v>0</v>
      </c>
      <c r="S1761" s="60">
        <f>IFERROR(VLOOKUP(A1761,'Evaluations (formulaire)'!A:P,8,0),0)</f>
        <v>0</v>
      </c>
      <c r="T1761" s="60">
        <f>IF(AND(ISBLANK(P1761),Q1761&lt;=2),Synthèse!$B$41,IF(AND(ISBLANK(P1761),Q1761&gt;=7),Synthèse!$C$41,R1761+S1761))</f>
        <v>4.6296296296296294E-3</v>
      </c>
      <c r="U1761" s="60">
        <f t="shared" si="301"/>
        <v>5.3346296296296298</v>
      </c>
      <c r="V1761" s="60">
        <f t="shared" si="302"/>
        <v>1319</v>
      </c>
      <c r="X1761" s="26">
        <v>1135</v>
      </c>
      <c r="Y1761" s="26" t="b">
        <f>IFERROR(VLOOKUP(A1761,'Calculs FA (auto)'!A:O,15,0),FALSE)</f>
        <v>0</v>
      </c>
      <c r="Z1761" s="26">
        <f>IFERROR(VLOOKUP(A1761,'Evaluations (formulaire)'!A:M,9,0),0)</f>
        <v>0</v>
      </c>
      <c r="AA1761" s="135" t="b">
        <v>0</v>
      </c>
      <c r="AB1761" s="135" t="b">
        <v>1</v>
      </c>
      <c r="AC1761" s="135" t="b">
        <f t="shared" si="303"/>
        <v>0</v>
      </c>
      <c r="AD1761" s="135" t="b">
        <f t="shared" si="304"/>
        <v>1</v>
      </c>
      <c r="AE1761" s="135" t="b">
        <f t="shared" si="305"/>
        <v>0</v>
      </c>
      <c r="AF1761" s="135" t="b">
        <f>AND(AC1761,$V1761&lt;=Synthèse!$B$44)</f>
        <v>0</v>
      </c>
      <c r="AG1761" s="135" t="b">
        <f>AND(AD1761,$V1761&lt;=Synthèse!$B$44)</f>
        <v>0</v>
      </c>
      <c r="AH1761" s="135" t="b">
        <f>AND(AE1761,$V1761&lt;=Synthèse!$B$44)</f>
        <v>0</v>
      </c>
      <c r="AI1761" s="137" t="b">
        <v>0</v>
      </c>
      <c r="AJ1761" s="137" t="b">
        <v>0</v>
      </c>
      <c r="AK1761" s="137" t="b">
        <f t="shared" si="306"/>
        <v>0</v>
      </c>
      <c r="AL1761" s="137" t="b">
        <f t="shared" si="307"/>
        <v>0</v>
      </c>
      <c r="AM1761" s="137" t="b">
        <f>AND(AK1761,$V1761&lt;=Synthèse!$B$44)</f>
        <v>0</v>
      </c>
      <c r="AN1761" s="137" t="b">
        <f>AND(AL1761,$V1761&lt;=Synthèse!$B$44)</f>
        <v>0</v>
      </c>
    </row>
    <row r="1762" spans="1:40">
      <c r="A1762" s="17">
        <v>1045269</v>
      </c>
      <c r="B1762" t="str">
        <f ca="1">VLOOKUP(A1762,'Fichier FI (en entrée)'!B:AH,3,0)</f>
        <v>FGPYAYGDFK</v>
      </c>
      <c r="C1762">
        <f t="shared" si="298"/>
        <v>1069</v>
      </c>
      <c r="D1762">
        <f t="shared" si="308"/>
        <v>9.69</v>
      </c>
      <c r="E1762" s="14" t="str">
        <f>VLOOKUP(A1762,'Fichier FI (en entrée)'!B:AH,2,0)</f>
        <v>EV</v>
      </c>
      <c r="F1762" s="14" t="b">
        <f t="shared" si="299"/>
        <v>1</v>
      </c>
      <c r="G1762" s="14" t="b">
        <f>IFERROR(VLOOKUP(A1762,'Calculs FA (auto)'!A:F,6,0),FALSE)</f>
        <v>0</v>
      </c>
      <c r="H1762" s="14" t="b">
        <f t="shared" si="300"/>
        <v>0</v>
      </c>
      <c r="I1762" s="16">
        <f>IFERROR(VLOOKUP(A1762,'Moyennes FI (en entrée)'!B:N,7,0),"")</f>
        <v>8.69</v>
      </c>
      <c r="J1762" s="16">
        <f>IFERROR(VLOOKUP(VLOOKUP(A1762,'Fichier FI (en entrée)'!B:AH,33,0),Modificateurs!A$2:B$5,2,0),0)</f>
        <v>0</v>
      </c>
      <c r="K1762" s="16">
        <f>IFERROR(VLOOKUP(VLOOKUP(A1762,'Redoub FI (en entrée)'!B:N,7,0),Modificateurs!A$8:B$11,2,0),0)</f>
        <v>0</v>
      </c>
      <c r="L1762" s="16">
        <f>IFERROR(VLOOKUP(M1762,Modificateurs!D$1:E$94,2,0),0)</f>
        <v>1</v>
      </c>
      <c r="M1762" t="str">
        <f>VLOOKUP(A1762,'Fichier FI (en entrée)'!B:AH,16,0)&amp;" "&amp;VLOOKUP(A1762,'Fichier FI (en entrée)'!B:AH,20,0)&amp;" "&amp;VLOOKUP(A1762,'Fichier FI (en entrée)'!B:AH,27,0)&amp;" "&amp;VLOOKUP(A1762,'Fichier FI (en entrée)'!B:AH,29,0)</f>
        <v xml:space="preserve">  Scientifique Sciences de la vie et de la terre</v>
      </c>
      <c r="N1762" t="str">
        <f>VLOOKUP(A1762,'Fichier FI (en entrée)'!B:AH,8,0)</f>
        <v>Scolarisé dans le supérieur en France</v>
      </c>
      <c r="O1762" t="b">
        <f>AND(C1762&gt;Synthèse!B$8,C1762&lt;Synthèse!B$10,NOT(Y1762))</f>
        <v>1</v>
      </c>
      <c r="Q1762" s="60">
        <f>ROUNDUP(C1762/(Synthèse!$B$4+Synthèse!$B$1)*8,0)</f>
        <v>5</v>
      </c>
      <c r="R1762" s="60">
        <f>IFERROR(VLOOKUP(A1762,'Evaluations (formulaire)'!A:P,6,0)+VLOOKUP(A1762,'Evaluations (formulaire)'!A:P,7,0),0)</f>
        <v>0</v>
      </c>
      <c r="S1762" s="60">
        <f>IFERROR(VLOOKUP(A1762,'Evaluations (formulaire)'!A:P,8,0),0)</f>
        <v>0</v>
      </c>
      <c r="T1762" s="60">
        <f>IF(AND(ISBLANK(P1762),Q1762&lt;=2),Synthèse!$B$41,IF(AND(ISBLANK(P1762),Q1762&gt;=7),Synthèse!$C$41,R1762+S1762))</f>
        <v>0</v>
      </c>
      <c r="U1762" s="60">
        <f t="shared" si="301"/>
        <v>9.69</v>
      </c>
      <c r="V1762" s="60">
        <f t="shared" si="302"/>
        <v>1068</v>
      </c>
      <c r="X1762" s="26">
        <v>1560</v>
      </c>
      <c r="Y1762" s="26" t="b">
        <f>IFERROR(VLOOKUP(A1762,'Calculs FA (auto)'!A:O,15,0),FALSE)</f>
        <v>0</v>
      </c>
      <c r="Z1762" s="26">
        <f>IFERROR(VLOOKUP(A1762,'Evaluations (formulaire)'!A:M,9,0),0)</f>
        <v>0</v>
      </c>
      <c r="AA1762" s="135" t="b">
        <v>0</v>
      </c>
      <c r="AB1762" s="135" t="b">
        <v>1</v>
      </c>
      <c r="AC1762" s="135" t="b">
        <f t="shared" si="303"/>
        <v>0</v>
      </c>
      <c r="AD1762" s="135" t="b">
        <f t="shared" si="304"/>
        <v>1</v>
      </c>
      <c r="AE1762" s="135" t="b">
        <f t="shared" si="305"/>
        <v>0</v>
      </c>
      <c r="AF1762" s="135" t="b">
        <f>AND(AC1762,$V1762&lt;=Synthèse!$B$44)</f>
        <v>0</v>
      </c>
      <c r="AG1762" s="135" t="b">
        <f>AND(AD1762,$V1762&lt;=Synthèse!$B$44)</f>
        <v>0</v>
      </c>
      <c r="AH1762" s="135" t="b">
        <f>AND(AE1762,$V1762&lt;=Synthèse!$B$44)</f>
        <v>0</v>
      </c>
      <c r="AI1762" s="137" t="b">
        <v>0</v>
      </c>
      <c r="AJ1762" s="137" t="b">
        <v>0</v>
      </c>
      <c r="AK1762" s="137" t="b">
        <f t="shared" si="306"/>
        <v>0</v>
      </c>
      <c r="AL1762" s="137" t="b">
        <f t="shared" si="307"/>
        <v>0</v>
      </c>
      <c r="AM1762" s="137" t="b">
        <f>AND(AK1762,$V1762&lt;=Synthèse!$B$44)</f>
        <v>0</v>
      </c>
      <c r="AN1762" s="137" t="b">
        <f>AND(AL1762,$V1762&lt;=Synthèse!$B$44)</f>
        <v>0</v>
      </c>
    </row>
    <row r="1763" spans="1:40">
      <c r="A1763" s="17">
        <v>1045920</v>
      </c>
      <c r="B1763" t="str">
        <f ca="1">VLOOKUP(A1763,'Fichier FI (en entrée)'!B:AH,3,0)</f>
        <v>VVPARMPEGS</v>
      </c>
      <c r="C1763">
        <f t="shared" si="298"/>
        <v>1333</v>
      </c>
      <c r="D1763">
        <f t="shared" si="308"/>
        <v>5.0199999999999996</v>
      </c>
      <c r="E1763" s="14" t="str">
        <f>VLOOKUP(A1763,'Fichier FI (en entrée)'!B:AH,2,0)</f>
        <v>EV</v>
      </c>
      <c r="F1763" s="14" t="b">
        <f t="shared" si="299"/>
        <v>1</v>
      </c>
      <c r="G1763" s="14" t="b">
        <f>IFERROR(VLOOKUP(A1763,'Calculs FA (auto)'!A:F,6,0),FALSE)</f>
        <v>1</v>
      </c>
      <c r="H1763" s="14" t="b">
        <f t="shared" si="300"/>
        <v>1</v>
      </c>
      <c r="I1763" s="16">
        <f>IFERROR(VLOOKUP(A1763,'Moyennes FI (en entrée)'!B:N,7,0),"")</f>
        <v>9.02</v>
      </c>
      <c r="J1763" s="16">
        <f>IFERROR(VLOOKUP(VLOOKUP(A1763,'Fichier FI (en entrée)'!B:AH,33,0),Modificateurs!A$2:B$5,2,0),0)</f>
        <v>0</v>
      </c>
      <c r="K1763" s="16">
        <f>IFERROR(VLOOKUP(VLOOKUP(A1763,'Redoub FI (en entrée)'!B:N,7,0),Modificateurs!A$8:B$11,2,0),0)</f>
        <v>0</v>
      </c>
      <c r="L1763" s="16">
        <f>IFERROR(VLOOKUP(M1763,Modificateurs!D$1:E$94,2,0),0)</f>
        <v>-4</v>
      </c>
      <c r="M1763" t="str">
        <f>VLOOKUP(A1763,'Fichier FI (en entrée)'!B:AH,16,0)&amp;" "&amp;VLOOKUP(A1763,'Fichier FI (en entrée)'!B:AH,20,0)&amp;" "&amp;VLOOKUP(A1763,'Fichier FI (en entrée)'!B:AH,27,0)&amp;" "&amp;VLOOKUP(A1763,'Fichier FI (en entrée)'!B:AH,29,0)</f>
        <v xml:space="preserve">  Sciences et technologie industrielles Génie électronique</v>
      </c>
      <c r="N1763" t="str">
        <f>VLOOKUP(A1763,'Fichier FI (en entrée)'!B:AH,8,0)</f>
        <v>Non scolarisé</v>
      </c>
      <c r="O1763" t="b">
        <f>AND(C1763&gt;Synthèse!B$8,C1763&lt;Synthèse!B$10,NOT(Y1763))</f>
        <v>0</v>
      </c>
      <c r="Q1763" s="60">
        <f>ROUNDUP(C1763/(Synthèse!$B$4+Synthèse!$B$1)*8,0)</f>
        <v>7</v>
      </c>
      <c r="R1763" s="60">
        <f>IFERROR(VLOOKUP(A1763,'Evaluations (formulaire)'!A:P,6,0)+VLOOKUP(A1763,'Evaluations (formulaire)'!A:P,7,0),0)</f>
        <v>0</v>
      </c>
      <c r="S1763" s="60">
        <f>IFERROR(VLOOKUP(A1763,'Evaluations (formulaire)'!A:P,8,0),0)</f>
        <v>0</v>
      </c>
      <c r="T1763" s="60">
        <f>IF(AND(ISBLANK(P1763),Q1763&lt;=2),Synthèse!$B$41,IF(AND(ISBLANK(P1763),Q1763&gt;=7),Synthèse!$C$41,R1763+S1763))</f>
        <v>4.6296296296296294E-3</v>
      </c>
      <c r="U1763" s="60">
        <f t="shared" si="301"/>
        <v>5.0246296296296293</v>
      </c>
      <c r="V1763" s="60">
        <f t="shared" si="302"/>
        <v>1334</v>
      </c>
      <c r="X1763" s="26">
        <v>66</v>
      </c>
      <c r="Y1763" s="26" t="b">
        <f>IFERROR(VLOOKUP(A1763,'Calculs FA (auto)'!A:O,15,0),FALSE)</f>
        <v>1</v>
      </c>
      <c r="Z1763" s="26">
        <f>IFERROR(VLOOKUP(A1763,'Evaluations (formulaire)'!A:M,9,0),0)</f>
        <v>0</v>
      </c>
      <c r="AA1763" s="135" t="b">
        <v>0</v>
      </c>
      <c r="AB1763" s="135" t="b">
        <v>1</v>
      </c>
      <c r="AC1763" s="135" t="b">
        <f t="shared" si="303"/>
        <v>0</v>
      </c>
      <c r="AD1763" s="135" t="b">
        <f t="shared" si="304"/>
        <v>1</v>
      </c>
      <c r="AE1763" s="135" t="b">
        <f t="shared" si="305"/>
        <v>0</v>
      </c>
      <c r="AF1763" s="135" t="b">
        <f>AND(AC1763,$V1763&lt;=Synthèse!$B$44)</f>
        <v>0</v>
      </c>
      <c r="AG1763" s="135" t="b">
        <f>AND(AD1763,$V1763&lt;=Synthèse!$B$44)</f>
        <v>0</v>
      </c>
      <c r="AH1763" s="135" t="b">
        <f>AND(AE1763,$V1763&lt;=Synthèse!$B$44)</f>
        <v>0</v>
      </c>
      <c r="AI1763" s="137" t="b">
        <v>1</v>
      </c>
      <c r="AJ1763" s="137" t="b">
        <v>0</v>
      </c>
      <c r="AK1763" s="137" t="b">
        <f t="shared" si="306"/>
        <v>1</v>
      </c>
      <c r="AL1763" s="137" t="b">
        <f t="shared" si="307"/>
        <v>0</v>
      </c>
      <c r="AM1763" s="137" t="b">
        <f>AND(AK1763,$V1763&lt;=Synthèse!$B$44)</f>
        <v>0</v>
      </c>
      <c r="AN1763" s="137" t="b">
        <f>AND(AL1763,$V1763&lt;=Synthèse!$B$44)</f>
        <v>0</v>
      </c>
    </row>
    <row r="1764" spans="1:40">
      <c r="A1764" s="17">
        <v>1046115</v>
      </c>
      <c r="B1764" t="str">
        <f ca="1">VLOOKUP(A1764,'Fichier FI (en entrée)'!B:AH,3,0)</f>
        <v>JCTSZLGVKR</v>
      </c>
      <c r="C1764">
        <f t="shared" si="298"/>
        <v>2097</v>
      </c>
      <c r="D1764">
        <f t="shared" si="308"/>
        <v>-100</v>
      </c>
      <c r="E1764" s="14" t="str">
        <f>VLOOKUP(A1764,'Fichier FI (en entrée)'!B:AH,2,0)</f>
        <v>ENV</v>
      </c>
      <c r="F1764" s="14" t="b">
        <f t="shared" si="299"/>
        <v>0</v>
      </c>
      <c r="G1764" s="14" t="b">
        <f>IFERROR(VLOOKUP(A1764,'Calculs FA (auto)'!A:F,6,0),FALSE)</f>
        <v>0</v>
      </c>
      <c r="H1764" s="14" t="b">
        <f t="shared" si="300"/>
        <v>0</v>
      </c>
      <c r="I1764" s="16" t="str">
        <f>IFERROR(VLOOKUP(A1764,'Moyennes FI (en entrée)'!B:N,7,0),"")</f>
        <v/>
      </c>
      <c r="J1764" s="16">
        <f>IFERROR(VLOOKUP(VLOOKUP(A1764,'Fichier FI (en entrée)'!B:AH,33,0),Modificateurs!A$2:B$5,2,0),0)</f>
        <v>0</v>
      </c>
      <c r="K1764" s="16">
        <f>IFERROR(VLOOKUP(VLOOKUP(A1764,'Redoub FI (en entrée)'!B:N,7,0),Modificateurs!A$8:B$11,2,0),0)</f>
        <v>0</v>
      </c>
      <c r="L1764" s="16">
        <f>IFERROR(VLOOKUP(M1764,Modificateurs!D$1:E$94,2,0),0)</f>
        <v>0</v>
      </c>
      <c r="M1764" t="str">
        <f>VLOOKUP(A1764,'Fichier FI (en entrée)'!B:AH,16,0)&amp;" "&amp;VLOOKUP(A1764,'Fichier FI (en entrée)'!B:AH,20,0)&amp;" "&amp;VLOOKUP(A1764,'Fichier FI (en entrée)'!B:AH,27,0)&amp;" "&amp;VLOOKUP(A1764,'Fichier FI (en entrée)'!B:AH,29,0)</f>
        <v xml:space="preserve">   </v>
      </c>
      <c r="N1764" t="str">
        <f>VLOOKUP(A1764,'Fichier FI (en entrée)'!B:AH,8,0)</f>
        <v>Scolarisé dans le secondaire à l'étranger</v>
      </c>
      <c r="O1764" t="b">
        <f>AND(C1764&gt;Synthèse!B$8,C1764&lt;Synthèse!B$10,NOT(Y1764))</f>
        <v>0</v>
      </c>
      <c r="Q1764" s="60">
        <f>ROUNDUP(C1764/(Synthèse!$B$4+Synthèse!$B$1)*8,0)</f>
        <v>10</v>
      </c>
      <c r="R1764" s="60">
        <f>IFERROR(VLOOKUP(A1764,'Evaluations (formulaire)'!A:P,6,0)+VLOOKUP(A1764,'Evaluations (formulaire)'!A:P,7,0),0)</f>
        <v>0</v>
      </c>
      <c r="S1764" s="60">
        <f>IFERROR(VLOOKUP(A1764,'Evaluations (formulaire)'!A:P,8,0),0)</f>
        <v>0</v>
      </c>
      <c r="T1764" s="60">
        <f>IF(AND(ISBLANK(P1764),Q1764&lt;=2),Synthèse!$B$41,IF(AND(ISBLANK(P1764),Q1764&gt;=7),Synthèse!$C$41,R1764+S1764))</f>
        <v>4.6296296296296294E-3</v>
      </c>
      <c r="U1764" s="60">
        <f t="shared" si="301"/>
        <v>-99.995370370370367</v>
      </c>
      <c r="V1764" s="60">
        <f t="shared" si="302"/>
        <v>1983</v>
      </c>
      <c r="X1764" s="26">
        <v>1606</v>
      </c>
      <c r="Y1764" s="26" t="b">
        <f>IFERROR(VLOOKUP(A1764,'Calculs FA (auto)'!A:O,15,0),FALSE)</f>
        <v>0</v>
      </c>
      <c r="Z1764" s="26">
        <f>IFERROR(VLOOKUP(A1764,'Evaluations (formulaire)'!A:M,9,0),0)</f>
        <v>0</v>
      </c>
      <c r="AA1764" s="135" t="b">
        <v>0</v>
      </c>
      <c r="AB1764" s="135" t="b">
        <v>1</v>
      </c>
      <c r="AC1764" s="135" t="b">
        <f t="shared" si="303"/>
        <v>0</v>
      </c>
      <c r="AD1764" s="135" t="b">
        <f t="shared" si="304"/>
        <v>0</v>
      </c>
      <c r="AE1764" s="135" t="b">
        <f t="shared" si="305"/>
        <v>0</v>
      </c>
      <c r="AF1764" s="135" t="b">
        <f>AND(AC1764,$V1764&lt;=Synthèse!$B$44)</f>
        <v>0</v>
      </c>
      <c r="AG1764" s="135" t="b">
        <f>AND(AD1764,$V1764&lt;=Synthèse!$B$44)</f>
        <v>0</v>
      </c>
      <c r="AH1764" s="135" t="b">
        <f>AND(AE1764,$V1764&lt;=Synthèse!$B$44)</f>
        <v>0</v>
      </c>
      <c r="AI1764" s="137" t="b">
        <v>0</v>
      </c>
      <c r="AJ1764" s="137" t="b">
        <v>0</v>
      </c>
      <c r="AK1764" s="137" t="b">
        <f t="shared" si="306"/>
        <v>0</v>
      </c>
      <c r="AL1764" s="137" t="b">
        <f t="shared" si="307"/>
        <v>0</v>
      </c>
      <c r="AM1764" s="137" t="b">
        <f>AND(AK1764,$V1764&lt;=Synthèse!$B$44)</f>
        <v>0</v>
      </c>
      <c r="AN1764" s="137" t="b">
        <f>AND(AL1764,$V1764&lt;=Synthèse!$B$44)</f>
        <v>0</v>
      </c>
    </row>
    <row r="1765" spans="1:40">
      <c r="A1765" s="17">
        <v>1046262</v>
      </c>
      <c r="B1765" t="str">
        <f ca="1">VLOOKUP(A1765,'Fichier FI (en entrée)'!B:AH,3,0)</f>
        <v>YYQNUTNZXR</v>
      </c>
      <c r="C1765">
        <f t="shared" si="298"/>
        <v>1724</v>
      </c>
      <c r="D1765">
        <f t="shared" si="308"/>
        <v>-20</v>
      </c>
      <c r="E1765" s="14" t="str">
        <f>VLOOKUP(A1765,'Fichier FI (en entrée)'!B:AH,2,0)</f>
        <v>EV</v>
      </c>
      <c r="F1765" s="14" t="b">
        <f t="shared" si="299"/>
        <v>1</v>
      </c>
      <c r="G1765" s="14" t="b">
        <f>IFERROR(VLOOKUP(A1765,'Calculs FA (auto)'!A:F,6,0),FALSE)</f>
        <v>1</v>
      </c>
      <c r="H1765" s="14" t="b">
        <f t="shared" si="300"/>
        <v>1</v>
      </c>
      <c r="I1765" s="16" t="str">
        <f>IFERROR(VLOOKUP(A1765,'Moyennes FI (en entrée)'!B:N,7,0),"")</f>
        <v/>
      </c>
      <c r="J1765" s="16">
        <f>IFERROR(VLOOKUP(VLOOKUP(A1765,'Fichier FI (en entrée)'!B:AH,33,0),Modificateurs!A$2:B$5,2,0),0)</f>
        <v>0</v>
      </c>
      <c r="K1765" s="16">
        <f>IFERROR(VLOOKUP(VLOOKUP(A1765,'Redoub FI (en entrée)'!B:N,7,0),Modificateurs!A$8:B$11,2,0),0)</f>
        <v>0</v>
      </c>
      <c r="L1765" s="16">
        <f>IFERROR(VLOOKUP(M1765,Modificateurs!D$1:E$94,2,0),0)</f>
        <v>0</v>
      </c>
      <c r="M1765" t="str">
        <f>VLOOKUP(A1765,'Fichier FI (en entrée)'!B:AH,16,0)&amp;" "&amp;VLOOKUP(A1765,'Fichier FI (en entrée)'!B:AH,20,0)&amp;" "&amp;VLOOKUP(A1765,'Fichier FI (en entrée)'!B:AH,27,0)&amp;" "&amp;VLOOKUP(A1765,'Fichier FI (en entrée)'!B:AH,29,0)</f>
        <v xml:space="preserve">   </v>
      </c>
      <c r="N1765" t="str">
        <f>VLOOKUP(A1765,'Fichier FI (en entrée)'!B:AH,8,0)</f>
        <v>Scolarisé dans le secondaire à l'étranger</v>
      </c>
      <c r="O1765" t="b">
        <f>AND(C1765&gt;Synthèse!B$8,C1765&lt;Synthèse!B$10,NOT(Y1765))</f>
        <v>0</v>
      </c>
      <c r="Q1765" s="60">
        <f>ROUNDUP(C1765/(Synthèse!$B$4+Synthèse!$B$1)*8,0)</f>
        <v>8</v>
      </c>
      <c r="R1765" s="60">
        <f>IFERROR(VLOOKUP(A1765,'Evaluations (formulaire)'!A:P,6,0)+VLOOKUP(A1765,'Evaluations (formulaire)'!A:P,7,0),0)</f>
        <v>0</v>
      </c>
      <c r="S1765" s="60">
        <f>IFERROR(VLOOKUP(A1765,'Evaluations (formulaire)'!A:P,8,0),0)</f>
        <v>0</v>
      </c>
      <c r="T1765" s="60">
        <f>IF(AND(ISBLANK(P1765),Q1765&lt;=2),Synthèse!$B$41,IF(AND(ISBLANK(P1765),Q1765&gt;=7),Synthèse!$C$41,R1765+S1765))</f>
        <v>4.6296296296296294E-3</v>
      </c>
      <c r="U1765" s="60">
        <f t="shared" si="301"/>
        <v>-19.99537037037037</v>
      </c>
      <c r="V1765" s="60">
        <f t="shared" si="302"/>
        <v>1720</v>
      </c>
      <c r="X1765" s="26">
        <v>610</v>
      </c>
      <c r="Y1765" s="26" t="b">
        <f>IFERROR(VLOOKUP(A1765,'Calculs FA (auto)'!A:O,15,0),FALSE)</f>
        <v>0</v>
      </c>
      <c r="Z1765" s="26">
        <f>IFERROR(VLOOKUP(A1765,'Evaluations (formulaire)'!A:M,9,0),0)</f>
        <v>0</v>
      </c>
      <c r="AA1765" s="135" t="b">
        <v>0</v>
      </c>
      <c r="AB1765" s="135" t="b">
        <v>1</v>
      </c>
      <c r="AC1765" s="135" t="b">
        <f t="shared" si="303"/>
        <v>0</v>
      </c>
      <c r="AD1765" s="135" t="b">
        <f t="shared" si="304"/>
        <v>1</v>
      </c>
      <c r="AE1765" s="135" t="b">
        <f t="shared" si="305"/>
        <v>0</v>
      </c>
      <c r="AF1765" s="135" t="b">
        <f>AND(AC1765,$V1765&lt;=Synthèse!$B$44)</f>
        <v>0</v>
      </c>
      <c r="AG1765" s="135" t="b">
        <f>AND(AD1765,$V1765&lt;=Synthèse!$B$44)</f>
        <v>0</v>
      </c>
      <c r="AH1765" s="135" t="b">
        <f>AND(AE1765,$V1765&lt;=Synthèse!$B$44)</f>
        <v>0</v>
      </c>
      <c r="AI1765" s="137" t="b">
        <v>1</v>
      </c>
      <c r="AJ1765" s="137" t="b">
        <v>0</v>
      </c>
      <c r="AK1765" s="137" t="b">
        <f t="shared" si="306"/>
        <v>1</v>
      </c>
      <c r="AL1765" s="137" t="b">
        <f t="shared" si="307"/>
        <v>0</v>
      </c>
      <c r="AM1765" s="137" t="b">
        <f>AND(AK1765,$V1765&lt;=Synthèse!$B$44)</f>
        <v>0</v>
      </c>
      <c r="AN1765" s="137" t="b">
        <f>AND(AL1765,$V1765&lt;=Synthèse!$B$44)</f>
        <v>0</v>
      </c>
    </row>
    <row r="1766" spans="1:40">
      <c r="A1766" s="17">
        <v>1046988</v>
      </c>
      <c r="B1766" t="str">
        <f ca="1">VLOOKUP(A1766,'Fichier FI (en entrée)'!B:AH,3,0)</f>
        <v>XLLLNMRFBR</v>
      </c>
      <c r="C1766">
        <f t="shared" si="298"/>
        <v>1672</v>
      </c>
      <c r="D1766">
        <f t="shared" si="308"/>
        <v>-5.77</v>
      </c>
      <c r="E1766" s="14" t="str">
        <f>VLOOKUP(A1766,'Fichier FI (en entrée)'!B:AH,2,0)</f>
        <v>EV</v>
      </c>
      <c r="F1766" s="14" t="b">
        <f t="shared" si="299"/>
        <v>1</v>
      </c>
      <c r="G1766" s="14" t="b">
        <f>IFERROR(VLOOKUP(A1766,'Calculs FA (auto)'!A:F,6,0),FALSE)</f>
        <v>0</v>
      </c>
      <c r="H1766" s="14" t="b">
        <f t="shared" si="300"/>
        <v>0</v>
      </c>
      <c r="I1766" s="16">
        <f>IFERROR(VLOOKUP(A1766,'Moyennes FI (en entrée)'!B:N,7,0),"")</f>
        <v>6.23</v>
      </c>
      <c r="J1766" s="16">
        <f>IFERROR(VLOOKUP(VLOOKUP(A1766,'Fichier FI (en entrée)'!B:AH,33,0),Modificateurs!A$2:B$5,2,0),0)</f>
        <v>0</v>
      </c>
      <c r="K1766" s="16">
        <f>IFERROR(VLOOKUP(VLOOKUP(A1766,'Redoub FI (en entrée)'!B:N,7,0),Modificateurs!A$8:B$11,2,0),0)</f>
        <v>0</v>
      </c>
      <c r="L1766" s="16">
        <f>IFERROR(VLOOKUP(M1766,Modificateurs!D$1:E$94,2,0),0)</f>
        <v>-12</v>
      </c>
      <c r="M1766" t="str">
        <f>VLOOKUP(A1766,'Fichier FI (en entrée)'!B:AH,16,0)&amp;" "&amp;VLOOKUP(A1766,'Fichier FI (en entrée)'!B:AH,20,0)&amp;" "&amp;VLOOKUP(A1766,'Fichier FI (en entrée)'!B:AH,27,0)&amp;" "&amp;VLOOKUP(A1766,'Fichier FI (en entrée)'!B:AH,29,0)</f>
        <v xml:space="preserve">  Sciences et technologies de la gestion Mercatique</v>
      </c>
      <c r="N1766" t="str">
        <f>VLOOKUP(A1766,'Fichier FI (en entrée)'!B:AH,8,0)</f>
        <v>Scolarisé dans le supérieur en France</v>
      </c>
      <c r="O1766" t="b">
        <f>AND(C1766&gt;Synthèse!B$8,C1766&lt;Synthèse!B$10,NOT(Y1766))</f>
        <v>0</v>
      </c>
      <c r="Q1766" s="60">
        <f>ROUNDUP(C1766/(Synthèse!$B$4+Synthèse!$B$1)*8,0)</f>
        <v>8</v>
      </c>
      <c r="R1766" s="60">
        <f>IFERROR(VLOOKUP(A1766,'Evaluations (formulaire)'!A:P,6,0)+VLOOKUP(A1766,'Evaluations (formulaire)'!A:P,7,0),0)</f>
        <v>0</v>
      </c>
      <c r="S1766" s="60">
        <f>IFERROR(VLOOKUP(A1766,'Evaluations (formulaire)'!A:P,8,0),0)</f>
        <v>0</v>
      </c>
      <c r="T1766" s="60">
        <f>IF(AND(ISBLANK(P1766),Q1766&lt;=2),Synthèse!$B$41,IF(AND(ISBLANK(P1766),Q1766&gt;=7),Synthèse!$C$41,R1766+S1766))</f>
        <v>4.6296296296296294E-3</v>
      </c>
      <c r="U1766" s="60">
        <f t="shared" si="301"/>
        <v>-5.7653703703703698</v>
      </c>
      <c r="V1766" s="60">
        <f t="shared" si="302"/>
        <v>1672</v>
      </c>
      <c r="X1766" s="26">
        <v>2068</v>
      </c>
      <c r="Y1766" s="26" t="b">
        <f>IFERROR(VLOOKUP(A1766,'Calculs FA (auto)'!A:O,15,0),FALSE)</f>
        <v>0</v>
      </c>
      <c r="Z1766" s="26">
        <f>IFERROR(VLOOKUP(A1766,'Evaluations (formulaire)'!A:M,9,0),0)</f>
        <v>0</v>
      </c>
      <c r="AA1766" s="135" t="b">
        <v>0</v>
      </c>
      <c r="AB1766" s="135" t="b">
        <v>0</v>
      </c>
      <c r="AC1766" s="135" t="b">
        <f t="shared" si="303"/>
        <v>0</v>
      </c>
      <c r="AD1766" s="135" t="b">
        <f t="shared" si="304"/>
        <v>0</v>
      </c>
      <c r="AE1766" s="135" t="b">
        <f t="shared" si="305"/>
        <v>1</v>
      </c>
      <c r="AF1766" s="135" t="b">
        <f>AND(AC1766,$V1766&lt;=Synthèse!$B$44)</f>
        <v>0</v>
      </c>
      <c r="AG1766" s="135" t="b">
        <f>AND(AD1766,$V1766&lt;=Synthèse!$B$44)</f>
        <v>0</v>
      </c>
      <c r="AH1766" s="135" t="b">
        <f>AND(AE1766,$V1766&lt;=Synthèse!$B$44)</f>
        <v>0</v>
      </c>
      <c r="AI1766" s="137" t="b">
        <v>0</v>
      </c>
      <c r="AJ1766" s="137" t="b">
        <v>0</v>
      </c>
      <c r="AK1766" s="137" t="b">
        <f t="shared" si="306"/>
        <v>0</v>
      </c>
      <c r="AL1766" s="137" t="b">
        <f t="shared" si="307"/>
        <v>0</v>
      </c>
      <c r="AM1766" s="137" t="b">
        <f>AND(AK1766,$V1766&lt;=Synthèse!$B$44)</f>
        <v>0</v>
      </c>
      <c r="AN1766" s="137" t="b">
        <f>AND(AL1766,$V1766&lt;=Synthèse!$B$44)</f>
        <v>0</v>
      </c>
    </row>
    <row r="1767" spans="1:40">
      <c r="A1767" s="17">
        <v>1047184</v>
      </c>
      <c r="B1767" t="str">
        <f ca="1">VLOOKUP(A1767,'Fichier FI (en entrée)'!B:AH,3,0)</f>
        <v>LAIUOYVPMR</v>
      </c>
      <c r="C1767">
        <f t="shared" si="298"/>
        <v>1475</v>
      </c>
      <c r="D1767">
        <f t="shared" si="308"/>
        <v>1.71</v>
      </c>
      <c r="E1767" s="14" t="str">
        <f>VLOOKUP(A1767,'Fichier FI (en entrée)'!B:AH,2,0)</f>
        <v>EV</v>
      </c>
      <c r="F1767" s="14" t="b">
        <f t="shared" si="299"/>
        <v>1</v>
      </c>
      <c r="G1767" s="14" t="b">
        <f>IFERROR(VLOOKUP(A1767,'Calculs FA (auto)'!A:F,6,0),FALSE)</f>
        <v>0</v>
      </c>
      <c r="H1767" s="14" t="b">
        <f t="shared" si="300"/>
        <v>0</v>
      </c>
      <c r="I1767" s="16">
        <f>IFERROR(VLOOKUP(A1767,'Moyennes FI (en entrée)'!B:N,7,0),"")</f>
        <v>7.71</v>
      </c>
      <c r="J1767" s="16">
        <f>IFERROR(VLOOKUP(VLOOKUP(A1767,'Fichier FI (en entrée)'!B:AH,33,0),Modificateurs!A$2:B$5,2,0),0)</f>
        <v>0</v>
      </c>
      <c r="K1767" s="16">
        <f>IFERROR(VLOOKUP(VLOOKUP(A1767,'Redoub FI (en entrée)'!B:N,7,0),Modificateurs!A$8:B$11,2,0),0)</f>
        <v>0</v>
      </c>
      <c r="L1767" s="16">
        <f>IFERROR(VLOOKUP(M1767,Modificateurs!D$1:E$94,2,0),0)</f>
        <v>-6</v>
      </c>
      <c r="M1767" t="str">
        <f>VLOOKUP(A1767,'Fichier FI (en entrée)'!B:AH,16,0)&amp;" "&amp;VLOOKUP(A1767,'Fichier FI (en entrée)'!B:AH,20,0)&amp;" "&amp;VLOOKUP(A1767,'Fichier FI (en entrée)'!B:AH,27,0)&amp;" "&amp;VLOOKUP(A1767,'Fichier FI (en entrée)'!B:AH,29,0)</f>
        <v xml:space="preserve">  Economique et social Langue renforcée</v>
      </c>
      <c r="N1767" t="str">
        <f>VLOOKUP(A1767,'Fichier FI (en entrée)'!B:AH,8,0)</f>
        <v>Scolarisé dans le supérieur en France</v>
      </c>
      <c r="O1767" t="b">
        <f>AND(C1767&gt;Synthèse!B$8,C1767&lt;Synthèse!B$10,NOT(Y1767))</f>
        <v>0</v>
      </c>
      <c r="Q1767" s="60">
        <f>ROUNDUP(C1767/(Synthèse!$B$4+Synthèse!$B$1)*8,0)</f>
        <v>7</v>
      </c>
      <c r="R1767" s="60">
        <f>IFERROR(VLOOKUP(A1767,'Evaluations (formulaire)'!A:P,6,0)+VLOOKUP(A1767,'Evaluations (formulaire)'!A:P,7,0),0)</f>
        <v>0</v>
      </c>
      <c r="S1767" s="60">
        <f>IFERROR(VLOOKUP(A1767,'Evaluations (formulaire)'!A:P,8,0),0)</f>
        <v>0</v>
      </c>
      <c r="T1767" s="60">
        <f>IF(AND(ISBLANK(P1767),Q1767&lt;=2),Synthèse!$B$41,IF(AND(ISBLANK(P1767),Q1767&gt;=7),Synthèse!$C$41,R1767+S1767))</f>
        <v>4.6296296296296294E-3</v>
      </c>
      <c r="U1767" s="60">
        <f t="shared" si="301"/>
        <v>1.7146296296296295</v>
      </c>
      <c r="V1767" s="60">
        <f t="shared" si="302"/>
        <v>1475</v>
      </c>
      <c r="X1767" s="26">
        <v>1437</v>
      </c>
      <c r="Y1767" s="26" t="b">
        <f>IFERROR(VLOOKUP(A1767,'Calculs FA (auto)'!A:O,15,0),FALSE)</f>
        <v>0</v>
      </c>
      <c r="Z1767" s="26">
        <f>IFERROR(VLOOKUP(A1767,'Evaluations (formulaire)'!A:M,9,0),0)</f>
        <v>0</v>
      </c>
      <c r="AA1767" s="135" t="b">
        <v>1</v>
      </c>
      <c r="AB1767" s="135" t="b">
        <v>0</v>
      </c>
      <c r="AC1767" s="135" t="b">
        <f t="shared" si="303"/>
        <v>1</v>
      </c>
      <c r="AD1767" s="135" t="b">
        <f t="shared" si="304"/>
        <v>0</v>
      </c>
      <c r="AE1767" s="135" t="b">
        <f t="shared" si="305"/>
        <v>0</v>
      </c>
      <c r="AF1767" s="135" t="b">
        <f>AND(AC1767,$V1767&lt;=Synthèse!$B$44)</f>
        <v>0</v>
      </c>
      <c r="AG1767" s="135" t="b">
        <f>AND(AD1767,$V1767&lt;=Synthèse!$B$44)</f>
        <v>0</v>
      </c>
      <c r="AH1767" s="135" t="b">
        <f>AND(AE1767,$V1767&lt;=Synthèse!$B$44)</f>
        <v>0</v>
      </c>
      <c r="AI1767" s="137" t="b">
        <v>0</v>
      </c>
      <c r="AJ1767" s="137" t="b">
        <v>1</v>
      </c>
      <c r="AK1767" s="137" t="b">
        <f t="shared" si="306"/>
        <v>0</v>
      </c>
      <c r="AL1767" s="137" t="b">
        <f t="shared" si="307"/>
        <v>1</v>
      </c>
      <c r="AM1767" s="137" t="b">
        <f>AND(AK1767,$V1767&lt;=Synthèse!$B$44)</f>
        <v>0</v>
      </c>
      <c r="AN1767" s="137" t="b">
        <f>AND(AL1767,$V1767&lt;=Synthèse!$B$44)</f>
        <v>0</v>
      </c>
    </row>
    <row r="1768" spans="1:40">
      <c r="A1768" s="17">
        <v>1047351</v>
      </c>
      <c r="B1768" t="str">
        <f ca="1">VLOOKUP(A1768,'Fichier FI (en entrée)'!B:AH,3,0)</f>
        <v>MBVICSDFJL</v>
      </c>
      <c r="C1768">
        <f t="shared" si="298"/>
        <v>1408</v>
      </c>
      <c r="D1768">
        <f t="shared" si="308"/>
        <v>3.4600000000000009</v>
      </c>
      <c r="E1768" s="14" t="str">
        <f>VLOOKUP(A1768,'Fichier FI (en entrée)'!B:AH,2,0)</f>
        <v>EV</v>
      </c>
      <c r="F1768" s="14" t="b">
        <f t="shared" si="299"/>
        <v>1</v>
      </c>
      <c r="G1768" s="14" t="b">
        <f>IFERROR(VLOOKUP(A1768,'Calculs FA (auto)'!A:F,6,0),FALSE)</f>
        <v>0</v>
      </c>
      <c r="H1768" s="14" t="b">
        <f t="shared" si="300"/>
        <v>0</v>
      </c>
      <c r="I1768" s="16">
        <f>IFERROR(VLOOKUP(A1768,'Moyennes FI (en entrée)'!B:N,7,0),"")</f>
        <v>9.4600000000000009</v>
      </c>
      <c r="J1768" s="16">
        <f>IFERROR(VLOOKUP(VLOOKUP(A1768,'Fichier FI (en entrée)'!B:AH,33,0),Modificateurs!A$2:B$5,2,0),0)</f>
        <v>0</v>
      </c>
      <c r="K1768" s="16">
        <f>IFERROR(VLOOKUP(VLOOKUP(A1768,'Redoub FI (en entrée)'!B:N,7,0),Modificateurs!A$8:B$11,2,0),0)</f>
        <v>0</v>
      </c>
      <c r="L1768" s="16">
        <f>IFERROR(VLOOKUP(M1768,Modificateurs!D$1:E$94,2,0),0)</f>
        <v>-6</v>
      </c>
      <c r="M1768" t="str">
        <f>VLOOKUP(A1768,'Fichier FI (en entrée)'!B:AH,16,0)&amp;" "&amp;VLOOKUP(A1768,'Fichier FI (en entrée)'!B:AH,20,0)&amp;" "&amp;VLOOKUP(A1768,'Fichier FI (en entrée)'!B:AH,27,0)&amp;" "&amp;VLOOKUP(A1768,'Fichier FI (en entrée)'!B:AH,29,0)</f>
        <v xml:space="preserve">  Sciences et Technologies de l'Industrie et du Développement Durable Innovation Technologique et Eco conception</v>
      </c>
      <c r="N1768" t="str">
        <f>VLOOKUP(A1768,'Fichier FI (en entrée)'!B:AH,8,0)</f>
        <v>Scolarisé dans le supérieur en France</v>
      </c>
      <c r="O1768" t="b">
        <f>AND(C1768&gt;Synthèse!B$8,C1768&lt;Synthèse!B$10,NOT(Y1768))</f>
        <v>0</v>
      </c>
      <c r="Q1768" s="60">
        <f>ROUNDUP(C1768/(Synthèse!$B$4+Synthèse!$B$1)*8,0)</f>
        <v>7</v>
      </c>
      <c r="R1768" s="60">
        <f>IFERROR(VLOOKUP(A1768,'Evaluations (formulaire)'!A:P,6,0)+VLOOKUP(A1768,'Evaluations (formulaire)'!A:P,7,0),0)</f>
        <v>0</v>
      </c>
      <c r="S1768" s="60">
        <f>IFERROR(VLOOKUP(A1768,'Evaluations (formulaire)'!A:P,8,0),0)</f>
        <v>0</v>
      </c>
      <c r="T1768" s="60">
        <f>IF(AND(ISBLANK(P1768),Q1768&lt;=2),Synthèse!$B$41,IF(AND(ISBLANK(P1768),Q1768&gt;=7),Synthèse!$C$41,R1768+S1768))</f>
        <v>4.6296296296296294E-3</v>
      </c>
      <c r="U1768" s="60">
        <f t="shared" si="301"/>
        <v>3.4646296296296306</v>
      </c>
      <c r="V1768" s="60">
        <f t="shared" si="302"/>
        <v>1407</v>
      </c>
      <c r="X1768" s="26">
        <v>1223</v>
      </c>
      <c r="Y1768" s="26" t="b">
        <f>IFERROR(VLOOKUP(A1768,'Calculs FA (auto)'!A:O,15,0),FALSE)</f>
        <v>0</v>
      </c>
      <c r="Z1768" s="26">
        <f>IFERROR(VLOOKUP(A1768,'Evaluations (formulaire)'!A:M,9,0),0)</f>
        <v>0</v>
      </c>
      <c r="AA1768" s="135" t="b">
        <v>1</v>
      </c>
      <c r="AB1768" s="135" t="b">
        <v>0</v>
      </c>
      <c r="AC1768" s="135" t="b">
        <f t="shared" si="303"/>
        <v>1</v>
      </c>
      <c r="AD1768" s="135" t="b">
        <f t="shared" si="304"/>
        <v>0</v>
      </c>
      <c r="AE1768" s="135" t="b">
        <f t="shared" si="305"/>
        <v>0</v>
      </c>
      <c r="AF1768" s="135" t="b">
        <f>AND(AC1768,$V1768&lt;=Synthèse!$B$44)</f>
        <v>0</v>
      </c>
      <c r="AG1768" s="135" t="b">
        <f>AND(AD1768,$V1768&lt;=Synthèse!$B$44)</f>
        <v>0</v>
      </c>
      <c r="AH1768" s="135" t="b">
        <f>AND(AE1768,$V1768&lt;=Synthèse!$B$44)</f>
        <v>0</v>
      </c>
      <c r="AI1768" s="137" t="b">
        <v>0</v>
      </c>
      <c r="AJ1768" s="137" t="b">
        <v>1</v>
      </c>
      <c r="AK1768" s="137" t="b">
        <f t="shared" si="306"/>
        <v>0</v>
      </c>
      <c r="AL1768" s="137" t="b">
        <f t="shared" si="307"/>
        <v>1</v>
      </c>
      <c r="AM1768" s="137" t="b">
        <f>AND(AK1768,$V1768&lt;=Synthèse!$B$44)</f>
        <v>0</v>
      </c>
      <c r="AN1768" s="137" t="b">
        <f>AND(AL1768,$V1768&lt;=Synthèse!$B$44)</f>
        <v>0</v>
      </c>
    </row>
    <row r="1769" spans="1:40">
      <c r="A1769" s="17">
        <v>1047897</v>
      </c>
      <c r="B1769" t="str">
        <f ca="1">VLOOKUP(A1769,'Fichier FI (en entrée)'!B:AH,3,0)</f>
        <v>LHKXZQGJKI</v>
      </c>
      <c r="C1769">
        <f t="shared" si="298"/>
        <v>1577</v>
      </c>
      <c r="D1769">
        <f t="shared" si="308"/>
        <v>-1.08</v>
      </c>
      <c r="E1769" s="14" t="str">
        <f>VLOOKUP(A1769,'Fichier FI (en entrée)'!B:AH,2,0)</f>
        <v>EV</v>
      </c>
      <c r="F1769" s="14" t="b">
        <f t="shared" si="299"/>
        <v>1</v>
      </c>
      <c r="G1769" s="14" t="b">
        <f>IFERROR(VLOOKUP(A1769,'Calculs FA (auto)'!A:F,6,0),FALSE)</f>
        <v>0</v>
      </c>
      <c r="H1769" s="14" t="b">
        <f t="shared" si="300"/>
        <v>0</v>
      </c>
      <c r="I1769" s="16">
        <f>IFERROR(VLOOKUP(A1769,'Moyennes FI (en entrée)'!B:N,7,0),"")</f>
        <v>10.92</v>
      </c>
      <c r="J1769" s="16">
        <f>IFERROR(VLOOKUP(VLOOKUP(A1769,'Fichier FI (en entrée)'!B:AH,33,0),Modificateurs!A$2:B$5,2,0),0)</f>
        <v>0</v>
      </c>
      <c r="K1769" s="16">
        <f>IFERROR(VLOOKUP(VLOOKUP(A1769,'Redoub FI (en entrée)'!B:N,7,0),Modificateurs!A$8:B$11,2,0),0)</f>
        <v>0</v>
      </c>
      <c r="L1769" s="16">
        <f>IFERROR(VLOOKUP(M1769,Modificateurs!D$1:E$94,2,0),0)</f>
        <v>-12</v>
      </c>
      <c r="M1769" t="str">
        <f>VLOOKUP(A1769,'Fichier FI (en entrée)'!B:AH,16,0)&amp;" "&amp;VLOOKUP(A1769,'Fichier FI (en entrée)'!B:AH,20,0)&amp;" "&amp;VLOOKUP(A1769,'Fichier FI (en entrée)'!B:AH,27,0)&amp;" "&amp;VLOOKUP(A1769,'Fichier FI (en entrée)'!B:AH,29,0)</f>
        <v xml:space="preserve">  Professionnelle Electrotechnique, énergie, équipements communicants</v>
      </c>
      <c r="N1769" t="str">
        <f>VLOOKUP(A1769,'Fichier FI (en entrée)'!B:AH,8,0)</f>
        <v>Non scolarisé</v>
      </c>
      <c r="O1769" t="b">
        <f>AND(C1769&gt;Synthèse!B$8,C1769&lt;Synthèse!B$10,NOT(Y1769))</f>
        <v>0</v>
      </c>
      <c r="Q1769" s="60">
        <f>ROUNDUP(C1769/(Synthèse!$B$4+Synthèse!$B$1)*8,0)</f>
        <v>8</v>
      </c>
      <c r="R1769" s="60">
        <f>IFERROR(VLOOKUP(A1769,'Evaluations (formulaire)'!A:P,6,0)+VLOOKUP(A1769,'Evaluations (formulaire)'!A:P,7,0),0)</f>
        <v>0</v>
      </c>
      <c r="S1769" s="60">
        <f>IFERROR(VLOOKUP(A1769,'Evaluations (formulaire)'!A:P,8,0),0)</f>
        <v>0</v>
      </c>
      <c r="T1769" s="60">
        <f>IF(AND(ISBLANK(P1769),Q1769&lt;=2),Synthèse!$B$41,IF(AND(ISBLANK(P1769),Q1769&gt;=7),Synthèse!$C$41,R1769+S1769))</f>
        <v>4.6296296296296294E-3</v>
      </c>
      <c r="U1769" s="60">
        <f t="shared" si="301"/>
        <v>-1.0753703703703705</v>
      </c>
      <c r="V1769" s="60">
        <f t="shared" si="302"/>
        <v>1577</v>
      </c>
      <c r="X1769" s="26">
        <v>1591</v>
      </c>
      <c r="Y1769" s="26" t="b">
        <f>IFERROR(VLOOKUP(A1769,'Calculs FA (auto)'!A:O,15,0),FALSE)</f>
        <v>0</v>
      </c>
      <c r="Z1769" s="26">
        <f>IFERROR(VLOOKUP(A1769,'Evaluations (formulaire)'!A:M,9,0),0)</f>
        <v>0</v>
      </c>
      <c r="AA1769" s="135" t="b">
        <v>1</v>
      </c>
      <c r="AB1769" s="135" t="b">
        <v>0</v>
      </c>
      <c r="AC1769" s="135" t="b">
        <f t="shared" si="303"/>
        <v>1</v>
      </c>
      <c r="AD1769" s="135" t="b">
        <f t="shared" si="304"/>
        <v>0</v>
      </c>
      <c r="AE1769" s="135" t="b">
        <f t="shared" si="305"/>
        <v>0</v>
      </c>
      <c r="AF1769" s="135" t="b">
        <f>AND(AC1769,$V1769&lt;=Synthèse!$B$44)</f>
        <v>0</v>
      </c>
      <c r="AG1769" s="135" t="b">
        <f>AND(AD1769,$V1769&lt;=Synthèse!$B$44)</f>
        <v>0</v>
      </c>
      <c r="AH1769" s="135" t="b">
        <f>AND(AE1769,$V1769&lt;=Synthèse!$B$44)</f>
        <v>0</v>
      </c>
      <c r="AI1769" s="137" t="b">
        <v>0</v>
      </c>
      <c r="AJ1769" s="137" t="b">
        <v>1</v>
      </c>
      <c r="AK1769" s="137" t="b">
        <f t="shared" si="306"/>
        <v>0</v>
      </c>
      <c r="AL1769" s="137" t="b">
        <f t="shared" si="307"/>
        <v>1</v>
      </c>
      <c r="AM1769" s="137" t="b">
        <f>AND(AK1769,$V1769&lt;=Synthèse!$B$44)</f>
        <v>0</v>
      </c>
      <c r="AN1769" s="137" t="b">
        <f>AND(AL1769,$V1769&lt;=Synthèse!$B$44)</f>
        <v>0</v>
      </c>
    </row>
    <row r="1770" spans="1:40">
      <c r="A1770" s="17">
        <v>1048519</v>
      </c>
      <c r="B1770" t="str">
        <f ca="1">VLOOKUP(A1770,'Fichier FI (en entrée)'!B:AH,3,0)</f>
        <v>ACYCXYGADH</v>
      </c>
      <c r="C1770">
        <f t="shared" si="298"/>
        <v>895</v>
      </c>
      <c r="D1770">
        <f t="shared" si="308"/>
        <v>11.09</v>
      </c>
      <c r="E1770" s="14" t="str">
        <f>VLOOKUP(A1770,'Fichier FI (en entrée)'!B:AH,2,0)</f>
        <v>EV</v>
      </c>
      <c r="F1770" s="14" t="b">
        <f t="shared" si="299"/>
        <v>1</v>
      </c>
      <c r="G1770" s="14" t="b">
        <f>IFERROR(VLOOKUP(A1770,'Calculs FA (auto)'!A:F,6,0),FALSE)</f>
        <v>0</v>
      </c>
      <c r="H1770" s="14" t="b">
        <f t="shared" si="300"/>
        <v>0</v>
      </c>
      <c r="I1770" s="16">
        <f>IFERROR(VLOOKUP(A1770,'Moyennes FI (en entrée)'!B:N,7,0),"")</f>
        <v>11.09</v>
      </c>
      <c r="J1770" s="16">
        <f>IFERROR(VLOOKUP(VLOOKUP(A1770,'Fichier FI (en entrée)'!B:AH,33,0),Modificateurs!A$2:B$5,2,0),0)</f>
        <v>0</v>
      </c>
      <c r="K1770" s="16">
        <f>IFERROR(VLOOKUP(VLOOKUP(A1770,'Redoub FI (en entrée)'!B:N,7,0),Modificateurs!A$8:B$11,2,0),0)</f>
        <v>0</v>
      </c>
      <c r="L1770" s="16">
        <f>IFERROR(VLOOKUP(M1770,Modificateurs!D$1:E$94,2,0),0)</f>
        <v>0</v>
      </c>
      <c r="M1770" t="str">
        <f>VLOOKUP(A1770,'Fichier FI (en entrée)'!B:AH,16,0)&amp;" "&amp;VLOOKUP(A1770,'Fichier FI (en entrée)'!B:AH,20,0)&amp;" "&amp;VLOOKUP(A1770,'Fichier FI (en entrée)'!B:AH,27,0)&amp;" "&amp;VLOOKUP(A1770,'Fichier FI (en entrée)'!B:AH,29,0)</f>
        <v xml:space="preserve">   </v>
      </c>
      <c r="N1770" t="str">
        <f>VLOOKUP(A1770,'Fichier FI (en entrée)'!B:AH,8,0)</f>
        <v>Scolarisé dans le secondaire à l'étranger</v>
      </c>
      <c r="O1770" t="b">
        <f>AND(C1770&gt;Synthèse!B$8,C1770&lt;Synthèse!B$10,NOT(Y1770))</f>
        <v>1</v>
      </c>
      <c r="Q1770" s="60">
        <f>ROUNDUP(C1770/(Synthèse!$B$4+Synthèse!$B$1)*8,0)</f>
        <v>5</v>
      </c>
      <c r="R1770" s="60">
        <f>IFERROR(VLOOKUP(A1770,'Evaluations (formulaire)'!A:P,6,0)+VLOOKUP(A1770,'Evaluations (formulaire)'!A:P,7,0),0)</f>
        <v>0</v>
      </c>
      <c r="S1770" s="60">
        <f>IFERROR(VLOOKUP(A1770,'Evaluations (formulaire)'!A:P,8,0),0)</f>
        <v>0</v>
      </c>
      <c r="T1770" s="60">
        <f>IF(AND(ISBLANK(P1770),Q1770&lt;=2),Synthèse!$B$41,IF(AND(ISBLANK(P1770),Q1770&gt;=7),Synthèse!$C$41,R1770+S1770))</f>
        <v>0</v>
      </c>
      <c r="U1770" s="60">
        <f t="shared" si="301"/>
        <v>11.09</v>
      </c>
      <c r="V1770" s="60">
        <f t="shared" si="302"/>
        <v>895</v>
      </c>
      <c r="X1770" s="26">
        <v>2005</v>
      </c>
      <c r="Y1770" s="26" t="b">
        <f>IFERROR(VLOOKUP(A1770,'Calculs FA (auto)'!A:O,15,0),FALSE)</f>
        <v>0</v>
      </c>
      <c r="Z1770" s="26">
        <f>IFERROR(VLOOKUP(A1770,'Evaluations (formulaire)'!A:M,9,0),0)</f>
        <v>0</v>
      </c>
      <c r="AA1770" s="135" t="b">
        <v>1</v>
      </c>
      <c r="AB1770" s="135" t="b">
        <v>0</v>
      </c>
      <c r="AC1770" s="135" t="b">
        <f t="shared" si="303"/>
        <v>1</v>
      </c>
      <c r="AD1770" s="135" t="b">
        <f t="shared" si="304"/>
        <v>0</v>
      </c>
      <c r="AE1770" s="135" t="b">
        <f t="shared" si="305"/>
        <v>0</v>
      </c>
      <c r="AF1770" s="135" t="b">
        <f>AND(AC1770,$V1770&lt;=Synthèse!$B$44)</f>
        <v>0</v>
      </c>
      <c r="AG1770" s="135" t="b">
        <f>AND(AD1770,$V1770&lt;=Synthèse!$B$44)</f>
        <v>0</v>
      </c>
      <c r="AH1770" s="135" t="b">
        <f>AND(AE1770,$V1770&lt;=Synthèse!$B$44)</f>
        <v>0</v>
      </c>
      <c r="AI1770" s="137" t="b">
        <v>0</v>
      </c>
      <c r="AJ1770" s="137" t="b">
        <v>1</v>
      </c>
      <c r="AK1770" s="137" t="b">
        <f t="shared" si="306"/>
        <v>0</v>
      </c>
      <c r="AL1770" s="137" t="b">
        <f t="shared" si="307"/>
        <v>1</v>
      </c>
      <c r="AM1770" s="137" t="b">
        <f>AND(AK1770,$V1770&lt;=Synthèse!$B$44)</f>
        <v>0</v>
      </c>
      <c r="AN1770" s="137" t="b">
        <f>AND(AL1770,$V1770&lt;=Synthèse!$B$44)</f>
        <v>0</v>
      </c>
    </row>
    <row r="1771" spans="1:40">
      <c r="A1771" s="17">
        <v>1049858</v>
      </c>
      <c r="B1771" t="str">
        <f ca="1">VLOOKUP(A1771,'Fichier FI (en entrée)'!B:AH,3,0)</f>
        <v>EKCKDHWAER</v>
      </c>
      <c r="C1771">
        <f t="shared" si="298"/>
        <v>1724</v>
      </c>
      <c r="D1771">
        <f t="shared" si="308"/>
        <v>-20</v>
      </c>
      <c r="E1771" s="14" t="str">
        <f>VLOOKUP(A1771,'Fichier FI (en entrée)'!B:AH,2,0)</f>
        <v>EV</v>
      </c>
      <c r="F1771" s="14" t="b">
        <f t="shared" si="299"/>
        <v>1</v>
      </c>
      <c r="G1771" s="14" t="b">
        <f>IFERROR(VLOOKUP(A1771,'Calculs FA (auto)'!A:F,6,0),FALSE)</f>
        <v>0</v>
      </c>
      <c r="H1771" s="14" t="b">
        <f t="shared" si="300"/>
        <v>0</v>
      </c>
      <c r="I1771" s="16" t="str">
        <f>IFERROR(VLOOKUP(A1771,'Moyennes FI (en entrée)'!B:N,7,0),"")</f>
        <v/>
      </c>
      <c r="J1771" s="16">
        <f>IFERROR(VLOOKUP(VLOOKUP(A1771,'Fichier FI (en entrée)'!B:AH,33,0),Modificateurs!A$2:B$5,2,0),0)</f>
        <v>0</v>
      </c>
      <c r="K1771" s="16">
        <f>IFERROR(VLOOKUP(VLOOKUP(A1771,'Redoub FI (en entrée)'!B:N,7,0),Modificateurs!A$8:B$11,2,0),0)</f>
        <v>0</v>
      </c>
      <c r="L1771" s="16">
        <f>IFERROR(VLOOKUP(M1771,Modificateurs!D$1:E$94,2,0),0)</f>
        <v>0</v>
      </c>
      <c r="M1771" t="str">
        <f>VLOOKUP(A1771,'Fichier FI (en entrée)'!B:AH,16,0)&amp;" "&amp;VLOOKUP(A1771,'Fichier FI (en entrée)'!B:AH,20,0)&amp;" "&amp;VLOOKUP(A1771,'Fichier FI (en entrée)'!B:AH,27,0)&amp;" "&amp;VLOOKUP(A1771,'Fichier FI (en entrée)'!B:AH,29,0)</f>
        <v xml:space="preserve">   </v>
      </c>
      <c r="N1771" t="str">
        <f>VLOOKUP(A1771,'Fichier FI (en entrée)'!B:AH,8,0)</f>
        <v>Scolarisé dans le secondaire à l'étranger</v>
      </c>
      <c r="O1771" t="b">
        <f>AND(C1771&gt;Synthèse!B$8,C1771&lt;Synthèse!B$10,NOT(Y1771))</f>
        <v>0</v>
      </c>
      <c r="Q1771" s="60">
        <f>ROUNDUP(C1771/(Synthèse!$B$4+Synthèse!$B$1)*8,0)</f>
        <v>8</v>
      </c>
      <c r="R1771" s="60">
        <f>IFERROR(VLOOKUP(A1771,'Evaluations (formulaire)'!A:P,6,0)+VLOOKUP(A1771,'Evaluations (formulaire)'!A:P,7,0),0)</f>
        <v>0</v>
      </c>
      <c r="S1771" s="60">
        <f>IFERROR(VLOOKUP(A1771,'Evaluations (formulaire)'!A:P,8,0),0)</f>
        <v>0</v>
      </c>
      <c r="T1771" s="60">
        <f>IF(AND(ISBLANK(P1771),Q1771&lt;=2),Synthèse!$B$41,IF(AND(ISBLANK(P1771),Q1771&gt;=7),Synthèse!$C$41,R1771+S1771))</f>
        <v>4.6296296296296294E-3</v>
      </c>
      <c r="U1771" s="60">
        <f t="shared" si="301"/>
        <v>-19.99537037037037</v>
      </c>
      <c r="V1771" s="60">
        <f t="shared" si="302"/>
        <v>1720</v>
      </c>
      <c r="X1771" s="26">
        <v>2038</v>
      </c>
      <c r="Y1771" s="26" t="b">
        <f>IFERROR(VLOOKUP(A1771,'Calculs FA (auto)'!A:O,15,0),FALSE)</f>
        <v>0</v>
      </c>
      <c r="Z1771" s="26">
        <f>IFERROR(VLOOKUP(A1771,'Evaluations (formulaire)'!A:M,9,0),0)</f>
        <v>0</v>
      </c>
      <c r="AA1771" s="135" t="b">
        <v>0</v>
      </c>
      <c r="AB1771" s="135" t="b">
        <v>0</v>
      </c>
      <c r="AC1771" s="135" t="b">
        <f t="shared" si="303"/>
        <v>0</v>
      </c>
      <c r="AD1771" s="135" t="b">
        <f t="shared" si="304"/>
        <v>0</v>
      </c>
      <c r="AE1771" s="135" t="b">
        <f t="shared" si="305"/>
        <v>1</v>
      </c>
      <c r="AF1771" s="135" t="b">
        <f>AND(AC1771,$V1771&lt;=Synthèse!$B$44)</f>
        <v>0</v>
      </c>
      <c r="AG1771" s="135" t="b">
        <f>AND(AD1771,$V1771&lt;=Synthèse!$B$44)</f>
        <v>0</v>
      </c>
      <c r="AH1771" s="135" t="b">
        <f>AND(AE1771,$V1771&lt;=Synthèse!$B$44)</f>
        <v>0</v>
      </c>
      <c r="AI1771" s="137" t="b">
        <v>0</v>
      </c>
      <c r="AJ1771" s="137" t="b">
        <v>0</v>
      </c>
      <c r="AK1771" s="137" t="b">
        <f t="shared" si="306"/>
        <v>0</v>
      </c>
      <c r="AL1771" s="137" t="b">
        <f t="shared" si="307"/>
        <v>0</v>
      </c>
      <c r="AM1771" s="137" t="b">
        <f>AND(AK1771,$V1771&lt;=Synthèse!$B$44)</f>
        <v>0</v>
      </c>
      <c r="AN1771" s="137" t="b">
        <f>AND(AL1771,$V1771&lt;=Synthèse!$B$44)</f>
        <v>0</v>
      </c>
    </row>
    <row r="1772" spans="1:40">
      <c r="A1772" s="17">
        <v>1050440</v>
      </c>
      <c r="B1772" t="str">
        <f ca="1">VLOOKUP(A1772,'Fichier FI (en entrée)'!B:AH,3,0)</f>
        <v>OOGDTINKRH</v>
      </c>
      <c r="C1772">
        <f t="shared" si="298"/>
        <v>1615</v>
      </c>
      <c r="D1772">
        <f t="shared" si="308"/>
        <v>-2.4000000000000004</v>
      </c>
      <c r="E1772" s="14" t="str">
        <f>VLOOKUP(A1772,'Fichier FI (en entrée)'!B:AH,2,0)</f>
        <v>EV</v>
      </c>
      <c r="F1772" s="14" t="b">
        <f t="shared" si="299"/>
        <v>1</v>
      </c>
      <c r="G1772" s="14" t="b">
        <f>IFERROR(VLOOKUP(A1772,'Calculs FA (auto)'!A:F,6,0),FALSE)</f>
        <v>0</v>
      </c>
      <c r="H1772" s="14" t="b">
        <f t="shared" si="300"/>
        <v>0</v>
      </c>
      <c r="I1772" s="16">
        <f>IFERROR(VLOOKUP(A1772,'Moyennes FI (en entrée)'!B:N,7,0),"")</f>
        <v>9.6</v>
      </c>
      <c r="J1772" s="16">
        <f>IFERROR(VLOOKUP(VLOOKUP(A1772,'Fichier FI (en entrée)'!B:AH,33,0),Modificateurs!A$2:B$5,2,0),0)</f>
        <v>0</v>
      </c>
      <c r="K1772" s="16">
        <f>IFERROR(VLOOKUP(VLOOKUP(A1772,'Redoub FI (en entrée)'!B:N,7,0),Modificateurs!A$8:B$11,2,0),0)</f>
        <v>0</v>
      </c>
      <c r="L1772" s="16">
        <f>IFERROR(VLOOKUP(M1772,Modificateurs!D$1:E$94,2,0),0)</f>
        <v>-12</v>
      </c>
      <c r="M1772" t="str">
        <f>VLOOKUP(A1772,'Fichier FI (en entrée)'!B:AH,16,0)&amp;" "&amp;VLOOKUP(A1772,'Fichier FI (en entrée)'!B:AH,20,0)&amp;" "&amp;VLOOKUP(A1772,'Fichier FI (en entrée)'!B:AH,27,0)&amp;" "&amp;VLOOKUP(A1772,'Fichier FI (en entrée)'!B:AH,29,0)</f>
        <v xml:space="preserve">  Sciences et technologies de la gestion Comptabilité et finance d'entreprise</v>
      </c>
      <c r="N1772" t="str">
        <f>VLOOKUP(A1772,'Fichier FI (en entrée)'!B:AH,8,0)</f>
        <v>Scolarisé dans le supérieur en France</v>
      </c>
      <c r="O1772" t="b">
        <f>AND(C1772&gt;Synthèse!B$8,C1772&lt;Synthèse!B$10,NOT(Y1772))</f>
        <v>0</v>
      </c>
      <c r="Q1772" s="60">
        <f>ROUNDUP(C1772/(Synthèse!$B$4+Synthèse!$B$1)*8,0)</f>
        <v>8</v>
      </c>
      <c r="R1772" s="60">
        <f>IFERROR(VLOOKUP(A1772,'Evaluations (formulaire)'!A:P,6,0)+VLOOKUP(A1772,'Evaluations (formulaire)'!A:P,7,0),0)</f>
        <v>0</v>
      </c>
      <c r="S1772" s="60">
        <f>IFERROR(VLOOKUP(A1772,'Evaluations (formulaire)'!A:P,8,0),0)</f>
        <v>0</v>
      </c>
      <c r="T1772" s="60">
        <f>IF(AND(ISBLANK(P1772),Q1772&lt;=2),Synthèse!$B$41,IF(AND(ISBLANK(P1772),Q1772&gt;=7),Synthèse!$C$41,R1772+S1772))</f>
        <v>4.6296296296296294E-3</v>
      </c>
      <c r="U1772" s="60">
        <f t="shared" si="301"/>
        <v>-2.3953703703703706</v>
      </c>
      <c r="V1772" s="60">
        <f t="shared" si="302"/>
        <v>1615</v>
      </c>
      <c r="X1772" s="26">
        <v>600</v>
      </c>
      <c r="Y1772" s="26" t="b">
        <f>IFERROR(VLOOKUP(A1772,'Calculs FA (auto)'!A:O,15,0),FALSE)</f>
        <v>0</v>
      </c>
      <c r="Z1772" s="26">
        <f>IFERROR(VLOOKUP(A1772,'Evaluations (formulaire)'!A:M,9,0),0)</f>
        <v>0</v>
      </c>
      <c r="AA1772" s="135" t="b">
        <v>1</v>
      </c>
      <c r="AB1772" s="135" t="b">
        <v>0</v>
      </c>
      <c r="AC1772" s="135" t="b">
        <f t="shared" si="303"/>
        <v>1</v>
      </c>
      <c r="AD1772" s="135" t="b">
        <f t="shared" si="304"/>
        <v>0</v>
      </c>
      <c r="AE1772" s="135" t="b">
        <f t="shared" si="305"/>
        <v>0</v>
      </c>
      <c r="AF1772" s="135" t="b">
        <f>AND(AC1772,$V1772&lt;=Synthèse!$B$44)</f>
        <v>0</v>
      </c>
      <c r="AG1772" s="135" t="b">
        <f>AND(AD1772,$V1772&lt;=Synthèse!$B$44)</f>
        <v>0</v>
      </c>
      <c r="AH1772" s="135" t="b">
        <f>AND(AE1772,$V1772&lt;=Synthèse!$B$44)</f>
        <v>0</v>
      </c>
      <c r="AI1772" s="137" t="b">
        <v>0</v>
      </c>
      <c r="AJ1772" s="137" t="b">
        <v>1</v>
      </c>
      <c r="AK1772" s="137" t="b">
        <f t="shared" si="306"/>
        <v>0</v>
      </c>
      <c r="AL1772" s="137" t="b">
        <f t="shared" si="307"/>
        <v>1</v>
      </c>
      <c r="AM1772" s="137" t="b">
        <f>AND(AK1772,$V1772&lt;=Synthèse!$B$44)</f>
        <v>0</v>
      </c>
      <c r="AN1772" s="137" t="b">
        <f>AND(AL1772,$V1772&lt;=Synthèse!$B$44)</f>
        <v>0</v>
      </c>
    </row>
    <row r="1773" spans="1:40">
      <c r="A1773" s="17">
        <v>1050795</v>
      </c>
      <c r="B1773" t="str">
        <f ca="1">VLOOKUP(A1773,'Fichier FI (en entrée)'!B:AH,3,0)</f>
        <v>YLAZVBLHQZ</v>
      </c>
      <c r="C1773">
        <f t="shared" si="298"/>
        <v>2097</v>
      </c>
      <c r="D1773">
        <f t="shared" si="308"/>
        <v>-100</v>
      </c>
      <c r="E1773" s="14" t="str">
        <f>VLOOKUP(A1773,'Fichier FI (en entrée)'!B:AH,2,0)</f>
        <v>ENV</v>
      </c>
      <c r="F1773" s="14" t="b">
        <f t="shared" si="299"/>
        <v>0</v>
      </c>
      <c r="G1773" s="14" t="b">
        <f>IFERROR(VLOOKUP(A1773,'Calculs FA (auto)'!A:F,6,0),FALSE)</f>
        <v>0</v>
      </c>
      <c r="H1773" s="14" t="b">
        <f t="shared" si="300"/>
        <v>0</v>
      </c>
      <c r="I1773" s="16" t="str">
        <f>IFERROR(VLOOKUP(A1773,'Moyennes FI (en entrée)'!B:N,7,0),"")</f>
        <v/>
      </c>
      <c r="J1773" s="16">
        <f>IFERROR(VLOOKUP(VLOOKUP(A1773,'Fichier FI (en entrée)'!B:AH,33,0),Modificateurs!A$2:B$5,2,0),0)</f>
        <v>0</v>
      </c>
      <c r="K1773" s="16">
        <f>IFERROR(VLOOKUP(VLOOKUP(A1773,'Redoub FI (en entrée)'!B:N,7,0),Modificateurs!A$8:B$11,2,0),0)</f>
        <v>0</v>
      </c>
      <c r="L1773" s="16">
        <f>IFERROR(VLOOKUP(M1773,Modificateurs!D$1:E$94,2,0),0)</f>
        <v>0</v>
      </c>
      <c r="M1773" t="str">
        <f>VLOOKUP(A1773,'Fichier FI (en entrée)'!B:AH,16,0)&amp;" "&amp;VLOOKUP(A1773,'Fichier FI (en entrée)'!B:AH,20,0)&amp;" "&amp;VLOOKUP(A1773,'Fichier FI (en entrée)'!B:AH,27,0)&amp;" "&amp;VLOOKUP(A1773,'Fichier FI (en entrée)'!B:AH,29,0)</f>
        <v xml:space="preserve">   </v>
      </c>
      <c r="N1773" t="str">
        <f>VLOOKUP(A1773,'Fichier FI (en entrée)'!B:AH,8,0)</f>
        <v>Non scolarisé</v>
      </c>
      <c r="O1773" t="b">
        <f>AND(C1773&gt;Synthèse!B$8,C1773&lt;Synthèse!B$10,NOT(Y1773))</f>
        <v>0</v>
      </c>
      <c r="Q1773" s="60">
        <f>ROUNDUP(C1773/(Synthèse!$B$4+Synthèse!$B$1)*8,0)</f>
        <v>10</v>
      </c>
      <c r="R1773" s="60">
        <f>IFERROR(VLOOKUP(A1773,'Evaluations (formulaire)'!A:P,6,0)+VLOOKUP(A1773,'Evaluations (formulaire)'!A:P,7,0),0)</f>
        <v>0</v>
      </c>
      <c r="S1773" s="60">
        <f>IFERROR(VLOOKUP(A1773,'Evaluations (formulaire)'!A:P,8,0),0)</f>
        <v>0</v>
      </c>
      <c r="T1773" s="60">
        <f>IF(AND(ISBLANK(P1773),Q1773&lt;=2),Synthèse!$B$41,IF(AND(ISBLANK(P1773),Q1773&gt;=7),Synthèse!$C$41,R1773+S1773))</f>
        <v>4.6296296296296294E-3</v>
      </c>
      <c r="U1773" s="60">
        <f t="shared" si="301"/>
        <v>-99.995370370370367</v>
      </c>
      <c r="V1773" s="60">
        <f t="shared" si="302"/>
        <v>1983</v>
      </c>
      <c r="X1773" s="26">
        <v>710</v>
      </c>
      <c r="Y1773" s="26" t="b">
        <f>IFERROR(VLOOKUP(A1773,'Calculs FA (auto)'!A:O,15,0),FALSE)</f>
        <v>0</v>
      </c>
      <c r="Z1773" s="26">
        <f>IFERROR(VLOOKUP(A1773,'Evaluations (formulaire)'!A:M,9,0),0)</f>
        <v>0</v>
      </c>
      <c r="AA1773" s="135" t="b">
        <v>1</v>
      </c>
      <c r="AB1773" s="135" t="b">
        <v>0</v>
      </c>
      <c r="AC1773" s="135" t="b">
        <f t="shared" si="303"/>
        <v>0</v>
      </c>
      <c r="AD1773" s="135" t="b">
        <f t="shared" si="304"/>
        <v>0</v>
      </c>
      <c r="AE1773" s="135" t="b">
        <f t="shared" si="305"/>
        <v>0</v>
      </c>
      <c r="AF1773" s="135" t="b">
        <f>AND(AC1773,$V1773&lt;=Synthèse!$B$44)</f>
        <v>0</v>
      </c>
      <c r="AG1773" s="135" t="b">
        <f>AND(AD1773,$V1773&lt;=Synthèse!$B$44)</f>
        <v>0</v>
      </c>
      <c r="AH1773" s="135" t="b">
        <f>AND(AE1773,$V1773&lt;=Synthèse!$B$44)</f>
        <v>0</v>
      </c>
      <c r="AI1773" s="137" t="b">
        <v>0</v>
      </c>
      <c r="AJ1773" s="137" t="b">
        <v>0</v>
      </c>
      <c r="AK1773" s="137" t="b">
        <f t="shared" si="306"/>
        <v>0</v>
      </c>
      <c r="AL1773" s="137" t="b">
        <f t="shared" si="307"/>
        <v>0</v>
      </c>
      <c r="AM1773" s="137" t="b">
        <f>AND(AK1773,$V1773&lt;=Synthèse!$B$44)</f>
        <v>0</v>
      </c>
      <c r="AN1773" s="137" t="b">
        <f>AND(AL1773,$V1773&lt;=Synthèse!$B$44)</f>
        <v>0</v>
      </c>
    </row>
    <row r="1774" spans="1:40">
      <c r="A1774" s="17">
        <v>1050969</v>
      </c>
      <c r="B1774" t="str">
        <f ca="1">VLOOKUP(A1774,'Fichier FI (en entrée)'!B:AH,3,0)</f>
        <v>OWHMYXYELD</v>
      </c>
      <c r="C1774">
        <f t="shared" si="298"/>
        <v>2097</v>
      </c>
      <c r="D1774">
        <f t="shared" si="308"/>
        <v>-100</v>
      </c>
      <c r="E1774" s="14" t="str">
        <f>VLOOKUP(A1774,'Fichier FI (en entrée)'!B:AH,2,0)</f>
        <v>ENV</v>
      </c>
      <c r="F1774" s="14" t="b">
        <f t="shared" si="299"/>
        <v>0</v>
      </c>
      <c r="G1774" s="14" t="b">
        <f>IFERROR(VLOOKUP(A1774,'Calculs FA (auto)'!A:F,6,0),FALSE)</f>
        <v>0</v>
      </c>
      <c r="H1774" s="14" t="b">
        <f t="shared" si="300"/>
        <v>0</v>
      </c>
      <c r="I1774" s="16" t="str">
        <f>IFERROR(VLOOKUP(A1774,'Moyennes FI (en entrée)'!B:N,7,0),"")</f>
        <v/>
      </c>
      <c r="J1774" s="16">
        <f>IFERROR(VLOOKUP(VLOOKUP(A1774,'Fichier FI (en entrée)'!B:AH,33,0),Modificateurs!A$2:B$5,2,0),0)</f>
        <v>0</v>
      </c>
      <c r="K1774" s="16">
        <f>IFERROR(VLOOKUP(VLOOKUP(A1774,'Redoub FI (en entrée)'!B:N,7,0),Modificateurs!A$8:B$11,2,0),0)</f>
        <v>0</v>
      </c>
      <c r="L1774" s="16">
        <f>IFERROR(VLOOKUP(M1774,Modificateurs!D$1:E$94,2,0),0)</f>
        <v>2</v>
      </c>
      <c r="M1774" t="str">
        <f>VLOOKUP(A1774,'Fichier FI (en entrée)'!B:AH,16,0)&amp;" "&amp;VLOOKUP(A1774,'Fichier FI (en entrée)'!B:AH,20,0)&amp;" "&amp;VLOOKUP(A1774,'Fichier FI (en entrée)'!B:AH,27,0)&amp;" "&amp;VLOOKUP(A1774,'Fichier FI (en entrée)'!B:AH,29,0)</f>
        <v xml:space="preserve">  Sciences et Technologies de l'Industrie et du Développement Durable Système informatique et numérique</v>
      </c>
      <c r="N1774" t="str">
        <f>VLOOKUP(A1774,'Fichier FI (en entrée)'!B:AH,8,0)</f>
        <v>Scolarisé dans le supérieur en France</v>
      </c>
      <c r="O1774" t="b">
        <f>AND(C1774&gt;Synthèse!B$8,C1774&lt;Synthèse!B$10,NOT(Y1774))</f>
        <v>0</v>
      </c>
      <c r="Q1774" s="60">
        <f>ROUNDUP(C1774/(Synthèse!$B$4+Synthèse!$B$1)*8,0)</f>
        <v>10</v>
      </c>
      <c r="R1774" s="60">
        <f>IFERROR(VLOOKUP(A1774,'Evaluations (formulaire)'!A:P,6,0)+VLOOKUP(A1774,'Evaluations (formulaire)'!A:P,7,0),0)</f>
        <v>0</v>
      </c>
      <c r="S1774" s="60">
        <f>IFERROR(VLOOKUP(A1774,'Evaluations (formulaire)'!A:P,8,0),0)</f>
        <v>0</v>
      </c>
      <c r="T1774" s="60">
        <f>IF(AND(ISBLANK(P1774),Q1774&lt;=2),Synthèse!$B$41,IF(AND(ISBLANK(P1774),Q1774&gt;=7),Synthèse!$C$41,R1774+S1774))</f>
        <v>4.6296296296296294E-3</v>
      </c>
      <c r="U1774" s="60">
        <f t="shared" si="301"/>
        <v>-99.995370370370367</v>
      </c>
      <c r="V1774" s="60">
        <f t="shared" si="302"/>
        <v>1983</v>
      </c>
      <c r="X1774" s="26">
        <v>1666</v>
      </c>
      <c r="Y1774" s="26" t="b">
        <f>IFERROR(VLOOKUP(A1774,'Calculs FA (auto)'!A:O,15,0),FALSE)</f>
        <v>0</v>
      </c>
      <c r="Z1774" s="26">
        <f>IFERROR(VLOOKUP(A1774,'Evaluations (formulaire)'!A:M,9,0),0)</f>
        <v>0</v>
      </c>
      <c r="AA1774" s="135" t="b">
        <v>1</v>
      </c>
      <c r="AB1774" s="135" t="b">
        <v>0</v>
      </c>
      <c r="AC1774" s="135" t="b">
        <f t="shared" si="303"/>
        <v>0</v>
      </c>
      <c r="AD1774" s="135" t="b">
        <f t="shared" si="304"/>
        <v>0</v>
      </c>
      <c r="AE1774" s="135" t="b">
        <f t="shared" si="305"/>
        <v>0</v>
      </c>
      <c r="AF1774" s="135" t="b">
        <f>AND(AC1774,$V1774&lt;=Synthèse!$B$44)</f>
        <v>0</v>
      </c>
      <c r="AG1774" s="135" t="b">
        <f>AND(AD1774,$V1774&lt;=Synthèse!$B$44)</f>
        <v>0</v>
      </c>
      <c r="AH1774" s="135" t="b">
        <f>AND(AE1774,$V1774&lt;=Synthèse!$B$44)</f>
        <v>0</v>
      </c>
      <c r="AI1774" s="137" t="b">
        <v>0</v>
      </c>
      <c r="AJ1774" s="137" t="b">
        <v>1</v>
      </c>
      <c r="AK1774" s="137" t="b">
        <f t="shared" si="306"/>
        <v>0</v>
      </c>
      <c r="AL1774" s="137" t="b">
        <f t="shared" si="307"/>
        <v>0</v>
      </c>
      <c r="AM1774" s="137" t="b">
        <f>AND(AK1774,$V1774&lt;=Synthèse!$B$44)</f>
        <v>0</v>
      </c>
      <c r="AN1774" s="137" t="b">
        <f>AND(AL1774,$V1774&lt;=Synthèse!$B$44)</f>
        <v>0</v>
      </c>
    </row>
    <row r="1775" spans="1:40">
      <c r="A1775" s="17">
        <v>1051176</v>
      </c>
      <c r="B1775" t="str">
        <f ca="1">VLOOKUP(A1775,'Fichier FI (en entrée)'!B:AH,3,0)</f>
        <v>EPIYDMJMLM</v>
      </c>
      <c r="C1775">
        <f t="shared" si="298"/>
        <v>801</v>
      </c>
      <c r="D1775">
        <f t="shared" si="308"/>
        <v>11.68</v>
      </c>
      <c r="E1775" s="14" t="str">
        <f>VLOOKUP(A1775,'Fichier FI (en entrée)'!B:AH,2,0)</f>
        <v>EV</v>
      </c>
      <c r="F1775" s="14" t="b">
        <f t="shared" si="299"/>
        <v>1</v>
      </c>
      <c r="G1775" s="14" t="b">
        <f>IFERROR(VLOOKUP(A1775,'Calculs FA (auto)'!A:F,6,0),FALSE)</f>
        <v>0</v>
      </c>
      <c r="H1775" s="14" t="b">
        <f t="shared" si="300"/>
        <v>0</v>
      </c>
      <c r="I1775" s="16">
        <f>IFERROR(VLOOKUP(A1775,'Moyennes FI (en entrée)'!B:N,7,0),"")</f>
        <v>9.68</v>
      </c>
      <c r="J1775" s="16">
        <f>IFERROR(VLOOKUP(VLOOKUP(A1775,'Fichier FI (en entrée)'!B:AH,33,0),Modificateurs!A$2:B$5,2,0),0)</f>
        <v>0</v>
      </c>
      <c r="K1775" s="16">
        <f>IFERROR(VLOOKUP(VLOOKUP(A1775,'Redoub FI (en entrée)'!B:N,7,0),Modificateurs!A$8:B$11,2,0),0)</f>
        <v>0</v>
      </c>
      <c r="L1775" s="16">
        <f>IFERROR(VLOOKUP(M1775,Modificateurs!D$1:E$94,2,0),0)</f>
        <v>2</v>
      </c>
      <c r="M1775" t="str">
        <f>VLOOKUP(A1775,'Fichier FI (en entrée)'!B:AH,16,0)&amp;" "&amp;VLOOKUP(A1775,'Fichier FI (en entrée)'!B:AH,20,0)&amp;" "&amp;VLOOKUP(A1775,'Fichier FI (en entrée)'!B:AH,27,0)&amp;" "&amp;VLOOKUP(A1775,'Fichier FI (en entrée)'!B:AH,29,0)</f>
        <v xml:space="preserve">  Scientifique Physique-chimie</v>
      </c>
      <c r="N1775" t="str">
        <f>VLOOKUP(A1775,'Fichier FI (en entrée)'!B:AH,8,0)</f>
        <v>Scolarisé dans le supérieur en France</v>
      </c>
      <c r="O1775" t="b">
        <f>AND(C1775&gt;Synthèse!B$8,C1775&lt;Synthèse!B$10,NOT(Y1775))</f>
        <v>1</v>
      </c>
      <c r="Q1775" s="60">
        <f>ROUNDUP(C1775/(Synthèse!$B$4+Synthèse!$B$1)*8,0)</f>
        <v>4</v>
      </c>
      <c r="R1775" s="60">
        <f>IFERROR(VLOOKUP(A1775,'Evaluations (formulaire)'!A:P,6,0)+VLOOKUP(A1775,'Evaluations (formulaire)'!A:P,7,0),0)</f>
        <v>0</v>
      </c>
      <c r="S1775" s="60">
        <f>IFERROR(VLOOKUP(A1775,'Evaluations (formulaire)'!A:P,8,0),0)</f>
        <v>0</v>
      </c>
      <c r="T1775" s="60">
        <f>IF(AND(ISBLANK(P1775),Q1775&lt;=2),Synthèse!$B$41,IF(AND(ISBLANK(P1775),Q1775&gt;=7),Synthèse!$C$41,R1775+S1775))</f>
        <v>0</v>
      </c>
      <c r="U1775" s="60">
        <f t="shared" si="301"/>
        <v>11.68</v>
      </c>
      <c r="V1775" s="60">
        <f t="shared" si="302"/>
        <v>801</v>
      </c>
      <c r="X1775" s="26">
        <v>1074</v>
      </c>
      <c r="Y1775" s="26" t="b">
        <f>IFERROR(VLOOKUP(A1775,'Calculs FA (auto)'!A:O,15,0),FALSE)</f>
        <v>0</v>
      </c>
      <c r="Z1775" s="26">
        <f>IFERROR(VLOOKUP(A1775,'Evaluations (formulaire)'!A:M,9,0),0)</f>
        <v>0</v>
      </c>
      <c r="AA1775" s="135" t="b">
        <v>1</v>
      </c>
      <c r="AB1775" s="135" t="b">
        <v>0</v>
      </c>
      <c r="AC1775" s="135" t="b">
        <f t="shared" si="303"/>
        <v>1</v>
      </c>
      <c r="AD1775" s="135" t="b">
        <f t="shared" si="304"/>
        <v>0</v>
      </c>
      <c r="AE1775" s="135" t="b">
        <f t="shared" si="305"/>
        <v>0</v>
      </c>
      <c r="AF1775" s="135" t="b">
        <f>AND(AC1775,$V1775&lt;=Synthèse!$B$44)</f>
        <v>0</v>
      </c>
      <c r="AG1775" s="135" t="b">
        <f>AND(AD1775,$V1775&lt;=Synthèse!$B$44)</f>
        <v>0</v>
      </c>
      <c r="AH1775" s="135" t="b">
        <f>AND(AE1775,$V1775&lt;=Synthèse!$B$44)</f>
        <v>0</v>
      </c>
      <c r="AI1775" s="137" t="b">
        <v>0</v>
      </c>
      <c r="AJ1775" s="137" t="b">
        <v>1</v>
      </c>
      <c r="AK1775" s="137" t="b">
        <f t="shared" si="306"/>
        <v>0</v>
      </c>
      <c r="AL1775" s="137" t="b">
        <f t="shared" si="307"/>
        <v>1</v>
      </c>
      <c r="AM1775" s="137" t="b">
        <f>AND(AK1775,$V1775&lt;=Synthèse!$B$44)</f>
        <v>0</v>
      </c>
      <c r="AN1775" s="137" t="b">
        <f>AND(AL1775,$V1775&lt;=Synthèse!$B$44)</f>
        <v>0</v>
      </c>
    </row>
    <row r="1776" spans="1:40">
      <c r="A1776" s="17">
        <v>1052150</v>
      </c>
      <c r="B1776" t="str">
        <f ca="1">VLOOKUP(A1776,'Fichier FI (en entrée)'!B:AH,3,0)</f>
        <v>VEFFVFNULP</v>
      </c>
      <c r="C1776">
        <f t="shared" si="298"/>
        <v>628</v>
      </c>
      <c r="D1776">
        <f t="shared" si="308"/>
        <v>12.72</v>
      </c>
      <c r="E1776" s="14" t="str">
        <f>VLOOKUP(A1776,'Fichier FI (en entrée)'!B:AH,2,0)</f>
        <v>EV</v>
      </c>
      <c r="F1776" s="14" t="b">
        <f t="shared" si="299"/>
        <v>1</v>
      </c>
      <c r="G1776" s="14" t="b">
        <f>IFERROR(VLOOKUP(A1776,'Calculs FA (auto)'!A:F,6,0),FALSE)</f>
        <v>0</v>
      </c>
      <c r="H1776" s="14" t="b">
        <f t="shared" si="300"/>
        <v>0</v>
      </c>
      <c r="I1776" s="16">
        <f>IFERROR(VLOOKUP(A1776,'Moyennes FI (en entrée)'!B:N,7,0),"")</f>
        <v>9.7200000000000006</v>
      </c>
      <c r="J1776" s="16">
        <f>IFERROR(VLOOKUP(VLOOKUP(A1776,'Fichier FI (en entrée)'!B:AH,33,0),Modificateurs!A$2:B$5,2,0),0)</f>
        <v>0</v>
      </c>
      <c r="K1776" s="16">
        <f>IFERROR(VLOOKUP(VLOOKUP(A1776,'Redoub FI (en entrée)'!B:N,7,0),Modificateurs!A$8:B$11,2,0),0)</f>
        <v>0</v>
      </c>
      <c r="L1776" s="16">
        <f>IFERROR(VLOOKUP(M1776,Modificateurs!D$1:E$94,2,0),0)</f>
        <v>3</v>
      </c>
      <c r="M1776" t="str">
        <f>VLOOKUP(A1776,'Fichier FI (en entrée)'!B:AH,16,0)&amp;" "&amp;VLOOKUP(A1776,'Fichier FI (en entrée)'!B:AH,20,0)&amp;" "&amp;VLOOKUP(A1776,'Fichier FI (en entrée)'!B:AH,27,0)&amp;" "&amp;VLOOKUP(A1776,'Fichier FI (en entrée)'!B:AH,29,0)</f>
        <v xml:space="preserve">  Scientifique Informatique et Sciences du numérique</v>
      </c>
      <c r="N1776" t="str">
        <f>VLOOKUP(A1776,'Fichier FI (en entrée)'!B:AH,8,0)</f>
        <v>Scolarisé dans le supérieur en France</v>
      </c>
      <c r="O1776" t="b">
        <f>AND(C1776&gt;Synthèse!B$8,C1776&lt;Synthèse!B$10,NOT(Y1776))</f>
        <v>1</v>
      </c>
      <c r="Q1776" s="60">
        <f>ROUNDUP(C1776/(Synthèse!$B$4+Synthèse!$B$1)*8,0)</f>
        <v>3</v>
      </c>
      <c r="R1776" s="60">
        <f>IFERROR(VLOOKUP(A1776,'Evaluations (formulaire)'!A:P,6,0)+VLOOKUP(A1776,'Evaluations (formulaire)'!A:P,7,0),0)</f>
        <v>0</v>
      </c>
      <c r="S1776" s="60">
        <f>IFERROR(VLOOKUP(A1776,'Evaluations (formulaire)'!A:P,8,0),0)</f>
        <v>0</v>
      </c>
      <c r="T1776" s="60">
        <f>IF(AND(ISBLANK(P1776),Q1776&lt;=2),Synthèse!$B$41,IF(AND(ISBLANK(P1776),Q1776&gt;=7),Synthèse!$C$41,R1776+S1776))</f>
        <v>0</v>
      </c>
      <c r="U1776" s="60">
        <f t="shared" si="301"/>
        <v>12.72</v>
      </c>
      <c r="V1776" s="60">
        <f t="shared" si="302"/>
        <v>629</v>
      </c>
      <c r="X1776" s="26">
        <v>1226</v>
      </c>
      <c r="Y1776" s="26" t="b">
        <f>IFERROR(VLOOKUP(A1776,'Calculs FA (auto)'!A:O,15,0),FALSE)</f>
        <v>0</v>
      </c>
      <c r="Z1776" s="26">
        <f>IFERROR(VLOOKUP(A1776,'Evaluations (formulaire)'!A:M,9,0),0)</f>
        <v>0</v>
      </c>
      <c r="AA1776" s="135" t="b">
        <v>0</v>
      </c>
      <c r="AB1776" s="135" t="b">
        <v>1</v>
      </c>
      <c r="AC1776" s="135" t="b">
        <f t="shared" si="303"/>
        <v>0</v>
      </c>
      <c r="AD1776" s="135" t="b">
        <f t="shared" si="304"/>
        <v>1</v>
      </c>
      <c r="AE1776" s="135" t="b">
        <f t="shared" si="305"/>
        <v>0</v>
      </c>
      <c r="AF1776" s="135" t="b">
        <f>AND(AC1776,$V1776&lt;=Synthèse!$B$44)</f>
        <v>0</v>
      </c>
      <c r="AG1776" s="135" t="b">
        <f>AND(AD1776,$V1776&lt;=Synthèse!$B$44)</f>
        <v>1</v>
      </c>
      <c r="AH1776" s="135" t="b">
        <f>AND(AE1776,$V1776&lt;=Synthèse!$B$44)</f>
        <v>0</v>
      </c>
      <c r="AI1776" s="137" t="b">
        <v>1</v>
      </c>
      <c r="AJ1776" s="137" t="b">
        <v>0</v>
      </c>
      <c r="AK1776" s="137" t="b">
        <f t="shared" si="306"/>
        <v>1</v>
      </c>
      <c r="AL1776" s="137" t="b">
        <f t="shared" si="307"/>
        <v>0</v>
      </c>
      <c r="AM1776" s="137" t="b">
        <f>AND(AK1776,$V1776&lt;=Synthèse!$B$44)</f>
        <v>1</v>
      </c>
      <c r="AN1776" s="137" t="b">
        <f>AND(AL1776,$V1776&lt;=Synthèse!$B$44)</f>
        <v>0</v>
      </c>
    </row>
    <row r="1777" spans="1:40">
      <c r="A1777" s="17">
        <v>1052393</v>
      </c>
      <c r="B1777" t="str">
        <f ca="1">VLOOKUP(A1777,'Fichier FI (en entrée)'!B:AH,3,0)</f>
        <v>JCBBBPBFBR</v>
      </c>
      <c r="C1777">
        <f t="shared" si="298"/>
        <v>1724</v>
      </c>
      <c r="D1777">
        <f t="shared" si="308"/>
        <v>-20</v>
      </c>
      <c r="E1777" s="14" t="str">
        <f>VLOOKUP(A1777,'Fichier FI (en entrée)'!B:AH,2,0)</f>
        <v>EV</v>
      </c>
      <c r="F1777" s="14" t="b">
        <f t="shared" si="299"/>
        <v>1</v>
      </c>
      <c r="G1777" s="14" t="b">
        <f>IFERROR(VLOOKUP(A1777,'Calculs FA (auto)'!A:F,6,0),FALSE)</f>
        <v>0</v>
      </c>
      <c r="H1777" s="14" t="b">
        <f t="shared" si="300"/>
        <v>0</v>
      </c>
      <c r="I1777" s="16" t="str">
        <f>IFERROR(VLOOKUP(A1777,'Moyennes FI (en entrée)'!B:N,7,0),"")</f>
        <v/>
      </c>
      <c r="J1777" s="16">
        <f>IFERROR(VLOOKUP(VLOOKUP(A1777,'Fichier FI (en entrée)'!B:AH,33,0),Modificateurs!A$2:B$5,2,0),0)</f>
        <v>0</v>
      </c>
      <c r="K1777" s="16">
        <f>IFERROR(VLOOKUP(VLOOKUP(A1777,'Redoub FI (en entrée)'!B:N,7,0),Modificateurs!A$8:B$11,2,0),0)</f>
        <v>0</v>
      </c>
      <c r="L1777" s="16">
        <f>IFERROR(VLOOKUP(M1777,Modificateurs!D$1:E$94,2,0),0)</f>
        <v>0</v>
      </c>
      <c r="M1777" t="str">
        <f>VLOOKUP(A1777,'Fichier FI (en entrée)'!B:AH,16,0)&amp;" "&amp;VLOOKUP(A1777,'Fichier FI (en entrée)'!B:AH,20,0)&amp;" "&amp;VLOOKUP(A1777,'Fichier FI (en entrée)'!B:AH,27,0)&amp;" "&amp;VLOOKUP(A1777,'Fichier FI (en entrée)'!B:AH,29,0)</f>
        <v xml:space="preserve">   </v>
      </c>
      <c r="N1777" t="str">
        <f>VLOOKUP(A1777,'Fichier FI (en entrée)'!B:AH,8,0)</f>
        <v>Scolarisé dans le supérieur en France</v>
      </c>
      <c r="O1777" t="b">
        <f>AND(C1777&gt;Synthèse!B$8,C1777&lt;Synthèse!B$10,NOT(Y1777))</f>
        <v>0</v>
      </c>
      <c r="Q1777" s="60">
        <f>ROUNDUP(C1777/(Synthèse!$B$4+Synthèse!$B$1)*8,0)</f>
        <v>8</v>
      </c>
      <c r="R1777" s="60">
        <f>IFERROR(VLOOKUP(A1777,'Evaluations (formulaire)'!A:P,6,0)+VLOOKUP(A1777,'Evaluations (formulaire)'!A:P,7,0),0)</f>
        <v>0</v>
      </c>
      <c r="S1777" s="60">
        <f>IFERROR(VLOOKUP(A1777,'Evaluations (formulaire)'!A:P,8,0),0)</f>
        <v>0</v>
      </c>
      <c r="T1777" s="60">
        <f>IF(AND(ISBLANK(P1777),Q1777&lt;=2),Synthèse!$B$41,IF(AND(ISBLANK(P1777),Q1777&gt;=7),Synthèse!$C$41,R1777+S1777))</f>
        <v>4.6296296296296294E-3</v>
      </c>
      <c r="U1777" s="60">
        <f t="shared" si="301"/>
        <v>-19.99537037037037</v>
      </c>
      <c r="V1777" s="60">
        <f t="shared" si="302"/>
        <v>1720</v>
      </c>
      <c r="X1777" s="26">
        <v>1077</v>
      </c>
      <c r="Y1777" s="26" t="b">
        <f>IFERROR(VLOOKUP(A1777,'Calculs FA (auto)'!A:O,15,0),FALSE)</f>
        <v>0</v>
      </c>
      <c r="Z1777" s="26">
        <f>IFERROR(VLOOKUP(A1777,'Evaluations (formulaire)'!A:M,9,0),0)</f>
        <v>0</v>
      </c>
      <c r="AA1777" s="135" t="b">
        <v>1</v>
      </c>
      <c r="AB1777" s="135" t="b">
        <v>0</v>
      </c>
      <c r="AC1777" s="135" t="b">
        <f t="shared" si="303"/>
        <v>1</v>
      </c>
      <c r="AD1777" s="135" t="b">
        <f t="shared" si="304"/>
        <v>0</v>
      </c>
      <c r="AE1777" s="135" t="b">
        <f t="shared" si="305"/>
        <v>0</v>
      </c>
      <c r="AF1777" s="135" t="b">
        <f>AND(AC1777,$V1777&lt;=Synthèse!$B$44)</f>
        <v>0</v>
      </c>
      <c r="AG1777" s="135" t="b">
        <f>AND(AD1777,$V1777&lt;=Synthèse!$B$44)</f>
        <v>0</v>
      </c>
      <c r="AH1777" s="135" t="b">
        <f>AND(AE1777,$V1777&lt;=Synthèse!$B$44)</f>
        <v>0</v>
      </c>
      <c r="AI1777" s="137" t="b">
        <v>0</v>
      </c>
      <c r="AJ1777" s="137" t="b">
        <v>1</v>
      </c>
      <c r="AK1777" s="137" t="b">
        <f t="shared" si="306"/>
        <v>0</v>
      </c>
      <c r="AL1777" s="137" t="b">
        <f t="shared" si="307"/>
        <v>1</v>
      </c>
      <c r="AM1777" s="137" t="b">
        <f>AND(AK1777,$V1777&lt;=Synthèse!$B$44)</f>
        <v>0</v>
      </c>
      <c r="AN1777" s="137" t="b">
        <f>AND(AL1777,$V1777&lt;=Synthèse!$B$44)</f>
        <v>0</v>
      </c>
    </row>
    <row r="1778" spans="1:40">
      <c r="A1778" s="17">
        <v>1053189</v>
      </c>
      <c r="B1778" t="str">
        <f ca="1">VLOOKUP(A1778,'Fichier FI (en entrée)'!B:AH,3,0)</f>
        <v>KJWOWKFPAR</v>
      </c>
      <c r="C1778">
        <f t="shared" si="298"/>
        <v>1420</v>
      </c>
      <c r="D1778">
        <f t="shared" si="308"/>
        <v>3.16</v>
      </c>
      <c r="E1778" s="14" t="str">
        <f>VLOOKUP(A1778,'Fichier FI (en entrée)'!B:AH,2,0)</f>
        <v>EV</v>
      </c>
      <c r="F1778" s="14" t="b">
        <f t="shared" si="299"/>
        <v>1</v>
      </c>
      <c r="G1778" s="14" t="b">
        <f>IFERROR(VLOOKUP(A1778,'Calculs FA (auto)'!A:F,6,0),FALSE)</f>
        <v>1</v>
      </c>
      <c r="H1778" s="14" t="b">
        <f t="shared" si="300"/>
        <v>1</v>
      </c>
      <c r="I1778" s="16">
        <f>IFERROR(VLOOKUP(A1778,'Moyennes FI (en entrée)'!B:N,7,0),"")</f>
        <v>11.16</v>
      </c>
      <c r="J1778" s="16">
        <f>IFERROR(VLOOKUP(VLOOKUP(A1778,'Fichier FI (en entrée)'!B:AH,33,0),Modificateurs!A$2:B$5,2,0),0)</f>
        <v>0</v>
      </c>
      <c r="K1778" s="16">
        <f>IFERROR(VLOOKUP(VLOOKUP(A1778,'Redoub FI (en entrée)'!B:N,7,0),Modificateurs!A$8:B$11,2,0),0)</f>
        <v>0</v>
      </c>
      <c r="L1778" s="16">
        <f>IFERROR(VLOOKUP(M1778,Modificateurs!D$1:E$94,2,0),0)</f>
        <v>-8</v>
      </c>
      <c r="M1778" t="str">
        <f>VLOOKUP(A1778,'Fichier FI (en entrée)'!B:AH,16,0)&amp;" "&amp;VLOOKUP(A1778,'Fichier FI (en entrée)'!B:AH,20,0)&amp;" "&amp;VLOOKUP(A1778,'Fichier FI (en entrée)'!B:AH,27,0)&amp;" "&amp;VLOOKUP(A1778,'Fichier FI (en entrée)'!B:AH,29,0)</f>
        <v xml:space="preserve">  Sciences et technologies de la gestion Gestion systèmes d'information</v>
      </c>
      <c r="N1778" t="str">
        <f>VLOOKUP(A1778,'Fichier FI (en entrée)'!B:AH,8,0)</f>
        <v>Scolarisé dans le supérieur en France</v>
      </c>
      <c r="O1778" t="b">
        <f>AND(C1778&gt;Synthèse!B$8,C1778&lt;Synthèse!B$10,NOT(Y1778))</f>
        <v>0</v>
      </c>
      <c r="Q1778" s="60">
        <f>ROUNDUP(C1778/(Synthèse!$B$4+Synthèse!$B$1)*8,0)</f>
        <v>7</v>
      </c>
      <c r="R1778" s="60">
        <f>IFERROR(VLOOKUP(A1778,'Evaluations (formulaire)'!A:P,6,0)+VLOOKUP(A1778,'Evaluations (formulaire)'!A:P,7,0),0)</f>
        <v>0</v>
      </c>
      <c r="S1778" s="60">
        <f>IFERROR(VLOOKUP(A1778,'Evaluations (formulaire)'!A:P,8,0),0)</f>
        <v>0</v>
      </c>
      <c r="T1778" s="60">
        <f>IF(AND(ISBLANK(P1778),Q1778&lt;=2),Synthèse!$B$41,IF(AND(ISBLANK(P1778),Q1778&gt;=7),Synthèse!$C$41,R1778+S1778))</f>
        <v>4.6296296296296294E-3</v>
      </c>
      <c r="U1778" s="60">
        <f t="shared" si="301"/>
        <v>3.1646296296296299</v>
      </c>
      <c r="V1778" s="60">
        <f t="shared" si="302"/>
        <v>1420</v>
      </c>
      <c r="X1778" s="26">
        <v>1948</v>
      </c>
      <c r="Y1778" s="26" t="b">
        <f>IFERROR(VLOOKUP(A1778,'Calculs FA (auto)'!A:O,15,0),FALSE)</f>
        <v>0</v>
      </c>
      <c r="Z1778" s="26">
        <f>IFERROR(VLOOKUP(A1778,'Evaluations (formulaire)'!A:M,9,0),0)</f>
        <v>0</v>
      </c>
      <c r="AA1778" s="135" t="b">
        <v>1</v>
      </c>
      <c r="AB1778" s="135" t="b">
        <v>0</v>
      </c>
      <c r="AC1778" s="135" t="b">
        <f t="shared" si="303"/>
        <v>1</v>
      </c>
      <c r="AD1778" s="135" t="b">
        <f t="shared" si="304"/>
        <v>0</v>
      </c>
      <c r="AE1778" s="135" t="b">
        <f t="shared" si="305"/>
        <v>0</v>
      </c>
      <c r="AF1778" s="135" t="b">
        <f>AND(AC1778,$V1778&lt;=Synthèse!$B$44)</f>
        <v>0</v>
      </c>
      <c r="AG1778" s="135" t="b">
        <f>AND(AD1778,$V1778&lt;=Synthèse!$B$44)</f>
        <v>0</v>
      </c>
      <c r="AH1778" s="135" t="b">
        <f>AND(AE1778,$V1778&lt;=Synthèse!$B$44)</f>
        <v>0</v>
      </c>
      <c r="AI1778" s="137" t="b">
        <v>0</v>
      </c>
      <c r="AJ1778" s="137" t="b">
        <v>1</v>
      </c>
      <c r="AK1778" s="137" t="b">
        <f t="shared" si="306"/>
        <v>0</v>
      </c>
      <c r="AL1778" s="137" t="b">
        <f t="shared" si="307"/>
        <v>1</v>
      </c>
      <c r="AM1778" s="137" t="b">
        <f>AND(AK1778,$V1778&lt;=Synthèse!$B$44)</f>
        <v>0</v>
      </c>
      <c r="AN1778" s="137" t="b">
        <f>AND(AL1778,$V1778&lt;=Synthèse!$B$44)</f>
        <v>0</v>
      </c>
    </row>
    <row r="1779" spans="1:40">
      <c r="A1779" s="17">
        <v>1053584</v>
      </c>
      <c r="B1779" t="str">
        <f ca="1">VLOOKUP(A1779,'Fichier FI (en entrée)'!B:AH,3,0)</f>
        <v>PPQIYQOOYY</v>
      </c>
      <c r="C1779">
        <f t="shared" si="298"/>
        <v>967</v>
      </c>
      <c r="D1779">
        <f t="shared" si="308"/>
        <v>10.59</v>
      </c>
      <c r="E1779" s="14" t="str">
        <f>VLOOKUP(A1779,'Fichier FI (en entrée)'!B:AH,2,0)</f>
        <v>EV</v>
      </c>
      <c r="F1779" s="14" t="b">
        <f t="shared" si="299"/>
        <v>1</v>
      </c>
      <c r="G1779" s="14" t="b">
        <f>IFERROR(VLOOKUP(A1779,'Calculs FA (auto)'!A:F,6,0),FALSE)</f>
        <v>1</v>
      </c>
      <c r="H1779" s="14" t="b">
        <f t="shared" si="300"/>
        <v>1</v>
      </c>
      <c r="I1779" s="16">
        <f>IFERROR(VLOOKUP(A1779,'Moyennes FI (en entrée)'!B:N,7,0),"")</f>
        <v>9.59</v>
      </c>
      <c r="J1779" s="16">
        <f>IFERROR(VLOOKUP(VLOOKUP(A1779,'Fichier FI (en entrée)'!B:AH,33,0),Modificateurs!A$2:B$5,2,0),0)</f>
        <v>0</v>
      </c>
      <c r="K1779" s="16">
        <f>IFERROR(VLOOKUP(VLOOKUP(A1779,'Redoub FI (en entrée)'!B:N,7,0),Modificateurs!A$8:B$11,2,0),0)</f>
        <v>0</v>
      </c>
      <c r="L1779" s="16">
        <f>IFERROR(VLOOKUP(M1779,Modificateurs!D$1:E$94,2,0),0)</f>
        <v>1</v>
      </c>
      <c r="M1779" t="str">
        <f>VLOOKUP(A1779,'Fichier FI (en entrée)'!B:AH,16,0)&amp;" "&amp;VLOOKUP(A1779,'Fichier FI (en entrée)'!B:AH,20,0)&amp;" "&amp;VLOOKUP(A1779,'Fichier FI (en entrée)'!B:AH,27,0)&amp;" "&amp;VLOOKUP(A1779,'Fichier FI (en entrée)'!B:AH,29,0)</f>
        <v xml:space="preserve">  Scientifique Sciences de la vie et de la terre</v>
      </c>
      <c r="N1779" t="str">
        <f>VLOOKUP(A1779,'Fichier FI (en entrée)'!B:AH,8,0)</f>
        <v>Scolarisé dans le supérieur en France</v>
      </c>
      <c r="O1779" t="b">
        <f>AND(C1779&gt;Synthèse!B$8,C1779&lt;Synthèse!B$10,NOT(Y1779))</f>
        <v>0</v>
      </c>
      <c r="Q1779" s="60">
        <f>ROUNDUP(C1779/(Synthèse!$B$4+Synthèse!$B$1)*8,0)</f>
        <v>5</v>
      </c>
      <c r="R1779" s="60">
        <f>IFERROR(VLOOKUP(A1779,'Evaluations (formulaire)'!A:P,6,0)+VLOOKUP(A1779,'Evaluations (formulaire)'!A:P,7,0),0)</f>
        <v>0</v>
      </c>
      <c r="S1779" s="60">
        <f>IFERROR(VLOOKUP(A1779,'Evaluations (formulaire)'!A:P,8,0),0)</f>
        <v>0</v>
      </c>
      <c r="T1779" s="60">
        <f>IF(AND(ISBLANK(P1779),Q1779&lt;=2),Synthèse!$B$41,IF(AND(ISBLANK(P1779),Q1779&gt;=7),Synthèse!$C$41,R1779+S1779))</f>
        <v>0</v>
      </c>
      <c r="U1779" s="60">
        <f t="shared" si="301"/>
        <v>10.59</v>
      </c>
      <c r="V1779" s="60">
        <f t="shared" si="302"/>
        <v>967</v>
      </c>
      <c r="X1779" s="26">
        <v>2087</v>
      </c>
      <c r="Y1779" s="26" t="b">
        <f>IFERROR(VLOOKUP(A1779,'Calculs FA (auto)'!A:O,15,0),FALSE)</f>
        <v>1</v>
      </c>
      <c r="Z1779" s="26">
        <f>IFERROR(VLOOKUP(A1779,'Evaluations (formulaire)'!A:M,9,0),0)</f>
        <v>0</v>
      </c>
      <c r="AA1779" s="135" t="b">
        <v>1</v>
      </c>
      <c r="AB1779" s="135" t="b">
        <v>0</v>
      </c>
      <c r="AC1779" s="135" t="b">
        <f t="shared" si="303"/>
        <v>1</v>
      </c>
      <c r="AD1779" s="135" t="b">
        <f t="shared" si="304"/>
        <v>0</v>
      </c>
      <c r="AE1779" s="135" t="b">
        <f t="shared" si="305"/>
        <v>0</v>
      </c>
      <c r="AF1779" s="135" t="b">
        <f>AND(AC1779,$V1779&lt;=Synthèse!$B$44)</f>
        <v>0</v>
      </c>
      <c r="AG1779" s="135" t="b">
        <f>AND(AD1779,$V1779&lt;=Synthèse!$B$44)</f>
        <v>0</v>
      </c>
      <c r="AH1779" s="135" t="b">
        <f>AND(AE1779,$V1779&lt;=Synthèse!$B$44)</f>
        <v>0</v>
      </c>
      <c r="AI1779" s="137" t="b">
        <v>0</v>
      </c>
      <c r="AJ1779" s="137" t="b">
        <v>1</v>
      </c>
      <c r="AK1779" s="137" t="b">
        <f t="shared" si="306"/>
        <v>0</v>
      </c>
      <c r="AL1779" s="137" t="b">
        <f t="shared" si="307"/>
        <v>1</v>
      </c>
      <c r="AM1779" s="137" t="b">
        <f>AND(AK1779,$V1779&lt;=Synthèse!$B$44)</f>
        <v>0</v>
      </c>
      <c r="AN1779" s="137" t="b">
        <f>AND(AL1779,$V1779&lt;=Synthèse!$B$44)</f>
        <v>0</v>
      </c>
    </row>
    <row r="1780" spans="1:40">
      <c r="A1780" s="17">
        <v>1053837</v>
      </c>
      <c r="B1780" t="str">
        <f ca="1">VLOOKUP(A1780,'Fichier FI (en entrée)'!B:AH,3,0)</f>
        <v>HKHIGNJHZM</v>
      </c>
      <c r="C1780">
        <f t="shared" si="298"/>
        <v>1724</v>
      </c>
      <c r="D1780">
        <f t="shared" si="308"/>
        <v>-20</v>
      </c>
      <c r="E1780" s="14" t="str">
        <f>VLOOKUP(A1780,'Fichier FI (en entrée)'!B:AH,2,0)</f>
        <v>EV</v>
      </c>
      <c r="F1780" s="14" t="b">
        <f t="shared" si="299"/>
        <v>1</v>
      </c>
      <c r="G1780" s="14" t="b">
        <f>IFERROR(VLOOKUP(A1780,'Calculs FA (auto)'!A:F,6,0),FALSE)</f>
        <v>0</v>
      </c>
      <c r="H1780" s="14" t="b">
        <f t="shared" si="300"/>
        <v>0</v>
      </c>
      <c r="I1780" s="16" t="str">
        <f>IFERROR(VLOOKUP(A1780,'Moyennes FI (en entrée)'!B:N,7,0),"")</f>
        <v/>
      </c>
      <c r="J1780" s="16">
        <f>IFERROR(VLOOKUP(VLOOKUP(A1780,'Fichier FI (en entrée)'!B:AH,33,0),Modificateurs!A$2:B$5,2,0),0)</f>
        <v>0</v>
      </c>
      <c r="K1780" s="16">
        <f>IFERROR(VLOOKUP(VLOOKUP(A1780,'Redoub FI (en entrée)'!B:N,7,0),Modificateurs!A$8:B$11,2,0),0)</f>
        <v>0</v>
      </c>
      <c r="L1780" s="16">
        <f>IFERROR(VLOOKUP(M1780,Modificateurs!D$1:E$94,2,0),0)</f>
        <v>0</v>
      </c>
      <c r="M1780" t="str">
        <f>VLOOKUP(A1780,'Fichier FI (en entrée)'!B:AH,16,0)&amp;" "&amp;VLOOKUP(A1780,'Fichier FI (en entrée)'!B:AH,20,0)&amp;" "&amp;VLOOKUP(A1780,'Fichier FI (en entrée)'!B:AH,27,0)&amp;" "&amp;VLOOKUP(A1780,'Fichier FI (en entrée)'!B:AH,29,0)</f>
        <v xml:space="preserve">   </v>
      </c>
      <c r="N1780" t="str">
        <f>VLOOKUP(A1780,'Fichier FI (en entrée)'!B:AH,8,0)</f>
        <v>Non scolarisé</v>
      </c>
      <c r="O1780" t="b">
        <f>AND(C1780&gt;Synthèse!B$8,C1780&lt;Synthèse!B$10,NOT(Y1780))</f>
        <v>0</v>
      </c>
      <c r="Q1780" s="60">
        <f>ROUNDUP(C1780/(Synthèse!$B$4+Synthèse!$B$1)*8,0)</f>
        <v>8</v>
      </c>
      <c r="R1780" s="60">
        <f>IFERROR(VLOOKUP(A1780,'Evaluations (formulaire)'!A:P,6,0)+VLOOKUP(A1780,'Evaluations (formulaire)'!A:P,7,0),0)</f>
        <v>0</v>
      </c>
      <c r="S1780" s="60">
        <f>IFERROR(VLOOKUP(A1780,'Evaluations (formulaire)'!A:P,8,0),0)</f>
        <v>0</v>
      </c>
      <c r="T1780" s="60">
        <f>IF(AND(ISBLANK(P1780),Q1780&lt;=2),Synthèse!$B$41,IF(AND(ISBLANK(P1780),Q1780&gt;=7),Synthèse!$C$41,R1780+S1780))</f>
        <v>4.6296296296296294E-3</v>
      </c>
      <c r="U1780" s="60">
        <f t="shared" si="301"/>
        <v>-19.99537037037037</v>
      </c>
      <c r="V1780" s="60">
        <f t="shared" si="302"/>
        <v>1720</v>
      </c>
      <c r="X1780" s="26">
        <v>1220</v>
      </c>
      <c r="Y1780" s="26" t="b">
        <f>IFERROR(VLOOKUP(A1780,'Calculs FA (auto)'!A:O,15,0),FALSE)</f>
        <v>0</v>
      </c>
      <c r="Z1780" s="26">
        <f>IFERROR(VLOOKUP(A1780,'Evaluations (formulaire)'!A:M,9,0),0)</f>
        <v>0</v>
      </c>
      <c r="AA1780" s="135" t="b">
        <v>1</v>
      </c>
      <c r="AB1780" s="135" t="b">
        <v>0</v>
      </c>
      <c r="AC1780" s="135" t="b">
        <f t="shared" si="303"/>
        <v>1</v>
      </c>
      <c r="AD1780" s="135" t="b">
        <f t="shared" si="304"/>
        <v>0</v>
      </c>
      <c r="AE1780" s="135" t="b">
        <f t="shared" si="305"/>
        <v>0</v>
      </c>
      <c r="AF1780" s="135" t="b">
        <f>AND(AC1780,$V1780&lt;=Synthèse!$B$44)</f>
        <v>0</v>
      </c>
      <c r="AG1780" s="135" t="b">
        <f>AND(AD1780,$V1780&lt;=Synthèse!$B$44)</f>
        <v>0</v>
      </c>
      <c r="AH1780" s="135" t="b">
        <f>AND(AE1780,$V1780&lt;=Synthèse!$B$44)</f>
        <v>0</v>
      </c>
      <c r="AI1780" s="137" t="b">
        <v>0</v>
      </c>
      <c r="AJ1780" s="137" t="b">
        <v>1</v>
      </c>
      <c r="AK1780" s="137" t="b">
        <f t="shared" si="306"/>
        <v>0</v>
      </c>
      <c r="AL1780" s="137" t="b">
        <f t="shared" si="307"/>
        <v>1</v>
      </c>
      <c r="AM1780" s="137" t="b">
        <f>AND(AK1780,$V1780&lt;=Synthèse!$B$44)</f>
        <v>0</v>
      </c>
      <c r="AN1780" s="137" t="b">
        <f>AND(AL1780,$V1780&lt;=Synthèse!$B$44)</f>
        <v>0</v>
      </c>
    </row>
    <row r="1781" spans="1:40">
      <c r="A1781" s="17">
        <v>1053983</v>
      </c>
      <c r="B1781" t="str">
        <f ca="1">VLOOKUP(A1781,'Fichier FI (en entrée)'!B:AH,3,0)</f>
        <v>SHHMBZGQJS</v>
      </c>
      <c r="C1781">
        <f t="shared" si="298"/>
        <v>982</v>
      </c>
      <c r="D1781">
        <f t="shared" si="308"/>
        <v>10.44</v>
      </c>
      <c r="E1781" s="14" t="str">
        <f>VLOOKUP(A1781,'Fichier FI (en entrée)'!B:AH,2,0)</f>
        <v>EV</v>
      </c>
      <c r="F1781" s="14" t="b">
        <f t="shared" si="299"/>
        <v>1</v>
      </c>
      <c r="G1781" s="14" t="b">
        <f>IFERROR(VLOOKUP(A1781,'Calculs FA (auto)'!A:F,6,0),FALSE)</f>
        <v>0</v>
      </c>
      <c r="H1781" s="14" t="b">
        <f t="shared" si="300"/>
        <v>0</v>
      </c>
      <c r="I1781" s="16">
        <f>IFERROR(VLOOKUP(A1781,'Moyennes FI (en entrée)'!B:N,7,0),"")</f>
        <v>9.44</v>
      </c>
      <c r="J1781" s="16">
        <f>IFERROR(VLOOKUP(VLOOKUP(A1781,'Fichier FI (en entrée)'!B:AH,33,0),Modificateurs!A$2:B$5,2,0),0)</f>
        <v>0</v>
      </c>
      <c r="K1781" s="16">
        <f>IFERROR(VLOOKUP(VLOOKUP(A1781,'Redoub FI (en entrée)'!B:N,7,0),Modificateurs!A$8:B$11,2,0),0)</f>
        <v>0</v>
      </c>
      <c r="L1781" s="16">
        <f>IFERROR(VLOOKUP(M1781,Modificateurs!D$1:E$94,2,0),0)</f>
        <v>1</v>
      </c>
      <c r="M1781" t="str">
        <f>VLOOKUP(A1781,'Fichier FI (en entrée)'!B:AH,16,0)&amp;" "&amp;VLOOKUP(A1781,'Fichier FI (en entrée)'!B:AH,20,0)&amp;" "&amp;VLOOKUP(A1781,'Fichier FI (en entrée)'!B:AH,27,0)&amp;" "&amp;VLOOKUP(A1781,'Fichier FI (en entrée)'!B:AH,29,0)</f>
        <v xml:space="preserve">  Scientifique Sciences de la vie et de la terre</v>
      </c>
      <c r="N1781" t="str">
        <f>VLOOKUP(A1781,'Fichier FI (en entrée)'!B:AH,8,0)</f>
        <v>Scolarisé dans le supérieur en France</v>
      </c>
      <c r="O1781" t="b">
        <f>AND(C1781&gt;Synthèse!B$8,C1781&lt;Synthèse!B$10,NOT(Y1781))</f>
        <v>1</v>
      </c>
      <c r="Q1781" s="60">
        <f>ROUNDUP(C1781/(Synthèse!$B$4+Synthèse!$B$1)*8,0)</f>
        <v>5</v>
      </c>
      <c r="R1781" s="60">
        <f>IFERROR(VLOOKUP(A1781,'Evaluations (formulaire)'!A:P,6,0)+VLOOKUP(A1781,'Evaluations (formulaire)'!A:P,7,0),0)</f>
        <v>0</v>
      </c>
      <c r="S1781" s="60">
        <f>IFERROR(VLOOKUP(A1781,'Evaluations (formulaire)'!A:P,8,0),0)</f>
        <v>0</v>
      </c>
      <c r="T1781" s="60">
        <f>IF(AND(ISBLANK(P1781),Q1781&lt;=2),Synthèse!$B$41,IF(AND(ISBLANK(P1781),Q1781&gt;=7),Synthèse!$C$41,R1781+S1781))</f>
        <v>0</v>
      </c>
      <c r="U1781" s="60">
        <f t="shared" si="301"/>
        <v>10.44</v>
      </c>
      <c r="V1781" s="60">
        <f t="shared" si="302"/>
        <v>982</v>
      </c>
      <c r="X1781" s="26">
        <v>585</v>
      </c>
      <c r="Y1781" s="26" t="b">
        <f>IFERROR(VLOOKUP(A1781,'Calculs FA (auto)'!A:O,15,0),FALSE)</f>
        <v>0</v>
      </c>
      <c r="Z1781" s="26">
        <f>IFERROR(VLOOKUP(A1781,'Evaluations (formulaire)'!A:M,9,0),0)</f>
        <v>0</v>
      </c>
      <c r="AA1781" s="135" t="b">
        <v>1</v>
      </c>
      <c r="AB1781" s="135" t="b">
        <v>0</v>
      </c>
      <c r="AC1781" s="135" t="b">
        <f t="shared" si="303"/>
        <v>1</v>
      </c>
      <c r="AD1781" s="135" t="b">
        <f t="shared" si="304"/>
        <v>0</v>
      </c>
      <c r="AE1781" s="135" t="b">
        <f t="shared" si="305"/>
        <v>0</v>
      </c>
      <c r="AF1781" s="135" t="b">
        <f>AND(AC1781,$V1781&lt;=Synthèse!$B$44)</f>
        <v>0</v>
      </c>
      <c r="AG1781" s="135" t="b">
        <f>AND(AD1781,$V1781&lt;=Synthèse!$B$44)</f>
        <v>0</v>
      </c>
      <c r="AH1781" s="135" t="b">
        <f>AND(AE1781,$V1781&lt;=Synthèse!$B$44)</f>
        <v>0</v>
      </c>
      <c r="AI1781" s="137" t="b">
        <v>0</v>
      </c>
      <c r="AJ1781" s="137" t="b">
        <v>1</v>
      </c>
      <c r="AK1781" s="137" t="b">
        <f t="shared" si="306"/>
        <v>0</v>
      </c>
      <c r="AL1781" s="137" t="b">
        <f t="shared" si="307"/>
        <v>1</v>
      </c>
      <c r="AM1781" s="137" t="b">
        <f>AND(AK1781,$V1781&lt;=Synthèse!$B$44)</f>
        <v>0</v>
      </c>
      <c r="AN1781" s="137" t="b">
        <f>AND(AL1781,$V1781&lt;=Synthèse!$B$44)</f>
        <v>0</v>
      </c>
    </row>
    <row r="1782" spans="1:40">
      <c r="A1782" s="17">
        <v>1054492</v>
      </c>
      <c r="B1782" t="str">
        <f ca="1">VLOOKUP(A1782,'Fichier FI (en entrée)'!B:AH,3,0)</f>
        <v>CELECJIJWB</v>
      </c>
      <c r="C1782">
        <f t="shared" si="298"/>
        <v>519</v>
      </c>
      <c r="D1782">
        <f t="shared" si="308"/>
        <v>13.29</v>
      </c>
      <c r="E1782" s="14" t="str">
        <f>VLOOKUP(A1782,'Fichier FI (en entrée)'!B:AH,2,0)</f>
        <v>EV</v>
      </c>
      <c r="F1782" s="14" t="b">
        <f t="shared" si="299"/>
        <v>1</v>
      </c>
      <c r="G1782" s="14" t="b">
        <f>IFERROR(VLOOKUP(A1782,'Calculs FA (auto)'!A:F,6,0),FALSE)</f>
        <v>0</v>
      </c>
      <c r="H1782" s="14" t="b">
        <f t="shared" si="300"/>
        <v>0</v>
      </c>
      <c r="I1782" s="16">
        <f>IFERROR(VLOOKUP(A1782,'Moyennes FI (en entrée)'!B:N,7,0),"")</f>
        <v>11.29</v>
      </c>
      <c r="J1782" s="16">
        <f>IFERROR(VLOOKUP(VLOOKUP(A1782,'Fichier FI (en entrée)'!B:AH,33,0),Modificateurs!A$2:B$5,2,0),0)</f>
        <v>0</v>
      </c>
      <c r="K1782" s="16">
        <f>IFERROR(VLOOKUP(VLOOKUP(A1782,'Redoub FI (en entrée)'!B:N,7,0),Modificateurs!A$8:B$11,2,0),0)</f>
        <v>0</v>
      </c>
      <c r="L1782" s="16">
        <f>IFERROR(VLOOKUP(M1782,Modificateurs!D$1:E$94,2,0),0)</f>
        <v>2</v>
      </c>
      <c r="M1782" t="str">
        <f>VLOOKUP(A1782,'Fichier FI (en entrée)'!B:AH,16,0)&amp;" "&amp;VLOOKUP(A1782,'Fichier FI (en entrée)'!B:AH,20,0)&amp;" "&amp;VLOOKUP(A1782,'Fichier FI (en entrée)'!B:AH,27,0)&amp;" "&amp;VLOOKUP(A1782,'Fichier FI (en entrée)'!B:AH,29,0)</f>
        <v xml:space="preserve">  Scientifique Mathématiques</v>
      </c>
      <c r="N1782" t="str">
        <f>VLOOKUP(A1782,'Fichier FI (en entrée)'!B:AH,8,0)</f>
        <v>Scolarisé dans le supérieur en France</v>
      </c>
      <c r="O1782" t="b">
        <f>AND(C1782&gt;Synthèse!B$8,C1782&lt;Synthèse!B$10,NOT(Y1782))</f>
        <v>1</v>
      </c>
      <c r="Q1782" s="60">
        <f>ROUNDUP(C1782/(Synthèse!$B$4+Synthèse!$B$1)*8,0)</f>
        <v>3</v>
      </c>
      <c r="R1782" s="60">
        <f>IFERROR(VLOOKUP(A1782,'Evaluations (formulaire)'!A:P,6,0)+VLOOKUP(A1782,'Evaluations (formulaire)'!A:P,7,0),0)</f>
        <v>0</v>
      </c>
      <c r="S1782" s="60">
        <f>IFERROR(VLOOKUP(A1782,'Evaluations (formulaire)'!A:P,8,0),0)</f>
        <v>0</v>
      </c>
      <c r="T1782" s="60">
        <f>IF(AND(ISBLANK(P1782),Q1782&lt;=2),Synthèse!$B$41,IF(AND(ISBLANK(P1782),Q1782&gt;=7),Synthèse!$C$41,R1782+S1782))</f>
        <v>0</v>
      </c>
      <c r="U1782" s="60">
        <f t="shared" si="301"/>
        <v>13.29</v>
      </c>
      <c r="V1782" s="60">
        <f t="shared" si="302"/>
        <v>520</v>
      </c>
      <c r="X1782" s="26">
        <v>447</v>
      </c>
      <c r="Y1782" s="26" t="b">
        <f>IFERROR(VLOOKUP(A1782,'Calculs FA (auto)'!A:O,15,0),FALSE)</f>
        <v>0</v>
      </c>
      <c r="Z1782" s="26">
        <f>IFERROR(VLOOKUP(A1782,'Evaluations (formulaire)'!A:M,9,0),0)</f>
        <v>0</v>
      </c>
      <c r="AA1782" s="135" t="b">
        <v>1</v>
      </c>
      <c r="AB1782" s="135" t="b">
        <v>0</v>
      </c>
      <c r="AC1782" s="135" t="b">
        <f t="shared" si="303"/>
        <v>1</v>
      </c>
      <c r="AD1782" s="135" t="b">
        <f t="shared" si="304"/>
        <v>0</v>
      </c>
      <c r="AE1782" s="135" t="b">
        <f t="shared" si="305"/>
        <v>0</v>
      </c>
      <c r="AF1782" s="135" t="b">
        <f>AND(AC1782,$V1782&lt;=Synthèse!$B$44)</f>
        <v>1</v>
      </c>
      <c r="AG1782" s="135" t="b">
        <f>AND(AD1782,$V1782&lt;=Synthèse!$B$44)</f>
        <v>0</v>
      </c>
      <c r="AH1782" s="135" t="b">
        <f>AND(AE1782,$V1782&lt;=Synthèse!$B$44)</f>
        <v>0</v>
      </c>
      <c r="AI1782" s="137" t="b">
        <v>0</v>
      </c>
      <c r="AJ1782" s="137" t="b">
        <v>1</v>
      </c>
      <c r="AK1782" s="137" t="b">
        <f t="shared" si="306"/>
        <v>0</v>
      </c>
      <c r="AL1782" s="137" t="b">
        <f t="shared" si="307"/>
        <v>1</v>
      </c>
      <c r="AM1782" s="137" t="b">
        <f>AND(AK1782,$V1782&lt;=Synthèse!$B$44)</f>
        <v>0</v>
      </c>
      <c r="AN1782" s="137" t="b">
        <f>AND(AL1782,$V1782&lt;=Synthèse!$B$44)</f>
        <v>1</v>
      </c>
    </row>
    <row r="1783" spans="1:40">
      <c r="A1783" s="17">
        <v>1054756</v>
      </c>
      <c r="B1783" t="str">
        <f ca="1">VLOOKUP(A1783,'Fichier FI (en entrée)'!B:AH,3,0)</f>
        <v>KSUFEETIOG</v>
      </c>
      <c r="C1783">
        <f t="shared" si="298"/>
        <v>2097</v>
      </c>
      <c r="D1783">
        <f t="shared" si="308"/>
        <v>-100</v>
      </c>
      <c r="E1783" s="14" t="str">
        <f>VLOOKUP(A1783,'Fichier FI (en entrée)'!B:AH,2,0)</f>
        <v>ENV</v>
      </c>
      <c r="F1783" s="14" t="b">
        <f t="shared" si="299"/>
        <v>0</v>
      </c>
      <c r="G1783" s="14" t="b">
        <f>IFERROR(VLOOKUP(A1783,'Calculs FA (auto)'!A:F,6,0),FALSE)</f>
        <v>0</v>
      </c>
      <c r="H1783" s="14" t="b">
        <f t="shared" si="300"/>
        <v>0</v>
      </c>
      <c r="I1783" s="16" t="str">
        <f>IFERROR(VLOOKUP(A1783,'Moyennes FI (en entrée)'!B:N,7,0),"")</f>
        <v/>
      </c>
      <c r="J1783" s="16">
        <f>IFERROR(VLOOKUP(VLOOKUP(A1783,'Fichier FI (en entrée)'!B:AH,33,0),Modificateurs!A$2:B$5,2,0),0)</f>
        <v>0</v>
      </c>
      <c r="K1783" s="16">
        <f>IFERROR(VLOOKUP(VLOOKUP(A1783,'Redoub FI (en entrée)'!B:N,7,0),Modificateurs!A$8:B$11,2,0),0)</f>
        <v>0</v>
      </c>
      <c r="L1783" s="16">
        <f>IFERROR(VLOOKUP(M1783,Modificateurs!D$1:E$94,2,0),0)</f>
        <v>0</v>
      </c>
      <c r="M1783" t="str">
        <f>VLOOKUP(A1783,'Fichier FI (en entrée)'!B:AH,16,0)&amp;" "&amp;VLOOKUP(A1783,'Fichier FI (en entrée)'!B:AH,20,0)&amp;" "&amp;VLOOKUP(A1783,'Fichier FI (en entrée)'!B:AH,27,0)&amp;" "&amp;VLOOKUP(A1783,'Fichier FI (en entrée)'!B:AH,29,0)</f>
        <v xml:space="preserve">   </v>
      </c>
      <c r="N1783" t="str">
        <f>VLOOKUP(A1783,'Fichier FI (en entrée)'!B:AH,8,0)</f>
        <v>Non scolarisé</v>
      </c>
      <c r="O1783" t="b">
        <f>AND(C1783&gt;Synthèse!B$8,C1783&lt;Synthèse!B$10,NOT(Y1783))</f>
        <v>0</v>
      </c>
      <c r="Q1783" s="60">
        <f>ROUNDUP(C1783/(Synthèse!$B$4+Synthèse!$B$1)*8,0)</f>
        <v>10</v>
      </c>
      <c r="R1783" s="60">
        <f>IFERROR(VLOOKUP(A1783,'Evaluations (formulaire)'!A:P,6,0)+VLOOKUP(A1783,'Evaluations (formulaire)'!A:P,7,0),0)</f>
        <v>0</v>
      </c>
      <c r="S1783" s="60">
        <f>IFERROR(VLOOKUP(A1783,'Evaluations (formulaire)'!A:P,8,0),0)</f>
        <v>0</v>
      </c>
      <c r="T1783" s="60">
        <f>IF(AND(ISBLANK(P1783),Q1783&lt;=2),Synthèse!$B$41,IF(AND(ISBLANK(P1783),Q1783&gt;=7),Synthèse!$C$41,R1783+S1783))</f>
        <v>4.6296296296296294E-3</v>
      </c>
      <c r="U1783" s="60">
        <f t="shared" si="301"/>
        <v>-99.995370370370367</v>
      </c>
      <c r="V1783" s="60">
        <f t="shared" si="302"/>
        <v>1983</v>
      </c>
      <c r="X1783" s="26">
        <v>750</v>
      </c>
      <c r="Y1783" s="26" t="b">
        <f>IFERROR(VLOOKUP(A1783,'Calculs FA (auto)'!A:O,15,0),FALSE)</f>
        <v>0</v>
      </c>
      <c r="Z1783" s="26">
        <f>IFERROR(VLOOKUP(A1783,'Evaluations (formulaire)'!A:M,9,0),0)</f>
        <v>0</v>
      </c>
      <c r="AA1783" s="135" t="b">
        <v>1</v>
      </c>
      <c r="AB1783" s="135" t="b">
        <v>0</v>
      </c>
      <c r="AC1783" s="135" t="b">
        <f t="shared" si="303"/>
        <v>0</v>
      </c>
      <c r="AD1783" s="135" t="b">
        <f t="shared" si="304"/>
        <v>0</v>
      </c>
      <c r="AE1783" s="135" t="b">
        <f t="shared" si="305"/>
        <v>0</v>
      </c>
      <c r="AF1783" s="135" t="b">
        <f>AND(AC1783,$V1783&lt;=Synthèse!$B$44)</f>
        <v>0</v>
      </c>
      <c r="AG1783" s="135" t="b">
        <f>AND(AD1783,$V1783&lt;=Synthèse!$B$44)</f>
        <v>0</v>
      </c>
      <c r="AH1783" s="135" t="b">
        <f>AND(AE1783,$V1783&lt;=Synthèse!$B$44)</f>
        <v>0</v>
      </c>
      <c r="AI1783" s="137" t="b">
        <v>0</v>
      </c>
      <c r="AJ1783" s="137" t="b">
        <v>0</v>
      </c>
      <c r="AK1783" s="137" t="b">
        <f t="shared" si="306"/>
        <v>0</v>
      </c>
      <c r="AL1783" s="137" t="b">
        <f t="shared" si="307"/>
        <v>0</v>
      </c>
      <c r="AM1783" s="137" t="b">
        <f>AND(AK1783,$V1783&lt;=Synthèse!$B$44)</f>
        <v>0</v>
      </c>
      <c r="AN1783" s="137" t="b">
        <f>AND(AL1783,$V1783&lt;=Synthèse!$B$44)</f>
        <v>0</v>
      </c>
    </row>
    <row r="1784" spans="1:40">
      <c r="A1784" s="17">
        <v>1055148</v>
      </c>
      <c r="B1784" t="str">
        <f ca="1">VLOOKUP(A1784,'Fichier FI (en entrée)'!B:AH,3,0)</f>
        <v>HKWOSCWWYZ</v>
      </c>
      <c r="C1784">
        <f t="shared" si="298"/>
        <v>554</v>
      </c>
      <c r="D1784">
        <f t="shared" si="308"/>
        <v>13.11</v>
      </c>
      <c r="E1784" s="14" t="str">
        <f>VLOOKUP(A1784,'Fichier FI (en entrée)'!B:AH,2,0)</f>
        <v>EV</v>
      </c>
      <c r="F1784" s="14" t="b">
        <f t="shared" si="299"/>
        <v>1</v>
      </c>
      <c r="G1784" s="14" t="b">
        <f>IFERROR(VLOOKUP(A1784,'Calculs FA (auto)'!A:F,6,0),FALSE)</f>
        <v>1</v>
      </c>
      <c r="H1784" s="14" t="b">
        <f t="shared" si="300"/>
        <v>1</v>
      </c>
      <c r="I1784" s="16">
        <f>IFERROR(VLOOKUP(A1784,'Moyennes FI (en entrée)'!B:N,7,0),"")</f>
        <v>11.11</v>
      </c>
      <c r="J1784" s="16">
        <f>IFERROR(VLOOKUP(VLOOKUP(A1784,'Fichier FI (en entrée)'!B:AH,33,0),Modificateurs!A$2:B$5,2,0),0)</f>
        <v>0</v>
      </c>
      <c r="K1784" s="16">
        <f>IFERROR(VLOOKUP(VLOOKUP(A1784,'Redoub FI (en entrée)'!B:N,7,0),Modificateurs!A$8:B$11,2,0),0)</f>
        <v>0</v>
      </c>
      <c r="L1784" s="16">
        <f>IFERROR(VLOOKUP(M1784,Modificateurs!D$1:E$94,2,0),0)</f>
        <v>2</v>
      </c>
      <c r="M1784" t="str">
        <f>VLOOKUP(A1784,'Fichier FI (en entrée)'!B:AH,16,0)&amp;" "&amp;VLOOKUP(A1784,'Fichier FI (en entrée)'!B:AH,20,0)&amp;" "&amp;VLOOKUP(A1784,'Fichier FI (en entrée)'!B:AH,27,0)&amp;" "&amp;VLOOKUP(A1784,'Fichier FI (en entrée)'!B:AH,29,0)</f>
        <v xml:space="preserve">  Sciences et Technologies de l'Industrie et du Développement Durable Système informatique et numérique</v>
      </c>
      <c r="N1784" t="str">
        <f>VLOOKUP(A1784,'Fichier FI (en entrée)'!B:AH,8,0)</f>
        <v>Non scolarisé</v>
      </c>
      <c r="O1784" t="b">
        <f>AND(C1784&gt;Synthèse!B$8,C1784&lt;Synthèse!B$10,NOT(Y1784))</f>
        <v>1</v>
      </c>
      <c r="Q1784" s="60">
        <f>ROUNDUP(C1784/(Synthèse!$B$4+Synthèse!$B$1)*8,0)</f>
        <v>3</v>
      </c>
      <c r="R1784" s="60">
        <f>IFERROR(VLOOKUP(A1784,'Evaluations (formulaire)'!A:P,6,0)+VLOOKUP(A1784,'Evaluations (formulaire)'!A:P,7,0),0)</f>
        <v>0</v>
      </c>
      <c r="S1784" s="60">
        <f>IFERROR(VLOOKUP(A1784,'Evaluations (formulaire)'!A:P,8,0),0)</f>
        <v>0</v>
      </c>
      <c r="T1784" s="60">
        <f>IF(AND(ISBLANK(P1784),Q1784&lt;=2),Synthèse!$B$41,IF(AND(ISBLANK(P1784),Q1784&gt;=7),Synthèse!$C$41,R1784+S1784))</f>
        <v>0</v>
      </c>
      <c r="U1784" s="60">
        <f t="shared" si="301"/>
        <v>13.11</v>
      </c>
      <c r="V1784" s="60">
        <f t="shared" si="302"/>
        <v>555</v>
      </c>
      <c r="X1784" s="26">
        <v>608</v>
      </c>
      <c r="Y1784" s="26" t="b">
        <f>IFERROR(VLOOKUP(A1784,'Calculs FA (auto)'!A:O,15,0),FALSE)</f>
        <v>0</v>
      </c>
      <c r="Z1784" s="26">
        <f>IFERROR(VLOOKUP(A1784,'Evaluations (formulaire)'!A:M,9,0),0)</f>
        <v>0</v>
      </c>
      <c r="AA1784" s="135" t="b">
        <v>1</v>
      </c>
      <c r="AB1784" s="135" t="b">
        <v>0</v>
      </c>
      <c r="AC1784" s="135" t="b">
        <f t="shared" si="303"/>
        <v>1</v>
      </c>
      <c r="AD1784" s="135" t="b">
        <f t="shared" si="304"/>
        <v>0</v>
      </c>
      <c r="AE1784" s="135" t="b">
        <f t="shared" si="305"/>
        <v>0</v>
      </c>
      <c r="AF1784" s="135" t="b">
        <f>AND(AC1784,$V1784&lt;=Synthèse!$B$44)</f>
        <v>1</v>
      </c>
      <c r="AG1784" s="135" t="b">
        <f>AND(AD1784,$V1784&lt;=Synthèse!$B$44)</f>
        <v>0</v>
      </c>
      <c r="AH1784" s="135" t="b">
        <f>AND(AE1784,$V1784&lt;=Synthèse!$B$44)</f>
        <v>0</v>
      </c>
      <c r="AI1784" s="137" t="b">
        <v>0</v>
      </c>
      <c r="AJ1784" s="137" t="b">
        <v>0</v>
      </c>
      <c r="AK1784" s="137" t="b">
        <f t="shared" si="306"/>
        <v>0</v>
      </c>
      <c r="AL1784" s="137" t="b">
        <f t="shared" si="307"/>
        <v>0</v>
      </c>
      <c r="AM1784" s="137" t="b">
        <f>AND(AK1784,$V1784&lt;=Synthèse!$B$44)</f>
        <v>0</v>
      </c>
      <c r="AN1784" s="137" t="b">
        <f>AND(AL1784,$V1784&lt;=Synthèse!$B$44)</f>
        <v>0</v>
      </c>
    </row>
    <row r="1785" spans="1:40">
      <c r="A1785" s="17">
        <v>1055195</v>
      </c>
      <c r="B1785" t="str">
        <f ca="1">VLOOKUP(A1785,'Fichier FI (en entrée)'!B:AH,3,0)</f>
        <v>QRGOQALGKJ</v>
      </c>
      <c r="C1785">
        <f t="shared" si="298"/>
        <v>1724</v>
      </c>
      <c r="D1785">
        <f t="shared" si="308"/>
        <v>-20</v>
      </c>
      <c r="E1785" s="14" t="str">
        <f>VLOOKUP(A1785,'Fichier FI (en entrée)'!B:AH,2,0)</f>
        <v>EV</v>
      </c>
      <c r="F1785" s="14" t="b">
        <f t="shared" si="299"/>
        <v>1</v>
      </c>
      <c r="G1785" s="14" t="b">
        <f>IFERROR(VLOOKUP(A1785,'Calculs FA (auto)'!A:F,6,0),FALSE)</f>
        <v>0</v>
      </c>
      <c r="H1785" s="14" t="b">
        <f t="shared" si="300"/>
        <v>0</v>
      </c>
      <c r="I1785" s="16" t="str">
        <f>IFERROR(VLOOKUP(A1785,'Moyennes FI (en entrée)'!B:N,7,0),"")</f>
        <v/>
      </c>
      <c r="J1785" s="16">
        <f>IFERROR(VLOOKUP(VLOOKUP(A1785,'Fichier FI (en entrée)'!B:AH,33,0),Modificateurs!A$2:B$5,2,0),0)</f>
        <v>0</v>
      </c>
      <c r="K1785" s="16">
        <f>IFERROR(VLOOKUP(VLOOKUP(A1785,'Redoub FI (en entrée)'!B:N,7,0),Modificateurs!A$8:B$11,2,0),0)</f>
        <v>0</v>
      </c>
      <c r="L1785" s="16">
        <f>IFERROR(VLOOKUP(M1785,Modificateurs!D$1:E$94,2,0),0)</f>
        <v>0</v>
      </c>
      <c r="M1785" t="str">
        <f>VLOOKUP(A1785,'Fichier FI (en entrée)'!B:AH,16,0)&amp;" "&amp;VLOOKUP(A1785,'Fichier FI (en entrée)'!B:AH,20,0)&amp;" "&amp;VLOOKUP(A1785,'Fichier FI (en entrée)'!B:AH,27,0)&amp;" "&amp;VLOOKUP(A1785,'Fichier FI (en entrée)'!B:AH,29,0)</f>
        <v xml:space="preserve">   </v>
      </c>
      <c r="N1785" t="str">
        <f>VLOOKUP(A1785,'Fichier FI (en entrée)'!B:AH,8,0)</f>
        <v>Scolarisé dans le supérieur en France</v>
      </c>
      <c r="O1785" t="b">
        <f>AND(C1785&gt;Synthèse!B$8,C1785&lt;Synthèse!B$10,NOT(Y1785))</f>
        <v>0</v>
      </c>
      <c r="Q1785" s="60">
        <f>ROUNDUP(C1785/(Synthèse!$B$4+Synthèse!$B$1)*8,0)</f>
        <v>8</v>
      </c>
      <c r="R1785" s="60">
        <f>IFERROR(VLOOKUP(A1785,'Evaluations (formulaire)'!A:P,6,0)+VLOOKUP(A1785,'Evaluations (formulaire)'!A:P,7,0),0)</f>
        <v>0</v>
      </c>
      <c r="S1785" s="60">
        <f>IFERROR(VLOOKUP(A1785,'Evaluations (formulaire)'!A:P,8,0),0)</f>
        <v>0</v>
      </c>
      <c r="T1785" s="60">
        <f>IF(AND(ISBLANK(P1785),Q1785&lt;=2),Synthèse!$B$41,IF(AND(ISBLANK(P1785),Q1785&gt;=7),Synthèse!$C$41,R1785+S1785))</f>
        <v>4.6296296296296294E-3</v>
      </c>
      <c r="U1785" s="60">
        <f t="shared" si="301"/>
        <v>-19.99537037037037</v>
      </c>
      <c r="V1785" s="60">
        <f t="shared" si="302"/>
        <v>1720</v>
      </c>
      <c r="X1785" s="26">
        <v>1002</v>
      </c>
      <c r="Y1785" s="26" t="b">
        <f>IFERROR(VLOOKUP(A1785,'Calculs FA (auto)'!A:O,15,0),FALSE)</f>
        <v>0</v>
      </c>
      <c r="Z1785" s="26">
        <f>IFERROR(VLOOKUP(A1785,'Evaluations (formulaire)'!A:M,9,0),0)</f>
        <v>0</v>
      </c>
      <c r="AA1785" s="135" t="b">
        <v>1</v>
      </c>
      <c r="AB1785" s="135" t="b">
        <v>0</v>
      </c>
      <c r="AC1785" s="135" t="b">
        <f t="shared" si="303"/>
        <v>1</v>
      </c>
      <c r="AD1785" s="135" t="b">
        <f t="shared" si="304"/>
        <v>0</v>
      </c>
      <c r="AE1785" s="135" t="b">
        <f t="shared" si="305"/>
        <v>0</v>
      </c>
      <c r="AF1785" s="135" t="b">
        <f>AND(AC1785,$V1785&lt;=Synthèse!$B$44)</f>
        <v>0</v>
      </c>
      <c r="AG1785" s="135" t="b">
        <f>AND(AD1785,$V1785&lt;=Synthèse!$B$44)</f>
        <v>0</v>
      </c>
      <c r="AH1785" s="135" t="b">
        <f>AND(AE1785,$V1785&lt;=Synthèse!$B$44)</f>
        <v>0</v>
      </c>
      <c r="AI1785" s="137" t="b">
        <v>0</v>
      </c>
      <c r="AJ1785" s="137" t="b">
        <v>1</v>
      </c>
      <c r="AK1785" s="137" t="b">
        <f t="shared" si="306"/>
        <v>0</v>
      </c>
      <c r="AL1785" s="137" t="b">
        <f t="shared" si="307"/>
        <v>1</v>
      </c>
      <c r="AM1785" s="137" t="b">
        <f>AND(AK1785,$V1785&lt;=Synthèse!$B$44)</f>
        <v>0</v>
      </c>
      <c r="AN1785" s="137" t="b">
        <f>AND(AL1785,$V1785&lt;=Synthèse!$B$44)</f>
        <v>0</v>
      </c>
    </row>
    <row r="1786" spans="1:40">
      <c r="A1786" s="17">
        <v>1055369</v>
      </c>
      <c r="B1786" t="str">
        <f ca="1">VLOOKUP(A1786,'Fichier FI (en entrée)'!B:AH,3,0)</f>
        <v>JPMPTHHAOB</v>
      </c>
      <c r="C1786">
        <f t="shared" si="298"/>
        <v>2097</v>
      </c>
      <c r="D1786">
        <f t="shared" si="308"/>
        <v>-100</v>
      </c>
      <c r="E1786" s="14" t="str">
        <f>VLOOKUP(A1786,'Fichier FI (en entrée)'!B:AH,2,0)</f>
        <v>ENV</v>
      </c>
      <c r="F1786" s="14" t="b">
        <f t="shared" si="299"/>
        <v>0</v>
      </c>
      <c r="G1786" s="14" t="b">
        <f>IFERROR(VLOOKUP(A1786,'Calculs FA (auto)'!A:F,6,0),FALSE)</f>
        <v>0</v>
      </c>
      <c r="H1786" s="14" t="b">
        <f t="shared" si="300"/>
        <v>0</v>
      </c>
      <c r="I1786" s="16" t="str">
        <f>IFERROR(VLOOKUP(A1786,'Moyennes FI (en entrée)'!B:N,7,0),"")</f>
        <v/>
      </c>
      <c r="J1786" s="16">
        <f>IFERROR(VLOOKUP(VLOOKUP(A1786,'Fichier FI (en entrée)'!B:AH,33,0),Modificateurs!A$2:B$5,2,0),0)</f>
        <v>0</v>
      </c>
      <c r="K1786" s="16">
        <f>IFERROR(VLOOKUP(VLOOKUP(A1786,'Redoub FI (en entrée)'!B:N,7,0),Modificateurs!A$8:B$11,2,0),0)</f>
        <v>0</v>
      </c>
      <c r="L1786" s="16">
        <f>IFERROR(VLOOKUP(M1786,Modificateurs!D$1:E$94,2,0),0)</f>
        <v>3</v>
      </c>
      <c r="M1786" t="str">
        <f>VLOOKUP(A1786,'Fichier FI (en entrée)'!B:AH,16,0)&amp;" "&amp;VLOOKUP(A1786,'Fichier FI (en entrée)'!B:AH,20,0)&amp;" "&amp;VLOOKUP(A1786,'Fichier FI (en entrée)'!B:AH,27,0)&amp;" "&amp;VLOOKUP(A1786,'Fichier FI (en entrée)'!B:AH,29,0)</f>
        <v xml:space="preserve">  Scientifique Informatique et Sciences du numérique</v>
      </c>
      <c r="N1786" t="str">
        <f>VLOOKUP(A1786,'Fichier FI (en entrée)'!B:AH,8,0)</f>
        <v>Scolarisé dans le supérieur en France</v>
      </c>
      <c r="O1786" t="b">
        <f>AND(C1786&gt;Synthèse!B$8,C1786&lt;Synthèse!B$10,NOT(Y1786))</f>
        <v>0</v>
      </c>
      <c r="Q1786" s="60">
        <f>ROUNDUP(C1786/(Synthèse!$B$4+Synthèse!$B$1)*8,0)</f>
        <v>10</v>
      </c>
      <c r="R1786" s="60">
        <f>IFERROR(VLOOKUP(A1786,'Evaluations (formulaire)'!A:P,6,0)+VLOOKUP(A1786,'Evaluations (formulaire)'!A:P,7,0),0)</f>
        <v>0</v>
      </c>
      <c r="S1786" s="60">
        <f>IFERROR(VLOOKUP(A1786,'Evaluations (formulaire)'!A:P,8,0),0)</f>
        <v>0</v>
      </c>
      <c r="T1786" s="60">
        <f>IF(AND(ISBLANK(P1786),Q1786&lt;=2),Synthèse!$B$41,IF(AND(ISBLANK(P1786),Q1786&gt;=7),Synthèse!$C$41,R1786+S1786))</f>
        <v>4.6296296296296294E-3</v>
      </c>
      <c r="U1786" s="60">
        <f t="shared" si="301"/>
        <v>-99.995370370370367</v>
      </c>
      <c r="V1786" s="60">
        <f t="shared" si="302"/>
        <v>1983</v>
      </c>
      <c r="X1786" s="26">
        <v>1541</v>
      </c>
      <c r="Y1786" s="26" t="b">
        <f>IFERROR(VLOOKUP(A1786,'Calculs FA (auto)'!A:O,15,0),FALSE)</f>
        <v>0</v>
      </c>
      <c r="Z1786" s="26">
        <f>IFERROR(VLOOKUP(A1786,'Evaluations (formulaire)'!A:M,9,0),0)</f>
        <v>0</v>
      </c>
      <c r="AA1786" s="135" t="b">
        <v>1</v>
      </c>
      <c r="AB1786" s="135" t="b">
        <v>0</v>
      </c>
      <c r="AC1786" s="135" t="b">
        <f t="shared" si="303"/>
        <v>0</v>
      </c>
      <c r="AD1786" s="135" t="b">
        <f t="shared" si="304"/>
        <v>0</v>
      </c>
      <c r="AE1786" s="135" t="b">
        <f t="shared" si="305"/>
        <v>0</v>
      </c>
      <c r="AF1786" s="135" t="b">
        <f>AND(AC1786,$V1786&lt;=Synthèse!$B$44)</f>
        <v>0</v>
      </c>
      <c r="AG1786" s="135" t="b">
        <f>AND(AD1786,$V1786&lt;=Synthèse!$B$44)</f>
        <v>0</v>
      </c>
      <c r="AH1786" s="135" t="b">
        <f>AND(AE1786,$V1786&lt;=Synthèse!$B$44)</f>
        <v>0</v>
      </c>
      <c r="AI1786" s="137" t="b">
        <v>0</v>
      </c>
      <c r="AJ1786" s="137" t="b">
        <v>0</v>
      </c>
      <c r="AK1786" s="137" t="b">
        <f t="shared" si="306"/>
        <v>0</v>
      </c>
      <c r="AL1786" s="137" t="b">
        <f t="shared" si="307"/>
        <v>0</v>
      </c>
      <c r="AM1786" s="137" t="b">
        <f>AND(AK1786,$V1786&lt;=Synthèse!$B$44)</f>
        <v>0</v>
      </c>
      <c r="AN1786" s="137" t="b">
        <f>AND(AL1786,$V1786&lt;=Synthèse!$B$44)</f>
        <v>0</v>
      </c>
    </row>
    <row r="1787" spans="1:40">
      <c r="A1787" s="17">
        <v>1056013</v>
      </c>
      <c r="B1787" t="str">
        <f ca="1">VLOOKUP(A1787,'Fichier FI (en entrée)'!B:AH,3,0)</f>
        <v>KWMGHHUFYZ</v>
      </c>
      <c r="C1787">
        <f t="shared" si="298"/>
        <v>1592</v>
      </c>
      <c r="D1787">
        <f t="shared" si="308"/>
        <v>-1.7400000000000002</v>
      </c>
      <c r="E1787" s="14" t="str">
        <f>VLOOKUP(A1787,'Fichier FI (en entrée)'!B:AH,2,0)</f>
        <v>EV</v>
      </c>
      <c r="F1787" s="14" t="b">
        <f t="shared" si="299"/>
        <v>1</v>
      </c>
      <c r="G1787" s="14" t="b">
        <f>IFERROR(VLOOKUP(A1787,'Calculs FA (auto)'!A:F,6,0),FALSE)</f>
        <v>0</v>
      </c>
      <c r="H1787" s="14" t="b">
        <f t="shared" si="300"/>
        <v>0</v>
      </c>
      <c r="I1787" s="16">
        <f>IFERROR(VLOOKUP(A1787,'Moyennes FI (en entrée)'!B:N,7,0),"")</f>
        <v>10.26</v>
      </c>
      <c r="J1787" s="16">
        <f>IFERROR(VLOOKUP(VLOOKUP(A1787,'Fichier FI (en entrée)'!B:AH,33,0),Modificateurs!A$2:B$5,2,0),0)</f>
        <v>0</v>
      </c>
      <c r="K1787" s="16">
        <f>IFERROR(VLOOKUP(VLOOKUP(A1787,'Redoub FI (en entrée)'!B:N,7,0),Modificateurs!A$8:B$11,2,0),0)</f>
        <v>0</v>
      </c>
      <c r="L1787" s="16">
        <f>IFERROR(VLOOKUP(M1787,Modificateurs!D$1:E$94,2,0),0)</f>
        <v>-12</v>
      </c>
      <c r="M1787" t="str">
        <f>VLOOKUP(A1787,'Fichier FI (en entrée)'!B:AH,16,0)&amp;" "&amp;VLOOKUP(A1787,'Fichier FI (en entrée)'!B:AH,20,0)&amp;" "&amp;VLOOKUP(A1787,'Fichier FI (en entrée)'!B:AH,27,0)&amp;" "&amp;VLOOKUP(A1787,'Fichier FI (en entrée)'!B:AH,29,0)</f>
        <v xml:space="preserve">  Littéraire Histoire des arts</v>
      </c>
      <c r="N1787" t="str">
        <f>VLOOKUP(A1787,'Fichier FI (en entrée)'!B:AH,8,0)</f>
        <v>Non scolarisé</v>
      </c>
      <c r="O1787" t="b">
        <f>AND(C1787&gt;Synthèse!B$8,C1787&lt;Synthèse!B$10,NOT(Y1787))</f>
        <v>0</v>
      </c>
      <c r="Q1787" s="60">
        <f>ROUNDUP(C1787/(Synthèse!$B$4+Synthèse!$B$1)*8,0)</f>
        <v>8</v>
      </c>
      <c r="R1787" s="60">
        <f>IFERROR(VLOOKUP(A1787,'Evaluations (formulaire)'!A:P,6,0)+VLOOKUP(A1787,'Evaluations (formulaire)'!A:P,7,0),0)</f>
        <v>0</v>
      </c>
      <c r="S1787" s="60">
        <f>IFERROR(VLOOKUP(A1787,'Evaluations (formulaire)'!A:P,8,0),0)</f>
        <v>0</v>
      </c>
      <c r="T1787" s="60">
        <f>IF(AND(ISBLANK(P1787),Q1787&lt;=2),Synthèse!$B$41,IF(AND(ISBLANK(P1787),Q1787&gt;=7),Synthèse!$C$41,R1787+S1787))</f>
        <v>4.6296296296296294E-3</v>
      </c>
      <c r="U1787" s="60">
        <f t="shared" si="301"/>
        <v>-1.7353703703703707</v>
      </c>
      <c r="V1787" s="60">
        <f t="shared" si="302"/>
        <v>1592</v>
      </c>
      <c r="X1787" s="26">
        <v>721</v>
      </c>
      <c r="Y1787" s="26" t="b">
        <f>IFERROR(VLOOKUP(A1787,'Calculs FA (auto)'!A:O,15,0),FALSE)</f>
        <v>0</v>
      </c>
      <c r="Z1787" s="26">
        <f>IFERROR(VLOOKUP(A1787,'Evaluations (formulaire)'!A:M,9,0),0)</f>
        <v>0</v>
      </c>
      <c r="AA1787" s="135" t="b">
        <v>0</v>
      </c>
      <c r="AB1787" s="135" t="b">
        <v>1</v>
      </c>
      <c r="AC1787" s="135" t="b">
        <f t="shared" si="303"/>
        <v>0</v>
      </c>
      <c r="AD1787" s="135" t="b">
        <f t="shared" si="304"/>
        <v>1</v>
      </c>
      <c r="AE1787" s="135" t="b">
        <f t="shared" si="305"/>
        <v>0</v>
      </c>
      <c r="AF1787" s="135" t="b">
        <f>AND(AC1787,$V1787&lt;=Synthèse!$B$44)</f>
        <v>0</v>
      </c>
      <c r="AG1787" s="135" t="b">
        <f>AND(AD1787,$V1787&lt;=Synthèse!$B$44)</f>
        <v>0</v>
      </c>
      <c r="AH1787" s="135" t="b">
        <f>AND(AE1787,$V1787&lt;=Synthèse!$B$44)</f>
        <v>0</v>
      </c>
      <c r="AI1787" s="137" t="b">
        <v>1</v>
      </c>
      <c r="AJ1787" s="137" t="b">
        <v>0</v>
      </c>
      <c r="AK1787" s="137" t="b">
        <f t="shared" si="306"/>
        <v>1</v>
      </c>
      <c r="AL1787" s="137" t="b">
        <f t="shared" si="307"/>
        <v>0</v>
      </c>
      <c r="AM1787" s="137" t="b">
        <f>AND(AK1787,$V1787&lt;=Synthèse!$B$44)</f>
        <v>0</v>
      </c>
      <c r="AN1787" s="137" t="b">
        <f>AND(AL1787,$V1787&lt;=Synthèse!$B$44)</f>
        <v>0</v>
      </c>
    </row>
    <row r="1788" spans="1:40">
      <c r="A1788" s="17">
        <v>1056376</v>
      </c>
      <c r="B1788" t="str">
        <f ca="1">VLOOKUP(A1788,'Fichier FI (en entrée)'!B:AH,3,0)</f>
        <v>MDVZUUHLWN</v>
      </c>
      <c r="C1788">
        <f t="shared" si="298"/>
        <v>1724</v>
      </c>
      <c r="D1788">
        <f t="shared" si="308"/>
        <v>-20</v>
      </c>
      <c r="E1788" s="14" t="str">
        <f>VLOOKUP(A1788,'Fichier FI (en entrée)'!B:AH,2,0)</f>
        <v>EV</v>
      </c>
      <c r="F1788" s="14" t="b">
        <f t="shared" si="299"/>
        <v>1</v>
      </c>
      <c r="G1788" s="14" t="b">
        <f>IFERROR(VLOOKUP(A1788,'Calculs FA (auto)'!A:F,6,0),FALSE)</f>
        <v>0</v>
      </c>
      <c r="H1788" s="14" t="b">
        <f t="shared" si="300"/>
        <v>0</v>
      </c>
      <c r="I1788" s="16" t="str">
        <f>IFERROR(VLOOKUP(A1788,'Moyennes FI (en entrée)'!B:N,7,0),"")</f>
        <v/>
      </c>
      <c r="J1788" s="16">
        <f>IFERROR(VLOOKUP(VLOOKUP(A1788,'Fichier FI (en entrée)'!B:AH,33,0),Modificateurs!A$2:B$5,2,0),0)</f>
        <v>0</v>
      </c>
      <c r="K1788" s="16">
        <f>IFERROR(VLOOKUP(VLOOKUP(A1788,'Redoub FI (en entrée)'!B:N,7,0),Modificateurs!A$8:B$11,2,0),0)</f>
        <v>0</v>
      </c>
      <c r="L1788" s="16">
        <f>IFERROR(VLOOKUP(M1788,Modificateurs!D$1:E$94,2,0),0)</f>
        <v>0</v>
      </c>
      <c r="M1788" t="str">
        <f>VLOOKUP(A1788,'Fichier FI (en entrée)'!B:AH,16,0)&amp;" "&amp;VLOOKUP(A1788,'Fichier FI (en entrée)'!B:AH,20,0)&amp;" "&amp;VLOOKUP(A1788,'Fichier FI (en entrée)'!B:AH,27,0)&amp;" "&amp;VLOOKUP(A1788,'Fichier FI (en entrée)'!B:AH,29,0)</f>
        <v xml:space="preserve">   </v>
      </c>
      <c r="N1788" t="str">
        <f>VLOOKUP(A1788,'Fichier FI (en entrée)'!B:AH,8,0)</f>
        <v>Non scolarisé</v>
      </c>
      <c r="O1788" t="b">
        <f>AND(C1788&gt;Synthèse!B$8,C1788&lt;Synthèse!B$10,NOT(Y1788))</f>
        <v>0</v>
      </c>
      <c r="Q1788" s="60">
        <f>ROUNDUP(C1788/(Synthèse!$B$4+Synthèse!$B$1)*8,0)</f>
        <v>8</v>
      </c>
      <c r="R1788" s="60">
        <f>IFERROR(VLOOKUP(A1788,'Evaluations (formulaire)'!A:P,6,0)+VLOOKUP(A1788,'Evaluations (formulaire)'!A:P,7,0),0)</f>
        <v>0</v>
      </c>
      <c r="S1788" s="60">
        <f>IFERROR(VLOOKUP(A1788,'Evaluations (formulaire)'!A:P,8,0),0)</f>
        <v>0</v>
      </c>
      <c r="T1788" s="60">
        <f>IF(AND(ISBLANK(P1788),Q1788&lt;=2),Synthèse!$B$41,IF(AND(ISBLANK(P1788),Q1788&gt;=7),Synthèse!$C$41,R1788+S1788))</f>
        <v>4.6296296296296294E-3</v>
      </c>
      <c r="U1788" s="60">
        <f t="shared" si="301"/>
        <v>-19.99537037037037</v>
      </c>
      <c r="V1788" s="60">
        <f t="shared" si="302"/>
        <v>1720</v>
      </c>
      <c r="X1788" s="26">
        <v>1916</v>
      </c>
      <c r="Y1788" s="26" t="b">
        <f>IFERROR(VLOOKUP(A1788,'Calculs FA (auto)'!A:O,15,0),FALSE)</f>
        <v>0</v>
      </c>
      <c r="Z1788" s="26">
        <f>IFERROR(VLOOKUP(A1788,'Evaluations (formulaire)'!A:M,9,0),0)</f>
        <v>0</v>
      </c>
      <c r="AA1788" s="135" t="b">
        <v>1</v>
      </c>
      <c r="AB1788" s="135" t="b">
        <v>0</v>
      </c>
      <c r="AC1788" s="135" t="b">
        <f t="shared" si="303"/>
        <v>1</v>
      </c>
      <c r="AD1788" s="135" t="b">
        <f t="shared" si="304"/>
        <v>0</v>
      </c>
      <c r="AE1788" s="135" t="b">
        <f t="shared" si="305"/>
        <v>0</v>
      </c>
      <c r="AF1788" s="135" t="b">
        <f>AND(AC1788,$V1788&lt;=Synthèse!$B$44)</f>
        <v>0</v>
      </c>
      <c r="AG1788" s="135" t="b">
        <f>AND(AD1788,$V1788&lt;=Synthèse!$B$44)</f>
        <v>0</v>
      </c>
      <c r="AH1788" s="135" t="b">
        <f>AND(AE1788,$V1788&lt;=Synthèse!$B$44)</f>
        <v>0</v>
      </c>
      <c r="AI1788" s="137" t="b">
        <v>0</v>
      </c>
      <c r="AJ1788" s="137" t="b">
        <v>1</v>
      </c>
      <c r="AK1788" s="137" t="b">
        <f t="shared" si="306"/>
        <v>0</v>
      </c>
      <c r="AL1788" s="137" t="b">
        <f t="shared" si="307"/>
        <v>1</v>
      </c>
      <c r="AM1788" s="137" t="b">
        <f>AND(AK1788,$V1788&lt;=Synthèse!$B$44)</f>
        <v>0</v>
      </c>
      <c r="AN1788" s="137" t="b">
        <f>AND(AL1788,$V1788&lt;=Synthèse!$B$44)</f>
        <v>0</v>
      </c>
    </row>
    <row r="1789" spans="1:40">
      <c r="A1789" s="17">
        <v>1056462</v>
      </c>
      <c r="B1789" t="str">
        <f ca="1">VLOOKUP(A1789,'Fichier FI (en entrée)'!B:AH,3,0)</f>
        <v>TGHRYIJDEL</v>
      </c>
      <c r="C1789">
        <f t="shared" si="298"/>
        <v>2097</v>
      </c>
      <c r="D1789">
        <f t="shared" si="308"/>
        <v>-100</v>
      </c>
      <c r="E1789" s="14" t="str">
        <f>VLOOKUP(A1789,'Fichier FI (en entrée)'!B:AH,2,0)</f>
        <v>ENV</v>
      </c>
      <c r="F1789" s="14" t="b">
        <f t="shared" si="299"/>
        <v>0</v>
      </c>
      <c r="G1789" s="14" t="b">
        <f>IFERROR(VLOOKUP(A1789,'Calculs FA (auto)'!A:F,6,0),FALSE)</f>
        <v>0</v>
      </c>
      <c r="H1789" s="14" t="b">
        <f t="shared" si="300"/>
        <v>0</v>
      </c>
      <c r="I1789" s="16" t="str">
        <f>IFERROR(VLOOKUP(A1789,'Moyennes FI (en entrée)'!B:N,7,0),"")</f>
        <v/>
      </c>
      <c r="J1789" s="16">
        <f>IFERROR(VLOOKUP(VLOOKUP(A1789,'Fichier FI (en entrée)'!B:AH,33,0),Modificateurs!A$2:B$5,2,0),0)</f>
        <v>0</v>
      </c>
      <c r="K1789" s="16">
        <f>IFERROR(VLOOKUP(VLOOKUP(A1789,'Redoub FI (en entrée)'!B:N,7,0),Modificateurs!A$8:B$11,2,0),0)</f>
        <v>0</v>
      </c>
      <c r="L1789" s="16">
        <f>IFERROR(VLOOKUP(M1789,Modificateurs!D$1:E$94,2,0),0)</f>
        <v>-12</v>
      </c>
      <c r="M1789" t="str">
        <f>VLOOKUP(A1789,'Fichier FI (en entrée)'!B:AH,16,0)&amp;" "&amp;VLOOKUP(A1789,'Fichier FI (en entrée)'!B:AH,20,0)&amp;" "&amp;VLOOKUP(A1789,'Fichier FI (en entrée)'!B:AH,27,0)&amp;" "&amp;VLOOKUP(A1789,'Fichier FI (en entrée)'!B:AH,29,0)</f>
        <v xml:space="preserve">  Professionnelle Comptabilité</v>
      </c>
      <c r="N1789" t="str">
        <f>VLOOKUP(A1789,'Fichier FI (en entrée)'!B:AH,8,0)</f>
        <v>Non scolarisé</v>
      </c>
      <c r="O1789" t="b">
        <f>AND(C1789&gt;Synthèse!B$8,C1789&lt;Synthèse!B$10,NOT(Y1789))</f>
        <v>0</v>
      </c>
      <c r="Q1789" s="60">
        <f>ROUNDUP(C1789/(Synthèse!$B$4+Synthèse!$B$1)*8,0)</f>
        <v>10</v>
      </c>
      <c r="R1789" s="60">
        <f>IFERROR(VLOOKUP(A1789,'Evaluations (formulaire)'!A:P,6,0)+VLOOKUP(A1789,'Evaluations (formulaire)'!A:P,7,0),0)</f>
        <v>0</v>
      </c>
      <c r="S1789" s="60">
        <f>IFERROR(VLOOKUP(A1789,'Evaluations (formulaire)'!A:P,8,0),0)</f>
        <v>0</v>
      </c>
      <c r="T1789" s="60">
        <f>IF(AND(ISBLANK(P1789),Q1789&lt;=2),Synthèse!$B$41,IF(AND(ISBLANK(P1789),Q1789&gt;=7),Synthèse!$C$41,R1789+S1789))</f>
        <v>4.6296296296296294E-3</v>
      </c>
      <c r="U1789" s="60">
        <f t="shared" si="301"/>
        <v>-99.995370370370367</v>
      </c>
      <c r="V1789" s="60">
        <f t="shared" si="302"/>
        <v>1983</v>
      </c>
      <c r="X1789" s="26">
        <v>330</v>
      </c>
      <c r="Y1789" s="26" t="b">
        <f>IFERROR(VLOOKUP(A1789,'Calculs FA (auto)'!A:O,15,0),FALSE)</f>
        <v>0</v>
      </c>
      <c r="Z1789" s="26">
        <f>IFERROR(VLOOKUP(A1789,'Evaluations (formulaire)'!A:M,9,0),0)</f>
        <v>0</v>
      </c>
      <c r="AA1789" s="135" t="b">
        <v>0</v>
      </c>
      <c r="AB1789" s="135" t="b">
        <v>0</v>
      </c>
      <c r="AC1789" s="135" t="b">
        <f t="shared" si="303"/>
        <v>0</v>
      </c>
      <c r="AD1789" s="135" t="b">
        <f t="shared" si="304"/>
        <v>0</v>
      </c>
      <c r="AE1789" s="135" t="b">
        <f t="shared" si="305"/>
        <v>0</v>
      </c>
      <c r="AF1789" s="135" t="b">
        <f>AND(AC1789,$V1789&lt;=Synthèse!$B$44)</f>
        <v>0</v>
      </c>
      <c r="AG1789" s="135" t="b">
        <f>AND(AD1789,$V1789&lt;=Synthèse!$B$44)</f>
        <v>0</v>
      </c>
      <c r="AH1789" s="135" t="b">
        <f>AND(AE1789,$V1789&lt;=Synthèse!$B$44)</f>
        <v>0</v>
      </c>
      <c r="AI1789" s="137" t="b">
        <v>0</v>
      </c>
      <c r="AJ1789" s="137" t="b">
        <v>0</v>
      </c>
      <c r="AK1789" s="137" t="b">
        <f t="shared" si="306"/>
        <v>0</v>
      </c>
      <c r="AL1789" s="137" t="b">
        <f t="shared" si="307"/>
        <v>0</v>
      </c>
      <c r="AM1789" s="137" t="b">
        <f>AND(AK1789,$V1789&lt;=Synthèse!$B$44)</f>
        <v>0</v>
      </c>
      <c r="AN1789" s="137" t="b">
        <f>AND(AL1789,$V1789&lt;=Synthèse!$B$44)</f>
        <v>0</v>
      </c>
    </row>
    <row r="1790" spans="1:40">
      <c r="A1790" s="17">
        <v>1056541</v>
      </c>
      <c r="B1790" t="str">
        <f ca="1">VLOOKUP(A1790,'Fichier FI (en entrée)'!B:AH,3,0)</f>
        <v>IVSTGPKPBR</v>
      </c>
      <c r="C1790">
        <f t="shared" si="298"/>
        <v>2097</v>
      </c>
      <c r="D1790">
        <f t="shared" si="308"/>
        <v>-100</v>
      </c>
      <c r="E1790" s="14" t="str">
        <f>VLOOKUP(A1790,'Fichier FI (en entrée)'!B:AH,2,0)</f>
        <v>ENV</v>
      </c>
      <c r="F1790" s="14" t="b">
        <f t="shared" si="299"/>
        <v>0</v>
      </c>
      <c r="G1790" s="14" t="b">
        <f>IFERROR(VLOOKUP(A1790,'Calculs FA (auto)'!A:F,6,0),FALSE)</f>
        <v>0</v>
      </c>
      <c r="H1790" s="14" t="b">
        <f t="shared" si="300"/>
        <v>0</v>
      </c>
      <c r="I1790" s="16" t="str">
        <f>IFERROR(VLOOKUP(A1790,'Moyennes FI (en entrée)'!B:N,7,0),"")</f>
        <v/>
      </c>
      <c r="J1790" s="16">
        <f>IFERROR(VLOOKUP(VLOOKUP(A1790,'Fichier FI (en entrée)'!B:AH,33,0),Modificateurs!A$2:B$5,2,0),0)</f>
        <v>0</v>
      </c>
      <c r="K1790" s="16">
        <f>IFERROR(VLOOKUP(VLOOKUP(A1790,'Redoub FI (en entrée)'!B:N,7,0),Modificateurs!A$8:B$11,2,0),0)</f>
        <v>0</v>
      </c>
      <c r="L1790" s="16">
        <f>IFERROR(VLOOKUP(M1790,Modificateurs!D$1:E$94,2,0),0)</f>
        <v>0</v>
      </c>
      <c r="M1790" t="str">
        <f>VLOOKUP(A1790,'Fichier FI (en entrée)'!B:AH,16,0)&amp;" "&amp;VLOOKUP(A1790,'Fichier FI (en entrée)'!B:AH,20,0)&amp;" "&amp;VLOOKUP(A1790,'Fichier FI (en entrée)'!B:AH,27,0)&amp;" "&amp;VLOOKUP(A1790,'Fichier FI (en entrée)'!B:AH,29,0)</f>
        <v xml:space="preserve">   </v>
      </c>
      <c r="N1790" t="str">
        <f>VLOOKUP(A1790,'Fichier FI (en entrée)'!B:AH,8,0)</f>
        <v>Non scolarisé</v>
      </c>
      <c r="O1790" t="b">
        <f>AND(C1790&gt;Synthèse!B$8,C1790&lt;Synthèse!B$10,NOT(Y1790))</f>
        <v>0</v>
      </c>
      <c r="Q1790" s="60">
        <f>ROUNDUP(C1790/(Synthèse!$B$4+Synthèse!$B$1)*8,0)</f>
        <v>10</v>
      </c>
      <c r="R1790" s="60">
        <f>IFERROR(VLOOKUP(A1790,'Evaluations (formulaire)'!A:P,6,0)+VLOOKUP(A1790,'Evaluations (formulaire)'!A:P,7,0),0)</f>
        <v>0</v>
      </c>
      <c r="S1790" s="60">
        <f>IFERROR(VLOOKUP(A1790,'Evaluations (formulaire)'!A:P,8,0),0)</f>
        <v>0</v>
      </c>
      <c r="T1790" s="60">
        <f>IF(AND(ISBLANK(P1790),Q1790&lt;=2),Synthèse!$B$41,IF(AND(ISBLANK(P1790),Q1790&gt;=7),Synthèse!$C$41,R1790+S1790))</f>
        <v>4.6296296296296294E-3</v>
      </c>
      <c r="U1790" s="60">
        <f t="shared" si="301"/>
        <v>-99.995370370370367</v>
      </c>
      <c r="V1790" s="60">
        <f t="shared" si="302"/>
        <v>1983</v>
      </c>
      <c r="X1790" s="26">
        <v>969</v>
      </c>
      <c r="Y1790" s="26" t="b">
        <f>IFERROR(VLOOKUP(A1790,'Calculs FA (auto)'!A:O,15,0),FALSE)</f>
        <v>0</v>
      </c>
      <c r="Z1790" s="26">
        <f>IFERROR(VLOOKUP(A1790,'Evaluations (formulaire)'!A:M,9,0),0)</f>
        <v>0</v>
      </c>
      <c r="AA1790" s="135" t="b">
        <v>0</v>
      </c>
      <c r="AB1790" s="135" t="b">
        <v>1</v>
      </c>
      <c r="AC1790" s="135" t="b">
        <f t="shared" si="303"/>
        <v>0</v>
      </c>
      <c r="AD1790" s="135" t="b">
        <f t="shared" si="304"/>
        <v>0</v>
      </c>
      <c r="AE1790" s="135" t="b">
        <f t="shared" si="305"/>
        <v>0</v>
      </c>
      <c r="AF1790" s="135" t="b">
        <f>AND(AC1790,$V1790&lt;=Synthèse!$B$44)</f>
        <v>0</v>
      </c>
      <c r="AG1790" s="135" t="b">
        <f>AND(AD1790,$V1790&lt;=Synthèse!$B$44)</f>
        <v>0</v>
      </c>
      <c r="AH1790" s="135" t="b">
        <f>AND(AE1790,$V1790&lt;=Synthèse!$B$44)</f>
        <v>0</v>
      </c>
      <c r="AI1790" s="137" t="b">
        <v>1</v>
      </c>
      <c r="AJ1790" s="137" t="b">
        <v>0</v>
      </c>
      <c r="AK1790" s="137" t="b">
        <f t="shared" si="306"/>
        <v>0</v>
      </c>
      <c r="AL1790" s="137" t="b">
        <f t="shared" si="307"/>
        <v>0</v>
      </c>
      <c r="AM1790" s="137" t="b">
        <f>AND(AK1790,$V1790&lt;=Synthèse!$B$44)</f>
        <v>0</v>
      </c>
      <c r="AN1790" s="137" t="b">
        <f>AND(AL1790,$V1790&lt;=Synthèse!$B$44)</f>
        <v>0</v>
      </c>
    </row>
    <row r="1791" spans="1:40">
      <c r="A1791" s="17">
        <v>1056551</v>
      </c>
      <c r="B1791" t="str">
        <f ca="1">VLOOKUP(A1791,'Fichier FI (en entrée)'!B:AH,3,0)</f>
        <v>TQIAVLHQLV</v>
      </c>
      <c r="C1791">
        <f t="shared" si="298"/>
        <v>931</v>
      </c>
      <c r="D1791">
        <f t="shared" si="308"/>
        <v>10.86</v>
      </c>
      <c r="E1791" s="14" t="str">
        <f>VLOOKUP(A1791,'Fichier FI (en entrée)'!B:AH,2,0)</f>
        <v>EV</v>
      </c>
      <c r="F1791" s="14" t="b">
        <f t="shared" si="299"/>
        <v>1</v>
      </c>
      <c r="G1791" s="14" t="b">
        <f>IFERROR(VLOOKUP(A1791,'Calculs FA (auto)'!A:F,6,0),FALSE)</f>
        <v>1</v>
      </c>
      <c r="H1791" s="14" t="b">
        <f t="shared" si="300"/>
        <v>1</v>
      </c>
      <c r="I1791" s="16">
        <f>IFERROR(VLOOKUP(A1791,'Moyennes FI (en entrée)'!B:N,7,0),"")</f>
        <v>9.86</v>
      </c>
      <c r="J1791" s="16">
        <f>IFERROR(VLOOKUP(VLOOKUP(A1791,'Fichier FI (en entrée)'!B:AH,33,0),Modificateurs!A$2:B$5,2,0),0)</f>
        <v>0</v>
      </c>
      <c r="K1791" s="16">
        <f>IFERROR(VLOOKUP(VLOOKUP(A1791,'Redoub FI (en entrée)'!B:N,7,0),Modificateurs!A$8:B$11,2,0),0)</f>
        <v>0</v>
      </c>
      <c r="L1791" s="16">
        <f>IFERROR(VLOOKUP(M1791,Modificateurs!D$1:E$94,2,0),0)</f>
        <v>1</v>
      </c>
      <c r="M1791" t="str">
        <f>VLOOKUP(A1791,'Fichier FI (en entrée)'!B:AH,16,0)&amp;" "&amp;VLOOKUP(A1791,'Fichier FI (en entrée)'!B:AH,20,0)&amp;" "&amp;VLOOKUP(A1791,'Fichier FI (en entrée)'!B:AH,27,0)&amp;" "&amp;VLOOKUP(A1791,'Fichier FI (en entrée)'!B:AH,29,0)</f>
        <v xml:space="preserve">  Scientifique Sciences de la vie et de la terre</v>
      </c>
      <c r="N1791" t="str">
        <f>VLOOKUP(A1791,'Fichier FI (en entrée)'!B:AH,8,0)</f>
        <v>Scolarisé dans le supérieur en France</v>
      </c>
      <c r="O1791" t="b">
        <f>AND(C1791&gt;Synthèse!B$8,C1791&lt;Synthèse!B$10,NOT(Y1791))</f>
        <v>0</v>
      </c>
      <c r="Q1791" s="60">
        <f>ROUNDUP(C1791/(Synthèse!$B$4+Synthèse!$B$1)*8,0)</f>
        <v>5</v>
      </c>
      <c r="R1791" s="60">
        <f>IFERROR(VLOOKUP(A1791,'Evaluations (formulaire)'!A:P,6,0)+VLOOKUP(A1791,'Evaluations (formulaire)'!A:P,7,0),0)</f>
        <v>0</v>
      </c>
      <c r="S1791" s="60">
        <f>IFERROR(VLOOKUP(A1791,'Evaluations (formulaire)'!A:P,8,0),0)</f>
        <v>0</v>
      </c>
      <c r="T1791" s="60">
        <f>IF(AND(ISBLANK(P1791),Q1791&lt;=2),Synthèse!$B$41,IF(AND(ISBLANK(P1791),Q1791&gt;=7),Synthèse!$C$41,R1791+S1791))</f>
        <v>0</v>
      </c>
      <c r="U1791" s="60">
        <f t="shared" si="301"/>
        <v>10.86</v>
      </c>
      <c r="V1791" s="60">
        <f t="shared" si="302"/>
        <v>931</v>
      </c>
      <c r="X1791" s="26">
        <v>1474</v>
      </c>
      <c r="Y1791" s="26" t="b">
        <f>IFERROR(VLOOKUP(A1791,'Calculs FA (auto)'!A:O,15,0),FALSE)</f>
        <v>1</v>
      </c>
      <c r="Z1791" s="26">
        <f>IFERROR(VLOOKUP(A1791,'Evaluations (formulaire)'!A:M,9,0),0)</f>
        <v>0</v>
      </c>
      <c r="AA1791" s="135" t="b">
        <v>0</v>
      </c>
      <c r="AB1791" s="135" t="b">
        <v>1</v>
      </c>
      <c r="AC1791" s="135" t="b">
        <f t="shared" si="303"/>
        <v>0</v>
      </c>
      <c r="AD1791" s="135" t="b">
        <f t="shared" si="304"/>
        <v>1</v>
      </c>
      <c r="AE1791" s="135" t="b">
        <f t="shared" si="305"/>
        <v>0</v>
      </c>
      <c r="AF1791" s="135" t="b">
        <f>AND(AC1791,$V1791&lt;=Synthèse!$B$44)</f>
        <v>0</v>
      </c>
      <c r="AG1791" s="135" t="b">
        <f>AND(AD1791,$V1791&lt;=Synthèse!$B$44)</f>
        <v>0</v>
      </c>
      <c r="AH1791" s="135" t="b">
        <f>AND(AE1791,$V1791&lt;=Synthèse!$B$44)</f>
        <v>0</v>
      </c>
      <c r="AI1791" s="137" t="b">
        <v>0</v>
      </c>
      <c r="AJ1791" s="137" t="b">
        <v>0</v>
      </c>
      <c r="AK1791" s="137" t="b">
        <f t="shared" si="306"/>
        <v>0</v>
      </c>
      <c r="AL1791" s="137" t="b">
        <f t="shared" si="307"/>
        <v>0</v>
      </c>
      <c r="AM1791" s="137" t="b">
        <f>AND(AK1791,$V1791&lt;=Synthèse!$B$44)</f>
        <v>0</v>
      </c>
      <c r="AN1791" s="137" t="b">
        <f>AND(AL1791,$V1791&lt;=Synthèse!$B$44)</f>
        <v>0</v>
      </c>
    </row>
    <row r="1792" spans="1:40">
      <c r="A1792" s="17">
        <v>1056605</v>
      </c>
      <c r="B1792" t="str">
        <f ca="1">VLOOKUP(A1792,'Fichier FI (en entrée)'!B:AH,3,0)</f>
        <v>ZFUWSVFSPT</v>
      </c>
      <c r="C1792">
        <f t="shared" si="298"/>
        <v>2097</v>
      </c>
      <c r="D1792">
        <f t="shared" si="308"/>
        <v>-100</v>
      </c>
      <c r="E1792" s="14" t="str">
        <f>VLOOKUP(A1792,'Fichier FI (en entrée)'!B:AH,2,0)</f>
        <v>ENV</v>
      </c>
      <c r="F1792" s="14" t="b">
        <f t="shared" si="299"/>
        <v>0</v>
      </c>
      <c r="G1792" s="14" t="b">
        <f>IFERROR(VLOOKUP(A1792,'Calculs FA (auto)'!A:F,6,0),FALSE)</f>
        <v>0</v>
      </c>
      <c r="H1792" s="14" t="b">
        <f t="shared" si="300"/>
        <v>0</v>
      </c>
      <c r="I1792" s="16" t="str">
        <f>IFERROR(VLOOKUP(A1792,'Moyennes FI (en entrée)'!B:N,7,0),"")</f>
        <v/>
      </c>
      <c r="J1792" s="16">
        <f>IFERROR(VLOOKUP(VLOOKUP(A1792,'Fichier FI (en entrée)'!B:AH,33,0),Modificateurs!A$2:B$5,2,0),0)</f>
        <v>0</v>
      </c>
      <c r="K1792" s="16">
        <f>IFERROR(VLOOKUP(VLOOKUP(A1792,'Redoub FI (en entrée)'!B:N,7,0),Modificateurs!A$8:B$11,2,0),0)</f>
        <v>0</v>
      </c>
      <c r="L1792" s="16">
        <f>IFERROR(VLOOKUP(M1792,Modificateurs!D$1:E$94,2,0),0)</f>
        <v>-3</v>
      </c>
      <c r="M1792" t="str">
        <f>VLOOKUP(A1792,'Fichier FI (en entrée)'!B:AH,16,0)&amp;" "&amp;VLOOKUP(A1792,'Fichier FI (en entrée)'!B:AH,20,0)&amp;" "&amp;VLOOKUP(A1792,'Fichier FI (en entrée)'!B:AH,27,0)&amp;" "&amp;VLOOKUP(A1792,'Fichier FI (en entrée)'!B:AH,29,0)</f>
        <v xml:space="preserve">  Economique et social Mathématiques</v>
      </c>
      <c r="N1792" t="str">
        <f>VLOOKUP(A1792,'Fichier FI (en entrée)'!B:AH,8,0)</f>
        <v>Non scolarisé</v>
      </c>
      <c r="O1792" t="b">
        <f>AND(C1792&gt;Synthèse!B$8,C1792&lt;Synthèse!B$10,NOT(Y1792))</f>
        <v>0</v>
      </c>
      <c r="Q1792" s="60">
        <f>ROUNDUP(C1792/(Synthèse!$B$4+Synthèse!$B$1)*8,0)</f>
        <v>10</v>
      </c>
      <c r="R1792" s="60">
        <f>IFERROR(VLOOKUP(A1792,'Evaluations (formulaire)'!A:P,6,0)+VLOOKUP(A1792,'Evaluations (formulaire)'!A:P,7,0),0)</f>
        <v>0</v>
      </c>
      <c r="S1792" s="60">
        <f>IFERROR(VLOOKUP(A1792,'Evaluations (formulaire)'!A:P,8,0),0)</f>
        <v>0</v>
      </c>
      <c r="T1792" s="60">
        <f>IF(AND(ISBLANK(P1792),Q1792&lt;=2),Synthèse!$B$41,IF(AND(ISBLANK(P1792),Q1792&gt;=7),Synthèse!$C$41,R1792+S1792))</f>
        <v>4.6296296296296294E-3</v>
      </c>
      <c r="U1792" s="60">
        <f t="shared" si="301"/>
        <v>-99.995370370370367</v>
      </c>
      <c r="V1792" s="60">
        <f t="shared" si="302"/>
        <v>1983</v>
      </c>
      <c r="X1792" s="26">
        <v>1931</v>
      </c>
      <c r="Y1792" s="26" t="b">
        <f>IFERROR(VLOOKUP(A1792,'Calculs FA (auto)'!A:O,15,0),FALSE)</f>
        <v>0</v>
      </c>
      <c r="Z1792" s="26">
        <f>IFERROR(VLOOKUP(A1792,'Evaluations (formulaire)'!A:M,9,0),0)</f>
        <v>0</v>
      </c>
      <c r="AA1792" s="135" t="b">
        <v>0</v>
      </c>
      <c r="AB1792" s="135" t="b">
        <v>0</v>
      </c>
      <c r="AC1792" s="135" t="b">
        <f t="shared" si="303"/>
        <v>0</v>
      </c>
      <c r="AD1792" s="135" t="b">
        <f t="shared" si="304"/>
        <v>0</v>
      </c>
      <c r="AE1792" s="135" t="b">
        <f t="shared" si="305"/>
        <v>0</v>
      </c>
      <c r="AF1792" s="135" t="b">
        <f>AND(AC1792,$V1792&lt;=Synthèse!$B$44)</f>
        <v>0</v>
      </c>
      <c r="AG1792" s="135" t="b">
        <f>AND(AD1792,$V1792&lt;=Synthèse!$B$44)</f>
        <v>0</v>
      </c>
      <c r="AH1792" s="135" t="b">
        <f>AND(AE1792,$V1792&lt;=Synthèse!$B$44)</f>
        <v>0</v>
      </c>
      <c r="AI1792" s="137" t="b">
        <v>0</v>
      </c>
      <c r="AJ1792" s="137" t="b">
        <v>0</v>
      </c>
      <c r="AK1792" s="137" t="b">
        <f t="shared" si="306"/>
        <v>0</v>
      </c>
      <c r="AL1792" s="137" t="b">
        <f t="shared" si="307"/>
        <v>0</v>
      </c>
      <c r="AM1792" s="137" t="b">
        <f>AND(AK1792,$V1792&lt;=Synthèse!$B$44)</f>
        <v>0</v>
      </c>
      <c r="AN1792" s="137" t="b">
        <f>AND(AL1792,$V1792&lt;=Synthèse!$B$44)</f>
        <v>0</v>
      </c>
    </row>
    <row r="1793" spans="1:40">
      <c r="A1793" s="17">
        <v>1056835</v>
      </c>
      <c r="B1793" t="str">
        <f ca="1">VLOOKUP(A1793,'Fichier FI (en entrée)'!B:AH,3,0)</f>
        <v>OYXPUPHVBL</v>
      </c>
      <c r="C1793">
        <f t="shared" si="298"/>
        <v>569</v>
      </c>
      <c r="D1793">
        <f t="shared" si="308"/>
        <v>13.04</v>
      </c>
      <c r="E1793" s="14" t="str">
        <f>VLOOKUP(A1793,'Fichier FI (en entrée)'!B:AH,2,0)</f>
        <v>EV</v>
      </c>
      <c r="F1793" s="14" t="b">
        <f t="shared" si="299"/>
        <v>1</v>
      </c>
      <c r="G1793" s="14" t="b">
        <f>IFERROR(VLOOKUP(A1793,'Calculs FA (auto)'!A:F,6,0),FALSE)</f>
        <v>1</v>
      </c>
      <c r="H1793" s="14" t="b">
        <f t="shared" si="300"/>
        <v>1</v>
      </c>
      <c r="I1793" s="16">
        <f>IFERROR(VLOOKUP(A1793,'Moyennes FI (en entrée)'!B:N,7,0),"")</f>
        <v>11.04</v>
      </c>
      <c r="J1793" s="16">
        <f>IFERROR(VLOOKUP(VLOOKUP(A1793,'Fichier FI (en entrée)'!B:AH,33,0),Modificateurs!A$2:B$5,2,0),0)</f>
        <v>0</v>
      </c>
      <c r="K1793" s="16">
        <f>IFERROR(VLOOKUP(VLOOKUP(A1793,'Redoub FI (en entrée)'!B:N,7,0),Modificateurs!A$8:B$11,2,0),0)</f>
        <v>0</v>
      </c>
      <c r="L1793" s="16">
        <f>IFERROR(VLOOKUP(M1793,Modificateurs!D$1:E$94,2,0),0)</f>
        <v>2</v>
      </c>
      <c r="M1793" t="str">
        <f>VLOOKUP(A1793,'Fichier FI (en entrée)'!B:AH,16,0)&amp;" "&amp;VLOOKUP(A1793,'Fichier FI (en entrée)'!B:AH,20,0)&amp;" "&amp;VLOOKUP(A1793,'Fichier FI (en entrée)'!B:AH,27,0)&amp;" "&amp;VLOOKUP(A1793,'Fichier FI (en entrée)'!B:AH,29,0)</f>
        <v xml:space="preserve">  Sciences et Technologies de l'Industrie et du Développement Durable Système informatique et numérique</v>
      </c>
      <c r="N1793" t="str">
        <f>VLOOKUP(A1793,'Fichier FI (en entrée)'!B:AH,8,0)</f>
        <v>Scolarisé dans le supérieur en France</v>
      </c>
      <c r="O1793" t="b">
        <f>AND(C1793&gt;Synthèse!B$8,C1793&lt;Synthèse!B$10,NOT(Y1793))</f>
        <v>1</v>
      </c>
      <c r="Q1793" s="60">
        <f>ROUNDUP(C1793/(Synthèse!$B$4+Synthèse!$B$1)*8,0)</f>
        <v>3</v>
      </c>
      <c r="R1793" s="60">
        <f>IFERROR(VLOOKUP(A1793,'Evaluations (formulaire)'!A:P,6,0)+VLOOKUP(A1793,'Evaluations (formulaire)'!A:P,7,0),0)</f>
        <v>0</v>
      </c>
      <c r="S1793" s="60">
        <f>IFERROR(VLOOKUP(A1793,'Evaluations (formulaire)'!A:P,8,0),0)</f>
        <v>0</v>
      </c>
      <c r="T1793" s="60">
        <f>IF(AND(ISBLANK(P1793),Q1793&lt;=2),Synthèse!$B$41,IF(AND(ISBLANK(P1793),Q1793&gt;=7),Synthèse!$C$41,R1793+S1793))</f>
        <v>0</v>
      </c>
      <c r="U1793" s="60">
        <f t="shared" si="301"/>
        <v>13.04</v>
      </c>
      <c r="V1793" s="60">
        <f t="shared" si="302"/>
        <v>570</v>
      </c>
      <c r="X1793" s="26">
        <v>2051</v>
      </c>
      <c r="Y1793" s="26" t="b">
        <f>IFERROR(VLOOKUP(A1793,'Calculs FA (auto)'!A:O,15,0),FALSE)</f>
        <v>0</v>
      </c>
      <c r="Z1793" s="26">
        <f>IFERROR(VLOOKUP(A1793,'Evaluations (formulaire)'!A:M,9,0),0)</f>
        <v>0</v>
      </c>
      <c r="AA1793" s="135" t="b">
        <v>0</v>
      </c>
      <c r="AB1793" s="135" t="b">
        <v>0</v>
      </c>
      <c r="AC1793" s="135" t="b">
        <f t="shared" si="303"/>
        <v>0</v>
      </c>
      <c r="AD1793" s="135" t="b">
        <f t="shared" si="304"/>
        <v>0</v>
      </c>
      <c r="AE1793" s="135" t="b">
        <f t="shared" si="305"/>
        <v>1</v>
      </c>
      <c r="AF1793" s="135" t="b">
        <f>AND(AC1793,$V1793&lt;=Synthèse!$B$44)</f>
        <v>0</v>
      </c>
      <c r="AG1793" s="135" t="b">
        <f>AND(AD1793,$V1793&lt;=Synthèse!$B$44)</f>
        <v>0</v>
      </c>
      <c r="AH1793" s="135" t="b">
        <f>AND(AE1793,$V1793&lt;=Synthèse!$B$44)</f>
        <v>1</v>
      </c>
      <c r="AI1793" s="137" t="b">
        <v>0</v>
      </c>
      <c r="AJ1793" s="137" t="b">
        <v>0</v>
      </c>
      <c r="AK1793" s="137" t="b">
        <f t="shared" si="306"/>
        <v>0</v>
      </c>
      <c r="AL1793" s="137" t="b">
        <f t="shared" si="307"/>
        <v>0</v>
      </c>
      <c r="AM1793" s="137" t="b">
        <f>AND(AK1793,$V1793&lt;=Synthèse!$B$44)</f>
        <v>0</v>
      </c>
      <c r="AN1793" s="137" t="b">
        <f>AND(AL1793,$V1793&lt;=Synthèse!$B$44)</f>
        <v>0</v>
      </c>
    </row>
    <row r="1794" spans="1:40">
      <c r="A1794" s="17">
        <v>1056863</v>
      </c>
      <c r="B1794" t="str">
        <f ca="1">VLOOKUP(A1794,'Fichier FI (en entrée)'!B:AH,3,0)</f>
        <v>HRMBBUHMFQ</v>
      </c>
      <c r="C1794">
        <f t="shared" ref="C1794:C1857" si="309">COUNTIF(D:D,"&gt;="&amp;D1794)</f>
        <v>1015</v>
      </c>
      <c r="D1794">
        <f t="shared" si="308"/>
        <v>10.26</v>
      </c>
      <c r="E1794" s="14" t="str">
        <f>VLOOKUP(A1794,'Fichier FI (en entrée)'!B:AH,2,0)</f>
        <v>EV</v>
      </c>
      <c r="F1794" s="14" t="b">
        <f t="shared" ref="F1794:F1857" si="310">IF(E1794="EV",TRUE,FALSE)</f>
        <v>1</v>
      </c>
      <c r="G1794" s="14" t="b">
        <f>IFERROR(VLOOKUP(A1794,'Calculs FA (auto)'!A:F,6,0),FALSE)</f>
        <v>1</v>
      </c>
      <c r="H1794" s="14" t="b">
        <f t="shared" ref="H1794:H1857" si="311">AND(F1794:G1794)</f>
        <v>1</v>
      </c>
      <c r="I1794" s="16">
        <f>IFERROR(VLOOKUP(A1794,'Moyennes FI (en entrée)'!B:N,7,0),"")</f>
        <v>8.26</v>
      </c>
      <c r="J1794" s="16">
        <f>IFERROR(VLOOKUP(VLOOKUP(A1794,'Fichier FI (en entrée)'!B:AH,33,0),Modificateurs!A$2:B$5,2,0),0)</f>
        <v>0</v>
      </c>
      <c r="K1794" s="16">
        <f>IFERROR(VLOOKUP(VLOOKUP(A1794,'Redoub FI (en entrée)'!B:N,7,0),Modificateurs!A$8:B$11,2,0),0)</f>
        <v>0</v>
      </c>
      <c r="L1794" s="16">
        <f>IFERROR(VLOOKUP(M1794,Modificateurs!D$1:E$94,2,0),0)</f>
        <v>2</v>
      </c>
      <c r="M1794" t="str">
        <f>VLOOKUP(A1794,'Fichier FI (en entrée)'!B:AH,16,0)&amp;" "&amp;VLOOKUP(A1794,'Fichier FI (en entrée)'!B:AH,20,0)&amp;" "&amp;VLOOKUP(A1794,'Fichier FI (en entrée)'!B:AH,27,0)&amp;" "&amp;VLOOKUP(A1794,'Fichier FI (en entrée)'!B:AH,29,0)</f>
        <v xml:space="preserve">  Scientifique Physique-chimie</v>
      </c>
      <c r="N1794" t="str">
        <f>VLOOKUP(A1794,'Fichier FI (en entrée)'!B:AH,8,0)</f>
        <v>Scolarisé dans le supérieur en France</v>
      </c>
      <c r="O1794" t="b">
        <f>AND(C1794&gt;Synthèse!B$8,C1794&lt;Synthèse!B$10,NOT(Y1794))</f>
        <v>0</v>
      </c>
      <c r="Q1794" s="60">
        <f>ROUNDUP(C1794/(Synthèse!$B$4+Synthèse!$B$1)*8,0)</f>
        <v>5</v>
      </c>
      <c r="R1794" s="60">
        <f>IFERROR(VLOOKUP(A1794,'Evaluations (formulaire)'!A:P,6,0)+VLOOKUP(A1794,'Evaluations (formulaire)'!A:P,7,0),0)</f>
        <v>0</v>
      </c>
      <c r="S1794" s="60">
        <f>IFERROR(VLOOKUP(A1794,'Evaluations (formulaire)'!A:P,8,0),0)</f>
        <v>0</v>
      </c>
      <c r="T1794" s="60">
        <f>IF(AND(ISBLANK(P1794),Q1794&lt;=2),Synthèse!$B$41,IF(AND(ISBLANK(P1794),Q1794&gt;=7),Synthèse!$C$41,R1794+S1794))</f>
        <v>0</v>
      </c>
      <c r="U1794" s="60">
        <f t="shared" ref="U1794:U1857" si="312">D1794+T1794</f>
        <v>10.26</v>
      </c>
      <c r="V1794" s="60">
        <f t="shared" ref="V1794:V1857" si="313">COUNTIF(U:U,"&gt;="&amp;U1794)</f>
        <v>1015</v>
      </c>
      <c r="X1794" s="26">
        <v>1596</v>
      </c>
      <c r="Y1794" s="26" t="b">
        <f>IFERROR(VLOOKUP(A1794,'Calculs FA (auto)'!A:O,15,0),FALSE)</f>
        <v>1</v>
      </c>
      <c r="Z1794" s="26">
        <f>IFERROR(VLOOKUP(A1794,'Evaluations (formulaire)'!A:M,9,0),0)</f>
        <v>0</v>
      </c>
      <c r="AA1794" s="135" t="b">
        <v>1</v>
      </c>
      <c r="AB1794" s="135" t="b">
        <v>0</v>
      </c>
      <c r="AC1794" s="135" t="b">
        <f t="shared" ref="AC1794:AC1857" si="314">AND(AA1794,F1794)</f>
        <v>1</v>
      </c>
      <c r="AD1794" s="135" t="b">
        <f t="shared" ref="AD1794:AD1857" si="315">AND(AB1794,F1794)</f>
        <v>0</v>
      </c>
      <c r="AE1794" s="135" t="b">
        <f t="shared" ref="AE1794:AE1857" si="316">AND(NOT(AA1794),NOT(AB1794),F1794)</f>
        <v>0</v>
      </c>
      <c r="AF1794" s="135" t="b">
        <f>AND(AC1794,$V1794&lt;=Synthèse!$B$44)</f>
        <v>0</v>
      </c>
      <c r="AG1794" s="135" t="b">
        <f>AND(AD1794,$V1794&lt;=Synthèse!$B$44)</f>
        <v>0</v>
      </c>
      <c r="AH1794" s="135" t="b">
        <f>AND(AE1794,$V1794&lt;=Synthèse!$B$44)</f>
        <v>0</v>
      </c>
      <c r="AI1794" s="137" t="b">
        <v>0</v>
      </c>
      <c r="AJ1794" s="137" t="b">
        <v>1</v>
      </c>
      <c r="AK1794" s="137" t="b">
        <f t="shared" ref="AK1794:AK1857" si="317">AND(AI1794,F1794)</f>
        <v>0</v>
      </c>
      <c r="AL1794" s="137" t="b">
        <f t="shared" ref="AL1794:AL1857" si="318">AND(AJ1794,F1794)</f>
        <v>1</v>
      </c>
      <c r="AM1794" s="137" t="b">
        <f>AND(AK1794,$V1794&lt;=Synthèse!$B$44)</f>
        <v>0</v>
      </c>
      <c r="AN1794" s="137" t="b">
        <f>AND(AL1794,$V1794&lt;=Synthèse!$B$44)</f>
        <v>0</v>
      </c>
    </row>
    <row r="1795" spans="1:40">
      <c r="A1795" s="17">
        <v>1056940</v>
      </c>
      <c r="B1795" t="str">
        <f ca="1">VLOOKUP(A1795,'Fichier FI (en entrée)'!B:AH,3,0)</f>
        <v>JYWEMSYLDE</v>
      </c>
      <c r="C1795">
        <f t="shared" si="309"/>
        <v>1045</v>
      </c>
      <c r="D1795">
        <f t="shared" si="308"/>
        <v>9.9600000000000009</v>
      </c>
      <c r="E1795" s="14" t="str">
        <f>VLOOKUP(A1795,'Fichier FI (en entrée)'!B:AH,2,0)</f>
        <v>EV</v>
      </c>
      <c r="F1795" s="14" t="b">
        <f t="shared" si="310"/>
        <v>1</v>
      </c>
      <c r="G1795" s="14" t="b">
        <f>IFERROR(VLOOKUP(A1795,'Calculs FA (auto)'!A:F,6,0),FALSE)</f>
        <v>1</v>
      </c>
      <c r="H1795" s="14" t="b">
        <f t="shared" si="311"/>
        <v>1</v>
      </c>
      <c r="I1795" s="16">
        <f>IFERROR(VLOOKUP(A1795,'Moyennes FI (en entrée)'!B:N,7,0),"")</f>
        <v>8.9600000000000009</v>
      </c>
      <c r="J1795" s="16">
        <f>IFERROR(VLOOKUP(VLOOKUP(A1795,'Fichier FI (en entrée)'!B:AH,33,0),Modificateurs!A$2:B$5,2,0),0)</f>
        <v>0</v>
      </c>
      <c r="K1795" s="16">
        <f>IFERROR(VLOOKUP(VLOOKUP(A1795,'Redoub FI (en entrée)'!B:N,7,0),Modificateurs!A$8:B$11,2,0),0)</f>
        <v>0</v>
      </c>
      <c r="L1795" s="16">
        <f>IFERROR(VLOOKUP(M1795,Modificateurs!D$1:E$94,2,0),0)</f>
        <v>1</v>
      </c>
      <c r="M1795" t="str">
        <f>VLOOKUP(A1795,'Fichier FI (en entrée)'!B:AH,16,0)&amp;" "&amp;VLOOKUP(A1795,'Fichier FI (en entrée)'!B:AH,20,0)&amp;" "&amp;VLOOKUP(A1795,'Fichier FI (en entrée)'!B:AH,27,0)&amp;" "&amp;VLOOKUP(A1795,'Fichier FI (en entrée)'!B:AH,29,0)</f>
        <v xml:space="preserve">  Scientifique Sciences de la vie et de la terre</v>
      </c>
      <c r="N1795" t="str">
        <f>VLOOKUP(A1795,'Fichier FI (en entrée)'!B:AH,8,0)</f>
        <v>Scolarisé dans le supérieur en France</v>
      </c>
      <c r="O1795" t="b">
        <f>AND(C1795&gt;Synthèse!B$8,C1795&lt;Synthèse!B$10,NOT(Y1795))</f>
        <v>0</v>
      </c>
      <c r="Q1795" s="60">
        <f>ROUNDUP(C1795/(Synthèse!$B$4+Synthèse!$B$1)*8,0)</f>
        <v>5</v>
      </c>
      <c r="R1795" s="60">
        <f>IFERROR(VLOOKUP(A1795,'Evaluations (formulaire)'!A:P,6,0)+VLOOKUP(A1795,'Evaluations (formulaire)'!A:P,7,0),0)</f>
        <v>0</v>
      </c>
      <c r="S1795" s="60">
        <f>IFERROR(VLOOKUP(A1795,'Evaluations (formulaire)'!A:P,8,0),0)</f>
        <v>0</v>
      </c>
      <c r="T1795" s="60">
        <f>IF(AND(ISBLANK(P1795),Q1795&lt;=2),Synthèse!$B$41,IF(AND(ISBLANK(P1795),Q1795&gt;=7),Synthèse!$C$41,R1795+S1795))</f>
        <v>0</v>
      </c>
      <c r="U1795" s="60">
        <f t="shared" si="312"/>
        <v>9.9600000000000009</v>
      </c>
      <c r="V1795" s="60">
        <f t="shared" si="313"/>
        <v>1045</v>
      </c>
      <c r="X1795" s="26">
        <v>1685</v>
      </c>
      <c r="Y1795" s="26" t="b">
        <f>IFERROR(VLOOKUP(A1795,'Calculs FA (auto)'!A:O,15,0),FALSE)</f>
        <v>1</v>
      </c>
      <c r="Z1795" s="26">
        <f>IFERROR(VLOOKUP(A1795,'Evaluations (formulaire)'!A:M,9,0),0)</f>
        <v>0</v>
      </c>
      <c r="AA1795" s="135" t="b">
        <v>0</v>
      </c>
      <c r="AB1795" s="135" t="b">
        <v>0</v>
      </c>
      <c r="AC1795" s="135" t="b">
        <f t="shared" si="314"/>
        <v>0</v>
      </c>
      <c r="AD1795" s="135" t="b">
        <f t="shared" si="315"/>
        <v>0</v>
      </c>
      <c r="AE1795" s="135" t="b">
        <f t="shared" si="316"/>
        <v>1</v>
      </c>
      <c r="AF1795" s="135" t="b">
        <f>AND(AC1795,$V1795&lt;=Synthèse!$B$44)</f>
        <v>0</v>
      </c>
      <c r="AG1795" s="135" t="b">
        <f>AND(AD1795,$V1795&lt;=Synthèse!$B$44)</f>
        <v>0</v>
      </c>
      <c r="AH1795" s="135" t="b">
        <f>AND(AE1795,$V1795&lt;=Synthèse!$B$44)</f>
        <v>0</v>
      </c>
      <c r="AI1795" s="137" t="b">
        <v>0</v>
      </c>
      <c r="AJ1795" s="137" t="b">
        <v>0</v>
      </c>
      <c r="AK1795" s="137" t="b">
        <f t="shared" si="317"/>
        <v>0</v>
      </c>
      <c r="AL1795" s="137" t="b">
        <f t="shared" si="318"/>
        <v>0</v>
      </c>
      <c r="AM1795" s="137" t="b">
        <f>AND(AK1795,$V1795&lt;=Synthèse!$B$44)</f>
        <v>0</v>
      </c>
      <c r="AN1795" s="137" t="b">
        <f>AND(AL1795,$V1795&lt;=Synthèse!$B$44)</f>
        <v>0</v>
      </c>
    </row>
    <row r="1796" spans="1:40">
      <c r="A1796" s="17">
        <v>1057128</v>
      </c>
      <c r="B1796" t="str">
        <f ca="1">VLOOKUP(A1796,'Fichier FI (en entrée)'!B:AH,3,0)</f>
        <v>TEZYAMWBAL</v>
      </c>
      <c r="C1796">
        <f t="shared" si="309"/>
        <v>1551</v>
      </c>
      <c r="D1796">
        <f t="shared" si="308"/>
        <v>-0.25999999999999979</v>
      </c>
      <c r="E1796" s="14" t="str">
        <f>VLOOKUP(A1796,'Fichier FI (en entrée)'!B:AH,2,0)</f>
        <v>EV</v>
      </c>
      <c r="F1796" s="14" t="b">
        <f t="shared" si="310"/>
        <v>1</v>
      </c>
      <c r="G1796" s="14" t="b">
        <f>IFERROR(VLOOKUP(A1796,'Calculs FA (auto)'!A:F,6,0),FALSE)</f>
        <v>1</v>
      </c>
      <c r="H1796" s="14" t="b">
        <f t="shared" si="311"/>
        <v>1</v>
      </c>
      <c r="I1796" s="16">
        <f>IFERROR(VLOOKUP(A1796,'Moyennes FI (en entrée)'!B:N,7,0),"")</f>
        <v>7.74</v>
      </c>
      <c r="J1796" s="16">
        <f>IFERROR(VLOOKUP(VLOOKUP(A1796,'Fichier FI (en entrée)'!B:AH,33,0),Modificateurs!A$2:B$5,2,0),0)</f>
        <v>0</v>
      </c>
      <c r="K1796" s="16">
        <f>IFERROR(VLOOKUP(VLOOKUP(A1796,'Redoub FI (en entrée)'!B:N,7,0),Modificateurs!A$8:B$11,2,0),0)</f>
        <v>0</v>
      </c>
      <c r="L1796" s="16">
        <f>IFERROR(VLOOKUP(M1796,Modificateurs!D$1:E$94,2,0),0)</f>
        <v>-8</v>
      </c>
      <c r="M1796" t="str">
        <f>VLOOKUP(A1796,'Fichier FI (en entrée)'!B:AH,16,0)&amp;" "&amp;VLOOKUP(A1796,'Fichier FI (en entrée)'!B:AH,20,0)&amp;" "&amp;VLOOKUP(A1796,'Fichier FI (en entrée)'!B:AH,27,0)&amp;" "&amp;VLOOKUP(A1796,'Fichier FI (en entrée)'!B:AH,29,0)</f>
        <v xml:space="preserve">  Sciences et technologies de la gestion Gestion systèmes d'information</v>
      </c>
      <c r="N1796" t="str">
        <f>VLOOKUP(A1796,'Fichier FI (en entrée)'!B:AH,8,0)</f>
        <v>Scolarisé dans le supérieur en France</v>
      </c>
      <c r="O1796" t="b">
        <f>AND(C1796&gt;Synthèse!B$8,C1796&lt;Synthèse!B$10,NOT(Y1796))</f>
        <v>0</v>
      </c>
      <c r="Q1796" s="60">
        <f>ROUNDUP(C1796/(Synthèse!$B$4+Synthèse!$B$1)*8,0)</f>
        <v>8</v>
      </c>
      <c r="R1796" s="60">
        <f>IFERROR(VLOOKUP(A1796,'Evaluations (formulaire)'!A:P,6,0)+VLOOKUP(A1796,'Evaluations (formulaire)'!A:P,7,0),0)</f>
        <v>0</v>
      </c>
      <c r="S1796" s="60">
        <f>IFERROR(VLOOKUP(A1796,'Evaluations (formulaire)'!A:P,8,0),0)</f>
        <v>0</v>
      </c>
      <c r="T1796" s="60">
        <f>IF(AND(ISBLANK(P1796),Q1796&lt;=2),Synthèse!$B$41,IF(AND(ISBLANK(P1796),Q1796&gt;=7),Synthèse!$C$41,R1796+S1796))</f>
        <v>4.6296296296296294E-3</v>
      </c>
      <c r="U1796" s="60">
        <f t="shared" si="312"/>
        <v>-0.25537037037037014</v>
      </c>
      <c r="V1796" s="60">
        <f t="shared" si="313"/>
        <v>1550</v>
      </c>
      <c r="X1796" s="26">
        <v>866</v>
      </c>
      <c r="Y1796" s="26" t="b">
        <f>IFERROR(VLOOKUP(A1796,'Calculs FA (auto)'!A:O,15,0),FALSE)</f>
        <v>0</v>
      </c>
      <c r="Z1796" s="26">
        <f>IFERROR(VLOOKUP(A1796,'Evaluations (formulaire)'!A:M,9,0),0)</f>
        <v>0</v>
      </c>
      <c r="AA1796" s="135" t="b">
        <v>1</v>
      </c>
      <c r="AB1796" s="135" t="b">
        <v>0</v>
      </c>
      <c r="AC1796" s="135" t="b">
        <f t="shared" si="314"/>
        <v>1</v>
      </c>
      <c r="AD1796" s="135" t="b">
        <f t="shared" si="315"/>
        <v>0</v>
      </c>
      <c r="AE1796" s="135" t="b">
        <f t="shared" si="316"/>
        <v>0</v>
      </c>
      <c r="AF1796" s="135" t="b">
        <f>AND(AC1796,$V1796&lt;=Synthèse!$B$44)</f>
        <v>0</v>
      </c>
      <c r="AG1796" s="135" t="b">
        <f>AND(AD1796,$V1796&lt;=Synthèse!$B$44)</f>
        <v>0</v>
      </c>
      <c r="AH1796" s="135" t="b">
        <f>AND(AE1796,$V1796&lt;=Synthèse!$B$44)</f>
        <v>0</v>
      </c>
      <c r="AI1796" s="137" t="b">
        <v>0</v>
      </c>
      <c r="AJ1796" s="137" t="b">
        <v>1</v>
      </c>
      <c r="AK1796" s="137" t="b">
        <f t="shared" si="317"/>
        <v>0</v>
      </c>
      <c r="AL1796" s="137" t="b">
        <f t="shared" si="318"/>
        <v>1</v>
      </c>
      <c r="AM1796" s="137" t="b">
        <f>AND(AK1796,$V1796&lt;=Synthèse!$B$44)</f>
        <v>0</v>
      </c>
      <c r="AN1796" s="137" t="b">
        <f>AND(AL1796,$V1796&lt;=Synthèse!$B$44)</f>
        <v>0</v>
      </c>
    </row>
    <row r="1797" spans="1:40">
      <c r="A1797" s="17">
        <v>1058764</v>
      </c>
      <c r="B1797" t="str">
        <f ca="1">VLOOKUP(A1797,'Fichier FI (en entrée)'!B:AH,3,0)</f>
        <v>TVBEJOWVAW</v>
      </c>
      <c r="C1797">
        <f t="shared" si="309"/>
        <v>1651</v>
      </c>
      <c r="D1797">
        <f t="shared" si="308"/>
        <v>-4.04</v>
      </c>
      <c r="E1797" s="14" t="str">
        <f>VLOOKUP(A1797,'Fichier FI (en entrée)'!B:AH,2,0)</f>
        <v>EV</v>
      </c>
      <c r="F1797" s="14" t="b">
        <f t="shared" si="310"/>
        <v>1</v>
      </c>
      <c r="G1797" s="14" t="b">
        <f>IFERROR(VLOOKUP(A1797,'Calculs FA (auto)'!A:F,6,0),FALSE)</f>
        <v>0</v>
      </c>
      <c r="H1797" s="14" t="b">
        <f t="shared" si="311"/>
        <v>0</v>
      </c>
      <c r="I1797" s="16">
        <f>IFERROR(VLOOKUP(A1797,'Moyennes FI (en entrée)'!B:N,7,0),"")</f>
        <v>7.96</v>
      </c>
      <c r="J1797" s="16">
        <f>IFERROR(VLOOKUP(VLOOKUP(A1797,'Fichier FI (en entrée)'!B:AH,33,0),Modificateurs!A$2:B$5,2,0),0)</f>
        <v>0</v>
      </c>
      <c r="K1797" s="16">
        <f>IFERROR(VLOOKUP(VLOOKUP(A1797,'Redoub FI (en entrée)'!B:N,7,0),Modificateurs!A$8:B$11,2,0),0)</f>
        <v>0</v>
      </c>
      <c r="L1797" s="16">
        <f>IFERROR(VLOOKUP(M1797,Modificateurs!D$1:E$94,2,0),0)</f>
        <v>-12</v>
      </c>
      <c r="M1797" t="str">
        <f>VLOOKUP(A1797,'Fichier FI (en entrée)'!B:AH,16,0)&amp;" "&amp;VLOOKUP(A1797,'Fichier FI (en entrée)'!B:AH,20,0)&amp;" "&amp;VLOOKUP(A1797,'Fichier FI (en entrée)'!B:AH,27,0)&amp;" "&amp;VLOOKUP(A1797,'Fichier FI (en entrée)'!B:AH,29,0)</f>
        <v xml:space="preserve">  Sciences et technologies de la gestion Comptabilité et finance d'entreprise</v>
      </c>
      <c r="N1797" t="str">
        <f>VLOOKUP(A1797,'Fichier FI (en entrée)'!B:AH,8,0)</f>
        <v>Scolarisé dans le supérieur en France</v>
      </c>
      <c r="O1797" t="b">
        <f>AND(C1797&gt;Synthèse!B$8,C1797&lt;Synthèse!B$10,NOT(Y1797))</f>
        <v>0</v>
      </c>
      <c r="Q1797" s="60">
        <f>ROUNDUP(C1797/(Synthèse!$B$4+Synthèse!$B$1)*8,0)</f>
        <v>8</v>
      </c>
      <c r="R1797" s="60">
        <f>IFERROR(VLOOKUP(A1797,'Evaluations (formulaire)'!A:P,6,0)+VLOOKUP(A1797,'Evaluations (formulaire)'!A:P,7,0),0)</f>
        <v>0</v>
      </c>
      <c r="S1797" s="60">
        <f>IFERROR(VLOOKUP(A1797,'Evaluations (formulaire)'!A:P,8,0),0)</f>
        <v>0</v>
      </c>
      <c r="T1797" s="60">
        <f>IF(AND(ISBLANK(P1797),Q1797&lt;=2),Synthèse!$B$41,IF(AND(ISBLANK(P1797),Q1797&gt;=7),Synthèse!$C$41,R1797+S1797))</f>
        <v>4.6296296296296294E-3</v>
      </c>
      <c r="U1797" s="60">
        <f t="shared" si="312"/>
        <v>-4.0353703703703703</v>
      </c>
      <c r="V1797" s="60">
        <f t="shared" si="313"/>
        <v>1651</v>
      </c>
      <c r="X1797" s="26">
        <v>622</v>
      </c>
      <c r="Y1797" s="26" t="b">
        <f>IFERROR(VLOOKUP(A1797,'Calculs FA (auto)'!A:O,15,0),FALSE)</f>
        <v>0</v>
      </c>
      <c r="Z1797" s="26">
        <f>IFERROR(VLOOKUP(A1797,'Evaluations (formulaire)'!A:M,9,0),0)</f>
        <v>0</v>
      </c>
      <c r="AA1797" s="135" t="b">
        <v>1</v>
      </c>
      <c r="AB1797" s="135" t="b">
        <v>0</v>
      </c>
      <c r="AC1797" s="135" t="b">
        <f t="shared" si="314"/>
        <v>1</v>
      </c>
      <c r="AD1797" s="135" t="b">
        <f t="shared" si="315"/>
        <v>0</v>
      </c>
      <c r="AE1797" s="135" t="b">
        <f t="shared" si="316"/>
        <v>0</v>
      </c>
      <c r="AF1797" s="135" t="b">
        <f>AND(AC1797,$V1797&lt;=Synthèse!$B$44)</f>
        <v>0</v>
      </c>
      <c r="AG1797" s="135" t="b">
        <f>AND(AD1797,$V1797&lt;=Synthèse!$B$44)</f>
        <v>0</v>
      </c>
      <c r="AH1797" s="135" t="b">
        <f>AND(AE1797,$V1797&lt;=Synthèse!$B$44)</f>
        <v>0</v>
      </c>
      <c r="AI1797" s="137" t="b">
        <v>0</v>
      </c>
      <c r="AJ1797" s="137" t="b">
        <v>1</v>
      </c>
      <c r="AK1797" s="137" t="b">
        <f t="shared" si="317"/>
        <v>0</v>
      </c>
      <c r="AL1797" s="137" t="b">
        <f t="shared" si="318"/>
        <v>1</v>
      </c>
      <c r="AM1797" s="137" t="b">
        <f>AND(AK1797,$V1797&lt;=Synthèse!$B$44)</f>
        <v>0</v>
      </c>
      <c r="AN1797" s="137" t="b">
        <f>AND(AL1797,$V1797&lt;=Synthèse!$B$44)</f>
        <v>0</v>
      </c>
    </row>
    <row r="1798" spans="1:40">
      <c r="A1798" s="17">
        <v>1058887</v>
      </c>
      <c r="B1798" t="str">
        <f ca="1">VLOOKUP(A1798,'Fichier FI (en entrée)'!B:AH,3,0)</f>
        <v>VKJYJIGNGO</v>
      </c>
      <c r="C1798">
        <f t="shared" si="309"/>
        <v>185</v>
      </c>
      <c r="D1798">
        <f t="shared" si="308"/>
        <v>16.09</v>
      </c>
      <c r="E1798" s="14" t="str">
        <f>VLOOKUP(A1798,'Fichier FI (en entrée)'!B:AH,2,0)</f>
        <v>EV</v>
      </c>
      <c r="F1798" s="14" t="b">
        <f t="shared" si="310"/>
        <v>1</v>
      </c>
      <c r="G1798" s="14" t="b">
        <f>IFERROR(VLOOKUP(A1798,'Calculs FA (auto)'!A:F,6,0),FALSE)</f>
        <v>0</v>
      </c>
      <c r="H1798" s="14" t="b">
        <f t="shared" si="311"/>
        <v>0</v>
      </c>
      <c r="I1798" s="16">
        <f>IFERROR(VLOOKUP(A1798,'Moyennes FI (en entrée)'!B:N,7,0),"")</f>
        <v>13.09</v>
      </c>
      <c r="J1798" s="16">
        <f>IFERROR(VLOOKUP(VLOOKUP(A1798,'Fichier FI (en entrée)'!B:AH,33,0),Modificateurs!A$2:B$5,2,0),0)</f>
        <v>0</v>
      </c>
      <c r="K1798" s="16">
        <f>IFERROR(VLOOKUP(VLOOKUP(A1798,'Redoub FI (en entrée)'!B:N,7,0),Modificateurs!A$8:B$11,2,0),0)</f>
        <v>0</v>
      </c>
      <c r="L1798" s="16">
        <f>IFERROR(VLOOKUP(M1798,Modificateurs!D$1:E$94,2,0),0)</f>
        <v>3</v>
      </c>
      <c r="M1798" t="str">
        <f>VLOOKUP(A1798,'Fichier FI (en entrée)'!B:AH,16,0)&amp;" "&amp;VLOOKUP(A1798,'Fichier FI (en entrée)'!B:AH,20,0)&amp;" "&amp;VLOOKUP(A1798,'Fichier FI (en entrée)'!B:AH,27,0)&amp;" "&amp;VLOOKUP(A1798,'Fichier FI (en entrée)'!B:AH,29,0)</f>
        <v xml:space="preserve">  Scientifique Informatique et Sciences du numérique</v>
      </c>
      <c r="N1798" t="str">
        <f>VLOOKUP(A1798,'Fichier FI (en entrée)'!B:AH,8,0)</f>
        <v>Scolarisé dans le supérieur en France</v>
      </c>
      <c r="O1798" t="b">
        <f>AND(C1798&gt;Synthèse!B$8,C1798&lt;Synthèse!B$10,NOT(Y1798))</f>
        <v>0</v>
      </c>
      <c r="Q1798" s="60">
        <f>ROUNDUP(C1798/(Synthèse!$B$4+Synthèse!$B$1)*8,0)</f>
        <v>1</v>
      </c>
      <c r="R1798" s="60">
        <f>IFERROR(VLOOKUP(A1798,'Evaluations (formulaire)'!A:P,6,0)+VLOOKUP(A1798,'Evaluations (formulaire)'!A:P,7,0),0)</f>
        <v>0</v>
      </c>
      <c r="S1798" s="60">
        <f>IFERROR(VLOOKUP(A1798,'Evaluations (formulaire)'!A:P,8,0),0)</f>
        <v>0</v>
      </c>
      <c r="T1798" s="60">
        <f>IF(AND(ISBLANK(P1798),Q1798&lt;=2),Synthèse!$B$41,IF(AND(ISBLANK(P1798),Q1798&gt;=7),Synthèse!$C$41,R1798+S1798))</f>
        <v>4.6511627906976744E-3</v>
      </c>
      <c r="U1798" s="60">
        <f t="shared" si="312"/>
        <v>16.094651162790697</v>
      </c>
      <c r="V1798" s="60">
        <f t="shared" si="313"/>
        <v>184</v>
      </c>
      <c r="X1798" s="26">
        <v>1150</v>
      </c>
      <c r="Y1798" s="26" t="b">
        <f>IFERROR(VLOOKUP(A1798,'Calculs FA (auto)'!A:O,15,0),FALSE)</f>
        <v>0</v>
      </c>
      <c r="Z1798" s="26">
        <f>IFERROR(VLOOKUP(A1798,'Evaluations (formulaire)'!A:M,9,0),0)</f>
        <v>0</v>
      </c>
      <c r="AA1798" s="135" t="b">
        <v>0</v>
      </c>
      <c r="AB1798" s="135" t="b">
        <v>1</v>
      </c>
      <c r="AC1798" s="135" t="b">
        <f t="shared" si="314"/>
        <v>0</v>
      </c>
      <c r="AD1798" s="135" t="b">
        <f t="shared" si="315"/>
        <v>1</v>
      </c>
      <c r="AE1798" s="135" t="b">
        <f t="shared" si="316"/>
        <v>0</v>
      </c>
      <c r="AF1798" s="135" t="b">
        <f>AND(AC1798,$V1798&lt;=Synthèse!$B$44)</f>
        <v>0</v>
      </c>
      <c r="AG1798" s="135" t="b">
        <f>AND(AD1798,$V1798&lt;=Synthèse!$B$44)</f>
        <v>1</v>
      </c>
      <c r="AH1798" s="135" t="b">
        <f>AND(AE1798,$V1798&lt;=Synthèse!$B$44)</f>
        <v>0</v>
      </c>
      <c r="AI1798" s="137" t="b">
        <v>0</v>
      </c>
      <c r="AJ1798" s="137" t="b">
        <v>0</v>
      </c>
      <c r="AK1798" s="137" t="b">
        <f t="shared" si="317"/>
        <v>0</v>
      </c>
      <c r="AL1798" s="137" t="b">
        <f t="shared" si="318"/>
        <v>0</v>
      </c>
      <c r="AM1798" s="137" t="b">
        <f>AND(AK1798,$V1798&lt;=Synthèse!$B$44)</f>
        <v>0</v>
      </c>
      <c r="AN1798" s="137" t="b">
        <f>AND(AL1798,$V1798&lt;=Synthèse!$B$44)</f>
        <v>0</v>
      </c>
    </row>
    <row r="1799" spans="1:40">
      <c r="A1799" s="17">
        <v>1058966</v>
      </c>
      <c r="B1799" t="str">
        <f ca="1">VLOOKUP(A1799,'Fichier FI (en entrée)'!B:AH,3,0)</f>
        <v>CZDRPQHVFP</v>
      </c>
      <c r="C1799">
        <f t="shared" si="309"/>
        <v>1724</v>
      </c>
      <c r="D1799">
        <f t="shared" si="308"/>
        <v>-20</v>
      </c>
      <c r="E1799" s="14" t="str">
        <f>VLOOKUP(A1799,'Fichier FI (en entrée)'!B:AH,2,0)</f>
        <v>EV</v>
      </c>
      <c r="F1799" s="14" t="b">
        <f t="shared" si="310"/>
        <v>1</v>
      </c>
      <c r="G1799" s="14" t="b">
        <f>IFERROR(VLOOKUP(A1799,'Calculs FA (auto)'!A:F,6,0),FALSE)</f>
        <v>0</v>
      </c>
      <c r="H1799" s="14" t="b">
        <f t="shared" si="311"/>
        <v>0</v>
      </c>
      <c r="I1799" s="16" t="str">
        <f>IFERROR(VLOOKUP(A1799,'Moyennes FI (en entrée)'!B:N,7,0),"")</f>
        <v/>
      </c>
      <c r="J1799" s="16">
        <f>IFERROR(VLOOKUP(VLOOKUP(A1799,'Fichier FI (en entrée)'!B:AH,33,0),Modificateurs!A$2:B$5,2,0),0)</f>
        <v>0</v>
      </c>
      <c r="K1799" s="16">
        <f>IFERROR(VLOOKUP(VLOOKUP(A1799,'Redoub FI (en entrée)'!B:N,7,0),Modificateurs!A$8:B$11,2,0),0)</f>
        <v>0</v>
      </c>
      <c r="L1799" s="16">
        <f>IFERROR(VLOOKUP(M1799,Modificateurs!D$1:E$94,2,0),0)</f>
        <v>0</v>
      </c>
      <c r="M1799" t="str">
        <f>VLOOKUP(A1799,'Fichier FI (en entrée)'!B:AH,16,0)&amp;" "&amp;VLOOKUP(A1799,'Fichier FI (en entrée)'!B:AH,20,0)&amp;" "&amp;VLOOKUP(A1799,'Fichier FI (en entrée)'!B:AH,27,0)&amp;" "&amp;VLOOKUP(A1799,'Fichier FI (en entrée)'!B:AH,29,0)</f>
        <v xml:space="preserve">   </v>
      </c>
      <c r="N1799" t="str">
        <f>VLOOKUP(A1799,'Fichier FI (en entrée)'!B:AH,8,0)</f>
        <v>Scolarisé dans le secondaire à l'étranger</v>
      </c>
      <c r="O1799" t="b">
        <f>AND(C1799&gt;Synthèse!B$8,C1799&lt;Synthèse!B$10,NOT(Y1799))</f>
        <v>0</v>
      </c>
      <c r="Q1799" s="60">
        <f>ROUNDUP(C1799/(Synthèse!$B$4+Synthèse!$B$1)*8,0)</f>
        <v>8</v>
      </c>
      <c r="R1799" s="60">
        <f>IFERROR(VLOOKUP(A1799,'Evaluations (formulaire)'!A:P,6,0)+VLOOKUP(A1799,'Evaluations (formulaire)'!A:P,7,0),0)</f>
        <v>0</v>
      </c>
      <c r="S1799" s="60">
        <f>IFERROR(VLOOKUP(A1799,'Evaluations (formulaire)'!A:P,8,0),0)</f>
        <v>0</v>
      </c>
      <c r="T1799" s="60">
        <f>IF(AND(ISBLANK(P1799),Q1799&lt;=2),Synthèse!$B$41,IF(AND(ISBLANK(P1799),Q1799&gt;=7),Synthèse!$C$41,R1799+S1799))</f>
        <v>4.6296296296296294E-3</v>
      </c>
      <c r="U1799" s="60">
        <f t="shared" si="312"/>
        <v>-19.99537037037037</v>
      </c>
      <c r="V1799" s="60">
        <f t="shared" si="313"/>
        <v>1720</v>
      </c>
      <c r="X1799" s="26">
        <v>166</v>
      </c>
      <c r="Y1799" s="26" t="b">
        <f>IFERROR(VLOOKUP(A1799,'Calculs FA (auto)'!A:O,15,0),FALSE)</f>
        <v>0</v>
      </c>
      <c r="Z1799" s="26">
        <f>IFERROR(VLOOKUP(A1799,'Evaluations (formulaire)'!A:M,9,0),0)</f>
        <v>0</v>
      </c>
      <c r="AA1799" s="135" t="b">
        <v>1</v>
      </c>
      <c r="AB1799" s="135" t="b">
        <v>0</v>
      </c>
      <c r="AC1799" s="135" t="b">
        <f t="shared" si="314"/>
        <v>1</v>
      </c>
      <c r="AD1799" s="135" t="b">
        <f t="shared" si="315"/>
        <v>0</v>
      </c>
      <c r="AE1799" s="135" t="b">
        <f t="shared" si="316"/>
        <v>0</v>
      </c>
      <c r="AF1799" s="135" t="b">
        <f>AND(AC1799,$V1799&lt;=Synthèse!$B$44)</f>
        <v>0</v>
      </c>
      <c r="AG1799" s="135" t="b">
        <f>AND(AD1799,$V1799&lt;=Synthèse!$B$44)</f>
        <v>0</v>
      </c>
      <c r="AH1799" s="135" t="b">
        <f>AND(AE1799,$V1799&lt;=Synthèse!$B$44)</f>
        <v>0</v>
      </c>
      <c r="AI1799" s="137" t="b">
        <v>0</v>
      </c>
      <c r="AJ1799" s="137" t="b">
        <v>0</v>
      </c>
      <c r="AK1799" s="137" t="b">
        <f t="shared" si="317"/>
        <v>0</v>
      </c>
      <c r="AL1799" s="137" t="b">
        <f t="shared" si="318"/>
        <v>0</v>
      </c>
      <c r="AM1799" s="137" t="b">
        <f>AND(AK1799,$V1799&lt;=Synthèse!$B$44)</f>
        <v>0</v>
      </c>
      <c r="AN1799" s="137" t="b">
        <f>AND(AL1799,$V1799&lt;=Synthèse!$B$44)</f>
        <v>0</v>
      </c>
    </row>
    <row r="1800" spans="1:40">
      <c r="A1800" s="17">
        <v>1059349</v>
      </c>
      <c r="B1800" t="str">
        <f ca="1">VLOOKUP(A1800,'Fichier FI (en entrée)'!B:AH,3,0)</f>
        <v>YMUUPWIZIL</v>
      </c>
      <c r="C1800">
        <f t="shared" si="309"/>
        <v>1476</v>
      </c>
      <c r="D1800">
        <f t="shared" si="308"/>
        <v>1.6799999999999997</v>
      </c>
      <c r="E1800" s="14" t="str">
        <f>VLOOKUP(A1800,'Fichier FI (en entrée)'!B:AH,2,0)</f>
        <v>EV</v>
      </c>
      <c r="F1800" s="14" t="b">
        <f t="shared" si="310"/>
        <v>1</v>
      </c>
      <c r="G1800" s="14" t="b">
        <f>IFERROR(VLOOKUP(A1800,'Calculs FA (auto)'!A:F,6,0),FALSE)</f>
        <v>0</v>
      </c>
      <c r="H1800" s="14" t="b">
        <f t="shared" si="311"/>
        <v>0</v>
      </c>
      <c r="I1800" s="16">
        <f>IFERROR(VLOOKUP(A1800,'Moyennes FI (en entrée)'!B:N,7,0),"")</f>
        <v>9.68</v>
      </c>
      <c r="J1800" s="16">
        <f>IFERROR(VLOOKUP(VLOOKUP(A1800,'Fichier FI (en entrée)'!B:AH,33,0),Modificateurs!A$2:B$5,2,0),0)</f>
        <v>0</v>
      </c>
      <c r="K1800" s="16">
        <f>IFERROR(VLOOKUP(VLOOKUP(A1800,'Redoub FI (en entrée)'!B:N,7,0),Modificateurs!A$8:B$11,2,0),0)</f>
        <v>0</v>
      </c>
      <c r="L1800" s="16">
        <f>IFERROR(VLOOKUP(M1800,Modificateurs!D$1:E$94,2,0),0)</f>
        <v>-8</v>
      </c>
      <c r="M1800" t="str">
        <f>VLOOKUP(A1800,'Fichier FI (en entrée)'!B:AH,16,0)&amp;" "&amp;VLOOKUP(A1800,'Fichier FI (en entrée)'!B:AH,20,0)&amp;" "&amp;VLOOKUP(A1800,'Fichier FI (en entrée)'!B:AH,27,0)&amp;" "&amp;VLOOKUP(A1800,'Fichier FI (en entrée)'!B:AH,29,0)</f>
        <v xml:space="preserve">  Economique et social Sciences sociales et politiques</v>
      </c>
      <c r="N1800" t="str">
        <f>VLOOKUP(A1800,'Fichier FI (en entrée)'!B:AH,8,0)</f>
        <v>Scolarisé dans le supérieur en France</v>
      </c>
      <c r="O1800" t="b">
        <f>AND(C1800&gt;Synthèse!B$8,C1800&lt;Synthèse!B$10,NOT(Y1800))</f>
        <v>0</v>
      </c>
      <c r="Q1800" s="60">
        <f>ROUNDUP(C1800/(Synthèse!$B$4+Synthèse!$B$1)*8,0)</f>
        <v>7</v>
      </c>
      <c r="R1800" s="60">
        <f>IFERROR(VLOOKUP(A1800,'Evaluations (formulaire)'!A:P,6,0)+VLOOKUP(A1800,'Evaluations (formulaire)'!A:P,7,0),0)</f>
        <v>0</v>
      </c>
      <c r="S1800" s="60">
        <f>IFERROR(VLOOKUP(A1800,'Evaluations (formulaire)'!A:P,8,0),0)</f>
        <v>0</v>
      </c>
      <c r="T1800" s="60">
        <f>IF(AND(ISBLANK(P1800),Q1800&lt;=2),Synthèse!$B$41,IF(AND(ISBLANK(P1800),Q1800&gt;=7),Synthèse!$C$41,R1800+S1800))</f>
        <v>4.6296296296296294E-3</v>
      </c>
      <c r="U1800" s="60">
        <f t="shared" si="312"/>
        <v>1.6846296296296293</v>
      </c>
      <c r="V1800" s="60">
        <f t="shared" si="313"/>
        <v>1476</v>
      </c>
      <c r="X1800" s="26">
        <v>1302</v>
      </c>
      <c r="Y1800" s="26" t="b">
        <f>IFERROR(VLOOKUP(A1800,'Calculs FA (auto)'!A:O,15,0),FALSE)</f>
        <v>0</v>
      </c>
      <c r="Z1800" s="26">
        <f>IFERROR(VLOOKUP(A1800,'Evaluations (formulaire)'!A:M,9,0),0)</f>
        <v>0</v>
      </c>
      <c r="AA1800" s="135" t="b">
        <v>0</v>
      </c>
      <c r="AB1800" s="135" t="b">
        <v>0</v>
      </c>
      <c r="AC1800" s="135" t="b">
        <f t="shared" si="314"/>
        <v>0</v>
      </c>
      <c r="AD1800" s="135" t="b">
        <f t="shared" si="315"/>
        <v>0</v>
      </c>
      <c r="AE1800" s="135" t="b">
        <f t="shared" si="316"/>
        <v>1</v>
      </c>
      <c r="AF1800" s="135" t="b">
        <f>AND(AC1800,$V1800&lt;=Synthèse!$B$44)</f>
        <v>0</v>
      </c>
      <c r="AG1800" s="135" t="b">
        <f>AND(AD1800,$V1800&lt;=Synthèse!$B$44)</f>
        <v>0</v>
      </c>
      <c r="AH1800" s="135" t="b">
        <f>AND(AE1800,$V1800&lt;=Synthèse!$B$44)</f>
        <v>0</v>
      </c>
      <c r="AI1800" s="137" t="b">
        <v>0</v>
      </c>
      <c r="AJ1800" s="137" t="b">
        <v>0</v>
      </c>
      <c r="AK1800" s="137" t="b">
        <f t="shared" si="317"/>
        <v>0</v>
      </c>
      <c r="AL1800" s="137" t="b">
        <f t="shared" si="318"/>
        <v>0</v>
      </c>
      <c r="AM1800" s="137" t="b">
        <f>AND(AK1800,$V1800&lt;=Synthèse!$B$44)</f>
        <v>0</v>
      </c>
      <c r="AN1800" s="137" t="b">
        <f>AND(AL1800,$V1800&lt;=Synthèse!$B$44)</f>
        <v>0</v>
      </c>
    </row>
    <row r="1801" spans="1:40">
      <c r="A1801" s="17">
        <v>1059373</v>
      </c>
      <c r="B1801" t="str">
        <f ca="1">VLOOKUP(A1801,'Fichier FI (en entrée)'!B:AH,3,0)</f>
        <v>LWKBPYUGSA</v>
      </c>
      <c r="C1801">
        <f t="shared" si="309"/>
        <v>1724</v>
      </c>
      <c r="D1801">
        <f t="shared" si="308"/>
        <v>-20</v>
      </c>
      <c r="E1801" s="14" t="str">
        <f>VLOOKUP(A1801,'Fichier FI (en entrée)'!B:AH,2,0)</f>
        <v>EV</v>
      </c>
      <c r="F1801" s="14" t="b">
        <f t="shared" si="310"/>
        <v>1</v>
      </c>
      <c r="G1801" s="14" t="b">
        <f>IFERROR(VLOOKUP(A1801,'Calculs FA (auto)'!A:F,6,0),FALSE)</f>
        <v>0</v>
      </c>
      <c r="H1801" s="14" t="b">
        <f t="shared" si="311"/>
        <v>0</v>
      </c>
      <c r="I1801" s="16" t="str">
        <f>IFERROR(VLOOKUP(A1801,'Moyennes FI (en entrée)'!B:N,7,0),"")</f>
        <v/>
      </c>
      <c r="J1801" s="16">
        <f>IFERROR(VLOOKUP(VLOOKUP(A1801,'Fichier FI (en entrée)'!B:AH,33,0),Modificateurs!A$2:B$5,2,0),0)</f>
        <v>0</v>
      </c>
      <c r="K1801" s="16">
        <f>IFERROR(VLOOKUP(VLOOKUP(A1801,'Redoub FI (en entrée)'!B:N,7,0),Modificateurs!A$8:B$11,2,0),0)</f>
        <v>0</v>
      </c>
      <c r="L1801" s="16">
        <f>IFERROR(VLOOKUP(M1801,Modificateurs!D$1:E$94,2,0),0)</f>
        <v>0</v>
      </c>
      <c r="M1801" t="str">
        <f>VLOOKUP(A1801,'Fichier FI (en entrée)'!B:AH,16,0)&amp;" "&amp;VLOOKUP(A1801,'Fichier FI (en entrée)'!B:AH,20,0)&amp;" "&amp;VLOOKUP(A1801,'Fichier FI (en entrée)'!B:AH,27,0)&amp;" "&amp;VLOOKUP(A1801,'Fichier FI (en entrée)'!B:AH,29,0)</f>
        <v xml:space="preserve">   </v>
      </c>
      <c r="N1801" t="str">
        <f>VLOOKUP(A1801,'Fichier FI (en entrée)'!B:AH,8,0)</f>
        <v>Non scolarisé</v>
      </c>
      <c r="O1801" t="b">
        <f>AND(C1801&gt;Synthèse!B$8,C1801&lt;Synthèse!B$10,NOT(Y1801))</f>
        <v>0</v>
      </c>
      <c r="Q1801" s="60">
        <f>ROUNDUP(C1801/(Synthèse!$B$4+Synthèse!$B$1)*8,0)</f>
        <v>8</v>
      </c>
      <c r="R1801" s="60">
        <f>IFERROR(VLOOKUP(A1801,'Evaluations (formulaire)'!A:P,6,0)+VLOOKUP(A1801,'Evaluations (formulaire)'!A:P,7,0),0)</f>
        <v>0</v>
      </c>
      <c r="S1801" s="60">
        <f>IFERROR(VLOOKUP(A1801,'Evaluations (formulaire)'!A:P,8,0),0)</f>
        <v>0</v>
      </c>
      <c r="T1801" s="60">
        <f>IF(AND(ISBLANK(P1801),Q1801&lt;=2),Synthèse!$B$41,IF(AND(ISBLANK(P1801),Q1801&gt;=7),Synthèse!$C$41,R1801+S1801))</f>
        <v>4.6296296296296294E-3</v>
      </c>
      <c r="U1801" s="60">
        <f t="shared" si="312"/>
        <v>-19.99537037037037</v>
      </c>
      <c r="V1801" s="60">
        <f t="shared" si="313"/>
        <v>1720</v>
      </c>
      <c r="X1801" s="26">
        <v>763</v>
      </c>
      <c r="Y1801" s="26" t="b">
        <f>IFERROR(VLOOKUP(A1801,'Calculs FA (auto)'!A:O,15,0),FALSE)</f>
        <v>0</v>
      </c>
      <c r="Z1801" s="26">
        <f>IFERROR(VLOOKUP(A1801,'Evaluations (formulaire)'!A:M,9,0),0)</f>
        <v>0</v>
      </c>
      <c r="AA1801" s="135" t="b">
        <v>0</v>
      </c>
      <c r="AB1801" s="135" t="b">
        <v>0</v>
      </c>
      <c r="AC1801" s="135" t="b">
        <f t="shared" si="314"/>
        <v>0</v>
      </c>
      <c r="AD1801" s="135" t="b">
        <f t="shared" si="315"/>
        <v>0</v>
      </c>
      <c r="AE1801" s="135" t="b">
        <f t="shared" si="316"/>
        <v>1</v>
      </c>
      <c r="AF1801" s="135" t="b">
        <f>AND(AC1801,$V1801&lt;=Synthèse!$B$44)</f>
        <v>0</v>
      </c>
      <c r="AG1801" s="135" t="b">
        <f>AND(AD1801,$V1801&lt;=Synthèse!$B$44)</f>
        <v>0</v>
      </c>
      <c r="AH1801" s="135" t="b">
        <f>AND(AE1801,$V1801&lt;=Synthèse!$B$44)</f>
        <v>0</v>
      </c>
      <c r="AI1801" s="137" t="b">
        <v>0</v>
      </c>
      <c r="AJ1801" s="137" t="b">
        <v>0</v>
      </c>
      <c r="AK1801" s="137" t="b">
        <f t="shared" si="317"/>
        <v>0</v>
      </c>
      <c r="AL1801" s="137" t="b">
        <f t="shared" si="318"/>
        <v>0</v>
      </c>
      <c r="AM1801" s="137" t="b">
        <f>AND(AK1801,$V1801&lt;=Synthèse!$B$44)</f>
        <v>0</v>
      </c>
      <c r="AN1801" s="137" t="b">
        <f>AND(AL1801,$V1801&lt;=Synthèse!$B$44)</f>
        <v>0</v>
      </c>
    </row>
    <row r="1802" spans="1:40">
      <c r="A1802" s="17">
        <v>1059709</v>
      </c>
      <c r="B1802" t="str">
        <f ca="1">VLOOKUP(A1802,'Fichier FI (en entrée)'!B:AH,3,0)</f>
        <v>VNYAMTJYJF</v>
      </c>
      <c r="C1802">
        <f t="shared" si="309"/>
        <v>2097</v>
      </c>
      <c r="D1802">
        <f t="shared" si="308"/>
        <v>-100</v>
      </c>
      <c r="E1802" s="14" t="str">
        <f>VLOOKUP(A1802,'Fichier FI (en entrée)'!B:AH,2,0)</f>
        <v>ENV</v>
      </c>
      <c r="F1802" s="14" t="b">
        <f t="shared" si="310"/>
        <v>0</v>
      </c>
      <c r="G1802" s="14" t="b">
        <f>IFERROR(VLOOKUP(A1802,'Calculs FA (auto)'!A:F,6,0),FALSE)</f>
        <v>1</v>
      </c>
      <c r="H1802" s="14" t="b">
        <f t="shared" si="311"/>
        <v>0</v>
      </c>
      <c r="I1802" s="16" t="str">
        <f>IFERROR(VLOOKUP(A1802,'Moyennes FI (en entrée)'!B:N,7,0),"")</f>
        <v/>
      </c>
      <c r="J1802" s="16">
        <f>IFERROR(VLOOKUP(VLOOKUP(A1802,'Fichier FI (en entrée)'!B:AH,33,0),Modificateurs!A$2:B$5,2,0),0)</f>
        <v>0</v>
      </c>
      <c r="K1802" s="16">
        <f>IFERROR(VLOOKUP(VLOOKUP(A1802,'Redoub FI (en entrée)'!B:N,7,0),Modificateurs!A$8:B$11,2,0),0)</f>
        <v>0</v>
      </c>
      <c r="L1802" s="16">
        <f>IFERROR(VLOOKUP(M1802,Modificateurs!D$1:E$94,2,0),0)</f>
        <v>1</v>
      </c>
      <c r="M1802" t="str">
        <f>VLOOKUP(A1802,'Fichier FI (en entrée)'!B:AH,16,0)&amp;" "&amp;VLOOKUP(A1802,'Fichier FI (en entrée)'!B:AH,20,0)&amp;" "&amp;VLOOKUP(A1802,'Fichier FI (en entrée)'!B:AH,27,0)&amp;" "&amp;VLOOKUP(A1802,'Fichier FI (en entrée)'!B:AH,29,0)</f>
        <v xml:space="preserve">  Scientifique Sciences de la vie et de la terre</v>
      </c>
      <c r="N1802" t="str">
        <f>VLOOKUP(A1802,'Fichier FI (en entrée)'!B:AH,8,0)</f>
        <v>Scolarisé dans le supérieur en France</v>
      </c>
      <c r="O1802" t="b">
        <f>AND(C1802&gt;Synthèse!B$8,C1802&lt;Synthèse!B$10,NOT(Y1802))</f>
        <v>0</v>
      </c>
      <c r="Q1802" s="60">
        <f>ROUNDUP(C1802/(Synthèse!$B$4+Synthèse!$B$1)*8,0)</f>
        <v>10</v>
      </c>
      <c r="R1802" s="60">
        <f>IFERROR(VLOOKUP(A1802,'Evaluations (formulaire)'!A:P,6,0)+VLOOKUP(A1802,'Evaluations (formulaire)'!A:P,7,0),0)</f>
        <v>0</v>
      </c>
      <c r="S1802" s="60">
        <f>IFERROR(VLOOKUP(A1802,'Evaluations (formulaire)'!A:P,8,0),0)</f>
        <v>0</v>
      </c>
      <c r="T1802" s="60">
        <f>IF(AND(ISBLANK(P1802),Q1802&lt;=2),Synthèse!$B$41,IF(AND(ISBLANK(P1802),Q1802&gt;=7),Synthèse!$C$41,R1802+S1802))</f>
        <v>4.6296296296296294E-3</v>
      </c>
      <c r="U1802" s="60">
        <f t="shared" si="312"/>
        <v>-99.995370370370367</v>
      </c>
      <c r="V1802" s="60">
        <f t="shared" si="313"/>
        <v>1983</v>
      </c>
      <c r="X1802" s="26">
        <v>1754</v>
      </c>
      <c r="Y1802" s="26" t="b">
        <f>IFERROR(VLOOKUP(A1802,'Calculs FA (auto)'!A:O,15,0),FALSE)</f>
        <v>1</v>
      </c>
      <c r="Z1802" s="26">
        <f>IFERROR(VLOOKUP(A1802,'Evaluations (formulaire)'!A:M,9,0),0)</f>
        <v>0</v>
      </c>
      <c r="AA1802" s="135" t="b">
        <v>1</v>
      </c>
      <c r="AB1802" s="135" t="b">
        <v>0</v>
      </c>
      <c r="AC1802" s="135" t="b">
        <f t="shared" si="314"/>
        <v>0</v>
      </c>
      <c r="AD1802" s="135" t="b">
        <f t="shared" si="315"/>
        <v>0</v>
      </c>
      <c r="AE1802" s="135" t="b">
        <f t="shared" si="316"/>
        <v>0</v>
      </c>
      <c r="AF1802" s="135" t="b">
        <f>AND(AC1802,$V1802&lt;=Synthèse!$B$44)</f>
        <v>0</v>
      </c>
      <c r="AG1802" s="135" t="b">
        <f>AND(AD1802,$V1802&lt;=Synthèse!$B$44)</f>
        <v>0</v>
      </c>
      <c r="AH1802" s="135" t="b">
        <f>AND(AE1802,$V1802&lt;=Synthèse!$B$44)</f>
        <v>0</v>
      </c>
      <c r="AI1802" s="137" t="b">
        <v>0</v>
      </c>
      <c r="AJ1802" s="137" t="b">
        <v>1</v>
      </c>
      <c r="AK1802" s="137" t="b">
        <f t="shared" si="317"/>
        <v>0</v>
      </c>
      <c r="AL1802" s="137" t="b">
        <f t="shared" si="318"/>
        <v>0</v>
      </c>
      <c r="AM1802" s="137" t="b">
        <f>AND(AK1802,$V1802&lt;=Synthèse!$B$44)</f>
        <v>0</v>
      </c>
      <c r="AN1802" s="137" t="b">
        <f>AND(AL1802,$V1802&lt;=Synthèse!$B$44)</f>
        <v>0</v>
      </c>
    </row>
    <row r="1803" spans="1:40">
      <c r="A1803" s="17">
        <v>1060366</v>
      </c>
      <c r="B1803" t="str">
        <f ca="1">VLOOKUP(A1803,'Fichier FI (en entrée)'!B:AH,3,0)</f>
        <v>JXYVNOTWQH</v>
      </c>
      <c r="C1803">
        <f t="shared" si="309"/>
        <v>650</v>
      </c>
      <c r="D1803">
        <f t="shared" si="308"/>
        <v>12.56</v>
      </c>
      <c r="E1803" s="14" t="str">
        <f>VLOOKUP(A1803,'Fichier FI (en entrée)'!B:AH,2,0)</f>
        <v>EV</v>
      </c>
      <c r="F1803" s="14" t="b">
        <f t="shared" si="310"/>
        <v>1</v>
      </c>
      <c r="G1803" s="14" t="b">
        <f>IFERROR(VLOOKUP(A1803,'Calculs FA (auto)'!A:F,6,0),FALSE)</f>
        <v>0</v>
      </c>
      <c r="H1803" s="14" t="b">
        <f t="shared" si="311"/>
        <v>0</v>
      </c>
      <c r="I1803" s="16">
        <f>IFERROR(VLOOKUP(A1803,'Moyennes FI (en entrée)'!B:N,7,0),"")</f>
        <v>10.56</v>
      </c>
      <c r="J1803" s="16">
        <f>IFERROR(VLOOKUP(VLOOKUP(A1803,'Fichier FI (en entrée)'!B:AH,33,0),Modificateurs!A$2:B$5,2,0),0)</f>
        <v>0</v>
      </c>
      <c r="K1803" s="16">
        <f>IFERROR(VLOOKUP(VLOOKUP(A1803,'Redoub FI (en entrée)'!B:N,7,0),Modificateurs!A$8:B$11,2,0),0)</f>
        <v>0</v>
      </c>
      <c r="L1803" s="16">
        <f>IFERROR(VLOOKUP(M1803,Modificateurs!D$1:E$94,2,0),0)</f>
        <v>2</v>
      </c>
      <c r="M1803" t="str">
        <f>VLOOKUP(A1803,'Fichier FI (en entrée)'!B:AH,16,0)&amp;" "&amp;VLOOKUP(A1803,'Fichier FI (en entrée)'!B:AH,20,0)&amp;" "&amp;VLOOKUP(A1803,'Fichier FI (en entrée)'!B:AH,27,0)&amp;" "&amp;VLOOKUP(A1803,'Fichier FI (en entrée)'!B:AH,29,0)</f>
        <v xml:space="preserve">  Scientifique Mathématiques</v>
      </c>
      <c r="N1803" t="str">
        <f>VLOOKUP(A1803,'Fichier FI (en entrée)'!B:AH,8,0)</f>
        <v>Scolarisé dans le supérieur en France</v>
      </c>
      <c r="O1803" t="b">
        <f>AND(C1803&gt;Synthèse!B$8,C1803&lt;Synthèse!B$10,NOT(Y1803))</f>
        <v>1</v>
      </c>
      <c r="Q1803" s="60">
        <f>ROUNDUP(C1803/(Synthèse!$B$4+Synthèse!$B$1)*8,0)</f>
        <v>4</v>
      </c>
      <c r="R1803" s="60">
        <f>IFERROR(VLOOKUP(A1803,'Evaluations (formulaire)'!A:P,6,0)+VLOOKUP(A1803,'Evaluations (formulaire)'!A:P,7,0),0)</f>
        <v>0</v>
      </c>
      <c r="S1803" s="60">
        <f>IFERROR(VLOOKUP(A1803,'Evaluations (formulaire)'!A:P,8,0),0)</f>
        <v>0</v>
      </c>
      <c r="T1803" s="60">
        <f>IF(AND(ISBLANK(P1803),Q1803&lt;=2),Synthèse!$B$41,IF(AND(ISBLANK(P1803),Q1803&gt;=7),Synthèse!$C$41,R1803+S1803))</f>
        <v>0</v>
      </c>
      <c r="U1803" s="60">
        <f t="shared" si="312"/>
        <v>12.56</v>
      </c>
      <c r="V1803" s="60">
        <f t="shared" si="313"/>
        <v>650</v>
      </c>
      <c r="X1803" s="26">
        <v>279</v>
      </c>
      <c r="Y1803" s="26" t="b">
        <f>IFERROR(VLOOKUP(A1803,'Calculs FA (auto)'!A:O,15,0),FALSE)</f>
        <v>0</v>
      </c>
      <c r="Z1803" s="26">
        <f>IFERROR(VLOOKUP(A1803,'Evaluations (formulaire)'!A:M,9,0),0)</f>
        <v>0</v>
      </c>
      <c r="AA1803" s="135" t="b">
        <v>1</v>
      </c>
      <c r="AB1803" s="135" t="b">
        <v>0</v>
      </c>
      <c r="AC1803" s="135" t="b">
        <f t="shared" si="314"/>
        <v>1</v>
      </c>
      <c r="AD1803" s="135" t="b">
        <f t="shared" si="315"/>
        <v>0</v>
      </c>
      <c r="AE1803" s="135" t="b">
        <f t="shared" si="316"/>
        <v>0</v>
      </c>
      <c r="AF1803" s="135" t="b">
        <f>AND(AC1803,$V1803&lt;=Synthèse!$B$44)</f>
        <v>1</v>
      </c>
      <c r="AG1803" s="135" t="b">
        <f>AND(AD1803,$V1803&lt;=Synthèse!$B$44)</f>
        <v>0</v>
      </c>
      <c r="AH1803" s="135" t="b">
        <f>AND(AE1803,$V1803&lt;=Synthèse!$B$44)</f>
        <v>0</v>
      </c>
      <c r="AI1803" s="137" t="b">
        <v>0</v>
      </c>
      <c r="AJ1803" s="137" t="b">
        <v>1</v>
      </c>
      <c r="AK1803" s="137" t="b">
        <f t="shared" si="317"/>
        <v>0</v>
      </c>
      <c r="AL1803" s="137" t="b">
        <f t="shared" si="318"/>
        <v>1</v>
      </c>
      <c r="AM1803" s="137" t="b">
        <f>AND(AK1803,$V1803&lt;=Synthèse!$B$44)</f>
        <v>0</v>
      </c>
      <c r="AN1803" s="137" t="b">
        <f>AND(AL1803,$V1803&lt;=Synthèse!$B$44)</f>
        <v>1</v>
      </c>
    </row>
    <row r="1804" spans="1:40">
      <c r="A1804" s="17">
        <v>1060561</v>
      </c>
      <c r="B1804" t="str">
        <f ca="1">VLOOKUP(A1804,'Fichier FI (en entrée)'!B:AH,3,0)</f>
        <v>WRUMLVFLVD</v>
      </c>
      <c r="C1804">
        <f t="shared" si="309"/>
        <v>731</v>
      </c>
      <c r="D1804">
        <f t="shared" si="308"/>
        <v>12.01</v>
      </c>
      <c r="E1804" s="14" t="str">
        <f>VLOOKUP(A1804,'Fichier FI (en entrée)'!B:AH,2,0)</f>
        <v>EV</v>
      </c>
      <c r="F1804" s="14" t="b">
        <f t="shared" si="310"/>
        <v>1</v>
      </c>
      <c r="G1804" s="14" t="b">
        <f>IFERROR(VLOOKUP(A1804,'Calculs FA (auto)'!A:F,6,0),FALSE)</f>
        <v>0</v>
      </c>
      <c r="H1804" s="14" t="b">
        <f t="shared" si="311"/>
        <v>0</v>
      </c>
      <c r="I1804" s="16">
        <f>IFERROR(VLOOKUP(A1804,'Moyennes FI (en entrée)'!B:N,7,0),"")</f>
        <v>11.01</v>
      </c>
      <c r="J1804" s="16">
        <f>IFERROR(VLOOKUP(VLOOKUP(A1804,'Fichier FI (en entrée)'!B:AH,33,0),Modificateurs!A$2:B$5,2,0),0)</f>
        <v>0</v>
      </c>
      <c r="K1804" s="16">
        <f>IFERROR(VLOOKUP(VLOOKUP(A1804,'Redoub FI (en entrée)'!B:N,7,0),Modificateurs!A$8:B$11,2,0),0)</f>
        <v>0</v>
      </c>
      <c r="L1804" s="16">
        <f>IFERROR(VLOOKUP(M1804,Modificateurs!D$1:E$94,2,0),0)</f>
        <v>1</v>
      </c>
      <c r="M1804" t="str">
        <f>VLOOKUP(A1804,'Fichier FI (en entrée)'!B:AH,16,0)&amp;" "&amp;VLOOKUP(A1804,'Fichier FI (en entrée)'!B:AH,20,0)&amp;" "&amp;VLOOKUP(A1804,'Fichier FI (en entrée)'!B:AH,27,0)&amp;" "&amp;VLOOKUP(A1804,'Fichier FI (en entrée)'!B:AH,29,0)</f>
        <v xml:space="preserve">  Scientifique Sciences de la vie et de la terre</v>
      </c>
      <c r="N1804" t="str">
        <f>VLOOKUP(A1804,'Fichier FI (en entrée)'!B:AH,8,0)</f>
        <v>Scolarisé dans le supérieur en France</v>
      </c>
      <c r="O1804" t="b">
        <f>AND(C1804&gt;Synthèse!B$8,C1804&lt;Synthèse!B$10,NOT(Y1804))</f>
        <v>1</v>
      </c>
      <c r="Q1804" s="60">
        <f>ROUNDUP(C1804/(Synthèse!$B$4+Synthèse!$B$1)*8,0)</f>
        <v>4</v>
      </c>
      <c r="R1804" s="60">
        <f>IFERROR(VLOOKUP(A1804,'Evaluations (formulaire)'!A:P,6,0)+VLOOKUP(A1804,'Evaluations (formulaire)'!A:P,7,0),0)</f>
        <v>0</v>
      </c>
      <c r="S1804" s="60">
        <f>IFERROR(VLOOKUP(A1804,'Evaluations (formulaire)'!A:P,8,0),0)</f>
        <v>0</v>
      </c>
      <c r="T1804" s="60">
        <f>IF(AND(ISBLANK(P1804),Q1804&lt;=2),Synthèse!$B$41,IF(AND(ISBLANK(P1804),Q1804&gt;=7),Synthèse!$C$41,R1804+S1804))</f>
        <v>0</v>
      </c>
      <c r="U1804" s="60">
        <f t="shared" si="312"/>
        <v>12.01</v>
      </c>
      <c r="V1804" s="60">
        <f t="shared" si="313"/>
        <v>731</v>
      </c>
      <c r="X1804" s="26">
        <v>1050</v>
      </c>
      <c r="Y1804" s="26" t="b">
        <f>IFERROR(VLOOKUP(A1804,'Calculs FA (auto)'!A:O,15,0),FALSE)</f>
        <v>0</v>
      </c>
      <c r="Z1804" s="26">
        <f>IFERROR(VLOOKUP(A1804,'Evaluations (formulaire)'!A:M,9,0),0)</f>
        <v>0</v>
      </c>
      <c r="AA1804" s="135" t="b">
        <v>1</v>
      </c>
      <c r="AB1804" s="135" t="b">
        <v>0</v>
      </c>
      <c r="AC1804" s="135" t="b">
        <f t="shared" si="314"/>
        <v>1</v>
      </c>
      <c r="AD1804" s="135" t="b">
        <f t="shared" si="315"/>
        <v>0</v>
      </c>
      <c r="AE1804" s="135" t="b">
        <f t="shared" si="316"/>
        <v>0</v>
      </c>
      <c r="AF1804" s="135" t="b">
        <f>AND(AC1804,$V1804&lt;=Synthèse!$B$44)</f>
        <v>0</v>
      </c>
      <c r="AG1804" s="135" t="b">
        <f>AND(AD1804,$V1804&lt;=Synthèse!$B$44)</f>
        <v>0</v>
      </c>
      <c r="AH1804" s="135" t="b">
        <f>AND(AE1804,$V1804&lt;=Synthèse!$B$44)</f>
        <v>0</v>
      </c>
      <c r="AI1804" s="137" t="b">
        <v>0</v>
      </c>
      <c r="AJ1804" s="137" t="b">
        <v>1</v>
      </c>
      <c r="AK1804" s="137" t="b">
        <f t="shared" si="317"/>
        <v>0</v>
      </c>
      <c r="AL1804" s="137" t="b">
        <f t="shared" si="318"/>
        <v>1</v>
      </c>
      <c r="AM1804" s="137" t="b">
        <f>AND(AK1804,$V1804&lt;=Synthèse!$B$44)</f>
        <v>0</v>
      </c>
      <c r="AN1804" s="137" t="b">
        <f>AND(AL1804,$V1804&lt;=Synthèse!$B$44)</f>
        <v>0</v>
      </c>
    </row>
    <row r="1805" spans="1:40">
      <c r="A1805" s="17">
        <v>1060886</v>
      </c>
      <c r="B1805" t="str">
        <f ca="1">VLOOKUP(A1805,'Fichier FI (en entrée)'!B:AH,3,0)</f>
        <v>XCCTJQIOJN</v>
      </c>
      <c r="C1805">
        <f t="shared" si="309"/>
        <v>2097</v>
      </c>
      <c r="D1805">
        <f t="shared" si="308"/>
        <v>-100</v>
      </c>
      <c r="E1805" s="14" t="str">
        <f>VLOOKUP(A1805,'Fichier FI (en entrée)'!B:AH,2,0)</f>
        <v>ENV</v>
      </c>
      <c r="F1805" s="14" t="b">
        <f t="shared" si="310"/>
        <v>0</v>
      </c>
      <c r="G1805" s="14" t="b">
        <f>IFERROR(VLOOKUP(A1805,'Calculs FA (auto)'!A:F,6,0),FALSE)</f>
        <v>0</v>
      </c>
      <c r="H1805" s="14" t="b">
        <f t="shared" si="311"/>
        <v>0</v>
      </c>
      <c r="I1805" s="16" t="str">
        <f>IFERROR(VLOOKUP(A1805,'Moyennes FI (en entrée)'!B:N,7,0),"")</f>
        <v/>
      </c>
      <c r="J1805" s="16">
        <f>IFERROR(VLOOKUP(VLOOKUP(A1805,'Fichier FI (en entrée)'!B:AH,33,0),Modificateurs!A$2:B$5,2,0),0)</f>
        <v>0</v>
      </c>
      <c r="K1805" s="16">
        <f>IFERROR(VLOOKUP(VLOOKUP(A1805,'Redoub FI (en entrée)'!B:N,7,0),Modificateurs!A$8:B$11,2,0),0)</f>
        <v>0</v>
      </c>
      <c r="L1805" s="16">
        <f>IFERROR(VLOOKUP(M1805,Modificateurs!D$1:E$94,2,0),0)</f>
        <v>-3</v>
      </c>
      <c r="M1805" t="str">
        <f>VLOOKUP(A1805,'Fichier FI (en entrée)'!B:AH,16,0)&amp;" "&amp;VLOOKUP(A1805,'Fichier FI (en entrée)'!B:AH,20,0)&amp;" "&amp;VLOOKUP(A1805,'Fichier FI (en entrée)'!B:AH,27,0)&amp;" "&amp;VLOOKUP(A1805,'Fichier FI (en entrée)'!B:AH,29,0)</f>
        <v xml:space="preserve">  Economique et social Mathématiques</v>
      </c>
      <c r="N1805" t="str">
        <f>VLOOKUP(A1805,'Fichier FI (en entrée)'!B:AH,8,0)</f>
        <v>Scolarisé dans le supérieur en France</v>
      </c>
      <c r="O1805" t="b">
        <f>AND(C1805&gt;Synthèse!B$8,C1805&lt;Synthèse!B$10,NOT(Y1805))</f>
        <v>0</v>
      </c>
      <c r="Q1805" s="60">
        <f>ROUNDUP(C1805/(Synthèse!$B$4+Synthèse!$B$1)*8,0)</f>
        <v>10</v>
      </c>
      <c r="R1805" s="60">
        <f>IFERROR(VLOOKUP(A1805,'Evaluations (formulaire)'!A:P,6,0)+VLOOKUP(A1805,'Evaluations (formulaire)'!A:P,7,0),0)</f>
        <v>0</v>
      </c>
      <c r="S1805" s="60">
        <f>IFERROR(VLOOKUP(A1805,'Evaluations (formulaire)'!A:P,8,0),0)</f>
        <v>0</v>
      </c>
      <c r="T1805" s="60">
        <f>IF(AND(ISBLANK(P1805),Q1805&lt;=2),Synthèse!$B$41,IF(AND(ISBLANK(P1805),Q1805&gt;=7),Synthèse!$C$41,R1805+S1805))</f>
        <v>4.6296296296296294E-3</v>
      </c>
      <c r="U1805" s="60">
        <f t="shared" si="312"/>
        <v>-99.995370370370367</v>
      </c>
      <c r="V1805" s="60">
        <f t="shared" si="313"/>
        <v>1983</v>
      </c>
      <c r="X1805" s="26">
        <v>1227</v>
      </c>
      <c r="Y1805" s="26" t="b">
        <f>IFERROR(VLOOKUP(A1805,'Calculs FA (auto)'!A:O,15,0),FALSE)</f>
        <v>0</v>
      </c>
      <c r="Z1805" s="26">
        <f>IFERROR(VLOOKUP(A1805,'Evaluations (formulaire)'!A:M,9,0),0)</f>
        <v>0</v>
      </c>
      <c r="AA1805" s="135" t="b">
        <v>1</v>
      </c>
      <c r="AB1805" s="135" t="b">
        <v>0</v>
      </c>
      <c r="AC1805" s="135" t="b">
        <f t="shared" si="314"/>
        <v>0</v>
      </c>
      <c r="AD1805" s="135" t="b">
        <f t="shared" si="315"/>
        <v>0</v>
      </c>
      <c r="AE1805" s="135" t="b">
        <f t="shared" si="316"/>
        <v>0</v>
      </c>
      <c r="AF1805" s="135" t="b">
        <f>AND(AC1805,$V1805&lt;=Synthèse!$B$44)</f>
        <v>0</v>
      </c>
      <c r="AG1805" s="135" t="b">
        <f>AND(AD1805,$V1805&lt;=Synthèse!$B$44)</f>
        <v>0</v>
      </c>
      <c r="AH1805" s="135" t="b">
        <f>AND(AE1805,$V1805&lt;=Synthèse!$B$44)</f>
        <v>0</v>
      </c>
      <c r="AI1805" s="137" t="b">
        <v>0</v>
      </c>
      <c r="AJ1805" s="137" t="b">
        <v>1</v>
      </c>
      <c r="AK1805" s="137" t="b">
        <f t="shared" si="317"/>
        <v>0</v>
      </c>
      <c r="AL1805" s="137" t="b">
        <f t="shared" si="318"/>
        <v>0</v>
      </c>
      <c r="AM1805" s="137" t="b">
        <f>AND(AK1805,$V1805&lt;=Synthèse!$B$44)</f>
        <v>0</v>
      </c>
      <c r="AN1805" s="137" t="b">
        <f>AND(AL1805,$V1805&lt;=Synthèse!$B$44)</f>
        <v>0</v>
      </c>
    </row>
    <row r="1806" spans="1:40">
      <c r="A1806" s="17">
        <v>1061722</v>
      </c>
      <c r="B1806" t="str">
        <f ca="1">VLOOKUP(A1806,'Fichier FI (en entrée)'!B:AH,3,0)</f>
        <v>RRRAUCUGUV</v>
      </c>
      <c r="C1806">
        <f t="shared" si="309"/>
        <v>1301</v>
      </c>
      <c r="D1806">
        <f t="shared" si="308"/>
        <v>5.65</v>
      </c>
      <c r="E1806" s="14" t="str">
        <f>VLOOKUP(A1806,'Fichier FI (en entrée)'!B:AH,2,0)</f>
        <v>EV</v>
      </c>
      <c r="F1806" s="14" t="b">
        <f t="shared" si="310"/>
        <v>1</v>
      </c>
      <c r="G1806" s="14" t="b">
        <f>IFERROR(VLOOKUP(A1806,'Calculs FA (auto)'!A:F,6,0),FALSE)</f>
        <v>0</v>
      </c>
      <c r="H1806" s="14" t="b">
        <f t="shared" si="311"/>
        <v>0</v>
      </c>
      <c r="I1806" s="16">
        <f>IFERROR(VLOOKUP(A1806,'Moyennes FI (en entrée)'!B:N,7,0),"")</f>
        <v>9.65</v>
      </c>
      <c r="J1806" s="16">
        <f>IFERROR(VLOOKUP(VLOOKUP(A1806,'Fichier FI (en entrée)'!B:AH,33,0),Modificateurs!A$2:B$5,2,0),0)</f>
        <v>0</v>
      </c>
      <c r="K1806" s="16">
        <f>IFERROR(VLOOKUP(VLOOKUP(A1806,'Redoub FI (en entrée)'!B:N,7,0),Modificateurs!A$8:B$11,2,0),0)</f>
        <v>0</v>
      </c>
      <c r="L1806" s="16">
        <f>IFERROR(VLOOKUP(M1806,Modificateurs!D$1:E$94,2,0),0)</f>
        <v>-4</v>
      </c>
      <c r="M1806" t="str">
        <f>VLOOKUP(A1806,'Fichier FI (en entrée)'!B:AH,16,0)&amp;" "&amp;VLOOKUP(A1806,'Fichier FI (en entrée)'!B:AH,20,0)&amp;" "&amp;VLOOKUP(A1806,'Fichier FI (en entrée)'!B:AH,27,0)&amp;" "&amp;VLOOKUP(A1806,'Fichier FI (en entrée)'!B:AH,29,0)</f>
        <v xml:space="preserve">  Sciences et Technologies de l'Industrie et du Développement Durable Energies et environnement</v>
      </c>
      <c r="N1806" t="str">
        <f>VLOOKUP(A1806,'Fichier FI (en entrée)'!B:AH,8,0)</f>
        <v>Scolarisé dans le supérieur en France</v>
      </c>
      <c r="O1806" t="b">
        <f>AND(C1806&gt;Synthèse!B$8,C1806&lt;Synthèse!B$10,NOT(Y1806))</f>
        <v>0</v>
      </c>
      <c r="Q1806" s="60">
        <f>ROUNDUP(C1806/(Synthèse!$B$4+Synthèse!$B$1)*8,0)</f>
        <v>7</v>
      </c>
      <c r="R1806" s="60">
        <f>IFERROR(VLOOKUP(A1806,'Evaluations (formulaire)'!A:P,6,0)+VLOOKUP(A1806,'Evaluations (formulaire)'!A:P,7,0),0)</f>
        <v>0</v>
      </c>
      <c r="S1806" s="60">
        <f>IFERROR(VLOOKUP(A1806,'Evaluations (formulaire)'!A:P,8,0),0)</f>
        <v>0</v>
      </c>
      <c r="T1806" s="60">
        <f>IF(AND(ISBLANK(P1806),Q1806&lt;=2),Synthèse!$B$41,IF(AND(ISBLANK(P1806),Q1806&gt;=7),Synthèse!$C$41,R1806+S1806))</f>
        <v>4.6296296296296294E-3</v>
      </c>
      <c r="U1806" s="60">
        <f t="shared" si="312"/>
        <v>5.6546296296296301</v>
      </c>
      <c r="V1806" s="60">
        <f t="shared" si="313"/>
        <v>1301</v>
      </c>
      <c r="X1806" s="26">
        <v>1131</v>
      </c>
      <c r="Y1806" s="26" t="b">
        <f>IFERROR(VLOOKUP(A1806,'Calculs FA (auto)'!A:O,15,0),FALSE)</f>
        <v>0</v>
      </c>
      <c r="Z1806" s="26">
        <f>IFERROR(VLOOKUP(A1806,'Evaluations (formulaire)'!A:M,9,0),0)</f>
        <v>0</v>
      </c>
      <c r="AA1806" s="135" t="b">
        <v>1</v>
      </c>
      <c r="AB1806" s="135" t="b">
        <v>0</v>
      </c>
      <c r="AC1806" s="135" t="b">
        <f t="shared" si="314"/>
        <v>1</v>
      </c>
      <c r="AD1806" s="135" t="b">
        <f t="shared" si="315"/>
        <v>0</v>
      </c>
      <c r="AE1806" s="135" t="b">
        <f t="shared" si="316"/>
        <v>0</v>
      </c>
      <c r="AF1806" s="135" t="b">
        <f>AND(AC1806,$V1806&lt;=Synthèse!$B$44)</f>
        <v>0</v>
      </c>
      <c r="AG1806" s="135" t="b">
        <f>AND(AD1806,$V1806&lt;=Synthèse!$B$44)</f>
        <v>0</v>
      </c>
      <c r="AH1806" s="135" t="b">
        <f>AND(AE1806,$V1806&lt;=Synthèse!$B$44)</f>
        <v>0</v>
      </c>
      <c r="AI1806" s="137" t="b">
        <v>0</v>
      </c>
      <c r="AJ1806" s="137" t="b">
        <v>1</v>
      </c>
      <c r="AK1806" s="137" t="b">
        <f t="shared" si="317"/>
        <v>0</v>
      </c>
      <c r="AL1806" s="137" t="b">
        <f t="shared" si="318"/>
        <v>1</v>
      </c>
      <c r="AM1806" s="137" t="b">
        <f>AND(AK1806,$V1806&lt;=Synthèse!$B$44)</f>
        <v>0</v>
      </c>
      <c r="AN1806" s="137" t="b">
        <f>AND(AL1806,$V1806&lt;=Synthèse!$B$44)</f>
        <v>0</v>
      </c>
    </row>
    <row r="1807" spans="1:40">
      <c r="A1807" s="17">
        <v>1062245</v>
      </c>
      <c r="B1807" t="str">
        <f ca="1">VLOOKUP(A1807,'Fichier FI (en entrée)'!B:AH,3,0)</f>
        <v>OLBKRJDIMY</v>
      </c>
      <c r="C1807">
        <f t="shared" si="309"/>
        <v>312</v>
      </c>
      <c r="D1807">
        <f t="shared" si="308"/>
        <v>14.71</v>
      </c>
      <c r="E1807" s="14" t="str">
        <f>VLOOKUP(A1807,'Fichier FI (en entrée)'!B:AH,2,0)</f>
        <v>EV</v>
      </c>
      <c r="F1807" s="14" t="b">
        <f t="shared" si="310"/>
        <v>1</v>
      </c>
      <c r="G1807" s="14" t="b">
        <f>IFERROR(VLOOKUP(A1807,'Calculs FA (auto)'!A:F,6,0),FALSE)</f>
        <v>0</v>
      </c>
      <c r="H1807" s="14" t="b">
        <f t="shared" si="311"/>
        <v>0</v>
      </c>
      <c r="I1807" s="16">
        <f>IFERROR(VLOOKUP(A1807,'Moyennes FI (en entrée)'!B:N,7,0),"")</f>
        <v>12.71</v>
      </c>
      <c r="J1807" s="16">
        <f>IFERROR(VLOOKUP(VLOOKUP(A1807,'Fichier FI (en entrée)'!B:AH,33,0),Modificateurs!A$2:B$5,2,0),0)</f>
        <v>0</v>
      </c>
      <c r="K1807" s="16">
        <f>IFERROR(VLOOKUP(VLOOKUP(A1807,'Redoub FI (en entrée)'!B:N,7,0),Modificateurs!A$8:B$11,2,0),0)</f>
        <v>0</v>
      </c>
      <c r="L1807" s="16">
        <f>IFERROR(VLOOKUP(M1807,Modificateurs!D$1:E$94,2,0),0)</f>
        <v>2</v>
      </c>
      <c r="M1807" t="str">
        <f>VLOOKUP(A1807,'Fichier FI (en entrée)'!B:AH,16,0)&amp;" "&amp;VLOOKUP(A1807,'Fichier FI (en entrée)'!B:AH,20,0)&amp;" "&amp;VLOOKUP(A1807,'Fichier FI (en entrée)'!B:AH,27,0)&amp;" "&amp;VLOOKUP(A1807,'Fichier FI (en entrée)'!B:AH,29,0)</f>
        <v xml:space="preserve">  Sciences et Technologies de l'Industrie et du Développement Durable Système informatique et numérique</v>
      </c>
      <c r="N1807" t="str">
        <f>VLOOKUP(A1807,'Fichier FI (en entrée)'!B:AH,8,0)</f>
        <v>Scolarisé dans le supérieur en France</v>
      </c>
      <c r="O1807" t="b">
        <f>AND(C1807&gt;Synthèse!B$8,C1807&lt;Synthèse!B$10,NOT(Y1807))</f>
        <v>0</v>
      </c>
      <c r="Q1807" s="60">
        <f>ROUNDUP(C1807/(Synthèse!$B$4+Synthèse!$B$1)*8,0)</f>
        <v>2</v>
      </c>
      <c r="R1807" s="60">
        <f>IFERROR(VLOOKUP(A1807,'Evaluations (formulaire)'!A:P,6,0)+VLOOKUP(A1807,'Evaluations (formulaire)'!A:P,7,0),0)</f>
        <v>0</v>
      </c>
      <c r="S1807" s="60">
        <f>IFERROR(VLOOKUP(A1807,'Evaluations (formulaire)'!A:P,8,0),0)</f>
        <v>0</v>
      </c>
      <c r="T1807" s="60">
        <f>IF(AND(ISBLANK(P1807),Q1807&lt;=2),Synthèse!$B$41,IF(AND(ISBLANK(P1807),Q1807&gt;=7),Synthèse!$C$41,R1807+S1807))</f>
        <v>4.6511627906976744E-3</v>
      </c>
      <c r="U1807" s="60">
        <f t="shared" si="312"/>
        <v>14.714651162790698</v>
      </c>
      <c r="V1807" s="60">
        <f t="shared" si="313"/>
        <v>311</v>
      </c>
      <c r="X1807" s="26">
        <v>867</v>
      </c>
      <c r="Y1807" s="26" t="b">
        <f>IFERROR(VLOOKUP(A1807,'Calculs FA (auto)'!A:O,15,0),FALSE)</f>
        <v>0</v>
      </c>
      <c r="Z1807" s="26">
        <f>IFERROR(VLOOKUP(A1807,'Evaluations (formulaire)'!A:M,9,0),0)</f>
        <v>0</v>
      </c>
      <c r="AA1807" s="135" t="b">
        <v>0</v>
      </c>
      <c r="AB1807" s="135" t="b">
        <v>0</v>
      </c>
      <c r="AC1807" s="135" t="b">
        <f t="shared" si="314"/>
        <v>0</v>
      </c>
      <c r="AD1807" s="135" t="b">
        <f t="shared" si="315"/>
        <v>0</v>
      </c>
      <c r="AE1807" s="135" t="b">
        <f t="shared" si="316"/>
        <v>1</v>
      </c>
      <c r="AF1807" s="135" t="b">
        <f>AND(AC1807,$V1807&lt;=Synthèse!$B$44)</f>
        <v>0</v>
      </c>
      <c r="AG1807" s="135" t="b">
        <f>AND(AD1807,$V1807&lt;=Synthèse!$B$44)</f>
        <v>0</v>
      </c>
      <c r="AH1807" s="135" t="b">
        <f>AND(AE1807,$V1807&lt;=Synthèse!$B$44)</f>
        <v>1</v>
      </c>
      <c r="AI1807" s="137" t="b">
        <v>0</v>
      </c>
      <c r="AJ1807" s="137" t="b">
        <v>0</v>
      </c>
      <c r="AK1807" s="137" t="b">
        <f t="shared" si="317"/>
        <v>0</v>
      </c>
      <c r="AL1807" s="137" t="b">
        <f t="shared" si="318"/>
        <v>0</v>
      </c>
      <c r="AM1807" s="137" t="b">
        <f>AND(AK1807,$V1807&lt;=Synthèse!$B$44)</f>
        <v>0</v>
      </c>
      <c r="AN1807" s="137" t="b">
        <f>AND(AL1807,$V1807&lt;=Synthèse!$B$44)</f>
        <v>0</v>
      </c>
    </row>
    <row r="1808" spans="1:40">
      <c r="A1808" s="17">
        <v>1062614</v>
      </c>
      <c r="B1808" t="str">
        <f ca="1">VLOOKUP(A1808,'Fichier FI (en entrée)'!B:AH,3,0)</f>
        <v>TXMPICSLWY</v>
      </c>
      <c r="C1808">
        <f t="shared" si="309"/>
        <v>997</v>
      </c>
      <c r="D1808">
        <f t="shared" si="308"/>
        <v>10.36</v>
      </c>
      <c r="E1808" s="14" t="str">
        <f>VLOOKUP(A1808,'Fichier FI (en entrée)'!B:AH,2,0)</f>
        <v>EV</v>
      </c>
      <c r="F1808" s="14" t="b">
        <f t="shared" si="310"/>
        <v>1</v>
      </c>
      <c r="G1808" s="14" t="b">
        <f>IFERROR(VLOOKUP(A1808,'Calculs FA (auto)'!A:F,6,0),FALSE)</f>
        <v>0</v>
      </c>
      <c r="H1808" s="14" t="b">
        <f t="shared" si="311"/>
        <v>0</v>
      </c>
      <c r="I1808" s="16">
        <f>IFERROR(VLOOKUP(A1808,'Moyennes FI (en entrée)'!B:N,7,0),"")</f>
        <v>9.36</v>
      </c>
      <c r="J1808" s="16">
        <f>IFERROR(VLOOKUP(VLOOKUP(A1808,'Fichier FI (en entrée)'!B:AH,33,0),Modificateurs!A$2:B$5,2,0),0)</f>
        <v>0</v>
      </c>
      <c r="K1808" s="16">
        <f>IFERROR(VLOOKUP(VLOOKUP(A1808,'Redoub FI (en entrée)'!B:N,7,0),Modificateurs!A$8:B$11,2,0),0)</f>
        <v>0</v>
      </c>
      <c r="L1808" s="16">
        <f>IFERROR(VLOOKUP(M1808,Modificateurs!D$1:E$94,2,0),0)</f>
        <v>1</v>
      </c>
      <c r="M1808" t="str">
        <f>VLOOKUP(A1808,'Fichier FI (en entrée)'!B:AH,16,0)&amp;" "&amp;VLOOKUP(A1808,'Fichier FI (en entrée)'!B:AH,20,0)&amp;" "&amp;VLOOKUP(A1808,'Fichier FI (en entrée)'!B:AH,27,0)&amp;" "&amp;VLOOKUP(A1808,'Fichier FI (en entrée)'!B:AH,29,0)</f>
        <v xml:space="preserve">  Scientifique Pas de spécialité (S.I)</v>
      </c>
      <c r="N1808" t="str">
        <f>VLOOKUP(A1808,'Fichier FI (en entrée)'!B:AH,8,0)</f>
        <v>Scolarisé dans le supérieur en France</v>
      </c>
      <c r="O1808" t="b">
        <f>AND(C1808&gt;Synthèse!B$8,C1808&lt;Synthèse!B$10,NOT(Y1808))</f>
        <v>1</v>
      </c>
      <c r="Q1808" s="60">
        <f>ROUNDUP(C1808/(Synthèse!$B$4+Synthèse!$B$1)*8,0)</f>
        <v>5</v>
      </c>
      <c r="R1808" s="60">
        <f>IFERROR(VLOOKUP(A1808,'Evaluations (formulaire)'!A:P,6,0)+VLOOKUP(A1808,'Evaluations (formulaire)'!A:P,7,0),0)</f>
        <v>0</v>
      </c>
      <c r="S1808" s="60">
        <f>IFERROR(VLOOKUP(A1808,'Evaluations (formulaire)'!A:P,8,0),0)</f>
        <v>0</v>
      </c>
      <c r="T1808" s="60">
        <f>IF(AND(ISBLANK(P1808),Q1808&lt;=2),Synthèse!$B$41,IF(AND(ISBLANK(P1808),Q1808&gt;=7),Synthèse!$C$41,R1808+S1808))</f>
        <v>0</v>
      </c>
      <c r="U1808" s="60">
        <f t="shared" si="312"/>
        <v>10.36</v>
      </c>
      <c r="V1808" s="60">
        <f t="shared" si="313"/>
        <v>997</v>
      </c>
      <c r="X1808" s="26">
        <v>35</v>
      </c>
      <c r="Y1808" s="26" t="b">
        <f>IFERROR(VLOOKUP(A1808,'Calculs FA (auto)'!A:O,15,0),FALSE)</f>
        <v>0</v>
      </c>
      <c r="Z1808" s="26">
        <f>IFERROR(VLOOKUP(A1808,'Evaluations (formulaire)'!A:M,9,0),0)</f>
        <v>0</v>
      </c>
      <c r="AA1808" s="135" t="b">
        <v>0</v>
      </c>
      <c r="AB1808" s="135" t="b">
        <v>1</v>
      </c>
      <c r="AC1808" s="135" t="b">
        <f t="shared" si="314"/>
        <v>0</v>
      </c>
      <c r="AD1808" s="135" t="b">
        <f t="shared" si="315"/>
        <v>1</v>
      </c>
      <c r="AE1808" s="135" t="b">
        <f t="shared" si="316"/>
        <v>0</v>
      </c>
      <c r="AF1808" s="135" t="b">
        <f>AND(AC1808,$V1808&lt;=Synthèse!$B$44)</f>
        <v>0</v>
      </c>
      <c r="AG1808" s="135" t="b">
        <f>AND(AD1808,$V1808&lt;=Synthèse!$B$44)</f>
        <v>0</v>
      </c>
      <c r="AH1808" s="135" t="b">
        <f>AND(AE1808,$V1808&lt;=Synthèse!$B$44)</f>
        <v>0</v>
      </c>
      <c r="AI1808" s="137" t="b">
        <v>1</v>
      </c>
      <c r="AJ1808" s="137" t="b">
        <v>0</v>
      </c>
      <c r="AK1808" s="137" t="b">
        <f t="shared" si="317"/>
        <v>1</v>
      </c>
      <c r="AL1808" s="137" t="b">
        <f t="shared" si="318"/>
        <v>0</v>
      </c>
      <c r="AM1808" s="137" t="b">
        <f>AND(AK1808,$V1808&lt;=Synthèse!$B$44)</f>
        <v>0</v>
      </c>
      <c r="AN1808" s="137" t="b">
        <f>AND(AL1808,$V1808&lt;=Synthèse!$B$44)</f>
        <v>0</v>
      </c>
    </row>
    <row r="1809" spans="1:40">
      <c r="A1809" s="17">
        <v>1063419</v>
      </c>
      <c r="B1809" t="str">
        <f ca="1">VLOOKUP(A1809,'Fichier FI (en entrée)'!B:AH,3,0)</f>
        <v>CQHAKDKSBM</v>
      </c>
      <c r="C1809">
        <f t="shared" si="309"/>
        <v>1724</v>
      </c>
      <c r="D1809">
        <f t="shared" si="308"/>
        <v>-20</v>
      </c>
      <c r="E1809" s="14" t="str">
        <f>VLOOKUP(A1809,'Fichier FI (en entrée)'!B:AH,2,0)</f>
        <v>EV</v>
      </c>
      <c r="F1809" s="14" t="b">
        <f t="shared" si="310"/>
        <v>1</v>
      </c>
      <c r="G1809" s="14" t="b">
        <f>IFERROR(VLOOKUP(A1809,'Calculs FA (auto)'!A:F,6,0),FALSE)</f>
        <v>0</v>
      </c>
      <c r="H1809" s="14" t="b">
        <f t="shared" si="311"/>
        <v>0</v>
      </c>
      <c r="I1809" s="16" t="str">
        <f>IFERROR(VLOOKUP(A1809,'Moyennes FI (en entrée)'!B:N,7,0),"")</f>
        <v/>
      </c>
      <c r="J1809" s="16">
        <f>IFERROR(VLOOKUP(VLOOKUP(A1809,'Fichier FI (en entrée)'!B:AH,33,0),Modificateurs!A$2:B$5,2,0),0)</f>
        <v>0</v>
      </c>
      <c r="K1809" s="16">
        <f>IFERROR(VLOOKUP(VLOOKUP(A1809,'Redoub FI (en entrée)'!B:N,7,0),Modificateurs!A$8:B$11,2,0),0)</f>
        <v>0</v>
      </c>
      <c r="L1809" s="16">
        <f>IFERROR(VLOOKUP(M1809,Modificateurs!D$1:E$94,2,0),0)</f>
        <v>0</v>
      </c>
      <c r="M1809" t="str">
        <f>VLOOKUP(A1809,'Fichier FI (en entrée)'!B:AH,16,0)&amp;" "&amp;VLOOKUP(A1809,'Fichier FI (en entrée)'!B:AH,20,0)&amp;" "&amp;VLOOKUP(A1809,'Fichier FI (en entrée)'!B:AH,27,0)&amp;" "&amp;VLOOKUP(A1809,'Fichier FI (en entrée)'!B:AH,29,0)</f>
        <v xml:space="preserve">   </v>
      </c>
      <c r="N1809" t="str">
        <f>VLOOKUP(A1809,'Fichier FI (en entrée)'!B:AH,8,0)</f>
        <v>Scolarisé dans le supérieur en France</v>
      </c>
      <c r="O1809" t="b">
        <f>AND(C1809&gt;Synthèse!B$8,C1809&lt;Synthèse!B$10,NOT(Y1809))</f>
        <v>0</v>
      </c>
      <c r="Q1809" s="60">
        <f>ROUNDUP(C1809/(Synthèse!$B$4+Synthèse!$B$1)*8,0)</f>
        <v>8</v>
      </c>
      <c r="R1809" s="60">
        <f>IFERROR(VLOOKUP(A1809,'Evaluations (formulaire)'!A:P,6,0)+VLOOKUP(A1809,'Evaluations (formulaire)'!A:P,7,0),0)</f>
        <v>0</v>
      </c>
      <c r="S1809" s="60">
        <f>IFERROR(VLOOKUP(A1809,'Evaluations (formulaire)'!A:P,8,0),0)</f>
        <v>0</v>
      </c>
      <c r="T1809" s="60">
        <f>IF(AND(ISBLANK(P1809),Q1809&lt;=2),Synthèse!$B$41,IF(AND(ISBLANK(P1809),Q1809&gt;=7),Synthèse!$C$41,R1809+S1809))</f>
        <v>4.6296296296296294E-3</v>
      </c>
      <c r="U1809" s="60">
        <f t="shared" si="312"/>
        <v>-19.99537037037037</v>
      </c>
      <c r="V1809" s="60">
        <f t="shared" si="313"/>
        <v>1720</v>
      </c>
      <c r="X1809" s="26">
        <v>589</v>
      </c>
      <c r="Y1809" s="26" t="b">
        <f>IFERROR(VLOOKUP(A1809,'Calculs FA (auto)'!A:O,15,0),FALSE)</f>
        <v>0</v>
      </c>
      <c r="Z1809" s="26">
        <f>IFERROR(VLOOKUP(A1809,'Evaluations (formulaire)'!A:M,9,0),0)</f>
        <v>0</v>
      </c>
      <c r="AA1809" s="135" t="b">
        <v>1</v>
      </c>
      <c r="AB1809" s="135" t="b">
        <v>0</v>
      </c>
      <c r="AC1809" s="135" t="b">
        <f t="shared" si="314"/>
        <v>1</v>
      </c>
      <c r="AD1809" s="135" t="b">
        <f t="shared" si="315"/>
        <v>0</v>
      </c>
      <c r="AE1809" s="135" t="b">
        <f t="shared" si="316"/>
        <v>0</v>
      </c>
      <c r="AF1809" s="135" t="b">
        <f>AND(AC1809,$V1809&lt;=Synthèse!$B$44)</f>
        <v>0</v>
      </c>
      <c r="AG1809" s="135" t="b">
        <f>AND(AD1809,$V1809&lt;=Synthèse!$B$44)</f>
        <v>0</v>
      </c>
      <c r="AH1809" s="135" t="b">
        <f>AND(AE1809,$V1809&lt;=Synthèse!$B$44)</f>
        <v>0</v>
      </c>
      <c r="AI1809" s="137" t="b">
        <v>0</v>
      </c>
      <c r="AJ1809" s="137" t="b">
        <v>0</v>
      </c>
      <c r="AK1809" s="137" t="b">
        <f t="shared" si="317"/>
        <v>0</v>
      </c>
      <c r="AL1809" s="137" t="b">
        <f t="shared" si="318"/>
        <v>0</v>
      </c>
      <c r="AM1809" s="137" t="b">
        <f>AND(AK1809,$V1809&lt;=Synthèse!$B$44)</f>
        <v>0</v>
      </c>
      <c r="AN1809" s="137" t="b">
        <f>AND(AL1809,$V1809&lt;=Synthèse!$B$44)</f>
        <v>0</v>
      </c>
    </row>
    <row r="1810" spans="1:40">
      <c r="A1810" s="17">
        <v>1064304</v>
      </c>
      <c r="B1810" t="str">
        <f ca="1">VLOOKUP(A1810,'Fichier FI (en entrée)'!B:AH,3,0)</f>
        <v>LVTBPIDXIO</v>
      </c>
      <c r="C1810">
        <f t="shared" si="309"/>
        <v>2097</v>
      </c>
      <c r="D1810">
        <f t="shared" si="308"/>
        <v>-100</v>
      </c>
      <c r="E1810" s="14" t="str">
        <f>VLOOKUP(A1810,'Fichier FI (en entrée)'!B:AH,2,0)</f>
        <v>ENV</v>
      </c>
      <c r="F1810" s="14" t="b">
        <f t="shared" si="310"/>
        <v>0</v>
      </c>
      <c r="G1810" s="14" t="b">
        <f>IFERROR(VLOOKUP(A1810,'Calculs FA (auto)'!A:F,6,0),FALSE)</f>
        <v>0</v>
      </c>
      <c r="H1810" s="14" t="b">
        <f t="shared" si="311"/>
        <v>0</v>
      </c>
      <c r="I1810" s="16" t="str">
        <f>IFERROR(VLOOKUP(A1810,'Moyennes FI (en entrée)'!B:N,7,0),"")</f>
        <v/>
      </c>
      <c r="J1810" s="16">
        <f>IFERROR(VLOOKUP(VLOOKUP(A1810,'Fichier FI (en entrée)'!B:AH,33,0),Modificateurs!A$2:B$5,2,0),0)</f>
        <v>0</v>
      </c>
      <c r="K1810" s="16">
        <f>IFERROR(VLOOKUP(VLOOKUP(A1810,'Redoub FI (en entrée)'!B:N,7,0),Modificateurs!A$8:B$11,2,0),0)</f>
        <v>0</v>
      </c>
      <c r="L1810" s="16">
        <f>IFERROR(VLOOKUP(M1810,Modificateurs!D$1:E$94,2,0),0)</f>
        <v>2</v>
      </c>
      <c r="M1810" t="str">
        <f>VLOOKUP(A1810,'Fichier FI (en entrée)'!B:AH,16,0)&amp;" "&amp;VLOOKUP(A1810,'Fichier FI (en entrée)'!B:AH,20,0)&amp;" "&amp;VLOOKUP(A1810,'Fichier FI (en entrée)'!B:AH,27,0)&amp;" "&amp;VLOOKUP(A1810,'Fichier FI (en entrée)'!B:AH,29,0)</f>
        <v xml:space="preserve">  Scientifique Physique-chimie</v>
      </c>
      <c r="N1810" t="str">
        <f>VLOOKUP(A1810,'Fichier FI (en entrée)'!B:AH,8,0)</f>
        <v>Scolarisé dans le supérieur en France</v>
      </c>
      <c r="O1810" t="b">
        <f>AND(C1810&gt;Synthèse!B$8,C1810&lt;Synthèse!B$10,NOT(Y1810))</f>
        <v>0</v>
      </c>
      <c r="Q1810" s="60">
        <f>ROUNDUP(C1810/(Synthèse!$B$4+Synthèse!$B$1)*8,0)</f>
        <v>10</v>
      </c>
      <c r="R1810" s="60">
        <f>IFERROR(VLOOKUP(A1810,'Evaluations (formulaire)'!A:P,6,0)+VLOOKUP(A1810,'Evaluations (formulaire)'!A:P,7,0),0)</f>
        <v>0</v>
      </c>
      <c r="S1810" s="60">
        <f>IFERROR(VLOOKUP(A1810,'Evaluations (formulaire)'!A:P,8,0),0)</f>
        <v>0</v>
      </c>
      <c r="T1810" s="60">
        <f>IF(AND(ISBLANK(P1810),Q1810&lt;=2),Synthèse!$B$41,IF(AND(ISBLANK(P1810),Q1810&gt;=7),Synthèse!$C$41,R1810+S1810))</f>
        <v>4.6296296296296294E-3</v>
      </c>
      <c r="U1810" s="60">
        <f t="shared" si="312"/>
        <v>-99.995370370370367</v>
      </c>
      <c r="V1810" s="60">
        <f t="shared" si="313"/>
        <v>1983</v>
      </c>
      <c r="X1810" s="26">
        <v>1034</v>
      </c>
      <c r="Y1810" s="26" t="b">
        <f>IFERROR(VLOOKUP(A1810,'Calculs FA (auto)'!A:O,15,0),FALSE)</f>
        <v>0</v>
      </c>
      <c r="Z1810" s="26">
        <f>IFERROR(VLOOKUP(A1810,'Evaluations (formulaire)'!A:M,9,0),0)</f>
        <v>0</v>
      </c>
      <c r="AA1810" s="135" t="b">
        <v>0</v>
      </c>
      <c r="AB1810" s="135" t="b">
        <v>1</v>
      </c>
      <c r="AC1810" s="135" t="b">
        <f t="shared" si="314"/>
        <v>0</v>
      </c>
      <c r="AD1810" s="135" t="b">
        <f t="shared" si="315"/>
        <v>0</v>
      </c>
      <c r="AE1810" s="135" t="b">
        <f t="shared" si="316"/>
        <v>0</v>
      </c>
      <c r="AF1810" s="135" t="b">
        <f>AND(AC1810,$V1810&lt;=Synthèse!$B$44)</f>
        <v>0</v>
      </c>
      <c r="AG1810" s="135" t="b">
        <f>AND(AD1810,$V1810&lt;=Synthèse!$B$44)</f>
        <v>0</v>
      </c>
      <c r="AH1810" s="135" t="b">
        <f>AND(AE1810,$V1810&lt;=Synthèse!$B$44)</f>
        <v>0</v>
      </c>
      <c r="AI1810" s="137" t="b">
        <v>0</v>
      </c>
      <c r="AJ1810" s="137" t="b">
        <v>0</v>
      </c>
      <c r="AK1810" s="137" t="b">
        <f t="shared" si="317"/>
        <v>0</v>
      </c>
      <c r="AL1810" s="137" t="b">
        <f t="shared" si="318"/>
        <v>0</v>
      </c>
      <c r="AM1810" s="137" t="b">
        <f>AND(AK1810,$V1810&lt;=Synthèse!$B$44)</f>
        <v>0</v>
      </c>
      <c r="AN1810" s="137" t="b">
        <f>AND(AL1810,$V1810&lt;=Synthèse!$B$44)</f>
        <v>0</v>
      </c>
    </row>
    <row r="1811" spans="1:40">
      <c r="A1811" s="17">
        <v>1064387</v>
      </c>
      <c r="B1811" t="str">
        <f ca="1">VLOOKUP(A1811,'Fichier FI (en entrée)'!B:AH,3,0)</f>
        <v>QVVPZHIIBZ</v>
      </c>
      <c r="C1811">
        <f t="shared" si="309"/>
        <v>960</v>
      </c>
      <c r="D1811">
        <f t="shared" si="308"/>
        <v>10.64</v>
      </c>
      <c r="E1811" s="14" t="str">
        <f>VLOOKUP(A1811,'Fichier FI (en entrée)'!B:AH,2,0)</f>
        <v>EV</v>
      </c>
      <c r="F1811" s="14" t="b">
        <f t="shared" si="310"/>
        <v>1</v>
      </c>
      <c r="G1811" s="14" t="b">
        <f>IFERROR(VLOOKUP(A1811,'Calculs FA (auto)'!A:F,6,0),FALSE)</f>
        <v>1</v>
      </c>
      <c r="H1811" s="14" t="b">
        <f t="shared" si="311"/>
        <v>1</v>
      </c>
      <c r="I1811" s="16">
        <f>IFERROR(VLOOKUP(A1811,'Moyennes FI (en entrée)'!B:N,7,0),"")</f>
        <v>8.64</v>
      </c>
      <c r="J1811" s="16">
        <f>IFERROR(VLOOKUP(VLOOKUP(A1811,'Fichier FI (en entrée)'!B:AH,33,0),Modificateurs!A$2:B$5,2,0),0)</f>
        <v>0</v>
      </c>
      <c r="K1811" s="16">
        <f>IFERROR(VLOOKUP(VLOOKUP(A1811,'Redoub FI (en entrée)'!B:N,7,0),Modificateurs!A$8:B$11,2,0),0)</f>
        <v>0</v>
      </c>
      <c r="L1811" s="16">
        <f>IFERROR(VLOOKUP(M1811,Modificateurs!D$1:E$94,2,0),0)</f>
        <v>2</v>
      </c>
      <c r="M1811" t="str">
        <f>VLOOKUP(A1811,'Fichier FI (en entrée)'!B:AH,16,0)&amp;" "&amp;VLOOKUP(A1811,'Fichier FI (en entrée)'!B:AH,20,0)&amp;" "&amp;VLOOKUP(A1811,'Fichier FI (en entrée)'!B:AH,27,0)&amp;" "&amp;VLOOKUP(A1811,'Fichier FI (en entrée)'!B:AH,29,0)</f>
        <v xml:space="preserve">  Sciences et Technologies de l'Industrie et du Développement Durable Système informatique et numérique</v>
      </c>
      <c r="N1811" t="str">
        <f>VLOOKUP(A1811,'Fichier FI (en entrée)'!B:AH,8,0)</f>
        <v>Scolarisé dans le supérieur en France</v>
      </c>
      <c r="O1811" t="b">
        <f>AND(C1811&gt;Synthèse!B$8,C1811&lt;Synthèse!B$10,NOT(Y1811))</f>
        <v>0</v>
      </c>
      <c r="Q1811" s="60">
        <f>ROUNDUP(C1811/(Synthèse!$B$4+Synthèse!$B$1)*8,0)</f>
        <v>5</v>
      </c>
      <c r="R1811" s="60">
        <f>IFERROR(VLOOKUP(A1811,'Evaluations (formulaire)'!A:P,6,0)+VLOOKUP(A1811,'Evaluations (formulaire)'!A:P,7,0),0)</f>
        <v>0</v>
      </c>
      <c r="S1811" s="60">
        <f>IFERROR(VLOOKUP(A1811,'Evaluations (formulaire)'!A:P,8,0),0)</f>
        <v>0</v>
      </c>
      <c r="T1811" s="60">
        <f>IF(AND(ISBLANK(P1811),Q1811&lt;=2),Synthèse!$B$41,IF(AND(ISBLANK(P1811),Q1811&gt;=7),Synthèse!$C$41,R1811+S1811))</f>
        <v>0</v>
      </c>
      <c r="U1811" s="60">
        <f t="shared" si="312"/>
        <v>10.64</v>
      </c>
      <c r="V1811" s="60">
        <f t="shared" si="313"/>
        <v>960</v>
      </c>
      <c r="X1811" s="26">
        <v>219</v>
      </c>
      <c r="Y1811" s="26" t="b">
        <f>IFERROR(VLOOKUP(A1811,'Calculs FA (auto)'!A:O,15,0),FALSE)</f>
        <v>1</v>
      </c>
      <c r="Z1811" s="26">
        <f>IFERROR(VLOOKUP(A1811,'Evaluations (formulaire)'!A:M,9,0),0)</f>
        <v>0</v>
      </c>
      <c r="AA1811" s="135" t="b">
        <v>1</v>
      </c>
      <c r="AB1811" s="135" t="b">
        <v>0</v>
      </c>
      <c r="AC1811" s="135" t="b">
        <f t="shared" si="314"/>
        <v>1</v>
      </c>
      <c r="AD1811" s="135" t="b">
        <f t="shared" si="315"/>
        <v>0</v>
      </c>
      <c r="AE1811" s="135" t="b">
        <f t="shared" si="316"/>
        <v>0</v>
      </c>
      <c r="AF1811" s="135" t="b">
        <f>AND(AC1811,$V1811&lt;=Synthèse!$B$44)</f>
        <v>0</v>
      </c>
      <c r="AG1811" s="135" t="b">
        <f>AND(AD1811,$V1811&lt;=Synthèse!$B$44)</f>
        <v>0</v>
      </c>
      <c r="AH1811" s="135" t="b">
        <f>AND(AE1811,$V1811&lt;=Synthèse!$B$44)</f>
        <v>0</v>
      </c>
      <c r="AI1811" s="137" t="b">
        <v>0</v>
      </c>
      <c r="AJ1811" s="137" t="b">
        <v>1</v>
      </c>
      <c r="AK1811" s="137" t="b">
        <f t="shared" si="317"/>
        <v>0</v>
      </c>
      <c r="AL1811" s="137" t="b">
        <f t="shared" si="318"/>
        <v>1</v>
      </c>
      <c r="AM1811" s="137" t="b">
        <f>AND(AK1811,$V1811&lt;=Synthèse!$B$44)</f>
        <v>0</v>
      </c>
      <c r="AN1811" s="137" t="b">
        <f>AND(AL1811,$V1811&lt;=Synthèse!$B$44)</f>
        <v>0</v>
      </c>
    </row>
    <row r="1812" spans="1:40">
      <c r="A1812" s="17">
        <v>1064549</v>
      </c>
      <c r="B1812" t="str">
        <f ca="1">VLOOKUP(A1812,'Fichier FI (en entrée)'!B:AH,3,0)</f>
        <v>PCRJSFTQHI</v>
      </c>
      <c r="C1812">
        <f t="shared" si="309"/>
        <v>1157</v>
      </c>
      <c r="D1812">
        <f t="shared" si="308"/>
        <v>8.52</v>
      </c>
      <c r="E1812" s="14" t="str">
        <f>VLOOKUP(A1812,'Fichier FI (en entrée)'!B:AH,2,0)</f>
        <v>EV</v>
      </c>
      <c r="F1812" s="14" t="b">
        <f t="shared" si="310"/>
        <v>1</v>
      </c>
      <c r="G1812" s="14" t="b">
        <f>IFERROR(VLOOKUP(A1812,'Calculs FA (auto)'!A:F,6,0),FALSE)</f>
        <v>1</v>
      </c>
      <c r="H1812" s="14" t="b">
        <f t="shared" si="311"/>
        <v>1</v>
      </c>
      <c r="I1812" s="16">
        <f>IFERROR(VLOOKUP(A1812,'Moyennes FI (en entrée)'!B:N,7,0),"")</f>
        <v>11.52</v>
      </c>
      <c r="J1812" s="16">
        <f>IFERROR(VLOOKUP(VLOOKUP(A1812,'Fichier FI (en entrée)'!B:AH,33,0),Modificateurs!A$2:B$5,2,0),0)</f>
        <v>0</v>
      </c>
      <c r="K1812" s="16">
        <f>IFERROR(VLOOKUP(VLOOKUP(A1812,'Redoub FI (en entrée)'!B:N,7,0),Modificateurs!A$8:B$11,2,0),0)</f>
        <v>0</v>
      </c>
      <c r="L1812" s="16">
        <f>IFERROR(VLOOKUP(M1812,Modificateurs!D$1:E$94,2,0),0)</f>
        <v>-3</v>
      </c>
      <c r="M1812" t="str">
        <f>VLOOKUP(A1812,'Fichier FI (en entrée)'!B:AH,16,0)&amp;" "&amp;VLOOKUP(A1812,'Fichier FI (en entrée)'!B:AH,20,0)&amp;" "&amp;VLOOKUP(A1812,'Fichier FI (en entrée)'!B:AH,27,0)&amp;" "&amp;VLOOKUP(A1812,'Fichier FI (en entrée)'!B:AH,29,0)</f>
        <v xml:space="preserve">  Economique et social Mathématiques</v>
      </c>
      <c r="N1812" t="str">
        <f>VLOOKUP(A1812,'Fichier FI (en entrée)'!B:AH,8,0)</f>
        <v>Scolarisé dans le supérieur en France</v>
      </c>
      <c r="O1812" t="b">
        <f>AND(C1812&gt;Synthèse!B$8,C1812&lt;Synthèse!B$10,NOT(Y1812))</f>
        <v>0</v>
      </c>
      <c r="Q1812" s="60">
        <f>ROUNDUP(C1812/(Synthèse!$B$4+Synthèse!$B$1)*8,0)</f>
        <v>6</v>
      </c>
      <c r="R1812" s="60">
        <f>IFERROR(VLOOKUP(A1812,'Evaluations (formulaire)'!A:P,6,0)+VLOOKUP(A1812,'Evaluations (formulaire)'!A:P,7,0),0)</f>
        <v>0</v>
      </c>
      <c r="S1812" s="60">
        <f>IFERROR(VLOOKUP(A1812,'Evaluations (formulaire)'!A:P,8,0),0)</f>
        <v>0</v>
      </c>
      <c r="T1812" s="60">
        <f>IF(AND(ISBLANK(P1812),Q1812&lt;=2),Synthèse!$B$41,IF(AND(ISBLANK(P1812),Q1812&gt;=7),Synthèse!$C$41,R1812+S1812))</f>
        <v>0</v>
      </c>
      <c r="U1812" s="60">
        <f t="shared" si="312"/>
        <v>8.52</v>
      </c>
      <c r="V1812" s="60">
        <f t="shared" si="313"/>
        <v>1155</v>
      </c>
      <c r="X1812" s="26">
        <v>156</v>
      </c>
      <c r="Y1812" s="26" t="b">
        <f>IFERROR(VLOOKUP(A1812,'Calculs FA (auto)'!A:O,15,0),FALSE)</f>
        <v>1</v>
      </c>
      <c r="Z1812" s="26">
        <f>IFERROR(VLOOKUP(A1812,'Evaluations (formulaire)'!A:M,9,0),0)</f>
        <v>0</v>
      </c>
      <c r="AA1812" s="135" t="b">
        <v>0</v>
      </c>
      <c r="AB1812" s="135" t="b">
        <v>1</v>
      </c>
      <c r="AC1812" s="135" t="b">
        <f t="shared" si="314"/>
        <v>0</v>
      </c>
      <c r="AD1812" s="135" t="b">
        <f t="shared" si="315"/>
        <v>1</v>
      </c>
      <c r="AE1812" s="135" t="b">
        <f t="shared" si="316"/>
        <v>0</v>
      </c>
      <c r="AF1812" s="135" t="b">
        <f>AND(AC1812,$V1812&lt;=Synthèse!$B$44)</f>
        <v>0</v>
      </c>
      <c r="AG1812" s="135" t="b">
        <f>AND(AD1812,$V1812&lt;=Synthèse!$B$44)</f>
        <v>0</v>
      </c>
      <c r="AH1812" s="135" t="b">
        <f>AND(AE1812,$V1812&lt;=Synthèse!$B$44)</f>
        <v>0</v>
      </c>
      <c r="AI1812" s="137" t="b">
        <v>1</v>
      </c>
      <c r="AJ1812" s="137" t="b">
        <v>0</v>
      </c>
      <c r="AK1812" s="137" t="b">
        <f t="shared" si="317"/>
        <v>1</v>
      </c>
      <c r="AL1812" s="137" t="b">
        <f t="shared" si="318"/>
        <v>0</v>
      </c>
      <c r="AM1812" s="137" t="b">
        <f>AND(AK1812,$V1812&lt;=Synthèse!$B$44)</f>
        <v>0</v>
      </c>
      <c r="AN1812" s="137" t="b">
        <f>AND(AL1812,$V1812&lt;=Synthèse!$B$44)</f>
        <v>0</v>
      </c>
    </row>
    <row r="1813" spans="1:40">
      <c r="A1813" s="17">
        <v>1065099</v>
      </c>
      <c r="B1813" t="str">
        <f ca="1">VLOOKUP(A1813,'Fichier FI (en entrée)'!B:AH,3,0)</f>
        <v>PLWSXMXVEB</v>
      </c>
      <c r="C1813">
        <f t="shared" si="309"/>
        <v>2097</v>
      </c>
      <c r="D1813">
        <f t="shared" si="308"/>
        <v>-100</v>
      </c>
      <c r="E1813" s="14" t="str">
        <f>VLOOKUP(A1813,'Fichier FI (en entrée)'!B:AH,2,0)</f>
        <v>ENV</v>
      </c>
      <c r="F1813" s="14" t="b">
        <f t="shared" si="310"/>
        <v>0</v>
      </c>
      <c r="G1813" s="14" t="b">
        <f>IFERROR(VLOOKUP(A1813,'Calculs FA (auto)'!A:F,6,0),FALSE)</f>
        <v>0</v>
      </c>
      <c r="H1813" s="14" t="b">
        <f t="shared" si="311"/>
        <v>0</v>
      </c>
      <c r="I1813" s="16" t="str">
        <f>IFERROR(VLOOKUP(A1813,'Moyennes FI (en entrée)'!B:N,7,0),"")</f>
        <v/>
      </c>
      <c r="J1813" s="16">
        <f>IFERROR(VLOOKUP(VLOOKUP(A1813,'Fichier FI (en entrée)'!B:AH,33,0),Modificateurs!A$2:B$5,2,0),0)</f>
        <v>0</v>
      </c>
      <c r="K1813" s="16">
        <f>IFERROR(VLOOKUP(VLOOKUP(A1813,'Redoub FI (en entrée)'!B:N,7,0),Modificateurs!A$8:B$11,2,0),0)</f>
        <v>0</v>
      </c>
      <c r="L1813" s="16">
        <f>IFERROR(VLOOKUP(M1813,Modificateurs!D$1:E$94,2,0),0)</f>
        <v>-12</v>
      </c>
      <c r="M1813" t="str">
        <f>VLOOKUP(A1813,'Fichier FI (en entrée)'!B:AH,16,0)&amp;" "&amp;VLOOKUP(A1813,'Fichier FI (en entrée)'!B:AH,20,0)&amp;" "&amp;VLOOKUP(A1813,'Fichier FI (en entrée)'!B:AH,27,0)&amp;" "&amp;VLOOKUP(A1813,'Fichier FI (en entrée)'!B:AH,29,0)</f>
        <v xml:space="preserve">  Professionnelle Systèmes électroniques numériques</v>
      </c>
      <c r="N1813" t="str">
        <f>VLOOKUP(A1813,'Fichier FI (en entrée)'!B:AH,8,0)</f>
        <v>Scolarisé dans le supérieur en France</v>
      </c>
      <c r="O1813" t="b">
        <f>AND(C1813&gt;Synthèse!B$8,C1813&lt;Synthèse!B$10,NOT(Y1813))</f>
        <v>0</v>
      </c>
      <c r="Q1813" s="60">
        <f>ROUNDUP(C1813/(Synthèse!$B$4+Synthèse!$B$1)*8,0)</f>
        <v>10</v>
      </c>
      <c r="R1813" s="60">
        <f>IFERROR(VLOOKUP(A1813,'Evaluations (formulaire)'!A:P,6,0)+VLOOKUP(A1813,'Evaluations (formulaire)'!A:P,7,0),0)</f>
        <v>0</v>
      </c>
      <c r="S1813" s="60">
        <f>IFERROR(VLOOKUP(A1813,'Evaluations (formulaire)'!A:P,8,0),0)</f>
        <v>0</v>
      </c>
      <c r="T1813" s="60">
        <f>IF(AND(ISBLANK(P1813),Q1813&lt;=2),Synthèse!$B$41,IF(AND(ISBLANK(P1813),Q1813&gt;=7),Synthèse!$C$41,R1813+S1813))</f>
        <v>4.6296296296296294E-3</v>
      </c>
      <c r="U1813" s="60">
        <f t="shared" si="312"/>
        <v>-99.995370370370367</v>
      </c>
      <c r="V1813" s="60">
        <f t="shared" si="313"/>
        <v>1983</v>
      </c>
      <c r="X1813" s="26">
        <v>784</v>
      </c>
      <c r="Y1813" s="26" t="b">
        <f>IFERROR(VLOOKUP(A1813,'Calculs FA (auto)'!A:O,15,0),FALSE)</f>
        <v>0</v>
      </c>
      <c r="Z1813" s="26">
        <f>IFERROR(VLOOKUP(A1813,'Evaluations (formulaire)'!A:M,9,0),0)</f>
        <v>0</v>
      </c>
      <c r="AA1813" s="135" t="b">
        <v>1</v>
      </c>
      <c r="AB1813" s="135" t="b">
        <v>0</v>
      </c>
      <c r="AC1813" s="135" t="b">
        <f t="shared" si="314"/>
        <v>0</v>
      </c>
      <c r="AD1813" s="135" t="b">
        <f t="shared" si="315"/>
        <v>0</v>
      </c>
      <c r="AE1813" s="135" t="b">
        <f t="shared" si="316"/>
        <v>0</v>
      </c>
      <c r="AF1813" s="135" t="b">
        <f>AND(AC1813,$V1813&lt;=Synthèse!$B$44)</f>
        <v>0</v>
      </c>
      <c r="AG1813" s="135" t="b">
        <f>AND(AD1813,$V1813&lt;=Synthèse!$B$44)</f>
        <v>0</v>
      </c>
      <c r="AH1813" s="135" t="b">
        <f>AND(AE1813,$V1813&lt;=Synthèse!$B$44)</f>
        <v>0</v>
      </c>
      <c r="AI1813" s="137" t="b">
        <v>0</v>
      </c>
      <c r="AJ1813" s="137" t="b">
        <v>1</v>
      </c>
      <c r="AK1813" s="137" t="b">
        <f t="shared" si="317"/>
        <v>0</v>
      </c>
      <c r="AL1813" s="137" t="b">
        <f t="shared" si="318"/>
        <v>0</v>
      </c>
      <c r="AM1813" s="137" t="b">
        <f>AND(AK1813,$V1813&lt;=Synthèse!$B$44)</f>
        <v>0</v>
      </c>
      <c r="AN1813" s="137" t="b">
        <f>AND(AL1813,$V1813&lt;=Synthèse!$B$44)</f>
        <v>0</v>
      </c>
    </row>
    <row r="1814" spans="1:40">
      <c r="A1814" s="17">
        <v>1065206</v>
      </c>
      <c r="B1814" t="str">
        <f ca="1">VLOOKUP(A1814,'Fichier FI (en entrée)'!B:AH,3,0)</f>
        <v>MELWODEZEE</v>
      </c>
      <c r="C1814">
        <f t="shared" si="309"/>
        <v>2097</v>
      </c>
      <c r="D1814">
        <f t="shared" si="308"/>
        <v>-100</v>
      </c>
      <c r="E1814" s="14" t="str">
        <f>VLOOKUP(A1814,'Fichier FI (en entrée)'!B:AH,2,0)</f>
        <v>ENV</v>
      </c>
      <c r="F1814" s="14" t="b">
        <f t="shared" si="310"/>
        <v>0</v>
      </c>
      <c r="G1814" s="14" t="b">
        <f>IFERROR(VLOOKUP(A1814,'Calculs FA (auto)'!A:F,6,0),FALSE)</f>
        <v>0</v>
      </c>
      <c r="H1814" s="14" t="b">
        <f t="shared" si="311"/>
        <v>0</v>
      </c>
      <c r="I1814" s="16" t="str">
        <f>IFERROR(VLOOKUP(A1814,'Moyennes FI (en entrée)'!B:N,7,0),"")</f>
        <v/>
      </c>
      <c r="J1814" s="16">
        <f>IFERROR(VLOOKUP(VLOOKUP(A1814,'Fichier FI (en entrée)'!B:AH,33,0),Modificateurs!A$2:B$5,2,0),0)</f>
        <v>0</v>
      </c>
      <c r="K1814" s="16">
        <f>IFERROR(VLOOKUP(VLOOKUP(A1814,'Redoub FI (en entrée)'!B:N,7,0),Modificateurs!A$8:B$11,2,0),0)</f>
        <v>0</v>
      </c>
      <c r="L1814" s="16">
        <f>IFERROR(VLOOKUP(M1814,Modificateurs!D$1:E$94,2,0),0)</f>
        <v>-3</v>
      </c>
      <c r="M1814" t="str">
        <f>VLOOKUP(A1814,'Fichier FI (en entrée)'!B:AH,16,0)&amp;" "&amp;VLOOKUP(A1814,'Fichier FI (en entrée)'!B:AH,20,0)&amp;" "&amp;VLOOKUP(A1814,'Fichier FI (en entrée)'!B:AH,27,0)&amp;" "&amp;VLOOKUP(A1814,'Fichier FI (en entrée)'!B:AH,29,0)</f>
        <v xml:space="preserve">  Economique et social Mathématiques</v>
      </c>
      <c r="N1814" t="str">
        <f>VLOOKUP(A1814,'Fichier FI (en entrée)'!B:AH,8,0)</f>
        <v>Scolarisé en MC, FCIL, MGI, DAEU, MANN hors contrat,bac international</v>
      </c>
      <c r="O1814" t="b">
        <f>AND(C1814&gt;Synthèse!B$8,C1814&lt;Synthèse!B$10,NOT(Y1814))</f>
        <v>0</v>
      </c>
      <c r="Q1814" s="60">
        <f>ROUNDUP(C1814/(Synthèse!$B$4+Synthèse!$B$1)*8,0)</f>
        <v>10</v>
      </c>
      <c r="R1814" s="60">
        <f>IFERROR(VLOOKUP(A1814,'Evaluations (formulaire)'!A:P,6,0)+VLOOKUP(A1814,'Evaluations (formulaire)'!A:P,7,0),0)</f>
        <v>0</v>
      </c>
      <c r="S1814" s="60">
        <f>IFERROR(VLOOKUP(A1814,'Evaluations (formulaire)'!A:P,8,0),0)</f>
        <v>0</v>
      </c>
      <c r="T1814" s="60">
        <f>IF(AND(ISBLANK(P1814),Q1814&lt;=2),Synthèse!$B$41,IF(AND(ISBLANK(P1814),Q1814&gt;=7),Synthèse!$C$41,R1814+S1814))</f>
        <v>4.6296296296296294E-3</v>
      </c>
      <c r="U1814" s="60">
        <f t="shared" si="312"/>
        <v>-99.995370370370367</v>
      </c>
      <c r="V1814" s="60">
        <f t="shared" si="313"/>
        <v>1983</v>
      </c>
      <c r="X1814" s="26">
        <v>857</v>
      </c>
      <c r="Y1814" s="26" t="b">
        <f>IFERROR(VLOOKUP(A1814,'Calculs FA (auto)'!A:O,15,0),FALSE)</f>
        <v>0</v>
      </c>
      <c r="Z1814" s="26">
        <f>IFERROR(VLOOKUP(A1814,'Evaluations (formulaire)'!A:M,9,0),0)</f>
        <v>0</v>
      </c>
      <c r="AA1814" s="135" t="b">
        <v>0</v>
      </c>
      <c r="AB1814" s="135" t="b">
        <v>0</v>
      </c>
      <c r="AC1814" s="135" t="b">
        <f t="shared" si="314"/>
        <v>0</v>
      </c>
      <c r="AD1814" s="135" t="b">
        <f t="shared" si="315"/>
        <v>0</v>
      </c>
      <c r="AE1814" s="135" t="b">
        <f t="shared" si="316"/>
        <v>0</v>
      </c>
      <c r="AF1814" s="135" t="b">
        <f>AND(AC1814,$V1814&lt;=Synthèse!$B$44)</f>
        <v>0</v>
      </c>
      <c r="AG1814" s="135" t="b">
        <f>AND(AD1814,$V1814&lt;=Synthèse!$B$44)</f>
        <v>0</v>
      </c>
      <c r="AH1814" s="135" t="b">
        <f>AND(AE1814,$V1814&lt;=Synthèse!$B$44)</f>
        <v>0</v>
      </c>
      <c r="AI1814" s="137" t="b">
        <v>0</v>
      </c>
      <c r="AJ1814" s="137" t="b">
        <v>0</v>
      </c>
      <c r="AK1814" s="137" t="b">
        <f t="shared" si="317"/>
        <v>0</v>
      </c>
      <c r="AL1814" s="137" t="b">
        <f t="shared" si="318"/>
        <v>0</v>
      </c>
      <c r="AM1814" s="137" t="b">
        <f>AND(AK1814,$V1814&lt;=Synthèse!$B$44)</f>
        <v>0</v>
      </c>
      <c r="AN1814" s="137" t="b">
        <f>AND(AL1814,$V1814&lt;=Synthèse!$B$44)</f>
        <v>0</v>
      </c>
    </row>
    <row r="1815" spans="1:40">
      <c r="A1815" s="17">
        <v>1065317</v>
      </c>
      <c r="B1815" t="str">
        <f ca="1">VLOOKUP(A1815,'Fichier FI (en entrée)'!B:AH,3,0)</f>
        <v>TKSDGONYUU</v>
      </c>
      <c r="C1815">
        <f t="shared" si="309"/>
        <v>1724</v>
      </c>
      <c r="D1815">
        <f t="shared" ref="D1815:D1878" si="319">IFERROR(IF(F1815,I1815+J1815+K1815+L1815,-100),-20)</f>
        <v>-20</v>
      </c>
      <c r="E1815" s="14" t="str">
        <f>VLOOKUP(A1815,'Fichier FI (en entrée)'!B:AH,2,0)</f>
        <v>EV</v>
      </c>
      <c r="F1815" s="14" t="b">
        <f t="shared" si="310"/>
        <v>1</v>
      </c>
      <c r="G1815" s="14" t="b">
        <f>IFERROR(VLOOKUP(A1815,'Calculs FA (auto)'!A:F,6,0),FALSE)</f>
        <v>0</v>
      </c>
      <c r="H1815" s="14" t="b">
        <f t="shared" si="311"/>
        <v>0</v>
      </c>
      <c r="I1815" s="16" t="str">
        <f>IFERROR(VLOOKUP(A1815,'Moyennes FI (en entrée)'!B:N,7,0),"")</f>
        <v/>
      </c>
      <c r="J1815" s="16">
        <f>IFERROR(VLOOKUP(VLOOKUP(A1815,'Fichier FI (en entrée)'!B:AH,33,0),Modificateurs!A$2:B$5,2,0),0)</f>
        <v>0</v>
      </c>
      <c r="K1815" s="16">
        <f>IFERROR(VLOOKUP(VLOOKUP(A1815,'Redoub FI (en entrée)'!B:N,7,0),Modificateurs!A$8:B$11,2,0),0)</f>
        <v>0</v>
      </c>
      <c r="L1815" s="16">
        <f>IFERROR(VLOOKUP(M1815,Modificateurs!D$1:E$94,2,0),0)</f>
        <v>0</v>
      </c>
      <c r="M1815" t="str">
        <f>VLOOKUP(A1815,'Fichier FI (en entrée)'!B:AH,16,0)&amp;" "&amp;VLOOKUP(A1815,'Fichier FI (en entrée)'!B:AH,20,0)&amp;" "&amp;VLOOKUP(A1815,'Fichier FI (en entrée)'!B:AH,27,0)&amp;" "&amp;VLOOKUP(A1815,'Fichier FI (en entrée)'!B:AH,29,0)</f>
        <v xml:space="preserve">   </v>
      </c>
      <c r="N1815" t="str">
        <f>VLOOKUP(A1815,'Fichier FI (en entrée)'!B:AH,8,0)</f>
        <v>Scolarisé dans le supérieur en France</v>
      </c>
      <c r="O1815" t="b">
        <f>AND(C1815&gt;Synthèse!B$8,C1815&lt;Synthèse!B$10,NOT(Y1815))</f>
        <v>0</v>
      </c>
      <c r="Q1815" s="60">
        <f>ROUNDUP(C1815/(Synthèse!$B$4+Synthèse!$B$1)*8,0)</f>
        <v>8</v>
      </c>
      <c r="R1815" s="60">
        <f>IFERROR(VLOOKUP(A1815,'Evaluations (formulaire)'!A:P,6,0)+VLOOKUP(A1815,'Evaluations (formulaire)'!A:P,7,0),0)</f>
        <v>0</v>
      </c>
      <c r="S1815" s="60">
        <f>IFERROR(VLOOKUP(A1815,'Evaluations (formulaire)'!A:P,8,0),0)</f>
        <v>0</v>
      </c>
      <c r="T1815" s="60">
        <f>IF(AND(ISBLANK(P1815),Q1815&lt;=2),Synthèse!$B$41,IF(AND(ISBLANK(P1815),Q1815&gt;=7),Synthèse!$C$41,R1815+S1815))</f>
        <v>4.6296296296296294E-3</v>
      </c>
      <c r="U1815" s="60">
        <f t="shared" si="312"/>
        <v>-19.99537037037037</v>
      </c>
      <c r="V1815" s="60">
        <f t="shared" si="313"/>
        <v>1720</v>
      </c>
      <c r="X1815" s="26">
        <v>2065</v>
      </c>
      <c r="Y1815" s="26" t="b">
        <f>IFERROR(VLOOKUP(A1815,'Calculs FA (auto)'!A:O,15,0),FALSE)</f>
        <v>0</v>
      </c>
      <c r="Z1815" s="26">
        <f>IFERROR(VLOOKUP(A1815,'Evaluations (formulaire)'!A:M,9,0),0)</f>
        <v>0</v>
      </c>
      <c r="AA1815" s="135" t="b">
        <v>0</v>
      </c>
      <c r="AB1815" s="135" t="b">
        <v>1</v>
      </c>
      <c r="AC1815" s="135" t="b">
        <f t="shared" si="314"/>
        <v>0</v>
      </c>
      <c r="AD1815" s="135" t="b">
        <f t="shared" si="315"/>
        <v>1</v>
      </c>
      <c r="AE1815" s="135" t="b">
        <f t="shared" si="316"/>
        <v>0</v>
      </c>
      <c r="AF1815" s="135" t="b">
        <f>AND(AC1815,$V1815&lt;=Synthèse!$B$44)</f>
        <v>0</v>
      </c>
      <c r="AG1815" s="135" t="b">
        <f>AND(AD1815,$V1815&lt;=Synthèse!$B$44)</f>
        <v>0</v>
      </c>
      <c r="AH1815" s="135" t="b">
        <f>AND(AE1815,$V1815&lt;=Synthèse!$B$44)</f>
        <v>0</v>
      </c>
      <c r="AI1815" s="137" t="b">
        <v>0</v>
      </c>
      <c r="AJ1815" s="137" t="b">
        <v>0</v>
      </c>
      <c r="AK1815" s="137" t="b">
        <f t="shared" si="317"/>
        <v>0</v>
      </c>
      <c r="AL1815" s="137" t="b">
        <f t="shared" si="318"/>
        <v>0</v>
      </c>
      <c r="AM1815" s="137" t="b">
        <f>AND(AK1815,$V1815&lt;=Synthèse!$B$44)</f>
        <v>0</v>
      </c>
      <c r="AN1815" s="137" t="b">
        <f>AND(AL1815,$V1815&lt;=Synthèse!$B$44)</f>
        <v>0</v>
      </c>
    </row>
    <row r="1816" spans="1:40">
      <c r="A1816" s="17">
        <v>1066650</v>
      </c>
      <c r="B1816" t="str">
        <f ca="1">VLOOKUP(A1816,'Fichier FI (en entrée)'!B:AH,3,0)</f>
        <v>VPUUWVWBYC</v>
      </c>
      <c r="C1816">
        <f t="shared" si="309"/>
        <v>1383</v>
      </c>
      <c r="D1816">
        <f t="shared" si="319"/>
        <v>4.01</v>
      </c>
      <c r="E1816" s="14" t="str">
        <f>VLOOKUP(A1816,'Fichier FI (en entrée)'!B:AH,2,0)</f>
        <v>EV</v>
      </c>
      <c r="F1816" s="14" t="b">
        <f t="shared" si="310"/>
        <v>1</v>
      </c>
      <c r="G1816" s="14" t="b">
        <f>IFERROR(VLOOKUP(A1816,'Calculs FA (auto)'!A:F,6,0),FALSE)</f>
        <v>0</v>
      </c>
      <c r="H1816" s="14" t="b">
        <f t="shared" si="311"/>
        <v>0</v>
      </c>
      <c r="I1816" s="16">
        <f>IFERROR(VLOOKUP(A1816,'Moyennes FI (en entrée)'!B:N,7,0),"")</f>
        <v>10.01</v>
      </c>
      <c r="J1816" s="16">
        <f>IFERROR(VLOOKUP(VLOOKUP(A1816,'Fichier FI (en entrée)'!B:AH,33,0),Modificateurs!A$2:B$5,2,0),0)</f>
        <v>0</v>
      </c>
      <c r="K1816" s="16">
        <f>IFERROR(VLOOKUP(VLOOKUP(A1816,'Redoub FI (en entrée)'!B:N,7,0),Modificateurs!A$8:B$11,2,0),0)</f>
        <v>0</v>
      </c>
      <c r="L1816" s="16">
        <f>IFERROR(VLOOKUP(M1816,Modificateurs!D$1:E$94,2,0),0)</f>
        <v>-6</v>
      </c>
      <c r="M1816" t="str">
        <f>VLOOKUP(A1816,'Fichier FI (en entrée)'!B:AH,16,0)&amp;" "&amp;VLOOKUP(A1816,'Fichier FI (en entrée)'!B:AH,20,0)&amp;" "&amp;VLOOKUP(A1816,'Fichier FI (en entrée)'!B:AH,27,0)&amp;" "&amp;VLOOKUP(A1816,'Fichier FI (en entrée)'!B:AH,29,0)</f>
        <v xml:space="preserve">  Sciences et Technologies de l'Industrie et du Développement Durable Architecture et construction</v>
      </c>
      <c r="N1816" t="str">
        <f>VLOOKUP(A1816,'Fichier FI (en entrée)'!B:AH,8,0)</f>
        <v>Scolarisé dans le supérieur en France</v>
      </c>
      <c r="O1816" t="b">
        <f>AND(C1816&gt;Synthèse!B$8,C1816&lt;Synthèse!B$10,NOT(Y1816))</f>
        <v>0</v>
      </c>
      <c r="Q1816" s="60">
        <f>ROUNDUP(C1816/(Synthèse!$B$4+Synthèse!$B$1)*8,0)</f>
        <v>7</v>
      </c>
      <c r="R1816" s="60">
        <f>IFERROR(VLOOKUP(A1816,'Evaluations (formulaire)'!A:P,6,0)+VLOOKUP(A1816,'Evaluations (formulaire)'!A:P,7,0),0)</f>
        <v>0</v>
      </c>
      <c r="S1816" s="60">
        <f>IFERROR(VLOOKUP(A1816,'Evaluations (formulaire)'!A:P,8,0),0)</f>
        <v>0</v>
      </c>
      <c r="T1816" s="60">
        <f>IF(AND(ISBLANK(P1816),Q1816&lt;=2),Synthèse!$B$41,IF(AND(ISBLANK(P1816),Q1816&gt;=7),Synthèse!$C$41,R1816+S1816))</f>
        <v>4.6296296296296294E-3</v>
      </c>
      <c r="U1816" s="60">
        <f t="shared" si="312"/>
        <v>4.0146296296296295</v>
      </c>
      <c r="V1816" s="60">
        <f t="shared" si="313"/>
        <v>1382</v>
      </c>
      <c r="X1816" s="26">
        <v>1271</v>
      </c>
      <c r="Y1816" s="26" t="b">
        <f>IFERROR(VLOOKUP(A1816,'Calculs FA (auto)'!A:O,15,0),FALSE)</f>
        <v>0</v>
      </c>
      <c r="Z1816" s="26">
        <f>IFERROR(VLOOKUP(A1816,'Evaluations (formulaire)'!A:M,9,0),0)</f>
        <v>0</v>
      </c>
      <c r="AA1816" s="135" t="b">
        <v>1</v>
      </c>
      <c r="AB1816" s="135" t="b">
        <v>0</v>
      </c>
      <c r="AC1816" s="135" t="b">
        <f t="shared" si="314"/>
        <v>1</v>
      </c>
      <c r="AD1816" s="135" t="b">
        <f t="shared" si="315"/>
        <v>0</v>
      </c>
      <c r="AE1816" s="135" t="b">
        <f t="shared" si="316"/>
        <v>0</v>
      </c>
      <c r="AF1816" s="135" t="b">
        <f>AND(AC1816,$V1816&lt;=Synthèse!$B$44)</f>
        <v>0</v>
      </c>
      <c r="AG1816" s="135" t="b">
        <f>AND(AD1816,$V1816&lt;=Synthèse!$B$44)</f>
        <v>0</v>
      </c>
      <c r="AH1816" s="135" t="b">
        <f>AND(AE1816,$V1816&lt;=Synthèse!$B$44)</f>
        <v>0</v>
      </c>
      <c r="AI1816" s="137" t="b">
        <v>0</v>
      </c>
      <c r="AJ1816" s="137" t="b">
        <v>1</v>
      </c>
      <c r="AK1816" s="137" t="b">
        <f t="shared" si="317"/>
        <v>0</v>
      </c>
      <c r="AL1816" s="137" t="b">
        <f t="shared" si="318"/>
        <v>1</v>
      </c>
      <c r="AM1816" s="137" t="b">
        <f>AND(AK1816,$V1816&lt;=Synthèse!$B$44)</f>
        <v>0</v>
      </c>
      <c r="AN1816" s="137" t="b">
        <f>AND(AL1816,$V1816&lt;=Synthèse!$B$44)</f>
        <v>0</v>
      </c>
    </row>
    <row r="1817" spans="1:40">
      <c r="A1817" s="17">
        <v>1067202</v>
      </c>
      <c r="B1817" t="str">
        <f ca="1">VLOOKUP(A1817,'Fichier FI (en entrée)'!B:AH,3,0)</f>
        <v>MCGMFWSYIF</v>
      </c>
      <c r="C1817">
        <f t="shared" si="309"/>
        <v>1724</v>
      </c>
      <c r="D1817">
        <f t="shared" si="319"/>
        <v>-20</v>
      </c>
      <c r="E1817" s="14" t="str">
        <f>VLOOKUP(A1817,'Fichier FI (en entrée)'!B:AH,2,0)</f>
        <v>EV</v>
      </c>
      <c r="F1817" s="14" t="b">
        <f t="shared" si="310"/>
        <v>1</v>
      </c>
      <c r="G1817" s="14" t="b">
        <f>IFERROR(VLOOKUP(A1817,'Calculs FA (auto)'!A:F,6,0),FALSE)</f>
        <v>0</v>
      </c>
      <c r="H1817" s="14" t="b">
        <f t="shared" si="311"/>
        <v>0</v>
      </c>
      <c r="I1817" s="16" t="str">
        <f>IFERROR(VLOOKUP(A1817,'Moyennes FI (en entrée)'!B:N,7,0),"")</f>
        <v/>
      </c>
      <c r="J1817" s="16">
        <f>IFERROR(VLOOKUP(VLOOKUP(A1817,'Fichier FI (en entrée)'!B:AH,33,0),Modificateurs!A$2:B$5,2,0),0)</f>
        <v>0</v>
      </c>
      <c r="K1817" s="16">
        <f>IFERROR(VLOOKUP(VLOOKUP(A1817,'Redoub FI (en entrée)'!B:N,7,0),Modificateurs!A$8:B$11,2,0),0)</f>
        <v>0</v>
      </c>
      <c r="L1817" s="16">
        <f>IFERROR(VLOOKUP(M1817,Modificateurs!D$1:E$94,2,0),0)</f>
        <v>0</v>
      </c>
      <c r="M1817" t="str">
        <f>VLOOKUP(A1817,'Fichier FI (en entrée)'!B:AH,16,0)&amp;" "&amp;VLOOKUP(A1817,'Fichier FI (en entrée)'!B:AH,20,0)&amp;" "&amp;VLOOKUP(A1817,'Fichier FI (en entrée)'!B:AH,27,0)&amp;" "&amp;VLOOKUP(A1817,'Fichier FI (en entrée)'!B:AH,29,0)</f>
        <v xml:space="preserve">   </v>
      </c>
      <c r="N1817" t="str">
        <f>VLOOKUP(A1817,'Fichier FI (en entrée)'!B:AH,8,0)</f>
        <v>Non scolarisé</v>
      </c>
      <c r="O1817" t="b">
        <f>AND(C1817&gt;Synthèse!B$8,C1817&lt;Synthèse!B$10,NOT(Y1817))</f>
        <v>0</v>
      </c>
      <c r="Q1817" s="60">
        <f>ROUNDUP(C1817/(Synthèse!$B$4+Synthèse!$B$1)*8,0)</f>
        <v>8</v>
      </c>
      <c r="R1817" s="60">
        <f>IFERROR(VLOOKUP(A1817,'Evaluations (formulaire)'!A:P,6,0)+VLOOKUP(A1817,'Evaluations (formulaire)'!A:P,7,0),0)</f>
        <v>0</v>
      </c>
      <c r="S1817" s="60">
        <f>IFERROR(VLOOKUP(A1817,'Evaluations (formulaire)'!A:P,8,0),0)</f>
        <v>0</v>
      </c>
      <c r="T1817" s="60">
        <f>IF(AND(ISBLANK(P1817),Q1817&lt;=2),Synthèse!$B$41,IF(AND(ISBLANK(P1817),Q1817&gt;=7),Synthèse!$C$41,R1817+S1817))</f>
        <v>4.6296296296296294E-3</v>
      </c>
      <c r="U1817" s="60">
        <f t="shared" si="312"/>
        <v>-19.99537037037037</v>
      </c>
      <c r="V1817" s="60">
        <f t="shared" si="313"/>
        <v>1720</v>
      </c>
      <c r="X1817" s="26">
        <v>837</v>
      </c>
      <c r="Y1817" s="26" t="b">
        <f>IFERROR(VLOOKUP(A1817,'Calculs FA (auto)'!A:O,15,0),FALSE)</f>
        <v>0</v>
      </c>
      <c r="Z1817" s="26">
        <f>IFERROR(VLOOKUP(A1817,'Evaluations (formulaire)'!A:M,9,0),0)</f>
        <v>0</v>
      </c>
      <c r="AA1817" s="135" t="b">
        <v>0</v>
      </c>
      <c r="AB1817" s="135" t="b">
        <v>0</v>
      </c>
      <c r="AC1817" s="135" t="b">
        <f t="shared" si="314"/>
        <v>0</v>
      </c>
      <c r="AD1817" s="135" t="b">
        <f t="shared" si="315"/>
        <v>0</v>
      </c>
      <c r="AE1817" s="135" t="b">
        <f t="shared" si="316"/>
        <v>1</v>
      </c>
      <c r="AF1817" s="135" t="b">
        <f>AND(AC1817,$V1817&lt;=Synthèse!$B$44)</f>
        <v>0</v>
      </c>
      <c r="AG1817" s="135" t="b">
        <f>AND(AD1817,$V1817&lt;=Synthèse!$B$44)</f>
        <v>0</v>
      </c>
      <c r="AH1817" s="135" t="b">
        <f>AND(AE1817,$V1817&lt;=Synthèse!$B$44)</f>
        <v>0</v>
      </c>
      <c r="AI1817" s="137" t="b">
        <v>0</v>
      </c>
      <c r="AJ1817" s="137" t="b">
        <v>0</v>
      </c>
      <c r="AK1817" s="137" t="b">
        <f t="shared" si="317"/>
        <v>0</v>
      </c>
      <c r="AL1817" s="137" t="b">
        <f t="shared" si="318"/>
        <v>0</v>
      </c>
      <c r="AM1817" s="137" t="b">
        <f>AND(AK1817,$V1817&lt;=Synthèse!$B$44)</f>
        <v>0</v>
      </c>
      <c r="AN1817" s="137" t="b">
        <f>AND(AL1817,$V1817&lt;=Synthèse!$B$44)</f>
        <v>0</v>
      </c>
    </row>
    <row r="1818" spans="1:40">
      <c r="A1818" s="17">
        <v>1067835</v>
      </c>
      <c r="B1818" t="str">
        <f ca="1">VLOOKUP(A1818,'Fichier FI (en entrée)'!B:AH,3,0)</f>
        <v>OUHBREUYIP</v>
      </c>
      <c r="C1818">
        <f t="shared" si="309"/>
        <v>1531</v>
      </c>
      <c r="D1818">
        <f t="shared" si="319"/>
        <v>0.25999999999999979</v>
      </c>
      <c r="E1818" s="14" t="str">
        <f>VLOOKUP(A1818,'Fichier FI (en entrée)'!B:AH,2,0)</f>
        <v>EV</v>
      </c>
      <c r="F1818" s="14" t="b">
        <f t="shared" si="310"/>
        <v>1</v>
      </c>
      <c r="G1818" s="14" t="b">
        <f>IFERROR(VLOOKUP(A1818,'Calculs FA (auto)'!A:F,6,0),FALSE)</f>
        <v>0</v>
      </c>
      <c r="H1818" s="14" t="b">
        <f t="shared" si="311"/>
        <v>0</v>
      </c>
      <c r="I1818" s="16">
        <f>IFERROR(VLOOKUP(A1818,'Moyennes FI (en entrée)'!B:N,7,0),"")</f>
        <v>12.26</v>
      </c>
      <c r="J1818" s="16">
        <f>IFERROR(VLOOKUP(VLOOKUP(A1818,'Fichier FI (en entrée)'!B:AH,33,0),Modificateurs!A$2:B$5,2,0),0)</f>
        <v>0</v>
      </c>
      <c r="K1818" s="16">
        <f>IFERROR(VLOOKUP(VLOOKUP(A1818,'Redoub FI (en entrée)'!B:N,7,0),Modificateurs!A$8:B$11,2,0),0)</f>
        <v>0</v>
      </c>
      <c r="L1818" s="16">
        <f>IFERROR(VLOOKUP(M1818,Modificateurs!D$1:E$94,2,0),0)</f>
        <v>-12</v>
      </c>
      <c r="M1818" t="str">
        <f>VLOOKUP(A1818,'Fichier FI (en entrée)'!B:AH,16,0)&amp;" "&amp;VLOOKUP(A1818,'Fichier FI (en entrée)'!B:AH,20,0)&amp;" "&amp;VLOOKUP(A1818,'Fichier FI (en entrée)'!B:AH,27,0)&amp;" "&amp;VLOOKUP(A1818,'Fichier FI (en entrée)'!B:AH,29,0)</f>
        <v xml:space="preserve">  Professionnelle Comptabilité</v>
      </c>
      <c r="N1818" t="str">
        <f>VLOOKUP(A1818,'Fichier FI (en entrée)'!B:AH,8,0)</f>
        <v>Non scolarisé</v>
      </c>
      <c r="O1818" t="b">
        <f>AND(C1818&gt;Synthèse!B$8,C1818&lt;Synthèse!B$10,NOT(Y1818))</f>
        <v>0</v>
      </c>
      <c r="Q1818" s="60">
        <f>ROUNDUP(C1818/(Synthèse!$B$4+Synthèse!$B$1)*8,0)</f>
        <v>8</v>
      </c>
      <c r="R1818" s="60">
        <f>IFERROR(VLOOKUP(A1818,'Evaluations (formulaire)'!A:P,6,0)+VLOOKUP(A1818,'Evaluations (formulaire)'!A:P,7,0),0)</f>
        <v>0</v>
      </c>
      <c r="S1818" s="60">
        <f>IFERROR(VLOOKUP(A1818,'Evaluations (formulaire)'!A:P,8,0),0)</f>
        <v>0</v>
      </c>
      <c r="T1818" s="60">
        <f>IF(AND(ISBLANK(P1818),Q1818&lt;=2),Synthèse!$B$41,IF(AND(ISBLANK(P1818),Q1818&gt;=7),Synthèse!$C$41,R1818+S1818))</f>
        <v>4.6296296296296294E-3</v>
      </c>
      <c r="U1818" s="60">
        <f t="shared" si="312"/>
        <v>0.26462962962962944</v>
      </c>
      <c r="V1818" s="60">
        <f t="shared" si="313"/>
        <v>1530</v>
      </c>
      <c r="X1818" s="26">
        <v>149</v>
      </c>
      <c r="Y1818" s="26" t="b">
        <f>IFERROR(VLOOKUP(A1818,'Calculs FA (auto)'!A:O,15,0),FALSE)</f>
        <v>0</v>
      </c>
      <c r="Z1818" s="26">
        <f>IFERROR(VLOOKUP(A1818,'Evaluations (formulaire)'!A:M,9,0),0)</f>
        <v>0</v>
      </c>
      <c r="AA1818" s="135" t="b">
        <v>0</v>
      </c>
      <c r="AB1818" s="135" t="b">
        <v>1</v>
      </c>
      <c r="AC1818" s="135" t="b">
        <f t="shared" si="314"/>
        <v>0</v>
      </c>
      <c r="AD1818" s="135" t="b">
        <f t="shared" si="315"/>
        <v>1</v>
      </c>
      <c r="AE1818" s="135" t="b">
        <f t="shared" si="316"/>
        <v>0</v>
      </c>
      <c r="AF1818" s="135" t="b">
        <f>AND(AC1818,$V1818&lt;=Synthèse!$B$44)</f>
        <v>0</v>
      </c>
      <c r="AG1818" s="135" t="b">
        <f>AND(AD1818,$V1818&lt;=Synthèse!$B$44)</f>
        <v>0</v>
      </c>
      <c r="AH1818" s="135" t="b">
        <f>AND(AE1818,$V1818&lt;=Synthèse!$B$44)</f>
        <v>0</v>
      </c>
      <c r="AI1818" s="137" t="b">
        <v>0</v>
      </c>
      <c r="AJ1818" s="137" t="b">
        <v>0</v>
      </c>
      <c r="AK1818" s="137" t="b">
        <f t="shared" si="317"/>
        <v>0</v>
      </c>
      <c r="AL1818" s="137" t="b">
        <f t="shared" si="318"/>
        <v>0</v>
      </c>
      <c r="AM1818" s="137" t="b">
        <f>AND(AK1818,$V1818&lt;=Synthèse!$B$44)</f>
        <v>0</v>
      </c>
      <c r="AN1818" s="137" t="b">
        <f>AND(AL1818,$V1818&lt;=Synthèse!$B$44)</f>
        <v>0</v>
      </c>
    </row>
    <row r="1819" spans="1:40">
      <c r="A1819" s="17">
        <v>1067887</v>
      </c>
      <c r="B1819" t="str">
        <f ca="1">VLOOKUP(A1819,'Fichier FI (en entrée)'!B:AH,3,0)</f>
        <v>HDDOYEVVXR</v>
      </c>
      <c r="C1819">
        <f t="shared" si="309"/>
        <v>597</v>
      </c>
      <c r="D1819">
        <f t="shared" si="319"/>
        <v>12.91</v>
      </c>
      <c r="E1819" s="14" t="str">
        <f>VLOOKUP(A1819,'Fichier FI (en entrée)'!B:AH,2,0)</f>
        <v>EV</v>
      </c>
      <c r="F1819" s="14" t="b">
        <f t="shared" si="310"/>
        <v>1</v>
      </c>
      <c r="G1819" s="14" t="b">
        <f>IFERROR(VLOOKUP(A1819,'Calculs FA (auto)'!A:F,6,0),FALSE)</f>
        <v>1</v>
      </c>
      <c r="H1819" s="14" t="b">
        <f t="shared" si="311"/>
        <v>1</v>
      </c>
      <c r="I1819" s="16">
        <f>IFERROR(VLOOKUP(A1819,'Moyennes FI (en entrée)'!B:N,7,0),"")</f>
        <v>9.91</v>
      </c>
      <c r="J1819" s="16">
        <f>IFERROR(VLOOKUP(VLOOKUP(A1819,'Fichier FI (en entrée)'!B:AH,33,0),Modificateurs!A$2:B$5,2,0),0)</f>
        <v>0</v>
      </c>
      <c r="K1819" s="16">
        <f>IFERROR(VLOOKUP(VLOOKUP(A1819,'Redoub FI (en entrée)'!B:N,7,0),Modificateurs!A$8:B$11,2,0),0)</f>
        <v>0</v>
      </c>
      <c r="L1819" s="16">
        <f>IFERROR(VLOOKUP(M1819,Modificateurs!D$1:E$94,2,0),0)</f>
        <v>3</v>
      </c>
      <c r="M1819" t="str">
        <f>VLOOKUP(A1819,'Fichier FI (en entrée)'!B:AH,16,0)&amp;" "&amp;VLOOKUP(A1819,'Fichier FI (en entrée)'!B:AH,20,0)&amp;" "&amp;VLOOKUP(A1819,'Fichier FI (en entrée)'!B:AH,27,0)&amp;" "&amp;VLOOKUP(A1819,'Fichier FI (en entrée)'!B:AH,29,0)</f>
        <v xml:space="preserve">  Scientifique Informatique et Sciences du numérique</v>
      </c>
      <c r="N1819" t="str">
        <f>VLOOKUP(A1819,'Fichier FI (en entrée)'!B:AH,8,0)</f>
        <v>Scolarisé dans le supérieur en France</v>
      </c>
      <c r="O1819" t="b">
        <f>AND(C1819&gt;Synthèse!B$8,C1819&lt;Synthèse!B$10,NOT(Y1819))</f>
        <v>0</v>
      </c>
      <c r="Q1819" s="60">
        <f>ROUNDUP(C1819/(Synthèse!$B$4+Synthèse!$B$1)*8,0)</f>
        <v>3</v>
      </c>
      <c r="R1819" s="60">
        <f>IFERROR(VLOOKUP(A1819,'Evaluations (formulaire)'!A:P,6,0)+VLOOKUP(A1819,'Evaluations (formulaire)'!A:P,7,0),0)</f>
        <v>0</v>
      </c>
      <c r="S1819" s="60">
        <f>IFERROR(VLOOKUP(A1819,'Evaluations (formulaire)'!A:P,8,0),0)</f>
        <v>0</v>
      </c>
      <c r="T1819" s="60">
        <f>IF(AND(ISBLANK(P1819),Q1819&lt;=2),Synthèse!$B$41,IF(AND(ISBLANK(P1819),Q1819&gt;=7),Synthèse!$C$41,R1819+S1819))</f>
        <v>0</v>
      </c>
      <c r="U1819" s="60">
        <f t="shared" si="312"/>
        <v>12.91</v>
      </c>
      <c r="V1819" s="60">
        <f t="shared" si="313"/>
        <v>598</v>
      </c>
      <c r="X1819" s="26">
        <v>1453</v>
      </c>
      <c r="Y1819" s="26" t="b">
        <f>IFERROR(VLOOKUP(A1819,'Calculs FA (auto)'!A:O,15,0),FALSE)</f>
        <v>1</v>
      </c>
      <c r="Z1819" s="26">
        <f>IFERROR(VLOOKUP(A1819,'Evaluations (formulaire)'!A:M,9,0),0)</f>
        <v>0</v>
      </c>
      <c r="AA1819" s="135" t="b">
        <v>1</v>
      </c>
      <c r="AB1819" s="135" t="b">
        <v>0</v>
      </c>
      <c r="AC1819" s="135" t="b">
        <f t="shared" si="314"/>
        <v>1</v>
      </c>
      <c r="AD1819" s="135" t="b">
        <f t="shared" si="315"/>
        <v>0</v>
      </c>
      <c r="AE1819" s="135" t="b">
        <f t="shared" si="316"/>
        <v>0</v>
      </c>
      <c r="AF1819" s="135" t="b">
        <f>AND(AC1819,$V1819&lt;=Synthèse!$B$44)</f>
        <v>1</v>
      </c>
      <c r="AG1819" s="135" t="b">
        <f>AND(AD1819,$V1819&lt;=Synthèse!$B$44)</f>
        <v>0</v>
      </c>
      <c r="AH1819" s="135" t="b">
        <f>AND(AE1819,$V1819&lt;=Synthèse!$B$44)</f>
        <v>0</v>
      </c>
      <c r="AI1819" s="137" t="b">
        <v>0</v>
      </c>
      <c r="AJ1819" s="137" t="b">
        <v>1</v>
      </c>
      <c r="AK1819" s="137" t="b">
        <f t="shared" si="317"/>
        <v>0</v>
      </c>
      <c r="AL1819" s="137" t="b">
        <f t="shared" si="318"/>
        <v>1</v>
      </c>
      <c r="AM1819" s="137" t="b">
        <f>AND(AK1819,$V1819&lt;=Synthèse!$B$44)</f>
        <v>0</v>
      </c>
      <c r="AN1819" s="137" t="b">
        <f>AND(AL1819,$V1819&lt;=Synthèse!$B$44)</f>
        <v>1</v>
      </c>
    </row>
    <row r="1820" spans="1:40">
      <c r="A1820" s="17">
        <v>1067988</v>
      </c>
      <c r="B1820" t="str">
        <f ca="1">VLOOKUP(A1820,'Fichier FI (en entrée)'!B:AH,3,0)</f>
        <v>BWYHRZXJDU</v>
      </c>
      <c r="C1820">
        <f t="shared" si="309"/>
        <v>188</v>
      </c>
      <c r="D1820">
        <f t="shared" si="319"/>
        <v>16.07</v>
      </c>
      <c r="E1820" s="14" t="str">
        <f>VLOOKUP(A1820,'Fichier FI (en entrée)'!B:AH,2,0)</f>
        <v>EV</v>
      </c>
      <c r="F1820" s="14" t="b">
        <f t="shared" si="310"/>
        <v>1</v>
      </c>
      <c r="G1820" s="14" t="b">
        <f>IFERROR(VLOOKUP(A1820,'Calculs FA (auto)'!A:F,6,0),FALSE)</f>
        <v>0</v>
      </c>
      <c r="H1820" s="14" t="b">
        <f t="shared" si="311"/>
        <v>0</v>
      </c>
      <c r="I1820" s="16">
        <f>IFERROR(VLOOKUP(A1820,'Moyennes FI (en entrée)'!B:N,7,0),"")</f>
        <v>13.07</v>
      </c>
      <c r="J1820" s="16">
        <f>IFERROR(VLOOKUP(VLOOKUP(A1820,'Fichier FI (en entrée)'!B:AH,33,0),Modificateurs!A$2:B$5,2,0),0)</f>
        <v>0</v>
      </c>
      <c r="K1820" s="16">
        <f>IFERROR(VLOOKUP(VLOOKUP(A1820,'Redoub FI (en entrée)'!B:N,7,0),Modificateurs!A$8:B$11,2,0),0)</f>
        <v>0</v>
      </c>
      <c r="L1820" s="16">
        <f>IFERROR(VLOOKUP(M1820,Modificateurs!D$1:E$94,2,0),0)</f>
        <v>3</v>
      </c>
      <c r="M1820" t="str">
        <f>VLOOKUP(A1820,'Fichier FI (en entrée)'!B:AH,16,0)&amp;" "&amp;VLOOKUP(A1820,'Fichier FI (en entrée)'!B:AH,20,0)&amp;" "&amp;VLOOKUP(A1820,'Fichier FI (en entrée)'!B:AH,27,0)&amp;" "&amp;VLOOKUP(A1820,'Fichier FI (en entrée)'!B:AH,29,0)</f>
        <v xml:space="preserve">  Scientifique Informatique et Sciences du numérique</v>
      </c>
      <c r="N1820" t="str">
        <f>VLOOKUP(A1820,'Fichier FI (en entrée)'!B:AH,8,0)</f>
        <v>Scolarisé dans le supérieur en France</v>
      </c>
      <c r="O1820" t="b">
        <f>AND(C1820&gt;Synthèse!B$8,C1820&lt;Synthèse!B$10,NOT(Y1820))</f>
        <v>0</v>
      </c>
      <c r="Q1820" s="60">
        <f>ROUNDUP(C1820/(Synthèse!$B$4+Synthèse!$B$1)*8,0)</f>
        <v>1</v>
      </c>
      <c r="R1820" s="60">
        <f>IFERROR(VLOOKUP(A1820,'Evaluations (formulaire)'!A:P,6,0)+VLOOKUP(A1820,'Evaluations (formulaire)'!A:P,7,0),0)</f>
        <v>0</v>
      </c>
      <c r="S1820" s="60">
        <f>IFERROR(VLOOKUP(A1820,'Evaluations (formulaire)'!A:P,8,0),0)</f>
        <v>0</v>
      </c>
      <c r="T1820" s="60">
        <f>IF(AND(ISBLANK(P1820),Q1820&lt;=2),Synthèse!$B$41,IF(AND(ISBLANK(P1820),Q1820&gt;=7),Synthèse!$C$41,R1820+S1820))</f>
        <v>4.6511627906976744E-3</v>
      </c>
      <c r="U1820" s="60">
        <f t="shared" si="312"/>
        <v>16.074651162790698</v>
      </c>
      <c r="V1820" s="60">
        <f t="shared" si="313"/>
        <v>187</v>
      </c>
      <c r="X1820" s="26">
        <v>151</v>
      </c>
      <c r="Y1820" s="26" t="b">
        <f>IFERROR(VLOOKUP(A1820,'Calculs FA (auto)'!A:O,15,0),FALSE)</f>
        <v>0</v>
      </c>
      <c r="Z1820" s="26">
        <f>IFERROR(VLOOKUP(A1820,'Evaluations (formulaire)'!A:M,9,0),0)</f>
        <v>0</v>
      </c>
      <c r="AA1820" s="135" t="b">
        <v>1</v>
      </c>
      <c r="AB1820" s="135" t="b">
        <v>0</v>
      </c>
      <c r="AC1820" s="135" t="b">
        <f t="shared" si="314"/>
        <v>1</v>
      </c>
      <c r="AD1820" s="135" t="b">
        <f t="shared" si="315"/>
        <v>0</v>
      </c>
      <c r="AE1820" s="135" t="b">
        <f t="shared" si="316"/>
        <v>0</v>
      </c>
      <c r="AF1820" s="135" t="b">
        <f>AND(AC1820,$V1820&lt;=Synthèse!$B$44)</f>
        <v>1</v>
      </c>
      <c r="AG1820" s="135" t="b">
        <f>AND(AD1820,$V1820&lt;=Synthèse!$B$44)</f>
        <v>0</v>
      </c>
      <c r="AH1820" s="135" t="b">
        <f>AND(AE1820,$V1820&lt;=Synthèse!$B$44)</f>
        <v>0</v>
      </c>
      <c r="AI1820" s="137" t="b">
        <v>0</v>
      </c>
      <c r="AJ1820" s="137" t="b">
        <v>1</v>
      </c>
      <c r="AK1820" s="137" t="b">
        <f t="shared" si="317"/>
        <v>0</v>
      </c>
      <c r="AL1820" s="137" t="b">
        <f t="shared" si="318"/>
        <v>1</v>
      </c>
      <c r="AM1820" s="137" t="b">
        <f>AND(AK1820,$V1820&lt;=Synthèse!$B$44)</f>
        <v>0</v>
      </c>
      <c r="AN1820" s="137" t="b">
        <f>AND(AL1820,$V1820&lt;=Synthèse!$B$44)</f>
        <v>1</v>
      </c>
    </row>
    <row r="1821" spans="1:40">
      <c r="A1821" s="17">
        <v>1068001</v>
      </c>
      <c r="B1821" t="str">
        <f ca="1">VLOOKUP(A1821,'Fichier FI (en entrée)'!B:AH,3,0)</f>
        <v>EKJABCUDWI</v>
      </c>
      <c r="C1821">
        <f t="shared" si="309"/>
        <v>2097</v>
      </c>
      <c r="D1821">
        <f t="shared" si="319"/>
        <v>-100</v>
      </c>
      <c r="E1821" s="14" t="str">
        <f>VLOOKUP(A1821,'Fichier FI (en entrée)'!B:AH,2,0)</f>
        <v>ENV</v>
      </c>
      <c r="F1821" s="14" t="b">
        <f t="shared" si="310"/>
        <v>0</v>
      </c>
      <c r="G1821" s="14" t="b">
        <f>IFERROR(VLOOKUP(A1821,'Calculs FA (auto)'!A:F,6,0),FALSE)</f>
        <v>0</v>
      </c>
      <c r="H1821" s="14" t="b">
        <f t="shared" si="311"/>
        <v>0</v>
      </c>
      <c r="I1821" s="16" t="str">
        <f>IFERROR(VLOOKUP(A1821,'Moyennes FI (en entrée)'!B:N,7,0),"")</f>
        <v/>
      </c>
      <c r="J1821" s="16">
        <f>IFERROR(VLOOKUP(VLOOKUP(A1821,'Fichier FI (en entrée)'!B:AH,33,0),Modificateurs!A$2:B$5,2,0),0)</f>
        <v>0</v>
      </c>
      <c r="K1821" s="16">
        <f>IFERROR(VLOOKUP(VLOOKUP(A1821,'Redoub FI (en entrée)'!B:N,7,0),Modificateurs!A$8:B$11,2,0),0)</f>
        <v>0</v>
      </c>
      <c r="L1821" s="16">
        <f>IFERROR(VLOOKUP(M1821,Modificateurs!D$1:E$94,2,0),0)</f>
        <v>2</v>
      </c>
      <c r="M1821" t="str">
        <f>VLOOKUP(A1821,'Fichier FI (en entrée)'!B:AH,16,0)&amp;" "&amp;VLOOKUP(A1821,'Fichier FI (en entrée)'!B:AH,20,0)&amp;" "&amp;VLOOKUP(A1821,'Fichier FI (en entrée)'!B:AH,27,0)&amp;" "&amp;VLOOKUP(A1821,'Fichier FI (en entrée)'!B:AH,29,0)</f>
        <v xml:space="preserve">  Scientifique Mathématiques</v>
      </c>
      <c r="N1821" t="str">
        <f>VLOOKUP(A1821,'Fichier FI (en entrée)'!B:AH,8,0)</f>
        <v>Scolarisé en MC, FCIL, MGI, DAEU, MANN hors contrat,bac international</v>
      </c>
      <c r="O1821" t="b">
        <f>AND(C1821&gt;Synthèse!B$8,C1821&lt;Synthèse!B$10,NOT(Y1821))</f>
        <v>0</v>
      </c>
      <c r="Q1821" s="60">
        <f>ROUNDUP(C1821/(Synthèse!$B$4+Synthèse!$B$1)*8,0)</f>
        <v>10</v>
      </c>
      <c r="R1821" s="60">
        <f>IFERROR(VLOOKUP(A1821,'Evaluations (formulaire)'!A:P,6,0)+VLOOKUP(A1821,'Evaluations (formulaire)'!A:P,7,0),0)</f>
        <v>0</v>
      </c>
      <c r="S1821" s="60">
        <f>IFERROR(VLOOKUP(A1821,'Evaluations (formulaire)'!A:P,8,0),0)</f>
        <v>0</v>
      </c>
      <c r="T1821" s="60">
        <f>IF(AND(ISBLANK(P1821),Q1821&lt;=2),Synthèse!$B$41,IF(AND(ISBLANK(P1821),Q1821&gt;=7),Synthèse!$C$41,R1821+S1821))</f>
        <v>4.6296296296296294E-3</v>
      </c>
      <c r="U1821" s="60">
        <f t="shared" si="312"/>
        <v>-99.995370370370367</v>
      </c>
      <c r="V1821" s="60">
        <f t="shared" si="313"/>
        <v>1983</v>
      </c>
      <c r="X1821" s="26">
        <v>871</v>
      </c>
      <c r="Y1821" s="26" t="b">
        <f>IFERROR(VLOOKUP(A1821,'Calculs FA (auto)'!A:O,15,0),FALSE)</f>
        <v>0</v>
      </c>
      <c r="Z1821" s="26">
        <f>IFERROR(VLOOKUP(A1821,'Evaluations (formulaire)'!A:M,9,0),0)</f>
        <v>0</v>
      </c>
      <c r="AA1821" s="135" t="b">
        <v>0</v>
      </c>
      <c r="AB1821" s="135" t="b">
        <v>1</v>
      </c>
      <c r="AC1821" s="135" t="b">
        <f t="shared" si="314"/>
        <v>0</v>
      </c>
      <c r="AD1821" s="135" t="b">
        <f t="shared" si="315"/>
        <v>0</v>
      </c>
      <c r="AE1821" s="135" t="b">
        <f t="shared" si="316"/>
        <v>0</v>
      </c>
      <c r="AF1821" s="135" t="b">
        <f>AND(AC1821,$V1821&lt;=Synthèse!$B$44)</f>
        <v>0</v>
      </c>
      <c r="AG1821" s="135" t="b">
        <f>AND(AD1821,$V1821&lt;=Synthèse!$B$44)</f>
        <v>0</v>
      </c>
      <c r="AH1821" s="135" t="b">
        <f>AND(AE1821,$V1821&lt;=Synthèse!$B$44)</f>
        <v>0</v>
      </c>
      <c r="AI1821" s="137" t="b">
        <v>0</v>
      </c>
      <c r="AJ1821" s="137" t="b">
        <v>0</v>
      </c>
      <c r="AK1821" s="137" t="b">
        <f t="shared" si="317"/>
        <v>0</v>
      </c>
      <c r="AL1821" s="137" t="b">
        <f t="shared" si="318"/>
        <v>0</v>
      </c>
      <c r="AM1821" s="137" t="b">
        <f>AND(AK1821,$V1821&lt;=Synthèse!$B$44)</f>
        <v>0</v>
      </c>
      <c r="AN1821" s="137" t="b">
        <f>AND(AL1821,$V1821&lt;=Synthèse!$B$44)</f>
        <v>0</v>
      </c>
    </row>
    <row r="1822" spans="1:40">
      <c r="A1822" s="17">
        <v>1068986</v>
      </c>
      <c r="B1822" t="str">
        <f ca="1">VLOOKUP(A1822,'Fichier FI (en entrée)'!B:AH,3,0)</f>
        <v>DWIOPYTWAW</v>
      </c>
      <c r="C1822">
        <f t="shared" si="309"/>
        <v>540</v>
      </c>
      <c r="D1822">
        <f t="shared" si="319"/>
        <v>13.18</v>
      </c>
      <c r="E1822" s="14" t="str">
        <f>VLOOKUP(A1822,'Fichier FI (en entrée)'!B:AH,2,0)</f>
        <v>EV</v>
      </c>
      <c r="F1822" s="14" t="b">
        <f t="shared" si="310"/>
        <v>1</v>
      </c>
      <c r="G1822" s="14" t="b">
        <f>IFERROR(VLOOKUP(A1822,'Calculs FA (auto)'!A:F,6,0),FALSE)</f>
        <v>0</v>
      </c>
      <c r="H1822" s="14" t="b">
        <f t="shared" si="311"/>
        <v>0</v>
      </c>
      <c r="I1822" s="16">
        <f>IFERROR(VLOOKUP(A1822,'Moyennes FI (en entrée)'!B:N,7,0),"")</f>
        <v>12.18</v>
      </c>
      <c r="J1822" s="16">
        <f>IFERROR(VLOOKUP(VLOOKUP(A1822,'Fichier FI (en entrée)'!B:AH,33,0),Modificateurs!A$2:B$5,2,0),0)</f>
        <v>0</v>
      </c>
      <c r="K1822" s="16">
        <f>IFERROR(VLOOKUP(VLOOKUP(A1822,'Redoub FI (en entrée)'!B:N,7,0),Modificateurs!A$8:B$11,2,0),0)</f>
        <v>0</v>
      </c>
      <c r="L1822" s="16">
        <f>IFERROR(VLOOKUP(M1822,Modificateurs!D$1:E$94,2,0),0)</f>
        <v>1</v>
      </c>
      <c r="M1822" t="str">
        <f>VLOOKUP(A1822,'Fichier FI (en entrée)'!B:AH,16,0)&amp;" "&amp;VLOOKUP(A1822,'Fichier FI (en entrée)'!B:AH,20,0)&amp;" "&amp;VLOOKUP(A1822,'Fichier FI (en entrée)'!B:AH,27,0)&amp;" "&amp;VLOOKUP(A1822,'Fichier FI (en entrée)'!B:AH,29,0)</f>
        <v xml:space="preserve">  Scientifique Sciences de la vie et de la terre</v>
      </c>
      <c r="N1822" t="str">
        <f>VLOOKUP(A1822,'Fichier FI (en entrée)'!B:AH,8,0)</f>
        <v>Non scolarisé</v>
      </c>
      <c r="O1822" t="b">
        <f>AND(C1822&gt;Synthèse!B$8,C1822&lt;Synthèse!B$10,NOT(Y1822))</f>
        <v>1</v>
      </c>
      <c r="Q1822" s="60">
        <f>ROUNDUP(C1822/(Synthèse!$B$4+Synthèse!$B$1)*8,0)</f>
        <v>3</v>
      </c>
      <c r="R1822" s="60">
        <f>IFERROR(VLOOKUP(A1822,'Evaluations (formulaire)'!A:P,6,0)+VLOOKUP(A1822,'Evaluations (formulaire)'!A:P,7,0),0)</f>
        <v>0</v>
      </c>
      <c r="S1822" s="60">
        <f>IFERROR(VLOOKUP(A1822,'Evaluations (formulaire)'!A:P,8,0),0)</f>
        <v>0</v>
      </c>
      <c r="T1822" s="60">
        <f>IF(AND(ISBLANK(P1822),Q1822&lt;=2),Synthèse!$B$41,IF(AND(ISBLANK(P1822),Q1822&gt;=7),Synthèse!$C$41,R1822+S1822))</f>
        <v>0</v>
      </c>
      <c r="U1822" s="60">
        <f t="shared" si="312"/>
        <v>13.18</v>
      </c>
      <c r="V1822" s="60">
        <f t="shared" si="313"/>
        <v>541</v>
      </c>
      <c r="X1822" s="26">
        <v>828</v>
      </c>
      <c r="Y1822" s="26" t="b">
        <f>IFERROR(VLOOKUP(A1822,'Calculs FA (auto)'!A:O,15,0),FALSE)</f>
        <v>0</v>
      </c>
      <c r="Z1822" s="26">
        <f>IFERROR(VLOOKUP(A1822,'Evaluations (formulaire)'!A:M,9,0),0)</f>
        <v>0</v>
      </c>
      <c r="AA1822" s="135" t="b">
        <v>0</v>
      </c>
      <c r="AB1822" s="135" t="b">
        <v>1</v>
      </c>
      <c r="AC1822" s="135" t="b">
        <f t="shared" si="314"/>
        <v>0</v>
      </c>
      <c r="AD1822" s="135" t="b">
        <f t="shared" si="315"/>
        <v>1</v>
      </c>
      <c r="AE1822" s="135" t="b">
        <f t="shared" si="316"/>
        <v>0</v>
      </c>
      <c r="AF1822" s="135" t="b">
        <f>AND(AC1822,$V1822&lt;=Synthèse!$B$44)</f>
        <v>0</v>
      </c>
      <c r="AG1822" s="135" t="b">
        <f>AND(AD1822,$V1822&lt;=Synthèse!$B$44)</f>
        <v>1</v>
      </c>
      <c r="AH1822" s="135" t="b">
        <f>AND(AE1822,$V1822&lt;=Synthèse!$B$44)</f>
        <v>0</v>
      </c>
      <c r="AI1822" s="137" t="b">
        <v>0</v>
      </c>
      <c r="AJ1822" s="137" t="b">
        <v>0</v>
      </c>
      <c r="AK1822" s="137" t="b">
        <f t="shared" si="317"/>
        <v>0</v>
      </c>
      <c r="AL1822" s="137" t="b">
        <f t="shared" si="318"/>
        <v>0</v>
      </c>
      <c r="AM1822" s="137" t="b">
        <f>AND(AK1822,$V1822&lt;=Synthèse!$B$44)</f>
        <v>0</v>
      </c>
      <c r="AN1822" s="137" t="b">
        <f>AND(AL1822,$V1822&lt;=Synthèse!$B$44)</f>
        <v>0</v>
      </c>
    </row>
    <row r="1823" spans="1:40">
      <c r="A1823" s="17">
        <v>1069167</v>
      </c>
      <c r="B1823" t="str">
        <f ca="1">VLOOKUP(A1823,'Fichier FI (en entrée)'!B:AH,3,0)</f>
        <v>MGPTQRMJEQ</v>
      </c>
      <c r="C1823">
        <f t="shared" si="309"/>
        <v>2097</v>
      </c>
      <c r="D1823">
        <f t="shared" si="319"/>
        <v>-100</v>
      </c>
      <c r="E1823" s="14" t="str">
        <f>VLOOKUP(A1823,'Fichier FI (en entrée)'!B:AH,2,0)</f>
        <v>ENV</v>
      </c>
      <c r="F1823" s="14" t="b">
        <f t="shared" si="310"/>
        <v>0</v>
      </c>
      <c r="G1823" s="14" t="b">
        <f>IFERROR(VLOOKUP(A1823,'Calculs FA (auto)'!A:F,6,0),FALSE)</f>
        <v>0</v>
      </c>
      <c r="H1823" s="14" t="b">
        <f t="shared" si="311"/>
        <v>0</v>
      </c>
      <c r="I1823" s="16" t="str">
        <f>IFERROR(VLOOKUP(A1823,'Moyennes FI (en entrée)'!B:N,7,0),"")</f>
        <v/>
      </c>
      <c r="J1823" s="16">
        <f>IFERROR(VLOOKUP(VLOOKUP(A1823,'Fichier FI (en entrée)'!B:AH,33,0),Modificateurs!A$2:B$5,2,0),0)</f>
        <v>0</v>
      </c>
      <c r="K1823" s="16">
        <f>IFERROR(VLOOKUP(VLOOKUP(A1823,'Redoub FI (en entrée)'!B:N,7,0),Modificateurs!A$8:B$11,2,0),0)</f>
        <v>0</v>
      </c>
      <c r="L1823" s="16">
        <f>IFERROR(VLOOKUP(M1823,Modificateurs!D$1:E$94,2,0),0)</f>
        <v>0</v>
      </c>
      <c r="M1823" t="str">
        <f>VLOOKUP(A1823,'Fichier FI (en entrée)'!B:AH,16,0)&amp;" "&amp;VLOOKUP(A1823,'Fichier FI (en entrée)'!B:AH,20,0)&amp;" "&amp;VLOOKUP(A1823,'Fichier FI (en entrée)'!B:AH,27,0)&amp;" "&amp;VLOOKUP(A1823,'Fichier FI (en entrée)'!B:AH,29,0)</f>
        <v xml:space="preserve">   </v>
      </c>
      <c r="N1823" t="str">
        <f>VLOOKUP(A1823,'Fichier FI (en entrée)'!B:AH,8,0)</f>
        <v>Scolarisé dans le supérieur en France</v>
      </c>
      <c r="O1823" t="b">
        <f>AND(C1823&gt;Synthèse!B$8,C1823&lt;Synthèse!B$10,NOT(Y1823))</f>
        <v>0</v>
      </c>
      <c r="Q1823" s="60">
        <f>ROUNDUP(C1823/(Synthèse!$B$4+Synthèse!$B$1)*8,0)</f>
        <v>10</v>
      </c>
      <c r="R1823" s="60">
        <f>IFERROR(VLOOKUP(A1823,'Evaluations (formulaire)'!A:P,6,0)+VLOOKUP(A1823,'Evaluations (formulaire)'!A:P,7,0),0)</f>
        <v>0</v>
      </c>
      <c r="S1823" s="60">
        <f>IFERROR(VLOOKUP(A1823,'Evaluations (formulaire)'!A:P,8,0),0)</f>
        <v>0</v>
      </c>
      <c r="T1823" s="60">
        <f>IF(AND(ISBLANK(P1823),Q1823&lt;=2),Synthèse!$B$41,IF(AND(ISBLANK(P1823),Q1823&gt;=7),Synthèse!$C$41,R1823+S1823))</f>
        <v>4.6296296296296294E-3</v>
      </c>
      <c r="U1823" s="60">
        <f t="shared" si="312"/>
        <v>-99.995370370370367</v>
      </c>
      <c r="V1823" s="60">
        <f t="shared" si="313"/>
        <v>1983</v>
      </c>
      <c r="X1823" s="26">
        <v>805</v>
      </c>
      <c r="Y1823" s="26" t="b">
        <f>IFERROR(VLOOKUP(A1823,'Calculs FA (auto)'!A:O,15,0),FALSE)</f>
        <v>0</v>
      </c>
      <c r="Z1823" s="26">
        <f>IFERROR(VLOOKUP(A1823,'Evaluations (formulaire)'!A:M,9,0),0)</f>
        <v>0</v>
      </c>
      <c r="AA1823" s="135" t="b">
        <v>0</v>
      </c>
      <c r="AB1823" s="135" t="b">
        <v>1</v>
      </c>
      <c r="AC1823" s="135" t="b">
        <f t="shared" si="314"/>
        <v>0</v>
      </c>
      <c r="AD1823" s="135" t="b">
        <f t="shared" si="315"/>
        <v>0</v>
      </c>
      <c r="AE1823" s="135" t="b">
        <f t="shared" si="316"/>
        <v>0</v>
      </c>
      <c r="AF1823" s="135" t="b">
        <f>AND(AC1823,$V1823&lt;=Synthèse!$B$44)</f>
        <v>0</v>
      </c>
      <c r="AG1823" s="135" t="b">
        <f>AND(AD1823,$V1823&lt;=Synthèse!$B$44)</f>
        <v>0</v>
      </c>
      <c r="AH1823" s="135" t="b">
        <f>AND(AE1823,$V1823&lt;=Synthèse!$B$44)</f>
        <v>0</v>
      </c>
      <c r="AI1823" s="137" t="b">
        <v>0</v>
      </c>
      <c r="AJ1823" s="137" t="b">
        <v>0</v>
      </c>
      <c r="AK1823" s="137" t="b">
        <f t="shared" si="317"/>
        <v>0</v>
      </c>
      <c r="AL1823" s="137" t="b">
        <f t="shared" si="318"/>
        <v>0</v>
      </c>
      <c r="AM1823" s="137" t="b">
        <f>AND(AK1823,$V1823&lt;=Synthèse!$B$44)</f>
        <v>0</v>
      </c>
      <c r="AN1823" s="137" t="b">
        <f>AND(AL1823,$V1823&lt;=Synthèse!$B$44)</f>
        <v>0</v>
      </c>
    </row>
    <row r="1824" spans="1:40">
      <c r="A1824" s="17">
        <v>1070098</v>
      </c>
      <c r="B1824" t="str">
        <f ca="1">VLOOKUP(A1824,'Fichier FI (en entrée)'!B:AH,3,0)</f>
        <v>HBAZIRXEKZ</v>
      </c>
      <c r="C1824">
        <f t="shared" si="309"/>
        <v>2097</v>
      </c>
      <c r="D1824">
        <f t="shared" si="319"/>
        <v>-100</v>
      </c>
      <c r="E1824" s="14" t="str">
        <f>VLOOKUP(A1824,'Fichier FI (en entrée)'!B:AH,2,0)</f>
        <v>ENV</v>
      </c>
      <c r="F1824" s="14" t="b">
        <f t="shared" si="310"/>
        <v>0</v>
      </c>
      <c r="G1824" s="14" t="b">
        <f>IFERROR(VLOOKUP(A1824,'Calculs FA (auto)'!A:F,6,0),FALSE)</f>
        <v>0</v>
      </c>
      <c r="H1824" s="14" t="b">
        <f t="shared" si="311"/>
        <v>0</v>
      </c>
      <c r="I1824" s="16" t="str">
        <f>IFERROR(VLOOKUP(A1824,'Moyennes FI (en entrée)'!B:N,7,0),"")</f>
        <v/>
      </c>
      <c r="J1824" s="16">
        <f>IFERROR(VLOOKUP(VLOOKUP(A1824,'Fichier FI (en entrée)'!B:AH,33,0),Modificateurs!A$2:B$5,2,0),0)</f>
        <v>0</v>
      </c>
      <c r="K1824" s="16">
        <f>IFERROR(VLOOKUP(VLOOKUP(A1824,'Redoub FI (en entrée)'!B:N,7,0),Modificateurs!A$8:B$11,2,0),0)</f>
        <v>0</v>
      </c>
      <c r="L1824" s="16">
        <f>IFERROR(VLOOKUP(M1824,Modificateurs!D$1:E$94,2,0),0)</f>
        <v>-12</v>
      </c>
      <c r="M1824" t="str">
        <f>VLOOKUP(A1824,'Fichier FI (en entrée)'!B:AH,16,0)&amp;" "&amp;VLOOKUP(A1824,'Fichier FI (en entrée)'!B:AH,20,0)&amp;" "&amp;VLOOKUP(A1824,'Fichier FI (en entrée)'!B:AH,27,0)&amp;" "&amp;VLOOKUP(A1824,'Fichier FI (en entrée)'!B:AH,29,0)</f>
        <v xml:space="preserve">  Sciences et technologies de la santé et du social </v>
      </c>
      <c r="N1824" t="str">
        <f>VLOOKUP(A1824,'Fichier FI (en entrée)'!B:AH,8,0)</f>
        <v>Non scolarisé</v>
      </c>
      <c r="O1824" t="b">
        <f>AND(C1824&gt;Synthèse!B$8,C1824&lt;Synthèse!B$10,NOT(Y1824))</f>
        <v>0</v>
      </c>
      <c r="Q1824" s="60">
        <f>ROUNDUP(C1824/(Synthèse!$B$4+Synthèse!$B$1)*8,0)</f>
        <v>10</v>
      </c>
      <c r="R1824" s="60">
        <f>IFERROR(VLOOKUP(A1824,'Evaluations (formulaire)'!A:P,6,0)+VLOOKUP(A1824,'Evaluations (formulaire)'!A:P,7,0),0)</f>
        <v>0</v>
      </c>
      <c r="S1824" s="60">
        <f>IFERROR(VLOOKUP(A1824,'Evaluations (formulaire)'!A:P,8,0),0)</f>
        <v>0</v>
      </c>
      <c r="T1824" s="60">
        <f>IF(AND(ISBLANK(P1824),Q1824&lt;=2),Synthèse!$B$41,IF(AND(ISBLANK(P1824),Q1824&gt;=7),Synthèse!$C$41,R1824+S1824))</f>
        <v>4.6296296296296294E-3</v>
      </c>
      <c r="U1824" s="60">
        <f t="shared" si="312"/>
        <v>-99.995370370370367</v>
      </c>
      <c r="V1824" s="60">
        <f t="shared" si="313"/>
        <v>1983</v>
      </c>
      <c r="X1824" s="26">
        <v>1384</v>
      </c>
      <c r="Y1824" s="26" t="b">
        <f>IFERROR(VLOOKUP(A1824,'Calculs FA (auto)'!A:O,15,0),FALSE)</f>
        <v>0</v>
      </c>
      <c r="Z1824" s="26">
        <f>IFERROR(VLOOKUP(A1824,'Evaluations (formulaire)'!A:M,9,0),0)</f>
        <v>0</v>
      </c>
      <c r="AA1824" s="135" t="b">
        <v>0</v>
      </c>
      <c r="AB1824" s="135" t="b">
        <v>1</v>
      </c>
      <c r="AC1824" s="135" t="b">
        <f t="shared" si="314"/>
        <v>0</v>
      </c>
      <c r="AD1824" s="135" t="b">
        <f t="shared" si="315"/>
        <v>0</v>
      </c>
      <c r="AE1824" s="135" t="b">
        <f t="shared" si="316"/>
        <v>0</v>
      </c>
      <c r="AF1824" s="135" t="b">
        <f>AND(AC1824,$V1824&lt;=Synthèse!$B$44)</f>
        <v>0</v>
      </c>
      <c r="AG1824" s="135" t="b">
        <f>AND(AD1824,$V1824&lt;=Synthèse!$B$44)</f>
        <v>0</v>
      </c>
      <c r="AH1824" s="135" t="b">
        <f>AND(AE1824,$V1824&lt;=Synthèse!$B$44)</f>
        <v>0</v>
      </c>
      <c r="AI1824" s="137" t="b">
        <v>1</v>
      </c>
      <c r="AJ1824" s="137" t="b">
        <v>0</v>
      </c>
      <c r="AK1824" s="137" t="b">
        <f t="shared" si="317"/>
        <v>0</v>
      </c>
      <c r="AL1824" s="137" t="b">
        <f t="shared" si="318"/>
        <v>0</v>
      </c>
      <c r="AM1824" s="137" t="b">
        <f>AND(AK1824,$V1824&lt;=Synthèse!$B$44)</f>
        <v>0</v>
      </c>
      <c r="AN1824" s="137" t="b">
        <f>AND(AL1824,$V1824&lt;=Synthèse!$B$44)</f>
        <v>0</v>
      </c>
    </row>
    <row r="1825" spans="1:40">
      <c r="A1825" s="17">
        <v>1070150</v>
      </c>
      <c r="B1825" t="str">
        <f ca="1">VLOOKUP(A1825,'Fichier FI (en entrée)'!B:AH,3,0)</f>
        <v>YEKPZBHHXW</v>
      </c>
      <c r="C1825">
        <f t="shared" si="309"/>
        <v>2097</v>
      </c>
      <c r="D1825">
        <f t="shared" si="319"/>
        <v>-100</v>
      </c>
      <c r="E1825" s="14" t="str">
        <f>VLOOKUP(A1825,'Fichier FI (en entrée)'!B:AH,2,0)</f>
        <v>ENV</v>
      </c>
      <c r="F1825" s="14" t="b">
        <f t="shared" si="310"/>
        <v>0</v>
      </c>
      <c r="G1825" s="14" t="b">
        <f>IFERROR(VLOOKUP(A1825,'Calculs FA (auto)'!A:F,6,0),FALSE)</f>
        <v>0</v>
      </c>
      <c r="H1825" s="14" t="b">
        <f t="shared" si="311"/>
        <v>0</v>
      </c>
      <c r="I1825" s="16" t="str">
        <f>IFERROR(VLOOKUP(A1825,'Moyennes FI (en entrée)'!B:N,7,0),"")</f>
        <v/>
      </c>
      <c r="J1825" s="16">
        <f>IFERROR(VLOOKUP(VLOOKUP(A1825,'Fichier FI (en entrée)'!B:AH,33,0),Modificateurs!A$2:B$5,2,0),0)</f>
        <v>0</v>
      </c>
      <c r="K1825" s="16">
        <f>IFERROR(VLOOKUP(VLOOKUP(A1825,'Redoub FI (en entrée)'!B:N,7,0),Modificateurs!A$8:B$11,2,0),0)</f>
        <v>0</v>
      </c>
      <c r="L1825" s="16">
        <f>IFERROR(VLOOKUP(M1825,Modificateurs!D$1:E$94,2,0),0)</f>
        <v>2</v>
      </c>
      <c r="M1825" t="str">
        <f>VLOOKUP(A1825,'Fichier FI (en entrée)'!B:AH,16,0)&amp;" "&amp;VLOOKUP(A1825,'Fichier FI (en entrée)'!B:AH,20,0)&amp;" "&amp;VLOOKUP(A1825,'Fichier FI (en entrée)'!B:AH,27,0)&amp;" "&amp;VLOOKUP(A1825,'Fichier FI (en entrée)'!B:AH,29,0)</f>
        <v xml:space="preserve">  Scientifique Physique-chimie</v>
      </c>
      <c r="N1825" t="str">
        <f>VLOOKUP(A1825,'Fichier FI (en entrée)'!B:AH,8,0)</f>
        <v>Scolarisé dans le supérieur en France</v>
      </c>
      <c r="O1825" t="b">
        <f>AND(C1825&gt;Synthèse!B$8,C1825&lt;Synthèse!B$10,NOT(Y1825))</f>
        <v>0</v>
      </c>
      <c r="Q1825" s="60">
        <f>ROUNDUP(C1825/(Synthèse!$B$4+Synthèse!$B$1)*8,0)</f>
        <v>10</v>
      </c>
      <c r="R1825" s="60">
        <f>IFERROR(VLOOKUP(A1825,'Evaluations (formulaire)'!A:P,6,0)+VLOOKUP(A1825,'Evaluations (formulaire)'!A:P,7,0),0)</f>
        <v>0</v>
      </c>
      <c r="S1825" s="60">
        <f>IFERROR(VLOOKUP(A1825,'Evaluations (formulaire)'!A:P,8,0),0)</f>
        <v>0</v>
      </c>
      <c r="T1825" s="60">
        <f>IF(AND(ISBLANK(P1825),Q1825&lt;=2),Synthèse!$B$41,IF(AND(ISBLANK(P1825),Q1825&gt;=7),Synthèse!$C$41,R1825+S1825))</f>
        <v>4.6296296296296294E-3</v>
      </c>
      <c r="U1825" s="60">
        <f t="shared" si="312"/>
        <v>-99.995370370370367</v>
      </c>
      <c r="V1825" s="60">
        <f t="shared" si="313"/>
        <v>1983</v>
      </c>
      <c r="X1825" s="26">
        <v>984</v>
      </c>
      <c r="Y1825" s="26" t="b">
        <f>IFERROR(VLOOKUP(A1825,'Calculs FA (auto)'!A:O,15,0),FALSE)</f>
        <v>0</v>
      </c>
      <c r="Z1825" s="26">
        <f>IFERROR(VLOOKUP(A1825,'Evaluations (formulaire)'!A:M,9,0),0)</f>
        <v>0</v>
      </c>
      <c r="AA1825" s="135" t="b">
        <v>0</v>
      </c>
      <c r="AB1825" s="135" t="b">
        <v>1</v>
      </c>
      <c r="AC1825" s="135" t="b">
        <f t="shared" si="314"/>
        <v>0</v>
      </c>
      <c r="AD1825" s="135" t="b">
        <f t="shared" si="315"/>
        <v>0</v>
      </c>
      <c r="AE1825" s="135" t="b">
        <f t="shared" si="316"/>
        <v>0</v>
      </c>
      <c r="AF1825" s="135" t="b">
        <f>AND(AC1825,$V1825&lt;=Synthèse!$B$44)</f>
        <v>0</v>
      </c>
      <c r="AG1825" s="135" t="b">
        <f>AND(AD1825,$V1825&lt;=Synthèse!$B$44)</f>
        <v>0</v>
      </c>
      <c r="AH1825" s="135" t="b">
        <f>AND(AE1825,$V1825&lt;=Synthèse!$B$44)</f>
        <v>0</v>
      </c>
      <c r="AI1825" s="137" t="b">
        <v>1</v>
      </c>
      <c r="AJ1825" s="137" t="b">
        <v>0</v>
      </c>
      <c r="AK1825" s="137" t="b">
        <f t="shared" si="317"/>
        <v>0</v>
      </c>
      <c r="AL1825" s="137" t="b">
        <f t="shared" si="318"/>
        <v>0</v>
      </c>
      <c r="AM1825" s="137" t="b">
        <f>AND(AK1825,$V1825&lt;=Synthèse!$B$44)</f>
        <v>0</v>
      </c>
      <c r="AN1825" s="137" t="b">
        <f>AND(AL1825,$V1825&lt;=Synthèse!$B$44)</f>
        <v>0</v>
      </c>
    </row>
    <row r="1826" spans="1:40">
      <c r="A1826" s="17">
        <v>1070877</v>
      </c>
      <c r="B1826" t="str">
        <f ca="1">VLOOKUP(A1826,'Fichier FI (en entrée)'!B:AH,3,0)</f>
        <v>GKXNEFGMIS</v>
      </c>
      <c r="C1826">
        <f t="shared" si="309"/>
        <v>994</v>
      </c>
      <c r="D1826">
        <f t="shared" si="319"/>
        <v>10.37</v>
      </c>
      <c r="E1826" s="14" t="str">
        <f>VLOOKUP(A1826,'Fichier FI (en entrée)'!B:AH,2,0)</f>
        <v>EV</v>
      </c>
      <c r="F1826" s="14" t="b">
        <f t="shared" si="310"/>
        <v>1</v>
      </c>
      <c r="G1826" s="14" t="b">
        <f>IFERROR(VLOOKUP(A1826,'Calculs FA (auto)'!A:F,6,0),FALSE)</f>
        <v>0</v>
      </c>
      <c r="H1826" s="14" t="b">
        <f t="shared" si="311"/>
        <v>0</v>
      </c>
      <c r="I1826" s="16">
        <f>IFERROR(VLOOKUP(A1826,'Moyennes FI (en entrée)'!B:N,7,0),"")</f>
        <v>8.3699999999999992</v>
      </c>
      <c r="J1826" s="16">
        <f>IFERROR(VLOOKUP(VLOOKUP(A1826,'Fichier FI (en entrée)'!B:AH,33,0),Modificateurs!A$2:B$5,2,0),0)</f>
        <v>0</v>
      </c>
      <c r="K1826" s="16">
        <f>IFERROR(VLOOKUP(VLOOKUP(A1826,'Redoub FI (en entrée)'!B:N,7,0),Modificateurs!A$8:B$11,2,0),0)</f>
        <v>0</v>
      </c>
      <c r="L1826" s="16">
        <f>IFERROR(VLOOKUP(M1826,Modificateurs!D$1:E$94,2,0),0)</f>
        <v>2</v>
      </c>
      <c r="M1826" t="str">
        <f>VLOOKUP(A1826,'Fichier FI (en entrée)'!B:AH,16,0)&amp;" "&amp;VLOOKUP(A1826,'Fichier FI (en entrée)'!B:AH,20,0)&amp;" "&amp;VLOOKUP(A1826,'Fichier FI (en entrée)'!B:AH,27,0)&amp;" "&amp;VLOOKUP(A1826,'Fichier FI (en entrée)'!B:AH,29,0)</f>
        <v xml:space="preserve">  Scientifique Physique-chimie</v>
      </c>
      <c r="N1826" t="str">
        <f>VLOOKUP(A1826,'Fichier FI (en entrée)'!B:AH,8,0)</f>
        <v>Scolarisé dans le supérieur en France</v>
      </c>
      <c r="O1826" t="b">
        <f>AND(C1826&gt;Synthèse!B$8,C1826&lt;Synthèse!B$10,NOT(Y1826))</f>
        <v>1</v>
      </c>
      <c r="Q1826" s="60">
        <f>ROUNDUP(C1826/(Synthèse!$B$4+Synthèse!$B$1)*8,0)</f>
        <v>5</v>
      </c>
      <c r="R1826" s="60">
        <f>IFERROR(VLOOKUP(A1826,'Evaluations (formulaire)'!A:P,6,0)+VLOOKUP(A1826,'Evaluations (formulaire)'!A:P,7,0),0)</f>
        <v>0</v>
      </c>
      <c r="S1826" s="60">
        <f>IFERROR(VLOOKUP(A1826,'Evaluations (formulaire)'!A:P,8,0),0)</f>
        <v>0</v>
      </c>
      <c r="T1826" s="60">
        <f>IF(AND(ISBLANK(P1826),Q1826&lt;=2),Synthèse!$B$41,IF(AND(ISBLANK(P1826),Q1826&gt;=7),Synthèse!$C$41,R1826+S1826))</f>
        <v>0</v>
      </c>
      <c r="U1826" s="60">
        <f t="shared" si="312"/>
        <v>10.37</v>
      </c>
      <c r="V1826" s="60">
        <f t="shared" si="313"/>
        <v>994</v>
      </c>
      <c r="X1826" s="26">
        <v>2025</v>
      </c>
      <c r="Y1826" s="26" t="b">
        <f>IFERROR(VLOOKUP(A1826,'Calculs FA (auto)'!A:O,15,0),FALSE)</f>
        <v>0</v>
      </c>
      <c r="Z1826" s="26">
        <f>IFERROR(VLOOKUP(A1826,'Evaluations (formulaire)'!A:M,9,0),0)</f>
        <v>0</v>
      </c>
      <c r="AA1826" s="135" t="b">
        <v>1</v>
      </c>
      <c r="AB1826" s="135" t="b">
        <v>0</v>
      </c>
      <c r="AC1826" s="135" t="b">
        <f t="shared" si="314"/>
        <v>1</v>
      </c>
      <c r="AD1826" s="135" t="b">
        <f t="shared" si="315"/>
        <v>0</v>
      </c>
      <c r="AE1826" s="135" t="b">
        <f t="shared" si="316"/>
        <v>0</v>
      </c>
      <c r="AF1826" s="135" t="b">
        <f>AND(AC1826,$V1826&lt;=Synthèse!$B$44)</f>
        <v>0</v>
      </c>
      <c r="AG1826" s="135" t="b">
        <f>AND(AD1826,$V1826&lt;=Synthèse!$B$44)</f>
        <v>0</v>
      </c>
      <c r="AH1826" s="135" t="b">
        <f>AND(AE1826,$V1826&lt;=Synthèse!$B$44)</f>
        <v>0</v>
      </c>
      <c r="AI1826" s="137" t="b">
        <v>0</v>
      </c>
      <c r="AJ1826" s="137" t="b">
        <v>1</v>
      </c>
      <c r="AK1826" s="137" t="b">
        <f t="shared" si="317"/>
        <v>0</v>
      </c>
      <c r="AL1826" s="137" t="b">
        <f t="shared" si="318"/>
        <v>1</v>
      </c>
      <c r="AM1826" s="137" t="b">
        <f>AND(AK1826,$V1826&lt;=Synthèse!$B$44)</f>
        <v>0</v>
      </c>
      <c r="AN1826" s="137" t="b">
        <f>AND(AL1826,$V1826&lt;=Synthèse!$B$44)</f>
        <v>0</v>
      </c>
    </row>
    <row r="1827" spans="1:40">
      <c r="A1827" s="17">
        <v>1071042</v>
      </c>
      <c r="B1827" t="str">
        <f ca="1">VLOOKUP(A1827,'Fichier FI (en entrée)'!B:AH,3,0)</f>
        <v>DZVJXIOYFQ</v>
      </c>
      <c r="C1827">
        <f t="shared" si="309"/>
        <v>486</v>
      </c>
      <c r="D1827">
        <f t="shared" si="319"/>
        <v>13.47</v>
      </c>
      <c r="E1827" s="14" t="str">
        <f>VLOOKUP(A1827,'Fichier FI (en entrée)'!B:AH,2,0)</f>
        <v>EV</v>
      </c>
      <c r="F1827" s="14" t="b">
        <f t="shared" si="310"/>
        <v>1</v>
      </c>
      <c r="G1827" s="14" t="b">
        <f>IFERROR(VLOOKUP(A1827,'Calculs FA (auto)'!A:F,6,0),FALSE)</f>
        <v>0</v>
      </c>
      <c r="H1827" s="14" t="b">
        <f t="shared" si="311"/>
        <v>0</v>
      </c>
      <c r="I1827" s="16">
        <f>IFERROR(VLOOKUP(A1827,'Moyennes FI (en entrée)'!B:N,7,0),"")</f>
        <v>10.47</v>
      </c>
      <c r="J1827" s="16">
        <f>IFERROR(VLOOKUP(VLOOKUP(A1827,'Fichier FI (en entrée)'!B:AH,33,0),Modificateurs!A$2:B$5,2,0),0)</f>
        <v>0</v>
      </c>
      <c r="K1827" s="16">
        <f>IFERROR(VLOOKUP(VLOOKUP(A1827,'Redoub FI (en entrée)'!B:N,7,0),Modificateurs!A$8:B$11,2,0),0)</f>
        <v>0</v>
      </c>
      <c r="L1827" s="16">
        <f>IFERROR(VLOOKUP(M1827,Modificateurs!D$1:E$94,2,0),0)</f>
        <v>3</v>
      </c>
      <c r="M1827" t="str">
        <f>VLOOKUP(A1827,'Fichier FI (en entrée)'!B:AH,16,0)&amp;" "&amp;VLOOKUP(A1827,'Fichier FI (en entrée)'!B:AH,20,0)&amp;" "&amp;VLOOKUP(A1827,'Fichier FI (en entrée)'!B:AH,27,0)&amp;" "&amp;VLOOKUP(A1827,'Fichier FI (en entrée)'!B:AH,29,0)</f>
        <v xml:space="preserve">  Scientifique Informatique et Sciences du numérique</v>
      </c>
      <c r="N1827" t="str">
        <f>VLOOKUP(A1827,'Fichier FI (en entrée)'!B:AH,8,0)</f>
        <v>Non scolarisé</v>
      </c>
      <c r="O1827" t="b">
        <f>AND(C1827&gt;Synthèse!B$8,C1827&lt;Synthèse!B$10,NOT(Y1827))</f>
        <v>1</v>
      </c>
      <c r="Q1827" s="60">
        <f>ROUNDUP(C1827/(Synthèse!$B$4+Synthèse!$B$1)*8,0)</f>
        <v>3</v>
      </c>
      <c r="R1827" s="60">
        <f>IFERROR(VLOOKUP(A1827,'Evaluations (formulaire)'!A:P,6,0)+VLOOKUP(A1827,'Evaluations (formulaire)'!A:P,7,0),0)</f>
        <v>0</v>
      </c>
      <c r="S1827" s="60">
        <f>IFERROR(VLOOKUP(A1827,'Evaluations (formulaire)'!A:P,8,0),0)</f>
        <v>0</v>
      </c>
      <c r="T1827" s="60">
        <f>IF(AND(ISBLANK(P1827),Q1827&lt;=2),Synthèse!$B$41,IF(AND(ISBLANK(P1827),Q1827&gt;=7),Synthèse!$C$41,R1827+S1827))</f>
        <v>0</v>
      </c>
      <c r="U1827" s="60">
        <f t="shared" si="312"/>
        <v>13.47</v>
      </c>
      <c r="V1827" s="60">
        <f t="shared" si="313"/>
        <v>487</v>
      </c>
      <c r="X1827" s="26">
        <v>1010</v>
      </c>
      <c r="Y1827" s="26" t="b">
        <f>IFERROR(VLOOKUP(A1827,'Calculs FA (auto)'!A:O,15,0),FALSE)</f>
        <v>0</v>
      </c>
      <c r="Z1827" s="26">
        <f>IFERROR(VLOOKUP(A1827,'Evaluations (formulaire)'!A:M,9,0),0)</f>
        <v>0</v>
      </c>
      <c r="AA1827" s="135" t="b">
        <v>0</v>
      </c>
      <c r="AB1827" s="135" t="b">
        <v>1</v>
      </c>
      <c r="AC1827" s="135" t="b">
        <f t="shared" si="314"/>
        <v>0</v>
      </c>
      <c r="AD1827" s="135" t="b">
        <f t="shared" si="315"/>
        <v>1</v>
      </c>
      <c r="AE1827" s="135" t="b">
        <f t="shared" si="316"/>
        <v>0</v>
      </c>
      <c r="AF1827" s="135" t="b">
        <f>AND(AC1827,$V1827&lt;=Synthèse!$B$44)</f>
        <v>0</v>
      </c>
      <c r="AG1827" s="135" t="b">
        <f>AND(AD1827,$V1827&lt;=Synthèse!$B$44)</f>
        <v>1</v>
      </c>
      <c r="AH1827" s="135" t="b">
        <f>AND(AE1827,$V1827&lt;=Synthèse!$B$44)</f>
        <v>0</v>
      </c>
      <c r="AI1827" s="137" t="b">
        <v>1</v>
      </c>
      <c r="AJ1827" s="137" t="b">
        <v>0</v>
      </c>
      <c r="AK1827" s="137" t="b">
        <f t="shared" si="317"/>
        <v>1</v>
      </c>
      <c r="AL1827" s="137" t="b">
        <f t="shared" si="318"/>
        <v>0</v>
      </c>
      <c r="AM1827" s="137" t="b">
        <f>AND(AK1827,$V1827&lt;=Synthèse!$B$44)</f>
        <v>1</v>
      </c>
      <c r="AN1827" s="137" t="b">
        <f>AND(AL1827,$V1827&lt;=Synthèse!$B$44)</f>
        <v>0</v>
      </c>
    </row>
    <row r="1828" spans="1:40">
      <c r="A1828" s="17">
        <v>1071105</v>
      </c>
      <c r="B1828" t="str">
        <f ca="1">VLOOKUP(A1828,'Fichier FI (en entrée)'!B:AH,3,0)</f>
        <v>MVOPLPPYQN</v>
      </c>
      <c r="C1828">
        <f t="shared" si="309"/>
        <v>1564</v>
      </c>
      <c r="D1828">
        <f t="shared" si="319"/>
        <v>-0.6899999999999995</v>
      </c>
      <c r="E1828" s="14" t="str">
        <f>VLOOKUP(A1828,'Fichier FI (en entrée)'!B:AH,2,0)</f>
        <v>EV</v>
      </c>
      <c r="F1828" s="14" t="b">
        <f t="shared" si="310"/>
        <v>1</v>
      </c>
      <c r="G1828" s="14" t="b">
        <f>IFERROR(VLOOKUP(A1828,'Calculs FA (auto)'!A:F,6,0),FALSE)</f>
        <v>1</v>
      </c>
      <c r="H1828" s="14" t="b">
        <f t="shared" si="311"/>
        <v>1</v>
      </c>
      <c r="I1828" s="16">
        <f>IFERROR(VLOOKUP(A1828,'Moyennes FI (en entrée)'!B:N,7,0),"")</f>
        <v>11.31</v>
      </c>
      <c r="J1828" s="16">
        <f>IFERROR(VLOOKUP(VLOOKUP(A1828,'Fichier FI (en entrée)'!B:AH,33,0),Modificateurs!A$2:B$5,2,0),0)</f>
        <v>0</v>
      </c>
      <c r="K1828" s="16">
        <f>IFERROR(VLOOKUP(VLOOKUP(A1828,'Redoub FI (en entrée)'!B:N,7,0),Modificateurs!A$8:B$11,2,0),0)</f>
        <v>0</v>
      </c>
      <c r="L1828" s="16">
        <f>IFERROR(VLOOKUP(M1828,Modificateurs!D$1:E$94,2,0),0)</f>
        <v>-12</v>
      </c>
      <c r="M1828" t="str">
        <f>VLOOKUP(A1828,'Fichier FI (en entrée)'!B:AH,16,0)&amp;" "&amp;VLOOKUP(A1828,'Fichier FI (en entrée)'!B:AH,20,0)&amp;" "&amp;VLOOKUP(A1828,'Fichier FI (en entrée)'!B:AH,27,0)&amp;" "&amp;VLOOKUP(A1828,'Fichier FI (en entrée)'!B:AH,29,0)</f>
        <v xml:space="preserve">  Professionnelle Systèmes électroniques numériques</v>
      </c>
      <c r="N1828" t="str">
        <f>VLOOKUP(A1828,'Fichier FI (en entrée)'!B:AH,8,0)</f>
        <v>Scolarisé dans le supérieur en France</v>
      </c>
      <c r="O1828" t="b">
        <f>AND(C1828&gt;Synthèse!B$8,C1828&lt;Synthèse!B$10,NOT(Y1828))</f>
        <v>0</v>
      </c>
      <c r="Q1828" s="60">
        <f>ROUNDUP(C1828/(Synthèse!$B$4+Synthèse!$B$1)*8,0)</f>
        <v>8</v>
      </c>
      <c r="R1828" s="60">
        <f>IFERROR(VLOOKUP(A1828,'Evaluations (formulaire)'!A:P,6,0)+VLOOKUP(A1828,'Evaluations (formulaire)'!A:P,7,0),0)</f>
        <v>0</v>
      </c>
      <c r="S1828" s="60">
        <f>IFERROR(VLOOKUP(A1828,'Evaluations (formulaire)'!A:P,8,0),0)</f>
        <v>0</v>
      </c>
      <c r="T1828" s="60">
        <f>IF(AND(ISBLANK(P1828),Q1828&lt;=2),Synthèse!$B$41,IF(AND(ISBLANK(P1828),Q1828&gt;=7),Synthèse!$C$41,R1828+S1828))</f>
        <v>4.6296296296296294E-3</v>
      </c>
      <c r="U1828" s="60">
        <f t="shared" si="312"/>
        <v>-0.68537037037036985</v>
      </c>
      <c r="V1828" s="60">
        <f t="shared" si="313"/>
        <v>1564</v>
      </c>
      <c r="X1828" s="26">
        <v>2080</v>
      </c>
      <c r="Y1828" s="26" t="b">
        <f>IFERROR(VLOOKUP(A1828,'Calculs FA (auto)'!A:O,15,0),FALSE)</f>
        <v>0</v>
      </c>
      <c r="Z1828" s="26">
        <f>IFERROR(VLOOKUP(A1828,'Evaluations (formulaire)'!A:M,9,0),0)</f>
        <v>0</v>
      </c>
      <c r="AA1828" s="135" t="b">
        <v>1</v>
      </c>
      <c r="AB1828" s="135" t="b">
        <v>0</v>
      </c>
      <c r="AC1828" s="135" t="b">
        <f t="shared" si="314"/>
        <v>1</v>
      </c>
      <c r="AD1828" s="135" t="b">
        <f t="shared" si="315"/>
        <v>0</v>
      </c>
      <c r="AE1828" s="135" t="b">
        <f t="shared" si="316"/>
        <v>0</v>
      </c>
      <c r="AF1828" s="135" t="b">
        <f>AND(AC1828,$V1828&lt;=Synthèse!$B$44)</f>
        <v>0</v>
      </c>
      <c r="AG1828" s="135" t="b">
        <f>AND(AD1828,$V1828&lt;=Synthèse!$B$44)</f>
        <v>0</v>
      </c>
      <c r="AH1828" s="135" t="b">
        <f>AND(AE1828,$V1828&lt;=Synthèse!$B$44)</f>
        <v>0</v>
      </c>
      <c r="AI1828" s="137" t="b">
        <v>0</v>
      </c>
      <c r="AJ1828" s="137" t="b">
        <v>1</v>
      </c>
      <c r="AK1828" s="137" t="b">
        <f t="shared" si="317"/>
        <v>0</v>
      </c>
      <c r="AL1828" s="137" t="b">
        <f t="shared" si="318"/>
        <v>1</v>
      </c>
      <c r="AM1828" s="137" t="b">
        <f>AND(AK1828,$V1828&lt;=Synthèse!$B$44)</f>
        <v>0</v>
      </c>
      <c r="AN1828" s="137" t="b">
        <f>AND(AL1828,$V1828&lt;=Synthèse!$B$44)</f>
        <v>0</v>
      </c>
    </row>
    <row r="1829" spans="1:40">
      <c r="A1829" s="17">
        <v>1071111</v>
      </c>
      <c r="B1829" t="str">
        <f ca="1">VLOOKUP(A1829,'Fichier FI (en entrée)'!B:AH,3,0)</f>
        <v>JNCAOIMYMY</v>
      </c>
      <c r="C1829">
        <f t="shared" si="309"/>
        <v>388</v>
      </c>
      <c r="D1829">
        <f t="shared" si="319"/>
        <v>14.18</v>
      </c>
      <c r="E1829" s="14" t="str">
        <f>VLOOKUP(A1829,'Fichier FI (en entrée)'!B:AH,2,0)</f>
        <v>EV</v>
      </c>
      <c r="F1829" s="14" t="b">
        <f t="shared" si="310"/>
        <v>1</v>
      </c>
      <c r="G1829" s="14" t="b">
        <f>IFERROR(VLOOKUP(A1829,'Calculs FA (auto)'!A:F,6,0),FALSE)</f>
        <v>1</v>
      </c>
      <c r="H1829" s="14" t="b">
        <f t="shared" si="311"/>
        <v>1</v>
      </c>
      <c r="I1829" s="16">
        <f>IFERROR(VLOOKUP(A1829,'Moyennes FI (en entrée)'!B:N,7,0),"")</f>
        <v>13.18</v>
      </c>
      <c r="J1829" s="16">
        <f>IFERROR(VLOOKUP(VLOOKUP(A1829,'Fichier FI (en entrée)'!B:AH,33,0),Modificateurs!A$2:B$5,2,0),0)</f>
        <v>0</v>
      </c>
      <c r="K1829" s="16">
        <f>IFERROR(VLOOKUP(VLOOKUP(A1829,'Redoub FI (en entrée)'!B:N,7,0),Modificateurs!A$8:B$11,2,0),0)</f>
        <v>0</v>
      </c>
      <c r="L1829" s="16">
        <f>IFERROR(VLOOKUP(M1829,Modificateurs!D$1:E$94,2,0),0)</f>
        <v>1</v>
      </c>
      <c r="M1829" t="str">
        <f>VLOOKUP(A1829,'Fichier FI (en entrée)'!B:AH,16,0)&amp;" "&amp;VLOOKUP(A1829,'Fichier FI (en entrée)'!B:AH,20,0)&amp;" "&amp;VLOOKUP(A1829,'Fichier FI (en entrée)'!B:AH,27,0)&amp;" "&amp;VLOOKUP(A1829,'Fichier FI (en entrée)'!B:AH,29,0)</f>
        <v xml:space="preserve">  Scientifique Pas de spécialité (S.I)</v>
      </c>
      <c r="N1829" t="str">
        <f>VLOOKUP(A1829,'Fichier FI (en entrée)'!B:AH,8,0)</f>
        <v>Scolarisé dans le supérieur en France</v>
      </c>
      <c r="O1829" t="b">
        <f>AND(C1829&gt;Synthèse!B$8,C1829&lt;Synthèse!B$10,NOT(Y1829))</f>
        <v>0</v>
      </c>
      <c r="Q1829" s="60">
        <f>ROUNDUP(C1829/(Synthèse!$B$4+Synthèse!$B$1)*8,0)</f>
        <v>2</v>
      </c>
      <c r="R1829" s="60">
        <f>IFERROR(VLOOKUP(A1829,'Evaluations (formulaire)'!A:P,6,0)+VLOOKUP(A1829,'Evaluations (formulaire)'!A:P,7,0),0)</f>
        <v>0</v>
      </c>
      <c r="S1829" s="60">
        <f>IFERROR(VLOOKUP(A1829,'Evaluations (formulaire)'!A:P,8,0),0)</f>
        <v>0</v>
      </c>
      <c r="T1829" s="60">
        <f>IF(AND(ISBLANK(P1829),Q1829&lt;=2),Synthèse!$B$41,IF(AND(ISBLANK(P1829),Q1829&gt;=7),Synthèse!$C$41,R1829+S1829))</f>
        <v>4.6511627906976744E-3</v>
      </c>
      <c r="U1829" s="60">
        <f t="shared" si="312"/>
        <v>14.184651162790697</v>
      </c>
      <c r="V1829" s="60">
        <f t="shared" si="313"/>
        <v>387</v>
      </c>
      <c r="X1829" s="26">
        <v>510</v>
      </c>
      <c r="Y1829" s="26" t="b">
        <f>IFERROR(VLOOKUP(A1829,'Calculs FA (auto)'!A:O,15,0),FALSE)</f>
        <v>0</v>
      </c>
      <c r="Z1829" s="26">
        <f>IFERROR(VLOOKUP(A1829,'Evaluations (formulaire)'!A:M,9,0),0)</f>
        <v>0</v>
      </c>
      <c r="AA1829" s="135" t="b">
        <v>0</v>
      </c>
      <c r="AB1829" s="135" t="b">
        <v>0</v>
      </c>
      <c r="AC1829" s="135" t="b">
        <f t="shared" si="314"/>
        <v>0</v>
      </c>
      <c r="AD1829" s="135" t="b">
        <f t="shared" si="315"/>
        <v>0</v>
      </c>
      <c r="AE1829" s="135" t="b">
        <f t="shared" si="316"/>
        <v>1</v>
      </c>
      <c r="AF1829" s="135" t="b">
        <f>AND(AC1829,$V1829&lt;=Synthèse!$B$44)</f>
        <v>0</v>
      </c>
      <c r="AG1829" s="135" t="b">
        <f>AND(AD1829,$V1829&lt;=Synthèse!$B$44)</f>
        <v>0</v>
      </c>
      <c r="AH1829" s="135" t="b">
        <f>AND(AE1829,$V1829&lt;=Synthèse!$B$44)</f>
        <v>1</v>
      </c>
      <c r="AI1829" s="137" t="b">
        <v>0</v>
      </c>
      <c r="AJ1829" s="137" t="b">
        <v>0</v>
      </c>
      <c r="AK1829" s="137" t="b">
        <f t="shared" si="317"/>
        <v>0</v>
      </c>
      <c r="AL1829" s="137" t="b">
        <f t="shared" si="318"/>
        <v>0</v>
      </c>
      <c r="AM1829" s="137" t="b">
        <f>AND(AK1829,$V1829&lt;=Synthèse!$B$44)</f>
        <v>0</v>
      </c>
      <c r="AN1829" s="137" t="b">
        <f>AND(AL1829,$V1829&lt;=Synthèse!$B$44)</f>
        <v>0</v>
      </c>
    </row>
    <row r="1830" spans="1:40">
      <c r="A1830" s="17">
        <v>1071305</v>
      </c>
      <c r="B1830" t="str">
        <f ca="1">VLOOKUP(A1830,'Fichier FI (en entrée)'!B:AH,3,0)</f>
        <v>ETTERIKKRK</v>
      </c>
      <c r="C1830">
        <f t="shared" si="309"/>
        <v>367</v>
      </c>
      <c r="D1830">
        <f t="shared" si="319"/>
        <v>14.37</v>
      </c>
      <c r="E1830" s="14" t="str">
        <f>VLOOKUP(A1830,'Fichier FI (en entrée)'!B:AH,2,0)</f>
        <v>EV</v>
      </c>
      <c r="F1830" s="14" t="b">
        <f t="shared" si="310"/>
        <v>1</v>
      </c>
      <c r="G1830" s="14" t="b">
        <f>IFERROR(VLOOKUP(A1830,'Calculs FA (auto)'!A:F,6,0),FALSE)</f>
        <v>0</v>
      </c>
      <c r="H1830" s="14" t="b">
        <f t="shared" si="311"/>
        <v>0</v>
      </c>
      <c r="I1830" s="16">
        <f>IFERROR(VLOOKUP(A1830,'Moyennes FI (en entrée)'!B:N,7,0),"")</f>
        <v>12.37</v>
      </c>
      <c r="J1830" s="16">
        <f>IFERROR(VLOOKUP(VLOOKUP(A1830,'Fichier FI (en entrée)'!B:AH,33,0),Modificateurs!A$2:B$5,2,0),0)</f>
        <v>0</v>
      </c>
      <c r="K1830" s="16">
        <f>IFERROR(VLOOKUP(VLOOKUP(A1830,'Redoub FI (en entrée)'!B:N,7,0),Modificateurs!A$8:B$11,2,0),0)</f>
        <v>0</v>
      </c>
      <c r="L1830" s="16">
        <f>IFERROR(VLOOKUP(M1830,Modificateurs!D$1:E$94,2,0),0)</f>
        <v>2</v>
      </c>
      <c r="M1830" t="str">
        <f>VLOOKUP(A1830,'Fichier FI (en entrée)'!B:AH,16,0)&amp;" "&amp;VLOOKUP(A1830,'Fichier FI (en entrée)'!B:AH,20,0)&amp;" "&amp;VLOOKUP(A1830,'Fichier FI (en entrée)'!B:AH,27,0)&amp;" "&amp;VLOOKUP(A1830,'Fichier FI (en entrée)'!B:AH,29,0)</f>
        <v xml:space="preserve">  Scientifique Mathématiques</v>
      </c>
      <c r="N1830" t="str">
        <f>VLOOKUP(A1830,'Fichier FI (en entrée)'!B:AH,8,0)</f>
        <v>Scolarisé dans le supérieur en France</v>
      </c>
      <c r="O1830" t="b">
        <f>AND(C1830&gt;Synthèse!B$8,C1830&lt;Synthèse!B$10,NOT(Y1830))</f>
        <v>0</v>
      </c>
      <c r="Q1830" s="60">
        <f>ROUNDUP(C1830/(Synthèse!$B$4+Synthèse!$B$1)*8,0)</f>
        <v>2</v>
      </c>
      <c r="R1830" s="60">
        <f>IFERROR(VLOOKUP(A1830,'Evaluations (formulaire)'!A:P,6,0)+VLOOKUP(A1830,'Evaluations (formulaire)'!A:P,7,0),0)</f>
        <v>0</v>
      </c>
      <c r="S1830" s="60">
        <f>IFERROR(VLOOKUP(A1830,'Evaluations (formulaire)'!A:P,8,0),0)</f>
        <v>0</v>
      </c>
      <c r="T1830" s="60">
        <f>IF(AND(ISBLANK(P1830),Q1830&lt;=2),Synthèse!$B$41,IF(AND(ISBLANK(P1830),Q1830&gt;=7),Synthèse!$C$41,R1830+S1830))</f>
        <v>4.6511627906976744E-3</v>
      </c>
      <c r="U1830" s="60">
        <f t="shared" si="312"/>
        <v>14.374651162790697</v>
      </c>
      <c r="V1830" s="60">
        <f t="shared" si="313"/>
        <v>367</v>
      </c>
      <c r="X1830" s="26">
        <v>1110</v>
      </c>
      <c r="Y1830" s="26" t="b">
        <f>IFERROR(VLOOKUP(A1830,'Calculs FA (auto)'!A:O,15,0),FALSE)</f>
        <v>0</v>
      </c>
      <c r="Z1830" s="26">
        <f>IFERROR(VLOOKUP(A1830,'Evaluations (formulaire)'!A:M,9,0),0)</f>
        <v>0</v>
      </c>
      <c r="AA1830" s="135" t="b">
        <v>0</v>
      </c>
      <c r="AB1830" s="135" t="b">
        <v>1</v>
      </c>
      <c r="AC1830" s="135" t="b">
        <f t="shared" si="314"/>
        <v>0</v>
      </c>
      <c r="AD1830" s="135" t="b">
        <f t="shared" si="315"/>
        <v>1</v>
      </c>
      <c r="AE1830" s="135" t="b">
        <f t="shared" si="316"/>
        <v>0</v>
      </c>
      <c r="AF1830" s="135" t="b">
        <f>AND(AC1830,$V1830&lt;=Synthèse!$B$44)</f>
        <v>0</v>
      </c>
      <c r="AG1830" s="135" t="b">
        <f>AND(AD1830,$V1830&lt;=Synthèse!$B$44)</f>
        <v>1</v>
      </c>
      <c r="AH1830" s="135" t="b">
        <f>AND(AE1830,$V1830&lt;=Synthèse!$B$44)</f>
        <v>0</v>
      </c>
      <c r="AI1830" s="137" t="b">
        <v>0</v>
      </c>
      <c r="AJ1830" s="137" t="b">
        <v>0</v>
      </c>
      <c r="AK1830" s="137" t="b">
        <f t="shared" si="317"/>
        <v>0</v>
      </c>
      <c r="AL1830" s="137" t="b">
        <f t="shared" si="318"/>
        <v>0</v>
      </c>
      <c r="AM1830" s="137" t="b">
        <f>AND(AK1830,$V1830&lt;=Synthèse!$B$44)</f>
        <v>0</v>
      </c>
      <c r="AN1830" s="137" t="b">
        <f>AND(AL1830,$V1830&lt;=Synthèse!$B$44)</f>
        <v>0</v>
      </c>
    </row>
    <row r="1831" spans="1:40">
      <c r="A1831" s="17">
        <v>1072094</v>
      </c>
      <c r="B1831" t="str">
        <f ca="1">VLOOKUP(A1831,'Fichier FI (en entrée)'!B:AH,3,0)</f>
        <v>LWTWOFJXXP</v>
      </c>
      <c r="C1831">
        <f t="shared" si="309"/>
        <v>715</v>
      </c>
      <c r="D1831">
        <f t="shared" si="319"/>
        <v>12.1</v>
      </c>
      <c r="E1831" s="14" t="str">
        <f>VLOOKUP(A1831,'Fichier FI (en entrée)'!B:AH,2,0)</f>
        <v>EV</v>
      </c>
      <c r="F1831" s="14" t="b">
        <f t="shared" si="310"/>
        <v>1</v>
      </c>
      <c r="G1831" s="14" t="b">
        <f>IFERROR(VLOOKUP(A1831,'Calculs FA (auto)'!A:F,6,0),FALSE)</f>
        <v>1</v>
      </c>
      <c r="H1831" s="14" t="b">
        <f t="shared" si="311"/>
        <v>1</v>
      </c>
      <c r="I1831" s="16">
        <f>IFERROR(VLOOKUP(A1831,'Moyennes FI (en entrée)'!B:N,7,0),"")</f>
        <v>9.1</v>
      </c>
      <c r="J1831" s="16">
        <f>IFERROR(VLOOKUP(VLOOKUP(A1831,'Fichier FI (en entrée)'!B:AH,33,0),Modificateurs!A$2:B$5,2,0),0)</f>
        <v>0</v>
      </c>
      <c r="K1831" s="16">
        <f>IFERROR(VLOOKUP(VLOOKUP(A1831,'Redoub FI (en entrée)'!B:N,7,0),Modificateurs!A$8:B$11,2,0),0)</f>
        <v>0</v>
      </c>
      <c r="L1831" s="16">
        <f>IFERROR(VLOOKUP(M1831,Modificateurs!D$1:E$94,2,0),0)</f>
        <v>3</v>
      </c>
      <c r="M1831" t="str">
        <f>VLOOKUP(A1831,'Fichier FI (en entrée)'!B:AH,16,0)&amp;" "&amp;VLOOKUP(A1831,'Fichier FI (en entrée)'!B:AH,20,0)&amp;" "&amp;VLOOKUP(A1831,'Fichier FI (en entrée)'!B:AH,27,0)&amp;" "&amp;VLOOKUP(A1831,'Fichier FI (en entrée)'!B:AH,29,0)</f>
        <v xml:space="preserve">  Scientifique Informatique et Sciences du numérique</v>
      </c>
      <c r="N1831" t="str">
        <f>VLOOKUP(A1831,'Fichier FI (en entrée)'!B:AH,8,0)</f>
        <v>Non scolarisé</v>
      </c>
      <c r="O1831" t="b">
        <f>AND(C1831&gt;Synthèse!B$8,C1831&lt;Synthèse!B$10,NOT(Y1831))</f>
        <v>0</v>
      </c>
      <c r="Q1831" s="60">
        <f>ROUNDUP(C1831/(Synthèse!$B$4+Synthèse!$B$1)*8,0)</f>
        <v>4</v>
      </c>
      <c r="R1831" s="60">
        <f>IFERROR(VLOOKUP(A1831,'Evaluations (formulaire)'!A:P,6,0)+VLOOKUP(A1831,'Evaluations (formulaire)'!A:P,7,0),0)</f>
        <v>0</v>
      </c>
      <c r="S1831" s="60">
        <f>IFERROR(VLOOKUP(A1831,'Evaluations (formulaire)'!A:P,8,0),0)</f>
        <v>0</v>
      </c>
      <c r="T1831" s="60">
        <f>IF(AND(ISBLANK(P1831),Q1831&lt;=2),Synthèse!$B$41,IF(AND(ISBLANK(P1831),Q1831&gt;=7),Synthèse!$C$41,R1831+S1831))</f>
        <v>0</v>
      </c>
      <c r="U1831" s="60">
        <f t="shared" si="312"/>
        <v>12.1</v>
      </c>
      <c r="V1831" s="60">
        <f t="shared" si="313"/>
        <v>715</v>
      </c>
      <c r="X1831" s="26">
        <v>65</v>
      </c>
      <c r="Y1831" s="26" t="b">
        <f>IFERROR(VLOOKUP(A1831,'Calculs FA (auto)'!A:O,15,0),FALSE)</f>
        <v>1</v>
      </c>
      <c r="Z1831" s="26">
        <f>IFERROR(VLOOKUP(A1831,'Evaluations (formulaire)'!A:M,9,0),0)</f>
        <v>0</v>
      </c>
      <c r="AA1831" s="135" t="b">
        <v>1</v>
      </c>
      <c r="AB1831" s="135" t="b">
        <v>0</v>
      </c>
      <c r="AC1831" s="135" t="b">
        <f t="shared" si="314"/>
        <v>1</v>
      </c>
      <c r="AD1831" s="135" t="b">
        <f t="shared" si="315"/>
        <v>0</v>
      </c>
      <c r="AE1831" s="135" t="b">
        <f t="shared" si="316"/>
        <v>0</v>
      </c>
      <c r="AF1831" s="135" t="b">
        <f>AND(AC1831,$V1831&lt;=Synthèse!$B$44)</f>
        <v>0</v>
      </c>
      <c r="AG1831" s="135" t="b">
        <f>AND(AD1831,$V1831&lt;=Synthèse!$B$44)</f>
        <v>0</v>
      </c>
      <c r="AH1831" s="135" t="b">
        <f>AND(AE1831,$V1831&lt;=Synthèse!$B$44)</f>
        <v>0</v>
      </c>
      <c r="AI1831" s="137" t="b">
        <v>0</v>
      </c>
      <c r="AJ1831" s="137" t="b">
        <v>1</v>
      </c>
      <c r="AK1831" s="137" t="b">
        <f t="shared" si="317"/>
        <v>0</v>
      </c>
      <c r="AL1831" s="137" t="b">
        <f t="shared" si="318"/>
        <v>1</v>
      </c>
      <c r="AM1831" s="137" t="b">
        <f>AND(AK1831,$V1831&lt;=Synthèse!$B$44)</f>
        <v>0</v>
      </c>
      <c r="AN1831" s="137" t="b">
        <f>AND(AL1831,$V1831&lt;=Synthèse!$B$44)</f>
        <v>0</v>
      </c>
    </row>
    <row r="1832" spans="1:40">
      <c r="A1832" s="17">
        <v>1073279</v>
      </c>
      <c r="B1832" t="str">
        <f ca="1">VLOOKUP(A1832,'Fichier FI (en entrée)'!B:AH,3,0)</f>
        <v>ELSXJFRJCX</v>
      </c>
      <c r="C1832">
        <f t="shared" si="309"/>
        <v>178</v>
      </c>
      <c r="D1832">
        <f t="shared" si="319"/>
        <v>16.130000000000003</v>
      </c>
      <c r="E1832" s="14" t="str">
        <f>VLOOKUP(A1832,'Fichier FI (en entrée)'!B:AH,2,0)</f>
        <v>EV</v>
      </c>
      <c r="F1832" s="14" t="b">
        <f t="shared" si="310"/>
        <v>1</v>
      </c>
      <c r="G1832" s="14" t="b">
        <f>IFERROR(VLOOKUP(A1832,'Calculs FA (auto)'!A:F,6,0),FALSE)</f>
        <v>0</v>
      </c>
      <c r="H1832" s="14" t="b">
        <f t="shared" si="311"/>
        <v>0</v>
      </c>
      <c r="I1832" s="16">
        <f>IFERROR(VLOOKUP(A1832,'Moyennes FI (en entrée)'!B:N,7,0),"")</f>
        <v>14.13</v>
      </c>
      <c r="J1832" s="16">
        <f>IFERROR(VLOOKUP(VLOOKUP(A1832,'Fichier FI (en entrée)'!B:AH,33,0),Modificateurs!A$2:B$5,2,0),0)</f>
        <v>0</v>
      </c>
      <c r="K1832" s="16">
        <f>IFERROR(VLOOKUP(VLOOKUP(A1832,'Redoub FI (en entrée)'!B:N,7,0),Modificateurs!A$8:B$11,2,0),0)</f>
        <v>0</v>
      </c>
      <c r="L1832" s="16">
        <f>IFERROR(VLOOKUP(M1832,Modificateurs!D$1:E$94,2,0),0)</f>
        <v>2</v>
      </c>
      <c r="M1832" t="str">
        <f>VLOOKUP(A1832,'Fichier FI (en entrée)'!B:AH,16,0)&amp;" "&amp;VLOOKUP(A1832,'Fichier FI (en entrée)'!B:AH,20,0)&amp;" "&amp;VLOOKUP(A1832,'Fichier FI (en entrée)'!B:AH,27,0)&amp;" "&amp;VLOOKUP(A1832,'Fichier FI (en entrée)'!B:AH,29,0)</f>
        <v xml:space="preserve">  Scientifique Mathématiques</v>
      </c>
      <c r="N1832" t="str">
        <f>VLOOKUP(A1832,'Fichier FI (en entrée)'!B:AH,8,0)</f>
        <v>Scolarisé dans le supérieur en France</v>
      </c>
      <c r="O1832" t="b">
        <f>AND(C1832&gt;Synthèse!B$8,C1832&lt;Synthèse!B$10,NOT(Y1832))</f>
        <v>0</v>
      </c>
      <c r="Q1832" s="60">
        <f>ROUNDUP(C1832/(Synthèse!$B$4+Synthèse!$B$1)*8,0)</f>
        <v>1</v>
      </c>
      <c r="R1832" s="60">
        <f>IFERROR(VLOOKUP(A1832,'Evaluations (formulaire)'!A:P,6,0)+VLOOKUP(A1832,'Evaluations (formulaire)'!A:P,7,0),0)</f>
        <v>0</v>
      </c>
      <c r="S1832" s="60">
        <f>IFERROR(VLOOKUP(A1832,'Evaluations (formulaire)'!A:P,8,0),0)</f>
        <v>0</v>
      </c>
      <c r="T1832" s="60">
        <f>IF(AND(ISBLANK(P1832),Q1832&lt;=2),Synthèse!$B$41,IF(AND(ISBLANK(P1832),Q1832&gt;=7),Synthèse!$C$41,R1832+S1832))</f>
        <v>4.6511627906976744E-3</v>
      </c>
      <c r="U1832" s="60">
        <f t="shared" si="312"/>
        <v>16.1346511627907</v>
      </c>
      <c r="V1832" s="60">
        <f t="shared" si="313"/>
        <v>178</v>
      </c>
      <c r="X1832" s="26">
        <v>1094</v>
      </c>
      <c r="Y1832" s="26" t="b">
        <f>IFERROR(VLOOKUP(A1832,'Calculs FA (auto)'!A:O,15,0),FALSE)</f>
        <v>0</v>
      </c>
      <c r="Z1832" s="26">
        <f>IFERROR(VLOOKUP(A1832,'Evaluations (formulaire)'!A:M,9,0),0)</f>
        <v>0</v>
      </c>
      <c r="AA1832" s="135" t="b">
        <v>0</v>
      </c>
      <c r="AB1832" s="135" t="b">
        <v>0</v>
      </c>
      <c r="AC1832" s="135" t="b">
        <f t="shared" si="314"/>
        <v>0</v>
      </c>
      <c r="AD1832" s="135" t="b">
        <f t="shared" si="315"/>
        <v>0</v>
      </c>
      <c r="AE1832" s="135" t="b">
        <f t="shared" si="316"/>
        <v>1</v>
      </c>
      <c r="AF1832" s="135" t="b">
        <f>AND(AC1832,$V1832&lt;=Synthèse!$B$44)</f>
        <v>0</v>
      </c>
      <c r="AG1832" s="135" t="b">
        <f>AND(AD1832,$V1832&lt;=Synthèse!$B$44)</f>
        <v>0</v>
      </c>
      <c r="AH1832" s="135" t="b">
        <f>AND(AE1832,$V1832&lt;=Synthèse!$B$44)</f>
        <v>1</v>
      </c>
      <c r="AI1832" s="137" t="b">
        <v>0</v>
      </c>
      <c r="AJ1832" s="137" t="b">
        <v>0</v>
      </c>
      <c r="AK1832" s="137" t="b">
        <f t="shared" si="317"/>
        <v>0</v>
      </c>
      <c r="AL1832" s="137" t="b">
        <f t="shared" si="318"/>
        <v>0</v>
      </c>
      <c r="AM1832" s="137" t="b">
        <f>AND(AK1832,$V1832&lt;=Synthèse!$B$44)</f>
        <v>0</v>
      </c>
      <c r="AN1832" s="137" t="b">
        <f>AND(AL1832,$V1832&lt;=Synthèse!$B$44)</f>
        <v>0</v>
      </c>
    </row>
    <row r="1833" spans="1:40">
      <c r="A1833" s="17">
        <v>1073669</v>
      </c>
      <c r="B1833" t="str">
        <f ca="1">VLOOKUP(A1833,'Fichier FI (en entrée)'!B:AH,3,0)</f>
        <v>YCQSUZOZMO</v>
      </c>
      <c r="C1833">
        <f t="shared" si="309"/>
        <v>640</v>
      </c>
      <c r="D1833">
        <f t="shared" si="319"/>
        <v>12.63</v>
      </c>
      <c r="E1833" s="14" t="str">
        <f>VLOOKUP(A1833,'Fichier FI (en entrée)'!B:AH,2,0)</f>
        <v>EV</v>
      </c>
      <c r="F1833" s="14" t="b">
        <f t="shared" si="310"/>
        <v>1</v>
      </c>
      <c r="G1833" s="14" t="b">
        <f>IFERROR(VLOOKUP(A1833,'Calculs FA (auto)'!A:F,6,0),FALSE)</f>
        <v>0</v>
      </c>
      <c r="H1833" s="14" t="b">
        <f t="shared" si="311"/>
        <v>0</v>
      </c>
      <c r="I1833" s="16">
        <f>IFERROR(VLOOKUP(A1833,'Moyennes FI (en entrée)'!B:N,7,0),"")</f>
        <v>10.63</v>
      </c>
      <c r="J1833" s="16">
        <f>IFERROR(VLOOKUP(VLOOKUP(A1833,'Fichier FI (en entrée)'!B:AH,33,0),Modificateurs!A$2:B$5,2,0),0)</f>
        <v>0</v>
      </c>
      <c r="K1833" s="16">
        <f>IFERROR(VLOOKUP(VLOOKUP(A1833,'Redoub FI (en entrée)'!B:N,7,0),Modificateurs!A$8:B$11,2,0),0)</f>
        <v>0</v>
      </c>
      <c r="L1833" s="16">
        <f>IFERROR(VLOOKUP(M1833,Modificateurs!D$1:E$94,2,0),0)</f>
        <v>2</v>
      </c>
      <c r="M1833" t="str">
        <f>VLOOKUP(A1833,'Fichier FI (en entrée)'!B:AH,16,0)&amp;" "&amp;VLOOKUP(A1833,'Fichier FI (en entrée)'!B:AH,20,0)&amp;" "&amp;VLOOKUP(A1833,'Fichier FI (en entrée)'!B:AH,27,0)&amp;" "&amp;VLOOKUP(A1833,'Fichier FI (en entrée)'!B:AH,29,0)</f>
        <v xml:space="preserve">  Scientifique Physique-chimie</v>
      </c>
      <c r="N1833" t="str">
        <f>VLOOKUP(A1833,'Fichier FI (en entrée)'!B:AH,8,0)</f>
        <v>Scolarisé dans le supérieur en France</v>
      </c>
      <c r="O1833" t="b">
        <f>AND(C1833&gt;Synthèse!B$8,C1833&lt;Synthèse!B$10,NOT(Y1833))</f>
        <v>1</v>
      </c>
      <c r="Q1833" s="60">
        <f>ROUNDUP(C1833/(Synthèse!$B$4+Synthèse!$B$1)*8,0)</f>
        <v>3</v>
      </c>
      <c r="R1833" s="60">
        <f>IFERROR(VLOOKUP(A1833,'Evaluations (formulaire)'!A:P,6,0)+VLOOKUP(A1833,'Evaluations (formulaire)'!A:P,7,0),0)</f>
        <v>0</v>
      </c>
      <c r="S1833" s="60">
        <f>IFERROR(VLOOKUP(A1833,'Evaluations (formulaire)'!A:P,8,0),0)</f>
        <v>0</v>
      </c>
      <c r="T1833" s="60">
        <f>IF(AND(ISBLANK(P1833),Q1833&lt;=2),Synthèse!$B$41,IF(AND(ISBLANK(P1833),Q1833&gt;=7),Synthèse!$C$41,R1833+S1833))</f>
        <v>0</v>
      </c>
      <c r="U1833" s="60">
        <f t="shared" si="312"/>
        <v>12.63</v>
      </c>
      <c r="V1833" s="60">
        <f t="shared" si="313"/>
        <v>640</v>
      </c>
      <c r="X1833" s="26">
        <v>787</v>
      </c>
      <c r="Y1833" s="26" t="b">
        <f>IFERROR(VLOOKUP(A1833,'Calculs FA (auto)'!A:O,15,0),FALSE)</f>
        <v>0</v>
      </c>
      <c r="Z1833" s="26">
        <f>IFERROR(VLOOKUP(A1833,'Evaluations (formulaire)'!A:M,9,0),0)</f>
        <v>0</v>
      </c>
      <c r="AA1833" s="135" t="b">
        <v>1</v>
      </c>
      <c r="AB1833" s="135" t="b">
        <v>0</v>
      </c>
      <c r="AC1833" s="135" t="b">
        <f t="shared" si="314"/>
        <v>1</v>
      </c>
      <c r="AD1833" s="135" t="b">
        <f t="shared" si="315"/>
        <v>0</v>
      </c>
      <c r="AE1833" s="135" t="b">
        <f t="shared" si="316"/>
        <v>0</v>
      </c>
      <c r="AF1833" s="135" t="b">
        <f>AND(AC1833,$V1833&lt;=Synthèse!$B$44)</f>
        <v>1</v>
      </c>
      <c r="AG1833" s="135" t="b">
        <f>AND(AD1833,$V1833&lt;=Synthèse!$B$44)</f>
        <v>0</v>
      </c>
      <c r="AH1833" s="135" t="b">
        <f>AND(AE1833,$V1833&lt;=Synthèse!$B$44)</f>
        <v>0</v>
      </c>
      <c r="AI1833" s="137" t="b">
        <v>0</v>
      </c>
      <c r="AJ1833" s="137" t="b">
        <v>1</v>
      </c>
      <c r="AK1833" s="137" t="b">
        <f t="shared" si="317"/>
        <v>0</v>
      </c>
      <c r="AL1833" s="137" t="b">
        <f t="shared" si="318"/>
        <v>1</v>
      </c>
      <c r="AM1833" s="137" t="b">
        <f>AND(AK1833,$V1833&lt;=Synthèse!$B$44)</f>
        <v>0</v>
      </c>
      <c r="AN1833" s="137" t="b">
        <f>AND(AL1833,$V1833&lt;=Synthèse!$B$44)</f>
        <v>1</v>
      </c>
    </row>
    <row r="1834" spans="1:40">
      <c r="A1834" s="17">
        <v>1073847</v>
      </c>
      <c r="B1834" t="str">
        <f ca="1">VLOOKUP(A1834,'Fichier FI (en entrée)'!B:AH,3,0)</f>
        <v>IUHQFTZYQX</v>
      </c>
      <c r="C1834">
        <f t="shared" si="309"/>
        <v>1020</v>
      </c>
      <c r="D1834">
        <f t="shared" si="319"/>
        <v>10.199999999999999</v>
      </c>
      <c r="E1834" s="14" t="str">
        <f>VLOOKUP(A1834,'Fichier FI (en entrée)'!B:AH,2,0)</f>
        <v>EV</v>
      </c>
      <c r="F1834" s="14" t="b">
        <f t="shared" si="310"/>
        <v>1</v>
      </c>
      <c r="G1834" s="14" t="b">
        <f>IFERROR(VLOOKUP(A1834,'Calculs FA (auto)'!A:F,6,0),FALSE)</f>
        <v>0</v>
      </c>
      <c r="H1834" s="14" t="b">
        <f t="shared" si="311"/>
        <v>0</v>
      </c>
      <c r="I1834" s="16">
        <f>IFERROR(VLOOKUP(A1834,'Moyennes FI (en entrée)'!B:N,7,0),"")</f>
        <v>9.1999999999999993</v>
      </c>
      <c r="J1834" s="16">
        <f>IFERROR(VLOOKUP(VLOOKUP(A1834,'Fichier FI (en entrée)'!B:AH,33,0),Modificateurs!A$2:B$5,2,0),0)</f>
        <v>0</v>
      </c>
      <c r="K1834" s="16">
        <f>IFERROR(VLOOKUP(VLOOKUP(A1834,'Redoub FI (en entrée)'!B:N,7,0),Modificateurs!A$8:B$11,2,0),0)</f>
        <v>0</v>
      </c>
      <c r="L1834" s="16">
        <f>IFERROR(VLOOKUP(M1834,Modificateurs!D$1:E$94,2,0),0)</f>
        <v>1</v>
      </c>
      <c r="M1834" t="str">
        <f>VLOOKUP(A1834,'Fichier FI (en entrée)'!B:AH,16,0)&amp;" "&amp;VLOOKUP(A1834,'Fichier FI (en entrée)'!B:AH,20,0)&amp;" "&amp;VLOOKUP(A1834,'Fichier FI (en entrée)'!B:AH,27,0)&amp;" "&amp;VLOOKUP(A1834,'Fichier FI (en entrée)'!B:AH,29,0)</f>
        <v xml:space="preserve">  Scientifique Pas de spécialité (S.I)</v>
      </c>
      <c r="N1834" t="str">
        <f>VLOOKUP(A1834,'Fichier FI (en entrée)'!B:AH,8,0)</f>
        <v>Scolarisé dans le supérieur en France</v>
      </c>
      <c r="O1834" t="b">
        <f>AND(C1834&gt;Synthèse!B$8,C1834&lt;Synthèse!B$10,NOT(Y1834))</f>
        <v>1</v>
      </c>
      <c r="Q1834" s="60">
        <f>ROUNDUP(C1834/(Synthèse!$B$4+Synthèse!$B$1)*8,0)</f>
        <v>5</v>
      </c>
      <c r="R1834" s="60">
        <f>IFERROR(VLOOKUP(A1834,'Evaluations (formulaire)'!A:P,6,0)+VLOOKUP(A1834,'Evaluations (formulaire)'!A:P,7,0),0)</f>
        <v>0</v>
      </c>
      <c r="S1834" s="60">
        <f>IFERROR(VLOOKUP(A1834,'Evaluations (formulaire)'!A:P,8,0),0)</f>
        <v>0</v>
      </c>
      <c r="T1834" s="60">
        <f>IF(AND(ISBLANK(P1834),Q1834&lt;=2),Synthèse!$B$41,IF(AND(ISBLANK(P1834),Q1834&gt;=7),Synthèse!$C$41,R1834+S1834))</f>
        <v>0</v>
      </c>
      <c r="U1834" s="60">
        <f t="shared" si="312"/>
        <v>10.199999999999999</v>
      </c>
      <c r="V1834" s="60">
        <f t="shared" si="313"/>
        <v>1020</v>
      </c>
      <c r="X1834" s="26">
        <v>1247</v>
      </c>
      <c r="Y1834" s="26" t="b">
        <f>IFERROR(VLOOKUP(A1834,'Calculs FA (auto)'!A:O,15,0),FALSE)</f>
        <v>0</v>
      </c>
      <c r="Z1834" s="26">
        <f>IFERROR(VLOOKUP(A1834,'Evaluations (formulaire)'!A:M,9,0),0)</f>
        <v>0</v>
      </c>
      <c r="AA1834" s="135" t="b">
        <v>0</v>
      </c>
      <c r="AB1834" s="135" t="b">
        <v>1</v>
      </c>
      <c r="AC1834" s="135" t="b">
        <f t="shared" si="314"/>
        <v>0</v>
      </c>
      <c r="AD1834" s="135" t="b">
        <f t="shared" si="315"/>
        <v>1</v>
      </c>
      <c r="AE1834" s="135" t="b">
        <f t="shared" si="316"/>
        <v>0</v>
      </c>
      <c r="AF1834" s="135" t="b">
        <f>AND(AC1834,$V1834&lt;=Synthèse!$B$44)</f>
        <v>0</v>
      </c>
      <c r="AG1834" s="135" t="b">
        <f>AND(AD1834,$V1834&lt;=Synthèse!$B$44)</f>
        <v>0</v>
      </c>
      <c r="AH1834" s="135" t="b">
        <f>AND(AE1834,$V1834&lt;=Synthèse!$B$44)</f>
        <v>0</v>
      </c>
      <c r="AI1834" s="137" t="b">
        <v>0</v>
      </c>
      <c r="AJ1834" s="137" t="b">
        <v>0</v>
      </c>
      <c r="AK1834" s="137" t="b">
        <f t="shared" si="317"/>
        <v>0</v>
      </c>
      <c r="AL1834" s="137" t="b">
        <f t="shared" si="318"/>
        <v>0</v>
      </c>
      <c r="AM1834" s="137" t="b">
        <f>AND(AK1834,$V1834&lt;=Synthèse!$B$44)</f>
        <v>0</v>
      </c>
      <c r="AN1834" s="137" t="b">
        <f>AND(AL1834,$V1834&lt;=Synthèse!$B$44)</f>
        <v>0</v>
      </c>
    </row>
    <row r="1835" spans="1:40">
      <c r="A1835" s="17">
        <v>1074209</v>
      </c>
      <c r="B1835" t="str">
        <f ca="1">VLOOKUP(A1835,'Fichier FI (en entrée)'!B:AH,3,0)</f>
        <v>ZAHEMZDVJO</v>
      </c>
      <c r="C1835">
        <f t="shared" si="309"/>
        <v>2097</v>
      </c>
      <c r="D1835">
        <f t="shared" si="319"/>
        <v>-100</v>
      </c>
      <c r="E1835" s="14" t="str">
        <f>VLOOKUP(A1835,'Fichier FI (en entrée)'!B:AH,2,0)</f>
        <v>ENV</v>
      </c>
      <c r="F1835" s="14" t="b">
        <f t="shared" si="310"/>
        <v>0</v>
      </c>
      <c r="G1835" s="14" t="b">
        <f>IFERROR(VLOOKUP(A1835,'Calculs FA (auto)'!A:F,6,0),FALSE)</f>
        <v>0</v>
      </c>
      <c r="H1835" s="14" t="b">
        <f t="shared" si="311"/>
        <v>0</v>
      </c>
      <c r="I1835" s="16" t="str">
        <f>IFERROR(VLOOKUP(A1835,'Moyennes FI (en entrée)'!B:N,7,0),"")</f>
        <v/>
      </c>
      <c r="J1835" s="16">
        <f>IFERROR(VLOOKUP(VLOOKUP(A1835,'Fichier FI (en entrée)'!B:AH,33,0),Modificateurs!A$2:B$5,2,0),0)</f>
        <v>0</v>
      </c>
      <c r="K1835" s="16">
        <f>IFERROR(VLOOKUP(VLOOKUP(A1835,'Redoub FI (en entrée)'!B:N,7,0),Modificateurs!A$8:B$11,2,0),0)</f>
        <v>0</v>
      </c>
      <c r="L1835" s="16">
        <f>IFERROR(VLOOKUP(M1835,Modificateurs!D$1:E$94,2,0),0)</f>
        <v>-8</v>
      </c>
      <c r="M1835" t="str">
        <f>VLOOKUP(A1835,'Fichier FI (en entrée)'!B:AH,16,0)&amp;" "&amp;VLOOKUP(A1835,'Fichier FI (en entrée)'!B:AH,20,0)&amp;" "&amp;VLOOKUP(A1835,'Fichier FI (en entrée)'!B:AH,27,0)&amp;" "&amp;VLOOKUP(A1835,'Fichier FI (en entrée)'!B:AH,29,0)</f>
        <v xml:space="preserve">  Sciences et technologies de la gestion Gestion systèmes d'information</v>
      </c>
      <c r="N1835" t="str">
        <f>VLOOKUP(A1835,'Fichier FI (en entrée)'!B:AH,8,0)</f>
        <v>Non scolarisé</v>
      </c>
      <c r="O1835" t="b">
        <f>AND(C1835&gt;Synthèse!B$8,C1835&lt;Synthèse!B$10,NOT(Y1835))</f>
        <v>0</v>
      </c>
      <c r="Q1835" s="60">
        <f>ROUNDUP(C1835/(Synthèse!$B$4+Synthèse!$B$1)*8,0)</f>
        <v>10</v>
      </c>
      <c r="R1835" s="60">
        <f>IFERROR(VLOOKUP(A1835,'Evaluations (formulaire)'!A:P,6,0)+VLOOKUP(A1835,'Evaluations (formulaire)'!A:P,7,0),0)</f>
        <v>0</v>
      </c>
      <c r="S1835" s="60">
        <f>IFERROR(VLOOKUP(A1835,'Evaluations (formulaire)'!A:P,8,0),0)</f>
        <v>0</v>
      </c>
      <c r="T1835" s="60">
        <f>IF(AND(ISBLANK(P1835),Q1835&lt;=2),Synthèse!$B$41,IF(AND(ISBLANK(P1835),Q1835&gt;=7),Synthèse!$C$41,R1835+S1835))</f>
        <v>4.6296296296296294E-3</v>
      </c>
      <c r="U1835" s="60">
        <f t="shared" si="312"/>
        <v>-99.995370370370367</v>
      </c>
      <c r="V1835" s="60">
        <f t="shared" si="313"/>
        <v>1983</v>
      </c>
      <c r="X1835" s="26">
        <v>1968</v>
      </c>
      <c r="Y1835" s="26" t="b">
        <f>IFERROR(VLOOKUP(A1835,'Calculs FA (auto)'!A:O,15,0),FALSE)</f>
        <v>0</v>
      </c>
      <c r="Z1835" s="26">
        <f>IFERROR(VLOOKUP(A1835,'Evaluations (formulaire)'!A:M,9,0),0)</f>
        <v>0</v>
      </c>
      <c r="AA1835" s="135" t="b">
        <v>1</v>
      </c>
      <c r="AB1835" s="135" t="b">
        <v>0</v>
      </c>
      <c r="AC1835" s="135" t="b">
        <f t="shared" si="314"/>
        <v>0</v>
      </c>
      <c r="AD1835" s="135" t="b">
        <f t="shared" si="315"/>
        <v>0</v>
      </c>
      <c r="AE1835" s="135" t="b">
        <f t="shared" si="316"/>
        <v>0</v>
      </c>
      <c r="AF1835" s="135" t="b">
        <f>AND(AC1835,$V1835&lt;=Synthèse!$B$44)</f>
        <v>0</v>
      </c>
      <c r="AG1835" s="135" t="b">
        <f>AND(AD1835,$V1835&lt;=Synthèse!$B$44)</f>
        <v>0</v>
      </c>
      <c r="AH1835" s="135" t="b">
        <f>AND(AE1835,$V1835&lt;=Synthèse!$B$44)</f>
        <v>0</v>
      </c>
      <c r="AI1835" s="137" t="b">
        <v>0</v>
      </c>
      <c r="AJ1835" s="137" t="b">
        <v>1</v>
      </c>
      <c r="AK1835" s="137" t="b">
        <f t="shared" si="317"/>
        <v>0</v>
      </c>
      <c r="AL1835" s="137" t="b">
        <f t="shared" si="318"/>
        <v>0</v>
      </c>
      <c r="AM1835" s="137" t="b">
        <f>AND(AK1835,$V1835&lt;=Synthèse!$B$44)</f>
        <v>0</v>
      </c>
      <c r="AN1835" s="137" t="b">
        <f>AND(AL1835,$V1835&lt;=Synthèse!$B$44)</f>
        <v>0</v>
      </c>
    </row>
    <row r="1836" spans="1:40">
      <c r="A1836" s="17">
        <v>1075567</v>
      </c>
      <c r="B1836" t="str">
        <f ca="1">VLOOKUP(A1836,'Fichier FI (en entrée)'!B:AH,3,0)</f>
        <v>BTUKMOFXVP</v>
      </c>
      <c r="C1836">
        <f t="shared" si="309"/>
        <v>1254</v>
      </c>
      <c r="D1836">
        <f t="shared" si="319"/>
        <v>6.7100000000000009</v>
      </c>
      <c r="E1836" s="14" t="str">
        <f>VLOOKUP(A1836,'Fichier FI (en entrée)'!B:AH,2,0)</f>
        <v>EV</v>
      </c>
      <c r="F1836" s="14" t="b">
        <f t="shared" si="310"/>
        <v>1</v>
      </c>
      <c r="G1836" s="14" t="b">
        <f>IFERROR(VLOOKUP(A1836,'Calculs FA (auto)'!A:F,6,0),FALSE)</f>
        <v>0</v>
      </c>
      <c r="H1836" s="14" t="b">
        <f t="shared" si="311"/>
        <v>0</v>
      </c>
      <c r="I1836" s="16">
        <f>IFERROR(VLOOKUP(A1836,'Moyennes FI (en entrée)'!B:N,7,0),"")</f>
        <v>10.71</v>
      </c>
      <c r="J1836" s="16">
        <f>IFERROR(VLOOKUP(VLOOKUP(A1836,'Fichier FI (en entrée)'!B:AH,33,0),Modificateurs!A$2:B$5,2,0),0)</f>
        <v>0</v>
      </c>
      <c r="K1836" s="16">
        <f>IFERROR(VLOOKUP(VLOOKUP(A1836,'Redoub FI (en entrée)'!B:N,7,0),Modificateurs!A$8:B$11,2,0),0)</f>
        <v>0</v>
      </c>
      <c r="L1836" s="16">
        <f>IFERROR(VLOOKUP(M1836,Modificateurs!D$1:E$94,2,0),0)</f>
        <v>-4</v>
      </c>
      <c r="M1836" t="str">
        <f>VLOOKUP(A1836,'Fichier FI (en entrée)'!B:AH,16,0)&amp;" "&amp;VLOOKUP(A1836,'Fichier FI (en entrée)'!B:AH,20,0)&amp;" "&amp;VLOOKUP(A1836,'Fichier FI (en entrée)'!B:AH,27,0)&amp;" "&amp;VLOOKUP(A1836,'Fichier FI (en entrée)'!B:AH,29,0)</f>
        <v xml:space="preserve">  Sciences et Technologies de l'Industrie et du Développement Durable Energies et environnement</v>
      </c>
      <c r="N1836" t="str">
        <f>VLOOKUP(A1836,'Fichier FI (en entrée)'!B:AH,8,0)</f>
        <v>Non scolarisé</v>
      </c>
      <c r="O1836" t="b">
        <f>AND(C1836&gt;Synthèse!B$8,C1836&lt;Synthèse!B$10,NOT(Y1836))</f>
        <v>1</v>
      </c>
      <c r="Q1836" s="60">
        <f>ROUNDUP(C1836/(Synthèse!$B$4+Synthèse!$B$1)*8,0)</f>
        <v>6</v>
      </c>
      <c r="R1836" s="60">
        <f>IFERROR(VLOOKUP(A1836,'Evaluations (formulaire)'!A:P,6,0)+VLOOKUP(A1836,'Evaluations (formulaire)'!A:P,7,0),0)</f>
        <v>0</v>
      </c>
      <c r="S1836" s="60">
        <f>IFERROR(VLOOKUP(A1836,'Evaluations (formulaire)'!A:P,8,0),0)</f>
        <v>0</v>
      </c>
      <c r="T1836" s="60">
        <f>IF(AND(ISBLANK(P1836),Q1836&lt;=2),Synthèse!$B$41,IF(AND(ISBLANK(P1836),Q1836&gt;=7),Synthèse!$C$41,R1836+S1836))</f>
        <v>0</v>
      </c>
      <c r="U1836" s="60">
        <f t="shared" si="312"/>
        <v>6.7100000000000009</v>
      </c>
      <c r="V1836" s="60">
        <f t="shared" si="313"/>
        <v>1253</v>
      </c>
      <c r="X1836" s="26">
        <v>1053</v>
      </c>
      <c r="Y1836" s="26" t="b">
        <f>IFERROR(VLOOKUP(A1836,'Calculs FA (auto)'!A:O,15,0),FALSE)</f>
        <v>0</v>
      </c>
      <c r="Z1836" s="26">
        <f>IFERROR(VLOOKUP(A1836,'Evaluations (formulaire)'!A:M,9,0),0)</f>
        <v>0</v>
      </c>
      <c r="AA1836" s="135" t="b">
        <v>1</v>
      </c>
      <c r="AB1836" s="135" t="b">
        <v>0</v>
      </c>
      <c r="AC1836" s="135" t="b">
        <f t="shared" si="314"/>
        <v>1</v>
      </c>
      <c r="AD1836" s="135" t="b">
        <f t="shared" si="315"/>
        <v>0</v>
      </c>
      <c r="AE1836" s="135" t="b">
        <f t="shared" si="316"/>
        <v>0</v>
      </c>
      <c r="AF1836" s="135" t="b">
        <f>AND(AC1836,$V1836&lt;=Synthèse!$B$44)</f>
        <v>0</v>
      </c>
      <c r="AG1836" s="135" t="b">
        <f>AND(AD1836,$V1836&lt;=Synthèse!$B$44)</f>
        <v>0</v>
      </c>
      <c r="AH1836" s="135" t="b">
        <f>AND(AE1836,$V1836&lt;=Synthèse!$B$44)</f>
        <v>0</v>
      </c>
      <c r="AI1836" s="137" t="b">
        <v>0</v>
      </c>
      <c r="AJ1836" s="137" t="b">
        <v>1</v>
      </c>
      <c r="AK1836" s="137" t="b">
        <f t="shared" si="317"/>
        <v>0</v>
      </c>
      <c r="AL1836" s="137" t="b">
        <f t="shared" si="318"/>
        <v>1</v>
      </c>
      <c r="AM1836" s="137" t="b">
        <f>AND(AK1836,$V1836&lt;=Synthèse!$B$44)</f>
        <v>0</v>
      </c>
      <c r="AN1836" s="137" t="b">
        <f>AND(AL1836,$V1836&lt;=Synthèse!$B$44)</f>
        <v>0</v>
      </c>
    </row>
    <row r="1837" spans="1:40">
      <c r="A1837" s="17">
        <v>1075775</v>
      </c>
      <c r="B1837" t="str">
        <f ca="1">VLOOKUP(A1837,'Fichier FI (en entrée)'!B:AH,3,0)</f>
        <v>CZJZKMXEVN</v>
      </c>
      <c r="C1837">
        <f t="shared" si="309"/>
        <v>2097</v>
      </c>
      <c r="D1837">
        <f t="shared" si="319"/>
        <v>-100</v>
      </c>
      <c r="E1837" s="14" t="str">
        <f>VLOOKUP(A1837,'Fichier FI (en entrée)'!B:AH,2,0)</f>
        <v>ENV</v>
      </c>
      <c r="F1837" s="14" t="b">
        <f t="shared" si="310"/>
        <v>0</v>
      </c>
      <c r="G1837" s="14" t="b">
        <f>IFERROR(VLOOKUP(A1837,'Calculs FA (auto)'!A:F,6,0),FALSE)</f>
        <v>0</v>
      </c>
      <c r="H1837" s="14" t="b">
        <f t="shared" si="311"/>
        <v>0</v>
      </c>
      <c r="I1837" s="16" t="str">
        <f>IFERROR(VLOOKUP(A1837,'Moyennes FI (en entrée)'!B:N,7,0),"")</f>
        <v/>
      </c>
      <c r="J1837" s="16">
        <f>IFERROR(VLOOKUP(VLOOKUP(A1837,'Fichier FI (en entrée)'!B:AH,33,0),Modificateurs!A$2:B$5,2,0),0)</f>
        <v>0</v>
      </c>
      <c r="K1837" s="16">
        <f>IFERROR(VLOOKUP(VLOOKUP(A1837,'Redoub FI (en entrée)'!B:N,7,0),Modificateurs!A$8:B$11,2,0),0)</f>
        <v>0</v>
      </c>
      <c r="L1837" s="16">
        <f>IFERROR(VLOOKUP(M1837,Modificateurs!D$1:E$94,2,0),0)</f>
        <v>-8</v>
      </c>
      <c r="M1837" t="str">
        <f>VLOOKUP(A1837,'Fichier FI (en entrée)'!B:AH,16,0)&amp;" "&amp;VLOOKUP(A1837,'Fichier FI (en entrée)'!B:AH,20,0)&amp;" "&amp;VLOOKUP(A1837,'Fichier FI (en entrée)'!B:AH,27,0)&amp;" "&amp;VLOOKUP(A1837,'Fichier FI (en entrée)'!B:AH,29,0)</f>
        <v xml:space="preserve">  Economique et social Sciences sociales et politiques</v>
      </c>
      <c r="N1837" t="str">
        <f>VLOOKUP(A1837,'Fichier FI (en entrée)'!B:AH,8,0)</f>
        <v>Scolarisé dans le supérieur en France</v>
      </c>
      <c r="O1837" t="b">
        <f>AND(C1837&gt;Synthèse!B$8,C1837&lt;Synthèse!B$10,NOT(Y1837))</f>
        <v>0</v>
      </c>
      <c r="Q1837" s="60">
        <f>ROUNDUP(C1837/(Synthèse!$B$4+Synthèse!$B$1)*8,0)</f>
        <v>10</v>
      </c>
      <c r="R1837" s="60">
        <f>IFERROR(VLOOKUP(A1837,'Evaluations (formulaire)'!A:P,6,0)+VLOOKUP(A1837,'Evaluations (formulaire)'!A:P,7,0),0)</f>
        <v>0</v>
      </c>
      <c r="S1837" s="60">
        <f>IFERROR(VLOOKUP(A1837,'Evaluations (formulaire)'!A:P,8,0),0)</f>
        <v>0</v>
      </c>
      <c r="T1837" s="60">
        <f>IF(AND(ISBLANK(P1837),Q1837&lt;=2),Synthèse!$B$41,IF(AND(ISBLANK(P1837),Q1837&gt;=7),Synthèse!$C$41,R1837+S1837))</f>
        <v>4.6296296296296294E-3</v>
      </c>
      <c r="U1837" s="60">
        <f t="shared" si="312"/>
        <v>-99.995370370370367</v>
      </c>
      <c r="V1837" s="60">
        <f t="shared" si="313"/>
        <v>1983</v>
      </c>
      <c r="X1837" s="26">
        <v>975</v>
      </c>
      <c r="Y1837" s="26" t="b">
        <f>IFERROR(VLOOKUP(A1837,'Calculs FA (auto)'!A:O,15,0),FALSE)</f>
        <v>0</v>
      </c>
      <c r="Z1837" s="26">
        <f>IFERROR(VLOOKUP(A1837,'Evaluations (formulaire)'!A:M,9,0),0)</f>
        <v>0</v>
      </c>
      <c r="AA1837" s="135" t="b">
        <v>0</v>
      </c>
      <c r="AB1837" s="135" t="b">
        <v>1</v>
      </c>
      <c r="AC1837" s="135" t="b">
        <f t="shared" si="314"/>
        <v>0</v>
      </c>
      <c r="AD1837" s="135" t="b">
        <f t="shared" si="315"/>
        <v>0</v>
      </c>
      <c r="AE1837" s="135" t="b">
        <f t="shared" si="316"/>
        <v>0</v>
      </c>
      <c r="AF1837" s="135" t="b">
        <f>AND(AC1837,$V1837&lt;=Synthèse!$B$44)</f>
        <v>0</v>
      </c>
      <c r="AG1837" s="135" t="b">
        <f>AND(AD1837,$V1837&lt;=Synthèse!$B$44)</f>
        <v>0</v>
      </c>
      <c r="AH1837" s="135" t="b">
        <f>AND(AE1837,$V1837&lt;=Synthèse!$B$44)</f>
        <v>0</v>
      </c>
      <c r="AI1837" s="137" t="b">
        <v>0</v>
      </c>
      <c r="AJ1837" s="137" t="b">
        <v>0</v>
      </c>
      <c r="AK1837" s="137" t="b">
        <f t="shared" si="317"/>
        <v>0</v>
      </c>
      <c r="AL1837" s="137" t="b">
        <f t="shared" si="318"/>
        <v>0</v>
      </c>
      <c r="AM1837" s="137" t="b">
        <f>AND(AK1837,$V1837&lt;=Synthèse!$B$44)</f>
        <v>0</v>
      </c>
      <c r="AN1837" s="137" t="b">
        <f>AND(AL1837,$V1837&lt;=Synthèse!$B$44)</f>
        <v>0</v>
      </c>
    </row>
    <row r="1838" spans="1:40">
      <c r="A1838" s="17">
        <v>1075945</v>
      </c>
      <c r="B1838" t="str">
        <f ca="1">VLOOKUP(A1838,'Fichier FI (en entrée)'!B:AH,3,0)</f>
        <v>QQDWTZQBCU</v>
      </c>
      <c r="C1838">
        <f t="shared" si="309"/>
        <v>1724</v>
      </c>
      <c r="D1838">
        <f t="shared" si="319"/>
        <v>-20</v>
      </c>
      <c r="E1838" s="14" t="str">
        <f>VLOOKUP(A1838,'Fichier FI (en entrée)'!B:AH,2,0)</f>
        <v>EV</v>
      </c>
      <c r="F1838" s="14" t="b">
        <f t="shared" si="310"/>
        <v>1</v>
      </c>
      <c r="G1838" s="14" t="b">
        <f>IFERROR(VLOOKUP(A1838,'Calculs FA (auto)'!A:F,6,0),FALSE)</f>
        <v>0</v>
      </c>
      <c r="H1838" s="14" t="b">
        <f t="shared" si="311"/>
        <v>0</v>
      </c>
      <c r="I1838" s="16" t="str">
        <f>IFERROR(VLOOKUP(A1838,'Moyennes FI (en entrée)'!B:N,7,0),"")</f>
        <v/>
      </c>
      <c r="J1838" s="16">
        <f>IFERROR(VLOOKUP(VLOOKUP(A1838,'Fichier FI (en entrée)'!B:AH,33,0),Modificateurs!A$2:B$5,2,0),0)</f>
        <v>0</v>
      </c>
      <c r="K1838" s="16">
        <f>IFERROR(VLOOKUP(VLOOKUP(A1838,'Redoub FI (en entrée)'!B:N,7,0),Modificateurs!A$8:B$11,2,0),0)</f>
        <v>0</v>
      </c>
      <c r="L1838" s="16">
        <f>IFERROR(VLOOKUP(M1838,Modificateurs!D$1:E$94,2,0),0)</f>
        <v>0</v>
      </c>
      <c r="M1838" t="str">
        <f>VLOOKUP(A1838,'Fichier FI (en entrée)'!B:AH,16,0)&amp;" "&amp;VLOOKUP(A1838,'Fichier FI (en entrée)'!B:AH,20,0)&amp;" "&amp;VLOOKUP(A1838,'Fichier FI (en entrée)'!B:AH,27,0)&amp;" "&amp;VLOOKUP(A1838,'Fichier FI (en entrée)'!B:AH,29,0)</f>
        <v xml:space="preserve">   </v>
      </c>
      <c r="N1838" t="str">
        <f>VLOOKUP(A1838,'Fichier FI (en entrée)'!B:AH,8,0)</f>
        <v>Scolarisé en MC, FCIL, MGI, DAEU, MANN hors contrat,bac international</v>
      </c>
      <c r="O1838" t="b">
        <f>AND(C1838&gt;Synthèse!B$8,C1838&lt;Synthèse!B$10,NOT(Y1838))</f>
        <v>0</v>
      </c>
      <c r="Q1838" s="60">
        <f>ROUNDUP(C1838/(Synthèse!$B$4+Synthèse!$B$1)*8,0)</f>
        <v>8</v>
      </c>
      <c r="R1838" s="60">
        <f>IFERROR(VLOOKUP(A1838,'Evaluations (formulaire)'!A:P,6,0)+VLOOKUP(A1838,'Evaluations (formulaire)'!A:P,7,0),0)</f>
        <v>0</v>
      </c>
      <c r="S1838" s="60">
        <f>IFERROR(VLOOKUP(A1838,'Evaluations (formulaire)'!A:P,8,0),0)</f>
        <v>0</v>
      </c>
      <c r="T1838" s="60">
        <f>IF(AND(ISBLANK(P1838),Q1838&lt;=2),Synthèse!$B$41,IF(AND(ISBLANK(P1838),Q1838&gt;=7),Synthèse!$C$41,R1838+S1838))</f>
        <v>4.6296296296296294E-3</v>
      </c>
      <c r="U1838" s="60">
        <f t="shared" si="312"/>
        <v>-19.99537037037037</v>
      </c>
      <c r="V1838" s="60">
        <f t="shared" si="313"/>
        <v>1720</v>
      </c>
      <c r="X1838" s="26">
        <v>34</v>
      </c>
      <c r="Y1838" s="26" t="b">
        <f>IFERROR(VLOOKUP(A1838,'Calculs FA (auto)'!A:O,15,0),FALSE)</f>
        <v>0</v>
      </c>
      <c r="Z1838" s="26">
        <f>IFERROR(VLOOKUP(A1838,'Evaluations (formulaire)'!A:M,9,0),0)</f>
        <v>0</v>
      </c>
      <c r="AA1838" s="135" t="b">
        <v>0</v>
      </c>
      <c r="AB1838" s="135" t="b">
        <v>0</v>
      </c>
      <c r="AC1838" s="135" t="b">
        <f t="shared" si="314"/>
        <v>0</v>
      </c>
      <c r="AD1838" s="135" t="b">
        <f t="shared" si="315"/>
        <v>0</v>
      </c>
      <c r="AE1838" s="135" t="b">
        <f t="shared" si="316"/>
        <v>1</v>
      </c>
      <c r="AF1838" s="135" t="b">
        <f>AND(AC1838,$V1838&lt;=Synthèse!$B$44)</f>
        <v>0</v>
      </c>
      <c r="AG1838" s="135" t="b">
        <f>AND(AD1838,$V1838&lt;=Synthèse!$B$44)</f>
        <v>0</v>
      </c>
      <c r="AH1838" s="135" t="b">
        <f>AND(AE1838,$V1838&lt;=Synthèse!$B$44)</f>
        <v>0</v>
      </c>
      <c r="AI1838" s="137" t="b">
        <v>0</v>
      </c>
      <c r="AJ1838" s="137" t="b">
        <v>0</v>
      </c>
      <c r="AK1838" s="137" t="b">
        <f t="shared" si="317"/>
        <v>0</v>
      </c>
      <c r="AL1838" s="137" t="b">
        <f t="shared" si="318"/>
        <v>0</v>
      </c>
      <c r="AM1838" s="137" t="b">
        <f>AND(AK1838,$V1838&lt;=Synthèse!$B$44)</f>
        <v>0</v>
      </c>
      <c r="AN1838" s="137" t="b">
        <f>AND(AL1838,$V1838&lt;=Synthèse!$B$44)</f>
        <v>0</v>
      </c>
    </row>
    <row r="1839" spans="1:40">
      <c r="A1839" s="17">
        <v>1076698</v>
      </c>
      <c r="B1839" t="str">
        <f ca="1">VLOOKUP(A1839,'Fichier FI (en entrée)'!B:AH,3,0)</f>
        <v>TMYVTIOGQC</v>
      </c>
      <c r="C1839">
        <f t="shared" si="309"/>
        <v>706</v>
      </c>
      <c r="D1839">
        <f t="shared" si="319"/>
        <v>12.17</v>
      </c>
      <c r="E1839" s="14" t="str">
        <f>VLOOKUP(A1839,'Fichier FI (en entrée)'!B:AH,2,0)</f>
        <v>EV</v>
      </c>
      <c r="F1839" s="14" t="b">
        <f t="shared" si="310"/>
        <v>1</v>
      </c>
      <c r="G1839" s="14" t="b">
        <f>IFERROR(VLOOKUP(A1839,'Calculs FA (auto)'!A:F,6,0),FALSE)</f>
        <v>0</v>
      </c>
      <c r="H1839" s="14" t="b">
        <f t="shared" si="311"/>
        <v>0</v>
      </c>
      <c r="I1839" s="16">
        <f>IFERROR(VLOOKUP(A1839,'Moyennes FI (en entrée)'!B:N,7,0),"")</f>
        <v>10.17</v>
      </c>
      <c r="J1839" s="16">
        <f>IFERROR(VLOOKUP(VLOOKUP(A1839,'Fichier FI (en entrée)'!B:AH,33,0),Modificateurs!A$2:B$5,2,0),0)</f>
        <v>0</v>
      </c>
      <c r="K1839" s="16">
        <f>IFERROR(VLOOKUP(VLOOKUP(A1839,'Redoub FI (en entrée)'!B:N,7,0),Modificateurs!A$8:B$11,2,0),0)</f>
        <v>0</v>
      </c>
      <c r="L1839" s="16">
        <f>IFERROR(VLOOKUP(M1839,Modificateurs!D$1:E$94,2,0),0)</f>
        <v>2</v>
      </c>
      <c r="M1839" t="str">
        <f>VLOOKUP(A1839,'Fichier FI (en entrée)'!B:AH,16,0)&amp;" "&amp;VLOOKUP(A1839,'Fichier FI (en entrée)'!B:AH,20,0)&amp;" "&amp;VLOOKUP(A1839,'Fichier FI (en entrée)'!B:AH,27,0)&amp;" "&amp;VLOOKUP(A1839,'Fichier FI (en entrée)'!B:AH,29,0)</f>
        <v xml:space="preserve">  Scientifique Mathématiques</v>
      </c>
      <c r="N1839" t="str">
        <f>VLOOKUP(A1839,'Fichier FI (en entrée)'!B:AH,8,0)</f>
        <v>Scolarisé dans le supérieur en France</v>
      </c>
      <c r="O1839" t="b">
        <f>AND(C1839&gt;Synthèse!B$8,C1839&lt;Synthèse!B$10,NOT(Y1839))</f>
        <v>1</v>
      </c>
      <c r="Q1839" s="60">
        <f>ROUNDUP(C1839/(Synthèse!$B$4+Synthèse!$B$1)*8,0)</f>
        <v>4</v>
      </c>
      <c r="R1839" s="60">
        <f>IFERROR(VLOOKUP(A1839,'Evaluations (formulaire)'!A:P,6,0)+VLOOKUP(A1839,'Evaluations (formulaire)'!A:P,7,0),0)</f>
        <v>0</v>
      </c>
      <c r="S1839" s="60">
        <f>IFERROR(VLOOKUP(A1839,'Evaluations (formulaire)'!A:P,8,0),0)</f>
        <v>0</v>
      </c>
      <c r="T1839" s="60">
        <f>IF(AND(ISBLANK(P1839),Q1839&lt;=2),Synthèse!$B$41,IF(AND(ISBLANK(P1839),Q1839&gt;=7),Synthèse!$C$41,R1839+S1839))</f>
        <v>0</v>
      </c>
      <c r="U1839" s="60">
        <f t="shared" si="312"/>
        <v>12.17</v>
      </c>
      <c r="V1839" s="60">
        <f t="shared" si="313"/>
        <v>706</v>
      </c>
      <c r="X1839" s="26">
        <v>1922</v>
      </c>
      <c r="Y1839" s="26" t="b">
        <f>IFERROR(VLOOKUP(A1839,'Calculs FA (auto)'!A:O,15,0),FALSE)</f>
        <v>0</v>
      </c>
      <c r="Z1839" s="26">
        <f>IFERROR(VLOOKUP(A1839,'Evaluations (formulaire)'!A:M,9,0),0)</f>
        <v>0</v>
      </c>
      <c r="AA1839" s="135" t="b">
        <v>1</v>
      </c>
      <c r="AB1839" s="135" t="b">
        <v>0</v>
      </c>
      <c r="AC1839" s="135" t="b">
        <f t="shared" si="314"/>
        <v>1</v>
      </c>
      <c r="AD1839" s="135" t="b">
        <f t="shared" si="315"/>
        <v>0</v>
      </c>
      <c r="AE1839" s="135" t="b">
        <f t="shared" si="316"/>
        <v>0</v>
      </c>
      <c r="AF1839" s="135" t="b">
        <f>AND(AC1839,$V1839&lt;=Synthèse!$B$44)</f>
        <v>0</v>
      </c>
      <c r="AG1839" s="135" t="b">
        <f>AND(AD1839,$V1839&lt;=Synthèse!$B$44)</f>
        <v>0</v>
      </c>
      <c r="AH1839" s="135" t="b">
        <f>AND(AE1839,$V1839&lt;=Synthèse!$B$44)</f>
        <v>0</v>
      </c>
      <c r="AI1839" s="137" t="b">
        <v>0</v>
      </c>
      <c r="AJ1839" s="137" t="b">
        <v>1</v>
      </c>
      <c r="AK1839" s="137" t="b">
        <f t="shared" si="317"/>
        <v>0</v>
      </c>
      <c r="AL1839" s="137" t="b">
        <f t="shared" si="318"/>
        <v>1</v>
      </c>
      <c r="AM1839" s="137" t="b">
        <f>AND(AK1839,$V1839&lt;=Synthèse!$B$44)</f>
        <v>0</v>
      </c>
      <c r="AN1839" s="137" t="b">
        <f>AND(AL1839,$V1839&lt;=Synthèse!$B$44)</f>
        <v>0</v>
      </c>
    </row>
    <row r="1840" spans="1:40">
      <c r="A1840" s="17">
        <v>1077248</v>
      </c>
      <c r="B1840" t="str">
        <f ca="1">VLOOKUP(A1840,'Fichier FI (en entrée)'!B:AH,3,0)</f>
        <v>VXNPXNATIU</v>
      </c>
      <c r="C1840">
        <f t="shared" si="309"/>
        <v>447</v>
      </c>
      <c r="D1840">
        <f t="shared" si="319"/>
        <v>13.72</v>
      </c>
      <c r="E1840" s="14" t="str">
        <f>VLOOKUP(A1840,'Fichier FI (en entrée)'!B:AH,2,0)</f>
        <v>EV</v>
      </c>
      <c r="F1840" s="14" t="b">
        <f t="shared" si="310"/>
        <v>1</v>
      </c>
      <c r="G1840" s="14" t="b">
        <f>IFERROR(VLOOKUP(A1840,'Calculs FA (auto)'!A:F,6,0),FALSE)</f>
        <v>0</v>
      </c>
      <c r="H1840" s="14" t="b">
        <f t="shared" si="311"/>
        <v>0</v>
      </c>
      <c r="I1840" s="16">
        <f>IFERROR(VLOOKUP(A1840,'Moyennes FI (en entrée)'!B:N,7,0),"")</f>
        <v>12.72</v>
      </c>
      <c r="J1840" s="16">
        <f>IFERROR(VLOOKUP(VLOOKUP(A1840,'Fichier FI (en entrée)'!B:AH,33,0),Modificateurs!A$2:B$5,2,0),0)</f>
        <v>0</v>
      </c>
      <c r="K1840" s="16">
        <f>IFERROR(VLOOKUP(VLOOKUP(A1840,'Redoub FI (en entrée)'!B:N,7,0),Modificateurs!A$8:B$11,2,0),0)</f>
        <v>0</v>
      </c>
      <c r="L1840" s="16">
        <f>IFERROR(VLOOKUP(M1840,Modificateurs!D$1:E$94,2,0),0)</f>
        <v>1</v>
      </c>
      <c r="M1840" t="str">
        <f>VLOOKUP(A1840,'Fichier FI (en entrée)'!B:AH,16,0)&amp;" "&amp;VLOOKUP(A1840,'Fichier FI (en entrée)'!B:AH,20,0)&amp;" "&amp;VLOOKUP(A1840,'Fichier FI (en entrée)'!B:AH,27,0)&amp;" "&amp;VLOOKUP(A1840,'Fichier FI (en entrée)'!B:AH,29,0)</f>
        <v xml:space="preserve">  Scientifique Pas de spécialité (S.I)</v>
      </c>
      <c r="N1840" t="str">
        <f>VLOOKUP(A1840,'Fichier FI (en entrée)'!B:AH,8,0)</f>
        <v>Scolarisé dans le supérieur en France</v>
      </c>
      <c r="O1840" t="b">
        <f>AND(C1840&gt;Synthèse!B$8,C1840&lt;Synthèse!B$10,NOT(Y1840))</f>
        <v>1</v>
      </c>
      <c r="Q1840" s="60">
        <f>ROUNDUP(C1840/(Synthèse!$B$4+Synthèse!$B$1)*8,0)</f>
        <v>3</v>
      </c>
      <c r="R1840" s="60">
        <f>IFERROR(VLOOKUP(A1840,'Evaluations (formulaire)'!A:P,6,0)+VLOOKUP(A1840,'Evaluations (formulaire)'!A:P,7,0),0)</f>
        <v>0</v>
      </c>
      <c r="S1840" s="60">
        <f>IFERROR(VLOOKUP(A1840,'Evaluations (formulaire)'!A:P,8,0),0)</f>
        <v>0</v>
      </c>
      <c r="T1840" s="60">
        <f>IF(AND(ISBLANK(P1840),Q1840&lt;=2),Synthèse!$B$41,IF(AND(ISBLANK(P1840),Q1840&gt;=7),Synthèse!$C$41,R1840+S1840))</f>
        <v>0</v>
      </c>
      <c r="U1840" s="60">
        <f t="shared" si="312"/>
        <v>13.72</v>
      </c>
      <c r="V1840" s="60">
        <f t="shared" si="313"/>
        <v>447</v>
      </c>
      <c r="X1840" s="26">
        <v>1975</v>
      </c>
      <c r="Y1840" s="26" t="b">
        <f>IFERROR(VLOOKUP(A1840,'Calculs FA (auto)'!A:O,15,0),FALSE)</f>
        <v>0</v>
      </c>
      <c r="Z1840" s="26">
        <f>IFERROR(VLOOKUP(A1840,'Evaluations (formulaire)'!A:M,9,0),0)</f>
        <v>0</v>
      </c>
      <c r="AA1840" s="135" t="b">
        <v>1</v>
      </c>
      <c r="AB1840" s="135" t="b">
        <v>0</v>
      </c>
      <c r="AC1840" s="135" t="b">
        <f t="shared" si="314"/>
        <v>1</v>
      </c>
      <c r="AD1840" s="135" t="b">
        <f t="shared" si="315"/>
        <v>0</v>
      </c>
      <c r="AE1840" s="135" t="b">
        <f t="shared" si="316"/>
        <v>0</v>
      </c>
      <c r="AF1840" s="135" t="b">
        <f>AND(AC1840,$V1840&lt;=Synthèse!$B$44)</f>
        <v>1</v>
      </c>
      <c r="AG1840" s="135" t="b">
        <f>AND(AD1840,$V1840&lt;=Synthèse!$B$44)</f>
        <v>0</v>
      </c>
      <c r="AH1840" s="135" t="b">
        <f>AND(AE1840,$V1840&lt;=Synthèse!$B$44)</f>
        <v>0</v>
      </c>
      <c r="AI1840" s="137" t="b">
        <v>0</v>
      </c>
      <c r="AJ1840" s="137" t="b">
        <v>1</v>
      </c>
      <c r="AK1840" s="137" t="b">
        <f t="shared" si="317"/>
        <v>0</v>
      </c>
      <c r="AL1840" s="137" t="b">
        <f t="shared" si="318"/>
        <v>1</v>
      </c>
      <c r="AM1840" s="137" t="b">
        <f>AND(AK1840,$V1840&lt;=Synthèse!$B$44)</f>
        <v>0</v>
      </c>
      <c r="AN1840" s="137" t="b">
        <f>AND(AL1840,$V1840&lt;=Synthèse!$B$44)</f>
        <v>1</v>
      </c>
    </row>
    <row r="1841" spans="1:40">
      <c r="A1841" s="17">
        <v>1077367</v>
      </c>
      <c r="B1841" t="str">
        <f ca="1">VLOOKUP(A1841,'Fichier FI (en entrée)'!B:AH,3,0)</f>
        <v>VOXCRPPCIE</v>
      </c>
      <c r="C1841">
        <f t="shared" si="309"/>
        <v>440</v>
      </c>
      <c r="D1841">
        <f t="shared" si="319"/>
        <v>13.76</v>
      </c>
      <c r="E1841" s="14" t="str">
        <f>VLOOKUP(A1841,'Fichier FI (en entrée)'!B:AH,2,0)</f>
        <v>EV</v>
      </c>
      <c r="F1841" s="14" t="b">
        <f t="shared" si="310"/>
        <v>1</v>
      </c>
      <c r="G1841" s="14" t="b">
        <f>IFERROR(VLOOKUP(A1841,'Calculs FA (auto)'!A:F,6,0),FALSE)</f>
        <v>0</v>
      </c>
      <c r="H1841" s="14" t="b">
        <f t="shared" si="311"/>
        <v>0</v>
      </c>
      <c r="I1841" s="16">
        <f>IFERROR(VLOOKUP(A1841,'Moyennes FI (en entrée)'!B:N,7,0),"")</f>
        <v>11.76</v>
      </c>
      <c r="J1841" s="16">
        <f>IFERROR(VLOOKUP(VLOOKUP(A1841,'Fichier FI (en entrée)'!B:AH,33,0),Modificateurs!A$2:B$5,2,0),0)</f>
        <v>0</v>
      </c>
      <c r="K1841" s="16">
        <f>IFERROR(VLOOKUP(VLOOKUP(A1841,'Redoub FI (en entrée)'!B:N,7,0),Modificateurs!A$8:B$11,2,0),0)</f>
        <v>0</v>
      </c>
      <c r="L1841" s="16">
        <f>IFERROR(VLOOKUP(M1841,Modificateurs!D$1:E$94,2,0),0)</f>
        <v>2</v>
      </c>
      <c r="M1841" t="str">
        <f>VLOOKUP(A1841,'Fichier FI (en entrée)'!B:AH,16,0)&amp;" "&amp;VLOOKUP(A1841,'Fichier FI (en entrée)'!B:AH,20,0)&amp;" "&amp;VLOOKUP(A1841,'Fichier FI (en entrée)'!B:AH,27,0)&amp;" "&amp;VLOOKUP(A1841,'Fichier FI (en entrée)'!B:AH,29,0)</f>
        <v xml:space="preserve">  Scientifique Physique-chimie</v>
      </c>
      <c r="N1841" t="str">
        <f>VLOOKUP(A1841,'Fichier FI (en entrée)'!B:AH,8,0)</f>
        <v>Scolarisé dans le supérieur en France</v>
      </c>
      <c r="O1841" t="b">
        <f>AND(C1841&gt;Synthèse!B$8,C1841&lt;Synthèse!B$10,NOT(Y1841))</f>
        <v>1</v>
      </c>
      <c r="Q1841" s="60">
        <f>ROUNDUP(C1841/(Synthèse!$B$4+Synthèse!$B$1)*8,0)</f>
        <v>3</v>
      </c>
      <c r="R1841" s="60">
        <f>IFERROR(VLOOKUP(A1841,'Evaluations (formulaire)'!A:P,6,0)+VLOOKUP(A1841,'Evaluations (formulaire)'!A:P,7,0),0)</f>
        <v>0</v>
      </c>
      <c r="S1841" s="60">
        <f>IFERROR(VLOOKUP(A1841,'Evaluations (formulaire)'!A:P,8,0),0)</f>
        <v>0</v>
      </c>
      <c r="T1841" s="60">
        <f>IF(AND(ISBLANK(P1841),Q1841&lt;=2),Synthèse!$B$41,IF(AND(ISBLANK(P1841),Q1841&gt;=7),Synthèse!$C$41,R1841+S1841))</f>
        <v>0</v>
      </c>
      <c r="U1841" s="60">
        <f t="shared" si="312"/>
        <v>13.76</v>
      </c>
      <c r="V1841" s="60">
        <f t="shared" si="313"/>
        <v>440</v>
      </c>
      <c r="X1841" s="26">
        <v>1080</v>
      </c>
      <c r="Y1841" s="26" t="b">
        <f>IFERROR(VLOOKUP(A1841,'Calculs FA (auto)'!A:O,15,0),FALSE)</f>
        <v>0</v>
      </c>
      <c r="Z1841" s="26">
        <f>IFERROR(VLOOKUP(A1841,'Evaluations (formulaire)'!A:M,9,0),0)</f>
        <v>0</v>
      </c>
      <c r="AA1841" s="135" t="b">
        <v>0</v>
      </c>
      <c r="AB1841" s="135" t="b">
        <v>1</v>
      </c>
      <c r="AC1841" s="135" t="b">
        <f t="shared" si="314"/>
        <v>0</v>
      </c>
      <c r="AD1841" s="135" t="b">
        <f t="shared" si="315"/>
        <v>1</v>
      </c>
      <c r="AE1841" s="135" t="b">
        <f t="shared" si="316"/>
        <v>0</v>
      </c>
      <c r="AF1841" s="135" t="b">
        <f>AND(AC1841,$V1841&lt;=Synthèse!$B$44)</f>
        <v>0</v>
      </c>
      <c r="AG1841" s="135" t="b">
        <f>AND(AD1841,$V1841&lt;=Synthèse!$B$44)</f>
        <v>1</v>
      </c>
      <c r="AH1841" s="135" t="b">
        <f>AND(AE1841,$V1841&lt;=Synthèse!$B$44)</f>
        <v>0</v>
      </c>
      <c r="AI1841" s="137" t="b">
        <v>1</v>
      </c>
      <c r="AJ1841" s="137" t="b">
        <v>0</v>
      </c>
      <c r="AK1841" s="137" t="b">
        <f t="shared" si="317"/>
        <v>1</v>
      </c>
      <c r="AL1841" s="137" t="b">
        <f t="shared" si="318"/>
        <v>0</v>
      </c>
      <c r="AM1841" s="137" t="b">
        <f>AND(AK1841,$V1841&lt;=Synthèse!$B$44)</f>
        <v>1</v>
      </c>
      <c r="AN1841" s="137" t="b">
        <f>AND(AL1841,$V1841&lt;=Synthèse!$B$44)</f>
        <v>0</v>
      </c>
    </row>
    <row r="1842" spans="1:40">
      <c r="A1842" s="17">
        <v>1077606</v>
      </c>
      <c r="B1842" t="str">
        <f ca="1">VLOOKUP(A1842,'Fichier FI (en entrée)'!B:AH,3,0)</f>
        <v>KCLRSLYHRH</v>
      </c>
      <c r="C1842">
        <f t="shared" si="309"/>
        <v>992</v>
      </c>
      <c r="D1842">
        <f t="shared" si="319"/>
        <v>10.38</v>
      </c>
      <c r="E1842" s="14" t="str">
        <f>VLOOKUP(A1842,'Fichier FI (en entrée)'!B:AH,2,0)</f>
        <v>EV</v>
      </c>
      <c r="F1842" s="14" t="b">
        <f t="shared" si="310"/>
        <v>1</v>
      </c>
      <c r="G1842" s="14" t="b">
        <f>IFERROR(VLOOKUP(A1842,'Calculs FA (auto)'!A:F,6,0),FALSE)</f>
        <v>0</v>
      </c>
      <c r="H1842" s="14" t="b">
        <f t="shared" si="311"/>
        <v>0</v>
      </c>
      <c r="I1842" s="16">
        <f>IFERROR(VLOOKUP(A1842,'Moyennes FI (en entrée)'!B:N,7,0),"")</f>
        <v>9.3800000000000008</v>
      </c>
      <c r="J1842" s="16">
        <f>IFERROR(VLOOKUP(VLOOKUP(A1842,'Fichier FI (en entrée)'!B:AH,33,0),Modificateurs!A$2:B$5,2,0),0)</f>
        <v>0</v>
      </c>
      <c r="K1842" s="16">
        <f>IFERROR(VLOOKUP(VLOOKUP(A1842,'Redoub FI (en entrée)'!B:N,7,0),Modificateurs!A$8:B$11,2,0),0)</f>
        <v>0</v>
      </c>
      <c r="L1842" s="16">
        <f>IFERROR(VLOOKUP(M1842,Modificateurs!D$1:E$94,2,0),0)</f>
        <v>1</v>
      </c>
      <c r="M1842" t="str">
        <f>VLOOKUP(A1842,'Fichier FI (en entrée)'!B:AH,16,0)&amp;" "&amp;VLOOKUP(A1842,'Fichier FI (en entrée)'!B:AH,20,0)&amp;" "&amp;VLOOKUP(A1842,'Fichier FI (en entrée)'!B:AH,27,0)&amp;" "&amp;VLOOKUP(A1842,'Fichier FI (en entrée)'!B:AH,29,0)</f>
        <v xml:space="preserve">  Scientifique Pas de spécialité (S.I)</v>
      </c>
      <c r="N1842" t="str">
        <f>VLOOKUP(A1842,'Fichier FI (en entrée)'!B:AH,8,0)</f>
        <v>Scolarisé dans le supérieur en France</v>
      </c>
      <c r="O1842" t="b">
        <f>AND(C1842&gt;Synthèse!B$8,C1842&lt;Synthèse!B$10,NOT(Y1842))</f>
        <v>1</v>
      </c>
      <c r="Q1842" s="60">
        <f>ROUNDUP(C1842/(Synthèse!$B$4+Synthèse!$B$1)*8,0)</f>
        <v>5</v>
      </c>
      <c r="R1842" s="60">
        <f>IFERROR(VLOOKUP(A1842,'Evaluations (formulaire)'!A:P,6,0)+VLOOKUP(A1842,'Evaluations (formulaire)'!A:P,7,0),0)</f>
        <v>0</v>
      </c>
      <c r="S1842" s="60">
        <f>IFERROR(VLOOKUP(A1842,'Evaluations (formulaire)'!A:P,8,0),0)</f>
        <v>0</v>
      </c>
      <c r="T1842" s="60">
        <f>IF(AND(ISBLANK(P1842),Q1842&lt;=2),Synthèse!$B$41,IF(AND(ISBLANK(P1842),Q1842&gt;=7),Synthèse!$C$41,R1842+S1842))</f>
        <v>0</v>
      </c>
      <c r="U1842" s="60">
        <f t="shared" si="312"/>
        <v>10.38</v>
      </c>
      <c r="V1842" s="60">
        <f t="shared" si="313"/>
        <v>992</v>
      </c>
      <c r="X1842" s="26">
        <v>163</v>
      </c>
      <c r="Y1842" s="26" t="b">
        <f>IFERROR(VLOOKUP(A1842,'Calculs FA (auto)'!A:O,15,0),FALSE)</f>
        <v>0</v>
      </c>
      <c r="Z1842" s="26">
        <f>IFERROR(VLOOKUP(A1842,'Evaluations (formulaire)'!A:M,9,0),0)</f>
        <v>0</v>
      </c>
      <c r="AA1842" s="135" t="b">
        <v>1</v>
      </c>
      <c r="AB1842" s="135" t="b">
        <v>0</v>
      </c>
      <c r="AC1842" s="135" t="b">
        <f t="shared" si="314"/>
        <v>1</v>
      </c>
      <c r="AD1842" s="135" t="b">
        <f t="shared" si="315"/>
        <v>0</v>
      </c>
      <c r="AE1842" s="135" t="b">
        <f t="shared" si="316"/>
        <v>0</v>
      </c>
      <c r="AF1842" s="135" t="b">
        <f>AND(AC1842,$V1842&lt;=Synthèse!$B$44)</f>
        <v>0</v>
      </c>
      <c r="AG1842" s="135" t="b">
        <f>AND(AD1842,$V1842&lt;=Synthèse!$B$44)</f>
        <v>0</v>
      </c>
      <c r="AH1842" s="135" t="b">
        <f>AND(AE1842,$V1842&lt;=Synthèse!$B$44)</f>
        <v>0</v>
      </c>
      <c r="AI1842" s="137" t="b">
        <v>0</v>
      </c>
      <c r="AJ1842" s="137" t="b">
        <v>0</v>
      </c>
      <c r="AK1842" s="137" t="b">
        <f t="shared" si="317"/>
        <v>0</v>
      </c>
      <c r="AL1842" s="137" t="b">
        <f t="shared" si="318"/>
        <v>0</v>
      </c>
      <c r="AM1842" s="137" t="b">
        <f>AND(AK1842,$V1842&lt;=Synthèse!$B$44)</f>
        <v>0</v>
      </c>
      <c r="AN1842" s="137" t="b">
        <f>AND(AL1842,$V1842&lt;=Synthèse!$B$44)</f>
        <v>0</v>
      </c>
    </row>
    <row r="1843" spans="1:40">
      <c r="A1843" s="17">
        <v>1077847</v>
      </c>
      <c r="B1843" t="str">
        <f ca="1">VLOOKUP(A1843,'Fichier FI (en entrée)'!B:AH,3,0)</f>
        <v>XAWSLATGEI</v>
      </c>
      <c r="C1843">
        <f t="shared" si="309"/>
        <v>2097</v>
      </c>
      <c r="D1843">
        <f t="shared" si="319"/>
        <v>-100</v>
      </c>
      <c r="E1843" s="14" t="str">
        <f>VLOOKUP(A1843,'Fichier FI (en entrée)'!B:AH,2,0)</f>
        <v>ENV</v>
      </c>
      <c r="F1843" s="14" t="b">
        <f t="shared" si="310"/>
        <v>0</v>
      </c>
      <c r="G1843" s="14" t="b">
        <f>IFERROR(VLOOKUP(A1843,'Calculs FA (auto)'!A:F,6,0),FALSE)</f>
        <v>0</v>
      </c>
      <c r="H1843" s="14" t="b">
        <f t="shared" si="311"/>
        <v>0</v>
      </c>
      <c r="I1843" s="16" t="str">
        <f>IFERROR(VLOOKUP(A1843,'Moyennes FI (en entrée)'!B:N,7,0),"")</f>
        <v/>
      </c>
      <c r="J1843" s="16">
        <f>IFERROR(VLOOKUP(VLOOKUP(A1843,'Fichier FI (en entrée)'!B:AH,33,0),Modificateurs!A$2:B$5,2,0),0)</f>
        <v>0</v>
      </c>
      <c r="K1843" s="16">
        <f>IFERROR(VLOOKUP(VLOOKUP(A1843,'Redoub FI (en entrée)'!B:N,7,0),Modificateurs!A$8:B$11,2,0),0)</f>
        <v>0</v>
      </c>
      <c r="L1843" s="16">
        <f>IFERROR(VLOOKUP(M1843,Modificateurs!D$1:E$94,2,0),0)</f>
        <v>0</v>
      </c>
      <c r="M1843" t="str">
        <f>VLOOKUP(A1843,'Fichier FI (en entrée)'!B:AH,16,0)&amp;" "&amp;VLOOKUP(A1843,'Fichier FI (en entrée)'!B:AH,20,0)&amp;" "&amp;VLOOKUP(A1843,'Fichier FI (en entrée)'!B:AH,27,0)&amp;" "&amp;VLOOKUP(A1843,'Fichier FI (en entrée)'!B:AH,29,0)</f>
        <v xml:space="preserve">   </v>
      </c>
      <c r="N1843" t="str">
        <f>VLOOKUP(A1843,'Fichier FI (en entrée)'!B:AH,8,0)</f>
        <v>Scolarisé en MC, FCIL, MGI, DAEU, MANN hors contrat,bac international</v>
      </c>
      <c r="O1843" t="b">
        <f>AND(C1843&gt;Synthèse!B$8,C1843&lt;Synthèse!B$10,NOT(Y1843))</f>
        <v>0</v>
      </c>
      <c r="Q1843" s="60">
        <f>ROUNDUP(C1843/(Synthèse!$B$4+Synthèse!$B$1)*8,0)</f>
        <v>10</v>
      </c>
      <c r="R1843" s="60">
        <f>IFERROR(VLOOKUP(A1843,'Evaluations (formulaire)'!A:P,6,0)+VLOOKUP(A1843,'Evaluations (formulaire)'!A:P,7,0),0)</f>
        <v>0</v>
      </c>
      <c r="S1843" s="60">
        <f>IFERROR(VLOOKUP(A1843,'Evaluations (formulaire)'!A:P,8,0),0)</f>
        <v>0</v>
      </c>
      <c r="T1843" s="60">
        <f>IF(AND(ISBLANK(P1843),Q1843&lt;=2),Synthèse!$B$41,IF(AND(ISBLANK(P1843),Q1843&gt;=7),Synthèse!$C$41,R1843+S1843))</f>
        <v>4.6296296296296294E-3</v>
      </c>
      <c r="U1843" s="60">
        <f t="shared" si="312"/>
        <v>-99.995370370370367</v>
      </c>
      <c r="V1843" s="60">
        <f t="shared" si="313"/>
        <v>1983</v>
      </c>
      <c r="X1843" s="26">
        <v>1363</v>
      </c>
      <c r="Y1843" s="26" t="b">
        <f>IFERROR(VLOOKUP(A1843,'Calculs FA (auto)'!A:O,15,0),FALSE)</f>
        <v>0</v>
      </c>
      <c r="Z1843" s="26">
        <f>IFERROR(VLOOKUP(A1843,'Evaluations (formulaire)'!A:M,9,0),0)</f>
        <v>0</v>
      </c>
      <c r="AA1843" s="135" t="b">
        <v>1</v>
      </c>
      <c r="AB1843" s="135" t="b">
        <v>0</v>
      </c>
      <c r="AC1843" s="135" t="b">
        <f t="shared" si="314"/>
        <v>0</v>
      </c>
      <c r="AD1843" s="135" t="b">
        <f t="shared" si="315"/>
        <v>0</v>
      </c>
      <c r="AE1843" s="135" t="b">
        <f t="shared" si="316"/>
        <v>0</v>
      </c>
      <c r="AF1843" s="135" t="b">
        <f>AND(AC1843,$V1843&lt;=Synthèse!$B$44)</f>
        <v>0</v>
      </c>
      <c r="AG1843" s="135" t="b">
        <f>AND(AD1843,$V1843&lt;=Synthèse!$B$44)</f>
        <v>0</v>
      </c>
      <c r="AH1843" s="135" t="b">
        <f>AND(AE1843,$V1843&lt;=Synthèse!$B$44)</f>
        <v>0</v>
      </c>
      <c r="AI1843" s="137" t="b">
        <v>0</v>
      </c>
      <c r="AJ1843" s="137" t="b">
        <v>1</v>
      </c>
      <c r="AK1843" s="137" t="b">
        <f t="shared" si="317"/>
        <v>0</v>
      </c>
      <c r="AL1843" s="137" t="b">
        <f t="shared" si="318"/>
        <v>0</v>
      </c>
      <c r="AM1843" s="137" t="b">
        <f>AND(AK1843,$V1843&lt;=Synthèse!$B$44)</f>
        <v>0</v>
      </c>
      <c r="AN1843" s="137" t="b">
        <f>AND(AL1843,$V1843&lt;=Synthèse!$B$44)</f>
        <v>0</v>
      </c>
    </row>
    <row r="1844" spans="1:40">
      <c r="A1844" s="17">
        <v>1077907</v>
      </c>
      <c r="B1844" t="str">
        <f ca="1">VLOOKUP(A1844,'Fichier FI (en entrée)'!B:AH,3,0)</f>
        <v>VWVXLMGXSO</v>
      </c>
      <c r="C1844">
        <f t="shared" si="309"/>
        <v>479</v>
      </c>
      <c r="D1844">
        <f t="shared" si="319"/>
        <v>13.52</v>
      </c>
      <c r="E1844" s="14" t="str">
        <f>VLOOKUP(A1844,'Fichier FI (en entrée)'!B:AH,2,0)</f>
        <v>EV</v>
      </c>
      <c r="F1844" s="14" t="b">
        <f t="shared" si="310"/>
        <v>1</v>
      </c>
      <c r="G1844" s="14" t="b">
        <f>IFERROR(VLOOKUP(A1844,'Calculs FA (auto)'!A:F,6,0),FALSE)</f>
        <v>0</v>
      </c>
      <c r="H1844" s="14" t="b">
        <f t="shared" si="311"/>
        <v>0</v>
      </c>
      <c r="I1844" s="16">
        <f>IFERROR(VLOOKUP(A1844,'Moyennes FI (en entrée)'!B:N,7,0),"")</f>
        <v>11.52</v>
      </c>
      <c r="J1844" s="16">
        <f>IFERROR(VLOOKUP(VLOOKUP(A1844,'Fichier FI (en entrée)'!B:AH,33,0),Modificateurs!A$2:B$5,2,0),0)</f>
        <v>0</v>
      </c>
      <c r="K1844" s="16">
        <f>IFERROR(VLOOKUP(VLOOKUP(A1844,'Redoub FI (en entrée)'!B:N,7,0),Modificateurs!A$8:B$11,2,0),0)</f>
        <v>0</v>
      </c>
      <c r="L1844" s="16">
        <f>IFERROR(VLOOKUP(M1844,Modificateurs!D$1:E$94,2,0),0)</f>
        <v>2</v>
      </c>
      <c r="M1844" t="str">
        <f>VLOOKUP(A1844,'Fichier FI (en entrée)'!B:AH,16,0)&amp;" "&amp;VLOOKUP(A1844,'Fichier FI (en entrée)'!B:AH,20,0)&amp;" "&amp;VLOOKUP(A1844,'Fichier FI (en entrée)'!B:AH,27,0)&amp;" "&amp;VLOOKUP(A1844,'Fichier FI (en entrée)'!B:AH,29,0)</f>
        <v xml:space="preserve">  Scientifique Mathématiques</v>
      </c>
      <c r="N1844" t="str">
        <f>VLOOKUP(A1844,'Fichier FI (en entrée)'!B:AH,8,0)</f>
        <v>Scolarisé dans le supérieur en France</v>
      </c>
      <c r="O1844" t="b">
        <f>AND(C1844&gt;Synthèse!B$8,C1844&lt;Synthèse!B$10,NOT(Y1844))</f>
        <v>1</v>
      </c>
      <c r="Q1844" s="60">
        <f>ROUNDUP(C1844/(Synthèse!$B$4+Synthèse!$B$1)*8,0)</f>
        <v>3</v>
      </c>
      <c r="R1844" s="60">
        <f>IFERROR(VLOOKUP(A1844,'Evaluations (formulaire)'!A:P,6,0)+VLOOKUP(A1844,'Evaluations (formulaire)'!A:P,7,0),0)</f>
        <v>0</v>
      </c>
      <c r="S1844" s="60">
        <f>IFERROR(VLOOKUP(A1844,'Evaluations (formulaire)'!A:P,8,0),0)</f>
        <v>0</v>
      </c>
      <c r="T1844" s="60">
        <f>IF(AND(ISBLANK(P1844),Q1844&lt;=2),Synthèse!$B$41,IF(AND(ISBLANK(P1844),Q1844&gt;=7),Synthèse!$C$41,R1844+S1844))</f>
        <v>0</v>
      </c>
      <c r="U1844" s="60">
        <f t="shared" si="312"/>
        <v>13.52</v>
      </c>
      <c r="V1844" s="60">
        <f t="shared" si="313"/>
        <v>480</v>
      </c>
      <c r="X1844" s="26">
        <v>1817</v>
      </c>
      <c r="Y1844" s="26" t="b">
        <f>IFERROR(VLOOKUP(A1844,'Calculs FA (auto)'!A:O,15,0),FALSE)</f>
        <v>0</v>
      </c>
      <c r="Z1844" s="26">
        <f>IFERROR(VLOOKUP(A1844,'Evaluations (formulaire)'!A:M,9,0),0)</f>
        <v>0</v>
      </c>
      <c r="AA1844" s="135" t="b">
        <v>0</v>
      </c>
      <c r="AB1844" s="135" t="b">
        <v>1</v>
      </c>
      <c r="AC1844" s="135" t="b">
        <f t="shared" si="314"/>
        <v>0</v>
      </c>
      <c r="AD1844" s="135" t="b">
        <f t="shared" si="315"/>
        <v>1</v>
      </c>
      <c r="AE1844" s="135" t="b">
        <f t="shared" si="316"/>
        <v>0</v>
      </c>
      <c r="AF1844" s="135" t="b">
        <f>AND(AC1844,$V1844&lt;=Synthèse!$B$44)</f>
        <v>0</v>
      </c>
      <c r="AG1844" s="135" t="b">
        <f>AND(AD1844,$V1844&lt;=Synthèse!$B$44)</f>
        <v>1</v>
      </c>
      <c r="AH1844" s="135" t="b">
        <f>AND(AE1844,$V1844&lt;=Synthèse!$B$44)</f>
        <v>0</v>
      </c>
      <c r="AI1844" s="137" t="b">
        <v>1</v>
      </c>
      <c r="AJ1844" s="137" t="b">
        <v>0</v>
      </c>
      <c r="AK1844" s="137" t="b">
        <f t="shared" si="317"/>
        <v>1</v>
      </c>
      <c r="AL1844" s="137" t="b">
        <f t="shared" si="318"/>
        <v>0</v>
      </c>
      <c r="AM1844" s="137" t="b">
        <f>AND(AK1844,$V1844&lt;=Synthèse!$B$44)</f>
        <v>1</v>
      </c>
      <c r="AN1844" s="137" t="b">
        <f>AND(AL1844,$V1844&lt;=Synthèse!$B$44)</f>
        <v>0</v>
      </c>
    </row>
    <row r="1845" spans="1:40">
      <c r="A1845" s="17">
        <v>1078160</v>
      </c>
      <c r="B1845" t="str">
        <f ca="1">VLOOKUP(A1845,'Fichier FI (en entrée)'!B:AH,3,0)</f>
        <v>JHFENEBHPO</v>
      </c>
      <c r="C1845">
        <f t="shared" si="309"/>
        <v>807</v>
      </c>
      <c r="D1845">
        <f t="shared" si="319"/>
        <v>11.65</v>
      </c>
      <c r="E1845" s="14" t="str">
        <f>VLOOKUP(A1845,'Fichier FI (en entrée)'!B:AH,2,0)</f>
        <v>EV</v>
      </c>
      <c r="F1845" s="14" t="b">
        <f t="shared" si="310"/>
        <v>1</v>
      </c>
      <c r="G1845" s="14" t="b">
        <f>IFERROR(VLOOKUP(A1845,'Calculs FA (auto)'!A:F,6,0),FALSE)</f>
        <v>0</v>
      </c>
      <c r="H1845" s="14" t="b">
        <f t="shared" si="311"/>
        <v>0</v>
      </c>
      <c r="I1845" s="16">
        <f>IFERROR(VLOOKUP(A1845,'Moyennes FI (en entrée)'!B:N,7,0),"")</f>
        <v>9.65</v>
      </c>
      <c r="J1845" s="16">
        <f>IFERROR(VLOOKUP(VLOOKUP(A1845,'Fichier FI (en entrée)'!B:AH,33,0),Modificateurs!A$2:B$5,2,0),0)</f>
        <v>0</v>
      </c>
      <c r="K1845" s="16">
        <f>IFERROR(VLOOKUP(VLOOKUP(A1845,'Redoub FI (en entrée)'!B:N,7,0),Modificateurs!A$8:B$11,2,0),0)</f>
        <v>0</v>
      </c>
      <c r="L1845" s="16">
        <f>IFERROR(VLOOKUP(M1845,Modificateurs!D$1:E$94,2,0),0)</f>
        <v>2</v>
      </c>
      <c r="M1845" t="str">
        <f>VLOOKUP(A1845,'Fichier FI (en entrée)'!B:AH,16,0)&amp;" "&amp;VLOOKUP(A1845,'Fichier FI (en entrée)'!B:AH,20,0)&amp;" "&amp;VLOOKUP(A1845,'Fichier FI (en entrée)'!B:AH,27,0)&amp;" "&amp;VLOOKUP(A1845,'Fichier FI (en entrée)'!B:AH,29,0)</f>
        <v xml:space="preserve">  Scientifique Physique-chimie</v>
      </c>
      <c r="N1845" t="str">
        <f>VLOOKUP(A1845,'Fichier FI (en entrée)'!B:AH,8,0)</f>
        <v>Scolarisé dans le supérieur en France</v>
      </c>
      <c r="O1845" t="b">
        <f>AND(C1845&gt;Synthèse!B$8,C1845&lt;Synthèse!B$10,NOT(Y1845))</f>
        <v>1</v>
      </c>
      <c r="Q1845" s="60">
        <f>ROUNDUP(C1845/(Synthèse!$B$4+Synthèse!$B$1)*8,0)</f>
        <v>4</v>
      </c>
      <c r="R1845" s="60">
        <f>IFERROR(VLOOKUP(A1845,'Evaluations (formulaire)'!A:P,6,0)+VLOOKUP(A1845,'Evaluations (formulaire)'!A:P,7,0),0)</f>
        <v>0</v>
      </c>
      <c r="S1845" s="60">
        <f>IFERROR(VLOOKUP(A1845,'Evaluations (formulaire)'!A:P,8,0),0)</f>
        <v>0</v>
      </c>
      <c r="T1845" s="60">
        <f>IF(AND(ISBLANK(P1845),Q1845&lt;=2),Synthèse!$B$41,IF(AND(ISBLANK(P1845),Q1845&gt;=7),Synthèse!$C$41,R1845+S1845))</f>
        <v>0</v>
      </c>
      <c r="U1845" s="60">
        <f t="shared" si="312"/>
        <v>11.65</v>
      </c>
      <c r="V1845" s="60">
        <f t="shared" si="313"/>
        <v>807</v>
      </c>
      <c r="X1845" s="26">
        <v>1923</v>
      </c>
      <c r="Y1845" s="26" t="b">
        <f>IFERROR(VLOOKUP(A1845,'Calculs FA (auto)'!A:O,15,0),FALSE)</f>
        <v>0</v>
      </c>
      <c r="Z1845" s="26">
        <f>IFERROR(VLOOKUP(A1845,'Evaluations (formulaire)'!A:M,9,0),0)</f>
        <v>0</v>
      </c>
      <c r="AA1845" s="135" t="b">
        <v>0</v>
      </c>
      <c r="AB1845" s="135" t="b">
        <v>1</v>
      </c>
      <c r="AC1845" s="135" t="b">
        <f t="shared" si="314"/>
        <v>0</v>
      </c>
      <c r="AD1845" s="135" t="b">
        <f t="shared" si="315"/>
        <v>1</v>
      </c>
      <c r="AE1845" s="135" t="b">
        <f t="shared" si="316"/>
        <v>0</v>
      </c>
      <c r="AF1845" s="135" t="b">
        <f>AND(AC1845,$V1845&lt;=Synthèse!$B$44)</f>
        <v>0</v>
      </c>
      <c r="AG1845" s="135" t="b">
        <f>AND(AD1845,$V1845&lt;=Synthèse!$B$44)</f>
        <v>0</v>
      </c>
      <c r="AH1845" s="135" t="b">
        <f>AND(AE1845,$V1845&lt;=Synthèse!$B$44)</f>
        <v>0</v>
      </c>
      <c r="AI1845" s="137" t="b">
        <v>1</v>
      </c>
      <c r="AJ1845" s="137" t="b">
        <v>0</v>
      </c>
      <c r="AK1845" s="137" t="b">
        <f t="shared" si="317"/>
        <v>1</v>
      </c>
      <c r="AL1845" s="137" t="b">
        <f t="shared" si="318"/>
        <v>0</v>
      </c>
      <c r="AM1845" s="137" t="b">
        <f>AND(AK1845,$V1845&lt;=Synthèse!$B$44)</f>
        <v>0</v>
      </c>
      <c r="AN1845" s="137" t="b">
        <f>AND(AL1845,$V1845&lt;=Synthèse!$B$44)</f>
        <v>0</v>
      </c>
    </row>
    <row r="1846" spans="1:40">
      <c r="A1846" s="17">
        <v>1079783</v>
      </c>
      <c r="B1846" t="str">
        <f ca="1">VLOOKUP(A1846,'Fichier FI (en entrée)'!B:AH,3,0)</f>
        <v>NAXSNQTYKJ</v>
      </c>
      <c r="C1846">
        <f t="shared" si="309"/>
        <v>1355</v>
      </c>
      <c r="D1846">
        <f t="shared" si="319"/>
        <v>4.6999999999999993</v>
      </c>
      <c r="E1846" s="14" t="str">
        <f>VLOOKUP(A1846,'Fichier FI (en entrée)'!B:AH,2,0)</f>
        <v>EV</v>
      </c>
      <c r="F1846" s="14" t="b">
        <f t="shared" si="310"/>
        <v>1</v>
      </c>
      <c r="G1846" s="14" t="b">
        <f>IFERROR(VLOOKUP(A1846,'Calculs FA (auto)'!A:F,6,0),FALSE)</f>
        <v>0</v>
      </c>
      <c r="H1846" s="14" t="b">
        <f t="shared" si="311"/>
        <v>0</v>
      </c>
      <c r="I1846" s="16">
        <f>IFERROR(VLOOKUP(A1846,'Moyennes FI (en entrée)'!B:N,7,0),"")</f>
        <v>10.7</v>
      </c>
      <c r="J1846" s="16">
        <f>IFERROR(VLOOKUP(VLOOKUP(A1846,'Fichier FI (en entrée)'!B:AH,33,0),Modificateurs!A$2:B$5,2,0),0)</f>
        <v>0</v>
      </c>
      <c r="K1846" s="16">
        <f>IFERROR(VLOOKUP(VLOOKUP(A1846,'Redoub FI (en entrée)'!B:N,7,0),Modificateurs!A$8:B$11,2,0),0)</f>
        <v>0</v>
      </c>
      <c r="L1846" s="16">
        <f>IFERROR(VLOOKUP(M1846,Modificateurs!D$1:E$94,2,0),0)</f>
        <v>-6</v>
      </c>
      <c r="M1846" t="str">
        <f>VLOOKUP(A1846,'Fichier FI (en entrée)'!B:AH,16,0)&amp;" "&amp;VLOOKUP(A1846,'Fichier FI (en entrée)'!B:AH,20,0)&amp;" "&amp;VLOOKUP(A1846,'Fichier FI (en entrée)'!B:AH,27,0)&amp;" "&amp;VLOOKUP(A1846,'Fichier FI (en entrée)'!B:AH,29,0)</f>
        <v xml:space="preserve">  Economique et social Langue renforcée</v>
      </c>
      <c r="N1846" t="str">
        <f>VLOOKUP(A1846,'Fichier FI (en entrée)'!B:AH,8,0)</f>
        <v>Scolarisé dans le supérieur en France</v>
      </c>
      <c r="O1846" t="b">
        <f>AND(C1846&gt;Synthèse!B$8,C1846&lt;Synthèse!B$10,NOT(Y1846))</f>
        <v>0</v>
      </c>
      <c r="Q1846" s="60">
        <f>ROUNDUP(C1846/(Synthèse!$B$4+Synthèse!$B$1)*8,0)</f>
        <v>7</v>
      </c>
      <c r="R1846" s="60">
        <f>IFERROR(VLOOKUP(A1846,'Evaluations (formulaire)'!A:P,6,0)+VLOOKUP(A1846,'Evaluations (formulaire)'!A:P,7,0),0)</f>
        <v>0</v>
      </c>
      <c r="S1846" s="60">
        <f>IFERROR(VLOOKUP(A1846,'Evaluations (formulaire)'!A:P,8,0),0)</f>
        <v>0</v>
      </c>
      <c r="T1846" s="60">
        <f>IF(AND(ISBLANK(P1846),Q1846&lt;=2),Synthèse!$B$41,IF(AND(ISBLANK(P1846),Q1846&gt;=7),Synthèse!$C$41,R1846+S1846))</f>
        <v>4.6296296296296294E-3</v>
      </c>
      <c r="U1846" s="60">
        <f t="shared" si="312"/>
        <v>4.7046296296296291</v>
      </c>
      <c r="V1846" s="60">
        <f t="shared" si="313"/>
        <v>1355</v>
      </c>
      <c r="X1846" s="26">
        <v>1979</v>
      </c>
      <c r="Y1846" s="26" t="b">
        <f>IFERROR(VLOOKUP(A1846,'Calculs FA (auto)'!A:O,15,0),FALSE)</f>
        <v>0</v>
      </c>
      <c r="Z1846" s="26">
        <f>IFERROR(VLOOKUP(A1846,'Evaluations (formulaire)'!A:M,9,0),0)</f>
        <v>0</v>
      </c>
      <c r="AA1846" s="135" t="b">
        <v>0</v>
      </c>
      <c r="AB1846" s="135" t="b">
        <v>1</v>
      </c>
      <c r="AC1846" s="135" t="b">
        <f t="shared" si="314"/>
        <v>0</v>
      </c>
      <c r="AD1846" s="135" t="b">
        <f t="shared" si="315"/>
        <v>1</v>
      </c>
      <c r="AE1846" s="135" t="b">
        <f t="shared" si="316"/>
        <v>0</v>
      </c>
      <c r="AF1846" s="135" t="b">
        <f>AND(AC1846,$V1846&lt;=Synthèse!$B$44)</f>
        <v>0</v>
      </c>
      <c r="AG1846" s="135" t="b">
        <f>AND(AD1846,$V1846&lt;=Synthèse!$B$44)</f>
        <v>0</v>
      </c>
      <c r="AH1846" s="135" t="b">
        <f>AND(AE1846,$V1846&lt;=Synthèse!$B$44)</f>
        <v>0</v>
      </c>
      <c r="AI1846" s="137" t="b">
        <v>0</v>
      </c>
      <c r="AJ1846" s="137" t="b">
        <v>0</v>
      </c>
      <c r="AK1846" s="137" t="b">
        <f t="shared" si="317"/>
        <v>0</v>
      </c>
      <c r="AL1846" s="137" t="b">
        <f t="shared" si="318"/>
        <v>0</v>
      </c>
      <c r="AM1846" s="137" t="b">
        <f>AND(AK1846,$V1846&lt;=Synthèse!$B$44)</f>
        <v>0</v>
      </c>
      <c r="AN1846" s="137" t="b">
        <f>AND(AL1846,$V1846&lt;=Synthèse!$B$44)</f>
        <v>0</v>
      </c>
    </row>
    <row r="1847" spans="1:40">
      <c r="A1847" s="17">
        <v>1080415</v>
      </c>
      <c r="B1847" t="str">
        <f ca="1">VLOOKUP(A1847,'Fichier FI (en entrée)'!B:AH,3,0)</f>
        <v>NKWBAXUPFP</v>
      </c>
      <c r="C1847">
        <f t="shared" si="309"/>
        <v>1526</v>
      </c>
      <c r="D1847">
        <f t="shared" si="319"/>
        <v>0.40000000000000036</v>
      </c>
      <c r="E1847" s="14" t="str">
        <f>VLOOKUP(A1847,'Fichier FI (en entrée)'!B:AH,2,0)</f>
        <v>EV</v>
      </c>
      <c r="F1847" s="14" t="b">
        <f t="shared" si="310"/>
        <v>1</v>
      </c>
      <c r="G1847" s="14" t="b">
        <f>IFERROR(VLOOKUP(A1847,'Calculs FA (auto)'!A:F,6,0),FALSE)</f>
        <v>0</v>
      </c>
      <c r="H1847" s="14" t="b">
        <f t="shared" si="311"/>
        <v>0</v>
      </c>
      <c r="I1847" s="16">
        <f>IFERROR(VLOOKUP(A1847,'Moyennes FI (en entrée)'!B:N,7,0),"")</f>
        <v>8.4</v>
      </c>
      <c r="J1847" s="16">
        <f>IFERROR(VLOOKUP(VLOOKUP(A1847,'Fichier FI (en entrée)'!B:AH,33,0),Modificateurs!A$2:B$5,2,0),0)</f>
        <v>0</v>
      </c>
      <c r="K1847" s="16">
        <f>IFERROR(VLOOKUP(VLOOKUP(A1847,'Redoub FI (en entrée)'!B:N,7,0),Modificateurs!A$8:B$11,2,0),0)</f>
        <v>0</v>
      </c>
      <c r="L1847" s="16">
        <f>IFERROR(VLOOKUP(M1847,Modificateurs!D$1:E$94,2,0),0)</f>
        <v>-8</v>
      </c>
      <c r="M1847" t="str">
        <f>VLOOKUP(A1847,'Fichier FI (en entrée)'!B:AH,16,0)&amp;" "&amp;VLOOKUP(A1847,'Fichier FI (en entrée)'!B:AH,20,0)&amp;" "&amp;VLOOKUP(A1847,'Fichier FI (en entrée)'!B:AH,27,0)&amp;" "&amp;VLOOKUP(A1847,'Fichier FI (en entrée)'!B:AH,29,0)</f>
        <v xml:space="preserve">  Sciences et technologies de la gestion Gestion systèmes d'information</v>
      </c>
      <c r="N1847" t="str">
        <f>VLOOKUP(A1847,'Fichier FI (en entrée)'!B:AH,8,0)</f>
        <v>Non scolarisé</v>
      </c>
      <c r="O1847" t="b">
        <f>AND(C1847&gt;Synthèse!B$8,C1847&lt;Synthèse!B$10,NOT(Y1847))</f>
        <v>0</v>
      </c>
      <c r="Q1847" s="60">
        <f>ROUNDUP(C1847/(Synthèse!$B$4+Synthèse!$B$1)*8,0)</f>
        <v>8</v>
      </c>
      <c r="R1847" s="60">
        <f>IFERROR(VLOOKUP(A1847,'Evaluations (formulaire)'!A:P,6,0)+VLOOKUP(A1847,'Evaluations (formulaire)'!A:P,7,0),0)</f>
        <v>0</v>
      </c>
      <c r="S1847" s="60">
        <f>IFERROR(VLOOKUP(A1847,'Evaluations (formulaire)'!A:P,8,0),0)</f>
        <v>0</v>
      </c>
      <c r="T1847" s="60">
        <f>IF(AND(ISBLANK(P1847),Q1847&lt;=2),Synthèse!$B$41,IF(AND(ISBLANK(P1847),Q1847&gt;=7),Synthèse!$C$41,R1847+S1847))</f>
        <v>4.6296296296296294E-3</v>
      </c>
      <c r="U1847" s="60">
        <f t="shared" si="312"/>
        <v>0.40462962962963001</v>
      </c>
      <c r="V1847" s="60">
        <f t="shared" si="313"/>
        <v>1525</v>
      </c>
      <c r="X1847" s="26">
        <v>1232</v>
      </c>
      <c r="Y1847" s="26" t="b">
        <f>IFERROR(VLOOKUP(A1847,'Calculs FA (auto)'!A:O,15,0),FALSE)</f>
        <v>0</v>
      </c>
      <c r="Z1847" s="26">
        <f>IFERROR(VLOOKUP(A1847,'Evaluations (formulaire)'!A:M,9,0),0)</f>
        <v>0</v>
      </c>
      <c r="AA1847" s="135" t="b">
        <v>0</v>
      </c>
      <c r="AB1847" s="135" t="b">
        <v>0</v>
      </c>
      <c r="AC1847" s="135" t="b">
        <f t="shared" si="314"/>
        <v>0</v>
      </c>
      <c r="AD1847" s="135" t="b">
        <f t="shared" si="315"/>
        <v>0</v>
      </c>
      <c r="AE1847" s="135" t="b">
        <f t="shared" si="316"/>
        <v>1</v>
      </c>
      <c r="AF1847" s="135" t="b">
        <f>AND(AC1847,$V1847&lt;=Synthèse!$B$44)</f>
        <v>0</v>
      </c>
      <c r="AG1847" s="135" t="b">
        <f>AND(AD1847,$V1847&lt;=Synthèse!$B$44)</f>
        <v>0</v>
      </c>
      <c r="AH1847" s="135" t="b">
        <f>AND(AE1847,$V1847&lt;=Synthèse!$B$44)</f>
        <v>0</v>
      </c>
      <c r="AI1847" s="137" t="b">
        <v>0</v>
      </c>
      <c r="AJ1847" s="137" t="b">
        <v>0</v>
      </c>
      <c r="AK1847" s="137" t="b">
        <f t="shared" si="317"/>
        <v>0</v>
      </c>
      <c r="AL1847" s="137" t="b">
        <f t="shared" si="318"/>
        <v>0</v>
      </c>
      <c r="AM1847" s="137" t="b">
        <f>AND(AK1847,$V1847&lt;=Synthèse!$B$44)</f>
        <v>0</v>
      </c>
      <c r="AN1847" s="137" t="b">
        <f>AND(AL1847,$V1847&lt;=Synthèse!$B$44)</f>
        <v>0</v>
      </c>
    </row>
    <row r="1848" spans="1:40">
      <c r="A1848" s="17">
        <v>1080674</v>
      </c>
      <c r="B1848" t="str">
        <f ca="1">VLOOKUP(A1848,'Fichier FI (en entrée)'!B:AH,3,0)</f>
        <v>RKMFTOEUIK</v>
      </c>
      <c r="C1848">
        <f t="shared" si="309"/>
        <v>1724</v>
      </c>
      <c r="D1848">
        <f t="shared" si="319"/>
        <v>-20</v>
      </c>
      <c r="E1848" s="14" t="str">
        <f>VLOOKUP(A1848,'Fichier FI (en entrée)'!B:AH,2,0)</f>
        <v>EV</v>
      </c>
      <c r="F1848" s="14" t="b">
        <f t="shared" si="310"/>
        <v>1</v>
      </c>
      <c r="G1848" s="14" t="b">
        <f>IFERROR(VLOOKUP(A1848,'Calculs FA (auto)'!A:F,6,0),FALSE)</f>
        <v>1</v>
      </c>
      <c r="H1848" s="14" t="b">
        <f t="shared" si="311"/>
        <v>1</v>
      </c>
      <c r="I1848" s="16" t="str">
        <f>IFERROR(VLOOKUP(A1848,'Moyennes FI (en entrée)'!B:N,7,0),"")</f>
        <v/>
      </c>
      <c r="J1848" s="16">
        <f>IFERROR(VLOOKUP(VLOOKUP(A1848,'Fichier FI (en entrée)'!B:AH,33,0),Modificateurs!A$2:B$5,2,0),0)</f>
        <v>0</v>
      </c>
      <c r="K1848" s="16">
        <f>IFERROR(VLOOKUP(VLOOKUP(A1848,'Redoub FI (en entrée)'!B:N,7,0),Modificateurs!A$8:B$11,2,0),0)</f>
        <v>0</v>
      </c>
      <c r="L1848" s="16">
        <f>IFERROR(VLOOKUP(M1848,Modificateurs!D$1:E$94,2,0),0)</f>
        <v>0</v>
      </c>
      <c r="M1848" t="str">
        <f>VLOOKUP(A1848,'Fichier FI (en entrée)'!B:AH,16,0)&amp;" "&amp;VLOOKUP(A1848,'Fichier FI (en entrée)'!B:AH,20,0)&amp;" "&amp;VLOOKUP(A1848,'Fichier FI (en entrée)'!B:AH,27,0)&amp;" "&amp;VLOOKUP(A1848,'Fichier FI (en entrée)'!B:AH,29,0)</f>
        <v xml:space="preserve">   </v>
      </c>
      <c r="N1848" t="str">
        <f>VLOOKUP(A1848,'Fichier FI (en entrée)'!B:AH,8,0)</f>
        <v>Non scolarisé</v>
      </c>
      <c r="O1848" t="b">
        <f>AND(C1848&gt;Synthèse!B$8,C1848&lt;Synthèse!B$10,NOT(Y1848))</f>
        <v>0</v>
      </c>
      <c r="Q1848" s="60">
        <f>ROUNDUP(C1848/(Synthèse!$B$4+Synthèse!$B$1)*8,0)</f>
        <v>8</v>
      </c>
      <c r="R1848" s="60">
        <f>IFERROR(VLOOKUP(A1848,'Evaluations (formulaire)'!A:P,6,0)+VLOOKUP(A1848,'Evaluations (formulaire)'!A:P,7,0),0)</f>
        <v>0</v>
      </c>
      <c r="S1848" s="60">
        <f>IFERROR(VLOOKUP(A1848,'Evaluations (formulaire)'!A:P,8,0),0)</f>
        <v>0</v>
      </c>
      <c r="T1848" s="60">
        <f>IF(AND(ISBLANK(P1848),Q1848&lt;=2),Synthèse!$B$41,IF(AND(ISBLANK(P1848),Q1848&gt;=7),Synthèse!$C$41,R1848+S1848))</f>
        <v>4.6296296296296294E-3</v>
      </c>
      <c r="U1848" s="60">
        <f t="shared" si="312"/>
        <v>-19.99537037037037</v>
      </c>
      <c r="V1848" s="60">
        <f t="shared" si="313"/>
        <v>1720</v>
      </c>
      <c r="X1848" s="26">
        <v>1640</v>
      </c>
      <c r="Y1848" s="26" t="b">
        <f>IFERROR(VLOOKUP(A1848,'Calculs FA (auto)'!A:O,15,0),FALSE)</f>
        <v>0</v>
      </c>
      <c r="Z1848" s="26">
        <f>IFERROR(VLOOKUP(A1848,'Evaluations (formulaire)'!A:M,9,0),0)</f>
        <v>0</v>
      </c>
      <c r="AA1848" s="135" t="b">
        <v>1</v>
      </c>
      <c r="AB1848" s="135" t="b">
        <v>0</v>
      </c>
      <c r="AC1848" s="135" t="b">
        <f t="shared" si="314"/>
        <v>1</v>
      </c>
      <c r="AD1848" s="135" t="b">
        <f t="shared" si="315"/>
        <v>0</v>
      </c>
      <c r="AE1848" s="135" t="b">
        <f t="shared" si="316"/>
        <v>0</v>
      </c>
      <c r="AF1848" s="135" t="b">
        <f>AND(AC1848,$V1848&lt;=Synthèse!$B$44)</f>
        <v>0</v>
      </c>
      <c r="AG1848" s="135" t="b">
        <f>AND(AD1848,$V1848&lt;=Synthèse!$B$44)</f>
        <v>0</v>
      </c>
      <c r="AH1848" s="135" t="b">
        <f>AND(AE1848,$V1848&lt;=Synthèse!$B$44)</f>
        <v>0</v>
      </c>
      <c r="AI1848" s="137" t="b">
        <v>0</v>
      </c>
      <c r="AJ1848" s="137" t="b">
        <v>1</v>
      </c>
      <c r="AK1848" s="137" t="b">
        <f t="shared" si="317"/>
        <v>0</v>
      </c>
      <c r="AL1848" s="137" t="b">
        <f t="shared" si="318"/>
        <v>1</v>
      </c>
      <c r="AM1848" s="137" t="b">
        <f>AND(AK1848,$V1848&lt;=Synthèse!$B$44)</f>
        <v>0</v>
      </c>
      <c r="AN1848" s="137" t="b">
        <f>AND(AL1848,$V1848&lt;=Synthèse!$B$44)</f>
        <v>0</v>
      </c>
    </row>
    <row r="1849" spans="1:40">
      <c r="A1849" s="17">
        <v>1080721</v>
      </c>
      <c r="B1849" t="str">
        <f ca="1">VLOOKUP(A1849,'Fichier FI (en entrée)'!B:AH,3,0)</f>
        <v>PZEOESULOT</v>
      </c>
      <c r="C1849">
        <f t="shared" si="309"/>
        <v>2097</v>
      </c>
      <c r="D1849">
        <f t="shared" si="319"/>
        <v>-100</v>
      </c>
      <c r="E1849" s="14" t="str">
        <f>VLOOKUP(A1849,'Fichier FI (en entrée)'!B:AH,2,0)</f>
        <v>ENV</v>
      </c>
      <c r="F1849" s="14" t="b">
        <f t="shared" si="310"/>
        <v>0</v>
      </c>
      <c r="G1849" s="14" t="b">
        <f>IFERROR(VLOOKUP(A1849,'Calculs FA (auto)'!A:F,6,0),FALSE)</f>
        <v>0</v>
      </c>
      <c r="H1849" s="14" t="b">
        <f t="shared" si="311"/>
        <v>0</v>
      </c>
      <c r="I1849" s="16" t="str">
        <f>IFERROR(VLOOKUP(A1849,'Moyennes FI (en entrée)'!B:N,7,0),"")</f>
        <v/>
      </c>
      <c r="J1849" s="16">
        <f>IFERROR(VLOOKUP(VLOOKUP(A1849,'Fichier FI (en entrée)'!B:AH,33,0),Modificateurs!A$2:B$5,2,0),0)</f>
        <v>0</v>
      </c>
      <c r="K1849" s="16">
        <f>IFERROR(VLOOKUP(VLOOKUP(A1849,'Redoub FI (en entrée)'!B:N,7,0),Modificateurs!A$8:B$11,2,0),0)</f>
        <v>0</v>
      </c>
      <c r="L1849" s="16">
        <f>IFERROR(VLOOKUP(M1849,Modificateurs!D$1:E$94,2,0),0)</f>
        <v>0</v>
      </c>
      <c r="M1849" t="str">
        <f>VLOOKUP(A1849,'Fichier FI (en entrée)'!B:AH,16,0)&amp;" "&amp;VLOOKUP(A1849,'Fichier FI (en entrée)'!B:AH,20,0)&amp;" "&amp;VLOOKUP(A1849,'Fichier FI (en entrée)'!B:AH,27,0)&amp;" "&amp;VLOOKUP(A1849,'Fichier FI (en entrée)'!B:AH,29,0)</f>
        <v xml:space="preserve">   </v>
      </c>
      <c r="N1849" t="str">
        <f>VLOOKUP(A1849,'Fichier FI (en entrée)'!B:AH,8,0)</f>
        <v>Non scolarisé</v>
      </c>
      <c r="O1849" t="b">
        <f>AND(C1849&gt;Synthèse!B$8,C1849&lt;Synthèse!B$10,NOT(Y1849))</f>
        <v>0</v>
      </c>
      <c r="Q1849" s="60">
        <f>ROUNDUP(C1849/(Synthèse!$B$4+Synthèse!$B$1)*8,0)</f>
        <v>10</v>
      </c>
      <c r="R1849" s="60">
        <f>IFERROR(VLOOKUP(A1849,'Evaluations (formulaire)'!A:P,6,0)+VLOOKUP(A1849,'Evaluations (formulaire)'!A:P,7,0),0)</f>
        <v>0</v>
      </c>
      <c r="S1849" s="60">
        <f>IFERROR(VLOOKUP(A1849,'Evaluations (formulaire)'!A:P,8,0),0)</f>
        <v>0</v>
      </c>
      <c r="T1849" s="60">
        <f>IF(AND(ISBLANK(P1849),Q1849&lt;=2),Synthèse!$B$41,IF(AND(ISBLANK(P1849),Q1849&gt;=7),Synthèse!$C$41,R1849+S1849))</f>
        <v>4.6296296296296294E-3</v>
      </c>
      <c r="U1849" s="60">
        <f t="shared" si="312"/>
        <v>-99.995370370370367</v>
      </c>
      <c r="V1849" s="60">
        <f t="shared" si="313"/>
        <v>1983</v>
      </c>
      <c r="X1849" s="26">
        <v>1169</v>
      </c>
      <c r="Y1849" s="26" t="b">
        <f>IFERROR(VLOOKUP(A1849,'Calculs FA (auto)'!A:O,15,0),FALSE)</f>
        <v>0</v>
      </c>
      <c r="Z1849" s="26">
        <f>IFERROR(VLOOKUP(A1849,'Evaluations (formulaire)'!A:M,9,0),0)</f>
        <v>0</v>
      </c>
      <c r="AA1849" s="135" t="b">
        <v>1</v>
      </c>
      <c r="AB1849" s="135" t="b">
        <v>0</v>
      </c>
      <c r="AC1849" s="135" t="b">
        <f t="shared" si="314"/>
        <v>0</v>
      </c>
      <c r="AD1849" s="135" t="b">
        <f t="shared" si="315"/>
        <v>0</v>
      </c>
      <c r="AE1849" s="135" t="b">
        <f t="shared" si="316"/>
        <v>0</v>
      </c>
      <c r="AF1849" s="135" t="b">
        <f>AND(AC1849,$V1849&lt;=Synthèse!$B$44)</f>
        <v>0</v>
      </c>
      <c r="AG1849" s="135" t="b">
        <f>AND(AD1849,$V1849&lt;=Synthèse!$B$44)</f>
        <v>0</v>
      </c>
      <c r="AH1849" s="135" t="b">
        <f>AND(AE1849,$V1849&lt;=Synthèse!$B$44)</f>
        <v>0</v>
      </c>
      <c r="AI1849" s="137" t="b">
        <v>0</v>
      </c>
      <c r="AJ1849" s="137" t="b">
        <v>1</v>
      </c>
      <c r="AK1849" s="137" t="b">
        <f t="shared" si="317"/>
        <v>0</v>
      </c>
      <c r="AL1849" s="137" t="b">
        <f t="shared" si="318"/>
        <v>0</v>
      </c>
      <c r="AM1849" s="137" t="b">
        <f>AND(AK1849,$V1849&lt;=Synthèse!$B$44)</f>
        <v>0</v>
      </c>
      <c r="AN1849" s="137" t="b">
        <f>AND(AL1849,$V1849&lt;=Synthèse!$B$44)</f>
        <v>0</v>
      </c>
    </row>
    <row r="1850" spans="1:40">
      <c r="A1850" s="17">
        <v>1080763</v>
      </c>
      <c r="B1850" t="str">
        <f ca="1">VLOOKUP(A1850,'Fichier FI (en entrée)'!B:AH,3,0)</f>
        <v>HZHZRRGFZK</v>
      </c>
      <c r="C1850">
        <f t="shared" si="309"/>
        <v>291</v>
      </c>
      <c r="D1850">
        <f t="shared" si="319"/>
        <v>14.87</v>
      </c>
      <c r="E1850" s="14" t="str">
        <f>VLOOKUP(A1850,'Fichier FI (en entrée)'!B:AH,2,0)</f>
        <v>EV</v>
      </c>
      <c r="F1850" s="14" t="b">
        <f t="shared" si="310"/>
        <v>1</v>
      </c>
      <c r="G1850" s="14" t="b">
        <f>IFERROR(VLOOKUP(A1850,'Calculs FA (auto)'!A:F,6,0),FALSE)</f>
        <v>0</v>
      </c>
      <c r="H1850" s="14" t="b">
        <f t="shared" si="311"/>
        <v>0</v>
      </c>
      <c r="I1850" s="16">
        <f>IFERROR(VLOOKUP(A1850,'Moyennes FI (en entrée)'!B:N,7,0),"")</f>
        <v>12.87</v>
      </c>
      <c r="J1850" s="16">
        <f>IFERROR(VLOOKUP(VLOOKUP(A1850,'Fichier FI (en entrée)'!B:AH,33,0),Modificateurs!A$2:B$5,2,0),0)</f>
        <v>0</v>
      </c>
      <c r="K1850" s="16">
        <f>IFERROR(VLOOKUP(VLOOKUP(A1850,'Redoub FI (en entrée)'!B:N,7,0),Modificateurs!A$8:B$11,2,0),0)</f>
        <v>0</v>
      </c>
      <c r="L1850" s="16">
        <f>IFERROR(VLOOKUP(M1850,Modificateurs!D$1:E$94,2,0),0)</f>
        <v>2</v>
      </c>
      <c r="M1850" t="str">
        <f>VLOOKUP(A1850,'Fichier FI (en entrée)'!B:AH,16,0)&amp;" "&amp;VLOOKUP(A1850,'Fichier FI (en entrée)'!B:AH,20,0)&amp;" "&amp;VLOOKUP(A1850,'Fichier FI (en entrée)'!B:AH,27,0)&amp;" "&amp;VLOOKUP(A1850,'Fichier FI (en entrée)'!B:AH,29,0)</f>
        <v xml:space="preserve">  Sciences et Technologies de l'Industrie et du Développement Durable Système informatique et numérique</v>
      </c>
      <c r="N1850" t="str">
        <f>VLOOKUP(A1850,'Fichier FI (en entrée)'!B:AH,8,0)</f>
        <v>Scolarisé dans le supérieur en France</v>
      </c>
      <c r="O1850" t="b">
        <f>AND(C1850&gt;Synthèse!B$8,C1850&lt;Synthèse!B$10,NOT(Y1850))</f>
        <v>0</v>
      </c>
      <c r="Q1850" s="60">
        <f>ROUNDUP(C1850/(Synthèse!$B$4+Synthèse!$B$1)*8,0)</f>
        <v>2</v>
      </c>
      <c r="R1850" s="60">
        <f>IFERROR(VLOOKUP(A1850,'Evaluations (formulaire)'!A:P,6,0)+VLOOKUP(A1850,'Evaluations (formulaire)'!A:P,7,0),0)</f>
        <v>0</v>
      </c>
      <c r="S1850" s="60">
        <f>IFERROR(VLOOKUP(A1850,'Evaluations (formulaire)'!A:P,8,0),0)</f>
        <v>0</v>
      </c>
      <c r="T1850" s="60">
        <f>IF(AND(ISBLANK(P1850),Q1850&lt;=2),Synthèse!$B$41,IF(AND(ISBLANK(P1850),Q1850&gt;=7),Synthèse!$C$41,R1850+S1850))</f>
        <v>4.6511627906976744E-3</v>
      </c>
      <c r="U1850" s="60">
        <f t="shared" si="312"/>
        <v>14.874651162790697</v>
      </c>
      <c r="V1850" s="60">
        <f t="shared" si="313"/>
        <v>290</v>
      </c>
      <c r="X1850" s="26">
        <v>187</v>
      </c>
      <c r="Y1850" s="26" t="b">
        <f>IFERROR(VLOOKUP(A1850,'Calculs FA (auto)'!A:O,15,0),FALSE)</f>
        <v>0</v>
      </c>
      <c r="Z1850" s="26">
        <f>IFERROR(VLOOKUP(A1850,'Evaluations (formulaire)'!A:M,9,0),0)</f>
        <v>0</v>
      </c>
      <c r="AA1850" s="135" t="b">
        <v>1</v>
      </c>
      <c r="AB1850" s="135" t="b">
        <v>0</v>
      </c>
      <c r="AC1850" s="135" t="b">
        <f t="shared" si="314"/>
        <v>1</v>
      </c>
      <c r="AD1850" s="135" t="b">
        <f t="shared" si="315"/>
        <v>0</v>
      </c>
      <c r="AE1850" s="135" t="b">
        <f t="shared" si="316"/>
        <v>0</v>
      </c>
      <c r="AF1850" s="135" t="b">
        <f>AND(AC1850,$V1850&lt;=Synthèse!$B$44)</f>
        <v>1</v>
      </c>
      <c r="AG1850" s="135" t="b">
        <f>AND(AD1850,$V1850&lt;=Synthèse!$B$44)</f>
        <v>0</v>
      </c>
      <c r="AH1850" s="135" t="b">
        <f>AND(AE1850,$V1850&lt;=Synthèse!$B$44)</f>
        <v>0</v>
      </c>
      <c r="AI1850" s="137" t="b">
        <v>0</v>
      </c>
      <c r="AJ1850" s="137" t="b">
        <v>0</v>
      </c>
      <c r="AK1850" s="137" t="b">
        <f t="shared" si="317"/>
        <v>0</v>
      </c>
      <c r="AL1850" s="137" t="b">
        <f t="shared" si="318"/>
        <v>0</v>
      </c>
      <c r="AM1850" s="137" t="b">
        <f>AND(AK1850,$V1850&lt;=Synthèse!$B$44)</f>
        <v>0</v>
      </c>
      <c r="AN1850" s="137" t="b">
        <f>AND(AL1850,$V1850&lt;=Synthèse!$B$44)</f>
        <v>0</v>
      </c>
    </row>
    <row r="1851" spans="1:40">
      <c r="A1851" s="17">
        <v>1081131</v>
      </c>
      <c r="B1851" t="str">
        <f ca="1">VLOOKUP(A1851,'Fichier FI (en entrée)'!B:AH,3,0)</f>
        <v>KFHJCXQZNZ</v>
      </c>
      <c r="C1851">
        <f t="shared" si="309"/>
        <v>2097</v>
      </c>
      <c r="D1851">
        <f t="shared" si="319"/>
        <v>-100</v>
      </c>
      <c r="E1851" s="14" t="str">
        <f>VLOOKUP(A1851,'Fichier FI (en entrée)'!B:AH,2,0)</f>
        <v>ENV</v>
      </c>
      <c r="F1851" s="14" t="b">
        <f t="shared" si="310"/>
        <v>0</v>
      </c>
      <c r="G1851" s="14" t="b">
        <f>IFERROR(VLOOKUP(A1851,'Calculs FA (auto)'!A:F,6,0),FALSE)</f>
        <v>0</v>
      </c>
      <c r="H1851" s="14" t="b">
        <f t="shared" si="311"/>
        <v>0</v>
      </c>
      <c r="I1851" s="16" t="str">
        <f>IFERROR(VLOOKUP(A1851,'Moyennes FI (en entrée)'!B:N,7,0),"")</f>
        <v/>
      </c>
      <c r="J1851" s="16">
        <f>IFERROR(VLOOKUP(VLOOKUP(A1851,'Fichier FI (en entrée)'!B:AH,33,0),Modificateurs!A$2:B$5,2,0),0)</f>
        <v>0</v>
      </c>
      <c r="K1851" s="16">
        <f>IFERROR(VLOOKUP(VLOOKUP(A1851,'Redoub FI (en entrée)'!B:N,7,0),Modificateurs!A$8:B$11,2,0),0)</f>
        <v>0</v>
      </c>
      <c r="L1851" s="16">
        <f>IFERROR(VLOOKUP(M1851,Modificateurs!D$1:E$94,2,0),0)</f>
        <v>-3</v>
      </c>
      <c r="M1851" t="str">
        <f>VLOOKUP(A1851,'Fichier FI (en entrée)'!B:AH,16,0)&amp;" "&amp;VLOOKUP(A1851,'Fichier FI (en entrée)'!B:AH,20,0)&amp;" "&amp;VLOOKUP(A1851,'Fichier FI (en entrée)'!B:AH,27,0)&amp;" "&amp;VLOOKUP(A1851,'Fichier FI (en entrée)'!B:AH,29,0)</f>
        <v xml:space="preserve">  Economique et social Mathématiques</v>
      </c>
      <c r="N1851" t="str">
        <f>VLOOKUP(A1851,'Fichier FI (en entrée)'!B:AH,8,0)</f>
        <v>Non scolarisé</v>
      </c>
      <c r="O1851" t="b">
        <f>AND(C1851&gt;Synthèse!B$8,C1851&lt;Synthèse!B$10,NOT(Y1851))</f>
        <v>0</v>
      </c>
      <c r="Q1851" s="60">
        <f>ROUNDUP(C1851/(Synthèse!$B$4+Synthèse!$B$1)*8,0)</f>
        <v>10</v>
      </c>
      <c r="R1851" s="60">
        <f>IFERROR(VLOOKUP(A1851,'Evaluations (formulaire)'!A:P,6,0)+VLOOKUP(A1851,'Evaluations (formulaire)'!A:P,7,0),0)</f>
        <v>0</v>
      </c>
      <c r="S1851" s="60">
        <f>IFERROR(VLOOKUP(A1851,'Evaluations (formulaire)'!A:P,8,0),0)</f>
        <v>0</v>
      </c>
      <c r="T1851" s="60">
        <f>IF(AND(ISBLANK(P1851),Q1851&lt;=2),Synthèse!$B$41,IF(AND(ISBLANK(P1851),Q1851&gt;=7),Synthèse!$C$41,R1851+S1851))</f>
        <v>4.6296296296296294E-3</v>
      </c>
      <c r="U1851" s="60">
        <f t="shared" si="312"/>
        <v>-99.995370370370367</v>
      </c>
      <c r="V1851" s="60">
        <f t="shared" si="313"/>
        <v>1983</v>
      </c>
      <c r="X1851" s="26">
        <v>1973</v>
      </c>
      <c r="Y1851" s="26" t="b">
        <f>IFERROR(VLOOKUP(A1851,'Calculs FA (auto)'!A:O,15,0),FALSE)</f>
        <v>0</v>
      </c>
      <c r="Z1851" s="26">
        <f>IFERROR(VLOOKUP(A1851,'Evaluations (formulaire)'!A:M,9,0),0)</f>
        <v>0</v>
      </c>
      <c r="AA1851" s="135" t="b">
        <v>1</v>
      </c>
      <c r="AB1851" s="135" t="b">
        <v>0</v>
      </c>
      <c r="AC1851" s="135" t="b">
        <f t="shared" si="314"/>
        <v>0</v>
      </c>
      <c r="AD1851" s="135" t="b">
        <f t="shared" si="315"/>
        <v>0</v>
      </c>
      <c r="AE1851" s="135" t="b">
        <f t="shared" si="316"/>
        <v>0</v>
      </c>
      <c r="AF1851" s="135" t="b">
        <f>AND(AC1851,$V1851&lt;=Synthèse!$B$44)</f>
        <v>0</v>
      </c>
      <c r="AG1851" s="135" t="b">
        <f>AND(AD1851,$V1851&lt;=Synthèse!$B$44)</f>
        <v>0</v>
      </c>
      <c r="AH1851" s="135" t="b">
        <f>AND(AE1851,$V1851&lt;=Synthèse!$B$44)</f>
        <v>0</v>
      </c>
      <c r="AI1851" s="137" t="b">
        <v>0</v>
      </c>
      <c r="AJ1851" s="137" t="b">
        <v>1</v>
      </c>
      <c r="AK1851" s="137" t="b">
        <f t="shared" si="317"/>
        <v>0</v>
      </c>
      <c r="AL1851" s="137" t="b">
        <f t="shared" si="318"/>
        <v>0</v>
      </c>
      <c r="AM1851" s="137" t="b">
        <f>AND(AK1851,$V1851&lt;=Synthèse!$B$44)</f>
        <v>0</v>
      </c>
      <c r="AN1851" s="137" t="b">
        <f>AND(AL1851,$V1851&lt;=Synthèse!$B$44)</f>
        <v>0</v>
      </c>
    </row>
    <row r="1852" spans="1:40">
      <c r="A1852" s="17">
        <v>1081303</v>
      </c>
      <c r="B1852" t="str">
        <f ca="1">VLOOKUP(A1852,'Fichier FI (en entrée)'!B:AH,3,0)</f>
        <v>LVIVSUKJNX</v>
      </c>
      <c r="C1852">
        <f t="shared" si="309"/>
        <v>173</v>
      </c>
      <c r="D1852">
        <f t="shared" si="319"/>
        <v>16.18</v>
      </c>
      <c r="E1852" s="14" t="str">
        <f>VLOOKUP(A1852,'Fichier FI (en entrée)'!B:AH,2,0)</f>
        <v>EV</v>
      </c>
      <c r="F1852" s="14" t="b">
        <f t="shared" si="310"/>
        <v>1</v>
      </c>
      <c r="G1852" s="14" t="b">
        <f>IFERROR(VLOOKUP(A1852,'Calculs FA (auto)'!A:F,6,0),FALSE)</f>
        <v>0</v>
      </c>
      <c r="H1852" s="14" t="b">
        <f t="shared" si="311"/>
        <v>0</v>
      </c>
      <c r="I1852" s="16">
        <f>IFERROR(VLOOKUP(A1852,'Moyennes FI (en entrée)'!B:N,7,0),"")</f>
        <v>14.18</v>
      </c>
      <c r="J1852" s="16">
        <f>IFERROR(VLOOKUP(VLOOKUP(A1852,'Fichier FI (en entrée)'!B:AH,33,0),Modificateurs!A$2:B$5,2,0),0)</f>
        <v>0</v>
      </c>
      <c r="K1852" s="16">
        <f>IFERROR(VLOOKUP(VLOOKUP(A1852,'Redoub FI (en entrée)'!B:N,7,0),Modificateurs!A$8:B$11,2,0),0)</f>
        <v>0</v>
      </c>
      <c r="L1852" s="16">
        <f>IFERROR(VLOOKUP(M1852,Modificateurs!D$1:E$94,2,0),0)</f>
        <v>2</v>
      </c>
      <c r="M1852" t="str">
        <f>VLOOKUP(A1852,'Fichier FI (en entrée)'!B:AH,16,0)&amp;" "&amp;VLOOKUP(A1852,'Fichier FI (en entrée)'!B:AH,20,0)&amp;" "&amp;VLOOKUP(A1852,'Fichier FI (en entrée)'!B:AH,27,0)&amp;" "&amp;VLOOKUP(A1852,'Fichier FI (en entrée)'!B:AH,29,0)</f>
        <v xml:space="preserve">  Scientifique Mathématiques</v>
      </c>
      <c r="N1852" t="str">
        <f>VLOOKUP(A1852,'Fichier FI (en entrée)'!B:AH,8,0)</f>
        <v>Scolarisé dans le supérieur en France</v>
      </c>
      <c r="O1852" t="b">
        <f>AND(C1852&gt;Synthèse!B$8,C1852&lt;Synthèse!B$10,NOT(Y1852))</f>
        <v>0</v>
      </c>
      <c r="Q1852" s="60">
        <f>ROUNDUP(C1852/(Synthèse!$B$4+Synthèse!$B$1)*8,0)</f>
        <v>1</v>
      </c>
      <c r="R1852" s="60">
        <f>IFERROR(VLOOKUP(A1852,'Evaluations (formulaire)'!A:P,6,0)+VLOOKUP(A1852,'Evaluations (formulaire)'!A:P,7,0),0)</f>
        <v>0</v>
      </c>
      <c r="S1852" s="60">
        <f>IFERROR(VLOOKUP(A1852,'Evaluations (formulaire)'!A:P,8,0),0)</f>
        <v>0</v>
      </c>
      <c r="T1852" s="60">
        <f>IF(AND(ISBLANK(P1852),Q1852&lt;=2),Synthèse!$B$41,IF(AND(ISBLANK(P1852),Q1852&gt;=7),Synthèse!$C$41,R1852+S1852))</f>
        <v>4.6511627906976744E-3</v>
      </c>
      <c r="U1852" s="60">
        <f t="shared" si="312"/>
        <v>16.184651162790697</v>
      </c>
      <c r="V1852" s="60">
        <f t="shared" si="313"/>
        <v>172</v>
      </c>
      <c r="X1852" s="26">
        <v>1072</v>
      </c>
      <c r="Y1852" s="26" t="b">
        <f>IFERROR(VLOOKUP(A1852,'Calculs FA (auto)'!A:O,15,0),FALSE)</f>
        <v>0</v>
      </c>
      <c r="Z1852" s="26">
        <f>IFERROR(VLOOKUP(A1852,'Evaluations (formulaire)'!A:M,9,0),0)</f>
        <v>0</v>
      </c>
      <c r="AA1852" s="135" t="b">
        <v>1</v>
      </c>
      <c r="AB1852" s="135" t="b">
        <v>0</v>
      </c>
      <c r="AC1852" s="135" t="b">
        <f t="shared" si="314"/>
        <v>1</v>
      </c>
      <c r="AD1852" s="135" t="b">
        <f t="shared" si="315"/>
        <v>0</v>
      </c>
      <c r="AE1852" s="135" t="b">
        <f t="shared" si="316"/>
        <v>0</v>
      </c>
      <c r="AF1852" s="135" t="b">
        <f>AND(AC1852,$V1852&lt;=Synthèse!$B$44)</f>
        <v>1</v>
      </c>
      <c r="AG1852" s="135" t="b">
        <f>AND(AD1852,$V1852&lt;=Synthèse!$B$44)</f>
        <v>0</v>
      </c>
      <c r="AH1852" s="135" t="b">
        <f>AND(AE1852,$V1852&lt;=Synthèse!$B$44)</f>
        <v>0</v>
      </c>
      <c r="AI1852" s="137" t="b">
        <v>0</v>
      </c>
      <c r="AJ1852" s="137" t="b">
        <v>1</v>
      </c>
      <c r="AK1852" s="137" t="b">
        <f t="shared" si="317"/>
        <v>0</v>
      </c>
      <c r="AL1852" s="137" t="b">
        <f t="shared" si="318"/>
        <v>1</v>
      </c>
      <c r="AM1852" s="137" t="b">
        <f>AND(AK1852,$V1852&lt;=Synthèse!$B$44)</f>
        <v>0</v>
      </c>
      <c r="AN1852" s="137" t="b">
        <f>AND(AL1852,$V1852&lt;=Synthèse!$B$44)</f>
        <v>1</v>
      </c>
    </row>
    <row r="1853" spans="1:40">
      <c r="A1853" s="17">
        <v>1081375</v>
      </c>
      <c r="B1853" t="str">
        <f ca="1">VLOOKUP(A1853,'Fichier FI (en entrée)'!B:AH,3,0)</f>
        <v>EOACAVXMNM</v>
      </c>
      <c r="C1853">
        <f t="shared" si="309"/>
        <v>1724</v>
      </c>
      <c r="D1853">
        <f t="shared" si="319"/>
        <v>-20</v>
      </c>
      <c r="E1853" s="14" t="str">
        <f>VLOOKUP(A1853,'Fichier FI (en entrée)'!B:AH,2,0)</f>
        <v>EV</v>
      </c>
      <c r="F1853" s="14" t="b">
        <f t="shared" si="310"/>
        <v>1</v>
      </c>
      <c r="G1853" s="14" t="b">
        <f>IFERROR(VLOOKUP(A1853,'Calculs FA (auto)'!A:F,6,0),FALSE)</f>
        <v>0</v>
      </c>
      <c r="H1853" s="14" t="b">
        <f t="shared" si="311"/>
        <v>0</v>
      </c>
      <c r="I1853" s="16" t="str">
        <f>IFERROR(VLOOKUP(A1853,'Moyennes FI (en entrée)'!B:N,7,0),"")</f>
        <v/>
      </c>
      <c r="J1853" s="16">
        <f>IFERROR(VLOOKUP(VLOOKUP(A1853,'Fichier FI (en entrée)'!B:AH,33,0),Modificateurs!A$2:B$5,2,0),0)</f>
        <v>0</v>
      </c>
      <c r="K1853" s="16">
        <f>IFERROR(VLOOKUP(VLOOKUP(A1853,'Redoub FI (en entrée)'!B:N,7,0),Modificateurs!A$8:B$11,2,0),0)</f>
        <v>0</v>
      </c>
      <c r="L1853" s="16">
        <f>IFERROR(VLOOKUP(M1853,Modificateurs!D$1:E$94,2,0),0)</f>
        <v>0</v>
      </c>
      <c r="M1853" t="str">
        <f>VLOOKUP(A1853,'Fichier FI (en entrée)'!B:AH,16,0)&amp;" "&amp;VLOOKUP(A1853,'Fichier FI (en entrée)'!B:AH,20,0)&amp;" "&amp;VLOOKUP(A1853,'Fichier FI (en entrée)'!B:AH,27,0)&amp;" "&amp;VLOOKUP(A1853,'Fichier FI (en entrée)'!B:AH,29,0)</f>
        <v xml:space="preserve">   </v>
      </c>
      <c r="N1853" t="str">
        <f>VLOOKUP(A1853,'Fichier FI (en entrée)'!B:AH,8,0)</f>
        <v>Non scolarisé</v>
      </c>
      <c r="O1853" t="b">
        <f>AND(C1853&gt;Synthèse!B$8,C1853&lt;Synthèse!B$10,NOT(Y1853))</f>
        <v>0</v>
      </c>
      <c r="Q1853" s="60">
        <f>ROUNDUP(C1853/(Synthèse!$B$4+Synthèse!$B$1)*8,0)</f>
        <v>8</v>
      </c>
      <c r="R1853" s="60">
        <f>IFERROR(VLOOKUP(A1853,'Evaluations (formulaire)'!A:P,6,0)+VLOOKUP(A1853,'Evaluations (formulaire)'!A:P,7,0),0)</f>
        <v>0</v>
      </c>
      <c r="S1853" s="60">
        <f>IFERROR(VLOOKUP(A1853,'Evaluations (formulaire)'!A:P,8,0),0)</f>
        <v>0</v>
      </c>
      <c r="T1853" s="60">
        <f>IF(AND(ISBLANK(P1853),Q1853&lt;=2),Synthèse!$B$41,IF(AND(ISBLANK(P1853),Q1853&gt;=7),Synthèse!$C$41,R1853+S1853))</f>
        <v>4.6296296296296294E-3</v>
      </c>
      <c r="U1853" s="60">
        <f t="shared" si="312"/>
        <v>-19.99537037037037</v>
      </c>
      <c r="V1853" s="60">
        <f t="shared" si="313"/>
        <v>1720</v>
      </c>
      <c r="X1853" s="26">
        <v>611</v>
      </c>
      <c r="Y1853" s="26" t="b">
        <f>IFERROR(VLOOKUP(A1853,'Calculs FA (auto)'!A:O,15,0),FALSE)</f>
        <v>0</v>
      </c>
      <c r="Z1853" s="26">
        <f>IFERROR(VLOOKUP(A1853,'Evaluations (formulaire)'!A:M,9,0),0)</f>
        <v>0</v>
      </c>
      <c r="AA1853" s="135" t="b">
        <v>0</v>
      </c>
      <c r="AB1853" s="135" t="b">
        <v>0</v>
      </c>
      <c r="AC1853" s="135" t="b">
        <f t="shared" si="314"/>
        <v>0</v>
      </c>
      <c r="AD1853" s="135" t="b">
        <f t="shared" si="315"/>
        <v>0</v>
      </c>
      <c r="AE1853" s="135" t="b">
        <f t="shared" si="316"/>
        <v>1</v>
      </c>
      <c r="AF1853" s="135" t="b">
        <f>AND(AC1853,$V1853&lt;=Synthèse!$B$44)</f>
        <v>0</v>
      </c>
      <c r="AG1853" s="135" t="b">
        <f>AND(AD1853,$V1853&lt;=Synthèse!$B$44)</f>
        <v>0</v>
      </c>
      <c r="AH1853" s="135" t="b">
        <f>AND(AE1853,$V1853&lt;=Synthèse!$B$44)</f>
        <v>0</v>
      </c>
      <c r="AI1853" s="137" t="b">
        <v>0</v>
      </c>
      <c r="AJ1853" s="137" t="b">
        <v>0</v>
      </c>
      <c r="AK1853" s="137" t="b">
        <f t="shared" si="317"/>
        <v>0</v>
      </c>
      <c r="AL1853" s="137" t="b">
        <f t="shared" si="318"/>
        <v>0</v>
      </c>
      <c r="AM1853" s="137" t="b">
        <f>AND(AK1853,$V1853&lt;=Synthèse!$B$44)</f>
        <v>0</v>
      </c>
      <c r="AN1853" s="137" t="b">
        <f>AND(AL1853,$V1853&lt;=Synthèse!$B$44)</f>
        <v>0</v>
      </c>
    </row>
    <row r="1854" spans="1:40">
      <c r="A1854" s="17">
        <v>1081740</v>
      </c>
      <c r="B1854" t="str">
        <f ca="1">VLOOKUP(A1854,'Fichier FI (en entrée)'!B:AH,3,0)</f>
        <v>DFKQFULDFX</v>
      </c>
      <c r="C1854">
        <f t="shared" si="309"/>
        <v>644</v>
      </c>
      <c r="D1854">
        <f t="shared" si="319"/>
        <v>12.59</v>
      </c>
      <c r="E1854" s="14" t="str">
        <f>VLOOKUP(A1854,'Fichier FI (en entrée)'!B:AH,2,0)</f>
        <v>EV</v>
      </c>
      <c r="F1854" s="14" t="b">
        <f t="shared" si="310"/>
        <v>1</v>
      </c>
      <c r="G1854" s="14" t="b">
        <f>IFERROR(VLOOKUP(A1854,'Calculs FA (auto)'!A:F,6,0),FALSE)</f>
        <v>0</v>
      </c>
      <c r="H1854" s="14" t="b">
        <f t="shared" si="311"/>
        <v>0</v>
      </c>
      <c r="I1854" s="16">
        <f>IFERROR(VLOOKUP(A1854,'Moyennes FI (en entrée)'!B:N,7,0),"")</f>
        <v>10.59</v>
      </c>
      <c r="J1854" s="16">
        <f>IFERROR(VLOOKUP(VLOOKUP(A1854,'Fichier FI (en entrée)'!B:AH,33,0),Modificateurs!A$2:B$5,2,0),0)</f>
        <v>0</v>
      </c>
      <c r="K1854" s="16">
        <f>IFERROR(VLOOKUP(VLOOKUP(A1854,'Redoub FI (en entrée)'!B:N,7,0),Modificateurs!A$8:B$11,2,0),0)</f>
        <v>0</v>
      </c>
      <c r="L1854" s="16">
        <f>IFERROR(VLOOKUP(M1854,Modificateurs!D$1:E$94,2,0),0)</f>
        <v>2</v>
      </c>
      <c r="M1854" t="str">
        <f>VLOOKUP(A1854,'Fichier FI (en entrée)'!B:AH,16,0)&amp;" "&amp;VLOOKUP(A1854,'Fichier FI (en entrée)'!B:AH,20,0)&amp;" "&amp;VLOOKUP(A1854,'Fichier FI (en entrée)'!B:AH,27,0)&amp;" "&amp;VLOOKUP(A1854,'Fichier FI (en entrée)'!B:AH,29,0)</f>
        <v xml:space="preserve">  Scientifique Physique-chimie</v>
      </c>
      <c r="N1854" t="str">
        <f>VLOOKUP(A1854,'Fichier FI (en entrée)'!B:AH,8,0)</f>
        <v>Non scolarisé</v>
      </c>
      <c r="O1854" t="b">
        <f>AND(C1854&gt;Synthèse!B$8,C1854&lt;Synthèse!B$10,NOT(Y1854))</f>
        <v>1</v>
      </c>
      <c r="Q1854" s="60">
        <f>ROUNDUP(C1854/(Synthèse!$B$4+Synthèse!$B$1)*8,0)</f>
        <v>3</v>
      </c>
      <c r="R1854" s="60">
        <f>IFERROR(VLOOKUP(A1854,'Evaluations (formulaire)'!A:P,6,0)+VLOOKUP(A1854,'Evaluations (formulaire)'!A:P,7,0),0)</f>
        <v>0</v>
      </c>
      <c r="S1854" s="60">
        <f>IFERROR(VLOOKUP(A1854,'Evaluations (formulaire)'!A:P,8,0),0)</f>
        <v>0</v>
      </c>
      <c r="T1854" s="60">
        <f>IF(AND(ISBLANK(P1854),Q1854&lt;=2),Synthèse!$B$41,IF(AND(ISBLANK(P1854),Q1854&gt;=7),Synthèse!$C$41,R1854+S1854))</f>
        <v>0</v>
      </c>
      <c r="U1854" s="60">
        <f t="shared" si="312"/>
        <v>12.59</v>
      </c>
      <c r="V1854" s="60">
        <f t="shared" si="313"/>
        <v>644</v>
      </c>
      <c r="X1854" s="26">
        <v>390</v>
      </c>
      <c r="Y1854" s="26" t="b">
        <f>IFERROR(VLOOKUP(A1854,'Calculs FA (auto)'!A:O,15,0),FALSE)</f>
        <v>0</v>
      </c>
      <c r="Z1854" s="26">
        <f>IFERROR(VLOOKUP(A1854,'Evaluations (formulaire)'!A:M,9,0),0)</f>
        <v>0</v>
      </c>
      <c r="AA1854" s="135" t="b">
        <v>1</v>
      </c>
      <c r="AB1854" s="135" t="b">
        <v>0</v>
      </c>
      <c r="AC1854" s="135" t="b">
        <f t="shared" si="314"/>
        <v>1</v>
      </c>
      <c r="AD1854" s="135" t="b">
        <f t="shared" si="315"/>
        <v>0</v>
      </c>
      <c r="AE1854" s="135" t="b">
        <f t="shared" si="316"/>
        <v>0</v>
      </c>
      <c r="AF1854" s="135" t="b">
        <f>AND(AC1854,$V1854&lt;=Synthèse!$B$44)</f>
        <v>1</v>
      </c>
      <c r="AG1854" s="135" t="b">
        <f>AND(AD1854,$V1854&lt;=Synthèse!$B$44)</f>
        <v>0</v>
      </c>
      <c r="AH1854" s="135" t="b">
        <f>AND(AE1854,$V1854&lt;=Synthèse!$B$44)</f>
        <v>0</v>
      </c>
      <c r="AI1854" s="137" t="b">
        <v>0</v>
      </c>
      <c r="AJ1854" s="137" t="b">
        <v>1</v>
      </c>
      <c r="AK1854" s="137" t="b">
        <f t="shared" si="317"/>
        <v>0</v>
      </c>
      <c r="AL1854" s="137" t="b">
        <f t="shared" si="318"/>
        <v>1</v>
      </c>
      <c r="AM1854" s="137" t="b">
        <f>AND(AK1854,$V1854&lt;=Synthèse!$B$44)</f>
        <v>0</v>
      </c>
      <c r="AN1854" s="137" t="b">
        <f>AND(AL1854,$V1854&lt;=Synthèse!$B$44)</f>
        <v>1</v>
      </c>
    </row>
    <row r="1855" spans="1:40">
      <c r="A1855" s="17">
        <v>1082922</v>
      </c>
      <c r="B1855" t="str">
        <f ca="1">VLOOKUP(A1855,'Fichier FI (en entrée)'!B:AH,3,0)</f>
        <v>YYCIODTZBO</v>
      </c>
      <c r="C1855">
        <f t="shared" si="309"/>
        <v>1724</v>
      </c>
      <c r="D1855">
        <f t="shared" si="319"/>
        <v>-20</v>
      </c>
      <c r="E1855" s="14" t="str">
        <f>VLOOKUP(A1855,'Fichier FI (en entrée)'!B:AH,2,0)</f>
        <v>EV</v>
      </c>
      <c r="F1855" s="14" t="b">
        <f t="shared" si="310"/>
        <v>1</v>
      </c>
      <c r="G1855" s="14" t="b">
        <f>IFERROR(VLOOKUP(A1855,'Calculs FA (auto)'!A:F,6,0),FALSE)</f>
        <v>0</v>
      </c>
      <c r="H1855" s="14" t="b">
        <f t="shared" si="311"/>
        <v>0</v>
      </c>
      <c r="I1855" s="16" t="str">
        <f>IFERROR(VLOOKUP(A1855,'Moyennes FI (en entrée)'!B:N,7,0),"")</f>
        <v/>
      </c>
      <c r="J1855" s="16">
        <f>IFERROR(VLOOKUP(VLOOKUP(A1855,'Fichier FI (en entrée)'!B:AH,33,0),Modificateurs!A$2:B$5,2,0),0)</f>
        <v>0</v>
      </c>
      <c r="K1855" s="16">
        <f>IFERROR(VLOOKUP(VLOOKUP(A1855,'Redoub FI (en entrée)'!B:N,7,0),Modificateurs!A$8:B$11,2,0),0)</f>
        <v>0</v>
      </c>
      <c r="L1855" s="16">
        <f>IFERROR(VLOOKUP(M1855,Modificateurs!D$1:E$94,2,0),0)</f>
        <v>0</v>
      </c>
      <c r="M1855" t="str">
        <f>VLOOKUP(A1855,'Fichier FI (en entrée)'!B:AH,16,0)&amp;" "&amp;VLOOKUP(A1855,'Fichier FI (en entrée)'!B:AH,20,0)&amp;" "&amp;VLOOKUP(A1855,'Fichier FI (en entrée)'!B:AH,27,0)&amp;" "&amp;VLOOKUP(A1855,'Fichier FI (en entrée)'!B:AH,29,0)</f>
        <v xml:space="preserve">   </v>
      </c>
      <c r="N1855" t="str">
        <f>VLOOKUP(A1855,'Fichier FI (en entrée)'!B:AH,8,0)</f>
        <v>Scolarisé dans le supérieur en France</v>
      </c>
      <c r="O1855" t="b">
        <f>AND(C1855&gt;Synthèse!B$8,C1855&lt;Synthèse!B$10,NOT(Y1855))</f>
        <v>0</v>
      </c>
      <c r="Q1855" s="60">
        <f>ROUNDUP(C1855/(Synthèse!$B$4+Synthèse!$B$1)*8,0)</f>
        <v>8</v>
      </c>
      <c r="R1855" s="60">
        <f>IFERROR(VLOOKUP(A1855,'Evaluations (formulaire)'!A:P,6,0)+VLOOKUP(A1855,'Evaluations (formulaire)'!A:P,7,0),0)</f>
        <v>0</v>
      </c>
      <c r="S1855" s="60">
        <f>IFERROR(VLOOKUP(A1855,'Evaluations (formulaire)'!A:P,8,0),0)</f>
        <v>0</v>
      </c>
      <c r="T1855" s="60">
        <f>IF(AND(ISBLANK(P1855),Q1855&lt;=2),Synthèse!$B$41,IF(AND(ISBLANK(P1855),Q1855&gt;=7),Synthèse!$C$41,R1855+S1855))</f>
        <v>4.6296296296296294E-3</v>
      </c>
      <c r="U1855" s="60">
        <f t="shared" si="312"/>
        <v>-19.99537037037037</v>
      </c>
      <c r="V1855" s="60">
        <f t="shared" si="313"/>
        <v>1720</v>
      </c>
      <c r="X1855" s="26">
        <v>2013</v>
      </c>
      <c r="Y1855" s="26" t="b">
        <f>IFERROR(VLOOKUP(A1855,'Calculs FA (auto)'!A:O,15,0),FALSE)</f>
        <v>0</v>
      </c>
      <c r="Z1855" s="26">
        <f>IFERROR(VLOOKUP(A1855,'Evaluations (formulaire)'!A:M,9,0),0)</f>
        <v>0</v>
      </c>
      <c r="AA1855" s="135" t="b">
        <v>0</v>
      </c>
      <c r="AB1855" s="135" t="b">
        <v>1</v>
      </c>
      <c r="AC1855" s="135" t="b">
        <f t="shared" si="314"/>
        <v>0</v>
      </c>
      <c r="AD1855" s="135" t="b">
        <f t="shared" si="315"/>
        <v>1</v>
      </c>
      <c r="AE1855" s="135" t="b">
        <f t="shared" si="316"/>
        <v>0</v>
      </c>
      <c r="AF1855" s="135" t="b">
        <f>AND(AC1855,$V1855&lt;=Synthèse!$B$44)</f>
        <v>0</v>
      </c>
      <c r="AG1855" s="135" t="b">
        <f>AND(AD1855,$V1855&lt;=Synthèse!$B$44)</f>
        <v>0</v>
      </c>
      <c r="AH1855" s="135" t="b">
        <f>AND(AE1855,$V1855&lt;=Synthèse!$B$44)</f>
        <v>0</v>
      </c>
      <c r="AI1855" s="137" t="b">
        <v>1</v>
      </c>
      <c r="AJ1855" s="137" t="b">
        <v>0</v>
      </c>
      <c r="AK1855" s="137" t="b">
        <f t="shared" si="317"/>
        <v>1</v>
      </c>
      <c r="AL1855" s="137" t="b">
        <f t="shared" si="318"/>
        <v>0</v>
      </c>
      <c r="AM1855" s="137" t="b">
        <f>AND(AK1855,$V1855&lt;=Synthèse!$B$44)</f>
        <v>0</v>
      </c>
      <c r="AN1855" s="137" t="b">
        <f>AND(AL1855,$V1855&lt;=Synthèse!$B$44)</f>
        <v>0</v>
      </c>
    </row>
    <row r="1856" spans="1:40">
      <c r="A1856" s="17">
        <v>1083914</v>
      </c>
      <c r="B1856" t="str">
        <f ca="1">VLOOKUP(A1856,'Fichier FI (en entrée)'!B:AH,3,0)</f>
        <v>OXTQRCJFRI</v>
      </c>
      <c r="C1856">
        <f t="shared" si="309"/>
        <v>1362</v>
      </c>
      <c r="D1856">
        <f t="shared" si="319"/>
        <v>4.5</v>
      </c>
      <c r="E1856" s="14" t="str">
        <f>VLOOKUP(A1856,'Fichier FI (en entrée)'!B:AH,2,0)</f>
        <v>EV</v>
      </c>
      <c r="F1856" s="14" t="b">
        <f t="shared" si="310"/>
        <v>1</v>
      </c>
      <c r="G1856" s="14" t="b">
        <f>IFERROR(VLOOKUP(A1856,'Calculs FA (auto)'!A:F,6,0),FALSE)</f>
        <v>0</v>
      </c>
      <c r="H1856" s="14" t="b">
        <f t="shared" si="311"/>
        <v>0</v>
      </c>
      <c r="I1856" s="16">
        <f>IFERROR(VLOOKUP(A1856,'Moyennes FI (en entrée)'!B:N,7,0),"")</f>
        <v>10.5</v>
      </c>
      <c r="J1856" s="16">
        <f>IFERROR(VLOOKUP(VLOOKUP(A1856,'Fichier FI (en entrée)'!B:AH,33,0),Modificateurs!A$2:B$5,2,0),0)</f>
        <v>0</v>
      </c>
      <c r="K1856" s="16">
        <f>IFERROR(VLOOKUP(VLOOKUP(A1856,'Redoub FI (en entrée)'!B:N,7,0),Modificateurs!A$8:B$11,2,0),0)</f>
        <v>0</v>
      </c>
      <c r="L1856" s="16">
        <f>IFERROR(VLOOKUP(M1856,Modificateurs!D$1:E$94,2,0),0)</f>
        <v>-6</v>
      </c>
      <c r="M1856" t="str">
        <f>VLOOKUP(A1856,'Fichier FI (en entrée)'!B:AH,16,0)&amp;" "&amp;VLOOKUP(A1856,'Fichier FI (en entrée)'!B:AH,20,0)&amp;" "&amp;VLOOKUP(A1856,'Fichier FI (en entrée)'!B:AH,27,0)&amp;" "&amp;VLOOKUP(A1856,'Fichier FI (en entrée)'!B:AH,29,0)</f>
        <v xml:space="preserve">  Sciences et Technologies de l'Industrie et du Développement Durable Innovation Technologique et Eco conception</v>
      </c>
      <c r="N1856" t="str">
        <f>VLOOKUP(A1856,'Fichier FI (en entrée)'!B:AH,8,0)</f>
        <v>Scolarisé dans le supérieur en France</v>
      </c>
      <c r="O1856" t="b">
        <f>AND(C1856&gt;Synthèse!B$8,C1856&lt;Synthèse!B$10,NOT(Y1856))</f>
        <v>0</v>
      </c>
      <c r="Q1856" s="60">
        <f>ROUNDUP(C1856/(Synthèse!$B$4+Synthèse!$B$1)*8,0)</f>
        <v>7</v>
      </c>
      <c r="R1856" s="60">
        <f>IFERROR(VLOOKUP(A1856,'Evaluations (formulaire)'!A:P,6,0)+VLOOKUP(A1856,'Evaluations (formulaire)'!A:P,7,0),0)</f>
        <v>0</v>
      </c>
      <c r="S1856" s="60">
        <f>IFERROR(VLOOKUP(A1856,'Evaluations (formulaire)'!A:P,8,0),0)</f>
        <v>0</v>
      </c>
      <c r="T1856" s="60">
        <f>IF(AND(ISBLANK(P1856),Q1856&lt;=2),Synthèse!$B$41,IF(AND(ISBLANK(P1856),Q1856&gt;=7),Synthèse!$C$41,R1856+S1856))</f>
        <v>4.6296296296296294E-3</v>
      </c>
      <c r="U1856" s="60">
        <f t="shared" si="312"/>
        <v>4.5046296296296298</v>
      </c>
      <c r="V1856" s="60">
        <f t="shared" si="313"/>
        <v>1362</v>
      </c>
      <c r="X1856" s="26">
        <v>85</v>
      </c>
      <c r="Y1856" s="26" t="b">
        <f>IFERROR(VLOOKUP(A1856,'Calculs FA (auto)'!A:O,15,0),FALSE)</f>
        <v>0</v>
      </c>
      <c r="Z1856" s="26">
        <f>IFERROR(VLOOKUP(A1856,'Evaluations (formulaire)'!A:M,9,0),0)</f>
        <v>0</v>
      </c>
      <c r="AA1856" s="135" t="b">
        <v>1</v>
      </c>
      <c r="AB1856" s="135" t="b">
        <v>0</v>
      </c>
      <c r="AC1856" s="135" t="b">
        <f t="shared" si="314"/>
        <v>1</v>
      </c>
      <c r="AD1856" s="135" t="b">
        <f t="shared" si="315"/>
        <v>0</v>
      </c>
      <c r="AE1856" s="135" t="b">
        <f t="shared" si="316"/>
        <v>0</v>
      </c>
      <c r="AF1856" s="135" t="b">
        <f>AND(AC1856,$V1856&lt;=Synthèse!$B$44)</f>
        <v>0</v>
      </c>
      <c r="AG1856" s="135" t="b">
        <f>AND(AD1856,$V1856&lt;=Synthèse!$B$44)</f>
        <v>0</v>
      </c>
      <c r="AH1856" s="135" t="b">
        <f>AND(AE1856,$V1856&lt;=Synthèse!$B$44)</f>
        <v>0</v>
      </c>
      <c r="AI1856" s="137" t="b">
        <v>0</v>
      </c>
      <c r="AJ1856" s="137" t="b">
        <v>1</v>
      </c>
      <c r="AK1856" s="137" t="b">
        <f t="shared" si="317"/>
        <v>0</v>
      </c>
      <c r="AL1856" s="137" t="b">
        <f t="shared" si="318"/>
        <v>1</v>
      </c>
      <c r="AM1856" s="137" t="b">
        <f>AND(AK1856,$V1856&lt;=Synthèse!$B$44)</f>
        <v>0</v>
      </c>
      <c r="AN1856" s="137" t="b">
        <f>AND(AL1856,$V1856&lt;=Synthèse!$B$44)</f>
        <v>0</v>
      </c>
    </row>
    <row r="1857" spans="1:40">
      <c r="A1857" s="17">
        <v>1084169</v>
      </c>
      <c r="B1857" t="str">
        <f ca="1">VLOOKUP(A1857,'Fichier FI (en entrée)'!B:AH,3,0)</f>
        <v>YSJXJUSOAV</v>
      </c>
      <c r="C1857">
        <f t="shared" si="309"/>
        <v>553</v>
      </c>
      <c r="D1857">
        <f t="shared" si="319"/>
        <v>13.12</v>
      </c>
      <c r="E1857" s="14" t="str">
        <f>VLOOKUP(A1857,'Fichier FI (en entrée)'!B:AH,2,0)</f>
        <v>EV</v>
      </c>
      <c r="F1857" s="14" t="b">
        <f t="shared" si="310"/>
        <v>1</v>
      </c>
      <c r="G1857" s="14" t="b">
        <f>IFERROR(VLOOKUP(A1857,'Calculs FA (auto)'!A:F,6,0),FALSE)</f>
        <v>0</v>
      </c>
      <c r="H1857" s="14" t="b">
        <f t="shared" si="311"/>
        <v>0</v>
      </c>
      <c r="I1857" s="16">
        <f>IFERROR(VLOOKUP(A1857,'Moyennes FI (en entrée)'!B:N,7,0),"")</f>
        <v>11.12</v>
      </c>
      <c r="J1857" s="16">
        <f>IFERROR(VLOOKUP(VLOOKUP(A1857,'Fichier FI (en entrée)'!B:AH,33,0),Modificateurs!A$2:B$5,2,0),0)</f>
        <v>0</v>
      </c>
      <c r="K1857" s="16">
        <f>IFERROR(VLOOKUP(VLOOKUP(A1857,'Redoub FI (en entrée)'!B:N,7,0),Modificateurs!A$8:B$11,2,0),0)</f>
        <v>0</v>
      </c>
      <c r="L1857" s="16">
        <f>IFERROR(VLOOKUP(M1857,Modificateurs!D$1:E$94,2,0),0)</f>
        <v>2</v>
      </c>
      <c r="M1857" t="str">
        <f>VLOOKUP(A1857,'Fichier FI (en entrée)'!B:AH,16,0)&amp;" "&amp;VLOOKUP(A1857,'Fichier FI (en entrée)'!B:AH,20,0)&amp;" "&amp;VLOOKUP(A1857,'Fichier FI (en entrée)'!B:AH,27,0)&amp;" "&amp;VLOOKUP(A1857,'Fichier FI (en entrée)'!B:AH,29,0)</f>
        <v xml:space="preserve">  Scientifique Mathématiques</v>
      </c>
      <c r="N1857" t="str">
        <f>VLOOKUP(A1857,'Fichier FI (en entrée)'!B:AH,8,0)</f>
        <v>Scolarisé dans le supérieur en France</v>
      </c>
      <c r="O1857" t="b">
        <f>AND(C1857&gt;Synthèse!B$8,C1857&lt;Synthèse!B$10,NOT(Y1857))</f>
        <v>1</v>
      </c>
      <c r="Q1857" s="60">
        <f>ROUNDUP(C1857/(Synthèse!$B$4+Synthèse!$B$1)*8,0)</f>
        <v>3</v>
      </c>
      <c r="R1857" s="60">
        <f>IFERROR(VLOOKUP(A1857,'Evaluations (formulaire)'!A:P,6,0)+VLOOKUP(A1857,'Evaluations (formulaire)'!A:P,7,0),0)</f>
        <v>0</v>
      </c>
      <c r="S1857" s="60">
        <f>IFERROR(VLOOKUP(A1857,'Evaluations (formulaire)'!A:P,8,0),0)</f>
        <v>0</v>
      </c>
      <c r="T1857" s="60">
        <f>IF(AND(ISBLANK(P1857),Q1857&lt;=2),Synthèse!$B$41,IF(AND(ISBLANK(P1857),Q1857&gt;=7),Synthèse!$C$41,R1857+S1857))</f>
        <v>0</v>
      </c>
      <c r="U1857" s="60">
        <f t="shared" si="312"/>
        <v>13.12</v>
      </c>
      <c r="V1857" s="60">
        <f t="shared" si="313"/>
        <v>554</v>
      </c>
      <c r="X1857" s="26">
        <v>1170</v>
      </c>
      <c r="Y1857" s="26" t="b">
        <f>IFERROR(VLOOKUP(A1857,'Calculs FA (auto)'!A:O,15,0),FALSE)</f>
        <v>0</v>
      </c>
      <c r="Z1857" s="26">
        <f>IFERROR(VLOOKUP(A1857,'Evaluations (formulaire)'!A:M,9,0),0)</f>
        <v>0</v>
      </c>
      <c r="AA1857" s="135" t="b">
        <v>1</v>
      </c>
      <c r="AB1857" s="135" t="b">
        <v>0</v>
      </c>
      <c r="AC1857" s="135" t="b">
        <f t="shared" si="314"/>
        <v>1</v>
      </c>
      <c r="AD1857" s="135" t="b">
        <f t="shared" si="315"/>
        <v>0</v>
      </c>
      <c r="AE1857" s="135" t="b">
        <f t="shared" si="316"/>
        <v>0</v>
      </c>
      <c r="AF1857" s="135" t="b">
        <f>AND(AC1857,$V1857&lt;=Synthèse!$B$44)</f>
        <v>1</v>
      </c>
      <c r="AG1857" s="135" t="b">
        <f>AND(AD1857,$V1857&lt;=Synthèse!$B$44)</f>
        <v>0</v>
      </c>
      <c r="AH1857" s="135" t="b">
        <f>AND(AE1857,$V1857&lt;=Synthèse!$B$44)</f>
        <v>0</v>
      </c>
      <c r="AI1857" s="137" t="b">
        <v>0</v>
      </c>
      <c r="AJ1857" s="137" t="b">
        <v>0</v>
      </c>
      <c r="AK1857" s="137" t="b">
        <f t="shared" si="317"/>
        <v>0</v>
      </c>
      <c r="AL1857" s="137" t="b">
        <f t="shared" si="318"/>
        <v>0</v>
      </c>
      <c r="AM1857" s="137" t="b">
        <f>AND(AK1857,$V1857&lt;=Synthèse!$B$44)</f>
        <v>0</v>
      </c>
      <c r="AN1857" s="137" t="b">
        <f>AND(AL1857,$V1857&lt;=Synthèse!$B$44)</f>
        <v>0</v>
      </c>
    </row>
    <row r="1858" spans="1:40">
      <c r="A1858" s="17">
        <v>1084227</v>
      </c>
      <c r="B1858" t="str">
        <f ca="1">VLOOKUP(A1858,'Fichier FI (en entrée)'!B:AH,3,0)</f>
        <v>IIMFZMJHTY</v>
      </c>
      <c r="C1858">
        <f t="shared" ref="C1858:C1921" si="320">COUNTIF(D:D,"&gt;="&amp;D1858)</f>
        <v>2097</v>
      </c>
      <c r="D1858">
        <f t="shared" si="319"/>
        <v>-100</v>
      </c>
      <c r="E1858" s="14" t="str">
        <f>VLOOKUP(A1858,'Fichier FI (en entrée)'!B:AH,2,0)</f>
        <v>ENV</v>
      </c>
      <c r="F1858" s="14" t="b">
        <f t="shared" ref="F1858:F1921" si="321">IF(E1858="EV",TRUE,FALSE)</f>
        <v>0</v>
      </c>
      <c r="G1858" s="14" t="b">
        <f>IFERROR(VLOOKUP(A1858,'Calculs FA (auto)'!A:F,6,0),FALSE)</f>
        <v>0</v>
      </c>
      <c r="H1858" s="14" t="b">
        <f t="shared" ref="H1858:H1921" si="322">AND(F1858:G1858)</f>
        <v>0</v>
      </c>
      <c r="I1858" s="16" t="str">
        <f>IFERROR(VLOOKUP(A1858,'Moyennes FI (en entrée)'!B:N,7,0),"")</f>
        <v/>
      </c>
      <c r="J1858" s="16">
        <f>IFERROR(VLOOKUP(VLOOKUP(A1858,'Fichier FI (en entrée)'!B:AH,33,0),Modificateurs!A$2:B$5,2,0),0)</f>
        <v>0</v>
      </c>
      <c r="K1858" s="16">
        <f>IFERROR(VLOOKUP(VLOOKUP(A1858,'Redoub FI (en entrée)'!B:N,7,0),Modificateurs!A$8:B$11,2,0),0)</f>
        <v>0</v>
      </c>
      <c r="L1858" s="16">
        <f>IFERROR(VLOOKUP(M1858,Modificateurs!D$1:E$94,2,0),0)</f>
        <v>1</v>
      </c>
      <c r="M1858" t="str">
        <f>VLOOKUP(A1858,'Fichier FI (en entrée)'!B:AH,16,0)&amp;" "&amp;VLOOKUP(A1858,'Fichier FI (en entrée)'!B:AH,20,0)&amp;" "&amp;VLOOKUP(A1858,'Fichier FI (en entrée)'!B:AH,27,0)&amp;" "&amp;VLOOKUP(A1858,'Fichier FI (en entrée)'!B:AH,29,0)</f>
        <v xml:space="preserve">  Scientifique Pas de spécialité (S.I)</v>
      </c>
      <c r="N1858" t="str">
        <f>VLOOKUP(A1858,'Fichier FI (en entrée)'!B:AH,8,0)</f>
        <v>Non scolarisé</v>
      </c>
      <c r="O1858" t="b">
        <f>AND(C1858&gt;Synthèse!B$8,C1858&lt;Synthèse!B$10,NOT(Y1858))</f>
        <v>0</v>
      </c>
      <c r="Q1858" s="60">
        <f>ROUNDUP(C1858/(Synthèse!$B$4+Synthèse!$B$1)*8,0)</f>
        <v>10</v>
      </c>
      <c r="R1858" s="60">
        <f>IFERROR(VLOOKUP(A1858,'Evaluations (formulaire)'!A:P,6,0)+VLOOKUP(A1858,'Evaluations (formulaire)'!A:P,7,0),0)</f>
        <v>0</v>
      </c>
      <c r="S1858" s="60">
        <f>IFERROR(VLOOKUP(A1858,'Evaluations (formulaire)'!A:P,8,0),0)</f>
        <v>0</v>
      </c>
      <c r="T1858" s="60">
        <f>IF(AND(ISBLANK(P1858),Q1858&lt;=2),Synthèse!$B$41,IF(AND(ISBLANK(P1858),Q1858&gt;=7),Synthèse!$C$41,R1858+S1858))</f>
        <v>4.6296296296296294E-3</v>
      </c>
      <c r="U1858" s="60">
        <f t="shared" ref="U1858:U1921" si="323">D1858+T1858</f>
        <v>-99.995370370370367</v>
      </c>
      <c r="V1858" s="60">
        <f t="shared" ref="V1858:V1921" si="324">COUNTIF(U:U,"&gt;="&amp;U1858)</f>
        <v>1983</v>
      </c>
      <c r="X1858" s="26">
        <v>1370</v>
      </c>
      <c r="Y1858" s="26" t="b">
        <f>IFERROR(VLOOKUP(A1858,'Calculs FA (auto)'!A:O,15,0),FALSE)</f>
        <v>0</v>
      </c>
      <c r="Z1858" s="26">
        <f>IFERROR(VLOOKUP(A1858,'Evaluations (formulaire)'!A:M,9,0),0)</f>
        <v>0</v>
      </c>
      <c r="AA1858" s="135" t="b">
        <v>0</v>
      </c>
      <c r="AB1858" s="135" t="b">
        <v>0</v>
      </c>
      <c r="AC1858" s="135" t="b">
        <f t="shared" ref="AC1858:AC1921" si="325">AND(AA1858,F1858)</f>
        <v>0</v>
      </c>
      <c r="AD1858" s="135" t="b">
        <f t="shared" ref="AD1858:AD1921" si="326">AND(AB1858,F1858)</f>
        <v>0</v>
      </c>
      <c r="AE1858" s="135" t="b">
        <f t="shared" ref="AE1858:AE1921" si="327">AND(NOT(AA1858),NOT(AB1858),F1858)</f>
        <v>0</v>
      </c>
      <c r="AF1858" s="135" t="b">
        <f>AND(AC1858,$V1858&lt;=Synthèse!$B$44)</f>
        <v>0</v>
      </c>
      <c r="AG1858" s="135" t="b">
        <f>AND(AD1858,$V1858&lt;=Synthèse!$B$44)</f>
        <v>0</v>
      </c>
      <c r="AH1858" s="135" t="b">
        <f>AND(AE1858,$V1858&lt;=Synthèse!$B$44)</f>
        <v>0</v>
      </c>
      <c r="AI1858" s="137" t="b">
        <v>0</v>
      </c>
      <c r="AJ1858" s="137" t="b">
        <v>0</v>
      </c>
      <c r="AK1858" s="137" t="b">
        <f t="shared" ref="AK1858:AK1921" si="328">AND(AI1858,F1858)</f>
        <v>0</v>
      </c>
      <c r="AL1858" s="137" t="b">
        <f t="shared" ref="AL1858:AL1921" si="329">AND(AJ1858,F1858)</f>
        <v>0</v>
      </c>
      <c r="AM1858" s="137" t="b">
        <f>AND(AK1858,$V1858&lt;=Synthèse!$B$44)</f>
        <v>0</v>
      </c>
      <c r="AN1858" s="137" t="b">
        <f>AND(AL1858,$V1858&lt;=Synthèse!$B$44)</f>
        <v>0</v>
      </c>
    </row>
    <row r="1859" spans="1:40">
      <c r="A1859" s="17">
        <v>1084267</v>
      </c>
      <c r="B1859" t="str">
        <f ca="1">VLOOKUP(A1859,'Fichier FI (en entrée)'!B:AH,3,0)</f>
        <v>NEXIXVMCNJ</v>
      </c>
      <c r="C1859">
        <f t="shared" si="320"/>
        <v>1028</v>
      </c>
      <c r="D1859">
        <f t="shared" si="319"/>
        <v>10.130000000000001</v>
      </c>
      <c r="E1859" s="14" t="str">
        <f>VLOOKUP(A1859,'Fichier FI (en entrée)'!B:AH,2,0)</f>
        <v>EV</v>
      </c>
      <c r="F1859" s="14" t="b">
        <f t="shared" si="321"/>
        <v>1</v>
      </c>
      <c r="G1859" s="14" t="b">
        <f>IFERROR(VLOOKUP(A1859,'Calculs FA (auto)'!A:F,6,0),FALSE)</f>
        <v>0</v>
      </c>
      <c r="H1859" s="14" t="b">
        <f t="shared" si="322"/>
        <v>0</v>
      </c>
      <c r="I1859" s="16">
        <f>IFERROR(VLOOKUP(A1859,'Moyennes FI (en entrée)'!B:N,7,0),"")</f>
        <v>9.1300000000000008</v>
      </c>
      <c r="J1859" s="16">
        <f>IFERROR(VLOOKUP(VLOOKUP(A1859,'Fichier FI (en entrée)'!B:AH,33,0),Modificateurs!A$2:B$5,2,0),0)</f>
        <v>0</v>
      </c>
      <c r="K1859" s="16">
        <f>IFERROR(VLOOKUP(VLOOKUP(A1859,'Redoub FI (en entrée)'!B:N,7,0),Modificateurs!A$8:B$11,2,0),0)</f>
        <v>0</v>
      </c>
      <c r="L1859" s="16">
        <f>IFERROR(VLOOKUP(M1859,Modificateurs!D$1:E$94,2,0),0)</f>
        <v>1</v>
      </c>
      <c r="M1859" t="str">
        <f>VLOOKUP(A1859,'Fichier FI (en entrée)'!B:AH,16,0)&amp;" "&amp;VLOOKUP(A1859,'Fichier FI (en entrée)'!B:AH,20,0)&amp;" "&amp;VLOOKUP(A1859,'Fichier FI (en entrée)'!B:AH,27,0)&amp;" "&amp;VLOOKUP(A1859,'Fichier FI (en entrée)'!B:AH,29,0)</f>
        <v xml:space="preserve">  Scientifique Pas de spécialité (S.I)</v>
      </c>
      <c r="N1859" t="str">
        <f>VLOOKUP(A1859,'Fichier FI (en entrée)'!B:AH,8,0)</f>
        <v>Scolarisé dans le supérieur en France</v>
      </c>
      <c r="O1859" t="b">
        <f>AND(C1859&gt;Synthèse!B$8,C1859&lt;Synthèse!B$10,NOT(Y1859))</f>
        <v>1</v>
      </c>
      <c r="Q1859" s="60">
        <f>ROUNDUP(C1859/(Synthèse!$B$4+Synthèse!$B$1)*8,0)</f>
        <v>5</v>
      </c>
      <c r="R1859" s="60">
        <f>IFERROR(VLOOKUP(A1859,'Evaluations (formulaire)'!A:P,6,0)+VLOOKUP(A1859,'Evaluations (formulaire)'!A:P,7,0),0)</f>
        <v>0</v>
      </c>
      <c r="S1859" s="60">
        <f>IFERROR(VLOOKUP(A1859,'Evaluations (formulaire)'!A:P,8,0),0)</f>
        <v>0</v>
      </c>
      <c r="T1859" s="60">
        <f>IF(AND(ISBLANK(P1859),Q1859&lt;=2),Synthèse!$B$41,IF(AND(ISBLANK(P1859),Q1859&gt;=7),Synthèse!$C$41,R1859+S1859))</f>
        <v>0</v>
      </c>
      <c r="U1859" s="60">
        <f t="shared" si="323"/>
        <v>10.130000000000001</v>
      </c>
      <c r="V1859" s="60">
        <f t="shared" si="324"/>
        <v>1028</v>
      </c>
      <c r="X1859" s="26">
        <v>849</v>
      </c>
      <c r="Y1859" s="26" t="b">
        <f>IFERROR(VLOOKUP(A1859,'Calculs FA (auto)'!A:O,15,0),FALSE)</f>
        <v>0</v>
      </c>
      <c r="Z1859" s="26">
        <f>IFERROR(VLOOKUP(A1859,'Evaluations (formulaire)'!A:M,9,0),0)</f>
        <v>0</v>
      </c>
      <c r="AA1859" s="135" t="b">
        <v>0</v>
      </c>
      <c r="AB1859" s="135" t="b">
        <v>0</v>
      </c>
      <c r="AC1859" s="135" t="b">
        <f t="shared" si="325"/>
        <v>0</v>
      </c>
      <c r="AD1859" s="135" t="b">
        <f t="shared" si="326"/>
        <v>0</v>
      </c>
      <c r="AE1859" s="135" t="b">
        <f t="shared" si="327"/>
        <v>1</v>
      </c>
      <c r="AF1859" s="135" t="b">
        <f>AND(AC1859,$V1859&lt;=Synthèse!$B$44)</f>
        <v>0</v>
      </c>
      <c r="AG1859" s="135" t="b">
        <f>AND(AD1859,$V1859&lt;=Synthèse!$B$44)</f>
        <v>0</v>
      </c>
      <c r="AH1859" s="135" t="b">
        <f>AND(AE1859,$V1859&lt;=Synthèse!$B$44)</f>
        <v>0</v>
      </c>
      <c r="AI1859" s="137" t="b">
        <v>0</v>
      </c>
      <c r="AJ1859" s="137" t="b">
        <v>0</v>
      </c>
      <c r="AK1859" s="137" t="b">
        <f t="shared" si="328"/>
        <v>0</v>
      </c>
      <c r="AL1859" s="137" t="b">
        <f t="shared" si="329"/>
        <v>0</v>
      </c>
      <c r="AM1859" s="137" t="b">
        <f>AND(AK1859,$V1859&lt;=Synthèse!$B$44)</f>
        <v>0</v>
      </c>
      <c r="AN1859" s="137" t="b">
        <f>AND(AL1859,$V1859&lt;=Synthèse!$B$44)</f>
        <v>0</v>
      </c>
    </row>
    <row r="1860" spans="1:40">
      <c r="A1860" s="17">
        <v>1085178</v>
      </c>
      <c r="B1860" t="str">
        <f ca="1">VLOOKUP(A1860,'Fichier FI (en entrée)'!B:AH,3,0)</f>
        <v>XCJGLWOJDZ</v>
      </c>
      <c r="C1860">
        <f t="shared" si="320"/>
        <v>917</v>
      </c>
      <c r="D1860">
        <f t="shared" si="319"/>
        <v>10.95</v>
      </c>
      <c r="E1860" s="14" t="str">
        <f>VLOOKUP(A1860,'Fichier FI (en entrée)'!B:AH,2,0)</f>
        <v>EV</v>
      </c>
      <c r="F1860" s="14" t="b">
        <f t="shared" si="321"/>
        <v>1</v>
      </c>
      <c r="G1860" s="14" t="b">
        <f>IFERROR(VLOOKUP(A1860,'Calculs FA (auto)'!A:F,6,0),FALSE)</f>
        <v>0</v>
      </c>
      <c r="H1860" s="14" t="b">
        <f t="shared" si="322"/>
        <v>0</v>
      </c>
      <c r="I1860" s="16">
        <f>IFERROR(VLOOKUP(A1860,'Moyennes FI (en entrée)'!B:N,7,0),"")</f>
        <v>9.9499999999999993</v>
      </c>
      <c r="J1860" s="16">
        <f>IFERROR(VLOOKUP(VLOOKUP(A1860,'Fichier FI (en entrée)'!B:AH,33,0),Modificateurs!A$2:B$5,2,0),0)</f>
        <v>0</v>
      </c>
      <c r="K1860" s="16">
        <f>IFERROR(VLOOKUP(VLOOKUP(A1860,'Redoub FI (en entrée)'!B:N,7,0),Modificateurs!A$8:B$11,2,0),0)</f>
        <v>0</v>
      </c>
      <c r="L1860" s="16">
        <f>IFERROR(VLOOKUP(M1860,Modificateurs!D$1:E$94,2,0),0)</f>
        <v>1</v>
      </c>
      <c r="M1860" t="str">
        <f>VLOOKUP(A1860,'Fichier FI (en entrée)'!B:AH,16,0)&amp;" "&amp;VLOOKUP(A1860,'Fichier FI (en entrée)'!B:AH,20,0)&amp;" "&amp;VLOOKUP(A1860,'Fichier FI (en entrée)'!B:AH,27,0)&amp;" "&amp;VLOOKUP(A1860,'Fichier FI (en entrée)'!B:AH,29,0)</f>
        <v xml:space="preserve">  Scientifique Sciences de la vie et de la terre</v>
      </c>
      <c r="N1860" t="str">
        <f>VLOOKUP(A1860,'Fichier FI (en entrée)'!B:AH,8,0)</f>
        <v>Scolarisé dans le supérieur en France</v>
      </c>
      <c r="O1860" t="b">
        <f>AND(C1860&gt;Synthèse!B$8,C1860&lt;Synthèse!B$10,NOT(Y1860))</f>
        <v>1</v>
      </c>
      <c r="Q1860" s="60">
        <f>ROUNDUP(C1860/(Synthèse!$B$4+Synthèse!$B$1)*8,0)</f>
        <v>5</v>
      </c>
      <c r="R1860" s="60">
        <f>IFERROR(VLOOKUP(A1860,'Evaluations (formulaire)'!A:P,6,0)+VLOOKUP(A1860,'Evaluations (formulaire)'!A:P,7,0),0)</f>
        <v>0</v>
      </c>
      <c r="S1860" s="60">
        <f>IFERROR(VLOOKUP(A1860,'Evaluations (formulaire)'!A:P,8,0),0)</f>
        <v>0</v>
      </c>
      <c r="T1860" s="60">
        <f>IF(AND(ISBLANK(P1860),Q1860&lt;=2),Synthèse!$B$41,IF(AND(ISBLANK(P1860),Q1860&gt;=7),Synthèse!$C$41,R1860+S1860))</f>
        <v>0</v>
      </c>
      <c r="U1860" s="60">
        <f t="shared" si="323"/>
        <v>10.95</v>
      </c>
      <c r="V1860" s="60">
        <f t="shared" si="324"/>
        <v>917</v>
      </c>
      <c r="X1860" s="26">
        <v>1004</v>
      </c>
      <c r="Y1860" s="26" t="b">
        <f>IFERROR(VLOOKUP(A1860,'Calculs FA (auto)'!A:O,15,0),FALSE)</f>
        <v>0</v>
      </c>
      <c r="Z1860" s="26">
        <f>IFERROR(VLOOKUP(A1860,'Evaluations (formulaire)'!A:M,9,0),0)</f>
        <v>0</v>
      </c>
      <c r="AA1860" s="135" t="b">
        <v>1</v>
      </c>
      <c r="AB1860" s="135" t="b">
        <v>0</v>
      </c>
      <c r="AC1860" s="135" t="b">
        <f t="shared" si="325"/>
        <v>1</v>
      </c>
      <c r="AD1860" s="135" t="b">
        <f t="shared" si="326"/>
        <v>0</v>
      </c>
      <c r="AE1860" s="135" t="b">
        <f t="shared" si="327"/>
        <v>0</v>
      </c>
      <c r="AF1860" s="135" t="b">
        <f>AND(AC1860,$V1860&lt;=Synthèse!$B$44)</f>
        <v>0</v>
      </c>
      <c r="AG1860" s="135" t="b">
        <f>AND(AD1860,$V1860&lt;=Synthèse!$B$44)</f>
        <v>0</v>
      </c>
      <c r="AH1860" s="135" t="b">
        <f>AND(AE1860,$V1860&lt;=Synthèse!$B$44)</f>
        <v>0</v>
      </c>
      <c r="AI1860" s="137" t="b">
        <v>0</v>
      </c>
      <c r="AJ1860" s="137" t="b">
        <v>1</v>
      </c>
      <c r="AK1860" s="137" t="b">
        <f t="shared" si="328"/>
        <v>0</v>
      </c>
      <c r="AL1860" s="137" t="b">
        <f t="shared" si="329"/>
        <v>1</v>
      </c>
      <c r="AM1860" s="137" t="b">
        <f>AND(AK1860,$V1860&lt;=Synthèse!$B$44)</f>
        <v>0</v>
      </c>
      <c r="AN1860" s="137" t="b">
        <f>AND(AL1860,$V1860&lt;=Synthèse!$B$44)</f>
        <v>0</v>
      </c>
    </row>
    <row r="1861" spans="1:40">
      <c r="A1861" s="17">
        <v>1085612</v>
      </c>
      <c r="B1861" t="str">
        <f ca="1">VLOOKUP(A1861,'Fichier FI (en entrée)'!B:AH,3,0)</f>
        <v>JVWOLSTKBD</v>
      </c>
      <c r="C1861">
        <f t="shared" si="320"/>
        <v>1563</v>
      </c>
      <c r="D1861">
        <f t="shared" si="319"/>
        <v>-0.66999999999999993</v>
      </c>
      <c r="E1861" s="14" t="str">
        <f>VLOOKUP(A1861,'Fichier FI (en entrée)'!B:AH,2,0)</f>
        <v>EV</v>
      </c>
      <c r="F1861" s="14" t="b">
        <f t="shared" si="321"/>
        <v>1</v>
      </c>
      <c r="G1861" s="14" t="b">
        <f>IFERROR(VLOOKUP(A1861,'Calculs FA (auto)'!A:F,6,0),FALSE)</f>
        <v>0</v>
      </c>
      <c r="H1861" s="14" t="b">
        <f t="shared" si="322"/>
        <v>0</v>
      </c>
      <c r="I1861" s="16">
        <f>IFERROR(VLOOKUP(A1861,'Moyennes FI (en entrée)'!B:N,7,0),"")</f>
        <v>11.33</v>
      </c>
      <c r="J1861" s="16">
        <f>IFERROR(VLOOKUP(VLOOKUP(A1861,'Fichier FI (en entrée)'!B:AH,33,0),Modificateurs!A$2:B$5,2,0),0)</f>
        <v>0</v>
      </c>
      <c r="K1861" s="16">
        <f>IFERROR(VLOOKUP(VLOOKUP(A1861,'Redoub FI (en entrée)'!B:N,7,0),Modificateurs!A$8:B$11,2,0),0)</f>
        <v>0</v>
      </c>
      <c r="L1861" s="16">
        <f>IFERROR(VLOOKUP(M1861,Modificateurs!D$1:E$94,2,0),0)</f>
        <v>-12</v>
      </c>
      <c r="M1861" t="str">
        <f>VLOOKUP(A1861,'Fichier FI (en entrée)'!B:AH,16,0)&amp;" "&amp;VLOOKUP(A1861,'Fichier FI (en entrée)'!B:AH,20,0)&amp;" "&amp;VLOOKUP(A1861,'Fichier FI (en entrée)'!B:AH,27,0)&amp;" "&amp;VLOOKUP(A1861,'Fichier FI (en entrée)'!B:AH,29,0)</f>
        <v xml:space="preserve">  Professionnelle Comptabilité</v>
      </c>
      <c r="N1861" t="str">
        <f>VLOOKUP(A1861,'Fichier FI (en entrée)'!B:AH,8,0)</f>
        <v>Non scolarisé</v>
      </c>
      <c r="O1861" t="b">
        <f>AND(C1861&gt;Synthèse!B$8,C1861&lt;Synthèse!B$10,NOT(Y1861))</f>
        <v>0</v>
      </c>
      <c r="Q1861" s="60">
        <f>ROUNDUP(C1861/(Synthèse!$B$4+Synthèse!$B$1)*8,0)</f>
        <v>8</v>
      </c>
      <c r="R1861" s="60">
        <f>IFERROR(VLOOKUP(A1861,'Evaluations (formulaire)'!A:P,6,0)+VLOOKUP(A1861,'Evaluations (formulaire)'!A:P,7,0),0)</f>
        <v>0</v>
      </c>
      <c r="S1861" s="60">
        <f>IFERROR(VLOOKUP(A1861,'Evaluations (formulaire)'!A:P,8,0),0)</f>
        <v>0</v>
      </c>
      <c r="T1861" s="60">
        <f>IF(AND(ISBLANK(P1861),Q1861&lt;=2),Synthèse!$B$41,IF(AND(ISBLANK(P1861),Q1861&gt;=7),Synthèse!$C$41,R1861+S1861))</f>
        <v>4.6296296296296294E-3</v>
      </c>
      <c r="U1861" s="60">
        <f t="shared" si="323"/>
        <v>-0.66537037037037028</v>
      </c>
      <c r="V1861" s="60">
        <f t="shared" si="324"/>
        <v>1563</v>
      </c>
      <c r="X1861" s="26">
        <v>735</v>
      </c>
      <c r="Y1861" s="26" t="b">
        <f>IFERROR(VLOOKUP(A1861,'Calculs FA (auto)'!A:O,15,0),FALSE)</f>
        <v>0</v>
      </c>
      <c r="Z1861" s="26">
        <f>IFERROR(VLOOKUP(A1861,'Evaluations (formulaire)'!A:M,9,0),0)</f>
        <v>0</v>
      </c>
      <c r="AA1861" s="135" t="b">
        <v>1</v>
      </c>
      <c r="AB1861" s="135" t="b">
        <v>0</v>
      </c>
      <c r="AC1861" s="135" t="b">
        <f t="shared" si="325"/>
        <v>1</v>
      </c>
      <c r="AD1861" s="135" t="b">
        <f t="shared" si="326"/>
        <v>0</v>
      </c>
      <c r="AE1861" s="135" t="b">
        <f t="shared" si="327"/>
        <v>0</v>
      </c>
      <c r="AF1861" s="135" t="b">
        <f>AND(AC1861,$V1861&lt;=Synthèse!$B$44)</f>
        <v>0</v>
      </c>
      <c r="AG1861" s="135" t="b">
        <f>AND(AD1861,$V1861&lt;=Synthèse!$B$44)</f>
        <v>0</v>
      </c>
      <c r="AH1861" s="135" t="b">
        <f>AND(AE1861,$V1861&lt;=Synthèse!$B$44)</f>
        <v>0</v>
      </c>
      <c r="AI1861" s="137" t="b">
        <v>0</v>
      </c>
      <c r="AJ1861" s="137" t="b">
        <v>1</v>
      </c>
      <c r="AK1861" s="137" t="b">
        <f t="shared" si="328"/>
        <v>0</v>
      </c>
      <c r="AL1861" s="137" t="b">
        <f t="shared" si="329"/>
        <v>1</v>
      </c>
      <c r="AM1861" s="137" t="b">
        <f>AND(AK1861,$V1861&lt;=Synthèse!$B$44)</f>
        <v>0</v>
      </c>
      <c r="AN1861" s="137" t="b">
        <f>AND(AL1861,$V1861&lt;=Synthèse!$B$44)</f>
        <v>0</v>
      </c>
    </row>
    <row r="1862" spans="1:40">
      <c r="A1862" s="17">
        <v>1085674</v>
      </c>
      <c r="B1862" t="str">
        <f ca="1">VLOOKUP(A1862,'Fichier FI (en entrée)'!B:AH,3,0)</f>
        <v>FJYGFTDMBE</v>
      </c>
      <c r="C1862">
        <f t="shared" si="320"/>
        <v>832</v>
      </c>
      <c r="D1862">
        <f t="shared" si="319"/>
        <v>11.52</v>
      </c>
      <c r="E1862" s="14" t="str">
        <f>VLOOKUP(A1862,'Fichier FI (en entrée)'!B:AH,2,0)</f>
        <v>EV</v>
      </c>
      <c r="F1862" s="14" t="b">
        <f t="shared" si="321"/>
        <v>1</v>
      </c>
      <c r="G1862" s="14" t="b">
        <f>IFERROR(VLOOKUP(A1862,'Calculs FA (auto)'!A:F,6,0),FALSE)</f>
        <v>0</v>
      </c>
      <c r="H1862" s="14" t="b">
        <f t="shared" si="322"/>
        <v>0</v>
      </c>
      <c r="I1862" s="16">
        <f>IFERROR(VLOOKUP(A1862,'Moyennes FI (en entrée)'!B:N,7,0),"")</f>
        <v>11.52</v>
      </c>
      <c r="J1862" s="16">
        <f>IFERROR(VLOOKUP(VLOOKUP(A1862,'Fichier FI (en entrée)'!B:AH,33,0),Modificateurs!A$2:B$5,2,0),0)</f>
        <v>0</v>
      </c>
      <c r="K1862" s="16">
        <f>IFERROR(VLOOKUP(VLOOKUP(A1862,'Redoub FI (en entrée)'!B:N,7,0),Modificateurs!A$8:B$11,2,0),0)</f>
        <v>0</v>
      </c>
      <c r="L1862" s="16">
        <f>IFERROR(VLOOKUP(M1862,Modificateurs!D$1:E$94,2,0),0)</f>
        <v>0</v>
      </c>
      <c r="M1862" t="str">
        <f>VLOOKUP(A1862,'Fichier FI (en entrée)'!B:AH,16,0)&amp;" "&amp;VLOOKUP(A1862,'Fichier FI (en entrée)'!B:AH,20,0)&amp;" "&amp;VLOOKUP(A1862,'Fichier FI (en entrée)'!B:AH,27,0)&amp;" "&amp;VLOOKUP(A1862,'Fichier FI (en entrée)'!B:AH,29,0)</f>
        <v xml:space="preserve">   </v>
      </c>
      <c r="N1862" t="str">
        <f>VLOOKUP(A1862,'Fichier FI (en entrée)'!B:AH,8,0)</f>
        <v>Non scolarisé</v>
      </c>
      <c r="O1862" t="b">
        <f>AND(C1862&gt;Synthèse!B$8,C1862&lt;Synthèse!B$10,NOT(Y1862))</f>
        <v>1</v>
      </c>
      <c r="Q1862" s="60">
        <f>ROUNDUP(C1862/(Synthèse!$B$4+Synthèse!$B$1)*8,0)</f>
        <v>4</v>
      </c>
      <c r="R1862" s="60">
        <f>IFERROR(VLOOKUP(A1862,'Evaluations (formulaire)'!A:P,6,0)+VLOOKUP(A1862,'Evaluations (formulaire)'!A:P,7,0),0)</f>
        <v>0</v>
      </c>
      <c r="S1862" s="60">
        <f>IFERROR(VLOOKUP(A1862,'Evaluations (formulaire)'!A:P,8,0),0)</f>
        <v>0</v>
      </c>
      <c r="T1862" s="60">
        <f>IF(AND(ISBLANK(P1862),Q1862&lt;=2),Synthèse!$B$41,IF(AND(ISBLANK(P1862),Q1862&gt;=7),Synthèse!$C$41,R1862+S1862))</f>
        <v>0</v>
      </c>
      <c r="U1862" s="60">
        <f t="shared" si="323"/>
        <v>11.52</v>
      </c>
      <c r="V1862" s="60">
        <f t="shared" si="324"/>
        <v>832</v>
      </c>
      <c r="X1862" s="26">
        <v>320</v>
      </c>
      <c r="Y1862" s="26" t="b">
        <f>IFERROR(VLOOKUP(A1862,'Calculs FA (auto)'!A:O,15,0),FALSE)</f>
        <v>0</v>
      </c>
      <c r="Z1862" s="26">
        <f>IFERROR(VLOOKUP(A1862,'Evaluations (formulaire)'!A:M,9,0),0)</f>
        <v>0</v>
      </c>
      <c r="AA1862" s="135" t="b">
        <v>0</v>
      </c>
      <c r="AB1862" s="135" t="b">
        <v>0</v>
      </c>
      <c r="AC1862" s="135" t="b">
        <f t="shared" si="325"/>
        <v>0</v>
      </c>
      <c r="AD1862" s="135" t="b">
        <f t="shared" si="326"/>
        <v>0</v>
      </c>
      <c r="AE1862" s="135" t="b">
        <f t="shared" si="327"/>
        <v>1</v>
      </c>
      <c r="AF1862" s="135" t="b">
        <f>AND(AC1862,$V1862&lt;=Synthèse!$B$44)</f>
        <v>0</v>
      </c>
      <c r="AG1862" s="135" t="b">
        <f>AND(AD1862,$V1862&lt;=Synthèse!$B$44)</f>
        <v>0</v>
      </c>
      <c r="AH1862" s="135" t="b">
        <f>AND(AE1862,$V1862&lt;=Synthèse!$B$44)</f>
        <v>0</v>
      </c>
      <c r="AI1862" s="137" t="b">
        <v>0</v>
      </c>
      <c r="AJ1862" s="137" t="b">
        <v>0</v>
      </c>
      <c r="AK1862" s="137" t="b">
        <f t="shared" si="328"/>
        <v>0</v>
      </c>
      <c r="AL1862" s="137" t="b">
        <f t="shared" si="329"/>
        <v>0</v>
      </c>
      <c r="AM1862" s="137" t="b">
        <f>AND(AK1862,$V1862&lt;=Synthèse!$B$44)</f>
        <v>0</v>
      </c>
      <c r="AN1862" s="137" t="b">
        <f>AND(AL1862,$V1862&lt;=Synthèse!$B$44)</f>
        <v>0</v>
      </c>
    </row>
    <row r="1863" spans="1:40">
      <c r="A1863" s="17">
        <v>1085750</v>
      </c>
      <c r="B1863" t="str">
        <f ca="1">VLOOKUP(A1863,'Fichier FI (en entrée)'!B:AH,3,0)</f>
        <v>RNTVJJTNYI</v>
      </c>
      <c r="C1863">
        <f t="shared" si="320"/>
        <v>706</v>
      </c>
      <c r="D1863">
        <f t="shared" si="319"/>
        <v>12.17</v>
      </c>
      <c r="E1863" s="14" t="str">
        <f>VLOOKUP(A1863,'Fichier FI (en entrée)'!B:AH,2,0)</f>
        <v>EV</v>
      </c>
      <c r="F1863" s="14" t="b">
        <f t="shared" si="321"/>
        <v>1</v>
      </c>
      <c r="G1863" s="14" t="b">
        <f>IFERROR(VLOOKUP(A1863,'Calculs FA (auto)'!A:F,6,0),FALSE)</f>
        <v>0</v>
      </c>
      <c r="H1863" s="14" t="b">
        <f t="shared" si="322"/>
        <v>0</v>
      </c>
      <c r="I1863" s="16">
        <f>IFERROR(VLOOKUP(A1863,'Moyennes FI (en entrée)'!B:N,7,0),"")</f>
        <v>9.17</v>
      </c>
      <c r="J1863" s="16">
        <f>IFERROR(VLOOKUP(VLOOKUP(A1863,'Fichier FI (en entrée)'!B:AH,33,0),Modificateurs!A$2:B$5,2,0),0)</f>
        <v>0</v>
      </c>
      <c r="K1863" s="16">
        <f>IFERROR(VLOOKUP(VLOOKUP(A1863,'Redoub FI (en entrée)'!B:N,7,0),Modificateurs!A$8:B$11,2,0),0)</f>
        <v>0</v>
      </c>
      <c r="L1863" s="16">
        <f>IFERROR(VLOOKUP(M1863,Modificateurs!D$1:E$94,2,0),0)</f>
        <v>3</v>
      </c>
      <c r="M1863" t="str">
        <f>VLOOKUP(A1863,'Fichier FI (en entrée)'!B:AH,16,0)&amp;" "&amp;VLOOKUP(A1863,'Fichier FI (en entrée)'!B:AH,20,0)&amp;" "&amp;VLOOKUP(A1863,'Fichier FI (en entrée)'!B:AH,27,0)&amp;" "&amp;VLOOKUP(A1863,'Fichier FI (en entrée)'!B:AH,29,0)</f>
        <v xml:space="preserve">  Scientifique Informatique et Sciences du numérique</v>
      </c>
      <c r="N1863" t="str">
        <f>VLOOKUP(A1863,'Fichier FI (en entrée)'!B:AH,8,0)</f>
        <v>Scolarisé dans le supérieur en France</v>
      </c>
      <c r="O1863" t="b">
        <f>AND(C1863&gt;Synthèse!B$8,C1863&lt;Synthèse!B$10,NOT(Y1863))</f>
        <v>1</v>
      </c>
      <c r="Q1863" s="60">
        <f>ROUNDUP(C1863/(Synthèse!$B$4+Synthèse!$B$1)*8,0)</f>
        <v>4</v>
      </c>
      <c r="R1863" s="60">
        <f>IFERROR(VLOOKUP(A1863,'Evaluations (formulaire)'!A:P,6,0)+VLOOKUP(A1863,'Evaluations (formulaire)'!A:P,7,0),0)</f>
        <v>0</v>
      </c>
      <c r="S1863" s="60">
        <f>IFERROR(VLOOKUP(A1863,'Evaluations (formulaire)'!A:P,8,0),0)</f>
        <v>0</v>
      </c>
      <c r="T1863" s="60">
        <f>IF(AND(ISBLANK(P1863),Q1863&lt;=2),Synthèse!$B$41,IF(AND(ISBLANK(P1863),Q1863&gt;=7),Synthèse!$C$41,R1863+S1863))</f>
        <v>0</v>
      </c>
      <c r="U1863" s="60">
        <f t="shared" si="323"/>
        <v>12.17</v>
      </c>
      <c r="V1863" s="60">
        <f t="shared" si="324"/>
        <v>706</v>
      </c>
      <c r="X1863" s="26">
        <v>1414</v>
      </c>
      <c r="Y1863" s="26" t="b">
        <f>IFERROR(VLOOKUP(A1863,'Calculs FA (auto)'!A:O,15,0),FALSE)</f>
        <v>0</v>
      </c>
      <c r="Z1863" s="26">
        <f>IFERROR(VLOOKUP(A1863,'Evaluations (formulaire)'!A:M,9,0),0)</f>
        <v>0</v>
      </c>
      <c r="AA1863" s="135" t="b">
        <v>1</v>
      </c>
      <c r="AB1863" s="135" t="b">
        <v>0</v>
      </c>
      <c r="AC1863" s="135" t="b">
        <f t="shared" si="325"/>
        <v>1</v>
      </c>
      <c r="AD1863" s="135" t="b">
        <f t="shared" si="326"/>
        <v>0</v>
      </c>
      <c r="AE1863" s="135" t="b">
        <f t="shared" si="327"/>
        <v>0</v>
      </c>
      <c r="AF1863" s="135" t="b">
        <f>AND(AC1863,$V1863&lt;=Synthèse!$B$44)</f>
        <v>0</v>
      </c>
      <c r="AG1863" s="135" t="b">
        <f>AND(AD1863,$V1863&lt;=Synthèse!$B$44)</f>
        <v>0</v>
      </c>
      <c r="AH1863" s="135" t="b">
        <f>AND(AE1863,$V1863&lt;=Synthèse!$B$44)</f>
        <v>0</v>
      </c>
      <c r="AI1863" s="137" t="b">
        <v>0</v>
      </c>
      <c r="AJ1863" s="137" t="b">
        <v>0</v>
      </c>
      <c r="AK1863" s="137" t="b">
        <f t="shared" si="328"/>
        <v>0</v>
      </c>
      <c r="AL1863" s="137" t="b">
        <f t="shared" si="329"/>
        <v>0</v>
      </c>
      <c r="AM1863" s="137" t="b">
        <f>AND(AK1863,$V1863&lt;=Synthèse!$B$44)</f>
        <v>0</v>
      </c>
      <c r="AN1863" s="137" t="b">
        <f>AND(AL1863,$V1863&lt;=Synthèse!$B$44)</f>
        <v>0</v>
      </c>
    </row>
    <row r="1864" spans="1:40">
      <c r="A1864" s="17">
        <v>1086220</v>
      </c>
      <c r="B1864" t="str">
        <f ca="1">VLOOKUP(A1864,'Fichier FI (en entrée)'!B:AH,3,0)</f>
        <v>PHZEXUDOYJ</v>
      </c>
      <c r="C1864">
        <f t="shared" si="320"/>
        <v>1060</v>
      </c>
      <c r="D1864">
        <f t="shared" si="319"/>
        <v>9.7799999999999994</v>
      </c>
      <c r="E1864" s="14" t="str">
        <f>VLOOKUP(A1864,'Fichier FI (en entrée)'!B:AH,2,0)</f>
        <v>EV</v>
      </c>
      <c r="F1864" s="14" t="b">
        <f t="shared" si="321"/>
        <v>1</v>
      </c>
      <c r="G1864" s="14" t="b">
        <f>IFERROR(VLOOKUP(A1864,'Calculs FA (auto)'!A:F,6,0),FALSE)</f>
        <v>0</v>
      </c>
      <c r="H1864" s="14" t="b">
        <f t="shared" si="322"/>
        <v>0</v>
      </c>
      <c r="I1864" s="16">
        <f>IFERROR(VLOOKUP(A1864,'Moyennes FI (en entrée)'!B:N,7,0),"")</f>
        <v>8.7799999999999994</v>
      </c>
      <c r="J1864" s="16">
        <f>IFERROR(VLOOKUP(VLOOKUP(A1864,'Fichier FI (en entrée)'!B:AH,33,0),Modificateurs!A$2:B$5,2,0),0)</f>
        <v>0</v>
      </c>
      <c r="K1864" s="16">
        <f>IFERROR(VLOOKUP(VLOOKUP(A1864,'Redoub FI (en entrée)'!B:N,7,0),Modificateurs!A$8:B$11,2,0),0)</f>
        <v>0</v>
      </c>
      <c r="L1864" s="16">
        <f>IFERROR(VLOOKUP(M1864,Modificateurs!D$1:E$94,2,0),0)</f>
        <v>1</v>
      </c>
      <c r="M1864" t="str">
        <f>VLOOKUP(A1864,'Fichier FI (en entrée)'!B:AH,16,0)&amp;" "&amp;VLOOKUP(A1864,'Fichier FI (en entrée)'!B:AH,20,0)&amp;" "&amp;VLOOKUP(A1864,'Fichier FI (en entrée)'!B:AH,27,0)&amp;" "&amp;VLOOKUP(A1864,'Fichier FI (en entrée)'!B:AH,29,0)</f>
        <v xml:space="preserve">  Scientifique Sciences de la vie et de la terre</v>
      </c>
      <c r="N1864" t="str">
        <f>VLOOKUP(A1864,'Fichier FI (en entrée)'!B:AH,8,0)</f>
        <v>Non scolarisé</v>
      </c>
      <c r="O1864" t="b">
        <f>AND(C1864&gt;Synthèse!B$8,C1864&lt;Synthèse!B$10,NOT(Y1864))</f>
        <v>1</v>
      </c>
      <c r="Q1864" s="60">
        <f>ROUNDUP(C1864/(Synthèse!$B$4+Synthèse!$B$1)*8,0)</f>
        <v>5</v>
      </c>
      <c r="R1864" s="60">
        <f>IFERROR(VLOOKUP(A1864,'Evaluations (formulaire)'!A:P,6,0)+VLOOKUP(A1864,'Evaluations (formulaire)'!A:P,7,0),0)</f>
        <v>0</v>
      </c>
      <c r="S1864" s="60">
        <f>IFERROR(VLOOKUP(A1864,'Evaluations (formulaire)'!A:P,8,0),0)</f>
        <v>0</v>
      </c>
      <c r="T1864" s="60">
        <f>IF(AND(ISBLANK(P1864),Q1864&lt;=2),Synthèse!$B$41,IF(AND(ISBLANK(P1864),Q1864&gt;=7),Synthèse!$C$41,R1864+S1864))</f>
        <v>0</v>
      </c>
      <c r="U1864" s="60">
        <f t="shared" si="323"/>
        <v>9.7799999999999994</v>
      </c>
      <c r="V1864" s="60">
        <f t="shared" si="324"/>
        <v>1060</v>
      </c>
      <c r="X1864" s="26">
        <v>809</v>
      </c>
      <c r="Y1864" s="26" t="b">
        <f>IFERROR(VLOOKUP(A1864,'Calculs FA (auto)'!A:O,15,0),FALSE)</f>
        <v>0</v>
      </c>
      <c r="Z1864" s="26">
        <f>IFERROR(VLOOKUP(A1864,'Evaluations (formulaire)'!A:M,9,0),0)</f>
        <v>0</v>
      </c>
      <c r="AA1864" s="135" t="b">
        <v>1</v>
      </c>
      <c r="AB1864" s="135" t="b">
        <v>0</v>
      </c>
      <c r="AC1864" s="135" t="b">
        <f t="shared" si="325"/>
        <v>1</v>
      </c>
      <c r="AD1864" s="135" t="b">
        <f t="shared" si="326"/>
        <v>0</v>
      </c>
      <c r="AE1864" s="135" t="b">
        <f t="shared" si="327"/>
        <v>0</v>
      </c>
      <c r="AF1864" s="135" t="b">
        <f>AND(AC1864,$V1864&lt;=Synthèse!$B$44)</f>
        <v>0</v>
      </c>
      <c r="AG1864" s="135" t="b">
        <f>AND(AD1864,$V1864&lt;=Synthèse!$B$44)</f>
        <v>0</v>
      </c>
      <c r="AH1864" s="135" t="b">
        <f>AND(AE1864,$V1864&lt;=Synthèse!$B$44)</f>
        <v>0</v>
      </c>
      <c r="AI1864" s="137" t="b">
        <v>0</v>
      </c>
      <c r="AJ1864" s="137" t="b">
        <v>1</v>
      </c>
      <c r="AK1864" s="137" t="b">
        <f t="shared" si="328"/>
        <v>0</v>
      </c>
      <c r="AL1864" s="137" t="b">
        <f t="shared" si="329"/>
        <v>1</v>
      </c>
      <c r="AM1864" s="137" t="b">
        <f>AND(AK1864,$V1864&lt;=Synthèse!$B$44)</f>
        <v>0</v>
      </c>
      <c r="AN1864" s="137" t="b">
        <f>AND(AL1864,$V1864&lt;=Synthèse!$B$44)</f>
        <v>0</v>
      </c>
    </row>
    <row r="1865" spans="1:40">
      <c r="A1865" s="17">
        <v>1086436</v>
      </c>
      <c r="B1865" t="str">
        <f ca="1">VLOOKUP(A1865,'Fichier FI (en entrée)'!B:AH,3,0)</f>
        <v>JSRPJXKJBU</v>
      </c>
      <c r="C1865">
        <f t="shared" si="320"/>
        <v>1724</v>
      </c>
      <c r="D1865">
        <f t="shared" si="319"/>
        <v>-20</v>
      </c>
      <c r="E1865" s="14" t="str">
        <f>VLOOKUP(A1865,'Fichier FI (en entrée)'!B:AH,2,0)</f>
        <v>EV</v>
      </c>
      <c r="F1865" s="14" t="b">
        <f t="shared" si="321"/>
        <v>1</v>
      </c>
      <c r="G1865" s="14" t="b">
        <f>IFERROR(VLOOKUP(A1865,'Calculs FA (auto)'!A:F,6,0),FALSE)</f>
        <v>0</v>
      </c>
      <c r="H1865" s="14" t="b">
        <f t="shared" si="322"/>
        <v>0</v>
      </c>
      <c r="I1865" s="16" t="str">
        <f>IFERROR(VLOOKUP(A1865,'Moyennes FI (en entrée)'!B:N,7,0),"")</f>
        <v/>
      </c>
      <c r="J1865" s="16">
        <f>IFERROR(VLOOKUP(VLOOKUP(A1865,'Fichier FI (en entrée)'!B:AH,33,0),Modificateurs!A$2:B$5,2,0),0)</f>
        <v>0</v>
      </c>
      <c r="K1865" s="16">
        <f>IFERROR(VLOOKUP(VLOOKUP(A1865,'Redoub FI (en entrée)'!B:N,7,0),Modificateurs!A$8:B$11,2,0),0)</f>
        <v>0</v>
      </c>
      <c r="L1865" s="16">
        <f>IFERROR(VLOOKUP(M1865,Modificateurs!D$1:E$94,2,0),0)</f>
        <v>0</v>
      </c>
      <c r="M1865" t="str">
        <f>VLOOKUP(A1865,'Fichier FI (en entrée)'!B:AH,16,0)&amp;" "&amp;VLOOKUP(A1865,'Fichier FI (en entrée)'!B:AH,20,0)&amp;" "&amp;VLOOKUP(A1865,'Fichier FI (en entrée)'!B:AH,27,0)&amp;" "&amp;VLOOKUP(A1865,'Fichier FI (en entrée)'!B:AH,29,0)</f>
        <v xml:space="preserve">   </v>
      </c>
      <c r="N1865" t="str">
        <f>VLOOKUP(A1865,'Fichier FI (en entrée)'!B:AH,8,0)</f>
        <v>Non scolarisé</v>
      </c>
      <c r="O1865" t="b">
        <f>AND(C1865&gt;Synthèse!B$8,C1865&lt;Synthèse!B$10,NOT(Y1865))</f>
        <v>0</v>
      </c>
      <c r="Q1865" s="60">
        <f>ROUNDUP(C1865/(Synthèse!$B$4+Synthèse!$B$1)*8,0)</f>
        <v>8</v>
      </c>
      <c r="R1865" s="60">
        <f>IFERROR(VLOOKUP(A1865,'Evaluations (formulaire)'!A:P,6,0)+VLOOKUP(A1865,'Evaluations (formulaire)'!A:P,7,0),0)</f>
        <v>0</v>
      </c>
      <c r="S1865" s="60">
        <f>IFERROR(VLOOKUP(A1865,'Evaluations (formulaire)'!A:P,8,0),0)</f>
        <v>0</v>
      </c>
      <c r="T1865" s="60">
        <f>IF(AND(ISBLANK(P1865),Q1865&lt;=2),Synthèse!$B$41,IF(AND(ISBLANK(P1865),Q1865&gt;=7),Synthèse!$C$41,R1865+S1865))</f>
        <v>4.6296296296296294E-3</v>
      </c>
      <c r="U1865" s="60">
        <f t="shared" si="323"/>
        <v>-19.99537037037037</v>
      </c>
      <c r="V1865" s="60">
        <f t="shared" si="324"/>
        <v>1720</v>
      </c>
      <c r="X1865" s="26">
        <v>1327</v>
      </c>
      <c r="Y1865" s="26" t="b">
        <f>IFERROR(VLOOKUP(A1865,'Calculs FA (auto)'!A:O,15,0),FALSE)</f>
        <v>0</v>
      </c>
      <c r="Z1865" s="26">
        <f>IFERROR(VLOOKUP(A1865,'Evaluations (formulaire)'!A:M,9,0),0)</f>
        <v>0</v>
      </c>
      <c r="AA1865" s="135" t="b">
        <v>0</v>
      </c>
      <c r="AB1865" s="135" t="b">
        <v>0</v>
      </c>
      <c r="AC1865" s="135" t="b">
        <f t="shared" si="325"/>
        <v>0</v>
      </c>
      <c r="AD1865" s="135" t="b">
        <f t="shared" si="326"/>
        <v>0</v>
      </c>
      <c r="AE1865" s="135" t="b">
        <f t="shared" si="327"/>
        <v>1</v>
      </c>
      <c r="AF1865" s="135" t="b">
        <f>AND(AC1865,$V1865&lt;=Synthèse!$B$44)</f>
        <v>0</v>
      </c>
      <c r="AG1865" s="135" t="b">
        <f>AND(AD1865,$V1865&lt;=Synthèse!$B$44)</f>
        <v>0</v>
      </c>
      <c r="AH1865" s="135" t="b">
        <f>AND(AE1865,$V1865&lt;=Synthèse!$B$44)</f>
        <v>0</v>
      </c>
      <c r="AI1865" s="137" t="b">
        <v>0</v>
      </c>
      <c r="AJ1865" s="137" t="b">
        <v>0</v>
      </c>
      <c r="AK1865" s="137" t="b">
        <f t="shared" si="328"/>
        <v>0</v>
      </c>
      <c r="AL1865" s="137" t="b">
        <f t="shared" si="329"/>
        <v>0</v>
      </c>
      <c r="AM1865" s="137" t="b">
        <f>AND(AK1865,$V1865&lt;=Synthèse!$B$44)</f>
        <v>0</v>
      </c>
      <c r="AN1865" s="137" t="b">
        <f>AND(AL1865,$V1865&lt;=Synthèse!$B$44)</f>
        <v>0</v>
      </c>
    </row>
    <row r="1866" spans="1:40">
      <c r="A1866" s="17">
        <v>1087153</v>
      </c>
      <c r="B1866" t="str">
        <f ca="1">VLOOKUP(A1866,'Fichier FI (en entrée)'!B:AH,3,0)</f>
        <v>LHIEBCBMGQ</v>
      </c>
      <c r="C1866">
        <f t="shared" si="320"/>
        <v>1321</v>
      </c>
      <c r="D1866">
        <f t="shared" si="319"/>
        <v>5.27</v>
      </c>
      <c r="E1866" s="14" t="str">
        <f>VLOOKUP(A1866,'Fichier FI (en entrée)'!B:AH,2,0)</f>
        <v>EV</v>
      </c>
      <c r="F1866" s="14" t="b">
        <f t="shared" si="321"/>
        <v>1</v>
      </c>
      <c r="G1866" s="14" t="b">
        <f>IFERROR(VLOOKUP(A1866,'Calculs FA (auto)'!A:F,6,0),FALSE)</f>
        <v>0</v>
      </c>
      <c r="H1866" s="14" t="b">
        <f t="shared" si="322"/>
        <v>0</v>
      </c>
      <c r="I1866" s="16">
        <f>IFERROR(VLOOKUP(A1866,'Moyennes FI (en entrée)'!B:N,7,0),"")</f>
        <v>9.27</v>
      </c>
      <c r="J1866" s="16">
        <f>IFERROR(VLOOKUP(VLOOKUP(A1866,'Fichier FI (en entrée)'!B:AH,33,0),Modificateurs!A$2:B$5,2,0),0)</f>
        <v>0</v>
      </c>
      <c r="K1866" s="16">
        <f>IFERROR(VLOOKUP(VLOOKUP(A1866,'Redoub FI (en entrée)'!B:N,7,0),Modificateurs!A$8:B$11,2,0),0)</f>
        <v>0</v>
      </c>
      <c r="L1866" s="16">
        <f>IFERROR(VLOOKUP(M1866,Modificateurs!D$1:E$94,2,0),0)</f>
        <v>-4</v>
      </c>
      <c r="M1866" t="str">
        <f>VLOOKUP(A1866,'Fichier FI (en entrée)'!B:AH,16,0)&amp;" "&amp;VLOOKUP(A1866,'Fichier FI (en entrée)'!B:AH,20,0)&amp;" "&amp;VLOOKUP(A1866,'Fichier FI (en entrée)'!B:AH,27,0)&amp;" "&amp;VLOOKUP(A1866,'Fichier FI (en entrée)'!B:AH,29,0)</f>
        <v xml:space="preserve">  Sciences et Technologies de l'Industrie et du Développement Durable Energies et environnement</v>
      </c>
      <c r="N1866" t="str">
        <f>VLOOKUP(A1866,'Fichier FI (en entrée)'!B:AH,8,0)</f>
        <v>Scolarisé dans le supérieur en France</v>
      </c>
      <c r="O1866" t="b">
        <f>AND(C1866&gt;Synthèse!B$8,C1866&lt;Synthèse!B$10,NOT(Y1866))</f>
        <v>0</v>
      </c>
      <c r="Q1866" s="60">
        <f>ROUNDUP(C1866/(Synthèse!$B$4+Synthèse!$B$1)*8,0)</f>
        <v>7</v>
      </c>
      <c r="R1866" s="60">
        <f>IFERROR(VLOOKUP(A1866,'Evaluations (formulaire)'!A:P,6,0)+VLOOKUP(A1866,'Evaluations (formulaire)'!A:P,7,0),0)</f>
        <v>0</v>
      </c>
      <c r="S1866" s="60">
        <f>IFERROR(VLOOKUP(A1866,'Evaluations (formulaire)'!A:P,8,0),0)</f>
        <v>0</v>
      </c>
      <c r="T1866" s="60">
        <f>IF(AND(ISBLANK(P1866),Q1866&lt;=2),Synthèse!$B$41,IF(AND(ISBLANK(P1866),Q1866&gt;=7),Synthèse!$C$41,R1866+S1866))</f>
        <v>4.6296296296296294E-3</v>
      </c>
      <c r="U1866" s="60">
        <f t="shared" si="323"/>
        <v>5.2746296296296293</v>
      </c>
      <c r="V1866" s="60">
        <f t="shared" si="324"/>
        <v>1321</v>
      </c>
      <c r="X1866" s="26">
        <v>1504</v>
      </c>
      <c r="Y1866" s="26" t="b">
        <f>IFERROR(VLOOKUP(A1866,'Calculs FA (auto)'!A:O,15,0),FALSE)</f>
        <v>0</v>
      </c>
      <c r="Z1866" s="26">
        <f>IFERROR(VLOOKUP(A1866,'Evaluations (formulaire)'!A:M,9,0),0)</f>
        <v>0</v>
      </c>
      <c r="AA1866" s="135" t="b">
        <v>0</v>
      </c>
      <c r="AB1866" s="135" t="b">
        <v>0</v>
      </c>
      <c r="AC1866" s="135" t="b">
        <f t="shared" si="325"/>
        <v>0</v>
      </c>
      <c r="AD1866" s="135" t="b">
        <f t="shared" si="326"/>
        <v>0</v>
      </c>
      <c r="AE1866" s="135" t="b">
        <f t="shared" si="327"/>
        <v>1</v>
      </c>
      <c r="AF1866" s="135" t="b">
        <f>AND(AC1866,$V1866&lt;=Synthèse!$B$44)</f>
        <v>0</v>
      </c>
      <c r="AG1866" s="135" t="b">
        <f>AND(AD1866,$V1866&lt;=Synthèse!$B$44)</f>
        <v>0</v>
      </c>
      <c r="AH1866" s="135" t="b">
        <f>AND(AE1866,$V1866&lt;=Synthèse!$B$44)</f>
        <v>0</v>
      </c>
      <c r="AI1866" s="137" t="b">
        <v>0</v>
      </c>
      <c r="AJ1866" s="137" t="b">
        <v>0</v>
      </c>
      <c r="AK1866" s="137" t="b">
        <f t="shared" si="328"/>
        <v>0</v>
      </c>
      <c r="AL1866" s="137" t="b">
        <f t="shared" si="329"/>
        <v>0</v>
      </c>
      <c r="AM1866" s="137" t="b">
        <f>AND(AK1866,$V1866&lt;=Synthèse!$B$44)</f>
        <v>0</v>
      </c>
      <c r="AN1866" s="137" t="b">
        <f>AND(AL1866,$V1866&lt;=Synthèse!$B$44)</f>
        <v>0</v>
      </c>
    </row>
    <row r="1867" spans="1:40">
      <c r="A1867" s="17">
        <v>1087449</v>
      </c>
      <c r="B1867" t="str">
        <f ca="1">VLOOKUP(A1867,'Fichier FI (en entrée)'!B:AH,3,0)</f>
        <v>OVSMFHMKWJ</v>
      </c>
      <c r="C1867">
        <f t="shared" si="320"/>
        <v>1580</v>
      </c>
      <c r="D1867">
        <f t="shared" si="319"/>
        <v>-1.2400000000000002</v>
      </c>
      <c r="E1867" s="14" t="str">
        <f>VLOOKUP(A1867,'Fichier FI (en entrée)'!B:AH,2,0)</f>
        <v>EV</v>
      </c>
      <c r="F1867" s="14" t="b">
        <f t="shared" si="321"/>
        <v>1</v>
      </c>
      <c r="G1867" s="14" t="b">
        <f>IFERROR(VLOOKUP(A1867,'Calculs FA (auto)'!A:F,6,0),FALSE)</f>
        <v>0</v>
      </c>
      <c r="H1867" s="14" t="b">
        <f t="shared" si="322"/>
        <v>0</v>
      </c>
      <c r="I1867" s="16">
        <f>IFERROR(VLOOKUP(A1867,'Moyennes FI (en entrée)'!B:N,7,0),"")</f>
        <v>10.76</v>
      </c>
      <c r="J1867" s="16">
        <f>IFERROR(VLOOKUP(VLOOKUP(A1867,'Fichier FI (en entrée)'!B:AH,33,0),Modificateurs!A$2:B$5,2,0),0)</f>
        <v>0</v>
      </c>
      <c r="K1867" s="16">
        <f>IFERROR(VLOOKUP(VLOOKUP(A1867,'Redoub FI (en entrée)'!B:N,7,0),Modificateurs!A$8:B$11,2,0),0)</f>
        <v>0</v>
      </c>
      <c r="L1867" s="16">
        <f>IFERROR(VLOOKUP(M1867,Modificateurs!D$1:E$94,2,0),0)</f>
        <v>-12</v>
      </c>
      <c r="M1867" t="str">
        <f>VLOOKUP(A1867,'Fichier FI (en entrée)'!B:AH,16,0)&amp;" "&amp;VLOOKUP(A1867,'Fichier FI (en entrée)'!B:AH,20,0)&amp;" "&amp;VLOOKUP(A1867,'Fichier FI (en entrée)'!B:AH,27,0)&amp;" "&amp;VLOOKUP(A1867,'Fichier FI (en entrée)'!B:AH,29,0)</f>
        <v xml:space="preserve">  Sciences et technologies de la gestion Mercatique</v>
      </c>
      <c r="N1867" t="str">
        <f>VLOOKUP(A1867,'Fichier FI (en entrée)'!B:AH,8,0)</f>
        <v>Scolarisé dans le supérieur en France</v>
      </c>
      <c r="O1867" t="b">
        <f>AND(C1867&gt;Synthèse!B$8,C1867&lt;Synthèse!B$10,NOT(Y1867))</f>
        <v>0</v>
      </c>
      <c r="Q1867" s="60">
        <f>ROUNDUP(C1867/(Synthèse!$B$4+Synthèse!$B$1)*8,0)</f>
        <v>8</v>
      </c>
      <c r="R1867" s="60">
        <f>IFERROR(VLOOKUP(A1867,'Evaluations (formulaire)'!A:P,6,0)+VLOOKUP(A1867,'Evaluations (formulaire)'!A:P,7,0),0)</f>
        <v>0</v>
      </c>
      <c r="S1867" s="60">
        <f>IFERROR(VLOOKUP(A1867,'Evaluations (formulaire)'!A:P,8,0),0)</f>
        <v>0</v>
      </c>
      <c r="T1867" s="60">
        <f>IF(AND(ISBLANK(P1867),Q1867&lt;=2),Synthèse!$B$41,IF(AND(ISBLANK(P1867),Q1867&gt;=7),Synthèse!$C$41,R1867+S1867))</f>
        <v>4.6296296296296294E-3</v>
      </c>
      <c r="U1867" s="60">
        <f t="shared" si="323"/>
        <v>-1.2353703703703707</v>
      </c>
      <c r="V1867" s="60">
        <f t="shared" si="324"/>
        <v>1580</v>
      </c>
      <c r="X1867" s="26">
        <v>1285</v>
      </c>
      <c r="Y1867" s="26" t="b">
        <f>IFERROR(VLOOKUP(A1867,'Calculs FA (auto)'!A:O,15,0),FALSE)</f>
        <v>0</v>
      </c>
      <c r="Z1867" s="26">
        <f>IFERROR(VLOOKUP(A1867,'Evaluations (formulaire)'!A:M,9,0),0)</f>
        <v>0</v>
      </c>
      <c r="AA1867" s="135" t="b">
        <v>0</v>
      </c>
      <c r="AB1867" s="135" t="b">
        <v>1</v>
      </c>
      <c r="AC1867" s="135" t="b">
        <f t="shared" si="325"/>
        <v>0</v>
      </c>
      <c r="AD1867" s="135" t="b">
        <f t="shared" si="326"/>
        <v>1</v>
      </c>
      <c r="AE1867" s="135" t="b">
        <f t="shared" si="327"/>
        <v>0</v>
      </c>
      <c r="AF1867" s="135" t="b">
        <f>AND(AC1867,$V1867&lt;=Synthèse!$B$44)</f>
        <v>0</v>
      </c>
      <c r="AG1867" s="135" t="b">
        <f>AND(AD1867,$V1867&lt;=Synthèse!$B$44)</f>
        <v>0</v>
      </c>
      <c r="AH1867" s="135" t="b">
        <f>AND(AE1867,$V1867&lt;=Synthèse!$B$44)</f>
        <v>0</v>
      </c>
      <c r="AI1867" s="137" t="b">
        <v>0</v>
      </c>
      <c r="AJ1867" s="137" t="b">
        <v>0</v>
      </c>
      <c r="AK1867" s="137" t="b">
        <f t="shared" si="328"/>
        <v>0</v>
      </c>
      <c r="AL1867" s="137" t="b">
        <f t="shared" si="329"/>
        <v>0</v>
      </c>
      <c r="AM1867" s="137" t="b">
        <f>AND(AK1867,$V1867&lt;=Synthèse!$B$44)</f>
        <v>0</v>
      </c>
      <c r="AN1867" s="137" t="b">
        <f>AND(AL1867,$V1867&lt;=Synthèse!$B$44)</f>
        <v>0</v>
      </c>
    </row>
    <row r="1868" spans="1:40">
      <c r="A1868" s="17">
        <v>1087451</v>
      </c>
      <c r="B1868" t="str">
        <f ca="1">VLOOKUP(A1868,'Fichier FI (en entrée)'!B:AH,3,0)</f>
        <v>PSALJVIPGQ</v>
      </c>
      <c r="C1868">
        <f t="shared" si="320"/>
        <v>1724</v>
      </c>
      <c r="D1868">
        <f t="shared" si="319"/>
        <v>-20</v>
      </c>
      <c r="E1868" s="14" t="str">
        <f>VLOOKUP(A1868,'Fichier FI (en entrée)'!B:AH,2,0)</f>
        <v>EV</v>
      </c>
      <c r="F1868" s="14" t="b">
        <f t="shared" si="321"/>
        <v>1</v>
      </c>
      <c r="G1868" s="14" t="b">
        <f>IFERROR(VLOOKUP(A1868,'Calculs FA (auto)'!A:F,6,0),FALSE)</f>
        <v>0</v>
      </c>
      <c r="H1868" s="14" t="b">
        <f t="shared" si="322"/>
        <v>0</v>
      </c>
      <c r="I1868" s="16" t="str">
        <f>IFERROR(VLOOKUP(A1868,'Moyennes FI (en entrée)'!B:N,7,0),"")</f>
        <v/>
      </c>
      <c r="J1868" s="16">
        <f>IFERROR(VLOOKUP(VLOOKUP(A1868,'Fichier FI (en entrée)'!B:AH,33,0),Modificateurs!A$2:B$5,2,0),0)</f>
        <v>0</v>
      </c>
      <c r="K1868" s="16">
        <f>IFERROR(VLOOKUP(VLOOKUP(A1868,'Redoub FI (en entrée)'!B:N,7,0),Modificateurs!A$8:B$11,2,0),0)</f>
        <v>0</v>
      </c>
      <c r="L1868" s="16">
        <f>IFERROR(VLOOKUP(M1868,Modificateurs!D$1:E$94,2,0),0)</f>
        <v>0</v>
      </c>
      <c r="M1868" t="str">
        <f>VLOOKUP(A1868,'Fichier FI (en entrée)'!B:AH,16,0)&amp;" "&amp;VLOOKUP(A1868,'Fichier FI (en entrée)'!B:AH,20,0)&amp;" "&amp;VLOOKUP(A1868,'Fichier FI (en entrée)'!B:AH,27,0)&amp;" "&amp;VLOOKUP(A1868,'Fichier FI (en entrée)'!B:AH,29,0)</f>
        <v xml:space="preserve">   </v>
      </c>
      <c r="N1868" t="str">
        <f>VLOOKUP(A1868,'Fichier FI (en entrée)'!B:AH,8,0)</f>
        <v>Scolarisé dans le secondaire à l'étranger</v>
      </c>
      <c r="O1868" t="b">
        <f>AND(C1868&gt;Synthèse!B$8,C1868&lt;Synthèse!B$10,NOT(Y1868))</f>
        <v>0</v>
      </c>
      <c r="Q1868" s="60">
        <f>ROUNDUP(C1868/(Synthèse!$B$4+Synthèse!$B$1)*8,0)</f>
        <v>8</v>
      </c>
      <c r="R1868" s="60">
        <f>IFERROR(VLOOKUP(A1868,'Evaluations (formulaire)'!A:P,6,0)+VLOOKUP(A1868,'Evaluations (formulaire)'!A:P,7,0),0)</f>
        <v>0</v>
      </c>
      <c r="S1868" s="60">
        <f>IFERROR(VLOOKUP(A1868,'Evaluations (formulaire)'!A:P,8,0),0)</f>
        <v>0</v>
      </c>
      <c r="T1868" s="60">
        <f>IF(AND(ISBLANK(P1868),Q1868&lt;=2),Synthèse!$B$41,IF(AND(ISBLANK(P1868),Q1868&gt;=7),Synthèse!$C$41,R1868+S1868))</f>
        <v>4.6296296296296294E-3</v>
      </c>
      <c r="U1868" s="60">
        <f t="shared" si="323"/>
        <v>-19.99537037037037</v>
      </c>
      <c r="V1868" s="60">
        <f t="shared" si="324"/>
        <v>1720</v>
      </c>
      <c r="X1868" s="26">
        <v>81</v>
      </c>
      <c r="Y1868" s="26" t="b">
        <f>IFERROR(VLOOKUP(A1868,'Calculs FA (auto)'!A:O,15,0),FALSE)</f>
        <v>0</v>
      </c>
      <c r="Z1868" s="26">
        <f>IFERROR(VLOOKUP(A1868,'Evaluations (formulaire)'!A:M,9,0),0)</f>
        <v>0</v>
      </c>
      <c r="AA1868" s="135" t="b">
        <v>1</v>
      </c>
      <c r="AB1868" s="135" t="b">
        <v>0</v>
      </c>
      <c r="AC1868" s="135" t="b">
        <f t="shared" si="325"/>
        <v>1</v>
      </c>
      <c r="AD1868" s="135" t="b">
        <f t="shared" si="326"/>
        <v>0</v>
      </c>
      <c r="AE1868" s="135" t="b">
        <f t="shared" si="327"/>
        <v>0</v>
      </c>
      <c r="AF1868" s="135" t="b">
        <f>AND(AC1868,$V1868&lt;=Synthèse!$B$44)</f>
        <v>0</v>
      </c>
      <c r="AG1868" s="135" t="b">
        <f>AND(AD1868,$V1868&lt;=Synthèse!$B$44)</f>
        <v>0</v>
      </c>
      <c r="AH1868" s="135" t="b">
        <f>AND(AE1868,$V1868&lt;=Synthèse!$B$44)</f>
        <v>0</v>
      </c>
      <c r="AI1868" s="137" t="b">
        <v>0</v>
      </c>
      <c r="AJ1868" s="137" t="b">
        <v>0</v>
      </c>
      <c r="AK1868" s="137" t="b">
        <f t="shared" si="328"/>
        <v>0</v>
      </c>
      <c r="AL1868" s="137" t="b">
        <f t="shared" si="329"/>
        <v>0</v>
      </c>
      <c r="AM1868" s="137" t="b">
        <f>AND(AK1868,$V1868&lt;=Synthèse!$B$44)</f>
        <v>0</v>
      </c>
      <c r="AN1868" s="137" t="b">
        <f>AND(AL1868,$V1868&lt;=Synthèse!$B$44)</f>
        <v>0</v>
      </c>
    </row>
    <row r="1869" spans="1:40">
      <c r="A1869" s="17">
        <v>1087747</v>
      </c>
      <c r="B1869" t="str">
        <f ca="1">VLOOKUP(A1869,'Fichier FI (en entrée)'!B:AH,3,0)</f>
        <v>WFYXWJYRDN</v>
      </c>
      <c r="C1869">
        <f t="shared" si="320"/>
        <v>1435</v>
      </c>
      <c r="D1869">
        <f t="shared" si="319"/>
        <v>2.8000000000000007</v>
      </c>
      <c r="E1869" s="14" t="str">
        <f>VLOOKUP(A1869,'Fichier FI (en entrée)'!B:AH,2,0)</f>
        <v>EV</v>
      </c>
      <c r="F1869" s="14" t="b">
        <f t="shared" si="321"/>
        <v>1</v>
      </c>
      <c r="G1869" s="14" t="b">
        <f>IFERROR(VLOOKUP(A1869,'Calculs FA (auto)'!A:F,6,0),FALSE)</f>
        <v>0</v>
      </c>
      <c r="H1869" s="14" t="b">
        <f t="shared" si="322"/>
        <v>0</v>
      </c>
      <c r="I1869" s="16">
        <f>IFERROR(VLOOKUP(A1869,'Moyennes FI (en entrée)'!B:N,7,0),"")</f>
        <v>10.8</v>
      </c>
      <c r="J1869" s="16">
        <f>IFERROR(VLOOKUP(VLOOKUP(A1869,'Fichier FI (en entrée)'!B:AH,33,0),Modificateurs!A$2:B$5,2,0),0)</f>
        <v>0</v>
      </c>
      <c r="K1869" s="16">
        <f>IFERROR(VLOOKUP(VLOOKUP(A1869,'Redoub FI (en entrée)'!B:N,7,0),Modificateurs!A$8:B$11,2,0),0)</f>
        <v>0</v>
      </c>
      <c r="L1869" s="16">
        <f>IFERROR(VLOOKUP(M1869,Modificateurs!D$1:E$94,2,0),0)</f>
        <v>-8</v>
      </c>
      <c r="M1869" t="str">
        <f>VLOOKUP(A1869,'Fichier FI (en entrée)'!B:AH,16,0)&amp;" "&amp;VLOOKUP(A1869,'Fichier FI (en entrée)'!B:AH,20,0)&amp;" "&amp;VLOOKUP(A1869,'Fichier FI (en entrée)'!B:AH,27,0)&amp;" "&amp;VLOOKUP(A1869,'Fichier FI (en entrée)'!B:AH,29,0)</f>
        <v xml:space="preserve">  Sciences et technologies de la gestion Gestion systèmes d'information</v>
      </c>
      <c r="N1869" t="str">
        <f>VLOOKUP(A1869,'Fichier FI (en entrée)'!B:AH,8,0)</f>
        <v>Scolarisé dans le supérieur en France</v>
      </c>
      <c r="O1869" t="b">
        <f>AND(C1869&gt;Synthèse!B$8,C1869&lt;Synthèse!B$10,NOT(Y1869))</f>
        <v>0</v>
      </c>
      <c r="Q1869" s="60">
        <f>ROUNDUP(C1869/(Synthèse!$B$4+Synthèse!$B$1)*8,0)</f>
        <v>7</v>
      </c>
      <c r="R1869" s="60">
        <f>IFERROR(VLOOKUP(A1869,'Evaluations (formulaire)'!A:P,6,0)+VLOOKUP(A1869,'Evaluations (formulaire)'!A:P,7,0),0)</f>
        <v>0</v>
      </c>
      <c r="S1869" s="60">
        <f>IFERROR(VLOOKUP(A1869,'Evaluations (formulaire)'!A:P,8,0),0)</f>
        <v>0</v>
      </c>
      <c r="T1869" s="60">
        <f>IF(AND(ISBLANK(P1869),Q1869&lt;=2),Synthèse!$B$41,IF(AND(ISBLANK(P1869),Q1869&gt;=7),Synthèse!$C$41,R1869+S1869))</f>
        <v>4.6296296296296294E-3</v>
      </c>
      <c r="U1869" s="60">
        <f t="shared" si="323"/>
        <v>2.8046296296296305</v>
      </c>
      <c r="V1869" s="60">
        <f t="shared" si="324"/>
        <v>1435</v>
      </c>
      <c r="X1869" s="26">
        <v>1528</v>
      </c>
      <c r="Y1869" s="26" t="b">
        <f>IFERROR(VLOOKUP(A1869,'Calculs FA (auto)'!A:O,15,0),FALSE)</f>
        <v>0</v>
      </c>
      <c r="Z1869" s="26">
        <f>IFERROR(VLOOKUP(A1869,'Evaluations (formulaire)'!A:M,9,0),0)</f>
        <v>0</v>
      </c>
      <c r="AA1869" s="135" t="b">
        <v>0</v>
      </c>
      <c r="AB1869" s="135" t="b">
        <v>0</v>
      </c>
      <c r="AC1869" s="135" t="b">
        <f t="shared" si="325"/>
        <v>0</v>
      </c>
      <c r="AD1869" s="135" t="b">
        <f t="shared" si="326"/>
        <v>0</v>
      </c>
      <c r="AE1869" s="135" t="b">
        <f t="shared" si="327"/>
        <v>1</v>
      </c>
      <c r="AF1869" s="135" t="b">
        <f>AND(AC1869,$V1869&lt;=Synthèse!$B$44)</f>
        <v>0</v>
      </c>
      <c r="AG1869" s="135" t="b">
        <f>AND(AD1869,$V1869&lt;=Synthèse!$B$44)</f>
        <v>0</v>
      </c>
      <c r="AH1869" s="135" t="b">
        <f>AND(AE1869,$V1869&lt;=Synthèse!$B$44)</f>
        <v>0</v>
      </c>
      <c r="AI1869" s="137" t="b">
        <v>0</v>
      </c>
      <c r="AJ1869" s="137" t="b">
        <v>0</v>
      </c>
      <c r="AK1869" s="137" t="b">
        <f t="shared" si="328"/>
        <v>0</v>
      </c>
      <c r="AL1869" s="137" t="b">
        <f t="shared" si="329"/>
        <v>0</v>
      </c>
      <c r="AM1869" s="137" t="b">
        <f>AND(AK1869,$V1869&lt;=Synthèse!$B$44)</f>
        <v>0</v>
      </c>
      <c r="AN1869" s="137" t="b">
        <f>AND(AL1869,$V1869&lt;=Synthèse!$B$44)</f>
        <v>0</v>
      </c>
    </row>
    <row r="1870" spans="1:40">
      <c r="A1870" s="17">
        <v>1088326</v>
      </c>
      <c r="B1870" t="str">
        <f ca="1">VLOOKUP(A1870,'Fichier FI (en entrée)'!B:AH,3,0)</f>
        <v>PEIBJFANUD</v>
      </c>
      <c r="C1870">
        <f t="shared" si="320"/>
        <v>787</v>
      </c>
      <c r="D1870">
        <f t="shared" si="319"/>
        <v>11.76</v>
      </c>
      <c r="E1870" s="14" t="str">
        <f>VLOOKUP(A1870,'Fichier FI (en entrée)'!B:AH,2,0)</f>
        <v>EV</v>
      </c>
      <c r="F1870" s="14" t="b">
        <f t="shared" si="321"/>
        <v>1</v>
      </c>
      <c r="G1870" s="14" t="b">
        <f>IFERROR(VLOOKUP(A1870,'Calculs FA (auto)'!A:F,6,0),FALSE)</f>
        <v>0</v>
      </c>
      <c r="H1870" s="14" t="b">
        <f t="shared" si="322"/>
        <v>0</v>
      </c>
      <c r="I1870" s="16">
        <f>IFERROR(VLOOKUP(A1870,'Moyennes FI (en entrée)'!B:N,7,0),"")</f>
        <v>9.76</v>
      </c>
      <c r="J1870" s="16">
        <f>IFERROR(VLOOKUP(VLOOKUP(A1870,'Fichier FI (en entrée)'!B:AH,33,0),Modificateurs!A$2:B$5,2,0),0)</f>
        <v>0</v>
      </c>
      <c r="K1870" s="16">
        <f>IFERROR(VLOOKUP(VLOOKUP(A1870,'Redoub FI (en entrée)'!B:N,7,0),Modificateurs!A$8:B$11,2,0),0)</f>
        <v>0</v>
      </c>
      <c r="L1870" s="16">
        <f>IFERROR(VLOOKUP(M1870,Modificateurs!D$1:E$94,2,0),0)</f>
        <v>2</v>
      </c>
      <c r="M1870" t="str">
        <f>VLOOKUP(A1870,'Fichier FI (en entrée)'!B:AH,16,0)&amp;" "&amp;VLOOKUP(A1870,'Fichier FI (en entrée)'!B:AH,20,0)&amp;" "&amp;VLOOKUP(A1870,'Fichier FI (en entrée)'!B:AH,27,0)&amp;" "&amp;VLOOKUP(A1870,'Fichier FI (en entrée)'!B:AH,29,0)</f>
        <v xml:space="preserve">  Scientifique Physique-chimie</v>
      </c>
      <c r="N1870" t="str">
        <f>VLOOKUP(A1870,'Fichier FI (en entrée)'!B:AH,8,0)</f>
        <v>Scolarisé dans le supérieur en France</v>
      </c>
      <c r="O1870" t="b">
        <f>AND(C1870&gt;Synthèse!B$8,C1870&lt;Synthèse!B$10,NOT(Y1870))</f>
        <v>1</v>
      </c>
      <c r="Q1870" s="60">
        <f>ROUNDUP(C1870/(Synthèse!$B$4+Synthèse!$B$1)*8,0)</f>
        <v>4</v>
      </c>
      <c r="R1870" s="60">
        <f>IFERROR(VLOOKUP(A1870,'Evaluations (formulaire)'!A:P,6,0)+VLOOKUP(A1870,'Evaluations (formulaire)'!A:P,7,0),0)</f>
        <v>0</v>
      </c>
      <c r="S1870" s="60">
        <f>IFERROR(VLOOKUP(A1870,'Evaluations (formulaire)'!A:P,8,0),0)</f>
        <v>0</v>
      </c>
      <c r="T1870" s="60">
        <f>IF(AND(ISBLANK(P1870),Q1870&lt;=2),Synthèse!$B$41,IF(AND(ISBLANK(P1870),Q1870&gt;=7),Synthèse!$C$41,R1870+S1870))</f>
        <v>0</v>
      </c>
      <c r="U1870" s="60">
        <f t="shared" si="323"/>
        <v>11.76</v>
      </c>
      <c r="V1870" s="60">
        <f t="shared" si="324"/>
        <v>787</v>
      </c>
      <c r="X1870" s="26">
        <v>1887</v>
      </c>
      <c r="Y1870" s="26" t="b">
        <f>IFERROR(VLOOKUP(A1870,'Calculs FA (auto)'!A:O,15,0),FALSE)</f>
        <v>0</v>
      </c>
      <c r="Z1870" s="26">
        <f>IFERROR(VLOOKUP(A1870,'Evaluations (formulaire)'!A:M,9,0),0)</f>
        <v>0</v>
      </c>
      <c r="AA1870" s="135" t="b">
        <v>1</v>
      </c>
      <c r="AB1870" s="135" t="b">
        <v>0</v>
      </c>
      <c r="AC1870" s="135" t="b">
        <f t="shared" si="325"/>
        <v>1</v>
      </c>
      <c r="AD1870" s="135" t="b">
        <f t="shared" si="326"/>
        <v>0</v>
      </c>
      <c r="AE1870" s="135" t="b">
        <f t="shared" si="327"/>
        <v>0</v>
      </c>
      <c r="AF1870" s="135" t="b">
        <f>AND(AC1870,$V1870&lt;=Synthèse!$B$44)</f>
        <v>0</v>
      </c>
      <c r="AG1870" s="135" t="b">
        <f>AND(AD1870,$V1870&lt;=Synthèse!$B$44)</f>
        <v>0</v>
      </c>
      <c r="AH1870" s="135" t="b">
        <f>AND(AE1870,$V1870&lt;=Synthèse!$B$44)</f>
        <v>0</v>
      </c>
      <c r="AI1870" s="137" t="b">
        <v>0</v>
      </c>
      <c r="AJ1870" s="137" t="b">
        <v>1</v>
      </c>
      <c r="AK1870" s="137" t="b">
        <f t="shared" si="328"/>
        <v>0</v>
      </c>
      <c r="AL1870" s="137" t="b">
        <f t="shared" si="329"/>
        <v>1</v>
      </c>
      <c r="AM1870" s="137" t="b">
        <f>AND(AK1870,$V1870&lt;=Synthèse!$B$44)</f>
        <v>0</v>
      </c>
      <c r="AN1870" s="137" t="b">
        <f>AND(AL1870,$V1870&lt;=Synthèse!$B$44)</f>
        <v>0</v>
      </c>
    </row>
    <row r="1871" spans="1:40">
      <c r="A1871" s="17">
        <v>1088592</v>
      </c>
      <c r="B1871" t="str">
        <f ca="1">VLOOKUP(A1871,'Fichier FI (en entrée)'!B:AH,3,0)</f>
        <v>UGYCHZGWEJ</v>
      </c>
      <c r="C1871">
        <f t="shared" si="320"/>
        <v>940</v>
      </c>
      <c r="D1871">
        <f t="shared" si="319"/>
        <v>10.81</v>
      </c>
      <c r="E1871" s="14" t="str">
        <f>VLOOKUP(A1871,'Fichier FI (en entrée)'!B:AH,2,0)</f>
        <v>EV</v>
      </c>
      <c r="F1871" s="14" t="b">
        <f t="shared" si="321"/>
        <v>1</v>
      </c>
      <c r="G1871" s="14" t="b">
        <f>IFERROR(VLOOKUP(A1871,'Calculs FA (auto)'!A:F,6,0),FALSE)</f>
        <v>1</v>
      </c>
      <c r="H1871" s="14" t="b">
        <f t="shared" si="322"/>
        <v>1</v>
      </c>
      <c r="I1871" s="16">
        <f>IFERROR(VLOOKUP(A1871,'Moyennes FI (en entrée)'!B:N,7,0),"")</f>
        <v>8.81</v>
      </c>
      <c r="J1871" s="16">
        <f>IFERROR(VLOOKUP(VLOOKUP(A1871,'Fichier FI (en entrée)'!B:AH,33,0),Modificateurs!A$2:B$5,2,0),0)</f>
        <v>0</v>
      </c>
      <c r="K1871" s="16">
        <f>IFERROR(VLOOKUP(VLOOKUP(A1871,'Redoub FI (en entrée)'!B:N,7,0),Modificateurs!A$8:B$11,2,0),0)</f>
        <v>0</v>
      </c>
      <c r="L1871" s="16">
        <f>IFERROR(VLOOKUP(M1871,Modificateurs!D$1:E$94,2,0),0)</f>
        <v>2</v>
      </c>
      <c r="M1871" t="str">
        <f>VLOOKUP(A1871,'Fichier FI (en entrée)'!B:AH,16,0)&amp;" "&amp;VLOOKUP(A1871,'Fichier FI (en entrée)'!B:AH,20,0)&amp;" "&amp;VLOOKUP(A1871,'Fichier FI (en entrée)'!B:AH,27,0)&amp;" "&amp;VLOOKUP(A1871,'Fichier FI (en entrée)'!B:AH,29,0)</f>
        <v xml:space="preserve">  Scientifique Mathématiques</v>
      </c>
      <c r="N1871" t="str">
        <f>VLOOKUP(A1871,'Fichier FI (en entrée)'!B:AH,8,0)</f>
        <v>Scolarisé dans le supérieur en France</v>
      </c>
      <c r="O1871" t="b">
        <f>AND(C1871&gt;Synthèse!B$8,C1871&lt;Synthèse!B$10,NOT(Y1871))</f>
        <v>0</v>
      </c>
      <c r="Q1871" s="60">
        <f>ROUNDUP(C1871/(Synthèse!$B$4+Synthèse!$B$1)*8,0)</f>
        <v>5</v>
      </c>
      <c r="R1871" s="60">
        <f>IFERROR(VLOOKUP(A1871,'Evaluations (formulaire)'!A:P,6,0)+VLOOKUP(A1871,'Evaluations (formulaire)'!A:P,7,0),0)</f>
        <v>0</v>
      </c>
      <c r="S1871" s="60">
        <f>IFERROR(VLOOKUP(A1871,'Evaluations (formulaire)'!A:P,8,0),0)</f>
        <v>0</v>
      </c>
      <c r="T1871" s="60">
        <f>IF(AND(ISBLANK(P1871),Q1871&lt;=2),Synthèse!$B$41,IF(AND(ISBLANK(P1871),Q1871&gt;=7),Synthèse!$C$41,R1871+S1871))</f>
        <v>0</v>
      </c>
      <c r="U1871" s="60">
        <f t="shared" si="323"/>
        <v>10.81</v>
      </c>
      <c r="V1871" s="60">
        <f t="shared" si="324"/>
        <v>940</v>
      </c>
      <c r="X1871" s="26">
        <v>1940</v>
      </c>
      <c r="Y1871" s="26" t="b">
        <f>IFERROR(VLOOKUP(A1871,'Calculs FA (auto)'!A:O,15,0),FALSE)</f>
        <v>1</v>
      </c>
      <c r="Z1871" s="26">
        <f>IFERROR(VLOOKUP(A1871,'Evaluations (formulaire)'!A:M,9,0),0)</f>
        <v>0</v>
      </c>
      <c r="AA1871" s="135" t="b">
        <v>1</v>
      </c>
      <c r="AB1871" s="135" t="b">
        <v>0</v>
      </c>
      <c r="AC1871" s="135" t="b">
        <f t="shared" si="325"/>
        <v>1</v>
      </c>
      <c r="AD1871" s="135" t="b">
        <f t="shared" si="326"/>
        <v>0</v>
      </c>
      <c r="AE1871" s="135" t="b">
        <f t="shared" si="327"/>
        <v>0</v>
      </c>
      <c r="AF1871" s="135" t="b">
        <f>AND(AC1871,$V1871&lt;=Synthèse!$B$44)</f>
        <v>0</v>
      </c>
      <c r="AG1871" s="135" t="b">
        <f>AND(AD1871,$V1871&lt;=Synthèse!$B$44)</f>
        <v>0</v>
      </c>
      <c r="AH1871" s="135" t="b">
        <f>AND(AE1871,$V1871&lt;=Synthèse!$B$44)</f>
        <v>0</v>
      </c>
      <c r="AI1871" s="137" t="b">
        <v>0</v>
      </c>
      <c r="AJ1871" s="137" t="b">
        <v>1</v>
      </c>
      <c r="AK1871" s="137" t="b">
        <f t="shared" si="328"/>
        <v>0</v>
      </c>
      <c r="AL1871" s="137" t="b">
        <f t="shared" si="329"/>
        <v>1</v>
      </c>
      <c r="AM1871" s="137" t="b">
        <f>AND(AK1871,$V1871&lt;=Synthèse!$B$44)</f>
        <v>0</v>
      </c>
      <c r="AN1871" s="137" t="b">
        <f>AND(AL1871,$V1871&lt;=Synthèse!$B$44)</f>
        <v>0</v>
      </c>
    </row>
    <row r="1872" spans="1:40">
      <c r="A1872" s="17">
        <v>1089250</v>
      </c>
      <c r="B1872" t="str">
        <f ca="1">VLOOKUP(A1872,'Fichier FI (en entrée)'!B:AH,3,0)</f>
        <v>HYJYXQZVMJ</v>
      </c>
      <c r="C1872">
        <f t="shared" si="320"/>
        <v>490</v>
      </c>
      <c r="D1872">
        <f t="shared" si="319"/>
        <v>13.45</v>
      </c>
      <c r="E1872" s="14" t="str">
        <f>VLOOKUP(A1872,'Fichier FI (en entrée)'!B:AH,2,0)</f>
        <v>EV</v>
      </c>
      <c r="F1872" s="14" t="b">
        <f t="shared" si="321"/>
        <v>1</v>
      </c>
      <c r="G1872" s="14" t="b">
        <f>IFERROR(VLOOKUP(A1872,'Calculs FA (auto)'!A:F,6,0),FALSE)</f>
        <v>1</v>
      </c>
      <c r="H1872" s="14" t="b">
        <f t="shared" si="322"/>
        <v>1</v>
      </c>
      <c r="I1872" s="16">
        <f>IFERROR(VLOOKUP(A1872,'Moyennes FI (en entrée)'!B:N,7,0),"")</f>
        <v>12.45</v>
      </c>
      <c r="J1872" s="16">
        <f>IFERROR(VLOOKUP(VLOOKUP(A1872,'Fichier FI (en entrée)'!B:AH,33,0),Modificateurs!A$2:B$5,2,0),0)</f>
        <v>0</v>
      </c>
      <c r="K1872" s="16">
        <f>IFERROR(VLOOKUP(VLOOKUP(A1872,'Redoub FI (en entrée)'!B:N,7,0),Modificateurs!A$8:B$11,2,0),0)</f>
        <v>0</v>
      </c>
      <c r="L1872" s="16">
        <f>IFERROR(VLOOKUP(M1872,Modificateurs!D$1:E$94,2,0),0)</f>
        <v>1</v>
      </c>
      <c r="M1872" t="str">
        <f>VLOOKUP(A1872,'Fichier FI (en entrée)'!B:AH,16,0)&amp;" "&amp;VLOOKUP(A1872,'Fichier FI (en entrée)'!B:AH,20,0)&amp;" "&amp;VLOOKUP(A1872,'Fichier FI (en entrée)'!B:AH,27,0)&amp;" "&amp;VLOOKUP(A1872,'Fichier FI (en entrée)'!B:AH,29,0)</f>
        <v xml:space="preserve">  Scientifique Pas de spécialité (S.I)</v>
      </c>
      <c r="N1872" t="str">
        <f>VLOOKUP(A1872,'Fichier FI (en entrée)'!B:AH,8,0)</f>
        <v>Scolarisé dans le supérieur en France</v>
      </c>
      <c r="O1872" t="b">
        <f>AND(C1872&gt;Synthèse!B$8,C1872&lt;Synthèse!B$10,NOT(Y1872))</f>
        <v>1</v>
      </c>
      <c r="Q1872" s="60">
        <f>ROUNDUP(C1872/(Synthèse!$B$4+Synthèse!$B$1)*8,0)</f>
        <v>3</v>
      </c>
      <c r="R1872" s="60">
        <f>IFERROR(VLOOKUP(A1872,'Evaluations (formulaire)'!A:P,6,0)+VLOOKUP(A1872,'Evaluations (formulaire)'!A:P,7,0),0)</f>
        <v>0</v>
      </c>
      <c r="S1872" s="60">
        <f>IFERROR(VLOOKUP(A1872,'Evaluations (formulaire)'!A:P,8,0),0)</f>
        <v>0</v>
      </c>
      <c r="T1872" s="60">
        <f>IF(AND(ISBLANK(P1872),Q1872&lt;=2),Synthèse!$B$41,IF(AND(ISBLANK(P1872),Q1872&gt;=7),Synthèse!$C$41,R1872+S1872))</f>
        <v>0</v>
      </c>
      <c r="U1872" s="60">
        <f t="shared" si="323"/>
        <v>13.45</v>
      </c>
      <c r="V1872" s="60">
        <f t="shared" si="324"/>
        <v>491</v>
      </c>
      <c r="X1872" s="26">
        <v>1630</v>
      </c>
      <c r="Y1872" s="26" t="b">
        <f>IFERROR(VLOOKUP(A1872,'Calculs FA (auto)'!A:O,15,0),FALSE)</f>
        <v>0</v>
      </c>
      <c r="Z1872" s="26">
        <f>IFERROR(VLOOKUP(A1872,'Evaluations (formulaire)'!A:M,9,0),0)</f>
        <v>0</v>
      </c>
      <c r="AA1872" s="135" t="b">
        <v>1</v>
      </c>
      <c r="AB1872" s="135" t="b">
        <v>0</v>
      </c>
      <c r="AC1872" s="135" t="b">
        <f t="shared" si="325"/>
        <v>1</v>
      </c>
      <c r="AD1872" s="135" t="b">
        <f t="shared" si="326"/>
        <v>0</v>
      </c>
      <c r="AE1872" s="135" t="b">
        <f t="shared" si="327"/>
        <v>0</v>
      </c>
      <c r="AF1872" s="135" t="b">
        <f>AND(AC1872,$V1872&lt;=Synthèse!$B$44)</f>
        <v>1</v>
      </c>
      <c r="AG1872" s="135" t="b">
        <f>AND(AD1872,$V1872&lt;=Synthèse!$B$44)</f>
        <v>0</v>
      </c>
      <c r="AH1872" s="135" t="b">
        <f>AND(AE1872,$V1872&lt;=Synthèse!$B$44)</f>
        <v>0</v>
      </c>
      <c r="AI1872" s="137" t="b">
        <v>0</v>
      </c>
      <c r="AJ1872" s="137" t="b">
        <v>1</v>
      </c>
      <c r="AK1872" s="137" t="b">
        <f t="shared" si="328"/>
        <v>0</v>
      </c>
      <c r="AL1872" s="137" t="b">
        <f t="shared" si="329"/>
        <v>1</v>
      </c>
      <c r="AM1872" s="137" t="b">
        <f>AND(AK1872,$V1872&lt;=Synthèse!$B$44)</f>
        <v>0</v>
      </c>
      <c r="AN1872" s="137" t="b">
        <f>AND(AL1872,$V1872&lt;=Synthèse!$B$44)</f>
        <v>1</v>
      </c>
    </row>
    <row r="1873" spans="1:40">
      <c r="A1873" s="17">
        <v>1089420</v>
      </c>
      <c r="B1873" t="str">
        <f ca="1">VLOOKUP(A1873,'Fichier FI (en entrée)'!B:AH,3,0)</f>
        <v>TDOFTATTJB</v>
      </c>
      <c r="C1873">
        <f t="shared" si="320"/>
        <v>851</v>
      </c>
      <c r="D1873">
        <f t="shared" si="319"/>
        <v>11.42</v>
      </c>
      <c r="E1873" s="14" t="str">
        <f>VLOOKUP(A1873,'Fichier FI (en entrée)'!B:AH,2,0)</f>
        <v>EV</v>
      </c>
      <c r="F1873" s="14" t="b">
        <f t="shared" si="321"/>
        <v>1</v>
      </c>
      <c r="G1873" s="14" t="b">
        <f>IFERROR(VLOOKUP(A1873,'Calculs FA (auto)'!A:F,6,0),FALSE)</f>
        <v>0</v>
      </c>
      <c r="H1873" s="14" t="b">
        <f t="shared" si="322"/>
        <v>0</v>
      </c>
      <c r="I1873" s="16">
        <f>IFERROR(VLOOKUP(A1873,'Moyennes FI (en entrée)'!B:N,7,0),"")</f>
        <v>10.42</v>
      </c>
      <c r="J1873" s="16">
        <f>IFERROR(VLOOKUP(VLOOKUP(A1873,'Fichier FI (en entrée)'!B:AH,33,0),Modificateurs!A$2:B$5,2,0),0)</f>
        <v>0</v>
      </c>
      <c r="K1873" s="16">
        <f>IFERROR(VLOOKUP(VLOOKUP(A1873,'Redoub FI (en entrée)'!B:N,7,0),Modificateurs!A$8:B$11,2,0),0)</f>
        <v>0</v>
      </c>
      <c r="L1873" s="16">
        <f>IFERROR(VLOOKUP(M1873,Modificateurs!D$1:E$94,2,0),0)</f>
        <v>1</v>
      </c>
      <c r="M1873" t="str">
        <f>VLOOKUP(A1873,'Fichier FI (en entrée)'!B:AH,16,0)&amp;" "&amp;VLOOKUP(A1873,'Fichier FI (en entrée)'!B:AH,20,0)&amp;" "&amp;VLOOKUP(A1873,'Fichier FI (en entrée)'!B:AH,27,0)&amp;" "&amp;VLOOKUP(A1873,'Fichier FI (en entrée)'!B:AH,29,0)</f>
        <v xml:space="preserve">  Scientifique Pas de spécialité (S.I)</v>
      </c>
      <c r="N1873" t="str">
        <f>VLOOKUP(A1873,'Fichier FI (en entrée)'!B:AH,8,0)</f>
        <v>Scolarisé dans le supérieur en France</v>
      </c>
      <c r="O1873" t="b">
        <f>AND(C1873&gt;Synthèse!B$8,C1873&lt;Synthèse!B$10,NOT(Y1873))</f>
        <v>1</v>
      </c>
      <c r="Q1873" s="60">
        <f>ROUNDUP(C1873/(Synthèse!$B$4+Synthèse!$B$1)*8,0)</f>
        <v>4</v>
      </c>
      <c r="R1873" s="60">
        <f>IFERROR(VLOOKUP(A1873,'Evaluations (formulaire)'!A:P,6,0)+VLOOKUP(A1873,'Evaluations (formulaire)'!A:P,7,0),0)</f>
        <v>0</v>
      </c>
      <c r="S1873" s="60">
        <f>IFERROR(VLOOKUP(A1873,'Evaluations (formulaire)'!A:P,8,0),0)</f>
        <v>0</v>
      </c>
      <c r="T1873" s="60">
        <f>IF(AND(ISBLANK(P1873),Q1873&lt;=2),Synthèse!$B$41,IF(AND(ISBLANK(P1873),Q1873&gt;=7),Synthèse!$C$41,R1873+S1873))</f>
        <v>0</v>
      </c>
      <c r="U1873" s="60">
        <f t="shared" si="323"/>
        <v>11.42</v>
      </c>
      <c r="V1873" s="60">
        <f t="shared" si="324"/>
        <v>851</v>
      </c>
      <c r="X1873" s="26">
        <v>68</v>
      </c>
      <c r="Y1873" s="26" t="b">
        <f>IFERROR(VLOOKUP(A1873,'Calculs FA (auto)'!A:O,15,0),FALSE)</f>
        <v>0</v>
      </c>
      <c r="Z1873" s="26">
        <f>IFERROR(VLOOKUP(A1873,'Evaluations (formulaire)'!A:M,9,0),0)</f>
        <v>0</v>
      </c>
      <c r="AA1873" s="135" t="b">
        <v>1</v>
      </c>
      <c r="AB1873" s="135" t="b">
        <v>0</v>
      </c>
      <c r="AC1873" s="135" t="b">
        <f t="shared" si="325"/>
        <v>1</v>
      </c>
      <c r="AD1873" s="135" t="b">
        <f t="shared" si="326"/>
        <v>0</v>
      </c>
      <c r="AE1873" s="135" t="b">
        <f t="shared" si="327"/>
        <v>0</v>
      </c>
      <c r="AF1873" s="135" t="b">
        <f>AND(AC1873,$V1873&lt;=Synthèse!$B$44)</f>
        <v>0</v>
      </c>
      <c r="AG1873" s="135" t="b">
        <f>AND(AD1873,$V1873&lt;=Synthèse!$B$44)</f>
        <v>0</v>
      </c>
      <c r="AH1873" s="135" t="b">
        <f>AND(AE1873,$V1873&lt;=Synthèse!$B$44)</f>
        <v>0</v>
      </c>
      <c r="AI1873" s="137" t="b">
        <v>0</v>
      </c>
      <c r="AJ1873" s="137" t="b">
        <v>1</v>
      </c>
      <c r="AK1873" s="137" t="b">
        <f t="shared" si="328"/>
        <v>0</v>
      </c>
      <c r="AL1873" s="137" t="b">
        <f t="shared" si="329"/>
        <v>1</v>
      </c>
      <c r="AM1873" s="137" t="b">
        <f>AND(AK1873,$V1873&lt;=Synthèse!$B$44)</f>
        <v>0</v>
      </c>
      <c r="AN1873" s="137" t="b">
        <f>AND(AL1873,$V1873&lt;=Synthèse!$B$44)</f>
        <v>0</v>
      </c>
    </row>
    <row r="1874" spans="1:40">
      <c r="A1874" s="17">
        <v>1089878</v>
      </c>
      <c r="B1874" t="str">
        <f ca="1">VLOOKUP(A1874,'Fichier FI (en entrée)'!B:AH,3,0)</f>
        <v>RUZZVONJUI</v>
      </c>
      <c r="C1874">
        <f t="shared" si="320"/>
        <v>1123</v>
      </c>
      <c r="D1874">
        <f t="shared" si="319"/>
        <v>9.06</v>
      </c>
      <c r="E1874" s="14" t="str">
        <f>VLOOKUP(A1874,'Fichier FI (en entrée)'!B:AH,2,0)</f>
        <v>EV</v>
      </c>
      <c r="F1874" s="14" t="b">
        <f t="shared" si="321"/>
        <v>1</v>
      </c>
      <c r="G1874" s="14" t="b">
        <f>IFERROR(VLOOKUP(A1874,'Calculs FA (auto)'!A:F,6,0),FALSE)</f>
        <v>0</v>
      </c>
      <c r="H1874" s="14" t="b">
        <f t="shared" si="322"/>
        <v>0</v>
      </c>
      <c r="I1874" s="16">
        <f>IFERROR(VLOOKUP(A1874,'Moyennes FI (en entrée)'!B:N,7,0),"")</f>
        <v>8.06</v>
      </c>
      <c r="J1874" s="16">
        <f>IFERROR(VLOOKUP(VLOOKUP(A1874,'Fichier FI (en entrée)'!B:AH,33,0),Modificateurs!A$2:B$5,2,0),0)</f>
        <v>0</v>
      </c>
      <c r="K1874" s="16">
        <f>IFERROR(VLOOKUP(VLOOKUP(A1874,'Redoub FI (en entrée)'!B:N,7,0),Modificateurs!A$8:B$11,2,0),0)</f>
        <v>0</v>
      </c>
      <c r="L1874" s="16">
        <f>IFERROR(VLOOKUP(M1874,Modificateurs!D$1:E$94,2,0),0)</f>
        <v>1</v>
      </c>
      <c r="M1874" t="str">
        <f>VLOOKUP(A1874,'Fichier FI (en entrée)'!B:AH,16,0)&amp;" "&amp;VLOOKUP(A1874,'Fichier FI (en entrée)'!B:AH,20,0)&amp;" "&amp;VLOOKUP(A1874,'Fichier FI (en entrée)'!B:AH,27,0)&amp;" "&amp;VLOOKUP(A1874,'Fichier FI (en entrée)'!B:AH,29,0)</f>
        <v xml:space="preserve"> Sciences de la vie et de la terre Scientifique Sciences de la vie et de la terre</v>
      </c>
      <c r="N1874" t="str">
        <f>VLOOKUP(A1874,'Fichier FI (en entrée)'!B:AH,8,0)</f>
        <v>Non scolarisé</v>
      </c>
      <c r="O1874" t="b">
        <f>AND(C1874&gt;Synthèse!B$8,C1874&lt;Synthèse!B$10,NOT(Y1874))</f>
        <v>1</v>
      </c>
      <c r="Q1874" s="60">
        <f>ROUNDUP(C1874/(Synthèse!$B$4+Synthèse!$B$1)*8,0)</f>
        <v>6</v>
      </c>
      <c r="R1874" s="60">
        <f>IFERROR(VLOOKUP(A1874,'Evaluations (formulaire)'!A:P,6,0)+VLOOKUP(A1874,'Evaluations (formulaire)'!A:P,7,0),0)</f>
        <v>0</v>
      </c>
      <c r="S1874" s="60">
        <f>IFERROR(VLOOKUP(A1874,'Evaluations (formulaire)'!A:P,8,0),0)</f>
        <v>0</v>
      </c>
      <c r="T1874" s="60">
        <f>IF(AND(ISBLANK(P1874),Q1874&lt;=2),Synthèse!$B$41,IF(AND(ISBLANK(P1874),Q1874&gt;=7),Synthèse!$C$41,R1874+S1874))</f>
        <v>0</v>
      </c>
      <c r="U1874" s="60">
        <f t="shared" si="323"/>
        <v>9.06</v>
      </c>
      <c r="V1874" s="60">
        <f t="shared" si="324"/>
        <v>1121</v>
      </c>
      <c r="X1874" s="26">
        <v>1733</v>
      </c>
      <c r="Y1874" s="26" t="b">
        <f>IFERROR(VLOOKUP(A1874,'Calculs FA (auto)'!A:O,15,0),FALSE)</f>
        <v>0</v>
      </c>
      <c r="Z1874" s="26">
        <f>IFERROR(VLOOKUP(A1874,'Evaluations (formulaire)'!A:M,9,0),0)</f>
        <v>0</v>
      </c>
      <c r="AA1874" s="135" t="b">
        <v>0</v>
      </c>
      <c r="AB1874" s="135" t="b">
        <v>1</v>
      </c>
      <c r="AC1874" s="135" t="b">
        <f t="shared" si="325"/>
        <v>0</v>
      </c>
      <c r="AD1874" s="135" t="b">
        <f t="shared" si="326"/>
        <v>1</v>
      </c>
      <c r="AE1874" s="135" t="b">
        <f t="shared" si="327"/>
        <v>0</v>
      </c>
      <c r="AF1874" s="135" t="b">
        <f>AND(AC1874,$V1874&lt;=Synthèse!$B$44)</f>
        <v>0</v>
      </c>
      <c r="AG1874" s="135" t="b">
        <f>AND(AD1874,$V1874&lt;=Synthèse!$B$44)</f>
        <v>0</v>
      </c>
      <c r="AH1874" s="135" t="b">
        <f>AND(AE1874,$V1874&lt;=Synthèse!$B$44)</f>
        <v>0</v>
      </c>
      <c r="AI1874" s="137" t="b">
        <v>0</v>
      </c>
      <c r="AJ1874" s="137" t="b">
        <v>0</v>
      </c>
      <c r="AK1874" s="137" t="b">
        <f t="shared" si="328"/>
        <v>0</v>
      </c>
      <c r="AL1874" s="137" t="b">
        <f t="shared" si="329"/>
        <v>0</v>
      </c>
      <c r="AM1874" s="137" t="b">
        <f>AND(AK1874,$V1874&lt;=Synthèse!$B$44)</f>
        <v>0</v>
      </c>
      <c r="AN1874" s="137" t="b">
        <f>AND(AL1874,$V1874&lt;=Synthèse!$B$44)</f>
        <v>0</v>
      </c>
    </row>
    <row r="1875" spans="1:40">
      <c r="A1875" s="17">
        <v>1089986</v>
      </c>
      <c r="B1875" t="str">
        <f ca="1">VLOOKUP(A1875,'Fichier FI (en entrée)'!B:AH,3,0)</f>
        <v>JZRLFFVOOI</v>
      </c>
      <c r="C1875">
        <f t="shared" si="320"/>
        <v>2097</v>
      </c>
      <c r="D1875">
        <f t="shared" si="319"/>
        <v>-100</v>
      </c>
      <c r="E1875" s="14" t="str">
        <f>VLOOKUP(A1875,'Fichier FI (en entrée)'!B:AH,2,0)</f>
        <v>ENV</v>
      </c>
      <c r="F1875" s="14" t="b">
        <f t="shared" si="321"/>
        <v>0</v>
      </c>
      <c r="G1875" s="14" t="b">
        <f>IFERROR(VLOOKUP(A1875,'Calculs FA (auto)'!A:F,6,0),FALSE)</f>
        <v>0</v>
      </c>
      <c r="H1875" s="14" t="b">
        <f t="shared" si="322"/>
        <v>0</v>
      </c>
      <c r="I1875" s="16" t="str">
        <f>IFERROR(VLOOKUP(A1875,'Moyennes FI (en entrée)'!B:N,7,0),"")</f>
        <v/>
      </c>
      <c r="J1875" s="16">
        <f>IFERROR(VLOOKUP(VLOOKUP(A1875,'Fichier FI (en entrée)'!B:AH,33,0),Modificateurs!A$2:B$5,2,0),0)</f>
        <v>0</v>
      </c>
      <c r="K1875" s="16">
        <f>IFERROR(VLOOKUP(VLOOKUP(A1875,'Redoub FI (en entrée)'!B:N,7,0),Modificateurs!A$8:B$11,2,0),0)</f>
        <v>0</v>
      </c>
      <c r="L1875" s="16">
        <f>IFERROR(VLOOKUP(M1875,Modificateurs!D$1:E$94,2,0),0)</f>
        <v>0</v>
      </c>
      <c r="M1875" t="str">
        <f>VLOOKUP(A1875,'Fichier FI (en entrée)'!B:AH,16,0)&amp;" "&amp;VLOOKUP(A1875,'Fichier FI (en entrée)'!B:AH,20,0)&amp;" "&amp;VLOOKUP(A1875,'Fichier FI (en entrée)'!B:AH,27,0)&amp;" "&amp;VLOOKUP(A1875,'Fichier FI (en entrée)'!B:AH,29,0)</f>
        <v xml:space="preserve">   </v>
      </c>
      <c r="N1875" t="str">
        <f>VLOOKUP(A1875,'Fichier FI (en entrée)'!B:AH,8,0)</f>
        <v>Scolarisé en MC, FCIL, MGI, DAEU, MANN hors contrat,bac international</v>
      </c>
      <c r="O1875" t="b">
        <f>AND(C1875&gt;Synthèse!B$8,C1875&lt;Synthèse!B$10,NOT(Y1875))</f>
        <v>0</v>
      </c>
      <c r="Q1875" s="60">
        <f>ROUNDUP(C1875/(Synthèse!$B$4+Synthèse!$B$1)*8,0)</f>
        <v>10</v>
      </c>
      <c r="R1875" s="60">
        <f>IFERROR(VLOOKUP(A1875,'Evaluations (formulaire)'!A:P,6,0)+VLOOKUP(A1875,'Evaluations (formulaire)'!A:P,7,0),0)</f>
        <v>0</v>
      </c>
      <c r="S1875" s="60">
        <f>IFERROR(VLOOKUP(A1875,'Evaluations (formulaire)'!A:P,8,0),0)</f>
        <v>0</v>
      </c>
      <c r="T1875" s="60">
        <f>IF(AND(ISBLANK(P1875),Q1875&lt;=2),Synthèse!$B$41,IF(AND(ISBLANK(P1875),Q1875&gt;=7),Synthèse!$C$41,R1875+S1875))</f>
        <v>4.6296296296296294E-3</v>
      </c>
      <c r="U1875" s="60">
        <f t="shared" si="323"/>
        <v>-99.995370370370367</v>
      </c>
      <c r="V1875" s="60">
        <f t="shared" si="324"/>
        <v>1983</v>
      </c>
      <c r="X1875" s="26">
        <v>1225</v>
      </c>
      <c r="Y1875" s="26" t="b">
        <f>IFERROR(VLOOKUP(A1875,'Calculs FA (auto)'!A:O,15,0),FALSE)</f>
        <v>0</v>
      </c>
      <c r="Z1875" s="26">
        <f>IFERROR(VLOOKUP(A1875,'Evaluations (formulaire)'!A:M,9,0),0)</f>
        <v>0</v>
      </c>
      <c r="AA1875" s="135" t="b">
        <v>0</v>
      </c>
      <c r="AB1875" s="135" t="b">
        <v>1</v>
      </c>
      <c r="AC1875" s="135" t="b">
        <f t="shared" si="325"/>
        <v>0</v>
      </c>
      <c r="AD1875" s="135" t="b">
        <f t="shared" si="326"/>
        <v>0</v>
      </c>
      <c r="AE1875" s="135" t="b">
        <f t="shared" si="327"/>
        <v>0</v>
      </c>
      <c r="AF1875" s="135" t="b">
        <f>AND(AC1875,$V1875&lt;=Synthèse!$B$44)</f>
        <v>0</v>
      </c>
      <c r="AG1875" s="135" t="b">
        <f>AND(AD1875,$V1875&lt;=Synthèse!$B$44)</f>
        <v>0</v>
      </c>
      <c r="AH1875" s="135" t="b">
        <f>AND(AE1875,$V1875&lt;=Synthèse!$B$44)</f>
        <v>0</v>
      </c>
      <c r="AI1875" s="137" t="b">
        <v>0</v>
      </c>
      <c r="AJ1875" s="137" t="b">
        <v>0</v>
      </c>
      <c r="AK1875" s="137" t="b">
        <f t="shared" si="328"/>
        <v>0</v>
      </c>
      <c r="AL1875" s="137" t="b">
        <f t="shared" si="329"/>
        <v>0</v>
      </c>
      <c r="AM1875" s="137" t="b">
        <f>AND(AK1875,$V1875&lt;=Synthèse!$B$44)</f>
        <v>0</v>
      </c>
      <c r="AN1875" s="137" t="b">
        <f>AND(AL1875,$V1875&lt;=Synthèse!$B$44)</f>
        <v>0</v>
      </c>
    </row>
    <row r="1876" spans="1:40">
      <c r="A1876" s="17">
        <v>1090277</v>
      </c>
      <c r="B1876" t="str">
        <f ca="1">VLOOKUP(A1876,'Fichier FI (en entrée)'!B:AH,3,0)</f>
        <v>BJCPNPNVVW</v>
      </c>
      <c r="C1876">
        <f t="shared" si="320"/>
        <v>1353</v>
      </c>
      <c r="D1876">
        <f t="shared" si="319"/>
        <v>4.74</v>
      </c>
      <c r="E1876" s="14" t="str">
        <f>VLOOKUP(A1876,'Fichier FI (en entrée)'!B:AH,2,0)</f>
        <v>EV</v>
      </c>
      <c r="F1876" s="14" t="b">
        <f t="shared" si="321"/>
        <v>1</v>
      </c>
      <c r="G1876" s="14" t="b">
        <f>IFERROR(VLOOKUP(A1876,'Calculs FA (auto)'!A:F,6,0),FALSE)</f>
        <v>0</v>
      </c>
      <c r="H1876" s="14" t="b">
        <f t="shared" si="322"/>
        <v>0</v>
      </c>
      <c r="I1876" s="16">
        <f>IFERROR(VLOOKUP(A1876,'Moyennes FI (en entrée)'!B:N,7,0),"")</f>
        <v>8.74</v>
      </c>
      <c r="J1876" s="16">
        <f>IFERROR(VLOOKUP(VLOOKUP(A1876,'Fichier FI (en entrée)'!B:AH,33,0),Modificateurs!A$2:B$5,2,0),0)</f>
        <v>0</v>
      </c>
      <c r="K1876" s="16">
        <f>IFERROR(VLOOKUP(VLOOKUP(A1876,'Redoub FI (en entrée)'!B:N,7,0),Modificateurs!A$8:B$11,2,0),0)</f>
        <v>0</v>
      </c>
      <c r="L1876" s="16">
        <f>IFERROR(VLOOKUP(M1876,Modificateurs!D$1:E$94,2,0),0)</f>
        <v>-4</v>
      </c>
      <c r="M1876" t="str">
        <f>VLOOKUP(A1876,'Fichier FI (en entrée)'!B:AH,16,0)&amp;" "&amp;VLOOKUP(A1876,'Fichier FI (en entrée)'!B:AH,20,0)&amp;" "&amp;VLOOKUP(A1876,'Fichier FI (en entrée)'!B:AH,27,0)&amp;" "&amp;VLOOKUP(A1876,'Fichier FI (en entrée)'!B:AH,29,0)</f>
        <v xml:space="preserve">  Sciences et technologie industrielles Génie électronique</v>
      </c>
      <c r="N1876" t="str">
        <f>VLOOKUP(A1876,'Fichier FI (en entrée)'!B:AH,8,0)</f>
        <v>Non scolarisé</v>
      </c>
      <c r="O1876" t="b">
        <f>AND(C1876&gt;Synthèse!B$8,C1876&lt;Synthèse!B$10,NOT(Y1876))</f>
        <v>0</v>
      </c>
      <c r="Q1876" s="60">
        <f>ROUNDUP(C1876/(Synthèse!$B$4+Synthèse!$B$1)*8,0)</f>
        <v>7</v>
      </c>
      <c r="R1876" s="60">
        <f>IFERROR(VLOOKUP(A1876,'Evaluations (formulaire)'!A:P,6,0)+VLOOKUP(A1876,'Evaluations (formulaire)'!A:P,7,0),0)</f>
        <v>0</v>
      </c>
      <c r="S1876" s="60">
        <f>IFERROR(VLOOKUP(A1876,'Evaluations (formulaire)'!A:P,8,0),0)</f>
        <v>0</v>
      </c>
      <c r="T1876" s="60">
        <f>IF(AND(ISBLANK(P1876),Q1876&lt;=2),Synthèse!$B$41,IF(AND(ISBLANK(P1876),Q1876&gt;=7),Synthèse!$C$41,R1876+S1876))</f>
        <v>4.6296296296296294E-3</v>
      </c>
      <c r="U1876" s="60">
        <f t="shared" si="323"/>
        <v>4.74462962962963</v>
      </c>
      <c r="V1876" s="60">
        <f t="shared" si="324"/>
        <v>1353</v>
      </c>
      <c r="X1876" s="26">
        <v>16</v>
      </c>
      <c r="Y1876" s="26" t="b">
        <f>IFERROR(VLOOKUP(A1876,'Calculs FA (auto)'!A:O,15,0),FALSE)</f>
        <v>0</v>
      </c>
      <c r="Z1876" s="26">
        <f>IFERROR(VLOOKUP(A1876,'Evaluations (formulaire)'!A:M,9,0),0)</f>
        <v>0</v>
      </c>
      <c r="AA1876" s="135" t="b">
        <v>1</v>
      </c>
      <c r="AB1876" s="135" t="b">
        <v>0</v>
      </c>
      <c r="AC1876" s="135" t="b">
        <f t="shared" si="325"/>
        <v>1</v>
      </c>
      <c r="AD1876" s="135" t="b">
        <f t="shared" si="326"/>
        <v>0</v>
      </c>
      <c r="AE1876" s="135" t="b">
        <f t="shared" si="327"/>
        <v>0</v>
      </c>
      <c r="AF1876" s="135" t="b">
        <f>AND(AC1876,$V1876&lt;=Synthèse!$B$44)</f>
        <v>0</v>
      </c>
      <c r="AG1876" s="135" t="b">
        <f>AND(AD1876,$V1876&lt;=Synthèse!$B$44)</f>
        <v>0</v>
      </c>
      <c r="AH1876" s="135" t="b">
        <f>AND(AE1876,$V1876&lt;=Synthèse!$B$44)</f>
        <v>0</v>
      </c>
      <c r="AI1876" s="137" t="b">
        <v>0</v>
      </c>
      <c r="AJ1876" s="137" t="b">
        <v>0</v>
      </c>
      <c r="AK1876" s="137" t="b">
        <f t="shared" si="328"/>
        <v>0</v>
      </c>
      <c r="AL1876" s="137" t="b">
        <f t="shared" si="329"/>
        <v>0</v>
      </c>
      <c r="AM1876" s="137" t="b">
        <f>AND(AK1876,$V1876&lt;=Synthèse!$B$44)</f>
        <v>0</v>
      </c>
      <c r="AN1876" s="137" t="b">
        <f>AND(AL1876,$V1876&lt;=Synthèse!$B$44)</f>
        <v>0</v>
      </c>
    </row>
    <row r="1877" spans="1:40">
      <c r="A1877" s="17">
        <v>1090352</v>
      </c>
      <c r="B1877" t="str">
        <f ca="1">VLOOKUP(A1877,'Fichier FI (en entrée)'!B:AH,3,0)</f>
        <v>YJSEBVWJBC</v>
      </c>
      <c r="C1877">
        <f t="shared" si="320"/>
        <v>2097</v>
      </c>
      <c r="D1877">
        <f t="shared" si="319"/>
        <v>-100</v>
      </c>
      <c r="E1877" s="14" t="str">
        <f>VLOOKUP(A1877,'Fichier FI (en entrée)'!B:AH,2,0)</f>
        <v>ENV</v>
      </c>
      <c r="F1877" s="14" t="b">
        <f t="shared" si="321"/>
        <v>0</v>
      </c>
      <c r="G1877" s="14" t="b">
        <f>IFERROR(VLOOKUP(A1877,'Calculs FA (auto)'!A:F,6,0),FALSE)</f>
        <v>0</v>
      </c>
      <c r="H1877" s="14" t="b">
        <f t="shared" si="322"/>
        <v>0</v>
      </c>
      <c r="I1877" s="16" t="str">
        <f>IFERROR(VLOOKUP(A1877,'Moyennes FI (en entrée)'!B:N,7,0),"")</f>
        <v/>
      </c>
      <c r="J1877" s="16">
        <f>IFERROR(VLOOKUP(VLOOKUP(A1877,'Fichier FI (en entrée)'!B:AH,33,0),Modificateurs!A$2:B$5,2,0),0)</f>
        <v>0</v>
      </c>
      <c r="K1877" s="16">
        <f>IFERROR(VLOOKUP(VLOOKUP(A1877,'Redoub FI (en entrée)'!B:N,7,0),Modificateurs!A$8:B$11,2,0),0)</f>
        <v>0</v>
      </c>
      <c r="L1877" s="16">
        <f>IFERROR(VLOOKUP(M1877,Modificateurs!D$1:E$94,2,0),0)</f>
        <v>2</v>
      </c>
      <c r="M1877" t="str">
        <f>VLOOKUP(A1877,'Fichier FI (en entrée)'!B:AH,16,0)&amp;" "&amp;VLOOKUP(A1877,'Fichier FI (en entrée)'!B:AH,20,0)&amp;" "&amp;VLOOKUP(A1877,'Fichier FI (en entrée)'!B:AH,27,0)&amp;" "&amp;VLOOKUP(A1877,'Fichier FI (en entrée)'!B:AH,29,0)</f>
        <v xml:space="preserve">  Scientifique Physique-chimie</v>
      </c>
      <c r="N1877" t="str">
        <f>VLOOKUP(A1877,'Fichier FI (en entrée)'!B:AH,8,0)</f>
        <v>Scolarisé dans le supérieur en France</v>
      </c>
      <c r="O1877" t="b">
        <f>AND(C1877&gt;Synthèse!B$8,C1877&lt;Synthèse!B$10,NOT(Y1877))</f>
        <v>0</v>
      </c>
      <c r="Q1877" s="60">
        <f>ROUNDUP(C1877/(Synthèse!$B$4+Synthèse!$B$1)*8,0)</f>
        <v>10</v>
      </c>
      <c r="R1877" s="60">
        <f>IFERROR(VLOOKUP(A1877,'Evaluations (formulaire)'!A:P,6,0)+VLOOKUP(A1877,'Evaluations (formulaire)'!A:P,7,0),0)</f>
        <v>0</v>
      </c>
      <c r="S1877" s="60">
        <f>IFERROR(VLOOKUP(A1877,'Evaluations (formulaire)'!A:P,8,0),0)</f>
        <v>0</v>
      </c>
      <c r="T1877" s="60">
        <f>IF(AND(ISBLANK(P1877),Q1877&lt;=2),Synthèse!$B$41,IF(AND(ISBLANK(P1877),Q1877&gt;=7),Synthèse!$C$41,R1877+S1877))</f>
        <v>4.6296296296296294E-3</v>
      </c>
      <c r="U1877" s="60">
        <f t="shared" si="323"/>
        <v>-99.995370370370367</v>
      </c>
      <c r="V1877" s="60">
        <f t="shared" si="324"/>
        <v>1983</v>
      </c>
      <c r="X1877" s="26">
        <v>199</v>
      </c>
      <c r="Y1877" s="26" t="b">
        <f>IFERROR(VLOOKUP(A1877,'Calculs FA (auto)'!A:O,15,0),FALSE)</f>
        <v>0</v>
      </c>
      <c r="Z1877" s="26">
        <f>IFERROR(VLOOKUP(A1877,'Evaluations (formulaire)'!A:M,9,0),0)</f>
        <v>0</v>
      </c>
      <c r="AA1877" s="135" t="b">
        <v>0</v>
      </c>
      <c r="AB1877" s="135" t="b">
        <v>1</v>
      </c>
      <c r="AC1877" s="135" t="b">
        <f t="shared" si="325"/>
        <v>0</v>
      </c>
      <c r="AD1877" s="135" t="b">
        <f t="shared" si="326"/>
        <v>0</v>
      </c>
      <c r="AE1877" s="135" t="b">
        <f t="shared" si="327"/>
        <v>0</v>
      </c>
      <c r="AF1877" s="135" t="b">
        <f>AND(AC1877,$V1877&lt;=Synthèse!$B$44)</f>
        <v>0</v>
      </c>
      <c r="AG1877" s="135" t="b">
        <f>AND(AD1877,$V1877&lt;=Synthèse!$B$44)</f>
        <v>0</v>
      </c>
      <c r="AH1877" s="135" t="b">
        <f>AND(AE1877,$V1877&lt;=Synthèse!$B$44)</f>
        <v>0</v>
      </c>
      <c r="AI1877" s="137" t="b">
        <v>0</v>
      </c>
      <c r="AJ1877" s="137" t="b">
        <v>0</v>
      </c>
      <c r="AK1877" s="137" t="b">
        <f t="shared" si="328"/>
        <v>0</v>
      </c>
      <c r="AL1877" s="137" t="b">
        <f t="shared" si="329"/>
        <v>0</v>
      </c>
      <c r="AM1877" s="137" t="b">
        <f>AND(AK1877,$V1877&lt;=Synthèse!$B$44)</f>
        <v>0</v>
      </c>
      <c r="AN1877" s="137" t="b">
        <f>AND(AL1877,$V1877&lt;=Synthèse!$B$44)</f>
        <v>0</v>
      </c>
    </row>
    <row r="1878" spans="1:40">
      <c r="A1878" s="17">
        <v>1090930</v>
      </c>
      <c r="B1878" t="str">
        <f ca="1">VLOOKUP(A1878,'Fichier FI (en entrée)'!B:AH,3,0)</f>
        <v>VGLDDPWECQ</v>
      </c>
      <c r="C1878">
        <f t="shared" si="320"/>
        <v>613</v>
      </c>
      <c r="D1878">
        <f t="shared" si="319"/>
        <v>12.82</v>
      </c>
      <c r="E1878" s="14" t="str">
        <f>VLOOKUP(A1878,'Fichier FI (en entrée)'!B:AH,2,0)</f>
        <v>EV</v>
      </c>
      <c r="F1878" s="14" t="b">
        <f t="shared" si="321"/>
        <v>1</v>
      </c>
      <c r="G1878" s="14" t="b">
        <f>IFERROR(VLOOKUP(A1878,'Calculs FA (auto)'!A:F,6,0),FALSE)</f>
        <v>0</v>
      </c>
      <c r="H1878" s="14" t="b">
        <f t="shared" si="322"/>
        <v>0</v>
      </c>
      <c r="I1878" s="16">
        <f>IFERROR(VLOOKUP(A1878,'Moyennes FI (en entrée)'!B:N,7,0),"")</f>
        <v>10.82</v>
      </c>
      <c r="J1878" s="16">
        <f>IFERROR(VLOOKUP(VLOOKUP(A1878,'Fichier FI (en entrée)'!B:AH,33,0),Modificateurs!A$2:B$5,2,0),0)</f>
        <v>0</v>
      </c>
      <c r="K1878" s="16">
        <f>IFERROR(VLOOKUP(VLOOKUP(A1878,'Redoub FI (en entrée)'!B:N,7,0),Modificateurs!A$8:B$11,2,0),0)</f>
        <v>0</v>
      </c>
      <c r="L1878" s="16">
        <f>IFERROR(VLOOKUP(M1878,Modificateurs!D$1:E$94,2,0),0)</f>
        <v>2</v>
      </c>
      <c r="M1878" t="str">
        <f>VLOOKUP(A1878,'Fichier FI (en entrée)'!B:AH,16,0)&amp;" "&amp;VLOOKUP(A1878,'Fichier FI (en entrée)'!B:AH,20,0)&amp;" "&amp;VLOOKUP(A1878,'Fichier FI (en entrée)'!B:AH,27,0)&amp;" "&amp;VLOOKUP(A1878,'Fichier FI (en entrée)'!B:AH,29,0)</f>
        <v xml:space="preserve">  Scientifique Mathématiques</v>
      </c>
      <c r="N1878" t="str">
        <f>VLOOKUP(A1878,'Fichier FI (en entrée)'!B:AH,8,0)</f>
        <v>Scolarisé dans le supérieur en France</v>
      </c>
      <c r="O1878" t="b">
        <f>AND(C1878&gt;Synthèse!B$8,C1878&lt;Synthèse!B$10,NOT(Y1878))</f>
        <v>1</v>
      </c>
      <c r="Q1878" s="60">
        <f>ROUNDUP(C1878/(Synthèse!$B$4+Synthèse!$B$1)*8,0)</f>
        <v>3</v>
      </c>
      <c r="R1878" s="60">
        <f>IFERROR(VLOOKUP(A1878,'Evaluations (formulaire)'!A:P,6,0)+VLOOKUP(A1878,'Evaluations (formulaire)'!A:P,7,0),0)</f>
        <v>0</v>
      </c>
      <c r="S1878" s="60">
        <f>IFERROR(VLOOKUP(A1878,'Evaluations (formulaire)'!A:P,8,0),0)</f>
        <v>0</v>
      </c>
      <c r="T1878" s="60">
        <f>IF(AND(ISBLANK(P1878),Q1878&lt;=2),Synthèse!$B$41,IF(AND(ISBLANK(P1878),Q1878&gt;=7),Synthèse!$C$41,R1878+S1878))</f>
        <v>0</v>
      </c>
      <c r="U1878" s="60">
        <f t="shared" si="323"/>
        <v>12.82</v>
      </c>
      <c r="V1878" s="60">
        <f t="shared" si="324"/>
        <v>614</v>
      </c>
      <c r="X1878" s="26">
        <v>583</v>
      </c>
      <c r="Y1878" s="26" t="b">
        <f>IFERROR(VLOOKUP(A1878,'Calculs FA (auto)'!A:O,15,0),FALSE)</f>
        <v>0</v>
      </c>
      <c r="Z1878" s="26">
        <f>IFERROR(VLOOKUP(A1878,'Evaluations (formulaire)'!A:M,9,0),0)</f>
        <v>0</v>
      </c>
      <c r="AA1878" s="135" t="b">
        <v>1</v>
      </c>
      <c r="AB1878" s="135" t="b">
        <v>0</v>
      </c>
      <c r="AC1878" s="135" t="b">
        <f t="shared" si="325"/>
        <v>1</v>
      </c>
      <c r="AD1878" s="135" t="b">
        <f t="shared" si="326"/>
        <v>0</v>
      </c>
      <c r="AE1878" s="135" t="b">
        <f t="shared" si="327"/>
        <v>0</v>
      </c>
      <c r="AF1878" s="135" t="b">
        <f>AND(AC1878,$V1878&lt;=Synthèse!$B$44)</f>
        <v>1</v>
      </c>
      <c r="AG1878" s="135" t="b">
        <f>AND(AD1878,$V1878&lt;=Synthèse!$B$44)</f>
        <v>0</v>
      </c>
      <c r="AH1878" s="135" t="b">
        <f>AND(AE1878,$V1878&lt;=Synthèse!$B$44)</f>
        <v>0</v>
      </c>
      <c r="AI1878" s="137" t="b">
        <v>0</v>
      </c>
      <c r="AJ1878" s="137" t="b">
        <v>1</v>
      </c>
      <c r="AK1878" s="137" t="b">
        <f t="shared" si="328"/>
        <v>0</v>
      </c>
      <c r="AL1878" s="137" t="b">
        <f t="shared" si="329"/>
        <v>1</v>
      </c>
      <c r="AM1878" s="137" t="b">
        <f>AND(AK1878,$V1878&lt;=Synthèse!$B$44)</f>
        <v>0</v>
      </c>
      <c r="AN1878" s="137" t="b">
        <f>AND(AL1878,$V1878&lt;=Synthèse!$B$44)</f>
        <v>1</v>
      </c>
    </row>
    <row r="1879" spans="1:40">
      <c r="A1879" s="17">
        <v>1091119</v>
      </c>
      <c r="B1879" t="str">
        <f ca="1">VLOOKUP(A1879,'Fichier FI (en entrée)'!B:AH,3,0)</f>
        <v>HNFVXVFIDV</v>
      </c>
      <c r="C1879">
        <f t="shared" si="320"/>
        <v>777</v>
      </c>
      <c r="D1879">
        <f t="shared" ref="D1879:D1942" si="330">IFERROR(IF(F1879,I1879+J1879+K1879+L1879,-100),-20)</f>
        <v>11.8</v>
      </c>
      <c r="E1879" s="14" t="str">
        <f>VLOOKUP(A1879,'Fichier FI (en entrée)'!B:AH,2,0)</f>
        <v>EV</v>
      </c>
      <c r="F1879" s="14" t="b">
        <f t="shared" si="321"/>
        <v>1</v>
      </c>
      <c r="G1879" s="14" t="b">
        <f>IFERROR(VLOOKUP(A1879,'Calculs FA (auto)'!A:F,6,0),FALSE)</f>
        <v>0</v>
      </c>
      <c r="H1879" s="14" t="b">
        <f t="shared" si="322"/>
        <v>0</v>
      </c>
      <c r="I1879" s="16">
        <f>IFERROR(VLOOKUP(A1879,'Moyennes FI (en entrée)'!B:N,7,0),"")</f>
        <v>10.8</v>
      </c>
      <c r="J1879" s="16">
        <f>IFERROR(VLOOKUP(VLOOKUP(A1879,'Fichier FI (en entrée)'!B:AH,33,0),Modificateurs!A$2:B$5,2,0),0)</f>
        <v>0</v>
      </c>
      <c r="K1879" s="16">
        <f>IFERROR(VLOOKUP(VLOOKUP(A1879,'Redoub FI (en entrée)'!B:N,7,0),Modificateurs!A$8:B$11,2,0),0)</f>
        <v>0</v>
      </c>
      <c r="L1879" s="16">
        <f>IFERROR(VLOOKUP(M1879,Modificateurs!D$1:E$94,2,0),0)</f>
        <v>1</v>
      </c>
      <c r="M1879" t="str">
        <f>VLOOKUP(A1879,'Fichier FI (en entrée)'!B:AH,16,0)&amp;" "&amp;VLOOKUP(A1879,'Fichier FI (en entrée)'!B:AH,20,0)&amp;" "&amp;VLOOKUP(A1879,'Fichier FI (en entrée)'!B:AH,27,0)&amp;" "&amp;VLOOKUP(A1879,'Fichier FI (en entrée)'!B:AH,29,0)</f>
        <v xml:space="preserve">  Scientifique Sciences de la vie et de la terre</v>
      </c>
      <c r="N1879" t="str">
        <f>VLOOKUP(A1879,'Fichier FI (en entrée)'!B:AH,8,0)</f>
        <v>Scolarisé dans le supérieur en France</v>
      </c>
      <c r="O1879" t="b">
        <f>AND(C1879&gt;Synthèse!B$8,C1879&lt;Synthèse!B$10,NOT(Y1879))</f>
        <v>1</v>
      </c>
      <c r="Q1879" s="60">
        <f>ROUNDUP(C1879/(Synthèse!$B$4+Synthèse!$B$1)*8,0)</f>
        <v>4</v>
      </c>
      <c r="R1879" s="60">
        <f>IFERROR(VLOOKUP(A1879,'Evaluations (formulaire)'!A:P,6,0)+VLOOKUP(A1879,'Evaluations (formulaire)'!A:P,7,0),0)</f>
        <v>0</v>
      </c>
      <c r="S1879" s="60">
        <f>IFERROR(VLOOKUP(A1879,'Evaluations (formulaire)'!A:P,8,0),0)</f>
        <v>0</v>
      </c>
      <c r="T1879" s="60">
        <f>IF(AND(ISBLANK(P1879),Q1879&lt;=2),Synthèse!$B$41,IF(AND(ISBLANK(P1879),Q1879&gt;=7),Synthèse!$C$41,R1879+S1879))</f>
        <v>0</v>
      </c>
      <c r="U1879" s="60">
        <f t="shared" si="323"/>
        <v>11.8</v>
      </c>
      <c r="V1879" s="60">
        <f t="shared" si="324"/>
        <v>777</v>
      </c>
      <c r="X1879" s="26">
        <v>692</v>
      </c>
      <c r="Y1879" s="26" t="b">
        <f>IFERROR(VLOOKUP(A1879,'Calculs FA (auto)'!A:O,15,0),FALSE)</f>
        <v>0</v>
      </c>
      <c r="Z1879" s="26">
        <f>IFERROR(VLOOKUP(A1879,'Evaluations (formulaire)'!A:M,9,0),0)</f>
        <v>0</v>
      </c>
      <c r="AA1879" s="135" t="b">
        <v>1</v>
      </c>
      <c r="AB1879" s="135" t="b">
        <v>0</v>
      </c>
      <c r="AC1879" s="135" t="b">
        <f t="shared" si="325"/>
        <v>1</v>
      </c>
      <c r="AD1879" s="135" t="b">
        <f t="shared" si="326"/>
        <v>0</v>
      </c>
      <c r="AE1879" s="135" t="b">
        <f t="shared" si="327"/>
        <v>0</v>
      </c>
      <c r="AF1879" s="135" t="b">
        <f>AND(AC1879,$V1879&lt;=Synthèse!$B$44)</f>
        <v>0</v>
      </c>
      <c r="AG1879" s="135" t="b">
        <f>AND(AD1879,$V1879&lt;=Synthèse!$B$44)</f>
        <v>0</v>
      </c>
      <c r="AH1879" s="135" t="b">
        <f>AND(AE1879,$V1879&lt;=Synthèse!$B$44)</f>
        <v>0</v>
      </c>
      <c r="AI1879" s="137" t="b">
        <v>0</v>
      </c>
      <c r="AJ1879" s="137" t="b">
        <v>1</v>
      </c>
      <c r="AK1879" s="137" t="b">
        <f t="shared" si="328"/>
        <v>0</v>
      </c>
      <c r="AL1879" s="137" t="b">
        <f t="shared" si="329"/>
        <v>1</v>
      </c>
      <c r="AM1879" s="137" t="b">
        <f>AND(AK1879,$V1879&lt;=Synthèse!$B$44)</f>
        <v>0</v>
      </c>
      <c r="AN1879" s="137" t="b">
        <f>AND(AL1879,$V1879&lt;=Synthèse!$B$44)</f>
        <v>0</v>
      </c>
    </row>
    <row r="1880" spans="1:40">
      <c r="A1880" s="17">
        <v>1091366</v>
      </c>
      <c r="B1880" t="str">
        <f ca="1">VLOOKUP(A1880,'Fichier FI (en entrée)'!B:AH,3,0)</f>
        <v>UUNOYYTIHI</v>
      </c>
      <c r="C1880">
        <f t="shared" si="320"/>
        <v>1022</v>
      </c>
      <c r="D1880">
        <f t="shared" si="330"/>
        <v>10.19</v>
      </c>
      <c r="E1880" s="14" t="str">
        <f>VLOOKUP(A1880,'Fichier FI (en entrée)'!B:AH,2,0)</f>
        <v>EV</v>
      </c>
      <c r="F1880" s="14" t="b">
        <f t="shared" si="321"/>
        <v>1</v>
      </c>
      <c r="G1880" s="14" t="b">
        <f>IFERROR(VLOOKUP(A1880,'Calculs FA (auto)'!A:F,6,0),FALSE)</f>
        <v>0</v>
      </c>
      <c r="H1880" s="14" t="b">
        <f t="shared" si="322"/>
        <v>0</v>
      </c>
      <c r="I1880" s="16">
        <f>IFERROR(VLOOKUP(A1880,'Moyennes FI (en entrée)'!B:N,7,0),"")</f>
        <v>8.19</v>
      </c>
      <c r="J1880" s="16">
        <f>IFERROR(VLOOKUP(VLOOKUP(A1880,'Fichier FI (en entrée)'!B:AH,33,0),Modificateurs!A$2:B$5,2,0),0)</f>
        <v>0</v>
      </c>
      <c r="K1880" s="16">
        <f>IFERROR(VLOOKUP(VLOOKUP(A1880,'Redoub FI (en entrée)'!B:N,7,0),Modificateurs!A$8:B$11,2,0),0)</f>
        <v>0</v>
      </c>
      <c r="L1880" s="16">
        <f>IFERROR(VLOOKUP(M1880,Modificateurs!D$1:E$94,2,0),0)</f>
        <v>2</v>
      </c>
      <c r="M1880" t="str">
        <f>VLOOKUP(A1880,'Fichier FI (en entrée)'!B:AH,16,0)&amp;" "&amp;VLOOKUP(A1880,'Fichier FI (en entrée)'!B:AH,20,0)&amp;" "&amp;VLOOKUP(A1880,'Fichier FI (en entrée)'!B:AH,27,0)&amp;" "&amp;VLOOKUP(A1880,'Fichier FI (en entrée)'!B:AH,29,0)</f>
        <v xml:space="preserve">  Scientifique Physique-chimie</v>
      </c>
      <c r="N1880" t="str">
        <f>VLOOKUP(A1880,'Fichier FI (en entrée)'!B:AH,8,0)</f>
        <v>Non scolarisé</v>
      </c>
      <c r="O1880" t="b">
        <f>AND(C1880&gt;Synthèse!B$8,C1880&lt;Synthèse!B$10,NOT(Y1880))</f>
        <v>1</v>
      </c>
      <c r="Q1880" s="60">
        <f>ROUNDUP(C1880/(Synthèse!$B$4+Synthèse!$B$1)*8,0)</f>
        <v>5</v>
      </c>
      <c r="R1880" s="60">
        <f>IFERROR(VLOOKUP(A1880,'Evaluations (formulaire)'!A:P,6,0)+VLOOKUP(A1880,'Evaluations (formulaire)'!A:P,7,0),0)</f>
        <v>0</v>
      </c>
      <c r="S1880" s="60">
        <f>IFERROR(VLOOKUP(A1880,'Evaluations (formulaire)'!A:P,8,0),0)</f>
        <v>0</v>
      </c>
      <c r="T1880" s="60">
        <f>IF(AND(ISBLANK(P1880),Q1880&lt;=2),Synthèse!$B$41,IF(AND(ISBLANK(P1880),Q1880&gt;=7),Synthèse!$C$41,R1880+S1880))</f>
        <v>0</v>
      </c>
      <c r="U1880" s="60">
        <f t="shared" si="323"/>
        <v>10.19</v>
      </c>
      <c r="V1880" s="60">
        <f t="shared" si="324"/>
        <v>1022</v>
      </c>
      <c r="X1880" s="26">
        <v>2093</v>
      </c>
      <c r="Y1880" s="26" t="b">
        <f>IFERROR(VLOOKUP(A1880,'Calculs FA (auto)'!A:O,15,0),FALSE)</f>
        <v>0</v>
      </c>
      <c r="Z1880" s="26">
        <f>IFERROR(VLOOKUP(A1880,'Evaluations (formulaire)'!A:M,9,0),0)</f>
        <v>0</v>
      </c>
      <c r="AA1880" s="135" t="b">
        <v>1</v>
      </c>
      <c r="AB1880" s="135" t="b">
        <v>0</v>
      </c>
      <c r="AC1880" s="135" t="b">
        <f t="shared" si="325"/>
        <v>1</v>
      </c>
      <c r="AD1880" s="135" t="b">
        <f t="shared" si="326"/>
        <v>0</v>
      </c>
      <c r="AE1880" s="135" t="b">
        <f t="shared" si="327"/>
        <v>0</v>
      </c>
      <c r="AF1880" s="135" t="b">
        <f>AND(AC1880,$V1880&lt;=Synthèse!$B$44)</f>
        <v>0</v>
      </c>
      <c r="AG1880" s="135" t="b">
        <f>AND(AD1880,$V1880&lt;=Synthèse!$B$44)</f>
        <v>0</v>
      </c>
      <c r="AH1880" s="135" t="b">
        <f>AND(AE1880,$V1880&lt;=Synthèse!$B$44)</f>
        <v>0</v>
      </c>
      <c r="AI1880" s="137" t="b">
        <v>0</v>
      </c>
      <c r="AJ1880" s="137" t="b">
        <v>1</v>
      </c>
      <c r="AK1880" s="137" t="b">
        <f t="shared" si="328"/>
        <v>0</v>
      </c>
      <c r="AL1880" s="137" t="b">
        <f t="shared" si="329"/>
        <v>1</v>
      </c>
      <c r="AM1880" s="137" t="b">
        <f>AND(AK1880,$V1880&lt;=Synthèse!$B$44)</f>
        <v>0</v>
      </c>
      <c r="AN1880" s="137" t="b">
        <f>AND(AL1880,$V1880&lt;=Synthèse!$B$44)</f>
        <v>0</v>
      </c>
    </row>
    <row r="1881" spans="1:40">
      <c r="A1881" s="17">
        <v>1091421</v>
      </c>
      <c r="B1881" t="str">
        <f ca="1">VLOOKUP(A1881,'Fichier FI (en entrée)'!B:AH,3,0)</f>
        <v>VHOUSLNWTY</v>
      </c>
      <c r="C1881">
        <f t="shared" si="320"/>
        <v>793</v>
      </c>
      <c r="D1881">
        <f t="shared" si="330"/>
        <v>11.74</v>
      </c>
      <c r="E1881" s="14" t="str">
        <f>VLOOKUP(A1881,'Fichier FI (en entrée)'!B:AH,2,0)</f>
        <v>EV</v>
      </c>
      <c r="F1881" s="14" t="b">
        <f t="shared" si="321"/>
        <v>1</v>
      </c>
      <c r="G1881" s="14" t="b">
        <f>IFERROR(VLOOKUP(A1881,'Calculs FA (auto)'!A:F,6,0),FALSE)</f>
        <v>1</v>
      </c>
      <c r="H1881" s="14" t="b">
        <f t="shared" si="322"/>
        <v>1</v>
      </c>
      <c r="I1881" s="16">
        <f>IFERROR(VLOOKUP(A1881,'Moyennes FI (en entrée)'!B:N,7,0),"")</f>
        <v>9.74</v>
      </c>
      <c r="J1881" s="16">
        <f>IFERROR(VLOOKUP(VLOOKUP(A1881,'Fichier FI (en entrée)'!B:AH,33,0),Modificateurs!A$2:B$5,2,0),0)</f>
        <v>0</v>
      </c>
      <c r="K1881" s="16">
        <f>IFERROR(VLOOKUP(VLOOKUP(A1881,'Redoub FI (en entrée)'!B:N,7,0),Modificateurs!A$8:B$11,2,0),0)</f>
        <v>0</v>
      </c>
      <c r="L1881" s="16">
        <f>IFERROR(VLOOKUP(M1881,Modificateurs!D$1:E$94,2,0),0)</f>
        <v>2</v>
      </c>
      <c r="M1881" t="str">
        <f>VLOOKUP(A1881,'Fichier FI (en entrée)'!B:AH,16,0)&amp;" "&amp;VLOOKUP(A1881,'Fichier FI (en entrée)'!B:AH,20,0)&amp;" "&amp;VLOOKUP(A1881,'Fichier FI (en entrée)'!B:AH,27,0)&amp;" "&amp;VLOOKUP(A1881,'Fichier FI (en entrée)'!B:AH,29,0)</f>
        <v xml:space="preserve">  Scientifique Physique-chimie</v>
      </c>
      <c r="N1881" t="str">
        <f>VLOOKUP(A1881,'Fichier FI (en entrée)'!B:AH,8,0)</f>
        <v>Scolarisé dans le supérieur en France</v>
      </c>
      <c r="O1881" t="b">
        <f>AND(C1881&gt;Synthèse!B$8,C1881&lt;Synthèse!B$10,NOT(Y1881))</f>
        <v>0</v>
      </c>
      <c r="Q1881" s="60">
        <f>ROUNDUP(C1881/(Synthèse!$B$4+Synthèse!$B$1)*8,0)</f>
        <v>4</v>
      </c>
      <c r="R1881" s="60">
        <f>IFERROR(VLOOKUP(A1881,'Evaluations (formulaire)'!A:P,6,0)+VLOOKUP(A1881,'Evaluations (formulaire)'!A:P,7,0),0)</f>
        <v>0</v>
      </c>
      <c r="S1881" s="60">
        <f>IFERROR(VLOOKUP(A1881,'Evaluations (formulaire)'!A:P,8,0),0)</f>
        <v>0</v>
      </c>
      <c r="T1881" s="60">
        <f>IF(AND(ISBLANK(P1881),Q1881&lt;=2),Synthèse!$B$41,IF(AND(ISBLANK(P1881),Q1881&gt;=7),Synthèse!$C$41,R1881+S1881))</f>
        <v>0</v>
      </c>
      <c r="U1881" s="60">
        <f t="shared" si="323"/>
        <v>11.74</v>
      </c>
      <c r="V1881" s="60">
        <f t="shared" si="324"/>
        <v>793</v>
      </c>
      <c r="X1881" s="26">
        <v>1697</v>
      </c>
      <c r="Y1881" s="26" t="b">
        <f>IFERROR(VLOOKUP(A1881,'Calculs FA (auto)'!A:O,15,0),FALSE)</f>
        <v>1</v>
      </c>
      <c r="Z1881" s="26">
        <f>IFERROR(VLOOKUP(A1881,'Evaluations (formulaire)'!A:M,9,0),0)</f>
        <v>0</v>
      </c>
      <c r="AA1881" s="135" t="b">
        <v>0</v>
      </c>
      <c r="AB1881" s="135" t="b">
        <v>1</v>
      </c>
      <c r="AC1881" s="135" t="b">
        <f t="shared" si="325"/>
        <v>0</v>
      </c>
      <c r="AD1881" s="135" t="b">
        <f t="shared" si="326"/>
        <v>1</v>
      </c>
      <c r="AE1881" s="135" t="b">
        <f t="shared" si="327"/>
        <v>0</v>
      </c>
      <c r="AF1881" s="135" t="b">
        <f>AND(AC1881,$V1881&lt;=Synthèse!$B$44)</f>
        <v>0</v>
      </c>
      <c r="AG1881" s="135" t="b">
        <f>AND(AD1881,$V1881&lt;=Synthèse!$B$44)</f>
        <v>0</v>
      </c>
      <c r="AH1881" s="135" t="b">
        <f>AND(AE1881,$V1881&lt;=Synthèse!$B$44)</f>
        <v>0</v>
      </c>
      <c r="AI1881" s="137" t="b">
        <v>0</v>
      </c>
      <c r="AJ1881" s="137" t="b">
        <v>0</v>
      </c>
      <c r="AK1881" s="137" t="b">
        <f t="shared" si="328"/>
        <v>0</v>
      </c>
      <c r="AL1881" s="137" t="b">
        <f t="shared" si="329"/>
        <v>0</v>
      </c>
      <c r="AM1881" s="137" t="b">
        <f>AND(AK1881,$V1881&lt;=Synthèse!$B$44)</f>
        <v>0</v>
      </c>
      <c r="AN1881" s="137" t="b">
        <f>AND(AL1881,$V1881&lt;=Synthèse!$B$44)</f>
        <v>0</v>
      </c>
    </row>
    <row r="1882" spans="1:40">
      <c r="A1882" s="17">
        <v>1091629</v>
      </c>
      <c r="B1882" t="str">
        <f ca="1">VLOOKUP(A1882,'Fichier FI (en entrée)'!B:AH,3,0)</f>
        <v>GXOHHIQUNB</v>
      </c>
      <c r="C1882">
        <f t="shared" si="320"/>
        <v>1535</v>
      </c>
      <c r="D1882">
        <f t="shared" si="330"/>
        <v>0.1899999999999995</v>
      </c>
      <c r="E1882" s="14" t="str">
        <f>VLOOKUP(A1882,'Fichier FI (en entrée)'!B:AH,2,0)</f>
        <v>EV</v>
      </c>
      <c r="F1882" s="14" t="b">
        <f t="shared" si="321"/>
        <v>1</v>
      </c>
      <c r="G1882" s="14" t="b">
        <f>IFERROR(VLOOKUP(A1882,'Calculs FA (auto)'!A:F,6,0),FALSE)</f>
        <v>1</v>
      </c>
      <c r="H1882" s="14" t="b">
        <f t="shared" si="322"/>
        <v>1</v>
      </c>
      <c r="I1882" s="16">
        <f>IFERROR(VLOOKUP(A1882,'Moyennes FI (en entrée)'!B:N,7,0),"")</f>
        <v>8.19</v>
      </c>
      <c r="J1882" s="16">
        <f>IFERROR(VLOOKUP(VLOOKUP(A1882,'Fichier FI (en entrée)'!B:AH,33,0),Modificateurs!A$2:B$5,2,0),0)</f>
        <v>0</v>
      </c>
      <c r="K1882" s="16">
        <f>IFERROR(VLOOKUP(VLOOKUP(A1882,'Redoub FI (en entrée)'!B:N,7,0),Modificateurs!A$8:B$11,2,0),0)</f>
        <v>0</v>
      </c>
      <c r="L1882" s="16">
        <f>IFERROR(VLOOKUP(M1882,Modificateurs!D$1:E$94,2,0),0)</f>
        <v>-8</v>
      </c>
      <c r="M1882" t="str">
        <f>VLOOKUP(A1882,'Fichier FI (en entrée)'!B:AH,16,0)&amp;" "&amp;VLOOKUP(A1882,'Fichier FI (en entrée)'!B:AH,20,0)&amp;" "&amp;VLOOKUP(A1882,'Fichier FI (en entrée)'!B:AH,27,0)&amp;" "&amp;VLOOKUP(A1882,'Fichier FI (en entrée)'!B:AH,29,0)</f>
        <v xml:space="preserve">  Sciences et technologies de la gestion Gestion systèmes d'information</v>
      </c>
      <c r="N1882" t="str">
        <f>VLOOKUP(A1882,'Fichier FI (en entrée)'!B:AH,8,0)</f>
        <v>Non scolarisé</v>
      </c>
      <c r="O1882" t="b">
        <f>AND(C1882&gt;Synthèse!B$8,C1882&lt;Synthèse!B$10,NOT(Y1882))</f>
        <v>0</v>
      </c>
      <c r="Q1882" s="60">
        <f>ROUNDUP(C1882/(Synthèse!$B$4+Synthèse!$B$1)*8,0)</f>
        <v>8</v>
      </c>
      <c r="R1882" s="60">
        <f>IFERROR(VLOOKUP(A1882,'Evaluations (formulaire)'!A:P,6,0)+VLOOKUP(A1882,'Evaluations (formulaire)'!A:P,7,0),0)</f>
        <v>0</v>
      </c>
      <c r="S1882" s="60">
        <f>IFERROR(VLOOKUP(A1882,'Evaluations (formulaire)'!A:P,8,0),0)</f>
        <v>0</v>
      </c>
      <c r="T1882" s="60">
        <f>IF(AND(ISBLANK(P1882),Q1882&lt;=2),Synthèse!$B$41,IF(AND(ISBLANK(P1882),Q1882&gt;=7),Synthèse!$C$41,R1882+S1882))</f>
        <v>4.6296296296296294E-3</v>
      </c>
      <c r="U1882" s="60">
        <f t="shared" si="323"/>
        <v>0.19462962962962913</v>
      </c>
      <c r="V1882" s="60">
        <f t="shared" si="324"/>
        <v>1534</v>
      </c>
      <c r="X1882" s="26">
        <v>1081</v>
      </c>
      <c r="Y1882" s="26" t="b">
        <f>IFERROR(VLOOKUP(A1882,'Calculs FA (auto)'!A:O,15,0),FALSE)</f>
        <v>0</v>
      </c>
      <c r="Z1882" s="26">
        <f>IFERROR(VLOOKUP(A1882,'Evaluations (formulaire)'!A:M,9,0),0)</f>
        <v>0</v>
      </c>
      <c r="AA1882" s="135" t="b">
        <v>0</v>
      </c>
      <c r="AB1882" s="135" t="b">
        <v>1</v>
      </c>
      <c r="AC1882" s="135" t="b">
        <f t="shared" si="325"/>
        <v>0</v>
      </c>
      <c r="AD1882" s="135" t="b">
        <f t="shared" si="326"/>
        <v>1</v>
      </c>
      <c r="AE1882" s="135" t="b">
        <f t="shared" si="327"/>
        <v>0</v>
      </c>
      <c r="AF1882" s="135" t="b">
        <f>AND(AC1882,$V1882&lt;=Synthèse!$B$44)</f>
        <v>0</v>
      </c>
      <c r="AG1882" s="135" t="b">
        <f>AND(AD1882,$V1882&lt;=Synthèse!$B$44)</f>
        <v>0</v>
      </c>
      <c r="AH1882" s="135" t="b">
        <f>AND(AE1882,$V1882&lt;=Synthèse!$B$44)</f>
        <v>0</v>
      </c>
      <c r="AI1882" s="137" t="b">
        <v>0</v>
      </c>
      <c r="AJ1882" s="137" t="b">
        <v>0</v>
      </c>
      <c r="AK1882" s="137" t="b">
        <f t="shared" si="328"/>
        <v>0</v>
      </c>
      <c r="AL1882" s="137" t="b">
        <f t="shared" si="329"/>
        <v>0</v>
      </c>
      <c r="AM1882" s="137" t="b">
        <f>AND(AK1882,$V1882&lt;=Synthèse!$B$44)</f>
        <v>0</v>
      </c>
      <c r="AN1882" s="137" t="b">
        <f>AND(AL1882,$V1882&lt;=Synthèse!$B$44)</f>
        <v>0</v>
      </c>
    </row>
    <row r="1883" spans="1:40">
      <c r="A1883" s="17">
        <v>1091990</v>
      </c>
      <c r="B1883" t="str">
        <f ca="1">VLOOKUP(A1883,'Fichier FI (en entrée)'!B:AH,3,0)</f>
        <v>FFXTPKNMFV</v>
      </c>
      <c r="C1883">
        <f t="shared" si="320"/>
        <v>1036</v>
      </c>
      <c r="D1883">
        <f t="shared" si="330"/>
        <v>10.07</v>
      </c>
      <c r="E1883" s="14" t="str">
        <f>VLOOKUP(A1883,'Fichier FI (en entrée)'!B:AH,2,0)</f>
        <v>EV</v>
      </c>
      <c r="F1883" s="14" t="b">
        <f t="shared" si="321"/>
        <v>1</v>
      </c>
      <c r="G1883" s="14" t="b">
        <f>IFERROR(VLOOKUP(A1883,'Calculs FA (auto)'!A:F,6,0),FALSE)</f>
        <v>1</v>
      </c>
      <c r="H1883" s="14" t="b">
        <f t="shared" si="322"/>
        <v>1</v>
      </c>
      <c r="I1883" s="16">
        <f>IFERROR(VLOOKUP(A1883,'Moyennes FI (en entrée)'!B:N,7,0),"")</f>
        <v>9.07</v>
      </c>
      <c r="J1883" s="16">
        <f>IFERROR(VLOOKUP(VLOOKUP(A1883,'Fichier FI (en entrée)'!B:AH,33,0),Modificateurs!A$2:B$5,2,0),0)</f>
        <v>0</v>
      </c>
      <c r="K1883" s="16">
        <f>IFERROR(VLOOKUP(VLOOKUP(A1883,'Redoub FI (en entrée)'!B:N,7,0),Modificateurs!A$8:B$11,2,0),0)</f>
        <v>0</v>
      </c>
      <c r="L1883" s="16">
        <f>IFERROR(VLOOKUP(M1883,Modificateurs!D$1:E$94,2,0),0)</f>
        <v>1</v>
      </c>
      <c r="M1883" t="str">
        <f>VLOOKUP(A1883,'Fichier FI (en entrée)'!B:AH,16,0)&amp;" "&amp;VLOOKUP(A1883,'Fichier FI (en entrée)'!B:AH,20,0)&amp;" "&amp;VLOOKUP(A1883,'Fichier FI (en entrée)'!B:AH,27,0)&amp;" "&amp;VLOOKUP(A1883,'Fichier FI (en entrée)'!B:AH,29,0)</f>
        <v xml:space="preserve">  Scientifique Sciences de la vie et de la terre</v>
      </c>
      <c r="N1883" t="str">
        <f>VLOOKUP(A1883,'Fichier FI (en entrée)'!B:AH,8,0)</f>
        <v>Non scolarisé</v>
      </c>
      <c r="O1883" t="b">
        <f>AND(C1883&gt;Synthèse!B$8,C1883&lt;Synthèse!B$10,NOT(Y1883))</f>
        <v>0</v>
      </c>
      <c r="Q1883" s="60">
        <f>ROUNDUP(C1883/(Synthèse!$B$4+Synthèse!$B$1)*8,0)</f>
        <v>5</v>
      </c>
      <c r="R1883" s="60">
        <f>IFERROR(VLOOKUP(A1883,'Evaluations (formulaire)'!A:P,6,0)+VLOOKUP(A1883,'Evaluations (formulaire)'!A:P,7,0),0)</f>
        <v>0</v>
      </c>
      <c r="S1883" s="60">
        <f>IFERROR(VLOOKUP(A1883,'Evaluations (formulaire)'!A:P,8,0),0)</f>
        <v>0</v>
      </c>
      <c r="T1883" s="60">
        <f>IF(AND(ISBLANK(P1883),Q1883&lt;=2),Synthèse!$B$41,IF(AND(ISBLANK(P1883),Q1883&gt;=7),Synthèse!$C$41,R1883+S1883))</f>
        <v>0</v>
      </c>
      <c r="U1883" s="60">
        <f t="shared" si="323"/>
        <v>10.07</v>
      </c>
      <c r="V1883" s="60">
        <f t="shared" si="324"/>
        <v>1036</v>
      </c>
      <c r="X1883" s="26">
        <v>1672</v>
      </c>
      <c r="Y1883" s="26" t="b">
        <f>IFERROR(VLOOKUP(A1883,'Calculs FA (auto)'!A:O,15,0),FALSE)</f>
        <v>1</v>
      </c>
      <c r="Z1883" s="26">
        <f>IFERROR(VLOOKUP(A1883,'Evaluations (formulaire)'!A:M,9,0),0)</f>
        <v>0</v>
      </c>
      <c r="AA1883" s="135" t="b">
        <v>0</v>
      </c>
      <c r="AB1883" s="135" t="b">
        <v>1</v>
      </c>
      <c r="AC1883" s="135" t="b">
        <f t="shared" si="325"/>
        <v>0</v>
      </c>
      <c r="AD1883" s="135" t="b">
        <f t="shared" si="326"/>
        <v>1</v>
      </c>
      <c r="AE1883" s="135" t="b">
        <f t="shared" si="327"/>
        <v>0</v>
      </c>
      <c r="AF1883" s="135" t="b">
        <f>AND(AC1883,$V1883&lt;=Synthèse!$B$44)</f>
        <v>0</v>
      </c>
      <c r="AG1883" s="135" t="b">
        <f>AND(AD1883,$V1883&lt;=Synthèse!$B$44)</f>
        <v>0</v>
      </c>
      <c r="AH1883" s="135" t="b">
        <f>AND(AE1883,$V1883&lt;=Synthèse!$B$44)</f>
        <v>0</v>
      </c>
      <c r="AI1883" s="137" t="b">
        <v>0</v>
      </c>
      <c r="AJ1883" s="137" t="b">
        <v>0</v>
      </c>
      <c r="AK1883" s="137" t="b">
        <f t="shared" si="328"/>
        <v>0</v>
      </c>
      <c r="AL1883" s="137" t="b">
        <f t="shared" si="329"/>
        <v>0</v>
      </c>
      <c r="AM1883" s="137" t="b">
        <f>AND(AK1883,$V1883&lt;=Synthèse!$B$44)</f>
        <v>0</v>
      </c>
      <c r="AN1883" s="137" t="b">
        <f>AND(AL1883,$V1883&lt;=Synthèse!$B$44)</f>
        <v>0</v>
      </c>
    </row>
    <row r="1884" spans="1:40">
      <c r="A1884" s="17">
        <v>1092655</v>
      </c>
      <c r="B1884" t="str">
        <f ca="1">VLOOKUP(A1884,'Fichier FI (en entrée)'!B:AH,3,0)</f>
        <v>IDUSOYMQZC</v>
      </c>
      <c r="C1884">
        <f t="shared" si="320"/>
        <v>866</v>
      </c>
      <c r="D1884">
        <f t="shared" si="330"/>
        <v>11.35</v>
      </c>
      <c r="E1884" s="14" t="str">
        <f>VLOOKUP(A1884,'Fichier FI (en entrée)'!B:AH,2,0)</f>
        <v>EV</v>
      </c>
      <c r="F1884" s="14" t="b">
        <f t="shared" si="321"/>
        <v>1</v>
      </c>
      <c r="G1884" s="14" t="b">
        <f>IFERROR(VLOOKUP(A1884,'Calculs FA (auto)'!A:F,6,0),FALSE)</f>
        <v>0</v>
      </c>
      <c r="H1884" s="14" t="b">
        <f t="shared" si="322"/>
        <v>0</v>
      </c>
      <c r="I1884" s="16">
        <f>IFERROR(VLOOKUP(A1884,'Moyennes FI (en entrée)'!B:N,7,0),"")</f>
        <v>9.35</v>
      </c>
      <c r="J1884" s="16">
        <f>IFERROR(VLOOKUP(VLOOKUP(A1884,'Fichier FI (en entrée)'!B:AH,33,0),Modificateurs!A$2:B$5,2,0),0)</f>
        <v>0</v>
      </c>
      <c r="K1884" s="16">
        <f>IFERROR(VLOOKUP(VLOOKUP(A1884,'Redoub FI (en entrée)'!B:N,7,0),Modificateurs!A$8:B$11,2,0),0)</f>
        <v>0</v>
      </c>
      <c r="L1884" s="16">
        <f>IFERROR(VLOOKUP(M1884,Modificateurs!D$1:E$94,2,0),0)</f>
        <v>2</v>
      </c>
      <c r="M1884" t="str">
        <f>VLOOKUP(A1884,'Fichier FI (en entrée)'!B:AH,16,0)&amp;" "&amp;VLOOKUP(A1884,'Fichier FI (en entrée)'!B:AH,20,0)&amp;" "&amp;VLOOKUP(A1884,'Fichier FI (en entrée)'!B:AH,27,0)&amp;" "&amp;VLOOKUP(A1884,'Fichier FI (en entrée)'!B:AH,29,0)</f>
        <v xml:space="preserve">  Scientifique Physique-chimie</v>
      </c>
      <c r="N1884" t="str">
        <f>VLOOKUP(A1884,'Fichier FI (en entrée)'!B:AH,8,0)</f>
        <v>Scolarisé dans le supérieur en France</v>
      </c>
      <c r="O1884" t="b">
        <f>AND(C1884&gt;Synthèse!B$8,C1884&lt;Synthèse!B$10,NOT(Y1884))</f>
        <v>1</v>
      </c>
      <c r="Q1884" s="60">
        <f>ROUNDUP(C1884/(Synthèse!$B$4+Synthèse!$B$1)*8,0)</f>
        <v>5</v>
      </c>
      <c r="R1884" s="60">
        <f>IFERROR(VLOOKUP(A1884,'Evaluations (formulaire)'!A:P,6,0)+VLOOKUP(A1884,'Evaluations (formulaire)'!A:P,7,0),0)</f>
        <v>0</v>
      </c>
      <c r="S1884" s="60">
        <f>IFERROR(VLOOKUP(A1884,'Evaluations (formulaire)'!A:P,8,0),0)</f>
        <v>0</v>
      </c>
      <c r="T1884" s="60">
        <f>IF(AND(ISBLANK(P1884),Q1884&lt;=2),Synthèse!$B$41,IF(AND(ISBLANK(P1884),Q1884&gt;=7),Synthèse!$C$41,R1884+S1884))</f>
        <v>0</v>
      </c>
      <c r="U1884" s="60">
        <f t="shared" si="323"/>
        <v>11.35</v>
      </c>
      <c r="V1884" s="60">
        <f t="shared" si="324"/>
        <v>866</v>
      </c>
      <c r="X1884" s="26">
        <v>773</v>
      </c>
      <c r="Y1884" s="26" t="b">
        <f>IFERROR(VLOOKUP(A1884,'Calculs FA (auto)'!A:O,15,0),FALSE)</f>
        <v>0</v>
      </c>
      <c r="Z1884" s="26">
        <f>IFERROR(VLOOKUP(A1884,'Evaluations (formulaire)'!A:M,9,0),0)</f>
        <v>0</v>
      </c>
      <c r="AA1884" s="135" t="b">
        <v>1</v>
      </c>
      <c r="AB1884" s="135" t="b">
        <v>0</v>
      </c>
      <c r="AC1884" s="135" t="b">
        <f t="shared" si="325"/>
        <v>1</v>
      </c>
      <c r="AD1884" s="135" t="b">
        <f t="shared" si="326"/>
        <v>0</v>
      </c>
      <c r="AE1884" s="135" t="b">
        <f t="shared" si="327"/>
        <v>0</v>
      </c>
      <c r="AF1884" s="135" t="b">
        <f>AND(AC1884,$V1884&lt;=Synthèse!$B$44)</f>
        <v>0</v>
      </c>
      <c r="AG1884" s="135" t="b">
        <f>AND(AD1884,$V1884&lt;=Synthèse!$B$44)</f>
        <v>0</v>
      </c>
      <c r="AH1884" s="135" t="b">
        <f>AND(AE1884,$V1884&lt;=Synthèse!$B$44)</f>
        <v>0</v>
      </c>
      <c r="AI1884" s="137" t="b">
        <v>0</v>
      </c>
      <c r="AJ1884" s="137" t="b">
        <v>1</v>
      </c>
      <c r="AK1884" s="137" t="b">
        <f t="shared" si="328"/>
        <v>0</v>
      </c>
      <c r="AL1884" s="137" t="b">
        <f t="shared" si="329"/>
        <v>1</v>
      </c>
      <c r="AM1884" s="137" t="b">
        <f>AND(AK1884,$V1884&lt;=Synthèse!$B$44)</f>
        <v>0</v>
      </c>
      <c r="AN1884" s="137" t="b">
        <f>AND(AL1884,$V1884&lt;=Synthèse!$B$44)</f>
        <v>0</v>
      </c>
    </row>
    <row r="1885" spans="1:40">
      <c r="A1885" s="17">
        <v>1093057</v>
      </c>
      <c r="B1885" t="str">
        <f ca="1">VLOOKUP(A1885,'Fichier FI (en entrée)'!B:AH,3,0)</f>
        <v>LGHDUUSHWH</v>
      </c>
      <c r="C1885">
        <f t="shared" si="320"/>
        <v>1239</v>
      </c>
      <c r="D1885">
        <f t="shared" si="330"/>
        <v>6.9700000000000006</v>
      </c>
      <c r="E1885" s="14" t="str">
        <f>VLOOKUP(A1885,'Fichier FI (en entrée)'!B:AH,2,0)</f>
        <v>EV</v>
      </c>
      <c r="F1885" s="14" t="b">
        <f t="shared" si="321"/>
        <v>1</v>
      </c>
      <c r="G1885" s="14" t="b">
        <f>IFERROR(VLOOKUP(A1885,'Calculs FA (auto)'!A:F,6,0),FALSE)</f>
        <v>1</v>
      </c>
      <c r="H1885" s="14" t="b">
        <f t="shared" si="322"/>
        <v>1</v>
      </c>
      <c r="I1885" s="16">
        <f>IFERROR(VLOOKUP(A1885,'Moyennes FI (en entrée)'!B:N,7,0),"")</f>
        <v>10.97</v>
      </c>
      <c r="J1885" s="16">
        <f>IFERROR(VLOOKUP(VLOOKUP(A1885,'Fichier FI (en entrée)'!B:AH,33,0),Modificateurs!A$2:B$5,2,0),0)</f>
        <v>0</v>
      </c>
      <c r="K1885" s="16">
        <f>IFERROR(VLOOKUP(VLOOKUP(A1885,'Redoub FI (en entrée)'!B:N,7,0),Modificateurs!A$8:B$11,2,0),0)</f>
        <v>0</v>
      </c>
      <c r="L1885" s="16">
        <f>IFERROR(VLOOKUP(M1885,Modificateurs!D$1:E$94,2,0),0)</f>
        <v>-4</v>
      </c>
      <c r="M1885" t="str">
        <f>VLOOKUP(A1885,'Fichier FI (en entrée)'!B:AH,16,0)&amp;" "&amp;VLOOKUP(A1885,'Fichier FI (en entrée)'!B:AH,20,0)&amp;" "&amp;VLOOKUP(A1885,'Fichier FI (en entrée)'!B:AH,27,0)&amp;" "&amp;VLOOKUP(A1885,'Fichier FI (en entrée)'!B:AH,29,0)</f>
        <v xml:space="preserve">  Sciences et Technologies de l'Industrie et du Développement Durable Energies et environnement</v>
      </c>
      <c r="N1885" t="str">
        <f>VLOOKUP(A1885,'Fichier FI (en entrée)'!B:AH,8,0)</f>
        <v>Scolarisé dans le supérieur en France</v>
      </c>
      <c r="O1885" t="b">
        <f>AND(C1885&gt;Synthèse!B$8,C1885&lt;Synthèse!B$10,NOT(Y1885))</f>
        <v>0</v>
      </c>
      <c r="Q1885" s="60">
        <f>ROUNDUP(C1885/(Synthèse!$B$4+Synthèse!$B$1)*8,0)</f>
        <v>6</v>
      </c>
      <c r="R1885" s="60">
        <f>IFERROR(VLOOKUP(A1885,'Evaluations (formulaire)'!A:P,6,0)+VLOOKUP(A1885,'Evaluations (formulaire)'!A:P,7,0),0)</f>
        <v>0</v>
      </c>
      <c r="S1885" s="60">
        <f>IFERROR(VLOOKUP(A1885,'Evaluations (formulaire)'!A:P,8,0),0)</f>
        <v>0</v>
      </c>
      <c r="T1885" s="60">
        <f>IF(AND(ISBLANK(P1885),Q1885&lt;=2),Synthèse!$B$41,IF(AND(ISBLANK(P1885),Q1885&gt;=7),Synthèse!$C$41,R1885+S1885))</f>
        <v>0</v>
      </c>
      <c r="U1885" s="60">
        <f t="shared" si="323"/>
        <v>6.9700000000000006</v>
      </c>
      <c r="V1885" s="60">
        <f t="shared" si="324"/>
        <v>1237</v>
      </c>
      <c r="X1885" s="26">
        <v>1144</v>
      </c>
      <c r="Y1885" s="26" t="b">
        <f>IFERROR(VLOOKUP(A1885,'Calculs FA (auto)'!A:O,15,0),FALSE)</f>
        <v>1</v>
      </c>
      <c r="Z1885" s="26">
        <f>IFERROR(VLOOKUP(A1885,'Evaluations (formulaire)'!A:M,9,0),0)</f>
        <v>0</v>
      </c>
      <c r="AA1885" s="135" t="b">
        <v>1</v>
      </c>
      <c r="AB1885" s="135" t="b">
        <v>0</v>
      </c>
      <c r="AC1885" s="135" t="b">
        <f t="shared" si="325"/>
        <v>1</v>
      </c>
      <c r="AD1885" s="135" t="b">
        <f t="shared" si="326"/>
        <v>0</v>
      </c>
      <c r="AE1885" s="135" t="b">
        <f t="shared" si="327"/>
        <v>0</v>
      </c>
      <c r="AF1885" s="135" t="b">
        <f>AND(AC1885,$V1885&lt;=Synthèse!$B$44)</f>
        <v>0</v>
      </c>
      <c r="AG1885" s="135" t="b">
        <f>AND(AD1885,$V1885&lt;=Synthèse!$B$44)</f>
        <v>0</v>
      </c>
      <c r="AH1885" s="135" t="b">
        <f>AND(AE1885,$V1885&lt;=Synthèse!$B$44)</f>
        <v>0</v>
      </c>
      <c r="AI1885" s="137" t="b">
        <v>0</v>
      </c>
      <c r="AJ1885" s="137" t="b">
        <v>1</v>
      </c>
      <c r="AK1885" s="137" t="b">
        <f t="shared" si="328"/>
        <v>0</v>
      </c>
      <c r="AL1885" s="137" t="b">
        <f t="shared" si="329"/>
        <v>1</v>
      </c>
      <c r="AM1885" s="137" t="b">
        <f>AND(AK1885,$V1885&lt;=Synthèse!$B$44)</f>
        <v>0</v>
      </c>
      <c r="AN1885" s="137" t="b">
        <f>AND(AL1885,$V1885&lt;=Synthèse!$B$44)</f>
        <v>0</v>
      </c>
    </row>
    <row r="1886" spans="1:40">
      <c r="A1886" s="17">
        <v>1094944</v>
      </c>
      <c r="B1886" t="str">
        <f ca="1">VLOOKUP(A1886,'Fichier FI (en entrée)'!B:AH,3,0)</f>
        <v>BVNEYINTKZ</v>
      </c>
      <c r="C1886">
        <f t="shared" si="320"/>
        <v>616</v>
      </c>
      <c r="D1886">
        <f t="shared" si="330"/>
        <v>12.81</v>
      </c>
      <c r="E1886" s="14" t="str">
        <f>VLOOKUP(A1886,'Fichier FI (en entrée)'!B:AH,2,0)</f>
        <v>EV</v>
      </c>
      <c r="F1886" s="14" t="b">
        <f t="shared" si="321"/>
        <v>1</v>
      </c>
      <c r="G1886" s="14" t="b">
        <f>IFERROR(VLOOKUP(A1886,'Calculs FA (auto)'!A:F,6,0),FALSE)</f>
        <v>0</v>
      </c>
      <c r="H1886" s="14" t="b">
        <f t="shared" si="322"/>
        <v>0</v>
      </c>
      <c r="I1886" s="16">
        <f>IFERROR(VLOOKUP(A1886,'Moyennes FI (en entrée)'!B:N,7,0),"")</f>
        <v>10.81</v>
      </c>
      <c r="J1886" s="16">
        <f>IFERROR(VLOOKUP(VLOOKUP(A1886,'Fichier FI (en entrée)'!B:AH,33,0),Modificateurs!A$2:B$5,2,0),0)</f>
        <v>0</v>
      </c>
      <c r="K1886" s="16">
        <f>IFERROR(VLOOKUP(VLOOKUP(A1886,'Redoub FI (en entrée)'!B:N,7,0),Modificateurs!A$8:B$11,2,0),0)</f>
        <v>0</v>
      </c>
      <c r="L1886" s="16">
        <f>IFERROR(VLOOKUP(M1886,Modificateurs!D$1:E$94,2,0),0)</f>
        <v>2</v>
      </c>
      <c r="M1886" t="str">
        <f>VLOOKUP(A1886,'Fichier FI (en entrée)'!B:AH,16,0)&amp;" "&amp;VLOOKUP(A1886,'Fichier FI (en entrée)'!B:AH,20,0)&amp;" "&amp;VLOOKUP(A1886,'Fichier FI (en entrée)'!B:AH,27,0)&amp;" "&amp;VLOOKUP(A1886,'Fichier FI (en entrée)'!B:AH,29,0)</f>
        <v xml:space="preserve">  Scientifique Physique-chimie</v>
      </c>
      <c r="N1886" t="str">
        <f>VLOOKUP(A1886,'Fichier FI (en entrée)'!B:AH,8,0)</f>
        <v>Scolarisé dans le supérieur en France</v>
      </c>
      <c r="O1886" t="b">
        <f>AND(C1886&gt;Synthèse!B$8,C1886&lt;Synthèse!B$10,NOT(Y1886))</f>
        <v>1</v>
      </c>
      <c r="Q1886" s="60">
        <f>ROUNDUP(C1886/(Synthèse!$B$4+Synthèse!$B$1)*8,0)</f>
        <v>3</v>
      </c>
      <c r="R1886" s="60">
        <f>IFERROR(VLOOKUP(A1886,'Evaluations (formulaire)'!A:P,6,0)+VLOOKUP(A1886,'Evaluations (formulaire)'!A:P,7,0),0)</f>
        <v>0</v>
      </c>
      <c r="S1886" s="60">
        <f>IFERROR(VLOOKUP(A1886,'Evaluations (formulaire)'!A:P,8,0),0)</f>
        <v>0</v>
      </c>
      <c r="T1886" s="60">
        <f>IF(AND(ISBLANK(P1886),Q1886&lt;=2),Synthèse!$B$41,IF(AND(ISBLANK(P1886),Q1886&gt;=7),Synthèse!$C$41,R1886+S1886))</f>
        <v>0</v>
      </c>
      <c r="U1886" s="60">
        <f t="shared" si="323"/>
        <v>12.81</v>
      </c>
      <c r="V1886" s="60">
        <f t="shared" si="324"/>
        <v>617</v>
      </c>
      <c r="X1886" s="26">
        <v>110</v>
      </c>
      <c r="Y1886" s="26" t="b">
        <f>IFERROR(VLOOKUP(A1886,'Calculs FA (auto)'!A:O,15,0),FALSE)</f>
        <v>0</v>
      </c>
      <c r="Z1886" s="26">
        <f>IFERROR(VLOOKUP(A1886,'Evaluations (formulaire)'!A:M,9,0),0)</f>
        <v>0</v>
      </c>
      <c r="AA1886" s="135" t="b">
        <v>0</v>
      </c>
      <c r="AB1886" s="135" t="b">
        <v>0</v>
      </c>
      <c r="AC1886" s="135" t="b">
        <f t="shared" si="325"/>
        <v>0</v>
      </c>
      <c r="AD1886" s="135" t="b">
        <f t="shared" si="326"/>
        <v>0</v>
      </c>
      <c r="AE1886" s="135" t="b">
        <f t="shared" si="327"/>
        <v>1</v>
      </c>
      <c r="AF1886" s="135" t="b">
        <f>AND(AC1886,$V1886&lt;=Synthèse!$B$44)</f>
        <v>0</v>
      </c>
      <c r="AG1886" s="135" t="b">
        <f>AND(AD1886,$V1886&lt;=Synthèse!$B$44)</f>
        <v>0</v>
      </c>
      <c r="AH1886" s="135" t="b">
        <f>AND(AE1886,$V1886&lt;=Synthèse!$B$44)</f>
        <v>1</v>
      </c>
      <c r="AI1886" s="137" t="b">
        <v>0</v>
      </c>
      <c r="AJ1886" s="137" t="b">
        <v>0</v>
      </c>
      <c r="AK1886" s="137" t="b">
        <f t="shared" si="328"/>
        <v>0</v>
      </c>
      <c r="AL1886" s="137" t="b">
        <f t="shared" si="329"/>
        <v>0</v>
      </c>
      <c r="AM1886" s="137" t="b">
        <f>AND(AK1886,$V1886&lt;=Synthèse!$B$44)</f>
        <v>0</v>
      </c>
      <c r="AN1886" s="137" t="b">
        <f>AND(AL1886,$V1886&lt;=Synthèse!$B$44)</f>
        <v>0</v>
      </c>
    </row>
    <row r="1887" spans="1:40">
      <c r="A1887" s="17">
        <v>1095209</v>
      </c>
      <c r="B1887" t="str">
        <f ca="1">VLOOKUP(A1887,'Fichier FI (en entrée)'!B:AH,3,0)</f>
        <v>SUGJQUFGUL</v>
      </c>
      <c r="C1887">
        <f t="shared" si="320"/>
        <v>2097</v>
      </c>
      <c r="D1887">
        <f t="shared" si="330"/>
        <v>-100</v>
      </c>
      <c r="E1887" s="14" t="str">
        <f>VLOOKUP(A1887,'Fichier FI (en entrée)'!B:AH,2,0)</f>
        <v>ENV</v>
      </c>
      <c r="F1887" s="14" t="b">
        <f t="shared" si="321"/>
        <v>0</v>
      </c>
      <c r="G1887" s="14" t="b">
        <f>IFERROR(VLOOKUP(A1887,'Calculs FA (auto)'!A:F,6,0),FALSE)</f>
        <v>0</v>
      </c>
      <c r="H1887" s="14" t="b">
        <f t="shared" si="322"/>
        <v>0</v>
      </c>
      <c r="I1887" s="16" t="str">
        <f>IFERROR(VLOOKUP(A1887,'Moyennes FI (en entrée)'!B:N,7,0),"")</f>
        <v/>
      </c>
      <c r="J1887" s="16">
        <f>IFERROR(VLOOKUP(VLOOKUP(A1887,'Fichier FI (en entrée)'!B:AH,33,0),Modificateurs!A$2:B$5,2,0),0)</f>
        <v>0</v>
      </c>
      <c r="K1887" s="16">
        <f>IFERROR(VLOOKUP(VLOOKUP(A1887,'Redoub FI (en entrée)'!B:N,7,0),Modificateurs!A$8:B$11,2,0),0)</f>
        <v>0</v>
      </c>
      <c r="L1887" s="16">
        <f>IFERROR(VLOOKUP(M1887,Modificateurs!D$1:E$94,2,0),0)</f>
        <v>-12</v>
      </c>
      <c r="M1887" t="str">
        <f>VLOOKUP(A1887,'Fichier FI (en entrée)'!B:AH,16,0)&amp;" "&amp;VLOOKUP(A1887,'Fichier FI (en entrée)'!B:AH,20,0)&amp;" "&amp;VLOOKUP(A1887,'Fichier FI (en entrée)'!B:AH,27,0)&amp;" "&amp;VLOOKUP(A1887,'Fichier FI (en entrée)'!B:AH,29,0)</f>
        <v xml:space="preserve">  Sciences et technologies de la gestion Comptabilité et finance d'entreprise</v>
      </c>
      <c r="N1887" t="str">
        <f>VLOOKUP(A1887,'Fichier FI (en entrée)'!B:AH,8,0)</f>
        <v>Non scolarisé</v>
      </c>
      <c r="O1887" t="b">
        <f>AND(C1887&gt;Synthèse!B$8,C1887&lt;Synthèse!B$10,NOT(Y1887))</f>
        <v>0</v>
      </c>
      <c r="Q1887" s="60">
        <f>ROUNDUP(C1887/(Synthèse!$B$4+Synthèse!$B$1)*8,0)</f>
        <v>10</v>
      </c>
      <c r="R1887" s="60">
        <f>IFERROR(VLOOKUP(A1887,'Evaluations (formulaire)'!A:P,6,0)+VLOOKUP(A1887,'Evaluations (formulaire)'!A:P,7,0),0)</f>
        <v>0</v>
      </c>
      <c r="S1887" s="60">
        <f>IFERROR(VLOOKUP(A1887,'Evaluations (formulaire)'!A:P,8,0),0)</f>
        <v>0</v>
      </c>
      <c r="T1887" s="60">
        <f>IF(AND(ISBLANK(P1887),Q1887&lt;=2),Synthèse!$B$41,IF(AND(ISBLANK(P1887),Q1887&gt;=7),Synthèse!$C$41,R1887+S1887))</f>
        <v>4.6296296296296294E-3</v>
      </c>
      <c r="U1887" s="60">
        <f t="shared" si="323"/>
        <v>-99.995370370370367</v>
      </c>
      <c r="V1887" s="60">
        <f t="shared" si="324"/>
        <v>1983</v>
      </c>
      <c r="X1887" s="26">
        <v>1532</v>
      </c>
      <c r="Y1887" s="26" t="b">
        <f>IFERROR(VLOOKUP(A1887,'Calculs FA (auto)'!A:O,15,0),FALSE)</f>
        <v>0</v>
      </c>
      <c r="Z1887" s="26">
        <f>IFERROR(VLOOKUP(A1887,'Evaluations (formulaire)'!A:M,9,0),0)</f>
        <v>0</v>
      </c>
      <c r="AA1887" s="135" t="b">
        <v>0</v>
      </c>
      <c r="AB1887" s="135" t="b">
        <v>1</v>
      </c>
      <c r="AC1887" s="135" t="b">
        <f t="shared" si="325"/>
        <v>0</v>
      </c>
      <c r="AD1887" s="135" t="b">
        <f t="shared" si="326"/>
        <v>0</v>
      </c>
      <c r="AE1887" s="135" t="b">
        <f t="shared" si="327"/>
        <v>0</v>
      </c>
      <c r="AF1887" s="135" t="b">
        <f>AND(AC1887,$V1887&lt;=Synthèse!$B$44)</f>
        <v>0</v>
      </c>
      <c r="AG1887" s="135" t="b">
        <f>AND(AD1887,$V1887&lt;=Synthèse!$B$44)</f>
        <v>0</v>
      </c>
      <c r="AH1887" s="135" t="b">
        <f>AND(AE1887,$V1887&lt;=Synthèse!$B$44)</f>
        <v>0</v>
      </c>
      <c r="AI1887" s="137" t="b">
        <v>0</v>
      </c>
      <c r="AJ1887" s="137" t="b">
        <v>0</v>
      </c>
      <c r="AK1887" s="137" t="b">
        <f t="shared" si="328"/>
        <v>0</v>
      </c>
      <c r="AL1887" s="137" t="b">
        <f t="shared" si="329"/>
        <v>0</v>
      </c>
      <c r="AM1887" s="137" t="b">
        <f>AND(AK1887,$V1887&lt;=Synthèse!$B$44)</f>
        <v>0</v>
      </c>
      <c r="AN1887" s="137" t="b">
        <f>AND(AL1887,$V1887&lt;=Synthèse!$B$44)</f>
        <v>0</v>
      </c>
    </row>
    <row r="1888" spans="1:40">
      <c r="A1888" s="17">
        <v>1095372</v>
      </c>
      <c r="B1888" t="str">
        <f ca="1">VLOOKUP(A1888,'Fichier FI (en entrée)'!B:AH,3,0)</f>
        <v>OEJYRESHJD</v>
      </c>
      <c r="C1888">
        <f t="shared" si="320"/>
        <v>2097</v>
      </c>
      <c r="D1888">
        <f t="shared" si="330"/>
        <v>-100</v>
      </c>
      <c r="E1888" s="14" t="str">
        <f>VLOOKUP(A1888,'Fichier FI (en entrée)'!B:AH,2,0)</f>
        <v>ENV</v>
      </c>
      <c r="F1888" s="14" t="b">
        <f t="shared" si="321"/>
        <v>0</v>
      </c>
      <c r="G1888" s="14" t="b">
        <f>IFERROR(VLOOKUP(A1888,'Calculs FA (auto)'!A:F,6,0),FALSE)</f>
        <v>0</v>
      </c>
      <c r="H1888" s="14" t="b">
        <f t="shared" si="322"/>
        <v>0</v>
      </c>
      <c r="I1888" s="16" t="str">
        <f>IFERROR(VLOOKUP(A1888,'Moyennes FI (en entrée)'!B:N,7,0),"")</f>
        <v/>
      </c>
      <c r="J1888" s="16">
        <f>IFERROR(VLOOKUP(VLOOKUP(A1888,'Fichier FI (en entrée)'!B:AH,33,0),Modificateurs!A$2:B$5,2,0),0)</f>
        <v>0</v>
      </c>
      <c r="K1888" s="16">
        <f>IFERROR(VLOOKUP(VLOOKUP(A1888,'Redoub FI (en entrée)'!B:N,7,0),Modificateurs!A$8:B$11,2,0),0)</f>
        <v>0</v>
      </c>
      <c r="L1888" s="16">
        <f>IFERROR(VLOOKUP(M1888,Modificateurs!D$1:E$94,2,0),0)</f>
        <v>0</v>
      </c>
      <c r="M1888" t="str">
        <f>VLOOKUP(A1888,'Fichier FI (en entrée)'!B:AH,16,0)&amp;" "&amp;VLOOKUP(A1888,'Fichier FI (en entrée)'!B:AH,20,0)&amp;" "&amp;VLOOKUP(A1888,'Fichier FI (en entrée)'!B:AH,27,0)&amp;" "&amp;VLOOKUP(A1888,'Fichier FI (en entrée)'!B:AH,29,0)</f>
        <v xml:space="preserve">   </v>
      </c>
      <c r="N1888" t="str">
        <f>VLOOKUP(A1888,'Fichier FI (en entrée)'!B:AH,8,0)</f>
        <v>Scolarisé en MC, FCIL, MGI, DAEU, MANN hors contrat,bac international</v>
      </c>
      <c r="O1888" t="b">
        <f>AND(C1888&gt;Synthèse!B$8,C1888&lt;Synthèse!B$10,NOT(Y1888))</f>
        <v>0</v>
      </c>
      <c r="Q1888" s="60">
        <f>ROUNDUP(C1888/(Synthèse!$B$4+Synthèse!$B$1)*8,0)</f>
        <v>10</v>
      </c>
      <c r="R1888" s="60">
        <f>IFERROR(VLOOKUP(A1888,'Evaluations (formulaire)'!A:P,6,0)+VLOOKUP(A1888,'Evaluations (formulaire)'!A:P,7,0),0)</f>
        <v>0</v>
      </c>
      <c r="S1888" s="60">
        <f>IFERROR(VLOOKUP(A1888,'Evaluations (formulaire)'!A:P,8,0),0)</f>
        <v>0</v>
      </c>
      <c r="T1888" s="60">
        <f>IF(AND(ISBLANK(P1888),Q1888&lt;=2),Synthèse!$B$41,IF(AND(ISBLANK(P1888),Q1888&gt;=7),Synthèse!$C$41,R1888+S1888))</f>
        <v>4.6296296296296294E-3</v>
      </c>
      <c r="U1888" s="60">
        <f t="shared" si="323"/>
        <v>-99.995370370370367</v>
      </c>
      <c r="V1888" s="60">
        <f t="shared" si="324"/>
        <v>1983</v>
      </c>
      <c r="X1888" s="26">
        <v>1580</v>
      </c>
      <c r="Y1888" s="26" t="b">
        <f>IFERROR(VLOOKUP(A1888,'Calculs FA (auto)'!A:O,15,0),FALSE)</f>
        <v>0</v>
      </c>
      <c r="Z1888" s="26">
        <f>IFERROR(VLOOKUP(A1888,'Evaluations (formulaire)'!A:M,9,0),0)</f>
        <v>0</v>
      </c>
      <c r="AA1888" s="135" t="b">
        <v>0</v>
      </c>
      <c r="AB1888" s="135" t="b">
        <v>1</v>
      </c>
      <c r="AC1888" s="135" t="b">
        <f t="shared" si="325"/>
        <v>0</v>
      </c>
      <c r="AD1888" s="135" t="b">
        <f t="shared" si="326"/>
        <v>0</v>
      </c>
      <c r="AE1888" s="135" t="b">
        <f t="shared" si="327"/>
        <v>0</v>
      </c>
      <c r="AF1888" s="135" t="b">
        <f>AND(AC1888,$V1888&lt;=Synthèse!$B$44)</f>
        <v>0</v>
      </c>
      <c r="AG1888" s="135" t="b">
        <f>AND(AD1888,$V1888&lt;=Synthèse!$B$44)</f>
        <v>0</v>
      </c>
      <c r="AH1888" s="135" t="b">
        <f>AND(AE1888,$V1888&lt;=Synthèse!$B$44)</f>
        <v>0</v>
      </c>
      <c r="AI1888" s="137" t="b">
        <v>1</v>
      </c>
      <c r="AJ1888" s="137" t="b">
        <v>0</v>
      </c>
      <c r="AK1888" s="137" t="b">
        <f t="shared" si="328"/>
        <v>0</v>
      </c>
      <c r="AL1888" s="137" t="b">
        <f t="shared" si="329"/>
        <v>0</v>
      </c>
      <c r="AM1888" s="137" t="b">
        <f>AND(AK1888,$V1888&lt;=Synthèse!$B$44)</f>
        <v>0</v>
      </c>
      <c r="AN1888" s="137" t="b">
        <f>AND(AL1888,$V1888&lt;=Synthèse!$B$44)</f>
        <v>0</v>
      </c>
    </row>
    <row r="1889" spans="1:40">
      <c r="A1889" s="17">
        <v>1096306</v>
      </c>
      <c r="B1889" t="str">
        <f ca="1">VLOOKUP(A1889,'Fichier FI (en entrée)'!B:AH,3,0)</f>
        <v>GIFSAFZITE</v>
      </c>
      <c r="C1889">
        <f t="shared" si="320"/>
        <v>703</v>
      </c>
      <c r="D1889">
        <f t="shared" si="330"/>
        <v>12.18</v>
      </c>
      <c r="E1889" s="14" t="str">
        <f>VLOOKUP(A1889,'Fichier FI (en entrée)'!B:AH,2,0)</f>
        <v>EV</v>
      </c>
      <c r="F1889" s="14" t="b">
        <f t="shared" si="321"/>
        <v>1</v>
      </c>
      <c r="G1889" s="14" t="b">
        <f>IFERROR(VLOOKUP(A1889,'Calculs FA (auto)'!A:F,6,0),FALSE)</f>
        <v>0</v>
      </c>
      <c r="H1889" s="14" t="b">
        <f t="shared" si="322"/>
        <v>0</v>
      </c>
      <c r="I1889" s="16">
        <f>IFERROR(VLOOKUP(A1889,'Moyennes FI (en entrée)'!B:N,7,0),"")</f>
        <v>10.18</v>
      </c>
      <c r="J1889" s="16">
        <f>IFERROR(VLOOKUP(VLOOKUP(A1889,'Fichier FI (en entrée)'!B:AH,33,0),Modificateurs!A$2:B$5,2,0),0)</f>
        <v>0</v>
      </c>
      <c r="K1889" s="16">
        <f>IFERROR(VLOOKUP(VLOOKUP(A1889,'Redoub FI (en entrée)'!B:N,7,0),Modificateurs!A$8:B$11,2,0),0)</f>
        <v>0</v>
      </c>
      <c r="L1889" s="16">
        <f>IFERROR(VLOOKUP(M1889,Modificateurs!D$1:E$94,2,0),0)</f>
        <v>2</v>
      </c>
      <c r="M1889" t="str">
        <f>VLOOKUP(A1889,'Fichier FI (en entrée)'!B:AH,16,0)&amp;" "&amp;VLOOKUP(A1889,'Fichier FI (en entrée)'!B:AH,20,0)&amp;" "&amp;VLOOKUP(A1889,'Fichier FI (en entrée)'!B:AH,27,0)&amp;" "&amp;VLOOKUP(A1889,'Fichier FI (en entrée)'!B:AH,29,0)</f>
        <v xml:space="preserve">  Sciences et Technologies de l'Industrie et du Développement Durable Système informatique et numérique</v>
      </c>
      <c r="N1889" t="str">
        <f>VLOOKUP(A1889,'Fichier FI (en entrée)'!B:AH,8,0)</f>
        <v>Scolarisé dans le supérieur en France</v>
      </c>
      <c r="O1889" t="b">
        <f>AND(C1889&gt;Synthèse!B$8,C1889&lt;Synthèse!B$10,NOT(Y1889))</f>
        <v>1</v>
      </c>
      <c r="Q1889" s="60">
        <f>ROUNDUP(C1889/(Synthèse!$B$4+Synthèse!$B$1)*8,0)</f>
        <v>4</v>
      </c>
      <c r="R1889" s="60">
        <f>IFERROR(VLOOKUP(A1889,'Evaluations (formulaire)'!A:P,6,0)+VLOOKUP(A1889,'Evaluations (formulaire)'!A:P,7,0),0)</f>
        <v>0</v>
      </c>
      <c r="S1889" s="60">
        <f>IFERROR(VLOOKUP(A1889,'Evaluations (formulaire)'!A:P,8,0),0)</f>
        <v>0</v>
      </c>
      <c r="T1889" s="60">
        <f>IF(AND(ISBLANK(P1889),Q1889&lt;=2),Synthèse!$B$41,IF(AND(ISBLANK(P1889),Q1889&gt;=7),Synthèse!$C$41,R1889+S1889))</f>
        <v>0</v>
      </c>
      <c r="U1889" s="60">
        <f t="shared" si="323"/>
        <v>12.18</v>
      </c>
      <c r="V1889" s="60">
        <f t="shared" si="324"/>
        <v>703</v>
      </c>
      <c r="X1889" s="26">
        <v>1425</v>
      </c>
      <c r="Y1889" s="26" t="b">
        <f>IFERROR(VLOOKUP(A1889,'Calculs FA (auto)'!A:O,15,0),FALSE)</f>
        <v>0</v>
      </c>
      <c r="Z1889" s="26">
        <f>IFERROR(VLOOKUP(A1889,'Evaluations (formulaire)'!A:M,9,0),0)</f>
        <v>0</v>
      </c>
      <c r="AA1889" s="135" t="b">
        <v>0</v>
      </c>
      <c r="AB1889" s="135" t="b">
        <v>0</v>
      </c>
      <c r="AC1889" s="135" t="b">
        <f t="shared" si="325"/>
        <v>0</v>
      </c>
      <c r="AD1889" s="135" t="b">
        <f t="shared" si="326"/>
        <v>0</v>
      </c>
      <c r="AE1889" s="135" t="b">
        <f t="shared" si="327"/>
        <v>1</v>
      </c>
      <c r="AF1889" s="135" t="b">
        <f>AND(AC1889,$V1889&lt;=Synthèse!$B$44)</f>
        <v>0</v>
      </c>
      <c r="AG1889" s="135" t="b">
        <f>AND(AD1889,$V1889&lt;=Synthèse!$B$44)</f>
        <v>0</v>
      </c>
      <c r="AH1889" s="135" t="b">
        <f>AND(AE1889,$V1889&lt;=Synthèse!$B$44)</f>
        <v>0</v>
      </c>
      <c r="AI1889" s="137" t="b">
        <v>0</v>
      </c>
      <c r="AJ1889" s="137" t="b">
        <v>0</v>
      </c>
      <c r="AK1889" s="137" t="b">
        <f t="shared" si="328"/>
        <v>0</v>
      </c>
      <c r="AL1889" s="137" t="b">
        <f t="shared" si="329"/>
        <v>0</v>
      </c>
      <c r="AM1889" s="137" t="b">
        <f>AND(AK1889,$V1889&lt;=Synthèse!$B$44)</f>
        <v>0</v>
      </c>
      <c r="AN1889" s="137" t="b">
        <f>AND(AL1889,$V1889&lt;=Synthèse!$B$44)</f>
        <v>0</v>
      </c>
    </row>
    <row r="1890" spans="1:40">
      <c r="A1890" s="17">
        <v>1096874</v>
      </c>
      <c r="B1890" t="str">
        <f ca="1">VLOOKUP(A1890,'Fichier FI (en entrée)'!B:AH,3,0)</f>
        <v>PBEQEPYWIJ</v>
      </c>
      <c r="C1890">
        <f t="shared" si="320"/>
        <v>1724</v>
      </c>
      <c r="D1890">
        <f t="shared" si="330"/>
        <v>-20</v>
      </c>
      <c r="E1890" s="14" t="str">
        <f>VLOOKUP(A1890,'Fichier FI (en entrée)'!B:AH,2,0)</f>
        <v>EV</v>
      </c>
      <c r="F1890" s="14" t="b">
        <f t="shared" si="321"/>
        <v>1</v>
      </c>
      <c r="G1890" s="14" t="b">
        <f>IFERROR(VLOOKUP(A1890,'Calculs FA (auto)'!A:F,6,0),FALSE)</f>
        <v>0</v>
      </c>
      <c r="H1890" s="14" t="b">
        <f t="shared" si="322"/>
        <v>0</v>
      </c>
      <c r="I1890" s="16" t="str">
        <f>IFERROR(VLOOKUP(A1890,'Moyennes FI (en entrée)'!B:N,7,0),"")</f>
        <v/>
      </c>
      <c r="J1890" s="16">
        <f>IFERROR(VLOOKUP(VLOOKUP(A1890,'Fichier FI (en entrée)'!B:AH,33,0),Modificateurs!A$2:B$5,2,0),0)</f>
        <v>0</v>
      </c>
      <c r="K1890" s="16">
        <f>IFERROR(VLOOKUP(VLOOKUP(A1890,'Redoub FI (en entrée)'!B:N,7,0),Modificateurs!A$8:B$11,2,0),0)</f>
        <v>0</v>
      </c>
      <c r="L1890" s="16">
        <f>IFERROR(VLOOKUP(M1890,Modificateurs!D$1:E$94,2,0),0)</f>
        <v>0</v>
      </c>
      <c r="M1890" t="str">
        <f>VLOOKUP(A1890,'Fichier FI (en entrée)'!B:AH,16,0)&amp;" "&amp;VLOOKUP(A1890,'Fichier FI (en entrée)'!B:AH,20,0)&amp;" "&amp;VLOOKUP(A1890,'Fichier FI (en entrée)'!B:AH,27,0)&amp;" "&amp;VLOOKUP(A1890,'Fichier FI (en entrée)'!B:AH,29,0)</f>
        <v xml:space="preserve">   </v>
      </c>
      <c r="N1890" t="str">
        <f>VLOOKUP(A1890,'Fichier FI (en entrée)'!B:AH,8,0)</f>
        <v>Scolarisé dans le supérieur en France</v>
      </c>
      <c r="O1890" t="b">
        <f>AND(C1890&gt;Synthèse!B$8,C1890&lt;Synthèse!B$10,NOT(Y1890))</f>
        <v>0</v>
      </c>
      <c r="Q1890" s="60">
        <f>ROUNDUP(C1890/(Synthèse!$B$4+Synthèse!$B$1)*8,0)</f>
        <v>8</v>
      </c>
      <c r="R1890" s="60">
        <f>IFERROR(VLOOKUP(A1890,'Evaluations (formulaire)'!A:P,6,0)+VLOOKUP(A1890,'Evaluations (formulaire)'!A:P,7,0),0)</f>
        <v>0</v>
      </c>
      <c r="S1890" s="60">
        <f>IFERROR(VLOOKUP(A1890,'Evaluations (formulaire)'!A:P,8,0),0)</f>
        <v>0</v>
      </c>
      <c r="T1890" s="60">
        <f>IF(AND(ISBLANK(P1890),Q1890&lt;=2),Synthèse!$B$41,IF(AND(ISBLANK(P1890),Q1890&gt;=7),Synthèse!$C$41,R1890+S1890))</f>
        <v>4.6296296296296294E-3</v>
      </c>
      <c r="U1890" s="60">
        <f t="shared" si="323"/>
        <v>-19.99537037037037</v>
      </c>
      <c r="V1890" s="60">
        <f t="shared" si="324"/>
        <v>1720</v>
      </c>
      <c r="X1890" s="26">
        <v>168</v>
      </c>
      <c r="Y1890" s="26" t="b">
        <f>IFERROR(VLOOKUP(A1890,'Calculs FA (auto)'!A:O,15,0),FALSE)</f>
        <v>0</v>
      </c>
      <c r="Z1890" s="26">
        <f>IFERROR(VLOOKUP(A1890,'Evaluations (formulaire)'!A:M,9,0),0)</f>
        <v>0</v>
      </c>
      <c r="AA1890" s="135" t="b">
        <v>1</v>
      </c>
      <c r="AB1890" s="135" t="b">
        <v>0</v>
      </c>
      <c r="AC1890" s="135" t="b">
        <f t="shared" si="325"/>
        <v>1</v>
      </c>
      <c r="AD1890" s="135" t="b">
        <f t="shared" si="326"/>
        <v>0</v>
      </c>
      <c r="AE1890" s="135" t="b">
        <f t="shared" si="327"/>
        <v>0</v>
      </c>
      <c r="AF1890" s="135" t="b">
        <f>AND(AC1890,$V1890&lt;=Synthèse!$B$44)</f>
        <v>0</v>
      </c>
      <c r="AG1890" s="135" t="b">
        <f>AND(AD1890,$V1890&lt;=Synthèse!$B$44)</f>
        <v>0</v>
      </c>
      <c r="AH1890" s="135" t="b">
        <f>AND(AE1890,$V1890&lt;=Synthèse!$B$44)</f>
        <v>0</v>
      </c>
      <c r="AI1890" s="137" t="b">
        <v>0</v>
      </c>
      <c r="AJ1890" s="137" t="b">
        <v>0</v>
      </c>
      <c r="AK1890" s="137" t="b">
        <f t="shared" si="328"/>
        <v>0</v>
      </c>
      <c r="AL1890" s="137" t="b">
        <f t="shared" si="329"/>
        <v>0</v>
      </c>
      <c r="AM1890" s="137" t="b">
        <f>AND(AK1890,$V1890&lt;=Synthèse!$B$44)</f>
        <v>0</v>
      </c>
      <c r="AN1890" s="137" t="b">
        <f>AND(AL1890,$V1890&lt;=Synthèse!$B$44)</f>
        <v>0</v>
      </c>
    </row>
    <row r="1891" spans="1:40">
      <c r="A1891" s="17">
        <v>1098722</v>
      </c>
      <c r="B1891" t="str">
        <f ca="1">VLOOKUP(A1891,'Fichier FI (en entrée)'!B:AH,3,0)</f>
        <v>PTXYCLPFSS</v>
      </c>
      <c r="C1891">
        <f t="shared" si="320"/>
        <v>2097</v>
      </c>
      <c r="D1891">
        <f t="shared" si="330"/>
        <v>-100</v>
      </c>
      <c r="E1891" s="14" t="str">
        <f>VLOOKUP(A1891,'Fichier FI (en entrée)'!B:AH,2,0)</f>
        <v>ENV</v>
      </c>
      <c r="F1891" s="14" t="b">
        <f t="shared" si="321"/>
        <v>0</v>
      </c>
      <c r="G1891" s="14" t="b">
        <f>IFERROR(VLOOKUP(A1891,'Calculs FA (auto)'!A:F,6,0),FALSE)</f>
        <v>0</v>
      </c>
      <c r="H1891" s="14" t="b">
        <f t="shared" si="322"/>
        <v>0</v>
      </c>
      <c r="I1891" s="16" t="str">
        <f>IFERROR(VLOOKUP(A1891,'Moyennes FI (en entrée)'!B:N,7,0),"")</f>
        <v/>
      </c>
      <c r="J1891" s="16">
        <f>IFERROR(VLOOKUP(VLOOKUP(A1891,'Fichier FI (en entrée)'!B:AH,33,0),Modificateurs!A$2:B$5,2,0),0)</f>
        <v>0</v>
      </c>
      <c r="K1891" s="16">
        <f>IFERROR(VLOOKUP(VLOOKUP(A1891,'Redoub FI (en entrée)'!B:N,7,0),Modificateurs!A$8:B$11,2,0),0)</f>
        <v>0</v>
      </c>
      <c r="L1891" s="16">
        <f>IFERROR(VLOOKUP(M1891,Modificateurs!D$1:E$94,2,0),0)</f>
        <v>-12</v>
      </c>
      <c r="M1891" t="str">
        <f>VLOOKUP(A1891,'Fichier FI (en entrée)'!B:AH,16,0)&amp;" "&amp;VLOOKUP(A1891,'Fichier FI (en entrée)'!B:AH,20,0)&amp;" "&amp;VLOOKUP(A1891,'Fichier FI (en entrée)'!B:AH,27,0)&amp;" "&amp;VLOOKUP(A1891,'Fichier FI (en entrée)'!B:AH,29,0)</f>
        <v xml:space="preserve">  Professionnelle Traitements de surfaces</v>
      </c>
      <c r="N1891" t="str">
        <f>VLOOKUP(A1891,'Fichier FI (en entrée)'!B:AH,8,0)</f>
        <v>Non scolarisé</v>
      </c>
      <c r="O1891" t="b">
        <f>AND(C1891&gt;Synthèse!B$8,C1891&lt;Synthèse!B$10,NOT(Y1891))</f>
        <v>0</v>
      </c>
      <c r="Q1891" s="60">
        <f>ROUNDUP(C1891/(Synthèse!$B$4+Synthèse!$B$1)*8,0)</f>
        <v>10</v>
      </c>
      <c r="R1891" s="60">
        <f>IFERROR(VLOOKUP(A1891,'Evaluations (formulaire)'!A:P,6,0)+VLOOKUP(A1891,'Evaluations (formulaire)'!A:P,7,0),0)</f>
        <v>0</v>
      </c>
      <c r="S1891" s="60">
        <f>IFERROR(VLOOKUP(A1891,'Evaluations (formulaire)'!A:P,8,0),0)</f>
        <v>0</v>
      </c>
      <c r="T1891" s="60">
        <f>IF(AND(ISBLANK(P1891),Q1891&lt;=2),Synthèse!$B$41,IF(AND(ISBLANK(P1891),Q1891&gt;=7),Synthèse!$C$41,R1891+S1891))</f>
        <v>4.6296296296296294E-3</v>
      </c>
      <c r="U1891" s="60">
        <f t="shared" si="323"/>
        <v>-99.995370370370367</v>
      </c>
      <c r="V1891" s="60">
        <f t="shared" si="324"/>
        <v>1983</v>
      </c>
      <c r="X1891" s="26">
        <v>273</v>
      </c>
      <c r="Y1891" s="26" t="b">
        <f>IFERROR(VLOOKUP(A1891,'Calculs FA (auto)'!A:O,15,0),FALSE)</f>
        <v>0</v>
      </c>
      <c r="Z1891" s="26">
        <f>IFERROR(VLOOKUP(A1891,'Evaluations (formulaire)'!A:M,9,0),0)</f>
        <v>0</v>
      </c>
      <c r="AA1891" s="135" t="b">
        <v>0</v>
      </c>
      <c r="AB1891" s="135" t="b">
        <v>0</v>
      </c>
      <c r="AC1891" s="135" t="b">
        <f t="shared" si="325"/>
        <v>0</v>
      </c>
      <c r="AD1891" s="135" t="b">
        <f t="shared" si="326"/>
        <v>0</v>
      </c>
      <c r="AE1891" s="135" t="b">
        <f t="shared" si="327"/>
        <v>0</v>
      </c>
      <c r="AF1891" s="135" t="b">
        <f>AND(AC1891,$V1891&lt;=Synthèse!$B$44)</f>
        <v>0</v>
      </c>
      <c r="AG1891" s="135" t="b">
        <f>AND(AD1891,$V1891&lt;=Synthèse!$B$44)</f>
        <v>0</v>
      </c>
      <c r="AH1891" s="135" t="b">
        <f>AND(AE1891,$V1891&lt;=Synthèse!$B$44)</f>
        <v>0</v>
      </c>
      <c r="AI1891" s="137" t="b">
        <v>0</v>
      </c>
      <c r="AJ1891" s="137" t="b">
        <v>0</v>
      </c>
      <c r="AK1891" s="137" t="b">
        <f t="shared" si="328"/>
        <v>0</v>
      </c>
      <c r="AL1891" s="137" t="b">
        <f t="shared" si="329"/>
        <v>0</v>
      </c>
      <c r="AM1891" s="137" t="b">
        <f>AND(AK1891,$V1891&lt;=Synthèse!$B$44)</f>
        <v>0</v>
      </c>
      <c r="AN1891" s="137" t="b">
        <f>AND(AL1891,$V1891&lt;=Synthèse!$B$44)</f>
        <v>0</v>
      </c>
    </row>
    <row r="1892" spans="1:40">
      <c r="A1892" s="17">
        <v>1098825</v>
      </c>
      <c r="B1892" t="str">
        <f ca="1">VLOOKUP(A1892,'Fichier FI (en entrée)'!B:AH,3,0)</f>
        <v>JZNMQCULTY</v>
      </c>
      <c r="C1892">
        <f t="shared" si="320"/>
        <v>1517</v>
      </c>
      <c r="D1892">
        <f t="shared" si="330"/>
        <v>0.63000000000000078</v>
      </c>
      <c r="E1892" s="14" t="str">
        <f>VLOOKUP(A1892,'Fichier FI (en entrée)'!B:AH,2,0)</f>
        <v>EV</v>
      </c>
      <c r="F1892" s="14" t="b">
        <f t="shared" si="321"/>
        <v>1</v>
      </c>
      <c r="G1892" s="14" t="b">
        <f>IFERROR(VLOOKUP(A1892,'Calculs FA (auto)'!A:F,6,0),FALSE)</f>
        <v>0</v>
      </c>
      <c r="H1892" s="14" t="b">
        <f t="shared" si="322"/>
        <v>0</v>
      </c>
      <c r="I1892" s="16">
        <f>IFERROR(VLOOKUP(A1892,'Moyennes FI (en entrée)'!B:N,7,0),"")</f>
        <v>8.6300000000000008</v>
      </c>
      <c r="J1892" s="16">
        <f>IFERROR(VLOOKUP(VLOOKUP(A1892,'Fichier FI (en entrée)'!B:AH,33,0),Modificateurs!A$2:B$5,2,0),0)</f>
        <v>0</v>
      </c>
      <c r="K1892" s="16">
        <f>IFERROR(VLOOKUP(VLOOKUP(A1892,'Redoub FI (en entrée)'!B:N,7,0),Modificateurs!A$8:B$11,2,0),0)</f>
        <v>0</v>
      </c>
      <c r="L1892" s="16">
        <f>IFERROR(VLOOKUP(M1892,Modificateurs!D$1:E$94,2,0),0)</f>
        <v>-8</v>
      </c>
      <c r="M1892" t="str">
        <f>VLOOKUP(A1892,'Fichier FI (en entrée)'!B:AH,16,0)&amp;" "&amp;VLOOKUP(A1892,'Fichier FI (en entrée)'!B:AH,20,0)&amp;" "&amp;VLOOKUP(A1892,'Fichier FI (en entrée)'!B:AH,27,0)&amp;" "&amp;VLOOKUP(A1892,'Fichier FI (en entrée)'!B:AH,29,0)</f>
        <v xml:space="preserve">  Sciences et technologies de la gestion Gestion systèmes d'information</v>
      </c>
      <c r="N1892" t="str">
        <f>VLOOKUP(A1892,'Fichier FI (en entrée)'!B:AH,8,0)</f>
        <v>Scolarisé dans le supérieur en France</v>
      </c>
      <c r="O1892" t="b">
        <f>AND(C1892&gt;Synthèse!B$8,C1892&lt;Synthèse!B$10,NOT(Y1892))</f>
        <v>0</v>
      </c>
      <c r="Q1892" s="60">
        <f>ROUNDUP(C1892/(Synthèse!$B$4+Synthèse!$B$1)*8,0)</f>
        <v>8</v>
      </c>
      <c r="R1892" s="60">
        <f>IFERROR(VLOOKUP(A1892,'Evaluations (formulaire)'!A:P,6,0)+VLOOKUP(A1892,'Evaluations (formulaire)'!A:P,7,0),0)</f>
        <v>0</v>
      </c>
      <c r="S1892" s="60">
        <f>IFERROR(VLOOKUP(A1892,'Evaluations (formulaire)'!A:P,8,0),0)</f>
        <v>0</v>
      </c>
      <c r="T1892" s="60">
        <f>IF(AND(ISBLANK(P1892),Q1892&lt;=2),Synthèse!$B$41,IF(AND(ISBLANK(P1892),Q1892&gt;=7),Synthèse!$C$41,R1892+S1892))</f>
        <v>4.6296296296296294E-3</v>
      </c>
      <c r="U1892" s="60">
        <f t="shared" si="323"/>
        <v>0.63462962962963043</v>
      </c>
      <c r="V1892" s="60">
        <f t="shared" si="324"/>
        <v>1516</v>
      </c>
      <c r="X1892" s="26">
        <v>697</v>
      </c>
      <c r="Y1892" s="26" t="b">
        <f>IFERROR(VLOOKUP(A1892,'Calculs FA (auto)'!A:O,15,0),FALSE)</f>
        <v>0</v>
      </c>
      <c r="Z1892" s="26">
        <f>IFERROR(VLOOKUP(A1892,'Evaluations (formulaire)'!A:M,9,0),0)</f>
        <v>0</v>
      </c>
      <c r="AA1892" s="135" t="b">
        <v>1</v>
      </c>
      <c r="AB1892" s="135" t="b">
        <v>0</v>
      </c>
      <c r="AC1892" s="135" t="b">
        <f t="shared" si="325"/>
        <v>1</v>
      </c>
      <c r="AD1892" s="135" t="b">
        <f t="shared" si="326"/>
        <v>0</v>
      </c>
      <c r="AE1892" s="135" t="b">
        <f t="shared" si="327"/>
        <v>0</v>
      </c>
      <c r="AF1892" s="135" t="b">
        <f>AND(AC1892,$V1892&lt;=Synthèse!$B$44)</f>
        <v>0</v>
      </c>
      <c r="AG1892" s="135" t="b">
        <f>AND(AD1892,$V1892&lt;=Synthèse!$B$44)</f>
        <v>0</v>
      </c>
      <c r="AH1892" s="135" t="b">
        <f>AND(AE1892,$V1892&lt;=Synthèse!$B$44)</f>
        <v>0</v>
      </c>
      <c r="AI1892" s="137" t="b">
        <v>0</v>
      </c>
      <c r="AJ1892" s="137" t="b">
        <v>1</v>
      </c>
      <c r="AK1892" s="137" t="b">
        <f t="shared" si="328"/>
        <v>0</v>
      </c>
      <c r="AL1892" s="137" t="b">
        <f t="shared" si="329"/>
        <v>1</v>
      </c>
      <c r="AM1892" s="137" t="b">
        <f>AND(AK1892,$V1892&lt;=Synthèse!$B$44)</f>
        <v>0</v>
      </c>
      <c r="AN1892" s="137" t="b">
        <f>AND(AL1892,$V1892&lt;=Synthèse!$B$44)</f>
        <v>0</v>
      </c>
    </row>
    <row r="1893" spans="1:40">
      <c r="A1893" s="17">
        <v>1099022</v>
      </c>
      <c r="B1893" t="str">
        <f ca="1">VLOOKUP(A1893,'Fichier FI (en entrée)'!B:AH,3,0)</f>
        <v>WXYUVJHXSK</v>
      </c>
      <c r="C1893">
        <f t="shared" si="320"/>
        <v>1446</v>
      </c>
      <c r="D1893">
        <f t="shared" si="330"/>
        <v>2.3100000000000005</v>
      </c>
      <c r="E1893" s="14" t="str">
        <f>VLOOKUP(A1893,'Fichier FI (en entrée)'!B:AH,2,0)</f>
        <v>EV</v>
      </c>
      <c r="F1893" s="14" t="b">
        <f t="shared" si="321"/>
        <v>1</v>
      </c>
      <c r="G1893" s="14" t="b">
        <f>IFERROR(VLOOKUP(A1893,'Calculs FA (auto)'!A:F,6,0),FALSE)</f>
        <v>0</v>
      </c>
      <c r="H1893" s="14" t="b">
        <f t="shared" si="322"/>
        <v>0</v>
      </c>
      <c r="I1893" s="16">
        <f>IFERROR(VLOOKUP(A1893,'Moyennes FI (en entrée)'!B:N,7,0),"")</f>
        <v>8.31</v>
      </c>
      <c r="J1893" s="16">
        <f>IFERROR(VLOOKUP(VLOOKUP(A1893,'Fichier FI (en entrée)'!B:AH,33,0),Modificateurs!A$2:B$5,2,0),0)</f>
        <v>0</v>
      </c>
      <c r="K1893" s="16">
        <f>IFERROR(VLOOKUP(VLOOKUP(A1893,'Redoub FI (en entrée)'!B:N,7,0),Modificateurs!A$8:B$11,2,0),0)</f>
        <v>0</v>
      </c>
      <c r="L1893" s="16">
        <f>IFERROR(VLOOKUP(M1893,Modificateurs!D$1:E$94,2,0),0)</f>
        <v>-6</v>
      </c>
      <c r="M1893" t="str">
        <f>VLOOKUP(A1893,'Fichier FI (en entrée)'!B:AH,16,0)&amp;" "&amp;VLOOKUP(A1893,'Fichier FI (en entrée)'!B:AH,20,0)&amp;" "&amp;VLOOKUP(A1893,'Fichier FI (en entrée)'!B:AH,27,0)&amp;" "&amp;VLOOKUP(A1893,'Fichier FI (en entrée)'!B:AH,29,0)</f>
        <v xml:space="preserve">  Sciences et Technologies de l'Industrie et du Développement Durable Innovation Technologique et Eco conception</v>
      </c>
      <c r="N1893" t="str">
        <f>VLOOKUP(A1893,'Fichier FI (en entrée)'!B:AH,8,0)</f>
        <v>Scolarisé dans le supérieur en France</v>
      </c>
      <c r="O1893" t="b">
        <f>AND(C1893&gt;Synthèse!B$8,C1893&lt;Synthèse!B$10,NOT(Y1893))</f>
        <v>0</v>
      </c>
      <c r="Q1893" s="60">
        <f>ROUNDUP(C1893/(Synthèse!$B$4+Synthèse!$B$1)*8,0)</f>
        <v>7</v>
      </c>
      <c r="R1893" s="60">
        <f>IFERROR(VLOOKUP(A1893,'Evaluations (formulaire)'!A:P,6,0)+VLOOKUP(A1893,'Evaluations (formulaire)'!A:P,7,0),0)</f>
        <v>0</v>
      </c>
      <c r="S1893" s="60">
        <f>IFERROR(VLOOKUP(A1893,'Evaluations (formulaire)'!A:P,8,0),0)</f>
        <v>0</v>
      </c>
      <c r="T1893" s="60">
        <f>IF(AND(ISBLANK(P1893),Q1893&lt;=2),Synthèse!$B$41,IF(AND(ISBLANK(P1893),Q1893&gt;=7),Synthèse!$C$41,R1893+S1893))</f>
        <v>4.6296296296296294E-3</v>
      </c>
      <c r="U1893" s="60">
        <f t="shared" si="323"/>
        <v>2.3146296296296303</v>
      </c>
      <c r="V1893" s="60">
        <f t="shared" si="324"/>
        <v>1446</v>
      </c>
      <c r="X1893" s="26">
        <v>845</v>
      </c>
      <c r="Y1893" s="26" t="b">
        <f>IFERROR(VLOOKUP(A1893,'Calculs FA (auto)'!A:O,15,0),FALSE)</f>
        <v>0</v>
      </c>
      <c r="Z1893" s="26">
        <f>IFERROR(VLOOKUP(A1893,'Evaluations (formulaire)'!A:M,9,0),0)</f>
        <v>0</v>
      </c>
      <c r="AA1893" s="135" t="b">
        <v>1</v>
      </c>
      <c r="AB1893" s="135" t="b">
        <v>0</v>
      </c>
      <c r="AC1893" s="135" t="b">
        <f t="shared" si="325"/>
        <v>1</v>
      </c>
      <c r="AD1893" s="135" t="b">
        <f t="shared" si="326"/>
        <v>0</v>
      </c>
      <c r="AE1893" s="135" t="b">
        <f t="shared" si="327"/>
        <v>0</v>
      </c>
      <c r="AF1893" s="135" t="b">
        <f>AND(AC1893,$V1893&lt;=Synthèse!$B$44)</f>
        <v>0</v>
      </c>
      <c r="AG1893" s="135" t="b">
        <f>AND(AD1893,$V1893&lt;=Synthèse!$B$44)</f>
        <v>0</v>
      </c>
      <c r="AH1893" s="135" t="b">
        <f>AND(AE1893,$V1893&lt;=Synthèse!$B$44)</f>
        <v>0</v>
      </c>
      <c r="AI1893" s="137" t="b">
        <v>0</v>
      </c>
      <c r="AJ1893" s="137" t="b">
        <v>0</v>
      </c>
      <c r="AK1893" s="137" t="b">
        <f t="shared" si="328"/>
        <v>0</v>
      </c>
      <c r="AL1893" s="137" t="b">
        <f t="shared" si="329"/>
        <v>0</v>
      </c>
      <c r="AM1893" s="137" t="b">
        <f>AND(AK1893,$V1893&lt;=Synthèse!$B$44)</f>
        <v>0</v>
      </c>
      <c r="AN1893" s="137" t="b">
        <f>AND(AL1893,$V1893&lt;=Synthèse!$B$44)</f>
        <v>0</v>
      </c>
    </row>
    <row r="1894" spans="1:40">
      <c r="A1894" s="17">
        <v>1099167</v>
      </c>
      <c r="B1894" t="str">
        <f ca="1">VLOOKUP(A1894,'Fichier FI (en entrée)'!B:AH,3,0)</f>
        <v>RGEVKYFCWW</v>
      </c>
      <c r="C1894">
        <f t="shared" si="320"/>
        <v>275</v>
      </c>
      <c r="D1894">
        <f t="shared" si="330"/>
        <v>15</v>
      </c>
      <c r="E1894" s="14" t="str">
        <f>VLOOKUP(A1894,'Fichier FI (en entrée)'!B:AH,2,0)</f>
        <v>EV</v>
      </c>
      <c r="F1894" s="14" t="b">
        <f t="shared" si="321"/>
        <v>1</v>
      </c>
      <c r="G1894" s="14" t="b">
        <f>IFERROR(VLOOKUP(A1894,'Calculs FA (auto)'!A:F,6,0),FALSE)</f>
        <v>0</v>
      </c>
      <c r="H1894" s="14" t="b">
        <f t="shared" si="322"/>
        <v>0</v>
      </c>
      <c r="I1894" s="16">
        <f>IFERROR(VLOOKUP(A1894,'Moyennes FI (en entrée)'!B:N,7,0),"")</f>
        <v>15</v>
      </c>
      <c r="J1894" s="16">
        <f>IFERROR(VLOOKUP(VLOOKUP(A1894,'Fichier FI (en entrée)'!B:AH,33,0),Modificateurs!A$2:B$5,2,0),0)</f>
        <v>0</v>
      </c>
      <c r="K1894" s="16">
        <f>IFERROR(VLOOKUP(VLOOKUP(A1894,'Redoub FI (en entrée)'!B:N,7,0),Modificateurs!A$8:B$11,2,0),0)</f>
        <v>0</v>
      </c>
      <c r="L1894" s="16">
        <f>IFERROR(VLOOKUP(M1894,Modificateurs!D$1:E$94,2,0),0)</f>
        <v>0</v>
      </c>
      <c r="M1894" t="str">
        <f>VLOOKUP(A1894,'Fichier FI (en entrée)'!B:AH,16,0)&amp;" "&amp;VLOOKUP(A1894,'Fichier FI (en entrée)'!B:AH,20,0)&amp;" "&amp;VLOOKUP(A1894,'Fichier FI (en entrée)'!B:AH,27,0)&amp;" "&amp;VLOOKUP(A1894,'Fichier FI (en entrée)'!B:AH,29,0)</f>
        <v xml:space="preserve">   </v>
      </c>
      <c r="N1894" t="str">
        <f>VLOOKUP(A1894,'Fichier FI (en entrée)'!B:AH,8,0)</f>
        <v>Scolarisé dans le secondaire à l'étranger</v>
      </c>
      <c r="O1894" t="b">
        <f>AND(C1894&gt;Synthèse!B$8,C1894&lt;Synthèse!B$10,NOT(Y1894))</f>
        <v>0</v>
      </c>
      <c r="Q1894" s="60">
        <f>ROUNDUP(C1894/(Synthèse!$B$4+Synthèse!$B$1)*8,0)</f>
        <v>2</v>
      </c>
      <c r="R1894" s="60">
        <f>IFERROR(VLOOKUP(A1894,'Evaluations (formulaire)'!A:P,6,0)+VLOOKUP(A1894,'Evaluations (formulaire)'!A:P,7,0),0)</f>
        <v>0</v>
      </c>
      <c r="S1894" s="60">
        <f>IFERROR(VLOOKUP(A1894,'Evaluations (formulaire)'!A:P,8,0),0)</f>
        <v>0</v>
      </c>
      <c r="T1894" s="60">
        <f>IF(AND(ISBLANK(P1894),Q1894&lt;=2),Synthèse!$B$41,IF(AND(ISBLANK(P1894),Q1894&gt;=7),Synthèse!$C$41,R1894+S1894))</f>
        <v>4.6511627906976744E-3</v>
      </c>
      <c r="U1894" s="60">
        <f t="shared" si="323"/>
        <v>15.004651162790697</v>
      </c>
      <c r="V1894" s="60">
        <f t="shared" si="324"/>
        <v>275</v>
      </c>
      <c r="X1894" s="26">
        <v>429</v>
      </c>
      <c r="Y1894" s="26" t="b">
        <f>IFERROR(VLOOKUP(A1894,'Calculs FA (auto)'!A:O,15,0),FALSE)</f>
        <v>0</v>
      </c>
      <c r="Z1894" s="26">
        <f>IFERROR(VLOOKUP(A1894,'Evaluations (formulaire)'!A:M,9,0),0)</f>
        <v>0</v>
      </c>
      <c r="AA1894" s="135" t="b">
        <v>0</v>
      </c>
      <c r="AB1894" s="135" t="b">
        <v>0</v>
      </c>
      <c r="AC1894" s="135" t="b">
        <f t="shared" si="325"/>
        <v>0</v>
      </c>
      <c r="AD1894" s="135" t="b">
        <f t="shared" si="326"/>
        <v>0</v>
      </c>
      <c r="AE1894" s="135" t="b">
        <f t="shared" si="327"/>
        <v>1</v>
      </c>
      <c r="AF1894" s="135" t="b">
        <f>AND(AC1894,$V1894&lt;=Synthèse!$B$44)</f>
        <v>0</v>
      </c>
      <c r="AG1894" s="135" t="b">
        <f>AND(AD1894,$V1894&lt;=Synthèse!$B$44)</f>
        <v>0</v>
      </c>
      <c r="AH1894" s="135" t="b">
        <f>AND(AE1894,$V1894&lt;=Synthèse!$B$44)</f>
        <v>1</v>
      </c>
      <c r="AI1894" s="137" t="b">
        <v>0</v>
      </c>
      <c r="AJ1894" s="137" t="b">
        <v>0</v>
      </c>
      <c r="AK1894" s="137" t="b">
        <f t="shared" si="328"/>
        <v>0</v>
      </c>
      <c r="AL1894" s="137" t="b">
        <f t="shared" si="329"/>
        <v>0</v>
      </c>
      <c r="AM1894" s="137" t="b">
        <f>AND(AK1894,$V1894&lt;=Synthèse!$B$44)</f>
        <v>0</v>
      </c>
      <c r="AN1894" s="137" t="b">
        <f>AND(AL1894,$V1894&lt;=Synthèse!$B$44)</f>
        <v>0</v>
      </c>
    </row>
    <row r="1895" spans="1:40">
      <c r="A1895" s="17">
        <v>1099434</v>
      </c>
      <c r="B1895" t="str">
        <f ca="1">VLOOKUP(A1895,'Fichier FI (en entrée)'!B:AH,3,0)</f>
        <v>WSSVXYMGGX</v>
      </c>
      <c r="C1895">
        <f t="shared" si="320"/>
        <v>2097</v>
      </c>
      <c r="D1895">
        <f t="shared" si="330"/>
        <v>-100</v>
      </c>
      <c r="E1895" s="14" t="str">
        <f>VLOOKUP(A1895,'Fichier FI (en entrée)'!B:AH,2,0)</f>
        <v>ENV</v>
      </c>
      <c r="F1895" s="14" t="b">
        <f t="shared" si="321"/>
        <v>0</v>
      </c>
      <c r="G1895" s="14" t="b">
        <f>IFERROR(VLOOKUP(A1895,'Calculs FA (auto)'!A:F,6,0),FALSE)</f>
        <v>0</v>
      </c>
      <c r="H1895" s="14" t="b">
        <f t="shared" si="322"/>
        <v>0</v>
      </c>
      <c r="I1895" s="16" t="str">
        <f>IFERROR(VLOOKUP(A1895,'Moyennes FI (en entrée)'!B:N,7,0),"")</f>
        <v/>
      </c>
      <c r="J1895" s="16">
        <f>IFERROR(VLOOKUP(VLOOKUP(A1895,'Fichier FI (en entrée)'!B:AH,33,0),Modificateurs!A$2:B$5,2,0),0)</f>
        <v>0</v>
      </c>
      <c r="K1895" s="16">
        <f>IFERROR(VLOOKUP(VLOOKUP(A1895,'Redoub FI (en entrée)'!B:N,7,0),Modificateurs!A$8:B$11,2,0),0)</f>
        <v>0</v>
      </c>
      <c r="L1895" s="16">
        <f>IFERROR(VLOOKUP(M1895,Modificateurs!D$1:E$94,2,0),0)</f>
        <v>2</v>
      </c>
      <c r="M1895" t="str">
        <f>VLOOKUP(A1895,'Fichier FI (en entrée)'!B:AH,16,0)&amp;" "&amp;VLOOKUP(A1895,'Fichier FI (en entrée)'!B:AH,20,0)&amp;" "&amp;VLOOKUP(A1895,'Fichier FI (en entrée)'!B:AH,27,0)&amp;" "&amp;VLOOKUP(A1895,'Fichier FI (en entrée)'!B:AH,29,0)</f>
        <v xml:space="preserve">  Scientifique Mathématiques</v>
      </c>
      <c r="N1895" t="str">
        <f>VLOOKUP(A1895,'Fichier FI (en entrée)'!B:AH,8,0)</f>
        <v>Non scolarisé</v>
      </c>
      <c r="O1895" t="b">
        <f>AND(C1895&gt;Synthèse!B$8,C1895&lt;Synthèse!B$10,NOT(Y1895))</f>
        <v>0</v>
      </c>
      <c r="Q1895" s="60">
        <f>ROUNDUP(C1895/(Synthèse!$B$4+Synthèse!$B$1)*8,0)</f>
        <v>10</v>
      </c>
      <c r="R1895" s="60">
        <f>IFERROR(VLOOKUP(A1895,'Evaluations (formulaire)'!A:P,6,0)+VLOOKUP(A1895,'Evaluations (formulaire)'!A:P,7,0),0)</f>
        <v>0</v>
      </c>
      <c r="S1895" s="60">
        <f>IFERROR(VLOOKUP(A1895,'Evaluations (formulaire)'!A:P,8,0),0)</f>
        <v>0</v>
      </c>
      <c r="T1895" s="60">
        <f>IF(AND(ISBLANK(P1895),Q1895&lt;=2),Synthèse!$B$41,IF(AND(ISBLANK(P1895),Q1895&gt;=7),Synthèse!$C$41,R1895+S1895))</f>
        <v>4.6296296296296294E-3</v>
      </c>
      <c r="U1895" s="60">
        <f t="shared" si="323"/>
        <v>-99.995370370370367</v>
      </c>
      <c r="V1895" s="60">
        <f t="shared" si="324"/>
        <v>1983</v>
      </c>
      <c r="X1895" s="26">
        <v>1499</v>
      </c>
      <c r="Y1895" s="26" t="b">
        <f>IFERROR(VLOOKUP(A1895,'Calculs FA (auto)'!A:O,15,0),FALSE)</f>
        <v>0</v>
      </c>
      <c r="Z1895" s="26">
        <f>IFERROR(VLOOKUP(A1895,'Evaluations (formulaire)'!A:M,9,0),0)</f>
        <v>0</v>
      </c>
      <c r="AA1895" s="135" t="b">
        <v>0</v>
      </c>
      <c r="AB1895" s="135" t="b">
        <v>0</v>
      </c>
      <c r="AC1895" s="135" t="b">
        <f t="shared" si="325"/>
        <v>0</v>
      </c>
      <c r="AD1895" s="135" t="b">
        <f t="shared" si="326"/>
        <v>0</v>
      </c>
      <c r="AE1895" s="135" t="b">
        <f t="shared" si="327"/>
        <v>0</v>
      </c>
      <c r="AF1895" s="135" t="b">
        <f>AND(AC1895,$V1895&lt;=Synthèse!$B$44)</f>
        <v>0</v>
      </c>
      <c r="AG1895" s="135" t="b">
        <f>AND(AD1895,$V1895&lt;=Synthèse!$B$44)</f>
        <v>0</v>
      </c>
      <c r="AH1895" s="135" t="b">
        <f>AND(AE1895,$V1895&lt;=Synthèse!$B$44)</f>
        <v>0</v>
      </c>
      <c r="AI1895" s="137" t="b">
        <v>0</v>
      </c>
      <c r="AJ1895" s="137" t="b">
        <v>0</v>
      </c>
      <c r="AK1895" s="137" t="b">
        <f t="shared" si="328"/>
        <v>0</v>
      </c>
      <c r="AL1895" s="137" t="b">
        <f t="shared" si="329"/>
        <v>0</v>
      </c>
      <c r="AM1895" s="137" t="b">
        <f>AND(AK1895,$V1895&lt;=Synthèse!$B$44)</f>
        <v>0</v>
      </c>
      <c r="AN1895" s="137" t="b">
        <f>AND(AL1895,$V1895&lt;=Synthèse!$B$44)</f>
        <v>0</v>
      </c>
    </row>
    <row r="1896" spans="1:40">
      <c r="A1896" s="17">
        <v>1101225</v>
      </c>
      <c r="B1896" t="str">
        <f ca="1">VLOOKUP(A1896,'Fichier FI (en entrée)'!B:AH,3,0)</f>
        <v>DTTPHJDBCI</v>
      </c>
      <c r="C1896">
        <f t="shared" si="320"/>
        <v>864</v>
      </c>
      <c r="D1896">
        <f t="shared" si="330"/>
        <v>11.36</v>
      </c>
      <c r="E1896" s="14" t="str">
        <f>VLOOKUP(A1896,'Fichier FI (en entrée)'!B:AH,2,0)</f>
        <v>EV</v>
      </c>
      <c r="F1896" s="14" t="b">
        <f t="shared" si="321"/>
        <v>1</v>
      </c>
      <c r="G1896" s="14" t="b">
        <f>IFERROR(VLOOKUP(A1896,'Calculs FA (auto)'!A:F,6,0),FALSE)</f>
        <v>1</v>
      </c>
      <c r="H1896" s="14" t="b">
        <f t="shared" si="322"/>
        <v>1</v>
      </c>
      <c r="I1896" s="16">
        <f>IFERROR(VLOOKUP(A1896,'Moyennes FI (en entrée)'!B:N,7,0),"")</f>
        <v>9.36</v>
      </c>
      <c r="J1896" s="16">
        <f>IFERROR(VLOOKUP(VLOOKUP(A1896,'Fichier FI (en entrée)'!B:AH,33,0),Modificateurs!A$2:B$5,2,0),0)</f>
        <v>0</v>
      </c>
      <c r="K1896" s="16">
        <f>IFERROR(VLOOKUP(VLOOKUP(A1896,'Redoub FI (en entrée)'!B:N,7,0),Modificateurs!A$8:B$11,2,0),0)</f>
        <v>0</v>
      </c>
      <c r="L1896" s="16">
        <f>IFERROR(VLOOKUP(M1896,Modificateurs!D$1:E$94,2,0),0)</f>
        <v>2</v>
      </c>
      <c r="M1896" t="str">
        <f>VLOOKUP(A1896,'Fichier FI (en entrée)'!B:AH,16,0)&amp;" "&amp;VLOOKUP(A1896,'Fichier FI (en entrée)'!B:AH,20,0)&amp;" "&amp;VLOOKUP(A1896,'Fichier FI (en entrée)'!B:AH,27,0)&amp;" "&amp;VLOOKUP(A1896,'Fichier FI (en entrée)'!B:AH,29,0)</f>
        <v xml:space="preserve">  Sciences et Technologies de l'Industrie et du Développement Durable Système informatique et numérique</v>
      </c>
      <c r="N1896" t="str">
        <f>VLOOKUP(A1896,'Fichier FI (en entrée)'!B:AH,8,0)</f>
        <v>Scolarisé dans le supérieur en France</v>
      </c>
      <c r="O1896" t="b">
        <f>AND(C1896&gt;Synthèse!B$8,C1896&lt;Synthèse!B$10,NOT(Y1896))</f>
        <v>0</v>
      </c>
      <c r="Q1896" s="60">
        <f>ROUNDUP(C1896/(Synthèse!$B$4+Synthèse!$B$1)*8,0)</f>
        <v>5</v>
      </c>
      <c r="R1896" s="60">
        <f>IFERROR(VLOOKUP(A1896,'Evaluations (formulaire)'!A:P,6,0)+VLOOKUP(A1896,'Evaluations (formulaire)'!A:P,7,0),0)</f>
        <v>0</v>
      </c>
      <c r="S1896" s="60">
        <f>IFERROR(VLOOKUP(A1896,'Evaluations (formulaire)'!A:P,8,0),0)</f>
        <v>0</v>
      </c>
      <c r="T1896" s="60">
        <f>IF(AND(ISBLANK(P1896),Q1896&lt;=2),Synthèse!$B$41,IF(AND(ISBLANK(P1896),Q1896&gt;=7),Synthèse!$C$41,R1896+S1896))</f>
        <v>0</v>
      </c>
      <c r="U1896" s="60">
        <f t="shared" si="323"/>
        <v>11.36</v>
      </c>
      <c r="V1896" s="60">
        <f t="shared" si="324"/>
        <v>864</v>
      </c>
      <c r="X1896" s="26">
        <v>1176</v>
      </c>
      <c r="Y1896" s="26" t="b">
        <f>IFERROR(VLOOKUP(A1896,'Calculs FA (auto)'!A:O,15,0),FALSE)</f>
        <v>1</v>
      </c>
      <c r="Z1896" s="26">
        <f>IFERROR(VLOOKUP(A1896,'Evaluations (formulaire)'!A:M,9,0),0)</f>
        <v>0</v>
      </c>
      <c r="AA1896" s="135" t="b">
        <v>0</v>
      </c>
      <c r="AB1896" s="135" t="b">
        <v>1</v>
      </c>
      <c r="AC1896" s="135" t="b">
        <f t="shared" si="325"/>
        <v>0</v>
      </c>
      <c r="AD1896" s="135" t="b">
        <f t="shared" si="326"/>
        <v>1</v>
      </c>
      <c r="AE1896" s="135" t="b">
        <f t="shared" si="327"/>
        <v>0</v>
      </c>
      <c r="AF1896" s="135" t="b">
        <f>AND(AC1896,$V1896&lt;=Synthèse!$B$44)</f>
        <v>0</v>
      </c>
      <c r="AG1896" s="135" t="b">
        <f>AND(AD1896,$V1896&lt;=Synthèse!$B$44)</f>
        <v>0</v>
      </c>
      <c r="AH1896" s="135" t="b">
        <f>AND(AE1896,$V1896&lt;=Synthèse!$B$44)</f>
        <v>0</v>
      </c>
      <c r="AI1896" s="137" t="b">
        <v>1</v>
      </c>
      <c r="AJ1896" s="137" t="b">
        <v>0</v>
      </c>
      <c r="AK1896" s="137" t="b">
        <f t="shared" si="328"/>
        <v>1</v>
      </c>
      <c r="AL1896" s="137" t="b">
        <f t="shared" si="329"/>
        <v>0</v>
      </c>
      <c r="AM1896" s="137" t="b">
        <f>AND(AK1896,$V1896&lt;=Synthèse!$B$44)</f>
        <v>0</v>
      </c>
      <c r="AN1896" s="137" t="b">
        <f>AND(AL1896,$V1896&lt;=Synthèse!$B$44)</f>
        <v>0</v>
      </c>
    </row>
    <row r="1897" spans="1:40">
      <c r="A1897" s="17">
        <v>1101822</v>
      </c>
      <c r="B1897" t="str">
        <f ca="1">VLOOKUP(A1897,'Fichier FI (en entrée)'!B:AH,3,0)</f>
        <v>JMHWOLNNPV</v>
      </c>
      <c r="C1897">
        <f t="shared" si="320"/>
        <v>777</v>
      </c>
      <c r="D1897">
        <f t="shared" si="330"/>
        <v>11.8</v>
      </c>
      <c r="E1897" s="14" t="str">
        <f>VLOOKUP(A1897,'Fichier FI (en entrée)'!B:AH,2,0)</f>
        <v>EV</v>
      </c>
      <c r="F1897" s="14" t="b">
        <f t="shared" si="321"/>
        <v>1</v>
      </c>
      <c r="G1897" s="14" t="b">
        <f>IFERROR(VLOOKUP(A1897,'Calculs FA (auto)'!A:F,6,0),FALSE)</f>
        <v>1</v>
      </c>
      <c r="H1897" s="14" t="b">
        <f t="shared" si="322"/>
        <v>1</v>
      </c>
      <c r="I1897" s="16">
        <f>IFERROR(VLOOKUP(A1897,'Moyennes FI (en entrée)'!B:N,7,0),"")</f>
        <v>9.8000000000000007</v>
      </c>
      <c r="J1897" s="16">
        <f>IFERROR(VLOOKUP(VLOOKUP(A1897,'Fichier FI (en entrée)'!B:AH,33,0),Modificateurs!A$2:B$5,2,0),0)</f>
        <v>0</v>
      </c>
      <c r="K1897" s="16">
        <f>IFERROR(VLOOKUP(VLOOKUP(A1897,'Redoub FI (en entrée)'!B:N,7,0),Modificateurs!A$8:B$11,2,0),0)</f>
        <v>0</v>
      </c>
      <c r="L1897" s="16">
        <f>IFERROR(VLOOKUP(M1897,Modificateurs!D$1:E$94,2,0),0)</f>
        <v>2</v>
      </c>
      <c r="M1897" t="str">
        <f>VLOOKUP(A1897,'Fichier FI (en entrée)'!B:AH,16,0)&amp;" "&amp;VLOOKUP(A1897,'Fichier FI (en entrée)'!B:AH,20,0)&amp;" "&amp;VLOOKUP(A1897,'Fichier FI (en entrée)'!B:AH,27,0)&amp;" "&amp;VLOOKUP(A1897,'Fichier FI (en entrée)'!B:AH,29,0)</f>
        <v xml:space="preserve">  Scientifique Mathématiques</v>
      </c>
      <c r="N1897" t="str">
        <f>VLOOKUP(A1897,'Fichier FI (en entrée)'!B:AH,8,0)</f>
        <v>Scolarisé dans le supérieur en France</v>
      </c>
      <c r="O1897" t="b">
        <f>AND(C1897&gt;Synthèse!B$8,C1897&lt;Synthèse!B$10,NOT(Y1897))</f>
        <v>0</v>
      </c>
      <c r="Q1897" s="60">
        <f>ROUNDUP(C1897/(Synthèse!$B$4+Synthèse!$B$1)*8,0)</f>
        <v>4</v>
      </c>
      <c r="R1897" s="60">
        <f>IFERROR(VLOOKUP(A1897,'Evaluations (formulaire)'!A:P,6,0)+VLOOKUP(A1897,'Evaluations (formulaire)'!A:P,7,0),0)</f>
        <v>0</v>
      </c>
      <c r="S1897" s="60">
        <f>IFERROR(VLOOKUP(A1897,'Evaluations (formulaire)'!A:P,8,0),0)</f>
        <v>0</v>
      </c>
      <c r="T1897" s="60">
        <f>IF(AND(ISBLANK(P1897),Q1897&lt;=2),Synthèse!$B$41,IF(AND(ISBLANK(P1897),Q1897&gt;=7),Synthèse!$C$41,R1897+S1897))</f>
        <v>0</v>
      </c>
      <c r="U1897" s="60">
        <f t="shared" si="323"/>
        <v>11.8</v>
      </c>
      <c r="V1897" s="60">
        <f t="shared" si="324"/>
        <v>777</v>
      </c>
      <c r="X1897" s="26">
        <v>709</v>
      </c>
      <c r="Y1897" s="26" t="b">
        <f>IFERROR(VLOOKUP(A1897,'Calculs FA (auto)'!A:O,15,0),FALSE)</f>
        <v>1</v>
      </c>
      <c r="Z1897" s="26">
        <f>IFERROR(VLOOKUP(A1897,'Evaluations (formulaire)'!A:M,9,0),0)</f>
        <v>0</v>
      </c>
      <c r="AA1897" s="135" t="b">
        <v>1</v>
      </c>
      <c r="AB1897" s="135" t="b">
        <v>0</v>
      </c>
      <c r="AC1897" s="135" t="b">
        <f t="shared" si="325"/>
        <v>1</v>
      </c>
      <c r="AD1897" s="135" t="b">
        <f t="shared" si="326"/>
        <v>0</v>
      </c>
      <c r="AE1897" s="135" t="b">
        <f t="shared" si="327"/>
        <v>0</v>
      </c>
      <c r="AF1897" s="135" t="b">
        <f>AND(AC1897,$V1897&lt;=Synthèse!$B$44)</f>
        <v>0</v>
      </c>
      <c r="AG1897" s="135" t="b">
        <f>AND(AD1897,$V1897&lt;=Synthèse!$B$44)</f>
        <v>0</v>
      </c>
      <c r="AH1897" s="135" t="b">
        <f>AND(AE1897,$V1897&lt;=Synthèse!$B$44)</f>
        <v>0</v>
      </c>
      <c r="AI1897" s="137" t="b">
        <v>0</v>
      </c>
      <c r="AJ1897" s="137" t="b">
        <v>1</v>
      </c>
      <c r="AK1897" s="137" t="b">
        <f t="shared" si="328"/>
        <v>0</v>
      </c>
      <c r="AL1897" s="137" t="b">
        <f t="shared" si="329"/>
        <v>1</v>
      </c>
      <c r="AM1897" s="137" t="b">
        <f>AND(AK1897,$V1897&lt;=Synthèse!$B$44)</f>
        <v>0</v>
      </c>
      <c r="AN1897" s="137" t="b">
        <f>AND(AL1897,$V1897&lt;=Synthèse!$B$44)</f>
        <v>0</v>
      </c>
    </row>
    <row r="1898" spans="1:40">
      <c r="A1898" s="17">
        <v>1102118</v>
      </c>
      <c r="B1898" t="str">
        <f ca="1">VLOOKUP(A1898,'Fichier FI (en entrée)'!B:AH,3,0)</f>
        <v>TLZDVBZAML</v>
      </c>
      <c r="C1898">
        <f t="shared" si="320"/>
        <v>638</v>
      </c>
      <c r="D1898">
        <f t="shared" si="330"/>
        <v>12.64</v>
      </c>
      <c r="E1898" s="14" t="str">
        <f>VLOOKUP(A1898,'Fichier FI (en entrée)'!B:AH,2,0)</f>
        <v>EV</v>
      </c>
      <c r="F1898" s="14" t="b">
        <f t="shared" si="321"/>
        <v>1</v>
      </c>
      <c r="G1898" s="14" t="b">
        <f>IFERROR(VLOOKUP(A1898,'Calculs FA (auto)'!A:F,6,0),FALSE)</f>
        <v>0</v>
      </c>
      <c r="H1898" s="14" t="b">
        <f t="shared" si="322"/>
        <v>0</v>
      </c>
      <c r="I1898" s="16">
        <f>IFERROR(VLOOKUP(A1898,'Moyennes FI (en entrée)'!B:N,7,0),"")</f>
        <v>10.64</v>
      </c>
      <c r="J1898" s="16">
        <f>IFERROR(VLOOKUP(VLOOKUP(A1898,'Fichier FI (en entrée)'!B:AH,33,0),Modificateurs!A$2:B$5,2,0),0)</f>
        <v>0</v>
      </c>
      <c r="K1898" s="16">
        <f>IFERROR(VLOOKUP(VLOOKUP(A1898,'Redoub FI (en entrée)'!B:N,7,0),Modificateurs!A$8:B$11,2,0),0)</f>
        <v>0</v>
      </c>
      <c r="L1898" s="16">
        <f>IFERROR(VLOOKUP(M1898,Modificateurs!D$1:E$94,2,0),0)</f>
        <v>2</v>
      </c>
      <c r="M1898" t="str">
        <f>VLOOKUP(A1898,'Fichier FI (en entrée)'!B:AH,16,0)&amp;" "&amp;VLOOKUP(A1898,'Fichier FI (en entrée)'!B:AH,20,0)&amp;" "&amp;VLOOKUP(A1898,'Fichier FI (en entrée)'!B:AH,27,0)&amp;" "&amp;VLOOKUP(A1898,'Fichier FI (en entrée)'!B:AH,29,0)</f>
        <v xml:space="preserve">  Scientifique Mathématiques</v>
      </c>
      <c r="N1898" t="str">
        <f>VLOOKUP(A1898,'Fichier FI (en entrée)'!B:AH,8,0)</f>
        <v>Non scolarisé</v>
      </c>
      <c r="O1898" t="b">
        <f>AND(C1898&gt;Synthèse!B$8,C1898&lt;Synthèse!B$10,NOT(Y1898))</f>
        <v>1</v>
      </c>
      <c r="Q1898" s="60">
        <f>ROUNDUP(C1898/(Synthèse!$B$4+Synthèse!$B$1)*8,0)</f>
        <v>3</v>
      </c>
      <c r="R1898" s="60">
        <f>IFERROR(VLOOKUP(A1898,'Evaluations (formulaire)'!A:P,6,0)+VLOOKUP(A1898,'Evaluations (formulaire)'!A:P,7,0),0)</f>
        <v>0</v>
      </c>
      <c r="S1898" s="60">
        <f>IFERROR(VLOOKUP(A1898,'Evaluations (formulaire)'!A:P,8,0),0)</f>
        <v>0</v>
      </c>
      <c r="T1898" s="60">
        <f>IF(AND(ISBLANK(P1898),Q1898&lt;=2),Synthèse!$B$41,IF(AND(ISBLANK(P1898),Q1898&gt;=7),Synthèse!$C$41,R1898+S1898))</f>
        <v>0</v>
      </c>
      <c r="U1898" s="60">
        <f t="shared" si="323"/>
        <v>12.64</v>
      </c>
      <c r="V1898" s="60">
        <f t="shared" si="324"/>
        <v>639</v>
      </c>
      <c r="X1898" s="26">
        <v>289</v>
      </c>
      <c r="Y1898" s="26" t="b">
        <f>IFERROR(VLOOKUP(A1898,'Calculs FA (auto)'!A:O,15,0),FALSE)</f>
        <v>0</v>
      </c>
      <c r="Z1898" s="26">
        <f>IFERROR(VLOOKUP(A1898,'Evaluations (formulaire)'!A:M,9,0),0)</f>
        <v>0</v>
      </c>
      <c r="AA1898" s="135" t="b">
        <v>0</v>
      </c>
      <c r="AB1898" s="135" t="b">
        <v>0</v>
      </c>
      <c r="AC1898" s="135" t="b">
        <f t="shared" si="325"/>
        <v>0</v>
      </c>
      <c r="AD1898" s="135" t="b">
        <f t="shared" si="326"/>
        <v>0</v>
      </c>
      <c r="AE1898" s="135" t="b">
        <f t="shared" si="327"/>
        <v>1</v>
      </c>
      <c r="AF1898" s="135" t="b">
        <f>AND(AC1898,$V1898&lt;=Synthèse!$B$44)</f>
        <v>0</v>
      </c>
      <c r="AG1898" s="135" t="b">
        <f>AND(AD1898,$V1898&lt;=Synthèse!$B$44)</f>
        <v>0</v>
      </c>
      <c r="AH1898" s="135" t="b">
        <f>AND(AE1898,$V1898&lt;=Synthèse!$B$44)</f>
        <v>1</v>
      </c>
      <c r="AI1898" s="137" t="b">
        <v>0</v>
      </c>
      <c r="AJ1898" s="137" t="b">
        <v>0</v>
      </c>
      <c r="AK1898" s="137" t="b">
        <f t="shared" si="328"/>
        <v>0</v>
      </c>
      <c r="AL1898" s="137" t="b">
        <f t="shared" si="329"/>
        <v>0</v>
      </c>
      <c r="AM1898" s="137" t="b">
        <f>AND(AK1898,$V1898&lt;=Synthèse!$B$44)</f>
        <v>0</v>
      </c>
      <c r="AN1898" s="137" t="b">
        <f>AND(AL1898,$V1898&lt;=Synthèse!$B$44)</f>
        <v>0</v>
      </c>
    </row>
    <row r="1899" spans="1:40">
      <c r="A1899" s="17">
        <v>1103711</v>
      </c>
      <c r="B1899" t="str">
        <f ca="1">VLOOKUP(A1899,'Fichier FI (en entrée)'!B:AH,3,0)</f>
        <v>DSVNGCBDEU</v>
      </c>
      <c r="C1899">
        <f t="shared" si="320"/>
        <v>470</v>
      </c>
      <c r="D1899">
        <f t="shared" si="330"/>
        <v>13.58</v>
      </c>
      <c r="E1899" s="14" t="str">
        <f>VLOOKUP(A1899,'Fichier FI (en entrée)'!B:AH,2,0)</f>
        <v>EV</v>
      </c>
      <c r="F1899" s="14" t="b">
        <f t="shared" si="321"/>
        <v>1</v>
      </c>
      <c r="G1899" s="14" t="b">
        <f>IFERROR(VLOOKUP(A1899,'Calculs FA (auto)'!A:F,6,0),FALSE)</f>
        <v>0</v>
      </c>
      <c r="H1899" s="14" t="b">
        <f t="shared" si="322"/>
        <v>0</v>
      </c>
      <c r="I1899" s="16">
        <f>IFERROR(VLOOKUP(A1899,'Moyennes FI (en entrée)'!B:N,7,0),"")</f>
        <v>12.58</v>
      </c>
      <c r="J1899" s="16">
        <f>IFERROR(VLOOKUP(VLOOKUP(A1899,'Fichier FI (en entrée)'!B:AH,33,0),Modificateurs!A$2:B$5,2,0),0)</f>
        <v>0</v>
      </c>
      <c r="K1899" s="16">
        <f>IFERROR(VLOOKUP(VLOOKUP(A1899,'Redoub FI (en entrée)'!B:N,7,0),Modificateurs!A$8:B$11,2,0),0)</f>
        <v>0</v>
      </c>
      <c r="L1899" s="16">
        <f>IFERROR(VLOOKUP(M1899,Modificateurs!D$1:E$94,2,0),0)</f>
        <v>1</v>
      </c>
      <c r="M1899" t="str">
        <f>VLOOKUP(A1899,'Fichier FI (en entrée)'!B:AH,16,0)&amp;" "&amp;VLOOKUP(A1899,'Fichier FI (en entrée)'!B:AH,20,0)&amp;" "&amp;VLOOKUP(A1899,'Fichier FI (en entrée)'!B:AH,27,0)&amp;" "&amp;VLOOKUP(A1899,'Fichier FI (en entrée)'!B:AH,29,0)</f>
        <v xml:space="preserve">  Scientifique Sciences de la vie et de la terre</v>
      </c>
      <c r="N1899" t="str">
        <f>VLOOKUP(A1899,'Fichier FI (en entrée)'!B:AH,8,0)</f>
        <v>Non scolarisé</v>
      </c>
      <c r="O1899" t="b">
        <f>AND(C1899&gt;Synthèse!B$8,C1899&lt;Synthèse!B$10,NOT(Y1899))</f>
        <v>1</v>
      </c>
      <c r="Q1899" s="60">
        <f>ROUNDUP(C1899/(Synthèse!$B$4+Synthèse!$B$1)*8,0)</f>
        <v>3</v>
      </c>
      <c r="R1899" s="60">
        <f>IFERROR(VLOOKUP(A1899,'Evaluations (formulaire)'!A:P,6,0)+VLOOKUP(A1899,'Evaluations (formulaire)'!A:P,7,0),0)</f>
        <v>0</v>
      </c>
      <c r="S1899" s="60">
        <f>IFERROR(VLOOKUP(A1899,'Evaluations (formulaire)'!A:P,8,0),0)</f>
        <v>0</v>
      </c>
      <c r="T1899" s="60">
        <f>IF(AND(ISBLANK(P1899),Q1899&lt;=2),Synthèse!$B$41,IF(AND(ISBLANK(P1899),Q1899&gt;=7),Synthèse!$C$41,R1899+S1899))</f>
        <v>0</v>
      </c>
      <c r="U1899" s="60">
        <f t="shared" si="323"/>
        <v>13.58</v>
      </c>
      <c r="V1899" s="60">
        <f t="shared" si="324"/>
        <v>471</v>
      </c>
      <c r="X1899" s="26">
        <v>1155</v>
      </c>
      <c r="Y1899" s="26" t="b">
        <f>IFERROR(VLOOKUP(A1899,'Calculs FA (auto)'!A:O,15,0),FALSE)</f>
        <v>0</v>
      </c>
      <c r="Z1899" s="26">
        <f>IFERROR(VLOOKUP(A1899,'Evaluations (formulaire)'!A:M,9,0),0)</f>
        <v>0</v>
      </c>
      <c r="AA1899" s="135" t="b">
        <v>1</v>
      </c>
      <c r="AB1899" s="135" t="b">
        <v>0</v>
      </c>
      <c r="AC1899" s="135" t="b">
        <f t="shared" si="325"/>
        <v>1</v>
      </c>
      <c r="AD1899" s="135" t="b">
        <f t="shared" si="326"/>
        <v>0</v>
      </c>
      <c r="AE1899" s="135" t="b">
        <f t="shared" si="327"/>
        <v>0</v>
      </c>
      <c r="AF1899" s="135" t="b">
        <f>AND(AC1899,$V1899&lt;=Synthèse!$B$44)</f>
        <v>1</v>
      </c>
      <c r="AG1899" s="135" t="b">
        <f>AND(AD1899,$V1899&lt;=Synthèse!$B$44)</f>
        <v>0</v>
      </c>
      <c r="AH1899" s="135" t="b">
        <f>AND(AE1899,$V1899&lt;=Synthèse!$B$44)</f>
        <v>0</v>
      </c>
      <c r="AI1899" s="137" t="b">
        <v>0</v>
      </c>
      <c r="AJ1899" s="137" t="b">
        <v>1</v>
      </c>
      <c r="AK1899" s="137" t="b">
        <f t="shared" si="328"/>
        <v>0</v>
      </c>
      <c r="AL1899" s="137" t="b">
        <f t="shared" si="329"/>
        <v>1</v>
      </c>
      <c r="AM1899" s="137" t="b">
        <f>AND(AK1899,$V1899&lt;=Synthèse!$B$44)</f>
        <v>0</v>
      </c>
      <c r="AN1899" s="137" t="b">
        <f>AND(AL1899,$V1899&lt;=Synthèse!$B$44)</f>
        <v>1</v>
      </c>
    </row>
    <row r="1900" spans="1:40">
      <c r="A1900" s="17">
        <v>1103725</v>
      </c>
      <c r="B1900" t="str">
        <f ca="1">VLOOKUP(A1900,'Fichier FI (en entrée)'!B:AH,3,0)</f>
        <v>FRUYWFVVQQ</v>
      </c>
      <c r="C1900">
        <f t="shared" si="320"/>
        <v>819</v>
      </c>
      <c r="D1900">
        <f t="shared" si="330"/>
        <v>11.57</v>
      </c>
      <c r="E1900" s="14" t="str">
        <f>VLOOKUP(A1900,'Fichier FI (en entrée)'!B:AH,2,0)</f>
        <v>EV</v>
      </c>
      <c r="F1900" s="14" t="b">
        <f t="shared" si="321"/>
        <v>1</v>
      </c>
      <c r="G1900" s="14" t="b">
        <f>IFERROR(VLOOKUP(A1900,'Calculs FA (auto)'!A:F,6,0),FALSE)</f>
        <v>0</v>
      </c>
      <c r="H1900" s="14" t="b">
        <f t="shared" si="322"/>
        <v>0</v>
      </c>
      <c r="I1900" s="16">
        <f>IFERROR(VLOOKUP(A1900,'Moyennes FI (en entrée)'!B:N,7,0),"")</f>
        <v>10.57</v>
      </c>
      <c r="J1900" s="16">
        <f>IFERROR(VLOOKUP(VLOOKUP(A1900,'Fichier FI (en entrée)'!B:AH,33,0),Modificateurs!A$2:B$5,2,0),0)</f>
        <v>0</v>
      </c>
      <c r="K1900" s="16">
        <f>IFERROR(VLOOKUP(VLOOKUP(A1900,'Redoub FI (en entrée)'!B:N,7,0),Modificateurs!A$8:B$11,2,0),0)</f>
        <v>0</v>
      </c>
      <c r="L1900" s="16">
        <f>IFERROR(VLOOKUP(M1900,Modificateurs!D$1:E$94,2,0),0)</f>
        <v>1</v>
      </c>
      <c r="M1900" t="str">
        <f>VLOOKUP(A1900,'Fichier FI (en entrée)'!B:AH,16,0)&amp;" "&amp;VLOOKUP(A1900,'Fichier FI (en entrée)'!B:AH,20,0)&amp;" "&amp;VLOOKUP(A1900,'Fichier FI (en entrée)'!B:AH,27,0)&amp;" "&amp;VLOOKUP(A1900,'Fichier FI (en entrée)'!B:AH,29,0)</f>
        <v xml:space="preserve">  Scientifique Sciences de la vie et de la terre</v>
      </c>
      <c r="N1900" t="str">
        <f>VLOOKUP(A1900,'Fichier FI (en entrée)'!B:AH,8,0)</f>
        <v>Scolarisé dans le supérieur en France</v>
      </c>
      <c r="O1900" t="b">
        <f>AND(C1900&gt;Synthèse!B$8,C1900&lt;Synthèse!B$10,NOT(Y1900))</f>
        <v>1</v>
      </c>
      <c r="Q1900" s="60">
        <f>ROUNDUP(C1900/(Synthèse!$B$4+Synthèse!$B$1)*8,0)</f>
        <v>4</v>
      </c>
      <c r="R1900" s="60">
        <f>IFERROR(VLOOKUP(A1900,'Evaluations (formulaire)'!A:P,6,0)+VLOOKUP(A1900,'Evaluations (formulaire)'!A:P,7,0),0)</f>
        <v>0</v>
      </c>
      <c r="S1900" s="60">
        <f>IFERROR(VLOOKUP(A1900,'Evaluations (formulaire)'!A:P,8,0),0)</f>
        <v>0</v>
      </c>
      <c r="T1900" s="60">
        <f>IF(AND(ISBLANK(P1900),Q1900&lt;=2),Synthèse!$B$41,IF(AND(ISBLANK(P1900),Q1900&gt;=7),Synthèse!$C$41,R1900+S1900))</f>
        <v>0</v>
      </c>
      <c r="U1900" s="60">
        <f t="shared" si="323"/>
        <v>11.57</v>
      </c>
      <c r="V1900" s="60">
        <f t="shared" si="324"/>
        <v>819</v>
      </c>
      <c r="X1900" s="26">
        <v>476</v>
      </c>
      <c r="Y1900" s="26" t="b">
        <f>IFERROR(VLOOKUP(A1900,'Calculs FA (auto)'!A:O,15,0),FALSE)</f>
        <v>0</v>
      </c>
      <c r="Z1900" s="26">
        <f>IFERROR(VLOOKUP(A1900,'Evaluations (formulaire)'!A:M,9,0),0)</f>
        <v>0</v>
      </c>
      <c r="AA1900" s="135" t="b">
        <v>0</v>
      </c>
      <c r="AB1900" s="135" t="b">
        <v>0</v>
      </c>
      <c r="AC1900" s="135" t="b">
        <f t="shared" si="325"/>
        <v>0</v>
      </c>
      <c r="AD1900" s="135" t="b">
        <f t="shared" si="326"/>
        <v>0</v>
      </c>
      <c r="AE1900" s="135" t="b">
        <f t="shared" si="327"/>
        <v>1</v>
      </c>
      <c r="AF1900" s="135" t="b">
        <f>AND(AC1900,$V1900&lt;=Synthèse!$B$44)</f>
        <v>0</v>
      </c>
      <c r="AG1900" s="135" t="b">
        <f>AND(AD1900,$V1900&lt;=Synthèse!$B$44)</f>
        <v>0</v>
      </c>
      <c r="AH1900" s="135" t="b">
        <f>AND(AE1900,$V1900&lt;=Synthèse!$B$44)</f>
        <v>0</v>
      </c>
      <c r="AI1900" s="137" t="b">
        <v>0</v>
      </c>
      <c r="AJ1900" s="137" t="b">
        <v>0</v>
      </c>
      <c r="AK1900" s="137" t="b">
        <f t="shared" si="328"/>
        <v>0</v>
      </c>
      <c r="AL1900" s="137" t="b">
        <f t="shared" si="329"/>
        <v>0</v>
      </c>
      <c r="AM1900" s="137" t="b">
        <f>AND(AK1900,$V1900&lt;=Synthèse!$B$44)</f>
        <v>0</v>
      </c>
      <c r="AN1900" s="137" t="b">
        <f>AND(AL1900,$V1900&lt;=Synthèse!$B$44)</f>
        <v>0</v>
      </c>
    </row>
    <row r="1901" spans="1:40">
      <c r="A1901" s="17">
        <v>1103747</v>
      </c>
      <c r="B1901" t="str">
        <f ca="1">VLOOKUP(A1901,'Fichier FI (en entrée)'!B:AH,3,0)</f>
        <v>THSEITKFZL</v>
      </c>
      <c r="C1901">
        <f t="shared" si="320"/>
        <v>369</v>
      </c>
      <c r="D1901">
        <f t="shared" si="330"/>
        <v>14.36</v>
      </c>
      <c r="E1901" s="14" t="str">
        <f>VLOOKUP(A1901,'Fichier FI (en entrée)'!B:AH,2,0)</f>
        <v>EV</v>
      </c>
      <c r="F1901" s="14" t="b">
        <f t="shared" si="321"/>
        <v>1</v>
      </c>
      <c r="G1901" s="14" t="b">
        <f>IFERROR(VLOOKUP(A1901,'Calculs FA (auto)'!A:F,6,0),FALSE)</f>
        <v>0</v>
      </c>
      <c r="H1901" s="14" t="b">
        <f t="shared" si="322"/>
        <v>0</v>
      </c>
      <c r="I1901" s="16">
        <f>IFERROR(VLOOKUP(A1901,'Moyennes FI (en entrée)'!B:N,7,0),"")</f>
        <v>12.36</v>
      </c>
      <c r="J1901" s="16">
        <f>IFERROR(VLOOKUP(VLOOKUP(A1901,'Fichier FI (en entrée)'!B:AH,33,0),Modificateurs!A$2:B$5,2,0),0)</f>
        <v>0</v>
      </c>
      <c r="K1901" s="16">
        <f>IFERROR(VLOOKUP(VLOOKUP(A1901,'Redoub FI (en entrée)'!B:N,7,0),Modificateurs!A$8:B$11,2,0),0)</f>
        <v>0</v>
      </c>
      <c r="L1901" s="16">
        <f>IFERROR(VLOOKUP(M1901,Modificateurs!D$1:E$94,2,0),0)</f>
        <v>2</v>
      </c>
      <c r="M1901" t="str">
        <f>VLOOKUP(A1901,'Fichier FI (en entrée)'!B:AH,16,0)&amp;" "&amp;VLOOKUP(A1901,'Fichier FI (en entrée)'!B:AH,20,0)&amp;" "&amp;VLOOKUP(A1901,'Fichier FI (en entrée)'!B:AH,27,0)&amp;" "&amp;VLOOKUP(A1901,'Fichier FI (en entrée)'!B:AH,29,0)</f>
        <v xml:space="preserve">  Sciences et Technologies de l'Industrie et du Développement Durable Système informatique et numérique</v>
      </c>
      <c r="N1901" t="str">
        <f>VLOOKUP(A1901,'Fichier FI (en entrée)'!B:AH,8,0)</f>
        <v>Scolarisé dans le supérieur en France</v>
      </c>
      <c r="O1901" t="b">
        <f>AND(C1901&gt;Synthèse!B$8,C1901&lt;Synthèse!B$10,NOT(Y1901))</f>
        <v>0</v>
      </c>
      <c r="Q1901" s="60">
        <f>ROUNDUP(C1901/(Synthèse!$B$4+Synthèse!$B$1)*8,0)</f>
        <v>2</v>
      </c>
      <c r="R1901" s="60">
        <f>IFERROR(VLOOKUP(A1901,'Evaluations (formulaire)'!A:P,6,0)+VLOOKUP(A1901,'Evaluations (formulaire)'!A:P,7,0),0)</f>
        <v>0</v>
      </c>
      <c r="S1901" s="60">
        <f>IFERROR(VLOOKUP(A1901,'Evaluations (formulaire)'!A:P,8,0),0)</f>
        <v>0</v>
      </c>
      <c r="T1901" s="60">
        <f>IF(AND(ISBLANK(P1901),Q1901&lt;=2),Synthèse!$B$41,IF(AND(ISBLANK(P1901),Q1901&gt;=7),Synthèse!$C$41,R1901+S1901))</f>
        <v>4.6511627906976744E-3</v>
      </c>
      <c r="U1901" s="60">
        <f t="shared" si="323"/>
        <v>14.364651162790697</v>
      </c>
      <c r="V1901" s="60">
        <f t="shared" si="324"/>
        <v>369</v>
      </c>
      <c r="X1901" s="26">
        <v>1698</v>
      </c>
      <c r="Y1901" s="26" t="b">
        <f>IFERROR(VLOOKUP(A1901,'Calculs FA (auto)'!A:O,15,0),FALSE)</f>
        <v>0</v>
      </c>
      <c r="Z1901" s="26">
        <f>IFERROR(VLOOKUP(A1901,'Evaluations (formulaire)'!A:M,9,0),0)</f>
        <v>0</v>
      </c>
      <c r="AA1901" s="135" t="b">
        <v>0</v>
      </c>
      <c r="AB1901" s="135" t="b">
        <v>0</v>
      </c>
      <c r="AC1901" s="135" t="b">
        <f t="shared" si="325"/>
        <v>0</v>
      </c>
      <c r="AD1901" s="135" t="b">
        <f t="shared" si="326"/>
        <v>0</v>
      </c>
      <c r="AE1901" s="135" t="b">
        <f t="shared" si="327"/>
        <v>1</v>
      </c>
      <c r="AF1901" s="135" t="b">
        <f>AND(AC1901,$V1901&lt;=Synthèse!$B$44)</f>
        <v>0</v>
      </c>
      <c r="AG1901" s="135" t="b">
        <f>AND(AD1901,$V1901&lt;=Synthèse!$B$44)</f>
        <v>0</v>
      </c>
      <c r="AH1901" s="135" t="b">
        <f>AND(AE1901,$V1901&lt;=Synthèse!$B$44)</f>
        <v>1</v>
      </c>
      <c r="AI1901" s="137" t="b">
        <v>0</v>
      </c>
      <c r="AJ1901" s="137" t="b">
        <v>0</v>
      </c>
      <c r="AK1901" s="137" t="b">
        <f t="shared" si="328"/>
        <v>0</v>
      </c>
      <c r="AL1901" s="137" t="b">
        <f t="shared" si="329"/>
        <v>0</v>
      </c>
      <c r="AM1901" s="137" t="b">
        <f>AND(AK1901,$V1901&lt;=Synthèse!$B$44)</f>
        <v>0</v>
      </c>
      <c r="AN1901" s="137" t="b">
        <f>AND(AL1901,$V1901&lt;=Synthèse!$B$44)</f>
        <v>0</v>
      </c>
    </row>
    <row r="1902" spans="1:40">
      <c r="A1902" s="17">
        <v>1103995</v>
      </c>
      <c r="B1902" t="str">
        <f ca="1">VLOOKUP(A1902,'Fichier FI (en entrée)'!B:AH,3,0)</f>
        <v>ZIIANRERNE</v>
      </c>
      <c r="C1902">
        <f t="shared" si="320"/>
        <v>2097</v>
      </c>
      <c r="D1902">
        <f t="shared" si="330"/>
        <v>-100</v>
      </c>
      <c r="E1902" s="14" t="str">
        <f>VLOOKUP(A1902,'Fichier FI (en entrée)'!B:AH,2,0)</f>
        <v>ENV</v>
      </c>
      <c r="F1902" s="14" t="b">
        <f t="shared" si="321"/>
        <v>0</v>
      </c>
      <c r="G1902" s="14" t="b">
        <f>IFERROR(VLOOKUP(A1902,'Calculs FA (auto)'!A:F,6,0),FALSE)</f>
        <v>0</v>
      </c>
      <c r="H1902" s="14" t="b">
        <f t="shared" si="322"/>
        <v>0</v>
      </c>
      <c r="I1902" s="16" t="str">
        <f>IFERROR(VLOOKUP(A1902,'Moyennes FI (en entrée)'!B:N,7,0),"")</f>
        <v/>
      </c>
      <c r="J1902" s="16">
        <f>IFERROR(VLOOKUP(VLOOKUP(A1902,'Fichier FI (en entrée)'!B:AH,33,0),Modificateurs!A$2:B$5,2,0),0)</f>
        <v>0</v>
      </c>
      <c r="K1902" s="16">
        <f>IFERROR(VLOOKUP(VLOOKUP(A1902,'Redoub FI (en entrée)'!B:N,7,0),Modificateurs!A$8:B$11,2,0),0)</f>
        <v>0</v>
      </c>
      <c r="L1902" s="16">
        <f>IFERROR(VLOOKUP(M1902,Modificateurs!D$1:E$94,2,0),0)</f>
        <v>-12</v>
      </c>
      <c r="M1902" t="str">
        <f>VLOOKUP(A1902,'Fichier FI (en entrée)'!B:AH,16,0)&amp;" "&amp;VLOOKUP(A1902,'Fichier FI (en entrée)'!B:AH,20,0)&amp;" "&amp;VLOOKUP(A1902,'Fichier FI (en entrée)'!B:AH,27,0)&amp;" "&amp;VLOOKUP(A1902,'Fichier FI (en entrée)'!B:AH,29,0)</f>
        <v xml:space="preserve">  Professionnelle Comptabilité</v>
      </c>
      <c r="N1902" t="str">
        <f>VLOOKUP(A1902,'Fichier FI (en entrée)'!B:AH,8,0)</f>
        <v>Non scolarisé</v>
      </c>
      <c r="O1902" t="b">
        <f>AND(C1902&gt;Synthèse!B$8,C1902&lt;Synthèse!B$10,NOT(Y1902))</f>
        <v>0</v>
      </c>
      <c r="Q1902" s="60">
        <f>ROUNDUP(C1902/(Synthèse!$B$4+Synthèse!$B$1)*8,0)</f>
        <v>10</v>
      </c>
      <c r="R1902" s="60">
        <f>IFERROR(VLOOKUP(A1902,'Evaluations (formulaire)'!A:P,6,0)+VLOOKUP(A1902,'Evaluations (formulaire)'!A:P,7,0),0)</f>
        <v>0</v>
      </c>
      <c r="S1902" s="60">
        <f>IFERROR(VLOOKUP(A1902,'Evaluations (formulaire)'!A:P,8,0),0)</f>
        <v>0</v>
      </c>
      <c r="T1902" s="60">
        <f>IF(AND(ISBLANK(P1902),Q1902&lt;=2),Synthèse!$B$41,IF(AND(ISBLANK(P1902),Q1902&gt;=7),Synthèse!$C$41,R1902+S1902))</f>
        <v>4.6296296296296294E-3</v>
      </c>
      <c r="U1902" s="60">
        <f t="shared" si="323"/>
        <v>-99.995370370370367</v>
      </c>
      <c r="V1902" s="60">
        <f t="shared" si="324"/>
        <v>1983</v>
      </c>
      <c r="X1902" s="26">
        <v>715</v>
      </c>
      <c r="Y1902" s="26" t="b">
        <f>IFERROR(VLOOKUP(A1902,'Calculs FA (auto)'!A:O,15,0),FALSE)</f>
        <v>0</v>
      </c>
      <c r="Z1902" s="26">
        <f>IFERROR(VLOOKUP(A1902,'Evaluations (formulaire)'!A:M,9,0),0)</f>
        <v>0</v>
      </c>
      <c r="AA1902" s="135" t="b">
        <v>0</v>
      </c>
      <c r="AB1902" s="135" t="b">
        <v>0</v>
      </c>
      <c r="AC1902" s="135" t="b">
        <f t="shared" si="325"/>
        <v>0</v>
      </c>
      <c r="AD1902" s="135" t="b">
        <f t="shared" si="326"/>
        <v>0</v>
      </c>
      <c r="AE1902" s="135" t="b">
        <f t="shared" si="327"/>
        <v>0</v>
      </c>
      <c r="AF1902" s="135" t="b">
        <f>AND(AC1902,$V1902&lt;=Synthèse!$B$44)</f>
        <v>0</v>
      </c>
      <c r="AG1902" s="135" t="b">
        <f>AND(AD1902,$V1902&lt;=Synthèse!$B$44)</f>
        <v>0</v>
      </c>
      <c r="AH1902" s="135" t="b">
        <f>AND(AE1902,$V1902&lt;=Synthèse!$B$44)</f>
        <v>0</v>
      </c>
      <c r="AI1902" s="137" t="b">
        <v>0</v>
      </c>
      <c r="AJ1902" s="137" t="b">
        <v>0</v>
      </c>
      <c r="AK1902" s="137" t="b">
        <f t="shared" si="328"/>
        <v>0</v>
      </c>
      <c r="AL1902" s="137" t="b">
        <f t="shared" si="329"/>
        <v>0</v>
      </c>
      <c r="AM1902" s="137" t="b">
        <f>AND(AK1902,$V1902&lt;=Synthèse!$B$44)</f>
        <v>0</v>
      </c>
      <c r="AN1902" s="137" t="b">
        <f>AND(AL1902,$V1902&lt;=Synthèse!$B$44)</f>
        <v>0</v>
      </c>
    </row>
    <row r="1903" spans="1:40">
      <c r="A1903" s="17">
        <v>1105024</v>
      </c>
      <c r="B1903" t="str">
        <f ca="1">VLOOKUP(A1903,'Fichier FI (en entrée)'!B:AH,3,0)</f>
        <v>FMCRUEJTJO</v>
      </c>
      <c r="C1903">
        <f t="shared" si="320"/>
        <v>2097</v>
      </c>
      <c r="D1903">
        <f t="shared" si="330"/>
        <v>-100</v>
      </c>
      <c r="E1903" s="14" t="str">
        <f>VLOOKUP(A1903,'Fichier FI (en entrée)'!B:AH,2,0)</f>
        <v>ENV</v>
      </c>
      <c r="F1903" s="14" t="b">
        <f t="shared" si="321"/>
        <v>0</v>
      </c>
      <c r="G1903" s="14" t="b">
        <f>IFERROR(VLOOKUP(A1903,'Calculs FA (auto)'!A:F,6,0),FALSE)</f>
        <v>0</v>
      </c>
      <c r="H1903" s="14" t="b">
        <f t="shared" si="322"/>
        <v>0</v>
      </c>
      <c r="I1903" s="16" t="str">
        <f>IFERROR(VLOOKUP(A1903,'Moyennes FI (en entrée)'!B:N,7,0),"")</f>
        <v/>
      </c>
      <c r="J1903" s="16">
        <f>IFERROR(VLOOKUP(VLOOKUP(A1903,'Fichier FI (en entrée)'!B:AH,33,0),Modificateurs!A$2:B$5,2,0),0)</f>
        <v>0</v>
      </c>
      <c r="K1903" s="16">
        <f>IFERROR(VLOOKUP(VLOOKUP(A1903,'Redoub FI (en entrée)'!B:N,7,0),Modificateurs!A$8:B$11,2,0),0)</f>
        <v>0</v>
      </c>
      <c r="L1903" s="16">
        <f>IFERROR(VLOOKUP(M1903,Modificateurs!D$1:E$94,2,0),0)</f>
        <v>-12</v>
      </c>
      <c r="M1903" t="str">
        <f>VLOOKUP(A1903,'Fichier FI (en entrée)'!B:AH,16,0)&amp;" "&amp;VLOOKUP(A1903,'Fichier FI (en entrée)'!B:AH,20,0)&amp;" "&amp;VLOOKUP(A1903,'Fichier FI (en entrée)'!B:AH,27,0)&amp;" "&amp;VLOOKUP(A1903,'Fichier FI (en entrée)'!B:AH,29,0)</f>
        <v xml:space="preserve">  Professionnelle Commerce</v>
      </c>
      <c r="N1903" t="str">
        <f>VLOOKUP(A1903,'Fichier FI (en entrée)'!B:AH,8,0)</f>
        <v>Non scolarisé</v>
      </c>
      <c r="O1903" t="b">
        <f>AND(C1903&gt;Synthèse!B$8,C1903&lt;Synthèse!B$10,NOT(Y1903))</f>
        <v>0</v>
      </c>
      <c r="Q1903" s="60">
        <f>ROUNDUP(C1903/(Synthèse!$B$4+Synthèse!$B$1)*8,0)</f>
        <v>10</v>
      </c>
      <c r="R1903" s="60">
        <f>IFERROR(VLOOKUP(A1903,'Evaluations (formulaire)'!A:P,6,0)+VLOOKUP(A1903,'Evaluations (formulaire)'!A:P,7,0),0)</f>
        <v>0</v>
      </c>
      <c r="S1903" s="60">
        <f>IFERROR(VLOOKUP(A1903,'Evaluations (formulaire)'!A:P,8,0),0)</f>
        <v>0</v>
      </c>
      <c r="T1903" s="60">
        <f>IF(AND(ISBLANK(P1903),Q1903&lt;=2),Synthèse!$B$41,IF(AND(ISBLANK(P1903),Q1903&gt;=7),Synthèse!$C$41,R1903+S1903))</f>
        <v>4.6296296296296294E-3</v>
      </c>
      <c r="U1903" s="60">
        <f t="shared" si="323"/>
        <v>-99.995370370370367</v>
      </c>
      <c r="V1903" s="60">
        <f t="shared" si="324"/>
        <v>1983</v>
      </c>
      <c r="X1903" s="26">
        <v>1084</v>
      </c>
      <c r="Y1903" s="26" t="b">
        <f>IFERROR(VLOOKUP(A1903,'Calculs FA (auto)'!A:O,15,0),FALSE)</f>
        <v>0</v>
      </c>
      <c r="Z1903" s="26">
        <f>IFERROR(VLOOKUP(A1903,'Evaluations (formulaire)'!A:M,9,0),0)</f>
        <v>0</v>
      </c>
      <c r="AA1903" s="135" t="b">
        <v>1</v>
      </c>
      <c r="AB1903" s="135" t="b">
        <v>0</v>
      </c>
      <c r="AC1903" s="135" t="b">
        <f t="shared" si="325"/>
        <v>0</v>
      </c>
      <c r="AD1903" s="135" t="b">
        <f t="shared" si="326"/>
        <v>0</v>
      </c>
      <c r="AE1903" s="135" t="b">
        <f t="shared" si="327"/>
        <v>0</v>
      </c>
      <c r="AF1903" s="135" t="b">
        <f>AND(AC1903,$V1903&lt;=Synthèse!$B$44)</f>
        <v>0</v>
      </c>
      <c r="AG1903" s="135" t="b">
        <f>AND(AD1903,$V1903&lt;=Synthèse!$B$44)</f>
        <v>0</v>
      </c>
      <c r="AH1903" s="135" t="b">
        <f>AND(AE1903,$V1903&lt;=Synthèse!$B$44)</f>
        <v>0</v>
      </c>
      <c r="AI1903" s="137" t="b">
        <v>0</v>
      </c>
      <c r="AJ1903" s="137" t="b">
        <v>1</v>
      </c>
      <c r="AK1903" s="137" t="b">
        <f t="shared" si="328"/>
        <v>0</v>
      </c>
      <c r="AL1903" s="137" t="b">
        <f t="shared" si="329"/>
        <v>0</v>
      </c>
      <c r="AM1903" s="137" t="b">
        <f>AND(AK1903,$V1903&lt;=Synthèse!$B$44)</f>
        <v>0</v>
      </c>
      <c r="AN1903" s="137" t="b">
        <f>AND(AL1903,$V1903&lt;=Synthèse!$B$44)</f>
        <v>0</v>
      </c>
    </row>
    <row r="1904" spans="1:40">
      <c r="A1904" s="17">
        <v>1106014</v>
      </c>
      <c r="B1904" t="str">
        <f ca="1">VLOOKUP(A1904,'Fichier FI (en entrée)'!B:AH,3,0)</f>
        <v>MQULGSHYNJ</v>
      </c>
      <c r="C1904">
        <f t="shared" si="320"/>
        <v>203</v>
      </c>
      <c r="D1904">
        <f t="shared" si="330"/>
        <v>15.85</v>
      </c>
      <c r="E1904" s="14" t="str">
        <f>VLOOKUP(A1904,'Fichier FI (en entrée)'!B:AH,2,0)</f>
        <v>EV</v>
      </c>
      <c r="F1904" s="14" t="b">
        <f t="shared" si="321"/>
        <v>1</v>
      </c>
      <c r="G1904" s="14" t="b">
        <f>IFERROR(VLOOKUP(A1904,'Calculs FA (auto)'!A:F,6,0),FALSE)</f>
        <v>0</v>
      </c>
      <c r="H1904" s="14" t="b">
        <f t="shared" si="322"/>
        <v>0</v>
      </c>
      <c r="I1904" s="16">
        <f>IFERROR(VLOOKUP(A1904,'Moyennes FI (en entrée)'!B:N,7,0),"")</f>
        <v>12.85</v>
      </c>
      <c r="J1904" s="16">
        <f>IFERROR(VLOOKUP(VLOOKUP(A1904,'Fichier FI (en entrée)'!B:AH,33,0),Modificateurs!A$2:B$5,2,0),0)</f>
        <v>0</v>
      </c>
      <c r="K1904" s="16">
        <f>IFERROR(VLOOKUP(VLOOKUP(A1904,'Redoub FI (en entrée)'!B:N,7,0),Modificateurs!A$8:B$11,2,0),0)</f>
        <v>0</v>
      </c>
      <c r="L1904" s="16">
        <f>IFERROR(VLOOKUP(M1904,Modificateurs!D$1:E$94,2,0),0)</f>
        <v>3</v>
      </c>
      <c r="M1904" t="str">
        <f>VLOOKUP(A1904,'Fichier FI (en entrée)'!B:AH,16,0)&amp;" "&amp;VLOOKUP(A1904,'Fichier FI (en entrée)'!B:AH,20,0)&amp;" "&amp;VLOOKUP(A1904,'Fichier FI (en entrée)'!B:AH,27,0)&amp;" "&amp;VLOOKUP(A1904,'Fichier FI (en entrée)'!B:AH,29,0)</f>
        <v xml:space="preserve">  Scientifique Informatique et Sciences du numérique</v>
      </c>
      <c r="N1904" t="str">
        <f>VLOOKUP(A1904,'Fichier FI (en entrée)'!B:AH,8,0)</f>
        <v>Scolarisé dans le supérieur en France</v>
      </c>
      <c r="O1904" t="b">
        <f>AND(C1904&gt;Synthèse!B$8,C1904&lt;Synthèse!B$10,NOT(Y1904))</f>
        <v>0</v>
      </c>
      <c r="Q1904" s="60">
        <f>ROUNDUP(C1904/(Synthèse!$B$4+Synthèse!$B$1)*8,0)</f>
        <v>1</v>
      </c>
      <c r="R1904" s="60">
        <f>IFERROR(VLOOKUP(A1904,'Evaluations (formulaire)'!A:P,6,0)+VLOOKUP(A1904,'Evaluations (formulaire)'!A:P,7,0),0)</f>
        <v>0</v>
      </c>
      <c r="S1904" s="60">
        <f>IFERROR(VLOOKUP(A1904,'Evaluations (formulaire)'!A:P,8,0),0)</f>
        <v>0</v>
      </c>
      <c r="T1904" s="60">
        <f>IF(AND(ISBLANK(P1904),Q1904&lt;=2),Synthèse!$B$41,IF(AND(ISBLANK(P1904),Q1904&gt;=7),Synthèse!$C$41,R1904+S1904))</f>
        <v>4.6511627906976744E-3</v>
      </c>
      <c r="U1904" s="60">
        <f t="shared" si="323"/>
        <v>15.854651162790697</v>
      </c>
      <c r="V1904" s="60">
        <f t="shared" si="324"/>
        <v>200</v>
      </c>
      <c r="X1904" s="26">
        <v>385</v>
      </c>
      <c r="Y1904" s="26" t="b">
        <f>IFERROR(VLOOKUP(A1904,'Calculs FA (auto)'!A:O,15,0),FALSE)</f>
        <v>0</v>
      </c>
      <c r="Z1904" s="26">
        <f>IFERROR(VLOOKUP(A1904,'Evaluations (formulaire)'!A:M,9,0),0)</f>
        <v>0</v>
      </c>
      <c r="AA1904" s="135" t="b">
        <v>1</v>
      </c>
      <c r="AB1904" s="135" t="b">
        <v>0</v>
      </c>
      <c r="AC1904" s="135" t="b">
        <f t="shared" si="325"/>
        <v>1</v>
      </c>
      <c r="AD1904" s="135" t="b">
        <f t="shared" si="326"/>
        <v>0</v>
      </c>
      <c r="AE1904" s="135" t="b">
        <f t="shared" si="327"/>
        <v>0</v>
      </c>
      <c r="AF1904" s="135" t="b">
        <f>AND(AC1904,$V1904&lt;=Synthèse!$B$44)</f>
        <v>1</v>
      </c>
      <c r="AG1904" s="135" t="b">
        <f>AND(AD1904,$V1904&lt;=Synthèse!$B$44)</f>
        <v>0</v>
      </c>
      <c r="AH1904" s="135" t="b">
        <f>AND(AE1904,$V1904&lt;=Synthèse!$B$44)</f>
        <v>0</v>
      </c>
      <c r="AI1904" s="137" t="b">
        <v>0</v>
      </c>
      <c r="AJ1904" s="137" t="b">
        <v>1</v>
      </c>
      <c r="AK1904" s="137" t="b">
        <f t="shared" si="328"/>
        <v>0</v>
      </c>
      <c r="AL1904" s="137" t="b">
        <f t="shared" si="329"/>
        <v>1</v>
      </c>
      <c r="AM1904" s="137" t="b">
        <f>AND(AK1904,$V1904&lt;=Synthèse!$B$44)</f>
        <v>0</v>
      </c>
      <c r="AN1904" s="137" t="b">
        <f>AND(AL1904,$V1904&lt;=Synthèse!$B$44)</f>
        <v>1</v>
      </c>
    </row>
    <row r="1905" spans="1:40">
      <c r="A1905" s="17">
        <v>1107294</v>
      </c>
      <c r="B1905" t="str">
        <f ca="1">VLOOKUP(A1905,'Fichier FI (en entrée)'!B:AH,3,0)</f>
        <v>JQQGJXGUOH</v>
      </c>
      <c r="C1905">
        <f t="shared" si="320"/>
        <v>1221</v>
      </c>
      <c r="D1905">
        <f t="shared" si="330"/>
        <v>7.3900000000000006</v>
      </c>
      <c r="E1905" s="14" t="str">
        <f>VLOOKUP(A1905,'Fichier FI (en entrée)'!B:AH,2,0)</f>
        <v>EV</v>
      </c>
      <c r="F1905" s="14" t="b">
        <f t="shared" si="321"/>
        <v>1</v>
      </c>
      <c r="G1905" s="14" t="b">
        <f>IFERROR(VLOOKUP(A1905,'Calculs FA (auto)'!A:F,6,0),FALSE)</f>
        <v>0</v>
      </c>
      <c r="H1905" s="14" t="b">
        <f t="shared" si="322"/>
        <v>0</v>
      </c>
      <c r="I1905" s="16">
        <f>IFERROR(VLOOKUP(A1905,'Moyennes FI (en entrée)'!B:N,7,0),"")</f>
        <v>10.39</v>
      </c>
      <c r="J1905" s="16">
        <f>IFERROR(VLOOKUP(VLOOKUP(A1905,'Fichier FI (en entrée)'!B:AH,33,0),Modificateurs!A$2:B$5,2,0),0)</f>
        <v>0</v>
      </c>
      <c r="K1905" s="16">
        <f>IFERROR(VLOOKUP(VLOOKUP(A1905,'Redoub FI (en entrée)'!B:N,7,0),Modificateurs!A$8:B$11,2,0),0)</f>
        <v>0</v>
      </c>
      <c r="L1905" s="16">
        <f>IFERROR(VLOOKUP(M1905,Modificateurs!D$1:E$94,2,0),0)</f>
        <v>-3</v>
      </c>
      <c r="M1905" t="str">
        <f>VLOOKUP(A1905,'Fichier FI (en entrée)'!B:AH,16,0)&amp;" "&amp;VLOOKUP(A1905,'Fichier FI (en entrée)'!B:AH,20,0)&amp;" "&amp;VLOOKUP(A1905,'Fichier FI (en entrée)'!B:AH,27,0)&amp;" "&amp;VLOOKUP(A1905,'Fichier FI (en entrée)'!B:AH,29,0)</f>
        <v xml:space="preserve">  Economique et social Mathématiques</v>
      </c>
      <c r="N1905" t="str">
        <f>VLOOKUP(A1905,'Fichier FI (en entrée)'!B:AH,8,0)</f>
        <v>Scolarisé dans le supérieur en France</v>
      </c>
      <c r="O1905" t="b">
        <f>AND(C1905&gt;Synthèse!B$8,C1905&lt;Synthèse!B$10,NOT(Y1905))</f>
        <v>1</v>
      </c>
      <c r="Q1905" s="60">
        <f>ROUNDUP(C1905/(Synthèse!$B$4+Synthèse!$B$1)*8,0)</f>
        <v>6</v>
      </c>
      <c r="R1905" s="60">
        <f>IFERROR(VLOOKUP(A1905,'Evaluations (formulaire)'!A:P,6,0)+VLOOKUP(A1905,'Evaluations (formulaire)'!A:P,7,0),0)</f>
        <v>0</v>
      </c>
      <c r="S1905" s="60">
        <f>IFERROR(VLOOKUP(A1905,'Evaluations (formulaire)'!A:P,8,0),0)</f>
        <v>0</v>
      </c>
      <c r="T1905" s="60">
        <f>IF(AND(ISBLANK(P1905),Q1905&lt;=2),Synthèse!$B$41,IF(AND(ISBLANK(P1905),Q1905&gt;=7),Synthèse!$C$41,R1905+S1905))</f>
        <v>0</v>
      </c>
      <c r="U1905" s="60">
        <f t="shared" si="323"/>
        <v>7.3900000000000006</v>
      </c>
      <c r="V1905" s="60">
        <f t="shared" si="324"/>
        <v>1219</v>
      </c>
      <c r="X1905" s="26">
        <v>1763</v>
      </c>
      <c r="Y1905" s="26" t="b">
        <f>IFERROR(VLOOKUP(A1905,'Calculs FA (auto)'!A:O,15,0),FALSE)</f>
        <v>0</v>
      </c>
      <c r="Z1905" s="26">
        <f>IFERROR(VLOOKUP(A1905,'Evaluations (formulaire)'!A:M,9,0),0)</f>
        <v>0</v>
      </c>
      <c r="AA1905" s="135" t="b">
        <v>0</v>
      </c>
      <c r="AB1905" s="135" t="b">
        <v>1</v>
      </c>
      <c r="AC1905" s="135" t="b">
        <f t="shared" si="325"/>
        <v>0</v>
      </c>
      <c r="AD1905" s="135" t="b">
        <f t="shared" si="326"/>
        <v>1</v>
      </c>
      <c r="AE1905" s="135" t="b">
        <f t="shared" si="327"/>
        <v>0</v>
      </c>
      <c r="AF1905" s="135" t="b">
        <f>AND(AC1905,$V1905&lt;=Synthèse!$B$44)</f>
        <v>0</v>
      </c>
      <c r="AG1905" s="135" t="b">
        <f>AND(AD1905,$V1905&lt;=Synthèse!$B$44)</f>
        <v>0</v>
      </c>
      <c r="AH1905" s="135" t="b">
        <f>AND(AE1905,$V1905&lt;=Synthèse!$B$44)</f>
        <v>0</v>
      </c>
      <c r="AI1905" s="137" t="b">
        <v>1</v>
      </c>
      <c r="AJ1905" s="137" t="b">
        <v>0</v>
      </c>
      <c r="AK1905" s="137" t="b">
        <f t="shared" si="328"/>
        <v>1</v>
      </c>
      <c r="AL1905" s="137" t="b">
        <f t="shared" si="329"/>
        <v>0</v>
      </c>
      <c r="AM1905" s="137" t="b">
        <f>AND(AK1905,$V1905&lt;=Synthèse!$B$44)</f>
        <v>0</v>
      </c>
      <c r="AN1905" s="137" t="b">
        <f>AND(AL1905,$V1905&lt;=Synthèse!$B$44)</f>
        <v>0</v>
      </c>
    </row>
    <row r="1906" spans="1:40">
      <c r="A1906" s="17">
        <v>1107560</v>
      </c>
      <c r="B1906" t="str">
        <f ca="1">VLOOKUP(A1906,'Fichier FI (en entrée)'!B:AH,3,0)</f>
        <v>NCSKHBICOA</v>
      </c>
      <c r="C1906">
        <f t="shared" si="320"/>
        <v>2097</v>
      </c>
      <c r="D1906">
        <f t="shared" si="330"/>
        <v>-100</v>
      </c>
      <c r="E1906" s="14" t="str">
        <f>VLOOKUP(A1906,'Fichier FI (en entrée)'!B:AH,2,0)</f>
        <v>ENV</v>
      </c>
      <c r="F1906" s="14" t="b">
        <f t="shared" si="321"/>
        <v>0</v>
      </c>
      <c r="G1906" s="14" t="b">
        <f>IFERROR(VLOOKUP(A1906,'Calculs FA (auto)'!A:F,6,0),FALSE)</f>
        <v>0</v>
      </c>
      <c r="H1906" s="14" t="b">
        <f t="shared" si="322"/>
        <v>0</v>
      </c>
      <c r="I1906" s="16" t="str">
        <f>IFERROR(VLOOKUP(A1906,'Moyennes FI (en entrée)'!B:N,7,0),"")</f>
        <v/>
      </c>
      <c r="J1906" s="16">
        <f>IFERROR(VLOOKUP(VLOOKUP(A1906,'Fichier FI (en entrée)'!B:AH,33,0),Modificateurs!A$2:B$5,2,0),0)</f>
        <v>0</v>
      </c>
      <c r="K1906" s="16">
        <f>IFERROR(VLOOKUP(VLOOKUP(A1906,'Redoub FI (en entrée)'!B:N,7,0),Modificateurs!A$8:B$11,2,0),0)</f>
        <v>0</v>
      </c>
      <c r="L1906" s="16">
        <f>IFERROR(VLOOKUP(M1906,Modificateurs!D$1:E$94,2,0),0)</f>
        <v>1</v>
      </c>
      <c r="M1906" t="str">
        <f>VLOOKUP(A1906,'Fichier FI (en entrée)'!B:AH,16,0)&amp;" "&amp;VLOOKUP(A1906,'Fichier FI (en entrée)'!B:AH,20,0)&amp;" "&amp;VLOOKUP(A1906,'Fichier FI (en entrée)'!B:AH,27,0)&amp;" "&amp;VLOOKUP(A1906,'Fichier FI (en entrée)'!B:AH,29,0)</f>
        <v xml:space="preserve">  Scientifique Sciences de la vie et de la terre</v>
      </c>
      <c r="N1906" t="str">
        <f>VLOOKUP(A1906,'Fichier FI (en entrée)'!B:AH,8,0)</f>
        <v>Scolarisé dans le supérieur en France</v>
      </c>
      <c r="O1906" t="b">
        <f>AND(C1906&gt;Synthèse!B$8,C1906&lt;Synthèse!B$10,NOT(Y1906))</f>
        <v>0</v>
      </c>
      <c r="Q1906" s="60">
        <f>ROUNDUP(C1906/(Synthèse!$B$4+Synthèse!$B$1)*8,0)</f>
        <v>10</v>
      </c>
      <c r="R1906" s="60">
        <f>IFERROR(VLOOKUP(A1906,'Evaluations (formulaire)'!A:P,6,0)+VLOOKUP(A1906,'Evaluations (formulaire)'!A:P,7,0),0)</f>
        <v>0</v>
      </c>
      <c r="S1906" s="60">
        <f>IFERROR(VLOOKUP(A1906,'Evaluations (formulaire)'!A:P,8,0),0)</f>
        <v>0</v>
      </c>
      <c r="T1906" s="60">
        <f>IF(AND(ISBLANK(P1906),Q1906&lt;=2),Synthèse!$B$41,IF(AND(ISBLANK(P1906),Q1906&gt;=7),Synthèse!$C$41,R1906+S1906))</f>
        <v>4.6296296296296294E-3</v>
      </c>
      <c r="U1906" s="60">
        <f t="shared" si="323"/>
        <v>-99.995370370370367</v>
      </c>
      <c r="V1906" s="60">
        <f t="shared" si="324"/>
        <v>1983</v>
      </c>
      <c r="X1906" s="26">
        <v>1082</v>
      </c>
      <c r="Y1906" s="26" t="b">
        <f>IFERROR(VLOOKUP(A1906,'Calculs FA (auto)'!A:O,15,0),FALSE)</f>
        <v>0</v>
      </c>
      <c r="Z1906" s="26">
        <f>IFERROR(VLOOKUP(A1906,'Evaluations (formulaire)'!A:M,9,0),0)</f>
        <v>0</v>
      </c>
      <c r="AA1906" s="135" t="b">
        <v>0</v>
      </c>
      <c r="AB1906" s="135" t="b">
        <v>1</v>
      </c>
      <c r="AC1906" s="135" t="b">
        <f t="shared" si="325"/>
        <v>0</v>
      </c>
      <c r="AD1906" s="135" t="b">
        <f t="shared" si="326"/>
        <v>0</v>
      </c>
      <c r="AE1906" s="135" t="b">
        <f t="shared" si="327"/>
        <v>0</v>
      </c>
      <c r="AF1906" s="135" t="b">
        <f>AND(AC1906,$V1906&lt;=Synthèse!$B$44)</f>
        <v>0</v>
      </c>
      <c r="AG1906" s="135" t="b">
        <f>AND(AD1906,$V1906&lt;=Synthèse!$B$44)</f>
        <v>0</v>
      </c>
      <c r="AH1906" s="135" t="b">
        <f>AND(AE1906,$V1906&lt;=Synthèse!$B$44)</f>
        <v>0</v>
      </c>
      <c r="AI1906" s="137" t="b">
        <v>0</v>
      </c>
      <c r="AJ1906" s="137" t="b">
        <v>0</v>
      </c>
      <c r="AK1906" s="137" t="b">
        <f t="shared" si="328"/>
        <v>0</v>
      </c>
      <c r="AL1906" s="137" t="b">
        <f t="shared" si="329"/>
        <v>0</v>
      </c>
      <c r="AM1906" s="137" t="b">
        <f>AND(AK1906,$V1906&lt;=Synthèse!$B$44)</f>
        <v>0</v>
      </c>
      <c r="AN1906" s="137" t="b">
        <f>AND(AL1906,$V1906&lt;=Synthèse!$B$44)</f>
        <v>0</v>
      </c>
    </row>
    <row r="1907" spans="1:40">
      <c r="A1907" s="17">
        <v>1107793</v>
      </c>
      <c r="B1907" t="str">
        <f ca="1">VLOOKUP(A1907,'Fichier FI (en entrée)'!B:AH,3,0)</f>
        <v>TEOTMXXCZM</v>
      </c>
      <c r="C1907">
        <f t="shared" si="320"/>
        <v>1024</v>
      </c>
      <c r="D1907">
        <f t="shared" si="330"/>
        <v>10.17</v>
      </c>
      <c r="E1907" s="14" t="str">
        <f>VLOOKUP(A1907,'Fichier FI (en entrée)'!B:AH,2,0)</f>
        <v>EV</v>
      </c>
      <c r="F1907" s="14" t="b">
        <f t="shared" si="321"/>
        <v>1</v>
      </c>
      <c r="G1907" s="14" t="b">
        <f>IFERROR(VLOOKUP(A1907,'Calculs FA (auto)'!A:F,6,0),FALSE)</f>
        <v>0</v>
      </c>
      <c r="H1907" s="14" t="b">
        <f t="shared" si="322"/>
        <v>0</v>
      </c>
      <c r="I1907" s="16">
        <f>IFERROR(VLOOKUP(A1907,'Moyennes FI (en entrée)'!B:N,7,0),"")</f>
        <v>8.17</v>
      </c>
      <c r="J1907" s="16">
        <f>IFERROR(VLOOKUP(VLOOKUP(A1907,'Fichier FI (en entrée)'!B:AH,33,0),Modificateurs!A$2:B$5,2,0),0)</f>
        <v>0</v>
      </c>
      <c r="K1907" s="16">
        <f>IFERROR(VLOOKUP(VLOOKUP(A1907,'Redoub FI (en entrée)'!B:N,7,0),Modificateurs!A$8:B$11,2,0),0)</f>
        <v>0</v>
      </c>
      <c r="L1907" s="16">
        <f>IFERROR(VLOOKUP(M1907,Modificateurs!D$1:E$94,2,0),0)</f>
        <v>2</v>
      </c>
      <c r="M1907" t="str">
        <f>VLOOKUP(A1907,'Fichier FI (en entrée)'!B:AH,16,0)&amp;" "&amp;VLOOKUP(A1907,'Fichier FI (en entrée)'!B:AH,20,0)&amp;" "&amp;VLOOKUP(A1907,'Fichier FI (en entrée)'!B:AH,27,0)&amp;" "&amp;VLOOKUP(A1907,'Fichier FI (en entrée)'!B:AH,29,0)</f>
        <v xml:space="preserve">  Scientifique Mathématiques</v>
      </c>
      <c r="N1907" t="str">
        <f>VLOOKUP(A1907,'Fichier FI (en entrée)'!B:AH,8,0)</f>
        <v>Scolarisé en MC, FCIL, MGI, DAEU, MANN hors contrat,bac international</v>
      </c>
      <c r="O1907" t="b">
        <f>AND(C1907&gt;Synthèse!B$8,C1907&lt;Synthèse!B$10,NOT(Y1907))</f>
        <v>1</v>
      </c>
      <c r="Q1907" s="60">
        <f>ROUNDUP(C1907/(Synthèse!$B$4+Synthèse!$B$1)*8,0)</f>
        <v>5</v>
      </c>
      <c r="R1907" s="60">
        <f>IFERROR(VLOOKUP(A1907,'Evaluations (formulaire)'!A:P,6,0)+VLOOKUP(A1907,'Evaluations (formulaire)'!A:P,7,0),0)</f>
        <v>0</v>
      </c>
      <c r="S1907" s="60">
        <f>IFERROR(VLOOKUP(A1907,'Evaluations (formulaire)'!A:P,8,0),0)</f>
        <v>0</v>
      </c>
      <c r="T1907" s="60">
        <f>IF(AND(ISBLANK(P1907),Q1907&lt;=2),Synthèse!$B$41,IF(AND(ISBLANK(P1907),Q1907&gt;=7),Synthèse!$C$41,R1907+S1907))</f>
        <v>0</v>
      </c>
      <c r="U1907" s="60">
        <f t="shared" si="323"/>
        <v>10.17</v>
      </c>
      <c r="V1907" s="60">
        <f t="shared" si="324"/>
        <v>1024</v>
      </c>
      <c r="X1907" s="26">
        <v>284</v>
      </c>
      <c r="Y1907" s="26" t="b">
        <f>IFERROR(VLOOKUP(A1907,'Calculs FA (auto)'!A:O,15,0),FALSE)</f>
        <v>0</v>
      </c>
      <c r="Z1907" s="26">
        <f>IFERROR(VLOOKUP(A1907,'Evaluations (formulaire)'!A:M,9,0),0)</f>
        <v>0</v>
      </c>
      <c r="AA1907" s="135" t="b">
        <v>0</v>
      </c>
      <c r="AB1907" s="135" t="b">
        <v>1</v>
      </c>
      <c r="AC1907" s="135" t="b">
        <f t="shared" si="325"/>
        <v>0</v>
      </c>
      <c r="AD1907" s="135" t="b">
        <f t="shared" si="326"/>
        <v>1</v>
      </c>
      <c r="AE1907" s="135" t="b">
        <f t="shared" si="327"/>
        <v>0</v>
      </c>
      <c r="AF1907" s="135" t="b">
        <f>AND(AC1907,$V1907&lt;=Synthèse!$B$44)</f>
        <v>0</v>
      </c>
      <c r="AG1907" s="135" t="b">
        <f>AND(AD1907,$V1907&lt;=Synthèse!$B$44)</f>
        <v>0</v>
      </c>
      <c r="AH1907" s="135" t="b">
        <f>AND(AE1907,$V1907&lt;=Synthèse!$B$44)</f>
        <v>0</v>
      </c>
      <c r="AI1907" s="137" t="b">
        <v>1</v>
      </c>
      <c r="AJ1907" s="137" t="b">
        <v>0</v>
      </c>
      <c r="AK1907" s="137" t="b">
        <f t="shared" si="328"/>
        <v>1</v>
      </c>
      <c r="AL1907" s="137" t="b">
        <f t="shared" si="329"/>
        <v>0</v>
      </c>
      <c r="AM1907" s="137" t="b">
        <f>AND(AK1907,$V1907&lt;=Synthèse!$B$44)</f>
        <v>0</v>
      </c>
      <c r="AN1907" s="137" t="b">
        <f>AND(AL1907,$V1907&lt;=Synthèse!$B$44)</f>
        <v>0</v>
      </c>
    </row>
    <row r="1908" spans="1:40">
      <c r="A1908" s="17">
        <v>1108512</v>
      </c>
      <c r="B1908" t="str">
        <f ca="1">VLOOKUP(A1908,'Fichier FI (en entrée)'!B:AH,3,0)</f>
        <v>JNRIQCOOJU</v>
      </c>
      <c r="C1908">
        <f t="shared" si="320"/>
        <v>1304</v>
      </c>
      <c r="D1908">
        <f t="shared" si="330"/>
        <v>5.6300000000000008</v>
      </c>
      <c r="E1908" s="14" t="str">
        <f>VLOOKUP(A1908,'Fichier FI (en entrée)'!B:AH,2,0)</f>
        <v>EV</v>
      </c>
      <c r="F1908" s="14" t="b">
        <f t="shared" si="321"/>
        <v>1</v>
      </c>
      <c r="G1908" s="14" t="b">
        <f>IFERROR(VLOOKUP(A1908,'Calculs FA (auto)'!A:F,6,0),FALSE)</f>
        <v>0</v>
      </c>
      <c r="H1908" s="14" t="b">
        <f t="shared" si="322"/>
        <v>0</v>
      </c>
      <c r="I1908" s="16">
        <f>IFERROR(VLOOKUP(A1908,'Moyennes FI (en entrée)'!B:N,7,0),"")</f>
        <v>15.63</v>
      </c>
      <c r="J1908" s="16">
        <f>IFERROR(VLOOKUP(VLOOKUP(A1908,'Fichier FI (en entrée)'!B:AH,33,0),Modificateurs!A$2:B$5,2,0),0)</f>
        <v>0</v>
      </c>
      <c r="K1908" s="16">
        <f>IFERROR(VLOOKUP(VLOOKUP(A1908,'Redoub FI (en entrée)'!B:N,7,0),Modificateurs!A$8:B$11,2,0),0)</f>
        <v>0</v>
      </c>
      <c r="L1908" s="16">
        <f>IFERROR(VLOOKUP(M1908,Modificateurs!D$1:E$94,2,0),0)</f>
        <v>-10</v>
      </c>
      <c r="M1908" t="str">
        <f>VLOOKUP(A1908,'Fichier FI (en entrée)'!B:AH,16,0)&amp;" "&amp;VLOOKUP(A1908,'Fichier FI (en entrée)'!B:AH,20,0)&amp;" "&amp;VLOOKUP(A1908,'Fichier FI (en entrée)'!B:AH,27,0)&amp;" "&amp;VLOOKUP(A1908,'Fichier FI (en entrée)'!B:AH,29,0)</f>
        <v xml:space="preserve">  Littéraire Langue renforcée</v>
      </c>
      <c r="N1908" t="str">
        <f>VLOOKUP(A1908,'Fichier FI (en entrée)'!B:AH,8,0)</f>
        <v>Scolarisé dans le supérieur en France</v>
      </c>
      <c r="O1908" t="b">
        <f>AND(C1908&gt;Synthèse!B$8,C1908&lt;Synthèse!B$10,NOT(Y1908))</f>
        <v>0</v>
      </c>
      <c r="Q1908" s="60">
        <f>ROUNDUP(C1908/(Synthèse!$B$4+Synthèse!$B$1)*8,0)</f>
        <v>7</v>
      </c>
      <c r="R1908" s="60">
        <f>IFERROR(VLOOKUP(A1908,'Evaluations (formulaire)'!A:P,6,0)+VLOOKUP(A1908,'Evaluations (formulaire)'!A:P,7,0),0)</f>
        <v>0</v>
      </c>
      <c r="S1908" s="60">
        <f>IFERROR(VLOOKUP(A1908,'Evaluations (formulaire)'!A:P,8,0),0)</f>
        <v>0</v>
      </c>
      <c r="T1908" s="60">
        <f>IF(AND(ISBLANK(P1908),Q1908&lt;=2),Synthèse!$B$41,IF(AND(ISBLANK(P1908),Q1908&gt;=7),Synthèse!$C$41,R1908+S1908))</f>
        <v>4.6296296296296294E-3</v>
      </c>
      <c r="U1908" s="60">
        <f t="shared" si="323"/>
        <v>5.6346296296296305</v>
      </c>
      <c r="V1908" s="60">
        <f t="shared" si="324"/>
        <v>1304</v>
      </c>
      <c r="X1908" s="26">
        <v>1132</v>
      </c>
      <c r="Y1908" s="26" t="b">
        <f>IFERROR(VLOOKUP(A1908,'Calculs FA (auto)'!A:O,15,0),FALSE)</f>
        <v>0</v>
      </c>
      <c r="Z1908" s="26">
        <f>IFERROR(VLOOKUP(A1908,'Evaluations (formulaire)'!A:M,9,0),0)</f>
        <v>0</v>
      </c>
      <c r="AA1908" s="135" t="b">
        <v>1</v>
      </c>
      <c r="AB1908" s="135" t="b">
        <v>0</v>
      </c>
      <c r="AC1908" s="135" t="b">
        <f t="shared" si="325"/>
        <v>1</v>
      </c>
      <c r="AD1908" s="135" t="b">
        <f t="shared" si="326"/>
        <v>0</v>
      </c>
      <c r="AE1908" s="135" t="b">
        <f t="shared" si="327"/>
        <v>0</v>
      </c>
      <c r="AF1908" s="135" t="b">
        <f>AND(AC1908,$V1908&lt;=Synthèse!$B$44)</f>
        <v>0</v>
      </c>
      <c r="AG1908" s="135" t="b">
        <f>AND(AD1908,$V1908&lt;=Synthèse!$B$44)</f>
        <v>0</v>
      </c>
      <c r="AH1908" s="135" t="b">
        <f>AND(AE1908,$V1908&lt;=Synthèse!$B$44)</f>
        <v>0</v>
      </c>
      <c r="AI1908" s="137" t="b">
        <v>0</v>
      </c>
      <c r="AJ1908" s="137" t="b">
        <v>1</v>
      </c>
      <c r="AK1908" s="137" t="b">
        <f t="shared" si="328"/>
        <v>0</v>
      </c>
      <c r="AL1908" s="137" t="b">
        <f t="shared" si="329"/>
        <v>1</v>
      </c>
      <c r="AM1908" s="137" t="b">
        <f>AND(AK1908,$V1908&lt;=Synthèse!$B$44)</f>
        <v>0</v>
      </c>
      <c r="AN1908" s="137" t="b">
        <f>AND(AL1908,$V1908&lt;=Synthèse!$B$44)</f>
        <v>0</v>
      </c>
    </row>
    <row r="1909" spans="1:40">
      <c r="A1909" s="17">
        <v>1108632</v>
      </c>
      <c r="B1909" t="str">
        <f ca="1">VLOOKUP(A1909,'Fichier FI (en entrée)'!B:AH,3,0)</f>
        <v>WTMTDLBCOV</v>
      </c>
      <c r="C1909">
        <f t="shared" si="320"/>
        <v>2097</v>
      </c>
      <c r="D1909">
        <f t="shared" si="330"/>
        <v>-100</v>
      </c>
      <c r="E1909" s="14" t="str">
        <f>VLOOKUP(A1909,'Fichier FI (en entrée)'!B:AH,2,0)</f>
        <v>ENV</v>
      </c>
      <c r="F1909" s="14" t="b">
        <f t="shared" si="321"/>
        <v>0</v>
      </c>
      <c r="G1909" s="14" t="b">
        <f>IFERROR(VLOOKUP(A1909,'Calculs FA (auto)'!A:F,6,0),FALSE)</f>
        <v>0</v>
      </c>
      <c r="H1909" s="14" t="b">
        <f t="shared" si="322"/>
        <v>0</v>
      </c>
      <c r="I1909" s="16" t="str">
        <f>IFERROR(VLOOKUP(A1909,'Moyennes FI (en entrée)'!B:N,7,0),"")</f>
        <v/>
      </c>
      <c r="J1909" s="16">
        <f>IFERROR(VLOOKUP(VLOOKUP(A1909,'Fichier FI (en entrée)'!B:AH,33,0),Modificateurs!A$2:B$5,2,0),0)</f>
        <v>0</v>
      </c>
      <c r="K1909" s="16">
        <f>IFERROR(VLOOKUP(VLOOKUP(A1909,'Redoub FI (en entrée)'!B:N,7,0),Modificateurs!A$8:B$11,2,0),0)</f>
        <v>0</v>
      </c>
      <c r="L1909" s="16">
        <f>IFERROR(VLOOKUP(M1909,Modificateurs!D$1:E$94,2,0),0)</f>
        <v>1</v>
      </c>
      <c r="M1909" t="str">
        <f>VLOOKUP(A1909,'Fichier FI (en entrée)'!B:AH,16,0)&amp;" "&amp;VLOOKUP(A1909,'Fichier FI (en entrée)'!B:AH,20,0)&amp;" "&amp;VLOOKUP(A1909,'Fichier FI (en entrée)'!B:AH,27,0)&amp;" "&amp;VLOOKUP(A1909,'Fichier FI (en entrée)'!B:AH,29,0)</f>
        <v xml:space="preserve">  Scientifique Pas de spécialité (S.I)</v>
      </c>
      <c r="N1909" t="str">
        <f>VLOOKUP(A1909,'Fichier FI (en entrée)'!B:AH,8,0)</f>
        <v>Scolarisé dans le supérieur en France</v>
      </c>
      <c r="O1909" t="b">
        <f>AND(C1909&gt;Synthèse!B$8,C1909&lt;Synthèse!B$10,NOT(Y1909))</f>
        <v>0</v>
      </c>
      <c r="Q1909" s="60">
        <f>ROUNDUP(C1909/(Synthèse!$B$4+Synthèse!$B$1)*8,0)</f>
        <v>10</v>
      </c>
      <c r="R1909" s="60">
        <f>IFERROR(VLOOKUP(A1909,'Evaluations (formulaire)'!A:P,6,0)+VLOOKUP(A1909,'Evaluations (formulaire)'!A:P,7,0),0)</f>
        <v>0</v>
      </c>
      <c r="S1909" s="60">
        <f>IFERROR(VLOOKUP(A1909,'Evaluations (formulaire)'!A:P,8,0),0)</f>
        <v>0</v>
      </c>
      <c r="T1909" s="60">
        <f>IF(AND(ISBLANK(P1909),Q1909&lt;=2),Synthèse!$B$41,IF(AND(ISBLANK(P1909),Q1909&gt;=7),Synthèse!$C$41,R1909+S1909))</f>
        <v>4.6296296296296294E-3</v>
      </c>
      <c r="U1909" s="60">
        <f t="shared" si="323"/>
        <v>-99.995370370370367</v>
      </c>
      <c r="V1909" s="60">
        <f t="shared" si="324"/>
        <v>1983</v>
      </c>
      <c r="X1909" s="26">
        <v>439</v>
      </c>
      <c r="Y1909" s="26" t="b">
        <f>IFERROR(VLOOKUP(A1909,'Calculs FA (auto)'!A:O,15,0),FALSE)</f>
        <v>0</v>
      </c>
      <c r="Z1909" s="26">
        <f>IFERROR(VLOOKUP(A1909,'Evaluations (formulaire)'!A:M,9,0),0)</f>
        <v>0</v>
      </c>
      <c r="AA1909" s="135" t="b">
        <v>0</v>
      </c>
      <c r="AB1909" s="135" t="b">
        <v>1</v>
      </c>
      <c r="AC1909" s="135" t="b">
        <f t="shared" si="325"/>
        <v>0</v>
      </c>
      <c r="AD1909" s="135" t="b">
        <f t="shared" si="326"/>
        <v>0</v>
      </c>
      <c r="AE1909" s="135" t="b">
        <f t="shared" si="327"/>
        <v>0</v>
      </c>
      <c r="AF1909" s="135" t="b">
        <f>AND(AC1909,$V1909&lt;=Synthèse!$B$44)</f>
        <v>0</v>
      </c>
      <c r="AG1909" s="135" t="b">
        <f>AND(AD1909,$V1909&lt;=Synthèse!$B$44)</f>
        <v>0</v>
      </c>
      <c r="AH1909" s="135" t="b">
        <f>AND(AE1909,$V1909&lt;=Synthèse!$B$44)</f>
        <v>0</v>
      </c>
      <c r="AI1909" s="137" t="b">
        <v>1</v>
      </c>
      <c r="AJ1909" s="137" t="b">
        <v>0</v>
      </c>
      <c r="AK1909" s="137" t="b">
        <f t="shared" si="328"/>
        <v>0</v>
      </c>
      <c r="AL1909" s="137" t="b">
        <f t="shared" si="329"/>
        <v>0</v>
      </c>
      <c r="AM1909" s="137" t="b">
        <f>AND(AK1909,$V1909&lt;=Synthèse!$B$44)</f>
        <v>0</v>
      </c>
      <c r="AN1909" s="137" t="b">
        <f>AND(AL1909,$V1909&lt;=Synthèse!$B$44)</f>
        <v>0</v>
      </c>
    </row>
    <row r="1910" spans="1:40">
      <c r="A1910" s="17">
        <v>1109645</v>
      </c>
      <c r="B1910" t="str">
        <f ca="1">VLOOKUP(A1910,'Fichier FI (en entrée)'!B:AH,3,0)</f>
        <v>VAQESQBOQJ</v>
      </c>
      <c r="C1910">
        <f t="shared" si="320"/>
        <v>2097</v>
      </c>
      <c r="D1910">
        <f t="shared" si="330"/>
        <v>-100</v>
      </c>
      <c r="E1910" s="14" t="str">
        <f>VLOOKUP(A1910,'Fichier FI (en entrée)'!B:AH,2,0)</f>
        <v>ENV</v>
      </c>
      <c r="F1910" s="14" t="b">
        <f t="shared" si="321"/>
        <v>0</v>
      </c>
      <c r="G1910" s="14" t="b">
        <f>IFERROR(VLOOKUP(A1910,'Calculs FA (auto)'!A:F,6,0),FALSE)</f>
        <v>0</v>
      </c>
      <c r="H1910" s="14" t="b">
        <f t="shared" si="322"/>
        <v>0</v>
      </c>
      <c r="I1910" s="16" t="str">
        <f>IFERROR(VLOOKUP(A1910,'Moyennes FI (en entrée)'!B:N,7,0),"")</f>
        <v/>
      </c>
      <c r="J1910" s="16">
        <f>IFERROR(VLOOKUP(VLOOKUP(A1910,'Fichier FI (en entrée)'!B:AH,33,0),Modificateurs!A$2:B$5,2,0),0)</f>
        <v>0</v>
      </c>
      <c r="K1910" s="16">
        <f>IFERROR(VLOOKUP(VLOOKUP(A1910,'Redoub FI (en entrée)'!B:N,7,0),Modificateurs!A$8:B$11,2,0),0)</f>
        <v>0</v>
      </c>
      <c r="L1910" s="16">
        <f>IFERROR(VLOOKUP(M1910,Modificateurs!D$1:E$94,2,0),0)</f>
        <v>0</v>
      </c>
      <c r="M1910" t="str">
        <f>VLOOKUP(A1910,'Fichier FI (en entrée)'!B:AH,16,0)&amp;" "&amp;VLOOKUP(A1910,'Fichier FI (en entrée)'!B:AH,20,0)&amp;" "&amp;VLOOKUP(A1910,'Fichier FI (en entrée)'!B:AH,27,0)&amp;" "&amp;VLOOKUP(A1910,'Fichier FI (en entrée)'!B:AH,29,0)</f>
        <v xml:space="preserve">   </v>
      </c>
      <c r="N1910" t="str">
        <f>VLOOKUP(A1910,'Fichier FI (en entrée)'!B:AH,8,0)</f>
        <v>Non scolarisé</v>
      </c>
      <c r="O1910" t="b">
        <f>AND(C1910&gt;Synthèse!B$8,C1910&lt;Synthèse!B$10,NOT(Y1910))</f>
        <v>0</v>
      </c>
      <c r="Q1910" s="60">
        <f>ROUNDUP(C1910/(Synthèse!$B$4+Synthèse!$B$1)*8,0)</f>
        <v>10</v>
      </c>
      <c r="R1910" s="60">
        <f>IFERROR(VLOOKUP(A1910,'Evaluations (formulaire)'!A:P,6,0)+VLOOKUP(A1910,'Evaluations (formulaire)'!A:P,7,0),0)</f>
        <v>0</v>
      </c>
      <c r="S1910" s="60">
        <f>IFERROR(VLOOKUP(A1910,'Evaluations (formulaire)'!A:P,8,0),0)</f>
        <v>0</v>
      </c>
      <c r="T1910" s="60">
        <f>IF(AND(ISBLANK(P1910),Q1910&lt;=2),Synthèse!$B$41,IF(AND(ISBLANK(P1910),Q1910&gt;=7),Synthèse!$C$41,R1910+S1910))</f>
        <v>4.6296296296296294E-3</v>
      </c>
      <c r="U1910" s="60">
        <f t="shared" si="323"/>
        <v>-99.995370370370367</v>
      </c>
      <c r="V1910" s="60">
        <f t="shared" si="324"/>
        <v>1983</v>
      </c>
      <c r="X1910" s="26">
        <v>36</v>
      </c>
      <c r="Y1910" s="26" t="b">
        <f>IFERROR(VLOOKUP(A1910,'Calculs FA (auto)'!A:O,15,0),FALSE)</f>
        <v>0</v>
      </c>
      <c r="Z1910" s="26">
        <f>IFERROR(VLOOKUP(A1910,'Evaluations (formulaire)'!A:M,9,0),0)</f>
        <v>0</v>
      </c>
      <c r="AA1910" s="135" t="b">
        <v>1</v>
      </c>
      <c r="AB1910" s="135" t="b">
        <v>0</v>
      </c>
      <c r="AC1910" s="135" t="b">
        <f t="shared" si="325"/>
        <v>0</v>
      </c>
      <c r="AD1910" s="135" t="b">
        <f t="shared" si="326"/>
        <v>0</v>
      </c>
      <c r="AE1910" s="135" t="b">
        <f t="shared" si="327"/>
        <v>0</v>
      </c>
      <c r="AF1910" s="135" t="b">
        <f>AND(AC1910,$V1910&lt;=Synthèse!$B$44)</f>
        <v>0</v>
      </c>
      <c r="AG1910" s="135" t="b">
        <f>AND(AD1910,$V1910&lt;=Synthèse!$B$44)</f>
        <v>0</v>
      </c>
      <c r="AH1910" s="135" t="b">
        <f>AND(AE1910,$V1910&lt;=Synthèse!$B$44)</f>
        <v>0</v>
      </c>
      <c r="AI1910" s="137" t="b">
        <v>0</v>
      </c>
      <c r="AJ1910" s="137" t="b">
        <v>0</v>
      </c>
      <c r="AK1910" s="137" t="b">
        <f t="shared" si="328"/>
        <v>0</v>
      </c>
      <c r="AL1910" s="137" t="b">
        <f t="shared" si="329"/>
        <v>0</v>
      </c>
      <c r="AM1910" s="137" t="b">
        <f>AND(AK1910,$V1910&lt;=Synthèse!$B$44)</f>
        <v>0</v>
      </c>
      <c r="AN1910" s="137" t="b">
        <f>AND(AL1910,$V1910&lt;=Synthèse!$B$44)</f>
        <v>0</v>
      </c>
    </row>
    <row r="1911" spans="1:40">
      <c r="A1911" s="17">
        <v>1109849</v>
      </c>
      <c r="B1911" t="str">
        <f ca="1">VLOOKUP(A1911,'Fichier FI (en entrée)'!B:AH,3,0)</f>
        <v>ZKDFOYVHVK</v>
      </c>
      <c r="C1911">
        <f t="shared" si="320"/>
        <v>1724</v>
      </c>
      <c r="D1911">
        <f t="shared" si="330"/>
        <v>-20</v>
      </c>
      <c r="E1911" s="14" t="str">
        <f>VLOOKUP(A1911,'Fichier FI (en entrée)'!B:AH,2,0)</f>
        <v>EV</v>
      </c>
      <c r="F1911" s="14" t="b">
        <f t="shared" si="321"/>
        <v>1</v>
      </c>
      <c r="G1911" s="14" t="b">
        <f>IFERROR(VLOOKUP(A1911,'Calculs FA (auto)'!A:F,6,0),FALSE)</f>
        <v>1</v>
      </c>
      <c r="H1911" s="14" t="b">
        <f t="shared" si="322"/>
        <v>1</v>
      </c>
      <c r="I1911" s="16" t="str">
        <f>IFERROR(VLOOKUP(A1911,'Moyennes FI (en entrée)'!B:N,7,0),"")</f>
        <v/>
      </c>
      <c r="J1911" s="16">
        <f>IFERROR(VLOOKUP(VLOOKUP(A1911,'Fichier FI (en entrée)'!B:AH,33,0),Modificateurs!A$2:B$5,2,0),0)</f>
        <v>0</v>
      </c>
      <c r="K1911" s="16">
        <f>IFERROR(VLOOKUP(VLOOKUP(A1911,'Redoub FI (en entrée)'!B:N,7,0),Modificateurs!A$8:B$11,2,0),0)</f>
        <v>0</v>
      </c>
      <c r="L1911" s="16">
        <f>IFERROR(VLOOKUP(M1911,Modificateurs!D$1:E$94,2,0),0)</f>
        <v>0</v>
      </c>
      <c r="M1911" t="str">
        <f>VLOOKUP(A1911,'Fichier FI (en entrée)'!B:AH,16,0)&amp;" "&amp;VLOOKUP(A1911,'Fichier FI (en entrée)'!B:AH,20,0)&amp;" "&amp;VLOOKUP(A1911,'Fichier FI (en entrée)'!B:AH,27,0)&amp;" "&amp;VLOOKUP(A1911,'Fichier FI (en entrée)'!B:AH,29,0)</f>
        <v xml:space="preserve">   </v>
      </c>
      <c r="N1911" t="str">
        <f>VLOOKUP(A1911,'Fichier FI (en entrée)'!B:AH,8,0)</f>
        <v>Scolarisé en MC, FCIL, MGI, DAEU, MANN hors contrat,bac international</v>
      </c>
      <c r="O1911" t="b">
        <f>AND(C1911&gt;Synthèse!B$8,C1911&lt;Synthèse!B$10,NOT(Y1911))</f>
        <v>0</v>
      </c>
      <c r="Q1911" s="60">
        <f>ROUNDUP(C1911/(Synthèse!$B$4+Synthèse!$B$1)*8,0)</f>
        <v>8</v>
      </c>
      <c r="R1911" s="60">
        <f>IFERROR(VLOOKUP(A1911,'Evaluations (formulaire)'!A:P,6,0)+VLOOKUP(A1911,'Evaluations (formulaire)'!A:P,7,0),0)</f>
        <v>0</v>
      </c>
      <c r="S1911" s="60">
        <f>IFERROR(VLOOKUP(A1911,'Evaluations (formulaire)'!A:P,8,0),0)</f>
        <v>0</v>
      </c>
      <c r="T1911" s="60">
        <f>IF(AND(ISBLANK(P1911),Q1911&lt;=2),Synthèse!$B$41,IF(AND(ISBLANK(P1911),Q1911&gt;=7),Synthèse!$C$41,R1911+S1911))</f>
        <v>4.6296296296296294E-3</v>
      </c>
      <c r="U1911" s="60">
        <f t="shared" si="323"/>
        <v>-19.99537037037037</v>
      </c>
      <c r="V1911" s="60">
        <f t="shared" si="324"/>
        <v>1720</v>
      </c>
      <c r="X1911" s="26">
        <v>796</v>
      </c>
      <c r="Y1911" s="26" t="b">
        <f>IFERROR(VLOOKUP(A1911,'Calculs FA (auto)'!A:O,15,0),FALSE)</f>
        <v>0</v>
      </c>
      <c r="Z1911" s="26">
        <f>IFERROR(VLOOKUP(A1911,'Evaluations (formulaire)'!A:M,9,0),0)</f>
        <v>0</v>
      </c>
      <c r="AA1911" s="135" t="b">
        <v>1</v>
      </c>
      <c r="AB1911" s="135" t="b">
        <v>0</v>
      </c>
      <c r="AC1911" s="135" t="b">
        <f t="shared" si="325"/>
        <v>1</v>
      </c>
      <c r="AD1911" s="135" t="b">
        <f t="shared" si="326"/>
        <v>0</v>
      </c>
      <c r="AE1911" s="135" t="b">
        <f t="shared" si="327"/>
        <v>0</v>
      </c>
      <c r="AF1911" s="135" t="b">
        <f>AND(AC1911,$V1911&lt;=Synthèse!$B$44)</f>
        <v>0</v>
      </c>
      <c r="AG1911" s="135" t="b">
        <f>AND(AD1911,$V1911&lt;=Synthèse!$B$44)</f>
        <v>0</v>
      </c>
      <c r="AH1911" s="135" t="b">
        <f>AND(AE1911,$V1911&lt;=Synthèse!$B$44)</f>
        <v>0</v>
      </c>
      <c r="AI1911" s="137" t="b">
        <v>0</v>
      </c>
      <c r="AJ1911" s="137" t="b">
        <v>1</v>
      </c>
      <c r="AK1911" s="137" t="b">
        <f t="shared" si="328"/>
        <v>0</v>
      </c>
      <c r="AL1911" s="137" t="b">
        <f t="shared" si="329"/>
        <v>1</v>
      </c>
      <c r="AM1911" s="137" t="b">
        <f>AND(AK1911,$V1911&lt;=Synthèse!$B$44)</f>
        <v>0</v>
      </c>
      <c r="AN1911" s="137" t="b">
        <f>AND(AL1911,$V1911&lt;=Synthèse!$B$44)</f>
        <v>0</v>
      </c>
    </row>
    <row r="1912" spans="1:40">
      <c r="A1912" s="17">
        <v>1110667</v>
      </c>
      <c r="B1912" t="str">
        <f ca="1">VLOOKUP(A1912,'Fichier FI (en entrée)'!B:AH,3,0)</f>
        <v>FGHGVNYJGY</v>
      </c>
      <c r="C1912">
        <f t="shared" si="320"/>
        <v>2097</v>
      </c>
      <c r="D1912">
        <f t="shared" si="330"/>
        <v>-100</v>
      </c>
      <c r="E1912" s="14" t="str">
        <f>VLOOKUP(A1912,'Fichier FI (en entrée)'!B:AH,2,0)</f>
        <v>ENV</v>
      </c>
      <c r="F1912" s="14" t="b">
        <f t="shared" si="321"/>
        <v>0</v>
      </c>
      <c r="G1912" s="14" t="b">
        <f>IFERROR(VLOOKUP(A1912,'Calculs FA (auto)'!A:F,6,0),FALSE)</f>
        <v>0</v>
      </c>
      <c r="H1912" s="14" t="b">
        <f t="shared" si="322"/>
        <v>0</v>
      </c>
      <c r="I1912" s="16" t="str">
        <f>IFERROR(VLOOKUP(A1912,'Moyennes FI (en entrée)'!B:N,7,0),"")</f>
        <v/>
      </c>
      <c r="J1912" s="16">
        <f>IFERROR(VLOOKUP(VLOOKUP(A1912,'Fichier FI (en entrée)'!B:AH,33,0),Modificateurs!A$2:B$5,2,0),0)</f>
        <v>0</v>
      </c>
      <c r="K1912" s="16">
        <f>IFERROR(VLOOKUP(VLOOKUP(A1912,'Redoub FI (en entrée)'!B:N,7,0),Modificateurs!A$8:B$11,2,0),0)</f>
        <v>0</v>
      </c>
      <c r="L1912" s="16">
        <f>IFERROR(VLOOKUP(M1912,Modificateurs!D$1:E$94,2,0),0)</f>
        <v>-8</v>
      </c>
      <c r="M1912" t="str">
        <f>VLOOKUP(A1912,'Fichier FI (en entrée)'!B:AH,16,0)&amp;" "&amp;VLOOKUP(A1912,'Fichier FI (en entrée)'!B:AH,20,0)&amp;" "&amp;VLOOKUP(A1912,'Fichier FI (en entrée)'!B:AH,27,0)&amp;" "&amp;VLOOKUP(A1912,'Fichier FI (en entrée)'!B:AH,29,0)</f>
        <v xml:space="preserve">  Economique et social Sciences sociales et politiques</v>
      </c>
      <c r="N1912" t="str">
        <f>VLOOKUP(A1912,'Fichier FI (en entrée)'!B:AH,8,0)</f>
        <v>Scolarisé dans le supérieur en France</v>
      </c>
      <c r="O1912" t="b">
        <f>AND(C1912&gt;Synthèse!B$8,C1912&lt;Synthèse!B$10,NOT(Y1912))</f>
        <v>0</v>
      </c>
      <c r="Q1912" s="60">
        <f>ROUNDUP(C1912/(Synthèse!$B$4+Synthèse!$B$1)*8,0)</f>
        <v>10</v>
      </c>
      <c r="R1912" s="60">
        <f>IFERROR(VLOOKUP(A1912,'Evaluations (formulaire)'!A:P,6,0)+VLOOKUP(A1912,'Evaluations (formulaire)'!A:P,7,0),0)</f>
        <v>0</v>
      </c>
      <c r="S1912" s="60">
        <f>IFERROR(VLOOKUP(A1912,'Evaluations (formulaire)'!A:P,8,0),0)</f>
        <v>0</v>
      </c>
      <c r="T1912" s="60">
        <f>IF(AND(ISBLANK(P1912),Q1912&lt;=2),Synthèse!$B$41,IF(AND(ISBLANK(P1912),Q1912&gt;=7),Synthèse!$C$41,R1912+S1912))</f>
        <v>4.6296296296296294E-3</v>
      </c>
      <c r="U1912" s="60">
        <f t="shared" si="323"/>
        <v>-99.995370370370367</v>
      </c>
      <c r="V1912" s="60">
        <f t="shared" si="324"/>
        <v>1983</v>
      </c>
      <c r="X1912" s="26">
        <v>448</v>
      </c>
      <c r="Y1912" s="26" t="b">
        <f>IFERROR(VLOOKUP(A1912,'Calculs FA (auto)'!A:O,15,0),FALSE)</f>
        <v>0</v>
      </c>
      <c r="Z1912" s="26">
        <f>IFERROR(VLOOKUP(A1912,'Evaluations (formulaire)'!A:M,9,0),0)</f>
        <v>0</v>
      </c>
      <c r="AA1912" s="135" t="b">
        <v>0</v>
      </c>
      <c r="AB1912" s="135" t="b">
        <v>0</v>
      </c>
      <c r="AC1912" s="135" t="b">
        <f t="shared" si="325"/>
        <v>0</v>
      </c>
      <c r="AD1912" s="135" t="b">
        <f t="shared" si="326"/>
        <v>0</v>
      </c>
      <c r="AE1912" s="135" t="b">
        <f t="shared" si="327"/>
        <v>0</v>
      </c>
      <c r="AF1912" s="135" t="b">
        <f>AND(AC1912,$V1912&lt;=Synthèse!$B$44)</f>
        <v>0</v>
      </c>
      <c r="AG1912" s="135" t="b">
        <f>AND(AD1912,$V1912&lt;=Synthèse!$B$44)</f>
        <v>0</v>
      </c>
      <c r="AH1912" s="135" t="b">
        <f>AND(AE1912,$V1912&lt;=Synthèse!$B$44)</f>
        <v>0</v>
      </c>
      <c r="AI1912" s="137" t="b">
        <v>0</v>
      </c>
      <c r="AJ1912" s="137" t="b">
        <v>0</v>
      </c>
      <c r="AK1912" s="137" t="b">
        <f t="shared" si="328"/>
        <v>0</v>
      </c>
      <c r="AL1912" s="137" t="b">
        <f t="shared" si="329"/>
        <v>0</v>
      </c>
      <c r="AM1912" s="137" t="b">
        <f>AND(AK1912,$V1912&lt;=Synthèse!$B$44)</f>
        <v>0</v>
      </c>
      <c r="AN1912" s="137" t="b">
        <f>AND(AL1912,$V1912&lt;=Synthèse!$B$44)</f>
        <v>0</v>
      </c>
    </row>
    <row r="1913" spans="1:40">
      <c r="A1913" s="17">
        <v>1113175</v>
      </c>
      <c r="B1913" t="str">
        <f ca="1">VLOOKUP(A1913,'Fichier FI (en entrée)'!B:AH,3,0)</f>
        <v>DPZUBBEGHX</v>
      </c>
      <c r="C1913">
        <f t="shared" si="320"/>
        <v>505</v>
      </c>
      <c r="D1913">
        <f t="shared" si="330"/>
        <v>13.35</v>
      </c>
      <c r="E1913" s="14" t="str">
        <f>VLOOKUP(A1913,'Fichier FI (en entrée)'!B:AH,2,0)</f>
        <v>EV</v>
      </c>
      <c r="F1913" s="14" t="b">
        <f t="shared" si="321"/>
        <v>1</v>
      </c>
      <c r="G1913" s="14" t="b">
        <f>IFERROR(VLOOKUP(A1913,'Calculs FA (auto)'!A:F,6,0),FALSE)</f>
        <v>0</v>
      </c>
      <c r="H1913" s="14" t="b">
        <f t="shared" si="322"/>
        <v>0</v>
      </c>
      <c r="I1913" s="16">
        <f>IFERROR(VLOOKUP(A1913,'Moyennes FI (en entrée)'!B:N,7,0),"")</f>
        <v>11.35</v>
      </c>
      <c r="J1913" s="16">
        <f>IFERROR(VLOOKUP(VLOOKUP(A1913,'Fichier FI (en entrée)'!B:AH,33,0),Modificateurs!A$2:B$5,2,0),0)</f>
        <v>0</v>
      </c>
      <c r="K1913" s="16">
        <f>IFERROR(VLOOKUP(VLOOKUP(A1913,'Redoub FI (en entrée)'!B:N,7,0),Modificateurs!A$8:B$11,2,0),0)</f>
        <v>0</v>
      </c>
      <c r="L1913" s="16">
        <f>IFERROR(VLOOKUP(M1913,Modificateurs!D$1:E$94,2,0),0)</f>
        <v>2</v>
      </c>
      <c r="M1913" t="str">
        <f>VLOOKUP(A1913,'Fichier FI (en entrée)'!B:AH,16,0)&amp;" "&amp;VLOOKUP(A1913,'Fichier FI (en entrée)'!B:AH,20,0)&amp;" "&amp;VLOOKUP(A1913,'Fichier FI (en entrée)'!B:AH,27,0)&amp;" "&amp;VLOOKUP(A1913,'Fichier FI (en entrée)'!B:AH,29,0)</f>
        <v xml:space="preserve">  Scientifique Physique-chimie</v>
      </c>
      <c r="N1913" t="str">
        <f>VLOOKUP(A1913,'Fichier FI (en entrée)'!B:AH,8,0)</f>
        <v>Scolarisé dans le supérieur en France</v>
      </c>
      <c r="O1913" t="b">
        <f>AND(C1913&gt;Synthèse!B$8,C1913&lt;Synthèse!B$10,NOT(Y1913))</f>
        <v>1</v>
      </c>
      <c r="Q1913" s="60">
        <f>ROUNDUP(C1913/(Synthèse!$B$4+Synthèse!$B$1)*8,0)</f>
        <v>3</v>
      </c>
      <c r="R1913" s="60">
        <f>IFERROR(VLOOKUP(A1913,'Evaluations (formulaire)'!A:P,6,0)+VLOOKUP(A1913,'Evaluations (formulaire)'!A:P,7,0),0)</f>
        <v>0</v>
      </c>
      <c r="S1913" s="60">
        <f>IFERROR(VLOOKUP(A1913,'Evaluations (formulaire)'!A:P,8,0),0)</f>
        <v>0</v>
      </c>
      <c r="T1913" s="60">
        <f>IF(AND(ISBLANK(P1913),Q1913&lt;=2),Synthèse!$B$41,IF(AND(ISBLANK(P1913),Q1913&gt;=7),Synthèse!$C$41,R1913+S1913))</f>
        <v>0</v>
      </c>
      <c r="U1913" s="60">
        <f t="shared" si="323"/>
        <v>13.35</v>
      </c>
      <c r="V1913" s="60">
        <f t="shared" si="324"/>
        <v>506</v>
      </c>
      <c r="X1913" s="26">
        <v>378</v>
      </c>
      <c r="Y1913" s="26" t="b">
        <f>IFERROR(VLOOKUP(A1913,'Calculs FA (auto)'!A:O,15,0),FALSE)</f>
        <v>0</v>
      </c>
      <c r="Z1913" s="26">
        <f>IFERROR(VLOOKUP(A1913,'Evaluations (formulaire)'!A:M,9,0),0)</f>
        <v>0</v>
      </c>
      <c r="AA1913" s="135" t="b">
        <v>1</v>
      </c>
      <c r="AB1913" s="135" t="b">
        <v>0</v>
      </c>
      <c r="AC1913" s="135" t="b">
        <f t="shared" si="325"/>
        <v>1</v>
      </c>
      <c r="AD1913" s="135" t="b">
        <f t="shared" si="326"/>
        <v>0</v>
      </c>
      <c r="AE1913" s="135" t="b">
        <f t="shared" si="327"/>
        <v>0</v>
      </c>
      <c r="AF1913" s="135" t="b">
        <f>AND(AC1913,$V1913&lt;=Synthèse!$B$44)</f>
        <v>1</v>
      </c>
      <c r="AG1913" s="135" t="b">
        <f>AND(AD1913,$V1913&lt;=Synthèse!$B$44)</f>
        <v>0</v>
      </c>
      <c r="AH1913" s="135" t="b">
        <f>AND(AE1913,$V1913&lt;=Synthèse!$B$44)</f>
        <v>0</v>
      </c>
      <c r="AI1913" s="137" t="b">
        <v>0</v>
      </c>
      <c r="AJ1913" s="137" t="b">
        <v>1</v>
      </c>
      <c r="AK1913" s="137" t="b">
        <f t="shared" si="328"/>
        <v>0</v>
      </c>
      <c r="AL1913" s="137" t="b">
        <f t="shared" si="329"/>
        <v>1</v>
      </c>
      <c r="AM1913" s="137" t="b">
        <f>AND(AK1913,$V1913&lt;=Synthèse!$B$44)</f>
        <v>0</v>
      </c>
      <c r="AN1913" s="137" t="b">
        <f>AND(AL1913,$V1913&lt;=Synthèse!$B$44)</f>
        <v>1</v>
      </c>
    </row>
    <row r="1914" spans="1:40">
      <c r="A1914" s="17">
        <v>1116484</v>
      </c>
      <c r="B1914" t="str">
        <f ca="1">VLOOKUP(A1914,'Fichier FI (en entrée)'!B:AH,3,0)</f>
        <v>TCLAGQQIOI</v>
      </c>
      <c r="C1914">
        <f t="shared" si="320"/>
        <v>646</v>
      </c>
      <c r="D1914">
        <f t="shared" si="330"/>
        <v>12.57</v>
      </c>
      <c r="E1914" s="14" t="str">
        <f>VLOOKUP(A1914,'Fichier FI (en entrée)'!B:AH,2,0)</f>
        <v>EV</v>
      </c>
      <c r="F1914" s="14" t="b">
        <f t="shared" si="321"/>
        <v>1</v>
      </c>
      <c r="G1914" s="14" t="b">
        <f>IFERROR(VLOOKUP(A1914,'Calculs FA (auto)'!A:F,6,0),FALSE)</f>
        <v>1</v>
      </c>
      <c r="H1914" s="14" t="b">
        <f t="shared" si="322"/>
        <v>1</v>
      </c>
      <c r="I1914" s="16">
        <f>IFERROR(VLOOKUP(A1914,'Moyennes FI (en entrée)'!B:N,7,0),"")</f>
        <v>11.57</v>
      </c>
      <c r="J1914" s="16">
        <f>IFERROR(VLOOKUP(VLOOKUP(A1914,'Fichier FI (en entrée)'!B:AH,33,0),Modificateurs!A$2:B$5,2,0),0)</f>
        <v>0</v>
      </c>
      <c r="K1914" s="16">
        <f>IFERROR(VLOOKUP(VLOOKUP(A1914,'Redoub FI (en entrée)'!B:N,7,0),Modificateurs!A$8:B$11,2,0),0)</f>
        <v>0</v>
      </c>
      <c r="L1914" s="16">
        <f>IFERROR(VLOOKUP(M1914,Modificateurs!D$1:E$94,2,0),0)</f>
        <v>1</v>
      </c>
      <c r="M1914" t="str">
        <f>VLOOKUP(A1914,'Fichier FI (en entrée)'!B:AH,16,0)&amp;" "&amp;VLOOKUP(A1914,'Fichier FI (en entrée)'!B:AH,20,0)&amp;" "&amp;VLOOKUP(A1914,'Fichier FI (en entrée)'!B:AH,27,0)&amp;" "&amp;VLOOKUP(A1914,'Fichier FI (en entrée)'!B:AH,29,0)</f>
        <v xml:space="preserve">  Scientifique Sciences de la vie et de la terre</v>
      </c>
      <c r="N1914" t="str">
        <f>VLOOKUP(A1914,'Fichier FI (en entrée)'!B:AH,8,0)</f>
        <v>Scolarisé dans le supérieur en France</v>
      </c>
      <c r="O1914" t="b">
        <f>AND(C1914&gt;Synthèse!B$8,C1914&lt;Synthèse!B$10,NOT(Y1914))</f>
        <v>0</v>
      </c>
      <c r="Q1914" s="60">
        <f>ROUNDUP(C1914/(Synthèse!$B$4+Synthèse!$B$1)*8,0)</f>
        <v>3</v>
      </c>
      <c r="R1914" s="60">
        <f>IFERROR(VLOOKUP(A1914,'Evaluations (formulaire)'!A:P,6,0)+VLOOKUP(A1914,'Evaluations (formulaire)'!A:P,7,0),0)</f>
        <v>0</v>
      </c>
      <c r="S1914" s="60">
        <f>IFERROR(VLOOKUP(A1914,'Evaluations (formulaire)'!A:P,8,0),0)</f>
        <v>0</v>
      </c>
      <c r="T1914" s="60">
        <f>IF(AND(ISBLANK(P1914),Q1914&lt;=2),Synthèse!$B$41,IF(AND(ISBLANK(P1914),Q1914&gt;=7),Synthèse!$C$41,R1914+S1914))</f>
        <v>0</v>
      </c>
      <c r="U1914" s="60">
        <f t="shared" si="323"/>
        <v>12.57</v>
      </c>
      <c r="V1914" s="60">
        <f t="shared" si="324"/>
        <v>646</v>
      </c>
      <c r="X1914" s="26">
        <v>211</v>
      </c>
      <c r="Y1914" s="26" t="b">
        <f>IFERROR(VLOOKUP(A1914,'Calculs FA (auto)'!A:O,15,0),FALSE)</f>
        <v>1</v>
      </c>
      <c r="Z1914" s="26">
        <f>IFERROR(VLOOKUP(A1914,'Evaluations (formulaire)'!A:M,9,0),0)</f>
        <v>0</v>
      </c>
      <c r="AA1914" s="135" t="b">
        <v>0</v>
      </c>
      <c r="AB1914" s="135" t="b">
        <v>0</v>
      </c>
      <c r="AC1914" s="135" t="b">
        <f t="shared" si="325"/>
        <v>0</v>
      </c>
      <c r="AD1914" s="135" t="b">
        <f t="shared" si="326"/>
        <v>0</v>
      </c>
      <c r="AE1914" s="135" t="b">
        <f t="shared" si="327"/>
        <v>1</v>
      </c>
      <c r="AF1914" s="135" t="b">
        <f>AND(AC1914,$V1914&lt;=Synthèse!$B$44)</f>
        <v>0</v>
      </c>
      <c r="AG1914" s="135" t="b">
        <f>AND(AD1914,$V1914&lt;=Synthèse!$B$44)</f>
        <v>0</v>
      </c>
      <c r="AH1914" s="135" t="b">
        <f>AND(AE1914,$V1914&lt;=Synthèse!$B$44)</f>
        <v>1</v>
      </c>
      <c r="AI1914" s="137" t="b">
        <v>0</v>
      </c>
      <c r="AJ1914" s="137" t="b">
        <v>0</v>
      </c>
      <c r="AK1914" s="137" t="b">
        <f t="shared" si="328"/>
        <v>0</v>
      </c>
      <c r="AL1914" s="137" t="b">
        <f t="shared" si="329"/>
        <v>0</v>
      </c>
      <c r="AM1914" s="137" t="b">
        <f>AND(AK1914,$V1914&lt;=Synthèse!$B$44)</f>
        <v>0</v>
      </c>
      <c r="AN1914" s="137" t="b">
        <f>AND(AL1914,$V1914&lt;=Synthèse!$B$44)</f>
        <v>0</v>
      </c>
    </row>
    <row r="1915" spans="1:40">
      <c r="A1915" s="17">
        <v>1117446</v>
      </c>
      <c r="B1915" t="str">
        <f ca="1">VLOOKUP(A1915,'Fichier FI (en entrée)'!B:AH,3,0)</f>
        <v>BZDRKPXIJJ</v>
      </c>
      <c r="C1915">
        <f t="shared" si="320"/>
        <v>1240</v>
      </c>
      <c r="D1915">
        <f t="shared" si="330"/>
        <v>6.9499999999999993</v>
      </c>
      <c r="E1915" s="14" t="str">
        <f>VLOOKUP(A1915,'Fichier FI (en entrée)'!B:AH,2,0)</f>
        <v>EV</v>
      </c>
      <c r="F1915" s="14" t="b">
        <f t="shared" si="321"/>
        <v>1</v>
      </c>
      <c r="G1915" s="14" t="b">
        <f>IFERROR(VLOOKUP(A1915,'Calculs FA (auto)'!A:F,6,0),FALSE)</f>
        <v>0</v>
      </c>
      <c r="H1915" s="14" t="b">
        <f t="shared" si="322"/>
        <v>0</v>
      </c>
      <c r="I1915" s="16">
        <f>IFERROR(VLOOKUP(A1915,'Moyennes FI (en entrée)'!B:N,7,0),"")</f>
        <v>12.95</v>
      </c>
      <c r="J1915" s="16">
        <f>IFERROR(VLOOKUP(VLOOKUP(A1915,'Fichier FI (en entrée)'!B:AH,33,0),Modificateurs!A$2:B$5,2,0),0)</f>
        <v>0</v>
      </c>
      <c r="K1915" s="16">
        <f>IFERROR(VLOOKUP(VLOOKUP(A1915,'Redoub FI (en entrée)'!B:N,7,0),Modificateurs!A$8:B$11,2,0),0)</f>
        <v>0</v>
      </c>
      <c r="L1915" s="16">
        <f>IFERROR(VLOOKUP(M1915,Modificateurs!D$1:E$94,2,0),0)</f>
        <v>-6</v>
      </c>
      <c r="M1915" t="str">
        <f>VLOOKUP(A1915,'Fichier FI (en entrée)'!B:AH,16,0)&amp;" "&amp;VLOOKUP(A1915,'Fichier FI (en entrée)'!B:AH,20,0)&amp;" "&amp;VLOOKUP(A1915,'Fichier FI (en entrée)'!B:AH,27,0)&amp;" "&amp;VLOOKUP(A1915,'Fichier FI (en entrée)'!B:AH,29,0)</f>
        <v xml:space="preserve">  Sciences et Technologies de l'Industrie et du Développement Durable Architecture et construction</v>
      </c>
      <c r="N1915" t="str">
        <f>VLOOKUP(A1915,'Fichier FI (en entrée)'!B:AH,8,0)</f>
        <v>Scolarisé dans le supérieur en France</v>
      </c>
      <c r="O1915" t="b">
        <f>AND(C1915&gt;Synthèse!B$8,C1915&lt;Synthèse!B$10,NOT(Y1915))</f>
        <v>1</v>
      </c>
      <c r="Q1915" s="60">
        <f>ROUNDUP(C1915/(Synthèse!$B$4+Synthèse!$B$1)*8,0)</f>
        <v>6</v>
      </c>
      <c r="R1915" s="60">
        <f>IFERROR(VLOOKUP(A1915,'Evaluations (formulaire)'!A:P,6,0)+VLOOKUP(A1915,'Evaluations (formulaire)'!A:P,7,0),0)</f>
        <v>0</v>
      </c>
      <c r="S1915" s="60">
        <f>IFERROR(VLOOKUP(A1915,'Evaluations (formulaire)'!A:P,8,0),0)</f>
        <v>0</v>
      </c>
      <c r="T1915" s="60">
        <f>IF(AND(ISBLANK(P1915),Q1915&lt;=2),Synthèse!$B$41,IF(AND(ISBLANK(P1915),Q1915&gt;=7),Synthèse!$C$41,R1915+S1915))</f>
        <v>0</v>
      </c>
      <c r="U1915" s="60">
        <f t="shared" si="323"/>
        <v>6.9499999999999993</v>
      </c>
      <c r="V1915" s="60">
        <f t="shared" si="324"/>
        <v>1238</v>
      </c>
      <c r="X1915" s="26">
        <v>595</v>
      </c>
      <c r="Y1915" s="26" t="b">
        <f>IFERROR(VLOOKUP(A1915,'Calculs FA (auto)'!A:O,15,0),FALSE)</f>
        <v>0</v>
      </c>
      <c r="Z1915" s="26">
        <f>IFERROR(VLOOKUP(A1915,'Evaluations (formulaire)'!A:M,9,0),0)</f>
        <v>0</v>
      </c>
      <c r="AA1915" s="135" t="b">
        <v>0</v>
      </c>
      <c r="AB1915" s="135" t="b">
        <v>1</v>
      </c>
      <c r="AC1915" s="135" t="b">
        <f t="shared" si="325"/>
        <v>0</v>
      </c>
      <c r="AD1915" s="135" t="b">
        <f t="shared" si="326"/>
        <v>1</v>
      </c>
      <c r="AE1915" s="135" t="b">
        <f t="shared" si="327"/>
        <v>0</v>
      </c>
      <c r="AF1915" s="135" t="b">
        <f>AND(AC1915,$V1915&lt;=Synthèse!$B$44)</f>
        <v>0</v>
      </c>
      <c r="AG1915" s="135" t="b">
        <f>AND(AD1915,$V1915&lt;=Synthèse!$B$44)</f>
        <v>0</v>
      </c>
      <c r="AH1915" s="135" t="b">
        <f>AND(AE1915,$V1915&lt;=Synthèse!$B$44)</f>
        <v>0</v>
      </c>
      <c r="AI1915" s="137" t="b">
        <v>0</v>
      </c>
      <c r="AJ1915" s="137" t="b">
        <v>0</v>
      </c>
      <c r="AK1915" s="137" t="b">
        <f t="shared" si="328"/>
        <v>0</v>
      </c>
      <c r="AL1915" s="137" t="b">
        <f t="shared" si="329"/>
        <v>0</v>
      </c>
      <c r="AM1915" s="137" t="b">
        <f>AND(AK1915,$V1915&lt;=Synthèse!$B$44)</f>
        <v>0</v>
      </c>
      <c r="AN1915" s="137" t="b">
        <f>AND(AL1915,$V1915&lt;=Synthèse!$B$44)</f>
        <v>0</v>
      </c>
    </row>
    <row r="1916" spans="1:40">
      <c r="A1916" s="17">
        <v>1117684</v>
      </c>
      <c r="B1916" t="str">
        <f ca="1">VLOOKUP(A1916,'Fichier FI (en entrée)'!B:AH,3,0)</f>
        <v>UFWVHJTEIB</v>
      </c>
      <c r="C1916">
        <f t="shared" si="320"/>
        <v>254</v>
      </c>
      <c r="D1916">
        <f t="shared" si="330"/>
        <v>15.21</v>
      </c>
      <c r="E1916" s="14" t="str">
        <f>VLOOKUP(A1916,'Fichier FI (en entrée)'!B:AH,2,0)</f>
        <v>EV</v>
      </c>
      <c r="F1916" s="14" t="b">
        <f t="shared" si="321"/>
        <v>1</v>
      </c>
      <c r="G1916" s="14" t="b">
        <f>IFERROR(VLOOKUP(A1916,'Calculs FA (auto)'!A:F,6,0),FALSE)</f>
        <v>0</v>
      </c>
      <c r="H1916" s="14" t="b">
        <f t="shared" si="322"/>
        <v>0</v>
      </c>
      <c r="I1916" s="16">
        <f>IFERROR(VLOOKUP(A1916,'Moyennes FI (en entrée)'!B:N,7,0),"")</f>
        <v>13.21</v>
      </c>
      <c r="J1916" s="16">
        <f>IFERROR(VLOOKUP(VLOOKUP(A1916,'Fichier FI (en entrée)'!B:AH,33,0),Modificateurs!A$2:B$5,2,0),0)</f>
        <v>0</v>
      </c>
      <c r="K1916" s="16">
        <f>IFERROR(VLOOKUP(VLOOKUP(A1916,'Redoub FI (en entrée)'!B:N,7,0),Modificateurs!A$8:B$11,2,0),0)</f>
        <v>0</v>
      </c>
      <c r="L1916" s="16">
        <f>IFERROR(VLOOKUP(M1916,Modificateurs!D$1:E$94,2,0),0)</f>
        <v>2</v>
      </c>
      <c r="M1916" t="str">
        <f>VLOOKUP(A1916,'Fichier FI (en entrée)'!B:AH,16,0)&amp;" "&amp;VLOOKUP(A1916,'Fichier FI (en entrée)'!B:AH,20,0)&amp;" "&amp;VLOOKUP(A1916,'Fichier FI (en entrée)'!B:AH,27,0)&amp;" "&amp;VLOOKUP(A1916,'Fichier FI (en entrée)'!B:AH,29,0)</f>
        <v xml:space="preserve">  Scientifique Mathématiques</v>
      </c>
      <c r="N1916" t="str">
        <f>VLOOKUP(A1916,'Fichier FI (en entrée)'!B:AH,8,0)</f>
        <v>Scolarisé dans le supérieur en France</v>
      </c>
      <c r="O1916" t="b">
        <f>AND(C1916&gt;Synthèse!B$8,C1916&lt;Synthèse!B$10,NOT(Y1916))</f>
        <v>0</v>
      </c>
      <c r="Q1916" s="60">
        <f>ROUNDUP(C1916/(Synthèse!$B$4+Synthèse!$B$1)*8,0)</f>
        <v>2</v>
      </c>
      <c r="R1916" s="60">
        <f>IFERROR(VLOOKUP(A1916,'Evaluations (formulaire)'!A:P,6,0)+VLOOKUP(A1916,'Evaluations (formulaire)'!A:P,7,0),0)</f>
        <v>0</v>
      </c>
      <c r="S1916" s="60">
        <f>IFERROR(VLOOKUP(A1916,'Evaluations (formulaire)'!A:P,8,0),0)</f>
        <v>0</v>
      </c>
      <c r="T1916" s="60">
        <f>IF(AND(ISBLANK(P1916),Q1916&lt;=2),Synthèse!$B$41,IF(AND(ISBLANK(P1916),Q1916&gt;=7),Synthèse!$C$41,R1916+S1916))</f>
        <v>4.6511627906976744E-3</v>
      </c>
      <c r="U1916" s="60">
        <f t="shared" si="323"/>
        <v>15.214651162790698</v>
      </c>
      <c r="V1916" s="60">
        <f t="shared" si="324"/>
        <v>254</v>
      </c>
      <c r="X1916" s="26">
        <v>795</v>
      </c>
      <c r="Y1916" s="26" t="b">
        <f>IFERROR(VLOOKUP(A1916,'Calculs FA (auto)'!A:O,15,0),FALSE)</f>
        <v>0</v>
      </c>
      <c r="Z1916" s="26">
        <f>IFERROR(VLOOKUP(A1916,'Evaluations (formulaire)'!A:M,9,0),0)</f>
        <v>0</v>
      </c>
      <c r="AA1916" s="135" t="b">
        <v>0</v>
      </c>
      <c r="AB1916" s="135" t="b">
        <v>0</v>
      </c>
      <c r="AC1916" s="135" t="b">
        <f t="shared" si="325"/>
        <v>0</v>
      </c>
      <c r="AD1916" s="135" t="b">
        <f t="shared" si="326"/>
        <v>0</v>
      </c>
      <c r="AE1916" s="135" t="b">
        <f t="shared" si="327"/>
        <v>1</v>
      </c>
      <c r="AF1916" s="135" t="b">
        <f>AND(AC1916,$V1916&lt;=Synthèse!$B$44)</f>
        <v>0</v>
      </c>
      <c r="AG1916" s="135" t="b">
        <f>AND(AD1916,$V1916&lt;=Synthèse!$B$44)</f>
        <v>0</v>
      </c>
      <c r="AH1916" s="135" t="b">
        <f>AND(AE1916,$V1916&lt;=Synthèse!$B$44)</f>
        <v>1</v>
      </c>
      <c r="AI1916" s="137" t="b">
        <v>0</v>
      </c>
      <c r="AJ1916" s="137" t="b">
        <v>0</v>
      </c>
      <c r="AK1916" s="137" t="b">
        <f t="shared" si="328"/>
        <v>0</v>
      </c>
      <c r="AL1916" s="137" t="b">
        <f t="shared" si="329"/>
        <v>0</v>
      </c>
      <c r="AM1916" s="137" t="b">
        <f>AND(AK1916,$V1916&lt;=Synthèse!$B$44)</f>
        <v>0</v>
      </c>
      <c r="AN1916" s="137" t="b">
        <f>AND(AL1916,$V1916&lt;=Synthèse!$B$44)</f>
        <v>0</v>
      </c>
    </row>
    <row r="1917" spans="1:40">
      <c r="A1917" s="17">
        <v>1119149</v>
      </c>
      <c r="B1917" t="str">
        <f ca="1">VLOOKUP(A1917,'Fichier FI (en entrée)'!B:AH,3,0)</f>
        <v>WQDZKQXUAR</v>
      </c>
      <c r="C1917">
        <f t="shared" si="320"/>
        <v>2097</v>
      </c>
      <c r="D1917">
        <f t="shared" si="330"/>
        <v>-100</v>
      </c>
      <c r="E1917" s="14" t="str">
        <f>VLOOKUP(A1917,'Fichier FI (en entrée)'!B:AH,2,0)</f>
        <v>ENV</v>
      </c>
      <c r="F1917" s="14" t="b">
        <f t="shared" si="321"/>
        <v>0</v>
      </c>
      <c r="G1917" s="14" t="b">
        <f>IFERROR(VLOOKUP(A1917,'Calculs FA (auto)'!A:F,6,0),FALSE)</f>
        <v>0</v>
      </c>
      <c r="H1917" s="14" t="b">
        <f t="shared" si="322"/>
        <v>0</v>
      </c>
      <c r="I1917" s="16" t="str">
        <f>IFERROR(VLOOKUP(A1917,'Moyennes FI (en entrée)'!B:N,7,0),"")</f>
        <v/>
      </c>
      <c r="J1917" s="16">
        <f>IFERROR(VLOOKUP(VLOOKUP(A1917,'Fichier FI (en entrée)'!B:AH,33,0),Modificateurs!A$2:B$5,2,0),0)</f>
        <v>0</v>
      </c>
      <c r="K1917" s="16">
        <f>IFERROR(VLOOKUP(VLOOKUP(A1917,'Redoub FI (en entrée)'!B:N,7,0),Modificateurs!A$8:B$11,2,0),0)</f>
        <v>0</v>
      </c>
      <c r="L1917" s="16">
        <f>IFERROR(VLOOKUP(M1917,Modificateurs!D$1:E$94,2,0),0)</f>
        <v>0</v>
      </c>
      <c r="M1917" t="str">
        <f>VLOOKUP(A1917,'Fichier FI (en entrée)'!B:AH,16,0)&amp;" "&amp;VLOOKUP(A1917,'Fichier FI (en entrée)'!B:AH,20,0)&amp;" "&amp;VLOOKUP(A1917,'Fichier FI (en entrée)'!B:AH,27,0)&amp;" "&amp;VLOOKUP(A1917,'Fichier FI (en entrée)'!B:AH,29,0)</f>
        <v xml:space="preserve">   </v>
      </c>
      <c r="N1917" t="str">
        <f>VLOOKUP(A1917,'Fichier FI (en entrée)'!B:AH,8,0)</f>
        <v>Scolarisé en MC, FCIL, MGI, DAEU, MANN hors contrat,bac international</v>
      </c>
      <c r="O1917" t="b">
        <f>AND(C1917&gt;Synthèse!B$8,C1917&lt;Synthèse!B$10,NOT(Y1917))</f>
        <v>0</v>
      </c>
      <c r="Q1917" s="60">
        <f>ROUNDUP(C1917/(Synthèse!$B$4+Synthèse!$B$1)*8,0)</f>
        <v>10</v>
      </c>
      <c r="R1917" s="60">
        <f>IFERROR(VLOOKUP(A1917,'Evaluations (formulaire)'!A:P,6,0)+VLOOKUP(A1917,'Evaluations (formulaire)'!A:P,7,0),0)</f>
        <v>0</v>
      </c>
      <c r="S1917" s="60">
        <f>IFERROR(VLOOKUP(A1917,'Evaluations (formulaire)'!A:P,8,0),0)</f>
        <v>0</v>
      </c>
      <c r="T1917" s="60">
        <f>IF(AND(ISBLANK(P1917),Q1917&lt;=2),Synthèse!$B$41,IF(AND(ISBLANK(P1917),Q1917&gt;=7),Synthèse!$C$41,R1917+S1917))</f>
        <v>4.6296296296296294E-3</v>
      </c>
      <c r="U1917" s="60">
        <f t="shared" si="323"/>
        <v>-99.995370370370367</v>
      </c>
      <c r="V1917" s="60">
        <f t="shared" si="324"/>
        <v>1983</v>
      </c>
      <c r="X1917" s="26">
        <v>1965</v>
      </c>
      <c r="Y1917" s="26" t="b">
        <f>IFERROR(VLOOKUP(A1917,'Calculs FA (auto)'!A:O,15,0),FALSE)</f>
        <v>0</v>
      </c>
      <c r="Z1917" s="26">
        <f>IFERROR(VLOOKUP(A1917,'Evaluations (formulaire)'!A:M,9,0),0)</f>
        <v>0</v>
      </c>
      <c r="AA1917" s="135" t="b">
        <v>1</v>
      </c>
      <c r="AB1917" s="135" t="b">
        <v>0</v>
      </c>
      <c r="AC1917" s="135" t="b">
        <f t="shared" si="325"/>
        <v>0</v>
      </c>
      <c r="AD1917" s="135" t="b">
        <f t="shared" si="326"/>
        <v>0</v>
      </c>
      <c r="AE1917" s="135" t="b">
        <f t="shared" si="327"/>
        <v>0</v>
      </c>
      <c r="AF1917" s="135" t="b">
        <f>AND(AC1917,$V1917&lt;=Synthèse!$B$44)</f>
        <v>0</v>
      </c>
      <c r="AG1917" s="135" t="b">
        <f>AND(AD1917,$V1917&lt;=Synthèse!$B$44)</f>
        <v>0</v>
      </c>
      <c r="AH1917" s="135" t="b">
        <f>AND(AE1917,$V1917&lt;=Synthèse!$B$44)</f>
        <v>0</v>
      </c>
      <c r="AI1917" s="137" t="b">
        <v>0</v>
      </c>
      <c r="AJ1917" s="137" t="b">
        <v>1</v>
      </c>
      <c r="AK1917" s="137" t="b">
        <f t="shared" si="328"/>
        <v>0</v>
      </c>
      <c r="AL1917" s="137" t="b">
        <f t="shared" si="329"/>
        <v>0</v>
      </c>
      <c r="AM1917" s="137" t="b">
        <f>AND(AK1917,$V1917&lt;=Synthèse!$B$44)</f>
        <v>0</v>
      </c>
      <c r="AN1917" s="137" t="b">
        <f>AND(AL1917,$V1917&lt;=Synthèse!$B$44)</f>
        <v>0</v>
      </c>
    </row>
    <row r="1918" spans="1:40">
      <c r="A1918" s="17">
        <v>1119313</v>
      </c>
      <c r="B1918" t="str">
        <f ca="1">VLOOKUP(A1918,'Fichier FI (en entrée)'!B:AH,3,0)</f>
        <v>BLJQKENARM</v>
      </c>
      <c r="C1918">
        <f t="shared" si="320"/>
        <v>706</v>
      </c>
      <c r="D1918">
        <f t="shared" si="330"/>
        <v>12.17</v>
      </c>
      <c r="E1918" s="14" t="str">
        <f>VLOOKUP(A1918,'Fichier FI (en entrée)'!B:AH,2,0)</f>
        <v>EV</v>
      </c>
      <c r="F1918" s="14" t="b">
        <f t="shared" si="321"/>
        <v>1</v>
      </c>
      <c r="G1918" s="14" t="b">
        <f>IFERROR(VLOOKUP(A1918,'Calculs FA (auto)'!A:F,6,0),FALSE)</f>
        <v>0</v>
      </c>
      <c r="H1918" s="14" t="b">
        <f t="shared" si="322"/>
        <v>0</v>
      </c>
      <c r="I1918" s="16">
        <f>IFERROR(VLOOKUP(A1918,'Moyennes FI (en entrée)'!B:N,7,0),"")</f>
        <v>10.17</v>
      </c>
      <c r="J1918" s="16">
        <f>IFERROR(VLOOKUP(VLOOKUP(A1918,'Fichier FI (en entrée)'!B:AH,33,0),Modificateurs!A$2:B$5,2,0),0)</f>
        <v>0</v>
      </c>
      <c r="K1918" s="16">
        <f>IFERROR(VLOOKUP(VLOOKUP(A1918,'Redoub FI (en entrée)'!B:N,7,0),Modificateurs!A$8:B$11,2,0),0)</f>
        <v>0</v>
      </c>
      <c r="L1918" s="16">
        <f>IFERROR(VLOOKUP(M1918,Modificateurs!D$1:E$94,2,0),0)</f>
        <v>2</v>
      </c>
      <c r="M1918" t="str">
        <f>VLOOKUP(A1918,'Fichier FI (en entrée)'!B:AH,16,0)&amp;" "&amp;VLOOKUP(A1918,'Fichier FI (en entrée)'!B:AH,20,0)&amp;" "&amp;VLOOKUP(A1918,'Fichier FI (en entrée)'!B:AH,27,0)&amp;" "&amp;VLOOKUP(A1918,'Fichier FI (en entrée)'!B:AH,29,0)</f>
        <v xml:space="preserve">  Scientifique Physique-chimie</v>
      </c>
      <c r="N1918" t="str">
        <f>VLOOKUP(A1918,'Fichier FI (en entrée)'!B:AH,8,0)</f>
        <v>Scolarisé dans le supérieur en France</v>
      </c>
      <c r="O1918" t="b">
        <f>AND(C1918&gt;Synthèse!B$8,C1918&lt;Synthèse!B$10,NOT(Y1918))</f>
        <v>1</v>
      </c>
      <c r="Q1918" s="60">
        <f>ROUNDUP(C1918/(Synthèse!$B$4+Synthèse!$B$1)*8,0)</f>
        <v>4</v>
      </c>
      <c r="R1918" s="60">
        <f>IFERROR(VLOOKUP(A1918,'Evaluations (formulaire)'!A:P,6,0)+VLOOKUP(A1918,'Evaluations (formulaire)'!A:P,7,0),0)</f>
        <v>0</v>
      </c>
      <c r="S1918" s="60">
        <f>IFERROR(VLOOKUP(A1918,'Evaluations (formulaire)'!A:P,8,0),0)</f>
        <v>0</v>
      </c>
      <c r="T1918" s="60">
        <f>IF(AND(ISBLANK(P1918),Q1918&lt;=2),Synthèse!$B$41,IF(AND(ISBLANK(P1918),Q1918&gt;=7),Synthèse!$C$41,R1918+S1918))</f>
        <v>0</v>
      </c>
      <c r="U1918" s="60">
        <f t="shared" si="323"/>
        <v>12.17</v>
      </c>
      <c r="V1918" s="60">
        <f t="shared" si="324"/>
        <v>706</v>
      </c>
      <c r="X1918" s="26">
        <v>2003</v>
      </c>
      <c r="Y1918" s="26" t="b">
        <f>IFERROR(VLOOKUP(A1918,'Calculs FA (auto)'!A:O,15,0),FALSE)</f>
        <v>0</v>
      </c>
      <c r="Z1918" s="26">
        <f>IFERROR(VLOOKUP(A1918,'Evaluations (formulaire)'!A:M,9,0),0)</f>
        <v>0</v>
      </c>
      <c r="AA1918" s="135" t="b">
        <v>1</v>
      </c>
      <c r="AB1918" s="135" t="b">
        <v>0</v>
      </c>
      <c r="AC1918" s="135" t="b">
        <f t="shared" si="325"/>
        <v>1</v>
      </c>
      <c r="AD1918" s="135" t="b">
        <f t="shared" si="326"/>
        <v>0</v>
      </c>
      <c r="AE1918" s="135" t="b">
        <f t="shared" si="327"/>
        <v>0</v>
      </c>
      <c r="AF1918" s="135" t="b">
        <f>AND(AC1918,$V1918&lt;=Synthèse!$B$44)</f>
        <v>0</v>
      </c>
      <c r="AG1918" s="135" t="b">
        <f>AND(AD1918,$V1918&lt;=Synthèse!$B$44)</f>
        <v>0</v>
      </c>
      <c r="AH1918" s="135" t="b">
        <f>AND(AE1918,$V1918&lt;=Synthèse!$B$44)</f>
        <v>0</v>
      </c>
      <c r="AI1918" s="137" t="b">
        <v>0</v>
      </c>
      <c r="AJ1918" s="137" t="b">
        <v>1</v>
      </c>
      <c r="AK1918" s="137" t="b">
        <f t="shared" si="328"/>
        <v>0</v>
      </c>
      <c r="AL1918" s="137" t="b">
        <f t="shared" si="329"/>
        <v>1</v>
      </c>
      <c r="AM1918" s="137" t="b">
        <f>AND(AK1918,$V1918&lt;=Synthèse!$B$44)</f>
        <v>0</v>
      </c>
      <c r="AN1918" s="137" t="b">
        <f>AND(AL1918,$V1918&lt;=Synthèse!$B$44)</f>
        <v>0</v>
      </c>
    </row>
    <row r="1919" spans="1:40">
      <c r="A1919" s="17">
        <v>1119364</v>
      </c>
      <c r="B1919" t="str">
        <f ca="1">VLOOKUP(A1919,'Fichier FI (en entrée)'!B:AH,3,0)</f>
        <v>ATSFQQNMCU</v>
      </c>
      <c r="C1919">
        <f t="shared" si="320"/>
        <v>2097</v>
      </c>
      <c r="D1919">
        <f t="shared" si="330"/>
        <v>-100</v>
      </c>
      <c r="E1919" s="14" t="str">
        <f>VLOOKUP(A1919,'Fichier FI (en entrée)'!B:AH,2,0)</f>
        <v>ENV</v>
      </c>
      <c r="F1919" s="14" t="b">
        <f t="shared" si="321"/>
        <v>0</v>
      </c>
      <c r="G1919" s="14" t="b">
        <f>IFERROR(VLOOKUP(A1919,'Calculs FA (auto)'!A:F,6,0),FALSE)</f>
        <v>0</v>
      </c>
      <c r="H1919" s="14" t="b">
        <f t="shared" si="322"/>
        <v>0</v>
      </c>
      <c r="I1919" s="16" t="str">
        <f>IFERROR(VLOOKUP(A1919,'Moyennes FI (en entrée)'!B:N,7,0),"")</f>
        <v/>
      </c>
      <c r="J1919" s="16">
        <f>IFERROR(VLOOKUP(VLOOKUP(A1919,'Fichier FI (en entrée)'!B:AH,33,0),Modificateurs!A$2:B$5,2,0),0)</f>
        <v>0</v>
      </c>
      <c r="K1919" s="16">
        <f>IFERROR(VLOOKUP(VLOOKUP(A1919,'Redoub FI (en entrée)'!B:N,7,0),Modificateurs!A$8:B$11,2,0),0)</f>
        <v>0</v>
      </c>
      <c r="L1919" s="16">
        <f>IFERROR(VLOOKUP(M1919,Modificateurs!D$1:E$94,2,0),0)</f>
        <v>-12</v>
      </c>
      <c r="M1919" t="str">
        <f>VLOOKUP(A1919,'Fichier FI (en entrée)'!B:AH,16,0)&amp;" "&amp;VLOOKUP(A1919,'Fichier FI (en entrée)'!B:AH,20,0)&amp;" "&amp;VLOOKUP(A1919,'Fichier FI (en entrée)'!B:AH,27,0)&amp;" "&amp;VLOOKUP(A1919,'Fichier FI (en entrée)'!B:AH,29,0)</f>
        <v xml:space="preserve"> Mercatique Sciences et technologies de la gestion Mercatique</v>
      </c>
      <c r="N1919" t="str">
        <f>VLOOKUP(A1919,'Fichier FI (en entrée)'!B:AH,8,0)</f>
        <v>Non scolarisé</v>
      </c>
      <c r="O1919" t="b">
        <f>AND(C1919&gt;Synthèse!B$8,C1919&lt;Synthèse!B$10,NOT(Y1919))</f>
        <v>0</v>
      </c>
      <c r="Q1919" s="60">
        <f>ROUNDUP(C1919/(Synthèse!$B$4+Synthèse!$B$1)*8,0)</f>
        <v>10</v>
      </c>
      <c r="R1919" s="60">
        <f>IFERROR(VLOOKUP(A1919,'Evaluations (formulaire)'!A:P,6,0)+VLOOKUP(A1919,'Evaluations (formulaire)'!A:P,7,0),0)</f>
        <v>0</v>
      </c>
      <c r="S1919" s="60">
        <f>IFERROR(VLOOKUP(A1919,'Evaluations (formulaire)'!A:P,8,0),0)</f>
        <v>0</v>
      </c>
      <c r="T1919" s="60">
        <f>IF(AND(ISBLANK(P1919),Q1919&lt;=2),Synthèse!$B$41,IF(AND(ISBLANK(P1919),Q1919&gt;=7),Synthèse!$C$41,R1919+S1919))</f>
        <v>4.6296296296296294E-3</v>
      </c>
      <c r="U1919" s="60">
        <f t="shared" si="323"/>
        <v>-99.995370370370367</v>
      </c>
      <c r="V1919" s="60">
        <f t="shared" si="324"/>
        <v>1983</v>
      </c>
      <c r="X1919" s="26">
        <v>631</v>
      </c>
      <c r="Y1919" s="26" t="b">
        <f>IFERROR(VLOOKUP(A1919,'Calculs FA (auto)'!A:O,15,0),FALSE)</f>
        <v>0</v>
      </c>
      <c r="Z1919" s="26">
        <f>IFERROR(VLOOKUP(A1919,'Evaluations (formulaire)'!A:M,9,0),0)</f>
        <v>0</v>
      </c>
      <c r="AA1919" s="135" t="b">
        <v>0</v>
      </c>
      <c r="AB1919" s="135" t="b">
        <v>0</v>
      </c>
      <c r="AC1919" s="135" t="b">
        <f t="shared" si="325"/>
        <v>0</v>
      </c>
      <c r="AD1919" s="135" t="b">
        <f t="shared" si="326"/>
        <v>0</v>
      </c>
      <c r="AE1919" s="135" t="b">
        <f t="shared" si="327"/>
        <v>0</v>
      </c>
      <c r="AF1919" s="135" t="b">
        <f>AND(AC1919,$V1919&lt;=Synthèse!$B$44)</f>
        <v>0</v>
      </c>
      <c r="AG1919" s="135" t="b">
        <f>AND(AD1919,$V1919&lt;=Synthèse!$B$44)</f>
        <v>0</v>
      </c>
      <c r="AH1919" s="135" t="b">
        <f>AND(AE1919,$V1919&lt;=Synthèse!$B$44)</f>
        <v>0</v>
      </c>
      <c r="AI1919" s="137" t="b">
        <v>0</v>
      </c>
      <c r="AJ1919" s="137" t="b">
        <v>0</v>
      </c>
      <c r="AK1919" s="137" t="b">
        <f t="shared" si="328"/>
        <v>0</v>
      </c>
      <c r="AL1919" s="137" t="b">
        <f t="shared" si="329"/>
        <v>0</v>
      </c>
      <c r="AM1919" s="137" t="b">
        <f>AND(AK1919,$V1919&lt;=Synthèse!$B$44)</f>
        <v>0</v>
      </c>
      <c r="AN1919" s="137" t="b">
        <f>AND(AL1919,$V1919&lt;=Synthèse!$B$44)</f>
        <v>0</v>
      </c>
    </row>
    <row r="1920" spans="1:40">
      <c r="A1920" s="17">
        <v>1119844</v>
      </c>
      <c r="B1920" t="str">
        <f ca="1">VLOOKUP(A1920,'Fichier FI (en entrée)'!B:AH,3,0)</f>
        <v>LETFYCXEKQ</v>
      </c>
      <c r="C1920">
        <f t="shared" si="320"/>
        <v>666</v>
      </c>
      <c r="D1920">
        <f t="shared" si="330"/>
        <v>12.44</v>
      </c>
      <c r="E1920" s="14" t="str">
        <f>VLOOKUP(A1920,'Fichier FI (en entrée)'!B:AH,2,0)</f>
        <v>EV</v>
      </c>
      <c r="F1920" s="14" t="b">
        <f t="shared" si="321"/>
        <v>1</v>
      </c>
      <c r="G1920" s="14" t="b">
        <f>IFERROR(VLOOKUP(A1920,'Calculs FA (auto)'!A:F,6,0),FALSE)</f>
        <v>0</v>
      </c>
      <c r="H1920" s="14" t="b">
        <f t="shared" si="322"/>
        <v>0</v>
      </c>
      <c r="I1920" s="16">
        <f>IFERROR(VLOOKUP(A1920,'Moyennes FI (en entrée)'!B:N,7,0),"")</f>
        <v>9.44</v>
      </c>
      <c r="J1920" s="16">
        <f>IFERROR(VLOOKUP(VLOOKUP(A1920,'Fichier FI (en entrée)'!B:AH,33,0),Modificateurs!A$2:B$5,2,0),0)</f>
        <v>0</v>
      </c>
      <c r="K1920" s="16">
        <f>IFERROR(VLOOKUP(VLOOKUP(A1920,'Redoub FI (en entrée)'!B:N,7,0),Modificateurs!A$8:B$11,2,0),0)</f>
        <v>0</v>
      </c>
      <c r="L1920" s="16">
        <f>IFERROR(VLOOKUP(M1920,Modificateurs!D$1:E$94,2,0),0)</f>
        <v>3</v>
      </c>
      <c r="M1920" t="str">
        <f>VLOOKUP(A1920,'Fichier FI (en entrée)'!B:AH,16,0)&amp;" "&amp;VLOOKUP(A1920,'Fichier FI (en entrée)'!B:AH,20,0)&amp;" "&amp;VLOOKUP(A1920,'Fichier FI (en entrée)'!B:AH,27,0)&amp;" "&amp;VLOOKUP(A1920,'Fichier FI (en entrée)'!B:AH,29,0)</f>
        <v xml:space="preserve">  Scientifique Informatique et Sciences du numérique</v>
      </c>
      <c r="N1920" t="str">
        <f>VLOOKUP(A1920,'Fichier FI (en entrée)'!B:AH,8,0)</f>
        <v>Scolarisé dans le supérieur en France</v>
      </c>
      <c r="O1920" t="b">
        <f>AND(C1920&gt;Synthèse!B$8,C1920&lt;Synthèse!B$10,NOT(Y1920))</f>
        <v>1</v>
      </c>
      <c r="Q1920" s="60">
        <f>ROUNDUP(C1920/(Synthèse!$B$4+Synthèse!$B$1)*8,0)</f>
        <v>4</v>
      </c>
      <c r="R1920" s="60">
        <f>IFERROR(VLOOKUP(A1920,'Evaluations (formulaire)'!A:P,6,0)+VLOOKUP(A1920,'Evaluations (formulaire)'!A:P,7,0),0)</f>
        <v>0</v>
      </c>
      <c r="S1920" s="60">
        <f>IFERROR(VLOOKUP(A1920,'Evaluations (formulaire)'!A:P,8,0),0)</f>
        <v>0</v>
      </c>
      <c r="T1920" s="60">
        <f>IF(AND(ISBLANK(P1920),Q1920&lt;=2),Synthèse!$B$41,IF(AND(ISBLANK(P1920),Q1920&gt;=7),Synthèse!$C$41,R1920+S1920))</f>
        <v>0</v>
      </c>
      <c r="U1920" s="60">
        <f t="shared" si="323"/>
        <v>12.44</v>
      </c>
      <c r="V1920" s="60">
        <f t="shared" si="324"/>
        <v>666</v>
      </c>
      <c r="X1920" s="26">
        <v>152</v>
      </c>
      <c r="Y1920" s="26" t="b">
        <f>IFERROR(VLOOKUP(A1920,'Calculs FA (auto)'!A:O,15,0),FALSE)</f>
        <v>0</v>
      </c>
      <c r="Z1920" s="26">
        <f>IFERROR(VLOOKUP(A1920,'Evaluations (formulaire)'!A:M,9,0),0)</f>
        <v>0</v>
      </c>
      <c r="AA1920" s="135" t="b">
        <v>0</v>
      </c>
      <c r="AB1920" s="135" t="b">
        <v>1</v>
      </c>
      <c r="AC1920" s="135" t="b">
        <f t="shared" si="325"/>
        <v>0</v>
      </c>
      <c r="AD1920" s="135" t="b">
        <f t="shared" si="326"/>
        <v>1</v>
      </c>
      <c r="AE1920" s="135" t="b">
        <f t="shared" si="327"/>
        <v>0</v>
      </c>
      <c r="AF1920" s="135" t="b">
        <f>AND(AC1920,$V1920&lt;=Synthèse!$B$44)</f>
        <v>0</v>
      </c>
      <c r="AG1920" s="135" t="b">
        <f>AND(AD1920,$V1920&lt;=Synthèse!$B$44)</f>
        <v>1</v>
      </c>
      <c r="AH1920" s="135" t="b">
        <f>AND(AE1920,$V1920&lt;=Synthèse!$B$44)</f>
        <v>0</v>
      </c>
      <c r="AI1920" s="137" t="b">
        <v>0</v>
      </c>
      <c r="AJ1920" s="137" t="b">
        <v>0</v>
      </c>
      <c r="AK1920" s="137" t="b">
        <f t="shared" si="328"/>
        <v>0</v>
      </c>
      <c r="AL1920" s="137" t="b">
        <f t="shared" si="329"/>
        <v>0</v>
      </c>
      <c r="AM1920" s="137" t="b">
        <f>AND(AK1920,$V1920&lt;=Synthèse!$B$44)</f>
        <v>0</v>
      </c>
      <c r="AN1920" s="137" t="b">
        <f>AND(AL1920,$V1920&lt;=Synthèse!$B$44)</f>
        <v>0</v>
      </c>
    </row>
    <row r="1921" spans="1:40">
      <c r="A1921" s="17">
        <v>1119951</v>
      </c>
      <c r="B1921" t="str">
        <f ca="1">VLOOKUP(A1921,'Fichier FI (en entrée)'!B:AH,3,0)</f>
        <v>OVDEPSWEBU</v>
      </c>
      <c r="C1921">
        <f t="shared" si="320"/>
        <v>1552</v>
      </c>
      <c r="D1921">
        <f t="shared" si="330"/>
        <v>-0.29999999999999982</v>
      </c>
      <c r="E1921" s="14" t="str">
        <f>VLOOKUP(A1921,'Fichier FI (en entrée)'!B:AH,2,0)</f>
        <v>EV</v>
      </c>
      <c r="F1921" s="14" t="b">
        <f t="shared" si="321"/>
        <v>1</v>
      </c>
      <c r="G1921" s="14" t="b">
        <f>IFERROR(VLOOKUP(A1921,'Calculs FA (auto)'!A:F,6,0),FALSE)</f>
        <v>0</v>
      </c>
      <c r="H1921" s="14" t="b">
        <f t="shared" si="322"/>
        <v>0</v>
      </c>
      <c r="I1921" s="16">
        <f>IFERROR(VLOOKUP(A1921,'Moyennes FI (en entrée)'!B:N,7,0),"")</f>
        <v>7.7</v>
      </c>
      <c r="J1921" s="16">
        <f>IFERROR(VLOOKUP(VLOOKUP(A1921,'Fichier FI (en entrée)'!B:AH,33,0),Modificateurs!A$2:B$5,2,0),0)</f>
        <v>0</v>
      </c>
      <c r="K1921" s="16">
        <f>IFERROR(VLOOKUP(VLOOKUP(A1921,'Redoub FI (en entrée)'!B:N,7,0),Modificateurs!A$8:B$11,2,0),0)</f>
        <v>0</v>
      </c>
      <c r="L1921" s="16">
        <f>IFERROR(VLOOKUP(M1921,Modificateurs!D$1:E$94,2,0),0)</f>
        <v>-8</v>
      </c>
      <c r="M1921" t="str">
        <f>VLOOKUP(A1921,'Fichier FI (en entrée)'!B:AH,16,0)&amp;" "&amp;VLOOKUP(A1921,'Fichier FI (en entrée)'!B:AH,20,0)&amp;" "&amp;VLOOKUP(A1921,'Fichier FI (en entrée)'!B:AH,27,0)&amp;" "&amp;VLOOKUP(A1921,'Fichier FI (en entrée)'!B:AH,29,0)</f>
        <v xml:space="preserve">  Sciences et technologies de la gestion Gestion systèmes d'information</v>
      </c>
      <c r="N1921" t="str">
        <f>VLOOKUP(A1921,'Fichier FI (en entrée)'!B:AH,8,0)</f>
        <v>Non scolarisé</v>
      </c>
      <c r="O1921" t="b">
        <f>AND(C1921&gt;Synthèse!B$8,C1921&lt;Synthèse!B$10,NOT(Y1921))</f>
        <v>0</v>
      </c>
      <c r="Q1921" s="60">
        <f>ROUNDUP(C1921/(Synthèse!$B$4+Synthèse!$B$1)*8,0)</f>
        <v>8</v>
      </c>
      <c r="R1921" s="60">
        <f>IFERROR(VLOOKUP(A1921,'Evaluations (formulaire)'!A:P,6,0)+VLOOKUP(A1921,'Evaluations (formulaire)'!A:P,7,0),0)</f>
        <v>0</v>
      </c>
      <c r="S1921" s="60">
        <f>IFERROR(VLOOKUP(A1921,'Evaluations (formulaire)'!A:P,8,0),0)</f>
        <v>0</v>
      </c>
      <c r="T1921" s="60">
        <f>IF(AND(ISBLANK(P1921),Q1921&lt;=2),Synthèse!$B$41,IF(AND(ISBLANK(P1921),Q1921&gt;=7),Synthèse!$C$41,R1921+S1921))</f>
        <v>4.6296296296296294E-3</v>
      </c>
      <c r="U1921" s="60">
        <f t="shared" si="323"/>
        <v>-0.29537037037037017</v>
      </c>
      <c r="V1921" s="60">
        <f t="shared" si="324"/>
        <v>1552</v>
      </c>
      <c r="X1921" s="26">
        <v>1826</v>
      </c>
      <c r="Y1921" s="26" t="b">
        <f>IFERROR(VLOOKUP(A1921,'Calculs FA (auto)'!A:O,15,0),FALSE)</f>
        <v>0</v>
      </c>
      <c r="Z1921" s="26">
        <f>IFERROR(VLOOKUP(A1921,'Evaluations (formulaire)'!A:M,9,0),0)</f>
        <v>0</v>
      </c>
      <c r="AA1921" s="135" t="b">
        <v>1</v>
      </c>
      <c r="AB1921" s="135" t="b">
        <v>0</v>
      </c>
      <c r="AC1921" s="135" t="b">
        <f t="shared" si="325"/>
        <v>1</v>
      </c>
      <c r="AD1921" s="135" t="b">
        <f t="shared" si="326"/>
        <v>0</v>
      </c>
      <c r="AE1921" s="135" t="b">
        <f t="shared" si="327"/>
        <v>0</v>
      </c>
      <c r="AF1921" s="135" t="b">
        <f>AND(AC1921,$V1921&lt;=Synthèse!$B$44)</f>
        <v>0</v>
      </c>
      <c r="AG1921" s="135" t="b">
        <f>AND(AD1921,$V1921&lt;=Synthèse!$B$44)</f>
        <v>0</v>
      </c>
      <c r="AH1921" s="135" t="b">
        <f>AND(AE1921,$V1921&lt;=Synthèse!$B$44)</f>
        <v>0</v>
      </c>
      <c r="AI1921" s="137" t="b">
        <v>0</v>
      </c>
      <c r="AJ1921" s="137" t="b">
        <v>1</v>
      </c>
      <c r="AK1921" s="137" t="b">
        <f t="shared" si="328"/>
        <v>0</v>
      </c>
      <c r="AL1921" s="137" t="b">
        <f t="shared" si="329"/>
        <v>1</v>
      </c>
      <c r="AM1921" s="137" t="b">
        <f>AND(AK1921,$V1921&lt;=Synthèse!$B$44)</f>
        <v>0</v>
      </c>
      <c r="AN1921" s="137" t="b">
        <f>AND(AL1921,$V1921&lt;=Synthèse!$B$44)</f>
        <v>0</v>
      </c>
    </row>
    <row r="1922" spans="1:40">
      <c r="A1922" s="17">
        <v>1120386</v>
      </c>
      <c r="B1922" t="str">
        <f ca="1">VLOOKUP(A1922,'Fichier FI (en entrée)'!B:AH,3,0)</f>
        <v>KAVEJDYCDX</v>
      </c>
      <c r="C1922">
        <f t="shared" ref="C1922:C1985" si="331">COUNTIF(D:D,"&gt;="&amp;D1922)</f>
        <v>1724</v>
      </c>
      <c r="D1922">
        <f t="shared" si="330"/>
        <v>-20</v>
      </c>
      <c r="E1922" s="14" t="str">
        <f>VLOOKUP(A1922,'Fichier FI (en entrée)'!B:AH,2,0)</f>
        <v>EV</v>
      </c>
      <c r="F1922" s="14" t="b">
        <f t="shared" ref="F1922:F1985" si="332">IF(E1922="EV",TRUE,FALSE)</f>
        <v>1</v>
      </c>
      <c r="G1922" s="14" t="b">
        <f>IFERROR(VLOOKUP(A1922,'Calculs FA (auto)'!A:F,6,0),FALSE)</f>
        <v>0</v>
      </c>
      <c r="H1922" s="14" t="b">
        <f t="shared" ref="H1922:H1985" si="333">AND(F1922:G1922)</f>
        <v>0</v>
      </c>
      <c r="I1922" s="16" t="str">
        <f>IFERROR(VLOOKUP(A1922,'Moyennes FI (en entrée)'!B:N,7,0),"")</f>
        <v/>
      </c>
      <c r="J1922" s="16">
        <f>IFERROR(VLOOKUP(VLOOKUP(A1922,'Fichier FI (en entrée)'!B:AH,33,0),Modificateurs!A$2:B$5,2,0),0)</f>
        <v>0</v>
      </c>
      <c r="K1922" s="16">
        <f>IFERROR(VLOOKUP(VLOOKUP(A1922,'Redoub FI (en entrée)'!B:N,7,0),Modificateurs!A$8:B$11,2,0),0)</f>
        <v>0</v>
      </c>
      <c r="L1922" s="16">
        <f>IFERROR(VLOOKUP(M1922,Modificateurs!D$1:E$94,2,0),0)</f>
        <v>0</v>
      </c>
      <c r="M1922" t="str">
        <f>VLOOKUP(A1922,'Fichier FI (en entrée)'!B:AH,16,0)&amp;" "&amp;VLOOKUP(A1922,'Fichier FI (en entrée)'!B:AH,20,0)&amp;" "&amp;VLOOKUP(A1922,'Fichier FI (en entrée)'!B:AH,27,0)&amp;" "&amp;VLOOKUP(A1922,'Fichier FI (en entrée)'!B:AH,29,0)</f>
        <v xml:space="preserve">   </v>
      </c>
      <c r="N1922" t="str">
        <f>VLOOKUP(A1922,'Fichier FI (en entrée)'!B:AH,8,0)</f>
        <v>Scolarisé dans le supérieur en France</v>
      </c>
      <c r="O1922" t="b">
        <f>AND(C1922&gt;Synthèse!B$8,C1922&lt;Synthèse!B$10,NOT(Y1922))</f>
        <v>0</v>
      </c>
      <c r="Q1922" s="60">
        <f>ROUNDUP(C1922/(Synthèse!$B$4+Synthèse!$B$1)*8,0)</f>
        <v>8</v>
      </c>
      <c r="R1922" s="60">
        <f>IFERROR(VLOOKUP(A1922,'Evaluations (formulaire)'!A:P,6,0)+VLOOKUP(A1922,'Evaluations (formulaire)'!A:P,7,0),0)</f>
        <v>0</v>
      </c>
      <c r="S1922" s="60">
        <f>IFERROR(VLOOKUP(A1922,'Evaluations (formulaire)'!A:P,8,0),0)</f>
        <v>0</v>
      </c>
      <c r="T1922" s="60">
        <f>IF(AND(ISBLANK(P1922),Q1922&lt;=2),Synthèse!$B$41,IF(AND(ISBLANK(P1922),Q1922&gt;=7),Synthèse!$C$41,R1922+S1922))</f>
        <v>4.6296296296296294E-3</v>
      </c>
      <c r="U1922" s="60">
        <f t="shared" ref="U1922:U1985" si="334">D1922+T1922</f>
        <v>-19.99537037037037</v>
      </c>
      <c r="V1922" s="60">
        <f t="shared" ref="V1922:V1985" si="335">COUNTIF(U:U,"&gt;="&amp;U1922)</f>
        <v>1720</v>
      </c>
      <c r="X1922" s="26">
        <v>1312</v>
      </c>
      <c r="Y1922" s="26" t="b">
        <f>IFERROR(VLOOKUP(A1922,'Calculs FA (auto)'!A:O,15,0),FALSE)</f>
        <v>0</v>
      </c>
      <c r="Z1922" s="26">
        <f>IFERROR(VLOOKUP(A1922,'Evaluations (formulaire)'!A:M,9,0),0)</f>
        <v>0</v>
      </c>
      <c r="AA1922" s="135" t="b">
        <v>0</v>
      </c>
      <c r="AB1922" s="135" t="b">
        <v>0</v>
      </c>
      <c r="AC1922" s="135" t="b">
        <f t="shared" ref="AC1922:AC1985" si="336">AND(AA1922,F1922)</f>
        <v>0</v>
      </c>
      <c r="AD1922" s="135" t="b">
        <f t="shared" ref="AD1922:AD1985" si="337">AND(AB1922,F1922)</f>
        <v>0</v>
      </c>
      <c r="AE1922" s="135" t="b">
        <f t="shared" ref="AE1922:AE1985" si="338">AND(NOT(AA1922),NOT(AB1922),F1922)</f>
        <v>1</v>
      </c>
      <c r="AF1922" s="135" t="b">
        <f>AND(AC1922,$V1922&lt;=Synthèse!$B$44)</f>
        <v>0</v>
      </c>
      <c r="AG1922" s="135" t="b">
        <f>AND(AD1922,$V1922&lt;=Synthèse!$B$44)</f>
        <v>0</v>
      </c>
      <c r="AH1922" s="135" t="b">
        <f>AND(AE1922,$V1922&lt;=Synthèse!$B$44)</f>
        <v>0</v>
      </c>
      <c r="AI1922" s="137" t="b">
        <v>0</v>
      </c>
      <c r="AJ1922" s="137" t="b">
        <v>0</v>
      </c>
      <c r="AK1922" s="137" t="b">
        <f t="shared" ref="AK1922:AK1985" si="339">AND(AI1922,F1922)</f>
        <v>0</v>
      </c>
      <c r="AL1922" s="137" t="b">
        <f t="shared" ref="AL1922:AL1985" si="340">AND(AJ1922,F1922)</f>
        <v>0</v>
      </c>
      <c r="AM1922" s="137" t="b">
        <f>AND(AK1922,$V1922&lt;=Synthèse!$B$44)</f>
        <v>0</v>
      </c>
      <c r="AN1922" s="137" t="b">
        <f>AND(AL1922,$V1922&lt;=Synthèse!$B$44)</f>
        <v>0</v>
      </c>
    </row>
    <row r="1923" spans="1:40">
      <c r="A1923" s="17">
        <v>1122077</v>
      </c>
      <c r="B1923" t="str">
        <f ca="1">VLOOKUP(A1923,'Fichier FI (en entrée)'!B:AH,3,0)</f>
        <v>MTRDPQJZBH</v>
      </c>
      <c r="C1923">
        <f t="shared" si="331"/>
        <v>1157</v>
      </c>
      <c r="D1923">
        <f t="shared" si="330"/>
        <v>8.52</v>
      </c>
      <c r="E1923" s="14" t="str">
        <f>VLOOKUP(A1923,'Fichier FI (en entrée)'!B:AH,2,0)</f>
        <v>EV</v>
      </c>
      <c r="F1923" s="14" t="b">
        <f t="shared" si="332"/>
        <v>1</v>
      </c>
      <c r="G1923" s="14" t="b">
        <f>IFERROR(VLOOKUP(A1923,'Calculs FA (auto)'!A:F,6,0),FALSE)</f>
        <v>0</v>
      </c>
      <c r="H1923" s="14" t="b">
        <f t="shared" si="333"/>
        <v>0</v>
      </c>
      <c r="I1923" s="16">
        <f>IFERROR(VLOOKUP(A1923,'Moyennes FI (en entrée)'!B:N,7,0),"")</f>
        <v>8.52</v>
      </c>
      <c r="J1923" s="16">
        <f>IFERROR(VLOOKUP(VLOOKUP(A1923,'Fichier FI (en entrée)'!B:AH,33,0),Modificateurs!A$2:B$5,2,0),0)</f>
        <v>0</v>
      </c>
      <c r="K1923" s="16">
        <f>IFERROR(VLOOKUP(VLOOKUP(A1923,'Redoub FI (en entrée)'!B:N,7,0),Modificateurs!A$8:B$11,2,0),0)</f>
        <v>0</v>
      </c>
      <c r="L1923" s="16">
        <f>IFERROR(VLOOKUP(M1923,Modificateurs!D$1:E$94,2,0),0)</f>
        <v>0</v>
      </c>
      <c r="M1923" t="str">
        <f>VLOOKUP(A1923,'Fichier FI (en entrée)'!B:AH,16,0)&amp;" "&amp;VLOOKUP(A1923,'Fichier FI (en entrée)'!B:AH,20,0)&amp;" "&amp;VLOOKUP(A1923,'Fichier FI (en entrée)'!B:AH,27,0)&amp;" "&amp;VLOOKUP(A1923,'Fichier FI (en entrée)'!B:AH,29,0)</f>
        <v xml:space="preserve">   </v>
      </c>
      <c r="N1923" t="str">
        <f>VLOOKUP(A1923,'Fichier FI (en entrée)'!B:AH,8,0)</f>
        <v>Non scolarisé</v>
      </c>
      <c r="O1923" t="b">
        <f>AND(C1923&gt;Synthèse!B$8,C1923&lt;Synthèse!B$10,NOT(Y1923))</f>
        <v>1</v>
      </c>
      <c r="Q1923" s="60">
        <f>ROUNDUP(C1923/(Synthèse!$B$4+Synthèse!$B$1)*8,0)</f>
        <v>6</v>
      </c>
      <c r="R1923" s="60">
        <f>IFERROR(VLOOKUP(A1923,'Evaluations (formulaire)'!A:P,6,0)+VLOOKUP(A1923,'Evaluations (formulaire)'!A:P,7,0),0)</f>
        <v>0</v>
      </c>
      <c r="S1923" s="60">
        <f>IFERROR(VLOOKUP(A1923,'Evaluations (formulaire)'!A:P,8,0),0)</f>
        <v>0</v>
      </c>
      <c r="T1923" s="60">
        <f>IF(AND(ISBLANK(P1923),Q1923&lt;=2),Synthèse!$B$41,IF(AND(ISBLANK(P1923),Q1923&gt;=7),Synthèse!$C$41,R1923+S1923))</f>
        <v>0</v>
      </c>
      <c r="U1923" s="60">
        <f t="shared" si="334"/>
        <v>8.52</v>
      </c>
      <c r="V1923" s="60">
        <f t="shared" si="335"/>
        <v>1155</v>
      </c>
      <c r="X1923" s="26">
        <v>991</v>
      </c>
      <c r="Y1923" s="26" t="b">
        <f>IFERROR(VLOOKUP(A1923,'Calculs FA (auto)'!A:O,15,0),FALSE)</f>
        <v>0</v>
      </c>
      <c r="Z1923" s="26">
        <f>IFERROR(VLOOKUP(A1923,'Evaluations (formulaire)'!A:M,9,0),0)</f>
        <v>0</v>
      </c>
      <c r="AA1923" s="135" t="b">
        <v>0</v>
      </c>
      <c r="AB1923" s="135" t="b">
        <v>0</v>
      </c>
      <c r="AC1923" s="135" t="b">
        <f t="shared" si="336"/>
        <v>0</v>
      </c>
      <c r="AD1923" s="135" t="b">
        <f t="shared" si="337"/>
        <v>0</v>
      </c>
      <c r="AE1923" s="135" t="b">
        <f t="shared" si="338"/>
        <v>1</v>
      </c>
      <c r="AF1923" s="135" t="b">
        <f>AND(AC1923,$V1923&lt;=Synthèse!$B$44)</f>
        <v>0</v>
      </c>
      <c r="AG1923" s="135" t="b">
        <f>AND(AD1923,$V1923&lt;=Synthèse!$B$44)</f>
        <v>0</v>
      </c>
      <c r="AH1923" s="135" t="b">
        <f>AND(AE1923,$V1923&lt;=Synthèse!$B$44)</f>
        <v>0</v>
      </c>
      <c r="AI1923" s="137" t="b">
        <v>0</v>
      </c>
      <c r="AJ1923" s="137" t="b">
        <v>0</v>
      </c>
      <c r="AK1923" s="137" t="b">
        <f t="shared" si="339"/>
        <v>0</v>
      </c>
      <c r="AL1923" s="137" t="b">
        <f t="shared" si="340"/>
        <v>0</v>
      </c>
      <c r="AM1923" s="137" t="b">
        <f>AND(AK1923,$V1923&lt;=Synthèse!$B$44)</f>
        <v>0</v>
      </c>
      <c r="AN1923" s="137" t="b">
        <f>AND(AL1923,$V1923&lt;=Synthèse!$B$44)</f>
        <v>0</v>
      </c>
    </row>
    <row r="1924" spans="1:40">
      <c r="A1924" s="17">
        <v>1122136</v>
      </c>
      <c r="B1924" t="str">
        <f ca="1">VLOOKUP(A1924,'Fichier FI (en entrée)'!B:AH,3,0)</f>
        <v>DWVQTDHWJU</v>
      </c>
      <c r="C1924">
        <f t="shared" si="331"/>
        <v>1724</v>
      </c>
      <c r="D1924">
        <f t="shared" si="330"/>
        <v>-20</v>
      </c>
      <c r="E1924" s="14" t="str">
        <f>VLOOKUP(A1924,'Fichier FI (en entrée)'!B:AH,2,0)</f>
        <v>EV</v>
      </c>
      <c r="F1924" s="14" t="b">
        <f t="shared" si="332"/>
        <v>1</v>
      </c>
      <c r="G1924" s="14" t="b">
        <f>IFERROR(VLOOKUP(A1924,'Calculs FA (auto)'!A:F,6,0),FALSE)</f>
        <v>0</v>
      </c>
      <c r="H1924" s="14" t="b">
        <f t="shared" si="333"/>
        <v>0</v>
      </c>
      <c r="I1924" s="16" t="str">
        <f>IFERROR(VLOOKUP(A1924,'Moyennes FI (en entrée)'!B:N,7,0),"")</f>
        <v/>
      </c>
      <c r="J1924" s="16">
        <f>IFERROR(VLOOKUP(VLOOKUP(A1924,'Fichier FI (en entrée)'!B:AH,33,0),Modificateurs!A$2:B$5,2,0),0)</f>
        <v>0</v>
      </c>
      <c r="K1924" s="16">
        <f>IFERROR(VLOOKUP(VLOOKUP(A1924,'Redoub FI (en entrée)'!B:N,7,0),Modificateurs!A$8:B$11,2,0),0)</f>
        <v>0</v>
      </c>
      <c r="L1924" s="16">
        <f>IFERROR(VLOOKUP(M1924,Modificateurs!D$1:E$94,2,0),0)</f>
        <v>0</v>
      </c>
      <c r="M1924" t="str">
        <f>VLOOKUP(A1924,'Fichier FI (en entrée)'!B:AH,16,0)&amp;" "&amp;VLOOKUP(A1924,'Fichier FI (en entrée)'!B:AH,20,0)&amp;" "&amp;VLOOKUP(A1924,'Fichier FI (en entrée)'!B:AH,27,0)&amp;" "&amp;VLOOKUP(A1924,'Fichier FI (en entrée)'!B:AH,29,0)</f>
        <v xml:space="preserve">   </v>
      </c>
      <c r="N1924" t="str">
        <f>VLOOKUP(A1924,'Fichier FI (en entrée)'!B:AH,8,0)</f>
        <v>Non scolarisé</v>
      </c>
      <c r="O1924" t="b">
        <f>AND(C1924&gt;Synthèse!B$8,C1924&lt;Synthèse!B$10,NOT(Y1924))</f>
        <v>0</v>
      </c>
      <c r="Q1924" s="60">
        <f>ROUNDUP(C1924/(Synthèse!$B$4+Synthèse!$B$1)*8,0)</f>
        <v>8</v>
      </c>
      <c r="R1924" s="60">
        <f>IFERROR(VLOOKUP(A1924,'Evaluations (formulaire)'!A:P,6,0)+VLOOKUP(A1924,'Evaluations (formulaire)'!A:P,7,0),0)</f>
        <v>0</v>
      </c>
      <c r="S1924" s="60">
        <f>IFERROR(VLOOKUP(A1924,'Evaluations (formulaire)'!A:P,8,0),0)</f>
        <v>0</v>
      </c>
      <c r="T1924" s="60">
        <f>IF(AND(ISBLANK(P1924),Q1924&lt;=2),Synthèse!$B$41,IF(AND(ISBLANK(P1924),Q1924&gt;=7),Synthèse!$C$41,R1924+S1924))</f>
        <v>4.6296296296296294E-3</v>
      </c>
      <c r="U1924" s="60">
        <f t="shared" si="334"/>
        <v>-19.99537037037037</v>
      </c>
      <c r="V1924" s="60">
        <f t="shared" si="335"/>
        <v>1720</v>
      </c>
      <c r="X1924" s="26">
        <v>112</v>
      </c>
      <c r="Y1924" s="26" t="b">
        <f>IFERROR(VLOOKUP(A1924,'Calculs FA (auto)'!A:O,15,0),FALSE)</f>
        <v>0</v>
      </c>
      <c r="Z1924" s="26">
        <f>IFERROR(VLOOKUP(A1924,'Evaluations (formulaire)'!A:M,9,0),0)</f>
        <v>0</v>
      </c>
      <c r="AA1924" s="135" t="b">
        <v>1</v>
      </c>
      <c r="AB1924" s="135" t="b">
        <v>0</v>
      </c>
      <c r="AC1924" s="135" t="b">
        <f t="shared" si="336"/>
        <v>1</v>
      </c>
      <c r="AD1924" s="135" t="b">
        <f t="shared" si="337"/>
        <v>0</v>
      </c>
      <c r="AE1924" s="135" t="b">
        <f t="shared" si="338"/>
        <v>0</v>
      </c>
      <c r="AF1924" s="135" t="b">
        <f>AND(AC1924,$V1924&lt;=Synthèse!$B$44)</f>
        <v>0</v>
      </c>
      <c r="AG1924" s="135" t="b">
        <f>AND(AD1924,$V1924&lt;=Synthèse!$B$44)</f>
        <v>0</v>
      </c>
      <c r="AH1924" s="135" t="b">
        <f>AND(AE1924,$V1924&lt;=Synthèse!$B$44)</f>
        <v>0</v>
      </c>
      <c r="AI1924" s="137" t="b">
        <v>0</v>
      </c>
      <c r="AJ1924" s="137" t="b">
        <v>1</v>
      </c>
      <c r="AK1924" s="137" t="b">
        <f t="shared" si="339"/>
        <v>0</v>
      </c>
      <c r="AL1924" s="137" t="b">
        <f t="shared" si="340"/>
        <v>1</v>
      </c>
      <c r="AM1924" s="137" t="b">
        <f>AND(AK1924,$V1924&lt;=Synthèse!$B$44)</f>
        <v>0</v>
      </c>
      <c r="AN1924" s="137" t="b">
        <f>AND(AL1924,$V1924&lt;=Synthèse!$B$44)</f>
        <v>0</v>
      </c>
    </row>
    <row r="1925" spans="1:40">
      <c r="A1925" s="17">
        <v>1122382</v>
      </c>
      <c r="B1925" t="str">
        <f ca="1">VLOOKUP(A1925,'Fichier FI (en entrée)'!B:AH,3,0)</f>
        <v>IMKKLPKOVD</v>
      </c>
      <c r="C1925">
        <f t="shared" si="331"/>
        <v>616</v>
      </c>
      <c r="D1925">
        <f t="shared" si="330"/>
        <v>12.81</v>
      </c>
      <c r="E1925" s="14" t="str">
        <f>VLOOKUP(A1925,'Fichier FI (en entrée)'!B:AH,2,0)</f>
        <v>EV</v>
      </c>
      <c r="F1925" s="14" t="b">
        <f t="shared" si="332"/>
        <v>1</v>
      </c>
      <c r="G1925" s="14" t="b">
        <f>IFERROR(VLOOKUP(A1925,'Calculs FA (auto)'!A:F,6,0),FALSE)</f>
        <v>0</v>
      </c>
      <c r="H1925" s="14" t="b">
        <f t="shared" si="333"/>
        <v>0</v>
      </c>
      <c r="I1925" s="16">
        <f>IFERROR(VLOOKUP(A1925,'Moyennes FI (en entrée)'!B:N,7,0),"")</f>
        <v>10.81</v>
      </c>
      <c r="J1925" s="16">
        <f>IFERROR(VLOOKUP(VLOOKUP(A1925,'Fichier FI (en entrée)'!B:AH,33,0),Modificateurs!A$2:B$5,2,0),0)</f>
        <v>0</v>
      </c>
      <c r="K1925" s="16">
        <f>IFERROR(VLOOKUP(VLOOKUP(A1925,'Redoub FI (en entrée)'!B:N,7,0),Modificateurs!A$8:B$11,2,0),0)</f>
        <v>0</v>
      </c>
      <c r="L1925" s="16">
        <f>IFERROR(VLOOKUP(M1925,Modificateurs!D$1:E$94,2,0),0)</f>
        <v>2</v>
      </c>
      <c r="M1925" t="str">
        <f>VLOOKUP(A1925,'Fichier FI (en entrée)'!B:AH,16,0)&amp;" "&amp;VLOOKUP(A1925,'Fichier FI (en entrée)'!B:AH,20,0)&amp;" "&amp;VLOOKUP(A1925,'Fichier FI (en entrée)'!B:AH,27,0)&amp;" "&amp;VLOOKUP(A1925,'Fichier FI (en entrée)'!B:AH,29,0)</f>
        <v xml:space="preserve">  Sciences et Technologies de l'Industrie et du Développement Durable Système informatique et numérique</v>
      </c>
      <c r="N1925" t="str">
        <f>VLOOKUP(A1925,'Fichier FI (en entrée)'!B:AH,8,0)</f>
        <v>Scolarisé dans le supérieur en France</v>
      </c>
      <c r="O1925" t="b">
        <f>AND(C1925&gt;Synthèse!B$8,C1925&lt;Synthèse!B$10,NOT(Y1925))</f>
        <v>1</v>
      </c>
      <c r="Q1925" s="60">
        <f>ROUNDUP(C1925/(Synthèse!$B$4+Synthèse!$B$1)*8,0)</f>
        <v>3</v>
      </c>
      <c r="R1925" s="60">
        <f>IFERROR(VLOOKUP(A1925,'Evaluations (formulaire)'!A:P,6,0)+VLOOKUP(A1925,'Evaluations (formulaire)'!A:P,7,0),0)</f>
        <v>0</v>
      </c>
      <c r="S1925" s="60">
        <f>IFERROR(VLOOKUP(A1925,'Evaluations (formulaire)'!A:P,8,0),0)</f>
        <v>0</v>
      </c>
      <c r="T1925" s="60">
        <f>IF(AND(ISBLANK(P1925),Q1925&lt;=2),Synthèse!$B$41,IF(AND(ISBLANK(P1925),Q1925&gt;=7),Synthèse!$C$41,R1925+S1925))</f>
        <v>0</v>
      </c>
      <c r="U1925" s="60">
        <f t="shared" si="334"/>
        <v>12.81</v>
      </c>
      <c r="V1925" s="60">
        <f t="shared" si="335"/>
        <v>617</v>
      </c>
      <c r="X1925" s="26">
        <v>1290</v>
      </c>
      <c r="Y1925" s="26" t="b">
        <f>IFERROR(VLOOKUP(A1925,'Calculs FA (auto)'!A:O,15,0),FALSE)</f>
        <v>0</v>
      </c>
      <c r="Z1925" s="26">
        <f>IFERROR(VLOOKUP(A1925,'Evaluations (formulaire)'!A:M,9,0),0)</f>
        <v>0</v>
      </c>
      <c r="AA1925" s="135" t="b">
        <v>0</v>
      </c>
      <c r="AB1925" s="135" t="b">
        <v>1</v>
      </c>
      <c r="AC1925" s="135" t="b">
        <f t="shared" si="336"/>
        <v>0</v>
      </c>
      <c r="AD1925" s="135" t="b">
        <f t="shared" si="337"/>
        <v>1</v>
      </c>
      <c r="AE1925" s="135" t="b">
        <f t="shared" si="338"/>
        <v>0</v>
      </c>
      <c r="AF1925" s="135" t="b">
        <f>AND(AC1925,$V1925&lt;=Synthèse!$B$44)</f>
        <v>0</v>
      </c>
      <c r="AG1925" s="135" t="b">
        <f>AND(AD1925,$V1925&lt;=Synthèse!$B$44)</f>
        <v>1</v>
      </c>
      <c r="AH1925" s="135" t="b">
        <f>AND(AE1925,$V1925&lt;=Synthèse!$B$44)</f>
        <v>0</v>
      </c>
      <c r="AI1925" s="137" t="b">
        <v>0</v>
      </c>
      <c r="AJ1925" s="137" t="b">
        <v>0</v>
      </c>
      <c r="AK1925" s="137" t="b">
        <f t="shared" si="339"/>
        <v>0</v>
      </c>
      <c r="AL1925" s="137" t="b">
        <f t="shared" si="340"/>
        <v>0</v>
      </c>
      <c r="AM1925" s="137" t="b">
        <f>AND(AK1925,$V1925&lt;=Synthèse!$B$44)</f>
        <v>0</v>
      </c>
      <c r="AN1925" s="137" t="b">
        <f>AND(AL1925,$V1925&lt;=Synthèse!$B$44)</f>
        <v>0</v>
      </c>
    </row>
    <row r="1926" spans="1:40">
      <c r="A1926" s="17">
        <v>1122519</v>
      </c>
      <c r="B1926" t="str">
        <f ca="1">VLOOKUP(A1926,'Fichier FI (en entrée)'!B:AH,3,0)</f>
        <v>UKQTRJPHUR</v>
      </c>
      <c r="C1926">
        <f t="shared" si="331"/>
        <v>1587</v>
      </c>
      <c r="D1926">
        <f t="shared" si="330"/>
        <v>-1.58</v>
      </c>
      <c r="E1926" s="14" t="str">
        <f>VLOOKUP(A1926,'Fichier FI (en entrée)'!B:AH,2,0)</f>
        <v>EV</v>
      </c>
      <c r="F1926" s="14" t="b">
        <f t="shared" si="332"/>
        <v>1</v>
      </c>
      <c r="G1926" s="14" t="b">
        <f>IFERROR(VLOOKUP(A1926,'Calculs FA (auto)'!A:F,6,0),FALSE)</f>
        <v>1</v>
      </c>
      <c r="H1926" s="14" t="b">
        <f t="shared" si="333"/>
        <v>1</v>
      </c>
      <c r="I1926" s="16">
        <f>IFERROR(VLOOKUP(A1926,'Moyennes FI (en entrée)'!B:N,7,0),"")</f>
        <v>10.42</v>
      </c>
      <c r="J1926" s="16">
        <f>IFERROR(VLOOKUP(VLOOKUP(A1926,'Fichier FI (en entrée)'!B:AH,33,0),Modificateurs!A$2:B$5,2,0),0)</f>
        <v>0</v>
      </c>
      <c r="K1926" s="16">
        <f>IFERROR(VLOOKUP(VLOOKUP(A1926,'Redoub FI (en entrée)'!B:N,7,0),Modificateurs!A$8:B$11,2,0),0)</f>
        <v>0</v>
      </c>
      <c r="L1926" s="16">
        <f>IFERROR(VLOOKUP(M1926,Modificateurs!D$1:E$94,2,0),0)</f>
        <v>-12</v>
      </c>
      <c r="M1926" t="str">
        <f>VLOOKUP(A1926,'Fichier FI (en entrée)'!B:AH,16,0)&amp;" "&amp;VLOOKUP(A1926,'Fichier FI (en entrée)'!B:AH,20,0)&amp;" "&amp;VLOOKUP(A1926,'Fichier FI (en entrée)'!B:AH,27,0)&amp;" "&amp;VLOOKUP(A1926,'Fichier FI (en entrée)'!B:AH,29,0)</f>
        <v xml:space="preserve">  Professionnelle Comptabilité</v>
      </c>
      <c r="N1926" t="str">
        <f>VLOOKUP(A1926,'Fichier FI (en entrée)'!B:AH,8,0)</f>
        <v>Non scolarisé</v>
      </c>
      <c r="O1926" t="b">
        <f>AND(C1926&gt;Synthèse!B$8,C1926&lt;Synthèse!B$10,NOT(Y1926))</f>
        <v>0</v>
      </c>
      <c r="Q1926" s="60">
        <f>ROUNDUP(C1926/(Synthèse!$B$4+Synthèse!$B$1)*8,0)</f>
        <v>8</v>
      </c>
      <c r="R1926" s="60">
        <f>IFERROR(VLOOKUP(A1926,'Evaluations (formulaire)'!A:P,6,0)+VLOOKUP(A1926,'Evaluations (formulaire)'!A:P,7,0),0)</f>
        <v>0</v>
      </c>
      <c r="S1926" s="60">
        <f>IFERROR(VLOOKUP(A1926,'Evaluations (formulaire)'!A:P,8,0),0)</f>
        <v>0</v>
      </c>
      <c r="T1926" s="60">
        <f>IF(AND(ISBLANK(P1926),Q1926&lt;=2),Synthèse!$B$41,IF(AND(ISBLANK(P1926),Q1926&gt;=7),Synthèse!$C$41,R1926+S1926))</f>
        <v>4.6296296296296294E-3</v>
      </c>
      <c r="U1926" s="60">
        <f t="shared" si="334"/>
        <v>-1.5753703703703705</v>
      </c>
      <c r="V1926" s="60">
        <f t="shared" si="335"/>
        <v>1587</v>
      </c>
      <c r="X1926" s="26">
        <v>732</v>
      </c>
      <c r="Y1926" s="26" t="b">
        <f>IFERROR(VLOOKUP(A1926,'Calculs FA (auto)'!A:O,15,0),FALSE)</f>
        <v>0</v>
      </c>
      <c r="Z1926" s="26">
        <f>IFERROR(VLOOKUP(A1926,'Evaluations (formulaire)'!A:M,9,0),0)</f>
        <v>0</v>
      </c>
      <c r="AA1926" s="135" t="b">
        <v>1</v>
      </c>
      <c r="AB1926" s="135" t="b">
        <v>0</v>
      </c>
      <c r="AC1926" s="135" t="b">
        <f t="shared" si="336"/>
        <v>1</v>
      </c>
      <c r="AD1926" s="135" t="b">
        <f t="shared" si="337"/>
        <v>0</v>
      </c>
      <c r="AE1926" s="135" t="b">
        <f t="shared" si="338"/>
        <v>0</v>
      </c>
      <c r="AF1926" s="135" t="b">
        <f>AND(AC1926,$V1926&lt;=Synthèse!$B$44)</f>
        <v>0</v>
      </c>
      <c r="AG1926" s="135" t="b">
        <f>AND(AD1926,$V1926&lt;=Synthèse!$B$44)</f>
        <v>0</v>
      </c>
      <c r="AH1926" s="135" t="b">
        <f>AND(AE1926,$V1926&lt;=Synthèse!$B$44)</f>
        <v>0</v>
      </c>
      <c r="AI1926" s="137" t="b">
        <v>0</v>
      </c>
      <c r="AJ1926" s="137" t="b">
        <v>0</v>
      </c>
      <c r="AK1926" s="137" t="b">
        <f t="shared" si="339"/>
        <v>0</v>
      </c>
      <c r="AL1926" s="137" t="b">
        <f t="shared" si="340"/>
        <v>0</v>
      </c>
      <c r="AM1926" s="137" t="b">
        <f>AND(AK1926,$V1926&lt;=Synthèse!$B$44)</f>
        <v>0</v>
      </c>
      <c r="AN1926" s="137" t="b">
        <f>AND(AL1926,$V1926&lt;=Synthèse!$B$44)</f>
        <v>0</v>
      </c>
    </row>
    <row r="1927" spans="1:40">
      <c r="A1927" s="17">
        <v>1123294</v>
      </c>
      <c r="B1927" t="str">
        <f ca="1">VLOOKUP(A1927,'Fichier FI (en entrée)'!B:AH,3,0)</f>
        <v>ZATXQRXCIC</v>
      </c>
      <c r="C1927">
        <f t="shared" si="331"/>
        <v>2097</v>
      </c>
      <c r="D1927">
        <f t="shared" si="330"/>
        <v>-100</v>
      </c>
      <c r="E1927" s="14" t="str">
        <f>VLOOKUP(A1927,'Fichier FI (en entrée)'!B:AH,2,0)</f>
        <v>ENV</v>
      </c>
      <c r="F1927" s="14" t="b">
        <f t="shared" si="332"/>
        <v>0</v>
      </c>
      <c r="G1927" s="14" t="b">
        <f>IFERROR(VLOOKUP(A1927,'Calculs FA (auto)'!A:F,6,0),FALSE)</f>
        <v>0</v>
      </c>
      <c r="H1927" s="14" t="b">
        <f t="shared" si="333"/>
        <v>0</v>
      </c>
      <c r="I1927" s="16" t="str">
        <f>IFERROR(VLOOKUP(A1927,'Moyennes FI (en entrée)'!B:N,7,0),"")</f>
        <v/>
      </c>
      <c r="J1927" s="16">
        <f>IFERROR(VLOOKUP(VLOOKUP(A1927,'Fichier FI (en entrée)'!B:AH,33,0),Modificateurs!A$2:B$5,2,0),0)</f>
        <v>0</v>
      </c>
      <c r="K1927" s="16">
        <f>IFERROR(VLOOKUP(VLOOKUP(A1927,'Redoub FI (en entrée)'!B:N,7,0),Modificateurs!A$8:B$11,2,0),0)</f>
        <v>0</v>
      </c>
      <c r="L1927" s="16">
        <f>IFERROR(VLOOKUP(M1927,Modificateurs!D$1:E$94,2,0),0)</f>
        <v>2</v>
      </c>
      <c r="M1927" t="str">
        <f>VLOOKUP(A1927,'Fichier FI (en entrée)'!B:AH,16,0)&amp;" "&amp;VLOOKUP(A1927,'Fichier FI (en entrée)'!B:AH,20,0)&amp;" "&amp;VLOOKUP(A1927,'Fichier FI (en entrée)'!B:AH,27,0)&amp;" "&amp;VLOOKUP(A1927,'Fichier FI (en entrée)'!B:AH,29,0)</f>
        <v xml:space="preserve">  Scientifique Mathématiques</v>
      </c>
      <c r="N1927" t="str">
        <f>VLOOKUP(A1927,'Fichier FI (en entrée)'!B:AH,8,0)</f>
        <v>Scolarisé dans le supérieur en France</v>
      </c>
      <c r="O1927" t="b">
        <f>AND(C1927&gt;Synthèse!B$8,C1927&lt;Synthèse!B$10,NOT(Y1927))</f>
        <v>0</v>
      </c>
      <c r="Q1927" s="60">
        <f>ROUNDUP(C1927/(Synthèse!$B$4+Synthèse!$B$1)*8,0)</f>
        <v>10</v>
      </c>
      <c r="R1927" s="60">
        <f>IFERROR(VLOOKUP(A1927,'Evaluations (formulaire)'!A:P,6,0)+VLOOKUP(A1927,'Evaluations (formulaire)'!A:P,7,0),0)</f>
        <v>0</v>
      </c>
      <c r="S1927" s="60">
        <f>IFERROR(VLOOKUP(A1927,'Evaluations (formulaire)'!A:P,8,0),0)</f>
        <v>0</v>
      </c>
      <c r="T1927" s="60">
        <f>IF(AND(ISBLANK(P1927),Q1927&lt;=2),Synthèse!$B$41,IF(AND(ISBLANK(P1927),Q1927&gt;=7),Synthèse!$C$41,R1927+S1927))</f>
        <v>4.6296296296296294E-3</v>
      </c>
      <c r="U1927" s="60">
        <f t="shared" si="334"/>
        <v>-99.995370370370367</v>
      </c>
      <c r="V1927" s="60">
        <f t="shared" si="335"/>
        <v>1983</v>
      </c>
      <c r="X1927" s="26">
        <v>1171</v>
      </c>
      <c r="Y1927" s="26" t="b">
        <f>IFERROR(VLOOKUP(A1927,'Calculs FA (auto)'!A:O,15,0),FALSE)</f>
        <v>0</v>
      </c>
      <c r="Z1927" s="26">
        <f>IFERROR(VLOOKUP(A1927,'Evaluations (formulaire)'!A:M,9,0),0)</f>
        <v>0</v>
      </c>
      <c r="AA1927" s="135" t="b">
        <v>1</v>
      </c>
      <c r="AB1927" s="135" t="b">
        <v>0</v>
      </c>
      <c r="AC1927" s="135" t="b">
        <f t="shared" si="336"/>
        <v>0</v>
      </c>
      <c r="AD1927" s="135" t="b">
        <f t="shared" si="337"/>
        <v>0</v>
      </c>
      <c r="AE1927" s="135" t="b">
        <f t="shared" si="338"/>
        <v>0</v>
      </c>
      <c r="AF1927" s="135" t="b">
        <f>AND(AC1927,$V1927&lt;=Synthèse!$B$44)</f>
        <v>0</v>
      </c>
      <c r="AG1927" s="135" t="b">
        <f>AND(AD1927,$V1927&lt;=Synthèse!$B$44)</f>
        <v>0</v>
      </c>
      <c r="AH1927" s="135" t="b">
        <f>AND(AE1927,$V1927&lt;=Synthèse!$B$44)</f>
        <v>0</v>
      </c>
      <c r="AI1927" s="137" t="b">
        <v>0</v>
      </c>
      <c r="AJ1927" s="137" t="b">
        <v>1</v>
      </c>
      <c r="AK1927" s="137" t="b">
        <f t="shared" si="339"/>
        <v>0</v>
      </c>
      <c r="AL1927" s="137" t="b">
        <f t="shared" si="340"/>
        <v>0</v>
      </c>
      <c r="AM1927" s="137" t="b">
        <f>AND(AK1927,$V1927&lt;=Synthèse!$B$44)</f>
        <v>0</v>
      </c>
      <c r="AN1927" s="137" t="b">
        <f>AND(AL1927,$V1927&lt;=Synthèse!$B$44)</f>
        <v>0</v>
      </c>
    </row>
    <row r="1928" spans="1:40">
      <c r="A1928" s="17">
        <v>1123378</v>
      </c>
      <c r="B1928" t="str">
        <f ca="1">VLOOKUP(A1928,'Fichier FI (en entrée)'!B:AH,3,0)</f>
        <v>ZBSFWDHBLF</v>
      </c>
      <c r="C1928">
        <f t="shared" si="331"/>
        <v>1557</v>
      </c>
      <c r="D1928">
        <f t="shared" si="330"/>
        <v>-0.36999999999999922</v>
      </c>
      <c r="E1928" s="14" t="str">
        <f>VLOOKUP(A1928,'Fichier FI (en entrée)'!B:AH,2,0)</f>
        <v>EV</v>
      </c>
      <c r="F1928" s="14" t="b">
        <f t="shared" si="332"/>
        <v>1</v>
      </c>
      <c r="G1928" s="14" t="b">
        <f>IFERROR(VLOOKUP(A1928,'Calculs FA (auto)'!A:F,6,0),FALSE)</f>
        <v>0</v>
      </c>
      <c r="H1928" s="14" t="b">
        <f t="shared" si="333"/>
        <v>0</v>
      </c>
      <c r="I1928" s="16">
        <f>IFERROR(VLOOKUP(A1928,'Moyennes FI (en entrée)'!B:N,7,0),"")</f>
        <v>11.63</v>
      </c>
      <c r="J1928" s="16">
        <f>IFERROR(VLOOKUP(VLOOKUP(A1928,'Fichier FI (en entrée)'!B:AH,33,0),Modificateurs!A$2:B$5,2,0),0)</f>
        <v>0</v>
      </c>
      <c r="K1928" s="16">
        <f>IFERROR(VLOOKUP(VLOOKUP(A1928,'Redoub FI (en entrée)'!B:N,7,0),Modificateurs!A$8:B$11,2,0),0)</f>
        <v>0</v>
      </c>
      <c r="L1928" s="16">
        <f>IFERROR(VLOOKUP(M1928,Modificateurs!D$1:E$94,2,0),0)</f>
        <v>-12</v>
      </c>
      <c r="M1928" t="str">
        <f>VLOOKUP(A1928,'Fichier FI (en entrée)'!B:AH,16,0)&amp;" "&amp;VLOOKUP(A1928,'Fichier FI (en entrée)'!B:AH,20,0)&amp;" "&amp;VLOOKUP(A1928,'Fichier FI (en entrée)'!B:AH,27,0)&amp;" "&amp;VLOOKUP(A1928,'Fichier FI (en entrée)'!B:AH,29,0)</f>
        <v xml:space="preserve">  Professionnelle Electrotechnique, énergie, équipements communicants</v>
      </c>
      <c r="N1928" t="str">
        <f>VLOOKUP(A1928,'Fichier FI (en entrée)'!B:AH,8,0)</f>
        <v>Scolarisé dans le supérieur en France</v>
      </c>
      <c r="O1928" t="b">
        <f>AND(C1928&gt;Synthèse!B$8,C1928&lt;Synthèse!B$10,NOT(Y1928))</f>
        <v>0</v>
      </c>
      <c r="Q1928" s="60">
        <f>ROUNDUP(C1928/(Synthèse!$B$4+Synthèse!$B$1)*8,0)</f>
        <v>8</v>
      </c>
      <c r="R1928" s="60">
        <f>IFERROR(VLOOKUP(A1928,'Evaluations (formulaire)'!A:P,6,0)+VLOOKUP(A1928,'Evaluations (formulaire)'!A:P,7,0),0)</f>
        <v>0</v>
      </c>
      <c r="S1928" s="60">
        <f>IFERROR(VLOOKUP(A1928,'Evaluations (formulaire)'!A:P,8,0),0)</f>
        <v>0</v>
      </c>
      <c r="T1928" s="60">
        <f>IF(AND(ISBLANK(P1928),Q1928&lt;=2),Synthèse!$B$41,IF(AND(ISBLANK(P1928),Q1928&gt;=7),Synthèse!$C$41,R1928+S1928))</f>
        <v>4.6296296296296294E-3</v>
      </c>
      <c r="U1928" s="60">
        <f t="shared" si="334"/>
        <v>-0.36537037037036957</v>
      </c>
      <c r="V1928" s="60">
        <f t="shared" si="335"/>
        <v>1557</v>
      </c>
      <c r="X1928" s="26">
        <v>545</v>
      </c>
      <c r="Y1928" s="26" t="b">
        <f>IFERROR(VLOOKUP(A1928,'Calculs FA (auto)'!A:O,15,0),FALSE)</f>
        <v>0</v>
      </c>
      <c r="Z1928" s="26">
        <f>IFERROR(VLOOKUP(A1928,'Evaluations (formulaire)'!A:M,9,0),0)</f>
        <v>0</v>
      </c>
      <c r="AA1928" s="135" t="b">
        <v>1</v>
      </c>
      <c r="AB1928" s="135" t="b">
        <v>0</v>
      </c>
      <c r="AC1928" s="135" t="b">
        <f t="shared" si="336"/>
        <v>1</v>
      </c>
      <c r="AD1928" s="135" t="b">
        <f t="shared" si="337"/>
        <v>0</v>
      </c>
      <c r="AE1928" s="135" t="b">
        <f t="shared" si="338"/>
        <v>0</v>
      </c>
      <c r="AF1928" s="135" t="b">
        <f>AND(AC1928,$V1928&lt;=Synthèse!$B$44)</f>
        <v>0</v>
      </c>
      <c r="AG1928" s="135" t="b">
        <f>AND(AD1928,$V1928&lt;=Synthèse!$B$44)</f>
        <v>0</v>
      </c>
      <c r="AH1928" s="135" t="b">
        <f>AND(AE1928,$V1928&lt;=Synthèse!$B$44)</f>
        <v>0</v>
      </c>
      <c r="AI1928" s="137" t="b">
        <v>0</v>
      </c>
      <c r="AJ1928" s="137" t="b">
        <v>1</v>
      </c>
      <c r="AK1928" s="137" t="b">
        <f t="shared" si="339"/>
        <v>0</v>
      </c>
      <c r="AL1928" s="137" t="b">
        <f t="shared" si="340"/>
        <v>1</v>
      </c>
      <c r="AM1928" s="137" t="b">
        <f>AND(AK1928,$V1928&lt;=Synthèse!$B$44)</f>
        <v>0</v>
      </c>
      <c r="AN1928" s="137" t="b">
        <f>AND(AL1928,$V1928&lt;=Synthèse!$B$44)</f>
        <v>0</v>
      </c>
    </row>
    <row r="1929" spans="1:40">
      <c r="A1929" s="17">
        <v>1123600</v>
      </c>
      <c r="B1929" t="str">
        <f ca="1">VLOOKUP(A1929,'Fichier FI (en entrée)'!B:AH,3,0)</f>
        <v>PTRCWDWJDM</v>
      </c>
      <c r="C1929">
        <f t="shared" si="331"/>
        <v>1724</v>
      </c>
      <c r="D1929">
        <f t="shared" si="330"/>
        <v>-20</v>
      </c>
      <c r="E1929" s="14" t="str">
        <f>VLOOKUP(A1929,'Fichier FI (en entrée)'!B:AH,2,0)</f>
        <v>EV</v>
      </c>
      <c r="F1929" s="14" t="b">
        <f t="shared" si="332"/>
        <v>1</v>
      </c>
      <c r="G1929" s="14" t="b">
        <f>IFERROR(VLOOKUP(A1929,'Calculs FA (auto)'!A:F,6,0),FALSE)</f>
        <v>0</v>
      </c>
      <c r="H1929" s="14" t="b">
        <f t="shared" si="333"/>
        <v>0</v>
      </c>
      <c r="I1929" s="16" t="str">
        <f>IFERROR(VLOOKUP(A1929,'Moyennes FI (en entrée)'!B:N,7,0),"")</f>
        <v/>
      </c>
      <c r="J1929" s="16">
        <f>IFERROR(VLOOKUP(VLOOKUP(A1929,'Fichier FI (en entrée)'!B:AH,33,0),Modificateurs!A$2:B$5,2,0),0)</f>
        <v>0</v>
      </c>
      <c r="K1929" s="16">
        <f>IFERROR(VLOOKUP(VLOOKUP(A1929,'Redoub FI (en entrée)'!B:N,7,0),Modificateurs!A$8:B$11,2,0),0)</f>
        <v>0</v>
      </c>
      <c r="L1929" s="16">
        <f>IFERROR(VLOOKUP(M1929,Modificateurs!D$1:E$94,2,0),0)</f>
        <v>0</v>
      </c>
      <c r="M1929" t="str">
        <f>VLOOKUP(A1929,'Fichier FI (en entrée)'!B:AH,16,0)&amp;" "&amp;VLOOKUP(A1929,'Fichier FI (en entrée)'!B:AH,20,0)&amp;" "&amp;VLOOKUP(A1929,'Fichier FI (en entrée)'!B:AH,27,0)&amp;" "&amp;VLOOKUP(A1929,'Fichier FI (en entrée)'!B:AH,29,0)</f>
        <v xml:space="preserve">   </v>
      </c>
      <c r="N1929" t="str">
        <f>VLOOKUP(A1929,'Fichier FI (en entrée)'!B:AH,8,0)</f>
        <v>Scolarisé dans le supérieur en France</v>
      </c>
      <c r="O1929" t="b">
        <f>AND(C1929&gt;Synthèse!B$8,C1929&lt;Synthèse!B$10,NOT(Y1929))</f>
        <v>0</v>
      </c>
      <c r="Q1929" s="60">
        <f>ROUNDUP(C1929/(Synthèse!$B$4+Synthèse!$B$1)*8,0)</f>
        <v>8</v>
      </c>
      <c r="R1929" s="60">
        <f>IFERROR(VLOOKUP(A1929,'Evaluations (formulaire)'!A:P,6,0)+VLOOKUP(A1929,'Evaluations (formulaire)'!A:P,7,0),0)</f>
        <v>0</v>
      </c>
      <c r="S1929" s="60">
        <f>IFERROR(VLOOKUP(A1929,'Evaluations (formulaire)'!A:P,8,0),0)</f>
        <v>0</v>
      </c>
      <c r="T1929" s="60">
        <f>IF(AND(ISBLANK(P1929),Q1929&lt;=2),Synthèse!$B$41,IF(AND(ISBLANK(P1929),Q1929&gt;=7),Synthèse!$C$41,R1929+S1929))</f>
        <v>4.6296296296296294E-3</v>
      </c>
      <c r="U1929" s="60">
        <f t="shared" si="334"/>
        <v>-19.99537037037037</v>
      </c>
      <c r="V1929" s="60">
        <f t="shared" si="335"/>
        <v>1720</v>
      </c>
      <c r="X1929" s="26">
        <v>1844</v>
      </c>
      <c r="Y1929" s="26" t="b">
        <f>IFERROR(VLOOKUP(A1929,'Calculs FA (auto)'!A:O,15,0),FALSE)</f>
        <v>0</v>
      </c>
      <c r="Z1929" s="26">
        <f>IFERROR(VLOOKUP(A1929,'Evaluations (formulaire)'!A:M,9,0),0)</f>
        <v>0</v>
      </c>
      <c r="AA1929" s="135" t="b">
        <v>1</v>
      </c>
      <c r="AB1929" s="135" t="b">
        <v>0</v>
      </c>
      <c r="AC1929" s="135" t="b">
        <f t="shared" si="336"/>
        <v>1</v>
      </c>
      <c r="AD1929" s="135" t="b">
        <f t="shared" si="337"/>
        <v>0</v>
      </c>
      <c r="AE1929" s="135" t="b">
        <f t="shared" si="338"/>
        <v>0</v>
      </c>
      <c r="AF1929" s="135" t="b">
        <f>AND(AC1929,$V1929&lt;=Synthèse!$B$44)</f>
        <v>0</v>
      </c>
      <c r="AG1929" s="135" t="b">
        <f>AND(AD1929,$V1929&lt;=Synthèse!$B$44)</f>
        <v>0</v>
      </c>
      <c r="AH1929" s="135" t="b">
        <f>AND(AE1929,$V1929&lt;=Synthèse!$B$44)</f>
        <v>0</v>
      </c>
      <c r="AI1929" s="137" t="b">
        <v>0</v>
      </c>
      <c r="AJ1929" s="137" t="b">
        <v>0</v>
      </c>
      <c r="AK1929" s="137" t="b">
        <f t="shared" si="339"/>
        <v>0</v>
      </c>
      <c r="AL1929" s="137" t="b">
        <f t="shared" si="340"/>
        <v>0</v>
      </c>
      <c r="AM1929" s="137" t="b">
        <f>AND(AK1929,$V1929&lt;=Synthèse!$B$44)</f>
        <v>0</v>
      </c>
      <c r="AN1929" s="137" t="b">
        <f>AND(AL1929,$V1929&lt;=Synthèse!$B$44)</f>
        <v>0</v>
      </c>
    </row>
    <row r="1930" spans="1:40">
      <c r="A1930" s="17">
        <v>1124024</v>
      </c>
      <c r="B1930" t="str">
        <f ca="1">VLOOKUP(A1930,'Fichier FI (en entrée)'!B:AH,3,0)</f>
        <v>DORGNDXMHC</v>
      </c>
      <c r="C1930">
        <f t="shared" si="331"/>
        <v>2097</v>
      </c>
      <c r="D1930">
        <f t="shared" si="330"/>
        <v>-100</v>
      </c>
      <c r="E1930" s="14" t="str">
        <f>VLOOKUP(A1930,'Fichier FI (en entrée)'!B:AH,2,0)</f>
        <v>ENV</v>
      </c>
      <c r="F1930" s="14" t="b">
        <f t="shared" si="332"/>
        <v>0</v>
      </c>
      <c r="G1930" s="14" t="b">
        <f>IFERROR(VLOOKUP(A1930,'Calculs FA (auto)'!A:F,6,0),FALSE)</f>
        <v>0</v>
      </c>
      <c r="H1930" s="14" t="b">
        <f t="shared" si="333"/>
        <v>0</v>
      </c>
      <c r="I1930" s="16" t="str">
        <f>IFERROR(VLOOKUP(A1930,'Moyennes FI (en entrée)'!B:N,7,0),"")</f>
        <v/>
      </c>
      <c r="J1930" s="16">
        <f>IFERROR(VLOOKUP(VLOOKUP(A1930,'Fichier FI (en entrée)'!B:AH,33,0),Modificateurs!A$2:B$5,2,0),0)</f>
        <v>0</v>
      </c>
      <c r="K1930" s="16">
        <f>IFERROR(VLOOKUP(VLOOKUP(A1930,'Redoub FI (en entrée)'!B:N,7,0),Modificateurs!A$8:B$11,2,0),0)</f>
        <v>0</v>
      </c>
      <c r="L1930" s="16">
        <f>IFERROR(VLOOKUP(M1930,Modificateurs!D$1:E$94,2,0),0)</f>
        <v>1</v>
      </c>
      <c r="M1930" t="str">
        <f>VLOOKUP(A1930,'Fichier FI (en entrée)'!B:AH,16,0)&amp;" "&amp;VLOOKUP(A1930,'Fichier FI (en entrée)'!B:AH,20,0)&amp;" "&amp;VLOOKUP(A1930,'Fichier FI (en entrée)'!B:AH,27,0)&amp;" "&amp;VLOOKUP(A1930,'Fichier FI (en entrée)'!B:AH,29,0)</f>
        <v xml:space="preserve">  Scientifique Sciences de la vie et de la terre</v>
      </c>
      <c r="N1930" t="str">
        <f>VLOOKUP(A1930,'Fichier FI (en entrée)'!B:AH,8,0)</f>
        <v>Non scolarisé</v>
      </c>
      <c r="O1930" t="b">
        <f>AND(C1930&gt;Synthèse!B$8,C1930&lt;Synthèse!B$10,NOT(Y1930))</f>
        <v>0</v>
      </c>
      <c r="Q1930" s="60">
        <f>ROUNDUP(C1930/(Synthèse!$B$4+Synthèse!$B$1)*8,0)</f>
        <v>10</v>
      </c>
      <c r="R1930" s="60">
        <f>IFERROR(VLOOKUP(A1930,'Evaluations (formulaire)'!A:P,6,0)+VLOOKUP(A1930,'Evaluations (formulaire)'!A:P,7,0),0)</f>
        <v>0</v>
      </c>
      <c r="S1930" s="60">
        <f>IFERROR(VLOOKUP(A1930,'Evaluations (formulaire)'!A:P,8,0),0)</f>
        <v>0</v>
      </c>
      <c r="T1930" s="60">
        <f>IF(AND(ISBLANK(P1930),Q1930&lt;=2),Synthèse!$B$41,IF(AND(ISBLANK(P1930),Q1930&gt;=7),Synthèse!$C$41,R1930+S1930))</f>
        <v>4.6296296296296294E-3</v>
      </c>
      <c r="U1930" s="60">
        <f t="shared" si="334"/>
        <v>-99.995370370370367</v>
      </c>
      <c r="V1930" s="60">
        <f t="shared" si="335"/>
        <v>1983</v>
      </c>
      <c r="X1930" s="26">
        <v>2040</v>
      </c>
      <c r="Y1930" s="26" t="b">
        <f>IFERROR(VLOOKUP(A1930,'Calculs FA (auto)'!A:O,15,0),FALSE)</f>
        <v>0</v>
      </c>
      <c r="Z1930" s="26">
        <f>IFERROR(VLOOKUP(A1930,'Evaluations (formulaire)'!A:M,9,0),0)</f>
        <v>0</v>
      </c>
      <c r="AA1930" s="135" t="b">
        <v>1</v>
      </c>
      <c r="AB1930" s="135" t="b">
        <v>0</v>
      </c>
      <c r="AC1930" s="135" t="b">
        <f t="shared" si="336"/>
        <v>0</v>
      </c>
      <c r="AD1930" s="135" t="b">
        <f t="shared" si="337"/>
        <v>0</v>
      </c>
      <c r="AE1930" s="135" t="b">
        <f t="shared" si="338"/>
        <v>0</v>
      </c>
      <c r="AF1930" s="135" t="b">
        <f>AND(AC1930,$V1930&lt;=Synthèse!$B$44)</f>
        <v>0</v>
      </c>
      <c r="AG1930" s="135" t="b">
        <f>AND(AD1930,$V1930&lt;=Synthèse!$B$44)</f>
        <v>0</v>
      </c>
      <c r="AH1930" s="135" t="b">
        <f>AND(AE1930,$V1930&lt;=Synthèse!$B$44)</f>
        <v>0</v>
      </c>
      <c r="AI1930" s="137" t="b">
        <v>0</v>
      </c>
      <c r="AJ1930" s="137" t="b">
        <v>1</v>
      </c>
      <c r="AK1930" s="137" t="b">
        <f t="shared" si="339"/>
        <v>0</v>
      </c>
      <c r="AL1930" s="137" t="b">
        <f t="shared" si="340"/>
        <v>0</v>
      </c>
      <c r="AM1930" s="137" t="b">
        <f>AND(AK1930,$V1930&lt;=Synthèse!$B$44)</f>
        <v>0</v>
      </c>
      <c r="AN1930" s="137" t="b">
        <f>AND(AL1930,$V1930&lt;=Synthèse!$B$44)</f>
        <v>0</v>
      </c>
    </row>
    <row r="1931" spans="1:40">
      <c r="A1931" s="17">
        <v>1124439</v>
      </c>
      <c r="B1931" t="str">
        <f ca="1">VLOOKUP(A1931,'Fichier FI (en entrée)'!B:AH,3,0)</f>
        <v>XYGTWWZPHM</v>
      </c>
      <c r="C1931">
        <f t="shared" si="331"/>
        <v>215</v>
      </c>
      <c r="D1931">
        <f t="shared" si="330"/>
        <v>15.71</v>
      </c>
      <c r="E1931" s="14" t="str">
        <f>VLOOKUP(A1931,'Fichier FI (en entrée)'!B:AH,2,0)</f>
        <v>EV</v>
      </c>
      <c r="F1931" s="14" t="b">
        <f t="shared" si="332"/>
        <v>1</v>
      </c>
      <c r="G1931" s="14" t="b">
        <f>IFERROR(VLOOKUP(A1931,'Calculs FA (auto)'!A:F,6,0),FALSE)</f>
        <v>0</v>
      </c>
      <c r="H1931" s="14" t="b">
        <f t="shared" si="333"/>
        <v>0</v>
      </c>
      <c r="I1931" s="16">
        <f>IFERROR(VLOOKUP(A1931,'Moyennes FI (en entrée)'!B:N,7,0),"")</f>
        <v>12.71</v>
      </c>
      <c r="J1931" s="16">
        <f>IFERROR(VLOOKUP(VLOOKUP(A1931,'Fichier FI (en entrée)'!B:AH,33,0),Modificateurs!A$2:B$5,2,0),0)</f>
        <v>0</v>
      </c>
      <c r="K1931" s="16">
        <f>IFERROR(VLOOKUP(VLOOKUP(A1931,'Redoub FI (en entrée)'!B:N,7,0),Modificateurs!A$8:B$11,2,0),0)</f>
        <v>0</v>
      </c>
      <c r="L1931" s="16">
        <f>IFERROR(VLOOKUP(M1931,Modificateurs!D$1:E$94,2,0),0)</f>
        <v>3</v>
      </c>
      <c r="M1931" t="str">
        <f>VLOOKUP(A1931,'Fichier FI (en entrée)'!B:AH,16,0)&amp;" "&amp;VLOOKUP(A1931,'Fichier FI (en entrée)'!B:AH,20,0)&amp;" "&amp;VLOOKUP(A1931,'Fichier FI (en entrée)'!B:AH,27,0)&amp;" "&amp;VLOOKUP(A1931,'Fichier FI (en entrée)'!B:AH,29,0)</f>
        <v xml:space="preserve">  Scientifique Informatique et Sciences du numérique</v>
      </c>
      <c r="N1931" t="str">
        <f>VLOOKUP(A1931,'Fichier FI (en entrée)'!B:AH,8,0)</f>
        <v>Scolarisé dans le supérieur en France</v>
      </c>
      <c r="O1931" t="b">
        <f>AND(C1931&gt;Synthèse!B$8,C1931&lt;Synthèse!B$10,NOT(Y1931))</f>
        <v>0</v>
      </c>
      <c r="Q1931" s="60">
        <f>ROUNDUP(C1931/(Synthèse!$B$4+Synthèse!$B$1)*8,0)</f>
        <v>1</v>
      </c>
      <c r="R1931" s="60">
        <f>IFERROR(VLOOKUP(A1931,'Evaluations (formulaire)'!A:P,6,0)+VLOOKUP(A1931,'Evaluations (formulaire)'!A:P,7,0),0)</f>
        <v>0</v>
      </c>
      <c r="S1931" s="60">
        <f>IFERROR(VLOOKUP(A1931,'Evaluations (formulaire)'!A:P,8,0),0)</f>
        <v>0</v>
      </c>
      <c r="T1931" s="60">
        <f>IF(AND(ISBLANK(P1931),Q1931&lt;=2),Synthèse!$B$41,IF(AND(ISBLANK(P1931),Q1931&gt;=7),Synthèse!$C$41,R1931+S1931))</f>
        <v>4.6511627906976744E-3</v>
      </c>
      <c r="U1931" s="60">
        <f t="shared" si="334"/>
        <v>15.714651162790698</v>
      </c>
      <c r="V1931" s="60">
        <f t="shared" si="335"/>
        <v>215</v>
      </c>
      <c r="X1931" s="26">
        <v>1491</v>
      </c>
      <c r="Y1931" s="26" t="b">
        <f>IFERROR(VLOOKUP(A1931,'Calculs FA (auto)'!A:O,15,0),FALSE)</f>
        <v>0</v>
      </c>
      <c r="Z1931" s="26">
        <f>IFERROR(VLOOKUP(A1931,'Evaluations (formulaire)'!A:M,9,0),0)</f>
        <v>0</v>
      </c>
      <c r="AA1931" s="135" t="b">
        <v>0</v>
      </c>
      <c r="AB1931" s="135" t="b">
        <v>0</v>
      </c>
      <c r="AC1931" s="135" t="b">
        <f t="shared" si="336"/>
        <v>0</v>
      </c>
      <c r="AD1931" s="135" t="b">
        <f t="shared" si="337"/>
        <v>0</v>
      </c>
      <c r="AE1931" s="135" t="b">
        <f t="shared" si="338"/>
        <v>1</v>
      </c>
      <c r="AF1931" s="135" t="b">
        <f>AND(AC1931,$V1931&lt;=Synthèse!$B$44)</f>
        <v>0</v>
      </c>
      <c r="AG1931" s="135" t="b">
        <f>AND(AD1931,$V1931&lt;=Synthèse!$B$44)</f>
        <v>0</v>
      </c>
      <c r="AH1931" s="135" t="b">
        <f>AND(AE1931,$V1931&lt;=Synthèse!$B$44)</f>
        <v>1</v>
      </c>
      <c r="AI1931" s="137" t="b">
        <v>0</v>
      </c>
      <c r="AJ1931" s="137" t="b">
        <v>0</v>
      </c>
      <c r="AK1931" s="137" t="b">
        <f t="shared" si="339"/>
        <v>0</v>
      </c>
      <c r="AL1931" s="137" t="b">
        <f t="shared" si="340"/>
        <v>0</v>
      </c>
      <c r="AM1931" s="137" t="b">
        <f>AND(AK1931,$V1931&lt;=Synthèse!$B$44)</f>
        <v>0</v>
      </c>
      <c r="AN1931" s="137" t="b">
        <f>AND(AL1931,$V1931&lt;=Synthèse!$B$44)</f>
        <v>0</v>
      </c>
    </row>
    <row r="1932" spans="1:40">
      <c r="A1932" s="17">
        <v>1125055</v>
      </c>
      <c r="B1932" t="str">
        <f ca="1">VLOOKUP(A1932,'Fichier FI (en entrée)'!B:AH,3,0)</f>
        <v>HYMNFYHHXL</v>
      </c>
      <c r="C1932">
        <f t="shared" si="331"/>
        <v>1724</v>
      </c>
      <c r="D1932">
        <f t="shared" si="330"/>
        <v>-20</v>
      </c>
      <c r="E1932" s="14" t="str">
        <f>VLOOKUP(A1932,'Fichier FI (en entrée)'!B:AH,2,0)</f>
        <v>EV</v>
      </c>
      <c r="F1932" s="14" t="b">
        <f t="shared" si="332"/>
        <v>1</v>
      </c>
      <c r="G1932" s="14" t="b">
        <f>IFERROR(VLOOKUP(A1932,'Calculs FA (auto)'!A:F,6,0),FALSE)</f>
        <v>0</v>
      </c>
      <c r="H1932" s="14" t="b">
        <f t="shared" si="333"/>
        <v>0</v>
      </c>
      <c r="I1932" s="16" t="str">
        <f>IFERROR(VLOOKUP(A1932,'Moyennes FI (en entrée)'!B:N,7,0),"")</f>
        <v/>
      </c>
      <c r="J1932" s="16">
        <f>IFERROR(VLOOKUP(VLOOKUP(A1932,'Fichier FI (en entrée)'!B:AH,33,0),Modificateurs!A$2:B$5,2,0),0)</f>
        <v>0</v>
      </c>
      <c r="K1932" s="16">
        <f>IFERROR(VLOOKUP(VLOOKUP(A1932,'Redoub FI (en entrée)'!B:N,7,0),Modificateurs!A$8:B$11,2,0),0)</f>
        <v>0</v>
      </c>
      <c r="L1932" s="16">
        <f>IFERROR(VLOOKUP(M1932,Modificateurs!D$1:E$94,2,0),0)</f>
        <v>0</v>
      </c>
      <c r="M1932" t="str">
        <f>VLOOKUP(A1932,'Fichier FI (en entrée)'!B:AH,16,0)&amp;" "&amp;VLOOKUP(A1932,'Fichier FI (en entrée)'!B:AH,20,0)&amp;" "&amp;VLOOKUP(A1932,'Fichier FI (en entrée)'!B:AH,27,0)&amp;" "&amp;VLOOKUP(A1932,'Fichier FI (en entrée)'!B:AH,29,0)</f>
        <v xml:space="preserve">   </v>
      </c>
      <c r="N1932" t="str">
        <f>VLOOKUP(A1932,'Fichier FI (en entrée)'!B:AH,8,0)</f>
        <v>Scolarisé dans le supérieur en France</v>
      </c>
      <c r="O1932" t="b">
        <f>AND(C1932&gt;Synthèse!B$8,C1932&lt;Synthèse!B$10,NOT(Y1932))</f>
        <v>0</v>
      </c>
      <c r="Q1932" s="60">
        <f>ROUNDUP(C1932/(Synthèse!$B$4+Synthèse!$B$1)*8,0)</f>
        <v>8</v>
      </c>
      <c r="R1932" s="60">
        <f>IFERROR(VLOOKUP(A1932,'Evaluations (formulaire)'!A:P,6,0)+VLOOKUP(A1932,'Evaluations (formulaire)'!A:P,7,0),0)</f>
        <v>0</v>
      </c>
      <c r="S1932" s="60">
        <f>IFERROR(VLOOKUP(A1932,'Evaluations (formulaire)'!A:P,8,0),0)</f>
        <v>0</v>
      </c>
      <c r="T1932" s="60">
        <f>IF(AND(ISBLANK(P1932),Q1932&lt;=2),Synthèse!$B$41,IF(AND(ISBLANK(P1932),Q1932&gt;=7),Synthèse!$C$41,R1932+S1932))</f>
        <v>4.6296296296296294E-3</v>
      </c>
      <c r="U1932" s="60">
        <f t="shared" si="334"/>
        <v>-19.99537037037037</v>
      </c>
      <c r="V1932" s="60">
        <f t="shared" si="335"/>
        <v>1720</v>
      </c>
      <c r="X1932" s="26">
        <v>275</v>
      </c>
      <c r="Y1932" s="26" t="b">
        <f>IFERROR(VLOOKUP(A1932,'Calculs FA (auto)'!A:O,15,0),FALSE)</f>
        <v>0</v>
      </c>
      <c r="Z1932" s="26">
        <f>IFERROR(VLOOKUP(A1932,'Evaluations (formulaire)'!A:M,9,0),0)</f>
        <v>0</v>
      </c>
      <c r="AA1932" s="135" t="b">
        <v>0</v>
      </c>
      <c r="AB1932" s="135" t="b">
        <v>0</v>
      </c>
      <c r="AC1932" s="135" t="b">
        <f t="shared" si="336"/>
        <v>0</v>
      </c>
      <c r="AD1932" s="135" t="b">
        <f t="shared" si="337"/>
        <v>0</v>
      </c>
      <c r="AE1932" s="135" t="b">
        <f t="shared" si="338"/>
        <v>1</v>
      </c>
      <c r="AF1932" s="135" t="b">
        <f>AND(AC1932,$V1932&lt;=Synthèse!$B$44)</f>
        <v>0</v>
      </c>
      <c r="AG1932" s="135" t="b">
        <f>AND(AD1932,$V1932&lt;=Synthèse!$B$44)</f>
        <v>0</v>
      </c>
      <c r="AH1932" s="135" t="b">
        <f>AND(AE1932,$V1932&lt;=Synthèse!$B$44)</f>
        <v>0</v>
      </c>
      <c r="AI1932" s="137" t="b">
        <v>0</v>
      </c>
      <c r="AJ1932" s="137" t="b">
        <v>0</v>
      </c>
      <c r="AK1932" s="137" t="b">
        <f t="shared" si="339"/>
        <v>0</v>
      </c>
      <c r="AL1932" s="137" t="b">
        <f t="shared" si="340"/>
        <v>0</v>
      </c>
      <c r="AM1932" s="137" t="b">
        <f>AND(AK1932,$V1932&lt;=Synthèse!$B$44)</f>
        <v>0</v>
      </c>
      <c r="AN1932" s="137" t="b">
        <f>AND(AL1932,$V1932&lt;=Synthèse!$B$44)</f>
        <v>0</v>
      </c>
    </row>
    <row r="1933" spans="1:40">
      <c r="A1933" s="17">
        <v>1125640</v>
      </c>
      <c r="B1933" t="str">
        <f ca="1">VLOOKUP(A1933,'Fichier FI (en entrée)'!B:AH,3,0)</f>
        <v>QMRFGCDKFN</v>
      </c>
      <c r="C1933">
        <f t="shared" si="331"/>
        <v>2097</v>
      </c>
      <c r="D1933">
        <f t="shared" si="330"/>
        <v>-100</v>
      </c>
      <c r="E1933" s="14" t="str">
        <f>VLOOKUP(A1933,'Fichier FI (en entrée)'!B:AH,2,0)</f>
        <v>ENV</v>
      </c>
      <c r="F1933" s="14" t="b">
        <f t="shared" si="332"/>
        <v>0</v>
      </c>
      <c r="G1933" s="14" t="b">
        <f>IFERROR(VLOOKUP(A1933,'Calculs FA (auto)'!A:F,6,0),FALSE)</f>
        <v>0</v>
      </c>
      <c r="H1933" s="14" t="b">
        <f t="shared" si="333"/>
        <v>0</v>
      </c>
      <c r="I1933" s="16" t="str">
        <f>IFERROR(VLOOKUP(A1933,'Moyennes FI (en entrée)'!B:N,7,0),"")</f>
        <v/>
      </c>
      <c r="J1933" s="16">
        <f>IFERROR(VLOOKUP(VLOOKUP(A1933,'Fichier FI (en entrée)'!B:AH,33,0),Modificateurs!A$2:B$5,2,0),0)</f>
        <v>0</v>
      </c>
      <c r="K1933" s="16">
        <f>IFERROR(VLOOKUP(VLOOKUP(A1933,'Redoub FI (en entrée)'!B:N,7,0),Modificateurs!A$8:B$11,2,0),0)</f>
        <v>0</v>
      </c>
      <c r="L1933" s="16">
        <f>IFERROR(VLOOKUP(M1933,Modificateurs!D$1:E$94,2,0),0)</f>
        <v>1</v>
      </c>
      <c r="M1933" t="str">
        <f>VLOOKUP(A1933,'Fichier FI (en entrée)'!B:AH,16,0)&amp;" "&amp;VLOOKUP(A1933,'Fichier FI (en entrée)'!B:AH,20,0)&amp;" "&amp;VLOOKUP(A1933,'Fichier FI (en entrée)'!B:AH,27,0)&amp;" "&amp;VLOOKUP(A1933,'Fichier FI (en entrée)'!B:AH,29,0)</f>
        <v xml:space="preserve">  Scientifique Sciences de la vie et de la terre</v>
      </c>
      <c r="N1933" t="str">
        <f>VLOOKUP(A1933,'Fichier FI (en entrée)'!B:AH,8,0)</f>
        <v>Scolarisé dans le supérieur en France</v>
      </c>
      <c r="O1933" t="b">
        <f>AND(C1933&gt;Synthèse!B$8,C1933&lt;Synthèse!B$10,NOT(Y1933))</f>
        <v>0</v>
      </c>
      <c r="Q1933" s="60">
        <f>ROUNDUP(C1933/(Synthèse!$B$4+Synthèse!$B$1)*8,0)</f>
        <v>10</v>
      </c>
      <c r="R1933" s="60">
        <f>IFERROR(VLOOKUP(A1933,'Evaluations (formulaire)'!A:P,6,0)+VLOOKUP(A1933,'Evaluations (formulaire)'!A:P,7,0),0)</f>
        <v>0</v>
      </c>
      <c r="S1933" s="60">
        <f>IFERROR(VLOOKUP(A1933,'Evaluations (formulaire)'!A:P,8,0),0)</f>
        <v>0</v>
      </c>
      <c r="T1933" s="60">
        <f>IF(AND(ISBLANK(P1933),Q1933&lt;=2),Synthèse!$B$41,IF(AND(ISBLANK(P1933),Q1933&gt;=7),Synthèse!$C$41,R1933+S1933))</f>
        <v>4.6296296296296294E-3</v>
      </c>
      <c r="U1933" s="60">
        <f t="shared" si="334"/>
        <v>-99.995370370370367</v>
      </c>
      <c r="V1933" s="60">
        <f t="shared" si="335"/>
        <v>1983</v>
      </c>
      <c r="X1933" s="26">
        <v>1921</v>
      </c>
      <c r="Y1933" s="26" t="b">
        <f>IFERROR(VLOOKUP(A1933,'Calculs FA (auto)'!A:O,15,0),FALSE)</f>
        <v>0</v>
      </c>
      <c r="Z1933" s="26">
        <f>IFERROR(VLOOKUP(A1933,'Evaluations (formulaire)'!A:M,9,0),0)</f>
        <v>0</v>
      </c>
      <c r="AA1933" s="135" t="b">
        <v>1</v>
      </c>
      <c r="AB1933" s="135" t="b">
        <v>0</v>
      </c>
      <c r="AC1933" s="135" t="b">
        <f t="shared" si="336"/>
        <v>0</v>
      </c>
      <c r="AD1933" s="135" t="b">
        <f t="shared" si="337"/>
        <v>0</v>
      </c>
      <c r="AE1933" s="135" t="b">
        <f t="shared" si="338"/>
        <v>0</v>
      </c>
      <c r="AF1933" s="135" t="b">
        <f>AND(AC1933,$V1933&lt;=Synthèse!$B$44)</f>
        <v>0</v>
      </c>
      <c r="AG1933" s="135" t="b">
        <f>AND(AD1933,$V1933&lt;=Synthèse!$B$44)</f>
        <v>0</v>
      </c>
      <c r="AH1933" s="135" t="b">
        <f>AND(AE1933,$V1933&lt;=Synthèse!$B$44)</f>
        <v>0</v>
      </c>
      <c r="AI1933" s="137" t="b">
        <v>0</v>
      </c>
      <c r="AJ1933" s="137" t="b">
        <v>1</v>
      </c>
      <c r="AK1933" s="137" t="b">
        <f t="shared" si="339"/>
        <v>0</v>
      </c>
      <c r="AL1933" s="137" t="b">
        <f t="shared" si="340"/>
        <v>0</v>
      </c>
      <c r="AM1933" s="137" t="b">
        <f>AND(AK1933,$V1933&lt;=Synthèse!$B$44)</f>
        <v>0</v>
      </c>
      <c r="AN1933" s="137" t="b">
        <f>AND(AL1933,$V1933&lt;=Synthèse!$B$44)</f>
        <v>0</v>
      </c>
    </row>
    <row r="1934" spans="1:40">
      <c r="A1934" s="17">
        <v>1126529</v>
      </c>
      <c r="B1934" t="str">
        <f ca="1">VLOOKUP(A1934,'Fichier FI (en entrée)'!B:AH,3,0)</f>
        <v>SFDZPVWNAO</v>
      </c>
      <c r="C1934">
        <f t="shared" si="331"/>
        <v>402</v>
      </c>
      <c r="D1934">
        <f t="shared" si="330"/>
        <v>14.07</v>
      </c>
      <c r="E1934" s="14" t="str">
        <f>VLOOKUP(A1934,'Fichier FI (en entrée)'!B:AH,2,0)</f>
        <v>EV</v>
      </c>
      <c r="F1934" s="14" t="b">
        <f t="shared" si="332"/>
        <v>1</v>
      </c>
      <c r="G1934" s="14" t="b">
        <f>IFERROR(VLOOKUP(A1934,'Calculs FA (auto)'!A:F,6,0),FALSE)</f>
        <v>0</v>
      </c>
      <c r="H1934" s="14" t="b">
        <f t="shared" si="333"/>
        <v>0</v>
      </c>
      <c r="I1934" s="16">
        <f>IFERROR(VLOOKUP(A1934,'Moyennes FI (en entrée)'!B:N,7,0),"")</f>
        <v>12.07</v>
      </c>
      <c r="J1934" s="16">
        <f>IFERROR(VLOOKUP(VLOOKUP(A1934,'Fichier FI (en entrée)'!B:AH,33,0),Modificateurs!A$2:B$5,2,0),0)</f>
        <v>0</v>
      </c>
      <c r="K1934" s="16">
        <f>IFERROR(VLOOKUP(VLOOKUP(A1934,'Redoub FI (en entrée)'!B:N,7,0),Modificateurs!A$8:B$11,2,0),0)</f>
        <v>0</v>
      </c>
      <c r="L1934" s="16">
        <f>IFERROR(VLOOKUP(M1934,Modificateurs!D$1:E$94,2,0),0)</f>
        <v>2</v>
      </c>
      <c r="M1934" t="str">
        <f>VLOOKUP(A1934,'Fichier FI (en entrée)'!B:AH,16,0)&amp;" "&amp;VLOOKUP(A1934,'Fichier FI (en entrée)'!B:AH,20,0)&amp;" "&amp;VLOOKUP(A1934,'Fichier FI (en entrée)'!B:AH,27,0)&amp;" "&amp;VLOOKUP(A1934,'Fichier FI (en entrée)'!B:AH,29,0)</f>
        <v xml:space="preserve">  Sciences et Technologies de l'Industrie et du Développement Durable Système informatique et numérique</v>
      </c>
      <c r="N1934" t="str">
        <f>VLOOKUP(A1934,'Fichier FI (en entrée)'!B:AH,8,0)</f>
        <v>Scolarisé dans le supérieur en France</v>
      </c>
      <c r="O1934" t="b">
        <f>AND(C1934&gt;Synthèse!B$8,C1934&lt;Synthèse!B$10,NOT(Y1934))</f>
        <v>0</v>
      </c>
      <c r="Q1934" s="60">
        <f>ROUNDUP(C1934/(Synthèse!$B$4+Synthèse!$B$1)*8,0)</f>
        <v>2</v>
      </c>
      <c r="R1934" s="60">
        <f>IFERROR(VLOOKUP(A1934,'Evaluations (formulaire)'!A:P,6,0)+VLOOKUP(A1934,'Evaluations (formulaire)'!A:P,7,0),0)</f>
        <v>0</v>
      </c>
      <c r="S1934" s="60">
        <f>IFERROR(VLOOKUP(A1934,'Evaluations (formulaire)'!A:P,8,0),0)</f>
        <v>0</v>
      </c>
      <c r="T1934" s="60">
        <f>IF(AND(ISBLANK(P1934),Q1934&lt;=2),Synthèse!$B$41,IF(AND(ISBLANK(P1934),Q1934&gt;=7),Synthèse!$C$41,R1934+S1934))</f>
        <v>4.6511627906976744E-3</v>
      </c>
      <c r="U1934" s="60">
        <f t="shared" si="334"/>
        <v>14.074651162790698</v>
      </c>
      <c r="V1934" s="60">
        <f t="shared" si="335"/>
        <v>399</v>
      </c>
      <c r="X1934" s="26">
        <v>1490</v>
      </c>
      <c r="Y1934" s="26" t="b">
        <f>IFERROR(VLOOKUP(A1934,'Calculs FA (auto)'!A:O,15,0),FALSE)</f>
        <v>0</v>
      </c>
      <c r="Z1934" s="26">
        <f>IFERROR(VLOOKUP(A1934,'Evaluations (formulaire)'!A:M,9,0),0)</f>
        <v>0</v>
      </c>
      <c r="AA1934" s="135" t="b">
        <v>1</v>
      </c>
      <c r="AB1934" s="135" t="b">
        <v>0</v>
      </c>
      <c r="AC1934" s="135" t="b">
        <f t="shared" si="336"/>
        <v>1</v>
      </c>
      <c r="AD1934" s="135" t="b">
        <f t="shared" si="337"/>
        <v>0</v>
      </c>
      <c r="AE1934" s="135" t="b">
        <f t="shared" si="338"/>
        <v>0</v>
      </c>
      <c r="AF1934" s="135" t="b">
        <f>AND(AC1934,$V1934&lt;=Synthèse!$B$44)</f>
        <v>1</v>
      </c>
      <c r="AG1934" s="135" t="b">
        <f>AND(AD1934,$V1934&lt;=Synthèse!$B$44)</f>
        <v>0</v>
      </c>
      <c r="AH1934" s="135" t="b">
        <f>AND(AE1934,$V1934&lt;=Synthèse!$B$44)</f>
        <v>0</v>
      </c>
      <c r="AI1934" s="137" t="b">
        <v>0</v>
      </c>
      <c r="AJ1934" s="137" t="b">
        <v>1</v>
      </c>
      <c r="AK1934" s="137" t="b">
        <f t="shared" si="339"/>
        <v>0</v>
      </c>
      <c r="AL1934" s="137" t="b">
        <f t="shared" si="340"/>
        <v>1</v>
      </c>
      <c r="AM1934" s="137" t="b">
        <f>AND(AK1934,$V1934&lt;=Synthèse!$B$44)</f>
        <v>0</v>
      </c>
      <c r="AN1934" s="137" t="b">
        <f>AND(AL1934,$V1934&lt;=Synthèse!$B$44)</f>
        <v>1</v>
      </c>
    </row>
    <row r="1935" spans="1:40">
      <c r="A1935" s="17">
        <v>1127082</v>
      </c>
      <c r="B1935" t="str">
        <f ca="1">VLOOKUP(A1935,'Fichier FI (en entrée)'!B:AH,3,0)</f>
        <v>SVGGJUANXD</v>
      </c>
      <c r="C1935">
        <f t="shared" si="331"/>
        <v>1526</v>
      </c>
      <c r="D1935">
        <f t="shared" si="330"/>
        <v>0.40000000000000036</v>
      </c>
      <c r="E1935" s="14" t="str">
        <f>VLOOKUP(A1935,'Fichier FI (en entrée)'!B:AH,2,0)</f>
        <v>EV</v>
      </c>
      <c r="F1935" s="14" t="b">
        <f t="shared" si="332"/>
        <v>1</v>
      </c>
      <c r="G1935" s="14" t="b">
        <f>IFERROR(VLOOKUP(A1935,'Calculs FA (auto)'!A:F,6,0),FALSE)</f>
        <v>0</v>
      </c>
      <c r="H1935" s="14" t="b">
        <f t="shared" si="333"/>
        <v>0</v>
      </c>
      <c r="I1935" s="16">
        <f>IFERROR(VLOOKUP(A1935,'Moyennes FI (en entrée)'!B:N,7,0),"")</f>
        <v>12.4</v>
      </c>
      <c r="J1935" s="16">
        <f>IFERROR(VLOOKUP(VLOOKUP(A1935,'Fichier FI (en entrée)'!B:AH,33,0),Modificateurs!A$2:B$5,2,0),0)</f>
        <v>0</v>
      </c>
      <c r="K1935" s="16">
        <f>IFERROR(VLOOKUP(VLOOKUP(A1935,'Redoub FI (en entrée)'!B:N,7,0),Modificateurs!A$8:B$11,2,0),0)</f>
        <v>0</v>
      </c>
      <c r="L1935" s="16">
        <f>IFERROR(VLOOKUP(M1935,Modificateurs!D$1:E$94,2,0),0)</f>
        <v>-12</v>
      </c>
      <c r="M1935" t="str">
        <f>VLOOKUP(A1935,'Fichier FI (en entrée)'!B:AH,16,0)&amp;" "&amp;VLOOKUP(A1935,'Fichier FI (en entrée)'!B:AH,20,0)&amp;" "&amp;VLOOKUP(A1935,'Fichier FI (en entrée)'!B:AH,27,0)&amp;" "&amp;VLOOKUP(A1935,'Fichier FI (en entrée)'!B:AH,29,0)</f>
        <v xml:space="preserve">  Professionnelle Comptabilité</v>
      </c>
      <c r="N1935" t="str">
        <f>VLOOKUP(A1935,'Fichier FI (en entrée)'!B:AH,8,0)</f>
        <v>Non scolarisé</v>
      </c>
      <c r="O1935" t="b">
        <f>AND(C1935&gt;Synthèse!B$8,C1935&lt;Synthèse!B$10,NOT(Y1935))</f>
        <v>0</v>
      </c>
      <c r="Q1935" s="60">
        <f>ROUNDUP(C1935/(Synthèse!$B$4+Synthèse!$B$1)*8,0)</f>
        <v>8</v>
      </c>
      <c r="R1935" s="60">
        <f>IFERROR(VLOOKUP(A1935,'Evaluations (formulaire)'!A:P,6,0)+VLOOKUP(A1935,'Evaluations (formulaire)'!A:P,7,0),0)</f>
        <v>0</v>
      </c>
      <c r="S1935" s="60">
        <f>IFERROR(VLOOKUP(A1935,'Evaluations (formulaire)'!A:P,8,0),0)</f>
        <v>0</v>
      </c>
      <c r="T1935" s="60">
        <f>IF(AND(ISBLANK(P1935),Q1935&lt;=2),Synthèse!$B$41,IF(AND(ISBLANK(P1935),Q1935&gt;=7),Synthèse!$C$41,R1935+S1935))</f>
        <v>4.6296296296296294E-3</v>
      </c>
      <c r="U1935" s="60">
        <f t="shared" si="334"/>
        <v>0.40462962962963001</v>
      </c>
      <c r="V1935" s="60">
        <f t="shared" si="335"/>
        <v>1525</v>
      </c>
      <c r="X1935" s="26">
        <v>1401</v>
      </c>
      <c r="Y1935" s="26" t="b">
        <f>IFERROR(VLOOKUP(A1935,'Calculs FA (auto)'!A:O,15,0),FALSE)</f>
        <v>0</v>
      </c>
      <c r="Z1935" s="26">
        <f>IFERROR(VLOOKUP(A1935,'Evaluations (formulaire)'!A:M,9,0),0)</f>
        <v>0</v>
      </c>
      <c r="AA1935" s="135" t="b">
        <v>0</v>
      </c>
      <c r="AB1935" s="135" t="b">
        <v>1</v>
      </c>
      <c r="AC1935" s="135" t="b">
        <f t="shared" si="336"/>
        <v>0</v>
      </c>
      <c r="AD1935" s="135" t="b">
        <f t="shared" si="337"/>
        <v>1</v>
      </c>
      <c r="AE1935" s="135" t="b">
        <f t="shared" si="338"/>
        <v>0</v>
      </c>
      <c r="AF1935" s="135" t="b">
        <f>AND(AC1935,$V1935&lt;=Synthèse!$B$44)</f>
        <v>0</v>
      </c>
      <c r="AG1935" s="135" t="b">
        <f>AND(AD1935,$V1935&lt;=Synthèse!$B$44)</f>
        <v>0</v>
      </c>
      <c r="AH1935" s="135" t="b">
        <f>AND(AE1935,$V1935&lt;=Synthèse!$B$44)</f>
        <v>0</v>
      </c>
      <c r="AI1935" s="137" t="b">
        <v>0</v>
      </c>
      <c r="AJ1935" s="137" t="b">
        <v>0</v>
      </c>
      <c r="AK1935" s="137" t="b">
        <f t="shared" si="339"/>
        <v>0</v>
      </c>
      <c r="AL1935" s="137" t="b">
        <f t="shared" si="340"/>
        <v>0</v>
      </c>
      <c r="AM1935" s="137" t="b">
        <f>AND(AK1935,$V1935&lt;=Synthèse!$B$44)</f>
        <v>0</v>
      </c>
      <c r="AN1935" s="137" t="b">
        <f>AND(AL1935,$V1935&lt;=Synthèse!$B$44)</f>
        <v>0</v>
      </c>
    </row>
    <row r="1936" spans="1:40">
      <c r="A1936" s="17">
        <v>1128049</v>
      </c>
      <c r="B1936" t="str">
        <f ca="1">VLOOKUP(A1936,'Fichier FI (en entrée)'!B:AH,3,0)</f>
        <v>ZJGMKVFFLL</v>
      </c>
      <c r="C1936">
        <f t="shared" si="331"/>
        <v>194</v>
      </c>
      <c r="D1936">
        <f t="shared" si="330"/>
        <v>15.96</v>
      </c>
      <c r="E1936" s="14" t="str">
        <f>VLOOKUP(A1936,'Fichier FI (en entrée)'!B:AH,2,0)</f>
        <v>EV</v>
      </c>
      <c r="F1936" s="14" t="b">
        <f t="shared" si="332"/>
        <v>1</v>
      </c>
      <c r="G1936" s="14" t="b">
        <f>IFERROR(VLOOKUP(A1936,'Calculs FA (auto)'!A:F,6,0),FALSE)</f>
        <v>0</v>
      </c>
      <c r="H1936" s="14" t="b">
        <f t="shared" si="333"/>
        <v>0</v>
      </c>
      <c r="I1936" s="16">
        <f>IFERROR(VLOOKUP(A1936,'Moyennes FI (en entrée)'!B:N,7,0),"")</f>
        <v>14.96</v>
      </c>
      <c r="J1936" s="16">
        <f>IFERROR(VLOOKUP(VLOOKUP(A1936,'Fichier FI (en entrée)'!B:AH,33,0),Modificateurs!A$2:B$5,2,0),0)</f>
        <v>0</v>
      </c>
      <c r="K1936" s="16">
        <f>IFERROR(VLOOKUP(VLOOKUP(A1936,'Redoub FI (en entrée)'!B:N,7,0),Modificateurs!A$8:B$11,2,0),0)</f>
        <v>0</v>
      </c>
      <c r="L1936" s="16">
        <f>IFERROR(VLOOKUP(M1936,Modificateurs!D$1:E$94,2,0),0)</f>
        <v>1</v>
      </c>
      <c r="M1936" t="str">
        <f>VLOOKUP(A1936,'Fichier FI (en entrée)'!B:AH,16,0)&amp;" "&amp;VLOOKUP(A1936,'Fichier FI (en entrée)'!B:AH,20,0)&amp;" "&amp;VLOOKUP(A1936,'Fichier FI (en entrée)'!B:AH,27,0)&amp;" "&amp;VLOOKUP(A1936,'Fichier FI (en entrée)'!B:AH,29,0)</f>
        <v xml:space="preserve">  Scientifique Pas de spécialité (S.I)</v>
      </c>
      <c r="N1936" t="str">
        <f>VLOOKUP(A1936,'Fichier FI (en entrée)'!B:AH,8,0)</f>
        <v>Scolarisé dans le supérieur en France</v>
      </c>
      <c r="O1936" t="b">
        <f>AND(C1936&gt;Synthèse!B$8,C1936&lt;Synthèse!B$10,NOT(Y1936))</f>
        <v>0</v>
      </c>
      <c r="Q1936" s="60">
        <f>ROUNDUP(C1936/(Synthèse!$B$4+Synthèse!$B$1)*8,0)</f>
        <v>1</v>
      </c>
      <c r="R1936" s="60">
        <f>IFERROR(VLOOKUP(A1936,'Evaluations (formulaire)'!A:P,6,0)+VLOOKUP(A1936,'Evaluations (formulaire)'!A:P,7,0),0)</f>
        <v>0</v>
      </c>
      <c r="S1936" s="60">
        <f>IFERROR(VLOOKUP(A1936,'Evaluations (formulaire)'!A:P,8,0),0)</f>
        <v>0</v>
      </c>
      <c r="T1936" s="60">
        <f>IF(AND(ISBLANK(P1936),Q1936&lt;=2),Synthèse!$B$41,IF(AND(ISBLANK(P1936),Q1936&gt;=7),Synthèse!$C$41,R1936+S1936))</f>
        <v>4.6511627906976744E-3</v>
      </c>
      <c r="U1936" s="60">
        <f t="shared" si="334"/>
        <v>15.964651162790698</v>
      </c>
      <c r="V1936" s="60">
        <f t="shared" si="335"/>
        <v>194</v>
      </c>
      <c r="X1936" s="26">
        <v>861</v>
      </c>
      <c r="Y1936" s="26" t="b">
        <f>IFERROR(VLOOKUP(A1936,'Calculs FA (auto)'!A:O,15,0),FALSE)</f>
        <v>0</v>
      </c>
      <c r="Z1936" s="26">
        <f>IFERROR(VLOOKUP(A1936,'Evaluations (formulaire)'!A:M,9,0),0)</f>
        <v>0</v>
      </c>
      <c r="AA1936" s="135" t="b">
        <v>1</v>
      </c>
      <c r="AB1936" s="135" t="b">
        <v>0</v>
      </c>
      <c r="AC1936" s="135" t="b">
        <f t="shared" si="336"/>
        <v>1</v>
      </c>
      <c r="AD1936" s="135" t="b">
        <f t="shared" si="337"/>
        <v>0</v>
      </c>
      <c r="AE1936" s="135" t="b">
        <f t="shared" si="338"/>
        <v>0</v>
      </c>
      <c r="AF1936" s="135" t="b">
        <f>AND(AC1936,$V1936&lt;=Synthèse!$B$44)</f>
        <v>1</v>
      </c>
      <c r="AG1936" s="135" t="b">
        <f>AND(AD1936,$V1936&lt;=Synthèse!$B$44)</f>
        <v>0</v>
      </c>
      <c r="AH1936" s="135" t="b">
        <f>AND(AE1936,$V1936&lt;=Synthèse!$B$44)</f>
        <v>0</v>
      </c>
      <c r="AI1936" s="137" t="b">
        <v>0</v>
      </c>
      <c r="AJ1936" s="137" t="b">
        <v>1</v>
      </c>
      <c r="AK1936" s="137" t="b">
        <f t="shared" si="339"/>
        <v>0</v>
      </c>
      <c r="AL1936" s="137" t="b">
        <f t="shared" si="340"/>
        <v>1</v>
      </c>
      <c r="AM1936" s="137" t="b">
        <f>AND(AK1936,$V1936&lt;=Synthèse!$B$44)</f>
        <v>0</v>
      </c>
      <c r="AN1936" s="137" t="b">
        <f>AND(AL1936,$V1936&lt;=Synthèse!$B$44)</f>
        <v>1</v>
      </c>
    </row>
    <row r="1937" spans="1:40">
      <c r="A1937" s="17">
        <v>1128364</v>
      </c>
      <c r="B1937" t="str">
        <f ca="1">VLOOKUP(A1937,'Fichier FI (en entrée)'!B:AH,3,0)</f>
        <v>IOASYBQQMY</v>
      </c>
      <c r="C1937">
        <f t="shared" si="331"/>
        <v>2097</v>
      </c>
      <c r="D1937">
        <f t="shared" si="330"/>
        <v>-100</v>
      </c>
      <c r="E1937" s="14" t="str">
        <f>VLOOKUP(A1937,'Fichier FI (en entrée)'!B:AH,2,0)</f>
        <v>ENV</v>
      </c>
      <c r="F1937" s="14" t="b">
        <f t="shared" si="332"/>
        <v>0</v>
      </c>
      <c r="G1937" s="14" t="b">
        <f>IFERROR(VLOOKUP(A1937,'Calculs FA (auto)'!A:F,6,0),FALSE)</f>
        <v>0</v>
      </c>
      <c r="H1937" s="14" t="b">
        <f t="shared" si="333"/>
        <v>0</v>
      </c>
      <c r="I1937" s="16" t="str">
        <f>IFERROR(VLOOKUP(A1937,'Moyennes FI (en entrée)'!B:N,7,0),"")</f>
        <v/>
      </c>
      <c r="J1937" s="16">
        <f>IFERROR(VLOOKUP(VLOOKUP(A1937,'Fichier FI (en entrée)'!B:AH,33,0),Modificateurs!A$2:B$5,2,0),0)</f>
        <v>0</v>
      </c>
      <c r="K1937" s="16">
        <f>IFERROR(VLOOKUP(VLOOKUP(A1937,'Redoub FI (en entrée)'!B:N,7,0),Modificateurs!A$8:B$11,2,0),0)</f>
        <v>0</v>
      </c>
      <c r="L1937" s="16">
        <f>IFERROR(VLOOKUP(M1937,Modificateurs!D$1:E$94,2,0),0)</f>
        <v>-12</v>
      </c>
      <c r="M1937" t="str">
        <f>VLOOKUP(A1937,'Fichier FI (en entrée)'!B:AH,16,0)&amp;" "&amp;VLOOKUP(A1937,'Fichier FI (en entrée)'!B:AH,20,0)&amp;" "&amp;VLOOKUP(A1937,'Fichier FI (en entrée)'!B:AH,27,0)&amp;" "&amp;VLOOKUP(A1937,'Fichier FI (en entrée)'!B:AH,29,0)</f>
        <v xml:space="preserve">  Professionnelle Commerce</v>
      </c>
      <c r="N1937" t="str">
        <f>VLOOKUP(A1937,'Fichier FI (en entrée)'!B:AH,8,0)</f>
        <v>Non scolarisé</v>
      </c>
      <c r="O1937" t="b">
        <f>AND(C1937&gt;Synthèse!B$8,C1937&lt;Synthèse!B$10,NOT(Y1937))</f>
        <v>0</v>
      </c>
      <c r="Q1937" s="60">
        <f>ROUNDUP(C1937/(Synthèse!$B$4+Synthèse!$B$1)*8,0)</f>
        <v>10</v>
      </c>
      <c r="R1937" s="60">
        <f>IFERROR(VLOOKUP(A1937,'Evaluations (formulaire)'!A:P,6,0)+VLOOKUP(A1937,'Evaluations (formulaire)'!A:P,7,0),0)</f>
        <v>0</v>
      </c>
      <c r="S1937" s="60">
        <f>IFERROR(VLOOKUP(A1937,'Evaluations (formulaire)'!A:P,8,0),0)</f>
        <v>0</v>
      </c>
      <c r="T1937" s="60">
        <f>IF(AND(ISBLANK(P1937),Q1937&lt;=2),Synthèse!$B$41,IF(AND(ISBLANK(P1937),Q1937&gt;=7),Synthèse!$C$41,R1937+S1937))</f>
        <v>4.6296296296296294E-3</v>
      </c>
      <c r="U1937" s="60">
        <f t="shared" si="334"/>
        <v>-99.995370370370367</v>
      </c>
      <c r="V1937" s="60">
        <f t="shared" si="335"/>
        <v>1983</v>
      </c>
      <c r="X1937" s="26">
        <v>1322</v>
      </c>
      <c r="Y1937" s="26" t="b">
        <f>IFERROR(VLOOKUP(A1937,'Calculs FA (auto)'!A:O,15,0),FALSE)</f>
        <v>0</v>
      </c>
      <c r="Z1937" s="26">
        <f>IFERROR(VLOOKUP(A1937,'Evaluations (formulaire)'!A:M,9,0),0)</f>
        <v>0</v>
      </c>
      <c r="AA1937" s="135" t="b">
        <v>0</v>
      </c>
      <c r="AB1937" s="135" t="b">
        <v>0</v>
      </c>
      <c r="AC1937" s="135" t="b">
        <f t="shared" si="336"/>
        <v>0</v>
      </c>
      <c r="AD1937" s="135" t="b">
        <f t="shared" si="337"/>
        <v>0</v>
      </c>
      <c r="AE1937" s="135" t="b">
        <f t="shared" si="338"/>
        <v>0</v>
      </c>
      <c r="AF1937" s="135" t="b">
        <f>AND(AC1937,$V1937&lt;=Synthèse!$B$44)</f>
        <v>0</v>
      </c>
      <c r="AG1937" s="135" t="b">
        <f>AND(AD1937,$V1937&lt;=Synthèse!$B$44)</f>
        <v>0</v>
      </c>
      <c r="AH1937" s="135" t="b">
        <f>AND(AE1937,$V1937&lt;=Synthèse!$B$44)</f>
        <v>0</v>
      </c>
      <c r="AI1937" s="137" t="b">
        <v>0</v>
      </c>
      <c r="AJ1937" s="137" t="b">
        <v>0</v>
      </c>
      <c r="AK1937" s="137" t="b">
        <f t="shared" si="339"/>
        <v>0</v>
      </c>
      <c r="AL1937" s="137" t="b">
        <f t="shared" si="340"/>
        <v>0</v>
      </c>
      <c r="AM1937" s="137" t="b">
        <f>AND(AK1937,$V1937&lt;=Synthèse!$B$44)</f>
        <v>0</v>
      </c>
      <c r="AN1937" s="137" t="b">
        <f>AND(AL1937,$V1937&lt;=Synthèse!$B$44)</f>
        <v>0</v>
      </c>
    </row>
    <row r="1938" spans="1:40">
      <c r="A1938" s="17">
        <v>1128533</v>
      </c>
      <c r="B1938" t="str">
        <f ca="1">VLOOKUP(A1938,'Fichier FI (en entrée)'!B:AH,3,0)</f>
        <v>FACSPPNYDN</v>
      </c>
      <c r="C1938">
        <f t="shared" si="331"/>
        <v>1031</v>
      </c>
      <c r="D1938">
        <f t="shared" si="330"/>
        <v>10.119999999999999</v>
      </c>
      <c r="E1938" s="14" t="str">
        <f>VLOOKUP(A1938,'Fichier FI (en entrée)'!B:AH,2,0)</f>
        <v>EV</v>
      </c>
      <c r="F1938" s="14" t="b">
        <f t="shared" si="332"/>
        <v>1</v>
      </c>
      <c r="G1938" s="14" t="b">
        <f>IFERROR(VLOOKUP(A1938,'Calculs FA (auto)'!A:F,6,0),FALSE)</f>
        <v>1</v>
      </c>
      <c r="H1938" s="14" t="b">
        <f t="shared" si="333"/>
        <v>1</v>
      </c>
      <c r="I1938" s="16">
        <f>IFERROR(VLOOKUP(A1938,'Moyennes FI (en entrée)'!B:N,7,0),"")</f>
        <v>9.1199999999999992</v>
      </c>
      <c r="J1938" s="16">
        <f>IFERROR(VLOOKUP(VLOOKUP(A1938,'Fichier FI (en entrée)'!B:AH,33,0),Modificateurs!A$2:B$5,2,0),0)</f>
        <v>0</v>
      </c>
      <c r="K1938" s="16">
        <f>IFERROR(VLOOKUP(VLOOKUP(A1938,'Redoub FI (en entrée)'!B:N,7,0),Modificateurs!A$8:B$11,2,0),0)</f>
        <v>0</v>
      </c>
      <c r="L1938" s="16">
        <f>IFERROR(VLOOKUP(M1938,Modificateurs!D$1:E$94,2,0),0)</f>
        <v>1</v>
      </c>
      <c r="M1938" t="str">
        <f>VLOOKUP(A1938,'Fichier FI (en entrée)'!B:AH,16,0)&amp;" "&amp;VLOOKUP(A1938,'Fichier FI (en entrée)'!B:AH,20,0)&amp;" "&amp;VLOOKUP(A1938,'Fichier FI (en entrée)'!B:AH,27,0)&amp;" "&amp;VLOOKUP(A1938,'Fichier FI (en entrée)'!B:AH,29,0)</f>
        <v xml:space="preserve">  Scientifique Sciences de la vie et de la terre</v>
      </c>
      <c r="N1938" t="str">
        <f>VLOOKUP(A1938,'Fichier FI (en entrée)'!B:AH,8,0)</f>
        <v>Scolarisé dans le supérieur en France</v>
      </c>
      <c r="O1938" t="b">
        <f>AND(C1938&gt;Synthèse!B$8,C1938&lt;Synthèse!B$10,NOT(Y1938))</f>
        <v>0</v>
      </c>
      <c r="Q1938" s="60">
        <f>ROUNDUP(C1938/(Synthèse!$B$4+Synthèse!$B$1)*8,0)</f>
        <v>5</v>
      </c>
      <c r="R1938" s="60">
        <f>IFERROR(VLOOKUP(A1938,'Evaluations (formulaire)'!A:P,6,0)+VLOOKUP(A1938,'Evaluations (formulaire)'!A:P,7,0),0)</f>
        <v>0</v>
      </c>
      <c r="S1938" s="60">
        <f>IFERROR(VLOOKUP(A1938,'Evaluations (formulaire)'!A:P,8,0),0)</f>
        <v>0</v>
      </c>
      <c r="T1938" s="60">
        <f>IF(AND(ISBLANK(P1938),Q1938&lt;=2),Synthèse!$B$41,IF(AND(ISBLANK(P1938),Q1938&gt;=7),Synthèse!$C$41,R1938+S1938))</f>
        <v>0</v>
      </c>
      <c r="U1938" s="60">
        <f t="shared" si="334"/>
        <v>10.119999999999999</v>
      </c>
      <c r="V1938" s="60">
        <f t="shared" si="335"/>
        <v>1031</v>
      </c>
      <c r="X1938" s="26">
        <v>1896</v>
      </c>
      <c r="Y1938" s="26" t="b">
        <f>IFERROR(VLOOKUP(A1938,'Calculs FA (auto)'!A:O,15,0),FALSE)</f>
        <v>1</v>
      </c>
      <c r="Z1938" s="26">
        <f>IFERROR(VLOOKUP(A1938,'Evaluations (formulaire)'!A:M,9,0),0)</f>
        <v>0</v>
      </c>
      <c r="AA1938" s="135" t="b">
        <v>1</v>
      </c>
      <c r="AB1938" s="135" t="b">
        <v>0</v>
      </c>
      <c r="AC1938" s="135" t="b">
        <f t="shared" si="336"/>
        <v>1</v>
      </c>
      <c r="AD1938" s="135" t="b">
        <f t="shared" si="337"/>
        <v>0</v>
      </c>
      <c r="AE1938" s="135" t="b">
        <f t="shared" si="338"/>
        <v>0</v>
      </c>
      <c r="AF1938" s="135" t="b">
        <f>AND(AC1938,$V1938&lt;=Synthèse!$B$44)</f>
        <v>0</v>
      </c>
      <c r="AG1938" s="135" t="b">
        <f>AND(AD1938,$V1938&lt;=Synthèse!$B$44)</f>
        <v>0</v>
      </c>
      <c r="AH1938" s="135" t="b">
        <f>AND(AE1938,$V1938&lt;=Synthèse!$B$44)</f>
        <v>0</v>
      </c>
      <c r="AI1938" s="137" t="b">
        <v>0</v>
      </c>
      <c r="AJ1938" s="137" t="b">
        <v>1</v>
      </c>
      <c r="AK1938" s="137" t="b">
        <f t="shared" si="339"/>
        <v>0</v>
      </c>
      <c r="AL1938" s="137" t="b">
        <f t="shared" si="340"/>
        <v>1</v>
      </c>
      <c r="AM1938" s="137" t="b">
        <f>AND(AK1938,$V1938&lt;=Synthèse!$B$44)</f>
        <v>0</v>
      </c>
      <c r="AN1938" s="137" t="b">
        <f>AND(AL1938,$V1938&lt;=Synthèse!$B$44)</f>
        <v>0</v>
      </c>
    </row>
    <row r="1939" spans="1:40">
      <c r="A1939" s="17">
        <v>1128903</v>
      </c>
      <c r="B1939" t="str">
        <f ca="1">VLOOKUP(A1939,'Fichier FI (en entrée)'!B:AH,3,0)</f>
        <v>QIQIROVFJY</v>
      </c>
      <c r="C1939">
        <f t="shared" si="331"/>
        <v>330</v>
      </c>
      <c r="D1939">
        <f t="shared" si="330"/>
        <v>14.61</v>
      </c>
      <c r="E1939" s="14" t="str">
        <f>VLOOKUP(A1939,'Fichier FI (en entrée)'!B:AH,2,0)</f>
        <v>EV</v>
      </c>
      <c r="F1939" s="14" t="b">
        <f t="shared" si="332"/>
        <v>1</v>
      </c>
      <c r="G1939" s="14" t="b">
        <f>IFERROR(VLOOKUP(A1939,'Calculs FA (auto)'!A:F,6,0),FALSE)</f>
        <v>0</v>
      </c>
      <c r="H1939" s="14" t="b">
        <f t="shared" si="333"/>
        <v>0</v>
      </c>
      <c r="I1939" s="16">
        <f>IFERROR(VLOOKUP(A1939,'Moyennes FI (en entrée)'!B:N,7,0),"")</f>
        <v>11.61</v>
      </c>
      <c r="J1939" s="16">
        <f>IFERROR(VLOOKUP(VLOOKUP(A1939,'Fichier FI (en entrée)'!B:AH,33,0),Modificateurs!A$2:B$5,2,0),0)</f>
        <v>0</v>
      </c>
      <c r="K1939" s="16">
        <f>IFERROR(VLOOKUP(VLOOKUP(A1939,'Redoub FI (en entrée)'!B:N,7,0),Modificateurs!A$8:B$11,2,0),0)</f>
        <v>0</v>
      </c>
      <c r="L1939" s="16">
        <f>IFERROR(VLOOKUP(M1939,Modificateurs!D$1:E$94,2,0),0)</f>
        <v>3</v>
      </c>
      <c r="M1939" t="str">
        <f>VLOOKUP(A1939,'Fichier FI (en entrée)'!B:AH,16,0)&amp;" "&amp;VLOOKUP(A1939,'Fichier FI (en entrée)'!B:AH,20,0)&amp;" "&amp;VLOOKUP(A1939,'Fichier FI (en entrée)'!B:AH,27,0)&amp;" "&amp;VLOOKUP(A1939,'Fichier FI (en entrée)'!B:AH,29,0)</f>
        <v xml:space="preserve">  Scientifique Informatique et Sciences du numérique</v>
      </c>
      <c r="N1939" t="str">
        <f>VLOOKUP(A1939,'Fichier FI (en entrée)'!B:AH,8,0)</f>
        <v>Scolarisé dans le supérieur en France</v>
      </c>
      <c r="O1939" t="b">
        <f>AND(C1939&gt;Synthèse!B$8,C1939&lt;Synthèse!B$10,NOT(Y1939))</f>
        <v>0</v>
      </c>
      <c r="Q1939" s="60">
        <f>ROUNDUP(C1939/(Synthèse!$B$4+Synthèse!$B$1)*8,0)</f>
        <v>2</v>
      </c>
      <c r="R1939" s="60">
        <f>IFERROR(VLOOKUP(A1939,'Evaluations (formulaire)'!A:P,6,0)+VLOOKUP(A1939,'Evaluations (formulaire)'!A:P,7,0),0)</f>
        <v>0</v>
      </c>
      <c r="S1939" s="60">
        <f>IFERROR(VLOOKUP(A1939,'Evaluations (formulaire)'!A:P,8,0),0)</f>
        <v>0</v>
      </c>
      <c r="T1939" s="60">
        <f>IF(AND(ISBLANK(P1939),Q1939&lt;=2),Synthèse!$B$41,IF(AND(ISBLANK(P1939),Q1939&gt;=7),Synthèse!$C$41,R1939+S1939))</f>
        <v>4.6511627906976744E-3</v>
      </c>
      <c r="U1939" s="60">
        <f t="shared" si="334"/>
        <v>14.614651162790697</v>
      </c>
      <c r="V1939" s="60">
        <f t="shared" si="335"/>
        <v>330</v>
      </c>
      <c r="X1939" s="26">
        <v>1188</v>
      </c>
      <c r="Y1939" s="26" t="b">
        <f>IFERROR(VLOOKUP(A1939,'Calculs FA (auto)'!A:O,15,0),FALSE)</f>
        <v>0</v>
      </c>
      <c r="Z1939" s="26">
        <f>IFERROR(VLOOKUP(A1939,'Evaluations (formulaire)'!A:M,9,0),0)</f>
        <v>0</v>
      </c>
      <c r="AA1939" s="135" t="b">
        <v>0</v>
      </c>
      <c r="AB1939" s="135" t="b">
        <v>0</v>
      </c>
      <c r="AC1939" s="135" t="b">
        <f t="shared" si="336"/>
        <v>0</v>
      </c>
      <c r="AD1939" s="135" t="b">
        <f t="shared" si="337"/>
        <v>0</v>
      </c>
      <c r="AE1939" s="135" t="b">
        <f t="shared" si="338"/>
        <v>1</v>
      </c>
      <c r="AF1939" s="135" t="b">
        <f>AND(AC1939,$V1939&lt;=Synthèse!$B$44)</f>
        <v>0</v>
      </c>
      <c r="AG1939" s="135" t="b">
        <f>AND(AD1939,$V1939&lt;=Synthèse!$B$44)</f>
        <v>0</v>
      </c>
      <c r="AH1939" s="135" t="b">
        <f>AND(AE1939,$V1939&lt;=Synthèse!$B$44)</f>
        <v>1</v>
      </c>
      <c r="AI1939" s="137" t="b">
        <v>0</v>
      </c>
      <c r="AJ1939" s="137" t="b">
        <v>0</v>
      </c>
      <c r="AK1939" s="137" t="b">
        <f t="shared" si="339"/>
        <v>0</v>
      </c>
      <c r="AL1939" s="137" t="b">
        <f t="shared" si="340"/>
        <v>0</v>
      </c>
      <c r="AM1939" s="137" t="b">
        <f>AND(AK1939,$V1939&lt;=Synthèse!$B$44)</f>
        <v>0</v>
      </c>
      <c r="AN1939" s="137" t="b">
        <f>AND(AL1939,$V1939&lt;=Synthèse!$B$44)</f>
        <v>0</v>
      </c>
    </row>
    <row r="1940" spans="1:40">
      <c r="A1940" s="17">
        <v>1129221</v>
      </c>
      <c r="B1940" t="str">
        <f ca="1">VLOOKUP(A1940,'Fichier FI (en entrée)'!B:AH,3,0)</f>
        <v>DRYUJYGITD</v>
      </c>
      <c r="C1940">
        <f t="shared" si="331"/>
        <v>279</v>
      </c>
      <c r="D1940">
        <f t="shared" si="330"/>
        <v>14.97</v>
      </c>
      <c r="E1940" s="14" t="str">
        <f>VLOOKUP(A1940,'Fichier FI (en entrée)'!B:AH,2,0)</f>
        <v>EV</v>
      </c>
      <c r="F1940" s="14" t="b">
        <f t="shared" si="332"/>
        <v>1</v>
      </c>
      <c r="G1940" s="14" t="b">
        <f>IFERROR(VLOOKUP(A1940,'Calculs FA (auto)'!A:F,6,0),FALSE)</f>
        <v>0</v>
      </c>
      <c r="H1940" s="14" t="b">
        <f t="shared" si="333"/>
        <v>0</v>
      </c>
      <c r="I1940" s="16">
        <f>IFERROR(VLOOKUP(A1940,'Moyennes FI (en entrée)'!B:N,7,0),"")</f>
        <v>13.97</v>
      </c>
      <c r="J1940" s="16">
        <f>IFERROR(VLOOKUP(VLOOKUP(A1940,'Fichier FI (en entrée)'!B:AH,33,0),Modificateurs!A$2:B$5,2,0),0)</f>
        <v>0</v>
      </c>
      <c r="K1940" s="16">
        <f>IFERROR(VLOOKUP(VLOOKUP(A1940,'Redoub FI (en entrée)'!B:N,7,0),Modificateurs!A$8:B$11,2,0),0)</f>
        <v>0</v>
      </c>
      <c r="L1940" s="16">
        <f>IFERROR(VLOOKUP(M1940,Modificateurs!D$1:E$94,2,0),0)</f>
        <v>1</v>
      </c>
      <c r="M1940" t="str">
        <f>VLOOKUP(A1940,'Fichier FI (en entrée)'!B:AH,16,0)&amp;" "&amp;VLOOKUP(A1940,'Fichier FI (en entrée)'!B:AH,20,0)&amp;" "&amp;VLOOKUP(A1940,'Fichier FI (en entrée)'!B:AH,27,0)&amp;" "&amp;VLOOKUP(A1940,'Fichier FI (en entrée)'!B:AH,29,0)</f>
        <v xml:space="preserve">  Scientifique Sciences de la vie et de la terre</v>
      </c>
      <c r="N1940" t="str">
        <f>VLOOKUP(A1940,'Fichier FI (en entrée)'!B:AH,8,0)</f>
        <v>Non scolarisé</v>
      </c>
      <c r="O1940" t="b">
        <f>AND(C1940&gt;Synthèse!B$8,C1940&lt;Synthèse!B$10,NOT(Y1940))</f>
        <v>0</v>
      </c>
      <c r="Q1940" s="60">
        <f>ROUNDUP(C1940/(Synthèse!$B$4+Synthèse!$B$1)*8,0)</f>
        <v>2</v>
      </c>
      <c r="R1940" s="60">
        <f>IFERROR(VLOOKUP(A1940,'Evaluations (formulaire)'!A:P,6,0)+VLOOKUP(A1940,'Evaluations (formulaire)'!A:P,7,0),0)</f>
        <v>0</v>
      </c>
      <c r="S1940" s="60">
        <f>IFERROR(VLOOKUP(A1940,'Evaluations (formulaire)'!A:P,8,0),0)</f>
        <v>0</v>
      </c>
      <c r="T1940" s="60">
        <f>IF(AND(ISBLANK(P1940),Q1940&lt;=2),Synthèse!$B$41,IF(AND(ISBLANK(P1940),Q1940&gt;=7),Synthèse!$C$41,R1940+S1940))</f>
        <v>4.6511627906976744E-3</v>
      </c>
      <c r="U1940" s="60">
        <f t="shared" si="334"/>
        <v>14.974651162790698</v>
      </c>
      <c r="V1940" s="60">
        <f t="shared" si="335"/>
        <v>279</v>
      </c>
      <c r="X1940" s="26">
        <v>607</v>
      </c>
      <c r="Y1940" s="26" t="b">
        <f>IFERROR(VLOOKUP(A1940,'Calculs FA (auto)'!A:O,15,0),FALSE)</f>
        <v>0</v>
      </c>
      <c r="Z1940" s="26">
        <f>IFERROR(VLOOKUP(A1940,'Evaluations (formulaire)'!A:M,9,0),0)</f>
        <v>0</v>
      </c>
      <c r="AA1940" s="135" t="b">
        <v>0</v>
      </c>
      <c r="AB1940" s="135" t="b">
        <v>1</v>
      </c>
      <c r="AC1940" s="135" t="b">
        <f t="shared" si="336"/>
        <v>0</v>
      </c>
      <c r="AD1940" s="135" t="b">
        <f t="shared" si="337"/>
        <v>1</v>
      </c>
      <c r="AE1940" s="135" t="b">
        <f t="shared" si="338"/>
        <v>0</v>
      </c>
      <c r="AF1940" s="135" t="b">
        <f>AND(AC1940,$V1940&lt;=Synthèse!$B$44)</f>
        <v>0</v>
      </c>
      <c r="AG1940" s="135" t="b">
        <f>AND(AD1940,$V1940&lt;=Synthèse!$B$44)</f>
        <v>1</v>
      </c>
      <c r="AH1940" s="135" t="b">
        <f>AND(AE1940,$V1940&lt;=Synthèse!$B$44)</f>
        <v>0</v>
      </c>
      <c r="AI1940" s="137" t="b">
        <v>1</v>
      </c>
      <c r="AJ1940" s="137" t="b">
        <v>0</v>
      </c>
      <c r="AK1940" s="137" t="b">
        <f t="shared" si="339"/>
        <v>1</v>
      </c>
      <c r="AL1940" s="137" t="b">
        <f t="shared" si="340"/>
        <v>0</v>
      </c>
      <c r="AM1940" s="137" t="b">
        <f>AND(AK1940,$V1940&lt;=Synthèse!$B$44)</f>
        <v>1</v>
      </c>
      <c r="AN1940" s="137" t="b">
        <f>AND(AL1940,$V1940&lt;=Synthèse!$B$44)</f>
        <v>0</v>
      </c>
    </row>
    <row r="1941" spans="1:40">
      <c r="A1941" s="17">
        <v>1129422</v>
      </c>
      <c r="B1941" t="str">
        <f ca="1">VLOOKUP(A1941,'Fichier FI (en entrée)'!B:AH,3,0)</f>
        <v>UOOVAYPUZM</v>
      </c>
      <c r="C1941">
        <f t="shared" si="331"/>
        <v>1481</v>
      </c>
      <c r="D1941">
        <f t="shared" si="330"/>
        <v>1.4900000000000002</v>
      </c>
      <c r="E1941" s="14" t="str">
        <f>VLOOKUP(A1941,'Fichier FI (en entrée)'!B:AH,2,0)</f>
        <v>EV</v>
      </c>
      <c r="F1941" s="14" t="b">
        <f t="shared" si="332"/>
        <v>1</v>
      </c>
      <c r="G1941" s="14" t="b">
        <f>IFERROR(VLOOKUP(A1941,'Calculs FA (auto)'!A:F,6,0),FALSE)</f>
        <v>0</v>
      </c>
      <c r="H1941" s="14" t="b">
        <f t="shared" si="333"/>
        <v>0</v>
      </c>
      <c r="I1941" s="16">
        <f>IFERROR(VLOOKUP(A1941,'Moyennes FI (en entrée)'!B:N,7,0),"")</f>
        <v>9.49</v>
      </c>
      <c r="J1941" s="16">
        <f>IFERROR(VLOOKUP(VLOOKUP(A1941,'Fichier FI (en entrée)'!B:AH,33,0),Modificateurs!A$2:B$5,2,0),0)</f>
        <v>0</v>
      </c>
      <c r="K1941" s="16">
        <f>IFERROR(VLOOKUP(VLOOKUP(A1941,'Redoub FI (en entrée)'!B:N,7,0),Modificateurs!A$8:B$11,2,0),0)</f>
        <v>0</v>
      </c>
      <c r="L1941" s="16">
        <f>IFERROR(VLOOKUP(M1941,Modificateurs!D$1:E$94,2,0),0)</f>
        <v>-8</v>
      </c>
      <c r="M1941" t="str">
        <f>VLOOKUP(A1941,'Fichier FI (en entrée)'!B:AH,16,0)&amp;" "&amp;VLOOKUP(A1941,'Fichier FI (en entrée)'!B:AH,20,0)&amp;" "&amp;VLOOKUP(A1941,'Fichier FI (en entrée)'!B:AH,27,0)&amp;" "&amp;VLOOKUP(A1941,'Fichier FI (en entrée)'!B:AH,29,0)</f>
        <v xml:space="preserve">  Littéraire Mathématiques</v>
      </c>
      <c r="N1941" t="str">
        <f>VLOOKUP(A1941,'Fichier FI (en entrée)'!B:AH,8,0)</f>
        <v>Scolarisé dans le supérieur en France</v>
      </c>
      <c r="O1941" t="b">
        <f>AND(C1941&gt;Synthèse!B$8,C1941&lt;Synthèse!B$10,NOT(Y1941))</f>
        <v>0</v>
      </c>
      <c r="Q1941" s="60">
        <f>ROUNDUP(C1941/(Synthèse!$B$4+Synthèse!$B$1)*8,0)</f>
        <v>7</v>
      </c>
      <c r="R1941" s="60">
        <f>IFERROR(VLOOKUP(A1941,'Evaluations (formulaire)'!A:P,6,0)+VLOOKUP(A1941,'Evaluations (formulaire)'!A:P,7,0),0)</f>
        <v>0</v>
      </c>
      <c r="S1941" s="60">
        <f>IFERROR(VLOOKUP(A1941,'Evaluations (formulaire)'!A:P,8,0),0)</f>
        <v>0</v>
      </c>
      <c r="T1941" s="60">
        <f>IF(AND(ISBLANK(P1941),Q1941&lt;=2),Synthèse!$B$41,IF(AND(ISBLANK(P1941),Q1941&gt;=7),Synthèse!$C$41,R1941+S1941))</f>
        <v>4.6296296296296294E-3</v>
      </c>
      <c r="U1941" s="60">
        <f t="shared" si="334"/>
        <v>1.4946296296296298</v>
      </c>
      <c r="V1941" s="60">
        <f t="shared" si="335"/>
        <v>1481</v>
      </c>
      <c r="X1941" s="26">
        <v>1552</v>
      </c>
      <c r="Y1941" s="26" t="b">
        <f>IFERROR(VLOOKUP(A1941,'Calculs FA (auto)'!A:O,15,0),FALSE)</f>
        <v>0</v>
      </c>
      <c r="Z1941" s="26">
        <f>IFERROR(VLOOKUP(A1941,'Evaluations (formulaire)'!A:M,9,0),0)</f>
        <v>0</v>
      </c>
      <c r="AA1941" s="135" t="b">
        <v>0</v>
      </c>
      <c r="AB1941" s="135" t="b">
        <v>0</v>
      </c>
      <c r="AC1941" s="135" t="b">
        <f t="shared" si="336"/>
        <v>0</v>
      </c>
      <c r="AD1941" s="135" t="b">
        <f t="shared" si="337"/>
        <v>0</v>
      </c>
      <c r="AE1941" s="135" t="b">
        <f t="shared" si="338"/>
        <v>1</v>
      </c>
      <c r="AF1941" s="135" t="b">
        <f>AND(AC1941,$V1941&lt;=Synthèse!$B$44)</f>
        <v>0</v>
      </c>
      <c r="AG1941" s="135" t="b">
        <f>AND(AD1941,$V1941&lt;=Synthèse!$B$44)</f>
        <v>0</v>
      </c>
      <c r="AH1941" s="135" t="b">
        <f>AND(AE1941,$V1941&lt;=Synthèse!$B$44)</f>
        <v>0</v>
      </c>
      <c r="AI1941" s="137" t="b">
        <v>0</v>
      </c>
      <c r="AJ1941" s="137" t="b">
        <v>0</v>
      </c>
      <c r="AK1941" s="137" t="b">
        <f t="shared" si="339"/>
        <v>0</v>
      </c>
      <c r="AL1941" s="137" t="b">
        <f t="shared" si="340"/>
        <v>0</v>
      </c>
      <c r="AM1941" s="137" t="b">
        <f>AND(AK1941,$V1941&lt;=Synthèse!$B$44)</f>
        <v>0</v>
      </c>
      <c r="AN1941" s="137" t="b">
        <f>AND(AL1941,$V1941&lt;=Synthèse!$B$44)</f>
        <v>0</v>
      </c>
    </row>
    <row r="1942" spans="1:40">
      <c r="A1942" s="17">
        <v>1130290</v>
      </c>
      <c r="B1942" t="str">
        <f ca="1">VLOOKUP(A1942,'Fichier FI (en entrée)'!B:AH,3,0)</f>
        <v>YMSPGTKZQY</v>
      </c>
      <c r="C1942">
        <f t="shared" si="331"/>
        <v>1724</v>
      </c>
      <c r="D1942">
        <f t="shared" si="330"/>
        <v>-20</v>
      </c>
      <c r="E1942" s="14" t="str">
        <f>VLOOKUP(A1942,'Fichier FI (en entrée)'!B:AH,2,0)</f>
        <v>EV</v>
      </c>
      <c r="F1942" s="14" t="b">
        <f t="shared" si="332"/>
        <v>1</v>
      </c>
      <c r="G1942" s="14" t="b">
        <f>IFERROR(VLOOKUP(A1942,'Calculs FA (auto)'!A:F,6,0),FALSE)</f>
        <v>0</v>
      </c>
      <c r="H1942" s="14" t="b">
        <f t="shared" si="333"/>
        <v>0</v>
      </c>
      <c r="I1942" s="16" t="str">
        <f>IFERROR(VLOOKUP(A1942,'Moyennes FI (en entrée)'!B:N,7,0),"")</f>
        <v/>
      </c>
      <c r="J1942" s="16">
        <f>IFERROR(VLOOKUP(VLOOKUP(A1942,'Fichier FI (en entrée)'!B:AH,33,0),Modificateurs!A$2:B$5,2,0),0)</f>
        <v>0</v>
      </c>
      <c r="K1942" s="16">
        <f>IFERROR(VLOOKUP(VLOOKUP(A1942,'Redoub FI (en entrée)'!B:N,7,0),Modificateurs!A$8:B$11,2,0),0)</f>
        <v>0</v>
      </c>
      <c r="L1942" s="16">
        <f>IFERROR(VLOOKUP(M1942,Modificateurs!D$1:E$94,2,0),0)</f>
        <v>0</v>
      </c>
      <c r="M1942" t="str">
        <f>VLOOKUP(A1942,'Fichier FI (en entrée)'!B:AH,16,0)&amp;" "&amp;VLOOKUP(A1942,'Fichier FI (en entrée)'!B:AH,20,0)&amp;" "&amp;VLOOKUP(A1942,'Fichier FI (en entrée)'!B:AH,27,0)&amp;" "&amp;VLOOKUP(A1942,'Fichier FI (en entrée)'!B:AH,29,0)</f>
        <v xml:space="preserve">   </v>
      </c>
      <c r="N1942" t="str">
        <f>VLOOKUP(A1942,'Fichier FI (en entrée)'!B:AH,8,0)</f>
        <v>Scolarisé dans le supérieur à l'étranger</v>
      </c>
      <c r="O1942" t="b">
        <f>AND(C1942&gt;Synthèse!B$8,C1942&lt;Synthèse!B$10,NOT(Y1942))</f>
        <v>0</v>
      </c>
      <c r="Q1942" s="60">
        <f>ROUNDUP(C1942/(Synthèse!$B$4+Synthèse!$B$1)*8,0)</f>
        <v>8</v>
      </c>
      <c r="R1942" s="60">
        <f>IFERROR(VLOOKUP(A1942,'Evaluations (formulaire)'!A:P,6,0)+VLOOKUP(A1942,'Evaluations (formulaire)'!A:P,7,0),0)</f>
        <v>0</v>
      </c>
      <c r="S1942" s="60">
        <f>IFERROR(VLOOKUP(A1942,'Evaluations (formulaire)'!A:P,8,0),0)</f>
        <v>0</v>
      </c>
      <c r="T1942" s="60">
        <f>IF(AND(ISBLANK(P1942),Q1942&lt;=2),Synthèse!$B$41,IF(AND(ISBLANK(P1942),Q1942&gt;=7),Synthèse!$C$41,R1942+S1942))</f>
        <v>4.6296296296296294E-3</v>
      </c>
      <c r="U1942" s="60">
        <f t="shared" si="334"/>
        <v>-19.99537037037037</v>
      </c>
      <c r="V1942" s="60">
        <f t="shared" si="335"/>
        <v>1720</v>
      </c>
      <c r="X1942" s="26">
        <v>757</v>
      </c>
      <c r="Y1942" s="26" t="b">
        <f>IFERROR(VLOOKUP(A1942,'Calculs FA (auto)'!A:O,15,0),FALSE)</f>
        <v>0</v>
      </c>
      <c r="Z1942" s="26">
        <f>IFERROR(VLOOKUP(A1942,'Evaluations (formulaire)'!A:M,9,0),0)</f>
        <v>0</v>
      </c>
      <c r="AA1942" s="135" t="b">
        <v>0</v>
      </c>
      <c r="AB1942" s="135" t="b">
        <v>0</v>
      </c>
      <c r="AC1942" s="135" t="b">
        <f t="shared" si="336"/>
        <v>0</v>
      </c>
      <c r="AD1942" s="135" t="b">
        <f t="shared" si="337"/>
        <v>0</v>
      </c>
      <c r="AE1942" s="135" t="b">
        <f t="shared" si="338"/>
        <v>1</v>
      </c>
      <c r="AF1942" s="135" t="b">
        <f>AND(AC1942,$V1942&lt;=Synthèse!$B$44)</f>
        <v>0</v>
      </c>
      <c r="AG1942" s="135" t="b">
        <f>AND(AD1942,$V1942&lt;=Synthèse!$B$44)</f>
        <v>0</v>
      </c>
      <c r="AH1942" s="135" t="b">
        <f>AND(AE1942,$V1942&lt;=Synthèse!$B$44)</f>
        <v>0</v>
      </c>
      <c r="AI1942" s="137" t="b">
        <v>0</v>
      </c>
      <c r="AJ1942" s="137" t="b">
        <v>0</v>
      </c>
      <c r="AK1942" s="137" t="b">
        <f t="shared" si="339"/>
        <v>0</v>
      </c>
      <c r="AL1942" s="137" t="b">
        <f t="shared" si="340"/>
        <v>0</v>
      </c>
      <c r="AM1942" s="137" t="b">
        <f>AND(AK1942,$V1942&lt;=Synthèse!$B$44)</f>
        <v>0</v>
      </c>
      <c r="AN1942" s="137" t="b">
        <f>AND(AL1942,$V1942&lt;=Synthèse!$B$44)</f>
        <v>0</v>
      </c>
    </row>
    <row r="1943" spans="1:40">
      <c r="A1943" s="17">
        <v>1130482</v>
      </c>
      <c r="B1943" t="str">
        <f ca="1">VLOOKUP(A1943,'Fichier FI (en entrée)'!B:AH,3,0)</f>
        <v>WDAKITTUEU</v>
      </c>
      <c r="C1943">
        <f t="shared" si="331"/>
        <v>1145</v>
      </c>
      <c r="D1943">
        <f t="shared" ref="D1943:D2006" si="341">IFERROR(IF(F1943,I1943+J1943+K1943+L1943,-100),-20)</f>
        <v>8.68</v>
      </c>
      <c r="E1943" s="14" t="str">
        <f>VLOOKUP(A1943,'Fichier FI (en entrée)'!B:AH,2,0)</f>
        <v>EV</v>
      </c>
      <c r="F1943" s="14" t="b">
        <f t="shared" si="332"/>
        <v>1</v>
      </c>
      <c r="G1943" s="14" t="b">
        <f>IFERROR(VLOOKUP(A1943,'Calculs FA (auto)'!A:F,6,0),FALSE)</f>
        <v>0</v>
      </c>
      <c r="H1943" s="14" t="b">
        <f t="shared" si="333"/>
        <v>0</v>
      </c>
      <c r="I1943" s="16">
        <f>IFERROR(VLOOKUP(A1943,'Moyennes FI (en entrée)'!B:N,7,0),"")</f>
        <v>7.68</v>
      </c>
      <c r="J1943" s="16">
        <f>IFERROR(VLOOKUP(VLOOKUP(A1943,'Fichier FI (en entrée)'!B:AH,33,0),Modificateurs!A$2:B$5,2,0),0)</f>
        <v>0</v>
      </c>
      <c r="K1943" s="16">
        <f>IFERROR(VLOOKUP(VLOOKUP(A1943,'Redoub FI (en entrée)'!B:N,7,0),Modificateurs!A$8:B$11,2,0),0)</f>
        <v>0</v>
      </c>
      <c r="L1943" s="16">
        <f>IFERROR(VLOOKUP(M1943,Modificateurs!D$1:E$94,2,0),0)</f>
        <v>1</v>
      </c>
      <c r="M1943" t="str">
        <f>VLOOKUP(A1943,'Fichier FI (en entrée)'!B:AH,16,0)&amp;" "&amp;VLOOKUP(A1943,'Fichier FI (en entrée)'!B:AH,20,0)&amp;" "&amp;VLOOKUP(A1943,'Fichier FI (en entrée)'!B:AH,27,0)&amp;" "&amp;VLOOKUP(A1943,'Fichier FI (en entrée)'!B:AH,29,0)</f>
        <v xml:space="preserve">  Scientifique Pas de spécialité (S.I)</v>
      </c>
      <c r="N1943" t="str">
        <f>VLOOKUP(A1943,'Fichier FI (en entrée)'!B:AH,8,0)</f>
        <v>Non scolarisé</v>
      </c>
      <c r="O1943" t="b">
        <f>AND(C1943&gt;Synthèse!B$8,C1943&lt;Synthèse!B$10,NOT(Y1943))</f>
        <v>1</v>
      </c>
      <c r="Q1943" s="60">
        <f>ROUNDUP(C1943/(Synthèse!$B$4+Synthèse!$B$1)*8,0)</f>
        <v>6</v>
      </c>
      <c r="R1943" s="60">
        <f>IFERROR(VLOOKUP(A1943,'Evaluations (formulaire)'!A:P,6,0)+VLOOKUP(A1943,'Evaluations (formulaire)'!A:P,7,0),0)</f>
        <v>0</v>
      </c>
      <c r="S1943" s="60">
        <f>IFERROR(VLOOKUP(A1943,'Evaluations (formulaire)'!A:P,8,0),0)</f>
        <v>0</v>
      </c>
      <c r="T1943" s="60">
        <f>IF(AND(ISBLANK(P1943),Q1943&lt;=2),Synthèse!$B$41,IF(AND(ISBLANK(P1943),Q1943&gt;=7),Synthèse!$C$41,R1943+S1943))</f>
        <v>0</v>
      </c>
      <c r="U1943" s="60">
        <f t="shared" si="334"/>
        <v>8.68</v>
      </c>
      <c r="V1943" s="60">
        <f t="shared" si="335"/>
        <v>1143</v>
      </c>
      <c r="X1943" s="26">
        <v>824</v>
      </c>
      <c r="Y1943" s="26" t="b">
        <f>IFERROR(VLOOKUP(A1943,'Calculs FA (auto)'!A:O,15,0),FALSE)</f>
        <v>0</v>
      </c>
      <c r="Z1943" s="26">
        <f>IFERROR(VLOOKUP(A1943,'Evaluations (formulaire)'!A:M,9,0),0)</f>
        <v>0</v>
      </c>
      <c r="AA1943" s="135" t="b">
        <v>0</v>
      </c>
      <c r="AB1943" s="135" t="b">
        <v>1</v>
      </c>
      <c r="AC1943" s="135" t="b">
        <f t="shared" si="336"/>
        <v>0</v>
      </c>
      <c r="AD1943" s="135" t="b">
        <f t="shared" si="337"/>
        <v>1</v>
      </c>
      <c r="AE1943" s="135" t="b">
        <f t="shared" si="338"/>
        <v>0</v>
      </c>
      <c r="AF1943" s="135" t="b">
        <f>AND(AC1943,$V1943&lt;=Synthèse!$B$44)</f>
        <v>0</v>
      </c>
      <c r="AG1943" s="135" t="b">
        <f>AND(AD1943,$V1943&lt;=Synthèse!$B$44)</f>
        <v>0</v>
      </c>
      <c r="AH1943" s="135" t="b">
        <f>AND(AE1943,$V1943&lt;=Synthèse!$B$44)</f>
        <v>0</v>
      </c>
      <c r="AI1943" s="137" t="b">
        <v>1</v>
      </c>
      <c r="AJ1943" s="137" t="b">
        <v>0</v>
      </c>
      <c r="AK1943" s="137" t="b">
        <f t="shared" si="339"/>
        <v>1</v>
      </c>
      <c r="AL1943" s="137" t="b">
        <f t="shared" si="340"/>
        <v>0</v>
      </c>
      <c r="AM1943" s="137" t="b">
        <f>AND(AK1943,$V1943&lt;=Synthèse!$B$44)</f>
        <v>0</v>
      </c>
      <c r="AN1943" s="137" t="b">
        <f>AND(AL1943,$V1943&lt;=Synthèse!$B$44)</f>
        <v>0</v>
      </c>
    </row>
    <row r="1944" spans="1:40">
      <c r="A1944" s="17">
        <v>1130851</v>
      </c>
      <c r="B1944" t="str">
        <f ca="1">VLOOKUP(A1944,'Fichier FI (en entrée)'!B:AH,3,0)</f>
        <v>HKUVQNRDTL</v>
      </c>
      <c r="C1944">
        <f t="shared" si="331"/>
        <v>2097</v>
      </c>
      <c r="D1944">
        <f t="shared" si="341"/>
        <v>-100</v>
      </c>
      <c r="E1944" s="14" t="str">
        <f>VLOOKUP(A1944,'Fichier FI (en entrée)'!B:AH,2,0)</f>
        <v>ENV</v>
      </c>
      <c r="F1944" s="14" t="b">
        <f t="shared" si="332"/>
        <v>0</v>
      </c>
      <c r="G1944" s="14" t="b">
        <f>IFERROR(VLOOKUP(A1944,'Calculs FA (auto)'!A:F,6,0),FALSE)</f>
        <v>0</v>
      </c>
      <c r="H1944" s="14" t="b">
        <f t="shared" si="333"/>
        <v>0</v>
      </c>
      <c r="I1944" s="16" t="str">
        <f>IFERROR(VLOOKUP(A1944,'Moyennes FI (en entrée)'!B:N,7,0),"")</f>
        <v/>
      </c>
      <c r="J1944" s="16">
        <f>IFERROR(VLOOKUP(VLOOKUP(A1944,'Fichier FI (en entrée)'!B:AH,33,0),Modificateurs!A$2:B$5,2,0),0)</f>
        <v>0</v>
      </c>
      <c r="K1944" s="16">
        <f>IFERROR(VLOOKUP(VLOOKUP(A1944,'Redoub FI (en entrée)'!B:N,7,0),Modificateurs!A$8:B$11,2,0),0)</f>
        <v>0</v>
      </c>
      <c r="L1944" s="16">
        <f>IFERROR(VLOOKUP(M1944,Modificateurs!D$1:E$94,2,0),0)</f>
        <v>1</v>
      </c>
      <c r="M1944" t="str">
        <f>VLOOKUP(A1944,'Fichier FI (en entrée)'!B:AH,16,0)&amp;" "&amp;VLOOKUP(A1944,'Fichier FI (en entrée)'!B:AH,20,0)&amp;" "&amp;VLOOKUP(A1944,'Fichier FI (en entrée)'!B:AH,27,0)&amp;" "&amp;VLOOKUP(A1944,'Fichier FI (en entrée)'!B:AH,29,0)</f>
        <v xml:space="preserve">  Scientifique Sciences de la vie et de la terre</v>
      </c>
      <c r="N1944" t="str">
        <f>VLOOKUP(A1944,'Fichier FI (en entrée)'!B:AH,8,0)</f>
        <v>Scolarisé dans le supérieur en France</v>
      </c>
      <c r="O1944" t="b">
        <f>AND(C1944&gt;Synthèse!B$8,C1944&lt;Synthèse!B$10,NOT(Y1944))</f>
        <v>0</v>
      </c>
      <c r="Q1944" s="60">
        <f>ROUNDUP(C1944/(Synthèse!$B$4+Synthèse!$B$1)*8,0)</f>
        <v>10</v>
      </c>
      <c r="R1944" s="60">
        <f>IFERROR(VLOOKUP(A1944,'Evaluations (formulaire)'!A:P,6,0)+VLOOKUP(A1944,'Evaluations (formulaire)'!A:P,7,0),0)</f>
        <v>0</v>
      </c>
      <c r="S1944" s="60">
        <f>IFERROR(VLOOKUP(A1944,'Evaluations (formulaire)'!A:P,8,0),0)</f>
        <v>0</v>
      </c>
      <c r="T1944" s="60">
        <f>IF(AND(ISBLANK(P1944),Q1944&lt;=2),Synthèse!$B$41,IF(AND(ISBLANK(P1944),Q1944&gt;=7),Synthèse!$C$41,R1944+S1944))</f>
        <v>4.6296296296296294E-3</v>
      </c>
      <c r="U1944" s="60">
        <f t="shared" si="334"/>
        <v>-99.995370370370367</v>
      </c>
      <c r="V1944" s="60">
        <f t="shared" si="335"/>
        <v>1983</v>
      </c>
      <c r="X1944" s="26">
        <v>548</v>
      </c>
      <c r="Y1944" s="26" t="b">
        <f>IFERROR(VLOOKUP(A1944,'Calculs FA (auto)'!A:O,15,0),FALSE)</f>
        <v>0</v>
      </c>
      <c r="Z1944" s="26">
        <f>IFERROR(VLOOKUP(A1944,'Evaluations (formulaire)'!A:M,9,0),0)</f>
        <v>0</v>
      </c>
      <c r="AA1944" s="135" t="b">
        <v>0</v>
      </c>
      <c r="AB1944" s="135" t="b">
        <v>0</v>
      </c>
      <c r="AC1944" s="135" t="b">
        <f t="shared" si="336"/>
        <v>0</v>
      </c>
      <c r="AD1944" s="135" t="b">
        <f t="shared" si="337"/>
        <v>0</v>
      </c>
      <c r="AE1944" s="135" t="b">
        <f t="shared" si="338"/>
        <v>0</v>
      </c>
      <c r="AF1944" s="135" t="b">
        <f>AND(AC1944,$V1944&lt;=Synthèse!$B$44)</f>
        <v>0</v>
      </c>
      <c r="AG1944" s="135" t="b">
        <f>AND(AD1944,$V1944&lt;=Synthèse!$B$44)</f>
        <v>0</v>
      </c>
      <c r="AH1944" s="135" t="b">
        <f>AND(AE1944,$V1944&lt;=Synthèse!$B$44)</f>
        <v>0</v>
      </c>
      <c r="AI1944" s="137" t="b">
        <v>0</v>
      </c>
      <c r="AJ1944" s="137" t="b">
        <v>0</v>
      </c>
      <c r="AK1944" s="137" t="b">
        <f t="shared" si="339"/>
        <v>0</v>
      </c>
      <c r="AL1944" s="137" t="b">
        <f t="shared" si="340"/>
        <v>0</v>
      </c>
      <c r="AM1944" s="137" t="b">
        <f>AND(AK1944,$V1944&lt;=Synthèse!$B$44)</f>
        <v>0</v>
      </c>
      <c r="AN1944" s="137" t="b">
        <f>AND(AL1944,$V1944&lt;=Synthèse!$B$44)</f>
        <v>0</v>
      </c>
    </row>
    <row r="1945" spans="1:40">
      <c r="A1945" s="17">
        <v>1131534</v>
      </c>
      <c r="B1945" t="str">
        <f ca="1">VLOOKUP(A1945,'Fichier FI (en entrée)'!B:AH,3,0)</f>
        <v>HKQZBNHVTZ</v>
      </c>
      <c r="C1945">
        <f t="shared" si="331"/>
        <v>321</v>
      </c>
      <c r="D1945">
        <f t="shared" si="341"/>
        <v>14.67</v>
      </c>
      <c r="E1945" s="14" t="str">
        <f>VLOOKUP(A1945,'Fichier FI (en entrée)'!B:AH,2,0)</f>
        <v>EV</v>
      </c>
      <c r="F1945" s="14" t="b">
        <f t="shared" si="332"/>
        <v>1</v>
      </c>
      <c r="G1945" s="14" t="b">
        <f>IFERROR(VLOOKUP(A1945,'Calculs FA (auto)'!A:F,6,0),FALSE)</f>
        <v>0</v>
      </c>
      <c r="H1945" s="14" t="b">
        <f t="shared" si="333"/>
        <v>0</v>
      </c>
      <c r="I1945" s="16">
        <f>IFERROR(VLOOKUP(A1945,'Moyennes FI (en entrée)'!B:N,7,0),"")</f>
        <v>12.67</v>
      </c>
      <c r="J1945" s="16">
        <f>IFERROR(VLOOKUP(VLOOKUP(A1945,'Fichier FI (en entrée)'!B:AH,33,0),Modificateurs!A$2:B$5,2,0),0)</f>
        <v>0</v>
      </c>
      <c r="K1945" s="16">
        <f>IFERROR(VLOOKUP(VLOOKUP(A1945,'Redoub FI (en entrée)'!B:N,7,0),Modificateurs!A$8:B$11,2,0),0)</f>
        <v>0</v>
      </c>
      <c r="L1945" s="16">
        <f>IFERROR(VLOOKUP(M1945,Modificateurs!D$1:E$94,2,0),0)</f>
        <v>2</v>
      </c>
      <c r="M1945" t="str">
        <f>VLOOKUP(A1945,'Fichier FI (en entrée)'!B:AH,16,0)&amp;" "&amp;VLOOKUP(A1945,'Fichier FI (en entrée)'!B:AH,20,0)&amp;" "&amp;VLOOKUP(A1945,'Fichier FI (en entrée)'!B:AH,27,0)&amp;" "&amp;VLOOKUP(A1945,'Fichier FI (en entrée)'!B:AH,29,0)</f>
        <v xml:space="preserve">  Scientifique Physique-chimie</v>
      </c>
      <c r="N1945" t="str">
        <f>VLOOKUP(A1945,'Fichier FI (en entrée)'!B:AH,8,0)</f>
        <v>Scolarisé dans le supérieur en France</v>
      </c>
      <c r="O1945" t="b">
        <f>AND(C1945&gt;Synthèse!B$8,C1945&lt;Synthèse!B$10,NOT(Y1945))</f>
        <v>0</v>
      </c>
      <c r="Q1945" s="60">
        <f>ROUNDUP(C1945/(Synthèse!$B$4+Synthèse!$B$1)*8,0)</f>
        <v>2</v>
      </c>
      <c r="R1945" s="60">
        <f>IFERROR(VLOOKUP(A1945,'Evaluations (formulaire)'!A:P,6,0)+VLOOKUP(A1945,'Evaluations (formulaire)'!A:P,7,0),0)</f>
        <v>0</v>
      </c>
      <c r="S1945" s="60">
        <f>IFERROR(VLOOKUP(A1945,'Evaluations (formulaire)'!A:P,8,0),0)</f>
        <v>0</v>
      </c>
      <c r="T1945" s="60">
        <f>IF(AND(ISBLANK(P1945),Q1945&lt;=2),Synthèse!$B$41,IF(AND(ISBLANK(P1945),Q1945&gt;=7),Synthèse!$C$41,R1945+S1945))</f>
        <v>4.6511627906976744E-3</v>
      </c>
      <c r="U1945" s="60">
        <f t="shared" si="334"/>
        <v>14.674651162790697</v>
      </c>
      <c r="V1945" s="60">
        <f t="shared" si="335"/>
        <v>321</v>
      </c>
      <c r="X1945" s="26">
        <v>1865</v>
      </c>
      <c r="Y1945" s="26" t="b">
        <f>IFERROR(VLOOKUP(A1945,'Calculs FA (auto)'!A:O,15,0),FALSE)</f>
        <v>0</v>
      </c>
      <c r="Z1945" s="26">
        <f>IFERROR(VLOOKUP(A1945,'Evaluations (formulaire)'!A:M,9,0),0)</f>
        <v>0</v>
      </c>
      <c r="AA1945" s="135" t="b">
        <v>1</v>
      </c>
      <c r="AB1945" s="135" t="b">
        <v>0</v>
      </c>
      <c r="AC1945" s="135" t="b">
        <f t="shared" si="336"/>
        <v>1</v>
      </c>
      <c r="AD1945" s="135" t="b">
        <f t="shared" si="337"/>
        <v>0</v>
      </c>
      <c r="AE1945" s="135" t="b">
        <f t="shared" si="338"/>
        <v>0</v>
      </c>
      <c r="AF1945" s="135" t="b">
        <f>AND(AC1945,$V1945&lt;=Synthèse!$B$44)</f>
        <v>1</v>
      </c>
      <c r="AG1945" s="135" t="b">
        <f>AND(AD1945,$V1945&lt;=Synthèse!$B$44)</f>
        <v>0</v>
      </c>
      <c r="AH1945" s="135" t="b">
        <f>AND(AE1945,$V1945&lt;=Synthèse!$B$44)</f>
        <v>0</v>
      </c>
      <c r="AI1945" s="137" t="b">
        <v>0</v>
      </c>
      <c r="AJ1945" s="137" t="b">
        <v>0</v>
      </c>
      <c r="AK1945" s="137" t="b">
        <f t="shared" si="339"/>
        <v>0</v>
      </c>
      <c r="AL1945" s="137" t="b">
        <f t="shared" si="340"/>
        <v>0</v>
      </c>
      <c r="AM1945" s="137" t="b">
        <f>AND(AK1945,$V1945&lt;=Synthèse!$B$44)</f>
        <v>0</v>
      </c>
      <c r="AN1945" s="137" t="b">
        <f>AND(AL1945,$V1945&lt;=Synthèse!$B$44)</f>
        <v>0</v>
      </c>
    </row>
    <row r="1946" spans="1:40">
      <c r="A1946" s="17">
        <v>1132346</v>
      </c>
      <c r="B1946" t="str">
        <f ca="1">VLOOKUP(A1946,'Fichier FI (en entrée)'!B:AH,3,0)</f>
        <v>TDVQORLNIF</v>
      </c>
      <c r="C1946">
        <f t="shared" si="331"/>
        <v>958</v>
      </c>
      <c r="D1946">
        <f t="shared" si="341"/>
        <v>10.67</v>
      </c>
      <c r="E1946" s="14" t="str">
        <f>VLOOKUP(A1946,'Fichier FI (en entrée)'!B:AH,2,0)</f>
        <v>EV</v>
      </c>
      <c r="F1946" s="14" t="b">
        <f t="shared" si="332"/>
        <v>1</v>
      </c>
      <c r="G1946" s="14" t="b">
        <f>IFERROR(VLOOKUP(A1946,'Calculs FA (auto)'!A:F,6,0),FALSE)</f>
        <v>0</v>
      </c>
      <c r="H1946" s="14" t="b">
        <f t="shared" si="333"/>
        <v>0</v>
      </c>
      <c r="I1946" s="16">
        <f>IFERROR(VLOOKUP(A1946,'Moyennes FI (en entrée)'!B:N,7,0),"")</f>
        <v>8.67</v>
      </c>
      <c r="J1946" s="16">
        <f>IFERROR(VLOOKUP(VLOOKUP(A1946,'Fichier FI (en entrée)'!B:AH,33,0),Modificateurs!A$2:B$5,2,0),0)</f>
        <v>0</v>
      </c>
      <c r="K1946" s="16">
        <f>IFERROR(VLOOKUP(VLOOKUP(A1946,'Redoub FI (en entrée)'!B:N,7,0),Modificateurs!A$8:B$11,2,0),0)</f>
        <v>0</v>
      </c>
      <c r="L1946" s="16">
        <f>IFERROR(VLOOKUP(M1946,Modificateurs!D$1:E$94,2,0),0)</f>
        <v>2</v>
      </c>
      <c r="M1946" t="str">
        <f>VLOOKUP(A1946,'Fichier FI (en entrée)'!B:AH,16,0)&amp;" "&amp;VLOOKUP(A1946,'Fichier FI (en entrée)'!B:AH,20,0)&amp;" "&amp;VLOOKUP(A1946,'Fichier FI (en entrée)'!B:AH,27,0)&amp;" "&amp;VLOOKUP(A1946,'Fichier FI (en entrée)'!B:AH,29,0)</f>
        <v xml:space="preserve">  Sciences et Technologies de l'Industrie et du Développement Durable Système informatique et numérique</v>
      </c>
      <c r="N1946" t="str">
        <f>VLOOKUP(A1946,'Fichier FI (en entrée)'!B:AH,8,0)</f>
        <v>Non scolarisé</v>
      </c>
      <c r="O1946" t="b">
        <f>AND(C1946&gt;Synthèse!B$8,C1946&lt;Synthèse!B$10,NOT(Y1946))</f>
        <v>1</v>
      </c>
      <c r="Q1946" s="60">
        <f>ROUNDUP(C1946/(Synthèse!$B$4+Synthèse!$B$1)*8,0)</f>
        <v>5</v>
      </c>
      <c r="R1946" s="60">
        <f>IFERROR(VLOOKUP(A1946,'Evaluations (formulaire)'!A:P,6,0)+VLOOKUP(A1946,'Evaluations (formulaire)'!A:P,7,0),0)</f>
        <v>0</v>
      </c>
      <c r="S1946" s="60">
        <f>IFERROR(VLOOKUP(A1946,'Evaluations (formulaire)'!A:P,8,0),0)</f>
        <v>0</v>
      </c>
      <c r="T1946" s="60">
        <f>IF(AND(ISBLANK(P1946),Q1946&lt;=2),Synthèse!$B$41,IF(AND(ISBLANK(P1946),Q1946&gt;=7),Synthèse!$C$41,R1946+S1946))</f>
        <v>0</v>
      </c>
      <c r="U1946" s="60">
        <f t="shared" si="334"/>
        <v>10.67</v>
      </c>
      <c r="V1946" s="60">
        <f t="shared" si="335"/>
        <v>958</v>
      </c>
      <c r="X1946" s="26">
        <v>780</v>
      </c>
      <c r="Y1946" s="26" t="b">
        <f>IFERROR(VLOOKUP(A1946,'Calculs FA (auto)'!A:O,15,0),FALSE)</f>
        <v>0</v>
      </c>
      <c r="Z1946" s="26">
        <f>IFERROR(VLOOKUP(A1946,'Evaluations (formulaire)'!A:M,9,0),0)</f>
        <v>0</v>
      </c>
      <c r="AA1946" s="135" t="b">
        <v>0</v>
      </c>
      <c r="AB1946" s="135" t="b">
        <v>1</v>
      </c>
      <c r="AC1946" s="135" t="b">
        <f t="shared" si="336"/>
        <v>0</v>
      </c>
      <c r="AD1946" s="135" t="b">
        <f t="shared" si="337"/>
        <v>1</v>
      </c>
      <c r="AE1946" s="135" t="b">
        <f t="shared" si="338"/>
        <v>0</v>
      </c>
      <c r="AF1946" s="135" t="b">
        <f>AND(AC1946,$V1946&lt;=Synthèse!$B$44)</f>
        <v>0</v>
      </c>
      <c r="AG1946" s="135" t="b">
        <f>AND(AD1946,$V1946&lt;=Synthèse!$B$44)</f>
        <v>0</v>
      </c>
      <c r="AH1946" s="135" t="b">
        <f>AND(AE1946,$V1946&lt;=Synthèse!$B$44)</f>
        <v>0</v>
      </c>
      <c r="AI1946" s="137" t="b">
        <v>0</v>
      </c>
      <c r="AJ1946" s="137" t="b">
        <v>0</v>
      </c>
      <c r="AK1946" s="137" t="b">
        <f t="shared" si="339"/>
        <v>0</v>
      </c>
      <c r="AL1946" s="137" t="b">
        <f t="shared" si="340"/>
        <v>0</v>
      </c>
      <c r="AM1946" s="137" t="b">
        <f>AND(AK1946,$V1946&lt;=Synthèse!$B$44)</f>
        <v>0</v>
      </c>
      <c r="AN1946" s="137" t="b">
        <f>AND(AL1946,$V1946&lt;=Synthèse!$B$44)</f>
        <v>0</v>
      </c>
    </row>
    <row r="1947" spans="1:40">
      <c r="A1947" s="17">
        <v>1132549</v>
      </c>
      <c r="B1947" t="str">
        <f ca="1">VLOOKUP(A1947,'Fichier FI (en entrée)'!B:AH,3,0)</f>
        <v>BISESNGRNH</v>
      </c>
      <c r="C1947">
        <f t="shared" si="331"/>
        <v>1516</v>
      </c>
      <c r="D1947">
        <f t="shared" si="341"/>
        <v>0.66999999999999993</v>
      </c>
      <c r="E1947" s="14" t="str">
        <f>VLOOKUP(A1947,'Fichier FI (en entrée)'!B:AH,2,0)</f>
        <v>EV</v>
      </c>
      <c r="F1947" s="14" t="b">
        <f t="shared" si="332"/>
        <v>1</v>
      </c>
      <c r="G1947" s="14" t="b">
        <f>IFERROR(VLOOKUP(A1947,'Calculs FA (auto)'!A:F,6,0),FALSE)</f>
        <v>0</v>
      </c>
      <c r="H1947" s="14" t="b">
        <f t="shared" si="333"/>
        <v>0</v>
      </c>
      <c r="I1947" s="16">
        <f>IFERROR(VLOOKUP(A1947,'Moyennes FI (en entrée)'!B:N,7,0),"")</f>
        <v>8.67</v>
      </c>
      <c r="J1947" s="16">
        <f>IFERROR(VLOOKUP(VLOOKUP(A1947,'Fichier FI (en entrée)'!B:AH,33,0),Modificateurs!A$2:B$5,2,0),0)</f>
        <v>0</v>
      </c>
      <c r="K1947" s="16">
        <f>IFERROR(VLOOKUP(VLOOKUP(A1947,'Redoub FI (en entrée)'!B:N,7,0),Modificateurs!A$8:B$11,2,0),0)</f>
        <v>0</v>
      </c>
      <c r="L1947" s="16">
        <f>IFERROR(VLOOKUP(M1947,Modificateurs!D$1:E$94,2,0),0)</f>
        <v>-8</v>
      </c>
      <c r="M1947" t="str">
        <f>VLOOKUP(A1947,'Fichier FI (en entrée)'!B:AH,16,0)&amp;" "&amp;VLOOKUP(A1947,'Fichier FI (en entrée)'!B:AH,20,0)&amp;" "&amp;VLOOKUP(A1947,'Fichier FI (en entrée)'!B:AH,27,0)&amp;" "&amp;VLOOKUP(A1947,'Fichier FI (en entrée)'!B:AH,29,0)</f>
        <v xml:space="preserve">  Sciences et technologies de la gestion Gestion systèmes d'information</v>
      </c>
      <c r="N1947" t="str">
        <f>VLOOKUP(A1947,'Fichier FI (en entrée)'!B:AH,8,0)</f>
        <v>Scolarisé dans le supérieur en France</v>
      </c>
      <c r="O1947" t="b">
        <f>AND(C1947&gt;Synthèse!B$8,C1947&lt;Synthèse!B$10,NOT(Y1947))</f>
        <v>0</v>
      </c>
      <c r="Q1947" s="60">
        <f>ROUNDUP(C1947/(Synthèse!$B$4+Synthèse!$B$1)*8,0)</f>
        <v>8</v>
      </c>
      <c r="R1947" s="60">
        <f>IFERROR(VLOOKUP(A1947,'Evaluations (formulaire)'!A:P,6,0)+VLOOKUP(A1947,'Evaluations (formulaire)'!A:P,7,0),0)</f>
        <v>0</v>
      </c>
      <c r="S1947" s="60">
        <f>IFERROR(VLOOKUP(A1947,'Evaluations (formulaire)'!A:P,8,0),0)</f>
        <v>0</v>
      </c>
      <c r="T1947" s="60">
        <f>IF(AND(ISBLANK(P1947),Q1947&lt;=2),Synthèse!$B$41,IF(AND(ISBLANK(P1947),Q1947&gt;=7),Synthèse!$C$41,R1947+S1947))</f>
        <v>4.6296296296296294E-3</v>
      </c>
      <c r="U1947" s="60">
        <f t="shared" si="334"/>
        <v>0.67462962962962958</v>
      </c>
      <c r="V1947" s="60">
        <f t="shared" si="335"/>
        <v>1515</v>
      </c>
      <c r="X1947" s="26">
        <v>961</v>
      </c>
      <c r="Y1947" s="26" t="b">
        <f>IFERROR(VLOOKUP(A1947,'Calculs FA (auto)'!A:O,15,0),FALSE)</f>
        <v>0</v>
      </c>
      <c r="Z1947" s="26">
        <f>IFERROR(VLOOKUP(A1947,'Evaluations (formulaire)'!A:M,9,0),0)</f>
        <v>0</v>
      </c>
      <c r="AA1947" s="135" t="b">
        <v>1</v>
      </c>
      <c r="AB1947" s="135" t="b">
        <v>0</v>
      </c>
      <c r="AC1947" s="135" t="b">
        <f t="shared" si="336"/>
        <v>1</v>
      </c>
      <c r="AD1947" s="135" t="b">
        <f t="shared" si="337"/>
        <v>0</v>
      </c>
      <c r="AE1947" s="135" t="b">
        <f t="shared" si="338"/>
        <v>0</v>
      </c>
      <c r="AF1947" s="135" t="b">
        <f>AND(AC1947,$V1947&lt;=Synthèse!$B$44)</f>
        <v>0</v>
      </c>
      <c r="AG1947" s="135" t="b">
        <f>AND(AD1947,$V1947&lt;=Synthèse!$B$44)</f>
        <v>0</v>
      </c>
      <c r="AH1947" s="135" t="b">
        <f>AND(AE1947,$V1947&lt;=Synthèse!$B$44)</f>
        <v>0</v>
      </c>
      <c r="AI1947" s="137" t="b">
        <v>0</v>
      </c>
      <c r="AJ1947" s="137" t="b">
        <v>0</v>
      </c>
      <c r="AK1947" s="137" t="b">
        <f t="shared" si="339"/>
        <v>0</v>
      </c>
      <c r="AL1947" s="137" t="b">
        <f t="shared" si="340"/>
        <v>0</v>
      </c>
      <c r="AM1947" s="137" t="b">
        <f>AND(AK1947,$V1947&lt;=Synthèse!$B$44)</f>
        <v>0</v>
      </c>
      <c r="AN1947" s="137" t="b">
        <f>AND(AL1947,$V1947&lt;=Synthèse!$B$44)</f>
        <v>0</v>
      </c>
    </row>
    <row r="1948" spans="1:40">
      <c r="A1948" s="17">
        <v>1133907</v>
      </c>
      <c r="B1948" t="str">
        <f ca="1">VLOOKUP(A1948,'Fichier FI (en entrée)'!B:AH,3,0)</f>
        <v>GBRNJAABID</v>
      </c>
      <c r="C1948">
        <f t="shared" si="331"/>
        <v>1364</v>
      </c>
      <c r="D1948">
        <f t="shared" si="341"/>
        <v>4.4399999999999995</v>
      </c>
      <c r="E1948" s="14" t="str">
        <f>VLOOKUP(A1948,'Fichier FI (en entrée)'!B:AH,2,0)</f>
        <v>EV</v>
      </c>
      <c r="F1948" s="14" t="b">
        <f t="shared" si="332"/>
        <v>1</v>
      </c>
      <c r="G1948" s="14" t="b">
        <f>IFERROR(VLOOKUP(A1948,'Calculs FA (auto)'!A:F,6,0),FALSE)</f>
        <v>0</v>
      </c>
      <c r="H1948" s="14" t="b">
        <f t="shared" si="333"/>
        <v>0</v>
      </c>
      <c r="I1948" s="16">
        <f>IFERROR(VLOOKUP(A1948,'Moyennes FI (en entrée)'!B:N,7,0),"")</f>
        <v>8.44</v>
      </c>
      <c r="J1948" s="16">
        <f>IFERROR(VLOOKUP(VLOOKUP(A1948,'Fichier FI (en entrée)'!B:AH,33,0),Modificateurs!A$2:B$5,2,0),0)</f>
        <v>0</v>
      </c>
      <c r="K1948" s="16">
        <f>IFERROR(VLOOKUP(VLOOKUP(A1948,'Redoub FI (en entrée)'!B:N,7,0),Modificateurs!A$8:B$11,2,0),0)</f>
        <v>0</v>
      </c>
      <c r="L1948" s="16">
        <f>IFERROR(VLOOKUP(M1948,Modificateurs!D$1:E$94,2,0),0)</f>
        <v>-4</v>
      </c>
      <c r="M1948" t="str">
        <f>VLOOKUP(A1948,'Fichier FI (en entrée)'!B:AH,16,0)&amp;" "&amp;VLOOKUP(A1948,'Fichier FI (en entrée)'!B:AH,20,0)&amp;" "&amp;VLOOKUP(A1948,'Fichier FI (en entrée)'!B:AH,27,0)&amp;" "&amp;VLOOKUP(A1948,'Fichier FI (en entrée)'!B:AH,29,0)</f>
        <v xml:space="preserve">  Sciences et Technologies de l'Industrie et du Développement Durable Energies et environnement</v>
      </c>
      <c r="N1948" t="str">
        <f>VLOOKUP(A1948,'Fichier FI (en entrée)'!B:AH,8,0)</f>
        <v>Scolarisé dans le supérieur en France</v>
      </c>
      <c r="O1948" t="b">
        <f>AND(C1948&gt;Synthèse!B$8,C1948&lt;Synthèse!B$10,NOT(Y1948))</f>
        <v>0</v>
      </c>
      <c r="Q1948" s="60">
        <f>ROUNDUP(C1948/(Synthèse!$B$4+Synthèse!$B$1)*8,0)</f>
        <v>7</v>
      </c>
      <c r="R1948" s="60">
        <f>IFERROR(VLOOKUP(A1948,'Evaluations (formulaire)'!A:P,6,0)+VLOOKUP(A1948,'Evaluations (formulaire)'!A:P,7,0),0)</f>
        <v>0</v>
      </c>
      <c r="S1948" s="60">
        <f>IFERROR(VLOOKUP(A1948,'Evaluations (formulaire)'!A:P,8,0),0)</f>
        <v>0</v>
      </c>
      <c r="T1948" s="60">
        <f>IF(AND(ISBLANK(P1948),Q1948&lt;=2),Synthèse!$B$41,IF(AND(ISBLANK(P1948),Q1948&gt;=7),Synthèse!$C$41,R1948+S1948))</f>
        <v>4.6296296296296294E-3</v>
      </c>
      <c r="U1948" s="60">
        <f t="shared" si="334"/>
        <v>4.4446296296296293</v>
      </c>
      <c r="V1948" s="60">
        <f t="shared" si="335"/>
        <v>1364</v>
      </c>
      <c r="X1948" s="26">
        <v>394</v>
      </c>
      <c r="Y1948" s="26" t="b">
        <f>IFERROR(VLOOKUP(A1948,'Calculs FA (auto)'!A:O,15,0),FALSE)</f>
        <v>0</v>
      </c>
      <c r="Z1948" s="26">
        <f>IFERROR(VLOOKUP(A1948,'Evaluations (formulaire)'!A:M,9,0),0)</f>
        <v>0</v>
      </c>
      <c r="AA1948" s="135" t="b">
        <v>0</v>
      </c>
      <c r="AB1948" s="135" t="b">
        <v>0</v>
      </c>
      <c r="AC1948" s="135" t="b">
        <f t="shared" si="336"/>
        <v>0</v>
      </c>
      <c r="AD1948" s="135" t="b">
        <f t="shared" si="337"/>
        <v>0</v>
      </c>
      <c r="AE1948" s="135" t="b">
        <f t="shared" si="338"/>
        <v>1</v>
      </c>
      <c r="AF1948" s="135" t="b">
        <f>AND(AC1948,$V1948&lt;=Synthèse!$B$44)</f>
        <v>0</v>
      </c>
      <c r="AG1948" s="135" t="b">
        <f>AND(AD1948,$V1948&lt;=Synthèse!$B$44)</f>
        <v>0</v>
      </c>
      <c r="AH1948" s="135" t="b">
        <f>AND(AE1948,$V1948&lt;=Synthèse!$B$44)</f>
        <v>0</v>
      </c>
      <c r="AI1948" s="137" t="b">
        <v>0</v>
      </c>
      <c r="AJ1948" s="137" t="b">
        <v>0</v>
      </c>
      <c r="AK1948" s="137" t="b">
        <f t="shared" si="339"/>
        <v>0</v>
      </c>
      <c r="AL1948" s="137" t="b">
        <f t="shared" si="340"/>
        <v>0</v>
      </c>
      <c r="AM1948" s="137" t="b">
        <f>AND(AK1948,$V1948&lt;=Synthèse!$B$44)</f>
        <v>0</v>
      </c>
      <c r="AN1948" s="137" t="b">
        <f>AND(AL1948,$V1948&lt;=Synthèse!$B$44)</f>
        <v>0</v>
      </c>
    </row>
    <row r="1949" spans="1:40">
      <c r="A1949" s="17">
        <v>1134123</v>
      </c>
      <c r="B1949" t="str">
        <f ca="1">VLOOKUP(A1949,'Fichier FI (en entrée)'!B:AH,3,0)</f>
        <v>HHTHPUGJNN</v>
      </c>
      <c r="C1949">
        <f t="shared" si="331"/>
        <v>652</v>
      </c>
      <c r="D1949">
        <f t="shared" si="341"/>
        <v>12.55</v>
      </c>
      <c r="E1949" s="14" t="str">
        <f>VLOOKUP(A1949,'Fichier FI (en entrée)'!B:AH,2,0)</f>
        <v>EV</v>
      </c>
      <c r="F1949" s="14" t="b">
        <f t="shared" si="332"/>
        <v>1</v>
      </c>
      <c r="G1949" s="14" t="b">
        <f>IFERROR(VLOOKUP(A1949,'Calculs FA (auto)'!A:F,6,0),FALSE)</f>
        <v>1</v>
      </c>
      <c r="H1949" s="14" t="b">
        <f t="shared" si="333"/>
        <v>1</v>
      </c>
      <c r="I1949" s="16">
        <f>IFERROR(VLOOKUP(A1949,'Moyennes FI (en entrée)'!B:N,7,0),"")</f>
        <v>10.55</v>
      </c>
      <c r="J1949" s="16">
        <f>IFERROR(VLOOKUP(VLOOKUP(A1949,'Fichier FI (en entrée)'!B:AH,33,0),Modificateurs!A$2:B$5,2,0),0)</f>
        <v>0</v>
      </c>
      <c r="K1949" s="16">
        <f>IFERROR(VLOOKUP(VLOOKUP(A1949,'Redoub FI (en entrée)'!B:N,7,0),Modificateurs!A$8:B$11,2,0),0)</f>
        <v>0</v>
      </c>
      <c r="L1949" s="16">
        <f>IFERROR(VLOOKUP(M1949,Modificateurs!D$1:E$94,2,0),0)</f>
        <v>2</v>
      </c>
      <c r="M1949" t="str">
        <f>VLOOKUP(A1949,'Fichier FI (en entrée)'!B:AH,16,0)&amp;" "&amp;VLOOKUP(A1949,'Fichier FI (en entrée)'!B:AH,20,0)&amp;" "&amp;VLOOKUP(A1949,'Fichier FI (en entrée)'!B:AH,27,0)&amp;" "&amp;VLOOKUP(A1949,'Fichier FI (en entrée)'!B:AH,29,0)</f>
        <v xml:space="preserve">  Sciences et Technologies de l'Industrie et du Développement Durable Système informatique et numérique</v>
      </c>
      <c r="N1949" t="str">
        <f>VLOOKUP(A1949,'Fichier FI (en entrée)'!B:AH,8,0)</f>
        <v>Scolarisé dans le supérieur en France</v>
      </c>
      <c r="O1949" t="b">
        <f>AND(C1949&gt;Synthèse!B$8,C1949&lt;Synthèse!B$10,NOT(Y1949))</f>
        <v>0</v>
      </c>
      <c r="Q1949" s="60">
        <f>ROUNDUP(C1949/(Synthèse!$B$4+Synthèse!$B$1)*8,0)</f>
        <v>4</v>
      </c>
      <c r="R1949" s="60">
        <f>IFERROR(VLOOKUP(A1949,'Evaluations (formulaire)'!A:P,6,0)+VLOOKUP(A1949,'Evaluations (formulaire)'!A:P,7,0),0)</f>
        <v>0</v>
      </c>
      <c r="S1949" s="60">
        <f>IFERROR(VLOOKUP(A1949,'Evaluations (formulaire)'!A:P,8,0),0)</f>
        <v>0</v>
      </c>
      <c r="T1949" s="60">
        <f>IF(AND(ISBLANK(P1949),Q1949&lt;=2),Synthèse!$B$41,IF(AND(ISBLANK(P1949),Q1949&gt;=7),Synthèse!$C$41,R1949+S1949))</f>
        <v>0</v>
      </c>
      <c r="U1949" s="60">
        <f t="shared" si="334"/>
        <v>12.55</v>
      </c>
      <c r="V1949" s="60">
        <f t="shared" si="335"/>
        <v>652</v>
      </c>
      <c r="X1949" s="26">
        <v>1547</v>
      </c>
      <c r="Y1949" s="26" t="b">
        <f>IFERROR(VLOOKUP(A1949,'Calculs FA (auto)'!A:O,15,0),FALSE)</f>
        <v>1</v>
      </c>
      <c r="Z1949" s="26">
        <f>IFERROR(VLOOKUP(A1949,'Evaluations (formulaire)'!A:M,9,0),0)</f>
        <v>0</v>
      </c>
      <c r="AA1949" s="135" t="b">
        <v>1</v>
      </c>
      <c r="AB1949" s="135" t="b">
        <v>0</v>
      </c>
      <c r="AC1949" s="135" t="b">
        <f t="shared" si="336"/>
        <v>1</v>
      </c>
      <c r="AD1949" s="135" t="b">
        <f t="shared" si="337"/>
        <v>0</v>
      </c>
      <c r="AE1949" s="135" t="b">
        <f t="shared" si="338"/>
        <v>0</v>
      </c>
      <c r="AF1949" s="135" t="b">
        <f>AND(AC1949,$V1949&lt;=Synthèse!$B$44)</f>
        <v>1</v>
      </c>
      <c r="AG1949" s="135" t="b">
        <f>AND(AD1949,$V1949&lt;=Synthèse!$B$44)</f>
        <v>0</v>
      </c>
      <c r="AH1949" s="135" t="b">
        <f>AND(AE1949,$V1949&lt;=Synthèse!$B$44)</f>
        <v>0</v>
      </c>
      <c r="AI1949" s="137" t="b">
        <v>0</v>
      </c>
      <c r="AJ1949" s="137" t="b">
        <v>0</v>
      </c>
      <c r="AK1949" s="137" t="b">
        <f t="shared" si="339"/>
        <v>0</v>
      </c>
      <c r="AL1949" s="137" t="b">
        <f t="shared" si="340"/>
        <v>0</v>
      </c>
      <c r="AM1949" s="137" t="b">
        <f>AND(AK1949,$V1949&lt;=Synthèse!$B$44)</f>
        <v>0</v>
      </c>
      <c r="AN1949" s="137" t="b">
        <f>AND(AL1949,$V1949&lt;=Synthèse!$B$44)</f>
        <v>0</v>
      </c>
    </row>
    <row r="1950" spans="1:40">
      <c r="A1950" s="17">
        <v>1134311</v>
      </c>
      <c r="B1950" t="str">
        <f ca="1">VLOOKUP(A1950,'Fichier FI (en entrée)'!B:AH,3,0)</f>
        <v>KJXUEEFLTR</v>
      </c>
      <c r="C1950">
        <f t="shared" si="331"/>
        <v>2097</v>
      </c>
      <c r="D1950">
        <f t="shared" si="341"/>
        <v>-100</v>
      </c>
      <c r="E1950" s="14" t="str">
        <f>VLOOKUP(A1950,'Fichier FI (en entrée)'!B:AH,2,0)</f>
        <v>ENV</v>
      </c>
      <c r="F1950" s="14" t="b">
        <f t="shared" si="332"/>
        <v>0</v>
      </c>
      <c r="G1950" s="14" t="b">
        <f>IFERROR(VLOOKUP(A1950,'Calculs FA (auto)'!A:F,6,0),FALSE)</f>
        <v>0</v>
      </c>
      <c r="H1950" s="14" t="b">
        <f t="shared" si="333"/>
        <v>0</v>
      </c>
      <c r="I1950" s="16" t="str">
        <f>IFERROR(VLOOKUP(A1950,'Moyennes FI (en entrée)'!B:N,7,0),"")</f>
        <v/>
      </c>
      <c r="J1950" s="16">
        <f>IFERROR(VLOOKUP(VLOOKUP(A1950,'Fichier FI (en entrée)'!B:AH,33,0),Modificateurs!A$2:B$5,2,0),0)</f>
        <v>0</v>
      </c>
      <c r="K1950" s="16">
        <f>IFERROR(VLOOKUP(VLOOKUP(A1950,'Redoub FI (en entrée)'!B:N,7,0),Modificateurs!A$8:B$11,2,0),0)</f>
        <v>0</v>
      </c>
      <c r="L1950" s="16">
        <f>IFERROR(VLOOKUP(M1950,Modificateurs!D$1:E$94,2,0),0)</f>
        <v>0</v>
      </c>
      <c r="M1950" t="str">
        <f>VLOOKUP(A1950,'Fichier FI (en entrée)'!B:AH,16,0)&amp;" "&amp;VLOOKUP(A1950,'Fichier FI (en entrée)'!B:AH,20,0)&amp;" "&amp;VLOOKUP(A1950,'Fichier FI (en entrée)'!B:AH,27,0)&amp;" "&amp;VLOOKUP(A1950,'Fichier FI (en entrée)'!B:AH,29,0)</f>
        <v xml:space="preserve">   </v>
      </c>
      <c r="N1950" t="str">
        <f>VLOOKUP(A1950,'Fichier FI (en entrée)'!B:AH,8,0)</f>
        <v>Scolarisé dans le supérieur en France</v>
      </c>
      <c r="O1950" t="b">
        <f>AND(C1950&gt;Synthèse!B$8,C1950&lt;Synthèse!B$10,NOT(Y1950))</f>
        <v>0</v>
      </c>
      <c r="Q1950" s="60">
        <f>ROUNDUP(C1950/(Synthèse!$B$4+Synthèse!$B$1)*8,0)</f>
        <v>10</v>
      </c>
      <c r="R1950" s="60">
        <f>IFERROR(VLOOKUP(A1950,'Evaluations (formulaire)'!A:P,6,0)+VLOOKUP(A1950,'Evaluations (formulaire)'!A:P,7,0),0)</f>
        <v>0</v>
      </c>
      <c r="S1950" s="60">
        <f>IFERROR(VLOOKUP(A1950,'Evaluations (formulaire)'!A:P,8,0),0)</f>
        <v>0</v>
      </c>
      <c r="T1950" s="60">
        <f>IF(AND(ISBLANK(P1950),Q1950&lt;=2),Synthèse!$B$41,IF(AND(ISBLANK(P1950),Q1950&gt;=7),Synthèse!$C$41,R1950+S1950))</f>
        <v>4.6296296296296294E-3</v>
      </c>
      <c r="U1950" s="60">
        <f t="shared" si="334"/>
        <v>-99.995370370370367</v>
      </c>
      <c r="V1950" s="60">
        <f t="shared" si="335"/>
        <v>1983</v>
      </c>
      <c r="X1950" s="26">
        <v>98</v>
      </c>
      <c r="Y1950" s="26" t="b">
        <f>IFERROR(VLOOKUP(A1950,'Calculs FA (auto)'!A:O,15,0),FALSE)</f>
        <v>0</v>
      </c>
      <c r="Z1950" s="26">
        <f>IFERROR(VLOOKUP(A1950,'Evaluations (formulaire)'!A:M,9,0),0)</f>
        <v>0</v>
      </c>
      <c r="AA1950" s="135" t="b">
        <v>1</v>
      </c>
      <c r="AB1950" s="135" t="b">
        <v>0</v>
      </c>
      <c r="AC1950" s="135" t="b">
        <f t="shared" si="336"/>
        <v>0</v>
      </c>
      <c r="AD1950" s="135" t="b">
        <f t="shared" si="337"/>
        <v>0</v>
      </c>
      <c r="AE1950" s="135" t="b">
        <f t="shared" si="338"/>
        <v>0</v>
      </c>
      <c r="AF1950" s="135" t="b">
        <f>AND(AC1950,$V1950&lt;=Synthèse!$B$44)</f>
        <v>0</v>
      </c>
      <c r="AG1950" s="135" t="b">
        <f>AND(AD1950,$V1950&lt;=Synthèse!$B$44)</f>
        <v>0</v>
      </c>
      <c r="AH1950" s="135" t="b">
        <f>AND(AE1950,$V1950&lt;=Synthèse!$B$44)</f>
        <v>0</v>
      </c>
      <c r="AI1950" s="137" t="b">
        <v>0</v>
      </c>
      <c r="AJ1950" s="137" t="b">
        <v>1</v>
      </c>
      <c r="AK1950" s="137" t="b">
        <f t="shared" si="339"/>
        <v>0</v>
      </c>
      <c r="AL1950" s="137" t="b">
        <f t="shared" si="340"/>
        <v>0</v>
      </c>
      <c r="AM1950" s="137" t="b">
        <f>AND(AK1950,$V1950&lt;=Synthèse!$B$44)</f>
        <v>0</v>
      </c>
      <c r="AN1950" s="137" t="b">
        <f>AND(AL1950,$V1950&lt;=Synthèse!$B$44)</f>
        <v>0</v>
      </c>
    </row>
    <row r="1951" spans="1:40">
      <c r="A1951" s="17">
        <v>1135083</v>
      </c>
      <c r="B1951" t="str">
        <f ca="1">VLOOKUP(A1951,'Fichier FI (en entrée)'!B:AH,3,0)</f>
        <v>RHKKZDDTTB</v>
      </c>
      <c r="C1951">
        <f t="shared" si="331"/>
        <v>662</v>
      </c>
      <c r="D1951">
        <f t="shared" si="341"/>
        <v>12.47</v>
      </c>
      <c r="E1951" s="14" t="str">
        <f>VLOOKUP(A1951,'Fichier FI (en entrée)'!B:AH,2,0)</f>
        <v>EV</v>
      </c>
      <c r="F1951" s="14" t="b">
        <f t="shared" si="332"/>
        <v>1</v>
      </c>
      <c r="G1951" s="14" t="b">
        <f>IFERROR(VLOOKUP(A1951,'Calculs FA (auto)'!A:F,6,0),FALSE)</f>
        <v>0</v>
      </c>
      <c r="H1951" s="14" t="b">
        <f t="shared" si="333"/>
        <v>0</v>
      </c>
      <c r="I1951" s="16">
        <f>IFERROR(VLOOKUP(A1951,'Moyennes FI (en entrée)'!B:N,7,0),"")</f>
        <v>11.47</v>
      </c>
      <c r="J1951" s="16">
        <f>IFERROR(VLOOKUP(VLOOKUP(A1951,'Fichier FI (en entrée)'!B:AH,33,0),Modificateurs!A$2:B$5,2,0),0)</f>
        <v>0</v>
      </c>
      <c r="K1951" s="16">
        <f>IFERROR(VLOOKUP(VLOOKUP(A1951,'Redoub FI (en entrée)'!B:N,7,0),Modificateurs!A$8:B$11,2,0),0)</f>
        <v>0</v>
      </c>
      <c r="L1951" s="16">
        <f>IFERROR(VLOOKUP(M1951,Modificateurs!D$1:E$94,2,0),0)</f>
        <v>1</v>
      </c>
      <c r="M1951" t="str">
        <f>VLOOKUP(A1951,'Fichier FI (en entrée)'!B:AH,16,0)&amp;" "&amp;VLOOKUP(A1951,'Fichier FI (en entrée)'!B:AH,20,0)&amp;" "&amp;VLOOKUP(A1951,'Fichier FI (en entrée)'!B:AH,27,0)&amp;" "&amp;VLOOKUP(A1951,'Fichier FI (en entrée)'!B:AH,29,0)</f>
        <v xml:space="preserve">  Scientifique Pas de spécialité (S.I)</v>
      </c>
      <c r="N1951" t="str">
        <f>VLOOKUP(A1951,'Fichier FI (en entrée)'!B:AH,8,0)</f>
        <v>Non scolarisé</v>
      </c>
      <c r="O1951" t="b">
        <f>AND(C1951&gt;Synthèse!B$8,C1951&lt;Synthèse!B$10,NOT(Y1951))</f>
        <v>1</v>
      </c>
      <c r="Q1951" s="60">
        <f>ROUNDUP(C1951/(Synthèse!$B$4+Synthèse!$B$1)*8,0)</f>
        <v>4</v>
      </c>
      <c r="R1951" s="60">
        <f>IFERROR(VLOOKUP(A1951,'Evaluations (formulaire)'!A:P,6,0)+VLOOKUP(A1951,'Evaluations (formulaire)'!A:P,7,0),0)</f>
        <v>0</v>
      </c>
      <c r="S1951" s="60">
        <f>IFERROR(VLOOKUP(A1951,'Evaluations (formulaire)'!A:P,8,0),0)</f>
        <v>0</v>
      </c>
      <c r="T1951" s="60">
        <f>IF(AND(ISBLANK(P1951),Q1951&lt;=2),Synthèse!$B$41,IF(AND(ISBLANK(P1951),Q1951&gt;=7),Synthèse!$C$41,R1951+S1951))</f>
        <v>0</v>
      </c>
      <c r="U1951" s="60">
        <f t="shared" si="334"/>
        <v>12.47</v>
      </c>
      <c r="V1951" s="60">
        <f t="shared" si="335"/>
        <v>662</v>
      </c>
      <c r="X1951" s="26">
        <v>604</v>
      </c>
      <c r="Y1951" s="26" t="b">
        <f>IFERROR(VLOOKUP(A1951,'Calculs FA (auto)'!A:O,15,0),FALSE)</f>
        <v>0</v>
      </c>
      <c r="Z1951" s="26">
        <f>IFERROR(VLOOKUP(A1951,'Evaluations (formulaire)'!A:M,9,0),0)</f>
        <v>0</v>
      </c>
      <c r="AA1951" s="135" t="b">
        <v>0</v>
      </c>
      <c r="AB1951" s="135" t="b">
        <v>1</v>
      </c>
      <c r="AC1951" s="135" t="b">
        <f t="shared" si="336"/>
        <v>0</v>
      </c>
      <c r="AD1951" s="135" t="b">
        <f t="shared" si="337"/>
        <v>1</v>
      </c>
      <c r="AE1951" s="135" t="b">
        <f t="shared" si="338"/>
        <v>0</v>
      </c>
      <c r="AF1951" s="135" t="b">
        <f>AND(AC1951,$V1951&lt;=Synthèse!$B$44)</f>
        <v>0</v>
      </c>
      <c r="AG1951" s="135" t="b">
        <f>AND(AD1951,$V1951&lt;=Synthèse!$B$44)</f>
        <v>1</v>
      </c>
      <c r="AH1951" s="135" t="b">
        <f>AND(AE1951,$V1951&lt;=Synthèse!$B$44)</f>
        <v>0</v>
      </c>
      <c r="AI1951" s="137" t="b">
        <v>1</v>
      </c>
      <c r="AJ1951" s="137" t="b">
        <v>0</v>
      </c>
      <c r="AK1951" s="137" t="b">
        <f t="shared" si="339"/>
        <v>1</v>
      </c>
      <c r="AL1951" s="137" t="b">
        <f t="shared" si="340"/>
        <v>0</v>
      </c>
      <c r="AM1951" s="137" t="b">
        <f>AND(AK1951,$V1951&lt;=Synthèse!$B$44)</f>
        <v>1</v>
      </c>
      <c r="AN1951" s="137" t="b">
        <f>AND(AL1951,$V1951&lt;=Synthèse!$B$44)</f>
        <v>0</v>
      </c>
    </row>
    <row r="1952" spans="1:40">
      <c r="A1952" s="17">
        <v>1136235</v>
      </c>
      <c r="B1952" t="str">
        <f ca="1">VLOOKUP(A1952,'Fichier FI (en entrée)'!B:AH,3,0)</f>
        <v>JBHMLTBTML</v>
      </c>
      <c r="C1952">
        <f t="shared" si="331"/>
        <v>1594</v>
      </c>
      <c r="D1952">
        <f t="shared" si="341"/>
        <v>-1.8499999999999996</v>
      </c>
      <c r="E1952" s="14" t="str">
        <f>VLOOKUP(A1952,'Fichier FI (en entrée)'!B:AH,2,0)</f>
        <v>EV</v>
      </c>
      <c r="F1952" s="14" t="b">
        <f t="shared" si="332"/>
        <v>1</v>
      </c>
      <c r="G1952" s="14" t="b">
        <f>IFERROR(VLOOKUP(A1952,'Calculs FA (auto)'!A:F,6,0),FALSE)</f>
        <v>1</v>
      </c>
      <c r="H1952" s="14" t="b">
        <f t="shared" si="333"/>
        <v>1</v>
      </c>
      <c r="I1952" s="16">
        <f>IFERROR(VLOOKUP(A1952,'Moyennes FI (en entrée)'!B:N,7,0),"")</f>
        <v>10.15</v>
      </c>
      <c r="J1952" s="16">
        <f>IFERROR(VLOOKUP(VLOOKUP(A1952,'Fichier FI (en entrée)'!B:AH,33,0),Modificateurs!A$2:B$5,2,0),0)</f>
        <v>0</v>
      </c>
      <c r="K1952" s="16">
        <f>IFERROR(VLOOKUP(VLOOKUP(A1952,'Redoub FI (en entrée)'!B:N,7,0),Modificateurs!A$8:B$11,2,0),0)</f>
        <v>0</v>
      </c>
      <c r="L1952" s="16">
        <f>IFERROR(VLOOKUP(M1952,Modificateurs!D$1:E$94,2,0),0)</f>
        <v>-12</v>
      </c>
      <c r="M1952" t="str">
        <f>VLOOKUP(A1952,'Fichier FI (en entrée)'!B:AH,16,0)&amp;" "&amp;VLOOKUP(A1952,'Fichier FI (en entrée)'!B:AH,20,0)&amp;" "&amp;VLOOKUP(A1952,'Fichier FI (en entrée)'!B:AH,27,0)&amp;" "&amp;VLOOKUP(A1952,'Fichier FI (en entrée)'!B:AH,29,0)</f>
        <v xml:space="preserve">  Sciences et technologies de la gestion Communication et gestion des ressources humaines</v>
      </c>
      <c r="N1952" t="str">
        <f>VLOOKUP(A1952,'Fichier FI (en entrée)'!B:AH,8,0)</f>
        <v>Scolarisé dans le supérieur en France</v>
      </c>
      <c r="O1952" t="b">
        <f>AND(C1952&gt;Synthèse!B$8,C1952&lt;Synthèse!B$10,NOT(Y1952))</f>
        <v>0</v>
      </c>
      <c r="Q1952" s="60">
        <f>ROUNDUP(C1952/(Synthèse!$B$4+Synthèse!$B$1)*8,0)</f>
        <v>8</v>
      </c>
      <c r="R1952" s="60">
        <f>IFERROR(VLOOKUP(A1952,'Evaluations (formulaire)'!A:P,6,0)+VLOOKUP(A1952,'Evaluations (formulaire)'!A:P,7,0),0)</f>
        <v>0</v>
      </c>
      <c r="S1952" s="60">
        <f>IFERROR(VLOOKUP(A1952,'Evaluations (formulaire)'!A:P,8,0),0)</f>
        <v>0</v>
      </c>
      <c r="T1952" s="60">
        <f>IF(AND(ISBLANK(P1952),Q1952&lt;=2),Synthèse!$B$41,IF(AND(ISBLANK(P1952),Q1952&gt;=7),Synthèse!$C$41,R1952+S1952))</f>
        <v>4.6296296296296294E-3</v>
      </c>
      <c r="U1952" s="60">
        <f t="shared" si="334"/>
        <v>-1.8453703703703701</v>
      </c>
      <c r="V1952" s="60">
        <f t="shared" si="335"/>
        <v>1594</v>
      </c>
      <c r="X1952" s="26">
        <v>1422</v>
      </c>
      <c r="Y1952" s="26" t="b">
        <f>IFERROR(VLOOKUP(A1952,'Calculs FA (auto)'!A:O,15,0),FALSE)</f>
        <v>0</v>
      </c>
      <c r="Z1952" s="26">
        <f>IFERROR(VLOOKUP(A1952,'Evaluations (formulaire)'!A:M,9,0),0)</f>
        <v>0</v>
      </c>
      <c r="AA1952" s="135" t="b">
        <v>0</v>
      </c>
      <c r="AB1952" s="135" t="b">
        <v>1</v>
      </c>
      <c r="AC1952" s="135" t="b">
        <f t="shared" si="336"/>
        <v>0</v>
      </c>
      <c r="AD1952" s="135" t="b">
        <f t="shared" si="337"/>
        <v>1</v>
      </c>
      <c r="AE1952" s="135" t="b">
        <f t="shared" si="338"/>
        <v>0</v>
      </c>
      <c r="AF1952" s="135" t="b">
        <f>AND(AC1952,$V1952&lt;=Synthèse!$B$44)</f>
        <v>0</v>
      </c>
      <c r="AG1952" s="135" t="b">
        <f>AND(AD1952,$V1952&lt;=Synthèse!$B$44)</f>
        <v>0</v>
      </c>
      <c r="AH1952" s="135" t="b">
        <f>AND(AE1952,$V1952&lt;=Synthèse!$B$44)</f>
        <v>0</v>
      </c>
      <c r="AI1952" s="137" t="b">
        <v>0</v>
      </c>
      <c r="AJ1952" s="137" t="b">
        <v>0</v>
      </c>
      <c r="AK1952" s="137" t="b">
        <f t="shared" si="339"/>
        <v>0</v>
      </c>
      <c r="AL1952" s="137" t="b">
        <f t="shared" si="340"/>
        <v>0</v>
      </c>
      <c r="AM1952" s="137" t="b">
        <f>AND(AK1952,$V1952&lt;=Synthèse!$B$44)</f>
        <v>0</v>
      </c>
      <c r="AN1952" s="137" t="b">
        <f>AND(AL1952,$V1952&lt;=Synthèse!$B$44)</f>
        <v>0</v>
      </c>
    </row>
    <row r="1953" spans="1:40">
      <c r="A1953" s="17">
        <v>1136239</v>
      </c>
      <c r="B1953" t="str">
        <f ca="1">VLOOKUP(A1953,'Fichier FI (en entrée)'!B:AH,3,0)</f>
        <v>LZRBHJQIKF</v>
      </c>
      <c r="C1953">
        <f t="shared" si="331"/>
        <v>2097</v>
      </c>
      <c r="D1953">
        <f t="shared" si="341"/>
        <v>-100</v>
      </c>
      <c r="E1953" s="14" t="str">
        <f>VLOOKUP(A1953,'Fichier FI (en entrée)'!B:AH,2,0)</f>
        <v>ENV</v>
      </c>
      <c r="F1953" s="14" t="b">
        <f t="shared" si="332"/>
        <v>0</v>
      </c>
      <c r="G1953" s="14" t="b">
        <f>IFERROR(VLOOKUP(A1953,'Calculs FA (auto)'!A:F,6,0),FALSE)</f>
        <v>0</v>
      </c>
      <c r="H1953" s="14" t="b">
        <f t="shared" si="333"/>
        <v>0</v>
      </c>
      <c r="I1953" s="16" t="str">
        <f>IFERROR(VLOOKUP(A1953,'Moyennes FI (en entrée)'!B:N,7,0),"")</f>
        <v/>
      </c>
      <c r="J1953" s="16">
        <f>IFERROR(VLOOKUP(VLOOKUP(A1953,'Fichier FI (en entrée)'!B:AH,33,0),Modificateurs!A$2:B$5,2,0),0)</f>
        <v>0</v>
      </c>
      <c r="K1953" s="16">
        <f>IFERROR(VLOOKUP(VLOOKUP(A1953,'Redoub FI (en entrée)'!B:N,7,0),Modificateurs!A$8:B$11,2,0),0)</f>
        <v>0</v>
      </c>
      <c r="L1953" s="16">
        <f>IFERROR(VLOOKUP(M1953,Modificateurs!D$1:E$94,2,0),0)</f>
        <v>0</v>
      </c>
      <c r="M1953" t="str">
        <f>VLOOKUP(A1953,'Fichier FI (en entrée)'!B:AH,16,0)&amp;" "&amp;VLOOKUP(A1953,'Fichier FI (en entrée)'!B:AH,20,0)&amp;" "&amp;VLOOKUP(A1953,'Fichier FI (en entrée)'!B:AH,27,0)&amp;" "&amp;VLOOKUP(A1953,'Fichier FI (en entrée)'!B:AH,29,0)</f>
        <v xml:space="preserve">   </v>
      </c>
      <c r="N1953" t="str">
        <f>VLOOKUP(A1953,'Fichier FI (en entrée)'!B:AH,8,0)</f>
        <v>Scolarisé dans le supérieur en France</v>
      </c>
      <c r="O1953" t="b">
        <f>AND(C1953&gt;Synthèse!B$8,C1953&lt;Synthèse!B$10,NOT(Y1953))</f>
        <v>0</v>
      </c>
      <c r="Q1953" s="60">
        <f>ROUNDUP(C1953/(Synthèse!$B$4+Synthèse!$B$1)*8,0)</f>
        <v>10</v>
      </c>
      <c r="R1953" s="60">
        <f>IFERROR(VLOOKUP(A1953,'Evaluations (formulaire)'!A:P,6,0)+VLOOKUP(A1953,'Evaluations (formulaire)'!A:P,7,0),0)</f>
        <v>0</v>
      </c>
      <c r="S1953" s="60">
        <f>IFERROR(VLOOKUP(A1953,'Evaluations (formulaire)'!A:P,8,0),0)</f>
        <v>0</v>
      </c>
      <c r="T1953" s="60">
        <f>IF(AND(ISBLANK(P1953),Q1953&lt;=2),Synthèse!$B$41,IF(AND(ISBLANK(P1953),Q1953&gt;=7),Synthèse!$C$41,R1953+S1953))</f>
        <v>4.6296296296296294E-3</v>
      </c>
      <c r="U1953" s="60">
        <f t="shared" si="334"/>
        <v>-99.995370370370367</v>
      </c>
      <c r="V1953" s="60">
        <f t="shared" si="335"/>
        <v>1983</v>
      </c>
      <c r="X1953" s="26">
        <v>64</v>
      </c>
      <c r="Y1953" s="26" t="b">
        <f>IFERROR(VLOOKUP(A1953,'Calculs FA (auto)'!A:O,15,0),FALSE)</f>
        <v>0</v>
      </c>
      <c r="Z1953" s="26">
        <f>IFERROR(VLOOKUP(A1953,'Evaluations (formulaire)'!A:M,9,0),0)</f>
        <v>0</v>
      </c>
      <c r="AA1953" s="135" t="b">
        <v>1</v>
      </c>
      <c r="AB1953" s="135" t="b">
        <v>0</v>
      </c>
      <c r="AC1953" s="135" t="b">
        <f t="shared" si="336"/>
        <v>0</v>
      </c>
      <c r="AD1953" s="135" t="b">
        <f t="shared" si="337"/>
        <v>0</v>
      </c>
      <c r="AE1953" s="135" t="b">
        <f t="shared" si="338"/>
        <v>0</v>
      </c>
      <c r="AF1953" s="135" t="b">
        <f>AND(AC1953,$V1953&lt;=Synthèse!$B$44)</f>
        <v>0</v>
      </c>
      <c r="AG1953" s="135" t="b">
        <f>AND(AD1953,$V1953&lt;=Synthèse!$B$44)</f>
        <v>0</v>
      </c>
      <c r="AH1953" s="135" t="b">
        <f>AND(AE1953,$V1953&lt;=Synthèse!$B$44)</f>
        <v>0</v>
      </c>
      <c r="AI1953" s="137" t="b">
        <v>0</v>
      </c>
      <c r="AJ1953" s="137" t="b">
        <v>1</v>
      </c>
      <c r="AK1953" s="137" t="b">
        <f t="shared" si="339"/>
        <v>0</v>
      </c>
      <c r="AL1953" s="137" t="b">
        <f t="shared" si="340"/>
        <v>0</v>
      </c>
      <c r="AM1953" s="137" t="b">
        <f>AND(AK1953,$V1953&lt;=Synthèse!$B$44)</f>
        <v>0</v>
      </c>
      <c r="AN1953" s="137" t="b">
        <f>AND(AL1953,$V1953&lt;=Synthèse!$B$44)</f>
        <v>0</v>
      </c>
    </row>
    <row r="1954" spans="1:40">
      <c r="A1954" s="17">
        <v>1137348</v>
      </c>
      <c r="B1954" t="str">
        <f ca="1">VLOOKUP(A1954,'Fichier FI (en entrée)'!B:AH,3,0)</f>
        <v>WRRMPJCPNB</v>
      </c>
      <c r="C1954">
        <f t="shared" si="331"/>
        <v>1303</v>
      </c>
      <c r="D1954">
        <f t="shared" si="341"/>
        <v>5.6400000000000006</v>
      </c>
      <c r="E1954" s="14" t="str">
        <f>VLOOKUP(A1954,'Fichier FI (en entrée)'!B:AH,2,0)</f>
        <v>EV</v>
      </c>
      <c r="F1954" s="14" t="b">
        <f t="shared" si="332"/>
        <v>1</v>
      </c>
      <c r="G1954" s="14" t="b">
        <f>IFERROR(VLOOKUP(A1954,'Calculs FA (auto)'!A:F,6,0),FALSE)</f>
        <v>0</v>
      </c>
      <c r="H1954" s="14" t="b">
        <f t="shared" si="333"/>
        <v>0</v>
      </c>
      <c r="I1954" s="16">
        <f>IFERROR(VLOOKUP(A1954,'Moyennes FI (en entrée)'!B:N,7,0),"")</f>
        <v>11.64</v>
      </c>
      <c r="J1954" s="16">
        <f>IFERROR(VLOOKUP(VLOOKUP(A1954,'Fichier FI (en entrée)'!B:AH,33,0),Modificateurs!A$2:B$5,2,0),0)</f>
        <v>0</v>
      </c>
      <c r="K1954" s="16">
        <f>IFERROR(VLOOKUP(VLOOKUP(A1954,'Redoub FI (en entrée)'!B:N,7,0),Modificateurs!A$8:B$11,2,0),0)</f>
        <v>0</v>
      </c>
      <c r="L1954" s="16">
        <f>IFERROR(VLOOKUP(M1954,Modificateurs!D$1:E$94,2,0),0)</f>
        <v>-6</v>
      </c>
      <c r="M1954" t="str">
        <f>VLOOKUP(A1954,'Fichier FI (en entrée)'!B:AH,16,0)&amp;" "&amp;VLOOKUP(A1954,'Fichier FI (en entrée)'!B:AH,20,0)&amp;" "&amp;VLOOKUP(A1954,'Fichier FI (en entrée)'!B:AH,27,0)&amp;" "&amp;VLOOKUP(A1954,'Fichier FI (en entrée)'!B:AH,29,0)</f>
        <v xml:space="preserve">  Sciences et Technologies de l'Industrie et du Développement Durable Innovation Technologique et Eco conception</v>
      </c>
      <c r="N1954" t="str">
        <f>VLOOKUP(A1954,'Fichier FI (en entrée)'!B:AH,8,0)</f>
        <v>Scolarisé dans le supérieur en France</v>
      </c>
      <c r="O1954" t="b">
        <f>AND(C1954&gt;Synthèse!B$8,C1954&lt;Synthèse!B$10,NOT(Y1954))</f>
        <v>0</v>
      </c>
      <c r="Q1954" s="60">
        <f>ROUNDUP(C1954/(Synthèse!$B$4+Synthèse!$B$1)*8,0)</f>
        <v>7</v>
      </c>
      <c r="R1954" s="60">
        <f>IFERROR(VLOOKUP(A1954,'Evaluations (formulaire)'!A:P,6,0)+VLOOKUP(A1954,'Evaluations (formulaire)'!A:P,7,0),0)</f>
        <v>0</v>
      </c>
      <c r="S1954" s="60">
        <f>IFERROR(VLOOKUP(A1954,'Evaluations (formulaire)'!A:P,8,0),0)</f>
        <v>0</v>
      </c>
      <c r="T1954" s="60">
        <f>IF(AND(ISBLANK(P1954),Q1954&lt;=2),Synthèse!$B$41,IF(AND(ISBLANK(P1954),Q1954&gt;=7),Synthèse!$C$41,R1954+S1954))</f>
        <v>4.6296296296296294E-3</v>
      </c>
      <c r="U1954" s="60">
        <f t="shared" si="334"/>
        <v>5.6446296296296303</v>
      </c>
      <c r="V1954" s="60">
        <f t="shared" si="335"/>
        <v>1303</v>
      </c>
      <c r="X1954" s="26">
        <v>1251</v>
      </c>
      <c r="Y1954" s="26" t="b">
        <f>IFERROR(VLOOKUP(A1954,'Calculs FA (auto)'!A:O,15,0),FALSE)</f>
        <v>0</v>
      </c>
      <c r="Z1954" s="26">
        <f>IFERROR(VLOOKUP(A1954,'Evaluations (formulaire)'!A:M,9,0),0)</f>
        <v>0</v>
      </c>
      <c r="AA1954" s="135" t="b">
        <v>1</v>
      </c>
      <c r="AB1954" s="135" t="b">
        <v>0</v>
      </c>
      <c r="AC1954" s="135" t="b">
        <f t="shared" si="336"/>
        <v>1</v>
      </c>
      <c r="AD1954" s="135" t="b">
        <f t="shared" si="337"/>
        <v>0</v>
      </c>
      <c r="AE1954" s="135" t="b">
        <f t="shared" si="338"/>
        <v>0</v>
      </c>
      <c r="AF1954" s="135" t="b">
        <f>AND(AC1954,$V1954&lt;=Synthèse!$B$44)</f>
        <v>0</v>
      </c>
      <c r="AG1954" s="135" t="b">
        <f>AND(AD1954,$V1954&lt;=Synthèse!$B$44)</f>
        <v>0</v>
      </c>
      <c r="AH1954" s="135" t="b">
        <f>AND(AE1954,$V1954&lt;=Synthèse!$B$44)</f>
        <v>0</v>
      </c>
      <c r="AI1954" s="137" t="b">
        <v>0</v>
      </c>
      <c r="AJ1954" s="137" t="b">
        <v>1</v>
      </c>
      <c r="AK1954" s="137" t="b">
        <f t="shared" si="339"/>
        <v>0</v>
      </c>
      <c r="AL1954" s="137" t="b">
        <f t="shared" si="340"/>
        <v>1</v>
      </c>
      <c r="AM1954" s="137" t="b">
        <f>AND(AK1954,$V1954&lt;=Synthèse!$B$44)</f>
        <v>0</v>
      </c>
      <c r="AN1954" s="137" t="b">
        <f>AND(AL1954,$V1954&lt;=Synthèse!$B$44)</f>
        <v>0</v>
      </c>
    </row>
    <row r="1955" spans="1:40">
      <c r="A1955" s="17">
        <v>1137656</v>
      </c>
      <c r="B1955" t="str">
        <f ca="1">VLOOKUP(A1955,'Fichier FI (en entrée)'!B:AH,3,0)</f>
        <v>EMELOSTZXB</v>
      </c>
      <c r="C1955">
        <f t="shared" si="331"/>
        <v>1724</v>
      </c>
      <c r="D1955">
        <f t="shared" si="341"/>
        <v>-20</v>
      </c>
      <c r="E1955" s="14" t="str">
        <f>VLOOKUP(A1955,'Fichier FI (en entrée)'!B:AH,2,0)</f>
        <v>EV</v>
      </c>
      <c r="F1955" s="14" t="b">
        <f t="shared" si="332"/>
        <v>1</v>
      </c>
      <c r="G1955" s="14" t="b">
        <f>IFERROR(VLOOKUP(A1955,'Calculs FA (auto)'!A:F,6,0),FALSE)</f>
        <v>0</v>
      </c>
      <c r="H1955" s="14" t="b">
        <f t="shared" si="333"/>
        <v>0</v>
      </c>
      <c r="I1955" s="16" t="str">
        <f>IFERROR(VLOOKUP(A1955,'Moyennes FI (en entrée)'!B:N,7,0),"")</f>
        <v/>
      </c>
      <c r="J1955" s="16">
        <f>IFERROR(VLOOKUP(VLOOKUP(A1955,'Fichier FI (en entrée)'!B:AH,33,0),Modificateurs!A$2:B$5,2,0),0)</f>
        <v>0</v>
      </c>
      <c r="K1955" s="16">
        <f>IFERROR(VLOOKUP(VLOOKUP(A1955,'Redoub FI (en entrée)'!B:N,7,0),Modificateurs!A$8:B$11,2,0),0)</f>
        <v>0</v>
      </c>
      <c r="L1955" s="16">
        <f>IFERROR(VLOOKUP(M1955,Modificateurs!D$1:E$94,2,0),0)</f>
        <v>0</v>
      </c>
      <c r="M1955" t="str">
        <f>VLOOKUP(A1955,'Fichier FI (en entrée)'!B:AH,16,0)&amp;" "&amp;VLOOKUP(A1955,'Fichier FI (en entrée)'!B:AH,20,0)&amp;" "&amp;VLOOKUP(A1955,'Fichier FI (en entrée)'!B:AH,27,0)&amp;" "&amp;VLOOKUP(A1955,'Fichier FI (en entrée)'!B:AH,29,0)</f>
        <v xml:space="preserve">   </v>
      </c>
      <c r="N1955" t="str">
        <f>VLOOKUP(A1955,'Fichier FI (en entrée)'!B:AH,8,0)</f>
        <v>Scolarisé en MC, FCIL, MGI, DAEU, MANN hors contrat,bac international</v>
      </c>
      <c r="O1955" t="b">
        <f>AND(C1955&gt;Synthèse!B$8,C1955&lt;Synthèse!B$10,NOT(Y1955))</f>
        <v>0</v>
      </c>
      <c r="Q1955" s="60">
        <f>ROUNDUP(C1955/(Synthèse!$B$4+Synthèse!$B$1)*8,0)</f>
        <v>8</v>
      </c>
      <c r="R1955" s="60">
        <f>IFERROR(VLOOKUP(A1955,'Evaluations (formulaire)'!A:P,6,0)+VLOOKUP(A1955,'Evaluations (formulaire)'!A:P,7,0),0)</f>
        <v>0</v>
      </c>
      <c r="S1955" s="60">
        <f>IFERROR(VLOOKUP(A1955,'Evaluations (formulaire)'!A:P,8,0),0)</f>
        <v>0</v>
      </c>
      <c r="T1955" s="60">
        <f>IF(AND(ISBLANK(P1955),Q1955&lt;=2),Synthèse!$B$41,IF(AND(ISBLANK(P1955),Q1955&gt;=7),Synthèse!$C$41,R1955+S1955))</f>
        <v>4.6296296296296294E-3</v>
      </c>
      <c r="U1955" s="60">
        <f t="shared" si="334"/>
        <v>-19.99537037037037</v>
      </c>
      <c r="V1955" s="60">
        <f t="shared" si="335"/>
        <v>1720</v>
      </c>
      <c r="X1955" s="26">
        <v>338</v>
      </c>
      <c r="Y1955" s="26" t="b">
        <f>IFERROR(VLOOKUP(A1955,'Calculs FA (auto)'!A:O,15,0),FALSE)</f>
        <v>0</v>
      </c>
      <c r="Z1955" s="26">
        <f>IFERROR(VLOOKUP(A1955,'Evaluations (formulaire)'!A:M,9,0),0)</f>
        <v>0</v>
      </c>
      <c r="AA1955" s="135" t="b">
        <v>0</v>
      </c>
      <c r="AB1955" s="135" t="b">
        <v>1</v>
      </c>
      <c r="AC1955" s="135" t="b">
        <f t="shared" si="336"/>
        <v>0</v>
      </c>
      <c r="AD1955" s="135" t="b">
        <f t="shared" si="337"/>
        <v>1</v>
      </c>
      <c r="AE1955" s="135" t="b">
        <f t="shared" si="338"/>
        <v>0</v>
      </c>
      <c r="AF1955" s="135" t="b">
        <f>AND(AC1955,$V1955&lt;=Synthèse!$B$44)</f>
        <v>0</v>
      </c>
      <c r="AG1955" s="135" t="b">
        <f>AND(AD1955,$V1955&lt;=Synthèse!$B$44)</f>
        <v>0</v>
      </c>
      <c r="AH1955" s="135" t="b">
        <f>AND(AE1955,$V1955&lt;=Synthèse!$B$44)</f>
        <v>0</v>
      </c>
      <c r="AI1955" s="137" t="b">
        <v>0</v>
      </c>
      <c r="AJ1955" s="137" t="b">
        <v>0</v>
      </c>
      <c r="AK1955" s="137" t="b">
        <f t="shared" si="339"/>
        <v>0</v>
      </c>
      <c r="AL1955" s="137" t="b">
        <f t="shared" si="340"/>
        <v>0</v>
      </c>
      <c r="AM1955" s="137" t="b">
        <f>AND(AK1955,$V1955&lt;=Synthèse!$B$44)</f>
        <v>0</v>
      </c>
      <c r="AN1955" s="137" t="b">
        <f>AND(AL1955,$V1955&lt;=Synthèse!$B$44)</f>
        <v>0</v>
      </c>
    </row>
    <row r="1956" spans="1:40">
      <c r="A1956" s="17">
        <v>1137987</v>
      </c>
      <c r="B1956" t="str">
        <f ca="1">VLOOKUP(A1956,'Fichier FI (en entrée)'!B:AH,3,0)</f>
        <v>CUEDMEUIWV</v>
      </c>
      <c r="C1956">
        <f t="shared" si="331"/>
        <v>1422</v>
      </c>
      <c r="D1956">
        <f t="shared" si="341"/>
        <v>3.1400000000000006</v>
      </c>
      <c r="E1956" s="14" t="str">
        <f>VLOOKUP(A1956,'Fichier FI (en entrée)'!B:AH,2,0)</f>
        <v>EV</v>
      </c>
      <c r="F1956" s="14" t="b">
        <f t="shared" si="332"/>
        <v>1</v>
      </c>
      <c r="G1956" s="14" t="b">
        <f>IFERROR(VLOOKUP(A1956,'Calculs FA (auto)'!A:F,6,0),FALSE)</f>
        <v>0</v>
      </c>
      <c r="H1956" s="14" t="b">
        <f t="shared" si="333"/>
        <v>0</v>
      </c>
      <c r="I1956" s="16">
        <f>IFERROR(VLOOKUP(A1956,'Moyennes FI (en entrée)'!B:N,7,0),"")</f>
        <v>9.14</v>
      </c>
      <c r="J1956" s="16">
        <f>IFERROR(VLOOKUP(VLOOKUP(A1956,'Fichier FI (en entrée)'!B:AH,33,0),Modificateurs!A$2:B$5,2,0),0)</f>
        <v>0</v>
      </c>
      <c r="K1956" s="16">
        <f>IFERROR(VLOOKUP(VLOOKUP(A1956,'Redoub FI (en entrée)'!B:N,7,0),Modificateurs!A$8:B$11,2,0),0)</f>
        <v>0</v>
      </c>
      <c r="L1956" s="16">
        <f>IFERROR(VLOOKUP(M1956,Modificateurs!D$1:E$94,2,0),0)</f>
        <v>-6</v>
      </c>
      <c r="M1956" t="str">
        <f>VLOOKUP(A1956,'Fichier FI (en entrée)'!B:AH,16,0)&amp;" "&amp;VLOOKUP(A1956,'Fichier FI (en entrée)'!B:AH,20,0)&amp;" "&amp;VLOOKUP(A1956,'Fichier FI (en entrée)'!B:AH,27,0)&amp;" "&amp;VLOOKUP(A1956,'Fichier FI (en entrée)'!B:AH,29,0)</f>
        <v xml:space="preserve">  Sciences et Technologies de l'Industrie et du Développement Durable Innovation Technologique et Eco conception</v>
      </c>
      <c r="N1956" t="str">
        <f>VLOOKUP(A1956,'Fichier FI (en entrée)'!B:AH,8,0)</f>
        <v>Scolarisé dans le supérieur en France</v>
      </c>
      <c r="O1956" t="b">
        <f>AND(C1956&gt;Synthèse!B$8,C1956&lt;Synthèse!B$10,NOT(Y1956))</f>
        <v>0</v>
      </c>
      <c r="Q1956" s="60">
        <f>ROUNDUP(C1956/(Synthèse!$B$4+Synthèse!$B$1)*8,0)</f>
        <v>7</v>
      </c>
      <c r="R1956" s="60">
        <f>IFERROR(VLOOKUP(A1956,'Evaluations (formulaire)'!A:P,6,0)+VLOOKUP(A1956,'Evaluations (formulaire)'!A:P,7,0),0)</f>
        <v>0</v>
      </c>
      <c r="S1956" s="60">
        <f>IFERROR(VLOOKUP(A1956,'Evaluations (formulaire)'!A:P,8,0),0)</f>
        <v>0</v>
      </c>
      <c r="T1956" s="60">
        <f>IF(AND(ISBLANK(P1956),Q1956&lt;=2),Synthèse!$B$41,IF(AND(ISBLANK(P1956),Q1956&gt;=7),Synthèse!$C$41,R1956+S1956))</f>
        <v>4.6296296296296294E-3</v>
      </c>
      <c r="U1956" s="60">
        <f t="shared" si="334"/>
        <v>3.1446296296296303</v>
      </c>
      <c r="V1956" s="60">
        <f t="shared" si="335"/>
        <v>1422</v>
      </c>
      <c r="X1956" s="26">
        <v>1174</v>
      </c>
      <c r="Y1956" s="26" t="b">
        <f>IFERROR(VLOOKUP(A1956,'Calculs FA (auto)'!A:O,15,0),FALSE)</f>
        <v>0</v>
      </c>
      <c r="Z1956" s="26">
        <f>IFERROR(VLOOKUP(A1956,'Evaluations (formulaire)'!A:M,9,0),0)</f>
        <v>0</v>
      </c>
      <c r="AA1956" s="135" t="b">
        <v>1</v>
      </c>
      <c r="AB1956" s="135" t="b">
        <v>0</v>
      </c>
      <c r="AC1956" s="135" t="b">
        <f t="shared" si="336"/>
        <v>1</v>
      </c>
      <c r="AD1956" s="135" t="b">
        <f t="shared" si="337"/>
        <v>0</v>
      </c>
      <c r="AE1956" s="135" t="b">
        <f t="shared" si="338"/>
        <v>0</v>
      </c>
      <c r="AF1956" s="135" t="b">
        <f>AND(AC1956,$V1956&lt;=Synthèse!$B$44)</f>
        <v>0</v>
      </c>
      <c r="AG1956" s="135" t="b">
        <f>AND(AD1956,$V1956&lt;=Synthèse!$B$44)</f>
        <v>0</v>
      </c>
      <c r="AH1956" s="135" t="b">
        <f>AND(AE1956,$V1956&lt;=Synthèse!$B$44)</f>
        <v>0</v>
      </c>
      <c r="AI1956" s="137" t="b">
        <v>0</v>
      </c>
      <c r="AJ1956" s="137" t="b">
        <v>1</v>
      </c>
      <c r="AK1956" s="137" t="b">
        <f t="shared" si="339"/>
        <v>0</v>
      </c>
      <c r="AL1956" s="137" t="b">
        <f t="shared" si="340"/>
        <v>1</v>
      </c>
      <c r="AM1956" s="137" t="b">
        <f>AND(AK1956,$V1956&lt;=Synthèse!$B$44)</f>
        <v>0</v>
      </c>
      <c r="AN1956" s="137" t="b">
        <f>AND(AL1956,$V1956&lt;=Synthèse!$B$44)</f>
        <v>0</v>
      </c>
    </row>
    <row r="1957" spans="1:40">
      <c r="A1957" s="17">
        <v>1139404</v>
      </c>
      <c r="B1957" t="str">
        <f ca="1">VLOOKUP(A1957,'Fichier FI (en entrée)'!B:AH,3,0)</f>
        <v>KVNGAELCHQ</v>
      </c>
      <c r="C1957">
        <f t="shared" si="331"/>
        <v>2097</v>
      </c>
      <c r="D1957">
        <f t="shared" si="341"/>
        <v>-100</v>
      </c>
      <c r="E1957" s="14" t="str">
        <f>VLOOKUP(A1957,'Fichier FI (en entrée)'!B:AH,2,0)</f>
        <v>ENV</v>
      </c>
      <c r="F1957" s="14" t="b">
        <f t="shared" si="332"/>
        <v>0</v>
      </c>
      <c r="G1957" s="14" t="b">
        <f>IFERROR(VLOOKUP(A1957,'Calculs FA (auto)'!A:F,6,0),FALSE)</f>
        <v>0</v>
      </c>
      <c r="H1957" s="14" t="b">
        <f t="shared" si="333"/>
        <v>0</v>
      </c>
      <c r="I1957" s="16" t="str">
        <f>IFERROR(VLOOKUP(A1957,'Moyennes FI (en entrée)'!B:N,7,0),"")</f>
        <v/>
      </c>
      <c r="J1957" s="16">
        <f>IFERROR(VLOOKUP(VLOOKUP(A1957,'Fichier FI (en entrée)'!B:AH,33,0),Modificateurs!A$2:B$5,2,0),0)</f>
        <v>0</v>
      </c>
      <c r="K1957" s="16">
        <f>IFERROR(VLOOKUP(VLOOKUP(A1957,'Redoub FI (en entrée)'!B:N,7,0),Modificateurs!A$8:B$11,2,0),0)</f>
        <v>0</v>
      </c>
      <c r="L1957" s="16">
        <f>IFERROR(VLOOKUP(M1957,Modificateurs!D$1:E$94,2,0),0)</f>
        <v>-6</v>
      </c>
      <c r="M1957" t="str">
        <f>VLOOKUP(A1957,'Fichier FI (en entrée)'!B:AH,16,0)&amp;" "&amp;VLOOKUP(A1957,'Fichier FI (en entrée)'!B:AH,20,0)&amp;" "&amp;VLOOKUP(A1957,'Fichier FI (en entrée)'!B:AH,27,0)&amp;" "&amp;VLOOKUP(A1957,'Fichier FI (en entrée)'!B:AH,29,0)</f>
        <v xml:space="preserve">  Economique et social Sciences économiques et sociales</v>
      </c>
      <c r="N1957" t="str">
        <f>VLOOKUP(A1957,'Fichier FI (en entrée)'!B:AH,8,0)</f>
        <v>Scolarisé dans le supérieur en France</v>
      </c>
      <c r="O1957" t="b">
        <f>AND(C1957&gt;Synthèse!B$8,C1957&lt;Synthèse!B$10,NOT(Y1957))</f>
        <v>0</v>
      </c>
      <c r="Q1957" s="60">
        <f>ROUNDUP(C1957/(Synthèse!$B$4+Synthèse!$B$1)*8,0)</f>
        <v>10</v>
      </c>
      <c r="R1957" s="60">
        <f>IFERROR(VLOOKUP(A1957,'Evaluations (formulaire)'!A:P,6,0)+VLOOKUP(A1957,'Evaluations (formulaire)'!A:P,7,0),0)</f>
        <v>0</v>
      </c>
      <c r="S1957" s="60">
        <f>IFERROR(VLOOKUP(A1957,'Evaluations (formulaire)'!A:P,8,0),0)</f>
        <v>0</v>
      </c>
      <c r="T1957" s="60">
        <f>IF(AND(ISBLANK(P1957),Q1957&lt;=2),Synthèse!$B$41,IF(AND(ISBLANK(P1957),Q1957&gt;=7),Synthèse!$C$41,R1957+S1957))</f>
        <v>4.6296296296296294E-3</v>
      </c>
      <c r="U1957" s="60">
        <f t="shared" si="334"/>
        <v>-99.995370370370367</v>
      </c>
      <c r="V1957" s="60">
        <f t="shared" si="335"/>
        <v>1983</v>
      </c>
      <c r="X1957" s="26">
        <v>1760</v>
      </c>
      <c r="Y1957" s="26" t="b">
        <f>IFERROR(VLOOKUP(A1957,'Calculs FA (auto)'!A:O,15,0),FALSE)</f>
        <v>0</v>
      </c>
      <c r="Z1957" s="26">
        <f>IFERROR(VLOOKUP(A1957,'Evaluations (formulaire)'!A:M,9,0),0)</f>
        <v>0</v>
      </c>
      <c r="AA1957" s="135" t="b">
        <v>1</v>
      </c>
      <c r="AB1957" s="135" t="b">
        <v>0</v>
      </c>
      <c r="AC1957" s="135" t="b">
        <f t="shared" si="336"/>
        <v>0</v>
      </c>
      <c r="AD1957" s="135" t="b">
        <f t="shared" si="337"/>
        <v>0</v>
      </c>
      <c r="AE1957" s="135" t="b">
        <f t="shared" si="338"/>
        <v>0</v>
      </c>
      <c r="AF1957" s="135" t="b">
        <f>AND(AC1957,$V1957&lt;=Synthèse!$B$44)</f>
        <v>0</v>
      </c>
      <c r="AG1957" s="135" t="b">
        <f>AND(AD1957,$V1957&lt;=Synthèse!$B$44)</f>
        <v>0</v>
      </c>
      <c r="AH1957" s="135" t="b">
        <f>AND(AE1957,$V1957&lt;=Synthèse!$B$44)</f>
        <v>0</v>
      </c>
      <c r="AI1957" s="137" t="b">
        <v>0</v>
      </c>
      <c r="AJ1957" s="137" t="b">
        <v>1</v>
      </c>
      <c r="AK1957" s="137" t="b">
        <f t="shared" si="339"/>
        <v>0</v>
      </c>
      <c r="AL1957" s="137" t="b">
        <f t="shared" si="340"/>
        <v>0</v>
      </c>
      <c r="AM1957" s="137" t="b">
        <f>AND(AK1957,$V1957&lt;=Synthèse!$B$44)</f>
        <v>0</v>
      </c>
      <c r="AN1957" s="137" t="b">
        <f>AND(AL1957,$V1957&lt;=Synthèse!$B$44)</f>
        <v>0</v>
      </c>
    </row>
    <row r="1958" spans="1:40">
      <c r="A1958" s="17">
        <v>1139528</v>
      </c>
      <c r="B1958" t="str">
        <f ca="1">VLOOKUP(A1958,'Fichier FI (en entrée)'!B:AH,3,0)</f>
        <v>WKLPHSTHVY</v>
      </c>
      <c r="C1958">
        <f t="shared" si="331"/>
        <v>1002</v>
      </c>
      <c r="D1958">
        <f t="shared" si="341"/>
        <v>10.32</v>
      </c>
      <c r="E1958" s="14" t="str">
        <f>VLOOKUP(A1958,'Fichier FI (en entrée)'!B:AH,2,0)</f>
        <v>EV</v>
      </c>
      <c r="F1958" s="14" t="b">
        <f t="shared" si="332"/>
        <v>1</v>
      </c>
      <c r="G1958" s="14" t="b">
        <f>IFERROR(VLOOKUP(A1958,'Calculs FA (auto)'!A:F,6,0),FALSE)</f>
        <v>0</v>
      </c>
      <c r="H1958" s="14" t="b">
        <f t="shared" si="333"/>
        <v>0</v>
      </c>
      <c r="I1958" s="16">
        <f>IFERROR(VLOOKUP(A1958,'Moyennes FI (en entrée)'!B:N,7,0),"")</f>
        <v>8.32</v>
      </c>
      <c r="J1958" s="16">
        <f>IFERROR(VLOOKUP(VLOOKUP(A1958,'Fichier FI (en entrée)'!B:AH,33,0),Modificateurs!A$2:B$5,2,0),0)</f>
        <v>0</v>
      </c>
      <c r="K1958" s="16">
        <f>IFERROR(VLOOKUP(VLOOKUP(A1958,'Redoub FI (en entrée)'!B:N,7,0),Modificateurs!A$8:B$11,2,0),0)</f>
        <v>0</v>
      </c>
      <c r="L1958" s="16">
        <f>IFERROR(VLOOKUP(M1958,Modificateurs!D$1:E$94,2,0),0)</f>
        <v>2</v>
      </c>
      <c r="M1958" t="str">
        <f>VLOOKUP(A1958,'Fichier FI (en entrée)'!B:AH,16,0)&amp;" "&amp;VLOOKUP(A1958,'Fichier FI (en entrée)'!B:AH,20,0)&amp;" "&amp;VLOOKUP(A1958,'Fichier FI (en entrée)'!B:AH,27,0)&amp;" "&amp;VLOOKUP(A1958,'Fichier FI (en entrée)'!B:AH,29,0)</f>
        <v xml:space="preserve">  Sciences et Technologies de l'Industrie et du Développement Durable Système informatique et numérique</v>
      </c>
      <c r="N1958" t="str">
        <f>VLOOKUP(A1958,'Fichier FI (en entrée)'!B:AH,8,0)</f>
        <v>Scolarisé dans le supérieur en France</v>
      </c>
      <c r="O1958" t="b">
        <f>AND(C1958&gt;Synthèse!B$8,C1958&lt;Synthèse!B$10,NOT(Y1958))</f>
        <v>1</v>
      </c>
      <c r="Q1958" s="60">
        <f>ROUNDUP(C1958/(Synthèse!$B$4+Synthèse!$B$1)*8,0)</f>
        <v>5</v>
      </c>
      <c r="R1958" s="60">
        <f>IFERROR(VLOOKUP(A1958,'Evaluations (formulaire)'!A:P,6,0)+VLOOKUP(A1958,'Evaluations (formulaire)'!A:P,7,0),0)</f>
        <v>0</v>
      </c>
      <c r="S1958" s="60">
        <f>IFERROR(VLOOKUP(A1958,'Evaluations (formulaire)'!A:P,8,0),0)</f>
        <v>0</v>
      </c>
      <c r="T1958" s="60">
        <f>IF(AND(ISBLANK(P1958),Q1958&lt;=2),Synthèse!$B$41,IF(AND(ISBLANK(P1958),Q1958&gt;=7),Synthèse!$C$41,R1958+S1958))</f>
        <v>0</v>
      </c>
      <c r="U1958" s="60">
        <f t="shared" si="334"/>
        <v>10.32</v>
      </c>
      <c r="V1958" s="60">
        <f t="shared" si="335"/>
        <v>1002</v>
      </c>
      <c r="X1958" s="26">
        <v>881</v>
      </c>
      <c r="Y1958" s="26" t="b">
        <f>IFERROR(VLOOKUP(A1958,'Calculs FA (auto)'!A:O,15,0),FALSE)</f>
        <v>0</v>
      </c>
      <c r="Z1958" s="26">
        <f>IFERROR(VLOOKUP(A1958,'Evaluations (formulaire)'!A:M,9,0),0)</f>
        <v>0</v>
      </c>
      <c r="AA1958" s="135" t="b">
        <v>0</v>
      </c>
      <c r="AB1958" s="135" t="b">
        <v>1</v>
      </c>
      <c r="AC1958" s="135" t="b">
        <f t="shared" si="336"/>
        <v>0</v>
      </c>
      <c r="AD1958" s="135" t="b">
        <f t="shared" si="337"/>
        <v>1</v>
      </c>
      <c r="AE1958" s="135" t="b">
        <f t="shared" si="338"/>
        <v>0</v>
      </c>
      <c r="AF1958" s="135" t="b">
        <f>AND(AC1958,$V1958&lt;=Synthèse!$B$44)</f>
        <v>0</v>
      </c>
      <c r="AG1958" s="135" t="b">
        <f>AND(AD1958,$V1958&lt;=Synthèse!$B$44)</f>
        <v>0</v>
      </c>
      <c r="AH1958" s="135" t="b">
        <f>AND(AE1958,$V1958&lt;=Synthèse!$B$44)</f>
        <v>0</v>
      </c>
      <c r="AI1958" s="137" t="b">
        <v>1</v>
      </c>
      <c r="AJ1958" s="137" t="b">
        <v>0</v>
      </c>
      <c r="AK1958" s="137" t="b">
        <f t="shared" si="339"/>
        <v>1</v>
      </c>
      <c r="AL1958" s="137" t="b">
        <f t="shared" si="340"/>
        <v>0</v>
      </c>
      <c r="AM1958" s="137" t="b">
        <f>AND(AK1958,$V1958&lt;=Synthèse!$B$44)</f>
        <v>0</v>
      </c>
      <c r="AN1958" s="137" t="b">
        <f>AND(AL1958,$V1958&lt;=Synthèse!$B$44)</f>
        <v>0</v>
      </c>
    </row>
    <row r="1959" spans="1:40">
      <c r="A1959" s="17">
        <v>1139600</v>
      </c>
      <c r="B1959" t="str">
        <f ca="1">VLOOKUP(A1959,'Fichier FI (en entrée)'!B:AH,3,0)</f>
        <v>DEOFPUVBWB</v>
      </c>
      <c r="C1959">
        <f t="shared" si="331"/>
        <v>1263</v>
      </c>
      <c r="D1959">
        <f t="shared" si="341"/>
        <v>6.58</v>
      </c>
      <c r="E1959" s="14" t="str">
        <f>VLOOKUP(A1959,'Fichier FI (en entrée)'!B:AH,2,0)</f>
        <v>EV</v>
      </c>
      <c r="F1959" s="14" t="b">
        <f t="shared" si="332"/>
        <v>1</v>
      </c>
      <c r="G1959" s="14" t="b">
        <f>IFERROR(VLOOKUP(A1959,'Calculs FA (auto)'!A:F,6,0),FALSE)</f>
        <v>0</v>
      </c>
      <c r="H1959" s="14" t="b">
        <f t="shared" si="333"/>
        <v>0</v>
      </c>
      <c r="I1959" s="16">
        <f>IFERROR(VLOOKUP(A1959,'Moyennes FI (en entrée)'!B:N,7,0),"")</f>
        <v>9.58</v>
      </c>
      <c r="J1959" s="16">
        <f>IFERROR(VLOOKUP(VLOOKUP(A1959,'Fichier FI (en entrée)'!B:AH,33,0),Modificateurs!A$2:B$5,2,0),0)</f>
        <v>0</v>
      </c>
      <c r="K1959" s="16">
        <f>IFERROR(VLOOKUP(VLOOKUP(A1959,'Redoub FI (en entrée)'!B:N,7,0),Modificateurs!A$8:B$11,2,0),0)</f>
        <v>0</v>
      </c>
      <c r="L1959" s="16">
        <f>IFERROR(VLOOKUP(M1959,Modificateurs!D$1:E$94,2,0),0)</f>
        <v>-3</v>
      </c>
      <c r="M1959" t="str">
        <f>VLOOKUP(A1959,'Fichier FI (en entrée)'!B:AH,16,0)&amp;" "&amp;VLOOKUP(A1959,'Fichier FI (en entrée)'!B:AH,20,0)&amp;" "&amp;VLOOKUP(A1959,'Fichier FI (en entrée)'!B:AH,27,0)&amp;" "&amp;VLOOKUP(A1959,'Fichier FI (en entrée)'!B:AH,29,0)</f>
        <v xml:space="preserve">  Economique et social Mathématiques</v>
      </c>
      <c r="N1959" t="str">
        <f>VLOOKUP(A1959,'Fichier FI (en entrée)'!B:AH,8,0)</f>
        <v>Scolarisé dans le supérieur en France</v>
      </c>
      <c r="O1959" t="b">
        <f>AND(C1959&gt;Synthèse!B$8,C1959&lt;Synthèse!B$10,NOT(Y1959))</f>
        <v>0</v>
      </c>
      <c r="Q1959" s="60">
        <f>ROUNDUP(C1959/(Synthèse!$B$4+Synthèse!$B$1)*8,0)</f>
        <v>6</v>
      </c>
      <c r="R1959" s="60">
        <f>IFERROR(VLOOKUP(A1959,'Evaluations (formulaire)'!A:P,6,0)+VLOOKUP(A1959,'Evaluations (formulaire)'!A:P,7,0),0)</f>
        <v>0</v>
      </c>
      <c r="S1959" s="60">
        <f>IFERROR(VLOOKUP(A1959,'Evaluations (formulaire)'!A:P,8,0),0)</f>
        <v>0</v>
      </c>
      <c r="T1959" s="60">
        <f>IF(AND(ISBLANK(P1959),Q1959&lt;=2),Synthèse!$B$41,IF(AND(ISBLANK(P1959),Q1959&gt;=7),Synthèse!$C$41,R1959+S1959))</f>
        <v>0</v>
      </c>
      <c r="U1959" s="60">
        <f t="shared" si="334"/>
        <v>6.58</v>
      </c>
      <c r="V1959" s="60">
        <f t="shared" si="335"/>
        <v>1263</v>
      </c>
      <c r="X1959" s="26">
        <v>1839</v>
      </c>
      <c r="Y1959" s="26" t="b">
        <f>IFERROR(VLOOKUP(A1959,'Calculs FA (auto)'!A:O,15,0),FALSE)</f>
        <v>0</v>
      </c>
      <c r="Z1959" s="26">
        <f>IFERROR(VLOOKUP(A1959,'Evaluations (formulaire)'!A:M,9,0),0)</f>
        <v>0</v>
      </c>
      <c r="AA1959" s="135" t="b">
        <v>0</v>
      </c>
      <c r="AB1959" s="135" t="b">
        <v>0</v>
      </c>
      <c r="AC1959" s="135" t="b">
        <f t="shared" si="336"/>
        <v>0</v>
      </c>
      <c r="AD1959" s="135" t="b">
        <f t="shared" si="337"/>
        <v>0</v>
      </c>
      <c r="AE1959" s="135" t="b">
        <f t="shared" si="338"/>
        <v>1</v>
      </c>
      <c r="AF1959" s="135" t="b">
        <f>AND(AC1959,$V1959&lt;=Synthèse!$B$44)</f>
        <v>0</v>
      </c>
      <c r="AG1959" s="135" t="b">
        <f>AND(AD1959,$V1959&lt;=Synthèse!$B$44)</f>
        <v>0</v>
      </c>
      <c r="AH1959" s="135" t="b">
        <f>AND(AE1959,$V1959&lt;=Synthèse!$B$44)</f>
        <v>0</v>
      </c>
      <c r="AI1959" s="137" t="b">
        <v>0</v>
      </c>
      <c r="AJ1959" s="137" t="b">
        <v>0</v>
      </c>
      <c r="AK1959" s="137" t="b">
        <f t="shared" si="339"/>
        <v>0</v>
      </c>
      <c r="AL1959" s="137" t="b">
        <f t="shared" si="340"/>
        <v>0</v>
      </c>
      <c r="AM1959" s="137" t="b">
        <f>AND(AK1959,$V1959&lt;=Synthèse!$B$44)</f>
        <v>0</v>
      </c>
      <c r="AN1959" s="137" t="b">
        <f>AND(AL1959,$V1959&lt;=Synthèse!$B$44)</f>
        <v>0</v>
      </c>
    </row>
    <row r="1960" spans="1:40">
      <c r="A1960" s="17">
        <v>1139889</v>
      </c>
      <c r="B1960" t="str">
        <f ca="1">VLOOKUP(A1960,'Fichier FI (en entrée)'!B:AH,3,0)</f>
        <v>RSFKYDENAI</v>
      </c>
      <c r="C1960">
        <f t="shared" si="331"/>
        <v>842</v>
      </c>
      <c r="D1960">
        <f t="shared" si="341"/>
        <v>11.48</v>
      </c>
      <c r="E1960" s="14" t="str">
        <f>VLOOKUP(A1960,'Fichier FI (en entrée)'!B:AH,2,0)</f>
        <v>EV</v>
      </c>
      <c r="F1960" s="14" t="b">
        <f t="shared" si="332"/>
        <v>1</v>
      </c>
      <c r="G1960" s="14" t="b">
        <f>IFERROR(VLOOKUP(A1960,'Calculs FA (auto)'!A:F,6,0),FALSE)</f>
        <v>0</v>
      </c>
      <c r="H1960" s="14" t="b">
        <f t="shared" si="333"/>
        <v>0</v>
      </c>
      <c r="I1960" s="16">
        <f>IFERROR(VLOOKUP(A1960,'Moyennes FI (en entrée)'!B:N,7,0),"")</f>
        <v>9.48</v>
      </c>
      <c r="J1960" s="16">
        <f>IFERROR(VLOOKUP(VLOOKUP(A1960,'Fichier FI (en entrée)'!B:AH,33,0),Modificateurs!A$2:B$5,2,0),0)</f>
        <v>0</v>
      </c>
      <c r="K1960" s="16">
        <f>IFERROR(VLOOKUP(VLOOKUP(A1960,'Redoub FI (en entrée)'!B:N,7,0),Modificateurs!A$8:B$11,2,0),0)</f>
        <v>0</v>
      </c>
      <c r="L1960" s="16">
        <f>IFERROR(VLOOKUP(M1960,Modificateurs!D$1:E$94,2,0),0)</f>
        <v>2</v>
      </c>
      <c r="M1960" t="str">
        <f>VLOOKUP(A1960,'Fichier FI (en entrée)'!B:AH,16,0)&amp;" "&amp;VLOOKUP(A1960,'Fichier FI (en entrée)'!B:AH,20,0)&amp;" "&amp;VLOOKUP(A1960,'Fichier FI (en entrée)'!B:AH,27,0)&amp;" "&amp;VLOOKUP(A1960,'Fichier FI (en entrée)'!B:AH,29,0)</f>
        <v xml:space="preserve">  Scientifique Physique-chimie</v>
      </c>
      <c r="N1960" t="str">
        <f>VLOOKUP(A1960,'Fichier FI (en entrée)'!B:AH,8,0)</f>
        <v>Non scolarisé</v>
      </c>
      <c r="O1960" t="b">
        <f>AND(C1960&gt;Synthèse!B$8,C1960&lt;Synthèse!B$10,NOT(Y1960))</f>
        <v>1</v>
      </c>
      <c r="Q1960" s="60">
        <f>ROUNDUP(C1960/(Synthèse!$B$4+Synthèse!$B$1)*8,0)</f>
        <v>4</v>
      </c>
      <c r="R1960" s="60">
        <f>IFERROR(VLOOKUP(A1960,'Evaluations (formulaire)'!A:P,6,0)+VLOOKUP(A1960,'Evaluations (formulaire)'!A:P,7,0),0)</f>
        <v>0</v>
      </c>
      <c r="S1960" s="60">
        <f>IFERROR(VLOOKUP(A1960,'Evaluations (formulaire)'!A:P,8,0),0)</f>
        <v>0</v>
      </c>
      <c r="T1960" s="60">
        <f>IF(AND(ISBLANK(P1960),Q1960&lt;=2),Synthèse!$B$41,IF(AND(ISBLANK(P1960),Q1960&gt;=7),Synthèse!$C$41,R1960+S1960))</f>
        <v>0</v>
      </c>
      <c r="U1960" s="60">
        <f t="shared" si="334"/>
        <v>11.48</v>
      </c>
      <c r="V1960" s="60">
        <f t="shared" si="335"/>
        <v>842</v>
      </c>
      <c r="X1960" s="26">
        <v>2076</v>
      </c>
      <c r="Y1960" s="26" t="b">
        <f>IFERROR(VLOOKUP(A1960,'Calculs FA (auto)'!A:O,15,0),FALSE)</f>
        <v>0</v>
      </c>
      <c r="Z1960" s="26">
        <f>IFERROR(VLOOKUP(A1960,'Evaluations (formulaire)'!A:M,9,0),0)</f>
        <v>0</v>
      </c>
      <c r="AA1960" s="135" t="b">
        <v>0</v>
      </c>
      <c r="AB1960" s="135" t="b">
        <v>1</v>
      </c>
      <c r="AC1960" s="135" t="b">
        <f t="shared" si="336"/>
        <v>0</v>
      </c>
      <c r="AD1960" s="135" t="b">
        <f t="shared" si="337"/>
        <v>1</v>
      </c>
      <c r="AE1960" s="135" t="b">
        <f t="shared" si="338"/>
        <v>0</v>
      </c>
      <c r="AF1960" s="135" t="b">
        <f>AND(AC1960,$V1960&lt;=Synthèse!$B$44)</f>
        <v>0</v>
      </c>
      <c r="AG1960" s="135" t="b">
        <f>AND(AD1960,$V1960&lt;=Synthèse!$B$44)</f>
        <v>0</v>
      </c>
      <c r="AH1960" s="135" t="b">
        <f>AND(AE1960,$V1960&lt;=Synthèse!$B$44)</f>
        <v>0</v>
      </c>
      <c r="AI1960" s="137" t="b">
        <v>1</v>
      </c>
      <c r="AJ1960" s="137" t="b">
        <v>0</v>
      </c>
      <c r="AK1960" s="137" t="b">
        <f t="shared" si="339"/>
        <v>1</v>
      </c>
      <c r="AL1960" s="137" t="b">
        <f t="shared" si="340"/>
        <v>0</v>
      </c>
      <c r="AM1960" s="137" t="b">
        <f>AND(AK1960,$V1960&lt;=Synthèse!$B$44)</f>
        <v>0</v>
      </c>
      <c r="AN1960" s="137" t="b">
        <f>AND(AL1960,$V1960&lt;=Synthèse!$B$44)</f>
        <v>0</v>
      </c>
    </row>
    <row r="1961" spans="1:40">
      <c r="A1961" s="17">
        <v>1140228</v>
      </c>
      <c r="B1961" t="str">
        <f ca="1">VLOOKUP(A1961,'Fichier FI (en entrée)'!B:AH,3,0)</f>
        <v>RNQFGZLHQO</v>
      </c>
      <c r="C1961">
        <f t="shared" si="331"/>
        <v>98</v>
      </c>
      <c r="D1961">
        <f t="shared" si="341"/>
        <v>17.21</v>
      </c>
      <c r="E1961" s="14" t="str">
        <f>VLOOKUP(A1961,'Fichier FI (en entrée)'!B:AH,2,0)</f>
        <v>EV</v>
      </c>
      <c r="F1961" s="14" t="b">
        <f t="shared" si="332"/>
        <v>1</v>
      </c>
      <c r="G1961" s="14" t="b">
        <f>IFERROR(VLOOKUP(A1961,'Calculs FA (auto)'!A:F,6,0),FALSE)</f>
        <v>1</v>
      </c>
      <c r="H1961" s="14" t="b">
        <f t="shared" si="333"/>
        <v>1</v>
      </c>
      <c r="I1961" s="16">
        <f>IFERROR(VLOOKUP(A1961,'Moyennes FI (en entrée)'!B:N,7,0),"")</f>
        <v>14.21</v>
      </c>
      <c r="J1961" s="16">
        <f>IFERROR(VLOOKUP(VLOOKUP(A1961,'Fichier FI (en entrée)'!B:AH,33,0),Modificateurs!A$2:B$5,2,0),0)</f>
        <v>0</v>
      </c>
      <c r="K1961" s="16">
        <f>IFERROR(VLOOKUP(VLOOKUP(A1961,'Redoub FI (en entrée)'!B:N,7,0),Modificateurs!A$8:B$11,2,0),0)</f>
        <v>0</v>
      </c>
      <c r="L1961" s="16">
        <f>IFERROR(VLOOKUP(M1961,Modificateurs!D$1:E$94,2,0),0)</f>
        <v>3</v>
      </c>
      <c r="M1961" t="str">
        <f>VLOOKUP(A1961,'Fichier FI (en entrée)'!B:AH,16,0)&amp;" "&amp;VLOOKUP(A1961,'Fichier FI (en entrée)'!B:AH,20,0)&amp;" "&amp;VLOOKUP(A1961,'Fichier FI (en entrée)'!B:AH,27,0)&amp;" "&amp;VLOOKUP(A1961,'Fichier FI (en entrée)'!B:AH,29,0)</f>
        <v xml:space="preserve">  Scientifique Informatique et Sciences du numérique</v>
      </c>
      <c r="N1961" t="str">
        <f>VLOOKUP(A1961,'Fichier FI (en entrée)'!B:AH,8,0)</f>
        <v>Scolarisé dans le supérieur en France</v>
      </c>
      <c r="O1961" t="b">
        <f>AND(C1961&gt;Synthèse!B$8,C1961&lt;Synthèse!B$10,NOT(Y1961))</f>
        <v>0</v>
      </c>
      <c r="Q1961" s="60">
        <f>ROUNDUP(C1961/(Synthèse!$B$4+Synthèse!$B$1)*8,0)</f>
        <v>1</v>
      </c>
      <c r="R1961" s="60">
        <f>IFERROR(VLOOKUP(A1961,'Evaluations (formulaire)'!A:P,6,0)+VLOOKUP(A1961,'Evaluations (formulaire)'!A:P,7,0),0)</f>
        <v>0</v>
      </c>
      <c r="S1961" s="60">
        <f>IFERROR(VLOOKUP(A1961,'Evaluations (formulaire)'!A:P,8,0),0)</f>
        <v>0</v>
      </c>
      <c r="T1961" s="60">
        <f>IF(AND(ISBLANK(P1961),Q1961&lt;=2),Synthèse!$B$41,IF(AND(ISBLANK(P1961),Q1961&gt;=7),Synthèse!$C$41,R1961+S1961))</f>
        <v>4.6511627906976744E-3</v>
      </c>
      <c r="U1961" s="60">
        <f t="shared" si="334"/>
        <v>17.214651162790698</v>
      </c>
      <c r="V1961" s="60">
        <f t="shared" si="335"/>
        <v>96</v>
      </c>
      <c r="X1961" s="26">
        <v>1193</v>
      </c>
      <c r="Y1961" s="26" t="b">
        <f>IFERROR(VLOOKUP(A1961,'Calculs FA (auto)'!A:O,15,0),FALSE)</f>
        <v>0</v>
      </c>
      <c r="Z1961" s="26">
        <f>IFERROR(VLOOKUP(A1961,'Evaluations (formulaire)'!A:M,9,0),0)</f>
        <v>0</v>
      </c>
      <c r="AA1961" s="135" t="b">
        <v>1</v>
      </c>
      <c r="AB1961" s="135" t="b">
        <v>0</v>
      </c>
      <c r="AC1961" s="135" t="b">
        <f t="shared" si="336"/>
        <v>1</v>
      </c>
      <c r="AD1961" s="135" t="b">
        <f t="shared" si="337"/>
        <v>0</v>
      </c>
      <c r="AE1961" s="135" t="b">
        <f t="shared" si="338"/>
        <v>0</v>
      </c>
      <c r="AF1961" s="135" t="b">
        <f>AND(AC1961,$V1961&lt;=Synthèse!$B$44)</f>
        <v>1</v>
      </c>
      <c r="AG1961" s="135" t="b">
        <f>AND(AD1961,$V1961&lt;=Synthèse!$B$44)</f>
        <v>0</v>
      </c>
      <c r="AH1961" s="135" t="b">
        <f>AND(AE1961,$V1961&lt;=Synthèse!$B$44)</f>
        <v>0</v>
      </c>
      <c r="AI1961" s="137" t="b">
        <v>0</v>
      </c>
      <c r="AJ1961" s="137" t="b">
        <v>1</v>
      </c>
      <c r="AK1961" s="137" t="b">
        <f t="shared" si="339"/>
        <v>0</v>
      </c>
      <c r="AL1961" s="137" t="b">
        <f t="shared" si="340"/>
        <v>1</v>
      </c>
      <c r="AM1961" s="137" t="b">
        <f>AND(AK1961,$V1961&lt;=Synthèse!$B$44)</f>
        <v>0</v>
      </c>
      <c r="AN1961" s="137" t="b">
        <f>AND(AL1961,$V1961&lt;=Synthèse!$B$44)</f>
        <v>1</v>
      </c>
    </row>
    <row r="1962" spans="1:40">
      <c r="A1962" s="17">
        <v>1140271</v>
      </c>
      <c r="B1962" t="str">
        <f ca="1">VLOOKUP(A1962,'Fichier FI (en entrée)'!B:AH,3,0)</f>
        <v>TKGZRWHPWY</v>
      </c>
      <c r="C1962">
        <f t="shared" si="331"/>
        <v>1286</v>
      </c>
      <c r="D1962">
        <f t="shared" si="341"/>
        <v>6.02</v>
      </c>
      <c r="E1962" s="14" t="str">
        <f>VLOOKUP(A1962,'Fichier FI (en entrée)'!B:AH,2,0)</f>
        <v>EV</v>
      </c>
      <c r="F1962" s="14" t="b">
        <f t="shared" si="332"/>
        <v>1</v>
      </c>
      <c r="G1962" s="14" t="b">
        <f>IFERROR(VLOOKUP(A1962,'Calculs FA (auto)'!A:F,6,0),FALSE)</f>
        <v>0</v>
      </c>
      <c r="H1962" s="14" t="b">
        <f t="shared" si="333"/>
        <v>0</v>
      </c>
      <c r="I1962" s="16">
        <f>IFERROR(VLOOKUP(A1962,'Moyennes FI (en entrée)'!B:N,7,0),"")</f>
        <v>12.02</v>
      </c>
      <c r="J1962" s="16">
        <f>IFERROR(VLOOKUP(VLOOKUP(A1962,'Fichier FI (en entrée)'!B:AH,33,0),Modificateurs!A$2:B$5,2,0),0)</f>
        <v>0</v>
      </c>
      <c r="K1962" s="16">
        <f>IFERROR(VLOOKUP(VLOOKUP(A1962,'Redoub FI (en entrée)'!B:N,7,0),Modificateurs!A$8:B$11,2,0),0)</f>
        <v>0</v>
      </c>
      <c r="L1962" s="16">
        <f>IFERROR(VLOOKUP(M1962,Modificateurs!D$1:E$94,2,0),0)</f>
        <v>-6</v>
      </c>
      <c r="M1962" t="str">
        <f>VLOOKUP(A1962,'Fichier FI (en entrée)'!B:AH,16,0)&amp;" "&amp;VLOOKUP(A1962,'Fichier FI (en entrée)'!B:AH,20,0)&amp;" "&amp;VLOOKUP(A1962,'Fichier FI (en entrée)'!B:AH,27,0)&amp;" "&amp;VLOOKUP(A1962,'Fichier FI (en entrée)'!B:AH,29,0)</f>
        <v xml:space="preserve">  Sciences et technologie industrielles Génie électrotechnique</v>
      </c>
      <c r="N1962" t="str">
        <f>VLOOKUP(A1962,'Fichier FI (en entrée)'!B:AH,8,0)</f>
        <v>Scolarisé dans le supérieur en France</v>
      </c>
      <c r="O1962" t="b">
        <f>AND(C1962&gt;Synthèse!B$8,C1962&lt;Synthèse!B$10,NOT(Y1962))</f>
        <v>0</v>
      </c>
      <c r="Q1962" s="60">
        <f>ROUNDUP(C1962/(Synthèse!$B$4+Synthèse!$B$1)*8,0)</f>
        <v>6</v>
      </c>
      <c r="R1962" s="60">
        <f>IFERROR(VLOOKUP(A1962,'Evaluations (formulaire)'!A:P,6,0)+VLOOKUP(A1962,'Evaluations (formulaire)'!A:P,7,0),0)</f>
        <v>0</v>
      </c>
      <c r="S1962" s="60">
        <f>IFERROR(VLOOKUP(A1962,'Evaluations (formulaire)'!A:P,8,0),0)</f>
        <v>0</v>
      </c>
      <c r="T1962" s="60">
        <f>IF(AND(ISBLANK(P1962),Q1962&lt;=2),Synthèse!$B$41,IF(AND(ISBLANK(P1962),Q1962&gt;=7),Synthèse!$C$41,R1962+S1962))</f>
        <v>0</v>
      </c>
      <c r="U1962" s="60">
        <f t="shared" si="334"/>
        <v>6.02</v>
      </c>
      <c r="V1962" s="60">
        <f t="shared" si="335"/>
        <v>1286</v>
      </c>
      <c r="X1962" s="26">
        <v>1846</v>
      </c>
      <c r="Y1962" s="26" t="b">
        <f>IFERROR(VLOOKUP(A1962,'Calculs FA (auto)'!A:O,15,0),FALSE)</f>
        <v>0</v>
      </c>
      <c r="Z1962" s="26">
        <f>IFERROR(VLOOKUP(A1962,'Evaluations (formulaire)'!A:M,9,0),0)</f>
        <v>0</v>
      </c>
      <c r="AA1962" s="135" t="b">
        <v>1</v>
      </c>
      <c r="AB1962" s="135" t="b">
        <v>0</v>
      </c>
      <c r="AC1962" s="135" t="b">
        <f t="shared" si="336"/>
        <v>1</v>
      </c>
      <c r="AD1962" s="135" t="b">
        <f t="shared" si="337"/>
        <v>0</v>
      </c>
      <c r="AE1962" s="135" t="b">
        <f t="shared" si="338"/>
        <v>0</v>
      </c>
      <c r="AF1962" s="135" t="b">
        <f>AND(AC1962,$V1962&lt;=Synthèse!$B$44)</f>
        <v>0</v>
      </c>
      <c r="AG1962" s="135" t="b">
        <f>AND(AD1962,$V1962&lt;=Synthèse!$B$44)</f>
        <v>0</v>
      </c>
      <c r="AH1962" s="135" t="b">
        <f>AND(AE1962,$V1962&lt;=Synthèse!$B$44)</f>
        <v>0</v>
      </c>
      <c r="AI1962" s="137" t="b">
        <v>0</v>
      </c>
      <c r="AJ1962" s="137" t="b">
        <v>1</v>
      </c>
      <c r="AK1962" s="137" t="b">
        <f t="shared" si="339"/>
        <v>0</v>
      </c>
      <c r="AL1962" s="137" t="b">
        <f t="shared" si="340"/>
        <v>1</v>
      </c>
      <c r="AM1962" s="137" t="b">
        <f>AND(AK1962,$V1962&lt;=Synthèse!$B$44)</f>
        <v>0</v>
      </c>
      <c r="AN1962" s="137" t="b">
        <f>AND(AL1962,$V1962&lt;=Synthèse!$B$44)</f>
        <v>0</v>
      </c>
    </row>
    <row r="1963" spans="1:40">
      <c r="A1963" s="17">
        <v>1141052</v>
      </c>
      <c r="B1963" t="str">
        <f ca="1">VLOOKUP(A1963,'Fichier FI (en entrée)'!B:AH,3,0)</f>
        <v>EEJYYSVECV</v>
      </c>
      <c r="C1963">
        <f t="shared" si="331"/>
        <v>2097</v>
      </c>
      <c r="D1963">
        <f t="shared" si="341"/>
        <v>-100</v>
      </c>
      <c r="E1963" s="14" t="str">
        <f>VLOOKUP(A1963,'Fichier FI (en entrée)'!B:AH,2,0)</f>
        <v>ENV</v>
      </c>
      <c r="F1963" s="14" t="b">
        <f t="shared" si="332"/>
        <v>0</v>
      </c>
      <c r="G1963" s="14" t="b">
        <f>IFERROR(VLOOKUP(A1963,'Calculs FA (auto)'!A:F,6,0),FALSE)</f>
        <v>0</v>
      </c>
      <c r="H1963" s="14" t="b">
        <f t="shared" si="333"/>
        <v>0</v>
      </c>
      <c r="I1963" s="16" t="str">
        <f>IFERROR(VLOOKUP(A1963,'Moyennes FI (en entrée)'!B:N,7,0),"")</f>
        <v/>
      </c>
      <c r="J1963" s="16">
        <f>IFERROR(VLOOKUP(VLOOKUP(A1963,'Fichier FI (en entrée)'!B:AH,33,0),Modificateurs!A$2:B$5,2,0),0)</f>
        <v>0</v>
      </c>
      <c r="K1963" s="16">
        <f>IFERROR(VLOOKUP(VLOOKUP(A1963,'Redoub FI (en entrée)'!B:N,7,0),Modificateurs!A$8:B$11,2,0),0)</f>
        <v>0</v>
      </c>
      <c r="L1963" s="16">
        <f>IFERROR(VLOOKUP(M1963,Modificateurs!D$1:E$94,2,0),0)</f>
        <v>2</v>
      </c>
      <c r="M1963" t="str">
        <f>VLOOKUP(A1963,'Fichier FI (en entrée)'!B:AH,16,0)&amp;" "&amp;VLOOKUP(A1963,'Fichier FI (en entrée)'!B:AH,20,0)&amp;" "&amp;VLOOKUP(A1963,'Fichier FI (en entrée)'!B:AH,27,0)&amp;" "&amp;VLOOKUP(A1963,'Fichier FI (en entrée)'!B:AH,29,0)</f>
        <v xml:space="preserve">  Scientifique Mathématiques</v>
      </c>
      <c r="N1963" t="str">
        <f>VLOOKUP(A1963,'Fichier FI (en entrée)'!B:AH,8,0)</f>
        <v>Scolarisé dans le supérieur en France</v>
      </c>
      <c r="O1963" t="b">
        <f>AND(C1963&gt;Synthèse!B$8,C1963&lt;Synthèse!B$10,NOT(Y1963))</f>
        <v>0</v>
      </c>
      <c r="Q1963" s="60">
        <f>ROUNDUP(C1963/(Synthèse!$B$4+Synthèse!$B$1)*8,0)</f>
        <v>10</v>
      </c>
      <c r="R1963" s="60">
        <f>IFERROR(VLOOKUP(A1963,'Evaluations (formulaire)'!A:P,6,0)+VLOOKUP(A1963,'Evaluations (formulaire)'!A:P,7,0),0)</f>
        <v>0</v>
      </c>
      <c r="S1963" s="60">
        <f>IFERROR(VLOOKUP(A1963,'Evaluations (formulaire)'!A:P,8,0),0)</f>
        <v>0</v>
      </c>
      <c r="T1963" s="60">
        <f>IF(AND(ISBLANK(P1963),Q1963&lt;=2),Synthèse!$B$41,IF(AND(ISBLANK(P1963),Q1963&gt;=7),Synthèse!$C$41,R1963+S1963))</f>
        <v>4.6296296296296294E-3</v>
      </c>
      <c r="U1963" s="60">
        <f t="shared" si="334"/>
        <v>-99.995370370370367</v>
      </c>
      <c r="V1963" s="60">
        <f t="shared" si="335"/>
        <v>1983</v>
      </c>
      <c r="X1963" s="26">
        <v>1189</v>
      </c>
      <c r="Y1963" s="26" t="b">
        <f>IFERROR(VLOOKUP(A1963,'Calculs FA (auto)'!A:O,15,0),FALSE)</f>
        <v>0</v>
      </c>
      <c r="Z1963" s="26">
        <f>IFERROR(VLOOKUP(A1963,'Evaluations (formulaire)'!A:M,9,0),0)</f>
        <v>0</v>
      </c>
      <c r="AA1963" s="135" t="b">
        <v>1</v>
      </c>
      <c r="AB1963" s="135" t="b">
        <v>0</v>
      </c>
      <c r="AC1963" s="135" t="b">
        <f t="shared" si="336"/>
        <v>0</v>
      </c>
      <c r="AD1963" s="135" t="b">
        <f t="shared" si="337"/>
        <v>0</v>
      </c>
      <c r="AE1963" s="135" t="b">
        <f t="shared" si="338"/>
        <v>0</v>
      </c>
      <c r="AF1963" s="135" t="b">
        <f>AND(AC1963,$V1963&lt;=Synthèse!$B$44)</f>
        <v>0</v>
      </c>
      <c r="AG1963" s="135" t="b">
        <f>AND(AD1963,$V1963&lt;=Synthèse!$B$44)</f>
        <v>0</v>
      </c>
      <c r="AH1963" s="135" t="b">
        <f>AND(AE1963,$V1963&lt;=Synthèse!$B$44)</f>
        <v>0</v>
      </c>
      <c r="AI1963" s="137" t="b">
        <v>0</v>
      </c>
      <c r="AJ1963" s="137" t="b">
        <v>1</v>
      </c>
      <c r="AK1963" s="137" t="b">
        <f t="shared" si="339"/>
        <v>0</v>
      </c>
      <c r="AL1963" s="137" t="b">
        <f t="shared" si="340"/>
        <v>0</v>
      </c>
      <c r="AM1963" s="137" t="b">
        <f>AND(AK1963,$V1963&lt;=Synthèse!$B$44)</f>
        <v>0</v>
      </c>
      <c r="AN1963" s="137" t="b">
        <f>AND(AL1963,$V1963&lt;=Synthèse!$B$44)</f>
        <v>0</v>
      </c>
    </row>
    <row r="1964" spans="1:40">
      <c r="A1964" s="17">
        <v>1141938</v>
      </c>
      <c r="B1964" t="str">
        <f ca="1">VLOOKUP(A1964,'Fichier FI (en entrée)'!B:AH,3,0)</f>
        <v>YYNFZTMWGH</v>
      </c>
      <c r="C1964">
        <f t="shared" si="331"/>
        <v>519</v>
      </c>
      <c r="D1964">
        <f t="shared" si="341"/>
        <v>13.29</v>
      </c>
      <c r="E1964" s="14" t="str">
        <f>VLOOKUP(A1964,'Fichier FI (en entrée)'!B:AH,2,0)</f>
        <v>EV</v>
      </c>
      <c r="F1964" s="14" t="b">
        <f t="shared" si="332"/>
        <v>1</v>
      </c>
      <c r="G1964" s="14" t="b">
        <f>IFERROR(VLOOKUP(A1964,'Calculs FA (auto)'!A:F,6,0),FALSE)</f>
        <v>1</v>
      </c>
      <c r="H1964" s="14" t="b">
        <f t="shared" si="333"/>
        <v>1</v>
      </c>
      <c r="I1964" s="16">
        <f>IFERROR(VLOOKUP(A1964,'Moyennes FI (en entrée)'!B:N,7,0),"")</f>
        <v>11.29</v>
      </c>
      <c r="J1964" s="16">
        <f>IFERROR(VLOOKUP(VLOOKUP(A1964,'Fichier FI (en entrée)'!B:AH,33,0),Modificateurs!A$2:B$5,2,0),0)</f>
        <v>0</v>
      </c>
      <c r="K1964" s="16">
        <f>IFERROR(VLOOKUP(VLOOKUP(A1964,'Redoub FI (en entrée)'!B:N,7,0),Modificateurs!A$8:B$11,2,0),0)</f>
        <v>0</v>
      </c>
      <c r="L1964" s="16">
        <f>IFERROR(VLOOKUP(M1964,Modificateurs!D$1:E$94,2,0),0)</f>
        <v>2</v>
      </c>
      <c r="M1964" t="str">
        <f>VLOOKUP(A1964,'Fichier FI (en entrée)'!B:AH,16,0)&amp;" "&amp;VLOOKUP(A1964,'Fichier FI (en entrée)'!B:AH,20,0)&amp;" "&amp;VLOOKUP(A1964,'Fichier FI (en entrée)'!B:AH,27,0)&amp;" "&amp;VLOOKUP(A1964,'Fichier FI (en entrée)'!B:AH,29,0)</f>
        <v xml:space="preserve">  Sciences et Technologies de l'Industrie et du Développement Durable Système informatique et numérique</v>
      </c>
      <c r="N1964" t="str">
        <f>VLOOKUP(A1964,'Fichier FI (en entrée)'!B:AH,8,0)</f>
        <v>Scolarisé dans le supérieur en France</v>
      </c>
      <c r="O1964" t="b">
        <f>AND(C1964&gt;Synthèse!B$8,C1964&lt;Synthèse!B$10,NOT(Y1964))</f>
        <v>1</v>
      </c>
      <c r="Q1964" s="60">
        <f>ROUNDUP(C1964/(Synthèse!$B$4+Synthèse!$B$1)*8,0)</f>
        <v>3</v>
      </c>
      <c r="R1964" s="60">
        <f>IFERROR(VLOOKUP(A1964,'Evaluations (formulaire)'!A:P,6,0)+VLOOKUP(A1964,'Evaluations (formulaire)'!A:P,7,0),0)</f>
        <v>0</v>
      </c>
      <c r="S1964" s="60">
        <f>IFERROR(VLOOKUP(A1964,'Evaluations (formulaire)'!A:P,8,0),0)</f>
        <v>0</v>
      </c>
      <c r="T1964" s="60">
        <f>IF(AND(ISBLANK(P1964),Q1964&lt;=2),Synthèse!$B$41,IF(AND(ISBLANK(P1964),Q1964&gt;=7),Synthèse!$C$41,R1964+S1964))</f>
        <v>0</v>
      </c>
      <c r="U1964" s="60">
        <f t="shared" si="334"/>
        <v>13.29</v>
      </c>
      <c r="V1964" s="60">
        <f t="shared" si="335"/>
        <v>520</v>
      </c>
      <c r="X1964" s="26">
        <v>2</v>
      </c>
      <c r="Y1964" s="26" t="b">
        <f>IFERROR(VLOOKUP(A1964,'Calculs FA (auto)'!A:O,15,0),FALSE)</f>
        <v>0</v>
      </c>
      <c r="Z1964" s="26">
        <f>IFERROR(VLOOKUP(A1964,'Evaluations (formulaire)'!A:M,9,0),0)</f>
        <v>0</v>
      </c>
      <c r="AA1964" s="135" t="b">
        <v>1</v>
      </c>
      <c r="AB1964" s="135" t="b">
        <v>0</v>
      </c>
      <c r="AC1964" s="135" t="b">
        <f t="shared" si="336"/>
        <v>1</v>
      </c>
      <c r="AD1964" s="135" t="b">
        <f t="shared" si="337"/>
        <v>0</v>
      </c>
      <c r="AE1964" s="135" t="b">
        <f t="shared" si="338"/>
        <v>0</v>
      </c>
      <c r="AF1964" s="135" t="b">
        <f>AND(AC1964,$V1964&lt;=Synthèse!$B$44)</f>
        <v>1</v>
      </c>
      <c r="AG1964" s="135" t="b">
        <f>AND(AD1964,$V1964&lt;=Synthèse!$B$44)</f>
        <v>0</v>
      </c>
      <c r="AH1964" s="135" t="b">
        <f>AND(AE1964,$V1964&lt;=Synthèse!$B$44)</f>
        <v>0</v>
      </c>
      <c r="AI1964" s="137" t="b">
        <v>0</v>
      </c>
      <c r="AJ1964" s="137" t="b">
        <v>1</v>
      </c>
      <c r="AK1964" s="137" t="b">
        <f t="shared" si="339"/>
        <v>0</v>
      </c>
      <c r="AL1964" s="137" t="b">
        <f t="shared" si="340"/>
        <v>1</v>
      </c>
      <c r="AM1964" s="137" t="b">
        <f>AND(AK1964,$V1964&lt;=Synthèse!$B$44)</f>
        <v>0</v>
      </c>
      <c r="AN1964" s="137" t="b">
        <f>AND(AL1964,$V1964&lt;=Synthèse!$B$44)</f>
        <v>1</v>
      </c>
    </row>
    <row r="1965" spans="1:40">
      <c r="A1965" s="17">
        <v>1142325</v>
      </c>
      <c r="B1965" t="str">
        <f ca="1">VLOOKUP(A1965,'Fichier FI (en entrée)'!B:AH,3,0)</f>
        <v>BEYNYRFETV</v>
      </c>
      <c r="C1965">
        <f t="shared" si="331"/>
        <v>1463</v>
      </c>
      <c r="D1965">
        <f t="shared" si="341"/>
        <v>1.8900000000000006</v>
      </c>
      <c r="E1965" s="14" t="str">
        <f>VLOOKUP(A1965,'Fichier FI (en entrée)'!B:AH,2,0)</f>
        <v>EV</v>
      </c>
      <c r="F1965" s="14" t="b">
        <f t="shared" si="332"/>
        <v>1</v>
      </c>
      <c r="G1965" s="14" t="b">
        <f>IFERROR(VLOOKUP(A1965,'Calculs FA (auto)'!A:F,6,0),FALSE)</f>
        <v>0</v>
      </c>
      <c r="H1965" s="14" t="b">
        <f t="shared" si="333"/>
        <v>0</v>
      </c>
      <c r="I1965" s="16">
        <f>IFERROR(VLOOKUP(A1965,'Moyennes FI (en entrée)'!B:N,7,0),"")</f>
        <v>13.89</v>
      </c>
      <c r="J1965" s="16">
        <f>IFERROR(VLOOKUP(VLOOKUP(A1965,'Fichier FI (en entrée)'!B:AH,33,0),Modificateurs!A$2:B$5,2,0),0)</f>
        <v>0</v>
      </c>
      <c r="K1965" s="16">
        <f>IFERROR(VLOOKUP(VLOOKUP(A1965,'Redoub FI (en entrée)'!B:N,7,0),Modificateurs!A$8:B$11,2,0),0)</f>
        <v>0</v>
      </c>
      <c r="L1965" s="16">
        <f>IFERROR(VLOOKUP(M1965,Modificateurs!D$1:E$94,2,0),0)</f>
        <v>-12</v>
      </c>
      <c r="M1965" t="str">
        <f>VLOOKUP(A1965,'Fichier FI (en entrée)'!B:AH,16,0)&amp;" "&amp;VLOOKUP(A1965,'Fichier FI (en entrée)'!B:AH,20,0)&amp;" "&amp;VLOOKUP(A1965,'Fichier FI (en entrée)'!B:AH,27,0)&amp;" "&amp;VLOOKUP(A1965,'Fichier FI (en entrée)'!B:AH,29,0)</f>
        <v xml:space="preserve">  Professionnelle Accueil - relation clients et usagers</v>
      </c>
      <c r="N1965" t="str">
        <f>VLOOKUP(A1965,'Fichier FI (en entrée)'!B:AH,8,0)</f>
        <v>Scolarisé dans le supérieur en France</v>
      </c>
      <c r="O1965" t="b">
        <f>AND(C1965&gt;Synthèse!B$8,C1965&lt;Synthèse!B$10,NOT(Y1965))</f>
        <v>0</v>
      </c>
      <c r="Q1965" s="60">
        <f>ROUNDUP(C1965/(Synthèse!$B$4+Synthèse!$B$1)*8,0)</f>
        <v>7</v>
      </c>
      <c r="R1965" s="60">
        <f>IFERROR(VLOOKUP(A1965,'Evaluations (formulaire)'!A:P,6,0)+VLOOKUP(A1965,'Evaluations (formulaire)'!A:P,7,0),0)</f>
        <v>0</v>
      </c>
      <c r="S1965" s="60">
        <f>IFERROR(VLOOKUP(A1965,'Evaluations (formulaire)'!A:P,8,0),0)</f>
        <v>0</v>
      </c>
      <c r="T1965" s="60">
        <f>IF(AND(ISBLANK(P1965),Q1965&lt;=2),Synthèse!$B$41,IF(AND(ISBLANK(P1965),Q1965&gt;=7),Synthèse!$C$41,R1965+S1965))</f>
        <v>4.6296296296296294E-3</v>
      </c>
      <c r="U1965" s="60">
        <f t="shared" si="334"/>
        <v>1.8946296296296301</v>
      </c>
      <c r="V1965" s="60">
        <f t="shared" si="335"/>
        <v>1462</v>
      </c>
      <c r="X1965" s="26">
        <v>87</v>
      </c>
      <c r="Y1965" s="26" t="b">
        <f>IFERROR(VLOOKUP(A1965,'Calculs FA (auto)'!A:O,15,0),FALSE)</f>
        <v>0</v>
      </c>
      <c r="Z1965" s="26">
        <f>IFERROR(VLOOKUP(A1965,'Evaluations (formulaire)'!A:M,9,0),0)</f>
        <v>0</v>
      </c>
      <c r="AA1965" s="135" t="b">
        <v>0</v>
      </c>
      <c r="AB1965" s="135" t="b">
        <v>0</v>
      </c>
      <c r="AC1965" s="135" t="b">
        <f t="shared" si="336"/>
        <v>0</v>
      </c>
      <c r="AD1965" s="135" t="b">
        <f t="shared" si="337"/>
        <v>0</v>
      </c>
      <c r="AE1965" s="135" t="b">
        <f t="shared" si="338"/>
        <v>1</v>
      </c>
      <c r="AF1965" s="135" t="b">
        <f>AND(AC1965,$V1965&lt;=Synthèse!$B$44)</f>
        <v>0</v>
      </c>
      <c r="AG1965" s="135" t="b">
        <f>AND(AD1965,$V1965&lt;=Synthèse!$B$44)</f>
        <v>0</v>
      </c>
      <c r="AH1965" s="135" t="b">
        <f>AND(AE1965,$V1965&lt;=Synthèse!$B$44)</f>
        <v>0</v>
      </c>
      <c r="AI1965" s="137" t="b">
        <v>0</v>
      </c>
      <c r="AJ1965" s="137" t="b">
        <v>0</v>
      </c>
      <c r="AK1965" s="137" t="b">
        <f t="shared" si="339"/>
        <v>0</v>
      </c>
      <c r="AL1965" s="137" t="b">
        <f t="shared" si="340"/>
        <v>0</v>
      </c>
      <c r="AM1965" s="137" t="b">
        <f>AND(AK1965,$V1965&lt;=Synthèse!$B$44)</f>
        <v>0</v>
      </c>
      <c r="AN1965" s="137" t="b">
        <f>AND(AL1965,$V1965&lt;=Synthèse!$B$44)</f>
        <v>0</v>
      </c>
    </row>
    <row r="1966" spans="1:40">
      <c r="A1966" s="17">
        <v>1143263</v>
      </c>
      <c r="B1966" t="str">
        <f ca="1">VLOOKUP(A1966,'Fichier FI (en entrée)'!B:AH,3,0)</f>
        <v>NYTTLAHRPJ</v>
      </c>
      <c r="C1966">
        <f t="shared" si="331"/>
        <v>1085</v>
      </c>
      <c r="D1966">
        <f t="shared" si="341"/>
        <v>9.5</v>
      </c>
      <c r="E1966" s="14" t="str">
        <f>VLOOKUP(A1966,'Fichier FI (en entrée)'!B:AH,2,0)</f>
        <v>EV</v>
      </c>
      <c r="F1966" s="14" t="b">
        <f t="shared" si="332"/>
        <v>1</v>
      </c>
      <c r="G1966" s="14" t="b">
        <f>IFERROR(VLOOKUP(A1966,'Calculs FA (auto)'!A:F,6,0),FALSE)</f>
        <v>0</v>
      </c>
      <c r="H1966" s="14" t="b">
        <f t="shared" si="333"/>
        <v>0</v>
      </c>
      <c r="I1966" s="16">
        <f>IFERROR(VLOOKUP(A1966,'Moyennes FI (en entrée)'!B:N,7,0),"")</f>
        <v>9.5</v>
      </c>
      <c r="J1966" s="16">
        <f>IFERROR(VLOOKUP(VLOOKUP(A1966,'Fichier FI (en entrée)'!B:AH,33,0),Modificateurs!A$2:B$5,2,0),0)</f>
        <v>0</v>
      </c>
      <c r="K1966" s="16">
        <f>IFERROR(VLOOKUP(VLOOKUP(A1966,'Redoub FI (en entrée)'!B:N,7,0),Modificateurs!A$8:B$11,2,0),0)</f>
        <v>0</v>
      </c>
      <c r="L1966" s="16">
        <f>IFERROR(VLOOKUP(M1966,Modificateurs!D$1:E$94,2,0),0)</f>
        <v>0</v>
      </c>
      <c r="M1966" t="str">
        <f>VLOOKUP(A1966,'Fichier FI (en entrée)'!B:AH,16,0)&amp;" "&amp;VLOOKUP(A1966,'Fichier FI (en entrée)'!B:AH,20,0)&amp;" "&amp;VLOOKUP(A1966,'Fichier FI (en entrée)'!B:AH,27,0)&amp;" "&amp;VLOOKUP(A1966,'Fichier FI (en entrée)'!B:AH,29,0)</f>
        <v xml:space="preserve">   </v>
      </c>
      <c r="N1966" t="str">
        <f>VLOOKUP(A1966,'Fichier FI (en entrée)'!B:AH,8,0)</f>
        <v>Scolarisé dans le secondaire à l'étranger</v>
      </c>
      <c r="O1966" t="b">
        <f>AND(C1966&gt;Synthèse!B$8,C1966&lt;Synthèse!B$10,NOT(Y1966))</f>
        <v>1</v>
      </c>
      <c r="Q1966" s="60">
        <f>ROUNDUP(C1966/(Synthèse!$B$4+Synthèse!$B$1)*8,0)</f>
        <v>6</v>
      </c>
      <c r="R1966" s="60">
        <f>IFERROR(VLOOKUP(A1966,'Evaluations (formulaire)'!A:P,6,0)+VLOOKUP(A1966,'Evaluations (formulaire)'!A:P,7,0),0)</f>
        <v>0</v>
      </c>
      <c r="S1966" s="60">
        <f>IFERROR(VLOOKUP(A1966,'Evaluations (formulaire)'!A:P,8,0),0)</f>
        <v>0</v>
      </c>
      <c r="T1966" s="60">
        <f>IF(AND(ISBLANK(P1966),Q1966&lt;=2),Synthèse!$B$41,IF(AND(ISBLANK(P1966),Q1966&gt;=7),Synthèse!$C$41,R1966+S1966))</f>
        <v>0</v>
      </c>
      <c r="U1966" s="60">
        <f t="shared" si="334"/>
        <v>9.5</v>
      </c>
      <c r="V1966" s="60">
        <f t="shared" si="335"/>
        <v>1083</v>
      </c>
      <c r="X1966" s="26">
        <v>537</v>
      </c>
      <c r="Y1966" s="26" t="b">
        <f>IFERROR(VLOOKUP(A1966,'Calculs FA (auto)'!A:O,15,0),FALSE)</f>
        <v>0</v>
      </c>
      <c r="Z1966" s="26">
        <f>IFERROR(VLOOKUP(A1966,'Evaluations (formulaire)'!A:M,9,0),0)</f>
        <v>0</v>
      </c>
      <c r="AA1966" s="135" t="b">
        <v>0</v>
      </c>
      <c r="AB1966" s="135" t="b">
        <v>0</v>
      </c>
      <c r="AC1966" s="135" t="b">
        <f t="shared" si="336"/>
        <v>0</v>
      </c>
      <c r="AD1966" s="135" t="b">
        <f t="shared" si="337"/>
        <v>0</v>
      </c>
      <c r="AE1966" s="135" t="b">
        <f t="shared" si="338"/>
        <v>1</v>
      </c>
      <c r="AF1966" s="135" t="b">
        <f>AND(AC1966,$V1966&lt;=Synthèse!$B$44)</f>
        <v>0</v>
      </c>
      <c r="AG1966" s="135" t="b">
        <f>AND(AD1966,$V1966&lt;=Synthèse!$B$44)</f>
        <v>0</v>
      </c>
      <c r="AH1966" s="135" t="b">
        <f>AND(AE1966,$V1966&lt;=Synthèse!$B$44)</f>
        <v>0</v>
      </c>
      <c r="AI1966" s="137" t="b">
        <v>0</v>
      </c>
      <c r="AJ1966" s="137" t="b">
        <v>0</v>
      </c>
      <c r="AK1966" s="137" t="b">
        <f t="shared" si="339"/>
        <v>0</v>
      </c>
      <c r="AL1966" s="137" t="b">
        <f t="shared" si="340"/>
        <v>0</v>
      </c>
      <c r="AM1966" s="137" t="b">
        <f>AND(AK1966,$V1966&lt;=Synthèse!$B$44)</f>
        <v>0</v>
      </c>
      <c r="AN1966" s="137" t="b">
        <f>AND(AL1966,$V1966&lt;=Synthèse!$B$44)</f>
        <v>0</v>
      </c>
    </row>
    <row r="1967" spans="1:40">
      <c r="A1967" s="17">
        <v>1143741</v>
      </c>
      <c r="B1967" t="str">
        <f ca="1">VLOOKUP(A1967,'Fichier FI (en entrée)'!B:AH,3,0)</f>
        <v>CYSOTTSJMT</v>
      </c>
      <c r="C1967">
        <f t="shared" si="331"/>
        <v>545</v>
      </c>
      <c r="D1967">
        <f t="shared" si="341"/>
        <v>13.15</v>
      </c>
      <c r="E1967" s="14" t="str">
        <f>VLOOKUP(A1967,'Fichier FI (en entrée)'!B:AH,2,0)</f>
        <v>EV</v>
      </c>
      <c r="F1967" s="14" t="b">
        <f t="shared" si="332"/>
        <v>1</v>
      </c>
      <c r="G1967" s="14" t="b">
        <f>IFERROR(VLOOKUP(A1967,'Calculs FA (auto)'!A:F,6,0),FALSE)</f>
        <v>0</v>
      </c>
      <c r="H1967" s="14" t="b">
        <f t="shared" si="333"/>
        <v>0</v>
      </c>
      <c r="I1967" s="16">
        <f>IFERROR(VLOOKUP(A1967,'Moyennes FI (en entrée)'!B:N,7,0),"")</f>
        <v>11.15</v>
      </c>
      <c r="J1967" s="16">
        <f>IFERROR(VLOOKUP(VLOOKUP(A1967,'Fichier FI (en entrée)'!B:AH,33,0),Modificateurs!A$2:B$5,2,0),0)</f>
        <v>0</v>
      </c>
      <c r="K1967" s="16">
        <f>IFERROR(VLOOKUP(VLOOKUP(A1967,'Redoub FI (en entrée)'!B:N,7,0),Modificateurs!A$8:B$11,2,0),0)</f>
        <v>0</v>
      </c>
      <c r="L1967" s="16">
        <f>IFERROR(VLOOKUP(M1967,Modificateurs!D$1:E$94,2,0),0)</f>
        <v>2</v>
      </c>
      <c r="M1967" t="str">
        <f>VLOOKUP(A1967,'Fichier FI (en entrée)'!B:AH,16,0)&amp;" "&amp;VLOOKUP(A1967,'Fichier FI (en entrée)'!B:AH,20,0)&amp;" "&amp;VLOOKUP(A1967,'Fichier FI (en entrée)'!B:AH,27,0)&amp;" "&amp;VLOOKUP(A1967,'Fichier FI (en entrée)'!B:AH,29,0)</f>
        <v xml:space="preserve">  Scientifique Mathématiques</v>
      </c>
      <c r="N1967" t="str">
        <f>VLOOKUP(A1967,'Fichier FI (en entrée)'!B:AH,8,0)</f>
        <v>Scolarisé dans le supérieur en France</v>
      </c>
      <c r="O1967" t="b">
        <f>AND(C1967&gt;Synthèse!B$8,C1967&lt;Synthèse!B$10,NOT(Y1967))</f>
        <v>1</v>
      </c>
      <c r="Q1967" s="60">
        <f>ROUNDUP(C1967/(Synthèse!$B$4+Synthèse!$B$1)*8,0)</f>
        <v>3</v>
      </c>
      <c r="R1967" s="60">
        <f>IFERROR(VLOOKUP(A1967,'Evaluations (formulaire)'!A:P,6,0)+VLOOKUP(A1967,'Evaluations (formulaire)'!A:P,7,0),0)</f>
        <v>0</v>
      </c>
      <c r="S1967" s="60">
        <f>IFERROR(VLOOKUP(A1967,'Evaluations (formulaire)'!A:P,8,0),0)</f>
        <v>0</v>
      </c>
      <c r="T1967" s="60">
        <f>IF(AND(ISBLANK(P1967),Q1967&lt;=2),Synthèse!$B$41,IF(AND(ISBLANK(P1967),Q1967&gt;=7),Synthèse!$C$41,R1967+S1967))</f>
        <v>0</v>
      </c>
      <c r="U1967" s="60">
        <f t="shared" si="334"/>
        <v>13.15</v>
      </c>
      <c r="V1967" s="60">
        <f t="shared" si="335"/>
        <v>546</v>
      </c>
      <c r="X1967" s="26">
        <v>662</v>
      </c>
      <c r="Y1967" s="26" t="b">
        <f>IFERROR(VLOOKUP(A1967,'Calculs FA (auto)'!A:O,15,0),FALSE)</f>
        <v>0</v>
      </c>
      <c r="Z1967" s="26">
        <f>IFERROR(VLOOKUP(A1967,'Evaluations (formulaire)'!A:M,9,0),0)</f>
        <v>0</v>
      </c>
      <c r="AA1967" s="135" t="b">
        <v>1</v>
      </c>
      <c r="AB1967" s="135" t="b">
        <v>0</v>
      </c>
      <c r="AC1967" s="135" t="b">
        <f t="shared" si="336"/>
        <v>1</v>
      </c>
      <c r="AD1967" s="135" t="b">
        <f t="shared" si="337"/>
        <v>0</v>
      </c>
      <c r="AE1967" s="135" t="b">
        <f t="shared" si="338"/>
        <v>0</v>
      </c>
      <c r="AF1967" s="135" t="b">
        <f>AND(AC1967,$V1967&lt;=Synthèse!$B$44)</f>
        <v>1</v>
      </c>
      <c r="AG1967" s="135" t="b">
        <f>AND(AD1967,$V1967&lt;=Synthèse!$B$44)</f>
        <v>0</v>
      </c>
      <c r="AH1967" s="135" t="b">
        <f>AND(AE1967,$V1967&lt;=Synthèse!$B$44)</f>
        <v>0</v>
      </c>
      <c r="AI1967" s="137" t="b">
        <v>0</v>
      </c>
      <c r="AJ1967" s="137" t="b">
        <v>0</v>
      </c>
      <c r="AK1967" s="137" t="b">
        <f t="shared" si="339"/>
        <v>0</v>
      </c>
      <c r="AL1967" s="137" t="b">
        <f t="shared" si="340"/>
        <v>0</v>
      </c>
      <c r="AM1967" s="137" t="b">
        <f>AND(AK1967,$V1967&lt;=Synthèse!$B$44)</f>
        <v>0</v>
      </c>
      <c r="AN1967" s="137" t="b">
        <f>AND(AL1967,$V1967&lt;=Synthèse!$B$44)</f>
        <v>0</v>
      </c>
    </row>
    <row r="1968" spans="1:40">
      <c r="A1968" s="17">
        <v>1143855</v>
      </c>
      <c r="B1968" t="str">
        <f ca="1">VLOOKUP(A1968,'Fichier FI (en entrée)'!B:AH,3,0)</f>
        <v>KMVNPZPTAM</v>
      </c>
      <c r="C1968">
        <f t="shared" si="331"/>
        <v>2097</v>
      </c>
      <c r="D1968">
        <f t="shared" si="341"/>
        <v>-100</v>
      </c>
      <c r="E1968" s="14" t="str">
        <f>VLOOKUP(A1968,'Fichier FI (en entrée)'!B:AH,2,0)</f>
        <v>ENV</v>
      </c>
      <c r="F1968" s="14" t="b">
        <f t="shared" si="332"/>
        <v>0</v>
      </c>
      <c r="G1968" s="14" t="b">
        <f>IFERROR(VLOOKUP(A1968,'Calculs FA (auto)'!A:F,6,0),FALSE)</f>
        <v>0</v>
      </c>
      <c r="H1968" s="14" t="b">
        <f t="shared" si="333"/>
        <v>0</v>
      </c>
      <c r="I1968" s="16" t="str">
        <f>IFERROR(VLOOKUP(A1968,'Moyennes FI (en entrée)'!B:N,7,0),"")</f>
        <v/>
      </c>
      <c r="J1968" s="16">
        <f>IFERROR(VLOOKUP(VLOOKUP(A1968,'Fichier FI (en entrée)'!B:AH,33,0),Modificateurs!A$2:B$5,2,0),0)</f>
        <v>0</v>
      </c>
      <c r="K1968" s="16">
        <f>IFERROR(VLOOKUP(VLOOKUP(A1968,'Redoub FI (en entrée)'!B:N,7,0),Modificateurs!A$8:B$11,2,0),0)</f>
        <v>0</v>
      </c>
      <c r="L1968" s="16">
        <f>IFERROR(VLOOKUP(M1968,Modificateurs!D$1:E$94,2,0),0)</f>
        <v>1</v>
      </c>
      <c r="M1968" t="str">
        <f>VLOOKUP(A1968,'Fichier FI (en entrée)'!B:AH,16,0)&amp;" "&amp;VLOOKUP(A1968,'Fichier FI (en entrée)'!B:AH,20,0)&amp;" "&amp;VLOOKUP(A1968,'Fichier FI (en entrée)'!B:AH,27,0)&amp;" "&amp;VLOOKUP(A1968,'Fichier FI (en entrée)'!B:AH,29,0)</f>
        <v xml:space="preserve">  Scientifique Sciences de la vie et de la terre</v>
      </c>
      <c r="N1968" t="str">
        <f>VLOOKUP(A1968,'Fichier FI (en entrée)'!B:AH,8,0)</f>
        <v>Scolarisé dans le supérieur en France</v>
      </c>
      <c r="O1968" t="b">
        <f>AND(C1968&gt;Synthèse!B$8,C1968&lt;Synthèse!B$10,NOT(Y1968))</f>
        <v>0</v>
      </c>
      <c r="Q1968" s="60">
        <f>ROUNDUP(C1968/(Synthèse!$B$4+Synthèse!$B$1)*8,0)</f>
        <v>10</v>
      </c>
      <c r="R1968" s="60">
        <f>IFERROR(VLOOKUP(A1968,'Evaluations (formulaire)'!A:P,6,0)+VLOOKUP(A1968,'Evaluations (formulaire)'!A:P,7,0),0)</f>
        <v>0</v>
      </c>
      <c r="S1968" s="60">
        <f>IFERROR(VLOOKUP(A1968,'Evaluations (formulaire)'!A:P,8,0),0)</f>
        <v>0</v>
      </c>
      <c r="T1968" s="60">
        <f>IF(AND(ISBLANK(P1968),Q1968&lt;=2),Synthèse!$B$41,IF(AND(ISBLANK(P1968),Q1968&gt;=7),Synthèse!$C$41,R1968+S1968))</f>
        <v>4.6296296296296294E-3</v>
      </c>
      <c r="U1968" s="60">
        <f t="shared" si="334"/>
        <v>-99.995370370370367</v>
      </c>
      <c r="V1968" s="60">
        <f t="shared" si="335"/>
        <v>1983</v>
      </c>
      <c r="X1968" s="26">
        <v>858</v>
      </c>
      <c r="Y1968" s="26" t="b">
        <f>IFERROR(VLOOKUP(A1968,'Calculs FA (auto)'!A:O,15,0),FALSE)</f>
        <v>0</v>
      </c>
      <c r="Z1968" s="26">
        <f>IFERROR(VLOOKUP(A1968,'Evaluations (formulaire)'!A:M,9,0),0)</f>
        <v>0</v>
      </c>
      <c r="AA1968" s="135" t="b">
        <v>1</v>
      </c>
      <c r="AB1968" s="135" t="b">
        <v>0</v>
      </c>
      <c r="AC1968" s="135" t="b">
        <f t="shared" si="336"/>
        <v>0</v>
      </c>
      <c r="AD1968" s="135" t="b">
        <f t="shared" si="337"/>
        <v>0</v>
      </c>
      <c r="AE1968" s="135" t="b">
        <f t="shared" si="338"/>
        <v>0</v>
      </c>
      <c r="AF1968" s="135" t="b">
        <f>AND(AC1968,$V1968&lt;=Synthèse!$B$44)</f>
        <v>0</v>
      </c>
      <c r="AG1968" s="135" t="b">
        <f>AND(AD1968,$V1968&lt;=Synthèse!$B$44)</f>
        <v>0</v>
      </c>
      <c r="AH1968" s="135" t="b">
        <f>AND(AE1968,$V1968&lt;=Synthèse!$B$44)</f>
        <v>0</v>
      </c>
      <c r="AI1968" s="137" t="b">
        <v>0</v>
      </c>
      <c r="AJ1968" s="137" t="b">
        <v>1</v>
      </c>
      <c r="AK1968" s="137" t="b">
        <f t="shared" si="339"/>
        <v>0</v>
      </c>
      <c r="AL1968" s="137" t="b">
        <f t="shared" si="340"/>
        <v>0</v>
      </c>
      <c r="AM1968" s="137" t="b">
        <f>AND(AK1968,$V1968&lt;=Synthèse!$B$44)</f>
        <v>0</v>
      </c>
      <c r="AN1968" s="137" t="b">
        <f>AND(AL1968,$V1968&lt;=Synthèse!$B$44)</f>
        <v>0</v>
      </c>
    </row>
    <row r="1969" spans="1:40">
      <c r="A1969" s="17">
        <v>1144000</v>
      </c>
      <c r="B1969" t="str">
        <f ca="1">VLOOKUP(A1969,'Fichier FI (en entrée)'!B:AH,3,0)</f>
        <v>XDKWAZUTOT</v>
      </c>
      <c r="C1969">
        <f t="shared" si="331"/>
        <v>901</v>
      </c>
      <c r="D1969">
        <f t="shared" si="341"/>
        <v>11.04</v>
      </c>
      <c r="E1969" s="14" t="str">
        <f>VLOOKUP(A1969,'Fichier FI (en entrée)'!B:AH,2,0)</f>
        <v>EV</v>
      </c>
      <c r="F1969" s="14" t="b">
        <f t="shared" si="332"/>
        <v>1</v>
      </c>
      <c r="G1969" s="14" t="b">
        <f>IFERROR(VLOOKUP(A1969,'Calculs FA (auto)'!A:F,6,0),FALSE)</f>
        <v>1</v>
      </c>
      <c r="H1969" s="14" t="b">
        <f t="shared" si="333"/>
        <v>1</v>
      </c>
      <c r="I1969" s="16">
        <f>IFERROR(VLOOKUP(A1969,'Moyennes FI (en entrée)'!B:N,7,0),"")</f>
        <v>9.0399999999999991</v>
      </c>
      <c r="J1969" s="16">
        <f>IFERROR(VLOOKUP(VLOOKUP(A1969,'Fichier FI (en entrée)'!B:AH,33,0),Modificateurs!A$2:B$5,2,0),0)</f>
        <v>0</v>
      </c>
      <c r="K1969" s="16">
        <f>IFERROR(VLOOKUP(VLOOKUP(A1969,'Redoub FI (en entrée)'!B:N,7,0),Modificateurs!A$8:B$11,2,0),0)</f>
        <v>0</v>
      </c>
      <c r="L1969" s="16">
        <f>IFERROR(VLOOKUP(M1969,Modificateurs!D$1:E$94,2,0),0)</f>
        <v>2</v>
      </c>
      <c r="M1969" t="str">
        <f>VLOOKUP(A1969,'Fichier FI (en entrée)'!B:AH,16,0)&amp;" "&amp;VLOOKUP(A1969,'Fichier FI (en entrée)'!B:AH,20,0)&amp;" "&amp;VLOOKUP(A1969,'Fichier FI (en entrée)'!B:AH,27,0)&amp;" "&amp;VLOOKUP(A1969,'Fichier FI (en entrée)'!B:AH,29,0)</f>
        <v xml:space="preserve">  Scientifique Mathématiques</v>
      </c>
      <c r="N1969" t="str">
        <f>VLOOKUP(A1969,'Fichier FI (en entrée)'!B:AH,8,0)</f>
        <v>Non scolarisé</v>
      </c>
      <c r="O1969" t="b">
        <f>AND(C1969&gt;Synthèse!B$8,C1969&lt;Synthèse!B$10,NOT(Y1969))</f>
        <v>0</v>
      </c>
      <c r="Q1969" s="60">
        <f>ROUNDUP(C1969/(Synthèse!$B$4+Synthèse!$B$1)*8,0)</f>
        <v>5</v>
      </c>
      <c r="R1969" s="60">
        <f>IFERROR(VLOOKUP(A1969,'Evaluations (formulaire)'!A:P,6,0)+VLOOKUP(A1969,'Evaluations (formulaire)'!A:P,7,0),0)</f>
        <v>0</v>
      </c>
      <c r="S1969" s="60">
        <f>IFERROR(VLOOKUP(A1969,'Evaluations (formulaire)'!A:P,8,0),0)</f>
        <v>0</v>
      </c>
      <c r="T1969" s="60">
        <f>IF(AND(ISBLANK(P1969),Q1969&lt;=2),Synthèse!$B$41,IF(AND(ISBLANK(P1969),Q1969&gt;=7),Synthèse!$C$41,R1969+S1969))</f>
        <v>0</v>
      </c>
      <c r="U1969" s="60">
        <f t="shared" si="334"/>
        <v>11.04</v>
      </c>
      <c r="V1969" s="60">
        <f t="shared" si="335"/>
        <v>901</v>
      </c>
      <c r="X1969" s="26">
        <v>578</v>
      </c>
      <c r="Y1969" s="26" t="b">
        <f>IFERROR(VLOOKUP(A1969,'Calculs FA (auto)'!A:O,15,0),FALSE)</f>
        <v>1</v>
      </c>
      <c r="Z1969" s="26">
        <f>IFERROR(VLOOKUP(A1969,'Evaluations (formulaire)'!A:M,9,0),0)</f>
        <v>0</v>
      </c>
      <c r="AA1969" s="135" t="b">
        <v>0</v>
      </c>
      <c r="AB1969" s="135" t="b">
        <v>1</v>
      </c>
      <c r="AC1969" s="135" t="b">
        <f t="shared" si="336"/>
        <v>0</v>
      </c>
      <c r="AD1969" s="135" t="b">
        <f t="shared" si="337"/>
        <v>1</v>
      </c>
      <c r="AE1969" s="135" t="b">
        <f t="shared" si="338"/>
        <v>0</v>
      </c>
      <c r="AF1969" s="135" t="b">
        <f>AND(AC1969,$V1969&lt;=Synthèse!$B$44)</f>
        <v>0</v>
      </c>
      <c r="AG1969" s="135" t="b">
        <f>AND(AD1969,$V1969&lt;=Synthèse!$B$44)</f>
        <v>0</v>
      </c>
      <c r="AH1969" s="135" t="b">
        <f>AND(AE1969,$V1969&lt;=Synthèse!$B$44)</f>
        <v>0</v>
      </c>
      <c r="AI1969" s="137" t="b">
        <v>0</v>
      </c>
      <c r="AJ1969" s="137" t="b">
        <v>0</v>
      </c>
      <c r="AK1969" s="137" t="b">
        <f t="shared" si="339"/>
        <v>0</v>
      </c>
      <c r="AL1969" s="137" t="b">
        <f t="shared" si="340"/>
        <v>0</v>
      </c>
      <c r="AM1969" s="137" t="b">
        <f>AND(AK1969,$V1969&lt;=Synthèse!$B$44)</f>
        <v>0</v>
      </c>
      <c r="AN1969" s="137" t="b">
        <f>AND(AL1969,$V1969&lt;=Synthèse!$B$44)</f>
        <v>0</v>
      </c>
    </row>
    <row r="1970" spans="1:40">
      <c r="A1970" s="17">
        <v>1144221</v>
      </c>
      <c r="B1970" t="str">
        <f ca="1">VLOOKUP(A1970,'Fichier FI (en entrée)'!B:AH,3,0)</f>
        <v>WOXVJSSGJX</v>
      </c>
      <c r="C1970">
        <f t="shared" si="331"/>
        <v>842</v>
      </c>
      <c r="D1970">
        <f t="shared" si="341"/>
        <v>11.48</v>
      </c>
      <c r="E1970" s="14" t="str">
        <f>VLOOKUP(A1970,'Fichier FI (en entrée)'!B:AH,2,0)</f>
        <v>EV</v>
      </c>
      <c r="F1970" s="14" t="b">
        <f t="shared" si="332"/>
        <v>1</v>
      </c>
      <c r="G1970" s="14" t="b">
        <f>IFERROR(VLOOKUP(A1970,'Calculs FA (auto)'!A:F,6,0),FALSE)</f>
        <v>0</v>
      </c>
      <c r="H1970" s="14" t="b">
        <f t="shared" si="333"/>
        <v>0</v>
      </c>
      <c r="I1970" s="16">
        <f>IFERROR(VLOOKUP(A1970,'Moyennes FI (en entrée)'!B:N,7,0),"")</f>
        <v>9.48</v>
      </c>
      <c r="J1970" s="16">
        <f>IFERROR(VLOOKUP(VLOOKUP(A1970,'Fichier FI (en entrée)'!B:AH,33,0),Modificateurs!A$2:B$5,2,0),0)</f>
        <v>0</v>
      </c>
      <c r="K1970" s="16">
        <f>IFERROR(VLOOKUP(VLOOKUP(A1970,'Redoub FI (en entrée)'!B:N,7,0),Modificateurs!A$8:B$11,2,0),0)</f>
        <v>0</v>
      </c>
      <c r="L1970" s="16">
        <f>IFERROR(VLOOKUP(M1970,Modificateurs!D$1:E$94,2,0),0)</f>
        <v>2</v>
      </c>
      <c r="M1970" t="str">
        <f>VLOOKUP(A1970,'Fichier FI (en entrée)'!B:AH,16,0)&amp;" "&amp;VLOOKUP(A1970,'Fichier FI (en entrée)'!B:AH,20,0)&amp;" "&amp;VLOOKUP(A1970,'Fichier FI (en entrée)'!B:AH,27,0)&amp;" "&amp;VLOOKUP(A1970,'Fichier FI (en entrée)'!B:AH,29,0)</f>
        <v xml:space="preserve">  Scientifique Mathématiques</v>
      </c>
      <c r="N1970" t="str">
        <f>VLOOKUP(A1970,'Fichier FI (en entrée)'!B:AH,8,0)</f>
        <v>Non scolarisé</v>
      </c>
      <c r="O1970" t="b">
        <f>AND(C1970&gt;Synthèse!B$8,C1970&lt;Synthèse!B$10,NOT(Y1970))</f>
        <v>1</v>
      </c>
      <c r="Q1970" s="60">
        <f>ROUNDUP(C1970/(Synthèse!$B$4+Synthèse!$B$1)*8,0)</f>
        <v>4</v>
      </c>
      <c r="R1970" s="60">
        <f>IFERROR(VLOOKUP(A1970,'Evaluations (formulaire)'!A:P,6,0)+VLOOKUP(A1970,'Evaluations (formulaire)'!A:P,7,0),0)</f>
        <v>0</v>
      </c>
      <c r="S1970" s="60">
        <f>IFERROR(VLOOKUP(A1970,'Evaluations (formulaire)'!A:P,8,0),0)</f>
        <v>0</v>
      </c>
      <c r="T1970" s="60">
        <f>IF(AND(ISBLANK(P1970),Q1970&lt;=2),Synthèse!$B$41,IF(AND(ISBLANK(P1970),Q1970&gt;=7),Synthèse!$C$41,R1970+S1970))</f>
        <v>0</v>
      </c>
      <c r="U1970" s="60">
        <f t="shared" si="334"/>
        <v>11.48</v>
      </c>
      <c r="V1970" s="60">
        <f t="shared" si="335"/>
        <v>842</v>
      </c>
      <c r="X1970" s="26">
        <v>1258</v>
      </c>
      <c r="Y1970" s="26" t="b">
        <f>IFERROR(VLOOKUP(A1970,'Calculs FA (auto)'!A:O,15,0),FALSE)</f>
        <v>0</v>
      </c>
      <c r="Z1970" s="26">
        <f>IFERROR(VLOOKUP(A1970,'Evaluations (formulaire)'!A:M,9,0),0)</f>
        <v>0</v>
      </c>
      <c r="AA1970" s="135" t="b">
        <v>0</v>
      </c>
      <c r="AB1970" s="135" t="b">
        <v>0</v>
      </c>
      <c r="AC1970" s="135" t="b">
        <f t="shared" si="336"/>
        <v>0</v>
      </c>
      <c r="AD1970" s="135" t="b">
        <f t="shared" si="337"/>
        <v>0</v>
      </c>
      <c r="AE1970" s="135" t="b">
        <f t="shared" si="338"/>
        <v>1</v>
      </c>
      <c r="AF1970" s="135" t="b">
        <f>AND(AC1970,$V1970&lt;=Synthèse!$B$44)</f>
        <v>0</v>
      </c>
      <c r="AG1970" s="135" t="b">
        <f>AND(AD1970,$V1970&lt;=Synthèse!$B$44)</f>
        <v>0</v>
      </c>
      <c r="AH1970" s="135" t="b">
        <f>AND(AE1970,$V1970&lt;=Synthèse!$B$44)</f>
        <v>0</v>
      </c>
      <c r="AI1970" s="137" t="b">
        <v>0</v>
      </c>
      <c r="AJ1970" s="137" t="b">
        <v>0</v>
      </c>
      <c r="AK1970" s="137" t="b">
        <f t="shared" si="339"/>
        <v>0</v>
      </c>
      <c r="AL1970" s="137" t="b">
        <f t="shared" si="340"/>
        <v>0</v>
      </c>
      <c r="AM1970" s="137" t="b">
        <f>AND(AK1970,$V1970&lt;=Synthèse!$B$44)</f>
        <v>0</v>
      </c>
      <c r="AN1970" s="137" t="b">
        <f>AND(AL1970,$V1970&lt;=Synthèse!$B$44)</f>
        <v>0</v>
      </c>
    </row>
    <row r="1971" spans="1:40">
      <c r="A1971" s="17">
        <v>1145779</v>
      </c>
      <c r="B1971" t="str">
        <f ca="1">VLOOKUP(A1971,'Fichier FI (en entrée)'!B:AH,3,0)</f>
        <v>JOARTPYBBA</v>
      </c>
      <c r="C1971">
        <f t="shared" si="331"/>
        <v>743</v>
      </c>
      <c r="D1971">
        <f t="shared" si="341"/>
        <v>11.96</v>
      </c>
      <c r="E1971" s="14" t="str">
        <f>VLOOKUP(A1971,'Fichier FI (en entrée)'!B:AH,2,0)</f>
        <v>EV</v>
      </c>
      <c r="F1971" s="14" t="b">
        <f t="shared" si="332"/>
        <v>1</v>
      </c>
      <c r="G1971" s="14" t="b">
        <f>IFERROR(VLOOKUP(A1971,'Calculs FA (auto)'!A:F,6,0),FALSE)</f>
        <v>0</v>
      </c>
      <c r="H1971" s="14" t="b">
        <f t="shared" si="333"/>
        <v>0</v>
      </c>
      <c r="I1971" s="16">
        <f>IFERROR(VLOOKUP(A1971,'Moyennes FI (en entrée)'!B:N,7,0),"")</f>
        <v>10.96</v>
      </c>
      <c r="J1971" s="16">
        <f>IFERROR(VLOOKUP(VLOOKUP(A1971,'Fichier FI (en entrée)'!B:AH,33,0),Modificateurs!A$2:B$5,2,0),0)</f>
        <v>0</v>
      </c>
      <c r="K1971" s="16">
        <f>IFERROR(VLOOKUP(VLOOKUP(A1971,'Redoub FI (en entrée)'!B:N,7,0),Modificateurs!A$8:B$11,2,0),0)</f>
        <v>0</v>
      </c>
      <c r="L1971" s="16">
        <f>IFERROR(VLOOKUP(M1971,Modificateurs!D$1:E$94,2,0),0)</f>
        <v>1</v>
      </c>
      <c r="M1971" t="str">
        <f>VLOOKUP(A1971,'Fichier FI (en entrée)'!B:AH,16,0)&amp;" "&amp;VLOOKUP(A1971,'Fichier FI (en entrée)'!B:AH,20,0)&amp;" "&amp;VLOOKUP(A1971,'Fichier FI (en entrée)'!B:AH,27,0)&amp;" "&amp;VLOOKUP(A1971,'Fichier FI (en entrée)'!B:AH,29,0)</f>
        <v xml:space="preserve">  Scientifique Sciences de la vie et de la terre</v>
      </c>
      <c r="N1971" t="str">
        <f>VLOOKUP(A1971,'Fichier FI (en entrée)'!B:AH,8,0)</f>
        <v>Scolarisé dans le supérieur en France</v>
      </c>
      <c r="O1971" t="b">
        <f>AND(C1971&gt;Synthèse!B$8,C1971&lt;Synthèse!B$10,NOT(Y1971))</f>
        <v>1</v>
      </c>
      <c r="Q1971" s="60">
        <f>ROUNDUP(C1971/(Synthèse!$B$4+Synthèse!$B$1)*8,0)</f>
        <v>4</v>
      </c>
      <c r="R1971" s="60">
        <f>IFERROR(VLOOKUP(A1971,'Evaluations (formulaire)'!A:P,6,0)+VLOOKUP(A1971,'Evaluations (formulaire)'!A:P,7,0),0)</f>
        <v>0</v>
      </c>
      <c r="S1971" s="60">
        <f>IFERROR(VLOOKUP(A1971,'Evaluations (formulaire)'!A:P,8,0),0)</f>
        <v>0</v>
      </c>
      <c r="T1971" s="60">
        <f>IF(AND(ISBLANK(P1971),Q1971&lt;=2),Synthèse!$B$41,IF(AND(ISBLANK(P1971),Q1971&gt;=7),Synthèse!$C$41,R1971+S1971))</f>
        <v>0</v>
      </c>
      <c r="U1971" s="60">
        <f t="shared" si="334"/>
        <v>11.96</v>
      </c>
      <c r="V1971" s="60">
        <f t="shared" si="335"/>
        <v>743</v>
      </c>
      <c r="X1971" s="26">
        <v>392</v>
      </c>
      <c r="Y1971" s="26" t="b">
        <f>IFERROR(VLOOKUP(A1971,'Calculs FA (auto)'!A:O,15,0),FALSE)</f>
        <v>0</v>
      </c>
      <c r="Z1971" s="26">
        <f>IFERROR(VLOOKUP(A1971,'Evaluations (formulaire)'!A:M,9,0),0)</f>
        <v>0</v>
      </c>
      <c r="AA1971" s="135" t="b">
        <v>0</v>
      </c>
      <c r="AB1971" s="135" t="b">
        <v>0</v>
      </c>
      <c r="AC1971" s="135" t="b">
        <f t="shared" si="336"/>
        <v>0</v>
      </c>
      <c r="AD1971" s="135" t="b">
        <f t="shared" si="337"/>
        <v>0</v>
      </c>
      <c r="AE1971" s="135" t="b">
        <f t="shared" si="338"/>
        <v>1</v>
      </c>
      <c r="AF1971" s="135" t="b">
        <f>AND(AC1971,$V1971&lt;=Synthèse!$B$44)</f>
        <v>0</v>
      </c>
      <c r="AG1971" s="135" t="b">
        <f>AND(AD1971,$V1971&lt;=Synthèse!$B$44)</f>
        <v>0</v>
      </c>
      <c r="AH1971" s="135" t="b">
        <f>AND(AE1971,$V1971&lt;=Synthèse!$B$44)</f>
        <v>0</v>
      </c>
      <c r="AI1971" s="137" t="b">
        <v>0</v>
      </c>
      <c r="AJ1971" s="137" t="b">
        <v>0</v>
      </c>
      <c r="AK1971" s="137" t="b">
        <f t="shared" si="339"/>
        <v>0</v>
      </c>
      <c r="AL1971" s="137" t="b">
        <f t="shared" si="340"/>
        <v>0</v>
      </c>
      <c r="AM1971" s="137" t="b">
        <f>AND(AK1971,$V1971&lt;=Synthèse!$B$44)</f>
        <v>0</v>
      </c>
      <c r="AN1971" s="137" t="b">
        <f>AND(AL1971,$V1971&lt;=Synthèse!$B$44)</f>
        <v>0</v>
      </c>
    </row>
    <row r="1972" spans="1:40">
      <c r="A1972" s="17">
        <v>1145941</v>
      </c>
      <c r="B1972" t="str">
        <f ca="1">VLOOKUP(A1972,'Fichier FI (en entrée)'!B:AH,3,0)</f>
        <v>OOHWEVZYLF</v>
      </c>
      <c r="C1972">
        <f t="shared" si="331"/>
        <v>720</v>
      </c>
      <c r="D1972">
        <f t="shared" si="341"/>
        <v>12.07</v>
      </c>
      <c r="E1972" s="14" t="str">
        <f>VLOOKUP(A1972,'Fichier FI (en entrée)'!B:AH,2,0)</f>
        <v>EV</v>
      </c>
      <c r="F1972" s="14" t="b">
        <f t="shared" si="332"/>
        <v>1</v>
      </c>
      <c r="G1972" s="14" t="b">
        <f>IFERROR(VLOOKUP(A1972,'Calculs FA (auto)'!A:F,6,0),FALSE)</f>
        <v>0</v>
      </c>
      <c r="H1972" s="14" t="b">
        <f t="shared" si="333"/>
        <v>0</v>
      </c>
      <c r="I1972" s="16">
        <f>IFERROR(VLOOKUP(A1972,'Moyennes FI (en entrée)'!B:N,7,0),"")</f>
        <v>11.07</v>
      </c>
      <c r="J1972" s="16">
        <f>IFERROR(VLOOKUP(VLOOKUP(A1972,'Fichier FI (en entrée)'!B:AH,33,0),Modificateurs!A$2:B$5,2,0),0)</f>
        <v>0</v>
      </c>
      <c r="K1972" s="16">
        <f>IFERROR(VLOOKUP(VLOOKUP(A1972,'Redoub FI (en entrée)'!B:N,7,0),Modificateurs!A$8:B$11,2,0),0)</f>
        <v>0</v>
      </c>
      <c r="L1972" s="16">
        <f>IFERROR(VLOOKUP(M1972,Modificateurs!D$1:E$94,2,0),0)</f>
        <v>1</v>
      </c>
      <c r="M1972" t="str">
        <f>VLOOKUP(A1972,'Fichier FI (en entrée)'!B:AH,16,0)&amp;" "&amp;VLOOKUP(A1972,'Fichier FI (en entrée)'!B:AH,20,0)&amp;" "&amp;VLOOKUP(A1972,'Fichier FI (en entrée)'!B:AH,27,0)&amp;" "&amp;VLOOKUP(A1972,'Fichier FI (en entrée)'!B:AH,29,0)</f>
        <v xml:space="preserve">  Scientifique Pas de spécialité (S.I)</v>
      </c>
      <c r="N1972" t="str">
        <f>VLOOKUP(A1972,'Fichier FI (en entrée)'!B:AH,8,0)</f>
        <v>Scolarisé dans le supérieur en France</v>
      </c>
      <c r="O1972" t="b">
        <f>AND(C1972&gt;Synthèse!B$8,C1972&lt;Synthèse!B$10,NOT(Y1972))</f>
        <v>1</v>
      </c>
      <c r="Q1972" s="60">
        <f>ROUNDUP(C1972/(Synthèse!$B$4+Synthèse!$B$1)*8,0)</f>
        <v>4</v>
      </c>
      <c r="R1972" s="60">
        <f>IFERROR(VLOOKUP(A1972,'Evaluations (formulaire)'!A:P,6,0)+VLOOKUP(A1972,'Evaluations (formulaire)'!A:P,7,0),0)</f>
        <v>0</v>
      </c>
      <c r="S1972" s="60">
        <f>IFERROR(VLOOKUP(A1972,'Evaluations (formulaire)'!A:P,8,0),0)</f>
        <v>0</v>
      </c>
      <c r="T1972" s="60">
        <f>IF(AND(ISBLANK(P1972),Q1972&lt;=2),Synthèse!$B$41,IF(AND(ISBLANK(P1972),Q1972&gt;=7),Synthèse!$C$41,R1972+S1972))</f>
        <v>0</v>
      </c>
      <c r="U1972" s="60">
        <f t="shared" si="334"/>
        <v>12.07</v>
      </c>
      <c r="V1972" s="60">
        <f t="shared" si="335"/>
        <v>720</v>
      </c>
      <c r="X1972" s="26">
        <v>875</v>
      </c>
      <c r="Y1972" s="26" t="b">
        <f>IFERROR(VLOOKUP(A1972,'Calculs FA (auto)'!A:O,15,0),FALSE)</f>
        <v>0</v>
      </c>
      <c r="Z1972" s="26">
        <f>IFERROR(VLOOKUP(A1972,'Evaluations (formulaire)'!A:M,9,0),0)</f>
        <v>0</v>
      </c>
      <c r="AA1972" s="135" t="b">
        <v>1</v>
      </c>
      <c r="AB1972" s="135" t="b">
        <v>0</v>
      </c>
      <c r="AC1972" s="135" t="b">
        <f t="shared" si="336"/>
        <v>1</v>
      </c>
      <c r="AD1972" s="135" t="b">
        <f t="shared" si="337"/>
        <v>0</v>
      </c>
      <c r="AE1972" s="135" t="b">
        <f t="shared" si="338"/>
        <v>0</v>
      </c>
      <c r="AF1972" s="135" t="b">
        <f>AND(AC1972,$V1972&lt;=Synthèse!$B$44)</f>
        <v>0</v>
      </c>
      <c r="AG1972" s="135" t="b">
        <f>AND(AD1972,$V1972&lt;=Synthèse!$B$44)</f>
        <v>0</v>
      </c>
      <c r="AH1972" s="135" t="b">
        <f>AND(AE1972,$V1972&lt;=Synthèse!$B$44)</f>
        <v>0</v>
      </c>
      <c r="AI1972" s="137" t="b">
        <v>0</v>
      </c>
      <c r="AJ1972" s="137" t="b">
        <v>1</v>
      </c>
      <c r="AK1972" s="137" t="b">
        <f t="shared" si="339"/>
        <v>0</v>
      </c>
      <c r="AL1972" s="137" t="b">
        <f t="shared" si="340"/>
        <v>1</v>
      </c>
      <c r="AM1972" s="137" t="b">
        <f>AND(AK1972,$V1972&lt;=Synthèse!$B$44)</f>
        <v>0</v>
      </c>
      <c r="AN1972" s="137" t="b">
        <f>AND(AL1972,$V1972&lt;=Synthèse!$B$44)</f>
        <v>0</v>
      </c>
    </row>
    <row r="1973" spans="1:40">
      <c r="A1973" s="17">
        <v>1146349</v>
      </c>
      <c r="B1973" t="str">
        <f ca="1">VLOOKUP(A1973,'Fichier FI (en entrée)'!B:AH,3,0)</f>
        <v>QVOWSQGKLW</v>
      </c>
      <c r="C1973">
        <f t="shared" si="331"/>
        <v>1219</v>
      </c>
      <c r="D1973">
        <f t="shared" si="341"/>
        <v>7.4600000000000009</v>
      </c>
      <c r="E1973" s="14" t="str">
        <f>VLOOKUP(A1973,'Fichier FI (en entrée)'!B:AH,2,0)</f>
        <v>EV</v>
      </c>
      <c r="F1973" s="14" t="b">
        <f t="shared" si="332"/>
        <v>1</v>
      </c>
      <c r="G1973" s="14" t="b">
        <f>IFERROR(VLOOKUP(A1973,'Calculs FA (auto)'!A:F,6,0),FALSE)</f>
        <v>1</v>
      </c>
      <c r="H1973" s="14" t="b">
        <f t="shared" si="333"/>
        <v>1</v>
      </c>
      <c r="I1973" s="16">
        <f>IFERROR(VLOOKUP(A1973,'Moyennes FI (en entrée)'!B:N,7,0),"")</f>
        <v>11.46</v>
      </c>
      <c r="J1973" s="16">
        <f>IFERROR(VLOOKUP(VLOOKUP(A1973,'Fichier FI (en entrée)'!B:AH,33,0),Modificateurs!A$2:B$5,2,0),0)</f>
        <v>0</v>
      </c>
      <c r="K1973" s="16">
        <f>IFERROR(VLOOKUP(VLOOKUP(A1973,'Redoub FI (en entrée)'!B:N,7,0),Modificateurs!A$8:B$11,2,0),0)</f>
        <v>0</v>
      </c>
      <c r="L1973" s="16">
        <f>IFERROR(VLOOKUP(M1973,Modificateurs!D$1:E$94,2,0),0)</f>
        <v>-4</v>
      </c>
      <c r="M1973" t="str">
        <f>VLOOKUP(A1973,'Fichier FI (en entrée)'!B:AH,16,0)&amp;" "&amp;VLOOKUP(A1973,'Fichier FI (en entrée)'!B:AH,20,0)&amp;" "&amp;VLOOKUP(A1973,'Fichier FI (en entrée)'!B:AH,27,0)&amp;" "&amp;VLOOKUP(A1973,'Fichier FI (en entrée)'!B:AH,29,0)</f>
        <v xml:space="preserve">  Sciences et Technologies de l'Industrie et du Développement Durable Energies et environnement</v>
      </c>
      <c r="N1973" t="str">
        <f>VLOOKUP(A1973,'Fichier FI (en entrée)'!B:AH,8,0)</f>
        <v>Scolarisé dans le supérieur en France</v>
      </c>
      <c r="O1973" t="b">
        <f>AND(C1973&gt;Synthèse!B$8,C1973&lt;Synthèse!B$10,NOT(Y1973))</f>
        <v>0</v>
      </c>
      <c r="Q1973" s="60">
        <f>ROUNDUP(C1973/(Synthèse!$B$4+Synthèse!$B$1)*8,0)</f>
        <v>6</v>
      </c>
      <c r="R1973" s="60">
        <f>IFERROR(VLOOKUP(A1973,'Evaluations (formulaire)'!A:P,6,0)+VLOOKUP(A1973,'Evaluations (formulaire)'!A:P,7,0),0)</f>
        <v>0</v>
      </c>
      <c r="S1973" s="60">
        <f>IFERROR(VLOOKUP(A1973,'Evaluations (formulaire)'!A:P,8,0),0)</f>
        <v>0</v>
      </c>
      <c r="T1973" s="60">
        <f>IF(AND(ISBLANK(P1973),Q1973&lt;=2),Synthèse!$B$41,IF(AND(ISBLANK(P1973),Q1973&gt;=7),Synthèse!$C$41,R1973+S1973))</f>
        <v>0</v>
      </c>
      <c r="U1973" s="60">
        <f t="shared" si="334"/>
        <v>7.4600000000000009</v>
      </c>
      <c r="V1973" s="60">
        <f t="shared" si="335"/>
        <v>1217</v>
      </c>
      <c r="X1973" s="26">
        <v>1600</v>
      </c>
      <c r="Y1973" s="26" t="b">
        <f>IFERROR(VLOOKUP(A1973,'Calculs FA (auto)'!A:O,15,0),FALSE)</f>
        <v>1</v>
      </c>
      <c r="Z1973" s="26">
        <f>IFERROR(VLOOKUP(A1973,'Evaluations (formulaire)'!A:M,9,0),0)</f>
        <v>0</v>
      </c>
      <c r="AA1973" s="135" t="b">
        <v>0</v>
      </c>
      <c r="AB1973" s="135" t="b">
        <v>0</v>
      </c>
      <c r="AC1973" s="135" t="b">
        <f t="shared" si="336"/>
        <v>0</v>
      </c>
      <c r="AD1973" s="135" t="b">
        <f t="shared" si="337"/>
        <v>0</v>
      </c>
      <c r="AE1973" s="135" t="b">
        <f t="shared" si="338"/>
        <v>1</v>
      </c>
      <c r="AF1973" s="135" t="b">
        <f>AND(AC1973,$V1973&lt;=Synthèse!$B$44)</f>
        <v>0</v>
      </c>
      <c r="AG1973" s="135" t="b">
        <f>AND(AD1973,$V1973&lt;=Synthèse!$B$44)</f>
        <v>0</v>
      </c>
      <c r="AH1973" s="135" t="b">
        <f>AND(AE1973,$V1973&lt;=Synthèse!$B$44)</f>
        <v>0</v>
      </c>
      <c r="AI1973" s="137" t="b">
        <v>0</v>
      </c>
      <c r="AJ1973" s="137" t="b">
        <v>0</v>
      </c>
      <c r="AK1973" s="137" t="b">
        <f t="shared" si="339"/>
        <v>0</v>
      </c>
      <c r="AL1973" s="137" t="b">
        <f t="shared" si="340"/>
        <v>0</v>
      </c>
      <c r="AM1973" s="137" t="b">
        <f>AND(AK1973,$V1973&lt;=Synthèse!$B$44)</f>
        <v>0</v>
      </c>
      <c r="AN1973" s="137" t="b">
        <f>AND(AL1973,$V1973&lt;=Synthèse!$B$44)</f>
        <v>0</v>
      </c>
    </row>
    <row r="1974" spans="1:40">
      <c r="A1974" s="17">
        <v>1147196</v>
      </c>
      <c r="B1974" t="str">
        <f ca="1">VLOOKUP(A1974,'Fichier FI (en entrée)'!B:AH,3,0)</f>
        <v>KOIVPXNMRB</v>
      </c>
      <c r="C1974">
        <f t="shared" si="331"/>
        <v>610</v>
      </c>
      <c r="D1974">
        <f t="shared" si="341"/>
        <v>12.83</v>
      </c>
      <c r="E1974" s="14" t="str">
        <f>VLOOKUP(A1974,'Fichier FI (en entrée)'!B:AH,2,0)</f>
        <v>EV</v>
      </c>
      <c r="F1974" s="14" t="b">
        <f t="shared" si="332"/>
        <v>1</v>
      </c>
      <c r="G1974" s="14" t="b">
        <f>IFERROR(VLOOKUP(A1974,'Calculs FA (auto)'!A:F,6,0),FALSE)</f>
        <v>1</v>
      </c>
      <c r="H1974" s="14" t="b">
        <f t="shared" si="333"/>
        <v>1</v>
      </c>
      <c r="I1974" s="16">
        <f>IFERROR(VLOOKUP(A1974,'Moyennes FI (en entrée)'!B:N,7,0),"")</f>
        <v>11.83</v>
      </c>
      <c r="J1974" s="16">
        <f>IFERROR(VLOOKUP(VLOOKUP(A1974,'Fichier FI (en entrée)'!B:AH,33,0),Modificateurs!A$2:B$5,2,0),0)</f>
        <v>0</v>
      </c>
      <c r="K1974" s="16">
        <f>IFERROR(VLOOKUP(VLOOKUP(A1974,'Redoub FI (en entrée)'!B:N,7,0),Modificateurs!A$8:B$11,2,0),0)</f>
        <v>-1</v>
      </c>
      <c r="L1974" s="16">
        <f>IFERROR(VLOOKUP(M1974,Modificateurs!D$1:E$94,2,0),0)</f>
        <v>2</v>
      </c>
      <c r="M1974" t="str">
        <f>VLOOKUP(A1974,'Fichier FI (en entrée)'!B:AH,16,0)&amp;" "&amp;VLOOKUP(A1974,'Fichier FI (en entrée)'!B:AH,20,0)&amp;" "&amp;VLOOKUP(A1974,'Fichier FI (en entrée)'!B:AH,27,0)&amp;" "&amp;VLOOKUP(A1974,'Fichier FI (en entrée)'!B:AH,29,0)</f>
        <v xml:space="preserve">  Scientifique Mathématiques</v>
      </c>
      <c r="N1974" t="str">
        <f>VLOOKUP(A1974,'Fichier FI (en entrée)'!B:AH,8,0)</f>
        <v>Scolarisé dans le supérieur en France</v>
      </c>
      <c r="O1974" t="b">
        <f>AND(C1974&gt;Synthèse!B$8,C1974&lt;Synthèse!B$10,NOT(Y1974))</f>
        <v>0</v>
      </c>
      <c r="Q1974" s="60">
        <f>ROUNDUP(C1974/(Synthèse!$B$4+Synthèse!$B$1)*8,0)</f>
        <v>3</v>
      </c>
      <c r="R1974" s="60">
        <f>IFERROR(VLOOKUP(A1974,'Evaluations (formulaire)'!A:P,6,0)+VLOOKUP(A1974,'Evaluations (formulaire)'!A:P,7,0),0)</f>
        <v>0</v>
      </c>
      <c r="S1974" s="60">
        <f>IFERROR(VLOOKUP(A1974,'Evaluations (formulaire)'!A:P,8,0),0)</f>
        <v>0</v>
      </c>
      <c r="T1974" s="60">
        <f>IF(AND(ISBLANK(P1974),Q1974&lt;=2),Synthèse!$B$41,IF(AND(ISBLANK(P1974),Q1974&gt;=7),Synthèse!$C$41,R1974+S1974))</f>
        <v>0</v>
      </c>
      <c r="U1974" s="60">
        <f t="shared" si="334"/>
        <v>12.83</v>
      </c>
      <c r="V1974" s="60">
        <f t="shared" si="335"/>
        <v>611</v>
      </c>
      <c r="X1974" s="26">
        <v>1166</v>
      </c>
      <c r="Y1974" s="26" t="b">
        <f>IFERROR(VLOOKUP(A1974,'Calculs FA (auto)'!A:O,15,0),FALSE)</f>
        <v>1</v>
      </c>
      <c r="Z1974" s="26">
        <f>IFERROR(VLOOKUP(A1974,'Evaluations (formulaire)'!A:M,9,0),0)</f>
        <v>0</v>
      </c>
      <c r="AA1974" s="135" t="b">
        <v>0</v>
      </c>
      <c r="AB1974" s="135" t="b">
        <v>1</v>
      </c>
      <c r="AC1974" s="135" t="b">
        <f t="shared" si="336"/>
        <v>0</v>
      </c>
      <c r="AD1974" s="135" t="b">
        <f t="shared" si="337"/>
        <v>1</v>
      </c>
      <c r="AE1974" s="135" t="b">
        <f t="shared" si="338"/>
        <v>0</v>
      </c>
      <c r="AF1974" s="135" t="b">
        <f>AND(AC1974,$V1974&lt;=Synthèse!$B$44)</f>
        <v>0</v>
      </c>
      <c r="AG1974" s="135" t="b">
        <f>AND(AD1974,$V1974&lt;=Synthèse!$B$44)</f>
        <v>1</v>
      </c>
      <c r="AH1974" s="135" t="b">
        <f>AND(AE1974,$V1974&lt;=Synthèse!$B$44)</f>
        <v>0</v>
      </c>
      <c r="AI1974" s="137" t="b">
        <v>1</v>
      </c>
      <c r="AJ1974" s="137" t="b">
        <v>0</v>
      </c>
      <c r="AK1974" s="137" t="b">
        <f t="shared" si="339"/>
        <v>1</v>
      </c>
      <c r="AL1974" s="137" t="b">
        <f t="shared" si="340"/>
        <v>0</v>
      </c>
      <c r="AM1974" s="137" t="b">
        <f>AND(AK1974,$V1974&lt;=Synthèse!$B$44)</f>
        <v>1</v>
      </c>
      <c r="AN1974" s="137" t="b">
        <f>AND(AL1974,$V1974&lt;=Synthèse!$B$44)</f>
        <v>0</v>
      </c>
    </row>
    <row r="1975" spans="1:40">
      <c r="A1975" s="17">
        <v>1147944</v>
      </c>
      <c r="B1975" t="str">
        <f ca="1">VLOOKUP(A1975,'Fichier FI (en entrée)'!B:AH,3,0)</f>
        <v>ADRIKWTIYT</v>
      </c>
      <c r="C1975">
        <f t="shared" si="331"/>
        <v>1724</v>
      </c>
      <c r="D1975">
        <f t="shared" si="341"/>
        <v>-20</v>
      </c>
      <c r="E1975" s="14" t="str">
        <f>VLOOKUP(A1975,'Fichier FI (en entrée)'!B:AH,2,0)</f>
        <v>EV</v>
      </c>
      <c r="F1975" s="14" t="b">
        <f t="shared" si="332"/>
        <v>1</v>
      </c>
      <c r="G1975" s="14" t="b">
        <f>IFERROR(VLOOKUP(A1975,'Calculs FA (auto)'!A:F,6,0),FALSE)</f>
        <v>1</v>
      </c>
      <c r="H1975" s="14" t="b">
        <f t="shared" si="333"/>
        <v>1</v>
      </c>
      <c r="I1975" s="16" t="str">
        <f>IFERROR(VLOOKUP(A1975,'Moyennes FI (en entrée)'!B:N,7,0),"")</f>
        <v/>
      </c>
      <c r="J1975" s="16">
        <f>IFERROR(VLOOKUP(VLOOKUP(A1975,'Fichier FI (en entrée)'!B:AH,33,0),Modificateurs!A$2:B$5,2,0),0)</f>
        <v>0</v>
      </c>
      <c r="K1975" s="16">
        <f>IFERROR(VLOOKUP(VLOOKUP(A1975,'Redoub FI (en entrée)'!B:N,7,0),Modificateurs!A$8:B$11,2,0),0)</f>
        <v>0</v>
      </c>
      <c r="L1975" s="16">
        <f>IFERROR(VLOOKUP(M1975,Modificateurs!D$1:E$94,2,0),0)</f>
        <v>0</v>
      </c>
      <c r="M1975" t="str">
        <f>VLOOKUP(A1975,'Fichier FI (en entrée)'!B:AH,16,0)&amp;" "&amp;VLOOKUP(A1975,'Fichier FI (en entrée)'!B:AH,20,0)&amp;" "&amp;VLOOKUP(A1975,'Fichier FI (en entrée)'!B:AH,27,0)&amp;" "&amp;VLOOKUP(A1975,'Fichier FI (en entrée)'!B:AH,29,0)</f>
        <v xml:space="preserve">   </v>
      </c>
      <c r="N1975" t="str">
        <f>VLOOKUP(A1975,'Fichier FI (en entrée)'!B:AH,8,0)</f>
        <v>Scolarisé dans le supérieur en France</v>
      </c>
      <c r="O1975" t="b">
        <f>AND(C1975&gt;Synthèse!B$8,C1975&lt;Synthèse!B$10,NOT(Y1975))</f>
        <v>0</v>
      </c>
      <c r="Q1975" s="60">
        <f>ROUNDUP(C1975/(Synthèse!$B$4+Synthèse!$B$1)*8,0)</f>
        <v>8</v>
      </c>
      <c r="R1975" s="60">
        <f>IFERROR(VLOOKUP(A1975,'Evaluations (formulaire)'!A:P,6,0)+VLOOKUP(A1975,'Evaluations (formulaire)'!A:P,7,0),0)</f>
        <v>0</v>
      </c>
      <c r="S1975" s="60">
        <f>IFERROR(VLOOKUP(A1975,'Evaluations (formulaire)'!A:P,8,0),0)</f>
        <v>0</v>
      </c>
      <c r="T1975" s="60">
        <f>IF(AND(ISBLANK(P1975),Q1975&lt;=2),Synthèse!$B$41,IF(AND(ISBLANK(P1975),Q1975&gt;=7),Synthèse!$C$41,R1975+S1975))</f>
        <v>4.6296296296296294E-3</v>
      </c>
      <c r="U1975" s="60">
        <f t="shared" si="334"/>
        <v>-19.99537037037037</v>
      </c>
      <c r="V1975" s="60">
        <f t="shared" si="335"/>
        <v>1720</v>
      </c>
      <c r="X1975" s="26">
        <v>45</v>
      </c>
      <c r="Y1975" s="26" t="b">
        <f>IFERROR(VLOOKUP(A1975,'Calculs FA (auto)'!A:O,15,0),FALSE)</f>
        <v>0</v>
      </c>
      <c r="Z1975" s="26">
        <f>IFERROR(VLOOKUP(A1975,'Evaluations (formulaire)'!A:M,9,0),0)</f>
        <v>0</v>
      </c>
      <c r="AA1975" s="135" t="b">
        <v>1</v>
      </c>
      <c r="AB1975" s="135" t="b">
        <v>0</v>
      </c>
      <c r="AC1975" s="135" t="b">
        <f t="shared" si="336"/>
        <v>1</v>
      </c>
      <c r="AD1975" s="135" t="b">
        <f t="shared" si="337"/>
        <v>0</v>
      </c>
      <c r="AE1975" s="135" t="b">
        <f t="shared" si="338"/>
        <v>0</v>
      </c>
      <c r="AF1975" s="135" t="b">
        <f>AND(AC1975,$V1975&lt;=Synthèse!$B$44)</f>
        <v>0</v>
      </c>
      <c r="AG1975" s="135" t="b">
        <f>AND(AD1975,$V1975&lt;=Synthèse!$B$44)</f>
        <v>0</v>
      </c>
      <c r="AH1975" s="135" t="b">
        <f>AND(AE1975,$V1975&lt;=Synthèse!$B$44)</f>
        <v>0</v>
      </c>
      <c r="AI1975" s="137" t="b">
        <v>0</v>
      </c>
      <c r="AJ1975" s="137" t="b">
        <v>1</v>
      </c>
      <c r="AK1975" s="137" t="b">
        <f t="shared" si="339"/>
        <v>0</v>
      </c>
      <c r="AL1975" s="137" t="b">
        <f t="shared" si="340"/>
        <v>1</v>
      </c>
      <c r="AM1975" s="137" t="b">
        <f>AND(AK1975,$V1975&lt;=Synthèse!$B$44)</f>
        <v>0</v>
      </c>
      <c r="AN1975" s="137" t="b">
        <f>AND(AL1975,$V1975&lt;=Synthèse!$B$44)</f>
        <v>0</v>
      </c>
    </row>
    <row r="1976" spans="1:40">
      <c r="A1976" s="17">
        <v>1148305</v>
      </c>
      <c r="B1976" t="str">
        <f ca="1">VLOOKUP(A1976,'Fichier FI (en entrée)'!B:AH,3,0)</f>
        <v>RUPOFNTITB</v>
      </c>
      <c r="C1976">
        <f t="shared" si="331"/>
        <v>2097</v>
      </c>
      <c r="D1976">
        <f t="shared" si="341"/>
        <v>-100</v>
      </c>
      <c r="E1976" s="14" t="str">
        <f>VLOOKUP(A1976,'Fichier FI (en entrée)'!B:AH,2,0)</f>
        <v>ENV</v>
      </c>
      <c r="F1976" s="14" t="b">
        <f t="shared" si="332"/>
        <v>0</v>
      </c>
      <c r="G1976" s="14" t="b">
        <f>IFERROR(VLOOKUP(A1976,'Calculs FA (auto)'!A:F,6,0),FALSE)</f>
        <v>0</v>
      </c>
      <c r="H1976" s="14" t="b">
        <f t="shared" si="333"/>
        <v>0</v>
      </c>
      <c r="I1976" s="16" t="str">
        <f>IFERROR(VLOOKUP(A1976,'Moyennes FI (en entrée)'!B:N,7,0),"")</f>
        <v/>
      </c>
      <c r="J1976" s="16">
        <f>IFERROR(VLOOKUP(VLOOKUP(A1976,'Fichier FI (en entrée)'!B:AH,33,0),Modificateurs!A$2:B$5,2,0),0)</f>
        <v>0</v>
      </c>
      <c r="K1976" s="16">
        <f>IFERROR(VLOOKUP(VLOOKUP(A1976,'Redoub FI (en entrée)'!B:N,7,0),Modificateurs!A$8:B$11,2,0),0)</f>
        <v>0</v>
      </c>
      <c r="L1976" s="16">
        <f>IFERROR(VLOOKUP(M1976,Modificateurs!D$1:E$94,2,0),0)</f>
        <v>3</v>
      </c>
      <c r="M1976" t="str">
        <f>VLOOKUP(A1976,'Fichier FI (en entrée)'!B:AH,16,0)&amp;" "&amp;VLOOKUP(A1976,'Fichier FI (en entrée)'!B:AH,20,0)&amp;" "&amp;VLOOKUP(A1976,'Fichier FI (en entrée)'!B:AH,27,0)&amp;" "&amp;VLOOKUP(A1976,'Fichier FI (en entrée)'!B:AH,29,0)</f>
        <v xml:space="preserve">  Scientifique Informatique et Sciences du numérique</v>
      </c>
      <c r="N1976" t="str">
        <f>VLOOKUP(A1976,'Fichier FI (en entrée)'!B:AH,8,0)</f>
        <v>Scolarisé dans le supérieur en France</v>
      </c>
      <c r="O1976" t="b">
        <f>AND(C1976&gt;Synthèse!B$8,C1976&lt;Synthèse!B$10,NOT(Y1976))</f>
        <v>0</v>
      </c>
      <c r="Q1976" s="60">
        <f>ROUNDUP(C1976/(Synthèse!$B$4+Synthèse!$B$1)*8,0)</f>
        <v>10</v>
      </c>
      <c r="R1976" s="60">
        <f>IFERROR(VLOOKUP(A1976,'Evaluations (formulaire)'!A:P,6,0)+VLOOKUP(A1976,'Evaluations (formulaire)'!A:P,7,0),0)</f>
        <v>0</v>
      </c>
      <c r="S1976" s="60">
        <f>IFERROR(VLOOKUP(A1976,'Evaluations (formulaire)'!A:P,8,0),0)</f>
        <v>0</v>
      </c>
      <c r="T1976" s="60">
        <f>IF(AND(ISBLANK(P1976),Q1976&lt;=2),Synthèse!$B$41,IF(AND(ISBLANK(P1976),Q1976&gt;=7),Synthèse!$C$41,R1976+S1976))</f>
        <v>4.6296296296296294E-3</v>
      </c>
      <c r="U1976" s="60">
        <f t="shared" si="334"/>
        <v>-99.995370370370367</v>
      </c>
      <c r="V1976" s="60">
        <f t="shared" si="335"/>
        <v>1983</v>
      </c>
      <c r="X1976" s="26">
        <v>756</v>
      </c>
      <c r="Y1976" s="26" t="b">
        <f>IFERROR(VLOOKUP(A1976,'Calculs FA (auto)'!A:O,15,0),FALSE)</f>
        <v>0</v>
      </c>
      <c r="Z1976" s="26">
        <f>IFERROR(VLOOKUP(A1976,'Evaluations (formulaire)'!A:M,9,0),0)</f>
        <v>0</v>
      </c>
      <c r="AA1976" s="135" t="b">
        <v>0</v>
      </c>
      <c r="AB1976" s="135" t="b">
        <v>1</v>
      </c>
      <c r="AC1976" s="135" t="b">
        <f t="shared" si="336"/>
        <v>0</v>
      </c>
      <c r="AD1976" s="135" t="b">
        <f t="shared" si="337"/>
        <v>0</v>
      </c>
      <c r="AE1976" s="135" t="b">
        <f t="shared" si="338"/>
        <v>0</v>
      </c>
      <c r="AF1976" s="135" t="b">
        <f>AND(AC1976,$V1976&lt;=Synthèse!$B$44)</f>
        <v>0</v>
      </c>
      <c r="AG1976" s="135" t="b">
        <f>AND(AD1976,$V1976&lt;=Synthèse!$B$44)</f>
        <v>0</v>
      </c>
      <c r="AH1976" s="135" t="b">
        <f>AND(AE1976,$V1976&lt;=Synthèse!$B$44)</f>
        <v>0</v>
      </c>
      <c r="AI1976" s="137" t="b">
        <v>1</v>
      </c>
      <c r="AJ1976" s="137" t="b">
        <v>0</v>
      </c>
      <c r="AK1976" s="137" t="b">
        <f t="shared" si="339"/>
        <v>0</v>
      </c>
      <c r="AL1976" s="137" t="b">
        <f t="shared" si="340"/>
        <v>0</v>
      </c>
      <c r="AM1976" s="137" t="b">
        <f>AND(AK1976,$V1976&lt;=Synthèse!$B$44)</f>
        <v>0</v>
      </c>
      <c r="AN1976" s="137" t="b">
        <f>AND(AL1976,$V1976&lt;=Synthèse!$B$44)</f>
        <v>0</v>
      </c>
    </row>
    <row r="1977" spans="1:40">
      <c r="A1977" s="17">
        <v>1148602</v>
      </c>
      <c r="B1977" t="str">
        <f ca="1">VLOOKUP(A1977,'Fichier FI (en entrée)'!B:AH,3,0)</f>
        <v>BVLRIDFFVH</v>
      </c>
      <c r="C1977">
        <f t="shared" si="331"/>
        <v>2097</v>
      </c>
      <c r="D1977">
        <f t="shared" si="341"/>
        <v>-100</v>
      </c>
      <c r="E1977" s="14" t="str">
        <f>VLOOKUP(A1977,'Fichier FI (en entrée)'!B:AH,2,0)</f>
        <v>ENV</v>
      </c>
      <c r="F1977" s="14" t="b">
        <f t="shared" si="332"/>
        <v>0</v>
      </c>
      <c r="G1977" s="14" t="b">
        <f>IFERROR(VLOOKUP(A1977,'Calculs FA (auto)'!A:F,6,0),FALSE)</f>
        <v>0</v>
      </c>
      <c r="H1977" s="14" t="b">
        <f t="shared" si="333"/>
        <v>0</v>
      </c>
      <c r="I1977" s="16" t="str">
        <f>IFERROR(VLOOKUP(A1977,'Moyennes FI (en entrée)'!B:N,7,0),"")</f>
        <v/>
      </c>
      <c r="J1977" s="16">
        <f>IFERROR(VLOOKUP(VLOOKUP(A1977,'Fichier FI (en entrée)'!B:AH,33,0),Modificateurs!A$2:B$5,2,0),0)</f>
        <v>0</v>
      </c>
      <c r="K1977" s="16">
        <f>IFERROR(VLOOKUP(VLOOKUP(A1977,'Redoub FI (en entrée)'!B:N,7,0),Modificateurs!A$8:B$11,2,0),0)</f>
        <v>0</v>
      </c>
      <c r="L1977" s="16">
        <f>IFERROR(VLOOKUP(M1977,Modificateurs!D$1:E$94,2,0),0)</f>
        <v>0</v>
      </c>
      <c r="M1977" t="str">
        <f>VLOOKUP(A1977,'Fichier FI (en entrée)'!B:AH,16,0)&amp;" "&amp;VLOOKUP(A1977,'Fichier FI (en entrée)'!B:AH,20,0)&amp;" "&amp;VLOOKUP(A1977,'Fichier FI (en entrée)'!B:AH,27,0)&amp;" "&amp;VLOOKUP(A1977,'Fichier FI (en entrée)'!B:AH,29,0)</f>
        <v xml:space="preserve">   </v>
      </c>
      <c r="N1977" t="str">
        <f>VLOOKUP(A1977,'Fichier FI (en entrée)'!B:AH,8,0)</f>
        <v>Non scolarisé</v>
      </c>
      <c r="O1977" t="b">
        <f>AND(C1977&gt;Synthèse!B$8,C1977&lt;Synthèse!B$10,NOT(Y1977))</f>
        <v>0</v>
      </c>
      <c r="Q1977" s="60">
        <f>ROUNDUP(C1977/(Synthèse!$B$4+Synthèse!$B$1)*8,0)</f>
        <v>10</v>
      </c>
      <c r="R1977" s="60">
        <f>IFERROR(VLOOKUP(A1977,'Evaluations (formulaire)'!A:P,6,0)+VLOOKUP(A1977,'Evaluations (formulaire)'!A:P,7,0),0)</f>
        <v>0</v>
      </c>
      <c r="S1977" s="60">
        <f>IFERROR(VLOOKUP(A1977,'Evaluations (formulaire)'!A:P,8,0),0)</f>
        <v>0</v>
      </c>
      <c r="T1977" s="60">
        <f>IF(AND(ISBLANK(P1977),Q1977&lt;=2),Synthèse!$B$41,IF(AND(ISBLANK(P1977),Q1977&gt;=7),Synthèse!$C$41,R1977+S1977))</f>
        <v>4.6296296296296294E-3</v>
      </c>
      <c r="U1977" s="60">
        <f t="shared" si="334"/>
        <v>-99.995370370370367</v>
      </c>
      <c r="V1977" s="60">
        <f t="shared" si="335"/>
        <v>1983</v>
      </c>
      <c r="X1977" s="26">
        <v>1346</v>
      </c>
      <c r="Y1977" s="26" t="b">
        <f>IFERROR(VLOOKUP(A1977,'Calculs FA (auto)'!A:O,15,0),FALSE)</f>
        <v>0</v>
      </c>
      <c r="Z1977" s="26">
        <f>IFERROR(VLOOKUP(A1977,'Evaluations (formulaire)'!A:M,9,0),0)</f>
        <v>0</v>
      </c>
      <c r="AA1977" s="135" t="b">
        <v>1</v>
      </c>
      <c r="AB1977" s="135" t="b">
        <v>0</v>
      </c>
      <c r="AC1977" s="135" t="b">
        <f t="shared" si="336"/>
        <v>0</v>
      </c>
      <c r="AD1977" s="135" t="b">
        <f t="shared" si="337"/>
        <v>0</v>
      </c>
      <c r="AE1977" s="135" t="b">
        <f t="shared" si="338"/>
        <v>0</v>
      </c>
      <c r="AF1977" s="135" t="b">
        <f>AND(AC1977,$V1977&lt;=Synthèse!$B$44)</f>
        <v>0</v>
      </c>
      <c r="AG1977" s="135" t="b">
        <f>AND(AD1977,$V1977&lt;=Synthèse!$B$44)</f>
        <v>0</v>
      </c>
      <c r="AH1977" s="135" t="b">
        <f>AND(AE1977,$V1977&lt;=Synthèse!$B$44)</f>
        <v>0</v>
      </c>
      <c r="AI1977" s="137" t="b">
        <v>0</v>
      </c>
      <c r="AJ1977" s="137" t="b">
        <v>1</v>
      </c>
      <c r="AK1977" s="137" t="b">
        <f t="shared" si="339"/>
        <v>0</v>
      </c>
      <c r="AL1977" s="137" t="b">
        <f t="shared" si="340"/>
        <v>0</v>
      </c>
      <c r="AM1977" s="137" t="b">
        <f>AND(AK1977,$V1977&lt;=Synthèse!$B$44)</f>
        <v>0</v>
      </c>
      <c r="AN1977" s="137" t="b">
        <f>AND(AL1977,$V1977&lt;=Synthèse!$B$44)</f>
        <v>0</v>
      </c>
    </row>
    <row r="1978" spans="1:40">
      <c r="A1978" s="17">
        <v>1148963</v>
      </c>
      <c r="B1978" t="str">
        <f ca="1">VLOOKUP(A1978,'Fichier FI (en entrée)'!B:AH,3,0)</f>
        <v>KNTCZWHQFF</v>
      </c>
      <c r="C1978">
        <f t="shared" si="331"/>
        <v>466</v>
      </c>
      <c r="D1978">
        <f t="shared" si="341"/>
        <v>13.61</v>
      </c>
      <c r="E1978" s="14" t="str">
        <f>VLOOKUP(A1978,'Fichier FI (en entrée)'!B:AH,2,0)</f>
        <v>EV</v>
      </c>
      <c r="F1978" s="14" t="b">
        <f t="shared" si="332"/>
        <v>1</v>
      </c>
      <c r="G1978" s="14" t="b">
        <f>IFERROR(VLOOKUP(A1978,'Calculs FA (auto)'!A:F,6,0),FALSE)</f>
        <v>0</v>
      </c>
      <c r="H1978" s="14" t="b">
        <f t="shared" si="333"/>
        <v>0</v>
      </c>
      <c r="I1978" s="16">
        <f>IFERROR(VLOOKUP(A1978,'Moyennes FI (en entrée)'!B:N,7,0),"")</f>
        <v>10.61</v>
      </c>
      <c r="J1978" s="16">
        <f>IFERROR(VLOOKUP(VLOOKUP(A1978,'Fichier FI (en entrée)'!B:AH,33,0),Modificateurs!A$2:B$5,2,0),0)</f>
        <v>0</v>
      </c>
      <c r="K1978" s="16">
        <f>IFERROR(VLOOKUP(VLOOKUP(A1978,'Redoub FI (en entrée)'!B:N,7,0),Modificateurs!A$8:B$11,2,0),0)</f>
        <v>0</v>
      </c>
      <c r="L1978" s="16">
        <f>IFERROR(VLOOKUP(M1978,Modificateurs!D$1:E$94,2,0),0)</f>
        <v>3</v>
      </c>
      <c r="M1978" t="str">
        <f>VLOOKUP(A1978,'Fichier FI (en entrée)'!B:AH,16,0)&amp;" "&amp;VLOOKUP(A1978,'Fichier FI (en entrée)'!B:AH,20,0)&amp;" "&amp;VLOOKUP(A1978,'Fichier FI (en entrée)'!B:AH,27,0)&amp;" "&amp;VLOOKUP(A1978,'Fichier FI (en entrée)'!B:AH,29,0)</f>
        <v xml:space="preserve">  Scientifique Informatique et Sciences du numérique</v>
      </c>
      <c r="N1978" t="str">
        <f>VLOOKUP(A1978,'Fichier FI (en entrée)'!B:AH,8,0)</f>
        <v>Scolarisé dans le supérieur en France</v>
      </c>
      <c r="O1978" t="b">
        <f>AND(C1978&gt;Synthèse!B$8,C1978&lt;Synthèse!B$10,NOT(Y1978))</f>
        <v>1</v>
      </c>
      <c r="Q1978" s="60">
        <f>ROUNDUP(C1978/(Synthèse!$B$4+Synthèse!$B$1)*8,0)</f>
        <v>3</v>
      </c>
      <c r="R1978" s="60">
        <f>IFERROR(VLOOKUP(A1978,'Evaluations (formulaire)'!A:P,6,0)+VLOOKUP(A1978,'Evaluations (formulaire)'!A:P,7,0),0)</f>
        <v>0</v>
      </c>
      <c r="S1978" s="60">
        <f>IFERROR(VLOOKUP(A1978,'Evaluations (formulaire)'!A:P,8,0),0)</f>
        <v>0</v>
      </c>
      <c r="T1978" s="60">
        <f>IF(AND(ISBLANK(P1978),Q1978&lt;=2),Synthèse!$B$41,IF(AND(ISBLANK(P1978),Q1978&gt;=7),Synthèse!$C$41,R1978+S1978))</f>
        <v>0</v>
      </c>
      <c r="U1978" s="60">
        <f t="shared" si="334"/>
        <v>13.61</v>
      </c>
      <c r="V1978" s="60">
        <f t="shared" si="335"/>
        <v>467</v>
      </c>
      <c r="X1978" s="26">
        <v>1191</v>
      </c>
      <c r="Y1978" s="26" t="b">
        <f>IFERROR(VLOOKUP(A1978,'Calculs FA (auto)'!A:O,15,0),FALSE)</f>
        <v>0</v>
      </c>
      <c r="Z1978" s="26">
        <f>IFERROR(VLOOKUP(A1978,'Evaluations (formulaire)'!A:M,9,0),0)</f>
        <v>0</v>
      </c>
      <c r="AA1978" s="135" t="b">
        <v>0</v>
      </c>
      <c r="AB1978" s="135" t="b">
        <v>1</v>
      </c>
      <c r="AC1978" s="135" t="b">
        <f t="shared" si="336"/>
        <v>0</v>
      </c>
      <c r="AD1978" s="135" t="b">
        <f t="shared" si="337"/>
        <v>1</v>
      </c>
      <c r="AE1978" s="135" t="b">
        <f t="shared" si="338"/>
        <v>0</v>
      </c>
      <c r="AF1978" s="135" t="b">
        <f>AND(AC1978,$V1978&lt;=Synthèse!$B$44)</f>
        <v>0</v>
      </c>
      <c r="AG1978" s="135" t="b">
        <f>AND(AD1978,$V1978&lt;=Synthèse!$B$44)</f>
        <v>1</v>
      </c>
      <c r="AH1978" s="135" t="b">
        <f>AND(AE1978,$V1978&lt;=Synthèse!$B$44)</f>
        <v>0</v>
      </c>
      <c r="AI1978" s="137" t="b">
        <v>0</v>
      </c>
      <c r="AJ1978" s="137" t="b">
        <v>0</v>
      </c>
      <c r="AK1978" s="137" t="b">
        <f t="shared" si="339"/>
        <v>0</v>
      </c>
      <c r="AL1978" s="137" t="b">
        <f t="shared" si="340"/>
        <v>0</v>
      </c>
      <c r="AM1978" s="137" t="b">
        <f>AND(AK1978,$V1978&lt;=Synthèse!$B$44)</f>
        <v>0</v>
      </c>
      <c r="AN1978" s="137" t="b">
        <f>AND(AL1978,$V1978&lt;=Synthèse!$B$44)</f>
        <v>0</v>
      </c>
    </row>
    <row r="1979" spans="1:40">
      <c r="A1979" s="17">
        <v>1149283</v>
      </c>
      <c r="B1979" t="str">
        <f ca="1">VLOOKUP(A1979,'Fichier FI (en entrée)'!B:AH,3,0)</f>
        <v>QPPLLUQQDT</v>
      </c>
      <c r="C1979">
        <f t="shared" si="331"/>
        <v>2097</v>
      </c>
      <c r="D1979">
        <f t="shared" si="341"/>
        <v>-100</v>
      </c>
      <c r="E1979" s="14" t="str">
        <f>VLOOKUP(A1979,'Fichier FI (en entrée)'!B:AH,2,0)</f>
        <v>ENV</v>
      </c>
      <c r="F1979" s="14" t="b">
        <f t="shared" si="332"/>
        <v>0</v>
      </c>
      <c r="G1979" s="14" t="b">
        <f>IFERROR(VLOOKUP(A1979,'Calculs FA (auto)'!A:F,6,0),FALSE)</f>
        <v>0</v>
      </c>
      <c r="H1979" s="14" t="b">
        <f t="shared" si="333"/>
        <v>0</v>
      </c>
      <c r="I1979" s="16" t="str">
        <f>IFERROR(VLOOKUP(A1979,'Moyennes FI (en entrée)'!B:N,7,0),"")</f>
        <v/>
      </c>
      <c r="J1979" s="16">
        <f>IFERROR(VLOOKUP(VLOOKUP(A1979,'Fichier FI (en entrée)'!B:AH,33,0),Modificateurs!A$2:B$5,2,0),0)</f>
        <v>0</v>
      </c>
      <c r="K1979" s="16">
        <f>IFERROR(VLOOKUP(VLOOKUP(A1979,'Redoub FI (en entrée)'!B:N,7,0),Modificateurs!A$8:B$11,2,0),0)</f>
        <v>0</v>
      </c>
      <c r="L1979" s="16">
        <f>IFERROR(VLOOKUP(M1979,Modificateurs!D$1:E$94,2,0),0)</f>
        <v>2</v>
      </c>
      <c r="M1979" t="str">
        <f>VLOOKUP(A1979,'Fichier FI (en entrée)'!B:AH,16,0)&amp;" "&amp;VLOOKUP(A1979,'Fichier FI (en entrée)'!B:AH,20,0)&amp;" "&amp;VLOOKUP(A1979,'Fichier FI (en entrée)'!B:AH,27,0)&amp;" "&amp;VLOOKUP(A1979,'Fichier FI (en entrée)'!B:AH,29,0)</f>
        <v xml:space="preserve">  Sciences et Technologies de l'Industrie et du Développement Durable Système informatique et numérique</v>
      </c>
      <c r="N1979" t="str">
        <f>VLOOKUP(A1979,'Fichier FI (en entrée)'!B:AH,8,0)</f>
        <v>Scolarisé dans le supérieur en France</v>
      </c>
      <c r="O1979" t="b">
        <f>AND(C1979&gt;Synthèse!B$8,C1979&lt;Synthèse!B$10,NOT(Y1979))</f>
        <v>0</v>
      </c>
      <c r="Q1979" s="60">
        <f>ROUNDUP(C1979/(Synthèse!$B$4+Synthèse!$B$1)*8,0)</f>
        <v>10</v>
      </c>
      <c r="R1979" s="60">
        <f>IFERROR(VLOOKUP(A1979,'Evaluations (formulaire)'!A:P,6,0)+VLOOKUP(A1979,'Evaluations (formulaire)'!A:P,7,0),0)</f>
        <v>0</v>
      </c>
      <c r="S1979" s="60">
        <f>IFERROR(VLOOKUP(A1979,'Evaluations (formulaire)'!A:P,8,0),0)</f>
        <v>0</v>
      </c>
      <c r="T1979" s="60">
        <f>IF(AND(ISBLANK(P1979),Q1979&lt;=2),Synthèse!$B$41,IF(AND(ISBLANK(P1979),Q1979&gt;=7),Synthèse!$C$41,R1979+S1979))</f>
        <v>4.6296296296296294E-3</v>
      </c>
      <c r="U1979" s="60">
        <f t="shared" si="334"/>
        <v>-99.995370370370367</v>
      </c>
      <c r="V1979" s="60">
        <f t="shared" si="335"/>
        <v>1983</v>
      </c>
      <c r="X1979" s="26">
        <v>1305</v>
      </c>
      <c r="Y1979" s="26" t="b">
        <f>IFERROR(VLOOKUP(A1979,'Calculs FA (auto)'!A:O,15,0),FALSE)</f>
        <v>0</v>
      </c>
      <c r="Z1979" s="26">
        <f>IFERROR(VLOOKUP(A1979,'Evaluations (formulaire)'!A:M,9,0),0)</f>
        <v>0</v>
      </c>
      <c r="AA1979" s="135" t="b">
        <v>0</v>
      </c>
      <c r="AB1979" s="135" t="b">
        <v>1</v>
      </c>
      <c r="AC1979" s="135" t="b">
        <f t="shared" si="336"/>
        <v>0</v>
      </c>
      <c r="AD1979" s="135" t="b">
        <f t="shared" si="337"/>
        <v>0</v>
      </c>
      <c r="AE1979" s="135" t="b">
        <f t="shared" si="338"/>
        <v>0</v>
      </c>
      <c r="AF1979" s="135" t="b">
        <f>AND(AC1979,$V1979&lt;=Synthèse!$B$44)</f>
        <v>0</v>
      </c>
      <c r="AG1979" s="135" t="b">
        <f>AND(AD1979,$V1979&lt;=Synthèse!$B$44)</f>
        <v>0</v>
      </c>
      <c r="AH1979" s="135" t="b">
        <f>AND(AE1979,$V1979&lt;=Synthèse!$B$44)</f>
        <v>0</v>
      </c>
      <c r="AI1979" s="137" t="b">
        <v>0</v>
      </c>
      <c r="AJ1979" s="137" t="b">
        <v>0</v>
      </c>
      <c r="AK1979" s="137" t="b">
        <f t="shared" si="339"/>
        <v>0</v>
      </c>
      <c r="AL1979" s="137" t="b">
        <f t="shared" si="340"/>
        <v>0</v>
      </c>
      <c r="AM1979" s="137" t="b">
        <f>AND(AK1979,$V1979&lt;=Synthèse!$B$44)</f>
        <v>0</v>
      </c>
      <c r="AN1979" s="137" t="b">
        <f>AND(AL1979,$V1979&lt;=Synthèse!$B$44)</f>
        <v>0</v>
      </c>
    </row>
    <row r="1980" spans="1:40">
      <c r="A1980" s="17">
        <v>1149536</v>
      </c>
      <c r="B1980" t="str">
        <f ca="1">VLOOKUP(A1980,'Fichier FI (en entrée)'!B:AH,3,0)</f>
        <v>QUAWKQEVMY</v>
      </c>
      <c r="C1980">
        <f t="shared" si="331"/>
        <v>2097</v>
      </c>
      <c r="D1980">
        <f t="shared" si="341"/>
        <v>-100</v>
      </c>
      <c r="E1980" s="14" t="str">
        <f>VLOOKUP(A1980,'Fichier FI (en entrée)'!B:AH,2,0)</f>
        <v>ENV</v>
      </c>
      <c r="F1980" s="14" t="b">
        <f t="shared" si="332"/>
        <v>0</v>
      </c>
      <c r="G1980" s="14" t="b">
        <f>IFERROR(VLOOKUP(A1980,'Calculs FA (auto)'!A:F,6,0),FALSE)</f>
        <v>0</v>
      </c>
      <c r="H1980" s="14" t="b">
        <f t="shared" si="333"/>
        <v>0</v>
      </c>
      <c r="I1980" s="16" t="str">
        <f>IFERROR(VLOOKUP(A1980,'Moyennes FI (en entrée)'!B:N,7,0),"")</f>
        <v/>
      </c>
      <c r="J1980" s="16">
        <f>IFERROR(VLOOKUP(VLOOKUP(A1980,'Fichier FI (en entrée)'!B:AH,33,0),Modificateurs!A$2:B$5,2,0),0)</f>
        <v>0</v>
      </c>
      <c r="K1980" s="16">
        <f>IFERROR(VLOOKUP(VLOOKUP(A1980,'Redoub FI (en entrée)'!B:N,7,0),Modificateurs!A$8:B$11,2,0),0)</f>
        <v>0</v>
      </c>
      <c r="L1980" s="16">
        <f>IFERROR(VLOOKUP(M1980,Modificateurs!D$1:E$94,2,0),0)</f>
        <v>0</v>
      </c>
      <c r="M1980" t="str">
        <f>VLOOKUP(A1980,'Fichier FI (en entrée)'!B:AH,16,0)&amp;" "&amp;VLOOKUP(A1980,'Fichier FI (en entrée)'!B:AH,20,0)&amp;" "&amp;VLOOKUP(A1980,'Fichier FI (en entrée)'!B:AH,27,0)&amp;" "&amp;VLOOKUP(A1980,'Fichier FI (en entrée)'!B:AH,29,0)</f>
        <v xml:space="preserve">   </v>
      </c>
      <c r="N1980" t="str">
        <f>VLOOKUP(A1980,'Fichier FI (en entrée)'!B:AH,8,0)</f>
        <v>Non scolarisé</v>
      </c>
      <c r="O1980" t="b">
        <f>AND(C1980&gt;Synthèse!B$8,C1980&lt;Synthèse!B$10,NOT(Y1980))</f>
        <v>0</v>
      </c>
      <c r="Q1980" s="60">
        <f>ROUNDUP(C1980/(Synthèse!$B$4+Synthèse!$B$1)*8,0)</f>
        <v>10</v>
      </c>
      <c r="R1980" s="60">
        <f>IFERROR(VLOOKUP(A1980,'Evaluations (formulaire)'!A:P,6,0)+VLOOKUP(A1980,'Evaluations (formulaire)'!A:P,7,0),0)</f>
        <v>0</v>
      </c>
      <c r="S1980" s="60">
        <f>IFERROR(VLOOKUP(A1980,'Evaluations (formulaire)'!A:P,8,0),0)</f>
        <v>0</v>
      </c>
      <c r="T1980" s="60">
        <f>IF(AND(ISBLANK(P1980),Q1980&lt;=2),Synthèse!$B$41,IF(AND(ISBLANK(P1980),Q1980&gt;=7),Synthèse!$C$41,R1980+S1980))</f>
        <v>4.6296296296296294E-3</v>
      </c>
      <c r="U1980" s="60">
        <f t="shared" si="334"/>
        <v>-99.995370370370367</v>
      </c>
      <c r="V1980" s="60">
        <f t="shared" si="335"/>
        <v>1983</v>
      </c>
      <c r="X1980" s="26">
        <v>1654</v>
      </c>
      <c r="Y1980" s="26" t="b">
        <f>IFERROR(VLOOKUP(A1980,'Calculs FA (auto)'!A:O,15,0),FALSE)</f>
        <v>0</v>
      </c>
      <c r="Z1980" s="26">
        <f>IFERROR(VLOOKUP(A1980,'Evaluations (formulaire)'!A:M,9,0),0)</f>
        <v>0</v>
      </c>
      <c r="AA1980" s="135" t="b">
        <v>0</v>
      </c>
      <c r="AB1980" s="135" t="b">
        <v>1</v>
      </c>
      <c r="AC1980" s="135" t="b">
        <f t="shared" si="336"/>
        <v>0</v>
      </c>
      <c r="AD1980" s="135" t="b">
        <f t="shared" si="337"/>
        <v>0</v>
      </c>
      <c r="AE1980" s="135" t="b">
        <f t="shared" si="338"/>
        <v>0</v>
      </c>
      <c r="AF1980" s="135" t="b">
        <f>AND(AC1980,$V1980&lt;=Synthèse!$B$44)</f>
        <v>0</v>
      </c>
      <c r="AG1980" s="135" t="b">
        <f>AND(AD1980,$V1980&lt;=Synthèse!$B$44)</f>
        <v>0</v>
      </c>
      <c r="AH1980" s="135" t="b">
        <f>AND(AE1980,$V1980&lt;=Synthèse!$B$44)</f>
        <v>0</v>
      </c>
      <c r="AI1980" s="137" t="b">
        <v>1</v>
      </c>
      <c r="AJ1980" s="137" t="b">
        <v>0</v>
      </c>
      <c r="AK1980" s="137" t="b">
        <f t="shared" si="339"/>
        <v>0</v>
      </c>
      <c r="AL1980" s="137" t="b">
        <f t="shared" si="340"/>
        <v>0</v>
      </c>
      <c r="AM1980" s="137" t="b">
        <f>AND(AK1980,$V1980&lt;=Synthèse!$B$44)</f>
        <v>0</v>
      </c>
      <c r="AN1980" s="137" t="b">
        <f>AND(AL1980,$V1980&lt;=Synthèse!$B$44)</f>
        <v>0</v>
      </c>
    </row>
    <row r="1981" spans="1:40">
      <c r="A1981" s="17">
        <v>1149973</v>
      </c>
      <c r="B1981" t="str">
        <f ca="1">VLOOKUP(A1981,'Fichier FI (en entrée)'!B:AH,3,0)</f>
        <v>RRZZKSHMTP</v>
      </c>
      <c r="C1981">
        <f t="shared" si="331"/>
        <v>630</v>
      </c>
      <c r="D1981">
        <f t="shared" si="341"/>
        <v>12.7</v>
      </c>
      <c r="E1981" s="14" t="str">
        <f>VLOOKUP(A1981,'Fichier FI (en entrée)'!B:AH,2,0)</f>
        <v>EV</v>
      </c>
      <c r="F1981" s="14" t="b">
        <f t="shared" si="332"/>
        <v>1</v>
      </c>
      <c r="G1981" s="14" t="b">
        <f>IFERROR(VLOOKUP(A1981,'Calculs FA (auto)'!A:F,6,0),FALSE)</f>
        <v>0</v>
      </c>
      <c r="H1981" s="14" t="b">
        <f t="shared" si="333"/>
        <v>0</v>
      </c>
      <c r="I1981" s="16">
        <f>IFERROR(VLOOKUP(A1981,'Moyennes FI (en entrée)'!B:N,7,0),"")</f>
        <v>10.7</v>
      </c>
      <c r="J1981" s="16">
        <f>IFERROR(VLOOKUP(VLOOKUP(A1981,'Fichier FI (en entrée)'!B:AH,33,0),Modificateurs!A$2:B$5,2,0),0)</f>
        <v>0</v>
      </c>
      <c r="K1981" s="16">
        <f>IFERROR(VLOOKUP(VLOOKUP(A1981,'Redoub FI (en entrée)'!B:N,7,0),Modificateurs!A$8:B$11,2,0),0)</f>
        <v>0</v>
      </c>
      <c r="L1981" s="16">
        <f>IFERROR(VLOOKUP(M1981,Modificateurs!D$1:E$94,2,0),0)</f>
        <v>2</v>
      </c>
      <c r="M1981" t="str">
        <f>VLOOKUP(A1981,'Fichier FI (en entrée)'!B:AH,16,0)&amp;" "&amp;VLOOKUP(A1981,'Fichier FI (en entrée)'!B:AH,20,0)&amp;" "&amp;VLOOKUP(A1981,'Fichier FI (en entrée)'!B:AH,27,0)&amp;" "&amp;VLOOKUP(A1981,'Fichier FI (en entrée)'!B:AH,29,0)</f>
        <v xml:space="preserve">  Scientifique Physique-chimie</v>
      </c>
      <c r="N1981" t="str">
        <f>VLOOKUP(A1981,'Fichier FI (en entrée)'!B:AH,8,0)</f>
        <v>Scolarisé dans le supérieur en France</v>
      </c>
      <c r="O1981" t="b">
        <f>AND(C1981&gt;Synthèse!B$8,C1981&lt;Synthèse!B$10,NOT(Y1981))</f>
        <v>1</v>
      </c>
      <c r="Q1981" s="60">
        <f>ROUNDUP(C1981/(Synthèse!$B$4+Synthèse!$B$1)*8,0)</f>
        <v>3</v>
      </c>
      <c r="R1981" s="60">
        <f>IFERROR(VLOOKUP(A1981,'Evaluations (formulaire)'!A:P,6,0)+VLOOKUP(A1981,'Evaluations (formulaire)'!A:P,7,0),0)</f>
        <v>0</v>
      </c>
      <c r="S1981" s="60">
        <f>IFERROR(VLOOKUP(A1981,'Evaluations (formulaire)'!A:P,8,0),0)</f>
        <v>0</v>
      </c>
      <c r="T1981" s="60">
        <f>IF(AND(ISBLANK(P1981),Q1981&lt;=2),Synthèse!$B$41,IF(AND(ISBLANK(P1981),Q1981&gt;=7),Synthèse!$C$41,R1981+S1981))</f>
        <v>0</v>
      </c>
      <c r="U1981" s="60">
        <f t="shared" si="334"/>
        <v>12.7</v>
      </c>
      <c r="V1981" s="60">
        <f t="shared" si="335"/>
        <v>631</v>
      </c>
      <c r="X1981" s="26">
        <v>2016</v>
      </c>
      <c r="Y1981" s="26" t="b">
        <f>IFERROR(VLOOKUP(A1981,'Calculs FA (auto)'!A:O,15,0),FALSE)</f>
        <v>0</v>
      </c>
      <c r="Z1981" s="26">
        <f>IFERROR(VLOOKUP(A1981,'Evaluations (formulaire)'!A:M,9,0),0)</f>
        <v>0</v>
      </c>
      <c r="AA1981" s="135" t="b">
        <v>1</v>
      </c>
      <c r="AB1981" s="135" t="b">
        <v>0</v>
      </c>
      <c r="AC1981" s="135" t="b">
        <f t="shared" si="336"/>
        <v>1</v>
      </c>
      <c r="AD1981" s="135" t="b">
        <f t="shared" si="337"/>
        <v>0</v>
      </c>
      <c r="AE1981" s="135" t="b">
        <f t="shared" si="338"/>
        <v>0</v>
      </c>
      <c r="AF1981" s="135" t="b">
        <f>AND(AC1981,$V1981&lt;=Synthèse!$B$44)</f>
        <v>1</v>
      </c>
      <c r="AG1981" s="135" t="b">
        <f>AND(AD1981,$V1981&lt;=Synthèse!$B$44)</f>
        <v>0</v>
      </c>
      <c r="AH1981" s="135" t="b">
        <f>AND(AE1981,$V1981&lt;=Synthèse!$B$44)</f>
        <v>0</v>
      </c>
      <c r="AI1981" s="137" t="b">
        <v>0</v>
      </c>
      <c r="AJ1981" s="137" t="b">
        <v>1</v>
      </c>
      <c r="AK1981" s="137" t="b">
        <f t="shared" si="339"/>
        <v>0</v>
      </c>
      <c r="AL1981" s="137" t="b">
        <f t="shared" si="340"/>
        <v>1</v>
      </c>
      <c r="AM1981" s="137" t="b">
        <f>AND(AK1981,$V1981&lt;=Synthèse!$B$44)</f>
        <v>0</v>
      </c>
      <c r="AN1981" s="137" t="b">
        <f>AND(AL1981,$V1981&lt;=Synthèse!$B$44)</f>
        <v>1</v>
      </c>
    </row>
    <row r="1982" spans="1:40">
      <c r="A1982" s="17">
        <v>1150921</v>
      </c>
      <c r="B1982" t="str">
        <f ca="1">VLOOKUP(A1982,'Fichier FI (en entrée)'!B:AH,3,0)</f>
        <v>DWGZHWHSRA</v>
      </c>
      <c r="C1982">
        <f t="shared" si="331"/>
        <v>604</v>
      </c>
      <c r="D1982">
        <f t="shared" si="341"/>
        <v>12.86</v>
      </c>
      <c r="E1982" s="14" t="str">
        <f>VLOOKUP(A1982,'Fichier FI (en entrée)'!B:AH,2,0)</f>
        <v>EV</v>
      </c>
      <c r="F1982" s="14" t="b">
        <f t="shared" si="332"/>
        <v>1</v>
      </c>
      <c r="G1982" s="14" t="b">
        <f>IFERROR(VLOOKUP(A1982,'Calculs FA (auto)'!A:F,6,0),FALSE)</f>
        <v>0</v>
      </c>
      <c r="H1982" s="14" t="b">
        <f t="shared" si="333"/>
        <v>0</v>
      </c>
      <c r="I1982" s="16">
        <f>IFERROR(VLOOKUP(A1982,'Moyennes FI (en entrée)'!B:N,7,0),"")</f>
        <v>9.86</v>
      </c>
      <c r="J1982" s="16">
        <f>IFERROR(VLOOKUP(VLOOKUP(A1982,'Fichier FI (en entrée)'!B:AH,33,0),Modificateurs!A$2:B$5,2,0),0)</f>
        <v>0</v>
      </c>
      <c r="K1982" s="16">
        <f>IFERROR(VLOOKUP(VLOOKUP(A1982,'Redoub FI (en entrée)'!B:N,7,0),Modificateurs!A$8:B$11,2,0),0)</f>
        <v>0</v>
      </c>
      <c r="L1982" s="16">
        <f>IFERROR(VLOOKUP(M1982,Modificateurs!D$1:E$94,2,0),0)</f>
        <v>3</v>
      </c>
      <c r="M1982" t="str">
        <f>VLOOKUP(A1982,'Fichier FI (en entrée)'!B:AH,16,0)&amp;" "&amp;VLOOKUP(A1982,'Fichier FI (en entrée)'!B:AH,20,0)&amp;" "&amp;VLOOKUP(A1982,'Fichier FI (en entrée)'!B:AH,27,0)&amp;" "&amp;VLOOKUP(A1982,'Fichier FI (en entrée)'!B:AH,29,0)</f>
        <v xml:space="preserve">  Scientifique Informatique et Sciences du numérique</v>
      </c>
      <c r="N1982" t="str">
        <f>VLOOKUP(A1982,'Fichier FI (en entrée)'!B:AH,8,0)</f>
        <v>Scolarisé dans le supérieur en France</v>
      </c>
      <c r="O1982" t="b">
        <f>AND(C1982&gt;Synthèse!B$8,C1982&lt;Synthèse!B$10,NOT(Y1982))</f>
        <v>1</v>
      </c>
      <c r="Q1982" s="60">
        <f>ROUNDUP(C1982/(Synthèse!$B$4+Synthèse!$B$1)*8,0)</f>
        <v>3</v>
      </c>
      <c r="R1982" s="60">
        <f>IFERROR(VLOOKUP(A1982,'Evaluations (formulaire)'!A:P,6,0)+VLOOKUP(A1982,'Evaluations (formulaire)'!A:P,7,0),0)</f>
        <v>0</v>
      </c>
      <c r="S1982" s="60">
        <f>IFERROR(VLOOKUP(A1982,'Evaluations (formulaire)'!A:P,8,0),0)</f>
        <v>0</v>
      </c>
      <c r="T1982" s="60">
        <f>IF(AND(ISBLANK(P1982),Q1982&lt;=2),Synthèse!$B$41,IF(AND(ISBLANK(P1982),Q1982&gt;=7),Synthèse!$C$41,R1982+S1982))</f>
        <v>0</v>
      </c>
      <c r="U1982" s="60">
        <f t="shared" si="334"/>
        <v>12.86</v>
      </c>
      <c r="V1982" s="60">
        <f t="shared" si="335"/>
        <v>605</v>
      </c>
      <c r="X1982" s="26">
        <v>1709</v>
      </c>
      <c r="Y1982" s="26" t="b">
        <f>IFERROR(VLOOKUP(A1982,'Calculs FA (auto)'!A:O,15,0),FALSE)</f>
        <v>0</v>
      </c>
      <c r="Z1982" s="26">
        <f>IFERROR(VLOOKUP(A1982,'Evaluations (formulaire)'!A:M,9,0),0)</f>
        <v>0</v>
      </c>
      <c r="AA1982" s="135" t="b">
        <v>1</v>
      </c>
      <c r="AB1982" s="135" t="b">
        <v>0</v>
      </c>
      <c r="AC1982" s="135" t="b">
        <f t="shared" si="336"/>
        <v>1</v>
      </c>
      <c r="AD1982" s="135" t="b">
        <f t="shared" si="337"/>
        <v>0</v>
      </c>
      <c r="AE1982" s="135" t="b">
        <f t="shared" si="338"/>
        <v>0</v>
      </c>
      <c r="AF1982" s="135" t="b">
        <f>AND(AC1982,$V1982&lt;=Synthèse!$B$44)</f>
        <v>1</v>
      </c>
      <c r="AG1982" s="135" t="b">
        <f>AND(AD1982,$V1982&lt;=Synthèse!$B$44)</f>
        <v>0</v>
      </c>
      <c r="AH1982" s="135" t="b">
        <f>AND(AE1982,$V1982&lt;=Synthèse!$B$44)</f>
        <v>0</v>
      </c>
      <c r="AI1982" s="137" t="b">
        <v>0</v>
      </c>
      <c r="AJ1982" s="137" t="b">
        <v>1</v>
      </c>
      <c r="AK1982" s="137" t="b">
        <f t="shared" si="339"/>
        <v>0</v>
      </c>
      <c r="AL1982" s="137" t="b">
        <f t="shared" si="340"/>
        <v>1</v>
      </c>
      <c r="AM1982" s="137" t="b">
        <f>AND(AK1982,$V1982&lt;=Synthèse!$B$44)</f>
        <v>0</v>
      </c>
      <c r="AN1982" s="137" t="b">
        <f>AND(AL1982,$V1982&lt;=Synthèse!$B$44)</f>
        <v>1</v>
      </c>
    </row>
    <row r="1983" spans="1:40">
      <c r="A1983" s="17">
        <v>1151826</v>
      </c>
      <c r="B1983" t="str">
        <f ca="1">VLOOKUP(A1983,'Fichier FI (en entrée)'!B:AH,3,0)</f>
        <v>LUTEASJWNL</v>
      </c>
      <c r="C1983">
        <f t="shared" si="331"/>
        <v>662</v>
      </c>
      <c r="D1983">
        <f t="shared" si="341"/>
        <v>12.47</v>
      </c>
      <c r="E1983" s="14" t="str">
        <f>VLOOKUP(A1983,'Fichier FI (en entrée)'!B:AH,2,0)</f>
        <v>EV</v>
      </c>
      <c r="F1983" s="14" t="b">
        <f t="shared" si="332"/>
        <v>1</v>
      </c>
      <c r="G1983" s="14" t="b">
        <f>IFERROR(VLOOKUP(A1983,'Calculs FA (auto)'!A:F,6,0),FALSE)</f>
        <v>0</v>
      </c>
      <c r="H1983" s="14" t="b">
        <f t="shared" si="333"/>
        <v>0</v>
      </c>
      <c r="I1983" s="16">
        <f>IFERROR(VLOOKUP(A1983,'Moyennes FI (en entrée)'!B:N,7,0),"")</f>
        <v>10.47</v>
      </c>
      <c r="J1983" s="16">
        <f>IFERROR(VLOOKUP(VLOOKUP(A1983,'Fichier FI (en entrée)'!B:AH,33,0),Modificateurs!A$2:B$5,2,0),0)</f>
        <v>0</v>
      </c>
      <c r="K1983" s="16">
        <f>IFERROR(VLOOKUP(VLOOKUP(A1983,'Redoub FI (en entrée)'!B:N,7,0),Modificateurs!A$8:B$11,2,0),0)</f>
        <v>0</v>
      </c>
      <c r="L1983" s="16">
        <f>IFERROR(VLOOKUP(M1983,Modificateurs!D$1:E$94,2,0),0)</f>
        <v>2</v>
      </c>
      <c r="M1983" t="str">
        <f>VLOOKUP(A1983,'Fichier FI (en entrée)'!B:AH,16,0)&amp;" "&amp;VLOOKUP(A1983,'Fichier FI (en entrée)'!B:AH,20,0)&amp;" "&amp;VLOOKUP(A1983,'Fichier FI (en entrée)'!B:AH,27,0)&amp;" "&amp;VLOOKUP(A1983,'Fichier FI (en entrée)'!B:AH,29,0)</f>
        <v xml:space="preserve">  Scientifique Physique-chimie</v>
      </c>
      <c r="N1983" t="str">
        <f>VLOOKUP(A1983,'Fichier FI (en entrée)'!B:AH,8,0)</f>
        <v>Scolarisé dans le supérieur en France</v>
      </c>
      <c r="O1983" t="b">
        <f>AND(C1983&gt;Synthèse!B$8,C1983&lt;Synthèse!B$10,NOT(Y1983))</f>
        <v>1</v>
      </c>
      <c r="Q1983" s="60">
        <f>ROUNDUP(C1983/(Synthèse!$B$4+Synthèse!$B$1)*8,0)</f>
        <v>4</v>
      </c>
      <c r="R1983" s="60">
        <f>IFERROR(VLOOKUP(A1983,'Evaluations (formulaire)'!A:P,6,0)+VLOOKUP(A1983,'Evaluations (formulaire)'!A:P,7,0),0)</f>
        <v>0</v>
      </c>
      <c r="S1983" s="60">
        <f>IFERROR(VLOOKUP(A1983,'Evaluations (formulaire)'!A:P,8,0),0)</f>
        <v>0</v>
      </c>
      <c r="T1983" s="60">
        <f>IF(AND(ISBLANK(P1983),Q1983&lt;=2),Synthèse!$B$41,IF(AND(ISBLANK(P1983),Q1983&gt;=7),Synthèse!$C$41,R1983+S1983))</f>
        <v>0</v>
      </c>
      <c r="U1983" s="60">
        <f t="shared" si="334"/>
        <v>12.47</v>
      </c>
      <c r="V1983" s="60">
        <f t="shared" si="335"/>
        <v>662</v>
      </c>
      <c r="X1983" s="26">
        <v>1465</v>
      </c>
      <c r="Y1983" s="26" t="b">
        <f>IFERROR(VLOOKUP(A1983,'Calculs FA (auto)'!A:O,15,0),FALSE)</f>
        <v>0</v>
      </c>
      <c r="Z1983" s="26">
        <f>IFERROR(VLOOKUP(A1983,'Evaluations (formulaire)'!A:M,9,0),0)</f>
        <v>0</v>
      </c>
      <c r="AA1983" s="135" t="b">
        <v>0</v>
      </c>
      <c r="AB1983" s="135" t="b">
        <v>0</v>
      </c>
      <c r="AC1983" s="135" t="b">
        <f t="shared" si="336"/>
        <v>0</v>
      </c>
      <c r="AD1983" s="135" t="b">
        <f t="shared" si="337"/>
        <v>0</v>
      </c>
      <c r="AE1983" s="135" t="b">
        <f t="shared" si="338"/>
        <v>1</v>
      </c>
      <c r="AF1983" s="135" t="b">
        <f>AND(AC1983,$V1983&lt;=Synthèse!$B$44)</f>
        <v>0</v>
      </c>
      <c r="AG1983" s="135" t="b">
        <f>AND(AD1983,$V1983&lt;=Synthèse!$B$44)</f>
        <v>0</v>
      </c>
      <c r="AH1983" s="135" t="b">
        <f>AND(AE1983,$V1983&lt;=Synthèse!$B$44)</f>
        <v>1</v>
      </c>
      <c r="AI1983" s="137" t="b">
        <v>0</v>
      </c>
      <c r="AJ1983" s="137" t="b">
        <v>0</v>
      </c>
      <c r="AK1983" s="137" t="b">
        <f t="shared" si="339"/>
        <v>0</v>
      </c>
      <c r="AL1983" s="137" t="b">
        <f t="shared" si="340"/>
        <v>0</v>
      </c>
      <c r="AM1983" s="137" t="b">
        <f>AND(AK1983,$V1983&lt;=Synthèse!$B$44)</f>
        <v>0</v>
      </c>
      <c r="AN1983" s="137" t="b">
        <f>AND(AL1983,$V1983&lt;=Synthèse!$B$44)</f>
        <v>0</v>
      </c>
    </row>
    <row r="1984" spans="1:40">
      <c r="A1984" s="17">
        <v>1151997</v>
      </c>
      <c r="B1984" t="str">
        <f ca="1">VLOOKUP(A1984,'Fichier FI (en entrée)'!B:AH,3,0)</f>
        <v>DLWHLIGWSV</v>
      </c>
      <c r="C1984">
        <f t="shared" si="331"/>
        <v>737</v>
      </c>
      <c r="D1984">
        <f t="shared" si="341"/>
        <v>11.98</v>
      </c>
      <c r="E1984" s="14" t="str">
        <f>VLOOKUP(A1984,'Fichier FI (en entrée)'!B:AH,2,0)</f>
        <v>EV</v>
      </c>
      <c r="F1984" s="14" t="b">
        <f t="shared" si="332"/>
        <v>1</v>
      </c>
      <c r="G1984" s="14" t="b">
        <f>IFERROR(VLOOKUP(A1984,'Calculs FA (auto)'!A:F,6,0),FALSE)</f>
        <v>0</v>
      </c>
      <c r="H1984" s="14" t="b">
        <f t="shared" si="333"/>
        <v>0</v>
      </c>
      <c r="I1984" s="16">
        <f>IFERROR(VLOOKUP(A1984,'Moyennes FI (en entrée)'!B:N,7,0),"")</f>
        <v>10.98</v>
      </c>
      <c r="J1984" s="16">
        <f>IFERROR(VLOOKUP(VLOOKUP(A1984,'Fichier FI (en entrée)'!B:AH,33,0),Modificateurs!A$2:B$5,2,0),0)</f>
        <v>0</v>
      </c>
      <c r="K1984" s="16">
        <f>IFERROR(VLOOKUP(VLOOKUP(A1984,'Redoub FI (en entrée)'!B:N,7,0),Modificateurs!A$8:B$11,2,0),0)</f>
        <v>0</v>
      </c>
      <c r="L1984" s="16">
        <f>IFERROR(VLOOKUP(M1984,Modificateurs!D$1:E$94,2,0),0)</f>
        <v>1</v>
      </c>
      <c r="M1984" t="str">
        <f>VLOOKUP(A1984,'Fichier FI (en entrée)'!B:AH,16,0)&amp;" "&amp;VLOOKUP(A1984,'Fichier FI (en entrée)'!B:AH,20,0)&amp;" "&amp;VLOOKUP(A1984,'Fichier FI (en entrée)'!B:AH,27,0)&amp;" "&amp;VLOOKUP(A1984,'Fichier FI (en entrée)'!B:AH,29,0)</f>
        <v xml:space="preserve">  Scientifique Sciences de la vie et de la terre</v>
      </c>
      <c r="N1984" t="str">
        <f>VLOOKUP(A1984,'Fichier FI (en entrée)'!B:AH,8,0)</f>
        <v>Scolarisé dans le supérieur en France</v>
      </c>
      <c r="O1984" t="b">
        <f>AND(C1984&gt;Synthèse!B$8,C1984&lt;Synthèse!B$10,NOT(Y1984))</f>
        <v>1</v>
      </c>
      <c r="Q1984" s="60">
        <f>ROUNDUP(C1984/(Synthèse!$B$4+Synthèse!$B$1)*8,0)</f>
        <v>4</v>
      </c>
      <c r="R1984" s="60">
        <f>IFERROR(VLOOKUP(A1984,'Evaluations (formulaire)'!A:P,6,0)+VLOOKUP(A1984,'Evaluations (formulaire)'!A:P,7,0),0)</f>
        <v>0</v>
      </c>
      <c r="S1984" s="60">
        <f>IFERROR(VLOOKUP(A1984,'Evaluations (formulaire)'!A:P,8,0),0)</f>
        <v>0</v>
      </c>
      <c r="T1984" s="60">
        <f>IF(AND(ISBLANK(P1984),Q1984&lt;=2),Synthèse!$B$41,IF(AND(ISBLANK(P1984),Q1984&gt;=7),Synthèse!$C$41,R1984+S1984))</f>
        <v>0</v>
      </c>
      <c r="U1984" s="60">
        <f t="shared" si="334"/>
        <v>11.98</v>
      </c>
      <c r="V1984" s="60">
        <f t="shared" si="335"/>
        <v>737</v>
      </c>
      <c r="X1984" s="26">
        <v>1113</v>
      </c>
      <c r="Y1984" s="26" t="b">
        <f>IFERROR(VLOOKUP(A1984,'Calculs FA (auto)'!A:O,15,0),FALSE)</f>
        <v>0</v>
      </c>
      <c r="Z1984" s="26">
        <f>IFERROR(VLOOKUP(A1984,'Evaluations (formulaire)'!A:M,9,0),0)</f>
        <v>0</v>
      </c>
      <c r="AA1984" s="135" t="b">
        <v>1</v>
      </c>
      <c r="AB1984" s="135" t="b">
        <v>0</v>
      </c>
      <c r="AC1984" s="135" t="b">
        <f t="shared" si="336"/>
        <v>1</v>
      </c>
      <c r="AD1984" s="135" t="b">
        <f t="shared" si="337"/>
        <v>0</v>
      </c>
      <c r="AE1984" s="135" t="b">
        <f t="shared" si="338"/>
        <v>0</v>
      </c>
      <c r="AF1984" s="135" t="b">
        <f>AND(AC1984,$V1984&lt;=Synthèse!$B$44)</f>
        <v>0</v>
      </c>
      <c r="AG1984" s="135" t="b">
        <f>AND(AD1984,$V1984&lt;=Synthèse!$B$44)</f>
        <v>0</v>
      </c>
      <c r="AH1984" s="135" t="b">
        <f>AND(AE1984,$V1984&lt;=Synthèse!$B$44)</f>
        <v>0</v>
      </c>
      <c r="AI1984" s="137" t="b">
        <v>0</v>
      </c>
      <c r="AJ1984" s="137" t="b">
        <v>1</v>
      </c>
      <c r="AK1984" s="137" t="b">
        <f t="shared" si="339"/>
        <v>0</v>
      </c>
      <c r="AL1984" s="137" t="b">
        <f t="shared" si="340"/>
        <v>1</v>
      </c>
      <c r="AM1984" s="137" t="b">
        <f>AND(AK1984,$V1984&lt;=Synthèse!$B$44)</f>
        <v>0</v>
      </c>
      <c r="AN1984" s="137" t="b">
        <f>AND(AL1984,$V1984&lt;=Synthèse!$B$44)</f>
        <v>0</v>
      </c>
    </row>
    <row r="1985" spans="1:40">
      <c r="A1985" s="17">
        <v>1152445</v>
      </c>
      <c r="B1985" t="str">
        <f ca="1">VLOOKUP(A1985,'Fichier FI (en entrée)'!B:AH,3,0)</f>
        <v>QMMHEDPVLB</v>
      </c>
      <c r="C1985">
        <f t="shared" si="331"/>
        <v>2097</v>
      </c>
      <c r="D1985">
        <f t="shared" si="341"/>
        <v>-100</v>
      </c>
      <c r="E1985" s="14" t="str">
        <f>VLOOKUP(A1985,'Fichier FI (en entrée)'!B:AH,2,0)</f>
        <v>ENV</v>
      </c>
      <c r="F1985" s="14" t="b">
        <f t="shared" si="332"/>
        <v>0</v>
      </c>
      <c r="G1985" s="14" t="b">
        <f>IFERROR(VLOOKUP(A1985,'Calculs FA (auto)'!A:F,6,0),FALSE)</f>
        <v>0</v>
      </c>
      <c r="H1985" s="14" t="b">
        <f t="shared" si="333"/>
        <v>0</v>
      </c>
      <c r="I1985" s="16" t="str">
        <f>IFERROR(VLOOKUP(A1985,'Moyennes FI (en entrée)'!B:N,7,0),"")</f>
        <v/>
      </c>
      <c r="J1985" s="16">
        <f>IFERROR(VLOOKUP(VLOOKUP(A1985,'Fichier FI (en entrée)'!B:AH,33,0),Modificateurs!A$2:B$5,2,0),0)</f>
        <v>0</v>
      </c>
      <c r="K1985" s="16">
        <f>IFERROR(VLOOKUP(VLOOKUP(A1985,'Redoub FI (en entrée)'!B:N,7,0),Modificateurs!A$8:B$11,2,0),0)</f>
        <v>0</v>
      </c>
      <c r="L1985" s="16">
        <f>IFERROR(VLOOKUP(M1985,Modificateurs!D$1:E$94,2,0),0)</f>
        <v>-12</v>
      </c>
      <c r="M1985" t="str">
        <f>VLOOKUP(A1985,'Fichier FI (en entrée)'!B:AH,16,0)&amp;" "&amp;VLOOKUP(A1985,'Fichier FI (en entrée)'!B:AH,20,0)&amp;" "&amp;VLOOKUP(A1985,'Fichier FI (en entrée)'!B:AH,27,0)&amp;" "&amp;VLOOKUP(A1985,'Fichier FI (en entrée)'!B:AH,29,0)</f>
        <v xml:space="preserve">  Professionnelle Comptabilité</v>
      </c>
      <c r="N1985" t="str">
        <f>VLOOKUP(A1985,'Fichier FI (en entrée)'!B:AH,8,0)</f>
        <v>Scolarisé dans le supérieur en France</v>
      </c>
      <c r="O1985" t="b">
        <f>AND(C1985&gt;Synthèse!B$8,C1985&lt;Synthèse!B$10,NOT(Y1985))</f>
        <v>0</v>
      </c>
      <c r="Q1985" s="60">
        <f>ROUNDUP(C1985/(Synthèse!$B$4+Synthèse!$B$1)*8,0)</f>
        <v>10</v>
      </c>
      <c r="R1985" s="60">
        <f>IFERROR(VLOOKUP(A1985,'Evaluations (formulaire)'!A:P,6,0)+VLOOKUP(A1985,'Evaluations (formulaire)'!A:P,7,0),0)</f>
        <v>0</v>
      </c>
      <c r="S1985" s="60">
        <f>IFERROR(VLOOKUP(A1985,'Evaluations (formulaire)'!A:P,8,0),0)</f>
        <v>0</v>
      </c>
      <c r="T1985" s="60">
        <f>IF(AND(ISBLANK(P1985),Q1985&lt;=2),Synthèse!$B$41,IF(AND(ISBLANK(P1985),Q1985&gt;=7),Synthèse!$C$41,R1985+S1985))</f>
        <v>4.6296296296296294E-3</v>
      </c>
      <c r="U1985" s="60">
        <f t="shared" si="334"/>
        <v>-99.995370370370367</v>
      </c>
      <c r="V1985" s="60">
        <f t="shared" si="335"/>
        <v>1983</v>
      </c>
      <c r="X1985" s="26">
        <v>1429</v>
      </c>
      <c r="Y1985" s="26" t="b">
        <f>IFERROR(VLOOKUP(A1985,'Calculs FA (auto)'!A:O,15,0),FALSE)</f>
        <v>0</v>
      </c>
      <c r="Z1985" s="26">
        <f>IFERROR(VLOOKUP(A1985,'Evaluations (formulaire)'!A:M,9,0),0)</f>
        <v>0</v>
      </c>
      <c r="AA1985" s="135" t="b">
        <v>1</v>
      </c>
      <c r="AB1985" s="135" t="b">
        <v>0</v>
      </c>
      <c r="AC1985" s="135" t="b">
        <f t="shared" si="336"/>
        <v>0</v>
      </c>
      <c r="AD1985" s="135" t="b">
        <f t="shared" si="337"/>
        <v>0</v>
      </c>
      <c r="AE1985" s="135" t="b">
        <f t="shared" si="338"/>
        <v>0</v>
      </c>
      <c r="AF1985" s="135" t="b">
        <f>AND(AC1985,$V1985&lt;=Synthèse!$B$44)</f>
        <v>0</v>
      </c>
      <c r="AG1985" s="135" t="b">
        <f>AND(AD1985,$V1985&lt;=Synthèse!$B$44)</f>
        <v>0</v>
      </c>
      <c r="AH1985" s="135" t="b">
        <f>AND(AE1985,$V1985&lt;=Synthèse!$B$44)</f>
        <v>0</v>
      </c>
      <c r="AI1985" s="137" t="b">
        <v>0</v>
      </c>
      <c r="AJ1985" s="137" t="b">
        <v>0</v>
      </c>
      <c r="AK1985" s="137" t="b">
        <f t="shared" si="339"/>
        <v>0</v>
      </c>
      <c r="AL1985" s="137" t="b">
        <f t="shared" si="340"/>
        <v>0</v>
      </c>
      <c r="AM1985" s="137" t="b">
        <f>AND(AK1985,$V1985&lt;=Synthèse!$B$44)</f>
        <v>0</v>
      </c>
      <c r="AN1985" s="137" t="b">
        <f>AND(AL1985,$V1985&lt;=Synthèse!$B$44)</f>
        <v>0</v>
      </c>
    </row>
    <row r="1986" spans="1:40">
      <c r="A1986" s="17">
        <v>1152766</v>
      </c>
      <c r="B1986" t="str">
        <f ca="1">VLOOKUP(A1986,'Fichier FI (en entrée)'!B:AH,3,0)</f>
        <v>RDWNHFQSSR</v>
      </c>
      <c r="C1986">
        <f t="shared" ref="C1986:C2049" si="342">COUNTIF(D:D,"&gt;="&amp;D1986)</f>
        <v>2097</v>
      </c>
      <c r="D1986">
        <f t="shared" si="341"/>
        <v>-100</v>
      </c>
      <c r="E1986" s="14" t="str">
        <f>VLOOKUP(A1986,'Fichier FI (en entrée)'!B:AH,2,0)</f>
        <v>ENV</v>
      </c>
      <c r="F1986" s="14" t="b">
        <f t="shared" ref="F1986:F2049" si="343">IF(E1986="EV",TRUE,FALSE)</f>
        <v>0</v>
      </c>
      <c r="G1986" s="14" t="b">
        <f>IFERROR(VLOOKUP(A1986,'Calculs FA (auto)'!A:F,6,0),FALSE)</f>
        <v>0</v>
      </c>
      <c r="H1986" s="14" t="b">
        <f t="shared" ref="H1986:H2049" si="344">AND(F1986:G1986)</f>
        <v>0</v>
      </c>
      <c r="I1986" s="16" t="str">
        <f>IFERROR(VLOOKUP(A1986,'Moyennes FI (en entrée)'!B:N,7,0),"")</f>
        <v/>
      </c>
      <c r="J1986" s="16">
        <f>IFERROR(VLOOKUP(VLOOKUP(A1986,'Fichier FI (en entrée)'!B:AH,33,0),Modificateurs!A$2:B$5,2,0),0)</f>
        <v>0</v>
      </c>
      <c r="K1986" s="16">
        <f>IFERROR(VLOOKUP(VLOOKUP(A1986,'Redoub FI (en entrée)'!B:N,7,0),Modificateurs!A$8:B$11,2,0),0)</f>
        <v>0</v>
      </c>
      <c r="L1986" s="16">
        <f>IFERROR(VLOOKUP(M1986,Modificateurs!D$1:E$94,2,0),0)</f>
        <v>-12</v>
      </c>
      <c r="M1986" t="str">
        <f>VLOOKUP(A1986,'Fichier FI (en entrée)'!B:AH,16,0)&amp;" "&amp;VLOOKUP(A1986,'Fichier FI (en entrée)'!B:AH,20,0)&amp;" "&amp;VLOOKUP(A1986,'Fichier FI (en entrée)'!B:AH,27,0)&amp;" "&amp;VLOOKUP(A1986,'Fichier FI (en entrée)'!B:AH,29,0)</f>
        <v xml:space="preserve">  Professionnelle Logistique (avant réforme)</v>
      </c>
      <c r="N1986" t="str">
        <f>VLOOKUP(A1986,'Fichier FI (en entrée)'!B:AH,8,0)</f>
        <v>Non scolarisé</v>
      </c>
      <c r="O1986" t="b">
        <f>AND(C1986&gt;Synthèse!B$8,C1986&lt;Synthèse!B$10,NOT(Y1986))</f>
        <v>0</v>
      </c>
      <c r="Q1986" s="60">
        <f>ROUNDUP(C1986/(Synthèse!$B$4+Synthèse!$B$1)*8,0)</f>
        <v>10</v>
      </c>
      <c r="R1986" s="60">
        <f>IFERROR(VLOOKUP(A1986,'Evaluations (formulaire)'!A:P,6,0)+VLOOKUP(A1986,'Evaluations (formulaire)'!A:P,7,0),0)</f>
        <v>0</v>
      </c>
      <c r="S1986" s="60">
        <f>IFERROR(VLOOKUP(A1986,'Evaluations (formulaire)'!A:P,8,0),0)</f>
        <v>0</v>
      </c>
      <c r="T1986" s="60">
        <f>IF(AND(ISBLANK(P1986),Q1986&lt;=2),Synthèse!$B$41,IF(AND(ISBLANK(P1986),Q1986&gt;=7),Synthèse!$C$41,R1986+S1986))</f>
        <v>4.6296296296296294E-3</v>
      </c>
      <c r="U1986" s="60">
        <f t="shared" ref="U1986:U2049" si="345">D1986+T1986</f>
        <v>-99.995370370370367</v>
      </c>
      <c r="V1986" s="60">
        <f t="shared" ref="V1986:V2049" si="346">COUNTIF(U:U,"&gt;="&amp;U1986)</f>
        <v>1983</v>
      </c>
      <c r="X1986" s="26">
        <v>1758</v>
      </c>
      <c r="Y1986" s="26" t="b">
        <f>IFERROR(VLOOKUP(A1986,'Calculs FA (auto)'!A:O,15,0),FALSE)</f>
        <v>0</v>
      </c>
      <c r="Z1986" s="26">
        <f>IFERROR(VLOOKUP(A1986,'Evaluations (formulaire)'!A:M,9,0),0)</f>
        <v>0</v>
      </c>
      <c r="AA1986" s="135" t="b">
        <v>0</v>
      </c>
      <c r="AB1986" s="135" t="b">
        <v>0</v>
      </c>
      <c r="AC1986" s="135" t="b">
        <f t="shared" ref="AC1986:AC2049" si="347">AND(AA1986,F1986)</f>
        <v>0</v>
      </c>
      <c r="AD1986" s="135" t="b">
        <f t="shared" ref="AD1986:AD2049" si="348">AND(AB1986,F1986)</f>
        <v>0</v>
      </c>
      <c r="AE1986" s="135" t="b">
        <f t="shared" ref="AE1986:AE2049" si="349">AND(NOT(AA1986),NOT(AB1986),F1986)</f>
        <v>0</v>
      </c>
      <c r="AF1986" s="135" t="b">
        <f>AND(AC1986,$V1986&lt;=Synthèse!$B$44)</f>
        <v>0</v>
      </c>
      <c r="AG1986" s="135" t="b">
        <f>AND(AD1986,$V1986&lt;=Synthèse!$B$44)</f>
        <v>0</v>
      </c>
      <c r="AH1986" s="135" t="b">
        <f>AND(AE1986,$V1986&lt;=Synthèse!$B$44)</f>
        <v>0</v>
      </c>
      <c r="AI1986" s="137" t="b">
        <v>0</v>
      </c>
      <c r="AJ1986" s="137" t="b">
        <v>0</v>
      </c>
      <c r="AK1986" s="137" t="b">
        <f t="shared" ref="AK1986:AK2049" si="350">AND(AI1986,F1986)</f>
        <v>0</v>
      </c>
      <c r="AL1986" s="137" t="b">
        <f t="shared" ref="AL1986:AL2049" si="351">AND(AJ1986,F1986)</f>
        <v>0</v>
      </c>
      <c r="AM1986" s="137" t="b">
        <f>AND(AK1986,$V1986&lt;=Synthèse!$B$44)</f>
        <v>0</v>
      </c>
      <c r="AN1986" s="137" t="b">
        <f>AND(AL1986,$V1986&lt;=Synthèse!$B$44)</f>
        <v>0</v>
      </c>
    </row>
    <row r="1987" spans="1:40">
      <c r="A1987" s="17">
        <v>1152879</v>
      </c>
      <c r="B1987" t="str">
        <f ca="1">VLOOKUP(A1987,'Fichier FI (en entrée)'!B:AH,3,0)</f>
        <v>XYLBHSCQQY</v>
      </c>
      <c r="C1987">
        <f t="shared" si="342"/>
        <v>780</v>
      </c>
      <c r="D1987">
        <f t="shared" si="341"/>
        <v>11.79</v>
      </c>
      <c r="E1987" s="14" t="str">
        <f>VLOOKUP(A1987,'Fichier FI (en entrée)'!B:AH,2,0)</f>
        <v>EV</v>
      </c>
      <c r="F1987" s="14" t="b">
        <f t="shared" si="343"/>
        <v>1</v>
      </c>
      <c r="G1987" s="14" t="b">
        <f>IFERROR(VLOOKUP(A1987,'Calculs FA (auto)'!A:F,6,0),FALSE)</f>
        <v>0</v>
      </c>
      <c r="H1987" s="14" t="b">
        <f t="shared" si="344"/>
        <v>0</v>
      </c>
      <c r="I1987" s="16">
        <f>IFERROR(VLOOKUP(A1987,'Moyennes FI (en entrée)'!B:N,7,0),"")</f>
        <v>9.7899999999999991</v>
      </c>
      <c r="J1987" s="16">
        <f>IFERROR(VLOOKUP(VLOOKUP(A1987,'Fichier FI (en entrée)'!B:AH,33,0),Modificateurs!A$2:B$5,2,0),0)</f>
        <v>0</v>
      </c>
      <c r="K1987" s="16">
        <f>IFERROR(VLOOKUP(VLOOKUP(A1987,'Redoub FI (en entrée)'!B:N,7,0),Modificateurs!A$8:B$11,2,0),0)</f>
        <v>0</v>
      </c>
      <c r="L1987" s="16">
        <f>IFERROR(VLOOKUP(M1987,Modificateurs!D$1:E$94,2,0),0)</f>
        <v>2</v>
      </c>
      <c r="M1987" t="str">
        <f>VLOOKUP(A1987,'Fichier FI (en entrée)'!B:AH,16,0)&amp;" "&amp;VLOOKUP(A1987,'Fichier FI (en entrée)'!B:AH,20,0)&amp;" "&amp;VLOOKUP(A1987,'Fichier FI (en entrée)'!B:AH,27,0)&amp;" "&amp;VLOOKUP(A1987,'Fichier FI (en entrée)'!B:AH,29,0)</f>
        <v xml:space="preserve">  Scientifique Physique-chimie</v>
      </c>
      <c r="N1987" t="str">
        <f>VLOOKUP(A1987,'Fichier FI (en entrée)'!B:AH,8,0)</f>
        <v>Scolarisé dans le supérieur en France</v>
      </c>
      <c r="O1987" t="b">
        <f>AND(C1987&gt;Synthèse!B$8,C1987&lt;Synthèse!B$10,NOT(Y1987))</f>
        <v>1</v>
      </c>
      <c r="Q1987" s="60">
        <f>ROUNDUP(C1987/(Synthèse!$B$4+Synthèse!$B$1)*8,0)</f>
        <v>4</v>
      </c>
      <c r="R1987" s="60">
        <f>IFERROR(VLOOKUP(A1987,'Evaluations (formulaire)'!A:P,6,0)+VLOOKUP(A1987,'Evaluations (formulaire)'!A:P,7,0),0)</f>
        <v>0</v>
      </c>
      <c r="S1987" s="60">
        <f>IFERROR(VLOOKUP(A1987,'Evaluations (formulaire)'!A:P,8,0),0)</f>
        <v>0</v>
      </c>
      <c r="T1987" s="60">
        <f>IF(AND(ISBLANK(P1987),Q1987&lt;=2),Synthèse!$B$41,IF(AND(ISBLANK(P1987),Q1987&gt;=7),Synthèse!$C$41,R1987+S1987))</f>
        <v>0</v>
      </c>
      <c r="U1987" s="60">
        <f t="shared" si="345"/>
        <v>11.79</v>
      </c>
      <c r="V1987" s="60">
        <f t="shared" si="346"/>
        <v>780</v>
      </c>
      <c r="X1987" s="26">
        <v>982</v>
      </c>
      <c r="Y1987" s="26" t="b">
        <f>IFERROR(VLOOKUP(A1987,'Calculs FA (auto)'!A:O,15,0),FALSE)</f>
        <v>0</v>
      </c>
      <c r="Z1987" s="26">
        <f>IFERROR(VLOOKUP(A1987,'Evaluations (formulaire)'!A:M,9,0),0)</f>
        <v>0</v>
      </c>
      <c r="AA1987" s="135" t="b">
        <v>0</v>
      </c>
      <c r="AB1987" s="135" t="b">
        <v>0</v>
      </c>
      <c r="AC1987" s="135" t="b">
        <f t="shared" si="347"/>
        <v>0</v>
      </c>
      <c r="AD1987" s="135" t="b">
        <f t="shared" si="348"/>
        <v>0</v>
      </c>
      <c r="AE1987" s="135" t="b">
        <f t="shared" si="349"/>
        <v>1</v>
      </c>
      <c r="AF1987" s="135" t="b">
        <f>AND(AC1987,$V1987&lt;=Synthèse!$B$44)</f>
        <v>0</v>
      </c>
      <c r="AG1987" s="135" t="b">
        <f>AND(AD1987,$V1987&lt;=Synthèse!$B$44)</f>
        <v>0</v>
      </c>
      <c r="AH1987" s="135" t="b">
        <f>AND(AE1987,$V1987&lt;=Synthèse!$B$44)</f>
        <v>0</v>
      </c>
      <c r="AI1987" s="137" t="b">
        <v>0</v>
      </c>
      <c r="AJ1987" s="137" t="b">
        <v>0</v>
      </c>
      <c r="AK1987" s="137" t="b">
        <f t="shared" si="350"/>
        <v>0</v>
      </c>
      <c r="AL1987" s="137" t="b">
        <f t="shared" si="351"/>
        <v>0</v>
      </c>
      <c r="AM1987" s="137" t="b">
        <f>AND(AK1987,$V1987&lt;=Synthèse!$B$44)</f>
        <v>0</v>
      </c>
      <c r="AN1987" s="137" t="b">
        <f>AND(AL1987,$V1987&lt;=Synthèse!$B$44)</f>
        <v>0</v>
      </c>
    </row>
    <row r="1988" spans="1:40">
      <c r="A1988" s="17">
        <v>1153584</v>
      </c>
      <c r="B1988" t="str">
        <f ca="1">VLOOKUP(A1988,'Fichier FI (en entrée)'!B:AH,3,0)</f>
        <v>KFFWXOUELR</v>
      </c>
      <c r="C1988">
        <f t="shared" si="342"/>
        <v>1513</v>
      </c>
      <c r="D1988">
        <f t="shared" si="341"/>
        <v>0.6899999999999995</v>
      </c>
      <c r="E1988" s="14" t="str">
        <f>VLOOKUP(A1988,'Fichier FI (en entrée)'!B:AH,2,0)</f>
        <v>EV</v>
      </c>
      <c r="F1988" s="14" t="b">
        <f t="shared" si="343"/>
        <v>1</v>
      </c>
      <c r="G1988" s="14" t="b">
        <f>IFERROR(VLOOKUP(A1988,'Calculs FA (auto)'!A:F,6,0),FALSE)</f>
        <v>0</v>
      </c>
      <c r="H1988" s="14" t="b">
        <f t="shared" si="344"/>
        <v>0</v>
      </c>
      <c r="I1988" s="16">
        <f>IFERROR(VLOOKUP(A1988,'Moyennes FI (en entrée)'!B:N,7,0),"")</f>
        <v>8.69</v>
      </c>
      <c r="J1988" s="16">
        <f>IFERROR(VLOOKUP(VLOOKUP(A1988,'Fichier FI (en entrée)'!B:AH,33,0),Modificateurs!A$2:B$5,2,0),0)</f>
        <v>0</v>
      </c>
      <c r="K1988" s="16">
        <f>IFERROR(VLOOKUP(VLOOKUP(A1988,'Redoub FI (en entrée)'!B:N,7,0),Modificateurs!A$8:B$11,2,0),0)</f>
        <v>0</v>
      </c>
      <c r="L1988" s="16">
        <f>IFERROR(VLOOKUP(M1988,Modificateurs!D$1:E$94,2,0),0)</f>
        <v>-8</v>
      </c>
      <c r="M1988" t="str">
        <f>VLOOKUP(A1988,'Fichier FI (en entrée)'!B:AH,16,0)&amp;" "&amp;VLOOKUP(A1988,'Fichier FI (en entrée)'!B:AH,20,0)&amp;" "&amp;VLOOKUP(A1988,'Fichier FI (en entrée)'!B:AH,27,0)&amp;" "&amp;VLOOKUP(A1988,'Fichier FI (en entrée)'!B:AH,29,0)</f>
        <v xml:space="preserve">  Economique et social Sciences sociales et politiques</v>
      </c>
      <c r="N1988" t="str">
        <f>VLOOKUP(A1988,'Fichier FI (en entrée)'!B:AH,8,0)</f>
        <v>Non scolarisé</v>
      </c>
      <c r="O1988" t="b">
        <f>AND(C1988&gt;Synthèse!B$8,C1988&lt;Synthèse!B$10,NOT(Y1988))</f>
        <v>0</v>
      </c>
      <c r="Q1988" s="60">
        <f>ROUNDUP(C1988/(Synthèse!$B$4+Synthèse!$B$1)*8,0)</f>
        <v>8</v>
      </c>
      <c r="R1988" s="60">
        <f>IFERROR(VLOOKUP(A1988,'Evaluations (formulaire)'!A:P,6,0)+VLOOKUP(A1988,'Evaluations (formulaire)'!A:P,7,0),0)</f>
        <v>0</v>
      </c>
      <c r="S1988" s="60">
        <f>IFERROR(VLOOKUP(A1988,'Evaluations (formulaire)'!A:P,8,0),0)</f>
        <v>0</v>
      </c>
      <c r="T1988" s="60">
        <f>IF(AND(ISBLANK(P1988),Q1988&lt;=2),Synthèse!$B$41,IF(AND(ISBLANK(P1988),Q1988&gt;=7),Synthèse!$C$41,R1988+S1988))</f>
        <v>4.6296296296296294E-3</v>
      </c>
      <c r="U1988" s="60">
        <f t="shared" si="345"/>
        <v>0.69462962962962915</v>
      </c>
      <c r="V1988" s="60">
        <f t="shared" si="346"/>
        <v>1512</v>
      </c>
      <c r="X1988" s="26">
        <v>540</v>
      </c>
      <c r="Y1988" s="26" t="b">
        <f>IFERROR(VLOOKUP(A1988,'Calculs FA (auto)'!A:O,15,0),FALSE)</f>
        <v>0</v>
      </c>
      <c r="Z1988" s="26">
        <f>IFERROR(VLOOKUP(A1988,'Evaluations (formulaire)'!A:M,9,0),0)</f>
        <v>0</v>
      </c>
      <c r="AA1988" s="135" t="b">
        <v>1</v>
      </c>
      <c r="AB1988" s="135" t="b">
        <v>0</v>
      </c>
      <c r="AC1988" s="135" t="b">
        <f t="shared" si="347"/>
        <v>1</v>
      </c>
      <c r="AD1988" s="135" t="b">
        <f t="shared" si="348"/>
        <v>0</v>
      </c>
      <c r="AE1988" s="135" t="b">
        <f t="shared" si="349"/>
        <v>0</v>
      </c>
      <c r="AF1988" s="135" t="b">
        <f>AND(AC1988,$V1988&lt;=Synthèse!$B$44)</f>
        <v>0</v>
      </c>
      <c r="AG1988" s="135" t="b">
        <f>AND(AD1988,$V1988&lt;=Synthèse!$B$44)</f>
        <v>0</v>
      </c>
      <c r="AH1988" s="135" t="b">
        <f>AND(AE1988,$V1988&lt;=Synthèse!$B$44)</f>
        <v>0</v>
      </c>
      <c r="AI1988" s="137" t="b">
        <v>0</v>
      </c>
      <c r="AJ1988" s="137" t="b">
        <v>1</v>
      </c>
      <c r="AK1988" s="137" t="b">
        <f t="shared" si="350"/>
        <v>0</v>
      </c>
      <c r="AL1988" s="137" t="b">
        <f t="shared" si="351"/>
        <v>1</v>
      </c>
      <c r="AM1988" s="137" t="b">
        <f>AND(AK1988,$V1988&lt;=Synthèse!$B$44)</f>
        <v>0</v>
      </c>
      <c r="AN1988" s="137" t="b">
        <f>AND(AL1988,$V1988&lt;=Synthèse!$B$44)</f>
        <v>0</v>
      </c>
    </row>
    <row r="1989" spans="1:40">
      <c r="A1989" s="17">
        <v>1154856</v>
      </c>
      <c r="B1989" t="str">
        <f ca="1">VLOOKUP(A1989,'Fichier FI (en entrée)'!B:AH,3,0)</f>
        <v>LAPSPKFRSC</v>
      </c>
      <c r="C1989">
        <f t="shared" si="342"/>
        <v>1724</v>
      </c>
      <c r="D1989">
        <f t="shared" si="341"/>
        <v>-20</v>
      </c>
      <c r="E1989" s="14" t="str">
        <f>VLOOKUP(A1989,'Fichier FI (en entrée)'!B:AH,2,0)</f>
        <v>EV</v>
      </c>
      <c r="F1989" s="14" t="b">
        <f t="shared" si="343"/>
        <v>1</v>
      </c>
      <c r="G1989" s="14" t="b">
        <f>IFERROR(VLOOKUP(A1989,'Calculs FA (auto)'!A:F,6,0),FALSE)</f>
        <v>0</v>
      </c>
      <c r="H1989" s="14" t="b">
        <f t="shared" si="344"/>
        <v>0</v>
      </c>
      <c r="I1989" s="16" t="str">
        <f>IFERROR(VLOOKUP(A1989,'Moyennes FI (en entrée)'!B:N,7,0),"")</f>
        <v/>
      </c>
      <c r="J1989" s="16">
        <f>IFERROR(VLOOKUP(VLOOKUP(A1989,'Fichier FI (en entrée)'!B:AH,33,0),Modificateurs!A$2:B$5,2,0),0)</f>
        <v>0</v>
      </c>
      <c r="K1989" s="16">
        <f>IFERROR(VLOOKUP(VLOOKUP(A1989,'Redoub FI (en entrée)'!B:N,7,0),Modificateurs!A$8:B$11,2,0),0)</f>
        <v>0</v>
      </c>
      <c r="L1989" s="16">
        <f>IFERROR(VLOOKUP(M1989,Modificateurs!D$1:E$94,2,0),0)</f>
        <v>0</v>
      </c>
      <c r="M1989" t="str">
        <f>VLOOKUP(A1989,'Fichier FI (en entrée)'!B:AH,16,0)&amp;" "&amp;VLOOKUP(A1989,'Fichier FI (en entrée)'!B:AH,20,0)&amp;" "&amp;VLOOKUP(A1989,'Fichier FI (en entrée)'!B:AH,27,0)&amp;" "&amp;VLOOKUP(A1989,'Fichier FI (en entrée)'!B:AH,29,0)</f>
        <v xml:space="preserve">   </v>
      </c>
      <c r="N1989" t="str">
        <f>VLOOKUP(A1989,'Fichier FI (en entrée)'!B:AH,8,0)</f>
        <v>Scolarisé dans le supérieur en France</v>
      </c>
      <c r="O1989" t="b">
        <f>AND(C1989&gt;Synthèse!B$8,C1989&lt;Synthèse!B$10,NOT(Y1989))</f>
        <v>0</v>
      </c>
      <c r="Q1989" s="60">
        <f>ROUNDUP(C1989/(Synthèse!$B$4+Synthèse!$B$1)*8,0)</f>
        <v>8</v>
      </c>
      <c r="R1989" s="60">
        <f>IFERROR(VLOOKUP(A1989,'Evaluations (formulaire)'!A:P,6,0)+VLOOKUP(A1989,'Evaluations (formulaire)'!A:P,7,0),0)</f>
        <v>0</v>
      </c>
      <c r="S1989" s="60">
        <f>IFERROR(VLOOKUP(A1989,'Evaluations (formulaire)'!A:P,8,0),0)</f>
        <v>0</v>
      </c>
      <c r="T1989" s="60">
        <f>IF(AND(ISBLANK(P1989),Q1989&lt;=2),Synthèse!$B$41,IF(AND(ISBLANK(P1989),Q1989&gt;=7),Synthèse!$C$41,R1989+S1989))</f>
        <v>4.6296296296296294E-3</v>
      </c>
      <c r="U1989" s="60">
        <f t="shared" si="345"/>
        <v>-19.99537037037037</v>
      </c>
      <c r="V1989" s="60">
        <f t="shared" si="346"/>
        <v>1720</v>
      </c>
      <c r="X1989" s="26">
        <v>388</v>
      </c>
      <c r="Y1989" s="26" t="b">
        <f>IFERROR(VLOOKUP(A1989,'Calculs FA (auto)'!A:O,15,0),FALSE)</f>
        <v>0</v>
      </c>
      <c r="Z1989" s="26">
        <f>IFERROR(VLOOKUP(A1989,'Evaluations (formulaire)'!A:M,9,0),0)</f>
        <v>0</v>
      </c>
      <c r="AA1989" s="135" t="b">
        <v>0</v>
      </c>
      <c r="AB1989" s="135" t="b">
        <v>1</v>
      </c>
      <c r="AC1989" s="135" t="b">
        <f t="shared" si="347"/>
        <v>0</v>
      </c>
      <c r="AD1989" s="135" t="b">
        <f t="shared" si="348"/>
        <v>1</v>
      </c>
      <c r="AE1989" s="135" t="b">
        <f t="shared" si="349"/>
        <v>0</v>
      </c>
      <c r="AF1989" s="135" t="b">
        <f>AND(AC1989,$V1989&lt;=Synthèse!$B$44)</f>
        <v>0</v>
      </c>
      <c r="AG1989" s="135" t="b">
        <f>AND(AD1989,$V1989&lt;=Synthèse!$B$44)</f>
        <v>0</v>
      </c>
      <c r="AH1989" s="135" t="b">
        <f>AND(AE1989,$V1989&lt;=Synthèse!$B$44)</f>
        <v>0</v>
      </c>
      <c r="AI1989" s="137" t="b">
        <v>1</v>
      </c>
      <c r="AJ1989" s="137" t="b">
        <v>0</v>
      </c>
      <c r="AK1989" s="137" t="b">
        <f t="shared" si="350"/>
        <v>1</v>
      </c>
      <c r="AL1989" s="137" t="b">
        <f t="shared" si="351"/>
        <v>0</v>
      </c>
      <c r="AM1989" s="137" t="b">
        <f>AND(AK1989,$V1989&lt;=Synthèse!$B$44)</f>
        <v>0</v>
      </c>
      <c r="AN1989" s="137" t="b">
        <f>AND(AL1989,$V1989&lt;=Synthèse!$B$44)</f>
        <v>0</v>
      </c>
    </row>
    <row r="1990" spans="1:40">
      <c r="A1990" s="17">
        <v>1155302</v>
      </c>
      <c r="B1990" t="str">
        <f ca="1">VLOOKUP(A1990,'Fichier FI (en entrée)'!B:AH,3,0)</f>
        <v>OEYQCRTZYY</v>
      </c>
      <c r="C1990">
        <f t="shared" si="342"/>
        <v>1340</v>
      </c>
      <c r="D1990">
        <f t="shared" si="341"/>
        <v>4.92</v>
      </c>
      <c r="E1990" s="14" t="str">
        <f>VLOOKUP(A1990,'Fichier FI (en entrée)'!B:AH,2,0)</f>
        <v>EV</v>
      </c>
      <c r="F1990" s="14" t="b">
        <f t="shared" si="343"/>
        <v>1</v>
      </c>
      <c r="G1990" s="14" t="b">
        <f>IFERROR(VLOOKUP(A1990,'Calculs FA (auto)'!A:F,6,0),FALSE)</f>
        <v>1</v>
      </c>
      <c r="H1990" s="14" t="b">
        <f t="shared" si="344"/>
        <v>1</v>
      </c>
      <c r="I1990" s="16">
        <f>IFERROR(VLOOKUP(A1990,'Moyennes FI (en entrée)'!B:N,7,0),"")</f>
        <v>4.92</v>
      </c>
      <c r="J1990" s="16">
        <f>IFERROR(VLOOKUP(VLOOKUP(A1990,'Fichier FI (en entrée)'!B:AH,33,0),Modificateurs!A$2:B$5,2,0),0)</f>
        <v>0</v>
      </c>
      <c r="K1990" s="16">
        <f>IFERROR(VLOOKUP(VLOOKUP(A1990,'Redoub FI (en entrée)'!B:N,7,0),Modificateurs!A$8:B$11,2,0),0)</f>
        <v>0</v>
      </c>
      <c r="L1990" s="16">
        <f>IFERROR(VLOOKUP(M1990,Modificateurs!D$1:E$94,2,0),0)</f>
        <v>0</v>
      </c>
      <c r="M1990" t="str">
        <f>VLOOKUP(A1990,'Fichier FI (en entrée)'!B:AH,16,0)&amp;" "&amp;VLOOKUP(A1990,'Fichier FI (en entrée)'!B:AH,20,0)&amp;" "&amp;VLOOKUP(A1990,'Fichier FI (en entrée)'!B:AH,27,0)&amp;" "&amp;VLOOKUP(A1990,'Fichier FI (en entrée)'!B:AH,29,0)</f>
        <v xml:space="preserve">   </v>
      </c>
      <c r="N1990" t="str">
        <f>VLOOKUP(A1990,'Fichier FI (en entrée)'!B:AH,8,0)</f>
        <v>Non scolarisé</v>
      </c>
      <c r="O1990" t="b">
        <f>AND(C1990&gt;Synthèse!B$8,C1990&lt;Synthèse!B$10,NOT(Y1990))</f>
        <v>0</v>
      </c>
      <c r="Q1990" s="60">
        <f>ROUNDUP(C1990/(Synthèse!$B$4+Synthèse!$B$1)*8,0)</f>
        <v>7</v>
      </c>
      <c r="R1990" s="60">
        <f>IFERROR(VLOOKUP(A1990,'Evaluations (formulaire)'!A:P,6,0)+VLOOKUP(A1990,'Evaluations (formulaire)'!A:P,7,0),0)</f>
        <v>0</v>
      </c>
      <c r="S1990" s="60">
        <f>IFERROR(VLOOKUP(A1990,'Evaluations (formulaire)'!A:P,8,0),0)</f>
        <v>0</v>
      </c>
      <c r="T1990" s="60">
        <f>IF(AND(ISBLANK(P1990),Q1990&lt;=2),Synthèse!$B$41,IF(AND(ISBLANK(P1990),Q1990&gt;=7),Synthèse!$C$41,R1990+S1990))</f>
        <v>4.6296296296296294E-3</v>
      </c>
      <c r="U1990" s="60">
        <f t="shared" si="345"/>
        <v>4.9246296296296297</v>
      </c>
      <c r="V1990" s="60">
        <f t="shared" si="346"/>
        <v>1340</v>
      </c>
      <c r="X1990" s="26">
        <v>1184</v>
      </c>
      <c r="Y1990" s="26" t="b">
        <f>IFERROR(VLOOKUP(A1990,'Calculs FA (auto)'!A:O,15,0),FALSE)</f>
        <v>1</v>
      </c>
      <c r="Z1990" s="26">
        <f>IFERROR(VLOOKUP(A1990,'Evaluations (formulaire)'!A:M,9,0),0)</f>
        <v>0</v>
      </c>
      <c r="AA1990" s="135" t="b">
        <v>1</v>
      </c>
      <c r="AB1990" s="135" t="b">
        <v>0</v>
      </c>
      <c r="AC1990" s="135" t="b">
        <f t="shared" si="347"/>
        <v>1</v>
      </c>
      <c r="AD1990" s="135" t="b">
        <f t="shared" si="348"/>
        <v>0</v>
      </c>
      <c r="AE1990" s="135" t="b">
        <f t="shared" si="349"/>
        <v>0</v>
      </c>
      <c r="AF1990" s="135" t="b">
        <f>AND(AC1990,$V1990&lt;=Synthèse!$B$44)</f>
        <v>0</v>
      </c>
      <c r="AG1990" s="135" t="b">
        <f>AND(AD1990,$V1990&lt;=Synthèse!$B$44)</f>
        <v>0</v>
      </c>
      <c r="AH1990" s="135" t="b">
        <f>AND(AE1990,$V1990&lt;=Synthèse!$B$44)</f>
        <v>0</v>
      </c>
      <c r="AI1990" s="137" t="b">
        <v>0</v>
      </c>
      <c r="AJ1990" s="137" t="b">
        <v>1</v>
      </c>
      <c r="AK1990" s="137" t="b">
        <f t="shared" si="350"/>
        <v>0</v>
      </c>
      <c r="AL1990" s="137" t="b">
        <f t="shared" si="351"/>
        <v>1</v>
      </c>
      <c r="AM1990" s="137" t="b">
        <f>AND(AK1990,$V1990&lt;=Synthèse!$B$44)</f>
        <v>0</v>
      </c>
      <c r="AN1990" s="137" t="b">
        <f>AND(AL1990,$V1990&lt;=Synthèse!$B$44)</f>
        <v>0</v>
      </c>
    </row>
    <row r="1991" spans="1:40">
      <c r="A1991" s="17">
        <v>1157277</v>
      </c>
      <c r="B1991" t="str">
        <f ca="1">VLOOKUP(A1991,'Fichier FI (en entrée)'!B:AH,3,0)</f>
        <v>XWZNTBXQCO</v>
      </c>
      <c r="C1991">
        <f t="shared" si="342"/>
        <v>1616</v>
      </c>
      <c r="D1991">
        <f t="shared" si="341"/>
        <v>-2.42</v>
      </c>
      <c r="E1991" s="14" t="str">
        <f>VLOOKUP(A1991,'Fichier FI (en entrée)'!B:AH,2,0)</f>
        <v>EV</v>
      </c>
      <c r="F1991" s="14" t="b">
        <f t="shared" si="343"/>
        <v>1</v>
      </c>
      <c r="G1991" s="14" t="b">
        <f>IFERROR(VLOOKUP(A1991,'Calculs FA (auto)'!A:F,6,0),FALSE)</f>
        <v>0</v>
      </c>
      <c r="H1991" s="14" t="b">
        <f t="shared" si="344"/>
        <v>0</v>
      </c>
      <c r="I1991" s="16">
        <f>IFERROR(VLOOKUP(A1991,'Moyennes FI (en entrée)'!B:N,7,0),"")</f>
        <v>9.58</v>
      </c>
      <c r="J1991" s="16">
        <f>IFERROR(VLOOKUP(VLOOKUP(A1991,'Fichier FI (en entrée)'!B:AH,33,0),Modificateurs!A$2:B$5,2,0),0)</f>
        <v>0</v>
      </c>
      <c r="K1991" s="16">
        <f>IFERROR(VLOOKUP(VLOOKUP(A1991,'Redoub FI (en entrée)'!B:N,7,0),Modificateurs!A$8:B$11,2,0),0)</f>
        <v>0</v>
      </c>
      <c r="L1991" s="16">
        <f>IFERROR(VLOOKUP(M1991,Modificateurs!D$1:E$94,2,0),0)</f>
        <v>-12</v>
      </c>
      <c r="M1991" t="str">
        <f>VLOOKUP(A1991,'Fichier FI (en entrée)'!B:AH,16,0)&amp;" "&amp;VLOOKUP(A1991,'Fichier FI (en entrée)'!B:AH,20,0)&amp;" "&amp;VLOOKUP(A1991,'Fichier FI (en entrée)'!B:AH,27,0)&amp;" "&amp;VLOOKUP(A1991,'Fichier FI (en entrée)'!B:AH,29,0)</f>
        <v xml:space="preserve">  Professionnelle Electrotechnique, énergie, équipements communicants</v>
      </c>
      <c r="N1991" t="str">
        <f>VLOOKUP(A1991,'Fichier FI (en entrée)'!B:AH,8,0)</f>
        <v>Non scolarisé</v>
      </c>
      <c r="O1991" t="b">
        <f>AND(C1991&gt;Synthèse!B$8,C1991&lt;Synthèse!B$10,NOT(Y1991))</f>
        <v>0</v>
      </c>
      <c r="Q1991" s="60">
        <f>ROUNDUP(C1991/(Synthèse!$B$4+Synthèse!$B$1)*8,0)</f>
        <v>8</v>
      </c>
      <c r="R1991" s="60">
        <f>IFERROR(VLOOKUP(A1991,'Evaluations (formulaire)'!A:P,6,0)+VLOOKUP(A1991,'Evaluations (formulaire)'!A:P,7,0),0)</f>
        <v>0</v>
      </c>
      <c r="S1991" s="60">
        <f>IFERROR(VLOOKUP(A1991,'Evaluations (formulaire)'!A:P,8,0),0)</f>
        <v>0</v>
      </c>
      <c r="T1991" s="60">
        <f>IF(AND(ISBLANK(P1991),Q1991&lt;=2),Synthèse!$B$41,IF(AND(ISBLANK(P1991),Q1991&gt;=7),Synthèse!$C$41,R1991+S1991))</f>
        <v>4.6296296296296294E-3</v>
      </c>
      <c r="U1991" s="60">
        <f t="shared" si="345"/>
        <v>-2.4153703703703702</v>
      </c>
      <c r="V1991" s="60">
        <f t="shared" si="346"/>
        <v>1616</v>
      </c>
      <c r="X1991" s="26">
        <v>413</v>
      </c>
      <c r="Y1991" s="26" t="b">
        <f>IFERROR(VLOOKUP(A1991,'Calculs FA (auto)'!A:O,15,0),FALSE)</f>
        <v>0</v>
      </c>
      <c r="Z1991" s="26">
        <f>IFERROR(VLOOKUP(A1991,'Evaluations (formulaire)'!A:M,9,0),0)</f>
        <v>0</v>
      </c>
      <c r="AA1991" s="135" t="b">
        <v>0</v>
      </c>
      <c r="AB1991" s="135" t="b">
        <v>1</v>
      </c>
      <c r="AC1991" s="135" t="b">
        <f t="shared" si="347"/>
        <v>0</v>
      </c>
      <c r="AD1991" s="135" t="b">
        <f t="shared" si="348"/>
        <v>1</v>
      </c>
      <c r="AE1991" s="135" t="b">
        <f t="shared" si="349"/>
        <v>0</v>
      </c>
      <c r="AF1991" s="135" t="b">
        <f>AND(AC1991,$V1991&lt;=Synthèse!$B$44)</f>
        <v>0</v>
      </c>
      <c r="AG1991" s="135" t="b">
        <f>AND(AD1991,$V1991&lt;=Synthèse!$B$44)</f>
        <v>0</v>
      </c>
      <c r="AH1991" s="135" t="b">
        <f>AND(AE1991,$V1991&lt;=Synthèse!$B$44)</f>
        <v>0</v>
      </c>
      <c r="AI1991" s="137" t="b">
        <v>1</v>
      </c>
      <c r="AJ1991" s="137" t="b">
        <v>0</v>
      </c>
      <c r="AK1991" s="137" t="b">
        <f t="shared" si="350"/>
        <v>1</v>
      </c>
      <c r="AL1991" s="137" t="b">
        <f t="shared" si="351"/>
        <v>0</v>
      </c>
      <c r="AM1991" s="137" t="b">
        <f>AND(AK1991,$V1991&lt;=Synthèse!$B$44)</f>
        <v>0</v>
      </c>
      <c r="AN1991" s="137" t="b">
        <f>AND(AL1991,$V1991&lt;=Synthèse!$B$44)</f>
        <v>0</v>
      </c>
    </row>
    <row r="1992" spans="1:40">
      <c r="A1992" s="17">
        <v>1157405</v>
      </c>
      <c r="B1992" t="str">
        <f ca="1">VLOOKUP(A1992,'Fichier FI (en entrée)'!B:AH,3,0)</f>
        <v>HUIRMFHEHG</v>
      </c>
      <c r="C1992">
        <f t="shared" si="342"/>
        <v>1500</v>
      </c>
      <c r="D1992">
        <f t="shared" si="341"/>
        <v>1.08</v>
      </c>
      <c r="E1992" s="14" t="str">
        <f>VLOOKUP(A1992,'Fichier FI (en entrée)'!B:AH,2,0)</f>
        <v>EV</v>
      </c>
      <c r="F1992" s="14" t="b">
        <f t="shared" si="343"/>
        <v>1</v>
      </c>
      <c r="G1992" s="14" t="b">
        <f>IFERROR(VLOOKUP(A1992,'Calculs FA (auto)'!A:F,6,0),FALSE)</f>
        <v>0</v>
      </c>
      <c r="H1992" s="14" t="b">
        <f t="shared" si="344"/>
        <v>0</v>
      </c>
      <c r="I1992" s="16">
        <f>IFERROR(VLOOKUP(A1992,'Moyennes FI (en entrée)'!B:N,7,0),"")</f>
        <v>13.08</v>
      </c>
      <c r="J1992" s="16">
        <f>IFERROR(VLOOKUP(VLOOKUP(A1992,'Fichier FI (en entrée)'!B:AH,33,0),Modificateurs!A$2:B$5,2,0),0)</f>
        <v>0</v>
      </c>
      <c r="K1992" s="16">
        <f>IFERROR(VLOOKUP(VLOOKUP(A1992,'Redoub FI (en entrée)'!B:N,7,0),Modificateurs!A$8:B$11,2,0),0)</f>
        <v>0</v>
      </c>
      <c r="L1992" s="16">
        <f>IFERROR(VLOOKUP(M1992,Modificateurs!D$1:E$94,2,0),0)</f>
        <v>-12</v>
      </c>
      <c r="M1992" t="str">
        <f>VLOOKUP(A1992,'Fichier FI (en entrée)'!B:AH,16,0)&amp;" "&amp;VLOOKUP(A1992,'Fichier FI (en entrée)'!B:AH,20,0)&amp;" "&amp;VLOOKUP(A1992,'Fichier FI (en entrée)'!B:AH,27,0)&amp;" "&amp;VLOOKUP(A1992,'Fichier FI (en entrée)'!B:AH,29,0)</f>
        <v xml:space="preserve">  Brevet de Technicien Dessinateur-Maquettiste opt : cartographie</v>
      </c>
      <c r="N1992" t="str">
        <f>VLOOKUP(A1992,'Fichier FI (en entrée)'!B:AH,8,0)</f>
        <v>Non scolarisé</v>
      </c>
      <c r="O1992" t="b">
        <f>AND(C1992&gt;Synthèse!B$8,C1992&lt;Synthèse!B$10,NOT(Y1992))</f>
        <v>0</v>
      </c>
      <c r="Q1992" s="60">
        <f>ROUNDUP(C1992/(Synthèse!$B$4+Synthèse!$B$1)*8,0)</f>
        <v>7</v>
      </c>
      <c r="R1992" s="60">
        <f>IFERROR(VLOOKUP(A1992,'Evaluations (formulaire)'!A:P,6,0)+VLOOKUP(A1992,'Evaluations (formulaire)'!A:P,7,0),0)</f>
        <v>0</v>
      </c>
      <c r="S1992" s="60">
        <f>IFERROR(VLOOKUP(A1992,'Evaluations (formulaire)'!A:P,8,0),0)</f>
        <v>0</v>
      </c>
      <c r="T1992" s="60">
        <f>IF(AND(ISBLANK(P1992),Q1992&lt;=2),Synthèse!$B$41,IF(AND(ISBLANK(P1992),Q1992&gt;=7),Synthèse!$C$41,R1992+S1992))</f>
        <v>4.6296296296296294E-3</v>
      </c>
      <c r="U1992" s="60">
        <f t="shared" si="345"/>
        <v>1.0846296296296296</v>
      </c>
      <c r="V1992" s="60">
        <f t="shared" si="346"/>
        <v>1499</v>
      </c>
      <c r="X1992" s="26">
        <v>1719</v>
      </c>
      <c r="Y1992" s="26" t="b">
        <f>IFERROR(VLOOKUP(A1992,'Calculs FA (auto)'!A:O,15,0),FALSE)</f>
        <v>0</v>
      </c>
      <c r="Z1992" s="26">
        <f>IFERROR(VLOOKUP(A1992,'Evaluations (formulaire)'!A:M,9,0),0)</f>
        <v>0</v>
      </c>
      <c r="AA1992" s="135" t="b">
        <v>0</v>
      </c>
      <c r="AB1992" s="135" t="b">
        <v>0</v>
      </c>
      <c r="AC1992" s="135" t="b">
        <f t="shared" si="347"/>
        <v>0</v>
      </c>
      <c r="AD1992" s="135" t="b">
        <f t="shared" si="348"/>
        <v>0</v>
      </c>
      <c r="AE1992" s="135" t="b">
        <f t="shared" si="349"/>
        <v>1</v>
      </c>
      <c r="AF1992" s="135" t="b">
        <f>AND(AC1992,$V1992&lt;=Synthèse!$B$44)</f>
        <v>0</v>
      </c>
      <c r="AG1992" s="135" t="b">
        <f>AND(AD1992,$V1992&lt;=Synthèse!$B$44)</f>
        <v>0</v>
      </c>
      <c r="AH1992" s="135" t="b">
        <f>AND(AE1992,$V1992&lt;=Synthèse!$B$44)</f>
        <v>0</v>
      </c>
      <c r="AI1992" s="137" t="b">
        <v>0</v>
      </c>
      <c r="AJ1992" s="137" t="b">
        <v>0</v>
      </c>
      <c r="AK1992" s="137" t="b">
        <f t="shared" si="350"/>
        <v>0</v>
      </c>
      <c r="AL1992" s="137" t="b">
        <f t="shared" si="351"/>
        <v>0</v>
      </c>
      <c r="AM1992" s="137" t="b">
        <f>AND(AK1992,$V1992&lt;=Synthèse!$B$44)</f>
        <v>0</v>
      </c>
      <c r="AN1992" s="137" t="b">
        <f>AND(AL1992,$V1992&lt;=Synthèse!$B$44)</f>
        <v>0</v>
      </c>
    </row>
    <row r="1993" spans="1:40">
      <c r="A1993" s="17">
        <v>1157526</v>
      </c>
      <c r="B1993" t="str">
        <f ca="1">VLOOKUP(A1993,'Fichier FI (en entrée)'!B:AH,3,0)</f>
        <v>BXUIQEQBQQ</v>
      </c>
      <c r="C1993">
        <f t="shared" si="342"/>
        <v>885</v>
      </c>
      <c r="D1993">
        <f t="shared" si="341"/>
        <v>11.19</v>
      </c>
      <c r="E1993" s="14" t="str">
        <f>VLOOKUP(A1993,'Fichier FI (en entrée)'!B:AH,2,0)</f>
        <v>EV</v>
      </c>
      <c r="F1993" s="14" t="b">
        <f t="shared" si="343"/>
        <v>1</v>
      </c>
      <c r="G1993" s="14" t="b">
        <f>IFERROR(VLOOKUP(A1993,'Calculs FA (auto)'!A:F,6,0),FALSE)</f>
        <v>1</v>
      </c>
      <c r="H1993" s="14" t="b">
        <f t="shared" si="344"/>
        <v>1</v>
      </c>
      <c r="I1993" s="16">
        <f>IFERROR(VLOOKUP(A1993,'Moyennes FI (en entrée)'!B:N,7,0),"")</f>
        <v>10.19</v>
      </c>
      <c r="J1993" s="16">
        <f>IFERROR(VLOOKUP(VLOOKUP(A1993,'Fichier FI (en entrée)'!B:AH,33,0),Modificateurs!A$2:B$5,2,0),0)</f>
        <v>0</v>
      </c>
      <c r="K1993" s="16">
        <f>IFERROR(VLOOKUP(VLOOKUP(A1993,'Redoub FI (en entrée)'!B:N,7,0),Modificateurs!A$8:B$11,2,0),0)</f>
        <v>0</v>
      </c>
      <c r="L1993" s="16">
        <f>IFERROR(VLOOKUP(M1993,Modificateurs!D$1:E$94,2,0),0)</f>
        <v>1</v>
      </c>
      <c r="M1993" t="str">
        <f>VLOOKUP(A1993,'Fichier FI (en entrée)'!B:AH,16,0)&amp;" "&amp;VLOOKUP(A1993,'Fichier FI (en entrée)'!B:AH,20,0)&amp;" "&amp;VLOOKUP(A1993,'Fichier FI (en entrée)'!B:AH,27,0)&amp;" "&amp;VLOOKUP(A1993,'Fichier FI (en entrée)'!B:AH,29,0)</f>
        <v xml:space="preserve">  Scientifique Sciences de la vie et de la terre</v>
      </c>
      <c r="N1993" t="str">
        <f>VLOOKUP(A1993,'Fichier FI (en entrée)'!B:AH,8,0)</f>
        <v>Non scolarisé</v>
      </c>
      <c r="O1993" t="b">
        <f>AND(C1993&gt;Synthèse!B$8,C1993&lt;Synthèse!B$10,NOT(Y1993))</f>
        <v>0</v>
      </c>
      <c r="Q1993" s="60">
        <f>ROUNDUP(C1993/(Synthèse!$B$4+Synthèse!$B$1)*8,0)</f>
        <v>5</v>
      </c>
      <c r="R1993" s="60">
        <f>IFERROR(VLOOKUP(A1993,'Evaluations (formulaire)'!A:P,6,0)+VLOOKUP(A1993,'Evaluations (formulaire)'!A:P,7,0),0)</f>
        <v>0</v>
      </c>
      <c r="S1993" s="60">
        <f>IFERROR(VLOOKUP(A1993,'Evaluations (formulaire)'!A:P,8,0),0)</f>
        <v>0</v>
      </c>
      <c r="T1993" s="60">
        <f>IF(AND(ISBLANK(P1993),Q1993&lt;=2),Synthèse!$B$41,IF(AND(ISBLANK(P1993),Q1993&gt;=7),Synthèse!$C$41,R1993+S1993))</f>
        <v>0</v>
      </c>
      <c r="U1993" s="60">
        <f t="shared" si="345"/>
        <v>11.19</v>
      </c>
      <c r="V1993" s="60">
        <f t="shared" si="346"/>
        <v>885</v>
      </c>
      <c r="X1993" s="26">
        <v>1581</v>
      </c>
      <c r="Y1993" s="26" t="b">
        <f>IFERROR(VLOOKUP(A1993,'Calculs FA (auto)'!A:O,15,0),FALSE)</f>
        <v>1</v>
      </c>
      <c r="Z1993" s="26">
        <f>IFERROR(VLOOKUP(A1993,'Evaluations (formulaire)'!A:M,9,0),0)</f>
        <v>0</v>
      </c>
      <c r="AA1993" s="135" t="b">
        <v>1</v>
      </c>
      <c r="AB1993" s="135" t="b">
        <v>0</v>
      </c>
      <c r="AC1993" s="135" t="b">
        <f t="shared" si="347"/>
        <v>1</v>
      </c>
      <c r="AD1993" s="135" t="b">
        <f t="shared" si="348"/>
        <v>0</v>
      </c>
      <c r="AE1993" s="135" t="b">
        <f t="shared" si="349"/>
        <v>0</v>
      </c>
      <c r="AF1993" s="135" t="b">
        <f>AND(AC1993,$V1993&lt;=Synthèse!$B$44)</f>
        <v>0</v>
      </c>
      <c r="AG1993" s="135" t="b">
        <f>AND(AD1993,$V1993&lt;=Synthèse!$B$44)</f>
        <v>0</v>
      </c>
      <c r="AH1993" s="135" t="b">
        <f>AND(AE1993,$V1993&lt;=Synthèse!$B$44)</f>
        <v>0</v>
      </c>
      <c r="AI1993" s="137" t="b">
        <v>0</v>
      </c>
      <c r="AJ1993" s="137" t="b">
        <v>1</v>
      </c>
      <c r="AK1993" s="137" t="b">
        <f t="shared" si="350"/>
        <v>0</v>
      </c>
      <c r="AL1993" s="137" t="b">
        <f t="shared" si="351"/>
        <v>1</v>
      </c>
      <c r="AM1993" s="137" t="b">
        <f>AND(AK1993,$V1993&lt;=Synthèse!$B$44)</f>
        <v>0</v>
      </c>
      <c r="AN1993" s="137" t="b">
        <f>AND(AL1993,$V1993&lt;=Synthèse!$B$44)</f>
        <v>0</v>
      </c>
    </row>
    <row r="1994" spans="1:40">
      <c r="A1994" s="17">
        <v>1158629</v>
      </c>
      <c r="B1994" t="str">
        <f ca="1">VLOOKUP(A1994,'Fichier FI (en entrée)'!B:AH,3,0)</f>
        <v>ERRMMXATIB</v>
      </c>
      <c r="C1994">
        <f t="shared" si="342"/>
        <v>1724</v>
      </c>
      <c r="D1994">
        <f t="shared" si="341"/>
        <v>-20</v>
      </c>
      <c r="E1994" s="14" t="str">
        <f>VLOOKUP(A1994,'Fichier FI (en entrée)'!B:AH,2,0)</f>
        <v>EV</v>
      </c>
      <c r="F1994" s="14" t="b">
        <f t="shared" si="343"/>
        <v>1</v>
      </c>
      <c r="G1994" s="14" t="b">
        <f>IFERROR(VLOOKUP(A1994,'Calculs FA (auto)'!A:F,6,0),FALSE)</f>
        <v>0</v>
      </c>
      <c r="H1994" s="14" t="b">
        <f t="shared" si="344"/>
        <v>0</v>
      </c>
      <c r="I1994" s="16" t="str">
        <f>IFERROR(VLOOKUP(A1994,'Moyennes FI (en entrée)'!B:N,7,0),"")</f>
        <v/>
      </c>
      <c r="J1994" s="16">
        <f>IFERROR(VLOOKUP(VLOOKUP(A1994,'Fichier FI (en entrée)'!B:AH,33,0),Modificateurs!A$2:B$5,2,0),0)</f>
        <v>0</v>
      </c>
      <c r="K1994" s="16">
        <f>IFERROR(VLOOKUP(VLOOKUP(A1994,'Redoub FI (en entrée)'!B:N,7,0),Modificateurs!A$8:B$11,2,0),0)</f>
        <v>0</v>
      </c>
      <c r="L1994" s="16">
        <f>IFERROR(VLOOKUP(M1994,Modificateurs!D$1:E$94,2,0),0)</f>
        <v>0</v>
      </c>
      <c r="M1994" t="str">
        <f>VLOOKUP(A1994,'Fichier FI (en entrée)'!B:AH,16,0)&amp;" "&amp;VLOOKUP(A1994,'Fichier FI (en entrée)'!B:AH,20,0)&amp;" "&amp;VLOOKUP(A1994,'Fichier FI (en entrée)'!B:AH,27,0)&amp;" "&amp;VLOOKUP(A1994,'Fichier FI (en entrée)'!B:AH,29,0)</f>
        <v xml:space="preserve">   </v>
      </c>
      <c r="N1994" t="str">
        <f>VLOOKUP(A1994,'Fichier FI (en entrée)'!B:AH,8,0)</f>
        <v>Scolarisé dans le supérieur en France</v>
      </c>
      <c r="O1994" t="b">
        <f>AND(C1994&gt;Synthèse!B$8,C1994&lt;Synthèse!B$10,NOT(Y1994))</f>
        <v>0</v>
      </c>
      <c r="Q1994" s="60">
        <f>ROUNDUP(C1994/(Synthèse!$B$4+Synthèse!$B$1)*8,0)</f>
        <v>8</v>
      </c>
      <c r="R1994" s="60">
        <f>IFERROR(VLOOKUP(A1994,'Evaluations (formulaire)'!A:P,6,0)+VLOOKUP(A1994,'Evaluations (formulaire)'!A:P,7,0),0)</f>
        <v>0</v>
      </c>
      <c r="S1994" s="60">
        <f>IFERROR(VLOOKUP(A1994,'Evaluations (formulaire)'!A:P,8,0),0)</f>
        <v>0</v>
      </c>
      <c r="T1994" s="60">
        <f>IF(AND(ISBLANK(P1994),Q1994&lt;=2),Synthèse!$B$41,IF(AND(ISBLANK(P1994),Q1994&gt;=7),Synthèse!$C$41,R1994+S1994))</f>
        <v>4.6296296296296294E-3</v>
      </c>
      <c r="U1994" s="60">
        <f t="shared" si="345"/>
        <v>-19.99537037037037</v>
      </c>
      <c r="V1994" s="60">
        <f t="shared" si="346"/>
        <v>1720</v>
      </c>
      <c r="X1994" s="26">
        <v>119</v>
      </c>
      <c r="Y1994" s="26" t="b">
        <f>IFERROR(VLOOKUP(A1994,'Calculs FA (auto)'!A:O,15,0),FALSE)</f>
        <v>0</v>
      </c>
      <c r="Z1994" s="26">
        <f>IFERROR(VLOOKUP(A1994,'Evaluations (formulaire)'!A:M,9,0),0)</f>
        <v>0</v>
      </c>
      <c r="AA1994" s="135" t="b">
        <v>0</v>
      </c>
      <c r="AB1994" s="135" t="b">
        <v>1</v>
      </c>
      <c r="AC1994" s="135" t="b">
        <f t="shared" si="347"/>
        <v>0</v>
      </c>
      <c r="AD1994" s="135" t="b">
        <f t="shared" si="348"/>
        <v>1</v>
      </c>
      <c r="AE1994" s="135" t="b">
        <f t="shared" si="349"/>
        <v>0</v>
      </c>
      <c r="AF1994" s="135" t="b">
        <f>AND(AC1994,$V1994&lt;=Synthèse!$B$44)</f>
        <v>0</v>
      </c>
      <c r="AG1994" s="135" t="b">
        <f>AND(AD1994,$V1994&lt;=Synthèse!$B$44)</f>
        <v>0</v>
      </c>
      <c r="AH1994" s="135" t="b">
        <f>AND(AE1994,$V1994&lt;=Synthèse!$B$44)</f>
        <v>0</v>
      </c>
      <c r="AI1994" s="137" t="b">
        <v>1</v>
      </c>
      <c r="AJ1994" s="137" t="b">
        <v>0</v>
      </c>
      <c r="AK1994" s="137" t="b">
        <f t="shared" si="350"/>
        <v>1</v>
      </c>
      <c r="AL1994" s="137" t="b">
        <f t="shared" si="351"/>
        <v>0</v>
      </c>
      <c r="AM1994" s="137" t="b">
        <f>AND(AK1994,$V1994&lt;=Synthèse!$B$44)</f>
        <v>0</v>
      </c>
      <c r="AN1994" s="137" t="b">
        <f>AND(AL1994,$V1994&lt;=Synthèse!$B$44)</f>
        <v>0</v>
      </c>
    </row>
    <row r="1995" spans="1:40">
      <c r="A1995" s="17">
        <v>1158846</v>
      </c>
      <c r="B1995" t="str">
        <f ca="1">VLOOKUP(A1995,'Fichier FI (en entrée)'!B:AH,3,0)</f>
        <v>VMNGXQDLBU</v>
      </c>
      <c r="C1995">
        <f t="shared" si="342"/>
        <v>2097</v>
      </c>
      <c r="D1995">
        <f t="shared" si="341"/>
        <v>-100</v>
      </c>
      <c r="E1995" s="14" t="str">
        <f>VLOOKUP(A1995,'Fichier FI (en entrée)'!B:AH,2,0)</f>
        <v>ENV</v>
      </c>
      <c r="F1995" s="14" t="b">
        <f t="shared" si="343"/>
        <v>0</v>
      </c>
      <c r="G1995" s="14" t="b">
        <f>IFERROR(VLOOKUP(A1995,'Calculs FA (auto)'!A:F,6,0),FALSE)</f>
        <v>0</v>
      </c>
      <c r="H1995" s="14" t="b">
        <f t="shared" si="344"/>
        <v>0</v>
      </c>
      <c r="I1995" s="16" t="str">
        <f>IFERROR(VLOOKUP(A1995,'Moyennes FI (en entrée)'!B:N,7,0),"")</f>
        <v/>
      </c>
      <c r="J1995" s="16">
        <f>IFERROR(VLOOKUP(VLOOKUP(A1995,'Fichier FI (en entrée)'!B:AH,33,0),Modificateurs!A$2:B$5,2,0),0)</f>
        <v>0</v>
      </c>
      <c r="K1995" s="16">
        <f>IFERROR(VLOOKUP(VLOOKUP(A1995,'Redoub FI (en entrée)'!B:N,7,0),Modificateurs!A$8:B$11,2,0),0)</f>
        <v>0</v>
      </c>
      <c r="L1995" s="16">
        <f>IFERROR(VLOOKUP(M1995,Modificateurs!D$1:E$94,2,0),0)</f>
        <v>2</v>
      </c>
      <c r="M1995" t="str">
        <f>VLOOKUP(A1995,'Fichier FI (en entrée)'!B:AH,16,0)&amp;" "&amp;VLOOKUP(A1995,'Fichier FI (en entrée)'!B:AH,20,0)&amp;" "&amp;VLOOKUP(A1995,'Fichier FI (en entrée)'!B:AH,27,0)&amp;" "&amp;VLOOKUP(A1995,'Fichier FI (en entrée)'!B:AH,29,0)</f>
        <v xml:space="preserve">  Scientifique Physique-chimie</v>
      </c>
      <c r="N1995" t="str">
        <f>VLOOKUP(A1995,'Fichier FI (en entrée)'!B:AH,8,0)</f>
        <v>Scolarisé dans le supérieur en France</v>
      </c>
      <c r="O1995" t="b">
        <f>AND(C1995&gt;Synthèse!B$8,C1995&lt;Synthèse!B$10,NOT(Y1995))</f>
        <v>0</v>
      </c>
      <c r="Q1995" s="60">
        <f>ROUNDUP(C1995/(Synthèse!$B$4+Synthèse!$B$1)*8,0)</f>
        <v>10</v>
      </c>
      <c r="R1995" s="60">
        <f>IFERROR(VLOOKUP(A1995,'Evaluations (formulaire)'!A:P,6,0)+VLOOKUP(A1995,'Evaluations (formulaire)'!A:P,7,0),0)</f>
        <v>0</v>
      </c>
      <c r="S1995" s="60">
        <f>IFERROR(VLOOKUP(A1995,'Evaluations (formulaire)'!A:P,8,0),0)</f>
        <v>0</v>
      </c>
      <c r="T1995" s="60">
        <f>IF(AND(ISBLANK(P1995),Q1995&lt;=2),Synthèse!$B$41,IF(AND(ISBLANK(P1995),Q1995&gt;=7),Synthèse!$C$41,R1995+S1995))</f>
        <v>4.6296296296296294E-3</v>
      </c>
      <c r="U1995" s="60">
        <f t="shared" si="345"/>
        <v>-99.995370370370367</v>
      </c>
      <c r="V1995" s="60">
        <f t="shared" si="346"/>
        <v>1983</v>
      </c>
      <c r="X1995" s="26">
        <v>1297</v>
      </c>
      <c r="Y1995" s="26" t="b">
        <f>IFERROR(VLOOKUP(A1995,'Calculs FA (auto)'!A:O,15,0),FALSE)</f>
        <v>0</v>
      </c>
      <c r="Z1995" s="26">
        <f>IFERROR(VLOOKUP(A1995,'Evaluations (formulaire)'!A:M,9,0),0)</f>
        <v>0</v>
      </c>
      <c r="AA1995" s="135" t="b">
        <v>1</v>
      </c>
      <c r="AB1995" s="135" t="b">
        <v>0</v>
      </c>
      <c r="AC1995" s="135" t="b">
        <f t="shared" si="347"/>
        <v>0</v>
      </c>
      <c r="AD1995" s="135" t="b">
        <f t="shared" si="348"/>
        <v>0</v>
      </c>
      <c r="AE1995" s="135" t="b">
        <f t="shared" si="349"/>
        <v>0</v>
      </c>
      <c r="AF1995" s="135" t="b">
        <f>AND(AC1995,$V1995&lt;=Synthèse!$B$44)</f>
        <v>0</v>
      </c>
      <c r="AG1995" s="135" t="b">
        <f>AND(AD1995,$V1995&lt;=Synthèse!$B$44)</f>
        <v>0</v>
      </c>
      <c r="AH1995" s="135" t="b">
        <f>AND(AE1995,$V1995&lt;=Synthèse!$B$44)</f>
        <v>0</v>
      </c>
      <c r="AI1995" s="137" t="b">
        <v>0</v>
      </c>
      <c r="AJ1995" s="137" t="b">
        <v>1</v>
      </c>
      <c r="AK1995" s="137" t="b">
        <f t="shared" si="350"/>
        <v>0</v>
      </c>
      <c r="AL1995" s="137" t="b">
        <f t="shared" si="351"/>
        <v>0</v>
      </c>
      <c r="AM1995" s="137" t="b">
        <f>AND(AK1995,$V1995&lt;=Synthèse!$B$44)</f>
        <v>0</v>
      </c>
      <c r="AN1995" s="137" t="b">
        <f>AND(AL1995,$V1995&lt;=Synthèse!$B$44)</f>
        <v>0</v>
      </c>
    </row>
    <row r="1996" spans="1:40">
      <c r="A1996" s="17">
        <v>1158969</v>
      </c>
      <c r="B1996" t="str">
        <f ca="1">VLOOKUP(A1996,'Fichier FI (en entrée)'!B:AH,3,0)</f>
        <v>MUDKUMUNPS</v>
      </c>
      <c r="C1996">
        <f t="shared" si="342"/>
        <v>440</v>
      </c>
      <c r="D1996">
        <f t="shared" si="341"/>
        <v>13.76</v>
      </c>
      <c r="E1996" s="14" t="str">
        <f>VLOOKUP(A1996,'Fichier FI (en entrée)'!B:AH,2,0)</f>
        <v>EV</v>
      </c>
      <c r="F1996" s="14" t="b">
        <f t="shared" si="343"/>
        <v>1</v>
      </c>
      <c r="G1996" s="14" t="b">
        <f>IFERROR(VLOOKUP(A1996,'Calculs FA (auto)'!A:F,6,0),FALSE)</f>
        <v>0</v>
      </c>
      <c r="H1996" s="14" t="b">
        <f t="shared" si="344"/>
        <v>0</v>
      </c>
      <c r="I1996" s="16">
        <f>IFERROR(VLOOKUP(A1996,'Moyennes FI (en entrée)'!B:N,7,0),"")</f>
        <v>11.76</v>
      </c>
      <c r="J1996" s="16">
        <f>IFERROR(VLOOKUP(VLOOKUP(A1996,'Fichier FI (en entrée)'!B:AH,33,0),Modificateurs!A$2:B$5,2,0),0)</f>
        <v>0</v>
      </c>
      <c r="K1996" s="16">
        <f>IFERROR(VLOOKUP(VLOOKUP(A1996,'Redoub FI (en entrée)'!B:N,7,0),Modificateurs!A$8:B$11,2,0),0)</f>
        <v>0</v>
      </c>
      <c r="L1996" s="16">
        <f>IFERROR(VLOOKUP(M1996,Modificateurs!D$1:E$94,2,0),0)</f>
        <v>2</v>
      </c>
      <c r="M1996" t="str">
        <f>VLOOKUP(A1996,'Fichier FI (en entrée)'!B:AH,16,0)&amp;" "&amp;VLOOKUP(A1996,'Fichier FI (en entrée)'!B:AH,20,0)&amp;" "&amp;VLOOKUP(A1996,'Fichier FI (en entrée)'!B:AH,27,0)&amp;" "&amp;VLOOKUP(A1996,'Fichier FI (en entrée)'!B:AH,29,0)</f>
        <v xml:space="preserve">  Scientifique Physique-chimie</v>
      </c>
      <c r="N1996" t="str">
        <f>VLOOKUP(A1996,'Fichier FI (en entrée)'!B:AH,8,0)</f>
        <v>Scolarisé dans le supérieur en France</v>
      </c>
      <c r="O1996" t="b">
        <f>AND(C1996&gt;Synthèse!B$8,C1996&lt;Synthèse!B$10,NOT(Y1996))</f>
        <v>1</v>
      </c>
      <c r="Q1996" s="60">
        <f>ROUNDUP(C1996/(Synthèse!$B$4+Synthèse!$B$1)*8,0)</f>
        <v>3</v>
      </c>
      <c r="R1996" s="60">
        <f>IFERROR(VLOOKUP(A1996,'Evaluations (formulaire)'!A:P,6,0)+VLOOKUP(A1996,'Evaluations (formulaire)'!A:P,7,0),0)</f>
        <v>0</v>
      </c>
      <c r="S1996" s="60">
        <f>IFERROR(VLOOKUP(A1996,'Evaluations (formulaire)'!A:P,8,0),0)</f>
        <v>0</v>
      </c>
      <c r="T1996" s="60">
        <f>IF(AND(ISBLANK(P1996),Q1996&lt;=2),Synthèse!$B$41,IF(AND(ISBLANK(P1996),Q1996&gt;=7),Synthèse!$C$41,R1996+S1996))</f>
        <v>0</v>
      </c>
      <c r="U1996" s="60">
        <f t="shared" si="345"/>
        <v>13.76</v>
      </c>
      <c r="V1996" s="60">
        <f t="shared" si="346"/>
        <v>440</v>
      </c>
      <c r="X1996" s="26">
        <v>1825</v>
      </c>
      <c r="Y1996" s="26" t="b">
        <f>IFERROR(VLOOKUP(A1996,'Calculs FA (auto)'!A:O,15,0),FALSE)</f>
        <v>0</v>
      </c>
      <c r="Z1996" s="26">
        <f>IFERROR(VLOOKUP(A1996,'Evaluations (formulaire)'!A:M,9,0),0)</f>
        <v>0</v>
      </c>
      <c r="AA1996" s="135" t="b">
        <v>0</v>
      </c>
      <c r="AB1996" s="135" t="b">
        <v>0</v>
      </c>
      <c r="AC1996" s="135" t="b">
        <f t="shared" si="347"/>
        <v>0</v>
      </c>
      <c r="AD1996" s="135" t="b">
        <f t="shared" si="348"/>
        <v>0</v>
      </c>
      <c r="AE1996" s="135" t="b">
        <f t="shared" si="349"/>
        <v>1</v>
      </c>
      <c r="AF1996" s="135" t="b">
        <f>AND(AC1996,$V1996&lt;=Synthèse!$B$44)</f>
        <v>0</v>
      </c>
      <c r="AG1996" s="135" t="b">
        <f>AND(AD1996,$V1996&lt;=Synthèse!$B$44)</f>
        <v>0</v>
      </c>
      <c r="AH1996" s="135" t="b">
        <f>AND(AE1996,$V1996&lt;=Synthèse!$B$44)</f>
        <v>1</v>
      </c>
      <c r="AI1996" s="137" t="b">
        <v>0</v>
      </c>
      <c r="AJ1996" s="137" t="b">
        <v>0</v>
      </c>
      <c r="AK1996" s="137" t="b">
        <f t="shared" si="350"/>
        <v>0</v>
      </c>
      <c r="AL1996" s="137" t="b">
        <f t="shared" si="351"/>
        <v>0</v>
      </c>
      <c r="AM1996" s="137" t="b">
        <f>AND(AK1996,$V1996&lt;=Synthèse!$B$44)</f>
        <v>0</v>
      </c>
      <c r="AN1996" s="137" t="b">
        <f>AND(AL1996,$V1996&lt;=Synthèse!$B$44)</f>
        <v>0</v>
      </c>
    </row>
    <row r="1997" spans="1:40">
      <c r="A1997" s="17">
        <v>1159305</v>
      </c>
      <c r="B1997" t="str">
        <f ca="1">VLOOKUP(A1997,'Fichier FI (en entrée)'!B:AH,3,0)</f>
        <v>GCRKYZBLJY</v>
      </c>
      <c r="C1997">
        <f t="shared" si="342"/>
        <v>682</v>
      </c>
      <c r="D1997">
        <f t="shared" si="341"/>
        <v>12.32</v>
      </c>
      <c r="E1997" s="14" t="str">
        <f>VLOOKUP(A1997,'Fichier FI (en entrée)'!B:AH,2,0)</f>
        <v>EV</v>
      </c>
      <c r="F1997" s="14" t="b">
        <f t="shared" si="343"/>
        <v>1</v>
      </c>
      <c r="G1997" s="14" t="b">
        <f>IFERROR(VLOOKUP(A1997,'Calculs FA (auto)'!A:F,6,0),FALSE)</f>
        <v>1</v>
      </c>
      <c r="H1997" s="14" t="b">
        <f t="shared" si="344"/>
        <v>1</v>
      </c>
      <c r="I1997" s="16">
        <f>IFERROR(VLOOKUP(A1997,'Moyennes FI (en entrée)'!B:N,7,0),"")</f>
        <v>10.32</v>
      </c>
      <c r="J1997" s="16">
        <f>IFERROR(VLOOKUP(VLOOKUP(A1997,'Fichier FI (en entrée)'!B:AH,33,0),Modificateurs!A$2:B$5,2,0),0)</f>
        <v>0</v>
      </c>
      <c r="K1997" s="16">
        <f>IFERROR(VLOOKUP(VLOOKUP(A1997,'Redoub FI (en entrée)'!B:N,7,0),Modificateurs!A$8:B$11,2,0),0)</f>
        <v>0</v>
      </c>
      <c r="L1997" s="16">
        <f>IFERROR(VLOOKUP(M1997,Modificateurs!D$1:E$94,2,0),0)</f>
        <v>2</v>
      </c>
      <c r="M1997" t="str">
        <f>VLOOKUP(A1997,'Fichier FI (en entrée)'!B:AH,16,0)&amp;" "&amp;VLOOKUP(A1997,'Fichier FI (en entrée)'!B:AH,20,0)&amp;" "&amp;VLOOKUP(A1997,'Fichier FI (en entrée)'!B:AH,27,0)&amp;" "&amp;VLOOKUP(A1997,'Fichier FI (en entrée)'!B:AH,29,0)</f>
        <v xml:space="preserve">  Scientifique Physique-chimie</v>
      </c>
      <c r="N1997" t="str">
        <f>VLOOKUP(A1997,'Fichier FI (en entrée)'!B:AH,8,0)</f>
        <v>Scolarisé dans le supérieur en France</v>
      </c>
      <c r="O1997" t="b">
        <f>AND(C1997&gt;Synthèse!B$8,C1997&lt;Synthèse!B$10,NOT(Y1997))</f>
        <v>0</v>
      </c>
      <c r="Q1997" s="60">
        <f>ROUNDUP(C1997/(Synthèse!$B$4+Synthèse!$B$1)*8,0)</f>
        <v>4</v>
      </c>
      <c r="R1997" s="60">
        <f>IFERROR(VLOOKUP(A1997,'Evaluations (formulaire)'!A:P,6,0)+VLOOKUP(A1997,'Evaluations (formulaire)'!A:P,7,0),0)</f>
        <v>0</v>
      </c>
      <c r="S1997" s="60">
        <f>IFERROR(VLOOKUP(A1997,'Evaluations (formulaire)'!A:P,8,0),0)</f>
        <v>0</v>
      </c>
      <c r="T1997" s="60">
        <f>IF(AND(ISBLANK(P1997),Q1997&lt;=2),Synthèse!$B$41,IF(AND(ISBLANK(P1997),Q1997&gt;=7),Synthèse!$C$41,R1997+S1997))</f>
        <v>0</v>
      </c>
      <c r="U1997" s="60">
        <f t="shared" si="345"/>
        <v>12.32</v>
      </c>
      <c r="V1997" s="60">
        <f t="shared" si="346"/>
        <v>682</v>
      </c>
      <c r="X1997" s="26">
        <v>1549</v>
      </c>
      <c r="Y1997" s="26" t="b">
        <f>IFERROR(VLOOKUP(A1997,'Calculs FA (auto)'!A:O,15,0),FALSE)</f>
        <v>1</v>
      </c>
      <c r="Z1997" s="26">
        <f>IFERROR(VLOOKUP(A1997,'Evaluations (formulaire)'!A:M,9,0),0)</f>
        <v>0</v>
      </c>
      <c r="AA1997" s="135" t="b">
        <v>0</v>
      </c>
      <c r="AB1997" s="135" t="b">
        <v>1</v>
      </c>
      <c r="AC1997" s="135" t="b">
        <f t="shared" si="347"/>
        <v>0</v>
      </c>
      <c r="AD1997" s="135" t="b">
        <f t="shared" si="348"/>
        <v>1</v>
      </c>
      <c r="AE1997" s="135" t="b">
        <f t="shared" si="349"/>
        <v>0</v>
      </c>
      <c r="AF1997" s="135" t="b">
        <f>AND(AC1997,$V1997&lt;=Synthèse!$B$44)</f>
        <v>0</v>
      </c>
      <c r="AG1997" s="135" t="b">
        <f>AND(AD1997,$V1997&lt;=Synthèse!$B$44)</f>
        <v>0</v>
      </c>
      <c r="AH1997" s="135" t="b">
        <f>AND(AE1997,$V1997&lt;=Synthèse!$B$44)</f>
        <v>0</v>
      </c>
      <c r="AI1997" s="137" t="b">
        <v>0</v>
      </c>
      <c r="AJ1997" s="137" t="b">
        <v>0</v>
      </c>
      <c r="AK1997" s="137" t="b">
        <f t="shared" si="350"/>
        <v>0</v>
      </c>
      <c r="AL1997" s="137" t="b">
        <f t="shared" si="351"/>
        <v>0</v>
      </c>
      <c r="AM1997" s="137" t="b">
        <f>AND(AK1997,$V1997&lt;=Synthèse!$B$44)</f>
        <v>0</v>
      </c>
      <c r="AN1997" s="137" t="b">
        <f>AND(AL1997,$V1997&lt;=Synthèse!$B$44)</f>
        <v>0</v>
      </c>
    </row>
    <row r="1998" spans="1:40">
      <c r="A1998" s="17">
        <v>1160191</v>
      </c>
      <c r="B1998" t="str">
        <f ca="1">VLOOKUP(A1998,'Fichier FI (en entrée)'!B:AH,3,0)</f>
        <v>IXJAGUZPOA</v>
      </c>
      <c r="C1998">
        <f t="shared" si="342"/>
        <v>1272</v>
      </c>
      <c r="D1998">
        <f t="shared" si="341"/>
        <v>6.3699999999999992</v>
      </c>
      <c r="E1998" s="14" t="str">
        <f>VLOOKUP(A1998,'Fichier FI (en entrée)'!B:AH,2,0)</f>
        <v>EV</v>
      </c>
      <c r="F1998" s="14" t="b">
        <f t="shared" si="343"/>
        <v>1</v>
      </c>
      <c r="G1998" s="14" t="b">
        <f>IFERROR(VLOOKUP(A1998,'Calculs FA (auto)'!A:F,6,0),FALSE)</f>
        <v>0</v>
      </c>
      <c r="H1998" s="14" t="b">
        <f t="shared" si="344"/>
        <v>0</v>
      </c>
      <c r="I1998" s="16">
        <f>IFERROR(VLOOKUP(A1998,'Moyennes FI (en entrée)'!B:N,7,0),"")</f>
        <v>12.37</v>
      </c>
      <c r="J1998" s="16">
        <f>IFERROR(VLOOKUP(VLOOKUP(A1998,'Fichier FI (en entrée)'!B:AH,33,0),Modificateurs!A$2:B$5,2,0),0)</f>
        <v>0</v>
      </c>
      <c r="K1998" s="16">
        <f>IFERROR(VLOOKUP(VLOOKUP(A1998,'Redoub FI (en entrée)'!B:N,7,0),Modificateurs!A$8:B$11,2,0),0)</f>
        <v>0</v>
      </c>
      <c r="L1998" s="16">
        <f>IFERROR(VLOOKUP(M1998,Modificateurs!D$1:E$94,2,0),0)</f>
        <v>-6</v>
      </c>
      <c r="M1998" t="str">
        <f>VLOOKUP(A1998,'Fichier FI (en entrée)'!B:AH,16,0)&amp;" "&amp;VLOOKUP(A1998,'Fichier FI (en entrée)'!B:AH,20,0)&amp;" "&amp;VLOOKUP(A1998,'Fichier FI (en entrée)'!B:AH,27,0)&amp;" "&amp;VLOOKUP(A1998,'Fichier FI (en entrée)'!B:AH,29,0)</f>
        <v xml:space="preserve">  Economique et social Economie approfondie</v>
      </c>
      <c r="N1998" t="str">
        <f>VLOOKUP(A1998,'Fichier FI (en entrée)'!B:AH,8,0)</f>
        <v>Non scolarisé</v>
      </c>
      <c r="O1998" t="b">
        <f>AND(C1998&gt;Synthèse!B$8,C1998&lt;Synthèse!B$10,NOT(Y1998))</f>
        <v>0</v>
      </c>
      <c r="Q1998" s="60">
        <f>ROUNDUP(C1998/(Synthèse!$B$4+Synthèse!$B$1)*8,0)</f>
        <v>6</v>
      </c>
      <c r="R1998" s="60">
        <f>IFERROR(VLOOKUP(A1998,'Evaluations (formulaire)'!A:P,6,0)+VLOOKUP(A1998,'Evaluations (formulaire)'!A:P,7,0),0)</f>
        <v>0</v>
      </c>
      <c r="S1998" s="60">
        <f>IFERROR(VLOOKUP(A1998,'Evaluations (formulaire)'!A:P,8,0),0)</f>
        <v>0</v>
      </c>
      <c r="T1998" s="60">
        <f>IF(AND(ISBLANK(P1998),Q1998&lt;=2),Synthèse!$B$41,IF(AND(ISBLANK(P1998),Q1998&gt;=7),Synthèse!$C$41,R1998+S1998))</f>
        <v>0</v>
      </c>
      <c r="U1998" s="60">
        <f t="shared" si="345"/>
        <v>6.3699999999999992</v>
      </c>
      <c r="V1998" s="60">
        <f t="shared" si="346"/>
        <v>1272</v>
      </c>
      <c r="X1998" s="26">
        <v>1656</v>
      </c>
      <c r="Y1998" s="26" t="b">
        <f>IFERROR(VLOOKUP(A1998,'Calculs FA (auto)'!A:O,15,0),FALSE)</f>
        <v>0</v>
      </c>
      <c r="Z1998" s="26">
        <f>IFERROR(VLOOKUP(A1998,'Evaluations (formulaire)'!A:M,9,0),0)</f>
        <v>0</v>
      </c>
      <c r="AA1998" s="135" t="b">
        <v>0</v>
      </c>
      <c r="AB1998" s="135" t="b">
        <v>0</v>
      </c>
      <c r="AC1998" s="135" t="b">
        <f t="shared" si="347"/>
        <v>0</v>
      </c>
      <c r="AD1998" s="135" t="b">
        <f t="shared" si="348"/>
        <v>0</v>
      </c>
      <c r="AE1998" s="135" t="b">
        <f t="shared" si="349"/>
        <v>1</v>
      </c>
      <c r="AF1998" s="135" t="b">
        <f>AND(AC1998,$V1998&lt;=Synthèse!$B$44)</f>
        <v>0</v>
      </c>
      <c r="AG1998" s="135" t="b">
        <f>AND(AD1998,$V1998&lt;=Synthèse!$B$44)</f>
        <v>0</v>
      </c>
      <c r="AH1998" s="135" t="b">
        <f>AND(AE1998,$V1998&lt;=Synthèse!$B$44)</f>
        <v>0</v>
      </c>
      <c r="AI1998" s="137" t="b">
        <v>0</v>
      </c>
      <c r="AJ1998" s="137" t="b">
        <v>0</v>
      </c>
      <c r="AK1998" s="137" t="b">
        <f t="shared" si="350"/>
        <v>0</v>
      </c>
      <c r="AL1998" s="137" t="b">
        <f t="shared" si="351"/>
        <v>0</v>
      </c>
      <c r="AM1998" s="137" t="b">
        <f>AND(AK1998,$V1998&lt;=Synthèse!$B$44)</f>
        <v>0</v>
      </c>
      <c r="AN1998" s="137" t="b">
        <f>AND(AL1998,$V1998&lt;=Synthèse!$B$44)</f>
        <v>0</v>
      </c>
    </row>
    <row r="1999" spans="1:40">
      <c r="A1999" s="17">
        <v>1160331</v>
      </c>
      <c r="B1999" t="str">
        <f ca="1">VLOOKUP(A1999,'Fichier FI (en entrée)'!B:AH,3,0)</f>
        <v>WSTSGLPCCC</v>
      </c>
      <c r="C1999">
        <f t="shared" si="342"/>
        <v>657</v>
      </c>
      <c r="D1999">
        <f t="shared" si="341"/>
        <v>12.5</v>
      </c>
      <c r="E1999" s="14" t="str">
        <f>VLOOKUP(A1999,'Fichier FI (en entrée)'!B:AH,2,0)</f>
        <v>EV</v>
      </c>
      <c r="F1999" s="14" t="b">
        <f t="shared" si="343"/>
        <v>1</v>
      </c>
      <c r="G1999" s="14" t="b">
        <f>IFERROR(VLOOKUP(A1999,'Calculs FA (auto)'!A:F,6,0),FALSE)</f>
        <v>0</v>
      </c>
      <c r="H1999" s="14" t="b">
        <f t="shared" si="344"/>
        <v>0</v>
      </c>
      <c r="I1999" s="16">
        <f>IFERROR(VLOOKUP(A1999,'Moyennes FI (en entrée)'!B:N,7,0),"")</f>
        <v>10.5</v>
      </c>
      <c r="J1999" s="16">
        <f>IFERROR(VLOOKUP(VLOOKUP(A1999,'Fichier FI (en entrée)'!B:AH,33,0),Modificateurs!A$2:B$5,2,0),0)</f>
        <v>0</v>
      </c>
      <c r="K1999" s="16">
        <f>IFERROR(VLOOKUP(VLOOKUP(A1999,'Redoub FI (en entrée)'!B:N,7,0),Modificateurs!A$8:B$11,2,0),0)</f>
        <v>0</v>
      </c>
      <c r="L1999" s="16">
        <f>IFERROR(VLOOKUP(M1999,Modificateurs!D$1:E$94,2,0),0)</f>
        <v>2</v>
      </c>
      <c r="M1999" t="str">
        <f>VLOOKUP(A1999,'Fichier FI (en entrée)'!B:AH,16,0)&amp;" "&amp;VLOOKUP(A1999,'Fichier FI (en entrée)'!B:AH,20,0)&amp;" "&amp;VLOOKUP(A1999,'Fichier FI (en entrée)'!B:AH,27,0)&amp;" "&amp;VLOOKUP(A1999,'Fichier FI (en entrée)'!B:AH,29,0)</f>
        <v xml:space="preserve">  Sciences et Technologies de l'Industrie et du Développement Durable Système informatique et numérique</v>
      </c>
      <c r="N1999" t="str">
        <f>VLOOKUP(A1999,'Fichier FI (en entrée)'!B:AH,8,0)</f>
        <v>Scolarisé dans le supérieur en France</v>
      </c>
      <c r="O1999" t="b">
        <f>AND(C1999&gt;Synthèse!B$8,C1999&lt;Synthèse!B$10,NOT(Y1999))</f>
        <v>1</v>
      </c>
      <c r="Q1999" s="60">
        <f>ROUNDUP(C1999/(Synthèse!$B$4+Synthèse!$B$1)*8,0)</f>
        <v>4</v>
      </c>
      <c r="R1999" s="60">
        <f>IFERROR(VLOOKUP(A1999,'Evaluations (formulaire)'!A:P,6,0)+VLOOKUP(A1999,'Evaluations (formulaire)'!A:P,7,0),0)</f>
        <v>0</v>
      </c>
      <c r="S1999" s="60">
        <f>IFERROR(VLOOKUP(A1999,'Evaluations (formulaire)'!A:P,8,0),0)</f>
        <v>0</v>
      </c>
      <c r="T1999" s="60">
        <f>IF(AND(ISBLANK(P1999),Q1999&lt;=2),Synthèse!$B$41,IF(AND(ISBLANK(P1999),Q1999&gt;=7),Synthèse!$C$41,R1999+S1999))</f>
        <v>0</v>
      </c>
      <c r="U1999" s="60">
        <f t="shared" si="345"/>
        <v>12.5</v>
      </c>
      <c r="V1999" s="60">
        <f t="shared" si="346"/>
        <v>657</v>
      </c>
      <c r="X1999" s="26">
        <v>1149</v>
      </c>
      <c r="Y1999" s="26" t="b">
        <f>IFERROR(VLOOKUP(A1999,'Calculs FA (auto)'!A:O,15,0),FALSE)</f>
        <v>0</v>
      </c>
      <c r="Z1999" s="26">
        <f>IFERROR(VLOOKUP(A1999,'Evaluations (formulaire)'!A:M,9,0),0)</f>
        <v>0</v>
      </c>
      <c r="AA1999" s="135" t="b">
        <v>0</v>
      </c>
      <c r="AB1999" s="135" t="b">
        <v>0</v>
      </c>
      <c r="AC1999" s="135" t="b">
        <f t="shared" si="347"/>
        <v>0</v>
      </c>
      <c r="AD1999" s="135" t="b">
        <f t="shared" si="348"/>
        <v>0</v>
      </c>
      <c r="AE1999" s="135" t="b">
        <f t="shared" si="349"/>
        <v>1</v>
      </c>
      <c r="AF1999" s="135" t="b">
        <f>AND(AC1999,$V1999&lt;=Synthèse!$B$44)</f>
        <v>0</v>
      </c>
      <c r="AG1999" s="135" t="b">
        <f>AND(AD1999,$V1999&lt;=Synthèse!$B$44)</f>
        <v>0</v>
      </c>
      <c r="AH1999" s="135" t="b">
        <f>AND(AE1999,$V1999&lt;=Synthèse!$B$44)</f>
        <v>1</v>
      </c>
      <c r="AI1999" s="137" t="b">
        <v>0</v>
      </c>
      <c r="AJ1999" s="137" t="b">
        <v>0</v>
      </c>
      <c r="AK1999" s="137" t="b">
        <f t="shared" si="350"/>
        <v>0</v>
      </c>
      <c r="AL1999" s="137" t="b">
        <f t="shared" si="351"/>
        <v>0</v>
      </c>
      <c r="AM1999" s="137" t="b">
        <f>AND(AK1999,$V1999&lt;=Synthèse!$B$44)</f>
        <v>0</v>
      </c>
      <c r="AN1999" s="137" t="b">
        <f>AND(AL1999,$V1999&lt;=Synthèse!$B$44)</f>
        <v>0</v>
      </c>
    </row>
    <row r="2000" spans="1:40">
      <c r="A2000" s="17">
        <v>1160451</v>
      </c>
      <c r="B2000" t="str">
        <f ca="1">VLOOKUP(A2000,'Fichier FI (en entrée)'!B:AH,3,0)</f>
        <v>URZNWEEQGU</v>
      </c>
      <c r="C2000">
        <f t="shared" si="342"/>
        <v>2097</v>
      </c>
      <c r="D2000">
        <f t="shared" si="341"/>
        <v>-100</v>
      </c>
      <c r="E2000" s="14" t="str">
        <f>VLOOKUP(A2000,'Fichier FI (en entrée)'!B:AH,2,0)</f>
        <v>ENV</v>
      </c>
      <c r="F2000" s="14" t="b">
        <f t="shared" si="343"/>
        <v>0</v>
      </c>
      <c r="G2000" s="14" t="b">
        <f>IFERROR(VLOOKUP(A2000,'Calculs FA (auto)'!A:F,6,0),FALSE)</f>
        <v>0</v>
      </c>
      <c r="H2000" s="14" t="b">
        <f t="shared" si="344"/>
        <v>0</v>
      </c>
      <c r="I2000" s="16" t="str">
        <f>IFERROR(VLOOKUP(A2000,'Moyennes FI (en entrée)'!B:N,7,0),"")</f>
        <v/>
      </c>
      <c r="J2000" s="16">
        <f>IFERROR(VLOOKUP(VLOOKUP(A2000,'Fichier FI (en entrée)'!B:AH,33,0),Modificateurs!A$2:B$5,2,0),0)</f>
        <v>0</v>
      </c>
      <c r="K2000" s="16">
        <f>IFERROR(VLOOKUP(VLOOKUP(A2000,'Redoub FI (en entrée)'!B:N,7,0),Modificateurs!A$8:B$11,2,0),0)</f>
        <v>0</v>
      </c>
      <c r="L2000" s="16">
        <f>IFERROR(VLOOKUP(M2000,Modificateurs!D$1:E$94,2,0),0)</f>
        <v>0</v>
      </c>
      <c r="M2000" t="str">
        <f>VLOOKUP(A2000,'Fichier FI (en entrée)'!B:AH,16,0)&amp;" "&amp;VLOOKUP(A2000,'Fichier FI (en entrée)'!B:AH,20,0)&amp;" "&amp;VLOOKUP(A2000,'Fichier FI (en entrée)'!B:AH,27,0)&amp;" "&amp;VLOOKUP(A2000,'Fichier FI (en entrée)'!B:AH,29,0)</f>
        <v xml:space="preserve">   </v>
      </c>
      <c r="N2000" t="str">
        <f>VLOOKUP(A2000,'Fichier FI (en entrée)'!B:AH,8,0)</f>
        <v>Scolarisé dans le supérieur en France</v>
      </c>
      <c r="O2000" t="b">
        <f>AND(C2000&gt;Synthèse!B$8,C2000&lt;Synthèse!B$10,NOT(Y2000))</f>
        <v>0</v>
      </c>
      <c r="Q2000" s="60">
        <f>ROUNDUP(C2000/(Synthèse!$B$4+Synthèse!$B$1)*8,0)</f>
        <v>10</v>
      </c>
      <c r="R2000" s="60">
        <f>IFERROR(VLOOKUP(A2000,'Evaluations (formulaire)'!A:P,6,0)+VLOOKUP(A2000,'Evaluations (formulaire)'!A:P,7,0),0)</f>
        <v>0</v>
      </c>
      <c r="S2000" s="60">
        <f>IFERROR(VLOOKUP(A2000,'Evaluations (formulaire)'!A:P,8,0),0)</f>
        <v>0</v>
      </c>
      <c r="T2000" s="60">
        <f>IF(AND(ISBLANK(P2000),Q2000&lt;=2),Synthèse!$B$41,IF(AND(ISBLANK(P2000),Q2000&gt;=7),Synthèse!$C$41,R2000+S2000))</f>
        <v>4.6296296296296294E-3</v>
      </c>
      <c r="U2000" s="60">
        <f t="shared" si="345"/>
        <v>-99.995370370370367</v>
      </c>
      <c r="V2000" s="60">
        <f t="shared" si="346"/>
        <v>1983</v>
      </c>
      <c r="X2000" s="26">
        <v>1256</v>
      </c>
      <c r="Y2000" s="26" t="b">
        <f>IFERROR(VLOOKUP(A2000,'Calculs FA (auto)'!A:O,15,0),FALSE)</f>
        <v>0</v>
      </c>
      <c r="Z2000" s="26">
        <f>IFERROR(VLOOKUP(A2000,'Evaluations (formulaire)'!A:M,9,0),0)</f>
        <v>0</v>
      </c>
      <c r="AA2000" s="135" t="b">
        <v>1</v>
      </c>
      <c r="AB2000" s="135" t="b">
        <v>0</v>
      </c>
      <c r="AC2000" s="135" t="b">
        <f t="shared" si="347"/>
        <v>0</v>
      </c>
      <c r="AD2000" s="135" t="b">
        <f t="shared" si="348"/>
        <v>0</v>
      </c>
      <c r="AE2000" s="135" t="b">
        <f t="shared" si="349"/>
        <v>0</v>
      </c>
      <c r="AF2000" s="135" t="b">
        <f>AND(AC2000,$V2000&lt;=Synthèse!$B$44)</f>
        <v>0</v>
      </c>
      <c r="AG2000" s="135" t="b">
        <f>AND(AD2000,$V2000&lt;=Synthèse!$B$44)</f>
        <v>0</v>
      </c>
      <c r="AH2000" s="135" t="b">
        <f>AND(AE2000,$V2000&lt;=Synthèse!$B$44)</f>
        <v>0</v>
      </c>
      <c r="AI2000" s="137" t="b">
        <v>0</v>
      </c>
      <c r="AJ2000" s="137" t="b">
        <v>1</v>
      </c>
      <c r="AK2000" s="137" t="b">
        <f t="shared" si="350"/>
        <v>0</v>
      </c>
      <c r="AL2000" s="137" t="b">
        <f t="shared" si="351"/>
        <v>0</v>
      </c>
      <c r="AM2000" s="137" t="b">
        <f>AND(AK2000,$V2000&lt;=Synthèse!$B$44)</f>
        <v>0</v>
      </c>
      <c r="AN2000" s="137" t="b">
        <f>AND(AL2000,$V2000&lt;=Synthèse!$B$44)</f>
        <v>0</v>
      </c>
    </row>
    <row r="2001" spans="1:40">
      <c r="A2001" s="17">
        <v>1161402</v>
      </c>
      <c r="B2001" t="str">
        <f ca="1">VLOOKUP(A2001,'Fichier FI (en entrée)'!B:AH,3,0)</f>
        <v>WCINQGOJNJ</v>
      </c>
      <c r="C2001">
        <f t="shared" si="342"/>
        <v>1636</v>
      </c>
      <c r="D2001">
        <f t="shared" si="341"/>
        <v>-3.16</v>
      </c>
      <c r="E2001" s="14" t="str">
        <f>VLOOKUP(A2001,'Fichier FI (en entrée)'!B:AH,2,0)</f>
        <v>EV</v>
      </c>
      <c r="F2001" s="14" t="b">
        <f t="shared" si="343"/>
        <v>1</v>
      </c>
      <c r="G2001" s="14" t="b">
        <f>IFERROR(VLOOKUP(A2001,'Calculs FA (auto)'!A:F,6,0),FALSE)</f>
        <v>0</v>
      </c>
      <c r="H2001" s="14" t="b">
        <f t="shared" si="344"/>
        <v>0</v>
      </c>
      <c r="I2001" s="16">
        <f>IFERROR(VLOOKUP(A2001,'Moyennes FI (en entrée)'!B:N,7,0),"")</f>
        <v>8.84</v>
      </c>
      <c r="J2001" s="16">
        <f>IFERROR(VLOOKUP(VLOOKUP(A2001,'Fichier FI (en entrée)'!B:AH,33,0),Modificateurs!A$2:B$5,2,0),0)</f>
        <v>0</v>
      </c>
      <c r="K2001" s="16">
        <f>IFERROR(VLOOKUP(VLOOKUP(A2001,'Redoub FI (en entrée)'!B:N,7,0),Modificateurs!A$8:B$11,2,0),0)</f>
        <v>0</v>
      </c>
      <c r="L2001" s="16">
        <f>IFERROR(VLOOKUP(M2001,Modificateurs!D$1:E$94,2,0),0)</f>
        <v>-12</v>
      </c>
      <c r="M2001" t="str">
        <f>VLOOKUP(A2001,'Fichier FI (en entrée)'!B:AH,16,0)&amp;" "&amp;VLOOKUP(A2001,'Fichier FI (en entrée)'!B:AH,20,0)&amp;" "&amp;VLOOKUP(A2001,'Fichier FI (en entrée)'!B:AH,27,0)&amp;" "&amp;VLOOKUP(A2001,'Fichier FI (en entrée)'!B:AH,29,0)</f>
        <v xml:space="preserve">  Sciences et technologies de la gestion Comptabilité et finance d'entreprise</v>
      </c>
      <c r="N2001" t="str">
        <f>VLOOKUP(A2001,'Fichier FI (en entrée)'!B:AH,8,0)</f>
        <v>Non scolarisé</v>
      </c>
      <c r="O2001" t="b">
        <f>AND(C2001&gt;Synthèse!B$8,C2001&lt;Synthèse!B$10,NOT(Y2001))</f>
        <v>0</v>
      </c>
      <c r="Q2001" s="60">
        <f>ROUNDUP(C2001/(Synthèse!$B$4+Synthèse!$B$1)*8,0)</f>
        <v>8</v>
      </c>
      <c r="R2001" s="60">
        <f>IFERROR(VLOOKUP(A2001,'Evaluations (formulaire)'!A:P,6,0)+VLOOKUP(A2001,'Evaluations (formulaire)'!A:P,7,0),0)</f>
        <v>0</v>
      </c>
      <c r="S2001" s="60">
        <f>IFERROR(VLOOKUP(A2001,'Evaluations (formulaire)'!A:P,8,0),0)</f>
        <v>0</v>
      </c>
      <c r="T2001" s="60">
        <f>IF(AND(ISBLANK(P2001),Q2001&lt;=2),Synthèse!$B$41,IF(AND(ISBLANK(P2001),Q2001&gt;=7),Synthèse!$C$41,R2001+S2001))</f>
        <v>4.6296296296296294E-3</v>
      </c>
      <c r="U2001" s="60">
        <f t="shared" si="345"/>
        <v>-3.1553703703703704</v>
      </c>
      <c r="V2001" s="60">
        <f t="shared" si="346"/>
        <v>1636</v>
      </c>
      <c r="X2001" s="26">
        <v>120</v>
      </c>
      <c r="Y2001" s="26" t="b">
        <f>IFERROR(VLOOKUP(A2001,'Calculs FA (auto)'!A:O,15,0),FALSE)</f>
        <v>0</v>
      </c>
      <c r="Z2001" s="26">
        <f>IFERROR(VLOOKUP(A2001,'Evaluations (formulaire)'!A:M,9,0),0)</f>
        <v>0</v>
      </c>
      <c r="AA2001" s="135" t="b">
        <v>0</v>
      </c>
      <c r="AB2001" s="135" t="b">
        <v>0</v>
      </c>
      <c r="AC2001" s="135" t="b">
        <f t="shared" si="347"/>
        <v>0</v>
      </c>
      <c r="AD2001" s="135" t="b">
        <f t="shared" si="348"/>
        <v>0</v>
      </c>
      <c r="AE2001" s="135" t="b">
        <f t="shared" si="349"/>
        <v>1</v>
      </c>
      <c r="AF2001" s="135" t="b">
        <f>AND(AC2001,$V2001&lt;=Synthèse!$B$44)</f>
        <v>0</v>
      </c>
      <c r="AG2001" s="135" t="b">
        <f>AND(AD2001,$V2001&lt;=Synthèse!$B$44)</f>
        <v>0</v>
      </c>
      <c r="AH2001" s="135" t="b">
        <f>AND(AE2001,$V2001&lt;=Synthèse!$B$44)</f>
        <v>0</v>
      </c>
      <c r="AI2001" s="137" t="b">
        <v>0</v>
      </c>
      <c r="AJ2001" s="137" t="b">
        <v>0</v>
      </c>
      <c r="AK2001" s="137" t="b">
        <f t="shared" si="350"/>
        <v>0</v>
      </c>
      <c r="AL2001" s="137" t="b">
        <f t="shared" si="351"/>
        <v>0</v>
      </c>
      <c r="AM2001" s="137" t="b">
        <f>AND(AK2001,$V2001&lt;=Synthèse!$B$44)</f>
        <v>0</v>
      </c>
      <c r="AN2001" s="137" t="b">
        <f>AND(AL2001,$V2001&lt;=Synthèse!$B$44)</f>
        <v>0</v>
      </c>
    </row>
    <row r="2002" spans="1:40">
      <c r="A2002" s="17">
        <v>1162468</v>
      </c>
      <c r="B2002" t="str">
        <f ca="1">VLOOKUP(A2002,'Fichier FI (en entrée)'!B:AH,3,0)</f>
        <v>SPVLZSNHWF</v>
      </c>
      <c r="C2002">
        <f t="shared" si="342"/>
        <v>2097</v>
      </c>
      <c r="D2002">
        <f t="shared" si="341"/>
        <v>-100</v>
      </c>
      <c r="E2002" s="14" t="str">
        <f>VLOOKUP(A2002,'Fichier FI (en entrée)'!B:AH,2,0)</f>
        <v>ENV</v>
      </c>
      <c r="F2002" s="14" t="b">
        <f t="shared" si="343"/>
        <v>0</v>
      </c>
      <c r="G2002" s="14" t="b">
        <f>IFERROR(VLOOKUP(A2002,'Calculs FA (auto)'!A:F,6,0),FALSE)</f>
        <v>0</v>
      </c>
      <c r="H2002" s="14" t="b">
        <f t="shared" si="344"/>
        <v>0</v>
      </c>
      <c r="I2002" s="16" t="str">
        <f>IFERROR(VLOOKUP(A2002,'Moyennes FI (en entrée)'!B:N,7,0),"")</f>
        <v/>
      </c>
      <c r="J2002" s="16">
        <f>IFERROR(VLOOKUP(VLOOKUP(A2002,'Fichier FI (en entrée)'!B:AH,33,0),Modificateurs!A$2:B$5,2,0),0)</f>
        <v>0</v>
      </c>
      <c r="K2002" s="16">
        <f>IFERROR(VLOOKUP(VLOOKUP(A2002,'Redoub FI (en entrée)'!B:N,7,0),Modificateurs!A$8:B$11,2,0),0)</f>
        <v>0</v>
      </c>
      <c r="L2002" s="16">
        <f>IFERROR(VLOOKUP(M2002,Modificateurs!D$1:E$94,2,0),0)</f>
        <v>-12</v>
      </c>
      <c r="M2002" t="str">
        <f>VLOOKUP(A2002,'Fichier FI (en entrée)'!B:AH,16,0)&amp;" "&amp;VLOOKUP(A2002,'Fichier FI (en entrée)'!B:AH,20,0)&amp;" "&amp;VLOOKUP(A2002,'Fichier FI (en entrée)'!B:AH,27,0)&amp;" "&amp;VLOOKUP(A2002,'Fichier FI (en entrée)'!B:AH,29,0)</f>
        <v xml:space="preserve">  Professionnelle Technicien de maintenance de systèmes énergétiques et climatiques</v>
      </c>
      <c r="N2002" t="str">
        <f>VLOOKUP(A2002,'Fichier FI (en entrée)'!B:AH,8,0)</f>
        <v>Non scolarisé</v>
      </c>
      <c r="O2002" t="b">
        <f>AND(C2002&gt;Synthèse!B$8,C2002&lt;Synthèse!B$10,NOT(Y2002))</f>
        <v>0</v>
      </c>
      <c r="Q2002" s="60">
        <f>ROUNDUP(C2002/(Synthèse!$B$4+Synthèse!$B$1)*8,0)</f>
        <v>10</v>
      </c>
      <c r="R2002" s="60">
        <f>IFERROR(VLOOKUP(A2002,'Evaluations (formulaire)'!A:P,6,0)+VLOOKUP(A2002,'Evaluations (formulaire)'!A:P,7,0),0)</f>
        <v>0</v>
      </c>
      <c r="S2002" s="60">
        <f>IFERROR(VLOOKUP(A2002,'Evaluations (formulaire)'!A:P,8,0),0)</f>
        <v>0</v>
      </c>
      <c r="T2002" s="60">
        <f>IF(AND(ISBLANK(P2002),Q2002&lt;=2),Synthèse!$B$41,IF(AND(ISBLANK(P2002),Q2002&gt;=7),Synthèse!$C$41,R2002+S2002))</f>
        <v>4.6296296296296294E-3</v>
      </c>
      <c r="U2002" s="60">
        <f t="shared" si="345"/>
        <v>-99.995370370370367</v>
      </c>
      <c r="V2002" s="60">
        <f t="shared" si="346"/>
        <v>1983</v>
      </c>
      <c r="X2002" s="26">
        <v>892</v>
      </c>
      <c r="Y2002" s="26" t="b">
        <f>IFERROR(VLOOKUP(A2002,'Calculs FA (auto)'!A:O,15,0),FALSE)</f>
        <v>0</v>
      </c>
      <c r="Z2002" s="26">
        <f>IFERROR(VLOOKUP(A2002,'Evaluations (formulaire)'!A:M,9,0),0)</f>
        <v>0</v>
      </c>
      <c r="AA2002" s="135" t="b">
        <v>1</v>
      </c>
      <c r="AB2002" s="135" t="b">
        <v>0</v>
      </c>
      <c r="AC2002" s="135" t="b">
        <f t="shared" si="347"/>
        <v>0</v>
      </c>
      <c r="AD2002" s="135" t="b">
        <f t="shared" si="348"/>
        <v>0</v>
      </c>
      <c r="AE2002" s="135" t="b">
        <f t="shared" si="349"/>
        <v>0</v>
      </c>
      <c r="AF2002" s="135" t="b">
        <f>AND(AC2002,$V2002&lt;=Synthèse!$B$44)</f>
        <v>0</v>
      </c>
      <c r="AG2002" s="135" t="b">
        <f>AND(AD2002,$V2002&lt;=Synthèse!$B$44)</f>
        <v>0</v>
      </c>
      <c r="AH2002" s="135" t="b">
        <f>AND(AE2002,$V2002&lt;=Synthèse!$B$44)</f>
        <v>0</v>
      </c>
      <c r="AI2002" s="137" t="b">
        <v>0</v>
      </c>
      <c r="AJ2002" s="137" t="b">
        <v>1</v>
      </c>
      <c r="AK2002" s="137" t="b">
        <f t="shared" si="350"/>
        <v>0</v>
      </c>
      <c r="AL2002" s="137" t="b">
        <f t="shared" si="351"/>
        <v>0</v>
      </c>
      <c r="AM2002" s="137" t="b">
        <f>AND(AK2002,$V2002&lt;=Synthèse!$B$44)</f>
        <v>0</v>
      </c>
      <c r="AN2002" s="137" t="b">
        <f>AND(AL2002,$V2002&lt;=Synthèse!$B$44)</f>
        <v>0</v>
      </c>
    </row>
    <row r="2003" spans="1:40">
      <c r="A2003" s="17">
        <v>1162620</v>
      </c>
      <c r="B2003" t="str">
        <f ca="1">VLOOKUP(A2003,'Fichier FI (en entrée)'!B:AH,3,0)</f>
        <v>FYPEECYCMI</v>
      </c>
      <c r="C2003">
        <f t="shared" si="342"/>
        <v>261</v>
      </c>
      <c r="D2003">
        <f t="shared" si="341"/>
        <v>15.16</v>
      </c>
      <c r="E2003" s="14" t="str">
        <f>VLOOKUP(A2003,'Fichier FI (en entrée)'!B:AH,2,0)</f>
        <v>EV</v>
      </c>
      <c r="F2003" s="14" t="b">
        <f t="shared" si="343"/>
        <v>1</v>
      </c>
      <c r="G2003" s="14" t="b">
        <f>IFERROR(VLOOKUP(A2003,'Calculs FA (auto)'!A:F,6,0),FALSE)</f>
        <v>0</v>
      </c>
      <c r="H2003" s="14" t="b">
        <f t="shared" si="344"/>
        <v>0</v>
      </c>
      <c r="I2003" s="16">
        <f>IFERROR(VLOOKUP(A2003,'Moyennes FI (en entrée)'!B:N,7,0),"")</f>
        <v>13.16</v>
      </c>
      <c r="J2003" s="16">
        <f>IFERROR(VLOOKUP(VLOOKUP(A2003,'Fichier FI (en entrée)'!B:AH,33,0),Modificateurs!A$2:B$5,2,0),0)</f>
        <v>0</v>
      </c>
      <c r="K2003" s="16">
        <f>IFERROR(VLOOKUP(VLOOKUP(A2003,'Redoub FI (en entrée)'!B:N,7,0),Modificateurs!A$8:B$11,2,0),0)</f>
        <v>0</v>
      </c>
      <c r="L2003" s="16">
        <f>IFERROR(VLOOKUP(M2003,Modificateurs!D$1:E$94,2,0),0)</f>
        <v>2</v>
      </c>
      <c r="M2003" t="str">
        <f>VLOOKUP(A2003,'Fichier FI (en entrée)'!B:AH,16,0)&amp;" "&amp;VLOOKUP(A2003,'Fichier FI (en entrée)'!B:AH,20,0)&amp;" "&amp;VLOOKUP(A2003,'Fichier FI (en entrée)'!B:AH,27,0)&amp;" "&amp;VLOOKUP(A2003,'Fichier FI (en entrée)'!B:AH,29,0)</f>
        <v xml:space="preserve">  Scientifique Physique-chimie</v>
      </c>
      <c r="N2003" t="str">
        <f>VLOOKUP(A2003,'Fichier FI (en entrée)'!B:AH,8,0)</f>
        <v>Scolarisé dans le supérieur en France</v>
      </c>
      <c r="O2003" t="b">
        <f>AND(C2003&gt;Synthèse!B$8,C2003&lt;Synthèse!B$10,NOT(Y2003))</f>
        <v>0</v>
      </c>
      <c r="Q2003" s="60">
        <f>ROUNDUP(C2003/(Synthèse!$B$4+Synthèse!$B$1)*8,0)</f>
        <v>2</v>
      </c>
      <c r="R2003" s="60">
        <f>IFERROR(VLOOKUP(A2003,'Evaluations (formulaire)'!A:P,6,0)+VLOOKUP(A2003,'Evaluations (formulaire)'!A:P,7,0),0)</f>
        <v>0</v>
      </c>
      <c r="S2003" s="60">
        <f>IFERROR(VLOOKUP(A2003,'Evaluations (formulaire)'!A:P,8,0),0)</f>
        <v>0</v>
      </c>
      <c r="T2003" s="60">
        <f>IF(AND(ISBLANK(P2003),Q2003&lt;=2),Synthèse!$B$41,IF(AND(ISBLANK(P2003),Q2003&gt;=7),Synthèse!$C$41,R2003+S2003))</f>
        <v>4.6511627906976744E-3</v>
      </c>
      <c r="U2003" s="60">
        <f t="shared" si="345"/>
        <v>15.164651162790697</v>
      </c>
      <c r="V2003" s="60">
        <f t="shared" si="346"/>
        <v>261</v>
      </c>
      <c r="X2003" s="26">
        <v>382</v>
      </c>
      <c r="Y2003" s="26" t="b">
        <f>IFERROR(VLOOKUP(A2003,'Calculs FA (auto)'!A:O,15,0),FALSE)</f>
        <v>0</v>
      </c>
      <c r="Z2003" s="26">
        <f>IFERROR(VLOOKUP(A2003,'Evaluations (formulaire)'!A:M,9,0),0)</f>
        <v>0</v>
      </c>
      <c r="AA2003" s="135" t="b">
        <v>1</v>
      </c>
      <c r="AB2003" s="135" t="b">
        <v>0</v>
      </c>
      <c r="AC2003" s="135" t="b">
        <f t="shared" si="347"/>
        <v>1</v>
      </c>
      <c r="AD2003" s="135" t="b">
        <f t="shared" si="348"/>
        <v>0</v>
      </c>
      <c r="AE2003" s="135" t="b">
        <f t="shared" si="349"/>
        <v>0</v>
      </c>
      <c r="AF2003" s="135" t="b">
        <f>AND(AC2003,$V2003&lt;=Synthèse!$B$44)</f>
        <v>1</v>
      </c>
      <c r="AG2003" s="135" t="b">
        <f>AND(AD2003,$V2003&lt;=Synthèse!$B$44)</f>
        <v>0</v>
      </c>
      <c r="AH2003" s="135" t="b">
        <f>AND(AE2003,$V2003&lt;=Synthèse!$B$44)</f>
        <v>0</v>
      </c>
      <c r="AI2003" s="137" t="b">
        <v>0</v>
      </c>
      <c r="AJ2003" s="137" t="b">
        <v>1</v>
      </c>
      <c r="AK2003" s="137" t="b">
        <f t="shared" si="350"/>
        <v>0</v>
      </c>
      <c r="AL2003" s="137" t="b">
        <f t="shared" si="351"/>
        <v>1</v>
      </c>
      <c r="AM2003" s="137" t="b">
        <f>AND(AK2003,$V2003&lt;=Synthèse!$B$44)</f>
        <v>0</v>
      </c>
      <c r="AN2003" s="137" t="b">
        <f>AND(AL2003,$V2003&lt;=Synthèse!$B$44)</f>
        <v>1</v>
      </c>
    </row>
    <row r="2004" spans="1:40">
      <c r="A2004" s="17">
        <v>1162712</v>
      </c>
      <c r="B2004" t="str">
        <f ca="1">VLOOKUP(A2004,'Fichier FI (en entrée)'!B:AH,3,0)</f>
        <v>WHALAAIKPK</v>
      </c>
      <c r="C2004">
        <f t="shared" si="342"/>
        <v>935</v>
      </c>
      <c r="D2004">
        <f t="shared" si="341"/>
        <v>10.84</v>
      </c>
      <c r="E2004" s="14" t="str">
        <f>VLOOKUP(A2004,'Fichier FI (en entrée)'!B:AH,2,0)</f>
        <v>EV</v>
      </c>
      <c r="F2004" s="14" t="b">
        <f t="shared" si="343"/>
        <v>1</v>
      </c>
      <c r="G2004" s="14" t="b">
        <f>IFERROR(VLOOKUP(A2004,'Calculs FA (auto)'!A:F,6,0),FALSE)</f>
        <v>0</v>
      </c>
      <c r="H2004" s="14" t="b">
        <f t="shared" si="344"/>
        <v>0</v>
      </c>
      <c r="I2004" s="16">
        <f>IFERROR(VLOOKUP(A2004,'Moyennes FI (en entrée)'!B:N,7,0),"")</f>
        <v>8.84</v>
      </c>
      <c r="J2004" s="16">
        <f>IFERROR(VLOOKUP(VLOOKUP(A2004,'Fichier FI (en entrée)'!B:AH,33,0),Modificateurs!A$2:B$5,2,0),0)</f>
        <v>0</v>
      </c>
      <c r="K2004" s="16">
        <f>IFERROR(VLOOKUP(VLOOKUP(A2004,'Redoub FI (en entrée)'!B:N,7,0),Modificateurs!A$8:B$11,2,0),0)</f>
        <v>0</v>
      </c>
      <c r="L2004" s="16">
        <f>IFERROR(VLOOKUP(M2004,Modificateurs!D$1:E$94,2,0),0)</f>
        <v>2</v>
      </c>
      <c r="M2004" t="str">
        <f>VLOOKUP(A2004,'Fichier FI (en entrée)'!B:AH,16,0)&amp;" "&amp;VLOOKUP(A2004,'Fichier FI (en entrée)'!B:AH,20,0)&amp;" "&amp;VLOOKUP(A2004,'Fichier FI (en entrée)'!B:AH,27,0)&amp;" "&amp;VLOOKUP(A2004,'Fichier FI (en entrée)'!B:AH,29,0)</f>
        <v xml:space="preserve">  Scientifique Physique-chimie</v>
      </c>
      <c r="N2004" t="str">
        <f>VLOOKUP(A2004,'Fichier FI (en entrée)'!B:AH,8,0)</f>
        <v>Scolarisé dans le supérieur en France</v>
      </c>
      <c r="O2004" t="b">
        <f>AND(C2004&gt;Synthèse!B$8,C2004&lt;Synthèse!B$10,NOT(Y2004))</f>
        <v>1</v>
      </c>
      <c r="Q2004" s="60">
        <f>ROUNDUP(C2004/(Synthèse!$B$4+Synthèse!$B$1)*8,0)</f>
        <v>5</v>
      </c>
      <c r="R2004" s="60">
        <f>IFERROR(VLOOKUP(A2004,'Evaluations (formulaire)'!A:P,6,0)+VLOOKUP(A2004,'Evaluations (formulaire)'!A:P,7,0),0)</f>
        <v>0</v>
      </c>
      <c r="S2004" s="60">
        <f>IFERROR(VLOOKUP(A2004,'Evaluations (formulaire)'!A:P,8,0),0)</f>
        <v>0</v>
      </c>
      <c r="T2004" s="60">
        <f>IF(AND(ISBLANK(P2004),Q2004&lt;=2),Synthèse!$B$41,IF(AND(ISBLANK(P2004),Q2004&gt;=7),Synthèse!$C$41,R2004+S2004))</f>
        <v>0</v>
      </c>
      <c r="U2004" s="60">
        <f t="shared" si="345"/>
        <v>10.84</v>
      </c>
      <c r="V2004" s="60">
        <f t="shared" si="346"/>
        <v>935</v>
      </c>
      <c r="X2004" s="26">
        <v>141</v>
      </c>
      <c r="Y2004" s="26" t="b">
        <f>IFERROR(VLOOKUP(A2004,'Calculs FA (auto)'!A:O,15,0),FALSE)</f>
        <v>0</v>
      </c>
      <c r="Z2004" s="26">
        <f>IFERROR(VLOOKUP(A2004,'Evaluations (formulaire)'!A:M,9,0),0)</f>
        <v>0</v>
      </c>
      <c r="AA2004" s="135" t="b">
        <v>0</v>
      </c>
      <c r="AB2004" s="135" t="b">
        <v>0</v>
      </c>
      <c r="AC2004" s="135" t="b">
        <f t="shared" si="347"/>
        <v>0</v>
      </c>
      <c r="AD2004" s="135" t="b">
        <f t="shared" si="348"/>
        <v>0</v>
      </c>
      <c r="AE2004" s="135" t="b">
        <f t="shared" si="349"/>
        <v>1</v>
      </c>
      <c r="AF2004" s="135" t="b">
        <f>AND(AC2004,$V2004&lt;=Synthèse!$B$44)</f>
        <v>0</v>
      </c>
      <c r="AG2004" s="135" t="b">
        <f>AND(AD2004,$V2004&lt;=Synthèse!$B$44)</f>
        <v>0</v>
      </c>
      <c r="AH2004" s="135" t="b">
        <f>AND(AE2004,$V2004&lt;=Synthèse!$B$44)</f>
        <v>0</v>
      </c>
      <c r="AI2004" s="137" t="b">
        <v>0</v>
      </c>
      <c r="AJ2004" s="137" t="b">
        <v>0</v>
      </c>
      <c r="AK2004" s="137" t="b">
        <f t="shared" si="350"/>
        <v>0</v>
      </c>
      <c r="AL2004" s="137" t="b">
        <f t="shared" si="351"/>
        <v>0</v>
      </c>
      <c r="AM2004" s="137" t="b">
        <f>AND(AK2004,$V2004&lt;=Synthèse!$B$44)</f>
        <v>0</v>
      </c>
      <c r="AN2004" s="137" t="b">
        <f>AND(AL2004,$V2004&lt;=Synthèse!$B$44)</f>
        <v>0</v>
      </c>
    </row>
    <row r="2005" spans="1:40">
      <c r="A2005" s="17">
        <v>1162731</v>
      </c>
      <c r="B2005" t="str">
        <f ca="1">VLOOKUP(A2005,'Fichier FI (en entrée)'!B:AH,3,0)</f>
        <v>OXFLTCBBED</v>
      </c>
      <c r="C2005">
        <f t="shared" si="342"/>
        <v>1293</v>
      </c>
      <c r="D2005">
        <f t="shared" si="341"/>
        <v>5.83</v>
      </c>
      <c r="E2005" s="14" t="str">
        <f>VLOOKUP(A2005,'Fichier FI (en entrée)'!B:AH,2,0)</f>
        <v>EV</v>
      </c>
      <c r="F2005" s="14" t="b">
        <f t="shared" si="343"/>
        <v>1</v>
      </c>
      <c r="G2005" s="14" t="b">
        <f>IFERROR(VLOOKUP(A2005,'Calculs FA (auto)'!A:F,6,0),FALSE)</f>
        <v>0</v>
      </c>
      <c r="H2005" s="14" t="b">
        <f t="shared" si="344"/>
        <v>0</v>
      </c>
      <c r="I2005" s="16">
        <f>IFERROR(VLOOKUP(A2005,'Moyennes FI (en entrée)'!B:N,7,0),"")</f>
        <v>9.83</v>
      </c>
      <c r="J2005" s="16">
        <f>IFERROR(VLOOKUP(VLOOKUP(A2005,'Fichier FI (en entrée)'!B:AH,33,0),Modificateurs!A$2:B$5,2,0),0)</f>
        <v>0</v>
      </c>
      <c r="K2005" s="16">
        <f>IFERROR(VLOOKUP(VLOOKUP(A2005,'Redoub FI (en entrée)'!B:N,7,0),Modificateurs!A$8:B$11,2,0),0)</f>
        <v>0</v>
      </c>
      <c r="L2005" s="16">
        <f>IFERROR(VLOOKUP(M2005,Modificateurs!D$1:E$94,2,0),0)</f>
        <v>-4</v>
      </c>
      <c r="M2005" t="str">
        <f>VLOOKUP(A2005,'Fichier FI (en entrée)'!B:AH,16,0)&amp;" "&amp;VLOOKUP(A2005,'Fichier FI (en entrée)'!B:AH,20,0)&amp;" "&amp;VLOOKUP(A2005,'Fichier FI (en entrée)'!B:AH,27,0)&amp;" "&amp;VLOOKUP(A2005,'Fichier FI (en entrée)'!B:AH,29,0)</f>
        <v xml:space="preserve">  Sciences et technologie industrielles Génie électronique</v>
      </c>
      <c r="N2005" t="str">
        <f>VLOOKUP(A2005,'Fichier FI (en entrée)'!B:AH,8,0)</f>
        <v>Scolarisé dans le supérieur en France</v>
      </c>
      <c r="O2005" t="b">
        <f>AND(C2005&gt;Synthèse!B$8,C2005&lt;Synthèse!B$10,NOT(Y2005))</f>
        <v>0</v>
      </c>
      <c r="Q2005" s="60">
        <f>ROUNDUP(C2005/(Synthèse!$B$4+Synthèse!$B$1)*8,0)</f>
        <v>6</v>
      </c>
      <c r="R2005" s="60">
        <f>IFERROR(VLOOKUP(A2005,'Evaluations (formulaire)'!A:P,6,0)+VLOOKUP(A2005,'Evaluations (formulaire)'!A:P,7,0),0)</f>
        <v>0</v>
      </c>
      <c r="S2005" s="60">
        <f>IFERROR(VLOOKUP(A2005,'Evaluations (formulaire)'!A:P,8,0),0)</f>
        <v>0</v>
      </c>
      <c r="T2005" s="60">
        <f>IF(AND(ISBLANK(P2005),Q2005&lt;=2),Synthèse!$B$41,IF(AND(ISBLANK(P2005),Q2005&gt;=7),Synthèse!$C$41,R2005+S2005))</f>
        <v>0</v>
      </c>
      <c r="U2005" s="60">
        <f t="shared" si="345"/>
        <v>5.83</v>
      </c>
      <c r="V2005" s="60">
        <f t="shared" si="346"/>
        <v>1293</v>
      </c>
      <c r="X2005" s="26">
        <v>512</v>
      </c>
      <c r="Y2005" s="26" t="b">
        <f>IFERROR(VLOOKUP(A2005,'Calculs FA (auto)'!A:O,15,0),FALSE)</f>
        <v>0</v>
      </c>
      <c r="Z2005" s="26">
        <f>IFERROR(VLOOKUP(A2005,'Evaluations (formulaire)'!A:M,9,0),0)</f>
        <v>0</v>
      </c>
      <c r="AA2005" s="135" t="b">
        <v>0</v>
      </c>
      <c r="AB2005" s="135" t="b">
        <v>1</v>
      </c>
      <c r="AC2005" s="135" t="b">
        <f t="shared" si="347"/>
        <v>0</v>
      </c>
      <c r="AD2005" s="135" t="b">
        <f t="shared" si="348"/>
        <v>1</v>
      </c>
      <c r="AE2005" s="135" t="b">
        <f t="shared" si="349"/>
        <v>0</v>
      </c>
      <c r="AF2005" s="135" t="b">
        <f>AND(AC2005,$V2005&lt;=Synthèse!$B$44)</f>
        <v>0</v>
      </c>
      <c r="AG2005" s="135" t="b">
        <f>AND(AD2005,$V2005&lt;=Synthèse!$B$44)</f>
        <v>0</v>
      </c>
      <c r="AH2005" s="135" t="b">
        <f>AND(AE2005,$V2005&lt;=Synthèse!$B$44)</f>
        <v>0</v>
      </c>
      <c r="AI2005" s="137" t="b">
        <v>1</v>
      </c>
      <c r="AJ2005" s="137" t="b">
        <v>0</v>
      </c>
      <c r="AK2005" s="137" t="b">
        <f t="shared" si="350"/>
        <v>1</v>
      </c>
      <c r="AL2005" s="137" t="b">
        <f t="shared" si="351"/>
        <v>0</v>
      </c>
      <c r="AM2005" s="137" t="b">
        <f>AND(AK2005,$V2005&lt;=Synthèse!$B$44)</f>
        <v>0</v>
      </c>
      <c r="AN2005" s="137" t="b">
        <f>AND(AL2005,$V2005&lt;=Synthèse!$B$44)</f>
        <v>0</v>
      </c>
    </row>
    <row r="2006" spans="1:40">
      <c r="A2006" s="17">
        <v>1162954</v>
      </c>
      <c r="B2006" t="str">
        <f ca="1">VLOOKUP(A2006,'Fichier FI (en entrée)'!B:AH,3,0)</f>
        <v>ZHMBFUZBZJ</v>
      </c>
      <c r="C2006">
        <f t="shared" si="342"/>
        <v>842</v>
      </c>
      <c r="D2006">
        <f t="shared" si="341"/>
        <v>11.48</v>
      </c>
      <c r="E2006" s="14" t="str">
        <f>VLOOKUP(A2006,'Fichier FI (en entrée)'!B:AH,2,0)</f>
        <v>EV</v>
      </c>
      <c r="F2006" s="14" t="b">
        <f t="shared" si="343"/>
        <v>1</v>
      </c>
      <c r="G2006" s="14" t="b">
        <f>IFERROR(VLOOKUP(A2006,'Calculs FA (auto)'!A:F,6,0),FALSE)</f>
        <v>0</v>
      </c>
      <c r="H2006" s="14" t="b">
        <f t="shared" si="344"/>
        <v>0</v>
      </c>
      <c r="I2006" s="16">
        <f>IFERROR(VLOOKUP(A2006,'Moyennes FI (en entrée)'!B:N,7,0),"")</f>
        <v>10.48</v>
      </c>
      <c r="J2006" s="16">
        <f>IFERROR(VLOOKUP(VLOOKUP(A2006,'Fichier FI (en entrée)'!B:AH,33,0),Modificateurs!A$2:B$5,2,0),0)</f>
        <v>0</v>
      </c>
      <c r="K2006" s="16">
        <f>IFERROR(VLOOKUP(VLOOKUP(A2006,'Redoub FI (en entrée)'!B:N,7,0),Modificateurs!A$8:B$11,2,0),0)</f>
        <v>0</v>
      </c>
      <c r="L2006" s="16">
        <f>IFERROR(VLOOKUP(M2006,Modificateurs!D$1:E$94,2,0),0)</f>
        <v>1</v>
      </c>
      <c r="M2006" t="str">
        <f>VLOOKUP(A2006,'Fichier FI (en entrée)'!B:AH,16,0)&amp;" "&amp;VLOOKUP(A2006,'Fichier FI (en entrée)'!B:AH,20,0)&amp;" "&amp;VLOOKUP(A2006,'Fichier FI (en entrée)'!B:AH,27,0)&amp;" "&amp;VLOOKUP(A2006,'Fichier FI (en entrée)'!B:AH,29,0)</f>
        <v xml:space="preserve">  Scientifique Pas de spécialité (S.I)</v>
      </c>
      <c r="N2006" t="str">
        <f>VLOOKUP(A2006,'Fichier FI (en entrée)'!B:AH,8,0)</f>
        <v>Non scolarisé</v>
      </c>
      <c r="O2006" t="b">
        <f>AND(C2006&gt;Synthèse!B$8,C2006&lt;Synthèse!B$10,NOT(Y2006))</f>
        <v>1</v>
      </c>
      <c r="Q2006" s="60">
        <f>ROUNDUP(C2006/(Synthèse!$B$4+Synthèse!$B$1)*8,0)</f>
        <v>4</v>
      </c>
      <c r="R2006" s="60">
        <f>IFERROR(VLOOKUP(A2006,'Evaluations (formulaire)'!A:P,6,0)+VLOOKUP(A2006,'Evaluations (formulaire)'!A:P,7,0),0)</f>
        <v>0</v>
      </c>
      <c r="S2006" s="60">
        <f>IFERROR(VLOOKUP(A2006,'Evaluations (formulaire)'!A:P,8,0),0)</f>
        <v>0</v>
      </c>
      <c r="T2006" s="60">
        <f>IF(AND(ISBLANK(P2006),Q2006&lt;=2),Synthèse!$B$41,IF(AND(ISBLANK(P2006),Q2006&gt;=7),Synthèse!$C$41,R2006+S2006))</f>
        <v>0</v>
      </c>
      <c r="U2006" s="60">
        <f t="shared" si="345"/>
        <v>11.48</v>
      </c>
      <c r="V2006" s="60">
        <f t="shared" si="346"/>
        <v>842</v>
      </c>
      <c r="X2006" s="26">
        <v>1641</v>
      </c>
      <c r="Y2006" s="26" t="b">
        <f>IFERROR(VLOOKUP(A2006,'Calculs FA (auto)'!A:O,15,0),FALSE)</f>
        <v>0</v>
      </c>
      <c r="Z2006" s="26">
        <f>IFERROR(VLOOKUP(A2006,'Evaluations (formulaire)'!A:M,9,0),0)</f>
        <v>0</v>
      </c>
      <c r="AA2006" s="135" t="b">
        <v>1</v>
      </c>
      <c r="AB2006" s="135" t="b">
        <v>0</v>
      </c>
      <c r="AC2006" s="135" t="b">
        <f t="shared" si="347"/>
        <v>1</v>
      </c>
      <c r="AD2006" s="135" t="b">
        <f t="shared" si="348"/>
        <v>0</v>
      </c>
      <c r="AE2006" s="135" t="b">
        <f t="shared" si="349"/>
        <v>0</v>
      </c>
      <c r="AF2006" s="135" t="b">
        <f>AND(AC2006,$V2006&lt;=Synthèse!$B$44)</f>
        <v>0</v>
      </c>
      <c r="AG2006" s="135" t="b">
        <f>AND(AD2006,$V2006&lt;=Synthèse!$B$44)</f>
        <v>0</v>
      </c>
      <c r="AH2006" s="135" t="b">
        <f>AND(AE2006,$V2006&lt;=Synthèse!$B$44)</f>
        <v>0</v>
      </c>
      <c r="AI2006" s="137" t="b">
        <v>0</v>
      </c>
      <c r="AJ2006" s="137" t="b">
        <v>1</v>
      </c>
      <c r="AK2006" s="137" t="b">
        <f t="shared" si="350"/>
        <v>0</v>
      </c>
      <c r="AL2006" s="137" t="b">
        <f t="shared" si="351"/>
        <v>1</v>
      </c>
      <c r="AM2006" s="137" t="b">
        <f>AND(AK2006,$V2006&lt;=Synthèse!$B$44)</f>
        <v>0</v>
      </c>
      <c r="AN2006" s="137" t="b">
        <f>AND(AL2006,$V2006&lt;=Synthèse!$B$44)</f>
        <v>0</v>
      </c>
    </row>
    <row r="2007" spans="1:40">
      <c r="A2007" s="17">
        <v>1163132</v>
      </c>
      <c r="B2007" t="str">
        <f ca="1">VLOOKUP(A2007,'Fichier FI (en entrée)'!B:AH,3,0)</f>
        <v>TAKITONGOW</v>
      </c>
      <c r="C2007">
        <f t="shared" si="342"/>
        <v>2097</v>
      </c>
      <c r="D2007">
        <f t="shared" ref="D2007:D2070" si="352">IFERROR(IF(F2007,I2007+J2007+K2007+L2007,-100),-20)</f>
        <v>-100</v>
      </c>
      <c r="E2007" s="14" t="str">
        <f>VLOOKUP(A2007,'Fichier FI (en entrée)'!B:AH,2,0)</f>
        <v>ENV</v>
      </c>
      <c r="F2007" s="14" t="b">
        <f t="shared" si="343"/>
        <v>0</v>
      </c>
      <c r="G2007" s="14" t="b">
        <f>IFERROR(VLOOKUP(A2007,'Calculs FA (auto)'!A:F,6,0),FALSE)</f>
        <v>0</v>
      </c>
      <c r="H2007" s="14" t="b">
        <f t="shared" si="344"/>
        <v>0</v>
      </c>
      <c r="I2007" s="16" t="str">
        <f>IFERROR(VLOOKUP(A2007,'Moyennes FI (en entrée)'!B:N,7,0),"")</f>
        <v/>
      </c>
      <c r="J2007" s="16">
        <f>IFERROR(VLOOKUP(VLOOKUP(A2007,'Fichier FI (en entrée)'!B:AH,33,0),Modificateurs!A$2:B$5,2,0),0)</f>
        <v>0</v>
      </c>
      <c r="K2007" s="16">
        <f>IFERROR(VLOOKUP(VLOOKUP(A2007,'Redoub FI (en entrée)'!B:N,7,0),Modificateurs!A$8:B$11,2,0),0)</f>
        <v>0</v>
      </c>
      <c r="L2007" s="16">
        <f>IFERROR(VLOOKUP(M2007,Modificateurs!D$1:E$94,2,0),0)</f>
        <v>0</v>
      </c>
      <c r="M2007" t="str">
        <f>VLOOKUP(A2007,'Fichier FI (en entrée)'!B:AH,16,0)&amp;" "&amp;VLOOKUP(A2007,'Fichier FI (en entrée)'!B:AH,20,0)&amp;" "&amp;VLOOKUP(A2007,'Fichier FI (en entrée)'!B:AH,27,0)&amp;" "&amp;VLOOKUP(A2007,'Fichier FI (en entrée)'!B:AH,29,0)</f>
        <v xml:space="preserve">   </v>
      </c>
      <c r="N2007" t="str">
        <f>VLOOKUP(A2007,'Fichier FI (en entrée)'!B:AH,8,0)</f>
        <v>Non scolarisé</v>
      </c>
      <c r="O2007" t="b">
        <f>AND(C2007&gt;Synthèse!B$8,C2007&lt;Synthèse!B$10,NOT(Y2007))</f>
        <v>0</v>
      </c>
      <c r="Q2007" s="60">
        <f>ROUNDUP(C2007/(Synthèse!$B$4+Synthèse!$B$1)*8,0)</f>
        <v>10</v>
      </c>
      <c r="R2007" s="60">
        <f>IFERROR(VLOOKUP(A2007,'Evaluations (formulaire)'!A:P,6,0)+VLOOKUP(A2007,'Evaluations (formulaire)'!A:P,7,0),0)</f>
        <v>0</v>
      </c>
      <c r="S2007" s="60">
        <f>IFERROR(VLOOKUP(A2007,'Evaluations (formulaire)'!A:P,8,0),0)</f>
        <v>0</v>
      </c>
      <c r="T2007" s="60">
        <f>IF(AND(ISBLANK(P2007),Q2007&lt;=2),Synthèse!$B$41,IF(AND(ISBLANK(P2007),Q2007&gt;=7),Synthèse!$C$41,R2007+S2007))</f>
        <v>4.6296296296296294E-3</v>
      </c>
      <c r="U2007" s="60">
        <f t="shared" si="345"/>
        <v>-99.995370370370367</v>
      </c>
      <c r="V2007" s="60">
        <f t="shared" si="346"/>
        <v>1983</v>
      </c>
      <c r="X2007" s="26">
        <v>1535</v>
      </c>
      <c r="Y2007" s="26" t="b">
        <f>IFERROR(VLOOKUP(A2007,'Calculs FA (auto)'!A:O,15,0),FALSE)</f>
        <v>0</v>
      </c>
      <c r="Z2007" s="26">
        <f>IFERROR(VLOOKUP(A2007,'Evaluations (formulaire)'!A:M,9,0),0)</f>
        <v>0</v>
      </c>
      <c r="AA2007" s="135" t="b">
        <v>1</v>
      </c>
      <c r="AB2007" s="135" t="b">
        <v>0</v>
      </c>
      <c r="AC2007" s="135" t="b">
        <f t="shared" si="347"/>
        <v>0</v>
      </c>
      <c r="AD2007" s="135" t="b">
        <f t="shared" si="348"/>
        <v>0</v>
      </c>
      <c r="AE2007" s="135" t="b">
        <f t="shared" si="349"/>
        <v>0</v>
      </c>
      <c r="AF2007" s="135" t="b">
        <f>AND(AC2007,$V2007&lt;=Synthèse!$B$44)</f>
        <v>0</v>
      </c>
      <c r="AG2007" s="135" t="b">
        <f>AND(AD2007,$V2007&lt;=Synthèse!$B$44)</f>
        <v>0</v>
      </c>
      <c r="AH2007" s="135" t="b">
        <f>AND(AE2007,$V2007&lt;=Synthèse!$B$44)</f>
        <v>0</v>
      </c>
      <c r="AI2007" s="137" t="b">
        <v>0</v>
      </c>
      <c r="AJ2007" s="137" t="b">
        <v>1</v>
      </c>
      <c r="AK2007" s="137" t="b">
        <f t="shared" si="350"/>
        <v>0</v>
      </c>
      <c r="AL2007" s="137" t="b">
        <f t="shared" si="351"/>
        <v>0</v>
      </c>
      <c r="AM2007" s="137" t="b">
        <f>AND(AK2007,$V2007&lt;=Synthèse!$B$44)</f>
        <v>0</v>
      </c>
      <c r="AN2007" s="137" t="b">
        <f>AND(AL2007,$V2007&lt;=Synthèse!$B$44)</f>
        <v>0</v>
      </c>
    </row>
    <row r="2008" spans="1:40">
      <c r="A2008" s="17">
        <v>1164082</v>
      </c>
      <c r="B2008" t="str">
        <f ca="1">VLOOKUP(A2008,'Fichier FI (en entrée)'!B:AH,3,0)</f>
        <v>ZJDZGVBTLS</v>
      </c>
      <c r="C2008">
        <f t="shared" si="342"/>
        <v>1036</v>
      </c>
      <c r="D2008">
        <f t="shared" si="352"/>
        <v>10.07</v>
      </c>
      <c r="E2008" s="14" t="str">
        <f>VLOOKUP(A2008,'Fichier FI (en entrée)'!B:AH,2,0)</f>
        <v>EV</v>
      </c>
      <c r="F2008" s="14" t="b">
        <f t="shared" si="343"/>
        <v>1</v>
      </c>
      <c r="G2008" s="14" t="b">
        <f>IFERROR(VLOOKUP(A2008,'Calculs FA (auto)'!A:F,6,0),FALSE)</f>
        <v>0</v>
      </c>
      <c r="H2008" s="14" t="b">
        <f t="shared" si="344"/>
        <v>0</v>
      </c>
      <c r="I2008" s="16">
        <f>IFERROR(VLOOKUP(A2008,'Moyennes FI (en entrée)'!B:N,7,0),"")</f>
        <v>9.07</v>
      </c>
      <c r="J2008" s="16">
        <f>IFERROR(VLOOKUP(VLOOKUP(A2008,'Fichier FI (en entrée)'!B:AH,33,0),Modificateurs!A$2:B$5,2,0),0)</f>
        <v>0</v>
      </c>
      <c r="K2008" s="16">
        <f>IFERROR(VLOOKUP(VLOOKUP(A2008,'Redoub FI (en entrée)'!B:N,7,0),Modificateurs!A$8:B$11,2,0),0)</f>
        <v>0</v>
      </c>
      <c r="L2008" s="16">
        <f>IFERROR(VLOOKUP(M2008,Modificateurs!D$1:E$94,2,0),0)</f>
        <v>1</v>
      </c>
      <c r="M2008" t="str">
        <f>VLOOKUP(A2008,'Fichier FI (en entrée)'!B:AH,16,0)&amp;" "&amp;VLOOKUP(A2008,'Fichier FI (en entrée)'!B:AH,20,0)&amp;" "&amp;VLOOKUP(A2008,'Fichier FI (en entrée)'!B:AH,27,0)&amp;" "&amp;VLOOKUP(A2008,'Fichier FI (en entrée)'!B:AH,29,0)</f>
        <v xml:space="preserve">  Scientifique Pas de spécialité (S.I)</v>
      </c>
      <c r="N2008" t="str">
        <f>VLOOKUP(A2008,'Fichier FI (en entrée)'!B:AH,8,0)</f>
        <v>Scolarisé dans le supérieur en France</v>
      </c>
      <c r="O2008" t="b">
        <f>AND(C2008&gt;Synthèse!B$8,C2008&lt;Synthèse!B$10,NOT(Y2008))</f>
        <v>1</v>
      </c>
      <c r="Q2008" s="60">
        <f>ROUNDUP(C2008/(Synthèse!$B$4+Synthèse!$B$1)*8,0)</f>
        <v>5</v>
      </c>
      <c r="R2008" s="60">
        <f>IFERROR(VLOOKUP(A2008,'Evaluations (formulaire)'!A:P,6,0)+VLOOKUP(A2008,'Evaluations (formulaire)'!A:P,7,0),0)</f>
        <v>0</v>
      </c>
      <c r="S2008" s="60">
        <f>IFERROR(VLOOKUP(A2008,'Evaluations (formulaire)'!A:P,8,0),0)</f>
        <v>0</v>
      </c>
      <c r="T2008" s="60">
        <f>IF(AND(ISBLANK(P2008),Q2008&lt;=2),Synthèse!$B$41,IF(AND(ISBLANK(P2008),Q2008&gt;=7),Synthèse!$C$41,R2008+S2008))</f>
        <v>0</v>
      </c>
      <c r="U2008" s="60">
        <f t="shared" si="345"/>
        <v>10.07</v>
      </c>
      <c r="V2008" s="60">
        <f t="shared" si="346"/>
        <v>1036</v>
      </c>
      <c r="X2008" s="26">
        <v>1878</v>
      </c>
      <c r="Y2008" s="26" t="b">
        <f>IFERROR(VLOOKUP(A2008,'Calculs FA (auto)'!A:O,15,0),FALSE)</f>
        <v>0</v>
      </c>
      <c r="Z2008" s="26">
        <f>IFERROR(VLOOKUP(A2008,'Evaluations (formulaire)'!A:M,9,0),0)</f>
        <v>0</v>
      </c>
      <c r="AA2008" s="135" t="b">
        <v>1</v>
      </c>
      <c r="AB2008" s="135" t="b">
        <v>0</v>
      </c>
      <c r="AC2008" s="135" t="b">
        <f t="shared" si="347"/>
        <v>1</v>
      </c>
      <c r="AD2008" s="135" t="b">
        <f t="shared" si="348"/>
        <v>0</v>
      </c>
      <c r="AE2008" s="135" t="b">
        <f t="shared" si="349"/>
        <v>0</v>
      </c>
      <c r="AF2008" s="135" t="b">
        <f>AND(AC2008,$V2008&lt;=Synthèse!$B$44)</f>
        <v>0</v>
      </c>
      <c r="AG2008" s="135" t="b">
        <f>AND(AD2008,$V2008&lt;=Synthèse!$B$44)</f>
        <v>0</v>
      </c>
      <c r="AH2008" s="135" t="b">
        <f>AND(AE2008,$V2008&lt;=Synthèse!$B$44)</f>
        <v>0</v>
      </c>
      <c r="AI2008" s="137" t="b">
        <v>0</v>
      </c>
      <c r="AJ2008" s="137" t="b">
        <v>1</v>
      </c>
      <c r="AK2008" s="137" t="b">
        <f t="shared" si="350"/>
        <v>0</v>
      </c>
      <c r="AL2008" s="137" t="b">
        <f t="shared" si="351"/>
        <v>1</v>
      </c>
      <c r="AM2008" s="137" t="b">
        <f>AND(AK2008,$V2008&lt;=Synthèse!$B$44)</f>
        <v>0</v>
      </c>
      <c r="AN2008" s="137" t="b">
        <f>AND(AL2008,$V2008&lt;=Synthèse!$B$44)</f>
        <v>0</v>
      </c>
    </row>
    <row r="2009" spans="1:40">
      <c r="A2009" s="17">
        <v>1164175</v>
      </c>
      <c r="B2009" t="str">
        <f ca="1">VLOOKUP(A2009,'Fichier FI (en entrée)'!B:AH,3,0)</f>
        <v>GUZMUBKVTQ</v>
      </c>
      <c r="C2009">
        <f t="shared" si="342"/>
        <v>261</v>
      </c>
      <c r="D2009">
        <f t="shared" si="352"/>
        <v>15.16</v>
      </c>
      <c r="E2009" s="14" t="str">
        <f>VLOOKUP(A2009,'Fichier FI (en entrée)'!B:AH,2,0)</f>
        <v>EV</v>
      </c>
      <c r="F2009" s="14" t="b">
        <f t="shared" si="343"/>
        <v>1</v>
      </c>
      <c r="G2009" s="14" t="b">
        <f>IFERROR(VLOOKUP(A2009,'Calculs FA (auto)'!A:F,6,0),FALSE)</f>
        <v>0</v>
      </c>
      <c r="H2009" s="14" t="b">
        <f t="shared" si="344"/>
        <v>0</v>
      </c>
      <c r="I2009" s="16">
        <f>IFERROR(VLOOKUP(A2009,'Moyennes FI (en entrée)'!B:N,7,0),"")</f>
        <v>13.16</v>
      </c>
      <c r="J2009" s="16">
        <f>IFERROR(VLOOKUP(VLOOKUP(A2009,'Fichier FI (en entrée)'!B:AH,33,0),Modificateurs!A$2:B$5,2,0),0)</f>
        <v>0</v>
      </c>
      <c r="K2009" s="16">
        <f>IFERROR(VLOOKUP(VLOOKUP(A2009,'Redoub FI (en entrée)'!B:N,7,0),Modificateurs!A$8:B$11,2,0),0)</f>
        <v>0</v>
      </c>
      <c r="L2009" s="16">
        <f>IFERROR(VLOOKUP(M2009,Modificateurs!D$1:E$94,2,0),0)</f>
        <v>2</v>
      </c>
      <c r="M2009" t="str">
        <f>VLOOKUP(A2009,'Fichier FI (en entrée)'!B:AH,16,0)&amp;" "&amp;VLOOKUP(A2009,'Fichier FI (en entrée)'!B:AH,20,0)&amp;" "&amp;VLOOKUP(A2009,'Fichier FI (en entrée)'!B:AH,27,0)&amp;" "&amp;VLOOKUP(A2009,'Fichier FI (en entrée)'!B:AH,29,0)</f>
        <v xml:space="preserve">  Scientifique Physique-chimie</v>
      </c>
      <c r="N2009" t="str">
        <f>VLOOKUP(A2009,'Fichier FI (en entrée)'!B:AH,8,0)</f>
        <v>Scolarisé dans le supérieur en France</v>
      </c>
      <c r="O2009" t="b">
        <f>AND(C2009&gt;Synthèse!B$8,C2009&lt;Synthèse!B$10,NOT(Y2009))</f>
        <v>0</v>
      </c>
      <c r="Q2009" s="60">
        <f>ROUNDUP(C2009/(Synthèse!$B$4+Synthèse!$B$1)*8,0)</f>
        <v>2</v>
      </c>
      <c r="R2009" s="60">
        <f>IFERROR(VLOOKUP(A2009,'Evaluations (formulaire)'!A:P,6,0)+VLOOKUP(A2009,'Evaluations (formulaire)'!A:P,7,0),0)</f>
        <v>0</v>
      </c>
      <c r="S2009" s="60">
        <f>IFERROR(VLOOKUP(A2009,'Evaluations (formulaire)'!A:P,8,0),0)</f>
        <v>0</v>
      </c>
      <c r="T2009" s="60">
        <f>IF(AND(ISBLANK(P2009),Q2009&lt;=2),Synthèse!$B$41,IF(AND(ISBLANK(P2009),Q2009&gt;=7),Synthèse!$C$41,R2009+S2009))</f>
        <v>4.6511627906976744E-3</v>
      </c>
      <c r="U2009" s="60">
        <f t="shared" si="345"/>
        <v>15.164651162790697</v>
      </c>
      <c r="V2009" s="60">
        <f t="shared" si="346"/>
        <v>261</v>
      </c>
      <c r="X2009" s="26">
        <v>1507</v>
      </c>
      <c r="Y2009" s="26" t="b">
        <f>IFERROR(VLOOKUP(A2009,'Calculs FA (auto)'!A:O,15,0),FALSE)</f>
        <v>0</v>
      </c>
      <c r="Z2009" s="26">
        <f>IFERROR(VLOOKUP(A2009,'Evaluations (formulaire)'!A:M,9,0),0)</f>
        <v>0</v>
      </c>
      <c r="AA2009" s="135" t="b">
        <v>1</v>
      </c>
      <c r="AB2009" s="135" t="b">
        <v>0</v>
      </c>
      <c r="AC2009" s="135" t="b">
        <f t="shared" si="347"/>
        <v>1</v>
      </c>
      <c r="AD2009" s="135" t="b">
        <f t="shared" si="348"/>
        <v>0</v>
      </c>
      <c r="AE2009" s="135" t="b">
        <f t="shared" si="349"/>
        <v>0</v>
      </c>
      <c r="AF2009" s="135" t="b">
        <f>AND(AC2009,$V2009&lt;=Synthèse!$B$44)</f>
        <v>1</v>
      </c>
      <c r="AG2009" s="135" t="b">
        <f>AND(AD2009,$V2009&lt;=Synthèse!$B$44)</f>
        <v>0</v>
      </c>
      <c r="AH2009" s="135" t="b">
        <f>AND(AE2009,$V2009&lt;=Synthèse!$B$44)</f>
        <v>0</v>
      </c>
      <c r="AI2009" s="137" t="b">
        <v>0</v>
      </c>
      <c r="AJ2009" s="137" t="b">
        <v>1</v>
      </c>
      <c r="AK2009" s="137" t="b">
        <f t="shared" si="350"/>
        <v>0</v>
      </c>
      <c r="AL2009" s="137" t="b">
        <f t="shared" si="351"/>
        <v>1</v>
      </c>
      <c r="AM2009" s="137" t="b">
        <f>AND(AK2009,$V2009&lt;=Synthèse!$B$44)</f>
        <v>0</v>
      </c>
      <c r="AN2009" s="137" t="b">
        <f>AND(AL2009,$V2009&lt;=Synthèse!$B$44)</f>
        <v>1</v>
      </c>
    </row>
    <row r="2010" spans="1:40">
      <c r="A2010" s="17">
        <v>1164671</v>
      </c>
      <c r="B2010" t="str">
        <f ca="1">VLOOKUP(A2010,'Fichier FI (en entrée)'!B:AH,3,0)</f>
        <v>HKZOLRBDKA</v>
      </c>
      <c r="C2010">
        <f t="shared" si="342"/>
        <v>1097</v>
      </c>
      <c r="D2010">
        <f t="shared" si="352"/>
        <v>9.36</v>
      </c>
      <c r="E2010" s="14" t="str">
        <f>VLOOKUP(A2010,'Fichier FI (en entrée)'!B:AH,2,0)</f>
        <v>EV</v>
      </c>
      <c r="F2010" s="14" t="b">
        <f t="shared" si="343"/>
        <v>1</v>
      </c>
      <c r="G2010" s="14" t="b">
        <f>IFERROR(VLOOKUP(A2010,'Calculs FA (auto)'!A:F,6,0),FALSE)</f>
        <v>1</v>
      </c>
      <c r="H2010" s="14" t="b">
        <f t="shared" si="344"/>
        <v>1</v>
      </c>
      <c r="I2010" s="16">
        <f>IFERROR(VLOOKUP(A2010,'Moyennes FI (en entrée)'!B:N,7,0),"")</f>
        <v>8.36</v>
      </c>
      <c r="J2010" s="16">
        <f>IFERROR(VLOOKUP(VLOOKUP(A2010,'Fichier FI (en entrée)'!B:AH,33,0),Modificateurs!A$2:B$5,2,0),0)</f>
        <v>0</v>
      </c>
      <c r="K2010" s="16">
        <f>IFERROR(VLOOKUP(VLOOKUP(A2010,'Redoub FI (en entrée)'!B:N,7,0),Modificateurs!A$8:B$11,2,0),0)</f>
        <v>0</v>
      </c>
      <c r="L2010" s="16">
        <f>IFERROR(VLOOKUP(M2010,Modificateurs!D$1:E$94,2,0),0)</f>
        <v>1</v>
      </c>
      <c r="M2010" t="str">
        <f>VLOOKUP(A2010,'Fichier FI (en entrée)'!B:AH,16,0)&amp;" "&amp;VLOOKUP(A2010,'Fichier FI (en entrée)'!B:AH,20,0)&amp;" "&amp;VLOOKUP(A2010,'Fichier FI (en entrée)'!B:AH,27,0)&amp;" "&amp;VLOOKUP(A2010,'Fichier FI (en entrée)'!B:AH,29,0)</f>
        <v xml:space="preserve">  Scientifique Sciences de la vie et de la terre</v>
      </c>
      <c r="N2010" t="str">
        <f>VLOOKUP(A2010,'Fichier FI (en entrée)'!B:AH,8,0)</f>
        <v>Scolarisé dans le supérieur en France</v>
      </c>
      <c r="O2010" t="b">
        <f>AND(C2010&gt;Synthèse!B$8,C2010&lt;Synthèse!B$10,NOT(Y2010))</f>
        <v>0</v>
      </c>
      <c r="Q2010" s="60">
        <f>ROUNDUP(C2010/(Synthèse!$B$4+Synthèse!$B$1)*8,0)</f>
        <v>6</v>
      </c>
      <c r="R2010" s="60">
        <f>IFERROR(VLOOKUP(A2010,'Evaluations (formulaire)'!A:P,6,0)+VLOOKUP(A2010,'Evaluations (formulaire)'!A:P,7,0),0)</f>
        <v>0</v>
      </c>
      <c r="S2010" s="60">
        <f>IFERROR(VLOOKUP(A2010,'Evaluations (formulaire)'!A:P,8,0),0)</f>
        <v>0</v>
      </c>
      <c r="T2010" s="60">
        <f>IF(AND(ISBLANK(P2010),Q2010&lt;=2),Synthèse!$B$41,IF(AND(ISBLANK(P2010),Q2010&gt;=7),Synthèse!$C$41,R2010+S2010))</f>
        <v>0</v>
      </c>
      <c r="U2010" s="60">
        <f t="shared" si="345"/>
        <v>9.36</v>
      </c>
      <c r="V2010" s="60">
        <f t="shared" si="346"/>
        <v>1095</v>
      </c>
      <c r="X2010" s="26">
        <v>59</v>
      </c>
      <c r="Y2010" s="26" t="b">
        <f>IFERROR(VLOOKUP(A2010,'Calculs FA (auto)'!A:O,15,0),FALSE)</f>
        <v>1</v>
      </c>
      <c r="Z2010" s="26">
        <f>IFERROR(VLOOKUP(A2010,'Evaluations (formulaire)'!A:M,9,0),0)</f>
        <v>0</v>
      </c>
      <c r="AA2010" s="135" t="b">
        <v>1</v>
      </c>
      <c r="AB2010" s="135" t="b">
        <v>0</v>
      </c>
      <c r="AC2010" s="135" t="b">
        <f t="shared" si="347"/>
        <v>1</v>
      </c>
      <c r="AD2010" s="135" t="b">
        <f t="shared" si="348"/>
        <v>0</v>
      </c>
      <c r="AE2010" s="135" t="b">
        <f t="shared" si="349"/>
        <v>0</v>
      </c>
      <c r="AF2010" s="135" t="b">
        <f>AND(AC2010,$V2010&lt;=Synthèse!$B$44)</f>
        <v>0</v>
      </c>
      <c r="AG2010" s="135" t="b">
        <f>AND(AD2010,$V2010&lt;=Synthèse!$B$44)</f>
        <v>0</v>
      </c>
      <c r="AH2010" s="135" t="b">
        <f>AND(AE2010,$V2010&lt;=Synthèse!$B$44)</f>
        <v>0</v>
      </c>
      <c r="AI2010" s="137" t="b">
        <v>0</v>
      </c>
      <c r="AJ2010" s="137" t="b">
        <v>1</v>
      </c>
      <c r="AK2010" s="137" t="b">
        <f t="shared" si="350"/>
        <v>0</v>
      </c>
      <c r="AL2010" s="137" t="b">
        <f t="shared" si="351"/>
        <v>1</v>
      </c>
      <c r="AM2010" s="137" t="b">
        <f>AND(AK2010,$V2010&lt;=Synthèse!$B$44)</f>
        <v>0</v>
      </c>
      <c r="AN2010" s="137" t="b">
        <f>AND(AL2010,$V2010&lt;=Synthèse!$B$44)</f>
        <v>0</v>
      </c>
    </row>
    <row r="2011" spans="1:40">
      <c r="A2011" s="17">
        <v>1165203</v>
      </c>
      <c r="B2011" t="str">
        <f ca="1">VLOOKUP(A2011,'Fichier FI (en entrée)'!B:AH,3,0)</f>
        <v>IRHXJOOZSC</v>
      </c>
      <c r="C2011">
        <f t="shared" si="342"/>
        <v>1630</v>
      </c>
      <c r="D2011">
        <f t="shared" si="352"/>
        <v>-2.9299999999999997</v>
      </c>
      <c r="E2011" s="14" t="str">
        <f>VLOOKUP(A2011,'Fichier FI (en entrée)'!B:AH,2,0)</f>
        <v>EV</v>
      </c>
      <c r="F2011" s="14" t="b">
        <f t="shared" si="343"/>
        <v>1</v>
      </c>
      <c r="G2011" s="14" t="b">
        <f>IFERROR(VLOOKUP(A2011,'Calculs FA (auto)'!A:F,6,0),FALSE)</f>
        <v>0</v>
      </c>
      <c r="H2011" s="14" t="b">
        <f t="shared" si="344"/>
        <v>0</v>
      </c>
      <c r="I2011" s="16">
        <f>IFERROR(VLOOKUP(A2011,'Moyennes FI (en entrée)'!B:N,7,0),"")</f>
        <v>9.07</v>
      </c>
      <c r="J2011" s="16">
        <f>IFERROR(VLOOKUP(VLOOKUP(A2011,'Fichier FI (en entrée)'!B:AH,33,0),Modificateurs!A$2:B$5,2,0),0)</f>
        <v>0</v>
      </c>
      <c r="K2011" s="16">
        <f>IFERROR(VLOOKUP(VLOOKUP(A2011,'Redoub FI (en entrée)'!B:N,7,0),Modificateurs!A$8:B$11,2,0),0)</f>
        <v>0</v>
      </c>
      <c r="L2011" s="16">
        <f>IFERROR(VLOOKUP(M2011,Modificateurs!D$1:E$94,2,0),0)</f>
        <v>-12</v>
      </c>
      <c r="M2011" t="str">
        <f>VLOOKUP(A2011,'Fichier FI (en entrée)'!B:AH,16,0)&amp;" "&amp;VLOOKUP(A2011,'Fichier FI (en entrée)'!B:AH,20,0)&amp;" "&amp;VLOOKUP(A2011,'Fichier FI (en entrée)'!B:AH,27,0)&amp;" "&amp;VLOOKUP(A2011,'Fichier FI (en entrée)'!B:AH,29,0)</f>
        <v xml:space="preserve">  Professionnelle Electrotechnique, énergie, équipements communicants</v>
      </c>
      <c r="N2011" t="str">
        <f>VLOOKUP(A2011,'Fichier FI (en entrée)'!B:AH,8,0)</f>
        <v>Non scolarisé</v>
      </c>
      <c r="O2011" t="b">
        <f>AND(C2011&gt;Synthèse!B$8,C2011&lt;Synthèse!B$10,NOT(Y2011))</f>
        <v>0</v>
      </c>
      <c r="Q2011" s="60">
        <f>ROUNDUP(C2011/(Synthèse!$B$4+Synthèse!$B$1)*8,0)</f>
        <v>8</v>
      </c>
      <c r="R2011" s="60">
        <f>IFERROR(VLOOKUP(A2011,'Evaluations (formulaire)'!A:P,6,0)+VLOOKUP(A2011,'Evaluations (formulaire)'!A:P,7,0),0)</f>
        <v>0</v>
      </c>
      <c r="S2011" s="60">
        <f>IFERROR(VLOOKUP(A2011,'Evaluations (formulaire)'!A:P,8,0),0)</f>
        <v>0</v>
      </c>
      <c r="T2011" s="60">
        <f>IF(AND(ISBLANK(P2011),Q2011&lt;=2),Synthèse!$B$41,IF(AND(ISBLANK(P2011),Q2011&gt;=7),Synthèse!$C$41,R2011+S2011))</f>
        <v>4.6296296296296294E-3</v>
      </c>
      <c r="U2011" s="60">
        <f t="shared" si="345"/>
        <v>-2.92537037037037</v>
      </c>
      <c r="V2011" s="60">
        <f t="shared" si="346"/>
        <v>1629</v>
      </c>
      <c r="X2011" s="26">
        <v>215</v>
      </c>
      <c r="Y2011" s="26" t="b">
        <f>IFERROR(VLOOKUP(A2011,'Calculs FA (auto)'!A:O,15,0),FALSE)</f>
        <v>0</v>
      </c>
      <c r="Z2011" s="26">
        <f>IFERROR(VLOOKUP(A2011,'Evaluations (formulaire)'!A:M,9,0),0)</f>
        <v>0</v>
      </c>
      <c r="AA2011" s="135" t="b">
        <v>1</v>
      </c>
      <c r="AB2011" s="135" t="b">
        <v>0</v>
      </c>
      <c r="AC2011" s="135" t="b">
        <f t="shared" si="347"/>
        <v>1</v>
      </c>
      <c r="AD2011" s="135" t="b">
        <f t="shared" si="348"/>
        <v>0</v>
      </c>
      <c r="AE2011" s="135" t="b">
        <f t="shared" si="349"/>
        <v>0</v>
      </c>
      <c r="AF2011" s="135" t="b">
        <f>AND(AC2011,$V2011&lt;=Synthèse!$B$44)</f>
        <v>0</v>
      </c>
      <c r="AG2011" s="135" t="b">
        <f>AND(AD2011,$V2011&lt;=Synthèse!$B$44)</f>
        <v>0</v>
      </c>
      <c r="AH2011" s="135" t="b">
        <f>AND(AE2011,$V2011&lt;=Synthèse!$B$44)</f>
        <v>0</v>
      </c>
      <c r="AI2011" s="137" t="b">
        <v>0</v>
      </c>
      <c r="AJ2011" s="137" t="b">
        <v>0</v>
      </c>
      <c r="AK2011" s="137" t="b">
        <f t="shared" si="350"/>
        <v>0</v>
      </c>
      <c r="AL2011" s="137" t="b">
        <f t="shared" si="351"/>
        <v>0</v>
      </c>
      <c r="AM2011" s="137" t="b">
        <f>AND(AK2011,$V2011&lt;=Synthèse!$B$44)</f>
        <v>0</v>
      </c>
      <c r="AN2011" s="137" t="b">
        <f>AND(AL2011,$V2011&lt;=Synthèse!$B$44)</f>
        <v>0</v>
      </c>
    </row>
    <row r="2012" spans="1:40">
      <c r="A2012" s="17">
        <v>1165317</v>
      </c>
      <c r="B2012" t="str">
        <f ca="1">VLOOKUP(A2012,'Fichier FI (en entrée)'!B:AH,3,0)</f>
        <v>JHQRXANQHS</v>
      </c>
      <c r="C2012">
        <f t="shared" si="342"/>
        <v>832</v>
      </c>
      <c r="D2012">
        <f t="shared" si="352"/>
        <v>11.52</v>
      </c>
      <c r="E2012" s="14" t="str">
        <f>VLOOKUP(A2012,'Fichier FI (en entrée)'!B:AH,2,0)</f>
        <v>EV</v>
      </c>
      <c r="F2012" s="14" t="b">
        <f t="shared" si="343"/>
        <v>1</v>
      </c>
      <c r="G2012" s="14" t="b">
        <f>IFERROR(VLOOKUP(A2012,'Calculs FA (auto)'!A:F,6,0),FALSE)</f>
        <v>0</v>
      </c>
      <c r="H2012" s="14" t="b">
        <f t="shared" si="344"/>
        <v>0</v>
      </c>
      <c r="I2012" s="16">
        <f>IFERROR(VLOOKUP(A2012,'Moyennes FI (en entrée)'!B:N,7,0),"")</f>
        <v>8.52</v>
      </c>
      <c r="J2012" s="16">
        <f>IFERROR(VLOOKUP(VLOOKUP(A2012,'Fichier FI (en entrée)'!B:AH,33,0),Modificateurs!A$2:B$5,2,0),0)</f>
        <v>0</v>
      </c>
      <c r="K2012" s="16">
        <f>IFERROR(VLOOKUP(VLOOKUP(A2012,'Redoub FI (en entrée)'!B:N,7,0),Modificateurs!A$8:B$11,2,0),0)</f>
        <v>0</v>
      </c>
      <c r="L2012" s="16">
        <f>IFERROR(VLOOKUP(M2012,Modificateurs!D$1:E$94,2,0),0)</f>
        <v>3</v>
      </c>
      <c r="M2012" t="str">
        <f>VLOOKUP(A2012,'Fichier FI (en entrée)'!B:AH,16,0)&amp;" "&amp;VLOOKUP(A2012,'Fichier FI (en entrée)'!B:AH,20,0)&amp;" "&amp;VLOOKUP(A2012,'Fichier FI (en entrée)'!B:AH,27,0)&amp;" "&amp;VLOOKUP(A2012,'Fichier FI (en entrée)'!B:AH,29,0)</f>
        <v xml:space="preserve">  Scientifique Informatique et Sciences du numérique</v>
      </c>
      <c r="N2012" t="str">
        <f>VLOOKUP(A2012,'Fichier FI (en entrée)'!B:AH,8,0)</f>
        <v>Scolarisé dans le supérieur en France</v>
      </c>
      <c r="O2012" t="b">
        <f>AND(C2012&gt;Synthèse!B$8,C2012&lt;Synthèse!B$10,NOT(Y2012))</f>
        <v>1</v>
      </c>
      <c r="Q2012" s="60">
        <f>ROUNDUP(C2012/(Synthèse!$B$4+Synthèse!$B$1)*8,0)</f>
        <v>4</v>
      </c>
      <c r="R2012" s="60">
        <f>IFERROR(VLOOKUP(A2012,'Evaluations (formulaire)'!A:P,6,0)+VLOOKUP(A2012,'Evaluations (formulaire)'!A:P,7,0),0)</f>
        <v>0</v>
      </c>
      <c r="S2012" s="60">
        <f>IFERROR(VLOOKUP(A2012,'Evaluations (formulaire)'!A:P,8,0),0)</f>
        <v>0</v>
      </c>
      <c r="T2012" s="60">
        <f>IF(AND(ISBLANK(P2012),Q2012&lt;=2),Synthèse!$B$41,IF(AND(ISBLANK(P2012),Q2012&gt;=7),Synthèse!$C$41,R2012+S2012))</f>
        <v>0</v>
      </c>
      <c r="U2012" s="60">
        <f t="shared" si="345"/>
        <v>11.52</v>
      </c>
      <c r="V2012" s="60">
        <f t="shared" si="346"/>
        <v>832</v>
      </c>
      <c r="X2012" s="26">
        <v>835</v>
      </c>
      <c r="Y2012" s="26" t="b">
        <f>IFERROR(VLOOKUP(A2012,'Calculs FA (auto)'!A:O,15,0),FALSE)</f>
        <v>0</v>
      </c>
      <c r="Z2012" s="26">
        <f>IFERROR(VLOOKUP(A2012,'Evaluations (formulaire)'!A:M,9,0),0)</f>
        <v>0</v>
      </c>
      <c r="AA2012" s="135" t="b">
        <v>1</v>
      </c>
      <c r="AB2012" s="135" t="b">
        <v>0</v>
      </c>
      <c r="AC2012" s="135" t="b">
        <f t="shared" si="347"/>
        <v>1</v>
      </c>
      <c r="AD2012" s="135" t="b">
        <f t="shared" si="348"/>
        <v>0</v>
      </c>
      <c r="AE2012" s="135" t="b">
        <f t="shared" si="349"/>
        <v>0</v>
      </c>
      <c r="AF2012" s="135" t="b">
        <f>AND(AC2012,$V2012&lt;=Synthèse!$B$44)</f>
        <v>0</v>
      </c>
      <c r="AG2012" s="135" t="b">
        <f>AND(AD2012,$V2012&lt;=Synthèse!$B$44)</f>
        <v>0</v>
      </c>
      <c r="AH2012" s="135" t="b">
        <f>AND(AE2012,$V2012&lt;=Synthèse!$B$44)</f>
        <v>0</v>
      </c>
      <c r="AI2012" s="137" t="b">
        <v>0</v>
      </c>
      <c r="AJ2012" s="137" t="b">
        <v>0</v>
      </c>
      <c r="AK2012" s="137" t="b">
        <f t="shared" si="350"/>
        <v>0</v>
      </c>
      <c r="AL2012" s="137" t="b">
        <f t="shared" si="351"/>
        <v>0</v>
      </c>
      <c r="AM2012" s="137" t="b">
        <f>AND(AK2012,$V2012&lt;=Synthèse!$B$44)</f>
        <v>0</v>
      </c>
      <c r="AN2012" s="137" t="b">
        <f>AND(AL2012,$V2012&lt;=Synthèse!$B$44)</f>
        <v>0</v>
      </c>
    </row>
    <row r="2013" spans="1:40">
      <c r="A2013" s="17">
        <v>1165369</v>
      </c>
      <c r="B2013" t="str">
        <f ca="1">VLOOKUP(A2013,'Fichier FI (en entrée)'!B:AH,3,0)</f>
        <v>CNNRQCPQEE</v>
      </c>
      <c r="C2013">
        <f t="shared" si="342"/>
        <v>2097</v>
      </c>
      <c r="D2013">
        <f t="shared" si="352"/>
        <v>-100</v>
      </c>
      <c r="E2013" s="14" t="str">
        <f>VLOOKUP(A2013,'Fichier FI (en entrée)'!B:AH,2,0)</f>
        <v>ENV</v>
      </c>
      <c r="F2013" s="14" t="b">
        <f t="shared" si="343"/>
        <v>0</v>
      </c>
      <c r="G2013" s="14" t="b">
        <f>IFERROR(VLOOKUP(A2013,'Calculs FA (auto)'!A:F,6,0),FALSE)</f>
        <v>0</v>
      </c>
      <c r="H2013" s="14" t="b">
        <f t="shared" si="344"/>
        <v>0</v>
      </c>
      <c r="I2013" s="16" t="str">
        <f>IFERROR(VLOOKUP(A2013,'Moyennes FI (en entrée)'!B:N,7,0),"")</f>
        <v/>
      </c>
      <c r="J2013" s="16">
        <f>IFERROR(VLOOKUP(VLOOKUP(A2013,'Fichier FI (en entrée)'!B:AH,33,0),Modificateurs!A$2:B$5,2,0),0)</f>
        <v>0</v>
      </c>
      <c r="K2013" s="16">
        <f>IFERROR(VLOOKUP(VLOOKUP(A2013,'Redoub FI (en entrée)'!B:N,7,0),Modificateurs!A$8:B$11,2,0),0)</f>
        <v>0</v>
      </c>
      <c r="L2013" s="16">
        <f>IFERROR(VLOOKUP(M2013,Modificateurs!D$1:E$94,2,0),0)</f>
        <v>1</v>
      </c>
      <c r="M2013" t="str">
        <f>VLOOKUP(A2013,'Fichier FI (en entrée)'!B:AH,16,0)&amp;" "&amp;VLOOKUP(A2013,'Fichier FI (en entrée)'!B:AH,20,0)&amp;" "&amp;VLOOKUP(A2013,'Fichier FI (en entrée)'!B:AH,27,0)&amp;" "&amp;VLOOKUP(A2013,'Fichier FI (en entrée)'!B:AH,29,0)</f>
        <v xml:space="preserve">  Scientifique Sciences de la vie et de la terre</v>
      </c>
      <c r="N2013" t="str">
        <f>VLOOKUP(A2013,'Fichier FI (en entrée)'!B:AH,8,0)</f>
        <v>Scolarisé dans le supérieur en France</v>
      </c>
      <c r="O2013" t="b">
        <f>AND(C2013&gt;Synthèse!B$8,C2013&lt;Synthèse!B$10,NOT(Y2013))</f>
        <v>0</v>
      </c>
      <c r="Q2013" s="60">
        <f>ROUNDUP(C2013/(Synthèse!$B$4+Synthèse!$B$1)*8,0)</f>
        <v>10</v>
      </c>
      <c r="R2013" s="60">
        <f>IFERROR(VLOOKUP(A2013,'Evaluations (formulaire)'!A:P,6,0)+VLOOKUP(A2013,'Evaluations (formulaire)'!A:P,7,0),0)</f>
        <v>0</v>
      </c>
      <c r="S2013" s="60">
        <f>IFERROR(VLOOKUP(A2013,'Evaluations (formulaire)'!A:P,8,0),0)</f>
        <v>0</v>
      </c>
      <c r="T2013" s="60">
        <f>IF(AND(ISBLANK(P2013),Q2013&lt;=2),Synthèse!$B$41,IF(AND(ISBLANK(P2013),Q2013&gt;=7),Synthèse!$C$41,R2013+S2013))</f>
        <v>4.6296296296296294E-3</v>
      </c>
      <c r="U2013" s="60">
        <f t="shared" si="345"/>
        <v>-99.995370370370367</v>
      </c>
      <c r="V2013" s="60">
        <f t="shared" si="346"/>
        <v>1983</v>
      </c>
      <c r="X2013" s="26">
        <v>1451</v>
      </c>
      <c r="Y2013" s="26" t="b">
        <f>IFERROR(VLOOKUP(A2013,'Calculs FA (auto)'!A:O,15,0),FALSE)</f>
        <v>0</v>
      </c>
      <c r="Z2013" s="26">
        <f>IFERROR(VLOOKUP(A2013,'Evaluations (formulaire)'!A:M,9,0),0)</f>
        <v>0</v>
      </c>
      <c r="AA2013" s="135" t="b">
        <v>0</v>
      </c>
      <c r="AB2013" s="135" t="b">
        <v>0</v>
      </c>
      <c r="AC2013" s="135" t="b">
        <f t="shared" si="347"/>
        <v>0</v>
      </c>
      <c r="AD2013" s="135" t="b">
        <f t="shared" si="348"/>
        <v>0</v>
      </c>
      <c r="AE2013" s="135" t="b">
        <f t="shared" si="349"/>
        <v>0</v>
      </c>
      <c r="AF2013" s="135" t="b">
        <f>AND(AC2013,$V2013&lt;=Synthèse!$B$44)</f>
        <v>0</v>
      </c>
      <c r="AG2013" s="135" t="b">
        <f>AND(AD2013,$V2013&lt;=Synthèse!$B$44)</f>
        <v>0</v>
      </c>
      <c r="AH2013" s="135" t="b">
        <f>AND(AE2013,$V2013&lt;=Synthèse!$B$44)</f>
        <v>0</v>
      </c>
      <c r="AI2013" s="137" t="b">
        <v>0</v>
      </c>
      <c r="AJ2013" s="137" t="b">
        <v>0</v>
      </c>
      <c r="AK2013" s="137" t="b">
        <f t="shared" si="350"/>
        <v>0</v>
      </c>
      <c r="AL2013" s="137" t="b">
        <f t="shared" si="351"/>
        <v>0</v>
      </c>
      <c r="AM2013" s="137" t="b">
        <f>AND(AK2013,$V2013&lt;=Synthèse!$B$44)</f>
        <v>0</v>
      </c>
      <c r="AN2013" s="137" t="b">
        <f>AND(AL2013,$V2013&lt;=Synthèse!$B$44)</f>
        <v>0</v>
      </c>
    </row>
    <row r="2014" spans="1:40">
      <c r="A2014" s="17">
        <v>1166029</v>
      </c>
      <c r="B2014" t="str">
        <f ca="1">VLOOKUP(A2014,'Fichier FI (en entrée)'!B:AH,3,0)</f>
        <v>IBZOVNJRHR</v>
      </c>
      <c r="C2014">
        <f t="shared" si="342"/>
        <v>842</v>
      </c>
      <c r="D2014">
        <f t="shared" si="352"/>
        <v>11.48</v>
      </c>
      <c r="E2014" s="14" t="str">
        <f>VLOOKUP(A2014,'Fichier FI (en entrée)'!B:AH,2,0)</f>
        <v>EV</v>
      </c>
      <c r="F2014" s="14" t="b">
        <f t="shared" si="343"/>
        <v>1</v>
      </c>
      <c r="G2014" s="14" t="b">
        <f>IFERROR(VLOOKUP(A2014,'Calculs FA (auto)'!A:F,6,0),FALSE)</f>
        <v>0</v>
      </c>
      <c r="H2014" s="14" t="b">
        <f t="shared" si="344"/>
        <v>0</v>
      </c>
      <c r="I2014" s="16">
        <f>IFERROR(VLOOKUP(A2014,'Moyennes FI (en entrée)'!B:N,7,0),"")</f>
        <v>8.48</v>
      </c>
      <c r="J2014" s="16">
        <f>IFERROR(VLOOKUP(VLOOKUP(A2014,'Fichier FI (en entrée)'!B:AH,33,0),Modificateurs!A$2:B$5,2,0),0)</f>
        <v>0</v>
      </c>
      <c r="K2014" s="16">
        <f>IFERROR(VLOOKUP(VLOOKUP(A2014,'Redoub FI (en entrée)'!B:N,7,0),Modificateurs!A$8:B$11,2,0),0)</f>
        <v>0</v>
      </c>
      <c r="L2014" s="16">
        <f>IFERROR(VLOOKUP(M2014,Modificateurs!D$1:E$94,2,0),0)</f>
        <v>3</v>
      </c>
      <c r="M2014" t="str">
        <f>VLOOKUP(A2014,'Fichier FI (en entrée)'!B:AH,16,0)&amp;" "&amp;VLOOKUP(A2014,'Fichier FI (en entrée)'!B:AH,20,0)&amp;" "&amp;VLOOKUP(A2014,'Fichier FI (en entrée)'!B:AH,27,0)&amp;" "&amp;VLOOKUP(A2014,'Fichier FI (en entrée)'!B:AH,29,0)</f>
        <v xml:space="preserve">  Scientifique Informatique et Sciences du numérique</v>
      </c>
      <c r="N2014" t="str">
        <f>VLOOKUP(A2014,'Fichier FI (en entrée)'!B:AH,8,0)</f>
        <v>Scolarisé dans le supérieur en France</v>
      </c>
      <c r="O2014" t="b">
        <f>AND(C2014&gt;Synthèse!B$8,C2014&lt;Synthèse!B$10,NOT(Y2014))</f>
        <v>1</v>
      </c>
      <c r="Q2014" s="60">
        <f>ROUNDUP(C2014/(Synthèse!$B$4+Synthèse!$B$1)*8,0)</f>
        <v>4</v>
      </c>
      <c r="R2014" s="60">
        <f>IFERROR(VLOOKUP(A2014,'Evaluations (formulaire)'!A:P,6,0)+VLOOKUP(A2014,'Evaluations (formulaire)'!A:P,7,0),0)</f>
        <v>0</v>
      </c>
      <c r="S2014" s="60">
        <f>IFERROR(VLOOKUP(A2014,'Evaluations (formulaire)'!A:P,8,0),0)</f>
        <v>0</v>
      </c>
      <c r="T2014" s="60">
        <f>IF(AND(ISBLANK(P2014),Q2014&lt;=2),Synthèse!$B$41,IF(AND(ISBLANK(P2014),Q2014&gt;=7),Synthèse!$C$41,R2014+S2014))</f>
        <v>0</v>
      </c>
      <c r="U2014" s="60">
        <f t="shared" si="345"/>
        <v>11.48</v>
      </c>
      <c r="V2014" s="60">
        <f t="shared" si="346"/>
        <v>842</v>
      </c>
      <c r="X2014" s="26">
        <v>1278</v>
      </c>
      <c r="Y2014" s="26" t="b">
        <f>IFERROR(VLOOKUP(A2014,'Calculs FA (auto)'!A:O,15,0),FALSE)</f>
        <v>0</v>
      </c>
      <c r="Z2014" s="26">
        <f>IFERROR(VLOOKUP(A2014,'Evaluations (formulaire)'!A:M,9,0),0)</f>
        <v>0</v>
      </c>
      <c r="AA2014" s="135" t="b">
        <v>1</v>
      </c>
      <c r="AB2014" s="135" t="b">
        <v>0</v>
      </c>
      <c r="AC2014" s="135" t="b">
        <f t="shared" si="347"/>
        <v>1</v>
      </c>
      <c r="AD2014" s="135" t="b">
        <f t="shared" si="348"/>
        <v>0</v>
      </c>
      <c r="AE2014" s="135" t="b">
        <f t="shared" si="349"/>
        <v>0</v>
      </c>
      <c r="AF2014" s="135" t="b">
        <f>AND(AC2014,$V2014&lt;=Synthèse!$B$44)</f>
        <v>0</v>
      </c>
      <c r="AG2014" s="135" t="b">
        <f>AND(AD2014,$V2014&lt;=Synthèse!$B$44)</f>
        <v>0</v>
      </c>
      <c r="AH2014" s="135" t="b">
        <f>AND(AE2014,$V2014&lt;=Synthèse!$B$44)</f>
        <v>0</v>
      </c>
      <c r="AI2014" s="137" t="b">
        <v>0</v>
      </c>
      <c r="AJ2014" s="137" t="b">
        <v>1</v>
      </c>
      <c r="AK2014" s="137" t="b">
        <f t="shared" si="350"/>
        <v>0</v>
      </c>
      <c r="AL2014" s="137" t="b">
        <f t="shared" si="351"/>
        <v>1</v>
      </c>
      <c r="AM2014" s="137" t="b">
        <f>AND(AK2014,$V2014&lt;=Synthèse!$B$44)</f>
        <v>0</v>
      </c>
      <c r="AN2014" s="137" t="b">
        <f>AND(AL2014,$V2014&lt;=Synthèse!$B$44)</f>
        <v>0</v>
      </c>
    </row>
    <row r="2015" spans="1:40">
      <c r="A2015" s="17">
        <v>1166358</v>
      </c>
      <c r="B2015" t="str">
        <f ca="1">VLOOKUP(A2015,'Fichier FI (en entrée)'!B:AH,3,0)</f>
        <v>NEVWSBGMTI</v>
      </c>
      <c r="C2015">
        <f t="shared" si="342"/>
        <v>1015</v>
      </c>
      <c r="D2015">
        <f t="shared" si="352"/>
        <v>10.26</v>
      </c>
      <c r="E2015" s="14" t="str">
        <f>VLOOKUP(A2015,'Fichier FI (en entrée)'!B:AH,2,0)</f>
        <v>EV</v>
      </c>
      <c r="F2015" s="14" t="b">
        <f t="shared" si="343"/>
        <v>1</v>
      </c>
      <c r="G2015" s="14" t="b">
        <f>IFERROR(VLOOKUP(A2015,'Calculs FA (auto)'!A:F,6,0),FALSE)</f>
        <v>0</v>
      </c>
      <c r="H2015" s="14" t="b">
        <f t="shared" si="344"/>
        <v>0</v>
      </c>
      <c r="I2015" s="16">
        <f>IFERROR(VLOOKUP(A2015,'Moyennes FI (en entrée)'!B:N,7,0),"")</f>
        <v>8.26</v>
      </c>
      <c r="J2015" s="16">
        <f>IFERROR(VLOOKUP(VLOOKUP(A2015,'Fichier FI (en entrée)'!B:AH,33,0),Modificateurs!A$2:B$5,2,0),0)</f>
        <v>0</v>
      </c>
      <c r="K2015" s="16">
        <f>IFERROR(VLOOKUP(VLOOKUP(A2015,'Redoub FI (en entrée)'!B:N,7,0),Modificateurs!A$8:B$11,2,0),0)</f>
        <v>0</v>
      </c>
      <c r="L2015" s="16">
        <f>IFERROR(VLOOKUP(M2015,Modificateurs!D$1:E$94,2,0),0)</f>
        <v>2</v>
      </c>
      <c r="M2015" t="str">
        <f>VLOOKUP(A2015,'Fichier FI (en entrée)'!B:AH,16,0)&amp;" "&amp;VLOOKUP(A2015,'Fichier FI (en entrée)'!B:AH,20,0)&amp;" "&amp;VLOOKUP(A2015,'Fichier FI (en entrée)'!B:AH,27,0)&amp;" "&amp;VLOOKUP(A2015,'Fichier FI (en entrée)'!B:AH,29,0)</f>
        <v xml:space="preserve">  Scientifique Physique-chimie</v>
      </c>
      <c r="N2015" t="str">
        <f>VLOOKUP(A2015,'Fichier FI (en entrée)'!B:AH,8,0)</f>
        <v>Scolarisé dans le supérieur en France</v>
      </c>
      <c r="O2015" t="b">
        <f>AND(C2015&gt;Synthèse!B$8,C2015&lt;Synthèse!B$10,NOT(Y2015))</f>
        <v>1</v>
      </c>
      <c r="Q2015" s="60">
        <f>ROUNDUP(C2015/(Synthèse!$B$4+Synthèse!$B$1)*8,0)</f>
        <v>5</v>
      </c>
      <c r="R2015" s="60">
        <f>IFERROR(VLOOKUP(A2015,'Evaluations (formulaire)'!A:P,6,0)+VLOOKUP(A2015,'Evaluations (formulaire)'!A:P,7,0),0)</f>
        <v>0</v>
      </c>
      <c r="S2015" s="60">
        <f>IFERROR(VLOOKUP(A2015,'Evaluations (formulaire)'!A:P,8,0),0)</f>
        <v>0</v>
      </c>
      <c r="T2015" s="60">
        <f>IF(AND(ISBLANK(P2015),Q2015&lt;=2),Synthèse!$B$41,IF(AND(ISBLANK(P2015),Q2015&gt;=7),Synthèse!$C$41,R2015+S2015))</f>
        <v>0</v>
      </c>
      <c r="U2015" s="60">
        <f t="shared" si="345"/>
        <v>10.26</v>
      </c>
      <c r="V2015" s="60">
        <f t="shared" si="346"/>
        <v>1015</v>
      </c>
      <c r="X2015" s="26">
        <v>495</v>
      </c>
      <c r="Y2015" s="26" t="b">
        <f>IFERROR(VLOOKUP(A2015,'Calculs FA (auto)'!A:O,15,0),FALSE)</f>
        <v>0</v>
      </c>
      <c r="Z2015" s="26">
        <f>IFERROR(VLOOKUP(A2015,'Evaluations (formulaire)'!A:M,9,0),0)</f>
        <v>0</v>
      </c>
      <c r="AA2015" s="135" t="b">
        <v>1</v>
      </c>
      <c r="AB2015" s="135" t="b">
        <v>0</v>
      </c>
      <c r="AC2015" s="135" t="b">
        <f t="shared" si="347"/>
        <v>1</v>
      </c>
      <c r="AD2015" s="135" t="b">
        <f t="shared" si="348"/>
        <v>0</v>
      </c>
      <c r="AE2015" s="135" t="b">
        <f t="shared" si="349"/>
        <v>0</v>
      </c>
      <c r="AF2015" s="135" t="b">
        <f>AND(AC2015,$V2015&lt;=Synthèse!$B$44)</f>
        <v>0</v>
      </c>
      <c r="AG2015" s="135" t="b">
        <f>AND(AD2015,$V2015&lt;=Synthèse!$B$44)</f>
        <v>0</v>
      </c>
      <c r="AH2015" s="135" t="b">
        <f>AND(AE2015,$V2015&lt;=Synthèse!$B$44)</f>
        <v>0</v>
      </c>
      <c r="AI2015" s="137" t="b">
        <v>0</v>
      </c>
      <c r="AJ2015" s="137" t="b">
        <v>1</v>
      </c>
      <c r="AK2015" s="137" t="b">
        <f t="shared" si="350"/>
        <v>0</v>
      </c>
      <c r="AL2015" s="137" t="b">
        <f t="shared" si="351"/>
        <v>1</v>
      </c>
      <c r="AM2015" s="137" t="b">
        <f>AND(AK2015,$V2015&lt;=Synthèse!$B$44)</f>
        <v>0</v>
      </c>
      <c r="AN2015" s="137" t="b">
        <f>AND(AL2015,$V2015&lt;=Synthèse!$B$44)</f>
        <v>0</v>
      </c>
    </row>
    <row r="2016" spans="1:40">
      <c r="A2016" s="17">
        <v>1166404</v>
      </c>
      <c r="B2016" t="str">
        <f ca="1">VLOOKUP(A2016,'Fichier FI (en entrée)'!B:AH,3,0)</f>
        <v>TMCFMYZJVJ</v>
      </c>
      <c r="C2016">
        <f t="shared" si="342"/>
        <v>2097</v>
      </c>
      <c r="D2016">
        <f t="shared" si="352"/>
        <v>-100</v>
      </c>
      <c r="E2016" s="14" t="str">
        <f>VLOOKUP(A2016,'Fichier FI (en entrée)'!B:AH,2,0)</f>
        <v>ENV</v>
      </c>
      <c r="F2016" s="14" t="b">
        <f t="shared" si="343"/>
        <v>0</v>
      </c>
      <c r="G2016" s="14" t="b">
        <f>IFERROR(VLOOKUP(A2016,'Calculs FA (auto)'!A:F,6,0),FALSE)</f>
        <v>0</v>
      </c>
      <c r="H2016" s="14" t="b">
        <f t="shared" si="344"/>
        <v>0</v>
      </c>
      <c r="I2016" s="16" t="str">
        <f>IFERROR(VLOOKUP(A2016,'Moyennes FI (en entrée)'!B:N,7,0),"")</f>
        <v/>
      </c>
      <c r="J2016" s="16">
        <f>IFERROR(VLOOKUP(VLOOKUP(A2016,'Fichier FI (en entrée)'!B:AH,33,0),Modificateurs!A$2:B$5,2,0),0)</f>
        <v>0</v>
      </c>
      <c r="K2016" s="16">
        <f>IFERROR(VLOOKUP(VLOOKUP(A2016,'Redoub FI (en entrée)'!B:N,7,0),Modificateurs!A$8:B$11,2,0),0)</f>
        <v>0</v>
      </c>
      <c r="L2016" s="16">
        <f>IFERROR(VLOOKUP(M2016,Modificateurs!D$1:E$94,2,0),0)</f>
        <v>2</v>
      </c>
      <c r="M2016" t="str">
        <f>VLOOKUP(A2016,'Fichier FI (en entrée)'!B:AH,16,0)&amp;" "&amp;VLOOKUP(A2016,'Fichier FI (en entrée)'!B:AH,20,0)&amp;" "&amp;VLOOKUP(A2016,'Fichier FI (en entrée)'!B:AH,27,0)&amp;" "&amp;VLOOKUP(A2016,'Fichier FI (en entrée)'!B:AH,29,0)</f>
        <v xml:space="preserve">  Sciences et Technologies de l'Industrie et du Développement Durable Système informatique et numérique</v>
      </c>
      <c r="N2016" t="str">
        <f>VLOOKUP(A2016,'Fichier FI (en entrée)'!B:AH,8,0)</f>
        <v>Scolarisé dans le supérieur en France</v>
      </c>
      <c r="O2016" t="b">
        <f>AND(C2016&gt;Synthèse!B$8,C2016&lt;Synthèse!B$10,NOT(Y2016))</f>
        <v>0</v>
      </c>
      <c r="Q2016" s="60">
        <f>ROUNDUP(C2016/(Synthèse!$B$4+Synthèse!$B$1)*8,0)</f>
        <v>10</v>
      </c>
      <c r="R2016" s="60">
        <f>IFERROR(VLOOKUP(A2016,'Evaluations (formulaire)'!A:P,6,0)+VLOOKUP(A2016,'Evaluations (formulaire)'!A:P,7,0),0)</f>
        <v>0</v>
      </c>
      <c r="S2016" s="60">
        <f>IFERROR(VLOOKUP(A2016,'Evaluations (formulaire)'!A:P,8,0),0)</f>
        <v>0</v>
      </c>
      <c r="T2016" s="60">
        <f>IF(AND(ISBLANK(P2016),Q2016&lt;=2),Synthèse!$B$41,IF(AND(ISBLANK(P2016),Q2016&gt;=7),Synthèse!$C$41,R2016+S2016))</f>
        <v>4.6296296296296294E-3</v>
      </c>
      <c r="U2016" s="60">
        <f t="shared" si="345"/>
        <v>-99.995370370370367</v>
      </c>
      <c r="V2016" s="60">
        <f t="shared" si="346"/>
        <v>1983</v>
      </c>
      <c r="X2016" s="26">
        <v>1194</v>
      </c>
      <c r="Y2016" s="26" t="b">
        <f>IFERROR(VLOOKUP(A2016,'Calculs FA (auto)'!A:O,15,0),FALSE)</f>
        <v>0</v>
      </c>
      <c r="Z2016" s="26">
        <f>IFERROR(VLOOKUP(A2016,'Evaluations (formulaire)'!A:M,9,0),0)</f>
        <v>0</v>
      </c>
      <c r="AA2016" s="135" t="b">
        <v>1</v>
      </c>
      <c r="AB2016" s="135" t="b">
        <v>0</v>
      </c>
      <c r="AC2016" s="135" t="b">
        <f t="shared" si="347"/>
        <v>0</v>
      </c>
      <c r="AD2016" s="135" t="b">
        <f t="shared" si="348"/>
        <v>0</v>
      </c>
      <c r="AE2016" s="135" t="b">
        <f t="shared" si="349"/>
        <v>0</v>
      </c>
      <c r="AF2016" s="135" t="b">
        <f>AND(AC2016,$V2016&lt;=Synthèse!$B$44)</f>
        <v>0</v>
      </c>
      <c r="AG2016" s="135" t="b">
        <f>AND(AD2016,$V2016&lt;=Synthèse!$B$44)</f>
        <v>0</v>
      </c>
      <c r="AH2016" s="135" t="b">
        <f>AND(AE2016,$V2016&lt;=Synthèse!$B$44)</f>
        <v>0</v>
      </c>
      <c r="AI2016" s="137" t="b">
        <v>0</v>
      </c>
      <c r="AJ2016" s="137" t="b">
        <v>1</v>
      </c>
      <c r="AK2016" s="137" t="b">
        <f t="shared" si="350"/>
        <v>0</v>
      </c>
      <c r="AL2016" s="137" t="b">
        <f t="shared" si="351"/>
        <v>0</v>
      </c>
      <c r="AM2016" s="137" t="b">
        <f>AND(AK2016,$V2016&lt;=Synthèse!$B$44)</f>
        <v>0</v>
      </c>
      <c r="AN2016" s="137" t="b">
        <f>AND(AL2016,$V2016&lt;=Synthèse!$B$44)</f>
        <v>0</v>
      </c>
    </row>
    <row r="2017" spans="1:40">
      <c r="A2017" s="17">
        <v>1166661</v>
      </c>
      <c r="B2017" t="str">
        <f ca="1">VLOOKUP(A2017,'Fichier FI (en entrée)'!B:AH,3,0)</f>
        <v>UZRJNBLYUK</v>
      </c>
      <c r="C2017">
        <f t="shared" si="342"/>
        <v>1556</v>
      </c>
      <c r="D2017">
        <f t="shared" si="352"/>
        <v>-0.35999999999999943</v>
      </c>
      <c r="E2017" s="14" t="str">
        <f>VLOOKUP(A2017,'Fichier FI (en entrée)'!B:AH,2,0)</f>
        <v>EV</v>
      </c>
      <c r="F2017" s="14" t="b">
        <f t="shared" si="343"/>
        <v>1</v>
      </c>
      <c r="G2017" s="14" t="b">
        <f>IFERROR(VLOOKUP(A2017,'Calculs FA (auto)'!A:F,6,0),FALSE)</f>
        <v>0</v>
      </c>
      <c r="H2017" s="14" t="b">
        <f t="shared" si="344"/>
        <v>0</v>
      </c>
      <c r="I2017" s="16">
        <f>IFERROR(VLOOKUP(A2017,'Moyennes FI (en entrée)'!B:N,7,0),"")</f>
        <v>11.64</v>
      </c>
      <c r="J2017" s="16">
        <f>IFERROR(VLOOKUP(VLOOKUP(A2017,'Fichier FI (en entrée)'!B:AH,33,0),Modificateurs!A$2:B$5,2,0),0)</f>
        <v>0</v>
      </c>
      <c r="K2017" s="16">
        <f>IFERROR(VLOOKUP(VLOOKUP(A2017,'Redoub FI (en entrée)'!B:N,7,0),Modificateurs!A$8:B$11,2,0),0)</f>
        <v>0</v>
      </c>
      <c r="L2017" s="16">
        <f>IFERROR(VLOOKUP(M2017,Modificateurs!D$1:E$94,2,0),0)</f>
        <v>-12</v>
      </c>
      <c r="M2017" t="str">
        <f>VLOOKUP(A2017,'Fichier FI (en entrée)'!B:AH,16,0)&amp;" "&amp;VLOOKUP(A2017,'Fichier FI (en entrée)'!B:AH,20,0)&amp;" "&amp;VLOOKUP(A2017,'Fichier FI (en entrée)'!B:AH,27,0)&amp;" "&amp;VLOOKUP(A2017,'Fichier FI (en entrée)'!B:AH,29,0)</f>
        <v xml:space="preserve">  Professionnelle Secrétariat</v>
      </c>
      <c r="N2017" t="str">
        <f>VLOOKUP(A2017,'Fichier FI (en entrée)'!B:AH,8,0)</f>
        <v>Non scolarisé</v>
      </c>
      <c r="O2017" t="b">
        <f>AND(C2017&gt;Synthèse!B$8,C2017&lt;Synthèse!B$10,NOT(Y2017))</f>
        <v>0</v>
      </c>
      <c r="Q2017" s="60">
        <f>ROUNDUP(C2017/(Synthèse!$B$4+Synthèse!$B$1)*8,0)</f>
        <v>8</v>
      </c>
      <c r="R2017" s="60">
        <f>IFERROR(VLOOKUP(A2017,'Evaluations (formulaire)'!A:P,6,0)+VLOOKUP(A2017,'Evaluations (formulaire)'!A:P,7,0),0)</f>
        <v>0</v>
      </c>
      <c r="S2017" s="60">
        <f>IFERROR(VLOOKUP(A2017,'Evaluations (formulaire)'!A:P,8,0),0)</f>
        <v>0</v>
      </c>
      <c r="T2017" s="60">
        <f>IF(AND(ISBLANK(P2017),Q2017&lt;=2),Synthèse!$B$41,IF(AND(ISBLANK(P2017),Q2017&gt;=7),Synthèse!$C$41,R2017+S2017))</f>
        <v>4.6296296296296294E-3</v>
      </c>
      <c r="U2017" s="60">
        <f t="shared" si="345"/>
        <v>-0.35537037037036978</v>
      </c>
      <c r="V2017" s="60">
        <f t="shared" si="346"/>
        <v>1556</v>
      </c>
      <c r="X2017" s="26">
        <v>473</v>
      </c>
      <c r="Y2017" s="26" t="b">
        <f>IFERROR(VLOOKUP(A2017,'Calculs FA (auto)'!A:O,15,0),FALSE)</f>
        <v>0</v>
      </c>
      <c r="Z2017" s="26">
        <f>IFERROR(VLOOKUP(A2017,'Evaluations (formulaire)'!A:M,9,0),0)</f>
        <v>0</v>
      </c>
      <c r="AA2017" s="135" t="b">
        <v>0</v>
      </c>
      <c r="AB2017" s="135" t="b">
        <v>1</v>
      </c>
      <c r="AC2017" s="135" t="b">
        <f t="shared" si="347"/>
        <v>0</v>
      </c>
      <c r="AD2017" s="135" t="b">
        <f t="shared" si="348"/>
        <v>1</v>
      </c>
      <c r="AE2017" s="135" t="b">
        <f t="shared" si="349"/>
        <v>0</v>
      </c>
      <c r="AF2017" s="135" t="b">
        <f>AND(AC2017,$V2017&lt;=Synthèse!$B$44)</f>
        <v>0</v>
      </c>
      <c r="AG2017" s="135" t="b">
        <f>AND(AD2017,$V2017&lt;=Synthèse!$B$44)</f>
        <v>0</v>
      </c>
      <c r="AH2017" s="135" t="b">
        <f>AND(AE2017,$V2017&lt;=Synthèse!$B$44)</f>
        <v>0</v>
      </c>
      <c r="AI2017" s="137" t="b">
        <v>0</v>
      </c>
      <c r="AJ2017" s="137" t="b">
        <v>0</v>
      </c>
      <c r="AK2017" s="137" t="b">
        <f t="shared" si="350"/>
        <v>0</v>
      </c>
      <c r="AL2017" s="137" t="b">
        <f t="shared" si="351"/>
        <v>0</v>
      </c>
      <c r="AM2017" s="137" t="b">
        <f>AND(AK2017,$V2017&lt;=Synthèse!$B$44)</f>
        <v>0</v>
      </c>
      <c r="AN2017" s="137" t="b">
        <f>AND(AL2017,$V2017&lt;=Synthèse!$B$44)</f>
        <v>0</v>
      </c>
    </row>
    <row r="2018" spans="1:40">
      <c r="A2018" s="17">
        <v>1167223</v>
      </c>
      <c r="B2018" t="str">
        <f ca="1">VLOOKUP(A2018,'Fichier FI (en entrée)'!B:AH,3,0)</f>
        <v>HRJOETVITH</v>
      </c>
      <c r="C2018">
        <f t="shared" si="342"/>
        <v>1112</v>
      </c>
      <c r="D2018">
        <f t="shared" si="352"/>
        <v>9.19</v>
      </c>
      <c r="E2018" s="14" t="str">
        <f>VLOOKUP(A2018,'Fichier FI (en entrée)'!B:AH,2,0)</f>
        <v>EV</v>
      </c>
      <c r="F2018" s="14" t="b">
        <f t="shared" si="343"/>
        <v>1</v>
      </c>
      <c r="G2018" s="14" t="b">
        <f>IFERROR(VLOOKUP(A2018,'Calculs FA (auto)'!A:F,6,0),FALSE)</f>
        <v>0</v>
      </c>
      <c r="H2018" s="14" t="b">
        <f t="shared" si="344"/>
        <v>0</v>
      </c>
      <c r="I2018" s="16">
        <f>IFERROR(VLOOKUP(A2018,'Moyennes FI (en entrée)'!B:N,7,0),"")</f>
        <v>9.19</v>
      </c>
      <c r="J2018" s="16">
        <f>IFERROR(VLOOKUP(VLOOKUP(A2018,'Fichier FI (en entrée)'!B:AH,33,0),Modificateurs!A$2:B$5,2,0),0)</f>
        <v>0</v>
      </c>
      <c r="K2018" s="16">
        <f>IFERROR(VLOOKUP(VLOOKUP(A2018,'Redoub FI (en entrée)'!B:N,7,0),Modificateurs!A$8:B$11,2,0),0)</f>
        <v>0</v>
      </c>
      <c r="L2018" s="16">
        <f>IFERROR(VLOOKUP(M2018,Modificateurs!D$1:E$94,2,0),0)</f>
        <v>0</v>
      </c>
      <c r="M2018" t="str">
        <f>VLOOKUP(A2018,'Fichier FI (en entrée)'!B:AH,16,0)&amp;" "&amp;VLOOKUP(A2018,'Fichier FI (en entrée)'!B:AH,20,0)&amp;" "&amp;VLOOKUP(A2018,'Fichier FI (en entrée)'!B:AH,27,0)&amp;" "&amp;VLOOKUP(A2018,'Fichier FI (en entrée)'!B:AH,29,0)</f>
        <v xml:space="preserve">   </v>
      </c>
      <c r="N2018" t="str">
        <f>VLOOKUP(A2018,'Fichier FI (en entrée)'!B:AH,8,0)</f>
        <v>Scolarisé en MC, FCIL, MGI, DAEU, MANN hors contrat,bac international</v>
      </c>
      <c r="O2018" t="b">
        <f>AND(C2018&gt;Synthèse!B$8,C2018&lt;Synthèse!B$10,NOT(Y2018))</f>
        <v>1</v>
      </c>
      <c r="Q2018" s="60">
        <f>ROUNDUP(C2018/(Synthèse!$B$4+Synthèse!$B$1)*8,0)</f>
        <v>6</v>
      </c>
      <c r="R2018" s="60">
        <f>IFERROR(VLOOKUP(A2018,'Evaluations (formulaire)'!A:P,6,0)+VLOOKUP(A2018,'Evaluations (formulaire)'!A:P,7,0),0)</f>
        <v>0</v>
      </c>
      <c r="S2018" s="60">
        <f>IFERROR(VLOOKUP(A2018,'Evaluations (formulaire)'!A:P,8,0),0)</f>
        <v>0</v>
      </c>
      <c r="T2018" s="60">
        <f>IF(AND(ISBLANK(P2018),Q2018&lt;=2),Synthèse!$B$41,IF(AND(ISBLANK(P2018),Q2018&gt;=7),Synthèse!$C$41,R2018+S2018))</f>
        <v>0</v>
      </c>
      <c r="U2018" s="60">
        <f t="shared" si="345"/>
        <v>9.19</v>
      </c>
      <c r="V2018" s="60">
        <f t="shared" si="346"/>
        <v>1110</v>
      </c>
      <c r="X2018" s="26">
        <v>401</v>
      </c>
      <c r="Y2018" s="26" t="b">
        <f>IFERROR(VLOOKUP(A2018,'Calculs FA (auto)'!A:O,15,0),FALSE)</f>
        <v>0</v>
      </c>
      <c r="Z2018" s="26">
        <f>IFERROR(VLOOKUP(A2018,'Evaluations (formulaire)'!A:M,9,0),0)</f>
        <v>0</v>
      </c>
      <c r="AA2018" s="135" t="b">
        <v>0</v>
      </c>
      <c r="AB2018" s="135" t="b">
        <v>0</v>
      </c>
      <c r="AC2018" s="135" t="b">
        <f t="shared" si="347"/>
        <v>0</v>
      </c>
      <c r="AD2018" s="135" t="b">
        <f t="shared" si="348"/>
        <v>0</v>
      </c>
      <c r="AE2018" s="135" t="b">
        <f t="shared" si="349"/>
        <v>1</v>
      </c>
      <c r="AF2018" s="135" t="b">
        <f>AND(AC2018,$V2018&lt;=Synthèse!$B$44)</f>
        <v>0</v>
      </c>
      <c r="AG2018" s="135" t="b">
        <f>AND(AD2018,$V2018&lt;=Synthèse!$B$44)</f>
        <v>0</v>
      </c>
      <c r="AH2018" s="135" t="b">
        <f>AND(AE2018,$V2018&lt;=Synthèse!$B$44)</f>
        <v>0</v>
      </c>
      <c r="AI2018" s="137" t="b">
        <v>0</v>
      </c>
      <c r="AJ2018" s="137" t="b">
        <v>0</v>
      </c>
      <c r="AK2018" s="137" t="b">
        <f t="shared" si="350"/>
        <v>0</v>
      </c>
      <c r="AL2018" s="137" t="b">
        <f t="shared" si="351"/>
        <v>0</v>
      </c>
      <c r="AM2018" s="137" t="b">
        <f>AND(AK2018,$V2018&lt;=Synthèse!$B$44)</f>
        <v>0</v>
      </c>
      <c r="AN2018" s="137" t="b">
        <f>AND(AL2018,$V2018&lt;=Synthèse!$B$44)</f>
        <v>0</v>
      </c>
    </row>
    <row r="2019" spans="1:40">
      <c r="A2019" s="17">
        <v>1167491</v>
      </c>
      <c r="B2019" t="str">
        <f ca="1">VLOOKUP(A2019,'Fichier FI (en entrée)'!B:AH,3,0)</f>
        <v>RCWUIGHHHK</v>
      </c>
      <c r="C2019">
        <f t="shared" si="342"/>
        <v>1540</v>
      </c>
      <c r="D2019">
        <f t="shared" si="352"/>
        <v>7.0000000000000284E-2</v>
      </c>
      <c r="E2019" s="14" t="str">
        <f>VLOOKUP(A2019,'Fichier FI (en entrée)'!B:AH,2,0)</f>
        <v>EV</v>
      </c>
      <c r="F2019" s="14" t="b">
        <f t="shared" si="343"/>
        <v>1</v>
      </c>
      <c r="G2019" s="14" t="b">
        <f>IFERROR(VLOOKUP(A2019,'Calculs FA (auto)'!A:F,6,0),FALSE)</f>
        <v>0</v>
      </c>
      <c r="H2019" s="14" t="b">
        <f t="shared" si="344"/>
        <v>0</v>
      </c>
      <c r="I2019" s="16">
        <f>IFERROR(VLOOKUP(A2019,'Moyennes FI (en entrée)'!B:N,7,0),"")</f>
        <v>12.07</v>
      </c>
      <c r="J2019" s="16">
        <f>IFERROR(VLOOKUP(VLOOKUP(A2019,'Fichier FI (en entrée)'!B:AH,33,0),Modificateurs!A$2:B$5,2,0),0)</f>
        <v>0</v>
      </c>
      <c r="K2019" s="16">
        <f>IFERROR(VLOOKUP(VLOOKUP(A2019,'Redoub FI (en entrée)'!B:N,7,0),Modificateurs!A$8:B$11,2,0),0)</f>
        <v>0</v>
      </c>
      <c r="L2019" s="16">
        <f>IFERROR(VLOOKUP(M2019,Modificateurs!D$1:E$94,2,0),0)</f>
        <v>-12</v>
      </c>
      <c r="M2019" t="str">
        <f>VLOOKUP(A2019,'Fichier FI (en entrée)'!B:AH,16,0)&amp;" "&amp;VLOOKUP(A2019,'Fichier FI (en entrée)'!B:AH,20,0)&amp;" "&amp;VLOOKUP(A2019,'Fichier FI (en entrée)'!B:AH,27,0)&amp;" "&amp;VLOOKUP(A2019,'Fichier FI (en entrée)'!B:AH,29,0)</f>
        <v xml:space="preserve">  Professionnelle Electrotechnique, énergie, équipements communicants</v>
      </c>
      <c r="N2019" t="str">
        <f>VLOOKUP(A2019,'Fichier FI (en entrée)'!B:AH,8,0)</f>
        <v>Scolarisé dans le supérieur en France</v>
      </c>
      <c r="O2019" t="b">
        <f>AND(C2019&gt;Synthèse!B$8,C2019&lt;Synthèse!B$10,NOT(Y2019))</f>
        <v>0</v>
      </c>
      <c r="Q2019" s="60">
        <f>ROUNDUP(C2019/(Synthèse!$B$4+Synthèse!$B$1)*8,0)</f>
        <v>8</v>
      </c>
      <c r="R2019" s="60">
        <f>IFERROR(VLOOKUP(A2019,'Evaluations (formulaire)'!A:P,6,0)+VLOOKUP(A2019,'Evaluations (formulaire)'!A:P,7,0),0)</f>
        <v>0</v>
      </c>
      <c r="S2019" s="60">
        <f>IFERROR(VLOOKUP(A2019,'Evaluations (formulaire)'!A:P,8,0),0)</f>
        <v>0</v>
      </c>
      <c r="T2019" s="60">
        <f>IF(AND(ISBLANK(P2019),Q2019&lt;=2),Synthèse!$B$41,IF(AND(ISBLANK(P2019),Q2019&gt;=7),Synthèse!$C$41,R2019+S2019))</f>
        <v>4.6296296296296294E-3</v>
      </c>
      <c r="U2019" s="60">
        <f t="shared" si="345"/>
        <v>7.4629629629629907E-2</v>
      </c>
      <c r="V2019" s="60">
        <f t="shared" si="346"/>
        <v>1539</v>
      </c>
      <c r="X2019" s="26">
        <v>1691</v>
      </c>
      <c r="Y2019" s="26" t="b">
        <f>IFERROR(VLOOKUP(A2019,'Calculs FA (auto)'!A:O,15,0),FALSE)</f>
        <v>0</v>
      </c>
      <c r="Z2019" s="26">
        <f>IFERROR(VLOOKUP(A2019,'Evaluations (formulaire)'!A:M,9,0),0)</f>
        <v>0</v>
      </c>
      <c r="AA2019" s="135" t="b">
        <v>0</v>
      </c>
      <c r="AB2019" s="135" t="b">
        <v>0</v>
      </c>
      <c r="AC2019" s="135" t="b">
        <f t="shared" si="347"/>
        <v>0</v>
      </c>
      <c r="AD2019" s="135" t="b">
        <f t="shared" si="348"/>
        <v>0</v>
      </c>
      <c r="AE2019" s="135" t="b">
        <f t="shared" si="349"/>
        <v>1</v>
      </c>
      <c r="AF2019" s="135" t="b">
        <f>AND(AC2019,$V2019&lt;=Synthèse!$B$44)</f>
        <v>0</v>
      </c>
      <c r="AG2019" s="135" t="b">
        <f>AND(AD2019,$V2019&lt;=Synthèse!$B$44)</f>
        <v>0</v>
      </c>
      <c r="AH2019" s="135" t="b">
        <f>AND(AE2019,$V2019&lt;=Synthèse!$B$44)</f>
        <v>0</v>
      </c>
      <c r="AI2019" s="137" t="b">
        <v>0</v>
      </c>
      <c r="AJ2019" s="137" t="b">
        <v>0</v>
      </c>
      <c r="AK2019" s="137" t="b">
        <f t="shared" si="350"/>
        <v>0</v>
      </c>
      <c r="AL2019" s="137" t="b">
        <f t="shared" si="351"/>
        <v>0</v>
      </c>
      <c r="AM2019" s="137" t="b">
        <f>AND(AK2019,$V2019&lt;=Synthèse!$B$44)</f>
        <v>0</v>
      </c>
      <c r="AN2019" s="137" t="b">
        <f>AND(AL2019,$V2019&lt;=Synthèse!$B$44)</f>
        <v>0</v>
      </c>
    </row>
    <row r="2020" spans="1:40">
      <c r="A2020" s="17">
        <v>1168472</v>
      </c>
      <c r="B2020" t="str">
        <f ca="1">VLOOKUP(A2020,'Fichier FI (en entrée)'!B:AH,3,0)</f>
        <v>TRJSHCYLLF</v>
      </c>
      <c r="C2020">
        <f t="shared" si="342"/>
        <v>2097</v>
      </c>
      <c r="D2020">
        <f t="shared" si="352"/>
        <v>-100</v>
      </c>
      <c r="E2020" s="14" t="str">
        <f>VLOOKUP(A2020,'Fichier FI (en entrée)'!B:AH,2,0)</f>
        <v>ENV</v>
      </c>
      <c r="F2020" s="14" t="b">
        <f t="shared" si="343"/>
        <v>0</v>
      </c>
      <c r="G2020" s="14" t="b">
        <f>IFERROR(VLOOKUP(A2020,'Calculs FA (auto)'!A:F,6,0),FALSE)</f>
        <v>0</v>
      </c>
      <c r="H2020" s="14" t="b">
        <f t="shared" si="344"/>
        <v>0</v>
      </c>
      <c r="I2020" s="16" t="str">
        <f>IFERROR(VLOOKUP(A2020,'Moyennes FI (en entrée)'!B:N,7,0),"")</f>
        <v/>
      </c>
      <c r="J2020" s="16">
        <f>IFERROR(VLOOKUP(VLOOKUP(A2020,'Fichier FI (en entrée)'!B:AH,33,0),Modificateurs!A$2:B$5,2,0),0)</f>
        <v>0</v>
      </c>
      <c r="K2020" s="16">
        <f>IFERROR(VLOOKUP(VLOOKUP(A2020,'Redoub FI (en entrée)'!B:N,7,0),Modificateurs!A$8:B$11,2,0),0)</f>
        <v>0</v>
      </c>
      <c r="L2020" s="16">
        <f>IFERROR(VLOOKUP(M2020,Modificateurs!D$1:E$94,2,0),0)</f>
        <v>0</v>
      </c>
      <c r="M2020" t="str">
        <f>VLOOKUP(A2020,'Fichier FI (en entrée)'!B:AH,16,0)&amp;" "&amp;VLOOKUP(A2020,'Fichier FI (en entrée)'!B:AH,20,0)&amp;" "&amp;VLOOKUP(A2020,'Fichier FI (en entrée)'!B:AH,27,0)&amp;" "&amp;VLOOKUP(A2020,'Fichier FI (en entrée)'!B:AH,29,0)</f>
        <v xml:space="preserve">   </v>
      </c>
      <c r="N2020" t="str">
        <f>VLOOKUP(A2020,'Fichier FI (en entrée)'!B:AH,8,0)</f>
        <v>Scolarisé dans le supérieur en France</v>
      </c>
      <c r="O2020" t="b">
        <f>AND(C2020&gt;Synthèse!B$8,C2020&lt;Synthèse!B$10,NOT(Y2020))</f>
        <v>0</v>
      </c>
      <c r="Q2020" s="60">
        <f>ROUNDUP(C2020/(Synthèse!$B$4+Synthèse!$B$1)*8,0)</f>
        <v>10</v>
      </c>
      <c r="R2020" s="60">
        <f>IFERROR(VLOOKUP(A2020,'Evaluations (formulaire)'!A:P,6,0)+VLOOKUP(A2020,'Evaluations (formulaire)'!A:P,7,0),0)</f>
        <v>0</v>
      </c>
      <c r="S2020" s="60">
        <f>IFERROR(VLOOKUP(A2020,'Evaluations (formulaire)'!A:P,8,0),0)</f>
        <v>0</v>
      </c>
      <c r="T2020" s="60">
        <f>IF(AND(ISBLANK(P2020),Q2020&lt;=2),Synthèse!$B$41,IF(AND(ISBLANK(P2020),Q2020&gt;=7),Synthèse!$C$41,R2020+S2020))</f>
        <v>4.6296296296296294E-3</v>
      </c>
      <c r="U2020" s="60">
        <f t="shared" si="345"/>
        <v>-99.995370370370367</v>
      </c>
      <c r="V2020" s="60">
        <f t="shared" si="346"/>
        <v>1983</v>
      </c>
      <c r="X2020" s="26">
        <v>3</v>
      </c>
      <c r="Y2020" s="26" t="b">
        <f>IFERROR(VLOOKUP(A2020,'Calculs FA (auto)'!A:O,15,0),FALSE)</f>
        <v>0</v>
      </c>
      <c r="Z2020" s="26">
        <f>IFERROR(VLOOKUP(A2020,'Evaluations (formulaire)'!A:M,9,0),0)</f>
        <v>0</v>
      </c>
      <c r="AA2020" s="135" t="b">
        <v>1</v>
      </c>
      <c r="AB2020" s="135" t="b">
        <v>0</v>
      </c>
      <c r="AC2020" s="135" t="b">
        <f t="shared" si="347"/>
        <v>0</v>
      </c>
      <c r="AD2020" s="135" t="b">
        <f t="shared" si="348"/>
        <v>0</v>
      </c>
      <c r="AE2020" s="135" t="b">
        <f t="shared" si="349"/>
        <v>0</v>
      </c>
      <c r="AF2020" s="135" t="b">
        <f>AND(AC2020,$V2020&lt;=Synthèse!$B$44)</f>
        <v>0</v>
      </c>
      <c r="AG2020" s="135" t="b">
        <f>AND(AD2020,$V2020&lt;=Synthèse!$B$44)</f>
        <v>0</v>
      </c>
      <c r="AH2020" s="135" t="b">
        <f>AND(AE2020,$V2020&lt;=Synthèse!$B$44)</f>
        <v>0</v>
      </c>
      <c r="AI2020" s="137" t="b">
        <v>0</v>
      </c>
      <c r="AJ2020" s="137" t="b">
        <v>1</v>
      </c>
      <c r="AK2020" s="137" t="b">
        <f t="shared" si="350"/>
        <v>0</v>
      </c>
      <c r="AL2020" s="137" t="b">
        <f t="shared" si="351"/>
        <v>0</v>
      </c>
      <c r="AM2020" s="137" t="b">
        <f>AND(AK2020,$V2020&lt;=Synthèse!$B$44)</f>
        <v>0</v>
      </c>
      <c r="AN2020" s="137" t="b">
        <f>AND(AL2020,$V2020&lt;=Synthèse!$B$44)</f>
        <v>0</v>
      </c>
    </row>
    <row r="2021" spans="1:40">
      <c r="A2021" s="17">
        <v>1169736</v>
      </c>
      <c r="B2021" t="str">
        <f ca="1">VLOOKUP(A2021,'Fichier FI (en entrée)'!B:AH,3,0)</f>
        <v>LVTUCVNXCK</v>
      </c>
      <c r="C2021">
        <f t="shared" si="342"/>
        <v>455</v>
      </c>
      <c r="D2021">
        <f t="shared" si="352"/>
        <v>13.67</v>
      </c>
      <c r="E2021" s="14" t="str">
        <f>VLOOKUP(A2021,'Fichier FI (en entrée)'!B:AH,2,0)</f>
        <v>EV</v>
      </c>
      <c r="F2021" s="14" t="b">
        <f t="shared" si="343"/>
        <v>1</v>
      </c>
      <c r="G2021" s="14" t="b">
        <f>IFERROR(VLOOKUP(A2021,'Calculs FA (auto)'!A:F,6,0),FALSE)</f>
        <v>0</v>
      </c>
      <c r="H2021" s="14" t="b">
        <f t="shared" si="344"/>
        <v>0</v>
      </c>
      <c r="I2021" s="16">
        <f>IFERROR(VLOOKUP(A2021,'Moyennes FI (en entrée)'!B:N,7,0),"")</f>
        <v>13.67</v>
      </c>
      <c r="J2021" s="16">
        <f>IFERROR(VLOOKUP(VLOOKUP(A2021,'Fichier FI (en entrée)'!B:AH,33,0),Modificateurs!A$2:B$5,2,0),0)</f>
        <v>0</v>
      </c>
      <c r="K2021" s="16">
        <f>IFERROR(VLOOKUP(VLOOKUP(A2021,'Redoub FI (en entrée)'!B:N,7,0),Modificateurs!A$8:B$11,2,0),0)</f>
        <v>0</v>
      </c>
      <c r="L2021" s="16">
        <f>IFERROR(VLOOKUP(M2021,Modificateurs!D$1:E$94,2,0),0)</f>
        <v>0</v>
      </c>
      <c r="M2021" t="str">
        <f>VLOOKUP(A2021,'Fichier FI (en entrée)'!B:AH,16,0)&amp;" "&amp;VLOOKUP(A2021,'Fichier FI (en entrée)'!B:AH,20,0)&amp;" "&amp;VLOOKUP(A2021,'Fichier FI (en entrée)'!B:AH,27,0)&amp;" "&amp;VLOOKUP(A2021,'Fichier FI (en entrée)'!B:AH,29,0)</f>
        <v xml:space="preserve">   </v>
      </c>
      <c r="N2021" t="str">
        <f>VLOOKUP(A2021,'Fichier FI (en entrée)'!B:AH,8,0)</f>
        <v>Scolarisé dans le secondaire à l'étranger</v>
      </c>
      <c r="O2021" t="b">
        <f>AND(C2021&gt;Synthèse!B$8,C2021&lt;Synthèse!B$10,NOT(Y2021))</f>
        <v>1</v>
      </c>
      <c r="Q2021" s="60">
        <f>ROUNDUP(C2021/(Synthèse!$B$4+Synthèse!$B$1)*8,0)</f>
        <v>3</v>
      </c>
      <c r="R2021" s="60">
        <f>IFERROR(VLOOKUP(A2021,'Evaluations (formulaire)'!A:P,6,0)+VLOOKUP(A2021,'Evaluations (formulaire)'!A:P,7,0),0)</f>
        <v>0</v>
      </c>
      <c r="S2021" s="60">
        <f>IFERROR(VLOOKUP(A2021,'Evaluations (formulaire)'!A:P,8,0),0)</f>
        <v>0</v>
      </c>
      <c r="T2021" s="60">
        <f>IF(AND(ISBLANK(P2021),Q2021&lt;=2),Synthèse!$B$41,IF(AND(ISBLANK(P2021),Q2021&gt;=7),Synthèse!$C$41,R2021+S2021))</f>
        <v>0</v>
      </c>
      <c r="U2021" s="60">
        <f t="shared" si="345"/>
        <v>13.67</v>
      </c>
      <c r="V2021" s="60">
        <f t="shared" si="346"/>
        <v>455</v>
      </c>
      <c r="X2021" s="26">
        <v>1280</v>
      </c>
      <c r="Y2021" s="26" t="b">
        <f>IFERROR(VLOOKUP(A2021,'Calculs FA (auto)'!A:O,15,0),FALSE)</f>
        <v>0</v>
      </c>
      <c r="Z2021" s="26">
        <f>IFERROR(VLOOKUP(A2021,'Evaluations (formulaire)'!A:M,9,0),0)</f>
        <v>0</v>
      </c>
      <c r="AA2021" s="135" t="b">
        <v>1</v>
      </c>
      <c r="AB2021" s="135" t="b">
        <v>0</v>
      </c>
      <c r="AC2021" s="135" t="b">
        <f t="shared" si="347"/>
        <v>1</v>
      </c>
      <c r="AD2021" s="135" t="b">
        <f t="shared" si="348"/>
        <v>0</v>
      </c>
      <c r="AE2021" s="135" t="b">
        <f t="shared" si="349"/>
        <v>0</v>
      </c>
      <c r="AF2021" s="135" t="b">
        <f>AND(AC2021,$V2021&lt;=Synthèse!$B$44)</f>
        <v>1</v>
      </c>
      <c r="AG2021" s="135" t="b">
        <f>AND(AD2021,$V2021&lt;=Synthèse!$B$44)</f>
        <v>0</v>
      </c>
      <c r="AH2021" s="135" t="b">
        <f>AND(AE2021,$V2021&lt;=Synthèse!$B$44)</f>
        <v>0</v>
      </c>
      <c r="AI2021" s="137" t="b">
        <v>0</v>
      </c>
      <c r="AJ2021" s="137" t="b">
        <v>1</v>
      </c>
      <c r="AK2021" s="137" t="b">
        <f t="shared" si="350"/>
        <v>0</v>
      </c>
      <c r="AL2021" s="137" t="b">
        <f t="shared" si="351"/>
        <v>1</v>
      </c>
      <c r="AM2021" s="137" t="b">
        <f>AND(AK2021,$V2021&lt;=Synthèse!$B$44)</f>
        <v>0</v>
      </c>
      <c r="AN2021" s="137" t="b">
        <f>AND(AL2021,$V2021&lt;=Synthèse!$B$44)</f>
        <v>1</v>
      </c>
    </row>
    <row r="2022" spans="1:40">
      <c r="A2022" s="17">
        <v>1171074</v>
      </c>
      <c r="B2022" t="str">
        <f ca="1">VLOOKUP(A2022,'Fichier FI (en entrée)'!B:AH,3,0)</f>
        <v>XVCCERQAIQ</v>
      </c>
      <c r="C2022">
        <f t="shared" si="342"/>
        <v>2097</v>
      </c>
      <c r="D2022">
        <f t="shared" si="352"/>
        <v>-100</v>
      </c>
      <c r="E2022" s="14" t="str">
        <f>VLOOKUP(A2022,'Fichier FI (en entrée)'!B:AH,2,0)</f>
        <v>ENV</v>
      </c>
      <c r="F2022" s="14" t="b">
        <f t="shared" si="343"/>
        <v>0</v>
      </c>
      <c r="G2022" s="14" t="b">
        <f>IFERROR(VLOOKUP(A2022,'Calculs FA (auto)'!A:F,6,0),FALSE)</f>
        <v>0</v>
      </c>
      <c r="H2022" s="14" t="b">
        <f t="shared" si="344"/>
        <v>0</v>
      </c>
      <c r="I2022" s="16" t="str">
        <f>IFERROR(VLOOKUP(A2022,'Moyennes FI (en entrée)'!B:N,7,0),"")</f>
        <v/>
      </c>
      <c r="J2022" s="16">
        <f>IFERROR(VLOOKUP(VLOOKUP(A2022,'Fichier FI (en entrée)'!B:AH,33,0),Modificateurs!A$2:B$5,2,0),0)</f>
        <v>0</v>
      </c>
      <c r="K2022" s="16">
        <f>IFERROR(VLOOKUP(VLOOKUP(A2022,'Redoub FI (en entrée)'!B:N,7,0),Modificateurs!A$8:B$11,2,0),0)</f>
        <v>0</v>
      </c>
      <c r="L2022" s="16">
        <f>IFERROR(VLOOKUP(M2022,Modificateurs!D$1:E$94,2,0),0)</f>
        <v>0</v>
      </c>
      <c r="M2022" t="str">
        <f>VLOOKUP(A2022,'Fichier FI (en entrée)'!B:AH,16,0)&amp;" "&amp;VLOOKUP(A2022,'Fichier FI (en entrée)'!B:AH,20,0)&amp;" "&amp;VLOOKUP(A2022,'Fichier FI (en entrée)'!B:AH,27,0)&amp;" "&amp;VLOOKUP(A2022,'Fichier FI (en entrée)'!B:AH,29,0)</f>
        <v xml:space="preserve">   </v>
      </c>
      <c r="N2022" t="str">
        <f>VLOOKUP(A2022,'Fichier FI (en entrée)'!B:AH,8,0)</f>
        <v>Non scolarisé</v>
      </c>
      <c r="O2022" t="b">
        <f>AND(C2022&gt;Synthèse!B$8,C2022&lt;Synthèse!B$10,NOT(Y2022))</f>
        <v>0</v>
      </c>
      <c r="Q2022" s="60">
        <f>ROUNDUP(C2022/(Synthèse!$B$4+Synthèse!$B$1)*8,0)</f>
        <v>10</v>
      </c>
      <c r="R2022" s="60">
        <f>IFERROR(VLOOKUP(A2022,'Evaluations (formulaire)'!A:P,6,0)+VLOOKUP(A2022,'Evaluations (formulaire)'!A:P,7,0),0)</f>
        <v>0</v>
      </c>
      <c r="S2022" s="60">
        <f>IFERROR(VLOOKUP(A2022,'Evaluations (formulaire)'!A:P,8,0),0)</f>
        <v>0</v>
      </c>
      <c r="T2022" s="60">
        <f>IF(AND(ISBLANK(P2022),Q2022&lt;=2),Synthèse!$B$41,IF(AND(ISBLANK(P2022),Q2022&gt;=7),Synthèse!$C$41,R2022+S2022))</f>
        <v>4.6296296296296294E-3</v>
      </c>
      <c r="U2022" s="60">
        <f t="shared" si="345"/>
        <v>-99.995370370370367</v>
      </c>
      <c r="V2022" s="60">
        <f t="shared" si="346"/>
        <v>1983</v>
      </c>
      <c r="X2022" s="26">
        <v>1128</v>
      </c>
      <c r="Y2022" s="26" t="b">
        <f>IFERROR(VLOOKUP(A2022,'Calculs FA (auto)'!A:O,15,0),FALSE)</f>
        <v>0</v>
      </c>
      <c r="Z2022" s="26">
        <f>IFERROR(VLOOKUP(A2022,'Evaluations (formulaire)'!A:M,9,0),0)</f>
        <v>0</v>
      </c>
      <c r="AA2022" s="135" t="b">
        <v>0</v>
      </c>
      <c r="AB2022" s="135" t="b">
        <v>0</v>
      </c>
      <c r="AC2022" s="135" t="b">
        <f t="shared" si="347"/>
        <v>0</v>
      </c>
      <c r="AD2022" s="135" t="b">
        <f t="shared" si="348"/>
        <v>0</v>
      </c>
      <c r="AE2022" s="135" t="b">
        <f t="shared" si="349"/>
        <v>0</v>
      </c>
      <c r="AF2022" s="135" t="b">
        <f>AND(AC2022,$V2022&lt;=Synthèse!$B$44)</f>
        <v>0</v>
      </c>
      <c r="AG2022" s="135" t="b">
        <f>AND(AD2022,$V2022&lt;=Synthèse!$B$44)</f>
        <v>0</v>
      </c>
      <c r="AH2022" s="135" t="b">
        <f>AND(AE2022,$V2022&lt;=Synthèse!$B$44)</f>
        <v>0</v>
      </c>
      <c r="AI2022" s="137" t="b">
        <v>0</v>
      </c>
      <c r="AJ2022" s="137" t="b">
        <v>0</v>
      </c>
      <c r="AK2022" s="137" t="b">
        <f t="shared" si="350"/>
        <v>0</v>
      </c>
      <c r="AL2022" s="137" t="b">
        <f t="shared" si="351"/>
        <v>0</v>
      </c>
      <c r="AM2022" s="137" t="b">
        <f>AND(AK2022,$V2022&lt;=Synthèse!$B$44)</f>
        <v>0</v>
      </c>
      <c r="AN2022" s="137" t="b">
        <f>AND(AL2022,$V2022&lt;=Synthèse!$B$44)</f>
        <v>0</v>
      </c>
    </row>
    <row r="2023" spans="1:40">
      <c r="A2023" s="17">
        <v>1171112</v>
      </c>
      <c r="B2023" t="str">
        <f ca="1">VLOOKUP(A2023,'Fichier FI (en entrée)'!B:AH,3,0)</f>
        <v>SKXITGFMTJ</v>
      </c>
      <c r="C2023">
        <f t="shared" si="342"/>
        <v>1406</v>
      </c>
      <c r="D2023">
        <f t="shared" si="352"/>
        <v>3.4700000000000006</v>
      </c>
      <c r="E2023" s="14" t="str">
        <f>VLOOKUP(A2023,'Fichier FI (en entrée)'!B:AH,2,0)</f>
        <v>EV</v>
      </c>
      <c r="F2023" s="14" t="b">
        <f t="shared" si="343"/>
        <v>1</v>
      </c>
      <c r="G2023" s="14" t="b">
        <f>IFERROR(VLOOKUP(A2023,'Calculs FA (auto)'!A:F,6,0),FALSE)</f>
        <v>0</v>
      </c>
      <c r="H2023" s="14" t="b">
        <f t="shared" si="344"/>
        <v>0</v>
      </c>
      <c r="I2023" s="16">
        <f>IFERROR(VLOOKUP(A2023,'Moyennes FI (en entrée)'!B:N,7,0),"")</f>
        <v>9.4700000000000006</v>
      </c>
      <c r="J2023" s="16">
        <f>IFERROR(VLOOKUP(VLOOKUP(A2023,'Fichier FI (en entrée)'!B:AH,33,0),Modificateurs!A$2:B$5,2,0),0)</f>
        <v>0</v>
      </c>
      <c r="K2023" s="16">
        <f>IFERROR(VLOOKUP(VLOOKUP(A2023,'Redoub FI (en entrée)'!B:N,7,0),Modificateurs!A$8:B$11,2,0),0)</f>
        <v>0</v>
      </c>
      <c r="L2023" s="16">
        <f>IFERROR(VLOOKUP(M2023,Modificateurs!D$1:E$94,2,0),0)</f>
        <v>-6</v>
      </c>
      <c r="M2023" t="str">
        <f>VLOOKUP(A2023,'Fichier FI (en entrée)'!B:AH,16,0)&amp;" "&amp;VLOOKUP(A2023,'Fichier FI (en entrée)'!B:AH,20,0)&amp;" "&amp;VLOOKUP(A2023,'Fichier FI (en entrée)'!B:AH,27,0)&amp;" "&amp;VLOOKUP(A2023,'Fichier FI (en entrée)'!B:AH,29,0)</f>
        <v xml:space="preserve">  Economique et social Economie approfondie</v>
      </c>
      <c r="N2023" t="str">
        <f>VLOOKUP(A2023,'Fichier FI (en entrée)'!B:AH,8,0)</f>
        <v>Scolarisé dans le supérieur en France</v>
      </c>
      <c r="O2023" t="b">
        <f>AND(C2023&gt;Synthèse!B$8,C2023&lt;Synthèse!B$10,NOT(Y2023))</f>
        <v>0</v>
      </c>
      <c r="Q2023" s="60">
        <f>ROUNDUP(C2023/(Synthèse!$B$4+Synthèse!$B$1)*8,0)</f>
        <v>7</v>
      </c>
      <c r="R2023" s="60">
        <f>IFERROR(VLOOKUP(A2023,'Evaluations (formulaire)'!A:P,6,0)+VLOOKUP(A2023,'Evaluations (formulaire)'!A:P,7,0),0)</f>
        <v>0</v>
      </c>
      <c r="S2023" s="60">
        <f>IFERROR(VLOOKUP(A2023,'Evaluations (formulaire)'!A:P,8,0),0)</f>
        <v>0</v>
      </c>
      <c r="T2023" s="60">
        <f>IF(AND(ISBLANK(P2023),Q2023&lt;=2),Synthèse!$B$41,IF(AND(ISBLANK(P2023),Q2023&gt;=7),Synthèse!$C$41,R2023+S2023))</f>
        <v>4.6296296296296294E-3</v>
      </c>
      <c r="U2023" s="60">
        <f t="shared" si="345"/>
        <v>3.4746296296296304</v>
      </c>
      <c r="V2023" s="60">
        <f t="shared" si="346"/>
        <v>1405</v>
      </c>
      <c r="X2023" s="26">
        <v>596</v>
      </c>
      <c r="Y2023" s="26" t="b">
        <f>IFERROR(VLOOKUP(A2023,'Calculs FA (auto)'!A:O,15,0),FALSE)</f>
        <v>0</v>
      </c>
      <c r="Z2023" s="26">
        <f>IFERROR(VLOOKUP(A2023,'Evaluations (formulaire)'!A:M,9,0),0)</f>
        <v>0</v>
      </c>
      <c r="AA2023" s="135" t="b">
        <v>1</v>
      </c>
      <c r="AB2023" s="135" t="b">
        <v>0</v>
      </c>
      <c r="AC2023" s="135" t="b">
        <f t="shared" si="347"/>
        <v>1</v>
      </c>
      <c r="AD2023" s="135" t="b">
        <f t="shared" si="348"/>
        <v>0</v>
      </c>
      <c r="AE2023" s="135" t="b">
        <f t="shared" si="349"/>
        <v>0</v>
      </c>
      <c r="AF2023" s="135" t="b">
        <f>AND(AC2023,$V2023&lt;=Synthèse!$B$44)</f>
        <v>0</v>
      </c>
      <c r="AG2023" s="135" t="b">
        <f>AND(AD2023,$V2023&lt;=Synthèse!$B$44)</f>
        <v>0</v>
      </c>
      <c r="AH2023" s="135" t="b">
        <f>AND(AE2023,$V2023&lt;=Synthèse!$B$44)</f>
        <v>0</v>
      </c>
      <c r="AI2023" s="137" t="b">
        <v>0</v>
      </c>
      <c r="AJ2023" s="137" t="b">
        <v>1</v>
      </c>
      <c r="AK2023" s="137" t="b">
        <f t="shared" si="350"/>
        <v>0</v>
      </c>
      <c r="AL2023" s="137" t="b">
        <f t="shared" si="351"/>
        <v>1</v>
      </c>
      <c r="AM2023" s="137" t="b">
        <f>AND(AK2023,$V2023&lt;=Synthèse!$B$44)</f>
        <v>0</v>
      </c>
      <c r="AN2023" s="137" t="b">
        <f>AND(AL2023,$V2023&lt;=Synthèse!$B$44)</f>
        <v>0</v>
      </c>
    </row>
    <row r="2024" spans="1:40">
      <c r="A2024" s="17">
        <v>1172291</v>
      </c>
      <c r="B2024" t="str">
        <f ca="1">VLOOKUP(A2024,'Fichier FI (en entrée)'!B:AH,3,0)</f>
        <v>ZLSRDQSPBY</v>
      </c>
      <c r="C2024">
        <f t="shared" si="342"/>
        <v>1093</v>
      </c>
      <c r="D2024">
        <f t="shared" si="352"/>
        <v>9.41</v>
      </c>
      <c r="E2024" s="14" t="str">
        <f>VLOOKUP(A2024,'Fichier FI (en entrée)'!B:AH,2,0)</f>
        <v>EV</v>
      </c>
      <c r="F2024" s="14" t="b">
        <f t="shared" si="343"/>
        <v>1</v>
      </c>
      <c r="G2024" s="14" t="b">
        <f>IFERROR(VLOOKUP(A2024,'Calculs FA (auto)'!A:F,6,0),FALSE)</f>
        <v>1</v>
      </c>
      <c r="H2024" s="14" t="b">
        <f t="shared" si="344"/>
        <v>1</v>
      </c>
      <c r="I2024" s="16">
        <f>IFERROR(VLOOKUP(A2024,'Moyennes FI (en entrée)'!B:N,7,0),"")</f>
        <v>8.41</v>
      </c>
      <c r="J2024" s="16">
        <f>IFERROR(VLOOKUP(VLOOKUP(A2024,'Fichier FI (en entrée)'!B:AH,33,0),Modificateurs!A$2:B$5,2,0),0)</f>
        <v>0</v>
      </c>
      <c r="K2024" s="16">
        <f>IFERROR(VLOOKUP(VLOOKUP(A2024,'Redoub FI (en entrée)'!B:N,7,0),Modificateurs!A$8:B$11,2,0),0)</f>
        <v>0</v>
      </c>
      <c r="L2024" s="16">
        <f>IFERROR(VLOOKUP(M2024,Modificateurs!D$1:E$94,2,0),0)</f>
        <v>1</v>
      </c>
      <c r="M2024" t="str">
        <f>VLOOKUP(A2024,'Fichier FI (en entrée)'!B:AH,16,0)&amp;" "&amp;VLOOKUP(A2024,'Fichier FI (en entrée)'!B:AH,20,0)&amp;" "&amp;VLOOKUP(A2024,'Fichier FI (en entrée)'!B:AH,27,0)&amp;" "&amp;VLOOKUP(A2024,'Fichier FI (en entrée)'!B:AH,29,0)</f>
        <v xml:space="preserve">  Scientifique Pas de spécialité (S.I)</v>
      </c>
      <c r="N2024" t="str">
        <f>VLOOKUP(A2024,'Fichier FI (en entrée)'!B:AH,8,0)</f>
        <v>Scolarisé dans le supérieur en France</v>
      </c>
      <c r="O2024" t="b">
        <f>AND(C2024&gt;Synthèse!B$8,C2024&lt;Synthèse!B$10,NOT(Y2024))</f>
        <v>0</v>
      </c>
      <c r="Q2024" s="60">
        <f>ROUNDUP(C2024/(Synthèse!$B$4+Synthèse!$B$1)*8,0)</f>
        <v>6</v>
      </c>
      <c r="R2024" s="60">
        <f>IFERROR(VLOOKUP(A2024,'Evaluations (formulaire)'!A:P,6,0)+VLOOKUP(A2024,'Evaluations (formulaire)'!A:P,7,0),0)</f>
        <v>0</v>
      </c>
      <c r="S2024" s="60">
        <f>IFERROR(VLOOKUP(A2024,'Evaluations (formulaire)'!A:P,8,0),0)</f>
        <v>0</v>
      </c>
      <c r="T2024" s="60">
        <f>IF(AND(ISBLANK(P2024),Q2024&lt;=2),Synthèse!$B$41,IF(AND(ISBLANK(P2024),Q2024&gt;=7),Synthèse!$C$41,R2024+S2024))</f>
        <v>0</v>
      </c>
      <c r="U2024" s="60">
        <f t="shared" si="345"/>
        <v>9.41</v>
      </c>
      <c r="V2024" s="60">
        <f t="shared" si="346"/>
        <v>1091</v>
      </c>
      <c r="X2024" s="26">
        <v>1341</v>
      </c>
      <c r="Y2024" s="26" t="b">
        <f>IFERROR(VLOOKUP(A2024,'Calculs FA (auto)'!A:O,15,0),FALSE)</f>
        <v>1</v>
      </c>
      <c r="Z2024" s="26">
        <f>IFERROR(VLOOKUP(A2024,'Evaluations (formulaire)'!A:M,9,0),0)</f>
        <v>0</v>
      </c>
      <c r="AA2024" s="135" t="b">
        <v>1</v>
      </c>
      <c r="AB2024" s="135" t="b">
        <v>0</v>
      </c>
      <c r="AC2024" s="135" t="b">
        <f t="shared" si="347"/>
        <v>1</v>
      </c>
      <c r="AD2024" s="135" t="b">
        <f t="shared" si="348"/>
        <v>0</v>
      </c>
      <c r="AE2024" s="135" t="b">
        <f t="shared" si="349"/>
        <v>0</v>
      </c>
      <c r="AF2024" s="135" t="b">
        <f>AND(AC2024,$V2024&lt;=Synthèse!$B$44)</f>
        <v>0</v>
      </c>
      <c r="AG2024" s="135" t="b">
        <f>AND(AD2024,$V2024&lt;=Synthèse!$B$44)</f>
        <v>0</v>
      </c>
      <c r="AH2024" s="135" t="b">
        <f>AND(AE2024,$V2024&lt;=Synthèse!$B$44)</f>
        <v>0</v>
      </c>
      <c r="AI2024" s="137" t="b">
        <v>0</v>
      </c>
      <c r="AJ2024" s="137" t="b">
        <v>1</v>
      </c>
      <c r="AK2024" s="137" t="b">
        <f t="shared" si="350"/>
        <v>0</v>
      </c>
      <c r="AL2024" s="137" t="b">
        <f t="shared" si="351"/>
        <v>1</v>
      </c>
      <c r="AM2024" s="137" t="b">
        <f>AND(AK2024,$V2024&lt;=Synthèse!$B$44)</f>
        <v>0</v>
      </c>
      <c r="AN2024" s="137" t="b">
        <f>AND(AL2024,$V2024&lt;=Synthèse!$B$44)</f>
        <v>0</v>
      </c>
    </row>
    <row r="2025" spans="1:40">
      <c r="A2025" s="17">
        <v>1172852</v>
      </c>
      <c r="B2025" t="str">
        <f ca="1">VLOOKUP(A2025,'Fichier FI (en entrée)'!B:AH,3,0)</f>
        <v>YOFUZQXHBQ</v>
      </c>
      <c r="C2025">
        <f t="shared" si="342"/>
        <v>389</v>
      </c>
      <c r="D2025">
        <f t="shared" si="352"/>
        <v>14.17</v>
      </c>
      <c r="E2025" s="14" t="str">
        <f>VLOOKUP(A2025,'Fichier FI (en entrée)'!B:AH,2,0)</f>
        <v>EV</v>
      </c>
      <c r="F2025" s="14" t="b">
        <f t="shared" si="343"/>
        <v>1</v>
      </c>
      <c r="G2025" s="14" t="b">
        <f>IFERROR(VLOOKUP(A2025,'Calculs FA (auto)'!A:F,6,0),FALSE)</f>
        <v>0</v>
      </c>
      <c r="H2025" s="14" t="b">
        <f t="shared" si="344"/>
        <v>0</v>
      </c>
      <c r="I2025" s="16">
        <f>IFERROR(VLOOKUP(A2025,'Moyennes FI (en entrée)'!B:N,7,0),"")</f>
        <v>12.17</v>
      </c>
      <c r="J2025" s="16">
        <f>IFERROR(VLOOKUP(VLOOKUP(A2025,'Fichier FI (en entrée)'!B:AH,33,0),Modificateurs!A$2:B$5,2,0),0)</f>
        <v>0</v>
      </c>
      <c r="K2025" s="16">
        <f>IFERROR(VLOOKUP(VLOOKUP(A2025,'Redoub FI (en entrée)'!B:N,7,0),Modificateurs!A$8:B$11,2,0),0)</f>
        <v>0</v>
      </c>
      <c r="L2025" s="16">
        <f>IFERROR(VLOOKUP(M2025,Modificateurs!D$1:E$94,2,0),0)</f>
        <v>2</v>
      </c>
      <c r="M2025" t="str">
        <f>VLOOKUP(A2025,'Fichier FI (en entrée)'!B:AH,16,0)&amp;" "&amp;VLOOKUP(A2025,'Fichier FI (en entrée)'!B:AH,20,0)&amp;" "&amp;VLOOKUP(A2025,'Fichier FI (en entrée)'!B:AH,27,0)&amp;" "&amp;VLOOKUP(A2025,'Fichier FI (en entrée)'!B:AH,29,0)</f>
        <v xml:space="preserve">  Scientifique Physique-chimie</v>
      </c>
      <c r="N2025" t="str">
        <f>VLOOKUP(A2025,'Fichier FI (en entrée)'!B:AH,8,0)</f>
        <v>Scolarisé dans le supérieur en France</v>
      </c>
      <c r="O2025" t="b">
        <f>AND(C2025&gt;Synthèse!B$8,C2025&lt;Synthèse!B$10,NOT(Y2025))</f>
        <v>0</v>
      </c>
      <c r="Q2025" s="60">
        <f>ROUNDUP(C2025/(Synthèse!$B$4+Synthèse!$B$1)*8,0)</f>
        <v>2</v>
      </c>
      <c r="R2025" s="60">
        <f>IFERROR(VLOOKUP(A2025,'Evaluations (formulaire)'!A:P,6,0)+VLOOKUP(A2025,'Evaluations (formulaire)'!A:P,7,0),0)</f>
        <v>0</v>
      </c>
      <c r="S2025" s="60">
        <f>IFERROR(VLOOKUP(A2025,'Evaluations (formulaire)'!A:P,8,0),0)</f>
        <v>0</v>
      </c>
      <c r="T2025" s="60">
        <f>IF(AND(ISBLANK(P2025),Q2025&lt;=2),Synthèse!$B$41,IF(AND(ISBLANK(P2025),Q2025&gt;=7),Synthèse!$C$41,R2025+S2025))</f>
        <v>4.6511627906976744E-3</v>
      </c>
      <c r="U2025" s="60">
        <f t="shared" si="345"/>
        <v>14.174651162790697</v>
      </c>
      <c r="V2025" s="60">
        <f t="shared" si="346"/>
        <v>389</v>
      </c>
      <c r="X2025" s="26">
        <v>1141</v>
      </c>
      <c r="Y2025" s="26" t="b">
        <f>IFERROR(VLOOKUP(A2025,'Calculs FA (auto)'!A:O,15,0),FALSE)</f>
        <v>0</v>
      </c>
      <c r="Z2025" s="26">
        <f>IFERROR(VLOOKUP(A2025,'Evaluations (formulaire)'!A:M,9,0),0)</f>
        <v>0</v>
      </c>
      <c r="AA2025" s="135" t="b">
        <v>1</v>
      </c>
      <c r="AB2025" s="135" t="b">
        <v>0</v>
      </c>
      <c r="AC2025" s="135" t="b">
        <f t="shared" si="347"/>
        <v>1</v>
      </c>
      <c r="AD2025" s="135" t="b">
        <f t="shared" si="348"/>
        <v>0</v>
      </c>
      <c r="AE2025" s="135" t="b">
        <f t="shared" si="349"/>
        <v>0</v>
      </c>
      <c r="AF2025" s="135" t="b">
        <f>AND(AC2025,$V2025&lt;=Synthèse!$B$44)</f>
        <v>1</v>
      </c>
      <c r="AG2025" s="135" t="b">
        <f>AND(AD2025,$V2025&lt;=Synthèse!$B$44)</f>
        <v>0</v>
      </c>
      <c r="AH2025" s="135" t="b">
        <f>AND(AE2025,$V2025&lt;=Synthèse!$B$44)</f>
        <v>0</v>
      </c>
      <c r="AI2025" s="137" t="b">
        <v>0</v>
      </c>
      <c r="AJ2025" s="137" t="b">
        <v>1</v>
      </c>
      <c r="AK2025" s="137" t="b">
        <f t="shared" si="350"/>
        <v>0</v>
      </c>
      <c r="AL2025" s="137" t="b">
        <f t="shared" si="351"/>
        <v>1</v>
      </c>
      <c r="AM2025" s="137" t="b">
        <f>AND(AK2025,$V2025&lt;=Synthèse!$B$44)</f>
        <v>0</v>
      </c>
      <c r="AN2025" s="137" t="b">
        <f>AND(AL2025,$V2025&lt;=Synthèse!$B$44)</f>
        <v>1</v>
      </c>
    </row>
    <row r="2026" spans="1:40">
      <c r="A2026" s="17">
        <v>1173722</v>
      </c>
      <c r="B2026" t="str">
        <f ca="1">VLOOKUP(A2026,'Fichier FI (en entrée)'!B:AH,3,0)</f>
        <v>HGHQORQRGJ</v>
      </c>
      <c r="C2026">
        <f t="shared" si="342"/>
        <v>827</v>
      </c>
      <c r="D2026">
        <f t="shared" si="352"/>
        <v>11.54</v>
      </c>
      <c r="E2026" s="14" t="str">
        <f>VLOOKUP(A2026,'Fichier FI (en entrée)'!B:AH,2,0)</f>
        <v>EV</v>
      </c>
      <c r="F2026" s="14" t="b">
        <f t="shared" si="343"/>
        <v>1</v>
      </c>
      <c r="G2026" s="14" t="b">
        <f>IFERROR(VLOOKUP(A2026,'Calculs FA (auto)'!A:F,6,0),FALSE)</f>
        <v>0</v>
      </c>
      <c r="H2026" s="14" t="b">
        <f t="shared" si="344"/>
        <v>0</v>
      </c>
      <c r="I2026" s="16">
        <f>IFERROR(VLOOKUP(A2026,'Moyennes FI (en entrée)'!B:N,7,0),"")</f>
        <v>10.54</v>
      </c>
      <c r="J2026" s="16">
        <f>IFERROR(VLOOKUP(VLOOKUP(A2026,'Fichier FI (en entrée)'!B:AH,33,0),Modificateurs!A$2:B$5,2,0),0)</f>
        <v>0</v>
      </c>
      <c r="K2026" s="16">
        <f>IFERROR(VLOOKUP(VLOOKUP(A2026,'Redoub FI (en entrée)'!B:N,7,0),Modificateurs!A$8:B$11,2,0),0)</f>
        <v>0</v>
      </c>
      <c r="L2026" s="16">
        <f>IFERROR(VLOOKUP(M2026,Modificateurs!D$1:E$94,2,0),0)</f>
        <v>1</v>
      </c>
      <c r="M2026" t="str">
        <f>VLOOKUP(A2026,'Fichier FI (en entrée)'!B:AH,16,0)&amp;" "&amp;VLOOKUP(A2026,'Fichier FI (en entrée)'!B:AH,20,0)&amp;" "&amp;VLOOKUP(A2026,'Fichier FI (en entrée)'!B:AH,27,0)&amp;" "&amp;VLOOKUP(A2026,'Fichier FI (en entrée)'!B:AH,29,0)</f>
        <v xml:space="preserve">  Scientifique Sciences de la vie et de la terre</v>
      </c>
      <c r="N2026" t="str">
        <f>VLOOKUP(A2026,'Fichier FI (en entrée)'!B:AH,8,0)</f>
        <v>Scolarisé dans le supérieur en France</v>
      </c>
      <c r="O2026" t="b">
        <f>AND(C2026&gt;Synthèse!B$8,C2026&lt;Synthèse!B$10,NOT(Y2026))</f>
        <v>1</v>
      </c>
      <c r="Q2026" s="60">
        <f>ROUNDUP(C2026/(Synthèse!$B$4+Synthèse!$B$1)*8,0)</f>
        <v>4</v>
      </c>
      <c r="R2026" s="60">
        <f>IFERROR(VLOOKUP(A2026,'Evaluations (formulaire)'!A:P,6,0)+VLOOKUP(A2026,'Evaluations (formulaire)'!A:P,7,0),0)</f>
        <v>0</v>
      </c>
      <c r="S2026" s="60">
        <f>IFERROR(VLOOKUP(A2026,'Evaluations (formulaire)'!A:P,8,0),0)</f>
        <v>0</v>
      </c>
      <c r="T2026" s="60">
        <f>IF(AND(ISBLANK(P2026),Q2026&lt;=2),Synthèse!$B$41,IF(AND(ISBLANK(P2026),Q2026&gt;=7),Synthèse!$C$41,R2026+S2026))</f>
        <v>0</v>
      </c>
      <c r="U2026" s="60">
        <f t="shared" si="345"/>
        <v>11.54</v>
      </c>
      <c r="V2026" s="60">
        <f t="shared" si="346"/>
        <v>827</v>
      </c>
      <c r="X2026" s="26">
        <v>1071</v>
      </c>
      <c r="Y2026" s="26" t="b">
        <f>IFERROR(VLOOKUP(A2026,'Calculs FA (auto)'!A:O,15,0),FALSE)</f>
        <v>0</v>
      </c>
      <c r="Z2026" s="26">
        <f>IFERROR(VLOOKUP(A2026,'Evaluations (formulaire)'!A:M,9,0),0)</f>
        <v>0</v>
      </c>
      <c r="AA2026" s="135" t="b">
        <v>1</v>
      </c>
      <c r="AB2026" s="135" t="b">
        <v>0</v>
      </c>
      <c r="AC2026" s="135" t="b">
        <f t="shared" si="347"/>
        <v>1</v>
      </c>
      <c r="AD2026" s="135" t="b">
        <f t="shared" si="348"/>
        <v>0</v>
      </c>
      <c r="AE2026" s="135" t="b">
        <f t="shared" si="349"/>
        <v>0</v>
      </c>
      <c r="AF2026" s="135" t="b">
        <f>AND(AC2026,$V2026&lt;=Synthèse!$B$44)</f>
        <v>0</v>
      </c>
      <c r="AG2026" s="135" t="b">
        <f>AND(AD2026,$V2026&lt;=Synthèse!$B$44)</f>
        <v>0</v>
      </c>
      <c r="AH2026" s="135" t="b">
        <f>AND(AE2026,$V2026&lt;=Synthèse!$B$44)</f>
        <v>0</v>
      </c>
      <c r="AI2026" s="137" t="b">
        <v>0</v>
      </c>
      <c r="AJ2026" s="137" t="b">
        <v>1</v>
      </c>
      <c r="AK2026" s="137" t="b">
        <f t="shared" si="350"/>
        <v>0</v>
      </c>
      <c r="AL2026" s="137" t="b">
        <f t="shared" si="351"/>
        <v>1</v>
      </c>
      <c r="AM2026" s="137" t="b">
        <f>AND(AK2026,$V2026&lt;=Synthèse!$B$44)</f>
        <v>0</v>
      </c>
      <c r="AN2026" s="137" t="b">
        <f>AND(AL2026,$V2026&lt;=Synthèse!$B$44)</f>
        <v>0</v>
      </c>
    </row>
    <row r="2027" spans="1:40">
      <c r="A2027" s="17">
        <v>1174432</v>
      </c>
      <c r="B2027" t="str">
        <f ca="1">VLOOKUP(A2027,'Fichier FI (en entrée)'!B:AH,3,0)</f>
        <v>DLGFZLPLWL</v>
      </c>
      <c r="C2027">
        <f t="shared" si="342"/>
        <v>2097</v>
      </c>
      <c r="D2027">
        <f t="shared" si="352"/>
        <v>-100</v>
      </c>
      <c r="E2027" s="14" t="str">
        <f>VLOOKUP(A2027,'Fichier FI (en entrée)'!B:AH,2,0)</f>
        <v>ENV</v>
      </c>
      <c r="F2027" s="14" t="b">
        <f t="shared" si="343"/>
        <v>0</v>
      </c>
      <c r="G2027" s="14" t="b">
        <f>IFERROR(VLOOKUP(A2027,'Calculs FA (auto)'!A:F,6,0),FALSE)</f>
        <v>0</v>
      </c>
      <c r="H2027" s="14" t="b">
        <f t="shared" si="344"/>
        <v>0</v>
      </c>
      <c r="I2027" s="16" t="str">
        <f>IFERROR(VLOOKUP(A2027,'Moyennes FI (en entrée)'!B:N,7,0),"")</f>
        <v/>
      </c>
      <c r="J2027" s="16">
        <f>IFERROR(VLOOKUP(VLOOKUP(A2027,'Fichier FI (en entrée)'!B:AH,33,0),Modificateurs!A$2:B$5,2,0),0)</f>
        <v>0</v>
      </c>
      <c r="K2027" s="16">
        <f>IFERROR(VLOOKUP(VLOOKUP(A2027,'Redoub FI (en entrée)'!B:N,7,0),Modificateurs!A$8:B$11,2,0),0)</f>
        <v>0</v>
      </c>
      <c r="L2027" s="16">
        <f>IFERROR(VLOOKUP(M2027,Modificateurs!D$1:E$94,2,0),0)</f>
        <v>1</v>
      </c>
      <c r="M2027" t="str">
        <f>VLOOKUP(A2027,'Fichier FI (en entrée)'!B:AH,16,0)&amp;" "&amp;VLOOKUP(A2027,'Fichier FI (en entrée)'!B:AH,20,0)&amp;" "&amp;VLOOKUP(A2027,'Fichier FI (en entrée)'!B:AH,27,0)&amp;" "&amp;VLOOKUP(A2027,'Fichier FI (en entrée)'!B:AH,29,0)</f>
        <v xml:space="preserve">  Scientifique Sciences de la vie et de la terre</v>
      </c>
      <c r="N2027" t="str">
        <f>VLOOKUP(A2027,'Fichier FI (en entrée)'!B:AH,8,0)</f>
        <v>Non scolarisé</v>
      </c>
      <c r="O2027" t="b">
        <f>AND(C2027&gt;Synthèse!B$8,C2027&lt;Synthèse!B$10,NOT(Y2027))</f>
        <v>0</v>
      </c>
      <c r="Q2027" s="60">
        <f>ROUNDUP(C2027/(Synthèse!$B$4+Synthèse!$B$1)*8,0)</f>
        <v>10</v>
      </c>
      <c r="R2027" s="60">
        <f>IFERROR(VLOOKUP(A2027,'Evaluations (formulaire)'!A:P,6,0)+VLOOKUP(A2027,'Evaluations (formulaire)'!A:P,7,0),0)</f>
        <v>0</v>
      </c>
      <c r="S2027" s="60">
        <f>IFERROR(VLOOKUP(A2027,'Evaluations (formulaire)'!A:P,8,0),0)</f>
        <v>0</v>
      </c>
      <c r="T2027" s="60">
        <f>IF(AND(ISBLANK(P2027),Q2027&lt;=2),Synthèse!$B$41,IF(AND(ISBLANK(P2027),Q2027&gt;=7),Synthèse!$C$41,R2027+S2027))</f>
        <v>4.6296296296296294E-3</v>
      </c>
      <c r="U2027" s="60">
        <f t="shared" si="345"/>
        <v>-99.995370370370367</v>
      </c>
      <c r="V2027" s="60">
        <f t="shared" si="346"/>
        <v>1983</v>
      </c>
      <c r="X2027" s="26">
        <v>1168</v>
      </c>
      <c r="Y2027" s="26" t="b">
        <f>IFERROR(VLOOKUP(A2027,'Calculs FA (auto)'!A:O,15,0),FALSE)</f>
        <v>0</v>
      </c>
      <c r="Z2027" s="26">
        <f>IFERROR(VLOOKUP(A2027,'Evaluations (formulaire)'!A:M,9,0),0)</f>
        <v>0</v>
      </c>
      <c r="AA2027" s="135" t="b">
        <v>1</v>
      </c>
      <c r="AB2027" s="135" t="b">
        <v>0</v>
      </c>
      <c r="AC2027" s="135" t="b">
        <f t="shared" si="347"/>
        <v>0</v>
      </c>
      <c r="AD2027" s="135" t="b">
        <f t="shared" si="348"/>
        <v>0</v>
      </c>
      <c r="AE2027" s="135" t="b">
        <f t="shared" si="349"/>
        <v>0</v>
      </c>
      <c r="AF2027" s="135" t="b">
        <f>AND(AC2027,$V2027&lt;=Synthèse!$B$44)</f>
        <v>0</v>
      </c>
      <c r="AG2027" s="135" t="b">
        <f>AND(AD2027,$V2027&lt;=Synthèse!$B$44)</f>
        <v>0</v>
      </c>
      <c r="AH2027" s="135" t="b">
        <f>AND(AE2027,$V2027&lt;=Synthèse!$B$44)</f>
        <v>0</v>
      </c>
      <c r="AI2027" s="137" t="b">
        <v>0</v>
      </c>
      <c r="AJ2027" s="137" t="b">
        <v>1</v>
      </c>
      <c r="AK2027" s="137" t="b">
        <f t="shared" si="350"/>
        <v>0</v>
      </c>
      <c r="AL2027" s="137" t="b">
        <f t="shared" si="351"/>
        <v>0</v>
      </c>
      <c r="AM2027" s="137" t="b">
        <f>AND(AK2027,$V2027&lt;=Synthèse!$B$44)</f>
        <v>0</v>
      </c>
      <c r="AN2027" s="137" t="b">
        <f>AND(AL2027,$V2027&lt;=Synthèse!$B$44)</f>
        <v>0</v>
      </c>
    </row>
    <row r="2028" spans="1:40">
      <c r="A2028" s="17">
        <v>1174908</v>
      </c>
      <c r="B2028" t="str">
        <f ca="1">VLOOKUP(A2028,'Fichier FI (en entrée)'!B:AH,3,0)</f>
        <v>JIBMIXUXSL</v>
      </c>
      <c r="C2028">
        <f t="shared" si="342"/>
        <v>880</v>
      </c>
      <c r="D2028">
        <f t="shared" si="352"/>
        <v>11.22</v>
      </c>
      <c r="E2028" s="14" t="str">
        <f>VLOOKUP(A2028,'Fichier FI (en entrée)'!B:AH,2,0)</f>
        <v>EV</v>
      </c>
      <c r="F2028" s="14" t="b">
        <f t="shared" si="343"/>
        <v>1</v>
      </c>
      <c r="G2028" s="14" t="b">
        <f>IFERROR(VLOOKUP(A2028,'Calculs FA (auto)'!A:F,6,0),FALSE)</f>
        <v>0</v>
      </c>
      <c r="H2028" s="14" t="b">
        <f t="shared" si="344"/>
        <v>0</v>
      </c>
      <c r="I2028" s="16">
        <f>IFERROR(VLOOKUP(A2028,'Moyennes FI (en entrée)'!B:N,7,0),"")</f>
        <v>9.2200000000000006</v>
      </c>
      <c r="J2028" s="16">
        <f>IFERROR(VLOOKUP(VLOOKUP(A2028,'Fichier FI (en entrée)'!B:AH,33,0),Modificateurs!A$2:B$5,2,0),0)</f>
        <v>0</v>
      </c>
      <c r="K2028" s="16">
        <f>IFERROR(VLOOKUP(VLOOKUP(A2028,'Redoub FI (en entrée)'!B:N,7,0),Modificateurs!A$8:B$11,2,0),0)</f>
        <v>0</v>
      </c>
      <c r="L2028" s="16">
        <f>IFERROR(VLOOKUP(M2028,Modificateurs!D$1:E$94,2,0),0)</f>
        <v>2</v>
      </c>
      <c r="M2028" t="str">
        <f>VLOOKUP(A2028,'Fichier FI (en entrée)'!B:AH,16,0)&amp;" "&amp;VLOOKUP(A2028,'Fichier FI (en entrée)'!B:AH,20,0)&amp;" "&amp;VLOOKUP(A2028,'Fichier FI (en entrée)'!B:AH,27,0)&amp;" "&amp;VLOOKUP(A2028,'Fichier FI (en entrée)'!B:AH,29,0)</f>
        <v xml:space="preserve">  Sciences et Technologies de l'Industrie et du Développement Durable Système informatique et numérique</v>
      </c>
      <c r="N2028" t="str">
        <f>VLOOKUP(A2028,'Fichier FI (en entrée)'!B:AH,8,0)</f>
        <v>Scolarisé dans le supérieur en France</v>
      </c>
      <c r="O2028" t="b">
        <f>AND(C2028&gt;Synthèse!B$8,C2028&lt;Synthèse!B$10,NOT(Y2028))</f>
        <v>1</v>
      </c>
      <c r="Q2028" s="60">
        <f>ROUNDUP(C2028/(Synthèse!$B$4+Synthèse!$B$1)*8,0)</f>
        <v>5</v>
      </c>
      <c r="R2028" s="60">
        <f>IFERROR(VLOOKUP(A2028,'Evaluations (formulaire)'!A:P,6,0)+VLOOKUP(A2028,'Evaluations (formulaire)'!A:P,7,0),0)</f>
        <v>0</v>
      </c>
      <c r="S2028" s="60">
        <f>IFERROR(VLOOKUP(A2028,'Evaluations (formulaire)'!A:P,8,0),0)</f>
        <v>0</v>
      </c>
      <c r="T2028" s="60">
        <f>IF(AND(ISBLANK(P2028),Q2028&lt;=2),Synthèse!$B$41,IF(AND(ISBLANK(P2028),Q2028&gt;=7),Synthèse!$C$41,R2028+S2028))</f>
        <v>0</v>
      </c>
      <c r="U2028" s="60">
        <f t="shared" si="345"/>
        <v>11.22</v>
      </c>
      <c r="V2028" s="60">
        <f t="shared" si="346"/>
        <v>880</v>
      </c>
      <c r="X2028" s="26">
        <v>1650</v>
      </c>
      <c r="Y2028" s="26" t="b">
        <f>IFERROR(VLOOKUP(A2028,'Calculs FA (auto)'!A:O,15,0),FALSE)</f>
        <v>0</v>
      </c>
      <c r="Z2028" s="26">
        <f>IFERROR(VLOOKUP(A2028,'Evaluations (formulaire)'!A:M,9,0),0)</f>
        <v>0</v>
      </c>
      <c r="AA2028" s="135" t="b">
        <v>1</v>
      </c>
      <c r="AB2028" s="135" t="b">
        <v>0</v>
      </c>
      <c r="AC2028" s="135" t="b">
        <f t="shared" si="347"/>
        <v>1</v>
      </c>
      <c r="AD2028" s="135" t="b">
        <f t="shared" si="348"/>
        <v>0</v>
      </c>
      <c r="AE2028" s="135" t="b">
        <f t="shared" si="349"/>
        <v>0</v>
      </c>
      <c r="AF2028" s="135" t="b">
        <f>AND(AC2028,$V2028&lt;=Synthèse!$B$44)</f>
        <v>0</v>
      </c>
      <c r="AG2028" s="135" t="b">
        <f>AND(AD2028,$V2028&lt;=Synthèse!$B$44)</f>
        <v>0</v>
      </c>
      <c r="AH2028" s="135" t="b">
        <f>AND(AE2028,$V2028&lt;=Synthèse!$B$44)</f>
        <v>0</v>
      </c>
      <c r="AI2028" s="137" t="b">
        <v>0</v>
      </c>
      <c r="AJ2028" s="137" t="b">
        <v>1</v>
      </c>
      <c r="AK2028" s="137" t="b">
        <f t="shared" si="350"/>
        <v>0</v>
      </c>
      <c r="AL2028" s="137" t="b">
        <f t="shared" si="351"/>
        <v>1</v>
      </c>
      <c r="AM2028" s="137" t="b">
        <f>AND(AK2028,$V2028&lt;=Synthèse!$B$44)</f>
        <v>0</v>
      </c>
      <c r="AN2028" s="137" t="b">
        <f>AND(AL2028,$V2028&lt;=Synthèse!$B$44)</f>
        <v>0</v>
      </c>
    </row>
    <row r="2029" spans="1:40">
      <c r="A2029" s="17">
        <v>1175518</v>
      </c>
      <c r="B2029" t="str">
        <f ca="1">VLOOKUP(A2029,'Fichier FI (en entrée)'!B:AH,3,0)</f>
        <v>GYULPOWKVK</v>
      </c>
      <c r="C2029">
        <f t="shared" si="342"/>
        <v>1300</v>
      </c>
      <c r="D2029">
        <f t="shared" si="352"/>
        <v>5.66</v>
      </c>
      <c r="E2029" s="14" t="str">
        <f>VLOOKUP(A2029,'Fichier FI (en entrée)'!B:AH,2,0)</f>
        <v>EV</v>
      </c>
      <c r="F2029" s="14" t="b">
        <f t="shared" si="343"/>
        <v>1</v>
      </c>
      <c r="G2029" s="14" t="b">
        <f>IFERROR(VLOOKUP(A2029,'Calculs FA (auto)'!A:F,6,0),FALSE)</f>
        <v>0</v>
      </c>
      <c r="H2029" s="14" t="b">
        <f t="shared" si="344"/>
        <v>0</v>
      </c>
      <c r="I2029" s="16">
        <f>IFERROR(VLOOKUP(A2029,'Moyennes FI (en entrée)'!B:N,7,0),"")</f>
        <v>11.66</v>
      </c>
      <c r="J2029" s="16">
        <f>IFERROR(VLOOKUP(VLOOKUP(A2029,'Fichier FI (en entrée)'!B:AH,33,0),Modificateurs!A$2:B$5,2,0),0)</f>
        <v>0</v>
      </c>
      <c r="K2029" s="16">
        <f>IFERROR(VLOOKUP(VLOOKUP(A2029,'Redoub FI (en entrée)'!B:N,7,0),Modificateurs!A$8:B$11,2,0),0)</f>
        <v>0</v>
      </c>
      <c r="L2029" s="16">
        <f>IFERROR(VLOOKUP(M2029,Modificateurs!D$1:E$94,2,0),0)</f>
        <v>-6</v>
      </c>
      <c r="M2029" t="str">
        <f>VLOOKUP(A2029,'Fichier FI (en entrée)'!B:AH,16,0)&amp;" "&amp;VLOOKUP(A2029,'Fichier FI (en entrée)'!B:AH,20,0)&amp;" "&amp;VLOOKUP(A2029,'Fichier FI (en entrée)'!B:AH,27,0)&amp;" "&amp;VLOOKUP(A2029,'Fichier FI (en entrée)'!B:AH,29,0)</f>
        <v xml:space="preserve">  Sciences et Technologies de l'Industrie et du Développement Durable Architecture et construction</v>
      </c>
      <c r="N2029" t="str">
        <f>VLOOKUP(A2029,'Fichier FI (en entrée)'!B:AH,8,0)</f>
        <v>Scolarisé dans le supérieur en France</v>
      </c>
      <c r="O2029" t="b">
        <f>AND(C2029&gt;Synthèse!B$8,C2029&lt;Synthèse!B$10,NOT(Y2029))</f>
        <v>0</v>
      </c>
      <c r="Q2029" s="60">
        <f>ROUNDUP(C2029/(Synthèse!$B$4+Synthèse!$B$1)*8,0)</f>
        <v>7</v>
      </c>
      <c r="R2029" s="60">
        <f>IFERROR(VLOOKUP(A2029,'Evaluations (formulaire)'!A:P,6,0)+VLOOKUP(A2029,'Evaluations (formulaire)'!A:P,7,0),0)</f>
        <v>0</v>
      </c>
      <c r="S2029" s="60">
        <f>IFERROR(VLOOKUP(A2029,'Evaluations (formulaire)'!A:P,8,0),0)</f>
        <v>0</v>
      </c>
      <c r="T2029" s="60">
        <f>IF(AND(ISBLANK(P2029),Q2029&lt;=2),Synthèse!$B$41,IF(AND(ISBLANK(P2029),Q2029&gt;=7),Synthèse!$C$41,R2029+S2029))</f>
        <v>4.6296296296296294E-3</v>
      </c>
      <c r="U2029" s="60">
        <f t="shared" si="345"/>
        <v>5.6646296296296299</v>
      </c>
      <c r="V2029" s="60">
        <f t="shared" si="346"/>
        <v>1300</v>
      </c>
      <c r="X2029" s="26">
        <v>1222</v>
      </c>
      <c r="Y2029" s="26" t="b">
        <f>IFERROR(VLOOKUP(A2029,'Calculs FA (auto)'!A:O,15,0),FALSE)</f>
        <v>0</v>
      </c>
      <c r="Z2029" s="26">
        <f>IFERROR(VLOOKUP(A2029,'Evaluations (formulaire)'!A:M,9,0),0)</f>
        <v>0</v>
      </c>
      <c r="AA2029" s="135" t="b">
        <v>0</v>
      </c>
      <c r="AB2029" s="135" t="b">
        <v>1</v>
      </c>
      <c r="AC2029" s="135" t="b">
        <f t="shared" si="347"/>
        <v>0</v>
      </c>
      <c r="AD2029" s="135" t="b">
        <f t="shared" si="348"/>
        <v>1</v>
      </c>
      <c r="AE2029" s="135" t="b">
        <f t="shared" si="349"/>
        <v>0</v>
      </c>
      <c r="AF2029" s="135" t="b">
        <f>AND(AC2029,$V2029&lt;=Synthèse!$B$44)</f>
        <v>0</v>
      </c>
      <c r="AG2029" s="135" t="b">
        <f>AND(AD2029,$V2029&lt;=Synthèse!$B$44)</f>
        <v>0</v>
      </c>
      <c r="AH2029" s="135" t="b">
        <f>AND(AE2029,$V2029&lt;=Synthèse!$B$44)</f>
        <v>0</v>
      </c>
      <c r="AI2029" s="137" t="b">
        <v>0</v>
      </c>
      <c r="AJ2029" s="137" t="b">
        <v>0</v>
      </c>
      <c r="AK2029" s="137" t="b">
        <f t="shared" si="350"/>
        <v>0</v>
      </c>
      <c r="AL2029" s="137" t="b">
        <f t="shared" si="351"/>
        <v>0</v>
      </c>
      <c r="AM2029" s="137" t="b">
        <f>AND(AK2029,$V2029&lt;=Synthèse!$B$44)</f>
        <v>0</v>
      </c>
      <c r="AN2029" s="137" t="b">
        <f>AND(AL2029,$V2029&lt;=Synthèse!$B$44)</f>
        <v>0</v>
      </c>
    </row>
    <row r="2030" spans="1:40">
      <c r="A2030" s="17">
        <v>1175525</v>
      </c>
      <c r="B2030" t="str">
        <f ca="1">VLOOKUP(A2030,'Fichier FI (en entrée)'!B:AH,3,0)</f>
        <v>ZGTAIAYQCO</v>
      </c>
      <c r="C2030">
        <f t="shared" si="342"/>
        <v>2097</v>
      </c>
      <c r="D2030">
        <f t="shared" si="352"/>
        <v>-100</v>
      </c>
      <c r="E2030" s="14" t="str">
        <f>VLOOKUP(A2030,'Fichier FI (en entrée)'!B:AH,2,0)</f>
        <v>ENV</v>
      </c>
      <c r="F2030" s="14" t="b">
        <f t="shared" si="343"/>
        <v>0</v>
      </c>
      <c r="G2030" s="14" t="b">
        <f>IFERROR(VLOOKUP(A2030,'Calculs FA (auto)'!A:F,6,0),FALSE)</f>
        <v>0</v>
      </c>
      <c r="H2030" s="14" t="b">
        <f t="shared" si="344"/>
        <v>0</v>
      </c>
      <c r="I2030" s="16" t="str">
        <f>IFERROR(VLOOKUP(A2030,'Moyennes FI (en entrée)'!B:N,7,0),"")</f>
        <v/>
      </c>
      <c r="J2030" s="16">
        <f>IFERROR(VLOOKUP(VLOOKUP(A2030,'Fichier FI (en entrée)'!B:AH,33,0),Modificateurs!A$2:B$5,2,0),0)</f>
        <v>0</v>
      </c>
      <c r="K2030" s="16">
        <f>IFERROR(VLOOKUP(VLOOKUP(A2030,'Redoub FI (en entrée)'!B:N,7,0),Modificateurs!A$8:B$11,2,0),0)</f>
        <v>0</v>
      </c>
      <c r="L2030" s="16">
        <f>IFERROR(VLOOKUP(M2030,Modificateurs!D$1:E$94,2,0),0)</f>
        <v>2</v>
      </c>
      <c r="M2030" t="str">
        <f>VLOOKUP(A2030,'Fichier FI (en entrée)'!B:AH,16,0)&amp;" "&amp;VLOOKUP(A2030,'Fichier FI (en entrée)'!B:AH,20,0)&amp;" "&amp;VLOOKUP(A2030,'Fichier FI (en entrée)'!B:AH,27,0)&amp;" "&amp;VLOOKUP(A2030,'Fichier FI (en entrée)'!B:AH,29,0)</f>
        <v xml:space="preserve">  Sciences et Technologies de l'Industrie et du Développement Durable Système informatique et numérique</v>
      </c>
      <c r="N2030" t="str">
        <f>VLOOKUP(A2030,'Fichier FI (en entrée)'!B:AH,8,0)</f>
        <v>Scolarisé dans le supérieur en France</v>
      </c>
      <c r="O2030" t="b">
        <f>AND(C2030&gt;Synthèse!B$8,C2030&lt;Synthèse!B$10,NOT(Y2030))</f>
        <v>0</v>
      </c>
      <c r="Q2030" s="60">
        <f>ROUNDUP(C2030/(Synthèse!$B$4+Synthèse!$B$1)*8,0)</f>
        <v>10</v>
      </c>
      <c r="R2030" s="60">
        <f>IFERROR(VLOOKUP(A2030,'Evaluations (formulaire)'!A:P,6,0)+VLOOKUP(A2030,'Evaluations (formulaire)'!A:P,7,0),0)</f>
        <v>0</v>
      </c>
      <c r="S2030" s="60">
        <f>IFERROR(VLOOKUP(A2030,'Evaluations (formulaire)'!A:P,8,0),0)</f>
        <v>0</v>
      </c>
      <c r="T2030" s="60">
        <f>IF(AND(ISBLANK(P2030),Q2030&lt;=2),Synthèse!$B$41,IF(AND(ISBLANK(P2030),Q2030&gt;=7),Synthèse!$C$41,R2030+S2030))</f>
        <v>4.6296296296296294E-3</v>
      </c>
      <c r="U2030" s="60">
        <f t="shared" si="345"/>
        <v>-99.995370370370367</v>
      </c>
      <c r="V2030" s="60">
        <f t="shared" si="346"/>
        <v>1983</v>
      </c>
      <c r="X2030" s="26">
        <v>1553</v>
      </c>
      <c r="Y2030" s="26" t="b">
        <f>IFERROR(VLOOKUP(A2030,'Calculs FA (auto)'!A:O,15,0),FALSE)</f>
        <v>0</v>
      </c>
      <c r="Z2030" s="26">
        <f>IFERROR(VLOOKUP(A2030,'Evaluations (formulaire)'!A:M,9,0),0)</f>
        <v>0</v>
      </c>
      <c r="AA2030" s="135" t="b">
        <v>1</v>
      </c>
      <c r="AB2030" s="135" t="b">
        <v>0</v>
      </c>
      <c r="AC2030" s="135" t="b">
        <f t="shared" si="347"/>
        <v>0</v>
      </c>
      <c r="AD2030" s="135" t="b">
        <f t="shared" si="348"/>
        <v>0</v>
      </c>
      <c r="AE2030" s="135" t="b">
        <f t="shared" si="349"/>
        <v>0</v>
      </c>
      <c r="AF2030" s="135" t="b">
        <f>AND(AC2030,$V2030&lt;=Synthèse!$B$44)</f>
        <v>0</v>
      </c>
      <c r="AG2030" s="135" t="b">
        <f>AND(AD2030,$V2030&lt;=Synthèse!$B$44)</f>
        <v>0</v>
      </c>
      <c r="AH2030" s="135" t="b">
        <f>AND(AE2030,$V2030&lt;=Synthèse!$B$44)</f>
        <v>0</v>
      </c>
      <c r="AI2030" s="137" t="b">
        <v>0</v>
      </c>
      <c r="AJ2030" s="137" t="b">
        <v>0</v>
      </c>
      <c r="AK2030" s="137" t="b">
        <f t="shared" si="350"/>
        <v>0</v>
      </c>
      <c r="AL2030" s="137" t="b">
        <f t="shared" si="351"/>
        <v>0</v>
      </c>
      <c r="AM2030" s="137" t="b">
        <f>AND(AK2030,$V2030&lt;=Synthèse!$B$44)</f>
        <v>0</v>
      </c>
      <c r="AN2030" s="137" t="b">
        <f>AND(AL2030,$V2030&lt;=Synthèse!$B$44)</f>
        <v>0</v>
      </c>
    </row>
    <row r="2031" spans="1:40">
      <c r="A2031" s="17">
        <v>1176115</v>
      </c>
      <c r="B2031" t="str">
        <f ca="1">VLOOKUP(A2031,'Fichier FI (en entrée)'!B:AH,3,0)</f>
        <v>LQBRFVQJDY</v>
      </c>
      <c r="C2031">
        <f t="shared" si="342"/>
        <v>707</v>
      </c>
      <c r="D2031">
        <f t="shared" si="352"/>
        <v>12.16</v>
      </c>
      <c r="E2031" s="14" t="str">
        <f>VLOOKUP(A2031,'Fichier FI (en entrée)'!B:AH,2,0)</f>
        <v>EV</v>
      </c>
      <c r="F2031" s="14" t="b">
        <f t="shared" si="343"/>
        <v>1</v>
      </c>
      <c r="G2031" s="14" t="b">
        <f>IFERROR(VLOOKUP(A2031,'Calculs FA (auto)'!A:F,6,0),FALSE)</f>
        <v>1</v>
      </c>
      <c r="H2031" s="14" t="b">
        <f t="shared" si="344"/>
        <v>1</v>
      </c>
      <c r="I2031" s="16">
        <f>IFERROR(VLOOKUP(A2031,'Moyennes FI (en entrée)'!B:N,7,0),"")</f>
        <v>11.16</v>
      </c>
      <c r="J2031" s="16">
        <f>IFERROR(VLOOKUP(VLOOKUP(A2031,'Fichier FI (en entrée)'!B:AH,33,0),Modificateurs!A$2:B$5,2,0),0)</f>
        <v>0</v>
      </c>
      <c r="K2031" s="16">
        <f>IFERROR(VLOOKUP(VLOOKUP(A2031,'Redoub FI (en entrée)'!B:N,7,0),Modificateurs!A$8:B$11,2,0),0)</f>
        <v>0</v>
      </c>
      <c r="L2031" s="16">
        <f>IFERROR(VLOOKUP(M2031,Modificateurs!D$1:E$94,2,0),0)</f>
        <v>1</v>
      </c>
      <c r="M2031" t="str">
        <f>VLOOKUP(A2031,'Fichier FI (en entrée)'!B:AH,16,0)&amp;" "&amp;VLOOKUP(A2031,'Fichier FI (en entrée)'!B:AH,20,0)&amp;" "&amp;VLOOKUP(A2031,'Fichier FI (en entrée)'!B:AH,27,0)&amp;" "&amp;VLOOKUP(A2031,'Fichier FI (en entrée)'!B:AH,29,0)</f>
        <v xml:space="preserve">  Scientifique Pas de spécialité (S.I)</v>
      </c>
      <c r="N2031" t="str">
        <f>VLOOKUP(A2031,'Fichier FI (en entrée)'!B:AH,8,0)</f>
        <v>Scolarisé dans le supérieur en France</v>
      </c>
      <c r="O2031" t="b">
        <f>AND(C2031&gt;Synthèse!B$8,C2031&lt;Synthèse!B$10,NOT(Y2031))</f>
        <v>0</v>
      </c>
      <c r="Q2031" s="60">
        <f>ROUNDUP(C2031/(Synthèse!$B$4+Synthèse!$B$1)*8,0)</f>
        <v>4</v>
      </c>
      <c r="R2031" s="60">
        <f>IFERROR(VLOOKUP(A2031,'Evaluations (formulaire)'!A:P,6,0)+VLOOKUP(A2031,'Evaluations (formulaire)'!A:P,7,0),0)</f>
        <v>0</v>
      </c>
      <c r="S2031" s="60">
        <f>IFERROR(VLOOKUP(A2031,'Evaluations (formulaire)'!A:P,8,0),0)</f>
        <v>0</v>
      </c>
      <c r="T2031" s="60">
        <f>IF(AND(ISBLANK(P2031),Q2031&lt;=2),Synthèse!$B$41,IF(AND(ISBLANK(P2031),Q2031&gt;=7),Synthèse!$C$41,R2031+S2031))</f>
        <v>0</v>
      </c>
      <c r="U2031" s="60">
        <f t="shared" si="345"/>
        <v>12.16</v>
      </c>
      <c r="V2031" s="60">
        <f t="shared" si="346"/>
        <v>707</v>
      </c>
      <c r="X2031" s="26">
        <v>1276</v>
      </c>
      <c r="Y2031" s="26" t="b">
        <f>IFERROR(VLOOKUP(A2031,'Calculs FA (auto)'!A:O,15,0),FALSE)</f>
        <v>1</v>
      </c>
      <c r="Z2031" s="26">
        <f>IFERROR(VLOOKUP(A2031,'Evaluations (formulaire)'!A:M,9,0),0)</f>
        <v>0</v>
      </c>
      <c r="AA2031" s="135" t="b">
        <v>1</v>
      </c>
      <c r="AB2031" s="135" t="b">
        <v>0</v>
      </c>
      <c r="AC2031" s="135" t="b">
        <f t="shared" si="347"/>
        <v>1</v>
      </c>
      <c r="AD2031" s="135" t="b">
        <f t="shared" si="348"/>
        <v>0</v>
      </c>
      <c r="AE2031" s="135" t="b">
        <f t="shared" si="349"/>
        <v>0</v>
      </c>
      <c r="AF2031" s="135" t="b">
        <f>AND(AC2031,$V2031&lt;=Synthèse!$B$44)</f>
        <v>0</v>
      </c>
      <c r="AG2031" s="135" t="b">
        <f>AND(AD2031,$V2031&lt;=Synthèse!$B$44)</f>
        <v>0</v>
      </c>
      <c r="AH2031" s="135" t="b">
        <f>AND(AE2031,$V2031&lt;=Synthèse!$B$44)</f>
        <v>0</v>
      </c>
      <c r="AI2031" s="137" t="b">
        <v>0</v>
      </c>
      <c r="AJ2031" s="137" t="b">
        <v>1</v>
      </c>
      <c r="AK2031" s="137" t="b">
        <f t="shared" si="350"/>
        <v>0</v>
      </c>
      <c r="AL2031" s="137" t="b">
        <f t="shared" si="351"/>
        <v>1</v>
      </c>
      <c r="AM2031" s="137" t="b">
        <f>AND(AK2031,$V2031&lt;=Synthèse!$B$44)</f>
        <v>0</v>
      </c>
      <c r="AN2031" s="137" t="b">
        <f>AND(AL2031,$V2031&lt;=Synthèse!$B$44)</f>
        <v>0</v>
      </c>
    </row>
    <row r="2032" spans="1:40">
      <c r="A2032" s="17">
        <v>1176783</v>
      </c>
      <c r="B2032" t="str">
        <f ca="1">VLOOKUP(A2032,'Fichier FI (en entrée)'!B:AH,3,0)</f>
        <v>JFDFFASGGY</v>
      </c>
      <c r="C2032">
        <f t="shared" si="342"/>
        <v>1235</v>
      </c>
      <c r="D2032">
        <f t="shared" si="352"/>
        <v>7.02</v>
      </c>
      <c r="E2032" s="14" t="str">
        <f>VLOOKUP(A2032,'Fichier FI (en entrée)'!B:AH,2,0)</f>
        <v>EV</v>
      </c>
      <c r="F2032" s="14" t="b">
        <f t="shared" si="343"/>
        <v>1</v>
      </c>
      <c r="G2032" s="14" t="b">
        <f>IFERROR(VLOOKUP(A2032,'Calculs FA (auto)'!A:F,6,0),FALSE)</f>
        <v>0</v>
      </c>
      <c r="H2032" s="14" t="b">
        <f t="shared" si="344"/>
        <v>0</v>
      </c>
      <c r="I2032" s="16">
        <f>IFERROR(VLOOKUP(A2032,'Moyennes FI (en entrée)'!B:N,7,0),"")</f>
        <v>10.02</v>
      </c>
      <c r="J2032" s="16">
        <f>IFERROR(VLOOKUP(VLOOKUP(A2032,'Fichier FI (en entrée)'!B:AH,33,0),Modificateurs!A$2:B$5,2,0),0)</f>
        <v>0</v>
      </c>
      <c r="K2032" s="16">
        <f>IFERROR(VLOOKUP(VLOOKUP(A2032,'Redoub FI (en entrée)'!B:N,7,0),Modificateurs!A$8:B$11,2,0),0)</f>
        <v>0</v>
      </c>
      <c r="L2032" s="16">
        <f>IFERROR(VLOOKUP(M2032,Modificateurs!D$1:E$94,2,0),0)</f>
        <v>-3</v>
      </c>
      <c r="M2032" t="str">
        <f>VLOOKUP(A2032,'Fichier FI (en entrée)'!B:AH,16,0)&amp;" "&amp;VLOOKUP(A2032,'Fichier FI (en entrée)'!B:AH,20,0)&amp;" "&amp;VLOOKUP(A2032,'Fichier FI (en entrée)'!B:AH,27,0)&amp;" "&amp;VLOOKUP(A2032,'Fichier FI (en entrée)'!B:AH,29,0)</f>
        <v xml:space="preserve">  Economique et social Mathématiques</v>
      </c>
      <c r="N2032" t="str">
        <f>VLOOKUP(A2032,'Fichier FI (en entrée)'!B:AH,8,0)</f>
        <v>Non scolarisé</v>
      </c>
      <c r="O2032" t="b">
        <f>AND(C2032&gt;Synthèse!B$8,C2032&lt;Synthèse!B$10,NOT(Y2032))</f>
        <v>1</v>
      </c>
      <c r="Q2032" s="60">
        <f>ROUNDUP(C2032/(Synthèse!$B$4+Synthèse!$B$1)*8,0)</f>
        <v>6</v>
      </c>
      <c r="R2032" s="60">
        <f>IFERROR(VLOOKUP(A2032,'Evaluations (formulaire)'!A:P,6,0)+VLOOKUP(A2032,'Evaluations (formulaire)'!A:P,7,0),0)</f>
        <v>0</v>
      </c>
      <c r="S2032" s="60">
        <f>IFERROR(VLOOKUP(A2032,'Evaluations (formulaire)'!A:P,8,0),0)</f>
        <v>0</v>
      </c>
      <c r="T2032" s="60">
        <f>IF(AND(ISBLANK(P2032),Q2032&lt;=2),Synthèse!$B$41,IF(AND(ISBLANK(P2032),Q2032&gt;=7),Synthèse!$C$41,R2032+S2032))</f>
        <v>0</v>
      </c>
      <c r="U2032" s="60">
        <f t="shared" si="345"/>
        <v>7.02</v>
      </c>
      <c r="V2032" s="60">
        <f t="shared" si="346"/>
        <v>1233</v>
      </c>
      <c r="X2032" s="26">
        <v>1514</v>
      </c>
      <c r="Y2032" s="26" t="b">
        <f>IFERROR(VLOOKUP(A2032,'Calculs FA (auto)'!A:O,15,0),FALSE)</f>
        <v>0</v>
      </c>
      <c r="Z2032" s="26">
        <f>IFERROR(VLOOKUP(A2032,'Evaluations (formulaire)'!A:M,9,0),0)</f>
        <v>0</v>
      </c>
      <c r="AA2032" s="135" t="b">
        <v>0</v>
      </c>
      <c r="AB2032" s="135" t="b">
        <v>1</v>
      </c>
      <c r="AC2032" s="135" t="b">
        <f t="shared" si="347"/>
        <v>0</v>
      </c>
      <c r="AD2032" s="135" t="b">
        <f t="shared" si="348"/>
        <v>1</v>
      </c>
      <c r="AE2032" s="135" t="b">
        <f t="shared" si="349"/>
        <v>0</v>
      </c>
      <c r="AF2032" s="135" t="b">
        <f>AND(AC2032,$V2032&lt;=Synthèse!$B$44)</f>
        <v>0</v>
      </c>
      <c r="AG2032" s="135" t="b">
        <f>AND(AD2032,$V2032&lt;=Synthèse!$B$44)</f>
        <v>0</v>
      </c>
      <c r="AH2032" s="135" t="b">
        <f>AND(AE2032,$V2032&lt;=Synthèse!$B$44)</f>
        <v>0</v>
      </c>
      <c r="AI2032" s="137" t="b">
        <v>0</v>
      </c>
      <c r="AJ2032" s="137" t="b">
        <v>0</v>
      </c>
      <c r="AK2032" s="137" t="b">
        <f t="shared" si="350"/>
        <v>0</v>
      </c>
      <c r="AL2032" s="137" t="b">
        <f t="shared" si="351"/>
        <v>0</v>
      </c>
      <c r="AM2032" s="137" t="b">
        <f>AND(AK2032,$V2032&lt;=Synthèse!$B$44)</f>
        <v>0</v>
      </c>
      <c r="AN2032" s="137" t="b">
        <f>AND(AL2032,$V2032&lt;=Synthèse!$B$44)</f>
        <v>0</v>
      </c>
    </row>
    <row r="2033" spans="1:40">
      <c r="A2033" s="17">
        <v>1176867</v>
      </c>
      <c r="B2033" t="str">
        <f ca="1">VLOOKUP(A2033,'Fichier FI (en entrée)'!B:AH,3,0)</f>
        <v>QIBUQTBNHV</v>
      </c>
      <c r="C2033">
        <f t="shared" si="342"/>
        <v>1534</v>
      </c>
      <c r="D2033">
        <f t="shared" si="352"/>
        <v>0.23000000000000043</v>
      </c>
      <c r="E2033" s="14" t="str">
        <f>VLOOKUP(A2033,'Fichier FI (en entrée)'!B:AH,2,0)</f>
        <v>EV</v>
      </c>
      <c r="F2033" s="14" t="b">
        <f t="shared" si="343"/>
        <v>1</v>
      </c>
      <c r="G2033" s="14" t="b">
        <f>IFERROR(VLOOKUP(A2033,'Calculs FA (auto)'!A:F,6,0),FALSE)</f>
        <v>0</v>
      </c>
      <c r="H2033" s="14" t="b">
        <f t="shared" si="344"/>
        <v>0</v>
      </c>
      <c r="I2033" s="16">
        <f>IFERROR(VLOOKUP(A2033,'Moyennes FI (en entrée)'!B:N,7,0),"")</f>
        <v>12.23</v>
      </c>
      <c r="J2033" s="16">
        <f>IFERROR(VLOOKUP(VLOOKUP(A2033,'Fichier FI (en entrée)'!B:AH,33,0),Modificateurs!A$2:B$5,2,0),0)</f>
        <v>0</v>
      </c>
      <c r="K2033" s="16">
        <f>IFERROR(VLOOKUP(VLOOKUP(A2033,'Redoub FI (en entrée)'!B:N,7,0),Modificateurs!A$8:B$11,2,0),0)</f>
        <v>0</v>
      </c>
      <c r="L2033" s="16">
        <f>IFERROR(VLOOKUP(M2033,Modificateurs!D$1:E$94,2,0),0)</f>
        <v>-12</v>
      </c>
      <c r="M2033" t="str">
        <f>VLOOKUP(A2033,'Fichier FI (en entrée)'!B:AH,16,0)&amp;" "&amp;VLOOKUP(A2033,'Fichier FI (en entrée)'!B:AH,20,0)&amp;" "&amp;VLOOKUP(A2033,'Fichier FI (en entrée)'!B:AH,27,0)&amp;" "&amp;VLOOKUP(A2033,'Fichier FI (en entrée)'!B:AH,29,0)</f>
        <v xml:space="preserve">  Sciences et technologies de la gestion Mercatique</v>
      </c>
      <c r="N2033" t="str">
        <f>VLOOKUP(A2033,'Fichier FI (en entrée)'!B:AH,8,0)</f>
        <v>Non scolarisé</v>
      </c>
      <c r="O2033" t="b">
        <f>AND(C2033&gt;Synthèse!B$8,C2033&lt;Synthèse!B$10,NOT(Y2033))</f>
        <v>0</v>
      </c>
      <c r="Q2033" s="60">
        <f>ROUNDUP(C2033/(Synthèse!$B$4+Synthèse!$B$1)*8,0)</f>
        <v>8</v>
      </c>
      <c r="R2033" s="60">
        <f>IFERROR(VLOOKUP(A2033,'Evaluations (formulaire)'!A:P,6,0)+VLOOKUP(A2033,'Evaluations (formulaire)'!A:P,7,0),0)</f>
        <v>0</v>
      </c>
      <c r="S2033" s="60">
        <f>IFERROR(VLOOKUP(A2033,'Evaluations (formulaire)'!A:P,8,0),0)</f>
        <v>0</v>
      </c>
      <c r="T2033" s="60">
        <f>IF(AND(ISBLANK(P2033),Q2033&lt;=2),Synthèse!$B$41,IF(AND(ISBLANK(P2033),Q2033&gt;=7),Synthèse!$C$41,R2033+S2033))</f>
        <v>4.6296296296296294E-3</v>
      </c>
      <c r="U2033" s="60">
        <f t="shared" si="345"/>
        <v>0.23462962962963005</v>
      </c>
      <c r="V2033" s="60">
        <f t="shared" si="346"/>
        <v>1532</v>
      </c>
      <c r="X2033" s="26">
        <v>1441</v>
      </c>
      <c r="Y2033" s="26" t="b">
        <f>IFERROR(VLOOKUP(A2033,'Calculs FA (auto)'!A:O,15,0),FALSE)</f>
        <v>0</v>
      </c>
      <c r="Z2033" s="26">
        <f>IFERROR(VLOOKUP(A2033,'Evaluations (formulaire)'!A:M,9,0),0)</f>
        <v>0</v>
      </c>
      <c r="AA2033" s="135" t="b">
        <v>1</v>
      </c>
      <c r="AB2033" s="135" t="b">
        <v>0</v>
      </c>
      <c r="AC2033" s="135" t="b">
        <f t="shared" si="347"/>
        <v>1</v>
      </c>
      <c r="AD2033" s="135" t="b">
        <f t="shared" si="348"/>
        <v>0</v>
      </c>
      <c r="AE2033" s="135" t="b">
        <f t="shared" si="349"/>
        <v>0</v>
      </c>
      <c r="AF2033" s="135" t="b">
        <f>AND(AC2033,$V2033&lt;=Synthèse!$B$44)</f>
        <v>0</v>
      </c>
      <c r="AG2033" s="135" t="b">
        <f>AND(AD2033,$V2033&lt;=Synthèse!$B$44)</f>
        <v>0</v>
      </c>
      <c r="AH2033" s="135" t="b">
        <f>AND(AE2033,$V2033&lt;=Synthèse!$B$44)</f>
        <v>0</v>
      </c>
      <c r="AI2033" s="137" t="b">
        <v>0</v>
      </c>
      <c r="AJ2033" s="137" t="b">
        <v>0</v>
      </c>
      <c r="AK2033" s="137" t="b">
        <f t="shared" si="350"/>
        <v>0</v>
      </c>
      <c r="AL2033" s="137" t="b">
        <f t="shared" si="351"/>
        <v>0</v>
      </c>
      <c r="AM2033" s="137" t="b">
        <f>AND(AK2033,$V2033&lt;=Synthèse!$B$44)</f>
        <v>0</v>
      </c>
      <c r="AN2033" s="137" t="b">
        <f>AND(AL2033,$V2033&lt;=Synthèse!$B$44)</f>
        <v>0</v>
      </c>
    </row>
    <row r="2034" spans="1:40">
      <c r="A2034" s="17">
        <v>1177379</v>
      </c>
      <c r="B2034" t="str">
        <f ca="1">VLOOKUP(A2034,'Fichier FI (en entrée)'!B:AH,3,0)</f>
        <v>BYTRKDKDYS</v>
      </c>
      <c r="C2034">
        <f t="shared" si="342"/>
        <v>2097</v>
      </c>
      <c r="D2034">
        <f t="shared" si="352"/>
        <v>-100</v>
      </c>
      <c r="E2034" s="14" t="str">
        <f>VLOOKUP(A2034,'Fichier FI (en entrée)'!B:AH,2,0)</f>
        <v>ENV</v>
      </c>
      <c r="F2034" s="14" t="b">
        <f t="shared" si="343"/>
        <v>0</v>
      </c>
      <c r="G2034" s="14" t="b">
        <f>IFERROR(VLOOKUP(A2034,'Calculs FA (auto)'!A:F,6,0),FALSE)</f>
        <v>0</v>
      </c>
      <c r="H2034" s="14" t="b">
        <f t="shared" si="344"/>
        <v>0</v>
      </c>
      <c r="I2034" s="16" t="str">
        <f>IFERROR(VLOOKUP(A2034,'Moyennes FI (en entrée)'!B:N,7,0),"")</f>
        <v/>
      </c>
      <c r="J2034" s="16">
        <f>IFERROR(VLOOKUP(VLOOKUP(A2034,'Fichier FI (en entrée)'!B:AH,33,0),Modificateurs!A$2:B$5,2,0),0)</f>
        <v>0</v>
      </c>
      <c r="K2034" s="16">
        <f>IFERROR(VLOOKUP(VLOOKUP(A2034,'Redoub FI (en entrée)'!B:N,7,0),Modificateurs!A$8:B$11,2,0),0)</f>
        <v>0</v>
      </c>
      <c r="L2034" s="16">
        <f>IFERROR(VLOOKUP(M2034,Modificateurs!D$1:E$94,2,0),0)</f>
        <v>-8</v>
      </c>
      <c r="M2034" t="str">
        <f>VLOOKUP(A2034,'Fichier FI (en entrée)'!B:AH,16,0)&amp;" "&amp;VLOOKUP(A2034,'Fichier FI (en entrée)'!B:AH,20,0)&amp;" "&amp;VLOOKUP(A2034,'Fichier FI (en entrée)'!B:AH,27,0)&amp;" "&amp;VLOOKUP(A2034,'Fichier FI (en entrée)'!B:AH,29,0)</f>
        <v xml:space="preserve">  Economique et social Sciences sociales et politiques</v>
      </c>
      <c r="N2034" t="str">
        <f>VLOOKUP(A2034,'Fichier FI (en entrée)'!B:AH,8,0)</f>
        <v>Scolarisé dans le supérieur en France</v>
      </c>
      <c r="O2034" t="b">
        <f>AND(C2034&gt;Synthèse!B$8,C2034&lt;Synthèse!B$10,NOT(Y2034))</f>
        <v>0</v>
      </c>
      <c r="Q2034" s="60">
        <f>ROUNDUP(C2034/(Synthèse!$B$4+Synthèse!$B$1)*8,0)</f>
        <v>10</v>
      </c>
      <c r="R2034" s="60">
        <f>IFERROR(VLOOKUP(A2034,'Evaluations (formulaire)'!A:P,6,0)+VLOOKUP(A2034,'Evaluations (formulaire)'!A:P,7,0),0)</f>
        <v>0</v>
      </c>
      <c r="S2034" s="60">
        <f>IFERROR(VLOOKUP(A2034,'Evaluations (formulaire)'!A:P,8,0),0)</f>
        <v>0</v>
      </c>
      <c r="T2034" s="60">
        <f>IF(AND(ISBLANK(P2034),Q2034&lt;=2),Synthèse!$B$41,IF(AND(ISBLANK(P2034),Q2034&gt;=7),Synthèse!$C$41,R2034+S2034))</f>
        <v>4.6296296296296294E-3</v>
      </c>
      <c r="U2034" s="60">
        <f t="shared" si="345"/>
        <v>-99.995370370370367</v>
      </c>
      <c r="V2034" s="60">
        <f t="shared" si="346"/>
        <v>1983</v>
      </c>
      <c r="X2034" s="26">
        <v>1914</v>
      </c>
      <c r="Y2034" s="26" t="b">
        <f>IFERROR(VLOOKUP(A2034,'Calculs FA (auto)'!A:O,15,0),FALSE)</f>
        <v>0</v>
      </c>
      <c r="Z2034" s="26">
        <f>IFERROR(VLOOKUP(A2034,'Evaluations (formulaire)'!A:M,9,0),0)</f>
        <v>0</v>
      </c>
      <c r="AA2034" s="135" t="b">
        <v>1</v>
      </c>
      <c r="AB2034" s="135" t="b">
        <v>0</v>
      </c>
      <c r="AC2034" s="135" t="b">
        <f t="shared" si="347"/>
        <v>0</v>
      </c>
      <c r="AD2034" s="135" t="b">
        <f t="shared" si="348"/>
        <v>0</v>
      </c>
      <c r="AE2034" s="135" t="b">
        <f t="shared" si="349"/>
        <v>0</v>
      </c>
      <c r="AF2034" s="135" t="b">
        <f>AND(AC2034,$V2034&lt;=Synthèse!$B$44)</f>
        <v>0</v>
      </c>
      <c r="AG2034" s="135" t="b">
        <f>AND(AD2034,$V2034&lt;=Synthèse!$B$44)</f>
        <v>0</v>
      </c>
      <c r="AH2034" s="135" t="b">
        <f>AND(AE2034,$V2034&lt;=Synthèse!$B$44)</f>
        <v>0</v>
      </c>
      <c r="AI2034" s="137" t="b">
        <v>0</v>
      </c>
      <c r="AJ2034" s="137" t="b">
        <v>1</v>
      </c>
      <c r="AK2034" s="137" t="b">
        <f t="shared" si="350"/>
        <v>0</v>
      </c>
      <c r="AL2034" s="137" t="b">
        <f t="shared" si="351"/>
        <v>0</v>
      </c>
      <c r="AM2034" s="137" t="b">
        <f>AND(AK2034,$V2034&lt;=Synthèse!$B$44)</f>
        <v>0</v>
      </c>
      <c r="AN2034" s="137" t="b">
        <f>AND(AL2034,$V2034&lt;=Synthèse!$B$44)</f>
        <v>0</v>
      </c>
    </row>
    <row r="2035" spans="1:40">
      <c r="A2035" s="17">
        <v>1177707</v>
      </c>
      <c r="B2035" t="str">
        <f ca="1">VLOOKUP(A2035,'Fichier FI (en entrée)'!B:AH,3,0)</f>
        <v>ECYHQFLSUO</v>
      </c>
      <c r="C2035">
        <f t="shared" si="342"/>
        <v>1441</v>
      </c>
      <c r="D2035">
        <f t="shared" si="352"/>
        <v>2.5099999999999998</v>
      </c>
      <c r="E2035" s="14" t="str">
        <f>VLOOKUP(A2035,'Fichier FI (en entrée)'!B:AH,2,0)</f>
        <v>EV</v>
      </c>
      <c r="F2035" s="14" t="b">
        <f t="shared" si="343"/>
        <v>1</v>
      </c>
      <c r="G2035" s="14" t="b">
        <f>IFERROR(VLOOKUP(A2035,'Calculs FA (auto)'!A:F,6,0),FALSE)</f>
        <v>1</v>
      </c>
      <c r="H2035" s="14" t="b">
        <f t="shared" si="344"/>
        <v>1</v>
      </c>
      <c r="I2035" s="16">
        <f>IFERROR(VLOOKUP(A2035,'Moyennes FI (en entrée)'!B:N,7,0),"")</f>
        <v>8.51</v>
      </c>
      <c r="J2035" s="16">
        <f>IFERROR(VLOOKUP(VLOOKUP(A2035,'Fichier FI (en entrée)'!B:AH,33,0),Modificateurs!A$2:B$5,2,0),0)</f>
        <v>0</v>
      </c>
      <c r="K2035" s="16">
        <f>IFERROR(VLOOKUP(VLOOKUP(A2035,'Redoub FI (en entrée)'!B:N,7,0),Modificateurs!A$8:B$11,2,0),0)</f>
        <v>0</v>
      </c>
      <c r="L2035" s="16">
        <f>IFERROR(VLOOKUP(M2035,Modificateurs!D$1:E$94,2,0),0)</f>
        <v>-6</v>
      </c>
      <c r="M2035" t="str">
        <f>VLOOKUP(A2035,'Fichier FI (en entrée)'!B:AH,16,0)&amp;" "&amp;VLOOKUP(A2035,'Fichier FI (en entrée)'!B:AH,20,0)&amp;" "&amp;VLOOKUP(A2035,'Fichier FI (en entrée)'!B:AH,27,0)&amp;" "&amp;VLOOKUP(A2035,'Fichier FI (en entrée)'!B:AH,29,0)</f>
        <v xml:space="preserve">  Economique et social Langue renforcée</v>
      </c>
      <c r="N2035" t="str">
        <f>VLOOKUP(A2035,'Fichier FI (en entrée)'!B:AH,8,0)</f>
        <v>Scolarisé dans le supérieur en France</v>
      </c>
      <c r="O2035" t="b">
        <f>AND(C2035&gt;Synthèse!B$8,C2035&lt;Synthèse!B$10,NOT(Y2035))</f>
        <v>0</v>
      </c>
      <c r="Q2035" s="60">
        <f>ROUNDUP(C2035/(Synthèse!$B$4+Synthèse!$B$1)*8,0)</f>
        <v>7</v>
      </c>
      <c r="R2035" s="60">
        <f>IFERROR(VLOOKUP(A2035,'Evaluations (formulaire)'!A:P,6,0)+VLOOKUP(A2035,'Evaluations (formulaire)'!A:P,7,0),0)</f>
        <v>0</v>
      </c>
      <c r="S2035" s="60">
        <f>IFERROR(VLOOKUP(A2035,'Evaluations (formulaire)'!A:P,8,0),0)</f>
        <v>0</v>
      </c>
      <c r="T2035" s="60">
        <f>IF(AND(ISBLANK(P2035),Q2035&lt;=2),Synthèse!$B$41,IF(AND(ISBLANK(P2035),Q2035&gt;=7),Synthèse!$C$41,R2035+S2035))</f>
        <v>4.6296296296296294E-3</v>
      </c>
      <c r="U2035" s="60">
        <f t="shared" si="345"/>
        <v>2.5146296296296295</v>
      </c>
      <c r="V2035" s="60">
        <f t="shared" si="346"/>
        <v>1441</v>
      </c>
      <c r="X2035" s="26">
        <v>48</v>
      </c>
      <c r="Y2035" s="26" t="b">
        <f>IFERROR(VLOOKUP(A2035,'Calculs FA (auto)'!A:O,15,0),FALSE)</f>
        <v>0</v>
      </c>
      <c r="Z2035" s="26">
        <f>IFERROR(VLOOKUP(A2035,'Evaluations (formulaire)'!A:M,9,0),0)</f>
        <v>0</v>
      </c>
      <c r="AA2035" s="135" t="b">
        <v>0</v>
      </c>
      <c r="AB2035" s="135" t="b">
        <v>1</v>
      </c>
      <c r="AC2035" s="135" t="b">
        <f t="shared" si="347"/>
        <v>0</v>
      </c>
      <c r="AD2035" s="135" t="b">
        <f t="shared" si="348"/>
        <v>1</v>
      </c>
      <c r="AE2035" s="135" t="b">
        <f t="shared" si="349"/>
        <v>0</v>
      </c>
      <c r="AF2035" s="135" t="b">
        <f>AND(AC2035,$V2035&lt;=Synthèse!$B$44)</f>
        <v>0</v>
      </c>
      <c r="AG2035" s="135" t="b">
        <f>AND(AD2035,$V2035&lt;=Synthèse!$B$44)</f>
        <v>0</v>
      </c>
      <c r="AH2035" s="135" t="b">
        <f>AND(AE2035,$V2035&lt;=Synthèse!$B$44)</f>
        <v>0</v>
      </c>
      <c r="AI2035" s="137" t="b">
        <v>1</v>
      </c>
      <c r="AJ2035" s="137" t="b">
        <v>0</v>
      </c>
      <c r="AK2035" s="137" t="b">
        <f t="shared" si="350"/>
        <v>1</v>
      </c>
      <c r="AL2035" s="137" t="b">
        <f t="shared" si="351"/>
        <v>0</v>
      </c>
      <c r="AM2035" s="137" t="b">
        <f>AND(AK2035,$V2035&lt;=Synthèse!$B$44)</f>
        <v>0</v>
      </c>
      <c r="AN2035" s="137" t="b">
        <f>AND(AL2035,$V2035&lt;=Synthèse!$B$44)</f>
        <v>0</v>
      </c>
    </row>
    <row r="2036" spans="1:40">
      <c r="A2036" s="17">
        <v>1178479</v>
      </c>
      <c r="B2036" t="str">
        <f ca="1">VLOOKUP(A2036,'Fichier FI (en entrée)'!B:AH,3,0)</f>
        <v>XBIMMZKPNT</v>
      </c>
      <c r="C2036">
        <f t="shared" si="342"/>
        <v>2097</v>
      </c>
      <c r="D2036">
        <f t="shared" si="352"/>
        <v>-100</v>
      </c>
      <c r="E2036" s="14" t="str">
        <f>VLOOKUP(A2036,'Fichier FI (en entrée)'!B:AH,2,0)</f>
        <v>ENV</v>
      </c>
      <c r="F2036" s="14" t="b">
        <f t="shared" si="343"/>
        <v>0</v>
      </c>
      <c r="G2036" s="14" t="b">
        <f>IFERROR(VLOOKUP(A2036,'Calculs FA (auto)'!A:F,6,0),FALSE)</f>
        <v>0</v>
      </c>
      <c r="H2036" s="14" t="b">
        <f t="shared" si="344"/>
        <v>0</v>
      </c>
      <c r="I2036" s="16" t="str">
        <f>IFERROR(VLOOKUP(A2036,'Moyennes FI (en entrée)'!B:N,7,0),"")</f>
        <v/>
      </c>
      <c r="J2036" s="16">
        <f>IFERROR(VLOOKUP(VLOOKUP(A2036,'Fichier FI (en entrée)'!B:AH,33,0),Modificateurs!A$2:B$5,2,0),0)</f>
        <v>0</v>
      </c>
      <c r="K2036" s="16">
        <f>IFERROR(VLOOKUP(VLOOKUP(A2036,'Redoub FI (en entrée)'!B:N,7,0),Modificateurs!A$8:B$11,2,0),0)</f>
        <v>0</v>
      </c>
      <c r="L2036" s="16">
        <f>IFERROR(VLOOKUP(M2036,Modificateurs!D$1:E$94,2,0),0)</f>
        <v>1</v>
      </c>
      <c r="M2036" t="str">
        <f>VLOOKUP(A2036,'Fichier FI (en entrée)'!B:AH,16,0)&amp;" "&amp;VLOOKUP(A2036,'Fichier FI (en entrée)'!B:AH,20,0)&amp;" "&amp;VLOOKUP(A2036,'Fichier FI (en entrée)'!B:AH,27,0)&amp;" "&amp;VLOOKUP(A2036,'Fichier FI (en entrée)'!B:AH,29,0)</f>
        <v xml:space="preserve">  Scientifique Sciences de la vie et de la terre</v>
      </c>
      <c r="N2036" t="str">
        <f>VLOOKUP(A2036,'Fichier FI (en entrée)'!B:AH,8,0)</f>
        <v>Non scolarisé</v>
      </c>
      <c r="O2036" t="b">
        <f>AND(C2036&gt;Synthèse!B$8,C2036&lt;Synthèse!B$10,NOT(Y2036))</f>
        <v>0</v>
      </c>
      <c r="Q2036" s="60">
        <f>ROUNDUP(C2036/(Synthèse!$B$4+Synthèse!$B$1)*8,0)</f>
        <v>10</v>
      </c>
      <c r="R2036" s="60">
        <f>IFERROR(VLOOKUP(A2036,'Evaluations (formulaire)'!A:P,6,0)+VLOOKUP(A2036,'Evaluations (formulaire)'!A:P,7,0),0)</f>
        <v>0</v>
      </c>
      <c r="S2036" s="60">
        <f>IFERROR(VLOOKUP(A2036,'Evaluations (formulaire)'!A:P,8,0),0)</f>
        <v>0</v>
      </c>
      <c r="T2036" s="60">
        <f>IF(AND(ISBLANK(P2036),Q2036&lt;=2),Synthèse!$B$41,IF(AND(ISBLANK(P2036),Q2036&gt;=7),Synthèse!$C$41,R2036+S2036))</f>
        <v>4.6296296296296294E-3</v>
      </c>
      <c r="U2036" s="60">
        <f t="shared" si="345"/>
        <v>-99.995370370370367</v>
      </c>
      <c r="V2036" s="60">
        <f t="shared" si="346"/>
        <v>1983</v>
      </c>
      <c r="X2036" s="26">
        <v>738</v>
      </c>
      <c r="Y2036" s="26" t="b">
        <f>IFERROR(VLOOKUP(A2036,'Calculs FA (auto)'!A:O,15,0),FALSE)</f>
        <v>0</v>
      </c>
      <c r="Z2036" s="26">
        <f>IFERROR(VLOOKUP(A2036,'Evaluations (formulaire)'!A:M,9,0),0)</f>
        <v>0</v>
      </c>
      <c r="AA2036" s="135" t="b">
        <v>0</v>
      </c>
      <c r="AB2036" s="135" t="b">
        <v>0</v>
      </c>
      <c r="AC2036" s="135" t="b">
        <f t="shared" si="347"/>
        <v>0</v>
      </c>
      <c r="AD2036" s="135" t="b">
        <f t="shared" si="348"/>
        <v>0</v>
      </c>
      <c r="AE2036" s="135" t="b">
        <f t="shared" si="349"/>
        <v>0</v>
      </c>
      <c r="AF2036" s="135" t="b">
        <f>AND(AC2036,$V2036&lt;=Synthèse!$B$44)</f>
        <v>0</v>
      </c>
      <c r="AG2036" s="135" t="b">
        <f>AND(AD2036,$V2036&lt;=Synthèse!$B$44)</f>
        <v>0</v>
      </c>
      <c r="AH2036" s="135" t="b">
        <f>AND(AE2036,$V2036&lt;=Synthèse!$B$44)</f>
        <v>0</v>
      </c>
      <c r="AI2036" s="137" t="b">
        <v>0</v>
      </c>
      <c r="AJ2036" s="137" t="b">
        <v>0</v>
      </c>
      <c r="AK2036" s="137" t="b">
        <f t="shared" si="350"/>
        <v>0</v>
      </c>
      <c r="AL2036" s="137" t="b">
        <f t="shared" si="351"/>
        <v>0</v>
      </c>
      <c r="AM2036" s="137" t="b">
        <f>AND(AK2036,$V2036&lt;=Synthèse!$B$44)</f>
        <v>0</v>
      </c>
      <c r="AN2036" s="137" t="b">
        <f>AND(AL2036,$V2036&lt;=Synthèse!$B$44)</f>
        <v>0</v>
      </c>
    </row>
    <row r="2037" spans="1:40">
      <c r="A2037" s="17">
        <v>1178500</v>
      </c>
      <c r="B2037" t="str">
        <f ca="1">VLOOKUP(A2037,'Fichier FI (en entrée)'!B:AH,3,0)</f>
        <v>CWIXRQZMVK</v>
      </c>
      <c r="C2037">
        <f t="shared" si="342"/>
        <v>2097</v>
      </c>
      <c r="D2037">
        <f t="shared" si="352"/>
        <v>-100</v>
      </c>
      <c r="E2037" s="14" t="str">
        <f>VLOOKUP(A2037,'Fichier FI (en entrée)'!B:AH,2,0)</f>
        <v>ENV</v>
      </c>
      <c r="F2037" s="14" t="b">
        <f t="shared" si="343"/>
        <v>0</v>
      </c>
      <c r="G2037" s="14" t="b">
        <f>IFERROR(VLOOKUP(A2037,'Calculs FA (auto)'!A:F,6,0),FALSE)</f>
        <v>0</v>
      </c>
      <c r="H2037" s="14" t="b">
        <f t="shared" si="344"/>
        <v>0</v>
      </c>
      <c r="I2037" s="16" t="str">
        <f>IFERROR(VLOOKUP(A2037,'Moyennes FI (en entrée)'!B:N,7,0),"")</f>
        <v/>
      </c>
      <c r="J2037" s="16">
        <f>IFERROR(VLOOKUP(VLOOKUP(A2037,'Fichier FI (en entrée)'!B:AH,33,0),Modificateurs!A$2:B$5,2,0),0)</f>
        <v>0</v>
      </c>
      <c r="K2037" s="16">
        <f>IFERROR(VLOOKUP(VLOOKUP(A2037,'Redoub FI (en entrée)'!B:N,7,0),Modificateurs!A$8:B$11,2,0),0)</f>
        <v>0</v>
      </c>
      <c r="L2037" s="16">
        <f>IFERROR(VLOOKUP(M2037,Modificateurs!D$1:E$94,2,0),0)</f>
        <v>-12</v>
      </c>
      <c r="M2037" t="str">
        <f>VLOOKUP(A2037,'Fichier FI (en entrée)'!B:AH,16,0)&amp;" "&amp;VLOOKUP(A2037,'Fichier FI (en entrée)'!B:AH,20,0)&amp;" "&amp;VLOOKUP(A2037,'Fichier FI (en entrée)'!B:AH,27,0)&amp;" "&amp;VLOOKUP(A2037,'Fichier FI (en entrée)'!B:AH,29,0)</f>
        <v xml:space="preserve">  Professionnelle Systèmes électroniques numériques</v>
      </c>
      <c r="N2037" t="str">
        <f>VLOOKUP(A2037,'Fichier FI (en entrée)'!B:AH,8,0)</f>
        <v>Scolarisé dans le supérieur en France</v>
      </c>
      <c r="O2037" t="b">
        <f>AND(C2037&gt;Synthèse!B$8,C2037&lt;Synthèse!B$10,NOT(Y2037))</f>
        <v>0</v>
      </c>
      <c r="Q2037" s="60">
        <f>ROUNDUP(C2037/(Synthèse!$B$4+Synthèse!$B$1)*8,0)</f>
        <v>10</v>
      </c>
      <c r="R2037" s="60">
        <f>IFERROR(VLOOKUP(A2037,'Evaluations (formulaire)'!A:P,6,0)+VLOOKUP(A2037,'Evaluations (formulaire)'!A:P,7,0),0)</f>
        <v>0</v>
      </c>
      <c r="S2037" s="60">
        <f>IFERROR(VLOOKUP(A2037,'Evaluations (formulaire)'!A:P,8,0),0)</f>
        <v>0</v>
      </c>
      <c r="T2037" s="60">
        <f>IF(AND(ISBLANK(P2037),Q2037&lt;=2),Synthèse!$B$41,IF(AND(ISBLANK(P2037),Q2037&gt;=7),Synthèse!$C$41,R2037+S2037))</f>
        <v>4.6296296296296294E-3</v>
      </c>
      <c r="U2037" s="60">
        <f t="shared" si="345"/>
        <v>-99.995370370370367</v>
      </c>
      <c r="V2037" s="60">
        <f t="shared" si="346"/>
        <v>1983</v>
      </c>
      <c r="X2037" s="26">
        <v>362</v>
      </c>
      <c r="Y2037" s="26" t="b">
        <f>IFERROR(VLOOKUP(A2037,'Calculs FA (auto)'!A:O,15,0),FALSE)</f>
        <v>0</v>
      </c>
      <c r="Z2037" s="26">
        <f>IFERROR(VLOOKUP(A2037,'Evaluations (formulaire)'!A:M,9,0),0)</f>
        <v>0</v>
      </c>
      <c r="AA2037" s="135" t="b">
        <v>0</v>
      </c>
      <c r="AB2037" s="135" t="b">
        <v>1</v>
      </c>
      <c r="AC2037" s="135" t="b">
        <f t="shared" si="347"/>
        <v>0</v>
      </c>
      <c r="AD2037" s="135" t="b">
        <f t="shared" si="348"/>
        <v>0</v>
      </c>
      <c r="AE2037" s="135" t="b">
        <f t="shared" si="349"/>
        <v>0</v>
      </c>
      <c r="AF2037" s="135" t="b">
        <f>AND(AC2037,$V2037&lt;=Synthèse!$B$44)</f>
        <v>0</v>
      </c>
      <c r="AG2037" s="135" t="b">
        <f>AND(AD2037,$V2037&lt;=Synthèse!$B$44)</f>
        <v>0</v>
      </c>
      <c r="AH2037" s="135" t="b">
        <f>AND(AE2037,$V2037&lt;=Synthèse!$B$44)</f>
        <v>0</v>
      </c>
      <c r="AI2037" s="137" t="b">
        <v>0</v>
      </c>
      <c r="AJ2037" s="137" t="b">
        <v>0</v>
      </c>
      <c r="AK2037" s="137" t="b">
        <f t="shared" si="350"/>
        <v>0</v>
      </c>
      <c r="AL2037" s="137" t="b">
        <f t="shared" si="351"/>
        <v>0</v>
      </c>
      <c r="AM2037" s="137" t="b">
        <f>AND(AK2037,$V2037&lt;=Synthèse!$B$44)</f>
        <v>0</v>
      </c>
      <c r="AN2037" s="137" t="b">
        <f>AND(AL2037,$V2037&lt;=Synthèse!$B$44)</f>
        <v>0</v>
      </c>
    </row>
    <row r="2038" spans="1:40">
      <c r="A2038" s="17">
        <v>1178767</v>
      </c>
      <c r="B2038" t="str">
        <f ca="1">VLOOKUP(A2038,'Fichier FI (en entrée)'!B:AH,3,0)</f>
        <v>DEOGEVZDVF</v>
      </c>
      <c r="C2038">
        <f t="shared" si="342"/>
        <v>2097</v>
      </c>
      <c r="D2038">
        <f t="shared" si="352"/>
        <v>-100</v>
      </c>
      <c r="E2038" s="14" t="str">
        <f>VLOOKUP(A2038,'Fichier FI (en entrée)'!B:AH,2,0)</f>
        <v>ENV</v>
      </c>
      <c r="F2038" s="14" t="b">
        <f t="shared" si="343"/>
        <v>0</v>
      </c>
      <c r="G2038" s="14" t="b">
        <f>IFERROR(VLOOKUP(A2038,'Calculs FA (auto)'!A:F,6,0),FALSE)</f>
        <v>0</v>
      </c>
      <c r="H2038" s="14" t="b">
        <f t="shared" si="344"/>
        <v>0</v>
      </c>
      <c r="I2038" s="16" t="str">
        <f>IFERROR(VLOOKUP(A2038,'Moyennes FI (en entrée)'!B:N,7,0),"")</f>
        <v/>
      </c>
      <c r="J2038" s="16">
        <f>IFERROR(VLOOKUP(VLOOKUP(A2038,'Fichier FI (en entrée)'!B:AH,33,0),Modificateurs!A$2:B$5,2,0),0)</f>
        <v>0</v>
      </c>
      <c r="K2038" s="16">
        <f>IFERROR(VLOOKUP(VLOOKUP(A2038,'Redoub FI (en entrée)'!B:N,7,0),Modificateurs!A$8:B$11,2,0),0)</f>
        <v>0</v>
      </c>
      <c r="L2038" s="16">
        <f>IFERROR(VLOOKUP(M2038,Modificateurs!D$1:E$94,2,0),0)</f>
        <v>0</v>
      </c>
      <c r="M2038" t="str">
        <f>VLOOKUP(A2038,'Fichier FI (en entrée)'!B:AH,16,0)&amp;" "&amp;VLOOKUP(A2038,'Fichier FI (en entrée)'!B:AH,20,0)&amp;" "&amp;VLOOKUP(A2038,'Fichier FI (en entrée)'!B:AH,27,0)&amp;" "&amp;VLOOKUP(A2038,'Fichier FI (en entrée)'!B:AH,29,0)</f>
        <v xml:space="preserve">   </v>
      </c>
      <c r="N2038" t="str">
        <f>VLOOKUP(A2038,'Fichier FI (en entrée)'!B:AH,8,0)</f>
        <v>Scolarisé dans le supérieur en France</v>
      </c>
      <c r="O2038" t="b">
        <f>AND(C2038&gt;Synthèse!B$8,C2038&lt;Synthèse!B$10,NOT(Y2038))</f>
        <v>0</v>
      </c>
      <c r="Q2038" s="60">
        <f>ROUNDUP(C2038/(Synthèse!$B$4+Synthèse!$B$1)*8,0)</f>
        <v>10</v>
      </c>
      <c r="R2038" s="60">
        <f>IFERROR(VLOOKUP(A2038,'Evaluations (formulaire)'!A:P,6,0)+VLOOKUP(A2038,'Evaluations (formulaire)'!A:P,7,0),0)</f>
        <v>0</v>
      </c>
      <c r="S2038" s="60">
        <f>IFERROR(VLOOKUP(A2038,'Evaluations (formulaire)'!A:P,8,0),0)</f>
        <v>0</v>
      </c>
      <c r="T2038" s="60">
        <f>IF(AND(ISBLANK(P2038),Q2038&lt;=2),Synthèse!$B$41,IF(AND(ISBLANK(P2038),Q2038&gt;=7),Synthèse!$C$41,R2038+S2038))</f>
        <v>4.6296296296296294E-3</v>
      </c>
      <c r="U2038" s="60">
        <f t="shared" si="345"/>
        <v>-99.995370370370367</v>
      </c>
      <c r="V2038" s="60">
        <f t="shared" si="346"/>
        <v>1983</v>
      </c>
      <c r="X2038" s="26">
        <v>669</v>
      </c>
      <c r="Y2038" s="26" t="b">
        <f>IFERROR(VLOOKUP(A2038,'Calculs FA (auto)'!A:O,15,0),FALSE)</f>
        <v>0</v>
      </c>
      <c r="Z2038" s="26">
        <f>IFERROR(VLOOKUP(A2038,'Evaluations (formulaire)'!A:M,9,0),0)</f>
        <v>0</v>
      </c>
      <c r="AA2038" s="135" t="b">
        <v>0</v>
      </c>
      <c r="AB2038" s="135" t="b">
        <v>0</v>
      </c>
      <c r="AC2038" s="135" t="b">
        <f t="shared" si="347"/>
        <v>0</v>
      </c>
      <c r="AD2038" s="135" t="b">
        <f t="shared" si="348"/>
        <v>0</v>
      </c>
      <c r="AE2038" s="135" t="b">
        <f t="shared" si="349"/>
        <v>0</v>
      </c>
      <c r="AF2038" s="135" t="b">
        <f>AND(AC2038,$V2038&lt;=Synthèse!$B$44)</f>
        <v>0</v>
      </c>
      <c r="AG2038" s="135" t="b">
        <f>AND(AD2038,$V2038&lt;=Synthèse!$B$44)</f>
        <v>0</v>
      </c>
      <c r="AH2038" s="135" t="b">
        <f>AND(AE2038,$V2038&lt;=Synthèse!$B$44)</f>
        <v>0</v>
      </c>
      <c r="AI2038" s="137" t="b">
        <v>0</v>
      </c>
      <c r="AJ2038" s="137" t="b">
        <v>0</v>
      </c>
      <c r="AK2038" s="137" t="b">
        <f t="shared" si="350"/>
        <v>0</v>
      </c>
      <c r="AL2038" s="137" t="b">
        <f t="shared" si="351"/>
        <v>0</v>
      </c>
      <c r="AM2038" s="137" t="b">
        <f>AND(AK2038,$V2038&lt;=Synthèse!$B$44)</f>
        <v>0</v>
      </c>
      <c r="AN2038" s="137" t="b">
        <f>AND(AL2038,$V2038&lt;=Synthèse!$B$44)</f>
        <v>0</v>
      </c>
    </row>
    <row r="2039" spans="1:40">
      <c r="A2039" s="17">
        <v>1178938</v>
      </c>
      <c r="B2039" t="str">
        <f ca="1">VLOOKUP(A2039,'Fichier FI (en entrée)'!B:AH,3,0)</f>
        <v>LPYYQKXRHB</v>
      </c>
      <c r="C2039">
        <f t="shared" si="342"/>
        <v>1724</v>
      </c>
      <c r="D2039">
        <f t="shared" si="352"/>
        <v>-20</v>
      </c>
      <c r="E2039" s="14" t="str">
        <f>VLOOKUP(A2039,'Fichier FI (en entrée)'!B:AH,2,0)</f>
        <v>EV</v>
      </c>
      <c r="F2039" s="14" t="b">
        <f t="shared" si="343"/>
        <v>1</v>
      </c>
      <c r="G2039" s="14" t="b">
        <f>IFERROR(VLOOKUP(A2039,'Calculs FA (auto)'!A:F,6,0),FALSE)</f>
        <v>0</v>
      </c>
      <c r="H2039" s="14" t="b">
        <f t="shared" si="344"/>
        <v>0</v>
      </c>
      <c r="I2039" s="16" t="str">
        <f>IFERROR(VLOOKUP(A2039,'Moyennes FI (en entrée)'!B:N,7,0),"")</f>
        <v/>
      </c>
      <c r="J2039" s="16">
        <f>IFERROR(VLOOKUP(VLOOKUP(A2039,'Fichier FI (en entrée)'!B:AH,33,0),Modificateurs!A$2:B$5,2,0),0)</f>
        <v>0</v>
      </c>
      <c r="K2039" s="16">
        <f>IFERROR(VLOOKUP(VLOOKUP(A2039,'Redoub FI (en entrée)'!B:N,7,0),Modificateurs!A$8:B$11,2,0),0)</f>
        <v>0</v>
      </c>
      <c r="L2039" s="16">
        <f>IFERROR(VLOOKUP(M2039,Modificateurs!D$1:E$94,2,0),0)</f>
        <v>0</v>
      </c>
      <c r="M2039" t="str">
        <f>VLOOKUP(A2039,'Fichier FI (en entrée)'!B:AH,16,0)&amp;" "&amp;VLOOKUP(A2039,'Fichier FI (en entrée)'!B:AH,20,0)&amp;" "&amp;VLOOKUP(A2039,'Fichier FI (en entrée)'!B:AH,27,0)&amp;" "&amp;VLOOKUP(A2039,'Fichier FI (en entrée)'!B:AH,29,0)</f>
        <v xml:space="preserve">   </v>
      </c>
      <c r="N2039" t="str">
        <f>VLOOKUP(A2039,'Fichier FI (en entrée)'!B:AH,8,0)</f>
        <v>Scolarisé dans le supérieur en France</v>
      </c>
      <c r="O2039" t="b">
        <f>AND(C2039&gt;Synthèse!B$8,C2039&lt;Synthèse!B$10,NOT(Y2039))</f>
        <v>0</v>
      </c>
      <c r="Q2039" s="60">
        <f>ROUNDUP(C2039/(Synthèse!$B$4+Synthèse!$B$1)*8,0)</f>
        <v>8</v>
      </c>
      <c r="R2039" s="60">
        <f>IFERROR(VLOOKUP(A2039,'Evaluations (formulaire)'!A:P,6,0)+VLOOKUP(A2039,'Evaluations (formulaire)'!A:P,7,0),0)</f>
        <v>0</v>
      </c>
      <c r="S2039" s="60">
        <f>IFERROR(VLOOKUP(A2039,'Evaluations (formulaire)'!A:P,8,0),0)</f>
        <v>0</v>
      </c>
      <c r="T2039" s="60">
        <f>IF(AND(ISBLANK(P2039),Q2039&lt;=2),Synthèse!$B$41,IF(AND(ISBLANK(P2039),Q2039&gt;=7),Synthèse!$C$41,R2039+S2039))</f>
        <v>4.6296296296296294E-3</v>
      </c>
      <c r="U2039" s="60">
        <f t="shared" si="345"/>
        <v>-19.99537037037037</v>
      </c>
      <c r="V2039" s="60">
        <f t="shared" si="346"/>
        <v>1720</v>
      </c>
      <c r="X2039" s="26">
        <v>52</v>
      </c>
      <c r="Y2039" s="26" t="b">
        <f>IFERROR(VLOOKUP(A2039,'Calculs FA (auto)'!A:O,15,0),FALSE)</f>
        <v>0</v>
      </c>
      <c r="Z2039" s="26">
        <f>IFERROR(VLOOKUP(A2039,'Evaluations (formulaire)'!A:M,9,0),0)</f>
        <v>0</v>
      </c>
      <c r="AA2039" s="135" t="b">
        <v>1</v>
      </c>
      <c r="AB2039" s="135" t="b">
        <v>0</v>
      </c>
      <c r="AC2039" s="135" t="b">
        <f t="shared" si="347"/>
        <v>1</v>
      </c>
      <c r="AD2039" s="135" t="b">
        <f t="shared" si="348"/>
        <v>0</v>
      </c>
      <c r="AE2039" s="135" t="b">
        <f t="shared" si="349"/>
        <v>0</v>
      </c>
      <c r="AF2039" s="135" t="b">
        <f>AND(AC2039,$V2039&lt;=Synthèse!$B$44)</f>
        <v>0</v>
      </c>
      <c r="AG2039" s="135" t="b">
        <f>AND(AD2039,$V2039&lt;=Synthèse!$B$44)</f>
        <v>0</v>
      </c>
      <c r="AH2039" s="135" t="b">
        <f>AND(AE2039,$V2039&lt;=Synthèse!$B$44)</f>
        <v>0</v>
      </c>
      <c r="AI2039" s="137" t="b">
        <v>0</v>
      </c>
      <c r="AJ2039" s="137" t="b">
        <v>1</v>
      </c>
      <c r="AK2039" s="137" t="b">
        <f t="shared" si="350"/>
        <v>0</v>
      </c>
      <c r="AL2039" s="137" t="b">
        <f t="shared" si="351"/>
        <v>1</v>
      </c>
      <c r="AM2039" s="137" t="b">
        <f>AND(AK2039,$V2039&lt;=Synthèse!$B$44)</f>
        <v>0</v>
      </c>
      <c r="AN2039" s="137" t="b">
        <f>AND(AL2039,$V2039&lt;=Synthèse!$B$44)</f>
        <v>0</v>
      </c>
    </row>
    <row r="2040" spans="1:40">
      <c r="A2040" s="17">
        <v>1178978</v>
      </c>
      <c r="B2040" t="str">
        <f ca="1">VLOOKUP(A2040,'Fichier FI (en entrée)'!B:AH,3,0)</f>
        <v>EGRMFCTAOS</v>
      </c>
      <c r="C2040">
        <f t="shared" si="342"/>
        <v>2097</v>
      </c>
      <c r="D2040">
        <f t="shared" si="352"/>
        <v>-100</v>
      </c>
      <c r="E2040" s="14" t="str">
        <f>VLOOKUP(A2040,'Fichier FI (en entrée)'!B:AH,2,0)</f>
        <v>ENV</v>
      </c>
      <c r="F2040" s="14" t="b">
        <f t="shared" si="343"/>
        <v>0</v>
      </c>
      <c r="G2040" s="14" t="b">
        <f>IFERROR(VLOOKUP(A2040,'Calculs FA (auto)'!A:F,6,0),FALSE)</f>
        <v>0</v>
      </c>
      <c r="H2040" s="14" t="b">
        <f t="shared" si="344"/>
        <v>0</v>
      </c>
      <c r="I2040" s="16" t="str">
        <f>IFERROR(VLOOKUP(A2040,'Moyennes FI (en entrée)'!B:N,7,0),"")</f>
        <v/>
      </c>
      <c r="J2040" s="16">
        <f>IFERROR(VLOOKUP(VLOOKUP(A2040,'Fichier FI (en entrée)'!B:AH,33,0),Modificateurs!A$2:B$5,2,0),0)</f>
        <v>0</v>
      </c>
      <c r="K2040" s="16">
        <f>IFERROR(VLOOKUP(VLOOKUP(A2040,'Redoub FI (en entrée)'!B:N,7,0),Modificateurs!A$8:B$11,2,0),0)</f>
        <v>0</v>
      </c>
      <c r="L2040" s="16">
        <f>IFERROR(VLOOKUP(M2040,Modificateurs!D$1:E$94,2,0),0)</f>
        <v>1</v>
      </c>
      <c r="M2040" t="str">
        <f>VLOOKUP(A2040,'Fichier FI (en entrée)'!B:AH,16,0)&amp;" "&amp;VLOOKUP(A2040,'Fichier FI (en entrée)'!B:AH,20,0)&amp;" "&amp;VLOOKUP(A2040,'Fichier FI (en entrée)'!B:AH,27,0)&amp;" "&amp;VLOOKUP(A2040,'Fichier FI (en entrée)'!B:AH,29,0)</f>
        <v xml:space="preserve">  Scientifique Sciences de la vie et de la terre</v>
      </c>
      <c r="N2040" t="str">
        <f>VLOOKUP(A2040,'Fichier FI (en entrée)'!B:AH,8,0)</f>
        <v>Scolarisé dans le supérieur en France</v>
      </c>
      <c r="O2040" t="b">
        <f>AND(C2040&gt;Synthèse!B$8,C2040&lt;Synthèse!B$10,NOT(Y2040))</f>
        <v>0</v>
      </c>
      <c r="Q2040" s="60">
        <f>ROUNDUP(C2040/(Synthèse!$B$4+Synthèse!$B$1)*8,0)</f>
        <v>10</v>
      </c>
      <c r="R2040" s="60">
        <f>IFERROR(VLOOKUP(A2040,'Evaluations (formulaire)'!A:P,6,0)+VLOOKUP(A2040,'Evaluations (formulaire)'!A:P,7,0),0)</f>
        <v>0</v>
      </c>
      <c r="S2040" s="60">
        <f>IFERROR(VLOOKUP(A2040,'Evaluations (formulaire)'!A:P,8,0),0)</f>
        <v>0</v>
      </c>
      <c r="T2040" s="60">
        <f>IF(AND(ISBLANK(P2040),Q2040&lt;=2),Synthèse!$B$41,IF(AND(ISBLANK(P2040),Q2040&gt;=7),Synthèse!$C$41,R2040+S2040))</f>
        <v>4.6296296296296294E-3</v>
      </c>
      <c r="U2040" s="60">
        <f t="shared" si="345"/>
        <v>-99.995370370370367</v>
      </c>
      <c r="V2040" s="60">
        <f t="shared" si="346"/>
        <v>1983</v>
      </c>
      <c r="X2040" s="26">
        <v>1350</v>
      </c>
      <c r="Y2040" s="26" t="b">
        <f>IFERROR(VLOOKUP(A2040,'Calculs FA (auto)'!A:O,15,0),FALSE)</f>
        <v>0</v>
      </c>
      <c r="Z2040" s="26">
        <f>IFERROR(VLOOKUP(A2040,'Evaluations (formulaire)'!A:M,9,0),0)</f>
        <v>0</v>
      </c>
      <c r="AA2040" s="135" t="b">
        <v>0</v>
      </c>
      <c r="AB2040" s="135" t="b">
        <v>0</v>
      </c>
      <c r="AC2040" s="135" t="b">
        <f t="shared" si="347"/>
        <v>0</v>
      </c>
      <c r="AD2040" s="135" t="b">
        <f t="shared" si="348"/>
        <v>0</v>
      </c>
      <c r="AE2040" s="135" t="b">
        <f t="shared" si="349"/>
        <v>0</v>
      </c>
      <c r="AF2040" s="135" t="b">
        <f>AND(AC2040,$V2040&lt;=Synthèse!$B$44)</f>
        <v>0</v>
      </c>
      <c r="AG2040" s="135" t="b">
        <f>AND(AD2040,$V2040&lt;=Synthèse!$B$44)</f>
        <v>0</v>
      </c>
      <c r="AH2040" s="135" t="b">
        <f>AND(AE2040,$V2040&lt;=Synthèse!$B$44)</f>
        <v>0</v>
      </c>
      <c r="AI2040" s="137" t="b">
        <v>0</v>
      </c>
      <c r="AJ2040" s="137" t="b">
        <v>0</v>
      </c>
      <c r="AK2040" s="137" t="b">
        <f t="shared" si="350"/>
        <v>0</v>
      </c>
      <c r="AL2040" s="137" t="b">
        <f t="shared" si="351"/>
        <v>0</v>
      </c>
      <c r="AM2040" s="137" t="b">
        <f>AND(AK2040,$V2040&lt;=Synthèse!$B$44)</f>
        <v>0</v>
      </c>
      <c r="AN2040" s="137" t="b">
        <f>AND(AL2040,$V2040&lt;=Synthèse!$B$44)</f>
        <v>0</v>
      </c>
    </row>
    <row r="2041" spans="1:40">
      <c r="A2041" s="17">
        <v>1180476</v>
      </c>
      <c r="B2041" t="str">
        <f ca="1">VLOOKUP(A2041,'Fichier FI (en entrée)'!B:AH,3,0)</f>
        <v>ESGKZJYOWF</v>
      </c>
      <c r="C2041">
        <f t="shared" si="342"/>
        <v>610</v>
      </c>
      <c r="D2041">
        <f t="shared" si="352"/>
        <v>12.83</v>
      </c>
      <c r="E2041" s="14" t="str">
        <f>VLOOKUP(A2041,'Fichier FI (en entrée)'!B:AH,2,0)</f>
        <v>EV</v>
      </c>
      <c r="F2041" s="14" t="b">
        <f t="shared" si="343"/>
        <v>1</v>
      </c>
      <c r="G2041" s="14" t="b">
        <f>IFERROR(VLOOKUP(A2041,'Calculs FA (auto)'!A:F,6,0),FALSE)</f>
        <v>0</v>
      </c>
      <c r="H2041" s="14" t="b">
        <f t="shared" si="344"/>
        <v>0</v>
      </c>
      <c r="I2041" s="16">
        <f>IFERROR(VLOOKUP(A2041,'Moyennes FI (en entrée)'!B:N,7,0),"")</f>
        <v>10.83</v>
      </c>
      <c r="J2041" s="16">
        <f>IFERROR(VLOOKUP(VLOOKUP(A2041,'Fichier FI (en entrée)'!B:AH,33,0),Modificateurs!A$2:B$5,2,0),0)</f>
        <v>0</v>
      </c>
      <c r="K2041" s="16">
        <f>IFERROR(VLOOKUP(VLOOKUP(A2041,'Redoub FI (en entrée)'!B:N,7,0),Modificateurs!A$8:B$11,2,0),0)</f>
        <v>0</v>
      </c>
      <c r="L2041" s="16">
        <f>IFERROR(VLOOKUP(M2041,Modificateurs!D$1:E$94,2,0),0)</f>
        <v>2</v>
      </c>
      <c r="M2041" t="str">
        <f>VLOOKUP(A2041,'Fichier FI (en entrée)'!B:AH,16,0)&amp;" "&amp;VLOOKUP(A2041,'Fichier FI (en entrée)'!B:AH,20,0)&amp;" "&amp;VLOOKUP(A2041,'Fichier FI (en entrée)'!B:AH,27,0)&amp;" "&amp;VLOOKUP(A2041,'Fichier FI (en entrée)'!B:AH,29,0)</f>
        <v xml:space="preserve">  Scientifique Physique-chimie</v>
      </c>
      <c r="N2041" t="str">
        <f>VLOOKUP(A2041,'Fichier FI (en entrée)'!B:AH,8,0)</f>
        <v>Scolarisé dans le supérieur en France</v>
      </c>
      <c r="O2041" t="b">
        <f>AND(C2041&gt;Synthèse!B$8,C2041&lt;Synthèse!B$10,NOT(Y2041))</f>
        <v>1</v>
      </c>
      <c r="Q2041" s="60">
        <f>ROUNDUP(C2041/(Synthèse!$B$4+Synthèse!$B$1)*8,0)</f>
        <v>3</v>
      </c>
      <c r="R2041" s="60">
        <f>IFERROR(VLOOKUP(A2041,'Evaluations (formulaire)'!A:P,6,0)+VLOOKUP(A2041,'Evaluations (formulaire)'!A:P,7,0),0)</f>
        <v>0</v>
      </c>
      <c r="S2041" s="60">
        <f>IFERROR(VLOOKUP(A2041,'Evaluations (formulaire)'!A:P,8,0),0)</f>
        <v>0</v>
      </c>
      <c r="T2041" s="60">
        <f>IF(AND(ISBLANK(P2041),Q2041&lt;=2),Synthèse!$B$41,IF(AND(ISBLANK(P2041),Q2041&gt;=7),Synthèse!$C$41,R2041+S2041))</f>
        <v>0</v>
      </c>
      <c r="U2041" s="60">
        <f t="shared" si="345"/>
        <v>12.83</v>
      </c>
      <c r="V2041" s="60">
        <f t="shared" si="346"/>
        <v>611</v>
      </c>
      <c r="X2041" s="26">
        <v>618</v>
      </c>
      <c r="Y2041" s="26" t="b">
        <f>IFERROR(VLOOKUP(A2041,'Calculs FA (auto)'!A:O,15,0),FALSE)</f>
        <v>0</v>
      </c>
      <c r="Z2041" s="26">
        <f>IFERROR(VLOOKUP(A2041,'Evaluations (formulaire)'!A:M,9,0),0)</f>
        <v>0</v>
      </c>
      <c r="AA2041" s="135" t="b">
        <v>0</v>
      </c>
      <c r="AB2041" s="135" t="b">
        <v>0</v>
      </c>
      <c r="AC2041" s="135" t="b">
        <f t="shared" si="347"/>
        <v>0</v>
      </c>
      <c r="AD2041" s="135" t="b">
        <f t="shared" si="348"/>
        <v>0</v>
      </c>
      <c r="AE2041" s="135" t="b">
        <f t="shared" si="349"/>
        <v>1</v>
      </c>
      <c r="AF2041" s="135" t="b">
        <f>AND(AC2041,$V2041&lt;=Synthèse!$B$44)</f>
        <v>0</v>
      </c>
      <c r="AG2041" s="135" t="b">
        <f>AND(AD2041,$V2041&lt;=Synthèse!$B$44)</f>
        <v>0</v>
      </c>
      <c r="AH2041" s="135" t="b">
        <f>AND(AE2041,$V2041&lt;=Synthèse!$B$44)</f>
        <v>1</v>
      </c>
      <c r="AI2041" s="137" t="b">
        <v>0</v>
      </c>
      <c r="AJ2041" s="137" t="b">
        <v>0</v>
      </c>
      <c r="AK2041" s="137" t="b">
        <f t="shared" si="350"/>
        <v>0</v>
      </c>
      <c r="AL2041" s="137" t="b">
        <f t="shared" si="351"/>
        <v>0</v>
      </c>
      <c r="AM2041" s="137" t="b">
        <f>AND(AK2041,$V2041&lt;=Synthèse!$B$44)</f>
        <v>0</v>
      </c>
      <c r="AN2041" s="137" t="b">
        <f>AND(AL2041,$V2041&lt;=Synthèse!$B$44)</f>
        <v>0</v>
      </c>
    </row>
    <row r="2042" spans="1:40">
      <c r="A2042" s="17">
        <v>1181394</v>
      </c>
      <c r="B2042" t="str">
        <f ca="1">VLOOKUP(A2042,'Fichier FI (en entrée)'!B:AH,3,0)</f>
        <v>WCEKHHVBVP</v>
      </c>
      <c r="C2042">
        <f t="shared" si="342"/>
        <v>673</v>
      </c>
      <c r="D2042">
        <f t="shared" si="352"/>
        <v>12.4</v>
      </c>
      <c r="E2042" s="14" t="str">
        <f>VLOOKUP(A2042,'Fichier FI (en entrée)'!B:AH,2,0)</f>
        <v>EV</v>
      </c>
      <c r="F2042" s="14" t="b">
        <f t="shared" si="343"/>
        <v>1</v>
      </c>
      <c r="G2042" s="14" t="b">
        <f>IFERROR(VLOOKUP(A2042,'Calculs FA (auto)'!A:F,6,0),FALSE)</f>
        <v>0</v>
      </c>
      <c r="H2042" s="14" t="b">
        <f t="shared" si="344"/>
        <v>0</v>
      </c>
      <c r="I2042" s="16">
        <f>IFERROR(VLOOKUP(A2042,'Moyennes FI (en entrée)'!B:N,7,0),"")</f>
        <v>10.4</v>
      </c>
      <c r="J2042" s="16">
        <f>IFERROR(VLOOKUP(VLOOKUP(A2042,'Fichier FI (en entrée)'!B:AH,33,0),Modificateurs!A$2:B$5,2,0),0)</f>
        <v>0</v>
      </c>
      <c r="K2042" s="16">
        <f>IFERROR(VLOOKUP(VLOOKUP(A2042,'Redoub FI (en entrée)'!B:N,7,0),Modificateurs!A$8:B$11,2,0),0)</f>
        <v>0</v>
      </c>
      <c r="L2042" s="16">
        <f>IFERROR(VLOOKUP(M2042,Modificateurs!D$1:E$94,2,0),0)</f>
        <v>2</v>
      </c>
      <c r="M2042" t="str">
        <f>VLOOKUP(A2042,'Fichier FI (en entrée)'!B:AH,16,0)&amp;" "&amp;VLOOKUP(A2042,'Fichier FI (en entrée)'!B:AH,20,0)&amp;" "&amp;VLOOKUP(A2042,'Fichier FI (en entrée)'!B:AH,27,0)&amp;" "&amp;VLOOKUP(A2042,'Fichier FI (en entrée)'!B:AH,29,0)</f>
        <v xml:space="preserve">  Scientifique Physique-chimie</v>
      </c>
      <c r="N2042" t="str">
        <f>VLOOKUP(A2042,'Fichier FI (en entrée)'!B:AH,8,0)</f>
        <v>Scolarisé dans le supérieur à l'étranger</v>
      </c>
      <c r="O2042" t="b">
        <f>AND(C2042&gt;Synthèse!B$8,C2042&lt;Synthèse!B$10,NOT(Y2042))</f>
        <v>1</v>
      </c>
      <c r="Q2042" s="60">
        <f>ROUNDUP(C2042/(Synthèse!$B$4+Synthèse!$B$1)*8,0)</f>
        <v>4</v>
      </c>
      <c r="R2042" s="60">
        <f>IFERROR(VLOOKUP(A2042,'Evaluations (formulaire)'!A:P,6,0)+VLOOKUP(A2042,'Evaluations (formulaire)'!A:P,7,0),0)</f>
        <v>0</v>
      </c>
      <c r="S2042" s="60">
        <f>IFERROR(VLOOKUP(A2042,'Evaluations (formulaire)'!A:P,8,0),0)</f>
        <v>0</v>
      </c>
      <c r="T2042" s="60">
        <f>IF(AND(ISBLANK(P2042),Q2042&lt;=2),Synthèse!$B$41,IF(AND(ISBLANK(P2042),Q2042&gt;=7),Synthèse!$C$41,R2042+S2042))</f>
        <v>0</v>
      </c>
      <c r="U2042" s="60">
        <f t="shared" si="345"/>
        <v>12.4</v>
      </c>
      <c r="V2042" s="60">
        <f t="shared" si="346"/>
        <v>673</v>
      </c>
      <c r="X2042" s="26">
        <v>244</v>
      </c>
      <c r="Y2042" s="26" t="b">
        <f>IFERROR(VLOOKUP(A2042,'Calculs FA (auto)'!A:O,15,0),FALSE)</f>
        <v>0</v>
      </c>
      <c r="Z2042" s="26">
        <f>IFERROR(VLOOKUP(A2042,'Evaluations (formulaire)'!A:M,9,0),0)</f>
        <v>0</v>
      </c>
      <c r="AA2042" s="135" t="b">
        <v>1</v>
      </c>
      <c r="AB2042" s="135" t="b">
        <v>0</v>
      </c>
      <c r="AC2042" s="135" t="b">
        <f t="shared" si="347"/>
        <v>1</v>
      </c>
      <c r="AD2042" s="135" t="b">
        <f t="shared" si="348"/>
        <v>0</v>
      </c>
      <c r="AE2042" s="135" t="b">
        <f t="shared" si="349"/>
        <v>0</v>
      </c>
      <c r="AF2042" s="135" t="b">
        <f>AND(AC2042,$V2042&lt;=Synthèse!$B$44)</f>
        <v>0</v>
      </c>
      <c r="AG2042" s="135" t="b">
        <f>AND(AD2042,$V2042&lt;=Synthèse!$B$44)</f>
        <v>0</v>
      </c>
      <c r="AH2042" s="135" t="b">
        <f>AND(AE2042,$V2042&lt;=Synthèse!$B$44)</f>
        <v>0</v>
      </c>
      <c r="AI2042" s="137" t="b">
        <v>0</v>
      </c>
      <c r="AJ2042" s="137" t="b">
        <v>1</v>
      </c>
      <c r="AK2042" s="137" t="b">
        <f t="shared" si="350"/>
        <v>0</v>
      </c>
      <c r="AL2042" s="137" t="b">
        <f t="shared" si="351"/>
        <v>1</v>
      </c>
      <c r="AM2042" s="137" t="b">
        <f>AND(AK2042,$V2042&lt;=Synthèse!$B$44)</f>
        <v>0</v>
      </c>
      <c r="AN2042" s="137" t="b">
        <f>AND(AL2042,$V2042&lt;=Synthèse!$B$44)</f>
        <v>0</v>
      </c>
    </row>
    <row r="2043" spans="1:40">
      <c r="A2043" s="17">
        <v>1182721</v>
      </c>
      <c r="B2043" t="str">
        <f ca="1">VLOOKUP(A2043,'Fichier FI (en entrée)'!B:AH,3,0)</f>
        <v>CEJNCRVBXY</v>
      </c>
      <c r="C2043">
        <f t="shared" si="342"/>
        <v>1632</v>
      </c>
      <c r="D2043">
        <f t="shared" si="352"/>
        <v>-3.0199999999999996</v>
      </c>
      <c r="E2043" s="14" t="str">
        <f>VLOOKUP(A2043,'Fichier FI (en entrée)'!B:AH,2,0)</f>
        <v>EV</v>
      </c>
      <c r="F2043" s="14" t="b">
        <f t="shared" si="343"/>
        <v>1</v>
      </c>
      <c r="G2043" s="14" t="b">
        <f>IFERROR(VLOOKUP(A2043,'Calculs FA (auto)'!A:F,6,0),FALSE)</f>
        <v>0</v>
      </c>
      <c r="H2043" s="14" t="b">
        <f t="shared" si="344"/>
        <v>0</v>
      </c>
      <c r="I2043" s="16">
        <f>IFERROR(VLOOKUP(A2043,'Moyennes FI (en entrée)'!B:N,7,0),"")</f>
        <v>8.98</v>
      </c>
      <c r="J2043" s="16">
        <f>IFERROR(VLOOKUP(VLOOKUP(A2043,'Fichier FI (en entrée)'!B:AH,33,0),Modificateurs!A$2:B$5,2,0),0)</f>
        <v>0</v>
      </c>
      <c r="K2043" s="16">
        <f>IFERROR(VLOOKUP(VLOOKUP(A2043,'Redoub FI (en entrée)'!B:N,7,0),Modificateurs!A$8:B$11,2,0),0)</f>
        <v>0</v>
      </c>
      <c r="L2043" s="16">
        <f>IFERROR(VLOOKUP(M2043,Modificateurs!D$1:E$94,2,0),0)</f>
        <v>-12</v>
      </c>
      <c r="M2043" t="str">
        <f>VLOOKUP(A2043,'Fichier FI (en entrée)'!B:AH,16,0)&amp;" "&amp;VLOOKUP(A2043,'Fichier FI (en entrée)'!B:AH,20,0)&amp;" "&amp;VLOOKUP(A2043,'Fichier FI (en entrée)'!B:AH,27,0)&amp;" "&amp;VLOOKUP(A2043,'Fichier FI (en entrée)'!B:AH,29,0)</f>
        <v xml:space="preserve">  Sciences et technologies de la gestion Mercatique</v>
      </c>
      <c r="N2043" t="str">
        <f>VLOOKUP(A2043,'Fichier FI (en entrée)'!B:AH,8,0)</f>
        <v>Scolarisé dans le supérieur en France</v>
      </c>
      <c r="O2043" t="b">
        <f>AND(C2043&gt;Synthèse!B$8,C2043&lt;Synthèse!B$10,NOT(Y2043))</f>
        <v>0</v>
      </c>
      <c r="Q2043" s="60">
        <f>ROUNDUP(C2043/(Synthèse!$B$4+Synthèse!$B$1)*8,0)</f>
        <v>8</v>
      </c>
      <c r="R2043" s="60">
        <f>IFERROR(VLOOKUP(A2043,'Evaluations (formulaire)'!A:P,6,0)+VLOOKUP(A2043,'Evaluations (formulaire)'!A:P,7,0),0)</f>
        <v>0</v>
      </c>
      <c r="S2043" s="60">
        <f>IFERROR(VLOOKUP(A2043,'Evaluations (formulaire)'!A:P,8,0),0)</f>
        <v>0</v>
      </c>
      <c r="T2043" s="60">
        <f>IF(AND(ISBLANK(P2043),Q2043&lt;=2),Synthèse!$B$41,IF(AND(ISBLANK(P2043),Q2043&gt;=7),Synthèse!$C$41,R2043+S2043))</f>
        <v>4.6296296296296294E-3</v>
      </c>
      <c r="U2043" s="60">
        <f t="shared" si="345"/>
        <v>-3.0153703703703698</v>
      </c>
      <c r="V2043" s="60">
        <f t="shared" si="346"/>
        <v>1632</v>
      </c>
      <c r="X2043" s="26">
        <v>949</v>
      </c>
      <c r="Y2043" s="26" t="b">
        <f>IFERROR(VLOOKUP(A2043,'Calculs FA (auto)'!A:O,15,0),FALSE)</f>
        <v>0</v>
      </c>
      <c r="Z2043" s="26">
        <f>IFERROR(VLOOKUP(A2043,'Evaluations (formulaire)'!A:M,9,0),0)</f>
        <v>0</v>
      </c>
      <c r="AA2043" s="135" t="b">
        <v>0</v>
      </c>
      <c r="AB2043" s="135" t="b">
        <v>0</v>
      </c>
      <c r="AC2043" s="135" t="b">
        <f t="shared" si="347"/>
        <v>0</v>
      </c>
      <c r="AD2043" s="135" t="b">
        <f t="shared" si="348"/>
        <v>0</v>
      </c>
      <c r="AE2043" s="135" t="b">
        <f t="shared" si="349"/>
        <v>1</v>
      </c>
      <c r="AF2043" s="135" t="b">
        <f>AND(AC2043,$V2043&lt;=Synthèse!$B$44)</f>
        <v>0</v>
      </c>
      <c r="AG2043" s="135" t="b">
        <f>AND(AD2043,$V2043&lt;=Synthèse!$B$44)</f>
        <v>0</v>
      </c>
      <c r="AH2043" s="135" t="b">
        <f>AND(AE2043,$V2043&lt;=Synthèse!$B$44)</f>
        <v>0</v>
      </c>
      <c r="AI2043" s="137" t="b">
        <v>0</v>
      </c>
      <c r="AJ2043" s="137" t="b">
        <v>0</v>
      </c>
      <c r="AK2043" s="137" t="b">
        <f t="shared" si="350"/>
        <v>0</v>
      </c>
      <c r="AL2043" s="137" t="b">
        <f t="shared" si="351"/>
        <v>0</v>
      </c>
      <c r="AM2043" s="137" t="b">
        <f>AND(AK2043,$V2043&lt;=Synthèse!$B$44)</f>
        <v>0</v>
      </c>
      <c r="AN2043" s="137" t="b">
        <f>AND(AL2043,$V2043&lt;=Synthèse!$B$44)</f>
        <v>0</v>
      </c>
    </row>
    <row r="2044" spans="1:40">
      <c r="A2044" s="17">
        <v>1184091</v>
      </c>
      <c r="B2044" t="str">
        <f ca="1">VLOOKUP(A2044,'Fichier FI (en entrée)'!B:AH,3,0)</f>
        <v>WHHVQNOVNF</v>
      </c>
      <c r="C2044">
        <f t="shared" si="342"/>
        <v>1656</v>
      </c>
      <c r="D2044">
        <f t="shared" si="352"/>
        <v>-4.34</v>
      </c>
      <c r="E2044" s="14" t="str">
        <f>VLOOKUP(A2044,'Fichier FI (en entrée)'!B:AH,2,0)</f>
        <v>EV</v>
      </c>
      <c r="F2044" s="14" t="b">
        <f t="shared" si="343"/>
        <v>1</v>
      </c>
      <c r="G2044" s="14" t="b">
        <f>IFERROR(VLOOKUP(A2044,'Calculs FA (auto)'!A:F,6,0),FALSE)</f>
        <v>0</v>
      </c>
      <c r="H2044" s="14" t="b">
        <f t="shared" si="344"/>
        <v>0</v>
      </c>
      <c r="I2044" s="16">
        <f>IFERROR(VLOOKUP(A2044,'Moyennes FI (en entrée)'!B:N,7,0),"")</f>
        <v>7.66</v>
      </c>
      <c r="J2044" s="16">
        <f>IFERROR(VLOOKUP(VLOOKUP(A2044,'Fichier FI (en entrée)'!B:AH,33,0),Modificateurs!A$2:B$5,2,0),0)</f>
        <v>0</v>
      </c>
      <c r="K2044" s="16">
        <f>IFERROR(VLOOKUP(VLOOKUP(A2044,'Redoub FI (en entrée)'!B:N,7,0),Modificateurs!A$8:B$11,2,0),0)</f>
        <v>0</v>
      </c>
      <c r="L2044" s="16">
        <f>IFERROR(VLOOKUP(M2044,Modificateurs!D$1:E$94,2,0),0)</f>
        <v>-12</v>
      </c>
      <c r="M2044" t="str">
        <f>VLOOKUP(A2044,'Fichier FI (en entrée)'!B:AH,16,0)&amp;" "&amp;VLOOKUP(A2044,'Fichier FI (en entrée)'!B:AH,20,0)&amp;" "&amp;VLOOKUP(A2044,'Fichier FI (en entrée)'!B:AH,27,0)&amp;" "&amp;VLOOKUP(A2044,'Fichier FI (en entrée)'!B:AH,29,0)</f>
        <v xml:space="preserve">  Professionnelle Electrotechnique, énergie, équipements communicants</v>
      </c>
      <c r="N2044" t="str">
        <f>VLOOKUP(A2044,'Fichier FI (en entrée)'!B:AH,8,0)</f>
        <v>Scolarisé dans le supérieur en France</v>
      </c>
      <c r="O2044" t="b">
        <f>AND(C2044&gt;Synthèse!B$8,C2044&lt;Synthèse!B$10,NOT(Y2044))</f>
        <v>0</v>
      </c>
      <c r="Q2044" s="60">
        <f>ROUNDUP(C2044/(Synthèse!$B$4+Synthèse!$B$1)*8,0)</f>
        <v>8</v>
      </c>
      <c r="R2044" s="60">
        <f>IFERROR(VLOOKUP(A2044,'Evaluations (formulaire)'!A:P,6,0)+VLOOKUP(A2044,'Evaluations (formulaire)'!A:P,7,0),0)</f>
        <v>0</v>
      </c>
      <c r="S2044" s="60">
        <f>IFERROR(VLOOKUP(A2044,'Evaluations (formulaire)'!A:P,8,0),0)</f>
        <v>0</v>
      </c>
      <c r="T2044" s="60">
        <f>IF(AND(ISBLANK(P2044),Q2044&lt;=2),Synthèse!$B$41,IF(AND(ISBLANK(P2044),Q2044&gt;=7),Synthèse!$C$41,R2044+S2044))</f>
        <v>4.6296296296296294E-3</v>
      </c>
      <c r="U2044" s="60">
        <f t="shared" si="345"/>
        <v>-4.3353703703703701</v>
      </c>
      <c r="V2044" s="60">
        <f t="shared" si="346"/>
        <v>1656</v>
      </c>
      <c r="X2044" s="26">
        <v>1614</v>
      </c>
      <c r="Y2044" s="26" t="b">
        <f>IFERROR(VLOOKUP(A2044,'Calculs FA (auto)'!A:O,15,0),FALSE)</f>
        <v>0</v>
      </c>
      <c r="Z2044" s="26">
        <f>IFERROR(VLOOKUP(A2044,'Evaluations (formulaire)'!A:M,9,0),0)</f>
        <v>0</v>
      </c>
      <c r="AA2044" s="135" t="b">
        <v>1</v>
      </c>
      <c r="AB2044" s="135" t="b">
        <v>0</v>
      </c>
      <c r="AC2044" s="135" t="b">
        <f t="shared" si="347"/>
        <v>1</v>
      </c>
      <c r="AD2044" s="135" t="b">
        <f t="shared" si="348"/>
        <v>0</v>
      </c>
      <c r="AE2044" s="135" t="b">
        <f t="shared" si="349"/>
        <v>0</v>
      </c>
      <c r="AF2044" s="135" t="b">
        <f>AND(AC2044,$V2044&lt;=Synthèse!$B$44)</f>
        <v>0</v>
      </c>
      <c r="AG2044" s="135" t="b">
        <f>AND(AD2044,$V2044&lt;=Synthèse!$B$44)</f>
        <v>0</v>
      </c>
      <c r="AH2044" s="135" t="b">
        <f>AND(AE2044,$V2044&lt;=Synthèse!$B$44)</f>
        <v>0</v>
      </c>
      <c r="AI2044" s="137" t="b">
        <v>0</v>
      </c>
      <c r="AJ2044" s="137" t="b">
        <v>1</v>
      </c>
      <c r="AK2044" s="137" t="b">
        <f t="shared" si="350"/>
        <v>0</v>
      </c>
      <c r="AL2044" s="137" t="b">
        <f t="shared" si="351"/>
        <v>1</v>
      </c>
      <c r="AM2044" s="137" t="b">
        <f>AND(AK2044,$V2044&lt;=Synthèse!$B$44)</f>
        <v>0</v>
      </c>
      <c r="AN2044" s="137" t="b">
        <f>AND(AL2044,$V2044&lt;=Synthèse!$B$44)</f>
        <v>0</v>
      </c>
    </row>
    <row r="2045" spans="1:40">
      <c r="A2045" s="17">
        <v>1184196</v>
      </c>
      <c r="B2045" t="str">
        <f ca="1">VLOOKUP(A2045,'Fichier FI (en entrée)'!B:AH,3,0)</f>
        <v>DEFJSAUJKZ</v>
      </c>
      <c r="C2045">
        <f t="shared" si="342"/>
        <v>601</v>
      </c>
      <c r="D2045">
        <f t="shared" si="352"/>
        <v>12.87</v>
      </c>
      <c r="E2045" s="14" t="str">
        <f>VLOOKUP(A2045,'Fichier FI (en entrée)'!B:AH,2,0)</f>
        <v>EV</v>
      </c>
      <c r="F2045" s="14" t="b">
        <f t="shared" si="343"/>
        <v>1</v>
      </c>
      <c r="G2045" s="14" t="b">
        <f>IFERROR(VLOOKUP(A2045,'Calculs FA (auto)'!A:F,6,0),FALSE)</f>
        <v>0</v>
      </c>
      <c r="H2045" s="14" t="b">
        <f t="shared" si="344"/>
        <v>0</v>
      </c>
      <c r="I2045" s="16">
        <f>IFERROR(VLOOKUP(A2045,'Moyennes FI (en entrée)'!B:N,7,0),"")</f>
        <v>10.87</v>
      </c>
      <c r="J2045" s="16">
        <f>IFERROR(VLOOKUP(VLOOKUP(A2045,'Fichier FI (en entrée)'!B:AH,33,0),Modificateurs!A$2:B$5,2,0),0)</f>
        <v>0</v>
      </c>
      <c r="K2045" s="16">
        <f>IFERROR(VLOOKUP(VLOOKUP(A2045,'Redoub FI (en entrée)'!B:N,7,0),Modificateurs!A$8:B$11,2,0),0)</f>
        <v>0</v>
      </c>
      <c r="L2045" s="16">
        <f>IFERROR(VLOOKUP(M2045,Modificateurs!D$1:E$94,2,0),0)</f>
        <v>2</v>
      </c>
      <c r="M2045" t="str">
        <f>VLOOKUP(A2045,'Fichier FI (en entrée)'!B:AH,16,0)&amp;" "&amp;VLOOKUP(A2045,'Fichier FI (en entrée)'!B:AH,20,0)&amp;" "&amp;VLOOKUP(A2045,'Fichier FI (en entrée)'!B:AH,27,0)&amp;" "&amp;VLOOKUP(A2045,'Fichier FI (en entrée)'!B:AH,29,0)</f>
        <v xml:space="preserve">  Scientifique Mathématiques</v>
      </c>
      <c r="N2045" t="str">
        <f>VLOOKUP(A2045,'Fichier FI (en entrée)'!B:AH,8,0)</f>
        <v>Scolarisé dans le supérieur en France</v>
      </c>
      <c r="O2045" t="b">
        <f>AND(C2045&gt;Synthèse!B$8,C2045&lt;Synthèse!B$10,NOT(Y2045))</f>
        <v>1</v>
      </c>
      <c r="Q2045" s="60">
        <f>ROUNDUP(C2045/(Synthèse!$B$4+Synthèse!$B$1)*8,0)</f>
        <v>3</v>
      </c>
      <c r="R2045" s="60">
        <f>IFERROR(VLOOKUP(A2045,'Evaluations (formulaire)'!A:P,6,0)+VLOOKUP(A2045,'Evaluations (formulaire)'!A:P,7,0),0)</f>
        <v>0</v>
      </c>
      <c r="S2045" s="60">
        <f>IFERROR(VLOOKUP(A2045,'Evaluations (formulaire)'!A:P,8,0),0)</f>
        <v>0</v>
      </c>
      <c r="T2045" s="60">
        <f>IF(AND(ISBLANK(P2045),Q2045&lt;=2),Synthèse!$B$41,IF(AND(ISBLANK(P2045),Q2045&gt;=7),Synthèse!$C$41,R2045+S2045))</f>
        <v>0</v>
      </c>
      <c r="U2045" s="60">
        <f t="shared" si="345"/>
        <v>12.87</v>
      </c>
      <c r="V2045" s="60">
        <f t="shared" si="346"/>
        <v>602</v>
      </c>
      <c r="X2045" s="26">
        <v>1063</v>
      </c>
      <c r="Y2045" s="26" t="b">
        <f>IFERROR(VLOOKUP(A2045,'Calculs FA (auto)'!A:O,15,0),FALSE)</f>
        <v>0</v>
      </c>
      <c r="Z2045" s="26">
        <f>IFERROR(VLOOKUP(A2045,'Evaluations (formulaire)'!A:M,9,0),0)</f>
        <v>0</v>
      </c>
      <c r="AA2045" s="135" t="b">
        <v>1</v>
      </c>
      <c r="AB2045" s="135" t="b">
        <v>0</v>
      </c>
      <c r="AC2045" s="135" t="b">
        <f t="shared" si="347"/>
        <v>1</v>
      </c>
      <c r="AD2045" s="135" t="b">
        <f t="shared" si="348"/>
        <v>0</v>
      </c>
      <c r="AE2045" s="135" t="b">
        <f t="shared" si="349"/>
        <v>0</v>
      </c>
      <c r="AF2045" s="135" t="b">
        <f>AND(AC2045,$V2045&lt;=Synthèse!$B$44)</f>
        <v>1</v>
      </c>
      <c r="AG2045" s="135" t="b">
        <f>AND(AD2045,$V2045&lt;=Synthèse!$B$44)</f>
        <v>0</v>
      </c>
      <c r="AH2045" s="135" t="b">
        <f>AND(AE2045,$V2045&lt;=Synthèse!$B$44)</f>
        <v>0</v>
      </c>
      <c r="AI2045" s="137" t="b">
        <v>0</v>
      </c>
      <c r="AJ2045" s="137" t="b">
        <v>1</v>
      </c>
      <c r="AK2045" s="137" t="b">
        <f t="shared" si="350"/>
        <v>0</v>
      </c>
      <c r="AL2045" s="137" t="b">
        <f t="shared" si="351"/>
        <v>1</v>
      </c>
      <c r="AM2045" s="137" t="b">
        <f>AND(AK2045,$V2045&lt;=Synthèse!$B$44)</f>
        <v>0</v>
      </c>
      <c r="AN2045" s="137" t="b">
        <f>AND(AL2045,$V2045&lt;=Synthèse!$B$44)</f>
        <v>1</v>
      </c>
    </row>
    <row r="2046" spans="1:40">
      <c r="A2046" s="17">
        <v>1184314</v>
      </c>
      <c r="B2046" t="str">
        <f ca="1">VLOOKUP(A2046,'Fichier FI (en entrée)'!B:AH,3,0)</f>
        <v>VSJAMPGYOT</v>
      </c>
      <c r="C2046">
        <f t="shared" si="342"/>
        <v>2097</v>
      </c>
      <c r="D2046">
        <f t="shared" si="352"/>
        <v>-100</v>
      </c>
      <c r="E2046" s="14" t="str">
        <f>VLOOKUP(A2046,'Fichier FI (en entrée)'!B:AH,2,0)</f>
        <v>ENV</v>
      </c>
      <c r="F2046" s="14" t="b">
        <f t="shared" si="343"/>
        <v>0</v>
      </c>
      <c r="G2046" s="14" t="b">
        <f>IFERROR(VLOOKUP(A2046,'Calculs FA (auto)'!A:F,6,0),FALSE)</f>
        <v>0</v>
      </c>
      <c r="H2046" s="14" t="b">
        <f t="shared" si="344"/>
        <v>0</v>
      </c>
      <c r="I2046" s="16" t="str">
        <f>IFERROR(VLOOKUP(A2046,'Moyennes FI (en entrée)'!B:N,7,0),"")</f>
        <v/>
      </c>
      <c r="J2046" s="16">
        <f>IFERROR(VLOOKUP(VLOOKUP(A2046,'Fichier FI (en entrée)'!B:AH,33,0),Modificateurs!A$2:B$5,2,0),0)</f>
        <v>0</v>
      </c>
      <c r="K2046" s="16">
        <f>IFERROR(VLOOKUP(VLOOKUP(A2046,'Redoub FI (en entrée)'!B:N,7,0),Modificateurs!A$8:B$11,2,0),0)</f>
        <v>0</v>
      </c>
      <c r="L2046" s="16">
        <f>IFERROR(VLOOKUP(M2046,Modificateurs!D$1:E$94,2,0),0)</f>
        <v>-3</v>
      </c>
      <c r="M2046" t="str">
        <f>VLOOKUP(A2046,'Fichier FI (en entrée)'!B:AH,16,0)&amp;" "&amp;VLOOKUP(A2046,'Fichier FI (en entrée)'!B:AH,20,0)&amp;" "&amp;VLOOKUP(A2046,'Fichier FI (en entrée)'!B:AH,27,0)&amp;" "&amp;VLOOKUP(A2046,'Fichier FI (en entrée)'!B:AH,29,0)</f>
        <v xml:space="preserve">  Economique et social Mathématiques</v>
      </c>
      <c r="N2046" t="str">
        <f>VLOOKUP(A2046,'Fichier FI (en entrée)'!B:AH,8,0)</f>
        <v>Scolarisé dans le supérieur en France</v>
      </c>
      <c r="O2046" t="b">
        <f>AND(C2046&gt;Synthèse!B$8,C2046&lt;Synthèse!B$10,NOT(Y2046))</f>
        <v>0</v>
      </c>
      <c r="Q2046" s="60">
        <f>ROUNDUP(C2046/(Synthèse!$B$4+Synthèse!$B$1)*8,0)</f>
        <v>10</v>
      </c>
      <c r="R2046" s="60">
        <f>IFERROR(VLOOKUP(A2046,'Evaluations (formulaire)'!A:P,6,0)+VLOOKUP(A2046,'Evaluations (formulaire)'!A:P,7,0),0)</f>
        <v>0</v>
      </c>
      <c r="S2046" s="60">
        <f>IFERROR(VLOOKUP(A2046,'Evaluations (formulaire)'!A:P,8,0),0)</f>
        <v>0</v>
      </c>
      <c r="T2046" s="60">
        <f>IF(AND(ISBLANK(P2046),Q2046&lt;=2),Synthèse!$B$41,IF(AND(ISBLANK(P2046),Q2046&gt;=7),Synthèse!$C$41,R2046+S2046))</f>
        <v>4.6296296296296294E-3</v>
      </c>
      <c r="U2046" s="60">
        <f t="shared" si="345"/>
        <v>-99.995370370370367</v>
      </c>
      <c r="V2046" s="60">
        <f t="shared" si="346"/>
        <v>1983</v>
      </c>
      <c r="X2046" s="26">
        <v>1381</v>
      </c>
      <c r="Y2046" s="26" t="b">
        <f>IFERROR(VLOOKUP(A2046,'Calculs FA (auto)'!A:O,15,0),FALSE)</f>
        <v>0</v>
      </c>
      <c r="Z2046" s="26">
        <f>IFERROR(VLOOKUP(A2046,'Evaluations (formulaire)'!A:M,9,0),0)</f>
        <v>0</v>
      </c>
      <c r="AA2046" s="135" t="b">
        <v>1</v>
      </c>
      <c r="AB2046" s="135" t="b">
        <v>0</v>
      </c>
      <c r="AC2046" s="135" t="b">
        <f t="shared" si="347"/>
        <v>0</v>
      </c>
      <c r="AD2046" s="135" t="b">
        <f t="shared" si="348"/>
        <v>0</v>
      </c>
      <c r="AE2046" s="135" t="b">
        <f t="shared" si="349"/>
        <v>0</v>
      </c>
      <c r="AF2046" s="135" t="b">
        <f>AND(AC2046,$V2046&lt;=Synthèse!$B$44)</f>
        <v>0</v>
      </c>
      <c r="AG2046" s="135" t="b">
        <f>AND(AD2046,$V2046&lt;=Synthèse!$B$44)</f>
        <v>0</v>
      </c>
      <c r="AH2046" s="135" t="b">
        <f>AND(AE2046,$V2046&lt;=Synthèse!$B$44)</f>
        <v>0</v>
      </c>
      <c r="AI2046" s="137" t="b">
        <v>0</v>
      </c>
      <c r="AJ2046" s="137" t="b">
        <v>0</v>
      </c>
      <c r="AK2046" s="137" t="b">
        <f t="shared" si="350"/>
        <v>0</v>
      </c>
      <c r="AL2046" s="137" t="b">
        <f t="shared" si="351"/>
        <v>0</v>
      </c>
      <c r="AM2046" s="137" t="b">
        <f>AND(AK2046,$V2046&lt;=Synthèse!$B$44)</f>
        <v>0</v>
      </c>
      <c r="AN2046" s="137" t="b">
        <f>AND(AL2046,$V2046&lt;=Synthèse!$B$44)</f>
        <v>0</v>
      </c>
    </row>
    <row r="2047" spans="1:40">
      <c r="A2047" s="17">
        <v>1184482</v>
      </c>
      <c r="B2047" t="str">
        <f ca="1">VLOOKUP(A2047,'Fichier FI (en entrée)'!B:AH,3,0)</f>
        <v>FHAIFFXLNJ</v>
      </c>
      <c r="C2047">
        <f t="shared" si="342"/>
        <v>947</v>
      </c>
      <c r="D2047">
        <f t="shared" si="352"/>
        <v>10.79</v>
      </c>
      <c r="E2047" s="14" t="str">
        <f>VLOOKUP(A2047,'Fichier FI (en entrée)'!B:AH,2,0)</f>
        <v>EV</v>
      </c>
      <c r="F2047" s="14" t="b">
        <f t="shared" si="343"/>
        <v>1</v>
      </c>
      <c r="G2047" s="14" t="b">
        <f>IFERROR(VLOOKUP(A2047,'Calculs FA (auto)'!A:F,6,0),FALSE)</f>
        <v>0</v>
      </c>
      <c r="H2047" s="14" t="b">
        <f t="shared" si="344"/>
        <v>0</v>
      </c>
      <c r="I2047" s="16">
        <f>IFERROR(VLOOKUP(A2047,'Moyennes FI (en entrée)'!B:N,7,0),"")</f>
        <v>8.7899999999999991</v>
      </c>
      <c r="J2047" s="16">
        <f>IFERROR(VLOOKUP(VLOOKUP(A2047,'Fichier FI (en entrée)'!B:AH,33,0),Modificateurs!A$2:B$5,2,0),0)</f>
        <v>0</v>
      </c>
      <c r="K2047" s="16">
        <f>IFERROR(VLOOKUP(VLOOKUP(A2047,'Redoub FI (en entrée)'!B:N,7,0),Modificateurs!A$8:B$11,2,0),0)</f>
        <v>0</v>
      </c>
      <c r="L2047" s="16">
        <f>IFERROR(VLOOKUP(M2047,Modificateurs!D$1:E$94,2,0),0)</f>
        <v>2</v>
      </c>
      <c r="M2047" t="str">
        <f>VLOOKUP(A2047,'Fichier FI (en entrée)'!B:AH,16,0)&amp;" "&amp;VLOOKUP(A2047,'Fichier FI (en entrée)'!B:AH,20,0)&amp;" "&amp;VLOOKUP(A2047,'Fichier FI (en entrée)'!B:AH,27,0)&amp;" "&amp;VLOOKUP(A2047,'Fichier FI (en entrée)'!B:AH,29,0)</f>
        <v xml:space="preserve">  Scientifique Mathématiques</v>
      </c>
      <c r="N2047" t="str">
        <f>VLOOKUP(A2047,'Fichier FI (en entrée)'!B:AH,8,0)</f>
        <v>Scolarisé dans le supérieur en France</v>
      </c>
      <c r="O2047" t="b">
        <f>AND(C2047&gt;Synthèse!B$8,C2047&lt;Synthèse!B$10,NOT(Y2047))</f>
        <v>1</v>
      </c>
      <c r="Q2047" s="60">
        <f>ROUNDUP(C2047/(Synthèse!$B$4+Synthèse!$B$1)*8,0)</f>
        <v>5</v>
      </c>
      <c r="R2047" s="60">
        <f>IFERROR(VLOOKUP(A2047,'Evaluations (formulaire)'!A:P,6,0)+VLOOKUP(A2047,'Evaluations (formulaire)'!A:P,7,0),0)</f>
        <v>0</v>
      </c>
      <c r="S2047" s="60">
        <f>IFERROR(VLOOKUP(A2047,'Evaluations (formulaire)'!A:P,8,0),0)</f>
        <v>0</v>
      </c>
      <c r="T2047" s="60">
        <f>IF(AND(ISBLANK(P2047),Q2047&lt;=2),Synthèse!$B$41,IF(AND(ISBLANK(P2047),Q2047&gt;=7),Synthèse!$C$41,R2047+S2047))</f>
        <v>0</v>
      </c>
      <c r="U2047" s="60">
        <f t="shared" si="345"/>
        <v>10.79</v>
      </c>
      <c r="V2047" s="60">
        <f t="shared" si="346"/>
        <v>947</v>
      </c>
      <c r="X2047" s="26">
        <v>1743</v>
      </c>
      <c r="Y2047" s="26" t="b">
        <f>IFERROR(VLOOKUP(A2047,'Calculs FA (auto)'!A:O,15,0),FALSE)</f>
        <v>0</v>
      </c>
      <c r="Z2047" s="26">
        <f>IFERROR(VLOOKUP(A2047,'Evaluations (formulaire)'!A:M,9,0),0)</f>
        <v>0</v>
      </c>
      <c r="AA2047" s="135" t="b">
        <v>1</v>
      </c>
      <c r="AB2047" s="135" t="b">
        <v>0</v>
      </c>
      <c r="AC2047" s="135" t="b">
        <f t="shared" si="347"/>
        <v>1</v>
      </c>
      <c r="AD2047" s="135" t="b">
        <f t="shared" si="348"/>
        <v>0</v>
      </c>
      <c r="AE2047" s="135" t="b">
        <f t="shared" si="349"/>
        <v>0</v>
      </c>
      <c r="AF2047" s="135" t="b">
        <f>AND(AC2047,$V2047&lt;=Synthèse!$B$44)</f>
        <v>0</v>
      </c>
      <c r="AG2047" s="135" t="b">
        <f>AND(AD2047,$V2047&lt;=Synthèse!$B$44)</f>
        <v>0</v>
      </c>
      <c r="AH2047" s="135" t="b">
        <f>AND(AE2047,$V2047&lt;=Synthèse!$B$44)</f>
        <v>0</v>
      </c>
      <c r="AI2047" s="137" t="b">
        <v>0</v>
      </c>
      <c r="AJ2047" s="137" t="b">
        <v>1</v>
      </c>
      <c r="AK2047" s="137" t="b">
        <f t="shared" si="350"/>
        <v>0</v>
      </c>
      <c r="AL2047" s="137" t="b">
        <f t="shared" si="351"/>
        <v>1</v>
      </c>
      <c r="AM2047" s="137" t="b">
        <f>AND(AK2047,$V2047&lt;=Synthèse!$B$44)</f>
        <v>0</v>
      </c>
      <c r="AN2047" s="137" t="b">
        <f>AND(AL2047,$V2047&lt;=Synthèse!$B$44)</f>
        <v>0</v>
      </c>
    </row>
    <row r="2048" spans="1:40">
      <c r="A2048" s="17">
        <v>1185123</v>
      </c>
      <c r="B2048" t="str">
        <f ca="1">VLOOKUP(A2048,'Fichier FI (en entrée)'!B:AH,3,0)</f>
        <v>BBIFKNFLDA</v>
      </c>
      <c r="C2048">
        <f t="shared" si="342"/>
        <v>2097</v>
      </c>
      <c r="D2048">
        <f t="shared" si="352"/>
        <v>-100</v>
      </c>
      <c r="E2048" s="14" t="str">
        <f>VLOOKUP(A2048,'Fichier FI (en entrée)'!B:AH,2,0)</f>
        <v>ENV</v>
      </c>
      <c r="F2048" s="14" t="b">
        <f t="shared" si="343"/>
        <v>0</v>
      </c>
      <c r="G2048" s="14" t="b">
        <f>IFERROR(VLOOKUP(A2048,'Calculs FA (auto)'!A:F,6,0),FALSE)</f>
        <v>0</v>
      </c>
      <c r="H2048" s="14" t="b">
        <f t="shared" si="344"/>
        <v>0</v>
      </c>
      <c r="I2048" s="16" t="str">
        <f>IFERROR(VLOOKUP(A2048,'Moyennes FI (en entrée)'!B:N,7,0),"")</f>
        <v/>
      </c>
      <c r="J2048" s="16">
        <f>IFERROR(VLOOKUP(VLOOKUP(A2048,'Fichier FI (en entrée)'!B:AH,33,0),Modificateurs!A$2:B$5,2,0),0)</f>
        <v>0</v>
      </c>
      <c r="K2048" s="16">
        <f>IFERROR(VLOOKUP(VLOOKUP(A2048,'Redoub FI (en entrée)'!B:N,7,0),Modificateurs!A$8:B$11,2,0),0)</f>
        <v>0</v>
      </c>
      <c r="L2048" s="16">
        <f>IFERROR(VLOOKUP(M2048,Modificateurs!D$1:E$94,2,0),0)</f>
        <v>-6</v>
      </c>
      <c r="M2048" t="str">
        <f>VLOOKUP(A2048,'Fichier FI (en entrée)'!B:AH,16,0)&amp;" "&amp;VLOOKUP(A2048,'Fichier FI (en entrée)'!B:AH,20,0)&amp;" "&amp;VLOOKUP(A2048,'Fichier FI (en entrée)'!B:AH,27,0)&amp;" "&amp;VLOOKUP(A2048,'Fichier FI (en entrée)'!B:AH,29,0)</f>
        <v xml:space="preserve">  Sciences et Technologies de l'Industrie et du Développement Durable Innovation Technologique et Eco conception</v>
      </c>
      <c r="N2048" t="str">
        <f>VLOOKUP(A2048,'Fichier FI (en entrée)'!B:AH,8,0)</f>
        <v>Scolarisé dans le supérieur en France</v>
      </c>
      <c r="O2048" t="b">
        <f>AND(C2048&gt;Synthèse!B$8,C2048&lt;Synthèse!B$10,NOT(Y2048))</f>
        <v>0</v>
      </c>
      <c r="Q2048" s="60">
        <f>ROUNDUP(C2048/(Synthèse!$B$4+Synthèse!$B$1)*8,0)</f>
        <v>10</v>
      </c>
      <c r="R2048" s="60">
        <f>IFERROR(VLOOKUP(A2048,'Evaluations (formulaire)'!A:P,6,0)+VLOOKUP(A2048,'Evaluations (formulaire)'!A:P,7,0),0)</f>
        <v>0</v>
      </c>
      <c r="S2048" s="60">
        <f>IFERROR(VLOOKUP(A2048,'Evaluations (formulaire)'!A:P,8,0),0)</f>
        <v>0</v>
      </c>
      <c r="T2048" s="60">
        <f>IF(AND(ISBLANK(P2048),Q2048&lt;=2),Synthèse!$B$41,IF(AND(ISBLANK(P2048),Q2048&gt;=7),Synthèse!$C$41,R2048+S2048))</f>
        <v>4.6296296296296294E-3</v>
      </c>
      <c r="U2048" s="60">
        <f t="shared" si="345"/>
        <v>-99.995370370370367</v>
      </c>
      <c r="V2048" s="60">
        <f t="shared" si="346"/>
        <v>1983</v>
      </c>
      <c r="X2048" s="26">
        <v>2006</v>
      </c>
      <c r="Y2048" s="26" t="b">
        <f>IFERROR(VLOOKUP(A2048,'Calculs FA (auto)'!A:O,15,0),FALSE)</f>
        <v>0</v>
      </c>
      <c r="Z2048" s="26">
        <f>IFERROR(VLOOKUP(A2048,'Evaluations (formulaire)'!A:M,9,0),0)</f>
        <v>0</v>
      </c>
      <c r="AA2048" s="135" t="b">
        <v>0</v>
      </c>
      <c r="AB2048" s="135" t="b">
        <v>1</v>
      </c>
      <c r="AC2048" s="135" t="b">
        <f t="shared" si="347"/>
        <v>0</v>
      </c>
      <c r="AD2048" s="135" t="b">
        <f t="shared" si="348"/>
        <v>0</v>
      </c>
      <c r="AE2048" s="135" t="b">
        <f t="shared" si="349"/>
        <v>0</v>
      </c>
      <c r="AF2048" s="135" t="b">
        <f>AND(AC2048,$V2048&lt;=Synthèse!$B$44)</f>
        <v>0</v>
      </c>
      <c r="AG2048" s="135" t="b">
        <f>AND(AD2048,$V2048&lt;=Synthèse!$B$44)</f>
        <v>0</v>
      </c>
      <c r="AH2048" s="135" t="b">
        <f>AND(AE2048,$V2048&lt;=Synthèse!$B$44)</f>
        <v>0</v>
      </c>
      <c r="AI2048" s="137" t="b">
        <v>1</v>
      </c>
      <c r="AJ2048" s="137" t="b">
        <v>0</v>
      </c>
      <c r="AK2048" s="137" t="b">
        <f t="shared" si="350"/>
        <v>0</v>
      </c>
      <c r="AL2048" s="137" t="b">
        <f t="shared" si="351"/>
        <v>0</v>
      </c>
      <c r="AM2048" s="137" t="b">
        <f>AND(AK2048,$V2048&lt;=Synthèse!$B$44)</f>
        <v>0</v>
      </c>
      <c r="AN2048" s="137" t="b">
        <f>AND(AL2048,$V2048&lt;=Synthèse!$B$44)</f>
        <v>0</v>
      </c>
    </row>
    <row r="2049" spans="1:40">
      <c r="A2049" s="17">
        <v>1186660</v>
      </c>
      <c r="B2049" t="str">
        <f ca="1">VLOOKUP(A2049,'Fichier FI (en entrée)'!B:AH,3,0)</f>
        <v>YBBRSGIZWM</v>
      </c>
      <c r="C2049">
        <f t="shared" si="342"/>
        <v>880</v>
      </c>
      <c r="D2049">
        <f t="shared" si="352"/>
        <v>11.22</v>
      </c>
      <c r="E2049" s="14" t="str">
        <f>VLOOKUP(A2049,'Fichier FI (en entrée)'!B:AH,2,0)</f>
        <v>EV</v>
      </c>
      <c r="F2049" s="14" t="b">
        <f t="shared" si="343"/>
        <v>1</v>
      </c>
      <c r="G2049" s="14" t="b">
        <f>IFERROR(VLOOKUP(A2049,'Calculs FA (auto)'!A:F,6,0),FALSE)</f>
        <v>0</v>
      </c>
      <c r="H2049" s="14" t="b">
        <f t="shared" si="344"/>
        <v>0</v>
      </c>
      <c r="I2049" s="16">
        <f>IFERROR(VLOOKUP(A2049,'Moyennes FI (en entrée)'!B:N,7,0),"")</f>
        <v>9.2200000000000006</v>
      </c>
      <c r="J2049" s="16">
        <f>IFERROR(VLOOKUP(VLOOKUP(A2049,'Fichier FI (en entrée)'!B:AH,33,0),Modificateurs!A$2:B$5,2,0),0)</f>
        <v>0</v>
      </c>
      <c r="K2049" s="16">
        <f>IFERROR(VLOOKUP(VLOOKUP(A2049,'Redoub FI (en entrée)'!B:N,7,0),Modificateurs!A$8:B$11,2,0),0)</f>
        <v>0</v>
      </c>
      <c r="L2049" s="16">
        <f>IFERROR(VLOOKUP(M2049,Modificateurs!D$1:E$94,2,0),0)</f>
        <v>2</v>
      </c>
      <c r="M2049" t="str">
        <f>VLOOKUP(A2049,'Fichier FI (en entrée)'!B:AH,16,0)&amp;" "&amp;VLOOKUP(A2049,'Fichier FI (en entrée)'!B:AH,20,0)&amp;" "&amp;VLOOKUP(A2049,'Fichier FI (en entrée)'!B:AH,27,0)&amp;" "&amp;VLOOKUP(A2049,'Fichier FI (en entrée)'!B:AH,29,0)</f>
        <v xml:space="preserve">  Scientifique Mathématiques</v>
      </c>
      <c r="N2049" t="str">
        <f>VLOOKUP(A2049,'Fichier FI (en entrée)'!B:AH,8,0)</f>
        <v>Non scolarisé</v>
      </c>
      <c r="O2049" t="b">
        <f>AND(C2049&gt;Synthèse!B$8,C2049&lt;Synthèse!B$10,NOT(Y2049))</f>
        <v>1</v>
      </c>
      <c r="Q2049" s="60">
        <f>ROUNDUP(C2049/(Synthèse!$B$4+Synthèse!$B$1)*8,0)</f>
        <v>5</v>
      </c>
      <c r="R2049" s="60">
        <f>IFERROR(VLOOKUP(A2049,'Evaluations (formulaire)'!A:P,6,0)+VLOOKUP(A2049,'Evaluations (formulaire)'!A:P,7,0),0)</f>
        <v>0</v>
      </c>
      <c r="S2049" s="60">
        <f>IFERROR(VLOOKUP(A2049,'Evaluations (formulaire)'!A:P,8,0),0)</f>
        <v>0</v>
      </c>
      <c r="T2049" s="60">
        <f>IF(AND(ISBLANK(P2049),Q2049&lt;=2),Synthèse!$B$41,IF(AND(ISBLANK(P2049),Q2049&gt;=7),Synthèse!$C$41,R2049+S2049))</f>
        <v>0</v>
      </c>
      <c r="U2049" s="60">
        <f t="shared" si="345"/>
        <v>11.22</v>
      </c>
      <c r="V2049" s="60">
        <f t="shared" si="346"/>
        <v>880</v>
      </c>
      <c r="X2049" s="26">
        <v>70</v>
      </c>
      <c r="Y2049" s="26" t="b">
        <f>IFERROR(VLOOKUP(A2049,'Calculs FA (auto)'!A:O,15,0),FALSE)</f>
        <v>0</v>
      </c>
      <c r="Z2049" s="26">
        <f>IFERROR(VLOOKUP(A2049,'Evaluations (formulaire)'!A:M,9,0),0)</f>
        <v>0</v>
      </c>
      <c r="AA2049" s="135" t="b">
        <v>0</v>
      </c>
      <c r="AB2049" s="135" t="b">
        <v>1</v>
      </c>
      <c r="AC2049" s="135" t="b">
        <f t="shared" si="347"/>
        <v>0</v>
      </c>
      <c r="AD2049" s="135" t="b">
        <f t="shared" si="348"/>
        <v>1</v>
      </c>
      <c r="AE2049" s="135" t="b">
        <f t="shared" si="349"/>
        <v>0</v>
      </c>
      <c r="AF2049" s="135" t="b">
        <f>AND(AC2049,$V2049&lt;=Synthèse!$B$44)</f>
        <v>0</v>
      </c>
      <c r="AG2049" s="135" t="b">
        <f>AND(AD2049,$V2049&lt;=Synthèse!$B$44)</f>
        <v>0</v>
      </c>
      <c r="AH2049" s="135" t="b">
        <f>AND(AE2049,$V2049&lt;=Synthèse!$B$44)</f>
        <v>0</v>
      </c>
      <c r="AI2049" s="137" t="b">
        <v>0</v>
      </c>
      <c r="AJ2049" s="137" t="b">
        <v>0</v>
      </c>
      <c r="AK2049" s="137" t="b">
        <f t="shared" si="350"/>
        <v>0</v>
      </c>
      <c r="AL2049" s="137" t="b">
        <f t="shared" si="351"/>
        <v>0</v>
      </c>
      <c r="AM2049" s="137" t="b">
        <f>AND(AK2049,$V2049&lt;=Synthèse!$B$44)</f>
        <v>0</v>
      </c>
      <c r="AN2049" s="137" t="b">
        <f>AND(AL2049,$V2049&lt;=Synthèse!$B$44)</f>
        <v>0</v>
      </c>
    </row>
    <row r="2050" spans="1:40">
      <c r="A2050" s="17">
        <v>1186912</v>
      </c>
      <c r="B2050" t="str">
        <f ca="1">VLOOKUP(A2050,'Fichier FI (en entrée)'!B:AH,3,0)</f>
        <v>AODYWGXEMP</v>
      </c>
      <c r="C2050">
        <f t="shared" ref="C2050:C2098" si="353">COUNTIF(D:D,"&gt;="&amp;D2050)</f>
        <v>442</v>
      </c>
      <c r="D2050">
        <f t="shared" si="352"/>
        <v>13.75</v>
      </c>
      <c r="E2050" s="14" t="str">
        <f>VLOOKUP(A2050,'Fichier FI (en entrée)'!B:AH,2,0)</f>
        <v>EV</v>
      </c>
      <c r="F2050" s="14" t="b">
        <f t="shared" ref="F2050:F2098" si="354">IF(E2050="EV",TRUE,FALSE)</f>
        <v>1</v>
      </c>
      <c r="G2050" s="14" t="b">
        <f>IFERROR(VLOOKUP(A2050,'Calculs FA (auto)'!A:F,6,0),FALSE)</f>
        <v>1</v>
      </c>
      <c r="H2050" s="14" t="b">
        <f t="shared" ref="H2050:H2098" si="355">AND(F2050:G2050)</f>
        <v>1</v>
      </c>
      <c r="I2050" s="16">
        <f>IFERROR(VLOOKUP(A2050,'Moyennes FI (en entrée)'!B:N,7,0),"")</f>
        <v>10.75</v>
      </c>
      <c r="J2050" s="16">
        <f>IFERROR(VLOOKUP(VLOOKUP(A2050,'Fichier FI (en entrée)'!B:AH,33,0),Modificateurs!A$2:B$5,2,0),0)</f>
        <v>0</v>
      </c>
      <c r="K2050" s="16">
        <f>IFERROR(VLOOKUP(VLOOKUP(A2050,'Redoub FI (en entrée)'!B:N,7,0),Modificateurs!A$8:B$11,2,0),0)</f>
        <v>0</v>
      </c>
      <c r="L2050" s="16">
        <f>IFERROR(VLOOKUP(M2050,Modificateurs!D$1:E$94,2,0),0)</f>
        <v>3</v>
      </c>
      <c r="M2050" t="str">
        <f>VLOOKUP(A2050,'Fichier FI (en entrée)'!B:AH,16,0)&amp;" "&amp;VLOOKUP(A2050,'Fichier FI (en entrée)'!B:AH,20,0)&amp;" "&amp;VLOOKUP(A2050,'Fichier FI (en entrée)'!B:AH,27,0)&amp;" "&amp;VLOOKUP(A2050,'Fichier FI (en entrée)'!B:AH,29,0)</f>
        <v xml:space="preserve">  Scientifique Informatique et Sciences du numérique</v>
      </c>
      <c r="N2050" t="str">
        <f>VLOOKUP(A2050,'Fichier FI (en entrée)'!B:AH,8,0)</f>
        <v>Scolarisé dans le supérieur en France</v>
      </c>
      <c r="O2050" t="b">
        <f>AND(C2050&gt;Synthèse!B$8,C2050&lt;Synthèse!B$10,NOT(Y2050))</f>
        <v>1</v>
      </c>
      <c r="Q2050" s="60">
        <f>ROUNDUP(C2050/(Synthèse!$B$4+Synthèse!$B$1)*8,0)</f>
        <v>3</v>
      </c>
      <c r="R2050" s="60">
        <f>IFERROR(VLOOKUP(A2050,'Evaluations (formulaire)'!A:P,6,0)+VLOOKUP(A2050,'Evaluations (formulaire)'!A:P,7,0),0)</f>
        <v>0</v>
      </c>
      <c r="S2050" s="60">
        <f>IFERROR(VLOOKUP(A2050,'Evaluations (formulaire)'!A:P,8,0),0)</f>
        <v>0</v>
      </c>
      <c r="T2050" s="60">
        <f>IF(AND(ISBLANK(P2050),Q2050&lt;=2),Synthèse!$B$41,IF(AND(ISBLANK(P2050),Q2050&gt;=7),Synthèse!$C$41,R2050+S2050))</f>
        <v>0</v>
      </c>
      <c r="U2050" s="60">
        <f t="shared" ref="U2050:U2098" si="356">D2050+T2050</f>
        <v>13.75</v>
      </c>
      <c r="V2050" s="60">
        <f t="shared" ref="V2050:V2098" si="357">COUNTIF(U:U,"&gt;="&amp;U2050)</f>
        <v>442</v>
      </c>
      <c r="X2050" s="26">
        <v>1356</v>
      </c>
      <c r="Y2050" s="26" t="b">
        <f>IFERROR(VLOOKUP(A2050,'Calculs FA (auto)'!A:O,15,0),FALSE)</f>
        <v>0</v>
      </c>
      <c r="Z2050" s="26">
        <f>IFERROR(VLOOKUP(A2050,'Evaluations (formulaire)'!A:M,9,0),0)</f>
        <v>0</v>
      </c>
      <c r="AA2050" s="135" t="b">
        <v>1</v>
      </c>
      <c r="AB2050" s="135" t="b">
        <v>0</v>
      </c>
      <c r="AC2050" s="135" t="b">
        <f t="shared" ref="AC2050:AC2098" si="358">AND(AA2050,F2050)</f>
        <v>1</v>
      </c>
      <c r="AD2050" s="135" t="b">
        <f t="shared" ref="AD2050:AD2098" si="359">AND(AB2050,F2050)</f>
        <v>0</v>
      </c>
      <c r="AE2050" s="135" t="b">
        <f t="shared" ref="AE2050:AE2098" si="360">AND(NOT(AA2050),NOT(AB2050),F2050)</f>
        <v>0</v>
      </c>
      <c r="AF2050" s="135" t="b">
        <f>AND(AC2050,$V2050&lt;=Synthèse!$B$44)</f>
        <v>1</v>
      </c>
      <c r="AG2050" s="135" t="b">
        <f>AND(AD2050,$V2050&lt;=Synthèse!$B$44)</f>
        <v>0</v>
      </c>
      <c r="AH2050" s="135" t="b">
        <f>AND(AE2050,$V2050&lt;=Synthèse!$B$44)</f>
        <v>0</v>
      </c>
      <c r="AI2050" s="137" t="b">
        <v>0</v>
      </c>
      <c r="AJ2050" s="137" t="b">
        <v>1</v>
      </c>
      <c r="AK2050" s="137" t="b">
        <f t="shared" ref="AK2050:AK2098" si="361">AND(AI2050,F2050)</f>
        <v>0</v>
      </c>
      <c r="AL2050" s="137" t="b">
        <f t="shared" ref="AL2050:AL2098" si="362">AND(AJ2050,F2050)</f>
        <v>1</v>
      </c>
      <c r="AM2050" s="137" t="b">
        <f>AND(AK2050,$V2050&lt;=Synthèse!$B$44)</f>
        <v>0</v>
      </c>
      <c r="AN2050" s="137" t="b">
        <f>AND(AL2050,$V2050&lt;=Synthèse!$B$44)</f>
        <v>1</v>
      </c>
    </row>
    <row r="2051" spans="1:40">
      <c r="A2051" s="17">
        <v>1187901</v>
      </c>
      <c r="B2051" t="str">
        <f ca="1">VLOOKUP(A2051,'Fichier FI (en entrée)'!B:AH,3,0)</f>
        <v>RPLKOMDBBY</v>
      </c>
      <c r="C2051">
        <f t="shared" si="353"/>
        <v>1066</v>
      </c>
      <c r="D2051">
        <f t="shared" si="352"/>
        <v>9.7200000000000006</v>
      </c>
      <c r="E2051" s="14" t="str">
        <f>VLOOKUP(A2051,'Fichier FI (en entrée)'!B:AH,2,0)</f>
        <v>EV</v>
      </c>
      <c r="F2051" s="14" t="b">
        <f t="shared" si="354"/>
        <v>1</v>
      </c>
      <c r="G2051" s="14" t="b">
        <f>IFERROR(VLOOKUP(A2051,'Calculs FA (auto)'!A:F,6,0),FALSE)</f>
        <v>0</v>
      </c>
      <c r="H2051" s="14" t="b">
        <f t="shared" si="355"/>
        <v>0</v>
      </c>
      <c r="I2051" s="16">
        <f>IFERROR(VLOOKUP(A2051,'Moyennes FI (en entrée)'!B:N,7,0),"")</f>
        <v>8.7200000000000006</v>
      </c>
      <c r="J2051" s="16">
        <f>IFERROR(VLOOKUP(VLOOKUP(A2051,'Fichier FI (en entrée)'!B:AH,33,0),Modificateurs!A$2:B$5,2,0),0)</f>
        <v>0</v>
      </c>
      <c r="K2051" s="16">
        <f>IFERROR(VLOOKUP(VLOOKUP(A2051,'Redoub FI (en entrée)'!B:N,7,0),Modificateurs!A$8:B$11,2,0),0)</f>
        <v>0</v>
      </c>
      <c r="L2051" s="16">
        <f>IFERROR(VLOOKUP(M2051,Modificateurs!D$1:E$94,2,0),0)</f>
        <v>1</v>
      </c>
      <c r="M2051" t="str">
        <f>VLOOKUP(A2051,'Fichier FI (en entrée)'!B:AH,16,0)&amp;" "&amp;VLOOKUP(A2051,'Fichier FI (en entrée)'!B:AH,20,0)&amp;" "&amp;VLOOKUP(A2051,'Fichier FI (en entrée)'!B:AH,27,0)&amp;" "&amp;VLOOKUP(A2051,'Fichier FI (en entrée)'!B:AH,29,0)</f>
        <v xml:space="preserve">  Scientifique Sciences de la vie et de la terre</v>
      </c>
      <c r="N2051" t="str">
        <f>VLOOKUP(A2051,'Fichier FI (en entrée)'!B:AH,8,0)</f>
        <v>Scolarisé dans le supérieur en France</v>
      </c>
      <c r="O2051" t="b">
        <f>AND(C2051&gt;Synthèse!B$8,C2051&lt;Synthèse!B$10,NOT(Y2051))</f>
        <v>1</v>
      </c>
      <c r="Q2051" s="60">
        <f>ROUNDUP(C2051/(Synthèse!$B$4+Synthèse!$B$1)*8,0)</f>
        <v>5</v>
      </c>
      <c r="R2051" s="60">
        <f>IFERROR(VLOOKUP(A2051,'Evaluations (formulaire)'!A:P,6,0)+VLOOKUP(A2051,'Evaluations (formulaire)'!A:P,7,0),0)</f>
        <v>0</v>
      </c>
      <c r="S2051" s="60">
        <f>IFERROR(VLOOKUP(A2051,'Evaluations (formulaire)'!A:P,8,0),0)</f>
        <v>0</v>
      </c>
      <c r="T2051" s="60">
        <f>IF(AND(ISBLANK(P2051),Q2051&lt;=2),Synthèse!$B$41,IF(AND(ISBLANK(P2051),Q2051&gt;=7),Synthèse!$C$41,R2051+S2051))</f>
        <v>0</v>
      </c>
      <c r="U2051" s="60">
        <f t="shared" si="356"/>
        <v>9.7200000000000006</v>
      </c>
      <c r="V2051" s="60">
        <f t="shared" si="357"/>
        <v>1066</v>
      </c>
      <c r="X2051" s="26">
        <v>1348</v>
      </c>
      <c r="Y2051" s="26" t="b">
        <f>IFERROR(VLOOKUP(A2051,'Calculs FA (auto)'!A:O,15,0),FALSE)</f>
        <v>0</v>
      </c>
      <c r="Z2051" s="26">
        <f>IFERROR(VLOOKUP(A2051,'Evaluations (formulaire)'!A:M,9,0),0)</f>
        <v>0</v>
      </c>
      <c r="AA2051" s="135" t="b">
        <v>0</v>
      </c>
      <c r="AB2051" s="135" t="b">
        <v>0</v>
      </c>
      <c r="AC2051" s="135" t="b">
        <f t="shared" si="358"/>
        <v>0</v>
      </c>
      <c r="AD2051" s="135" t="b">
        <f t="shared" si="359"/>
        <v>0</v>
      </c>
      <c r="AE2051" s="135" t="b">
        <f t="shared" si="360"/>
        <v>1</v>
      </c>
      <c r="AF2051" s="135" t="b">
        <f>AND(AC2051,$V2051&lt;=Synthèse!$B$44)</f>
        <v>0</v>
      </c>
      <c r="AG2051" s="135" t="b">
        <f>AND(AD2051,$V2051&lt;=Synthèse!$B$44)</f>
        <v>0</v>
      </c>
      <c r="AH2051" s="135" t="b">
        <f>AND(AE2051,$V2051&lt;=Synthèse!$B$44)</f>
        <v>0</v>
      </c>
      <c r="AI2051" s="137" t="b">
        <v>0</v>
      </c>
      <c r="AJ2051" s="137" t="b">
        <v>0</v>
      </c>
      <c r="AK2051" s="137" t="b">
        <f t="shared" si="361"/>
        <v>0</v>
      </c>
      <c r="AL2051" s="137" t="b">
        <f t="shared" si="362"/>
        <v>0</v>
      </c>
      <c r="AM2051" s="137" t="b">
        <f>AND(AK2051,$V2051&lt;=Synthèse!$B$44)</f>
        <v>0</v>
      </c>
      <c r="AN2051" s="137" t="b">
        <f>AND(AL2051,$V2051&lt;=Synthèse!$B$44)</f>
        <v>0</v>
      </c>
    </row>
    <row r="2052" spans="1:40">
      <c r="A2052" s="17">
        <v>1188389</v>
      </c>
      <c r="B2052" t="str">
        <f ca="1">VLOOKUP(A2052,'Fichier FI (en entrée)'!B:AH,3,0)</f>
        <v>BTTHPIPJPE</v>
      </c>
      <c r="C2052">
        <f t="shared" si="353"/>
        <v>2097</v>
      </c>
      <c r="D2052">
        <f t="shared" si="352"/>
        <v>-100</v>
      </c>
      <c r="E2052" s="14" t="str">
        <f>VLOOKUP(A2052,'Fichier FI (en entrée)'!B:AH,2,0)</f>
        <v>ENV</v>
      </c>
      <c r="F2052" s="14" t="b">
        <f t="shared" si="354"/>
        <v>0</v>
      </c>
      <c r="G2052" s="14" t="b">
        <f>IFERROR(VLOOKUP(A2052,'Calculs FA (auto)'!A:F,6,0),FALSE)</f>
        <v>0</v>
      </c>
      <c r="H2052" s="14" t="b">
        <f t="shared" si="355"/>
        <v>0</v>
      </c>
      <c r="I2052" s="16" t="str">
        <f>IFERROR(VLOOKUP(A2052,'Moyennes FI (en entrée)'!B:N,7,0),"")</f>
        <v/>
      </c>
      <c r="J2052" s="16">
        <f>IFERROR(VLOOKUP(VLOOKUP(A2052,'Fichier FI (en entrée)'!B:AH,33,0),Modificateurs!A$2:B$5,2,0),0)</f>
        <v>0</v>
      </c>
      <c r="K2052" s="16">
        <f>IFERROR(VLOOKUP(VLOOKUP(A2052,'Redoub FI (en entrée)'!B:N,7,0),Modificateurs!A$8:B$11,2,0),0)</f>
        <v>0</v>
      </c>
      <c r="L2052" s="16">
        <f>IFERROR(VLOOKUP(M2052,Modificateurs!D$1:E$94,2,0),0)</f>
        <v>2</v>
      </c>
      <c r="M2052" t="str">
        <f>VLOOKUP(A2052,'Fichier FI (en entrée)'!B:AH,16,0)&amp;" "&amp;VLOOKUP(A2052,'Fichier FI (en entrée)'!B:AH,20,0)&amp;" "&amp;VLOOKUP(A2052,'Fichier FI (en entrée)'!B:AH,27,0)&amp;" "&amp;VLOOKUP(A2052,'Fichier FI (en entrée)'!B:AH,29,0)</f>
        <v xml:space="preserve">  Sciences et Technologies de l'Industrie et du Développement Durable Système informatique et numérique</v>
      </c>
      <c r="N2052" t="str">
        <f>VLOOKUP(A2052,'Fichier FI (en entrée)'!B:AH,8,0)</f>
        <v>Non scolarisé</v>
      </c>
      <c r="O2052" t="b">
        <f>AND(C2052&gt;Synthèse!B$8,C2052&lt;Synthèse!B$10,NOT(Y2052))</f>
        <v>0</v>
      </c>
      <c r="Q2052" s="60">
        <f>ROUNDUP(C2052/(Synthèse!$B$4+Synthèse!$B$1)*8,0)</f>
        <v>10</v>
      </c>
      <c r="R2052" s="60">
        <f>IFERROR(VLOOKUP(A2052,'Evaluations (formulaire)'!A:P,6,0)+VLOOKUP(A2052,'Evaluations (formulaire)'!A:P,7,0),0)</f>
        <v>0</v>
      </c>
      <c r="S2052" s="60">
        <f>IFERROR(VLOOKUP(A2052,'Evaluations (formulaire)'!A:P,8,0),0)</f>
        <v>0</v>
      </c>
      <c r="T2052" s="60">
        <f>IF(AND(ISBLANK(P2052),Q2052&lt;=2),Synthèse!$B$41,IF(AND(ISBLANK(P2052),Q2052&gt;=7),Synthèse!$C$41,R2052+S2052))</f>
        <v>4.6296296296296294E-3</v>
      </c>
      <c r="U2052" s="60">
        <f t="shared" si="356"/>
        <v>-99.995370370370367</v>
      </c>
      <c r="V2052" s="60">
        <f t="shared" si="357"/>
        <v>1983</v>
      </c>
      <c r="X2052" s="26">
        <v>183</v>
      </c>
      <c r="Y2052" s="26" t="b">
        <f>IFERROR(VLOOKUP(A2052,'Calculs FA (auto)'!A:O,15,0),FALSE)</f>
        <v>0</v>
      </c>
      <c r="Z2052" s="26">
        <f>IFERROR(VLOOKUP(A2052,'Evaluations (formulaire)'!A:M,9,0),0)</f>
        <v>0</v>
      </c>
      <c r="AA2052" s="135" t="b">
        <v>1</v>
      </c>
      <c r="AB2052" s="135" t="b">
        <v>0</v>
      </c>
      <c r="AC2052" s="135" t="b">
        <f t="shared" si="358"/>
        <v>0</v>
      </c>
      <c r="AD2052" s="135" t="b">
        <f t="shared" si="359"/>
        <v>0</v>
      </c>
      <c r="AE2052" s="135" t="b">
        <f t="shared" si="360"/>
        <v>0</v>
      </c>
      <c r="AF2052" s="135" t="b">
        <f>AND(AC2052,$V2052&lt;=Synthèse!$B$44)</f>
        <v>0</v>
      </c>
      <c r="AG2052" s="135" t="b">
        <f>AND(AD2052,$V2052&lt;=Synthèse!$B$44)</f>
        <v>0</v>
      </c>
      <c r="AH2052" s="135" t="b">
        <f>AND(AE2052,$V2052&lt;=Synthèse!$B$44)</f>
        <v>0</v>
      </c>
      <c r="AI2052" s="137" t="b">
        <v>0</v>
      </c>
      <c r="AJ2052" s="137" t="b">
        <v>1</v>
      </c>
      <c r="AK2052" s="137" t="b">
        <f t="shared" si="361"/>
        <v>0</v>
      </c>
      <c r="AL2052" s="137" t="b">
        <f t="shared" si="362"/>
        <v>0</v>
      </c>
      <c r="AM2052" s="137" t="b">
        <f>AND(AK2052,$V2052&lt;=Synthèse!$B$44)</f>
        <v>0</v>
      </c>
      <c r="AN2052" s="137" t="b">
        <f>AND(AL2052,$V2052&lt;=Synthèse!$B$44)</f>
        <v>0</v>
      </c>
    </row>
    <row r="2053" spans="1:40">
      <c r="A2053" s="17">
        <v>1188860</v>
      </c>
      <c r="B2053" t="str">
        <f ca="1">VLOOKUP(A2053,'Fichier FI (en entrée)'!B:AH,3,0)</f>
        <v>IVPULQMVDG</v>
      </c>
      <c r="C2053">
        <f t="shared" si="353"/>
        <v>2097</v>
      </c>
      <c r="D2053">
        <f t="shared" si="352"/>
        <v>-100</v>
      </c>
      <c r="E2053" s="14" t="str">
        <f>VLOOKUP(A2053,'Fichier FI (en entrée)'!B:AH,2,0)</f>
        <v>ENV</v>
      </c>
      <c r="F2053" s="14" t="b">
        <f t="shared" si="354"/>
        <v>0</v>
      </c>
      <c r="G2053" s="14" t="b">
        <f>IFERROR(VLOOKUP(A2053,'Calculs FA (auto)'!A:F,6,0),FALSE)</f>
        <v>0</v>
      </c>
      <c r="H2053" s="14" t="b">
        <f t="shared" si="355"/>
        <v>0</v>
      </c>
      <c r="I2053" s="16" t="str">
        <f>IFERROR(VLOOKUP(A2053,'Moyennes FI (en entrée)'!B:N,7,0),"")</f>
        <v/>
      </c>
      <c r="J2053" s="16">
        <f>IFERROR(VLOOKUP(VLOOKUP(A2053,'Fichier FI (en entrée)'!B:AH,33,0),Modificateurs!A$2:B$5,2,0),0)</f>
        <v>0</v>
      </c>
      <c r="K2053" s="16">
        <f>IFERROR(VLOOKUP(VLOOKUP(A2053,'Redoub FI (en entrée)'!B:N,7,0),Modificateurs!A$8:B$11,2,0),0)</f>
        <v>0</v>
      </c>
      <c r="L2053" s="16">
        <f>IFERROR(VLOOKUP(M2053,Modificateurs!D$1:E$94,2,0),0)</f>
        <v>1</v>
      </c>
      <c r="M2053" t="str">
        <f>VLOOKUP(A2053,'Fichier FI (en entrée)'!B:AH,16,0)&amp;" "&amp;VLOOKUP(A2053,'Fichier FI (en entrée)'!B:AH,20,0)&amp;" "&amp;VLOOKUP(A2053,'Fichier FI (en entrée)'!B:AH,27,0)&amp;" "&amp;VLOOKUP(A2053,'Fichier FI (en entrée)'!B:AH,29,0)</f>
        <v xml:space="preserve">  Scientifique Sciences de la vie et de la terre</v>
      </c>
      <c r="N2053" t="str">
        <f>VLOOKUP(A2053,'Fichier FI (en entrée)'!B:AH,8,0)</f>
        <v>Scolarisé dans le supérieur en France</v>
      </c>
      <c r="O2053" t="b">
        <f>AND(C2053&gt;Synthèse!B$8,C2053&lt;Synthèse!B$10,NOT(Y2053))</f>
        <v>0</v>
      </c>
      <c r="Q2053" s="60">
        <f>ROUNDUP(C2053/(Synthèse!$B$4+Synthèse!$B$1)*8,0)</f>
        <v>10</v>
      </c>
      <c r="R2053" s="60">
        <f>IFERROR(VLOOKUP(A2053,'Evaluations (formulaire)'!A:P,6,0)+VLOOKUP(A2053,'Evaluations (formulaire)'!A:P,7,0),0)</f>
        <v>0</v>
      </c>
      <c r="S2053" s="60">
        <f>IFERROR(VLOOKUP(A2053,'Evaluations (formulaire)'!A:P,8,0),0)</f>
        <v>0</v>
      </c>
      <c r="T2053" s="60">
        <f>IF(AND(ISBLANK(P2053),Q2053&lt;=2),Synthèse!$B$41,IF(AND(ISBLANK(P2053),Q2053&gt;=7),Synthèse!$C$41,R2053+S2053))</f>
        <v>4.6296296296296294E-3</v>
      </c>
      <c r="U2053" s="60">
        <f t="shared" si="356"/>
        <v>-99.995370370370367</v>
      </c>
      <c r="V2053" s="60">
        <f t="shared" si="357"/>
        <v>1983</v>
      </c>
      <c r="X2053" s="26">
        <v>925</v>
      </c>
      <c r="Y2053" s="26" t="b">
        <f>IFERROR(VLOOKUP(A2053,'Calculs FA (auto)'!A:O,15,0),FALSE)</f>
        <v>0</v>
      </c>
      <c r="Z2053" s="26">
        <f>IFERROR(VLOOKUP(A2053,'Evaluations (formulaire)'!A:M,9,0),0)</f>
        <v>0</v>
      </c>
      <c r="AA2053" s="135" t="b">
        <v>1</v>
      </c>
      <c r="AB2053" s="135" t="b">
        <v>0</v>
      </c>
      <c r="AC2053" s="135" t="b">
        <f t="shared" si="358"/>
        <v>0</v>
      </c>
      <c r="AD2053" s="135" t="b">
        <f t="shared" si="359"/>
        <v>0</v>
      </c>
      <c r="AE2053" s="135" t="b">
        <f t="shared" si="360"/>
        <v>0</v>
      </c>
      <c r="AF2053" s="135" t="b">
        <f>AND(AC2053,$V2053&lt;=Synthèse!$B$44)</f>
        <v>0</v>
      </c>
      <c r="AG2053" s="135" t="b">
        <f>AND(AD2053,$V2053&lt;=Synthèse!$B$44)</f>
        <v>0</v>
      </c>
      <c r="AH2053" s="135" t="b">
        <f>AND(AE2053,$V2053&lt;=Synthèse!$B$44)</f>
        <v>0</v>
      </c>
      <c r="AI2053" s="137" t="b">
        <v>0</v>
      </c>
      <c r="AJ2053" s="137" t="b">
        <v>1</v>
      </c>
      <c r="AK2053" s="137" t="b">
        <f t="shared" si="361"/>
        <v>0</v>
      </c>
      <c r="AL2053" s="137" t="b">
        <f t="shared" si="362"/>
        <v>0</v>
      </c>
      <c r="AM2053" s="137" t="b">
        <f>AND(AK2053,$V2053&lt;=Synthèse!$B$44)</f>
        <v>0</v>
      </c>
      <c r="AN2053" s="137" t="b">
        <f>AND(AL2053,$V2053&lt;=Synthèse!$B$44)</f>
        <v>0</v>
      </c>
    </row>
    <row r="2054" spans="1:40">
      <c r="A2054" s="17">
        <v>1189231</v>
      </c>
      <c r="B2054" t="str">
        <f ca="1">VLOOKUP(A2054,'Fichier FI (en entrée)'!B:AH,3,0)</f>
        <v>AZSTVKYHBE</v>
      </c>
      <c r="C2054">
        <f t="shared" si="353"/>
        <v>821</v>
      </c>
      <c r="D2054">
        <f t="shared" si="352"/>
        <v>11.56</v>
      </c>
      <c r="E2054" s="14" t="str">
        <f>VLOOKUP(A2054,'Fichier FI (en entrée)'!B:AH,2,0)</f>
        <v>EV</v>
      </c>
      <c r="F2054" s="14" t="b">
        <f t="shared" si="354"/>
        <v>1</v>
      </c>
      <c r="G2054" s="14" t="b">
        <f>IFERROR(VLOOKUP(A2054,'Calculs FA (auto)'!A:F,6,0),FALSE)</f>
        <v>0</v>
      </c>
      <c r="H2054" s="14" t="b">
        <f t="shared" si="355"/>
        <v>0</v>
      </c>
      <c r="I2054" s="16">
        <f>IFERROR(VLOOKUP(A2054,'Moyennes FI (en entrée)'!B:N,7,0),"")</f>
        <v>9.56</v>
      </c>
      <c r="J2054" s="16">
        <f>IFERROR(VLOOKUP(VLOOKUP(A2054,'Fichier FI (en entrée)'!B:AH,33,0),Modificateurs!A$2:B$5,2,0),0)</f>
        <v>0</v>
      </c>
      <c r="K2054" s="16">
        <f>IFERROR(VLOOKUP(VLOOKUP(A2054,'Redoub FI (en entrée)'!B:N,7,0),Modificateurs!A$8:B$11,2,0),0)</f>
        <v>0</v>
      </c>
      <c r="L2054" s="16">
        <f>IFERROR(VLOOKUP(M2054,Modificateurs!D$1:E$94,2,0),0)</f>
        <v>2</v>
      </c>
      <c r="M2054" t="str">
        <f>VLOOKUP(A2054,'Fichier FI (en entrée)'!B:AH,16,0)&amp;" "&amp;VLOOKUP(A2054,'Fichier FI (en entrée)'!B:AH,20,0)&amp;" "&amp;VLOOKUP(A2054,'Fichier FI (en entrée)'!B:AH,27,0)&amp;" "&amp;VLOOKUP(A2054,'Fichier FI (en entrée)'!B:AH,29,0)</f>
        <v xml:space="preserve">  Scientifique Physique-chimie</v>
      </c>
      <c r="N2054" t="str">
        <f>VLOOKUP(A2054,'Fichier FI (en entrée)'!B:AH,8,0)</f>
        <v>Non scolarisé</v>
      </c>
      <c r="O2054" t="b">
        <f>AND(C2054&gt;Synthèse!B$8,C2054&lt;Synthèse!B$10,NOT(Y2054))</f>
        <v>1</v>
      </c>
      <c r="Q2054" s="60">
        <f>ROUNDUP(C2054/(Synthèse!$B$4+Synthèse!$B$1)*8,0)</f>
        <v>4</v>
      </c>
      <c r="R2054" s="60">
        <f>IFERROR(VLOOKUP(A2054,'Evaluations (formulaire)'!A:P,6,0)+VLOOKUP(A2054,'Evaluations (formulaire)'!A:P,7,0),0)</f>
        <v>0</v>
      </c>
      <c r="S2054" s="60">
        <f>IFERROR(VLOOKUP(A2054,'Evaluations (formulaire)'!A:P,8,0),0)</f>
        <v>0</v>
      </c>
      <c r="T2054" s="60">
        <f>IF(AND(ISBLANK(P2054),Q2054&lt;=2),Synthèse!$B$41,IF(AND(ISBLANK(P2054),Q2054&gt;=7),Synthèse!$C$41,R2054+S2054))</f>
        <v>0</v>
      </c>
      <c r="U2054" s="60">
        <f t="shared" si="356"/>
        <v>11.56</v>
      </c>
      <c r="V2054" s="60">
        <f t="shared" si="357"/>
        <v>821</v>
      </c>
      <c r="X2054" s="26">
        <v>1183</v>
      </c>
      <c r="Y2054" s="26" t="b">
        <f>IFERROR(VLOOKUP(A2054,'Calculs FA (auto)'!A:O,15,0),FALSE)</f>
        <v>0</v>
      </c>
      <c r="Z2054" s="26">
        <f>IFERROR(VLOOKUP(A2054,'Evaluations (formulaire)'!A:M,9,0),0)</f>
        <v>0</v>
      </c>
      <c r="AA2054" s="135" t="b">
        <v>1</v>
      </c>
      <c r="AB2054" s="135" t="b">
        <v>0</v>
      </c>
      <c r="AC2054" s="135" t="b">
        <f t="shared" si="358"/>
        <v>1</v>
      </c>
      <c r="AD2054" s="135" t="b">
        <f t="shared" si="359"/>
        <v>0</v>
      </c>
      <c r="AE2054" s="135" t="b">
        <f t="shared" si="360"/>
        <v>0</v>
      </c>
      <c r="AF2054" s="135" t="b">
        <f>AND(AC2054,$V2054&lt;=Synthèse!$B$44)</f>
        <v>0</v>
      </c>
      <c r="AG2054" s="135" t="b">
        <f>AND(AD2054,$V2054&lt;=Synthèse!$B$44)</f>
        <v>0</v>
      </c>
      <c r="AH2054" s="135" t="b">
        <f>AND(AE2054,$V2054&lt;=Synthèse!$B$44)</f>
        <v>0</v>
      </c>
      <c r="AI2054" s="137" t="b">
        <v>0</v>
      </c>
      <c r="AJ2054" s="137" t="b">
        <v>1</v>
      </c>
      <c r="AK2054" s="137" t="b">
        <f t="shared" si="361"/>
        <v>0</v>
      </c>
      <c r="AL2054" s="137" t="b">
        <f t="shared" si="362"/>
        <v>1</v>
      </c>
      <c r="AM2054" s="137" t="b">
        <f>AND(AK2054,$V2054&lt;=Synthèse!$B$44)</f>
        <v>0</v>
      </c>
      <c r="AN2054" s="137" t="b">
        <f>AND(AL2054,$V2054&lt;=Synthèse!$B$44)</f>
        <v>0</v>
      </c>
    </row>
    <row r="2055" spans="1:40">
      <c r="A2055" s="17">
        <v>1189586</v>
      </c>
      <c r="B2055" t="str">
        <f ca="1">VLOOKUP(A2055,'Fichier FI (en entrée)'!B:AH,3,0)</f>
        <v>YVNILIYPKB</v>
      </c>
      <c r="C2055">
        <f t="shared" si="353"/>
        <v>1518</v>
      </c>
      <c r="D2055">
        <f t="shared" si="352"/>
        <v>0.61999999999999922</v>
      </c>
      <c r="E2055" s="14" t="str">
        <f>VLOOKUP(A2055,'Fichier FI (en entrée)'!B:AH,2,0)</f>
        <v>EV</v>
      </c>
      <c r="F2055" s="14" t="b">
        <f t="shared" si="354"/>
        <v>1</v>
      </c>
      <c r="G2055" s="14" t="b">
        <f>IFERROR(VLOOKUP(A2055,'Calculs FA (auto)'!A:F,6,0),FALSE)</f>
        <v>0</v>
      </c>
      <c r="H2055" s="14" t="b">
        <f t="shared" si="355"/>
        <v>0</v>
      </c>
      <c r="I2055" s="16">
        <f>IFERROR(VLOOKUP(A2055,'Moyennes FI (en entrée)'!B:N,7,0),"")</f>
        <v>12.62</v>
      </c>
      <c r="J2055" s="16">
        <f>IFERROR(VLOOKUP(VLOOKUP(A2055,'Fichier FI (en entrée)'!B:AH,33,0),Modificateurs!A$2:B$5,2,0),0)</f>
        <v>0</v>
      </c>
      <c r="K2055" s="16">
        <f>IFERROR(VLOOKUP(VLOOKUP(A2055,'Redoub FI (en entrée)'!B:N,7,0),Modificateurs!A$8:B$11,2,0),0)</f>
        <v>0</v>
      </c>
      <c r="L2055" s="16">
        <f>IFERROR(VLOOKUP(M2055,Modificateurs!D$1:E$94,2,0),0)</f>
        <v>-12</v>
      </c>
      <c r="M2055" t="str">
        <f>VLOOKUP(A2055,'Fichier FI (en entrée)'!B:AH,16,0)&amp;" "&amp;VLOOKUP(A2055,'Fichier FI (en entrée)'!B:AH,20,0)&amp;" "&amp;VLOOKUP(A2055,'Fichier FI (en entrée)'!B:AH,27,0)&amp;" "&amp;VLOOKUP(A2055,'Fichier FI (en entrée)'!B:AH,29,0)</f>
        <v xml:space="preserve">  Professionnelle Electrotechnique, énergie, équipements communicants</v>
      </c>
      <c r="N2055" t="str">
        <f>VLOOKUP(A2055,'Fichier FI (en entrée)'!B:AH,8,0)</f>
        <v>Scolarisé dans le supérieur en France</v>
      </c>
      <c r="O2055" t="b">
        <f>AND(C2055&gt;Synthèse!B$8,C2055&lt;Synthèse!B$10,NOT(Y2055))</f>
        <v>0</v>
      </c>
      <c r="Q2055" s="60">
        <f>ROUNDUP(C2055/(Synthèse!$B$4+Synthèse!$B$1)*8,0)</f>
        <v>8</v>
      </c>
      <c r="R2055" s="60">
        <f>IFERROR(VLOOKUP(A2055,'Evaluations (formulaire)'!A:P,6,0)+VLOOKUP(A2055,'Evaluations (formulaire)'!A:P,7,0),0)</f>
        <v>0</v>
      </c>
      <c r="S2055" s="60">
        <f>IFERROR(VLOOKUP(A2055,'Evaluations (formulaire)'!A:P,8,0),0)</f>
        <v>0</v>
      </c>
      <c r="T2055" s="60">
        <f>IF(AND(ISBLANK(P2055),Q2055&lt;=2),Synthèse!$B$41,IF(AND(ISBLANK(P2055),Q2055&gt;=7),Synthèse!$C$41,R2055+S2055))</f>
        <v>4.6296296296296294E-3</v>
      </c>
      <c r="U2055" s="60">
        <f t="shared" si="356"/>
        <v>0.62462962962962887</v>
      </c>
      <c r="V2055" s="60">
        <f t="shared" si="357"/>
        <v>1517</v>
      </c>
      <c r="X2055" s="26">
        <v>1867</v>
      </c>
      <c r="Y2055" s="26" t="b">
        <f>IFERROR(VLOOKUP(A2055,'Calculs FA (auto)'!A:O,15,0),FALSE)</f>
        <v>0</v>
      </c>
      <c r="Z2055" s="26">
        <f>IFERROR(VLOOKUP(A2055,'Evaluations (formulaire)'!A:M,9,0),0)</f>
        <v>0</v>
      </c>
      <c r="AA2055" s="135" t="b">
        <v>0</v>
      </c>
      <c r="AB2055" s="135" t="b">
        <v>0</v>
      </c>
      <c r="AC2055" s="135" t="b">
        <f t="shared" si="358"/>
        <v>0</v>
      </c>
      <c r="AD2055" s="135" t="b">
        <f t="shared" si="359"/>
        <v>0</v>
      </c>
      <c r="AE2055" s="135" t="b">
        <f t="shared" si="360"/>
        <v>1</v>
      </c>
      <c r="AF2055" s="135" t="b">
        <f>AND(AC2055,$V2055&lt;=Synthèse!$B$44)</f>
        <v>0</v>
      </c>
      <c r="AG2055" s="135" t="b">
        <f>AND(AD2055,$V2055&lt;=Synthèse!$B$44)</f>
        <v>0</v>
      </c>
      <c r="AH2055" s="135" t="b">
        <f>AND(AE2055,$V2055&lt;=Synthèse!$B$44)</f>
        <v>0</v>
      </c>
      <c r="AI2055" s="137" t="b">
        <v>0</v>
      </c>
      <c r="AJ2055" s="137" t="b">
        <v>0</v>
      </c>
      <c r="AK2055" s="137" t="b">
        <f t="shared" si="361"/>
        <v>0</v>
      </c>
      <c r="AL2055" s="137" t="b">
        <f t="shared" si="362"/>
        <v>0</v>
      </c>
      <c r="AM2055" s="137" t="b">
        <f>AND(AK2055,$V2055&lt;=Synthèse!$B$44)</f>
        <v>0</v>
      </c>
      <c r="AN2055" s="137" t="b">
        <f>AND(AL2055,$V2055&lt;=Synthèse!$B$44)</f>
        <v>0</v>
      </c>
    </row>
    <row r="2056" spans="1:40">
      <c r="A2056" s="17">
        <v>1189625</v>
      </c>
      <c r="B2056" t="str">
        <f ca="1">VLOOKUP(A2056,'Fichier FI (en entrée)'!B:AH,3,0)</f>
        <v>YIEWDDNTFS</v>
      </c>
      <c r="C2056">
        <f t="shared" si="353"/>
        <v>2097</v>
      </c>
      <c r="D2056">
        <f t="shared" si="352"/>
        <v>-100</v>
      </c>
      <c r="E2056" s="14" t="str">
        <f>VLOOKUP(A2056,'Fichier FI (en entrée)'!B:AH,2,0)</f>
        <v>ENV</v>
      </c>
      <c r="F2056" s="14" t="b">
        <f t="shared" si="354"/>
        <v>0</v>
      </c>
      <c r="G2056" s="14" t="b">
        <f>IFERROR(VLOOKUP(A2056,'Calculs FA (auto)'!A:F,6,0),FALSE)</f>
        <v>0</v>
      </c>
      <c r="H2056" s="14" t="b">
        <f t="shared" si="355"/>
        <v>0</v>
      </c>
      <c r="I2056" s="16" t="str">
        <f>IFERROR(VLOOKUP(A2056,'Moyennes FI (en entrée)'!B:N,7,0),"")</f>
        <v/>
      </c>
      <c r="J2056" s="16">
        <f>IFERROR(VLOOKUP(VLOOKUP(A2056,'Fichier FI (en entrée)'!B:AH,33,0),Modificateurs!A$2:B$5,2,0),0)</f>
        <v>0</v>
      </c>
      <c r="K2056" s="16">
        <f>IFERROR(VLOOKUP(VLOOKUP(A2056,'Redoub FI (en entrée)'!B:N,7,0),Modificateurs!A$8:B$11,2,0),0)</f>
        <v>0</v>
      </c>
      <c r="L2056" s="16">
        <f>IFERROR(VLOOKUP(M2056,Modificateurs!D$1:E$94,2,0),0)</f>
        <v>2</v>
      </c>
      <c r="M2056" t="str">
        <f>VLOOKUP(A2056,'Fichier FI (en entrée)'!B:AH,16,0)&amp;" "&amp;VLOOKUP(A2056,'Fichier FI (en entrée)'!B:AH,20,0)&amp;" "&amp;VLOOKUP(A2056,'Fichier FI (en entrée)'!B:AH,27,0)&amp;" "&amp;VLOOKUP(A2056,'Fichier FI (en entrée)'!B:AH,29,0)</f>
        <v xml:space="preserve">  Sciences et Technologies de l'Industrie et du Développement Durable Système informatique et numérique</v>
      </c>
      <c r="N2056" t="str">
        <f>VLOOKUP(A2056,'Fichier FI (en entrée)'!B:AH,8,0)</f>
        <v>Scolarisé dans le supérieur en France</v>
      </c>
      <c r="O2056" t="b">
        <f>AND(C2056&gt;Synthèse!B$8,C2056&lt;Synthèse!B$10,NOT(Y2056))</f>
        <v>0</v>
      </c>
      <c r="Q2056" s="60">
        <f>ROUNDUP(C2056/(Synthèse!$B$4+Synthèse!$B$1)*8,0)</f>
        <v>10</v>
      </c>
      <c r="R2056" s="60">
        <f>IFERROR(VLOOKUP(A2056,'Evaluations (formulaire)'!A:P,6,0)+VLOOKUP(A2056,'Evaluations (formulaire)'!A:P,7,0),0)</f>
        <v>0</v>
      </c>
      <c r="S2056" s="60">
        <f>IFERROR(VLOOKUP(A2056,'Evaluations (formulaire)'!A:P,8,0),0)</f>
        <v>0</v>
      </c>
      <c r="T2056" s="60">
        <f>IF(AND(ISBLANK(P2056),Q2056&lt;=2),Synthèse!$B$41,IF(AND(ISBLANK(P2056),Q2056&gt;=7),Synthèse!$C$41,R2056+S2056))</f>
        <v>4.6296296296296294E-3</v>
      </c>
      <c r="U2056" s="60">
        <f t="shared" si="356"/>
        <v>-99.995370370370367</v>
      </c>
      <c r="V2056" s="60">
        <f t="shared" si="357"/>
        <v>1983</v>
      </c>
      <c r="X2056" s="26">
        <v>864</v>
      </c>
      <c r="Y2056" s="26" t="b">
        <f>IFERROR(VLOOKUP(A2056,'Calculs FA (auto)'!A:O,15,0),FALSE)</f>
        <v>0</v>
      </c>
      <c r="Z2056" s="26">
        <f>IFERROR(VLOOKUP(A2056,'Evaluations (formulaire)'!A:M,9,0),0)</f>
        <v>0</v>
      </c>
      <c r="AA2056" s="135" t="b">
        <v>0</v>
      </c>
      <c r="AB2056" s="135" t="b">
        <v>1</v>
      </c>
      <c r="AC2056" s="135" t="b">
        <f t="shared" si="358"/>
        <v>0</v>
      </c>
      <c r="AD2056" s="135" t="b">
        <f t="shared" si="359"/>
        <v>0</v>
      </c>
      <c r="AE2056" s="135" t="b">
        <f t="shared" si="360"/>
        <v>0</v>
      </c>
      <c r="AF2056" s="135" t="b">
        <f>AND(AC2056,$V2056&lt;=Synthèse!$B$44)</f>
        <v>0</v>
      </c>
      <c r="AG2056" s="135" t="b">
        <f>AND(AD2056,$V2056&lt;=Synthèse!$B$44)</f>
        <v>0</v>
      </c>
      <c r="AH2056" s="135" t="b">
        <f>AND(AE2056,$V2056&lt;=Synthèse!$B$44)</f>
        <v>0</v>
      </c>
      <c r="AI2056" s="137" t="b">
        <v>1</v>
      </c>
      <c r="AJ2056" s="137" t="b">
        <v>0</v>
      </c>
      <c r="AK2056" s="137" t="b">
        <f t="shared" si="361"/>
        <v>0</v>
      </c>
      <c r="AL2056" s="137" t="b">
        <f t="shared" si="362"/>
        <v>0</v>
      </c>
      <c r="AM2056" s="137" t="b">
        <f>AND(AK2056,$V2056&lt;=Synthèse!$B$44)</f>
        <v>0</v>
      </c>
      <c r="AN2056" s="137" t="b">
        <f>AND(AL2056,$V2056&lt;=Synthèse!$B$44)</f>
        <v>0</v>
      </c>
    </row>
    <row r="2057" spans="1:40">
      <c r="A2057" s="17">
        <v>1189724</v>
      </c>
      <c r="B2057" t="str">
        <f ca="1">VLOOKUP(A2057,'Fichier FI (en entrée)'!B:AH,3,0)</f>
        <v>WOHTWBURYP</v>
      </c>
      <c r="C2057">
        <f t="shared" si="353"/>
        <v>2097</v>
      </c>
      <c r="D2057">
        <f t="shared" si="352"/>
        <v>-100</v>
      </c>
      <c r="E2057" s="14" t="str">
        <f>VLOOKUP(A2057,'Fichier FI (en entrée)'!B:AH,2,0)</f>
        <v>ENV</v>
      </c>
      <c r="F2057" s="14" t="b">
        <f t="shared" si="354"/>
        <v>0</v>
      </c>
      <c r="G2057" s="14" t="b">
        <f>IFERROR(VLOOKUP(A2057,'Calculs FA (auto)'!A:F,6,0),FALSE)</f>
        <v>0</v>
      </c>
      <c r="H2057" s="14" t="b">
        <f t="shared" si="355"/>
        <v>0</v>
      </c>
      <c r="I2057" s="16" t="str">
        <f>IFERROR(VLOOKUP(A2057,'Moyennes FI (en entrée)'!B:N,7,0),"")</f>
        <v/>
      </c>
      <c r="J2057" s="16">
        <f>IFERROR(VLOOKUP(VLOOKUP(A2057,'Fichier FI (en entrée)'!B:AH,33,0),Modificateurs!A$2:B$5,2,0),0)</f>
        <v>0</v>
      </c>
      <c r="K2057" s="16">
        <f>IFERROR(VLOOKUP(VLOOKUP(A2057,'Redoub FI (en entrée)'!B:N,7,0),Modificateurs!A$8:B$11,2,0),0)</f>
        <v>0</v>
      </c>
      <c r="L2057" s="16">
        <f>IFERROR(VLOOKUP(M2057,Modificateurs!D$1:E$94,2,0),0)</f>
        <v>1</v>
      </c>
      <c r="M2057" t="str">
        <f>VLOOKUP(A2057,'Fichier FI (en entrée)'!B:AH,16,0)&amp;" "&amp;VLOOKUP(A2057,'Fichier FI (en entrée)'!B:AH,20,0)&amp;" "&amp;VLOOKUP(A2057,'Fichier FI (en entrée)'!B:AH,27,0)&amp;" "&amp;VLOOKUP(A2057,'Fichier FI (en entrée)'!B:AH,29,0)</f>
        <v xml:space="preserve">  Scientifique Sciences de la vie et de la terre</v>
      </c>
      <c r="N2057" t="str">
        <f>VLOOKUP(A2057,'Fichier FI (en entrée)'!B:AH,8,0)</f>
        <v>Scolarisé dans le supérieur en France</v>
      </c>
      <c r="O2057" t="b">
        <f>AND(C2057&gt;Synthèse!B$8,C2057&lt;Synthèse!B$10,NOT(Y2057))</f>
        <v>0</v>
      </c>
      <c r="Q2057" s="60">
        <f>ROUNDUP(C2057/(Synthèse!$B$4+Synthèse!$B$1)*8,0)</f>
        <v>10</v>
      </c>
      <c r="R2057" s="60">
        <f>IFERROR(VLOOKUP(A2057,'Evaluations (formulaire)'!A:P,6,0)+VLOOKUP(A2057,'Evaluations (formulaire)'!A:P,7,0),0)</f>
        <v>0</v>
      </c>
      <c r="S2057" s="60">
        <f>IFERROR(VLOOKUP(A2057,'Evaluations (formulaire)'!A:P,8,0),0)</f>
        <v>0</v>
      </c>
      <c r="T2057" s="60">
        <f>IF(AND(ISBLANK(P2057),Q2057&lt;=2),Synthèse!$B$41,IF(AND(ISBLANK(P2057),Q2057&gt;=7),Synthèse!$C$41,R2057+S2057))</f>
        <v>4.6296296296296294E-3</v>
      </c>
      <c r="U2057" s="60">
        <f t="shared" si="356"/>
        <v>-99.995370370370367</v>
      </c>
      <c r="V2057" s="60">
        <f t="shared" si="357"/>
        <v>1983</v>
      </c>
      <c r="X2057" s="26">
        <v>917</v>
      </c>
      <c r="Y2057" s="26" t="b">
        <f>IFERROR(VLOOKUP(A2057,'Calculs FA (auto)'!A:O,15,0),FALSE)</f>
        <v>0</v>
      </c>
      <c r="Z2057" s="26">
        <f>IFERROR(VLOOKUP(A2057,'Evaluations (formulaire)'!A:M,9,0),0)</f>
        <v>0</v>
      </c>
      <c r="AA2057" s="135" t="b">
        <v>0</v>
      </c>
      <c r="AB2057" s="135" t="b">
        <v>1</v>
      </c>
      <c r="AC2057" s="135" t="b">
        <f t="shared" si="358"/>
        <v>0</v>
      </c>
      <c r="AD2057" s="135" t="b">
        <f t="shared" si="359"/>
        <v>0</v>
      </c>
      <c r="AE2057" s="135" t="b">
        <f t="shared" si="360"/>
        <v>0</v>
      </c>
      <c r="AF2057" s="135" t="b">
        <f>AND(AC2057,$V2057&lt;=Synthèse!$B$44)</f>
        <v>0</v>
      </c>
      <c r="AG2057" s="135" t="b">
        <f>AND(AD2057,$V2057&lt;=Synthèse!$B$44)</f>
        <v>0</v>
      </c>
      <c r="AH2057" s="135" t="b">
        <f>AND(AE2057,$V2057&lt;=Synthèse!$B$44)</f>
        <v>0</v>
      </c>
      <c r="AI2057" s="137" t="b">
        <v>0</v>
      </c>
      <c r="AJ2057" s="137" t="b">
        <v>0</v>
      </c>
      <c r="AK2057" s="137" t="b">
        <f t="shared" si="361"/>
        <v>0</v>
      </c>
      <c r="AL2057" s="137" t="b">
        <f t="shared" si="362"/>
        <v>0</v>
      </c>
      <c r="AM2057" s="137" t="b">
        <f>AND(AK2057,$V2057&lt;=Synthèse!$B$44)</f>
        <v>0</v>
      </c>
      <c r="AN2057" s="137" t="b">
        <f>AND(AL2057,$V2057&lt;=Synthèse!$B$44)</f>
        <v>0</v>
      </c>
    </row>
    <row r="2058" spans="1:40">
      <c r="A2058" s="17">
        <v>1189801</v>
      </c>
      <c r="B2058" t="str">
        <f ca="1">VLOOKUP(A2058,'Fichier FI (en entrée)'!B:AH,3,0)</f>
        <v>RHFZPCYATA</v>
      </c>
      <c r="C2058">
        <f t="shared" si="353"/>
        <v>785</v>
      </c>
      <c r="D2058">
        <f t="shared" si="352"/>
        <v>11.77</v>
      </c>
      <c r="E2058" s="14" t="str">
        <f>VLOOKUP(A2058,'Fichier FI (en entrée)'!B:AH,2,0)</f>
        <v>EV</v>
      </c>
      <c r="F2058" s="14" t="b">
        <f t="shared" si="354"/>
        <v>1</v>
      </c>
      <c r="G2058" s="14" t="b">
        <f>IFERROR(VLOOKUP(A2058,'Calculs FA (auto)'!A:F,6,0),FALSE)</f>
        <v>1</v>
      </c>
      <c r="H2058" s="14" t="b">
        <f t="shared" si="355"/>
        <v>1</v>
      </c>
      <c r="I2058" s="16">
        <f>IFERROR(VLOOKUP(A2058,'Moyennes FI (en entrée)'!B:N,7,0),"")</f>
        <v>10.77</v>
      </c>
      <c r="J2058" s="16">
        <f>IFERROR(VLOOKUP(VLOOKUP(A2058,'Fichier FI (en entrée)'!B:AH,33,0),Modificateurs!A$2:B$5,2,0),0)</f>
        <v>0</v>
      </c>
      <c r="K2058" s="16">
        <f>IFERROR(VLOOKUP(VLOOKUP(A2058,'Redoub FI (en entrée)'!B:N,7,0),Modificateurs!A$8:B$11,2,0),0)</f>
        <v>0</v>
      </c>
      <c r="L2058" s="16">
        <f>IFERROR(VLOOKUP(M2058,Modificateurs!D$1:E$94,2,0),0)</f>
        <v>1</v>
      </c>
      <c r="M2058" t="str">
        <f>VLOOKUP(A2058,'Fichier FI (en entrée)'!B:AH,16,0)&amp;" "&amp;VLOOKUP(A2058,'Fichier FI (en entrée)'!B:AH,20,0)&amp;" "&amp;VLOOKUP(A2058,'Fichier FI (en entrée)'!B:AH,27,0)&amp;" "&amp;VLOOKUP(A2058,'Fichier FI (en entrée)'!B:AH,29,0)</f>
        <v xml:space="preserve">  Scientifique Pas de spécialité (S.I)</v>
      </c>
      <c r="N2058" t="str">
        <f>VLOOKUP(A2058,'Fichier FI (en entrée)'!B:AH,8,0)</f>
        <v>Scolarisé dans le supérieur en France</v>
      </c>
      <c r="O2058" t="b">
        <f>AND(C2058&gt;Synthèse!B$8,C2058&lt;Synthèse!B$10,NOT(Y2058))</f>
        <v>0</v>
      </c>
      <c r="Q2058" s="60">
        <f>ROUNDUP(C2058/(Synthèse!$B$4+Synthèse!$B$1)*8,0)</f>
        <v>4</v>
      </c>
      <c r="R2058" s="60">
        <f>IFERROR(VLOOKUP(A2058,'Evaluations (formulaire)'!A:P,6,0)+VLOOKUP(A2058,'Evaluations (formulaire)'!A:P,7,0),0)</f>
        <v>0</v>
      </c>
      <c r="S2058" s="60">
        <f>IFERROR(VLOOKUP(A2058,'Evaluations (formulaire)'!A:P,8,0),0)</f>
        <v>0</v>
      </c>
      <c r="T2058" s="60">
        <f>IF(AND(ISBLANK(P2058),Q2058&lt;=2),Synthèse!$B$41,IF(AND(ISBLANK(P2058),Q2058&gt;=7),Synthèse!$C$41,R2058+S2058))</f>
        <v>0</v>
      </c>
      <c r="U2058" s="60">
        <f t="shared" si="356"/>
        <v>11.77</v>
      </c>
      <c r="V2058" s="60">
        <f t="shared" si="357"/>
        <v>785</v>
      </c>
      <c r="X2058" s="26">
        <v>1018</v>
      </c>
      <c r="Y2058" s="26" t="b">
        <f>IFERROR(VLOOKUP(A2058,'Calculs FA (auto)'!A:O,15,0),FALSE)</f>
        <v>1</v>
      </c>
      <c r="Z2058" s="26">
        <f>IFERROR(VLOOKUP(A2058,'Evaluations (formulaire)'!A:M,9,0),0)</f>
        <v>0</v>
      </c>
      <c r="AA2058" s="135" t="b">
        <v>0</v>
      </c>
      <c r="AB2058" s="135" t="b">
        <v>1</v>
      </c>
      <c r="AC2058" s="135" t="b">
        <f t="shared" si="358"/>
        <v>0</v>
      </c>
      <c r="AD2058" s="135" t="b">
        <f t="shared" si="359"/>
        <v>1</v>
      </c>
      <c r="AE2058" s="135" t="b">
        <f t="shared" si="360"/>
        <v>0</v>
      </c>
      <c r="AF2058" s="135" t="b">
        <f>AND(AC2058,$V2058&lt;=Synthèse!$B$44)</f>
        <v>0</v>
      </c>
      <c r="AG2058" s="135" t="b">
        <f>AND(AD2058,$V2058&lt;=Synthèse!$B$44)</f>
        <v>0</v>
      </c>
      <c r="AH2058" s="135" t="b">
        <f>AND(AE2058,$V2058&lt;=Synthèse!$B$44)</f>
        <v>0</v>
      </c>
      <c r="AI2058" s="137" t="b">
        <v>1</v>
      </c>
      <c r="AJ2058" s="137" t="b">
        <v>0</v>
      </c>
      <c r="AK2058" s="137" t="b">
        <f t="shared" si="361"/>
        <v>1</v>
      </c>
      <c r="AL2058" s="137" t="b">
        <f t="shared" si="362"/>
        <v>0</v>
      </c>
      <c r="AM2058" s="137" t="b">
        <f>AND(AK2058,$V2058&lt;=Synthèse!$B$44)</f>
        <v>0</v>
      </c>
      <c r="AN2058" s="137" t="b">
        <f>AND(AL2058,$V2058&lt;=Synthèse!$B$44)</f>
        <v>0</v>
      </c>
    </row>
    <row r="2059" spans="1:40">
      <c r="A2059" s="17">
        <v>1190310</v>
      </c>
      <c r="B2059" t="str">
        <f ca="1">VLOOKUP(A2059,'Fichier FI (en entrée)'!B:AH,3,0)</f>
        <v>EITYGCQNGT</v>
      </c>
      <c r="C2059">
        <f t="shared" si="353"/>
        <v>2097</v>
      </c>
      <c r="D2059">
        <f t="shared" si="352"/>
        <v>-100</v>
      </c>
      <c r="E2059" s="14" t="str">
        <f>VLOOKUP(A2059,'Fichier FI (en entrée)'!B:AH,2,0)</f>
        <v>ENV</v>
      </c>
      <c r="F2059" s="14" t="b">
        <f t="shared" si="354"/>
        <v>0</v>
      </c>
      <c r="G2059" s="14" t="b">
        <f>IFERROR(VLOOKUP(A2059,'Calculs FA (auto)'!A:F,6,0),FALSE)</f>
        <v>0</v>
      </c>
      <c r="H2059" s="14" t="b">
        <f t="shared" si="355"/>
        <v>0</v>
      </c>
      <c r="I2059" s="16" t="str">
        <f>IFERROR(VLOOKUP(A2059,'Moyennes FI (en entrée)'!B:N,7,0),"")</f>
        <v/>
      </c>
      <c r="J2059" s="16">
        <f>IFERROR(VLOOKUP(VLOOKUP(A2059,'Fichier FI (en entrée)'!B:AH,33,0),Modificateurs!A$2:B$5,2,0),0)</f>
        <v>0</v>
      </c>
      <c r="K2059" s="16">
        <f>IFERROR(VLOOKUP(VLOOKUP(A2059,'Redoub FI (en entrée)'!B:N,7,0),Modificateurs!A$8:B$11,2,0),0)</f>
        <v>0</v>
      </c>
      <c r="L2059" s="16">
        <f>IFERROR(VLOOKUP(M2059,Modificateurs!D$1:E$94,2,0),0)</f>
        <v>2</v>
      </c>
      <c r="M2059" t="str">
        <f>VLOOKUP(A2059,'Fichier FI (en entrée)'!B:AH,16,0)&amp;" "&amp;VLOOKUP(A2059,'Fichier FI (en entrée)'!B:AH,20,0)&amp;" "&amp;VLOOKUP(A2059,'Fichier FI (en entrée)'!B:AH,27,0)&amp;" "&amp;VLOOKUP(A2059,'Fichier FI (en entrée)'!B:AH,29,0)</f>
        <v xml:space="preserve">  Scientifique Physique-chimie</v>
      </c>
      <c r="N2059" t="str">
        <f>VLOOKUP(A2059,'Fichier FI (en entrée)'!B:AH,8,0)</f>
        <v>Scolarisé dans le supérieur en France</v>
      </c>
      <c r="O2059" t="b">
        <f>AND(C2059&gt;Synthèse!B$8,C2059&lt;Synthèse!B$10,NOT(Y2059))</f>
        <v>0</v>
      </c>
      <c r="Q2059" s="60">
        <f>ROUNDUP(C2059/(Synthèse!$B$4+Synthèse!$B$1)*8,0)</f>
        <v>10</v>
      </c>
      <c r="R2059" s="60">
        <f>IFERROR(VLOOKUP(A2059,'Evaluations (formulaire)'!A:P,6,0)+VLOOKUP(A2059,'Evaluations (formulaire)'!A:P,7,0),0)</f>
        <v>0</v>
      </c>
      <c r="S2059" s="60">
        <f>IFERROR(VLOOKUP(A2059,'Evaluations (formulaire)'!A:P,8,0),0)</f>
        <v>0</v>
      </c>
      <c r="T2059" s="60">
        <f>IF(AND(ISBLANK(P2059),Q2059&lt;=2),Synthèse!$B$41,IF(AND(ISBLANK(P2059),Q2059&gt;=7),Synthèse!$C$41,R2059+S2059))</f>
        <v>4.6296296296296294E-3</v>
      </c>
      <c r="U2059" s="60">
        <f t="shared" si="356"/>
        <v>-99.995370370370367</v>
      </c>
      <c r="V2059" s="60">
        <f t="shared" si="357"/>
        <v>1983</v>
      </c>
      <c r="X2059" s="26">
        <v>1190</v>
      </c>
      <c r="Y2059" s="26" t="b">
        <f>IFERROR(VLOOKUP(A2059,'Calculs FA (auto)'!A:O,15,0),FALSE)</f>
        <v>0</v>
      </c>
      <c r="Z2059" s="26">
        <f>IFERROR(VLOOKUP(A2059,'Evaluations (formulaire)'!A:M,9,0),0)</f>
        <v>0</v>
      </c>
      <c r="AA2059" s="135" t="b">
        <v>1</v>
      </c>
      <c r="AB2059" s="135" t="b">
        <v>0</v>
      </c>
      <c r="AC2059" s="135" t="b">
        <f t="shared" si="358"/>
        <v>0</v>
      </c>
      <c r="AD2059" s="135" t="b">
        <f t="shared" si="359"/>
        <v>0</v>
      </c>
      <c r="AE2059" s="135" t="b">
        <f t="shared" si="360"/>
        <v>0</v>
      </c>
      <c r="AF2059" s="135" t="b">
        <f>AND(AC2059,$V2059&lt;=Synthèse!$B$44)</f>
        <v>0</v>
      </c>
      <c r="AG2059" s="135" t="b">
        <f>AND(AD2059,$V2059&lt;=Synthèse!$B$44)</f>
        <v>0</v>
      </c>
      <c r="AH2059" s="135" t="b">
        <f>AND(AE2059,$V2059&lt;=Synthèse!$B$44)</f>
        <v>0</v>
      </c>
      <c r="AI2059" s="137" t="b">
        <v>0</v>
      </c>
      <c r="AJ2059" s="137" t="b">
        <v>1</v>
      </c>
      <c r="AK2059" s="137" t="b">
        <f t="shared" si="361"/>
        <v>0</v>
      </c>
      <c r="AL2059" s="137" t="b">
        <f t="shared" si="362"/>
        <v>0</v>
      </c>
      <c r="AM2059" s="137" t="b">
        <f>AND(AK2059,$V2059&lt;=Synthèse!$B$44)</f>
        <v>0</v>
      </c>
      <c r="AN2059" s="137" t="b">
        <f>AND(AL2059,$V2059&lt;=Synthèse!$B$44)</f>
        <v>0</v>
      </c>
    </row>
    <row r="2060" spans="1:40">
      <c r="A2060" s="17">
        <v>1190445</v>
      </c>
      <c r="B2060" t="str">
        <f ca="1">VLOOKUP(A2060,'Fichier FI (en entrée)'!B:AH,3,0)</f>
        <v>NHLWEXPALR</v>
      </c>
      <c r="C2060">
        <f t="shared" si="353"/>
        <v>1022</v>
      </c>
      <c r="D2060">
        <f t="shared" si="352"/>
        <v>10.19</v>
      </c>
      <c r="E2060" s="14" t="str">
        <f>VLOOKUP(A2060,'Fichier FI (en entrée)'!B:AH,2,0)</f>
        <v>EV</v>
      </c>
      <c r="F2060" s="14" t="b">
        <f t="shared" si="354"/>
        <v>1</v>
      </c>
      <c r="G2060" s="14" t="b">
        <f>IFERROR(VLOOKUP(A2060,'Calculs FA (auto)'!A:F,6,0),FALSE)</f>
        <v>0</v>
      </c>
      <c r="H2060" s="14" t="b">
        <f t="shared" si="355"/>
        <v>0</v>
      </c>
      <c r="I2060" s="16">
        <f>IFERROR(VLOOKUP(A2060,'Moyennes FI (en entrée)'!B:N,7,0),"")</f>
        <v>9.19</v>
      </c>
      <c r="J2060" s="16">
        <f>IFERROR(VLOOKUP(VLOOKUP(A2060,'Fichier FI (en entrée)'!B:AH,33,0),Modificateurs!A$2:B$5,2,0),0)</f>
        <v>0</v>
      </c>
      <c r="K2060" s="16">
        <f>IFERROR(VLOOKUP(VLOOKUP(A2060,'Redoub FI (en entrée)'!B:N,7,0),Modificateurs!A$8:B$11,2,0),0)</f>
        <v>0</v>
      </c>
      <c r="L2060" s="16">
        <f>IFERROR(VLOOKUP(M2060,Modificateurs!D$1:E$94,2,0),0)</f>
        <v>1</v>
      </c>
      <c r="M2060" t="str">
        <f>VLOOKUP(A2060,'Fichier FI (en entrée)'!B:AH,16,0)&amp;" "&amp;VLOOKUP(A2060,'Fichier FI (en entrée)'!B:AH,20,0)&amp;" "&amp;VLOOKUP(A2060,'Fichier FI (en entrée)'!B:AH,27,0)&amp;" "&amp;VLOOKUP(A2060,'Fichier FI (en entrée)'!B:AH,29,0)</f>
        <v xml:space="preserve">  Scientifique Pas de spécialité (S.I)</v>
      </c>
      <c r="N2060" t="str">
        <f>VLOOKUP(A2060,'Fichier FI (en entrée)'!B:AH,8,0)</f>
        <v>Scolarisé dans le supérieur en France</v>
      </c>
      <c r="O2060" t="b">
        <f>AND(C2060&gt;Synthèse!B$8,C2060&lt;Synthèse!B$10,NOT(Y2060))</f>
        <v>1</v>
      </c>
      <c r="Q2060" s="60">
        <f>ROUNDUP(C2060/(Synthèse!$B$4+Synthèse!$B$1)*8,0)</f>
        <v>5</v>
      </c>
      <c r="R2060" s="60">
        <f>IFERROR(VLOOKUP(A2060,'Evaluations (formulaire)'!A:P,6,0)+VLOOKUP(A2060,'Evaluations (formulaire)'!A:P,7,0),0)</f>
        <v>0</v>
      </c>
      <c r="S2060" s="60">
        <f>IFERROR(VLOOKUP(A2060,'Evaluations (formulaire)'!A:P,8,0),0)</f>
        <v>0</v>
      </c>
      <c r="T2060" s="60">
        <f>IF(AND(ISBLANK(P2060),Q2060&lt;=2),Synthèse!$B$41,IF(AND(ISBLANK(P2060),Q2060&gt;=7),Synthèse!$C$41,R2060+S2060))</f>
        <v>0</v>
      </c>
      <c r="U2060" s="60">
        <f t="shared" si="356"/>
        <v>10.19</v>
      </c>
      <c r="V2060" s="60">
        <f t="shared" si="357"/>
        <v>1022</v>
      </c>
      <c r="X2060" s="26">
        <v>2050</v>
      </c>
      <c r="Y2060" s="26" t="b">
        <f>IFERROR(VLOOKUP(A2060,'Calculs FA (auto)'!A:O,15,0),FALSE)</f>
        <v>0</v>
      </c>
      <c r="Z2060" s="26">
        <f>IFERROR(VLOOKUP(A2060,'Evaluations (formulaire)'!A:M,9,0),0)</f>
        <v>0</v>
      </c>
      <c r="AA2060" s="135" t="b">
        <v>1</v>
      </c>
      <c r="AB2060" s="135" t="b">
        <v>0</v>
      </c>
      <c r="AC2060" s="135" t="b">
        <f t="shared" si="358"/>
        <v>1</v>
      </c>
      <c r="AD2060" s="135" t="b">
        <f t="shared" si="359"/>
        <v>0</v>
      </c>
      <c r="AE2060" s="135" t="b">
        <f t="shared" si="360"/>
        <v>0</v>
      </c>
      <c r="AF2060" s="135" t="b">
        <f>AND(AC2060,$V2060&lt;=Synthèse!$B$44)</f>
        <v>0</v>
      </c>
      <c r="AG2060" s="135" t="b">
        <f>AND(AD2060,$V2060&lt;=Synthèse!$B$44)</f>
        <v>0</v>
      </c>
      <c r="AH2060" s="135" t="b">
        <f>AND(AE2060,$V2060&lt;=Synthèse!$B$44)</f>
        <v>0</v>
      </c>
      <c r="AI2060" s="137" t="b">
        <v>0</v>
      </c>
      <c r="AJ2060" s="137" t="b">
        <v>1</v>
      </c>
      <c r="AK2060" s="137" t="b">
        <f t="shared" si="361"/>
        <v>0</v>
      </c>
      <c r="AL2060" s="137" t="b">
        <f t="shared" si="362"/>
        <v>1</v>
      </c>
      <c r="AM2060" s="137" t="b">
        <f>AND(AK2060,$V2060&lt;=Synthèse!$B$44)</f>
        <v>0</v>
      </c>
      <c r="AN2060" s="137" t="b">
        <f>AND(AL2060,$V2060&lt;=Synthèse!$B$44)</f>
        <v>0</v>
      </c>
    </row>
    <row r="2061" spans="1:40">
      <c r="A2061" s="17">
        <v>1190542</v>
      </c>
      <c r="B2061" t="str">
        <f ca="1">VLOOKUP(A2061,'Fichier FI (en entrée)'!B:AH,3,0)</f>
        <v>PBLDEAKPSJ</v>
      </c>
      <c r="C2061">
        <f t="shared" si="353"/>
        <v>2097</v>
      </c>
      <c r="D2061">
        <f t="shared" si="352"/>
        <v>-100</v>
      </c>
      <c r="E2061" s="14" t="str">
        <f>VLOOKUP(A2061,'Fichier FI (en entrée)'!B:AH,2,0)</f>
        <v>ENV</v>
      </c>
      <c r="F2061" s="14" t="b">
        <f t="shared" si="354"/>
        <v>0</v>
      </c>
      <c r="G2061" s="14" t="b">
        <f>IFERROR(VLOOKUP(A2061,'Calculs FA (auto)'!A:F,6,0),FALSE)</f>
        <v>0</v>
      </c>
      <c r="H2061" s="14" t="b">
        <f t="shared" si="355"/>
        <v>0</v>
      </c>
      <c r="I2061" s="16" t="str">
        <f>IFERROR(VLOOKUP(A2061,'Moyennes FI (en entrée)'!B:N,7,0),"")</f>
        <v/>
      </c>
      <c r="J2061" s="16">
        <f>IFERROR(VLOOKUP(VLOOKUP(A2061,'Fichier FI (en entrée)'!B:AH,33,0),Modificateurs!A$2:B$5,2,0),0)</f>
        <v>0</v>
      </c>
      <c r="K2061" s="16">
        <f>IFERROR(VLOOKUP(VLOOKUP(A2061,'Redoub FI (en entrée)'!B:N,7,0),Modificateurs!A$8:B$11,2,0),0)</f>
        <v>0</v>
      </c>
      <c r="L2061" s="16">
        <f>IFERROR(VLOOKUP(M2061,Modificateurs!D$1:E$94,2,0),0)</f>
        <v>1</v>
      </c>
      <c r="M2061" t="str">
        <f>VLOOKUP(A2061,'Fichier FI (en entrée)'!B:AH,16,0)&amp;" "&amp;VLOOKUP(A2061,'Fichier FI (en entrée)'!B:AH,20,0)&amp;" "&amp;VLOOKUP(A2061,'Fichier FI (en entrée)'!B:AH,27,0)&amp;" "&amp;VLOOKUP(A2061,'Fichier FI (en entrée)'!B:AH,29,0)</f>
        <v xml:space="preserve">  Scientifique Sciences de la vie et de la terre</v>
      </c>
      <c r="N2061" t="str">
        <f>VLOOKUP(A2061,'Fichier FI (en entrée)'!B:AH,8,0)</f>
        <v>Scolarisé dans le supérieur en France</v>
      </c>
      <c r="O2061" t="b">
        <f>AND(C2061&gt;Synthèse!B$8,C2061&lt;Synthèse!B$10,NOT(Y2061))</f>
        <v>0</v>
      </c>
      <c r="Q2061" s="60">
        <f>ROUNDUP(C2061/(Synthèse!$B$4+Synthèse!$B$1)*8,0)</f>
        <v>10</v>
      </c>
      <c r="R2061" s="60">
        <f>IFERROR(VLOOKUP(A2061,'Evaluations (formulaire)'!A:P,6,0)+VLOOKUP(A2061,'Evaluations (formulaire)'!A:P,7,0),0)</f>
        <v>0</v>
      </c>
      <c r="S2061" s="60">
        <f>IFERROR(VLOOKUP(A2061,'Evaluations (formulaire)'!A:P,8,0),0)</f>
        <v>0</v>
      </c>
      <c r="T2061" s="60">
        <f>IF(AND(ISBLANK(P2061),Q2061&lt;=2),Synthèse!$B$41,IF(AND(ISBLANK(P2061),Q2061&gt;=7),Synthèse!$C$41,R2061+S2061))</f>
        <v>4.6296296296296294E-3</v>
      </c>
      <c r="U2061" s="60">
        <f t="shared" si="356"/>
        <v>-99.995370370370367</v>
      </c>
      <c r="V2061" s="60">
        <f t="shared" si="357"/>
        <v>1983</v>
      </c>
      <c r="X2061" s="26">
        <v>1114</v>
      </c>
      <c r="Y2061" s="26" t="b">
        <f>IFERROR(VLOOKUP(A2061,'Calculs FA (auto)'!A:O,15,0),FALSE)</f>
        <v>0</v>
      </c>
      <c r="Z2061" s="26">
        <f>IFERROR(VLOOKUP(A2061,'Evaluations (formulaire)'!A:M,9,0),0)</f>
        <v>0</v>
      </c>
      <c r="AA2061" s="135" t="b">
        <v>0</v>
      </c>
      <c r="AB2061" s="135" t="b">
        <v>0</v>
      </c>
      <c r="AC2061" s="135" t="b">
        <f t="shared" si="358"/>
        <v>0</v>
      </c>
      <c r="AD2061" s="135" t="b">
        <f t="shared" si="359"/>
        <v>0</v>
      </c>
      <c r="AE2061" s="135" t="b">
        <f t="shared" si="360"/>
        <v>0</v>
      </c>
      <c r="AF2061" s="135" t="b">
        <f>AND(AC2061,$V2061&lt;=Synthèse!$B$44)</f>
        <v>0</v>
      </c>
      <c r="AG2061" s="135" t="b">
        <f>AND(AD2061,$V2061&lt;=Synthèse!$B$44)</f>
        <v>0</v>
      </c>
      <c r="AH2061" s="135" t="b">
        <f>AND(AE2061,$V2061&lt;=Synthèse!$B$44)</f>
        <v>0</v>
      </c>
      <c r="AI2061" s="137" t="b">
        <v>0</v>
      </c>
      <c r="AJ2061" s="137" t="b">
        <v>0</v>
      </c>
      <c r="AK2061" s="137" t="b">
        <f t="shared" si="361"/>
        <v>0</v>
      </c>
      <c r="AL2061" s="137" t="b">
        <f t="shared" si="362"/>
        <v>0</v>
      </c>
      <c r="AM2061" s="137" t="b">
        <f>AND(AK2061,$V2061&lt;=Synthèse!$B$44)</f>
        <v>0</v>
      </c>
      <c r="AN2061" s="137" t="b">
        <f>AND(AL2061,$V2061&lt;=Synthèse!$B$44)</f>
        <v>0</v>
      </c>
    </row>
    <row r="2062" spans="1:40">
      <c r="A2062" s="17">
        <v>1190718</v>
      </c>
      <c r="B2062" t="str">
        <f ca="1">VLOOKUP(A2062,'Fichier FI (en entrée)'!B:AH,3,0)</f>
        <v>WKBNVDCONC</v>
      </c>
      <c r="C2062">
        <f t="shared" si="353"/>
        <v>2097</v>
      </c>
      <c r="D2062">
        <f t="shared" si="352"/>
        <v>-100</v>
      </c>
      <c r="E2062" s="14" t="str">
        <f>VLOOKUP(A2062,'Fichier FI (en entrée)'!B:AH,2,0)</f>
        <v>ENV</v>
      </c>
      <c r="F2062" s="14" t="b">
        <f t="shared" si="354"/>
        <v>0</v>
      </c>
      <c r="G2062" s="14" t="b">
        <f>IFERROR(VLOOKUP(A2062,'Calculs FA (auto)'!A:F,6,0),FALSE)</f>
        <v>0</v>
      </c>
      <c r="H2062" s="14" t="b">
        <f t="shared" si="355"/>
        <v>0</v>
      </c>
      <c r="I2062" s="16" t="str">
        <f>IFERROR(VLOOKUP(A2062,'Moyennes FI (en entrée)'!B:N,7,0),"")</f>
        <v/>
      </c>
      <c r="J2062" s="16">
        <f>IFERROR(VLOOKUP(VLOOKUP(A2062,'Fichier FI (en entrée)'!B:AH,33,0),Modificateurs!A$2:B$5,2,0),0)</f>
        <v>0</v>
      </c>
      <c r="K2062" s="16">
        <f>IFERROR(VLOOKUP(VLOOKUP(A2062,'Redoub FI (en entrée)'!B:N,7,0),Modificateurs!A$8:B$11,2,0),0)</f>
        <v>0</v>
      </c>
      <c r="L2062" s="16">
        <f>IFERROR(VLOOKUP(M2062,Modificateurs!D$1:E$94,2,0),0)</f>
        <v>2</v>
      </c>
      <c r="M2062" t="str">
        <f>VLOOKUP(A2062,'Fichier FI (en entrée)'!B:AH,16,0)&amp;" "&amp;VLOOKUP(A2062,'Fichier FI (en entrée)'!B:AH,20,0)&amp;" "&amp;VLOOKUP(A2062,'Fichier FI (en entrée)'!B:AH,27,0)&amp;" "&amp;VLOOKUP(A2062,'Fichier FI (en entrée)'!B:AH,29,0)</f>
        <v xml:space="preserve">  Sciences et Technologies de l'Industrie et du Développement Durable Système informatique et numérique</v>
      </c>
      <c r="N2062" t="str">
        <f>VLOOKUP(A2062,'Fichier FI (en entrée)'!B:AH,8,0)</f>
        <v>Scolarisé dans le supérieur en France</v>
      </c>
      <c r="O2062" t="b">
        <f>AND(C2062&gt;Synthèse!B$8,C2062&lt;Synthèse!B$10,NOT(Y2062))</f>
        <v>0</v>
      </c>
      <c r="Q2062" s="60">
        <f>ROUNDUP(C2062/(Synthèse!$B$4+Synthèse!$B$1)*8,0)</f>
        <v>10</v>
      </c>
      <c r="R2062" s="60">
        <f>IFERROR(VLOOKUP(A2062,'Evaluations (formulaire)'!A:P,6,0)+VLOOKUP(A2062,'Evaluations (formulaire)'!A:P,7,0),0)</f>
        <v>0</v>
      </c>
      <c r="S2062" s="60">
        <f>IFERROR(VLOOKUP(A2062,'Evaluations (formulaire)'!A:P,8,0),0)</f>
        <v>0</v>
      </c>
      <c r="T2062" s="60">
        <f>IF(AND(ISBLANK(P2062),Q2062&lt;=2),Synthèse!$B$41,IF(AND(ISBLANK(P2062),Q2062&gt;=7),Synthèse!$C$41,R2062+S2062))</f>
        <v>4.6296296296296294E-3</v>
      </c>
      <c r="U2062" s="60">
        <f t="shared" si="356"/>
        <v>-99.995370370370367</v>
      </c>
      <c r="V2062" s="60">
        <f t="shared" si="357"/>
        <v>1983</v>
      </c>
      <c r="X2062" s="26">
        <v>1161</v>
      </c>
      <c r="Y2062" s="26" t="b">
        <f>IFERROR(VLOOKUP(A2062,'Calculs FA (auto)'!A:O,15,0),FALSE)</f>
        <v>0</v>
      </c>
      <c r="Z2062" s="26">
        <f>IFERROR(VLOOKUP(A2062,'Evaluations (formulaire)'!A:M,9,0),0)</f>
        <v>0</v>
      </c>
      <c r="AA2062" s="135" t="b">
        <v>1</v>
      </c>
      <c r="AB2062" s="135" t="b">
        <v>0</v>
      </c>
      <c r="AC2062" s="135" t="b">
        <f t="shared" si="358"/>
        <v>0</v>
      </c>
      <c r="AD2062" s="135" t="b">
        <f t="shared" si="359"/>
        <v>0</v>
      </c>
      <c r="AE2062" s="135" t="b">
        <f t="shared" si="360"/>
        <v>0</v>
      </c>
      <c r="AF2062" s="135" t="b">
        <f>AND(AC2062,$V2062&lt;=Synthèse!$B$44)</f>
        <v>0</v>
      </c>
      <c r="AG2062" s="135" t="b">
        <f>AND(AD2062,$V2062&lt;=Synthèse!$B$44)</f>
        <v>0</v>
      </c>
      <c r="AH2062" s="135" t="b">
        <f>AND(AE2062,$V2062&lt;=Synthèse!$B$44)</f>
        <v>0</v>
      </c>
      <c r="AI2062" s="137" t="b">
        <v>0</v>
      </c>
      <c r="AJ2062" s="137" t="b">
        <v>0</v>
      </c>
      <c r="AK2062" s="137" t="b">
        <f t="shared" si="361"/>
        <v>0</v>
      </c>
      <c r="AL2062" s="137" t="b">
        <f t="shared" si="362"/>
        <v>0</v>
      </c>
      <c r="AM2062" s="137" t="b">
        <f>AND(AK2062,$V2062&lt;=Synthèse!$B$44)</f>
        <v>0</v>
      </c>
      <c r="AN2062" s="137" t="b">
        <f>AND(AL2062,$V2062&lt;=Synthèse!$B$44)</f>
        <v>0</v>
      </c>
    </row>
    <row r="2063" spans="1:40">
      <c r="A2063" s="17">
        <v>1191786</v>
      </c>
      <c r="B2063" t="str">
        <f ca="1">VLOOKUP(A2063,'Fichier FI (en entrée)'!B:AH,3,0)</f>
        <v>ADTEIBBMQC</v>
      </c>
      <c r="C2063">
        <f t="shared" si="353"/>
        <v>2097</v>
      </c>
      <c r="D2063">
        <f t="shared" si="352"/>
        <v>-100</v>
      </c>
      <c r="E2063" s="14" t="str">
        <f>VLOOKUP(A2063,'Fichier FI (en entrée)'!B:AH,2,0)</f>
        <v>ENV</v>
      </c>
      <c r="F2063" s="14" t="b">
        <f t="shared" si="354"/>
        <v>0</v>
      </c>
      <c r="G2063" s="14" t="b">
        <f>IFERROR(VLOOKUP(A2063,'Calculs FA (auto)'!A:F,6,0),FALSE)</f>
        <v>0</v>
      </c>
      <c r="H2063" s="14" t="b">
        <f t="shared" si="355"/>
        <v>0</v>
      </c>
      <c r="I2063" s="16" t="str">
        <f>IFERROR(VLOOKUP(A2063,'Moyennes FI (en entrée)'!B:N,7,0),"")</f>
        <v/>
      </c>
      <c r="J2063" s="16">
        <f>IFERROR(VLOOKUP(VLOOKUP(A2063,'Fichier FI (en entrée)'!B:AH,33,0),Modificateurs!A$2:B$5,2,0),0)</f>
        <v>0</v>
      </c>
      <c r="K2063" s="16">
        <f>IFERROR(VLOOKUP(VLOOKUP(A2063,'Redoub FI (en entrée)'!B:N,7,0),Modificateurs!A$8:B$11,2,0),0)</f>
        <v>0</v>
      </c>
      <c r="L2063" s="16">
        <f>IFERROR(VLOOKUP(M2063,Modificateurs!D$1:E$94,2,0),0)</f>
        <v>1</v>
      </c>
      <c r="M2063" t="str">
        <f>VLOOKUP(A2063,'Fichier FI (en entrée)'!B:AH,16,0)&amp;" "&amp;VLOOKUP(A2063,'Fichier FI (en entrée)'!B:AH,20,0)&amp;" "&amp;VLOOKUP(A2063,'Fichier FI (en entrée)'!B:AH,27,0)&amp;" "&amp;VLOOKUP(A2063,'Fichier FI (en entrée)'!B:AH,29,0)</f>
        <v xml:space="preserve">  Scientifique Pas de spécialité (S.I)</v>
      </c>
      <c r="N2063" t="str">
        <f>VLOOKUP(A2063,'Fichier FI (en entrée)'!B:AH,8,0)</f>
        <v>Scolarisé dans le supérieur en France</v>
      </c>
      <c r="O2063" t="b">
        <f>AND(C2063&gt;Synthèse!B$8,C2063&lt;Synthèse!B$10,NOT(Y2063))</f>
        <v>0</v>
      </c>
      <c r="Q2063" s="60">
        <f>ROUNDUP(C2063/(Synthèse!$B$4+Synthèse!$B$1)*8,0)</f>
        <v>10</v>
      </c>
      <c r="R2063" s="60">
        <f>IFERROR(VLOOKUP(A2063,'Evaluations (formulaire)'!A:P,6,0)+VLOOKUP(A2063,'Evaluations (formulaire)'!A:P,7,0),0)</f>
        <v>0</v>
      </c>
      <c r="S2063" s="60">
        <f>IFERROR(VLOOKUP(A2063,'Evaluations (formulaire)'!A:P,8,0),0)</f>
        <v>0</v>
      </c>
      <c r="T2063" s="60">
        <f>IF(AND(ISBLANK(P2063),Q2063&lt;=2),Synthèse!$B$41,IF(AND(ISBLANK(P2063),Q2063&gt;=7),Synthèse!$C$41,R2063+S2063))</f>
        <v>4.6296296296296294E-3</v>
      </c>
      <c r="U2063" s="60">
        <f t="shared" si="356"/>
        <v>-99.995370370370367</v>
      </c>
      <c r="V2063" s="60">
        <f t="shared" si="357"/>
        <v>1983</v>
      </c>
      <c r="X2063" s="26">
        <v>1832</v>
      </c>
      <c r="Y2063" s="26" t="b">
        <f>IFERROR(VLOOKUP(A2063,'Calculs FA (auto)'!A:O,15,0),FALSE)</f>
        <v>0</v>
      </c>
      <c r="Z2063" s="26">
        <f>IFERROR(VLOOKUP(A2063,'Evaluations (formulaire)'!A:M,9,0),0)</f>
        <v>0</v>
      </c>
      <c r="AA2063" s="135" t="b">
        <v>1</v>
      </c>
      <c r="AB2063" s="135" t="b">
        <v>0</v>
      </c>
      <c r="AC2063" s="135" t="b">
        <f t="shared" si="358"/>
        <v>0</v>
      </c>
      <c r="AD2063" s="135" t="b">
        <f t="shared" si="359"/>
        <v>0</v>
      </c>
      <c r="AE2063" s="135" t="b">
        <f t="shared" si="360"/>
        <v>0</v>
      </c>
      <c r="AF2063" s="135" t="b">
        <f>AND(AC2063,$V2063&lt;=Synthèse!$B$44)</f>
        <v>0</v>
      </c>
      <c r="AG2063" s="135" t="b">
        <f>AND(AD2063,$V2063&lt;=Synthèse!$B$44)</f>
        <v>0</v>
      </c>
      <c r="AH2063" s="135" t="b">
        <f>AND(AE2063,$V2063&lt;=Synthèse!$B$44)</f>
        <v>0</v>
      </c>
      <c r="AI2063" s="137" t="b">
        <v>0</v>
      </c>
      <c r="AJ2063" s="137" t="b">
        <v>1</v>
      </c>
      <c r="AK2063" s="137" t="b">
        <f t="shared" si="361"/>
        <v>0</v>
      </c>
      <c r="AL2063" s="137" t="b">
        <f t="shared" si="362"/>
        <v>0</v>
      </c>
      <c r="AM2063" s="137" t="b">
        <f>AND(AK2063,$V2063&lt;=Synthèse!$B$44)</f>
        <v>0</v>
      </c>
      <c r="AN2063" s="137" t="b">
        <f>AND(AL2063,$V2063&lt;=Synthèse!$B$44)</f>
        <v>0</v>
      </c>
    </row>
    <row r="2064" spans="1:40">
      <c r="A2064" s="17">
        <v>1191797</v>
      </c>
      <c r="B2064" t="str">
        <f ca="1">VLOOKUP(A2064,'Fichier FI (en entrée)'!B:AH,3,0)</f>
        <v>QVGURLBOMI</v>
      </c>
      <c r="C2064">
        <f t="shared" si="353"/>
        <v>2097</v>
      </c>
      <c r="D2064">
        <f t="shared" si="352"/>
        <v>-100</v>
      </c>
      <c r="E2064" s="14" t="str">
        <f>VLOOKUP(A2064,'Fichier FI (en entrée)'!B:AH,2,0)</f>
        <v>ENV</v>
      </c>
      <c r="F2064" s="14" t="b">
        <f t="shared" si="354"/>
        <v>0</v>
      </c>
      <c r="G2064" s="14" t="b">
        <f>IFERROR(VLOOKUP(A2064,'Calculs FA (auto)'!A:F,6,0),FALSE)</f>
        <v>0</v>
      </c>
      <c r="H2064" s="14" t="b">
        <f t="shared" si="355"/>
        <v>0</v>
      </c>
      <c r="I2064" s="16" t="str">
        <f>IFERROR(VLOOKUP(A2064,'Moyennes FI (en entrée)'!B:N,7,0),"")</f>
        <v/>
      </c>
      <c r="J2064" s="16">
        <f>IFERROR(VLOOKUP(VLOOKUP(A2064,'Fichier FI (en entrée)'!B:AH,33,0),Modificateurs!A$2:B$5,2,0),0)</f>
        <v>0</v>
      </c>
      <c r="K2064" s="16">
        <f>IFERROR(VLOOKUP(VLOOKUP(A2064,'Redoub FI (en entrée)'!B:N,7,0),Modificateurs!A$8:B$11,2,0),0)</f>
        <v>0</v>
      </c>
      <c r="L2064" s="16">
        <f>IFERROR(VLOOKUP(M2064,Modificateurs!D$1:E$94,2,0),0)</f>
        <v>3</v>
      </c>
      <c r="M2064" t="str">
        <f>VLOOKUP(A2064,'Fichier FI (en entrée)'!B:AH,16,0)&amp;" "&amp;VLOOKUP(A2064,'Fichier FI (en entrée)'!B:AH,20,0)&amp;" "&amp;VLOOKUP(A2064,'Fichier FI (en entrée)'!B:AH,27,0)&amp;" "&amp;VLOOKUP(A2064,'Fichier FI (en entrée)'!B:AH,29,0)</f>
        <v xml:space="preserve">  Scientifique Informatique et Sciences du numérique</v>
      </c>
      <c r="N2064" t="str">
        <f>VLOOKUP(A2064,'Fichier FI (en entrée)'!B:AH,8,0)</f>
        <v>Scolarisé dans le supérieur en France</v>
      </c>
      <c r="O2064" t="b">
        <f>AND(C2064&gt;Synthèse!B$8,C2064&lt;Synthèse!B$10,NOT(Y2064))</f>
        <v>0</v>
      </c>
      <c r="Q2064" s="60">
        <f>ROUNDUP(C2064/(Synthèse!$B$4+Synthèse!$B$1)*8,0)</f>
        <v>10</v>
      </c>
      <c r="R2064" s="60">
        <f>IFERROR(VLOOKUP(A2064,'Evaluations (formulaire)'!A:P,6,0)+VLOOKUP(A2064,'Evaluations (formulaire)'!A:P,7,0),0)</f>
        <v>0</v>
      </c>
      <c r="S2064" s="60">
        <f>IFERROR(VLOOKUP(A2064,'Evaluations (formulaire)'!A:P,8,0),0)</f>
        <v>0</v>
      </c>
      <c r="T2064" s="60">
        <f>IF(AND(ISBLANK(P2064),Q2064&lt;=2),Synthèse!$B$41,IF(AND(ISBLANK(P2064),Q2064&gt;=7),Synthèse!$C$41,R2064+S2064))</f>
        <v>4.6296296296296294E-3</v>
      </c>
      <c r="U2064" s="60">
        <f t="shared" si="356"/>
        <v>-99.995370370370367</v>
      </c>
      <c r="V2064" s="60">
        <f t="shared" si="357"/>
        <v>1983</v>
      </c>
      <c r="X2064" s="26">
        <v>39</v>
      </c>
      <c r="Y2064" s="26" t="b">
        <f>IFERROR(VLOOKUP(A2064,'Calculs FA (auto)'!A:O,15,0),FALSE)</f>
        <v>0</v>
      </c>
      <c r="Z2064" s="26">
        <f>IFERROR(VLOOKUP(A2064,'Evaluations (formulaire)'!A:M,9,0),0)</f>
        <v>0</v>
      </c>
      <c r="AA2064" s="135" t="b">
        <v>1</v>
      </c>
      <c r="AB2064" s="135" t="b">
        <v>0</v>
      </c>
      <c r="AC2064" s="135" t="b">
        <f t="shared" si="358"/>
        <v>0</v>
      </c>
      <c r="AD2064" s="135" t="b">
        <f t="shared" si="359"/>
        <v>0</v>
      </c>
      <c r="AE2064" s="135" t="b">
        <f t="shared" si="360"/>
        <v>0</v>
      </c>
      <c r="AF2064" s="135" t="b">
        <f>AND(AC2064,$V2064&lt;=Synthèse!$B$44)</f>
        <v>0</v>
      </c>
      <c r="AG2064" s="135" t="b">
        <f>AND(AD2064,$V2064&lt;=Synthèse!$B$44)</f>
        <v>0</v>
      </c>
      <c r="AH2064" s="135" t="b">
        <f>AND(AE2064,$V2064&lt;=Synthèse!$B$44)</f>
        <v>0</v>
      </c>
      <c r="AI2064" s="137" t="b">
        <v>0</v>
      </c>
      <c r="AJ2064" s="137" t="b">
        <v>1</v>
      </c>
      <c r="AK2064" s="137" t="b">
        <f t="shared" si="361"/>
        <v>0</v>
      </c>
      <c r="AL2064" s="137" t="b">
        <f t="shared" si="362"/>
        <v>0</v>
      </c>
      <c r="AM2064" s="137" t="b">
        <f>AND(AK2064,$V2064&lt;=Synthèse!$B$44)</f>
        <v>0</v>
      </c>
      <c r="AN2064" s="137" t="b">
        <f>AND(AL2064,$V2064&lt;=Synthèse!$B$44)</f>
        <v>0</v>
      </c>
    </row>
    <row r="2065" spans="1:40">
      <c r="A2065" s="17">
        <v>1191833</v>
      </c>
      <c r="B2065" t="str">
        <f ca="1">VLOOKUP(A2065,'Fichier FI (en entrée)'!B:AH,3,0)</f>
        <v>IUZTWUXAJY</v>
      </c>
      <c r="C2065">
        <f t="shared" si="353"/>
        <v>2097</v>
      </c>
      <c r="D2065">
        <f t="shared" si="352"/>
        <v>-100</v>
      </c>
      <c r="E2065" s="14" t="str">
        <f>VLOOKUP(A2065,'Fichier FI (en entrée)'!B:AH,2,0)</f>
        <v>ENV</v>
      </c>
      <c r="F2065" s="14" t="b">
        <f t="shared" si="354"/>
        <v>0</v>
      </c>
      <c r="G2065" s="14" t="b">
        <f>IFERROR(VLOOKUP(A2065,'Calculs FA (auto)'!A:F,6,0),FALSE)</f>
        <v>0</v>
      </c>
      <c r="H2065" s="14" t="b">
        <f t="shared" si="355"/>
        <v>0</v>
      </c>
      <c r="I2065" s="16" t="str">
        <f>IFERROR(VLOOKUP(A2065,'Moyennes FI (en entrée)'!B:N,7,0),"")</f>
        <v/>
      </c>
      <c r="J2065" s="16">
        <f>IFERROR(VLOOKUP(VLOOKUP(A2065,'Fichier FI (en entrée)'!B:AH,33,0),Modificateurs!A$2:B$5,2,0),0)</f>
        <v>0</v>
      </c>
      <c r="K2065" s="16">
        <f>IFERROR(VLOOKUP(VLOOKUP(A2065,'Redoub FI (en entrée)'!B:N,7,0),Modificateurs!A$8:B$11,2,0),0)</f>
        <v>0</v>
      </c>
      <c r="L2065" s="16">
        <f>IFERROR(VLOOKUP(M2065,Modificateurs!D$1:E$94,2,0),0)</f>
        <v>2</v>
      </c>
      <c r="M2065" t="str">
        <f>VLOOKUP(A2065,'Fichier FI (en entrée)'!B:AH,16,0)&amp;" "&amp;VLOOKUP(A2065,'Fichier FI (en entrée)'!B:AH,20,0)&amp;" "&amp;VLOOKUP(A2065,'Fichier FI (en entrée)'!B:AH,27,0)&amp;" "&amp;VLOOKUP(A2065,'Fichier FI (en entrée)'!B:AH,29,0)</f>
        <v xml:space="preserve">  Sciences et Technologies de l'Industrie et du Développement Durable Système informatique et numérique</v>
      </c>
      <c r="N2065" t="str">
        <f>VLOOKUP(A2065,'Fichier FI (en entrée)'!B:AH,8,0)</f>
        <v>Scolarisé dans le supérieur en France</v>
      </c>
      <c r="O2065" t="b">
        <f>AND(C2065&gt;Synthèse!B$8,C2065&lt;Synthèse!B$10,NOT(Y2065))</f>
        <v>0</v>
      </c>
      <c r="Q2065" s="60">
        <f>ROUNDUP(C2065/(Synthèse!$B$4+Synthèse!$B$1)*8,0)</f>
        <v>10</v>
      </c>
      <c r="R2065" s="60">
        <f>IFERROR(VLOOKUP(A2065,'Evaluations (formulaire)'!A:P,6,0)+VLOOKUP(A2065,'Evaluations (formulaire)'!A:P,7,0),0)</f>
        <v>0</v>
      </c>
      <c r="S2065" s="60">
        <f>IFERROR(VLOOKUP(A2065,'Evaluations (formulaire)'!A:P,8,0),0)</f>
        <v>0</v>
      </c>
      <c r="T2065" s="60">
        <f>IF(AND(ISBLANK(P2065),Q2065&lt;=2),Synthèse!$B$41,IF(AND(ISBLANK(P2065),Q2065&gt;=7),Synthèse!$C$41,R2065+S2065))</f>
        <v>4.6296296296296294E-3</v>
      </c>
      <c r="U2065" s="60">
        <f t="shared" si="356"/>
        <v>-99.995370370370367</v>
      </c>
      <c r="V2065" s="60">
        <f t="shared" si="357"/>
        <v>1983</v>
      </c>
      <c r="X2065" s="26">
        <v>1450</v>
      </c>
      <c r="Y2065" s="26" t="b">
        <f>IFERROR(VLOOKUP(A2065,'Calculs FA (auto)'!A:O,15,0),FALSE)</f>
        <v>0</v>
      </c>
      <c r="Z2065" s="26">
        <f>IFERROR(VLOOKUP(A2065,'Evaluations (formulaire)'!A:M,9,0),0)</f>
        <v>0</v>
      </c>
      <c r="AA2065" s="135" t="b">
        <v>1</v>
      </c>
      <c r="AB2065" s="135" t="b">
        <v>0</v>
      </c>
      <c r="AC2065" s="135" t="b">
        <f t="shared" si="358"/>
        <v>0</v>
      </c>
      <c r="AD2065" s="135" t="b">
        <f t="shared" si="359"/>
        <v>0</v>
      </c>
      <c r="AE2065" s="135" t="b">
        <f t="shared" si="360"/>
        <v>0</v>
      </c>
      <c r="AF2065" s="135" t="b">
        <f>AND(AC2065,$V2065&lt;=Synthèse!$B$44)</f>
        <v>0</v>
      </c>
      <c r="AG2065" s="135" t="b">
        <f>AND(AD2065,$V2065&lt;=Synthèse!$B$44)</f>
        <v>0</v>
      </c>
      <c r="AH2065" s="135" t="b">
        <f>AND(AE2065,$V2065&lt;=Synthèse!$B$44)</f>
        <v>0</v>
      </c>
      <c r="AI2065" s="137" t="b">
        <v>0</v>
      </c>
      <c r="AJ2065" s="137" t="b">
        <v>1</v>
      </c>
      <c r="AK2065" s="137" t="b">
        <f t="shared" si="361"/>
        <v>0</v>
      </c>
      <c r="AL2065" s="137" t="b">
        <f t="shared" si="362"/>
        <v>0</v>
      </c>
      <c r="AM2065" s="137" t="b">
        <f>AND(AK2065,$V2065&lt;=Synthèse!$B$44)</f>
        <v>0</v>
      </c>
      <c r="AN2065" s="137" t="b">
        <f>AND(AL2065,$V2065&lt;=Synthèse!$B$44)</f>
        <v>0</v>
      </c>
    </row>
    <row r="2066" spans="1:40">
      <c r="A2066" s="17">
        <v>1191836</v>
      </c>
      <c r="B2066" t="str">
        <f ca="1">VLOOKUP(A2066,'Fichier FI (en entrée)'!B:AH,3,0)</f>
        <v>IAKTYLKINF</v>
      </c>
      <c r="C2066">
        <f t="shared" si="353"/>
        <v>801</v>
      </c>
      <c r="D2066">
        <f t="shared" si="352"/>
        <v>11.68</v>
      </c>
      <c r="E2066" s="14" t="str">
        <f>VLOOKUP(A2066,'Fichier FI (en entrée)'!B:AH,2,0)</f>
        <v>EV</v>
      </c>
      <c r="F2066" s="14" t="b">
        <f t="shared" si="354"/>
        <v>1</v>
      </c>
      <c r="G2066" s="14" t="b">
        <f>IFERROR(VLOOKUP(A2066,'Calculs FA (auto)'!A:F,6,0),FALSE)</f>
        <v>0</v>
      </c>
      <c r="H2066" s="14" t="b">
        <f t="shared" si="355"/>
        <v>0</v>
      </c>
      <c r="I2066" s="16">
        <f>IFERROR(VLOOKUP(A2066,'Moyennes FI (en entrée)'!B:N,7,0),"")</f>
        <v>9.68</v>
      </c>
      <c r="J2066" s="16">
        <f>IFERROR(VLOOKUP(VLOOKUP(A2066,'Fichier FI (en entrée)'!B:AH,33,0),Modificateurs!A$2:B$5,2,0),0)</f>
        <v>0</v>
      </c>
      <c r="K2066" s="16">
        <f>IFERROR(VLOOKUP(VLOOKUP(A2066,'Redoub FI (en entrée)'!B:N,7,0),Modificateurs!A$8:B$11,2,0),0)</f>
        <v>0</v>
      </c>
      <c r="L2066" s="16">
        <f>IFERROR(VLOOKUP(M2066,Modificateurs!D$1:E$94,2,0),0)</f>
        <v>2</v>
      </c>
      <c r="M2066" t="str">
        <f>VLOOKUP(A2066,'Fichier FI (en entrée)'!B:AH,16,0)&amp;" "&amp;VLOOKUP(A2066,'Fichier FI (en entrée)'!B:AH,20,0)&amp;" "&amp;VLOOKUP(A2066,'Fichier FI (en entrée)'!B:AH,27,0)&amp;" "&amp;VLOOKUP(A2066,'Fichier FI (en entrée)'!B:AH,29,0)</f>
        <v xml:space="preserve">  Scientifique Physique-chimie</v>
      </c>
      <c r="N2066" t="str">
        <f>VLOOKUP(A2066,'Fichier FI (en entrée)'!B:AH,8,0)</f>
        <v>Non scolarisé</v>
      </c>
      <c r="O2066" t="b">
        <f>AND(C2066&gt;Synthèse!B$8,C2066&lt;Synthèse!B$10,NOT(Y2066))</f>
        <v>1</v>
      </c>
      <c r="Q2066" s="60">
        <f>ROUNDUP(C2066/(Synthèse!$B$4+Synthèse!$B$1)*8,0)</f>
        <v>4</v>
      </c>
      <c r="R2066" s="60">
        <f>IFERROR(VLOOKUP(A2066,'Evaluations (formulaire)'!A:P,6,0)+VLOOKUP(A2066,'Evaluations (formulaire)'!A:P,7,0),0)</f>
        <v>0</v>
      </c>
      <c r="S2066" s="60">
        <f>IFERROR(VLOOKUP(A2066,'Evaluations (formulaire)'!A:P,8,0),0)</f>
        <v>0</v>
      </c>
      <c r="T2066" s="60">
        <f>IF(AND(ISBLANK(P2066),Q2066&lt;=2),Synthèse!$B$41,IF(AND(ISBLANK(P2066),Q2066&gt;=7),Synthèse!$C$41,R2066+S2066))</f>
        <v>0</v>
      </c>
      <c r="U2066" s="60">
        <f t="shared" si="356"/>
        <v>11.68</v>
      </c>
      <c r="V2066" s="60">
        <f t="shared" si="357"/>
        <v>801</v>
      </c>
      <c r="X2066" s="26">
        <v>1316</v>
      </c>
      <c r="Y2066" s="26" t="b">
        <f>IFERROR(VLOOKUP(A2066,'Calculs FA (auto)'!A:O,15,0),FALSE)</f>
        <v>0</v>
      </c>
      <c r="Z2066" s="26">
        <f>IFERROR(VLOOKUP(A2066,'Evaluations (formulaire)'!A:M,9,0),0)</f>
        <v>0</v>
      </c>
      <c r="AA2066" s="135" t="b">
        <v>0</v>
      </c>
      <c r="AB2066" s="135" t="b">
        <v>0</v>
      </c>
      <c r="AC2066" s="135" t="b">
        <f t="shared" si="358"/>
        <v>0</v>
      </c>
      <c r="AD2066" s="135" t="b">
        <f t="shared" si="359"/>
        <v>0</v>
      </c>
      <c r="AE2066" s="135" t="b">
        <f t="shared" si="360"/>
        <v>1</v>
      </c>
      <c r="AF2066" s="135" t="b">
        <f>AND(AC2066,$V2066&lt;=Synthèse!$B$44)</f>
        <v>0</v>
      </c>
      <c r="AG2066" s="135" t="b">
        <f>AND(AD2066,$V2066&lt;=Synthèse!$B$44)</f>
        <v>0</v>
      </c>
      <c r="AH2066" s="135" t="b">
        <f>AND(AE2066,$V2066&lt;=Synthèse!$B$44)</f>
        <v>0</v>
      </c>
      <c r="AI2066" s="137" t="b">
        <v>0</v>
      </c>
      <c r="AJ2066" s="137" t="b">
        <v>0</v>
      </c>
      <c r="AK2066" s="137" t="b">
        <f t="shared" si="361"/>
        <v>0</v>
      </c>
      <c r="AL2066" s="137" t="b">
        <f t="shared" si="362"/>
        <v>0</v>
      </c>
      <c r="AM2066" s="137" t="b">
        <f>AND(AK2066,$V2066&lt;=Synthèse!$B$44)</f>
        <v>0</v>
      </c>
      <c r="AN2066" s="137" t="b">
        <f>AND(AL2066,$V2066&lt;=Synthèse!$B$44)</f>
        <v>0</v>
      </c>
    </row>
    <row r="2067" spans="1:40">
      <c r="A2067" s="17">
        <v>1191932</v>
      </c>
      <c r="B2067" t="str">
        <f ca="1">VLOOKUP(A2067,'Fichier FI (en entrée)'!B:AH,3,0)</f>
        <v>ALGAZCZZAF</v>
      </c>
      <c r="C2067">
        <f t="shared" si="353"/>
        <v>2097</v>
      </c>
      <c r="D2067">
        <f t="shared" si="352"/>
        <v>-100</v>
      </c>
      <c r="E2067" s="14" t="str">
        <f>VLOOKUP(A2067,'Fichier FI (en entrée)'!B:AH,2,0)</f>
        <v>ENV</v>
      </c>
      <c r="F2067" s="14" t="b">
        <f t="shared" si="354"/>
        <v>0</v>
      </c>
      <c r="G2067" s="14" t="b">
        <f>IFERROR(VLOOKUP(A2067,'Calculs FA (auto)'!A:F,6,0),FALSE)</f>
        <v>0</v>
      </c>
      <c r="H2067" s="14" t="b">
        <f t="shared" si="355"/>
        <v>0</v>
      </c>
      <c r="I2067" s="16" t="str">
        <f>IFERROR(VLOOKUP(A2067,'Moyennes FI (en entrée)'!B:N,7,0),"")</f>
        <v/>
      </c>
      <c r="J2067" s="16">
        <f>IFERROR(VLOOKUP(VLOOKUP(A2067,'Fichier FI (en entrée)'!B:AH,33,0),Modificateurs!A$2:B$5,2,0),0)</f>
        <v>0</v>
      </c>
      <c r="K2067" s="16">
        <f>IFERROR(VLOOKUP(VLOOKUP(A2067,'Redoub FI (en entrée)'!B:N,7,0),Modificateurs!A$8:B$11,2,0),0)</f>
        <v>0</v>
      </c>
      <c r="L2067" s="16">
        <f>IFERROR(VLOOKUP(M2067,Modificateurs!D$1:E$94,2,0),0)</f>
        <v>-12</v>
      </c>
      <c r="M2067" t="str">
        <f>VLOOKUP(A2067,'Fichier FI (en entrée)'!B:AH,16,0)&amp;" "&amp;VLOOKUP(A2067,'Fichier FI (en entrée)'!B:AH,20,0)&amp;" "&amp;VLOOKUP(A2067,'Fichier FI (en entrée)'!B:AH,27,0)&amp;" "&amp;VLOOKUP(A2067,'Fichier FI (en entrée)'!B:AH,29,0)</f>
        <v xml:space="preserve">  Professionnelle Systèmes électroniques numériques</v>
      </c>
      <c r="N2067" t="str">
        <f>VLOOKUP(A2067,'Fichier FI (en entrée)'!B:AH,8,0)</f>
        <v>Non scolarisé</v>
      </c>
      <c r="O2067" t="b">
        <f>AND(C2067&gt;Synthèse!B$8,C2067&lt;Synthèse!B$10,NOT(Y2067))</f>
        <v>0</v>
      </c>
      <c r="Q2067" s="60">
        <f>ROUNDUP(C2067/(Synthèse!$B$4+Synthèse!$B$1)*8,0)</f>
        <v>10</v>
      </c>
      <c r="R2067" s="60">
        <f>IFERROR(VLOOKUP(A2067,'Evaluations (formulaire)'!A:P,6,0)+VLOOKUP(A2067,'Evaluations (formulaire)'!A:P,7,0),0)</f>
        <v>0</v>
      </c>
      <c r="S2067" s="60">
        <f>IFERROR(VLOOKUP(A2067,'Evaluations (formulaire)'!A:P,8,0),0)</f>
        <v>0</v>
      </c>
      <c r="T2067" s="60">
        <f>IF(AND(ISBLANK(P2067),Q2067&lt;=2),Synthèse!$B$41,IF(AND(ISBLANK(P2067),Q2067&gt;=7),Synthèse!$C$41,R2067+S2067))</f>
        <v>4.6296296296296294E-3</v>
      </c>
      <c r="U2067" s="60">
        <f t="shared" si="356"/>
        <v>-99.995370370370367</v>
      </c>
      <c r="V2067" s="60">
        <f t="shared" si="357"/>
        <v>1983</v>
      </c>
      <c r="X2067" s="26">
        <v>309</v>
      </c>
      <c r="Y2067" s="26" t="b">
        <f>IFERROR(VLOOKUP(A2067,'Calculs FA (auto)'!A:O,15,0),FALSE)</f>
        <v>0</v>
      </c>
      <c r="Z2067" s="26">
        <f>IFERROR(VLOOKUP(A2067,'Evaluations (formulaire)'!A:M,9,0),0)</f>
        <v>0</v>
      </c>
      <c r="AA2067" s="135" t="b">
        <v>0</v>
      </c>
      <c r="AB2067" s="135" t="b">
        <v>1</v>
      </c>
      <c r="AC2067" s="135" t="b">
        <f t="shared" si="358"/>
        <v>0</v>
      </c>
      <c r="AD2067" s="135" t="b">
        <f t="shared" si="359"/>
        <v>0</v>
      </c>
      <c r="AE2067" s="135" t="b">
        <f t="shared" si="360"/>
        <v>0</v>
      </c>
      <c r="AF2067" s="135" t="b">
        <f>AND(AC2067,$V2067&lt;=Synthèse!$B$44)</f>
        <v>0</v>
      </c>
      <c r="AG2067" s="135" t="b">
        <f>AND(AD2067,$V2067&lt;=Synthèse!$B$44)</f>
        <v>0</v>
      </c>
      <c r="AH2067" s="135" t="b">
        <f>AND(AE2067,$V2067&lt;=Synthèse!$B$44)</f>
        <v>0</v>
      </c>
      <c r="AI2067" s="137" t="b">
        <v>0</v>
      </c>
      <c r="AJ2067" s="137" t="b">
        <v>0</v>
      </c>
      <c r="AK2067" s="137" t="b">
        <f t="shared" si="361"/>
        <v>0</v>
      </c>
      <c r="AL2067" s="137" t="b">
        <f t="shared" si="362"/>
        <v>0</v>
      </c>
      <c r="AM2067" s="137" t="b">
        <f>AND(AK2067,$V2067&lt;=Synthèse!$B$44)</f>
        <v>0</v>
      </c>
      <c r="AN2067" s="137" t="b">
        <f>AND(AL2067,$V2067&lt;=Synthèse!$B$44)</f>
        <v>0</v>
      </c>
    </row>
    <row r="2068" spans="1:40">
      <c r="A2068" s="17">
        <v>1192486</v>
      </c>
      <c r="B2068" t="str">
        <f ca="1">VLOOKUP(A2068,'Fichier FI (en entrée)'!B:AH,3,0)</f>
        <v>QLAZLFADFH</v>
      </c>
      <c r="C2068">
        <f t="shared" si="353"/>
        <v>2097</v>
      </c>
      <c r="D2068">
        <f t="shared" si="352"/>
        <v>-100</v>
      </c>
      <c r="E2068" s="14" t="str">
        <f>VLOOKUP(A2068,'Fichier FI (en entrée)'!B:AH,2,0)</f>
        <v>ENV</v>
      </c>
      <c r="F2068" s="14" t="b">
        <f t="shared" si="354"/>
        <v>0</v>
      </c>
      <c r="G2068" s="14" t="b">
        <f>IFERROR(VLOOKUP(A2068,'Calculs FA (auto)'!A:F,6,0),FALSE)</f>
        <v>0</v>
      </c>
      <c r="H2068" s="14" t="b">
        <f t="shared" si="355"/>
        <v>0</v>
      </c>
      <c r="I2068" s="16" t="str">
        <f>IFERROR(VLOOKUP(A2068,'Moyennes FI (en entrée)'!B:N,7,0),"")</f>
        <v/>
      </c>
      <c r="J2068" s="16">
        <f>IFERROR(VLOOKUP(VLOOKUP(A2068,'Fichier FI (en entrée)'!B:AH,33,0),Modificateurs!A$2:B$5,2,0),0)</f>
        <v>0</v>
      </c>
      <c r="K2068" s="16">
        <f>IFERROR(VLOOKUP(VLOOKUP(A2068,'Redoub FI (en entrée)'!B:N,7,0),Modificateurs!A$8:B$11,2,0),0)</f>
        <v>0</v>
      </c>
      <c r="L2068" s="16">
        <f>IFERROR(VLOOKUP(M2068,Modificateurs!D$1:E$94,2,0),0)</f>
        <v>1</v>
      </c>
      <c r="M2068" t="str">
        <f>VLOOKUP(A2068,'Fichier FI (en entrée)'!B:AH,16,0)&amp;" "&amp;VLOOKUP(A2068,'Fichier FI (en entrée)'!B:AH,20,0)&amp;" "&amp;VLOOKUP(A2068,'Fichier FI (en entrée)'!B:AH,27,0)&amp;" "&amp;VLOOKUP(A2068,'Fichier FI (en entrée)'!B:AH,29,0)</f>
        <v xml:space="preserve">  Scientifique Sciences de la vie et de la terre</v>
      </c>
      <c r="N2068" t="str">
        <f>VLOOKUP(A2068,'Fichier FI (en entrée)'!B:AH,8,0)</f>
        <v>Scolarisé dans le supérieur en France</v>
      </c>
      <c r="O2068" t="b">
        <f>AND(C2068&gt;Synthèse!B$8,C2068&lt;Synthèse!B$10,NOT(Y2068))</f>
        <v>0</v>
      </c>
      <c r="Q2068" s="60">
        <f>ROUNDUP(C2068/(Synthèse!$B$4+Synthèse!$B$1)*8,0)</f>
        <v>10</v>
      </c>
      <c r="R2068" s="60">
        <f>IFERROR(VLOOKUP(A2068,'Evaluations (formulaire)'!A:P,6,0)+VLOOKUP(A2068,'Evaluations (formulaire)'!A:P,7,0),0)</f>
        <v>0</v>
      </c>
      <c r="S2068" s="60">
        <f>IFERROR(VLOOKUP(A2068,'Evaluations (formulaire)'!A:P,8,0),0)</f>
        <v>0</v>
      </c>
      <c r="T2068" s="60">
        <f>IF(AND(ISBLANK(P2068),Q2068&lt;=2),Synthèse!$B$41,IF(AND(ISBLANK(P2068),Q2068&gt;=7),Synthèse!$C$41,R2068+S2068))</f>
        <v>4.6296296296296294E-3</v>
      </c>
      <c r="U2068" s="60">
        <f t="shared" si="356"/>
        <v>-99.995370370370367</v>
      </c>
      <c r="V2068" s="60">
        <f t="shared" si="357"/>
        <v>1983</v>
      </c>
      <c r="X2068" s="26">
        <v>855</v>
      </c>
      <c r="Y2068" s="26" t="b">
        <f>IFERROR(VLOOKUP(A2068,'Calculs FA (auto)'!A:O,15,0),FALSE)</f>
        <v>0</v>
      </c>
      <c r="Z2068" s="26">
        <f>IFERROR(VLOOKUP(A2068,'Evaluations (formulaire)'!A:M,9,0),0)</f>
        <v>0</v>
      </c>
      <c r="AA2068" s="135" t="b">
        <v>0</v>
      </c>
      <c r="AB2068" s="135" t="b">
        <v>0</v>
      </c>
      <c r="AC2068" s="135" t="b">
        <f t="shared" si="358"/>
        <v>0</v>
      </c>
      <c r="AD2068" s="135" t="b">
        <f t="shared" si="359"/>
        <v>0</v>
      </c>
      <c r="AE2068" s="135" t="b">
        <f t="shared" si="360"/>
        <v>0</v>
      </c>
      <c r="AF2068" s="135" t="b">
        <f>AND(AC2068,$V2068&lt;=Synthèse!$B$44)</f>
        <v>0</v>
      </c>
      <c r="AG2068" s="135" t="b">
        <f>AND(AD2068,$V2068&lt;=Synthèse!$B$44)</f>
        <v>0</v>
      </c>
      <c r="AH2068" s="135" t="b">
        <f>AND(AE2068,$V2068&lt;=Synthèse!$B$44)</f>
        <v>0</v>
      </c>
      <c r="AI2068" s="137" t="b">
        <v>0</v>
      </c>
      <c r="AJ2068" s="137" t="b">
        <v>0</v>
      </c>
      <c r="AK2068" s="137" t="b">
        <f t="shared" si="361"/>
        <v>0</v>
      </c>
      <c r="AL2068" s="137" t="b">
        <f t="shared" si="362"/>
        <v>0</v>
      </c>
      <c r="AM2068" s="137" t="b">
        <f>AND(AK2068,$V2068&lt;=Synthèse!$B$44)</f>
        <v>0</v>
      </c>
      <c r="AN2068" s="137" t="b">
        <f>AND(AL2068,$V2068&lt;=Synthèse!$B$44)</f>
        <v>0</v>
      </c>
    </row>
    <row r="2069" spans="1:40">
      <c r="A2069" s="17">
        <v>1192522</v>
      </c>
      <c r="B2069" t="str">
        <f ca="1">VLOOKUP(A2069,'Fichier FI (en entrée)'!B:AH,3,0)</f>
        <v>BJTKFWCFUL</v>
      </c>
      <c r="C2069">
        <f t="shared" si="353"/>
        <v>1336</v>
      </c>
      <c r="D2069">
        <f t="shared" si="352"/>
        <v>4.9800000000000004</v>
      </c>
      <c r="E2069" s="14" t="str">
        <f>VLOOKUP(A2069,'Fichier FI (en entrée)'!B:AH,2,0)</f>
        <v>EV</v>
      </c>
      <c r="F2069" s="14" t="b">
        <f t="shared" si="354"/>
        <v>1</v>
      </c>
      <c r="G2069" s="14" t="b">
        <f>IFERROR(VLOOKUP(A2069,'Calculs FA (auto)'!A:F,6,0),FALSE)</f>
        <v>0</v>
      </c>
      <c r="H2069" s="14" t="b">
        <f t="shared" si="355"/>
        <v>0</v>
      </c>
      <c r="I2069" s="16">
        <f>IFERROR(VLOOKUP(A2069,'Moyennes FI (en entrée)'!B:N,7,0),"")</f>
        <v>10.98</v>
      </c>
      <c r="J2069" s="16">
        <f>IFERROR(VLOOKUP(VLOOKUP(A2069,'Fichier FI (en entrée)'!B:AH,33,0),Modificateurs!A$2:B$5,2,0),0)</f>
        <v>0</v>
      </c>
      <c r="K2069" s="16">
        <f>IFERROR(VLOOKUP(VLOOKUP(A2069,'Redoub FI (en entrée)'!B:N,7,0),Modificateurs!A$8:B$11,2,0),0)</f>
        <v>0</v>
      </c>
      <c r="L2069" s="16">
        <f>IFERROR(VLOOKUP(M2069,Modificateurs!D$1:E$94,2,0),0)</f>
        <v>-6</v>
      </c>
      <c r="M2069" t="str">
        <f>VLOOKUP(A2069,'Fichier FI (en entrée)'!B:AH,16,0)&amp;" "&amp;VLOOKUP(A2069,'Fichier FI (en entrée)'!B:AH,20,0)&amp;" "&amp;VLOOKUP(A2069,'Fichier FI (en entrée)'!B:AH,27,0)&amp;" "&amp;VLOOKUP(A2069,'Fichier FI (en entrée)'!B:AH,29,0)</f>
        <v xml:space="preserve">  Economique et social Sciences économiques et sociales</v>
      </c>
      <c r="N2069" t="str">
        <f>VLOOKUP(A2069,'Fichier FI (en entrée)'!B:AH,8,0)</f>
        <v>Non scolarisé</v>
      </c>
      <c r="O2069" t="b">
        <f>AND(C2069&gt;Synthèse!B$8,C2069&lt;Synthèse!B$10,NOT(Y2069))</f>
        <v>0</v>
      </c>
      <c r="Q2069" s="60">
        <f>ROUNDUP(C2069/(Synthèse!$B$4+Synthèse!$B$1)*8,0)</f>
        <v>7</v>
      </c>
      <c r="R2069" s="60">
        <f>IFERROR(VLOOKUP(A2069,'Evaluations (formulaire)'!A:P,6,0)+VLOOKUP(A2069,'Evaluations (formulaire)'!A:P,7,0),0)</f>
        <v>0</v>
      </c>
      <c r="S2069" s="60">
        <f>IFERROR(VLOOKUP(A2069,'Evaluations (formulaire)'!A:P,8,0),0)</f>
        <v>0</v>
      </c>
      <c r="T2069" s="60">
        <f>IF(AND(ISBLANK(P2069),Q2069&lt;=2),Synthèse!$B$41,IF(AND(ISBLANK(P2069),Q2069&gt;=7),Synthèse!$C$41,R2069+S2069))</f>
        <v>4.6296296296296294E-3</v>
      </c>
      <c r="U2069" s="60">
        <f t="shared" si="356"/>
        <v>4.9846296296296302</v>
      </c>
      <c r="V2069" s="60">
        <f t="shared" si="357"/>
        <v>1337</v>
      </c>
      <c r="X2069" s="26">
        <v>1660</v>
      </c>
      <c r="Y2069" s="26" t="b">
        <f>IFERROR(VLOOKUP(A2069,'Calculs FA (auto)'!A:O,15,0),FALSE)</f>
        <v>0</v>
      </c>
      <c r="Z2069" s="26">
        <f>IFERROR(VLOOKUP(A2069,'Evaluations (formulaire)'!A:M,9,0),0)</f>
        <v>0</v>
      </c>
      <c r="AA2069" s="135" t="b">
        <v>0</v>
      </c>
      <c r="AB2069" s="135" t="b">
        <v>0</v>
      </c>
      <c r="AC2069" s="135" t="b">
        <f t="shared" si="358"/>
        <v>0</v>
      </c>
      <c r="AD2069" s="135" t="b">
        <f t="shared" si="359"/>
        <v>0</v>
      </c>
      <c r="AE2069" s="135" t="b">
        <f t="shared" si="360"/>
        <v>1</v>
      </c>
      <c r="AF2069" s="135" t="b">
        <f>AND(AC2069,$V2069&lt;=Synthèse!$B$44)</f>
        <v>0</v>
      </c>
      <c r="AG2069" s="135" t="b">
        <f>AND(AD2069,$V2069&lt;=Synthèse!$B$44)</f>
        <v>0</v>
      </c>
      <c r="AH2069" s="135" t="b">
        <f>AND(AE2069,$V2069&lt;=Synthèse!$B$44)</f>
        <v>0</v>
      </c>
      <c r="AI2069" s="137" t="b">
        <v>0</v>
      </c>
      <c r="AJ2069" s="137" t="b">
        <v>0</v>
      </c>
      <c r="AK2069" s="137" t="b">
        <f t="shared" si="361"/>
        <v>0</v>
      </c>
      <c r="AL2069" s="137" t="b">
        <f t="shared" si="362"/>
        <v>0</v>
      </c>
      <c r="AM2069" s="137" t="b">
        <f>AND(AK2069,$V2069&lt;=Synthèse!$B$44)</f>
        <v>0</v>
      </c>
      <c r="AN2069" s="137" t="b">
        <f>AND(AL2069,$V2069&lt;=Synthèse!$B$44)</f>
        <v>0</v>
      </c>
    </row>
    <row r="2070" spans="1:40">
      <c r="A2070" s="17">
        <v>1193097</v>
      </c>
      <c r="B2070" t="str">
        <f ca="1">VLOOKUP(A2070,'Fichier FI (en entrée)'!B:AH,3,0)</f>
        <v>KTKXFZXCLF</v>
      </c>
      <c r="C2070">
        <f t="shared" si="353"/>
        <v>2097</v>
      </c>
      <c r="D2070">
        <f t="shared" si="352"/>
        <v>-100</v>
      </c>
      <c r="E2070" s="14" t="str">
        <f>VLOOKUP(A2070,'Fichier FI (en entrée)'!B:AH,2,0)</f>
        <v>ENV</v>
      </c>
      <c r="F2070" s="14" t="b">
        <f t="shared" si="354"/>
        <v>0</v>
      </c>
      <c r="G2070" s="14" t="b">
        <f>IFERROR(VLOOKUP(A2070,'Calculs FA (auto)'!A:F,6,0),FALSE)</f>
        <v>0</v>
      </c>
      <c r="H2070" s="14" t="b">
        <f t="shared" si="355"/>
        <v>0</v>
      </c>
      <c r="I2070" s="16" t="str">
        <f>IFERROR(VLOOKUP(A2070,'Moyennes FI (en entrée)'!B:N,7,0),"")</f>
        <v/>
      </c>
      <c r="J2070" s="16">
        <f>IFERROR(VLOOKUP(VLOOKUP(A2070,'Fichier FI (en entrée)'!B:AH,33,0),Modificateurs!A$2:B$5,2,0),0)</f>
        <v>0</v>
      </c>
      <c r="K2070" s="16">
        <f>IFERROR(VLOOKUP(VLOOKUP(A2070,'Redoub FI (en entrée)'!B:N,7,0),Modificateurs!A$8:B$11,2,0),0)</f>
        <v>0</v>
      </c>
      <c r="L2070" s="16">
        <f>IFERROR(VLOOKUP(M2070,Modificateurs!D$1:E$94,2,0),0)</f>
        <v>3</v>
      </c>
      <c r="M2070" t="str">
        <f>VLOOKUP(A2070,'Fichier FI (en entrée)'!B:AH,16,0)&amp;" "&amp;VLOOKUP(A2070,'Fichier FI (en entrée)'!B:AH,20,0)&amp;" "&amp;VLOOKUP(A2070,'Fichier FI (en entrée)'!B:AH,27,0)&amp;" "&amp;VLOOKUP(A2070,'Fichier FI (en entrée)'!B:AH,29,0)</f>
        <v xml:space="preserve">  Scientifique Informatique et Sciences du numérique</v>
      </c>
      <c r="N2070" t="str">
        <f>VLOOKUP(A2070,'Fichier FI (en entrée)'!B:AH,8,0)</f>
        <v>Scolarisé dans le supérieur en France</v>
      </c>
      <c r="O2070" t="b">
        <f>AND(C2070&gt;Synthèse!B$8,C2070&lt;Synthèse!B$10,NOT(Y2070))</f>
        <v>0</v>
      </c>
      <c r="Q2070" s="60">
        <f>ROUNDUP(C2070/(Synthèse!$B$4+Synthèse!$B$1)*8,0)</f>
        <v>10</v>
      </c>
      <c r="R2070" s="60">
        <f>IFERROR(VLOOKUP(A2070,'Evaluations (formulaire)'!A:P,6,0)+VLOOKUP(A2070,'Evaluations (formulaire)'!A:P,7,0),0)</f>
        <v>0</v>
      </c>
      <c r="S2070" s="60">
        <f>IFERROR(VLOOKUP(A2070,'Evaluations (formulaire)'!A:P,8,0),0)</f>
        <v>0</v>
      </c>
      <c r="T2070" s="60">
        <f>IF(AND(ISBLANK(P2070),Q2070&lt;=2),Synthèse!$B$41,IF(AND(ISBLANK(P2070),Q2070&gt;=7),Synthèse!$C$41,R2070+S2070))</f>
        <v>4.6296296296296294E-3</v>
      </c>
      <c r="U2070" s="60">
        <f t="shared" si="356"/>
        <v>-99.995370370370367</v>
      </c>
      <c r="V2070" s="60">
        <f t="shared" si="357"/>
        <v>1983</v>
      </c>
      <c r="X2070" s="26">
        <v>491</v>
      </c>
      <c r="Y2070" s="26" t="b">
        <f>IFERROR(VLOOKUP(A2070,'Calculs FA (auto)'!A:O,15,0),FALSE)</f>
        <v>0</v>
      </c>
      <c r="Z2070" s="26">
        <f>IFERROR(VLOOKUP(A2070,'Evaluations (formulaire)'!A:M,9,0),0)</f>
        <v>0</v>
      </c>
      <c r="AA2070" s="135" t="b">
        <v>1</v>
      </c>
      <c r="AB2070" s="135" t="b">
        <v>0</v>
      </c>
      <c r="AC2070" s="135" t="b">
        <f t="shared" si="358"/>
        <v>0</v>
      </c>
      <c r="AD2070" s="135" t="b">
        <f t="shared" si="359"/>
        <v>0</v>
      </c>
      <c r="AE2070" s="135" t="b">
        <f t="shared" si="360"/>
        <v>0</v>
      </c>
      <c r="AF2070" s="135" t="b">
        <f>AND(AC2070,$V2070&lt;=Synthèse!$B$44)</f>
        <v>0</v>
      </c>
      <c r="AG2070" s="135" t="b">
        <f>AND(AD2070,$V2070&lt;=Synthèse!$B$44)</f>
        <v>0</v>
      </c>
      <c r="AH2070" s="135" t="b">
        <f>AND(AE2070,$V2070&lt;=Synthèse!$B$44)</f>
        <v>0</v>
      </c>
      <c r="AI2070" s="137" t="b">
        <v>0</v>
      </c>
      <c r="AJ2070" s="137" t="b">
        <v>1</v>
      </c>
      <c r="AK2070" s="137" t="b">
        <f t="shared" si="361"/>
        <v>0</v>
      </c>
      <c r="AL2070" s="137" t="b">
        <f t="shared" si="362"/>
        <v>0</v>
      </c>
      <c r="AM2070" s="137" t="b">
        <f>AND(AK2070,$V2070&lt;=Synthèse!$B$44)</f>
        <v>0</v>
      </c>
      <c r="AN2070" s="137" t="b">
        <f>AND(AL2070,$V2070&lt;=Synthèse!$B$44)</f>
        <v>0</v>
      </c>
    </row>
    <row r="2071" spans="1:40">
      <c r="A2071" s="17">
        <v>1193875</v>
      </c>
      <c r="B2071" t="str">
        <f ca="1">VLOOKUP(A2071,'Fichier FI (en entrée)'!B:AH,3,0)</f>
        <v>UQNWNVFLFR</v>
      </c>
      <c r="C2071">
        <f t="shared" si="353"/>
        <v>397</v>
      </c>
      <c r="D2071">
        <f t="shared" ref="D2071:D2098" si="363">IFERROR(IF(F2071,I2071+J2071+K2071+L2071,-100),-20)</f>
        <v>14.1</v>
      </c>
      <c r="E2071" s="14" t="str">
        <f>VLOOKUP(A2071,'Fichier FI (en entrée)'!B:AH,2,0)</f>
        <v>EV</v>
      </c>
      <c r="F2071" s="14" t="b">
        <f t="shared" si="354"/>
        <v>1</v>
      </c>
      <c r="G2071" s="14" t="b">
        <f>IFERROR(VLOOKUP(A2071,'Calculs FA (auto)'!A:F,6,0),FALSE)</f>
        <v>0</v>
      </c>
      <c r="H2071" s="14" t="b">
        <f t="shared" si="355"/>
        <v>0</v>
      </c>
      <c r="I2071" s="16">
        <f>IFERROR(VLOOKUP(A2071,'Moyennes FI (en entrée)'!B:N,7,0),"")</f>
        <v>12.1</v>
      </c>
      <c r="J2071" s="16">
        <f>IFERROR(VLOOKUP(VLOOKUP(A2071,'Fichier FI (en entrée)'!B:AH,33,0),Modificateurs!A$2:B$5,2,0),0)</f>
        <v>0</v>
      </c>
      <c r="K2071" s="16">
        <f>IFERROR(VLOOKUP(VLOOKUP(A2071,'Redoub FI (en entrée)'!B:N,7,0),Modificateurs!A$8:B$11,2,0),0)</f>
        <v>0</v>
      </c>
      <c r="L2071" s="16">
        <f>IFERROR(VLOOKUP(M2071,Modificateurs!D$1:E$94,2,0),0)</f>
        <v>2</v>
      </c>
      <c r="M2071" t="str">
        <f>VLOOKUP(A2071,'Fichier FI (en entrée)'!B:AH,16,0)&amp;" "&amp;VLOOKUP(A2071,'Fichier FI (en entrée)'!B:AH,20,0)&amp;" "&amp;VLOOKUP(A2071,'Fichier FI (en entrée)'!B:AH,27,0)&amp;" "&amp;VLOOKUP(A2071,'Fichier FI (en entrée)'!B:AH,29,0)</f>
        <v xml:space="preserve">  Sciences et Technologies de l'Industrie et du Développement Durable Système informatique et numérique</v>
      </c>
      <c r="N2071" t="str">
        <f>VLOOKUP(A2071,'Fichier FI (en entrée)'!B:AH,8,0)</f>
        <v>Scolarisé dans le supérieur en France</v>
      </c>
      <c r="O2071" t="b">
        <f>AND(C2071&gt;Synthèse!B$8,C2071&lt;Synthèse!B$10,NOT(Y2071))</f>
        <v>0</v>
      </c>
      <c r="Q2071" s="60">
        <f>ROUNDUP(C2071/(Synthèse!$B$4+Synthèse!$B$1)*8,0)</f>
        <v>2</v>
      </c>
      <c r="R2071" s="60">
        <f>IFERROR(VLOOKUP(A2071,'Evaluations (formulaire)'!A:P,6,0)+VLOOKUP(A2071,'Evaluations (formulaire)'!A:P,7,0),0)</f>
        <v>0</v>
      </c>
      <c r="S2071" s="60">
        <f>IFERROR(VLOOKUP(A2071,'Evaluations (formulaire)'!A:P,8,0),0)</f>
        <v>0</v>
      </c>
      <c r="T2071" s="60">
        <f>IF(AND(ISBLANK(P2071),Q2071&lt;=2),Synthèse!$B$41,IF(AND(ISBLANK(P2071),Q2071&gt;=7),Synthèse!$C$41,R2071+S2071))</f>
        <v>4.6511627906976744E-3</v>
      </c>
      <c r="U2071" s="60">
        <f t="shared" si="356"/>
        <v>14.104651162790697</v>
      </c>
      <c r="V2071" s="60">
        <f t="shared" si="357"/>
        <v>397</v>
      </c>
      <c r="X2071" s="26">
        <v>601</v>
      </c>
      <c r="Y2071" s="26" t="b">
        <f>IFERROR(VLOOKUP(A2071,'Calculs FA (auto)'!A:O,15,0),FALSE)</f>
        <v>0</v>
      </c>
      <c r="Z2071" s="26">
        <f>IFERROR(VLOOKUP(A2071,'Evaluations (formulaire)'!A:M,9,0),0)</f>
        <v>0</v>
      </c>
      <c r="AA2071" s="135" t="b">
        <v>1</v>
      </c>
      <c r="AB2071" s="135" t="b">
        <v>0</v>
      </c>
      <c r="AC2071" s="135" t="b">
        <f t="shared" si="358"/>
        <v>1</v>
      </c>
      <c r="AD2071" s="135" t="b">
        <f t="shared" si="359"/>
        <v>0</v>
      </c>
      <c r="AE2071" s="135" t="b">
        <f t="shared" si="360"/>
        <v>0</v>
      </c>
      <c r="AF2071" s="135" t="b">
        <f>AND(AC2071,$V2071&lt;=Synthèse!$B$44)</f>
        <v>1</v>
      </c>
      <c r="AG2071" s="135" t="b">
        <f>AND(AD2071,$V2071&lt;=Synthèse!$B$44)</f>
        <v>0</v>
      </c>
      <c r="AH2071" s="135" t="b">
        <f>AND(AE2071,$V2071&lt;=Synthèse!$B$44)</f>
        <v>0</v>
      </c>
      <c r="AI2071" s="137" t="b">
        <v>0</v>
      </c>
      <c r="AJ2071" s="137" t="b">
        <v>1</v>
      </c>
      <c r="AK2071" s="137" t="b">
        <f t="shared" si="361"/>
        <v>0</v>
      </c>
      <c r="AL2071" s="137" t="b">
        <f t="shared" si="362"/>
        <v>1</v>
      </c>
      <c r="AM2071" s="137" t="b">
        <f>AND(AK2071,$V2071&lt;=Synthèse!$B$44)</f>
        <v>0</v>
      </c>
      <c r="AN2071" s="137" t="b">
        <f>AND(AL2071,$V2071&lt;=Synthèse!$B$44)</f>
        <v>1</v>
      </c>
    </row>
    <row r="2072" spans="1:40">
      <c r="A2072" s="17">
        <v>1195678</v>
      </c>
      <c r="B2072" t="str">
        <f ca="1">VLOOKUP(A2072,'Fichier FI (en entrée)'!B:AH,3,0)</f>
        <v>SNISYTWEZP</v>
      </c>
      <c r="C2072">
        <f t="shared" si="353"/>
        <v>2097</v>
      </c>
      <c r="D2072">
        <f t="shared" si="363"/>
        <v>-100</v>
      </c>
      <c r="E2072" s="14" t="str">
        <f>VLOOKUP(A2072,'Fichier FI (en entrée)'!B:AH,2,0)</f>
        <v>ENV</v>
      </c>
      <c r="F2072" s="14" t="b">
        <f t="shared" si="354"/>
        <v>0</v>
      </c>
      <c r="G2072" s="14" t="b">
        <f>IFERROR(VLOOKUP(A2072,'Calculs FA (auto)'!A:F,6,0),FALSE)</f>
        <v>0</v>
      </c>
      <c r="H2072" s="14" t="b">
        <f t="shared" si="355"/>
        <v>0</v>
      </c>
      <c r="I2072" s="16" t="str">
        <f>IFERROR(VLOOKUP(A2072,'Moyennes FI (en entrée)'!B:N,7,0),"")</f>
        <v/>
      </c>
      <c r="J2072" s="16">
        <f>IFERROR(VLOOKUP(VLOOKUP(A2072,'Fichier FI (en entrée)'!B:AH,33,0),Modificateurs!A$2:B$5,2,0),0)</f>
        <v>0</v>
      </c>
      <c r="K2072" s="16">
        <f>IFERROR(VLOOKUP(VLOOKUP(A2072,'Redoub FI (en entrée)'!B:N,7,0),Modificateurs!A$8:B$11,2,0),0)</f>
        <v>0</v>
      </c>
      <c r="L2072" s="16">
        <f>IFERROR(VLOOKUP(M2072,Modificateurs!D$1:E$94,2,0),0)</f>
        <v>-3</v>
      </c>
      <c r="M2072" t="str">
        <f>VLOOKUP(A2072,'Fichier FI (en entrée)'!B:AH,16,0)&amp;" "&amp;VLOOKUP(A2072,'Fichier FI (en entrée)'!B:AH,20,0)&amp;" "&amp;VLOOKUP(A2072,'Fichier FI (en entrée)'!B:AH,27,0)&amp;" "&amp;VLOOKUP(A2072,'Fichier FI (en entrée)'!B:AH,29,0)</f>
        <v xml:space="preserve">  Economique et social Mathématiques</v>
      </c>
      <c r="N2072" t="str">
        <f>VLOOKUP(A2072,'Fichier FI (en entrée)'!B:AH,8,0)</f>
        <v>Scolarisé dans le supérieur en France</v>
      </c>
      <c r="O2072" t="b">
        <f>AND(C2072&gt;Synthèse!B$8,C2072&lt;Synthèse!B$10,NOT(Y2072))</f>
        <v>0</v>
      </c>
      <c r="Q2072" s="60">
        <f>ROUNDUP(C2072/(Synthèse!$B$4+Synthèse!$B$1)*8,0)</f>
        <v>10</v>
      </c>
      <c r="R2072" s="60">
        <f>IFERROR(VLOOKUP(A2072,'Evaluations (formulaire)'!A:P,6,0)+VLOOKUP(A2072,'Evaluations (formulaire)'!A:P,7,0),0)</f>
        <v>0</v>
      </c>
      <c r="S2072" s="60">
        <f>IFERROR(VLOOKUP(A2072,'Evaluations (formulaire)'!A:P,8,0),0)</f>
        <v>0</v>
      </c>
      <c r="T2072" s="60">
        <f>IF(AND(ISBLANK(P2072),Q2072&lt;=2),Synthèse!$B$41,IF(AND(ISBLANK(P2072),Q2072&gt;=7),Synthèse!$C$41,R2072+S2072))</f>
        <v>4.6296296296296294E-3</v>
      </c>
      <c r="U2072" s="60">
        <f t="shared" si="356"/>
        <v>-99.995370370370367</v>
      </c>
      <c r="V2072" s="60">
        <f t="shared" si="357"/>
        <v>1983</v>
      </c>
      <c r="X2072" s="26">
        <v>1637</v>
      </c>
      <c r="Y2072" s="26" t="b">
        <f>IFERROR(VLOOKUP(A2072,'Calculs FA (auto)'!A:O,15,0),FALSE)</f>
        <v>0</v>
      </c>
      <c r="Z2072" s="26">
        <f>IFERROR(VLOOKUP(A2072,'Evaluations (formulaire)'!A:M,9,0),0)</f>
        <v>0</v>
      </c>
      <c r="AA2072" s="135" t="b">
        <v>0</v>
      </c>
      <c r="AB2072" s="135" t="b">
        <v>0</v>
      </c>
      <c r="AC2072" s="135" t="b">
        <f t="shared" si="358"/>
        <v>0</v>
      </c>
      <c r="AD2072" s="135" t="b">
        <f t="shared" si="359"/>
        <v>0</v>
      </c>
      <c r="AE2072" s="135" t="b">
        <f t="shared" si="360"/>
        <v>0</v>
      </c>
      <c r="AF2072" s="135" t="b">
        <f>AND(AC2072,$V2072&lt;=Synthèse!$B$44)</f>
        <v>0</v>
      </c>
      <c r="AG2072" s="135" t="b">
        <f>AND(AD2072,$V2072&lt;=Synthèse!$B$44)</f>
        <v>0</v>
      </c>
      <c r="AH2072" s="135" t="b">
        <f>AND(AE2072,$V2072&lt;=Synthèse!$B$44)</f>
        <v>0</v>
      </c>
      <c r="AI2072" s="137" t="b">
        <v>0</v>
      </c>
      <c r="AJ2072" s="137" t="b">
        <v>0</v>
      </c>
      <c r="AK2072" s="137" t="b">
        <f t="shared" si="361"/>
        <v>0</v>
      </c>
      <c r="AL2072" s="137" t="b">
        <f t="shared" si="362"/>
        <v>0</v>
      </c>
      <c r="AM2072" s="137" t="b">
        <f>AND(AK2072,$V2072&lt;=Synthèse!$B$44)</f>
        <v>0</v>
      </c>
      <c r="AN2072" s="137" t="b">
        <f>AND(AL2072,$V2072&lt;=Synthèse!$B$44)</f>
        <v>0</v>
      </c>
    </row>
    <row r="2073" spans="1:40">
      <c r="A2073" s="17">
        <v>1196271</v>
      </c>
      <c r="B2073" t="str">
        <f ca="1">VLOOKUP(A2073,'Fichier FI (en entrée)'!B:AH,3,0)</f>
        <v>ECQKPYUSDF</v>
      </c>
      <c r="C2073">
        <f t="shared" si="353"/>
        <v>2097</v>
      </c>
      <c r="D2073">
        <f t="shared" si="363"/>
        <v>-100</v>
      </c>
      <c r="E2073" s="14" t="str">
        <f>VLOOKUP(A2073,'Fichier FI (en entrée)'!B:AH,2,0)</f>
        <v>ENV</v>
      </c>
      <c r="F2073" s="14" t="b">
        <f t="shared" si="354"/>
        <v>0</v>
      </c>
      <c r="G2073" s="14" t="b">
        <f>IFERROR(VLOOKUP(A2073,'Calculs FA (auto)'!A:F,6,0),FALSE)</f>
        <v>0</v>
      </c>
      <c r="H2073" s="14" t="b">
        <f t="shared" si="355"/>
        <v>0</v>
      </c>
      <c r="I2073" s="16" t="str">
        <f>IFERROR(VLOOKUP(A2073,'Moyennes FI (en entrée)'!B:N,7,0),"")</f>
        <v/>
      </c>
      <c r="J2073" s="16">
        <f>IFERROR(VLOOKUP(VLOOKUP(A2073,'Fichier FI (en entrée)'!B:AH,33,0),Modificateurs!A$2:B$5,2,0),0)</f>
        <v>0</v>
      </c>
      <c r="K2073" s="16">
        <f>IFERROR(VLOOKUP(VLOOKUP(A2073,'Redoub FI (en entrée)'!B:N,7,0),Modificateurs!A$8:B$11,2,0),0)</f>
        <v>0</v>
      </c>
      <c r="L2073" s="16">
        <f>IFERROR(VLOOKUP(M2073,Modificateurs!D$1:E$94,2,0),0)</f>
        <v>-12</v>
      </c>
      <c r="M2073" t="str">
        <f>VLOOKUP(A2073,'Fichier FI (en entrée)'!B:AH,16,0)&amp;" "&amp;VLOOKUP(A2073,'Fichier FI (en entrée)'!B:AH,20,0)&amp;" "&amp;VLOOKUP(A2073,'Fichier FI (en entrée)'!B:AH,27,0)&amp;" "&amp;VLOOKUP(A2073,'Fichier FI (en entrée)'!B:AH,29,0)</f>
        <v xml:space="preserve">  Sciences et technologies de la gestion Comptabilité et finance d'entreprise</v>
      </c>
      <c r="N2073" t="str">
        <f>VLOOKUP(A2073,'Fichier FI (en entrée)'!B:AH,8,0)</f>
        <v>Non scolarisé</v>
      </c>
      <c r="O2073" t="b">
        <f>AND(C2073&gt;Synthèse!B$8,C2073&lt;Synthèse!B$10,NOT(Y2073))</f>
        <v>0</v>
      </c>
      <c r="Q2073" s="60">
        <f>ROUNDUP(C2073/(Synthèse!$B$4+Synthèse!$B$1)*8,0)</f>
        <v>10</v>
      </c>
      <c r="R2073" s="60">
        <f>IFERROR(VLOOKUP(A2073,'Evaluations (formulaire)'!A:P,6,0)+VLOOKUP(A2073,'Evaluations (formulaire)'!A:P,7,0),0)</f>
        <v>0</v>
      </c>
      <c r="S2073" s="60">
        <f>IFERROR(VLOOKUP(A2073,'Evaluations (formulaire)'!A:P,8,0),0)</f>
        <v>0</v>
      </c>
      <c r="T2073" s="60">
        <f>IF(AND(ISBLANK(P2073),Q2073&lt;=2),Synthèse!$B$41,IF(AND(ISBLANK(P2073),Q2073&gt;=7),Synthèse!$C$41,R2073+S2073))</f>
        <v>4.6296296296296294E-3</v>
      </c>
      <c r="U2073" s="60">
        <f t="shared" si="356"/>
        <v>-99.995370370370367</v>
      </c>
      <c r="V2073" s="60">
        <f t="shared" si="357"/>
        <v>1983</v>
      </c>
      <c r="X2073" s="26">
        <v>1716</v>
      </c>
      <c r="Y2073" s="26" t="b">
        <f>IFERROR(VLOOKUP(A2073,'Calculs FA (auto)'!A:O,15,0),FALSE)</f>
        <v>0</v>
      </c>
      <c r="Z2073" s="26">
        <f>IFERROR(VLOOKUP(A2073,'Evaluations (formulaire)'!A:M,9,0),0)</f>
        <v>0</v>
      </c>
      <c r="AA2073" s="135" t="b">
        <v>1</v>
      </c>
      <c r="AB2073" s="135" t="b">
        <v>0</v>
      </c>
      <c r="AC2073" s="135" t="b">
        <f t="shared" si="358"/>
        <v>0</v>
      </c>
      <c r="AD2073" s="135" t="b">
        <f t="shared" si="359"/>
        <v>0</v>
      </c>
      <c r="AE2073" s="135" t="b">
        <f t="shared" si="360"/>
        <v>0</v>
      </c>
      <c r="AF2073" s="135" t="b">
        <f>AND(AC2073,$V2073&lt;=Synthèse!$B$44)</f>
        <v>0</v>
      </c>
      <c r="AG2073" s="135" t="b">
        <f>AND(AD2073,$V2073&lt;=Synthèse!$B$44)</f>
        <v>0</v>
      </c>
      <c r="AH2073" s="135" t="b">
        <f>AND(AE2073,$V2073&lt;=Synthèse!$B$44)</f>
        <v>0</v>
      </c>
      <c r="AI2073" s="137" t="b">
        <v>0</v>
      </c>
      <c r="AJ2073" s="137" t="b">
        <v>0</v>
      </c>
      <c r="AK2073" s="137" t="b">
        <f t="shared" si="361"/>
        <v>0</v>
      </c>
      <c r="AL2073" s="137" t="b">
        <f t="shared" si="362"/>
        <v>0</v>
      </c>
      <c r="AM2073" s="137" t="b">
        <f>AND(AK2073,$V2073&lt;=Synthèse!$B$44)</f>
        <v>0</v>
      </c>
      <c r="AN2073" s="137" t="b">
        <f>AND(AL2073,$V2073&lt;=Synthèse!$B$44)</f>
        <v>0</v>
      </c>
    </row>
    <row r="2074" spans="1:40">
      <c r="A2074" s="17">
        <v>1196323</v>
      </c>
      <c r="B2074" t="str">
        <f ca="1">VLOOKUP(A2074,'Fichier FI (en entrée)'!B:AH,3,0)</f>
        <v>LBZXPXMSBF</v>
      </c>
      <c r="C2074">
        <f t="shared" si="353"/>
        <v>921</v>
      </c>
      <c r="D2074">
        <f t="shared" si="363"/>
        <v>10.94</v>
      </c>
      <c r="E2074" s="14" t="str">
        <f>VLOOKUP(A2074,'Fichier FI (en entrée)'!B:AH,2,0)</f>
        <v>EV</v>
      </c>
      <c r="F2074" s="14" t="b">
        <f t="shared" si="354"/>
        <v>1</v>
      </c>
      <c r="G2074" s="14" t="b">
        <f>IFERROR(VLOOKUP(A2074,'Calculs FA (auto)'!A:F,6,0),FALSE)</f>
        <v>0</v>
      </c>
      <c r="H2074" s="14" t="b">
        <f t="shared" si="355"/>
        <v>0</v>
      </c>
      <c r="I2074" s="16">
        <f>IFERROR(VLOOKUP(A2074,'Moyennes FI (en entrée)'!B:N,7,0),"")</f>
        <v>8.94</v>
      </c>
      <c r="J2074" s="16">
        <f>IFERROR(VLOOKUP(VLOOKUP(A2074,'Fichier FI (en entrée)'!B:AH,33,0),Modificateurs!A$2:B$5,2,0),0)</f>
        <v>0</v>
      </c>
      <c r="K2074" s="16">
        <f>IFERROR(VLOOKUP(VLOOKUP(A2074,'Redoub FI (en entrée)'!B:N,7,0),Modificateurs!A$8:B$11,2,0),0)</f>
        <v>0</v>
      </c>
      <c r="L2074" s="16">
        <f>IFERROR(VLOOKUP(M2074,Modificateurs!D$1:E$94,2,0),0)</f>
        <v>2</v>
      </c>
      <c r="M2074" t="str">
        <f>VLOOKUP(A2074,'Fichier FI (en entrée)'!B:AH,16,0)&amp;" "&amp;VLOOKUP(A2074,'Fichier FI (en entrée)'!B:AH,20,0)&amp;" "&amp;VLOOKUP(A2074,'Fichier FI (en entrée)'!B:AH,27,0)&amp;" "&amp;VLOOKUP(A2074,'Fichier FI (en entrée)'!B:AH,29,0)</f>
        <v xml:space="preserve">  Sciences et Technologies de l'Industrie et du Développement Durable Système informatique et numérique</v>
      </c>
      <c r="N2074" t="str">
        <f>VLOOKUP(A2074,'Fichier FI (en entrée)'!B:AH,8,0)</f>
        <v>Scolarisé dans le supérieur en France</v>
      </c>
      <c r="O2074" t="b">
        <f>AND(C2074&gt;Synthèse!B$8,C2074&lt;Synthèse!B$10,NOT(Y2074))</f>
        <v>1</v>
      </c>
      <c r="Q2074" s="60">
        <f>ROUNDUP(C2074/(Synthèse!$B$4+Synthèse!$B$1)*8,0)</f>
        <v>5</v>
      </c>
      <c r="R2074" s="60">
        <f>IFERROR(VLOOKUP(A2074,'Evaluations (formulaire)'!A:P,6,0)+VLOOKUP(A2074,'Evaluations (formulaire)'!A:P,7,0),0)</f>
        <v>0</v>
      </c>
      <c r="S2074" s="60">
        <f>IFERROR(VLOOKUP(A2074,'Evaluations (formulaire)'!A:P,8,0),0)</f>
        <v>0</v>
      </c>
      <c r="T2074" s="60">
        <f>IF(AND(ISBLANK(P2074),Q2074&lt;=2),Synthèse!$B$41,IF(AND(ISBLANK(P2074),Q2074&gt;=7),Synthèse!$C$41,R2074+S2074))</f>
        <v>0</v>
      </c>
      <c r="U2074" s="60">
        <f t="shared" si="356"/>
        <v>10.94</v>
      </c>
      <c r="V2074" s="60">
        <f t="shared" si="357"/>
        <v>921</v>
      </c>
      <c r="X2074" s="26">
        <v>840</v>
      </c>
      <c r="Y2074" s="26" t="b">
        <f>IFERROR(VLOOKUP(A2074,'Calculs FA (auto)'!A:O,15,0),FALSE)</f>
        <v>0</v>
      </c>
      <c r="Z2074" s="26">
        <f>IFERROR(VLOOKUP(A2074,'Evaluations (formulaire)'!A:M,9,0),0)</f>
        <v>0</v>
      </c>
      <c r="AA2074" s="135" t="b">
        <v>1</v>
      </c>
      <c r="AB2074" s="135" t="b">
        <v>0</v>
      </c>
      <c r="AC2074" s="135" t="b">
        <f t="shared" si="358"/>
        <v>1</v>
      </c>
      <c r="AD2074" s="135" t="b">
        <f t="shared" si="359"/>
        <v>0</v>
      </c>
      <c r="AE2074" s="135" t="b">
        <f t="shared" si="360"/>
        <v>0</v>
      </c>
      <c r="AF2074" s="135" t="b">
        <f>AND(AC2074,$V2074&lt;=Synthèse!$B$44)</f>
        <v>0</v>
      </c>
      <c r="AG2074" s="135" t="b">
        <f>AND(AD2074,$V2074&lt;=Synthèse!$B$44)</f>
        <v>0</v>
      </c>
      <c r="AH2074" s="135" t="b">
        <f>AND(AE2074,$V2074&lt;=Synthèse!$B$44)</f>
        <v>0</v>
      </c>
      <c r="AI2074" s="137" t="b">
        <v>0</v>
      </c>
      <c r="AJ2074" s="137" t="b">
        <v>0</v>
      </c>
      <c r="AK2074" s="137" t="b">
        <f t="shared" si="361"/>
        <v>0</v>
      </c>
      <c r="AL2074" s="137" t="b">
        <f t="shared" si="362"/>
        <v>0</v>
      </c>
      <c r="AM2074" s="137" t="b">
        <f>AND(AK2074,$V2074&lt;=Synthèse!$B$44)</f>
        <v>0</v>
      </c>
      <c r="AN2074" s="137" t="b">
        <f>AND(AL2074,$V2074&lt;=Synthèse!$B$44)</f>
        <v>0</v>
      </c>
    </row>
    <row r="2075" spans="1:40">
      <c r="A2075" s="17">
        <v>1197487</v>
      </c>
      <c r="B2075" t="str">
        <f ca="1">VLOOKUP(A2075,'Fichier FI (en entrée)'!B:AH,3,0)</f>
        <v>OKKDZTAHBZ</v>
      </c>
      <c r="C2075">
        <f t="shared" si="353"/>
        <v>2097</v>
      </c>
      <c r="D2075">
        <f t="shared" si="363"/>
        <v>-100</v>
      </c>
      <c r="E2075" s="14" t="str">
        <f>VLOOKUP(A2075,'Fichier FI (en entrée)'!B:AH,2,0)</f>
        <v>ENV</v>
      </c>
      <c r="F2075" s="14" t="b">
        <f t="shared" si="354"/>
        <v>0</v>
      </c>
      <c r="G2075" s="14" t="b">
        <f>IFERROR(VLOOKUP(A2075,'Calculs FA (auto)'!A:F,6,0),FALSE)</f>
        <v>0</v>
      </c>
      <c r="H2075" s="14" t="b">
        <f t="shared" si="355"/>
        <v>0</v>
      </c>
      <c r="I2075" s="16" t="str">
        <f>IFERROR(VLOOKUP(A2075,'Moyennes FI (en entrée)'!B:N,7,0),"")</f>
        <v/>
      </c>
      <c r="J2075" s="16">
        <f>IFERROR(VLOOKUP(VLOOKUP(A2075,'Fichier FI (en entrée)'!B:AH,33,0),Modificateurs!A$2:B$5,2,0),0)</f>
        <v>0</v>
      </c>
      <c r="K2075" s="16">
        <f>IFERROR(VLOOKUP(VLOOKUP(A2075,'Redoub FI (en entrée)'!B:N,7,0),Modificateurs!A$8:B$11,2,0),0)</f>
        <v>0</v>
      </c>
      <c r="L2075" s="16">
        <f>IFERROR(VLOOKUP(M2075,Modificateurs!D$1:E$94,2,0),0)</f>
        <v>-3</v>
      </c>
      <c r="M2075" t="str">
        <f>VLOOKUP(A2075,'Fichier FI (en entrée)'!B:AH,16,0)&amp;" "&amp;VLOOKUP(A2075,'Fichier FI (en entrée)'!B:AH,20,0)&amp;" "&amp;VLOOKUP(A2075,'Fichier FI (en entrée)'!B:AH,27,0)&amp;" "&amp;VLOOKUP(A2075,'Fichier FI (en entrée)'!B:AH,29,0)</f>
        <v xml:space="preserve">  Economique et social Mathématiques</v>
      </c>
      <c r="N2075" t="str">
        <f>VLOOKUP(A2075,'Fichier FI (en entrée)'!B:AH,8,0)</f>
        <v>Scolarisé dans le supérieur en France</v>
      </c>
      <c r="O2075" t="b">
        <f>AND(C2075&gt;Synthèse!B$8,C2075&lt;Synthèse!B$10,NOT(Y2075))</f>
        <v>0</v>
      </c>
      <c r="Q2075" s="60">
        <f>ROUNDUP(C2075/(Synthèse!$B$4+Synthèse!$B$1)*8,0)</f>
        <v>10</v>
      </c>
      <c r="R2075" s="60">
        <f>IFERROR(VLOOKUP(A2075,'Evaluations (formulaire)'!A:P,6,0)+VLOOKUP(A2075,'Evaluations (formulaire)'!A:P,7,0),0)</f>
        <v>0</v>
      </c>
      <c r="S2075" s="60">
        <f>IFERROR(VLOOKUP(A2075,'Evaluations (formulaire)'!A:P,8,0),0)</f>
        <v>0</v>
      </c>
      <c r="T2075" s="60">
        <f>IF(AND(ISBLANK(P2075),Q2075&lt;=2),Synthèse!$B$41,IF(AND(ISBLANK(P2075),Q2075&gt;=7),Synthèse!$C$41,R2075+S2075))</f>
        <v>4.6296296296296294E-3</v>
      </c>
      <c r="U2075" s="60">
        <f t="shared" si="356"/>
        <v>-99.995370370370367</v>
      </c>
      <c r="V2075" s="60">
        <f t="shared" si="357"/>
        <v>1983</v>
      </c>
      <c r="X2075" s="26">
        <v>2066</v>
      </c>
      <c r="Y2075" s="26" t="b">
        <f>IFERROR(VLOOKUP(A2075,'Calculs FA (auto)'!A:O,15,0),FALSE)</f>
        <v>0</v>
      </c>
      <c r="Z2075" s="26">
        <f>IFERROR(VLOOKUP(A2075,'Evaluations (formulaire)'!A:M,9,0),0)</f>
        <v>0</v>
      </c>
      <c r="AA2075" s="135" t="b">
        <v>0</v>
      </c>
      <c r="AB2075" s="135" t="b">
        <v>0</v>
      </c>
      <c r="AC2075" s="135" t="b">
        <f t="shared" si="358"/>
        <v>0</v>
      </c>
      <c r="AD2075" s="135" t="b">
        <f t="shared" si="359"/>
        <v>0</v>
      </c>
      <c r="AE2075" s="135" t="b">
        <f t="shared" si="360"/>
        <v>0</v>
      </c>
      <c r="AF2075" s="135" t="b">
        <f>AND(AC2075,$V2075&lt;=Synthèse!$B$44)</f>
        <v>0</v>
      </c>
      <c r="AG2075" s="135" t="b">
        <f>AND(AD2075,$V2075&lt;=Synthèse!$B$44)</f>
        <v>0</v>
      </c>
      <c r="AH2075" s="135" t="b">
        <f>AND(AE2075,$V2075&lt;=Synthèse!$B$44)</f>
        <v>0</v>
      </c>
      <c r="AI2075" s="137" t="b">
        <v>0</v>
      </c>
      <c r="AJ2075" s="137" t="b">
        <v>0</v>
      </c>
      <c r="AK2075" s="137" t="b">
        <f t="shared" si="361"/>
        <v>0</v>
      </c>
      <c r="AL2075" s="137" t="b">
        <f t="shared" si="362"/>
        <v>0</v>
      </c>
      <c r="AM2075" s="137" t="b">
        <f>AND(AK2075,$V2075&lt;=Synthèse!$B$44)</f>
        <v>0</v>
      </c>
      <c r="AN2075" s="137" t="b">
        <f>AND(AL2075,$V2075&lt;=Synthèse!$B$44)</f>
        <v>0</v>
      </c>
    </row>
    <row r="2076" spans="1:40">
      <c r="A2076" s="17">
        <v>1199192</v>
      </c>
      <c r="B2076" t="str">
        <f ca="1">VLOOKUP(A2076,'Fichier FI (en entrée)'!B:AH,3,0)</f>
        <v>QKBTUZHWKC</v>
      </c>
      <c r="C2076">
        <f t="shared" si="353"/>
        <v>1623</v>
      </c>
      <c r="D2076">
        <f t="shared" si="363"/>
        <v>-2.8200000000000003</v>
      </c>
      <c r="E2076" s="14" t="str">
        <f>VLOOKUP(A2076,'Fichier FI (en entrée)'!B:AH,2,0)</f>
        <v>EV</v>
      </c>
      <c r="F2076" s="14" t="b">
        <f t="shared" si="354"/>
        <v>1</v>
      </c>
      <c r="G2076" s="14" t="b">
        <f>IFERROR(VLOOKUP(A2076,'Calculs FA (auto)'!A:F,6,0),FALSE)</f>
        <v>1</v>
      </c>
      <c r="H2076" s="14" t="b">
        <f t="shared" si="355"/>
        <v>1</v>
      </c>
      <c r="I2076" s="16">
        <f>IFERROR(VLOOKUP(A2076,'Moyennes FI (en entrée)'!B:N,7,0),"")</f>
        <v>9.18</v>
      </c>
      <c r="J2076" s="16">
        <f>IFERROR(VLOOKUP(VLOOKUP(A2076,'Fichier FI (en entrée)'!B:AH,33,0),Modificateurs!A$2:B$5,2,0),0)</f>
        <v>0</v>
      </c>
      <c r="K2076" s="16">
        <f>IFERROR(VLOOKUP(VLOOKUP(A2076,'Redoub FI (en entrée)'!B:N,7,0),Modificateurs!A$8:B$11,2,0),0)</f>
        <v>0</v>
      </c>
      <c r="L2076" s="16">
        <f>IFERROR(VLOOKUP(M2076,Modificateurs!D$1:E$94,2,0),0)</f>
        <v>-12</v>
      </c>
      <c r="M2076" t="str">
        <f>VLOOKUP(A2076,'Fichier FI (en entrée)'!B:AH,16,0)&amp;" "&amp;VLOOKUP(A2076,'Fichier FI (en entrée)'!B:AH,20,0)&amp;" "&amp;VLOOKUP(A2076,'Fichier FI (en entrée)'!B:AH,27,0)&amp;" "&amp;VLOOKUP(A2076,'Fichier FI (en entrée)'!B:AH,29,0)</f>
        <v xml:space="preserve">  Professionnelle Systèmes électroniques numériques</v>
      </c>
      <c r="N2076" t="str">
        <f>VLOOKUP(A2076,'Fichier FI (en entrée)'!B:AH,8,0)</f>
        <v>Scolarisé dans le supérieur en France</v>
      </c>
      <c r="O2076" t="b">
        <f>AND(C2076&gt;Synthèse!B$8,C2076&lt;Synthèse!B$10,NOT(Y2076))</f>
        <v>0</v>
      </c>
      <c r="Q2076" s="60">
        <f>ROUNDUP(C2076/(Synthèse!$B$4+Synthèse!$B$1)*8,0)</f>
        <v>8</v>
      </c>
      <c r="R2076" s="60">
        <f>IFERROR(VLOOKUP(A2076,'Evaluations (formulaire)'!A:P,6,0)+VLOOKUP(A2076,'Evaluations (formulaire)'!A:P,7,0),0)</f>
        <v>0</v>
      </c>
      <c r="S2076" s="60">
        <f>IFERROR(VLOOKUP(A2076,'Evaluations (formulaire)'!A:P,8,0),0)</f>
        <v>0</v>
      </c>
      <c r="T2076" s="60">
        <f>IF(AND(ISBLANK(P2076),Q2076&lt;=2),Synthèse!$B$41,IF(AND(ISBLANK(P2076),Q2076&gt;=7),Synthèse!$C$41,R2076+S2076))</f>
        <v>4.6296296296296294E-3</v>
      </c>
      <c r="U2076" s="60">
        <f t="shared" si="356"/>
        <v>-2.8153703703703705</v>
      </c>
      <c r="V2076" s="60">
        <f t="shared" si="357"/>
        <v>1623</v>
      </c>
      <c r="X2076" s="26">
        <v>553</v>
      </c>
      <c r="Y2076" s="26" t="b">
        <f>IFERROR(VLOOKUP(A2076,'Calculs FA (auto)'!A:O,15,0),FALSE)</f>
        <v>0</v>
      </c>
      <c r="Z2076" s="26">
        <f>IFERROR(VLOOKUP(A2076,'Evaluations (formulaire)'!A:M,9,0),0)</f>
        <v>0</v>
      </c>
      <c r="AA2076" s="135" t="b">
        <v>1</v>
      </c>
      <c r="AB2076" s="135" t="b">
        <v>0</v>
      </c>
      <c r="AC2076" s="135" t="b">
        <f t="shared" si="358"/>
        <v>1</v>
      </c>
      <c r="AD2076" s="135" t="b">
        <f t="shared" si="359"/>
        <v>0</v>
      </c>
      <c r="AE2076" s="135" t="b">
        <f t="shared" si="360"/>
        <v>0</v>
      </c>
      <c r="AF2076" s="135" t="b">
        <f>AND(AC2076,$V2076&lt;=Synthèse!$B$44)</f>
        <v>0</v>
      </c>
      <c r="AG2076" s="135" t="b">
        <f>AND(AD2076,$V2076&lt;=Synthèse!$B$44)</f>
        <v>0</v>
      </c>
      <c r="AH2076" s="135" t="b">
        <f>AND(AE2076,$V2076&lt;=Synthèse!$B$44)</f>
        <v>0</v>
      </c>
      <c r="AI2076" s="137" t="b">
        <v>0</v>
      </c>
      <c r="AJ2076" s="137" t="b">
        <v>1</v>
      </c>
      <c r="AK2076" s="137" t="b">
        <f t="shared" si="361"/>
        <v>0</v>
      </c>
      <c r="AL2076" s="137" t="b">
        <f t="shared" si="362"/>
        <v>1</v>
      </c>
      <c r="AM2076" s="137" t="b">
        <f>AND(AK2076,$V2076&lt;=Synthèse!$B$44)</f>
        <v>0</v>
      </c>
      <c r="AN2076" s="137" t="b">
        <f>AND(AL2076,$V2076&lt;=Synthèse!$B$44)</f>
        <v>0</v>
      </c>
    </row>
    <row r="2077" spans="1:40">
      <c r="A2077" s="17">
        <v>1199449</v>
      </c>
      <c r="B2077" t="str">
        <f ca="1">VLOOKUP(A2077,'Fichier FI (en entrée)'!B:AH,3,0)</f>
        <v>ZDGVNSTTBQ</v>
      </c>
      <c r="C2077">
        <f t="shared" si="353"/>
        <v>680</v>
      </c>
      <c r="D2077">
        <f t="shared" si="363"/>
        <v>12.34</v>
      </c>
      <c r="E2077" s="14" t="str">
        <f>VLOOKUP(A2077,'Fichier FI (en entrée)'!B:AH,2,0)</f>
        <v>EV</v>
      </c>
      <c r="F2077" s="14" t="b">
        <f t="shared" si="354"/>
        <v>1</v>
      </c>
      <c r="G2077" s="14" t="b">
        <f>IFERROR(VLOOKUP(A2077,'Calculs FA (auto)'!A:F,6,0),FALSE)</f>
        <v>0</v>
      </c>
      <c r="H2077" s="14" t="b">
        <f t="shared" si="355"/>
        <v>0</v>
      </c>
      <c r="I2077" s="16">
        <f>IFERROR(VLOOKUP(A2077,'Moyennes FI (en entrée)'!B:N,7,0),"")</f>
        <v>11.34</v>
      </c>
      <c r="J2077" s="16">
        <f>IFERROR(VLOOKUP(VLOOKUP(A2077,'Fichier FI (en entrée)'!B:AH,33,0),Modificateurs!A$2:B$5,2,0),0)</f>
        <v>0</v>
      </c>
      <c r="K2077" s="16">
        <f>IFERROR(VLOOKUP(VLOOKUP(A2077,'Redoub FI (en entrée)'!B:N,7,0),Modificateurs!A$8:B$11,2,0),0)</f>
        <v>0</v>
      </c>
      <c r="L2077" s="16">
        <f>IFERROR(VLOOKUP(M2077,Modificateurs!D$1:E$94,2,0),0)</f>
        <v>1</v>
      </c>
      <c r="M2077" t="str">
        <f>VLOOKUP(A2077,'Fichier FI (en entrée)'!B:AH,16,0)&amp;" "&amp;VLOOKUP(A2077,'Fichier FI (en entrée)'!B:AH,20,0)&amp;" "&amp;VLOOKUP(A2077,'Fichier FI (en entrée)'!B:AH,27,0)&amp;" "&amp;VLOOKUP(A2077,'Fichier FI (en entrée)'!B:AH,29,0)</f>
        <v xml:space="preserve">  Scientifique Pas de spécialité (S.I)</v>
      </c>
      <c r="N2077" t="str">
        <f>VLOOKUP(A2077,'Fichier FI (en entrée)'!B:AH,8,0)</f>
        <v>Scolarisé dans le supérieur en France</v>
      </c>
      <c r="O2077" t="b">
        <f>AND(C2077&gt;Synthèse!B$8,C2077&lt;Synthèse!B$10,NOT(Y2077))</f>
        <v>1</v>
      </c>
      <c r="Q2077" s="60">
        <f>ROUNDUP(C2077/(Synthèse!$B$4+Synthèse!$B$1)*8,0)</f>
        <v>4</v>
      </c>
      <c r="R2077" s="60">
        <f>IFERROR(VLOOKUP(A2077,'Evaluations (formulaire)'!A:P,6,0)+VLOOKUP(A2077,'Evaluations (formulaire)'!A:P,7,0),0)</f>
        <v>0</v>
      </c>
      <c r="S2077" s="60">
        <f>IFERROR(VLOOKUP(A2077,'Evaluations (formulaire)'!A:P,8,0),0)</f>
        <v>0</v>
      </c>
      <c r="T2077" s="60">
        <f>IF(AND(ISBLANK(P2077),Q2077&lt;=2),Synthèse!$B$41,IF(AND(ISBLANK(P2077),Q2077&gt;=7),Synthèse!$C$41,R2077+S2077))</f>
        <v>0</v>
      </c>
      <c r="U2077" s="60">
        <f t="shared" si="356"/>
        <v>12.34</v>
      </c>
      <c r="V2077" s="60">
        <f t="shared" si="357"/>
        <v>680</v>
      </c>
      <c r="X2077" s="26">
        <v>1949</v>
      </c>
      <c r="Y2077" s="26" t="b">
        <f>IFERROR(VLOOKUP(A2077,'Calculs FA (auto)'!A:O,15,0),FALSE)</f>
        <v>0</v>
      </c>
      <c r="Z2077" s="26">
        <f>IFERROR(VLOOKUP(A2077,'Evaluations (formulaire)'!A:M,9,0),0)</f>
        <v>0</v>
      </c>
      <c r="AA2077" s="135" t="b">
        <v>0</v>
      </c>
      <c r="AB2077" s="135" t="b">
        <v>1</v>
      </c>
      <c r="AC2077" s="135" t="b">
        <f t="shared" si="358"/>
        <v>0</v>
      </c>
      <c r="AD2077" s="135" t="b">
        <f t="shared" si="359"/>
        <v>1</v>
      </c>
      <c r="AE2077" s="135" t="b">
        <f t="shared" si="360"/>
        <v>0</v>
      </c>
      <c r="AF2077" s="135" t="b">
        <f>AND(AC2077,$V2077&lt;=Synthèse!$B$44)</f>
        <v>0</v>
      </c>
      <c r="AG2077" s="135" t="b">
        <f>AND(AD2077,$V2077&lt;=Synthèse!$B$44)</f>
        <v>0</v>
      </c>
      <c r="AH2077" s="135" t="b">
        <f>AND(AE2077,$V2077&lt;=Synthèse!$B$44)</f>
        <v>0</v>
      </c>
      <c r="AI2077" s="137" t="b">
        <v>1</v>
      </c>
      <c r="AJ2077" s="137" t="b">
        <v>0</v>
      </c>
      <c r="AK2077" s="137" t="b">
        <f t="shared" si="361"/>
        <v>1</v>
      </c>
      <c r="AL2077" s="137" t="b">
        <f t="shared" si="362"/>
        <v>0</v>
      </c>
      <c r="AM2077" s="137" t="b">
        <f>AND(AK2077,$V2077&lt;=Synthèse!$B$44)</f>
        <v>0</v>
      </c>
      <c r="AN2077" s="137" t="b">
        <f>AND(AL2077,$V2077&lt;=Synthèse!$B$44)</f>
        <v>0</v>
      </c>
    </row>
    <row r="2078" spans="1:40">
      <c r="A2078" s="17">
        <v>1200005</v>
      </c>
      <c r="B2078" t="str">
        <f ca="1">VLOOKUP(A2078,'Fichier FI (en entrée)'!B:AH,3,0)</f>
        <v>EYZTIYYXKW</v>
      </c>
      <c r="C2078">
        <f t="shared" si="353"/>
        <v>2097</v>
      </c>
      <c r="D2078">
        <f t="shared" si="363"/>
        <v>-100</v>
      </c>
      <c r="E2078" s="14" t="str">
        <f>VLOOKUP(A2078,'Fichier FI (en entrée)'!B:AH,2,0)</f>
        <v>ENV</v>
      </c>
      <c r="F2078" s="14" t="b">
        <f t="shared" si="354"/>
        <v>0</v>
      </c>
      <c r="G2078" s="14" t="b">
        <f>IFERROR(VLOOKUP(A2078,'Calculs FA (auto)'!A:F,6,0),FALSE)</f>
        <v>0</v>
      </c>
      <c r="H2078" s="14" t="b">
        <f t="shared" si="355"/>
        <v>0</v>
      </c>
      <c r="I2078" s="16" t="str">
        <f>IFERROR(VLOOKUP(A2078,'Moyennes FI (en entrée)'!B:N,7,0),"")</f>
        <v/>
      </c>
      <c r="J2078" s="16">
        <f>IFERROR(VLOOKUP(VLOOKUP(A2078,'Fichier FI (en entrée)'!B:AH,33,0),Modificateurs!A$2:B$5,2,0),0)</f>
        <v>0</v>
      </c>
      <c r="K2078" s="16">
        <f>IFERROR(VLOOKUP(VLOOKUP(A2078,'Redoub FI (en entrée)'!B:N,7,0),Modificateurs!A$8:B$11,2,0),0)</f>
        <v>0</v>
      </c>
      <c r="L2078" s="16">
        <f>IFERROR(VLOOKUP(M2078,Modificateurs!D$1:E$94,2,0),0)</f>
        <v>0</v>
      </c>
      <c r="M2078" t="str">
        <f>VLOOKUP(A2078,'Fichier FI (en entrée)'!B:AH,16,0)&amp;" "&amp;VLOOKUP(A2078,'Fichier FI (en entrée)'!B:AH,20,0)&amp;" "&amp;VLOOKUP(A2078,'Fichier FI (en entrée)'!B:AH,27,0)&amp;" "&amp;VLOOKUP(A2078,'Fichier FI (en entrée)'!B:AH,29,0)</f>
        <v xml:space="preserve">   </v>
      </c>
      <c r="N2078" t="str">
        <f>VLOOKUP(A2078,'Fichier FI (en entrée)'!B:AH,8,0)</f>
        <v>Non scolarisé</v>
      </c>
      <c r="O2078" t="b">
        <f>AND(C2078&gt;Synthèse!B$8,C2078&lt;Synthèse!B$10,NOT(Y2078))</f>
        <v>0</v>
      </c>
      <c r="Q2078" s="60">
        <f>ROUNDUP(C2078/(Synthèse!$B$4+Synthèse!$B$1)*8,0)</f>
        <v>10</v>
      </c>
      <c r="R2078" s="60">
        <f>IFERROR(VLOOKUP(A2078,'Evaluations (formulaire)'!A:P,6,0)+VLOOKUP(A2078,'Evaluations (formulaire)'!A:P,7,0),0)</f>
        <v>0</v>
      </c>
      <c r="S2078" s="60">
        <f>IFERROR(VLOOKUP(A2078,'Evaluations (formulaire)'!A:P,8,0),0)</f>
        <v>0</v>
      </c>
      <c r="T2078" s="60">
        <f>IF(AND(ISBLANK(P2078),Q2078&lt;=2),Synthèse!$B$41,IF(AND(ISBLANK(P2078),Q2078&gt;=7),Synthèse!$C$41,R2078+S2078))</f>
        <v>4.6296296296296294E-3</v>
      </c>
      <c r="U2078" s="60">
        <f t="shared" si="356"/>
        <v>-99.995370370370367</v>
      </c>
      <c r="V2078" s="60">
        <f t="shared" si="357"/>
        <v>1983</v>
      </c>
      <c r="X2078" s="26">
        <v>1908</v>
      </c>
      <c r="Y2078" s="26" t="b">
        <f>IFERROR(VLOOKUP(A2078,'Calculs FA (auto)'!A:O,15,0),FALSE)</f>
        <v>0</v>
      </c>
      <c r="Z2078" s="26">
        <f>IFERROR(VLOOKUP(A2078,'Evaluations (formulaire)'!A:M,9,0),0)</f>
        <v>0</v>
      </c>
      <c r="AA2078" s="135" t="b">
        <v>0</v>
      </c>
      <c r="AB2078" s="135" t="b">
        <v>1</v>
      </c>
      <c r="AC2078" s="135" t="b">
        <f t="shared" si="358"/>
        <v>0</v>
      </c>
      <c r="AD2078" s="135" t="b">
        <f t="shared" si="359"/>
        <v>0</v>
      </c>
      <c r="AE2078" s="135" t="b">
        <f t="shared" si="360"/>
        <v>0</v>
      </c>
      <c r="AF2078" s="135" t="b">
        <f>AND(AC2078,$V2078&lt;=Synthèse!$B$44)</f>
        <v>0</v>
      </c>
      <c r="AG2078" s="135" t="b">
        <f>AND(AD2078,$V2078&lt;=Synthèse!$B$44)</f>
        <v>0</v>
      </c>
      <c r="AH2078" s="135" t="b">
        <f>AND(AE2078,$V2078&lt;=Synthèse!$B$44)</f>
        <v>0</v>
      </c>
      <c r="AI2078" s="137" t="b">
        <v>0</v>
      </c>
      <c r="AJ2078" s="137" t="b">
        <v>0</v>
      </c>
      <c r="AK2078" s="137" t="b">
        <f t="shared" si="361"/>
        <v>0</v>
      </c>
      <c r="AL2078" s="137" t="b">
        <f t="shared" si="362"/>
        <v>0</v>
      </c>
      <c r="AM2078" s="137" t="b">
        <f>AND(AK2078,$V2078&lt;=Synthèse!$B$44)</f>
        <v>0</v>
      </c>
      <c r="AN2078" s="137" t="b">
        <f>AND(AL2078,$V2078&lt;=Synthèse!$B$44)</f>
        <v>0</v>
      </c>
    </row>
    <row r="2079" spans="1:40">
      <c r="A2079" s="17">
        <v>1201094</v>
      </c>
      <c r="B2079" t="str">
        <f ca="1">VLOOKUP(A2079,'Fichier FI (en entrée)'!B:AH,3,0)</f>
        <v>BXTQRUAXFE</v>
      </c>
      <c r="C2079">
        <f t="shared" si="353"/>
        <v>2097</v>
      </c>
      <c r="D2079">
        <f t="shared" si="363"/>
        <v>-100</v>
      </c>
      <c r="E2079" s="14" t="str">
        <f>VLOOKUP(A2079,'Fichier FI (en entrée)'!B:AH,2,0)</f>
        <v>ENV</v>
      </c>
      <c r="F2079" s="14" t="b">
        <f t="shared" si="354"/>
        <v>0</v>
      </c>
      <c r="G2079" s="14" t="b">
        <f>IFERROR(VLOOKUP(A2079,'Calculs FA (auto)'!A:F,6,0),FALSE)</f>
        <v>0</v>
      </c>
      <c r="H2079" s="14" t="b">
        <f t="shared" si="355"/>
        <v>0</v>
      </c>
      <c r="I2079" s="16" t="str">
        <f>IFERROR(VLOOKUP(A2079,'Moyennes FI (en entrée)'!B:N,7,0),"")</f>
        <v/>
      </c>
      <c r="J2079" s="16">
        <f>IFERROR(VLOOKUP(VLOOKUP(A2079,'Fichier FI (en entrée)'!B:AH,33,0),Modificateurs!A$2:B$5,2,0),0)</f>
        <v>0</v>
      </c>
      <c r="K2079" s="16">
        <f>IFERROR(VLOOKUP(VLOOKUP(A2079,'Redoub FI (en entrée)'!B:N,7,0),Modificateurs!A$8:B$11,2,0),0)</f>
        <v>0</v>
      </c>
      <c r="L2079" s="16">
        <f>IFERROR(VLOOKUP(M2079,Modificateurs!D$1:E$94,2,0),0)</f>
        <v>-12</v>
      </c>
      <c r="M2079" t="str">
        <f>VLOOKUP(A2079,'Fichier FI (en entrée)'!B:AH,16,0)&amp;" "&amp;VLOOKUP(A2079,'Fichier FI (en entrée)'!B:AH,20,0)&amp;" "&amp;VLOOKUP(A2079,'Fichier FI (en entrée)'!B:AH,27,0)&amp;" "&amp;VLOOKUP(A2079,'Fichier FI (en entrée)'!B:AH,29,0)</f>
        <v xml:space="preserve">  Professionnelle Artisanat et métiers d'art opt. com. graphique</v>
      </c>
      <c r="N2079" t="str">
        <f>VLOOKUP(A2079,'Fichier FI (en entrée)'!B:AH,8,0)</f>
        <v>Scolarisé dans le supérieur en France</v>
      </c>
      <c r="O2079" t="b">
        <f>AND(C2079&gt;Synthèse!B$8,C2079&lt;Synthèse!B$10,NOT(Y2079))</f>
        <v>0</v>
      </c>
      <c r="Q2079" s="60">
        <f>ROUNDUP(C2079/(Synthèse!$B$4+Synthèse!$B$1)*8,0)</f>
        <v>10</v>
      </c>
      <c r="R2079" s="60">
        <f>IFERROR(VLOOKUP(A2079,'Evaluations (formulaire)'!A:P,6,0)+VLOOKUP(A2079,'Evaluations (formulaire)'!A:P,7,0),0)</f>
        <v>0</v>
      </c>
      <c r="S2079" s="60">
        <f>IFERROR(VLOOKUP(A2079,'Evaluations (formulaire)'!A:P,8,0),0)</f>
        <v>0</v>
      </c>
      <c r="T2079" s="60">
        <f>IF(AND(ISBLANK(P2079),Q2079&lt;=2),Synthèse!$B$41,IF(AND(ISBLANK(P2079),Q2079&gt;=7),Synthèse!$C$41,R2079+S2079))</f>
        <v>4.6296296296296294E-3</v>
      </c>
      <c r="U2079" s="60">
        <f t="shared" si="356"/>
        <v>-99.995370370370367</v>
      </c>
      <c r="V2079" s="60">
        <f t="shared" si="357"/>
        <v>1983</v>
      </c>
      <c r="X2079" s="26">
        <v>1148</v>
      </c>
      <c r="Y2079" s="26" t="b">
        <f>IFERROR(VLOOKUP(A2079,'Calculs FA (auto)'!A:O,15,0),FALSE)</f>
        <v>0</v>
      </c>
      <c r="Z2079" s="26">
        <f>IFERROR(VLOOKUP(A2079,'Evaluations (formulaire)'!A:M,9,0),0)</f>
        <v>0</v>
      </c>
      <c r="AA2079" s="135" t="b">
        <v>1</v>
      </c>
      <c r="AB2079" s="135" t="b">
        <v>0</v>
      </c>
      <c r="AC2079" s="135" t="b">
        <f t="shared" si="358"/>
        <v>0</v>
      </c>
      <c r="AD2079" s="135" t="b">
        <f t="shared" si="359"/>
        <v>0</v>
      </c>
      <c r="AE2079" s="135" t="b">
        <f t="shared" si="360"/>
        <v>0</v>
      </c>
      <c r="AF2079" s="135" t="b">
        <f>AND(AC2079,$V2079&lt;=Synthèse!$B$44)</f>
        <v>0</v>
      </c>
      <c r="AG2079" s="135" t="b">
        <f>AND(AD2079,$V2079&lt;=Synthèse!$B$44)</f>
        <v>0</v>
      </c>
      <c r="AH2079" s="135" t="b">
        <f>AND(AE2079,$V2079&lt;=Synthèse!$B$44)</f>
        <v>0</v>
      </c>
      <c r="AI2079" s="137" t="b">
        <v>0</v>
      </c>
      <c r="AJ2079" s="137" t="b">
        <v>1</v>
      </c>
      <c r="AK2079" s="137" t="b">
        <f t="shared" si="361"/>
        <v>0</v>
      </c>
      <c r="AL2079" s="137" t="b">
        <f t="shared" si="362"/>
        <v>0</v>
      </c>
      <c r="AM2079" s="137" t="b">
        <f>AND(AK2079,$V2079&lt;=Synthèse!$B$44)</f>
        <v>0</v>
      </c>
      <c r="AN2079" s="137" t="b">
        <f>AND(AL2079,$V2079&lt;=Synthèse!$B$44)</f>
        <v>0</v>
      </c>
    </row>
    <row r="2080" spans="1:40">
      <c r="A2080" s="17">
        <v>1201464</v>
      </c>
      <c r="B2080" t="str">
        <f ca="1">VLOOKUP(A2080,'Fichier FI (en entrée)'!B:AH,3,0)</f>
        <v>EIONLTLBCV</v>
      </c>
      <c r="C2080">
        <f t="shared" si="353"/>
        <v>2097</v>
      </c>
      <c r="D2080">
        <f t="shared" si="363"/>
        <v>-100</v>
      </c>
      <c r="E2080" s="14" t="str">
        <f>VLOOKUP(A2080,'Fichier FI (en entrée)'!B:AH,2,0)</f>
        <v>ENV</v>
      </c>
      <c r="F2080" s="14" t="b">
        <f t="shared" si="354"/>
        <v>0</v>
      </c>
      <c r="G2080" s="14" t="b">
        <f>IFERROR(VLOOKUP(A2080,'Calculs FA (auto)'!A:F,6,0),FALSE)</f>
        <v>0</v>
      </c>
      <c r="H2080" s="14" t="b">
        <f t="shared" si="355"/>
        <v>0</v>
      </c>
      <c r="I2080" s="16" t="str">
        <f>IFERROR(VLOOKUP(A2080,'Moyennes FI (en entrée)'!B:N,7,0),"")</f>
        <v/>
      </c>
      <c r="J2080" s="16">
        <f>IFERROR(VLOOKUP(VLOOKUP(A2080,'Fichier FI (en entrée)'!B:AH,33,0),Modificateurs!A$2:B$5,2,0),0)</f>
        <v>0</v>
      </c>
      <c r="K2080" s="16">
        <f>IFERROR(VLOOKUP(VLOOKUP(A2080,'Redoub FI (en entrée)'!B:N,7,0),Modificateurs!A$8:B$11,2,0),0)</f>
        <v>0</v>
      </c>
      <c r="L2080" s="16">
        <f>IFERROR(VLOOKUP(M2080,Modificateurs!D$1:E$94,2,0),0)</f>
        <v>0</v>
      </c>
      <c r="M2080" t="str">
        <f>VLOOKUP(A2080,'Fichier FI (en entrée)'!B:AH,16,0)&amp;" "&amp;VLOOKUP(A2080,'Fichier FI (en entrée)'!B:AH,20,0)&amp;" "&amp;VLOOKUP(A2080,'Fichier FI (en entrée)'!B:AH,27,0)&amp;" "&amp;VLOOKUP(A2080,'Fichier FI (en entrée)'!B:AH,29,0)</f>
        <v xml:space="preserve">   </v>
      </c>
      <c r="N2080" t="str">
        <f>VLOOKUP(A2080,'Fichier FI (en entrée)'!B:AH,8,0)</f>
        <v>Scolarisé dans le supérieur en France</v>
      </c>
      <c r="O2080" t="b">
        <f>AND(C2080&gt;Synthèse!B$8,C2080&lt;Synthèse!B$10,NOT(Y2080))</f>
        <v>0</v>
      </c>
      <c r="Q2080" s="60">
        <f>ROUNDUP(C2080/(Synthèse!$B$4+Synthèse!$B$1)*8,0)</f>
        <v>10</v>
      </c>
      <c r="R2080" s="60">
        <f>IFERROR(VLOOKUP(A2080,'Evaluations (formulaire)'!A:P,6,0)+VLOOKUP(A2080,'Evaluations (formulaire)'!A:P,7,0),0)</f>
        <v>0</v>
      </c>
      <c r="S2080" s="60">
        <f>IFERROR(VLOOKUP(A2080,'Evaluations (formulaire)'!A:P,8,0),0)</f>
        <v>0</v>
      </c>
      <c r="T2080" s="60">
        <f>IF(AND(ISBLANK(P2080),Q2080&lt;=2),Synthèse!$B$41,IF(AND(ISBLANK(P2080),Q2080&gt;=7),Synthèse!$C$41,R2080+S2080))</f>
        <v>4.6296296296296294E-3</v>
      </c>
      <c r="U2080" s="60">
        <f t="shared" si="356"/>
        <v>-99.995370370370367</v>
      </c>
      <c r="V2080" s="60">
        <f t="shared" si="357"/>
        <v>1983</v>
      </c>
      <c r="X2080" s="26">
        <v>435</v>
      </c>
      <c r="Y2080" s="26" t="b">
        <f>IFERROR(VLOOKUP(A2080,'Calculs FA (auto)'!A:O,15,0),FALSE)</f>
        <v>0</v>
      </c>
      <c r="Z2080" s="26">
        <f>IFERROR(VLOOKUP(A2080,'Evaluations (formulaire)'!A:M,9,0),0)</f>
        <v>0</v>
      </c>
      <c r="AA2080" s="135" t="b">
        <v>1</v>
      </c>
      <c r="AB2080" s="135" t="b">
        <v>0</v>
      </c>
      <c r="AC2080" s="135" t="b">
        <f t="shared" si="358"/>
        <v>0</v>
      </c>
      <c r="AD2080" s="135" t="b">
        <f t="shared" si="359"/>
        <v>0</v>
      </c>
      <c r="AE2080" s="135" t="b">
        <f t="shared" si="360"/>
        <v>0</v>
      </c>
      <c r="AF2080" s="135" t="b">
        <f>AND(AC2080,$V2080&lt;=Synthèse!$B$44)</f>
        <v>0</v>
      </c>
      <c r="AG2080" s="135" t="b">
        <f>AND(AD2080,$V2080&lt;=Synthèse!$B$44)</f>
        <v>0</v>
      </c>
      <c r="AH2080" s="135" t="b">
        <f>AND(AE2080,$V2080&lt;=Synthèse!$B$44)</f>
        <v>0</v>
      </c>
      <c r="AI2080" s="137" t="b">
        <v>0</v>
      </c>
      <c r="AJ2080" s="137" t="b">
        <v>1</v>
      </c>
      <c r="AK2080" s="137" t="b">
        <f t="shared" si="361"/>
        <v>0</v>
      </c>
      <c r="AL2080" s="137" t="b">
        <f t="shared" si="362"/>
        <v>0</v>
      </c>
      <c r="AM2080" s="137" t="b">
        <f>AND(AK2080,$V2080&lt;=Synthèse!$B$44)</f>
        <v>0</v>
      </c>
      <c r="AN2080" s="137" t="b">
        <f>AND(AL2080,$V2080&lt;=Synthèse!$B$44)</f>
        <v>0</v>
      </c>
    </row>
    <row r="2081" spans="1:40">
      <c r="A2081" s="17">
        <v>1202231</v>
      </c>
      <c r="B2081" t="str">
        <f ca="1">VLOOKUP(A2081,'Fichier FI (en entrée)'!B:AH,3,0)</f>
        <v>DTCVURSTBI</v>
      </c>
      <c r="C2081">
        <f t="shared" si="353"/>
        <v>410</v>
      </c>
      <c r="D2081">
        <f t="shared" si="363"/>
        <v>14.02</v>
      </c>
      <c r="E2081" s="14" t="str">
        <f>VLOOKUP(A2081,'Fichier FI (en entrée)'!B:AH,2,0)</f>
        <v>EV</v>
      </c>
      <c r="F2081" s="14" t="b">
        <f t="shared" si="354"/>
        <v>1</v>
      </c>
      <c r="G2081" s="14" t="b">
        <f>IFERROR(VLOOKUP(A2081,'Calculs FA (auto)'!A:F,6,0),FALSE)</f>
        <v>1</v>
      </c>
      <c r="H2081" s="14" t="b">
        <f t="shared" si="355"/>
        <v>1</v>
      </c>
      <c r="I2081" s="16">
        <f>IFERROR(VLOOKUP(A2081,'Moyennes FI (en entrée)'!B:N,7,0),"")</f>
        <v>11.02</v>
      </c>
      <c r="J2081" s="16">
        <f>IFERROR(VLOOKUP(VLOOKUP(A2081,'Fichier FI (en entrée)'!B:AH,33,0),Modificateurs!A$2:B$5,2,0),0)</f>
        <v>0</v>
      </c>
      <c r="K2081" s="16">
        <f>IFERROR(VLOOKUP(VLOOKUP(A2081,'Redoub FI (en entrée)'!B:N,7,0),Modificateurs!A$8:B$11,2,0),0)</f>
        <v>0</v>
      </c>
      <c r="L2081" s="16">
        <f>IFERROR(VLOOKUP(M2081,Modificateurs!D$1:E$94,2,0),0)</f>
        <v>3</v>
      </c>
      <c r="M2081" t="str">
        <f>VLOOKUP(A2081,'Fichier FI (en entrée)'!B:AH,16,0)&amp;" "&amp;VLOOKUP(A2081,'Fichier FI (en entrée)'!B:AH,20,0)&amp;" "&amp;VLOOKUP(A2081,'Fichier FI (en entrée)'!B:AH,27,0)&amp;" "&amp;VLOOKUP(A2081,'Fichier FI (en entrée)'!B:AH,29,0)</f>
        <v xml:space="preserve">  Scientifique Informatique et Sciences du numérique</v>
      </c>
      <c r="N2081" t="str">
        <f>VLOOKUP(A2081,'Fichier FI (en entrée)'!B:AH,8,0)</f>
        <v>Scolarisé dans le supérieur en France</v>
      </c>
      <c r="O2081" t="b">
        <f>AND(C2081&gt;Synthèse!B$8,C2081&lt;Synthèse!B$10,NOT(Y2081))</f>
        <v>0</v>
      </c>
      <c r="Q2081" s="60">
        <f>ROUNDUP(C2081/(Synthèse!$B$4+Synthèse!$B$1)*8,0)</f>
        <v>2</v>
      </c>
      <c r="R2081" s="60">
        <f>IFERROR(VLOOKUP(A2081,'Evaluations (formulaire)'!A:P,6,0)+VLOOKUP(A2081,'Evaluations (formulaire)'!A:P,7,0),0)</f>
        <v>0</v>
      </c>
      <c r="S2081" s="60">
        <f>IFERROR(VLOOKUP(A2081,'Evaluations (formulaire)'!A:P,8,0),0)</f>
        <v>0</v>
      </c>
      <c r="T2081" s="60">
        <f>IF(AND(ISBLANK(P2081),Q2081&lt;=2),Synthèse!$B$41,IF(AND(ISBLANK(P2081),Q2081&gt;=7),Synthèse!$C$41,R2081+S2081))</f>
        <v>4.6511627906976744E-3</v>
      </c>
      <c r="U2081" s="60">
        <f t="shared" si="356"/>
        <v>14.024651162790697</v>
      </c>
      <c r="V2081" s="60">
        <f t="shared" si="357"/>
        <v>410</v>
      </c>
      <c r="X2081" s="26">
        <v>775</v>
      </c>
      <c r="Y2081" s="26" t="b">
        <f>IFERROR(VLOOKUP(A2081,'Calculs FA (auto)'!A:O,15,0),FALSE)</f>
        <v>0</v>
      </c>
      <c r="Z2081" s="26">
        <f>IFERROR(VLOOKUP(A2081,'Evaluations (formulaire)'!A:M,9,0),0)</f>
        <v>0</v>
      </c>
      <c r="AA2081" s="135" t="b">
        <v>0</v>
      </c>
      <c r="AB2081" s="135" t="b">
        <v>0</v>
      </c>
      <c r="AC2081" s="135" t="b">
        <f t="shared" si="358"/>
        <v>0</v>
      </c>
      <c r="AD2081" s="135" t="b">
        <f t="shared" si="359"/>
        <v>0</v>
      </c>
      <c r="AE2081" s="135" t="b">
        <f t="shared" si="360"/>
        <v>1</v>
      </c>
      <c r="AF2081" s="135" t="b">
        <f>AND(AC2081,$V2081&lt;=Synthèse!$B$44)</f>
        <v>0</v>
      </c>
      <c r="AG2081" s="135" t="b">
        <f>AND(AD2081,$V2081&lt;=Synthèse!$B$44)</f>
        <v>0</v>
      </c>
      <c r="AH2081" s="135" t="b">
        <f>AND(AE2081,$V2081&lt;=Synthèse!$B$44)</f>
        <v>1</v>
      </c>
      <c r="AI2081" s="137" t="b">
        <v>0</v>
      </c>
      <c r="AJ2081" s="137" t="b">
        <v>0</v>
      </c>
      <c r="AK2081" s="137" t="b">
        <f t="shared" si="361"/>
        <v>0</v>
      </c>
      <c r="AL2081" s="137" t="b">
        <f t="shared" si="362"/>
        <v>0</v>
      </c>
      <c r="AM2081" s="137" t="b">
        <f>AND(AK2081,$V2081&lt;=Synthèse!$B$44)</f>
        <v>0</v>
      </c>
      <c r="AN2081" s="137" t="b">
        <f>AND(AL2081,$V2081&lt;=Synthèse!$B$44)</f>
        <v>0</v>
      </c>
    </row>
    <row r="2082" spans="1:40">
      <c r="A2082" s="17">
        <v>1202286</v>
      </c>
      <c r="B2082" t="str">
        <f ca="1">VLOOKUP(A2082,'Fichier FI (en entrée)'!B:AH,3,0)</f>
        <v>GWMGYXZDGQ</v>
      </c>
      <c r="C2082">
        <f t="shared" si="353"/>
        <v>1652</v>
      </c>
      <c r="D2082">
        <f t="shared" si="363"/>
        <v>-4.0599999999999996</v>
      </c>
      <c r="E2082" s="14" t="str">
        <f>VLOOKUP(A2082,'Fichier FI (en entrée)'!B:AH,2,0)</f>
        <v>EV</v>
      </c>
      <c r="F2082" s="14" t="b">
        <f t="shared" si="354"/>
        <v>1</v>
      </c>
      <c r="G2082" s="14" t="b">
        <f>IFERROR(VLOOKUP(A2082,'Calculs FA (auto)'!A:F,6,0),FALSE)</f>
        <v>0</v>
      </c>
      <c r="H2082" s="14" t="b">
        <f t="shared" si="355"/>
        <v>0</v>
      </c>
      <c r="I2082" s="16">
        <f>IFERROR(VLOOKUP(A2082,'Moyennes FI (en entrée)'!B:N,7,0),"")</f>
        <v>7.94</v>
      </c>
      <c r="J2082" s="16">
        <f>IFERROR(VLOOKUP(VLOOKUP(A2082,'Fichier FI (en entrée)'!B:AH,33,0),Modificateurs!A$2:B$5,2,0),0)</f>
        <v>0</v>
      </c>
      <c r="K2082" s="16">
        <f>IFERROR(VLOOKUP(VLOOKUP(A2082,'Redoub FI (en entrée)'!B:N,7,0),Modificateurs!A$8:B$11,2,0),0)</f>
        <v>0</v>
      </c>
      <c r="L2082" s="16">
        <f>IFERROR(VLOOKUP(M2082,Modificateurs!D$1:E$94,2,0),0)</f>
        <v>-12</v>
      </c>
      <c r="M2082" t="str">
        <f>VLOOKUP(A2082,'Fichier FI (en entrée)'!B:AH,16,0)&amp;" "&amp;VLOOKUP(A2082,'Fichier FI (en entrée)'!B:AH,20,0)&amp;" "&amp;VLOOKUP(A2082,'Fichier FI (en entrée)'!B:AH,27,0)&amp;" "&amp;VLOOKUP(A2082,'Fichier FI (en entrée)'!B:AH,29,0)</f>
        <v xml:space="preserve">  Sciences et technologies de la gestion Comptabilité et finance d'entreprise</v>
      </c>
      <c r="N2082" t="str">
        <f>VLOOKUP(A2082,'Fichier FI (en entrée)'!B:AH,8,0)</f>
        <v>Scolarisé dans le supérieur en France</v>
      </c>
      <c r="O2082" t="b">
        <f>AND(C2082&gt;Synthèse!B$8,C2082&lt;Synthèse!B$10,NOT(Y2082))</f>
        <v>0</v>
      </c>
      <c r="Q2082" s="60">
        <f>ROUNDUP(C2082/(Synthèse!$B$4+Synthèse!$B$1)*8,0)</f>
        <v>8</v>
      </c>
      <c r="R2082" s="60">
        <f>IFERROR(VLOOKUP(A2082,'Evaluations (formulaire)'!A:P,6,0)+VLOOKUP(A2082,'Evaluations (formulaire)'!A:P,7,0),0)</f>
        <v>0</v>
      </c>
      <c r="S2082" s="60">
        <f>IFERROR(VLOOKUP(A2082,'Evaluations (formulaire)'!A:P,8,0),0)</f>
        <v>0</v>
      </c>
      <c r="T2082" s="60">
        <f>IF(AND(ISBLANK(P2082),Q2082&lt;=2),Synthèse!$B$41,IF(AND(ISBLANK(P2082),Q2082&gt;=7),Synthèse!$C$41,R2082+S2082))</f>
        <v>4.6296296296296294E-3</v>
      </c>
      <c r="U2082" s="60">
        <f t="shared" si="356"/>
        <v>-4.0553703703703698</v>
      </c>
      <c r="V2082" s="60">
        <f t="shared" si="357"/>
        <v>1652</v>
      </c>
      <c r="X2082" s="26">
        <v>962</v>
      </c>
      <c r="Y2082" s="26" t="b">
        <f>IFERROR(VLOOKUP(A2082,'Calculs FA (auto)'!A:O,15,0),FALSE)</f>
        <v>0</v>
      </c>
      <c r="Z2082" s="26">
        <f>IFERROR(VLOOKUP(A2082,'Evaluations (formulaire)'!A:M,9,0),0)</f>
        <v>0</v>
      </c>
      <c r="AA2082" s="135" t="b">
        <v>1</v>
      </c>
      <c r="AB2082" s="135" t="b">
        <v>0</v>
      </c>
      <c r="AC2082" s="135" t="b">
        <f t="shared" si="358"/>
        <v>1</v>
      </c>
      <c r="AD2082" s="135" t="b">
        <f t="shared" si="359"/>
        <v>0</v>
      </c>
      <c r="AE2082" s="135" t="b">
        <f t="shared" si="360"/>
        <v>0</v>
      </c>
      <c r="AF2082" s="135" t="b">
        <f>AND(AC2082,$V2082&lt;=Synthèse!$B$44)</f>
        <v>0</v>
      </c>
      <c r="AG2082" s="135" t="b">
        <f>AND(AD2082,$V2082&lt;=Synthèse!$B$44)</f>
        <v>0</v>
      </c>
      <c r="AH2082" s="135" t="b">
        <f>AND(AE2082,$V2082&lt;=Synthèse!$B$44)</f>
        <v>0</v>
      </c>
      <c r="AI2082" s="137" t="b">
        <v>0</v>
      </c>
      <c r="AJ2082" s="137" t="b">
        <v>1</v>
      </c>
      <c r="AK2082" s="137" t="b">
        <f t="shared" si="361"/>
        <v>0</v>
      </c>
      <c r="AL2082" s="137" t="b">
        <f t="shared" si="362"/>
        <v>1</v>
      </c>
      <c r="AM2082" s="137" t="b">
        <f>AND(AK2082,$V2082&lt;=Synthèse!$B$44)</f>
        <v>0</v>
      </c>
      <c r="AN2082" s="137" t="b">
        <f>AND(AL2082,$V2082&lt;=Synthèse!$B$44)</f>
        <v>0</v>
      </c>
    </row>
    <row r="2083" spans="1:40">
      <c r="A2083" s="17">
        <v>1202625</v>
      </c>
      <c r="B2083" t="str">
        <f ca="1">VLOOKUP(A2083,'Fichier FI (en entrée)'!B:AH,3,0)</f>
        <v>VRCQHOGLIJ</v>
      </c>
      <c r="C2083">
        <f t="shared" si="353"/>
        <v>989</v>
      </c>
      <c r="D2083">
        <f t="shared" si="363"/>
        <v>10.39</v>
      </c>
      <c r="E2083" s="14" t="str">
        <f>VLOOKUP(A2083,'Fichier FI (en entrée)'!B:AH,2,0)</f>
        <v>EV</v>
      </c>
      <c r="F2083" s="14" t="b">
        <f t="shared" si="354"/>
        <v>1</v>
      </c>
      <c r="G2083" s="14" t="b">
        <f>IFERROR(VLOOKUP(A2083,'Calculs FA (auto)'!A:F,6,0),FALSE)</f>
        <v>1</v>
      </c>
      <c r="H2083" s="14" t="b">
        <f t="shared" si="355"/>
        <v>1</v>
      </c>
      <c r="I2083" s="16">
        <f>IFERROR(VLOOKUP(A2083,'Moyennes FI (en entrée)'!B:N,7,0),"")</f>
        <v>9.39</v>
      </c>
      <c r="J2083" s="16">
        <f>IFERROR(VLOOKUP(VLOOKUP(A2083,'Fichier FI (en entrée)'!B:AH,33,0),Modificateurs!A$2:B$5,2,0),0)</f>
        <v>0</v>
      </c>
      <c r="K2083" s="16">
        <f>IFERROR(VLOOKUP(VLOOKUP(A2083,'Redoub FI (en entrée)'!B:N,7,0),Modificateurs!A$8:B$11,2,0),0)</f>
        <v>0</v>
      </c>
      <c r="L2083" s="16">
        <f>IFERROR(VLOOKUP(M2083,Modificateurs!D$1:E$94,2,0),0)</f>
        <v>1</v>
      </c>
      <c r="M2083" t="str">
        <f>VLOOKUP(A2083,'Fichier FI (en entrée)'!B:AH,16,0)&amp;" "&amp;VLOOKUP(A2083,'Fichier FI (en entrée)'!B:AH,20,0)&amp;" "&amp;VLOOKUP(A2083,'Fichier FI (en entrée)'!B:AH,27,0)&amp;" "&amp;VLOOKUP(A2083,'Fichier FI (en entrée)'!B:AH,29,0)</f>
        <v xml:space="preserve">  Scientifique Pas de spécialité (S.I)</v>
      </c>
      <c r="N2083" t="str">
        <f>VLOOKUP(A2083,'Fichier FI (en entrée)'!B:AH,8,0)</f>
        <v>Non scolarisé</v>
      </c>
      <c r="O2083" t="b">
        <f>AND(C2083&gt;Synthèse!B$8,C2083&lt;Synthèse!B$10,NOT(Y2083))</f>
        <v>0</v>
      </c>
      <c r="Q2083" s="60">
        <f>ROUNDUP(C2083/(Synthèse!$B$4+Synthèse!$B$1)*8,0)</f>
        <v>5</v>
      </c>
      <c r="R2083" s="60">
        <f>IFERROR(VLOOKUP(A2083,'Evaluations (formulaire)'!A:P,6,0)+VLOOKUP(A2083,'Evaluations (formulaire)'!A:P,7,0),0)</f>
        <v>0</v>
      </c>
      <c r="S2083" s="60">
        <f>IFERROR(VLOOKUP(A2083,'Evaluations (formulaire)'!A:P,8,0),0)</f>
        <v>0</v>
      </c>
      <c r="T2083" s="60">
        <f>IF(AND(ISBLANK(P2083),Q2083&lt;=2),Synthèse!$B$41,IF(AND(ISBLANK(P2083),Q2083&gt;=7),Synthèse!$C$41,R2083+S2083))</f>
        <v>0</v>
      </c>
      <c r="U2083" s="60">
        <f t="shared" si="356"/>
        <v>10.39</v>
      </c>
      <c r="V2083" s="60">
        <f t="shared" si="357"/>
        <v>989</v>
      </c>
      <c r="X2083" s="26">
        <v>1234</v>
      </c>
      <c r="Y2083" s="26" t="b">
        <f>IFERROR(VLOOKUP(A2083,'Calculs FA (auto)'!A:O,15,0),FALSE)</f>
        <v>1</v>
      </c>
      <c r="Z2083" s="26">
        <f>IFERROR(VLOOKUP(A2083,'Evaluations (formulaire)'!A:M,9,0),0)</f>
        <v>0</v>
      </c>
      <c r="AA2083" s="135" t="b">
        <v>0</v>
      </c>
      <c r="AB2083" s="135" t="b">
        <v>1</v>
      </c>
      <c r="AC2083" s="135" t="b">
        <f t="shared" si="358"/>
        <v>0</v>
      </c>
      <c r="AD2083" s="135" t="b">
        <f t="shared" si="359"/>
        <v>1</v>
      </c>
      <c r="AE2083" s="135" t="b">
        <f t="shared" si="360"/>
        <v>0</v>
      </c>
      <c r="AF2083" s="135" t="b">
        <f>AND(AC2083,$V2083&lt;=Synthèse!$B$44)</f>
        <v>0</v>
      </c>
      <c r="AG2083" s="135" t="b">
        <f>AND(AD2083,$V2083&lt;=Synthèse!$B$44)</f>
        <v>0</v>
      </c>
      <c r="AH2083" s="135" t="b">
        <f>AND(AE2083,$V2083&lt;=Synthèse!$B$44)</f>
        <v>0</v>
      </c>
      <c r="AI2083" s="137" t="b">
        <v>1</v>
      </c>
      <c r="AJ2083" s="137" t="b">
        <v>0</v>
      </c>
      <c r="AK2083" s="137" t="b">
        <f t="shared" si="361"/>
        <v>1</v>
      </c>
      <c r="AL2083" s="137" t="b">
        <f t="shared" si="362"/>
        <v>0</v>
      </c>
      <c r="AM2083" s="137" t="b">
        <f>AND(AK2083,$V2083&lt;=Synthèse!$B$44)</f>
        <v>0</v>
      </c>
      <c r="AN2083" s="137" t="b">
        <f>AND(AL2083,$V2083&lt;=Synthèse!$B$44)</f>
        <v>0</v>
      </c>
    </row>
    <row r="2084" spans="1:40">
      <c r="A2084" s="17">
        <v>1202813</v>
      </c>
      <c r="B2084" t="str">
        <f ca="1">VLOOKUP(A2084,'Fichier FI (en entrée)'!B:AH,3,0)</f>
        <v>BITEKVKPVV</v>
      </c>
      <c r="C2084">
        <f t="shared" si="353"/>
        <v>2097</v>
      </c>
      <c r="D2084">
        <f t="shared" si="363"/>
        <v>-100</v>
      </c>
      <c r="E2084" s="14" t="str">
        <f>VLOOKUP(A2084,'Fichier FI (en entrée)'!B:AH,2,0)</f>
        <v>ENV</v>
      </c>
      <c r="F2084" s="14" t="b">
        <f t="shared" si="354"/>
        <v>0</v>
      </c>
      <c r="G2084" s="14" t="b">
        <f>IFERROR(VLOOKUP(A2084,'Calculs FA (auto)'!A:F,6,0),FALSE)</f>
        <v>0</v>
      </c>
      <c r="H2084" s="14" t="b">
        <f t="shared" si="355"/>
        <v>0</v>
      </c>
      <c r="I2084" s="16" t="str">
        <f>IFERROR(VLOOKUP(A2084,'Moyennes FI (en entrée)'!B:N,7,0),"")</f>
        <v/>
      </c>
      <c r="J2084" s="16">
        <f>IFERROR(VLOOKUP(VLOOKUP(A2084,'Fichier FI (en entrée)'!B:AH,33,0),Modificateurs!A$2:B$5,2,0),0)</f>
        <v>0</v>
      </c>
      <c r="K2084" s="16">
        <f>IFERROR(VLOOKUP(VLOOKUP(A2084,'Redoub FI (en entrée)'!B:N,7,0),Modificateurs!A$8:B$11,2,0),0)</f>
        <v>0</v>
      </c>
      <c r="L2084" s="16">
        <f>IFERROR(VLOOKUP(M2084,Modificateurs!D$1:E$94,2,0),0)</f>
        <v>-12</v>
      </c>
      <c r="M2084" t="str">
        <f>VLOOKUP(A2084,'Fichier FI (en entrée)'!B:AH,16,0)&amp;" "&amp;VLOOKUP(A2084,'Fichier FI (en entrée)'!B:AH,20,0)&amp;" "&amp;VLOOKUP(A2084,'Fichier FI (en entrée)'!B:AH,27,0)&amp;" "&amp;VLOOKUP(A2084,'Fichier FI (en entrée)'!B:AH,29,0)</f>
        <v xml:space="preserve">  Sciences et technologies de la santé et du social </v>
      </c>
      <c r="N2084" t="str">
        <f>VLOOKUP(A2084,'Fichier FI (en entrée)'!B:AH,8,0)</f>
        <v>Non scolarisé</v>
      </c>
      <c r="O2084" t="b">
        <f>AND(C2084&gt;Synthèse!B$8,C2084&lt;Synthèse!B$10,NOT(Y2084))</f>
        <v>0</v>
      </c>
      <c r="Q2084" s="60">
        <f>ROUNDUP(C2084/(Synthèse!$B$4+Synthèse!$B$1)*8,0)</f>
        <v>10</v>
      </c>
      <c r="R2084" s="60">
        <f>IFERROR(VLOOKUP(A2084,'Evaluations (formulaire)'!A:P,6,0)+VLOOKUP(A2084,'Evaluations (formulaire)'!A:P,7,0),0)</f>
        <v>0</v>
      </c>
      <c r="S2084" s="60">
        <f>IFERROR(VLOOKUP(A2084,'Evaluations (formulaire)'!A:P,8,0),0)</f>
        <v>0</v>
      </c>
      <c r="T2084" s="60">
        <f>IF(AND(ISBLANK(P2084),Q2084&lt;=2),Synthèse!$B$41,IF(AND(ISBLANK(P2084),Q2084&gt;=7),Synthèse!$C$41,R2084+S2084))</f>
        <v>4.6296296296296294E-3</v>
      </c>
      <c r="U2084" s="60">
        <f t="shared" si="356"/>
        <v>-99.995370370370367</v>
      </c>
      <c r="V2084" s="60">
        <f t="shared" si="357"/>
        <v>1983</v>
      </c>
      <c r="X2084" s="26">
        <v>253</v>
      </c>
      <c r="Y2084" s="26" t="b">
        <f>IFERROR(VLOOKUP(A2084,'Calculs FA (auto)'!A:O,15,0),FALSE)</f>
        <v>0</v>
      </c>
      <c r="Z2084" s="26">
        <f>IFERROR(VLOOKUP(A2084,'Evaluations (formulaire)'!A:M,9,0),0)</f>
        <v>0</v>
      </c>
      <c r="AA2084" s="135" t="b">
        <v>1</v>
      </c>
      <c r="AB2084" s="135" t="b">
        <v>0</v>
      </c>
      <c r="AC2084" s="135" t="b">
        <f t="shared" si="358"/>
        <v>0</v>
      </c>
      <c r="AD2084" s="135" t="b">
        <f t="shared" si="359"/>
        <v>0</v>
      </c>
      <c r="AE2084" s="135" t="b">
        <f t="shared" si="360"/>
        <v>0</v>
      </c>
      <c r="AF2084" s="135" t="b">
        <f>AND(AC2084,$V2084&lt;=Synthèse!$B$44)</f>
        <v>0</v>
      </c>
      <c r="AG2084" s="135" t="b">
        <f>AND(AD2084,$V2084&lt;=Synthèse!$B$44)</f>
        <v>0</v>
      </c>
      <c r="AH2084" s="135" t="b">
        <f>AND(AE2084,$V2084&lt;=Synthèse!$B$44)</f>
        <v>0</v>
      </c>
      <c r="AI2084" s="137" t="b">
        <v>0</v>
      </c>
      <c r="AJ2084" s="137" t="b">
        <v>1</v>
      </c>
      <c r="AK2084" s="137" t="b">
        <f t="shared" si="361"/>
        <v>0</v>
      </c>
      <c r="AL2084" s="137" t="b">
        <f t="shared" si="362"/>
        <v>0</v>
      </c>
      <c r="AM2084" s="137" t="b">
        <f>AND(AK2084,$V2084&lt;=Synthèse!$B$44)</f>
        <v>0</v>
      </c>
      <c r="AN2084" s="137" t="b">
        <f>AND(AL2084,$V2084&lt;=Synthèse!$B$44)</f>
        <v>0</v>
      </c>
    </row>
    <row r="2085" spans="1:40">
      <c r="A2085" s="17">
        <v>1203145</v>
      </c>
      <c r="B2085" t="str">
        <f ca="1">VLOOKUP(A2085,'Fichier FI (en entrée)'!B:AH,3,0)</f>
        <v>ZBSKCQJJCG</v>
      </c>
      <c r="C2085">
        <f t="shared" si="353"/>
        <v>687</v>
      </c>
      <c r="D2085">
        <f t="shared" si="363"/>
        <v>12.29</v>
      </c>
      <c r="E2085" s="14" t="str">
        <f>VLOOKUP(A2085,'Fichier FI (en entrée)'!B:AH,2,0)</f>
        <v>EV</v>
      </c>
      <c r="F2085" s="14" t="b">
        <f t="shared" si="354"/>
        <v>1</v>
      </c>
      <c r="G2085" s="14" t="b">
        <f>IFERROR(VLOOKUP(A2085,'Calculs FA (auto)'!A:F,6,0),FALSE)</f>
        <v>0</v>
      </c>
      <c r="H2085" s="14" t="b">
        <f t="shared" si="355"/>
        <v>0</v>
      </c>
      <c r="I2085" s="16">
        <f>IFERROR(VLOOKUP(A2085,'Moyennes FI (en entrée)'!B:N,7,0),"")</f>
        <v>11.29</v>
      </c>
      <c r="J2085" s="16">
        <f>IFERROR(VLOOKUP(VLOOKUP(A2085,'Fichier FI (en entrée)'!B:AH,33,0),Modificateurs!A$2:B$5,2,0),0)</f>
        <v>0</v>
      </c>
      <c r="K2085" s="16">
        <f>IFERROR(VLOOKUP(VLOOKUP(A2085,'Redoub FI (en entrée)'!B:N,7,0),Modificateurs!A$8:B$11,2,0),0)</f>
        <v>0</v>
      </c>
      <c r="L2085" s="16">
        <f>IFERROR(VLOOKUP(M2085,Modificateurs!D$1:E$94,2,0),0)</f>
        <v>1</v>
      </c>
      <c r="M2085" t="str">
        <f>VLOOKUP(A2085,'Fichier FI (en entrée)'!B:AH,16,0)&amp;" "&amp;VLOOKUP(A2085,'Fichier FI (en entrée)'!B:AH,20,0)&amp;" "&amp;VLOOKUP(A2085,'Fichier FI (en entrée)'!B:AH,27,0)&amp;" "&amp;VLOOKUP(A2085,'Fichier FI (en entrée)'!B:AH,29,0)</f>
        <v xml:space="preserve">  Scientifique Sciences de la vie et de la terre</v>
      </c>
      <c r="N2085" t="str">
        <f>VLOOKUP(A2085,'Fichier FI (en entrée)'!B:AH,8,0)</f>
        <v>Scolarisé dans le supérieur en France</v>
      </c>
      <c r="O2085" t="b">
        <f>AND(C2085&gt;Synthèse!B$8,C2085&lt;Synthèse!B$10,NOT(Y2085))</f>
        <v>1</v>
      </c>
      <c r="Q2085" s="60">
        <f>ROUNDUP(C2085/(Synthèse!$B$4+Synthèse!$B$1)*8,0)</f>
        <v>4</v>
      </c>
      <c r="R2085" s="60">
        <f>IFERROR(VLOOKUP(A2085,'Evaluations (formulaire)'!A:P,6,0)+VLOOKUP(A2085,'Evaluations (formulaire)'!A:P,7,0),0)</f>
        <v>0</v>
      </c>
      <c r="S2085" s="60">
        <f>IFERROR(VLOOKUP(A2085,'Evaluations (formulaire)'!A:P,8,0),0)</f>
        <v>0</v>
      </c>
      <c r="T2085" s="60">
        <f>IF(AND(ISBLANK(P2085),Q2085&lt;=2),Synthèse!$B$41,IF(AND(ISBLANK(P2085),Q2085&gt;=7),Synthèse!$C$41,R2085+S2085))</f>
        <v>0</v>
      </c>
      <c r="U2085" s="60">
        <f t="shared" si="356"/>
        <v>12.29</v>
      </c>
      <c r="V2085" s="60">
        <f t="shared" si="357"/>
        <v>687</v>
      </c>
      <c r="X2085" s="26">
        <v>1762</v>
      </c>
      <c r="Y2085" s="26" t="b">
        <f>IFERROR(VLOOKUP(A2085,'Calculs FA (auto)'!A:O,15,0),FALSE)</f>
        <v>0</v>
      </c>
      <c r="Z2085" s="26">
        <f>IFERROR(VLOOKUP(A2085,'Evaluations (formulaire)'!A:M,9,0),0)</f>
        <v>0</v>
      </c>
      <c r="AA2085" s="135" t="b">
        <v>0</v>
      </c>
      <c r="AB2085" s="135" t="b">
        <v>1</v>
      </c>
      <c r="AC2085" s="135" t="b">
        <f t="shared" si="358"/>
        <v>0</v>
      </c>
      <c r="AD2085" s="135" t="b">
        <f t="shared" si="359"/>
        <v>1</v>
      </c>
      <c r="AE2085" s="135" t="b">
        <f t="shared" si="360"/>
        <v>0</v>
      </c>
      <c r="AF2085" s="135" t="b">
        <f>AND(AC2085,$V2085&lt;=Synthèse!$B$44)</f>
        <v>0</v>
      </c>
      <c r="AG2085" s="135" t="b">
        <f>AND(AD2085,$V2085&lt;=Synthèse!$B$44)</f>
        <v>0</v>
      </c>
      <c r="AH2085" s="135" t="b">
        <f>AND(AE2085,$V2085&lt;=Synthèse!$B$44)</f>
        <v>0</v>
      </c>
      <c r="AI2085" s="137" t="b">
        <v>0</v>
      </c>
      <c r="AJ2085" s="137" t="b">
        <v>0</v>
      </c>
      <c r="AK2085" s="137" t="b">
        <f t="shared" si="361"/>
        <v>0</v>
      </c>
      <c r="AL2085" s="137" t="b">
        <f t="shared" si="362"/>
        <v>0</v>
      </c>
      <c r="AM2085" s="137" t="b">
        <f>AND(AK2085,$V2085&lt;=Synthèse!$B$44)</f>
        <v>0</v>
      </c>
      <c r="AN2085" s="137" t="b">
        <f>AND(AL2085,$V2085&lt;=Synthèse!$B$44)</f>
        <v>0</v>
      </c>
    </row>
    <row r="2086" spans="1:40">
      <c r="A2086" s="17">
        <v>1203419</v>
      </c>
      <c r="B2086" t="str">
        <f ca="1">VLOOKUP(A2086,'Fichier FI (en entrée)'!B:AH,3,0)</f>
        <v>NDBYFSLKUK</v>
      </c>
      <c r="C2086">
        <f t="shared" si="353"/>
        <v>2097</v>
      </c>
      <c r="D2086">
        <f t="shared" si="363"/>
        <v>-100</v>
      </c>
      <c r="E2086" s="14" t="str">
        <f>VLOOKUP(A2086,'Fichier FI (en entrée)'!B:AH,2,0)</f>
        <v>ENV</v>
      </c>
      <c r="F2086" s="14" t="b">
        <f t="shared" si="354"/>
        <v>0</v>
      </c>
      <c r="G2086" s="14" t="b">
        <f>IFERROR(VLOOKUP(A2086,'Calculs FA (auto)'!A:F,6,0),FALSE)</f>
        <v>0</v>
      </c>
      <c r="H2086" s="14" t="b">
        <f t="shared" si="355"/>
        <v>0</v>
      </c>
      <c r="I2086" s="16" t="str">
        <f>IFERROR(VLOOKUP(A2086,'Moyennes FI (en entrée)'!B:N,7,0),"")</f>
        <v/>
      </c>
      <c r="J2086" s="16">
        <f>IFERROR(VLOOKUP(VLOOKUP(A2086,'Fichier FI (en entrée)'!B:AH,33,0),Modificateurs!A$2:B$5,2,0),0)</f>
        <v>0</v>
      </c>
      <c r="K2086" s="16">
        <f>IFERROR(VLOOKUP(VLOOKUP(A2086,'Redoub FI (en entrée)'!B:N,7,0),Modificateurs!A$8:B$11,2,0),0)</f>
        <v>0</v>
      </c>
      <c r="L2086" s="16">
        <f>IFERROR(VLOOKUP(M2086,Modificateurs!D$1:E$94,2,0),0)</f>
        <v>0</v>
      </c>
      <c r="M2086" t="str">
        <f>VLOOKUP(A2086,'Fichier FI (en entrée)'!B:AH,16,0)&amp;" "&amp;VLOOKUP(A2086,'Fichier FI (en entrée)'!B:AH,20,0)&amp;" "&amp;VLOOKUP(A2086,'Fichier FI (en entrée)'!B:AH,27,0)&amp;" "&amp;VLOOKUP(A2086,'Fichier FI (en entrée)'!B:AH,29,0)</f>
        <v xml:space="preserve">   </v>
      </c>
      <c r="N2086" t="str">
        <f>VLOOKUP(A2086,'Fichier FI (en entrée)'!B:AH,8,0)</f>
        <v>Non scolarisé</v>
      </c>
      <c r="O2086" t="b">
        <f>AND(C2086&gt;Synthèse!B$8,C2086&lt;Synthèse!B$10,NOT(Y2086))</f>
        <v>0</v>
      </c>
      <c r="Q2086" s="60">
        <f>ROUNDUP(C2086/(Synthèse!$B$4+Synthèse!$B$1)*8,0)</f>
        <v>10</v>
      </c>
      <c r="R2086" s="60">
        <f>IFERROR(VLOOKUP(A2086,'Evaluations (formulaire)'!A:P,6,0)+VLOOKUP(A2086,'Evaluations (formulaire)'!A:P,7,0),0)</f>
        <v>0</v>
      </c>
      <c r="S2086" s="60">
        <f>IFERROR(VLOOKUP(A2086,'Evaluations (formulaire)'!A:P,8,0),0)</f>
        <v>0</v>
      </c>
      <c r="T2086" s="60">
        <f>IF(AND(ISBLANK(P2086),Q2086&lt;=2),Synthèse!$B$41,IF(AND(ISBLANK(P2086),Q2086&gt;=7),Synthèse!$C$41,R2086+S2086))</f>
        <v>4.6296296296296294E-3</v>
      </c>
      <c r="U2086" s="60">
        <f t="shared" si="356"/>
        <v>-99.995370370370367</v>
      </c>
      <c r="V2086" s="60">
        <f t="shared" si="357"/>
        <v>1983</v>
      </c>
      <c r="X2086" s="26">
        <v>1279</v>
      </c>
      <c r="Y2086" s="26" t="b">
        <f>IFERROR(VLOOKUP(A2086,'Calculs FA (auto)'!A:O,15,0),FALSE)</f>
        <v>0</v>
      </c>
      <c r="Z2086" s="26">
        <f>IFERROR(VLOOKUP(A2086,'Evaluations (formulaire)'!A:M,9,0),0)</f>
        <v>0</v>
      </c>
      <c r="AA2086" s="135" t="b">
        <v>1</v>
      </c>
      <c r="AB2086" s="135" t="b">
        <v>0</v>
      </c>
      <c r="AC2086" s="135" t="b">
        <f t="shared" si="358"/>
        <v>0</v>
      </c>
      <c r="AD2086" s="135" t="b">
        <f t="shared" si="359"/>
        <v>0</v>
      </c>
      <c r="AE2086" s="135" t="b">
        <f t="shared" si="360"/>
        <v>0</v>
      </c>
      <c r="AF2086" s="135" t="b">
        <f>AND(AC2086,$V2086&lt;=Synthèse!$B$44)</f>
        <v>0</v>
      </c>
      <c r="AG2086" s="135" t="b">
        <f>AND(AD2086,$V2086&lt;=Synthèse!$B$44)</f>
        <v>0</v>
      </c>
      <c r="AH2086" s="135" t="b">
        <f>AND(AE2086,$V2086&lt;=Synthèse!$B$44)</f>
        <v>0</v>
      </c>
      <c r="AI2086" s="137" t="b">
        <v>0</v>
      </c>
      <c r="AJ2086" s="137" t="b">
        <v>1</v>
      </c>
      <c r="AK2086" s="137" t="b">
        <f t="shared" si="361"/>
        <v>0</v>
      </c>
      <c r="AL2086" s="137" t="b">
        <f t="shared" si="362"/>
        <v>0</v>
      </c>
      <c r="AM2086" s="137" t="b">
        <f>AND(AK2086,$V2086&lt;=Synthèse!$B$44)</f>
        <v>0</v>
      </c>
      <c r="AN2086" s="137" t="b">
        <f>AND(AL2086,$V2086&lt;=Synthèse!$B$44)</f>
        <v>0</v>
      </c>
    </row>
    <row r="2087" spans="1:40">
      <c r="A2087" s="17">
        <v>1203708</v>
      </c>
      <c r="B2087" t="str">
        <f ca="1">VLOOKUP(A2087,'Fichier FI (en entrée)'!B:AH,3,0)</f>
        <v>YHAYHZUADI</v>
      </c>
      <c r="C2087">
        <f t="shared" si="353"/>
        <v>2097</v>
      </c>
      <c r="D2087">
        <f t="shared" si="363"/>
        <v>-100</v>
      </c>
      <c r="E2087" s="14" t="str">
        <f>VLOOKUP(A2087,'Fichier FI (en entrée)'!B:AH,2,0)</f>
        <v>ENV</v>
      </c>
      <c r="F2087" s="14" t="b">
        <f t="shared" si="354"/>
        <v>0</v>
      </c>
      <c r="G2087" s="14" t="b">
        <f>IFERROR(VLOOKUP(A2087,'Calculs FA (auto)'!A:F,6,0),FALSE)</f>
        <v>0</v>
      </c>
      <c r="H2087" s="14" t="b">
        <f t="shared" si="355"/>
        <v>0</v>
      </c>
      <c r="I2087" s="16" t="str">
        <f>IFERROR(VLOOKUP(A2087,'Moyennes FI (en entrée)'!B:N,7,0),"")</f>
        <v/>
      </c>
      <c r="J2087" s="16">
        <f>IFERROR(VLOOKUP(VLOOKUP(A2087,'Fichier FI (en entrée)'!B:AH,33,0),Modificateurs!A$2:B$5,2,0),0)</f>
        <v>0</v>
      </c>
      <c r="K2087" s="16">
        <f>IFERROR(VLOOKUP(VLOOKUP(A2087,'Redoub FI (en entrée)'!B:N,7,0),Modificateurs!A$8:B$11,2,0),0)</f>
        <v>0</v>
      </c>
      <c r="L2087" s="16">
        <f>IFERROR(VLOOKUP(M2087,Modificateurs!D$1:E$94,2,0),0)</f>
        <v>2</v>
      </c>
      <c r="M2087" t="str">
        <f>VLOOKUP(A2087,'Fichier FI (en entrée)'!B:AH,16,0)&amp;" "&amp;VLOOKUP(A2087,'Fichier FI (en entrée)'!B:AH,20,0)&amp;" "&amp;VLOOKUP(A2087,'Fichier FI (en entrée)'!B:AH,27,0)&amp;" "&amp;VLOOKUP(A2087,'Fichier FI (en entrée)'!B:AH,29,0)</f>
        <v xml:space="preserve">  Sciences et Technologies de l'Industrie et du Développement Durable Système informatique et numérique</v>
      </c>
      <c r="N2087" t="str">
        <f>VLOOKUP(A2087,'Fichier FI (en entrée)'!B:AH,8,0)</f>
        <v>Scolarisé dans le supérieur en France</v>
      </c>
      <c r="O2087" t="b">
        <f>AND(C2087&gt;Synthèse!B$8,C2087&lt;Synthèse!B$10,NOT(Y2087))</f>
        <v>0</v>
      </c>
      <c r="Q2087" s="60">
        <f>ROUNDUP(C2087/(Synthèse!$B$4+Synthèse!$B$1)*8,0)</f>
        <v>10</v>
      </c>
      <c r="R2087" s="60">
        <f>IFERROR(VLOOKUP(A2087,'Evaluations (formulaire)'!A:P,6,0)+VLOOKUP(A2087,'Evaluations (formulaire)'!A:P,7,0),0)</f>
        <v>0</v>
      </c>
      <c r="S2087" s="60">
        <f>IFERROR(VLOOKUP(A2087,'Evaluations (formulaire)'!A:P,8,0),0)</f>
        <v>0</v>
      </c>
      <c r="T2087" s="60">
        <f>IF(AND(ISBLANK(P2087),Q2087&lt;=2),Synthèse!$B$41,IF(AND(ISBLANK(P2087),Q2087&gt;=7),Synthèse!$C$41,R2087+S2087))</f>
        <v>4.6296296296296294E-3</v>
      </c>
      <c r="U2087" s="60">
        <f t="shared" si="356"/>
        <v>-99.995370370370367</v>
      </c>
      <c r="V2087" s="60">
        <f t="shared" si="357"/>
        <v>1983</v>
      </c>
      <c r="X2087" s="26">
        <v>240</v>
      </c>
      <c r="Y2087" s="26" t="b">
        <f>IFERROR(VLOOKUP(A2087,'Calculs FA (auto)'!A:O,15,0),FALSE)</f>
        <v>0</v>
      </c>
      <c r="Z2087" s="26">
        <f>IFERROR(VLOOKUP(A2087,'Evaluations (formulaire)'!A:M,9,0),0)</f>
        <v>0</v>
      </c>
      <c r="AA2087" s="135" t="b">
        <v>1</v>
      </c>
      <c r="AB2087" s="135" t="b">
        <v>0</v>
      </c>
      <c r="AC2087" s="135" t="b">
        <f t="shared" si="358"/>
        <v>0</v>
      </c>
      <c r="AD2087" s="135" t="b">
        <f t="shared" si="359"/>
        <v>0</v>
      </c>
      <c r="AE2087" s="135" t="b">
        <f t="shared" si="360"/>
        <v>0</v>
      </c>
      <c r="AF2087" s="135" t="b">
        <f>AND(AC2087,$V2087&lt;=Synthèse!$B$44)</f>
        <v>0</v>
      </c>
      <c r="AG2087" s="135" t="b">
        <f>AND(AD2087,$V2087&lt;=Synthèse!$B$44)</f>
        <v>0</v>
      </c>
      <c r="AH2087" s="135" t="b">
        <f>AND(AE2087,$V2087&lt;=Synthèse!$B$44)</f>
        <v>0</v>
      </c>
      <c r="AI2087" s="137" t="b">
        <v>0</v>
      </c>
      <c r="AJ2087" s="137" t="b">
        <v>1</v>
      </c>
      <c r="AK2087" s="137" t="b">
        <f t="shared" si="361"/>
        <v>0</v>
      </c>
      <c r="AL2087" s="137" t="b">
        <f t="shared" si="362"/>
        <v>0</v>
      </c>
      <c r="AM2087" s="137" t="b">
        <f>AND(AK2087,$V2087&lt;=Synthèse!$B$44)</f>
        <v>0</v>
      </c>
      <c r="AN2087" s="137" t="b">
        <f>AND(AL2087,$V2087&lt;=Synthèse!$B$44)</f>
        <v>0</v>
      </c>
    </row>
    <row r="2088" spans="1:40">
      <c r="A2088" s="17">
        <v>1204434</v>
      </c>
      <c r="B2088" t="str">
        <f ca="1">VLOOKUP(A2088,'Fichier FI (en entrée)'!B:AH,3,0)</f>
        <v>ELMFRHCKKV</v>
      </c>
      <c r="C2088">
        <f t="shared" si="353"/>
        <v>977</v>
      </c>
      <c r="D2088">
        <f t="shared" si="363"/>
        <v>10.5</v>
      </c>
      <c r="E2088" s="14" t="str">
        <f>VLOOKUP(A2088,'Fichier FI (en entrée)'!B:AH,2,0)</f>
        <v>EV</v>
      </c>
      <c r="F2088" s="14" t="b">
        <f t="shared" si="354"/>
        <v>1</v>
      </c>
      <c r="G2088" s="14" t="b">
        <f>IFERROR(VLOOKUP(A2088,'Calculs FA (auto)'!A:F,6,0),FALSE)</f>
        <v>0</v>
      </c>
      <c r="H2088" s="14" t="b">
        <f t="shared" si="355"/>
        <v>0</v>
      </c>
      <c r="I2088" s="16">
        <f>IFERROR(VLOOKUP(A2088,'Moyennes FI (en entrée)'!B:N,7,0),"")</f>
        <v>9.5</v>
      </c>
      <c r="J2088" s="16">
        <f>IFERROR(VLOOKUP(VLOOKUP(A2088,'Fichier FI (en entrée)'!B:AH,33,0),Modificateurs!A$2:B$5,2,0),0)</f>
        <v>0</v>
      </c>
      <c r="K2088" s="16">
        <f>IFERROR(VLOOKUP(VLOOKUP(A2088,'Redoub FI (en entrée)'!B:N,7,0),Modificateurs!A$8:B$11,2,0),0)</f>
        <v>0</v>
      </c>
      <c r="L2088" s="16">
        <f>IFERROR(VLOOKUP(M2088,Modificateurs!D$1:E$94,2,0),0)</f>
        <v>1</v>
      </c>
      <c r="M2088" t="str">
        <f>VLOOKUP(A2088,'Fichier FI (en entrée)'!B:AH,16,0)&amp;" "&amp;VLOOKUP(A2088,'Fichier FI (en entrée)'!B:AH,20,0)&amp;" "&amp;VLOOKUP(A2088,'Fichier FI (en entrée)'!B:AH,27,0)&amp;" "&amp;VLOOKUP(A2088,'Fichier FI (en entrée)'!B:AH,29,0)</f>
        <v xml:space="preserve">  Scientifique Sciences de la vie et de la terre</v>
      </c>
      <c r="N2088" t="str">
        <f>VLOOKUP(A2088,'Fichier FI (en entrée)'!B:AH,8,0)</f>
        <v>Non scolarisé</v>
      </c>
      <c r="O2088" t="b">
        <f>AND(C2088&gt;Synthèse!B$8,C2088&lt;Synthèse!B$10,NOT(Y2088))</f>
        <v>1</v>
      </c>
      <c r="Q2088" s="60">
        <f>ROUNDUP(C2088/(Synthèse!$B$4+Synthèse!$B$1)*8,0)</f>
        <v>5</v>
      </c>
      <c r="R2088" s="60">
        <f>IFERROR(VLOOKUP(A2088,'Evaluations (formulaire)'!A:P,6,0)+VLOOKUP(A2088,'Evaluations (formulaire)'!A:P,7,0),0)</f>
        <v>0</v>
      </c>
      <c r="S2088" s="60">
        <f>IFERROR(VLOOKUP(A2088,'Evaluations (formulaire)'!A:P,8,0),0)</f>
        <v>0</v>
      </c>
      <c r="T2088" s="60">
        <f>IF(AND(ISBLANK(P2088),Q2088&lt;=2),Synthèse!$B$41,IF(AND(ISBLANK(P2088),Q2088&gt;=7),Synthèse!$C$41,R2088+S2088))</f>
        <v>0</v>
      </c>
      <c r="U2088" s="60">
        <f t="shared" si="356"/>
        <v>10.5</v>
      </c>
      <c r="V2088" s="60">
        <f t="shared" si="357"/>
        <v>977</v>
      </c>
      <c r="X2088" s="26">
        <v>1480</v>
      </c>
      <c r="Y2088" s="26" t="b">
        <f>IFERROR(VLOOKUP(A2088,'Calculs FA (auto)'!A:O,15,0),FALSE)</f>
        <v>0</v>
      </c>
      <c r="Z2088" s="26">
        <f>IFERROR(VLOOKUP(A2088,'Evaluations (formulaire)'!A:M,9,0),0)</f>
        <v>0</v>
      </c>
      <c r="AA2088" s="135" t="b">
        <v>1</v>
      </c>
      <c r="AB2088" s="135" t="b">
        <v>0</v>
      </c>
      <c r="AC2088" s="135" t="b">
        <f t="shared" si="358"/>
        <v>1</v>
      </c>
      <c r="AD2088" s="135" t="b">
        <f t="shared" si="359"/>
        <v>0</v>
      </c>
      <c r="AE2088" s="135" t="b">
        <f t="shared" si="360"/>
        <v>0</v>
      </c>
      <c r="AF2088" s="135" t="b">
        <f>AND(AC2088,$V2088&lt;=Synthèse!$B$44)</f>
        <v>0</v>
      </c>
      <c r="AG2088" s="135" t="b">
        <f>AND(AD2088,$V2088&lt;=Synthèse!$B$44)</f>
        <v>0</v>
      </c>
      <c r="AH2088" s="135" t="b">
        <f>AND(AE2088,$V2088&lt;=Synthèse!$B$44)</f>
        <v>0</v>
      </c>
      <c r="AI2088" s="137" t="b">
        <v>0</v>
      </c>
      <c r="AJ2088" s="137" t="b">
        <v>1</v>
      </c>
      <c r="AK2088" s="137" t="b">
        <f t="shared" si="361"/>
        <v>0</v>
      </c>
      <c r="AL2088" s="137" t="b">
        <f t="shared" si="362"/>
        <v>1</v>
      </c>
      <c r="AM2088" s="137" t="b">
        <f>AND(AK2088,$V2088&lt;=Synthèse!$B$44)</f>
        <v>0</v>
      </c>
      <c r="AN2088" s="137" t="b">
        <f>AND(AL2088,$V2088&lt;=Synthèse!$B$44)</f>
        <v>0</v>
      </c>
    </row>
    <row r="2089" spans="1:40">
      <c r="A2089" s="17">
        <v>1205850</v>
      </c>
      <c r="B2089" t="str">
        <f ca="1">VLOOKUP(A2089,'Fichier FI (en entrée)'!B:AH,3,0)</f>
        <v>XOSNKCECRK</v>
      </c>
      <c r="C2089">
        <f t="shared" si="353"/>
        <v>2097</v>
      </c>
      <c r="D2089">
        <f t="shared" si="363"/>
        <v>-100</v>
      </c>
      <c r="E2089" s="14" t="str">
        <f>VLOOKUP(A2089,'Fichier FI (en entrée)'!B:AH,2,0)</f>
        <v>ENV</v>
      </c>
      <c r="F2089" s="14" t="b">
        <f t="shared" si="354"/>
        <v>0</v>
      </c>
      <c r="G2089" s="14" t="b">
        <f>IFERROR(VLOOKUP(A2089,'Calculs FA (auto)'!A:F,6,0),FALSE)</f>
        <v>0</v>
      </c>
      <c r="H2089" s="14" t="b">
        <f t="shared" si="355"/>
        <v>0</v>
      </c>
      <c r="I2089" s="16" t="str">
        <f>IFERROR(VLOOKUP(A2089,'Moyennes FI (en entrée)'!B:N,7,0),"")</f>
        <v/>
      </c>
      <c r="J2089" s="16">
        <f>IFERROR(VLOOKUP(VLOOKUP(A2089,'Fichier FI (en entrée)'!B:AH,33,0),Modificateurs!A$2:B$5,2,0),0)</f>
        <v>0</v>
      </c>
      <c r="K2089" s="16">
        <f>IFERROR(VLOOKUP(VLOOKUP(A2089,'Redoub FI (en entrée)'!B:N,7,0),Modificateurs!A$8:B$11,2,0),0)</f>
        <v>0</v>
      </c>
      <c r="L2089" s="16">
        <f>IFERROR(VLOOKUP(M2089,Modificateurs!D$1:E$94,2,0),0)</f>
        <v>1</v>
      </c>
      <c r="M2089" t="str">
        <f>VLOOKUP(A2089,'Fichier FI (en entrée)'!B:AH,16,0)&amp;" "&amp;VLOOKUP(A2089,'Fichier FI (en entrée)'!B:AH,20,0)&amp;" "&amp;VLOOKUP(A2089,'Fichier FI (en entrée)'!B:AH,27,0)&amp;" "&amp;VLOOKUP(A2089,'Fichier FI (en entrée)'!B:AH,29,0)</f>
        <v xml:space="preserve">  Scientifique Pas de spécialité (S.I)</v>
      </c>
      <c r="N2089" t="str">
        <f>VLOOKUP(A2089,'Fichier FI (en entrée)'!B:AH,8,0)</f>
        <v>Scolarisé dans le supérieur en France</v>
      </c>
      <c r="O2089" t="b">
        <f>AND(C2089&gt;Synthèse!B$8,C2089&lt;Synthèse!B$10,NOT(Y2089))</f>
        <v>0</v>
      </c>
      <c r="Q2089" s="60">
        <f>ROUNDUP(C2089/(Synthèse!$B$4+Synthèse!$B$1)*8,0)</f>
        <v>10</v>
      </c>
      <c r="R2089" s="60">
        <f>IFERROR(VLOOKUP(A2089,'Evaluations (formulaire)'!A:P,6,0)+VLOOKUP(A2089,'Evaluations (formulaire)'!A:P,7,0),0)</f>
        <v>0</v>
      </c>
      <c r="S2089" s="60">
        <f>IFERROR(VLOOKUP(A2089,'Evaluations (formulaire)'!A:P,8,0),0)</f>
        <v>0</v>
      </c>
      <c r="T2089" s="60">
        <f>IF(AND(ISBLANK(P2089),Q2089&lt;=2),Synthèse!$B$41,IF(AND(ISBLANK(P2089),Q2089&gt;=7),Synthèse!$C$41,R2089+S2089))</f>
        <v>4.6296296296296294E-3</v>
      </c>
      <c r="U2089" s="60">
        <f t="shared" si="356"/>
        <v>-99.995370370370367</v>
      </c>
      <c r="V2089" s="60">
        <f t="shared" si="357"/>
        <v>1983</v>
      </c>
      <c r="X2089" s="26">
        <v>515</v>
      </c>
      <c r="Y2089" s="26" t="b">
        <f>IFERROR(VLOOKUP(A2089,'Calculs FA (auto)'!A:O,15,0),FALSE)</f>
        <v>0</v>
      </c>
      <c r="Z2089" s="26">
        <f>IFERROR(VLOOKUP(A2089,'Evaluations (formulaire)'!A:M,9,0),0)</f>
        <v>0</v>
      </c>
      <c r="AA2089" s="135" t="b">
        <v>0</v>
      </c>
      <c r="AB2089" s="135" t="b">
        <v>0</v>
      </c>
      <c r="AC2089" s="135" t="b">
        <f t="shared" si="358"/>
        <v>0</v>
      </c>
      <c r="AD2089" s="135" t="b">
        <f t="shared" si="359"/>
        <v>0</v>
      </c>
      <c r="AE2089" s="135" t="b">
        <f t="shared" si="360"/>
        <v>0</v>
      </c>
      <c r="AF2089" s="135" t="b">
        <f>AND(AC2089,$V2089&lt;=Synthèse!$B$44)</f>
        <v>0</v>
      </c>
      <c r="AG2089" s="135" t="b">
        <f>AND(AD2089,$V2089&lt;=Synthèse!$B$44)</f>
        <v>0</v>
      </c>
      <c r="AH2089" s="135" t="b">
        <f>AND(AE2089,$V2089&lt;=Synthèse!$B$44)</f>
        <v>0</v>
      </c>
      <c r="AI2089" s="137" t="b">
        <v>0</v>
      </c>
      <c r="AJ2089" s="137" t="b">
        <v>0</v>
      </c>
      <c r="AK2089" s="137" t="b">
        <f t="shared" si="361"/>
        <v>0</v>
      </c>
      <c r="AL2089" s="137" t="b">
        <f t="shared" si="362"/>
        <v>0</v>
      </c>
      <c r="AM2089" s="137" t="b">
        <f>AND(AK2089,$V2089&lt;=Synthèse!$B$44)</f>
        <v>0</v>
      </c>
      <c r="AN2089" s="137" t="b">
        <f>AND(AL2089,$V2089&lt;=Synthèse!$B$44)</f>
        <v>0</v>
      </c>
    </row>
    <row r="2090" spans="1:40">
      <c r="A2090" s="17">
        <v>1205896</v>
      </c>
      <c r="B2090" t="str">
        <f ca="1">VLOOKUP(A2090,'Fichier FI (en entrée)'!B:AH,3,0)</f>
        <v>FVXCOUPLEU</v>
      </c>
      <c r="C2090">
        <f t="shared" si="353"/>
        <v>947</v>
      </c>
      <c r="D2090">
        <f t="shared" si="363"/>
        <v>10.79</v>
      </c>
      <c r="E2090" s="14" t="str">
        <f>VLOOKUP(A2090,'Fichier FI (en entrée)'!B:AH,2,0)</f>
        <v>EV</v>
      </c>
      <c r="F2090" s="14" t="b">
        <f t="shared" si="354"/>
        <v>1</v>
      </c>
      <c r="G2090" s="14" t="b">
        <f>IFERROR(VLOOKUP(A2090,'Calculs FA (auto)'!A:F,6,0),FALSE)</f>
        <v>0</v>
      </c>
      <c r="H2090" s="14" t="b">
        <f t="shared" si="355"/>
        <v>0</v>
      </c>
      <c r="I2090" s="16">
        <f>IFERROR(VLOOKUP(A2090,'Moyennes FI (en entrée)'!B:N,7,0),"")</f>
        <v>9.7899999999999991</v>
      </c>
      <c r="J2090" s="16">
        <f>IFERROR(VLOOKUP(VLOOKUP(A2090,'Fichier FI (en entrée)'!B:AH,33,0),Modificateurs!A$2:B$5,2,0),0)</f>
        <v>0</v>
      </c>
      <c r="K2090" s="16">
        <f>IFERROR(VLOOKUP(VLOOKUP(A2090,'Redoub FI (en entrée)'!B:N,7,0),Modificateurs!A$8:B$11,2,0),0)</f>
        <v>0</v>
      </c>
      <c r="L2090" s="16">
        <f>IFERROR(VLOOKUP(M2090,Modificateurs!D$1:E$94,2,0),0)</f>
        <v>1</v>
      </c>
      <c r="M2090" t="str">
        <f>VLOOKUP(A2090,'Fichier FI (en entrée)'!B:AH,16,0)&amp;" "&amp;VLOOKUP(A2090,'Fichier FI (en entrée)'!B:AH,20,0)&amp;" "&amp;VLOOKUP(A2090,'Fichier FI (en entrée)'!B:AH,27,0)&amp;" "&amp;VLOOKUP(A2090,'Fichier FI (en entrée)'!B:AH,29,0)</f>
        <v xml:space="preserve">  Scientifique Sciences de la vie et de la terre</v>
      </c>
      <c r="N2090" t="str">
        <f>VLOOKUP(A2090,'Fichier FI (en entrée)'!B:AH,8,0)</f>
        <v>Non scolarisé</v>
      </c>
      <c r="O2090" t="b">
        <f>AND(C2090&gt;Synthèse!B$8,C2090&lt;Synthèse!B$10,NOT(Y2090))</f>
        <v>1</v>
      </c>
      <c r="Q2090" s="60">
        <f>ROUNDUP(C2090/(Synthèse!$B$4+Synthèse!$B$1)*8,0)</f>
        <v>5</v>
      </c>
      <c r="R2090" s="60">
        <f>IFERROR(VLOOKUP(A2090,'Evaluations (formulaire)'!A:P,6,0)+VLOOKUP(A2090,'Evaluations (formulaire)'!A:P,7,0),0)</f>
        <v>0</v>
      </c>
      <c r="S2090" s="60">
        <f>IFERROR(VLOOKUP(A2090,'Evaluations (formulaire)'!A:P,8,0),0)</f>
        <v>0</v>
      </c>
      <c r="T2090" s="60">
        <f>IF(AND(ISBLANK(P2090),Q2090&lt;=2),Synthèse!$B$41,IF(AND(ISBLANK(P2090),Q2090&gt;=7),Synthèse!$C$41,R2090+S2090))</f>
        <v>0</v>
      </c>
      <c r="U2090" s="60">
        <f t="shared" si="356"/>
        <v>10.79</v>
      </c>
      <c r="V2090" s="60">
        <f t="shared" si="357"/>
        <v>947</v>
      </c>
      <c r="X2090" s="26">
        <v>1288</v>
      </c>
      <c r="Y2090" s="26" t="b">
        <f>IFERROR(VLOOKUP(A2090,'Calculs FA (auto)'!A:O,15,0),FALSE)</f>
        <v>0</v>
      </c>
      <c r="Z2090" s="26">
        <f>IFERROR(VLOOKUP(A2090,'Evaluations (formulaire)'!A:M,9,0),0)</f>
        <v>0</v>
      </c>
      <c r="AA2090" s="135" t="b">
        <v>0</v>
      </c>
      <c r="AB2090" s="135" t="b">
        <v>0</v>
      </c>
      <c r="AC2090" s="135" t="b">
        <f t="shared" si="358"/>
        <v>0</v>
      </c>
      <c r="AD2090" s="135" t="b">
        <f t="shared" si="359"/>
        <v>0</v>
      </c>
      <c r="AE2090" s="135" t="b">
        <f t="shared" si="360"/>
        <v>1</v>
      </c>
      <c r="AF2090" s="135" t="b">
        <f>AND(AC2090,$V2090&lt;=Synthèse!$B$44)</f>
        <v>0</v>
      </c>
      <c r="AG2090" s="135" t="b">
        <f>AND(AD2090,$V2090&lt;=Synthèse!$B$44)</f>
        <v>0</v>
      </c>
      <c r="AH2090" s="135" t="b">
        <f>AND(AE2090,$V2090&lt;=Synthèse!$B$44)</f>
        <v>0</v>
      </c>
      <c r="AI2090" s="137" t="b">
        <v>0</v>
      </c>
      <c r="AJ2090" s="137" t="b">
        <v>0</v>
      </c>
      <c r="AK2090" s="137" t="b">
        <f t="shared" si="361"/>
        <v>0</v>
      </c>
      <c r="AL2090" s="137" t="b">
        <f t="shared" si="362"/>
        <v>0</v>
      </c>
      <c r="AM2090" s="137" t="b">
        <f>AND(AK2090,$V2090&lt;=Synthèse!$B$44)</f>
        <v>0</v>
      </c>
      <c r="AN2090" s="137" t="b">
        <f>AND(AL2090,$V2090&lt;=Synthèse!$B$44)</f>
        <v>0</v>
      </c>
    </row>
    <row r="2091" spans="1:40">
      <c r="A2091" s="17">
        <v>1206227</v>
      </c>
      <c r="B2091" t="str">
        <f ca="1">VLOOKUP(A2091,'Fichier FI (en entrée)'!B:AH,3,0)</f>
        <v>QPLREUECKK</v>
      </c>
      <c r="C2091">
        <f t="shared" si="353"/>
        <v>2097</v>
      </c>
      <c r="D2091">
        <f t="shared" si="363"/>
        <v>-100</v>
      </c>
      <c r="E2091" s="14" t="str">
        <f>VLOOKUP(A2091,'Fichier FI (en entrée)'!B:AH,2,0)</f>
        <v>ENV</v>
      </c>
      <c r="F2091" s="14" t="b">
        <f t="shared" si="354"/>
        <v>0</v>
      </c>
      <c r="G2091" s="14" t="b">
        <f>IFERROR(VLOOKUP(A2091,'Calculs FA (auto)'!A:F,6,0),FALSE)</f>
        <v>0</v>
      </c>
      <c r="H2091" s="14" t="b">
        <f t="shared" si="355"/>
        <v>0</v>
      </c>
      <c r="I2091" s="16" t="str">
        <f>IFERROR(VLOOKUP(A2091,'Moyennes FI (en entrée)'!B:N,7,0),"")</f>
        <v/>
      </c>
      <c r="J2091" s="16">
        <f>IFERROR(VLOOKUP(VLOOKUP(A2091,'Fichier FI (en entrée)'!B:AH,33,0),Modificateurs!A$2:B$5,2,0),0)</f>
        <v>0</v>
      </c>
      <c r="K2091" s="16">
        <f>IFERROR(VLOOKUP(VLOOKUP(A2091,'Redoub FI (en entrée)'!B:N,7,0),Modificateurs!A$8:B$11,2,0),0)</f>
        <v>0</v>
      </c>
      <c r="L2091" s="16">
        <f>IFERROR(VLOOKUP(M2091,Modificateurs!D$1:E$94,2,0),0)</f>
        <v>2</v>
      </c>
      <c r="M2091" t="str">
        <f>VLOOKUP(A2091,'Fichier FI (en entrée)'!B:AH,16,0)&amp;" "&amp;VLOOKUP(A2091,'Fichier FI (en entrée)'!B:AH,20,0)&amp;" "&amp;VLOOKUP(A2091,'Fichier FI (en entrée)'!B:AH,27,0)&amp;" "&amp;VLOOKUP(A2091,'Fichier FI (en entrée)'!B:AH,29,0)</f>
        <v xml:space="preserve">  Scientifique Mathématiques</v>
      </c>
      <c r="N2091" t="str">
        <f>VLOOKUP(A2091,'Fichier FI (en entrée)'!B:AH,8,0)</f>
        <v>Scolarisé dans le supérieur en France</v>
      </c>
      <c r="O2091" t="b">
        <f>AND(C2091&gt;Synthèse!B$8,C2091&lt;Synthèse!B$10,NOT(Y2091))</f>
        <v>0</v>
      </c>
      <c r="Q2091" s="60">
        <f>ROUNDUP(C2091/(Synthèse!$B$4+Synthèse!$B$1)*8,0)</f>
        <v>10</v>
      </c>
      <c r="R2091" s="60">
        <f>IFERROR(VLOOKUP(A2091,'Evaluations (formulaire)'!A:P,6,0)+VLOOKUP(A2091,'Evaluations (formulaire)'!A:P,7,0),0)</f>
        <v>0</v>
      </c>
      <c r="S2091" s="60">
        <f>IFERROR(VLOOKUP(A2091,'Evaluations (formulaire)'!A:P,8,0),0)</f>
        <v>0</v>
      </c>
      <c r="T2091" s="60">
        <f>IF(AND(ISBLANK(P2091),Q2091&lt;=2),Synthèse!$B$41,IF(AND(ISBLANK(P2091),Q2091&gt;=7),Synthèse!$C$41,R2091+S2091))</f>
        <v>4.6296296296296294E-3</v>
      </c>
      <c r="U2091" s="60">
        <f t="shared" si="356"/>
        <v>-99.995370370370367</v>
      </c>
      <c r="V2091" s="60">
        <f t="shared" si="357"/>
        <v>1983</v>
      </c>
      <c r="X2091" s="26">
        <v>1559</v>
      </c>
      <c r="Y2091" s="26" t="b">
        <f>IFERROR(VLOOKUP(A2091,'Calculs FA (auto)'!A:O,15,0),FALSE)</f>
        <v>0</v>
      </c>
      <c r="Z2091" s="26">
        <f>IFERROR(VLOOKUP(A2091,'Evaluations (formulaire)'!A:M,9,0),0)</f>
        <v>0</v>
      </c>
      <c r="AA2091" s="135" t="b">
        <v>1</v>
      </c>
      <c r="AB2091" s="135" t="b">
        <v>0</v>
      </c>
      <c r="AC2091" s="135" t="b">
        <f t="shared" si="358"/>
        <v>0</v>
      </c>
      <c r="AD2091" s="135" t="b">
        <f t="shared" si="359"/>
        <v>0</v>
      </c>
      <c r="AE2091" s="135" t="b">
        <f t="shared" si="360"/>
        <v>0</v>
      </c>
      <c r="AF2091" s="135" t="b">
        <f>AND(AC2091,$V2091&lt;=Synthèse!$B$44)</f>
        <v>0</v>
      </c>
      <c r="AG2091" s="135" t="b">
        <f>AND(AD2091,$V2091&lt;=Synthèse!$B$44)</f>
        <v>0</v>
      </c>
      <c r="AH2091" s="135" t="b">
        <f>AND(AE2091,$V2091&lt;=Synthèse!$B$44)</f>
        <v>0</v>
      </c>
      <c r="AI2091" s="137" t="b">
        <v>0</v>
      </c>
      <c r="AJ2091" s="137" t="b">
        <v>1</v>
      </c>
      <c r="AK2091" s="137" t="b">
        <f t="shared" si="361"/>
        <v>0</v>
      </c>
      <c r="AL2091" s="137" t="b">
        <f t="shared" si="362"/>
        <v>0</v>
      </c>
      <c r="AM2091" s="137" t="b">
        <f>AND(AK2091,$V2091&lt;=Synthèse!$B$44)</f>
        <v>0</v>
      </c>
      <c r="AN2091" s="137" t="b">
        <f>AND(AL2091,$V2091&lt;=Synthèse!$B$44)</f>
        <v>0</v>
      </c>
    </row>
    <row r="2092" spans="1:40">
      <c r="A2092" s="17">
        <v>1206966</v>
      </c>
      <c r="B2092" t="str">
        <f ca="1">VLOOKUP(A2092,'Fichier FI (en entrée)'!B:AH,3,0)</f>
        <v>QTYIZTIHFW</v>
      </c>
      <c r="C2092">
        <f t="shared" si="353"/>
        <v>2097</v>
      </c>
      <c r="D2092">
        <f t="shared" si="363"/>
        <v>-100</v>
      </c>
      <c r="E2092" s="14" t="str">
        <f>VLOOKUP(A2092,'Fichier FI (en entrée)'!B:AH,2,0)</f>
        <v>ENV</v>
      </c>
      <c r="F2092" s="14" t="b">
        <f t="shared" si="354"/>
        <v>0</v>
      </c>
      <c r="G2092" s="14" t="b">
        <f>IFERROR(VLOOKUP(A2092,'Calculs FA (auto)'!A:F,6,0),FALSE)</f>
        <v>0</v>
      </c>
      <c r="H2092" s="14" t="b">
        <f t="shared" si="355"/>
        <v>0</v>
      </c>
      <c r="I2092" s="16" t="str">
        <f>IFERROR(VLOOKUP(A2092,'Moyennes FI (en entrée)'!B:N,7,0),"")</f>
        <v/>
      </c>
      <c r="J2092" s="16">
        <f>IFERROR(VLOOKUP(VLOOKUP(A2092,'Fichier FI (en entrée)'!B:AH,33,0),Modificateurs!A$2:B$5,2,0),0)</f>
        <v>0</v>
      </c>
      <c r="K2092" s="16">
        <f>IFERROR(VLOOKUP(VLOOKUP(A2092,'Redoub FI (en entrée)'!B:N,7,0),Modificateurs!A$8:B$11,2,0),0)</f>
        <v>0</v>
      </c>
      <c r="L2092" s="16">
        <f>IFERROR(VLOOKUP(M2092,Modificateurs!D$1:E$94,2,0),0)</f>
        <v>2</v>
      </c>
      <c r="M2092" t="str">
        <f>VLOOKUP(A2092,'Fichier FI (en entrée)'!B:AH,16,0)&amp;" "&amp;VLOOKUP(A2092,'Fichier FI (en entrée)'!B:AH,20,0)&amp;" "&amp;VLOOKUP(A2092,'Fichier FI (en entrée)'!B:AH,27,0)&amp;" "&amp;VLOOKUP(A2092,'Fichier FI (en entrée)'!B:AH,29,0)</f>
        <v xml:space="preserve">  Scientifique Physique-chimie</v>
      </c>
      <c r="N2092" t="str">
        <f>VLOOKUP(A2092,'Fichier FI (en entrée)'!B:AH,8,0)</f>
        <v>Scolarisé dans le supérieur en France</v>
      </c>
      <c r="O2092" t="b">
        <f>AND(C2092&gt;Synthèse!B$8,C2092&lt;Synthèse!B$10,NOT(Y2092))</f>
        <v>0</v>
      </c>
      <c r="Q2092" s="60">
        <f>ROUNDUP(C2092/(Synthèse!$B$4+Synthèse!$B$1)*8,0)</f>
        <v>10</v>
      </c>
      <c r="R2092" s="60">
        <f>IFERROR(VLOOKUP(A2092,'Evaluations (formulaire)'!A:P,6,0)+VLOOKUP(A2092,'Evaluations (formulaire)'!A:P,7,0),0)</f>
        <v>0</v>
      </c>
      <c r="S2092" s="60">
        <f>IFERROR(VLOOKUP(A2092,'Evaluations (formulaire)'!A:P,8,0),0)</f>
        <v>0</v>
      </c>
      <c r="T2092" s="60">
        <f>IF(AND(ISBLANK(P2092),Q2092&lt;=2),Synthèse!$B$41,IF(AND(ISBLANK(P2092),Q2092&gt;=7),Synthèse!$C$41,R2092+S2092))</f>
        <v>4.6296296296296294E-3</v>
      </c>
      <c r="U2092" s="60">
        <f t="shared" si="356"/>
        <v>-99.995370370370367</v>
      </c>
      <c r="V2092" s="60">
        <f t="shared" si="357"/>
        <v>1983</v>
      </c>
      <c r="X2092" s="26">
        <v>433</v>
      </c>
      <c r="Y2092" s="26" t="b">
        <f>IFERROR(VLOOKUP(A2092,'Calculs FA (auto)'!A:O,15,0),FALSE)</f>
        <v>0</v>
      </c>
      <c r="Z2092" s="26">
        <f>IFERROR(VLOOKUP(A2092,'Evaluations (formulaire)'!A:M,9,0),0)</f>
        <v>0</v>
      </c>
      <c r="AA2092" s="135" t="b">
        <v>0</v>
      </c>
      <c r="AB2092" s="135" t="b">
        <v>0</v>
      </c>
      <c r="AC2092" s="135" t="b">
        <f t="shared" si="358"/>
        <v>0</v>
      </c>
      <c r="AD2092" s="135" t="b">
        <f t="shared" si="359"/>
        <v>0</v>
      </c>
      <c r="AE2092" s="135" t="b">
        <f t="shared" si="360"/>
        <v>0</v>
      </c>
      <c r="AF2092" s="135" t="b">
        <f>AND(AC2092,$V2092&lt;=Synthèse!$B$44)</f>
        <v>0</v>
      </c>
      <c r="AG2092" s="135" t="b">
        <f>AND(AD2092,$V2092&lt;=Synthèse!$B$44)</f>
        <v>0</v>
      </c>
      <c r="AH2092" s="135" t="b">
        <f>AND(AE2092,$V2092&lt;=Synthèse!$B$44)</f>
        <v>0</v>
      </c>
      <c r="AI2092" s="137" t="b">
        <v>0</v>
      </c>
      <c r="AJ2092" s="137" t="b">
        <v>0</v>
      </c>
      <c r="AK2092" s="137" t="b">
        <f t="shared" si="361"/>
        <v>0</v>
      </c>
      <c r="AL2092" s="137" t="b">
        <f t="shared" si="362"/>
        <v>0</v>
      </c>
      <c r="AM2092" s="137" t="b">
        <f>AND(AK2092,$V2092&lt;=Synthèse!$B$44)</f>
        <v>0</v>
      </c>
      <c r="AN2092" s="137" t="b">
        <f>AND(AL2092,$V2092&lt;=Synthèse!$B$44)</f>
        <v>0</v>
      </c>
    </row>
    <row r="2093" spans="1:40">
      <c r="A2093" s="17">
        <v>1207223</v>
      </c>
      <c r="B2093" t="str">
        <f ca="1">VLOOKUP(A2093,'Fichier FI (en entrée)'!B:AH,3,0)</f>
        <v>JRDAUSDIGA</v>
      </c>
      <c r="C2093">
        <f t="shared" si="353"/>
        <v>1388</v>
      </c>
      <c r="D2093">
        <f t="shared" si="363"/>
        <v>3.92</v>
      </c>
      <c r="E2093" s="14" t="str">
        <f>VLOOKUP(A2093,'Fichier FI (en entrée)'!B:AH,2,0)</f>
        <v>EV</v>
      </c>
      <c r="F2093" s="14" t="b">
        <f t="shared" si="354"/>
        <v>1</v>
      </c>
      <c r="G2093" s="14" t="b">
        <f>IFERROR(VLOOKUP(A2093,'Calculs FA (auto)'!A:F,6,0),FALSE)</f>
        <v>0</v>
      </c>
      <c r="H2093" s="14" t="b">
        <f t="shared" si="355"/>
        <v>0</v>
      </c>
      <c r="I2093" s="16">
        <f>IFERROR(VLOOKUP(A2093,'Moyennes FI (en entrée)'!B:N,7,0),"")</f>
        <v>9.92</v>
      </c>
      <c r="J2093" s="16">
        <f>IFERROR(VLOOKUP(VLOOKUP(A2093,'Fichier FI (en entrée)'!B:AH,33,0),Modificateurs!A$2:B$5,2,0),0)</f>
        <v>0</v>
      </c>
      <c r="K2093" s="16">
        <f>IFERROR(VLOOKUP(VLOOKUP(A2093,'Redoub FI (en entrée)'!B:N,7,0),Modificateurs!A$8:B$11,2,0),0)</f>
        <v>0</v>
      </c>
      <c r="L2093" s="16">
        <f>IFERROR(VLOOKUP(M2093,Modificateurs!D$1:E$94,2,0),0)</f>
        <v>-6</v>
      </c>
      <c r="M2093" t="str">
        <f>VLOOKUP(A2093,'Fichier FI (en entrée)'!B:AH,16,0)&amp;" "&amp;VLOOKUP(A2093,'Fichier FI (en entrée)'!B:AH,20,0)&amp;" "&amp;VLOOKUP(A2093,'Fichier FI (en entrée)'!B:AH,27,0)&amp;" "&amp;VLOOKUP(A2093,'Fichier FI (en entrée)'!B:AH,29,0)</f>
        <v xml:space="preserve">  Economique et social Langue renforcée</v>
      </c>
      <c r="N2093" t="str">
        <f>VLOOKUP(A2093,'Fichier FI (en entrée)'!B:AH,8,0)</f>
        <v>Non scolarisé</v>
      </c>
      <c r="O2093" t="b">
        <f>AND(C2093&gt;Synthèse!B$8,C2093&lt;Synthèse!B$10,NOT(Y2093))</f>
        <v>0</v>
      </c>
      <c r="Q2093" s="60">
        <f>ROUNDUP(C2093/(Synthèse!$B$4+Synthèse!$B$1)*8,0)</f>
        <v>7</v>
      </c>
      <c r="R2093" s="60">
        <f>IFERROR(VLOOKUP(A2093,'Evaluations (formulaire)'!A:P,6,0)+VLOOKUP(A2093,'Evaluations (formulaire)'!A:P,7,0),0)</f>
        <v>0</v>
      </c>
      <c r="S2093" s="60">
        <f>IFERROR(VLOOKUP(A2093,'Evaluations (formulaire)'!A:P,8,0),0)</f>
        <v>0</v>
      </c>
      <c r="T2093" s="60">
        <f>IF(AND(ISBLANK(P2093),Q2093&lt;=2),Synthèse!$B$41,IF(AND(ISBLANK(P2093),Q2093&gt;=7),Synthèse!$C$41,R2093+S2093))</f>
        <v>4.6296296296296294E-3</v>
      </c>
      <c r="U2093" s="60">
        <f t="shared" si="356"/>
        <v>3.9246296296296297</v>
      </c>
      <c r="V2093" s="60">
        <f t="shared" si="357"/>
        <v>1388</v>
      </c>
      <c r="X2093" s="26">
        <v>1109</v>
      </c>
      <c r="Y2093" s="26" t="b">
        <f>IFERROR(VLOOKUP(A2093,'Calculs FA (auto)'!A:O,15,0),FALSE)</f>
        <v>0</v>
      </c>
      <c r="Z2093" s="26">
        <f>IFERROR(VLOOKUP(A2093,'Evaluations (formulaire)'!A:M,9,0),0)</f>
        <v>0</v>
      </c>
      <c r="AA2093" s="135" t="b">
        <v>0</v>
      </c>
      <c r="AB2093" s="135" t="b">
        <v>0</v>
      </c>
      <c r="AC2093" s="135" t="b">
        <f t="shared" si="358"/>
        <v>0</v>
      </c>
      <c r="AD2093" s="135" t="b">
        <f t="shared" si="359"/>
        <v>0</v>
      </c>
      <c r="AE2093" s="135" t="b">
        <f t="shared" si="360"/>
        <v>1</v>
      </c>
      <c r="AF2093" s="135" t="b">
        <f>AND(AC2093,$V2093&lt;=Synthèse!$B$44)</f>
        <v>0</v>
      </c>
      <c r="AG2093" s="135" t="b">
        <f>AND(AD2093,$V2093&lt;=Synthèse!$B$44)</f>
        <v>0</v>
      </c>
      <c r="AH2093" s="135" t="b">
        <f>AND(AE2093,$V2093&lt;=Synthèse!$B$44)</f>
        <v>0</v>
      </c>
      <c r="AI2093" s="137" t="b">
        <v>0</v>
      </c>
      <c r="AJ2093" s="137" t="b">
        <v>0</v>
      </c>
      <c r="AK2093" s="137" t="b">
        <f t="shared" si="361"/>
        <v>0</v>
      </c>
      <c r="AL2093" s="137" t="b">
        <f t="shared" si="362"/>
        <v>0</v>
      </c>
      <c r="AM2093" s="137" t="b">
        <f>AND(AK2093,$V2093&lt;=Synthèse!$B$44)</f>
        <v>0</v>
      </c>
      <c r="AN2093" s="137" t="b">
        <f>AND(AL2093,$V2093&lt;=Synthèse!$B$44)</f>
        <v>0</v>
      </c>
    </row>
    <row r="2094" spans="1:40">
      <c r="A2094" s="17">
        <v>1207482</v>
      </c>
      <c r="B2094" t="str">
        <f ca="1">VLOOKUP(A2094,'Fichier FI (en entrée)'!B:AH,3,0)</f>
        <v>RUGVNQCEQW</v>
      </c>
      <c r="C2094">
        <f t="shared" si="353"/>
        <v>844</v>
      </c>
      <c r="D2094">
        <f t="shared" si="363"/>
        <v>11.46</v>
      </c>
      <c r="E2094" s="14" t="str">
        <f>VLOOKUP(A2094,'Fichier FI (en entrée)'!B:AH,2,0)</f>
        <v>EV</v>
      </c>
      <c r="F2094" s="14" t="b">
        <f t="shared" si="354"/>
        <v>1</v>
      </c>
      <c r="G2094" s="14" t="b">
        <f>IFERROR(VLOOKUP(A2094,'Calculs FA (auto)'!A:F,6,0),FALSE)</f>
        <v>0</v>
      </c>
      <c r="H2094" s="14" t="b">
        <f t="shared" si="355"/>
        <v>0</v>
      </c>
      <c r="I2094" s="16">
        <f>IFERROR(VLOOKUP(A2094,'Moyennes FI (en entrée)'!B:N,7,0),"")</f>
        <v>9.4600000000000009</v>
      </c>
      <c r="J2094" s="16">
        <f>IFERROR(VLOOKUP(VLOOKUP(A2094,'Fichier FI (en entrée)'!B:AH,33,0),Modificateurs!A$2:B$5,2,0),0)</f>
        <v>0</v>
      </c>
      <c r="K2094" s="16">
        <f>IFERROR(VLOOKUP(VLOOKUP(A2094,'Redoub FI (en entrée)'!B:N,7,0),Modificateurs!A$8:B$11,2,0),0)</f>
        <v>0</v>
      </c>
      <c r="L2094" s="16">
        <f>IFERROR(VLOOKUP(M2094,Modificateurs!D$1:E$94,2,0),0)</f>
        <v>2</v>
      </c>
      <c r="M2094" t="str">
        <f>VLOOKUP(A2094,'Fichier FI (en entrée)'!B:AH,16,0)&amp;" "&amp;VLOOKUP(A2094,'Fichier FI (en entrée)'!B:AH,20,0)&amp;" "&amp;VLOOKUP(A2094,'Fichier FI (en entrée)'!B:AH,27,0)&amp;" "&amp;VLOOKUP(A2094,'Fichier FI (en entrée)'!B:AH,29,0)</f>
        <v xml:space="preserve">  Sciences et Technologies de l'Industrie et du Développement Durable Système informatique et numérique</v>
      </c>
      <c r="N2094" t="str">
        <f>VLOOKUP(A2094,'Fichier FI (en entrée)'!B:AH,8,0)</f>
        <v>Scolarisé dans le supérieur en France</v>
      </c>
      <c r="O2094" t="b">
        <f>AND(C2094&gt;Synthèse!B$8,C2094&lt;Synthèse!B$10,NOT(Y2094))</f>
        <v>1</v>
      </c>
      <c r="Q2094" s="60">
        <f>ROUNDUP(C2094/(Synthèse!$B$4+Synthèse!$B$1)*8,0)</f>
        <v>4</v>
      </c>
      <c r="R2094" s="60">
        <f>IFERROR(VLOOKUP(A2094,'Evaluations (formulaire)'!A:P,6,0)+VLOOKUP(A2094,'Evaluations (formulaire)'!A:P,7,0),0)</f>
        <v>0</v>
      </c>
      <c r="S2094" s="60">
        <f>IFERROR(VLOOKUP(A2094,'Evaluations (formulaire)'!A:P,8,0),0)</f>
        <v>0</v>
      </c>
      <c r="T2094" s="60">
        <f>IF(AND(ISBLANK(P2094),Q2094&lt;=2),Synthèse!$B$41,IF(AND(ISBLANK(P2094),Q2094&gt;=7),Synthèse!$C$41,R2094+S2094))</f>
        <v>0</v>
      </c>
      <c r="U2094" s="60">
        <f t="shared" si="356"/>
        <v>11.46</v>
      </c>
      <c r="V2094" s="60">
        <f t="shared" si="357"/>
        <v>844</v>
      </c>
      <c r="X2094" s="26">
        <v>1156</v>
      </c>
      <c r="Y2094" s="26" t="b">
        <f>IFERROR(VLOOKUP(A2094,'Calculs FA (auto)'!A:O,15,0),FALSE)</f>
        <v>0</v>
      </c>
      <c r="Z2094" s="26">
        <f>IFERROR(VLOOKUP(A2094,'Evaluations (formulaire)'!A:M,9,0),0)</f>
        <v>0</v>
      </c>
      <c r="AA2094" s="135" t="b">
        <v>0</v>
      </c>
      <c r="AB2094" s="135" t="b">
        <v>0</v>
      </c>
      <c r="AC2094" s="135" t="b">
        <f t="shared" si="358"/>
        <v>0</v>
      </c>
      <c r="AD2094" s="135" t="b">
        <f t="shared" si="359"/>
        <v>0</v>
      </c>
      <c r="AE2094" s="135" t="b">
        <f t="shared" si="360"/>
        <v>1</v>
      </c>
      <c r="AF2094" s="135" t="b">
        <f>AND(AC2094,$V2094&lt;=Synthèse!$B$44)</f>
        <v>0</v>
      </c>
      <c r="AG2094" s="135" t="b">
        <f>AND(AD2094,$V2094&lt;=Synthèse!$B$44)</f>
        <v>0</v>
      </c>
      <c r="AH2094" s="135" t="b">
        <f>AND(AE2094,$V2094&lt;=Synthèse!$B$44)</f>
        <v>0</v>
      </c>
      <c r="AI2094" s="137" t="b">
        <v>0</v>
      </c>
      <c r="AJ2094" s="137" t="b">
        <v>0</v>
      </c>
      <c r="AK2094" s="137" t="b">
        <f t="shared" si="361"/>
        <v>0</v>
      </c>
      <c r="AL2094" s="137" t="b">
        <f t="shared" si="362"/>
        <v>0</v>
      </c>
      <c r="AM2094" s="137" t="b">
        <f>AND(AK2094,$V2094&lt;=Synthèse!$B$44)</f>
        <v>0</v>
      </c>
      <c r="AN2094" s="137" t="b">
        <f>AND(AL2094,$V2094&lt;=Synthèse!$B$44)</f>
        <v>0</v>
      </c>
    </row>
    <row r="2095" spans="1:40">
      <c r="A2095" s="17">
        <v>1208115</v>
      </c>
      <c r="B2095" t="str">
        <f ca="1">VLOOKUP(A2095,'Fichier FI (en entrée)'!B:AH,3,0)</f>
        <v>PCOBLZHBON</v>
      </c>
      <c r="C2095">
        <f t="shared" si="353"/>
        <v>556</v>
      </c>
      <c r="D2095">
        <f t="shared" si="363"/>
        <v>13.1</v>
      </c>
      <c r="E2095" s="14" t="str">
        <f>VLOOKUP(A2095,'Fichier FI (en entrée)'!B:AH,2,0)</f>
        <v>EV</v>
      </c>
      <c r="F2095" s="14" t="b">
        <f t="shared" si="354"/>
        <v>1</v>
      </c>
      <c r="G2095" s="14" t="b">
        <f>IFERROR(VLOOKUP(A2095,'Calculs FA (auto)'!A:F,6,0),FALSE)</f>
        <v>0</v>
      </c>
      <c r="H2095" s="14" t="b">
        <f t="shared" si="355"/>
        <v>0</v>
      </c>
      <c r="I2095" s="16">
        <f>IFERROR(VLOOKUP(A2095,'Moyennes FI (en entrée)'!B:N,7,0),"")</f>
        <v>11.1</v>
      </c>
      <c r="J2095" s="16">
        <f>IFERROR(VLOOKUP(VLOOKUP(A2095,'Fichier FI (en entrée)'!B:AH,33,0),Modificateurs!A$2:B$5,2,0),0)</f>
        <v>0</v>
      </c>
      <c r="K2095" s="16">
        <f>IFERROR(VLOOKUP(VLOOKUP(A2095,'Redoub FI (en entrée)'!B:N,7,0),Modificateurs!A$8:B$11,2,0),0)</f>
        <v>0</v>
      </c>
      <c r="L2095" s="16">
        <f>IFERROR(VLOOKUP(M2095,Modificateurs!D$1:E$94,2,0),0)</f>
        <v>2</v>
      </c>
      <c r="M2095" t="str">
        <f>VLOOKUP(A2095,'Fichier FI (en entrée)'!B:AH,16,0)&amp;" "&amp;VLOOKUP(A2095,'Fichier FI (en entrée)'!B:AH,20,0)&amp;" "&amp;VLOOKUP(A2095,'Fichier FI (en entrée)'!B:AH,27,0)&amp;" "&amp;VLOOKUP(A2095,'Fichier FI (en entrée)'!B:AH,29,0)</f>
        <v xml:space="preserve">  Scientifique Mathématiques</v>
      </c>
      <c r="N2095" t="str">
        <f>VLOOKUP(A2095,'Fichier FI (en entrée)'!B:AH,8,0)</f>
        <v>Scolarisé dans le supérieur en France</v>
      </c>
      <c r="O2095" t="b">
        <f>AND(C2095&gt;Synthèse!B$8,C2095&lt;Synthèse!B$10,NOT(Y2095))</f>
        <v>1</v>
      </c>
      <c r="Q2095" s="60">
        <f>ROUNDUP(C2095/(Synthèse!$B$4+Synthèse!$B$1)*8,0)</f>
        <v>3</v>
      </c>
      <c r="R2095" s="60">
        <f>IFERROR(VLOOKUP(A2095,'Evaluations (formulaire)'!A:P,6,0)+VLOOKUP(A2095,'Evaluations (formulaire)'!A:P,7,0),0)</f>
        <v>0</v>
      </c>
      <c r="S2095" s="60">
        <f>IFERROR(VLOOKUP(A2095,'Evaluations (formulaire)'!A:P,8,0),0)</f>
        <v>0</v>
      </c>
      <c r="T2095" s="60">
        <f>IF(AND(ISBLANK(P2095),Q2095&lt;=2),Synthèse!$B$41,IF(AND(ISBLANK(P2095),Q2095&gt;=7),Synthèse!$C$41,R2095+S2095))</f>
        <v>0</v>
      </c>
      <c r="U2095" s="60">
        <f t="shared" si="356"/>
        <v>13.1</v>
      </c>
      <c r="V2095" s="60">
        <f t="shared" si="357"/>
        <v>557</v>
      </c>
      <c r="X2095" s="26">
        <v>1982</v>
      </c>
      <c r="Y2095" s="26" t="b">
        <f>IFERROR(VLOOKUP(A2095,'Calculs FA (auto)'!A:O,15,0),FALSE)</f>
        <v>0</v>
      </c>
      <c r="Z2095" s="26">
        <f>IFERROR(VLOOKUP(A2095,'Evaluations (formulaire)'!A:M,9,0),0)</f>
        <v>0</v>
      </c>
      <c r="AA2095" s="135" t="b">
        <v>1</v>
      </c>
      <c r="AB2095" s="135" t="b">
        <v>0</v>
      </c>
      <c r="AC2095" s="135" t="b">
        <f t="shared" si="358"/>
        <v>1</v>
      </c>
      <c r="AD2095" s="135" t="b">
        <f t="shared" si="359"/>
        <v>0</v>
      </c>
      <c r="AE2095" s="135" t="b">
        <f t="shared" si="360"/>
        <v>0</v>
      </c>
      <c r="AF2095" s="135" t="b">
        <f>AND(AC2095,$V2095&lt;=Synthèse!$B$44)</f>
        <v>1</v>
      </c>
      <c r="AG2095" s="135" t="b">
        <f>AND(AD2095,$V2095&lt;=Synthèse!$B$44)</f>
        <v>0</v>
      </c>
      <c r="AH2095" s="135" t="b">
        <f>AND(AE2095,$V2095&lt;=Synthèse!$B$44)</f>
        <v>0</v>
      </c>
      <c r="AI2095" s="137" t="b">
        <v>0</v>
      </c>
      <c r="AJ2095" s="137" t="b">
        <v>1</v>
      </c>
      <c r="AK2095" s="137" t="b">
        <f t="shared" si="361"/>
        <v>0</v>
      </c>
      <c r="AL2095" s="137" t="b">
        <f t="shared" si="362"/>
        <v>1</v>
      </c>
      <c r="AM2095" s="137" t="b">
        <f>AND(AK2095,$V2095&lt;=Synthèse!$B$44)</f>
        <v>0</v>
      </c>
      <c r="AN2095" s="137" t="b">
        <f>AND(AL2095,$V2095&lt;=Synthèse!$B$44)</f>
        <v>1</v>
      </c>
    </row>
    <row r="2096" spans="1:40">
      <c r="A2096" s="17">
        <v>1208268</v>
      </c>
      <c r="B2096" t="str">
        <f ca="1">VLOOKUP(A2096,'Fichier FI (en entrée)'!B:AH,3,0)</f>
        <v>BZPMQCQOKB</v>
      </c>
      <c r="C2096">
        <f t="shared" si="353"/>
        <v>2097</v>
      </c>
      <c r="D2096">
        <f t="shared" si="363"/>
        <v>-100</v>
      </c>
      <c r="E2096" s="14" t="str">
        <f>VLOOKUP(A2096,'Fichier FI (en entrée)'!B:AH,2,0)</f>
        <v>ENV</v>
      </c>
      <c r="F2096" s="14" t="b">
        <f t="shared" si="354"/>
        <v>0</v>
      </c>
      <c r="G2096" s="14" t="b">
        <f>IFERROR(VLOOKUP(A2096,'Calculs FA (auto)'!A:F,6,0),FALSE)</f>
        <v>0</v>
      </c>
      <c r="H2096" s="14" t="b">
        <f t="shared" si="355"/>
        <v>0</v>
      </c>
      <c r="I2096" s="16" t="str">
        <f>IFERROR(VLOOKUP(A2096,'Moyennes FI (en entrée)'!B:N,7,0),"")</f>
        <v/>
      </c>
      <c r="J2096" s="16">
        <f>IFERROR(VLOOKUP(VLOOKUP(A2096,'Fichier FI (en entrée)'!B:AH,33,0),Modificateurs!A$2:B$5,2,0),0)</f>
        <v>0</v>
      </c>
      <c r="K2096" s="16">
        <f>IFERROR(VLOOKUP(VLOOKUP(A2096,'Redoub FI (en entrée)'!B:N,7,0),Modificateurs!A$8:B$11,2,0),0)</f>
        <v>0</v>
      </c>
      <c r="L2096" s="16">
        <f>IFERROR(VLOOKUP(M2096,Modificateurs!D$1:E$94,2,0),0)</f>
        <v>2</v>
      </c>
      <c r="M2096" t="str">
        <f>VLOOKUP(A2096,'Fichier FI (en entrée)'!B:AH,16,0)&amp;" "&amp;VLOOKUP(A2096,'Fichier FI (en entrée)'!B:AH,20,0)&amp;" "&amp;VLOOKUP(A2096,'Fichier FI (en entrée)'!B:AH,27,0)&amp;" "&amp;VLOOKUP(A2096,'Fichier FI (en entrée)'!B:AH,29,0)</f>
        <v xml:space="preserve">  Sciences et Technologies de l'Industrie et du Développement Durable Système informatique et numérique</v>
      </c>
      <c r="N2096" t="str">
        <f>VLOOKUP(A2096,'Fichier FI (en entrée)'!B:AH,8,0)</f>
        <v>Scolarisé dans le supérieur en France</v>
      </c>
      <c r="O2096" t="b">
        <f>AND(C2096&gt;Synthèse!B$8,C2096&lt;Synthèse!B$10,NOT(Y2096))</f>
        <v>0</v>
      </c>
      <c r="Q2096" s="60">
        <f>ROUNDUP(C2096/(Synthèse!$B$4+Synthèse!$B$1)*8,0)</f>
        <v>10</v>
      </c>
      <c r="R2096" s="60">
        <f>IFERROR(VLOOKUP(A2096,'Evaluations (formulaire)'!A:P,6,0)+VLOOKUP(A2096,'Evaluations (formulaire)'!A:P,7,0),0)</f>
        <v>0</v>
      </c>
      <c r="S2096" s="60">
        <f>IFERROR(VLOOKUP(A2096,'Evaluations (formulaire)'!A:P,8,0),0)</f>
        <v>0</v>
      </c>
      <c r="T2096" s="60">
        <f>IF(AND(ISBLANK(P2096),Q2096&lt;=2),Synthèse!$B$41,IF(AND(ISBLANK(P2096),Q2096&gt;=7),Synthèse!$C$41,R2096+S2096))</f>
        <v>4.6296296296296294E-3</v>
      </c>
      <c r="U2096" s="60">
        <f t="shared" si="356"/>
        <v>-99.995370370370367</v>
      </c>
      <c r="V2096" s="60">
        <f t="shared" si="357"/>
        <v>1983</v>
      </c>
      <c r="X2096" s="26">
        <v>1503</v>
      </c>
      <c r="Y2096" s="26" t="b">
        <f>IFERROR(VLOOKUP(A2096,'Calculs FA (auto)'!A:O,15,0),FALSE)</f>
        <v>0</v>
      </c>
      <c r="Z2096" s="26">
        <f>IFERROR(VLOOKUP(A2096,'Evaluations (formulaire)'!A:M,9,0),0)</f>
        <v>0</v>
      </c>
      <c r="AA2096" s="135" t="b">
        <v>0</v>
      </c>
      <c r="AB2096" s="135" t="b">
        <v>0</v>
      </c>
      <c r="AC2096" s="135" t="b">
        <f t="shared" si="358"/>
        <v>0</v>
      </c>
      <c r="AD2096" s="135" t="b">
        <f t="shared" si="359"/>
        <v>0</v>
      </c>
      <c r="AE2096" s="135" t="b">
        <f t="shared" si="360"/>
        <v>0</v>
      </c>
      <c r="AF2096" s="135" t="b">
        <f>AND(AC2096,$V2096&lt;=Synthèse!$B$44)</f>
        <v>0</v>
      </c>
      <c r="AG2096" s="135" t="b">
        <f>AND(AD2096,$V2096&lt;=Synthèse!$B$44)</f>
        <v>0</v>
      </c>
      <c r="AH2096" s="135" t="b">
        <f>AND(AE2096,$V2096&lt;=Synthèse!$B$44)</f>
        <v>0</v>
      </c>
      <c r="AI2096" s="137" t="b">
        <v>0</v>
      </c>
      <c r="AJ2096" s="137" t="b">
        <v>0</v>
      </c>
      <c r="AK2096" s="137" t="b">
        <f t="shared" si="361"/>
        <v>0</v>
      </c>
      <c r="AL2096" s="137" t="b">
        <f t="shared" si="362"/>
        <v>0</v>
      </c>
      <c r="AM2096" s="137" t="b">
        <f>AND(AK2096,$V2096&lt;=Synthèse!$B$44)</f>
        <v>0</v>
      </c>
      <c r="AN2096" s="137" t="b">
        <f>AND(AL2096,$V2096&lt;=Synthèse!$B$44)</f>
        <v>0</v>
      </c>
    </row>
    <row r="2097" spans="1:40">
      <c r="A2097" s="17">
        <v>1209397</v>
      </c>
      <c r="B2097" t="str">
        <f ca="1">VLOOKUP(A2097,'Fichier FI (en entrée)'!B:AH,3,0)</f>
        <v>BTVWSHPLAY</v>
      </c>
      <c r="C2097">
        <f t="shared" si="353"/>
        <v>2097</v>
      </c>
      <c r="D2097">
        <f t="shared" si="363"/>
        <v>-100</v>
      </c>
      <c r="E2097" s="14" t="str">
        <f>VLOOKUP(A2097,'Fichier FI (en entrée)'!B:AH,2,0)</f>
        <v>ENV</v>
      </c>
      <c r="F2097" s="14" t="b">
        <f t="shared" si="354"/>
        <v>0</v>
      </c>
      <c r="G2097" s="14" t="b">
        <f>IFERROR(VLOOKUP(A2097,'Calculs FA (auto)'!A:F,6,0),FALSE)</f>
        <v>0</v>
      </c>
      <c r="H2097" s="14" t="b">
        <f t="shared" si="355"/>
        <v>0</v>
      </c>
      <c r="I2097" s="16" t="str">
        <f>IFERROR(VLOOKUP(A2097,'Moyennes FI (en entrée)'!B:N,7,0),"")</f>
        <v/>
      </c>
      <c r="J2097" s="16">
        <f>IFERROR(VLOOKUP(VLOOKUP(A2097,'Fichier FI (en entrée)'!B:AH,33,0),Modificateurs!A$2:B$5,2,0),0)</f>
        <v>0</v>
      </c>
      <c r="K2097" s="16">
        <f>IFERROR(VLOOKUP(VLOOKUP(A2097,'Redoub FI (en entrée)'!B:N,7,0),Modificateurs!A$8:B$11,2,0),0)</f>
        <v>0</v>
      </c>
      <c r="L2097" s="16">
        <f>IFERROR(VLOOKUP(M2097,Modificateurs!D$1:E$94,2,0),0)</f>
        <v>3</v>
      </c>
      <c r="M2097" t="str">
        <f>VLOOKUP(A2097,'Fichier FI (en entrée)'!B:AH,16,0)&amp;" "&amp;VLOOKUP(A2097,'Fichier FI (en entrée)'!B:AH,20,0)&amp;" "&amp;VLOOKUP(A2097,'Fichier FI (en entrée)'!B:AH,27,0)&amp;" "&amp;VLOOKUP(A2097,'Fichier FI (en entrée)'!B:AH,29,0)</f>
        <v xml:space="preserve">  Scientifique Informatique et Sciences du numérique</v>
      </c>
      <c r="N2097" t="str">
        <f>VLOOKUP(A2097,'Fichier FI (en entrée)'!B:AH,8,0)</f>
        <v>Scolarisé dans le supérieur en France</v>
      </c>
      <c r="O2097" t="b">
        <f>AND(C2097&gt;Synthèse!B$8,C2097&lt;Synthèse!B$10,NOT(Y2097))</f>
        <v>0</v>
      </c>
      <c r="Q2097" s="60">
        <f>ROUNDUP(C2097/(Synthèse!$B$4+Synthèse!$B$1)*8,0)</f>
        <v>10</v>
      </c>
      <c r="R2097" s="60">
        <f>IFERROR(VLOOKUP(A2097,'Evaluations (formulaire)'!A:P,6,0)+VLOOKUP(A2097,'Evaluations (formulaire)'!A:P,7,0),0)</f>
        <v>0</v>
      </c>
      <c r="S2097" s="60">
        <f>IFERROR(VLOOKUP(A2097,'Evaluations (formulaire)'!A:P,8,0),0)</f>
        <v>0</v>
      </c>
      <c r="T2097" s="60">
        <f>IF(AND(ISBLANK(P2097),Q2097&lt;=2),Synthèse!$B$41,IF(AND(ISBLANK(P2097),Q2097&gt;=7),Synthèse!$C$41,R2097+S2097))</f>
        <v>4.6296296296296294E-3</v>
      </c>
      <c r="U2097" s="60">
        <f t="shared" si="356"/>
        <v>-99.995370370370367</v>
      </c>
      <c r="V2097" s="60">
        <f t="shared" si="357"/>
        <v>1983</v>
      </c>
      <c r="X2097" s="26">
        <v>686</v>
      </c>
      <c r="Y2097" s="26" t="b">
        <f>IFERROR(VLOOKUP(A2097,'Calculs FA (auto)'!A:O,15,0),FALSE)</f>
        <v>0</v>
      </c>
      <c r="Z2097" s="26">
        <f>IFERROR(VLOOKUP(A2097,'Evaluations (formulaire)'!A:M,9,0),0)</f>
        <v>0</v>
      </c>
      <c r="AA2097" s="135" t="b">
        <v>0</v>
      </c>
      <c r="AB2097" s="135" t="b">
        <v>0</v>
      </c>
      <c r="AC2097" s="135" t="b">
        <f t="shared" si="358"/>
        <v>0</v>
      </c>
      <c r="AD2097" s="135" t="b">
        <f t="shared" si="359"/>
        <v>0</v>
      </c>
      <c r="AE2097" s="135" t="b">
        <f t="shared" si="360"/>
        <v>0</v>
      </c>
      <c r="AF2097" s="135" t="b">
        <f>AND(AC2097,$V2097&lt;=Synthèse!$B$44)</f>
        <v>0</v>
      </c>
      <c r="AG2097" s="135" t="b">
        <f>AND(AD2097,$V2097&lt;=Synthèse!$B$44)</f>
        <v>0</v>
      </c>
      <c r="AH2097" s="135" t="b">
        <f>AND(AE2097,$V2097&lt;=Synthèse!$B$44)</f>
        <v>0</v>
      </c>
      <c r="AI2097" s="137" t="b">
        <v>0</v>
      </c>
      <c r="AJ2097" s="137" t="b">
        <v>0</v>
      </c>
      <c r="AK2097" s="137" t="b">
        <f t="shared" si="361"/>
        <v>0</v>
      </c>
      <c r="AL2097" s="137" t="b">
        <f t="shared" si="362"/>
        <v>0</v>
      </c>
      <c r="AM2097" s="137" t="b">
        <f>AND(AK2097,$V2097&lt;=Synthèse!$B$44)</f>
        <v>0</v>
      </c>
      <c r="AN2097" s="137" t="b">
        <f>AND(AL2097,$V2097&lt;=Synthèse!$B$44)</f>
        <v>0</v>
      </c>
    </row>
    <row r="2098" spans="1:40">
      <c r="A2098" s="17">
        <v>1209416</v>
      </c>
      <c r="B2098" t="str">
        <f ca="1">VLOOKUP(A2098,'Fichier FI (en entrée)'!B:AH,3,0)</f>
        <v>SIUZUATDYE</v>
      </c>
      <c r="C2098">
        <f t="shared" si="353"/>
        <v>2097</v>
      </c>
      <c r="D2098">
        <f t="shared" si="363"/>
        <v>-100</v>
      </c>
      <c r="E2098" s="14" t="str">
        <f>VLOOKUP(A2098,'Fichier FI (en entrée)'!B:AH,2,0)</f>
        <v>ENV</v>
      </c>
      <c r="F2098" s="14" t="b">
        <f t="shared" si="354"/>
        <v>0</v>
      </c>
      <c r="G2098" s="14" t="b">
        <f>IFERROR(VLOOKUP(A2098,'Calculs FA (auto)'!A:F,6,0),FALSE)</f>
        <v>0</v>
      </c>
      <c r="H2098" s="14" t="b">
        <f t="shared" si="355"/>
        <v>0</v>
      </c>
      <c r="I2098" s="16" t="str">
        <f>IFERROR(VLOOKUP(A2098,'Moyennes FI (en entrée)'!B:N,7,0),"")</f>
        <v/>
      </c>
      <c r="J2098" s="16">
        <f>IFERROR(VLOOKUP(VLOOKUP(A2098,'Fichier FI (en entrée)'!B:AH,33,0),Modificateurs!A$2:B$5,2,0),0)</f>
        <v>0</v>
      </c>
      <c r="K2098" s="16">
        <f>IFERROR(VLOOKUP(VLOOKUP(A2098,'Redoub FI (en entrée)'!B:N,7,0),Modificateurs!A$8:B$11,2,0),0)</f>
        <v>0</v>
      </c>
      <c r="L2098" s="16">
        <f>IFERROR(VLOOKUP(M2098,Modificateurs!D$1:E$94,2,0),0)</f>
        <v>0</v>
      </c>
      <c r="M2098" t="str">
        <f>VLOOKUP(A2098,'Fichier FI (en entrée)'!B:AH,16,0)&amp;" "&amp;VLOOKUP(A2098,'Fichier FI (en entrée)'!B:AH,20,0)&amp;" "&amp;VLOOKUP(A2098,'Fichier FI (en entrée)'!B:AH,27,0)&amp;" "&amp;VLOOKUP(A2098,'Fichier FI (en entrée)'!B:AH,29,0)</f>
        <v xml:space="preserve">   </v>
      </c>
      <c r="N2098" t="str">
        <f>VLOOKUP(A2098,'Fichier FI (en entrée)'!B:AH,8,0)</f>
        <v>Non scolarisé</v>
      </c>
      <c r="O2098" t="b">
        <f>AND(C2098&gt;Synthèse!B$8,C2098&lt;Synthèse!B$10,NOT(Y2098))</f>
        <v>0</v>
      </c>
      <c r="Q2098" s="60">
        <f>ROUNDUP(C2098/(Synthèse!$B$4+Synthèse!$B$1)*8,0)</f>
        <v>10</v>
      </c>
      <c r="R2098" s="60">
        <f>IFERROR(VLOOKUP(A2098,'Evaluations (formulaire)'!A:P,6,0)+VLOOKUP(A2098,'Evaluations (formulaire)'!A:P,7,0),0)</f>
        <v>0</v>
      </c>
      <c r="S2098" s="60">
        <f>IFERROR(VLOOKUP(A2098,'Evaluations (formulaire)'!A:P,8,0),0)</f>
        <v>0</v>
      </c>
      <c r="T2098" s="60">
        <f>IF(AND(ISBLANK(P2098),Q2098&lt;=2),Synthèse!$B$41,IF(AND(ISBLANK(P2098),Q2098&gt;=7),Synthèse!$C$41,R2098+S2098))</f>
        <v>4.6296296296296294E-3</v>
      </c>
      <c r="U2098" s="60">
        <f t="shared" si="356"/>
        <v>-99.995370370370367</v>
      </c>
      <c r="V2098" s="60">
        <f t="shared" si="357"/>
        <v>1983</v>
      </c>
      <c r="X2098" s="26">
        <v>582</v>
      </c>
      <c r="Y2098" s="26" t="b">
        <f>IFERROR(VLOOKUP(A2098,'Calculs FA (auto)'!A:O,15,0),FALSE)</f>
        <v>0</v>
      </c>
      <c r="Z2098" s="26">
        <f>IFERROR(VLOOKUP(A2098,'Evaluations (formulaire)'!A:M,9,0),0)</f>
        <v>0</v>
      </c>
      <c r="AA2098" s="135" t="b">
        <v>1</v>
      </c>
      <c r="AB2098" s="135" t="b">
        <v>0</v>
      </c>
      <c r="AC2098" s="135" t="b">
        <f t="shared" si="358"/>
        <v>0</v>
      </c>
      <c r="AD2098" s="135" t="b">
        <f t="shared" si="359"/>
        <v>0</v>
      </c>
      <c r="AE2098" s="135" t="b">
        <f t="shared" si="360"/>
        <v>0</v>
      </c>
      <c r="AF2098" s="135" t="b">
        <f>AND(AC2098,$V2098&lt;=Synthèse!$B$44)</f>
        <v>0</v>
      </c>
      <c r="AG2098" s="135" t="b">
        <f>AND(AD2098,$V2098&lt;=Synthèse!$B$44)</f>
        <v>0</v>
      </c>
      <c r="AH2098" s="135" t="b">
        <f>AND(AE2098,$V2098&lt;=Synthèse!$B$44)</f>
        <v>0</v>
      </c>
      <c r="AI2098" s="137" t="b">
        <v>0</v>
      </c>
      <c r="AJ2098" s="137" t="b">
        <v>1</v>
      </c>
      <c r="AK2098" s="137" t="b">
        <f t="shared" si="361"/>
        <v>0</v>
      </c>
      <c r="AL2098" s="137" t="b">
        <f t="shared" si="362"/>
        <v>0</v>
      </c>
      <c r="AM2098" s="137" t="b">
        <f>AND(AK2098,$V2098&lt;=Synthèse!$B$44)</f>
        <v>0</v>
      </c>
      <c r="AN2098" s="137" t="b">
        <f>AND(AL2098,$V2098&lt;=Synthèse!$B$44)</f>
        <v>0</v>
      </c>
    </row>
  </sheetData>
  <sortState ref="A2:AN2098">
    <sortCondition ref="V2:V2098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66"/>
  <sheetViews>
    <sheetView zoomScale="115" zoomScaleNormal="115" zoomScalePageLayoutView="115" workbookViewId="0">
      <pane xSplit="2" ySplit="1" topLeftCell="Z2" activePane="bottomRight" state="frozen"/>
      <selection pane="topRight" activeCell="C1" sqref="C1"/>
      <selection pane="bottomLeft" activeCell="A2" sqref="A2"/>
      <selection pane="bottomRight" sqref="A1:A1048576"/>
    </sheetView>
  </sheetViews>
  <sheetFormatPr baseColWidth="10" defaultRowHeight="15" x14ac:dyDescent="0"/>
  <cols>
    <col min="1" max="1" width="15.6640625" customWidth="1"/>
    <col min="2" max="2" width="27" style="5" bestFit="1" customWidth="1"/>
    <col min="3" max="3" width="5.33203125" bestFit="1" customWidth="1"/>
    <col min="4" max="4" width="9.1640625" bestFit="1" customWidth="1"/>
    <col min="5" max="5" width="4.6640625" style="14" bestFit="1" customWidth="1"/>
    <col min="6" max="7" width="6.5" style="14" bestFit="1" customWidth="1"/>
    <col min="8" max="8" width="9.6640625" style="14" bestFit="1" customWidth="1"/>
    <col min="9" max="9" width="9.1640625" style="16" bestFit="1" customWidth="1"/>
    <col min="10" max="10" width="7.1640625" style="16" bestFit="1" customWidth="1"/>
    <col min="11" max="11" width="7.6640625" style="16" bestFit="1" customWidth="1"/>
    <col min="12" max="12" width="4.1640625" style="16" bestFit="1" customWidth="1"/>
    <col min="13" max="13" width="95" bestFit="1" customWidth="1"/>
    <col min="14" max="14" width="59.6640625" bestFit="1" customWidth="1"/>
    <col min="15" max="15" width="10.6640625" bestFit="1" customWidth="1"/>
    <col min="16" max="16" width="11.83203125" style="62" bestFit="1" customWidth="1"/>
    <col min="17" max="17" width="13.1640625" style="60" bestFit="1" customWidth="1"/>
    <col min="18" max="18" width="12.5" style="60" bestFit="1" customWidth="1"/>
    <col min="19" max="19" width="11" style="60" bestFit="1" customWidth="1"/>
    <col min="20" max="20" width="10.83203125" style="64"/>
    <col min="21" max="21" width="9.1640625" style="64" bestFit="1" customWidth="1"/>
    <col min="22" max="22" width="10.83203125" style="59"/>
    <col min="23" max="23" width="8.1640625" style="26" bestFit="1" customWidth="1"/>
    <col min="24" max="24" width="11.33203125" style="26" bestFit="1" customWidth="1"/>
    <col min="25" max="25" width="33" style="26" bestFit="1" customWidth="1"/>
    <col min="26" max="26" width="2.1640625" style="26" bestFit="1" customWidth="1"/>
    <col min="27" max="27" width="10.83203125" style="22"/>
    <col min="28" max="28" width="19.5" style="22" customWidth="1"/>
    <col min="30" max="30" width="19.5" customWidth="1"/>
  </cols>
  <sheetData>
    <row r="1" spans="1:30" s="6" customFormat="1">
      <c r="A1" s="4" t="s">
        <v>118</v>
      </c>
      <c r="B1" s="6" t="s">
        <v>106</v>
      </c>
      <c r="C1" s="6" t="s">
        <v>2243</v>
      </c>
      <c r="D1" s="6" t="s">
        <v>101</v>
      </c>
      <c r="E1" s="18" t="s">
        <v>2136</v>
      </c>
      <c r="F1" s="18" t="s">
        <v>2135</v>
      </c>
      <c r="G1" s="18" t="s">
        <v>2138</v>
      </c>
      <c r="H1" s="18" t="s">
        <v>2140</v>
      </c>
      <c r="I1" s="19" t="s">
        <v>2144</v>
      </c>
      <c r="J1" s="19" t="s">
        <v>2145</v>
      </c>
      <c r="K1" s="19" t="s">
        <v>2146</v>
      </c>
      <c r="L1" s="19" t="s">
        <v>2150</v>
      </c>
      <c r="M1" s="6" t="s">
        <v>135</v>
      </c>
      <c r="N1" s="6" t="s">
        <v>2242</v>
      </c>
      <c r="O1" s="6" t="s">
        <v>2251</v>
      </c>
      <c r="P1" s="61" t="s">
        <v>2274</v>
      </c>
      <c r="Q1" s="59" t="s">
        <v>2525</v>
      </c>
      <c r="R1" s="59" t="s">
        <v>2521</v>
      </c>
      <c r="S1" s="59" t="s">
        <v>2522</v>
      </c>
      <c r="T1" s="63" t="s">
        <v>2710</v>
      </c>
      <c r="U1" s="63" t="s">
        <v>101</v>
      </c>
      <c r="V1" s="58" t="s">
        <v>117</v>
      </c>
      <c r="W1" s="25" t="s">
        <v>2273</v>
      </c>
      <c r="X1" s="25" t="s">
        <v>2253</v>
      </c>
      <c r="Y1" s="25" t="s">
        <v>2254</v>
      </c>
      <c r="Z1" s="25"/>
      <c r="AA1" s="6" t="s">
        <v>2712</v>
      </c>
      <c r="AB1" s="6" t="str">
        <f>"Entretiens : "&amp;COUNTA(AB2:AB1000)</f>
        <v>Entretiens : 170</v>
      </c>
      <c r="AC1" s="6">
        <f>COUNTIF(AC2:AC2000,TRUE)</f>
        <v>4</v>
      </c>
      <c r="AD1" s="6" t="s">
        <v>3022</v>
      </c>
    </row>
    <row r="2" spans="1:30">
      <c r="A2">
        <v>139950</v>
      </c>
      <c r="B2" s="5" t="str">
        <f ca="1">VLOOKUP(A2,'Fichier FA (en entrée)'!B:AH,3,0)</f>
        <v>PXPXSZAWEY</v>
      </c>
      <c r="C2">
        <f t="shared" ref="C2:C65" si="0">COUNTIF(D:D,"&gt;="&amp;D2)</f>
        <v>379</v>
      </c>
      <c r="D2">
        <f t="shared" ref="D2:D65" si="1">IFERROR(IF(F2,I2+J2+K2+L2,-100),-20)</f>
        <v>5.24</v>
      </c>
      <c r="E2" s="14" t="str">
        <f>VLOOKUP(A2,'Fichier FA (en entrée)'!B:AH,2,0)</f>
        <v>EV</v>
      </c>
      <c r="F2" s="14" t="b">
        <f t="shared" ref="F2:F65" si="2">IF(E2="EV",TRUE,FALSE)</f>
        <v>1</v>
      </c>
      <c r="G2" s="14" t="b">
        <f>IFERROR(VLOOKUP(A2,'Calculs FI (auto)'!A:F,6,0),FALSE)</f>
        <v>0</v>
      </c>
      <c r="H2" s="14" t="b">
        <f t="shared" ref="H2:H65" si="3">AND(F2:G2)</f>
        <v>0</v>
      </c>
      <c r="I2" s="16">
        <f>IFERROR(VLOOKUP(A2,'Moyennes FA (en entrée)'!B:N,7,0),"")</f>
        <v>8.24</v>
      </c>
      <c r="J2" s="16">
        <f>IFERROR(VLOOKUP(VLOOKUP(A2,'Fichier FA (en entrée)'!B:AH,33,0),Modificateurs!A$2:B$5,2,0),0)</f>
        <v>-3</v>
      </c>
      <c r="K2" s="16">
        <f>IFERROR(VLOOKUP(VLOOKUP(A2,'Redoub FI (en entrée)'!B:N,7,0),Modificateurs!A$8:B$11,2,0),0)</f>
        <v>0</v>
      </c>
      <c r="L2" s="16">
        <f>IFERROR(VLOOKUP(M2,Modificateurs!D$1:E$94,2,0),0)</f>
        <v>0</v>
      </c>
      <c r="M2" t="str">
        <f>VLOOKUP(A2,'Fichier FA (en entrée)'!B:AH,16,0)&amp;" "&amp;VLOOKUP(A2,'Fichier FA (en entrée)'!B:AH,20,0)&amp;" "&amp;VLOOKUP(A2,'Fichier FA (en entrée)'!B:AH,27,0)&amp;" "&amp;VLOOKUP(A2,'Fichier FA (en entrée)'!B:AH,29,0)</f>
        <v xml:space="preserve">S Ecologie agronomie et territoires  </v>
      </c>
      <c r="N2" t="str">
        <f>VLOOKUP(A2,'Fichier FA (en entrée)'!B:AH,8,0)</f>
        <v>En Terminale</v>
      </c>
      <c r="O2" t="b">
        <f>AND(C2&gt;Synthèse!B$7,C2&lt;Synthèse!B$9)</f>
        <v>1</v>
      </c>
      <c r="Q2" s="60">
        <f>ROUNDUP(C2/(Synthèse!$B$2+Synthèse!$B$3)*8,0)</f>
        <v>6</v>
      </c>
      <c r="R2" s="60">
        <f>IFERROR(VLOOKUP(A2,'Evaluations (formulaire)'!A:P,6,0)+VLOOKUP(A2,'Evaluations (formulaire)'!A:P,7,0),0)</f>
        <v>0</v>
      </c>
      <c r="S2" s="60">
        <f>IFERROR(VLOOKUP(A2,'Evaluations (formulaire)'!A:P,8,0),0)</f>
        <v>0</v>
      </c>
      <c r="T2" s="64">
        <f>IF(AND(ISBLANK(P2),Q2&lt;=2),Synthèse!$B$42,IF(AND(ISBLANK(P2),Q2&gt;=7),Synthèse!$C$42,R2+S2))</f>
        <v>0</v>
      </c>
      <c r="U2" s="64">
        <f t="shared" ref="U2:U65" si="4">D2+T2</f>
        <v>5.24</v>
      </c>
      <c r="V2" s="59">
        <f t="shared" ref="V2:V65" si="5">COUNTIF(U:U,"&gt;="&amp;U2)</f>
        <v>379</v>
      </c>
      <c r="W2" s="26">
        <v>303</v>
      </c>
      <c r="X2" s="26" t="b">
        <f t="shared" ref="X2:X65" si="6">D2&gt;=10</f>
        <v>0</v>
      </c>
      <c r="Y2" s="26" t="e">
        <f>VLOOKUP(A2,#REF!,21,0)&amp;", "</f>
        <v>#REF!</v>
      </c>
      <c r="Z2" s="26" t="s">
        <v>2283</v>
      </c>
      <c r="AB2" s="22" t="s">
        <v>2290</v>
      </c>
      <c r="AC2" t="b">
        <f t="shared" ref="AC2:AC65" si="7">AND(P2="AUDIBERT",NOT(ISBLANK(AB2)))</f>
        <v>0</v>
      </c>
      <c r="AD2" t="e">
        <f>IFERROR(VLOOKUP(A2,#REF!,4,0),MAX(#REF!)+100)</f>
        <v>#REF!</v>
      </c>
    </row>
    <row r="3" spans="1:30">
      <c r="A3">
        <v>140506</v>
      </c>
      <c r="B3" s="5" t="str">
        <f ca="1">VLOOKUP(A3,'Fichier FA (en entrée)'!B:AH,3,0)</f>
        <v>IWERVCXSNL</v>
      </c>
      <c r="C3">
        <f t="shared" si="0"/>
        <v>765</v>
      </c>
      <c r="D3">
        <f t="shared" si="1"/>
        <v>-100</v>
      </c>
      <c r="E3" s="14" t="str">
        <f>VLOOKUP(A3,'Fichier FA (en entrée)'!B:AH,2,0)</f>
        <v>ENV</v>
      </c>
      <c r="F3" s="14" t="b">
        <f t="shared" si="2"/>
        <v>0</v>
      </c>
      <c r="G3" s="14" t="b">
        <f>IFERROR(VLOOKUP(A3,'Calculs FI (auto)'!A:F,6,0),FALSE)</f>
        <v>0</v>
      </c>
      <c r="H3" s="14" t="b">
        <f t="shared" si="3"/>
        <v>0</v>
      </c>
      <c r="I3" s="16" t="str">
        <f>IFERROR(VLOOKUP(A3,'Moyennes FA (en entrée)'!B:N,7,0),"")</f>
        <v/>
      </c>
      <c r="J3" s="16">
        <f>IFERROR(VLOOKUP(VLOOKUP(A3,'Fichier FA (en entrée)'!B:AH,33,0),Modificateurs!A$2:B$5,2,0),0)</f>
        <v>0</v>
      </c>
      <c r="K3" s="16">
        <f>IFERROR(VLOOKUP(VLOOKUP(A3,'Redoub FI (en entrée)'!B:N,7,0),Modificateurs!A$8:B$11,2,0),0)</f>
        <v>0</v>
      </c>
      <c r="L3" s="16">
        <f>IFERROR(VLOOKUP(M3,Modificateurs!D$1:E$94,2,0),0)</f>
        <v>2</v>
      </c>
      <c r="M3" t="str">
        <f>VLOOKUP(A3,'Fichier FA (en entrée)'!B:AH,16,0)&amp;" "&amp;VLOOKUP(A3,'Fichier FA (en entrée)'!B:AH,20,0)&amp;" "&amp;VLOOKUP(A3,'Fichier FA (en entrée)'!B:AH,27,0)&amp;" "&amp;VLOOKUP(A3,'Fichier FA (en entrée)'!B:AH,29,0)</f>
        <v xml:space="preserve">S Physique-chimie  </v>
      </c>
      <c r="N3" t="str">
        <f>VLOOKUP(A3,'Fichier FA (en entrée)'!B:AH,8,0)</f>
        <v>En Terminale</v>
      </c>
      <c r="O3" t="b">
        <f>AND(C3&gt;Synthèse!B$7,C3&lt;Synthèse!B$9)</f>
        <v>0</v>
      </c>
      <c r="Q3" s="60">
        <f>ROUNDUP(C3/(Synthèse!$B$2+Synthèse!$B$3)*8,0)</f>
        <v>12</v>
      </c>
      <c r="R3" s="60">
        <f>IFERROR(VLOOKUP(A3,'Evaluations (formulaire)'!A:P,6,0)+VLOOKUP(A3,'Evaluations (formulaire)'!A:P,7,0),0)</f>
        <v>0</v>
      </c>
      <c r="S3" s="60">
        <f>IFERROR(VLOOKUP(A3,'Evaluations (formulaire)'!A:P,8,0),0)</f>
        <v>0</v>
      </c>
      <c r="T3" s="64">
        <f>IF(AND(ISBLANK(P3),Q3&lt;=2),Synthèse!$B$42,IF(AND(ISBLANK(P3),Q3&gt;=7),Synthèse!$C$42,R3+S3))</f>
        <v>0</v>
      </c>
      <c r="U3" s="64">
        <f t="shared" si="4"/>
        <v>-100</v>
      </c>
      <c r="V3" s="59">
        <f t="shared" si="5"/>
        <v>765</v>
      </c>
      <c r="W3" s="26">
        <v>127</v>
      </c>
      <c r="X3" s="26" t="b">
        <f t="shared" si="6"/>
        <v>0</v>
      </c>
      <c r="Y3" s="26" t="e">
        <f>VLOOKUP(A3,#REF!,21,0)</f>
        <v>#REF!</v>
      </c>
      <c r="Z3" s="26" t="s">
        <v>2283</v>
      </c>
      <c r="AB3" s="22" t="s">
        <v>2290</v>
      </c>
      <c r="AC3" t="b">
        <f t="shared" si="7"/>
        <v>0</v>
      </c>
      <c r="AD3" t="e">
        <f>IFERROR(VLOOKUP(A3,#REF!,4,0),MAX(#REF!)+100)</f>
        <v>#REF!</v>
      </c>
    </row>
    <row r="4" spans="1:30">
      <c r="A4">
        <v>143555</v>
      </c>
      <c r="B4" s="5" t="str">
        <f ca="1">VLOOKUP(A4,'Fichier FA (en entrée)'!B:AH,3,0)</f>
        <v>TJPBDHNNRR</v>
      </c>
      <c r="C4">
        <f t="shared" si="0"/>
        <v>461</v>
      </c>
      <c r="D4">
        <f t="shared" si="1"/>
        <v>-9.9999999999999645E-2</v>
      </c>
      <c r="E4" s="14" t="str">
        <f>VLOOKUP(A4,'Fichier FA (en entrée)'!B:AH,2,0)</f>
        <v>EV</v>
      </c>
      <c r="F4" s="14" t="b">
        <f t="shared" si="2"/>
        <v>1</v>
      </c>
      <c r="G4" s="14" t="b">
        <f>IFERROR(VLOOKUP(A4,'Calculs FI (auto)'!A:F,6,0),FALSE)</f>
        <v>1</v>
      </c>
      <c r="H4" s="14" t="b">
        <f t="shared" si="3"/>
        <v>1</v>
      </c>
      <c r="I4" s="16">
        <f>IFERROR(VLOOKUP(A4,'Moyennes FA (en entrée)'!B:N,7,0),"")</f>
        <v>7.9</v>
      </c>
      <c r="J4" s="16">
        <f>IFERROR(VLOOKUP(VLOOKUP(A4,'Fichier FA (en entrée)'!B:AH,33,0),Modificateurs!A$2:B$5,2,0),0)</f>
        <v>0</v>
      </c>
      <c r="K4" s="16">
        <f>IFERROR(VLOOKUP(VLOOKUP(A4,'Redoub FI (en entrée)'!B:N,7,0),Modificateurs!A$8:B$11,2,0),0)</f>
        <v>0</v>
      </c>
      <c r="L4" s="16">
        <f>IFERROR(VLOOKUP(M4,Modificateurs!D$1:E$94,2,0),0)</f>
        <v>-8</v>
      </c>
      <c r="M4" t="str">
        <f>VLOOKUP(A4,'Fichier FA (en entrée)'!B:AH,16,0)&amp;" "&amp;VLOOKUP(A4,'Fichier FA (en entrée)'!B:AH,20,0)&amp;" "&amp;VLOOKUP(A4,'Fichier FA (en entrée)'!B:AH,27,0)&amp;" "&amp;VLOOKUP(A4,'Fichier FA (en entrée)'!B:AH,29,0)</f>
        <v xml:space="preserve">STMG Systèmes d'information et de gestion  </v>
      </c>
      <c r="N4" t="str">
        <f>VLOOKUP(A4,'Fichier FA (en entrée)'!B:AH,8,0)</f>
        <v>En Terminale</v>
      </c>
      <c r="O4" t="b">
        <f>AND(C4&gt;Synthèse!B$7,C4&lt;Synthèse!B$9)</f>
        <v>0</v>
      </c>
      <c r="Q4" s="60">
        <f>ROUNDUP(C4/(Synthèse!$B$2+Synthèse!$B$3)*8,0)</f>
        <v>7</v>
      </c>
      <c r="R4" s="60">
        <f>IFERROR(VLOOKUP(A4,'Evaluations (formulaire)'!A:P,6,0)+VLOOKUP(A4,'Evaluations (formulaire)'!A:P,7,0),0)</f>
        <v>0</v>
      </c>
      <c r="S4" s="60">
        <f>IFERROR(VLOOKUP(A4,'Evaluations (formulaire)'!A:P,8,0),0)</f>
        <v>0</v>
      </c>
      <c r="T4" s="64">
        <f>IF(AND(ISBLANK(P4),Q4&lt;=2),Synthèse!$B$42,IF(AND(ISBLANK(P4),Q4&gt;=7),Synthèse!$C$42,R4+S4))</f>
        <v>0</v>
      </c>
      <c r="U4" s="64">
        <f t="shared" si="4"/>
        <v>-9.9999999999999645E-2</v>
      </c>
      <c r="V4" s="59">
        <f t="shared" si="5"/>
        <v>461</v>
      </c>
      <c r="W4" s="26">
        <v>620</v>
      </c>
      <c r="X4" s="26" t="b">
        <f t="shared" si="6"/>
        <v>0</v>
      </c>
      <c r="Y4" s="26" t="e">
        <f>VLOOKUP(A4,#REF!,21,0)</f>
        <v>#REF!</v>
      </c>
      <c r="Z4" s="26" t="s">
        <v>2283</v>
      </c>
      <c r="AB4" s="22" t="s">
        <v>2290</v>
      </c>
      <c r="AC4" t="b">
        <f t="shared" si="7"/>
        <v>0</v>
      </c>
      <c r="AD4" t="e">
        <f>IFERROR(VLOOKUP(A4,#REF!,4,0),MAX(#REF!)+100)</f>
        <v>#REF!</v>
      </c>
    </row>
    <row r="5" spans="1:30">
      <c r="A5">
        <v>144616</v>
      </c>
      <c r="B5" s="5" t="str">
        <f ca="1">VLOOKUP(A5,'Fichier FA (en entrée)'!B:AH,3,0)</f>
        <v>FRHRSICOGJ</v>
      </c>
      <c r="C5">
        <f t="shared" si="0"/>
        <v>765</v>
      </c>
      <c r="D5">
        <f t="shared" si="1"/>
        <v>-100</v>
      </c>
      <c r="E5" s="14" t="str">
        <f>VLOOKUP(A5,'Fichier FA (en entrée)'!B:AH,2,0)</f>
        <v>ENV</v>
      </c>
      <c r="F5" s="14" t="b">
        <f t="shared" si="2"/>
        <v>0</v>
      </c>
      <c r="G5" s="14" t="b">
        <f>IFERROR(VLOOKUP(A5,'Calculs FI (auto)'!A:F,6,0),FALSE)</f>
        <v>1</v>
      </c>
      <c r="H5" s="14" t="b">
        <f t="shared" si="3"/>
        <v>0</v>
      </c>
      <c r="I5" s="16" t="str">
        <f>IFERROR(VLOOKUP(A5,'Moyennes FA (en entrée)'!B:N,7,0),"")</f>
        <v/>
      </c>
      <c r="J5" s="16">
        <f>IFERROR(VLOOKUP(VLOOKUP(A5,'Fichier FA (en entrée)'!B:AH,33,0),Modificateurs!A$2:B$5,2,0),0)</f>
        <v>1</v>
      </c>
      <c r="K5" s="16">
        <f>IFERROR(VLOOKUP(VLOOKUP(A5,'Redoub FI (en entrée)'!B:N,7,0),Modificateurs!A$8:B$11,2,0),0)</f>
        <v>0</v>
      </c>
      <c r="L5" s="16">
        <f>IFERROR(VLOOKUP(M5,Modificateurs!D$1:E$94,2,0),0)</f>
        <v>1</v>
      </c>
      <c r="M5" t="str">
        <f>VLOOKUP(A5,'Fichier FA (en entrée)'!B:AH,16,0)&amp;" "&amp;VLOOKUP(A5,'Fichier FA (en entrée)'!B:AH,20,0)&amp;" "&amp;VLOOKUP(A5,'Fichier FA (en entrée)'!B:AH,27,0)&amp;" "&amp;VLOOKUP(A5,'Fichier FA (en entrée)'!B:AH,29,0)</f>
        <v xml:space="preserve">S Pas de spécialité (S.I)  </v>
      </c>
      <c r="N5" t="str">
        <f>VLOOKUP(A5,'Fichier FA (en entrée)'!B:AH,8,0)</f>
        <v>En Terminale</v>
      </c>
      <c r="O5" t="b">
        <f>AND(C5&gt;Synthèse!B$7,C5&lt;Synthèse!B$9)</f>
        <v>0</v>
      </c>
      <c r="Q5" s="60">
        <f>ROUNDUP(C5/(Synthèse!$B$2+Synthèse!$B$3)*8,0)</f>
        <v>12</v>
      </c>
      <c r="R5" s="60">
        <f>IFERROR(VLOOKUP(A5,'Evaluations (formulaire)'!A:P,6,0)+VLOOKUP(A5,'Evaluations (formulaire)'!A:P,7,0),0)</f>
        <v>0</v>
      </c>
      <c r="S5" s="60">
        <f>IFERROR(VLOOKUP(A5,'Evaluations (formulaire)'!A:P,8,0),0)</f>
        <v>0</v>
      </c>
      <c r="T5" s="64">
        <f>IF(AND(ISBLANK(P5),Q5&lt;=2),Synthèse!$B$42,IF(AND(ISBLANK(P5),Q5&gt;=7),Synthèse!$C$42,R5+S5))</f>
        <v>0</v>
      </c>
      <c r="U5" s="64">
        <f t="shared" si="4"/>
        <v>-100</v>
      </c>
      <c r="V5" s="59">
        <f t="shared" si="5"/>
        <v>765</v>
      </c>
      <c r="W5" s="26">
        <v>81</v>
      </c>
      <c r="X5" s="26" t="b">
        <f t="shared" si="6"/>
        <v>0</v>
      </c>
      <c r="Y5" s="26" t="e">
        <f>VLOOKUP(A5,#REF!,21,0)</f>
        <v>#REF!</v>
      </c>
      <c r="Z5" s="26" t="s">
        <v>2283</v>
      </c>
      <c r="AB5" s="22" t="s">
        <v>2290</v>
      </c>
      <c r="AC5" t="b">
        <f t="shared" si="7"/>
        <v>0</v>
      </c>
      <c r="AD5" t="e">
        <f>IFERROR(VLOOKUP(A5,#REF!,4,0),MAX(#REF!)+100)</f>
        <v>#REF!</v>
      </c>
    </row>
    <row r="6" spans="1:30">
      <c r="A6">
        <v>144756</v>
      </c>
      <c r="B6" s="5" t="str">
        <f ca="1">VLOOKUP(A6,'Fichier FA (en entrée)'!B:AH,3,0)</f>
        <v>ESHKQMONLH</v>
      </c>
      <c r="C6">
        <f t="shared" si="0"/>
        <v>765</v>
      </c>
      <c r="D6">
        <f t="shared" si="1"/>
        <v>-100</v>
      </c>
      <c r="E6" s="14" t="str">
        <f>VLOOKUP(A6,'Fichier FA (en entrée)'!B:AH,2,0)</f>
        <v>ENV</v>
      </c>
      <c r="F6" s="14" t="b">
        <f t="shared" si="2"/>
        <v>0</v>
      </c>
      <c r="G6" s="14" t="b">
        <f>IFERROR(VLOOKUP(A6,'Calculs FI (auto)'!A:F,6,0),FALSE)</f>
        <v>0</v>
      </c>
      <c r="H6" s="14" t="b">
        <f t="shared" si="3"/>
        <v>0</v>
      </c>
      <c r="I6" s="16" t="str">
        <f>IFERROR(VLOOKUP(A6,'Moyennes FA (en entrée)'!B:N,7,0),"")</f>
        <v/>
      </c>
      <c r="J6" s="16">
        <f>IFERROR(VLOOKUP(VLOOKUP(A6,'Fichier FA (en entrée)'!B:AH,33,0),Modificateurs!A$2:B$5,2,0),0)</f>
        <v>0</v>
      </c>
      <c r="K6" s="16">
        <f>IFERROR(VLOOKUP(VLOOKUP(A6,'Redoub FI (en entrée)'!B:N,7,0),Modificateurs!A$8:B$11,2,0),0)</f>
        <v>0</v>
      </c>
      <c r="L6" s="16">
        <f>IFERROR(VLOOKUP(M6,Modificateurs!D$1:E$94,2,0),0)</f>
        <v>-12</v>
      </c>
      <c r="M6" t="str">
        <f>VLOOKUP(A6,'Fichier FA (en entrée)'!B:AH,16,0)&amp;" "&amp;VLOOKUP(A6,'Fichier FA (en entrée)'!B:AH,20,0)&amp;" "&amp;VLOOKUP(A6,'Fichier FA (en entrée)'!B:AH,27,0)&amp;" "&amp;VLOOKUP(A6,'Fichier FA (en entrée)'!B:AH,29,0)</f>
        <v xml:space="preserve">P Electrotechnique, énergie, équipements communicants  </v>
      </c>
      <c r="N6" t="str">
        <f>VLOOKUP(A6,'Fichier FA (en entrée)'!B:AH,8,0)</f>
        <v>En Terminale</v>
      </c>
      <c r="O6" t="b">
        <f>AND(C6&gt;Synthèse!B$7,C6&lt;Synthèse!B$9)</f>
        <v>0</v>
      </c>
      <c r="Q6" s="60">
        <f>ROUNDUP(C6/(Synthèse!$B$2+Synthèse!$B$3)*8,0)</f>
        <v>12</v>
      </c>
      <c r="R6" s="60">
        <f>IFERROR(VLOOKUP(A6,'Evaluations (formulaire)'!A:P,6,0)+VLOOKUP(A6,'Evaluations (formulaire)'!A:P,7,0),0)</f>
        <v>0</v>
      </c>
      <c r="S6" s="60">
        <f>IFERROR(VLOOKUP(A6,'Evaluations (formulaire)'!A:P,8,0),0)</f>
        <v>0</v>
      </c>
      <c r="T6" s="64">
        <f>IF(AND(ISBLANK(P6),Q6&lt;=2),Synthèse!$B$42,IF(AND(ISBLANK(P6),Q6&gt;=7),Synthèse!$C$42,R6+S6))</f>
        <v>0</v>
      </c>
      <c r="U6" s="64">
        <f t="shared" si="4"/>
        <v>-100</v>
      </c>
      <c r="V6" s="59">
        <f t="shared" si="5"/>
        <v>765</v>
      </c>
      <c r="W6" s="26">
        <v>338</v>
      </c>
      <c r="X6" s="26" t="b">
        <f t="shared" si="6"/>
        <v>0</v>
      </c>
      <c r="Y6" s="26" t="e">
        <f>VLOOKUP(A6,#REF!,21,0)</f>
        <v>#REF!</v>
      </c>
      <c r="Z6" s="26" t="s">
        <v>2283</v>
      </c>
      <c r="AB6" s="22" t="s">
        <v>2290</v>
      </c>
      <c r="AC6" t="b">
        <f t="shared" si="7"/>
        <v>0</v>
      </c>
      <c r="AD6" t="e">
        <f>IFERROR(VLOOKUP(A6,#REF!,4,0),MAX(#REF!)+100)</f>
        <v>#REF!</v>
      </c>
    </row>
    <row r="7" spans="1:30">
      <c r="A7">
        <v>147176</v>
      </c>
      <c r="B7" s="5" t="str">
        <f ca="1">VLOOKUP(A7,'Fichier FA (en entrée)'!B:AH,3,0)</f>
        <v>CVPVONUUTB</v>
      </c>
      <c r="C7">
        <f t="shared" si="0"/>
        <v>63</v>
      </c>
      <c r="D7">
        <f t="shared" si="1"/>
        <v>14.81</v>
      </c>
      <c r="E7" s="14" t="str">
        <f>VLOOKUP(A7,'Fichier FA (en entrée)'!B:AH,2,0)</f>
        <v>EV</v>
      </c>
      <c r="F7" s="14" t="b">
        <f t="shared" si="2"/>
        <v>1</v>
      </c>
      <c r="G7" s="14" t="b">
        <f>IFERROR(VLOOKUP(A7,'Calculs FI (auto)'!A:F,6,0),FALSE)</f>
        <v>0</v>
      </c>
      <c r="H7" s="14" t="b">
        <f t="shared" si="3"/>
        <v>0</v>
      </c>
      <c r="I7" s="16">
        <f>IFERROR(VLOOKUP(A7,'Moyennes FA (en entrée)'!B:N,7,0),"")</f>
        <v>9.81</v>
      </c>
      <c r="J7" s="16">
        <f>IFERROR(VLOOKUP(VLOOKUP(A7,'Fichier FA (en entrée)'!B:AH,33,0),Modificateurs!A$2:B$5,2,0),0)</f>
        <v>3</v>
      </c>
      <c r="K7" s="16">
        <f>IFERROR(VLOOKUP(VLOOKUP(A7,'Redoub FI (en entrée)'!B:N,7,0),Modificateurs!A$8:B$11,2,0),0)</f>
        <v>0</v>
      </c>
      <c r="L7" s="16">
        <f>IFERROR(VLOOKUP(M7,Modificateurs!D$1:E$94,2,0),0)</f>
        <v>2</v>
      </c>
      <c r="M7" t="str">
        <f>VLOOKUP(A7,'Fichier FA (en entrée)'!B:AH,16,0)&amp;" "&amp;VLOOKUP(A7,'Fichier FA (en entrée)'!B:AH,20,0)&amp;" "&amp;VLOOKUP(A7,'Fichier FA (en entrée)'!B:AH,27,0)&amp;" "&amp;VLOOKUP(A7,'Fichier FA (en entrée)'!B:AH,29,0)</f>
        <v xml:space="preserve">S Physique-chimie  </v>
      </c>
      <c r="N7" t="str">
        <f>VLOOKUP(A7,'Fichier FA (en entrée)'!B:AH,8,0)</f>
        <v>En Terminale</v>
      </c>
      <c r="O7" t="b">
        <f>AND(C7&gt;Synthèse!B$7,C7&lt;Synthèse!B$9)</f>
        <v>0</v>
      </c>
      <c r="Q7" s="60">
        <f>ROUNDUP(C7/(Synthèse!$B$2+Synthèse!$B$3)*8,0)</f>
        <v>1</v>
      </c>
      <c r="R7" s="60">
        <f>IFERROR(VLOOKUP(A7,'Evaluations (formulaire)'!A:P,6,0)+VLOOKUP(A7,'Evaluations (formulaire)'!A:P,7,0),0)</f>
        <v>0</v>
      </c>
      <c r="S7" s="60">
        <f>IFERROR(VLOOKUP(A7,'Evaluations (formulaire)'!A:P,8,0),0)</f>
        <v>0</v>
      </c>
      <c r="T7" s="64">
        <f>IF(AND(ISBLANK(P7),Q7&lt;=2),Synthèse!$B$42,IF(AND(ISBLANK(P7),Q7&gt;=7),Synthèse!$C$42,R7+S7))</f>
        <v>0</v>
      </c>
      <c r="U7" s="64">
        <f t="shared" si="4"/>
        <v>14.81</v>
      </c>
      <c r="V7" s="59">
        <f t="shared" si="5"/>
        <v>63</v>
      </c>
      <c r="W7" s="26">
        <v>85</v>
      </c>
      <c r="X7" s="26" t="b">
        <f t="shared" si="6"/>
        <v>1</v>
      </c>
      <c r="Y7" s="26" t="e">
        <f>VLOOKUP(A7,#REF!,21,0)</f>
        <v>#REF!</v>
      </c>
      <c r="Z7" s="26" t="s">
        <v>2283</v>
      </c>
      <c r="AB7" s="22" t="s">
        <v>2290</v>
      </c>
      <c r="AC7" t="b">
        <f t="shared" si="7"/>
        <v>0</v>
      </c>
      <c r="AD7" t="e">
        <f>IFERROR(VLOOKUP(A7,#REF!,4,0),MAX(#REF!)+100)</f>
        <v>#REF!</v>
      </c>
    </row>
    <row r="8" spans="1:30">
      <c r="A8">
        <v>147186</v>
      </c>
      <c r="B8" s="5" t="str">
        <f ca="1">VLOOKUP(A8,'Fichier FA (en entrée)'!B:AH,3,0)</f>
        <v>OJACOSKEYJ</v>
      </c>
      <c r="C8">
        <f t="shared" si="0"/>
        <v>336</v>
      </c>
      <c r="D8">
        <f t="shared" si="1"/>
        <v>7.4</v>
      </c>
      <c r="E8" s="14" t="str">
        <f>VLOOKUP(A8,'Fichier FA (en entrée)'!B:AH,2,0)</f>
        <v>EV</v>
      </c>
      <c r="F8" s="14" t="b">
        <f t="shared" si="2"/>
        <v>1</v>
      </c>
      <c r="G8" s="14" t="b">
        <f>IFERROR(VLOOKUP(A8,'Calculs FI (auto)'!A:F,6,0),FALSE)</f>
        <v>0</v>
      </c>
      <c r="H8" s="14" t="b">
        <f t="shared" si="3"/>
        <v>0</v>
      </c>
      <c r="I8" s="16">
        <f>IFERROR(VLOOKUP(A8,'Moyennes FA (en entrée)'!B:N,7,0),"")</f>
        <v>6.4</v>
      </c>
      <c r="J8" s="16">
        <f>IFERROR(VLOOKUP(VLOOKUP(A8,'Fichier FA (en entrée)'!B:AH,33,0),Modificateurs!A$2:B$5,2,0),0)</f>
        <v>0</v>
      </c>
      <c r="K8" s="16">
        <f>IFERROR(VLOOKUP(VLOOKUP(A8,'Redoub FI (en entrée)'!B:N,7,0),Modificateurs!A$8:B$11,2,0),0)</f>
        <v>0</v>
      </c>
      <c r="L8" s="16">
        <f>IFERROR(VLOOKUP(M8,Modificateurs!D$1:E$94,2,0),0)</f>
        <v>1</v>
      </c>
      <c r="M8" t="str">
        <f>VLOOKUP(A8,'Fichier FA (en entrée)'!B:AH,16,0)&amp;" "&amp;VLOOKUP(A8,'Fichier FA (en entrée)'!B:AH,20,0)&amp;" "&amp;VLOOKUP(A8,'Fichier FA (en entrée)'!B:AH,27,0)&amp;" "&amp;VLOOKUP(A8,'Fichier FA (en entrée)'!B:AH,29,0)</f>
        <v xml:space="preserve">S Pas de spécialité (S.I)  </v>
      </c>
      <c r="N8" t="str">
        <f>VLOOKUP(A8,'Fichier FA (en entrée)'!B:AH,8,0)</f>
        <v>En Terminale</v>
      </c>
      <c r="O8" t="b">
        <f>AND(C8&gt;Synthèse!B$7,C8&lt;Synthèse!B$9)</f>
        <v>1</v>
      </c>
      <c r="Q8" s="60">
        <f>ROUNDUP(C8/(Synthèse!$B$2+Synthèse!$B$3)*8,0)</f>
        <v>5</v>
      </c>
      <c r="R8" s="60">
        <f>IFERROR(VLOOKUP(A8,'Evaluations (formulaire)'!A:P,6,0)+VLOOKUP(A8,'Evaluations (formulaire)'!A:P,7,0),0)</f>
        <v>0</v>
      </c>
      <c r="S8" s="60">
        <f>IFERROR(VLOOKUP(A8,'Evaluations (formulaire)'!A:P,8,0),0)</f>
        <v>0</v>
      </c>
      <c r="T8" s="64">
        <f>IF(AND(ISBLANK(P8),Q8&lt;=2),Synthèse!$B$42,IF(AND(ISBLANK(P8),Q8&gt;=7),Synthèse!$C$42,R8+S8))</f>
        <v>0</v>
      </c>
      <c r="U8" s="64">
        <f t="shared" si="4"/>
        <v>7.4</v>
      </c>
      <c r="V8" s="59">
        <f t="shared" si="5"/>
        <v>336</v>
      </c>
      <c r="W8" s="26">
        <v>104</v>
      </c>
      <c r="X8" s="26" t="b">
        <f t="shared" si="6"/>
        <v>0</v>
      </c>
      <c r="Y8" s="26" t="e">
        <f>VLOOKUP(A8,#REF!,21,0)</f>
        <v>#REF!</v>
      </c>
      <c r="Z8" s="26" t="s">
        <v>2283</v>
      </c>
      <c r="AB8" s="22" t="s">
        <v>2290</v>
      </c>
      <c r="AC8" t="b">
        <f t="shared" si="7"/>
        <v>0</v>
      </c>
      <c r="AD8" t="e">
        <f>IFERROR(VLOOKUP(A8,#REF!,4,0),MAX(#REF!)+100)</f>
        <v>#REF!</v>
      </c>
    </row>
    <row r="9" spans="1:30">
      <c r="A9">
        <v>147340</v>
      </c>
      <c r="B9" s="5" t="str">
        <f ca="1">VLOOKUP(A9,'Fichier FA (en entrée)'!B:AH,3,0)</f>
        <v>ABCEXDRZID</v>
      </c>
      <c r="C9">
        <f t="shared" si="0"/>
        <v>341</v>
      </c>
      <c r="D9">
        <f t="shared" si="1"/>
        <v>7.12</v>
      </c>
      <c r="E9" s="14" t="str">
        <f>VLOOKUP(A9,'Fichier FA (en entrée)'!B:AH,2,0)</f>
        <v>EV</v>
      </c>
      <c r="F9" s="14" t="b">
        <f t="shared" si="2"/>
        <v>1</v>
      </c>
      <c r="G9" s="14" t="b">
        <f>IFERROR(VLOOKUP(A9,'Calculs FI (auto)'!A:F,6,0),FALSE)</f>
        <v>0</v>
      </c>
      <c r="H9" s="14" t="b">
        <f t="shared" si="3"/>
        <v>0</v>
      </c>
      <c r="I9" s="16">
        <f>IFERROR(VLOOKUP(A9,'Moyennes FA (en entrée)'!B:N,7,0),"")</f>
        <v>7.12</v>
      </c>
      <c r="J9" s="16">
        <f>IFERROR(VLOOKUP(VLOOKUP(A9,'Fichier FA (en entrée)'!B:AH,33,0),Modificateurs!A$2:B$5,2,0),0)</f>
        <v>-3</v>
      </c>
      <c r="K9" s="16">
        <f>IFERROR(VLOOKUP(VLOOKUP(A9,'Redoub FI (en entrée)'!B:N,7,0),Modificateurs!A$8:B$11,2,0),0)</f>
        <v>0</v>
      </c>
      <c r="L9" s="16">
        <f>IFERROR(VLOOKUP(M9,Modificateurs!D$1:E$94,2,0),0)</f>
        <v>3</v>
      </c>
      <c r="M9" t="str">
        <f>VLOOKUP(A9,'Fichier FA (en entrée)'!B:AH,16,0)&amp;" "&amp;VLOOKUP(A9,'Fichier FA (en entrée)'!B:AH,20,0)&amp;" "&amp;VLOOKUP(A9,'Fichier FA (en entrée)'!B:AH,27,0)&amp;" "&amp;VLOOKUP(A9,'Fichier FA (en entrée)'!B:AH,29,0)</f>
        <v xml:space="preserve">S Informatique et Sciences du numérique  </v>
      </c>
      <c r="N9" t="str">
        <f>VLOOKUP(A9,'Fichier FA (en entrée)'!B:AH,8,0)</f>
        <v>En Terminale</v>
      </c>
      <c r="O9" t="b">
        <f>AND(C9&gt;Synthèse!B$7,C9&lt;Synthèse!B$9)</f>
        <v>1</v>
      </c>
      <c r="Q9" s="60">
        <f>ROUNDUP(C9/(Synthèse!$B$2+Synthèse!$B$3)*8,0)</f>
        <v>6</v>
      </c>
      <c r="R9" s="60">
        <f>IFERROR(VLOOKUP(A9,'Evaluations (formulaire)'!A:P,6,0)+VLOOKUP(A9,'Evaluations (formulaire)'!A:P,7,0),0)</f>
        <v>0</v>
      </c>
      <c r="S9" s="60">
        <f>IFERROR(VLOOKUP(A9,'Evaluations (formulaire)'!A:P,8,0),0)</f>
        <v>0</v>
      </c>
      <c r="T9" s="64">
        <f>IF(AND(ISBLANK(P9),Q9&lt;=2),Synthèse!$B$42,IF(AND(ISBLANK(P9),Q9&gt;=7),Synthèse!$C$42,R9+S9))</f>
        <v>0</v>
      </c>
      <c r="U9" s="64">
        <f t="shared" si="4"/>
        <v>7.12</v>
      </c>
      <c r="V9" s="59">
        <f t="shared" si="5"/>
        <v>341</v>
      </c>
      <c r="W9" s="26">
        <v>379</v>
      </c>
      <c r="X9" s="26" t="b">
        <f t="shared" si="6"/>
        <v>0</v>
      </c>
      <c r="Y9" s="26" t="e">
        <f>VLOOKUP(A9,#REF!,21,0)</f>
        <v>#REF!</v>
      </c>
      <c r="Z9" s="26" t="s">
        <v>2283</v>
      </c>
      <c r="AB9" s="22" t="s">
        <v>2290</v>
      </c>
      <c r="AC9" t="b">
        <f t="shared" si="7"/>
        <v>0</v>
      </c>
      <c r="AD9" t="e">
        <f>IFERROR(VLOOKUP(A9,#REF!,4,0),MAX(#REF!)+100)</f>
        <v>#REF!</v>
      </c>
    </row>
    <row r="10" spans="1:30">
      <c r="A10">
        <v>147373</v>
      </c>
      <c r="B10" s="5" t="str">
        <f ca="1">VLOOKUP(A10,'Fichier FA (en entrée)'!B:AH,3,0)</f>
        <v>NWYVIROONZ</v>
      </c>
      <c r="C10">
        <f t="shared" si="0"/>
        <v>148</v>
      </c>
      <c r="D10">
        <f t="shared" si="1"/>
        <v>12.51</v>
      </c>
      <c r="E10" s="14" t="str">
        <f>VLOOKUP(A10,'Fichier FA (en entrée)'!B:AH,2,0)</f>
        <v>EV</v>
      </c>
      <c r="F10" s="14" t="b">
        <f t="shared" si="2"/>
        <v>1</v>
      </c>
      <c r="G10" s="14" t="b">
        <f>IFERROR(VLOOKUP(A10,'Calculs FI (auto)'!A:F,6,0),FALSE)</f>
        <v>1</v>
      </c>
      <c r="H10" s="14" t="b">
        <f t="shared" si="3"/>
        <v>1</v>
      </c>
      <c r="I10" s="16">
        <f>IFERROR(VLOOKUP(A10,'Moyennes FA (en entrée)'!B:N,7,0),"")</f>
        <v>9.51</v>
      </c>
      <c r="J10" s="16">
        <f>IFERROR(VLOOKUP(VLOOKUP(A10,'Fichier FA (en entrée)'!B:AH,33,0),Modificateurs!A$2:B$5,2,0),0)</f>
        <v>0</v>
      </c>
      <c r="K10" s="16">
        <f>IFERROR(VLOOKUP(VLOOKUP(A10,'Redoub FI (en entrée)'!B:N,7,0),Modificateurs!A$8:B$11,2,0),0)</f>
        <v>0</v>
      </c>
      <c r="L10" s="16">
        <f>IFERROR(VLOOKUP(M10,Modificateurs!D$1:E$94,2,0),0)</f>
        <v>3</v>
      </c>
      <c r="M10" t="str">
        <f>VLOOKUP(A10,'Fichier FA (en entrée)'!B:AH,16,0)&amp;" "&amp;VLOOKUP(A10,'Fichier FA (en entrée)'!B:AH,20,0)&amp;" "&amp;VLOOKUP(A10,'Fichier FA (en entrée)'!B:AH,27,0)&amp;" "&amp;VLOOKUP(A10,'Fichier FA (en entrée)'!B:AH,29,0)</f>
        <v xml:space="preserve">S Informatique et Sciences du numérique  </v>
      </c>
      <c r="N10" t="str">
        <f>VLOOKUP(A10,'Fichier FA (en entrée)'!B:AH,8,0)</f>
        <v>En Terminale</v>
      </c>
      <c r="O10" t="b">
        <f>AND(C10&gt;Synthèse!B$7,C10&lt;Synthèse!B$9)</f>
        <v>1</v>
      </c>
      <c r="Q10" s="60">
        <f>ROUNDUP(C10/(Synthèse!$B$2+Synthèse!$B$3)*8,0)</f>
        <v>3</v>
      </c>
      <c r="R10" s="60">
        <f>IFERROR(VLOOKUP(A10,'Evaluations (formulaire)'!A:P,6,0)+VLOOKUP(A10,'Evaluations (formulaire)'!A:P,7,0),0)</f>
        <v>0</v>
      </c>
      <c r="S10" s="60">
        <f>IFERROR(VLOOKUP(A10,'Evaluations (formulaire)'!A:P,8,0),0)</f>
        <v>0</v>
      </c>
      <c r="T10" s="64">
        <f>IF(AND(ISBLANK(P10),Q10&lt;=2),Synthèse!$B$42,IF(AND(ISBLANK(P10),Q10&gt;=7),Synthèse!$C$42,R10+S10))</f>
        <v>0</v>
      </c>
      <c r="U10" s="64">
        <f t="shared" si="4"/>
        <v>12.51</v>
      </c>
      <c r="V10" s="59">
        <f t="shared" si="5"/>
        <v>148</v>
      </c>
      <c r="W10" s="26">
        <v>296</v>
      </c>
      <c r="X10" s="26" t="b">
        <f t="shared" si="6"/>
        <v>1</v>
      </c>
      <c r="Y10" s="26" t="e">
        <f>VLOOKUP(A10,#REF!,21,0)</f>
        <v>#REF!</v>
      </c>
      <c r="Z10" s="26" t="s">
        <v>2283</v>
      </c>
      <c r="AB10" s="22" t="s">
        <v>2290</v>
      </c>
      <c r="AC10" t="b">
        <f t="shared" si="7"/>
        <v>0</v>
      </c>
      <c r="AD10" t="e">
        <f>IFERROR(VLOOKUP(A10,#REF!,4,0),MAX(#REF!)+100)</f>
        <v>#REF!</v>
      </c>
    </row>
    <row r="11" spans="1:30">
      <c r="A11">
        <v>148873</v>
      </c>
      <c r="B11" s="5" t="str">
        <f ca="1">VLOOKUP(A11,'Fichier FA (en entrée)'!B:AH,3,0)</f>
        <v>ZTDGKFQMRS</v>
      </c>
      <c r="C11">
        <f t="shared" si="0"/>
        <v>765</v>
      </c>
      <c r="D11">
        <f t="shared" si="1"/>
        <v>-100</v>
      </c>
      <c r="E11" s="14" t="str">
        <f>VLOOKUP(A11,'Fichier FA (en entrée)'!B:AH,2,0)</f>
        <v>ENV</v>
      </c>
      <c r="F11" s="14" t="b">
        <f t="shared" si="2"/>
        <v>0</v>
      </c>
      <c r="G11" s="14" t="b">
        <f>IFERROR(VLOOKUP(A11,'Calculs FI (auto)'!A:F,6,0),FALSE)</f>
        <v>0</v>
      </c>
      <c r="H11" s="14" t="b">
        <f t="shared" si="3"/>
        <v>0</v>
      </c>
      <c r="I11" s="16" t="str">
        <f>IFERROR(VLOOKUP(A11,'Moyennes FA (en entrée)'!B:N,7,0),"")</f>
        <v/>
      </c>
      <c r="J11" s="16">
        <f>IFERROR(VLOOKUP(VLOOKUP(A11,'Fichier FA (en entrée)'!B:AH,33,0),Modificateurs!A$2:B$5,2,0),0)</f>
        <v>0</v>
      </c>
      <c r="K11" s="16">
        <f>IFERROR(VLOOKUP(VLOOKUP(A11,'Redoub FI (en entrée)'!B:N,7,0),Modificateurs!A$8:B$11,2,0),0)</f>
        <v>0</v>
      </c>
      <c r="L11" s="16">
        <f>IFERROR(VLOOKUP(M11,Modificateurs!D$1:E$94,2,0),0)</f>
        <v>2</v>
      </c>
      <c r="M11" t="str">
        <f>VLOOKUP(A11,'Fichier FA (en entrée)'!B:AH,16,0)&amp;" "&amp;VLOOKUP(A11,'Fichier FA (en entrée)'!B:AH,20,0)&amp;" "&amp;VLOOKUP(A11,'Fichier FA (en entrée)'!B:AH,27,0)&amp;" "&amp;VLOOKUP(A11,'Fichier FA (en entrée)'!B:AH,29,0)</f>
        <v xml:space="preserve">S Physique-chimie  </v>
      </c>
      <c r="N11" t="str">
        <f>VLOOKUP(A11,'Fichier FA (en entrée)'!B:AH,8,0)</f>
        <v>En Terminale</v>
      </c>
      <c r="O11" t="b">
        <f>AND(C11&gt;Synthèse!B$7,C11&lt;Synthèse!B$9)</f>
        <v>0</v>
      </c>
      <c r="Q11" s="60">
        <f>ROUNDUP(C11/(Synthèse!$B$2+Synthèse!$B$3)*8,0)</f>
        <v>12</v>
      </c>
      <c r="R11" s="60">
        <f>IFERROR(VLOOKUP(A11,'Evaluations (formulaire)'!A:P,6,0)+VLOOKUP(A11,'Evaluations (formulaire)'!A:P,7,0),0)</f>
        <v>0</v>
      </c>
      <c r="S11" s="60">
        <f>IFERROR(VLOOKUP(A11,'Evaluations (formulaire)'!A:P,8,0),0)</f>
        <v>0</v>
      </c>
      <c r="T11" s="64">
        <f>IF(AND(ISBLANK(P11),Q11&lt;=2),Synthèse!$B$42,IF(AND(ISBLANK(P11),Q11&gt;=7),Synthèse!$C$42,R11+S11))</f>
        <v>0</v>
      </c>
      <c r="U11" s="64">
        <f t="shared" si="4"/>
        <v>-100</v>
      </c>
      <c r="V11" s="59">
        <f t="shared" si="5"/>
        <v>765</v>
      </c>
      <c r="W11" s="26">
        <v>588</v>
      </c>
      <c r="X11" s="26" t="b">
        <f t="shared" si="6"/>
        <v>0</v>
      </c>
      <c r="Y11" s="26" t="e">
        <f>VLOOKUP(A11,#REF!,21,0)</f>
        <v>#REF!</v>
      </c>
      <c r="Z11" s="26" t="s">
        <v>2283</v>
      </c>
      <c r="AB11" s="22" t="s">
        <v>2290</v>
      </c>
      <c r="AC11" t="b">
        <f t="shared" si="7"/>
        <v>0</v>
      </c>
      <c r="AD11" t="e">
        <f>IFERROR(VLOOKUP(A11,#REF!,4,0),MAX(#REF!)+100)</f>
        <v>#REF!</v>
      </c>
    </row>
    <row r="12" spans="1:30">
      <c r="A12">
        <v>148908</v>
      </c>
      <c r="B12" s="5" t="str">
        <f ca="1">VLOOKUP(A12,'Fichier FA (en entrée)'!B:AH,3,0)</f>
        <v>IJZPXMIEWK</v>
      </c>
      <c r="C12">
        <f t="shared" si="0"/>
        <v>765</v>
      </c>
      <c r="D12">
        <f t="shared" si="1"/>
        <v>-100</v>
      </c>
      <c r="E12" s="14" t="str">
        <f>VLOOKUP(A12,'Fichier FA (en entrée)'!B:AH,2,0)</f>
        <v>ENV</v>
      </c>
      <c r="F12" s="14" t="b">
        <f t="shared" si="2"/>
        <v>0</v>
      </c>
      <c r="G12" s="14" t="b">
        <f>IFERROR(VLOOKUP(A12,'Calculs FI (auto)'!A:F,6,0),FALSE)</f>
        <v>0</v>
      </c>
      <c r="H12" s="14" t="b">
        <f t="shared" si="3"/>
        <v>0</v>
      </c>
      <c r="I12" s="16" t="str">
        <f>IFERROR(VLOOKUP(A12,'Moyennes FA (en entrée)'!B:N,7,0),"")</f>
        <v/>
      </c>
      <c r="J12" s="16">
        <f>IFERROR(VLOOKUP(VLOOKUP(A12,'Fichier FA (en entrée)'!B:AH,33,0),Modificateurs!A$2:B$5,2,0),0)</f>
        <v>3</v>
      </c>
      <c r="K12" s="16">
        <f>IFERROR(VLOOKUP(VLOOKUP(A12,'Redoub FI (en entrée)'!B:N,7,0),Modificateurs!A$8:B$11,2,0),0)</f>
        <v>0</v>
      </c>
      <c r="L12" s="16">
        <f>IFERROR(VLOOKUP(M12,Modificateurs!D$1:E$94,2,0),0)</f>
        <v>-3</v>
      </c>
      <c r="M12" t="str">
        <f>VLOOKUP(A12,'Fichier FA (en entrée)'!B:AH,16,0)&amp;" "&amp;VLOOKUP(A12,'Fichier FA (en entrée)'!B:AH,20,0)&amp;" "&amp;VLOOKUP(A12,'Fichier FA (en entrée)'!B:AH,27,0)&amp;" "&amp;VLOOKUP(A12,'Fichier FA (en entrée)'!B:AH,29,0)</f>
        <v xml:space="preserve">ES Mathématiques  </v>
      </c>
      <c r="N12" t="str">
        <f>VLOOKUP(A12,'Fichier FA (en entrée)'!B:AH,8,0)</f>
        <v>En Terminale</v>
      </c>
      <c r="O12" t="b">
        <f>AND(C12&gt;Synthèse!B$7,C12&lt;Synthèse!B$9)</f>
        <v>0</v>
      </c>
      <c r="Q12" s="60">
        <f>ROUNDUP(C12/(Synthèse!$B$2+Synthèse!$B$3)*8,0)</f>
        <v>12</v>
      </c>
      <c r="R12" s="60">
        <f>IFERROR(VLOOKUP(A12,'Evaluations (formulaire)'!A:P,6,0)+VLOOKUP(A12,'Evaluations (formulaire)'!A:P,7,0),0)</f>
        <v>0</v>
      </c>
      <c r="S12" s="60">
        <f>IFERROR(VLOOKUP(A12,'Evaluations (formulaire)'!A:P,8,0),0)</f>
        <v>0</v>
      </c>
      <c r="T12" s="64">
        <f>IF(AND(ISBLANK(P12),Q12&lt;=2),Synthèse!$B$42,IF(AND(ISBLANK(P12),Q12&gt;=7),Synthèse!$C$42,R12+S12))</f>
        <v>0</v>
      </c>
      <c r="U12" s="64">
        <f t="shared" si="4"/>
        <v>-100</v>
      </c>
      <c r="V12" s="59">
        <f t="shared" si="5"/>
        <v>765</v>
      </c>
      <c r="W12" s="26">
        <v>131</v>
      </c>
      <c r="X12" s="26" t="b">
        <f t="shared" si="6"/>
        <v>0</v>
      </c>
      <c r="Y12" s="26" t="e">
        <f>VLOOKUP(A12,#REF!,21,0)</f>
        <v>#REF!</v>
      </c>
      <c r="Z12" s="26" t="s">
        <v>2283</v>
      </c>
      <c r="AA12" s="22" t="s">
        <v>2290</v>
      </c>
      <c r="AB12" s="22" t="s">
        <v>2290</v>
      </c>
      <c r="AC12" t="b">
        <f t="shared" si="7"/>
        <v>0</v>
      </c>
      <c r="AD12" t="e">
        <f>IFERROR(VLOOKUP(A12,#REF!,4,0),MAX(#REF!)+100)</f>
        <v>#REF!</v>
      </c>
    </row>
    <row r="13" spans="1:30">
      <c r="A13">
        <v>149402</v>
      </c>
      <c r="B13" s="5" t="str">
        <f ca="1">VLOOKUP(A13,'Fichier FA (en entrée)'!B:AH,3,0)</f>
        <v>XUAMVNZEMI</v>
      </c>
      <c r="C13">
        <f t="shared" si="0"/>
        <v>401</v>
      </c>
      <c r="D13">
        <f t="shared" si="1"/>
        <v>4.26</v>
      </c>
      <c r="E13" s="14" t="str">
        <f>VLOOKUP(A13,'Fichier FA (en entrée)'!B:AH,2,0)</f>
        <v>EV</v>
      </c>
      <c r="F13" s="14" t="b">
        <f t="shared" si="2"/>
        <v>1</v>
      </c>
      <c r="G13" s="14" t="b">
        <f>IFERROR(VLOOKUP(A13,'Calculs FI (auto)'!A:F,6,0),FALSE)</f>
        <v>0</v>
      </c>
      <c r="H13" s="14" t="b">
        <f t="shared" si="3"/>
        <v>0</v>
      </c>
      <c r="I13" s="16">
        <f>IFERROR(VLOOKUP(A13,'Moyennes FA (en entrée)'!B:N,7,0),"")</f>
        <v>10.26</v>
      </c>
      <c r="J13" s="16">
        <f>IFERROR(VLOOKUP(VLOOKUP(A13,'Fichier FA (en entrée)'!B:AH,33,0),Modificateurs!A$2:B$5,2,0),0)</f>
        <v>0</v>
      </c>
      <c r="K13" s="16">
        <f>IFERROR(VLOOKUP(VLOOKUP(A13,'Redoub FI (en entrée)'!B:N,7,0),Modificateurs!A$8:B$11,2,0),0)</f>
        <v>0</v>
      </c>
      <c r="L13" s="16">
        <f>IFERROR(VLOOKUP(M13,Modificateurs!D$1:E$94,2,0),0)</f>
        <v>-6</v>
      </c>
      <c r="M13" t="str">
        <f>VLOOKUP(A13,'Fichier FA (en entrée)'!B:AH,16,0)&amp;" "&amp;VLOOKUP(A13,'Fichier FA (en entrée)'!B:AH,20,0)&amp;" "&amp;VLOOKUP(A13,'Fichier FA (en entrée)'!B:AH,27,0)&amp;" "&amp;VLOOKUP(A13,'Fichier FA (en entrée)'!B:AH,29,0)</f>
        <v xml:space="preserve">STI2D Innovation Technologique et Eco conception  </v>
      </c>
      <c r="N13" t="str">
        <f>VLOOKUP(A13,'Fichier FA (en entrée)'!B:AH,8,0)</f>
        <v>En Terminale</v>
      </c>
      <c r="O13" t="b">
        <f>AND(C13&gt;Synthèse!B$7,C13&lt;Synthèse!B$9)</f>
        <v>0</v>
      </c>
      <c r="Q13" s="60">
        <f>ROUNDUP(C13/(Synthèse!$B$2+Synthèse!$B$3)*8,0)</f>
        <v>6</v>
      </c>
      <c r="R13" s="60">
        <f>IFERROR(VLOOKUP(A13,'Evaluations (formulaire)'!A:P,6,0)+VLOOKUP(A13,'Evaluations (formulaire)'!A:P,7,0),0)</f>
        <v>0</v>
      </c>
      <c r="S13" s="60">
        <f>IFERROR(VLOOKUP(A13,'Evaluations (formulaire)'!A:P,8,0),0)</f>
        <v>0</v>
      </c>
      <c r="T13" s="64">
        <f>IF(AND(ISBLANK(P13),Q13&lt;=2),Synthèse!$B$42,IF(AND(ISBLANK(P13),Q13&gt;=7),Synthèse!$C$42,R13+S13))</f>
        <v>0</v>
      </c>
      <c r="U13" s="64">
        <f t="shared" si="4"/>
        <v>4.26</v>
      </c>
      <c r="V13" s="59">
        <f t="shared" si="5"/>
        <v>401</v>
      </c>
      <c r="W13" s="26">
        <v>123</v>
      </c>
      <c r="X13" s="26" t="b">
        <f t="shared" si="6"/>
        <v>0</v>
      </c>
      <c r="Y13" s="26" t="e">
        <f>VLOOKUP(A13,#REF!,21,0)</f>
        <v>#REF!</v>
      </c>
      <c r="Z13" s="26" t="s">
        <v>2283</v>
      </c>
      <c r="AA13" s="22" t="s">
        <v>2290</v>
      </c>
      <c r="AB13" s="22" t="s">
        <v>2290</v>
      </c>
      <c r="AC13" t="b">
        <f t="shared" si="7"/>
        <v>0</v>
      </c>
      <c r="AD13" t="e">
        <f>IFERROR(VLOOKUP(A13,#REF!,4,0),MAX(#REF!)+100)</f>
        <v>#REF!</v>
      </c>
    </row>
    <row r="14" spans="1:30">
      <c r="A14">
        <v>149470</v>
      </c>
      <c r="B14" s="5" t="str">
        <f ca="1">VLOOKUP(A14,'Fichier FA (en entrée)'!B:AH,3,0)</f>
        <v>AWTHUBTWEU</v>
      </c>
      <c r="C14">
        <f t="shared" si="0"/>
        <v>251</v>
      </c>
      <c r="D14">
        <f t="shared" si="1"/>
        <v>10.49</v>
      </c>
      <c r="E14" s="14" t="str">
        <f>VLOOKUP(A14,'Fichier FA (en entrée)'!B:AH,2,0)</f>
        <v>EV</v>
      </c>
      <c r="F14" s="14" t="b">
        <f t="shared" si="2"/>
        <v>1</v>
      </c>
      <c r="G14" s="14" t="b">
        <f>IFERROR(VLOOKUP(A14,'Calculs FI (auto)'!A:F,6,0),FALSE)</f>
        <v>0</v>
      </c>
      <c r="H14" s="14" t="b">
        <f t="shared" si="3"/>
        <v>0</v>
      </c>
      <c r="I14" s="16">
        <f>IFERROR(VLOOKUP(A14,'Moyennes FA (en entrée)'!B:N,7,0),"")</f>
        <v>8.49</v>
      </c>
      <c r="J14" s="16">
        <f>IFERROR(VLOOKUP(VLOOKUP(A14,'Fichier FA (en entrée)'!B:AH,33,0),Modificateurs!A$2:B$5,2,0),0)</f>
        <v>0</v>
      </c>
      <c r="K14" s="16">
        <f>IFERROR(VLOOKUP(VLOOKUP(A14,'Redoub FI (en entrée)'!B:N,7,0),Modificateurs!A$8:B$11,2,0),0)</f>
        <v>0</v>
      </c>
      <c r="L14" s="16">
        <f>IFERROR(VLOOKUP(M14,Modificateurs!D$1:E$94,2,0),0)</f>
        <v>2</v>
      </c>
      <c r="M14" t="str">
        <f>VLOOKUP(A14,'Fichier FA (en entrée)'!B:AH,16,0)&amp;" "&amp;VLOOKUP(A14,'Fichier FA (en entrée)'!B:AH,20,0)&amp;" "&amp;VLOOKUP(A14,'Fichier FA (en entrée)'!B:AH,27,0)&amp;" "&amp;VLOOKUP(A14,'Fichier FA (en entrée)'!B:AH,29,0)</f>
        <v xml:space="preserve">STI2D Système informatique et numérique  </v>
      </c>
      <c r="N14" t="str">
        <f>VLOOKUP(A14,'Fichier FA (en entrée)'!B:AH,8,0)</f>
        <v>En Terminale</v>
      </c>
      <c r="O14" t="b">
        <f>AND(C14&gt;Synthèse!B$7,C14&lt;Synthèse!B$9)</f>
        <v>1</v>
      </c>
      <c r="Q14" s="60">
        <f>ROUNDUP(C14/(Synthèse!$B$2+Synthèse!$B$3)*8,0)</f>
        <v>4</v>
      </c>
      <c r="R14" s="60">
        <f>IFERROR(VLOOKUP(A14,'Evaluations (formulaire)'!A:P,6,0)+VLOOKUP(A14,'Evaluations (formulaire)'!A:P,7,0),0)</f>
        <v>0</v>
      </c>
      <c r="S14" s="60">
        <f>IFERROR(VLOOKUP(A14,'Evaluations (formulaire)'!A:P,8,0),0)</f>
        <v>0</v>
      </c>
      <c r="T14" s="64">
        <f>IF(AND(ISBLANK(P14),Q14&lt;=2),Synthèse!$B$42,IF(AND(ISBLANK(P14),Q14&gt;=7),Synthèse!$C$42,R14+S14))</f>
        <v>0</v>
      </c>
      <c r="U14" s="64">
        <f t="shared" si="4"/>
        <v>10.49</v>
      </c>
      <c r="V14" s="59">
        <f t="shared" si="5"/>
        <v>250</v>
      </c>
      <c r="W14" s="26">
        <v>166</v>
      </c>
      <c r="X14" s="26" t="b">
        <f t="shared" si="6"/>
        <v>1</v>
      </c>
      <c r="Y14" s="26" t="e">
        <f>VLOOKUP(A14,#REF!,21,0)</f>
        <v>#REF!</v>
      </c>
      <c r="Z14" s="26" t="s">
        <v>2283</v>
      </c>
      <c r="AB14" s="22" t="s">
        <v>2290</v>
      </c>
      <c r="AC14" t="b">
        <f t="shared" si="7"/>
        <v>0</v>
      </c>
      <c r="AD14" t="e">
        <f>IFERROR(VLOOKUP(A14,#REF!,4,0),MAX(#REF!)+100)</f>
        <v>#REF!</v>
      </c>
    </row>
    <row r="15" spans="1:30">
      <c r="A15">
        <v>149542</v>
      </c>
      <c r="B15" s="5" t="str">
        <f ca="1">VLOOKUP(A15,'Fichier FA (en entrée)'!B:AH,3,0)</f>
        <v>WBQQESYTAF</v>
      </c>
      <c r="C15">
        <f t="shared" si="0"/>
        <v>2</v>
      </c>
      <c r="D15">
        <f t="shared" si="1"/>
        <v>19.45</v>
      </c>
      <c r="E15" s="14" t="str">
        <f>VLOOKUP(A15,'Fichier FA (en entrée)'!B:AH,2,0)</f>
        <v>EV</v>
      </c>
      <c r="F15" s="14" t="b">
        <f t="shared" si="2"/>
        <v>1</v>
      </c>
      <c r="G15" s="14" t="b">
        <f>IFERROR(VLOOKUP(A15,'Calculs FI (auto)'!A:F,6,0),FALSE)</f>
        <v>1</v>
      </c>
      <c r="H15" s="14" t="b">
        <f t="shared" si="3"/>
        <v>1</v>
      </c>
      <c r="I15" s="16">
        <f>IFERROR(VLOOKUP(A15,'Moyennes FA (en entrée)'!B:N,7,0),"")</f>
        <v>14.45</v>
      </c>
      <c r="J15" s="16">
        <f>IFERROR(VLOOKUP(VLOOKUP(A15,'Fichier FA (en entrée)'!B:AH,33,0),Modificateurs!A$2:B$5,2,0),0)</f>
        <v>3</v>
      </c>
      <c r="K15" s="16">
        <f>IFERROR(VLOOKUP(VLOOKUP(A15,'Redoub FI (en entrée)'!B:N,7,0),Modificateurs!A$8:B$11,2,0),0)</f>
        <v>0</v>
      </c>
      <c r="L15" s="16">
        <f>IFERROR(VLOOKUP(M15,Modificateurs!D$1:E$94,2,0),0)</f>
        <v>2</v>
      </c>
      <c r="M15" t="str">
        <f>VLOOKUP(A15,'Fichier FA (en entrée)'!B:AH,16,0)&amp;" "&amp;VLOOKUP(A15,'Fichier FA (en entrée)'!B:AH,20,0)&amp;" "&amp;VLOOKUP(A15,'Fichier FA (en entrée)'!B:AH,27,0)&amp;" "&amp;VLOOKUP(A15,'Fichier FA (en entrée)'!B:AH,29,0)</f>
        <v xml:space="preserve">STI2D Système informatique et numérique  </v>
      </c>
      <c r="N15" t="str">
        <f>VLOOKUP(A15,'Fichier FA (en entrée)'!B:AH,8,0)</f>
        <v>En Terminale</v>
      </c>
      <c r="O15" t="b">
        <f>AND(C15&gt;Synthèse!B$7,C15&lt;Synthèse!B$9)</f>
        <v>0</v>
      </c>
      <c r="Q15" s="60">
        <f>ROUNDUP(C15/(Synthèse!$B$2+Synthèse!$B$3)*8,0)</f>
        <v>1</v>
      </c>
      <c r="R15" s="60">
        <f>IFERROR(VLOOKUP(A15,'Evaluations (formulaire)'!A:P,6,0)+VLOOKUP(A15,'Evaluations (formulaire)'!A:P,7,0),0)</f>
        <v>0</v>
      </c>
      <c r="S15" s="60">
        <f>IFERROR(VLOOKUP(A15,'Evaluations (formulaire)'!A:P,8,0),0)</f>
        <v>0</v>
      </c>
      <c r="T15" s="64">
        <f>IF(AND(ISBLANK(P15),Q15&lt;=2),Synthèse!$B$42,IF(AND(ISBLANK(P15),Q15&gt;=7),Synthèse!$C$42,R15+S15))</f>
        <v>0</v>
      </c>
      <c r="U15" s="64">
        <f t="shared" si="4"/>
        <v>19.45</v>
      </c>
      <c r="V15" s="59">
        <f t="shared" si="5"/>
        <v>2</v>
      </c>
      <c r="W15" s="26">
        <v>198</v>
      </c>
      <c r="X15" s="26" t="b">
        <f t="shared" si="6"/>
        <v>1</v>
      </c>
      <c r="Y15" s="26" t="e">
        <f>VLOOKUP(A15,#REF!,21,0)</f>
        <v>#REF!</v>
      </c>
      <c r="Z15" s="26" t="s">
        <v>2283</v>
      </c>
      <c r="AB15" s="22" t="s">
        <v>2290</v>
      </c>
      <c r="AC15" t="b">
        <f t="shared" si="7"/>
        <v>0</v>
      </c>
      <c r="AD15" t="e">
        <f>IFERROR(VLOOKUP(A15,#REF!,4,0),MAX(#REF!)+100)</f>
        <v>#REF!</v>
      </c>
    </row>
    <row r="16" spans="1:30">
      <c r="A16">
        <v>150026</v>
      </c>
      <c r="B16" s="5" t="str">
        <f ca="1">VLOOKUP(A16,'Fichier FA (en entrée)'!B:AH,3,0)</f>
        <v>XNWNWOJIEM</v>
      </c>
      <c r="C16">
        <f t="shared" si="0"/>
        <v>765</v>
      </c>
      <c r="D16">
        <f t="shared" si="1"/>
        <v>-100</v>
      </c>
      <c r="E16" s="14" t="str">
        <f>VLOOKUP(A16,'Fichier FA (en entrée)'!B:AH,2,0)</f>
        <v>ENV</v>
      </c>
      <c r="F16" s="14" t="b">
        <f t="shared" si="2"/>
        <v>0</v>
      </c>
      <c r="G16" s="14" t="b">
        <f>IFERROR(VLOOKUP(A16,'Calculs FI (auto)'!A:F,6,0),FALSE)</f>
        <v>0</v>
      </c>
      <c r="H16" s="14" t="b">
        <f t="shared" si="3"/>
        <v>0</v>
      </c>
      <c r="I16" s="16" t="str">
        <f>IFERROR(VLOOKUP(A16,'Moyennes FA (en entrée)'!B:N,7,0),"")</f>
        <v/>
      </c>
      <c r="J16" s="16">
        <f>IFERROR(VLOOKUP(VLOOKUP(A16,'Fichier FA (en entrée)'!B:AH,33,0),Modificateurs!A$2:B$5,2,0),0)</f>
        <v>0</v>
      </c>
      <c r="K16" s="16">
        <f>IFERROR(VLOOKUP(VLOOKUP(A16,'Redoub FI (en entrée)'!B:N,7,0),Modificateurs!A$8:B$11,2,0),0)</f>
        <v>0</v>
      </c>
      <c r="L16" s="16">
        <f>IFERROR(VLOOKUP(M16,Modificateurs!D$1:E$94,2,0),0)</f>
        <v>2</v>
      </c>
      <c r="M16" t="str">
        <f>VLOOKUP(A16,'Fichier FA (en entrée)'!B:AH,16,0)&amp;" "&amp;VLOOKUP(A16,'Fichier FA (en entrée)'!B:AH,20,0)&amp;" "&amp;VLOOKUP(A16,'Fichier FA (en entrée)'!B:AH,27,0)&amp;" "&amp;VLOOKUP(A16,'Fichier FA (en entrée)'!B:AH,29,0)</f>
        <v xml:space="preserve">S Physique-chimie  </v>
      </c>
      <c r="N16" t="str">
        <f>VLOOKUP(A16,'Fichier FA (en entrée)'!B:AH,8,0)</f>
        <v>En Terminale</v>
      </c>
      <c r="O16" t="b">
        <f>AND(C16&gt;Synthèse!B$7,C16&lt;Synthèse!B$9)</f>
        <v>0</v>
      </c>
      <c r="Q16" s="60">
        <f>ROUNDUP(C16/(Synthèse!$B$2+Synthèse!$B$3)*8,0)</f>
        <v>12</v>
      </c>
      <c r="R16" s="60">
        <f>IFERROR(VLOOKUP(A16,'Evaluations (formulaire)'!A:P,6,0)+VLOOKUP(A16,'Evaluations (formulaire)'!A:P,7,0),0)</f>
        <v>0</v>
      </c>
      <c r="S16" s="60">
        <f>IFERROR(VLOOKUP(A16,'Evaluations (formulaire)'!A:P,8,0),0)</f>
        <v>0</v>
      </c>
      <c r="T16" s="64">
        <f>IF(AND(ISBLANK(P16),Q16&lt;=2),Synthèse!$B$42,IF(AND(ISBLANK(P16),Q16&gt;=7),Synthèse!$C$42,R16+S16))</f>
        <v>0</v>
      </c>
      <c r="U16" s="64">
        <f t="shared" si="4"/>
        <v>-100</v>
      </c>
      <c r="V16" s="59">
        <f t="shared" si="5"/>
        <v>765</v>
      </c>
      <c r="W16" s="26">
        <v>754</v>
      </c>
      <c r="X16" s="26" t="b">
        <f t="shared" si="6"/>
        <v>0</v>
      </c>
      <c r="Y16" s="26" t="e">
        <f>VLOOKUP(A16,#REF!,21,0)</f>
        <v>#REF!</v>
      </c>
      <c r="Z16" s="26" t="s">
        <v>2283</v>
      </c>
      <c r="AB16" s="22" t="s">
        <v>2290</v>
      </c>
      <c r="AC16" t="b">
        <f t="shared" si="7"/>
        <v>0</v>
      </c>
      <c r="AD16" t="e">
        <f>IFERROR(VLOOKUP(A16,#REF!,4,0),MAX(#REF!)+100)</f>
        <v>#REF!</v>
      </c>
    </row>
    <row r="17" spans="1:30">
      <c r="A17">
        <v>151890</v>
      </c>
      <c r="B17" s="5" t="str">
        <f ca="1">VLOOKUP(A17,'Fichier FA (en entrée)'!B:AH,3,0)</f>
        <v>BNWOERMWJH</v>
      </c>
      <c r="C17">
        <f t="shared" si="0"/>
        <v>765</v>
      </c>
      <c r="D17">
        <f t="shared" si="1"/>
        <v>-100</v>
      </c>
      <c r="E17" s="14" t="str">
        <f>VLOOKUP(A17,'Fichier FA (en entrée)'!B:AH,2,0)</f>
        <v>ENV</v>
      </c>
      <c r="F17" s="14" t="b">
        <f t="shared" si="2"/>
        <v>0</v>
      </c>
      <c r="G17" s="14" t="b">
        <f>IFERROR(VLOOKUP(A17,'Calculs FI (auto)'!A:F,6,0),FALSE)</f>
        <v>1</v>
      </c>
      <c r="H17" s="14" t="b">
        <f t="shared" si="3"/>
        <v>0</v>
      </c>
      <c r="I17" s="16" t="str">
        <f>IFERROR(VLOOKUP(A17,'Moyennes FA (en entrée)'!B:N,7,0),"")</f>
        <v/>
      </c>
      <c r="J17" s="16">
        <f>IFERROR(VLOOKUP(VLOOKUP(A17,'Fichier FA (en entrée)'!B:AH,33,0),Modificateurs!A$2:B$5,2,0),0)</f>
        <v>0</v>
      </c>
      <c r="K17" s="16">
        <f>IFERROR(VLOOKUP(VLOOKUP(A17,'Redoub FI (en entrée)'!B:N,7,0),Modificateurs!A$8:B$11,2,0),0)</f>
        <v>0</v>
      </c>
      <c r="L17" s="16">
        <f>IFERROR(VLOOKUP(M17,Modificateurs!D$1:E$94,2,0),0)</f>
        <v>-4</v>
      </c>
      <c r="M17" t="str">
        <f>VLOOKUP(A17,'Fichier FA (en entrée)'!B:AH,16,0)&amp;" "&amp;VLOOKUP(A17,'Fichier FA (en entrée)'!B:AH,20,0)&amp;" "&amp;VLOOKUP(A17,'Fichier FA (en entrée)'!B:AH,27,0)&amp;" "&amp;VLOOKUP(A17,'Fichier FA (en entrée)'!B:AH,29,0)</f>
        <v xml:space="preserve">STI2D Energies et environnement  </v>
      </c>
      <c r="N17" t="str">
        <f>VLOOKUP(A17,'Fichier FA (en entrée)'!B:AH,8,0)</f>
        <v>En Terminale</v>
      </c>
      <c r="O17" t="b">
        <f>AND(C17&gt;Synthèse!B$7,C17&lt;Synthèse!B$9)</f>
        <v>0</v>
      </c>
      <c r="Q17" s="60">
        <f>ROUNDUP(C17/(Synthèse!$B$2+Synthèse!$B$3)*8,0)</f>
        <v>12</v>
      </c>
      <c r="R17" s="60">
        <f>IFERROR(VLOOKUP(A17,'Evaluations (formulaire)'!A:P,6,0)+VLOOKUP(A17,'Evaluations (formulaire)'!A:P,7,0),0)</f>
        <v>0</v>
      </c>
      <c r="S17" s="60">
        <f>IFERROR(VLOOKUP(A17,'Evaluations (formulaire)'!A:P,8,0),0)</f>
        <v>0</v>
      </c>
      <c r="T17" s="64">
        <f>IF(AND(ISBLANK(P17),Q17&lt;=2),Synthèse!$B$42,IF(AND(ISBLANK(P17),Q17&gt;=7),Synthèse!$C$42,R17+S17))</f>
        <v>0</v>
      </c>
      <c r="U17" s="64">
        <f t="shared" si="4"/>
        <v>-100</v>
      </c>
      <c r="V17" s="59">
        <f t="shared" si="5"/>
        <v>765</v>
      </c>
      <c r="W17" s="26">
        <v>354</v>
      </c>
      <c r="X17" s="26" t="b">
        <f t="shared" si="6"/>
        <v>0</v>
      </c>
      <c r="Y17" s="26" t="e">
        <f>VLOOKUP(A17,#REF!,21,0)</f>
        <v>#REF!</v>
      </c>
      <c r="Z17" s="26" t="s">
        <v>2283</v>
      </c>
      <c r="AA17" s="22" t="s">
        <v>2290</v>
      </c>
      <c r="AB17" s="22" t="s">
        <v>2290</v>
      </c>
      <c r="AC17" t="b">
        <f t="shared" si="7"/>
        <v>0</v>
      </c>
      <c r="AD17" t="e">
        <f>IFERROR(VLOOKUP(A17,#REF!,4,0),MAX(#REF!)+100)</f>
        <v>#REF!</v>
      </c>
    </row>
    <row r="18" spans="1:30">
      <c r="A18">
        <v>151981</v>
      </c>
      <c r="B18" s="5" t="str">
        <f ca="1">VLOOKUP(A18,'Fichier FA (en entrée)'!B:AH,3,0)</f>
        <v>YAQIVAMYMA</v>
      </c>
      <c r="C18">
        <f t="shared" si="0"/>
        <v>112</v>
      </c>
      <c r="D18">
        <f t="shared" si="1"/>
        <v>13.37</v>
      </c>
      <c r="E18" s="14" t="str">
        <f>VLOOKUP(A18,'Fichier FA (en entrée)'!B:AH,2,0)</f>
        <v>EV</v>
      </c>
      <c r="F18" s="14" t="b">
        <f t="shared" si="2"/>
        <v>1</v>
      </c>
      <c r="G18" s="14" t="b">
        <f>IFERROR(VLOOKUP(A18,'Calculs FI (auto)'!A:F,6,0),FALSE)</f>
        <v>1</v>
      </c>
      <c r="H18" s="14" t="b">
        <f t="shared" si="3"/>
        <v>1</v>
      </c>
      <c r="I18" s="16">
        <f>IFERROR(VLOOKUP(A18,'Moyennes FA (en entrée)'!B:N,7,0),"")</f>
        <v>9.3699999999999992</v>
      </c>
      <c r="J18" s="16">
        <f>IFERROR(VLOOKUP(VLOOKUP(A18,'Fichier FA (en entrée)'!B:AH,33,0),Modificateurs!A$2:B$5,2,0),0)</f>
        <v>3</v>
      </c>
      <c r="K18" s="16">
        <f>IFERROR(VLOOKUP(VLOOKUP(A18,'Redoub FI (en entrée)'!B:N,7,0),Modificateurs!A$8:B$11,2,0),0)</f>
        <v>0</v>
      </c>
      <c r="L18" s="16">
        <f>IFERROR(VLOOKUP(M18,Modificateurs!D$1:E$94,2,0),0)</f>
        <v>1</v>
      </c>
      <c r="M18" t="str">
        <f>VLOOKUP(A18,'Fichier FA (en entrée)'!B:AH,16,0)&amp;" "&amp;VLOOKUP(A18,'Fichier FA (en entrée)'!B:AH,20,0)&amp;" "&amp;VLOOKUP(A18,'Fichier FA (en entrée)'!B:AH,27,0)&amp;" "&amp;VLOOKUP(A18,'Fichier FA (en entrée)'!B:AH,29,0)</f>
        <v xml:space="preserve">S Pas de spécialité (S.I)  </v>
      </c>
      <c r="N18" t="str">
        <f>VLOOKUP(A18,'Fichier FA (en entrée)'!B:AH,8,0)</f>
        <v>En Terminale</v>
      </c>
      <c r="O18" t="b">
        <f>AND(C18&gt;Synthèse!B$7,C18&lt;Synthèse!B$9)</f>
        <v>0</v>
      </c>
      <c r="Q18" s="60">
        <f>ROUNDUP(C18/(Synthèse!$B$2+Synthèse!$B$3)*8,0)</f>
        <v>2</v>
      </c>
      <c r="R18" s="60">
        <f>IFERROR(VLOOKUP(A18,'Evaluations (formulaire)'!A:P,6,0)+VLOOKUP(A18,'Evaluations (formulaire)'!A:P,7,0),0)</f>
        <v>0</v>
      </c>
      <c r="S18" s="60">
        <f>IFERROR(VLOOKUP(A18,'Evaluations (formulaire)'!A:P,8,0),0)</f>
        <v>0</v>
      </c>
      <c r="T18" s="64">
        <f>IF(AND(ISBLANK(P18),Q18&lt;=2),Synthèse!$B$42,IF(AND(ISBLANK(P18),Q18&gt;=7),Synthèse!$C$42,R18+S18))</f>
        <v>0</v>
      </c>
      <c r="U18" s="64">
        <f t="shared" si="4"/>
        <v>13.37</v>
      </c>
      <c r="V18" s="59">
        <f t="shared" si="5"/>
        <v>112</v>
      </c>
      <c r="W18" s="26">
        <v>490</v>
      </c>
      <c r="X18" s="26" t="b">
        <f t="shared" si="6"/>
        <v>1</v>
      </c>
      <c r="Y18" s="26" t="e">
        <f>VLOOKUP(A18,#REF!,21,0)</f>
        <v>#REF!</v>
      </c>
      <c r="Z18" s="26" t="s">
        <v>2283</v>
      </c>
      <c r="AB18" s="22" t="s">
        <v>2290</v>
      </c>
      <c r="AC18" t="b">
        <f t="shared" si="7"/>
        <v>0</v>
      </c>
      <c r="AD18" t="e">
        <f>IFERROR(VLOOKUP(A18,#REF!,4,0),MAX(#REF!)+100)</f>
        <v>#REF!</v>
      </c>
    </row>
    <row r="19" spans="1:30">
      <c r="A19">
        <v>152407</v>
      </c>
      <c r="B19" s="5" t="str">
        <f ca="1">VLOOKUP(A19,'Fichier FA (en entrée)'!B:AH,3,0)</f>
        <v>BILOLEVWNB</v>
      </c>
      <c r="C19">
        <f t="shared" si="0"/>
        <v>208</v>
      </c>
      <c r="D19">
        <f t="shared" si="1"/>
        <v>11.38</v>
      </c>
      <c r="E19" s="14" t="str">
        <f>VLOOKUP(A19,'Fichier FA (en entrée)'!B:AH,2,0)</f>
        <v>EV</v>
      </c>
      <c r="F19" s="14" t="b">
        <f t="shared" si="2"/>
        <v>1</v>
      </c>
      <c r="G19" s="14" t="b">
        <f>IFERROR(VLOOKUP(A19,'Calculs FI (auto)'!A:F,6,0),FALSE)</f>
        <v>0</v>
      </c>
      <c r="H19" s="14" t="b">
        <f t="shared" si="3"/>
        <v>0</v>
      </c>
      <c r="I19" s="16">
        <f>IFERROR(VLOOKUP(A19,'Moyennes FA (en entrée)'!B:N,7,0),"")</f>
        <v>9.3800000000000008</v>
      </c>
      <c r="J19" s="16">
        <f>IFERROR(VLOOKUP(VLOOKUP(A19,'Fichier FA (en entrée)'!B:AH,33,0),Modificateurs!A$2:B$5,2,0),0)</f>
        <v>0</v>
      </c>
      <c r="K19" s="16">
        <f>IFERROR(VLOOKUP(VLOOKUP(A19,'Redoub FI (en entrée)'!B:N,7,0),Modificateurs!A$8:B$11,2,0),0)</f>
        <v>0</v>
      </c>
      <c r="L19" s="16">
        <f>IFERROR(VLOOKUP(M19,Modificateurs!D$1:E$94,2,0),0)</f>
        <v>2</v>
      </c>
      <c r="M19" t="str">
        <f>VLOOKUP(A19,'Fichier FA (en entrée)'!B:AH,16,0)&amp;" "&amp;VLOOKUP(A19,'Fichier FA (en entrée)'!B:AH,20,0)&amp;" "&amp;VLOOKUP(A19,'Fichier FA (en entrée)'!B:AH,27,0)&amp;" "&amp;VLOOKUP(A19,'Fichier FA (en entrée)'!B:AH,29,0)</f>
        <v xml:space="preserve">STI2D Système informatique et numérique  </v>
      </c>
      <c r="N19" t="str">
        <f>VLOOKUP(A19,'Fichier FA (en entrée)'!B:AH,8,0)</f>
        <v>En Terminale</v>
      </c>
      <c r="O19" t="b">
        <f>AND(C19&gt;Synthèse!B$7,C19&lt;Synthèse!B$9)</f>
        <v>1</v>
      </c>
      <c r="Q19" s="60">
        <f>ROUNDUP(C19/(Synthèse!$B$2+Synthèse!$B$3)*8,0)</f>
        <v>4</v>
      </c>
      <c r="R19" s="60">
        <f>IFERROR(VLOOKUP(A19,'Evaluations (formulaire)'!A:P,6,0)+VLOOKUP(A19,'Evaluations (formulaire)'!A:P,7,0),0)</f>
        <v>0</v>
      </c>
      <c r="S19" s="60">
        <f>IFERROR(VLOOKUP(A19,'Evaluations (formulaire)'!A:P,8,0),0)</f>
        <v>0</v>
      </c>
      <c r="T19" s="64">
        <f>IF(AND(ISBLANK(P19),Q19&lt;=2),Synthèse!$B$42,IF(AND(ISBLANK(P19),Q19&gt;=7),Synthèse!$C$42,R19+S19))</f>
        <v>0</v>
      </c>
      <c r="U19" s="64">
        <f t="shared" si="4"/>
        <v>11.38</v>
      </c>
      <c r="V19" s="59">
        <f t="shared" si="5"/>
        <v>208</v>
      </c>
      <c r="W19" s="26">
        <v>676</v>
      </c>
      <c r="X19" s="26" t="b">
        <f t="shared" si="6"/>
        <v>1</v>
      </c>
      <c r="Y19" s="26" t="e">
        <f>VLOOKUP(A19,#REF!,21,0)</f>
        <v>#REF!</v>
      </c>
      <c r="Z19" s="26" t="s">
        <v>2283</v>
      </c>
      <c r="AB19" s="22" t="s">
        <v>2290</v>
      </c>
      <c r="AC19" t="b">
        <f t="shared" si="7"/>
        <v>0</v>
      </c>
      <c r="AD19" t="e">
        <f>IFERROR(VLOOKUP(A19,#REF!,4,0),MAX(#REF!)+100)</f>
        <v>#REF!</v>
      </c>
    </row>
    <row r="20" spans="1:30">
      <c r="A20">
        <v>156937</v>
      </c>
      <c r="B20" s="5" t="str">
        <f ca="1">VLOOKUP(A20,'Fichier FA (en entrée)'!B:AH,3,0)</f>
        <v>PUMDIOHYCD</v>
      </c>
      <c r="C20">
        <f t="shared" si="0"/>
        <v>307</v>
      </c>
      <c r="D20">
        <f t="shared" si="1"/>
        <v>8.9</v>
      </c>
      <c r="E20" s="14" t="str">
        <f>VLOOKUP(A20,'Fichier FA (en entrée)'!B:AH,2,0)</f>
        <v>EV</v>
      </c>
      <c r="F20" s="14" t="b">
        <f t="shared" si="2"/>
        <v>1</v>
      </c>
      <c r="G20" s="14" t="b">
        <f>IFERROR(VLOOKUP(A20,'Calculs FI (auto)'!A:F,6,0),FALSE)</f>
        <v>0</v>
      </c>
      <c r="H20" s="14" t="b">
        <f t="shared" si="3"/>
        <v>0</v>
      </c>
      <c r="I20" s="16">
        <f>IFERROR(VLOOKUP(A20,'Moyennes FA (en entrée)'!B:N,7,0),"")</f>
        <v>10.9</v>
      </c>
      <c r="J20" s="16">
        <f>IFERROR(VLOOKUP(VLOOKUP(A20,'Fichier FA (en entrée)'!B:AH,33,0),Modificateurs!A$2:B$5,2,0),0)</f>
        <v>1</v>
      </c>
      <c r="K20" s="16">
        <f>IFERROR(VLOOKUP(VLOOKUP(A20,'Redoub FI (en entrée)'!B:N,7,0),Modificateurs!A$8:B$11,2,0),0)</f>
        <v>0</v>
      </c>
      <c r="L20" s="16">
        <f>IFERROR(VLOOKUP(M20,Modificateurs!D$1:E$94,2,0),0)</f>
        <v>-3</v>
      </c>
      <c r="M20" t="str">
        <f>VLOOKUP(A20,'Fichier FA (en entrée)'!B:AH,16,0)&amp;" "&amp;VLOOKUP(A20,'Fichier FA (en entrée)'!B:AH,20,0)&amp;" "&amp;VLOOKUP(A20,'Fichier FA (en entrée)'!B:AH,27,0)&amp;" "&amp;VLOOKUP(A20,'Fichier FA (en entrée)'!B:AH,29,0)</f>
        <v xml:space="preserve">ES Mathématiques  </v>
      </c>
      <c r="N20" t="str">
        <f>VLOOKUP(A20,'Fichier FA (en entrée)'!B:AH,8,0)</f>
        <v>En Terminale</v>
      </c>
      <c r="O20" t="b">
        <f>AND(C20&gt;Synthèse!B$7,C20&lt;Synthèse!B$9)</f>
        <v>1</v>
      </c>
      <c r="Q20" s="60">
        <f>ROUNDUP(C20/(Synthèse!$B$2+Synthèse!$B$3)*8,0)</f>
        <v>5</v>
      </c>
      <c r="R20" s="60">
        <f>IFERROR(VLOOKUP(A20,'Evaluations (formulaire)'!A:P,6,0)+VLOOKUP(A20,'Evaluations (formulaire)'!A:P,7,0),0)</f>
        <v>0</v>
      </c>
      <c r="S20" s="60">
        <f>IFERROR(VLOOKUP(A20,'Evaluations (formulaire)'!A:P,8,0),0)</f>
        <v>0</v>
      </c>
      <c r="T20" s="64">
        <f>IF(AND(ISBLANK(P20),Q20&lt;=2),Synthèse!$B$42,IF(AND(ISBLANK(P20),Q20&gt;=7),Synthèse!$C$42,R20+S20))</f>
        <v>0</v>
      </c>
      <c r="U20" s="64">
        <f t="shared" si="4"/>
        <v>8.9</v>
      </c>
      <c r="V20" s="59">
        <f t="shared" si="5"/>
        <v>306</v>
      </c>
      <c r="W20" s="26">
        <v>742</v>
      </c>
      <c r="X20" s="26" t="b">
        <f t="shared" si="6"/>
        <v>0</v>
      </c>
      <c r="Y20" s="26" t="e">
        <f>VLOOKUP(A20,#REF!,21,0)</f>
        <v>#REF!</v>
      </c>
      <c r="Z20" s="26" t="s">
        <v>2283</v>
      </c>
      <c r="AA20" s="22" t="s">
        <v>2290</v>
      </c>
      <c r="AB20" s="22" t="s">
        <v>2290</v>
      </c>
      <c r="AC20" t="b">
        <f t="shared" si="7"/>
        <v>0</v>
      </c>
      <c r="AD20" t="e">
        <f>IFERROR(VLOOKUP(A20,#REF!,4,0),MAX(#REF!)+100)</f>
        <v>#REF!</v>
      </c>
    </row>
    <row r="21" spans="1:30">
      <c r="A21">
        <v>157074</v>
      </c>
      <c r="B21" s="5" t="str">
        <f ca="1">VLOOKUP(A21,'Fichier FA (en entrée)'!B:AH,3,0)</f>
        <v>TSXISVIAHL</v>
      </c>
      <c r="C21">
        <f t="shared" si="0"/>
        <v>424</v>
      </c>
      <c r="D21">
        <f t="shared" si="1"/>
        <v>2.91</v>
      </c>
      <c r="E21" s="14" t="str">
        <f>VLOOKUP(A21,'Fichier FA (en entrée)'!B:AH,2,0)</f>
        <v>EV</v>
      </c>
      <c r="F21" s="14" t="b">
        <f t="shared" si="2"/>
        <v>1</v>
      </c>
      <c r="G21" s="14" t="b">
        <f>IFERROR(VLOOKUP(A21,'Calculs FI (auto)'!A:F,6,0),FALSE)</f>
        <v>0</v>
      </c>
      <c r="H21" s="14" t="b">
        <f t="shared" si="3"/>
        <v>0</v>
      </c>
      <c r="I21" s="16">
        <f>IFERROR(VLOOKUP(A21,'Moyennes FA (en entrée)'!B:N,7,0),"")</f>
        <v>11.91</v>
      </c>
      <c r="J21" s="16">
        <f>IFERROR(VLOOKUP(VLOOKUP(A21,'Fichier FA (en entrée)'!B:AH,33,0),Modificateurs!A$2:B$5,2,0),0)</f>
        <v>3</v>
      </c>
      <c r="K21" s="16">
        <f>IFERROR(VLOOKUP(VLOOKUP(A21,'Redoub FI (en entrée)'!B:N,7,0),Modificateurs!A$8:B$11,2,0),0)</f>
        <v>0</v>
      </c>
      <c r="L21" s="16">
        <f>IFERROR(VLOOKUP(M21,Modificateurs!D$1:E$94,2,0),0)</f>
        <v>-12</v>
      </c>
      <c r="M21" t="str">
        <f>VLOOKUP(A21,'Fichier FA (en entrée)'!B:AH,16,0)&amp;" "&amp;VLOOKUP(A21,'Fichier FA (en entrée)'!B:AH,20,0)&amp;" "&amp;VLOOKUP(A21,'Fichier FA (en entrée)'!B:AH,27,0)&amp;" "&amp;VLOOKUP(A21,'Fichier FA (en entrée)'!B:AH,29,0)</f>
        <v xml:space="preserve">STMG Mercatique  </v>
      </c>
      <c r="N21" t="str">
        <f>VLOOKUP(A21,'Fichier FA (en entrée)'!B:AH,8,0)</f>
        <v>En Terminale</v>
      </c>
      <c r="O21" t="b">
        <f>AND(C21&gt;Synthèse!B$7,C21&lt;Synthèse!B$9)</f>
        <v>0</v>
      </c>
      <c r="Q21" s="60">
        <f>ROUNDUP(C21/(Synthèse!$B$2+Synthèse!$B$3)*8,0)</f>
        <v>7</v>
      </c>
      <c r="R21" s="60">
        <f>IFERROR(VLOOKUP(A21,'Evaluations (formulaire)'!A:P,6,0)+VLOOKUP(A21,'Evaluations (formulaire)'!A:P,7,0),0)</f>
        <v>0</v>
      </c>
      <c r="S21" s="60">
        <f>IFERROR(VLOOKUP(A21,'Evaluations (formulaire)'!A:P,8,0),0)</f>
        <v>0</v>
      </c>
      <c r="T21" s="64">
        <f>IF(AND(ISBLANK(P21),Q21&lt;=2),Synthèse!$B$42,IF(AND(ISBLANK(P21),Q21&gt;=7),Synthèse!$C$42,R21+S21))</f>
        <v>0</v>
      </c>
      <c r="U21" s="64">
        <f t="shared" si="4"/>
        <v>2.91</v>
      </c>
      <c r="V21" s="59">
        <f t="shared" si="5"/>
        <v>424</v>
      </c>
      <c r="W21" s="26">
        <v>714</v>
      </c>
      <c r="X21" s="26" t="b">
        <f t="shared" si="6"/>
        <v>0</v>
      </c>
      <c r="Y21" s="26" t="e">
        <f>VLOOKUP(A21,#REF!,21,0)</f>
        <v>#REF!</v>
      </c>
      <c r="Z21" s="26" t="s">
        <v>2283</v>
      </c>
      <c r="AB21" s="22" t="s">
        <v>2290</v>
      </c>
      <c r="AC21" t="b">
        <f t="shared" si="7"/>
        <v>0</v>
      </c>
      <c r="AD21" t="e">
        <f>IFERROR(VLOOKUP(A21,#REF!,4,0),MAX(#REF!)+100)</f>
        <v>#REF!</v>
      </c>
    </row>
    <row r="22" spans="1:30">
      <c r="A22">
        <v>161068</v>
      </c>
      <c r="B22" s="5" t="str">
        <f ca="1">VLOOKUP(A22,'Fichier FA (en entrée)'!B:AH,3,0)</f>
        <v>BDHHRTZVCG</v>
      </c>
      <c r="C22">
        <f t="shared" si="0"/>
        <v>15</v>
      </c>
      <c r="D22">
        <f t="shared" si="1"/>
        <v>17.48</v>
      </c>
      <c r="E22" s="14" t="str">
        <f>VLOOKUP(A22,'Fichier FA (en entrée)'!B:AH,2,0)</f>
        <v>EV</v>
      </c>
      <c r="F22" s="14" t="b">
        <f t="shared" si="2"/>
        <v>1</v>
      </c>
      <c r="G22" s="14" t="b">
        <f>IFERROR(VLOOKUP(A22,'Calculs FI (auto)'!A:F,6,0),FALSE)</f>
        <v>1</v>
      </c>
      <c r="H22" s="14" t="b">
        <f t="shared" si="3"/>
        <v>1</v>
      </c>
      <c r="I22" s="16">
        <f>IFERROR(VLOOKUP(A22,'Moyennes FA (en entrée)'!B:N,7,0),"")</f>
        <v>12.48</v>
      </c>
      <c r="J22" s="16">
        <f>IFERROR(VLOOKUP(VLOOKUP(A22,'Fichier FA (en entrée)'!B:AH,33,0),Modificateurs!A$2:B$5,2,0),0)</f>
        <v>3</v>
      </c>
      <c r="K22" s="16">
        <f>IFERROR(VLOOKUP(VLOOKUP(A22,'Redoub FI (en entrée)'!B:N,7,0),Modificateurs!A$8:B$11,2,0),0)</f>
        <v>0</v>
      </c>
      <c r="L22" s="16">
        <f>IFERROR(VLOOKUP(M22,Modificateurs!D$1:E$94,2,0),0)</f>
        <v>2</v>
      </c>
      <c r="M22" t="str">
        <f>VLOOKUP(A22,'Fichier FA (en entrée)'!B:AH,16,0)&amp;" "&amp;VLOOKUP(A22,'Fichier FA (en entrée)'!B:AH,20,0)&amp;" "&amp;VLOOKUP(A22,'Fichier FA (en entrée)'!B:AH,27,0)&amp;" "&amp;VLOOKUP(A22,'Fichier FA (en entrée)'!B:AH,29,0)</f>
        <v xml:space="preserve">S Mathématiques  </v>
      </c>
      <c r="N22" t="str">
        <f>VLOOKUP(A22,'Fichier FA (en entrée)'!B:AH,8,0)</f>
        <v>En Terminale</v>
      </c>
      <c r="O22" t="b">
        <f>AND(C22&gt;Synthèse!B$7,C22&lt;Synthèse!B$9)</f>
        <v>0</v>
      </c>
      <c r="Q22" s="60">
        <f>ROUNDUP(C22/(Synthèse!$B$2+Synthèse!$B$3)*8,0)</f>
        <v>1</v>
      </c>
      <c r="R22" s="60">
        <f>IFERROR(VLOOKUP(A22,'Evaluations (formulaire)'!A:P,6,0)+VLOOKUP(A22,'Evaluations (formulaire)'!A:P,7,0),0)</f>
        <v>0</v>
      </c>
      <c r="S22" s="60">
        <f>IFERROR(VLOOKUP(A22,'Evaluations (formulaire)'!A:P,8,0),0)</f>
        <v>0</v>
      </c>
      <c r="T22" s="64">
        <f>IF(AND(ISBLANK(P22),Q22&lt;=2),Synthèse!$B$42,IF(AND(ISBLANK(P22),Q22&gt;=7),Synthèse!$C$42,R22+S22))</f>
        <v>0</v>
      </c>
      <c r="U22" s="64">
        <f t="shared" si="4"/>
        <v>17.48</v>
      </c>
      <c r="V22" s="59">
        <f t="shared" si="5"/>
        <v>15</v>
      </c>
      <c r="W22" s="26">
        <v>713</v>
      </c>
      <c r="X22" s="26" t="b">
        <f t="shared" si="6"/>
        <v>1</v>
      </c>
      <c r="Y22" s="26" t="e">
        <f>VLOOKUP(A22,#REF!,21,0)</f>
        <v>#REF!</v>
      </c>
      <c r="Z22" s="26" t="s">
        <v>2283</v>
      </c>
      <c r="AB22" s="22" t="s">
        <v>2290</v>
      </c>
      <c r="AC22" t="b">
        <f t="shared" si="7"/>
        <v>0</v>
      </c>
      <c r="AD22" t="e">
        <f>IFERROR(VLOOKUP(A22,#REF!,4,0),MAX(#REF!)+100)</f>
        <v>#REF!</v>
      </c>
    </row>
    <row r="23" spans="1:30">
      <c r="A23">
        <v>163758</v>
      </c>
      <c r="B23" s="5" t="str">
        <f ca="1">VLOOKUP(A23,'Fichier FA (en entrée)'!B:AH,3,0)</f>
        <v>YJVPVBBPOB</v>
      </c>
      <c r="C23">
        <f t="shared" si="0"/>
        <v>68</v>
      </c>
      <c r="D23">
        <f t="shared" si="1"/>
        <v>14.48</v>
      </c>
      <c r="E23" s="14" t="str">
        <f>VLOOKUP(A23,'Fichier FA (en entrée)'!B:AH,2,0)</f>
        <v>EV</v>
      </c>
      <c r="F23" s="14" t="b">
        <f t="shared" si="2"/>
        <v>1</v>
      </c>
      <c r="G23" s="14" t="b">
        <f>IFERROR(VLOOKUP(A23,'Calculs FI (auto)'!A:F,6,0),FALSE)</f>
        <v>1</v>
      </c>
      <c r="H23" s="14" t="b">
        <f t="shared" si="3"/>
        <v>1</v>
      </c>
      <c r="I23" s="16">
        <f>IFERROR(VLOOKUP(A23,'Moyennes FA (en entrée)'!B:N,7,0),"")</f>
        <v>8.48</v>
      </c>
      <c r="J23" s="16">
        <f>IFERROR(VLOOKUP(VLOOKUP(A23,'Fichier FA (en entrée)'!B:AH,33,0),Modificateurs!A$2:B$5,2,0),0)</f>
        <v>3</v>
      </c>
      <c r="K23" s="16">
        <f>IFERROR(VLOOKUP(VLOOKUP(A23,'Redoub FI (en entrée)'!B:N,7,0),Modificateurs!A$8:B$11,2,0),0)</f>
        <v>0</v>
      </c>
      <c r="L23" s="16">
        <f>IFERROR(VLOOKUP(M23,Modificateurs!D$1:E$94,2,0),0)</f>
        <v>3</v>
      </c>
      <c r="M23" t="str">
        <f>VLOOKUP(A23,'Fichier FA (en entrée)'!B:AH,16,0)&amp;" "&amp;VLOOKUP(A23,'Fichier FA (en entrée)'!B:AH,20,0)&amp;" "&amp;VLOOKUP(A23,'Fichier FA (en entrée)'!B:AH,27,0)&amp;" "&amp;VLOOKUP(A23,'Fichier FA (en entrée)'!B:AH,29,0)</f>
        <v xml:space="preserve">S Informatique et Sciences du numérique  </v>
      </c>
      <c r="N23" t="str">
        <f>VLOOKUP(A23,'Fichier FA (en entrée)'!B:AH,8,0)</f>
        <v>En Terminale</v>
      </c>
      <c r="O23" t="b">
        <f>AND(C23&gt;Synthèse!B$7,C23&lt;Synthèse!B$9)</f>
        <v>0</v>
      </c>
      <c r="Q23" s="60">
        <f>ROUNDUP(C23/(Synthèse!$B$2+Synthèse!$B$3)*8,0)</f>
        <v>2</v>
      </c>
      <c r="R23" s="60">
        <f>IFERROR(VLOOKUP(A23,'Evaluations (formulaire)'!A:P,6,0)+VLOOKUP(A23,'Evaluations (formulaire)'!A:P,7,0),0)</f>
        <v>0</v>
      </c>
      <c r="S23" s="60">
        <f>IFERROR(VLOOKUP(A23,'Evaluations (formulaire)'!A:P,8,0),0)</f>
        <v>0</v>
      </c>
      <c r="T23" s="64">
        <f>IF(AND(ISBLANK(P23),Q23&lt;=2),Synthèse!$B$42,IF(AND(ISBLANK(P23),Q23&gt;=7),Synthèse!$C$42,R23+S23))</f>
        <v>0</v>
      </c>
      <c r="U23" s="64">
        <f t="shared" si="4"/>
        <v>14.48</v>
      </c>
      <c r="V23" s="59">
        <f t="shared" si="5"/>
        <v>68</v>
      </c>
      <c r="W23" s="26">
        <v>589</v>
      </c>
      <c r="X23" s="26" t="b">
        <f t="shared" si="6"/>
        <v>1</v>
      </c>
      <c r="Y23" s="26" t="e">
        <f>VLOOKUP(A23,#REF!,21,0)</f>
        <v>#REF!</v>
      </c>
      <c r="Z23" s="26" t="s">
        <v>2283</v>
      </c>
      <c r="AB23" s="22" t="s">
        <v>2290</v>
      </c>
      <c r="AC23" t="b">
        <f t="shared" si="7"/>
        <v>0</v>
      </c>
      <c r="AD23" t="e">
        <f>IFERROR(VLOOKUP(A23,#REF!,4,0),MAX(#REF!)+100)</f>
        <v>#REF!</v>
      </c>
    </row>
    <row r="24" spans="1:30">
      <c r="A24">
        <v>163771</v>
      </c>
      <c r="B24" s="5" t="str">
        <f ca="1">VLOOKUP(A24,'Fichier FA (en entrée)'!B:AH,3,0)</f>
        <v>CGWQGEWKJV</v>
      </c>
      <c r="C24">
        <f t="shared" si="0"/>
        <v>394</v>
      </c>
      <c r="D24">
        <f t="shared" si="1"/>
        <v>4.6300000000000008</v>
      </c>
      <c r="E24" s="14" t="str">
        <f>VLOOKUP(A24,'Fichier FA (en entrée)'!B:AH,2,0)</f>
        <v>EV</v>
      </c>
      <c r="F24" s="14" t="b">
        <f t="shared" si="2"/>
        <v>1</v>
      </c>
      <c r="G24" s="14" t="b">
        <f>IFERROR(VLOOKUP(A24,'Calculs FI (auto)'!A:F,6,0),FALSE)</f>
        <v>0</v>
      </c>
      <c r="H24" s="14" t="b">
        <f t="shared" si="3"/>
        <v>0</v>
      </c>
      <c r="I24" s="16">
        <f>IFERROR(VLOOKUP(A24,'Moyennes FA (en entrée)'!B:N,7,0),"")</f>
        <v>9.6300000000000008</v>
      </c>
      <c r="J24" s="16">
        <f>IFERROR(VLOOKUP(VLOOKUP(A24,'Fichier FA (en entrée)'!B:AH,33,0),Modificateurs!A$2:B$5,2,0),0)</f>
        <v>1</v>
      </c>
      <c r="K24" s="16">
        <f>IFERROR(VLOOKUP(VLOOKUP(A24,'Redoub FI (en entrée)'!B:N,7,0),Modificateurs!A$8:B$11,2,0),0)</f>
        <v>0</v>
      </c>
      <c r="L24" s="16">
        <f>IFERROR(VLOOKUP(M24,Modificateurs!D$1:E$94,2,0),0)</f>
        <v>-6</v>
      </c>
      <c r="M24" t="str">
        <f>VLOOKUP(A24,'Fichier FA (en entrée)'!B:AH,16,0)&amp;" "&amp;VLOOKUP(A24,'Fichier FA (en entrée)'!B:AH,20,0)&amp;" "&amp;VLOOKUP(A24,'Fichier FA (en entrée)'!B:AH,27,0)&amp;" "&amp;VLOOKUP(A24,'Fichier FA (en entrée)'!B:AH,29,0)</f>
        <v xml:space="preserve">ES Economie approfondie  </v>
      </c>
      <c r="N24" t="str">
        <f>VLOOKUP(A24,'Fichier FA (en entrée)'!B:AH,8,0)</f>
        <v>En Terminale</v>
      </c>
      <c r="O24" t="b">
        <f>AND(C24&gt;Synthèse!B$7,C24&lt;Synthèse!B$9)</f>
        <v>1</v>
      </c>
      <c r="Q24" s="60">
        <f>ROUNDUP(C24/(Synthèse!$B$2+Synthèse!$B$3)*8,0)</f>
        <v>6</v>
      </c>
      <c r="R24" s="60">
        <f>IFERROR(VLOOKUP(A24,'Evaluations (formulaire)'!A:P,6,0)+VLOOKUP(A24,'Evaluations (formulaire)'!A:P,7,0),0)</f>
        <v>0</v>
      </c>
      <c r="S24" s="60">
        <f>IFERROR(VLOOKUP(A24,'Evaluations (formulaire)'!A:P,8,0),0)</f>
        <v>0</v>
      </c>
      <c r="T24" s="64">
        <f>IF(AND(ISBLANK(P24),Q24&lt;=2),Synthèse!$B$42,IF(AND(ISBLANK(P24),Q24&gt;=7),Synthèse!$C$42,R24+S24))</f>
        <v>0</v>
      </c>
      <c r="U24" s="64">
        <f t="shared" si="4"/>
        <v>4.6300000000000008</v>
      </c>
      <c r="V24" s="59">
        <f t="shared" si="5"/>
        <v>394</v>
      </c>
      <c r="W24" s="26">
        <v>431</v>
      </c>
      <c r="X24" s="26" t="b">
        <f t="shared" si="6"/>
        <v>0</v>
      </c>
      <c r="Y24" s="26" t="e">
        <f>VLOOKUP(A24,#REF!,21,0)</f>
        <v>#REF!</v>
      </c>
      <c r="Z24" s="26" t="s">
        <v>2283</v>
      </c>
      <c r="AB24" s="22" t="s">
        <v>2290</v>
      </c>
      <c r="AC24" t="b">
        <f t="shared" si="7"/>
        <v>0</v>
      </c>
      <c r="AD24" t="e">
        <f>IFERROR(VLOOKUP(A24,#REF!,4,0),MAX(#REF!)+100)</f>
        <v>#REF!</v>
      </c>
    </row>
    <row r="25" spans="1:30">
      <c r="A25">
        <v>163778</v>
      </c>
      <c r="B25" s="5" t="str">
        <f ca="1">VLOOKUP(A25,'Fichier FA (en entrée)'!B:AH,3,0)</f>
        <v>CVRNZRWMTG</v>
      </c>
      <c r="C25">
        <f t="shared" si="0"/>
        <v>519</v>
      </c>
      <c r="D25">
        <f t="shared" si="1"/>
        <v>-5.12</v>
      </c>
      <c r="E25" s="14" t="str">
        <f>VLOOKUP(A25,'Fichier FA (en entrée)'!B:AH,2,0)</f>
        <v>EV</v>
      </c>
      <c r="F25" s="14" t="b">
        <f t="shared" si="2"/>
        <v>1</v>
      </c>
      <c r="G25" s="14" t="b">
        <f>IFERROR(VLOOKUP(A25,'Calculs FI (auto)'!A:F,6,0),FALSE)</f>
        <v>1</v>
      </c>
      <c r="H25" s="14" t="b">
        <f t="shared" si="3"/>
        <v>1</v>
      </c>
      <c r="I25" s="16">
        <f>IFERROR(VLOOKUP(A25,'Moyennes FA (en entrée)'!B:N,7,0),"")</f>
        <v>6.88</v>
      </c>
      <c r="J25" s="16">
        <f>IFERROR(VLOOKUP(VLOOKUP(A25,'Fichier FA (en entrée)'!B:AH,33,0),Modificateurs!A$2:B$5,2,0),0)</f>
        <v>0</v>
      </c>
      <c r="K25" s="16">
        <f>IFERROR(VLOOKUP(VLOOKUP(A25,'Redoub FI (en entrée)'!B:N,7,0),Modificateurs!A$8:B$11,2,0),0)</f>
        <v>0</v>
      </c>
      <c r="L25" s="16">
        <f>IFERROR(VLOOKUP(M25,Modificateurs!D$1:E$94,2,0),0)</f>
        <v>-12</v>
      </c>
      <c r="M25" t="str">
        <f>VLOOKUP(A25,'Fichier FA (en entrée)'!B:AH,16,0)&amp;" "&amp;VLOOKUP(A25,'Fichier FA (en entrée)'!B:AH,20,0)&amp;" "&amp;VLOOKUP(A25,'Fichier FA (en entrée)'!B:AH,27,0)&amp;" "&amp;VLOOKUP(A25,'Fichier FA (en entrée)'!B:AH,29,0)</f>
        <v xml:space="preserve">STMG Ressources Humaines et Communication  </v>
      </c>
      <c r="N25" t="str">
        <f>VLOOKUP(A25,'Fichier FA (en entrée)'!B:AH,8,0)</f>
        <v>En Terminale</v>
      </c>
      <c r="O25" t="b">
        <f>AND(C25&gt;Synthèse!B$7,C25&lt;Synthèse!B$9)</f>
        <v>0</v>
      </c>
      <c r="Q25" s="60">
        <f>ROUNDUP(C25/(Synthèse!$B$2+Synthèse!$B$3)*8,0)</f>
        <v>8</v>
      </c>
      <c r="R25" s="60">
        <f>IFERROR(VLOOKUP(A25,'Evaluations (formulaire)'!A:P,6,0)+VLOOKUP(A25,'Evaluations (formulaire)'!A:P,7,0),0)</f>
        <v>0</v>
      </c>
      <c r="S25" s="60">
        <f>IFERROR(VLOOKUP(A25,'Evaluations (formulaire)'!A:P,8,0),0)</f>
        <v>0</v>
      </c>
      <c r="T25" s="64">
        <f>IF(AND(ISBLANK(P25),Q25&lt;=2),Synthèse!$B$42,IF(AND(ISBLANK(P25),Q25&gt;=7),Synthèse!$C$42,R25+S25))</f>
        <v>0</v>
      </c>
      <c r="U25" s="64">
        <f t="shared" si="4"/>
        <v>-5.12</v>
      </c>
      <c r="V25" s="59">
        <f t="shared" si="5"/>
        <v>519</v>
      </c>
      <c r="W25" s="26">
        <v>536</v>
      </c>
      <c r="X25" s="26" t="b">
        <f t="shared" si="6"/>
        <v>0</v>
      </c>
      <c r="Y25" s="26" t="e">
        <f>VLOOKUP(A25,#REF!,21,0)</f>
        <v>#REF!</v>
      </c>
      <c r="Z25" s="26" t="s">
        <v>2283</v>
      </c>
      <c r="AB25" s="22" t="s">
        <v>2290</v>
      </c>
      <c r="AC25" t="b">
        <f t="shared" si="7"/>
        <v>0</v>
      </c>
      <c r="AD25" t="e">
        <f>IFERROR(VLOOKUP(A25,#REF!,4,0),MAX(#REF!)+100)</f>
        <v>#REF!</v>
      </c>
    </row>
    <row r="26" spans="1:30">
      <c r="A26">
        <v>163827</v>
      </c>
      <c r="B26" s="5" t="str">
        <f ca="1">VLOOKUP(A26,'Fichier FA (en entrée)'!B:AH,3,0)</f>
        <v>FLDCHXDDEO</v>
      </c>
      <c r="C26">
        <f t="shared" si="0"/>
        <v>390</v>
      </c>
      <c r="D26">
        <f t="shared" si="1"/>
        <v>4.8100000000000005</v>
      </c>
      <c r="E26" s="14" t="str">
        <f>VLOOKUP(A26,'Fichier FA (en entrée)'!B:AH,2,0)</f>
        <v>EV</v>
      </c>
      <c r="F26" s="14" t="b">
        <f t="shared" si="2"/>
        <v>1</v>
      </c>
      <c r="G26" s="14" t="b">
        <f>IFERROR(VLOOKUP(A26,'Calculs FI (auto)'!A:F,6,0),FALSE)</f>
        <v>1</v>
      </c>
      <c r="H26" s="14" t="b">
        <f t="shared" si="3"/>
        <v>1</v>
      </c>
      <c r="I26" s="16">
        <f>IFERROR(VLOOKUP(A26,'Moyennes FA (en entrée)'!B:N,7,0),"")</f>
        <v>9.81</v>
      </c>
      <c r="J26" s="16">
        <f>IFERROR(VLOOKUP(VLOOKUP(A26,'Fichier FA (en entrée)'!B:AH,33,0),Modificateurs!A$2:B$5,2,0),0)</f>
        <v>1</v>
      </c>
      <c r="K26" s="16">
        <f>IFERROR(VLOOKUP(VLOOKUP(A26,'Redoub FI (en entrée)'!B:N,7,0),Modificateurs!A$8:B$11,2,0),0)</f>
        <v>0</v>
      </c>
      <c r="L26" s="16">
        <f>IFERROR(VLOOKUP(M26,Modificateurs!D$1:E$94,2,0),0)</f>
        <v>-6</v>
      </c>
      <c r="M26" t="str">
        <f>VLOOKUP(A26,'Fichier FA (en entrée)'!B:AH,16,0)&amp;" "&amp;VLOOKUP(A26,'Fichier FA (en entrée)'!B:AH,20,0)&amp;" "&amp;VLOOKUP(A26,'Fichier FA (en entrée)'!B:AH,27,0)&amp;" "&amp;VLOOKUP(A26,'Fichier FA (en entrée)'!B:AH,29,0)</f>
        <v xml:space="preserve">ES Economie approfondie  </v>
      </c>
      <c r="N26" t="str">
        <f>VLOOKUP(A26,'Fichier FA (en entrée)'!B:AH,8,0)</f>
        <v>En Terminale</v>
      </c>
      <c r="O26" t="b">
        <f>AND(C26&gt;Synthèse!B$7,C26&lt;Synthèse!B$9)</f>
        <v>1</v>
      </c>
      <c r="Q26" s="60">
        <f>ROUNDUP(C26/(Synthèse!$B$2+Synthèse!$B$3)*8,0)</f>
        <v>6</v>
      </c>
      <c r="R26" s="60">
        <f>IFERROR(VLOOKUP(A26,'Evaluations (formulaire)'!A:P,6,0)+VLOOKUP(A26,'Evaluations (formulaire)'!A:P,7,0),0)</f>
        <v>0</v>
      </c>
      <c r="S26" s="60">
        <f>IFERROR(VLOOKUP(A26,'Evaluations (formulaire)'!A:P,8,0),0)</f>
        <v>0</v>
      </c>
      <c r="T26" s="64">
        <f>IF(AND(ISBLANK(P26),Q26&lt;=2),Synthèse!$B$42,IF(AND(ISBLANK(P26),Q26&gt;=7),Synthèse!$C$42,R26+S26))</f>
        <v>0</v>
      </c>
      <c r="U26" s="64">
        <f t="shared" si="4"/>
        <v>4.8100000000000005</v>
      </c>
      <c r="V26" s="59">
        <f t="shared" si="5"/>
        <v>390</v>
      </c>
      <c r="W26" s="26">
        <v>686</v>
      </c>
      <c r="X26" s="26" t="b">
        <f t="shared" si="6"/>
        <v>0</v>
      </c>
      <c r="Y26" s="26" t="e">
        <f>VLOOKUP(A26,#REF!,21,0)</f>
        <v>#REF!</v>
      </c>
      <c r="Z26" s="26" t="s">
        <v>2283</v>
      </c>
      <c r="AB26" s="22" t="s">
        <v>2290</v>
      </c>
      <c r="AC26" t="b">
        <f t="shared" si="7"/>
        <v>0</v>
      </c>
      <c r="AD26" t="e">
        <f>IFERROR(VLOOKUP(A26,#REF!,4,0),MAX(#REF!)+100)</f>
        <v>#REF!</v>
      </c>
    </row>
    <row r="27" spans="1:30">
      <c r="A27">
        <v>163855</v>
      </c>
      <c r="B27" s="5" t="str">
        <f ca="1">VLOOKUP(A27,'Fichier FA (en entrée)'!B:AH,3,0)</f>
        <v>FHPSWFAPSS</v>
      </c>
      <c r="C27">
        <f t="shared" si="0"/>
        <v>496</v>
      </c>
      <c r="D27">
        <f t="shared" si="1"/>
        <v>-2.1400000000000006</v>
      </c>
      <c r="E27" s="14" t="str">
        <f>VLOOKUP(A27,'Fichier FA (en entrée)'!B:AH,2,0)</f>
        <v>EV</v>
      </c>
      <c r="F27" s="14" t="b">
        <f t="shared" si="2"/>
        <v>1</v>
      </c>
      <c r="G27" s="14" t="b">
        <f>IFERROR(VLOOKUP(A27,'Calculs FI (auto)'!A:F,6,0),FALSE)</f>
        <v>1</v>
      </c>
      <c r="H27" s="14" t="b">
        <f t="shared" si="3"/>
        <v>1</v>
      </c>
      <c r="I27" s="16">
        <f>IFERROR(VLOOKUP(A27,'Moyennes FA (en entrée)'!B:N,7,0),"")</f>
        <v>9.86</v>
      </c>
      <c r="J27" s="16">
        <f>IFERROR(VLOOKUP(VLOOKUP(A27,'Fichier FA (en entrée)'!B:AH,33,0),Modificateurs!A$2:B$5,2,0),0)</f>
        <v>0</v>
      </c>
      <c r="K27" s="16">
        <f>IFERROR(VLOOKUP(VLOOKUP(A27,'Redoub FI (en entrée)'!B:N,7,0),Modificateurs!A$8:B$11,2,0),0)</f>
        <v>0</v>
      </c>
      <c r="L27" s="16">
        <f>IFERROR(VLOOKUP(M27,Modificateurs!D$1:E$94,2,0),0)</f>
        <v>-12</v>
      </c>
      <c r="M27" t="str">
        <f>VLOOKUP(A27,'Fichier FA (en entrée)'!B:AH,16,0)&amp;" "&amp;VLOOKUP(A27,'Fichier FA (en entrée)'!B:AH,20,0)&amp;" "&amp;VLOOKUP(A27,'Fichier FA (en entrée)'!B:AH,27,0)&amp;" "&amp;VLOOKUP(A27,'Fichier FA (en entrée)'!B:AH,29,0)</f>
        <v xml:space="preserve">STMG Ressources Humaines et Communication  </v>
      </c>
      <c r="N27" t="str">
        <f>VLOOKUP(A27,'Fichier FA (en entrée)'!B:AH,8,0)</f>
        <v>En Terminale</v>
      </c>
      <c r="O27" t="b">
        <f>AND(C27&gt;Synthèse!B$7,C27&lt;Synthèse!B$9)</f>
        <v>0</v>
      </c>
      <c r="Q27" s="60">
        <f>ROUNDUP(C27/(Synthèse!$B$2+Synthèse!$B$3)*8,0)</f>
        <v>8</v>
      </c>
      <c r="R27" s="60">
        <f>IFERROR(VLOOKUP(A27,'Evaluations (formulaire)'!A:P,6,0)+VLOOKUP(A27,'Evaluations (formulaire)'!A:P,7,0),0)</f>
        <v>0</v>
      </c>
      <c r="S27" s="60">
        <f>IFERROR(VLOOKUP(A27,'Evaluations (formulaire)'!A:P,8,0),0)</f>
        <v>0</v>
      </c>
      <c r="T27" s="64">
        <f>IF(AND(ISBLANK(P27),Q27&lt;=2),Synthèse!$B$42,IF(AND(ISBLANK(P27),Q27&gt;=7),Synthèse!$C$42,R27+S27))</f>
        <v>0</v>
      </c>
      <c r="U27" s="64">
        <f t="shared" si="4"/>
        <v>-2.1400000000000006</v>
      </c>
      <c r="V27" s="59">
        <f t="shared" si="5"/>
        <v>496</v>
      </c>
      <c r="W27" s="26">
        <v>459</v>
      </c>
      <c r="X27" s="26" t="b">
        <f t="shared" si="6"/>
        <v>0</v>
      </c>
      <c r="Y27" s="26" t="e">
        <f>VLOOKUP(A27,#REF!,21,0)</f>
        <v>#REF!</v>
      </c>
      <c r="Z27" s="26" t="s">
        <v>2283</v>
      </c>
      <c r="AA27" s="22" t="s">
        <v>2290</v>
      </c>
      <c r="AB27" s="22" t="s">
        <v>2290</v>
      </c>
      <c r="AC27" t="b">
        <f t="shared" si="7"/>
        <v>0</v>
      </c>
      <c r="AD27" t="e">
        <f>IFERROR(VLOOKUP(A27,#REF!,4,0),MAX(#REF!)+100)</f>
        <v>#REF!</v>
      </c>
    </row>
    <row r="28" spans="1:30">
      <c r="A28">
        <v>167065</v>
      </c>
      <c r="B28" s="5" t="str">
        <f ca="1">VLOOKUP(A28,'Fichier FA (en entrée)'!B:AH,3,0)</f>
        <v>BIRTYGZFAE</v>
      </c>
      <c r="C28">
        <f t="shared" si="0"/>
        <v>765</v>
      </c>
      <c r="D28">
        <f t="shared" si="1"/>
        <v>-100</v>
      </c>
      <c r="E28" s="14" t="str">
        <f>VLOOKUP(A28,'Fichier FA (en entrée)'!B:AH,2,0)</f>
        <v>ENV</v>
      </c>
      <c r="F28" s="14" t="b">
        <f t="shared" si="2"/>
        <v>0</v>
      </c>
      <c r="G28" s="14" t="b">
        <f>IFERROR(VLOOKUP(A28,'Calculs FI (auto)'!A:F,6,0),FALSE)</f>
        <v>0</v>
      </c>
      <c r="H28" s="14" t="b">
        <f t="shared" si="3"/>
        <v>0</v>
      </c>
      <c r="I28" s="16" t="str">
        <f>IFERROR(VLOOKUP(A28,'Moyennes FA (en entrée)'!B:N,7,0),"")</f>
        <v/>
      </c>
      <c r="J28" s="16">
        <f>IFERROR(VLOOKUP(VLOOKUP(A28,'Fichier FA (en entrée)'!B:AH,33,0),Modificateurs!A$2:B$5,2,0),0)</f>
        <v>1</v>
      </c>
      <c r="K28" s="16">
        <f>IFERROR(VLOOKUP(VLOOKUP(A28,'Redoub FI (en entrée)'!B:N,7,0),Modificateurs!A$8:B$11,2,0),0)</f>
        <v>0</v>
      </c>
      <c r="L28" s="16">
        <f>IFERROR(VLOOKUP(M28,Modificateurs!D$1:E$94,2,0),0)</f>
        <v>2</v>
      </c>
      <c r="M28" t="str">
        <f>VLOOKUP(A28,'Fichier FA (en entrée)'!B:AH,16,0)&amp;" "&amp;VLOOKUP(A28,'Fichier FA (en entrée)'!B:AH,20,0)&amp;" "&amp;VLOOKUP(A28,'Fichier FA (en entrée)'!B:AH,27,0)&amp;" "&amp;VLOOKUP(A28,'Fichier FA (en entrée)'!B:AH,29,0)</f>
        <v xml:space="preserve">S Mathématiques  </v>
      </c>
      <c r="N28" t="str">
        <f>VLOOKUP(A28,'Fichier FA (en entrée)'!B:AH,8,0)</f>
        <v>En Terminale</v>
      </c>
      <c r="O28" t="b">
        <f>AND(C28&gt;Synthèse!B$7,C28&lt;Synthèse!B$9)</f>
        <v>0</v>
      </c>
      <c r="Q28" s="60">
        <f>ROUNDUP(C28/(Synthèse!$B$2+Synthèse!$B$3)*8,0)</f>
        <v>12</v>
      </c>
      <c r="R28" s="60">
        <f>IFERROR(VLOOKUP(A28,'Evaluations (formulaire)'!A:P,6,0)+VLOOKUP(A28,'Evaluations (formulaire)'!A:P,7,0),0)</f>
        <v>0</v>
      </c>
      <c r="S28" s="60">
        <f>IFERROR(VLOOKUP(A28,'Evaluations (formulaire)'!A:P,8,0),0)</f>
        <v>0</v>
      </c>
      <c r="T28" s="64">
        <f>IF(AND(ISBLANK(P28),Q28&lt;=2),Synthèse!$B$42,IF(AND(ISBLANK(P28),Q28&gt;=7),Synthèse!$C$42,R28+S28))</f>
        <v>0</v>
      </c>
      <c r="U28" s="64">
        <f t="shared" si="4"/>
        <v>-100</v>
      </c>
      <c r="V28" s="59">
        <f t="shared" si="5"/>
        <v>765</v>
      </c>
      <c r="W28" s="26">
        <v>278</v>
      </c>
      <c r="X28" s="26" t="b">
        <f t="shared" si="6"/>
        <v>0</v>
      </c>
      <c r="Y28" s="26" t="e">
        <f>VLOOKUP(A28,#REF!,21,0)</f>
        <v>#REF!</v>
      </c>
      <c r="Z28" s="26" t="s">
        <v>2283</v>
      </c>
      <c r="AB28" s="22" t="s">
        <v>2290</v>
      </c>
      <c r="AC28" t="b">
        <f t="shared" si="7"/>
        <v>0</v>
      </c>
      <c r="AD28" t="e">
        <f>IFERROR(VLOOKUP(A28,#REF!,4,0),MAX(#REF!)+100)</f>
        <v>#REF!</v>
      </c>
    </row>
    <row r="29" spans="1:30">
      <c r="A29">
        <v>168865</v>
      </c>
      <c r="B29" s="5" t="str">
        <f ca="1">VLOOKUP(A29,'Fichier FA (en entrée)'!B:AH,3,0)</f>
        <v>UQOKSPMSCO</v>
      </c>
      <c r="C29">
        <f t="shared" si="0"/>
        <v>154</v>
      </c>
      <c r="D29">
        <f t="shared" si="1"/>
        <v>12.4</v>
      </c>
      <c r="E29" s="14" t="str">
        <f>VLOOKUP(A29,'Fichier FA (en entrée)'!B:AH,2,0)</f>
        <v>EV</v>
      </c>
      <c r="F29" s="14" t="b">
        <f t="shared" si="2"/>
        <v>1</v>
      </c>
      <c r="G29" s="14" t="b">
        <f>IFERROR(VLOOKUP(A29,'Calculs FI (auto)'!A:F,6,0),FALSE)</f>
        <v>1</v>
      </c>
      <c r="H29" s="14" t="b">
        <f t="shared" si="3"/>
        <v>1</v>
      </c>
      <c r="I29" s="16">
        <f>IFERROR(VLOOKUP(A29,'Moyennes FA (en entrée)'!B:N,7,0),"")</f>
        <v>8.4</v>
      </c>
      <c r="J29" s="16">
        <f>IFERROR(VLOOKUP(VLOOKUP(A29,'Fichier FA (en entrée)'!B:AH,33,0),Modificateurs!A$2:B$5,2,0),0)</f>
        <v>1</v>
      </c>
      <c r="K29" s="16">
        <f>IFERROR(VLOOKUP(VLOOKUP(A29,'Redoub FI (en entrée)'!B:N,7,0),Modificateurs!A$8:B$11,2,0),0)</f>
        <v>0</v>
      </c>
      <c r="L29" s="16">
        <f>IFERROR(VLOOKUP(M29,Modificateurs!D$1:E$94,2,0),0)</f>
        <v>3</v>
      </c>
      <c r="M29" t="str">
        <f>VLOOKUP(A29,'Fichier FA (en entrée)'!B:AH,16,0)&amp;" "&amp;VLOOKUP(A29,'Fichier FA (en entrée)'!B:AH,20,0)&amp;" "&amp;VLOOKUP(A29,'Fichier FA (en entrée)'!B:AH,27,0)&amp;" "&amp;VLOOKUP(A29,'Fichier FA (en entrée)'!B:AH,29,0)</f>
        <v xml:space="preserve">S Informatique et Sciences du numérique  </v>
      </c>
      <c r="N29" t="str">
        <f>VLOOKUP(A29,'Fichier FA (en entrée)'!B:AH,8,0)</f>
        <v>En Terminale</v>
      </c>
      <c r="O29" t="b">
        <f>AND(C29&gt;Synthèse!B$7,C29&lt;Synthèse!B$9)</f>
        <v>1</v>
      </c>
      <c r="Q29" s="60">
        <f>ROUNDUP(C29/(Synthèse!$B$2+Synthèse!$B$3)*8,0)</f>
        <v>3</v>
      </c>
      <c r="R29" s="60">
        <f>IFERROR(VLOOKUP(A29,'Evaluations (formulaire)'!A:P,6,0)+VLOOKUP(A29,'Evaluations (formulaire)'!A:P,7,0),0)</f>
        <v>0</v>
      </c>
      <c r="S29" s="60">
        <f>IFERROR(VLOOKUP(A29,'Evaluations (formulaire)'!A:P,8,0),0)</f>
        <v>0</v>
      </c>
      <c r="T29" s="64">
        <f>IF(AND(ISBLANK(P29),Q29&lt;=2),Synthèse!$B$42,IF(AND(ISBLANK(P29),Q29&gt;=7),Synthèse!$C$42,R29+S29))</f>
        <v>0</v>
      </c>
      <c r="U29" s="64">
        <f t="shared" si="4"/>
        <v>12.4</v>
      </c>
      <c r="V29" s="59">
        <f t="shared" si="5"/>
        <v>154</v>
      </c>
      <c r="W29" s="26">
        <v>4</v>
      </c>
      <c r="X29" s="26" t="b">
        <f t="shared" si="6"/>
        <v>1</v>
      </c>
      <c r="Y29" s="26" t="e">
        <f>VLOOKUP(A29,#REF!,21,0)</f>
        <v>#REF!</v>
      </c>
      <c r="Z29" s="26" t="s">
        <v>2283</v>
      </c>
      <c r="AA29" s="22" t="s">
        <v>2290</v>
      </c>
      <c r="AB29" s="22" t="s">
        <v>2290</v>
      </c>
      <c r="AC29" t="b">
        <f t="shared" si="7"/>
        <v>0</v>
      </c>
      <c r="AD29" t="e">
        <f>IFERROR(VLOOKUP(A29,#REF!,4,0),MAX(#REF!)+100)</f>
        <v>#REF!</v>
      </c>
    </row>
    <row r="30" spans="1:30">
      <c r="A30">
        <v>169895</v>
      </c>
      <c r="B30" s="5" t="str">
        <f ca="1">VLOOKUP(A30,'Fichier FA (en entrée)'!B:AH,3,0)</f>
        <v>SJYTEQWBQS</v>
      </c>
      <c r="C30">
        <f t="shared" si="0"/>
        <v>321</v>
      </c>
      <c r="D30">
        <f t="shared" si="1"/>
        <v>8.26</v>
      </c>
      <c r="E30" s="14" t="str">
        <f>VLOOKUP(A30,'Fichier FA (en entrée)'!B:AH,2,0)</f>
        <v>EV</v>
      </c>
      <c r="F30" s="14" t="b">
        <f t="shared" si="2"/>
        <v>1</v>
      </c>
      <c r="G30" s="14" t="b">
        <f>IFERROR(VLOOKUP(A30,'Calculs FI (auto)'!A:F,6,0),FALSE)</f>
        <v>1</v>
      </c>
      <c r="H30" s="14" t="b">
        <f t="shared" si="3"/>
        <v>1</v>
      </c>
      <c r="I30" s="16">
        <f>IFERROR(VLOOKUP(A30,'Moyennes FA (en entrée)'!B:N,7,0),"")</f>
        <v>9.26</v>
      </c>
      <c r="J30" s="16">
        <f>IFERROR(VLOOKUP(VLOOKUP(A30,'Fichier FA (en entrée)'!B:AH,33,0),Modificateurs!A$2:B$5,2,0),0)</f>
        <v>-3</v>
      </c>
      <c r="K30" s="16">
        <f>IFERROR(VLOOKUP(VLOOKUP(A30,'Redoub FI (en entrée)'!B:N,7,0),Modificateurs!A$8:B$11,2,0),0)</f>
        <v>0</v>
      </c>
      <c r="L30" s="16">
        <f>IFERROR(VLOOKUP(M30,Modificateurs!D$1:E$94,2,0),0)</f>
        <v>2</v>
      </c>
      <c r="M30" t="str">
        <f>VLOOKUP(A30,'Fichier FA (en entrée)'!B:AH,16,0)&amp;" "&amp;VLOOKUP(A30,'Fichier FA (en entrée)'!B:AH,20,0)&amp;" "&amp;VLOOKUP(A30,'Fichier FA (en entrée)'!B:AH,27,0)&amp;" "&amp;VLOOKUP(A30,'Fichier FA (en entrée)'!B:AH,29,0)</f>
        <v xml:space="preserve">STI2D Système informatique et numérique  </v>
      </c>
      <c r="N30" t="str">
        <f>VLOOKUP(A30,'Fichier FA (en entrée)'!B:AH,8,0)</f>
        <v>En Terminale</v>
      </c>
      <c r="O30" t="b">
        <f>AND(C30&gt;Synthèse!B$7,C30&lt;Synthèse!B$9)</f>
        <v>1</v>
      </c>
      <c r="Q30" s="60">
        <f>ROUNDUP(C30/(Synthèse!$B$2+Synthèse!$B$3)*8,0)</f>
        <v>5</v>
      </c>
      <c r="R30" s="60">
        <f>IFERROR(VLOOKUP(A30,'Evaluations (formulaire)'!A:P,6,0)+VLOOKUP(A30,'Evaluations (formulaire)'!A:P,7,0),0)</f>
        <v>0</v>
      </c>
      <c r="S30" s="60">
        <f>IFERROR(VLOOKUP(A30,'Evaluations (formulaire)'!A:P,8,0),0)</f>
        <v>0</v>
      </c>
      <c r="T30" s="64">
        <f>IF(AND(ISBLANK(P30),Q30&lt;=2),Synthèse!$B$42,IF(AND(ISBLANK(P30),Q30&gt;=7),Synthèse!$C$42,R30+S30))</f>
        <v>0</v>
      </c>
      <c r="U30" s="64">
        <f t="shared" si="4"/>
        <v>8.26</v>
      </c>
      <c r="V30" s="59">
        <f t="shared" si="5"/>
        <v>320</v>
      </c>
      <c r="W30" s="26">
        <v>263</v>
      </c>
      <c r="X30" s="26" t="b">
        <f t="shared" si="6"/>
        <v>0</v>
      </c>
      <c r="Y30" s="26" t="e">
        <f>VLOOKUP(A30,#REF!,21,0)</f>
        <v>#REF!</v>
      </c>
      <c r="Z30" s="26" t="s">
        <v>2283</v>
      </c>
      <c r="AB30" s="22" t="s">
        <v>2290</v>
      </c>
      <c r="AC30" t="b">
        <f t="shared" si="7"/>
        <v>0</v>
      </c>
      <c r="AD30" t="e">
        <f>IFERROR(VLOOKUP(A30,#REF!,4,0),MAX(#REF!)+100)</f>
        <v>#REF!</v>
      </c>
    </row>
    <row r="31" spans="1:30">
      <c r="A31">
        <v>170495</v>
      </c>
      <c r="B31" s="5" t="str">
        <f ca="1">VLOOKUP(A31,'Fichier FA (en entrée)'!B:AH,3,0)</f>
        <v>NSSUXLUOFS</v>
      </c>
      <c r="C31">
        <f t="shared" si="0"/>
        <v>492</v>
      </c>
      <c r="D31">
        <f t="shared" si="1"/>
        <v>-1.9100000000000001</v>
      </c>
      <c r="E31" s="14" t="str">
        <f>VLOOKUP(A31,'Fichier FA (en entrée)'!B:AH,2,0)</f>
        <v>EV</v>
      </c>
      <c r="F31" s="14" t="b">
        <f t="shared" si="2"/>
        <v>1</v>
      </c>
      <c r="G31" s="14" t="b">
        <f>IFERROR(VLOOKUP(A31,'Calculs FI (auto)'!A:F,6,0),FALSE)</f>
        <v>1</v>
      </c>
      <c r="H31" s="14" t="b">
        <f t="shared" si="3"/>
        <v>1</v>
      </c>
      <c r="I31" s="16">
        <f>IFERROR(VLOOKUP(A31,'Moyennes FA (en entrée)'!B:N,7,0),"")</f>
        <v>9.09</v>
      </c>
      <c r="J31" s="16">
        <f>IFERROR(VLOOKUP(VLOOKUP(A31,'Fichier FA (en entrée)'!B:AH,33,0),Modificateurs!A$2:B$5,2,0),0)</f>
        <v>1</v>
      </c>
      <c r="K31" s="16">
        <f>IFERROR(VLOOKUP(VLOOKUP(A31,'Redoub FI (en entrée)'!B:N,7,0),Modificateurs!A$8:B$11,2,0),0)</f>
        <v>0</v>
      </c>
      <c r="L31" s="16">
        <f>IFERROR(VLOOKUP(M31,Modificateurs!D$1:E$94,2,0),0)</f>
        <v>-12</v>
      </c>
      <c r="M31" t="str">
        <f>VLOOKUP(A31,'Fichier FA (en entrée)'!B:AH,16,0)&amp;" "&amp;VLOOKUP(A31,'Fichier FA (en entrée)'!B:AH,20,0)&amp;" "&amp;VLOOKUP(A31,'Fichier FA (en entrée)'!B:AH,27,0)&amp;" "&amp;VLOOKUP(A31,'Fichier FA (en entrée)'!B:AH,29,0)</f>
        <v xml:space="preserve">STMG Mercatique  </v>
      </c>
      <c r="N31" t="str">
        <f>VLOOKUP(A31,'Fichier FA (en entrée)'!B:AH,8,0)</f>
        <v>En Terminale</v>
      </c>
      <c r="O31" t="b">
        <f>AND(C31&gt;Synthèse!B$7,C31&lt;Synthèse!B$9)</f>
        <v>0</v>
      </c>
      <c r="Q31" s="60">
        <f>ROUNDUP(C31/(Synthèse!$B$2+Synthèse!$B$3)*8,0)</f>
        <v>8</v>
      </c>
      <c r="R31" s="60">
        <f>IFERROR(VLOOKUP(A31,'Evaluations (formulaire)'!A:P,6,0)+VLOOKUP(A31,'Evaluations (formulaire)'!A:P,7,0),0)</f>
        <v>0</v>
      </c>
      <c r="S31" s="60">
        <f>IFERROR(VLOOKUP(A31,'Evaluations (formulaire)'!A:P,8,0),0)</f>
        <v>0</v>
      </c>
      <c r="T31" s="64">
        <f>IF(AND(ISBLANK(P31),Q31&lt;=2),Synthèse!$B$42,IF(AND(ISBLANK(P31),Q31&gt;=7),Synthèse!$C$42,R31+S31))</f>
        <v>0</v>
      </c>
      <c r="U31" s="64">
        <f t="shared" si="4"/>
        <v>-1.9100000000000001</v>
      </c>
      <c r="V31" s="59">
        <f t="shared" si="5"/>
        <v>492</v>
      </c>
      <c r="W31" s="26">
        <v>556</v>
      </c>
      <c r="X31" s="26" t="b">
        <f t="shared" si="6"/>
        <v>0</v>
      </c>
      <c r="Y31" s="26" t="e">
        <f>VLOOKUP(A31,#REF!,21,0)</f>
        <v>#REF!</v>
      </c>
      <c r="Z31" s="26" t="s">
        <v>2283</v>
      </c>
      <c r="AB31" s="22" t="s">
        <v>2290</v>
      </c>
      <c r="AC31" t="b">
        <f t="shared" si="7"/>
        <v>0</v>
      </c>
      <c r="AD31" t="e">
        <f>IFERROR(VLOOKUP(A31,#REF!,4,0),MAX(#REF!)+100)</f>
        <v>#REF!</v>
      </c>
    </row>
    <row r="32" spans="1:30">
      <c r="A32">
        <v>170514</v>
      </c>
      <c r="B32" s="5" t="str">
        <f ca="1">VLOOKUP(A32,'Fichier FA (en entrée)'!B:AH,3,0)</f>
        <v>XFZXXQSFSB</v>
      </c>
      <c r="C32">
        <f t="shared" si="0"/>
        <v>228</v>
      </c>
      <c r="D32">
        <f t="shared" si="1"/>
        <v>11.03</v>
      </c>
      <c r="E32" s="14" t="str">
        <f>VLOOKUP(A32,'Fichier FA (en entrée)'!B:AH,2,0)</f>
        <v>EV</v>
      </c>
      <c r="F32" s="14" t="b">
        <f t="shared" si="2"/>
        <v>1</v>
      </c>
      <c r="G32" s="14" t="b">
        <f>IFERROR(VLOOKUP(A32,'Calculs FI (auto)'!A:F,6,0),FALSE)</f>
        <v>1</v>
      </c>
      <c r="H32" s="14" t="b">
        <f t="shared" si="3"/>
        <v>1</v>
      </c>
      <c r="I32" s="16">
        <f>IFERROR(VLOOKUP(A32,'Moyennes FA (en entrée)'!B:N,7,0),"")</f>
        <v>8.0299999999999994</v>
      </c>
      <c r="J32" s="16">
        <f>IFERROR(VLOOKUP(VLOOKUP(A32,'Fichier FA (en entrée)'!B:AH,33,0),Modificateurs!A$2:B$5,2,0),0)</f>
        <v>1</v>
      </c>
      <c r="K32" s="16">
        <f>IFERROR(VLOOKUP(VLOOKUP(A32,'Redoub FI (en entrée)'!B:N,7,0),Modificateurs!A$8:B$11,2,0),0)</f>
        <v>0</v>
      </c>
      <c r="L32" s="16">
        <f>IFERROR(VLOOKUP(M32,Modificateurs!D$1:E$94,2,0),0)</f>
        <v>2</v>
      </c>
      <c r="M32" t="str">
        <f>VLOOKUP(A32,'Fichier FA (en entrée)'!B:AH,16,0)&amp;" "&amp;VLOOKUP(A32,'Fichier FA (en entrée)'!B:AH,20,0)&amp;" "&amp;VLOOKUP(A32,'Fichier FA (en entrée)'!B:AH,27,0)&amp;" "&amp;VLOOKUP(A32,'Fichier FA (en entrée)'!B:AH,29,0)</f>
        <v xml:space="preserve">S Physique-chimie  </v>
      </c>
      <c r="N32" t="str">
        <f>VLOOKUP(A32,'Fichier FA (en entrée)'!B:AH,8,0)</f>
        <v>En Terminale</v>
      </c>
      <c r="O32" t="b">
        <f>AND(C32&gt;Synthèse!B$7,C32&lt;Synthèse!B$9)</f>
        <v>1</v>
      </c>
      <c r="Q32" s="60">
        <f>ROUNDUP(C32/(Synthèse!$B$2+Synthèse!$B$3)*8,0)</f>
        <v>4</v>
      </c>
      <c r="R32" s="60">
        <f>IFERROR(VLOOKUP(A32,'Evaluations (formulaire)'!A:P,6,0)+VLOOKUP(A32,'Evaluations (formulaire)'!A:P,7,0),0)</f>
        <v>0</v>
      </c>
      <c r="S32" s="60">
        <f>IFERROR(VLOOKUP(A32,'Evaluations (formulaire)'!A:P,8,0),0)</f>
        <v>0</v>
      </c>
      <c r="T32" s="64">
        <f>IF(AND(ISBLANK(P32),Q32&lt;=2),Synthèse!$B$42,IF(AND(ISBLANK(P32),Q32&gt;=7),Synthèse!$C$42,R32+S32))</f>
        <v>0</v>
      </c>
      <c r="U32" s="64">
        <f t="shared" si="4"/>
        <v>11.03</v>
      </c>
      <c r="V32" s="59">
        <f t="shared" si="5"/>
        <v>228</v>
      </c>
      <c r="W32" s="26">
        <v>275</v>
      </c>
      <c r="X32" s="26" t="b">
        <f t="shared" si="6"/>
        <v>1</v>
      </c>
      <c r="Y32" s="26" t="e">
        <f>VLOOKUP(A32,#REF!,21,0)</f>
        <v>#REF!</v>
      </c>
      <c r="Z32" s="26" t="s">
        <v>2283</v>
      </c>
      <c r="AB32" s="22" t="s">
        <v>2290</v>
      </c>
      <c r="AC32" t="b">
        <f t="shared" si="7"/>
        <v>0</v>
      </c>
      <c r="AD32" t="e">
        <f>IFERROR(VLOOKUP(A32,#REF!,4,0),MAX(#REF!)+100)</f>
        <v>#REF!</v>
      </c>
    </row>
    <row r="33" spans="1:30">
      <c r="A33">
        <v>170571</v>
      </c>
      <c r="B33" s="5" t="str">
        <f ca="1">VLOOKUP(A33,'Fichier FA (en entrée)'!B:AH,3,0)</f>
        <v>CROOCNBJQS</v>
      </c>
      <c r="C33">
        <f t="shared" si="0"/>
        <v>765</v>
      </c>
      <c r="D33">
        <f t="shared" si="1"/>
        <v>-100</v>
      </c>
      <c r="E33" s="14" t="str">
        <f>VLOOKUP(A33,'Fichier FA (en entrée)'!B:AH,2,0)</f>
        <v>ENV</v>
      </c>
      <c r="F33" s="14" t="b">
        <f t="shared" si="2"/>
        <v>0</v>
      </c>
      <c r="G33" s="14" t="b">
        <f>IFERROR(VLOOKUP(A33,'Calculs FI (auto)'!A:F,6,0),FALSE)</f>
        <v>0</v>
      </c>
      <c r="H33" s="14" t="b">
        <f t="shared" si="3"/>
        <v>0</v>
      </c>
      <c r="I33" s="16" t="str">
        <f>IFERROR(VLOOKUP(A33,'Moyennes FA (en entrée)'!B:N,7,0),"")</f>
        <v/>
      </c>
      <c r="J33" s="16">
        <f>IFERROR(VLOOKUP(VLOOKUP(A33,'Fichier FA (en entrée)'!B:AH,33,0),Modificateurs!A$2:B$5,2,0),0)</f>
        <v>1</v>
      </c>
      <c r="K33" s="16">
        <f>IFERROR(VLOOKUP(VLOOKUP(A33,'Redoub FI (en entrée)'!B:N,7,0),Modificateurs!A$8:B$11,2,0),0)</f>
        <v>0</v>
      </c>
      <c r="L33" s="16">
        <f>IFERROR(VLOOKUP(M33,Modificateurs!D$1:E$94,2,0),0)</f>
        <v>2</v>
      </c>
      <c r="M33" t="str">
        <f>VLOOKUP(A33,'Fichier FA (en entrée)'!B:AH,16,0)&amp;" "&amp;VLOOKUP(A33,'Fichier FA (en entrée)'!B:AH,20,0)&amp;" "&amp;VLOOKUP(A33,'Fichier FA (en entrée)'!B:AH,27,0)&amp;" "&amp;VLOOKUP(A33,'Fichier FA (en entrée)'!B:AH,29,0)</f>
        <v xml:space="preserve">S Physique-chimie  </v>
      </c>
      <c r="N33" t="str">
        <f>VLOOKUP(A33,'Fichier FA (en entrée)'!B:AH,8,0)</f>
        <v>En Terminale</v>
      </c>
      <c r="O33" t="b">
        <f>AND(C33&gt;Synthèse!B$7,C33&lt;Synthèse!B$9)</f>
        <v>0</v>
      </c>
      <c r="Q33" s="60">
        <f>ROUNDUP(C33/(Synthèse!$B$2+Synthèse!$B$3)*8,0)</f>
        <v>12</v>
      </c>
      <c r="R33" s="60">
        <f>IFERROR(VLOOKUP(A33,'Evaluations (formulaire)'!A:P,6,0)+VLOOKUP(A33,'Evaluations (formulaire)'!A:P,7,0),0)</f>
        <v>0</v>
      </c>
      <c r="S33" s="60">
        <f>IFERROR(VLOOKUP(A33,'Evaluations (formulaire)'!A:P,8,0),0)</f>
        <v>0</v>
      </c>
      <c r="T33" s="64">
        <f>IF(AND(ISBLANK(P33),Q33&lt;=2),Synthèse!$B$42,IF(AND(ISBLANK(P33),Q33&gt;=7),Synthèse!$C$42,R33+S33))</f>
        <v>0</v>
      </c>
      <c r="U33" s="64">
        <f t="shared" si="4"/>
        <v>-100</v>
      </c>
      <c r="V33" s="59">
        <f t="shared" si="5"/>
        <v>765</v>
      </c>
      <c r="W33" s="26">
        <v>542</v>
      </c>
      <c r="X33" s="26" t="b">
        <f t="shared" si="6"/>
        <v>0</v>
      </c>
      <c r="Y33" s="26" t="e">
        <f>VLOOKUP(A33,#REF!,21,0)</f>
        <v>#REF!</v>
      </c>
      <c r="Z33" s="26" t="s">
        <v>2283</v>
      </c>
      <c r="AB33" s="22" t="s">
        <v>2290</v>
      </c>
      <c r="AC33" t="b">
        <f t="shared" si="7"/>
        <v>0</v>
      </c>
      <c r="AD33" t="e">
        <f>IFERROR(VLOOKUP(A33,#REF!,4,0),MAX(#REF!)+100)</f>
        <v>#REF!</v>
      </c>
    </row>
    <row r="34" spans="1:30">
      <c r="A34">
        <v>170932</v>
      </c>
      <c r="B34" s="5" t="str">
        <f ca="1">VLOOKUP(A34,'Fichier FA (en entrée)'!B:AH,3,0)</f>
        <v>UTEPBTDKLA</v>
      </c>
      <c r="C34">
        <f t="shared" si="0"/>
        <v>765</v>
      </c>
      <c r="D34">
        <f t="shared" si="1"/>
        <v>-100</v>
      </c>
      <c r="E34" s="14" t="str">
        <f>VLOOKUP(A34,'Fichier FA (en entrée)'!B:AH,2,0)</f>
        <v>ENV</v>
      </c>
      <c r="F34" s="14" t="b">
        <f t="shared" si="2"/>
        <v>0</v>
      </c>
      <c r="G34" s="14" t="b">
        <f>IFERROR(VLOOKUP(A34,'Calculs FI (auto)'!A:F,6,0),FALSE)</f>
        <v>0</v>
      </c>
      <c r="H34" s="14" t="b">
        <f t="shared" si="3"/>
        <v>0</v>
      </c>
      <c r="I34" s="16" t="str">
        <f>IFERROR(VLOOKUP(A34,'Moyennes FA (en entrée)'!B:N,7,0),"")</f>
        <v/>
      </c>
      <c r="J34" s="16">
        <f>IFERROR(VLOOKUP(VLOOKUP(A34,'Fichier FA (en entrée)'!B:AH,33,0),Modificateurs!A$2:B$5,2,0),0)</f>
        <v>-3</v>
      </c>
      <c r="K34" s="16">
        <f>IFERROR(VLOOKUP(VLOOKUP(A34,'Redoub FI (en entrée)'!B:N,7,0),Modificateurs!A$8:B$11,2,0),0)</f>
        <v>0</v>
      </c>
      <c r="L34" s="16">
        <f>IFERROR(VLOOKUP(M34,Modificateurs!D$1:E$94,2,0),0)</f>
        <v>-12</v>
      </c>
      <c r="M34" t="str">
        <f>VLOOKUP(A34,'Fichier FA (en entrée)'!B:AH,16,0)&amp;" "&amp;VLOOKUP(A34,'Fichier FA (en entrée)'!B:AH,20,0)&amp;" "&amp;VLOOKUP(A34,'Fichier FA (en entrée)'!B:AH,27,0)&amp;" "&amp;VLOOKUP(A34,'Fichier FA (en entrée)'!B:AH,29,0)</f>
        <v xml:space="preserve">STMG Mercatique  </v>
      </c>
      <c r="N34" t="str">
        <f>VLOOKUP(A34,'Fichier FA (en entrée)'!B:AH,8,0)</f>
        <v>En Terminale</v>
      </c>
      <c r="O34" t="b">
        <f>AND(C34&gt;Synthèse!B$7,C34&lt;Synthèse!B$9)</f>
        <v>0</v>
      </c>
      <c r="Q34" s="60">
        <f>ROUNDUP(C34/(Synthèse!$B$2+Synthèse!$B$3)*8,0)</f>
        <v>12</v>
      </c>
      <c r="R34" s="60">
        <f>IFERROR(VLOOKUP(A34,'Evaluations (formulaire)'!A:P,6,0)+VLOOKUP(A34,'Evaluations (formulaire)'!A:P,7,0),0)</f>
        <v>0</v>
      </c>
      <c r="S34" s="60">
        <f>IFERROR(VLOOKUP(A34,'Evaluations (formulaire)'!A:P,8,0),0)</f>
        <v>0</v>
      </c>
      <c r="T34" s="64">
        <f>IF(AND(ISBLANK(P34),Q34&lt;=2),Synthèse!$B$42,IF(AND(ISBLANK(P34),Q34&gt;=7),Synthèse!$C$42,R34+S34))</f>
        <v>0</v>
      </c>
      <c r="U34" s="64">
        <f t="shared" si="4"/>
        <v>-100</v>
      </c>
      <c r="V34" s="59">
        <f t="shared" si="5"/>
        <v>765</v>
      </c>
      <c r="W34" s="26">
        <v>241</v>
      </c>
      <c r="X34" s="26" t="b">
        <f t="shared" si="6"/>
        <v>0</v>
      </c>
      <c r="Y34" s="26" t="e">
        <f>VLOOKUP(A34,#REF!,21,0)</f>
        <v>#REF!</v>
      </c>
      <c r="Z34" s="26" t="s">
        <v>2283</v>
      </c>
      <c r="AB34" s="22" t="s">
        <v>2290</v>
      </c>
      <c r="AC34" t="b">
        <f t="shared" si="7"/>
        <v>0</v>
      </c>
      <c r="AD34" t="e">
        <f>IFERROR(VLOOKUP(A34,#REF!,4,0),MAX(#REF!)+100)</f>
        <v>#REF!</v>
      </c>
    </row>
    <row r="35" spans="1:30">
      <c r="A35">
        <v>176300</v>
      </c>
      <c r="B35" s="5" t="str">
        <f ca="1">VLOOKUP(A35,'Fichier FA (en entrée)'!B:AH,3,0)</f>
        <v>UXGAYTSDWV</v>
      </c>
      <c r="C35">
        <f t="shared" si="0"/>
        <v>119</v>
      </c>
      <c r="D35">
        <f t="shared" si="1"/>
        <v>13.18</v>
      </c>
      <c r="E35" s="14" t="str">
        <f>VLOOKUP(A35,'Fichier FA (en entrée)'!B:AH,2,0)</f>
        <v>EV</v>
      </c>
      <c r="F35" s="14" t="b">
        <f t="shared" si="2"/>
        <v>1</v>
      </c>
      <c r="G35" s="14" t="b">
        <f>IFERROR(VLOOKUP(A35,'Calculs FI (auto)'!A:F,6,0),FALSE)</f>
        <v>1</v>
      </c>
      <c r="H35" s="14" t="b">
        <f t="shared" si="3"/>
        <v>1</v>
      </c>
      <c r="I35" s="16">
        <f>IFERROR(VLOOKUP(A35,'Moyennes FA (en entrée)'!B:N,7,0),"")</f>
        <v>10.18</v>
      </c>
      <c r="J35" s="16">
        <f>IFERROR(VLOOKUP(VLOOKUP(A35,'Fichier FA (en entrée)'!B:AH,33,0),Modificateurs!A$2:B$5,2,0),0)</f>
        <v>1</v>
      </c>
      <c r="K35" s="16">
        <f>IFERROR(VLOOKUP(VLOOKUP(A35,'Redoub FI (en entrée)'!B:N,7,0),Modificateurs!A$8:B$11,2,0),0)</f>
        <v>0</v>
      </c>
      <c r="L35" s="16">
        <f>IFERROR(VLOOKUP(M35,Modificateurs!D$1:E$94,2,0),0)</f>
        <v>2</v>
      </c>
      <c r="M35" t="str">
        <f>VLOOKUP(A35,'Fichier FA (en entrée)'!B:AH,16,0)&amp;" "&amp;VLOOKUP(A35,'Fichier FA (en entrée)'!B:AH,20,0)&amp;" "&amp;VLOOKUP(A35,'Fichier FA (en entrée)'!B:AH,27,0)&amp;" "&amp;VLOOKUP(A35,'Fichier FA (en entrée)'!B:AH,29,0)</f>
        <v xml:space="preserve">STI2D Système informatique et numérique  </v>
      </c>
      <c r="N35" t="str">
        <f>VLOOKUP(A35,'Fichier FA (en entrée)'!B:AH,8,0)</f>
        <v>En Terminale</v>
      </c>
      <c r="O35" t="b">
        <f>AND(C35&gt;Synthèse!B$7,C35&lt;Synthèse!B$9)</f>
        <v>0</v>
      </c>
      <c r="Q35" s="60">
        <f>ROUNDUP(C35/(Synthèse!$B$2+Synthèse!$B$3)*8,0)</f>
        <v>2</v>
      </c>
      <c r="R35" s="60">
        <f>IFERROR(VLOOKUP(A35,'Evaluations (formulaire)'!A:P,6,0)+VLOOKUP(A35,'Evaluations (formulaire)'!A:P,7,0),0)</f>
        <v>0</v>
      </c>
      <c r="S35" s="60">
        <f>IFERROR(VLOOKUP(A35,'Evaluations (formulaire)'!A:P,8,0),0)</f>
        <v>0</v>
      </c>
      <c r="T35" s="64">
        <f>IF(AND(ISBLANK(P35),Q35&lt;=2),Synthèse!$B$42,IF(AND(ISBLANK(P35),Q35&gt;=7),Synthèse!$C$42,R35+S35))</f>
        <v>0</v>
      </c>
      <c r="U35" s="64">
        <f t="shared" si="4"/>
        <v>13.18</v>
      </c>
      <c r="V35" s="59">
        <f t="shared" si="5"/>
        <v>119</v>
      </c>
      <c r="W35" s="26">
        <v>381</v>
      </c>
      <c r="X35" s="26" t="b">
        <f t="shared" si="6"/>
        <v>1</v>
      </c>
      <c r="Y35" s="26" t="e">
        <f>VLOOKUP(A35,#REF!,21,0)</f>
        <v>#REF!</v>
      </c>
      <c r="Z35" s="26" t="s">
        <v>2283</v>
      </c>
      <c r="AA35" s="22" t="s">
        <v>2290</v>
      </c>
      <c r="AB35" s="22" t="s">
        <v>2290</v>
      </c>
      <c r="AC35" t="b">
        <f t="shared" si="7"/>
        <v>0</v>
      </c>
      <c r="AD35" t="e">
        <f>IFERROR(VLOOKUP(A35,#REF!,4,0),MAX(#REF!)+100)</f>
        <v>#REF!</v>
      </c>
    </row>
    <row r="36" spans="1:30">
      <c r="A36">
        <v>176343</v>
      </c>
      <c r="B36" s="5" t="str">
        <f ca="1">VLOOKUP(A36,'Fichier FA (en entrée)'!B:AH,3,0)</f>
        <v>ZDMIVYQWJD</v>
      </c>
      <c r="C36">
        <f t="shared" si="0"/>
        <v>198</v>
      </c>
      <c r="D36">
        <f t="shared" si="1"/>
        <v>11.51</v>
      </c>
      <c r="E36" s="14" t="str">
        <f>VLOOKUP(A36,'Fichier FA (en entrée)'!B:AH,2,0)</f>
        <v>EV</v>
      </c>
      <c r="F36" s="14" t="b">
        <f t="shared" si="2"/>
        <v>1</v>
      </c>
      <c r="G36" s="14" t="b">
        <f>IFERROR(VLOOKUP(A36,'Calculs FI (auto)'!A:F,6,0),FALSE)</f>
        <v>0</v>
      </c>
      <c r="H36" s="14" t="b">
        <f t="shared" si="3"/>
        <v>0</v>
      </c>
      <c r="I36" s="16">
        <f>IFERROR(VLOOKUP(A36,'Moyennes FA (en entrée)'!B:N,7,0),"")</f>
        <v>9.51</v>
      </c>
      <c r="J36" s="16">
        <f>IFERROR(VLOOKUP(VLOOKUP(A36,'Fichier FA (en entrée)'!B:AH,33,0),Modificateurs!A$2:B$5,2,0),0)</f>
        <v>0</v>
      </c>
      <c r="K36" s="16">
        <f>IFERROR(VLOOKUP(VLOOKUP(A36,'Redoub FI (en entrée)'!B:N,7,0),Modificateurs!A$8:B$11,2,0),0)</f>
        <v>0</v>
      </c>
      <c r="L36" s="16">
        <f>IFERROR(VLOOKUP(M36,Modificateurs!D$1:E$94,2,0),0)</f>
        <v>2</v>
      </c>
      <c r="M36" t="str">
        <f>VLOOKUP(A36,'Fichier FA (en entrée)'!B:AH,16,0)&amp;" "&amp;VLOOKUP(A36,'Fichier FA (en entrée)'!B:AH,20,0)&amp;" "&amp;VLOOKUP(A36,'Fichier FA (en entrée)'!B:AH,27,0)&amp;" "&amp;VLOOKUP(A36,'Fichier FA (en entrée)'!B:AH,29,0)</f>
        <v xml:space="preserve">STI2D Système informatique et numérique  </v>
      </c>
      <c r="N36" t="str">
        <f>VLOOKUP(A36,'Fichier FA (en entrée)'!B:AH,8,0)</f>
        <v>En Terminale</v>
      </c>
      <c r="O36" t="b">
        <f>AND(C36&gt;Synthèse!B$7,C36&lt;Synthèse!B$9)</f>
        <v>1</v>
      </c>
      <c r="Q36" s="60">
        <f>ROUNDUP(C36/(Synthèse!$B$2+Synthèse!$B$3)*8,0)</f>
        <v>3</v>
      </c>
      <c r="R36" s="60">
        <f>IFERROR(VLOOKUP(A36,'Evaluations (formulaire)'!A:P,6,0)+VLOOKUP(A36,'Evaluations (formulaire)'!A:P,7,0),0)</f>
        <v>0</v>
      </c>
      <c r="S36" s="60">
        <f>IFERROR(VLOOKUP(A36,'Evaluations (formulaire)'!A:P,8,0),0)</f>
        <v>0</v>
      </c>
      <c r="T36" s="64">
        <f>IF(AND(ISBLANK(P36),Q36&lt;=2),Synthèse!$B$42,IF(AND(ISBLANK(P36),Q36&gt;=7),Synthèse!$C$42,R36+S36))</f>
        <v>0</v>
      </c>
      <c r="U36" s="64">
        <f t="shared" si="4"/>
        <v>11.51</v>
      </c>
      <c r="V36" s="59">
        <f t="shared" si="5"/>
        <v>198</v>
      </c>
      <c r="W36" s="26">
        <v>712</v>
      </c>
      <c r="X36" s="26" t="b">
        <f t="shared" si="6"/>
        <v>1</v>
      </c>
      <c r="Y36" s="26" t="e">
        <f>VLOOKUP(A36,#REF!,21,0)</f>
        <v>#REF!</v>
      </c>
      <c r="Z36" s="26" t="s">
        <v>2283</v>
      </c>
      <c r="AB36" s="22" t="s">
        <v>2290</v>
      </c>
      <c r="AC36" t="b">
        <f t="shared" si="7"/>
        <v>0</v>
      </c>
      <c r="AD36" t="e">
        <f>IFERROR(VLOOKUP(A36,#REF!,4,0),MAX(#REF!)+100)</f>
        <v>#REF!</v>
      </c>
    </row>
    <row r="37" spans="1:30">
      <c r="A37">
        <v>176373</v>
      </c>
      <c r="B37" s="5" t="str">
        <f ca="1">VLOOKUP(A37,'Fichier FA (en entrée)'!B:AH,3,0)</f>
        <v>RUQNILPJJT</v>
      </c>
      <c r="C37">
        <f t="shared" si="0"/>
        <v>214</v>
      </c>
      <c r="D37">
        <f t="shared" si="1"/>
        <v>11.21</v>
      </c>
      <c r="E37" s="14" t="str">
        <f>VLOOKUP(A37,'Fichier FA (en entrée)'!B:AH,2,0)</f>
        <v>EV</v>
      </c>
      <c r="F37" s="14" t="b">
        <f t="shared" si="2"/>
        <v>1</v>
      </c>
      <c r="G37" s="14" t="b">
        <f>IFERROR(VLOOKUP(A37,'Calculs FI (auto)'!A:F,6,0),FALSE)</f>
        <v>1</v>
      </c>
      <c r="H37" s="14" t="b">
        <f t="shared" si="3"/>
        <v>1</v>
      </c>
      <c r="I37" s="16">
        <f>IFERROR(VLOOKUP(A37,'Moyennes FA (en entrée)'!B:N,7,0),"")</f>
        <v>8.2100000000000009</v>
      </c>
      <c r="J37" s="16">
        <f>IFERROR(VLOOKUP(VLOOKUP(A37,'Fichier FA (en entrée)'!B:AH,33,0),Modificateurs!A$2:B$5,2,0),0)</f>
        <v>1</v>
      </c>
      <c r="K37" s="16">
        <f>IFERROR(VLOOKUP(VLOOKUP(A37,'Redoub FI (en entrée)'!B:N,7,0),Modificateurs!A$8:B$11,2,0),0)</f>
        <v>0</v>
      </c>
      <c r="L37" s="16">
        <f>IFERROR(VLOOKUP(M37,Modificateurs!D$1:E$94,2,0),0)</f>
        <v>2</v>
      </c>
      <c r="M37" t="str">
        <f>VLOOKUP(A37,'Fichier FA (en entrée)'!B:AH,16,0)&amp;" "&amp;VLOOKUP(A37,'Fichier FA (en entrée)'!B:AH,20,0)&amp;" "&amp;VLOOKUP(A37,'Fichier FA (en entrée)'!B:AH,27,0)&amp;" "&amp;VLOOKUP(A37,'Fichier FA (en entrée)'!B:AH,29,0)</f>
        <v xml:space="preserve">STI2D Système informatique et numérique  </v>
      </c>
      <c r="N37" t="str">
        <f>VLOOKUP(A37,'Fichier FA (en entrée)'!B:AH,8,0)</f>
        <v>En Terminale</v>
      </c>
      <c r="O37" t="b">
        <f>AND(C37&gt;Synthèse!B$7,C37&lt;Synthèse!B$9)</f>
        <v>1</v>
      </c>
      <c r="Q37" s="60">
        <f>ROUNDUP(C37/(Synthèse!$B$2+Synthèse!$B$3)*8,0)</f>
        <v>4</v>
      </c>
      <c r="R37" s="60">
        <f>IFERROR(VLOOKUP(A37,'Evaluations (formulaire)'!A:P,6,0)+VLOOKUP(A37,'Evaluations (formulaire)'!A:P,7,0),0)</f>
        <v>0</v>
      </c>
      <c r="S37" s="60">
        <f>IFERROR(VLOOKUP(A37,'Evaluations (formulaire)'!A:P,8,0),0)</f>
        <v>0</v>
      </c>
      <c r="T37" s="64">
        <f>IF(AND(ISBLANK(P37),Q37&lt;=2),Synthèse!$B$42,IF(AND(ISBLANK(P37),Q37&gt;=7),Synthèse!$C$42,R37+S37))</f>
        <v>0</v>
      </c>
      <c r="U37" s="64">
        <f t="shared" si="4"/>
        <v>11.21</v>
      </c>
      <c r="V37" s="59">
        <f t="shared" si="5"/>
        <v>214</v>
      </c>
      <c r="W37" s="26">
        <v>272</v>
      </c>
      <c r="X37" s="26" t="b">
        <f t="shared" si="6"/>
        <v>1</v>
      </c>
      <c r="Y37" s="26" t="e">
        <f>VLOOKUP(A37,#REF!,21,0)</f>
        <v>#REF!</v>
      </c>
      <c r="Z37" s="26" t="s">
        <v>2283</v>
      </c>
      <c r="AA37" s="22" t="s">
        <v>2290</v>
      </c>
      <c r="AB37" s="22" t="s">
        <v>2290</v>
      </c>
      <c r="AC37" t="b">
        <f t="shared" si="7"/>
        <v>0</v>
      </c>
      <c r="AD37" t="e">
        <f>IFERROR(VLOOKUP(A37,#REF!,4,0),MAX(#REF!)+100)</f>
        <v>#REF!</v>
      </c>
    </row>
    <row r="38" spans="1:30">
      <c r="A38">
        <v>176387</v>
      </c>
      <c r="B38" s="5" t="str">
        <f ca="1">VLOOKUP(A38,'Fichier FA (en entrée)'!B:AH,3,0)</f>
        <v>KELUYOEDFO</v>
      </c>
      <c r="C38">
        <f t="shared" si="0"/>
        <v>18</v>
      </c>
      <c r="D38">
        <f t="shared" si="1"/>
        <v>17.380000000000003</v>
      </c>
      <c r="E38" s="14" t="str">
        <f>VLOOKUP(A38,'Fichier FA (en entrée)'!B:AH,2,0)</f>
        <v>EV</v>
      </c>
      <c r="F38" s="14" t="b">
        <f t="shared" si="2"/>
        <v>1</v>
      </c>
      <c r="G38" s="14" t="b">
        <f>IFERROR(VLOOKUP(A38,'Calculs FI (auto)'!A:F,6,0),FALSE)</f>
        <v>1</v>
      </c>
      <c r="H38" s="14" t="b">
        <f t="shared" si="3"/>
        <v>1</v>
      </c>
      <c r="I38" s="16">
        <f>IFERROR(VLOOKUP(A38,'Moyennes FA (en entrée)'!B:N,7,0),"")</f>
        <v>12.38</v>
      </c>
      <c r="J38" s="16">
        <f>IFERROR(VLOOKUP(VLOOKUP(A38,'Fichier FA (en entrée)'!B:AH,33,0),Modificateurs!A$2:B$5,2,0),0)</f>
        <v>3</v>
      </c>
      <c r="K38" s="16">
        <f>IFERROR(VLOOKUP(VLOOKUP(A38,'Redoub FI (en entrée)'!B:N,7,0),Modificateurs!A$8:B$11,2,0),0)</f>
        <v>0</v>
      </c>
      <c r="L38" s="16">
        <f>IFERROR(VLOOKUP(M38,Modificateurs!D$1:E$94,2,0),0)</f>
        <v>2</v>
      </c>
      <c r="M38" t="str">
        <f>VLOOKUP(A38,'Fichier FA (en entrée)'!B:AH,16,0)&amp;" "&amp;VLOOKUP(A38,'Fichier FA (en entrée)'!B:AH,20,0)&amp;" "&amp;VLOOKUP(A38,'Fichier FA (en entrée)'!B:AH,27,0)&amp;" "&amp;VLOOKUP(A38,'Fichier FA (en entrée)'!B:AH,29,0)</f>
        <v xml:space="preserve">STI2D Système informatique et numérique  </v>
      </c>
      <c r="N38" t="str">
        <f>VLOOKUP(A38,'Fichier FA (en entrée)'!B:AH,8,0)</f>
        <v>En Terminale</v>
      </c>
      <c r="O38" t="b">
        <f>AND(C38&gt;Synthèse!B$7,C38&lt;Synthèse!B$9)</f>
        <v>0</v>
      </c>
      <c r="Q38" s="60">
        <f>ROUNDUP(C38/(Synthèse!$B$2+Synthèse!$B$3)*8,0)</f>
        <v>1</v>
      </c>
      <c r="R38" s="60">
        <f>IFERROR(VLOOKUP(A38,'Evaluations (formulaire)'!A:P,6,0)+VLOOKUP(A38,'Evaluations (formulaire)'!A:P,7,0),0)</f>
        <v>0</v>
      </c>
      <c r="S38" s="60">
        <f>IFERROR(VLOOKUP(A38,'Evaluations (formulaire)'!A:P,8,0),0)</f>
        <v>0</v>
      </c>
      <c r="T38" s="64">
        <f>IF(AND(ISBLANK(P38),Q38&lt;=2),Synthèse!$B$42,IF(AND(ISBLANK(P38),Q38&gt;=7),Synthèse!$C$42,R38+S38))</f>
        <v>0</v>
      </c>
      <c r="U38" s="64">
        <f t="shared" si="4"/>
        <v>17.380000000000003</v>
      </c>
      <c r="V38" s="59">
        <f t="shared" si="5"/>
        <v>18</v>
      </c>
      <c r="W38" s="26">
        <v>653</v>
      </c>
      <c r="X38" s="26" t="b">
        <f t="shared" si="6"/>
        <v>1</v>
      </c>
      <c r="Y38" s="26" t="e">
        <f>VLOOKUP(A38,#REF!,21,0)</f>
        <v>#REF!</v>
      </c>
      <c r="Z38" s="26" t="s">
        <v>2283</v>
      </c>
      <c r="AB38" s="22" t="s">
        <v>2290</v>
      </c>
      <c r="AC38" t="b">
        <f t="shared" si="7"/>
        <v>0</v>
      </c>
      <c r="AD38" t="e">
        <f>IFERROR(VLOOKUP(A38,#REF!,4,0),MAX(#REF!)+100)</f>
        <v>#REF!</v>
      </c>
    </row>
    <row r="39" spans="1:30">
      <c r="A39">
        <v>176403</v>
      </c>
      <c r="B39" s="5" t="str">
        <f ca="1">VLOOKUP(A39,'Fichier FA (en entrée)'!B:AH,3,0)</f>
        <v>UCSSMGEJYX</v>
      </c>
      <c r="C39">
        <f t="shared" si="0"/>
        <v>765</v>
      </c>
      <c r="D39">
        <f t="shared" si="1"/>
        <v>-100</v>
      </c>
      <c r="E39" s="14" t="str">
        <f>VLOOKUP(A39,'Fichier FA (en entrée)'!B:AH,2,0)</f>
        <v>ENV</v>
      </c>
      <c r="F39" s="14" t="b">
        <f t="shared" si="2"/>
        <v>0</v>
      </c>
      <c r="G39" s="14" t="b">
        <f>IFERROR(VLOOKUP(A39,'Calculs FI (auto)'!A:F,6,0),FALSE)</f>
        <v>0</v>
      </c>
      <c r="H39" s="14" t="b">
        <f t="shared" si="3"/>
        <v>0</v>
      </c>
      <c r="I39" s="16" t="str">
        <f>IFERROR(VLOOKUP(A39,'Moyennes FA (en entrée)'!B:N,7,0),"")</f>
        <v/>
      </c>
      <c r="J39" s="16">
        <f>IFERROR(VLOOKUP(VLOOKUP(A39,'Fichier FA (en entrée)'!B:AH,33,0),Modificateurs!A$2:B$5,2,0),0)</f>
        <v>1</v>
      </c>
      <c r="K39" s="16">
        <f>IFERROR(VLOOKUP(VLOOKUP(A39,'Redoub FI (en entrée)'!B:N,7,0),Modificateurs!A$8:B$11,2,0),0)</f>
        <v>0</v>
      </c>
      <c r="L39" s="16">
        <f>IFERROR(VLOOKUP(M39,Modificateurs!D$1:E$94,2,0),0)</f>
        <v>-6</v>
      </c>
      <c r="M39" t="str">
        <f>VLOOKUP(A39,'Fichier FA (en entrée)'!B:AH,16,0)&amp;" "&amp;VLOOKUP(A39,'Fichier FA (en entrée)'!B:AH,20,0)&amp;" "&amp;VLOOKUP(A39,'Fichier FA (en entrée)'!B:AH,27,0)&amp;" "&amp;VLOOKUP(A39,'Fichier FA (en entrée)'!B:AH,29,0)</f>
        <v xml:space="preserve">STI2D Innovation Technologique et Eco conception  </v>
      </c>
      <c r="N39" t="str">
        <f>VLOOKUP(A39,'Fichier FA (en entrée)'!B:AH,8,0)</f>
        <v>En Terminale</v>
      </c>
      <c r="O39" t="b">
        <f>AND(C39&gt;Synthèse!B$7,C39&lt;Synthèse!B$9)</f>
        <v>0</v>
      </c>
      <c r="Q39" s="60">
        <f>ROUNDUP(C39/(Synthèse!$B$2+Synthèse!$B$3)*8,0)</f>
        <v>12</v>
      </c>
      <c r="R39" s="60">
        <f>IFERROR(VLOOKUP(A39,'Evaluations (formulaire)'!A:P,6,0)+VLOOKUP(A39,'Evaluations (formulaire)'!A:P,7,0),0)</f>
        <v>0</v>
      </c>
      <c r="S39" s="60">
        <f>IFERROR(VLOOKUP(A39,'Evaluations (formulaire)'!A:P,8,0),0)</f>
        <v>0</v>
      </c>
      <c r="T39" s="64">
        <f>IF(AND(ISBLANK(P39),Q39&lt;=2),Synthèse!$B$42,IF(AND(ISBLANK(P39),Q39&gt;=7),Synthèse!$C$42,R39+S39))</f>
        <v>0</v>
      </c>
      <c r="U39" s="64">
        <f t="shared" si="4"/>
        <v>-100</v>
      </c>
      <c r="V39" s="59">
        <f t="shared" si="5"/>
        <v>765</v>
      </c>
      <c r="W39" s="26">
        <v>543</v>
      </c>
      <c r="X39" s="26" t="b">
        <f t="shared" si="6"/>
        <v>0</v>
      </c>
      <c r="Y39" s="26" t="e">
        <f>VLOOKUP(A39,#REF!,21,0)</f>
        <v>#REF!</v>
      </c>
      <c r="Z39" s="26" t="s">
        <v>2283</v>
      </c>
      <c r="AB39" s="22" t="s">
        <v>2290</v>
      </c>
      <c r="AC39" t="b">
        <f t="shared" si="7"/>
        <v>0</v>
      </c>
      <c r="AD39" t="e">
        <f>IFERROR(VLOOKUP(A39,#REF!,4,0),MAX(#REF!)+100)</f>
        <v>#REF!</v>
      </c>
    </row>
    <row r="40" spans="1:30">
      <c r="A40">
        <v>176701</v>
      </c>
      <c r="B40" s="5" t="str">
        <f ca="1">VLOOKUP(A40,'Fichier FA (en entrée)'!B:AH,3,0)</f>
        <v>DLYXBAQWGT</v>
      </c>
      <c r="C40">
        <f t="shared" si="0"/>
        <v>765</v>
      </c>
      <c r="D40">
        <f t="shared" si="1"/>
        <v>-100</v>
      </c>
      <c r="E40" s="14" t="str">
        <f>VLOOKUP(A40,'Fichier FA (en entrée)'!B:AH,2,0)</f>
        <v>ENV</v>
      </c>
      <c r="F40" s="14" t="b">
        <f t="shared" si="2"/>
        <v>0</v>
      </c>
      <c r="G40" s="14" t="b">
        <f>IFERROR(VLOOKUP(A40,'Calculs FI (auto)'!A:F,6,0),FALSE)</f>
        <v>1</v>
      </c>
      <c r="H40" s="14" t="b">
        <f t="shared" si="3"/>
        <v>0</v>
      </c>
      <c r="I40" s="16" t="str">
        <f>IFERROR(VLOOKUP(A40,'Moyennes FA (en entrée)'!B:N,7,0),"")</f>
        <v/>
      </c>
      <c r="J40" s="16">
        <f>IFERROR(VLOOKUP(VLOOKUP(A40,'Fichier FA (en entrée)'!B:AH,33,0),Modificateurs!A$2:B$5,2,0),0)</f>
        <v>1</v>
      </c>
      <c r="K40" s="16">
        <f>IFERROR(VLOOKUP(VLOOKUP(A40,'Redoub FI (en entrée)'!B:N,7,0),Modificateurs!A$8:B$11,2,0),0)</f>
        <v>0</v>
      </c>
      <c r="L40" s="16">
        <f>IFERROR(VLOOKUP(M40,Modificateurs!D$1:E$94,2,0),0)</f>
        <v>3</v>
      </c>
      <c r="M40" t="str">
        <f>VLOOKUP(A40,'Fichier FA (en entrée)'!B:AH,16,0)&amp;" "&amp;VLOOKUP(A40,'Fichier FA (en entrée)'!B:AH,20,0)&amp;" "&amp;VLOOKUP(A40,'Fichier FA (en entrée)'!B:AH,27,0)&amp;" "&amp;VLOOKUP(A40,'Fichier FA (en entrée)'!B:AH,29,0)</f>
        <v xml:space="preserve">S Informatique et Sciences du numérique  </v>
      </c>
      <c r="N40" t="str">
        <f>VLOOKUP(A40,'Fichier FA (en entrée)'!B:AH,8,0)</f>
        <v>En Terminale</v>
      </c>
      <c r="O40" t="b">
        <f>AND(C40&gt;Synthèse!B$7,C40&lt;Synthèse!B$9)</f>
        <v>0</v>
      </c>
      <c r="Q40" s="60">
        <f>ROUNDUP(C40/(Synthèse!$B$2+Synthèse!$B$3)*8,0)</f>
        <v>12</v>
      </c>
      <c r="R40" s="60">
        <f>IFERROR(VLOOKUP(A40,'Evaluations (formulaire)'!A:P,6,0)+VLOOKUP(A40,'Evaluations (formulaire)'!A:P,7,0),0)</f>
        <v>0</v>
      </c>
      <c r="S40" s="60">
        <f>IFERROR(VLOOKUP(A40,'Evaluations (formulaire)'!A:P,8,0),0)</f>
        <v>0</v>
      </c>
      <c r="T40" s="64">
        <f>IF(AND(ISBLANK(P40),Q40&lt;=2),Synthèse!$B$42,IF(AND(ISBLANK(P40),Q40&gt;=7),Synthèse!$C$42,R40+S40))</f>
        <v>0</v>
      </c>
      <c r="U40" s="64">
        <f t="shared" si="4"/>
        <v>-100</v>
      </c>
      <c r="V40" s="59">
        <f t="shared" si="5"/>
        <v>765</v>
      </c>
      <c r="W40" s="26">
        <v>167</v>
      </c>
      <c r="X40" s="26" t="b">
        <f t="shared" si="6"/>
        <v>0</v>
      </c>
      <c r="Y40" s="26" t="e">
        <f>VLOOKUP(A40,#REF!,21,0)</f>
        <v>#REF!</v>
      </c>
      <c r="Z40" s="26" t="s">
        <v>2283</v>
      </c>
      <c r="AB40" s="22" t="s">
        <v>2290</v>
      </c>
      <c r="AC40" t="b">
        <f t="shared" si="7"/>
        <v>0</v>
      </c>
      <c r="AD40" t="e">
        <f>IFERROR(VLOOKUP(A40,#REF!,4,0),MAX(#REF!)+100)</f>
        <v>#REF!</v>
      </c>
    </row>
    <row r="41" spans="1:30">
      <c r="A41">
        <v>178181</v>
      </c>
      <c r="B41" s="5" t="str">
        <f ca="1">VLOOKUP(A41,'Fichier FA (en entrée)'!B:AH,3,0)</f>
        <v>KXVZCGLJWN</v>
      </c>
      <c r="C41">
        <f t="shared" si="0"/>
        <v>521</v>
      </c>
      <c r="D41">
        <f t="shared" si="1"/>
        <v>-5.24</v>
      </c>
      <c r="E41" s="14" t="str">
        <f>VLOOKUP(A41,'Fichier FA (en entrée)'!B:AH,2,0)</f>
        <v>EV</v>
      </c>
      <c r="F41" s="14" t="b">
        <f t="shared" si="2"/>
        <v>1</v>
      </c>
      <c r="G41" s="14" t="b">
        <f>IFERROR(VLOOKUP(A41,'Calculs FI (auto)'!A:F,6,0),FALSE)</f>
        <v>0</v>
      </c>
      <c r="H41" s="14" t="b">
        <f t="shared" si="3"/>
        <v>0</v>
      </c>
      <c r="I41" s="16">
        <f>IFERROR(VLOOKUP(A41,'Moyennes FA (en entrée)'!B:N,7,0),"")</f>
        <v>9.76</v>
      </c>
      <c r="J41" s="16">
        <f>IFERROR(VLOOKUP(VLOOKUP(A41,'Fichier FA (en entrée)'!B:AH,33,0),Modificateurs!A$2:B$5,2,0),0)</f>
        <v>-3</v>
      </c>
      <c r="K41" s="16">
        <f>IFERROR(VLOOKUP(VLOOKUP(A41,'Redoub FI (en entrée)'!B:N,7,0),Modificateurs!A$8:B$11,2,0),0)</f>
        <v>0</v>
      </c>
      <c r="L41" s="16">
        <f>IFERROR(VLOOKUP(M41,Modificateurs!D$1:E$94,2,0),0)</f>
        <v>-12</v>
      </c>
      <c r="M41" t="str">
        <f>VLOOKUP(A41,'Fichier FA (en entrée)'!B:AH,16,0)&amp;" "&amp;VLOOKUP(A41,'Fichier FA (en entrée)'!B:AH,20,0)&amp;" "&amp;VLOOKUP(A41,'Fichier FA (en entrée)'!B:AH,27,0)&amp;" "&amp;VLOOKUP(A41,'Fichier FA (en entrée)'!B:AH,29,0)</f>
        <v xml:space="preserve">P Electrotechnique, énergie, équipements communicants  </v>
      </c>
      <c r="N41" t="str">
        <f>VLOOKUP(A41,'Fichier FA (en entrée)'!B:AH,8,0)</f>
        <v>En Terminale</v>
      </c>
      <c r="O41" t="b">
        <f>AND(C41&gt;Synthèse!B$7,C41&lt;Synthèse!B$9)</f>
        <v>0</v>
      </c>
      <c r="Q41" s="60">
        <f>ROUNDUP(C41/(Synthèse!$B$2+Synthèse!$B$3)*8,0)</f>
        <v>8</v>
      </c>
      <c r="R41" s="60">
        <f>IFERROR(VLOOKUP(A41,'Evaluations (formulaire)'!A:P,6,0)+VLOOKUP(A41,'Evaluations (formulaire)'!A:P,7,0),0)</f>
        <v>0</v>
      </c>
      <c r="S41" s="60">
        <f>IFERROR(VLOOKUP(A41,'Evaluations (formulaire)'!A:P,8,0),0)</f>
        <v>0</v>
      </c>
      <c r="T41" s="64">
        <f>IF(AND(ISBLANK(P41),Q41&lt;=2),Synthèse!$B$42,IF(AND(ISBLANK(P41),Q41&gt;=7),Synthèse!$C$42,R41+S41))</f>
        <v>0</v>
      </c>
      <c r="U41" s="64">
        <f t="shared" si="4"/>
        <v>-5.24</v>
      </c>
      <c r="V41" s="59">
        <f t="shared" si="5"/>
        <v>521</v>
      </c>
      <c r="W41" s="26">
        <v>538</v>
      </c>
      <c r="X41" s="26" t="b">
        <f t="shared" si="6"/>
        <v>0</v>
      </c>
      <c r="Y41" s="26" t="e">
        <f>VLOOKUP(A41,#REF!,21,0)</f>
        <v>#REF!</v>
      </c>
      <c r="Z41" s="26" t="s">
        <v>2283</v>
      </c>
      <c r="AA41" s="22" t="s">
        <v>2290</v>
      </c>
      <c r="AB41" s="22" t="s">
        <v>2290</v>
      </c>
      <c r="AC41" t="b">
        <f t="shared" si="7"/>
        <v>0</v>
      </c>
      <c r="AD41" t="e">
        <f>IFERROR(VLOOKUP(A41,#REF!,4,0),MAX(#REF!)+100)</f>
        <v>#REF!</v>
      </c>
    </row>
    <row r="42" spans="1:30">
      <c r="A42">
        <v>178707</v>
      </c>
      <c r="B42" s="5" t="str">
        <f ca="1">VLOOKUP(A42,'Fichier FA (en entrée)'!B:AH,3,0)</f>
        <v>CKCXOOFPLG</v>
      </c>
      <c r="C42">
        <f t="shared" si="0"/>
        <v>765</v>
      </c>
      <c r="D42">
        <f t="shared" si="1"/>
        <v>-100</v>
      </c>
      <c r="E42" s="14" t="str">
        <f>VLOOKUP(A42,'Fichier FA (en entrée)'!B:AH,2,0)</f>
        <v>ENV</v>
      </c>
      <c r="F42" s="14" t="b">
        <f t="shared" si="2"/>
        <v>0</v>
      </c>
      <c r="G42" s="14" t="b">
        <f>IFERROR(VLOOKUP(A42,'Calculs FI (auto)'!A:F,6,0),FALSE)</f>
        <v>1</v>
      </c>
      <c r="H42" s="14" t="b">
        <f t="shared" si="3"/>
        <v>0</v>
      </c>
      <c r="I42" s="16" t="str">
        <f>IFERROR(VLOOKUP(A42,'Moyennes FA (en entrée)'!B:N,7,0),"")</f>
        <v/>
      </c>
      <c r="J42" s="16">
        <f>IFERROR(VLOOKUP(VLOOKUP(A42,'Fichier FA (en entrée)'!B:AH,33,0),Modificateurs!A$2:B$5,2,0),0)</f>
        <v>3</v>
      </c>
      <c r="K42" s="16">
        <f>IFERROR(VLOOKUP(VLOOKUP(A42,'Redoub FI (en entrée)'!B:N,7,0),Modificateurs!A$8:B$11,2,0),0)</f>
        <v>0</v>
      </c>
      <c r="L42" s="16">
        <f>IFERROR(VLOOKUP(M42,Modificateurs!D$1:E$94,2,0),0)</f>
        <v>-12</v>
      </c>
      <c r="M42" t="str">
        <f>VLOOKUP(A42,'Fichier FA (en entrée)'!B:AH,16,0)&amp;" "&amp;VLOOKUP(A42,'Fichier FA (en entrée)'!B:AH,20,0)&amp;" "&amp;VLOOKUP(A42,'Fichier FA (en entrée)'!B:AH,27,0)&amp;" "&amp;VLOOKUP(A42,'Fichier FA (en entrée)'!B:AH,29,0)</f>
        <v xml:space="preserve">P Systèmes électroniques numériques  </v>
      </c>
      <c r="N42" t="str">
        <f>VLOOKUP(A42,'Fichier FA (en entrée)'!B:AH,8,0)</f>
        <v>En Terminale</v>
      </c>
      <c r="O42" t="b">
        <f>AND(C42&gt;Synthèse!B$7,C42&lt;Synthèse!B$9)</f>
        <v>0</v>
      </c>
      <c r="Q42" s="60">
        <f>ROUNDUP(C42/(Synthèse!$B$2+Synthèse!$B$3)*8,0)</f>
        <v>12</v>
      </c>
      <c r="R42" s="60">
        <f>IFERROR(VLOOKUP(A42,'Evaluations (formulaire)'!A:P,6,0)+VLOOKUP(A42,'Evaluations (formulaire)'!A:P,7,0),0)</f>
        <v>0</v>
      </c>
      <c r="S42" s="60">
        <f>IFERROR(VLOOKUP(A42,'Evaluations (formulaire)'!A:P,8,0),0)</f>
        <v>0</v>
      </c>
      <c r="T42" s="64">
        <f>IF(AND(ISBLANK(P42),Q42&lt;=2),Synthèse!$B$42,IF(AND(ISBLANK(P42),Q42&gt;=7),Synthèse!$C$42,R42+S42))</f>
        <v>0</v>
      </c>
      <c r="U42" s="64">
        <f t="shared" si="4"/>
        <v>-100</v>
      </c>
      <c r="V42" s="59">
        <f t="shared" si="5"/>
        <v>765</v>
      </c>
      <c r="W42" s="26">
        <v>586</v>
      </c>
      <c r="X42" s="26" t="b">
        <f t="shared" si="6"/>
        <v>0</v>
      </c>
      <c r="Y42" s="26" t="e">
        <f>VLOOKUP(A42,#REF!,21,0)</f>
        <v>#REF!</v>
      </c>
      <c r="Z42" s="26" t="s">
        <v>2283</v>
      </c>
      <c r="AB42" s="22" t="s">
        <v>2290</v>
      </c>
      <c r="AC42" t="b">
        <f t="shared" si="7"/>
        <v>0</v>
      </c>
      <c r="AD42" t="e">
        <f>IFERROR(VLOOKUP(A42,#REF!,4,0),MAX(#REF!)+100)</f>
        <v>#REF!</v>
      </c>
    </row>
    <row r="43" spans="1:30">
      <c r="A43">
        <v>178738</v>
      </c>
      <c r="B43" s="5" t="str">
        <f ca="1">VLOOKUP(A43,'Fichier FA (en entrée)'!B:AH,3,0)</f>
        <v>NQJRPVRDRP</v>
      </c>
      <c r="C43">
        <f t="shared" si="0"/>
        <v>452</v>
      </c>
      <c r="D43">
        <f t="shared" si="1"/>
        <v>0.82000000000000028</v>
      </c>
      <c r="E43" s="14" t="str">
        <f>VLOOKUP(A43,'Fichier FA (en entrée)'!B:AH,2,0)</f>
        <v>EV</v>
      </c>
      <c r="F43" s="14" t="b">
        <f t="shared" si="2"/>
        <v>1</v>
      </c>
      <c r="G43" s="14" t="b">
        <f>IFERROR(VLOOKUP(A43,'Calculs FI (auto)'!A:F,6,0),FALSE)</f>
        <v>0</v>
      </c>
      <c r="H43" s="14" t="b">
        <f t="shared" si="3"/>
        <v>0</v>
      </c>
      <c r="I43" s="16">
        <f>IFERROR(VLOOKUP(A43,'Moyennes FA (en entrée)'!B:N,7,0),"")</f>
        <v>9.82</v>
      </c>
      <c r="J43" s="16">
        <f>IFERROR(VLOOKUP(VLOOKUP(A43,'Fichier FA (en entrée)'!B:AH,33,0),Modificateurs!A$2:B$5,2,0),0)</f>
        <v>3</v>
      </c>
      <c r="K43" s="16">
        <f>IFERROR(VLOOKUP(VLOOKUP(A43,'Redoub FI (en entrée)'!B:N,7,0),Modificateurs!A$8:B$11,2,0),0)</f>
        <v>0</v>
      </c>
      <c r="L43" s="16">
        <f>IFERROR(VLOOKUP(M43,Modificateurs!D$1:E$94,2,0),0)</f>
        <v>-12</v>
      </c>
      <c r="M43" t="str">
        <f>VLOOKUP(A43,'Fichier FA (en entrée)'!B:AH,16,0)&amp;" "&amp;VLOOKUP(A43,'Fichier FA (en entrée)'!B:AH,20,0)&amp;" "&amp;VLOOKUP(A43,'Fichier FA (en entrée)'!B:AH,27,0)&amp;" "&amp;VLOOKUP(A43,'Fichier FA (en entrée)'!B:AH,29,0)</f>
        <v xml:space="preserve">P Maintenance des équipements industriels  </v>
      </c>
      <c r="N43" t="str">
        <f>VLOOKUP(A43,'Fichier FA (en entrée)'!B:AH,8,0)</f>
        <v>En Terminale</v>
      </c>
      <c r="O43" t="b">
        <f>AND(C43&gt;Synthèse!B$7,C43&lt;Synthèse!B$9)</f>
        <v>0</v>
      </c>
      <c r="Q43" s="60">
        <f>ROUNDUP(C43/(Synthèse!$B$2+Synthèse!$B$3)*8,0)</f>
        <v>7</v>
      </c>
      <c r="R43" s="60">
        <f>IFERROR(VLOOKUP(A43,'Evaluations (formulaire)'!A:P,6,0)+VLOOKUP(A43,'Evaluations (formulaire)'!A:P,7,0),0)</f>
        <v>0</v>
      </c>
      <c r="S43" s="60">
        <f>IFERROR(VLOOKUP(A43,'Evaluations (formulaire)'!A:P,8,0),0)</f>
        <v>0</v>
      </c>
      <c r="T43" s="64">
        <f>IF(AND(ISBLANK(P43),Q43&lt;=2),Synthèse!$B$42,IF(AND(ISBLANK(P43),Q43&gt;=7),Synthèse!$C$42,R43+S43))</f>
        <v>0</v>
      </c>
      <c r="U43" s="64">
        <f t="shared" si="4"/>
        <v>0.82000000000000028</v>
      </c>
      <c r="V43" s="59">
        <f t="shared" si="5"/>
        <v>452</v>
      </c>
      <c r="W43" s="26">
        <v>32</v>
      </c>
      <c r="X43" s="26" t="b">
        <f t="shared" si="6"/>
        <v>0</v>
      </c>
      <c r="Y43" s="26" t="e">
        <f>VLOOKUP(A43,#REF!,21,0)</f>
        <v>#REF!</v>
      </c>
      <c r="Z43" s="26" t="s">
        <v>2283</v>
      </c>
      <c r="AB43" s="22" t="s">
        <v>2290</v>
      </c>
      <c r="AC43" t="b">
        <f t="shared" si="7"/>
        <v>0</v>
      </c>
      <c r="AD43" t="e">
        <f>IFERROR(VLOOKUP(A43,#REF!,4,0),MAX(#REF!)+100)</f>
        <v>#REF!</v>
      </c>
    </row>
    <row r="44" spans="1:30">
      <c r="A44">
        <v>181312</v>
      </c>
      <c r="B44" s="5" t="str">
        <f ca="1">VLOOKUP(A44,'Fichier FA (en entrée)'!B:AH,3,0)</f>
        <v>LRNZKTSECR</v>
      </c>
      <c r="C44">
        <f t="shared" si="0"/>
        <v>252</v>
      </c>
      <c r="D44">
        <f t="shared" si="1"/>
        <v>10.43</v>
      </c>
      <c r="E44" s="14" t="str">
        <f>VLOOKUP(A44,'Fichier FA (en entrée)'!B:AH,2,0)</f>
        <v>EV</v>
      </c>
      <c r="F44" s="14" t="b">
        <f t="shared" si="2"/>
        <v>1</v>
      </c>
      <c r="G44" s="14" t="b">
        <f>IFERROR(VLOOKUP(A44,'Calculs FI (auto)'!A:F,6,0),FALSE)</f>
        <v>1</v>
      </c>
      <c r="H44" s="14" t="b">
        <f t="shared" si="3"/>
        <v>1</v>
      </c>
      <c r="I44" s="16">
        <f>IFERROR(VLOOKUP(A44,'Moyennes FA (en entrée)'!B:N,7,0),"")</f>
        <v>7.43</v>
      </c>
      <c r="J44" s="16">
        <f>IFERROR(VLOOKUP(VLOOKUP(A44,'Fichier FA (en entrée)'!B:AH,33,0),Modificateurs!A$2:B$5,2,0),0)</f>
        <v>0</v>
      </c>
      <c r="K44" s="16">
        <f>IFERROR(VLOOKUP(VLOOKUP(A44,'Redoub FI (en entrée)'!B:N,7,0),Modificateurs!A$8:B$11,2,0),0)</f>
        <v>0</v>
      </c>
      <c r="L44" s="16">
        <f>IFERROR(VLOOKUP(M44,Modificateurs!D$1:E$94,2,0),0)</f>
        <v>3</v>
      </c>
      <c r="M44" t="str">
        <f>VLOOKUP(A44,'Fichier FA (en entrée)'!B:AH,16,0)&amp;" "&amp;VLOOKUP(A44,'Fichier FA (en entrée)'!B:AH,20,0)&amp;" "&amp;VLOOKUP(A44,'Fichier FA (en entrée)'!B:AH,27,0)&amp;" "&amp;VLOOKUP(A44,'Fichier FA (en entrée)'!B:AH,29,0)</f>
        <v xml:space="preserve">S Informatique et Sciences du numérique  </v>
      </c>
      <c r="N44" t="str">
        <f>VLOOKUP(A44,'Fichier FA (en entrée)'!B:AH,8,0)</f>
        <v>En Terminale</v>
      </c>
      <c r="O44" t="b">
        <f>AND(C44&gt;Synthèse!B$7,C44&lt;Synthèse!B$9)</f>
        <v>1</v>
      </c>
      <c r="Q44" s="60">
        <f>ROUNDUP(C44/(Synthèse!$B$2+Synthèse!$B$3)*8,0)</f>
        <v>4</v>
      </c>
      <c r="R44" s="60">
        <f>IFERROR(VLOOKUP(A44,'Evaluations (formulaire)'!A:P,6,0)+VLOOKUP(A44,'Evaluations (formulaire)'!A:P,7,0),0)</f>
        <v>0</v>
      </c>
      <c r="S44" s="60">
        <f>IFERROR(VLOOKUP(A44,'Evaluations (formulaire)'!A:P,8,0),0)</f>
        <v>0</v>
      </c>
      <c r="T44" s="64">
        <f>IF(AND(ISBLANK(P44),Q44&lt;=2),Synthèse!$B$42,IF(AND(ISBLANK(P44),Q44&gt;=7),Synthèse!$C$42,R44+S44))</f>
        <v>0</v>
      </c>
      <c r="U44" s="64">
        <f t="shared" si="4"/>
        <v>10.43</v>
      </c>
      <c r="V44" s="59">
        <f t="shared" si="5"/>
        <v>251</v>
      </c>
      <c r="W44" s="26">
        <v>136</v>
      </c>
      <c r="X44" s="26" t="b">
        <f t="shared" si="6"/>
        <v>1</v>
      </c>
      <c r="Y44" s="26" t="e">
        <f>VLOOKUP(A44,#REF!,21,0)</f>
        <v>#REF!</v>
      </c>
      <c r="Z44" s="26" t="s">
        <v>2283</v>
      </c>
      <c r="AA44" s="22" t="s">
        <v>2290</v>
      </c>
      <c r="AB44" s="22" t="s">
        <v>2290</v>
      </c>
      <c r="AC44" t="b">
        <f t="shared" si="7"/>
        <v>0</v>
      </c>
      <c r="AD44" t="e">
        <f>IFERROR(VLOOKUP(A44,#REF!,4,0),MAX(#REF!)+100)</f>
        <v>#REF!</v>
      </c>
    </row>
    <row r="45" spans="1:30">
      <c r="A45">
        <v>181330</v>
      </c>
      <c r="B45" s="5" t="str">
        <f ca="1">VLOOKUP(A45,'Fichier FA (en entrée)'!B:AH,3,0)</f>
        <v>YVUVBAUECV</v>
      </c>
      <c r="C45">
        <f t="shared" si="0"/>
        <v>765</v>
      </c>
      <c r="D45">
        <f t="shared" si="1"/>
        <v>-100</v>
      </c>
      <c r="E45" s="14" t="str">
        <f>VLOOKUP(A45,'Fichier FA (en entrée)'!B:AH,2,0)</f>
        <v>ENV</v>
      </c>
      <c r="F45" s="14" t="b">
        <f t="shared" si="2"/>
        <v>0</v>
      </c>
      <c r="G45" s="14" t="b">
        <f>IFERROR(VLOOKUP(A45,'Calculs FI (auto)'!A:F,6,0),FALSE)</f>
        <v>0</v>
      </c>
      <c r="H45" s="14" t="b">
        <f t="shared" si="3"/>
        <v>0</v>
      </c>
      <c r="I45" s="16" t="str">
        <f>IFERROR(VLOOKUP(A45,'Moyennes FA (en entrée)'!B:N,7,0),"")</f>
        <v/>
      </c>
      <c r="J45" s="16">
        <f>IFERROR(VLOOKUP(VLOOKUP(A45,'Fichier FA (en entrée)'!B:AH,33,0),Modificateurs!A$2:B$5,2,0),0)</f>
        <v>0</v>
      </c>
      <c r="K45" s="16">
        <f>IFERROR(VLOOKUP(VLOOKUP(A45,'Redoub FI (en entrée)'!B:N,7,0),Modificateurs!A$8:B$11,2,0),0)</f>
        <v>0</v>
      </c>
      <c r="L45" s="16">
        <f>IFERROR(VLOOKUP(M45,Modificateurs!D$1:E$94,2,0),0)</f>
        <v>-12</v>
      </c>
      <c r="M45" t="str">
        <f>VLOOKUP(A45,'Fichier FA (en entrée)'!B:AH,16,0)&amp;" "&amp;VLOOKUP(A45,'Fichier FA (en entrée)'!B:AH,20,0)&amp;" "&amp;VLOOKUP(A45,'Fichier FA (en entrée)'!B:AH,27,0)&amp;" "&amp;VLOOKUP(A45,'Fichier FA (en entrée)'!B:AH,29,0)</f>
        <v xml:space="preserve">P Comptabilité  </v>
      </c>
      <c r="N45" t="str">
        <f>VLOOKUP(A45,'Fichier FA (en entrée)'!B:AH,8,0)</f>
        <v>En Terminale</v>
      </c>
      <c r="O45" t="b">
        <f>AND(C45&gt;Synthèse!B$7,C45&lt;Synthèse!B$9)</f>
        <v>0</v>
      </c>
      <c r="Q45" s="60">
        <f>ROUNDUP(C45/(Synthèse!$B$2+Synthèse!$B$3)*8,0)</f>
        <v>12</v>
      </c>
      <c r="R45" s="60">
        <f>IFERROR(VLOOKUP(A45,'Evaluations (formulaire)'!A:P,6,0)+VLOOKUP(A45,'Evaluations (formulaire)'!A:P,7,0),0)</f>
        <v>0</v>
      </c>
      <c r="S45" s="60">
        <f>IFERROR(VLOOKUP(A45,'Evaluations (formulaire)'!A:P,8,0),0)</f>
        <v>0</v>
      </c>
      <c r="T45" s="64">
        <f>IF(AND(ISBLANK(P45),Q45&lt;=2),Synthèse!$B$42,IF(AND(ISBLANK(P45),Q45&gt;=7),Synthèse!$C$42,R45+S45))</f>
        <v>0</v>
      </c>
      <c r="U45" s="64">
        <f t="shared" si="4"/>
        <v>-100</v>
      </c>
      <c r="V45" s="59">
        <f t="shared" si="5"/>
        <v>765</v>
      </c>
      <c r="W45" s="26">
        <v>643</v>
      </c>
      <c r="X45" s="26" t="b">
        <f t="shared" si="6"/>
        <v>0</v>
      </c>
      <c r="Y45" s="26" t="e">
        <f>VLOOKUP(A45,#REF!,21,0)</f>
        <v>#REF!</v>
      </c>
      <c r="Z45" s="26" t="s">
        <v>2283</v>
      </c>
      <c r="AB45" s="22" t="s">
        <v>2290</v>
      </c>
      <c r="AC45" t="b">
        <f t="shared" si="7"/>
        <v>0</v>
      </c>
      <c r="AD45" t="e">
        <f>IFERROR(VLOOKUP(A45,#REF!,4,0),MAX(#REF!)+100)</f>
        <v>#REF!</v>
      </c>
    </row>
    <row r="46" spans="1:30">
      <c r="A46">
        <v>181388</v>
      </c>
      <c r="B46" s="5" t="str">
        <f ca="1">VLOOKUP(A46,'Fichier FA (en entrée)'!B:AH,3,0)</f>
        <v>JBBZMOUCLR</v>
      </c>
      <c r="C46">
        <f t="shared" si="0"/>
        <v>457</v>
      </c>
      <c r="D46">
        <f t="shared" si="1"/>
        <v>0.10999999999999943</v>
      </c>
      <c r="E46" s="14" t="str">
        <f>VLOOKUP(A46,'Fichier FA (en entrée)'!B:AH,2,0)</f>
        <v>EV</v>
      </c>
      <c r="F46" s="14" t="b">
        <f t="shared" si="2"/>
        <v>1</v>
      </c>
      <c r="G46" s="14" t="b">
        <f>IFERROR(VLOOKUP(A46,'Calculs FI (auto)'!A:F,6,0),FALSE)</f>
        <v>1</v>
      </c>
      <c r="H46" s="14" t="b">
        <f t="shared" si="3"/>
        <v>1</v>
      </c>
      <c r="I46" s="16">
        <f>IFERROR(VLOOKUP(A46,'Moyennes FA (en entrée)'!B:N,7,0),"")</f>
        <v>9.11</v>
      </c>
      <c r="J46" s="16">
        <f>IFERROR(VLOOKUP(VLOOKUP(A46,'Fichier FA (en entrée)'!B:AH,33,0),Modificateurs!A$2:B$5,2,0),0)</f>
        <v>3</v>
      </c>
      <c r="K46" s="16">
        <f>IFERROR(VLOOKUP(VLOOKUP(A46,'Redoub FI (en entrée)'!B:N,7,0),Modificateurs!A$8:B$11,2,0),0)</f>
        <v>0</v>
      </c>
      <c r="L46" s="16">
        <f>IFERROR(VLOOKUP(M46,Modificateurs!D$1:E$94,2,0),0)</f>
        <v>-12</v>
      </c>
      <c r="M46" t="str">
        <f>VLOOKUP(A46,'Fichier FA (en entrée)'!B:AH,16,0)&amp;" "&amp;VLOOKUP(A46,'Fichier FA (en entrée)'!B:AH,20,0)&amp;" "&amp;VLOOKUP(A46,'Fichier FA (en entrée)'!B:AH,27,0)&amp;" "&amp;VLOOKUP(A46,'Fichier FA (en entrée)'!B:AH,29,0)</f>
        <v xml:space="preserve">STMG Mercatique  </v>
      </c>
      <c r="N46" t="str">
        <f>VLOOKUP(A46,'Fichier FA (en entrée)'!B:AH,8,0)</f>
        <v>En Terminale</v>
      </c>
      <c r="O46" t="b">
        <f>AND(C46&gt;Synthèse!B$7,C46&lt;Synthèse!B$9)</f>
        <v>0</v>
      </c>
      <c r="Q46" s="60">
        <f>ROUNDUP(C46/(Synthèse!$B$2+Synthèse!$B$3)*8,0)</f>
        <v>7</v>
      </c>
      <c r="R46" s="60">
        <f>IFERROR(VLOOKUP(A46,'Evaluations (formulaire)'!A:P,6,0)+VLOOKUP(A46,'Evaluations (formulaire)'!A:P,7,0),0)</f>
        <v>0</v>
      </c>
      <c r="S46" s="60">
        <f>IFERROR(VLOOKUP(A46,'Evaluations (formulaire)'!A:P,8,0),0)</f>
        <v>0</v>
      </c>
      <c r="T46" s="64">
        <f>IF(AND(ISBLANK(P46),Q46&lt;=2),Synthèse!$B$42,IF(AND(ISBLANK(P46),Q46&gt;=7),Synthèse!$C$42,R46+S46))</f>
        <v>0</v>
      </c>
      <c r="U46" s="64">
        <f t="shared" si="4"/>
        <v>0.10999999999999943</v>
      </c>
      <c r="V46" s="59">
        <f t="shared" si="5"/>
        <v>457</v>
      </c>
      <c r="W46" s="26">
        <v>72</v>
      </c>
      <c r="X46" s="26" t="b">
        <f t="shared" si="6"/>
        <v>0</v>
      </c>
      <c r="Y46" s="26" t="e">
        <f>VLOOKUP(A46,#REF!,21,0)</f>
        <v>#REF!</v>
      </c>
      <c r="Z46" s="26" t="s">
        <v>2283</v>
      </c>
      <c r="AA46" s="22" t="s">
        <v>2290</v>
      </c>
      <c r="AB46" s="22" t="s">
        <v>2290</v>
      </c>
      <c r="AC46" t="b">
        <f t="shared" si="7"/>
        <v>0</v>
      </c>
      <c r="AD46" t="e">
        <f>IFERROR(VLOOKUP(A46,#REF!,4,0),MAX(#REF!)+100)</f>
        <v>#REF!</v>
      </c>
    </row>
    <row r="47" spans="1:30">
      <c r="A47">
        <v>181472</v>
      </c>
      <c r="B47" s="5" t="str">
        <f ca="1">VLOOKUP(A47,'Fichier FA (en entrée)'!B:AH,3,0)</f>
        <v>XFPYLQWZTH</v>
      </c>
      <c r="C47">
        <f t="shared" si="0"/>
        <v>765</v>
      </c>
      <c r="D47">
        <f t="shared" si="1"/>
        <v>-100</v>
      </c>
      <c r="E47" s="14" t="str">
        <f>VLOOKUP(A47,'Fichier FA (en entrée)'!B:AH,2,0)</f>
        <v>ENV</v>
      </c>
      <c r="F47" s="14" t="b">
        <f t="shared" si="2"/>
        <v>0</v>
      </c>
      <c r="G47" s="14" t="b">
        <f>IFERROR(VLOOKUP(A47,'Calculs FI (auto)'!A:F,6,0),FALSE)</f>
        <v>0</v>
      </c>
      <c r="H47" s="14" t="b">
        <f t="shared" si="3"/>
        <v>0</v>
      </c>
      <c r="I47" s="16" t="str">
        <f>IFERROR(VLOOKUP(A47,'Moyennes FA (en entrée)'!B:N,7,0),"")</f>
        <v/>
      </c>
      <c r="J47" s="16">
        <f>IFERROR(VLOOKUP(VLOOKUP(A47,'Fichier FA (en entrée)'!B:AH,33,0),Modificateurs!A$2:B$5,2,0),0)</f>
        <v>1</v>
      </c>
      <c r="K47" s="16">
        <f>IFERROR(VLOOKUP(VLOOKUP(A47,'Redoub FI (en entrée)'!B:N,7,0),Modificateurs!A$8:B$11,2,0),0)</f>
        <v>0</v>
      </c>
      <c r="L47" s="16">
        <f>IFERROR(VLOOKUP(M47,Modificateurs!D$1:E$94,2,0),0)</f>
        <v>3</v>
      </c>
      <c r="M47" t="str">
        <f>VLOOKUP(A47,'Fichier FA (en entrée)'!B:AH,16,0)&amp;" "&amp;VLOOKUP(A47,'Fichier FA (en entrée)'!B:AH,20,0)&amp;" "&amp;VLOOKUP(A47,'Fichier FA (en entrée)'!B:AH,27,0)&amp;" "&amp;VLOOKUP(A47,'Fichier FA (en entrée)'!B:AH,29,0)</f>
        <v xml:space="preserve">S Informatique et Sciences du numérique  </v>
      </c>
      <c r="N47" t="str">
        <f>VLOOKUP(A47,'Fichier FA (en entrée)'!B:AH,8,0)</f>
        <v>En Terminale</v>
      </c>
      <c r="O47" t="b">
        <f>AND(C47&gt;Synthèse!B$7,C47&lt;Synthèse!B$9)</f>
        <v>0</v>
      </c>
      <c r="Q47" s="60">
        <f>ROUNDUP(C47/(Synthèse!$B$2+Synthèse!$B$3)*8,0)</f>
        <v>12</v>
      </c>
      <c r="R47" s="60">
        <f>IFERROR(VLOOKUP(A47,'Evaluations (formulaire)'!A:P,6,0)+VLOOKUP(A47,'Evaluations (formulaire)'!A:P,7,0),0)</f>
        <v>0</v>
      </c>
      <c r="S47" s="60">
        <f>IFERROR(VLOOKUP(A47,'Evaluations (formulaire)'!A:P,8,0),0)</f>
        <v>0</v>
      </c>
      <c r="T47" s="64">
        <f>IF(AND(ISBLANK(P47),Q47&lt;=2),Synthèse!$B$42,IF(AND(ISBLANK(P47),Q47&gt;=7),Synthèse!$C$42,R47+S47))</f>
        <v>0</v>
      </c>
      <c r="U47" s="64">
        <f t="shared" si="4"/>
        <v>-100</v>
      </c>
      <c r="V47" s="59">
        <f t="shared" si="5"/>
        <v>765</v>
      </c>
      <c r="W47" s="26">
        <v>681</v>
      </c>
      <c r="X47" s="26" t="b">
        <f t="shared" si="6"/>
        <v>0</v>
      </c>
      <c r="Y47" s="26" t="e">
        <f>VLOOKUP(A47,#REF!,21,0)</f>
        <v>#REF!</v>
      </c>
      <c r="Z47" s="26" t="s">
        <v>2283</v>
      </c>
      <c r="AB47" s="22" t="s">
        <v>2290</v>
      </c>
      <c r="AC47" t="b">
        <f t="shared" si="7"/>
        <v>0</v>
      </c>
      <c r="AD47" t="e">
        <f>IFERROR(VLOOKUP(A47,#REF!,4,0),MAX(#REF!)+100)</f>
        <v>#REF!</v>
      </c>
    </row>
    <row r="48" spans="1:30">
      <c r="A48">
        <v>181577</v>
      </c>
      <c r="B48" s="5" t="str">
        <f ca="1">VLOOKUP(A48,'Fichier FA (en entrée)'!B:AH,3,0)</f>
        <v>BFETAJGKHA</v>
      </c>
      <c r="C48">
        <f t="shared" si="0"/>
        <v>432</v>
      </c>
      <c r="D48">
        <f t="shared" si="1"/>
        <v>2.2200000000000006</v>
      </c>
      <c r="E48" s="14" t="str">
        <f>VLOOKUP(A48,'Fichier FA (en entrée)'!B:AH,2,0)</f>
        <v>EV</v>
      </c>
      <c r="F48" s="14" t="b">
        <f t="shared" si="2"/>
        <v>1</v>
      </c>
      <c r="G48" s="14" t="b">
        <f>IFERROR(VLOOKUP(A48,'Calculs FI (auto)'!A:F,6,0),FALSE)</f>
        <v>1</v>
      </c>
      <c r="H48" s="14" t="b">
        <f t="shared" si="3"/>
        <v>1</v>
      </c>
      <c r="I48" s="16">
        <f>IFERROR(VLOOKUP(A48,'Moyennes FA (en entrée)'!B:N,7,0),"")</f>
        <v>13.22</v>
      </c>
      <c r="J48" s="16">
        <f>IFERROR(VLOOKUP(VLOOKUP(A48,'Fichier FA (en entrée)'!B:AH,33,0),Modificateurs!A$2:B$5,2,0),0)</f>
        <v>1</v>
      </c>
      <c r="K48" s="16">
        <f>IFERROR(VLOOKUP(VLOOKUP(A48,'Redoub FI (en entrée)'!B:N,7,0),Modificateurs!A$8:B$11,2,0),0)</f>
        <v>0</v>
      </c>
      <c r="L48" s="16">
        <f>IFERROR(VLOOKUP(M48,Modificateurs!D$1:E$94,2,0),0)</f>
        <v>-12</v>
      </c>
      <c r="M48" t="str">
        <f>VLOOKUP(A48,'Fichier FA (en entrée)'!B:AH,16,0)&amp;" "&amp;VLOOKUP(A48,'Fichier FA (en entrée)'!B:AH,20,0)&amp;" "&amp;VLOOKUP(A48,'Fichier FA (en entrée)'!B:AH,27,0)&amp;" "&amp;VLOOKUP(A48,'Fichier FA (en entrée)'!B:AH,29,0)</f>
        <v xml:space="preserve">P Comptabilité  </v>
      </c>
      <c r="N48" t="str">
        <f>VLOOKUP(A48,'Fichier FA (en entrée)'!B:AH,8,0)</f>
        <v>En Terminale</v>
      </c>
      <c r="O48" t="b">
        <f>AND(C48&gt;Synthèse!B$7,C48&lt;Synthèse!B$9)</f>
        <v>0</v>
      </c>
      <c r="Q48" s="60">
        <f>ROUNDUP(C48/(Synthèse!$B$2+Synthèse!$B$3)*8,0)</f>
        <v>7</v>
      </c>
      <c r="R48" s="60">
        <f>IFERROR(VLOOKUP(A48,'Evaluations (formulaire)'!A:P,6,0)+VLOOKUP(A48,'Evaluations (formulaire)'!A:P,7,0),0)</f>
        <v>0</v>
      </c>
      <c r="S48" s="60">
        <f>IFERROR(VLOOKUP(A48,'Evaluations (formulaire)'!A:P,8,0),0)</f>
        <v>0</v>
      </c>
      <c r="T48" s="64">
        <f>IF(AND(ISBLANK(P48),Q48&lt;=2),Synthèse!$B$42,IF(AND(ISBLANK(P48),Q48&gt;=7),Synthèse!$C$42,R48+S48))</f>
        <v>0</v>
      </c>
      <c r="U48" s="64">
        <f t="shared" si="4"/>
        <v>2.2200000000000006</v>
      </c>
      <c r="V48" s="59">
        <f t="shared" si="5"/>
        <v>432</v>
      </c>
      <c r="W48" s="26">
        <v>723</v>
      </c>
      <c r="X48" s="26" t="b">
        <f t="shared" si="6"/>
        <v>0</v>
      </c>
      <c r="Y48" s="26" t="e">
        <f>VLOOKUP(A48,#REF!,21,0)</f>
        <v>#REF!</v>
      </c>
      <c r="Z48" s="26" t="s">
        <v>2283</v>
      </c>
      <c r="AA48" s="22" t="s">
        <v>2290</v>
      </c>
      <c r="AB48" s="22" t="s">
        <v>2290</v>
      </c>
      <c r="AC48" t="b">
        <f t="shared" si="7"/>
        <v>0</v>
      </c>
      <c r="AD48" t="e">
        <f>IFERROR(VLOOKUP(A48,#REF!,4,0),MAX(#REF!)+100)</f>
        <v>#REF!</v>
      </c>
    </row>
    <row r="49" spans="1:30">
      <c r="A49">
        <v>184219</v>
      </c>
      <c r="B49" s="5" t="str">
        <f ca="1">VLOOKUP(A49,'Fichier FA (en entrée)'!B:AH,3,0)</f>
        <v>ASLAXSYXRF</v>
      </c>
      <c r="C49">
        <f t="shared" si="0"/>
        <v>295</v>
      </c>
      <c r="D49">
        <f t="shared" si="1"/>
        <v>9.3099999999999987</v>
      </c>
      <c r="E49" s="14" t="str">
        <f>VLOOKUP(A49,'Fichier FA (en entrée)'!B:AH,2,0)</f>
        <v>EV</v>
      </c>
      <c r="F49" s="14" t="b">
        <f t="shared" si="2"/>
        <v>1</v>
      </c>
      <c r="G49" s="14" t="b">
        <f>IFERROR(VLOOKUP(A49,'Calculs FI (auto)'!A:F,6,0),FALSE)</f>
        <v>0</v>
      </c>
      <c r="H49" s="14" t="b">
        <f t="shared" si="3"/>
        <v>0</v>
      </c>
      <c r="I49" s="16">
        <f>IFERROR(VLOOKUP(A49,'Moyennes FA (en entrée)'!B:N,7,0),"")</f>
        <v>6.31</v>
      </c>
      <c r="J49" s="16">
        <f>IFERROR(VLOOKUP(VLOOKUP(A49,'Fichier FA (en entrée)'!B:AH,33,0),Modificateurs!A$2:B$5,2,0),0)</f>
        <v>1</v>
      </c>
      <c r="K49" s="16">
        <f>IFERROR(VLOOKUP(VLOOKUP(A49,'Redoub FI (en entrée)'!B:N,7,0),Modificateurs!A$8:B$11,2,0),0)</f>
        <v>0</v>
      </c>
      <c r="L49" s="16">
        <f>IFERROR(VLOOKUP(M49,Modificateurs!D$1:E$94,2,0),0)</f>
        <v>2</v>
      </c>
      <c r="M49" t="str">
        <f>VLOOKUP(A49,'Fichier FA (en entrée)'!B:AH,16,0)&amp;" "&amp;VLOOKUP(A49,'Fichier FA (en entrée)'!B:AH,20,0)&amp;" "&amp;VLOOKUP(A49,'Fichier FA (en entrée)'!B:AH,27,0)&amp;" "&amp;VLOOKUP(A49,'Fichier FA (en entrée)'!B:AH,29,0)</f>
        <v xml:space="preserve">S Mathématiques  </v>
      </c>
      <c r="N49" t="str">
        <f>VLOOKUP(A49,'Fichier FA (en entrée)'!B:AH,8,0)</f>
        <v>En Terminale</v>
      </c>
      <c r="O49" t="b">
        <f>AND(C49&gt;Synthèse!B$7,C49&lt;Synthèse!B$9)</f>
        <v>1</v>
      </c>
      <c r="Q49" s="60">
        <f>ROUNDUP(C49/(Synthèse!$B$2+Synthèse!$B$3)*8,0)</f>
        <v>5</v>
      </c>
      <c r="R49" s="60">
        <f>IFERROR(VLOOKUP(A49,'Evaluations (formulaire)'!A:P,6,0)+VLOOKUP(A49,'Evaluations (formulaire)'!A:P,7,0),0)</f>
        <v>0</v>
      </c>
      <c r="S49" s="60">
        <f>IFERROR(VLOOKUP(A49,'Evaluations (formulaire)'!A:P,8,0),0)</f>
        <v>0</v>
      </c>
      <c r="T49" s="64">
        <f>IF(AND(ISBLANK(P49),Q49&lt;=2),Synthèse!$B$42,IF(AND(ISBLANK(P49),Q49&gt;=7),Synthèse!$C$42,R49+S49))</f>
        <v>0</v>
      </c>
      <c r="U49" s="64">
        <f t="shared" si="4"/>
        <v>9.3099999999999987</v>
      </c>
      <c r="V49" s="59">
        <f t="shared" si="5"/>
        <v>294</v>
      </c>
      <c r="W49" s="26">
        <v>178</v>
      </c>
      <c r="X49" s="26" t="b">
        <f t="shared" si="6"/>
        <v>0</v>
      </c>
      <c r="Y49" s="26" t="e">
        <f>VLOOKUP(A49,#REF!,21,0)</f>
        <v>#REF!</v>
      </c>
      <c r="Z49" s="26" t="s">
        <v>2283</v>
      </c>
      <c r="AB49" s="22" t="s">
        <v>2290</v>
      </c>
      <c r="AC49" t="b">
        <f t="shared" si="7"/>
        <v>0</v>
      </c>
      <c r="AD49" t="e">
        <f>IFERROR(VLOOKUP(A49,#REF!,4,0),MAX(#REF!)+100)</f>
        <v>#REF!</v>
      </c>
    </row>
    <row r="50" spans="1:30">
      <c r="A50">
        <v>187935</v>
      </c>
      <c r="B50" s="5" t="str">
        <f ca="1">VLOOKUP(A50,'Fichier FA (en entrée)'!B:AH,3,0)</f>
        <v>EPEYYHKWWQ</v>
      </c>
      <c r="C50">
        <f t="shared" si="0"/>
        <v>103</v>
      </c>
      <c r="D50">
        <f t="shared" si="1"/>
        <v>13.53</v>
      </c>
      <c r="E50" s="14" t="str">
        <f>VLOOKUP(A50,'Fichier FA (en entrée)'!B:AH,2,0)</f>
        <v>EV</v>
      </c>
      <c r="F50" s="14" t="b">
        <f t="shared" si="2"/>
        <v>1</v>
      </c>
      <c r="G50" s="14" t="b">
        <f>IFERROR(VLOOKUP(A50,'Calculs FI (auto)'!A:F,6,0),FALSE)</f>
        <v>1</v>
      </c>
      <c r="H50" s="14" t="b">
        <f t="shared" si="3"/>
        <v>1</v>
      </c>
      <c r="I50" s="16">
        <f>IFERROR(VLOOKUP(A50,'Moyennes FA (en entrée)'!B:N,7,0),"")</f>
        <v>10.53</v>
      </c>
      <c r="J50" s="16">
        <f>IFERROR(VLOOKUP(VLOOKUP(A50,'Fichier FA (en entrée)'!B:AH,33,0),Modificateurs!A$2:B$5,2,0),0)</f>
        <v>1</v>
      </c>
      <c r="K50" s="16">
        <f>IFERROR(VLOOKUP(VLOOKUP(A50,'Redoub FI (en entrée)'!B:N,7,0),Modificateurs!A$8:B$11,2,0),0)</f>
        <v>0</v>
      </c>
      <c r="L50" s="16">
        <f>IFERROR(VLOOKUP(M50,Modificateurs!D$1:E$94,2,0),0)</f>
        <v>2</v>
      </c>
      <c r="M50" t="str">
        <f>VLOOKUP(A50,'Fichier FA (en entrée)'!B:AH,16,0)&amp;" "&amp;VLOOKUP(A50,'Fichier FA (en entrée)'!B:AH,20,0)&amp;" "&amp;VLOOKUP(A50,'Fichier FA (en entrée)'!B:AH,27,0)&amp;" "&amp;VLOOKUP(A50,'Fichier FA (en entrée)'!B:AH,29,0)</f>
        <v xml:space="preserve">STI2D Système informatique et numérique  </v>
      </c>
      <c r="N50" t="str">
        <f>VLOOKUP(A50,'Fichier FA (en entrée)'!B:AH,8,0)</f>
        <v>En Terminale</v>
      </c>
      <c r="O50" t="b">
        <f>AND(C50&gt;Synthèse!B$7,C50&lt;Synthèse!B$9)</f>
        <v>0</v>
      </c>
      <c r="Q50" s="60">
        <f>ROUNDUP(C50/(Synthèse!$B$2+Synthèse!$B$3)*8,0)</f>
        <v>2</v>
      </c>
      <c r="R50" s="60">
        <f>IFERROR(VLOOKUP(A50,'Evaluations (formulaire)'!A:P,6,0)+VLOOKUP(A50,'Evaluations (formulaire)'!A:P,7,0),0)</f>
        <v>0</v>
      </c>
      <c r="S50" s="60">
        <f>IFERROR(VLOOKUP(A50,'Evaluations (formulaire)'!A:P,8,0),0)</f>
        <v>0</v>
      </c>
      <c r="T50" s="64">
        <f>IF(AND(ISBLANK(P50),Q50&lt;=2),Synthèse!$B$42,IF(AND(ISBLANK(P50),Q50&gt;=7),Synthèse!$C$42,R50+S50))</f>
        <v>0</v>
      </c>
      <c r="U50" s="64">
        <f t="shared" si="4"/>
        <v>13.53</v>
      </c>
      <c r="V50" s="59">
        <f t="shared" si="5"/>
        <v>103</v>
      </c>
      <c r="W50" s="26">
        <v>473</v>
      </c>
      <c r="X50" s="26" t="b">
        <f t="shared" si="6"/>
        <v>1</v>
      </c>
      <c r="Y50" s="26" t="e">
        <f>VLOOKUP(A50,#REF!,21,0)</f>
        <v>#REF!</v>
      </c>
      <c r="Z50" s="26" t="s">
        <v>2283</v>
      </c>
      <c r="AB50" s="22" t="s">
        <v>2290</v>
      </c>
      <c r="AC50" t="b">
        <f t="shared" si="7"/>
        <v>0</v>
      </c>
      <c r="AD50" t="e">
        <f>IFERROR(VLOOKUP(A50,#REF!,4,0),MAX(#REF!)+100)</f>
        <v>#REF!</v>
      </c>
    </row>
    <row r="51" spans="1:30">
      <c r="A51">
        <v>187953</v>
      </c>
      <c r="B51" s="5" t="str">
        <f ca="1">VLOOKUP(A51,'Fichier FA (en entrée)'!B:AH,3,0)</f>
        <v>RYTUKFAWWH</v>
      </c>
      <c r="C51">
        <f t="shared" si="0"/>
        <v>459</v>
      </c>
      <c r="D51">
        <f t="shared" si="1"/>
        <v>8.9999999999999858E-2</v>
      </c>
      <c r="E51" s="14" t="str">
        <f>VLOOKUP(A51,'Fichier FA (en entrée)'!B:AH,2,0)</f>
        <v>EV</v>
      </c>
      <c r="F51" s="14" t="b">
        <f t="shared" si="2"/>
        <v>1</v>
      </c>
      <c r="G51" s="14" t="b">
        <f>IFERROR(VLOOKUP(A51,'Calculs FI (auto)'!A:F,6,0),FALSE)</f>
        <v>1</v>
      </c>
      <c r="H51" s="14" t="b">
        <f t="shared" si="3"/>
        <v>1</v>
      </c>
      <c r="I51" s="16">
        <f>IFERROR(VLOOKUP(A51,'Moyennes FA (en entrée)'!B:N,7,0),"")</f>
        <v>11.09</v>
      </c>
      <c r="J51" s="16">
        <f>IFERROR(VLOOKUP(VLOOKUP(A51,'Fichier FA (en entrée)'!B:AH,33,0),Modificateurs!A$2:B$5,2,0),0)</f>
        <v>1</v>
      </c>
      <c r="K51" s="16">
        <f>IFERROR(VLOOKUP(VLOOKUP(A51,'Redoub FI (en entrée)'!B:N,7,0),Modificateurs!A$8:B$11,2,0),0)</f>
        <v>0</v>
      </c>
      <c r="L51" s="16">
        <f>IFERROR(VLOOKUP(M51,Modificateurs!D$1:E$94,2,0),0)</f>
        <v>-12</v>
      </c>
      <c r="M51" t="str">
        <f>VLOOKUP(A51,'Fichier FA (en entrée)'!B:AH,16,0)&amp;" "&amp;VLOOKUP(A51,'Fichier FA (en entrée)'!B:AH,20,0)&amp;" "&amp;VLOOKUP(A51,'Fichier FA (en entrée)'!B:AH,27,0)&amp;" "&amp;VLOOKUP(A51,'Fichier FA (en entrée)'!B:AH,29,0)</f>
        <v xml:space="preserve">P Electrotechnique, énergie, équipements communicants  </v>
      </c>
      <c r="N51" t="str">
        <f>VLOOKUP(A51,'Fichier FA (en entrée)'!B:AH,8,0)</f>
        <v>En Terminale</v>
      </c>
      <c r="O51" t="b">
        <f>AND(C51&gt;Synthèse!B$7,C51&lt;Synthèse!B$9)</f>
        <v>0</v>
      </c>
      <c r="Q51" s="60">
        <f>ROUNDUP(C51/(Synthèse!$B$2+Synthèse!$B$3)*8,0)</f>
        <v>7</v>
      </c>
      <c r="R51" s="60">
        <f>IFERROR(VLOOKUP(A51,'Evaluations (formulaire)'!A:P,6,0)+VLOOKUP(A51,'Evaluations (formulaire)'!A:P,7,0),0)</f>
        <v>0</v>
      </c>
      <c r="S51" s="60">
        <f>IFERROR(VLOOKUP(A51,'Evaluations (formulaire)'!A:P,8,0),0)</f>
        <v>0</v>
      </c>
      <c r="T51" s="64">
        <f>IF(AND(ISBLANK(P51),Q51&lt;=2),Synthèse!$B$42,IF(AND(ISBLANK(P51),Q51&gt;=7),Synthèse!$C$42,R51+S51))</f>
        <v>0</v>
      </c>
      <c r="U51" s="64">
        <f t="shared" si="4"/>
        <v>8.9999999999999858E-2</v>
      </c>
      <c r="V51" s="59">
        <f t="shared" si="5"/>
        <v>459</v>
      </c>
      <c r="W51" s="26">
        <v>119</v>
      </c>
      <c r="X51" s="26" t="b">
        <f t="shared" si="6"/>
        <v>0</v>
      </c>
      <c r="Y51" s="26" t="e">
        <f>VLOOKUP(A51,#REF!,21,0)</f>
        <v>#REF!</v>
      </c>
      <c r="Z51" s="26" t="s">
        <v>2283</v>
      </c>
      <c r="AB51" s="22" t="s">
        <v>2290</v>
      </c>
      <c r="AC51" t="b">
        <f t="shared" si="7"/>
        <v>0</v>
      </c>
      <c r="AD51" t="e">
        <f>IFERROR(VLOOKUP(A51,#REF!,4,0),MAX(#REF!)+100)</f>
        <v>#REF!</v>
      </c>
    </row>
    <row r="52" spans="1:30">
      <c r="A52">
        <v>192390</v>
      </c>
      <c r="B52" s="5" t="str">
        <f ca="1">VLOOKUP(A52,'Fichier FA (en entrée)'!B:AH,3,0)</f>
        <v>XYWFSUHZPJ</v>
      </c>
      <c r="C52">
        <f t="shared" si="0"/>
        <v>765</v>
      </c>
      <c r="D52">
        <f t="shared" si="1"/>
        <v>-100</v>
      </c>
      <c r="E52" s="14" t="str">
        <f>VLOOKUP(A52,'Fichier FA (en entrée)'!B:AH,2,0)</f>
        <v>ENV</v>
      </c>
      <c r="F52" s="14" t="b">
        <f t="shared" si="2"/>
        <v>0</v>
      </c>
      <c r="G52" s="14" t="b">
        <f>IFERROR(VLOOKUP(A52,'Calculs FI (auto)'!A:F,6,0),FALSE)</f>
        <v>0</v>
      </c>
      <c r="H52" s="14" t="b">
        <f t="shared" si="3"/>
        <v>0</v>
      </c>
      <c r="I52" s="16" t="str">
        <f>IFERROR(VLOOKUP(A52,'Moyennes FA (en entrée)'!B:N,7,0),"")</f>
        <v/>
      </c>
      <c r="J52" s="16">
        <f>IFERROR(VLOOKUP(VLOOKUP(A52,'Fichier FA (en entrée)'!B:AH,33,0),Modificateurs!A$2:B$5,2,0),0)</f>
        <v>0</v>
      </c>
      <c r="K52" s="16">
        <f>IFERROR(VLOOKUP(VLOOKUP(A52,'Redoub FI (en entrée)'!B:N,7,0),Modificateurs!A$8:B$11,2,0),0)</f>
        <v>0</v>
      </c>
      <c r="L52" s="16">
        <f>IFERROR(VLOOKUP(M52,Modificateurs!D$1:E$94,2,0),0)</f>
        <v>-12</v>
      </c>
      <c r="M52" t="str">
        <f>VLOOKUP(A52,'Fichier FA (en entrée)'!B:AH,16,0)&amp;" "&amp;VLOOKUP(A52,'Fichier FA (en entrée)'!B:AH,20,0)&amp;" "&amp;VLOOKUP(A52,'Fichier FA (en entrée)'!B:AH,27,0)&amp;" "&amp;VLOOKUP(A52,'Fichier FA (en entrée)'!B:AH,29,0)</f>
        <v xml:space="preserve">P Electrotechnique, énergie, équipements communicants  </v>
      </c>
      <c r="N52" t="str">
        <f>VLOOKUP(A52,'Fichier FA (en entrée)'!B:AH,8,0)</f>
        <v>En Terminale</v>
      </c>
      <c r="O52" t="b">
        <f>AND(C52&gt;Synthèse!B$7,C52&lt;Synthèse!B$9)</f>
        <v>0</v>
      </c>
      <c r="Q52" s="60">
        <f>ROUNDUP(C52/(Synthèse!$B$2+Synthèse!$B$3)*8,0)</f>
        <v>12</v>
      </c>
      <c r="R52" s="60">
        <f>IFERROR(VLOOKUP(A52,'Evaluations (formulaire)'!A:P,6,0)+VLOOKUP(A52,'Evaluations (formulaire)'!A:P,7,0),0)</f>
        <v>0</v>
      </c>
      <c r="S52" s="60">
        <f>IFERROR(VLOOKUP(A52,'Evaluations (formulaire)'!A:P,8,0),0)</f>
        <v>0</v>
      </c>
      <c r="T52" s="64">
        <f>IF(AND(ISBLANK(P52),Q52&lt;=2),Synthèse!$B$42,IF(AND(ISBLANK(P52),Q52&gt;=7),Synthèse!$C$42,R52+S52))</f>
        <v>0</v>
      </c>
      <c r="U52" s="64">
        <f t="shared" si="4"/>
        <v>-100</v>
      </c>
      <c r="V52" s="59">
        <f t="shared" si="5"/>
        <v>765</v>
      </c>
      <c r="W52" s="26">
        <v>383</v>
      </c>
      <c r="X52" s="26" t="b">
        <f t="shared" si="6"/>
        <v>0</v>
      </c>
      <c r="Y52" s="26" t="e">
        <f>VLOOKUP(A52,#REF!,21,0)</f>
        <v>#REF!</v>
      </c>
      <c r="Z52" s="26" t="s">
        <v>2283</v>
      </c>
      <c r="AA52" s="22" t="s">
        <v>2290</v>
      </c>
      <c r="AB52" s="22" t="s">
        <v>2290</v>
      </c>
      <c r="AC52" t="b">
        <f t="shared" si="7"/>
        <v>0</v>
      </c>
      <c r="AD52" t="e">
        <f>IFERROR(VLOOKUP(A52,#REF!,4,0),MAX(#REF!)+100)</f>
        <v>#REF!</v>
      </c>
    </row>
    <row r="53" spans="1:30">
      <c r="A53">
        <v>192422</v>
      </c>
      <c r="B53" s="5" t="str">
        <f ca="1">VLOOKUP(A53,'Fichier FA (en entrée)'!B:AH,3,0)</f>
        <v>MZBUPLYRSB</v>
      </c>
      <c r="C53">
        <f t="shared" si="0"/>
        <v>298</v>
      </c>
      <c r="D53">
        <f t="shared" si="1"/>
        <v>9.26</v>
      </c>
      <c r="E53" s="14" t="str">
        <f>VLOOKUP(A53,'Fichier FA (en entrée)'!B:AH,2,0)</f>
        <v>EV</v>
      </c>
      <c r="F53" s="14" t="b">
        <f t="shared" si="2"/>
        <v>1</v>
      </c>
      <c r="G53" s="14" t="b">
        <f>IFERROR(VLOOKUP(A53,'Calculs FI (auto)'!A:F,6,0),FALSE)</f>
        <v>1</v>
      </c>
      <c r="H53" s="14" t="b">
        <f t="shared" si="3"/>
        <v>1</v>
      </c>
      <c r="I53" s="16">
        <f>IFERROR(VLOOKUP(A53,'Moyennes FA (en entrée)'!B:N,7,0),"")</f>
        <v>7.26</v>
      </c>
      <c r="J53" s="16">
        <f>IFERROR(VLOOKUP(VLOOKUP(A53,'Fichier FA (en entrée)'!B:AH,33,0),Modificateurs!A$2:B$5,2,0),0)</f>
        <v>1</v>
      </c>
      <c r="K53" s="16">
        <f>IFERROR(VLOOKUP(VLOOKUP(A53,'Redoub FI (en entrée)'!B:N,7,0),Modificateurs!A$8:B$11,2,0),0)</f>
        <v>0</v>
      </c>
      <c r="L53" s="16">
        <f>IFERROR(VLOOKUP(M53,Modificateurs!D$1:E$94,2,0),0)</f>
        <v>1</v>
      </c>
      <c r="M53" t="str">
        <f>VLOOKUP(A53,'Fichier FA (en entrée)'!B:AH,16,0)&amp;" "&amp;VLOOKUP(A53,'Fichier FA (en entrée)'!B:AH,20,0)&amp;" "&amp;VLOOKUP(A53,'Fichier FA (en entrée)'!B:AH,27,0)&amp;" "&amp;VLOOKUP(A53,'Fichier FA (en entrée)'!B:AH,29,0)</f>
        <v xml:space="preserve">S Sciences de la vie et de la terre  </v>
      </c>
      <c r="N53" t="str">
        <f>VLOOKUP(A53,'Fichier FA (en entrée)'!B:AH,8,0)</f>
        <v>En Terminale</v>
      </c>
      <c r="O53" t="b">
        <f>AND(C53&gt;Synthèse!B$7,C53&lt;Synthèse!B$9)</f>
        <v>1</v>
      </c>
      <c r="Q53" s="60">
        <f>ROUNDUP(C53/(Synthèse!$B$2+Synthèse!$B$3)*8,0)</f>
        <v>5</v>
      </c>
      <c r="R53" s="60">
        <f>IFERROR(VLOOKUP(A53,'Evaluations (formulaire)'!A:P,6,0)+VLOOKUP(A53,'Evaluations (formulaire)'!A:P,7,0),0)</f>
        <v>0</v>
      </c>
      <c r="S53" s="60">
        <f>IFERROR(VLOOKUP(A53,'Evaluations (formulaire)'!A:P,8,0),0)</f>
        <v>0</v>
      </c>
      <c r="T53" s="64">
        <f>IF(AND(ISBLANK(P53),Q53&lt;=2),Synthèse!$B$42,IF(AND(ISBLANK(P53),Q53&gt;=7),Synthèse!$C$42,R53+S53))</f>
        <v>0</v>
      </c>
      <c r="U53" s="64">
        <f t="shared" si="4"/>
        <v>9.26</v>
      </c>
      <c r="V53" s="59">
        <f t="shared" si="5"/>
        <v>297</v>
      </c>
      <c r="W53" s="26">
        <v>239</v>
      </c>
      <c r="X53" s="26" t="b">
        <f t="shared" si="6"/>
        <v>0</v>
      </c>
      <c r="Y53" s="26" t="e">
        <f>VLOOKUP(A53,#REF!,21,0)</f>
        <v>#REF!</v>
      </c>
      <c r="Z53" s="26" t="s">
        <v>2283</v>
      </c>
      <c r="AB53" s="22" t="s">
        <v>2290</v>
      </c>
      <c r="AC53" t="b">
        <f t="shared" si="7"/>
        <v>0</v>
      </c>
      <c r="AD53" t="e">
        <f>IFERROR(VLOOKUP(A53,#REF!,4,0),MAX(#REF!)+100)</f>
        <v>#REF!</v>
      </c>
    </row>
    <row r="54" spans="1:30">
      <c r="A54">
        <v>192570</v>
      </c>
      <c r="B54" s="5" t="str">
        <f ca="1">VLOOKUP(A54,'Fichier FA (en entrée)'!B:AH,3,0)</f>
        <v>OXFUQNYMDI</v>
      </c>
      <c r="C54">
        <f t="shared" si="0"/>
        <v>422</v>
      </c>
      <c r="D54">
        <f t="shared" si="1"/>
        <v>2.9600000000000009</v>
      </c>
      <c r="E54" s="14" t="str">
        <f>VLOOKUP(A54,'Fichier FA (en entrée)'!B:AH,2,0)</f>
        <v>EV</v>
      </c>
      <c r="F54" s="14" t="b">
        <f t="shared" si="2"/>
        <v>1</v>
      </c>
      <c r="G54" s="14" t="b">
        <f>IFERROR(VLOOKUP(A54,'Calculs FI (auto)'!A:F,6,0),FALSE)</f>
        <v>1</v>
      </c>
      <c r="H54" s="14" t="b">
        <f t="shared" si="3"/>
        <v>1</v>
      </c>
      <c r="I54" s="16">
        <f>IFERROR(VLOOKUP(A54,'Moyennes FA (en entrée)'!B:N,7,0),"")</f>
        <v>11.96</v>
      </c>
      <c r="J54" s="16">
        <f>IFERROR(VLOOKUP(VLOOKUP(A54,'Fichier FA (en entrée)'!B:AH,33,0),Modificateurs!A$2:B$5,2,0),0)</f>
        <v>3</v>
      </c>
      <c r="K54" s="16">
        <f>IFERROR(VLOOKUP(VLOOKUP(A54,'Redoub FI (en entrée)'!B:N,7,0),Modificateurs!A$8:B$11,2,0),0)</f>
        <v>0</v>
      </c>
      <c r="L54" s="16">
        <f>IFERROR(VLOOKUP(M54,Modificateurs!D$1:E$94,2,0),0)</f>
        <v>-12</v>
      </c>
      <c r="M54" t="str">
        <f>VLOOKUP(A54,'Fichier FA (en entrée)'!B:AH,16,0)&amp;" "&amp;VLOOKUP(A54,'Fichier FA (en entrée)'!B:AH,20,0)&amp;" "&amp;VLOOKUP(A54,'Fichier FA (en entrée)'!B:AH,27,0)&amp;" "&amp;VLOOKUP(A54,'Fichier FA (en entrée)'!B:AH,29,0)</f>
        <v xml:space="preserve">P Electrotechnique, énergie, équipements communicants  </v>
      </c>
      <c r="N54" t="str">
        <f>VLOOKUP(A54,'Fichier FA (en entrée)'!B:AH,8,0)</f>
        <v>En Terminale</v>
      </c>
      <c r="O54" t="b">
        <f>AND(C54&gt;Synthèse!B$7,C54&lt;Synthèse!B$9)</f>
        <v>0</v>
      </c>
      <c r="Q54" s="60">
        <f>ROUNDUP(C54/(Synthèse!$B$2+Synthèse!$B$3)*8,0)</f>
        <v>7</v>
      </c>
      <c r="R54" s="60">
        <f>IFERROR(VLOOKUP(A54,'Evaluations (formulaire)'!A:P,6,0)+VLOOKUP(A54,'Evaluations (formulaire)'!A:P,7,0),0)</f>
        <v>0</v>
      </c>
      <c r="S54" s="60">
        <f>IFERROR(VLOOKUP(A54,'Evaluations (formulaire)'!A:P,8,0),0)</f>
        <v>0</v>
      </c>
      <c r="T54" s="64">
        <f>IF(AND(ISBLANK(P54),Q54&lt;=2),Synthèse!$B$42,IF(AND(ISBLANK(P54),Q54&gt;=7),Synthèse!$C$42,R54+S54))</f>
        <v>0</v>
      </c>
      <c r="U54" s="64">
        <f t="shared" si="4"/>
        <v>2.9600000000000009</v>
      </c>
      <c r="V54" s="59">
        <f t="shared" si="5"/>
        <v>422</v>
      </c>
      <c r="W54" s="26">
        <v>332</v>
      </c>
      <c r="X54" s="26" t="b">
        <f t="shared" si="6"/>
        <v>0</v>
      </c>
      <c r="Y54" s="26" t="e">
        <f>VLOOKUP(A54,#REF!,21,0)</f>
        <v>#REF!</v>
      </c>
      <c r="Z54" s="26" t="s">
        <v>2283</v>
      </c>
      <c r="AB54" s="22" t="s">
        <v>2290</v>
      </c>
      <c r="AC54" t="b">
        <f t="shared" si="7"/>
        <v>0</v>
      </c>
      <c r="AD54" t="e">
        <f>IFERROR(VLOOKUP(A54,#REF!,4,0),MAX(#REF!)+100)</f>
        <v>#REF!</v>
      </c>
    </row>
    <row r="55" spans="1:30">
      <c r="A55">
        <v>194032</v>
      </c>
      <c r="B55" s="5" t="str">
        <f ca="1">VLOOKUP(A55,'Fichier FA (en entrée)'!B:AH,3,0)</f>
        <v>KDKWYMXOXH</v>
      </c>
      <c r="C55">
        <f t="shared" si="0"/>
        <v>765</v>
      </c>
      <c r="D55">
        <f t="shared" si="1"/>
        <v>-100</v>
      </c>
      <c r="E55" s="14" t="str">
        <f>VLOOKUP(A55,'Fichier FA (en entrée)'!B:AH,2,0)</f>
        <v>ENV</v>
      </c>
      <c r="F55" s="14" t="b">
        <f t="shared" si="2"/>
        <v>0</v>
      </c>
      <c r="G55" s="14" t="b">
        <f>IFERROR(VLOOKUP(A55,'Calculs FI (auto)'!A:F,6,0),FALSE)</f>
        <v>1</v>
      </c>
      <c r="H55" s="14" t="b">
        <f t="shared" si="3"/>
        <v>0</v>
      </c>
      <c r="I55" s="16" t="str">
        <f>IFERROR(VLOOKUP(A55,'Moyennes FA (en entrée)'!B:N,7,0),"")</f>
        <v/>
      </c>
      <c r="J55" s="16">
        <f>IFERROR(VLOOKUP(VLOOKUP(A55,'Fichier FA (en entrée)'!B:AH,33,0),Modificateurs!A$2:B$5,2,0),0)</f>
        <v>1</v>
      </c>
      <c r="K55" s="16">
        <f>IFERROR(VLOOKUP(VLOOKUP(A55,'Redoub FI (en entrée)'!B:N,7,0),Modificateurs!A$8:B$11,2,0),0)</f>
        <v>0</v>
      </c>
      <c r="L55" s="16">
        <f>IFERROR(VLOOKUP(M55,Modificateurs!D$1:E$94,2,0),0)</f>
        <v>3</v>
      </c>
      <c r="M55" t="str">
        <f>VLOOKUP(A55,'Fichier FA (en entrée)'!B:AH,16,0)&amp;" "&amp;VLOOKUP(A55,'Fichier FA (en entrée)'!B:AH,20,0)&amp;" "&amp;VLOOKUP(A55,'Fichier FA (en entrée)'!B:AH,27,0)&amp;" "&amp;VLOOKUP(A55,'Fichier FA (en entrée)'!B:AH,29,0)</f>
        <v xml:space="preserve">S Informatique et Sciences du numérique  </v>
      </c>
      <c r="N55" t="str">
        <f>VLOOKUP(A55,'Fichier FA (en entrée)'!B:AH,8,0)</f>
        <v>En Terminale</v>
      </c>
      <c r="O55" t="b">
        <f>AND(C55&gt;Synthèse!B$7,C55&lt;Synthèse!B$9)</f>
        <v>0</v>
      </c>
      <c r="Q55" s="60">
        <f>ROUNDUP(C55/(Synthèse!$B$2+Synthèse!$B$3)*8,0)</f>
        <v>12</v>
      </c>
      <c r="R55" s="60">
        <f>IFERROR(VLOOKUP(A55,'Evaluations (formulaire)'!A:P,6,0)+VLOOKUP(A55,'Evaluations (formulaire)'!A:P,7,0),0)</f>
        <v>0</v>
      </c>
      <c r="S55" s="60">
        <f>IFERROR(VLOOKUP(A55,'Evaluations (formulaire)'!A:P,8,0),0)</f>
        <v>0</v>
      </c>
      <c r="T55" s="64">
        <f>IF(AND(ISBLANK(P55),Q55&lt;=2),Synthèse!$B$42,IF(AND(ISBLANK(P55),Q55&gt;=7),Synthèse!$C$42,R55+S55))</f>
        <v>0</v>
      </c>
      <c r="U55" s="64">
        <f t="shared" si="4"/>
        <v>-100</v>
      </c>
      <c r="V55" s="59">
        <f t="shared" si="5"/>
        <v>765</v>
      </c>
      <c r="W55" s="26">
        <v>656</v>
      </c>
      <c r="X55" s="26" t="b">
        <f t="shared" si="6"/>
        <v>0</v>
      </c>
      <c r="Y55" s="26" t="e">
        <f>VLOOKUP(A55,#REF!,21,0)</f>
        <v>#REF!</v>
      </c>
      <c r="Z55" s="26" t="s">
        <v>2283</v>
      </c>
      <c r="AB55" s="22" t="s">
        <v>2290</v>
      </c>
      <c r="AC55" t="b">
        <f t="shared" si="7"/>
        <v>0</v>
      </c>
      <c r="AD55" t="e">
        <f>IFERROR(VLOOKUP(A55,#REF!,4,0),MAX(#REF!)+100)</f>
        <v>#REF!</v>
      </c>
    </row>
    <row r="56" spans="1:30">
      <c r="A56">
        <v>200697</v>
      </c>
      <c r="B56" s="5" t="str">
        <f ca="1">VLOOKUP(A56,'Fichier FA (en entrée)'!B:AH,3,0)</f>
        <v>CBYUPOECQH</v>
      </c>
      <c r="C56">
        <f t="shared" si="0"/>
        <v>107</v>
      </c>
      <c r="D56">
        <f t="shared" si="1"/>
        <v>13.44</v>
      </c>
      <c r="E56" s="14" t="str">
        <f>VLOOKUP(A56,'Fichier FA (en entrée)'!B:AH,2,0)</f>
        <v>EV</v>
      </c>
      <c r="F56" s="14" t="b">
        <f t="shared" si="2"/>
        <v>1</v>
      </c>
      <c r="G56" s="14" t="b">
        <f>IFERROR(VLOOKUP(A56,'Calculs FI (auto)'!A:F,6,0),FALSE)</f>
        <v>0</v>
      </c>
      <c r="H56" s="14" t="b">
        <f t="shared" si="3"/>
        <v>0</v>
      </c>
      <c r="I56" s="16">
        <f>IFERROR(VLOOKUP(A56,'Moyennes FA (en entrée)'!B:N,7,0),"")</f>
        <v>10.44</v>
      </c>
      <c r="J56" s="16">
        <f>IFERROR(VLOOKUP(VLOOKUP(A56,'Fichier FA (en entrée)'!B:AH,33,0),Modificateurs!A$2:B$5,2,0),0)</f>
        <v>1</v>
      </c>
      <c r="K56" s="16">
        <f>IFERROR(VLOOKUP(VLOOKUP(A56,'Redoub FI (en entrée)'!B:N,7,0),Modificateurs!A$8:B$11,2,0),0)</f>
        <v>0</v>
      </c>
      <c r="L56" s="16">
        <f>IFERROR(VLOOKUP(M56,Modificateurs!D$1:E$94,2,0),0)</f>
        <v>2</v>
      </c>
      <c r="M56" t="str">
        <f>VLOOKUP(A56,'Fichier FA (en entrée)'!B:AH,16,0)&amp;" "&amp;VLOOKUP(A56,'Fichier FA (en entrée)'!B:AH,20,0)&amp;" "&amp;VLOOKUP(A56,'Fichier FA (en entrée)'!B:AH,27,0)&amp;" "&amp;VLOOKUP(A56,'Fichier FA (en entrée)'!B:AH,29,0)</f>
        <v xml:space="preserve">STI2D Système informatique et numérique  </v>
      </c>
      <c r="N56" t="str">
        <f>VLOOKUP(A56,'Fichier FA (en entrée)'!B:AH,8,0)</f>
        <v>En Terminale</v>
      </c>
      <c r="O56" t="b">
        <f>AND(C56&gt;Synthèse!B$7,C56&lt;Synthèse!B$9)</f>
        <v>0</v>
      </c>
      <c r="Q56" s="60">
        <f>ROUNDUP(C56/(Synthèse!$B$2+Synthèse!$B$3)*8,0)</f>
        <v>2</v>
      </c>
      <c r="R56" s="60">
        <f>IFERROR(VLOOKUP(A56,'Evaluations (formulaire)'!A:P,6,0)+VLOOKUP(A56,'Evaluations (formulaire)'!A:P,7,0),0)</f>
        <v>0</v>
      </c>
      <c r="S56" s="60">
        <f>IFERROR(VLOOKUP(A56,'Evaluations (formulaire)'!A:P,8,0),0)</f>
        <v>0</v>
      </c>
      <c r="T56" s="64">
        <f>IF(AND(ISBLANK(P56),Q56&lt;=2),Synthèse!$B$42,IF(AND(ISBLANK(P56),Q56&gt;=7),Synthèse!$C$42,R56+S56))</f>
        <v>0</v>
      </c>
      <c r="U56" s="64">
        <f t="shared" si="4"/>
        <v>13.44</v>
      </c>
      <c r="V56" s="59">
        <f t="shared" si="5"/>
        <v>107</v>
      </c>
      <c r="W56" s="26">
        <v>699</v>
      </c>
      <c r="X56" s="26" t="b">
        <f t="shared" si="6"/>
        <v>1</v>
      </c>
      <c r="Y56" s="26" t="e">
        <f>VLOOKUP(A56,#REF!,21,0)</f>
        <v>#REF!</v>
      </c>
      <c r="Z56" s="26" t="s">
        <v>2283</v>
      </c>
      <c r="AB56" s="22" t="s">
        <v>2290</v>
      </c>
      <c r="AC56" t="b">
        <f t="shared" si="7"/>
        <v>0</v>
      </c>
      <c r="AD56" t="e">
        <f>IFERROR(VLOOKUP(A56,#REF!,4,0),MAX(#REF!)+100)</f>
        <v>#REF!</v>
      </c>
    </row>
    <row r="57" spans="1:30">
      <c r="A57">
        <v>202227</v>
      </c>
      <c r="B57" s="5" t="str">
        <f ca="1">VLOOKUP(A57,'Fichier FA (en entrée)'!B:AH,3,0)</f>
        <v>FUREMMVNPL</v>
      </c>
      <c r="C57">
        <f t="shared" si="0"/>
        <v>765</v>
      </c>
      <c r="D57">
        <f t="shared" si="1"/>
        <v>-100</v>
      </c>
      <c r="E57" s="14" t="str">
        <f>VLOOKUP(A57,'Fichier FA (en entrée)'!B:AH,2,0)</f>
        <v>ENV</v>
      </c>
      <c r="F57" s="14" t="b">
        <f t="shared" si="2"/>
        <v>0</v>
      </c>
      <c r="G57" s="14" t="b">
        <f>IFERROR(VLOOKUP(A57,'Calculs FI (auto)'!A:F,6,0),FALSE)</f>
        <v>1</v>
      </c>
      <c r="H57" s="14" t="b">
        <f t="shared" si="3"/>
        <v>0</v>
      </c>
      <c r="I57" s="16" t="str">
        <f>IFERROR(VLOOKUP(A57,'Moyennes FA (en entrée)'!B:N,7,0),"")</f>
        <v/>
      </c>
      <c r="J57" s="16">
        <f>IFERROR(VLOOKUP(VLOOKUP(A57,'Fichier FA (en entrée)'!B:AH,33,0),Modificateurs!A$2:B$5,2,0),0)</f>
        <v>1</v>
      </c>
      <c r="K57" s="16">
        <f>IFERROR(VLOOKUP(VLOOKUP(A57,'Redoub FI (en entrée)'!B:N,7,0),Modificateurs!A$8:B$11,2,0),0)</f>
        <v>0</v>
      </c>
      <c r="L57" s="16">
        <f>IFERROR(VLOOKUP(M57,Modificateurs!D$1:E$94,2,0),0)</f>
        <v>-12</v>
      </c>
      <c r="M57" t="str">
        <f>VLOOKUP(A57,'Fichier FA (en entrée)'!B:AH,16,0)&amp;" "&amp;VLOOKUP(A57,'Fichier FA (en entrée)'!B:AH,20,0)&amp;" "&amp;VLOOKUP(A57,'Fichier FA (en entrée)'!B:AH,27,0)&amp;" "&amp;VLOOKUP(A57,'Fichier FA (en entrée)'!B:AH,29,0)</f>
        <v xml:space="preserve">STMG Gestion et Finance  </v>
      </c>
      <c r="N57" t="str">
        <f>VLOOKUP(A57,'Fichier FA (en entrée)'!B:AH,8,0)</f>
        <v>En Terminale</v>
      </c>
      <c r="O57" t="b">
        <f>AND(C57&gt;Synthèse!B$7,C57&lt;Synthèse!B$9)</f>
        <v>0</v>
      </c>
      <c r="Q57" s="60">
        <f>ROUNDUP(C57/(Synthèse!$B$2+Synthèse!$B$3)*8,0)</f>
        <v>12</v>
      </c>
      <c r="R57" s="60">
        <f>IFERROR(VLOOKUP(A57,'Evaluations (formulaire)'!A:P,6,0)+VLOOKUP(A57,'Evaluations (formulaire)'!A:P,7,0),0)</f>
        <v>0</v>
      </c>
      <c r="S57" s="60">
        <f>IFERROR(VLOOKUP(A57,'Evaluations (formulaire)'!A:P,8,0),0)</f>
        <v>0</v>
      </c>
      <c r="T57" s="64">
        <f>IF(AND(ISBLANK(P57),Q57&lt;=2),Synthèse!$B$42,IF(AND(ISBLANK(P57),Q57&gt;=7),Synthèse!$C$42,R57+S57))</f>
        <v>0</v>
      </c>
      <c r="U57" s="64">
        <f t="shared" si="4"/>
        <v>-100</v>
      </c>
      <c r="V57" s="59">
        <f t="shared" si="5"/>
        <v>765</v>
      </c>
      <c r="W57" s="26">
        <v>140</v>
      </c>
      <c r="X57" s="26" t="b">
        <f t="shared" si="6"/>
        <v>0</v>
      </c>
      <c r="Y57" s="26" t="e">
        <f>VLOOKUP(A57,#REF!,21,0)</f>
        <v>#REF!</v>
      </c>
      <c r="Z57" s="26" t="s">
        <v>2283</v>
      </c>
      <c r="AB57" s="22" t="s">
        <v>2290</v>
      </c>
      <c r="AC57" t="b">
        <f t="shared" si="7"/>
        <v>0</v>
      </c>
      <c r="AD57" t="e">
        <f>IFERROR(VLOOKUP(A57,#REF!,4,0),MAX(#REF!)+100)</f>
        <v>#REF!</v>
      </c>
    </row>
    <row r="58" spans="1:30">
      <c r="A58">
        <v>202242</v>
      </c>
      <c r="B58" s="5" t="str">
        <f ca="1">VLOOKUP(A58,'Fichier FA (en entrée)'!B:AH,3,0)</f>
        <v>XRMTSCVVUF</v>
      </c>
      <c r="C58">
        <f t="shared" si="0"/>
        <v>765</v>
      </c>
      <c r="D58">
        <f t="shared" si="1"/>
        <v>-100</v>
      </c>
      <c r="E58" s="14" t="str">
        <f>VLOOKUP(A58,'Fichier FA (en entrée)'!B:AH,2,0)</f>
        <v>ENV</v>
      </c>
      <c r="F58" s="14" t="b">
        <f t="shared" si="2"/>
        <v>0</v>
      </c>
      <c r="G58" s="14" t="b">
        <f>IFERROR(VLOOKUP(A58,'Calculs FI (auto)'!A:F,6,0),FALSE)</f>
        <v>0</v>
      </c>
      <c r="H58" s="14" t="b">
        <f t="shared" si="3"/>
        <v>0</v>
      </c>
      <c r="I58" s="16" t="str">
        <f>IFERROR(VLOOKUP(A58,'Moyennes FA (en entrée)'!B:N,7,0),"")</f>
        <v/>
      </c>
      <c r="J58" s="16">
        <f>IFERROR(VLOOKUP(VLOOKUP(A58,'Fichier FA (en entrée)'!B:AH,33,0),Modificateurs!A$2:B$5,2,0),0)</f>
        <v>0</v>
      </c>
      <c r="K58" s="16">
        <f>IFERROR(VLOOKUP(VLOOKUP(A58,'Redoub FI (en entrée)'!B:N,7,0),Modificateurs!A$8:B$11,2,0),0)</f>
        <v>0</v>
      </c>
      <c r="L58" s="16">
        <f>IFERROR(VLOOKUP(M58,Modificateurs!D$1:E$94,2,0),0)</f>
        <v>-12</v>
      </c>
      <c r="M58" t="str">
        <f>VLOOKUP(A58,'Fichier FA (en entrée)'!B:AH,16,0)&amp;" "&amp;VLOOKUP(A58,'Fichier FA (en entrée)'!B:AH,20,0)&amp;" "&amp;VLOOKUP(A58,'Fichier FA (en entrée)'!B:AH,27,0)&amp;" "&amp;VLOOKUP(A58,'Fichier FA (en entrée)'!B:AH,29,0)</f>
        <v xml:space="preserve">STMG Gestion et Finance  </v>
      </c>
      <c r="N58" t="str">
        <f>VLOOKUP(A58,'Fichier FA (en entrée)'!B:AH,8,0)</f>
        <v>En Terminale</v>
      </c>
      <c r="O58" t="b">
        <f>AND(C58&gt;Synthèse!B$7,C58&lt;Synthèse!B$9)</f>
        <v>0</v>
      </c>
      <c r="Q58" s="60">
        <f>ROUNDUP(C58/(Synthèse!$B$2+Synthèse!$B$3)*8,0)</f>
        <v>12</v>
      </c>
      <c r="R58" s="60">
        <f>IFERROR(VLOOKUP(A58,'Evaluations (formulaire)'!A:P,6,0)+VLOOKUP(A58,'Evaluations (formulaire)'!A:P,7,0),0)</f>
        <v>0</v>
      </c>
      <c r="S58" s="60">
        <f>IFERROR(VLOOKUP(A58,'Evaluations (formulaire)'!A:P,8,0),0)</f>
        <v>0</v>
      </c>
      <c r="T58" s="64">
        <f>IF(AND(ISBLANK(P58),Q58&lt;=2),Synthèse!$B$42,IF(AND(ISBLANK(P58),Q58&gt;=7),Synthèse!$C$42,R58+S58))</f>
        <v>0</v>
      </c>
      <c r="U58" s="64">
        <f t="shared" si="4"/>
        <v>-100</v>
      </c>
      <c r="V58" s="59">
        <f t="shared" si="5"/>
        <v>765</v>
      </c>
      <c r="W58" s="26">
        <v>124</v>
      </c>
      <c r="X58" s="26" t="b">
        <f t="shared" si="6"/>
        <v>0</v>
      </c>
      <c r="Y58" s="26" t="e">
        <f>VLOOKUP(A58,#REF!,21,0)</f>
        <v>#REF!</v>
      </c>
      <c r="Z58" s="26" t="s">
        <v>2283</v>
      </c>
      <c r="AA58" s="22" t="s">
        <v>2290</v>
      </c>
      <c r="AB58" s="22" t="s">
        <v>2290</v>
      </c>
      <c r="AC58" t="b">
        <f t="shared" si="7"/>
        <v>0</v>
      </c>
      <c r="AD58" t="e">
        <f>IFERROR(VLOOKUP(A58,#REF!,4,0),MAX(#REF!)+100)</f>
        <v>#REF!</v>
      </c>
    </row>
    <row r="59" spans="1:30">
      <c r="A59">
        <v>210964</v>
      </c>
      <c r="B59" s="5" t="str">
        <f ca="1">VLOOKUP(A59,'Fichier FA (en entrée)'!B:AH,3,0)</f>
        <v>DWSZNWVQHG</v>
      </c>
      <c r="C59">
        <f t="shared" si="0"/>
        <v>765</v>
      </c>
      <c r="D59">
        <f t="shared" si="1"/>
        <v>-100</v>
      </c>
      <c r="E59" s="14" t="str">
        <f>VLOOKUP(A59,'Fichier FA (en entrée)'!B:AH,2,0)</f>
        <v>ENV</v>
      </c>
      <c r="F59" s="14" t="b">
        <f t="shared" si="2"/>
        <v>0</v>
      </c>
      <c r="G59" s="14" t="b">
        <f>IFERROR(VLOOKUP(A59,'Calculs FI (auto)'!A:F,6,0),FALSE)</f>
        <v>0</v>
      </c>
      <c r="H59" s="14" t="b">
        <f t="shared" si="3"/>
        <v>0</v>
      </c>
      <c r="I59" s="16" t="str">
        <f>IFERROR(VLOOKUP(A59,'Moyennes FA (en entrée)'!B:N,7,0),"")</f>
        <v/>
      </c>
      <c r="J59" s="16">
        <f>IFERROR(VLOOKUP(VLOOKUP(A59,'Fichier FA (en entrée)'!B:AH,33,0),Modificateurs!A$2:B$5,2,0),0)</f>
        <v>0</v>
      </c>
      <c r="K59" s="16">
        <f>IFERROR(VLOOKUP(VLOOKUP(A59,'Redoub FI (en entrée)'!B:N,7,0),Modificateurs!A$8:B$11,2,0),0)</f>
        <v>0</v>
      </c>
      <c r="L59" s="16">
        <f>IFERROR(VLOOKUP(M59,Modificateurs!D$1:E$94,2,0),0)</f>
        <v>-8</v>
      </c>
      <c r="M59" t="str">
        <f>VLOOKUP(A59,'Fichier FA (en entrée)'!B:AH,16,0)&amp;" "&amp;VLOOKUP(A59,'Fichier FA (en entrée)'!B:AH,20,0)&amp;" "&amp;VLOOKUP(A59,'Fichier FA (en entrée)'!B:AH,27,0)&amp;" "&amp;VLOOKUP(A59,'Fichier FA (en entrée)'!B:AH,29,0)</f>
        <v xml:space="preserve">STMG Systèmes d'information et de gestion  </v>
      </c>
      <c r="N59" t="str">
        <f>VLOOKUP(A59,'Fichier FA (en entrée)'!B:AH,8,0)</f>
        <v>En Terminale</v>
      </c>
      <c r="O59" t="b">
        <f>AND(C59&gt;Synthèse!B$7,C59&lt;Synthèse!B$9)</f>
        <v>0</v>
      </c>
      <c r="Q59" s="60">
        <f>ROUNDUP(C59/(Synthèse!$B$2+Synthèse!$B$3)*8,0)</f>
        <v>12</v>
      </c>
      <c r="R59" s="60">
        <f>IFERROR(VLOOKUP(A59,'Evaluations (formulaire)'!A:P,6,0)+VLOOKUP(A59,'Evaluations (formulaire)'!A:P,7,0),0)</f>
        <v>0</v>
      </c>
      <c r="S59" s="60">
        <f>IFERROR(VLOOKUP(A59,'Evaluations (formulaire)'!A:P,8,0),0)</f>
        <v>0</v>
      </c>
      <c r="T59" s="64">
        <f>IF(AND(ISBLANK(P59),Q59&lt;=2),Synthèse!$B$42,IF(AND(ISBLANK(P59),Q59&gt;=7),Synthèse!$C$42,R59+S59))</f>
        <v>0</v>
      </c>
      <c r="U59" s="64">
        <f t="shared" si="4"/>
        <v>-100</v>
      </c>
      <c r="V59" s="59">
        <f t="shared" si="5"/>
        <v>765</v>
      </c>
      <c r="W59" s="26">
        <v>622</v>
      </c>
      <c r="X59" s="26" t="b">
        <f t="shared" si="6"/>
        <v>0</v>
      </c>
      <c r="Y59" s="26" t="e">
        <f>VLOOKUP(A59,#REF!,21,0)</f>
        <v>#REF!</v>
      </c>
      <c r="Z59" s="26" t="s">
        <v>2283</v>
      </c>
      <c r="AA59" s="22" t="s">
        <v>2290</v>
      </c>
      <c r="AB59" s="22" t="s">
        <v>2290</v>
      </c>
      <c r="AC59" t="b">
        <f t="shared" si="7"/>
        <v>0</v>
      </c>
      <c r="AD59" t="e">
        <f>IFERROR(VLOOKUP(A59,#REF!,4,0),MAX(#REF!)+100)</f>
        <v>#REF!</v>
      </c>
    </row>
    <row r="60" spans="1:30">
      <c r="A60">
        <v>211665</v>
      </c>
      <c r="B60" s="5" t="str">
        <f ca="1">VLOOKUP(A60,'Fichier FA (en entrée)'!B:AH,3,0)</f>
        <v>BVWWPZPYYH</v>
      </c>
      <c r="C60">
        <f t="shared" si="0"/>
        <v>173</v>
      </c>
      <c r="D60">
        <f t="shared" si="1"/>
        <v>11.96</v>
      </c>
      <c r="E60" s="14" t="str">
        <f>VLOOKUP(A60,'Fichier FA (en entrée)'!B:AH,2,0)</f>
        <v>EV</v>
      </c>
      <c r="F60" s="14" t="b">
        <f t="shared" si="2"/>
        <v>1</v>
      </c>
      <c r="G60" s="14" t="b">
        <f>IFERROR(VLOOKUP(A60,'Calculs FI (auto)'!A:F,6,0),FALSE)</f>
        <v>1</v>
      </c>
      <c r="H60" s="14" t="b">
        <f t="shared" si="3"/>
        <v>1</v>
      </c>
      <c r="I60" s="16">
        <f>IFERROR(VLOOKUP(A60,'Moyennes FA (en entrée)'!B:N,7,0),"")</f>
        <v>8.9600000000000009</v>
      </c>
      <c r="J60" s="16">
        <f>IFERROR(VLOOKUP(VLOOKUP(A60,'Fichier FA (en entrée)'!B:AH,33,0),Modificateurs!A$2:B$5,2,0),0)</f>
        <v>0</v>
      </c>
      <c r="K60" s="16">
        <f>IFERROR(VLOOKUP(VLOOKUP(A60,'Redoub FI (en entrée)'!B:N,7,0),Modificateurs!A$8:B$11,2,0),0)</f>
        <v>0</v>
      </c>
      <c r="L60" s="16">
        <f>IFERROR(VLOOKUP(M60,Modificateurs!D$1:E$94,2,0),0)</f>
        <v>3</v>
      </c>
      <c r="M60" t="str">
        <f>VLOOKUP(A60,'Fichier FA (en entrée)'!B:AH,16,0)&amp;" "&amp;VLOOKUP(A60,'Fichier FA (en entrée)'!B:AH,20,0)&amp;" "&amp;VLOOKUP(A60,'Fichier FA (en entrée)'!B:AH,27,0)&amp;" "&amp;VLOOKUP(A60,'Fichier FA (en entrée)'!B:AH,29,0)</f>
        <v xml:space="preserve">S Informatique et Sciences du numérique  </v>
      </c>
      <c r="N60" t="str">
        <f>VLOOKUP(A60,'Fichier FA (en entrée)'!B:AH,8,0)</f>
        <v>En Terminale</v>
      </c>
      <c r="O60" t="b">
        <f>AND(C60&gt;Synthèse!B$7,C60&lt;Synthèse!B$9)</f>
        <v>1</v>
      </c>
      <c r="P60" s="62" t="s">
        <v>57</v>
      </c>
      <c r="Q60" s="60">
        <f>ROUNDUP(C60/(Synthèse!$B$2+Synthèse!$B$3)*8,0)</f>
        <v>3</v>
      </c>
      <c r="R60" s="60">
        <f>IFERROR(VLOOKUP(A60,'Evaluations (formulaire)'!A:P,6,0)+VLOOKUP(A60,'Evaluations (formulaire)'!A:P,7,0),0)</f>
        <v>0</v>
      </c>
      <c r="S60" s="60">
        <f>IFERROR(VLOOKUP(A60,'Evaluations (formulaire)'!A:P,8,0),0)</f>
        <v>0</v>
      </c>
      <c r="T60" s="64">
        <f>IF(AND(ISBLANK(P60),Q60&lt;=2),Synthèse!$B$42,IF(AND(ISBLANK(P60),Q60&gt;=7),Synthèse!$C$42,R60+S60))</f>
        <v>0</v>
      </c>
      <c r="U60" s="64">
        <f t="shared" si="4"/>
        <v>11.96</v>
      </c>
      <c r="V60" s="59">
        <f t="shared" si="5"/>
        <v>173</v>
      </c>
      <c r="W60" s="26">
        <v>277</v>
      </c>
      <c r="X60" s="26" t="b">
        <f t="shared" si="6"/>
        <v>1</v>
      </c>
      <c r="Y60" s="26" t="e">
        <f>VLOOKUP(A60,#REF!,21,0)</f>
        <v>#REF!</v>
      </c>
      <c r="Z60" s="26" t="s">
        <v>2283</v>
      </c>
      <c r="AB60" s="22" t="s">
        <v>2290</v>
      </c>
      <c r="AC60" t="b">
        <f t="shared" si="7"/>
        <v>0</v>
      </c>
      <c r="AD60" t="e">
        <f>IFERROR(VLOOKUP(A60,#REF!,4,0),MAX(#REF!)+100)</f>
        <v>#REF!</v>
      </c>
    </row>
    <row r="61" spans="1:30">
      <c r="A61">
        <v>211770</v>
      </c>
      <c r="B61" s="5" t="str">
        <f ca="1">VLOOKUP(A61,'Fichier FA (en entrée)'!B:AH,3,0)</f>
        <v>DFTWXFPJLD</v>
      </c>
      <c r="C61">
        <f t="shared" si="0"/>
        <v>765</v>
      </c>
      <c r="D61">
        <f t="shared" si="1"/>
        <v>-100</v>
      </c>
      <c r="E61" s="14" t="str">
        <f>VLOOKUP(A61,'Fichier FA (en entrée)'!B:AH,2,0)</f>
        <v>ENV</v>
      </c>
      <c r="F61" s="14" t="b">
        <f t="shared" si="2"/>
        <v>0</v>
      </c>
      <c r="G61" s="14" t="b">
        <f>IFERROR(VLOOKUP(A61,'Calculs FI (auto)'!A:F,6,0),FALSE)</f>
        <v>1</v>
      </c>
      <c r="H61" s="14" t="b">
        <f t="shared" si="3"/>
        <v>0</v>
      </c>
      <c r="I61" s="16" t="str">
        <f>IFERROR(VLOOKUP(A61,'Moyennes FA (en entrée)'!B:N,7,0),"")</f>
        <v/>
      </c>
      <c r="J61" s="16">
        <f>IFERROR(VLOOKUP(VLOOKUP(A61,'Fichier FA (en entrée)'!B:AH,33,0),Modificateurs!A$2:B$5,2,0),0)</f>
        <v>1</v>
      </c>
      <c r="K61" s="16">
        <f>IFERROR(VLOOKUP(VLOOKUP(A61,'Redoub FI (en entrée)'!B:N,7,0),Modificateurs!A$8:B$11,2,0),0)</f>
        <v>0</v>
      </c>
      <c r="L61" s="16">
        <f>IFERROR(VLOOKUP(M61,Modificateurs!D$1:E$94,2,0),0)</f>
        <v>3</v>
      </c>
      <c r="M61" t="str">
        <f>VLOOKUP(A61,'Fichier FA (en entrée)'!B:AH,16,0)&amp;" "&amp;VLOOKUP(A61,'Fichier FA (en entrée)'!B:AH,20,0)&amp;" "&amp;VLOOKUP(A61,'Fichier FA (en entrée)'!B:AH,27,0)&amp;" "&amp;VLOOKUP(A61,'Fichier FA (en entrée)'!B:AH,29,0)</f>
        <v xml:space="preserve">S Informatique et Sciences du numérique  </v>
      </c>
      <c r="N61" t="str">
        <f>VLOOKUP(A61,'Fichier FA (en entrée)'!B:AH,8,0)</f>
        <v>En Terminale</v>
      </c>
      <c r="O61" t="b">
        <f>AND(C61&gt;Synthèse!B$7,C61&lt;Synthèse!B$9)</f>
        <v>0</v>
      </c>
      <c r="Q61" s="60">
        <f>ROUNDUP(C61/(Synthèse!$B$2+Synthèse!$B$3)*8,0)</f>
        <v>12</v>
      </c>
      <c r="R61" s="60">
        <f>IFERROR(VLOOKUP(A61,'Evaluations (formulaire)'!A:P,6,0)+VLOOKUP(A61,'Evaluations (formulaire)'!A:P,7,0),0)</f>
        <v>0</v>
      </c>
      <c r="S61" s="60">
        <f>IFERROR(VLOOKUP(A61,'Evaluations (formulaire)'!A:P,8,0),0)</f>
        <v>0</v>
      </c>
      <c r="T61" s="64">
        <f>IF(AND(ISBLANK(P61),Q61&lt;=2),Synthèse!$B$42,IF(AND(ISBLANK(P61),Q61&gt;=7),Synthèse!$C$42,R61+S61))</f>
        <v>0</v>
      </c>
      <c r="U61" s="64">
        <f t="shared" si="4"/>
        <v>-100</v>
      </c>
      <c r="V61" s="59">
        <f t="shared" si="5"/>
        <v>765</v>
      </c>
      <c r="W61" s="26">
        <v>403</v>
      </c>
      <c r="X61" s="26" t="b">
        <f t="shared" si="6"/>
        <v>0</v>
      </c>
      <c r="Y61" s="26" t="e">
        <f>VLOOKUP(A61,#REF!,21,0)</f>
        <v>#REF!</v>
      </c>
      <c r="Z61" s="26" t="s">
        <v>2283</v>
      </c>
      <c r="AB61" s="22" t="s">
        <v>2290</v>
      </c>
      <c r="AC61" t="b">
        <f t="shared" si="7"/>
        <v>0</v>
      </c>
      <c r="AD61" t="e">
        <f>IFERROR(VLOOKUP(A61,#REF!,4,0),MAX(#REF!)+100)</f>
        <v>#REF!</v>
      </c>
    </row>
    <row r="62" spans="1:30">
      <c r="A62">
        <v>213197</v>
      </c>
      <c r="B62" s="5" t="str">
        <f ca="1">VLOOKUP(A62,'Fichier FA (en entrée)'!B:AH,3,0)</f>
        <v>ARKKNDWBUJ</v>
      </c>
      <c r="C62">
        <f t="shared" si="0"/>
        <v>74</v>
      </c>
      <c r="D62">
        <f t="shared" si="1"/>
        <v>14.3</v>
      </c>
      <c r="E62" s="14" t="str">
        <f>VLOOKUP(A62,'Fichier FA (en entrée)'!B:AH,2,0)</f>
        <v>EV</v>
      </c>
      <c r="F62" s="14" t="b">
        <f t="shared" si="2"/>
        <v>1</v>
      </c>
      <c r="G62" s="14" t="b">
        <f>IFERROR(VLOOKUP(A62,'Calculs FI (auto)'!A:F,6,0),FALSE)</f>
        <v>1</v>
      </c>
      <c r="H62" s="14" t="b">
        <f t="shared" si="3"/>
        <v>1</v>
      </c>
      <c r="I62" s="16">
        <f>IFERROR(VLOOKUP(A62,'Moyennes FA (en entrée)'!B:N,7,0),"")</f>
        <v>9.3000000000000007</v>
      </c>
      <c r="J62" s="16">
        <f>IFERROR(VLOOKUP(VLOOKUP(A62,'Fichier FA (en entrée)'!B:AH,33,0),Modificateurs!A$2:B$5,2,0),0)</f>
        <v>3</v>
      </c>
      <c r="K62" s="16">
        <f>IFERROR(VLOOKUP(VLOOKUP(A62,'Redoub FI (en entrée)'!B:N,7,0),Modificateurs!A$8:B$11,2,0),0)</f>
        <v>0</v>
      </c>
      <c r="L62" s="16">
        <f>IFERROR(VLOOKUP(M62,Modificateurs!D$1:E$94,2,0),0)</f>
        <v>2</v>
      </c>
      <c r="M62" t="str">
        <f>VLOOKUP(A62,'Fichier FA (en entrée)'!B:AH,16,0)&amp;" "&amp;VLOOKUP(A62,'Fichier FA (en entrée)'!B:AH,20,0)&amp;" "&amp;VLOOKUP(A62,'Fichier FA (en entrée)'!B:AH,27,0)&amp;" "&amp;VLOOKUP(A62,'Fichier FA (en entrée)'!B:AH,29,0)</f>
        <v xml:space="preserve">S Mathématiques  </v>
      </c>
      <c r="N62" t="str">
        <f>VLOOKUP(A62,'Fichier FA (en entrée)'!B:AH,8,0)</f>
        <v>En Terminale</v>
      </c>
      <c r="O62" t="b">
        <f>AND(C62&gt;Synthèse!B$7,C62&lt;Synthèse!B$9)</f>
        <v>0</v>
      </c>
      <c r="Q62" s="60">
        <f>ROUNDUP(C62/(Synthèse!$B$2+Synthèse!$B$3)*8,0)</f>
        <v>2</v>
      </c>
      <c r="R62" s="60">
        <f>IFERROR(VLOOKUP(A62,'Evaluations (formulaire)'!A:P,6,0)+VLOOKUP(A62,'Evaluations (formulaire)'!A:P,7,0),0)</f>
        <v>0</v>
      </c>
      <c r="S62" s="60">
        <f>IFERROR(VLOOKUP(A62,'Evaluations (formulaire)'!A:P,8,0),0)</f>
        <v>0</v>
      </c>
      <c r="T62" s="64">
        <f>IF(AND(ISBLANK(P62),Q62&lt;=2),Synthèse!$B$42,IF(AND(ISBLANK(P62),Q62&gt;=7),Synthèse!$C$42,R62+S62))</f>
        <v>0</v>
      </c>
      <c r="U62" s="64">
        <f t="shared" si="4"/>
        <v>14.3</v>
      </c>
      <c r="V62" s="59">
        <f t="shared" si="5"/>
        <v>74</v>
      </c>
      <c r="W62" s="26">
        <v>637</v>
      </c>
      <c r="X62" s="26" t="b">
        <f t="shared" si="6"/>
        <v>1</v>
      </c>
      <c r="Y62" s="26" t="e">
        <f>VLOOKUP(A62,#REF!,21,0)</f>
        <v>#REF!</v>
      </c>
      <c r="Z62" s="26" t="s">
        <v>2283</v>
      </c>
      <c r="AB62" s="22" t="s">
        <v>2290</v>
      </c>
      <c r="AC62" t="b">
        <f t="shared" si="7"/>
        <v>0</v>
      </c>
      <c r="AD62" t="e">
        <f>IFERROR(VLOOKUP(A62,#REF!,4,0),MAX(#REF!)+100)</f>
        <v>#REF!</v>
      </c>
    </row>
    <row r="63" spans="1:30">
      <c r="A63">
        <v>214007</v>
      </c>
      <c r="B63" s="5" t="str">
        <f ca="1">VLOOKUP(A63,'Fichier FA (en entrée)'!B:AH,3,0)</f>
        <v>QYAMROOHCU</v>
      </c>
      <c r="C63">
        <f t="shared" si="0"/>
        <v>380</v>
      </c>
      <c r="D63">
        <f t="shared" si="1"/>
        <v>5.2200000000000006</v>
      </c>
      <c r="E63" s="14" t="str">
        <f>VLOOKUP(A63,'Fichier FA (en entrée)'!B:AH,2,0)</f>
        <v>EV</v>
      </c>
      <c r="F63" s="14" t="b">
        <f t="shared" si="2"/>
        <v>1</v>
      </c>
      <c r="G63" s="14" t="b">
        <f>IFERROR(VLOOKUP(A63,'Calculs FI (auto)'!A:F,6,0),FALSE)</f>
        <v>1</v>
      </c>
      <c r="H63" s="14" t="b">
        <f t="shared" si="3"/>
        <v>1</v>
      </c>
      <c r="I63" s="16">
        <f>IFERROR(VLOOKUP(A63,'Moyennes FA (en entrée)'!B:N,7,0),"")</f>
        <v>9.2200000000000006</v>
      </c>
      <c r="J63" s="16">
        <f>IFERROR(VLOOKUP(VLOOKUP(A63,'Fichier FA (en entrée)'!B:AH,33,0),Modificateurs!A$2:B$5,2,0),0)</f>
        <v>0</v>
      </c>
      <c r="K63" s="16">
        <f>IFERROR(VLOOKUP(VLOOKUP(A63,'Redoub FI (en entrée)'!B:N,7,0),Modificateurs!A$8:B$11,2,0),0)</f>
        <v>0</v>
      </c>
      <c r="L63" s="16">
        <f>IFERROR(VLOOKUP(M63,Modificateurs!D$1:E$94,2,0),0)</f>
        <v>-4</v>
      </c>
      <c r="M63" t="str">
        <f>VLOOKUP(A63,'Fichier FA (en entrée)'!B:AH,16,0)&amp;" "&amp;VLOOKUP(A63,'Fichier FA (en entrée)'!B:AH,20,0)&amp;" "&amp;VLOOKUP(A63,'Fichier FA (en entrée)'!B:AH,27,0)&amp;" "&amp;VLOOKUP(A63,'Fichier FA (en entrée)'!B:AH,29,0)</f>
        <v xml:space="preserve">STI2D Energies et environnement  </v>
      </c>
      <c r="N63" t="str">
        <f>VLOOKUP(A63,'Fichier FA (en entrée)'!B:AH,8,0)</f>
        <v>En Terminale</v>
      </c>
      <c r="O63" t="b">
        <f>AND(C63&gt;Synthèse!B$7,C63&lt;Synthèse!B$9)</f>
        <v>1</v>
      </c>
      <c r="Q63" s="60">
        <f>ROUNDUP(C63/(Synthèse!$B$2+Synthèse!$B$3)*8,0)</f>
        <v>6</v>
      </c>
      <c r="R63" s="60">
        <f>IFERROR(VLOOKUP(A63,'Evaluations (formulaire)'!A:P,6,0)+VLOOKUP(A63,'Evaluations (formulaire)'!A:P,7,0),0)</f>
        <v>0</v>
      </c>
      <c r="S63" s="60">
        <f>IFERROR(VLOOKUP(A63,'Evaluations (formulaire)'!A:P,8,0),0)</f>
        <v>0</v>
      </c>
      <c r="T63" s="64">
        <f>IF(AND(ISBLANK(P63),Q63&lt;=2),Synthèse!$B$42,IF(AND(ISBLANK(P63),Q63&gt;=7),Synthèse!$C$42,R63+S63))</f>
        <v>0</v>
      </c>
      <c r="U63" s="64">
        <f t="shared" si="4"/>
        <v>5.2200000000000006</v>
      </c>
      <c r="V63" s="59">
        <f t="shared" si="5"/>
        <v>380</v>
      </c>
      <c r="W63" s="26">
        <v>220</v>
      </c>
      <c r="X63" s="26" t="b">
        <f t="shared" si="6"/>
        <v>0</v>
      </c>
      <c r="Y63" s="26" t="e">
        <f>VLOOKUP(A63,#REF!,21,0)</f>
        <v>#REF!</v>
      </c>
      <c r="Z63" s="26" t="s">
        <v>2283</v>
      </c>
      <c r="AB63" s="22" t="s">
        <v>2290</v>
      </c>
      <c r="AC63" t="b">
        <f t="shared" si="7"/>
        <v>0</v>
      </c>
      <c r="AD63" t="e">
        <f>IFERROR(VLOOKUP(A63,#REF!,4,0),MAX(#REF!)+100)</f>
        <v>#REF!</v>
      </c>
    </row>
    <row r="64" spans="1:30">
      <c r="A64">
        <v>214202</v>
      </c>
      <c r="B64" s="5" t="str">
        <f ca="1">VLOOKUP(A64,'Fichier FA (en entrée)'!B:AH,3,0)</f>
        <v>MKQVWCBYXT</v>
      </c>
      <c r="C64">
        <f t="shared" si="0"/>
        <v>431</v>
      </c>
      <c r="D64">
        <f t="shared" si="1"/>
        <v>2.3800000000000008</v>
      </c>
      <c r="E64" s="14" t="str">
        <f>VLOOKUP(A64,'Fichier FA (en entrée)'!B:AH,2,0)</f>
        <v>EV</v>
      </c>
      <c r="F64" s="14" t="b">
        <f t="shared" si="2"/>
        <v>1</v>
      </c>
      <c r="G64" s="14" t="b">
        <f>IFERROR(VLOOKUP(A64,'Calculs FI (auto)'!A:F,6,0),FALSE)</f>
        <v>0</v>
      </c>
      <c r="H64" s="14" t="b">
        <f t="shared" si="3"/>
        <v>0</v>
      </c>
      <c r="I64" s="16">
        <f>IFERROR(VLOOKUP(A64,'Moyennes FA (en entrée)'!B:N,7,0),"")</f>
        <v>10.38</v>
      </c>
      <c r="J64" s="16">
        <f>IFERROR(VLOOKUP(VLOOKUP(A64,'Fichier FA (en entrée)'!B:AH,33,0),Modificateurs!A$2:B$5,2,0),0)</f>
        <v>0</v>
      </c>
      <c r="K64" s="16">
        <f>IFERROR(VLOOKUP(VLOOKUP(A64,'Redoub FI (en entrée)'!B:N,7,0),Modificateurs!A$8:B$11,2,0),0)</f>
        <v>0</v>
      </c>
      <c r="L64" s="16">
        <f>IFERROR(VLOOKUP(M64,Modificateurs!D$1:E$94,2,0),0)</f>
        <v>-8</v>
      </c>
      <c r="M64" t="str">
        <f>VLOOKUP(A64,'Fichier FA (en entrée)'!B:AH,16,0)&amp;" "&amp;VLOOKUP(A64,'Fichier FA (en entrée)'!B:AH,20,0)&amp;" "&amp;VLOOKUP(A64,'Fichier FA (en entrée)'!B:AH,27,0)&amp;" "&amp;VLOOKUP(A64,'Fichier FA (en entrée)'!B:AH,29,0)</f>
        <v xml:space="preserve">STMG Systèmes d'information et de gestion  </v>
      </c>
      <c r="N64" t="str">
        <f>VLOOKUP(A64,'Fichier FA (en entrée)'!B:AH,8,0)</f>
        <v>En Terminale</v>
      </c>
      <c r="O64" t="b">
        <f>AND(C64&gt;Synthèse!B$7,C64&lt;Synthèse!B$9)</f>
        <v>0</v>
      </c>
      <c r="Q64" s="60">
        <f>ROUNDUP(C64/(Synthèse!$B$2+Synthèse!$B$3)*8,0)</f>
        <v>7</v>
      </c>
      <c r="R64" s="60">
        <f>IFERROR(VLOOKUP(A64,'Evaluations (formulaire)'!A:P,6,0)+VLOOKUP(A64,'Evaluations (formulaire)'!A:P,7,0),0)</f>
        <v>0</v>
      </c>
      <c r="S64" s="60">
        <f>IFERROR(VLOOKUP(A64,'Evaluations (formulaire)'!A:P,8,0),0)</f>
        <v>0</v>
      </c>
      <c r="T64" s="64">
        <f>IF(AND(ISBLANK(P64),Q64&lt;=2),Synthèse!$B$42,IF(AND(ISBLANK(P64),Q64&gt;=7),Synthèse!$C$42,R64+S64))</f>
        <v>0</v>
      </c>
      <c r="U64" s="64">
        <f t="shared" si="4"/>
        <v>2.3800000000000008</v>
      </c>
      <c r="V64" s="59">
        <f t="shared" si="5"/>
        <v>431</v>
      </c>
      <c r="W64" s="26">
        <v>372</v>
      </c>
      <c r="X64" s="26" t="b">
        <f t="shared" si="6"/>
        <v>0</v>
      </c>
      <c r="Y64" s="26" t="e">
        <f>VLOOKUP(A64,#REF!,21,0)</f>
        <v>#REF!</v>
      </c>
      <c r="Z64" s="26" t="s">
        <v>2283</v>
      </c>
      <c r="AB64" s="22" t="s">
        <v>2290</v>
      </c>
      <c r="AC64" t="b">
        <f t="shared" si="7"/>
        <v>0</v>
      </c>
      <c r="AD64" t="e">
        <f>IFERROR(VLOOKUP(A64,#REF!,4,0),MAX(#REF!)+100)</f>
        <v>#REF!</v>
      </c>
    </row>
    <row r="65" spans="1:30">
      <c r="A65">
        <v>214229</v>
      </c>
      <c r="B65" s="5" t="str">
        <f ca="1">VLOOKUP(A65,'Fichier FA (en entrée)'!B:AH,3,0)</f>
        <v>RJRQZURGRB</v>
      </c>
      <c r="C65">
        <f t="shared" si="0"/>
        <v>440</v>
      </c>
      <c r="D65">
        <f t="shared" si="1"/>
        <v>1.7899999999999991</v>
      </c>
      <c r="E65" s="14" t="str">
        <f>VLOOKUP(A65,'Fichier FA (en entrée)'!B:AH,2,0)</f>
        <v>EV</v>
      </c>
      <c r="F65" s="14" t="b">
        <f t="shared" si="2"/>
        <v>1</v>
      </c>
      <c r="G65" s="14" t="b">
        <f>IFERROR(VLOOKUP(A65,'Calculs FI (auto)'!A:F,6,0),FALSE)</f>
        <v>1</v>
      </c>
      <c r="H65" s="14" t="b">
        <f t="shared" si="3"/>
        <v>1</v>
      </c>
      <c r="I65" s="16">
        <f>IFERROR(VLOOKUP(A65,'Moyennes FA (en entrée)'!B:N,7,0),"")</f>
        <v>9.7899999999999991</v>
      </c>
      <c r="J65" s="16">
        <f>IFERROR(VLOOKUP(VLOOKUP(A65,'Fichier FA (en entrée)'!B:AH,33,0),Modificateurs!A$2:B$5,2,0),0)</f>
        <v>0</v>
      </c>
      <c r="K65" s="16">
        <f>IFERROR(VLOOKUP(VLOOKUP(A65,'Redoub FI (en entrée)'!B:N,7,0),Modificateurs!A$8:B$11,2,0),0)</f>
        <v>0</v>
      </c>
      <c r="L65" s="16">
        <f>IFERROR(VLOOKUP(M65,Modificateurs!D$1:E$94,2,0),0)</f>
        <v>-8</v>
      </c>
      <c r="M65" t="str">
        <f>VLOOKUP(A65,'Fichier FA (en entrée)'!B:AH,16,0)&amp;" "&amp;VLOOKUP(A65,'Fichier FA (en entrée)'!B:AH,20,0)&amp;" "&amp;VLOOKUP(A65,'Fichier FA (en entrée)'!B:AH,27,0)&amp;" "&amp;VLOOKUP(A65,'Fichier FA (en entrée)'!B:AH,29,0)</f>
        <v xml:space="preserve">STMG Systèmes d'information et de gestion  </v>
      </c>
      <c r="N65" t="str">
        <f>VLOOKUP(A65,'Fichier FA (en entrée)'!B:AH,8,0)</f>
        <v>En Terminale</v>
      </c>
      <c r="O65" t="b">
        <f>AND(C65&gt;Synthèse!B$7,C65&lt;Synthèse!B$9)</f>
        <v>0</v>
      </c>
      <c r="Q65" s="60">
        <f>ROUNDUP(C65/(Synthèse!$B$2+Synthèse!$B$3)*8,0)</f>
        <v>7</v>
      </c>
      <c r="R65" s="60">
        <f>IFERROR(VLOOKUP(A65,'Evaluations (formulaire)'!A:P,6,0)+VLOOKUP(A65,'Evaluations (formulaire)'!A:P,7,0),0)</f>
        <v>0</v>
      </c>
      <c r="S65" s="60">
        <f>IFERROR(VLOOKUP(A65,'Evaluations (formulaire)'!A:P,8,0),0)</f>
        <v>0</v>
      </c>
      <c r="T65" s="64">
        <f>IF(AND(ISBLANK(P65),Q65&lt;=2),Synthèse!$B$42,IF(AND(ISBLANK(P65),Q65&gt;=7),Synthèse!$C$42,R65+S65))</f>
        <v>0</v>
      </c>
      <c r="U65" s="64">
        <f t="shared" si="4"/>
        <v>1.7899999999999991</v>
      </c>
      <c r="V65" s="59">
        <f t="shared" si="5"/>
        <v>440</v>
      </c>
      <c r="W65" s="26">
        <v>671</v>
      </c>
      <c r="X65" s="26" t="b">
        <f t="shared" si="6"/>
        <v>0</v>
      </c>
      <c r="Y65" s="26" t="e">
        <f>VLOOKUP(A65,#REF!,21,0)</f>
        <v>#REF!</v>
      </c>
      <c r="Z65" s="26" t="s">
        <v>2283</v>
      </c>
      <c r="AB65" s="22" t="s">
        <v>2290</v>
      </c>
      <c r="AC65" t="b">
        <f t="shared" si="7"/>
        <v>0</v>
      </c>
      <c r="AD65" t="e">
        <f>IFERROR(VLOOKUP(A65,#REF!,4,0),MAX(#REF!)+100)</f>
        <v>#REF!</v>
      </c>
    </row>
    <row r="66" spans="1:30">
      <c r="A66">
        <v>214237</v>
      </c>
      <c r="B66" s="5" t="str">
        <f ca="1">VLOOKUP(A66,'Fichier FA (en entrée)'!B:AH,3,0)</f>
        <v>VINGWYDMPA</v>
      </c>
      <c r="C66">
        <f t="shared" ref="C66:C129" si="8">COUNTIF(D:D,"&gt;="&amp;D66)</f>
        <v>338</v>
      </c>
      <c r="D66">
        <f t="shared" ref="D66:D129" si="9">IFERROR(IF(F66,I66+J66+K66+L66,-100),-20)</f>
        <v>7.29</v>
      </c>
      <c r="E66" s="14" t="str">
        <f>VLOOKUP(A66,'Fichier FA (en entrée)'!B:AH,2,0)</f>
        <v>EV</v>
      </c>
      <c r="F66" s="14" t="b">
        <f t="shared" ref="F66:F129" si="10">IF(E66="EV",TRUE,FALSE)</f>
        <v>1</v>
      </c>
      <c r="G66" s="14" t="b">
        <f>IFERROR(VLOOKUP(A66,'Calculs FI (auto)'!A:F,6,0),FALSE)</f>
        <v>1</v>
      </c>
      <c r="H66" s="14" t="b">
        <f t="shared" ref="H66:H129" si="11">AND(F66:G66)</f>
        <v>1</v>
      </c>
      <c r="I66" s="16">
        <f>IFERROR(VLOOKUP(A66,'Moyennes FA (en entrée)'!B:N,7,0),"")</f>
        <v>5.29</v>
      </c>
      <c r="J66" s="16">
        <f>IFERROR(VLOOKUP(VLOOKUP(A66,'Fichier FA (en entrée)'!B:AH,33,0),Modificateurs!A$2:B$5,2,0),0)</f>
        <v>0</v>
      </c>
      <c r="K66" s="16">
        <f>IFERROR(VLOOKUP(VLOOKUP(A66,'Redoub FI (en entrée)'!B:N,7,0),Modificateurs!A$8:B$11,2,0),0)</f>
        <v>0</v>
      </c>
      <c r="L66" s="16">
        <f>IFERROR(VLOOKUP(M66,Modificateurs!D$1:E$94,2,0),0)</f>
        <v>2</v>
      </c>
      <c r="M66" t="str">
        <f>VLOOKUP(A66,'Fichier FA (en entrée)'!B:AH,16,0)&amp;" "&amp;VLOOKUP(A66,'Fichier FA (en entrée)'!B:AH,20,0)&amp;" "&amp;VLOOKUP(A66,'Fichier FA (en entrée)'!B:AH,27,0)&amp;" "&amp;VLOOKUP(A66,'Fichier FA (en entrée)'!B:AH,29,0)</f>
        <v xml:space="preserve">S Physique-chimie  </v>
      </c>
      <c r="N66" t="str">
        <f>VLOOKUP(A66,'Fichier FA (en entrée)'!B:AH,8,0)</f>
        <v>En Terminale</v>
      </c>
      <c r="O66" t="b">
        <f>AND(C66&gt;Synthèse!B$7,C66&lt;Synthèse!B$9)</f>
        <v>1</v>
      </c>
      <c r="Q66" s="60">
        <f>ROUNDUP(C66/(Synthèse!$B$2+Synthèse!$B$3)*8,0)</f>
        <v>6</v>
      </c>
      <c r="R66" s="60">
        <f>IFERROR(VLOOKUP(A66,'Evaluations (formulaire)'!A:P,6,0)+VLOOKUP(A66,'Evaluations (formulaire)'!A:P,7,0),0)</f>
        <v>0</v>
      </c>
      <c r="S66" s="60">
        <f>IFERROR(VLOOKUP(A66,'Evaluations (formulaire)'!A:P,8,0),0)</f>
        <v>0</v>
      </c>
      <c r="T66" s="64">
        <f>IF(AND(ISBLANK(P66),Q66&lt;=2),Synthèse!$B$42,IF(AND(ISBLANK(P66),Q66&gt;=7),Synthèse!$C$42,R66+S66))</f>
        <v>0</v>
      </c>
      <c r="U66" s="64">
        <f t="shared" ref="U66:U129" si="12">D66+T66</f>
        <v>7.29</v>
      </c>
      <c r="V66" s="59">
        <f t="shared" ref="V66:V129" si="13">COUNTIF(U:U,"&gt;="&amp;U66)</f>
        <v>338</v>
      </c>
      <c r="W66" s="26">
        <v>388</v>
      </c>
      <c r="X66" s="26" t="b">
        <f t="shared" ref="X66:X129" si="14">D66&gt;=10</f>
        <v>0</v>
      </c>
      <c r="Y66" s="26" t="e">
        <f>VLOOKUP(A66,#REF!,21,0)</f>
        <v>#REF!</v>
      </c>
      <c r="Z66" s="26" t="s">
        <v>2283</v>
      </c>
      <c r="AA66" s="22" t="s">
        <v>2290</v>
      </c>
      <c r="AB66" s="22" t="s">
        <v>2290</v>
      </c>
      <c r="AC66" t="b">
        <f t="shared" ref="AC66:AC129" si="15">AND(P66="AUDIBERT",NOT(ISBLANK(AB66)))</f>
        <v>0</v>
      </c>
      <c r="AD66" t="e">
        <f>IFERROR(VLOOKUP(A66,#REF!,4,0),MAX(#REF!)+100)</f>
        <v>#REF!</v>
      </c>
    </row>
    <row r="67" spans="1:30">
      <c r="A67">
        <v>214271</v>
      </c>
      <c r="B67" s="5" t="str">
        <f ca="1">VLOOKUP(A67,'Fichier FA (en entrée)'!B:AH,3,0)</f>
        <v>DKDRQETAVK</v>
      </c>
      <c r="C67">
        <f t="shared" si="8"/>
        <v>399</v>
      </c>
      <c r="D67">
        <f t="shared" si="9"/>
        <v>4.3100000000000005</v>
      </c>
      <c r="E67" s="14" t="str">
        <f>VLOOKUP(A67,'Fichier FA (en entrée)'!B:AH,2,0)</f>
        <v>EV</v>
      </c>
      <c r="F67" s="14" t="b">
        <f t="shared" si="10"/>
        <v>1</v>
      </c>
      <c r="G67" s="14" t="b">
        <f>IFERROR(VLOOKUP(A67,'Calculs FI (auto)'!A:F,6,0),FALSE)</f>
        <v>1</v>
      </c>
      <c r="H67" s="14" t="b">
        <f t="shared" si="11"/>
        <v>1</v>
      </c>
      <c r="I67" s="16">
        <f>IFERROR(VLOOKUP(A67,'Moyennes FA (en entrée)'!B:N,7,0),"")</f>
        <v>11.31</v>
      </c>
      <c r="J67" s="16">
        <f>IFERROR(VLOOKUP(VLOOKUP(A67,'Fichier FA (en entrée)'!B:AH,33,0),Modificateurs!A$2:B$5,2,0),0)</f>
        <v>1</v>
      </c>
      <c r="K67" s="16">
        <f>IFERROR(VLOOKUP(VLOOKUP(A67,'Redoub FI (en entrée)'!B:N,7,0),Modificateurs!A$8:B$11,2,0),0)</f>
        <v>0</v>
      </c>
      <c r="L67" s="16">
        <f>IFERROR(VLOOKUP(M67,Modificateurs!D$1:E$94,2,0),0)</f>
        <v>-8</v>
      </c>
      <c r="M67" t="str">
        <f>VLOOKUP(A67,'Fichier FA (en entrée)'!B:AH,16,0)&amp;" "&amp;VLOOKUP(A67,'Fichier FA (en entrée)'!B:AH,20,0)&amp;" "&amp;VLOOKUP(A67,'Fichier FA (en entrée)'!B:AH,27,0)&amp;" "&amp;VLOOKUP(A67,'Fichier FA (en entrée)'!B:AH,29,0)</f>
        <v xml:space="preserve">STMG Systèmes d'information et de gestion  </v>
      </c>
      <c r="N67" t="str">
        <f>VLOOKUP(A67,'Fichier FA (en entrée)'!B:AH,8,0)</f>
        <v>En Terminale</v>
      </c>
      <c r="O67" t="b">
        <f>AND(C67&gt;Synthèse!B$7,C67&lt;Synthèse!B$9)</f>
        <v>0</v>
      </c>
      <c r="Q67" s="60">
        <f>ROUNDUP(C67/(Synthèse!$B$2+Synthèse!$B$3)*8,0)</f>
        <v>6</v>
      </c>
      <c r="R67" s="60">
        <f>IFERROR(VLOOKUP(A67,'Evaluations (formulaire)'!A:P,6,0)+VLOOKUP(A67,'Evaluations (formulaire)'!A:P,7,0),0)</f>
        <v>0</v>
      </c>
      <c r="S67" s="60">
        <f>IFERROR(VLOOKUP(A67,'Evaluations (formulaire)'!A:P,8,0),0)</f>
        <v>0</v>
      </c>
      <c r="T67" s="64">
        <f>IF(AND(ISBLANK(P67),Q67&lt;=2),Synthèse!$B$42,IF(AND(ISBLANK(P67),Q67&gt;=7),Synthèse!$C$42,R67+S67))</f>
        <v>0</v>
      </c>
      <c r="U67" s="64">
        <f t="shared" si="12"/>
        <v>4.3100000000000005</v>
      </c>
      <c r="V67" s="59">
        <f t="shared" si="13"/>
        <v>399</v>
      </c>
      <c r="W67" s="26">
        <v>395</v>
      </c>
      <c r="X67" s="26" t="b">
        <f t="shared" si="14"/>
        <v>0</v>
      </c>
      <c r="Y67" s="26" t="e">
        <f>VLOOKUP(A67,#REF!,21,0)</f>
        <v>#REF!</v>
      </c>
      <c r="Z67" s="26" t="s">
        <v>2283</v>
      </c>
      <c r="AB67" s="22" t="s">
        <v>2290</v>
      </c>
      <c r="AC67" t="b">
        <f t="shared" si="15"/>
        <v>0</v>
      </c>
      <c r="AD67" t="e">
        <f>IFERROR(VLOOKUP(A67,#REF!,4,0),MAX(#REF!)+100)</f>
        <v>#REF!</v>
      </c>
    </row>
    <row r="68" spans="1:30">
      <c r="A68">
        <v>214285</v>
      </c>
      <c r="B68" s="5" t="str">
        <f ca="1">VLOOKUP(A68,'Fichier FA (en entrée)'!B:AH,3,0)</f>
        <v>QTMXZIMKNF</v>
      </c>
      <c r="C68">
        <f t="shared" si="8"/>
        <v>310</v>
      </c>
      <c r="D68">
        <f t="shared" si="9"/>
        <v>8.7800000000000011</v>
      </c>
      <c r="E68" s="14" t="str">
        <f>VLOOKUP(A68,'Fichier FA (en entrée)'!B:AH,2,0)</f>
        <v>EV</v>
      </c>
      <c r="F68" s="14" t="b">
        <f t="shared" si="10"/>
        <v>1</v>
      </c>
      <c r="G68" s="14" t="b">
        <f>IFERROR(VLOOKUP(A68,'Calculs FI (auto)'!A:F,6,0),FALSE)</f>
        <v>1</v>
      </c>
      <c r="H68" s="14" t="b">
        <f t="shared" si="11"/>
        <v>1</v>
      </c>
      <c r="I68" s="16">
        <f>IFERROR(VLOOKUP(A68,'Moyennes FA (en entrée)'!B:N,7,0),"")</f>
        <v>7.78</v>
      </c>
      <c r="J68" s="16">
        <f>IFERROR(VLOOKUP(VLOOKUP(A68,'Fichier FA (en entrée)'!B:AH,33,0),Modificateurs!A$2:B$5,2,0),0)</f>
        <v>0</v>
      </c>
      <c r="K68" s="16">
        <f>IFERROR(VLOOKUP(VLOOKUP(A68,'Redoub FI (en entrée)'!B:N,7,0),Modificateurs!A$8:B$11,2,0),0)</f>
        <v>0</v>
      </c>
      <c r="L68" s="16">
        <f>IFERROR(VLOOKUP(M68,Modificateurs!D$1:E$94,2,0),0)</f>
        <v>1</v>
      </c>
      <c r="M68" t="str">
        <f>VLOOKUP(A68,'Fichier FA (en entrée)'!B:AH,16,0)&amp;" "&amp;VLOOKUP(A68,'Fichier FA (en entrée)'!B:AH,20,0)&amp;" "&amp;VLOOKUP(A68,'Fichier FA (en entrée)'!B:AH,27,0)&amp;" "&amp;VLOOKUP(A68,'Fichier FA (en entrée)'!B:AH,29,0)</f>
        <v xml:space="preserve">S Sciences de la vie et de la terre  </v>
      </c>
      <c r="N68" t="str">
        <f>VLOOKUP(A68,'Fichier FA (en entrée)'!B:AH,8,0)</f>
        <v>En Terminale</v>
      </c>
      <c r="O68" t="b">
        <f>AND(C68&gt;Synthèse!B$7,C68&lt;Synthèse!B$9)</f>
        <v>1</v>
      </c>
      <c r="Q68" s="60">
        <f>ROUNDUP(C68/(Synthèse!$B$2+Synthèse!$B$3)*8,0)</f>
        <v>5</v>
      </c>
      <c r="R68" s="60">
        <f>IFERROR(VLOOKUP(A68,'Evaluations (formulaire)'!A:P,6,0)+VLOOKUP(A68,'Evaluations (formulaire)'!A:P,7,0),0)</f>
        <v>0</v>
      </c>
      <c r="S68" s="60">
        <f>IFERROR(VLOOKUP(A68,'Evaluations (formulaire)'!A:P,8,0),0)</f>
        <v>0</v>
      </c>
      <c r="T68" s="64">
        <f>IF(AND(ISBLANK(P68),Q68&lt;=2),Synthèse!$B$42,IF(AND(ISBLANK(P68),Q68&gt;=7),Synthèse!$C$42,R68+S68))</f>
        <v>0</v>
      </c>
      <c r="U68" s="64">
        <f t="shared" si="12"/>
        <v>8.7800000000000011</v>
      </c>
      <c r="V68" s="59">
        <f t="shared" si="13"/>
        <v>309</v>
      </c>
      <c r="W68" s="26">
        <v>502</v>
      </c>
      <c r="X68" s="26" t="b">
        <f t="shared" si="14"/>
        <v>0</v>
      </c>
      <c r="Y68" s="26" t="e">
        <f>VLOOKUP(A68,#REF!,21,0)</f>
        <v>#REF!</v>
      </c>
      <c r="Z68" s="26" t="s">
        <v>2283</v>
      </c>
      <c r="AB68" s="22" t="s">
        <v>2290</v>
      </c>
      <c r="AC68" t="b">
        <f t="shared" si="15"/>
        <v>0</v>
      </c>
      <c r="AD68" t="e">
        <f>IFERROR(VLOOKUP(A68,#REF!,4,0),MAX(#REF!)+100)</f>
        <v>#REF!</v>
      </c>
    </row>
    <row r="69" spans="1:30">
      <c r="A69">
        <v>214289</v>
      </c>
      <c r="B69" s="5" t="str">
        <f ca="1">VLOOKUP(A69,'Fichier FA (en entrée)'!B:AH,3,0)</f>
        <v>CWEAWEPTRR</v>
      </c>
      <c r="C69">
        <f t="shared" si="8"/>
        <v>470</v>
      </c>
      <c r="D69">
        <f t="shared" si="9"/>
        <v>-0.5</v>
      </c>
      <c r="E69" s="14" t="str">
        <f>VLOOKUP(A69,'Fichier FA (en entrée)'!B:AH,2,0)</f>
        <v>EV</v>
      </c>
      <c r="F69" s="14" t="b">
        <f t="shared" si="10"/>
        <v>1</v>
      </c>
      <c r="G69" s="14" t="b">
        <f>IFERROR(VLOOKUP(A69,'Calculs FI (auto)'!A:F,6,0),FALSE)</f>
        <v>1</v>
      </c>
      <c r="H69" s="14" t="b">
        <f t="shared" si="11"/>
        <v>1</v>
      </c>
      <c r="I69" s="16">
        <f>IFERROR(VLOOKUP(A69,'Moyennes FA (en entrée)'!B:N,7,0),"")</f>
        <v>7.5</v>
      </c>
      <c r="J69" s="16">
        <f>IFERROR(VLOOKUP(VLOOKUP(A69,'Fichier FA (en entrée)'!B:AH,33,0),Modificateurs!A$2:B$5,2,0),0)</f>
        <v>0</v>
      </c>
      <c r="K69" s="16">
        <f>IFERROR(VLOOKUP(VLOOKUP(A69,'Redoub FI (en entrée)'!B:N,7,0),Modificateurs!A$8:B$11,2,0),0)</f>
        <v>0</v>
      </c>
      <c r="L69" s="16">
        <f>IFERROR(VLOOKUP(M69,Modificateurs!D$1:E$94,2,0),0)</f>
        <v>-8</v>
      </c>
      <c r="M69" t="str">
        <f>VLOOKUP(A69,'Fichier FA (en entrée)'!B:AH,16,0)&amp;" "&amp;VLOOKUP(A69,'Fichier FA (en entrée)'!B:AH,20,0)&amp;" "&amp;VLOOKUP(A69,'Fichier FA (en entrée)'!B:AH,27,0)&amp;" "&amp;VLOOKUP(A69,'Fichier FA (en entrée)'!B:AH,29,0)</f>
        <v xml:space="preserve">STMG Systèmes d'information et de gestion  </v>
      </c>
      <c r="N69" t="str">
        <f>VLOOKUP(A69,'Fichier FA (en entrée)'!B:AH,8,0)</f>
        <v>En Terminale</v>
      </c>
      <c r="O69" t="b">
        <f>AND(C69&gt;Synthèse!B$7,C69&lt;Synthèse!B$9)</f>
        <v>0</v>
      </c>
      <c r="Q69" s="60">
        <f>ROUNDUP(C69/(Synthèse!$B$2+Synthèse!$B$3)*8,0)</f>
        <v>7</v>
      </c>
      <c r="R69" s="60">
        <f>IFERROR(VLOOKUP(A69,'Evaluations (formulaire)'!A:P,6,0)+VLOOKUP(A69,'Evaluations (formulaire)'!A:P,7,0),0)</f>
        <v>0</v>
      </c>
      <c r="S69" s="60">
        <f>IFERROR(VLOOKUP(A69,'Evaluations (formulaire)'!A:P,8,0),0)</f>
        <v>0</v>
      </c>
      <c r="T69" s="64">
        <f>IF(AND(ISBLANK(P69),Q69&lt;=2),Synthèse!$B$42,IF(AND(ISBLANK(P69),Q69&gt;=7),Synthèse!$C$42,R69+S69))</f>
        <v>0</v>
      </c>
      <c r="U69" s="64">
        <f t="shared" si="12"/>
        <v>-0.5</v>
      </c>
      <c r="V69" s="59">
        <f t="shared" si="13"/>
        <v>470</v>
      </c>
      <c r="W69" s="26">
        <v>192</v>
      </c>
      <c r="X69" s="26" t="b">
        <f t="shared" si="14"/>
        <v>0</v>
      </c>
      <c r="Y69" s="26" t="e">
        <f>VLOOKUP(A69,#REF!,21,0)</f>
        <v>#REF!</v>
      </c>
      <c r="Z69" s="26" t="s">
        <v>2283</v>
      </c>
      <c r="AA69" s="22" t="s">
        <v>2290</v>
      </c>
      <c r="AB69" s="22" t="s">
        <v>2290</v>
      </c>
      <c r="AC69" t="b">
        <f t="shared" si="15"/>
        <v>0</v>
      </c>
      <c r="AD69" t="e">
        <f>IFERROR(VLOOKUP(A69,#REF!,4,0),MAX(#REF!)+100)</f>
        <v>#REF!</v>
      </c>
    </row>
    <row r="70" spans="1:30">
      <c r="A70">
        <v>214309</v>
      </c>
      <c r="B70" s="5" t="str">
        <f ca="1">VLOOKUP(A70,'Fichier FA (en entrée)'!B:AH,3,0)</f>
        <v>ZLVLWTWADG</v>
      </c>
      <c r="C70">
        <f t="shared" si="8"/>
        <v>765</v>
      </c>
      <c r="D70">
        <f t="shared" si="9"/>
        <v>-100</v>
      </c>
      <c r="E70" s="14" t="str">
        <f>VLOOKUP(A70,'Fichier FA (en entrée)'!B:AH,2,0)</f>
        <v>ENV</v>
      </c>
      <c r="F70" s="14" t="b">
        <f t="shared" si="10"/>
        <v>0</v>
      </c>
      <c r="G70" s="14" t="b">
        <f>IFERROR(VLOOKUP(A70,'Calculs FI (auto)'!A:F,6,0),FALSE)</f>
        <v>1</v>
      </c>
      <c r="H70" s="14" t="b">
        <f t="shared" si="11"/>
        <v>0</v>
      </c>
      <c r="I70" s="16" t="str">
        <f>IFERROR(VLOOKUP(A70,'Moyennes FA (en entrée)'!B:N,7,0),"")</f>
        <v/>
      </c>
      <c r="J70" s="16">
        <f>IFERROR(VLOOKUP(VLOOKUP(A70,'Fichier FA (en entrée)'!B:AH,33,0),Modificateurs!A$2:B$5,2,0),0)</f>
        <v>0</v>
      </c>
      <c r="K70" s="16">
        <f>IFERROR(VLOOKUP(VLOOKUP(A70,'Redoub FI (en entrée)'!B:N,7,0),Modificateurs!A$8:B$11,2,0),0)</f>
        <v>0</v>
      </c>
      <c r="L70" s="16">
        <f>IFERROR(VLOOKUP(M70,Modificateurs!D$1:E$94,2,0),0)</f>
        <v>2</v>
      </c>
      <c r="M70" t="str">
        <f>VLOOKUP(A70,'Fichier FA (en entrée)'!B:AH,16,0)&amp;" "&amp;VLOOKUP(A70,'Fichier FA (en entrée)'!B:AH,20,0)&amp;" "&amp;VLOOKUP(A70,'Fichier FA (en entrée)'!B:AH,27,0)&amp;" "&amp;VLOOKUP(A70,'Fichier FA (en entrée)'!B:AH,29,0)</f>
        <v xml:space="preserve">S Physique-chimie  </v>
      </c>
      <c r="N70" t="str">
        <f>VLOOKUP(A70,'Fichier FA (en entrée)'!B:AH,8,0)</f>
        <v>En Terminale</v>
      </c>
      <c r="O70" t="b">
        <f>AND(C70&gt;Synthèse!B$7,C70&lt;Synthèse!B$9)</f>
        <v>0</v>
      </c>
      <c r="Q70" s="60">
        <f>ROUNDUP(C70/(Synthèse!$B$2+Synthèse!$B$3)*8,0)</f>
        <v>12</v>
      </c>
      <c r="R70" s="60">
        <f>IFERROR(VLOOKUP(A70,'Evaluations (formulaire)'!A:P,6,0)+VLOOKUP(A70,'Evaluations (formulaire)'!A:P,7,0),0)</f>
        <v>0</v>
      </c>
      <c r="S70" s="60">
        <f>IFERROR(VLOOKUP(A70,'Evaluations (formulaire)'!A:P,8,0),0)</f>
        <v>0</v>
      </c>
      <c r="T70" s="64">
        <f>IF(AND(ISBLANK(P70),Q70&lt;=2),Synthèse!$B$42,IF(AND(ISBLANK(P70),Q70&gt;=7),Synthèse!$C$42,R70+S70))</f>
        <v>0</v>
      </c>
      <c r="U70" s="64">
        <f t="shared" si="12"/>
        <v>-100</v>
      </c>
      <c r="V70" s="59">
        <f t="shared" si="13"/>
        <v>765</v>
      </c>
      <c r="W70" s="26">
        <v>86</v>
      </c>
      <c r="X70" s="26" t="b">
        <f t="shared" si="14"/>
        <v>0</v>
      </c>
      <c r="Y70" s="26" t="e">
        <f>VLOOKUP(A70,#REF!,21,0)</f>
        <v>#REF!</v>
      </c>
      <c r="Z70" s="26" t="s">
        <v>2283</v>
      </c>
      <c r="AB70" s="22" t="s">
        <v>2290</v>
      </c>
      <c r="AC70" t="b">
        <f t="shared" si="15"/>
        <v>0</v>
      </c>
      <c r="AD70" t="e">
        <f>IFERROR(VLOOKUP(A70,#REF!,4,0),MAX(#REF!)+100)</f>
        <v>#REF!</v>
      </c>
    </row>
    <row r="71" spans="1:30">
      <c r="A71">
        <v>214346</v>
      </c>
      <c r="B71" s="5" t="str">
        <f ca="1">VLOOKUP(A71,'Fichier FA (en entrée)'!B:AH,3,0)</f>
        <v>LBPPXXDNIY</v>
      </c>
      <c r="C71">
        <f t="shared" si="8"/>
        <v>404</v>
      </c>
      <c r="D71">
        <f t="shared" si="9"/>
        <v>3.9499999999999993</v>
      </c>
      <c r="E71" s="14" t="str">
        <f>VLOOKUP(A71,'Fichier FA (en entrée)'!B:AH,2,0)</f>
        <v>EV</v>
      </c>
      <c r="F71" s="14" t="b">
        <f t="shared" si="10"/>
        <v>1</v>
      </c>
      <c r="G71" s="14" t="b">
        <f>IFERROR(VLOOKUP(A71,'Calculs FI (auto)'!A:F,6,0),FALSE)</f>
        <v>1</v>
      </c>
      <c r="H71" s="14" t="b">
        <f t="shared" si="11"/>
        <v>1</v>
      </c>
      <c r="I71" s="16">
        <f>IFERROR(VLOOKUP(A71,'Moyennes FA (en entrée)'!B:N,7,0),"")</f>
        <v>10.95</v>
      </c>
      <c r="J71" s="16">
        <f>IFERROR(VLOOKUP(VLOOKUP(A71,'Fichier FA (en entrée)'!B:AH,33,0),Modificateurs!A$2:B$5,2,0),0)</f>
        <v>1</v>
      </c>
      <c r="K71" s="16">
        <f>IFERROR(VLOOKUP(VLOOKUP(A71,'Redoub FI (en entrée)'!B:N,7,0),Modificateurs!A$8:B$11,2,0),0)</f>
        <v>0</v>
      </c>
      <c r="L71" s="16">
        <f>IFERROR(VLOOKUP(M71,Modificateurs!D$1:E$94,2,0),0)</f>
        <v>-8</v>
      </c>
      <c r="M71" t="str">
        <f>VLOOKUP(A71,'Fichier FA (en entrée)'!B:AH,16,0)&amp;" "&amp;VLOOKUP(A71,'Fichier FA (en entrée)'!B:AH,20,0)&amp;" "&amp;VLOOKUP(A71,'Fichier FA (en entrée)'!B:AH,27,0)&amp;" "&amp;VLOOKUP(A71,'Fichier FA (en entrée)'!B:AH,29,0)</f>
        <v xml:space="preserve">STMG Systèmes d'information et de gestion  </v>
      </c>
      <c r="N71" t="str">
        <f>VLOOKUP(A71,'Fichier FA (en entrée)'!B:AH,8,0)</f>
        <v>En Terminale</v>
      </c>
      <c r="O71" t="b">
        <f>AND(C71&gt;Synthèse!B$7,C71&lt;Synthèse!B$9)</f>
        <v>0</v>
      </c>
      <c r="Q71" s="60">
        <f>ROUNDUP(C71/(Synthèse!$B$2+Synthèse!$B$3)*8,0)</f>
        <v>6</v>
      </c>
      <c r="R71" s="60">
        <f>IFERROR(VLOOKUP(A71,'Evaluations (formulaire)'!A:P,6,0)+VLOOKUP(A71,'Evaluations (formulaire)'!A:P,7,0),0)</f>
        <v>0</v>
      </c>
      <c r="S71" s="60">
        <f>IFERROR(VLOOKUP(A71,'Evaluations (formulaire)'!A:P,8,0),0)</f>
        <v>0</v>
      </c>
      <c r="T71" s="64">
        <f>IF(AND(ISBLANK(P71),Q71&lt;=2),Synthèse!$B$42,IF(AND(ISBLANK(P71),Q71&gt;=7),Synthèse!$C$42,R71+S71))</f>
        <v>0</v>
      </c>
      <c r="U71" s="64">
        <f t="shared" si="12"/>
        <v>3.9499999999999993</v>
      </c>
      <c r="V71" s="59">
        <f t="shared" si="13"/>
        <v>404</v>
      </c>
      <c r="W71" s="26">
        <v>565</v>
      </c>
      <c r="X71" s="26" t="b">
        <f t="shared" si="14"/>
        <v>0</v>
      </c>
      <c r="Y71" s="26" t="e">
        <f>VLOOKUP(A71,#REF!,21,0)</f>
        <v>#REF!</v>
      </c>
      <c r="Z71" s="26" t="s">
        <v>2283</v>
      </c>
      <c r="AA71" s="22" t="s">
        <v>2290</v>
      </c>
      <c r="AB71" s="22" t="s">
        <v>2290</v>
      </c>
      <c r="AC71" t="b">
        <f t="shared" si="15"/>
        <v>0</v>
      </c>
      <c r="AD71" t="e">
        <f>IFERROR(VLOOKUP(A71,#REF!,4,0),MAX(#REF!)+100)</f>
        <v>#REF!</v>
      </c>
    </row>
    <row r="72" spans="1:30">
      <c r="A72">
        <v>214358</v>
      </c>
      <c r="B72" s="5" t="str">
        <f ca="1">VLOOKUP(A72,'Fichier FA (en entrée)'!B:AH,3,0)</f>
        <v>QIRTBVILBM</v>
      </c>
      <c r="C72">
        <f t="shared" si="8"/>
        <v>446</v>
      </c>
      <c r="D72">
        <f t="shared" si="9"/>
        <v>1.4800000000000004</v>
      </c>
      <c r="E72" s="14" t="str">
        <f>VLOOKUP(A72,'Fichier FA (en entrée)'!B:AH,2,0)</f>
        <v>EV</v>
      </c>
      <c r="F72" s="14" t="b">
        <f t="shared" si="10"/>
        <v>1</v>
      </c>
      <c r="G72" s="14" t="b">
        <f>IFERROR(VLOOKUP(A72,'Calculs FI (auto)'!A:F,6,0),FALSE)</f>
        <v>1</v>
      </c>
      <c r="H72" s="14" t="b">
        <f t="shared" si="11"/>
        <v>1</v>
      </c>
      <c r="I72" s="16">
        <f>IFERROR(VLOOKUP(A72,'Moyennes FA (en entrée)'!B:N,7,0),"")</f>
        <v>9.48</v>
      </c>
      <c r="J72" s="16">
        <f>IFERROR(VLOOKUP(VLOOKUP(A72,'Fichier FA (en entrée)'!B:AH,33,0),Modificateurs!A$2:B$5,2,0),0)</f>
        <v>0</v>
      </c>
      <c r="K72" s="16">
        <f>IFERROR(VLOOKUP(VLOOKUP(A72,'Redoub FI (en entrée)'!B:N,7,0),Modificateurs!A$8:B$11,2,0),0)</f>
        <v>0</v>
      </c>
      <c r="L72" s="16">
        <f>IFERROR(VLOOKUP(M72,Modificateurs!D$1:E$94,2,0),0)</f>
        <v>-8</v>
      </c>
      <c r="M72" t="str">
        <f>VLOOKUP(A72,'Fichier FA (en entrée)'!B:AH,16,0)&amp;" "&amp;VLOOKUP(A72,'Fichier FA (en entrée)'!B:AH,20,0)&amp;" "&amp;VLOOKUP(A72,'Fichier FA (en entrée)'!B:AH,27,0)&amp;" "&amp;VLOOKUP(A72,'Fichier FA (en entrée)'!B:AH,29,0)</f>
        <v xml:space="preserve">STMG Systèmes d'information et de gestion  </v>
      </c>
      <c r="N72" t="str">
        <f>VLOOKUP(A72,'Fichier FA (en entrée)'!B:AH,8,0)</f>
        <v>En Terminale</v>
      </c>
      <c r="O72" t="b">
        <f>AND(C72&gt;Synthèse!B$7,C72&lt;Synthèse!B$9)</f>
        <v>0</v>
      </c>
      <c r="Q72" s="60">
        <f>ROUNDUP(C72/(Synthèse!$B$2+Synthèse!$B$3)*8,0)</f>
        <v>7</v>
      </c>
      <c r="R72" s="60">
        <f>IFERROR(VLOOKUP(A72,'Evaluations (formulaire)'!A:P,6,0)+VLOOKUP(A72,'Evaluations (formulaire)'!A:P,7,0),0)</f>
        <v>0</v>
      </c>
      <c r="S72" s="60">
        <f>IFERROR(VLOOKUP(A72,'Evaluations (formulaire)'!A:P,8,0),0)</f>
        <v>0</v>
      </c>
      <c r="T72" s="64">
        <f>IF(AND(ISBLANK(P72),Q72&lt;=2),Synthèse!$B$42,IF(AND(ISBLANK(P72),Q72&gt;=7),Synthèse!$C$42,R72+S72))</f>
        <v>0</v>
      </c>
      <c r="U72" s="64">
        <f t="shared" si="12"/>
        <v>1.4800000000000004</v>
      </c>
      <c r="V72" s="59">
        <f t="shared" si="13"/>
        <v>446</v>
      </c>
      <c r="W72" s="26">
        <v>89</v>
      </c>
      <c r="X72" s="26" t="b">
        <f t="shared" si="14"/>
        <v>0</v>
      </c>
      <c r="Y72" s="26" t="e">
        <f>VLOOKUP(A72,#REF!,21,0)</f>
        <v>#REF!</v>
      </c>
      <c r="Z72" s="26" t="s">
        <v>2283</v>
      </c>
      <c r="AB72" s="22" t="s">
        <v>2290</v>
      </c>
      <c r="AC72" t="b">
        <f t="shared" si="15"/>
        <v>0</v>
      </c>
      <c r="AD72" t="e">
        <f>IFERROR(VLOOKUP(A72,#REF!,4,0),MAX(#REF!)+100)</f>
        <v>#REF!</v>
      </c>
    </row>
    <row r="73" spans="1:30">
      <c r="A73">
        <v>214389</v>
      </c>
      <c r="B73" s="5" t="str">
        <f ca="1">VLOOKUP(A73,'Fichier FA (en entrée)'!B:AH,3,0)</f>
        <v>TKTWCLCBBA</v>
      </c>
      <c r="C73">
        <f t="shared" si="8"/>
        <v>14</v>
      </c>
      <c r="D73">
        <f t="shared" si="9"/>
        <v>17.509999999999998</v>
      </c>
      <c r="E73" s="14" t="str">
        <f>VLOOKUP(A73,'Fichier FA (en entrée)'!B:AH,2,0)</f>
        <v>EV</v>
      </c>
      <c r="F73" s="14" t="b">
        <f t="shared" si="10"/>
        <v>1</v>
      </c>
      <c r="G73" s="14" t="b">
        <f>IFERROR(VLOOKUP(A73,'Calculs FI (auto)'!A:F,6,0),FALSE)</f>
        <v>0</v>
      </c>
      <c r="H73" s="14" t="b">
        <f t="shared" si="11"/>
        <v>0</v>
      </c>
      <c r="I73" s="16">
        <f>IFERROR(VLOOKUP(A73,'Moyennes FA (en entrée)'!B:N,7,0),"")</f>
        <v>12.51</v>
      </c>
      <c r="J73" s="16">
        <f>IFERROR(VLOOKUP(VLOOKUP(A73,'Fichier FA (en entrée)'!B:AH,33,0),Modificateurs!A$2:B$5,2,0),0)</f>
        <v>3</v>
      </c>
      <c r="K73" s="16">
        <f>IFERROR(VLOOKUP(VLOOKUP(A73,'Redoub FI (en entrée)'!B:N,7,0),Modificateurs!A$8:B$11,2,0),0)</f>
        <v>0</v>
      </c>
      <c r="L73" s="16">
        <f>IFERROR(VLOOKUP(M73,Modificateurs!D$1:E$94,2,0),0)</f>
        <v>2</v>
      </c>
      <c r="M73" t="str">
        <f>VLOOKUP(A73,'Fichier FA (en entrée)'!B:AH,16,0)&amp;" "&amp;VLOOKUP(A73,'Fichier FA (en entrée)'!B:AH,20,0)&amp;" "&amp;VLOOKUP(A73,'Fichier FA (en entrée)'!B:AH,27,0)&amp;" "&amp;VLOOKUP(A73,'Fichier FA (en entrée)'!B:AH,29,0)</f>
        <v xml:space="preserve">S Mathématiques  </v>
      </c>
      <c r="N73" t="str">
        <f>VLOOKUP(A73,'Fichier FA (en entrée)'!B:AH,8,0)</f>
        <v>En Terminale</v>
      </c>
      <c r="O73" t="b">
        <f>AND(C73&gt;Synthèse!B$7,C73&lt;Synthèse!B$9)</f>
        <v>0</v>
      </c>
      <c r="Q73" s="60">
        <f>ROUNDUP(C73/(Synthèse!$B$2+Synthèse!$B$3)*8,0)</f>
        <v>1</v>
      </c>
      <c r="R73" s="60">
        <f>IFERROR(VLOOKUP(A73,'Evaluations (formulaire)'!A:P,6,0)+VLOOKUP(A73,'Evaluations (formulaire)'!A:P,7,0),0)</f>
        <v>0</v>
      </c>
      <c r="S73" s="60">
        <f>IFERROR(VLOOKUP(A73,'Evaluations (formulaire)'!A:P,8,0),0)</f>
        <v>0</v>
      </c>
      <c r="T73" s="64">
        <f>IF(AND(ISBLANK(P73),Q73&lt;=2),Synthèse!$B$42,IF(AND(ISBLANK(P73),Q73&gt;=7),Synthèse!$C$42,R73+S73))</f>
        <v>0</v>
      </c>
      <c r="U73" s="64">
        <f t="shared" si="12"/>
        <v>17.509999999999998</v>
      </c>
      <c r="V73" s="59">
        <f t="shared" si="13"/>
        <v>14</v>
      </c>
      <c r="W73" s="26">
        <v>437</v>
      </c>
      <c r="X73" s="26" t="b">
        <f t="shared" si="14"/>
        <v>1</v>
      </c>
      <c r="Y73" s="26" t="e">
        <f>VLOOKUP(A73,#REF!,21,0)</f>
        <v>#REF!</v>
      </c>
      <c r="Z73" s="26" t="s">
        <v>2283</v>
      </c>
      <c r="AB73" s="22" t="s">
        <v>2290</v>
      </c>
      <c r="AC73" t="b">
        <f t="shared" si="15"/>
        <v>0</v>
      </c>
      <c r="AD73" t="e">
        <f>IFERROR(VLOOKUP(A73,#REF!,4,0),MAX(#REF!)+100)</f>
        <v>#REF!</v>
      </c>
    </row>
    <row r="74" spans="1:30">
      <c r="A74">
        <v>214433</v>
      </c>
      <c r="B74" s="5" t="str">
        <f ca="1">VLOOKUP(A74,'Fichier FA (en entrée)'!B:AH,3,0)</f>
        <v>CXACGTABEQ</v>
      </c>
      <c r="C74">
        <f t="shared" si="8"/>
        <v>417</v>
      </c>
      <c r="D74">
        <f t="shared" si="9"/>
        <v>3.1400000000000006</v>
      </c>
      <c r="E74" s="14" t="str">
        <f>VLOOKUP(A74,'Fichier FA (en entrée)'!B:AH,2,0)</f>
        <v>EV</v>
      </c>
      <c r="F74" s="14" t="b">
        <f t="shared" si="10"/>
        <v>1</v>
      </c>
      <c r="G74" s="14" t="b">
        <f>IFERROR(VLOOKUP(A74,'Calculs FI (auto)'!A:F,6,0),FALSE)</f>
        <v>1</v>
      </c>
      <c r="H74" s="14" t="b">
        <f t="shared" si="11"/>
        <v>1</v>
      </c>
      <c r="I74" s="16">
        <f>IFERROR(VLOOKUP(A74,'Moyennes FA (en entrée)'!B:N,7,0),"")</f>
        <v>10.14</v>
      </c>
      <c r="J74" s="16">
        <f>IFERROR(VLOOKUP(VLOOKUP(A74,'Fichier FA (en entrée)'!B:AH,33,0),Modificateurs!A$2:B$5,2,0),0)</f>
        <v>1</v>
      </c>
      <c r="K74" s="16">
        <f>IFERROR(VLOOKUP(VLOOKUP(A74,'Redoub FI (en entrée)'!B:N,7,0),Modificateurs!A$8:B$11,2,0),0)</f>
        <v>0</v>
      </c>
      <c r="L74" s="16">
        <f>IFERROR(VLOOKUP(M74,Modificateurs!D$1:E$94,2,0),0)</f>
        <v>-8</v>
      </c>
      <c r="M74" t="str">
        <f>VLOOKUP(A74,'Fichier FA (en entrée)'!B:AH,16,0)&amp;" "&amp;VLOOKUP(A74,'Fichier FA (en entrée)'!B:AH,20,0)&amp;" "&amp;VLOOKUP(A74,'Fichier FA (en entrée)'!B:AH,27,0)&amp;" "&amp;VLOOKUP(A74,'Fichier FA (en entrée)'!B:AH,29,0)</f>
        <v xml:space="preserve">STMG Systèmes d'information et de gestion  </v>
      </c>
      <c r="N74" t="str">
        <f>VLOOKUP(A74,'Fichier FA (en entrée)'!B:AH,8,0)</f>
        <v>En Terminale</v>
      </c>
      <c r="O74" t="b">
        <f>AND(C74&gt;Synthèse!B$7,C74&lt;Synthèse!B$9)</f>
        <v>0</v>
      </c>
      <c r="Q74" s="60">
        <f>ROUNDUP(C74/(Synthèse!$B$2+Synthèse!$B$3)*8,0)</f>
        <v>7</v>
      </c>
      <c r="R74" s="60">
        <f>IFERROR(VLOOKUP(A74,'Evaluations (formulaire)'!A:P,6,0)+VLOOKUP(A74,'Evaluations (formulaire)'!A:P,7,0),0)</f>
        <v>0</v>
      </c>
      <c r="S74" s="60">
        <f>IFERROR(VLOOKUP(A74,'Evaluations (formulaire)'!A:P,8,0),0)</f>
        <v>0</v>
      </c>
      <c r="T74" s="64">
        <f>IF(AND(ISBLANK(P74),Q74&lt;=2),Synthèse!$B$42,IF(AND(ISBLANK(P74),Q74&gt;=7),Synthèse!$C$42,R74+S74))</f>
        <v>0</v>
      </c>
      <c r="U74" s="64">
        <f t="shared" si="12"/>
        <v>3.1400000000000006</v>
      </c>
      <c r="V74" s="59">
        <f t="shared" si="13"/>
        <v>417</v>
      </c>
      <c r="W74" s="26">
        <v>439</v>
      </c>
      <c r="X74" s="26" t="b">
        <f t="shared" si="14"/>
        <v>0</v>
      </c>
      <c r="Y74" s="26" t="e">
        <f>VLOOKUP(A74,#REF!,21,0)</f>
        <v>#REF!</v>
      </c>
      <c r="Z74" s="26" t="s">
        <v>2283</v>
      </c>
      <c r="AA74" s="22" t="s">
        <v>2290</v>
      </c>
      <c r="AB74" s="22" t="s">
        <v>2290</v>
      </c>
      <c r="AC74" t="b">
        <f t="shared" si="15"/>
        <v>0</v>
      </c>
      <c r="AD74" t="e">
        <f>IFERROR(VLOOKUP(A74,#REF!,4,0),MAX(#REF!)+100)</f>
        <v>#REF!</v>
      </c>
    </row>
    <row r="75" spans="1:30">
      <c r="A75">
        <v>214451</v>
      </c>
      <c r="B75" s="5" t="str">
        <f ca="1">VLOOKUP(A75,'Fichier FA (en entrée)'!B:AH,3,0)</f>
        <v>AEIRRJUXRF</v>
      </c>
      <c r="C75">
        <f t="shared" si="8"/>
        <v>209</v>
      </c>
      <c r="D75">
        <f t="shared" si="9"/>
        <v>11.32</v>
      </c>
      <c r="E75" s="14" t="str">
        <f>VLOOKUP(A75,'Fichier FA (en entrée)'!B:AH,2,0)</f>
        <v>EV</v>
      </c>
      <c r="F75" s="14" t="b">
        <f t="shared" si="10"/>
        <v>1</v>
      </c>
      <c r="G75" s="14" t="b">
        <f>IFERROR(VLOOKUP(A75,'Calculs FI (auto)'!A:F,6,0),FALSE)</f>
        <v>0</v>
      </c>
      <c r="H75" s="14" t="b">
        <f t="shared" si="11"/>
        <v>0</v>
      </c>
      <c r="I75" s="16">
        <f>IFERROR(VLOOKUP(A75,'Moyennes FA (en entrée)'!B:N,7,0),"")</f>
        <v>8.32</v>
      </c>
      <c r="J75" s="16">
        <f>IFERROR(VLOOKUP(VLOOKUP(A75,'Fichier FA (en entrée)'!B:AH,33,0),Modificateurs!A$2:B$5,2,0),0)</f>
        <v>1</v>
      </c>
      <c r="K75" s="16">
        <f>IFERROR(VLOOKUP(VLOOKUP(A75,'Redoub FI (en entrée)'!B:N,7,0),Modificateurs!A$8:B$11,2,0),0)</f>
        <v>0</v>
      </c>
      <c r="L75" s="16">
        <f>IFERROR(VLOOKUP(M75,Modificateurs!D$1:E$94,2,0),0)</f>
        <v>2</v>
      </c>
      <c r="M75" t="str">
        <f>VLOOKUP(A75,'Fichier FA (en entrée)'!B:AH,16,0)&amp;" "&amp;VLOOKUP(A75,'Fichier FA (en entrée)'!B:AH,20,0)&amp;" "&amp;VLOOKUP(A75,'Fichier FA (en entrée)'!B:AH,27,0)&amp;" "&amp;VLOOKUP(A75,'Fichier FA (en entrée)'!B:AH,29,0)</f>
        <v xml:space="preserve">S Physique-chimie  </v>
      </c>
      <c r="N75" t="str">
        <f>VLOOKUP(A75,'Fichier FA (en entrée)'!B:AH,8,0)</f>
        <v>En Terminale</v>
      </c>
      <c r="O75" t="b">
        <f>AND(C75&gt;Synthèse!B$7,C75&lt;Synthèse!B$9)</f>
        <v>1</v>
      </c>
      <c r="Q75" s="60">
        <f>ROUNDUP(C75/(Synthèse!$B$2+Synthèse!$B$3)*8,0)</f>
        <v>4</v>
      </c>
      <c r="R75" s="60">
        <f>IFERROR(VLOOKUP(A75,'Evaluations (formulaire)'!A:P,6,0)+VLOOKUP(A75,'Evaluations (formulaire)'!A:P,7,0),0)</f>
        <v>0</v>
      </c>
      <c r="S75" s="60">
        <f>IFERROR(VLOOKUP(A75,'Evaluations (formulaire)'!A:P,8,0),0)</f>
        <v>0</v>
      </c>
      <c r="T75" s="64">
        <f>IF(AND(ISBLANK(P75),Q75&lt;=2),Synthèse!$B$42,IF(AND(ISBLANK(P75),Q75&gt;=7),Synthèse!$C$42,R75+S75))</f>
        <v>0</v>
      </c>
      <c r="U75" s="64">
        <f t="shared" si="12"/>
        <v>11.32</v>
      </c>
      <c r="V75" s="59">
        <f t="shared" si="13"/>
        <v>209</v>
      </c>
      <c r="W75" s="26">
        <v>400</v>
      </c>
      <c r="X75" s="26" t="b">
        <f t="shared" si="14"/>
        <v>1</v>
      </c>
      <c r="Y75" s="26" t="e">
        <f>VLOOKUP(A75,#REF!,21,0)</f>
        <v>#REF!</v>
      </c>
      <c r="Z75" s="26" t="s">
        <v>2283</v>
      </c>
      <c r="AB75" s="22" t="s">
        <v>2290</v>
      </c>
      <c r="AC75" t="b">
        <f t="shared" si="15"/>
        <v>0</v>
      </c>
      <c r="AD75" t="e">
        <f>IFERROR(VLOOKUP(A75,#REF!,4,0),MAX(#REF!)+100)</f>
        <v>#REF!</v>
      </c>
    </row>
    <row r="76" spans="1:30">
      <c r="A76">
        <v>214473</v>
      </c>
      <c r="B76" s="5" t="str">
        <f ca="1">VLOOKUP(A76,'Fichier FA (en entrée)'!B:AH,3,0)</f>
        <v>XEHCEDVSLQ</v>
      </c>
      <c r="C76">
        <f t="shared" si="8"/>
        <v>320</v>
      </c>
      <c r="D76">
        <f t="shared" si="9"/>
        <v>8.379999999999999</v>
      </c>
      <c r="E76" s="14" t="str">
        <f>VLOOKUP(A76,'Fichier FA (en entrée)'!B:AH,2,0)</f>
        <v>EV</v>
      </c>
      <c r="F76" s="14" t="b">
        <f t="shared" si="10"/>
        <v>1</v>
      </c>
      <c r="G76" s="14" t="b">
        <f>IFERROR(VLOOKUP(A76,'Calculs FI (auto)'!A:F,6,0),FALSE)</f>
        <v>1</v>
      </c>
      <c r="H76" s="14" t="b">
        <f t="shared" si="11"/>
        <v>1</v>
      </c>
      <c r="I76" s="16">
        <f>IFERROR(VLOOKUP(A76,'Moyennes FA (en entrée)'!B:N,7,0),"")</f>
        <v>7.38</v>
      </c>
      <c r="J76" s="16">
        <f>IFERROR(VLOOKUP(VLOOKUP(A76,'Fichier FA (en entrée)'!B:AH,33,0),Modificateurs!A$2:B$5,2,0),0)</f>
        <v>0</v>
      </c>
      <c r="K76" s="16">
        <f>IFERROR(VLOOKUP(VLOOKUP(A76,'Redoub FI (en entrée)'!B:N,7,0),Modificateurs!A$8:B$11,2,0),0)</f>
        <v>0</v>
      </c>
      <c r="L76" s="16">
        <f>IFERROR(VLOOKUP(M76,Modificateurs!D$1:E$94,2,0),0)</f>
        <v>1</v>
      </c>
      <c r="M76" t="str">
        <f>VLOOKUP(A76,'Fichier FA (en entrée)'!B:AH,16,0)&amp;" "&amp;VLOOKUP(A76,'Fichier FA (en entrée)'!B:AH,20,0)&amp;" "&amp;VLOOKUP(A76,'Fichier FA (en entrée)'!B:AH,27,0)&amp;" "&amp;VLOOKUP(A76,'Fichier FA (en entrée)'!B:AH,29,0)</f>
        <v xml:space="preserve">S Sciences de la vie et de la terre  </v>
      </c>
      <c r="N76" t="str">
        <f>VLOOKUP(A76,'Fichier FA (en entrée)'!B:AH,8,0)</f>
        <v>En Terminale</v>
      </c>
      <c r="O76" t="b">
        <f>AND(C76&gt;Synthèse!B$7,C76&lt;Synthèse!B$9)</f>
        <v>1</v>
      </c>
      <c r="Q76" s="60">
        <f>ROUNDUP(C76/(Synthèse!$B$2+Synthèse!$B$3)*8,0)</f>
        <v>5</v>
      </c>
      <c r="R76" s="60">
        <f>IFERROR(VLOOKUP(A76,'Evaluations (formulaire)'!A:P,6,0)+VLOOKUP(A76,'Evaluations (formulaire)'!A:P,7,0),0)</f>
        <v>0</v>
      </c>
      <c r="S76" s="60">
        <f>IFERROR(VLOOKUP(A76,'Evaluations (formulaire)'!A:P,8,0),0)</f>
        <v>0</v>
      </c>
      <c r="T76" s="64">
        <f>IF(AND(ISBLANK(P76),Q76&lt;=2),Synthèse!$B$42,IF(AND(ISBLANK(P76),Q76&gt;=7),Synthèse!$C$42,R76+S76))</f>
        <v>0</v>
      </c>
      <c r="U76" s="64">
        <f t="shared" si="12"/>
        <v>8.379999999999999</v>
      </c>
      <c r="V76" s="59">
        <f t="shared" si="13"/>
        <v>319</v>
      </c>
      <c r="W76" s="26">
        <v>255</v>
      </c>
      <c r="X76" s="26" t="b">
        <f t="shared" si="14"/>
        <v>0</v>
      </c>
      <c r="Y76" s="26" t="e">
        <f>VLOOKUP(A76,#REF!,21,0)</f>
        <v>#REF!</v>
      </c>
      <c r="Z76" s="26" t="s">
        <v>2283</v>
      </c>
      <c r="AB76" s="22" t="s">
        <v>2290</v>
      </c>
      <c r="AC76" t="b">
        <f t="shared" si="15"/>
        <v>0</v>
      </c>
      <c r="AD76" t="e">
        <f>IFERROR(VLOOKUP(A76,#REF!,4,0),MAX(#REF!)+100)</f>
        <v>#REF!</v>
      </c>
    </row>
    <row r="77" spans="1:30">
      <c r="A77">
        <v>214474</v>
      </c>
      <c r="B77" s="5" t="str">
        <f ca="1">VLOOKUP(A77,'Fichier FA (en entrée)'!B:AH,3,0)</f>
        <v>OAOVQHAZHV</v>
      </c>
      <c r="C77">
        <f t="shared" si="8"/>
        <v>420</v>
      </c>
      <c r="D77">
        <f t="shared" si="9"/>
        <v>3.0700000000000003</v>
      </c>
      <c r="E77" s="14" t="str">
        <f>VLOOKUP(A77,'Fichier FA (en entrée)'!B:AH,2,0)</f>
        <v>EV</v>
      </c>
      <c r="F77" s="14" t="b">
        <f t="shared" si="10"/>
        <v>1</v>
      </c>
      <c r="G77" s="14" t="b">
        <f>IFERROR(VLOOKUP(A77,'Calculs FI (auto)'!A:F,6,0),FALSE)</f>
        <v>0</v>
      </c>
      <c r="H77" s="14" t="b">
        <f t="shared" si="11"/>
        <v>0</v>
      </c>
      <c r="I77" s="16">
        <f>IFERROR(VLOOKUP(A77,'Moyennes FA (en entrée)'!B:N,7,0),"")</f>
        <v>10.07</v>
      </c>
      <c r="J77" s="16">
        <f>IFERROR(VLOOKUP(VLOOKUP(A77,'Fichier FA (en entrée)'!B:AH,33,0),Modificateurs!A$2:B$5,2,0),0)</f>
        <v>1</v>
      </c>
      <c r="K77" s="16">
        <f>IFERROR(VLOOKUP(VLOOKUP(A77,'Redoub FI (en entrée)'!B:N,7,0),Modificateurs!A$8:B$11,2,0),0)</f>
        <v>0</v>
      </c>
      <c r="L77" s="16">
        <f>IFERROR(VLOOKUP(M77,Modificateurs!D$1:E$94,2,0),0)</f>
        <v>-8</v>
      </c>
      <c r="M77" t="str">
        <f>VLOOKUP(A77,'Fichier FA (en entrée)'!B:AH,16,0)&amp;" "&amp;VLOOKUP(A77,'Fichier FA (en entrée)'!B:AH,20,0)&amp;" "&amp;VLOOKUP(A77,'Fichier FA (en entrée)'!B:AH,27,0)&amp;" "&amp;VLOOKUP(A77,'Fichier FA (en entrée)'!B:AH,29,0)</f>
        <v xml:space="preserve">STMG Systèmes d'information et de gestion  </v>
      </c>
      <c r="N77" t="str">
        <f>VLOOKUP(A77,'Fichier FA (en entrée)'!B:AH,8,0)</f>
        <v>En Terminale</v>
      </c>
      <c r="O77" t="b">
        <f>AND(C77&gt;Synthèse!B$7,C77&lt;Synthèse!B$9)</f>
        <v>0</v>
      </c>
      <c r="Q77" s="60">
        <f>ROUNDUP(C77/(Synthèse!$B$2+Synthèse!$B$3)*8,0)</f>
        <v>7</v>
      </c>
      <c r="R77" s="60">
        <f>IFERROR(VLOOKUP(A77,'Evaluations (formulaire)'!A:P,6,0)+VLOOKUP(A77,'Evaluations (formulaire)'!A:P,7,0),0)</f>
        <v>0</v>
      </c>
      <c r="S77" s="60">
        <f>IFERROR(VLOOKUP(A77,'Evaluations (formulaire)'!A:P,8,0),0)</f>
        <v>0</v>
      </c>
      <c r="T77" s="64">
        <f>IF(AND(ISBLANK(P77),Q77&lt;=2),Synthèse!$B$42,IF(AND(ISBLANK(P77),Q77&gt;=7),Synthèse!$C$42,R77+S77))</f>
        <v>0</v>
      </c>
      <c r="U77" s="64">
        <f t="shared" si="12"/>
        <v>3.0700000000000003</v>
      </c>
      <c r="V77" s="59">
        <f t="shared" si="13"/>
        <v>420</v>
      </c>
      <c r="W77" s="26">
        <v>251</v>
      </c>
      <c r="X77" s="26" t="b">
        <f t="shared" si="14"/>
        <v>0</v>
      </c>
      <c r="Y77" s="26" t="e">
        <f>VLOOKUP(A77,#REF!,21,0)</f>
        <v>#REF!</v>
      </c>
      <c r="Z77" s="26" t="s">
        <v>2283</v>
      </c>
      <c r="AA77" s="22" t="s">
        <v>2290</v>
      </c>
      <c r="AB77" s="22" t="s">
        <v>2290</v>
      </c>
      <c r="AC77" t="b">
        <f t="shared" si="15"/>
        <v>0</v>
      </c>
      <c r="AD77" t="e">
        <f>IFERROR(VLOOKUP(A77,#REF!,4,0),MAX(#REF!)+100)</f>
        <v>#REF!</v>
      </c>
    </row>
    <row r="78" spans="1:30">
      <c r="A78">
        <v>214528</v>
      </c>
      <c r="B78" s="5" t="str">
        <f ca="1">VLOOKUP(A78,'Fichier FA (en entrée)'!B:AH,3,0)</f>
        <v>PMWQDSJIDR</v>
      </c>
      <c r="C78">
        <f t="shared" si="8"/>
        <v>330</v>
      </c>
      <c r="D78">
        <f t="shared" si="9"/>
        <v>7.52</v>
      </c>
      <c r="E78" s="14" t="str">
        <f>VLOOKUP(A78,'Fichier FA (en entrée)'!B:AH,2,0)</f>
        <v>EV</v>
      </c>
      <c r="F78" s="14" t="b">
        <f t="shared" si="10"/>
        <v>1</v>
      </c>
      <c r="G78" s="14" t="b">
        <f>IFERROR(VLOOKUP(A78,'Calculs FI (auto)'!A:F,6,0),FALSE)</f>
        <v>1</v>
      </c>
      <c r="H78" s="14" t="b">
        <f t="shared" si="11"/>
        <v>1</v>
      </c>
      <c r="I78" s="16">
        <f>IFERROR(VLOOKUP(A78,'Moyennes FA (en entrée)'!B:N,7,0),"")</f>
        <v>6.52</v>
      </c>
      <c r="J78" s="16">
        <f>IFERROR(VLOOKUP(VLOOKUP(A78,'Fichier FA (en entrée)'!B:AH,33,0),Modificateurs!A$2:B$5,2,0),0)</f>
        <v>0</v>
      </c>
      <c r="K78" s="16">
        <f>IFERROR(VLOOKUP(VLOOKUP(A78,'Redoub FI (en entrée)'!B:N,7,0),Modificateurs!A$8:B$11,2,0),0)</f>
        <v>0</v>
      </c>
      <c r="L78" s="16">
        <f>IFERROR(VLOOKUP(M78,Modificateurs!D$1:E$94,2,0),0)</f>
        <v>1</v>
      </c>
      <c r="M78" t="str">
        <f>VLOOKUP(A78,'Fichier FA (en entrée)'!B:AH,16,0)&amp;" "&amp;VLOOKUP(A78,'Fichier FA (en entrée)'!B:AH,20,0)&amp;" "&amp;VLOOKUP(A78,'Fichier FA (en entrée)'!B:AH,27,0)&amp;" "&amp;VLOOKUP(A78,'Fichier FA (en entrée)'!B:AH,29,0)</f>
        <v xml:space="preserve">S Sciences de la vie et de la terre  </v>
      </c>
      <c r="N78" t="str">
        <f>VLOOKUP(A78,'Fichier FA (en entrée)'!B:AH,8,0)</f>
        <v>En Terminale</v>
      </c>
      <c r="O78" t="b">
        <f>AND(C78&gt;Synthèse!B$7,C78&lt;Synthèse!B$9)</f>
        <v>1</v>
      </c>
      <c r="Q78" s="60">
        <f>ROUNDUP(C78/(Synthèse!$B$2+Synthèse!$B$3)*8,0)</f>
        <v>5</v>
      </c>
      <c r="R78" s="60">
        <f>IFERROR(VLOOKUP(A78,'Evaluations (formulaire)'!A:P,6,0)+VLOOKUP(A78,'Evaluations (formulaire)'!A:P,7,0),0)</f>
        <v>0</v>
      </c>
      <c r="S78" s="60">
        <f>IFERROR(VLOOKUP(A78,'Evaluations (formulaire)'!A:P,8,0),0)</f>
        <v>0</v>
      </c>
      <c r="T78" s="64">
        <f>IF(AND(ISBLANK(P78),Q78&lt;=2),Synthèse!$B$42,IF(AND(ISBLANK(P78),Q78&gt;=7),Synthèse!$C$42,R78+S78))</f>
        <v>0</v>
      </c>
      <c r="U78" s="64">
        <f t="shared" si="12"/>
        <v>7.52</v>
      </c>
      <c r="V78" s="59">
        <f t="shared" si="13"/>
        <v>330</v>
      </c>
      <c r="W78" s="26">
        <v>669</v>
      </c>
      <c r="X78" s="26" t="b">
        <f t="shared" si="14"/>
        <v>0</v>
      </c>
      <c r="Y78" s="26" t="e">
        <f>VLOOKUP(A78,#REF!,21,0)</f>
        <v>#REF!</v>
      </c>
      <c r="Z78" s="26" t="s">
        <v>2283</v>
      </c>
      <c r="AB78" s="22" t="s">
        <v>2290</v>
      </c>
      <c r="AC78" t="b">
        <f t="shared" si="15"/>
        <v>0</v>
      </c>
      <c r="AD78" t="e">
        <f>IFERROR(VLOOKUP(A78,#REF!,4,0),MAX(#REF!)+100)</f>
        <v>#REF!</v>
      </c>
    </row>
    <row r="79" spans="1:30">
      <c r="A79">
        <v>216394</v>
      </c>
      <c r="B79" s="5" t="str">
        <f ca="1">VLOOKUP(A79,'Fichier FA (en entrée)'!B:AH,3,0)</f>
        <v>REQUEJRWYK</v>
      </c>
      <c r="C79">
        <f t="shared" si="8"/>
        <v>124</v>
      </c>
      <c r="D79">
        <f t="shared" si="9"/>
        <v>13.07</v>
      </c>
      <c r="E79" s="14" t="str">
        <f>VLOOKUP(A79,'Fichier FA (en entrée)'!B:AH,2,0)</f>
        <v>EV</v>
      </c>
      <c r="F79" s="14" t="b">
        <f t="shared" si="10"/>
        <v>1</v>
      </c>
      <c r="G79" s="14" t="b">
        <f>IFERROR(VLOOKUP(A79,'Calculs FI (auto)'!A:F,6,0),FALSE)</f>
        <v>0</v>
      </c>
      <c r="H79" s="14" t="b">
        <f t="shared" si="11"/>
        <v>0</v>
      </c>
      <c r="I79" s="16">
        <f>IFERROR(VLOOKUP(A79,'Moyennes FA (en entrée)'!B:N,7,0),"")</f>
        <v>10.07</v>
      </c>
      <c r="J79" s="16">
        <f>IFERROR(VLOOKUP(VLOOKUP(A79,'Fichier FA (en entrée)'!B:AH,33,0),Modificateurs!A$2:B$5,2,0),0)</f>
        <v>1</v>
      </c>
      <c r="K79" s="16">
        <f>IFERROR(VLOOKUP(VLOOKUP(A79,'Redoub FI (en entrée)'!B:N,7,0),Modificateurs!A$8:B$11,2,0),0)</f>
        <v>0</v>
      </c>
      <c r="L79" s="16">
        <f>IFERROR(VLOOKUP(M79,Modificateurs!D$1:E$94,2,0),0)</f>
        <v>2</v>
      </c>
      <c r="M79" t="str">
        <f>VLOOKUP(A79,'Fichier FA (en entrée)'!B:AH,16,0)&amp;" "&amp;VLOOKUP(A79,'Fichier FA (en entrée)'!B:AH,20,0)&amp;" "&amp;VLOOKUP(A79,'Fichier FA (en entrée)'!B:AH,27,0)&amp;" "&amp;VLOOKUP(A79,'Fichier FA (en entrée)'!B:AH,29,0)</f>
        <v xml:space="preserve">S Mathématiques  </v>
      </c>
      <c r="N79" t="str">
        <f>VLOOKUP(A79,'Fichier FA (en entrée)'!B:AH,8,0)</f>
        <v>En Terminale</v>
      </c>
      <c r="O79" t="b">
        <f>AND(C79&gt;Synthèse!B$7,C79&lt;Synthèse!B$9)</f>
        <v>0</v>
      </c>
      <c r="Q79" s="60">
        <f>ROUNDUP(C79/(Synthèse!$B$2+Synthèse!$B$3)*8,0)</f>
        <v>2</v>
      </c>
      <c r="R79" s="60">
        <f>IFERROR(VLOOKUP(A79,'Evaluations (formulaire)'!A:P,6,0)+VLOOKUP(A79,'Evaluations (formulaire)'!A:P,7,0),0)</f>
        <v>0</v>
      </c>
      <c r="S79" s="60">
        <f>IFERROR(VLOOKUP(A79,'Evaluations (formulaire)'!A:P,8,0),0)</f>
        <v>0</v>
      </c>
      <c r="T79" s="64">
        <f>IF(AND(ISBLANK(P79),Q79&lt;=2),Synthèse!$B$42,IF(AND(ISBLANK(P79),Q79&gt;=7),Synthèse!$C$42,R79+S79))</f>
        <v>0</v>
      </c>
      <c r="U79" s="64">
        <f t="shared" si="12"/>
        <v>13.07</v>
      </c>
      <c r="V79" s="59">
        <f t="shared" si="13"/>
        <v>124</v>
      </c>
      <c r="W79" s="26">
        <v>187</v>
      </c>
      <c r="X79" s="26" t="b">
        <f t="shared" si="14"/>
        <v>1</v>
      </c>
      <c r="Y79" s="26" t="e">
        <f>VLOOKUP(A79,#REF!,21,0)</f>
        <v>#REF!</v>
      </c>
      <c r="Z79" s="26" t="s">
        <v>2283</v>
      </c>
      <c r="AB79" s="22" t="s">
        <v>2290</v>
      </c>
      <c r="AC79" t="b">
        <f t="shared" si="15"/>
        <v>0</v>
      </c>
      <c r="AD79" t="e">
        <f>IFERROR(VLOOKUP(A79,#REF!,4,0),MAX(#REF!)+100)</f>
        <v>#REF!</v>
      </c>
    </row>
    <row r="80" spans="1:30">
      <c r="A80">
        <v>216499</v>
      </c>
      <c r="B80" s="5" t="str">
        <f ca="1">VLOOKUP(A80,'Fichier FA (en entrée)'!B:AH,3,0)</f>
        <v>XIXUCCOUUG</v>
      </c>
      <c r="C80">
        <f t="shared" si="8"/>
        <v>765</v>
      </c>
      <c r="D80">
        <f t="shared" si="9"/>
        <v>-100</v>
      </c>
      <c r="E80" s="14" t="str">
        <f>VLOOKUP(A80,'Fichier FA (en entrée)'!B:AH,2,0)</f>
        <v>ENV</v>
      </c>
      <c r="F80" s="14" t="b">
        <f t="shared" si="10"/>
        <v>0</v>
      </c>
      <c r="G80" s="14" t="b">
        <f>IFERROR(VLOOKUP(A80,'Calculs FI (auto)'!A:F,6,0),FALSE)</f>
        <v>0</v>
      </c>
      <c r="H80" s="14" t="b">
        <f t="shared" si="11"/>
        <v>0</v>
      </c>
      <c r="I80" s="16" t="str">
        <f>IFERROR(VLOOKUP(A80,'Moyennes FA (en entrée)'!B:N,7,0),"")</f>
        <v/>
      </c>
      <c r="J80" s="16">
        <f>IFERROR(VLOOKUP(VLOOKUP(A80,'Fichier FA (en entrée)'!B:AH,33,0),Modificateurs!A$2:B$5,2,0),0)</f>
        <v>0</v>
      </c>
      <c r="K80" s="16">
        <f>IFERROR(VLOOKUP(VLOOKUP(A80,'Redoub FI (en entrée)'!B:N,7,0),Modificateurs!A$8:B$11,2,0),0)</f>
        <v>0</v>
      </c>
      <c r="L80" s="16">
        <f>IFERROR(VLOOKUP(M80,Modificateurs!D$1:E$94,2,0),0)</f>
        <v>-12</v>
      </c>
      <c r="M80" t="str">
        <f>VLOOKUP(A80,'Fichier FA (en entrée)'!B:AH,16,0)&amp;" "&amp;VLOOKUP(A80,'Fichier FA (en entrée)'!B:AH,20,0)&amp;" "&amp;VLOOKUP(A80,'Fichier FA (en entrée)'!B:AH,27,0)&amp;" "&amp;VLOOKUP(A80,'Fichier FA (en entrée)'!B:AH,29,0)</f>
        <v xml:space="preserve">STMG Ressources Humaines et Communication  </v>
      </c>
      <c r="N80" t="str">
        <f>VLOOKUP(A80,'Fichier FA (en entrée)'!B:AH,8,0)</f>
        <v>En Terminale</v>
      </c>
      <c r="O80" t="b">
        <f>AND(C80&gt;Synthèse!B$7,C80&lt;Synthèse!B$9)</f>
        <v>0</v>
      </c>
      <c r="Q80" s="60">
        <f>ROUNDUP(C80/(Synthèse!$B$2+Synthèse!$B$3)*8,0)</f>
        <v>12</v>
      </c>
      <c r="R80" s="60">
        <f>IFERROR(VLOOKUP(A80,'Evaluations (formulaire)'!A:P,6,0)+VLOOKUP(A80,'Evaluations (formulaire)'!A:P,7,0),0)</f>
        <v>0</v>
      </c>
      <c r="S80" s="60">
        <f>IFERROR(VLOOKUP(A80,'Evaluations (formulaire)'!A:P,8,0),0)</f>
        <v>0</v>
      </c>
      <c r="T80" s="64">
        <f>IF(AND(ISBLANK(P80),Q80&lt;=2),Synthèse!$B$42,IF(AND(ISBLANK(P80),Q80&gt;=7),Synthèse!$C$42,R80+S80))</f>
        <v>0</v>
      </c>
      <c r="U80" s="64">
        <f t="shared" si="12"/>
        <v>-100</v>
      </c>
      <c r="V80" s="59">
        <f t="shared" si="13"/>
        <v>765</v>
      </c>
      <c r="W80" s="26">
        <v>568</v>
      </c>
      <c r="X80" s="26" t="b">
        <f t="shared" si="14"/>
        <v>0</v>
      </c>
      <c r="Y80" s="26" t="e">
        <f>VLOOKUP(A80,#REF!,21,0)</f>
        <v>#REF!</v>
      </c>
      <c r="Z80" s="26" t="s">
        <v>2283</v>
      </c>
      <c r="AB80" s="22" t="s">
        <v>2290</v>
      </c>
      <c r="AC80" t="b">
        <f t="shared" si="15"/>
        <v>0</v>
      </c>
      <c r="AD80" t="e">
        <f>IFERROR(VLOOKUP(A80,#REF!,4,0),MAX(#REF!)+100)</f>
        <v>#REF!</v>
      </c>
    </row>
    <row r="81" spans="1:30">
      <c r="A81">
        <v>221619</v>
      </c>
      <c r="B81" s="5" t="str">
        <f ca="1">VLOOKUP(A81,'Fichier FA (en entrée)'!B:AH,3,0)</f>
        <v>YZZGIFUTFO</v>
      </c>
      <c r="C81">
        <f t="shared" si="8"/>
        <v>190</v>
      </c>
      <c r="D81">
        <f t="shared" si="9"/>
        <v>11.74</v>
      </c>
      <c r="E81" s="14" t="str">
        <f>VLOOKUP(A81,'Fichier FA (en entrée)'!B:AH,2,0)</f>
        <v>EV</v>
      </c>
      <c r="F81" s="14" t="b">
        <f t="shared" si="10"/>
        <v>1</v>
      </c>
      <c r="G81" s="14" t="b">
        <f>IFERROR(VLOOKUP(A81,'Calculs FI (auto)'!A:F,6,0),FALSE)</f>
        <v>1</v>
      </c>
      <c r="H81" s="14" t="b">
        <f t="shared" si="11"/>
        <v>1</v>
      </c>
      <c r="I81" s="16">
        <f>IFERROR(VLOOKUP(A81,'Moyennes FA (en entrée)'!B:N,7,0),"")</f>
        <v>8.74</v>
      </c>
      <c r="J81" s="16">
        <f>IFERROR(VLOOKUP(VLOOKUP(A81,'Fichier FA (en entrée)'!B:AH,33,0),Modificateurs!A$2:B$5,2,0),0)</f>
        <v>1</v>
      </c>
      <c r="K81" s="16">
        <f>IFERROR(VLOOKUP(VLOOKUP(A81,'Redoub FI (en entrée)'!B:N,7,0),Modificateurs!A$8:B$11,2,0),0)</f>
        <v>0</v>
      </c>
      <c r="L81" s="16">
        <f>IFERROR(VLOOKUP(M81,Modificateurs!D$1:E$94,2,0),0)</f>
        <v>2</v>
      </c>
      <c r="M81" t="str">
        <f>VLOOKUP(A81,'Fichier FA (en entrée)'!B:AH,16,0)&amp;" "&amp;VLOOKUP(A81,'Fichier FA (en entrée)'!B:AH,20,0)&amp;" "&amp;VLOOKUP(A81,'Fichier FA (en entrée)'!B:AH,27,0)&amp;" "&amp;VLOOKUP(A81,'Fichier FA (en entrée)'!B:AH,29,0)</f>
        <v xml:space="preserve">S Mathématiques  </v>
      </c>
      <c r="N81" t="str">
        <f>VLOOKUP(A81,'Fichier FA (en entrée)'!B:AH,8,0)</f>
        <v>En Terminale</v>
      </c>
      <c r="O81" t="b">
        <f>AND(C81&gt;Synthèse!B$7,C81&lt;Synthèse!B$9)</f>
        <v>1</v>
      </c>
      <c r="Q81" s="60">
        <f>ROUNDUP(C81/(Synthèse!$B$2+Synthèse!$B$3)*8,0)</f>
        <v>3</v>
      </c>
      <c r="R81" s="60">
        <f>IFERROR(VLOOKUP(A81,'Evaluations (formulaire)'!A:P,6,0)+VLOOKUP(A81,'Evaluations (formulaire)'!A:P,7,0),0)</f>
        <v>0</v>
      </c>
      <c r="S81" s="60">
        <f>IFERROR(VLOOKUP(A81,'Evaluations (formulaire)'!A:P,8,0),0)</f>
        <v>0</v>
      </c>
      <c r="T81" s="64">
        <f>IF(AND(ISBLANK(P81),Q81&lt;=2),Synthèse!$B$42,IF(AND(ISBLANK(P81),Q81&gt;=7),Synthèse!$C$42,R81+S81))</f>
        <v>0</v>
      </c>
      <c r="U81" s="64">
        <f t="shared" si="12"/>
        <v>11.74</v>
      </c>
      <c r="V81" s="59">
        <f t="shared" si="13"/>
        <v>190</v>
      </c>
      <c r="W81" s="26">
        <v>751</v>
      </c>
      <c r="X81" s="26" t="b">
        <f t="shared" si="14"/>
        <v>1</v>
      </c>
      <c r="Y81" s="26" t="e">
        <f>VLOOKUP(A81,#REF!,21,0)</f>
        <v>#REF!</v>
      </c>
      <c r="Z81" s="26" t="s">
        <v>2283</v>
      </c>
      <c r="AA81" s="22" t="s">
        <v>2290</v>
      </c>
      <c r="AB81" s="22" t="s">
        <v>2290</v>
      </c>
      <c r="AC81" t="b">
        <f t="shared" si="15"/>
        <v>0</v>
      </c>
      <c r="AD81" t="e">
        <f>IFERROR(VLOOKUP(A81,#REF!,4,0),MAX(#REF!)+100)</f>
        <v>#REF!</v>
      </c>
    </row>
    <row r="82" spans="1:30">
      <c r="A82">
        <v>222297</v>
      </c>
      <c r="B82" s="5" t="str">
        <f ca="1">VLOOKUP(A82,'Fichier FA (en entrée)'!B:AH,3,0)</f>
        <v>RMSTYXDSFC</v>
      </c>
      <c r="C82">
        <f t="shared" si="8"/>
        <v>520</v>
      </c>
      <c r="D82">
        <f t="shared" si="9"/>
        <v>-5.22</v>
      </c>
      <c r="E82" s="14" t="str">
        <f>VLOOKUP(A82,'Fichier FA (en entrée)'!B:AH,2,0)</f>
        <v>EV</v>
      </c>
      <c r="F82" s="14" t="b">
        <f t="shared" si="10"/>
        <v>1</v>
      </c>
      <c r="G82" s="14" t="b">
        <f>IFERROR(VLOOKUP(A82,'Calculs FI (auto)'!A:F,6,0),FALSE)</f>
        <v>1</v>
      </c>
      <c r="H82" s="14" t="b">
        <f t="shared" si="11"/>
        <v>1</v>
      </c>
      <c r="I82" s="16">
        <f>IFERROR(VLOOKUP(A82,'Moyennes FA (en entrée)'!B:N,7,0),"")</f>
        <v>6.78</v>
      </c>
      <c r="J82" s="16">
        <f>IFERROR(VLOOKUP(VLOOKUP(A82,'Fichier FA (en entrée)'!B:AH,33,0),Modificateurs!A$2:B$5,2,0),0)</f>
        <v>0</v>
      </c>
      <c r="K82" s="16">
        <f>IFERROR(VLOOKUP(VLOOKUP(A82,'Redoub FI (en entrée)'!B:N,7,0),Modificateurs!A$8:B$11,2,0),0)</f>
        <v>0</v>
      </c>
      <c r="L82" s="16">
        <f>IFERROR(VLOOKUP(M82,Modificateurs!D$1:E$94,2,0),0)</f>
        <v>-12</v>
      </c>
      <c r="M82" t="str">
        <f>VLOOKUP(A82,'Fichier FA (en entrée)'!B:AH,16,0)&amp;" "&amp;VLOOKUP(A82,'Fichier FA (en entrée)'!B:AH,20,0)&amp;" "&amp;VLOOKUP(A82,'Fichier FA (en entrée)'!B:AH,27,0)&amp;" "&amp;VLOOKUP(A82,'Fichier FA (en entrée)'!B:AH,29,0)</f>
        <v xml:space="preserve">STMG Ressources Humaines et Communication  </v>
      </c>
      <c r="N82" t="str">
        <f>VLOOKUP(A82,'Fichier FA (en entrée)'!B:AH,8,0)</f>
        <v>En Terminale</v>
      </c>
      <c r="O82" t="b">
        <f>AND(C82&gt;Synthèse!B$7,C82&lt;Synthèse!B$9)</f>
        <v>0</v>
      </c>
      <c r="Q82" s="60">
        <f>ROUNDUP(C82/(Synthèse!$B$2+Synthèse!$B$3)*8,0)</f>
        <v>8</v>
      </c>
      <c r="R82" s="60">
        <f>IFERROR(VLOOKUP(A82,'Evaluations (formulaire)'!A:P,6,0)+VLOOKUP(A82,'Evaluations (formulaire)'!A:P,7,0),0)</f>
        <v>0</v>
      </c>
      <c r="S82" s="60">
        <f>IFERROR(VLOOKUP(A82,'Evaluations (formulaire)'!A:P,8,0),0)</f>
        <v>0</v>
      </c>
      <c r="T82" s="64">
        <f>IF(AND(ISBLANK(P82),Q82&lt;=2),Synthèse!$B$42,IF(AND(ISBLANK(P82),Q82&gt;=7),Synthèse!$C$42,R82+S82))</f>
        <v>0</v>
      </c>
      <c r="U82" s="64">
        <f t="shared" si="12"/>
        <v>-5.22</v>
      </c>
      <c r="V82" s="59">
        <f t="shared" si="13"/>
        <v>520</v>
      </c>
      <c r="W82" s="26">
        <v>468</v>
      </c>
      <c r="X82" s="26" t="b">
        <f t="shared" si="14"/>
        <v>0</v>
      </c>
      <c r="Y82" s="26" t="e">
        <f>VLOOKUP(A82,#REF!,21,0)</f>
        <v>#REF!</v>
      </c>
      <c r="Z82" s="26" t="s">
        <v>2283</v>
      </c>
      <c r="AB82" s="22" t="s">
        <v>2290</v>
      </c>
      <c r="AC82" t="b">
        <f t="shared" si="15"/>
        <v>0</v>
      </c>
      <c r="AD82" t="e">
        <f>IFERROR(VLOOKUP(A82,#REF!,4,0),MAX(#REF!)+100)</f>
        <v>#REF!</v>
      </c>
    </row>
    <row r="83" spans="1:30">
      <c r="A83">
        <v>222991</v>
      </c>
      <c r="B83" s="5" t="str">
        <f ca="1">VLOOKUP(A83,'Fichier FA (en entrée)'!B:AH,3,0)</f>
        <v>GALRFHPZXP</v>
      </c>
      <c r="C83">
        <f t="shared" si="8"/>
        <v>765</v>
      </c>
      <c r="D83">
        <f t="shared" si="9"/>
        <v>-100</v>
      </c>
      <c r="E83" s="14" t="str">
        <f>VLOOKUP(A83,'Fichier FA (en entrée)'!B:AH,2,0)</f>
        <v>ENV</v>
      </c>
      <c r="F83" s="14" t="b">
        <f t="shared" si="10"/>
        <v>0</v>
      </c>
      <c r="G83" s="14" t="b">
        <f>IFERROR(VLOOKUP(A83,'Calculs FI (auto)'!A:F,6,0),FALSE)</f>
        <v>0</v>
      </c>
      <c r="H83" s="14" t="b">
        <f t="shared" si="11"/>
        <v>0</v>
      </c>
      <c r="I83" s="16" t="str">
        <f>IFERROR(VLOOKUP(A83,'Moyennes FA (en entrée)'!B:N,7,0),"")</f>
        <v/>
      </c>
      <c r="J83" s="16">
        <f>IFERROR(VLOOKUP(VLOOKUP(A83,'Fichier FA (en entrée)'!B:AH,33,0),Modificateurs!A$2:B$5,2,0),0)</f>
        <v>0</v>
      </c>
      <c r="K83" s="16">
        <f>IFERROR(VLOOKUP(VLOOKUP(A83,'Redoub FI (en entrée)'!B:N,7,0),Modificateurs!A$8:B$11,2,0),0)</f>
        <v>0</v>
      </c>
      <c r="L83" s="16">
        <f>IFERROR(VLOOKUP(M83,Modificateurs!D$1:E$94,2,0),0)</f>
        <v>-12</v>
      </c>
      <c r="M83" t="str">
        <f>VLOOKUP(A83,'Fichier FA (en entrée)'!B:AH,16,0)&amp;" "&amp;VLOOKUP(A83,'Fichier FA (en entrée)'!B:AH,20,0)&amp;" "&amp;VLOOKUP(A83,'Fichier FA (en entrée)'!B:AH,27,0)&amp;" "&amp;VLOOKUP(A83,'Fichier FA (en entrée)'!B:AH,29,0)</f>
        <v xml:space="preserve">P Technicien geomètre topographe  </v>
      </c>
      <c r="N83" t="str">
        <f>VLOOKUP(A83,'Fichier FA (en entrée)'!B:AH,8,0)</f>
        <v>En Terminale</v>
      </c>
      <c r="O83" t="b">
        <f>AND(C83&gt;Synthèse!B$7,C83&lt;Synthèse!B$9)</f>
        <v>0</v>
      </c>
      <c r="Q83" s="60">
        <f>ROUNDUP(C83/(Synthèse!$B$2+Synthèse!$B$3)*8,0)</f>
        <v>12</v>
      </c>
      <c r="R83" s="60">
        <f>IFERROR(VLOOKUP(A83,'Evaluations (formulaire)'!A:P,6,0)+VLOOKUP(A83,'Evaluations (formulaire)'!A:P,7,0),0)</f>
        <v>0</v>
      </c>
      <c r="S83" s="60">
        <f>IFERROR(VLOOKUP(A83,'Evaluations (formulaire)'!A:P,8,0),0)</f>
        <v>0</v>
      </c>
      <c r="T83" s="64">
        <f>IF(AND(ISBLANK(P83),Q83&lt;=2),Synthèse!$B$42,IF(AND(ISBLANK(P83),Q83&gt;=7),Synthèse!$C$42,R83+S83))</f>
        <v>0</v>
      </c>
      <c r="U83" s="64">
        <f t="shared" si="12"/>
        <v>-100</v>
      </c>
      <c r="V83" s="59">
        <f t="shared" si="13"/>
        <v>765</v>
      </c>
      <c r="W83" s="26">
        <v>74</v>
      </c>
      <c r="X83" s="26" t="b">
        <f t="shared" si="14"/>
        <v>0</v>
      </c>
      <c r="Y83" s="26" t="e">
        <f>VLOOKUP(A83,#REF!,21,0)</f>
        <v>#REF!</v>
      </c>
      <c r="Z83" s="26" t="s">
        <v>2283</v>
      </c>
      <c r="AA83" s="22" t="s">
        <v>2290</v>
      </c>
      <c r="AB83" s="22" t="s">
        <v>2290</v>
      </c>
      <c r="AC83" t="b">
        <f t="shared" si="15"/>
        <v>0</v>
      </c>
      <c r="AD83" t="e">
        <f>IFERROR(VLOOKUP(A83,#REF!,4,0),MAX(#REF!)+100)</f>
        <v>#REF!</v>
      </c>
    </row>
    <row r="84" spans="1:30">
      <c r="A84">
        <v>223109</v>
      </c>
      <c r="B84" s="5" t="str">
        <f ca="1">VLOOKUP(A84,'Fichier FA (en entrée)'!B:AH,3,0)</f>
        <v>XXKKANGXJH</v>
      </c>
      <c r="C84">
        <f t="shared" si="8"/>
        <v>160</v>
      </c>
      <c r="D84">
        <f t="shared" si="9"/>
        <v>12.23</v>
      </c>
      <c r="E84" s="14" t="str">
        <f>VLOOKUP(A84,'Fichier FA (en entrée)'!B:AH,2,0)</f>
        <v>EV</v>
      </c>
      <c r="F84" s="14" t="b">
        <f t="shared" si="10"/>
        <v>1</v>
      </c>
      <c r="G84" s="14" t="b">
        <f>IFERROR(VLOOKUP(A84,'Calculs FI (auto)'!A:F,6,0),FALSE)</f>
        <v>0</v>
      </c>
      <c r="H84" s="14" t="b">
        <f t="shared" si="11"/>
        <v>0</v>
      </c>
      <c r="I84" s="16">
        <f>IFERROR(VLOOKUP(A84,'Moyennes FA (en entrée)'!B:N,7,0),"")</f>
        <v>15.23</v>
      </c>
      <c r="J84" s="16">
        <f>IFERROR(VLOOKUP(VLOOKUP(A84,'Fichier FA (en entrée)'!B:AH,33,0),Modificateurs!A$2:B$5,2,0),0)</f>
        <v>3</v>
      </c>
      <c r="K84" s="16">
        <f>IFERROR(VLOOKUP(VLOOKUP(A84,'Redoub FI (en entrée)'!B:N,7,0),Modificateurs!A$8:B$11,2,0),0)</f>
        <v>0</v>
      </c>
      <c r="L84" s="16">
        <f>IFERROR(VLOOKUP(M84,Modificateurs!D$1:E$94,2,0),0)</f>
        <v>-6</v>
      </c>
      <c r="M84" t="str">
        <f>VLOOKUP(A84,'Fichier FA (en entrée)'!B:AH,16,0)&amp;" "&amp;VLOOKUP(A84,'Fichier FA (en entrée)'!B:AH,20,0)&amp;" "&amp;VLOOKUP(A84,'Fichier FA (en entrée)'!B:AH,27,0)&amp;" "&amp;VLOOKUP(A84,'Fichier FA (en entrée)'!B:AH,29,0)</f>
        <v xml:space="preserve">STI2D Architecture et construction  </v>
      </c>
      <c r="N84" t="str">
        <f>VLOOKUP(A84,'Fichier FA (en entrée)'!B:AH,8,0)</f>
        <v>En Terminale</v>
      </c>
      <c r="O84" t="b">
        <f>AND(C84&gt;Synthèse!B$7,C84&lt;Synthèse!B$9)</f>
        <v>1</v>
      </c>
      <c r="Q84" s="60">
        <f>ROUNDUP(C84/(Synthèse!$B$2+Synthèse!$B$3)*8,0)</f>
        <v>3</v>
      </c>
      <c r="R84" s="60">
        <f>IFERROR(VLOOKUP(A84,'Evaluations (formulaire)'!A:P,6,0)+VLOOKUP(A84,'Evaluations (formulaire)'!A:P,7,0),0)</f>
        <v>0</v>
      </c>
      <c r="S84" s="60">
        <f>IFERROR(VLOOKUP(A84,'Evaluations (formulaire)'!A:P,8,0),0)</f>
        <v>0</v>
      </c>
      <c r="T84" s="64">
        <f>IF(AND(ISBLANK(P84),Q84&lt;=2),Synthèse!$B$42,IF(AND(ISBLANK(P84),Q84&gt;=7),Synthèse!$C$42,R84+S84))</f>
        <v>0</v>
      </c>
      <c r="U84" s="64">
        <f t="shared" si="12"/>
        <v>12.23</v>
      </c>
      <c r="V84" s="59">
        <f t="shared" si="13"/>
        <v>160</v>
      </c>
      <c r="W84" s="26">
        <v>691</v>
      </c>
      <c r="X84" s="26" t="b">
        <f t="shared" si="14"/>
        <v>1</v>
      </c>
      <c r="Y84" s="26" t="e">
        <f>VLOOKUP(A84,#REF!,21,0)</f>
        <v>#REF!</v>
      </c>
      <c r="Z84" s="26" t="s">
        <v>2283</v>
      </c>
      <c r="AB84" s="22" t="s">
        <v>2290</v>
      </c>
      <c r="AC84" t="b">
        <f t="shared" si="15"/>
        <v>0</v>
      </c>
      <c r="AD84" t="e">
        <f>IFERROR(VLOOKUP(A84,#REF!,4,0),MAX(#REF!)+100)</f>
        <v>#REF!</v>
      </c>
    </row>
    <row r="85" spans="1:30">
      <c r="A85">
        <v>239273</v>
      </c>
      <c r="B85" s="5" t="str">
        <f ca="1">VLOOKUP(A85,'Fichier FA (en entrée)'!B:AH,3,0)</f>
        <v>UGFOWRWEVM</v>
      </c>
      <c r="C85">
        <f t="shared" si="8"/>
        <v>82</v>
      </c>
      <c r="D85">
        <f t="shared" si="9"/>
        <v>14.17</v>
      </c>
      <c r="E85" s="14" t="str">
        <f>VLOOKUP(A85,'Fichier FA (en entrée)'!B:AH,2,0)</f>
        <v>EV</v>
      </c>
      <c r="F85" s="14" t="b">
        <f t="shared" si="10"/>
        <v>1</v>
      </c>
      <c r="G85" s="14" t="b">
        <f>IFERROR(VLOOKUP(A85,'Calculs FI (auto)'!A:F,6,0),FALSE)</f>
        <v>0</v>
      </c>
      <c r="H85" s="14" t="b">
        <f t="shared" si="11"/>
        <v>0</v>
      </c>
      <c r="I85" s="16">
        <f>IFERROR(VLOOKUP(A85,'Moyennes FA (en entrée)'!B:N,7,0),"")</f>
        <v>10.17</v>
      </c>
      <c r="J85" s="16">
        <f>IFERROR(VLOOKUP(VLOOKUP(A85,'Fichier FA (en entrée)'!B:AH,33,0),Modificateurs!A$2:B$5,2,0),0)</f>
        <v>1</v>
      </c>
      <c r="K85" s="16">
        <f>IFERROR(VLOOKUP(VLOOKUP(A85,'Redoub FI (en entrée)'!B:N,7,0),Modificateurs!A$8:B$11,2,0),0)</f>
        <v>0</v>
      </c>
      <c r="L85" s="16">
        <f>IFERROR(VLOOKUP(M85,Modificateurs!D$1:E$94,2,0),0)</f>
        <v>3</v>
      </c>
      <c r="M85" t="str">
        <f>VLOOKUP(A85,'Fichier FA (en entrée)'!B:AH,16,0)&amp;" "&amp;VLOOKUP(A85,'Fichier FA (en entrée)'!B:AH,20,0)&amp;" "&amp;VLOOKUP(A85,'Fichier FA (en entrée)'!B:AH,27,0)&amp;" "&amp;VLOOKUP(A85,'Fichier FA (en entrée)'!B:AH,29,0)</f>
        <v xml:space="preserve">S Informatique et Sciences du numérique  </v>
      </c>
      <c r="N85" t="str">
        <f>VLOOKUP(A85,'Fichier FA (en entrée)'!B:AH,8,0)</f>
        <v>En Terminale</v>
      </c>
      <c r="O85" t="b">
        <f>AND(C85&gt;Synthèse!B$7,C85&lt;Synthèse!B$9)</f>
        <v>0</v>
      </c>
      <c r="Q85" s="60">
        <f>ROUNDUP(C85/(Synthèse!$B$2+Synthèse!$B$3)*8,0)</f>
        <v>2</v>
      </c>
      <c r="R85" s="60">
        <f>IFERROR(VLOOKUP(A85,'Evaluations (formulaire)'!A:P,6,0)+VLOOKUP(A85,'Evaluations (formulaire)'!A:P,7,0),0)</f>
        <v>0</v>
      </c>
      <c r="S85" s="60">
        <f>IFERROR(VLOOKUP(A85,'Evaluations (formulaire)'!A:P,8,0),0)</f>
        <v>0</v>
      </c>
      <c r="T85" s="64">
        <f>IF(AND(ISBLANK(P85),Q85&lt;=2),Synthèse!$B$42,IF(AND(ISBLANK(P85),Q85&gt;=7),Synthèse!$C$42,R85+S85))</f>
        <v>0</v>
      </c>
      <c r="U85" s="64">
        <f t="shared" si="12"/>
        <v>14.17</v>
      </c>
      <c r="V85" s="59">
        <f t="shared" si="13"/>
        <v>82</v>
      </c>
      <c r="W85" s="26">
        <v>534</v>
      </c>
      <c r="X85" s="26" t="b">
        <f t="shared" si="14"/>
        <v>1</v>
      </c>
      <c r="Y85" s="26" t="e">
        <f>VLOOKUP(A85,#REF!,21,0)</f>
        <v>#REF!</v>
      </c>
      <c r="Z85" s="26" t="s">
        <v>2283</v>
      </c>
      <c r="AB85" s="22" t="s">
        <v>2290</v>
      </c>
      <c r="AC85" t="b">
        <f t="shared" si="15"/>
        <v>0</v>
      </c>
      <c r="AD85" t="e">
        <f>IFERROR(VLOOKUP(A85,#REF!,4,0),MAX(#REF!)+100)</f>
        <v>#REF!</v>
      </c>
    </row>
    <row r="86" spans="1:30">
      <c r="A86">
        <v>241376</v>
      </c>
      <c r="B86" s="5" t="str">
        <f ca="1">VLOOKUP(A86,'Fichier FA (en entrée)'!B:AH,3,0)</f>
        <v>IVVBRDCTZK</v>
      </c>
      <c r="C86">
        <f t="shared" si="8"/>
        <v>484</v>
      </c>
      <c r="D86">
        <f t="shared" si="9"/>
        <v>-1.5300000000000002</v>
      </c>
      <c r="E86" s="14" t="str">
        <f>VLOOKUP(A86,'Fichier FA (en entrée)'!B:AH,2,0)</f>
        <v>EV</v>
      </c>
      <c r="F86" s="14" t="b">
        <f t="shared" si="10"/>
        <v>1</v>
      </c>
      <c r="G86" s="14" t="b">
        <f>IFERROR(VLOOKUP(A86,'Calculs FI (auto)'!A:F,6,0),FALSE)</f>
        <v>0</v>
      </c>
      <c r="H86" s="14" t="b">
        <f t="shared" si="11"/>
        <v>0</v>
      </c>
      <c r="I86" s="16">
        <f>IFERROR(VLOOKUP(A86,'Moyennes FA (en entrée)'!B:N,7,0),"")</f>
        <v>6.47</v>
      </c>
      <c r="J86" s="16">
        <f>IFERROR(VLOOKUP(VLOOKUP(A86,'Fichier FA (en entrée)'!B:AH,33,0),Modificateurs!A$2:B$5,2,0),0)</f>
        <v>0</v>
      </c>
      <c r="K86" s="16">
        <f>IFERROR(VLOOKUP(VLOOKUP(A86,'Redoub FI (en entrée)'!B:N,7,0),Modificateurs!A$8:B$11,2,0),0)</f>
        <v>0</v>
      </c>
      <c r="L86" s="16">
        <f>IFERROR(VLOOKUP(M86,Modificateurs!D$1:E$94,2,0),0)</f>
        <v>-8</v>
      </c>
      <c r="M86" t="str">
        <f>VLOOKUP(A86,'Fichier FA (en entrée)'!B:AH,16,0)&amp;" "&amp;VLOOKUP(A86,'Fichier FA (en entrée)'!B:AH,20,0)&amp;" "&amp;VLOOKUP(A86,'Fichier FA (en entrée)'!B:AH,27,0)&amp;" "&amp;VLOOKUP(A86,'Fichier FA (en entrée)'!B:AH,29,0)</f>
        <v xml:space="preserve">ES Sciences sociales et politiques  </v>
      </c>
      <c r="N86" t="str">
        <f>VLOOKUP(A86,'Fichier FA (en entrée)'!B:AH,8,0)</f>
        <v>En Terminale</v>
      </c>
      <c r="O86" t="b">
        <f>AND(C86&gt;Synthèse!B$7,C86&lt;Synthèse!B$9)</f>
        <v>0</v>
      </c>
      <c r="Q86" s="60">
        <f>ROUNDUP(C86/(Synthèse!$B$2+Synthèse!$B$3)*8,0)</f>
        <v>8</v>
      </c>
      <c r="R86" s="60">
        <f>IFERROR(VLOOKUP(A86,'Evaluations (formulaire)'!A:P,6,0)+VLOOKUP(A86,'Evaluations (formulaire)'!A:P,7,0),0)</f>
        <v>0</v>
      </c>
      <c r="S86" s="60">
        <f>IFERROR(VLOOKUP(A86,'Evaluations (formulaire)'!A:P,8,0),0)</f>
        <v>0</v>
      </c>
      <c r="T86" s="64">
        <f>IF(AND(ISBLANK(P86),Q86&lt;=2),Synthèse!$B$42,IF(AND(ISBLANK(P86),Q86&gt;=7),Synthèse!$C$42,R86+S86))</f>
        <v>0</v>
      </c>
      <c r="U86" s="64">
        <f t="shared" si="12"/>
        <v>-1.5300000000000002</v>
      </c>
      <c r="V86" s="59">
        <f t="shared" si="13"/>
        <v>484</v>
      </c>
      <c r="W86" s="26">
        <v>309</v>
      </c>
      <c r="X86" s="26" t="b">
        <f t="shared" si="14"/>
        <v>0</v>
      </c>
      <c r="Y86" s="26" t="e">
        <f>VLOOKUP(A86,#REF!,21,0)</f>
        <v>#REF!</v>
      </c>
      <c r="Z86" s="26" t="s">
        <v>2283</v>
      </c>
      <c r="AA86" s="22" t="s">
        <v>2290</v>
      </c>
      <c r="AB86" s="22" t="s">
        <v>2290</v>
      </c>
      <c r="AC86" t="b">
        <f t="shared" si="15"/>
        <v>0</v>
      </c>
      <c r="AD86" t="e">
        <f>IFERROR(VLOOKUP(A86,#REF!,4,0),MAX(#REF!)+100)</f>
        <v>#REF!</v>
      </c>
    </row>
    <row r="87" spans="1:30">
      <c r="A87">
        <v>241385</v>
      </c>
      <c r="B87" s="5" t="str">
        <f ca="1">VLOOKUP(A87,'Fichier FA (en entrée)'!B:AH,3,0)</f>
        <v>QURHVRSQJS</v>
      </c>
      <c r="C87">
        <f t="shared" si="8"/>
        <v>442</v>
      </c>
      <c r="D87">
        <f t="shared" si="9"/>
        <v>1.7799999999999994</v>
      </c>
      <c r="E87" s="14" t="str">
        <f>VLOOKUP(A87,'Fichier FA (en entrée)'!B:AH,2,0)</f>
        <v>EV</v>
      </c>
      <c r="F87" s="14" t="b">
        <f t="shared" si="10"/>
        <v>1</v>
      </c>
      <c r="G87" s="14" t="b">
        <f>IFERROR(VLOOKUP(A87,'Calculs FI (auto)'!A:F,6,0),FALSE)</f>
        <v>1</v>
      </c>
      <c r="H87" s="14" t="b">
        <f t="shared" si="11"/>
        <v>1</v>
      </c>
      <c r="I87" s="16">
        <f>IFERROR(VLOOKUP(A87,'Moyennes FA (en entrée)'!B:N,7,0),"")</f>
        <v>8.7799999999999994</v>
      </c>
      <c r="J87" s="16">
        <f>IFERROR(VLOOKUP(VLOOKUP(A87,'Fichier FA (en entrée)'!B:AH,33,0),Modificateurs!A$2:B$5,2,0),0)</f>
        <v>1</v>
      </c>
      <c r="K87" s="16">
        <f>IFERROR(VLOOKUP(VLOOKUP(A87,'Redoub FI (en entrée)'!B:N,7,0),Modificateurs!A$8:B$11,2,0),0)</f>
        <v>0</v>
      </c>
      <c r="L87" s="16">
        <f>IFERROR(VLOOKUP(M87,Modificateurs!D$1:E$94,2,0),0)</f>
        <v>-8</v>
      </c>
      <c r="M87" t="str">
        <f>VLOOKUP(A87,'Fichier FA (en entrée)'!B:AH,16,0)&amp;" "&amp;VLOOKUP(A87,'Fichier FA (en entrée)'!B:AH,20,0)&amp;" "&amp;VLOOKUP(A87,'Fichier FA (en entrée)'!B:AH,27,0)&amp;" "&amp;VLOOKUP(A87,'Fichier FA (en entrée)'!B:AH,29,0)</f>
        <v xml:space="preserve">STMG Systèmes d'information et de gestion  </v>
      </c>
      <c r="N87" t="str">
        <f>VLOOKUP(A87,'Fichier FA (en entrée)'!B:AH,8,0)</f>
        <v>En Terminale</v>
      </c>
      <c r="O87" t="b">
        <f>AND(C87&gt;Synthèse!B$7,C87&lt;Synthèse!B$9)</f>
        <v>0</v>
      </c>
      <c r="Q87" s="60">
        <f>ROUNDUP(C87/(Synthèse!$B$2+Synthèse!$B$3)*8,0)</f>
        <v>7</v>
      </c>
      <c r="R87" s="60">
        <f>IFERROR(VLOOKUP(A87,'Evaluations (formulaire)'!A:P,6,0)+VLOOKUP(A87,'Evaluations (formulaire)'!A:P,7,0),0)</f>
        <v>0</v>
      </c>
      <c r="S87" s="60">
        <f>IFERROR(VLOOKUP(A87,'Evaluations (formulaire)'!A:P,8,0),0)</f>
        <v>0</v>
      </c>
      <c r="T87" s="64">
        <f>IF(AND(ISBLANK(P87),Q87&lt;=2),Synthèse!$B$42,IF(AND(ISBLANK(P87),Q87&gt;=7),Synthèse!$C$42,R87+S87))</f>
        <v>0</v>
      </c>
      <c r="U87" s="64">
        <f t="shared" si="12"/>
        <v>1.7799999999999994</v>
      </c>
      <c r="V87" s="59">
        <f t="shared" si="13"/>
        <v>442</v>
      </c>
      <c r="W87" s="26">
        <v>240</v>
      </c>
      <c r="X87" s="26" t="b">
        <f t="shared" si="14"/>
        <v>0</v>
      </c>
      <c r="Y87" s="26" t="e">
        <f>VLOOKUP(A87,#REF!,21,0)</f>
        <v>#REF!</v>
      </c>
      <c r="Z87" s="26" t="s">
        <v>2283</v>
      </c>
      <c r="AB87" s="22" t="s">
        <v>2290</v>
      </c>
      <c r="AC87" t="b">
        <f t="shared" si="15"/>
        <v>0</v>
      </c>
      <c r="AD87" t="e">
        <f>IFERROR(VLOOKUP(A87,#REF!,4,0),MAX(#REF!)+100)</f>
        <v>#REF!</v>
      </c>
    </row>
    <row r="88" spans="1:30">
      <c r="A88">
        <v>241410</v>
      </c>
      <c r="B88" s="5" t="str">
        <f ca="1">VLOOKUP(A88,'Fichier FA (en entrée)'!B:AH,3,0)</f>
        <v>VYQGXLAAYK</v>
      </c>
      <c r="C88">
        <f t="shared" si="8"/>
        <v>240</v>
      </c>
      <c r="D88">
        <f t="shared" si="9"/>
        <v>10.74</v>
      </c>
      <c r="E88" s="14" t="str">
        <f>VLOOKUP(A88,'Fichier FA (en entrée)'!B:AH,2,0)</f>
        <v>EV</v>
      </c>
      <c r="F88" s="14" t="b">
        <f t="shared" si="10"/>
        <v>1</v>
      </c>
      <c r="G88" s="14" t="b">
        <f>IFERROR(VLOOKUP(A88,'Calculs FI (auto)'!A:F,6,0),FALSE)</f>
        <v>1</v>
      </c>
      <c r="H88" s="14" t="b">
        <f t="shared" si="11"/>
        <v>1</v>
      </c>
      <c r="I88" s="16">
        <f>IFERROR(VLOOKUP(A88,'Moyennes FA (en entrée)'!B:N,7,0),"")</f>
        <v>12.74</v>
      </c>
      <c r="J88" s="16">
        <f>IFERROR(VLOOKUP(VLOOKUP(A88,'Fichier FA (en entrée)'!B:AH,33,0),Modificateurs!A$2:B$5,2,0),0)</f>
        <v>1</v>
      </c>
      <c r="K88" s="16">
        <f>IFERROR(VLOOKUP(VLOOKUP(A88,'Redoub FI (en entrée)'!B:N,7,0),Modificateurs!A$8:B$11,2,0),0)</f>
        <v>0</v>
      </c>
      <c r="L88" s="16">
        <f>IFERROR(VLOOKUP(M88,Modificateurs!D$1:E$94,2,0),0)</f>
        <v>-3</v>
      </c>
      <c r="M88" t="str">
        <f>VLOOKUP(A88,'Fichier FA (en entrée)'!B:AH,16,0)&amp;" "&amp;VLOOKUP(A88,'Fichier FA (en entrée)'!B:AH,20,0)&amp;" "&amp;VLOOKUP(A88,'Fichier FA (en entrée)'!B:AH,27,0)&amp;" "&amp;VLOOKUP(A88,'Fichier FA (en entrée)'!B:AH,29,0)</f>
        <v xml:space="preserve">ES Mathématiques  </v>
      </c>
      <c r="N88" t="str">
        <f>VLOOKUP(A88,'Fichier FA (en entrée)'!B:AH,8,0)</f>
        <v>En Terminale</v>
      </c>
      <c r="O88" t="b">
        <f>AND(C88&gt;Synthèse!B$7,C88&lt;Synthèse!B$9)</f>
        <v>1</v>
      </c>
      <c r="Q88" s="60">
        <f>ROUNDUP(C88/(Synthèse!$B$2+Synthèse!$B$3)*8,0)</f>
        <v>4</v>
      </c>
      <c r="R88" s="60">
        <f>IFERROR(VLOOKUP(A88,'Evaluations (formulaire)'!A:P,6,0)+VLOOKUP(A88,'Evaluations (formulaire)'!A:P,7,0),0)</f>
        <v>0</v>
      </c>
      <c r="S88" s="60">
        <f>IFERROR(VLOOKUP(A88,'Evaluations (formulaire)'!A:P,8,0),0)</f>
        <v>0</v>
      </c>
      <c r="T88" s="64">
        <f>IF(AND(ISBLANK(P88),Q88&lt;=2),Synthèse!$B$42,IF(AND(ISBLANK(P88),Q88&gt;=7),Synthèse!$C$42,R88+S88))</f>
        <v>0</v>
      </c>
      <c r="U88" s="64">
        <f t="shared" si="12"/>
        <v>10.74</v>
      </c>
      <c r="V88" s="59">
        <f t="shared" si="13"/>
        <v>240</v>
      </c>
      <c r="W88" s="26">
        <v>159</v>
      </c>
      <c r="X88" s="26" t="b">
        <f t="shared" si="14"/>
        <v>1</v>
      </c>
      <c r="Y88" s="26" t="e">
        <f>VLOOKUP(A88,#REF!,21,0)</f>
        <v>#REF!</v>
      </c>
      <c r="Z88" s="26" t="s">
        <v>2283</v>
      </c>
      <c r="AB88" s="22" t="s">
        <v>2290</v>
      </c>
      <c r="AC88" t="b">
        <f t="shared" si="15"/>
        <v>0</v>
      </c>
      <c r="AD88" t="e">
        <f>IFERROR(VLOOKUP(A88,#REF!,4,0),MAX(#REF!)+100)</f>
        <v>#REF!</v>
      </c>
    </row>
    <row r="89" spans="1:30">
      <c r="A89">
        <v>244744</v>
      </c>
      <c r="B89" s="5" t="str">
        <f ca="1">VLOOKUP(A89,'Fichier FA (en entrée)'!B:AH,3,0)</f>
        <v>BQYQYGAKFK</v>
      </c>
      <c r="C89">
        <f t="shared" si="8"/>
        <v>66</v>
      </c>
      <c r="D89">
        <f t="shared" si="9"/>
        <v>14.68</v>
      </c>
      <c r="E89" s="14" t="str">
        <f>VLOOKUP(A89,'Fichier FA (en entrée)'!B:AH,2,0)</f>
        <v>EV</v>
      </c>
      <c r="F89" s="14" t="b">
        <f t="shared" si="10"/>
        <v>1</v>
      </c>
      <c r="G89" s="14" t="b">
        <f>IFERROR(VLOOKUP(A89,'Calculs FI (auto)'!A:F,6,0),FALSE)</f>
        <v>1</v>
      </c>
      <c r="H89" s="14" t="b">
        <f t="shared" si="11"/>
        <v>1</v>
      </c>
      <c r="I89" s="16">
        <f>IFERROR(VLOOKUP(A89,'Moyennes FA (en entrée)'!B:N,7,0),"")</f>
        <v>10.68</v>
      </c>
      <c r="J89" s="16">
        <f>IFERROR(VLOOKUP(VLOOKUP(A89,'Fichier FA (en entrée)'!B:AH,33,0),Modificateurs!A$2:B$5,2,0),0)</f>
        <v>1</v>
      </c>
      <c r="K89" s="16">
        <f>IFERROR(VLOOKUP(VLOOKUP(A89,'Redoub FI (en entrée)'!B:N,7,0),Modificateurs!A$8:B$11,2,0),0)</f>
        <v>0</v>
      </c>
      <c r="L89" s="16">
        <f>IFERROR(VLOOKUP(M89,Modificateurs!D$1:E$94,2,0),0)</f>
        <v>3</v>
      </c>
      <c r="M89" t="str">
        <f>VLOOKUP(A89,'Fichier FA (en entrée)'!B:AH,16,0)&amp;" "&amp;VLOOKUP(A89,'Fichier FA (en entrée)'!B:AH,20,0)&amp;" "&amp;VLOOKUP(A89,'Fichier FA (en entrée)'!B:AH,27,0)&amp;" "&amp;VLOOKUP(A89,'Fichier FA (en entrée)'!B:AH,29,0)</f>
        <v xml:space="preserve">S Informatique et Sciences du numérique  </v>
      </c>
      <c r="N89" t="str">
        <f>VLOOKUP(A89,'Fichier FA (en entrée)'!B:AH,8,0)</f>
        <v>En Terminale</v>
      </c>
      <c r="O89" t="b">
        <f>AND(C89&gt;Synthèse!B$7,C89&lt;Synthèse!B$9)</f>
        <v>0</v>
      </c>
      <c r="Q89" s="60">
        <f>ROUNDUP(C89/(Synthèse!$B$2+Synthèse!$B$3)*8,0)</f>
        <v>1</v>
      </c>
      <c r="R89" s="60">
        <f>IFERROR(VLOOKUP(A89,'Evaluations (formulaire)'!A:P,6,0)+VLOOKUP(A89,'Evaluations (formulaire)'!A:P,7,0),0)</f>
        <v>0</v>
      </c>
      <c r="S89" s="60">
        <f>IFERROR(VLOOKUP(A89,'Evaluations (formulaire)'!A:P,8,0),0)</f>
        <v>0</v>
      </c>
      <c r="T89" s="64">
        <f>IF(AND(ISBLANK(P89),Q89&lt;=2),Synthèse!$B$42,IF(AND(ISBLANK(P89),Q89&gt;=7),Synthèse!$C$42,R89+S89))</f>
        <v>0</v>
      </c>
      <c r="U89" s="64">
        <f t="shared" si="12"/>
        <v>14.68</v>
      </c>
      <c r="V89" s="59">
        <f t="shared" si="13"/>
        <v>66</v>
      </c>
      <c r="W89" s="26">
        <v>428</v>
      </c>
      <c r="X89" s="26" t="b">
        <f t="shared" si="14"/>
        <v>1</v>
      </c>
      <c r="Y89" s="26" t="e">
        <f>VLOOKUP(A89,#REF!,21,0)</f>
        <v>#REF!</v>
      </c>
      <c r="Z89" s="26" t="s">
        <v>2283</v>
      </c>
      <c r="AB89" s="22" t="s">
        <v>2290</v>
      </c>
      <c r="AC89" t="b">
        <f t="shared" si="15"/>
        <v>0</v>
      </c>
      <c r="AD89" t="e">
        <f>IFERROR(VLOOKUP(A89,#REF!,4,0),MAX(#REF!)+100)</f>
        <v>#REF!</v>
      </c>
    </row>
    <row r="90" spans="1:30">
      <c r="A90">
        <v>247652</v>
      </c>
      <c r="B90" s="5" t="str">
        <f ca="1">VLOOKUP(A90,'Fichier FA (en entrée)'!B:AH,3,0)</f>
        <v>SCGHNJHSNP</v>
      </c>
      <c r="C90">
        <f t="shared" si="8"/>
        <v>45</v>
      </c>
      <c r="D90">
        <f t="shared" si="9"/>
        <v>15.76</v>
      </c>
      <c r="E90" s="14" t="str">
        <f>VLOOKUP(A90,'Fichier FA (en entrée)'!B:AH,2,0)</f>
        <v>EV</v>
      </c>
      <c r="F90" s="14" t="b">
        <f t="shared" si="10"/>
        <v>1</v>
      </c>
      <c r="G90" s="14" t="b">
        <f>IFERROR(VLOOKUP(A90,'Calculs FI (auto)'!A:F,6,0),FALSE)</f>
        <v>1</v>
      </c>
      <c r="H90" s="14" t="b">
        <f t="shared" si="11"/>
        <v>1</v>
      </c>
      <c r="I90" s="16">
        <f>IFERROR(VLOOKUP(A90,'Moyennes FA (en entrée)'!B:N,7,0),"")</f>
        <v>12.76</v>
      </c>
      <c r="J90" s="16">
        <f>IFERROR(VLOOKUP(VLOOKUP(A90,'Fichier FA (en entrée)'!B:AH,33,0),Modificateurs!A$2:B$5,2,0),0)</f>
        <v>1</v>
      </c>
      <c r="K90" s="16">
        <f>IFERROR(VLOOKUP(VLOOKUP(A90,'Redoub FI (en entrée)'!B:N,7,0),Modificateurs!A$8:B$11,2,0),0)</f>
        <v>0</v>
      </c>
      <c r="L90" s="16">
        <f>IFERROR(VLOOKUP(M90,Modificateurs!D$1:E$94,2,0),0)</f>
        <v>2</v>
      </c>
      <c r="M90" t="str">
        <f>VLOOKUP(A90,'Fichier FA (en entrée)'!B:AH,16,0)&amp;" "&amp;VLOOKUP(A90,'Fichier FA (en entrée)'!B:AH,20,0)&amp;" "&amp;VLOOKUP(A90,'Fichier FA (en entrée)'!B:AH,27,0)&amp;" "&amp;VLOOKUP(A90,'Fichier FA (en entrée)'!B:AH,29,0)</f>
        <v xml:space="preserve">S Mathématiques  </v>
      </c>
      <c r="N90" t="str">
        <f>VLOOKUP(A90,'Fichier FA (en entrée)'!B:AH,8,0)</f>
        <v>En Terminale</v>
      </c>
      <c r="O90" t="b">
        <f>AND(C90&gt;Synthèse!B$7,C90&lt;Synthèse!B$9)</f>
        <v>0</v>
      </c>
      <c r="Q90" s="60">
        <f>ROUNDUP(C90/(Synthèse!$B$2+Synthèse!$B$3)*8,0)</f>
        <v>1</v>
      </c>
      <c r="R90" s="60">
        <f>IFERROR(VLOOKUP(A90,'Evaluations (formulaire)'!A:P,6,0)+VLOOKUP(A90,'Evaluations (formulaire)'!A:P,7,0),0)</f>
        <v>0</v>
      </c>
      <c r="S90" s="60">
        <f>IFERROR(VLOOKUP(A90,'Evaluations (formulaire)'!A:P,8,0),0)</f>
        <v>0</v>
      </c>
      <c r="T90" s="64">
        <f>IF(AND(ISBLANK(P90),Q90&lt;=2),Synthèse!$B$42,IF(AND(ISBLANK(P90),Q90&gt;=7),Synthèse!$C$42,R90+S90))</f>
        <v>0</v>
      </c>
      <c r="U90" s="64">
        <f t="shared" si="12"/>
        <v>15.76</v>
      </c>
      <c r="V90" s="59">
        <f t="shared" si="13"/>
        <v>45</v>
      </c>
      <c r="W90" s="26">
        <v>8</v>
      </c>
      <c r="X90" s="26" t="b">
        <f t="shared" si="14"/>
        <v>1</v>
      </c>
      <c r="Y90" s="26" t="e">
        <f>VLOOKUP(A90,#REF!,21,0)</f>
        <v>#REF!</v>
      </c>
      <c r="Z90" s="26" t="s">
        <v>2283</v>
      </c>
      <c r="AB90" s="22" t="s">
        <v>2290</v>
      </c>
      <c r="AC90" t="b">
        <f t="shared" si="15"/>
        <v>0</v>
      </c>
      <c r="AD90" t="e">
        <f>IFERROR(VLOOKUP(A90,#REF!,4,0),MAX(#REF!)+100)</f>
        <v>#REF!</v>
      </c>
    </row>
    <row r="91" spans="1:30">
      <c r="A91">
        <v>247654</v>
      </c>
      <c r="B91" s="5" t="str">
        <f ca="1">VLOOKUP(A91,'Fichier FA (en entrée)'!B:AH,3,0)</f>
        <v>GNMWEYGFKM</v>
      </c>
      <c r="C91">
        <f t="shared" si="8"/>
        <v>123</v>
      </c>
      <c r="D91">
        <f t="shared" si="9"/>
        <v>13.08</v>
      </c>
      <c r="E91" s="14" t="str">
        <f>VLOOKUP(A91,'Fichier FA (en entrée)'!B:AH,2,0)</f>
        <v>EV</v>
      </c>
      <c r="F91" s="14" t="b">
        <f t="shared" si="10"/>
        <v>1</v>
      </c>
      <c r="G91" s="14" t="b">
        <f>IFERROR(VLOOKUP(A91,'Calculs FI (auto)'!A:F,6,0),FALSE)</f>
        <v>1</v>
      </c>
      <c r="H91" s="14" t="b">
        <f t="shared" si="11"/>
        <v>1</v>
      </c>
      <c r="I91" s="16">
        <f>IFERROR(VLOOKUP(A91,'Moyennes FA (en entrée)'!B:N,7,0),"")</f>
        <v>9.08</v>
      </c>
      <c r="J91" s="16">
        <f>IFERROR(VLOOKUP(VLOOKUP(A91,'Fichier FA (en entrée)'!B:AH,33,0),Modificateurs!A$2:B$5,2,0),0)</f>
        <v>3</v>
      </c>
      <c r="K91" s="16">
        <f>IFERROR(VLOOKUP(VLOOKUP(A91,'Redoub FI (en entrée)'!B:N,7,0),Modificateurs!A$8:B$11,2,0),0)</f>
        <v>0</v>
      </c>
      <c r="L91" s="16">
        <f>IFERROR(VLOOKUP(M91,Modificateurs!D$1:E$94,2,0),0)</f>
        <v>1</v>
      </c>
      <c r="M91" t="str">
        <f>VLOOKUP(A91,'Fichier FA (en entrée)'!B:AH,16,0)&amp;" "&amp;VLOOKUP(A91,'Fichier FA (en entrée)'!B:AH,20,0)&amp;" "&amp;VLOOKUP(A91,'Fichier FA (en entrée)'!B:AH,27,0)&amp;" "&amp;VLOOKUP(A91,'Fichier FA (en entrée)'!B:AH,29,0)</f>
        <v xml:space="preserve">S Sciences de la vie et de la terre  </v>
      </c>
      <c r="N91" t="str">
        <f>VLOOKUP(A91,'Fichier FA (en entrée)'!B:AH,8,0)</f>
        <v>En Terminale</v>
      </c>
      <c r="O91" t="b">
        <f>AND(C91&gt;Synthèse!B$7,C91&lt;Synthèse!B$9)</f>
        <v>0</v>
      </c>
      <c r="Q91" s="60">
        <f>ROUNDUP(C91/(Synthèse!$B$2+Synthèse!$B$3)*8,0)</f>
        <v>2</v>
      </c>
      <c r="R91" s="60">
        <f>IFERROR(VLOOKUP(A91,'Evaluations (formulaire)'!A:P,6,0)+VLOOKUP(A91,'Evaluations (formulaire)'!A:P,7,0),0)</f>
        <v>0</v>
      </c>
      <c r="S91" s="60">
        <f>IFERROR(VLOOKUP(A91,'Evaluations (formulaire)'!A:P,8,0),0)</f>
        <v>0</v>
      </c>
      <c r="T91" s="64">
        <f>IF(AND(ISBLANK(P91),Q91&lt;=2),Synthèse!$B$42,IF(AND(ISBLANK(P91),Q91&gt;=7),Synthèse!$C$42,R91+S91))</f>
        <v>0</v>
      </c>
      <c r="U91" s="64">
        <f t="shared" si="12"/>
        <v>13.08</v>
      </c>
      <c r="V91" s="59">
        <f t="shared" si="13"/>
        <v>123</v>
      </c>
      <c r="W91" s="26">
        <v>206</v>
      </c>
      <c r="X91" s="26" t="b">
        <f t="shared" si="14"/>
        <v>1</v>
      </c>
      <c r="Y91" s="26" t="e">
        <f>VLOOKUP(A91,#REF!,21,0)</f>
        <v>#REF!</v>
      </c>
      <c r="Z91" s="26" t="s">
        <v>2283</v>
      </c>
      <c r="AB91" s="22" t="s">
        <v>2290</v>
      </c>
      <c r="AC91" t="b">
        <f t="shared" si="15"/>
        <v>0</v>
      </c>
      <c r="AD91" t="e">
        <f>IFERROR(VLOOKUP(A91,#REF!,4,0),MAX(#REF!)+100)</f>
        <v>#REF!</v>
      </c>
    </row>
    <row r="92" spans="1:30">
      <c r="A92">
        <v>247676</v>
      </c>
      <c r="B92" s="5" t="str">
        <f ca="1">VLOOKUP(A92,'Fichier FA (en entrée)'!B:AH,3,0)</f>
        <v>XGVNNNRZSF</v>
      </c>
      <c r="C92">
        <f t="shared" si="8"/>
        <v>765</v>
      </c>
      <c r="D92">
        <f t="shared" si="9"/>
        <v>-100</v>
      </c>
      <c r="E92" s="14" t="str">
        <f>VLOOKUP(A92,'Fichier FA (en entrée)'!B:AH,2,0)</f>
        <v>ENV</v>
      </c>
      <c r="F92" s="14" t="b">
        <f t="shared" si="10"/>
        <v>0</v>
      </c>
      <c r="G92" s="14" t="b">
        <f>IFERROR(VLOOKUP(A92,'Calculs FI (auto)'!A:F,6,0),FALSE)</f>
        <v>0</v>
      </c>
      <c r="H92" s="14" t="b">
        <f t="shared" si="11"/>
        <v>0</v>
      </c>
      <c r="I92" s="16" t="str">
        <f>IFERROR(VLOOKUP(A92,'Moyennes FA (en entrée)'!B:N,7,0),"")</f>
        <v/>
      </c>
      <c r="J92" s="16">
        <f>IFERROR(VLOOKUP(VLOOKUP(A92,'Fichier FA (en entrée)'!B:AH,33,0),Modificateurs!A$2:B$5,2,0),0)</f>
        <v>1</v>
      </c>
      <c r="K92" s="16">
        <f>IFERROR(VLOOKUP(VLOOKUP(A92,'Redoub FI (en entrée)'!B:N,7,0),Modificateurs!A$8:B$11,2,0),0)</f>
        <v>0</v>
      </c>
      <c r="L92" s="16">
        <f>IFERROR(VLOOKUP(M92,Modificateurs!D$1:E$94,2,0),0)</f>
        <v>-3</v>
      </c>
      <c r="M92" t="str">
        <f>VLOOKUP(A92,'Fichier FA (en entrée)'!B:AH,16,0)&amp;" "&amp;VLOOKUP(A92,'Fichier FA (en entrée)'!B:AH,20,0)&amp;" "&amp;VLOOKUP(A92,'Fichier FA (en entrée)'!B:AH,27,0)&amp;" "&amp;VLOOKUP(A92,'Fichier FA (en entrée)'!B:AH,29,0)</f>
        <v xml:space="preserve">ES Mathématiques  </v>
      </c>
      <c r="N92" t="str">
        <f>VLOOKUP(A92,'Fichier FA (en entrée)'!B:AH,8,0)</f>
        <v>En Terminale</v>
      </c>
      <c r="O92" t="b">
        <f>AND(C92&gt;Synthèse!B$7,C92&lt;Synthèse!B$9)</f>
        <v>0</v>
      </c>
      <c r="Q92" s="60">
        <f>ROUNDUP(C92/(Synthèse!$B$2+Synthèse!$B$3)*8,0)</f>
        <v>12</v>
      </c>
      <c r="R92" s="60">
        <f>IFERROR(VLOOKUP(A92,'Evaluations (formulaire)'!A:P,6,0)+VLOOKUP(A92,'Evaluations (formulaire)'!A:P,7,0),0)</f>
        <v>0</v>
      </c>
      <c r="S92" s="60">
        <f>IFERROR(VLOOKUP(A92,'Evaluations (formulaire)'!A:P,8,0),0)</f>
        <v>0</v>
      </c>
      <c r="T92" s="64">
        <f>IF(AND(ISBLANK(P92),Q92&lt;=2),Synthèse!$B$42,IF(AND(ISBLANK(P92),Q92&gt;=7),Synthèse!$C$42,R92+S92))</f>
        <v>0</v>
      </c>
      <c r="U92" s="64">
        <f t="shared" si="12"/>
        <v>-100</v>
      </c>
      <c r="V92" s="59">
        <f t="shared" si="13"/>
        <v>765</v>
      </c>
      <c r="W92" s="26">
        <v>593</v>
      </c>
      <c r="X92" s="26" t="b">
        <f t="shared" si="14"/>
        <v>0</v>
      </c>
      <c r="Y92" s="26" t="e">
        <f>VLOOKUP(A92,#REF!,21,0)</f>
        <v>#REF!</v>
      </c>
      <c r="Z92" s="26" t="s">
        <v>2283</v>
      </c>
      <c r="AB92" s="22" t="s">
        <v>2290</v>
      </c>
      <c r="AC92" t="b">
        <f t="shared" si="15"/>
        <v>0</v>
      </c>
      <c r="AD92" t="e">
        <f>IFERROR(VLOOKUP(A92,#REF!,4,0),MAX(#REF!)+100)</f>
        <v>#REF!</v>
      </c>
    </row>
    <row r="93" spans="1:30">
      <c r="A93">
        <v>247677</v>
      </c>
      <c r="B93" s="5" t="str">
        <f ca="1">VLOOKUP(A93,'Fichier FA (en entrée)'!B:AH,3,0)</f>
        <v>XSAGJCQQLZ</v>
      </c>
      <c r="C93">
        <f t="shared" si="8"/>
        <v>4</v>
      </c>
      <c r="D93">
        <f t="shared" si="9"/>
        <v>18.689999999999998</v>
      </c>
      <c r="E93" s="14" t="str">
        <f>VLOOKUP(A93,'Fichier FA (en entrée)'!B:AH,2,0)</f>
        <v>EV</v>
      </c>
      <c r="F93" s="14" t="b">
        <f t="shared" si="10"/>
        <v>1</v>
      </c>
      <c r="G93" s="14" t="b">
        <f>IFERROR(VLOOKUP(A93,'Calculs FI (auto)'!A:F,6,0),FALSE)</f>
        <v>0</v>
      </c>
      <c r="H93" s="14" t="b">
        <f t="shared" si="11"/>
        <v>0</v>
      </c>
      <c r="I93" s="16">
        <f>IFERROR(VLOOKUP(A93,'Moyennes FA (en entrée)'!B:N,7,0),"")</f>
        <v>13.69</v>
      </c>
      <c r="J93" s="16">
        <f>IFERROR(VLOOKUP(VLOOKUP(A93,'Fichier FA (en entrée)'!B:AH,33,0),Modificateurs!A$2:B$5,2,0),0)</f>
        <v>3</v>
      </c>
      <c r="K93" s="16">
        <f>IFERROR(VLOOKUP(VLOOKUP(A93,'Redoub FI (en entrée)'!B:N,7,0),Modificateurs!A$8:B$11,2,0),0)</f>
        <v>0</v>
      </c>
      <c r="L93" s="16">
        <f>IFERROR(VLOOKUP(M93,Modificateurs!D$1:E$94,2,0),0)</f>
        <v>2</v>
      </c>
      <c r="M93" t="str">
        <f>VLOOKUP(A93,'Fichier FA (en entrée)'!B:AH,16,0)&amp;" "&amp;VLOOKUP(A93,'Fichier FA (en entrée)'!B:AH,20,0)&amp;" "&amp;VLOOKUP(A93,'Fichier FA (en entrée)'!B:AH,27,0)&amp;" "&amp;VLOOKUP(A93,'Fichier FA (en entrée)'!B:AH,29,0)</f>
        <v xml:space="preserve">S Physique-chimie  </v>
      </c>
      <c r="N93" t="str">
        <f>VLOOKUP(A93,'Fichier FA (en entrée)'!B:AH,8,0)</f>
        <v>En Terminale</v>
      </c>
      <c r="O93" t="b">
        <f>AND(C93&gt;Synthèse!B$7,C93&lt;Synthèse!B$9)</f>
        <v>0</v>
      </c>
      <c r="P93" s="62" t="s">
        <v>2261</v>
      </c>
      <c r="Q93" s="60">
        <f>ROUNDUP(C93/(Synthèse!$B$2+Synthèse!$B$3)*8,0)</f>
        <v>1</v>
      </c>
      <c r="R93" s="60">
        <f>IFERROR(VLOOKUP(A93,'Evaluations (formulaire)'!A:P,6,0)+VLOOKUP(A93,'Evaluations (formulaire)'!A:P,7,0),0)</f>
        <v>0</v>
      </c>
      <c r="S93" s="60">
        <f>IFERROR(VLOOKUP(A93,'Evaluations (formulaire)'!A:P,8,0),0)</f>
        <v>0</v>
      </c>
      <c r="T93" s="64">
        <f>IF(AND(ISBLANK(P93),Q93&lt;=2),Synthèse!$B$42,IF(AND(ISBLANK(P93),Q93&gt;=7),Synthèse!$C$42,R93+S93))</f>
        <v>0</v>
      </c>
      <c r="U93" s="64">
        <f t="shared" si="12"/>
        <v>18.689999999999998</v>
      </c>
      <c r="V93" s="59">
        <f t="shared" si="13"/>
        <v>4</v>
      </c>
      <c r="W93" s="26">
        <v>227</v>
      </c>
      <c r="X93" s="26" t="b">
        <f t="shared" si="14"/>
        <v>1</v>
      </c>
      <c r="Y93" s="26" t="e">
        <f>VLOOKUP(A93,#REF!,21,0)</f>
        <v>#REF!</v>
      </c>
      <c r="Z93" s="26" t="s">
        <v>2283</v>
      </c>
      <c r="AB93" s="22" t="s">
        <v>2290</v>
      </c>
      <c r="AC93" t="b">
        <f t="shared" si="15"/>
        <v>0</v>
      </c>
      <c r="AD93" t="e">
        <f>IFERROR(VLOOKUP(A93,#REF!,4,0),MAX(#REF!)+100)</f>
        <v>#REF!</v>
      </c>
    </row>
    <row r="94" spans="1:30">
      <c r="A94">
        <v>251790</v>
      </c>
      <c r="B94" s="5" t="str">
        <f ca="1">VLOOKUP(A94,'Fichier FA (en entrée)'!B:AH,3,0)</f>
        <v>DLYNONMHML</v>
      </c>
      <c r="C94">
        <f t="shared" si="8"/>
        <v>67</v>
      </c>
      <c r="D94">
        <f t="shared" si="9"/>
        <v>14.58</v>
      </c>
      <c r="E94" s="14" t="str">
        <f>VLOOKUP(A94,'Fichier FA (en entrée)'!B:AH,2,0)</f>
        <v>EV</v>
      </c>
      <c r="F94" s="14" t="b">
        <f t="shared" si="10"/>
        <v>1</v>
      </c>
      <c r="G94" s="14" t="b">
        <f>IFERROR(VLOOKUP(A94,'Calculs FI (auto)'!A:F,6,0),FALSE)</f>
        <v>0</v>
      </c>
      <c r="H94" s="14" t="b">
        <f t="shared" si="11"/>
        <v>0</v>
      </c>
      <c r="I94" s="16">
        <f>IFERROR(VLOOKUP(A94,'Moyennes FA (en entrée)'!B:N,7,0),"")</f>
        <v>11.58</v>
      </c>
      <c r="J94" s="16">
        <f>IFERROR(VLOOKUP(VLOOKUP(A94,'Fichier FA (en entrée)'!B:AH,33,0),Modificateurs!A$2:B$5,2,0),0)</f>
        <v>1</v>
      </c>
      <c r="K94" s="16">
        <f>IFERROR(VLOOKUP(VLOOKUP(A94,'Redoub FI (en entrée)'!B:N,7,0),Modificateurs!A$8:B$11,2,0),0)</f>
        <v>0</v>
      </c>
      <c r="L94" s="16">
        <f>IFERROR(VLOOKUP(M94,Modificateurs!D$1:E$94,2,0),0)</f>
        <v>2</v>
      </c>
      <c r="M94" t="str">
        <f>VLOOKUP(A94,'Fichier FA (en entrée)'!B:AH,16,0)&amp;" "&amp;VLOOKUP(A94,'Fichier FA (en entrée)'!B:AH,20,0)&amp;" "&amp;VLOOKUP(A94,'Fichier FA (en entrée)'!B:AH,27,0)&amp;" "&amp;VLOOKUP(A94,'Fichier FA (en entrée)'!B:AH,29,0)</f>
        <v xml:space="preserve">S Mathématiques  </v>
      </c>
      <c r="N94" t="str">
        <f>VLOOKUP(A94,'Fichier FA (en entrée)'!B:AH,8,0)</f>
        <v>En Terminale</v>
      </c>
      <c r="O94" t="b">
        <f>AND(C94&gt;Synthèse!B$7,C94&lt;Synthèse!B$9)</f>
        <v>0</v>
      </c>
      <c r="Q94" s="60">
        <f>ROUNDUP(C94/(Synthèse!$B$2+Synthèse!$B$3)*8,0)</f>
        <v>1</v>
      </c>
      <c r="R94" s="60">
        <f>IFERROR(VLOOKUP(A94,'Evaluations (formulaire)'!A:P,6,0)+VLOOKUP(A94,'Evaluations (formulaire)'!A:P,7,0),0)</f>
        <v>0</v>
      </c>
      <c r="S94" s="60">
        <f>IFERROR(VLOOKUP(A94,'Evaluations (formulaire)'!A:P,8,0),0)</f>
        <v>0</v>
      </c>
      <c r="T94" s="64">
        <f>IF(AND(ISBLANK(P94),Q94&lt;=2),Synthèse!$B$42,IF(AND(ISBLANK(P94),Q94&gt;=7),Synthèse!$C$42,R94+S94))</f>
        <v>0</v>
      </c>
      <c r="U94" s="64">
        <f t="shared" si="12"/>
        <v>14.58</v>
      </c>
      <c r="V94" s="59">
        <f t="shared" si="13"/>
        <v>67</v>
      </c>
      <c r="W94" s="26">
        <v>386</v>
      </c>
      <c r="X94" s="26" t="b">
        <f t="shared" si="14"/>
        <v>1</v>
      </c>
      <c r="Y94" s="26" t="e">
        <f>VLOOKUP(A94,#REF!,21,0)</f>
        <v>#REF!</v>
      </c>
      <c r="Z94" s="26" t="s">
        <v>2283</v>
      </c>
      <c r="AA94" s="22" t="s">
        <v>2290</v>
      </c>
      <c r="AB94" s="22" t="s">
        <v>2290</v>
      </c>
      <c r="AC94" t="b">
        <f t="shared" si="15"/>
        <v>0</v>
      </c>
      <c r="AD94" t="e">
        <f>IFERROR(VLOOKUP(A94,#REF!,4,0),MAX(#REF!)+100)</f>
        <v>#REF!</v>
      </c>
    </row>
    <row r="95" spans="1:30">
      <c r="A95">
        <v>251806</v>
      </c>
      <c r="B95" s="5" t="str">
        <f ca="1">VLOOKUP(A95,'Fichier FA (en entrée)'!B:AH,3,0)</f>
        <v>XHEQMRKANE</v>
      </c>
      <c r="C95">
        <f t="shared" si="8"/>
        <v>71</v>
      </c>
      <c r="D95">
        <f t="shared" si="9"/>
        <v>14.4</v>
      </c>
      <c r="E95" s="14" t="str">
        <f>VLOOKUP(A95,'Fichier FA (en entrée)'!B:AH,2,0)</f>
        <v>EV</v>
      </c>
      <c r="F95" s="14" t="b">
        <f t="shared" si="10"/>
        <v>1</v>
      </c>
      <c r="G95" s="14" t="b">
        <f>IFERROR(VLOOKUP(A95,'Calculs FI (auto)'!A:F,6,0),FALSE)</f>
        <v>1</v>
      </c>
      <c r="H95" s="14" t="b">
        <f t="shared" si="11"/>
        <v>1</v>
      </c>
      <c r="I95" s="16">
        <f>IFERROR(VLOOKUP(A95,'Moyennes FA (en entrée)'!B:N,7,0),"")</f>
        <v>11.4</v>
      </c>
      <c r="J95" s="16">
        <f>IFERROR(VLOOKUP(VLOOKUP(A95,'Fichier FA (en entrée)'!B:AH,33,0),Modificateurs!A$2:B$5,2,0),0)</f>
        <v>1</v>
      </c>
      <c r="K95" s="16">
        <f>IFERROR(VLOOKUP(VLOOKUP(A95,'Redoub FI (en entrée)'!B:N,7,0),Modificateurs!A$8:B$11,2,0),0)</f>
        <v>0</v>
      </c>
      <c r="L95" s="16">
        <f>IFERROR(VLOOKUP(M95,Modificateurs!D$1:E$94,2,0),0)</f>
        <v>2</v>
      </c>
      <c r="M95" t="str">
        <f>VLOOKUP(A95,'Fichier FA (en entrée)'!B:AH,16,0)&amp;" "&amp;VLOOKUP(A95,'Fichier FA (en entrée)'!B:AH,20,0)&amp;" "&amp;VLOOKUP(A95,'Fichier FA (en entrée)'!B:AH,27,0)&amp;" "&amp;VLOOKUP(A95,'Fichier FA (en entrée)'!B:AH,29,0)</f>
        <v xml:space="preserve">S Physique-chimie  </v>
      </c>
      <c r="N95" t="str">
        <f>VLOOKUP(A95,'Fichier FA (en entrée)'!B:AH,8,0)</f>
        <v>En Terminale</v>
      </c>
      <c r="O95" t="b">
        <f>AND(C95&gt;Synthèse!B$7,C95&lt;Synthèse!B$9)</f>
        <v>0</v>
      </c>
      <c r="Q95" s="60">
        <f>ROUNDUP(C95/(Synthèse!$B$2+Synthèse!$B$3)*8,0)</f>
        <v>2</v>
      </c>
      <c r="R95" s="60">
        <f>IFERROR(VLOOKUP(A95,'Evaluations (formulaire)'!A:P,6,0)+VLOOKUP(A95,'Evaluations (formulaire)'!A:P,7,0),0)</f>
        <v>0</v>
      </c>
      <c r="S95" s="60">
        <f>IFERROR(VLOOKUP(A95,'Evaluations (formulaire)'!A:P,8,0),0)</f>
        <v>0</v>
      </c>
      <c r="T95" s="64">
        <f>IF(AND(ISBLANK(P95),Q95&lt;=2),Synthèse!$B$42,IF(AND(ISBLANK(P95),Q95&gt;=7),Synthèse!$C$42,R95+S95))</f>
        <v>0</v>
      </c>
      <c r="U95" s="64">
        <f t="shared" si="12"/>
        <v>14.4</v>
      </c>
      <c r="V95" s="59">
        <f t="shared" si="13"/>
        <v>71</v>
      </c>
      <c r="W95" s="26">
        <v>530</v>
      </c>
      <c r="X95" s="26" t="b">
        <f t="shared" si="14"/>
        <v>1</v>
      </c>
      <c r="Y95" s="26" t="e">
        <f>VLOOKUP(A95,#REF!,21,0)</f>
        <v>#REF!</v>
      </c>
      <c r="Z95" s="26" t="s">
        <v>2283</v>
      </c>
      <c r="AB95" s="22" t="s">
        <v>2290</v>
      </c>
      <c r="AC95" t="b">
        <f t="shared" si="15"/>
        <v>0</v>
      </c>
      <c r="AD95" t="e">
        <f>IFERROR(VLOOKUP(A95,#REF!,4,0),MAX(#REF!)+100)</f>
        <v>#REF!</v>
      </c>
    </row>
    <row r="96" spans="1:30">
      <c r="A96">
        <v>251903</v>
      </c>
      <c r="B96" s="5" t="str">
        <f ca="1">VLOOKUP(A96,'Fichier FA (en entrée)'!B:AH,3,0)</f>
        <v>GVDQFEVBOM</v>
      </c>
      <c r="C96">
        <f t="shared" si="8"/>
        <v>765</v>
      </c>
      <c r="D96">
        <f t="shared" si="9"/>
        <v>-100</v>
      </c>
      <c r="E96" s="14" t="str">
        <f>VLOOKUP(A96,'Fichier FA (en entrée)'!B:AH,2,0)</f>
        <v>ENV</v>
      </c>
      <c r="F96" s="14" t="b">
        <f t="shared" si="10"/>
        <v>0</v>
      </c>
      <c r="G96" s="14" t="b">
        <f>IFERROR(VLOOKUP(A96,'Calculs FI (auto)'!A:F,6,0),FALSE)</f>
        <v>0</v>
      </c>
      <c r="H96" s="14" t="b">
        <f t="shared" si="11"/>
        <v>0</v>
      </c>
      <c r="I96" s="16" t="str">
        <f>IFERROR(VLOOKUP(A96,'Moyennes FA (en entrée)'!B:N,7,0),"")</f>
        <v/>
      </c>
      <c r="J96" s="16">
        <f>IFERROR(VLOOKUP(VLOOKUP(A96,'Fichier FA (en entrée)'!B:AH,33,0),Modificateurs!A$2:B$5,2,0),0)</f>
        <v>3</v>
      </c>
      <c r="K96" s="16">
        <f>IFERROR(VLOOKUP(VLOOKUP(A96,'Redoub FI (en entrée)'!B:N,7,0),Modificateurs!A$8:B$11,2,0),0)</f>
        <v>0</v>
      </c>
      <c r="L96" s="16">
        <f>IFERROR(VLOOKUP(M96,Modificateurs!D$1:E$94,2,0),0)</f>
        <v>2</v>
      </c>
      <c r="M96" t="str">
        <f>VLOOKUP(A96,'Fichier FA (en entrée)'!B:AH,16,0)&amp;" "&amp;VLOOKUP(A96,'Fichier FA (en entrée)'!B:AH,20,0)&amp;" "&amp;VLOOKUP(A96,'Fichier FA (en entrée)'!B:AH,27,0)&amp;" "&amp;VLOOKUP(A96,'Fichier FA (en entrée)'!B:AH,29,0)</f>
        <v xml:space="preserve">S Physique-chimie  </v>
      </c>
      <c r="N96" t="str">
        <f>VLOOKUP(A96,'Fichier FA (en entrée)'!B:AH,8,0)</f>
        <v>En Terminale</v>
      </c>
      <c r="O96" t="b">
        <f>AND(C96&gt;Synthèse!B$7,C96&lt;Synthèse!B$9)</f>
        <v>0</v>
      </c>
      <c r="Q96" s="60">
        <f>ROUNDUP(C96/(Synthèse!$B$2+Synthèse!$B$3)*8,0)</f>
        <v>12</v>
      </c>
      <c r="R96" s="60">
        <f>IFERROR(VLOOKUP(A96,'Evaluations (formulaire)'!A:P,6,0)+VLOOKUP(A96,'Evaluations (formulaire)'!A:P,7,0),0)</f>
        <v>0</v>
      </c>
      <c r="S96" s="60">
        <f>IFERROR(VLOOKUP(A96,'Evaluations (formulaire)'!A:P,8,0),0)</f>
        <v>0</v>
      </c>
      <c r="T96" s="64">
        <f>IF(AND(ISBLANK(P96),Q96&lt;=2),Synthèse!$B$42,IF(AND(ISBLANK(P96),Q96&gt;=7),Synthèse!$C$42,R96+S96))</f>
        <v>0</v>
      </c>
      <c r="U96" s="64">
        <f t="shared" si="12"/>
        <v>-100</v>
      </c>
      <c r="V96" s="59">
        <f t="shared" si="13"/>
        <v>765</v>
      </c>
      <c r="W96" s="26">
        <v>280</v>
      </c>
      <c r="X96" s="26" t="b">
        <f t="shared" si="14"/>
        <v>0</v>
      </c>
      <c r="Y96" s="26" t="e">
        <f>VLOOKUP(A96,#REF!,21,0)</f>
        <v>#REF!</v>
      </c>
      <c r="Z96" s="26" t="s">
        <v>2283</v>
      </c>
      <c r="AB96" s="22" t="s">
        <v>2290</v>
      </c>
      <c r="AC96" t="b">
        <f t="shared" si="15"/>
        <v>0</v>
      </c>
      <c r="AD96" t="e">
        <f>IFERROR(VLOOKUP(A96,#REF!,4,0),MAX(#REF!)+100)</f>
        <v>#REF!</v>
      </c>
    </row>
    <row r="97" spans="1:30">
      <c r="A97">
        <v>252582</v>
      </c>
      <c r="B97" s="5" t="str">
        <f ca="1">VLOOKUP(A97,'Fichier FA (en entrée)'!B:AH,3,0)</f>
        <v>FPUWEKRDGD</v>
      </c>
      <c r="C97">
        <f t="shared" si="8"/>
        <v>765</v>
      </c>
      <c r="D97">
        <f t="shared" si="9"/>
        <v>-100</v>
      </c>
      <c r="E97" s="14" t="str">
        <f>VLOOKUP(A97,'Fichier FA (en entrée)'!B:AH,2,0)</f>
        <v>ENV</v>
      </c>
      <c r="F97" s="14" t="b">
        <f t="shared" si="10"/>
        <v>0</v>
      </c>
      <c r="G97" s="14" t="b">
        <f>IFERROR(VLOOKUP(A97,'Calculs FI (auto)'!A:F,6,0),FALSE)</f>
        <v>0</v>
      </c>
      <c r="H97" s="14" t="b">
        <f t="shared" si="11"/>
        <v>0</v>
      </c>
      <c r="I97" s="16" t="str">
        <f>IFERROR(VLOOKUP(A97,'Moyennes FA (en entrée)'!B:N,7,0),"")</f>
        <v/>
      </c>
      <c r="J97" s="16">
        <f>IFERROR(VLOOKUP(VLOOKUP(A97,'Fichier FA (en entrée)'!B:AH,33,0),Modificateurs!A$2:B$5,2,0),0)</f>
        <v>0</v>
      </c>
      <c r="K97" s="16">
        <f>IFERROR(VLOOKUP(VLOOKUP(A97,'Redoub FI (en entrée)'!B:N,7,0),Modificateurs!A$8:B$11,2,0),0)</f>
        <v>0</v>
      </c>
      <c r="L97" s="16">
        <f>IFERROR(VLOOKUP(M97,Modificateurs!D$1:E$94,2,0),0)</f>
        <v>1</v>
      </c>
      <c r="M97" t="str">
        <f>VLOOKUP(A97,'Fichier FA (en entrée)'!B:AH,16,0)&amp;" "&amp;VLOOKUP(A97,'Fichier FA (en entrée)'!B:AH,20,0)&amp;" "&amp;VLOOKUP(A97,'Fichier FA (en entrée)'!B:AH,27,0)&amp;" "&amp;VLOOKUP(A97,'Fichier FA (en entrée)'!B:AH,29,0)</f>
        <v xml:space="preserve">S Sciences de la vie et de la terre  </v>
      </c>
      <c r="N97" t="str">
        <f>VLOOKUP(A97,'Fichier FA (en entrée)'!B:AH,8,0)</f>
        <v>En Terminale</v>
      </c>
      <c r="O97" t="b">
        <f>AND(C97&gt;Synthèse!B$7,C97&lt;Synthèse!B$9)</f>
        <v>0</v>
      </c>
      <c r="Q97" s="60">
        <f>ROUNDUP(C97/(Synthèse!$B$2+Synthèse!$B$3)*8,0)</f>
        <v>12</v>
      </c>
      <c r="R97" s="60">
        <f>IFERROR(VLOOKUP(A97,'Evaluations (formulaire)'!A:P,6,0)+VLOOKUP(A97,'Evaluations (formulaire)'!A:P,7,0),0)</f>
        <v>0</v>
      </c>
      <c r="S97" s="60">
        <f>IFERROR(VLOOKUP(A97,'Evaluations (formulaire)'!A:P,8,0),0)</f>
        <v>0</v>
      </c>
      <c r="T97" s="64">
        <f>IF(AND(ISBLANK(P97),Q97&lt;=2),Synthèse!$B$42,IF(AND(ISBLANK(P97),Q97&gt;=7),Synthèse!$C$42,R97+S97))</f>
        <v>0</v>
      </c>
      <c r="U97" s="64">
        <f t="shared" si="12"/>
        <v>-100</v>
      </c>
      <c r="V97" s="59">
        <f t="shared" si="13"/>
        <v>765</v>
      </c>
      <c r="W97" s="26">
        <v>27</v>
      </c>
      <c r="X97" s="26" t="b">
        <f t="shared" si="14"/>
        <v>0</v>
      </c>
      <c r="Y97" s="26" t="e">
        <f>VLOOKUP(A97,#REF!,21,0)</f>
        <v>#REF!</v>
      </c>
      <c r="Z97" s="26" t="s">
        <v>2283</v>
      </c>
      <c r="AB97" s="22" t="s">
        <v>2290</v>
      </c>
      <c r="AC97" t="b">
        <f t="shared" si="15"/>
        <v>0</v>
      </c>
      <c r="AD97" t="e">
        <f>IFERROR(VLOOKUP(A97,#REF!,4,0),MAX(#REF!)+100)</f>
        <v>#REF!</v>
      </c>
    </row>
    <row r="98" spans="1:30">
      <c r="A98">
        <v>255240</v>
      </c>
      <c r="B98" s="5" t="str">
        <f ca="1">VLOOKUP(A98,'Fichier FA (en entrée)'!B:AH,3,0)</f>
        <v>CDHFSKFHXC</v>
      </c>
      <c r="C98">
        <f t="shared" si="8"/>
        <v>166</v>
      </c>
      <c r="D98">
        <f t="shared" si="9"/>
        <v>12.15</v>
      </c>
      <c r="E98" s="14" t="str">
        <f>VLOOKUP(A98,'Fichier FA (en entrée)'!B:AH,2,0)</f>
        <v>EV</v>
      </c>
      <c r="F98" s="14" t="b">
        <f t="shared" si="10"/>
        <v>1</v>
      </c>
      <c r="G98" s="14" t="b">
        <f>IFERROR(VLOOKUP(A98,'Calculs FI (auto)'!A:F,6,0),FALSE)</f>
        <v>1</v>
      </c>
      <c r="H98" s="14" t="b">
        <f t="shared" si="11"/>
        <v>1</v>
      </c>
      <c r="I98" s="16">
        <f>IFERROR(VLOOKUP(A98,'Moyennes FA (en entrée)'!B:N,7,0),"")</f>
        <v>9.15</v>
      </c>
      <c r="J98" s="16">
        <f>IFERROR(VLOOKUP(VLOOKUP(A98,'Fichier FA (en entrée)'!B:AH,33,0),Modificateurs!A$2:B$5,2,0),0)</f>
        <v>1</v>
      </c>
      <c r="K98" s="16">
        <f>IFERROR(VLOOKUP(VLOOKUP(A98,'Redoub FI (en entrée)'!B:N,7,0),Modificateurs!A$8:B$11,2,0),0)</f>
        <v>0</v>
      </c>
      <c r="L98" s="16">
        <f>IFERROR(VLOOKUP(M98,Modificateurs!D$1:E$94,2,0),0)</f>
        <v>2</v>
      </c>
      <c r="M98" t="str">
        <f>VLOOKUP(A98,'Fichier FA (en entrée)'!B:AH,16,0)&amp;" "&amp;VLOOKUP(A98,'Fichier FA (en entrée)'!B:AH,20,0)&amp;" "&amp;VLOOKUP(A98,'Fichier FA (en entrée)'!B:AH,27,0)&amp;" "&amp;VLOOKUP(A98,'Fichier FA (en entrée)'!B:AH,29,0)</f>
        <v xml:space="preserve">S Mathématiques  </v>
      </c>
      <c r="N98" t="str">
        <f>VLOOKUP(A98,'Fichier FA (en entrée)'!B:AH,8,0)</f>
        <v>En Terminale</v>
      </c>
      <c r="O98" t="b">
        <f>AND(C98&gt;Synthèse!B$7,C98&lt;Synthèse!B$9)</f>
        <v>1</v>
      </c>
      <c r="Q98" s="60">
        <f>ROUNDUP(C98/(Synthèse!$B$2+Synthèse!$B$3)*8,0)</f>
        <v>3</v>
      </c>
      <c r="R98" s="60">
        <f>IFERROR(VLOOKUP(A98,'Evaluations (formulaire)'!A:P,6,0)+VLOOKUP(A98,'Evaluations (formulaire)'!A:P,7,0),0)</f>
        <v>0</v>
      </c>
      <c r="S98" s="60">
        <f>IFERROR(VLOOKUP(A98,'Evaluations (formulaire)'!A:P,8,0),0)</f>
        <v>0</v>
      </c>
      <c r="T98" s="64">
        <f>IF(AND(ISBLANK(P98),Q98&lt;=2),Synthèse!$B$42,IF(AND(ISBLANK(P98),Q98&gt;=7),Synthèse!$C$42,R98+S98))</f>
        <v>0</v>
      </c>
      <c r="U98" s="64">
        <f t="shared" si="12"/>
        <v>12.15</v>
      </c>
      <c r="V98" s="59">
        <f t="shared" si="13"/>
        <v>166</v>
      </c>
      <c r="W98" s="26">
        <v>757</v>
      </c>
      <c r="X98" s="26" t="b">
        <f t="shared" si="14"/>
        <v>1</v>
      </c>
      <c r="Y98" s="26" t="e">
        <f>VLOOKUP(A98,#REF!,21,0)</f>
        <v>#REF!</v>
      </c>
      <c r="Z98" s="26" t="s">
        <v>2283</v>
      </c>
      <c r="AB98" s="22" t="s">
        <v>2290</v>
      </c>
      <c r="AC98" t="b">
        <f t="shared" si="15"/>
        <v>0</v>
      </c>
      <c r="AD98" t="e">
        <f>IFERROR(VLOOKUP(A98,#REF!,4,0),MAX(#REF!)+100)</f>
        <v>#REF!</v>
      </c>
    </row>
    <row r="99" spans="1:30">
      <c r="A99">
        <v>259590</v>
      </c>
      <c r="B99" s="5" t="str">
        <f ca="1">VLOOKUP(A99,'Fichier FA (en entrée)'!B:AH,3,0)</f>
        <v>PKCMIBFIEH</v>
      </c>
      <c r="C99">
        <f t="shared" si="8"/>
        <v>366</v>
      </c>
      <c r="D99">
        <f t="shared" si="9"/>
        <v>5.8599999999999994</v>
      </c>
      <c r="E99" s="14" t="str">
        <f>VLOOKUP(A99,'Fichier FA (en entrée)'!B:AH,2,0)</f>
        <v>EV</v>
      </c>
      <c r="F99" s="14" t="b">
        <f t="shared" si="10"/>
        <v>1</v>
      </c>
      <c r="G99" s="14" t="b">
        <f>IFERROR(VLOOKUP(A99,'Calculs FI (auto)'!A:F,6,0),FALSE)</f>
        <v>0</v>
      </c>
      <c r="H99" s="14" t="b">
        <f t="shared" si="11"/>
        <v>0</v>
      </c>
      <c r="I99" s="16">
        <f>IFERROR(VLOOKUP(A99,'Moyennes FA (en entrée)'!B:N,7,0),"")</f>
        <v>9.86</v>
      </c>
      <c r="J99" s="16">
        <f>IFERROR(VLOOKUP(VLOOKUP(A99,'Fichier FA (en entrée)'!B:AH,33,0),Modificateurs!A$2:B$5,2,0),0)</f>
        <v>0</v>
      </c>
      <c r="K99" s="16">
        <f>IFERROR(VLOOKUP(VLOOKUP(A99,'Redoub FI (en entrée)'!B:N,7,0),Modificateurs!A$8:B$11,2,0),0)</f>
        <v>0</v>
      </c>
      <c r="L99" s="16">
        <f>IFERROR(VLOOKUP(M99,Modificateurs!D$1:E$94,2,0),0)</f>
        <v>-4</v>
      </c>
      <c r="M99" t="str">
        <f>VLOOKUP(A99,'Fichier FA (en entrée)'!B:AH,16,0)&amp;" "&amp;VLOOKUP(A99,'Fichier FA (en entrée)'!B:AH,20,0)&amp;" "&amp;VLOOKUP(A99,'Fichier FA (en entrée)'!B:AH,27,0)&amp;" "&amp;VLOOKUP(A99,'Fichier FA (en entrée)'!B:AH,29,0)</f>
        <v xml:space="preserve">STI2D Energies et environnement  </v>
      </c>
      <c r="N99" t="str">
        <f>VLOOKUP(A99,'Fichier FA (en entrée)'!B:AH,8,0)</f>
        <v>En Terminale</v>
      </c>
      <c r="O99" t="b">
        <f>AND(C99&gt;Synthèse!B$7,C99&lt;Synthèse!B$9)</f>
        <v>1</v>
      </c>
      <c r="P99" s="62" t="s">
        <v>2261</v>
      </c>
      <c r="Q99" s="60">
        <f>ROUNDUP(C99/(Synthèse!$B$2+Synthèse!$B$3)*8,0)</f>
        <v>6</v>
      </c>
      <c r="R99" s="60">
        <f>IFERROR(VLOOKUP(A99,'Evaluations (formulaire)'!A:P,6,0)+VLOOKUP(A99,'Evaluations (formulaire)'!A:P,7,0),0)</f>
        <v>0</v>
      </c>
      <c r="S99" s="60">
        <f>IFERROR(VLOOKUP(A99,'Evaluations (formulaire)'!A:P,8,0),0)</f>
        <v>0</v>
      </c>
      <c r="T99" s="64">
        <f>IF(AND(ISBLANK(P99),Q99&lt;=2),Synthèse!$B$42,IF(AND(ISBLANK(P99),Q99&gt;=7),Synthèse!$C$42,R99+S99))</f>
        <v>0</v>
      </c>
      <c r="U99" s="64">
        <f t="shared" si="12"/>
        <v>5.8599999999999994</v>
      </c>
      <c r="V99" s="59">
        <f t="shared" si="13"/>
        <v>366</v>
      </c>
      <c r="W99" s="26">
        <v>443</v>
      </c>
      <c r="X99" s="26" t="b">
        <f t="shared" si="14"/>
        <v>0</v>
      </c>
      <c r="Y99" s="26" t="e">
        <f>VLOOKUP(A99,#REF!,21,0)</f>
        <v>#REF!</v>
      </c>
      <c r="Z99" s="26" t="s">
        <v>2283</v>
      </c>
      <c r="AB99" s="22" t="s">
        <v>2290</v>
      </c>
      <c r="AC99" t="b">
        <f t="shared" si="15"/>
        <v>0</v>
      </c>
      <c r="AD99" t="e">
        <f>IFERROR(VLOOKUP(A99,#REF!,4,0),MAX(#REF!)+100)</f>
        <v>#REF!</v>
      </c>
    </row>
    <row r="100" spans="1:30">
      <c r="A100">
        <v>263234</v>
      </c>
      <c r="B100" s="5" t="str">
        <f ca="1">VLOOKUP(A100,'Fichier FA (en entrée)'!B:AH,3,0)</f>
        <v>MSEZEDTZNU</v>
      </c>
      <c r="C100">
        <f t="shared" si="8"/>
        <v>114</v>
      </c>
      <c r="D100">
        <f t="shared" si="9"/>
        <v>13.26</v>
      </c>
      <c r="E100" s="14" t="str">
        <f>VLOOKUP(A100,'Fichier FA (en entrée)'!B:AH,2,0)</f>
        <v>EV</v>
      </c>
      <c r="F100" s="14" t="b">
        <f t="shared" si="10"/>
        <v>1</v>
      </c>
      <c r="G100" s="14" t="b">
        <f>IFERROR(VLOOKUP(A100,'Calculs FI (auto)'!A:F,6,0),FALSE)</f>
        <v>1</v>
      </c>
      <c r="H100" s="14" t="b">
        <f t="shared" si="11"/>
        <v>1</v>
      </c>
      <c r="I100" s="16">
        <f>IFERROR(VLOOKUP(A100,'Moyennes FA (en entrée)'!B:N,7,0),"")</f>
        <v>10.26</v>
      </c>
      <c r="J100" s="16">
        <f>IFERROR(VLOOKUP(VLOOKUP(A100,'Fichier FA (en entrée)'!B:AH,33,0),Modificateurs!A$2:B$5,2,0),0)</f>
        <v>0</v>
      </c>
      <c r="K100" s="16">
        <f>IFERROR(VLOOKUP(VLOOKUP(A100,'Redoub FI (en entrée)'!B:N,7,0),Modificateurs!A$8:B$11,2,0),0)</f>
        <v>0</v>
      </c>
      <c r="L100" s="16">
        <f>IFERROR(VLOOKUP(M100,Modificateurs!D$1:E$94,2,0),0)</f>
        <v>3</v>
      </c>
      <c r="M100" t="str">
        <f>VLOOKUP(A100,'Fichier FA (en entrée)'!B:AH,16,0)&amp;" "&amp;VLOOKUP(A100,'Fichier FA (en entrée)'!B:AH,20,0)&amp;" "&amp;VLOOKUP(A100,'Fichier FA (en entrée)'!B:AH,27,0)&amp;" "&amp;VLOOKUP(A100,'Fichier FA (en entrée)'!B:AH,29,0)</f>
        <v xml:space="preserve">S Informatique et Sciences du numérique  </v>
      </c>
      <c r="N100" t="str">
        <f>VLOOKUP(A100,'Fichier FA (en entrée)'!B:AH,8,0)</f>
        <v>En Terminale</v>
      </c>
      <c r="O100" t="b">
        <f>AND(C100&gt;Synthèse!B$7,C100&lt;Synthèse!B$9)</f>
        <v>0</v>
      </c>
      <c r="Q100" s="60">
        <f>ROUNDUP(C100/(Synthèse!$B$2+Synthèse!$B$3)*8,0)</f>
        <v>2</v>
      </c>
      <c r="R100" s="60">
        <f>IFERROR(VLOOKUP(A100,'Evaluations (formulaire)'!A:P,6,0)+VLOOKUP(A100,'Evaluations (formulaire)'!A:P,7,0),0)</f>
        <v>0</v>
      </c>
      <c r="S100" s="60">
        <f>IFERROR(VLOOKUP(A100,'Evaluations (formulaire)'!A:P,8,0),0)</f>
        <v>0</v>
      </c>
      <c r="T100" s="64">
        <f>IF(AND(ISBLANK(P100),Q100&lt;=2),Synthèse!$B$42,IF(AND(ISBLANK(P100),Q100&gt;=7),Synthèse!$C$42,R100+S100))</f>
        <v>0</v>
      </c>
      <c r="U100" s="64">
        <f t="shared" si="12"/>
        <v>13.26</v>
      </c>
      <c r="V100" s="59">
        <f t="shared" si="13"/>
        <v>114</v>
      </c>
      <c r="W100" s="26">
        <v>521</v>
      </c>
      <c r="X100" s="26" t="b">
        <f t="shared" si="14"/>
        <v>1</v>
      </c>
      <c r="Y100" s="26" t="e">
        <f>VLOOKUP(A100,#REF!,21,0)</f>
        <v>#REF!</v>
      </c>
      <c r="Z100" s="26" t="s">
        <v>2283</v>
      </c>
      <c r="AB100" s="22" t="s">
        <v>2290</v>
      </c>
      <c r="AC100" t="b">
        <f t="shared" si="15"/>
        <v>0</v>
      </c>
      <c r="AD100" t="e">
        <f>IFERROR(VLOOKUP(A100,#REF!,4,0),MAX(#REF!)+100)</f>
        <v>#REF!</v>
      </c>
    </row>
    <row r="101" spans="1:30">
      <c r="A101">
        <v>263397</v>
      </c>
      <c r="B101" s="5" t="str">
        <f ca="1">VLOOKUP(A101,'Fichier FA (en entrée)'!B:AH,3,0)</f>
        <v>PSXNRQPXJH</v>
      </c>
      <c r="C101">
        <f t="shared" si="8"/>
        <v>9</v>
      </c>
      <c r="D101">
        <f t="shared" si="9"/>
        <v>17.84</v>
      </c>
      <c r="E101" s="14" t="str">
        <f>VLOOKUP(A101,'Fichier FA (en entrée)'!B:AH,2,0)</f>
        <v>EV</v>
      </c>
      <c r="F101" s="14" t="b">
        <f t="shared" si="10"/>
        <v>1</v>
      </c>
      <c r="G101" s="14" t="b">
        <f>IFERROR(VLOOKUP(A101,'Calculs FI (auto)'!A:F,6,0),FALSE)</f>
        <v>1</v>
      </c>
      <c r="H101" s="14" t="b">
        <f t="shared" si="11"/>
        <v>1</v>
      </c>
      <c r="I101" s="16">
        <f>IFERROR(VLOOKUP(A101,'Moyennes FA (en entrée)'!B:N,7,0),"")</f>
        <v>11.84</v>
      </c>
      <c r="J101" s="16">
        <f>IFERROR(VLOOKUP(VLOOKUP(A101,'Fichier FA (en entrée)'!B:AH,33,0),Modificateurs!A$2:B$5,2,0),0)</f>
        <v>3</v>
      </c>
      <c r="K101" s="16">
        <f>IFERROR(VLOOKUP(VLOOKUP(A101,'Redoub FI (en entrée)'!B:N,7,0),Modificateurs!A$8:B$11,2,0),0)</f>
        <v>0</v>
      </c>
      <c r="L101" s="16">
        <f>IFERROR(VLOOKUP(M101,Modificateurs!D$1:E$94,2,0),0)</f>
        <v>3</v>
      </c>
      <c r="M101" t="str">
        <f>VLOOKUP(A101,'Fichier FA (en entrée)'!B:AH,16,0)&amp;" "&amp;VLOOKUP(A101,'Fichier FA (en entrée)'!B:AH,20,0)&amp;" "&amp;VLOOKUP(A101,'Fichier FA (en entrée)'!B:AH,27,0)&amp;" "&amp;VLOOKUP(A101,'Fichier FA (en entrée)'!B:AH,29,0)</f>
        <v xml:space="preserve">S Informatique et Sciences du numérique  </v>
      </c>
      <c r="N101" t="str">
        <f>VLOOKUP(A101,'Fichier FA (en entrée)'!B:AH,8,0)</f>
        <v>En Terminale</v>
      </c>
      <c r="O101" t="b">
        <f>AND(C101&gt;Synthèse!B$7,C101&lt;Synthèse!B$9)</f>
        <v>0</v>
      </c>
      <c r="Q101" s="60">
        <f>ROUNDUP(C101/(Synthèse!$B$2+Synthèse!$B$3)*8,0)</f>
        <v>1</v>
      </c>
      <c r="R101" s="60">
        <f>IFERROR(VLOOKUP(A101,'Evaluations (formulaire)'!A:P,6,0)+VLOOKUP(A101,'Evaluations (formulaire)'!A:P,7,0),0)</f>
        <v>0</v>
      </c>
      <c r="S101" s="60">
        <f>IFERROR(VLOOKUP(A101,'Evaluations (formulaire)'!A:P,8,0),0)</f>
        <v>0</v>
      </c>
      <c r="T101" s="64">
        <f>IF(AND(ISBLANK(P101),Q101&lt;=2),Synthèse!$B$42,IF(AND(ISBLANK(P101),Q101&gt;=7),Synthèse!$C$42,R101+S101))</f>
        <v>0</v>
      </c>
      <c r="U101" s="64">
        <f t="shared" si="12"/>
        <v>17.84</v>
      </c>
      <c r="V101" s="59">
        <f t="shared" si="13"/>
        <v>9</v>
      </c>
      <c r="W101" s="26">
        <v>15</v>
      </c>
      <c r="X101" s="26" t="b">
        <f t="shared" si="14"/>
        <v>1</v>
      </c>
      <c r="Y101" s="26" t="e">
        <f>VLOOKUP(A101,#REF!,21,0)</f>
        <v>#REF!</v>
      </c>
      <c r="Z101" s="26" t="s">
        <v>2283</v>
      </c>
      <c r="AB101" s="22" t="s">
        <v>2290</v>
      </c>
      <c r="AC101" t="b">
        <f t="shared" si="15"/>
        <v>0</v>
      </c>
      <c r="AD101" t="e">
        <f>IFERROR(VLOOKUP(A101,#REF!,4,0),MAX(#REF!)+100)</f>
        <v>#REF!</v>
      </c>
    </row>
    <row r="102" spans="1:30">
      <c r="A102">
        <v>267403</v>
      </c>
      <c r="B102" s="5" t="str">
        <f ca="1">VLOOKUP(A102,'Fichier FA (en entrée)'!B:AH,3,0)</f>
        <v>TDCWUHDFQF</v>
      </c>
      <c r="C102">
        <f t="shared" si="8"/>
        <v>133</v>
      </c>
      <c r="D102">
        <f t="shared" si="9"/>
        <v>12.94</v>
      </c>
      <c r="E102" s="14" t="str">
        <f>VLOOKUP(A102,'Fichier FA (en entrée)'!B:AH,2,0)</f>
        <v>EV</v>
      </c>
      <c r="F102" s="14" t="b">
        <f t="shared" si="10"/>
        <v>1</v>
      </c>
      <c r="G102" s="14" t="b">
        <f>IFERROR(VLOOKUP(A102,'Calculs FI (auto)'!A:F,6,0),FALSE)</f>
        <v>1</v>
      </c>
      <c r="H102" s="14" t="b">
        <f t="shared" si="11"/>
        <v>1</v>
      </c>
      <c r="I102" s="16">
        <f>IFERROR(VLOOKUP(A102,'Moyennes FA (en entrée)'!B:N,7,0),"")</f>
        <v>9.94</v>
      </c>
      <c r="J102" s="16">
        <f>IFERROR(VLOOKUP(VLOOKUP(A102,'Fichier FA (en entrée)'!B:AH,33,0),Modificateurs!A$2:B$5,2,0),0)</f>
        <v>1</v>
      </c>
      <c r="K102" s="16">
        <f>IFERROR(VLOOKUP(VLOOKUP(A102,'Redoub FI (en entrée)'!B:N,7,0),Modificateurs!A$8:B$11,2,0),0)</f>
        <v>0</v>
      </c>
      <c r="L102" s="16">
        <f>IFERROR(VLOOKUP(M102,Modificateurs!D$1:E$94,2,0),0)</f>
        <v>2</v>
      </c>
      <c r="M102" t="str">
        <f>VLOOKUP(A102,'Fichier FA (en entrée)'!B:AH,16,0)&amp;" "&amp;VLOOKUP(A102,'Fichier FA (en entrée)'!B:AH,20,0)&amp;" "&amp;VLOOKUP(A102,'Fichier FA (en entrée)'!B:AH,27,0)&amp;" "&amp;VLOOKUP(A102,'Fichier FA (en entrée)'!B:AH,29,0)</f>
        <v xml:space="preserve">S Mathématiques  </v>
      </c>
      <c r="N102" t="str">
        <f>VLOOKUP(A102,'Fichier FA (en entrée)'!B:AH,8,0)</f>
        <v>En Terminale</v>
      </c>
      <c r="O102" t="b">
        <f>AND(C102&gt;Synthèse!B$7,C102&lt;Synthèse!B$9)</f>
        <v>1</v>
      </c>
      <c r="Q102" s="60">
        <f>ROUNDUP(C102/(Synthèse!$B$2+Synthèse!$B$3)*8,0)</f>
        <v>2</v>
      </c>
      <c r="R102" s="60">
        <f>IFERROR(VLOOKUP(A102,'Evaluations (formulaire)'!A:P,6,0)+VLOOKUP(A102,'Evaluations (formulaire)'!A:P,7,0),0)</f>
        <v>0</v>
      </c>
      <c r="S102" s="60">
        <f>IFERROR(VLOOKUP(A102,'Evaluations (formulaire)'!A:P,8,0),0)</f>
        <v>0</v>
      </c>
      <c r="T102" s="64">
        <f>IF(AND(ISBLANK(P102),Q102&lt;=2),Synthèse!$B$42,IF(AND(ISBLANK(P102),Q102&gt;=7),Synthèse!$C$42,R102+S102))</f>
        <v>0</v>
      </c>
      <c r="U102" s="64">
        <f t="shared" si="12"/>
        <v>12.94</v>
      </c>
      <c r="V102" s="59">
        <f t="shared" si="13"/>
        <v>133</v>
      </c>
      <c r="W102" s="26">
        <v>577</v>
      </c>
      <c r="X102" s="26" t="b">
        <f t="shared" si="14"/>
        <v>1</v>
      </c>
      <c r="Y102" s="26" t="e">
        <f>VLOOKUP(A102,#REF!,21,0)</f>
        <v>#REF!</v>
      </c>
      <c r="Z102" s="26" t="s">
        <v>2283</v>
      </c>
      <c r="AA102" s="22" t="s">
        <v>2290</v>
      </c>
      <c r="AB102" s="22" t="s">
        <v>2290</v>
      </c>
      <c r="AC102" t="b">
        <f t="shared" si="15"/>
        <v>0</v>
      </c>
      <c r="AD102" t="e">
        <f>IFERROR(VLOOKUP(A102,#REF!,4,0),MAX(#REF!)+100)</f>
        <v>#REF!</v>
      </c>
    </row>
    <row r="103" spans="1:30">
      <c r="A103">
        <v>267465</v>
      </c>
      <c r="B103" s="5" t="str">
        <f ca="1">VLOOKUP(A103,'Fichier FA (en entrée)'!B:AH,3,0)</f>
        <v>ZRYZYMEASK</v>
      </c>
      <c r="C103">
        <f t="shared" si="8"/>
        <v>202</v>
      </c>
      <c r="D103">
        <f t="shared" si="9"/>
        <v>11.45</v>
      </c>
      <c r="E103" s="14" t="str">
        <f>VLOOKUP(A103,'Fichier FA (en entrée)'!B:AH,2,0)</f>
        <v>EV</v>
      </c>
      <c r="F103" s="14" t="b">
        <f t="shared" si="10"/>
        <v>1</v>
      </c>
      <c r="G103" s="14" t="b">
        <f>IFERROR(VLOOKUP(A103,'Calculs FI (auto)'!A:F,6,0),FALSE)</f>
        <v>0</v>
      </c>
      <c r="H103" s="14" t="b">
        <f t="shared" si="11"/>
        <v>0</v>
      </c>
      <c r="I103" s="16">
        <f>IFERROR(VLOOKUP(A103,'Moyennes FA (en entrée)'!B:N,7,0),"")</f>
        <v>9.4499999999999993</v>
      </c>
      <c r="J103" s="16">
        <f>IFERROR(VLOOKUP(VLOOKUP(A103,'Fichier FA (en entrée)'!B:AH,33,0),Modificateurs!A$2:B$5,2,0),0)</f>
        <v>1</v>
      </c>
      <c r="K103" s="16">
        <f>IFERROR(VLOOKUP(VLOOKUP(A103,'Redoub FI (en entrée)'!B:N,7,0),Modificateurs!A$8:B$11,2,0),0)</f>
        <v>0</v>
      </c>
      <c r="L103" s="16">
        <f>IFERROR(VLOOKUP(M103,Modificateurs!D$1:E$94,2,0),0)</f>
        <v>1</v>
      </c>
      <c r="M103" t="str">
        <f>VLOOKUP(A103,'Fichier FA (en entrée)'!B:AH,16,0)&amp;" "&amp;VLOOKUP(A103,'Fichier FA (en entrée)'!B:AH,20,0)&amp;" "&amp;VLOOKUP(A103,'Fichier FA (en entrée)'!B:AH,27,0)&amp;" "&amp;VLOOKUP(A103,'Fichier FA (en entrée)'!B:AH,29,0)</f>
        <v xml:space="preserve">S Sciences de la vie et de la terre  </v>
      </c>
      <c r="N103" t="str">
        <f>VLOOKUP(A103,'Fichier FA (en entrée)'!B:AH,8,0)</f>
        <v>En Terminale</v>
      </c>
      <c r="O103" t="b">
        <f>AND(C103&gt;Synthèse!B$7,C103&lt;Synthèse!B$9)</f>
        <v>1</v>
      </c>
      <c r="Q103" s="60">
        <f>ROUNDUP(C103/(Synthèse!$B$2+Synthèse!$B$3)*8,0)</f>
        <v>3</v>
      </c>
      <c r="R103" s="60">
        <f>IFERROR(VLOOKUP(A103,'Evaluations (formulaire)'!A:P,6,0)+VLOOKUP(A103,'Evaluations (formulaire)'!A:P,7,0),0)</f>
        <v>0</v>
      </c>
      <c r="S103" s="60">
        <f>IFERROR(VLOOKUP(A103,'Evaluations (formulaire)'!A:P,8,0),0)</f>
        <v>0</v>
      </c>
      <c r="T103" s="64">
        <f>IF(AND(ISBLANK(P103),Q103&lt;=2),Synthèse!$B$42,IF(AND(ISBLANK(P103),Q103&gt;=7),Synthèse!$C$42,R103+S103))</f>
        <v>0</v>
      </c>
      <c r="U103" s="64">
        <f t="shared" si="12"/>
        <v>11.45</v>
      </c>
      <c r="V103" s="59">
        <f t="shared" si="13"/>
        <v>202</v>
      </c>
      <c r="W103" s="26">
        <v>677</v>
      </c>
      <c r="X103" s="26" t="b">
        <f t="shared" si="14"/>
        <v>1</v>
      </c>
      <c r="Y103" s="26" t="e">
        <f>VLOOKUP(A103,#REF!,21,0)</f>
        <v>#REF!</v>
      </c>
      <c r="Z103" s="26" t="s">
        <v>2283</v>
      </c>
      <c r="AB103" s="22" t="s">
        <v>2290</v>
      </c>
      <c r="AC103" t="b">
        <f t="shared" si="15"/>
        <v>0</v>
      </c>
      <c r="AD103" t="e">
        <f>IFERROR(VLOOKUP(A103,#REF!,4,0),MAX(#REF!)+100)</f>
        <v>#REF!</v>
      </c>
    </row>
    <row r="104" spans="1:30">
      <c r="A104">
        <v>268205</v>
      </c>
      <c r="B104" s="5" t="str">
        <f ca="1">VLOOKUP(A104,'Fichier FA (en entrée)'!B:AH,3,0)</f>
        <v>QYTFMLBHEE</v>
      </c>
      <c r="C104">
        <f t="shared" si="8"/>
        <v>430</v>
      </c>
      <c r="D104">
        <f t="shared" si="9"/>
        <v>2.4399999999999995</v>
      </c>
      <c r="E104" s="14" t="str">
        <f>VLOOKUP(A104,'Fichier FA (en entrée)'!B:AH,2,0)</f>
        <v>EV</v>
      </c>
      <c r="F104" s="14" t="b">
        <f t="shared" si="10"/>
        <v>1</v>
      </c>
      <c r="G104" s="14" t="b">
        <f>IFERROR(VLOOKUP(A104,'Calculs FI (auto)'!A:F,6,0),FALSE)</f>
        <v>0</v>
      </c>
      <c r="H104" s="14" t="b">
        <f t="shared" si="11"/>
        <v>0</v>
      </c>
      <c r="I104" s="16">
        <f>IFERROR(VLOOKUP(A104,'Moyennes FA (en entrée)'!B:N,7,0),"")</f>
        <v>9.44</v>
      </c>
      <c r="J104" s="16">
        <f>IFERROR(VLOOKUP(VLOOKUP(A104,'Fichier FA (en entrée)'!B:AH,33,0),Modificateurs!A$2:B$5,2,0),0)</f>
        <v>1</v>
      </c>
      <c r="K104" s="16">
        <f>IFERROR(VLOOKUP(VLOOKUP(A104,'Redoub FI (en entrée)'!B:N,7,0),Modificateurs!A$8:B$11,2,0),0)</f>
        <v>0</v>
      </c>
      <c r="L104" s="16">
        <f>IFERROR(VLOOKUP(M104,Modificateurs!D$1:E$94,2,0),0)</f>
        <v>-8</v>
      </c>
      <c r="M104" t="str">
        <f>VLOOKUP(A104,'Fichier FA (en entrée)'!B:AH,16,0)&amp;" "&amp;VLOOKUP(A104,'Fichier FA (en entrée)'!B:AH,20,0)&amp;" "&amp;VLOOKUP(A104,'Fichier FA (en entrée)'!B:AH,27,0)&amp;" "&amp;VLOOKUP(A104,'Fichier FA (en entrée)'!B:AH,29,0)</f>
        <v xml:space="preserve">STMG Systèmes d'information et de gestion  </v>
      </c>
      <c r="N104" t="str">
        <f>VLOOKUP(A104,'Fichier FA (en entrée)'!B:AH,8,0)</f>
        <v>En Terminale</v>
      </c>
      <c r="O104" t="b">
        <f>AND(C104&gt;Synthèse!B$7,C104&lt;Synthèse!B$9)</f>
        <v>0</v>
      </c>
      <c r="P104" s="62" t="s">
        <v>57</v>
      </c>
      <c r="Q104" s="60">
        <f>ROUNDUP(C104/(Synthèse!$B$2+Synthèse!$B$3)*8,0)</f>
        <v>7</v>
      </c>
      <c r="R104" s="60">
        <f>IFERROR(VLOOKUP(A104,'Evaluations (formulaire)'!A:P,6,0)+VLOOKUP(A104,'Evaluations (formulaire)'!A:P,7,0),0)</f>
        <v>0</v>
      </c>
      <c r="S104" s="60">
        <f>IFERROR(VLOOKUP(A104,'Evaluations (formulaire)'!A:P,8,0),0)</f>
        <v>0</v>
      </c>
      <c r="T104" s="64">
        <f>IF(AND(ISBLANK(P104),Q104&lt;=2),Synthèse!$B$42,IF(AND(ISBLANK(P104),Q104&gt;=7),Synthèse!$C$42,R104+S104))</f>
        <v>0</v>
      </c>
      <c r="U104" s="64">
        <f t="shared" si="12"/>
        <v>2.4399999999999995</v>
      </c>
      <c r="V104" s="59">
        <f t="shared" si="13"/>
        <v>430</v>
      </c>
      <c r="W104" s="26">
        <v>109</v>
      </c>
      <c r="X104" s="26" t="b">
        <f t="shared" si="14"/>
        <v>0</v>
      </c>
      <c r="Y104" s="26" t="e">
        <f>VLOOKUP(A104,#REF!,21,0)</f>
        <v>#REF!</v>
      </c>
      <c r="Z104" s="26" t="s">
        <v>2283</v>
      </c>
      <c r="AB104" s="22" t="s">
        <v>2290</v>
      </c>
      <c r="AC104" t="b">
        <f t="shared" si="15"/>
        <v>0</v>
      </c>
      <c r="AD104" t="e">
        <f>IFERROR(VLOOKUP(A104,#REF!,4,0),MAX(#REF!)+100)</f>
        <v>#REF!</v>
      </c>
    </row>
    <row r="105" spans="1:30">
      <c r="A105">
        <v>268211</v>
      </c>
      <c r="B105" s="5" t="str">
        <f ca="1">VLOOKUP(A105,'Fichier FA (en entrée)'!B:AH,3,0)</f>
        <v>BZOZIRQSRV</v>
      </c>
      <c r="C105">
        <f t="shared" si="8"/>
        <v>375</v>
      </c>
      <c r="D105">
        <f t="shared" si="9"/>
        <v>5.39</v>
      </c>
      <c r="E105" s="14" t="str">
        <f>VLOOKUP(A105,'Fichier FA (en entrée)'!B:AH,2,0)</f>
        <v>EV</v>
      </c>
      <c r="F105" s="14" t="b">
        <f t="shared" si="10"/>
        <v>1</v>
      </c>
      <c r="G105" s="14" t="b">
        <f>IFERROR(VLOOKUP(A105,'Calculs FI (auto)'!A:F,6,0),FALSE)</f>
        <v>1</v>
      </c>
      <c r="H105" s="14" t="b">
        <f t="shared" si="11"/>
        <v>1</v>
      </c>
      <c r="I105" s="16">
        <f>IFERROR(VLOOKUP(A105,'Moyennes FA (en entrée)'!B:N,7,0),"")</f>
        <v>7.39</v>
      </c>
      <c r="J105" s="16">
        <f>IFERROR(VLOOKUP(VLOOKUP(A105,'Fichier FA (en entrée)'!B:AH,33,0),Modificateurs!A$2:B$5,2,0),0)</f>
        <v>-3</v>
      </c>
      <c r="K105" s="16">
        <f>IFERROR(VLOOKUP(VLOOKUP(A105,'Redoub FI (en entrée)'!B:N,7,0),Modificateurs!A$8:B$11,2,0),0)</f>
        <v>0</v>
      </c>
      <c r="L105" s="16">
        <f>IFERROR(VLOOKUP(M105,Modificateurs!D$1:E$94,2,0),0)</f>
        <v>1</v>
      </c>
      <c r="M105" t="str">
        <f>VLOOKUP(A105,'Fichier FA (en entrée)'!B:AH,16,0)&amp;" "&amp;VLOOKUP(A105,'Fichier FA (en entrée)'!B:AH,20,0)&amp;" "&amp;VLOOKUP(A105,'Fichier FA (en entrée)'!B:AH,27,0)&amp;" "&amp;VLOOKUP(A105,'Fichier FA (en entrée)'!B:AH,29,0)</f>
        <v xml:space="preserve">S Sciences de la vie et de la terre  </v>
      </c>
      <c r="N105" t="str">
        <f>VLOOKUP(A105,'Fichier FA (en entrée)'!B:AH,8,0)</f>
        <v>En Terminale</v>
      </c>
      <c r="O105" t="b">
        <f>AND(C105&gt;Synthèse!B$7,C105&lt;Synthèse!B$9)</f>
        <v>1</v>
      </c>
      <c r="P105" s="62" t="s">
        <v>57</v>
      </c>
      <c r="Q105" s="60">
        <f>ROUNDUP(C105/(Synthèse!$B$2+Synthèse!$B$3)*8,0)</f>
        <v>6</v>
      </c>
      <c r="R105" s="60">
        <f>IFERROR(VLOOKUP(A105,'Evaluations (formulaire)'!A:P,6,0)+VLOOKUP(A105,'Evaluations (formulaire)'!A:P,7,0),0)</f>
        <v>0</v>
      </c>
      <c r="S105" s="60">
        <f>IFERROR(VLOOKUP(A105,'Evaluations (formulaire)'!A:P,8,0),0)</f>
        <v>0</v>
      </c>
      <c r="T105" s="64">
        <f>IF(AND(ISBLANK(P105),Q105&lt;=2),Synthèse!$B$42,IF(AND(ISBLANK(P105),Q105&gt;=7),Synthèse!$C$42,R105+S105))</f>
        <v>0</v>
      </c>
      <c r="U105" s="64">
        <f t="shared" si="12"/>
        <v>5.39</v>
      </c>
      <c r="V105" s="59">
        <f t="shared" si="13"/>
        <v>375</v>
      </c>
      <c r="W105" s="26">
        <v>469</v>
      </c>
      <c r="X105" s="26" t="b">
        <f t="shared" si="14"/>
        <v>0</v>
      </c>
      <c r="Y105" s="26" t="e">
        <f>VLOOKUP(A105,#REF!,21,0)</f>
        <v>#REF!</v>
      </c>
      <c r="Z105" s="26" t="s">
        <v>2283</v>
      </c>
      <c r="AB105" s="22" t="s">
        <v>2290</v>
      </c>
      <c r="AC105" t="b">
        <f t="shared" si="15"/>
        <v>0</v>
      </c>
      <c r="AD105" t="e">
        <f>IFERROR(VLOOKUP(A105,#REF!,4,0),MAX(#REF!)+100)</f>
        <v>#REF!</v>
      </c>
    </row>
    <row r="106" spans="1:30">
      <c r="A106">
        <v>268227</v>
      </c>
      <c r="B106" s="5" t="str">
        <f ca="1">VLOOKUP(A106,'Fichier FA (en entrée)'!B:AH,3,0)</f>
        <v>ALSCZOZFUN</v>
      </c>
      <c r="C106">
        <f t="shared" si="8"/>
        <v>765</v>
      </c>
      <c r="D106">
        <f t="shared" si="9"/>
        <v>-100</v>
      </c>
      <c r="E106" s="14" t="str">
        <f>VLOOKUP(A106,'Fichier FA (en entrée)'!B:AH,2,0)</f>
        <v>ENV</v>
      </c>
      <c r="F106" s="14" t="b">
        <f t="shared" si="10"/>
        <v>0</v>
      </c>
      <c r="G106" s="14" t="b">
        <f>IFERROR(VLOOKUP(A106,'Calculs FI (auto)'!A:F,6,0),FALSE)</f>
        <v>1</v>
      </c>
      <c r="H106" s="14" t="b">
        <f t="shared" si="11"/>
        <v>0</v>
      </c>
      <c r="I106" s="16" t="str">
        <f>IFERROR(VLOOKUP(A106,'Moyennes FA (en entrée)'!B:N,7,0),"")</f>
        <v/>
      </c>
      <c r="J106" s="16">
        <f>IFERROR(VLOOKUP(VLOOKUP(A106,'Fichier FA (en entrée)'!B:AH,33,0),Modificateurs!A$2:B$5,2,0),0)</f>
        <v>3</v>
      </c>
      <c r="K106" s="16">
        <f>IFERROR(VLOOKUP(VLOOKUP(A106,'Redoub FI (en entrée)'!B:N,7,0),Modificateurs!A$8:B$11,2,0),0)</f>
        <v>0</v>
      </c>
      <c r="L106" s="16">
        <f>IFERROR(VLOOKUP(M106,Modificateurs!D$1:E$94,2,0),0)</f>
        <v>2</v>
      </c>
      <c r="M106" t="str">
        <f>VLOOKUP(A106,'Fichier FA (en entrée)'!B:AH,16,0)&amp;" "&amp;VLOOKUP(A106,'Fichier FA (en entrée)'!B:AH,20,0)&amp;" "&amp;VLOOKUP(A106,'Fichier FA (en entrée)'!B:AH,27,0)&amp;" "&amp;VLOOKUP(A106,'Fichier FA (en entrée)'!B:AH,29,0)</f>
        <v xml:space="preserve">S Mathématiques  </v>
      </c>
      <c r="N106" t="str">
        <f>VLOOKUP(A106,'Fichier FA (en entrée)'!B:AH,8,0)</f>
        <v>En Terminale</v>
      </c>
      <c r="O106" t="b">
        <f>AND(C106&gt;Synthèse!B$7,C106&lt;Synthèse!B$9)</f>
        <v>0</v>
      </c>
      <c r="Q106" s="60">
        <f>ROUNDUP(C106/(Synthèse!$B$2+Synthèse!$B$3)*8,0)</f>
        <v>12</v>
      </c>
      <c r="R106" s="60">
        <f>IFERROR(VLOOKUP(A106,'Evaluations (formulaire)'!A:P,6,0)+VLOOKUP(A106,'Evaluations (formulaire)'!A:P,7,0),0)</f>
        <v>0</v>
      </c>
      <c r="S106" s="60">
        <f>IFERROR(VLOOKUP(A106,'Evaluations (formulaire)'!A:P,8,0),0)</f>
        <v>0</v>
      </c>
      <c r="T106" s="64">
        <f>IF(AND(ISBLANK(P106),Q106&lt;=2),Synthèse!$B$42,IF(AND(ISBLANK(P106),Q106&gt;=7),Synthèse!$C$42,R106+S106))</f>
        <v>0</v>
      </c>
      <c r="U106" s="64">
        <f t="shared" si="12"/>
        <v>-100</v>
      </c>
      <c r="V106" s="59">
        <f t="shared" si="13"/>
        <v>765</v>
      </c>
      <c r="W106" s="26">
        <v>650</v>
      </c>
      <c r="X106" s="26" t="b">
        <f t="shared" si="14"/>
        <v>0</v>
      </c>
      <c r="Y106" s="26" t="e">
        <f>VLOOKUP(A106,#REF!,21,0)</f>
        <v>#REF!</v>
      </c>
      <c r="Z106" s="26" t="s">
        <v>2283</v>
      </c>
      <c r="AA106" s="22" t="s">
        <v>2290</v>
      </c>
      <c r="AB106" s="22" t="s">
        <v>2290</v>
      </c>
      <c r="AC106" t="b">
        <f t="shared" si="15"/>
        <v>0</v>
      </c>
      <c r="AD106" t="e">
        <f>IFERROR(VLOOKUP(A106,#REF!,4,0),MAX(#REF!)+100)</f>
        <v>#REF!</v>
      </c>
    </row>
    <row r="107" spans="1:30">
      <c r="A107">
        <v>268244</v>
      </c>
      <c r="B107" s="5" t="str">
        <f ca="1">VLOOKUP(A107,'Fichier FA (en entrée)'!B:AH,3,0)</f>
        <v>KECWWYXSYK</v>
      </c>
      <c r="C107">
        <f t="shared" si="8"/>
        <v>314</v>
      </c>
      <c r="D107">
        <f t="shared" si="9"/>
        <v>8.6999999999999993</v>
      </c>
      <c r="E107" s="14" t="str">
        <f>VLOOKUP(A107,'Fichier FA (en entrée)'!B:AH,2,0)</f>
        <v>EV</v>
      </c>
      <c r="F107" s="14" t="b">
        <f t="shared" si="10"/>
        <v>1</v>
      </c>
      <c r="G107" s="14" t="b">
        <f>IFERROR(VLOOKUP(A107,'Calculs FI (auto)'!A:F,6,0),FALSE)</f>
        <v>1</v>
      </c>
      <c r="H107" s="14" t="b">
        <f t="shared" si="11"/>
        <v>1</v>
      </c>
      <c r="I107" s="16">
        <f>IFERROR(VLOOKUP(A107,'Moyennes FA (en entrée)'!B:N,7,0),"")</f>
        <v>9.6999999999999993</v>
      </c>
      <c r="J107" s="16">
        <f>IFERROR(VLOOKUP(VLOOKUP(A107,'Fichier FA (en entrée)'!B:AH,33,0),Modificateurs!A$2:B$5,2,0),0)</f>
        <v>-3</v>
      </c>
      <c r="K107" s="16">
        <f>IFERROR(VLOOKUP(VLOOKUP(A107,'Redoub FI (en entrée)'!B:N,7,0),Modificateurs!A$8:B$11,2,0),0)</f>
        <v>0</v>
      </c>
      <c r="L107" s="16">
        <f>IFERROR(VLOOKUP(M107,Modificateurs!D$1:E$94,2,0),0)</f>
        <v>2</v>
      </c>
      <c r="M107" t="str">
        <f>VLOOKUP(A107,'Fichier FA (en entrée)'!B:AH,16,0)&amp;" "&amp;VLOOKUP(A107,'Fichier FA (en entrée)'!B:AH,20,0)&amp;" "&amp;VLOOKUP(A107,'Fichier FA (en entrée)'!B:AH,27,0)&amp;" "&amp;VLOOKUP(A107,'Fichier FA (en entrée)'!B:AH,29,0)</f>
        <v xml:space="preserve">S Mathématiques  </v>
      </c>
      <c r="N107" t="str">
        <f>VLOOKUP(A107,'Fichier FA (en entrée)'!B:AH,8,0)</f>
        <v>En Terminale</v>
      </c>
      <c r="O107" t="b">
        <f>AND(C107&gt;Synthèse!B$7,C107&lt;Synthèse!B$9)</f>
        <v>1</v>
      </c>
      <c r="Q107" s="60">
        <f>ROUNDUP(C107/(Synthèse!$B$2+Synthèse!$B$3)*8,0)</f>
        <v>5</v>
      </c>
      <c r="R107" s="60">
        <f>IFERROR(VLOOKUP(A107,'Evaluations (formulaire)'!A:P,6,0)+VLOOKUP(A107,'Evaluations (formulaire)'!A:P,7,0),0)</f>
        <v>0</v>
      </c>
      <c r="S107" s="60">
        <f>IFERROR(VLOOKUP(A107,'Evaluations (formulaire)'!A:P,8,0),0)</f>
        <v>0</v>
      </c>
      <c r="T107" s="64">
        <f>IF(AND(ISBLANK(P107),Q107&lt;=2),Synthèse!$B$42,IF(AND(ISBLANK(P107),Q107&gt;=7),Synthèse!$C$42,R107+S107))</f>
        <v>0</v>
      </c>
      <c r="U107" s="64">
        <f t="shared" si="12"/>
        <v>8.6999999999999993</v>
      </c>
      <c r="V107" s="59">
        <f t="shared" si="13"/>
        <v>313</v>
      </c>
      <c r="W107" s="26">
        <v>199</v>
      </c>
      <c r="X107" s="26" t="b">
        <f t="shared" si="14"/>
        <v>0</v>
      </c>
      <c r="Y107" s="26" t="e">
        <f>VLOOKUP(A107,#REF!,21,0)</f>
        <v>#REF!</v>
      </c>
      <c r="Z107" s="26" t="s">
        <v>2283</v>
      </c>
      <c r="AB107" s="22" t="s">
        <v>2290</v>
      </c>
      <c r="AC107" t="b">
        <f t="shared" si="15"/>
        <v>0</v>
      </c>
      <c r="AD107" t="e">
        <f>IFERROR(VLOOKUP(A107,#REF!,4,0),MAX(#REF!)+100)</f>
        <v>#REF!</v>
      </c>
    </row>
    <row r="108" spans="1:30">
      <c r="A108">
        <v>268346</v>
      </c>
      <c r="B108" s="5" t="str">
        <f ca="1">VLOOKUP(A108,'Fichier FA (en entrée)'!B:AH,3,0)</f>
        <v>OUPAWMKMWT</v>
      </c>
      <c r="C108">
        <f t="shared" si="8"/>
        <v>412</v>
      </c>
      <c r="D108">
        <f t="shared" si="9"/>
        <v>3.33</v>
      </c>
      <c r="E108" s="14" t="str">
        <f>VLOOKUP(A108,'Fichier FA (en entrée)'!B:AH,2,0)</f>
        <v>EV</v>
      </c>
      <c r="F108" s="14" t="b">
        <f t="shared" si="10"/>
        <v>1</v>
      </c>
      <c r="G108" s="14" t="b">
        <f>IFERROR(VLOOKUP(A108,'Calculs FI (auto)'!A:F,6,0),FALSE)</f>
        <v>0</v>
      </c>
      <c r="H108" s="14" t="b">
        <f t="shared" si="11"/>
        <v>0</v>
      </c>
      <c r="I108" s="16">
        <f>IFERROR(VLOOKUP(A108,'Moyennes FA (en entrée)'!B:N,7,0),"")</f>
        <v>10.33</v>
      </c>
      <c r="J108" s="16">
        <f>IFERROR(VLOOKUP(VLOOKUP(A108,'Fichier FA (en entrée)'!B:AH,33,0),Modificateurs!A$2:B$5,2,0),0)</f>
        <v>1</v>
      </c>
      <c r="K108" s="16">
        <f>IFERROR(VLOOKUP(VLOOKUP(A108,'Redoub FI (en entrée)'!B:N,7,0),Modificateurs!A$8:B$11,2,0),0)</f>
        <v>0</v>
      </c>
      <c r="L108" s="16">
        <f>IFERROR(VLOOKUP(M108,Modificateurs!D$1:E$94,2,0),0)</f>
        <v>-8</v>
      </c>
      <c r="M108" t="str">
        <f>VLOOKUP(A108,'Fichier FA (en entrée)'!B:AH,16,0)&amp;" "&amp;VLOOKUP(A108,'Fichier FA (en entrée)'!B:AH,20,0)&amp;" "&amp;VLOOKUP(A108,'Fichier FA (en entrée)'!B:AH,27,0)&amp;" "&amp;VLOOKUP(A108,'Fichier FA (en entrée)'!B:AH,29,0)</f>
        <v xml:space="preserve">STMG Systèmes d'information et de gestion  </v>
      </c>
      <c r="N108" t="str">
        <f>VLOOKUP(A108,'Fichier FA (en entrée)'!B:AH,8,0)</f>
        <v>En Terminale</v>
      </c>
      <c r="O108" t="b">
        <f>AND(C108&gt;Synthèse!B$7,C108&lt;Synthèse!B$9)</f>
        <v>0</v>
      </c>
      <c r="Q108" s="60">
        <f>ROUNDUP(C108/(Synthèse!$B$2+Synthèse!$B$3)*8,0)</f>
        <v>7</v>
      </c>
      <c r="R108" s="60">
        <f>IFERROR(VLOOKUP(A108,'Evaluations (formulaire)'!A:P,6,0)+VLOOKUP(A108,'Evaluations (formulaire)'!A:P,7,0),0)</f>
        <v>0</v>
      </c>
      <c r="S108" s="60">
        <f>IFERROR(VLOOKUP(A108,'Evaluations (formulaire)'!A:P,8,0),0)</f>
        <v>0</v>
      </c>
      <c r="T108" s="64">
        <f>IF(AND(ISBLANK(P108),Q108&lt;=2),Synthèse!$B$42,IF(AND(ISBLANK(P108),Q108&gt;=7),Synthèse!$C$42,R108+S108))</f>
        <v>0</v>
      </c>
      <c r="U108" s="64">
        <f t="shared" si="12"/>
        <v>3.33</v>
      </c>
      <c r="V108" s="59">
        <f t="shared" si="13"/>
        <v>412</v>
      </c>
      <c r="W108" s="26">
        <v>84</v>
      </c>
      <c r="X108" s="26" t="b">
        <f t="shared" si="14"/>
        <v>0</v>
      </c>
      <c r="Y108" s="26" t="e">
        <f>VLOOKUP(A108,#REF!,21,0)</f>
        <v>#REF!</v>
      </c>
      <c r="Z108" s="26" t="s">
        <v>2283</v>
      </c>
      <c r="AB108" s="22" t="s">
        <v>2290</v>
      </c>
      <c r="AC108" t="b">
        <f t="shared" si="15"/>
        <v>0</v>
      </c>
      <c r="AD108" t="e">
        <f>IFERROR(VLOOKUP(A108,#REF!,4,0),MAX(#REF!)+100)</f>
        <v>#REF!</v>
      </c>
    </row>
    <row r="109" spans="1:30">
      <c r="A109">
        <v>268391</v>
      </c>
      <c r="B109" s="5" t="str">
        <f ca="1">VLOOKUP(A109,'Fichier FA (en entrée)'!B:AH,3,0)</f>
        <v>XVZAHCTUIJ</v>
      </c>
      <c r="C109">
        <f t="shared" si="8"/>
        <v>369</v>
      </c>
      <c r="D109">
        <f t="shared" si="9"/>
        <v>5.64</v>
      </c>
      <c r="E109" s="14" t="str">
        <f>VLOOKUP(A109,'Fichier FA (en entrée)'!B:AH,2,0)</f>
        <v>EV</v>
      </c>
      <c r="F109" s="14" t="b">
        <f t="shared" si="10"/>
        <v>1</v>
      </c>
      <c r="G109" s="14" t="b">
        <f>IFERROR(VLOOKUP(A109,'Calculs FI (auto)'!A:F,6,0),FALSE)</f>
        <v>1</v>
      </c>
      <c r="H109" s="14" t="b">
        <f t="shared" si="11"/>
        <v>1</v>
      </c>
      <c r="I109" s="16">
        <f>IFERROR(VLOOKUP(A109,'Moyennes FA (en entrée)'!B:N,7,0),"")</f>
        <v>6.64</v>
      </c>
      <c r="J109" s="16">
        <f>IFERROR(VLOOKUP(VLOOKUP(A109,'Fichier FA (en entrée)'!B:AH,33,0),Modificateurs!A$2:B$5,2,0),0)</f>
        <v>-3</v>
      </c>
      <c r="K109" s="16">
        <f>IFERROR(VLOOKUP(VLOOKUP(A109,'Redoub FI (en entrée)'!B:N,7,0),Modificateurs!A$8:B$11,2,0),0)</f>
        <v>0</v>
      </c>
      <c r="L109" s="16">
        <f>IFERROR(VLOOKUP(M109,Modificateurs!D$1:E$94,2,0),0)</f>
        <v>2</v>
      </c>
      <c r="M109" t="str">
        <f>VLOOKUP(A109,'Fichier FA (en entrée)'!B:AH,16,0)&amp;" "&amp;VLOOKUP(A109,'Fichier FA (en entrée)'!B:AH,20,0)&amp;" "&amp;VLOOKUP(A109,'Fichier FA (en entrée)'!B:AH,27,0)&amp;" "&amp;VLOOKUP(A109,'Fichier FA (en entrée)'!B:AH,29,0)</f>
        <v xml:space="preserve">S Physique-chimie  </v>
      </c>
      <c r="N109" t="str">
        <f>VLOOKUP(A109,'Fichier FA (en entrée)'!B:AH,8,0)</f>
        <v>En Terminale</v>
      </c>
      <c r="O109" t="b">
        <f>AND(C109&gt;Synthèse!B$7,C109&lt;Synthèse!B$9)</f>
        <v>1</v>
      </c>
      <c r="Q109" s="60">
        <f>ROUNDUP(C109/(Synthèse!$B$2+Synthèse!$B$3)*8,0)</f>
        <v>6</v>
      </c>
      <c r="R109" s="60">
        <f>IFERROR(VLOOKUP(A109,'Evaluations (formulaire)'!A:P,6,0)+VLOOKUP(A109,'Evaluations (formulaire)'!A:P,7,0),0)</f>
        <v>0</v>
      </c>
      <c r="S109" s="60">
        <f>IFERROR(VLOOKUP(A109,'Evaluations (formulaire)'!A:P,8,0),0)</f>
        <v>0</v>
      </c>
      <c r="T109" s="64">
        <f>IF(AND(ISBLANK(P109),Q109&lt;=2),Synthèse!$B$42,IF(AND(ISBLANK(P109),Q109&gt;=7),Synthèse!$C$42,R109+S109))</f>
        <v>0</v>
      </c>
      <c r="U109" s="64">
        <f t="shared" si="12"/>
        <v>5.64</v>
      </c>
      <c r="V109" s="59">
        <f t="shared" si="13"/>
        <v>369</v>
      </c>
      <c r="W109" s="26">
        <v>216</v>
      </c>
      <c r="X109" s="26" t="b">
        <f t="shared" si="14"/>
        <v>0</v>
      </c>
      <c r="Y109" s="26" t="e">
        <f>VLOOKUP(A109,#REF!,21,0)</f>
        <v>#REF!</v>
      </c>
      <c r="Z109" s="26" t="s">
        <v>2283</v>
      </c>
      <c r="AA109" s="22" t="s">
        <v>2290</v>
      </c>
      <c r="AB109" s="22" t="s">
        <v>2290</v>
      </c>
      <c r="AC109" t="b">
        <f t="shared" si="15"/>
        <v>0</v>
      </c>
      <c r="AD109" t="e">
        <f>IFERROR(VLOOKUP(A109,#REF!,4,0),MAX(#REF!)+100)</f>
        <v>#REF!</v>
      </c>
    </row>
    <row r="110" spans="1:30">
      <c r="A110">
        <v>268393</v>
      </c>
      <c r="B110" s="5" t="str">
        <f ca="1">VLOOKUP(A110,'Fichier FA (en entrée)'!B:AH,3,0)</f>
        <v>OWFBNCHIGN</v>
      </c>
      <c r="C110">
        <f t="shared" si="8"/>
        <v>410</v>
      </c>
      <c r="D110">
        <f t="shared" si="9"/>
        <v>3.6099999999999994</v>
      </c>
      <c r="E110" s="14" t="str">
        <f>VLOOKUP(A110,'Fichier FA (en entrée)'!B:AH,2,0)</f>
        <v>EV</v>
      </c>
      <c r="F110" s="14" t="b">
        <f t="shared" si="10"/>
        <v>1</v>
      </c>
      <c r="G110" s="14" t="b">
        <f>IFERROR(VLOOKUP(A110,'Calculs FI (auto)'!A:F,6,0),FALSE)</f>
        <v>0</v>
      </c>
      <c r="H110" s="14" t="b">
        <f t="shared" si="11"/>
        <v>0</v>
      </c>
      <c r="I110" s="16">
        <f>IFERROR(VLOOKUP(A110,'Moyennes FA (en entrée)'!B:N,7,0),"")</f>
        <v>10.61</v>
      </c>
      <c r="J110" s="16">
        <f>IFERROR(VLOOKUP(VLOOKUP(A110,'Fichier FA (en entrée)'!B:AH,33,0),Modificateurs!A$2:B$5,2,0),0)</f>
        <v>1</v>
      </c>
      <c r="K110" s="16">
        <f>IFERROR(VLOOKUP(VLOOKUP(A110,'Redoub FI (en entrée)'!B:N,7,0),Modificateurs!A$8:B$11,2,0),0)</f>
        <v>0</v>
      </c>
      <c r="L110" s="16">
        <f>IFERROR(VLOOKUP(M110,Modificateurs!D$1:E$94,2,0),0)</f>
        <v>-8</v>
      </c>
      <c r="M110" t="str">
        <f>VLOOKUP(A110,'Fichier FA (en entrée)'!B:AH,16,0)&amp;" "&amp;VLOOKUP(A110,'Fichier FA (en entrée)'!B:AH,20,0)&amp;" "&amp;VLOOKUP(A110,'Fichier FA (en entrée)'!B:AH,27,0)&amp;" "&amp;VLOOKUP(A110,'Fichier FA (en entrée)'!B:AH,29,0)</f>
        <v xml:space="preserve">STMG Systèmes d'information et de gestion  </v>
      </c>
      <c r="N110" t="str">
        <f>VLOOKUP(A110,'Fichier FA (en entrée)'!B:AH,8,0)</f>
        <v>En Terminale</v>
      </c>
      <c r="O110" t="b">
        <f>AND(C110&gt;Synthèse!B$7,C110&lt;Synthèse!B$9)</f>
        <v>0</v>
      </c>
      <c r="P110" s="62" t="s">
        <v>57</v>
      </c>
      <c r="Q110" s="60">
        <f>ROUNDUP(C110/(Synthèse!$B$2+Synthèse!$B$3)*8,0)</f>
        <v>7</v>
      </c>
      <c r="R110" s="60">
        <f>IFERROR(VLOOKUP(A110,'Evaluations (formulaire)'!A:P,6,0)+VLOOKUP(A110,'Evaluations (formulaire)'!A:P,7,0),0)</f>
        <v>0</v>
      </c>
      <c r="S110" s="60">
        <f>IFERROR(VLOOKUP(A110,'Evaluations (formulaire)'!A:P,8,0),0)</f>
        <v>0</v>
      </c>
      <c r="T110" s="64">
        <f>IF(AND(ISBLANK(P110),Q110&lt;=2),Synthèse!$B$42,IF(AND(ISBLANK(P110),Q110&gt;=7),Synthèse!$C$42,R110+S110))</f>
        <v>0</v>
      </c>
      <c r="U110" s="64">
        <f t="shared" si="12"/>
        <v>3.6099999999999994</v>
      </c>
      <c r="V110" s="59">
        <f t="shared" si="13"/>
        <v>410</v>
      </c>
      <c r="W110" s="26">
        <v>576</v>
      </c>
      <c r="X110" s="26" t="b">
        <f t="shared" si="14"/>
        <v>0</v>
      </c>
      <c r="Y110" s="26" t="e">
        <f>VLOOKUP(A110,#REF!,21,0)</f>
        <v>#REF!</v>
      </c>
      <c r="Z110" s="26" t="s">
        <v>2283</v>
      </c>
      <c r="AB110" s="22" t="s">
        <v>2290</v>
      </c>
      <c r="AC110" t="b">
        <f t="shared" si="15"/>
        <v>0</v>
      </c>
      <c r="AD110" t="e">
        <f>IFERROR(VLOOKUP(A110,#REF!,4,0),MAX(#REF!)+100)</f>
        <v>#REF!</v>
      </c>
    </row>
    <row r="111" spans="1:30">
      <c r="A111">
        <v>268402</v>
      </c>
      <c r="B111" s="5" t="str">
        <f ca="1">VLOOKUP(A111,'Fichier FA (en entrée)'!B:AH,3,0)</f>
        <v>IVQFFICXOA</v>
      </c>
      <c r="C111">
        <f t="shared" si="8"/>
        <v>371</v>
      </c>
      <c r="D111">
        <f t="shared" si="9"/>
        <v>5.5299999999999994</v>
      </c>
      <c r="E111" s="14" t="str">
        <f>VLOOKUP(A111,'Fichier FA (en entrée)'!B:AH,2,0)</f>
        <v>EV</v>
      </c>
      <c r="F111" s="14" t="b">
        <f t="shared" si="10"/>
        <v>1</v>
      </c>
      <c r="G111" s="14" t="b">
        <f>IFERROR(VLOOKUP(A111,'Calculs FI (auto)'!A:F,6,0),FALSE)</f>
        <v>0</v>
      </c>
      <c r="H111" s="14" t="b">
        <f t="shared" si="11"/>
        <v>0</v>
      </c>
      <c r="I111" s="16">
        <f>IFERROR(VLOOKUP(A111,'Moyennes FA (en entrée)'!B:N,7,0),"")</f>
        <v>10.53</v>
      </c>
      <c r="J111" s="16">
        <f>IFERROR(VLOOKUP(VLOOKUP(A111,'Fichier FA (en entrée)'!B:AH,33,0),Modificateurs!A$2:B$5,2,0),0)</f>
        <v>3</v>
      </c>
      <c r="K111" s="16">
        <f>IFERROR(VLOOKUP(VLOOKUP(A111,'Redoub FI (en entrée)'!B:N,7,0),Modificateurs!A$8:B$11,2,0),0)</f>
        <v>0</v>
      </c>
      <c r="L111" s="16">
        <f>IFERROR(VLOOKUP(M111,Modificateurs!D$1:E$94,2,0),0)</f>
        <v>-8</v>
      </c>
      <c r="M111" t="str">
        <f>VLOOKUP(A111,'Fichier FA (en entrée)'!B:AH,16,0)&amp;" "&amp;VLOOKUP(A111,'Fichier FA (en entrée)'!B:AH,20,0)&amp;" "&amp;VLOOKUP(A111,'Fichier FA (en entrée)'!B:AH,27,0)&amp;" "&amp;VLOOKUP(A111,'Fichier FA (en entrée)'!B:AH,29,0)</f>
        <v xml:space="preserve">STMG Systèmes d'information et de gestion  </v>
      </c>
      <c r="N111" t="str">
        <f>VLOOKUP(A111,'Fichier FA (en entrée)'!B:AH,8,0)</f>
        <v>En Terminale</v>
      </c>
      <c r="O111" t="b">
        <f>AND(C111&gt;Synthèse!B$7,C111&lt;Synthèse!B$9)</f>
        <v>1</v>
      </c>
      <c r="P111" s="62" t="s">
        <v>2261</v>
      </c>
      <c r="Q111" s="60">
        <f>ROUNDUP(C111/(Synthèse!$B$2+Synthèse!$B$3)*8,0)</f>
        <v>6</v>
      </c>
      <c r="R111" s="60">
        <f>IFERROR(VLOOKUP(A111,'Evaluations (formulaire)'!A:P,6,0)+VLOOKUP(A111,'Evaluations (formulaire)'!A:P,7,0),0)</f>
        <v>0</v>
      </c>
      <c r="S111" s="60">
        <f>IFERROR(VLOOKUP(A111,'Evaluations (formulaire)'!A:P,8,0),0)</f>
        <v>0</v>
      </c>
      <c r="T111" s="64">
        <f>IF(AND(ISBLANK(P111),Q111&lt;=2),Synthèse!$B$42,IF(AND(ISBLANK(P111),Q111&gt;=7),Synthèse!$C$42,R111+S111))</f>
        <v>0</v>
      </c>
      <c r="U111" s="64">
        <f t="shared" si="12"/>
        <v>5.5299999999999994</v>
      </c>
      <c r="V111" s="59">
        <f t="shared" si="13"/>
        <v>371</v>
      </c>
      <c r="W111" s="26">
        <v>60</v>
      </c>
      <c r="X111" s="26" t="b">
        <f t="shared" si="14"/>
        <v>0</v>
      </c>
      <c r="Y111" s="26" t="e">
        <f>VLOOKUP(A111,#REF!,21,0)</f>
        <v>#REF!</v>
      </c>
      <c r="Z111" s="26" t="s">
        <v>2283</v>
      </c>
      <c r="AB111" s="22" t="s">
        <v>2290</v>
      </c>
      <c r="AC111" t="b">
        <f t="shared" si="15"/>
        <v>0</v>
      </c>
      <c r="AD111" t="e">
        <f>IFERROR(VLOOKUP(A111,#REF!,4,0),MAX(#REF!)+100)</f>
        <v>#REF!</v>
      </c>
    </row>
    <row r="112" spans="1:30">
      <c r="A112">
        <v>268416</v>
      </c>
      <c r="B112" s="5" t="str">
        <f ca="1">VLOOKUP(A112,'Fichier FA (en entrée)'!B:AH,3,0)</f>
        <v>APQWOLOFLL</v>
      </c>
      <c r="C112">
        <f t="shared" si="8"/>
        <v>342</v>
      </c>
      <c r="D112">
        <f t="shared" si="9"/>
        <v>7.1</v>
      </c>
      <c r="E112" s="14" t="str">
        <f>VLOOKUP(A112,'Fichier FA (en entrée)'!B:AH,2,0)</f>
        <v>EV</v>
      </c>
      <c r="F112" s="14" t="b">
        <f t="shared" si="10"/>
        <v>1</v>
      </c>
      <c r="G112" s="14" t="b">
        <f>IFERROR(VLOOKUP(A112,'Calculs FI (auto)'!A:F,6,0),FALSE)</f>
        <v>1</v>
      </c>
      <c r="H112" s="14" t="b">
        <f t="shared" si="11"/>
        <v>1</v>
      </c>
      <c r="I112" s="16">
        <f>IFERROR(VLOOKUP(A112,'Moyennes FA (en entrée)'!B:N,7,0),"")</f>
        <v>8.1</v>
      </c>
      <c r="J112" s="16">
        <f>IFERROR(VLOOKUP(VLOOKUP(A112,'Fichier FA (en entrée)'!B:AH,33,0),Modificateurs!A$2:B$5,2,0),0)</f>
        <v>-3</v>
      </c>
      <c r="K112" s="16">
        <f>IFERROR(VLOOKUP(VLOOKUP(A112,'Redoub FI (en entrée)'!B:N,7,0),Modificateurs!A$8:B$11,2,0),0)</f>
        <v>0</v>
      </c>
      <c r="L112" s="16">
        <f>IFERROR(VLOOKUP(M112,Modificateurs!D$1:E$94,2,0),0)</f>
        <v>2</v>
      </c>
      <c r="M112" t="str">
        <f>VLOOKUP(A112,'Fichier FA (en entrée)'!B:AH,16,0)&amp;" "&amp;VLOOKUP(A112,'Fichier FA (en entrée)'!B:AH,20,0)&amp;" "&amp;VLOOKUP(A112,'Fichier FA (en entrée)'!B:AH,27,0)&amp;" "&amp;VLOOKUP(A112,'Fichier FA (en entrée)'!B:AH,29,0)</f>
        <v xml:space="preserve">S Mathématiques  </v>
      </c>
      <c r="N112" t="str">
        <f>VLOOKUP(A112,'Fichier FA (en entrée)'!B:AH,8,0)</f>
        <v>En Terminale</v>
      </c>
      <c r="O112" t="b">
        <f>AND(C112&gt;Synthèse!B$7,C112&lt;Synthèse!B$9)</f>
        <v>1</v>
      </c>
      <c r="Q112" s="60">
        <f>ROUNDUP(C112/(Synthèse!$B$2+Synthèse!$B$3)*8,0)</f>
        <v>6</v>
      </c>
      <c r="R112" s="60">
        <f>IFERROR(VLOOKUP(A112,'Evaluations (formulaire)'!A:P,6,0)+VLOOKUP(A112,'Evaluations (formulaire)'!A:P,7,0),0)</f>
        <v>0</v>
      </c>
      <c r="S112" s="60">
        <f>IFERROR(VLOOKUP(A112,'Evaluations (formulaire)'!A:P,8,0),0)</f>
        <v>0</v>
      </c>
      <c r="T112" s="64">
        <f>IF(AND(ISBLANK(P112),Q112&lt;=2),Synthèse!$B$42,IF(AND(ISBLANK(P112),Q112&gt;=7),Synthèse!$C$42,R112+S112))</f>
        <v>0</v>
      </c>
      <c r="U112" s="64">
        <f t="shared" si="12"/>
        <v>7.1</v>
      </c>
      <c r="V112" s="59">
        <f t="shared" si="13"/>
        <v>342</v>
      </c>
      <c r="W112" s="26">
        <v>283</v>
      </c>
      <c r="X112" s="26" t="b">
        <f t="shared" si="14"/>
        <v>0</v>
      </c>
      <c r="Y112" s="26" t="e">
        <f>VLOOKUP(A112,#REF!,21,0)</f>
        <v>#REF!</v>
      </c>
      <c r="Z112" s="26" t="s">
        <v>2283</v>
      </c>
      <c r="AA112" s="22" t="s">
        <v>2290</v>
      </c>
      <c r="AB112" s="22" t="s">
        <v>2290</v>
      </c>
      <c r="AC112" t="b">
        <f t="shared" si="15"/>
        <v>0</v>
      </c>
      <c r="AD112" t="e">
        <f>IFERROR(VLOOKUP(A112,#REF!,4,0),MAX(#REF!)+100)</f>
        <v>#REF!</v>
      </c>
    </row>
    <row r="113" spans="1:30">
      <c r="A113">
        <v>269076</v>
      </c>
      <c r="B113" s="5" t="str">
        <f ca="1">VLOOKUP(A113,'Fichier FA (en entrée)'!B:AH,3,0)</f>
        <v>FRNTESTNJB</v>
      </c>
      <c r="C113">
        <f t="shared" si="8"/>
        <v>483</v>
      </c>
      <c r="D113">
        <f t="shared" si="9"/>
        <v>-1.4000000000000004</v>
      </c>
      <c r="E113" s="14" t="str">
        <f>VLOOKUP(A113,'Fichier FA (en entrée)'!B:AH,2,0)</f>
        <v>EV</v>
      </c>
      <c r="F113" s="14" t="b">
        <f t="shared" si="10"/>
        <v>1</v>
      </c>
      <c r="G113" s="14" t="b">
        <f>IFERROR(VLOOKUP(A113,'Calculs FI (auto)'!A:F,6,0),FALSE)</f>
        <v>0</v>
      </c>
      <c r="H113" s="14" t="b">
        <f t="shared" si="11"/>
        <v>0</v>
      </c>
      <c r="I113" s="16">
        <f>IFERROR(VLOOKUP(A113,'Moyennes FA (en entrée)'!B:N,7,0),"")</f>
        <v>6.6</v>
      </c>
      <c r="J113" s="16">
        <f>IFERROR(VLOOKUP(VLOOKUP(A113,'Fichier FA (en entrée)'!B:AH,33,0),Modificateurs!A$2:B$5,2,0),0)</f>
        <v>0</v>
      </c>
      <c r="K113" s="16">
        <f>IFERROR(VLOOKUP(VLOOKUP(A113,'Redoub FI (en entrée)'!B:N,7,0),Modificateurs!A$8:B$11,2,0),0)</f>
        <v>0</v>
      </c>
      <c r="L113" s="16">
        <f>IFERROR(VLOOKUP(M113,Modificateurs!D$1:E$94,2,0),0)</f>
        <v>-8</v>
      </c>
      <c r="M113" t="str">
        <f>VLOOKUP(A113,'Fichier FA (en entrée)'!B:AH,16,0)&amp;" "&amp;VLOOKUP(A113,'Fichier FA (en entrée)'!B:AH,20,0)&amp;" "&amp;VLOOKUP(A113,'Fichier FA (en entrée)'!B:AH,27,0)&amp;" "&amp;VLOOKUP(A113,'Fichier FA (en entrée)'!B:AH,29,0)</f>
        <v xml:space="preserve">STMG Systèmes d'information et de gestion  </v>
      </c>
      <c r="N113" t="str">
        <f>VLOOKUP(A113,'Fichier FA (en entrée)'!B:AH,8,0)</f>
        <v>En Terminale</v>
      </c>
      <c r="O113" t="b">
        <f>AND(C113&gt;Synthèse!B$7,C113&lt;Synthèse!B$9)</f>
        <v>0</v>
      </c>
      <c r="Q113" s="60">
        <f>ROUNDUP(C113/(Synthèse!$B$2+Synthèse!$B$3)*8,0)</f>
        <v>8</v>
      </c>
      <c r="R113" s="60">
        <f>IFERROR(VLOOKUP(A113,'Evaluations (formulaire)'!A:P,6,0)+VLOOKUP(A113,'Evaluations (formulaire)'!A:P,7,0),0)</f>
        <v>0</v>
      </c>
      <c r="S113" s="60">
        <f>IFERROR(VLOOKUP(A113,'Evaluations (formulaire)'!A:P,8,0),0)</f>
        <v>0</v>
      </c>
      <c r="T113" s="64">
        <f>IF(AND(ISBLANK(P113),Q113&lt;=2),Synthèse!$B$42,IF(AND(ISBLANK(P113),Q113&gt;=7),Synthèse!$C$42,R113+S113))</f>
        <v>0</v>
      </c>
      <c r="U113" s="64">
        <f t="shared" si="12"/>
        <v>-1.4000000000000004</v>
      </c>
      <c r="V113" s="59">
        <f t="shared" si="13"/>
        <v>483</v>
      </c>
      <c r="W113" s="26">
        <v>11</v>
      </c>
      <c r="X113" s="26" t="b">
        <f t="shared" si="14"/>
        <v>0</v>
      </c>
      <c r="Y113" s="26" t="e">
        <f>VLOOKUP(A113,#REF!,21,0)</f>
        <v>#REF!</v>
      </c>
      <c r="Z113" s="26" t="s">
        <v>2283</v>
      </c>
      <c r="AA113" s="22" t="s">
        <v>2290</v>
      </c>
      <c r="AB113" s="22" t="s">
        <v>2290</v>
      </c>
      <c r="AC113" t="b">
        <f t="shared" si="15"/>
        <v>0</v>
      </c>
      <c r="AD113" t="e">
        <f>IFERROR(VLOOKUP(A113,#REF!,4,0),MAX(#REF!)+100)</f>
        <v>#REF!</v>
      </c>
    </row>
    <row r="114" spans="1:30">
      <c r="A114">
        <v>269103</v>
      </c>
      <c r="B114" s="5" t="str">
        <f ca="1">VLOOKUP(A114,'Fichier FA (en entrée)'!B:AH,3,0)</f>
        <v>JJFLGIZMFV</v>
      </c>
      <c r="C114">
        <f t="shared" si="8"/>
        <v>253</v>
      </c>
      <c r="D114">
        <f t="shared" si="9"/>
        <v>10.42</v>
      </c>
      <c r="E114" s="14" t="str">
        <f>VLOOKUP(A114,'Fichier FA (en entrée)'!B:AH,2,0)</f>
        <v>EV</v>
      </c>
      <c r="F114" s="14" t="b">
        <f t="shared" si="10"/>
        <v>1</v>
      </c>
      <c r="G114" s="14" t="b">
        <f>IFERROR(VLOOKUP(A114,'Calculs FI (auto)'!A:F,6,0),FALSE)</f>
        <v>1</v>
      </c>
      <c r="H114" s="14" t="b">
        <f t="shared" si="11"/>
        <v>1</v>
      </c>
      <c r="I114" s="16">
        <f>IFERROR(VLOOKUP(A114,'Moyennes FA (en entrée)'!B:N,7,0),"")</f>
        <v>8.42</v>
      </c>
      <c r="J114" s="16">
        <f>IFERROR(VLOOKUP(VLOOKUP(A114,'Fichier FA (en entrée)'!B:AH,33,0),Modificateurs!A$2:B$5,2,0),0)</f>
        <v>1</v>
      </c>
      <c r="K114" s="16">
        <f>IFERROR(VLOOKUP(VLOOKUP(A114,'Redoub FI (en entrée)'!B:N,7,0),Modificateurs!A$8:B$11,2,0),0)</f>
        <v>0</v>
      </c>
      <c r="L114" s="16">
        <f>IFERROR(VLOOKUP(M114,Modificateurs!D$1:E$94,2,0),0)</f>
        <v>1</v>
      </c>
      <c r="M114" t="str">
        <f>VLOOKUP(A114,'Fichier FA (en entrée)'!B:AH,16,0)&amp;" "&amp;VLOOKUP(A114,'Fichier FA (en entrée)'!B:AH,20,0)&amp;" "&amp;VLOOKUP(A114,'Fichier FA (en entrée)'!B:AH,27,0)&amp;" "&amp;VLOOKUP(A114,'Fichier FA (en entrée)'!B:AH,29,0)</f>
        <v xml:space="preserve">S Sciences de la vie et de la terre  </v>
      </c>
      <c r="N114" t="str">
        <f>VLOOKUP(A114,'Fichier FA (en entrée)'!B:AH,8,0)</f>
        <v>En Terminale</v>
      </c>
      <c r="O114" t="b">
        <f>AND(C114&gt;Synthèse!B$7,C114&lt;Synthèse!B$9)</f>
        <v>1</v>
      </c>
      <c r="P114" s="62" t="s">
        <v>2284</v>
      </c>
      <c r="Q114" s="60">
        <f>ROUNDUP(C114/(Synthèse!$B$2+Synthèse!$B$3)*8,0)</f>
        <v>4</v>
      </c>
      <c r="R114" s="60">
        <f>IFERROR(VLOOKUP(A114,'Evaluations (formulaire)'!A:P,6,0)+VLOOKUP(A114,'Evaluations (formulaire)'!A:P,7,0),0)</f>
        <v>0</v>
      </c>
      <c r="S114" s="60">
        <f>IFERROR(VLOOKUP(A114,'Evaluations (formulaire)'!A:P,8,0),0)</f>
        <v>0</v>
      </c>
      <c r="T114" s="64">
        <f>IF(AND(ISBLANK(P114),Q114&lt;=2),Synthèse!$B$42,IF(AND(ISBLANK(P114),Q114&gt;=7),Synthèse!$C$42,R114+S114))</f>
        <v>0</v>
      </c>
      <c r="U114" s="64">
        <f t="shared" si="12"/>
        <v>10.42</v>
      </c>
      <c r="V114" s="59">
        <f t="shared" si="13"/>
        <v>252</v>
      </c>
      <c r="W114" s="26">
        <v>117</v>
      </c>
      <c r="X114" s="26" t="b">
        <f t="shared" si="14"/>
        <v>1</v>
      </c>
      <c r="Y114" s="26" t="e">
        <f>VLOOKUP(A114,#REF!,21,0)</f>
        <v>#REF!</v>
      </c>
      <c r="Z114" s="26" t="s">
        <v>2283</v>
      </c>
      <c r="AB114" s="22" t="s">
        <v>2290</v>
      </c>
      <c r="AC114" t="b">
        <f t="shared" si="15"/>
        <v>0</v>
      </c>
      <c r="AD114" t="e">
        <f>IFERROR(VLOOKUP(A114,#REF!,4,0),MAX(#REF!)+100)</f>
        <v>#REF!</v>
      </c>
    </row>
    <row r="115" spans="1:30">
      <c r="A115">
        <v>269129</v>
      </c>
      <c r="B115" s="5" t="str">
        <f ca="1">VLOOKUP(A115,'Fichier FA (en entrée)'!B:AH,3,0)</f>
        <v>TYZDLONBJO</v>
      </c>
      <c r="C115">
        <f t="shared" si="8"/>
        <v>415</v>
      </c>
      <c r="D115">
        <f t="shared" si="9"/>
        <v>3.24</v>
      </c>
      <c r="E115" s="14" t="str">
        <f>VLOOKUP(A115,'Fichier FA (en entrée)'!B:AH,2,0)</f>
        <v>EV</v>
      </c>
      <c r="F115" s="14" t="b">
        <f t="shared" si="10"/>
        <v>1</v>
      </c>
      <c r="G115" s="14" t="b">
        <f>IFERROR(VLOOKUP(A115,'Calculs FI (auto)'!A:F,6,0),FALSE)</f>
        <v>0</v>
      </c>
      <c r="H115" s="14" t="b">
        <f t="shared" si="11"/>
        <v>0</v>
      </c>
      <c r="I115" s="16">
        <f>IFERROR(VLOOKUP(A115,'Moyennes FA (en entrée)'!B:N,7,0),"")</f>
        <v>11.24</v>
      </c>
      <c r="J115" s="16">
        <f>IFERROR(VLOOKUP(VLOOKUP(A115,'Fichier FA (en entrée)'!B:AH,33,0),Modificateurs!A$2:B$5,2,0),0)</f>
        <v>0</v>
      </c>
      <c r="K115" s="16">
        <f>IFERROR(VLOOKUP(VLOOKUP(A115,'Redoub FI (en entrée)'!B:N,7,0),Modificateurs!A$8:B$11,2,0),0)</f>
        <v>0</v>
      </c>
      <c r="L115" s="16">
        <f>IFERROR(VLOOKUP(M115,Modificateurs!D$1:E$94,2,0),0)</f>
        <v>-8</v>
      </c>
      <c r="M115" t="str">
        <f>VLOOKUP(A115,'Fichier FA (en entrée)'!B:AH,16,0)&amp;" "&amp;VLOOKUP(A115,'Fichier FA (en entrée)'!B:AH,20,0)&amp;" "&amp;VLOOKUP(A115,'Fichier FA (en entrée)'!B:AH,27,0)&amp;" "&amp;VLOOKUP(A115,'Fichier FA (en entrée)'!B:AH,29,0)</f>
        <v xml:space="preserve">STMG Systèmes d'information et de gestion  </v>
      </c>
      <c r="N115" t="str">
        <f>VLOOKUP(A115,'Fichier FA (en entrée)'!B:AH,8,0)</f>
        <v>En Terminale</v>
      </c>
      <c r="O115" t="b">
        <f>AND(C115&gt;Synthèse!B$7,C115&lt;Synthèse!B$9)</f>
        <v>0</v>
      </c>
      <c r="Q115" s="60">
        <f>ROUNDUP(C115/(Synthèse!$B$2+Synthèse!$B$3)*8,0)</f>
        <v>7</v>
      </c>
      <c r="R115" s="60">
        <f>IFERROR(VLOOKUP(A115,'Evaluations (formulaire)'!A:P,6,0)+VLOOKUP(A115,'Evaluations (formulaire)'!A:P,7,0),0)</f>
        <v>0</v>
      </c>
      <c r="S115" s="60">
        <f>IFERROR(VLOOKUP(A115,'Evaluations (formulaire)'!A:P,8,0),0)</f>
        <v>0</v>
      </c>
      <c r="T115" s="64">
        <f>IF(AND(ISBLANK(P115),Q115&lt;=2),Synthèse!$B$42,IF(AND(ISBLANK(P115),Q115&gt;=7),Synthèse!$C$42,R115+S115))</f>
        <v>0</v>
      </c>
      <c r="U115" s="64">
        <f t="shared" si="12"/>
        <v>3.24</v>
      </c>
      <c r="V115" s="59">
        <f t="shared" si="13"/>
        <v>415</v>
      </c>
      <c r="W115" s="26">
        <v>649</v>
      </c>
      <c r="X115" s="26" t="b">
        <f t="shared" si="14"/>
        <v>0</v>
      </c>
      <c r="Y115" s="26" t="e">
        <f>VLOOKUP(A115,#REF!,21,0)</f>
        <v>#REF!</v>
      </c>
      <c r="Z115" s="26" t="s">
        <v>2283</v>
      </c>
      <c r="AB115" s="22" t="s">
        <v>2290</v>
      </c>
      <c r="AC115" t="b">
        <f t="shared" si="15"/>
        <v>0</v>
      </c>
      <c r="AD115" t="e">
        <f>IFERROR(VLOOKUP(A115,#REF!,4,0),MAX(#REF!)+100)</f>
        <v>#REF!</v>
      </c>
    </row>
    <row r="116" spans="1:30">
      <c r="A116">
        <v>269303</v>
      </c>
      <c r="B116" s="5" t="str">
        <f ca="1">VLOOKUP(A116,'Fichier FA (en entrée)'!B:AH,3,0)</f>
        <v>IQKMCVEVWN</v>
      </c>
      <c r="C116">
        <f t="shared" si="8"/>
        <v>525</v>
      </c>
      <c r="D116">
        <f t="shared" si="9"/>
        <v>-6.46</v>
      </c>
      <c r="E116" s="14" t="str">
        <f>VLOOKUP(A116,'Fichier FA (en entrée)'!B:AH,2,0)</f>
        <v>EV</v>
      </c>
      <c r="F116" s="14" t="b">
        <f t="shared" si="10"/>
        <v>1</v>
      </c>
      <c r="G116" s="14" t="b">
        <f>IFERROR(VLOOKUP(A116,'Calculs FI (auto)'!A:F,6,0),FALSE)</f>
        <v>0</v>
      </c>
      <c r="H116" s="14" t="b">
        <f t="shared" si="11"/>
        <v>0</v>
      </c>
      <c r="I116" s="16">
        <f>IFERROR(VLOOKUP(A116,'Moyennes FA (en entrée)'!B:N,7,0),"")</f>
        <v>5.54</v>
      </c>
      <c r="J116" s="16">
        <f>IFERROR(VLOOKUP(VLOOKUP(A116,'Fichier FA (en entrée)'!B:AH,33,0),Modificateurs!A$2:B$5,2,0),0)</f>
        <v>0</v>
      </c>
      <c r="K116" s="16">
        <f>IFERROR(VLOOKUP(VLOOKUP(A116,'Redoub FI (en entrée)'!B:N,7,0),Modificateurs!A$8:B$11,2,0),0)</f>
        <v>0</v>
      </c>
      <c r="L116" s="16">
        <f>IFERROR(VLOOKUP(M116,Modificateurs!D$1:E$94,2,0),0)</f>
        <v>-12</v>
      </c>
      <c r="M116" t="str">
        <f>VLOOKUP(A116,'Fichier FA (en entrée)'!B:AH,16,0)&amp;" "&amp;VLOOKUP(A116,'Fichier FA (en entrée)'!B:AH,20,0)&amp;" "&amp;VLOOKUP(A116,'Fichier FA (en entrée)'!B:AH,27,0)&amp;" "&amp;VLOOKUP(A116,'Fichier FA (en entrée)'!B:AH,29,0)</f>
        <v xml:space="preserve">STMG Ressources Humaines et Communication  </v>
      </c>
      <c r="N116" t="str">
        <f>VLOOKUP(A116,'Fichier FA (en entrée)'!B:AH,8,0)</f>
        <v>En Terminale</v>
      </c>
      <c r="O116" t="b">
        <f>AND(C116&gt;Synthèse!B$7,C116&lt;Synthèse!B$9)</f>
        <v>0</v>
      </c>
      <c r="P116" s="62" t="s">
        <v>57</v>
      </c>
      <c r="Q116" s="60">
        <f>ROUNDUP(C116/(Synthèse!$B$2+Synthèse!$B$3)*8,0)</f>
        <v>8</v>
      </c>
      <c r="R116" s="60">
        <f>IFERROR(VLOOKUP(A116,'Evaluations (formulaire)'!A:P,6,0)+VLOOKUP(A116,'Evaluations (formulaire)'!A:P,7,0),0)</f>
        <v>0</v>
      </c>
      <c r="S116" s="60">
        <f>IFERROR(VLOOKUP(A116,'Evaluations (formulaire)'!A:P,8,0),0)</f>
        <v>0</v>
      </c>
      <c r="T116" s="64">
        <f>IF(AND(ISBLANK(P116),Q116&lt;=2),Synthèse!$B$42,IF(AND(ISBLANK(P116),Q116&gt;=7),Synthèse!$C$42,R116+S116))</f>
        <v>0</v>
      </c>
      <c r="U116" s="64">
        <f t="shared" si="12"/>
        <v>-6.46</v>
      </c>
      <c r="V116" s="59">
        <f t="shared" si="13"/>
        <v>525</v>
      </c>
      <c r="W116" s="26">
        <v>505</v>
      </c>
      <c r="X116" s="26" t="b">
        <f t="shared" si="14"/>
        <v>0</v>
      </c>
      <c r="Y116" s="26" t="e">
        <f>VLOOKUP(A116,#REF!,21,0)</f>
        <v>#REF!</v>
      </c>
      <c r="Z116" s="26" t="s">
        <v>2283</v>
      </c>
      <c r="AB116" s="22" t="s">
        <v>2785</v>
      </c>
      <c r="AC116" t="b">
        <f t="shared" si="15"/>
        <v>0</v>
      </c>
      <c r="AD116" t="e">
        <f>IFERROR(VLOOKUP(A116,#REF!,4,0),MAX(#REF!)+100)</f>
        <v>#REF!</v>
      </c>
    </row>
    <row r="117" spans="1:30">
      <c r="A117">
        <v>269440</v>
      </c>
      <c r="B117" s="5" t="str">
        <f ca="1">VLOOKUP(A117,'Fichier FA (en entrée)'!B:AH,3,0)</f>
        <v>CKMOQZWOMK</v>
      </c>
      <c r="C117">
        <f t="shared" si="8"/>
        <v>765</v>
      </c>
      <c r="D117">
        <f t="shared" si="9"/>
        <v>-100</v>
      </c>
      <c r="E117" s="14" t="str">
        <f>VLOOKUP(A117,'Fichier FA (en entrée)'!B:AH,2,0)</f>
        <v>ENV</v>
      </c>
      <c r="F117" s="14" t="b">
        <f t="shared" si="10"/>
        <v>0</v>
      </c>
      <c r="G117" s="14" t="b">
        <f>IFERROR(VLOOKUP(A117,'Calculs FI (auto)'!A:F,6,0),FALSE)</f>
        <v>0</v>
      </c>
      <c r="H117" s="14" t="b">
        <f t="shared" si="11"/>
        <v>0</v>
      </c>
      <c r="I117" s="16" t="str">
        <f>IFERROR(VLOOKUP(A117,'Moyennes FA (en entrée)'!B:N,7,0),"")</f>
        <v/>
      </c>
      <c r="J117" s="16">
        <f>IFERROR(VLOOKUP(VLOOKUP(A117,'Fichier FA (en entrée)'!B:AH,33,0),Modificateurs!A$2:B$5,2,0),0)</f>
        <v>1</v>
      </c>
      <c r="K117" s="16">
        <f>IFERROR(VLOOKUP(VLOOKUP(A117,'Redoub FI (en entrée)'!B:N,7,0),Modificateurs!A$8:B$11,2,0),0)</f>
        <v>0</v>
      </c>
      <c r="L117" s="16">
        <f>IFERROR(VLOOKUP(M117,Modificateurs!D$1:E$94,2,0),0)</f>
        <v>-3</v>
      </c>
      <c r="M117" t="str">
        <f>VLOOKUP(A117,'Fichier FA (en entrée)'!B:AH,16,0)&amp;" "&amp;VLOOKUP(A117,'Fichier FA (en entrée)'!B:AH,20,0)&amp;" "&amp;VLOOKUP(A117,'Fichier FA (en entrée)'!B:AH,27,0)&amp;" "&amp;VLOOKUP(A117,'Fichier FA (en entrée)'!B:AH,29,0)</f>
        <v xml:space="preserve">ES Mathématiques  </v>
      </c>
      <c r="N117" t="str">
        <f>VLOOKUP(A117,'Fichier FA (en entrée)'!B:AH,8,0)</f>
        <v>En Terminale</v>
      </c>
      <c r="O117" t="b">
        <f>AND(C117&gt;Synthèse!B$7,C117&lt;Synthèse!B$9)</f>
        <v>0</v>
      </c>
      <c r="Q117" s="60">
        <f>ROUNDUP(C117/(Synthèse!$B$2+Synthèse!$B$3)*8,0)</f>
        <v>12</v>
      </c>
      <c r="R117" s="60">
        <f>IFERROR(VLOOKUP(A117,'Evaluations (formulaire)'!A:P,6,0)+VLOOKUP(A117,'Evaluations (formulaire)'!A:P,7,0),0)</f>
        <v>0</v>
      </c>
      <c r="S117" s="60">
        <f>IFERROR(VLOOKUP(A117,'Evaluations (formulaire)'!A:P,8,0),0)</f>
        <v>0</v>
      </c>
      <c r="T117" s="64">
        <f>IF(AND(ISBLANK(P117),Q117&lt;=2),Synthèse!$B$42,IF(AND(ISBLANK(P117),Q117&gt;=7),Synthèse!$C$42,R117+S117))</f>
        <v>0</v>
      </c>
      <c r="U117" s="64">
        <f t="shared" si="12"/>
        <v>-100</v>
      </c>
      <c r="V117" s="59">
        <f t="shared" si="13"/>
        <v>765</v>
      </c>
      <c r="W117" s="26">
        <v>77</v>
      </c>
      <c r="X117" s="26" t="b">
        <f t="shared" si="14"/>
        <v>0</v>
      </c>
      <c r="Y117" s="26" t="e">
        <f>VLOOKUP(A117,#REF!,21,0)</f>
        <v>#REF!</v>
      </c>
      <c r="Z117" s="26" t="s">
        <v>2283</v>
      </c>
      <c r="AB117" s="22" t="s">
        <v>2290</v>
      </c>
      <c r="AC117" t="b">
        <f t="shared" si="15"/>
        <v>0</v>
      </c>
      <c r="AD117" t="e">
        <f>IFERROR(VLOOKUP(A117,#REF!,4,0),MAX(#REF!)+100)</f>
        <v>#REF!</v>
      </c>
    </row>
    <row r="118" spans="1:30">
      <c r="A118">
        <v>270710</v>
      </c>
      <c r="B118" s="5" t="str">
        <f ca="1">VLOOKUP(A118,'Fichier FA (en entrée)'!B:AH,3,0)</f>
        <v>SYEHLJGRFY</v>
      </c>
      <c r="C118">
        <f t="shared" si="8"/>
        <v>179</v>
      </c>
      <c r="D118">
        <f t="shared" si="9"/>
        <v>11.9</v>
      </c>
      <c r="E118" s="14" t="str">
        <f>VLOOKUP(A118,'Fichier FA (en entrée)'!B:AH,2,0)</f>
        <v>EV</v>
      </c>
      <c r="F118" s="14" t="b">
        <f t="shared" si="10"/>
        <v>1</v>
      </c>
      <c r="G118" s="14" t="b">
        <f>IFERROR(VLOOKUP(A118,'Calculs FI (auto)'!A:F,6,0),FALSE)</f>
        <v>0</v>
      </c>
      <c r="H118" s="14" t="b">
        <f t="shared" si="11"/>
        <v>0</v>
      </c>
      <c r="I118" s="16">
        <f>IFERROR(VLOOKUP(A118,'Moyennes FA (en entrée)'!B:N,7,0),"")</f>
        <v>9.9</v>
      </c>
      <c r="J118" s="16">
        <f>IFERROR(VLOOKUP(VLOOKUP(A118,'Fichier FA (en entrée)'!B:AH,33,0),Modificateurs!A$2:B$5,2,0),0)</f>
        <v>1</v>
      </c>
      <c r="K118" s="16">
        <f>IFERROR(VLOOKUP(VLOOKUP(A118,'Redoub FI (en entrée)'!B:N,7,0),Modificateurs!A$8:B$11,2,0),0)</f>
        <v>0</v>
      </c>
      <c r="L118" s="16">
        <f>IFERROR(VLOOKUP(M118,Modificateurs!D$1:E$94,2,0),0)</f>
        <v>1</v>
      </c>
      <c r="M118" t="str">
        <f>VLOOKUP(A118,'Fichier FA (en entrée)'!B:AH,16,0)&amp;" "&amp;VLOOKUP(A118,'Fichier FA (en entrée)'!B:AH,20,0)&amp;" "&amp;VLOOKUP(A118,'Fichier FA (en entrée)'!B:AH,27,0)&amp;" "&amp;VLOOKUP(A118,'Fichier FA (en entrée)'!B:AH,29,0)</f>
        <v xml:space="preserve">S Sciences de la vie et de la terre  </v>
      </c>
      <c r="N118" t="str">
        <f>VLOOKUP(A118,'Fichier FA (en entrée)'!B:AH,8,0)</f>
        <v>En Terminale</v>
      </c>
      <c r="O118" t="b">
        <f>AND(C118&gt;Synthèse!B$7,C118&lt;Synthèse!B$9)</f>
        <v>1</v>
      </c>
      <c r="P118" s="62" t="s">
        <v>2284</v>
      </c>
      <c r="Q118" s="60">
        <f>ROUNDUP(C118/(Synthèse!$B$2+Synthèse!$B$3)*8,0)</f>
        <v>3</v>
      </c>
      <c r="R118" s="60">
        <f>IFERROR(VLOOKUP(A118,'Evaluations (formulaire)'!A:P,6,0)+VLOOKUP(A118,'Evaluations (formulaire)'!A:P,7,0),0)</f>
        <v>0</v>
      </c>
      <c r="S118" s="60">
        <f>IFERROR(VLOOKUP(A118,'Evaluations (formulaire)'!A:P,8,0),0)</f>
        <v>0</v>
      </c>
      <c r="T118" s="64">
        <f>IF(AND(ISBLANK(P118),Q118&lt;=2),Synthèse!$B$42,IF(AND(ISBLANK(P118),Q118&gt;=7),Synthèse!$C$42,R118+S118))</f>
        <v>0</v>
      </c>
      <c r="U118" s="64">
        <f t="shared" si="12"/>
        <v>11.9</v>
      </c>
      <c r="V118" s="59">
        <f t="shared" si="13"/>
        <v>179</v>
      </c>
      <c r="W118" s="26">
        <v>734</v>
      </c>
      <c r="X118" s="26" t="b">
        <f t="shared" si="14"/>
        <v>1</v>
      </c>
      <c r="Y118" s="26" t="e">
        <f>VLOOKUP(A118,#REF!,21,0)</f>
        <v>#REF!</v>
      </c>
      <c r="Z118" s="26" t="s">
        <v>2283</v>
      </c>
      <c r="AB118" s="22" t="s">
        <v>2290</v>
      </c>
      <c r="AC118" t="b">
        <f t="shared" si="15"/>
        <v>0</v>
      </c>
      <c r="AD118" t="e">
        <f>IFERROR(VLOOKUP(A118,#REF!,4,0),MAX(#REF!)+100)</f>
        <v>#REF!</v>
      </c>
    </row>
    <row r="119" spans="1:30">
      <c r="A119">
        <v>272394</v>
      </c>
      <c r="B119" s="5" t="str">
        <f ca="1">VLOOKUP(A119,'Fichier FA (en entrée)'!B:AH,3,0)</f>
        <v>OXWTGUTZZC</v>
      </c>
      <c r="C119">
        <f t="shared" si="8"/>
        <v>309</v>
      </c>
      <c r="D119">
        <f t="shared" si="9"/>
        <v>8.8000000000000007</v>
      </c>
      <c r="E119" s="14" t="str">
        <f>VLOOKUP(A119,'Fichier FA (en entrée)'!B:AH,2,0)</f>
        <v>EV</v>
      </c>
      <c r="F119" s="14" t="b">
        <f t="shared" si="10"/>
        <v>1</v>
      </c>
      <c r="G119" s="14" t="b">
        <f>IFERROR(VLOOKUP(A119,'Calculs FI (auto)'!A:F,6,0),FALSE)</f>
        <v>0</v>
      </c>
      <c r="H119" s="14" t="b">
        <f t="shared" si="11"/>
        <v>0</v>
      </c>
      <c r="I119" s="16">
        <f>IFERROR(VLOOKUP(A119,'Moyennes FA (en entrée)'!B:N,7,0),"")</f>
        <v>6.8</v>
      </c>
      <c r="J119" s="16">
        <f>IFERROR(VLOOKUP(VLOOKUP(A119,'Fichier FA (en entrée)'!B:AH,33,0),Modificateurs!A$2:B$5,2,0),0)</f>
        <v>0</v>
      </c>
      <c r="K119" s="16">
        <f>IFERROR(VLOOKUP(VLOOKUP(A119,'Redoub FI (en entrée)'!B:N,7,0),Modificateurs!A$8:B$11,2,0),0)</f>
        <v>0</v>
      </c>
      <c r="L119" s="16">
        <f>IFERROR(VLOOKUP(M119,Modificateurs!D$1:E$94,2,0),0)</f>
        <v>2</v>
      </c>
      <c r="M119" t="str">
        <f>VLOOKUP(A119,'Fichier FA (en entrée)'!B:AH,16,0)&amp;" "&amp;VLOOKUP(A119,'Fichier FA (en entrée)'!B:AH,20,0)&amp;" "&amp;VLOOKUP(A119,'Fichier FA (en entrée)'!B:AH,27,0)&amp;" "&amp;VLOOKUP(A119,'Fichier FA (en entrée)'!B:AH,29,0)</f>
        <v xml:space="preserve">S Physique-chimie  </v>
      </c>
      <c r="N119" t="str">
        <f>VLOOKUP(A119,'Fichier FA (en entrée)'!B:AH,8,0)</f>
        <v>En Terminale</v>
      </c>
      <c r="O119" t="b">
        <f>AND(C119&gt;Synthèse!B$7,C119&lt;Synthèse!B$9)</f>
        <v>1</v>
      </c>
      <c r="P119" s="62" t="s">
        <v>2261</v>
      </c>
      <c r="Q119" s="60">
        <f>ROUNDUP(C119/(Synthèse!$B$2+Synthèse!$B$3)*8,0)</f>
        <v>5</v>
      </c>
      <c r="R119" s="60">
        <f>IFERROR(VLOOKUP(A119,'Evaluations (formulaire)'!A:P,6,0)+VLOOKUP(A119,'Evaluations (formulaire)'!A:P,7,0),0)</f>
        <v>0</v>
      </c>
      <c r="S119" s="60">
        <f>IFERROR(VLOOKUP(A119,'Evaluations (formulaire)'!A:P,8,0),0)</f>
        <v>0</v>
      </c>
      <c r="T119" s="64">
        <f>IF(AND(ISBLANK(P119),Q119&lt;=2),Synthèse!$B$42,IF(AND(ISBLANK(P119),Q119&gt;=7),Synthèse!$C$42,R119+S119))</f>
        <v>0</v>
      </c>
      <c r="U119" s="64">
        <f t="shared" si="12"/>
        <v>8.8000000000000007</v>
      </c>
      <c r="V119" s="59">
        <f t="shared" si="13"/>
        <v>308</v>
      </c>
      <c r="W119" s="26">
        <v>560</v>
      </c>
      <c r="X119" s="26" t="b">
        <f t="shared" si="14"/>
        <v>0</v>
      </c>
      <c r="Y119" s="26" t="e">
        <f>VLOOKUP(A119,#REF!,21,0)</f>
        <v>#REF!</v>
      </c>
      <c r="Z119" s="26" t="s">
        <v>2283</v>
      </c>
      <c r="AB119" s="22" t="s">
        <v>2290</v>
      </c>
      <c r="AC119" t="b">
        <f t="shared" si="15"/>
        <v>0</v>
      </c>
      <c r="AD119" t="e">
        <f>IFERROR(VLOOKUP(A119,#REF!,4,0),MAX(#REF!)+100)</f>
        <v>#REF!</v>
      </c>
    </row>
    <row r="120" spans="1:30">
      <c r="A120">
        <v>278427</v>
      </c>
      <c r="B120" s="5" t="str">
        <f ca="1">VLOOKUP(A120,'Fichier FA (en entrée)'!B:AH,3,0)</f>
        <v>DCECHRULEF</v>
      </c>
      <c r="C120">
        <f t="shared" si="8"/>
        <v>447</v>
      </c>
      <c r="D120">
        <f t="shared" si="9"/>
        <v>1.4600000000000009</v>
      </c>
      <c r="E120" s="14" t="str">
        <f>VLOOKUP(A120,'Fichier FA (en entrée)'!B:AH,2,0)</f>
        <v>EV</v>
      </c>
      <c r="F120" s="14" t="b">
        <f t="shared" si="10"/>
        <v>1</v>
      </c>
      <c r="G120" s="14" t="b">
        <f>IFERROR(VLOOKUP(A120,'Calculs FI (auto)'!A:F,6,0),FALSE)</f>
        <v>0</v>
      </c>
      <c r="H120" s="14" t="b">
        <f t="shared" si="11"/>
        <v>0</v>
      </c>
      <c r="I120" s="16">
        <f>IFERROR(VLOOKUP(A120,'Moyennes FA (en entrée)'!B:N,7,0),"")</f>
        <v>12.46</v>
      </c>
      <c r="J120" s="16">
        <f>IFERROR(VLOOKUP(VLOOKUP(A120,'Fichier FA (en entrée)'!B:AH,33,0),Modificateurs!A$2:B$5,2,0),0)</f>
        <v>1</v>
      </c>
      <c r="K120" s="16">
        <f>IFERROR(VLOOKUP(VLOOKUP(A120,'Redoub FI (en entrée)'!B:N,7,0),Modificateurs!A$8:B$11,2,0),0)</f>
        <v>0</v>
      </c>
      <c r="L120" s="16">
        <f>IFERROR(VLOOKUP(M120,Modificateurs!D$1:E$94,2,0),0)</f>
        <v>-12</v>
      </c>
      <c r="M120" t="str">
        <f>VLOOKUP(A120,'Fichier FA (en entrée)'!B:AH,16,0)&amp;" "&amp;VLOOKUP(A120,'Fichier FA (en entrée)'!B:AH,20,0)&amp;" "&amp;VLOOKUP(A120,'Fichier FA (en entrée)'!B:AH,27,0)&amp;" "&amp;VLOOKUP(A120,'Fichier FA (en entrée)'!B:AH,29,0)</f>
        <v xml:space="preserve">STMG Mercatique  </v>
      </c>
      <c r="N120" t="str">
        <f>VLOOKUP(A120,'Fichier FA (en entrée)'!B:AH,8,0)</f>
        <v>En Terminale</v>
      </c>
      <c r="O120" t="b">
        <f>AND(C120&gt;Synthèse!B$7,C120&lt;Synthèse!B$9)</f>
        <v>0</v>
      </c>
      <c r="Q120" s="60">
        <f>ROUNDUP(C120/(Synthèse!$B$2+Synthèse!$B$3)*8,0)</f>
        <v>7</v>
      </c>
      <c r="R120" s="60">
        <f>IFERROR(VLOOKUP(A120,'Evaluations (formulaire)'!A:P,6,0)+VLOOKUP(A120,'Evaluations (formulaire)'!A:P,7,0),0)</f>
        <v>0</v>
      </c>
      <c r="S120" s="60">
        <f>IFERROR(VLOOKUP(A120,'Evaluations (formulaire)'!A:P,8,0),0)</f>
        <v>0</v>
      </c>
      <c r="T120" s="64">
        <f>IF(AND(ISBLANK(P120),Q120&lt;=2),Synthèse!$B$42,IF(AND(ISBLANK(P120),Q120&gt;=7),Synthèse!$C$42,R120+S120))</f>
        <v>0</v>
      </c>
      <c r="U120" s="64">
        <f t="shared" si="12"/>
        <v>1.4600000000000009</v>
      </c>
      <c r="V120" s="59">
        <f t="shared" si="13"/>
        <v>447</v>
      </c>
      <c r="W120" s="26">
        <v>175</v>
      </c>
      <c r="X120" s="26" t="b">
        <f t="shared" si="14"/>
        <v>0</v>
      </c>
      <c r="Y120" s="26" t="e">
        <f>VLOOKUP(A120,#REF!,21,0)</f>
        <v>#REF!</v>
      </c>
      <c r="Z120" s="26" t="s">
        <v>2283</v>
      </c>
      <c r="AA120" s="22" t="s">
        <v>2290</v>
      </c>
      <c r="AB120" s="22" t="s">
        <v>2290</v>
      </c>
      <c r="AC120" t="b">
        <f t="shared" si="15"/>
        <v>0</v>
      </c>
      <c r="AD120" t="e">
        <f>IFERROR(VLOOKUP(A120,#REF!,4,0),MAX(#REF!)+100)</f>
        <v>#REF!</v>
      </c>
    </row>
    <row r="121" spans="1:30">
      <c r="A121">
        <v>280678</v>
      </c>
      <c r="B121" s="5" t="str">
        <f ca="1">VLOOKUP(A121,'Fichier FA (en entrée)'!B:AH,3,0)</f>
        <v>MWVBRIQAJD</v>
      </c>
      <c r="C121">
        <f t="shared" si="8"/>
        <v>357</v>
      </c>
      <c r="D121">
        <f t="shared" si="9"/>
        <v>6.33</v>
      </c>
      <c r="E121" s="14" t="str">
        <f>VLOOKUP(A121,'Fichier FA (en entrée)'!B:AH,2,0)</f>
        <v>EV</v>
      </c>
      <c r="F121" s="14" t="b">
        <f t="shared" si="10"/>
        <v>1</v>
      </c>
      <c r="G121" s="14" t="b">
        <f>IFERROR(VLOOKUP(A121,'Calculs FI (auto)'!A:F,6,0),FALSE)</f>
        <v>1</v>
      </c>
      <c r="H121" s="14" t="b">
        <f t="shared" si="11"/>
        <v>1</v>
      </c>
      <c r="I121" s="16">
        <f>IFERROR(VLOOKUP(A121,'Moyennes FA (en entrée)'!B:N,7,0),"")</f>
        <v>8.33</v>
      </c>
      <c r="J121" s="16">
        <f>IFERROR(VLOOKUP(VLOOKUP(A121,'Fichier FA (en entrée)'!B:AH,33,0),Modificateurs!A$2:B$5,2,0),0)</f>
        <v>1</v>
      </c>
      <c r="K121" s="16">
        <f>IFERROR(VLOOKUP(VLOOKUP(A121,'Redoub FI (en entrée)'!B:N,7,0),Modificateurs!A$8:B$11,2,0),0)</f>
        <v>0</v>
      </c>
      <c r="L121" s="16">
        <f>IFERROR(VLOOKUP(M121,Modificateurs!D$1:E$94,2,0),0)</f>
        <v>-3</v>
      </c>
      <c r="M121" t="str">
        <f>VLOOKUP(A121,'Fichier FA (en entrée)'!B:AH,16,0)&amp;" "&amp;VLOOKUP(A121,'Fichier FA (en entrée)'!B:AH,20,0)&amp;" "&amp;VLOOKUP(A121,'Fichier FA (en entrée)'!B:AH,27,0)&amp;" "&amp;VLOOKUP(A121,'Fichier FA (en entrée)'!B:AH,29,0)</f>
        <v xml:space="preserve">ES Mathématiques  </v>
      </c>
      <c r="N121" t="str">
        <f>VLOOKUP(A121,'Fichier FA (en entrée)'!B:AH,8,0)</f>
        <v>En Terminale</v>
      </c>
      <c r="O121" t="b">
        <f>AND(C121&gt;Synthèse!B$7,C121&lt;Synthèse!B$9)</f>
        <v>1</v>
      </c>
      <c r="Q121" s="60">
        <f>ROUNDUP(C121/(Synthèse!$B$2+Synthèse!$B$3)*8,0)</f>
        <v>6</v>
      </c>
      <c r="R121" s="60">
        <f>IFERROR(VLOOKUP(A121,'Evaluations (formulaire)'!A:P,6,0)+VLOOKUP(A121,'Evaluations (formulaire)'!A:P,7,0),0)</f>
        <v>0</v>
      </c>
      <c r="S121" s="60">
        <f>IFERROR(VLOOKUP(A121,'Evaluations (formulaire)'!A:P,8,0),0)</f>
        <v>0</v>
      </c>
      <c r="T121" s="64">
        <f>IF(AND(ISBLANK(P121),Q121&lt;=2),Synthèse!$B$42,IF(AND(ISBLANK(P121),Q121&gt;=7),Synthèse!$C$42,R121+S121))</f>
        <v>0</v>
      </c>
      <c r="U121" s="64">
        <f t="shared" si="12"/>
        <v>6.33</v>
      </c>
      <c r="V121" s="59">
        <f t="shared" si="13"/>
        <v>357</v>
      </c>
      <c r="W121" s="26">
        <v>114</v>
      </c>
      <c r="X121" s="26" t="b">
        <f t="shared" si="14"/>
        <v>0</v>
      </c>
      <c r="Y121" s="26" t="e">
        <f>VLOOKUP(A121,#REF!,21,0)</f>
        <v>#REF!</v>
      </c>
      <c r="Z121" s="26" t="s">
        <v>2283</v>
      </c>
      <c r="AA121" s="22" t="s">
        <v>2290</v>
      </c>
      <c r="AB121" s="22" t="s">
        <v>2290</v>
      </c>
      <c r="AC121" t="b">
        <f t="shared" si="15"/>
        <v>0</v>
      </c>
      <c r="AD121" t="e">
        <f>IFERROR(VLOOKUP(A121,#REF!,4,0),MAX(#REF!)+100)</f>
        <v>#REF!</v>
      </c>
    </row>
    <row r="122" spans="1:30">
      <c r="A122">
        <v>280690</v>
      </c>
      <c r="B122" s="5" t="str">
        <f ca="1">VLOOKUP(A122,'Fichier FA (en entrée)'!B:AH,3,0)</f>
        <v>RMNEHAPNNU</v>
      </c>
      <c r="C122">
        <f t="shared" si="8"/>
        <v>765</v>
      </c>
      <c r="D122">
        <f t="shared" si="9"/>
        <v>-100</v>
      </c>
      <c r="E122" s="14" t="str">
        <f>VLOOKUP(A122,'Fichier FA (en entrée)'!B:AH,2,0)</f>
        <v>ENV</v>
      </c>
      <c r="F122" s="14" t="b">
        <f t="shared" si="10"/>
        <v>0</v>
      </c>
      <c r="G122" s="14" t="b">
        <f>IFERROR(VLOOKUP(A122,'Calculs FI (auto)'!A:F,6,0),FALSE)</f>
        <v>0</v>
      </c>
      <c r="H122" s="14" t="b">
        <f t="shared" si="11"/>
        <v>0</v>
      </c>
      <c r="I122" s="16" t="str">
        <f>IFERROR(VLOOKUP(A122,'Moyennes FA (en entrée)'!B:N,7,0),"")</f>
        <v/>
      </c>
      <c r="J122" s="16">
        <f>IFERROR(VLOOKUP(VLOOKUP(A122,'Fichier FA (en entrée)'!B:AH,33,0),Modificateurs!A$2:B$5,2,0),0)</f>
        <v>-3</v>
      </c>
      <c r="K122" s="16">
        <f>IFERROR(VLOOKUP(VLOOKUP(A122,'Redoub FI (en entrée)'!B:N,7,0),Modificateurs!A$8:B$11,2,0),0)</f>
        <v>0</v>
      </c>
      <c r="L122" s="16">
        <f>IFERROR(VLOOKUP(M122,Modificateurs!D$1:E$94,2,0),0)</f>
        <v>-6</v>
      </c>
      <c r="M122" t="str">
        <f>VLOOKUP(A122,'Fichier FA (en entrée)'!B:AH,16,0)&amp;" "&amp;VLOOKUP(A122,'Fichier FA (en entrée)'!B:AH,20,0)&amp;" "&amp;VLOOKUP(A122,'Fichier FA (en entrée)'!B:AH,27,0)&amp;" "&amp;VLOOKUP(A122,'Fichier FA (en entrée)'!B:AH,29,0)</f>
        <v xml:space="preserve">ES Economie approfondie  </v>
      </c>
      <c r="N122" t="str">
        <f>VLOOKUP(A122,'Fichier FA (en entrée)'!B:AH,8,0)</f>
        <v>En Terminale</v>
      </c>
      <c r="O122" t="b">
        <f>AND(C122&gt;Synthèse!B$7,C122&lt;Synthèse!B$9)</f>
        <v>0</v>
      </c>
      <c r="Q122" s="60">
        <f>ROUNDUP(C122/(Synthèse!$B$2+Synthèse!$B$3)*8,0)</f>
        <v>12</v>
      </c>
      <c r="R122" s="60">
        <f>IFERROR(VLOOKUP(A122,'Evaluations (formulaire)'!A:P,6,0)+VLOOKUP(A122,'Evaluations (formulaire)'!A:P,7,0),0)</f>
        <v>0</v>
      </c>
      <c r="S122" s="60">
        <f>IFERROR(VLOOKUP(A122,'Evaluations (formulaire)'!A:P,8,0),0)</f>
        <v>0</v>
      </c>
      <c r="T122" s="64">
        <f>IF(AND(ISBLANK(P122),Q122&lt;=2),Synthèse!$B$42,IF(AND(ISBLANK(P122),Q122&gt;=7),Synthèse!$C$42,R122+S122))</f>
        <v>0</v>
      </c>
      <c r="U122" s="64">
        <f t="shared" si="12"/>
        <v>-100</v>
      </c>
      <c r="V122" s="59">
        <f t="shared" si="13"/>
        <v>765</v>
      </c>
      <c r="W122" s="26">
        <v>292</v>
      </c>
      <c r="X122" s="26" t="b">
        <f t="shared" si="14"/>
        <v>0</v>
      </c>
      <c r="Y122" s="26" t="e">
        <f>VLOOKUP(A122,#REF!,21,0)</f>
        <v>#REF!</v>
      </c>
      <c r="Z122" s="26" t="s">
        <v>2283</v>
      </c>
      <c r="AB122" s="22" t="s">
        <v>2290</v>
      </c>
      <c r="AC122" t="b">
        <f t="shared" si="15"/>
        <v>0</v>
      </c>
      <c r="AD122" t="e">
        <f>IFERROR(VLOOKUP(A122,#REF!,4,0),MAX(#REF!)+100)</f>
        <v>#REF!</v>
      </c>
    </row>
    <row r="123" spans="1:30">
      <c r="A123">
        <v>283250</v>
      </c>
      <c r="B123" s="5" t="str">
        <f ca="1">VLOOKUP(A123,'Fichier FA (en entrée)'!B:AH,3,0)</f>
        <v>ABMEUZJOCE</v>
      </c>
      <c r="C123">
        <f t="shared" si="8"/>
        <v>765</v>
      </c>
      <c r="D123">
        <f t="shared" si="9"/>
        <v>-100</v>
      </c>
      <c r="E123" s="14" t="str">
        <f>VLOOKUP(A123,'Fichier FA (en entrée)'!B:AH,2,0)</f>
        <v>ENV</v>
      </c>
      <c r="F123" s="14" t="b">
        <f t="shared" si="10"/>
        <v>0</v>
      </c>
      <c r="G123" s="14" t="b">
        <f>IFERROR(VLOOKUP(A123,'Calculs FI (auto)'!A:F,6,0),FALSE)</f>
        <v>1</v>
      </c>
      <c r="H123" s="14" t="b">
        <f t="shared" si="11"/>
        <v>0</v>
      </c>
      <c r="I123" s="16" t="str">
        <f>IFERROR(VLOOKUP(A123,'Moyennes FA (en entrée)'!B:N,7,0),"")</f>
        <v/>
      </c>
      <c r="J123" s="16">
        <f>IFERROR(VLOOKUP(VLOOKUP(A123,'Fichier FA (en entrée)'!B:AH,33,0),Modificateurs!A$2:B$5,2,0),0)</f>
        <v>3</v>
      </c>
      <c r="K123" s="16">
        <f>IFERROR(VLOOKUP(VLOOKUP(A123,'Redoub FI (en entrée)'!B:N,7,0),Modificateurs!A$8:B$11,2,0),0)</f>
        <v>0</v>
      </c>
      <c r="L123" s="16">
        <f>IFERROR(VLOOKUP(M123,Modificateurs!D$1:E$94,2,0),0)</f>
        <v>2</v>
      </c>
      <c r="M123" t="str">
        <f>VLOOKUP(A123,'Fichier FA (en entrée)'!B:AH,16,0)&amp;" "&amp;VLOOKUP(A123,'Fichier FA (en entrée)'!B:AH,20,0)&amp;" "&amp;VLOOKUP(A123,'Fichier FA (en entrée)'!B:AH,27,0)&amp;" "&amp;VLOOKUP(A123,'Fichier FA (en entrée)'!B:AH,29,0)</f>
        <v xml:space="preserve">S Mathématiques  </v>
      </c>
      <c r="N123" t="str">
        <f>VLOOKUP(A123,'Fichier FA (en entrée)'!B:AH,8,0)</f>
        <v>En Terminale</v>
      </c>
      <c r="O123" t="b">
        <f>AND(C123&gt;Synthèse!B$7,C123&lt;Synthèse!B$9)</f>
        <v>0</v>
      </c>
      <c r="Q123" s="60">
        <f>ROUNDUP(C123/(Synthèse!$B$2+Synthèse!$B$3)*8,0)</f>
        <v>12</v>
      </c>
      <c r="R123" s="60">
        <f>IFERROR(VLOOKUP(A123,'Evaluations (formulaire)'!A:P,6,0)+VLOOKUP(A123,'Evaluations (formulaire)'!A:P,7,0),0)</f>
        <v>0</v>
      </c>
      <c r="S123" s="60">
        <f>IFERROR(VLOOKUP(A123,'Evaluations (formulaire)'!A:P,8,0),0)</f>
        <v>0</v>
      </c>
      <c r="T123" s="64">
        <f>IF(AND(ISBLANK(P123),Q123&lt;=2),Synthèse!$B$42,IF(AND(ISBLANK(P123),Q123&gt;=7),Synthèse!$C$42,R123+S123))</f>
        <v>0</v>
      </c>
      <c r="U123" s="64">
        <f t="shared" si="12"/>
        <v>-100</v>
      </c>
      <c r="V123" s="59">
        <f t="shared" si="13"/>
        <v>765</v>
      </c>
      <c r="W123" s="26">
        <v>749</v>
      </c>
      <c r="X123" s="26" t="b">
        <f t="shared" si="14"/>
        <v>0</v>
      </c>
      <c r="Y123" s="26" t="e">
        <f>VLOOKUP(A123,#REF!,21,0)</f>
        <v>#REF!</v>
      </c>
      <c r="Z123" s="26" t="s">
        <v>2283</v>
      </c>
      <c r="AB123" s="22" t="s">
        <v>2290</v>
      </c>
      <c r="AC123" t="b">
        <f t="shared" si="15"/>
        <v>0</v>
      </c>
      <c r="AD123" t="e">
        <f>IFERROR(VLOOKUP(A123,#REF!,4,0),MAX(#REF!)+100)</f>
        <v>#REF!</v>
      </c>
    </row>
    <row r="124" spans="1:30">
      <c r="A124">
        <v>284604</v>
      </c>
      <c r="B124" s="5" t="str">
        <f ca="1">VLOOKUP(A124,'Fichier FA (en entrée)'!B:AH,3,0)</f>
        <v>EUNKQVLTHJ</v>
      </c>
      <c r="C124">
        <f t="shared" si="8"/>
        <v>448</v>
      </c>
      <c r="D124">
        <f t="shared" si="9"/>
        <v>1.4399999999999995</v>
      </c>
      <c r="E124" s="14" t="str">
        <f>VLOOKUP(A124,'Fichier FA (en entrée)'!B:AH,2,0)</f>
        <v>EV</v>
      </c>
      <c r="F124" s="14" t="b">
        <f t="shared" si="10"/>
        <v>1</v>
      </c>
      <c r="G124" s="14" t="b">
        <f>IFERROR(VLOOKUP(A124,'Calculs FI (auto)'!A:F,6,0),FALSE)</f>
        <v>0</v>
      </c>
      <c r="H124" s="14" t="b">
        <f t="shared" si="11"/>
        <v>0</v>
      </c>
      <c r="I124" s="16">
        <f>IFERROR(VLOOKUP(A124,'Moyennes FA (en entrée)'!B:N,7,0),"")</f>
        <v>9.44</v>
      </c>
      <c r="J124" s="16">
        <f>IFERROR(VLOOKUP(VLOOKUP(A124,'Fichier FA (en entrée)'!B:AH,33,0),Modificateurs!A$2:B$5,2,0),0)</f>
        <v>0</v>
      </c>
      <c r="K124" s="16">
        <f>IFERROR(VLOOKUP(VLOOKUP(A124,'Redoub FI (en entrée)'!B:N,7,0),Modificateurs!A$8:B$11,2,0),0)</f>
        <v>0</v>
      </c>
      <c r="L124" s="16">
        <f>IFERROR(VLOOKUP(M124,Modificateurs!D$1:E$94,2,0),0)</f>
        <v>-8</v>
      </c>
      <c r="M124" t="str">
        <f>VLOOKUP(A124,'Fichier FA (en entrée)'!B:AH,16,0)&amp;" "&amp;VLOOKUP(A124,'Fichier FA (en entrée)'!B:AH,20,0)&amp;" "&amp;VLOOKUP(A124,'Fichier FA (en entrée)'!B:AH,27,0)&amp;" "&amp;VLOOKUP(A124,'Fichier FA (en entrée)'!B:AH,29,0)</f>
        <v xml:space="preserve">ES Sciences sociales et politiques  </v>
      </c>
      <c r="N124" t="str">
        <f>VLOOKUP(A124,'Fichier FA (en entrée)'!B:AH,8,0)</f>
        <v>En Terminale</v>
      </c>
      <c r="O124" t="b">
        <f>AND(C124&gt;Synthèse!B$7,C124&lt;Synthèse!B$9)</f>
        <v>0</v>
      </c>
      <c r="P124" s="62" t="s">
        <v>2284</v>
      </c>
      <c r="Q124" s="60">
        <f>ROUNDUP(C124/(Synthèse!$B$2+Synthèse!$B$3)*8,0)</f>
        <v>7</v>
      </c>
      <c r="R124" s="60">
        <f>IFERROR(VLOOKUP(A124,'Evaluations (formulaire)'!A:P,6,0)+VLOOKUP(A124,'Evaluations (formulaire)'!A:P,7,0),0)</f>
        <v>0</v>
      </c>
      <c r="S124" s="60">
        <f>IFERROR(VLOOKUP(A124,'Evaluations (formulaire)'!A:P,8,0),0)</f>
        <v>0</v>
      </c>
      <c r="T124" s="64">
        <f>IF(AND(ISBLANK(P124),Q124&lt;=2),Synthèse!$B$42,IF(AND(ISBLANK(P124),Q124&gt;=7),Synthèse!$C$42,R124+S124))</f>
        <v>0</v>
      </c>
      <c r="U124" s="64">
        <f t="shared" si="12"/>
        <v>1.4399999999999995</v>
      </c>
      <c r="V124" s="59">
        <f t="shared" si="13"/>
        <v>448</v>
      </c>
      <c r="W124" s="26">
        <v>447</v>
      </c>
      <c r="X124" s="26" t="b">
        <f t="shared" si="14"/>
        <v>0</v>
      </c>
      <c r="Y124" s="26" t="e">
        <f>VLOOKUP(A124,#REF!,21,0)</f>
        <v>#REF!</v>
      </c>
      <c r="Z124" s="26" t="s">
        <v>2283</v>
      </c>
      <c r="AB124" s="22" t="s">
        <v>2290</v>
      </c>
      <c r="AC124" t="b">
        <f t="shared" si="15"/>
        <v>0</v>
      </c>
      <c r="AD124" t="e">
        <f>IFERROR(VLOOKUP(A124,#REF!,4,0),MAX(#REF!)+100)</f>
        <v>#REF!</v>
      </c>
    </row>
    <row r="125" spans="1:30">
      <c r="A125">
        <v>284846</v>
      </c>
      <c r="B125" s="5" t="str">
        <f ca="1">VLOOKUP(A125,'Fichier FA (en entrée)'!B:AH,3,0)</f>
        <v>RXCNOVIBVH</v>
      </c>
      <c r="C125">
        <f t="shared" si="8"/>
        <v>765</v>
      </c>
      <c r="D125">
        <f t="shared" si="9"/>
        <v>-100</v>
      </c>
      <c r="E125" s="14" t="str">
        <f>VLOOKUP(A125,'Fichier FA (en entrée)'!B:AH,2,0)</f>
        <v>ENV</v>
      </c>
      <c r="F125" s="14" t="b">
        <f t="shared" si="10"/>
        <v>0</v>
      </c>
      <c r="G125" s="14" t="b">
        <f>IFERROR(VLOOKUP(A125,'Calculs FI (auto)'!A:F,6,0),FALSE)</f>
        <v>1</v>
      </c>
      <c r="H125" s="14" t="b">
        <f t="shared" si="11"/>
        <v>0</v>
      </c>
      <c r="I125" s="16" t="str">
        <f>IFERROR(VLOOKUP(A125,'Moyennes FA (en entrée)'!B:N,7,0),"")</f>
        <v/>
      </c>
      <c r="J125" s="16">
        <f>IFERROR(VLOOKUP(VLOOKUP(A125,'Fichier FA (en entrée)'!B:AH,33,0),Modificateurs!A$2:B$5,2,0),0)</f>
        <v>0</v>
      </c>
      <c r="K125" s="16">
        <f>IFERROR(VLOOKUP(VLOOKUP(A125,'Redoub FI (en entrée)'!B:N,7,0),Modificateurs!A$8:B$11,2,0),0)</f>
        <v>0</v>
      </c>
      <c r="L125" s="16">
        <f>IFERROR(VLOOKUP(M125,Modificateurs!D$1:E$94,2,0),0)</f>
        <v>2</v>
      </c>
      <c r="M125" t="str">
        <f>VLOOKUP(A125,'Fichier FA (en entrée)'!B:AH,16,0)&amp;" "&amp;VLOOKUP(A125,'Fichier FA (en entrée)'!B:AH,20,0)&amp;" "&amp;VLOOKUP(A125,'Fichier FA (en entrée)'!B:AH,27,0)&amp;" "&amp;VLOOKUP(A125,'Fichier FA (en entrée)'!B:AH,29,0)</f>
        <v xml:space="preserve">STI2D Système informatique et numérique  </v>
      </c>
      <c r="N125" t="str">
        <f>VLOOKUP(A125,'Fichier FA (en entrée)'!B:AH,8,0)</f>
        <v>En Terminale</v>
      </c>
      <c r="O125" t="b">
        <f>AND(C125&gt;Synthèse!B$7,C125&lt;Synthèse!B$9)</f>
        <v>0</v>
      </c>
      <c r="Q125" s="60">
        <f>ROUNDUP(C125/(Synthèse!$B$2+Synthèse!$B$3)*8,0)</f>
        <v>12</v>
      </c>
      <c r="R125" s="60">
        <f>IFERROR(VLOOKUP(A125,'Evaluations (formulaire)'!A:P,6,0)+VLOOKUP(A125,'Evaluations (formulaire)'!A:P,7,0),0)</f>
        <v>0</v>
      </c>
      <c r="S125" s="60">
        <f>IFERROR(VLOOKUP(A125,'Evaluations (formulaire)'!A:P,8,0),0)</f>
        <v>0</v>
      </c>
      <c r="T125" s="64">
        <f>IF(AND(ISBLANK(P125),Q125&lt;=2),Synthèse!$B$42,IF(AND(ISBLANK(P125),Q125&gt;=7),Synthèse!$C$42,R125+S125))</f>
        <v>0</v>
      </c>
      <c r="U125" s="64">
        <f t="shared" si="12"/>
        <v>-100</v>
      </c>
      <c r="V125" s="59">
        <f t="shared" si="13"/>
        <v>765</v>
      </c>
      <c r="W125" s="26">
        <v>504</v>
      </c>
      <c r="X125" s="26" t="b">
        <f t="shared" si="14"/>
        <v>0</v>
      </c>
      <c r="Y125" s="26" t="e">
        <f>VLOOKUP(A125,#REF!,21,0)</f>
        <v>#REF!</v>
      </c>
      <c r="Z125" s="26" t="s">
        <v>2283</v>
      </c>
      <c r="AB125" s="22" t="s">
        <v>2290</v>
      </c>
      <c r="AC125" t="b">
        <f t="shared" si="15"/>
        <v>0</v>
      </c>
      <c r="AD125" t="e">
        <f>IFERROR(VLOOKUP(A125,#REF!,4,0),MAX(#REF!)+100)</f>
        <v>#REF!</v>
      </c>
    </row>
    <row r="126" spans="1:30">
      <c r="A126">
        <v>284861</v>
      </c>
      <c r="B126" s="5" t="str">
        <f ca="1">VLOOKUP(A126,'Fichier FA (en entrée)'!B:AH,3,0)</f>
        <v>DPHRDCFZWF</v>
      </c>
      <c r="C126">
        <f t="shared" si="8"/>
        <v>518</v>
      </c>
      <c r="D126">
        <f t="shared" si="9"/>
        <v>-4.28</v>
      </c>
      <c r="E126" s="14" t="str">
        <f>VLOOKUP(A126,'Fichier FA (en entrée)'!B:AH,2,0)</f>
        <v>EV</v>
      </c>
      <c r="F126" s="14" t="b">
        <f t="shared" si="10"/>
        <v>1</v>
      </c>
      <c r="G126" s="14" t="b">
        <f>IFERROR(VLOOKUP(A126,'Calculs FI (auto)'!A:F,6,0),FALSE)</f>
        <v>1</v>
      </c>
      <c r="H126" s="14" t="b">
        <f t="shared" si="11"/>
        <v>1</v>
      </c>
      <c r="I126" s="16">
        <f>IFERROR(VLOOKUP(A126,'Moyennes FA (en entrée)'!B:N,7,0),"")</f>
        <v>6.72</v>
      </c>
      <c r="J126" s="16">
        <f>IFERROR(VLOOKUP(VLOOKUP(A126,'Fichier FA (en entrée)'!B:AH,33,0),Modificateurs!A$2:B$5,2,0),0)</f>
        <v>1</v>
      </c>
      <c r="K126" s="16">
        <f>IFERROR(VLOOKUP(VLOOKUP(A126,'Redoub FI (en entrée)'!B:N,7,0),Modificateurs!A$8:B$11,2,0),0)</f>
        <v>0</v>
      </c>
      <c r="L126" s="16">
        <f>IFERROR(VLOOKUP(M126,Modificateurs!D$1:E$94,2,0),0)</f>
        <v>-12</v>
      </c>
      <c r="M126" t="str">
        <f>VLOOKUP(A126,'Fichier FA (en entrée)'!B:AH,16,0)&amp;" "&amp;VLOOKUP(A126,'Fichier FA (en entrée)'!B:AH,20,0)&amp;" "&amp;VLOOKUP(A126,'Fichier FA (en entrée)'!B:AH,27,0)&amp;" "&amp;VLOOKUP(A126,'Fichier FA (en entrée)'!B:AH,29,0)</f>
        <v xml:space="preserve">STL Biotechnologies  </v>
      </c>
      <c r="N126" t="str">
        <f>VLOOKUP(A126,'Fichier FA (en entrée)'!B:AH,8,0)</f>
        <v>En Terminale</v>
      </c>
      <c r="O126" t="b">
        <f>AND(C126&gt;Synthèse!B$7,C126&lt;Synthèse!B$9)</f>
        <v>0</v>
      </c>
      <c r="Q126" s="60">
        <f>ROUNDUP(C126/(Synthèse!$B$2+Synthèse!$B$3)*8,0)</f>
        <v>8</v>
      </c>
      <c r="R126" s="60">
        <f>IFERROR(VLOOKUP(A126,'Evaluations (formulaire)'!A:P,6,0)+VLOOKUP(A126,'Evaluations (formulaire)'!A:P,7,0),0)</f>
        <v>0</v>
      </c>
      <c r="S126" s="60">
        <f>IFERROR(VLOOKUP(A126,'Evaluations (formulaire)'!A:P,8,0),0)</f>
        <v>0</v>
      </c>
      <c r="T126" s="64">
        <f>IF(AND(ISBLANK(P126),Q126&lt;=2),Synthèse!$B$42,IF(AND(ISBLANK(P126),Q126&gt;=7),Synthèse!$C$42,R126+S126))</f>
        <v>0</v>
      </c>
      <c r="U126" s="64">
        <f t="shared" si="12"/>
        <v>-4.28</v>
      </c>
      <c r="V126" s="59">
        <f t="shared" si="13"/>
        <v>518</v>
      </c>
      <c r="W126" s="26">
        <v>244</v>
      </c>
      <c r="X126" s="26" t="b">
        <f t="shared" si="14"/>
        <v>0</v>
      </c>
      <c r="Y126" s="26" t="e">
        <f>VLOOKUP(A126,#REF!,21,0)</f>
        <v>#REF!</v>
      </c>
      <c r="Z126" s="26" t="s">
        <v>2283</v>
      </c>
      <c r="AB126" s="22" t="s">
        <v>2290</v>
      </c>
      <c r="AC126" t="b">
        <f t="shared" si="15"/>
        <v>0</v>
      </c>
      <c r="AD126" t="e">
        <f>IFERROR(VLOOKUP(A126,#REF!,4,0),MAX(#REF!)+100)</f>
        <v>#REF!</v>
      </c>
    </row>
    <row r="127" spans="1:30">
      <c r="A127">
        <v>284917</v>
      </c>
      <c r="B127" s="5" t="str">
        <f ca="1">VLOOKUP(A127,'Fichier FA (en entrée)'!B:AH,3,0)</f>
        <v>AJIOLVQCOD</v>
      </c>
      <c r="C127">
        <f t="shared" si="8"/>
        <v>490</v>
      </c>
      <c r="D127">
        <f t="shared" si="9"/>
        <v>-1.87</v>
      </c>
      <c r="E127" s="14" t="str">
        <f>VLOOKUP(A127,'Fichier FA (en entrée)'!B:AH,2,0)</f>
        <v>EV</v>
      </c>
      <c r="F127" s="14" t="b">
        <f t="shared" si="10"/>
        <v>1</v>
      </c>
      <c r="G127" s="14" t="b">
        <f>IFERROR(VLOOKUP(A127,'Calculs FI (auto)'!A:F,6,0),FALSE)</f>
        <v>0</v>
      </c>
      <c r="H127" s="14" t="b">
        <f t="shared" si="11"/>
        <v>0</v>
      </c>
      <c r="I127" s="16">
        <f>IFERROR(VLOOKUP(A127,'Moyennes FA (en entrée)'!B:N,7,0),"")</f>
        <v>6.13</v>
      </c>
      <c r="J127" s="16">
        <f>IFERROR(VLOOKUP(VLOOKUP(A127,'Fichier FA (en entrée)'!B:AH,33,0),Modificateurs!A$2:B$5,2,0),0)</f>
        <v>0</v>
      </c>
      <c r="K127" s="16">
        <f>IFERROR(VLOOKUP(VLOOKUP(A127,'Redoub FI (en entrée)'!B:N,7,0),Modificateurs!A$8:B$11,2,0),0)</f>
        <v>0</v>
      </c>
      <c r="L127" s="16">
        <f>IFERROR(VLOOKUP(M127,Modificateurs!D$1:E$94,2,0),0)</f>
        <v>-8</v>
      </c>
      <c r="M127" t="str">
        <f>VLOOKUP(A127,'Fichier FA (en entrée)'!B:AH,16,0)&amp;" "&amp;VLOOKUP(A127,'Fichier FA (en entrée)'!B:AH,20,0)&amp;" "&amp;VLOOKUP(A127,'Fichier FA (en entrée)'!B:AH,27,0)&amp;" "&amp;VLOOKUP(A127,'Fichier FA (en entrée)'!B:AH,29,0)</f>
        <v xml:space="preserve">STMG Systèmes d'information et de gestion  </v>
      </c>
      <c r="N127" t="str">
        <f>VLOOKUP(A127,'Fichier FA (en entrée)'!B:AH,8,0)</f>
        <v>En Terminale</v>
      </c>
      <c r="O127" t="b">
        <f>AND(C127&gt;Synthèse!B$7,C127&lt;Synthèse!B$9)</f>
        <v>0</v>
      </c>
      <c r="Q127" s="60">
        <f>ROUNDUP(C127/(Synthèse!$B$2+Synthèse!$B$3)*8,0)</f>
        <v>8</v>
      </c>
      <c r="R127" s="60">
        <f>IFERROR(VLOOKUP(A127,'Evaluations (formulaire)'!A:P,6,0)+VLOOKUP(A127,'Evaluations (formulaire)'!A:P,7,0),0)</f>
        <v>0</v>
      </c>
      <c r="S127" s="60">
        <f>IFERROR(VLOOKUP(A127,'Evaluations (formulaire)'!A:P,8,0),0)</f>
        <v>0</v>
      </c>
      <c r="T127" s="64">
        <f>IF(AND(ISBLANK(P127),Q127&lt;=2),Synthèse!$B$42,IF(AND(ISBLANK(P127),Q127&gt;=7),Synthèse!$C$42,R127+S127))</f>
        <v>0</v>
      </c>
      <c r="U127" s="64">
        <f t="shared" si="12"/>
        <v>-1.87</v>
      </c>
      <c r="V127" s="59">
        <f t="shared" si="13"/>
        <v>490</v>
      </c>
      <c r="W127" s="26">
        <v>163</v>
      </c>
      <c r="X127" s="26" t="b">
        <f t="shared" si="14"/>
        <v>0</v>
      </c>
      <c r="Y127" s="26" t="e">
        <f>VLOOKUP(A127,#REF!,21,0)</f>
        <v>#REF!</v>
      </c>
      <c r="Z127" s="26" t="s">
        <v>2283</v>
      </c>
      <c r="AB127" s="22" t="s">
        <v>2290</v>
      </c>
      <c r="AC127" t="b">
        <f t="shared" si="15"/>
        <v>0</v>
      </c>
      <c r="AD127" t="e">
        <f>IFERROR(VLOOKUP(A127,#REF!,4,0),MAX(#REF!)+100)</f>
        <v>#REF!</v>
      </c>
    </row>
    <row r="128" spans="1:30">
      <c r="A128">
        <v>284944</v>
      </c>
      <c r="B128" s="5" t="str">
        <f ca="1">VLOOKUP(A128,'Fichier FA (en entrée)'!B:AH,3,0)</f>
        <v>XBHNKSLXBJ</v>
      </c>
      <c r="C128">
        <f t="shared" si="8"/>
        <v>25</v>
      </c>
      <c r="D128">
        <f t="shared" si="9"/>
        <v>17.05</v>
      </c>
      <c r="E128" s="14" t="str">
        <f>VLOOKUP(A128,'Fichier FA (en entrée)'!B:AH,2,0)</f>
        <v>EV</v>
      </c>
      <c r="F128" s="14" t="b">
        <f t="shared" si="10"/>
        <v>1</v>
      </c>
      <c r="G128" s="14" t="b">
        <f>IFERROR(VLOOKUP(A128,'Calculs FI (auto)'!A:F,6,0),FALSE)</f>
        <v>1</v>
      </c>
      <c r="H128" s="14" t="b">
        <f t="shared" si="11"/>
        <v>1</v>
      </c>
      <c r="I128" s="16">
        <f>IFERROR(VLOOKUP(A128,'Moyennes FA (en entrée)'!B:N,7,0),"")</f>
        <v>12.05</v>
      </c>
      <c r="J128" s="16">
        <f>IFERROR(VLOOKUP(VLOOKUP(A128,'Fichier FA (en entrée)'!B:AH,33,0),Modificateurs!A$2:B$5,2,0),0)</f>
        <v>3</v>
      </c>
      <c r="K128" s="16">
        <f>IFERROR(VLOOKUP(VLOOKUP(A128,'Redoub FI (en entrée)'!B:N,7,0),Modificateurs!A$8:B$11,2,0),0)</f>
        <v>0</v>
      </c>
      <c r="L128" s="16">
        <f>IFERROR(VLOOKUP(M128,Modificateurs!D$1:E$94,2,0),0)</f>
        <v>2</v>
      </c>
      <c r="M128" t="str">
        <f>VLOOKUP(A128,'Fichier FA (en entrée)'!B:AH,16,0)&amp;" "&amp;VLOOKUP(A128,'Fichier FA (en entrée)'!B:AH,20,0)&amp;" "&amp;VLOOKUP(A128,'Fichier FA (en entrée)'!B:AH,27,0)&amp;" "&amp;VLOOKUP(A128,'Fichier FA (en entrée)'!B:AH,29,0)</f>
        <v xml:space="preserve">STI2D Système informatique et numérique  </v>
      </c>
      <c r="N128" t="str">
        <f>VLOOKUP(A128,'Fichier FA (en entrée)'!B:AH,8,0)</f>
        <v>En Terminale</v>
      </c>
      <c r="O128" t="b">
        <f>AND(C128&gt;Synthèse!B$7,C128&lt;Synthèse!B$9)</f>
        <v>0</v>
      </c>
      <c r="Q128" s="60">
        <f>ROUNDUP(C128/(Synthèse!$B$2+Synthèse!$B$3)*8,0)</f>
        <v>1</v>
      </c>
      <c r="R128" s="60">
        <f>IFERROR(VLOOKUP(A128,'Evaluations (formulaire)'!A:P,6,0)+VLOOKUP(A128,'Evaluations (formulaire)'!A:P,7,0),0)</f>
        <v>0</v>
      </c>
      <c r="S128" s="60">
        <f>IFERROR(VLOOKUP(A128,'Evaluations (formulaire)'!A:P,8,0),0)</f>
        <v>0</v>
      </c>
      <c r="T128" s="64">
        <f>IF(AND(ISBLANK(P128),Q128&lt;=2),Synthèse!$B$42,IF(AND(ISBLANK(P128),Q128&gt;=7),Synthèse!$C$42,R128+S128))</f>
        <v>0</v>
      </c>
      <c r="U128" s="64">
        <f t="shared" si="12"/>
        <v>17.05</v>
      </c>
      <c r="V128" s="59">
        <f t="shared" si="13"/>
        <v>25</v>
      </c>
      <c r="W128" s="26">
        <v>65</v>
      </c>
      <c r="X128" s="26" t="b">
        <f t="shared" si="14"/>
        <v>1</v>
      </c>
      <c r="Y128" s="26" t="e">
        <f>VLOOKUP(A128,#REF!,21,0)</f>
        <v>#REF!</v>
      </c>
      <c r="Z128" s="26" t="s">
        <v>2283</v>
      </c>
      <c r="AB128" s="22" t="s">
        <v>2290</v>
      </c>
      <c r="AC128" t="b">
        <f t="shared" si="15"/>
        <v>0</v>
      </c>
      <c r="AD128" t="e">
        <f>IFERROR(VLOOKUP(A128,#REF!,4,0),MAX(#REF!)+100)</f>
        <v>#REF!</v>
      </c>
    </row>
    <row r="129" spans="1:30">
      <c r="A129">
        <v>284978</v>
      </c>
      <c r="B129" s="5" t="str">
        <f ca="1">VLOOKUP(A129,'Fichier FA (en entrée)'!B:AH,3,0)</f>
        <v>PYZPXOMNZB</v>
      </c>
      <c r="C129">
        <f t="shared" si="8"/>
        <v>243</v>
      </c>
      <c r="D129">
        <f t="shared" si="9"/>
        <v>10.71</v>
      </c>
      <c r="E129" s="14" t="str">
        <f>VLOOKUP(A129,'Fichier FA (en entrée)'!B:AH,2,0)</f>
        <v>EV</v>
      </c>
      <c r="F129" s="14" t="b">
        <f t="shared" si="10"/>
        <v>1</v>
      </c>
      <c r="G129" s="14" t="b">
        <f>IFERROR(VLOOKUP(A129,'Calculs FI (auto)'!A:F,6,0),FALSE)</f>
        <v>1</v>
      </c>
      <c r="H129" s="14" t="b">
        <f t="shared" si="11"/>
        <v>1</v>
      </c>
      <c r="I129" s="16">
        <f>IFERROR(VLOOKUP(A129,'Moyennes FA (en entrée)'!B:N,7,0),"")</f>
        <v>7.71</v>
      </c>
      <c r="J129" s="16">
        <f>IFERROR(VLOOKUP(VLOOKUP(A129,'Fichier FA (en entrée)'!B:AH,33,0),Modificateurs!A$2:B$5,2,0),0)</f>
        <v>1</v>
      </c>
      <c r="K129" s="16">
        <f>IFERROR(VLOOKUP(VLOOKUP(A129,'Redoub FI (en entrée)'!B:N,7,0),Modificateurs!A$8:B$11,2,0),0)</f>
        <v>0</v>
      </c>
      <c r="L129" s="16">
        <f>IFERROR(VLOOKUP(M129,Modificateurs!D$1:E$94,2,0),0)</f>
        <v>2</v>
      </c>
      <c r="M129" t="str">
        <f>VLOOKUP(A129,'Fichier FA (en entrée)'!B:AH,16,0)&amp;" "&amp;VLOOKUP(A129,'Fichier FA (en entrée)'!B:AH,20,0)&amp;" "&amp;VLOOKUP(A129,'Fichier FA (en entrée)'!B:AH,27,0)&amp;" "&amp;VLOOKUP(A129,'Fichier FA (en entrée)'!B:AH,29,0)</f>
        <v xml:space="preserve">S Mathématiques  </v>
      </c>
      <c r="N129" t="str">
        <f>VLOOKUP(A129,'Fichier FA (en entrée)'!B:AH,8,0)</f>
        <v>En Terminale</v>
      </c>
      <c r="O129" t="b">
        <f>AND(C129&gt;Synthèse!B$7,C129&lt;Synthèse!B$9)</f>
        <v>1</v>
      </c>
      <c r="Q129" s="60">
        <f>ROUNDUP(C129/(Synthèse!$B$2+Synthèse!$B$3)*8,0)</f>
        <v>4</v>
      </c>
      <c r="R129" s="60">
        <f>IFERROR(VLOOKUP(A129,'Evaluations (formulaire)'!A:P,6,0)+VLOOKUP(A129,'Evaluations (formulaire)'!A:P,7,0),0)</f>
        <v>-3</v>
      </c>
      <c r="S129" s="60">
        <f>IFERROR(VLOOKUP(A129,'Evaluations (formulaire)'!A:P,8,0),0)</f>
        <v>0</v>
      </c>
      <c r="T129" s="64">
        <f>IF(AND(ISBLANK(P129),Q129&lt;=2),Synthèse!$B$42,IF(AND(ISBLANK(P129),Q129&gt;=7),Synthèse!$C$42,R129+S129))</f>
        <v>-3</v>
      </c>
      <c r="U129" s="64">
        <f t="shared" si="12"/>
        <v>7.7100000000000009</v>
      </c>
      <c r="V129" s="59">
        <f t="shared" si="13"/>
        <v>329</v>
      </c>
      <c r="W129" s="26">
        <v>105</v>
      </c>
      <c r="X129" s="26" t="b">
        <f t="shared" si="14"/>
        <v>1</v>
      </c>
      <c r="Y129" s="26" t="e">
        <f>VLOOKUP(A129,#REF!,21,0)</f>
        <v>#REF!</v>
      </c>
      <c r="Z129" s="26" t="s">
        <v>2283</v>
      </c>
      <c r="AB129" s="22" t="s">
        <v>2290</v>
      </c>
      <c r="AC129" t="b">
        <f t="shared" si="15"/>
        <v>0</v>
      </c>
      <c r="AD129" t="e">
        <f>IFERROR(VLOOKUP(A129,#REF!,4,0),MAX(#REF!)+100)</f>
        <v>#REF!</v>
      </c>
    </row>
    <row r="130" spans="1:30">
      <c r="A130">
        <v>284984</v>
      </c>
      <c r="B130" s="5" t="str">
        <f ca="1">VLOOKUP(A130,'Fichier FA (en entrée)'!B:AH,3,0)</f>
        <v>WLTIKUVOJW</v>
      </c>
      <c r="C130">
        <f t="shared" ref="C130:C193" si="16">COUNTIF(D:D,"&gt;="&amp;D130)</f>
        <v>259</v>
      </c>
      <c r="D130">
        <f t="shared" ref="D130:D193" si="17">IFERROR(IF(F130,I130+J130+K130+L130,-100),-20)</f>
        <v>10.35</v>
      </c>
      <c r="E130" s="14" t="str">
        <f>VLOOKUP(A130,'Fichier FA (en entrée)'!B:AH,2,0)</f>
        <v>EV</v>
      </c>
      <c r="F130" s="14" t="b">
        <f t="shared" ref="F130:F193" si="18">IF(E130="EV",TRUE,FALSE)</f>
        <v>1</v>
      </c>
      <c r="G130" s="14" t="b">
        <f>IFERROR(VLOOKUP(A130,'Calculs FI (auto)'!A:F,6,0),FALSE)</f>
        <v>1</v>
      </c>
      <c r="H130" s="14" t="b">
        <f t="shared" ref="H130:H193" si="19">AND(F130:G130)</f>
        <v>1</v>
      </c>
      <c r="I130" s="16">
        <f>IFERROR(VLOOKUP(A130,'Moyennes FA (en entrée)'!B:N,7,0),"")</f>
        <v>8.35</v>
      </c>
      <c r="J130" s="16">
        <f>IFERROR(VLOOKUP(VLOOKUP(A130,'Fichier FA (en entrée)'!B:AH,33,0),Modificateurs!A$2:B$5,2,0),0)</f>
        <v>1</v>
      </c>
      <c r="K130" s="16">
        <f>IFERROR(VLOOKUP(VLOOKUP(A130,'Redoub FI (en entrée)'!B:N,7,0),Modificateurs!A$8:B$11,2,0),0)</f>
        <v>0</v>
      </c>
      <c r="L130" s="16">
        <f>IFERROR(VLOOKUP(M130,Modificateurs!D$1:E$94,2,0),0)</f>
        <v>1</v>
      </c>
      <c r="M130" t="str">
        <f>VLOOKUP(A130,'Fichier FA (en entrée)'!B:AH,16,0)&amp;" "&amp;VLOOKUP(A130,'Fichier FA (en entrée)'!B:AH,20,0)&amp;" "&amp;VLOOKUP(A130,'Fichier FA (en entrée)'!B:AH,27,0)&amp;" "&amp;VLOOKUP(A130,'Fichier FA (en entrée)'!B:AH,29,0)</f>
        <v xml:space="preserve">S Pas de spécialité (S.I)  </v>
      </c>
      <c r="N130" t="str">
        <f>VLOOKUP(A130,'Fichier FA (en entrée)'!B:AH,8,0)</f>
        <v>En Terminale</v>
      </c>
      <c r="O130" t="b">
        <f>AND(C130&gt;Synthèse!B$7,C130&lt;Synthèse!B$9)</f>
        <v>1</v>
      </c>
      <c r="Q130" s="60">
        <f>ROUNDUP(C130/(Synthèse!$B$2+Synthèse!$B$3)*8,0)</f>
        <v>4</v>
      </c>
      <c r="R130" s="60">
        <f>IFERROR(VLOOKUP(A130,'Evaluations (formulaire)'!A:P,6,0)+VLOOKUP(A130,'Evaluations (formulaire)'!A:P,7,0),0)</f>
        <v>0</v>
      </c>
      <c r="S130" s="60">
        <f>IFERROR(VLOOKUP(A130,'Evaluations (formulaire)'!A:P,8,0),0)</f>
        <v>0</v>
      </c>
      <c r="T130" s="64">
        <f>IF(AND(ISBLANK(P130),Q130&lt;=2),Synthèse!$B$42,IF(AND(ISBLANK(P130),Q130&gt;=7),Synthèse!$C$42,R130+S130))</f>
        <v>0</v>
      </c>
      <c r="U130" s="64">
        <f t="shared" ref="U130:U193" si="20">D130+T130</f>
        <v>10.35</v>
      </c>
      <c r="V130" s="59">
        <f t="shared" ref="V130:V193" si="21">COUNTIF(U:U,"&gt;="&amp;U130)</f>
        <v>258</v>
      </c>
      <c r="W130" s="26">
        <v>341</v>
      </c>
      <c r="X130" s="26" t="b">
        <f t="shared" ref="X130:X193" si="22">D130&gt;=10</f>
        <v>1</v>
      </c>
      <c r="Y130" s="26" t="e">
        <f>VLOOKUP(A130,#REF!,21,0)</f>
        <v>#REF!</v>
      </c>
      <c r="Z130" s="26" t="s">
        <v>2283</v>
      </c>
      <c r="AB130" s="22" t="s">
        <v>2290</v>
      </c>
      <c r="AC130" t="b">
        <f t="shared" ref="AC130:AC193" si="23">AND(P130="AUDIBERT",NOT(ISBLANK(AB130)))</f>
        <v>0</v>
      </c>
      <c r="AD130" t="e">
        <f>IFERROR(VLOOKUP(A130,#REF!,4,0),MAX(#REF!)+100)</f>
        <v>#REF!</v>
      </c>
    </row>
    <row r="131" spans="1:30">
      <c r="A131">
        <v>284991</v>
      </c>
      <c r="B131" s="5" t="str">
        <f ca="1">VLOOKUP(A131,'Fichier FA (en entrée)'!B:AH,3,0)</f>
        <v>UPJDXXTWNC</v>
      </c>
      <c r="C131">
        <f t="shared" si="16"/>
        <v>765</v>
      </c>
      <c r="D131">
        <f t="shared" si="17"/>
        <v>-100</v>
      </c>
      <c r="E131" s="14" t="str">
        <f>VLOOKUP(A131,'Fichier FA (en entrée)'!B:AH,2,0)</f>
        <v>ENV</v>
      </c>
      <c r="F131" s="14" t="b">
        <f t="shared" si="18"/>
        <v>0</v>
      </c>
      <c r="G131" s="14" t="b">
        <f>IFERROR(VLOOKUP(A131,'Calculs FI (auto)'!A:F,6,0),FALSE)</f>
        <v>0</v>
      </c>
      <c r="H131" s="14" t="b">
        <f t="shared" si="19"/>
        <v>0</v>
      </c>
      <c r="I131" s="16" t="str">
        <f>IFERROR(VLOOKUP(A131,'Moyennes FA (en entrée)'!B:N,7,0),"")</f>
        <v/>
      </c>
      <c r="J131" s="16">
        <f>IFERROR(VLOOKUP(VLOOKUP(A131,'Fichier FA (en entrée)'!B:AH,33,0),Modificateurs!A$2:B$5,2,0),0)</f>
        <v>0</v>
      </c>
      <c r="K131" s="16">
        <f>IFERROR(VLOOKUP(VLOOKUP(A131,'Redoub FI (en entrée)'!B:N,7,0),Modificateurs!A$8:B$11,2,0),0)</f>
        <v>0</v>
      </c>
      <c r="L131" s="16">
        <f>IFERROR(VLOOKUP(M131,Modificateurs!D$1:E$94,2,0),0)</f>
        <v>2</v>
      </c>
      <c r="M131" t="str">
        <f>VLOOKUP(A131,'Fichier FA (en entrée)'!B:AH,16,0)&amp;" "&amp;VLOOKUP(A131,'Fichier FA (en entrée)'!B:AH,20,0)&amp;" "&amp;VLOOKUP(A131,'Fichier FA (en entrée)'!B:AH,27,0)&amp;" "&amp;VLOOKUP(A131,'Fichier FA (en entrée)'!B:AH,29,0)</f>
        <v xml:space="preserve">S Mathématiques  </v>
      </c>
      <c r="N131" t="str">
        <f>VLOOKUP(A131,'Fichier FA (en entrée)'!B:AH,8,0)</f>
        <v>En Terminale</v>
      </c>
      <c r="O131" t="b">
        <f>AND(C131&gt;Synthèse!B$7,C131&lt;Synthèse!B$9)</f>
        <v>0</v>
      </c>
      <c r="Q131" s="60">
        <f>ROUNDUP(C131/(Synthèse!$B$2+Synthèse!$B$3)*8,0)</f>
        <v>12</v>
      </c>
      <c r="R131" s="60">
        <f>IFERROR(VLOOKUP(A131,'Evaluations (formulaire)'!A:P,6,0)+VLOOKUP(A131,'Evaluations (formulaire)'!A:P,7,0),0)</f>
        <v>0</v>
      </c>
      <c r="S131" s="60">
        <f>IFERROR(VLOOKUP(A131,'Evaluations (formulaire)'!A:P,8,0),0)</f>
        <v>0</v>
      </c>
      <c r="T131" s="64">
        <f>IF(AND(ISBLANK(P131),Q131&lt;=2),Synthèse!$B$42,IF(AND(ISBLANK(P131),Q131&gt;=7),Synthèse!$C$42,R131+S131))</f>
        <v>0</v>
      </c>
      <c r="U131" s="64">
        <f t="shared" si="20"/>
        <v>-100</v>
      </c>
      <c r="V131" s="59">
        <f t="shared" si="21"/>
        <v>765</v>
      </c>
      <c r="W131" s="26">
        <v>153</v>
      </c>
      <c r="X131" s="26" t="b">
        <f t="shared" si="22"/>
        <v>0</v>
      </c>
      <c r="Y131" s="26" t="e">
        <f>VLOOKUP(A131,#REF!,21,0)</f>
        <v>#REF!</v>
      </c>
      <c r="Z131" s="26" t="s">
        <v>2283</v>
      </c>
      <c r="AA131" s="22" t="s">
        <v>2290</v>
      </c>
      <c r="AB131" s="22" t="s">
        <v>2290</v>
      </c>
      <c r="AC131" t="b">
        <f t="shared" si="23"/>
        <v>0</v>
      </c>
      <c r="AD131" t="e">
        <f>IFERROR(VLOOKUP(A131,#REF!,4,0),MAX(#REF!)+100)</f>
        <v>#REF!</v>
      </c>
    </row>
    <row r="132" spans="1:30">
      <c r="A132">
        <v>285041</v>
      </c>
      <c r="B132" s="5" t="str">
        <f ca="1">VLOOKUP(A132,'Fichier FA (en entrée)'!B:AH,3,0)</f>
        <v>IXQDVKIIYC</v>
      </c>
      <c r="C132">
        <f t="shared" si="16"/>
        <v>197</v>
      </c>
      <c r="D132">
        <f t="shared" si="17"/>
        <v>11.53</v>
      </c>
      <c r="E132" s="14" t="str">
        <f>VLOOKUP(A132,'Fichier FA (en entrée)'!B:AH,2,0)</f>
        <v>EV</v>
      </c>
      <c r="F132" s="14" t="b">
        <f t="shared" si="18"/>
        <v>1</v>
      </c>
      <c r="G132" s="14" t="b">
        <f>IFERROR(VLOOKUP(A132,'Calculs FI (auto)'!A:F,6,0),FALSE)</f>
        <v>0</v>
      </c>
      <c r="H132" s="14" t="b">
        <f t="shared" si="19"/>
        <v>0</v>
      </c>
      <c r="I132" s="16">
        <f>IFERROR(VLOOKUP(A132,'Moyennes FA (en entrée)'!B:N,7,0),"")</f>
        <v>8.5299999999999994</v>
      </c>
      <c r="J132" s="16">
        <f>IFERROR(VLOOKUP(VLOOKUP(A132,'Fichier FA (en entrée)'!B:AH,33,0),Modificateurs!A$2:B$5,2,0),0)</f>
        <v>1</v>
      </c>
      <c r="K132" s="16">
        <f>IFERROR(VLOOKUP(VLOOKUP(A132,'Redoub FI (en entrée)'!B:N,7,0),Modificateurs!A$8:B$11,2,0),0)</f>
        <v>0</v>
      </c>
      <c r="L132" s="16">
        <f>IFERROR(VLOOKUP(M132,Modificateurs!D$1:E$94,2,0),0)</f>
        <v>2</v>
      </c>
      <c r="M132" t="str">
        <f>VLOOKUP(A132,'Fichier FA (en entrée)'!B:AH,16,0)&amp;" "&amp;VLOOKUP(A132,'Fichier FA (en entrée)'!B:AH,20,0)&amp;" "&amp;VLOOKUP(A132,'Fichier FA (en entrée)'!B:AH,27,0)&amp;" "&amp;VLOOKUP(A132,'Fichier FA (en entrée)'!B:AH,29,0)</f>
        <v xml:space="preserve">STI2D Système informatique et numérique  </v>
      </c>
      <c r="N132" t="str">
        <f>VLOOKUP(A132,'Fichier FA (en entrée)'!B:AH,8,0)</f>
        <v>En Terminale</v>
      </c>
      <c r="O132" t="b">
        <f>AND(C132&gt;Synthèse!B$7,C132&lt;Synthèse!B$9)</f>
        <v>1</v>
      </c>
      <c r="Q132" s="60">
        <f>ROUNDUP(C132/(Synthèse!$B$2+Synthèse!$B$3)*8,0)</f>
        <v>3</v>
      </c>
      <c r="R132" s="60">
        <f>IFERROR(VLOOKUP(A132,'Evaluations (formulaire)'!A:P,6,0)+VLOOKUP(A132,'Evaluations (formulaire)'!A:P,7,0),0)</f>
        <v>0</v>
      </c>
      <c r="S132" s="60">
        <f>IFERROR(VLOOKUP(A132,'Evaluations (formulaire)'!A:P,8,0),0)</f>
        <v>0</v>
      </c>
      <c r="T132" s="64">
        <f>IF(AND(ISBLANK(P132),Q132&lt;=2),Synthèse!$B$42,IF(AND(ISBLANK(P132),Q132&gt;=7),Synthèse!$C$42,R132+S132))</f>
        <v>0</v>
      </c>
      <c r="U132" s="64">
        <f t="shared" si="20"/>
        <v>11.53</v>
      </c>
      <c r="V132" s="59">
        <f t="shared" si="21"/>
        <v>197</v>
      </c>
      <c r="W132" s="26">
        <v>111</v>
      </c>
      <c r="X132" s="26" t="b">
        <f t="shared" si="22"/>
        <v>1</v>
      </c>
      <c r="Y132" s="26" t="e">
        <f>VLOOKUP(A132,#REF!,21,0)</f>
        <v>#REF!</v>
      </c>
      <c r="Z132" s="26" t="s">
        <v>2283</v>
      </c>
      <c r="AB132" s="22" t="s">
        <v>2290</v>
      </c>
      <c r="AC132" t="b">
        <f t="shared" si="23"/>
        <v>0</v>
      </c>
      <c r="AD132" t="e">
        <f>IFERROR(VLOOKUP(A132,#REF!,4,0),MAX(#REF!)+100)</f>
        <v>#REF!</v>
      </c>
    </row>
    <row r="133" spans="1:30">
      <c r="A133">
        <v>285063</v>
      </c>
      <c r="B133" s="5" t="str">
        <f ca="1">VLOOKUP(A133,'Fichier FA (en entrée)'!B:AH,3,0)</f>
        <v>FYLPHSGVBR</v>
      </c>
      <c r="C133">
        <f t="shared" si="16"/>
        <v>377</v>
      </c>
      <c r="D133">
        <f t="shared" si="17"/>
        <v>5.3100000000000005</v>
      </c>
      <c r="E133" s="14" t="str">
        <f>VLOOKUP(A133,'Fichier FA (en entrée)'!B:AH,2,0)</f>
        <v>EV</v>
      </c>
      <c r="F133" s="14" t="b">
        <f t="shared" si="18"/>
        <v>1</v>
      </c>
      <c r="G133" s="14" t="b">
        <f>IFERROR(VLOOKUP(A133,'Calculs FI (auto)'!A:F,6,0),FALSE)</f>
        <v>0</v>
      </c>
      <c r="H133" s="14" t="b">
        <f t="shared" si="19"/>
        <v>0</v>
      </c>
      <c r="I133" s="16">
        <f>IFERROR(VLOOKUP(A133,'Moyennes FA (en entrée)'!B:N,7,0),"")</f>
        <v>12.31</v>
      </c>
      <c r="J133" s="16">
        <f>IFERROR(VLOOKUP(VLOOKUP(A133,'Fichier FA (en entrée)'!B:AH,33,0),Modificateurs!A$2:B$5,2,0),0)</f>
        <v>1</v>
      </c>
      <c r="K133" s="16">
        <f>IFERROR(VLOOKUP(VLOOKUP(A133,'Redoub FI (en entrée)'!B:N,7,0),Modificateurs!A$8:B$11,2,0),0)</f>
        <v>0</v>
      </c>
      <c r="L133" s="16">
        <f>IFERROR(VLOOKUP(M133,Modificateurs!D$1:E$94,2,0),0)</f>
        <v>-8</v>
      </c>
      <c r="M133" t="str">
        <f>VLOOKUP(A133,'Fichier FA (en entrée)'!B:AH,16,0)&amp;" "&amp;VLOOKUP(A133,'Fichier FA (en entrée)'!B:AH,20,0)&amp;" "&amp;VLOOKUP(A133,'Fichier FA (en entrée)'!B:AH,27,0)&amp;" "&amp;VLOOKUP(A133,'Fichier FA (en entrée)'!B:AH,29,0)</f>
        <v xml:space="preserve">STMG Systèmes d'information et de gestion  </v>
      </c>
      <c r="N133" t="str">
        <f>VLOOKUP(A133,'Fichier FA (en entrée)'!B:AH,8,0)</f>
        <v>En Terminale</v>
      </c>
      <c r="O133" t="b">
        <f>AND(C133&gt;Synthèse!B$7,C133&lt;Synthèse!B$9)</f>
        <v>1</v>
      </c>
      <c r="P133" s="62" t="s">
        <v>2284</v>
      </c>
      <c r="Q133" s="60">
        <f>ROUNDUP(C133/(Synthèse!$B$2+Synthèse!$B$3)*8,0)</f>
        <v>6</v>
      </c>
      <c r="R133" s="60">
        <f>IFERROR(VLOOKUP(A133,'Evaluations (formulaire)'!A:P,6,0)+VLOOKUP(A133,'Evaluations (formulaire)'!A:P,7,0),0)</f>
        <v>0</v>
      </c>
      <c r="S133" s="60">
        <f>IFERROR(VLOOKUP(A133,'Evaluations (formulaire)'!A:P,8,0),0)</f>
        <v>0</v>
      </c>
      <c r="T133" s="64">
        <f>IF(AND(ISBLANK(P133),Q133&lt;=2),Synthèse!$B$42,IF(AND(ISBLANK(P133),Q133&gt;=7),Synthèse!$C$42,R133+S133))</f>
        <v>0</v>
      </c>
      <c r="U133" s="64">
        <f t="shared" si="20"/>
        <v>5.3100000000000005</v>
      </c>
      <c r="V133" s="59">
        <f t="shared" si="21"/>
        <v>377</v>
      </c>
      <c r="W133" s="26">
        <v>313</v>
      </c>
      <c r="X133" s="26" t="b">
        <f t="shared" si="22"/>
        <v>0</v>
      </c>
      <c r="Y133" s="26" t="e">
        <f>VLOOKUP(A133,#REF!,21,0)</f>
        <v>#REF!</v>
      </c>
      <c r="Z133" s="26" t="s">
        <v>2283</v>
      </c>
      <c r="AB133" s="22" t="s">
        <v>2290</v>
      </c>
      <c r="AC133" t="b">
        <f t="shared" si="23"/>
        <v>0</v>
      </c>
      <c r="AD133" t="e">
        <f>IFERROR(VLOOKUP(A133,#REF!,4,0),MAX(#REF!)+100)</f>
        <v>#REF!</v>
      </c>
    </row>
    <row r="134" spans="1:30">
      <c r="A134">
        <v>285150</v>
      </c>
      <c r="B134" s="5" t="str">
        <f ca="1">VLOOKUP(A134,'Fichier FA (en entrée)'!B:AH,3,0)</f>
        <v>PWWTUSPHST</v>
      </c>
      <c r="C134">
        <f t="shared" si="16"/>
        <v>283</v>
      </c>
      <c r="D134">
        <f t="shared" si="17"/>
        <v>9.7199999999999989</v>
      </c>
      <c r="E134" s="14" t="str">
        <f>VLOOKUP(A134,'Fichier FA (en entrée)'!B:AH,2,0)</f>
        <v>EV</v>
      </c>
      <c r="F134" s="14" t="b">
        <f t="shared" si="18"/>
        <v>1</v>
      </c>
      <c r="G134" s="14" t="b">
        <f>IFERROR(VLOOKUP(A134,'Calculs FI (auto)'!A:F,6,0),FALSE)</f>
        <v>1</v>
      </c>
      <c r="H134" s="14" t="b">
        <f t="shared" si="19"/>
        <v>1</v>
      </c>
      <c r="I134" s="16">
        <f>IFERROR(VLOOKUP(A134,'Moyennes FA (en entrée)'!B:N,7,0),"")</f>
        <v>7.72</v>
      </c>
      <c r="J134" s="16">
        <f>IFERROR(VLOOKUP(VLOOKUP(A134,'Fichier FA (en entrée)'!B:AH,33,0),Modificateurs!A$2:B$5,2,0),0)</f>
        <v>1</v>
      </c>
      <c r="K134" s="16">
        <f>IFERROR(VLOOKUP(VLOOKUP(A134,'Redoub FI (en entrée)'!B:N,7,0),Modificateurs!A$8:B$11,2,0),0)</f>
        <v>0</v>
      </c>
      <c r="L134" s="16">
        <f>IFERROR(VLOOKUP(M134,Modificateurs!D$1:E$94,2,0),0)</f>
        <v>1</v>
      </c>
      <c r="M134" t="str">
        <f>VLOOKUP(A134,'Fichier FA (en entrée)'!B:AH,16,0)&amp;" "&amp;VLOOKUP(A134,'Fichier FA (en entrée)'!B:AH,20,0)&amp;" "&amp;VLOOKUP(A134,'Fichier FA (en entrée)'!B:AH,27,0)&amp;" "&amp;VLOOKUP(A134,'Fichier FA (en entrée)'!B:AH,29,0)</f>
        <v xml:space="preserve">S Pas de spécialité (S.I)  </v>
      </c>
      <c r="N134" t="str">
        <f>VLOOKUP(A134,'Fichier FA (en entrée)'!B:AH,8,0)</f>
        <v>En Terminale</v>
      </c>
      <c r="O134" t="b">
        <f>AND(C134&gt;Synthèse!B$7,C134&lt;Synthèse!B$9)</f>
        <v>1</v>
      </c>
      <c r="P134" s="62" t="s">
        <v>2284</v>
      </c>
      <c r="Q134" s="60">
        <f>ROUNDUP(C134/(Synthèse!$B$2+Synthèse!$B$3)*8,0)</f>
        <v>5</v>
      </c>
      <c r="R134" s="60">
        <f>IFERROR(VLOOKUP(A134,'Evaluations (formulaire)'!A:P,6,0)+VLOOKUP(A134,'Evaluations (formulaire)'!A:P,7,0),0)</f>
        <v>0</v>
      </c>
      <c r="S134" s="60">
        <f>IFERROR(VLOOKUP(A134,'Evaluations (formulaire)'!A:P,8,0),0)</f>
        <v>0</v>
      </c>
      <c r="T134" s="64">
        <f>IF(AND(ISBLANK(P134),Q134&lt;=2),Synthèse!$B$42,IF(AND(ISBLANK(P134),Q134&gt;=7),Synthèse!$C$42,R134+S134))</f>
        <v>0</v>
      </c>
      <c r="U134" s="64">
        <f t="shared" si="20"/>
        <v>9.7199999999999989</v>
      </c>
      <c r="V134" s="59">
        <f t="shared" si="21"/>
        <v>282</v>
      </c>
      <c r="W134" s="26">
        <v>304</v>
      </c>
      <c r="X134" s="26" t="b">
        <f t="shared" si="22"/>
        <v>0</v>
      </c>
      <c r="Y134" s="26" t="e">
        <f>VLOOKUP(A134,#REF!,21,0)</f>
        <v>#REF!</v>
      </c>
      <c r="Z134" s="26" t="s">
        <v>2283</v>
      </c>
      <c r="AB134" s="22" t="s">
        <v>2290</v>
      </c>
      <c r="AC134" t="b">
        <f t="shared" si="23"/>
        <v>0</v>
      </c>
      <c r="AD134" t="e">
        <f>IFERROR(VLOOKUP(A134,#REF!,4,0),MAX(#REF!)+100)</f>
        <v>#REF!</v>
      </c>
    </row>
    <row r="135" spans="1:30">
      <c r="A135">
        <v>285157</v>
      </c>
      <c r="B135" s="5" t="str">
        <f ca="1">VLOOKUP(A135,'Fichier FA (en entrée)'!B:AH,3,0)</f>
        <v>ZSTXVXTBZU</v>
      </c>
      <c r="C135">
        <f t="shared" si="16"/>
        <v>194</v>
      </c>
      <c r="D135">
        <f t="shared" si="17"/>
        <v>11.59</v>
      </c>
      <c r="E135" s="14" t="str">
        <f>VLOOKUP(A135,'Fichier FA (en entrée)'!B:AH,2,0)</f>
        <v>EV</v>
      </c>
      <c r="F135" s="14" t="b">
        <f t="shared" si="18"/>
        <v>1</v>
      </c>
      <c r="G135" s="14" t="b">
        <f>IFERROR(VLOOKUP(A135,'Calculs FI (auto)'!A:F,6,0),FALSE)</f>
        <v>1</v>
      </c>
      <c r="H135" s="14" t="b">
        <f t="shared" si="19"/>
        <v>1</v>
      </c>
      <c r="I135" s="16">
        <f>IFERROR(VLOOKUP(A135,'Moyennes FA (en entrée)'!B:N,7,0),"")</f>
        <v>9.59</v>
      </c>
      <c r="J135" s="16">
        <f>IFERROR(VLOOKUP(VLOOKUP(A135,'Fichier FA (en entrée)'!B:AH,33,0),Modificateurs!A$2:B$5,2,0),0)</f>
        <v>0</v>
      </c>
      <c r="K135" s="16">
        <f>IFERROR(VLOOKUP(VLOOKUP(A135,'Redoub FI (en entrée)'!B:N,7,0),Modificateurs!A$8:B$11,2,0),0)</f>
        <v>0</v>
      </c>
      <c r="L135" s="16">
        <f>IFERROR(VLOOKUP(M135,Modificateurs!D$1:E$94,2,0),0)</f>
        <v>2</v>
      </c>
      <c r="M135" t="str">
        <f>VLOOKUP(A135,'Fichier FA (en entrée)'!B:AH,16,0)&amp;" "&amp;VLOOKUP(A135,'Fichier FA (en entrée)'!B:AH,20,0)&amp;" "&amp;VLOOKUP(A135,'Fichier FA (en entrée)'!B:AH,27,0)&amp;" "&amp;VLOOKUP(A135,'Fichier FA (en entrée)'!B:AH,29,0)</f>
        <v xml:space="preserve">STI2D Système informatique et numérique  </v>
      </c>
      <c r="N135" t="str">
        <f>VLOOKUP(A135,'Fichier FA (en entrée)'!B:AH,8,0)</f>
        <v>En Terminale</v>
      </c>
      <c r="O135" t="b">
        <f>AND(C135&gt;Synthèse!B$7,C135&lt;Synthèse!B$9)</f>
        <v>1</v>
      </c>
      <c r="Q135" s="60">
        <f>ROUNDUP(C135/(Synthèse!$B$2+Synthèse!$B$3)*8,0)</f>
        <v>3</v>
      </c>
      <c r="R135" s="60">
        <f>IFERROR(VLOOKUP(A135,'Evaluations (formulaire)'!A:P,6,0)+VLOOKUP(A135,'Evaluations (formulaire)'!A:P,7,0),0)</f>
        <v>0</v>
      </c>
      <c r="S135" s="60">
        <f>IFERROR(VLOOKUP(A135,'Evaluations (formulaire)'!A:P,8,0),0)</f>
        <v>0</v>
      </c>
      <c r="T135" s="64">
        <f>IF(AND(ISBLANK(P135),Q135&lt;=2),Synthèse!$B$42,IF(AND(ISBLANK(P135),Q135&gt;=7),Synthèse!$C$42,R135+S135))</f>
        <v>0</v>
      </c>
      <c r="U135" s="64">
        <f t="shared" si="20"/>
        <v>11.59</v>
      </c>
      <c r="V135" s="59">
        <f t="shared" si="21"/>
        <v>194</v>
      </c>
      <c r="W135" s="26">
        <v>245</v>
      </c>
      <c r="X135" s="26" t="b">
        <f t="shared" si="22"/>
        <v>1</v>
      </c>
      <c r="Y135" s="26" t="e">
        <f>VLOOKUP(A135,#REF!,21,0)</f>
        <v>#REF!</v>
      </c>
      <c r="Z135" s="26" t="s">
        <v>2283</v>
      </c>
      <c r="AA135" s="22" t="s">
        <v>2290</v>
      </c>
      <c r="AB135" s="22" t="s">
        <v>2785</v>
      </c>
      <c r="AC135" t="b">
        <f t="shared" si="23"/>
        <v>0</v>
      </c>
      <c r="AD135" t="e">
        <f>IFERROR(VLOOKUP(A135,#REF!,4,0),MAX(#REF!)+100)</f>
        <v>#REF!</v>
      </c>
    </row>
    <row r="136" spans="1:30">
      <c r="A136">
        <v>285158</v>
      </c>
      <c r="B136" s="5" t="str">
        <f ca="1">VLOOKUP(A136,'Fichier FA (en entrée)'!B:AH,3,0)</f>
        <v>EXITYYPKSC</v>
      </c>
      <c r="C136">
        <f t="shared" si="16"/>
        <v>329</v>
      </c>
      <c r="D136">
        <f t="shared" si="17"/>
        <v>7.7200000000000006</v>
      </c>
      <c r="E136" s="14" t="str">
        <f>VLOOKUP(A136,'Fichier FA (en entrée)'!B:AH,2,0)</f>
        <v>EV</v>
      </c>
      <c r="F136" s="14" t="b">
        <f t="shared" si="18"/>
        <v>1</v>
      </c>
      <c r="G136" s="14" t="b">
        <f>IFERROR(VLOOKUP(A136,'Calculs FI (auto)'!A:F,6,0),FALSE)</f>
        <v>1</v>
      </c>
      <c r="H136" s="14" t="b">
        <f t="shared" si="19"/>
        <v>1</v>
      </c>
      <c r="I136" s="16">
        <f>IFERROR(VLOOKUP(A136,'Moyennes FA (en entrée)'!B:N,7,0),"")</f>
        <v>8.7200000000000006</v>
      </c>
      <c r="J136" s="16">
        <f>IFERROR(VLOOKUP(VLOOKUP(A136,'Fichier FA (en entrée)'!B:AH,33,0),Modificateurs!A$2:B$5,2,0),0)</f>
        <v>-3</v>
      </c>
      <c r="K136" s="16">
        <f>IFERROR(VLOOKUP(VLOOKUP(A136,'Redoub FI (en entrée)'!B:N,7,0),Modificateurs!A$8:B$11,2,0),0)</f>
        <v>0</v>
      </c>
      <c r="L136" s="16">
        <f>IFERROR(VLOOKUP(M136,Modificateurs!D$1:E$94,2,0),0)</f>
        <v>2</v>
      </c>
      <c r="M136" t="str">
        <f>VLOOKUP(A136,'Fichier FA (en entrée)'!B:AH,16,0)&amp;" "&amp;VLOOKUP(A136,'Fichier FA (en entrée)'!B:AH,20,0)&amp;" "&amp;VLOOKUP(A136,'Fichier FA (en entrée)'!B:AH,27,0)&amp;" "&amp;VLOOKUP(A136,'Fichier FA (en entrée)'!B:AH,29,0)</f>
        <v xml:space="preserve">S Physique-chimie  </v>
      </c>
      <c r="N136" t="str">
        <f>VLOOKUP(A136,'Fichier FA (en entrée)'!B:AH,8,0)</f>
        <v>En Terminale</v>
      </c>
      <c r="O136" t="b">
        <f>AND(C136&gt;Synthèse!B$7,C136&lt;Synthèse!B$9)</f>
        <v>1</v>
      </c>
      <c r="P136" s="62" t="s">
        <v>2284</v>
      </c>
      <c r="Q136" s="60">
        <f>ROUNDUP(C136/(Synthèse!$B$2+Synthèse!$B$3)*8,0)</f>
        <v>5</v>
      </c>
      <c r="R136" s="60">
        <f>IFERROR(VLOOKUP(A136,'Evaluations (formulaire)'!A:P,6,0)+VLOOKUP(A136,'Evaluations (formulaire)'!A:P,7,0),0)</f>
        <v>0</v>
      </c>
      <c r="S136" s="60">
        <f>IFERROR(VLOOKUP(A136,'Evaluations (formulaire)'!A:P,8,0),0)</f>
        <v>0</v>
      </c>
      <c r="T136" s="64">
        <f>IF(AND(ISBLANK(P136),Q136&lt;=2),Synthèse!$B$42,IF(AND(ISBLANK(P136),Q136&gt;=7),Synthèse!$C$42,R136+S136))</f>
        <v>0</v>
      </c>
      <c r="U136" s="64">
        <f t="shared" si="20"/>
        <v>7.7200000000000006</v>
      </c>
      <c r="V136" s="59">
        <f t="shared" si="21"/>
        <v>328</v>
      </c>
      <c r="W136" s="26">
        <v>404</v>
      </c>
      <c r="X136" s="26" t="b">
        <f t="shared" si="22"/>
        <v>0</v>
      </c>
      <c r="Y136" s="26" t="e">
        <f>VLOOKUP(A136,#REF!,21,0)</f>
        <v>#REF!</v>
      </c>
      <c r="Z136" s="26" t="s">
        <v>2283</v>
      </c>
      <c r="AB136" s="22" t="s">
        <v>2290</v>
      </c>
      <c r="AC136" t="b">
        <f t="shared" si="23"/>
        <v>0</v>
      </c>
      <c r="AD136" t="e">
        <f>IFERROR(VLOOKUP(A136,#REF!,4,0),MAX(#REF!)+100)</f>
        <v>#REF!</v>
      </c>
    </row>
    <row r="137" spans="1:30">
      <c r="A137">
        <v>285192</v>
      </c>
      <c r="B137" s="5" t="str">
        <f ca="1">VLOOKUP(A137,'Fichier FA (en entrée)'!B:AH,3,0)</f>
        <v>AQEATLSIYE</v>
      </c>
      <c r="C137">
        <f t="shared" si="16"/>
        <v>155</v>
      </c>
      <c r="D137">
        <f t="shared" si="17"/>
        <v>12.36</v>
      </c>
      <c r="E137" s="14" t="str">
        <f>VLOOKUP(A137,'Fichier FA (en entrée)'!B:AH,2,0)</f>
        <v>EV</v>
      </c>
      <c r="F137" s="14" t="b">
        <f t="shared" si="18"/>
        <v>1</v>
      </c>
      <c r="G137" s="14" t="b">
        <f>IFERROR(VLOOKUP(A137,'Calculs FI (auto)'!A:F,6,0),FALSE)</f>
        <v>1</v>
      </c>
      <c r="H137" s="14" t="b">
        <f t="shared" si="19"/>
        <v>1</v>
      </c>
      <c r="I137" s="16">
        <f>IFERROR(VLOOKUP(A137,'Moyennes FA (en entrée)'!B:N,7,0),"")</f>
        <v>10.36</v>
      </c>
      <c r="J137" s="16">
        <f>IFERROR(VLOOKUP(VLOOKUP(A137,'Fichier FA (en entrée)'!B:AH,33,0),Modificateurs!A$2:B$5,2,0),0)</f>
        <v>0</v>
      </c>
      <c r="K137" s="16">
        <f>IFERROR(VLOOKUP(VLOOKUP(A137,'Redoub FI (en entrée)'!B:N,7,0),Modificateurs!A$8:B$11,2,0),0)</f>
        <v>0</v>
      </c>
      <c r="L137" s="16">
        <f>IFERROR(VLOOKUP(M137,Modificateurs!D$1:E$94,2,0),0)</f>
        <v>2</v>
      </c>
      <c r="M137" t="str">
        <f>VLOOKUP(A137,'Fichier FA (en entrée)'!B:AH,16,0)&amp;" "&amp;VLOOKUP(A137,'Fichier FA (en entrée)'!B:AH,20,0)&amp;" "&amp;VLOOKUP(A137,'Fichier FA (en entrée)'!B:AH,27,0)&amp;" "&amp;VLOOKUP(A137,'Fichier FA (en entrée)'!B:AH,29,0)</f>
        <v xml:space="preserve">STI2D Système informatique et numérique  </v>
      </c>
      <c r="N137" t="str">
        <f>VLOOKUP(A137,'Fichier FA (en entrée)'!B:AH,8,0)</f>
        <v>En Terminale</v>
      </c>
      <c r="O137" t="b">
        <f>AND(C137&gt;Synthèse!B$7,C137&lt;Synthèse!B$9)</f>
        <v>1</v>
      </c>
      <c r="P137" s="62" t="s">
        <v>2261</v>
      </c>
      <c r="Q137" s="60">
        <f>ROUNDUP(C137/(Synthèse!$B$2+Synthèse!$B$3)*8,0)</f>
        <v>3</v>
      </c>
      <c r="R137" s="60">
        <f>IFERROR(VLOOKUP(A137,'Evaluations (formulaire)'!A:P,6,0)+VLOOKUP(A137,'Evaluations (formulaire)'!A:P,7,0),0)</f>
        <v>0</v>
      </c>
      <c r="S137" s="60">
        <f>IFERROR(VLOOKUP(A137,'Evaluations (formulaire)'!A:P,8,0),0)</f>
        <v>0</v>
      </c>
      <c r="T137" s="64">
        <f>IF(AND(ISBLANK(P137),Q137&lt;=2),Synthèse!$B$42,IF(AND(ISBLANK(P137),Q137&gt;=7),Synthèse!$C$42,R137+S137))</f>
        <v>0</v>
      </c>
      <c r="U137" s="64">
        <f t="shared" si="20"/>
        <v>12.36</v>
      </c>
      <c r="V137" s="59">
        <f t="shared" si="21"/>
        <v>155</v>
      </c>
      <c r="W137" s="26">
        <v>97</v>
      </c>
      <c r="X137" s="26" t="b">
        <f t="shared" si="22"/>
        <v>1</v>
      </c>
      <c r="Y137" s="26" t="e">
        <f>VLOOKUP(A137,#REF!,21,0)</f>
        <v>#REF!</v>
      </c>
      <c r="Z137" s="26" t="s">
        <v>2283</v>
      </c>
      <c r="AB137" s="22" t="s">
        <v>2290</v>
      </c>
      <c r="AC137" t="b">
        <f t="shared" si="23"/>
        <v>0</v>
      </c>
      <c r="AD137" t="e">
        <f>IFERROR(VLOOKUP(A137,#REF!,4,0),MAX(#REF!)+100)</f>
        <v>#REF!</v>
      </c>
    </row>
    <row r="138" spans="1:30">
      <c r="A138">
        <v>285200</v>
      </c>
      <c r="B138" s="5" t="str">
        <f ca="1">VLOOKUP(A138,'Fichier FA (en entrée)'!B:AH,3,0)</f>
        <v>OOZGATOGRK</v>
      </c>
      <c r="C138">
        <f t="shared" si="16"/>
        <v>765</v>
      </c>
      <c r="D138">
        <f t="shared" si="17"/>
        <v>-100</v>
      </c>
      <c r="E138" s="14" t="str">
        <f>VLOOKUP(A138,'Fichier FA (en entrée)'!B:AH,2,0)</f>
        <v>ENV</v>
      </c>
      <c r="F138" s="14" t="b">
        <f t="shared" si="18"/>
        <v>0</v>
      </c>
      <c r="G138" s="14" t="b">
        <f>IFERROR(VLOOKUP(A138,'Calculs FI (auto)'!A:F,6,0),FALSE)</f>
        <v>1</v>
      </c>
      <c r="H138" s="14" t="b">
        <f t="shared" si="19"/>
        <v>0</v>
      </c>
      <c r="I138" s="16" t="str">
        <f>IFERROR(VLOOKUP(A138,'Moyennes FA (en entrée)'!B:N,7,0),"")</f>
        <v/>
      </c>
      <c r="J138" s="16">
        <f>IFERROR(VLOOKUP(VLOOKUP(A138,'Fichier FA (en entrée)'!B:AH,33,0),Modificateurs!A$2:B$5,2,0),0)</f>
        <v>1</v>
      </c>
      <c r="K138" s="16">
        <f>IFERROR(VLOOKUP(VLOOKUP(A138,'Redoub FI (en entrée)'!B:N,7,0),Modificateurs!A$8:B$11,2,0),0)</f>
        <v>0</v>
      </c>
      <c r="L138" s="16">
        <f>IFERROR(VLOOKUP(M138,Modificateurs!D$1:E$94,2,0),0)</f>
        <v>1</v>
      </c>
      <c r="M138" t="str">
        <f>VLOOKUP(A138,'Fichier FA (en entrée)'!B:AH,16,0)&amp;" "&amp;VLOOKUP(A138,'Fichier FA (en entrée)'!B:AH,20,0)&amp;" "&amp;VLOOKUP(A138,'Fichier FA (en entrée)'!B:AH,27,0)&amp;" "&amp;VLOOKUP(A138,'Fichier FA (en entrée)'!B:AH,29,0)</f>
        <v xml:space="preserve">S Sciences de la vie et de la terre  </v>
      </c>
      <c r="N138" t="str">
        <f>VLOOKUP(A138,'Fichier FA (en entrée)'!B:AH,8,0)</f>
        <v>En Terminale</v>
      </c>
      <c r="O138" t="b">
        <f>AND(C138&gt;Synthèse!B$7,C138&lt;Synthèse!B$9)</f>
        <v>0</v>
      </c>
      <c r="P138" s="62" t="s">
        <v>57</v>
      </c>
      <c r="Q138" s="60">
        <f>ROUNDUP(C138/(Synthèse!$B$2+Synthèse!$B$3)*8,0)</f>
        <v>12</v>
      </c>
      <c r="R138" s="60">
        <f>IFERROR(VLOOKUP(A138,'Evaluations (formulaire)'!A:P,6,0)+VLOOKUP(A138,'Evaluations (formulaire)'!A:P,7,0),0)</f>
        <v>0</v>
      </c>
      <c r="S138" s="60">
        <f>IFERROR(VLOOKUP(A138,'Evaluations (formulaire)'!A:P,8,0),0)</f>
        <v>0</v>
      </c>
      <c r="T138" s="64">
        <f>IF(AND(ISBLANK(P138),Q138&lt;=2),Synthèse!$B$42,IF(AND(ISBLANK(P138),Q138&gt;=7),Synthèse!$C$42,R138+S138))</f>
        <v>0</v>
      </c>
      <c r="U138" s="64">
        <f t="shared" si="20"/>
        <v>-100</v>
      </c>
      <c r="V138" s="59">
        <f t="shared" si="21"/>
        <v>765</v>
      </c>
      <c r="W138" s="26">
        <v>92</v>
      </c>
      <c r="X138" s="26" t="b">
        <f t="shared" si="22"/>
        <v>0</v>
      </c>
      <c r="Y138" s="26" t="e">
        <f>VLOOKUP(A138,#REF!,21,0)</f>
        <v>#REF!</v>
      </c>
      <c r="Z138" s="26" t="s">
        <v>2283</v>
      </c>
      <c r="AB138" s="22" t="s">
        <v>2290</v>
      </c>
      <c r="AC138" t="b">
        <f t="shared" si="23"/>
        <v>0</v>
      </c>
      <c r="AD138" t="e">
        <f>IFERROR(VLOOKUP(A138,#REF!,4,0),MAX(#REF!)+100)</f>
        <v>#REF!</v>
      </c>
    </row>
    <row r="139" spans="1:30">
      <c r="A139">
        <v>285228</v>
      </c>
      <c r="B139" s="5" t="str">
        <f ca="1">VLOOKUP(A139,'Fichier FA (en entrée)'!B:AH,3,0)</f>
        <v>HIXSQLLBCD</v>
      </c>
      <c r="C139">
        <f t="shared" si="16"/>
        <v>161</v>
      </c>
      <c r="D139">
        <f t="shared" si="17"/>
        <v>12.21</v>
      </c>
      <c r="E139" s="14" t="str">
        <f>VLOOKUP(A139,'Fichier FA (en entrée)'!B:AH,2,0)</f>
        <v>EV</v>
      </c>
      <c r="F139" s="14" t="b">
        <f t="shared" si="18"/>
        <v>1</v>
      </c>
      <c r="G139" s="14" t="b">
        <f>IFERROR(VLOOKUP(A139,'Calculs FI (auto)'!A:F,6,0),FALSE)</f>
        <v>1</v>
      </c>
      <c r="H139" s="14" t="b">
        <f t="shared" si="19"/>
        <v>1</v>
      </c>
      <c r="I139" s="16">
        <f>IFERROR(VLOOKUP(A139,'Moyennes FA (en entrée)'!B:N,7,0),"")</f>
        <v>9.2100000000000009</v>
      </c>
      <c r="J139" s="16">
        <f>IFERROR(VLOOKUP(VLOOKUP(A139,'Fichier FA (en entrée)'!B:AH,33,0),Modificateurs!A$2:B$5,2,0),0)</f>
        <v>1</v>
      </c>
      <c r="K139" s="16">
        <f>IFERROR(VLOOKUP(VLOOKUP(A139,'Redoub FI (en entrée)'!B:N,7,0),Modificateurs!A$8:B$11,2,0),0)</f>
        <v>0</v>
      </c>
      <c r="L139" s="16">
        <f>IFERROR(VLOOKUP(M139,Modificateurs!D$1:E$94,2,0),0)</f>
        <v>2</v>
      </c>
      <c r="M139" t="str">
        <f>VLOOKUP(A139,'Fichier FA (en entrée)'!B:AH,16,0)&amp;" "&amp;VLOOKUP(A139,'Fichier FA (en entrée)'!B:AH,20,0)&amp;" "&amp;VLOOKUP(A139,'Fichier FA (en entrée)'!B:AH,27,0)&amp;" "&amp;VLOOKUP(A139,'Fichier FA (en entrée)'!B:AH,29,0)</f>
        <v xml:space="preserve">S Mathématiques  </v>
      </c>
      <c r="N139" t="str">
        <f>VLOOKUP(A139,'Fichier FA (en entrée)'!B:AH,8,0)</f>
        <v>En Terminale</v>
      </c>
      <c r="O139" t="b">
        <f>AND(C139&gt;Synthèse!B$7,C139&lt;Synthèse!B$9)</f>
        <v>1</v>
      </c>
      <c r="P139" s="62" t="s">
        <v>57</v>
      </c>
      <c r="Q139" s="60">
        <f>ROUNDUP(C139/(Synthèse!$B$2+Synthèse!$B$3)*8,0)</f>
        <v>3</v>
      </c>
      <c r="R139" s="60">
        <f>IFERROR(VLOOKUP(A139,'Evaluations (formulaire)'!A:P,6,0)+VLOOKUP(A139,'Evaluations (formulaire)'!A:P,7,0),0)</f>
        <v>0</v>
      </c>
      <c r="S139" s="60">
        <f>IFERROR(VLOOKUP(A139,'Evaluations (formulaire)'!A:P,8,0),0)</f>
        <v>0</v>
      </c>
      <c r="T139" s="64">
        <f>IF(AND(ISBLANK(P139),Q139&lt;=2),Synthèse!$B$42,IF(AND(ISBLANK(P139),Q139&gt;=7),Synthèse!$C$42,R139+S139))</f>
        <v>0</v>
      </c>
      <c r="U139" s="64">
        <f t="shared" si="20"/>
        <v>12.21</v>
      </c>
      <c r="V139" s="59">
        <f t="shared" si="21"/>
        <v>161</v>
      </c>
      <c r="W139" s="26">
        <v>310</v>
      </c>
      <c r="X139" s="26" t="b">
        <f t="shared" si="22"/>
        <v>1</v>
      </c>
      <c r="Y139" s="26" t="e">
        <f>VLOOKUP(A139,#REF!,21,0)</f>
        <v>#REF!</v>
      </c>
      <c r="Z139" s="26" t="s">
        <v>2283</v>
      </c>
      <c r="AB139" s="22" t="s">
        <v>2785</v>
      </c>
      <c r="AC139" t="b">
        <f t="shared" si="23"/>
        <v>0</v>
      </c>
      <c r="AD139" t="e">
        <f>IFERROR(VLOOKUP(A139,#REF!,4,0),MAX(#REF!)+100)</f>
        <v>#REF!</v>
      </c>
    </row>
    <row r="140" spans="1:30">
      <c r="A140">
        <v>287412</v>
      </c>
      <c r="B140" s="5" t="str">
        <f ca="1">VLOOKUP(A140,'Fichier FA (en entrée)'!B:AH,3,0)</f>
        <v>EWWBWBZUQK</v>
      </c>
      <c r="C140">
        <f t="shared" si="16"/>
        <v>59</v>
      </c>
      <c r="D140">
        <f t="shared" si="17"/>
        <v>15</v>
      </c>
      <c r="E140" s="14" t="str">
        <f>VLOOKUP(A140,'Fichier FA (en entrée)'!B:AH,2,0)</f>
        <v>EV</v>
      </c>
      <c r="F140" s="14" t="b">
        <f t="shared" si="18"/>
        <v>1</v>
      </c>
      <c r="G140" s="14" t="b">
        <f>IFERROR(VLOOKUP(A140,'Calculs FI (auto)'!A:F,6,0),FALSE)</f>
        <v>1</v>
      </c>
      <c r="H140" s="14" t="b">
        <f t="shared" si="19"/>
        <v>1</v>
      </c>
      <c r="I140" s="16">
        <f>IFERROR(VLOOKUP(A140,'Moyennes FA (en entrée)'!B:N,7,0),"")</f>
        <v>10</v>
      </c>
      <c r="J140" s="16">
        <f>IFERROR(VLOOKUP(VLOOKUP(A140,'Fichier FA (en entrée)'!B:AH,33,0),Modificateurs!A$2:B$5,2,0),0)</f>
        <v>3</v>
      </c>
      <c r="K140" s="16">
        <f>IFERROR(VLOOKUP(VLOOKUP(A140,'Redoub FI (en entrée)'!B:N,7,0),Modificateurs!A$8:B$11,2,0),0)</f>
        <v>0</v>
      </c>
      <c r="L140" s="16">
        <f>IFERROR(VLOOKUP(M140,Modificateurs!D$1:E$94,2,0),0)</f>
        <v>2</v>
      </c>
      <c r="M140" t="str">
        <f>VLOOKUP(A140,'Fichier FA (en entrée)'!B:AH,16,0)&amp;" "&amp;VLOOKUP(A140,'Fichier FA (en entrée)'!B:AH,20,0)&amp;" "&amp;VLOOKUP(A140,'Fichier FA (en entrée)'!B:AH,27,0)&amp;" "&amp;VLOOKUP(A140,'Fichier FA (en entrée)'!B:AH,29,0)</f>
        <v xml:space="preserve">S Mathématiques  </v>
      </c>
      <c r="N140" t="str">
        <f>VLOOKUP(A140,'Fichier FA (en entrée)'!B:AH,8,0)</f>
        <v>En Terminale</v>
      </c>
      <c r="O140" t="b">
        <f>AND(C140&gt;Synthèse!B$7,C140&lt;Synthèse!B$9)</f>
        <v>0</v>
      </c>
      <c r="Q140" s="60">
        <f>ROUNDUP(C140/(Synthèse!$B$2+Synthèse!$B$3)*8,0)</f>
        <v>1</v>
      </c>
      <c r="R140" s="60">
        <f>IFERROR(VLOOKUP(A140,'Evaluations (formulaire)'!A:P,6,0)+VLOOKUP(A140,'Evaluations (formulaire)'!A:P,7,0),0)</f>
        <v>0</v>
      </c>
      <c r="S140" s="60">
        <f>IFERROR(VLOOKUP(A140,'Evaluations (formulaire)'!A:P,8,0),0)</f>
        <v>0</v>
      </c>
      <c r="T140" s="64">
        <f>IF(AND(ISBLANK(P140),Q140&lt;=2),Synthèse!$B$42,IF(AND(ISBLANK(P140),Q140&gt;=7),Synthèse!$C$42,R140+S140))</f>
        <v>0</v>
      </c>
      <c r="U140" s="64">
        <f t="shared" si="20"/>
        <v>15</v>
      </c>
      <c r="V140" s="59">
        <f t="shared" si="21"/>
        <v>59</v>
      </c>
      <c r="W140" s="26">
        <v>362</v>
      </c>
      <c r="X140" s="26" t="b">
        <f t="shared" si="22"/>
        <v>1</v>
      </c>
      <c r="Y140" s="26" t="e">
        <f>VLOOKUP(A140,#REF!,21,0)</f>
        <v>#REF!</v>
      </c>
      <c r="Z140" s="26" t="s">
        <v>2283</v>
      </c>
      <c r="AB140" s="22" t="s">
        <v>2290</v>
      </c>
      <c r="AC140" t="b">
        <f t="shared" si="23"/>
        <v>0</v>
      </c>
      <c r="AD140" t="e">
        <f>IFERROR(VLOOKUP(A140,#REF!,4,0),MAX(#REF!)+100)</f>
        <v>#REF!</v>
      </c>
    </row>
    <row r="141" spans="1:30">
      <c r="A141">
        <v>287492</v>
      </c>
      <c r="B141" s="5" t="str">
        <f ca="1">VLOOKUP(A141,'Fichier FA (en entrée)'!B:AH,3,0)</f>
        <v>EJSEEPZSSU</v>
      </c>
      <c r="C141">
        <f t="shared" si="16"/>
        <v>350</v>
      </c>
      <c r="D141">
        <f t="shared" si="17"/>
        <v>6.8100000000000023</v>
      </c>
      <c r="E141" s="14" t="str">
        <f>VLOOKUP(A141,'Fichier FA (en entrée)'!B:AH,2,0)</f>
        <v>EV</v>
      </c>
      <c r="F141" s="14" t="b">
        <f t="shared" si="18"/>
        <v>1</v>
      </c>
      <c r="G141" s="14" t="b">
        <f>IFERROR(VLOOKUP(A141,'Calculs FI (auto)'!A:F,6,0),FALSE)</f>
        <v>0</v>
      </c>
      <c r="H141" s="14" t="b">
        <f t="shared" si="19"/>
        <v>0</v>
      </c>
      <c r="I141" s="16">
        <f>IFERROR(VLOOKUP(A141,'Moyennes FA (en entrée)'!B:N,7,0),"")</f>
        <v>15.81</v>
      </c>
      <c r="J141" s="16">
        <f>IFERROR(VLOOKUP(VLOOKUP(A141,'Fichier FA (en entrée)'!B:AH,33,0),Modificateurs!A$2:B$5,2,0),0)</f>
        <v>3</v>
      </c>
      <c r="K141" s="16">
        <f>IFERROR(VLOOKUP(VLOOKUP(A141,'Redoub FI (en entrée)'!B:N,7,0),Modificateurs!A$8:B$11,2,0),0)</f>
        <v>0</v>
      </c>
      <c r="L141" s="16">
        <f>IFERROR(VLOOKUP(M141,Modificateurs!D$1:E$94,2,0),0)</f>
        <v>-12</v>
      </c>
      <c r="M141" t="str">
        <f>VLOOKUP(A141,'Fichier FA (en entrée)'!B:AH,16,0)&amp;" "&amp;VLOOKUP(A141,'Fichier FA (en entrée)'!B:AH,20,0)&amp;" "&amp;VLOOKUP(A141,'Fichier FA (en entrée)'!B:AH,27,0)&amp;" "&amp;VLOOKUP(A141,'Fichier FA (en entrée)'!B:AH,29,0)</f>
        <v xml:space="preserve">P Systèmes électroniques numériques  </v>
      </c>
      <c r="N141" t="str">
        <f>VLOOKUP(A141,'Fichier FA (en entrée)'!B:AH,8,0)</f>
        <v>En Terminale</v>
      </c>
      <c r="O141" t="b">
        <f>AND(C141&gt;Synthèse!B$7,C141&lt;Synthèse!B$9)</f>
        <v>1</v>
      </c>
      <c r="Q141" s="60">
        <f>ROUNDUP(C141/(Synthèse!$B$2+Synthèse!$B$3)*8,0)</f>
        <v>6</v>
      </c>
      <c r="R141" s="60">
        <f>IFERROR(VLOOKUP(A141,'Evaluations (formulaire)'!A:P,6,0)+VLOOKUP(A141,'Evaluations (formulaire)'!A:P,7,0),0)</f>
        <v>0</v>
      </c>
      <c r="S141" s="60">
        <f>IFERROR(VLOOKUP(A141,'Evaluations (formulaire)'!A:P,8,0),0)</f>
        <v>0</v>
      </c>
      <c r="T141" s="64">
        <f>IF(AND(ISBLANK(P141),Q141&lt;=2),Synthèse!$B$42,IF(AND(ISBLANK(P141),Q141&gt;=7),Synthèse!$C$42,R141+S141))</f>
        <v>0</v>
      </c>
      <c r="U141" s="64">
        <f t="shared" si="20"/>
        <v>6.8100000000000023</v>
      </c>
      <c r="V141" s="59">
        <f t="shared" si="21"/>
        <v>350</v>
      </c>
      <c r="W141" s="26">
        <v>746</v>
      </c>
      <c r="X141" s="26" t="b">
        <f t="shared" si="22"/>
        <v>0</v>
      </c>
      <c r="Y141" s="26" t="e">
        <f>VLOOKUP(A141,#REF!,21,0)</f>
        <v>#REF!</v>
      </c>
      <c r="Z141" s="26" t="s">
        <v>2283</v>
      </c>
      <c r="AA141" s="22" t="s">
        <v>2290</v>
      </c>
      <c r="AB141" s="22" t="s">
        <v>2290</v>
      </c>
      <c r="AC141" t="b">
        <f t="shared" si="23"/>
        <v>0</v>
      </c>
      <c r="AD141" t="e">
        <f>IFERROR(VLOOKUP(A141,#REF!,4,0),MAX(#REF!)+100)</f>
        <v>#REF!</v>
      </c>
    </row>
    <row r="142" spans="1:30">
      <c r="A142">
        <v>291633</v>
      </c>
      <c r="B142" s="5" t="str">
        <f ca="1">VLOOKUP(A142,'Fichier FA (en entrée)'!B:AH,3,0)</f>
        <v>GDXQVBVJZG</v>
      </c>
      <c r="C142">
        <f t="shared" si="16"/>
        <v>765</v>
      </c>
      <c r="D142">
        <f t="shared" si="17"/>
        <v>-100</v>
      </c>
      <c r="E142" s="14" t="str">
        <f>VLOOKUP(A142,'Fichier FA (en entrée)'!B:AH,2,0)</f>
        <v>ENV</v>
      </c>
      <c r="F142" s="14" t="b">
        <f t="shared" si="18"/>
        <v>0</v>
      </c>
      <c r="G142" s="14" t="b">
        <f>IFERROR(VLOOKUP(A142,'Calculs FI (auto)'!A:F,6,0),FALSE)</f>
        <v>0</v>
      </c>
      <c r="H142" s="14" t="b">
        <f t="shared" si="19"/>
        <v>0</v>
      </c>
      <c r="I142" s="16" t="str">
        <f>IFERROR(VLOOKUP(A142,'Moyennes FA (en entrée)'!B:N,7,0),"")</f>
        <v/>
      </c>
      <c r="J142" s="16">
        <f>IFERROR(VLOOKUP(VLOOKUP(A142,'Fichier FA (en entrée)'!B:AH,33,0),Modificateurs!A$2:B$5,2,0),0)</f>
        <v>1</v>
      </c>
      <c r="K142" s="16">
        <f>IFERROR(VLOOKUP(VLOOKUP(A142,'Redoub FI (en entrée)'!B:N,7,0),Modificateurs!A$8:B$11,2,0),0)</f>
        <v>0</v>
      </c>
      <c r="L142" s="16">
        <f>IFERROR(VLOOKUP(M142,Modificateurs!D$1:E$94,2,0),0)</f>
        <v>-8</v>
      </c>
      <c r="M142" t="str">
        <f>VLOOKUP(A142,'Fichier FA (en entrée)'!B:AH,16,0)&amp;" "&amp;VLOOKUP(A142,'Fichier FA (en entrée)'!B:AH,20,0)&amp;" "&amp;VLOOKUP(A142,'Fichier FA (en entrée)'!B:AH,27,0)&amp;" "&amp;VLOOKUP(A142,'Fichier FA (en entrée)'!B:AH,29,0)</f>
        <v xml:space="preserve">STMG Systèmes d'information et de gestion  </v>
      </c>
      <c r="N142" t="str">
        <f>VLOOKUP(A142,'Fichier FA (en entrée)'!B:AH,8,0)</f>
        <v>En Terminale</v>
      </c>
      <c r="O142" t="b">
        <f>AND(C142&gt;Synthèse!B$7,C142&lt;Synthèse!B$9)</f>
        <v>0</v>
      </c>
      <c r="P142" s="62" t="s">
        <v>2284</v>
      </c>
      <c r="Q142" s="60">
        <f>ROUNDUP(C142/(Synthèse!$B$2+Synthèse!$B$3)*8,0)</f>
        <v>12</v>
      </c>
      <c r="R142" s="60">
        <f>IFERROR(VLOOKUP(A142,'Evaluations (formulaire)'!A:P,6,0)+VLOOKUP(A142,'Evaluations (formulaire)'!A:P,7,0),0)</f>
        <v>0</v>
      </c>
      <c r="S142" s="60">
        <f>IFERROR(VLOOKUP(A142,'Evaluations (formulaire)'!A:P,8,0),0)</f>
        <v>0</v>
      </c>
      <c r="T142" s="64">
        <f>IF(AND(ISBLANK(P142),Q142&lt;=2),Synthèse!$B$42,IF(AND(ISBLANK(P142),Q142&gt;=7),Synthèse!$C$42,R142+S142))</f>
        <v>0</v>
      </c>
      <c r="U142" s="64">
        <f t="shared" si="20"/>
        <v>-100</v>
      </c>
      <c r="V142" s="59">
        <f t="shared" si="21"/>
        <v>765</v>
      </c>
      <c r="W142" s="26">
        <v>58</v>
      </c>
      <c r="X142" s="26" t="b">
        <f t="shared" si="22"/>
        <v>0</v>
      </c>
      <c r="Y142" s="26" t="e">
        <f>VLOOKUP(A142,#REF!,21,0)</f>
        <v>#REF!</v>
      </c>
      <c r="Z142" s="26" t="s">
        <v>2283</v>
      </c>
      <c r="AB142" s="22" t="s">
        <v>2785</v>
      </c>
      <c r="AC142" t="b">
        <f t="shared" si="23"/>
        <v>0</v>
      </c>
      <c r="AD142" t="e">
        <f>IFERROR(VLOOKUP(A142,#REF!,4,0),MAX(#REF!)+100)</f>
        <v>#REF!</v>
      </c>
    </row>
    <row r="143" spans="1:30">
      <c r="A143">
        <v>296852</v>
      </c>
      <c r="B143" s="5" t="str">
        <f ca="1">VLOOKUP(A143,'Fichier FA (en entrée)'!B:AH,3,0)</f>
        <v>MRJGKSHSFC</v>
      </c>
      <c r="C143">
        <f t="shared" si="16"/>
        <v>105</v>
      </c>
      <c r="D143">
        <f t="shared" si="17"/>
        <v>13.49</v>
      </c>
      <c r="E143" s="14" t="str">
        <f>VLOOKUP(A143,'Fichier FA (en entrée)'!B:AH,2,0)</f>
        <v>EV</v>
      </c>
      <c r="F143" s="14" t="b">
        <f t="shared" si="18"/>
        <v>1</v>
      </c>
      <c r="G143" s="14" t="b">
        <f>IFERROR(VLOOKUP(A143,'Calculs FI (auto)'!A:F,6,0),FALSE)</f>
        <v>0</v>
      </c>
      <c r="H143" s="14" t="b">
        <f t="shared" si="19"/>
        <v>0</v>
      </c>
      <c r="I143" s="16">
        <f>IFERROR(VLOOKUP(A143,'Moyennes FA (en entrée)'!B:N,7,0),"")</f>
        <v>9.49</v>
      </c>
      <c r="J143" s="16">
        <f>IFERROR(VLOOKUP(VLOOKUP(A143,'Fichier FA (en entrée)'!B:AH,33,0),Modificateurs!A$2:B$5,2,0),0)</f>
        <v>1</v>
      </c>
      <c r="K143" s="16">
        <f>IFERROR(VLOOKUP(VLOOKUP(A143,'Redoub FI (en entrée)'!B:N,7,0),Modificateurs!A$8:B$11,2,0),0)</f>
        <v>0</v>
      </c>
      <c r="L143" s="16">
        <f>IFERROR(VLOOKUP(M143,Modificateurs!D$1:E$94,2,0),0)</f>
        <v>3</v>
      </c>
      <c r="M143" t="str">
        <f>VLOOKUP(A143,'Fichier FA (en entrée)'!B:AH,16,0)&amp;" "&amp;VLOOKUP(A143,'Fichier FA (en entrée)'!B:AH,20,0)&amp;" "&amp;VLOOKUP(A143,'Fichier FA (en entrée)'!B:AH,27,0)&amp;" "&amp;VLOOKUP(A143,'Fichier FA (en entrée)'!B:AH,29,0)</f>
        <v xml:space="preserve">S Informatique et Sciences du numérique  </v>
      </c>
      <c r="N143" t="str">
        <f>VLOOKUP(A143,'Fichier FA (en entrée)'!B:AH,8,0)</f>
        <v>En Terminale</v>
      </c>
      <c r="O143" t="b">
        <f>AND(C143&gt;Synthèse!B$7,C143&lt;Synthèse!B$9)</f>
        <v>0</v>
      </c>
      <c r="P143" s="62" t="s">
        <v>2284</v>
      </c>
      <c r="Q143" s="60">
        <f>ROUNDUP(C143/(Synthèse!$B$2+Synthèse!$B$3)*8,0)</f>
        <v>2</v>
      </c>
      <c r="R143" s="60">
        <f>IFERROR(VLOOKUP(A143,'Evaluations (formulaire)'!A:P,6,0)+VLOOKUP(A143,'Evaluations (formulaire)'!A:P,7,0),0)</f>
        <v>0</v>
      </c>
      <c r="S143" s="60">
        <f>IFERROR(VLOOKUP(A143,'Evaluations (formulaire)'!A:P,8,0),0)</f>
        <v>0</v>
      </c>
      <c r="T143" s="64">
        <f>IF(AND(ISBLANK(P143),Q143&lt;=2),Synthèse!$B$42,IF(AND(ISBLANK(P143),Q143&gt;=7),Synthèse!$C$42,R143+S143))</f>
        <v>0</v>
      </c>
      <c r="U143" s="64">
        <f t="shared" si="20"/>
        <v>13.49</v>
      </c>
      <c r="V143" s="59">
        <f t="shared" si="21"/>
        <v>105</v>
      </c>
      <c r="W143" s="26">
        <v>663</v>
      </c>
      <c r="X143" s="26" t="b">
        <f t="shared" si="22"/>
        <v>1</v>
      </c>
      <c r="Y143" s="26" t="e">
        <f>VLOOKUP(A143,#REF!,21,0)</f>
        <v>#REF!</v>
      </c>
      <c r="Z143" s="26" t="s">
        <v>2283</v>
      </c>
      <c r="AB143" s="22" t="s">
        <v>2785</v>
      </c>
      <c r="AC143" t="b">
        <f t="shared" si="23"/>
        <v>0</v>
      </c>
      <c r="AD143" t="e">
        <f>IFERROR(VLOOKUP(A143,#REF!,4,0),MAX(#REF!)+100)</f>
        <v>#REF!</v>
      </c>
    </row>
    <row r="144" spans="1:30">
      <c r="A144">
        <v>297973</v>
      </c>
      <c r="B144" s="5" t="str">
        <f ca="1">VLOOKUP(A144,'Fichier FA (en entrée)'!B:AH,3,0)</f>
        <v>UBHESSXGWW</v>
      </c>
      <c r="C144">
        <f t="shared" si="16"/>
        <v>232</v>
      </c>
      <c r="D144">
        <f t="shared" si="17"/>
        <v>10.82</v>
      </c>
      <c r="E144" s="14" t="str">
        <f>VLOOKUP(A144,'Fichier FA (en entrée)'!B:AH,2,0)</f>
        <v>EV</v>
      </c>
      <c r="F144" s="14" t="b">
        <f t="shared" si="18"/>
        <v>1</v>
      </c>
      <c r="G144" s="14" t="b">
        <f>IFERROR(VLOOKUP(A144,'Calculs FI (auto)'!A:F,6,0),FALSE)</f>
        <v>0</v>
      </c>
      <c r="H144" s="14" t="b">
        <f t="shared" si="19"/>
        <v>0</v>
      </c>
      <c r="I144" s="16">
        <f>IFERROR(VLOOKUP(A144,'Moyennes FA (en entrée)'!B:N,7,0),"")</f>
        <v>11.82</v>
      </c>
      <c r="J144" s="16">
        <f>IFERROR(VLOOKUP(VLOOKUP(A144,'Fichier FA (en entrée)'!B:AH,33,0),Modificateurs!A$2:B$5,2,0),0)</f>
        <v>3</v>
      </c>
      <c r="K144" s="16">
        <f>IFERROR(VLOOKUP(VLOOKUP(A144,'Redoub FI (en entrée)'!B:N,7,0),Modificateurs!A$8:B$11,2,0),0)</f>
        <v>0</v>
      </c>
      <c r="L144" s="16">
        <f>IFERROR(VLOOKUP(M144,Modificateurs!D$1:E$94,2,0),0)</f>
        <v>-4</v>
      </c>
      <c r="M144" t="str">
        <f>VLOOKUP(A144,'Fichier FA (en entrée)'!B:AH,16,0)&amp;" "&amp;VLOOKUP(A144,'Fichier FA (en entrée)'!B:AH,20,0)&amp;" "&amp;VLOOKUP(A144,'Fichier FA (en entrée)'!B:AH,27,0)&amp;" "&amp;VLOOKUP(A144,'Fichier FA (en entrée)'!B:AH,29,0)</f>
        <v xml:space="preserve">STI2D Energies et environnement  </v>
      </c>
      <c r="N144" t="str">
        <f>VLOOKUP(A144,'Fichier FA (en entrée)'!B:AH,8,0)</f>
        <v>En Terminale</v>
      </c>
      <c r="O144" t="b">
        <f>AND(C144&gt;Synthèse!B$7,C144&lt;Synthèse!B$9)</f>
        <v>1</v>
      </c>
      <c r="P144" s="62" t="s">
        <v>2256</v>
      </c>
      <c r="Q144" s="60">
        <f>ROUNDUP(C144/(Synthèse!$B$2+Synthèse!$B$3)*8,0)</f>
        <v>4</v>
      </c>
      <c r="R144" s="60">
        <f>IFERROR(VLOOKUP(A144,'Evaluations (formulaire)'!A:P,6,0)+VLOOKUP(A144,'Evaluations (formulaire)'!A:P,7,0),0)</f>
        <v>0</v>
      </c>
      <c r="S144" s="60">
        <f>IFERROR(VLOOKUP(A144,'Evaluations (formulaire)'!A:P,8,0),0)</f>
        <v>0</v>
      </c>
      <c r="T144" s="64">
        <f>IF(AND(ISBLANK(P144),Q144&lt;=2),Synthèse!$B$42,IF(AND(ISBLANK(P144),Q144&gt;=7),Synthèse!$C$42,R144+S144))</f>
        <v>0</v>
      </c>
      <c r="U144" s="64">
        <f t="shared" si="20"/>
        <v>10.82</v>
      </c>
      <c r="V144" s="59">
        <f t="shared" si="21"/>
        <v>232</v>
      </c>
      <c r="W144" s="26">
        <v>132</v>
      </c>
      <c r="X144" s="26" t="b">
        <f t="shared" si="22"/>
        <v>1</v>
      </c>
      <c r="Y144" s="26" t="e">
        <f>VLOOKUP(A144,#REF!,21,0)</f>
        <v>#REF!</v>
      </c>
      <c r="Z144" s="26" t="s">
        <v>2283</v>
      </c>
      <c r="AB144" s="22" t="s">
        <v>2290</v>
      </c>
      <c r="AC144" t="b">
        <f t="shared" si="23"/>
        <v>1</v>
      </c>
      <c r="AD144" t="e">
        <f>IFERROR(VLOOKUP(A144,#REF!,4,0),MAX(#REF!)+100)</f>
        <v>#REF!</v>
      </c>
    </row>
    <row r="145" spans="1:30">
      <c r="A145">
        <v>298568</v>
      </c>
      <c r="B145" s="5" t="str">
        <f ca="1">VLOOKUP(A145,'Fichier FA (en entrée)'!B:AH,3,0)</f>
        <v>MZWVBOAJPT</v>
      </c>
      <c r="C145">
        <f t="shared" si="16"/>
        <v>262</v>
      </c>
      <c r="D145">
        <f t="shared" si="17"/>
        <v>10.309999999999999</v>
      </c>
      <c r="E145" s="14" t="str">
        <f>VLOOKUP(A145,'Fichier FA (en entrée)'!B:AH,2,0)</f>
        <v>EV</v>
      </c>
      <c r="F145" s="14" t="b">
        <f t="shared" si="18"/>
        <v>1</v>
      </c>
      <c r="G145" s="14" t="b">
        <f>IFERROR(VLOOKUP(A145,'Calculs FI (auto)'!A:F,6,0),FALSE)</f>
        <v>1</v>
      </c>
      <c r="H145" s="14" t="b">
        <f t="shared" si="19"/>
        <v>1</v>
      </c>
      <c r="I145" s="16">
        <f>IFERROR(VLOOKUP(A145,'Moyennes FA (en entrée)'!B:N,7,0),"")</f>
        <v>7.31</v>
      </c>
      <c r="J145" s="16">
        <f>IFERROR(VLOOKUP(VLOOKUP(A145,'Fichier FA (en entrée)'!B:AH,33,0),Modificateurs!A$2:B$5,2,0),0)</f>
        <v>1</v>
      </c>
      <c r="K145" s="16">
        <f>IFERROR(VLOOKUP(VLOOKUP(A145,'Redoub FI (en entrée)'!B:N,7,0),Modificateurs!A$8:B$11,2,0),0)</f>
        <v>-1</v>
      </c>
      <c r="L145" s="16">
        <f>IFERROR(VLOOKUP(M145,Modificateurs!D$1:E$94,2,0),0)</f>
        <v>3</v>
      </c>
      <c r="M145" t="str">
        <f>VLOOKUP(A145,'Fichier FA (en entrée)'!B:AH,16,0)&amp;" "&amp;VLOOKUP(A145,'Fichier FA (en entrée)'!B:AH,20,0)&amp;" "&amp;VLOOKUP(A145,'Fichier FA (en entrée)'!B:AH,27,0)&amp;" "&amp;VLOOKUP(A145,'Fichier FA (en entrée)'!B:AH,29,0)</f>
        <v xml:space="preserve">S Informatique et Sciences du numérique  </v>
      </c>
      <c r="N145" t="str">
        <f>VLOOKUP(A145,'Fichier FA (en entrée)'!B:AH,8,0)</f>
        <v>En Terminale</v>
      </c>
      <c r="O145" t="b">
        <f>AND(C145&gt;Synthèse!B$7,C145&lt;Synthèse!B$9)</f>
        <v>1</v>
      </c>
      <c r="Q145" s="60">
        <f>ROUNDUP(C145/(Synthèse!$B$2+Synthèse!$B$3)*8,0)</f>
        <v>4</v>
      </c>
      <c r="R145" s="60">
        <f>IFERROR(VLOOKUP(A145,'Evaluations (formulaire)'!A:P,6,0)+VLOOKUP(A145,'Evaluations (formulaire)'!A:P,7,0),0)</f>
        <v>0</v>
      </c>
      <c r="S145" s="60">
        <f>IFERROR(VLOOKUP(A145,'Evaluations (formulaire)'!A:P,8,0),0)</f>
        <v>0</v>
      </c>
      <c r="T145" s="64">
        <f>IF(AND(ISBLANK(P145),Q145&lt;=2),Synthèse!$B$42,IF(AND(ISBLANK(P145),Q145&gt;=7),Synthèse!$C$42,R145+S145))</f>
        <v>0</v>
      </c>
      <c r="U145" s="64">
        <f t="shared" si="20"/>
        <v>10.309999999999999</v>
      </c>
      <c r="V145" s="59">
        <f t="shared" si="21"/>
        <v>261</v>
      </c>
      <c r="W145" s="26">
        <v>508</v>
      </c>
      <c r="X145" s="26" t="b">
        <f t="shared" si="22"/>
        <v>1</v>
      </c>
      <c r="Y145" s="26" t="e">
        <f>VLOOKUP(A145,#REF!,21,0)</f>
        <v>#REF!</v>
      </c>
      <c r="Z145" s="26" t="s">
        <v>2283</v>
      </c>
      <c r="AB145" s="22" t="s">
        <v>2290</v>
      </c>
      <c r="AC145" t="b">
        <f t="shared" si="23"/>
        <v>0</v>
      </c>
      <c r="AD145" t="e">
        <f>IFERROR(VLOOKUP(A145,#REF!,4,0),MAX(#REF!)+100)</f>
        <v>#REF!</v>
      </c>
    </row>
    <row r="146" spans="1:30">
      <c r="A146">
        <v>299520</v>
      </c>
      <c r="B146" s="5" t="str">
        <f ca="1">VLOOKUP(A146,'Fichier FA (en entrée)'!B:AH,3,0)</f>
        <v>FXAFBJLKDJ</v>
      </c>
      <c r="C146">
        <f t="shared" si="16"/>
        <v>456</v>
      </c>
      <c r="D146">
        <f t="shared" si="17"/>
        <v>0.16999999999999993</v>
      </c>
      <c r="E146" s="14" t="str">
        <f>VLOOKUP(A146,'Fichier FA (en entrée)'!B:AH,2,0)</f>
        <v>EV</v>
      </c>
      <c r="F146" s="14" t="b">
        <f t="shared" si="18"/>
        <v>1</v>
      </c>
      <c r="G146" s="14" t="b">
        <f>IFERROR(VLOOKUP(A146,'Calculs FI (auto)'!A:F,6,0),FALSE)</f>
        <v>1</v>
      </c>
      <c r="H146" s="14" t="b">
        <f t="shared" si="19"/>
        <v>1</v>
      </c>
      <c r="I146" s="16">
        <f>IFERROR(VLOOKUP(A146,'Moyennes FA (en entrée)'!B:N,7,0),"")</f>
        <v>7.17</v>
      </c>
      <c r="J146" s="16">
        <f>IFERROR(VLOOKUP(VLOOKUP(A146,'Fichier FA (en entrée)'!B:AH,33,0),Modificateurs!A$2:B$5,2,0),0)</f>
        <v>-3</v>
      </c>
      <c r="K146" s="16">
        <f>IFERROR(VLOOKUP(VLOOKUP(A146,'Redoub FI (en entrée)'!B:N,7,0),Modificateurs!A$8:B$11,2,0),0)</f>
        <v>0</v>
      </c>
      <c r="L146" s="16">
        <f>IFERROR(VLOOKUP(M146,Modificateurs!D$1:E$94,2,0),0)</f>
        <v>-4</v>
      </c>
      <c r="M146" t="str">
        <f>VLOOKUP(A146,'Fichier FA (en entrée)'!B:AH,16,0)&amp;" "&amp;VLOOKUP(A146,'Fichier FA (en entrée)'!B:AH,20,0)&amp;" "&amp;VLOOKUP(A146,'Fichier FA (en entrée)'!B:AH,27,0)&amp;" "&amp;VLOOKUP(A146,'Fichier FA (en entrée)'!B:AH,29,0)</f>
        <v xml:space="preserve">STI2D Energies et environnement  </v>
      </c>
      <c r="N146" t="str">
        <f>VLOOKUP(A146,'Fichier FA (en entrée)'!B:AH,8,0)</f>
        <v>En Terminale</v>
      </c>
      <c r="O146" t="b">
        <f>AND(C146&gt;Synthèse!B$7,C146&lt;Synthèse!B$9)</f>
        <v>0</v>
      </c>
      <c r="P146" s="62" t="s">
        <v>57</v>
      </c>
      <c r="Q146" s="60">
        <f>ROUNDUP(C146/(Synthèse!$B$2+Synthèse!$B$3)*8,0)</f>
        <v>7</v>
      </c>
      <c r="R146" s="60">
        <f>IFERROR(VLOOKUP(A146,'Evaluations (formulaire)'!A:P,6,0)+VLOOKUP(A146,'Evaluations (formulaire)'!A:P,7,0),0)</f>
        <v>0</v>
      </c>
      <c r="S146" s="60">
        <f>IFERROR(VLOOKUP(A146,'Evaluations (formulaire)'!A:P,8,0),0)</f>
        <v>0</v>
      </c>
      <c r="T146" s="64">
        <f>IF(AND(ISBLANK(P146),Q146&lt;=2),Synthèse!$B$42,IF(AND(ISBLANK(P146),Q146&gt;=7),Synthèse!$C$42,R146+S146))</f>
        <v>0</v>
      </c>
      <c r="U146" s="64">
        <f t="shared" si="20"/>
        <v>0.16999999999999993</v>
      </c>
      <c r="V146" s="59">
        <f t="shared" si="21"/>
        <v>456</v>
      </c>
      <c r="W146" s="26">
        <v>7</v>
      </c>
      <c r="X146" s="26" t="b">
        <f t="shared" si="22"/>
        <v>0</v>
      </c>
      <c r="Y146" s="26" t="e">
        <f>VLOOKUP(A146,#REF!,21,0)</f>
        <v>#REF!</v>
      </c>
      <c r="Z146" s="26" t="s">
        <v>2283</v>
      </c>
      <c r="AB146" s="22" t="s">
        <v>2785</v>
      </c>
      <c r="AC146" t="b">
        <f t="shared" si="23"/>
        <v>0</v>
      </c>
      <c r="AD146" t="e">
        <f>IFERROR(VLOOKUP(A146,#REF!,4,0),MAX(#REF!)+100)</f>
        <v>#REF!</v>
      </c>
    </row>
    <row r="147" spans="1:30">
      <c r="A147">
        <v>299552</v>
      </c>
      <c r="B147" s="5" t="str">
        <f ca="1">VLOOKUP(A147,'Fichier FA (en entrée)'!B:AH,3,0)</f>
        <v>DQYJCGOHYH</v>
      </c>
      <c r="C147">
        <f t="shared" si="16"/>
        <v>286</v>
      </c>
      <c r="D147">
        <f t="shared" si="17"/>
        <v>9.56</v>
      </c>
      <c r="E147" s="14" t="str">
        <f>VLOOKUP(A147,'Fichier FA (en entrée)'!B:AH,2,0)</f>
        <v>EV</v>
      </c>
      <c r="F147" s="14" t="b">
        <f t="shared" si="18"/>
        <v>1</v>
      </c>
      <c r="G147" s="14" t="b">
        <f>IFERROR(VLOOKUP(A147,'Calculs FI (auto)'!A:F,6,0),FALSE)</f>
        <v>0</v>
      </c>
      <c r="H147" s="14" t="b">
        <f t="shared" si="19"/>
        <v>0</v>
      </c>
      <c r="I147" s="16">
        <f>IFERROR(VLOOKUP(A147,'Moyennes FA (en entrée)'!B:N,7,0),"")</f>
        <v>12.56</v>
      </c>
      <c r="J147" s="16">
        <f>IFERROR(VLOOKUP(VLOOKUP(A147,'Fichier FA (en entrée)'!B:AH,33,0),Modificateurs!A$2:B$5,2,0),0)</f>
        <v>1</v>
      </c>
      <c r="K147" s="16">
        <f>IFERROR(VLOOKUP(VLOOKUP(A147,'Redoub FI (en entrée)'!B:N,7,0),Modificateurs!A$8:B$11,2,0),0)</f>
        <v>0</v>
      </c>
      <c r="L147" s="16">
        <f>IFERROR(VLOOKUP(M147,Modificateurs!D$1:E$94,2,0),0)</f>
        <v>-4</v>
      </c>
      <c r="M147" t="str">
        <f>VLOOKUP(A147,'Fichier FA (en entrée)'!B:AH,16,0)&amp;" "&amp;VLOOKUP(A147,'Fichier FA (en entrée)'!B:AH,20,0)&amp;" "&amp;VLOOKUP(A147,'Fichier FA (en entrée)'!B:AH,27,0)&amp;" "&amp;VLOOKUP(A147,'Fichier FA (en entrée)'!B:AH,29,0)</f>
        <v xml:space="preserve">STI2D Energies et environnement  </v>
      </c>
      <c r="N147" t="str">
        <f>VLOOKUP(A147,'Fichier FA (en entrée)'!B:AH,8,0)</f>
        <v>En Terminale</v>
      </c>
      <c r="O147" t="b">
        <f>AND(C147&gt;Synthèse!B$7,C147&lt;Synthèse!B$9)</f>
        <v>1</v>
      </c>
      <c r="P147" s="62" t="s">
        <v>2256</v>
      </c>
      <c r="Q147" s="60">
        <f>ROUNDUP(C147/(Synthèse!$B$2+Synthèse!$B$3)*8,0)</f>
        <v>5</v>
      </c>
      <c r="R147" s="60">
        <f>IFERROR(VLOOKUP(A147,'Evaluations (formulaire)'!A:P,6,0)+VLOOKUP(A147,'Evaluations (formulaire)'!A:P,7,0),0)</f>
        <v>0</v>
      </c>
      <c r="S147" s="60">
        <f>IFERROR(VLOOKUP(A147,'Evaluations (formulaire)'!A:P,8,0),0)</f>
        <v>0</v>
      </c>
      <c r="T147" s="64">
        <f>IF(AND(ISBLANK(P147),Q147&lt;=2),Synthèse!$B$42,IF(AND(ISBLANK(P147),Q147&gt;=7),Synthèse!$C$42,R147+S147))</f>
        <v>0</v>
      </c>
      <c r="U147" s="64">
        <f t="shared" si="20"/>
        <v>9.56</v>
      </c>
      <c r="V147" s="59">
        <f t="shared" si="21"/>
        <v>285</v>
      </c>
      <c r="W147" s="26">
        <v>478</v>
      </c>
      <c r="X147" s="26" t="b">
        <f t="shared" si="22"/>
        <v>0</v>
      </c>
      <c r="Y147" s="26" t="e">
        <f>VLOOKUP(A147,#REF!,21,0)</f>
        <v>#REF!</v>
      </c>
      <c r="Z147" s="26" t="s">
        <v>2283</v>
      </c>
      <c r="AB147" s="22" t="s">
        <v>2290</v>
      </c>
      <c r="AC147" t="b">
        <f t="shared" si="23"/>
        <v>1</v>
      </c>
      <c r="AD147" t="e">
        <f>IFERROR(VLOOKUP(A147,#REF!,4,0),MAX(#REF!)+100)</f>
        <v>#REF!</v>
      </c>
    </row>
    <row r="148" spans="1:30">
      <c r="A148">
        <v>300985</v>
      </c>
      <c r="B148" s="5" t="str">
        <f ca="1">VLOOKUP(A148,'Fichier FA (en entrée)'!B:AH,3,0)</f>
        <v>QTSIOXRAGB</v>
      </c>
      <c r="C148">
        <f t="shared" si="16"/>
        <v>86</v>
      </c>
      <c r="D148">
        <f t="shared" si="17"/>
        <v>14.01</v>
      </c>
      <c r="E148" s="14" t="str">
        <f>VLOOKUP(A148,'Fichier FA (en entrée)'!B:AH,2,0)</f>
        <v>EV</v>
      </c>
      <c r="F148" s="14" t="b">
        <f t="shared" si="18"/>
        <v>1</v>
      </c>
      <c r="G148" s="14" t="b">
        <f>IFERROR(VLOOKUP(A148,'Calculs FI (auto)'!A:F,6,0),FALSE)</f>
        <v>0</v>
      </c>
      <c r="H148" s="14" t="b">
        <f t="shared" si="19"/>
        <v>0</v>
      </c>
      <c r="I148" s="16">
        <f>IFERROR(VLOOKUP(A148,'Moyennes FA (en entrée)'!B:N,7,0),"")</f>
        <v>10.01</v>
      </c>
      <c r="J148" s="16">
        <f>IFERROR(VLOOKUP(VLOOKUP(A148,'Fichier FA (en entrée)'!B:AH,33,0),Modificateurs!A$2:B$5,2,0),0)</f>
        <v>1</v>
      </c>
      <c r="K148" s="16">
        <f>IFERROR(VLOOKUP(VLOOKUP(A148,'Redoub FI (en entrée)'!B:N,7,0),Modificateurs!A$8:B$11,2,0),0)</f>
        <v>0</v>
      </c>
      <c r="L148" s="16">
        <f>IFERROR(VLOOKUP(M148,Modificateurs!D$1:E$94,2,0),0)</f>
        <v>3</v>
      </c>
      <c r="M148" t="str">
        <f>VLOOKUP(A148,'Fichier FA (en entrée)'!B:AH,16,0)&amp;" "&amp;VLOOKUP(A148,'Fichier FA (en entrée)'!B:AH,20,0)&amp;" "&amp;VLOOKUP(A148,'Fichier FA (en entrée)'!B:AH,27,0)&amp;" "&amp;VLOOKUP(A148,'Fichier FA (en entrée)'!B:AH,29,0)</f>
        <v xml:space="preserve">S Informatique et Sciences du numérique  </v>
      </c>
      <c r="N148" t="str">
        <f>VLOOKUP(A148,'Fichier FA (en entrée)'!B:AH,8,0)</f>
        <v>En Terminale</v>
      </c>
      <c r="O148" t="b">
        <f>AND(C148&gt;Synthèse!B$7,C148&lt;Synthèse!B$9)</f>
        <v>0</v>
      </c>
      <c r="Q148" s="60">
        <f>ROUNDUP(C148/(Synthèse!$B$2+Synthèse!$B$3)*8,0)</f>
        <v>2</v>
      </c>
      <c r="R148" s="60">
        <f>IFERROR(VLOOKUP(A148,'Evaluations (formulaire)'!A:P,6,0)+VLOOKUP(A148,'Evaluations (formulaire)'!A:P,7,0),0)</f>
        <v>0</v>
      </c>
      <c r="S148" s="60">
        <f>IFERROR(VLOOKUP(A148,'Evaluations (formulaire)'!A:P,8,0),0)</f>
        <v>0</v>
      </c>
      <c r="T148" s="64">
        <f>IF(AND(ISBLANK(P148),Q148&lt;=2),Synthèse!$B$42,IF(AND(ISBLANK(P148),Q148&gt;=7),Synthèse!$C$42,R148+S148))</f>
        <v>0</v>
      </c>
      <c r="U148" s="64">
        <f t="shared" si="20"/>
        <v>14.01</v>
      </c>
      <c r="V148" s="59">
        <f t="shared" si="21"/>
        <v>86</v>
      </c>
      <c r="W148" s="26">
        <v>634</v>
      </c>
      <c r="X148" s="26" t="b">
        <f t="shared" si="22"/>
        <v>1</v>
      </c>
      <c r="Y148" s="26" t="e">
        <f>VLOOKUP(A148,#REF!,21,0)</f>
        <v>#REF!</v>
      </c>
      <c r="Z148" s="26" t="s">
        <v>2283</v>
      </c>
      <c r="AB148" s="22" t="s">
        <v>2290</v>
      </c>
      <c r="AC148" t="b">
        <f t="shared" si="23"/>
        <v>0</v>
      </c>
      <c r="AD148" t="e">
        <f>IFERROR(VLOOKUP(A148,#REF!,4,0),MAX(#REF!)+100)</f>
        <v>#REF!</v>
      </c>
    </row>
    <row r="149" spans="1:30">
      <c r="A149">
        <v>301030</v>
      </c>
      <c r="B149" s="5" t="str">
        <f ca="1">VLOOKUP(A149,'Fichier FA (en entrée)'!B:AH,3,0)</f>
        <v>AFSGOEWMFM</v>
      </c>
      <c r="C149">
        <f t="shared" si="16"/>
        <v>406</v>
      </c>
      <c r="D149">
        <f t="shared" si="17"/>
        <v>3.7799999999999994</v>
      </c>
      <c r="E149" s="14" t="str">
        <f>VLOOKUP(A149,'Fichier FA (en entrée)'!B:AH,2,0)</f>
        <v>EV</v>
      </c>
      <c r="F149" s="14" t="b">
        <f t="shared" si="18"/>
        <v>1</v>
      </c>
      <c r="G149" s="14" t="b">
        <f>IFERROR(VLOOKUP(A149,'Calculs FI (auto)'!A:F,6,0),FALSE)</f>
        <v>1</v>
      </c>
      <c r="H149" s="14" t="b">
        <f t="shared" si="19"/>
        <v>1</v>
      </c>
      <c r="I149" s="16">
        <f>IFERROR(VLOOKUP(A149,'Moyennes FA (en entrée)'!B:N,7,0),"")</f>
        <v>12.78</v>
      </c>
      <c r="J149" s="16">
        <f>IFERROR(VLOOKUP(VLOOKUP(A149,'Fichier FA (en entrée)'!B:AH,33,0),Modificateurs!A$2:B$5,2,0),0)</f>
        <v>3</v>
      </c>
      <c r="K149" s="16">
        <f>IFERROR(VLOOKUP(VLOOKUP(A149,'Redoub FI (en entrée)'!B:N,7,0),Modificateurs!A$8:B$11,2,0),0)</f>
        <v>0</v>
      </c>
      <c r="L149" s="16">
        <f>IFERROR(VLOOKUP(M149,Modificateurs!D$1:E$94,2,0),0)</f>
        <v>-12</v>
      </c>
      <c r="M149" t="str">
        <f>VLOOKUP(A149,'Fichier FA (en entrée)'!B:AH,16,0)&amp;" "&amp;VLOOKUP(A149,'Fichier FA (en entrée)'!B:AH,20,0)&amp;" "&amp;VLOOKUP(A149,'Fichier FA (en entrée)'!B:AH,27,0)&amp;" "&amp;VLOOKUP(A149,'Fichier FA (en entrée)'!B:AH,29,0)</f>
        <v xml:space="preserve">STMG Gestion et Finance  </v>
      </c>
      <c r="N149" t="str">
        <f>VLOOKUP(A149,'Fichier FA (en entrée)'!B:AH,8,0)</f>
        <v>En Terminale</v>
      </c>
      <c r="O149" t="b">
        <f>AND(C149&gt;Synthèse!B$7,C149&lt;Synthèse!B$9)</f>
        <v>0</v>
      </c>
      <c r="Q149" s="60">
        <f>ROUNDUP(C149/(Synthèse!$B$2+Synthèse!$B$3)*8,0)</f>
        <v>7</v>
      </c>
      <c r="R149" s="60">
        <f>IFERROR(VLOOKUP(A149,'Evaluations (formulaire)'!A:P,6,0)+VLOOKUP(A149,'Evaluations (formulaire)'!A:P,7,0),0)</f>
        <v>0</v>
      </c>
      <c r="S149" s="60">
        <f>IFERROR(VLOOKUP(A149,'Evaluations (formulaire)'!A:P,8,0),0)</f>
        <v>0</v>
      </c>
      <c r="T149" s="64">
        <f>IF(AND(ISBLANK(P149),Q149&lt;=2),Synthèse!$B$42,IF(AND(ISBLANK(P149),Q149&gt;=7),Synthèse!$C$42,R149+S149))</f>
        <v>0</v>
      </c>
      <c r="U149" s="64">
        <f t="shared" si="20"/>
        <v>3.7799999999999994</v>
      </c>
      <c r="V149" s="59">
        <f t="shared" si="21"/>
        <v>406</v>
      </c>
      <c r="W149" s="26">
        <v>687</v>
      </c>
      <c r="X149" s="26" t="b">
        <f t="shared" si="22"/>
        <v>0</v>
      </c>
      <c r="Y149" s="26" t="e">
        <f>VLOOKUP(A149,#REF!,21,0)</f>
        <v>#REF!</v>
      </c>
      <c r="Z149" s="26" t="s">
        <v>2283</v>
      </c>
      <c r="AB149" s="22" t="s">
        <v>2290</v>
      </c>
      <c r="AC149" t="b">
        <f t="shared" si="23"/>
        <v>0</v>
      </c>
      <c r="AD149" t="e">
        <f>IFERROR(VLOOKUP(A149,#REF!,4,0),MAX(#REF!)+100)</f>
        <v>#REF!</v>
      </c>
    </row>
    <row r="150" spans="1:30">
      <c r="A150">
        <v>301965</v>
      </c>
      <c r="B150" s="5" t="str">
        <f ca="1">VLOOKUP(A150,'Fichier FA (en entrée)'!B:AH,3,0)</f>
        <v>RUWDRKGELJ</v>
      </c>
      <c r="C150">
        <f t="shared" si="16"/>
        <v>396</v>
      </c>
      <c r="D150">
        <f t="shared" si="17"/>
        <v>4.51</v>
      </c>
      <c r="E150" s="14" t="str">
        <f>VLOOKUP(A150,'Fichier FA (en entrée)'!B:AH,2,0)</f>
        <v>EV</v>
      </c>
      <c r="F150" s="14" t="b">
        <f t="shared" si="18"/>
        <v>1</v>
      </c>
      <c r="G150" s="14" t="b">
        <f>IFERROR(VLOOKUP(A150,'Calculs FI (auto)'!A:F,6,0),FALSE)</f>
        <v>0</v>
      </c>
      <c r="H150" s="14" t="b">
        <f t="shared" si="19"/>
        <v>0</v>
      </c>
      <c r="I150" s="16">
        <f>IFERROR(VLOOKUP(A150,'Moyennes FA (en entrée)'!B:N,7,0),"")</f>
        <v>9.51</v>
      </c>
      <c r="J150" s="16">
        <f>IFERROR(VLOOKUP(VLOOKUP(A150,'Fichier FA (en entrée)'!B:AH,33,0),Modificateurs!A$2:B$5,2,0),0)</f>
        <v>1</v>
      </c>
      <c r="K150" s="16">
        <f>IFERROR(VLOOKUP(VLOOKUP(A150,'Redoub FI (en entrée)'!B:N,7,0),Modificateurs!A$8:B$11,2,0),0)</f>
        <v>0</v>
      </c>
      <c r="L150" s="16">
        <f>IFERROR(VLOOKUP(M150,Modificateurs!D$1:E$94,2,0),0)</f>
        <v>-6</v>
      </c>
      <c r="M150" t="str">
        <f>VLOOKUP(A150,'Fichier FA (en entrée)'!B:AH,16,0)&amp;" "&amp;VLOOKUP(A150,'Fichier FA (en entrée)'!B:AH,20,0)&amp;" "&amp;VLOOKUP(A150,'Fichier FA (en entrée)'!B:AH,27,0)&amp;" "&amp;VLOOKUP(A150,'Fichier FA (en entrée)'!B:AH,29,0)</f>
        <v xml:space="preserve">STI2D Innovation Technologique et Eco conception  </v>
      </c>
      <c r="N150" t="str">
        <f>VLOOKUP(A150,'Fichier FA (en entrée)'!B:AH,8,0)</f>
        <v>En Terminale</v>
      </c>
      <c r="O150" t="b">
        <f>AND(C150&gt;Synthèse!B$7,C150&lt;Synthèse!B$9)</f>
        <v>0</v>
      </c>
      <c r="Q150" s="60">
        <f>ROUNDUP(C150/(Synthèse!$B$2+Synthèse!$B$3)*8,0)</f>
        <v>6</v>
      </c>
      <c r="R150" s="60">
        <f>IFERROR(VLOOKUP(A150,'Evaluations (formulaire)'!A:P,6,0)+VLOOKUP(A150,'Evaluations (formulaire)'!A:P,7,0),0)</f>
        <v>0</v>
      </c>
      <c r="S150" s="60">
        <f>IFERROR(VLOOKUP(A150,'Evaluations (formulaire)'!A:P,8,0),0)</f>
        <v>0</v>
      </c>
      <c r="T150" s="64">
        <f>IF(AND(ISBLANK(P150),Q150&lt;=2),Synthèse!$B$42,IF(AND(ISBLANK(P150),Q150&gt;=7),Synthèse!$C$42,R150+S150))</f>
        <v>0</v>
      </c>
      <c r="U150" s="64">
        <f t="shared" si="20"/>
        <v>4.51</v>
      </c>
      <c r="V150" s="59">
        <f t="shared" si="21"/>
        <v>396</v>
      </c>
      <c r="W150" s="26">
        <v>202</v>
      </c>
      <c r="X150" s="26" t="b">
        <f t="shared" si="22"/>
        <v>0</v>
      </c>
      <c r="Y150" s="26" t="e">
        <f>VLOOKUP(A150,#REF!,21,0)</f>
        <v>#REF!</v>
      </c>
      <c r="Z150" s="26" t="s">
        <v>2283</v>
      </c>
      <c r="AC150" t="b">
        <f t="shared" si="23"/>
        <v>0</v>
      </c>
      <c r="AD150" t="e">
        <f>IFERROR(VLOOKUP(A150,#REF!,4,0),MAX(#REF!)+100)</f>
        <v>#REF!</v>
      </c>
    </row>
    <row r="151" spans="1:30">
      <c r="A151">
        <v>302219</v>
      </c>
      <c r="B151" s="5" t="str">
        <f ca="1">VLOOKUP(A151,'Fichier FA (en entrée)'!B:AH,3,0)</f>
        <v>GCTATWYWFG</v>
      </c>
      <c r="C151">
        <f t="shared" si="16"/>
        <v>236</v>
      </c>
      <c r="D151">
        <f t="shared" si="17"/>
        <v>10.78</v>
      </c>
      <c r="E151" s="14" t="str">
        <f>VLOOKUP(A151,'Fichier FA (en entrée)'!B:AH,2,0)</f>
        <v>EV</v>
      </c>
      <c r="F151" s="14" t="b">
        <f t="shared" si="18"/>
        <v>1</v>
      </c>
      <c r="G151" s="14" t="b">
        <f>IFERROR(VLOOKUP(A151,'Calculs FI (auto)'!A:F,6,0),FALSE)</f>
        <v>0</v>
      </c>
      <c r="H151" s="14" t="b">
        <f t="shared" si="19"/>
        <v>0</v>
      </c>
      <c r="I151" s="16">
        <f>IFERROR(VLOOKUP(A151,'Moyennes FA (en entrée)'!B:N,7,0),"")</f>
        <v>8.7799999999999994</v>
      </c>
      <c r="J151" s="16">
        <f>IFERROR(VLOOKUP(VLOOKUP(A151,'Fichier FA (en entrée)'!B:AH,33,0),Modificateurs!A$2:B$5,2,0),0)</f>
        <v>1</v>
      </c>
      <c r="K151" s="16">
        <f>IFERROR(VLOOKUP(VLOOKUP(A151,'Redoub FI (en entrée)'!B:N,7,0),Modificateurs!A$8:B$11,2,0),0)</f>
        <v>0</v>
      </c>
      <c r="L151" s="16">
        <f>IFERROR(VLOOKUP(M151,Modificateurs!D$1:E$94,2,0),0)</f>
        <v>1</v>
      </c>
      <c r="M151" t="str">
        <f>VLOOKUP(A151,'Fichier FA (en entrée)'!B:AH,16,0)&amp;" "&amp;VLOOKUP(A151,'Fichier FA (en entrée)'!B:AH,20,0)&amp;" "&amp;VLOOKUP(A151,'Fichier FA (en entrée)'!B:AH,27,0)&amp;" "&amp;VLOOKUP(A151,'Fichier FA (en entrée)'!B:AH,29,0)</f>
        <v xml:space="preserve">S Sciences de la vie et de la terre  </v>
      </c>
      <c r="N151" t="str">
        <f>VLOOKUP(A151,'Fichier FA (en entrée)'!B:AH,8,0)</f>
        <v>En Terminale</v>
      </c>
      <c r="O151" t="b">
        <f>AND(C151&gt;Synthèse!B$7,C151&lt;Synthèse!B$9)</f>
        <v>1</v>
      </c>
      <c r="Q151" s="60">
        <f>ROUNDUP(C151/(Synthèse!$B$2+Synthèse!$B$3)*8,0)</f>
        <v>4</v>
      </c>
      <c r="R151" s="60">
        <f>IFERROR(VLOOKUP(A151,'Evaluations (formulaire)'!A:P,6,0)+VLOOKUP(A151,'Evaluations (formulaire)'!A:P,7,0),0)</f>
        <v>0</v>
      </c>
      <c r="S151" s="60">
        <f>IFERROR(VLOOKUP(A151,'Evaluations (formulaire)'!A:P,8,0),0)</f>
        <v>0</v>
      </c>
      <c r="T151" s="64">
        <f>IF(AND(ISBLANK(P151),Q151&lt;=2),Synthèse!$B$42,IF(AND(ISBLANK(P151),Q151&gt;=7),Synthèse!$C$42,R151+S151))</f>
        <v>0</v>
      </c>
      <c r="U151" s="64">
        <f t="shared" si="20"/>
        <v>10.78</v>
      </c>
      <c r="V151" s="59">
        <f t="shared" si="21"/>
        <v>236</v>
      </c>
      <c r="W151" s="26">
        <v>115</v>
      </c>
      <c r="X151" s="26" t="b">
        <f t="shared" si="22"/>
        <v>1</v>
      </c>
      <c r="Y151" s="26" t="e">
        <f>VLOOKUP(A151,#REF!,21,0)</f>
        <v>#REF!</v>
      </c>
      <c r="Z151" s="26" t="s">
        <v>2283</v>
      </c>
      <c r="AC151" t="b">
        <f t="shared" si="23"/>
        <v>0</v>
      </c>
      <c r="AD151" t="e">
        <f>IFERROR(VLOOKUP(A151,#REF!,4,0),MAX(#REF!)+100)</f>
        <v>#REF!</v>
      </c>
    </row>
    <row r="152" spans="1:30">
      <c r="A152">
        <v>304704</v>
      </c>
      <c r="B152" s="5" t="str">
        <f ca="1">VLOOKUP(A152,'Fichier FA (en entrée)'!B:AH,3,0)</f>
        <v>WGUUYDUUTY</v>
      </c>
      <c r="C152">
        <f t="shared" si="16"/>
        <v>110</v>
      </c>
      <c r="D152">
        <f t="shared" si="17"/>
        <v>13.38</v>
      </c>
      <c r="E152" s="14" t="str">
        <f>VLOOKUP(A152,'Fichier FA (en entrée)'!B:AH,2,0)</f>
        <v>EV</v>
      </c>
      <c r="F152" s="14" t="b">
        <f t="shared" si="18"/>
        <v>1</v>
      </c>
      <c r="G152" s="14" t="b">
        <f>IFERROR(VLOOKUP(A152,'Calculs FI (auto)'!A:F,6,0),FALSE)</f>
        <v>1</v>
      </c>
      <c r="H152" s="14" t="b">
        <f t="shared" si="19"/>
        <v>1</v>
      </c>
      <c r="I152" s="16">
        <f>IFERROR(VLOOKUP(A152,'Moyennes FA (en entrée)'!B:N,7,0),"")</f>
        <v>11.38</v>
      </c>
      <c r="J152" s="16">
        <f>IFERROR(VLOOKUP(VLOOKUP(A152,'Fichier FA (en entrée)'!B:AH,33,0),Modificateurs!A$2:B$5,2,0),0)</f>
        <v>1</v>
      </c>
      <c r="K152" s="16">
        <f>IFERROR(VLOOKUP(VLOOKUP(A152,'Redoub FI (en entrée)'!B:N,7,0),Modificateurs!A$8:B$11,2,0),0)</f>
        <v>0</v>
      </c>
      <c r="L152" s="16">
        <f>IFERROR(VLOOKUP(M152,Modificateurs!D$1:E$94,2,0),0)</f>
        <v>1</v>
      </c>
      <c r="M152" t="str">
        <f>VLOOKUP(A152,'Fichier FA (en entrée)'!B:AH,16,0)&amp;" "&amp;VLOOKUP(A152,'Fichier FA (en entrée)'!B:AH,20,0)&amp;" "&amp;VLOOKUP(A152,'Fichier FA (en entrée)'!B:AH,27,0)&amp;" "&amp;VLOOKUP(A152,'Fichier FA (en entrée)'!B:AH,29,0)</f>
        <v xml:space="preserve">S Sciences de la vie et de la terre  </v>
      </c>
      <c r="N152" t="str">
        <f>VLOOKUP(A152,'Fichier FA (en entrée)'!B:AH,8,0)</f>
        <v>En Terminale</v>
      </c>
      <c r="O152" t="b">
        <f>AND(C152&gt;Synthèse!B$7,C152&lt;Synthèse!B$9)</f>
        <v>0</v>
      </c>
      <c r="Q152" s="60">
        <f>ROUNDUP(C152/(Synthèse!$B$2+Synthèse!$B$3)*8,0)</f>
        <v>2</v>
      </c>
      <c r="R152" s="60">
        <f>IFERROR(VLOOKUP(A152,'Evaluations (formulaire)'!A:P,6,0)+VLOOKUP(A152,'Evaluations (formulaire)'!A:P,7,0),0)</f>
        <v>0</v>
      </c>
      <c r="S152" s="60">
        <f>IFERROR(VLOOKUP(A152,'Evaluations (formulaire)'!A:P,8,0),0)</f>
        <v>0</v>
      </c>
      <c r="T152" s="64">
        <f>IF(AND(ISBLANK(P152),Q152&lt;=2),Synthèse!$B$42,IF(AND(ISBLANK(P152),Q152&gt;=7),Synthèse!$C$42,R152+S152))</f>
        <v>0</v>
      </c>
      <c r="U152" s="64">
        <f t="shared" si="20"/>
        <v>13.38</v>
      </c>
      <c r="V152" s="59">
        <f t="shared" si="21"/>
        <v>110</v>
      </c>
      <c r="W152" s="26">
        <v>55</v>
      </c>
      <c r="X152" s="26" t="b">
        <f t="shared" si="22"/>
        <v>1</v>
      </c>
      <c r="Y152" s="26" t="e">
        <f>VLOOKUP(A152,#REF!,21,0)</f>
        <v>#REF!</v>
      </c>
      <c r="Z152" s="26" t="s">
        <v>2283</v>
      </c>
      <c r="AC152" t="b">
        <f t="shared" si="23"/>
        <v>0</v>
      </c>
      <c r="AD152" t="e">
        <f>IFERROR(VLOOKUP(A152,#REF!,4,0),MAX(#REF!)+100)</f>
        <v>#REF!</v>
      </c>
    </row>
    <row r="153" spans="1:30">
      <c r="A153">
        <v>305346</v>
      </c>
      <c r="B153" s="5" t="str">
        <f ca="1">VLOOKUP(A153,'Fichier FA (en entrée)'!B:AH,3,0)</f>
        <v>MHVDRRIYVS</v>
      </c>
      <c r="C153">
        <f t="shared" si="16"/>
        <v>284</v>
      </c>
      <c r="D153">
        <f t="shared" si="17"/>
        <v>9.66</v>
      </c>
      <c r="E153" s="14" t="str">
        <f>VLOOKUP(A153,'Fichier FA (en entrée)'!B:AH,2,0)</f>
        <v>EV</v>
      </c>
      <c r="F153" s="14" t="b">
        <f t="shared" si="18"/>
        <v>1</v>
      </c>
      <c r="G153" s="14" t="b">
        <f>IFERROR(VLOOKUP(A153,'Calculs FI (auto)'!A:F,6,0),FALSE)</f>
        <v>1</v>
      </c>
      <c r="H153" s="14" t="b">
        <f t="shared" si="19"/>
        <v>1</v>
      </c>
      <c r="I153" s="16">
        <f>IFERROR(VLOOKUP(A153,'Moyennes FA (en entrée)'!B:N,7,0),"")</f>
        <v>8.66</v>
      </c>
      <c r="J153" s="16">
        <f>IFERROR(VLOOKUP(VLOOKUP(A153,'Fichier FA (en entrée)'!B:AH,33,0),Modificateurs!A$2:B$5,2,0),0)</f>
        <v>0</v>
      </c>
      <c r="K153" s="16">
        <f>IFERROR(VLOOKUP(VLOOKUP(A153,'Redoub FI (en entrée)'!B:N,7,0),Modificateurs!A$8:B$11,2,0),0)</f>
        <v>0</v>
      </c>
      <c r="L153" s="16">
        <f>IFERROR(VLOOKUP(M153,Modificateurs!D$1:E$94,2,0),0)</f>
        <v>1</v>
      </c>
      <c r="M153" t="str">
        <f>VLOOKUP(A153,'Fichier FA (en entrée)'!B:AH,16,0)&amp;" "&amp;VLOOKUP(A153,'Fichier FA (en entrée)'!B:AH,20,0)&amp;" "&amp;VLOOKUP(A153,'Fichier FA (en entrée)'!B:AH,27,0)&amp;" "&amp;VLOOKUP(A153,'Fichier FA (en entrée)'!B:AH,29,0)</f>
        <v xml:space="preserve">S Sciences de la vie et de la terre  </v>
      </c>
      <c r="N153" t="str">
        <f>VLOOKUP(A153,'Fichier FA (en entrée)'!B:AH,8,0)</f>
        <v>En Terminale</v>
      </c>
      <c r="O153" t="b">
        <f>AND(C153&gt;Synthèse!B$7,C153&lt;Synthèse!B$9)</f>
        <v>1</v>
      </c>
      <c r="Q153" s="60">
        <f>ROUNDUP(C153/(Synthèse!$B$2+Synthèse!$B$3)*8,0)</f>
        <v>5</v>
      </c>
      <c r="R153" s="60">
        <f>IFERROR(VLOOKUP(A153,'Evaluations (formulaire)'!A:P,6,0)+VLOOKUP(A153,'Evaluations (formulaire)'!A:P,7,0),0)</f>
        <v>0</v>
      </c>
      <c r="S153" s="60">
        <f>IFERROR(VLOOKUP(A153,'Evaluations (formulaire)'!A:P,8,0),0)</f>
        <v>0</v>
      </c>
      <c r="T153" s="64">
        <f>IF(AND(ISBLANK(P153),Q153&lt;=2),Synthèse!$B$42,IF(AND(ISBLANK(P153),Q153&gt;=7),Synthèse!$C$42,R153+S153))</f>
        <v>0</v>
      </c>
      <c r="U153" s="64">
        <f t="shared" si="20"/>
        <v>9.66</v>
      </c>
      <c r="V153" s="59">
        <f t="shared" si="21"/>
        <v>283</v>
      </c>
      <c r="W153" s="26">
        <v>631</v>
      </c>
      <c r="X153" s="26" t="b">
        <f t="shared" si="22"/>
        <v>0</v>
      </c>
      <c r="Y153" s="26" t="e">
        <f>VLOOKUP(A153,#REF!,21,0)</f>
        <v>#REF!</v>
      </c>
      <c r="Z153" s="26" t="s">
        <v>2283</v>
      </c>
      <c r="AC153" t="b">
        <f t="shared" si="23"/>
        <v>0</v>
      </c>
      <c r="AD153" t="e">
        <f>IFERROR(VLOOKUP(A153,#REF!,4,0),MAX(#REF!)+100)</f>
        <v>#REF!</v>
      </c>
    </row>
    <row r="154" spans="1:30">
      <c r="A154">
        <v>305476</v>
      </c>
      <c r="B154" s="5" t="str">
        <f ca="1">VLOOKUP(A154,'Fichier FA (en entrée)'!B:AH,3,0)</f>
        <v>ANQOBWVKEW</v>
      </c>
      <c r="C154">
        <f t="shared" si="16"/>
        <v>13</v>
      </c>
      <c r="D154">
        <f t="shared" si="17"/>
        <v>17.61</v>
      </c>
      <c r="E154" s="14" t="str">
        <f>VLOOKUP(A154,'Fichier FA (en entrée)'!B:AH,2,0)</f>
        <v>EV</v>
      </c>
      <c r="F154" s="14" t="b">
        <f t="shared" si="18"/>
        <v>1</v>
      </c>
      <c r="G154" s="14" t="b">
        <f>IFERROR(VLOOKUP(A154,'Calculs FI (auto)'!A:F,6,0),FALSE)</f>
        <v>0</v>
      </c>
      <c r="H154" s="14" t="b">
        <f t="shared" si="19"/>
        <v>0</v>
      </c>
      <c r="I154" s="16">
        <f>IFERROR(VLOOKUP(A154,'Moyennes FA (en entrée)'!B:N,7,0),"")</f>
        <v>11.61</v>
      </c>
      <c r="J154" s="16">
        <f>IFERROR(VLOOKUP(VLOOKUP(A154,'Fichier FA (en entrée)'!B:AH,33,0),Modificateurs!A$2:B$5,2,0),0)</f>
        <v>3</v>
      </c>
      <c r="K154" s="16">
        <f>IFERROR(VLOOKUP(VLOOKUP(A154,'Redoub FI (en entrée)'!B:N,7,0),Modificateurs!A$8:B$11,2,0),0)</f>
        <v>0</v>
      </c>
      <c r="L154" s="16">
        <f>IFERROR(VLOOKUP(M154,Modificateurs!D$1:E$94,2,0),0)</f>
        <v>3</v>
      </c>
      <c r="M154" t="str">
        <f>VLOOKUP(A154,'Fichier FA (en entrée)'!B:AH,16,0)&amp;" "&amp;VLOOKUP(A154,'Fichier FA (en entrée)'!B:AH,20,0)&amp;" "&amp;VLOOKUP(A154,'Fichier FA (en entrée)'!B:AH,27,0)&amp;" "&amp;VLOOKUP(A154,'Fichier FA (en entrée)'!B:AH,29,0)</f>
        <v xml:space="preserve">S Informatique et Sciences du numérique  </v>
      </c>
      <c r="N154" t="str">
        <f>VLOOKUP(A154,'Fichier FA (en entrée)'!B:AH,8,0)</f>
        <v>En Terminale</v>
      </c>
      <c r="O154" t="b">
        <f>AND(C154&gt;Synthèse!B$7,C154&lt;Synthèse!B$9)</f>
        <v>0</v>
      </c>
      <c r="P154" s="62" t="s">
        <v>2261</v>
      </c>
      <c r="Q154" s="60">
        <f>ROUNDUP(C154/(Synthèse!$B$2+Synthèse!$B$3)*8,0)</f>
        <v>1</v>
      </c>
      <c r="R154" s="60">
        <f>IFERROR(VLOOKUP(A154,'Evaluations (formulaire)'!A:P,6,0)+VLOOKUP(A154,'Evaluations (formulaire)'!A:P,7,0),0)</f>
        <v>0</v>
      </c>
      <c r="S154" s="60">
        <f>IFERROR(VLOOKUP(A154,'Evaluations (formulaire)'!A:P,8,0),0)</f>
        <v>0</v>
      </c>
      <c r="T154" s="64">
        <f>IF(AND(ISBLANK(P154),Q154&lt;=2),Synthèse!$B$42,IF(AND(ISBLANK(P154),Q154&gt;=7),Synthèse!$C$42,R154+S154))</f>
        <v>0</v>
      </c>
      <c r="U154" s="64">
        <f t="shared" si="20"/>
        <v>17.61</v>
      </c>
      <c r="V154" s="59">
        <f t="shared" si="21"/>
        <v>13</v>
      </c>
      <c r="W154" s="26">
        <v>717</v>
      </c>
      <c r="X154" s="26" t="b">
        <f t="shared" si="22"/>
        <v>1</v>
      </c>
      <c r="Y154" s="26" t="e">
        <f>VLOOKUP(A154,#REF!,21,0)</f>
        <v>#REF!</v>
      </c>
      <c r="Z154" s="26" t="s">
        <v>2283</v>
      </c>
      <c r="AC154" t="b">
        <f t="shared" si="23"/>
        <v>0</v>
      </c>
      <c r="AD154" t="e">
        <f>IFERROR(VLOOKUP(A154,#REF!,4,0),MAX(#REF!)+100)</f>
        <v>#REF!</v>
      </c>
    </row>
    <row r="155" spans="1:30">
      <c r="A155">
        <v>308638</v>
      </c>
      <c r="B155" s="5" t="str">
        <f ca="1">VLOOKUP(A155,'Fichier FA (en entrée)'!B:AH,3,0)</f>
        <v>QKSNSTKZWI</v>
      </c>
      <c r="C155">
        <f t="shared" si="16"/>
        <v>425</v>
      </c>
      <c r="D155">
        <f t="shared" si="17"/>
        <v>2.7899999999999991</v>
      </c>
      <c r="E155" s="14" t="str">
        <f>VLOOKUP(A155,'Fichier FA (en entrée)'!B:AH,2,0)</f>
        <v>EV</v>
      </c>
      <c r="F155" s="14" t="b">
        <f t="shared" si="18"/>
        <v>1</v>
      </c>
      <c r="G155" s="14" t="b">
        <f>IFERROR(VLOOKUP(A155,'Calculs FI (auto)'!A:F,6,0),FALSE)</f>
        <v>1</v>
      </c>
      <c r="H155" s="14" t="b">
        <f t="shared" si="19"/>
        <v>1</v>
      </c>
      <c r="I155" s="16">
        <f>IFERROR(VLOOKUP(A155,'Moyennes FA (en entrée)'!B:N,7,0),"")</f>
        <v>13.79</v>
      </c>
      <c r="J155" s="16">
        <f>IFERROR(VLOOKUP(VLOOKUP(A155,'Fichier FA (en entrée)'!B:AH,33,0),Modificateurs!A$2:B$5,2,0),0)</f>
        <v>1</v>
      </c>
      <c r="K155" s="16">
        <f>IFERROR(VLOOKUP(VLOOKUP(A155,'Redoub FI (en entrée)'!B:N,7,0),Modificateurs!A$8:B$11,2,0),0)</f>
        <v>0</v>
      </c>
      <c r="L155" s="16">
        <f>IFERROR(VLOOKUP(M155,Modificateurs!D$1:E$94,2,0),0)</f>
        <v>-12</v>
      </c>
      <c r="M155" t="str">
        <f>VLOOKUP(A155,'Fichier FA (en entrée)'!B:AH,16,0)&amp;" "&amp;VLOOKUP(A155,'Fichier FA (en entrée)'!B:AH,20,0)&amp;" "&amp;VLOOKUP(A155,'Fichier FA (en entrée)'!B:AH,27,0)&amp;" "&amp;VLOOKUP(A155,'Fichier FA (en entrée)'!B:AH,29,0)</f>
        <v xml:space="preserve">P Electrotechnique, énergie, équipements communicants  </v>
      </c>
      <c r="N155" t="str">
        <f>VLOOKUP(A155,'Fichier FA (en entrée)'!B:AH,8,0)</f>
        <v>En Terminale</v>
      </c>
      <c r="O155" t="b">
        <f>AND(C155&gt;Synthèse!B$7,C155&lt;Synthèse!B$9)</f>
        <v>0</v>
      </c>
      <c r="P155" s="62" t="s">
        <v>2284</v>
      </c>
      <c r="Q155" s="60">
        <f>ROUNDUP(C155/(Synthèse!$B$2+Synthèse!$B$3)*8,0)</f>
        <v>7</v>
      </c>
      <c r="R155" s="60">
        <f>IFERROR(VLOOKUP(A155,'Evaluations (formulaire)'!A:P,6,0)+VLOOKUP(A155,'Evaluations (formulaire)'!A:P,7,0),0)</f>
        <v>0</v>
      </c>
      <c r="S155" s="60">
        <f>IFERROR(VLOOKUP(A155,'Evaluations (formulaire)'!A:P,8,0),0)</f>
        <v>0</v>
      </c>
      <c r="T155" s="64">
        <f>IF(AND(ISBLANK(P155),Q155&lt;=2),Synthèse!$B$42,IF(AND(ISBLANK(P155),Q155&gt;=7),Synthèse!$C$42,R155+S155))</f>
        <v>0</v>
      </c>
      <c r="U155" s="64">
        <f t="shared" si="20"/>
        <v>2.7899999999999991</v>
      </c>
      <c r="V155" s="59">
        <f t="shared" si="21"/>
        <v>425</v>
      </c>
      <c r="W155" s="26">
        <v>186</v>
      </c>
      <c r="X155" s="26" t="b">
        <f t="shared" si="22"/>
        <v>0</v>
      </c>
      <c r="Y155" s="26" t="e">
        <f>VLOOKUP(A155,#REF!,21,0)</f>
        <v>#REF!</v>
      </c>
      <c r="Z155" s="26" t="s">
        <v>2283</v>
      </c>
      <c r="AC155" t="b">
        <f t="shared" si="23"/>
        <v>0</v>
      </c>
      <c r="AD155" t="e">
        <f>IFERROR(VLOOKUP(A155,#REF!,4,0),MAX(#REF!)+100)</f>
        <v>#REF!</v>
      </c>
    </row>
    <row r="156" spans="1:30">
      <c r="A156">
        <v>308642</v>
      </c>
      <c r="B156" s="5" t="str">
        <f ca="1">VLOOKUP(A156,'Fichier FA (en entrée)'!B:AH,3,0)</f>
        <v>HBOFKDVTLL</v>
      </c>
      <c r="C156">
        <f t="shared" si="16"/>
        <v>505</v>
      </c>
      <c r="D156">
        <f t="shared" si="17"/>
        <v>-2.9299999999999997</v>
      </c>
      <c r="E156" s="14" t="str">
        <f>VLOOKUP(A156,'Fichier FA (en entrée)'!B:AH,2,0)</f>
        <v>EV</v>
      </c>
      <c r="F156" s="14" t="b">
        <f t="shared" si="18"/>
        <v>1</v>
      </c>
      <c r="G156" s="14" t="b">
        <f>IFERROR(VLOOKUP(A156,'Calculs FI (auto)'!A:F,6,0),FALSE)</f>
        <v>1</v>
      </c>
      <c r="H156" s="14" t="b">
        <f t="shared" si="19"/>
        <v>1</v>
      </c>
      <c r="I156" s="16">
        <f>IFERROR(VLOOKUP(A156,'Moyennes FA (en entrée)'!B:N,7,0),"")</f>
        <v>9.07</v>
      </c>
      <c r="J156" s="16">
        <f>IFERROR(VLOOKUP(VLOOKUP(A156,'Fichier FA (en entrée)'!B:AH,33,0),Modificateurs!A$2:B$5,2,0),0)</f>
        <v>0</v>
      </c>
      <c r="K156" s="16">
        <f>IFERROR(VLOOKUP(VLOOKUP(A156,'Redoub FI (en entrée)'!B:N,7,0),Modificateurs!A$8:B$11,2,0),0)</f>
        <v>0</v>
      </c>
      <c r="L156" s="16">
        <f>IFERROR(VLOOKUP(M156,Modificateurs!D$1:E$94,2,0),0)</f>
        <v>-12</v>
      </c>
      <c r="M156" t="str">
        <f>VLOOKUP(A156,'Fichier FA (en entrée)'!B:AH,16,0)&amp;" "&amp;VLOOKUP(A156,'Fichier FA (en entrée)'!B:AH,20,0)&amp;" "&amp;VLOOKUP(A156,'Fichier FA (en entrée)'!B:AH,27,0)&amp;" "&amp;VLOOKUP(A156,'Fichier FA (en entrée)'!B:AH,29,0)</f>
        <v xml:space="preserve">P Systèmes électroniques numériques  </v>
      </c>
      <c r="N156" t="str">
        <f>VLOOKUP(A156,'Fichier FA (en entrée)'!B:AH,8,0)</f>
        <v>En Terminale</v>
      </c>
      <c r="O156" t="b">
        <f>AND(C156&gt;Synthèse!B$7,C156&lt;Synthèse!B$9)</f>
        <v>0</v>
      </c>
      <c r="Q156" s="60">
        <f>ROUNDUP(C156/(Synthèse!$B$2+Synthèse!$B$3)*8,0)</f>
        <v>8</v>
      </c>
      <c r="R156" s="60">
        <f>IFERROR(VLOOKUP(A156,'Evaluations (formulaire)'!A:P,6,0)+VLOOKUP(A156,'Evaluations (formulaire)'!A:P,7,0),0)</f>
        <v>0</v>
      </c>
      <c r="S156" s="60">
        <f>IFERROR(VLOOKUP(A156,'Evaluations (formulaire)'!A:P,8,0),0)</f>
        <v>0</v>
      </c>
      <c r="T156" s="64">
        <f>IF(AND(ISBLANK(P156),Q156&lt;=2),Synthèse!$B$42,IF(AND(ISBLANK(P156),Q156&gt;=7),Synthèse!$C$42,R156+S156))</f>
        <v>0</v>
      </c>
      <c r="U156" s="64">
        <f t="shared" si="20"/>
        <v>-2.9299999999999997</v>
      </c>
      <c r="V156" s="59">
        <f t="shared" si="21"/>
        <v>505</v>
      </c>
      <c r="W156" s="26">
        <v>279</v>
      </c>
      <c r="X156" s="26" t="b">
        <f t="shared" si="22"/>
        <v>0</v>
      </c>
      <c r="Y156" s="26" t="e">
        <f>VLOOKUP(A156,#REF!,21,0)</f>
        <v>#REF!</v>
      </c>
      <c r="Z156" s="26" t="s">
        <v>2283</v>
      </c>
      <c r="AC156" t="b">
        <f t="shared" si="23"/>
        <v>0</v>
      </c>
      <c r="AD156" t="e">
        <f>IFERROR(VLOOKUP(A156,#REF!,4,0),MAX(#REF!)+100)</f>
        <v>#REF!</v>
      </c>
    </row>
    <row r="157" spans="1:30">
      <c r="A157">
        <v>308659</v>
      </c>
      <c r="B157" s="5" t="str">
        <f ca="1">VLOOKUP(A157,'Fichier FA (en entrée)'!B:AH,3,0)</f>
        <v>BAMSBLLWAL</v>
      </c>
      <c r="C157">
        <f t="shared" si="16"/>
        <v>471</v>
      </c>
      <c r="D157">
        <f t="shared" si="17"/>
        <v>-0.69999999999999929</v>
      </c>
      <c r="E157" s="14" t="str">
        <f>VLOOKUP(A157,'Fichier FA (en entrée)'!B:AH,2,0)</f>
        <v>EV</v>
      </c>
      <c r="F157" s="14" t="b">
        <f t="shared" si="18"/>
        <v>1</v>
      </c>
      <c r="G157" s="14" t="b">
        <f>IFERROR(VLOOKUP(A157,'Calculs FI (auto)'!A:F,6,0),FALSE)</f>
        <v>0</v>
      </c>
      <c r="H157" s="14" t="b">
        <f t="shared" si="19"/>
        <v>0</v>
      </c>
      <c r="I157" s="16">
        <f>IFERROR(VLOOKUP(A157,'Moyennes FA (en entrée)'!B:N,7,0),"")</f>
        <v>10.3</v>
      </c>
      <c r="J157" s="16">
        <f>IFERROR(VLOOKUP(VLOOKUP(A157,'Fichier FA (en entrée)'!B:AH,33,0),Modificateurs!A$2:B$5,2,0),0)</f>
        <v>1</v>
      </c>
      <c r="K157" s="16">
        <f>IFERROR(VLOOKUP(VLOOKUP(A157,'Redoub FI (en entrée)'!B:N,7,0),Modificateurs!A$8:B$11,2,0),0)</f>
        <v>0</v>
      </c>
      <c r="L157" s="16">
        <f>IFERROR(VLOOKUP(M157,Modificateurs!D$1:E$94,2,0),0)</f>
        <v>-12</v>
      </c>
      <c r="M157" t="str">
        <f>VLOOKUP(A157,'Fichier FA (en entrée)'!B:AH,16,0)&amp;" "&amp;VLOOKUP(A157,'Fichier FA (en entrée)'!B:AH,20,0)&amp;" "&amp;VLOOKUP(A157,'Fichier FA (en entrée)'!B:AH,27,0)&amp;" "&amp;VLOOKUP(A157,'Fichier FA (en entrée)'!B:AH,29,0)</f>
        <v xml:space="preserve">P Systèmes électroniques numériques  </v>
      </c>
      <c r="N157" t="str">
        <f>VLOOKUP(A157,'Fichier FA (en entrée)'!B:AH,8,0)</f>
        <v>En Terminale</v>
      </c>
      <c r="O157" t="b">
        <f>AND(C157&gt;Synthèse!B$7,C157&lt;Synthèse!B$9)</f>
        <v>0</v>
      </c>
      <c r="Q157" s="60">
        <f>ROUNDUP(C157/(Synthèse!$B$2+Synthèse!$B$3)*8,0)</f>
        <v>7</v>
      </c>
      <c r="R157" s="60">
        <f>IFERROR(VLOOKUP(A157,'Evaluations (formulaire)'!A:P,6,0)+VLOOKUP(A157,'Evaluations (formulaire)'!A:P,7,0),0)</f>
        <v>0</v>
      </c>
      <c r="S157" s="60">
        <f>IFERROR(VLOOKUP(A157,'Evaluations (formulaire)'!A:P,8,0),0)</f>
        <v>0</v>
      </c>
      <c r="T157" s="64">
        <f>IF(AND(ISBLANK(P157),Q157&lt;=2),Synthèse!$B$42,IF(AND(ISBLANK(P157),Q157&gt;=7),Synthèse!$C$42,R157+S157))</f>
        <v>0</v>
      </c>
      <c r="U157" s="64">
        <f t="shared" si="20"/>
        <v>-0.69999999999999929</v>
      </c>
      <c r="V157" s="59">
        <f t="shared" si="21"/>
        <v>471</v>
      </c>
      <c r="W157" s="26">
        <v>14</v>
      </c>
      <c r="X157" s="26" t="b">
        <f t="shared" si="22"/>
        <v>0</v>
      </c>
      <c r="Y157" s="26" t="e">
        <f>VLOOKUP(A157,#REF!,21,0)</f>
        <v>#REF!</v>
      </c>
      <c r="Z157" s="26" t="s">
        <v>2283</v>
      </c>
      <c r="AC157" t="b">
        <f t="shared" si="23"/>
        <v>0</v>
      </c>
      <c r="AD157" t="e">
        <f>IFERROR(VLOOKUP(A157,#REF!,4,0),MAX(#REF!)+100)</f>
        <v>#REF!</v>
      </c>
    </row>
    <row r="158" spans="1:30">
      <c r="A158">
        <v>308671</v>
      </c>
      <c r="B158" s="5" t="str">
        <f ca="1">VLOOKUP(A158,'Fichier FA (en entrée)'!B:AH,3,0)</f>
        <v>LECFMRIYKR</v>
      </c>
      <c r="C158">
        <f t="shared" si="16"/>
        <v>765</v>
      </c>
      <c r="D158">
        <f t="shared" si="17"/>
        <v>-100</v>
      </c>
      <c r="E158" s="14" t="str">
        <f>VLOOKUP(A158,'Fichier FA (en entrée)'!B:AH,2,0)</f>
        <v>ENV</v>
      </c>
      <c r="F158" s="14" t="b">
        <f t="shared" si="18"/>
        <v>0</v>
      </c>
      <c r="G158" s="14" t="b">
        <f>IFERROR(VLOOKUP(A158,'Calculs FI (auto)'!A:F,6,0),FALSE)</f>
        <v>0</v>
      </c>
      <c r="H158" s="14" t="b">
        <f t="shared" si="19"/>
        <v>0</v>
      </c>
      <c r="I158" s="16" t="str">
        <f>IFERROR(VLOOKUP(A158,'Moyennes FA (en entrée)'!B:N,7,0),"")</f>
        <v/>
      </c>
      <c r="J158" s="16">
        <f>IFERROR(VLOOKUP(VLOOKUP(A158,'Fichier FA (en entrée)'!B:AH,33,0),Modificateurs!A$2:B$5,2,0),0)</f>
        <v>1</v>
      </c>
      <c r="K158" s="16">
        <f>IFERROR(VLOOKUP(VLOOKUP(A158,'Redoub FI (en entrée)'!B:N,7,0),Modificateurs!A$8:B$11,2,0),0)</f>
        <v>0</v>
      </c>
      <c r="L158" s="16">
        <f>IFERROR(VLOOKUP(M158,Modificateurs!D$1:E$94,2,0),0)</f>
        <v>-12</v>
      </c>
      <c r="M158" t="str">
        <f>VLOOKUP(A158,'Fichier FA (en entrée)'!B:AH,16,0)&amp;" "&amp;VLOOKUP(A158,'Fichier FA (en entrée)'!B:AH,20,0)&amp;" "&amp;VLOOKUP(A158,'Fichier FA (en entrée)'!B:AH,27,0)&amp;" "&amp;VLOOKUP(A158,'Fichier FA (en entrée)'!B:AH,29,0)</f>
        <v xml:space="preserve">P Electrotechnique, énergie, équipements communicants  </v>
      </c>
      <c r="N158" t="str">
        <f>VLOOKUP(A158,'Fichier FA (en entrée)'!B:AH,8,0)</f>
        <v>En Terminale</v>
      </c>
      <c r="O158" t="b">
        <f>AND(C158&gt;Synthèse!B$7,C158&lt;Synthèse!B$9)</f>
        <v>0</v>
      </c>
      <c r="P158" s="62" t="s">
        <v>2261</v>
      </c>
      <c r="Q158" s="60">
        <f>ROUNDUP(C158/(Synthèse!$B$2+Synthèse!$B$3)*8,0)</f>
        <v>12</v>
      </c>
      <c r="R158" s="60">
        <f>IFERROR(VLOOKUP(A158,'Evaluations (formulaire)'!A:P,6,0)+VLOOKUP(A158,'Evaluations (formulaire)'!A:P,7,0),0)</f>
        <v>0</v>
      </c>
      <c r="S158" s="60">
        <f>IFERROR(VLOOKUP(A158,'Evaluations (formulaire)'!A:P,8,0),0)</f>
        <v>0</v>
      </c>
      <c r="T158" s="64">
        <f>IF(AND(ISBLANK(P158),Q158&lt;=2),Synthèse!$B$42,IF(AND(ISBLANK(P158),Q158&gt;=7),Synthèse!$C$42,R158+S158))</f>
        <v>0</v>
      </c>
      <c r="U158" s="64">
        <f t="shared" si="20"/>
        <v>-100</v>
      </c>
      <c r="V158" s="59">
        <f t="shared" si="21"/>
        <v>765</v>
      </c>
      <c r="W158" s="26">
        <v>532</v>
      </c>
      <c r="X158" s="26" t="b">
        <f t="shared" si="22"/>
        <v>0</v>
      </c>
      <c r="Y158" s="26" t="e">
        <f>VLOOKUP(A158,#REF!,21,0)</f>
        <v>#REF!</v>
      </c>
      <c r="Z158" s="26" t="s">
        <v>2283</v>
      </c>
      <c r="AC158" t="b">
        <f t="shared" si="23"/>
        <v>0</v>
      </c>
      <c r="AD158" t="e">
        <f>IFERROR(VLOOKUP(A158,#REF!,4,0),MAX(#REF!)+100)</f>
        <v>#REF!</v>
      </c>
    </row>
    <row r="159" spans="1:30">
      <c r="A159">
        <v>308679</v>
      </c>
      <c r="B159" s="5" t="str">
        <f ca="1">VLOOKUP(A159,'Fichier FA (en entrée)'!B:AH,3,0)</f>
        <v>SAZUNOTSVW</v>
      </c>
      <c r="C159">
        <f t="shared" si="16"/>
        <v>474</v>
      </c>
      <c r="D159">
        <f t="shared" si="17"/>
        <v>-0.88000000000000078</v>
      </c>
      <c r="E159" s="14" t="str">
        <f>VLOOKUP(A159,'Fichier FA (en entrée)'!B:AH,2,0)</f>
        <v>EV</v>
      </c>
      <c r="F159" s="14" t="b">
        <f t="shared" si="18"/>
        <v>1</v>
      </c>
      <c r="G159" s="14" t="b">
        <f>IFERROR(VLOOKUP(A159,'Calculs FI (auto)'!A:F,6,0),FALSE)</f>
        <v>1</v>
      </c>
      <c r="H159" s="14" t="b">
        <f t="shared" si="19"/>
        <v>1</v>
      </c>
      <c r="I159" s="16">
        <f>IFERROR(VLOOKUP(A159,'Moyennes FA (en entrée)'!B:N,7,0),"")</f>
        <v>10.119999999999999</v>
      </c>
      <c r="J159" s="16">
        <f>IFERROR(VLOOKUP(VLOOKUP(A159,'Fichier FA (en entrée)'!B:AH,33,0),Modificateurs!A$2:B$5,2,0),0)</f>
        <v>1</v>
      </c>
      <c r="K159" s="16">
        <f>IFERROR(VLOOKUP(VLOOKUP(A159,'Redoub FI (en entrée)'!B:N,7,0),Modificateurs!A$8:B$11,2,0),0)</f>
        <v>0</v>
      </c>
      <c r="L159" s="16">
        <f>IFERROR(VLOOKUP(M159,Modificateurs!D$1:E$94,2,0),0)</f>
        <v>-12</v>
      </c>
      <c r="M159" t="str">
        <f>VLOOKUP(A159,'Fichier FA (en entrée)'!B:AH,16,0)&amp;" "&amp;VLOOKUP(A159,'Fichier FA (en entrée)'!B:AH,20,0)&amp;" "&amp;VLOOKUP(A159,'Fichier FA (en entrée)'!B:AH,27,0)&amp;" "&amp;VLOOKUP(A159,'Fichier FA (en entrée)'!B:AH,29,0)</f>
        <v xml:space="preserve">P Electrotechnique, énergie, équipements communicants  </v>
      </c>
      <c r="N159" t="str">
        <f>VLOOKUP(A159,'Fichier FA (en entrée)'!B:AH,8,0)</f>
        <v>En Terminale</v>
      </c>
      <c r="O159" t="b">
        <f>AND(C159&gt;Synthèse!B$7,C159&lt;Synthèse!B$9)</f>
        <v>0</v>
      </c>
      <c r="P159" s="62" t="s">
        <v>2261</v>
      </c>
      <c r="Q159" s="60">
        <f>ROUNDUP(C159/(Synthèse!$B$2+Synthèse!$B$3)*8,0)</f>
        <v>8</v>
      </c>
      <c r="R159" s="60">
        <f>IFERROR(VLOOKUP(A159,'Evaluations (formulaire)'!A:P,6,0)+VLOOKUP(A159,'Evaluations (formulaire)'!A:P,7,0),0)</f>
        <v>0</v>
      </c>
      <c r="S159" s="60">
        <f>IFERROR(VLOOKUP(A159,'Evaluations (formulaire)'!A:P,8,0),0)</f>
        <v>0</v>
      </c>
      <c r="T159" s="64">
        <f>IF(AND(ISBLANK(P159),Q159&lt;=2),Synthèse!$B$42,IF(AND(ISBLANK(P159),Q159&gt;=7),Synthèse!$C$42,R159+S159))</f>
        <v>0</v>
      </c>
      <c r="U159" s="64">
        <f t="shared" si="20"/>
        <v>-0.88000000000000078</v>
      </c>
      <c r="V159" s="59">
        <f t="shared" si="21"/>
        <v>474</v>
      </c>
      <c r="W159" s="26">
        <v>764</v>
      </c>
      <c r="X159" s="26" t="b">
        <f t="shared" si="22"/>
        <v>0</v>
      </c>
      <c r="Y159" s="26" t="e">
        <f>VLOOKUP(A159,#REF!,21,0)</f>
        <v>#REF!</v>
      </c>
      <c r="Z159" s="26" t="s">
        <v>2283</v>
      </c>
      <c r="AC159" t="b">
        <f t="shared" si="23"/>
        <v>0</v>
      </c>
      <c r="AD159" t="e">
        <f>IFERROR(VLOOKUP(A159,#REF!,4,0),MAX(#REF!)+100)</f>
        <v>#REF!</v>
      </c>
    </row>
    <row r="160" spans="1:30">
      <c r="A160">
        <v>308682</v>
      </c>
      <c r="B160" s="5" t="str">
        <f ca="1">VLOOKUP(A160,'Fichier FA (en entrée)'!B:AH,3,0)</f>
        <v>LYCQYELPOE</v>
      </c>
      <c r="C160">
        <f t="shared" si="16"/>
        <v>402</v>
      </c>
      <c r="D160">
        <f t="shared" si="17"/>
        <v>4.1999999999999993</v>
      </c>
      <c r="E160" s="14" t="str">
        <f>VLOOKUP(A160,'Fichier FA (en entrée)'!B:AH,2,0)</f>
        <v>EV</v>
      </c>
      <c r="F160" s="14" t="b">
        <f t="shared" si="18"/>
        <v>1</v>
      </c>
      <c r="G160" s="14" t="b">
        <f>IFERROR(VLOOKUP(A160,'Calculs FI (auto)'!A:F,6,0),FALSE)</f>
        <v>1</v>
      </c>
      <c r="H160" s="14" t="b">
        <f t="shared" si="19"/>
        <v>1</v>
      </c>
      <c r="I160" s="16">
        <f>IFERROR(VLOOKUP(A160,'Moyennes FA (en entrée)'!B:N,7,0),"")</f>
        <v>13.2</v>
      </c>
      <c r="J160" s="16">
        <f>IFERROR(VLOOKUP(VLOOKUP(A160,'Fichier FA (en entrée)'!B:AH,33,0),Modificateurs!A$2:B$5,2,0),0)</f>
        <v>3</v>
      </c>
      <c r="K160" s="16">
        <f>IFERROR(VLOOKUP(VLOOKUP(A160,'Redoub FI (en entrée)'!B:N,7,0),Modificateurs!A$8:B$11,2,0),0)</f>
        <v>0</v>
      </c>
      <c r="L160" s="16">
        <f>IFERROR(VLOOKUP(M160,Modificateurs!D$1:E$94,2,0),0)</f>
        <v>-12</v>
      </c>
      <c r="M160" t="str">
        <f>VLOOKUP(A160,'Fichier FA (en entrée)'!B:AH,16,0)&amp;" "&amp;VLOOKUP(A160,'Fichier FA (en entrée)'!B:AH,20,0)&amp;" "&amp;VLOOKUP(A160,'Fichier FA (en entrée)'!B:AH,27,0)&amp;" "&amp;VLOOKUP(A160,'Fichier FA (en entrée)'!B:AH,29,0)</f>
        <v xml:space="preserve">P Systèmes électroniques numériques  </v>
      </c>
      <c r="N160" t="str">
        <f>VLOOKUP(A160,'Fichier FA (en entrée)'!B:AH,8,0)</f>
        <v>En Terminale</v>
      </c>
      <c r="O160" t="b">
        <f>AND(C160&gt;Synthèse!B$7,C160&lt;Synthèse!B$9)</f>
        <v>0</v>
      </c>
      <c r="P160" s="62" t="s">
        <v>2256</v>
      </c>
      <c r="Q160" s="60">
        <f>ROUNDUP(C160/(Synthèse!$B$2+Synthèse!$B$3)*8,0)</f>
        <v>6</v>
      </c>
      <c r="R160" s="60">
        <f>IFERROR(VLOOKUP(A160,'Evaluations (formulaire)'!A:P,6,0)+VLOOKUP(A160,'Evaluations (formulaire)'!A:P,7,0),0)</f>
        <v>0</v>
      </c>
      <c r="S160" s="60">
        <f>IFERROR(VLOOKUP(A160,'Evaluations (formulaire)'!A:P,8,0),0)</f>
        <v>0</v>
      </c>
      <c r="T160" s="64">
        <f>IF(AND(ISBLANK(P160),Q160&lt;=2),Synthèse!$B$42,IF(AND(ISBLANK(P160),Q160&gt;=7),Synthèse!$C$42,R160+S160))</f>
        <v>0</v>
      </c>
      <c r="U160" s="64">
        <f t="shared" si="20"/>
        <v>4.1999999999999993</v>
      </c>
      <c r="V160" s="59">
        <f t="shared" si="21"/>
        <v>402</v>
      </c>
      <c r="W160" s="26">
        <v>358</v>
      </c>
      <c r="X160" s="26" t="b">
        <f t="shared" si="22"/>
        <v>0</v>
      </c>
      <c r="Y160" s="26" t="e">
        <f>VLOOKUP(A160,#REF!,21,0)</f>
        <v>#REF!</v>
      </c>
      <c r="Z160" s="26" t="s">
        <v>2283</v>
      </c>
      <c r="AC160" t="b">
        <f t="shared" si="23"/>
        <v>0</v>
      </c>
      <c r="AD160" t="e">
        <f>IFERROR(VLOOKUP(A160,#REF!,4,0),MAX(#REF!)+100)</f>
        <v>#REF!</v>
      </c>
    </row>
    <row r="161" spans="1:30">
      <c r="A161">
        <v>308685</v>
      </c>
      <c r="B161" s="5" t="str">
        <f ca="1">VLOOKUP(A161,'Fichier FA (en entrée)'!B:AH,3,0)</f>
        <v>SZLOXYYZHA</v>
      </c>
      <c r="C161">
        <f t="shared" si="16"/>
        <v>477</v>
      </c>
      <c r="D161">
        <f t="shared" si="17"/>
        <v>-1.1300000000000008</v>
      </c>
      <c r="E161" s="14" t="str">
        <f>VLOOKUP(A161,'Fichier FA (en entrée)'!B:AH,2,0)</f>
        <v>EV</v>
      </c>
      <c r="F161" s="14" t="b">
        <f t="shared" si="18"/>
        <v>1</v>
      </c>
      <c r="G161" s="14" t="b">
        <f>IFERROR(VLOOKUP(A161,'Calculs FI (auto)'!A:F,6,0),FALSE)</f>
        <v>1</v>
      </c>
      <c r="H161" s="14" t="b">
        <f t="shared" si="19"/>
        <v>1</v>
      </c>
      <c r="I161" s="16">
        <f>IFERROR(VLOOKUP(A161,'Moyennes FA (en entrée)'!B:N,7,0),"")</f>
        <v>9.8699999999999992</v>
      </c>
      <c r="J161" s="16">
        <f>IFERROR(VLOOKUP(VLOOKUP(A161,'Fichier FA (en entrée)'!B:AH,33,0),Modificateurs!A$2:B$5,2,0),0)</f>
        <v>1</v>
      </c>
      <c r="K161" s="16">
        <f>IFERROR(VLOOKUP(VLOOKUP(A161,'Redoub FI (en entrée)'!B:N,7,0),Modificateurs!A$8:B$11,2,0),0)</f>
        <v>0</v>
      </c>
      <c r="L161" s="16">
        <f>IFERROR(VLOOKUP(M161,Modificateurs!D$1:E$94,2,0),0)</f>
        <v>-12</v>
      </c>
      <c r="M161" t="str">
        <f>VLOOKUP(A161,'Fichier FA (en entrée)'!B:AH,16,0)&amp;" "&amp;VLOOKUP(A161,'Fichier FA (en entrée)'!B:AH,20,0)&amp;" "&amp;VLOOKUP(A161,'Fichier FA (en entrée)'!B:AH,27,0)&amp;" "&amp;VLOOKUP(A161,'Fichier FA (en entrée)'!B:AH,29,0)</f>
        <v xml:space="preserve">P Electrotechnique, énergie, équipements communicants  </v>
      </c>
      <c r="N161" t="str">
        <f>VLOOKUP(A161,'Fichier FA (en entrée)'!B:AH,8,0)</f>
        <v>En Terminale</v>
      </c>
      <c r="O161" t="b">
        <f>AND(C161&gt;Synthèse!B$7,C161&lt;Synthèse!B$9)</f>
        <v>0</v>
      </c>
      <c r="P161" s="62" t="s">
        <v>2256</v>
      </c>
      <c r="Q161" s="60">
        <f>ROUNDUP(C161/(Synthèse!$B$2+Synthèse!$B$3)*8,0)</f>
        <v>8</v>
      </c>
      <c r="R161" s="60">
        <f>IFERROR(VLOOKUP(A161,'Evaluations (formulaire)'!A:P,6,0)+VLOOKUP(A161,'Evaluations (formulaire)'!A:P,7,0),0)</f>
        <v>0</v>
      </c>
      <c r="S161" s="60">
        <f>IFERROR(VLOOKUP(A161,'Evaluations (formulaire)'!A:P,8,0),0)</f>
        <v>0</v>
      </c>
      <c r="T161" s="64">
        <f>IF(AND(ISBLANK(P161),Q161&lt;=2),Synthèse!$B$42,IF(AND(ISBLANK(P161),Q161&gt;=7),Synthèse!$C$42,R161+S161))</f>
        <v>0</v>
      </c>
      <c r="U161" s="64">
        <f t="shared" si="20"/>
        <v>-1.1300000000000008</v>
      </c>
      <c r="V161" s="59">
        <f t="shared" si="21"/>
        <v>477</v>
      </c>
      <c r="W161" s="26">
        <v>108</v>
      </c>
      <c r="X161" s="26" t="b">
        <f t="shared" si="22"/>
        <v>0</v>
      </c>
      <c r="Y161" s="26" t="e">
        <f>VLOOKUP(A161,#REF!,21,0)</f>
        <v>#REF!</v>
      </c>
      <c r="Z161" s="26" t="s">
        <v>2283</v>
      </c>
      <c r="AB161" s="22" t="s">
        <v>2785</v>
      </c>
      <c r="AC161" t="b">
        <f t="shared" si="23"/>
        <v>1</v>
      </c>
      <c r="AD161" t="e">
        <f>IFERROR(VLOOKUP(A161,#REF!,4,0),MAX(#REF!)+100)</f>
        <v>#REF!</v>
      </c>
    </row>
    <row r="162" spans="1:30">
      <c r="A162">
        <v>308705</v>
      </c>
      <c r="B162" s="5" t="str">
        <f ca="1">VLOOKUP(A162,'Fichier FA (en entrée)'!B:AH,3,0)</f>
        <v>YEFAMRAIVQ</v>
      </c>
      <c r="C162">
        <f t="shared" si="16"/>
        <v>509</v>
      </c>
      <c r="D162">
        <f t="shared" si="17"/>
        <v>-3.1899999999999995</v>
      </c>
      <c r="E162" s="14" t="str">
        <f>VLOOKUP(A162,'Fichier FA (en entrée)'!B:AH,2,0)</f>
        <v>EV</v>
      </c>
      <c r="F162" s="14" t="b">
        <f t="shared" si="18"/>
        <v>1</v>
      </c>
      <c r="G162" s="14" t="b">
        <f>IFERROR(VLOOKUP(A162,'Calculs FI (auto)'!A:F,6,0),FALSE)</f>
        <v>1</v>
      </c>
      <c r="H162" s="14" t="b">
        <f t="shared" si="19"/>
        <v>1</v>
      </c>
      <c r="I162" s="16">
        <f>IFERROR(VLOOKUP(A162,'Moyennes FA (en entrée)'!B:N,7,0),"")</f>
        <v>8.81</v>
      </c>
      <c r="J162" s="16">
        <f>IFERROR(VLOOKUP(VLOOKUP(A162,'Fichier FA (en entrée)'!B:AH,33,0),Modificateurs!A$2:B$5,2,0),0)</f>
        <v>0</v>
      </c>
      <c r="K162" s="16">
        <f>IFERROR(VLOOKUP(VLOOKUP(A162,'Redoub FI (en entrée)'!B:N,7,0),Modificateurs!A$8:B$11,2,0),0)</f>
        <v>0</v>
      </c>
      <c r="L162" s="16">
        <f>IFERROR(VLOOKUP(M162,Modificateurs!D$1:E$94,2,0),0)</f>
        <v>-12</v>
      </c>
      <c r="M162" t="str">
        <f>VLOOKUP(A162,'Fichier FA (en entrée)'!B:AH,16,0)&amp;" "&amp;VLOOKUP(A162,'Fichier FA (en entrée)'!B:AH,20,0)&amp;" "&amp;VLOOKUP(A162,'Fichier FA (en entrée)'!B:AH,27,0)&amp;" "&amp;VLOOKUP(A162,'Fichier FA (en entrée)'!B:AH,29,0)</f>
        <v xml:space="preserve">P Systèmes électroniques numériques  </v>
      </c>
      <c r="N162" t="str">
        <f>VLOOKUP(A162,'Fichier FA (en entrée)'!B:AH,8,0)</f>
        <v>En Terminale</v>
      </c>
      <c r="O162" t="b">
        <f>AND(C162&gt;Synthèse!B$7,C162&lt;Synthèse!B$9)</f>
        <v>0</v>
      </c>
      <c r="P162" s="62" t="s">
        <v>2284</v>
      </c>
      <c r="Q162" s="60">
        <f>ROUNDUP(C162/(Synthèse!$B$2+Synthèse!$B$3)*8,0)</f>
        <v>8</v>
      </c>
      <c r="R162" s="60">
        <f>IFERROR(VLOOKUP(A162,'Evaluations (formulaire)'!A:P,6,0)+VLOOKUP(A162,'Evaluations (formulaire)'!A:P,7,0),0)</f>
        <v>0</v>
      </c>
      <c r="S162" s="60">
        <f>IFERROR(VLOOKUP(A162,'Evaluations (formulaire)'!A:P,8,0),0)</f>
        <v>0</v>
      </c>
      <c r="T162" s="64">
        <f>IF(AND(ISBLANK(P162),Q162&lt;=2),Synthèse!$B$42,IF(AND(ISBLANK(P162),Q162&gt;=7),Synthèse!$C$42,R162+S162))</f>
        <v>0</v>
      </c>
      <c r="U162" s="64">
        <f t="shared" si="20"/>
        <v>-3.1899999999999995</v>
      </c>
      <c r="V162" s="59">
        <f t="shared" si="21"/>
        <v>509</v>
      </c>
      <c r="W162" s="26">
        <v>118</v>
      </c>
      <c r="X162" s="26" t="b">
        <f t="shared" si="22"/>
        <v>0</v>
      </c>
      <c r="Y162" s="26" t="e">
        <f>VLOOKUP(A162,#REF!,21,0)</f>
        <v>#REF!</v>
      </c>
      <c r="Z162" s="26" t="s">
        <v>2283</v>
      </c>
      <c r="AC162" t="b">
        <f t="shared" si="23"/>
        <v>0</v>
      </c>
      <c r="AD162" t="e">
        <f>IFERROR(VLOOKUP(A162,#REF!,4,0),MAX(#REF!)+100)</f>
        <v>#REF!</v>
      </c>
    </row>
    <row r="163" spans="1:30">
      <c r="A163">
        <v>319133</v>
      </c>
      <c r="B163" s="5" t="str">
        <f ca="1">VLOOKUP(A163,'Fichier FA (en entrée)'!B:AH,3,0)</f>
        <v>MMKQHZCKGV</v>
      </c>
      <c r="C163">
        <f t="shared" si="16"/>
        <v>494</v>
      </c>
      <c r="D163">
        <f t="shared" si="17"/>
        <v>-2.0300000000000002</v>
      </c>
      <c r="E163" s="14" t="str">
        <f>VLOOKUP(A163,'Fichier FA (en entrée)'!B:AH,2,0)</f>
        <v>EV</v>
      </c>
      <c r="F163" s="14" t="b">
        <f t="shared" si="18"/>
        <v>1</v>
      </c>
      <c r="G163" s="14" t="b">
        <f>IFERROR(VLOOKUP(A163,'Calculs FI (auto)'!A:F,6,0),FALSE)</f>
        <v>1</v>
      </c>
      <c r="H163" s="14" t="b">
        <f t="shared" si="19"/>
        <v>1</v>
      </c>
      <c r="I163" s="16">
        <f>IFERROR(VLOOKUP(A163,'Moyennes FA (en entrée)'!B:N,7,0),"")</f>
        <v>5.97</v>
      </c>
      <c r="J163" s="16">
        <f>IFERROR(VLOOKUP(VLOOKUP(A163,'Fichier FA (en entrée)'!B:AH,33,0),Modificateurs!A$2:B$5,2,0),0)</f>
        <v>0</v>
      </c>
      <c r="K163" s="16">
        <f>IFERROR(VLOOKUP(VLOOKUP(A163,'Redoub FI (en entrée)'!B:N,7,0),Modificateurs!A$8:B$11,2,0),0)</f>
        <v>0</v>
      </c>
      <c r="L163" s="16">
        <f>IFERROR(VLOOKUP(M163,Modificateurs!D$1:E$94,2,0),0)</f>
        <v>-8</v>
      </c>
      <c r="M163" t="str">
        <f>VLOOKUP(A163,'Fichier FA (en entrée)'!B:AH,16,0)&amp;" "&amp;VLOOKUP(A163,'Fichier FA (en entrée)'!B:AH,20,0)&amp;" "&amp;VLOOKUP(A163,'Fichier FA (en entrée)'!B:AH,27,0)&amp;" "&amp;VLOOKUP(A163,'Fichier FA (en entrée)'!B:AH,29,0)</f>
        <v xml:space="preserve">STMG Systèmes d'information et de gestion  </v>
      </c>
      <c r="N163" t="str">
        <f>VLOOKUP(A163,'Fichier FA (en entrée)'!B:AH,8,0)</f>
        <v>En Terminale</v>
      </c>
      <c r="O163" t="b">
        <f>AND(C163&gt;Synthèse!B$7,C163&lt;Synthèse!B$9)</f>
        <v>0</v>
      </c>
      <c r="P163" s="62" t="s">
        <v>57</v>
      </c>
      <c r="Q163" s="60">
        <f>ROUNDUP(C163/(Synthèse!$B$2+Synthèse!$B$3)*8,0)</f>
        <v>8</v>
      </c>
      <c r="R163" s="60">
        <f>IFERROR(VLOOKUP(A163,'Evaluations (formulaire)'!A:P,6,0)+VLOOKUP(A163,'Evaluations (formulaire)'!A:P,7,0),0)</f>
        <v>0</v>
      </c>
      <c r="S163" s="60">
        <f>IFERROR(VLOOKUP(A163,'Evaluations (formulaire)'!A:P,8,0),0)</f>
        <v>0</v>
      </c>
      <c r="T163" s="64">
        <f>IF(AND(ISBLANK(P163),Q163&lt;=2),Synthèse!$B$42,IF(AND(ISBLANK(P163),Q163&gt;=7),Synthèse!$C$42,R163+S163))</f>
        <v>0</v>
      </c>
      <c r="U163" s="64">
        <f t="shared" si="20"/>
        <v>-2.0300000000000002</v>
      </c>
      <c r="V163" s="59">
        <f t="shared" si="21"/>
        <v>494</v>
      </c>
      <c r="W163" s="26">
        <v>739</v>
      </c>
      <c r="X163" s="26" t="b">
        <f t="shared" si="22"/>
        <v>0</v>
      </c>
      <c r="Y163" s="26" t="e">
        <f>VLOOKUP(A163,#REF!,21,0)</f>
        <v>#REF!</v>
      </c>
      <c r="Z163" s="26" t="s">
        <v>2283</v>
      </c>
      <c r="AC163" t="b">
        <f t="shared" si="23"/>
        <v>0</v>
      </c>
      <c r="AD163" t="e">
        <f>IFERROR(VLOOKUP(A163,#REF!,4,0),MAX(#REF!)+100)</f>
        <v>#REF!</v>
      </c>
    </row>
    <row r="164" spans="1:30">
      <c r="A164">
        <v>319139</v>
      </c>
      <c r="B164" s="5" t="str">
        <f ca="1">VLOOKUP(A164,'Fichier FA (en entrée)'!B:AH,3,0)</f>
        <v>RXYFLPMRJV</v>
      </c>
      <c r="C164">
        <f t="shared" si="16"/>
        <v>327</v>
      </c>
      <c r="D164">
        <f t="shared" si="17"/>
        <v>7.8000000000000007</v>
      </c>
      <c r="E164" s="14" t="str">
        <f>VLOOKUP(A164,'Fichier FA (en entrée)'!B:AH,2,0)</f>
        <v>EV</v>
      </c>
      <c r="F164" s="14" t="b">
        <f t="shared" si="18"/>
        <v>1</v>
      </c>
      <c r="G164" s="14" t="b">
        <f>IFERROR(VLOOKUP(A164,'Calculs FI (auto)'!A:F,6,0),FALSE)</f>
        <v>1</v>
      </c>
      <c r="H164" s="14" t="b">
        <f t="shared" si="19"/>
        <v>1</v>
      </c>
      <c r="I164" s="16">
        <f>IFERROR(VLOOKUP(A164,'Moyennes FA (en entrée)'!B:N,7,0),"")</f>
        <v>8.8000000000000007</v>
      </c>
      <c r="J164" s="16">
        <f>IFERROR(VLOOKUP(VLOOKUP(A164,'Fichier FA (en entrée)'!B:AH,33,0),Modificateurs!A$2:B$5,2,0),0)</f>
        <v>-3</v>
      </c>
      <c r="K164" s="16">
        <f>IFERROR(VLOOKUP(VLOOKUP(A164,'Redoub FI (en entrée)'!B:N,7,0),Modificateurs!A$8:B$11,2,0),0)</f>
        <v>0</v>
      </c>
      <c r="L164" s="16">
        <f>IFERROR(VLOOKUP(M164,Modificateurs!D$1:E$94,2,0),0)</f>
        <v>2</v>
      </c>
      <c r="M164" t="str">
        <f>VLOOKUP(A164,'Fichier FA (en entrée)'!B:AH,16,0)&amp;" "&amp;VLOOKUP(A164,'Fichier FA (en entrée)'!B:AH,20,0)&amp;" "&amp;VLOOKUP(A164,'Fichier FA (en entrée)'!B:AH,27,0)&amp;" "&amp;VLOOKUP(A164,'Fichier FA (en entrée)'!B:AH,29,0)</f>
        <v xml:space="preserve">S Mathématiques  </v>
      </c>
      <c r="N164" t="str">
        <f>VLOOKUP(A164,'Fichier FA (en entrée)'!B:AH,8,0)</f>
        <v>En Terminale</v>
      </c>
      <c r="O164" t="b">
        <f>AND(C164&gt;Synthèse!B$7,C164&lt;Synthèse!B$9)</f>
        <v>1</v>
      </c>
      <c r="P164" s="62" t="s">
        <v>2284</v>
      </c>
      <c r="Q164" s="60">
        <f>ROUNDUP(C164/(Synthèse!$B$2+Synthèse!$B$3)*8,0)</f>
        <v>5</v>
      </c>
      <c r="R164" s="60">
        <f>IFERROR(VLOOKUP(A164,'Evaluations (formulaire)'!A:P,6,0)+VLOOKUP(A164,'Evaluations (formulaire)'!A:P,7,0),0)</f>
        <v>0</v>
      </c>
      <c r="S164" s="60">
        <f>IFERROR(VLOOKUP(A164,'Evaluations (formulaire)'!A:P,8,0),0)</f>
        <v>0</v>
      </c>
      <c r="T164" s="64">
        <f>IF(AND(ISBLANK(P164),Q164&lt;=2),Synthèse!$B$42,IF(AND(ISBLANK(P164),Q164&gt;=7),Synthèse!$C$42,R164+S164))</f>
        <v>0</v>
      </c>
      <c r="U164" s="64">
        <f t="shared" si="20"/>
        <v>7.8000000000000007</v>
      </c>
      <c r="V164" s="59">
        <f t="shared" si="21"/>
        <v>326</v>
      </c>
      <c r="W164" s="26">
        <v>225</v>
      </c>
      <c r="X164" s="26" t="b">
        <f t="shared" si="22"/>
        <v>0</v>
      </c>
      <c r="Y164" s="26" t="e">
        <f>VLOOKUP(A164,#REF!,21,0)</f>
        <v>#REF!</v>
      </c>
      <c r="Z164" s="26" t="s">
        <v>2283</v>
      </c>
      <c r="AC164" t="b">
        <f t="shared" si="23"/>
        <v>0</v>
      </c>
      <c r="AD164" t="e">
        <f>IFERROR(VLOOKUP(A164,#REF!,4,0),MAX(#REF!)+100)</f>
        <v>#REF!</v>
      </c>
    </row>
    <row r="165" spans="1:30">
      <c r="A165">
        <v>319205</v>
      </c>
      <c r="B165" s="5" t="str">
        <f ca="1">VLOOKUP(A165,'Fichier FA (en entrée)'!B:AH,3,0)</f>
        <v>XRPKZEHXAC</v>
      </c>
      <c r="C165">
        <f t="shared" si="16"/>
        <v>391</v>
      </c>
      <c r="D165">
        <f t="shared" si="17"/>
        <v>4.7799999999999994</v>
      </c>
      <c r="E165" s="14" t="str">
        <f>VLOOKUP(A165,'Fichier FA (en entrée)'!B:AH,2,0)</f>
        <v>EV</v>
      </c>
      <c r="F165" s="14" t="b">
        <f t="shared" si="18"/>
        <v>1</v>
      </c>
      <c r="G165" s="14" t="b">
        <f>IFERROR(VLOOKUP(A165,'Calculs FI (auto)'!A:F,6,0),FALSE)</f>
        <v>1</v>
      </c>
      <c r="H165" s="14" t="b">
        <f t="shared" si="19"/>
        <v>1</v>
      </c>
      <c r="I165" s="16">
        <f>IFERROR(VLOOKUP(A165,'Moyennes FA (en entrée)'!B:N,7,0),"")</f>
        <v>9.7799999999999994</v>
      </c>
      <c r="J165" s="16">
        <f>IFERROR(VLOOKUP(VLOOKUP(A165,'Fichier FA (en entrée)'!B:AH,33,0),Modificateurs!A$2:B$5,2,0),0)</f>
        <v>3</v>
      </c>
      <c r="K165" s="16">
        <f>IFERROR(VLOOKUP(VLOOKUP(A165,'Redoub FI (en entrée)'!B:N,7,0),Modificateurs!A$8:B$11,2,0),0)</f>
        <v>0</v>
      </c>
      <c r="L165" s="16">
        <f>IFERROR(VLOOKUP(M165,Modificateurs!D$1:E$94,2,0),0)</f>
        <v>-8</v>
      </c>
      <c r="M165" t="str">
        <f>VLOOKUP(A165,'Fichier FA (en entrée)'!B:AH,16,0)&amp;" "&amp;VLOOKUP(A165,'Fichier FA (en entrée)'!B:AH,20,0)&amp;" "&amp;VLOOKUP(A165,'Fichier FA (en entrée)'!B:AH,27,0)&amp;" "&amp;VLOOKUP(A165,'Fichier FA (en entrée)'!B:AH,29,0)</f>
        <v xml:space="preserve">STMG Systèmes d'information et de gestion  </v>
      </c>
      <c r="N165" t="str">
        <f>VLOOKUP(A165,'Fichier FA (en entrée)'!B:AH,8,0)</f>
        <v>En Terminale</v>
      </c>
      <c r="O165" t="b">
        <f>AND(C165&gt;Synthèse!B$7,C165&lt;Synthèse!B$9)</f>
        <v>1</v>
      </c>
      <c r="P165" s="62" t="s">
        <v>2256</v>
      </c>
      <c r="Q165" s="60">
        <f>ROUNDUP(C165/(Synthèse!$B$2+Synthèse!$B$3)*8,0)</f>
        <v>6</v>
      </c>
      <c r="R165" s="60">
        <f>IFERROR(VLOOKUP(A165,'Evaluations (formulaire)'!A:P,6,0)+VLOOKUP(A165,'Evaluations (formulaire)'!A:P,7,0),0)</f>
        <v>0</v>
      </c>
      <c r="S165" s="60">
        <f>IFERROR(VLOOKUP(A165,'Evaluations (formulaire)'!A:P,8,0),0)</f>
        <v>0</v>
      </c>
      <c r="T165" s="64">
        <f>IF(AND(ISBLANK(P165),Q165&lt;=2),Synthèse!$B$42,IF(AND(ISBLANK(P165),Q165&gt;=7),Synthèse!$C$42,R165+S165))</f>
        <v>0</v>
      </c>
      <c r="U165" s="64">
        <f t="shared" si="20"/>
        <v>4.7799999999999994</v>
      </c>
      <c r="V165" s="59">
        <f t="shared" si="21"/>
        <v>391</v>
      </c>
      <c r="W165" s="26">
        <v>709</v>
      </c>
      <c r="X165" s="26" t="b">
        <f t="shared" si="22"/>
        <v>0</v>
      </c>
      <c r="Y165" s="26" t="e">
        <f>VLOOKUP(A165,#REF!,21,0)</f>
        <v>#REF!</v>
      </c>
      <c r="Z165" s="26" t="s">
        <v>2283</v>
      </c>
      <c r="AB165" s="22" t="s">
        <v>2785</v>
      </c>
      <c r="AC165" t="b">
        <f t="shared" si="23"/>
        <v>1</v>
      </c>
      <c r="AD165" t="e">
        <f>IFERROR(VLOOKUP(A165,#REF!,4,0),MAX(#REF!)+100)</f>
        <v>#REF!</v>
      </c>
    </row>
    <row r="166" spans="1:30">
      <c r="A166">
        <v>319210</v>
      </c>
      <c r="B166" s="5" t="str">
        <f ca="1">VLOOKUP(A166,'Fichier FA (en entrée)'!B:AH,3,0)</f>
        <v>TLQPWPAJAD</v>
      </c>
      <c r="C166">
        <f t="shared" si="16"/>
        <v>12</v>
      </c>
      <c r="D166">
        <f t="shared" si="17"/>
        <v>17.630000000000003</v>
      </c>
      <c r="E166" s="14" t="str">
        <f>VLOOKUP(A166,'Fichier FA (en entrée)'!B:AH,2,0)</f>
        <v>EV</v>
      </c>
      <c r="F166" s="14" t="b">
        <f t="shared" si="18"/>
        <v>1</v>
      </c>
      <c r="G166" s="14" t="b">
        <f>IFERROR(VLOOKUP(A166,'Calculs FI (auto)'!A:F,6,0),FALSE)</f>
        <v>0</v>
      </c>
      <c r="H166" s="14" t="b">
        <f t="shared" si="19"/>
        <v>0</v>
      </c>
      <c r="I166" s="16">
        <f>IFERROR(VLOOKUP(A166,'Moyennes FA (en entrée)'!B:N,7,0),"")</f>
        <v>11.63</v>
      </c>
      <c r="J166" s="16">
        <f>IFERROR(VLOOKUP(VLOOKUP(A166,'Fichier FA (en entrée)'!B:AH,33,0),Modificateurs!A$2:B$5,2,0),0)</f>
        <v>3</v>
      </c>
      <c r="K166" s="16">
        <f>IFERROR(VLOOKUP(VLOOKUP(A166,'Redoub FI (en entrée)'!B:N,7,0),Modificateurs!A$8:B$11,2,0),0)</f>
        <v>0</v>
      </c>
      <c r="L166" s="16">
        <f>IFERROR(VLOOKUP(M166,Modificateurs!D$1:E$94,2,0),0)</f>
        <v>3</v>
      </c>
      <c r="M166" t="str">
        <f>VLOOKUP(A166,'Fichier FA (en entrée)'!B:AH,16,0)&amp;" "&amp;VLOOKUP(A166,'Fichier FA (en entrée)'!B:AH,20,0)&amp;" "&amp;VLOOKUP(A166,'Fichier FA (en entrée)'!B:AH,27,0)&amp;" "&amp;VLOOKUP(A166,'Fichier FA (en entrée)'!B:AH,29,0)</f>
        <v xml:space="preserve">S Informatique et Sciences du numérique  </v>
      </c>
      <c r="N166" t="str">
        <f>VLOOKUP(A166,'Fichier FA (en entrée)'!B:AH,8,0)</f>
        <v>En Terminale</v>
      </c>
      <c r="O166" t="b">
        <f>AND(C166&gt;Synthèse!B$7,C166&lt;Synthèse!B$9)</f>
        <v>0</v>
      </c>
      <c r="P166" s="62" t="s">
        <v>2261</v>
      </c>
      <c r="Q166" s="60">
        <f>ROUNDUP(C166/(Synthèse!$B$2+Synthèse!$B$3)*8,0)</f>
        <v>1</v>
      </c>
      <c r="R166" s="60">
        <f>IFERROR(VLOOKUP(A166,'Evaluations (formulaire)'!A:P,6,0)+VLOOKUP(A166,'Evaluations (formulaire)'!A:P,7,0),0)</f>
        <v>0</v>
      </c>
      <c r="S166" s="60">
        <f>IFERROR(VLOOKUP(A166,'Evaluations (formulaire)'!A:P,8,0),0)</f>
        <v>0</v>
      </c>
      <c r="T166" s="64">
        <f>IF(AND(ISBLANK(P166),Q166&lt;=2),Synthèse!$B$42,IF(AND(ISBLANK(P166),Q166&gt;=7),Synthèse!$C$42,R166+S166))</f>
        <v>0</v>
      </c>
      <c r="U166" s="64">
        <f t="shared" si="20"/>
        <v>17.630000000000003</v>
      </c>
      <c r="V166" s="59">
        <f t="shared" si="21"/>
        <v>12</v>
      </c>
      <c r="W166" s="26">
        <v>706</v>
      </c>
      <c r="X166" s="26" t="b">
        <f t="shared" si="22"/>
        <v>1</v>
      </c>
      <c r="Y166" s="26" t="e">
        <f>VLOOKUP(A166,#REF!,21,0)</f>
        <v>#REF!</v>
      </c>
      <c r="Z166" s="26" t="s">
        <v>2283</v>
      </c>
      <c r="AC166" t="b">
        <f t="shared" si="23"/>
        <v>0</v>
      </c>
      <c r="AD166" t="e">
        <f>IFERROR(VLOOKUP(A166,#REF!,4,0),MAX(#REF!)+100)</f>
        <v>#REF!</v>
      </c>
    </row>
    <row r="167" spans="1:30">
      <c r="A167">
        <v>319218</v>
      </c>
      <c r="B167" s="5" t="str">
        <f ca="1">VLOOKUP(A167,'Fichier FA (en entrée)'!B:AH,3,0)</f>
        <v>HBTXHBBKJD</v>
      </c>
      <c r="C167">
        <f t="shared" si="16"/>
        <v>24</v>
      </c>
      <c r="D167">
        <f t="shared" si="17"/>
        <v>17.079999999999998</v>
      </c>
      <c r="E167" s="14" t="str">
        <f>VLOOKUP(A167,'Fichier FA (en entrée)'!B:AH,2,0)</f>
        <v>EV</v>
      </c>
      <c r="F167" s="14" t="b">
        <f t="shared" si="18"/>
        <v>1</v>
      </c>
      <c r="G167" s="14" t="b">
        <f>IFERROR(VLOOKUP(A167,'Calculs FI (auto)'!A:F,6,0),FALSE)</f>
        <v>0</v>
      </c>
      <c r="H167" s="14" t="b">
        <f t="shared" si="19"/>
        <v>0</v>
      </c>
      <c r="I167" s="16">
        <f>IFERROR(VLOOKUP(A167,'Moyennes FA (en entrée)'!B:N,7,0),"")</f>
        <v>11.08</v>
      </c>
      <c r="J167" s="16">
        <f>IFERROR(VLOOKUP(VLOOKUP(A167,'Fichier FA (en entrée)'!B:AH,33,0),Modificateurs!A$2:B$5,2,0),0)</f>
        <v>3</v>
      </c>
      <c r="K167" s="16">
        <f>IFERROR(VLOOKUP(VLOOKUP(A167,'Redoub FI (en entrée)'!B:N,7,0),Modificateurs!A$8:B$11,2,0),0)</f>
        <v>0</v>
      </c>
      <c r="L167" s="16">
        <f>IFERROR(VLOOKUP(M167,Modificateurs!D$1:E$94,2,0),0)</f>
        <v>3</v>
      </c>
      <c r="M167" t="str">
        <f>VLOOKUP(A167,'Fichier FA (en entrée)'!B:AH,16,0)&amp;" "&amp;VLOOKUP(A167,'Fichier FA (en entrée)'!B:AH,20,0)&amp;" "&amp;VLOOKUP(A167,'Fichier FA (en entrée)'!B:AH,27,0)&amp;" "&amp;VLOOKUP(A167,'Fichier FA (en entrée)'!B:AH,29,0)</f>
        <v xml:space="preserve">S Informatique et Sciences du numérique  </v>
      </c>
      <c r="N167" t="str">
        <f>VLOOKUP(A167,'Fichier FA (en entrée)'!B:AH,8,0)</f>
        <v>En Terminale</v>
      </c>
      <c r="O167" t="b">
        <f>AND(C167&gt;Synthèse!B$7,C167&lt;Synthèse!B$9)</f>
        <v>0</v>
      </c>
      <c r="P167" s="62" t="s">
        <v>2284</v>
      </c>
      <c r="Q167" s="60">
        <f>ROUNDUP(C167/(Synthèse!$B$2+Synthèse!$B$3)*8,0)</f>
        <v>1</v>
      </c>
      <c r="R167" s="60">
        <f>IFERROR(VLOOKUP(A167,'Evaluations (formulaire)'!A:P,6,0)+VLOOKUP(A167,'Evaluations (formulaire)'!A:P,7,0),0)</f>
        <v>0</v>
      </c>
      <c r="S167" s="60">
        <f>IFERROR(VLOOKUP(A167,'Evaluations (formulaire)'!A:P,8,0),0)</f>
        <v>0</v>
      </c>
      <c r="T167" s="64">
        <f>IF(AND(ISBLANK(P167),Q167&lt;=2),Synthèse!$B$42,IF(AND(ISBLANK(P167),Q167&gt;=7),Synthèse!$C$42,R167+S167))</f>
        <v>0</v>
      </c>
      <c r="U167" s="64">
        <f t="shared" si="20"/>
        <v>17.079999999999998</v>
      </c>
      <c r="V167" s="59">
        <f t="shared" si="21"/>
        <v>24</v>
      </c>
      <c r="W167" s="26">
        <v>91</v>
      </c>
      <c r="X167" s="26" t="b">
        <f t="shared" si="22"/>
        <v>1</v>
      </c>
      <c r="Y167" s="26" t="e">
        <f>VLOOKUP(A167,#REF!,21,0)</f>
        <v>#REF!</v>
      </c>
      <c r="Z167" s="26" t="s">
        <v>2283</v>
      </c>
      <c r="AC167" t="b">
        <f t="shared" si="23"/>
        <v>0</v>
      </c>
      <c r="AD167" t="e">
        <f>IFERROR(VLOOKUP(A167,#REF!,4,0),MAX(#REF!)+100)</f>
        <v>#REF!</v>
      </c>
    </row>
    <row r="168" spans="1:30">
      <c r="A168">
        <v>319261</v>
      </c>
      <c r="B168" s="5" t="str">
        <f ca="1">VLOOKUP(A168,'Fichier FA (en entrée)'!B:AH,3,0)</f>
        <v>GWYXADXNZN</v>
      </c>
      <c r="C168">
        <f t="shared" si="16"/>
        <v>190</v>
      </c>
      <c r="D168">
        <f t="shared" si="17"/>
        <v>11.74</v>
      </c>
      <c r="E168" s="14" t="str">
        <f>VLOOKUP(A168,'Fichier FA (en entrée)'!B:AH,2,0)</f>
        <v>EV</v>
      </c>
      <c r="F168" s="14" t="b">
        <f t="shared" si="18"/>
        <v>1</v>
      </c>
      <c r="G168" s="14" t="b">
        <f>IFERROR(VLOOKUP(A168,'Calculs FI (auto)'!A:F,6,0),FALSE)</f>
        <v>1</v>
      </c>
      <c r="H168" s="14" t="b">
        <f t="shared" si="19"/>
        <v>1</v>
      </c>
      <c r="I168" s="16">
        <f>IFERROR(VLOOKUP(A168,'Moyennes FA (en entrée)'!B:N,7,0),"")</f>
        <v>8.74</v>
      </c>
      <c r="J168" s="16">
        <f>IFERROR(VLOOKUP(VLOOKUP(A168,'Fichier FA (en entrée)'!B:AH,33,0),Modificateurs!A$2:B$5,2,0),0)</f>
        <v>0</v>
      </c>
      <c r="K168" s="16">
        <f>IFERROR(VLOOKUP(VLOOKUP(A168,'Redoub FI (en entrée)'!B:N,7,0),Modificateurs!A$8:B$11,2,0),0)</f>
        <v>0</v>
      </c>
      <c r="L168" s="16">
        <f>IFERROR(VLOOKUP(M168,Modificateurs!D$1:E$94,2,0),0)</f>
        <v>3</v>
      </c>
      <c r="M168" t="str">
        <f>VLOOKUP(A168,'Fichier FA (en entrée)'!B:AH,16,0)&amp;" "&amp;VLOOKUP(A168,'Fichier FA (en entrée)'!B:AH,20,0)&amp;" "&amp;VLOOKUP(A168,'Fichier FA (en entrée)'!B:AH,27,0)&amp;" "&amp;VLOOKUP(A168,'Fichier FA (en entrée)'!B:AH,29,0)</f>
        <v xml:space="preserve">S Informatique et Sciences du numérique  </v>
      </c>
      <c r="N168" t="str">
        <f>VLOOKUP(A168,'Fichier FA (en entrée)'!B:AH,8,0)</f>
        <v>En Terminale</v>
      </c>
      <c r="O168" t="b">
        <f>AND(C168&gt;Synthèse!B$7,C168&lt;Synthèse!B$9)</f>
        <v>1</v>
      </c>
      <c r="P168" s="62" t="s">
        <v>2284</v>
      </c>
      <c r="Q168" s="60">
        <f>ROUNDUP(C168/(Synthèse!$B$2+Synthèse!$B$3)*8,0)</f>
        <v>3</v>
      </c>
      <c r="R168" s="60">
        <f>IFERROR(VLOOKUP(A168,'Evaluations (formulaire)'!A:P,6,0)+VLOOKUP(A168,'Evaluations (formulaire)'!A:P,7,0),0)</f>
        <v>0</v>
      </c>
      <c r="S168" s="60">
        <f>IFERROR(VLOOKUP(A168,'Evaluations (formulaire)'!A:P,8,0),0)</f>
        <v>0</v>
      </c>
      <c r="T168" s="64">
        <f>IF(AND(ISBLANK(P168),Q168&lt;=2),Synthèse!$B$42,IF(AND(ISBLANK(P168),Q168&gt;=7),Synthèse!$C$42,R168+S168))</f>
        <v>0</v>
      </c>
      <c r="U168" s="64">
        <f t="shared" si="20"/>
        <v>11.74</v>
      </c>
      <c r="V168" s="59">
        <f t="shared" si="21"/>
        <v>190</v>
      </c>
      <c r="W168" s="26">
        <v>87</v>
      </c>
      <c r="X168" s="26" t="b">
        <f t="shared" si="22"/>
        <v>1</v>
      </c>
      <c r="Y168" s="26" t="e">
        <f>VLOOKUP(A168,#REF!,21,0)</f>
        <v>#REF!</v>
      </c>
      <c r="Z168" s="26" t="s">
        <v>2283</v>
      </c>
      <c r="AC168" t="b">
        <f t="shared" si="23"/>
        <v>0</v>
      </c>
      <c r="AD168" t="e">
        <f>IFERROR(VLOOKUP(A168,#REF!,4,0),MAX(#REF!)+100)</f>
        <v>#REF!</v>
      </c>
    </row>
    <row r="169" spans="1:30">
      <c r="A169">
        <v>321922</v>
      </c>
      <c r="B169" s="5" t="str">
        <f ca="1">VLOOKUP(A169,'Fichier FA (en entrée)'!B:AH,3,0)</f>
        <v>ZTKGVESBAZ</v>
      </c>
      <c r="C169">
        <f t="shared" si="16"/>
        <v>169</v>
      </c>
      <c r="D169">
        <f t="shared" si="17"/>
        <v>12.05</v>
      </c>
      <c r="E169" s="14" t="str">
        <f>VLOOKUP(A169,'Fichier FA (en entrée)'!B:AH,2,0)</f>
        <v>EV</v>
      </c>
      <c r="F169" s="14" t="b">
        <f t="shared" si="18"/>
        <v>1</v>
      </c>
      <c r="G169" s="14" t="b">
        <f>IFERROR(VLOOKUP(A169,'Calculs FI (auto)'!A:F,6,0),FALSE)</f>
        <v>1</v>
      </c>
      <c r="H169" s="14" t="b">
        <f t="shared" si="19"/>
        <v>1</v>
      </c>
      <c r="I169" s="16">
        <f>IFERROR(VLOOKUP(A169,'Moyennes FA (en entrée)'!B:N,7,0),"")</f>
        <v>9.0500000000000007</v>
      </c>
      <c r="J169" s="16">
        <f>IFERROR(VLOOKUP(VLOOKUP(A169,'Fichier FA (en entrée)'!B:AH,33,0),Modificateurs!A$2:B$5,2,0),0)</f>
        <v>1</v>
      </c>
      <c r="K169" s="16">
        <f>IFERROR(VLOOKUP(VLOOKUP(A169,'Redoub FI (en entrée)'!B:N,7,0),Modificateurs!A$8:B$11,2,0),0)</f>
        <v>0</v>
      </c>
      <c r="L169" s="16">
        <f>IFERROR(VLOOKUP(M169,Modificateurs!D$1:E$94,2,0),0)</f>
        <v>2</v>
      </c>
      <c r="M169" t="str">
        <f>VLOOKUP(A169,'Fichier FA (en entrée)'!B:AH,16,0)&amp;" "&amp;VLOOKUP(A169,'Fichier FA (en entrée)'!B:AH,20,0)&amp;" "&amp;VLOOKUP(A169,'Fichier FA (en entrée)'!B:AH,27,0)&amp;" "&amp;VLOOKUP(A169,'Fichier FA (en entrée)'!B:AH,29,0)</f>
        <v xml:space="preserve">S Physique-chimie  </v>
      </c>
      <c r="N169" t="str">
        <f>VLOOKUP(A169,'Fichier FA (en entrée)'!B:AH,8,0)</f>
        <v>En Terminale</v>
      </c>
      <c r="O169" t="b">
        <f>AND(C169&gt;Synthèse!B$7,C169&lt;Synthèse!B$9)</f>
        <v>1</v>
      </c>
      <c r="P169" s="62" t="s">
        <v>2284</v>
      </c>
      <c r="Q169" s="60">
        <f>ROUNDUP(C169/(Synthèse!$B$2+Synthèse!$B$3)*8,0)</f>
        <v>3</v>
      </c>
      <c r="R169" s="60">
        <f>IFERROR(VLOOKUP(A169,'Evaluations (formulaire)'!A:P,6,0)+VLOOKUP(A169,'Evaluations (formulaire)'!A:P,7,0),0)</f>
        <v>0</v>
      </c>
      <c r="S169" s="60">
        <f>IFERROR(VLOOKUP(A169,'Evaluations (formulaire)'!A:P,8,0),0)</f>
        <v>0</v>
      </c>
      <c r="T169" s="64">
        <f>IF(AND(ISBLANK(P169),Q169&lt;=2),Synthèse!$B$42,IF(AND(ISBLANK(P169),Q169&gt;=7),Synthèse!$C$42,R169+S169))</f>
        <v>0</v>
      </c>
      <c r="U169" s="64">
        <f t="shared" si="20"/>
        <v>12.05</v>
      </c>
      <c r="V169" s="59">
        <f t="shared" si="21"/>
        <v>169</v>
      </c>
      <c r="W169" s="26">
        <v>174</v>
      </c>
      <c r="X169" s="26" t="b">
        <f t="shared" si="22"/>
        <v>1</v>
      </c>
      <c r="Y169" s="26" t="e">
        <f>VLOOKUP(A169,#REF!,21,0)</f>
        <v>#REF!</v>
      </c>
      <c r="Z169" s="26" t="s">
        <v>2283</v>
      </c>
      <c r="AC169" t="b">
        <f t="shared" si="23"/>
        <v>0</v>
      </c>
      <c r="AD169" t="e">
        <f>IFERROR(VLOOKUP(A169,#REF!,4,0),MAX(#REF!)+100)</f>
        <v>#REF!</v>
      </c>
    </row>
    <row r="170" spans="1:30">
      <c r="A170">
        <v>325153</v>
      </c>
      <c r="B170" s="5" t="str">
        <f ca="1">VLOOKUP(A170,'Fichier FA (en entrée)'!B:AH,3,0)</f>
        <v>NWIYHYXSHH</v>
      </c>
      <c r="C170">
        <f t="shared" si="16"/>
        <v>118</v>
      </c>
      <c r="D170">
        <f t="shared" si="17"/>
        <v>13.21</v>
      </c>
      <c r="E170" s="14" t="str">
        <f>VLOOKUP(A170,'Fichier FA (en entrée)'!B:AH,2,0)</f>
        <v>EV</v>
      </c>
      <c r="F170" s="14" t="b">
        <f t="shared" si="18"/>
        <v>1</v>
      </c>
      <c r="G170" s="14" t="b">
        <f>IFERROR(VLOOKUP(A170,'Calculs FI (auto)'!A:F,6,0),FALSE)</f>
        <v>0</v>
      </c>
      <c r="H170" s="14" t="b">
        <f t="shared" si="19"/>
        <v>0</v>
      </c>
      <c r="I170" s="16">
        <f>IFERROR(VLOOKUP(A170,'Moyennes FA (en entrée)'!B:N,7,0),"")</f>
        <v>11.21</v>
      </c>
      <c r="J170" s="16">
        <f>IFERROR(VLOOKUP(VLOOKUP(A170,'Fichier FA (en entrée)'!B:AH,33,0),Modificateurs!A$2:B$5,2,0),0)</f>
        <v>0</v>
      </c>
      <c r="K170" s="16">
        <f>IFERROR(VLOOKUP(VLOOKUP(A170,'Redoub FI (en entrée)'!B:N,7,0),Modificateurs!A$8:B$11,2,0),0)</f>
        <v>0</v>
      </c>
      <c r="L170" s="16">
        <f>IFERROR(VLOOKUP(M170,Modificateurs!D$1:E$94,2,0),0)</f>
        <v>2</v>
      </c>
      <c r="M170" t="str">
        <f>VLOOKUP(A170,'Fichier FA (en entrée)'!B:AH,16,0)&amp;" "&amp;VLOOKUP(A170,'Fichier FA (en entrée)'!B:AH,20,0)&amp;" "&amp;VLOOKUP(A170,'Fichier FA (en entrée)'!B:AH,27,0)&amp;" "&amp;VLOOKUP(A170,'Fichier FA (en entrée)'!B:AH,29,0)</f>
        <v xml:space="preserve">STI2D Système informatique et numérique  </v>
      </c>
      <c r="N170" t="str">
        <f>VLOOKUP(A170,'Fichier FA (en entrée)'!B:AH,8,0)</f>
        <v>En Terminale</v>
      </c>
      <c r="O170" t="b">
        <f>AND(C170&gt;Synthèse!B$7,C170&lt;Synthèse!B$9)</f>
        <v>0</v>
      </c>
      <c r="P170" s="62" t="s">
        <v>2284</v>
      </c>
      <c r="Q170" s="60">
        <f>ROUNDUP(C170/(Synthèse!$B$2+Synthèse!$B$3)*8,0)</f>
        <v>2</v>
      </c>
      <c r="R170" s="60">
        <f>IFERROR(VLOOKUP(A170,'Evaluations (formulaire)'!A:P,6,0)+VLOOKUP(A170,'Evaluations (formulaire)'!A:P,7,0),0)</f>
        <v>0</v>
      </c>
      <c r="S170" s="60">
        <f>IFERROR(VLOOKUP(A170,'Evaluations (formulaire)'!A:P,8,0),0)</f>
        <v>0</v>
      </c>
      <c r="T170" s="64">
        <f>IF(AND(ISBLANK(P170),Q170&lt;=2),Synthèse!$B$42,IF(AND(ISBLANK(P170),Q170&gt;=7),Synthèse!$C$42,R170+S170))</f>
        <v>0</v>
      </c>
      <c r="U170" s="64">
        <f t="shared" si="20"/>
        <v>13.21</v>
      </c>
      <c r="V170" s="59">
        <f t="shared" si="21"/>
        <v>118</v>
      </c>
      <c r="W170" s="26">
        <v>729</v>
      </c>
      <c r="X170" s="26" t="b">
        <f t="shared" si="22"/>
        <v>1</v>
      </c>
      <c r="Y170" s="26" t="e">
        <f>VLOOKUP(A170,#REF!,21,0)</f>
        <v>#REF!</v>
      </c>
      <c r="Z170" s="26" t="s">
        <v>2283</v>
      </c>
      <c r="AC170" t="b">
        <f t="shared" si="23"/>
        <v>0</v>
      </c>
      <c r="AD170" t="e">
        <f>IFERROR(VLOOKUP(A170,#REF!,4,0),MAX(#REF!)+100)</f>
        <v>#REF!</v>
      </c>
    </row>
    <row r="171" spans="1:30">
      <c r="A171">
        <v>325211</v>
      </c>
      <c r="B171" s="5" t="str">
        <f ca="1">VLOOKUP(A171,'Fichier FA (en entrée)'!B:AH,3,0)</f>
        <v>UTOSNQPOPW</v>
      </c>
      <c r="C171">
        <f t="shared" si="16"/>
        <v>765</v>
      </c>
      <c r="D171">
        <f t="shared" si="17"/>
        <v>-100</v>
      </c>
      <c r="E171" s="14" t="str">
        <f>VLOOKUP(A171,'Fichier FA (en entrée)'!B:AH,2,0)</f>
        <v>ENV</v>
      </c>
      <c r="F171" s="14" t="b">
        <f t="shared" si="18"/>
        <v>0</v>
      </c>
      <c r="G171" s="14" t="b">
        <f>IFERROR(VLOOKUP(A171,'Calculs FI (auto)'!A:F,6,0),FALSE)</f>
        <v>0</v>
      </c>
      <c r="H171" s="14" t="b">
        <f t="shared" si="19"/>
        <v>0</v>
      </c>
      <c r="I171" s="16" t="str">
        <f>IFERROR(VLOOKUP(A171,'Moyennes FA (en entrée)'!B:N,7,0),"")</f>
        <v/>
      </c>
      <c r="J171" s="16">
        <f>IFERROR(VLOOKUP(VLOOKUP(A171,'Fichier FA (en entrée)'!B:AH,33,0),Modificateurs!A$2:B$5,2,0),0)</f>
        <v>0</v>
      </c>
      <c r="K171" s="16">
        <f>IFERROR(VLOOKUP(VLOOKUP(A171,'Redoub FI (en entrée)'!B:N,7,0),Modificateurs!A$8:B$11,2,0),0)</f>
        <v>0</v>
      </c>
      <c r="L171" s="16">
        <f>IFERROR(VLOOKUP(M171,Modificateurs!D$1:E$94,2,0),0)</f>
        <v>2</v>
      </c>
      <c r="M171" t="str">
        <f>VLOOKUP(A171,'Fichier FA (en entrée)'!B:AH,16,0)&amp;" "&amp;VLOOKUP(A171,'Fichier FA (en entrée)'!B:AH,20,0)&amp;" "&amp;VLOOKUP(A171,'Fichier FA (en entrée)'!B:AH,27,0)&amp;" "&amp;VLOOKUP(A171,'Fichier FA (en entrée)'!B:AH,29,0)</f>
        <v xml:space="preserve">STI2D Système informatique et numérique  </v>
      </c>
      <c r="N171" t="str">
        <f>VLOOKUP(A171,'Fichier FA (en entrée)'!B:AH,8,0)</f>
        <v>En Terminale</v>
      </c>
      <c r="O171" t="b">
        <f>AND(C171&gt;Synthèse!B$7,C171&lt;Synthèse!B$9)</f>
        <v>0</v>
      </c>
      <c r="P171" s="62" t="s">
        <v>2256</v>
      </c>
      <c r="Q171" s="60">
        <f>ROUNDUP(C171/(Synthèse!$B$2+Synthèse!$B$3)*8,0)</f>
        <v>12</v>
      </c>
      <c r="R171" s="60">
        <f>IFERROR(VLOOKUP(A171,'Evaluations (formulaire)'!A:P,6,0)+VLOOKUP(A171,'Evaluations (formulaire)'!A:P,7,0),0)</f>
        <v>0</v>
      </c>
      <c r="S171" s="60">
        <f>IFERROR(VLOOKUP(A171,'Evaluations (formulaire)'!A:P,8,0),0)</f>
        <v>0</v>
      </c>
      <c r="T171" s="64">
        <f>IF(AND(ISBLANK(P171),Q171&lt;=2),Synthèse!$B$42,IF(AND(ISBLANK(P171),Q171&gt;=7),Synthèse!$C$42,R171+S171))</f>
        <v>0</v>
      </c>
      <c r="U171" s="64">
        <f t="shared" si="20"/>
        <v>-100</v>
      </c>
      <c r="V171" s="59">
        <f t="shared" si="21"/>
        <v>765</v>
      </c>
      <c r="W171" s="26">
        <v>566</v>
      </c>
      <c r="X171" s="26" t="b">
        <f t="shared" si="22"/>
        <v>0</v>
      </c>
      <c r="Y171" s="26" t="e">
        <f>VLOOKUP(A171,#REF!,21,0)</f>
        <v>#REF!</v>
      </c>
      <c r="Z171" s="26" t="s">
        <v>2283</v>
      </c>
      <c r="AC171" t="b">
        <f t="shared" si="23"/>
        <v>0</v>
      </c>
      <c r="AD171" t="e">
        <f>IFERROR(VLOOKUP(A171,#REF!,4,0),MAX(#REF!)+100)</f>
        <v>#REF!</v>
      </c>
    </row>
    <row r="172" spans="1:30">
      <c r="A172">
        <v>332092</v>
      </c>
      <c r="B172" s="5" t="str">
        <f ca="1">VLOOKUP(A172,'Fichier FA (en entrée)'!B:AH,3,0)</f>
        <v>CWVCBCHTPR</v>
      </c>
      <c r="C172">
        <f t="shared" si="16"/>
        <v>156</v>
      </c>
      <c r="D172">
        <f t="shared" si="17"/>
        <v>12.35</v>
      </c>
      <c r="E172" s="14" t="str">
        <f>VLOOKUP(A172,'Fichier FA (en entrée)'!B:AH,2,0)</f>
        <v>EV</v>
      </c>
      <c r="F172" s="14" t="b">
        <f t="shared" si="18"/>
        <v>1</v>
      </c>
      <c r="G172" s="14" t="b">
        <f>IFERROR(VLOOKUP(A172,'Calculs FI (auto)'!A:F,6,0),FALSE)</f>
        <v>0</v>
      </c>
      <c r="H172" s="14" t="b">
        <f t="shared" si="19"/>
        <v>0</v>
      </c>
      <c r="I172" s="16">
        <f>IFERROR(VLOOKUP(A172,'Moyennes FA (en entrée)'!B:N,7,0),"")</f>
        <v>9.35</v>
      </c>
      <c r="J172" s="16">
        <f>IFERROR(VLOOKUP(VLOOKUP(A172,'Fichier FA (en entrée)'!B:AH,33,0),Modificateurs!A$2:B$5,2,0),0)</f>
        <v>1</v>
      </c>
      <c r="K172" s="16">
        <f>IFERROR(VLOOKUP(VLOOKUP(A172,'Redoub FI (en entrée)'!B:N,7,0),Modificateurs!A$8:B$11,2,0),0)</f>
        <v>0</v>
      </c>
      <c r="L172" s="16">
        <f>IFERROR(VLOOKUP(M172,Modificateurs!D$1:E$94,2,0),0)</f>
        <v>2</v>
      </c>
      <c r="M172" t="str">
        <f>VLOOKUP(A172,'Fichier FA (en entrée)'!B:AH,16,0)&amp;" "&amp;VLOOKUP(A172,'Fichier FA (en entrée)'!B:AH,20,0)&amp;" "&amp;VLOOKUP(A172,'Fichier FA (en entrée)'!B:AH,27,0)&amp;" "&amp;VLOOKUP(A172,'Fichier FA (en entrée)'!B:AH,29,0)</f>
        <v xml:space="preserve">STI2D Système informatique et numérique  </v>
      </c>
      <c r="N172" t="str">
        <f>VLOOKUP(A172,'Fichier FA (en entrée)'!B:AH,8,0)</f>
        <v>En Terminale</v>
      </c>
      <c r="O172" t="b">
        <f>AND(C172&gt;Synthèse!B$7,C172&lt;Synthèse!B$9)</f>
        <v>1</v>
      </c>
      <c r="P172" s="62" t="s">
        <v>2256</v>
      </c>
      <c r="Q172" s="60">
        <f>ROUNDUP(C172/(Synthèse!$B$2+Synthèse!$B$3)*8,0)</f>
        <v>3</v>
      </c>
      <c r="R172" s="60">
        <f>IFERROR(VLOOKUP(A172,'Evaluations (formulaire)'!A:P,6,0)+VLOOKUP(A172,'Evaluations (formulaire)'!A:P,7,0),0)</f>
        <v>0</v>
      </c>
      <c r="S172" s="60">
        <f>IFERROR(VLOOKUP(A172,'Evaluations (formulaire)'!A:P,8,0),0)</f>
        <v>0</v>
      </c>
      <c r="T172" s="64">
        <f>IF(AND(ISBLANK(P172),Q172&lt;=2),Synthèse!$B$42,IF(AND(ISBLANK(P172),Q172&gt;=7),Synthèse!$C$42,R172+S172))</f>
        <v>0</v>
      </c>
      <c r="U172" s="64">
        <f t="shared" si="20"/>
        <v>12.35</v>
      </c>
      <c r="V172" s="59">
        <f t="shared" si="21"/>
        <v>156</v>
      </c>
      <c r="W172" s="26">
        <v>763</v>
      </c>
      <c r="X172" s="26" t="b">
        <f t="shared" si="22"/>
        <v>1</v>
      </c>
      <c r="Y172" s="26" t="e">
        <f>VLOOKUP(A172,#REF!,21,0)</f>
        <v>#REF!</v>
      </c>
      <c r="Z172" s="26" t="s">
        <v>2283</v>
      </c>
      <c r="AC172" t="b">
        <f t="shared" si="23"/>
        <v>0</v>
      </c>
      <c r="AD172" t="e">
        <f>IFERROR(VLOOKUP(A172,#REF!,4,0),MAX(#REF!)+100)</f>
        <v>#REF!</v>
      </c>
    </row>
    <row r="173" spans="1:30">
      <c r="A173">
        <v>332207</v>
      </c>
      <c r="B173" s="5" t="str">
        <f ca="1">VLOOKUP(A173,'Fichier FA (en entrée)'!B:AH,3,0)</f>
        <v>NLNXNUFZQM</v>
      </c>
      <c r="C173">
        <f t="shared" si="16"/>
        <v>199</v>
      </c>
      <c r="D173">
        <f t="shared" si="17"/>
        <v>11.5</v>
      </c>
      <c r="E173" s="14" t="str">
        <f>VLOOKUP(A173,'Fichier FA (en entrée)'!B:AH,2,0)</f>
        <v>EV</v>
      </c>
      <c r="F173" s="14" t="b">
        <f t="shared" si="18"/>
        <v>1</v>
      </c>
      <c r="G173" s="14" t="b">
        <f>IFERROR(VLOOKUP(A173,'Calculs FI (auto)'!A:F,6,0),FALSE)</f>
        <v>1</v>
      </c>
      <c r="H173" s="14" t="b">
        <f t="shared" si="19"/>
        <v>1</v>
      </c>
      <c r="I173" s="16">
        <f>IFERROR(VLOOKUP(A173,'Moyennes FA (en entrée)'!B:N,7,0),"")</f>
        <v>9.5</v>
      </c>
      <c r="J173" s="16">
        <f>IFERROR(VLOOKUP(VLOOKUP(A173,'Fichier FA (en entrée)'!B:AH,33,0),Modificateurs!A$2:B$5,2,0),0)</f>
        <v>0</v>
      </c>
      <c r="K173" s="16">
        <f>IFERROR(VLOOKUP(VLOOKUP(A173,'Redoub FI (en entrée)'!B:N,7,0),Modificateurs!A$8:B$11,2,0),0)</f>
        <v>0</v>
      </c>
      <c r="L173" s="16">
        <f>IFERROR(VLOOKUP(M173,Modificateurs!D$1:E$94,2,0),0)</f>
        <v>2</v>
      </c>
      <c r="M173" t="str">
        <f>VLOOKUP(A173,'Fichier FA (en entrée)'!B:AH,16,0)&amp;" "&amp;VLOOKUP(A173,'Fichier FA (en entrée)'!B:AH,20,0)&amp;" "&amp;VLOOKUP(A173,'Fichier FA (en entrée)'!B:AH,27,0)&amp;" "&amp;VLOOKUP(A173,'Fichier FA (en entrée)'!B:AH,29,0)</f>
        <v xml:space="preserve">STI2D Système informatique et numérique  </v>
      </c>
      <c r="N173" t="str">
        <f>VLOOKUP(A173,'Fichier FA (en entrée)'!B:AH,8,0)</f>
        <v>En Terminale</v>
      </c>
      <c r="O173" t="b">
        <f>AND(C173&gt;Synthèse!B$7,C173&lt;Synthèse!B$9)</f>
        <v>1</v>
      </c>
      <c r="P173" s="62" t="s">
        <v>2284</v>
      </c>
      <c r="Q173" s="60">
        <f>ROUNDUP(C173/(Synthèse!$B$2+Synthèse!$B$3)*8,0)</f>
        <v>3</v>
      </c>
      <c r="R173" s="60">
        <f>IFERROR(VLOOKUP(A173,'Evaluations (formulaire)'!A:P,6,0)+VLOOKUP(A173,'Evaluations (formulaire)'!A:P,7,0),0)</f>
        <v>0</v>
      </c>
      <c r="S173" s="60">
        <f>IFERROR(VLOOKUP(A173,'Evaluations (formulaire)'!A:P,8,0),0)</f>
        <v>0</v>
      </c>
      <c r="T173" s="64">
        <f>IF(AND(ISBLANK(P173),Q173&lt;=2),Synthèse!$B$42,IF(AND(ISBLANK(P173),Q173&gt;=7),Synthèse!$C$42,R173+S173))</f>
        <v>0</v>
      </c>
      <c r="U173" s="64">
        <f t="shared" si="20"/>
        <v>11.5</v>
      </c>
      <c r="V173" s="59">
        <f t="shared" si="21"/>
        <v>199</v>
      </c>
      <c r="W173" s="26">
        <v>325</v>
      </c>
      <c r="X173" s="26" t="b">
        <f t="shared" si="22"/>
        <v>1</v>
      </c>
      <c r="Y173" s="26" t="e">
        <f>VLOOKUP(A173,#REF!,21,0)</f>
        <v>#REF!</v>
      </c>
      <c r="Z173" s="26" t="s">
        <v>2283</v>
      </c>
      <c r="AB173" s="22" t="s">
        <v>2785</v>
      </c>
      <c r="AC173" t="b">
        <f t="shared" si="23"/>
        <v>0</v>
      </c>
      <c r="AD173" t="e">
        <f>IFERROR(VLOOKUP(A173,#REF!,4,0),MAX(#REF!)+100)</f>
        <v>#REF!</v>
      </c>
    </row>
    <row r="174" spans="1:30">
      <c r="A174">
        <v>332210</v>
      </c>
      <c r="B174" s="5" t="str">
        <f ca="1">VLOOKUP(A174,'Fichier FA (en entrée)'!B:AH,3,0)</f>
        <v>QJBCHNSYLA</v>
      </c>
      <c r="C174">
        <f t="shared" si="16"/>
        <v>765</v>
      </c>
      <c r="D174">
        <f t="shared" si="17"/>
        <v>-100</v>
      </c>
      <c r="E174" s="14" t="str">
        <f>VLOOKUP(A174,'Fichier FA (en entrée)'!B:AH,2,0)</f>
        <v>ENV</v>
      </c>
      <c r="F174" s="14" t="b">
        <f t="shared" si="18"/>
        <v>0</v>
      </c>
      <c r="G174" s="14" t="b">
        <f>IFERROR(VLOOKUP(A174,'Calculs FI (auto)'!A:F,6,0),FALSE)</f>
        <v>0</v>
      </c>
      <c r="H174" s="14" t="b">
        <f t="shared" si="19"/>
        <v>0</v>
      </c>
      <c r="I174" s="16" t="str">
        <f>IFERROR(VLOOKUP(A174,'Moyennes FA (en entrée)'!B:N,7,0),"")</f>
        <v/>
      </c>
      <c r="J174" s="16">
        <f>IFERROR(VLOOKUP(VLOOKUP(A174,'Fichier FA (en entrée)'!B:AH,33,0),Modificateurs!A$2:B$5,2,0),0)</f>
        <v>0</v>
      </c>
      <c r="K174" s="16">
        <f>IFERROR(VLOOKUP(VLOOKUP(A174,'Redoub FI (en entrée)'!B:N,7,0),Modificateurs!A$8:B$11,2,0),0)</f>
        <v>0</v>
      </c>
      <c r="L174" s="16">
        <f>IFERROR(VLOOKUP(M174,Modificateurs!D$1:E$94,2,0),0)</f>
        <v>2</v>
      </c>
      <c r="M174" t="str">
        <f>VLOOKUP(A174,'Fichier FA (en entrée)'!B:AH,16,0)&amp;" "&amp;VLOOKUP(A174,'Fichier FA (en entrée)'!B:AH,20,0)&amp;" "&amp;VLOOKUP(A174,'Fichier FA (en entrée)'!B:AH,27,0)&amp;" "&amp;VLOOKUP(A174,'Fichier FA (en entrée)'!B:AH,29,0)</f>
        <v xml:space="preserve">STI2D Système informatique et numérique  </v>
      </c>
      <c r="N174" t="str">
        <f>VLOOKUP(A174,'Fichier FA (en entrée)'!B:AH,8,0)</f>
        <v>En Terminale</v>
      </c>
      <c r="O174" t="b">
        <f>AND(C174&gt;Synthèse!B$7,C174&lt;Synthèse!B$9)</f>
        <v>0</v>
      </c>
      <c r="P174" s="62" t="s">
        <v>2284</v>
      </c>
      <c r="Q174" s="60">
        <f>ROUNDUP(C174/(Synthèse!$B$2+Synthèse!$B$3)*8,0)</f>
        <v>12</v>
      </c>
      <c r="R174" s="60">
        <f>IFERROR(VLOOKUP(A174,'Evaluations (formulaire)'!A:P,6,0)+VLOOKUP(A174,'Evaluations (formulaire)'!A:P,7,0),0)</f>
        <v>0</v>
      </c>
      <c r="S174" s="60">
        <f>IFERROR(VLOOKUP(A174,'Evaluations (formulaire)'!A:P,8,0),0)</f>
        <v>0</v>
      </c>
      <c r="T174" s="64">
        <f>IF(AND(ISBLANK(P174),Q174&lt;=2),Synthèse!$B$42,IF(AND(ISBLANK(P174),Q174&gt;=7),Synthèse!$C$42,R174+S174))</f>
        <v>0</v>
      </c>
      <c r="U174" s="64">
        <f t="shared" si="20"/>
        <v>-100</v>
      </c>
      <c r="V174" s="59">
        <f t="shared" si="21"/>
        <v>765</v>
      </c>
      <c r="W174" s="26">
        <v>19</v>
      </c>
      <c r="X174" s="26" t="b">
        <f t="shared" si="22"/>
        <v>0</v>
      </c>
      <c r="Y174" s="26" t="e">
        <f>VLOOKUP(A174,#REF!,21,0)</f>
        <v>#REF!</v>
      </c>
      <c r="Z174" s="26" t="s">
        <v>2283</v>
      </c>
      <c r="AC174" t="b">
        <f t="shared" si="23"/>
        <v>0</v>
      </c>
      <c r="AD174" t="e">
        <f>IFERROR(VLOOKUP(A174,#REF!,4,0),MAX(#REF!)+100)</f>
        <v>#REF!</v>
      </c>
    </row>
    <row r="175" spans="1:30">
      <c r="A175">
        <v>332251</v>
      </c>
      <c r="B175" s="5" t="str">
        <f ca="1">VLOOKUP(A175,'Fichier FA (en entrée)'!B:AH,3,0)</f>
        <v>GQTZMSHCHB</v>
      </c>
      <c r="C175">
        <f t="shared" si="16"/>
        <v>126</v>
      </c>
      <c r="D175">
        <f t="shared" si="17"/>
        <v>13.06</v>
      </c>
      <c r="E175" s="14" t="str">
        <f>VLOOKUP(A175,'Fichier FA (en entrée)'!B:AH,2,0)</f>
        <v>EV</v>
      </c>
      <c r="F175" s="14" t="b">
        <f t="shared" si="18"/>
        <v>1</v>
      </c>
      <c r="G175" s="14" t="b">
        <f>IFERROR(VLOOKUP(A175,'Calculs FI (auto)'!A:F,6,0),FALSE)</f>
        <v>0</v>
      </c>
      <c r="H175" s="14" t="b">
        <f t="shared" si="19"/>
        <v>0</v>
      </c>
      <c r="I175" s="16">
        <f>IFERROR(VLOOKUP(A175,'Moyennes FA (en entrée)'!B:N,7,0),"")</f>
        <v>10.06</v>
      </c>
      <c r="J175" s="16">
        <f>IFERROR(VLOOKUP(VLOOKUP(A175,'Fichier FA (en entrée)'!B:AH,33,0),Modificateurs!A$2:B$5,2,0),0)</f>
        <v>1</v>
      </c>
      <c r="K175" s="16">
        <f>IFERROR(VLOOKUP(VLOOKUP(A175,'Redoub FI (en entrée)'!B:N,7,0),Modificateurs!A$8:B$11,2,0),0)</f>
        <v>0</v>
      </c>
      <c r="L175" s="16">
        <f>IFERROR(VLOOKUP(M175,Modificateurs!D$1:E$94,2,0),0)</f>
        <v>2</v>
      </c>
      <c r="M175" t="str">
        <f>VLOOKUP(A175,'Fichier FA (en entrée)'!B:AH,16,0)&amp;" "&amp;VLOOKUP(A175,'Fichier FA (en entrée)'!B:AH,20,0)&amp;" "&amp;VLOOKUP(A175,'Fichier FA (en entrée)'!B:AH,27,0)&amp;" "&amp;VLOOKUP(A175,'Fichier FA (en entrée)'!B:AH,29,0)</f>
        <v xml:space="preserve">STI2D Système informatique et numérique  </v>
      </c>
      <c r="N175" t="str">
        <f>VLOOKUP(A175,'Fichier FA (en entrée)'!B:AH,8,0)</f>
        <v>En Terminale</v>
      </c>
      <c r="O175" t="b">
        <f>AND(C175&gt;Synthèse!B$7,C175&lt;Synthèse!B$9)</f>
        <v>0</v>
      </c>
      <c r="P175" s="62" t="s">
        <v>2256</v>
      </c>
      <c r="Q175" s="60">
        <f>ROUNDUP(C175/(Synthèse!$B$2+Synthèse!$B$3)*8,0)</f>
        <v>2</v>
      </c>
      <c r="R175" s="60">
        <f>IFERROR(VLOOKUP(A175,'Evaluations (formulaire)'!A:P,6,0)+VLOOKUP(A175,'Evaluations (formulaire)'!A:P,7,0),0)</f>
        <v>0</v>
      </c>
      <c r="S175" s="60">
        <f>IFERROR(VLOOKUP(A175,'Evaluations (formulaire)'!A:P,8,0),0)</f>
        <v>0</v>
      </c>
      <c r="T175" s="64">
        <f>IF(AND(ISBLANK(P175),Q175&lt;=2),Synthèse!$B$42,IF(AND(ISBLANK(P175),Q175&gt;=7),Synthèse!$C$42,R175+S175))</f>
        <v>0</v>
      </c>
      <c r="U175" s="64">
        <f t="shared" si="20"/>
        <v>13.06</v>
      </c>
      <c r="V175" s="59">
        <f t="shared" si="21"/>
        <v>126</v>
      </c>
      <c r="W175" s="26">
        <v>515</v>
      </c>
      <c r="X175" s="26" t="b">
        <f t="shared" si="22"/>
        <v>1</v>
      </c>
      <c r="Y175" s="26" t="e">
        <f>VLOOKUP(A175,#REF!,21,0)</f>
        <v>#REF!</v>
      </c>
      <c r="Z175" s="26" t="s">
        <v>2283</v>
      </c>
      <c r="AC175" t="b">
        <f t="shared" si="23"/>
        <v>0</v>
      </c>
      <c r="AD175" t="e">
        <f>IFERROR(VLOOKUP(A175,#REF!,4,0),MAX(#REF!)+100)</f>
        <v>#REF!</v>
      </c>
    </row>
    <row r="176" spans="1:30">
      <c r="A176">
        <v>332360</v>
      </c>
      <c r="B176" s="5" t="str">
        <f ca="1">VLOOKUP(A176,'Fichier FA (en entrée)'!B:AH,3,0)</f>
        <v>GRHWSXBYHZ</v>
      </c>
      <c r="C176">
        <f t="shared" si="16"/>
        <v>765</v>
      </c>
      <c r="D176">
        <f t="shared" si="17"/>
        <v>-100</v>
      </c>
      <c r="E176" s="14" t="str">
        <f>VLOOKUP(A176,'Fichier FA (en entrée)'!B:AH,2,0)</f>
        <v>ENV</v>
      </c>
      <c r="F176" s="14" t="b">
        <f t="shared" si="18"/>
        <v>0</v>
      </c>
      <c r="G176" s="14" t="b">
        <f>IFERROR(VLOOKUP(A176,'Calculs FI (auto)'!A:F,6,0),FALSE)</f>
        <v>0</v>
      </c>
      <c r="H176" s="14" t="b">
        <f t="shared" si="19"/>
        <v>0</v>
      </c>
      <c r="I176" s="16" t="str">
        <f>IFERROR(VLOOKUP(A176,'Moyennes FA (en entrée)'!B:N,7,0),"")</f>
        <v/>
      </c>
      <c r="J176" s="16">
        <f>IFERROR(VLOOKUP(VLOOKUP(A176,'Fichier FA (en entrée)'!B:AH,33,0),Modificateurs!A$2:B$5,2,0),0)</f>
        <v>1</v>
      </c>
      <c r="K176" s="16">
        <f>IFERROR(VLOOKUP(VLOOKUP(A176,'Redoub FI (en entrée)'!B:N,7,0),Modificateurs!A$8:B$11,2,0),0)</f>
        <v>0</v>
      </c>
      <c r="L176" s="16">
        <f>IFERROR(VLOOKUP(M176,Modificateurs!D$1:E$94,2,0),0)</f>
        <v>2</v>
      </c>
      <c r="M176" t="str">
        <f>VLOOKUP(A176,'Fichier FA (en entrée)'!B:AH,16,0)&amp;" "&amp;VLOOKUP(A176,'Fichier FA (en entrée)'!B:AH,20,0)&amp;" "&amp;VLOOKUP(A176,'Fichier FA (en entrée)'!B:AH,27,0)&amp;" "&amp;VLOOKUP(A176,'Fichier FA (en entrée)'!B:AH,29,0)</f>
        <v xml:space="preserve">S Physique-chimie  </v>
      </c>
      <c r="N176" t="str">
        <f>VLOOKUP(A176,'Fichier FA (en entrée)'!B:AH,8,0)</f>
        <v>En Terminale</v>
      </c>
      <c r="O176" t="b">
        <f>AND(C176&gt;Synthèse!B$7,C176&lt;Synthèse!B$9)</f>
        <v>0</v>
      </c>
      <c r="P176" s="62" t="s">
        <v>2284</v>
      </c>
      <c r="Q176" s="60">
        <f>ROUNDUP(C176/(Synthèse!$B$2+Synthèse!$B$3)*8,0)</f>
        <v>12</v>
      </c>
      <c r="R176" s="60">
        <f>IFERROR(VLOOKUP(A176,'Evaluations (formulaire)'!A:P,6,0)+VLOOKUP(A176,'Evaluations (formulaire)'!A:P,7,0),0)</f>
        <v>0</v>
      </c>
      <c r="S176" s="60">
        <f>IFERROR(VLOOKUP(A176,'Evaluations (formulaire)'!A:P,8,0),0)</f>
        <v>0</v>
      </c>
      <c r="T176" s="64">
        <f>IF(AND(ISBLANK(P176),Q176&lt;=2),Synthèse!$B$42,IF(AND(ISBLANK(P176),Q176&gt;=7),Synthèse!$C$42,R176+S176))</f>
        <v>0</v>
      </c>
      <c r="U176" s="64">
        <f t="shared" si="20"/>
        <v>-100</v>
      </c>
      <c r="V176" s="59">
        <f t="shared" si="21"/>
        <v>765</v>
      </c>
      <c r="W176" s="26">
        <v>402</v>
      </c>
      <c r="X176" s="26" t="b">
        <f t="shared" si="22"/>
        <v>0</v>
      </c>
      <c r="Y176" s="26" t="e">
        <f>VLOOKUP(A176,#REF!,21,0)</f>
        <v>#REF!</v>
      </c>
      <c r="Z176" s="26" t="s">
        <v>2283</v>
      </c>
      <c r="AC176" t="b">
        <f t="shared" si="23"/>
        <v>0</v>
      </c>
      <c r="AD176" t="e">
        <f>IFERROR(VLOOKUP(A176,#REF!,4,0),MAX(#REF!)+100)</f>
        <v>#REF!</v>
      </c>
    </row>
    <row r="177" spans="1:30">
      <c r="A177">
        <v>332421</v>
      </c>
      <c r="B177" s="5" t="str">
        <f ca="1">VLOOKUP(A177,'Fichier FA (en entrée)'!B:AH,3,0)</f>
        <v>JXFCTSWMJH</v>
      </c>
      <c r="C177">
        <f t="shared" si="16"/>
        <v>126</v>
      </c>
      <c r="D177">
        <f t="shared" si="17"/>
        <v>13.06</v>
      </c>
      <c r="E177" s="14" t="str">
        <f>VLOOKUP(A177,'Fichier FA (en entrée)'!B:AH,2,0)</f>
        <v>EV</v>
      </c>
      <c r="F177" s="14" t="b">
        <f t="shared" si="18"/>
        <v>1</v>
      </c>
      <c r="G177" s="14" t="b">
        <f>IFERROR(VLOOKUP(A177,'Calculs FI (auto)'!A:F,6,0),FALSE)</f>
        <v>1</v>
      </c>
      <c r="H177" s="14" t="b">
        <f t="shared" si="19"/>
        <v>1</v>
      </c>
      <c r="I177" s="16">
        <f>IFERROR(VLOOKUP(A177,'Moyennes FA (en entrée)'!B:N,7,0),"")</f>
        <v>10.06</v>
      </c>
      <c r="J177" s="16">
        <f>IFERROR(VLOOKUP(VLOOKUP(A177,'Fichier FA (en entrée)'!B:AH,33,0),Modificateurs!A$2:B$5,2,0),0)</f>
        <v>1</v>
      </c>
      <c r="K177" s="16">
        <f>IFERROR(VLOOKUP(VLOOKUP(A177,'Redoub FI (en entrée)'!B:N,7,0),Modificateurs!A$8:B$11,2,0),0)</f>
        <v>0</v>
      </c>
      <c r="L177" s="16">
        <f>IFERROR(VLOOKUP(M177,Modificateurs!D$1:E$94,2,0),0)</f>
        <v>2</v>
      </c>
      <c r="M177" t="str">
        <f>VLOOKUP(A177,'Fichier FA (en entrée)'!B:AH,16,0)&amp;" "&amp;VLOOKUP(A177,'Fichier FA (en entrée)'!B:AH,20,0)&amp;" "&amp;VLOOKUP(A177,'Fichier FA (en entrée)'!B:AH,27,0)&amp;" "&amp;VLOOKUP(A177,'Fichier FA (en entrée)'!B:AH,29,0)</f>
        <v xml:space="preserve">STI2D Système informatique et numérique  </v>
      </c>
      <c r="N177" t="str">
        <f>VLOOKUP(A177,'Fichier FA (en entrée)'!B:AH,8,0)</f>
        <v>En Terminale</v>
      </c>
      <c r="O177" t="b">
        <f>AND(C177&gt;Synthèse!B$7,C177&lt;Synthèse!B$9)</f>
        <v>0</v>
      </c>
      <c r="P177" s="62" t="s">
        <v>2261</v>
      </c>
      <c r="Q177" s="60">
        <f>ROUNDUP(C177/(Synthèse!$B$2+Synthèse!$B$3)*8,0)</f>
        <v>2</v>
      </c>
      <c r="R177" s="60">
        <f>IFERROR(VLOOKUP(A177,'Evaluations (formulaire)'!A:P,6,0)+VLOOKUP(A177,'Evaluations (formulaire)'!A:P,7,0),0)</f>
        <v>0</v>
      </c>
      <c r="S177" s="60">
        <f>IFERROR(VLOOKUP(A177,'Evaluations (formulaire)'!A:P,8,0),0)</f>
        <v>0</v>
      </c>
      <c r="T177" s="64">
        <f>IF(AND(ISBLANK(P177),Q177&lt;=2),Synthèse!$B$42,IF(AND(ISBLANK(P177),Q177&gt;=7),Synthèse!$C$42,R177+S177))</f>
        <v>0</v>
      </c>
      <c r="U177" s="64">
        <f t="shared" si="20"/>
        <v>13.06</v>
      </c>
      <c r="V177" s="59">
        <f t="shared" si="21"/>
        <v>126</v>
      </c>
      <c r="W177" s="26">
        <v>182</v>
      </c>
      <c r="X177" s="26" t="b">
        <f t="shared" si="22"/>
        <v>1</v>
      </c>
      <c r="Y177" s="26" t="e">
        <f>VLOOKUP(A177,#REF!,21,0)</f>
        <v>#REF!</v>
      </c>
      <c r="Z177" s="26" t="s">
        <v>2283</v>
      </c>
      <c r="AC177" t="b">
        <f t="shared" si="23"/>
        <v>0</v>
      </c>
      <c r="AD177" t="e">
        <f>IFERROR(VLOOKUP(A177,#REF!,4,0),MAX(#REF!)+100)</f>
        <v>#REF!</v>
      </c>
    </row>
    <row r="178" spans="1:30">
      <c r="A178">
        <v>332453</v>
      </c>
      <c r="B178" s="5" t="str">
        <f ca="1">VLOOKUP(A178,'Fichier FA (en entrée)'!B:AH,3,0)</f>
        <v>LVTPPUXDBK</v>
      </c>
      <c r="C178">
        <f t="shared" si="16"/>
        <v>395</v>
      </c>
      <c r="D178">
        <f t="shared" si="17"/>
        <v>4.6199999999999992</v>
      </c>
      <c r="E178" s="14" t="str">
        <f>VLOOKUP(A178,'Fichier FA (en entrée)'!B:AH,2,0)</f>
        <v>EV</v>
      </c>
      <c r="F178" s="14" t="b">
        <f t="shared" si="18"/>
        <v>1</v>
      </c>
      <c r="G178" s="14" t="b">
        <f>IFERROR(VLOOKUP(A178,'Calculs FI (auto)'!A:F,6,0),FALSE)</f>
        <v>0</v>
      </c>
      <c r="H178" s="14" t="b">
        <f t="shared" si="19"/>
        <v>0</v>
      </c>
      <c r="I178" s="16">
        <f>IFERROR(VLOOKUP(A178,'Moyennes FA (en entrée)'!B:N,7,0),"")</f>
        <v>9.6199999999999992</v>
      </c>
      <c r="J178" s="16">
        <f>IFERROR(VLOOKUP(VLOOKUP(A178,'Fichier FA (en entrée)'!B:AH,33,0),Modificateurs!A$2:B$5,2,0),0)</f>
        <v>1</v>
      </c>
      <c r="K178" s="16">
        <f>IFERROR(VLOOKUP(VLOOKUP(A178,'Redoub FI (en entrée)'!B:N,7,0),Modificateurs!A$8:B$11,2,0),0)</f>
        <v>0</v>
      </c>
      <c r="L178" s="16">
        <f>IFERROR(VLOOKUP(M178,Modificateurs!D$1:E$94,2,0),0)</f>
        <v>-6</v>
      </c>
      <c r="M178" t="str">
        <f>VLOOKUP(A178,'Fichier FA (en entrée)'!B:AH,16,0)&amp;" "&amp;VLOOKUP(A178,'Fichier FA (en entrée)'!B:AH,20,0)&amp;" "&amp;VLOOKUP(A178,'Fichier FA (en entrée)'!B:AH,27,0)&amp;" "&amp;VLOOKUP(A178,'Fichier FA (en entrée)'!B:AH,29,0)</f>
        <v xml:space="preserve">STI2D Innovation Technologique et Eco conception  </v>
      </c>
      <c r="N178" t="str">
        <f>VLOOKUP(A178,'Fichier FA (en entrée)'!B:AH,8,0)</f>
        <v>En Terminale</v>
      </c>
      <c r="O178" t="b">
        <f>AND(C178&gt;Synthèse!B$7,C178&lt;Synthèse!B$9)</f>
        <v>1</v>
      </c>
      <c r="P178" s="62" t="s">
        <v>2284</v>
      </c>
      <c r="Q178" s="60">
        <f>ROUNDUP(C178/(Synthèse!$B$2+Synthèse!$B$3)*8,0)</f>
        <v>6</v>
      </c>
      <c r="R178" s="60">
        <f>IFERROR(VLOOKUP(A178,'Evaluations (formulaire)'!A:P,6,0)+VLOOKUP(A178,'Evaluations (formulaire)'!A:P,7,0),0)</f>
        <v>0</v>
      </c>
      <c r="S178" s="60">
        <f>IFERROR(VLOOKUP(A178,'Evaluations (formulaire)'!A:P,8,0),0)</f>
        <v>0</v>
      </c>
      <c r="T178" s="64">
        <f>IF(AND(ISBLANK(P178),Q178&lt;=2),Synthèse!$B$42,IF(AND(ISBLANK(P178),Q178&gt;=7),Synthèse!$C$42,R178+S178))</f>
        <v>0</v>
      </c>
      <c r="U178" s="64">
        <f t="shared" si="20"/>
        <v>4.6199999999999992</v>
      </c>
      <c r="V178" s="59">
        <f t="shared" si="21"/>
        <v>395</v>
      </c>
      <c r="W178" s="26">
        <v>221</v>
      </c>
      <c r="X178" s="26" t="b">
        <f t="shared" si="22"/>
        <v>0</v>
      </c>
      <c r="Y178" s="26" t="e">
        <f>VLOOKUP(A178,#REF!,21,0)</f>
        <v>#REF!</v>
      </c>
      <c r="Z178" s="26" t="s">
        <v>2283</v>
      </c>
      <c r="AC178" t="b">
        <f t="shared" si="23"/>
        <v>0</v>
      </c>
      <c r="AD178" t="e">
        <f>IFERROR(VLOOKUP(A178,#REF!,4,0),MAX(#REF!)+100)</f>
        <v>#REF!</v>
      </c>
    </row>
    <row r="179" spans="1:30">
      <c r="A179">
        <v>334665</v>
      </c>
      <c r="B179" s="5" t="str">
        <f ca="1">VLOOKUP(A179,'Fichier FA (en entrée)'!B:AH,3,0)</f>
        <v>LDNCIAGHFQ</v>
      </c>
      <c r="C179">
        <f t="shared" si="16"/>
        <v>73</v>
      </c>
      <c r="D179">
        <f t="shared" si="17"/>
        <v>14.31</v>
      </c>
      <c r="E179" s="14" t="str">
        <f>VLOOKUP(A179,'Fichier FA (en entrée)'!B:AH,2,0)</f>
        <v>EV</v>
      </c>
      <c r="F179" s="14" t="b">
        <f t="shared" si="18"/>
        <v>1</v>
      </c>
      <c r="G179" s="14" t="b">
        <f>IFERROR(VLOOKUP(A179,'Calculs FI (auto)'!A:F,6,0),FALSE)</f>
        <v>0</v>
      </c>
      <c r="H179" s="14" t="b">
        <f t="shared" si="19"/>
        <v>0</v>
      </c>
      <c r="I179" s="16">
        <f>IFERROR(VLOOKUP(A179,'Moyennes FA (en entrée)'!B:N,7,0),"")</f>
        <v>10.31</v>
      </c>
      <c r="J179" s="16">
        <f>IFERROR(VLOOKUP(VLOOKUP(A179,'Fichier FA (en entrée)'!B:AH,33,0),Modificateurs!A$2:B$5,2,0),0)</f>
        <v>1</v>
      </c>
      <c r="K179" s="16">
        <f>IFERROR(VLOOKUP(VLOOKUP(A179,'Redoub FI (en entrée)'!B:N,7,0),Modificateurs!A$8:B$11,2,0),0)</f>
        <v>0</v>
      </c>
      <c r="L179" s="16">
        <f>IFERROR(VLOOKUP(M179,Modificateurs!D$1:E$94,2,0),0)</f>
        <v>3</v>
      </c>
      <c r="M179" t="str">
        <f>VLOOKUP(A179,'Fichier FA (en entrée)'!B:AH,16,0)&amp;" "&amp;VLOOKUP(A179,'Fichier FA (en entrée)'!B:AH,20,0)&amp;" "&amp;VLOOKUP(A179,'Fichier FA (en entrée)'!B:AH,27,0)&amp;" "&amp;VLOOKUP(A179,'Fichier FA (en entrée)'!B:AH,29,0)</f>
        <v xml:space="preserve">S Informatique et Sciences du numérique  </v>
      </c>
      <c r="N179" t="str">
        <f>VLOOKUP(A179,'Fichier FA (en entrée)'!B:AH,8,0)</f>
        <v>En Terminale</v>
      </c>
      <c r="O179" t="b">
        <f>AND(C179&gt;Synthèse!B$7,C179&lt;Synthèse!B$9)</f>
        <v>0</v>
      </c>
      <c r="P179" s="62" t="s">
        <v>2256</v>
      </c>
      <c r="Q179" s="60">
        <f>ROUNDUP(C179/(Synthèse!$B$2+Synthèse!$B$3)*8,0)</f>
        <v>2</v>
      </c>
      <c r="R179" s="60">
        <f>IFERROR(VLOOKUP(A179,'Evaluations (formulaire)'!A:P,6,0)+VLOOKUP(A179,'Evaluations (formulaire)'!A:P,7,0),0)</f>
        <v>0</v>
      </c>
      <c r="S179" s="60">
        <f>IFERROR(VLOOKUP(A179,'Evaluations (formulaire)'!A:P,8,0),0)</f>
        <v>0</v>
      </c>
      <c r="T179" s="64">
        <f>IF(AND(ISBLANK(P179),Q179&lt;=2),Synthèse!$B$42,IF(AND(ISBLANK(P179),Q179&gt;=7),Synthèse!$C$42,R179+S179))</f>
        <v>0</v>
      </c>
      <c r="U179" s="64">
        <f t="shared" si="20"/>
        <v>14.31</v>
      </c>
      <c r="V179" s="59">
        <f t="shared" si="21"/>
        <v>73</v>
      </c>
      <c r="W179" s="26">
        <v>289</v>
      </c>
      <c r="X179" s="26" t="b">
        <f t="shared" si="22"/>
        <v>1</v>
      </c>
      <c r="Y179" s="26" t="e">
        <f>VLOOKUP(A179,#REF!,21,0)</f>
        <v>#REF!</v>
      </c>
      <c r="Z179" s="26" t="s">
        <v>2283</v>
      </c>
      <c r="AC179" t="b">
        <f t="shared" si="23"/>
        <v>0</v>
      </c>
      <c r="AD179" t="e">
        <f>IFERROR(VLOOKUP(A179,#REF!,4,0),MAX(#REF!)+100)</f>
        <v>#REF!</v>
      </c>
    </row>
    <row r="180" spans="1:30">
      <c r="A180">
        <v>334993</v>
      </c>
      <c r="B180" s="5" t="str">
        <f ca="1">VLOOKUP(A180,'Fichier FA (en entrée)'!B:AH,3,0)</f>
        <v>BQEQXBHBAN</v>
      </c>
      <c r="C180">
        <f t="shared" si="16"/>
        <v>93</v>
      </c>
      <c r="D180">
        <f t="shared" si="17"/>
        <v>13.81</v>
      </c>
      <c r="E180" s="14" t="str">
        <f>VLOOKUP(A180,'Fichier FA (en entrée)'!B:AH,2,0)</f>
        <v>EV</v>
      </c>
      <c r="F180" s="14" t="b">
        <f t="shared" si="18"/>
        <v>1</v>
      </c>
      <c r="G180" s="14" t="b">
        <f>IFERROR(VLOOKUP(A180,'Calculs FI (auto)'!A:F,6,0),FALSE)</f>
        <v>1</v>
      </c>
      <c r="H180" s="14" t="b">
        <f t="shared" si="19"/>
        <v>1</v>
      </c>
      <c r="I180" s="16">
        <f>IFERROR(VLOOKUP(A180,'Moyennes FA (en entrée)'!B:N,7,0),"")</f>
        <v>10.81</v>
      </c>
      <c r="J180" s="16">
        <f>IFERROR(VLOOKUP(VLOOKUP(A180,'Fichier FA (en entrée)'!B:AH,33,0),Modificateurs!A$2:B$5,2,0),0)</f>
        <v>1</v>
      </c>
      <c r="K180" s="16">
        <f>IFERROR(VLOOKUP(VLOOKUP(A180,'Redoub FI (en entrée)'!B:N,7,0),Modificateurs!A$8:B$11,2,0),0)</f>
        <v>0</v>
      </c>
      <c r="L180" s="16">
        <f>IFERROR(VLOOKUP(M180,Modificateurs!D$1:E$94,2,0),0)</f>
        <v>2</v>
      </c>
      <c r="M180" t="str">
        <f>VLOOKUP(A180,'Fichier FA (en entrée)'!B:AH,16,0)&amp;" "&amp;VLOOKUP(A180,'Fichier FA (en entrée)'!B:AH,20,0)&amp;" "&amp;VLOOKUP(A180,'Fichier FA (en entrée)'!B:AH,27,0)&amp;" "&amp;VLOOKUP(A180,'Fichier FA (en entrée)'!B:AH,29,0)</f>
        <v xml:space="preserve">STI2D Système informatique et numérique  </v>
      </c>
      <c r="N180" t="str">
        <f>VLOOKUP(A180,'Fichier FA (en entrée)'!B:AH,8,0)</f>
        <v>En Terminale</v>
      </c>
      <c r="O180" t="b">
        <f>AND(C180&gt;Synthèse!B$7,C180&lt;Synthèse!B$9)</f>
        <v>0</v>
      </c>
      <c r="P180" s="62" t="s">
        <v>2261</v>
      </c>
      <c r="Q180" s="60">
        <f>ROUNDUP(C180/(Synthèse!$B$2+Synthèse!$B$3)*8,0)</f>
        <v>2</v>
      </c>
      <c r="R180" s="60">
        <f>IFERROR(VLOOKUP(A180,'Evaluations (formulaire)'!A:P,6,0)+VLOOKUP(A180,'Evaluations (formulaire)'!A:P,7,0),0)</f>
        <v>0</v>
      </c>
      <c r="S180" s="60">
        <f>IFERROR(VLOOKUP(A180,'Evaluations (formulaire)'!A:P,8,0),0)</f>
        <v>0</v>
      </c>
      <c r="T180" s="64">
        <f>IF(AND(ISBLANK(P180),Q180&lt;=2),Synthèse!$B$42,IF(AND(ISBLANK(P180),Q180&gt;=7),Synthèse!$C$42,R180+S180))</f>
        <v>0</v>
      </c>
      <c r="U180" s="64">
        <f t="shared" si="20"/>
        <v>13.81</v>
      </c>
      <c r="V180" s="59">
        <f t="shared" si="21"/>
        <v>93</v>
      </c>
      <c r="W180" s="26">
        <v>243</v>
      </c>
      <c r="X180" s="26" t="b">
        <f t="shared" si="22"/>
        <v>1</v>
      </c>
      <c r="Y180" s="26" t="e">
        <f>VLOOKUP(A180,#REF!,21,0)</f>
        <v>#REF!</v>
      </c>
      <c r="Z180" s="26" t="s">
        <v>2283</v>
      </c>
      <c r="AC180" t="b">
        <f t="shared" si="23"/>
        <v>0</v>
      </c>
      <c r="AD180" t="e">
        <f>IFERROR(VLOOKUP(A180,#REF!,4,0),MAX(#REF!)+100)</f>
        <v>#REF!</v>
      </c>
    </row>
    <row r="181" spans="1:30">
      <c r="A181">
        <v>335422</v>
      </c>
      <c r="B181" s="5" t="str">
        <f ca="1">VLOOKUP(A181,'Fichier FA (en entrée)'!B:AH,3,0)</f>
        <v>FBQWIPQVUJ</v>
      </c>
      <c r="C181">
        <f t="shared" si="16"/>
        <v>323</v>
      </c>
      <c r="D181">
        <f t="shared" si="17"/>
        <v>8.19</v>
      </c>
      <c r="E181" s="14" t="str">
        <f>VLOOKUP(A181,'Fichier FA (en entrée)'!B:AH,2,0)</f>
        <v>EV</v>
      </c>
      <c r="F181" s="14" t="b">
        <f t="shared" si="18"/>
        <v>1</v>
      </c>
      <c r="G181" s="14" t="b">
        <f>IFERROR(VLOOKUP(A181,'Calculs FI (auto)'!A:F,6,0),FALSE)</f>
        <v>0</v>
      </c>
      <c r="H181" s="14" t="b">
        <f t="shared" si="19"/>
        <v>0</v>
      </c>
      <c r="I181" s="16">
        <f>IFERROR(VLOOKUP(A181,'Moyennes FA (en entrée)'!B:N,7,0),"")</f>
        <v>9.19</v>
      </c>
      <c r="J181" s="16">
        <f>IFERROR(VLOOKUP(VLOOKUP(A181,'Fichier FA (en entrée)'!B:AH,33,0),Modificateurs!A$2:B$5,2,0),0)</f>
        <v>-3</v>
      </c>
      <c r="K181" s="16">
        <f>IFERROR(VLOOKUP(VLOOKUP(A181,'Redoub FI (en entrée)'!B:N,7,0),Modificateurs!A$8:B$11,2,0),0)</f>
        <v>0</v>
      </c>
      <c r="L181" s="16">
        <f>IFERROR(VLOOKUP(M181,Modificateurs!D$1:E$94,2,0),0)</f>
        <v>2</v>
      </c>
      <c r="M181" t="str">
        <f>VLOOKUP(A181,'Fichier FA (en entrée)'!B:AH,16,0)&amp;" "&amp;VLOOKUP(A181,'Fichier FA (en entrée)'!B:AH,20,0)&amp;" "&amp;VLOOKUP(A181,'Fichier FA (en entrée)'!B:AH,27,0)&amp;" "&amp;VLOOKUP(A181,'Fichier FA (en entrée)'!B:AH,29,0)</f>
        <v xml:space="preserve">S Physique-chimie  </v>
      </c>
      <c r="N181" t="str">
        <f>VLOOKUP(A181,'Fichier FA (en entrée)'!B:AH,8,0)</f>
        <v>En Terminale</v>
      </c>
      <c r="O181" t="b">
        <f>AND(C181&gt;Synthèse!B$7,C181&lt;Synthèse!B$9)</f>
        <v>1</v>
      </c>
      <c r="P181" s="62" t="s">
        <v>2284</v>
      </c>
      <c r="Q181" s="60">
        <f>ROUNDUP(C181/(Synthèse!$B$2+Synthèse!$B$3)*8,0)</f>
        <v>5</v>
      </c>
      <c r="R181" s="60">
        <f>IFERROR(VLOOKUP(A181,'Evaluations (formulaire)'!A:P,6,0)+VLOOKUP(A181,'Evaluations (formulaire)'!A:P,7,0),0)</f>
        <v>0</v>
      </c>
      <c r="S181" s="60">
        <f>IFERROR(VLOOKUP(A181,'Evaluations (formulaire)'!A:P,8,0),0)</f>
        <v>0</v>
      </c>
      <c r="T181" s="64">
        <f>IF(AND(ISBLANK(P181),Q181&lt;=2),Synthèse!$B$42,IF(AND(ISBLANK(P181),Q181&gt;=7),Synthèse!$C$42,R181+S181))</f>
        <v>0</v>
      </c>
      <c r="U181" s="64">
        <f t="shared" si="20"/>
        <v>8.19</v>
      </c>
      <c r="V181" s="59">
        <f t="shared" si="21"/>
        <v>322</v>
      </c>
      <c r="W181" s="26">
        <v>331</v>
      </c>
      <c r="X181" s="26" t="b">
        <f t="shared" si="22"/>
        <v>0</v>
      </c>
      <c r="Y181" s="26" t="e">
        <f>VLOOKUP(A181,#REF!,21,0)</f>
        <v>#REF!</v>
      </c>
      <c r="Z181" s="26" t="s">
        <v>2283</v>
      </c>
      <c r="AC181" t="b">
        <f t="shared" si="23"/>
        <v>0</v>
      </c>
      <c r="AD181" t="e">
        <f>IFERROR(VLOOKUP(A181,#REF!,4,0),MAX(#REF!)+100)</f>
        <v>#REF!</v>
      </c>
    </row>
    <row r="182" spans="1:30">
      <c r="A182">
        <v>337395</v>
      </c>
      <c r="B182" s="5" t="str">
        <f ca="1">VLOOKUP(A182,'Fichier FA (en entrée)'!B:AH,3,0)</f>
        <v>KUNXFLBYMM</v>
      </c>
      <c r="C182">
        <f t="shared" si="16"/>
        <v>328</v>
      </c>
      <c r="D182">
        <f t="shared" si="17"/>
        <v>7.78</v>
      </c>
      <c r="E182" s="14" t="str">
        <f>VLOOKUP(A182,'Fichier FA (en entrée)'!B:AH,2,0)</f>
        <v>EV</v>
      </c>
      <c r="F182" s="14" t="b">
        <f t="shared" si="18"/>
        <v>1</v>
      </c>
      <c r="G182" s="14" t="b">
        <f>IFERROR(VLOOKUP(A182,'Calculs FI (auto)'!A:F,6,0),FALSE)</f>
        <v>0</v>
      </c>
      <c r="H182" s="14" t="b">
        <f t="shared" si="19"/>
        <v>0</v>
      </c>
      <c r="I182" s="16">
        <f>IFERROR(VLOOKUP(A182,'Moyennes FA (en entrée)'!B:N,7,0),"")</f>
        <v>6.78</v>
      </c>
      <c r="J182" s="16">
        <f>IFERROR(VLOOKUP(VLOOKUP(A182,'Fichier FA (en entrée)'!B:AH,33,0),Modificateurs!A$2:B$5,2,0),0)</f>
        <v>0</v>
      </c>
      <c r="K182" s="16">
        <f>IFERROR(VLOOKUP(VLOOKUP(A182,'Redoub FI (en entrée)'!B:N,7,0),Modificateurs!A$8:B$11,2,0),0)</f>
        <v>0</v>
      </c>
      <c r="L182" s="16">
        <f>IFERROR(VLOOKUP(M182,Modificateurs!D$1:E$94,2,0),0)</f>
        <v>1</v>
      </c>
      <c r="M182" t="str">
        <f>VLOOKUP(A182,'Fichier FA (en entrée)'!B:AH,16,0)&amp;" "&amp;VLOOKUP(A182,'Fichier FA (en entrée)'!B:AH,20,0)&amp;" "&amp;VLOOKUP(A182,'Fichier FA (en entrée)'!B:AH,27,0)&amp;" "&amp;VLOOKUP(A182,'Fichier FA (en entrée)'!B:AH,29,0)</f>
        <v xml:space="preserve">S Pas de spécialité (S.I)  </v>
      </c>
      <c r="N182" t="str">
        <f>VLOOKUP(A182,'Fichier FA (en entrée)'!B:AH,8,0)</f>
        <v>En Terminale</v>
      </c>
      <c r="O182" t="b">
        <f>AND(C182&gt;Synthèse!B$7,C182&lt;Synthèse!B$9)</f>
        <v>1</v>
      </c>
      <c r="P182" s="62" t="s">
        <v>2256</v>
      </c>
      <c r="Q182" s="60">
        <f>ROUNDUP(C182/(Synthèse!$B$2+Synthèse!$B$3)*8,0)</f>
        <v>5</v>
      </c>
      <c r="R182" s="60">
        <f>IFERROR(VLOOKUP(A182,'Evaluations (formulaire)'!A:P,6,0)+VLOOKUP(A182,'Evaluations (formulaire)'!A:P,7,0),0)</f>
        <v>0</v>
      </c>
      <c r="S182" s="60">
        <f>IFERROR(VLOOKUP(A182,'Evaluations (formulaire)'!A:P,8,0),0)</f>
        <v>0</v>
      </c>
      <c r="T182" s="64">
        <f>IF(AND(ISBLANK(P182),Q182&lt;=2),Synthèse!$B$42,IF(AND(ISBLANK(P182),Q182&gt;=7),Synthèse!$C$42,R182+S182))</f>
        <v>0</v>
      </c>
      <c r="U182" s="64">
        <f t="shared" si="20"/>
        <v>7.78</v>
      </c>
      <c r="V182" s="59">
        <f t="shared" si="21"/>
        <v>327</v>
      </c>
      <c r="W182" s="26">
        <v>145</v>
      </c>
      <c r="X182" s="26" t="b">
        <f t="shared" si="22"/>
        <v>0</v>
      </c>
      <c r="Y182" s="26" t="e">
        <f>VLOOKUP(A182,#REF!,21,0)</f>
        <v>#REF!</v>
      </c>
      <c r="Z182" s="26" t="s">
        <v>2283</v>
      </c>
      <c r="AC182" t="b">
        <f t="shared" si="23"/>
        <v>0</v>
      </c>
      <c r="AD182" t="e">
        <f>IFERROR(VLOOKUP(A182,#REF!,4,0),MAX(#REF!)+100)</f>
        <v>#REF!</v>
      </c>
    </row>
    <row r="183" spans="1:30">
      <c r="A183">
        <v>338690</v>
      </c>
      <c r="B183" s="5" t="str">
        <f ca="1">VLOOKUP(A183,'Fichier FA (en entrée)'!B:AH,3,0)</f>
        <v>SYXGADHXZE</v>
      </c>
      <c r="C183">
        <f t="shared" si="16"/>
        <v>765</v>
      </c>
      <c r="D183">
        <f t="shared" si="17"/>
        <v>-100</v>
      </c>
      <c r="E183" s="14" t="str">
        <f>VLOOKUP(A183,'Fichier FA (en entrée)'!B:AH,2,0)</f>
        <v>ENV</v>
      </c>
      <c r="F183" s="14" t="b">
        <f t="shared" si="18"/>
        <v>0</v>
      </c>
      <c r="G183" s="14" t="b">
        <f>IFERROR(VLOOKUP(A183,'Calculs FI (auto)'!A:F,6,0),FALSE)</f>
        <v>0</v>
      </c>
      <c r="H183" s="14" t="b">
        <f t="shared" si="19"/>
        <v>0</v>
      </c>
      <c r="I183" s="16" t="str">
        <f>IFERROR(VLOOKUP(A183,'Moyennes FA (en entrée)'!B:N,7,0),"")</f>
        <v/>
      </c>
      <c r="J183" s="16">
        <f>IFERROR(VLOOKUP(VLOOKUP(A183,'Fichier FA (en entrée)'!B:AH,33,0),Modificateurs!A$2:B$5,2,0),0)</f>
        <v>1</v>
      </c>
      <c r="K183" s="16">
        <f>IFERROR(VLOOKUP(VLOOKUP(A183,'Redoub FI (en entrée)'!B:N,7,0),Modificateurs!A$8:B$11,2,0),0)</f>
        <v>0</v>
      </c>
      <c r="L183" s="16">
        <f>IFERROR(VLOOKUP(M183,Modificateurs!D$1:E$94,2,0),0)</f>
        <v>1</v>
      </c>
      <c r="M183" t="str">
        <f>VLOOKUP(A183,'Fichier FA (en entrée)'!B:AH,16,0)&amp;" "&amp;VLOOKUP(A183,'Fichier FA (en entrée)'!B:AH,20,0)&amp;" "&amp;VLOOKUP(A183,'Fichier FA (en entrée)'!B:AH,27,0)&amp;" "&amp;VLOOKUP(A183,'Fichier FA (en entrée)'!B:AH,29,0)</f>
        <v xml:space="preserve">S Sciences de la vie et de la terre  </v>
      </c>
      <c r="N183" t="str">
        <f>VLOOKUP(A183,'Fichier FA (en entrée)'!B:AH,8,0)</f>
        <v>En Terminale</v>
      </c>
      <c r="O183" t="b">
        <f>AND(C183&gt;Synthèse!B$7,C183&lt;Synthèse!B$9)</f>
        <v>0</v>
      </c>
      <c r="P183" s="62" t="s">
        <v>57</v>
      </c>
      <c r="Q183" s="60">
        <f>ROUNDUP(C183/(Synthèse!$B$2+Synthèse!$B$3)*8,0)</f>
        <v>12</v>
      </c>
      <c r="R183" s="60">
        <f>IFERROR(VLOOKUP(A183,'Evaluations (formulaire)'!A:P,6,0)+VLOOKUP(A183,'Evaluations (formulaire)'!A:P,7,0),0)</f>
        <v>0</v>
      </c>
      <c r="S183" s="60">
        <f>IFERROR(VLOOKUP(A183,'Evaluations (formulaire)'!A:P,8,0),0)</f>
        <v>0</v>
      </c>
      <c r="T183" s="64">
        <f>IF(AND(ISBLANK(P183),Q183&lt;=2),Synthèse!$B$42,IF(AND(ISBLANK(P183),Q183&gt;=7),Synthèse!$C$42,R183+S183))</f>
        <v>0</v>
      </c>
      <c r="U183" s="64">
        <f t="shared" si="20"/>
        <v>-100</v>
      </c>
      <c r="V183" s="59">
        <f t="shared" si="21"/>
        <v>765</v>
      </c>
      <c r="W183" s="26">
        <v>230</v>
      </c>
      <c r="X183" s="26" t="b">
        <f t="shared" si="22"/>
        <v>0</v>
      </c>
      <c r="Y183" s="26" t="e">
        <f>VLOOKUP(A183,#REF!,21,0)</f>
        <v>#REF!</v>
      </c>
      <c r="Z183" s="26" t="s">
        <v>2283</v>
      </c>
      <c r="AC183" t="b">
        <f t="shared" si="23"/>
        <v>0</v>
      </c>
      <c r="AD183" t="e">
        <f>IFERROR(VLOOKUP(A183,#REF!,4,0),MAX(#REF!)+100)</f>
        <v>#REF!</v>
      </c>
    </row>
    <row r="184" spans="1:30">
      <c r="A184">
        <v>338721</v>
      </c>
      <c r="B184" s="5" t="str">
        <f ca="1">VLOOKUP(A184,'Fichier FA (en entrée)'!B:AH,3,0)</f>
        <v>NVCEDGFCPV</v>
      </c>
      <c r="C184">
        <f t="shared" si="16"/>
        <v>765</v>
      </c>
      <c r="D184">
        <f t="shared" si="17"/>
        <v>-100</v>
      </c>
      <c r="E184" s="14" t="str">
        <f>VLOOKUP(A184,'Fichier FA (en entrée)'!B:AH,2,0)</f>
        <v>ENV</v>
      </c>
      <c r="F184" s="14" t="b">
        <f t="shared" si="18"/>
        <v>0</v>
      </c>
      <c r="G184" s="14" t="b">
        <f>IFERROR(VLOOKUP(A184,'Calculs FI (auto)'!A:F,6,0),FALSE)</f>
        <v>0</v>
      </c>
      <c r="H184" s="14" t="b">
        <f t="shared" si="19"/>
        <v>0</v>
      </c>
      <c r="I184" s="16" t="str">
        <f>IFERROR(VLOOKUP(A184,'Moyennes FA (en entrée)'!B:N,7,0),"")</f>
        <v/>
      </c>
      <c r="J184" s="16">
        <f>IFERROR(VLOOKUP(VLOOKUP(A184,'Fichier FA (en entrée)'!B:AH,33,0),Modificateurs!A$2:B$5,2,0),0)</f>
        <v>1</v>
      </c>
      <c r="K184" s="16">
        <f>IFERROR(VLOOKUP(VLOOKUP(A184,'Redoub FI (en entrée)'!B:N,7,0),Modificateurs!A$8:B$11,2,0),0)</f>
        <v>0</v>
      </c>
      <c r="L184" s="16">
        <f>IFERROR(VLOOKUP(M184,Modificateurs!D$1:E$94,2,0),0)</f>
        <v>1</v>
      </c>
      <c r="M184" t="str">
        <f>VLOOKUP(A184,'Fichier FA (en entrée)'!B:AH,16,0)&amp;" "&amp;VLOOKUP(A184,'Fichier FA (en entrée)'!B:AH,20,0)&amp;" "&amp;VLOOKUP(A184,'Fichier FA (en entrée)'!B:AH,27,0)&amp;" "&amp;VLOOKUP(A184,'Fichier FA (en entrée)'!B:AH,29,0)</f>
        <v xml:space="preserve">S Sciences de la vie et de la terre  </v>
      </c>
      <c r="N184" t="str">
        <f>VLOOKUP(A184,'Fichier FA (en entrée)'!B:AH,8,0)</f>
        <v>En Terminale</v>
      </c>
      <c r="O184" t="b">
        <f>AND(C184&gt;Synthèse!B$7,C184&lt;Synthèse!B$9)</f>
        <v>0</v>
      </c>
      <c r="P184" s="62" t="s">
        <v>57</v>
      </c>
      <c r="Q184" s="60">
        <f>ROUNDUP(C184/(Synthèse!$B$2+Synthèse!$B$3)*8,0)</f>
        <v>12</v>
      </c>
      <c r="R184" s="60">
        <f>IFERROR(VLOOKUP(A184,'Evaluations (formulaire)'!A:P,6,0)+VLOOKUP(A184,'Evaluations (formulaire)'!A:P,7,0),0)</f>
        <v>0</v>
      </c>
      <c r="S184" s="60">
        <f>IFERROR(VLOOKUP(A184,'Evaluations (formulaire)'!A:P,8,0),0)</f>
        <v>0</v>
      </c>
      <c r="T184" s="64">
        <f>IF(AND(ISBLANK(P184),Q184&lt;=2),Synthèse!$B$42,IF(AND(ISBLANK(P184),Q184&gt;=7),Synthèse!$C$42,R184+S184))</f>
        <v>0</v>
      </c>
      <c r="U184" s="64">
        <f t="shared" si="20"/>
        <v>-100</v>
      </c>
      <c r="V184" s="59">
        <f t="shared" si="21"/>
        <v>765</v>
      </c>
      <c r="W184" s="26">
        <v>440</v>
      </c>
      <c r="X184" s="26" t="b">
        <f t="shared" si="22"/>
        <v>0</v>
      </c>
      <c r="Y184" s="26" t="e">
        <f>VLOOKUP(A184,#REF!,21,0)</f>
        <v>#REF!</v>
      </c>
      <c r="Z184" s="26" t="s">
        <v>2283</v>
      </c>
      <c r="AB184" s="22" t="s">
        <v>2785</v>
      </c>
      <c r="AC184" t="b">
        <f t="shared" si="23"/>
        <v>0</v>
      </c>
      <c r="AD184" t="e">
        <f>IFERROR(VLOOKUP(A184,#REF!,4,0),MAX(#REF!)+100)</f>
        <v>#REF!</v>
      </c>
    </row>
    <row r="185" spans="1:30">
      <c r="A185">
        <v>338730</v>
      </c>
      <c r="B185" s="5" t="str">
        <f ca="1">VLOOKUP(A185,'Fichier FA (en entrée)'!B:AH,3,0)</f>
        <v>HGWTUNKTTL</v>
      </c>
      <c r="C185">
        <f t="shared" si="16"/>
        <v>160</v>
      </c>
      <c r="D185">
        <f t="shared" si="17"/>
        <v>12.23</v>
      </c>
      <c r="E185" s="14" t="str">
        <f>VLOOKUP(A185,'Fichier FA (en entrée)'!B:AH,2,0)</f>
        <v>EV</v>
      </c>
      <c r="F185" s="14" t="b">
        <f t="shared" si="18"/>
        <v>1</v>
      </c>
      <c r="G185" s="14" t="b">
        <f>IFERROR(VLOOKUP(A185,'Calculs FI (auto)'!A:F,6,0),FALSE)</f>
        <v>0</v>
      </c>
      <c r="H185" s="14" t="b">
        <f t="shared" si="19"/>
        <v>0</v>
      </c>
      <c r="I185" s="16">
        <f>IFERROR(VLOOKUP(A185,'Moyennes FA (en entrée)'!B:N,7,0),"")</f>
        <v>9.23</v>
      </c>
      <c r="J185" s="16">
        <f>IFERROR(VLOOKUP(VLOOKUP(A185,'Fichier FA (en entrée)'!B:AH,33,0),Modificateurs!A$2:B$5,2,0),0)</f>
        <v>1</v>
      </c>
      <c r="K185" s="16">
        <f>IFERROR(VLOOKUP(VLOOKUP(A185,'Redoub FI (en entrée)'!B:N,7,0),Modificateurs!A$8:B$11,2,0),0)</f>
        <v>0</v>
      </c>
      <c r="L185" s="16">
        <f>IFERROR(VLOOKUP(M185,Modificateurs!D$1:E$94,2,0),0)</f>
        <v>2</v>
      </c>
      <c r="M185" t="str">
        <f>VLOOKUP(A185,'Fichier FA (en entrée)'!B:AH,16,0)&amp;" "&amp;VLOOKUP(A185,'Fichier FA (en entrée)'!B:AH,20,0)&amp;" "&amp;VLOOKUP(A185,'Fichier FA (en entrée)'!B:AH,27,0)&amp;" "&amp;VLOOKUP(A185,'Fichier FA (en entrée)'!B:AH,29,0)</f>
        <v xml:space="preserve">S Physique-chimie  </v>
      </c>
      <c r="N185" t="str">
        <f>VLOOKUP(A185,'Fichier FA (en entrée)'!B:AH,8,0)</f>
        <v>En Terminale</v>
      </c>
      <c r="O185" t="b">
        <f>AND(C185&gt;Synthèse!B$7,C185&lt;Synthèse!B$9)</f>
        <v>1</v>
      </c>
      <c r="P185" s="62" t="s">
        <v>2284</v>
      </c>
      <c r="Q185" s="60">
        <f>ROUNDUP(C185/(Synthèse!$B$2+Synthèse!$B$3)*8,0)</f>
        <v>3</v>
      </c>
      <c r="R185" s="60">
        <f>IFERROR(VLOOKUP(A185,'Evaluations (formulaire)'!A:P,6,0)+VLOOKUP(A185,'Evaluations (formulaire)'!A:P,7,0),0)</f>
        <v>0</v>
      </c>
      <c r="S185" s="60">
        <f>IFERROR(VLOOKUP(A185,'Evaluations (formulaire)'!A:P,8,0),0)</f>
        <v>0</v>
      </c>
      <c r="T185" s="64">
        <f>IF(AND(ISBLANK(P185),Q185&lt;=2),Synthèse!$B$42,IF(AND(ISBLANK(P185),Q185&gt;=7),Synthèse!$C$42,R185+S185))</f>
        <v>0</v>
      </c>
      <c r="U185" s="64">
        <f t="shared" si="20"/>
        <v>12.23</v>
      </c>
      <c r="V185" s="59">
        <f t="shared" si="21"/>
        <v>160</v>
      </c>
      <c r="W185" s="26">
        <v>578</v>
      </c>
      <c r="X185" s="26" t="b">
        <f t="shared" si="22"/>
        <v>1</v>
      </c>
      <c r="Y185" s="26" t="e">
        <f>VLOOKUP(A185,#REF!,21,0)</f>
        <v>#REF!</v>
      </c>
      <c r="Z185" s="26" t="s">
        <v>2283</v>
      </c>
      <c r="AC185" t="b">
        <f t="shared" si="23"/>
        <v>0</v>
      </c>
      <c r="AD185" t="e">
        <f>IFERROR(VLOOKUP(A185,#REF!,4,0),MAX(#REF!)+100)</f>
        <v>#REF!</v>
      </c>
    </row>
    <row r="186" spans="1:30">
      <c r="A186">
        <v>338762</v>
      </c>
      <c r="B186" s="5" t="str">
        <f ca="1">VLOOKUP(A186,'Fichier FA (en entrée)'!B:AH,3,0)</f>
        <v>IAXQPSWWOC</v>
      </c>
      <c r="C186">
        <f t="shared" si="16"/>
        <v>765</v>
      </c>
      <c r="D186">
        <f t="shared" si="17"/>
        <v>-100</v>
      </c>
      <c r="E186" s="14" t="str">
        <f>VLOOKUP(A186,'Fichier FA (en entrée)'!B:AH,2,0)</f>
        <v>ENV</v>
      </c>
      <c r="F186" s="14" t="b">
        <f t="shared" si="18"/>
        <v>0</v>
      </c>
      <c r="G186" s="14" t="b">
        <f>IFERROR(VLOOKUP(A186,'Calculs FI (auto)'!A:F,6,0),FALSE)</f>
        <v>0</v>
      </c>
      <c r="H186" s="14" t="b">
        <f t="shared" si="19"/>
        <v>0</v>
      </c>
      <c r="I186" s="16" t="str">
        <f>IFERROR(VLOOKUP(A186,'Moyennes FA (en entrée)'!B:N,7,0),"")</f>
        <v/>
      </c>
      <c r="J186" s="16">
        <f>IFERROR(VLOOKUP(VLOOKUP(A186,'Fichier FA (en entrée)'!B:AH,33,0),Modificateurs!A$2:B$5,2,0),0)</f>
        <v>1</v>
      </c>
      <c r="K186" s="16">
        <f>IFERROR(VLOOKUP(VLOOKUP(A186,'Redoub FI (en entrée)'!B:N,7,0),Modificateurs!A$8:B$11,2,0),0)</f>
        <v>0</v>
      </c>
      <c r="L186" s="16">
        <f>IFERROR(VLOOKUP(M186,Modificateurs!D$1:E$94,2,0),0)</f>
        <v>2</v>
      </c>
      <c r="M186" t="str">
        <f>VLOOKUP(A186,'Fichier FA (en entrée)'!B:AH,16,0)&amp;" "&amp;VLOOKUP(A186,'Fichier FA (en entrée)'!B:AH,20,0)&amp;" "&amp;VLOOKUP(A186,'Fichier FA (en entrée)'!B:AH,27,0)&amp;" "&amp;VLOOKUP(A186,'Fichier FA (en entrée)'!B:AH,29,0)</f>
        <v xml:space="preserve">S Physique-chimie  </v>
      </c>
      <c r="N186" t="str">
        <f>VLOOKUP(A186,'Fichier FA (en entrée)'!B:AH,8,0)</f>
        <v>En Terminale</v>
      </c>
      <c r="O186" t="b">
        <f>AND(C186&gt;Synthèse!B$7,C186&lt;Synthèse!B$9)</f>
        <v>0</v>
      </c>
      <c r="P186" s="62" t="s">
        <v>2261</v>
      </c>
      <c r="Q186" s="60">
        <f>ROUNDUP(C186/(Synthèse!$B$2+Synthèse!$B$3)*8,0)</f>
        <v>12</v>
      </c>
      <c r="R186" s="60">
        <f>IFERROR(VLOOKUP(A186,'Evaluations (formulaire)'!A:P,6,0)+VLOOKUP(A186,'Evaluations (formulaire)'!A:P,7,0),0)</f>
        <v>0</v>
      </c>
      <c r="S186" s="60">
        <f>IFERROR(VLOOKUP(A186,'Evaluations (formulaire)'!A:P,8,0),0)</f>
        <v>0</v>
      </c>
      <c r="T186" s="64">
        <f>IF(AND(ISBLANK(P186),Q186&lt;=2),Synthèse!$B$42,IF(AND(ISBLANK(P186),Q186&gt;=7),Synthèse!$C$42,R186+S186))</f>
        <v>0</v>
      </c>
      <c r="U186" s="64">
        <f t="shared" si="20"/>
        <v>-100</v>
      </c>
      <c r="V186" s="59">
        <f t="shared" si="21"/>
        <v>765</v>
      </c>
      <c r="W186" s="26">
        <v>151</v>
      </c>
      <c r="X186" s="26" t="b">
        <f t="shared" si="22"/>
        <v>0</v>
      </c>
      <c r="Y186" s="26" t="e">
        <f>VLOOKUP(A186,#REF!,21,0)</f>
        <v>#REF!</v>
      </c>
      <c r="Z186" s="26" t="s">
        <v>2283</v>
      </c>
      <c r="AC186" t="b">
        <f t="shared" si="23"/>
        <v>0</v>
      </c>
      <c r="AD186" t="e">
        <f>IFERROR(VLOOKUP(A186,#REF!,4,0),MAX(#REF!)+100)</f>
        <v>#REF!</v>
      </c>
    </row>
    <row r="187" spans="1:30">
      <c r="A187">
        <v>340433</v>
      </c>
      <c r="B187" s="5" t="str">
        <f ca="1">VLOOKUP(A187,'Fichier FA (en entrée)'!B:AH,3,0)</f>
        <v>KCCSYZTOSE</v>
      </c>
      <c r="C187">
        <f t="shared" si="16"/>
        <v>69</v>
      </c>
      <c r="D187">
        <f t="shared" si="17"/>
        <v>14.46</v>
      </c>
      <c r="E187" s="14" t="str">
        <f>VLOOKUP(A187,'Fichier FA (en entrée)'!B:AH,2,0)</f>
        <v>EV</v>
      </c>
      <c r="F187" s="14" t="b">
        <f t="shared" si="18"/>
        <v>1</v>
      </c>
      <c r="G187" s="14" t="b">
        <f>IFERROR(VLOOKUP(A187,'Calculs FI (auto)'!A:F,6,0),FALSE)</f>
        <v>0</v>
      </c>
      <c r="H187" s="14" t="b">
        <f t="shared" si="19"/>
        <v>0</v>
      </c>
      <c r="I187" s="16">
        <f>IFERROR(VLOOKUP(A187,'Moyennes FA (en entrée)'!B:N,7,0),"")</f>
        <v>11.46</v>
      </c>
      <c r="J187" s="16">
        <f>IFERROR(VLOOKUP(VLOOKUP(A187,'Fichier FA (en entrée)'!B:AH,33,0),Modificateurs!A$2:B$5,2,0),0)</f>
        <v>1</v>
      </c>
      <c r="K187" s="16">
        <f>IFERROR(VLOOKUP(VLOOKUP(A187,'Redoub FI (en entrée)'!B:N,7,0),Modificateurs!A$8:B$11,2,0),0)</f>
        <v>0</v>
      </c>
      <c r="L187" s="16">
        <f>IFERROR(VLOOKUP(M187,Modificateurs!D$1:E$94,2,0),0)</f>
        <v>2</v>
      </c>
      <c r="M187" t="str">
        <f>VLOOKUP(A187,'Fichier FA (en entrée)'!B:AH,16,0)&amp;" "&amp;VLOOKUP(A187,'Fichier FA (en entrée)'!B:AH,20,0)&amp;" "&amp;VLOOKUP(A187,'Fichier FA (en entrée)'!B:AH,27,0)&amp;" "&amp;VLOOKUP(A187,'Fichier FA (en entrée)'!B:AH,29,0)</f>
        <v xml:space="preserve">STI2D Système informatique et numérique  </v>
      </c>
      <c r="N187" t="str">
        <f>VLOOKUP(A187,'Fichier FA (en entrée)'!B:AH,8,0)</f>
        <v>En Terminale</v>
      </c>
      <c r="O187" t="b">
        <f>AND(C187&gt;Synthèse!B$7,C187&lt;Synthèse!B$9)</f>
        <v>0</v>
      </c>
      <c r="P187" s="62" t="s">
        <v>2256</v>
      </c>
      <c r="Q187" s="60">
        <f>ROUNDUP(C187/(Synthèse!$B$2+Synthèse!$B$3)*8,0)</f>
        <v>2</v>
      </c>
      <c r="R187" s="60">
        <f>IFERROR(VLOOKUP(A187,'Evaluations (formulaire)'!A:P,6,0)+VLOOKUP(A187,'Evaluations (formulaire)'!A:P,7,0),0)</f>
        <v>0</v>
      </c>
      <c r="S187" s="60">
        <f>IFERROR(VLOOKUP(A187,'Evaluations (formulaire)'!A:P,8,0),0)</f>
        <v>0</v>
      </c>
      <c r="T187" s="64">
        <f>IF(AND(ISBLANK(P187),Q187&lt;=2),Synthèse!$B$42,IF(AND(ISBLANK(P187),Q187&gt;=7),Synthèse!$C$42,R187+S187))</f>
        <v>0</v>
      </c>
      <c r="U187" s="64">
        <f t="shared" si="20"/>
        <v>14.46</v>
      </c>
      <c r="V187" s="59">
        <f t="shared" si="21"/>
        <v>69</v>
      </c>
      <c r="W187" s="26">
        <v>564</v>
      </c>
      <c r="X187" s="26" t="b">
        <f t="shared" si="22"/>
        <v>1</v>
      </c>
      <c r="Y187" s="26" t="e">
        <f>VLOOKUP(A187,#REF!,21,0)</f>
        <v>#REF!</v>
      </c>
      <c r="Z187" s="26" t="s">
        <v>2283</v>
      </c>
      <c r="AC187" t="b">
        <f t="shared" si="23"/>
        <v>0</v>
      </c>
      <c r="AD187" t="e">
        <f>IFERROR(VLOOKUP(A187,#REF!,4,0),MAX(#REF!)+100)</f>
        <v>#REF!</v>
      </c>
    </row>
    <row r="188" spans="1:30">
      <c r="A188">
        <v>340489</v>
      </c>
      <c r="B188" s="5" t="str">
        <f ca="1">VLOOKUP(A188,'Fichier FA (en entrée)'!B:AH,3,0)</f>
        <v>OHDLHXTGXL</v>
      </c>
      <c r="C188">
        <f t="shared" si="16"/>
        <v>3</v>
      </c>
      <c r="D188">
        <f t="shared" si="17"/>
        <v>19.350000000000001</v>
      </c>
      <c r="E188" s="14" t="str">
        <f>VLOOKUP(A188,'Fichier FA (en entrée)'!B:AH,2,0)</f>
        <v>EV</v>
      </c>
      <c r="F188" s="14" t="b">
        <f t="shared" si="18"/>
        <v>1</v>
      </c>
      <c r="G188" s="14" t="b">
        <f>IFERROR(VLOOKUP(A188,'Calculs FI (auto)'!A:F,6,0),FALSE)</f>
        <v>0</v>
      </c>
      <c r="H188" s="14" t="b">
        <f t="shared" si="19"/>
        <v>0</v>
      </c>
      <c r="I188" s="16">
        <f>IFERROR(VLOOKUP(A188,'Moyennes FA (en entrée)'!B:N,7,0),"")</f>
        <v>13.35</v>
      </c>
      <c r="J188" s="16">
        <f>IFERROR(VLOOKUP(VLOOKUP(A188,'Fichier FA (en entrée)'!B:AH,33,0),Modificateurs!A$2:B$5,2,0),0)</f>
        <v>3</v>
      </c>
      <c r="K188" s="16">
        <f>IFERROR(VLOOKUP(VLOOKUP(A188,'Redoub FI (en entrée)'!B:N,7,0),Modificateurs!A$8:B$11,2,0),0)</f>
        <v>0</v>
      </c>
      <c r="L188" s="16">
        <f>IFERROR(VLOOKUP(M188,Modificateurs!D$1:E$94,2,0),0)</f>
        <v>3</v>
      </c>
      <c r="M188" t="str">
        <f>VLOOKUP(A188,'Fichier FA (en entrée)'!B:AH,16,0)&amp;" "&amp;VLOOKUP(A188,'Fichier FA (en entrée)'!B:AH,20,0)&amp;" "&amp;VLOOKUP(A188,'Fichier FA (en entrée)'!B:AH,27,0)&amp;" "&amp;VLOOKUP(A188,'Fichier FA (en entrée)'!B:AH,29,0)</f>
        <v xml:space="preserve">S Informatique et Sciences du numérique  </v>
      </c>
      <c r="N188" t="str">
        <f>VLOOKUP(A188,'Fichier FA (en entrée)'!B:AH,8,0)</f>
        <v>En Terminale</v>
      </c>
      <c r="O188" t="b">
        <f>AND(C188&gt;Synthèse!B$7,C188&lt;Synthèse!B$9)</f>
        <v>0</v>
      </c>
      <c r="P188" s="62" t="s">
        <v>2261</v>
      </c>
      <c r="Q188" s="60">
        <f>ROUNDUP(C188/(Synthèse!$B$2+Synthèse!$B$3)*8,0)</f>
        <v>1</v>
      </c>
      <c r="R188" s="60">
        <f>IFERROR(VLOOKUP(A188,'Evaluations (formulaire)'!A:P,6,0)+VLOOKUP(A188,'Evaluations (formulaire)'!A:P,7,0),0)</f>
        <v>0</v>
      </c>
      <c r="S188" s="60">
        <f>IFERROR(VLOOKUP(A188,'Evaluations (formulaire)'!A:P,8,0),0)</f>
        <v>0</v>
      </c>
      <c r="T188" s="64">
        <f>IF(AND(ISBLANK(P188),Q188&lt;=2),Synthèse!$B$42,IF(AND(ISBLANK(P188),Q188&gt;=7),Synthèse!$C$42,R188+S188))</f>
        <v>0</v>
      </c>
      <c r="U188" s="64">
        <f t="shared" si="20"/>
        <v>19.350000000000001</v>
      </c>
      <c r="V188" s="59">
        <f t="shared" si="21"/>
        <v>3</v>
      </c>
      <c r="W188" s="26">
        <v>651</v>
      </c>
      <c r="X188" s="26" t="b">
        <f t="shared" si="22"/>
        <v>1</v>
      </c>
      <c r="Y188" s="26" t="e">
        <f>VLOOKUP(A188,#REF!,21,0)</f>
        <v>#REF!</v>
      </c>
      <c r="Z188" s="26" t="s">
        <v>2283</v>
      </c>
      <c r="AC188" t="b">
        <f t="shared" si="23"/>
        <v>0</v>
      </c>
      <c r="AD188" t="e">
        <f>IFERROR(VLOOKUP(A188,#REF!,4,0),MAX(#REF!)+100)</f>
        <v>#REF!</v>
      </c>
    </row>
    <row r="189" spans="1:30">
      <c r="A189">
        <v>344284</v>
      </c>
      <c r="B189" s="5" t="str">
        <f ca="1">VLOOKUP(A189,'Fichier FA (en entrée)'!B:AH,3,0)</f>
        <v>DVDTRTDAED</v>
      </c>
      <c r="C189">
        <f t="shared" si="16"/>
        <v>97</v>
      </c>
      <c r="D189">
        <f t="shared" si="17"/>
        <v>13.65</v>
      </c>
      <c r="E189" s="14" t="str">
        <f>VLOOKUP(A189,'Fichier FA (en entrée)'!B:AH,2,0)</f>
        <v>EV</v>
      </c>
      <c r="F189" s="14" t="b">
        <f t="shared" si="18"/>
        <v>1</v>
      </c>
      <c r="G189" s="14" t="b">
        <f>IFERROR(VLOOKUP(A189,'Calculs FI (auto)'!A:F,6,0),FALSE)</f>
        <v>1</v>
      </c>
      <c r="H189" s="14" t="b">
        <f t="shared" si="19"/>
        <v>1</v>
      </c>
      <c r="I189" s="16">
        <f>IFERROR(VLOOKUP(A189,'Moyennes FA (en entrée)'!B:N,7,0),"")</f>
        <v>9.65</v>
      </c>
      <c r="J189" s="16">
        <f>IFERROR(VLOOKUP(VLOOKUP(A189,'Fichier FA (en entrée)'!B:AH,33,0),Modificateurs!A$2:B$5,2,0),0)</f>
        <v>1</v>
      </c>
      <c r="K189" s="16">
        <f>IFERROR(VLOOKUP(VLOOKUP(A189,'Redoub FI (en entrée)'!B:N,7,0),Modificateurs!A$8:B$11,2,0),0)</f>
        <v>0</v>
      </c>
      <c r="L189" s="16">
        <f>IFERROR(VLOOKUP(M189,Modificateurs!D$1:E$94,2,0),0)</f>
        <v>3</v>
      </c>
      <c r="M189" t="str">
        <f>VLOOKUP(A189,'Fichier FA (en entrée)'!B:AH,16,0)&amp;" "&amp;VLOOKUP(A189,'Fichier FA (en entrée)'!B:AH,20,0)&amp;" "&amp;VLOOKUP(A189,'Fichier FA (en entrée)'!B:AH,27,0)&amp;" "&amp;VLOOKUP(A189,'Fichier FA (en entrée)'!B:AH,29,0)</f>
        <v xml:space="preserve">S Informatique et Sciences du numérique  </v>
      </c>
      <c r="N189" t="str">
        <f>VLOOKUP(A189,'Fichier FA (en entrée)'!B:AH,8,0)</f>
        <v>En Terminale</v>
      </c>
      <c r="O189" t="b">
        <f>AND(C189&gt;Synthèse!B$7,C189&lt;Synthèse!B$9)</f>
        <v>0</v>
      </c>
      <c r="P189" s="62" t="s">
        <v>2261</v>
      </c>
      <c r="Q189" s="60">
        <f>ROUNDUP(C189/(Synthèse!$B$2+Synthèse!$B$3)*8,0)</f>
        <v>2</v>
      </c>
      <c r="R189" s="60">
        <f>IFERROR(VLOOKUP(A189,'Evaluations (formulaire)'!A:P,6,0)+VLOOKUP(A189,'Evaluations (formulaire)'!A:P,7,0),0)</f>
        <v>0</v>
      </c>
      <c r="S189" s="60">
        <f>IFERROR(VLOOKUP(A189,'Evaluations (formulaire)'!A:P,8,0),0)</f>
        <v>0</v>
      </c>
      <c r="T189" s="64">
        <f>IF(AND(ISBLANK(P189),Q189&lt;=2),Synthèse!$B$42,IF(AND(ISBLANK(P189),Q189&gt;=7),Synthèse!$C$42,R189+S189))</f>
        <v>0</v>
      </c>
      <c r="U189" s="64">
        <f t="shared" si="20"/>
        <v>13.65</v>
      </c>
      <c r="V189" s="59">
        <f t="shared" si="21"/>
        <v>97</v>
      </c>
      <c r="W189" s="26">
        <v>695</v>
      </c>
      <c r="X189" s="26" t="b">
        <f t="shared" si="22"/>
        <v>1</v>
      </c>
      <c r="Y189" s="26" t="e">
        <f>VLOOKUP(A189,#REF!,21,0)</f>
        <v>#REF!</v>
      </c>
      <c r="Z189" s="26" t="s">
        <v>2283</v>
      </c>
      <c r="AC189" t="b">
        <f t="shared" si="23"/>
        <v>0</v>
      </c>
      <c r="AD189" t="e">
        <f>IFERROR(VLOOKUP(A189,#REF!,4,0),MAX(#REF!)+100)</f>
        <v>#REF!</v>
      </c>
    </row>
    <row r="190" spans="1:30">
      <c r="A190">
        <v>350602</v>
      </c>
      <c r="B190" s="5" t="str">
        <f ca="1">VLOOKUP(A190,'Fichier FA (en entrée)'!B:AH,3,0)</f>
        <v>RQCPXSFJAX</v>
      </c>
      <c r="C190">
        <f t="shared" si="16"/>
        <v>177</v>
      </c>
      <c r="D190">
        <f t="shared" si="17"/>
        <v>11.91</v>
      </c>
      <c r="E190" s="14" t="str">
        <f>VLOOKUP(A190,'Fichier FA (en entrée)'!B:AH,2,0)</f>
        <v>EV</v>
      </c>
      <c r="F190" s="14" t="b">
        <f t="shared" si="18"/>
        <v>1</v>
      </c>
      <c r="G190" s="14" t="b">
        <f>IFERROR(VLOOKUP(A190,'Calculs FI (auto)'!A:F,6,0),FALSE)</f>
        <v>0</v>
      </c>
      <c r="H190" s="14" t="b">
        <f t="shared" si="19"/>
        <v>0</v>
      </c>
      <c r="I190" s="16">
        <f>IFERROR(VLOOKUP(A190,'Moyennes FA (en entrée)'!B:N,7,0),"")</f>
        <v>8.91</v>
      </c>
      <c r="J190" s="16">
        <f>IFERROR(VLOOKUP(VLOOKUP(A190,'Fichier FA (en entrée)'!B:AH,33,0),Modificateurs!A$2:B$5,2,0),0)</f>
        <v>0</v>
      </c>
      <c r="K190" s="16">
        <f>IFERROR(VLOOKUP(VLOOKUP(A190,'Redoub FI (en entrée)'!B:N,7,0),Modificateurs!A$8:B$11,2,0),0)</f>
        <v>0</v>
      </c>
      <c r="L190" s="16">
        <f>IFERROR(VLOOKUP(M190,Modificateurs!D$1:E$94,2,0),0)</f>
        <v>3</v>
      </c>
      <c r="M190" t="str">
        <f>VLOOKUP(A190,'Fichier FA (en entrée)'!B:AH,16,0)&amp;" "&amp;VLOOKUP(A190,'Fichier FA (en entrée)'!B:AH,20,0)&amp;" "&amp;VLOOKUP(A190,'Fichier FA (en entrée)'!B:AH,27,0)&amp;" "&amp;VLOOKUP(A190,'Fichier FA (en entrée)'!B:AH,29,0)</f>
        <v xml:space="preserve">S Informatique et Sciences du numérique  </v>
      </c>
      <c r="N190" t="str">
        <f>VLOOKUP(A190,'Fichier FA (en entrée)'!B:AH,8,0)</f>
        <v>En Terminale</v>
      </c>
      <c r="O190" t="b">
        <f>AND(C190&gt;Synthèse!B$7,C190&lt;Synthèse!B$9)</f>
        <v>1</v>
      </c>
      <c r="P190" s="62" t="s">
        <v>57</v>
      </c>
      <c r="Q190" s="60">
        <f>ROUNDUP(C190/(Synthèse!$B$2+Synthèse!$B$3)*8,0)</f>
        <v>3</v>
      </c>
      <c r="R190" s="60">
        <f>IFERROR(VLOOKUP(A190,'Evaluations (formulaire)'!A:P,6,0)+VLOOKUP(A190,'Evaluations (formulaire)'!A:P,7,0),0)</f>
        <v>0</v>
      </c>
      <c r="S190" s="60">
        <f>IFERROR(VLOOKUP(A190,'Evaluations (formulaire)'!A:P,8,0),0)</f>
        <v>0</v>
      </c>
      <c r="T190" s="64">
        <f>IF(AND(ISBLANK(P190),Q190&lt;=2),Synthèse!$B$42,IF(AND(ISBLANK(P190),Q190&gt;=7),Synthèse!$C$42,R190+S190))</f>
        <v>0</v>
      </c>
      <c r="U190" s="64">
        <f t="shared" si="20"/>
        <v>11.91</v>
      </c>
      <c r="V190" s="59">
        <f t="shared" si="21"/>
        <v>177</v>
      </c>
      <c r="W190" s="26">
        <v>666</v>
      </c>
      <c r="X190" s="26" t="b">
        <f t="shared" si="22"/>
        <v>1</v>
      </c>
      <c r="Y190" s="26" t="e">
        <f>VLOOKUP(A190,#REF!,21,0)</f>
        <v>#REF!</v>
      </c>
      <c r="Z190" s="26" t="s">
        <v>2283</v>
      </c>
      <c r="AC190" t="b">
        <f t="shared" si="23"/>
        <v>0</v>
      </c>
      <c r="AD190" t="e">
        <f>IFERROR(VLOOKUP(A190,#REF!,4,0),MAX(#REF!)+100)</f>
        <v>#REF!</v>
      </c>
    </row>
    <row r="191" spans="1:30">
      <c r="A191">
        <v>361751</v>
      </c>
      <c r="B191" s="5" t="str">
        <f ca="1">VLOOKUP(A191,'Fichier FA (en entrée)'!B:AH,3,0)</f>
        <v>IRMJCHNGGH</v>
      </c>
      <c r="C191">
        <f t="shared" si="16"/>
        <v>226</v>
      </c>
      <c r="D191">
        <f t="shared" si="17"/>
        <v>11.04</v>
      </c>
      <c r="E191" s="14" t="str">
        <f>VLOOKUP(A191,'Fichier FA (en entrée)'!B:AH,2,0)</f>
        <v>EV</v>
      </c>
      <c r="F191" s="14" t="b">
        <f t="shared" si="18"/>
        <v>1</v>
      </c>
      <c r="G191" s="14" t="b">
        <f>IFERROR(VLOOKUP(A191,'Calculs FI (auto)'!A:F,6,0),FALSE)</f>
        <v>0</v>
      </c>
      <c r="H191" s="14" t="b">
        <f t="shared" si="19"/>
        <v>0</v>
      </c>
      <c r="I191" s="16">
        <f>IFERROR(VLOOKUP(A191,'Moyennes FA (en entrée)'!B:N,7,0),"")</f>
        <v>9.0399999999999991</v>
      </c>
      <c r="J191" s="16">
        <f>IFERROR(VLOOKUP(VLOOKUP(A191,'Fichier FA (en entrée)'!B:AH,33,0),Modificateurs!A$2:B$5,2,0),0)</f>
        <v>0</v>
      </c>
      <c r="K191" s="16">
        <f>IFERROR(VLOOKUP(VLOOKUP(A191,'Redoub FI (en entrée)'!B:N,7,0),Modificateurs!A$8:B$11,2,0),0)</f>
        <v>0</v>
      </c>
      <c r="L191" s="16">
        <f>IFERROR(VLOOKUP(M191,Modificateurs!D$1:E$94,2,0),0)</f>
        <v>2</v>
      </c>
      <c r="M191" t="str">
        <f>VLOOKUP(A191,'Fichier FA (en entrée)'!B:AH,16,0)&amp;" "&amp;VLOOKUP(A191,'Fichier FA (en entrée)'!B:AH,20,0)&amp;" "&amp;VLOOKUP(A191,'Fichier FA (en entrée)'!B:AH,27,0)&amp;" "&amp;VLOOKUP(A191,'Fichier FA (en entrée)'!B:AH,29,0)</f>
        <v xml:space="preserve">S Physique-chimie  </v>
      </c>
      <c r="N191" t="str">
        <f>VLOOKUP(A191,'Fichier FA (en entrée)'!B:AH,8,0)</f>
        <v>En Terminale</v>
      </c>
      <c r="O191" t="b">
        <f>AND(C191&gt;Synthèse!B$7,C191&lt;Synthèse!B$9)</f>
        <v>1</v>
      </c>
      <c r="P191" s="62" t="s">
        <v>2256</v>
      </c>
      <c r="Q191" s="60">
        <f>ROUNDUP(C191/(Synthèse!$B$2+Synthèse!$B$3)*8,0)</f>
        <v>4</v>
      </c>
      <c r="R191" s="60">
        <f>IFERROR(VLOOKUP(A191,'Evaluations (formulaire)'!A:P,6,0)+VLOOKUP(A191,'Evaluations (formulaire)'!A:P,7,0),0)</f>
        <v>0</v>
      </c>
      <c r="S191" s="60">
        <f>IFERROR(VLOOKUP(A191,'Evaluations (formulaire)'!A:P,8,0),0)</f>
        <v>0</v>
      </c>
      <c r="T191" s="64">
        <f>IF(AND(ISBLANK(P191),Q191&lt;=2),Synthèse!$B$42,IF(AND(ISBLANK(P191),Q191&gt;=7),Synthèse!$C$42,R191+S191))</f>
        <v>0</v>
      </c>
      <c r="U191" s="64">
        <f t="shared" si="20"/>
        <v>11.04</v>
      </c>
      <c r="V191" s="59">
        <f t="shared" si="21"/>
        <v>226</v>
      </c>
      <c r="W191" s="26">
        <v>67</v>
      </c>
      <c r="X191" s="26" t="b">
        <f t="shared" si="22"/>
        <v>1</v>
      </c>
      <c r="Y191" s="26" t="e">
        <f>VLOOKUP(A191,#REF!,21,0)</f>
        <v>#REF!</v>
      </c>
      <c r="Z191" s="26" t="s">
        <v>2283</v>
      </c>
      <c r="AC191" t="b">
        <f t="shared" si="23"/>
        <v>0</v>
      </c>
      <c r="AD191" t="e">
        <f>IFERROR(VLOOKUP(A191,#REF!,4,0),MAX(#REF!)+100)</f>
        <v>#REF!</v>
      </c>
    </row>
    <row r="192" spans="1:30">
      <c r="A192">
        <v>369198</v>
      </c>
      <c r="B192" s="5" t="str">
        <f ca="1">VLOOKUP(A192,'Fichier FA (en entrée)'!B:AH,3,0)</f>
        <v>AWVDSTAAYY</v>
      </c>
      <c r="C192">
        <f t="shared" si="16"/>
        <v>765</v>
      </c>
      <c r="D192">
        <f t="shared" si="17"/>
        <v>-100</v>
      </c>
      <c r="E192" s="14" t="str">
        <f>VLOOKUP(A192,'Fichier FA (en entrée)'!B:AH,2,0)</f>
        <v>ENV</v>
      </c>
      <c r="F192" s="14" t="b">
        <f t="shared" si="18"/>
        <v>0</v>
      </c>
      <c r="G192" s="14" t="b">
        <f>IFERROR(VLOOKUP(A192,'Calculs FI (auto)'!A:F,6,0),FALSE)</f>
        <v>0</v>
      </c>
      <c r="H192" s="14" t="b">
        <f t="shared" si="19"/>
        <v>0</v>
      </c>
      <c r="I192" s="16" t="str">
        <f>IFERROR(VLOOKUP(A192,'Moyennes FA (en entrée)'!B:N,7,0),"")</f>
        <v/>
      </c>
      <c r="J192" s="16">
        <f>IFERROR(VLOOKUP(VLOOKUP(A192,'Fichier FA (en entrée)'!B:AH,33,0),Modificateurs!A$2:B$5,2,0),0)</f>
        <v>1</v>
      </c>
      <c r="K192" s="16">
        <f>IFERROR(VLOOKUP(VLOOKUP(A192,'Redoub FI (en entrée)'!B:N,7,0),Modificateurs!A$8:B$11,2,0),0)</f>
        <v>0</v>
      </c>
      <c r="L192" s="16">
        <f>IFERROR(VLOOKUP(M192,Modificateurs!D$1:E$94,2,0),0)</f>
        <v>2</v>
      </c>
      <c r="M192" t="str">
        <f>VLOOKUP(A192,'Fichier FA (en entrée)'!B:AH,16,0)&amp;" "&amp;VLOOKUP(A192,'Fichier FA (en entrée)'!B:AH,20,0)&amp;" "&amp;VLOOKUP(A192,'Fichier FA (en entrée)'!B:AH,27,0)&amp;" "&amp;VLOOKUP(A192,'Fichier FA (en entrée)'!B:AH,29,0)</f>
        <v xml:space="preserve">S Physique-chimie  </v>
      </c>
      <c r="N192" t="str">
        <f>VLOOKUP(A192,'Fichier FA (en entrée)'!B:AH,8,0)</f>
        <v>En Terminale</v>
      </c>
      <c r="O192" t="b">
        <f>AND(C192&gt;Synthèse!B$7,C192&lt;Synthèse!B$9)</f>
        <v>0</v>
      </c>
      <c r="P192" s="62" t="s">
        <v>2259</v>
      </c>
      <c r="Q192" s="60">
        <f>ROUNDUP(C192/(Synthèse!$B$2+Synthèse!$B$3)*8,0)</f>
        <v>12</v>
      </c>
      <c r="R192" s="60">
        <f>IFERROR(VLOOKUP(A192,'Evaluations (formulaire)'!A:P,6,0)+VLOOKUP(A192,'Evaluations (formulaire)'!A:P,7,0),0)</f>
        <v>0</v>
      </c>
      <c r="S192" s="60">
        <f>IFERROR(VLOOKUP(A192,'Evaluations (formulaire)'!A:P,8,0),0)</f>
        <v>0</v>
      </c>
      <c r="T192" s="64">
        <f>IF(AND(ISBLANK(P192),Q192&lt;=2),Synthèse!$B$42,IF(AND(ISBLANK(P192),Q192&gt;=7),Synthèse!$C$42,R192+S192))</f>
        <v>0</v>
      </c>
      <c r="U192" s="64">
        <f t="shared" si="20"/>
        <v>-100</v>
      </c>
      <c r="V192" s="59">
        <f t="shared" si="21"/>
        <v>765</v>
      </c>
      <c r="W192" s="26">
        <v>747</v>
      </c>
      <c r="X192" s="26" t="b">
        <f t="shared" si="22"/>
        <v>0</v>
      </c>
      <c r="Y192" s="26" t="e">
        <f>VLOOKUP(A192,#REF!,21,0)</f>
        <v>#REF!</v>
      </c>
      <c r="Z192" s="26" t="s">
        <v>2283</v>
      </c>
      <c r="AC192" t="b">
        <f t="shared" si="23"/>
        <v>0</v>
      </c>
      <c r="AD192" t="e">
        <f>IFERROR(VLOOKUP(A192,#REF!,4,0),MAX(#REF!)+100)</f>
        <v>#REF!</v>
      </c>
    </row>
    <row r="193" spans="1:30">
      <c r="A193">
        <v>369678</v>
      </c>
      <c r="B193" s="5" t="str">
        <f ca="1">VLOOKUP(A193,'Fichier FA (en entrée)'!B:AH,3,0)</f>
        <v>VZHKGJQKJY</v>
      </c>
      <c r="C193">
        <f t="shared" si="16"/>
        <v>78</v>
      </c>
      <c r="D193">
        <f t="shared" si="17"/>
        <v>14.23</v>
      </c>
      <c r="E193" s="14" t="str">
        <f>VLOOKUP(A193,'Fichier FA (en entrée)'!B:AH,2,0)</f>
        <v>EV</v>
      </c>
      <c r="F193" s="14" t="b">
        <f t="shared" si="18"/>
        <v>1</v>
      </c>
      <c r="G193" s="14" t="b">
        <f>IFERROR(VLOOKUP(A193,'Calculs FI (auto)'!A:F,6,0),FALSE)</f>
        <v>1</v>
      </c>
      <c r="H193" s="14" t="b">
        <f t="shared" si="19"/>
        <v>1</v>
      </c>
      <c r="I193" s="16">
        <f>IFERROR(VLOOKUP(A193,'Moyennes FA (en entrée)'!B:N,7,0),"")</f>
        <v>11.23</v>
      </c>
      <c r="J193" s="16">
        <f>IFERROR(VLOOKUP(VLOOKUP(A193,'Fichier FA (en entrée)'!B:AH,33,0),Modificateurs!A$2:B$5,2,0),0)</f>
        <v>0</v>
      </c>
      <c r="K193" s="16">
        <f>IFERROR(VLOOKUP(VLOOKUP(A193,'Redoub FI (en entrée)'!B:N,7,0),Modificateurs!A$8:B$11,2,0),0)</f>
        <v>0</v>
      </c>
      <c r="L193" s="16">
        <f>IFERROR(VLOOKUP(M193,Modificateurs!D$1:E$94,2,0),0)</f>
        <v>3</v>
      </c>
      <c r="M193" t="str">
        <f>VLOOKUP(A193,'Fichier FA (en entrée)'!B:AH,16,0)&amp;" "&amp;VLOOKUP(A193,'Fichier FA (en entrée)'!B:AH,20,0)&amp;" "&amp;VLOOKUP(A193,'Fichier FA (en entrée)'!B:AH,27,0)&amp;" "&amp;VLOOKUP(A193,'Fichier FA (en entrée)'!B:AH,29,0)</f>
        <v xml:space="preserve">S Informatique et Sciences du numérique  </v>
      </c>
      <c r="N193" t="str">
        <f>VLOOKUP(A193,'Fichier FA (en entrée)'!B:AH,8,0)</f>
        <v>En Terminale</v>
      </c>
      <c r="O193" t="b">
        <f>AND(C193&gt;Synthèse!B$7,C193&lt;Synthèse!B$9)</f>
        <v>0</v>
      </c>
      <c r="P193" s="62" t="s">
        <v>57</v>
      </c>
      <c r="Q193" s="60">
        <f>ROUNDUP(C193/(Synthèse!$B$2+Synthèse!$B$3)*8,0)</f>
        <v>2</v>
      </c>
      <c r="R193" s="60">
        <f>IFERROR(VLOOKUP(A193,'Evaluations (formulaire)'!A:P,6,0)+VLOOKUP(A193,'Evaluations (formulaire)'!A:P,7,0),0)</f>
        <v>0</v>
      </c>
      <c r="S193" s="60">
        <f>IFERROR(VLOOKUP(A193,'Evaluations (formulaire)'!A:P,8,0),0)</f>
        <v>0</v>
      </c>
      <c r="T193" s="64">
        <f>IF(AND(ISBLANK(P193),Q193&lt;=2),Synthèse!$B$42,IF(AND(ISBLANK(P193),Q193&gt;=7),Synthèse!$C$42,R193+S193))</f>
        <v>0</v>
      </c>
      <c r="U193" s="64">
        <f t="shared" si="20"/>
        <v>14.23</v>
      </c>
      <c r="V193" s="59">
        <f t="shared" si="21"/>
        <v>78</v>
      </c>
      <c r="W193" s="26">
        <v>285</v>
      </c>
      <c r="X193" s="26" t="b">
        <f t="shared" si="22"/>
        <v>1</v>
      </c>
      <c r="Y193" s="26" t="e">
        <f>VLOOKUP(A193,#REF!,21,0)</f>
        <v>#REF!</v>
      </c>
      <c r="Z193" s="26" t="s">
        <v>2283</v>
      </c>
      <c r="AB193" s="22" t="s">
        <v>2785</v>
      </c>
      <c r="AC193" t="b">
        <f t="shared" si="23"/>
        <v>0</v>
      </c>
      <c r="AD193" t="e">
        <f>IFERROR(VLOOKUP(A193,#REF!,4,0),MAX(#REF!)+100)</f>
        <v>#REF!</v>
      </c>
    </row>
    <row r="194" spans="1:30">
      <c r="A194">
        <v>376844</v>
      </c>
      <c r="B194" s="5" t="str">
        <f ca="1">VLOOKUP(A194,'Fichier FA (en entrée)'!B:AH,3,0)</f>
        <v>OLYCJHDYMX</v>
      </c>
      <c r="C194">
        <f t="shared" ref="C194:C257" si="24">COUNTIF(D:D,"&gt;="&amp;D194)</f>
        <v>765</v>
      </c>
      <c r="D194">
        <f t="shared" ref="D194:D257" si="25">IFERROR(IF(F194,I194+J194+K194+L194,-100),-20)</f>
        <v>-100</v>
      </c>
      <c r="E194" s="14" t="str">
        <f>VLOOKUP(A194,'Fichier FA (en entrée)'!B:AH,2,0)</f>
        <v>ENV</v>
      </c>
      <c r="F194" s="14" t="b">
        <f t="shared" ref="F194:F257" si="26">IF(E194="EV",TRUE,FALSE)</f>
        <v>0</v>
      </c>
      <c r="G194" s="14" t="b">
        <f>IFERROR(VLOOKUP(A194,'Calculs FI (auto)'!A:F,6,0),FALSE)</f>
        <v>0</v>
      </c>
      <c r="H194" s="14" t="b">
        <f t="shared" ref="H194:H257" si="27">AND(F194:G194)</f>
        <v>0</v>
      </c>
      <c r="I194" s="16" t="str">
        <f>IFERROR(VLOOKUP(A194,'Moyennes FA (en entrée)'!B:N,7,0),"")</f>
        <v/>
      </c>
      <c r="J194" s="16">
        <f>IFERROR(VLOOKUP(VLOOKUP(A194,'Fichier FA (en entrée)'!B:AH,33,0),Modificateurs!A$2:B$5,2,0),0)</f>
        <v>1</v>
      </c>
      <c r="K194" s="16">
        <f>IFERROR(VLOOKUP(VLOOKUP(A194,'Redoub FI (en entrée)'!B:N,7,0),Modificateurs!A$8:B$11,2,0),0)</f>
        <v>0</v>
      </c>
      <c r="L194" s="16">
        <f>IFERROR(VLOOKUP(M194,Modificateurs!D$1:E$94,2,0),0)</f>
        <v>3</v>
      </c>
      <c r="M194" t="str">
        <f>VLOOKUP(A194,'Fichier FA (en entrée)'!B:AH,16,0)&amp;" "&amp;VLOOKUP(A194,'Fichier FA (en entrée)'!B:AH,20,0)&amp;" "&amp;VLOOKUP(A194,'Fichier FA (en entrée)'!B:AH,27,0)&amp;" "&amp;VLOOKUP(A194,'Fichier FA (en entrée)'!B:AH,29,0)</f>
        <v xml:space="preserve">S Informatique et Sciences du numérique  </v>
      </c>
      <c r="N194" t="str">
        <f>VLOOKUP(A194,'Fichier FA (en entrée)'!B:AH,8,0)</f>
        <v>En Terminale</v>
      </c>
      <c r="O194" t="b">
        <f>AND(C194&gt;Synthèse!B$7,C194&lt;Synthèse!B$9)</f>
        <v>0</v>
      </c>
      <c r="P194" s="62" t="s">
        <v>2256</v>
      </c>
      <c r="Q194" s="60">
        <f>ROUNDUP(C194/(Synthèse!$B$2+Synthèse!$B$3)*8,0)</f>
        <v>12</v>
      </c>
      <c r="R194" s="60">
        <f>IFERROR(VLOOKUP(A194,'Evaluations (formulaire)'!A:P,6,0)+VLOOKUP(A194,'Evaluations (formulaire)'!A:P,7,0),0)</f>
        <v>0</v>
      </c>
      <c r="S194" s="60">
        <f>IFERROR(VLOOKUP(A194,'Evaluations (formulaire)'!A:P,8,0),0)</f>
        <v>0</v>
      </c>
      <c r="T194" s="64">
        <f>IF(AND(ISBLANK(P194),Q194&lt;=2),Synthèse!$B$42,IF(AND(ISBLANK(P194),Q194&gt;=7),Synthèse!$C$42,R194+S194))</f>
        <v>0</v>
      </c>
      <c r="U194" s="64">
        <f t="shared" ref="U194:U257" si="28">D194+T194</f>
        <v>-100</v>
      </c>
      <c r="V194" s="59">
        <f t="shared" ref="V194:V257" si="29">COUNTIF(U:U,"&gt;="&amp;U194)</f>
        <v>765</v>
      </c>
      <c r="W194" s="26">
        <v>336</v>
      </c>
      <c r="X194" s="26" t="b">
        <f t="shared" ref="X194:X257" si="30">D194&gt;=10</f>
        <v>0</v>
      </c>
      <c r="Y194" s="26" t="e">
        <f>VLOOKUP(A194,#REF!,21,0)</f>
        <v>#REF!</v>
      </c>
      <c r="Z194" s="26" t="s">
        <v>2283</v>
      </c>
      <c r="AC194" t="b">
        <f t="shared" ref="AC194:AC257" si="31">AND(P194="AUDIBERT",NOT(ISBLANK(AB194)))</f>
        <v>0</v>
      </c>
      <c r="AD194" t="e">
        <f>IFERROR(VLOOKUP(A194,#REF!,4,0),MAX(#REF!)+100)</f>
        <v>#REF!</v>
      </c>
    </row>
    <row r="195" spans="1:30">
      <c r="A195">
        <v>376909</v>
      </c>
      <c r="B195" s="5" t="str">
        <f ca="1">VLOOKUP(A195,'Fichier FA (en entrée)'!B:AH,3,0)</f>
        <v>MNHZOINNUQ</v>
      </c>
      <c r="C195">
        <f t="shared" si="24"/>
        <v>280</v>
      </c>
      <c r="D195">
        <f t="shared" si="25"/>
        <v>9.82</v>
      </c>
      <c r="E195" s="14" t="str">
        <f>VLOOKUP(A195,'Fichier FA (en entrée)'!B:AH,2,0)</f>
        <v>EV</v>
      </c>
      <c r="F195" s="14" t="b">
        <f t="shared" si="26"/>
        <v>1</v>
      </c>
      <c r="G195" s="14" t="b">
        <f>IFERROR(VLOOKUP(A195,'Calculs FI (auto)'!A:F,6,0),FALSE)</f>
        <v>1</v>
      </c>
      <c r="H195" s="14" t="b">
        <f t="shared" si="27"/>
        <v>1</v>
      </c>
      <c r="I195" s="16">
        <f>IFERROR(VLOOKUP(A195,'Moyennes FA (en entrée)'!B:N,7,0),"")</f>
        <v>6.82</v>
      </c>
      <c r="J195" s="16">
        <f>IFERROR(VLOOKUP(VLOOKUP(A195,'Fichier FA (en entrée)'!B:AH,33,0),Modificateurs!A$2:B$5,2,0),0)</f>
        <v>0</v>
      </c>
      <c r="K195" s="16">
        <f>IFERROR(VLOOKUP(VLOOKUP(A195,'Redoub FI (en entrée)'!B:N,7,0),Modificateurs!A$8:B$11,2,0),0)</f>
        <v>0</v>
      </c>
      <c r="L195" s="16">
        <f>IFERROR(VLOOKUP(M195,Modificateurs!D$1:E$94,2,0),0)</f>
        <v>3</v>
      </c>
      <c r="M195" t="str">
        <f>VLOOKUP(A195,'Fichier FA (en entrée)'!B:AH,16,0)&amp;" "&amp;VLOOKUP(A195,'Fichier FA (en entrée)'!B:AH,20,0)&amp;" "&amp;VLOOKUP(A195,'Fichier FA (en entrée)'!B:AH,27,0)&amp;" "&amp;VLOOKUP(A195,'Fichier FA (en entrée)'!B:AH,29,0)</f>
        <v xml:space="preserve">S Informatique et Sciences du numérique  </v>
      </c>
      <c r="N195" t="str">
        <f>VLOOKUP(A195,'Fichier FA (en entrée)'!B:AH,8,0)</f>
        <v>En Terminale</v>
      </c>
      <c r="O195" t="b">
        <f>AND(C195&gt;Synthèse!B$7,C195&lt;Synthèse!B$9)</f>
        <v>1</v>
      </c>
      <c r="P195" s="62" t="s">
        <v>57</v>
      </c>
      <c r="Q195" s="60">
        <f>ROUNDUP(C195/(Synthèse!$B$2+Synthèse!$B$3)*8,0)</f>
        <v>5</v>
      </c>
      <c r="R195" s="60">
        <f>IFERROR(VLOOKUP(A195,'Evaluations (formulaire)'!A:P,6,0)+VLOOKUP(A195,'Evaluations (formulaire)'!A:P,7,0),0)</f>
        <v>0</v>
      </c>
      <c r="S195" s="60">
        <f>IFERROR(VLOOKUP(A195,'Evaluations (formulaire)'!A:P,8,0),0)</f>
        <v>0</v>
      </c>
      <c r="T195" s="64">
        <f>IF(AND(ISBLANK(P195),Q195&lt;=2),Synthèse!$B$42,IF(AND(ISBLANK(P195),Q195&gt;=7),Synthèse!$C$42,R195+S195))</f>
        <v>0</v>
      </c>
      <c r="U195" s="64">
        <f t="shared" si="28"/>
        <v>9.82</v>
      </c>
      <c r="V195" s="59">
        <f t="shared" si="29"/>
        <v>279</v>
      </c>
      <c r="W195" s="26">
        <v>169</v>
      </c>
      <c r="X195" s="26" t="b">
        <f t="shared" si="30"/>
        <v>0</v>
      </c>
      <c r="Y195" s="26" t="e">
        <f>VLOOKUP(A195,#REF!,21,0)</f>
        <v>#REF!</v>
      </c>
      <c r="Z195" s="26" t="s">
        <v>2283</v>
      </c>
      <c r="AC195" t="b">
        <f t="shared" si="31"/>
        <v>0</v>
      </c>
      <c r="AD195" t="e">
        <f>IFERROR(VLOOKUP(A195,#REF!,4,0),MAX(#REF!)+100)</f>
        <v>#REF!</v>
      </c>
    </row>
    <row r="196" spans="1:30">
      <c r="A196">
        <v>376955</v>
      </c>
      <c r="B196" s="5" t="str">
        <f ca="1">VLOOKUP(A196,'Fichier FA (en entrée)'!B:AH,3,0)</f>
        <v>DZOOCAAZTN</v>
      </c>
      <c r="C196">
        <f t="shared" si="24"/>
        <v>158</v>
      </c>
      <c r="D196">
        <f t="shared" si="25"/>
        <v>12.27</v>
      </c>
      <c r="E196" s="14" t="str">
        <f>VLOOKUP(A196,'Fichier FA (en entrée)'!B:AH,2,0)</f>
        <v>EV</v>
      </c>
      <c r="F196" s="14" t="b">
        <f t="shared" si="26"/>
        <v>1</v>
      </c>
      <c r="G196" s="14" t="b">
        <f>IFERROR(VLOOKUP(A196,'Calculs FI (auto)'!A:F,6,0),FALSE)</f>
        <v>1</v>
      </c>
      <c r="H196" s="14" t="b">
        <f t="shared" si="27"/>
        <v>1</v>
      </c>
      <c r="I196" s="16">
        <f>IFERROR(VLOOKUP(A196,'Moyennes FA (en entrée)'!B:N,7,0),"")</f>
        <v>9.27</v>
      </c>
      <c r="J196" s="16">
        <f>IFERROR(VLOOKUP(VLOOKUP(A196,'Fichier FA (en entrée)'!B:AH,33,0),Modificateurs!A$2:B$5,2,0),0)</f>
        <v>0</v>
      </c>
      <c r="K196" s="16">
        <f>IFERROR(VLOOKUP(VLOOKUP(A196,'Redoub FI (en entrée)'!B:N,7,0),Modificateurs!A$8:B$11,2,0),0)</f>
        <v>0</v>
      </c>
      <c r="L196" s="16">
        <f>IFERROR(VLOOKUP(M196,Modificateurs!D$1:E$94,2,0),0)</f>
        <v>3</v>
      </c>
      <c r="M196" t="str">
        <f>VLOOKUP(A196,'Fichier FA (en entrée)'!B:AH,16,0)&amp;" "&amp;VLOOKUP(A196,'Fichier FA (en entrée)'!B:AH,20,0)&amp;" "&amp;VLOOKUP(A196,'Fichier FA (en entrée)'!B:AH,27,0)&amp;" "&amp;VLOOKUP(A196,'Fichier FA (en entrée)'!B:AH,29,0)</f>
        <v xml:space="preserve">S Informatique et Sciences du numérique  </v>
      </c>
      <c r="N196" t="str">
        <f>VLOOKUP(A196,'Fichier FA (en entrée)'!B:AH,8,0)</f>
        <v>En Terminale</v>
      </c>
      <c r="O196" t="b">
        <f>AND(C196&gt;Synthèse!B$7,C196&lt;Synthèse!B$9)</f>
        <v>1</v>
      </c>
      <c r="P196" s="62" t="s">
        <v>57</v>
      </c>
      <c r="Q196" s="60">
        <f>ROUNDUP(C196/(Synthèse!$B$2+Synthèse!$B$3)*8,0)</f>
        <v>3</v>
      </c>
      <c r="R196" s="60">
        <f>IFERROR(VLOOKUP(A196,'Evaluations (formulaire)'!A:P,6,0)+VLOOKUP(A196,'Evaluations (formulaire)'!A:P,7,0),0)</f>
        <v>0</v>
      </c>
      <c r="S196" s="60">
        <f>IFERROR(VLOOKUP(A196,'Evaluations (formulaire)'!A:P,8,0),0)</f>
        <v>0</v>
      </c>
      <c r="T196" s="64">
        <f>IF(AND(ISBLANK(P196),Q196&lt;=2),Synthèse!$B$42,IF(AND(ISBLANK(P196),Q196&gt;=7),Synthèse!$C$42,R196+S196))</f>
        <v>0</v>
      </c>
      <c r="U196" s="64">
        <f t="shared" si="28"/>
        <v>12.27</v>
      </c>
      <c r="V196" s="59">
        <f t="shared" si="29"/>
        <v>158</v>
      </c>
      <c r="W196" s="26">
        <v>369</v>
      </c>
      <c r="X196" s="26" t="b">
        <f t="shared" si="30"/>
        <v>1</v>
      </c>
      <c r="Y196" s="26" t="e">
        <f>VLOOKUP(A196,#REF!,21,0)</f>
        <v>#REF!</v>
      </c>
      <c r="Z196" s="26" t="s">
        <v>2283</v>
      </c>
      <c r="AC196" t="b">
        <f t="shared" si="31"/>
        <v>0</v>
      </c>
      <c r="AD196" t="e">
        <f>IFERROR(VLOOKUP(A196,#REF!,4,0),MAX(#REF!)+100)</f>
        <v>#REF!</v>
      </c>
    </row>
    <row r="197" spans="1:30">
      <c r="A197">
        <v>377194</v>
      </c>
      <c r="B197" s="5" t="str">
        <f ca="1">VLOOKUP(A197,'Fichier FA (en entrée)'!B:AH,3,0)</f>
        <v>RJIOVKLWJQ</v>
      </c>
      <c r="C197">
        <f t="shared" si="24"/>
        <v>152</v>
      </c>
      <c r="D197">
        <f t="shared" si="25"/>
        <v>12.46</v>
      </c>
      <c r="E197" s="14" t="str">
        <f>VLOOKUP(A197,'Fichier FA (en entrée)'!B:AH,2,0)</f>
        <v>EV</v>
      </c>
      <c r="F197" s="14" t="b">
        <f t="shared" si="26"/>
        <v>1</v>
      </c>
      <c r="G197" s="14" t="b">
        <f>IFERROR(VLOOKUP(A197,'Calculs FI (auto)'!A:F,6,0),FALSE)</f>
        <v>0</v>
      </c>
      <c r="H197" s="14" t="b">
        <f t="shared" si="27"/>
        <v>0</v>
      </c>
      <c r="I197" s="16">
        <f>IFERROR(VLOOKUP(A197,'Moyennes FA (en entrée)'!B:N,7,0),"")</f>
        <v>9.4600000000000009</v>
      </c>
      <c r="J197" s="16">
        <f>IFERROR(VLOOKUP(VLOOKUP(A197,'Fichier FA (en entrée)'!B:AH,33,0),Modificateurs!A$2:B$5,2,0),0)</f>
        <v>1</v>
      </c>
      <c r="K197" s="16">
        <f>IFERROR(VLOOKUP(VLOOKUP(A197,'Redoub FI (en entrée)'!B:N,7,0),Modificateurs!A$8:B$11,2,0),0)</f>
        <v>0</v>
      </c>
      <c r="L197" s="16">
        <f>IFERROR(VLOOKUP(M197,Modificateurs!D$1:E$94,2,0),0)</f>
        <v>2</v>
      </c>
      <c r="M197" t="str">
        <f>VLOOKUP(A197,'Fichier FA (en entrée)'!B:AH,16,0)&amp;" "&amp;VLOOKUP(A197,'Fichier FA (en entrée)'!B:AH,20,0)&amp;" "&amp;VLOOKUP(A197,'Fichier FA (en entrée)'!B:AH,27,0)&amp;" "&amp;VLOOKUP(A197,'Fichier FA (en entrée)'!B:AH,29,0)</f>
        <v xml:space="preserve">S Mathématiques  </v>
      </c>
      <c r="N197" t="str">
        <f>VLOOKUP(A197,'Fichier FA (en entrée)'!B:AH,8,0)</f>
        <v>En Terminale</v>
      </c>
      <c r="O197" t="b">
        <f>AND(C197&gt;Synthèse!B$7,C197&lt;Synthèse!B$9)</f>
        <v>1</v>
      </c>
      <c r="P197" s="62" t="s">
        <v>57</v>
      </c>
      <c r="Q197" s="60">
        <f>ROUNDUP(C197/(Synthèse!$B$2+Synthèse!$B$3)*8,0)</f>
        <v>3</v>
      </c>
      <c r="R197" s="60">
        <f>IFERROR(VLOOKUP(A197,'Evaluations (formulaire)'!A:P,6,0)+VLOOKUP(A197,'Evaluations (formulaire)'!A:P,7,0),0)</f>
        <v>0</v>
      </c>
      <c r="S197" s="60">
        <f>IFERROR(VLOOKUP(A197,'Evaluations (formulaire)'!A:P,8,0),0)</f>
        <v>0</v>
      </c>
      <c r="T197" s="64">
        <f>IF(AND(ISBLANK(P197),Q197&lt;=2),Synthèse!$B$42,IF(AND(ISBLANK(P197),Q197&gt;=7),Synthèse!$C$42,R197+S197))</f>
        <v>0</v>
      </c>
      <c r="U197" s="64">
        <f t="shared" si="28"/>
        <v>12.46</v>
      </c>
      <c r="V197" s="59">
        <f t="shared" si="29"/>
        <v>152</v>
      </c>
      <c r="W197" s="26">
        <v>343</v>
      </c>
      <c r="X197" s="26" t="b">
        <f t="shared" si="30"/>
        <v>1</v>
      </c>
      <c r="Y197" s="26" t="e">
        <f>VLOOKUP(A197,#REF!,21,0)</f>
        <v>#REF!</v>
      </c>
      <c r="Z197" s="26" t="s">
        <v>2283</v>
      </c>
      <c r="AB197" s="22" t="s">
        <v>2785</v>
      </c>
      <c r="AC197" t="b">
        <f t="shared" si="31"/>
        <v>0</v>
      </c>
      <c r="AD197" t="e">
        <f>IFERROR(VLOOKUP(A197,#REF!,4,0),MAX(#REF!)+100)</f>
        <v>#REF!</v>
      </c>
    </row>
    <row r="198" spans="1:30">
      <c r="A198">
        <v>377196</v>
      </c>
      <c r="B198" s="5" t="str">
        <f ca="1">VLOOKUP(A198,'Fichier FA (en entrée)'!B:AH,3,0)</f>
        <v>BNZRUAUSPJ</v>
      </c>
      <c r="C198">
        <f t="shared" si="24"/>
        <v>478</v>
      </c>
      <c r="D198">
        <f t="shared" si="25"/>
        <v>-1.2200000000000006</v>
      </c>
      <c r="E198" s="14" t="str">
        <f>VLOOKUP(A198,'Fichier FA (en entrée)'!B:AH,2,0)</f>
        <v>EV</v>
      </c>
      <c r="F198" s="14" t="b">
        <f t="shared" si="26"/>
        <v>1</v>
      </c>
      <c r="G198" s="14" t="b">
        <f>IFERROR(VLOOKUP(A198,'Calculs FI (auto)'!A:F,6,0),FALSE)</f>
        <v>0</v>
      </c>
      <c r="H198" s="14" t="b">
        <f t="shared" si="27"/>
        <v>0</v>
      </c>
      <c r="I198" s="16">
        <f>IFERROR(VLOOKUP(A198,'Moyennes FA (en entrée)'!B:N,7,0),"")</f>
        <v>10.78</v>
      </c>
      <c r="J198" s="16">
        <f>IFERROR(VLOOKUP(VLOOKUP(A198,'Fichier FA (en entrée)'!B:AH,33,0),Modificateurs!A$2:B$5,2,0),0)</f>
        <v>0</v>
      </c>
      <c r="K198" s="16">
        <f>IFERROR(VLOOKUP(VLOOKUP(A198,'Redoub FI (en entrée)'!B:N,7,0),Modificateurs!A$8:B$11,2,0),0)</f>
        <v>0</v>
      </c>
      <c r="L198" s="16">
        <f>IFERROR(VLOOKUP(M198,Modificateurs!D$1:E$94,2,0),0)</f>
        <v>-12</v>
      </c>
      <c r="M198" t="str">
        <f>VLOOKUP(A198,'Fichier FA (en entrée)'!B:AH,16,0)&amp;" "&amp;VLOOKUP(A198,'Fichier FA (en entrée)'!B:AH,20,0)&amp;" "&amp;VLOOKUP(A198,'Fichier FA (en entrée)'!B:AH,27,0)&amp;" "&amp;VLOOKUP(A198,'Fichier FA (en entrée)'!B:AH,29,0)</f>
        <v xml:space="preserve">STMG Mercatique  </v>
      </c>
      <c r="N198" t="str">
        <f>VLOOKUP(A198,'Fichier FA (en entrée)'!B:AH,8,0)</f>
        <v>En Terminale</v>
      </c>
      <c r="O198" t="b">
        <f>AND(C198&gt;Synthèse!B$7,C198&lt;Synthèse!B$9)</f>
        <v>0</v>
      </c>
      <c r="P198" s="62" t="s">
        <v>57</v>
      </c>
      <c r="Q198" s="60">
        <f>ROUNDUP(C198/(Synthèse!$B$2+Synthèse!$B$3)*8,0)</f>
        <v>8</v>
      </c>
      <c r="R198" s="60">
        <f>IFERROR(VLOOKUP(A198,'Evaluations (formulaire)'!A:P,6,0)+VLOOKUP(A198,'Evaluations (formulaire)'!A:P,7,0),0)</f>
        <v>0</v>
      </c>
      <c r="S198" s="60">
        <f>IFERROR(VLOOKUP(A198,'Evaluations (formulaire)'!A:P,8,0),0)</f>
        <v>0</v>
      </c>
      <c r="T198" s="64">
        <f>IF(AND(ISBLANK(P198),Q198&lt;=2),Synthèse!$B$42,IF(AND(ISBLANK(P198),Q198&gt;=7),Synthèse!$C$42,R198+S198))</f>
        <v>0</v>
      </c>
      <c r="U198" s="64">
        <f t="shared" si="28"/>
        <v>-1.2200000000000006</v>
      </c>
      <c r="V198" s="59">
        <f t="shared" si="29"/>
        <v>478</v>
      </c>
      <c r="W198" s="26">
        <v>701</v>
      </c>
      <c r="X198" s="26" t="b">
        <f t="shared" si="30"/>
        <v>0</v>
      </c>
      <c r="Y198" s="26" t="e">
        <f>VLOOKUP(A198,#REF!,21,0)</f>
        <v>#REF!</v>
      </c>
      <c r="Z198" s="26" t="s">
        <v>2283</v>
      </c>
      <c r="AC198" t="b">
        <f t="shared" si="31"/>
        <v>0</v>
      </c>
      <c r="AD198" t="e">
        <f>IFERROR(VLOOKUP(A198,#REF!,4,0),MAX(#REF!)+100)</f>
        <v>#REF!</v>
      </c>
    </row>
    <row r="199" spans="1:30">
      <c r="A199">
        <v>377208</v>
      </c>
      <c r="B199" s="5" t="str">
        <f ca="1">VLOOKUP(A199,'Fichier FA (en entrée)'!B:AH,3,0)</f>
        <v>CYMQGBKWZR</v>
      </c>
      <c r="C199">
        <f t="shared" si="24"/>
        <v>469</v>
      </c>
      <c r="D199">
        <f t="shared" si="25"/>
        <v>-0.41999999999999993</v>
      </c>
      <c r="E199" s="14" t="str">
        <f>VLOOKUP(A199,'Fichier FA (en entrée)'!B:AH,2,0)</f>
        <v>EV</v>
      </c>
      <c r="F199" s="14" t="b">
        <f t="shared" si="26"/>
        <v>1</v>
      </c>
      <c r="G199" s="14" t="b">
        <f>IFERROR(VLOOKUP(A199,'Calculs FI (auto)'!A:F,6,0),FALSE)</f>
        <v>0</v>
      </c>
      <c r="H199" s="14" t="b">
        <f t="shared" si="27"/>
        <v>0</v>
      </c>
      <c r="I199" s="16">
        <f>IFERROR(VLOOKUP(A199,'Moyennes FA (en entrée)'!B:N,7,0),"")</f>
        <v>10.58</v>
      </c>
      <c r="J199" s="16">
        <f>IFERROR(VLOOKUP(VLOOKUP(A199,'Fichier FA (en entrée)'!B:AH,33,0),Modificateurs!A$2:B$5,2,0),0)</f>
        <v>1</v>
      </c>
      <c r="K199" s="16">
        <f>IFERROR(VLOOKUP(VLOOKUP(A199,'Redoub FI (en entrée)'!B:N,7,0),Modificateurs!A$8:B$11,2,0),0)</f>
        <v>0</v>
      </c>
      <c r="L199" s="16">
        <f>IFERROR(VLOOKUP(M199,Modificateurs!D$1:E$94,2,0),0)</f>
        <v>-12</v>
      </c>
      <c r="M199" t="str">
        <f>VLOOKUP(A199,'Fichier FA (en entrée)'!B:AH,16,0)&amp;" "&amp;VLOOKUP(A199,'Fichier FA (en entrée)'!B:AH,20,0)&amp;" "&amp;VLOOKUP(A199,'Fichier FA (en entrée)'!B:AH,27,0)&amp;" "&amp;VLOOKUP(A199,'Fichier FA (en entrée)'!B:AH,29,0)</f>
        <v xml:space="preserve">STMG Gestion et Finance  </v>
      </c>
      <c r="N199" t="str">
        <f>VLOOKUP(A199,'Fichier FA (en entrée)'!B:AH,8,0)</f>
        <v>En Terminale</v>
      </c>
      <c r="O199" t="b">
        <f>AND(C199&gt;Synthèse!B$7,C199&lt;Synthèse!B$9)</f>
        <v>0</v>
      </c>
      <c r="P199" s="62" t="s">
        <v>2284</v>
      </c>
      <c r="Q199" s="60">
        <f>ROUNDUP(C199/(Synthèse!$B$2+Synthèse!$B$3)*8,0)</f>
        <v>7</v>
      </c>
      <c r="R199" s="60">
        <f>IFERROR(VLOOKUP(A199,'Evaluations (formulaire)'!A:P,6,0)+VLOOKUP(A199,'Evaluations (formulaire)'!A:P,7,0),0)</f>
        <v>0</v>
      </c>
      <c r="S199" s="60">
        <f>IFERROR(VLOOKUP(A199,'Evaluations (formulaire)'!A:P,8,0),0)</f>
        <v>0</v>
      </c>
      <c r="T199" s="64">
        <f>IF(AND(ISBLANK(P199),Q199&lt;=2),Synthèse!$B$42,IF(AND(ISBLANK(P199),Q199&gt;=7),Synthèse!$C$42,R199+S199))</f>
        <v>0</v>
      </c>
      <c r="U199" s="64">
        <f t="shared" si="28"/>
        <v>-0.41999999999999993</v>
      </c>
      <c r="V199" s="59">
        <f t="shared" si="29"/>
        <v>469</v>
      </c>
      <c r="W199" s="26">
        <v>146</v>
      </c>
      <c r="X199" s="26" t="b">
        <f t="shared" si="30"/>
        <v>0</v>
      </c>
      <c r="Y199" s="26" t="e">
        <f>VLOOKUP(A199,#REF!,21,0)</f>
        <v>#REF!</v>
      </c>
      <c r="Z199" s="26" t="s">
        <v>2283</v>
      </c>
      <c r="AC199" t="b">
        <f t="shared" si="31"/>
        <v>0</v>
      </c>
      <c r="AD199" t="e">
        <f>IFERROR(VLOOKUP(A199,#REF!,4,0),MAX(#REF!)+100)</f>
        <v>#REF!</v>
      </c>
    </row>
    <row r="200" spans="1:30">
      <c r="A200">
        <v>377286</v>
      </c>
      <c r="B200" s="5" t="str">
        <f ca="1">VLOOKUP(A200,'Fichier FA (en entrée)'!B:AH,3,0)</f>
        <v>VSSEAISQLK</v>
      </c>
      <c r="C200">
        <f t="shared" si="24"/>
        <v>115</v>
      </c>
      <c r="D200">
        <f t="shared" si="25"/>
        <v>13.25</v>
      </c>
      <c r="E200" s="14" t="str">
        <f>VLOOKUP(A200,'Fichier FA (en entrée)'!B:AH,2,0)</f>
        <v>EV</v>
      </c>
      <c r="F200" s="14" t="b">
        <f t="shared" si="26"/>
        <v>1</v>
      </c>
      <c r="G200" s="14" t="b">
        <f>IFERROR(VLOOKUP(A200,'Calculs FI (auto)'!A:F,6,0),FALSE)</f>
        <v>1</v>
      </c>
      <c r="H200" s="14" t="b">
        <f t="shared" si="27"/>
        <v>1</v>
      </c>
      <c r="I200" s="16">
        <f>IFERROR(VLOOKUP(A200,'Moyennes FA (en entrée)'!B:N,7,0),"")</f>
        <v>10.25</v>
      </c>
      <c r="J200" s="16">
        <f>IFERROR(VLOOKUP(VLOOKUP(A200,'Fichier FA (en entrée)'!B:AH,33,0),Modificateurs!A$2:B$5,2,0),0)</f>
        <v>1</v>
      </c>
      <c r="K200" s="16">
        <f>IFERROR(VLOOKUP(VLOOKUP(A200,'Redoub FI (en entrée)'!B:N,7,0),Modificateurs!A$8:B$11,2,0),0)</f>
        <v>0</v>
      </c>
      <c r="L200" s="16">
        <f>IFERROR(VLOOKUP(M200,Modificateurs!D$1:E$94,2,0),0)</f>
        <v>2</v>
      </c>
      <c r="M200" t="str">
        <f>VLOOKUP(A200,'Fichier FA (en entrée)'!B:AH,16,0)&amp;" "&amp;VLOOKUP(A200,'Fichier FA (en entrée)'!B:AH,20,0)&amp;" "&amp;VLOOKUP(A200,'Fichier FA (en entrée)'!B:AH,27,0)&amp;" "&amp;VLOOKUP(A200,'Fichier FA (en entrée)'!B:AH,29,0)</f>
        <v xml:space="preserve">S Mathématiques  </v>
      </c>
      <c r="N200" t="str">
        <f>VLOOKUP(A200,'Fichier FA (en entrée)'!B:AH,8,0)</f>
        <v>En Terminale</v>
      </c>
      <c r="O200" t="b">
        <f>AND(C200&gt;Synthèse!B$7,C200&lt;Synthèse!B$9)</f>
        <v>0</v>
      </c>
      <c r="P200" s="62" t="s">
        <v>2261</v>
      </c>
      <c r="Q200" s="60">
        <f>ROUNDUP(C200/(Synthèse!$B$2+Synthèse!$B$3)*8,0)</f>
        <v>2</v>
      </c>
      <c r="R200" s="60">
        <f>IFERROR(VLOOKUP(A200,'Evaluations (formulaire)'!A:P,6,0)+VLOOKUP(A200,'Evaluations (formulaire)'!A:P,7,0),0)</f>
        <v>0</v>
      </c>
      <c r="S200" s="60">
        <f>IFERROR(VLOOKUP(A200,'Evaluations (formulaire)'!A:P,8,0),0)</f>
        <v>0</v>
      </c>
      <c r="T200" s="64">
        <f>IF(AND(ISBLANK(P200),Q200&lt;=2),Synthèse!$B$42,IF(AND(ISBLANK(P200),Q200&gt;=7),Synthèse!$C$42,R200+S200))</f>
        <v>0</v>
      </c>
      <c r="U200" s="64">
        <f t="shared" si="28"/>
        <v>13.25</v>
      </c>
      <c r="V200" s="59">
        <f t="shared" si="29"/>
        <v>115</v>
      </c>
      <c r="W200" s="26">
        <v>306</v>
      </c>
      <c r="X200" s="26" t="b">
        <f t="shared" si="30"/>
        <v>1</v>
      </c>
      <c r="Y200" s="26" t="e">
        <f>VLOOKUP(A200,#REF!,21,0)</f>
        <v>#REF!</v>
      </c>
      <c r="Z200" s="26" t="s">
        <v>2283</v>
      </c>
      <c r="AC200" t="b">
        <f t="shared" si="31"/>
        <v>0</v>
      </c>
      <c r="AD200" t="e">
        <f>IFERROR(VLOOKUP(A200,#REF!,4,0),MAX(#REF!)+100)</f>
        <v>#REF!</v>
      </c>
    </row>
    <row r="201" spans="1:30">
      <c r="A201">
        <v>377453</v>
      </c>
      <c r="B201" s="5" t="str">
        <f ca="1">VLOOKUP(A201,'Fichier FA (en entrée)'!B:AH,3,0)</f>
        <v>ICJESBSOXP</v>
      </c>
      <c r="C201">
        <f t="shared" si="24"/>
        <v>765</v>
      </c>
      <c r="D201">
        <f t="shared" si="25"/>
        <v>-100</v>
      </c>
      <c r="E201" s="14" t="str">
        <f>VLOOKUP(A201,'Fichier FA (en entrée)'!B:AH,2,0)</f>
        <v>ENV</v>
      </c>
      <c r="F201" s="14" t="b">
        <f t="shared" si="26"/>
        <v>0</v>
      </c>
      <c r="G201" s="14" t="b">
        <f>IFERROR(VLOOKUP(A201,'Calculs FI (auto)'!A:F,6,0),FALSE)</f>
        <v>0</v>
      </c>
      <c r="H201" s="14" t="b">
        <f t="shared" si="27"/>
        <v>0</v>
      </c>
      <c r="I201" s="16" t="str">
        <f>IFERROR(VLOOKUP(A201,'Moyennes FA (en entrée)'!B:N,7,0),"")</f>
        <v/>
      </c>
      <c r="J201" s="16">
        <f>IFERROR(VLOOKUP(VLOOKUP(A201,'Fichier FA (en entrée)'!B:AH,33,0),Modificateurs!A$2:B$5,2,0),0)</f>
        <v>1</v>
      </c>
      <c r="K201" s="16">
        <f>IFERROR(VLOOKUP(VLOOKUP(A201,'Redoub FI (en entrée)'!B:N,7,0),Modificateurs!A$8:B$11,2,0),0)</f>
        <v>0</v>
      </c>
      <c r="L201" s="16">
        <f>IFERROR(VLOOKUP(M201,Modificateurs!D$1:E$94,2,0),0)</f>
        <v>1</v>
      </c>
      <c r="M201" t="str">
        <f>VLOOKUP(A201,'Fichier FA (en entrée)'!B:AH,16,0)&amp;" "&amp;VLOOKUP(A201,'Fichier FA (en entrée)'!B:AH,20,0)&amp;" "&amp;VLOOKUP(A201,'Fichier FA (en entrée)'!B:AH,27,0)&amp;" "&amp;VLOOKUP(A201,'Fichier FA (en entrée)'!B:AH,29,0)</f>
        <v xml:space="preserve">S Sciences de la vie et de la terre  </v>
      </c>
      <c r="N201" t="str">
        <f>VLOOKUP(A201,'Fichier FA (en entrée)'!B:AH,8,0)</f>
        <v>En Terminale</v>
      </c>
      <c r="O201" t="b">
        <f>AND(C201&gt;Synthèse!B$7,C201&lt;Synthèse!B$9)</f>
        <v>0</v>
      </c>
      <c r="P201" s="62" t="s">
        <v>57</v>
      </c>
      <c r="Q201" s="60">
        <f>ROUNDUP(C201/(Synthèse!$B$2+Synthèse!$B$3)*8,0)</f>
        <v>12</v>
      </c>
      <c r="R201" s="60">
        <f>IFERROR(VLOOKUP(A201,'Evaluations (formulaire)'!A:P,6,0)+VLOOKUP(A201,'Evaluations (formulaire)'!A:P,7,0),0)</f>
        <v>0</v>
      </c>
      <c r="S201" s="60">
        <f>IFERROR(VLOOKUP(A201,'Evaluations (formulaire)'!A:P,8,0),0)</f>
        <v>0</v>
      </c>
      <c r="T201" s="64">
        <f>IF(AND(ISBLANK(P201),Q201&lt;=2),Synthèse!$B$42,IF(AND(ISBLANK(P201),Q201&gt;=7),Synthèse!$C$42,R201+S201))</f>
        <v>0</v>
      </c>
      <c r="U201" s="64">
        <f t="shared" si="28"/>
        <v>-100</v>
      </c>
      <c r="V201" s="59">
        <f t="shared" si="29"/>
        <v>765</v>
      </c>
      <c r="W201" s="26">
        <v>495</v>
      </c>
      <c r="X201" s="26" t="b">
        <f t="shared" si="30"/>
        <v>0</v>
      </c>
      <c r="Y201" s="26" t="e">
        <f>VLOOKUP(A201,#REF!,21,0)</f>
        <v>#REF!</v>
      </c>
      <c r="Z201" s="26" t="s">
        <v>2283</v>
      </c>
      <c r="AC201" t="b">
        <f t="shared" si="31"/>
        <v>0</v>
      </c>
      <c r="AD201" t="e">
        <f>IFERROR(VLOOKUP(A201,#REF!,4,0),MAX(#REF!)+100)</f>
        <v>#REF!</v>
      </c>
    </row>
    <row r="202" spans="1:30">
      <c r="A202">
        <v>377832</v>
      </c>
      <c r="B202" s="5" t="str">
        <f ca="1">VLOOKUP(A202,'Fichier FA (en entrée)'!B:AH,3,0)</f>
        <v>NIDDLGHUPK</v>
      </c>
      <c r="C202">
        <f t="shared" si="24"/>
        <v>17</v>
      </c>
      <c r="D202">
        <f t="shared" si="25"/>
        <v>17.45</v>
      </c>
      <c r="E202" s="14" t="str">
        <f>VLOOKUP(A202,'Fichier FA (en entrée)'!B:AH,2,0)</f>
        <v>EV</v>
      </c>
      <c r="F202" s="14" t="b">
        <f t="shared" si="26"/>
        <v>1</v>
      </c>
      <c r="G202" s="14" t="b">
        <f>IFERROR(VLOOKUP(A202,'Calculs FI (auto)'!A:F,6,0),FALSE)</f>
        <v>1</v>
      </c>
      <c r="H202" s="14" t="b">
        <f t="shared" si="27"/>
        <v>1</v>
      </c>
      <c r="I202" s="16">
        <f>IFERROR(VLOOKUP(A202,'Moyennes FA (en entrée)'!B:N,7,0),"")</f>
        <v>11.45</v>
      </c>
      <c r="J202" s="16">
        <f>IFERROR(VLOOKUP(VLOOKUP(A202,'Fichier FA (en entrée)'!B:AH,33,0),Modificateurs!A$2:B$5,2,0),0)</f>
        <v>3</v>
      </c>
      <c r="K202" s="16">
        <f>IFERROR(VLOOKUP(VLOOKUP(A202,'Redoub FI (en entrée)'!B:N,7,0),Modificateurs!A$8:B$11,2,0),0)</f>
        <v>0</v>
      </c>
      <c r="L202" s="16">
        <f>IFERROR(VLOOKUP(M202,Modificateurs!D$1:E$94,2,0),0)</f>
        <v>3</v>
      </c>
      <c r="M202" t="str">
        <f>VLOOKUP(A202,'Fichier FA (en entrée)'!B:AH,16,0)&amp;" "&amp;VLOOKUP(A202,'Fichier FA (en entrée)'!B:AH,20,0)&amp;" "&amp;VLOOKUP(A202,'Fichier FA (en entrée)'!B:AH,27,0)&amp;" "&amp;VLOOKUP(A202,'Fichier FA (en entrée)'!B:AH,29,0)</f>
        <v xml:space="preserve">S Informatique et Sciences du numérique  </v>
      </c>
      <c r="N202" t="str">
        <f>VLOOKUP(A202,'Fichier FA (en entrée)'!B:AH,8,0)</f>
        <v>En Terminale</v>
      </c>
      <c r="O202" t="b">
        <f>AND(C202&gt;Synthèse!B$7,C202&lt;Synthèse!B$9)</f>
        <v>0</v>
      </c>
      <c r="P202" s="62" t="s">
        <v>2261</v>
      </c>
      <c r="Q202" s="60">
        <f>ROUNDUP(C202/(Synthèse!$B$2+Synthèse!$B$3)*8,0)</f>
        <v>1</v>
      </c>
      <c r="R202" s="60">
        <f>IFERROR(VLOOKUP(A202,'Evaluations (formulaire)'!A:P,6,0)+VLOOKUP(A202,'Evaluations (formulaire)'!A:P,7,0),0)</f>
        <v>0</v>
      </c>
      <c r="S202" s="60">
        <f>IFERROR(VLOOKUP(A202,'Evaluations (formulaire)'!A:P,8,0),0)</f>
        <v>0</v>
      </c>
      <c r="T202" s="64">
        <f>IF(AND(ISBLANK(P202),Q202&lt;=2),Synthèse!$B$42,IF(AND(ISBLANK(P202),Q202&gt;=7),Synthèse!$C$42,R202+S202))</f>
        <v>0</v>
      </c>
      <c r="U202" s="64">
        <f t="shared" si="28"/>
        <v>17.45</v>
      </c>
      <c r="V202" s="59">
        <f t="shared" si="29"/>
        <v>17</v>
      </c>
      <c r="W202" s="26">
        <v>476</v>
      </c>
      <c r="X202" s="26" t="b">
        <f t="shared" si="30"/>
        <v>1</v>
      </c>
      <c r="Y202" s="26" t="e">
        <f>VLOOKUP(A202,#REF!,21,0)</f>
        <v>#REF!</v>
      </c>
      <c r="Z202" s="26" t="s">
        <v>2283</v>
      </c>
      <c r="AC202" t="b">
        <f t="shared" si="31"/>
        <v>0</v>
      </c>
      <c r="AD202" t="e">
        <f>IFERROR(VLOOKUP(A202,#REF!,4,0),MAX(#REF!)+100)</f>
        <v>#REF!</v>
      </c>
    </row>
    <row r="203" spans="1:30">
      <c r="A203">
        <v>378760</v>
      </c>
      <c r="B203" s="5" t="str">
        <f ca="1">VLOOKUP(A203,'Fichier FA (en entrée)'!B:AH,3,0)</f>
        <v>TORCUXCCGS</v>
      </c>
      <c r="C203">
        <f t="shared" si="24"/>
        <v>11</v>
      </c>
      <c r="D203">
        <f t="shared" si="25"/>
        <v>17.68</v>
      </c>
      <c r="E203" s="14" t="str">
        <f>VLOOKUP(A203,'Fichier FA (en entrée)'!B:AH,2,0)</f>
        <v>EV</v>
      </c>
      <c r="F203" s="14" t="b">
        <f t="shared" si="26"/>
        <v>1</v>
      </c>
      <c r="G203" s="14" t="b">
        <f>IFERROR(VLOOKUP(A203,'Calculs FI (auto)'!A:F,6,0),FALSE)</f>
        <v>0</v>
      </c>
      <c r="H203" s="14" t="b">
        <f t="shared" si="27"/>
        <v>0</v>
      </c>
      <c r="I203" s="16">
        <f>IFERROR(VLOOKUP(A203,'Moyennes FA (en entrée)'!B:N,7,0),"")</f>
        <v>12.68</v>
      </c>
      <c r="J203" s="16">
        <f>IFERROR(VLOOKUP(VLOOKUP(A203,'Fichier FA (en entrée)'!B:AH,33,0),Modificateurs!A$2:B$5,2,0),0)</f>
        <v>3</v>
      </c>
      <c r="K203" s="16">
        <f>IFERROR(VLOOKUP(VLOOKUP(A203,'Redoub FI (en entrée)'!B:N,7,0),Modificateurs!A$8:B$11,2,0),0)</f>
        <v>0</v>
      </c>
      <c r="L203" s="16">
        <f>IFERROR(VLOOKUP(M203,Modificateurs!D$1:E$94,2,0),0)</f>
        <v>2</v>
      </c>
      <c r="M203" t="str">
        <f>VLOOKUP(A203,'Fichier FA (en entrée)'!B:AH,16,0)&amp;" "&amp;VLOOKUP(A203,'Fichier FA (en entrée)'!B:AH,20,0)&amp;" "&amp;VLOOKUP(A203,'Fichier FA (en entrée)'!B:AH,27,0)&amp;" "&amp;VLOOKUP(A203,'Fichier FA (en entrée)'!B:AH,29,0)</f>
        <v xml:space="preserve">S Mathématiques  </v>
      </c>
      <c r="N203" t="str">
        <f>VLOOKUP(A203,'Fichier FA (en entrée)'!B:AH,8,0)</f>
        <v>En Terminale</v>
      </c>
      <c r="O203" t="b">
        <f>AND(C203&gt;Synthèse!B$7,C203&lt;Synthèse!B$9)</f>
        <v>0</v>
      </c>
      <c r="P203" s="62" t="s">
        <v>2256</v>
      </c>
      <c r="Q203" s="60">
        <f>ROUNDUP(C203/(Synthèse!$B$2+Synthèse!$B$3)*8,0)</f>
        <v>1</v>
      </c>
      <c r="R203" s="60">
        <f>IFERROR(VLOOKUP(A203,'Evaluations (formulaire)'!A:P,6,0)+VLOOKUP(A203,'Evaluations (formulaire)'!A:P,7,0),0)</f>
        <v>0</v>
      </c>
      <c r="S203" s="60">
        <f>IFERROR(VLOOKUP(A203,'Evaluations (formulaire)'!A:P,8,0),0)</f>
        <v>0</v>
      </c>
      <c r="T203" s="64">
        <f>IF(AND(ISBLANK(P203),Q203&lt;=2),Synthèse!$B$42,IF(AND(ISBLANK(P203),Q203&gt;=7),Synthèse!$C$42,R203+S203))</f>
        <v>0</v>
      </c>
      <c r="U203" s="64">
        <f t="shared" si="28"/>
        <v>17.68</v>
      </c>
      <c r="V203" s="59">
        <f t="shared" si="29"/>
        <v>11</v>
      </c>
      <c r="W203" s="26">
        <v>271</v>
      </c>
      <c r="X203" s="26" t="b">
        <f t="shared" si="30"/>
        <v>1</v>
      </c>
      <c r="Y203" s="26" t="e">
        <f>VLOOKUP(A203,#REF!,21,0)</f>
        <v>#REF!</v>
      </c>
      <c r="Z203" s="26" t="s">
        <v>2283</v>
      </c>
      <c r="AC203" t="b">
        <f t="shared" si="31"/>
        <v>0</v>
      </c>
      <c r="AD203" t="e">
        <f>IFERROR(VLOOKUP(A203,#REF!,4,0),MAX(#REF!)+100)</f>
        <v>#REF!</v>
      </c>
    </row>
    <row r="204" spans="1:30">
      <c r="A204">
        <v>378991</v>
      </c>
      <c r="B204" s="5" t="str">
        <f ca="1">VLOOKUP(A204,'Fichier FA (en entrée)'!B:AH,3,0)</f>
        <v>EERZUDBRES</v>
      </c>
      <c r="C204">
        <f t="shared" si="24"/>
        <v>240</v>
      </c>
      <c r="D204">
        <f t="shared" si="25"/>
        <v>10.74</v>
      </c>
      <c r="E204" s="14" t="str">
        <f>VLOOKUP(A204,'Fichier FA (en entrée)'!B:AH,2,0)</f>
        <v>EV</v>
      </c>
      <c r="F204" s="14" t="b">
        <f t="shared" si="26"/>
        <v>1</v>
      </c>
      <c r="G204" s="14" t="b">
        <f>IFERROR(VLOOKUP(A204,'Calculs FI (auto)'!A:F,6,0),FALSE)</f>
        <v>1</v>
      </c>
      <c r="H204" s="14" t="b">
        <f t="shared" si="27"/>
        <v>1</v>
      </c>
      <c r="I204" s="16">
        <f>IFERROR(VLOOKUP(A204,'Moyennes FA (en entrée)'!B:N,7,0),"")</f>
        <v>7.74</v>
      </c>
      <c r="J204" s="16">
        <f>IFERROR(VLOOKUP(VLOOKUP(A204,'Fichier FA (en entrée)'!B:AH,33,0),Modificateurs!A$2:B$5,2,0),0)</f>
        <v>0</v>
      </c>
      <c r="K204" s="16">
        <f>IFERROR(VLOOKUP(VLOOKUP(A204,'Redoub FI (en entrée)'!B:N,7,0),Modificateurs!A$8:B$11,2,0),0)</f>
        <v>0</v>
      </c>
      <c r="L204" s="16">
        <f>IFERROR(VLOOKUP(M204,Modificateurs!D$1:E$94,2,0),0)</f>
        <v>3</v>
      </c>
      <c r="M204" t="str">
        <f>VLOOKUP(A204,'Fichier FA (en entrée)'!B:AH,16,0)&amp;" "&amp;VLOOKUP(A204,'Fichier FA (en entrée)'!B:AH,20,0)&amp;" "&amp;VLOOKUP(A204,'Fichier FA (en entrée)'!B:AH,27,0)&amp;" "&amp;VLOOKUP(A204,'Fichier FA (en entrée)'!B:AH,29,0)</f>
        <v xml:space="preserve">S Informatique et Sciences du numérique  </v>
      </c>
      <c r="N204" t="str">
        <f>VLOOKUP(A204,'Fichier FA (en entrée)'!B:AH,8,0)</f>
        <v>En Terminale</v>
      </c>
      <c r="O204" t="b">
        <f>AND(C204&gt;Synthèse!B$7,C204&lt;Synthèse!B$9)</f>
        <v>1</v>
      </c>
      <c r="P204" s="62" t="s">
        <v>2284</v>
      </c>
      <c r="Q204" s="60">
        <f>ROUNDUP(C204/(Synthèse!$B$2+Synthèse!$B$3)*8,0)</f>
        <v>4</v>
      </c>
      <c r="R204" s="60">
        <f>IFERROR(VLOOKUP(A204,'Evaluations (formulaire)'!A:P,6,0)+VLOOKUP(A204,'Evaluations (formulaire)'!A:P,7,0),0)</f>
        <v>0</v>
      </c>
      <c r="S204" s="60">
        <f>IFERROR(VLOOKUP(A204,'Evaluations (formulaire)'!A:P,8,0),0)</f>
        <v>0</v>
      </c>
      <c r="T204" s="64">
        <f>IF(AND(ISBLANK(P204),Q204&lt;=2),Synthèse!$B$42,IF(AND(ISBLANK(P204),Q204&gt;=7),Synthèse!$C$42,R204+S204))</f>
        <v>0</v>
      </c>
      <c r="U204" s="64">
        <f t="shared" si="28"/>
        <v>10.74</v>
      </c>
      <c r="V204" s="59">
        <f t="shared" si="29"/>
        <v>240</v>
      </c>
      <c r="W204" s="26">
        <v>298</v>
      </c>
      <c r="X204" s="26" t="b">
        <f t="shared" si="30"/>
        <v>1</v>
      </c>
      <c r="Y204" s="26" t="e">
        <f>VLOOKUP(A204,#REF!,21,0)</f>
        <v>#REF!</v>
      </c>
      <c r="Z204" s="26" t="s">
        <v>2283</v>
      </c>
      <c r="AC204" t="b">
        <f t="shared" si="31"/>
        <v>0</v>
      </c>
      <c r="AD204" t="e">
        <f>IFERROR(VLOOKUP(A204,#REF!,4,0),MAX(#REF!)+100)</f>
        <v>#REF!</v>
      </c>
    </row>
    <row r="205" spans="1:30">
      <c r="A205">
        <v>382244</v>
      </c>
      <c r="B205" s="5" t="str">
        <f ca="1">VLOOKUP(A205,'Fichier FA (en entrée)'!B:AH,3,0)</f>
        <v>CGEFNPQIUC</v>
      </c>
      <c r="C205">
        <f t="shared" si="24"/>
        <v>105</v>
      </c>
      <c r="D205">
        <f t="shared" si="25"/>
        <v>13.49</v>
      </c>
      <c r="E205" s="14" t="str">
        <f>VLOOKUP(A205,'Fichier FA (en entrée)'!B:AH,2,0)</f>
        <v>EV</v>
      </c>
      <c r="F205" s="14" t="b">
        <f t="shared" si="26"/>
        <v>1</v>
      </c>
      <c r="G205" s="14" t="b">
        <f>IFERROR(VLOOKUP(A205,'Calculs FI (auto)'!A:F,6,0),FALSE)</f>
        <v>1</v>
      </c>
      <c r="H205" s="14" t="b">
        <f t="shared" si="27"/>
        <v>1</v>
      </c>
      <c r="I205" s="16">
        <f>IFERROR(VLOOKUP(A205,'Moyennes FA (en entrée)'!B:N,7,0),"")</f>
        <v>10.49</v>
      </c>
      <c r="J205" s="16">
        <f>IFERROR(VLOOKUP(VLOOKUP(A205,'Fichier FA (en entrée)'!B:AH,33,0),Modificateurs!A$2:B$5,2,0),0)</f>
        <v>1</v>
      </c>
      <c r="K205" s="16">
        <f>IFERROR(VLOOKUP(VLOOKUP(A205,'Redoub FI (en entrée)'!B:N,7,0),Modificateurs!A$8:B$11,2,0),0)</f>
        <v>0</v>
      </c>
      <c r="L205" s="16">
        <f>IFERROR(VLOOKUP(M205,Modificateurs!D$1:E$94,2,0),0)</f>
        <v>2</v>
      </c>
      <c r="M205" t="str">
        <f>VLOOKUP(A205,'Fichier FA (en entrée)'!B:AH,16,0)&amp;" "&amp;VLOOKUP(A205,'Fichier FA (en entrée)'!B:AH,20,0)&amp;" "&amp;VLOOKUP(A205,'Fichier FA (en entrée)'!B:AH,27,0)&amp;" "&amp;VLOOKUP(A205,'Fichier FA (en entrée)'!B:AH,29,0)</f>
        <v xml:space="preserve">S Physique-chimie  </v>
      </c>
      <c r="N205" t="str">
        <f>VLOOKUP(A205,'Fichier FA (en entrée)'!B:AH,8,0)</f>
        <v>En Terminale</v>
      </c>
      <c r="O205" t="b">
        <f>AND(C205&gt;Synthèse!B$7,C205&lt;Synthèse!B$9)</f>
        <v>0</v>
      </c>
      <c r="P205" s="62" t="s">
        <v>2284</v>
      </c>
      <c r="Q205" s="60">
        <f>ROUNDUP(C205/(Synthèse!$B$2+Synthèse!$B$3)*8,0)</f>
        <v>2</v>
      </c>
      <c r="R205" s="60">
        <f>IFERROR(VLOOKUP(A205,'Evaluations (formulaire)'!A:P,6,0)+VLOOKUP(A205,'Evaluations (formulaire)'!A:P,7,0),0)</f>
        <v>0</v>
      </c>
      <c r="S205" s="60">
        <f>IFERROR(VLOOKUP(A205,'Evaluations (formulaire)'!A:P,8,0),0)</f>
        <v>0</v>
      </c>
      <c r="T205" s="64">
        <f>IF(AND(ISBLANK(P205),Q205&lt;=2),Synthèse!$B$42,IF(AND(ISBLANK(P205),Q205&gt;=7),Synthèse!$C$42,R205+S205))</f>
        <v>0</v>
      </c>
      <c r="U205" s="64">
        <f t="shared" si="28"/>
        <v>13.49</v>
      </c>
      <c r="V205" s="59">
        <f t="shared" si="29"/>
        <v>105</v>
      </c>
      <c r="W205" s="26">
        <v>735</v>
      </c>
      <c r="X205" s="26" t="b">
        <f t="shared" si="30"/>
        <v>1</v>
      </c>
      <c r="Y205" s="26" t="e">
        <f>VLOOKUP(A205,#REF!,21,0)</f>
        <v>#REF!</v>
      </c>
      <c r="Z205" s="26" t="s">
        <v>2283</v>
      </c>
      <c r="AC205" t="b">
        <f t="shared" si="31"/>
        <v>0</v>
      </c>
      <c r="AD205" t="e">
        <f>IFERROR(VLOOKUP(A205,#REF!,4,0),MAX(#REF!)+100)</f>
        <v>#REF!</v>
      </c>
    </row>
    <row r="206" spans="1:30">
      <c r="A206">
        <v>382891</v>
      </c>
      <c r="B206" s="5" t="str">
        <f ca="1">VLOOKUP(A206,'Fichier FA (en entrée)'!B:AH,3,0)</f>
        <v>KRHCJIBXDR</v>
      </c>
      <c r="C206">
        <f t="shared" si="24"/>
        <v>30</v>
      </c>
      <c r="D206">
        <f t="shared" si="25"/>
        <v>16.600000000000001</v>
      </c>
      <c r="E206" s="14" t="str">
        <f>VLOOKUP(A206,'Fichier FA (en entrée)'!B:AH,2,0)</f>
        <v>EV</v>
      </c>
      <c r="F206" s="14" t="b">
        <f t="shared" si="26"/>
        <v>1</v>
      </c>
      <c r="G206" s="14" t="b">
        <f>IFERROR(VLOOKUP(A206,'Calculs FI (auto)'!A:F,6,0),FALSE)</f>
        <v>0</v>
      </c>
      <c r="H206" s="14" t="b">
        <f t="shared" si="27"/>
        <v>0</v>
      </c>
      <c r="I206" s="16">
        <f>IFERROR(VLOOKUP(A206,'Moyennes FA (en entrée)'!B:N,7,0),"")</f>
        <v>10.6</v>
      </c>
      <c r="J206" s="16">
        <f>IFERROR(VLOOKUP(VLOOKUP(A206,'Fichier FA (en entrée)'!B:AH,33,0),Modificateurs!A$2:B$5,2,0),0)</f>
        <v>3</v>
      </c>
      <c r="K206" s="16">
        <f>IFERROR(VLOOKUP(VLOOKUP(A206,'Redoub FI (en entrée)'!B:N,7,0),Modificateurs!A$8:B$11,2,0),0)</f>
        <v>0</v>
      </c>
      <c r="L206" s="16">
        <f>IFERROR(VLOOKUP(M206,Modificateurs!D$1:E$94,2,0),0)</f>
        <v>3</v>
      </c>
      <c r="M206" t="str">
        <f>VLOOKUP(A206,'Fichier FA (en entrée)'!B:AH,16,0)&amp;" "&amp;VLOOKUP(A206,'Fichier FA (en entrée)'!B:AH,20,0)&amp;" "&amp;VLOOKUP(A206,'Fichier FA (en entrée)'!B:AH,27,0)&amp;" "&amp;VLOOKUP(A206,'Fichier FA (en entrée)'!B:AH,29,0)</f>
        <v xml:space="preserve">S Informatique et Sciences du numérique  </v>
      </c>
      <c r="N206" t="str">
        <f>VLOOKUP(A206,'Fichier FA (en entrée)'!B:AH,8,0)</f>
        <v>En Terminale</v>
      </c>
      <c r="O206" t="b">
        <f>AND(C206&gt;Synthèse!B$7,C206&lt;Synthèse!B$9)</f>
        <v>0</v>
      </c>
      <c r="P206" s="62" t="s">
        <v>2256</v>
      </c>
      <c r="Q206" s="60">
        <f>ROUNDUP(C206/(Synthèse!$B$2+Synthèse!$B$3)*8,0)</f>
        <v>1</v>
      </c>
      <c r="R206" s="60">
        <f>IFERROR(VLOOKUP(A206,'Evaluations (formulaire)'!A:P,6,0)+VLOOKUP(A206,'Evaluations (formulaire)'!A:P,7,0),0)</f>
        <v>0</v>
      </c>
      <c r="S206" s="60">
        <f>IFERROR(VLOOKUP(A206,'Evaluations (formulaire)'!A:P,8,0),0)</f>
        <v>0</v>
      </c>
      <c r="T206" s="64">
        <f>IF(AND(ISBLANK(P206),Q206&lt;=2),Synthèse!$B$42,IF(AND(ISBLANK(P206),Q206&gt;=7),Synthèse!$C$42,R206+S206))</f>
        <v>0</v>
      </c>
      <c r="U206" s="64">
        <f t="shared" si="28"/>
        <v>16.600000000000001</v>
      </c>
      <c r="V206" s="59">
        <f t="shared" si="29"/>
        <v>30</v>
      </c>
      <c r="W206" s="26">
        <v>623</v>
      </c>
      <c r="X206" s="26" t="b">
        <f t="shared" si="30"/>
        <v>1</v>
      </c>
      <c r="Y206" s="26" t="e">
        <f>VLOOKUP(A206,#REF!,21,0)</f>
        <v>#REF!</v>
      </c>
      <c r="Z206" s="26" t="s">
        <v>2283</v>
      </c>
      <c r="AC206" t="b">
        <f t="shared" si="31"/>
        <v>0</v>
      </c>
      <c r="AD206" t="e">
        <f>IFERROR(VLOOKUP(A206,#REF!,4,0),MAX(#REF!)+100)</f>
        <v>#REF!</v>
      </c>
    </row>
    <row r="207" spans="1:30">
      <c r="A207">
        <v>384426</v>
      </c>
      <c r="B207" s="5" t="str">
        <f ca="1">VLOOKUP(A207,'Fichier FA (en entrée)'!B:AH,3,0)</f>
        <v>DNUDJLZSTW</v>
      </c>
      <c r="C207">
        <f t="shared" si="24"/>
        <v>38</v>
      </c>
      <c r="D207">
        <f t="shared" si="25"/>
        <v>16.149999999999999</v>
      </c>
      <c r="E207" s="14" t="str">
        <f>VLOOKUP(A207,'Fichier FA (en entrée)'!B:AH,2,0)</f>
        <v>EV</v>
      </c>
      <c r="F207" s="14" t="b">
        <f t="shared" si="26"/>
        <v>1</v>
      </c>
      <c r="G207" s="14" t="b">
        <f>IFERROR(VLOOKUP(A207,'Calculs FI (auto)'!A:F,6,0),FALSE)</f>
        <v>1</v>
      </c>
      <c r="H207" s="14" t="b">
        <f t="shared" si="27"/>
        <v>1</v>
      </c>
      <c r="I207" s="16">
        <f>IFERROR(VLOOKUP(A207,'Moyennes FA (en entrée)'!B:N,7,0),"")</f>
        <v>11.15</v>
      </c>
      <c r="J207" s="16">
        <f>IFERROR(VLOOKUP(VLOOKUP(A207,'Fichier FA (en entrée)'!B:AH,33,0),Modificateurs!A$2:B$5,2,0),0)</f>
        <v>3</v>
      </c>
      <c r="K207" s="16">
        <f>IFERROR(VLOOKUP(VLOOKUP(A207,'Redoub FI (en entrée)'!B:N,7,0),Modificateurs!A$8:B$11,2,0),0)</f>
        <v>0</v>
      </c>
      <c r="L207" s="16">
        <f>IFERROR(VLOOKUP(M207,Modificateurs!D$1:E$94,2,0),0)</f>
        <v>2</v>
      </c>
      <c r="M207" t="str">
        <f>VLOOKUP(A207,'Fichier FA (en entrée)'!B:AH,16,0)&amp;" "&amp;VLOOKUP(A207,'Fichier FA (en entrée)'!B:AH,20,0)&amp;" "&amp;VLOOKUP(A207,'Fichier FA (en entrée)'!B:AH,27,0)&amp;" "&amp;VLOOKUP(A207,'Fichier FA (en entrée)'!B:AH,29,0)</f>
        <v xml:space="preserve">S Mathématiques  </v>
      </c>
      <c r="N207" t="str">
        <f>VLOOKUP(A207,'Fichier FA (en entrée)'!B:AH,8,0)</f>
        <v>En Terminale</v>
      </c>
      <c r="O207" t="b">
        <f>AND(C207&gt;Synthèse!B$7,C207&lt;Synthèse!B$9)</f>
        <v>0</v>
      </c>
      <c r="P207" s="62" t="s">
        <v>57</v>
      </c>
      <c r="Q207" s="60">
        <f>ROUNDUP(C207/(Synthèse!$B$2+Synthèse!$B$3)*8,0)</f>
        <v>1</v>
      </c>
      <c r="R207" s="60">
        <f>IFERROR(VLOOKUP(A207,'Evaluations (formulaire)'!A:P,6,0)+VLOOKUP(A207,'Evaluations (formulaire)'!A:P,7,0),0)</f>
        <v>0</v>
      </c>
      <c r="S207" s="60">
        <f>IFERROR(VLOOKUP(A207,'Evaluations (formulaire)'!A:P,8,0),0)</f>
        <v>0</v>
      </c>
      <c r="T207" s="64">
        <f>IF(AND(ISBLANK(P207),Q207&lt;=2),Synthèse!$B$42,IF(AND(ISBLANK(P207),Q207&gt;=7),Synthèse!$C$42,R207+S207))</f>
        <v>0</v>
      </c>
      <c r="U207" s="64">
        <f t="shared" si="28"/>
        <v>16.149999999999999</v>
      </c>
      <c r="V207" s="59">
        <f t="shared" si="29"/>
        <v>37</v>
      </c>
      <c r="W207" s="26">
        <v>446</v>
      </c>
      <c r="X207" s="26" t="b">
        <f t="shared" si="30"/>
        <v>1</v>
      </c>
      <c r="Y207" s="26" t="e">
        <f>VLOOKUP(A207,#REF!,21,0)</f>
        <v>#REF!</v>
      </c>
      <c r="Z207" s="26" t="s">
        <v>2283</v>
      </c>
      <c r="AC207" t="b">
        <f t="shared" si="31"/>
        <v>0</v>
      </c>
      <c r="AD207" t="e">
        <f>IFERROR(VLOOKUP(A207,#REF!,4,0),MAX(#REF!)+100)</f>
        <v>#REF!</v>
      </c>
    </row>
    <row r="208" spans="1:30">
      <c r="A208">
        <v>387325</v>
      </c>
      <c r="B208" s="5" t="str">
        <f ca="1">VLOOKUP(A208,'Fichier FA (en entrée)'!B:AH,3,0)</f>
        <v>DDBNMJVKWN</v>
      </c>
      <c r="C208">
        <f t="shared" si="24"/>
        <v>354</v>
      </c>
      <c r="D208">
        <f t="shared" si="25"/>
        <v>6.5399999999999991</v>
      </c>
      <c r="E208" s="14" t="str">
        <f>VLOOKUP(A208,'Fichier FA (en entrée)'!B:AH,2,0)</f>
        <v>EV</v>
      </c>
      <c r="F208" s="14" t="b">
        <f t="shared" si="26"/>
        <v>1</v>
      </c>
      <c r="G208" s="14" t="b">
        <f>IFERROR(VLOOKUP(A208,'Calculs FI (auto)'!A:F,6,0),FALSE)</f>
        <v>0</v>
      </c>
      <c r="H208" s="14" t="b">
        <f t="shared" si="27"/>
        <v>0</v>
      </c>
      <c r="I208" s="16">
        <f>IFERROR(VLOOKUP(A208,'Moyennes FA (en entrée)'!B:N,7,0),"")</f>
        <v>11.54</v>
      </c>
      <c r="J208" s="16">
        <f>IFERROR(VLOOKUP(VLOOKUP(A208,'Fichier FA (en entrée)'!B:AH,33,0),Modificateurs!A$2:B$5,2,0),0)</f>
        <v>1</v>
      </c>
      <c r="K208" s="16">
        <f>IFERROR(VLOOKUP(VLOOKUP(A208,'Redoub FI (en entrée)'!B:N,7,0),Modificateurs!A$8:B$11,2,0),0)</f>
        <v>0</v>
      </c>
      <c r="L208" s="16">
        <f>IFERROR(VLOOKUP(M208,Modificateurs!D$1:E$94,2,0),0)</f>
        <v>-6</v>
      </c>
      <c r="M208" t="str">
        <f>VLOOKUP(A208,'Fichier FA (en entrée)'!B:AH,16,0)&amp;" "&amp;VLOOKUP(A208,'Fichier FA (en entrée)'!B:AH,20,0)&amp;" "&amp;VLOOKUP(A208,'Fichier FA (en entrée)'!B:AH,27,0)&amp;" "&amp;VLOOKUP(A208,'Fichier FA (en entrée)'!B:AH,29,0)</f>
        <v xml:space="preserve">STI2D Innovation Technologique et Eco conception  </v>
      </c>
      <c r="N208" t="str">
        <f>VLOOKUP(A208,'Fichier FA (en entrée)'!B:AH,8,0)</f>
        <v>En Terminale</v>
      </c>
      <c r="O208" t="b">
        <f>AND(C208&gt;Synthèse!B$7,C208&lt;Synthèse!B$9)</f>
        <v>1</v>
      </c>
      <c r="P208" s="62" t="s">
        <v>2284</v>
      </c>
      <c r="Q208" s="60">
        <f>ROUNDUP(C208/(Synthèse!$B$2+Synthèse!$B$3)*8,0)</f>
        <v>6</v>
      </c>
      <c r="R208" s="60">
        <f>IFERROR(VLOOKUP(A208,'Evaluations (formulaire)'!A:P,6,0)+VLOOKUP(A208,'Evaluations (formulaire)'!A:P,7,0),0)</f>
        <v>0</v>
      </c>
      <c r="S208" s="60">
        <f>IFERROR(VLOOKUP(A208,'Evaluations (formulaire)'!A:P,8,0),0)</f>
        <v>0</v>
      </c>
      <c r="T208" s="64">
        <f>IF(AND(ISBLANK(P208),Q208&lt;=2),Synthèse!$B$42,IF(AND(ISBLANK(P208),Q208&gt;=7),Synthèse!$C$42,R208+S208))</f>
        <v>0</v>
      </c>
      <c r="U208" s="64">
        <f t="shared" si="28"/>
        <v>6.5399999999999991</v>
      </c>
      <c r="V208" s="59">
        <f t="shared" si="29"/>
        <v>354</v>
      </c>
      <c r="W208" s="26">
        <v>394</v>
      </c>
      <c r="X208" s="26" t="b">
        <f t="shared" si="30"/>
        <v>0</v>
      </c>
      <c r="Y208" s="26" t="e">
        <f>VLOOKUP(A208,#REF!,21,0)</f>
        <v>#REF!</v>
      </c>
      <c r="Z208" s="26" t="s">
        <v>2283</v>
      </c>
      <c r="AC208" t="b">
        <f t="shared" si="31"/>
        <v>0</v>
      </c>
      <c r="AD208" t="e">
        <f>IFERROR(VLOOKUP(A208,#REF!,4,0),MAX(#REF!)+100)</f>
        <v>#REF!</v>
      </c>
    </row>
    <row r="209" spans="1:30">
      <c r="A209">
        <v>390794</v>
      </c>
      <c r="B209" s="5" t="str">
        <f ca="1">VLOOKUP(A209,'Fichier FA (en entrée)'!B:AH,3,0)</f>
        <v>IVUUBKNRQK</v>
      </c>
      <c r="C209">
        <f t="shared" si="24"/>
        <v>765</v>
      </c>
      <c r="D209">
        <f t="shared" si="25"/>
        <v>-100</v>
      </c>
      <c r="E209" s="14" t="str">
        <f>VLOOKUP(A209,'Fichier FA (en entrée)'!B:AH,2,0)</f>
        <v>ENV</v>
      </c>
      <c r="F209" s="14" t="b">
        <f t="shared" si="26"/>
        <v>0</v>
      </c>
      <c r="G209" s="14" t="b">
        <f>IFERROR(VLOOKUP(A209,'Calculs FI (auto)'!A:F,6,0),FALSE)</f>
        <v>0</v>
      </c>
      <c r="H209" s="14" t="b">
        <f t="shared" si="27"/>
        <v>0</v>
      </c>
      <c r="I209" s="16" t="str">
        <f>IFERROR(VLOOKUP(A209,'Moyennes FA (en entrée)'!B:N,7,0),"")</f>
        <v/>
      </c>
      <c r="J209" s="16">
        <f>IFERROR(VLOOKUP(VLOOKUP(A209,'Fichier FA (en entrée)'!B:AH,33,0),Modificateurs!A$2:B$5,2,0),0)</f>
        <v>1</v>
      </c>
      <c r="K209" s="16">
        <f>IFERROR(VLOOKUP(VLOOKUP(A209,'Redoub FI (en entrée)'!B:N,7,0),Modificateurs!A$8:B$11,2,0),0)</f>
        <v>0</v>
      </c>
      <c r="L209" s="16">
        <f>IFERROR(VLOOKUP(M209,Modificateurs!D$1:E$94,2,0),0)</f>
        <v>2</v>
      </c>
      <c r="M209" t="str">
        <f>VLOOKUP(A209,'Fichier FA (en entrée)'!B:AH,16,0)&amp;" "&amp;VLOOKUP(A209,'Fichier FA (en entrée)'!B:AH,20,0)&amp;" "&amp;VLOOKUP(A209,'Fichier FA (en entrée)'!B:AH,27,0)&amp;" "&amp;VLOOKUP(A209,'Fichier FA (en entrée)'!B:AH,29,0)</f>
        <v xml:space="preserve">STI2D Système informatique et numérique  </v>
      </c>
      <c r="N209" t="str">
        <f>VLOOKUP(A209,'Fichier FA (en entrée)'!B:AH,8,0)</f>
        <v>En Terminale</v>
      </c>
      <c r="O209" t="b">
        <f>AND(C209&gt;Synthèse!B$7,C209&lt;Synthèse!B$9)</f>
        <v>0</v>
      </c>
      <c r="P209" s="62" t="s">
        <v>2284</v>
      </c>
      <c r="Q209" s="60">
        <f>ROUNDUP(C209/(Synthèse!$B$2+Synthèse!$B$3)*8,0)</f>
        <v>12</v>
      </c>
      <c r="R209" s="60">
        <f>IFERROR(VLOOKUP(A209,'Evaluations (formulaire)'!A:P,6,0)+VLOOKUP(A209,'Evaluations (formulaire)'!A:P,7,0),0)</f>
        <v>0</v>
      </c>
      <c r="S209" s="60">
        <f>IFERROR(VLOOKUP(A209,'Evaluations (formulaire)'!A:P,8,0),0)</f>
        <v>0</v>
      </c>
      <c r="T209" s="64">
        <f>IF(AND(ISBLANK(P209),Q209&lt;=2),Synthèse!$B$42,IF(AND(ISBLANK(P209),Q209&gt;=7),Synthèse!$C$42,R209+S209))</f>
        <v>0</v>
      </c>
      <c r="U209" s="64">
        <f t="shared" si="28"/>
        <v>-100</v>
      </c>
      <c r="V209" s="59">
        <f t="shared" si="29"/>
        <v>765</v>
      </c>
      <c r="W209" s="26">
        <v>190</v>
      </c>
      <c r="X209" s="26" t="b">
        <f t="shared" si="30"/>
        <v>0</v>
      </c>
      <c r="Y209" s="26" t="e">
        <f>VLOOKUP(A209,#REF!,21,0)</f>
        <v>#REF!</v>
      </c>
      <c r="Z209" s="26" t="s">
        <v>2283</v>
      </c>
      <c r="AC209" t="b">
        <f t="shared" si="31"/>
        <v>0</v>
      </c>
      <c r="AD209" t="e">
        <f>IFERROR(VLOOKUP(A209,#REF!,4,0),MAX(#REF!)+100)</f>
        <v>#REF!</v>
      </c>
    </row>
    <row r="210" spans="1:30">
      <c r="A210">
        <v>391758</v>
      </c>
      <c r="B210" s="5" t="str">
        <f ca="1">VLOOKUP(A210,'Fichier FA (en entrée)'!B:AH,3,0)</f>
        <v>YMMRTLFIRW</v>
      </c>
      <c r="C210">
        <f t="shared" si="24"/>
        <v>7</v>
      </c>
      <c r="D210">
        <f t="shared" si="25"/>
        <v>18</v>
      </c>
      <c r="E210" s="14" t="str">
        <f>VLOOKUP(A210,'Fichier FA (en entrée)'!B:AH,2,0)</f>
        <v>EV</v>
      </c>
      <c r="F210" s="14" t="b">
        <f t="shared" si="26"/>
        <v>1</v>
      </c>
      <c r="G210" s="14" t="b">
        <f>IFERROR(VLOOKUP(A210,'Calculs FI (auto)'!A:F,6,0),FALSE)</f>
        <v>0</v>
      </c>
      <c r="H210" s="14" t="b">
        <f t="shared" si="27"/>
        <v>0</v>
      </c>
      <c r="I210" s="16">
        <f>IFERROR(VLOOKUP(A210,'Moyennes FA (en entrée)'!B:N,7,0),"")</f>
        <v>13</v>
      </c>
      <c r="J210" s="16">
        <f>IFERROR(VLOOKUP(VLOOKUP(A210,'Fichier FA (en entrée)'!B:AH,33,0),Modificateurs!A$2:B$5,2,0),0)</f>
        <v>3</v>
      </c>
      <c r="K210" s="16">
        <f>IFERROR(VLOOKUP(VLOOKUP(A210,'Redoub FI (en entrée)'!B:N,7,0),Modificateurs!A$8:B$11,2,0),0)</f>
        <v>0</v>
      </c>
      <c r="L210" s="16">
        <f>IFERROR(VLOOKUP(M210,Modificateurs!D$1:E$94,2,0),0)</f>
        <v>2</v>
      </c>
      <c r="M210" t="str">
        <f>VLOOKUP(A210,'Fichier FA (en entrée)'!B:AH,16,0)&amp;" "&amp;VLOOKUP(A210,'Fichier FA (en entrée)'!B:AH,20,0)&amp;" "&amp;VLOOKUP(A210,'Fichier FA (en entrée)'!B:AH,27,0)&amp;" "&amp;VLOOKUP(A210,'Fichier FA (en entrée)'!B:AH,29,0)</f>
        <v xml:space="preserve">STI2D Système informatique et numérique  </v>
      </c>
      <c r="N210" t="str">
        <f>VLOOKUP(A210,'Fichier FA (en entrée)'!B:AH,8,0)</f>
        <v>En Terminale</v>
      </c>
      <c r="O210" t="b">
        <f>AND(C210&gt;Synthèse!B$7,C210&lt;Synthèse!B$9)</f>
        <v>0</v>
      </c>
      <c r="P210" s="62" t="s">
        <v>2256</v>
      </c>
      <c r="Q210" s="60">
        <f>ROUNDUP(C210/(Synthèse!$B$2+Synthèse!$B$3)*8,0)</f>
        <v>1</v>
      </c>
      <c r="R210" s="60">
        <f>IFERROR(VLOOKUP(A210,'Evaluations (formulaire)'!A:P,6,0)+VLOOKUP(A210,'Evaluations (formulaire)'!A:P,7,0),0)</f>
        <v>0</v>
      </c>
      <c r="S210" s="60">
        <f>IFERROR(VLOOKUP(A210,'Evaluations (formulaire)'!A:P,8,0),0)</f>
        <v>0</v>
      </c>
      <c r="T210" s="64">
        <f>IF(AND(ISBLANK(P210),Q210&lt;=2),Synthèse!$B$42,IF(AND(ISBLANK(P210),Q210&gt;=7),Synthèse!$C$42,R210+S210))</f>
        <v>0</v>
      </c>
      <c r="U210" s="64">
        <f t="shared" si="28"/>
        <v>18</v>
      </c>
      <c r="V210" s="59">
        <f t="shared" si="29"/>
        <v>7</v>
      </c>
      <c r="W210" s="26">
        <v>652</v>
      </c>
      <c r="X210" s="26" t="b">
        <f t="shared" si="30"/>
        <v>1</v>
      </c>
      <c r="Y210" s="26" t="e">
        <f>VLOOKUP(A210,#REF!,21,0)</f>
        <v>#REF!</v>
      </c>
      <c r="Z210" s="26" t="s">
        <v>2283</v>
      </c>
      <c r="AC210" t="b">
        <f t="shared" si="31"/>
        <v>0</v>
      </c>
      <c r="AD210" t="e">
        <f>IFERROR(VLOOKUP(A210,#REF!,4,0),MAX(#REF!)+100)</f>
        <v>#REF!</v>
      </c>
    </row>
    <row r="211" spans="1:30">
      <c r="A211">
        <v>393617</v>
      </c>
      <c r="B211" s="5" t="str">
        <f ca="1">VLOOKUP(A211,'Fichier FA (en entrée)'!B:AH,3,0)</f>
        <v>VKOQARFRNQ</v>
      </c>
      <c r="C211">
        <f t="shared" si="24"/>
        <v>413</v>
      </c>
      <c r="D211">
        <f t="shared" si="25"/>
        <v>3.3100000000000005</v>
      </c>
      <c r="E211" s="14" t="str">
        <f>VLOOKUP(A211,'Fichier FA (en entrée)'!B:AH,2,0)</f>
        <v>EV</v>
      </c>
      <c r="F211" s="14" t="b">
        <f t="shared" si="26"/>
        <v>1</v>
      </c>
      <c r="G211" s="14" t="b">
        <f>IFERROR(VLOOKUP(A211,'Calculs FI (auto)'!A:F,6,0),FALSE)</f>
        <v>1</v>
      </c>
      <c r="H211" s="14" t="b">
        <f t="shared" si="27"/>
        <v>1</v>
      </c>
      <c r="I211" s="16">
        <f>IFERROR(VLOOKUP(A211,'Moyennes FA (en entrée)'!B:N,7,0),"")</f>
        <v>11.31</v>
      </c>
      <c r="J211" s="16">
        <f>IFERROR(VLOOKUP(VLOOKUP(A211,'Fichier FA (en entrée)'!B:AH,33,0),Modificateurs!A$2:B$5,2,0),0)</f>
        <v>0</v>
      </c>
      <c r="K211" s="16">
        <f>IFERROR(VLOOKUP(VLOOKUP(A211,'Redoub FI (en entrée)'!B:N,7,0),Modificateurs!A$8:B$11,2,0),0)</f>
        <v>0</v>
      </c>
      <c r="L211" s="16">
        <f>IFERROR(VLOOKUP(M211,Modificateurs!D$1:E$94,2,0),0)</f>
        <v>-8</v>
      </c>
      <c r="M211" t="str">
        <f>VLOOKUP(A211,'Fichier FA (en entrée)'!B:AH,16,0)&amp;" "&amp;VLOOKUP(A211,'Fichier FA (en entrée)'!B:AH,20,0)&amp;" "&amp;VLOOKUP(A211,'Fichier FA (en entrée)'!B:AH,27,0)&amp;" "&amp;VLOOKUP(A211,'Fichier FA (en entrée)'!B:AH,29,0)</f>
        <v xml:space="preserve">STMG Systèmes d'information et de gestion  </v>
      </c>
      <c r="N211" t="str">
        <f>VLOOKUP(A211,'Fichier FA (en entrée)'!B:AH,8,0)</f>
        <v>En Terminale</v>
      </c>
      <c r="O211" t="b">
        <f>AND(C211&gt;Synthèse!B$7,C211&lt;Synthèse!B$9)</f>
        <v>0</v>
      </c>
      <c r="P211" s="62" t="s">
        <v>2256</v>
      </c>
      <c r="Q211" s="60">
        <f>ROUNDUP(C211/(Synthèse!$B$2+Synthèse!$B$3)*8,0)</f>
        <v>7</v>
      </c>
      <c r="R211" s="60">
        <f>IFERROR(VLOOKUP(A211,'Evaluations (formulaire)'!A:P,6,0)+VLOOKUP(A211,'Evaluations (formulaire)'!A:P,7,0),0)</f>
        <v>0</v>
      </c>
      <c r="S211" s="60">
        <f>IFERROR(VLOOKUP(A211,'Evaluations (formulaire)'!A:P,8,0),0)</f>
        <v>0</v>
      </c>
      <c r="T211" s="64">
        <f>IF(AND(ISBLANK(P211),Q211&lt;=2),Synthèse!$B$42,IF(AND(ISBLANK(P211),Q211&gt;=7),Synthèse!$C$42,R211+S211))</f>
        <v>0</v>
      </c>
      <c r="U211" s="64">
        <f t="shared" si="28"/>
        <v>3.3100000000000005</v>
      </c>
      <c r="V211" s="59">
        <f t="shared" si="29"/>
        <v>413</v>
      </c>
      <c r="W211" s="26">
        <v>455</v>
      </c>
      <c r="X211" s="26" t="b">
        <f t="shared" si="30"/>
        <v>0</v>
      </c>
      <c r="Y211" s="26" t="e">
        <f>VLOOKUP(A211,#REF!,21,0)</f>
        <v>#REF!</v>
      </c>
      <c r="Z211" s="26" t="s">
        <v>2283</v>
      </c>
      <c r="AC211" t="b">
        <f t="shared" si="31"/>
        <v>0</v>
      </c>
      <c r="AD211" t="e">
        <f>IFERROR(VLOOKUP(A211,#REF!,4,0),MAX(#REF!)+100)</f>
        <v>#REF!</v>
      </c>
    </row>
    <row r="212" spans="1:30">
      <c r="A212">
        <v>396951</v>
      </c>
      <c r="B212" s="5" t="str">
        <f ca="1">VLOOKUP(A212,'Fichier FA (en entrée)'!B:AH,3,0)</f>
        <v>ULVIHDMXRF</v>
      </c>
      <c r="C212">
        <f t="shared" si="24"/>
        <v>501</v>
      </c>
      <c r="D212">
        <f t="shared" si="25"/>
        <v>-2.6300000000000008</v>
      </c>
      <c r="E212" s="14" t="str">
        <f>VLOOKUP(A212,'Fichier FA (en entrée)'!B:AH,2,0)</f>
        <v>EV</v>
      </c>
      <c r="F212" s="14" t="b">
        <f t="shared" si="26"/>
        <v>1</v>
      </c>
      <c r="G212" s="14" t="b">
        <f>IFERROR(VLOOKUP(A212,'Calculs FI (auto)'!A:F,6,0),FALSE)</f>
        <v>0</v>
      </c>
      <c r="H212" s="14" t="b">
        <f t="shared" si="27"/>
        <v>0</v>
      </c>
      <c r="I212" s="16">
        <f>IFERROR(VLOOKUP(A212,'Moyennes FA (en entrée)'!B:N,7,0),"")</f>
        <v>9.3699999999999992</v>
      </c>
      <c r="J212" s="16">
        <f>IFERROR(VLOOKUP(VLOOKUP(A212,'Fichier FA (en entrée)'!B:AH,33,0),Modificateurs!A$2:B$5,2,0),0)</f>
        <v>0</v>
      </c>
      <c r="K212" s="16">
        <f>IFERROR(VLOOKUP(VLOOKUP(A212,'Redoub FI (en entrée)'!B:N,7,0),Modificateurs!A$8:B$11,2,0),0)</f>
        <v>0</v>
      </c>
      <c r="L212" s="16">
        <f>IFERROR(VLOOKUP(M212,Modificateurs!D$1:E$94,2,0),0)</f>
        <v>-12</v>
      </c>
      <c r="M212" t="str">
        <f>VLOOKUP(A212,'Fichier FA (en entrée)'!B:AH,16,0)&amp;" "&amp;VLOOKUP(A212,'Fichier FA (en entrée)'!B:AH,20,0)&amp;" "&amp;VLOOKUP(A212,'Fichier FA (en entrée)'!B:AH,27,0)&amp;" "&amp;VLOOKUP(A212,'Fichier FA (en entrée)'!B:AH,29,0)</f>
        <v xml:space="preserve">P Comptabilité  </v>
      </c>
      <c r="N212" t="str">
        <f>VLOOKUP(A212,'Fichier FA (en entrée)'!B:AH,8,0)</f>
        <v>En Terminale</v>
      </c>
      <c r="O212" t="b">
        <f>AND(C212&gt;Synthèse!B$7,C212&lt;Synthèse!B$9)</f>
        <v>0</v>
      </c>
      <c r="P212" s="62" t="s">
        <v>2284</v>
      </c>
      <c r="Q212" s="60">
        <f>ROUNDUP(C212/(Synthèse!$B$2+Synthèse!$B$3)*8,0)</f>
        <v>8</v>
      </c>
      <c r="R212" s="60">
        <f>IFERROR(VLOOKUP(A212,'Evaluations (formulaire)'!A:P,6,0)+VLOOKUP(A212,'Evaluations (formulaire)'!A:P,7,0),0)</f>
        <v>0</v>
      </c>
      <c r="S212" s="60">
        <f>IFERROR(VLOOKUP(A212,'Evaluations (formulaire)'!A:P,8,0),0)</f>
        <v>0</v>
      </c>
      <c r="T212" s="64">
        <f>IF(AND(ISBLANK(P212),Q212&lt;=2),Synthèse!$B$42,IF(AND(ISBLANK(P212),Q212&gt;=7),Synthèse!$C$42,R212+S212))</f>
        <v>0</v>
      </c>
      <c r="U212" s="64">
        <f t="shared" si="28"/>
        <v>-2.6300000000000008</v>
      </c>
      <c r="V212" s="59">
        <f t="shared" si="29"/>
        <v>501</v>
      </c>
      <c r="W212" s="26">
        <v>54</v>
      </c>
      <c r="X212" s="26" t="b">
        <f t="shared" si="30"/>
        <v>0</v>
      </c>
      <c r="Y212" s="26" t="e">
        <f>VLOOKUP(A212,#REF!,21,0)</f>
        <v>#REF!</v>
      </c>
      <c r="Z212" s="26" t="s">
        <v>2283</v>
      </c>
      <c r="AC212" t="b">
        <f t="shared" si="31"/>
        <v>0</v>
      </c>
      <c r="AD212" t="e">
        <f>IFERROR(VLOOKUP(A212,#REF!,4,0),MAX(#REF!)+100)</f>
        <v>#REF!</v>
      </c>
    </row>
    <row r="213" spans="1:30">
      <c r="A213">
        <v>396960</v>
      </c>
      <c r="B213" s="5" t="str">
        <f ca="1">VLOOKUP(A213,'Fichier FA (en entrée)'!B:AH,3,0)</f>
        <v>KRDWJSYPKW</v>
      </c>
      <c r="C213">
        <f t="shared" si="24"/>
        <v>765</v>
      </c>
      <c r="D213">
        <f t="shared" si="25"/>
        <v>-100</v>
      </c>
      <c r="E213" s="14" t="str">
        <f>VLOOKUP(A213,'Fichier FA (en entrée)'!B:AH,2,0)</f>
        <v>ENV</v>
      </c>
      <c r="F213" s="14" t="b">
        <f t="shared" si="26"/>
        <v>0</v>
      </c>
      <c r="G213" s="14" t="b">
        <f>IFERROR(VLOOKUP(A213,'Calculs FI (auto)'!A:F,6,0),FALSE)</f>
        <v>0</v>
      </c>
      <c r="H213" s="14" t="b">
        <f t="shared" si="27"/>
        <v>0</v>
      </c>
      <c r="I213" s="16" t="str">
        <f>IFERROR(VLOOKUP(A213,'Moyennes FA (en entrée)'!B:N,7,0),"")</f>
        <v/>
      </c>
      <c r="J213" s="16">
        <f>IFERROR(VLOOKUP(VLOOKUP(A213,'Fichier FA (en entrée)'!B:AH,33,0),Modificateurs!A$2:B$5,2,0),0)</f>
        <v>-3</v>
      </c>
      <c r="K213" s="16">
        <f>IFERROR(VLOOKUP(VLOOKUP(A213,'Redoub FI (en entrée)'!B:N,7,0),Modificateurs!A$8:B$11,2,0),0)</f>
        <v>0</v>
      </c>
      <c r="L213" s="16">
        <f>IFERROR(VLOOKUP(M213,Modificateurs!D$1:E$94,2,0),0)</f>
        <v>-12</v>
      </c>
      <c r="M213" t="str">
        <f>VLOOKUP(A213,'Fichier FA (en entrée)'!B:AH,16,0)&amp;" "&amp;VLOOKUP(A213,'Fichier FA (en entrée)'!B:AH,20,0)&amp;" "&amp;VLOOKUP(A213,'Fichier FA (en entrée)'!B:AH,27,0)&amp;" "&amp;VLOOKUP(A213,'Fichier FA (en entrée)'!B:AH,29,0)</f>
        <v xml:space="preserve">P Commerce  </v>
      </c>
      <c r="N213" t="str">
        <f>VLOOKUP(A213,'Fichier FA (en entrée)'!B:AH,8,0)</f>
        <v>En Terminale</v>
      </c>
      <c r="O213" t="b">
        <f>AND(C213&gt;Synthèse!B$7,C213&lt;Synthèse!B$9)</f>
        <v>0</v>
      </c>
      <c r="P213" s="62" t="s">
        <v>57</v>
      </c>
      <c r="Q213" s="60">
        <f>ROUNDUP(C213/(Synthèse!$B$2+Synthèse!$B$3)*8,0)</f>
        <v>12</v>
      </c>
      <c r="R213" s="60">
        <f>IFERROR(VLOOKUP(A213,'Evaluations (formulaire)'!A:P,6,0)+VLOOKUP(A213,'Evaluations (formulaire)'!A:P,7,0),0)</f>
        <v>0</v>
      </c>
      <c r="S213" s="60">
        <f>IFERROR(VLOOKUP(A213,'Evaluations (formulaire)'!A:P,8,0),0)</f>
        <v>0</v>
      </c>
      <c r="T213" s="64">
        <f>IF(AND(ISBLANK(P213),Q213&lt;=2),Synthèse!$B$42,IF(AND(ISBLANK(P213),Q213&gt;=7),Synthèse!$C$42,R213+S213))</f>
        <v>0</v>
      </c>
      <c r="U213" s="64">
        <f t="shared" si="28"/>
        <v>-100</v>
      </c>
      <c r="V213" s="59">
        <f t="shared" si="29"/>
        <v>765</v>
      </c>
      <c r="W213" s="26">
        <v>110</v>
      </c>
      <c r="X213" s="26" t="b">
        <f t="shared" si="30"/>
        <v>0</v>
      </c>
      <c r="Y213" s="26" t="e">
        <f>VLOOKUP(A213,#REF!,21,0)</f>
        <v>#REF!</v>
      </c>
      <c r="Z213" s="26" t="s">
        <v>2283</v>
      </c>
      <c r="AC213" t="b">
        <f t="shared" si="31"/>
        <v>0</v>
      </c>
      <c r="AD213" t="e">
        <f>IFERROR(VLOOKUP(A213,#REF!,4,0),MAX(#REF!)+100)</f>
        <v>#REF!</v>
      </c>
    </row>
    <row r="214" spans="1:30">
      <c r="A214">
        <v>401733</v>
      </c>
      <c r="B214" s="5" t="str">
        <f ca="1">VLOOKUP(A214,'Fichier FA (en entrée)'!B:AH,3,0)</f>
        <v>LHBZIZVFJV</v>
      </c>
      <c r="C214">
        <f t="shared" si="24"/>
        <v>408</v>
      </c>
      <c r="D214">
        <f t="shared" si="25"/>
        <v>3.6899999999999995</v>
      </c>
      <c r="E214" s="14" t="str">
        <f>VLOOKUP(A214,'Fichier FA (en entrée)'!B:AH,2,0)</f>
        <v>EV</v>
      </c>
      <c r="F214" s="14" t="b">
        <f t="shared" si="26"/>
        <v>1</v>
      </c>
      <c r="G214" s="14" t="b">
        <f>IFERROR(VLOOKUP(A214,'Calculs FI (auto)'!A:F,6,0),FALSE)</f>
        <v>1</v>
      </c>
      <c r="H214" s="14" t="b">
        <f t="shared" si="27"/>
        <v>1</v>
      </c>
      <c r="I214" s="16">
        <f>IFERROR(VLOOKUP(A214,'Moyennes FA (en entrée)'!B:N,7,0),"")</f>
        <v>11.69</v>
      </c>
      <c r="J214" s="16">
        <f>IFERROR(VLOOKUP(VLOOKUP(A214,'Fichier FA (en entrée)'!B:AH,33,0),Modificateurs!A$2:B$5,2,0),0)</f>
        <v>0</v>
      </c>
      <c r="K214" s="16">
        <f>IFERROR(VLOOKUP(VLOOKUP(A214,'Redoub FI (en entrée)'!B:N,7,0),Modificateurs!A$8:B$11,2,0),0)</f>
        <v>0</v>
      </c>
      <c r="L214" s="16">
        <f>IFERROR(VLOOKUP(M214,Modificateurs!D$1:E$94,2,0),0)</f>
        <v>-8</v>
      </c>
      <c r="M214" t="str">
        <f>VLOOKUP(A214,'Fichier FA (en entrée)'!B:AH,16,0)&amp;" "&amp;VLOOKUP(A214,'Fichier FA (en entrée)'!B:AH,20,0)&amp;" "&amp;VLOOKUP(A214,'Fichier FA (en entrée)'!B:AH,27,0)&amp;" "&amp;VLOOKUP(A214,'Fichier FA (en entrée)'!B:AH,29,0)</f>
        <v xml:space="preserve">STMG Systèmes d'information et de gestion  </v>
      </c>
      <c r="N214" t="str">
        <f>VLOOKUP(A214,'Fichier FA (en entrée)'!B:AH,8,0)</f>
        <v>En Terminale</v>
      </c>
      <c r="O214" t="b">
        <f>AND(C214&gt;Synthèse!B$7,C214&lt;Synthèse!B$9)</f>
        <v>0</v>
      </c>
      <c r="P214" s="62" t="s">
        <v>2284</v>
      </c>
      <c r="Q214" s="60">
        <f>ROUNDUP(C214/(Synthèse!$B$2+Synthèse!$B$3)*8,0)</f>
        <v>7</v>
      </c>
      <c r="R214" s="60">
        <f>IFERROR(VLOOKUP(A214,'Evaluations (formulaire)'!A:P,6,0)+VLOOKUP(A214,'Evaluations (formulaire)'!A:P,7,0),0)</f>
        <v>0</v>
      </c>
      <c r="S214" s="60">
        <f>IFERROR(VLOOKUP(A214,'Evaluations (formulaire)'!A:P,8,0),0)</f>
        <v>0</v>
      </c>
      <c r="T214" s="64">
        <f>IF(AND(ISBLANK(P214),Q214&lt;=2),Synthèse!$B$42,IF(AND(ISBLANK(P214),Q214&gt;=7),Synthèse!$C$42,R214+S214))</f>
        <v>0</v>
      </c>
      <c r="U214" s="64">
        <f t="shared" si="28"/>
        <v>3.6899999999999995</v>
      </c>
      <c r="V214" s="59">
        <f t="shared" si="29"/>
        <v>408</v>
      </c>
      <c r="W214" s="26">
        <v>670</v>
      </c>
      <c r="X214" s="26" t="b">
        <f t="shared" si="30"/>
        <v>0</v>
      </c>
      <c r="Y214" s="26" t="e">
        <f>VLOOKUP(A214,#REF!,21,0)</f>
        <v>#REF!</v>
      </c>
      <c r="Z214" s="26" t="s">
        <v>2283</v>
      </c>
      <c r="AC214" t="b">
        <f t="shared" si="31"/>
        <v>0</v>
      </c>
      <c r="AD214" t="e">
        <f>IFERROR(VLOOKUP(A214,#REF!,4,0),MAX(#REF!)+100)</f>
        <v>#REF!</v>
      </c>
    </row>
    <row r="215" spans="1:30">
      <c r="A215">
        <v>401907</v>
      </c>
      <c r="B215" s="5" t="str">
        <f ca="1">VLOOKUP(A215,'Fichier FA (en entrée)'!B:AH,3,0)</f>
        <v>AVNDEUQASO</v>
      </c>
      <c r="C215">
        <f t="shared" si="24"/>
        <v>122</v>
      </c>
      <c r="D215">
        <f t="shared" si="25"/>
        <v>13.12</v>
      </c>
      <c r="E215" s="14" t="str">
        <f>VLOOKUP(A215,'Fichier FA (en entrée)'!B:AH,2,0)</f>
        <v>EV</v>
      </c>
      <c r="F215" s="14" t="b">
        <f t="shared" si="26"/>
        <v>1</v>
      </c>
      <c r="G215" s="14" t="b">
        <f>IFERROR(VLOOKUP(A215,'Calculs FI (auto)'!A:F,6,0),FALSE)</f>
        <v>1</v>
      </c>
      <c r="H215" s="14" t="b">
        <f t="shared" si="27"/>
        <v>1</v>
      </c>
      <c r="I215" s="16">
        <f>IFERROR(VLOOKUP(A215,'Moyennes FA (en entrée)'!B:N,7,0),"")</f>
        <v>10.119999999999999</v>
      </c>
      <c r="J215" s="16">
        <f>IFERROR(VLOOKUP(VLOOKUP(A215,'Fichier FA (en entrée)'!B:AH,33,0),Modificateurs!A$2:B$5,2,0),0)</f>
        <v>1</v>
      </c>
      <c r="K215" s="16">
        <f>IFERROR(VLOOKUP(VLOOKUP(A215,'Redoub FI (en entrée)'!B:N,7,0),Modificateurs!A$8:B$11,2,0),0)</f>
        <v>0</v>
      </c>
      <c r="L215" s="16">
        <f>IFERROR(VLOOKUP(M215,Modificateurs!D$1:E$94,2,0),0)</f>
        <v>2</v>
      </c>
      <c r="M215" t="str">
        <f>VLOOKUP(A215,'Fichier FA (en entrée)'!B:AH,16,0)&amp;" "&amp;VLOOKUP(A215,'Fichier FA (en entrée)'!B:AH,20,0)&amp;" "&amp;VLOOKUP(A215,'Fichier FA (en entrée)'!B:AH,27,0)&amp;" "&amp;VLOOKUP(A215,'Fichier FA (en entrée)'!B:AH,29,0)</f>
        <v xml:space="preserve">S Mathématiques  </v>
      </c>
      <c r="N215" t="str">
        <f>VLOOKUP(A215,'Fichier FA (en entrée)'!B:AH,8,0)</f>
        <v>En Terminale</v>
      </c>
      <c r="O215" t="b">
        <f>AND(C215&gt;Synthèse!B$7,C215&lt;Synthèse!B$9)</f>
        <v>0</v>
      </c>
      <c r="P215" s="62" t="s">
        <v>2256</v>
      </c>
      <c r="Q215" s="60">
        <f>ROUNDUP(C215/(Synthèse!$B$2+Synthèse!$B$3)*8,0)</f>
        <v>2</v>
      </c>
      <c r="R215" s="60">
        <f>IFERROR(VLOOKUP(A215,'Evaluations (formulaire)'!A:P,6,0)+VLOOKUP(A215,'Evaluations (formulaire)'!A:P,7,0),0)</f>
        <v>0</v>
      </c>
      <c r="S215" s="60">
        <f>IFERROR(VLOOKUP(A215,'Evaluations (formulaire)'!A:P,8,0),0)</f>
        <v>0</v>
      </c>
      <c r="T215" s="64">
        <f>IF(AND(ISBLANK(P215),Q215&lt;=2),Synthèse!$B$42,IF(AND(ISBLANK(P215),Q215&gt;=7),Synthèse!$C$42,R215+S215))</f>
        <v>0</v>
      </c>
      <c r="U215" s="64">
        <f t="shared" si="28"/>
        <v>13.12</v>
      </c>
      <c r="V215" s="59">
        <f t="shared" si="29"/>
        <v>122</v>
      </c>
      <c r="W215" s="26">
        <v>563</v>
      </c>
      <c r="X215" s="26" t="b">
        <f t="shared" si="30"/>
        <v>1</v>
      </c>
      <c r="Y215" s="26" t="e">
        <f>VLOOKUP(A215,#REF!,21,0)</f>
        <v>#REF!</v>
      </c>
      <c r="Z215" s="26" t="s">
        <v>2283</v>
      </c>
      <c r="AC215" t="b">
        <f t="shared" si="31"/>
        <v>0</v>
      </c>
      <c r="AD215" t="e">
        <f>IFERROR(VLOOKUP(A215,#REF!,4,0),MAX(#REF!)+100)</f>
        <v>#REF!</v>
      </c>
    </row>
    <row r="216" spans="1:30">
      <c r="A216">
        <v>404034</v>
      </c>
      <c r="B216" s="5" t="str">
        <f ca="1">VLOOKUP(A216,'Fichier FA (en entrée)'!B:AH,3,0)</f>
        <v>WQCQXLGTJU</v>
      </c>
      <c r="C216">
        <f t="shared" si="24"/>
        <v>23</v>
      </c>
      <c r="D216">
        <f t="shared" si="25"/>
        <v>17.119999999999997</v>
      </c>
      <c r="E216" s="14" t="str">
        <f>VLOOKUP(A216,'Fichier FA (en entrée)'!B:AH,2,0)</f>
        <v>EV</v>
      </c>
      <c r="F216" s="14" t="b">
        <f t="shared" si="26"/>
        <v>1</v>
      </c>
      <c r="G216" s="14" t="b">
        <f>IFERROR(VLOOKUP(A216,'Calculs FI (auto)'!A:F,6,0),FALSE)</f>
        <v>0</v>
      </c>
      <c r="H216" s="14" t="b">
        <f t="shared" si="27"/>
        <v>0</v>
      </c>
      <c r="I216" s="16">
        <f>IFERROR(VLOOKUP(A216,'Moyennes FA (en entrée)'!B:N,7,0),"")</f>
        <v>12.12</v>
      </c>
      <c r="J216" s="16">
        <f>IFERROR(VLOOKUP(VLOOKUP(A216,'Fichier FA (en entrée)'!B:AH,33,0),Modificateurs!A$2:B$5,2,0),0)</f>
        <v>3</v>
      </c>
      <c r="K216" s="16">
        <f>IFERROR(VLOOKUP(VLOOKUP(A216,'Redoub FI (en entrée)'!B:N,7,0),Modificateurs!A$8:B$11,2,0),0)</f>
        <v>0</v>
      </c>
      <c r="L216" s="16">
        <f>IFERROR(VLOOKUP(M216,Modificateurs!D$1:E$94,2,0),0)</f>
        <v>2</v>
      </c>
      <c r="M216" t="str">
        <f>VLOOKUP(A216,'Fichier FA (en entrée)'!B:AH,16,0)&amp;" "&amp;VLOOKUP(A216,'Fichier FA (en entrée)'!B:AH,20,0)&amp;" "&amp;VLOOKUP(A216,'Fichier FA (en entrée)'!B:AH,27,0)&amp;" "&amp;VLOOKUP(A216,'Fichier FA (en entrée)'!B:AH,29,0)</f>
        <v xml:space="preserve">S Mathématiques  </v>
      </c>
      <c r="N216" t="str">
        <f>VLOOKUP(A216,'Fichier FA (en entrée)'!B:AH,8,0)</f>
        <v>En Terminale</v>
      </c>
      <c r="O216" t="b">
        <f>AND(C216&gt;Synthèse!B$7,C216&lt;Synthèse!B$9)</f>
        <v>0</v>
      </c>
      <c r="P216" s="62" t="s">
        <v>57</v>
      </c>
      <c r="Q216" s="60">
        <f>ROUNDUP(C216/(Synthèse!$B$2+Synthèse!$B$3)*8,0)</f>
        <v>1</v>
      </c>
      <c r="R216" s="60">
        <f>IFERROR(VLOOKUP(A216,'Evaluations (formulaire)'!A:P,6,0)+VLOOKUP(A216,'Evaluations (formulaire)'!A:P,7,0),0)</f>
        <v>0</v>
      </c>
      <c r="S216" s="60">
        <f>IFERROR(VLOOKUP(A216,'Evaluations (formulaire)'!A:P,8,0),0)</f>
        <v>0</v>
      </c>
      <c r="T216" s="64">
        <f>IF(AND(ISBLANK(P216),Q216&lt;=2),Synthèse!$B$42,IF(AND(ISBLANK(P216),Q216&gt;=7),Synthèse!$C$42,R216+S216))</f>
        <v>0</v>
      </c>
      <c r="U216" s="64">
        <f t="shared" si="28"/>
        <v>17.119999999999997</v>
      </c>
      <c r="V216" s="59">
        <f t="shared" si="29"/>
        <v>23</v>
      </c>
      <c r="W216" s="26">
        <v>335</v>
      </c>
      <c r="X216" s="26" t="b">
        <f t="shared" si="30"/>
        <v>1</v>
      </c>
      <c r="Y216" s="26" t="e">
        <f>VLOOKUP(A216,#REF!,21,0)</f>
        <v>#REF!</v>
      </c>
      <c r="Z216" s="26" t="s">
        <v>2283</v>
      </c>
      <c r="AC216" t="b">
        <f t="shared" si="31"/>
        <v>0</v>
      </c>
      <c r="AD216" t="e">
        <f>IFERROR(VLOOKUP(A216,#REF!,4,0),MAX(#REF!)+100)</f>
        <v>#REF!</v>
      </c>
    </row>
    <row r="217" spans="1:30">
      <c r="A217">
        <v>404215</v>
      </c>
      <c r="B217" s="5" t="str">
        <f ca="1">VLOOKUP(A217,'Fichier FA (en entrée)'!B:AH,3,0)</f>
        <v>PEUDWUTTKT</v>
      </c>
      <c r="C217">
        <f t="shared" si="24"/>
        <v>195</v>
      </c>
      <c r="D217">
        <f t="shared" si="25"/>
        <v>11.54</v>
      </c>
      <c r="E217" s="14" t="str">
        <f>VLOOKUP(A217,'Fichier FA (en entrée)'!B:AH,2,0)</f>
        <v>EV</v>
      </c>
      <c r="F217" s="14" t="b">
        <f t="shared" si="26"/>
        <v>1</v>
      </c>
      <c r="G217" s="14" t="b">
        <f>IFERROR(VLOOKUP(A217,'Calculs FI (auto)'!A:F,6,0),FALSE)</f>
        <v>1</v>
      </c>
      <c r="H217" s="14" t="b">
        <f t="shared" si="27"/>
        <v>1</v>
      </c>
      <c r="I217" s="16">
        <f>IFERROR(VLOOKUP(A217,'Moyennes FA (en entrée)'!B:N,7,0),"")</f>
        <v>8.5399999999999991</v>
      </c>
      <c r="J217" s="16">
        <f>IFERROR(VLOOKUP(VLOOKUP(A217,'Fichier FA (en entrée)'!B:AH,33,0),Modificateurs!A$2:B$5,2,0),0)</f>
        <v>1</v>
      </c>
      <c r="K217" s="16">
        <f>IFERROR(VLOOKUP(VLOOKUP(A217,'Redoub FI (en entrée)'!B:N,7,0),Modificateurs!A$8:B$11,2,0),0)</f>
        <v>0</v>
      </c>
      <c r="L217" s="16">
        <f>IFERROR(VLOOKUP(M217,Modificateurs!D$1:E$94,2,0),0)</f>
        <v>2</v>
      </c>
      <c r="M217" t="str">
        <f>VLOOKUP(A217,'Fichier FA (en entrée)'!B:AH,16,0)&amp;" "&amp;VLOOKUP(A217,'Fichier FA (en entrée)'!B:AH,20,0)&amp;" "&amp;VLOOKUP(A217,'Fichier FA (en entrée)'!B:AH,27,0)&amp;" "&amp;VLOOKUP(A217,'Fichier FA (en entrée)'!B:AH,29,0)</f>
        <v xml:space="preserve">S Physique-chimie  </v>
      </c>
      <c r="N217" t="str">
        <f>VLOOKUP(A217,'Fichier FA (en entrée)'!B:AH,8,0)</f>
        <v>En Terminale</v>
      </c>
      <c r="O217" t="b">
        <f>AND(C217&gt;Synthèse!B$7,C217&lt;Synthèse!B$9)</f>
        <v>1</v>
      </c>
      <c r="P217" s="62" t="s">
        <v>57</v>
      </c>
      <c r="Q217" s="60">
        <f>ROUNDUP(C217/(Synthèse!$B$2+Synthèse!$B$3)*8,0)</f>
        <v>3</v>
      </c>
      <c r="R217" s="60">
        <f>IFERROR(VLOOKUP(A217,'Evaluations (formulaire)'!A:P,6,0)+VLOOKUP(A217,'Evaluations (formulaire)'!A:P,7,0),0)</f>
        <v>0</v>
      </c>
      <c r="S217" s="60">
        <f>IFERROR(VLOOKUP(A217,'Evaluations (formulaire)'!A:P,8,0),0)</f>
        <v>0</v>
      </c>
      <c r="T217" s="64">
        <f>IF(AND(ISBLANK(P217),Q217&lt;=2),Synthèse!$B$42,IF(AND(ISBLANK(P217),Q217&gt;=7),Synthèse!$C$42,R217+S217))</f>
        <v>0</v>
      </c>
      <c r="U217" s="64">
        <f t="shared" si="28"/>
        <v>11.54</v>
      </c>
      <c r="V217" s="59">
        <f t="shared" si="29"/>
        <v>195</v>
      </c>
      <c r="W217" s="26">
        <v>519</v>
      </c>
      <c r="X217" s="26" t="b">
        <f t="shared" si="30"/>
        <v>1</v>
      </c>
      <c r="Y217" s="26" t="e">
        <f>VLOOKUP(A217,#REF!,21,0)</f>
        <v>#REF!</v>
      </c>
      <c r="Z217" s="26" t="s">
        <v>2283</v>
      </c>
      <c r="AC217" t="b">
        <f t="shared" si="31"/>
        <v>0</v>
      </c>
      <c r="AD217" t="e">
        <f>IFERROR(VLOOKUP(A217,#REF!,4,0),MAX(#REF!)+100)</f>
        <v>#REF!</v>
      </c>
    </row>
    <row r="218" spans="1:30">
      <c r="A218">
        <v>405390</v>
      </c>
      <c r="B218" s="5" t="str">
        <f ca="1">VLOOKUP(A218,'Fichier FA (en entrée)'!B:AH,3,0)</f>
        <v>KJJYNYYDAB</v>
      </c>
      <c r="C218">
        <f t="shared" si="24"/>
        <v>35</v>
      </c>
      <c r="D218">
        <f t="shared" si="25"/>
        <v>16.380000000000003</v>
      </c>
      <c r="E218" s="14" t="str">
        <f>VLOOKUP(A218,'Fichier FA (en entrée)'!B:AH,2,0)</f>
        <v>EV</v>
      </c>
      <c r="F218" s="14" t="b">
        <f t="shared" si="26"/>
        <v>1</v>
      </c>
      <c r="G218" s="14" t="b">
        <f>IFERROR(VLOOKUP(A218,'Calculs FI (auto)'!A:F,6,0),FALSE)</f>
        <v>1</v>
      </c>
      <c r="H218" s="14" t="b">
        <f t="shared" si="27"/>
        <v>1</v>
      </c>
      <c r="I218" s="16">
        <f>IFERROR(VLOOKUP(A218,'Moyennes FA (en entrée)'!B:N,7,0),"")</f>
        <v>12.38</v>
      </c>
      <c r="J218" s="16">
        <f>IFERROR(VLOOKUP(VLOOKUP(A218,'Fichier FA (en entrée)'!B:AH,33,0),Modificateurs!A$2:B$5,2,0),0)</f>
        <v>1</v>
      </c>
      <c r="K218" s="16">
        <f>IFERROR(VLOOKUP(VLOOKUP(A218,'Redoub FI (en entrée)'!B:N,7,0),Modificateurs!A$8:B$11,2,0),0)</f>
        <v>0</v>
      </c>
      <c r="L218" s="16">
        <f>IFERROR(VLOOKUP(M218,Modificateurs!D$1:E$94,2,0),0)</f>
        <v>3</v>
      </c>
      <c r="M218" t="str">
        <f>VLOOKUP(A218,'Fichier FA (en entrée)'!B:AH,16,0)&amp;" "&amp;VLOOKUP(A218,'Fichier FA (en entrée)'!B:AH,20,0)&amp;" "&amp;VLOOKUP(A218,'Fichier FA (en entrée)'!B:AH,27,0)&amp;" "&amp;VLOOKUP(A218,'Fichier FA (en entrée)'!B:AH,29,0)</f>
        <v xml:space="preserve">S Informatique et Sciences du numérique  </v>
      </c>
      <c r="N218" t="str">
        <f>VLOOKUP(A218,'Fichier FA (en entrée)'!B:AH,8,0)</f>
        <v>En Terminale</v>
      </c>
      <c r="O218" t="b">
        <f>AND(C218&gt;Synthèse!B$7,C218&lt;Synthèse!B$9)</f>
        <v>0</v>
      </c>
      <c r="P218" s="62" t="s">
        <v>2256</v>
      </c>
      <c r="Q218" s="60">
        <f>ROUNDUP(C218/(Synthèse!$B$2+Synthèse!$B$3)*8,0)</f>
        <v>1</v>
      </c>
      <c r="R218" s="60">
        <f>IFERROR(VLOOKUP(A218,'Evaluations (formulaire)'!A:P,6,0)+VLOOKUP(A218,'Evaluations (formulaire)'!A:P,7,0),0)</f>
        <v>0</v>
      </c>
      <c r="S218" s="60">
        <f>IFERROR(VLOOKUP(A218,'Evaluations (formulaire)'!A:P,8,0),0)</f>
        <v>0</v>
      </c>
      <c r="T218" s="64">
        <f>IF(AND(ISBLANK(P218),Q218&lt;=2),Synthèse!$B$42,IF(AND(ISBLANK(P218),Q218&gt;=7),Synthèse!$C$42,R218+S218))</f>
        <v>0</v>
      </c>
      <c r="U218" s="64">
        <f t="shared" si="28"/>
        <v>16.380000000000003</v>
      </c>
      <c r="V218" s="59">
        <f t="shared" si="29"/>
        <v>34</v>
      </c>
      <c r="W218" s="26">
        <v>501</v>
      </c>
      <c r="X218" s="26" t="b">
        <f t="shared" si="30"/>
        <v>1</v>
      </c>
      <c r="Y218" s="26" t="e">
        <f>VLOOKUP(A218,#REF!,21,0)</f>
        <v>#REF!</v>
      </c>
      <c r="Z218" s="26" t="s">
        <v>2283</v>
      </c>
      <c r="AC218" t="b">
        <f t="shared" si="31"/>
        <v>0</v>
      </c>
      <c r="AD218" t="e">
        <f>IFERROR(VLOOKUP(A218,#REF!,4,0),MAX(#REF!)+100)</f>
        <v>#REF!</v>
      </c>
    </row>
    <row r="219" spans="1:30">
      <c r="A219">
        <v>405449</v>
      </c>
      <c r="B219" s="5" t="str">
        <f ca="1">VLOOKUP(A219,'Fichier FA (en entrée)'!B:AH,3,0)</f>
        <v>BPSCVCXRKA</v>
      </c>
      <c r="C219">
        <f t="shared" si="24"/>
        <v>765</v>
      </c>
      <c r="D219">
        <f t="shared" si="25"/>
        <v>-100</v>
      </c>
      <c r="E219" s="14" t="str">
        <f>VLOOKUP(A219,'Fichier FA (en entrée)'!B:AH,2,0)</f>
        <v>ENV</v>
      </c>
      <c r="F219" s="14" t="b">
        <f t="shared" si="26"/>
        <v>0</v>
      </c>
      <c r="G219" s="14" t="b">
        <f>IFERROR(VLOOKUP(A219,'Calculs FI (auto)'!A:F,6,0),FALSE)</f>
        <v>1</v>
      </c>
      <c r="H219" s="14" t="b">
        <f t="shared" si="27"/>
        <v>0</v>
      </c>
      <c r="I219" s="16" t="str">
        <f>IFERROR(VLOOKUP(A219,'Moyennes FA (en entrée)'!B:N,7,0),"")</f>
        <v/>
      </c>
      <c r="J219" s="16">
        <f>IFERROR(VLOOKUP(VLOOKUP(A219,'Fichier FA (en entrée)'!B:AH,33,0),Modificateurs!A$2:B$5,2,0),0)</f>
        <v>1</v>
      </c>
      <c r="K219" s="16">
        <f>IFERROR(VLOOKUP(VLOOKUP(A219,'Redoub FI (en entrée)'!B:N,7,0),Modificateurs!A$8:B$11,2,0),0)</f>
        <v>0</v>
      </c>
      <c r="L219" s="16">
        <f>IFERROR(VLOOKUP(M219,Modificateurs!D$1:E$94,2,0),0)</f>
        <v>3</v>
      </c>
      <c r="M219" t="str">
        <f>VLOOKUP(A219,'Fichier FA (en entrée)'!B:AH,16,0)&amp;" "&amp;VLOOKUP(A219,'Fichier FA (en entrée)'!B:AH,20,0)&amp;" "&amp;VLOOKUP(A219,'Fichier FA (en entrée)'!B:AH,27,0)&amp;" "&amp;VLOOKUP(A219,'Fichier FA (en entrée)'!B:AH,29,0)</f>
        <v xml:space="preserve">S Informatique et Sciences du numérique  </v>
      </c>
      <c r="N219" t="str">
        <f>VLOOKUP(A219,'Fichier FA (en entrée)'!B:AH,8,0)</f>
        <v>En Terminale</v>
      </c>
      <c r="O219" t="b">
        <f>AND(C219&gt;Synthèse!B$7,C219&lt;Synthèse!B$9)</f>
        <v>0</v>
      </c>
      <c r="P219" s="62" t="s">
        <v>57</v>
      </c>
      <c r="Q219" s="60">
        <f>ROUNDUP(C219/(Synthèse!$B$2+Synthèse!$B$3)*8,0)</f>
        <v>12</v>
      </c>
      <c r="R219" s="60">
        <f>IFERROR(VLOOKUP(A219,'Evaluations (formulaire)'!A:P,6,0)+VLOOKUP(A219,'Evaluations (formulaire)'!A:P,7,0),0)</f>
        <v>0</v>
      </c>
      <c r="S219" s="60">
        <f>IFERROR(VLOOKUP(A219,'Evaluations (formulaire)'!A:P,8,0),0)</f>
        <v>0</v>
      </c>
      <c r="T219" s="64">
        <f>IF(AND(ISBLANK(P219),Q219&lt;=2),Synthèse!$B$42,IF(AND(ISBLANK(P219),Q219&gt;=7),Synthèse!$C$42,R219+S219))</f>
        <v>0</v>
      </c>
      <c r="U219" s="64">
        <f t="shared" si="28"/>
        <v>-100</v>
      </c>
      <c r="V219" s="59">
        <f t="shared" si="29"/>
        <v>765</v>
      </c>
      <c r="W219" s="26">
        <v>718</v>
      </c>
      <c r="X219" s="26" t="b">
        <f t="shared" si="30"/>
        <v>0</v>
      </c>
      <c r="Y219" s="26" t="e">
        <f>VLOOKUP(A219,#REF!,21,0)</f>
        <v>#REF!</v>
      </c>
      <c r="Z219" s="26" t="s">
        <v>2283</v>
      </c>
      <c r="AB219" s="22" t="s">
        <v>2785</v>
      </c>
      <c r="AC219" t="b">
        <f t="shared" si="31"/>
        <v>0</v>
      </c>
      <c r="AD219" t="e">
        <f>IFERROR(VLOOKUP(A219,#REF!,4,0),MAX(#REF!)+100)</f>
        <v>#REF!</v>
      </c>
    </row>
    <row r="220" spans="1:30">
      <c r="A220">
        <v>405474</v>
      </c>
      <c r="B220" s="5" t="str">
        <f ca="1">VLOOKUP(A220,'Fichier FA (en entrée)'!B:AH,3,0)</f>
        <v>IEXGIZEORY</v>
      </c>
      <c r="C220">
        <f t="shared" si="24"/>
        <v>765</v>
      </c>
      <c r="D220">
        <f t="shared" si="25"/>
        <v>-100</v>
      </c>
      <c r="E220" s="14" t="str">
        <f>VLOOKUP(A220,'Fichier FA (en entrée)'!B:AH,2,0)</f>
        <v>ENV</v>
      </c>
      <c r="F220" s="14" t="b">
        <f t="shared" si="26"/>
        <v>0</v>
      </c>
      <c r="G220" s="14" t="b">
        <f>IFERROR(VLOOKUP(A220,'Calculs FI (auto)'!A:F,6,0),FALSE)</f>
        <v>1</v>
      </c>
      <c r="H220" s="14" t="b">
        <f t="shared" si="27"/>
        <v>0</v>
      </c>
      <c r="I220" s="16" t="str">
        <f>IFERROR(VLOOKUP(A220,'Moyennes FA (en entrée)'!B:N,7,0),"")</f>
        <v/>
      </c>
      <c r="J220" s="16">
        <f>IFERROR(VLOOKUP(VLOOKUP(A220,'Fichier FA (en entrée)'!B:AH,33,0),Modificateurs!A$2:B$5,2,0),0)</f>
        <v>0</v>
      </c>
      <c r="K220" s="16">
        <f>IFERROR(VLOOKUP(VLOOKUP(A220,'Redoub FI (en entrée)'!B:N,7,0),Modificateurs!A$8:B$11,2,0),0)</f>
        <v>0</v>
      </c>
      <c r="L220" s="16">
        <f>IFERROR(VLOOKUP(M220,Modificateurs!D$1:E$94,2,0),0)</f>
        <v>3</v>
      </c>
      <c r="M220" t="str">
        <f>VLOOKUP(A220,'Fichier FA (en entrée)'!B:AH,16,0)&amp;" "&amp;VLOOKUP(A220,'Fichier FA (en entrée)'!B:AH,20,0)&amp;" "&amp;VLOOKUP(A220,'Fichier FA (en entrée)'!B:AH,27,0)&amp;" "&amp;VLOOKUP(A220,'Fichier FA (en entrée)'!B:AH,29,0)</f>
        <v xml:space="preserve">S Informatique et Sciences du numérique  </v>
      </c>
      <c r="N220" t="str">
        <f>VLOOKUP(A220,'Fichier FA (en entrée)'!B:AH,8,0)</f>
        <v>En Terminale</v>
      </c>
      <c r="O220" t="b">
        <f>AND(C220&gt;Synthèse!B$7,C220&lt;Synthèse!B$9)</f>
        <v>0</v>
      </c>
      <c r="P220" s="62" t="s">
        <v>2261</v>
      </c>
      <c r="Q220" s="60">
        <f>ROUNDUP(C220/(Synthèse!$B$2+Synthèse!$B$3)*8,0)</f>
        <v>12</v>
      </c>
      <c r="R220" s="60">
        <f>IFERROR(VLOOKUP(A220,'Evaluations (formulaire)'!A:P,6,0)+VLOOKUP(A220,'Evaluations (formulaire)'!A:P,7,0),0)</f>
        <v>0</v>
      </c>
      <c r="S220" s="60">
        <f>IFERROR(VLOOKUP(A220,'Evaluations (formulaire)'!A:P,8,0),0)</f>
        <v>0</v>
      </c>
      <c r="T220" s="64">
        <f>IF(AND(ISBLANK(P220),Q220&lt;=2),Synthèse!$B$42,IF(AND(ISBLANK(P220),Q220&gt;=7),Synthèse!$C$42,R220+S220))</f>
        <v>0</v>
      </c>
      <c r="U220" s="64">
        <f t="shared" si="28"/>
        <v>-100</v>
      </c>
      <c r="V220" s="59">
        <f t="shared" si="29"/>
        <v>765</v>
      </c>
      <c r="W220" s="26">
        <v>448</v>
      </c>
      <c r="X220" s="26" t="b">
        <f t="shared" si="30"/>
        <v>0</v>
      </c>
      <c r="Y220" s="26" t="e">
        <f>VLOOKUP(A220,#REF!,21,0)</f>
        <v>#REF!</v>
      </c>
      <c r="Z220" s="26" t="s">
        <v>2283</v>
      </c>
      <c r="AC220" t="b">
        <f t="shared" si="31"/>
        <v>0</v>
      </c>
      <c r="AD220" t="e">
        <f>IFERROR(VLOOKUP(A220,#REF!,4,0),MAX(#REF!)+100)</f>
        <v>#REF!</v>
      </c>
    </row>
    <row r="221" spans="1:30">
      <c r="A221">
        <v>407420</v>
      </c>
      <c r="B221" s="5" t="str">
        <f ca="1">VLOOKUP(A221,'Fichier FA (en entrée)'!B:AH,3,0)</f>
        <v>AHSCTPCGUH</v>
      </c>
      <c r="C221">
        <f t="shared" si="24"/>
        <v>765</v>
      </c>
      <c r="D221">
        <f t="shared" si="25"/>
        <v>-100</v>
      </c>
      <c r="E221" s="14" t="str">
        <f>VLOOKUP(A221,'Fichier FA (en entrée)'!B:AH,2,0)</f>
        <v>ENV</v>
      </c>
      <c r="F221" s="14" t="b">
        <f t="shared" si="26"/>
        <v>0</v>
      </c>
      <c r="G221" s="14" t="b">
        <f>IFERROR(VLOOKUP(A221,'Calculs FI (auto)'!A:F,6,0),FALSE)</f>
        <v>1</v>
      </c>
      <c r="H221" s="14" t="b">
        <f t="shared" si="27"/>
        <v>0</v>
      </c>
      <c r="I221" s="16" t="str">
        <f>IFERROR(VLOOKUP(A221,'Moyennes FA (en entrée)'!B:N,7,0),"")</f>
        <v/>
      </c>
      <c r="J221" s="16">
        <f>IFERROR(VLOOKUP(VLOOKUP(A221,'Fichier FA (en entrée)'!B:AH,33,0),Modificateurs!A$2:B$5,2,0),0)</f>
        <v>1</v>
      </c>
      <c r="K221" s="16">
        <f>IFERROR(VLOOKUP(VLOOKUP(A221,'Redoub FI (en entrée)'!B:N,7,0),Modificateurs!A$8:B$11,2,0),0)</f>
        <v>0</v>
      </c>
      <c r="L221" s="16">
        <f>IFERROR(VLOOKUP(M221,Modificateurs!D$1:E$94,2,0),0)</f>
        <v>2</v>
      </c>
      <c r="M221" t="str">
        <f>VLOOKUP(A221,'Fichier FA (en entrée)'!B:AH,16,0)&amp;" "&amp;VLOOKUP(A221,'Fichier FA (en entrée)'!B:AH,20,0)&amp;" "&amp;VLOOKUP(A221,'Fichier FA (en entrée)'!B:AH,27,0)&amp;" "&amp;VLOOKUP(A221,'Fichier FA (en entrée)'!B:AH,29,0)</f>
        <v xml:space="preserve">S Physique-chimie  </v>
      </c>
      <c r="N221" t="str">
        <f>VLOOKUP(A221,'Fichier FA (en entrée)'!B:AH,8,0)</f>
        <v>En Terminale</v>
      </c>
      <c r="O221" t="b">
        <f>AND(C221&gt;Synthèse!B$7,C221&lt;Synthèse!B$9)</f>
        <v>0</v>
      </c>
      <c r="P221" s="62" t="s">
        <v>2261</v>
      </c>
      <c r="Q221" s="60">
        <f>ROUNDUP(C221/(Synthèse!$B$2+Synthèse!$B$3)*8,0)</f>
        <v>12</v>
      </c>
      <c r="R221" s="60">
        <f>IFERROR(VLOOKUP(A221,'Evaluations (formulaire)'!A:P,6,0)+VLOOKUP(A221,'Evaluations (formulaire)'!A:P,7,0),0)</f>
        <v>0</v>
      </c>
      <c r="S221" s="60">
        <f>IFERROR(VLOOKUP(A221,'Evaluations (formulaire)'!A:P,8,0),0)</f>
        <v>0</v>
      </c>
      <c r="T221" s="64">
        <f>IF(AND(ISBLANK(P221),Q221&lt;=2),Synthèse!$B$42,IF(AND(ISBLANK(P221),Q221&gt;=7),Synthèse!$C$42,R221+S221))</f>
        <v>0</v>
      </c>
      <c r="U221" s="64">
        <f t="shared" si="28"/>
        <v>-100</v>
      </c>
      <c r="V221" s="59">
        <f t="shared" si="29"/>
        <v>765</v>
      </c>
      <c r="W221" s="26">
        <v>553</v>
      </c>
      <c r="X221" s="26" t="b">
        <f t="shared" si="30"/>
        <v>0</v>
      </c>
      <c r="Y221" s="26" t="e">
        <f>VLOOKUP(A221,#REF!,21,0)</f>
        <v>#REF!</v>
      </c>
      <c r="Z221" s="26" t="s">
        <v>2283</v>
      </c>
      <c r="AB221" s="22" t="s">
        <v>2785</v>
      </c>
      <c r="AC221" t="b">
        <f t="shared" si="31"/>
        <v>0</v>
      </c>
      <c r="AD221" t="e">
        <f>IFERROR(VLOOKUP(A221,#REF!,4,0),MAX(#REF!)+100)</f>
        <v>#REF!</v>
      </c>
    </row>
    <row r="222" spans="1:30">
      <c r="A222">
        <v>411465</v>
      </c>
      <c r="B222" s="5" t="str">
        <f ca="1">VLOOKUP(A222,'Fichier FA (en entrée)'!B:AH,3,0)</f>
        <v>ELOTFVXXAL</v>
      </c>
      <c r="C222">
        <f t="shared" si="24"/>
        <v>37</v>
      </c>
      <c r="D222">
        <f t="shared" si="25"/>
        <v>16.21</v>
      </c>
      <c r="E222" s="14" t="str">
        <f>VLOOKUP(A222,'Fichier FA (en entrée)'!B:AH,2,0)</f>
        <v>EV</v>
      </c>
      <c r="F222" s="14" t="b">
        <f t="shared" si="26"/>
        <v>1</v>
      </c>
      <c r="G222" s="14" t="b">
        <f>IFERROR(VLOOKUP(A222,'Calculs FI (auto)'!A:F,6,0),FALSE)</f>
        <v>1</v>
      </c>
      <c r="H222" s="14" t="b">
        <f t="shared" si="27"/>
        <v>1</v>
      </c>
      <c r="I222" s="16">
        <f>IFERROR(VLOOKUP(A222,'Moyennes FA (en entrée)'!B:N,7,0),"")</f>
        <v>11.21</v>
      </c>
      <c r="J222" s="16">
        <f>IFERROR(VLOOKUP(VLOOKUP(A222,'Fichier FA (en entrée)'!B:AH,33,0),Modificateurs!A$2:B$5,2,0),0)</f>
        <v>3</v>
      </c>
      <c r="K222" s="16">
        <f>IFERROR(VLOOKUP(VLOOKUP(A222,'Redoub FI (en entrée)'!B:N,7,0),Modificateurs!A$8:B$11,2,0),0)</f>
        <v>0</v>
      </c>
      <c r="L222" s="16">
        <f>IFERROR(VLOOKUP(M222,Modificateurs!D$1:E$94,2,0),0)</f>
        <v>2</v>
      </c>
      <c r="M222" t="str">
        <f>VLOOKUP(A222,'Fichier FA (en entrée)'!B:AH,16,0)&amp;" "&amp;VLOOKUP(A222,'Fichier FA (en entrée)'!B:AH,20,0)&amp;" "&amp;VLOOKUP(A222,'Fichier FA (en entrée)'!B:AH,27,0)&amp;" "&amp;VLOOKUP(A222,'Fichier FA (en entrée)'!B:AH,29,0)</f>
        <v xml:space="preserve">STI2D Système informatique et numérique  </v>
      </c>
      <c r="N222" t="str">
        <f>VLOOKUP(A222,'Fichier FA (en entrée)'!B:AH,8,0)</f>
        <v>En Terminale</v>
      </c>
      <c r="O222" t="b">
        <f>AND(C222&gt;Synthèse!B$7,C222&lt;Synthèse!B$9)</f>
        <v>0</v>
      </c>
      <c r="P222" s="62" t="s">
        <v>57</v>
      </c>
      <c r="Q222" s="60">
        <f>ROUNDUP(C222/(Synthèse!$B$2+Synthèse!$B$3)*8,0)</f>
        <v>1</v>
      </c>
      <c r="R222" s="60">
        <f>IFERROR(VLOOKUP(A222,'Evaluations (formulaire)'!A:P,6,0)+VLOOKUP(A222,'Evaluations (formulaire)'!A:P,7,0),0)</f>
        <v>0</v>
      </c>
      <c r="S222" s="60">
        <f>IFERROR(VLOOKUP(A222,'Evaluations (formulaire)'!A:P,8,0),0)</f>
        <v>0</v>
      </c>
      <c r="T222" s="64">
        <f>IF(AND(ISBLANK(P222),Q222&lt;=2),Synthèse!$B$42,IF(AND(ISBLANK(P222),Q222&gt;=7),Synthèse!$C$42,R222+S222))</f>
        <v>0</v>
      </c>
      <c r="U222" s="64">
        <f t="shared" si="28"/>
        <v>16.21</v>
      </c>
      <c r="V222" s="59">
        <f t="shared" si="29"/>
        <v>36</v>
      </c>
      <c r="W222" s="26">
        <v>414</v>
      </c>
      <c r="X222" s="26" t="b">
        <f t="shared" si="30"/>
        <v>1</v>
      </c>
      <c r="Y222" s="26" t="e">
        <f>VLOOKUP(A222,#REF!,21,0)</f>
        <v>#REF!</v>
      </c>
      <c r="Z222" s="26" t="s">
        <v>2283</v>
      </c>
      <c r="AB222" s="22" t="s">
        <v>2785</v>
      </c>
      <c r="AC222" t="b">
        <f t="shared" si="31"/>
        <v>0</v>
      </c>
      <c r="AD222" t="e">
        <f>IFERROR(VLOOKUP(A222,#REF!,4,0),MAX(#REF!)+100)</f>
        <v>#REF!</v>
      </c>
    </row>
    <row r="223" spans="1:30">
      <c r="A223">
        <v>411566</v>
      </c>
      <c r="B223" s="5" t="str">
        <f ca="1">VLOOKUP(A223,'Fichier FA (en entrée)'!B:AH,3,0)</f>
        <v>FDDIWCLJNT</v>
      </c>
      <c r="C223">
        <f t="shared" si="24"/>
        <v>102</v>
      </c>
      <c r="D223">
        <f t="shared" si="25"/>
        <v>13.58</v>
      </c>
      <c r="E223" s="14" t="str">
        <f>VLOOKUP(A223,'Fichier FA (en entrée)'!B:AH,2,0)</f>
        <v>EV</v>
      </c>
      <c r="F223" s="14" t="b">
        <f t="shared" si="26"/>
        <v>1</v>
      </c>
      <c r="G223" s="14" t="b">
        <f>IFERROR(VLOOKUP(A223,'Calculs FI (auto)'!A:F,6,0),FALSE)</f>
        <v>1</v>
      </c>
      <c r="H223" s="14" t="b">
        <f t="shared" si="27"/>
        <v>1</v>
      </c>
      <c r="I223" s="16">
        <f>IFERROR(VLOOKUP(A223,'Moyennes FA (en entrée)'!B:N,7,0),"")</f>
        <v>10.58</v>
      </c>
      <c r="J223" s="16">
        <f>IFERROR(VLOOKUP(VLOOKUP(A223,'Fichier FA (en entrée)'!B:AH,33,0),Modificateurs!A$2:B$5,2,0),0)</f>
        <v>1</v>
      </c>
      <c r="K223" s="16">
        <f>IFERROR(VLOOKUP(VLOOKUP(A223,'Redoub FI (en entrée)'!B:N,7,0),Modificateurs!A$8:B$11,2,0),0)</f>
        <v>0</v>
      </c>
      <c r="L223" s="16">
        <f>IFERROR(VLOOKUP(M223,Modificateurs!D$1:E$94,2,0),0)</f>
        <v>2</v>
      </c>
      <c r="M223" t="str">
        <f>VLOOKUP(A223,'Fichier FA (en entrée)'!B:AH,16,0)&amp;" "&amp;VLOOKUP(A223,'Fichier FA (en entrée)'!B:AH,20,0)&amp;" "&amp;VLOOKUP(A223,'Fichier FA (en entrée)'!B:AH,27,0)&amp;" "&amp;VLOOKUP(A223,'Fichier FA (en entrée)'!B:AH,29,0)</f>
        <v xml:space="preserve">STI2D Système informatique et numérique  </v>
      </c>
      <c r="N223" t="str">
        <f>VLOOKUP(A223,'Fichier FA (en entrée)'!B:AH,8,0)</f>
        <v>En Terminale</v>
      </c>
      <c r="O223" t="b">
        <f>AND(C223&gt;Synthèse!B$7,C223&lt;Synthèse!B$9)</f>
        <v>0</v>
      </c>
      <c r="P223" s="62" t="s">
        <v>57</v>
      </c>
      <c r="Q223" s="60">
        <f>ROUNDUP(C223/(Synthèse!$B$2+Synthèse!$B$3)*8,0)</f>
        <v>2</v>
      </c>
      <c r="R223" s="60">
        <f>IFERROR(VLOOKUP(A223,'Evaluations (formulaire)'!A:P,6,0)+VLOOKUP(A223,'Evaluations (formulaire)'!A:P,7,0),0)</f>
        <v>0</v>
      </c>
      <c r="S223" s="60">
        <f>IFERROR(VLOOKUP(A223,'Evaluations (formulaire)'!A:P,8,0),0)</f>
        <v>0</v>
      </c>
      <c r="T223" s="64">
        <f>IF(AND(ISBLANK(P223),Q223&lt;=2),Synthèse!$B$42,IF(AND(ISBLANK(P223),Q223&gt;=7),Synthèse!$C$42,R223+S223))</f>
        <v>0</v>
      </c>
      <c r="U223" s="64">
        <f t="shared" si="28"/>
        <v>13.58</v>
      </c>
      <c r="V223" s="59">
        <f t="shared" si="29"/>
        <v>102</v>
      </c>
      <c r="W223" s="26">
        <v>719</v>
      </c>
      <c r="X223" s="26" t="b">
        <f t="shared" si="30"/>
        <v>1</v>
      </c>
      <c r="Y223" s="26" t="e">
        <f>VLOOKUP(A223,#REF!,21,0)</f>
        <v>#REF!</v>
      </c>
      <c r="Z223" s="26" t="s">
        <v>2283</v>
      </c>
      <c r="AB223" s="22" t="s">
        <v>2785</v>
      </c>
      <c r="AC223" t="b">
        <f t="shared" si="31"/>
        <v>0</v>
      </c>
      <c r="AD223" t="e">
        <f>IFERROR(VLOOKUP(A223,#REF!,4,0),MAX(#REF!)+100)</f>
        <v>#REF!</v>
      </c>
    </row>
    <row r="224" spans="1:30">
      <c r="A224">
        <v>411585</v>
      </c>
      <c r="B224" s="5" t="str">
        <f ca="1">VLOOKUP(A224,'Fichier FA (en entrée)'!B:AH,3,0)</f>
        <v>UGLNHMBXUO</v>
      </c>
      <c r="C224">
        <f t="shared" si="24"/>
        <v>129</v>
      </c>
      <c r="D224">
        <f t="shared" si="25"/>
        <v>13.03</v>
      </c>
      <c r="E224" s="14" t="str">
        <f>VLOOKUP(A224,'Fichier FA (en entrée)'!B:AH,2,0)</f>
        <v>EV</v>
      </c>
      <c r="F224" s="14" t="b">
        <f t="shared" si="26"/>
        <v>1</v>
      </c>
      <c r="G224" s="14" t="b">
        <f>IFERROR(VLOOKUP(A224,'Calculs FI (auto)'!A:F,6,0),FALSE)</f>
        <v>1</v>
      </c>
      <c r="H224" s="14" t="b">
        <f t="shared" si="27"/>
        <v>1</v>
      </c>
      <c r="I224" s="16">
        <f>IFERROR(VLOOKUP(A224,'Moyennes FA (en entrée)'!B:N,7,0),"")</f>
        <v>10.029999999999999</v>
      </c>
      <c r="J224" s="16">
        <f>IFERROR(VLOOKUP(VLOOKUP(A224,'Fichier FA (en entrée)'!B:AH,33,0),Modificateurs!A$2:B$5,2,0),0)</f>
        <v>1</v>
      </c>
      <c r="K224" s="16">
        <f>IFERROR(VLOOKUP(VLOOKUP(A224,'Redoub FI (en entrée)'!B:N,7,0),Modificateurs!A$8:B$11,2,0),0)</f>
        <v>0</v>
      </c>
      <c r="L224" s="16">
        <f>IFERROR(VLOOKUP(M224,Modificateurs!D$1:E$94,2,0),0)</f>
        <v>2</v>
      </c>
      <c r="M224" t="str">
        <f>VLOOKUP(A224,'Fichier FA (en entrée)'!B:AH,16,0)&amp;" "&amp;VLOOKUP(A224,'Fichier FA (en entrée)'!B:AH,20,0)&amp;" "&amp;VLOOKUP(A224,'Fichier FA (en entrée)'!B:AH,27,0)&amp;" "&amp;VLOOKUP(A224,'Fichier FA (en entrée)'!B:AH,29,0)</f>
        <v xml:space="preserve">STI2D Système informatique et numérique  </v>
      </c>
      <c r="N224" t="str">
        <f>VLOOKUP(A224,'Fichier FA (en entrée)'!B:AH,8,0)</f>
        <v>En Terminale</v>
      </c>
      <c r="O224" t="b">
        <f>AND(C224&gt;Synthèse!B$7,C224&lt;Synthèse!B$9)</f>
        <v>0</v>
      </c>
      <c r="P224" s="62" t="s">
        <v>2256</v>
      </c>
      <c r="Q224" s="60">
        <f>ROUNDUP(C224/(Synthèse!$B$2+Synthèse!$B$3)*8,0)</f>
        <v>2</v>
      </c>
      <c r="R224" s="60">
        <f>IFERROR(VLOOKUP(A224,'Evaluations (formulaire)'!A:P,6,0)+VLOOKUP(A224,'Evaluations (formulaire)'!A:P,7,0),0)</f>
        <v>0</v>
      </c>
      <c r="S224" s="60">
        <f>IFERROR(VLOOKUP(A224,'Evaluations (formulaire)'!A:P,8,0),0)</f>
        <v>0</v>
      </c>
      <c r="T224" s="64">
        <f>IF(AND(ISBLANK(P224),Q224&lt;=2),Synthèse!$B$42,IF(AND(ISBLANK(P224),Q224&gt;=7),Synthèse!$C$42,R224+S224))</f>
        <v>0</v>
      </c>
      <c r="U224" s="64">
        <f t="shared" si="28"/>
        <v>13.03</v>
      </c>
      <c r="V224" s="59">
        <f t="shared" si="29"/>
        <v>129</v>
      </c>
      <c r="W224" s="26">
        <v>213</v>
      </c>
      <c r="X224" s="26" t="b">
        <f t="shared" si="30"/>
        <v>1</v>
      </c>
      <c r="Y224" s="26" t="e">
        <f>VLOOKUP(A224,#REF!,21,0)</f>
        <v>#REF!</v>
      </c>
      <c r="Z224" s="26" t="s">
        <v>2283</v>
      </c>
      <c r="AC224" t="b">
        <f t="shared" si="31"/>
        <v>0</v>
      </c>
      <c r="AD224" t="e">
        <f>IFERROR(VLOOKUP(A224,#REF!,4,0),MAX(#REF!)+100)</f>
        <v>#REF!</v>
      </c>
    </row>
    <row r="225" spans="1:30">
      <c r="A225">
        <v>411866</v>
      </c>
      <c r="B225" s="5" t="str">
        <f ca="1">VLOOKUP(A225,'Fichier FA (en entrée)'!B:AH,3,0)</f>
        <v>OTUBOHOFPK</v>
      </c>
      <c r="C225">
        <f t="shared" si="24"/>
        <v>185</v>
      </c>
      <c r="D225">
        <f t="shared" si="25"/>
        <v>11.77</v>
      </c>
      <c r="E225" s="14" t="str">
        <f>VLOOKUP(A225,'Fichier FA (en entrée)'!B:AH,2,0)</f>
        <v>EV</v>
      </c>
      <c r="F225" s="14" t="b">
        <f t="shared" si="26"/>
        <v>1</v>
      </c>
      <c r="G225" s="14" t="b">
        <f>IFERROR(VLOOKUP(A225,'Calculs FI (auto)'!A:F,6,0),FALSE)</f>
        <v>1</v>
      </c>
      <c r="H225" s="14" t="b">
        <f t="shared" si="27"/>
        <v>1</v>
      </c>
      <c r="I225" s="16">
        <f>IFERROR(VLOOKUP(A225,'Moyennes FA (en entrée)'!B:N,7,0),"")</f>
        <v>9.77</v>
      </c>
      <c r="J225" s="16">
        <f>IFERROR(VLOOKUP(VLOOKUP(A225,'Fichier FA (en entrée)'!B:AH,33,0),Modificateurs!A$2:B$5,2,0),0)</f>
        <v>1</v>
      </c>
      <c r="K225" s="16">
        <f>IFERROR(VLOOKUP(VLOOKUP(A225,'Redoub FI (en entrée)'!B:N,7,0),Modificateurs!A$8:B$11,2,0),0)</f>
        <v>0</v>
      </c>
      <c r="L225" s="16">
        <f>IFERROR(VLOOKUP(M225,Modificateurs!D$1:E$94,2,0),0)</f>
        <v>1</v>
      </c>
      <c r="M225" t="str">
        <f>VLOOKUP(A225,'Fichier FA (en entrée)'!B:AH,16,0)&amp;" "&amp;VLOOKUP(A225,'Fichier FA (en entrée)'!B:AH,20,0)&amp;" "&amp;VLOOKUP(A225,'Fichier FA (en entrée)'!B:AH,27,0)&amp;" "&amp;VLOOKUP(A225,'Fichier FA (en entrée)'!B:AH,29,0)</f>
        <v xml:space="preserve">S Sciences de la vie et de la terre  </v>
      </c>
      <c r="N225" t="str">
        <f>VLOOKUP(A225,'Fichier FA (en entrée)'!B:AH,8,0)</f>
        <v>En Terminale</v>
      </c>
      <c r="O225" t="b">
        <f>AND(C225&gt;Synthèse!B$7,C225&lt;Synthèse!B$9)</f>
        <v>1</v>
      </c>
      <c r="P225" s="62" t="s">
        <v>2256</v>
      </c>
      <c r="Q225" s="60">
        <f>ROUNDUP(C225/(Synthèse!$B$2+Synthèse!$B$3)*8,0)</f>
        <v>3</v>
      </c>
      <c r="R225" s="60">
        <f>IFERROR(VLOOKUP(A225,'Evaluations (formulaire)'!A:P,6,0)+VLOOKUP(A225,'Evaluations (formulaire)'!A:P,7,0),0)</f>
        <v>0</v>
      </c>
      <c r="S225" s="60">
        <f>IFERROR(VLOOKUP(A225,'Evaluations (formulaire)'!A:P,8,0),0)</f>
        <v>0</v>
      </c>
      <c r="T225" s="64">
        <f>IF(AND(ISBLANK(P225),Q225&lt;=2),Synthèse!$B$42,IF(AND(ISBLANK(P225),Q225&gt;=7),Synthèse!$C$42,R225+S225))</f>
        <v>0</v>
      </c>
      <c r="U225" s="64">
        <f t="shared" si="28"/>
        <v>11.77</v>
      </c>
      <c r="V225" s="59">
        <f t="shared" si="29"/>
        <v>185</v>
      </c>
      <c r="W225" s="26">
        <v>360</v>
      </c>
      <c r="X225" s="26" t="b">
        <f t="shared" si="30"/>
        <v>1</v>
      </c>
      <c r="Y225" s="26" t="e">
        <f>VLOOKUP(A225,#REF!,21,0)</f>
        <v>#REF!</v>
      </c>
      <c r="Z225" s="26" t="s">
        <v>2283</v>
      </c>
      <c r="AC225" t="b">
        <f t="shared" si="31"/>
        <v>0</v>
      </c>
      <c r="AD225" t="e">
        <f>IFERROR(VLOOKUP(A225,#REF!,4,0),MAX(#REF!)+100)</f>
        <v>#REF!</v>
      </c>
    </row>
    <row r="226" spans="1:30">
      <c r="A226">
        <v>416235</v>
      </c>
      <c r="B226" s="5" t="str">
        <f ca="1">VLOOKUP(A226,'Fichier FA (en entrée)'!B:AH,3,0)</f>
        <v>CXLVSCVWRI</v>
      </c>
      <c r="C226">
        <f t="shared" si="24"/>
        <v>64</v>
      </c>
      <c r="D226">
        <f t="shared" si="25"/>
        <v>14.72</v>
      </c>
      <c r="E226" s="14" t="str">
        <f>VLOOKUP(A226,'Fichier FA (en entrée)'!B:AH,2,0)</f>
        <v>EV</v>
      </c>
      <c r="F226" s="14" t="b">
        <f t="shared" si="26"/>
        <v>1</v>
      </c>
      <c r="G226" s="14" t="b">
        <f>IFERROR(VLOOKUP(A226,'Calculs FI (auto)'!A:F,6,0),FALSE)</f>
        <v>1</v>
      </c>
      <c r="H226" s="14" t="b">
        <f t="shared" si="27"/>
        <v>1</v>
      </c>
      <c r="I226" s="16">
        <f>IFERROR(VLOOKUP(A226,'Moyennes FA (en entrée)'!B:N,7,0),"")</f>
        <v>8.7200000000000006</v>
      </c>
      <c r="J226" s="16">
        <f>IFERROR(VLOOKUP(VLOOKUP(A226,'Fichier FA (en entrée)'!B:AH,33,0),Modificateurs!A$2:B$5,2,0),0)</f>
        <v>3</v>
      </c>
      <c r="K226" s="16">
        <f>IFERROR(VLOOKUP(VLOOKUP(A226,'Redoub FI (en entrée)'!B:N,7,0),Modificateurs!A$8:B$11,2,0),0)</f>
        <v>0</v>
      </c>
      <c r="L226" s="16">
        <f>IFERROR(VLOOKUP(M226,Modificateurs!D$1:E$94,2,0),0)</f>
        <v>3</v>
      </c>
      <c r="M226" t="str">
        <f>VLOOKUP(A226,'Fichier FA (en entrée)'!B:AH,16,0)&amp;" "&amp;VLOOKUP(A226,'Fichier FA (en entrée)'!B:AH,20,0)&amp;" "&amp;VLOOKUP(A226,'Fichier FA (en entrée)'!B:AH,27,0)&amp;" "&amp;VLOOKUP(A226,'Fichier FA (en entrée)'!B:AH,29,0)</f>
        <v xml:space="preserve">S Informatique et Sciences du numérique  </v>
      </c>
      <c r="N226" t="str">
        <f>VLOOKUP(A226,'Fichier FA (en entrée)'!B:AH,8,0)</f>
        <v>En Terminale</v>
      </c>
      <c r="O226" t="b">
        <f>AND(C226&gt;Synthèse!B$7,C226&lt;Synthèse!B$9)</f>
        <v>0</v>
      </c>
      <c r="P226" s="62" t="s">
        <v>2284</v>
      </c>
      <c r="Q226" s="60">
        <f>ROUNDUP(C226/(Synthèse!$B$2+Synthèse!$B$3)*8,0)</f>
        <v>1</v>
      </c>
      <c r="R226" s="60">
        <f>IFERROR(VLOOKUP(A226,'Evaluations (formulaire)'!A:P,6,0)+VLOOKUP(A226,'Evaluations (formulaire)'!A:P,7,0),0)</f>
        <v>0</v>
      </c>
      <c r="S226" s="60">
        <f>IFERROR(VLOOKUP(A226,'Evaluations (formulaire)'!A:P,8,0),0)</f>
        <v>0</v>
      </c>
      <c r="T226" s="64">
        <f>IF(AND(ISBLANK(P226),Q226&lt;=2),Synthèse!$B$42,IF(AND(ISBLANK(P226),Q226&gt;=7),Synthèse!$C$42,R226+S226))</f>
        <v>0</v>
      </c>
      <c r="U226" s="64">
        <f t="shared" si="28"/>
        <v>14.72</v>
      </c>
      <c r="V226" s="59">
        <f t="shared" si="29"/>
        <v>64</v>
      </c>
      <c r="W226" s="26">
        <v>411</v>
      </c>
      <c r="X226" s="26" t="b">
        <f t="shared" si="30"/>
        <v>1</v>
      </c>
      <c r="Y226" s="26" t="e">
        <f>VLOOKUP(A226,#REF!,21,0)</f>
        <v>#REF!</v>
      </c>
      <c r="Z226" s="26" t="s">
        <v>2283</v>
      </c>
      <c r="AC226" t="b">
        <f t="shared" si="31"/>
        <v>0</v>
      </c>
      <c r="AD226" t="e">
        <f>IFERROR(VLOOKUP(A226,#REF!,4,0),MAX(#REF!)+100)</f>
        <v>#REF!</v>
      </c>
    </row>
    <row r="227" spans="1:30">
      <c r="A227">
        <v>416254</v>
      </c>
      <c r="B227" s="5" t="str">
        <f ca="1">VLOOKUP(A227,'Fichier FA (en entrée)'!B:AH,3,0)</f>
        <v>BSCPOHFCBX</v>
      </c>
      <c r="C227">
        <f t="shared" si="24"/>
        <v>222</v>
      </c>
      <c r="D227">
        <f t="shared" si="25"/>
        <v>11.12</v>
      </c>
      <c r="E227" s="14" t="str">
        <f>VLOOKUP(A227,'Fichier FA (en entrée)'!B:AH,2,0)</f>
        <v>EV</v>
      </c>
      <c r="F227" s="14" t="b">
        <f t="shared" si="26"/>
        <v>1</v>
      </c>
      <c r="G227" s="14" t="b">
        <f>IFERROR(VLOOKUP(A227,'Calculs FI (auto)'!A:F,6,0),FALSE)</f>
        <v>1</v>
      </c>
      <c r="H227" s="14" t="b">
        <f t="shared" si="27"/>
        <v>1</v>
      </c>
      <c r="I227" s="16">
        <f>IFERROR(VLOOKUP(A227,'Moyennes FA (en entrée)'!B:N,7,0),"")</f>
        <v>9.1199999999999992</v>
      </c>
      <c r="J227" s="16">
        <f>IFERROR(VLOOKUP(VLOOKUP(A227,'Fichier FA (en entrée)'!B:AH,33,0),Modificateurs!A$2:B$5,2,0),0)</f>
        <v>1</v>
      </c>
      <c r="K227" s="16">
        <f>IFERROR(VLOOKUP(VLOOKUP(A227,'Redoub FI (en entrée)'!B:N,7,0),Modificateurs!A$8:B$11,2,0),0)</f>
        <v>0</v>
      </c>
      <c r="L227" s="16">
        <f>IFERROR(VLOOKUP(M227,Modificateurs!D$1:E$94,2,0),0)</f>
        <v>1</v>
      </c>
      <c r="M227" t="str">
        <f>VLOOKUP(A227,'Fichier FA (en entrée)'!B:AH,16,0)&amp;" "&amp;VLOOKUP(A227,'Fichier FA (en entrée)'!B:AH,20,0)&amp;" "&amp;VLOOKUP(A227,'Fichier FA (en entrée)'!B:AH,27,0)&amp;" "&amp;VLOOKUP(A227,'Fichier FA (en entrée)'!B:AH,29,0)</f>
        <v xml:space="preserve">S Sciences de la vie et de la terre  </v>
      </c>
      <c r="N227" t="str">
        <f>VLOOKUP(A227,'Fichier FA (en entrée)'!B:AH,8,0)</f>
        <v>En Terminale</v>
      </c>
      <c r="O227" t="b">
        <f>AND(C227&gt;Synthèse!B$7,C227&lt;Synthèse!B$9)</f>
        <v>1</v>
      </c>
      <c r="P227" s="62" t="s">
        <v>57</v>
      </c>
      <c r="Q227" s="60">
        <f>ROUNDUP(C227/(Synthèse!$B$2+Synthèse!$B$3)*8,0)</f>
        <v>4</v>
      </c>
      <c r="R227" s="60">
        <f>IFERROR(VLOOKUP(A227,'Evaluations (formulaire)'!A:P,6,0)+VLOOKUP(A227,'Evaluations (formulaire)'!A:P,7,0),0)</f>
        <v>0</v>
      </c>
      <c r="S227" s="60">
        <f>IFERROR(VLOOKUP(A227,'Evaluations (formulaire)'!A:P,8,0),0)</f>
        <v>0</v>
      </c>
      <c r="T227" s="64">
        <f>IF(AND(ISBLANK(P227),Q227&lt;=2),Synthèse!$B$42,IF(AND(ISBLANK(P227),Q227&gt;=7),Synthèse!$C$42,R227+S227))</f>
        <v>0</v>
      </c>
      <c r="U227" s="64">
        <f t="shared" si="28"/>
        <v>11.12</v>
      </c>
      <c r="V227" s="59">
        <f t="shared" si="29"/>
        <v>222</v>
      </c>
      <c r="W227" s="26">
        <v>702</v>
      </c>
      <c r="X227" s="26" t="b">
        <f t="shared" si="30"/>
        <v>1</v>
      </c>
      <c r="Y227" s="26" t="e">
        <f>VLOOKUP(A227,#REF!,21,0)</f>
        <v>#REF!</v>
      </c>
      <c r="Z227" s="26" t="s">
        <v>2283</v>
      </c>
      <c r="AC227" t="b">
        <f t="shared" si="31"/>
        <v>0</v>
      </c>
      <c r="AD227" t="e">
        <f>IFERROR(VLOOKUP(A227,#REF!,4,0),MAX(#REF!)+100)</f>
        <v>#REF!</v>
      </c>
    </row>
    <row r="228" spans="1:30">
      <c r="A228">
        <v>418275</v>
      </c>
      <c r="B228" s="5" t="str">
        <f ca="1">VLOOKUP(A228,'Fichier FA (en entrée)'!B:AH,3,0)</f>
        <v>XSLAJIIZXO</v>
      </c>
      <c r="C228">
        <f t="shared" si="24"/>
        <v>765</v>
      </c>
      <c r="D228">
        <f t="shared" si="25"/>
        <v>-100</v>
      </c>
      <c r="E228" s="14" t="str">
        <f>VLOOKUP(A228,'Fichier FA (en entrée)'!B:AH,2,0)</f>
        <v>ENV</v>
      </c>
      <c r="F228" s="14" t="b">
        <f t="shared" si="26"/>
        <v>0</v>
      </c>
      <c r="G228" s="14" t="b">
        <f>IFERROR(VLOOKUP(A228,'Calculs FI (auto)'!A:F,6,0),FALSE)</f>
        <v>0</v>
      </c>
      <c r="H228" s="14" t="b">
        <f t="shared" si="27"/>
        <v>0</v>
      </c>
      <c r="I228" s="16" t="str">
        <f>IFERROR(VLOOKUP(A228,'Moyennes FA (en entrée)'!B:N,7,0),"")</f>
        <v/>
      </c>
      <c r="J228" s="16">
        <f>IFERROR(VLOOKUP(VLOOKUP(A228,'Fichier FA (en entrée)'!B:AH,33,0),Modificateurs!A$2:B$5,2,0),0)</f>
        <v>-3</v>
      </c>
      <c r="K228" s="16">
        <f>IFERROR(VLOOKUP(VLOOKUP(A228,'Redoub FI (en entrée)'!B:N,7,0),Modificateurs!A$8:B$11,2,0),0)</f>
        <v>0</v>
      </c>
      <c r="L228" s="16">
        <f>IFERROR(VLOOKUP(M228,Modificateurs!D$1:E$94,2,0),0)</f>
        <v>1</v>
      </c>
      <c r="M228" t="str">
        <f>VLOOKUP(A228,'Fichier FA (en entrée)'!B:AH,16,0)&amp;" "&amp;VLOOKUP(A228,'Fichier FA (en entrée)'!B:AH,20,0)&amp;" "&amp;VLOOKUP(A228,'Fichier FA (en entrée)'!B:AH,27,0)&amp;" "&amp;VLOOKUP(A228,'Fichier FA (en entrée)'!B:AH,29,0)</f>
        <v xml:space="preserve">S Sciences de la vie et de la terre  </v>
      </c>
      <c r="N228" t="str">
        <f>VLOOKUP(A228,'Fichier FA (en entrée)'!B:AH,8,0)</f>
        <v>En Terminale</v>
      </c>
      <c r="O228" t="b">
        <f>AND(C228&gt;Synthèse!B$7,C228&lt;Synthèse!B$9)</f>
        <v>0</v>
      </c>
      <c r="P228" s="62" t="s">
        <v>2284</v>
      </c>
      <c r="Q228" s="60">
        <f>ROUNDUP(C228/(Synthèse!$B$2+Synthèse!$B$3)*8,0)</f>
        <v>12</v>
      </c>
      <c r="R228" s="60">
        <f>IFERROR(VLOOKUP(A228,'Evaluations (formulaire)'!A:P,6,0)+VLOOKUP(A228,'Evaluations (formulaire)'!A:P,7,0),0)</f>
        <v>0</v>
      </c>
      <c r="S228" s="60">
        <f>IFERROR(VLOOKUP(A228,'Evaluations (formulaire)'!A:P,8,0),0)</f>
        <v>0</v>
      </c>
      <c r="T228" s="64">
        <f>IF(AND(ISBLANK(P228),Q228&lt;=2),Synthèse!$B$42,IF(AND(ISBLANK(P228),Q228&gt;=7),Synthèse!$C$42,R228+S228))</f>
        <v>0</v>
      </c>
      <c r="U228" s="64">
        <f t="shared" si="28"/>
        <v>-100</v>
      </c>
      <c r="V228" s="59">
        <f t="shared" si="29"/>
        <v>765</v>
      </c>
      <c r="W228" s="26">
        <v>113</v>
      </c>
      <c r="X228" s="26" t="b">
        <f t="shared" si="30"/>
        <v>0</v>
      </c>
      <c r="Y228" s="26" t="e">
        <f>VLOOKUP(A228,#REF!,21,0)</f>
        <v>#REF!</v>
      </c>
      <c r="Z228" s="26" t="s">
        <v>2283</v>
      </c>
      <c r="AC228" t="b">
        <f t="shared" si="31"/>
        <v>0</v>
      </c>
      <c r="AD228" t="e">
        <f>IFERROR(VLOOKUP(A228,#REF!,4,0),MAX(#REF!)+100)</f>
        <v>#REF!</v>
      </c>
    </row>
    <row r="229" spans="1:30">
      <c r="A229">
        <v>419088</v>
      </c>
      <c r="B229" s="5" t="str">
        <f ca="1">VLOOKUP(A229,'Fichier FA (en entrée)'!B:AH,3,0)</f>
        <v>NCAVTOYONY</v>
      </c>
      <c r="C229">
        <f t="shared" si="24"/>
        <v>765</v>
      </c>
      <c r="D229">
        <f t="shared" si="25"/>
        <v>-100</v>
      </c>
      <c r="E229" s="14" t="str">
        <f>VLOOKUP(A229,'Fichier FA (en entrée)'!B:AH,2,0)</f>
        <v>ENV</v>
      </c>
      <c r="F229" s="14" t="b">
        <f t="shared" si="26"/>
        <v>0</v>
      </c>
      <c r="G229" s="14" t="b">
        <f>IFERROR(VLOOKUP(A229,'Calculs FI (auto)'!A:F,6,0),FALSE)</f>
        <v>0</v>
      </c>
      <c r="H229" s="14" t="b">
        <f t="shared" si="27"/>
        <v>0</v>
      </c>
      <c r="I229" s="16" t="str">
        <f>IFERROR(VLOOKUP(A229,'Moyennes FA (en entrée)'!B:N,7,0),"")</f>
        <v/>
      </c>
      <c r="J229" s="16">
        <f>IFERROR(VLOOKUP(VLOOKUP(A229,'Fichier FA (en entrée)'!B:AH,33,0),Modificateurs!A$2:B$5,2,0),0)</f>
        <v>0</v>
      </c>
      <c r="K229" s="16">
        <f>IFERROR(VLOOKUP(VLOOKUP(A229,'Redoub FI (en entrée)'!B:N,7,0),Modificateurs!A$8:B$11,2,0),0)</f>
        <v>0</v>
      </c>
      <c r="L229" s="16">
        <f>IFERROR(VLOOKUP(M229,Modificateurs!D$1:E$94,2,0),0)</f>
        <v>-12</v>
      </c>
      <c r="M229" t="str">
        <f>VLOOKUP(A229,'Fichier FA (en entrée)'!B:AH,16,0)&amp;" "&amp;VLOOKUP(A229,'Fichier FA (en entrée)'!B:AH,20,0)&amp;" "&amp;VLOOKUP(A229,'Fichier FA (en entrée)'!B:AH,27,0)&amp;" "&amp;VLOOKUP(A229,'Fichier FA (en entrée)'!B:AH,29,0)</f>
        <v xml:space="preserve">P Electrotechnique, énergie, équipements communicants  </v>
      </c>
      <c r="N229" t="str">
        <f>VLOOKUP(A229,'Fichier FA (en entrée)'!B:AH,8,0)</f>
        <v>En Terminale</v>
      </c>
      <c r="O229" t="b">
        <f>AND(C229&gt;Synthèse!B$7,C229&lt;Synthèse!B$9)</f>
        <v>0</v>
      </c>
      <c r="P229" s="62" t="s">
        <v>2256</v>
      </c>
      <c r="Q229" s="60">
        <f>ROUNDUP(C229/(Synthèse!$B$2+Synthèse!$B$3)*8,0)</f>
        <v>12</v>
      </c>
      <c r="R229" s="60">
        <f>IFERROR(VLOOKUP(A229,'Evaluations (formulaire)'!A:P,6,0)+VLOOKUP(A229,'Evaluations (formulaire)'!A:P,7,0),0)</f>
        <v>0</v>
      </c>
      <c r="S229" s="60">
        <f>IFERROR(VLOOKUP(A229,'Evaluations (formulaire)'!A:P,8,0),0)</f>
        <v>0</v>
      </c>
      <c r="T229" s="64">
        <f>IF(AND(ISBLANK(P229),Q229&lt;=2),Synthèse!$B$42,IF(AND(ISBLANK(P229),Q229&gt;=7),Synthèse!$C$42,R229+S229))</f>
        <v>0</v>
      </c>
      <c r="U229" s="64">
        <f t="shared" si="28"/>
        <v>-100</v>
      </c>
      <c r="V229" s="59">
        <f t="shared" si="29"/>
        <v>765</v>
      </c>
      <c r="W229" s="26">
        <v>401</v>
      </c>
      <c r="X229" s="26" t="b">
        <f t="shared" si="30"/>
        <v>0</v>
      </c>
      <c r="Y229" s="26" t="e">
        <f>VLOOKUP(A229,#REF!,21,0)</f>
        <v>#REF!</v>
      </c>
      <c r="Z229" s="26" t="s">
        <v>2283</v>
      </c>
      <c r="AC229" t="b">
        <f t="shared" si="31"/>
        <v>0</v>
      </c>
      <c r="AD229" t="e">
        <f>IFERROR(VLOOKUP(A229,#REF!,4,0),MAX(#REF!)+100)</f>
        <v>#REF!</v>
      </c>
    </row>
    <row r="230" spans="1:30">
      <c r="A230">
        <v>420349</v>
      </c>
      <c r="B230" s="5" t="str">
        <f ca="1">VLOOKUP(A230,'Fichier FA (en entrée)'!B:AH,3,0)</f>
        <v>OTAYNJDMJH</v>
      </c>
      <c r="C230">
        <f t="shared" si="24"/>
        <v>765</v>
      </c>
      <c r="D230">
        <f t="shared" si="25"/>
        <v>-100</v>
      </c>
      <c r="E230" s="14" t="str">
        <f>VLOOKUP(A230,'Fichier FA (en entrée)'!B:AH,2,0)</f>
        <v>ENV</v>
      </c>
      <c r="F230" s="14" t="b">
        <f t="shared" si="26"/>
        <v>0</v>
      </c>
      <c r="G230" s="14" t="b">
        <f>IFERROR(VLOOKUP(A230,'Calculs FI (auto)'!A:F,6,0),FALSE)</f>
        <v>0</v>
      </c>
      <c r="H230" s="14" t="b">
        <f t="shared" si="27"/>
        <v>0</v>
      </c>
      <c r="I230" s="16" t="str">
        <f>IFERROR(VLOOKUP(A230,'Moyennes FA (en entrée)'!B:N,7,0),"")</f>
        <v/>
      </c>
      <c r="J230" s="16">
        <f>IFERROR(VLOOKUP(VLOOKUP(A230,'Fichier FA (en entrée)'!B:AH,33,0),Modificateurs!A$2:B$5,2,0),0)</f>
        <v>0</v>
      </c>
      <c r="K230" s="16">
        <f>IFERROR(VLOOKUP(VLOOKUP(A230,'Redoub FI (en entrée)'!B:N,7,0),Modificateurs!A$8:B$11,2,0),0)</f>
        <v>0</v>
      </c>
      <c r="L230" s="16">
        <f>IFERROR(VLOOKUP(M230,Modificateurs!D$1:E$94,2,0),0)</f>
        <v>-8</v>
      </c>
      <c r="M230" t="str">
        <f>VLOOKUP(A230,'Fichier FA (en entrée)'!B:AH,16,0)&amp;" "&amp;VLOOKUP(A230,'Fichier FA (en entrée)'!B:AH,20,0)&amp;" "&amp;VLOOKUP(A230,'Fichier FA (en entrée)'!B:AH,27,0)&amp;" "&amp;VLOOKUP(A230,'Fichier FA (en entrée)'!B:AH,29,0)</f>
        <v xml:space="preserve">STMG Systèmes d'information et de gestion  </v>
      </c>
      <c r="N230" t="str">
        <f>VLOOKUP(A230,'Fichier FA (en entrée)'!B:AH,8,0)</f>
        <v>En Terminale</v>
      </c>
      <c r="O230" t="b">
        <f>AND(C230&gt;Synthèse!B$7,C230&lt;Synthèse!B$9)</f>
        <v>0</v>
      </c>
      <c r="P230" s="62" t="s">
        <v>57</v>
      </c>
      <c r="Q230" s="60">
        <f>ROUNDUP(C230/(Synthèse!$B$2+Synthèse!$B$3)*8,0)</f>
        <v>12</v>
      </c>
      <c r="R230" s="60">
        <f>IFERROR(VLOOKUP(A230,'Evaluations (formulaire)'!A:P,6,0)+VLOOKUP(A230,'Evaluations (formulaire)'!A:P,7,0),0)</f>
        <v>0</v>
      </c>
      <c r="S230" s="60">
        <f>IFERROR(VLOOKUP(A230,'Evaluations (formulaire)'!A:P,8,0),0)</f>
        <v>0</v>
      </c>
      <c r="T230" s="64">
        <f>IF(AND(ISBLANK(P230),Q230&lt;=2),Synthèse!$B$42,IF(AND(ISBLANK(P230),Q230&gt;=7),Synthèse!$C$42,R230+S230))</f>
        <v>0</v>
      </c>
      <c r="U230" s="64">
        <f t="shared" si="28"/>
        <v>-100</v>
      </c>
      <c r="V230" s="59">
        <f t="shared" si="29"/>
        <v>765</v>
      </c>
      <c r="W230" s="26">
        <v>682</v>
      </c>
      <c r="X230" s="26" t="b">
        <f t="shared" si="30"/>
        <v>0</v>
      </c>
      <c r="Y230" s="26" t="e">
        <f>VLOOKUP(A230,#REF!,21,0)</f>
        <v>#REF!</v>
      </c>
      <c r="Z230" s="26" t="s">
        <v>2283</v>
      </c>
      <c r="AC230" t="b">
        <f t="shared" si="31"/>
        <v>0</v>
      </c>
      <c r="AD230" t="e">
        <f>IFERROR(VLOOKUP(A230,#REF!,4,0),MAX(#REF!)+100)</f>
        <v>#REF!</v>
      </c>
    </row>
    <row r="231" spans="1:30">
      <c r="A231">
        <v>421435</v>
      </c>
      <c r="B231" s="5" t="str">
        <f ca="1">VLOOKUP(A231,'Fichier FA (en entrée)'!B:AH,3,0)</f>
        <v>QXDCNVMEVC</v>
      </c>
      <c r="C231">
        <f t="shared" si="24"/>
        <v>81</v>
      </c>
      <c r="D231">
        <f t="shared" si="25"/>
        <v>14.18</v>
      </c>
      <c r="E231" s="14" t="str">
        <f>VLOOKUP(A231,'Fichier FA (en entrée)'!B:AH,2,0)</f>
        <v>EV</v>
      </c>
      <c r="F231" s="14" t="b">
        <f t="shared" si="26"/>
        <v>1</v>
      </c>
      <c r="G231" s="14" t="b">
        <f>IFERROR(VLOOKUP(A231,'Calculs FI (auto)'!A:F,6,0),FALSE)</f>
        <v>1</v>
      </c>
      <c r="H231" s="14" t="b">
        <f t="shared" si="27"/>
        <v>1</v>
      </c>
      <c r="I231" s="16">
        <f>IFERROR(VLOOKUP(A231,'Moyennes FA (en entrée)'!B:N,7,0),"")</f>
        <v>9.18</v>
      </c>
      <c r="J231" s="16">
        <f>IFERROR(VLOOKUP(VLOOKUP(A231,'Fichier FA (en entrée)'!B:AH,33,0),Modificateurs!A$2:B$5,2,0),0)</f>
        <v>3</v>
      </c>
      <c r="K231" s="16">
        <f>IFERROR(VLOOKUP(VLOOKUP(A231,'Redoub FI (en entrée)'!B:N,7,0),Modificateurs!A$8:B$11,2,0),0)</f>
        <v>0</v>
      </c>
      <c r="L231" s="16">
        <f>IFERROR(VLOOKUP(M231,Modificateurs!D$1:E$94,2,0),0)</f>
        <v>2</v>
      </c>
      <c r="M231" t="str">
        <f>VLOOKUP(A231,'Fichier FA (en entrée)'!B:AH,16,0)&amp;" "&amp;VLOOKUP(A231,'Fichier FA (en entrée)'!B:AH,20,0)&amp;" "&amp;VLOOKUP(A231,'Fichier FA (en entrée)'!B:AH,27,0)&amp;" "&amp;VLOOKUP(A231,'Fichier FA (en entrée)'!B:AH,29,0)</f>
        <v xml:space="preserve">S Physique-chimie  </v>
      </c>
      <c r="N231" t="str">
        <f>VLOOKUP(A231,'Fichier FA (en entrée)'!B:AH,8,0)</f>
        <v>En Terminale</v>
      </c>
      <c r="O231" t="b">
        <f>AND(C231&gt;Synthèse!B$7,C231&lt;Synthèse!B$9)</f>
        <v>0</v>
      </c>
      <c r="P231" s="62" t="s">
        <v>2256</v>
      </c>
      <c r="Q231" s="60">
        <f>ROUNDUP(C231/(Synthèse!$B$2+Synthèse!$B$3)*8,0)</f>
        <v>2</v>
      </c>
      <c r="R231" s="60">
        <f>IFERROR(VLOOKUP(A231,'Evaluations (formulaire)'!A:P,6,0)+VLOOKUP(A231,'Evaluations (formulaire)'!A:P,7,0),0)</f>
        <v>0</v>
      </c>
      <c r="S231" s="60">
        <f>IFERROR(VLOOKUP(A231,'Evaluations (formulaire)'!A:P,8,0),0)</f>
        <v>0</v>
      </c>
      <c r="T231" s="64">
        <f>IF(AND(ISBLANK(P231),Q231&lt;=2),Synthèse!$B$42,IF(AND(ISBLANK(P231),Q231&gt;=7),Synthèse!$C$42,R231+S231))</f>
        <v>0</v>
      </c>
      <c r="U231" s="64">
        <f t="shared" si="28"/>
        <v>14.18</v>
      </c>
      <c r="V231" s="59">
        <f t="shared" si="29"/>
        <v>81</v>
      </c>
      <c r="W231" s="26">
        <v>28</v>
      </c>
      <c r="X231" s="26" t="b">
        <f t="shared" si="30"/>
        <v>1</v>
      </c>
      <c r="Y231" s="26" t="e">
        <f>VLOOKUP(A231,#REF!,21,0)</f>
        <v>#REF!</v>
      </c>
      <c r="Z231" s="26" t="s">
        <v>2283</v>
      </c>
      <c r="AC231" t="b">
        <f t="shared" si="31"/>
        <v>0</v>
      </c>
      <c r="AD231" t="e">
        <f>IFERROR(VLOOKUP(A231,#REF!,4,0),MAX(#REF!)+100)</f>
        <v>#REF!</v>
      </c>
    </row>
    <row r="232" spans="1:30">
      <c r="A232">
        <v>421794</v>
      </c>
      <c r="B232" s="5" t="str">
        <f ca="1">VLOOKUP(A232,'Fichier FA (en entrée)'!B:AH,3,0)</f>
        <v>EERVPLXZNI</v>
      </c>
      <c r="C232">
        <f t="shared" si="24"/>
        <v>765</v>
      </c>
      <c r="D232">
        <f t="shared" si="25"/>
        <v>-100</v>
      </c>
      <c r="E232" s="14" t="str">
        <f>VLOOKUP(A232,'Fichier FA (en entrée)'!B:AH,2,0)</f>
        <v>ENV</v>
      </c>
      <c r="F232" s="14" t="b">
        <f t="shared" si="26"/>
        <v>0</v>
      </c>
      <c r="G232" s="14" t="b">
        <f>IFERROR(VLOOKUP(A232,'Calculs FI (auto)'!A:F,6,0),FALSE)</f>
        <v>0</v>
      </c>
      <c r="H232" s="14" t="b">
        <f t="shared" si="27"/>
        <v>0</v>
      </c>
      <c r="I232" s="16" t="str">
        <f>IFERROR(VLOOKUP(A232,'Moyennes FA (en entrée)'!B:N,7,0),"")</f>
        <v/>
      </c>
      <c r="J232" s="16">
        <f>IFERROR(VLOOKUP(VLOOKUP(A232,'Fichier FA (en entrée)'!B:AH,33,0),Modificateurs!A$2:B$5,2,0),0)</f>
        <v>0</v>
      </c>
      <c r="K232" s="16">
        <f>IFERROR(VLOOKUP(VLOOKUP(A232,'Redoub FI (en entrée)'!B:N,7,0),Modificateurs!A$8:B$11,2,0),0)</f>
        <v>0</v>
      </c>
      <c r="L232" s="16">
        <f>IFERROR(VLOOKUP(M232,Modificateurs!D$1:E$94,2,0),0)</f>
        <v>-6</v>
      </c>
      <c r="M232" t="str">
        <f>VLOOKUP(A232,'Fichier FA (en entrée)'!B:AH,16,0)&amp;" "&amp;VLOOKUP(A232,'Fichier FA (en entrée)'!B:AH,20,0)&amp;" "&amp;VLOOKUP(A232,'Fichier FA (en entrée)'!B:AH,27,0)&amp;" "&amp;VLOOKUP(A232,'Fichier FA (en entrée)'!B:AH,29,0)</f>
        <v xml:space="preserve">ES Economie approfondie  </v>
      </c>
      <c r="N232" t="str">
        <f>VLOOKUP(A232,'Fichier FA (en entrée)'!B:AH,8,0)</f>
        <v>En Terminale</v>
      </c>
      <c r="O232" t="b">
        <f>AND(C232&gt;Synthèse!B$7,C232&lt;Synthèse!B$9)</f>
        <v>0</v>
      </c>
      <c r="P232" s="62" t="s">
        <v>2256</v>
      </c>
      <c r="Q232" s="60">
        <f>ROUNDUP(C232/(Synthèse!$B$2+Synthèse!$B$3)*8,0)</f>
        <v>12</v>
      </c>
      <c r="R232" s="60">
        <f>IFERROR(VLOOKUP(A232,'Evaluations (formulaire)'!A:P,6,0)+VLOOKUP(A232,'Evaluations (formulaire)'!A:P,7,0),0)</f>
        <v>0</v>
      </c>
      <c r="S232" s="60">
        <f>IFERROR(VLOOKUP(A232,'Evaluations (formulaire)'!A:P,8,0),0)</f>
        <v>0</v>
      </c>
      <c r="T232" s="64">
        <f>IF(AND(ISBLANK(P232),Q232&lt;=2),Synthèse!$B$42,IF(AND(ISBLANK(P232),Q232&gt;=7),Synthèse!$C$42,R232+S232))</f>
        <v>0</v>
      </c>
      <c r="U232" s="64">
        <f t="shared" si="28"/>
        <v>-100</v>
      </c>
      <c r="V232" s="59">
        <f t="shared" si="29"/>
        <v>765</v>
      </c>
      <c r="W232" s="26">
        <v>435</v>
      </c>
      <c r="X232" s="26" t="b">
        <f t="shared" si="30"/>
        <v>0</v>
      </c>
      <c r="Y232" s="26" t="e">
        <f>VLOOKUP(A232,#REF!,21,0)</f>
        <v>#REF!</v>
      </c>
      <c r="Z232" s="26" t="s">
        <v>2283</v>
      </c>
      <c r="AC232" t="b">
        <f t="shared" si="31"/>
        <v>0</v>
      </c>
      <c r="AD232" t="e">
        <f>IFERROR(VLOOKUP(A232,#REF!,4,0),MAX(#REF!)+100)</f>
        <v>#REF!</v>
      </c>
    </row>
    <row r="233" spans="1:30">
      <c r="A233">
        <v>422521</v>
      </c>
      <c r="B233" s="5" t="str">
        <f ca="1">VLOOKUP(A233,'Fichier FA (en entrée)'!B:AH,3,0)</f>
        <v>CLTIIPXXZH</v>
      </c>
      <c r="C233">
        <f t="shared" si="24"/>
        <v>444</v>
      </c>
      <c r="D233">
        <f t="shared" si="25"/>
        <v>1.5600000000000005</v>
      </c>
      <c r="E233" s="14" t="str">
        <f>VLOOKUP(A233,'Fichier FA (en entrée)'!B:AH,2,0)</f>
        <v>EV</v>
      </c>
      <c r="F233" s="14" t="b">
        <f t="shared" si="26"/>
        <v>1</v>
      </c>
      <c r="G233" s="14" t="b">
        <f>IFERROR(VLOOKUP(A233,'Calculs FI (auto)'!A:F,6,0),FALSE)</f>
        <v>0</v>
      </c>
      <c r="H233" s="14" t="b">
        <f t="shared" si="27"/>
        <v>0</v>
      </c>
      <c r="I233" s="16">
        <f>IFERROR(VLOOKUP(A233,'Moyennes FA (en entrée)'!B:N,7,0),"")</f>
        <v>12.56</v>
      </c>
      <c r="J233" s="16">
        <f>IFERROR(VLOOKUP(VLOOKUP(A233,'Fichier FA (en entrée)'!B:AH,33,0),Modificateurs!A$2:B$5,2,0),0)</f>
        <v>1</v>
      </c>
      <c r="K233" s="16">
        <f>IFERROR(VLOOKUP(VLOOKUP(A233,'Redoub FI (en entrée)'!B:N,7,0),Modificateurs!A$8:B$11,2,0),0)</f>
        <v>0</v>
      </c>
      <c r="L233" s="16">
        <f>IFERROR(VLOOKUP(M233,Modificateurs!D$1:E$94,2,0),0)</f>
        <v>-12</v>
      </c>
      <c r="M233" t="str">
        <f>VLOOKUP(A233,'Fichier FA (en entrée)'!B:AH,16,0)&amp;" "&amp;VLOOKUP(A233,'Fichier FA (en entrée)'!B:AH,20,0)&amp;" "&amp;VLOOKUP(A233,'Fichier FA (en entrée)'!B:AH,27,0)&amp;" "&amp;VLOOKUP(A233,'Fichier FA (en entrée)'!B:AH,29,0)</f>
        <v xml:space="preserve">P Technicien menuisier agenceur  </v>
      </c>
      <c r="N233" t="str">
        <f>VLOOKUP(A233,'Fichier FA (en entrée)'!B:AH,8,0)</f>
        <v>En Terminale</v>
      </c>
      <c r="O233" t="b">
        <f>AND(C233&gt;Synthèse!B$7,C233&lt;Synthèse!B$9)</f>
        <v>0</v>
      </c>
      <c r="P233" s="62" t="s">
        <v>2261</v>
      </c>
      <c r="Q233" s="60">
        <f>ROUNDUP(C233/(Synthèse!$B$2+Synthèse!$B$3)*8,0)</f>
        <v>7</v>
      </c>
      <c r="R233" s="60">
        <f>IFERROR(VLOOKUP(A233,'Evaluations (formulaire)'!A:P,6,0)+VLOOKUP(A233,'Evaluations (formulaire)'!A:P,7,0),0)</f>
        <v>0</v>
      </c>
      <c r="S233" s="60">
        <f>IFERROR(VLOOKUP(A233,'Evaluations (formulaire)'!A:P,8,0),0)</f>
        <v>0</v>
      </c>
      <c r="T233" s="64">
        <f>IF(AND(ISBLANK(P233),Q233&lt;=2),Synthèse!$B$42,IF(AND(ISBLANK(P233),Q233&gt;=7),Synthèse!$C$42,R233+S233))</f>
        <v>0</v>
      </c>
      <c r="U233" s="64">
        <f t="shared" si="28"/>
        <v>1.5600000000000005</v>
      </c>
      <c r="V233" s="59">
        <f t="shared" si="29"/>
        <v>444</v>
      </c>
      <c r="W233" s="26">
        <v>337</v>
      </c>
      <c r="X233" s="26" t="b">
        <f t="shared" si="30"/>
        <v>0</v>
      </c>
      <c r="Y233" s="26" t="e">
        <f>VLOOKUP(A233,#REF!,21,0)</f>
        <v>#REF!</v>
      </c>
      <c r="Z233" s="26" t="s">
        <v>2283</v>
      </c>
      <c r="AC233" t="b">
        <f t="shared" si="31"/>
        <v>0</v>
      </c>
      <c r="AD233" t="e">
        <f>IFERROR(VLOOKUP(A233,#REF!,4,0),MAX(#REF!)+100)</f>
        <v>#REF!</v>
      </c>
    </row>
    <row r="234" spans="1:30">
      <c r="A234">
        <v>424572</v>
      </c>
      <c r="B234" s="5" t="str">
        <f ca="1">VLOOKUP(A234,'Fichier FA (en entrée)'!B:AH,3,0)</f>
        <v>RQAAYVHQTC</v>
      </c>
      <c r="C234">
        <f t="shared" si="24"/>
        <v>367</v>
      </c>
      <c r="D234">
        <f t="shared" si="25"/>
        <v>5.8</v>
      </c>
      <c r="E234" s="14" t="str">
        <f>VLOOKUP(A234,'Fichier FA (en entrée)'!B:AH,2,0)</f>
        <v>EV</v>
      </c>
      <c r="F234" s="14" t="b">
        <f t="shared" si="26"/>
        <v>1</v>
      </c>
      <c r="G234" s="14" t="b">
        <f>IFERROR(VLOOKUP(A234,'Calculs FI (auto)'!A:F,6,0),FALSE)</f>
        <v>1</v>
      </c>
      <c r="H234" s="14" t="b">
        <f t="shared" si="27"/>
        <v>1</v>
      </c>
      <c r="I234" s="16">
        <f>IFERROR(VLOOKUP(A234,'Moyennes FA (en entrée)'!B:N,7,0),"")</f>
        <v>6.8</v>
      </c>
      <c r="J234" s="16">
        <f>IFERROR(VLOOKUP(VLOOKUP(A234,'Fichier FA (en entrée)'!B:AH,33,0),Modificateurs!A$2:B$5,2,0),0)</f>
        <v>-3</v>
      </c>
      <c r="K234" s="16">
        <f>IFERROR(VLOOKUP(VLOOKUP(A234,'Redoub FI (en entrée)'!B:N,7,0),Modificateurs!A$8:B$11,2,0),0)</f>
        <v>0</v>
      </c>
      <c r="L234" s="16">
        <f>IFERROR(VLOOKUP(M234,Modificateurs!D$1:E$94,2,0),0)</f>
        <v>2</v>
      </c>
      <c r="M234" t="str">
        <f>VLOOKUP(A234,'Fichier FA (en entrée)'!B:AH,16,0)&amp;" "&amp;VLOOKUP(A234,'Fichier FA (en entrée)'!B:AH,20,0)&amp;" "&amp;VLOOKUP(A234,'Fichier FA (en entrée)'!B:AH,27,0)&amp;" "&amp;VLOOKUP(A234,'Fichier FA (en entrée)'!B:AH,29,0)</f>
        <v xml:space="preserve">S Physique-chimie  </v>
      </c>
      <c r="N234" t="str">
        <f>VLOOKUP(A234,'Fichier FA (en entrée)'!B:AH,8,0)</f>
        <v>En Terminale</v>
      </c>
      <c r="O234" t="b">
        <f>AND(C234&gt;Synthèse!B$7,C234&lt;Synthèse!B$9)</f>
        <v>1</v>
      </c>
      <c r="P234" s="62" t="s">
        <v>2256</v>
      </c>
      <c r="Q234" s="60">
        <f>ROUNDUP(C234/(Synthèse!$B$2+Synthèse!$B$3)*8,0)</f>
        <v>6</v>
      </c>
      <c r="R234" s="60">
        <f>IFERROR(VLOOKUP(A234,'Evaluations (formulaire)'!A:P,6,0)+VLOOKUP(A234,'Evaluations (formulaire)'!A:P,7,0),0)</f>
        <v>0</v>
      </c>
      <c r="S234" s="60">
        <f>IFERROR(VLOOKUP(A234,'Evaluations (formulaire)'!A:P,8,0),0)</f>
        <v>0</v>
      </c>
      <c r="T234" s="64">
        <f>IF(AND(ISBLANK(P234),Q234&lt;=2),Synthèse!$B$42,IF(AND(ISBLANK(P234),Q234&gt;=7),Synthèse!$C$42,R234+S234))</f>
        <v>0</v>
      </c>
      <c r="U234" s="64">
        <f t="shared" si="28"/>
        <v>5.8</v>
      </c>
      <c r="V234" s="59">
        <f t="shared" si="29"/>
        <v>367</v>
      </c>
      <c r="W234" s="26">
        <v>351</v>
      </c>
      <c r="X234" s="26" t="b">
        <f t="shared" si="30"/>
        <v>0</v>
      </c>
      <c r="Y234" s="26" t="e">
        <f>VLOOKUP(A234,#REF!,21,0)</f>
        <v>#REF!</v>
      </c>
      <c r="Z234" s="26" t="s">
        <v>2283</v>
      </c>
      <c r="AC234" t="b">
        <f t="shared" si="31"/>
        <v>0</v>
      </c>
      <c r="AD234" t="e">
        <f>IFERROR(VLOOKUP(A234,#REF!,4,0),MAX(#REF!)+100)</f>
        <v>#REF!</v>
      </c>
    </row>
    <row r="235" spans="1:30">
      <c r="A235">
        <v>434276</v>
      </c>
      <c r="B235" s="5" t="str">
        <f ca="1">VLOOKUP(A235,'Fichier FA (en entrée)'!B:AH,3,0)</f>
        <v>XYJPPXOCGS</v>
      </c>
      <c r="C235">
        <f t="shared" si="24"/>
        <v>273</v>
      </c>
      <c r="D235">
        <f t="shared" si="25"/>
        <v>10.039999999999999</v>
      </c>
      <c r="E235" s="14" t="str">
        <f>VLOOKUP(A235,'Fichier FA (en entrée)'!B:AH,2,0)</f>
        <v>EV</v>
      </c>
      <c r="F235" s="14" t="b">
        <f t="shared" si="26"/>
        <v>1</v>
      </c>
      <c r="G235" s="14" t="b">
        <f>IFERROR(VLOOKUP(A235,'Calculs FI (auto)'!A:F,6,0),FALSE)</f>
        <v>1</v>
      </c>
      <c r="H235" s="14" t="b">
        <f t="shared" si="27"/>
        <v>1</v>
      </c>
      <c r="I235" s="16">
        <f>IFERROR(VLOOKUP(A235,'Moyennes FA (en entrée)'!B:N,7,0),"")</f>
        <v>12.04</v>
      </c>
      <c r="J235" s="16">
        <f>IFERROR(VLOOKUP(VLOOKUP(A235,'Fichier FA (en entrée)'!B:AH,33,0),Modificateurs!A$2:B$5,2,0),0)</f>
        <v>1</v>
      </c>
      <c r="K235" s="16">
        <f>IFERROR(VLOOKUP(VLOOKUP(A235,'Redoub FI (en entrée)'!B:N,7,0),Modificateurs!A$8:B$11,2,0),0)</f>
        <v>0</v>
      </c>
      <c r="L235" s="16">
        <f>IFERROR(VLOOKUP(M235,Modificateurs!D$1:E$94,2,0),0)</f>
        <v>-3</v>
      </c>
      <c r="M235" t="str">
        <f>VLOOKUP(A235,'Fichier FA (en entrée)'!B:AH,16,0)&amp;" "&amp;VLOOKUP(A235,'Fichier FA (en entrée)'!B:AH,20,0)&amp;" "&amp;VLOOKUP(A235,'Fichier FA (en entrée)'!B:AH,27,0)&amp;" "&amp;VLOOKUP(A235,'Fichier FA (en entrée)'!B:AH,29,0)</f>
        <v xml:space="preserve">ES Mathématiques  </v>
      </c>
      <c r="N235" t="str">
        <f>VLOOKUP(A235,'Fichier FA (en entrée)'!B:AH,8,0)</f>
        <v>En Terminale</v>
      </c>
      <c r="O235" t="b">
        <f>AND(C235&gt;Synthèse!B$7,C235&lt;Synthèse!B$9)</f>
        <v>1</v>
      </c>
      <c r="P235" s="62" t="s">
        <v>57</v>
      </c>
      <c r="Q235" s="60">
        <f>ROUNDUP(C235/(Synthèse!$B$2+Synthèse!$B$3)*8,0)</f>
        <v>5</v>
      </c>
      <c r="R235" s="60">
        <f>IFERROR(VLOOKUP(A235,'Evaluations (formulaire)'!A:P,6,0)+VLOOKUP(A235,'Evaluations (formulaire)'!A:P,7,0),0)</f>
        <v>0</v>
      </c>
      <c r="S235" s="60">
        <f>IFERROR(VLOOKUP(A235,'Evaluations (formulaire)'!A:P,8,0),0)</f>
        <v>0</v>
      </c>
      <c r="T235" s="64">
        <f>IF(AND(ISBLANK(P235),Q235&lt;=2),Synthèse!$B$42,IF(AND(ISBLANK(P235),Q235&gt;=7),Synthèse!$C$42,R235+S235))</f>
        <v>0</v>
      </c>
      <c r="U235" s="64">
        <f t="shared" si="28"/>
        <v>10.039999999999999</v>
      </c>
      <c r="V235" s="59">
        <f t="shared" si="29"/>
        <v>272</v>
      </c>
      <c r="W235" s="26">
        <v>128</v>
      </c>
      <c r="X235" s="26" t="b">
        <f t="shared" si="30"/>
        <v>1</v>
      </c>
      <c r="Y235" s="26" t="e">
        <f>VLOOKUP(A235,#REF!,21,0)</f>
        <v>#REF!</v>
      </c>
      <c r="Z235" s="26" t="s">
        <v>2283</v>
      </c>
      <c r="AC235" t="b">
        <f t="shared" si="31"/>
        <v>0</v>
      </c>
      <c r="AD235" t="e">
        <f>IFERROR(VLOOKUP(A235,#REF!,4,0),MAX(#REF!)+100)</f>
        <v>#REF!</v>
      </c>
    </row>
    <row r="236" spans="1:30">
      <c r="A236">
        <v>434589</v>
      </c>
      <c r="B236" s="5" t="str">
        <f ca="1">VLOOKUP(A236,'Fichier FA (en entrée)'!B:AH,3,0)</f>
        <v>TJVDABNNPK</v>
      </c>
      <c r="C236">
        <f t="shared" si="24"/>
        <v>370</v>
      </c>
      <c r="D236">
        <f t="shared" si="25"/>
        <v>5.55</v>
      </c>
      <c r="E236" s="14" t="str">
        <f>VLOOKUP(A236,'Fichier FA (en entrée)'!B:AH,2,0)</f>
        <v>EV</v>
      </c>
      <c r="F236" s="14" t="b">
        <f t="shared" si="26"/>
        <v>1</v>
      </c>
      <c r="G236" s="14" t="b">
        <f>IFERROR(VLOOKUP(A236,'Calculs FI (auto)'!A:F,6,0),FALSE)</f>
        <v>1</v>
      </c>
      <c r="H236" s="14" t="b">
        <f t="shared" si="27"/>
        <v>1</v>
      </c>
      <c r="I236" s="16">
        <f>IFERROR(VLOOKUP(A236,'Moyennes FA (en entrée)'!B:N,7,0),"")</f>
        <v>7.55</v>
      </c>
      <c r="J236" s="16">
        <f>IFERROR(VLOOKUP(VLOOKUP(A236,'Fichier FA (en entrée)'!B:AH,33,0),Modificateurs!A$2:B$5,2,0),0)</f>
        <v>-3</v>
      </c>
      <c r="K236" s="16">
        <f>IFERROR(VLOOKUP(VLOOKUP(A236,'Redoub FI (en entrée)'!B:N,7,0),Modificateurs!A$8:B$11,2,0),0)</f>
        <v>0</v>
      </c>
      <c r="L236" s="16">
        <f>IFERROR(VLOOKUP(M236,Modificateurs!D$1:E$94,2,0),0)</f>
        <v>1</v>
      </c>
      <c r="M236" t="str">
        <f>VLOOKUP(A236,'Fichier FA (en entrée)'!B:AH,16,0)&amp;" "&amp;VLOOKUP(A236,'Fichier FA (en entrée)'!B:AH,20,0)&amp;" "&amp;VLOOKUP(A236,'Fichier FA (en entrée)'!B:AH,27,0)&amp;" "&amp;VLOOKUP(A236,'Fichier FA (en entrée)'!B:AH,29,0)</f>
        <v xml:space="preserve">S Pas de spécialité (S.I)  </v>
      </c>
      <c r="N236" t="str">
        <f>VLOOKUP(A236,'Fichier FA (en entrée)'!B:AH,8,0)</f>
        <v>En Terminale</v>
      </c>
      <c r="O236" t="b">
        <f>AND(C236&gt;Synthèse!B$7,C236&lt;Synthèse!B$9)</f>
        <v>1</v>
      </c>
      <c r="P236" s="62" t="s">
        <v>2261</v>
      </c>
      <c r="Q236" s="60">
        <f>ROUNDUP(C236/(Synthèse!$B$2+Synthèse!$B$3)*8,0)</f>
        <v>6</v>
      </c>
      <c r="R236" s="60">
        <f>IFERROR(VLOOKUP(A236,'Evaluations (formulaire)'!A:P,6,0)+VLOOKUP(A236,'Evaluations (formulaire)'!A:P,7,0),0)</f>
        <v>0</v>
      </c>
      <c r="S236" s="60">
        <f>IFERROR(VLOOKUP(A236,'Evaluations (formulaire)'!A:P,8,0),0)</f>
        <v>0</v>
      </c>
      <c r="T236" s="64">
        <f>IF(AND(ISBLANK(P236),Q236&lt;=2),Synthèse!$B$42,IF(AND(ISBLANK(P236),Q236&gt;=7),Synthèse!$C$42,R236+S236))</f>
        <v>0</v>
      </c>
      <c r="U236" s="64">
        <f t="shared" si="28"/>
        <v>5.55</v>
      </c>
      <c r="V236" s="59">
        <f t="shared" si="29"/>
        <v>370</v>
      </c>
      <c r="W236" s="26">
        <v>558</v>
      </c>
      <c r="X236" s="26" t="b">
        <f t="shared" si="30"/>
        <v>0</v>
      </c>
      <c r="Y236" s="26" t="e">
        <f>VLOOKUP(A236,#REF!,21,0)</f>
        <v>#REF!</v>
      </c>
      <c r="Z236" s="26" t="s">
        <v>2283</v>
      </c>
      <c r="AB236" s="22" t="s">
        <v>2785</v>
      </c>
      <c r="AC236" t="b">
        <f t="shared" si="31"/>
        <v>0</v>
      </c>
      <c r="AD236" t="e">
        <f>IFERROR(VLOOKUP(A236,#REF!,4,0),MAX(#REF!)+100)</f>
        <v>#REF!</v>
      </c>
    </row>
    <row r="237" spans="1:30">
      <c r="A237">
        <v>435673</v>
      </c>
      <c r="B237" s="5" t="str">
        <f ca="1">VLOOKUP(A237,'Fichier FA (en entrée)'!B:AH,3,0)</f>
        <v>CBOCXOWFKW</v>
      </c>
      <c r="C237">
        <f t="shared" si="24"/>
        <v>499</v>
      </c>
      <c r="D237">
        <f t="shared" si="25"/>
        <v>-2.2300000000000004</v>
      </c>
      <c r="E237" s="14" t="str">
        <f>VLOOKUP(A237,'Fichier FA (en entrée)'!B:AH,2,0)</f>
        <v>EV</v>
      </c>
      <c r="F237" s="14" t="b">
        <f t="shared" si="26"/>
        <v>1</v>
      </c>
      <c r="G237" s="14" t="b">
        <f>IFERROR(VLOOKUP(A237,'Calculs FI (auto)'!A:F,6,0),FALSE)</f>
        <v>0</v>
      </c>
      <c r="H237" s="14" t="b">
        <f t="shared" si="27"/>
        <v>0</v>
      </c>
      <c r="I237" s="16">
        <f>IFERROR(VLOOKUP(A237,'Moyennes FA (en entrée)'!B:N,7,0),"")</f>
        <v>9.77</v>
      </c>
      <c r="J237" s="16">
        <f>IFERROR(VLOOKUP(VLOOKUP(A237,'Fichier FA (en entrée)'!B:AH,33,0),Modificateurs!A$2:B$5,2,0),0)</f>
        <v>0</v>
      </c>
      <c r="K237" s="16">
        <f>IFERROR(VLOOKUP(VLOOKUP(A237,'Redoub FI (en entrée)'!B:N,7,0),Modificateurs!A$8:B$11,2,0),0)</f>
        <v>0</v>
      </c>
      <c r="L237" s="16">
        <f>IFERROR(VLOOKUP(M237,Modificateurs!D$1:E$94,2,0),0)</f>
        <v>-12</v>
      </c>
      <c r="M237" t="str">
        <f>VLOOKUP(A237,'Fichier FA (en entrée)'!B:AH,16,0)&amp;" "&amp;VLOOKUP(A237,'Fichier FA (en entrée)'!B:AH,20,0)&amp;" "&amp;VLOOKUP(A237,'Fichier FA (en entrée)'!B:AH,27,0)&amp;" "&amp;VLOOKUP(A237,'Fichier FA (en entrée)'!B:AH,29,0)</f>
        <v xml:space="preserve">P Accueil - relation clients et usagers  </v>
      </c>
      <c r="N237" t="str">
        <f>VLOOKUP(A237,'Fichier FA (en entrée)'!B:AH,8,0)</f>
        <v>En Terminale</v>
      </c>
      <c r="O237" t="b">
        <f>AND(C237&gt;Synthèse!B$7,C237&lt;Synthèse!B$9)</f>
        <v>0</v>
      </c>
      <c r="P237" s="62" t="s">
        <v>2256</v>
      </c>
      <c r="Q237" s="60">
        <f>ROUNDUP(C237/(Synthèse!$B$2+Synthèse!$B$3)*8,0)</f>
        <v>8</v>
      </c>
      <c r="R237" s="60">
        <f>IFERROR(VLOOKUP(A237,'Evaluations (formulaire)'!A:P,6,0)+VLOOKUP(A237,'Evaluations (formulaire)'!A:P,7,0),0)</f>
        <v>0</v>
      </c>
      <c r="S237" s="60">
        <f>IFERROR(VLOOKUP(A237,'Evaluations (formulaire)'!A:P,8,0),0)</f>
        <v>0</v>
      </c>
      <c r="T237" s="64">
        <f>IF(AND(ISBLANK(P237),Q237&lt;=2),Synthèse!$B$42,IF(AND(ISBLANK(P237),Q237&gt;=7),Synthèse!$C$42,R237+S237))</f>
        <v>0</v>
      </c>
      <c r="U237" s="64">
        <f t="shared" si="28"/>
        <v>-2.2300000000000004</v>
      </c>
      <c r="V237" s="59">
        <f t="shared" si="29"/>
        <v>499</v>
      </c>
      <c r="W237" s="26">
        <v>5</v>
      </c>
      <c r="X237" s="26" t="b">
        <f t="shared" si="30"/>
        <v>0</v>
      </c>
      <c r="Y237" s="26" t="e">
        <f>VLOOKUP(A237,#REF!,21,0)</f>
        <v>#REF!</v>
      </c>
      <c r="Z237" s="26" t="s">
        <v>2283</v>
      </c>
      <c r="AC237" t="b">
        <f t="shared" si="31"/>
        <v>0</v>
      </c>
      <c r="AD237" t="e">
        <f>IFERROR(VLOOKUP(A237,#REF!,4,0),MAX(#REF!)+100)</f>
        <v>#REF!</v>
      </c>
    </row>
    <row r="238" spans="1:30">
      <c r="A238">
        <v>437103</v>
      </c>
      <c r="B238" s="5" t="str">
        <f ca="1">VLOOKUP(A238,'Fichier FA (en entrée)'!B:AH,3,0)</f>
        <v>NCXZZQUXES</v>
      </c>
      <c r="C238">
        <f t="shared" si="24"/>
        <v>765</v>
      </c>
      <c r="D238">
        <f t="shared" si="25"/>
        <v>-100</v>
      </c>
      <c r="E238" s="14" t="str">
        <f>VLOOKUP(A238,'Fichier FA (en entrée)'!B:AH,2,0)</f>
        <v>ENV</v>
      </c>
      <c r="F238" s="14" t="b">
        <f t="shared" si="26"/>
        <v>0</v>
      </c>
      <c r="G238" s="14" t="b">
        <f>IFERROR(VLOOKUP(A238,'Calculs FI (auto)'!A:F,6,0),FALSE)</f>
        <v>0</v>
      </c>
      <c r="H238" s="14" t="b">
        <f t="shared" si="27"/>
        <v>0</v>
      </c>
      <c r="I238" s="16" t="str">
        <f>IFERROR(VLOOKUP(A238,'Moyennes FA (en entrée)'!B:N,7,0),"")</f>
        <v/>
      </c>
      <c r="J238" s="16">
        <f>IFERROR(VLOOKUP(VLOOKUP(A238,'Fichier FA (en entrée)'!B:AH,33,0),Modificateurs!A$2:B$5,2,0),0)</f>
        <v>1</v>
      </c>
      <c r="K238" s="16">
        <f>IFERROR(VLOOKUP(VLOOKUP(A238,'Redoub FI (en entrée)'!B:N,7,0),Modificateurs!A$8:B$11,2,0),0)</f>
        <v>0</v>
      </c>
      <c r="L238" s="16">
        <f>IFERROR(VLOOKUP(M238,Modificateurs!D$1:E$94,2,0),0)</f>
        <v>-6</v>
      </c>
      <c r="M238" t="str">
        <f>VLOOKUP(A238,'Fichier FA (en entrée)'!B:AH,16,0)&amp;" "&amp;VLOOKUP(A238,'Fichier FA (en entrée)'!B:AH,20,0)&amp;" "&amp;VLOOKUP(A238,'Fichier FA (en entrée)'!B:AH,27,0)&amp;" "&amp;VLOOKUP(A238,'Fichier FA (en entrée)'!B:AH,29,0)</f>
        <v xml:space="preserve">STI2D Innovation Technologique et Eco conception  </v>
      </c>
      <c r="N238" t="str">
        <f>VLOOKUP(A238,'Fichier FA (en entrée)'!B:AH,8,0)</f>
        <v>En Terminale</v>
      </c>
      <c r="O238" t="b">
        <f>AND(C238&gt;Synthèse!B$7,C238&lt;Synthèse!B$9)</f>
        <v>0</v>
      </c>
      <c r="P238" s="62" t="s">
        <v>2284</v>
      </c>
      <c r="Q238" s="60">
        <f>ROUNDUP(C238/(Synthèse!$B$2+Synthèse!$B$3)*8,0)</f>
        <v>12</v>
      </c>
      <c r="R238" s="60">
        <f>IFERROR(VLOOKUP(A238,'Evaluations (formulaire)'!A:P,6,0)+VLOOKUP(A238,'Evaluations (formulaire)'!A:P,7,0),0)</f>
        <v>0</v>
      </c>
      <c r="S238" s="60">
        <f>IFERROR(VLOOKUP(A238,'Evaluations (formulaire)'!A:P,8,0),0)</f>
        <v>0</v>
      </c>
      <c r="T238" s="64">
        <f>IF(AND(ISBLANK(P238),Q238&lt;=2),Synthèse!$B$42,IF(AND(ISBLANK(P238),Q238&gt;=7),Synthèse!$C$42,R238+S238))</f>
        <v>0</v>
      </c>
      <c r="U238" s="64">
        <f t="shared" si="28"/>
        <v>-100</v>
      </c>
      <c r="V238" s="59">
        <f t="shared" si="29"/>
        <v>765</v>
      </c>
      <c r="W238" s="26">
        <v>2</v>
      </c>
      <c r="X238" s="26" t="b">
        <f t="shared" si="30"/>
        <v>0</v>
      </c>
      <c r="Y238" s="26" t="e">
        <f>VLOOKUP(A238,#REF!,21,0)</f>
        <v>#REF!</v>
      </c>
      <c r="Z238" s="26" t="s">
        <v>2283</v>
      </c>
      <c r="AC238" t="b">
        <f t="shared" si="31"/>
        <v>0</v>
      </c>
      <c r="AD238" t="e">
        <f>IFERROR(VLOOKUP(A238,#REF!,4,0),MAX(#REF!)+100)</f>
        <v>#REF!</v>
      </c>
    </row>
    <row r="239" spans="1:30">
      <c r="A239">
        <v>437108</v>
      </c>
      <c r="B239" s="5" t="str">
        <f ca="1">VLOOKUP(A239,'Fichier FA (en entrée)'!B:AH,3,0)</f>
        <v>WBZLKXOZWN</v>
      </c>
      <c r="C239">
        <f t="shared" si="24"/>
        <v>384</v>
      </c>
      <c r="D239">
        <f t="shared" si="25"/>
        <v>4.93</v>
      </c>
      <c r="E239" s="14" t="str">
        <f>VLOOKUP(A239,'Fichier FA (en entrée)'!B:AH,2,0)</f>
        <v>EV</v>
      </c>
      <c r="F239" s="14" t="b">
        <f t="shared" si="26"/>
        <v>1</v>
      </c>
      <c r="G239" s="14" t="b">
        <f>IFERROR(VLOOKUP(A239,'Calculs FI (auto)'!A:F,6,0),FALSE)</f>
        <v>0</v>
      </c>
      <c r="H239" s="14" t="b">
        <f t="shared" si="27"/>
        <v>0</v>
      </c>
      <c r="I239" s="16">
        <f>IFERROR(VLOOKUP(A239,'Moyennes FA (en entrée)'!B:N,7,0),"")</f>
        <v>8.93</v>
      </c>
      <c r="J239" s="16">
        <f>IFERROR(VLOOKUP(VLOOKUP(A239,'Fichier FA (en entrée)'!B:AH,33,0),Modificateurs!A$2:B$5,2,0),0)</f>
        <v>0</v>
      </c>
      <c r="K239" s="16">
        <f>IFERROR(VLOOKUP(VLOOKUP(A239,'Redoub FI (en entrée)'!B:N,7,0),Modificateurs!A$8:B$11,2,0),0)</f>
        <v>0</v>
      </c>
      <c r="L239" s="16">
        <f>IFERROR(VLOOKUP(M239,Modificateurs!D$1:E$94,2,0),0)</f>
        <v>-4</v>
      </c>
      <c r="M239" t="str">
        <f>VLOOKUP(A239,'Fichier FA (en entrée)'!B:AH,16,0)&amp;" "&amp;VLOOKUP(A239,'Fichier FA (en entrée)'!B:AH,20,0)&amp;" "&amp;VLOOKUP(A239,'Fichier FA (en entrée)'!B:AH,27,0)&amp;" "&amp;VLOOKUP(A239,'Fichier FA (en entrée)'!B:AH,29,0)</f>
        <v xml:space="preserve">STI2D Energies et environnement  </v>
      </c>
      <c r="N239" t="str">
        <f>VLOOKUP(A239,'Fichier FA (en entrée)'!B:AH,8,0)</f>
        <v>En Terminale</v>
      </c>
      <c r="O239" t="b">
        <f>AND(C239&gt;Synthèse!B$7,C239&lt;Synthèse!B$9)</f>
        <v>1</v>
      </c>
      <c r="P239" s="62" t="s">
        <v>2261</v>
      </c>
      <c r="Q239" s="60">
        <f>ROUNDUP(C239/(Synthèse!$B$2+Synthèse!$B$3)*8,0)</f>
        <v>6</v>
      </c>
      <c r="R239" s="60">
        <f>IFERROR(VLOOKUP(A239,'Evaluations (formulaire)'!A:P,6,0)+VLOOKUP(A239,'Evaluations (formulaire)'!A:P,7,0),0)</f>
        <v>0</v>
      </c>
      <c r="S239" s="60">
        <f>IFERROR(VLOOKUP(A239,'Evaluations (formulaire)'!A:P,8,0),0)</f>
        <v>0</v>
      </c>
      <c r="T239" s="64">
        <f>IF(AND(ISBLANK(P239),Q239&lt;=2),Synthèse!$B$42,IF(AND(ISBLANK(P239),Q239&gt;=7),Synthèse!$C$42,R239+S239))</f>
        <v>0</v>
      </c>
      <c r="U239" s="64">
        <f t="shared" si="28"/>
        <v>4.93</v>
      </c>
      <c r="V239" s="59">
        <f t="shared" si="29"/>
        <v>384</v>
      </c>
      <c r="W239" s="26">
        <v>355</v>
      </c>
      <c r="X239" s="26" t="b">
        <f t="shared" si="30"/>
        <v>0</v>
      </c>
      <c r="Y239" s="26" t="e">
        <f>VLOOKUP(A239,#REF!,21,0)</f>
        <v>#REF!</v>
      </c>
      <c r="Z239" s="26" t="s">
        <v>2283</v>
      </c>
      <c r="AC239" t="b">
        <f t="shared" si="31"/>
        <v>0</v>
      </c>
      <c r="AD239" t="e">
        <f>IFERROR(VLOOKUP(A239,#REF!,4,0),MAX(#REF!)+100)</f>
        <v>#REF!</v>
      </c>
    </row>
    <row r="240" spans="1:30">
      <c r="A240">
        <v>437163</v>
      </c>
      <c r="B240" s="5" t="str">
        <f ca="1">VLOOKUP(A240,'Fichier FA (en entrée)'!B:AH,3,0)</f>
        <v>DQWZOKGCCD</v>
      </c>
      <c r="C240">
        <f t="shared" si="24"/>
        <v>765</v>
      </c>
      <c r="D240">
        <f t="shared" si="25"/>
        <v>-100</v>
      </c>
      <c r="E240" s="14" t="str">
        <f>VLOOKUP(A240,'Fichier FA (en entrée)'!B:AH,2,0)</f>
        <v>ENV</v>
      </c>
      <c r="F240" s="14" t="b">
        <f t="shared" si="26"/>
        <v>0</v>
      </c>
      <c r="G240" s="14" t="b">
        <f>IFERROR(VLOOKUP(A240,'Calculs FI (auto)'!A:F,6,0),FALSE)</f>
        <v>1</v>
      </c>
      <c r="H240" s="14" t="b">
        <f t="shared" si="27"/>
        <v>0</v>
      </c>
      <c r="I240" s="16" t="str">
        <f>IFERROR(VLOOKUP(A240,'Moyennes FA (en entrée)'!B:N,7,0),"")</f>
        <v/>
      </c>
      <c r="J240" s="16">
        <f>IFERROR(VLOOKUP(VLOOKUP(A240,'Fichier FA (en entrée)'!B:AH,33,0),Modificateurs!A$2:B$5,2,0),0)</f>
        <v>0</v>
      </c>
      <c r="K240" s="16">
        <f>IFERROR(VLOOKUP(VLOOKUP(A240,'Redoub FI (en entrée)'!B:N,7,0),Modificateurs!A$8:B$11,2,0),0)</f>
        <v>0</v>
      </c>
      <c r="L240" s="16">
        <f>IFERROR(VLOOKUP(M240,Modificateurs!D$1:E$94,2,0),0)</f>
        <v>-4</v>
      </c>
      <c r="M240" t="str">
        <f>VLOOKUP(A240,'Fichier FA (en entrée)'!B:AH,16,0)&amp;" "&amp;VLOOKUP(A240,'Fichier FA (en entrée)'!B:AH,20,0)&amp;" "&amp;VLOOKUP(A240,'Fichier FA (en entrée)'!B:AH,27,0)&amp;" "&amp;VLOOKUP(A240,'Fichier FA (en entrée)'!B:AH,29,0)</f>
        <v xml:space="preserve">STI2D Energies et environnement  </v>
      </c>
      <c r="N240" t="str">
        <f>VLOOKUP(A240,'Fichier FA (en entrée)'!B:AH,8,0)</f>
        <v>En Terminale</v>
      </c>
      <c r="O240" t="b">
        <f>AND(C240&gt;Synthèse!B$7,C240&lt;Synthèse!B$9)</f>
        <v>0</v>
      </c>
      <c r="P240" s="62" t="s">
        <v>57</v>
      </c>
      <c r="Q240" s="60">
        <f>ROUNDUP(C240/(Synthèse!$B$2+Synthèse!$B$3)*8,0)</f>
        <v>12</v>
      </c>
      <c r="R240" s="60">
        <f>IFERROR(VLOOKUP(A240,'Evaluations (formulaire)'!A:P,6,0)+VLOOKUP(A240,'Evaluations (formulaire)'!A:P,7,0),0)</f>
        <v>0</v>
      </c>
      <c r="S240" s="60">
        <f>IFERROR(VLOOKUP(A240,'Evaluations (formulaire)'!A:P,8,0),0)</f>
        <v>0</v>
      </c>
      <c r="T240" s="64">
        <f>IF(AND(ISBLANK(P240),Q240&lt;=2),Synthèse!$B$42,IF(AND(ISBLANK(P240),Q240&gt;=7),Synthèse!$C$42,R240+S240))</f>
        <v>0</v>
      </c>
      <c r="U240" s="64">
        <f t="shared" si="28"/>
        <v>-100</v>
      </c>
      <c r="V240" s="59">
        <f t="shared" si="29"/>
        <v>765</v>
      </c>
      <c r="W240" s="26">
        <v>392</v>
      </c>
      <c r="X240" s="26" t="b">
        <f t="shared" si="30"/>
        <v>0</v>
      </c>
      <c r="Y240" s="26" t="e">
        <f>VLOOKUP(A240,#REF!,21,0)</f>
        <v>#REF!</v>
      </c>
      <c r="Z240" s="26" t="s">
        <v>2283</v>
      </c>
      <c r="AC240" t="b">
        <f t="shared" si="31"/>
        <v>0</v>
      </c>
      <c r="AD240" t="e">
        <f>IFERROR(VLOOKUP(A240,#REF!,4,0),MAX(#REF!)+100)</f>
        <v>#REF!</v>
      </c>
    </row>
    <row r="241" spans="1:30">
      <c r="A241">
        <v>437247</v>
      </c>
      <c r="B241" s="5" t="str">
        <f ca="1">VLOOKUP(A241,'Fichier FA (en entrée)'!B:AH,3,0)</f>
        <v>ILJZOBSOVV</v>
      </c>
      <c r="C241">
        <f t="shared" si="24"/>
        <v>387</v>
      </c>
      <c r="D241">
        <f t="shared" si="25"/>
        <v>4.8900000000000006</v>
      </c>
      <c r="E241" s="14" t="str">
        <f>VLOOKUP(A241,'Fichier FA (en entrée)'!B:AH,2,0)</f>
        <v>EV</v>
      </c>
      <c r="F241" s="14" t="b">
        <f t="shared" si="26"/>
        <v>1</v>
      </c>
      <c r="G241" s="14" t="b">
        <f>IFERROR(VLOOKUP(A241,'Calculs FI (auto)'!A:F,6,0),FALSE)</f>
        <v>0</v>
      </c>
      <c r="H241" s="14" t="b">
        <f t="shared" si="27"/>
        <v>0</v>
      </c>
      <c r="I241" s="16">
        <f>IFERROR(VLOOKUP(A241,'Moyennes FA (en entrée)'!B:N,7,0),"")</f>
        <v>8.89</v>
      </c>
      <c r="J241" s="16">
        <f>IFERROR(VLOOKUP(VLOOKUP(A241,'Fichier FA (en entrée)'!B:AH,33,0),Modificateurs!A$2:B$5,2,0),0)</f>
        <v>0</v>
      </c>
      <c r="K241" s="16">
        <f>IFERROR(VLOOKUP(VLOOKUP(A241,'Redoub FI (en entrée)'!B:N,7,0),Modificateurs!A$8:B$11,2,0),0)</f>
        <v>0</v>
      </c>
      <c r="L241" s="16">
        <f>IFERROR(VLOOKUP(M241,Modificateurs!D$1:E$94,2,0),0)</f>
        <v>-4</v>
      </c>
      <c r="M241" t="str">
        <f>VLOOKUP(A241,'Fichier FA (en entrée)'!B:AH,16,0)&amp;" "&amp;VLOOKUP(A241,'Fichier FA (en entrée)'!B:AH,20,0)&amp;" "&amp;VLOOKUP(A241,'Fichier FA (en entrée)'!B:AH,27,0)&amp;" "&amp;VLOOKUP(A241,'Fichier FA (en entrée)'!B:AH,29,0)</f>
        <v xml:space="preserve">STI2D Energies et environnement  </v>
      </c>
      <c r="N241" t="str">
        <f>VLOOKUP(A241,'Fichier FA (en entrée)'!B:AH,8,0)</f>
        <v>En Terminale</v>
      </c>
      <c r="O241" t="b">
        <f>AND(C241&gt;Synthèse!B$7,C241&lt;Synthèse!B$9)</f>
        <v>1</v>
      </c>
      <c r="P241" s="62" t="s">
        <v>2284</v>
      </c>
      <c r="Q241" s="60">
        <f>ROUNDUP(C241/(Synthèse!$B$2+Synthèse!$B$3)*8,0)</f>
        <v>6</v>
      </c>
      <c r="R241" s="60">
        <f>IFERROR(VLOOKUP(A241,'Evaluations (formulaire)'!A:P,6,0)+VLOOKUP(A241,'Evaluations (formulaire)'!A:P,7,0),0)</f>
        <v>0</v>
      </c>
      <c r="S241" s="60">
        <f>IFERROR(VLOOKUP(A241,'Evaluations (formulaire)'!A:P,8,0),0)</f>
        <v>0</v>
      </c>
      <c r="T241" s="64">
        <f>IF(AND(ISBLANK(P241),Q241&lt;=2),Synthèse!$B$42,IF(AND(ISBLANK(P241),Q241&gt;=7),Synthèse!$C$42,R241+S241))</f>
        <v>0</v>
      </c>
      <c r="U241" s="64">
        <f t="shared" si="28"/>
        <v>4.8900000000000006</v>
      </c>
      <c r="V241" s="59">
        <f t="shared" si="29"/>
        <v>387</v>
      </c>
      <c r="W241" s="26">
        <v>633</v>
      </c>
      <c r="X241" s="26" t="b">
        <f t="shared" si="30"/>
        <v>0</v>
      </c>
      <c r="Y241" s="26" t="e">
        <f>VLOOKUP(A241,#REF!,21,0)</f>
        <v>#REF!</v>
      </c>
      <c r="Z241" s="26" t="s">
        <v>2283</v>
      </c>
      <c r="AC241" t="b">
        <f t="shared" si="31"/>
        <v>0</v>
      </c>
      <c r="AD241" t="e">
        <f>IFERROR(VLOOKUP(A241,#REF!,4,0),MAX(#REF!)+100)</f>
        <v>#REF!</v>
      </c>
    </row>
    <row r="242" spans="1:30">
      <c r="A242">
        <v>437876</v>
      </c>
      <c r="B242" s="5" t="str">
        <f ca="1">VLOOKUP(A242,'Fichier FA (en entrée)'!B:AH,3,0)</f>
        <v>RQFOHDHENF</v>
      </c>
      <c r="C242">
        <f t="shared" si="24"/>
        <v>765</v>
      </c>
      <c r="D242">
        <f t="shared" si="25"/>
        <v>-100</v>
      </c>
      <c r="E242" s="14" t="str">
        <f>VLOOKUP(A242,'Fichier FA (en entrée)'!B:AH,2,0)</f>
        <v>ENV</v>
      </c>
      <c r="F242" s="14" t="b">
        <f t="shared" si="26"/>
        <v>0</v>
      </c>
      <c r="G242" s="14" t="b">
        <f>IFERROR(VLOOKUP(A242,'Calculs FI (auto)'!A:F,6,0),FALSE)</f>
        <v>1</v>
      </c>
      <c r="H242" s="14" t="b">
        <f t="shared" si="27"/>
        <v>0</v>
      </c>
      <c r="I242" s="16" t="str">
        <f>IFERROR(VLOOKUP(A242,'Moyennes FA (en entrée)'!B:N,7,0),"")</f>
        <v/>
      </c>
      <c r="J242" s="16">
        <f>IFERROR(VLOOKUP(VLOOKUP(A242,'Fichier FA (en entrée)'!B:AH,33,0),Modificateurs!A$2:B$5,2,0),0)</f>
        <v>1</v>
      </c>
      <c r="K242" s="16">
        <f>IFERROR(VLOOKUP(VLOOKUP(A242,'Redoub FI (en entrée)'!B:N,7,0),Modificateurs!A$8:B$11,2,0),0)</f>
        <v>0</v>
      </c>
      <c r="L242" s="16">
        <f>IFERROR(VLOOKUP(M242,Modificateurs!D$1:E$94,2,0),0)</f>
        <v>3</v>
      </c>
      <c r="M242" t="str">
        <f>VLOOKUP(A242,'Fichier FA (en entrée)'!B:AH,16,0)&amp;" "&amp;VLOOKUP(A242,'Fichier FA (en entrée)'!B:AH,20,0)&amp;" "&amp;VLOOKUP(A242,'Fichier FA (en entrée)'!B:AH,27,0)&amp;" "&amp;VLOOKUP(A242,'Fichier FA (en entrée)'!B:AH,29,0)</f>
        <v xml:space="preserve">S Informatique et Sciences du numérique  </v>
      </c>
      <c r="N242" t="str">
        <f>VLOOKUP(A242,'Fichier FA (en entrée)'!B:AH,8,0)</f>
        <v>En Terminale</v>
      </c>
      <c r="O242" t="b">
        <f>AND(C242&gt;Synthèse!B$7,C242&lt;Synthèse!B$9)</f>
        <v>0</v>
      </c>
      <c r="P242" s="62" t="s">
        <v>2284</v>
      </c>
      <c r="Q242" s="60">
        <f>ROUNDUP(C242/(Synthèse!$B$2+Synthèse!$B$3)*8,0)</f>
        <v>12</v>
      </c>
      <c r="R242" s="60">
        <f>IFERROR(VLOOKUP(A242,'Evaluations (formulaire)'!A:P,6,0)+VLOOKUP(A242,'Evaluations (formulaire)'!A:P,7,0),0)</f>
        <v>0</v>
      </c>
      <c r="S242" s="60">
        <f>IFERROR(VLOOKUP(A242,'Evaluations (formulaire)'!A:P,8,0),0)</f>
        <v>0</v>
      </c>
      <c r="T242" s="64">
        <f>IF(AND(ISBLANK(P242),Q242&lt;=2),Synthèse!$B$42,IF(AND(ISBLANK(P242),Q242&gt;=7),Synthèse!$C$42,R242+S242))</f>
        <v>0</v>
      </c>
      <c r="U242" s="64">
        <f t="shared" si="28"/>
        <v>-100</v>
      </c>
      <c r="V242" s="59">
        <f t="shared" si="29"/>
        <v>765</v>
      </c>
      <c r="W242" s="26">
        <v>247</v>
      </c>
      <c r="X242" s="26" t="b">
        <f t="shared" si="30"/>
        <v>0</v>
      </c>
      <c r="Y242" s="26" t="e">
        <f>VLOOKUP(A242,#REF!,21,0)</f>
        <v>#REF!</v>
      </c>
      <c r="Z242" s="26" t="s">
        <v>2283</v>
      </c>
      <c r="AC242" t="b">
        <f t="shared" si="31"/>
        <v>0</v>
      </c>
      <c r="AD242" t="e">
        <f>IFERROR(VLOOKUP(A242,#REF!,4,0),MAX(#REF!)+100)</f>
        <v>#REF!</v>
      </c>
    </row>
    <row r="243" spans="1:30">
      <c r="A243">
        <v>438190</v>
      </c>
      <c r="B243" s="5" t="str">
        <f ca="1">VLOOKUP(A243,'Fichier FA (en entrée)'!B:AH,3,0)</f>
        <v>LNVHTKJACC</v>
      </c>
      <c r="C243">
        <f t="shared" si="24"/>
        <v>228</v>
      </c>
      <c r="D243">
        <f t="shared" si="25"/>
        <v>11.03</v>
      </c>
      <c r="E243" s="14" t="str">
        <f>VLOOKUP(A243,'Fichier FA (en entrée)'!B:AH,2,0)</f>
        <v>EV</v>
      </c>
      <c r="F243" s="14" t="b">
        <f t="shared" si="26"/>
        <v>1</v>
      </c>
      <c r="G243" s="14" t="b">
        <f>IFERROR(VLOOKUP(A243,'Calculs FI (auto)'!A:F,6,0),FALSE)</f>
        <v>1</v>
      </c>
      <c r="H243" s="14" t="b">
        <f t="shared" si="27"/>
        <v>1</v>
      </c>
      <c r="I243" s="16">
        <f>IFERROR(VLOOKUP(A243,'Moyennes FA (en entrée)'!B:N,7,0),"")</f>
        <v>8.0299999999999994</v>
      </c>
      <c r="J243" s="16">
        <f>IFERROR(VLOOKUP(VLOOKUP(A243,'Fichier FA (en entrée)'!B:AH,33,0),Modificateurs!A$2:B$5,2,0),0)</f>
        <v>0</v>
      </c>
      <c r="K243" s="16">
        <f>IFERROR(VLOOKUP(VLOOKUP(A243,'Redoub FI (en entrée)'!B:N,7,0),Modificateurs!A$8:B$11,2,0),0)</f>
        <v>0</v>
      </c>
      <c r="L243" s="16">
        <f>IFERROR(VLOOKUP(M243,Modificateurs!D$1:E$94,2,0),0)</f>
        <v>3</v>
      </c>
      <c r="M243" t="str">
        <f>VLOOKUP(A243,'Fichier FA (en entrée)'!B:AH,16,0)&amp;" "&amp;VLOOKUP(A243,'Fichier FA (en entrée)'!B:AH,20,0)&amp;" "&amp;VLOOKUP(A243,'Fichier FA (en entrée)'!B:AH,27,0)&amp;" "&amp;VLOOKUP(A243,'Fichier FA (en entrée)'!B:AH,29,0)</f>
        <v xml:space="preserve">S Informatique et Sciences du numérique  </v>
      </c>
      <c r="N243" t="str">
        <f>VLOOKUP(A243,'Fichier FA (en entrée)'!B:AH,8,0)</f>
        <v>En Terminale</v>
      </c>
      <c r="O243" t="b">
        <f>AND(C243&gt;Synthèse!B$7,C243&lt;Synthèse!B$9)</f>
        <v>1</v>
      </c>
      <c r="P243" s="62" t="s">
        <v>57</v>
      </c>
      <c r="Q243" s="60">
        <f>ROUNDUP(C243/(Synthèse!$B$2+Synthèse!$B$3)*8,0)</f>
        <v>4</v>
      </c>
      <c r="R243" s="60">
        <f>IFERROR(VLOOKUP(A243,'Evaluations (formulaire)'!A:P,6,0)+VLOOKUP(A243,'Evaluations (formulaire)'!A:P,7,0),0)</f>
        <v>0</v>
      </c>
      <c r="S243" s="60">
        <f>IFERROR(VLOOKUP(A243,'Evaluations (formulaire)'!A:P,8,0),0)</f>
        <v>0</v>
      </c>
      <c r="T243" s="64">
        <f>IF(AND(ISBLANK(P243),Q243&lt;=2),Synthèse!$B$42,IF(AND(ISBLANK(P243),Q243&gt;=7),Synthèse!$C$42,R243+S243))</f>
        <v>0</v>
      </c>
      <c r="U243" s="64">
        <f t="shared" si="28"/>
        <v>11.03</v>
      </c>
      <c r="V243" s="59">
        <f t="shared" si="29"/>
        <v>228</v>
      </c>
      <c r="W243" s="26">
        <v>223</v>
      </c>
      <c r="X243" s="26" t="b">
        <f t="shared" si="30"/>
        <v>1</v>
      </c>
      <c r="Y243" s="26" t="e">
        <f>VLOOKUP(A243,#REF!,21,0)</f>
        <v>#REF!</v>
      </c>
      <c r="Z243" s="26" t="s">
        <v>2283</v>
      </c>
      <c r="AB243" s="22" t="s">
        <v>2785</v>
      </c>
      <c r="AC243" t="b">
        <f t="shared" si="31"/>
        <v>0</v>
      </c>
      <c r="AD243" t="e">
        <f>IFERROR(VLOOKUP(A243,#REF!,4,0),MAX(#REF!)+100)</f>
        <v>#REF!</v>
      </c>
    </row>
    <row r="244" spans="1:30">
      <c r="A244">
        <v>438343</v>
      </c>
      <c r="B244" s="5" t="str">
        <f ca="1">VLOOKUP(A244,'Fichier FA (en entrée)'!B:AH,3,0)</f>
        <v>QCEKMCBJME</v>
      </c>
      <c r="C244">
        <f t="shared" si="24"/>
        <v>19</v>
      </c>
      <c r="D244">
        <f t="shared" si="25"/>
        <v>17.329999999999998</v>
      </c>
      <c r="E244" s="14" t="str">
        <f>VLOOKUP(A244,'Fichier FA (en entrée)'!B:AH,2,0)</f>
        <v>EV</v>
      </c>
      <c r="F244" s="14" t="b">
        <f t="shared" si="26"/>
        <v>1</v>
      </c>
      <c r="G244" s="14" t="b">
        <f>IFERROR(VLOOKUP(A244,'Calculs FI (auto)'!A:F,6,0),FALSE)</f>
        <v>0</v>
      </c>
      <c r="H244" s="14" t="b">
        <f t="shared" si="27"/>
        <v>0</v>
      </c>
      <c r="I244" s="16">
        <f>IFERROR(VLOOKUP(A244,'Moyennes FA (en entrée)'!B:N,7,0),"")</f>
        <v>12.33</v>
      </c>
      <c r="J244" s="16">
        <f>IFERROR(VLOOKUP(VLOOKUP(A244,'Fichier FA (en entrée)'!B:AH,33,0),Modificateurs!A$2:B$5,2,0),0)</f>
        <v>3</v>
      </c>
      <c r="K244" s="16">
        <f>IFERROR(VLOOKUP(VLOOKUP(A244,'Redoub FI (en entrée)'!B:N,7,0),Modificateurs!A$8:B$11,2,0),0)</f>
        <v>0</v>
      </c>
      <c r="L244" s="16">
        <f>IFERROR(VLOOKUP(M244,Modificateurs!D$1:E$94,2,0),0)</f>
        <v>2</v>
      </c>
      <c r="M244" t="str">
        <f>VLOOKUP(A244,'Fichier FA (en entrée)'!B:AH,16,0)&amp;" "&amp;VLOOKUP(A244,'Fichier FA (en entrée)'!B:AH,20,0)&amp;" "&amp;VLOOKUP(A244,'Fichier FA (en entrée)'!B:AH,27,0)&amp;" "&amp;VLOOKUP(A244,'Fichier FA (en entrée)'!B:AH,29,0)</f>
        <v xml:space="preserve">STI2D Système informatique et numérique  </v>
      </c>
      <c r="N244" t="str">
        <f>VLOOKUP(A244,'Fichier FA (en entrée)'!B:AH,8,0)</f>
        <v>En Terminale</v>
      </c>
      <c r="O244" t="b">
        <f>AND(C244&gt;Synthèse!B$7,C244&lt;Synthèse!B$9)</f>
        <v>0</v>
      </c>
      <c r="P244" s="62" t="s">
        <v>57</v>
      </c>
      <c r="Q244" s="60">
        <f>ROUNDUP(C244/(Synthèse!$B$2+Synthèse!$B$3)*8,0)</f>
        <v>1</v>
      </c>
      <c r="R244" s="60">
        <f>IFERROR(VLOOKUP(A244,'Evaluations (formulaire)'!A:P,6,0)+VLOOKUP(A244,'Evaluations (formulaire)'!A:P,7,0),0)</f>
        <v>0</v>
      </c>
      <c r="S244" s="60">
        <f>IFERROR(VLOOKUP(A244,'Evaluations (formulaire)'!A:P,8,0),0)</f>
        <v>0</v>
      </c>
      <c r="T244" s="64">
        <f>IF(AND(ISBLANK(P244),Q244&lt;=2),Synthèse!$B$42,IF(AND(ISBLANK(P244),Q244&gt;=7),Synthèse!$C$42,R244+S244))</f>
        <v>0</v>
      </c>
      <c r="U244" s="64">
        <f t="shared" si="28"/>
        <v>17.329999999999998</v>
      </c>
      <c r="V244" s="59">
        <f t="shared" si="29"/>
        <v>19</v>
      </c>
      <c r="W244" s="26">
        <v>318</v>
      </c>
      <c r="X244" s="26" t="b">
        <f t="shared" si="30"/>
        <v>1</v>
      </c>
      <c r="Y244" s="26" t="e">
        <f>VLOOKUP(A244,#REF!,21,0)</f>
        <v>#REF!</v>
      </c>
      <c r="Z244" s="26" t="s">
        <v>2283</v>
      </c>
      <c r="AC244" t="b">
        <f t="shared" si="31"/>
        <v>0</v>
      </c>
      <c r="AD244" t="e">
        <f>IFERROR(VLOOKUP(A244,#REF!,4,0),MAX(#REF!)+100)</f>
        <v>#REF!</v>
      </c>
    </row>
    <row r="245" spans="1:30">
      <c r="A245">
        <v>438381</v>
      </c>
      <c r="B245" s="5" t="str">
        <f ca="1">VLOOKUP(A245,'Fichier FA (en entrée)'!B:AH,3,0)</f>
        <v>JAMZQDOULE</v>
      </c>
      <c r="C245">
        <f t="shared" si="24"/>
        <v>765</v>
      </c>
      <c r="D245">
        <f t="shared" si="25"/>
        <v>-100</v>
      </c>
      <c r="E245" s="14" t="str">
        <f>VLOOKUP(A245,'Fichier FA (en entrée)'!B:AH,2,0)</f>
        <v>ENV</v>
      </c>
      <c r="F245" s="14" t="b">
        <f t="shared" si="26"/>
        <v>0</v>
      </c>
      <c r="G245" s="14" t="b">
        <f>IFERROR(VLOOKUP(A245,'Calculs FI (auto)'!A:F,6,0),FALSE)</f>
        <v>1</v>
      </c>
      <c r="H245" s="14" t="b">
        <f t="shared" si="27"/>
        <v>0</v>
      </c>
      <c r="I245" s="16" t="str">
        <f>IFERROR(VLOOKUP(A245,'Moyennes FA (en entrée)'!B:N,7,0),"")</f>
        <v/>
      </c>
      <c r="J245" s="16">
        <f>IFERROR(VLOOKUP(VLOOKUP(A245,'Fichier FA (en entrée)'!B:AH,33,0),Modificateurs!A$2:B$5,2,0),0)</f>
        <v>3</v>
      </c>
      <c r="K245" s="16">
        <f>IFERROR(VLOOKUP(VLOOKUP(A245,'Redoub FI (en entrée)'!B:N,7,0),Modificateurs!A$8:B$11,2,0),0)</f>
        <v>0</v>
      </c>
      <c r="L245" s="16">
        <f>IFERROR(VLOOKUP(M245,Modificateurs!D$1:E$94,2,0),0)</f>
        <v>2</v>
      </c>
      <c r="M245" t="str">
        <f>VLOOKUP(A245,'Fichier FA (en entrée)'!B:AH,16,0)&amp;" "&amp;VLOOKUP(A245,'Fichier FA (en entrée)'!B:AH,20,0)&amp;" "&amp;VLOOKUP(A245,'Fichier FA (en entrée)'!B:AH,27,0)&amp;" "&amp;VLOOKUP(A245,'Fichier FA (en entrée)'!B:AH,29,0)</f>
        <v xml:space="preserve">STI2D Système informatique et numérique  </v>
      </c>
      <c r="N245" t="str">
        <f>VLOOKUP(A245,'Fichier FA (en entrée)'!B:AH,8,0)</f>
        <v>En Terminale</v>
      </c>
      <c r="O245" t="b">
        <f>AND(C245&gt;Synthèse!B$7,C245&lt;Synthèse!B$9)</f>
        <v>0</v>
      </c>
      <c r="P245" s="62" t="s">
        <v>2284</v>
      </c>
      <c r="Q245" s="60">
        <f>ROUNDUP(C245/(Synthèse!$B$2+Synthèse!$B$3)*8,0)</f>
        <v>12</v>
      </c>
      <c r="R245" s="60">
        <f>IFERROR(VLOOKUP(A245,'Evaluations (formulaire)'!A:P,6,0)+VLOOKUP(A245,'Evaluations (formulaire)'!A:P,7,0),0)</f>
        <v>0</v>
      </c>
      <c r="S245" s="60">
        <f>IFERROR(VLOOKUP(A245,'Evaluations (formulaire)'!A:P,8,0),0)</f>
        <v>0</v>
      </c>
      <c r="T245" s="64">
        <f>IF(AND(ISBLANK(P245),Q245&lt;=2),Synthèse!$B$42,IF(AND(ISBLANK(P245),Q245&gt;=7),Synthèse!$C$42,R245+S245))</f>
        <v>0</v>
      </c>
      <c r="U245" s="64">
        <f t="shared" si="28"/>
        <v>-100</v>
      </c>
      <c r="V245" s="59">
        <f t="shared" si="29"/>
        <v>765</v>
      </c>
      <c r="W245" s="26">
        <v>164</v>
      </c>
      <c r="X245" s="26" t="b">
        <f t="shared" si="30"/>
        <v>0</v>
      </c>
      <c r="Y245" s="26" t="e">
        <f>VLOOKUP(A245,#REF!,21,0)</f>
        <v>#REF!</v>
      </c>
      <c r="Z245" s="26" t="s">
        <v>2283</v>
      </c>
      <c r="AC245" t="b">
        <f t="shared" si="31"/>
        <v>0</v>
      </c>
      <c r="AD245" t="e">
        <f>IFERROR(VLOOKUP(A245,#REF!,4,0),MAX(#REF!)+100)</f>
        <v>#REF!</v>
      </c>
    </row>
    <row r="246" spans="1:30">
      <c r="A246">
        <v>438403</v>
      </c>
      <c r="B246" s="5" t="str">
        <f ca="1">VLOOKUP(A246,'Fichier FA (en entrée)'!B:AH,3,0)</f>
        <v>ASIICXRSSX</v>
      </c>
      <c r="C246">
        <f t="shared" si="24"/>
        <v>315</v>
      </c>
      <c r="D246">
        <f t="shared" si="25"/>
        <v>8.65</v>
      </c>
      <c r="E246" s="14" t="str">
        <f>VLOOKUP(A246,'Fichier FA (en entrée)'!B:AH,2,0)</f>
        <v>EV</v>
      </c>
      <c r="F246" s="14" t="b">
        <f t="shared" si="26"/>
        <v>1</v>
      </c>
      <c r="G246" s="14" t="b">
        <f>IFERROR(VLOOKUP(A246,'Calculs FI (auto)'!A:F,6,0),FALSE)</f>
        <v>1</v>
      </c>
      <c r="H246" s="14" t="b">
        <f t="shared" si="27"/>
        <v>1</v>
      </c>
      <c r="I246" s="16">
        <f>IFERROR(VLOOKUP(A246,'Moyennes FA (en entrée)'!B:N,7,0),"")</f>
        <v>6.65</v>
      </c>
      <c r="J246" s="16">
        <f>IFERROR(VLOOKUP(VLOOKUP(A246,'Fichier FA (en entrée)'!B:AH,33,0),Modificateurs!A$2:B$5,2,0),0)</f>
        <v>0</v>
      </c>
      <c r="K246" s="16">
        <f>IFERROR(VLOOKUP(VLOOKUP(A246,'Redoub FI (en entrée)'!B:N,7,0),Modificateurs!A$8:B$11,2,0),0)</f>
        <v>0</v>
      </c>
      <c r="L246" s="16">
        <f>IFERROR(VLOOKUP(M246,Modificateurs!D$1:E$94,2,0),0)</f>
        <v>2</v>
      </c>
      <c r="M246" t="str">
        <f>VLOOKUP(A246,'Fichier FA (en entrée)'!B:AH,16,0)&amp;" "&amp;VLOOKUP(A246,'Fichier FA (en entrée)'!B:AH,20,0)&amp;" "&amp;VLOOKUP(A246,'Fichier FA (en entrée)'!B:AH,27,0)&amp;" "&amp;VLOOKUP(A246,'Fichier FA (en entrée)'!B:AH,29,0)</f>
        <v xml:space="preserve">STI2D Système informatique et numérique  </v>
      </c>
      <c r="N246" t="str">
        <f>VLOOKUP(A246,'Fichier FA (en entrée)'!B:AH,8,0)</f>
        <v>En Terminale</v>
      </c>
      <c r="O246" t="b">
        <f>AND(C246&gt;Synthèse!B$7,C246&lt;Synthèse!B$9)</f>
        <v>1</v>
      </c>
      <c r="P246" s="62" t="s">
        <v>2284</v>
      </c>
      <c r="Q246" s="60">
        <f>ROUNDUP(C246/(Synthèse!$B$2+Synthèse!$B$3)*8,0)</f>
        <v>5</v>
      </c>
      <c r="R246" s="60">
        <f>IFERROR(VLOOKUP(A246,'Evaluations (formulaire)'!A:P,6,0)+VLOOKUP(A246,'Evaluations (formulaire)'!A:P,7,0),0)</f>
        <v>0</v>
      </c>
      <c r="S246" s="60">
        <f>IFERROR(VLOOKUP(A246,'Evaluations (formulaire)'!A:P,8,0),0)</f>
        <v>0</v>
      </c>
      <c r="T246" s="64">
        <f>IF(AND(ISBLANK(P246),Q246&lt;=2),Synthèse!$B$42,IF(AND(ISBLANK(P246),Q246&gt;=7),Synthèse!$C$42,R246+S246))</f>
        <v>0</v>
      </c>
      <c r="U246" s="64">
        <f t="shared" si="28"/>
        <v>8.65</v>
      </c>
      <c r="V246" s="59">
        <f t="shared" si="29"/>
        <v>314</v>
      </c>
      <c r="W246" s="26">
        <v>635</v>
      </c>
      <c r="X246" s="26" t="b">
        <f t="shared" si="30"/>
        <v>0</v>
      </c>
      <c r="Y246" s="26" t="e">
        <f>VLOOKUP(A246,#REF!,21,0)</f>
        <v>#REF!</v>
      </c>
      <c r="Z246" s="26" t="s">
        <v>2283</v>
      </c>
      <c r="AC246" t="b">
        <f t="shared" si="31"/>
        <v>0</v>
      </c>
      <c r="AD246" t="e">
        <f>IFERROR(VLOOKUP(A246,#REF!,4,0),MAX(#REF!)+100)</f>
        <v>#REF!</v>
      </c>
    </row>
    <row r="247" spans="1:30">
      <c r="A247">
        <v>438408</v>
      </c>
      <c r="B247" s="5" t="str">
        <f ca="1">VLOOKUP(A247,'Fichier FA (en entrée)'!B:AH,3,0)</f>
        <v>YXKMZYWVJH</v>
      </c>
      <c r="C247">
        <f t="shared" si="24"/>
        <v>765</v>
      </c>
      <c r="D247">
        <f t="shared" si="25"/>
        <v>-100</v>
      </c>
      <c r="E247" s="14" t="str">
        <f>VLOOKUP(A247,'Fichier FA (en entrée)'!B:AH,2,0)</f>
        <v>ENV</v>
      </c>
      <c r="F247" s="14" t="b">
        <f t="shared" si="26"/>
        <v>0</v>
      </c>
      <c r="G247" s="14" t="b">
        <f>IFERROR(VLOOKUP(A247,'Calculs FI (auto)'!A:F,6,0),FALSE)</f>
        <v>1</v>
      </c>
      <c r="H247" s="14" t="b">
        <f t="shared" si="27"/>
        <v>0</v>
      </c>
      <c r="I247" s="16" t="str">
        <f>IFERROR(VLOOKUP(A247,'Moyennes FA (en entrée)'!B:N,7,0),"")</f>
        <v/>
      </c>
      <c r="J247" s="16">
        <f>IFERROR(VLOOKUP(VLOOKUP(A247,'Fichier FA (en entrée)'!B:AH,33,0),Modificateurs!A$2:B$5,2,0),0)</f>
        <v>0</v>
      </c>
      <c r="K247" s="16">
        <f>IFERROR(VLOOKUP(VLOOKUP(A247,'Redoub FI (en entrée)'!B:N,7,0),Modificateurs!A$8:B$11,2,0),0)</f>
        <v>0</v>
      </c>
      <c r="L247" s="16">
        <f>IFERROR(VLOOKUP(M247,Modificateurs!D$1:E$94,2,0),0)</f>
        <v>-6</v>
      </c>
      <c r="M247" t="str">
        <f>VLOOKUP(A247,'Fichier FA (en entrée)'!B:AH,16,0)&amp;" "&amp;VLOOKUP(A247,'Fichier FA (en entrée)'!B:AH,20,0)&amp;" "&amp;VLOOKUP(A247,'Fichier FA (en entrée)'!B:AH,27,0)&amp;" "&amp;VLOOKUP(A247,'Fichier FA (en entrée)'!B:AH,29,0)</f>
        <v xml:space="preserve">STI2D Innovation Technologique et Eco conception  </v>
      </c>
      <c r="N247" t="str">
        <f>VLOOKUP(A247,'Fichier FA (en entrée)'!B:AH,8,0)</f>
        <v>En Terminale</v>
      </c>
      <c r="O247" t="b">
        <f>AND(C247&gt;Synthèse!B$7,C247&lt;Synthèse!B$9)</f>
        <v>0</v>
      </c>
      <c r="P247" s="62" t="s">
        <v>57</v>
      </c>
      <c r="Q247" s="60">
        <f>ROUNDUP(C247/(Synthèse!$B$2+Synthèse!$B$3)*8,0)</f>
        <v>12</v>
      </c>
      <c r="R247" s="60">
        <f>IFERROR(VLOOKUP(A247,'Evaluations (formulaire)'!A:P,6,0)+VLOOKUP(A247,'Evaluations (formulaire)'!A:P,7,0),0)</f>
        <v>0</v>
      </c>
      <c r="S247" s="60">
        <f>IFERROR(VLOOKUP(A247,'Evaluations (formulaire)'!A:P,8,0),0)</f>
        <v>0</v>
      </c>
      <c r="T247" s="64">
        <f>IF(AND(ISBLANK(P247),Q247&lt;=2),Synthèse!$B$42,IF(AND(ISBLANK(P247),Q247&gt;=7),Synthèse!$C$42,R247+S247))</f>
        <v>0</v>
      </c>
      <c r="U247" s="64">
        <f t="shared" si="28"/>
        <v>-100</v>
      </c>
      <c r="V247" s="59">
        <f t="shared" si="29"/>
        <v>765</v>
      </c>
      <c r="W247" s="26">
        <v>554</v>
      </c>
      <c r="X247" s="26" t="b">
        <f t="shared" si="30"/>
        <v>0</v>
      </c>
      <c r="Y247" s="26" t="e">
        <f>VLOOKUP(A247,#REF!,21,0)</f>
        <v>#REF!</v>
      </c>
      <c r="Z247" s="26" t="s">
        <v>2283</v>
      </c>
      <c r="AB247" s="22" t="s">
        <v>2785</v>
      </c>
      <c r="AC247" t="b">
        <f t="shared" si="31"/>
        <v>0</v>
      </c>
      <c r="AD247" t="e">
        <f>IFERROR(VLOOKUP(A247,#REF!,4,0),MAX(#REF!)+100)</f>
        <v>#REF!</v>
      </c>
    </row>
    <row r="248" spans="1:30">
      <c r="A248">
        <v>438432</v>
      </c>
      <c r="B248" s="5" t="str">
        <f ca="1">VLOOKUP(A248,'Fichier FA (en entrée)'!B:AH,3,0)</f>
        <v>WNMTHXBNKJ</v>
      </c>
      <c r="C248">
        <f t="shared" si="24"/>
        <v>52</v>
      </c>
      <c r="D248">
        <f t="shared" si="25"/>
        <v>15.42</v>
      </c>
      <c r="E248" s="14" t="str">
        <f>VLOOKUP(A248,'Fichier FA (en entrée)'!B:AH,2,0)</f>
        <v>EV</v>
      </c>
      <c r="F248" s="14" t="b">
        <f t="shared" si="26"/>
        <v>1</v>
      </c>
      <c r="G248" s="14" t="b">
        <f>IFERROR(VLOOKUP(A248,'Calculs FI (auto)'!A:F,6,0),FALSE)</f>
        <v>1</v>
      </c>
      <c r="H248" s="14" t="b">
        <f t="shared" si="27"/>
        <v>1</v>
      </c>
      <c r="I248" s="16">
        <f>IFERROR(VLOOKUP(A248,'Moyennes FA (en entrée)'!B:N,7,0),"")</f>
        <v>11.42</v>
      </c>
      <c r="J248" s="16">
        <f>IFERROR(VLOOKUP(VLOOKUP(A248,'Fichier FA (en entrée)'!B:AH,33,0),Modificateurs!A$2:B$5,2,0),0)</f>
        <v>1</v>
      </c>
      <c r="K248" s="16">
        <f>IFERROR(VLOOKUP(VLOOKUP(A248,'Redoub FI (en entrée)'!B:N,7,0),Modificateurs!A$8:B$11,2,0),0)</f>
        <v>0</v>
      </c>
      <c r="L248" s="16">
        <f>IFERROR(VLOOKUP(M248,Modificateurs!D$1:E$94,2,0),0)</f>
        <v>3</v>
      </c>
      <c r="M248" t="str">
        <f>VLOOKUP(A248,'Fichier FA (en entrée)'!B:AH,16,0)&amp;" "&amp;VLOOKUP(A248,'Fichier FA (en entrée)'!B:AH,20,0)&amp;" "&amp;VLOOKUP(A248,'Fichier FA (en entrée)'!B:AH,27,0)&amp;" "&amp;VLOOKUP(A248,'Fichier FA (en entrée)'!B:AH,29,0)</f>
        <v xml:space="preserve">S Informatique et Sciences du numérique  </v>
      </c>
      <c r="N248" t="str">
        <f>VLOOKUP(A248,'Fichier FA (en entrée)'!B:AH,8,0)</f>
        <v>En Terminale</v>
      </c>
      <c r="O248" t="b">
        <f>AND(C248&gt;Synthèse!B$7,C248&lt;Synthèse!B$9)</f>
        <v>0</v>
      </c>
      <c r="P248" s="62" t="s">
        <v>2284</v>
      </c>
      <c r="Q248" s="60">
        <f>ROUNDUP(C248/(Synthèse!$B$2+Synthèse!$B$3)*8,0)</f>
        <v>1</v>
      </c>
      <c r="R248" s="60">
        <f>IFERROR(VLOOKUP(A248,'Evaluations (formulaire)'!A:P,6,0)+VLOOKUP(A248,'Evaluations (formulaire)'!A:P,7,0),0)</f>
        <v>0</v>
      </c>
      <c r="S248" s="60">
        <f>IFERROR(VLOOKUP(A248,'Evaluations (formulaire)'!A:P,8,0),0)</f>
        <v>0</v>
      </c>
      <c r="T248" s="64">
        <f>IF(AND(ISBLANK(P248),Q248&lt;=2),Synthèse!$B$42,IF(AND(ISBLANK(P248),Q248&gt;=7),Synthèse!$C$42,R248+S248))</f>
        <v>0</v>
      </c>
      <c r="U248" s="64">
        <f t="shared" si="28"/>
        <v>15.42</v>
      </c>
      <c r="V248" s="59">
        <f t="shared" si="29"/>
        <v>52</v>
      </c>
      <c r="W248" s="26">
        <v>144</v>
      </c>
      <c r="X248" s="26" t="b">
        <f t="shared" si="30"/>
        <v>1</v>
      </c>
      <c r="Y248" s="26" t="e">
        <f>VLOOKUP(A248,#REF!,21,0)</f>
        <v>#REF!</v>
      </c>
      <c r="Z248" s="26" t="s">
        <v>2283</v>
      </c>
      <c r="AC248" t="b">
        <f t="shared" si="31"/>
        <v>0</v>
      </c>
      <c r="AD248" t="e">
        <f>IFERROR(VLOOKUP(A248,#REF!,4,0),MAX(#REF!)+100)</f>
        <v>#REF!</v>
      </c>
    </row>
    <row r="249" spans="1:30">
      <c r="A249">
        <v>438437</v>
      </c>
      <c r="B249" s="5" t="str">
        <f ca="1">VLOOKUP(A249,'Fichier FA (en entrée)'!B:AH,3,0)</f>
        <v>NDHIYRFKJU</v>
      </c>
      <c r="C249">
        <f t="shared" si="24"/>
        <v>79</v>
      </c>
      <c r="D249">
        <f t="shared" si="25"/>
        <v>14.21</v>
      </c>
      <c r="E249" s="14" t="str">
        <f>VLOOKUP(A249,'Fichier FA (en entrée)'!B:AH,2,0)</f>
        <v>EV</v>
      </c>
      <c r="F249" s="14" t="b">
        <f t="shared" si="26"/>
        <v>1</v>
      </c>
      <c r="G249" s="14" t="b">
        <f>IFERROR(VLOOKUP(A249,'Calculs FI (auto)'!A:F,6,0),FALSE)</f>
        <v>0</v>
      </c>
      <c r="H249" s="14" t="b">
        <f t="shared" si="27"/>
        <v>0</v>
      </c>
      <c r="I249" s="16">
        <f>IFERROR(VLOOKUP(A249,'Moyennes FA (en entrée)'!B:N,7,0),"")</f>
        <v>10.210000000000001</v>
      </c>
      <c r="J249" s="16">
        <f>IFERROR(VLOOKUP(VLOOKUP(A249,'Fichier FA (en entrée)'!B:AH,33,0),Modificateurs!A$2:B$5,2,0),0)</f>
        <v>1</v>
      </c>
      <c r="K249" s="16">
        <f>IFERROR(VLOOKUP(VLOOKUP(A249,'Redoub FI (en entrée)'!B:N,7,0),Modificateurs!A$8:B$11,2,0),0)</f>
        <v>0</v>
      </c>
      <c r="L249" s="16">
        <f>IFERROR(VLOOKUP(M249,Modificateurs!D$1:E$94,2,0),0)</f>
        <v>3</v>
      </c>
      <c r="M249" t="str">
        <f>VLOOKUP(A249,'Fichier FA (en entrée)'!B:AH,16,0)&amp;" "&amp;VLOOKUP(A249,'Fichier FA (en entrée)'!B:AH,20,0)&amp;" "&amp;VLOOKUP(A249,'Fichier FA (en entrée)'!B:AH,27,0)&amp;" "&amp;VLOOKUP(A249,'Fichier FA (en entrée)'!B:AH,29,0)</f>
        <v xml:space="preserve">S Informatique et Sciences du numérique  </v>
      </c>
      <c r="N249" t="str">
        <f>VLOOKUP(A249,'Fichier FA (en entrée)'!B:AH,8,0)</f>
        <v>En Terminale</v>
      </c>
      <c r="O249" t="b">
        <f>AND(C249&gt;Synthèse!B$7,C249&lt;Synthèse!B$9)</f>
        <v>0</v>
      </c>
      <c r="P249" s="62" t="s">
        <v>57</v>
      </c>
      <c r="Q249" s="60">
        <f>ROUNDUP(C249/(Synthèse!$B$2+Synthèse!$B$3)*8,0)</f>
        <v>2</v>
      </c>
      <c r="R249" s="60">
        <f>IFERROR(VLOOKUP(A249,'Evaluations (formulaire)'!A:P,6,0)+VLOOKUP(A249,'Evaluations (formulaire)'!A:P,7,0),0)</f>
        <v>0</v>
      </c>
      <c r="S249" s="60">
        <f>IFERROR(VLOOKUP(A249,'Evaluations (formulaire)'!A:P,8,0),0)</f>
        <v>0</v>
      </c>
      <c r="T249" s="64">
        <f>IF(AND(ISBLANK(P249),Q249&lt;=2),Synthèse!$B$42,IF(AND(ISBLANK(P249),Q249&gt;=7),Synthèse!$C$42,R249+S249))</f>
        <v>0</v>
      </c>
      <c r="U249" s="64">
        <f t="shared" si="28"/>
        <v>14.21</v>
      </c>
      <c r="V249" s="59">
        <f t="shared" si="29"/>
        <v>79</v>
      </c>
      <c r="W249" s="26">
        <v>314</v>
      </c>
      <c r="X249" s="26" t="b">
        <f t="shared" si="30"/>
        <v>1</v>
      </c>
      <c r="Y249" s="26" t="e">
        <f>VLOOKUP(A249,#REF!,21,0)</f>
        <v>#REF!</v>
      </c>
      <c r="Z249" s="26" t="s">
        <v>2283</v>
      </c>
      <c r="AC249" t="b">
        <f t="shared" si="31"/>
        <v>0</v>
      </c>
      <c r="AD249" t="e">
        <f>IFERROR(VLOOKUP(A249,#REF!,4,0),MAX(#REF!)+100)</f>
        <v>#REF!</v>
      </c>
    </row>
    <row r="250" spans="1:30">
      <c r="A250">
        <v>438446</v>
      </c>
      <c r="B250" s="5" t="str">
        <f ca="1">VLOOKUP(A250,'Fichier FA (en entrée)'!B:AH,3,0)</f>
        <v>UQMVHZOLYA</v>
      </c>
      <c r="C250">
        <f t="shared" si="24"/>
        <v>100</v>
      </c>
      <c r="D250">
        <f t="shared" si="25"/>
        <v>13.62</v>
      </c>
      <c r="E250" s="14" t="str">
        <f>VLOOKUP(A250,'Fichier FA (en entrée)'!B:AH,2,0)</f>
        <v>EV</v>
      </c>
      <c r="F250" s="14" t="b">
        <f t="shared" si="26"/>
        <v>1</v>
      </c>
      <c r="G250" s="14" t="b">
        <f>IFERROR(VLOOKUP(A250,'Calculs FI (auto)'!A:F,6,0),FALSE)</f>
        <v>1</v>
      </c>
      <c r="H250" s="14" t="b">
        <f t="shared" si="27"/>
        <v>1</v>
      </c>
      <c r="I250" s="16">
        <f>IFERROR(VLOOKUP(A250,'Moyennes FA (en entrée)'!B:N,7,0),"")</f>
        <v>10.62</v>
      </c>
      <c r="J250" s="16">
        <f>IFERROR(VLOOKUP(VLOOKUP(A250,'Fichier FA (en entrée)'!B:AH,33,0),Modificateurs!A$2:B$5,2,0),0)</f>
        <v>0</v>
      </c>
      <c r="K250" s="16">
        <f>IFERROR(VLOOKUP(VLOOKUP(A250,'Redoub FI (en entrée)'!B:N,7,0),Modificateurs!A$8:B$11,2,0),0)</f>
        <v>0</v>
      </c>
      <c r="L250" s="16">
        <f>IFERROR(VLOOKUP(M250,Modificateurs!D$1:E$94,2,0),0)</f>
        <v>3</v>
      </c>
      <c r="M250" t="str">
        <f>VLOOKUP(A250,'Fichier FA (en entrée)'!B:AH,16,0)&amp;" "&amp;VLOOKUP(A250,'Fichier FA (en entrée)'!B:AH,20,0)&amp;" "&amp;VLOOKUP(A250,'Fichier FA (en entrée)'!B:AH,27,0)&amp;" "&amp;VLOOKUP(A250,'Fichier FA (en entrée)'!B:AH,29,0)</f>
        <v xml:space="preserve">S Informatique et Sciences du numérique  </v>
      </c>
      <c r="N250" t="str">
        <f>VLOOKUP(A250,'Fichier FA (en entrée)'!B:AH,8,0)</f>
        <v>En Terminale</v>
      </c>
      <c r="O250" t="b">
        <f>AND(C250&gt;Synthèse!B$7,C250&lt;Synthèse!B$9)</f>
        <v>0</v>
      </c>
      <c r="P250" s="62" t="s">
        <v>2284</v>
      </c>
      <c r="Q250" s="60">
        <f>ROUNDUP(C250/(Synthèse!$B$2+Synthèse!$B$3)*8,0)</f>
        <v>2</v>
      </c>
      <c r="R250" s="60">
        <f>IFERROR(VLOOKUP(A250,'Evaluations (formulaire)'!A:P,6,0)+VLOOKUP(A250,'Evaluations (formulaire)'!A:P,7,0),0)</f>
        <v>0</v>
      </c>
      <c r="S250" s="60">
        <f>IFERROR(VLOOKUP(A250,'Evaluations (formulaire)'!A:P,8,0),0)</f>
        <v>0</v>
      </c>
      <c r="T250" s="64">
        <f>IF(AND(ISBLANK(P250),Q250&lt;=2),Synthèse!$B$42,IF(AND(ISBLANK(P250),Q250&gt;=7),Synthèse!$C$42,R250+S250))</f>
        <v>0</v>
      </c>
      <c r="U250" s="64">
        <f t="shared" si="28"/>
        <v>13.62</v>
      </c>
      <c r="V250" s="59">
        <f t="shared" si="29"/>
        <v>100</v>
      </c>
      <c r="W250" s="26">
        <v>249</v>
      </c>
      <c r="X250" s="26" t="b">
        <f t="shared" si="30"/>
        <v>1</v>
      </c>
      <c r="Y250" s="26" t="e">
        <f>VLOOKUP(A250,#REF!,21,0)</f>
        <v>#REF!</v>
      </c>
      <c r="Z250" s="26" t="s">
        <v>2283</v>
      </c>
      <c r="AC250" t="b">
        <f t="shared" si="31"/>
        <v>0</v>
      </c>
      <c r="AD250" t="e">
        <f>IFERROR(VLOOKUP(A250,#REF!,4,0),MAX(#REF!)+100)</f>
        <v>#REF!</v>
      </c>
    </row>
    <row r="251" spans="1:30">
      <c r="A251">
        <v>438448</v>
      </c>
      <c r="B251" s="5" t="str">
        <f ca="1">VLOOKUP(A251,'Fichier FA (en entrée)'!B:AH,3,0)</f>
        <v>SUKXIDGAIX</v>
      </c>
      <c r="C251">
        <f t="shared" si="24"/>
        <v>133</v>
      </c>
      <c r="D251">
        <f t="shared" si="25"/>
        <v>12.94</v>
      </c>
      <c r="E251" s="14" t="str">
        <f>VLOOKUP(A251,'Fichier FA (en entrée)'!B:AH,2,0)</f>
        <v>EV</v>
      </c>
      <c r="F251" s="14" t="b">
        <f t="shared" si="26"/>
        <v>1</v>
      </c>
      <c r="G251" s="14" t="b">
        <f>IFERROR(VLOOKUP(A251,'Calculs FI (auto)'!A:F,6,0),FALSE)</f>
        <v>1</v>
      </c>
      <c r="H251" s="14" t="b">
        <f t="shared" si="27"/>
        <v>1</v>
      </c>
      <c r="I251" s="16">
        <f>IFERROR(VLOOKUP(A251,'Moyennes FA (en entrée)'!B:N,7,0),"")</f>
        <v>10.94</v>
      </c>
      <c r="J251" s="16">
        <f>IFERROR(VLOOKUP(VLOOKUP(A251,'Fichier FA (en entrée)'!B:AH,33,0),Modificateurs!A$2:B$5,2,0),0)</f>
        <v>1</v>
      </c>
      <c r="K251" s="16">
        <f>IFERROR(VLOOKUP(VLOOKUP(A251,'Redoub FI (en entrée)'!B:N,7,0),Modificateurs!A$8:B$11,2,0),0)</f>
        <v>0</v>
      </c>
      <c r="L251" s="16">
        <f>IFERROR(VLOOKUP(M251,Modificateurs!D$1:E$94,2,0),0)</f>
        <v>1</v>
      </c>
      <c r="M251" t="str">
        <f>VLOOKUP(A251,'Fichier FA (en entrée)'!B:AH,16,0)&amp;" "&amp;VLOOKUP(A251,'Fichier FA (en entrée)'!B:AH,20,0)&amp;" "&amp;VLOOKUP(A251,'Fichier FA (en entrée)'!B:AH,27,0)&amp;" "&amp;VLOOKUP(A251,'Fichier FA (en entrée)'!B:AH,29,0)</f>
        <v xml:space="preserve">S Pas de spécialité (S.I)  </v>
      </c>
      <c r="N251" t="str">
        <f>VLOOKUP(A251,'Fichier FA (en entrée)'!B:AH,8,0)</f>
        <v>En Terminale</v>
      </c>
      <c r="O251" t="b">
        <f>AND(C251&gt;Synthèse!B$7,C251&lt;Synthèse!B$9)</f>
        <v>1</v>
      </c>
      <c r="P251" s="62" t="s">
        <v>2256</v>
      </c>
      <c r="Q251" s="60">
        <f>ROUNDUP(C251/(Synthèse!$B$2+Synthèse!$B$3)*8,0)</f>
        <v>2</v>
      </c>
      <c r="R251" s="60">
        <f>IFERROR(VLOOKUP(A251,'Evaluations (formulaire)'!A:P,6,0)+VLOOKUP(A251,'Evaluations (formulaire)'!A:P,7,0),0)</f>
        <v>0</v>
      </c>
      <c r="S251" s="60">
        <f>IFERROR(VLOOKUP(A251,'Evaluations (formulaire)'!A:P,8,0),0)</f>
        <v>0</v>
      </c>
      <c r="T251" s="64">
        <f>IF(AND(ISBLANK(P251),Q251&lt;=2),Synthèse!$B$42,IF(AND(ISBLANK(P251),Q251&gt;=7),Synthèse!$C$42,R251+S251))</f>
        <v>0</v>
      </c>
      <c r="U251" s="64">
        <f t="shared" si="28"/>
        <v>12.94</v>
      </c>
      <c r="V251" s="59">
        <f t="shared" si="29"/>
        <v>133</v>
      </c>
      <c r="W251" s="26">
        <v>45</v>
      </c>
      <c r="X251" s="26" t="b">
        <f t="shared" si="30"/>
        <v>1</v>
      </c>
      <c r="Y251" s="26" t="e">
        <f>VLOOKUP(A251,#REF!,21,0)</f>
        <v>#REF!</v>
      </c>
      <c r="Z251" s="26" t="s">
        <v>2283</v>
      </c>
      <c r="AC251" t="b">
        <f t="shared" si="31"/>
        <v>0</v>
      </c>
      <c r="AD251" t="e">
        <f>IFERROR(VLOOKUP(A251,#REF!,4,0),MAX(#REF!)+100)</f>
        <v>#REF!</v>
      </c>
    </row>
    <row r="252" spans="1:30">
      <c r="A252">
        <v>438457</v>
      </c>
      <c r="B252" s="5" t="str">
        <f ca="1">VLOOKUP(A252,'Fichier FA (en entrée)'!B:AH,3,0)</f>
        <v>MPOQRZVXNA</v>
      </c>
      <c r="C252">
        <f t="shared" si="24"/>
        <v>29</v>
      </c>
      <c r="D252">
        <f t="shared" si="25"/>
        <v>16.64</v>
      </c>
      <c r="E252" s="14" t="str">
        <f>VLOOKUP(A252,'Fichier FA (en entrée)'!B:AH,2,0)</f>
        <v>EV</v>
      </c>
      <c r="F252" s="14" t="b">
        <f t="shared" si="26"/>
        <v>1</v>
      </c>
      <c r="G252" s="14" t="b">
        <f>IFERROR(VLOOKUP(A252,'Calculs FI (auto)'!A:F,6,0),FALSE)</f>
        <v>1</v>
      </c>
      <c r="H252" s="14" t="b">
        <f t="shared" si="27"/>
        <v>1</v>
      </c>
      <c r="I252" s="16">
        <f>IFERROR(VLOOKUP(A252,'Moyennes FA (en entrée)'!B:N,7,0),"")</f>
        <v>11.64</v>
      </c>
      <c r="J252" s="16">
        <f>IFERROR(VLOOKUP(VLOOKUP(A252,'Fichier FA (en entrée)'!B:AH,33,0),Modificateurs!A$2:B$5,2,0),0)</f>
        <v>3</v>
      </c>
      <c r="K252" s="16">
        <f>IFERROR(VLOOKUP(VLOOKUP(A252,'Redoub FI (en entrée)'!B:N,7,0),Modificateurs!A$8:B$11,2,0),0)</f>
        <v>0</v>
      </c>
      <c r="L252" s="16">
        <f>IFERROR(VLOOKUP(M252,Modificateurs!D$1:E$94,2,0),0)</f>
        <v>2</v>
      </c>
      <c r="M252" t="str">
        <f>VLOOKUP(A252,'Fichier FA (en entrée)'!B:AH,16,0)&amp;" "&amp;VLOOKUP(A252,'Fichier FA (en entrée)'!B:AH,20,0)&amp;" "&amp;VLOOKUP(A252,'Fichier FA (en entrée)'!B:AH,27,0)&amp;" "&amp;VLOOKUP(A252,'Fichier FA (en entrée)'!B:AH,29,0)</f>
        <v xml:space="preserve">STI2D Système informatique et numérique  </v>
      </c>
      <c r="N252" t="str">
        <f>VLOOKUP(A252,'Fichier FA (en entrée)'!B:AH,8,0)</f>
        <v>En Terminale</v>
      </c>
      <c r="O252" t="b">
        <f>AND(C252&gt;Synthèse!B$7,C252&lt;Synthèse!B$9)</f>
        <v>0</v>
      </c>
      <c r="P252" s="62" t="s">
        <v>2261</v>
      </c>
      <c r="Q252" s="60">
        <f>ROUNDUP(C252/(Synthèse!$B$2+Synthèse!$B$3)*8,0)</f>
        <v>1</v>
      </c>
      <c r="R252" s="60">
        <f>IFERROR(VLOOKUP(A252,'Evaluations (formulaire)'!A:P,6,0)+VLOOKUP(A252,'Evaluations (formulaire)'!A:P,7,0),0)</f>
        <v>0</v>
      </c>
      <c r="S252" s="60">
        <f>IFERROR(VLOOKUP(A252,'Evaluations (formulaire)'!A:P,8,0),0)</f>
        <v>0</v>
      </c>
      <c r="T252" s="64">
        <f>IF(AND(ISBLANK(P252),Q252&lt;=2),Synthèse!$B$42,IF(AND(ISBLANK(P252),Q252&gt;=7),Synthèse!$C$42,R252+S252))</f>
        <v>0</v>
      </c>
      <c r="U252" s="64">
        <f t="shared" si="28"/>
        <v>16.64</v>
      </c>
      <c r="V252" s="59">
        <f t="shared" si="29"/>
        <v>29</v>
      </c>
      <c r="W252" s="26">
        <v>422</v>
      </c>
      <c r="X252" s="26" t="b">
        <f t="shared" si="30"/>
        <v>1</v>
      </c>
      <c r="Y252" s="26" t="e">
        <f>VLOOKUP(A252,#REF!,21,0)</f>
        <v>#REF!</v>
      </c>
      <c r="Z252" s="26" t="s">
        <v>2283</v>
      </c>
      <c r="AC252" t="b">
        <f t="shared" si="31"/>
        <v>0</v>
      </c>
      <c r="AD252" t="e">
        <f>IFERROR(VLOOKUP(A252,#REF!,4,0),MAX(#REF!)+100)</f>
        <v>#REF!</v>
      </c>
    </row>
    <row r="253" spans="1:30">
      <c r="A253">
        <v>438459</v>
      </c>
      <c r="B253" s="5" t="str">
        <f ca="1">VLOOKUP(A253,'Fichier FA (en entrée)'!B:AH,3,0)</f>
        <v>XNXUIIXHUR</v>
      </c>
      <c r="C253">
        <f t="shared" si="24"/>
        <v>466</v>
      </c>
      <c r="D253">
        <f t="shared" si="25"/>
        <v>-0.33999999999999986</v>
      </c>
      <c r="E253" s="14" t="str">
        <f>VLOOKUP(A253,'Fichier FA (en entrée)'!B:AH,2,0)</f>
        <v>EV</v>
      </c>
      <c r="F253" s="14" t="b">
        <f t="shared" si="26"/>
        <v>1</v>
      </c>
      <c r="G253" s="14" t="b">
        <f>IFERROR(VLOOKUP(A253,'Calculs FI (auto)'!A:F,6,0),FALSE)</f>
        <v>1</v>
      </c>
      <c r="H253" s="14" t="b">
        <f t="shared" si="27"/>
        <v>1</v>
      </c>
      <c r="I253" s="16">
        <f>IFERROR(VLOOKUP(A253,'Moyennes FA (en entrée)'!B:N,7,0),"")</f>
        <v>8.66</v>
      </c>
      <c r="J253" s="16">
        <f>IFERROR(VLOOKUP(VLOOKUP(A253,'Fichier FA (en entrée)'!B:AH,33,0),Modificateurs!A$2:B$5,2,0),0)</f>
        <v>-3</v>
      </c>
      <c r="K253" s="16">
        <f>IFERROR(VLOOKUP(VLOOKUP(A253,'Redoub FI (en entrée)'!B:N,7,0),Modificateurs!A$8:B$11,2,0),0)</f>
        <v>0</v>
      </c>
      <c r="L253" s="16">
        <f>IFERROR(VLOOKUP(M253,Modificateurs!D$1:E$94,2,0),0)</f>
        <v>-6</v>
      </c>
      <c r="M253" t="str">
        <f>VLOOKUP(A253,'Fichier FA (en entrée)'!B:AH,16,0)&amp;" "&amp;VLOOKUP(A253,'Fichier FA (en entrée)'!B:AH,20,0)&amp;" "&amp;VLOOKUP(A253,'Fichier FA (en entrée)'!B:AH,27,0)&amp;" "&amp;VLOOKUP(A253,'Fichier FA (en entrée)'!B:AH,29,0)</f>
        <v xml:space="preserve">STI2D Innovation Technologique et Eco conception  </v>
      </c>
      <c r="N253" t="str">
        <f>VLOOKUP(A253,'Fichier FA (en entrée)'!B:AH,8,0)</f>
        <v>En Terminale</v>
      </c>
      <c r="O253" t="b">
        <f>AND(C253&gt;Synthèse!B$7,C253&lt;Synthèse!B$9)</f>
        <v>0</v>
      </c>
      <c r="P253" s="62" t="s">
        <v>57</v>
      </c>
      <c r="Q253" s="60">
        <f>ROUNDUP(C253/(Synthèse!$B$2+Synthèse!$B$3)*8,0)</f>
        <v>7</v>
      </c>
      <c r="R253" s="60">
        <f>IFERROR(VLOOKUP(A253,'Evaluations (formulaire)'!A:P,6,0)+VLOOKUP(A253,'Evaluations (formulaire)'!A:P,7,0),0)</f>
        <v>0</v>
      </c>
      <c r="S253" s="60">
        <f>IFERROR(VLOOKUP(A253,'Evaluations (formulaire)'!A:P,8,0),0)</f>
        <v>0</v>
      </c>
      <c r="T253" s="64">
        <f>IF(AND(ISBLANK(P253),Q253&lt;=2),Synthèse!$B$42,IF(AND(ISBLANK(P253),Q253&gt;=7),Synthèse!$C$42,R253+S253))</f>
        <v>0</v>
      </c>
      <c r="U253" s="64">
        <f t="shared" si="28"/>
        <v>-0.33999999999999986</v>
      </c>
      <c r="V253" s="59">
        <f t="shared" si="29"/>
        <v>466</v>
      </c>
      <c r="W253" s="26">
        <v>95</v>
      </c>
      <c r="X253" s="26" t="b">
        <f t="shared" si="30"/>
        <v>0</v>
      </c>
      <c r="Y253" s="26" t="e">
        <f>VLOOKUP(A253,#REF!,21,0)</f>
        <v>#REF!</v>
      </c>
      <c r="Z253" s="26" t="s">
        <v>2283</v>
      </c>
      <c r="AC253" t="b">
        <f t="shared" si="31"/>
        <v>0</v>
      </c>
      <c r="AD253" t="e">
        <f>IFERROR(VLOOKUP(A253,#REF!,4,0),MAX(#REF!)+100)</f>
        <v>#REF!</v>
      </c>
    </row>
    <row r="254" spans="1:30">
      <c r="A254">
        <v>438927</v>
      </c>
      <c r="B254" s="5" t="str">
        <f ca="1">VLOOKUP(A254,'Fichier FA (en entrée)'!B:AH,3,0)</f>
        <v>ONSDOSMJER</v>
      </c>
      <c r="C254">
        <f t="shared" si="24"/>
        <v>485</v>
      </c>
      <c r="D254">
        <f t="shared" si="25"/>
        <v>-1.5899999999999999</v>
      </c>
      <c r="E254" s="14" t="str">
        <f>VLOOKUP(A254,'Fichier FA (en entrée)'!B:AH,2,0)</f>
        <v>EV</v>
      </c>
      <c r="F254" s="14" t="b">
        <f t="shared" si="26"/>
        <v>1</v>
      </c>
      <c r="G254" s="14" t="b">
        <f>IFERROR(VLOOKUP(A254,'Calculs FI (auto)'!A:F,6,0),FALSE)</f>
        <v>0</v>
      </c>
      <c r="H254" s="14" t="b">
        <f t="shared" si="27"/>
        <v>0</v>
      </c>
      <c r="I254" s="16">
        <f>IFERROR(VLOOKUP(A254,'Moyennes FA (en entrée)'!B:N,7,0),"")</f>
        <v>9.41</v>
      </c>
      <c r="J254" s="16">
        <f>IFERROR(VLOOKUP(VLOOKUP(A254,'Fichier FA (en entrée)'!B:AH,33,0),Modificateurs!A$2:B$5,2,0),0)</f>
        <v>1</v>
      </c>
      <c r="K254" s="16">
        <f>IFERROR(VLOOKUP(VLOOKUP(A254,'Redoub FI (en entrée)'!B:N,7,0),Modificateurs!A$8:B$11,2,0),0)</f>
        <v>0</v>
      </c>
      <c r="L254" s="16">
        <f>IFERROR(VLOOKUP(M254,Modificateurs!D$1:E$94,2,0),0)</f>
        <v>-12</v>
      </c>
      <c r="M254" t="str">
        <f>VLOOKUP(A254,'Fichier FA (en entrée)'!B:AH,16,0)&amp;" "&amp;VLOOKUP(A254,'Fichier FA (en entrée)'!B:AH,20,0)&amp;" "&amp;VLOOKUP(A254,'Fichier FA (en entrée)'!B:AH,27,0)&amp;" "&amp;VLOOKUP(A254,'Fichier FA (en entrée)'!B:AH,29,0)</f>
        <v xml:space="preserve">P Systèmes électroniques numériques  </v>
      </c>
      <c r="N254" t="str">
        <f>VLOOKUP(A254,'Fichier FA (en entrée)'!B:AH,8,0)</f>
        <v>En Terminale</v>
      </c>
      <c r="O254" t="b">
        <f>AND(C254&gt;Synthèse!B$7,C254&lt;Synthèse!B$9)</f>
        <v>0</v>
      </c>
      <c r="P254" s="62" t="s">
        <v>2256</v>
      </c>
      <c r="Q254" s="60">
        <f>ROUNDUP(C254/(Synthèse!$B$2+Synthèse!$B$3)*8,0)</f>
        <v>8</v>
      </c>
      <c r="R254" s="60">
        <f>IFERROR(VLOOKUP(A254,'Evaluations (formulaire)'!A:P,6,0)+VLOOKUP(A254,'Evaluations (formulaire)'!A:P,7,0),0)</f>
        <v>0</v>
      </c>
      <c r="S254" s="60">
        <f>IFERROR(VLOOKUP(A254,'Evaluations (formulaire)'!A:P,8,0),0)</f>
        <v>0</v>
      </c>
      <c r="T254" s="64">
        <f>IF(AND(ISBLANK(P254),Q254&lt;=2),Synthèse!$B$42,IF(AND(ISBLANK(P254),Q254&gt;=7),Synthèse!$C$42,R254+S254))</f>
        <v>0</v>
      </c>
      <c r="U254" s="64">
        <f t="shared" si="28"/>
        <v>-1.5899999999999999</v>
      </c>
      <c r="V254" s="59">
        <f t="shared" si="29"/>
        <v>485</v>
      </c>
      <c r="W254" s="26">
        <v>407</v>
      </c>
      <c r="X254" s="26" t="b">
        <f t="shared" si="30"/>
        <v>0</v>
      </c>
      <c r="Y254" s="26" t="e">
        <f>VLOOKUP(A254,#REF!,21,0)</f>
        <v>#REF!</v>
      </c>
      <c r="Z254" s="26" t="s">
        <v>2283</v>
      </c>
      <c r="AC254" t="b">
        <f t="shared" si="31"/>
        <v>0</v>
      </c>
      <c r="AD254" t="e">
        <f>IFERROR(VLOOKUP(A254,#REF!,4,0),MAX(#REF!)+100)</f>
        <v>#REF!</v>
      </c>
    </row>
    <row r="255" spans="1:30">
      <c r="A255">
        <v>442231</v>
      </c>
      <c r="B255" s="5" t="str">
        <f ca="1">VLOOKUP(A255,'Fichier FA (en entrée)'!B:AH,3,0)</f>
        <v>VVJXJXCPCB</v>
      </c>
      <c r="C255">
        <f t="shared" si="24"/>
        <v>765</v>
      </c>
      <c r="D255">
        <f t="shared" si="25"/>
        <v>-100</v>
      </c>
      <c r="E255" s="14" t="str">
        <f>VLOOKUP(A255,'Fichier FA (en entrée)'!B:AH,2,0)</f>
        <v>ENV</v>
      </c>
      <c r="F255" s="14" t="b">
        <f t="shared" si="26"/>
        <v>0</v>
      </c>
      <c r="G255" s="14" t="b">
        <f>IFERROR(VLOOKUP(A255,'Calculs FI (auto)'!A:F,6,0),FALSE)</f>
        <v>0</v>
      </c>
      <c r="H255" s="14" t="b">
        <f t="shared" si="27"/>
        <v>0</v>
      </c>
      <c r="I255" s="16" t="str">
        <f>IFERROR(VLOOKUP(A255,'Moyennes FA (en entrée)'!B:N,7,0),"")</f>
        <v/>
      </c>
      <c r="J255" s="16">
        <f>IFERROR(VLOOKUP(VLOOKUP(A255,'Fichier FA (en entrée)'!B:AH,33,0),Modificateurs!A$2:B$5,2,0),0)</f>
        <v>1</v>
      </c>
      <c r="K255" s="16">
        <f>IFERROR(VLOOKUP(VLOOKUP(A255,'Redoub FI (en entrée)'!B:N,7,0),Modificateurs!A$8:B$11,2,0),0)</f>
        <v>0</v>
      </c>
      <c r="L255" s="16">
        <f>IFERROR(VLOOKUP(M255,Modificateurs!D$1:E$94,2,0),0)</f>
        <v>-6</v>
      </c>
      <c r="M255" t="str">
        <f>VLOOKUP(A255,'Fichier FA (en entrée)'!B:AH,16,0)&amp;" "&amp;VLOOKUP(A255,'Fichier FA (en entrée)'!B:AH,20,0)&amp;" "&amp;VLOOKUP(A255,'Fichier FA (en entrée)'!B:AH,27,0)&amp;" "&amp;VLOOKUP(A255,'Fichier FA (en entrée)'!B:AH,29,0)</f>
        <v xml:space="preserve">ES Economie approfondie  </v>
      </c>
      <c r="N255" t="str">
        <f>VLOOKUP(A255,'Fichier FA (en entrée)'!B:AH,8,0)</f>
        <v>En Terminale</v>
      </c>
      <c r="O255" t="b">
        <f>AND(C255&gt;Synthèse!B$7,C255&lt;Synthèse!B$9)</f>
        <v>0</v>
      </c>
      <c r="P255" s="62" t="s">
        <v>2261</v>
      </c>
      <c r="Q255" s="60">
        <f>ROUNDUP(C255/(Synthèse!$B$2+Synthèse!$B$3)*8,0)</f>
        <v>12</v>
      </c>
      <c r="R255" s="60">
        <f>IFERROR(VLOOKUP(A255,'Evaluations (formulaire)'!A:P,6,0)+VLOOKUP(A255,'Evaluations (formulaire)'!A:P,7,0),0)</f>
        <v>0</v>
      </c>
      <c r="S255" s="60">
        <f>IFERROR(VLOOKUP(A255,'Evaluations (formulaire)'!A:P,8,0),0)</f>
        <v>0</v>
      </c>
      <c r="T255" s="64">
        <f>IF(AND(ISBLANK(P255),Q255&lt;=2),Synthèse!$B$42,IF(AND(ISBLANK(P255),Q255&gt;=7),Synthèse!$C$42,R255+S255))</f>
        <v>0</v>
      </c>
      <c r="U255" s="64">
        <f t="shared" si="28"/>
        <v>-100</v>
      </c>
      <c r="V255" s="59">
        <f t="shared" si="29"/>
        <v>765</v>
      </c>
      <c r="W255" s="26">
        <v>389</v>
      </c>
      <c r="X255" s="26" t="b">
        <f t="shared" si="30"/>
        <v>0</v>
      </c>
      <c r="Y255" s="26" t="e">
        <f>VLOOKUP(A255,#REF!,21,0)</f>
        <v>#REF!</v>
      </c>
      <c r="Z255" s="26" t="s">
        <v>2283</v>
      </c>
      <c r="AC255" t="b">
        <f t="shared" si="31"/>
        <v>0</v>
      </c>
      <c r="AD255" t="e">
        <f>IFERROR(VLOOKUP(A255,#REF!,4,0),MAX(#REF!)+100)</f>
        <v>#REF!</v>
      </c>
    </row>
    <row r="256" spans="1:30">
      <c r="A256">
        <v>442309</v>
      </c>
      <c r="B256" s="5" t="str">
        <f ca="1">VLOOKUP(A256,'Fichier FA (en entrée)'!B:AH,3,0)</f>
        <v>DMIGKXTAKQ</v>
      </c>
      <c r="C256">
        <f t="shared" si="24"/>
        <v>765</v>
      </c>
      <c r="D256">
        <f t="shared" si="25"/>
        <v>-100</v>
      </c>
      <c r="E256" s="14" t="str">
        <f>VLOOKUP(A256,'Fichier FA (en entrée)'!B:AH,2,0)</f>
        <v>ENV</v>
      </c>
      <c r="F256" s="14" t="b">
        <f t="shared" si="26"/>
        <v>0</v>
      </c>
      <c r="G256" s="14" t="b">
        <f>IFERROR(VLOOKUP(A256,'Calculs FI (auto)'!A:F,6,0),FALSE)</f>
        <v>1</v>
      </c>
      <c r="H256" s="14" t="b">
        <f t="shared" si="27"/>
        <v>0</v>
      </c>
      <c r="I256" s="16" t="str">
        <f>IFERROR(VLOOKUP(A256,'Moyennes FA (en entrée)'!B:N,7,0),"")</f>
        <v/>
      </c>
      <c r="J256" s="16">
        <f>IFERROR(VLOOKUP(VLOOKUP(A256,'Fichier FA (en entrée)'!B:AH,33,0),Modificateurs!A$2:B$5,2,0),0)</f>
        <v>1</v>
      </c>
      <c r="K256" s="16">
        <f>IFERROR(VLOOKUP(VLOOKUP(A256,'Redoub FI (en entrée)'!B:N,7,0),Modificateurs!A$8:B$11,2,0),0)</f>
        <v>0</v>
      </c>
      <c r="L256" s="16">
        <f>IFERROR(VLOOKUP(M256,Modificateurs!D$1:E$94,2,0),0)</f>
        <v>-8</v>
      </c>
      <c r="M256" t="str">
        <f>VLOOKUP(A256,'Fichier FA (en entrée)'!B:AH,16,0)&amp;" "&amp;VLOOKUP(A256,'Fichier FA (en entrée)'!B:AH,20,0)&amp;" "&amp;VLOOKUP(A256,'Fichier FA (en entrée)'!B:AH,27,0)&amp;" "&amp;VLOOKUP(A256,'Fichier FA (en entrée)'!B:AH,29,0)</f>
        <v xml:space="preserve">STMG Systèmes d'information et de gestion  </v>
      </c>
      <c r="N256" t="str">
        <f>VLOOKUP(A256,'Fichier FA (en entrée)'!B:AH,8,0)</f>
        <v>En Terminale</v>
      </c>
      <c r="O256" t="b">
        <f>AND(C256&gt;Synthèse!B$7,C256&lt;Synthèse!B$9)</f>
        <v>0</v>
      </c>
      <c r="P256" s="62" t="s">
        <v>2256</v>
      </c>
      <c r="Q256" s="60">
        <f>ROUNDUP(C256/(Synthèse!$B$2+Synthèse!$B$3)*8,0)</f>
        <v>12</v>
      </c>
      <c r="R256" s="60">
        <f>IFERROR(VLOOKUP(A256,'Evaluations (formulaire)'!A:P,6,0)+VLOOKUP(A256,'Evaluations (formulaire)'!A:P,7,0),0)</f>
        <v>0</v>
      </c>
      <c r="S256" s="60">
        <f>IFERROR(VLOOKUP(A256,'Evaluations (formulaire)'!A:P,8,0),0)</f>
        <v>0</v>
      </c>
      <c r="T256" s="64">
        <f>IF(AND(ISBLANK(P256),Q256&lt;=2),Synthèse!$B$42,IF(AND(ISBLANK(P256),Q256&gt;=7),Synthèse!$C$42,R256+S256))</f>
        <v>0</v>
      </c>
      <c r="U256" s="64">
        <f t="shared" si="28"/>
        <v>-100</v>
      </c>
      <c r="V256" s="59">
        <f t="shared" si="29"/>
        <v>765</v>
      </c>
      <c r="W256" s="26">
        <v>348</v>
      </c>
      <c r="X256" s="26" t="b">
        <f t="shared" si="30"/>
        <v>0</v>
      </c>
      <c r="Y256" s="26" t="e">
        <f>VLOOKUP(A256,#REF!,21,0)</f>
        <v>#REF!</v>
      </c>
      <c r="Z256" s="26" t="s">
        <v>2283</v>
      </c>
      <c r="AC256" t="b">
        <f t="shared" si="31"/>
        <v>0</v>
      </c>
      <c r="AD256" t="e">
        <f>IFERROR(VLOOKUP(A256,#REF!,4,0),MAX(#REF!)+100)</f>
        <v>#REF!</v>
      </c>
    </row>
    <row r="257" spans="1:30">
      <c r="A257">
        <v>447831</v>
      </c>
      <c r="B257" s="5" t="str">
        <f ca="1">VLOOKUP(A257,'Fichier FA (en entrée)'!B:AH,3,0)</f>
        <v>VXYFXRMBPM</v>
      </c>
      <c r="C257">
        <f t="shared" si="24"/>
        <v>77</v>
      </c>
      <c r="D257">
        <f t="shared" si="25"/>
        <v>14.24</v>
      </c>
      <c r="E257" s="14" t="str">
        <f>VLOOKUP(A257,'Fichier FA (en entrée)'!B:AH,2,0)</f>
        <v>EV</v>
      </c>
      <c r="F257" s="14" t="b">
        <f t="shared" si="26"/>
        <v>1</v>
      </c>
      <c r="G257" s="14" t="b">
        <f>IFERROR(VLOOKUP(A257,'Calculs FI (auto)'!A:F,6,0),FALSE)</f>
        <v>1</v>
      </c>
      <c r="H257" s="14" t="b">
        <f t="shared" si="27"/>
        <v>1</v>
      </c>
      <c r="I257" s="16">
        <f>IFERROR(VLOOKUP(A257,'Moyennes FA (en entrée)'!B:N,7,0),"")</f>
        <v>10.24</v>
      </c>
      <c r="J257" s="16">
        <f>IFERROR(VLOOKUP(VLOOKUP(A257,'Fichier FA (en entrée)'!B:AH,33,0),Modificateurs!A$2:B$5,2,0),0)</f>
        <v>1</v>
      </c>
      <c r="K257" s="16">
        <f>IFERROR(VLOOKUP(VLOOKUP(A257,'Redoub FI (en entrée)'!B:N,7,0),Modificateurs!A$8:B$11,2,0),0)</f>
        <v>0</v>
      </c>
      <c r="L257" s="16">
        <f>IFERROR(VLOOKUP(M257,Modificateurs!D$1:E$94,2,0),0)</f>
        <v>3</v>
      </c>
      <c r="M257" t="str">
        <f>VLOOKUP(A257,'Fichier FA (en entrée)'!B:AH,16,0)&amp;" "&amp;VLOOKUP(A257,'Fichier FA (en entrée)'!B:AH,20,0)&amp;" "&amp;VLOOKUP(A257,'Fichier FA (en entrée)'!B:AH,27,0)&amp;" "&amp;VLOOKUP(A257,'Fichier FA (en entrée)'!B:AH,29,0)</f>
        <v xml:space="preserve">S Informatique et Sciences du numérique  </v>
      </c>
      <c r="N257" t="str">
        <f>VLOOKUP(A257,'Fichier FA (en entrée)'!B:AH,8,0)</f>
        <v>En Terminale</v>
      </c>
      <c r="O257" t="b">
        <f>AND(C257&gt;Synthèse!B$7,C257&lt;Synthèse!B$9)</f>
        <v>0</v>
      </c>
      <c r="P257" s="62" t="s">
        <v>57</v>
      </c>
      <c r="Q257" s="60">
        <f>ROUNDUP(C257/(Synthèse!$B$2+Synthèse!$B$3)*8,0)</f>
        <v>2</v>
      </c>
      <c r="R257" s="60">
        <f>IFERROR(VLOOKUP(A257,'Evaluations (formulaire)'!A:P,6,0)+VLOOKUP(A257,'Evaluations (formulaire)'!A:P,7,0),0)</f>
        <v>0</v>
      </c>
      <c r="S257" s="60">
        <f>IFERROR(VLOOKUP(A257,'Evaluations (formulaire)'!A:P,8,0),0)</f>
        <v>0</v>
      </c>
      <c r="T257" s="64">
        <f>IF(AND(ISBLANK(P257),Q257&lt;=2),Synthèse!$B$42,IF(AND(ISBLANK(P257),Q257&gt;=7),Synthèse!$C$42,R257+S257))</f>
        <v>0</v>
      </c>
      <c r="U257" s="64">
        <f t="shared" si="28"/>
        <v>14.24</v>
      </c>
      <c r="V257" s="59">
        <f t="shared" si="29"/>
        <v>77</v>
      </c>
      <c r="W257" s="26">
        <v>21</v>
      </c>
      <c r="X257" s="26" t="b">
        <f t="shared" si="30"/>
        <v>1</v>
      </c>
      <c r="Y257" s="26" t="e">
        <f>VLOOKUP(A257,#REF!,21,0)</f>
        <v>#REF!</v>
      </c>
      <c r="Z257" s="26" t="s">
        <v>2283</v>
      </c>
      <c r="AB257" s="22" t="s">
        <v>2785</v>
      </c>
      <c r="AC257" t="b">
        <f t="shared" si="31"/>
        <v>0</v>
      </c>
      <c r="AD257" t="e">
        <f>IFERROR(VLOOKUP(A257,#REF!,4,0),MAX(#REF!)+100)</f>
        <v>#REF!</v>
      </c>
    </row>
    <row r="258" spans="1:30">
      <c r="A258">
        <v>450422</v>
      </c>
      <c r="B258" s="5" t="str">
        <f ca="1">VLOOKUP(A258,'Fichier FA (en entrée)'!B:AH,3,0)</f>
        <v>ALCEZFJSNS</v>
      </c>
      <c r="C258">
        <f t="shared" ref="C258:C321" si="32">COUNTIF(D:D,"&gt;="&amp;D258)</f>
        <v>765</v>
      </c>
      <c r="D258">
        <f t="shared" ref="D258:D321" si="33">IFERROR(IF(F258,I258+J258+K258+L258,-100),-20)</f>
        <v>-100</v>
      </c>
      <c r="E258" s="14" t="str">
        <f>VLOOKUP(A258,'Fichier FA (en entrée)'!B:AH,2,0)</f>
        <v>ENV</v>
      </c>
      <c r="F258" s="14" t="b">
        <f t="shared" ref="F258:F321" si="34">IF(E258="EV",TRUE,FALSE)</f>
        <v>0</v>
      </c>
      <c r="G258" s="14" t="b">
        <f>IFERROR(VLOOKUP(A258,'Calculs FI (auto)'!A:F,6,0),FALSE)</f>
        <v>0</v>
      </c>
      <c r="H258" s="14" t="b">
        <f t="shared" ref="H258:H321" si="35">AND(F258:G258)</f>
        <v>0</v>
      </c>
      <c r="I258" s="16" t="str">
        <f>IFERROR(VLOOKUP(A258,'Moyennes FA (en entrée)'!B:N,7,0),"")</f>
        <v/>
      </c>
      <c r="J258" s="16">
        <f>IFERROR(VLOOKUP(VLOOKUP(A258,'Fichier FA (en entrée)'!B:AH,33,0),Modificateurs!A$2:B$5,2,0),0)</f>
        <v>1</v>
      </c>
      <c r="K258" s="16">
        <f>IFERROR(VLOOKUP(VLOOKUP(A258,'Redoub FI (en entrée)'!B:N,7,0),Modificateurs!A$8:B$11,2,0),0)</f>
        <v>0</v>
      </c>
      <c r="L258" s="16">
        <f>IFERROR(VLOOKUP(M258,Modificateurs!D$1:E$94,2,0),0)</f>
        <v>2</v>
      </c>
      <c r="M258" t="str">
        <f>VLOOKUP(A258,'Fichier FA (en entrée)'!B:AH,16,0)&amp;" "&amp;VLOOKUP(A258,'Fichier FA (en entrée)'!B:AH,20,0)&amp;" "&amp;VLOOKUP(A258,'Fichier FA (en entrée)'!B:AH,27,0)&amp;" "&amp;VLOOKUP(A258,'Fichier FA (en entrée)'!B:AH,29,0)</f>
        <v xml:space="preserve">S Physique-chimie  </v>
      </c>
      <c r="N258" t="str">
        <f>VLOOKUP(A258,'Fichier FA (en entrée)'!B:AH,8,0)</f>
        <v>En Terminale</v>
      </c>
      <c r="O258" t="b">
        <f>AND(C258&gt;Synthèse!B$7,C258&lt;Synthèse!B$9)</f>
        <v>0</v>
      </c>
      <c r="P258" s="62" t="s">
        <v>65</v>
      </c>
      <c r="Q258" s="60">
        <f>ROUNDUP(C258/(Synthèse!$B$2+Synthèse!$B$3)*8,0)</f>
        <v>12</v>
      </c>
      <c r="R258" s="60">
        <f>IFERROR(VLOOKUP(A258,'Evaluations (formulaire)'!A:P,6,0)+VLOOKUP(A258,'Evaluations (formulaire)'!A:P,7,0),0)</f>
        <v>0</v>
      </c>
      <c r="S258" s="60">
        <f>IFERROR(VLOOKUP(A258,'Evaluations (formulaire)'!A:P,8,0),0)</f>
        <v>0</v>
      </c>
      <c r="T258" s="64">
        <f>IF(AND(ISBLANK(P258),Q258&lt;=2),Synthèse!$B$42,IF(AND(ISBLANK(P258),Q258&gt;=7),Synthèse!$C$42,R258+S258))</f>
        <v>0</v>
      </c>
      <c r="U258" s="64">
        <f t="shared" ref="U258:U321" si="36">D258+T258</f>
        <v>-100</v>
      </c>
      <c r="V258" s="59">
        <f t="shared" ref="V258:V321" si="37">COUNTIF(U:U,"&gt;="&amp;U258)</f>
        <v>765</v>
      </c>
      <c r="W258" s="26">
        <v>597</v>
      </c>
      <c r="X258" s="26" t="b">
        <f t="shared" ref="X258:X321" si="38">D258&gt;=10</f>
        <v>0</v>
      </c>
      <c r="Y258" s="26" t="e">
        <f>VLOOKUP(A258,#REF!,21,0)</f>
        <v>#REF!</v>
      </c>
      <c r="Z258" s="26" t="s">
        <v>2283</v>
      </c>
      <c r="AC258" t="b">
        <f t="shared" ref="AC258:AC321" si="39">AND(P258="AUDIBERT",NOT(ISBLANK(AB258)))</f>
        <v>0</v>
      </c>
      <c r="AD258" t="e">
        <f>IFERROR(VLOOKUP(A258,#REF!,4,0),MAX(#REF!)+100)</f>
        <v>#REF!</v>
      </c>
    </row>
    <row r="259" spans="1:30">
      <c r="A259">
        <v>450423</v>
      </c>
      <c r="B259" s="5" t="str">
        <f ca="1">VLOOKUP(A259,'Fichier FA (en entrée)'!B:AH,3,0)</f>
        <v>RNHFWKRBRG</v>
      </c>
      <c r="C259">
        <f t="shared" si="32"/>
        <v>282</v>
      </c>
      <c r="D259">
        <f t="shared" si="33"/>
        <v>9.74</v>
      </c>
      <c r="E259" s="14" t="str">
        <f>VLOOKUP(A259,'Fichier FA (en entrée)'!B:AH,2,0)</f>
        <v>EV</v>
      </c>
      <c r="F259" s="14" t="b">
        <f t="shared" si="34"/>
        <v>1</v>
      </c>
      <c r="G259" s="14" t="b">
        <f>IFERROR(VLOOKUP(A259,'Calculs FI (auto)'!A:F,6,0),FALSE)</f>
        <v>0</v>
      </c>
      <c r="H259" s="14" t="b">
        <f t="shared" si="35"/>
        <v>0</v>
      </c>
      <c r="I259" s="16">
        <f>IFERROR(VLOOKUP(A259,'Moyennes FA (en entrée)'!B:N,7,0),"")</f>
        <v>7.74</v>
      </c>
      <c r="J259" s="16">
        <f>IFERROR(VLOOKUP(VLOOKUP(A259,'Fichier FA (en entrée)'!B:AH,33,0),Modificateurs!A$2:B$5,2,0),0)</f>
        <v>0</v>
      </c>
      <c r="K259" s="16">
        <f>IFERROR(VLOOKUP(VLOOKUP(A259,'Redoub FI (en entrée)'!B:N,7,0),Modificateurs!A$8:B$11,2,0),0)</f>
        <v>0</v>
      </c>
      <c r="L259" s="16">
        <f>IFERROR(VLOOKUP(M259,Modificateurs!D$1:E$94,2,0),0)</f>
        <v>2</v>
      </c>
      <c r="M259" t="str">
        <f>VLOOKUP(A259,'Fichier FA (en entrée)'!B:AH,16,0)&amp;" "&amp;VLOOKUP(A259,'Fichier FA (en entrée)'!B:AH,20,0)&amp;" "&amp;VLOOKUP(A259,'Fichier FA (en entrée)'!B:AH,27,0)&amp;" "&amp;VLOOKUP(A259,'Fichier FA (en entrée)'!B:AH,29,0)</f>
        <v xml:space="preserve">S Physique-chimie  </v>
      </c>
      <c r="N259" t="str">
        <f>VLOOKUP(A259,'Fichier FA (en entrée)'!B:AH,8,0)</f>
        <v>En Terminale</v>
      </c>
      <c r="O259" t="b">
        <f>AND(C259&gt;Synthèse!B$7,C259&lt;Synthèse!B$9)</f>
        <v>1</v>
      </c>
      <c r="P259" s="62" t="s">
        <v>57</v>
      </c>
      <c r="Q259" s="60">
        <f>ROUNDUP(C259/(Synthèse!$B$2+Synthèse!$B$3)*8,0)</f>
        <v>5</v>
      </c>
      <c r="R259" s="60">
        <f>IFERROR(VLOOKUP(A259,'Evaluations (formulaire)'!A:P,6,0)+VLOOKUP(A259,'Evaluations (formulaire)'!A:P,7,0),0)</f>
        <v>0</v>
      </c>
      <c r="S259" s="60">
        <f>IFERROR(VLOOKUP(A259,'Evaluations (formulaire)'!A:P,8,0),0)</f>
        <v>0</v>
      </c>
      <c r="T259" s="64">
        <f>IF(AND(ISBLANK(P259),Q259&lt;=2),Synthèse!$B$42,IF(AND(ISBLANK(P259),Q259&gt;=7),Synthèse!$C$42,R259+S259))</f>
        <v>0</v>
      </c>
      <c r="U259" s="64">
        <f t="shared" si="36"/>
        <v>9.74</v>
      </c>
      <c r="V259" s="59">
        <f t="shared" si="37"/>
        <v>281</v>
      </c>
      <c r="W259" s="26">
        <v>595</v>
      </c>
      <c r="X259" s="26" t="b">
        <f t="shared" si="38"/>
        <v>0</v>
      </c>
      <c r="Y259" s="26" t="e">
        <f>VLOOKUP(A259,#REF!,21,0)</f>
        <v>#REF!</v>
      </c>
      <c r="Z259" s="26" t="s">
        <v>2283</v>
      </c>
      <c r="AC259" t="b">
        <f t="shared" si="39"/>
        <v>0</v>
      </c>
      <c r="AD259" t="e">
        <f>IFERROR(VLOOKUP(A259,#REF!,4,0),MAX(#REF!)+100)</f>
        <v>#REF!</v>
      </c>
    </row>
    <row r="260" spans="1:30">
      <c r="A260">
        <v>450424</v>
      </c>
      <c r="B260" s="5" t="str">
        <f ca="1">VLOOKUP(A260,'Fichier FA (en entrée)'!B:AH,3,0)</f>
        <v>DQNFROJFJO</v>
      </c>
      <c r="C260">
        <f t="shared" si="32"/>
        <v>305</v>
      </c>
      <c r="D260">
        <f t="shared" si="33"/>
        <v>8.99</v>
      </c>
      <c r="E260" s="14" t="str">
        <f>VLOOKUP(A260,'Fichier FA (en entrée)'!B:AH,2,0)</f>
        <v>EV</v>
      </c>
      <c r="F260" s="14" t="b">
        <f t="shared" si="34"/>
        <v>1</v>
      </c>
      <c r="G260" s="14" t="b">
        <f>IFERROR(VLOOKUP(A260,'Calculs FI (auto)'!A:F,6,0),FALSE)</f>
        <v>1</v>
      </c>
      <c r="H260" s="14" t="b">
        <f t="shared" si="35"/>
        <v>1</v>
      </c>
      <c r="I260" s="16">
        <f>IFERROR(VLOOKUP(A260,'Moyennes FA (en entrée)'!B:N,7,0),"")</f>
        <v>6.99</v>
      </c>
      <c r="J260" s="16">
        <f>IFERROR(VLOOKUP(VLOOKUP(A260,'Fichier FA (en entrée)'!B:AH,33,0),Modificateurs!A$2:B$5,2,0),0)</f>
        <v>0</v>
      </c>
      <c r="K260" s="16">
        <f>IFERROR(VLOOKUP(VLOOKUP(A260,'Redoub FI (en entrée)'!B:N,7,0),Modificateurs!A$8:B$11,2,0),0)</f>
        <v>0</v>
      </c>
      <c r="L260" s="16">
        <f>IFERROR(VLOOKUP(M260,Modificateurs!D$1:E$94,2,0),0)</f>
        <v>2</v>
      </c>
      <c r="M260" t="str">
        <f>VLOOKUP(A260,'Fichier FA (en entrée)'!B:AH,16,0)&amp;" "&amp;VLOOKUP(A260,'Fichier FA (en entrée)'!B:AH,20,0)&amp;" "&amp;VLOOKUP(A260,'Fichier FA (en entrée)'!B:AH,27,0)&amp;" "&amp;VLOOKUP(A260,'Fichier FA (en entrée)'!B:AH,29,0)</f>
        <v xml:space="preserve">S Physique-chimie  </v>
      </c>
      <c r="N260" t="str">
        <f>VLOOKUP(A260,'Fichier FA (en entrée)'!B:AH,8,0)</f>
        <v>En Terminale</v>
      </c>
      <c r="O260" t="b">
        <f>AND(C260&gt;Synthèse!B$7,C260&lt;Synthèse!B$9)</f>
        <v>1</v>
      </c>
      <c r="P260" s="62" t="s">
        <v>2284</v>
      </c>
      <c r="Q260" s="60">
        <f>ROUNDUP(C260/(Synthèse!$B$2+Synthèse!$B$3)*8,0)</f>
        <v>5</v>
      </c>
      <c r="R260" s="60">
        <f>IFERROR(VLOOKUP(A260,'Evaluations (formulaire)'!A:P,6,0)+VLOOKUP(A260,'Evaluations (formulaire)'!A:P,7,0),0)</f>
        <v>0</v>
      </c>
      <c r="S260" s="60">
        <f>IFERROR(VLOOKUP(A260,'Evaluations (formulaire)'!A:P,8,0),0)</f>
        <v>0</v>
      </c>
      <c r="T260" s="64">
        <f>IF(AND(ISBLANK(P260),Q260&lt;=2),Synthèse!$B$42,IF(AND(ISBLANK(P260),Q260&gt;=7),Synthèse!$C$42,R260+S260))</f>
        <v>0</v>
      </c>
      <c r="U260" s="64">
        <f t="shared" si="36"/>
        <v>8.99</v>
      </c>
      <c r="V260" s="59">
        <f t="shared" si="37"/>
        <v>304</v>
      </c>
      <c r="W260" s="26">
        <v>235</v>
      </c>
      <c r="X260" s="26" t="b">
        <f t="shared" si="38"/>
        <v>0</v>
      </c>
      <c r="Y260" s="26" t="e">
        <f>VLOOKUP(A260,#REF!,21,0)</f>
        <v>#REF!</v>
      </c>
      <c r="Z260" s="26" t="s">
        <v>2283</v>
      </c>
      <c r="AC260" t="b">
        <f t="shared" si="39"/>
        <v>0</v>
      </c>
      <c r="AD260" t="e">
        <f>IFERROR(VLOOKUP(A260,#REF!,4,0),MAX(#REF!)+100)</f>
        <v>#REF!</v>
      </c>
    </row>
    <row r="261" spans="1:30">
      <c r="A261">
        <v>450880</v>
      </c>
      <c r="B261" s="5" t="str">
        <f ca="1">VLOOKUP(A261,'Fichier FA (en entrée)'!B:AH,3,0)</f>
        <v>JDALRHYPZY</v>
      </c>
      <c r="C261">
        <f t="shared" si="32"/>
        <v>493</v>
      </c>
      <c r="D261">
        <f t="shared" si="33"/>
        <v>-1.9900000000000002</v>
      </c>
      <c r="E261" s="14" t="str">
        <f>VLOOKUP(A261,'Fichier FA (en entrée)'!B:AH,2,0)</f>
        <v>EV</v>
      </c>
      <c r="F261" s="14" t="b">
        <f t="shared" si="34"/>
        <v>1</v>
      </c>
      <c r="G261" s="14" t="b">
        <f>IFERROR(VLOOKUP(A261,'Calculs FI (auto)'!A:F,6,0),FALSE)</f>
        <v>0</v>
      </c>
      <c r="H261" s="14" t="b">
        <f t="shared" si="35"/>
        <v>0</v>
      </c>
      <c r="I261" s="16">
        <f>IFERROR(VLOOKUP(A261,'Moyennes FA (en entrée)'!B:N,7,0),"")</f>
        <v>9.01</v>
      </c>
      <c r="J261" s="16">
        <f>IFERROR(VLOOKUP(VLOOKUP(A261,'Fichier FA (en entrée)'!B:AH,33,0),Modificateurs!A$2:B$5,2,0),0)</f>
        <v>-3</v>
      </c>
      <c r="K261" s="16">
        <f>IFERROR(VLOOKUP(VLOOKUP(A261,'Redoub FI (en entrée)'!B:N,7,0),Modificateurs!A$8:B$11,2,0),0)</f>
        <v>0</v>
      </c>
      <c r="L261" s="16">
        <f>IFERROR(VLOOKUP(M261,Modificateurs!D$1:E$94,2,0),0)</f>
        <v>-8</v>
      </c>
      <c r="M261" t="str">
        <f>VLOOKUP(A261,'Fichier FA (en entrée)'!B:AH,16,0)&amp;" "&amp;VLOOKUP(A261,'Fichier FA (en entrée)'!B:AH,20,0)&amp;" "&amp;VLOOKUP(A261,'Fichier FA (en entrée)'!B:AH,27,0)&amp;" "&amp;VLOOKUP(A261,'Fichier FA (en entrée)'!B:AH,29,0)</f>
        <v xml:space="preserve">STMG Systèmes d'information et de gestion  </v>
      </c>
      <c r="N261" t="str">
        <f>VLOOKUP(A261,'Fichier FA (en entrée)'!B:AH,8,0)</f>
        <v>En Terminale</v>
      </c>
      <c r="O261" t="b">
        <f>AND(C261&gt;Synthèse!B$7,C261&lt;Synthèse!B$9)</f>
        <v>0</v>
      </c>
      <c r="P261" s="62" t="s">
        <v>57</v>
      </c>
      <c r="Q261" s="60">
        <f>ROUNDUP(C261/(Synthèse!$B$2+Synthèse!$B$3)*8,0)</f>
        <v>8</v>
      </c>
      <c r="R261" s="60">
        <f>IFERROR(VLOOKUP(A261,'Evaluations (formulaire)'!A:P,6,0)+VLOOKUP(A261,'Evaluations (formulaire)'!A:P,7,0),0)</f>
        <v>0</v>
      </c>
      <c r="S261" s="60">
        <f>IFERROR(VLOOKUP(A261,'Evaluations (formulaire)'!A:P,8,0),0)</f>
        <v>0</v>
      </c>
      <c r="T261" s="64">
        <f>IF(AND(ISBLANK(P261),Q261&lt;=2),Synthèse!$B$42,IF(AND(ISBLANK(P261),Q261&gt;=7),Synthèse!$C$42,R261+S261))</f>
        <v>0</v>
      </c>
      <c r="U261" s="64">
        <f t="shared" si="36"/>
        <v>-1.9900000000000002</v>
      </c>
      <c r="V261" s="59">
        <f t="shared" si="37"/>
        <v>493</v>
      </c>
      <c r="W261" s="26">
        <v>98</v>
      </c>
      <c r="X261" s="26" t="b">
        <f t="shared" si="38"/>
        <v>0</v>
      </c>
      <c r="Y261" s="26" t="e">
        <f>VLOOKUP(A261,#REF!,21,0)</f>
        <v>#REF!</v>
      </c>
      <c r="Z261" s="26" t="s">
        <v>2283</v>
      </c>
      <c r="AB261" s="22" t="s">
        <v>2785</v>
      </c>
      <c r="AC261" t="b">
        <f t="shared" si="39"/>
        <v>0</v>
      </c>
      <c r="AD261" t="e">
        <f>IFERROR(VLOOKUP(A261,#REF!,4,0),MAX(#REF!)+100)</f>
        <v>#REF!</v>
      </c>
    </row>
    <row r="262" spans="1:30">
      <c r="A262">
        <v>450892</v>
      </c>
      <c r="B262" s="5" t="str">
        <f ca="1">VLOOKUP(A262,'Fichier FA (en entrée)'!B:AH,3,0)</f>
        <v>TDAVRPLZYR</v>
      </c>
      <c r="C262">
        <f t="shared" si="32"/>
        <v>765</v>
      </c>
      <c r="D262">
        <f t="shared" si="33"/>
        <v>-100</v>
      </c>
      <c r="E262" s="14" t="str">
        <f>VLOOKUP(A262,'Fichier FA (en entrée)'!B:AH,2,0)</f>
        <v>ENV</v>
      </c>
      <c r="F262" s="14" t="b">
        <f t="shared" si="34"/>
        <v>0</v>
      </c>
      <c r="G262" s="14" t="b">
        <f>IFERROR(VLOOKUP(A262,'Calculs FI (auto)'!A:F,6,0),FALSE)</f>
        <v>0</v>
      </c>
      <c r="H262" s="14" t="b">
        <f t="shared" si="35"/>
        <v>0</v>
      </c>
      <c r="I262" s="16" t="str">
        <f>IFERROR(VLOOKUP(A262,'Moyennes FA (en entrée)'!B:N,7,0),"")</f>
        <v/>
      </c>
      <c r="J262" s="16">
        <f>IFERROR(VLOOKUP(VLOOKUP(A262,'Fichier FA (en entrée)'!B:AH,33,0),Modificateurs!A$2:B$5,2,0),0)</f>
        <v>1</v>
      </c>
      <c r="K262" s="16">
        <f>IFERROR(VLOOKUP(VLOOKUP(A262,'Redoub FI (en entrée)'!B:N,7,0),Modificateurs!A$8:B$11,2,0),0)</f>
        <v>0</v>
      </c>
      <c r="L262" s="16">
        <f>IFERROR(VLOOKUP(M262,Modificateurs!D$1:E$94,2,0),0)</f>
        <v>-4</v>
      </c>
      <c r="M262" t="str">
        <f>VLOOKUP(A262,'Fichier FA (en entrée)'!B:AH,16,0)&amp;" "&amp;VLOOKUP(A262,'Fichier FA (en entrée)'!B:AH,20,0)&amp;" "&amp;VLOOKUP(A262,'Fichier FA (en entrée)'!B:AH,27,0)&amp;" "&amp;VLOOKUP(A262,'Fichier FA (en entrée)'!B:AH,29,0)</f>
        <v xml:space="preserve">STI2D Energies et environnement  </v>
      </c>
      <c r="N262" t="str">
        <f>VLOOKUP(A262,'Fichier FA (en entrée)'!B:AH,8,0)</f>
        <v>En Terminale</v>
      </c>
      <c r="O262" t="b">
        <f>AND(C262&gt;Synthèse!B$7,C262&lt;Synthèse!B$9)</f>
        <v>0</v>
      </c>
      <c r="P262" s="62" t="s">
        <v>57</v>
      </c>
      <c r="Q262" s="60">
        <f>ROUNDUP(C262/(Synthèse!$B$2+Synthèse!$B$3)*8,0)</f>
        <v>12</v>
      </c>
      <c r="R262" s="60">
        <f>IFERROR(VLOOKUP(A262,'Evaluations (formulaire)'!A:P,6,0)+VLOOKUP(A262,'Evaluations (formulaire)'!A:P,7,0),0)</f>
        <v>0</v>
      </c>
      <c r="S262" s="60">
        <f>IFERROR(VLOOKUP(A262,'Evaluations (formulaire)'!A:P,8,0),0)</f>
        <v>0</v>
      </c>
      <c r="T262" s="64">
        <f>IF(AND(ISBLANK(P262),Q262&lt;=2),Synthèse!$B$42,IF(AND(ISBLANK(P262),Q262&gt;=7),Synthèse!$C$42,R262+S262))</f>
        <v>0</v>
      </c>
      <c r="U262" s="64">
        <f t="shared" si="36"/>
        <v>-100</v>
      </c>
      <c r="V262" s="59">
        <f t="shared" si="37"/>
        <v>765</v>
      </c>
      <c r="W262" s="26">
        <v>759</v>
      </c>
      <c r="X262" s="26" t="b">
        <f t="shared" si="38"/>
        <v>0</v>
      </c>
      <c r="Y262" s="26" t="e">
        <f>VLOOKUP(A262,#REF!,21,0)</f>
        <v>#REF!</v>
      </c>
      <c r="Z262" s="26" t="s">
        <v>2283</v>
      </c>
      <c r="AC262" t="b">
        <f t="shared" si="39"/>
        <v>0</v>
      </c>
      <c r="AD262" t="e">
        <f>IFERROR(VLOOKUP(A262,#REF!,4,0),MAX(#REF!)+100)</f>
        <v>#REF!</v>
      </c>
    </row>
    <row r="263" spans="1:30">
      <c r="A263">
        <v>450911</v>
      </c>
      <c r="B263" s="5" t="str">
        <f ca="1">VLOOKUP(A263,'Fichier FA (en entrée)'!B:AH,3,0)</f>
        <v>NVUYKQWKXU</v>
      </c>
      <c r="C263">
        <f t="shared" si="32"/>
        <v>364</v>
      </c>
      <c r="D263">
        <f t="shared" si="33"/>
        <v>5.9399999999999995</v>
      </c>
      <c r="E263" s="14" t="str">
        <f>VLOOKUP(A263,'Fichier FA (en entrée)'!B:AH,2,0)</f>
        <v>EV</v>
      </c>
      <c r="F263" s="14" t="b">
        <f t="shared" si="34"/>
        <v>1</v>
      </c>
      <c r="G263" s="14" t="b">
        <f>IFERROR(VLOOKUP(A263,'Calculs FI (auto)'!A:F,6,0),FALSE)</f>
        <v>0</v>
      </c>
      <c r="H263" s="14" t="b">
        <f t="shared" si="35"/>
        <v>0</v>
      </c>
      <c r="I263" s="16">
        <f>IFERROR(VLOOKUP(A263,'Moyennes FA (en entrée)'!B:N,7,0),"")</f>
        <v>8.94</v>
      </c>
      <c r="J263" s="16">
        <f>IFERROR(VLOOKUP(VLOOKUP(A263,'Fichier FA (en entrée)'!B:AH,33,0),Modificateurs!A$2:B$5,2,0),0)</f>
        <v>1</v>
      </c>
      <c r="K263" s="16">
        <f>IFERROR(VLOOKUP(VLOOKUP(A263,'Redoub FI (en entrée)'!B:N,7,0),Modificateurs!A$8:B$11,2,0),0)</f>
        <v>0</v>
      </c>
      <c r="L263" s="16">
        <f>IFERROR(VLOOKUP(M263,Modificateurs!D$1:E$94,2,0),0)</f>
        <v>-4</v>
      </c>
      <c r="M263" t="str">
        <f>VLOOKUP(A263,'Fichier FA (en entrée)'!B:AH,16,0)&amp;" "&amp;VLOOKUP(A263,'Fichier FA (en entrée)'!B:AH,20,0)&amp;" "&amp;VLOOKUP(A263,'Fichier FA (en entrée)'!B:AH,27,0)&amp;" "&amp;VLOOKUP(A263,'Fichier FA (en entrée)'!B:AH,29,0)</f>
        <v xml:space="preserve">STI2D Energies et environnement  </v>
      </c>
      <c r="N263" t="str">
        <f>VLOOKUP(A263,'Fichier FA (en entrée)'!B:AH,8,0)</f>
        <v>En Terminale</v>
      </c>
      <c r="O263" t="b">
        <f>AND(C263&gt;Synthèse!B$7,C263&lt;Synthèse!B$9)</f>
        <v>1</v>
      </c>
      <c r="P263" s="62" t="s">
        <v>2284</v>
      </c>
      <c r="Q263" s="60">
        <f>ROUNDUP(C263/(Synthèse!$B$2+Synthèse!$B$3)*8,0)</f>
        <v>6</v>
      </c>
      <c r="R263" s="60">
        <f>IFERROR(VLOOKUP(A263,'Evaluations (formulaire)'!A:P,6,0)+VLOOKUP(A263,'Evaluations (formulaire)'!A:P,7,0),0)</f>
        <v>0</v>
      </c>
      <c r="S263" s="60">
        <f>IFERROR(VLOOKUP(A263,'Evaluations (formulaire)'!A:P,8,0),0)</f>
        <v>0</v>
      </c>
      <c r="T263" s="64">
        <f>IF(AND(ISBLANK(P263),Q263&lt;=2),Synthèse!$B$42,IF(AND(ISBLANK(P263),Q263&gt;=7),Synthèse!$C$42,R263+S263))</f>
        <v>0</v>
      </c>
      <c r="U263" s="64">
        <f t="shared" si="36"/>
        <v>5.9399999999999995</v>
      </c>
      <c r="V263" s="59">
        <f t="shared" si="37"/>
        <v>364</v>
      </c>
      <c r="W263" s="26">
        <v>149</v>
      </c>
      <c r="X263" s="26" t="b">
        <f t="shared" si="38"/>
        <v>0</v>
      </c>
      <c r="Y263" s="26" t="e">
        <f>VLOOKUP(A263,#REF!,21,0)</f>
        <v>#REF!</v>
      </c>
      <c r="Z263" s="26" t="s">
        <v>2283</v>
      </c>
      <c r="AC263" t="b">
        <f t="shared" si="39"/>
        <v>0</v>
      </c>
      <c r="AD263" t="e">
        <f>IFERROR(VLOOKUP(A263,#REF!,4,0),MAX(#REF!)+100)</f>
        <v>#REF!</v>
      </c>
    </row>
    <row r="264" spans="1:30">
      <c r="A264">
        <v>450914</v>
      </c>
      <c r="B264" s="5" t="str">
        <f ca="1">VLOOKUP(A264,'Fichier FA (en entrée)'!B:AH,3,0)</f>
        <v>BZIWTMENIJ</v>
      </c>
      <c r="C264">
        <f t="shared" si="32"/>
        <v>437</v>
      </c>
      <c r="D264">
        <f t="shared" si="33"/>
        <v>1.9100000000000001</v>
      </c>
      <c r="E264" s="14" t="str">
        <f>VLOOKUP(A264,'Fichier FA (en entrée)'!B:AH,2,0)</f>
        <v>EV</v>
      </c>
      <c r="F264" s="14" t="b">
        <f t="shared" si="34"/>
        <v>1</v>
      </c>
      <c r="G264" s="14" t="b">
        <f>IFERROR(VLOOKUP(A264,'Calculs FI (auto)'!A:F,6,0),FALSE)</f>
        <v>0</v>
      </c>
      <c r="H264" s="14" t="b">
        <f t="shared" si="35"/>
        <v>0</v>
      </c>
      <c r="I264" s="16">
        <f>IFERROR(VLOOKUP(A264,'Moyennes FA (en entrée)'!B:N,7,0),"")</f>
        <v>8.91</v>
      </c>
      <c r="J264" s="16">
        <f>IFERROR(VLOOKUP(VLOOKUP(A264,'Fichier FA (en entrée)'!B:AH,33,0),Modificateurs!A$2:B$5,2,0),0)</f>
        <v>1</v>
      </c>
      <c r="K264" s="16">
        <f>IFERROR(VLOOKUP(VLOOKUP(A264,'Redoub FI (en entrée)'!B:N,7,0),Modificateurs!A$8:B$11,2,0),0)</f>
        <v>0</v>
      </c>
      <c r="L264" s="16">
        <f>IFERROR(VLOOKUP(M264,Modificateurs!D$1:E$94,2,0),0)</f>
        <v>-8</v>
      </c>
      <c r="M264" t="str">
        <f>VLOOKUP(A264,'Fichier FA (en entrée)'!B:AH,16,0)&amp;" "&amp;VLOOKUP(A264,'Fichier FA (en entrée)'!B:AH,20,0)&amp;" "&amp;VLOOKUP(A264,'Fichier FA (en entrée)'!B:AH,27,0)&amp;" "&amp;VLOOKUP(A264,'Fichier FA (en entrée)'!B:AH,29,0)</f>
        <v xml:space="preserve">STMG Systèmes d'information et de gestion  </v>
      </c>
      <c r="N264" t="str">
        <f>VLOOKUP(A264,'Fichier FA (en entrée)'!B:AH,8,0)</f>
        <v>En Terminale</v>
      </c>
      <c r="O264" t="b">
        <f>AND(C264&gt;Synthèse!B$7,C264&lt;Synthèse!B$9)</f>
        <v>0</v>
      </c>
      <c r="P264" s="62" t="s">
        <v>2259</v>
      </c>
      <c r="Q264" s="60">
        <f>ROUNDUP(C264/(Synthèse!$B$2+Synthèse!$B$3)*8,0)</f>
        <v>7</v>
      </c>
      <c r="R264" s="60">
        <f>IFERROR(VLOOKUP(A264,'Evaluations (formulaire)'!A:P,6,0)+VLOOKUP(A264,'Evaluations (formulaire)'!A:P,7,0),0)</f>
        <v>0</v>
      </c>
      <c r="S264" s="60">
        <f>IFERROR(VLOOKUP(A264,'Evaluations (formulaire)'!A:P,8,0),0)</f>
        <v>0</v>
      </c>
      <c r="T264" s="64">
        <f>IF(AND(ISBLANK(P264),Q264&lt;=2),Synthèse!$B$42,IF(AND(ISBLANK(P264),Q264&gt;=7),Synthèse!$C$42,R264+S264))</f>
        <v>0</v>
      </c>
      <c r="U264" s="64">
        <f t="shared" si="36"/>
        <v>1.9100000000000001</v>
      </c>
      <c r="V264" s="59">
        <f t="shared" si="37"/>
        <v>437</v>
      </c>
      <c r="W264" s="26">
        <v>99</v>
      </c>
      <c r="X264" s="26" t="b">
        <f t="shared" si="38"/>
        <v>0</v>
      </c>
      <c r="Y264" s="26" t="e">
        <f>VLOOKUP(A264,#REF!,21,0)</f>
        <v>#REF!</v>
      </c>
      <c r="Z264" s="26" t="s">
        <v>2283</v>
      </c>
      <c r="AC264" t="b">
        <f t="shared" si="39"/>
        <v>0</v>
      </c>
      <c r="AD264" t="e">
        <f>IFERROR(VLOOKUP(A264,#REF!,4,0),MAX(#REF!)+100)</f>
        <v>#REF!</v>
      </c>
    </row>
    <row r="265" spans="1:30">
      <c r="A265">
        <v>450952</v>
      </c>
      <c r="B265" s="5" t="str">
        <f ca="1">VLOOKUP(A265,'Fichier FA (en entrée)'!B:AH,3,0)</f>
        <v>JOIALWRQSI</v>
      </c>
      <c r="C265">
        <f t="shared" si="32"/>
        <v>288</v>
      </c>
      <c r="D265">
        <f t="shared" si="33"/>
        <v>9.5300000000000011</v>
      </c>
      <c r="E265" s="14" t="str">
        <f>VLOOKUP(A265,'Fichier FA (en entrée)'!B:AH,2,0)</f>
        <v>EV</v>
      </c>
      <c r="F265" s="14" t="b">
        <f t="shared" si="34"/>
        <v>1</v>
      </c>
      <c r="G265" s="14" t="b">
        <f>IFERROR(VLOOKUP(A265,'Calculs FI (auto)'!A:F,6,0),FALSE)</f>
        <v>0</v>
      </c>
      <c r="H265" s="14" t="b">
        <f t="shared" si="35"/>
        <v>0</v>
      </c>
      <c r="I265" s="16">
        <f>IFERROR(VLOOKUP(A265,'Moyennes FA (en entrée)'!B:N,7,0),"")</f>
        <v>7.53</v>
      </c>
      <c r="J265" s="16">
        <f>IFERROR(VLOOKUP(VLOOKUP(A265,'Fichier FA (en entrée)'!B:AH,33,0),Modificateurs!A$2:B$5,2,0),0)</f>
        <v>0</v>
      </c>
      <c r="K265" s="16">
        <f>IFERROR(VLOOKUP(VLOOKUP(A265,'Redoub FI (en entrée)'!B:N,7,0),Modificateurs!A$8:B$11,2,0),0)</f>
        <v>0</v>
      </c>
      <c r="L265" s="16">
        <f>IFERROR(VLOOKUP(M265,Modificateurs!D$1:E$94,2,0),0)</f>
        <v>2</v>
      </c>
      <c r="M265" t="str">
        <f>VLOOKUP(A265,'Fichier FA (en entrée)'!B:AH,16,0)&amp;" "&amp;VLOOKUP(A265,'Fichier FA (en entrée)'!B:AH,20,0)&amp;" "&amp;VLOOKUP(A265,'Fichier FA (en entrée)'!B:AH,27,0)&amp;" "&amp;VLOOKUP(A265,'Fichier FA (en entrée)'!B:AH,29,0)</f>
        <v xml:space="preserve">STI2D Système informatique et numérique  </v>
      </c>
      <c r="N265" t="str">
        <f>VLOOKUP(A265,'Fichier FA (en entrée)'!B:AH,8,0)</f>
        <v>En Terminale</v>
      </c>
      <c r="O265" t="b">
        <f>AND(C265&gt;Synthèse!B$7,C265&lt;Synthèse!B$9)</f>
        <v>1</v>
      </c>
      <c r="P265" s="62" t="s">
        <v>57</v>
      </c>
      <c r="Q265" s="60">
        <f>ROUNDUP(C265/(Synthèse!$B$2+Synthèse!$B$3)*8,0)</f>
        <v>5</v>
      </c>
      <c r="R265" s="60">
        <f>IFERROR(VLOOKUP(A265,'Evaluations (formulaire)'!A:P,6,0)+VLOOKUP(A265,'Evaluations (formulaire)'!A:P,7,0),0)</f>
        <v>0</v>
      </c>
      <c r="S265" s="60">
        <f>IFERROR(VLOOKUP(A265,'Evaluations (formulaire)'!A:P,8,0),0)</f>
        <v>0</v>
      </c>
      <c r="T265" s="64">
        <f>IF(AND(ISBLANK(P265),Q265&lt;=2),Synthèse!$B$42,IF(AND(ISBLANK(P265),Q265&gt;=7),Synthèse!$C$42,R265+S265))</f>
        <v>0</v>
      </c>
      <c r="U265" s="64">
        <f t="shared" si="36"/>
        <v>9.5300000000000011</v>
      </c>
      <c r="V265" s="59">
        <f t="shared" si="37"/>
        <v>287</v>
      </c>
      <c r="W265" s="26">
        <v>155</v>
      </c>
      <c r="X265" s="26" t="b">
        <f t="shared" si="38"/>
        <v>0</v>
      </c>
      <c r="Y265" s="26" t="e">
        <f>VLOOKUP(A265,#REF!,21,0)</f>
        <v>#REF!</v>
      </c>
      <c r="Z265" s="26" t="s">
        <v>2283</v>
      </c>
      <c r="AC265" t="b">
        <f t="shared" si="39"/>
        <v>0</v>
      </c>
      <c r="AD265" t="e">
        <f>IFERROR(VLOOKUP(A265,#REF!,4,0),MAX(#REF!)+100)</f>
        <v>#REF!</v>
      </c>
    </row>
    <row r="266" spans="1:30">
      <c r="A266">
        <v>450954</v>
      </c>
      <c r="B266" s="5" t="str">
        <f ca="1">VLOOKUP(A266,'Fichier FA (en entrée)'!B:AH,3,0)</f>
        <v>AGTRUOCBPB</v>
      </c>
      <c r="C266">
        <f t="shared" si="32"/>
        <v>368</v>
      </c>
      <c r="D266">
        <f t="shared" si="33"/>
        <v>5.72</v>
      </c>
      <c r="E266" s="14" t="str">
        <f>VLOOKUP(A266,'Fichier FA (en entrée)'!B:AH,2,0)</f>
        <v>EV</v>
      </c>
      <c r="F266" s="14" t="b">
        <f t="shared" si="34"/>
        <v>1</v>
      </c>
      <c r="G266" s="14" t="b">
        <f>IFERROR(VLOOKUP(A266,'Calculs FI (auto)'!A:F,6,0),FALSE)</f>
        <v>1</v>
      </c>
      <c r="H266" s="14" t="b">
        <f t="shared" si="35"/>
        <v>1</v>
      </c>
      <c r="I266" s="16">
        <f>IFERROR(VLOOKUP(A266,'Moyennes FA (en entrée)'!B:N,7,0),"")</f>
        <v>7.72</v>
      </c>
      <c r="J266" s="16">
        <f>IFERROR(VLOOKUP(VLOOKUP(A266,'Fichier FA (en entrée)'!B:AH,33,0),Modificateurs!A$2:B$5,2,0),0)</f>
        <v>-3</v>
      </c>
      <c r="K266" s="16">
        <f>IFERROR(VLOOKUP(VLOOKUP(A266,'Redoub FI (en entrée)'!B:N,7,0),Modificateurs!A$8:B$11,2,0),0)</f>
        <v>0</v>
      </c>
      <c r="L266" s="16">
        <f>IFERROR(VLOOKUP(M266,Modificateurs!D$1:E$94,2,0),0)</f>
        <v>1</v>
      </c>
      <c r="M266" t="str">
        <f>VLOOKUP(A266,'Fichier FA (en entrée)'!B:AH,16,0)&amp;" "&amp;VLOOKUP(A266,'Fichier FA (en entrée)'!B:AH,20,0)&amp;" "&amp;VLOOKUP(A266,'Fichier FA (en entrée)'!B:AH,27,0)&amp;" "&amp;VLOOKUP(A266,'Fichier FA (en entrée)'!B:AH,29,0)</f>
        <v xml:space="preserve">S Sciences de la vie et de la terre  </v>
      </c>
      <c r="N266" t="str">
        <f>VLOOKUP(A266,'Fichier FA (en entrée)'!B:AH,8,0)</f>
        <v>En Terminale</v>
      </c>
      <c r="O266" t="b">
        <f>AND(C266&gt;Synthèse!B$7,C266&lt;Synthèse!B$9)</f>
        <v>1</v>
      </c>
      <c r="P266" s="62" t="s">
        <v>2261</v>
      </c>
      <c r="Q266" s="60">
        <f>ROUNDUP(C266/(Synthèse!$B$2+Synthèse!$B$3)*8,0)</f>
        <v>6</v>
      </c>
      <c r="R266" s="60">
        <f>IFERROR(VLOOKUP(A266,'Evaluations (formulaire)'!A:P,6,0)+VLOOKUP(A266,'Evaluations (formulaire)'!A:P,7,0),0)</f>
        <v>0</v>
      </c>
      <c r="S266" s="60">
        <f>IFERROR(VLOOKUP(A266,'Evaluations (formulaire)'!A:P,8,0),0)</f>
        <v>0</v>
      </c>
      <c r="T266" s="64">
        <f>IF(AND(ISBLANK(P266),Q266&lt;=2),Synthèse!$B$42,IF(AND(ISBLANK(P266),Q266&gt;=7),Synthèse!$C$42,R266+S266))</f>
        <v>0</v>
      </c>
      <c r="U266" s="64">
        <f t="shared" si="36"/>
        <v>5.72</v>
      </c>
      <c r="V266" s="59">
        <f t="shared" si="37"/>
        <v>368</v>
      </c>
      <c r="W266" s="26">
        <v>420</v>
      </c>
      <c r="X266" s="26" t="b">
        <f t="shared" si="38"/>
        <v>0</v>
      </c>
      <c r="Y266" s="26" t="e">
        <f>VLOOKUP(A266,#REF!,21,0)</f>
        <v>#REF!</v>
      </c>
      <c r="Z266" s="26" t="s">
        <v>2283</v>
      </c>
      <c r="AC266" t="b">
        <f t="shared" si="39"/>
        <v>0</v>
      </c>
      <c r="AD266" t="e">
        <f>IFERROR(VLOOKUP(A266,#REF!,4,0),MAX(#REF!)+100)</f>
        <v>#REF!</v>
      </c>
    </row>
    <row r="267" spans="1:30">
      <c r="A267">
        <v>451015</v>
      </c>
      <c r="B267" s="5" t="str">
        <f ca="1">VLOOKUP(A267,'Fichier FA (en entrée)'!B:AH,3,0)</f>
        <v>YIUKJNTPUO</v>
      </c>
      <c r="C267">
        <f t="shared" si="32"/>
        <v>362</v>
      </c>
      <c r="D267">
        <f t="shared" si="33"/>
        <v>6.1</v>
      </c>
      <c r="E267" s="14" t="str">
        <f>VLOOKUP(A267,'Fichier FA (en entrée)'!B:AH,2,0)</f>
        <v>EV</v>
      </c>
      <c r="F267" s="14" t="b">
        <f t="shared" si="34"/>
        <v>1</v>
      </c>
      <c r="G267" s="14" t="b">
        <f>IFERROR(VLOOKUP(A267,'Calculs FI (auto)'!A:F,6,0),FALSE)</f>
        <v>1</v>
      </c>
      <c r="H267" s="14" t="b">
        <f t="shared" si="35"/>
        <v>1</v>
      </c>
      <c r="I267" s="16">
        <f>IFERROR(VLOOKUP(A267,'Moyennes FA (en entrée)'!B:N,7,0),"")</f>
        <v>8.1</v>
      </c>
      <c r="J267" s="16">
        <f>IFERROR(VLOOKUP(VLOOKUP(A267,'Fichier FA (en entrée)'!B:AH,33,0),Modificateurs!A$2:B$5,2,0),0)</f>
        <v>-3</v>
      </c>
      <c r="K267" s="16">
        <f>IFERROR(VLOOKUP(VLOOKUP(A267,'Redoub FI (en entrée)'!B:N,7,0),Modificateurs!A$8:B$11,2,0),0)</f>
        <v>0</v>
      </c>
      <c r="L267" s="16">
        <f>IFERROR(VLOOKUP(M267,Modificateurs!D$1:E$94,2,0),0)</f>
        <v>1</v>
      </c>
      <c r="M267" t="str">
        <f>VLOOKUP(A267,'Fichier FA (en entrée)'!B:AH,16,0)&amp;" "&amp;VLOOKUP(A267,'Fichier FA (en entrée)'!B:AH,20,0)&amp;" "&amp;VLOOKUP(A267,'Fichier FA (en entrée)'!B:AH,27,0)&amp;" "&amp;VLOOKUP(A267,'Fichier FA (en entrée)'!B:AH,29,0)</f>
        <v xml:space="preserve">S Sciences de la vie et de la terre  </v>
      </c>
      <c r="N267" t="str">
        <f>VLOOKUP(A267,'Fichier FA (en entrée)'!B:AH,8,0)</f>
        <v>En Terminale</v>
      </c>
      <c r="O267" t="b">
        <f>AND(C267&gt;Synthèse!B$7,C267&lt;Synthèse!B$9)</f>
        <v>1</v>
      </c>
      <c r="P267" s="62" t="s">
        <v>57</v>
      </c>
      <c r="Q267" s="60">
        <f>ROUNDUP(C267/(Synthèse!$B$2+Synthèse!$B$3)*8,0)</f>
        <v>6</v>
      </c>
      <c r="R267" s="60">
        <f>IFERROR(VLOOKUP(A267,'Evaluations (formulaire)'!A:P,6,0)+VLOOKUP(A267,'Evaluations (formulaire)'!A:P,7,0),0)</f>
        <v>0</v>
      </c>
      <c r="S267" s="60">
        <f>IFERROR(VLOOKUP(A267,'Evaluations (formulaire)'!A:P,8,0),0)</f>
        <v>0</v>
      </c>
      <c r="T267" s="64">
        <f>IF(AND(ISBLANK(P267),Q267&lt;=2),Synthèse!$B$42,IF(AND(ISBLANK(P267),Q267&gt;=7),Synthèse!$C$42,R267+S267))</f>
        <v>0</v>
      </c>
      <c r="U267" s="64">
        <f t="shared" si="36"/>
        <v>6.1</v>
      </c>
      <c r="V267" s="59">
        <f t="shared" si="37"/>
        <v>362</v>
      </c>
      <c r="W267" s="26">
        <v>450</v>
      </c>
      <c r="X267" s="26" t="b">
        <f t="shared" si="38"/>
        <v>0</v>
      </c>
      <c r="Y267" s="26" t="e">
        <f>VLOOKUP(A267,#REF!,21,0)</f>
        <v>#REF!</v>
      </c>
      <c r="Z267" s="26" t="s">
        <v>2283</v>
      </c>
      <c r="AC267" t="b">
        <f t="shared" si="39"/>
        <v>0</v>
      </c>
      <c r="AD267" t="e">
        <f>IFERROR(VLOOKUP(A267,#REF!,4,0),MAX(#REF!)+100)</f>
        <v>#REF!</v>
      </c>
    </row>
    <row r="268" spans="1:30">
      <c r="A268">
        <v>451083</v>
      </c>
      <c r="B268" s="5" t="str">
        <f ca="1">VLOOKUP(A268,'Fichier FA (en entrée)'!B:AH,3,0)</f>
        <v>XTZURSFOMH</v>
      </c>
      <c r="C268">
        <f t="shared" si="32"/>
        <v>96</v>
      </c>
      <c r="D268">
        <f t="shared" si="33"/>
        <v>13.66</v>
      </c>
      <c r="E268" s="14" t="str">
        <f>VLOOKUP(A268,'Fichier FA (en entrée)'!B:AH,2,0)</f>
        <v>EV</v>
      </c>
      <c r="F268" s="14" t="b">
        <f t="shared" si="34"/>
        <v>1</v>
      </c>
      <c r="G268" s="14" t="b">
        <f>IFERROR(VLOOKUP(A268,'Calculs FI (auto)'!A:F,6,0),FALSE)</f>
        <v>1</v>
      </c>
      <c r="H268" s="14" t="b">
        <f t="shared" si="35"/>
        <v>1</v>
      </c>
      <c r="I268" s="16">
        <f>IFERROR(VLOOKUP(A268,'Moyennes FA (en entrée)'!B:N,7,0),"")</f>
        <v>11.66</v>
      </c>
      <c r="J268" s="16">
        <f>IFERROR(VLOOKUP(VLOOKUP(A268,'Fichier FA (en entrée)'!B:AH,33,0),Modificateurs!A$2:B$5,2,0),0)</f>
        <v>1</v>
      </c>
      <c r="K268" s="16">
        <f>IFERROR(VLOOKUP(VLOOKUP(A268,'Redoub FI (en entrée)'!B:N,7,0),Modificateurs!A$8:B$11,2,0),0)</f>
        <v>0</v>
      </c>
      <c r="L268" s="16">
        <f>IFERROR(VLOOKUP(M268,Modificateurs!D$1:E$94,2,0),0)</f>
        <v>1</v>
      </c>
      <c r="M268" t="str">
        <f>VLOOKUP(A268,'Fichier FA (en entrée)'!B:AH,16,0)&amp;" "&amp;VLOOKUP(A268,'Fichier FA (en entrée)'!B:AH,20,0)&amp;" "&amp;VLOOKUP(A268,'Fichier FA (en entrée)'!B:AH,27,0)&amp;" "&amp;VLOOKUP(A268,'Fichier FA (en entrée)'!B:AH,29,0)</f>
        <v xml:space="preserve">S Sciences de la vie et de la terre  </v>
      </c>
      <c r="N268" t="str">
        <f>VLOOKUP(A268,'Fichier FA (en entrée)'!B:AH,8,0)</f>
        <v>En Terminale</v>
      </c>
      <c r="O268" t="b">
        <f>AND(C268&gt;Synthèse!B$7,C268&lt;Synthèse!B$9)</f>
        <v>0</v>
      </c>
      <c r="P268" s="62" t="s">
        <v>2259</v>
      </c>
      <c r="Q268" s="60">
        <f>ROUNDUP(C268/(Synthèse!$B$2+Synthèse!$B$3)*8,0)</f>
        <v>2</v>
      </c>
      <c r="R268" s="60">
        <f>IFERROR(VLOOKUP(A268,'Evaluations (formulaire)'!A:P,6,0)+VLOOKUP(A268,'Evaluations (formulaire)'!A:P,7,0),0)</f>
        <v>0</v>
      </c>
      <c r="S268" s="60">
        <f>IFERROR(VLOOKUP(A268,'Evaluations (formulaire)'!A:P,8,0),0)</f>
        <v>0</v>
      </c>
      <c r="T268" s="64">
        <f>IF(AND(ISBLANK(P268),Q268&lt;=2),Synthèse!$B$42,IF(AND(ISBLANK(P268),Q268&gt;=7),Synthèse!$C$42,R268+S268))</f>
        <v>0</v>
      </c>
      <c r="U268" s="64">
        <f t="shared" si="36"/>
        <v>13.66</v>
      </c>
      <c r="V268" s="59">
        <f t="shared" si="37"/>
        <v>96</v>
      </c>
      <c r="W268" s="26">
        <v>730</v>
      </c>
      <c r="X268" s="26" t="b">
        <f t="shared" si="38"/>
        <v>1</v>
      </c>
      <c r="Y268" s="26" t="e">
        <f>VLOOKUP(A268,#REF!,21,0)</f>
        <v>#REF!</v>
      </c>
      <c r="Z268" s="26" t="s">
        <v>2283</v>
      </c>
      <c r="AC268" t="b">
        <f t="shared" si="39"/>
        <v>0</v>
      </c>
      <c r="AD268" t="e">
        <f>IFERROR(VLOOKUP(A268,#REF!,4,0),MAX(#REF!)+100)</f>
        <v>#REF!</v>
      </c>
    </row>
    <row r="269" spans="1:30">
      <c r="A269">
        <v>452302</v>
      </c>
      <c r="B269" s="5" t="str">
        <f ca="1">VLOOKUP(A269,'Fichier FA (en entrée)'!B:AH,3,0)</f>
        <v>JKTTPIUTPX</v>
      </c>
      <c r="C269">
        <f t="shared" si="32"/>
        <v>16</v>
      </c>
      <c r="D269">
        <f t="shared" si="33"/>
        <v>17.46</v>
      </c>
      <c r="E269" s="14" t="str">
        <f>VLOOKUP(A269,'Fichier FA (en entrée)'!B:AH,2,0)</f>
        <v>EV</v>
      </c>
      <c r="F269" s="14" t="b">
        <f t="shared" si="34"/>
        <v>1</v>
      </c>
      <c r="G269" s="14" t="b">
        <f>IFERROR(VLOOKUP(A269,'Calculs FI (auto)'!A:F,6,0),FALSE)</f>
        <v>0</v>
      </c>
      <c r="H269" s="14" t="b">
        <f t="shared" si="35"/>
        <v>0</v>
      </c>
      <c r="I269" s="16">
        <f>IFERROR(VLOOKUP(A269,'Moyennes FA (en entrée)'!B:N,7,0),"")</f>
        <v>12.46</v>
      </c>
      <c r="J269" s="16">
        <f>IFERROR(VLOOKUP(VLOOKUP(A269,'Fichier FA (en entrée)'!B:AH,33,0),Modificateurs!A$2:B$5,2,0),0)</f>
        <v>3</v>
      </c>
      <c r="K269" s="16">
        <f>IFERROR(VLOOKUP(VLOOKUP(A269,'Redoub FI (en entrée)'!B:N,7,0),Modificateurs!A$8:B$11,2,0),0)</f>
        <v>0</v>
      </c>
      <c r="L269" s="16">
        <f>IFERROR(VLOOKUP(M269,Modificateurs!D$1:E$94,2,0),0)</f>
        <v>2</v>
      </c>
      <c r="M269" t="str">
        <f>VLOOKUP(A269,'Fichier FA (en entrée)'!B:AH,16,0)&amp;" "&amp;VLOOKUP(A269,'Fichier FA (en entrée)'!B:AH,20,0)&amp;" "&amp;VLOOKUP(A269,'Fichier FA (en entrée)'!B:AH,27,0)&amp;" "&amp;VLOOKUP(A269,'Fichier FA (en entrée)'!B:AH,29,0)</f>
        <v xml:space="preserve">S Physique-chimie  </v>
      </c>
      <c r="N269" t="str">
        <f>VLOOKUP(A269,'Fichier FA (en entrée)'!B:AH,8,0)</f>
        <v>En Terminale</v>
      </c>
      <c r="O269" t="b">
        <f>AND(C269&gt;Synthèse!B$7,C269&lt;Synthèse!B$9)</f>
        <v>0</v>
      </c>
      <c r="P269" s="62" t="s">
        <v>2256</v>
      </c>
      <c r="Q269" s="60">
        <f>ROUNDUP(C269/(Synthèse!$B$2+Synthèse!$B$3)*8,0)</f>
        <v>1</v>
      </c>
      <c r="R269" s="60">
        <f>IFERROR(VLOOKUP(A269,'Evaluations (formulaire)'!A:P,6,0)+VLOOKUP(A269,'Evaluations (formulaire)'!A:P,7,0),0)</f>
        <v>0</v>
      </c>
      <c r="S269" s="60">
        <f>IFERROR(VLOOKUP(A269,'Evaluations (formulaire)'!A:P,8,0),0)</f>
        <v>0</v>
      </c>
      <c r="T269" s="64">
        <f>IF(AND(ISBLANK(P269),Q269&lt;=2),Synthèse!$B$42,IF(AND(ISBLANK(P269),Q269&gt;=7),Synthèse!$C$42,R269+S269))</f>
        <v>0</v>
      </c>
      <c r="U269" s="64">
        <f t="shared" si="36"/>
        <v>17.46</v>
      </c>
      <c r="V269" s="59">
        <f t="shared" si="37"/>
        <v>16</v>
      </c>
      <c r="W269" s="26">
        <v>544</v>
      </c>
      <c r="X269" s="26" t="b">
        <f t="shared" si="38"/>
        <v>1</v>
      </c>
      <c r="Y269" s="26" t="e">
        <f>VLOOKUP(A269,#REF!,21,0)</f>
        <v>#REF!</v>
      </c>
      <c r="Z269" s="26" t="s">
        <v>2283</v>
      </c>
      <c r="AC269" t="b">
        <f t="shared" si="39"/>
        <v>0</v>
      </c>
      <c r="AD269" t="e">
        <f>IFERROR(VLOOKUP(A269,#REF!,4,0),MAX(#REF!)+100)</f>
        <v>#REF!</v>
      </c>
    </row>
    <row r="270" spans="1:30">
      <c r="A270">
        <v>453704</v>
      </c>
      <c r="B270" s="5" t="str">
        <f ca="1">VLOOKUP(A270,'Fichier FA (en entrée)'!B:AH,3,0)</f>
        <v>HZVIMDBHSC</v>
      </c>
      <c r="C270">
        <f t="shared" si="32"/>
        <v>418</v>
      </c>
      <c r="D270">
        <f t="shared" si="33"/>
        <v>3.1099999999999994</v>
      </c>
      <c r="E270" s="14" t="str">
        <f>VLOOKUP(A270,'Fichier FA (en entrée)'!B:AH,2,0)</f>
        <v>EV</v>
      </c>
      <c r="F270" s="14" t="b">
        <f t="shared" si="34"/>
        <v>1</v>
      </c>
      <c r="G270" s="14" t="b">
        <f>IFERROR(VLOOKUP(A270,'Calculs FI (auto)'!A:F,6,0),FALSE)</f>
        <v>0</v>
      </c>
      <c r="H270" s="14" t="b">
        <f t="shared" si="35"/>
        <v>0</v>
      </c>
      <c r="I270" s="16">
        <f>IFERROR(VLOOKUP(A270,'Moyennes FA (en entrée)'!B:N,7,0),"")</f>
        <v>9.11</v>
      </c>
      <c r="J270" s="16">
        <f>IFERROR(VLOOKUP(VLOOKUP(A270,'Fichier FA (en entrée)'!B:AH,33,0),Modificateurs!A$2:B$5,2,0),0)</f>
        <v>0</v>
      </c>
      <c r="K270" s="16">
        <f>IFERROR(VLOOKUP(VLOOKUP(A270,'Redoub FI (en entrée)'!B:N,7,0),Modificateurs!A$8:B$11,2,0),0)</f>
        <v>0</v>
      </c>
      <c r="L270" s="16">
        <f>IFERROR(VLOOKUP(M270,Modificateurs!D$1:E$94,2,0),0)</f>
        <v>-6</v>
      </c>
      <c r="M270" t="str">
        <f>VLOOKUP(A270,'Fichier FA (en entrée)'!B:AH,16,0)&amp;" "&amp;VLOOKUP(A270,'Fichier FA (en entrée)'!B:AH,20,0)&amp;" "&amp;VLOOKUP(A270,'Fichier FA (en entrée)'!B:AH,27,0)&amp;" "&amp;VLOOKUP(A270,'Fichier FA (en entrée)'!B:AH,29,0)</f>
        <v xml:space="preserve">STI2D Architecture et construction  </v>
      </c>
      <c r="N270" t="str">
        <f>VLOOKUP(A270,'Fichier FA (en entrée)'!B:AH,8,0)</f>
        <v>En Terminale</v>
      </c>
      <c r="O270" t="b">
        <f>AND(C270&gt;Synthèse!B$7,C270&lt;Synthèse!B$9)</f>
        <v>0</v>
      </c>
      <c r="P270" s="62" t="s">
        <v>2256</v>
      </c>
      <c r="Q270" s="60">
        <f>ROUNDUP(C270/(Synthèse!$B$2+Synthèse!$B$3)*8,0)</f>
        <v>7</v>
      </c>
      <c r="R270" s="60">
        <f>IFERROR(VLOOKUP(A270,'Evaluations (formulaire)'!A:P,6,0)+VLOOKUP(A270,'Evaluations (formulaire)'!A:P,7,0),0)</f>
        <v>0</v>
      </c>
      <c r="S270" s="60">
        <f>IFERROR(VLOOKUP(A270,'Evaluations (formulaire)'!A:P,8,0),0)</f>
        <v>0</v>
      </c>
      <c r="T270" s="64">
        <f>IF(AND(ISBLANK(P270),Q270&lt;=2),Synthèse!$B$42,IF(AND(ISBLANK(P270),Q270&gt;=7),Synthèse!$C$42,R270+S270))</f>
        <v>0</v>
      </c>
      <c r="U270" s="64">
        <f t="shared" si="36"/>
        <v>3.1099999999999994</v>
      </c>
      <c r="V270" s="59">
        <f t="shared" si="37"/>
        <v>418</v>
      </c>
      <c r="W270" s="26">
        <v>286</v>
      </c>
      <c r="X270" s="26" t="b">
        <f t="shared" si="38"/>
        <v>0</v>
      </c>
      <c r="Y270" s="26" t="e">
        <f>VLOOKUP(A270,#REF!,21,0)</f>
        <v>#REF!</v>
      </c>
      <c r="Z270" s="26" t="s">
        <v>2283</v>
      </c>
      <c r="AC270" t="b">
        <f t="shared" si="39"/>
        <v>0</v>
      </c>
      <c r="AD270" t="e">
        <f>IFERROR(VLOOKUP(A270,#REF!,4,0),MAX(#REF!)+100)</f>
        <v>#REF!</v>
      </c>
    </row>
    <row r="271" spans="1:30">
      <c r="A271">
        <v>453920</v>
      </c>
      <c r="B271" s="5" t="str">
        <f ca="1">VLOOKUP(A271,'Fichier FA (en entrée)'!B:AH,3,0)</f>
        <v>TORJOIREDJ</v>
      </c>
      <c r="C271">
        <f t="shared" si="32"/>
        <v>162</v>
      </c>
      <c r="D271">
        <f t="shared" si="33"/>
        <v>12.19</v>
      </c>
      <c r="E271" s="14" t="str">
        <f>VLOOKUP(A271,'Fichier FA (en entrée)'!B:AH,2,0)</f>
        <v>EV</v>
      </c>
      <c r="F271" s="14" t="b">
        <f t="shared" si="34"/>
        <v>1</v>
      </c>
      <c r="G271" s="14" t="b">
        <f>IFERROR(VLOOKUP(A271,'Calculs FI (auto)'!A:F,6,0),FALSE)</f>
        <v>0</v>
      </c>
      <c r="H271" s="14" t="b">
        <f t="shared" si="35"/>
        <v>0</v>
      </c>
      <c r="I271" s="16">
        <f>IFERROR(VLOOKUP(A271,'Moyennes FA (en entrée)'!B:N,7,0),"")</f>
        <v>9.19</v>
      </c>
      <c r="J271" s="16">
        <f>IFERROR(VLOOKUP(VLOOKUP(A271,'Fichier FA (en entrée)'!B:AH,33,0),Modificateurs!A$2:B$5,2,0),0)</f>
        <v>1</v>
      </c>
      <c r="K271" s="16">
        <f>IFERROR(VLOOKUP(VLOOKUP(A271,'Redoub FI (en entrée)'!B:N,7,0),Modificateurs!A$8:B$11,2,0),0)</f>
        <v>0</v>
      </c>
      <c r="L271" s="16">
        <f>IFERROR(VLOOKUP(M271,Modificateurs!D$1:E$94,2,0),0)</f>
        <v>2</v>
      </c>
      <c r="M271" t="str">
        <f>VLOOKUP(A271,'Fichier FA (en entrée)'!B:AH,16,0)&amp;" "&amp;VLOOKUP(A271,'Fichier FA (en entrée)'!B:AH,20,0)&amp;" "&amp;VLOOKUP(A271,'Fichier FA (en entrée)'!B:AH,27,0)&amp;" "&amp;VLOOKUP(A271,'Fichier FA (en entrée)'!B:AH,29,0)</f>
        <v xml:space="preserve">S Physique-chimie  </v>
      </c>
      <c r="N271" t="str">
        <f>VLOOKUP(A271,'Fichier FA (en entrée)'!B:AH,8,0)</f>
        <v>En Terminale</v>
      </c>
      <c r="O271" t="b">
        <f>AND(C271&gt;Synthèse!B$7,C271&lt;Synthèse!B$9)</f>
        <v>1</v>
      </c>
      <c r="P271" s="62" t="s">
        <v>57</v>
      </c>
      <c r="Q271" s="60">
        <f>ROUNDUP(C271/(Synthèse!$B$2+Synthèse!$B$3)*8,0)</f>
        <v>3</v>
      </c>
      <c r="R271" s="60">
        <f>IFERROR(VLOOKUP(A271,'Evaluations (formulaire)'!A:P,6,0)+VLOOKUP(A271,'Evaluations (formulaire)'!A:P,7,0),0)</f>
        <v>0</v>
      </c>
      <c r="S271" s="60">
        <f>IFERROR(VLOOKUP(A271,'Evaluations (formulaire)'!A:P,8,0),0)</f>
        <v>0</v>
      </c>
      <c r="T271" s="64">
        <f>IF(AND(ISBLANK(P271),Q271&lt;=2),Synthèse!$B$42,IF(AND(ISBLANK(P271),Q271&gt;=7),Synthèse!$C$42,R271+S271))</f>
        <v>0</v>
      </c>
      <c r="U271" s="64">
        <f t="shared" si="36"/>
        <v>12.19</v>
      </c>
      <c r="V271" s="59">
        <f t="shared" si="37"/>
        <v>162</v>
      </c>
      <c r="W271" s="26">
        <v>35</v>
      </c>
      <c r="X271" s="26" t="b">
        <f t="shared" si="38"/>
        <v>1</v>
      </c>
      <c r="Y271" s="26" t="e">
        <f>VLOOKUP(A271,#REF!,21,0)</f>
        <v>#REF!</v>
      </c>
      <c r="Z271" s="26" t="s">
        <v>2283</v>
      </c>
      <c r="AC271" t="b">
        <f t="shared" si="39"/>
        <v>0</v>
      </c>
      <c r="AD271" t="e">
        <f>IFERROR(VLOOKUP(A271,#REF!,4,0),MAX(#REF!)+100)</f>
        <v>#REF!</v>
      </c>
    </row>
    <row r="272" spans="1:30">
      <c r="A272">
        <v>456786</v>
      </c>
      <c r="B272" s="5" t="str">
        <f ca="1">VLOOKUP(A272,'Fichier FA (en entrée)'!B:AH,3,0)</f>
        <v>HNPYQQMFVB</v>
      </c>
      <c r="C272">
        <f t="shared" si="32"/>
        <v>411</v>
      </c>
      <c r="D272">
        <f t="shared" si="33"/>
        <v>3.5299999999999994</v>
      </c>
      <c r="E272" s="14" t="str">
        <f>VLOOKUP(A272,'Fichier FA (en entrée)'!B:AH,2,0)</f>
        <v>EV</v>
      </c>
      <c r="F272" s="14" t="b">
        <f t="shared" si="34"/>
        <v>1</v>
      </c>
      <c r="G272" s="14" t="b">
        <f>IFERROR(VLOOKUP(A272,'Calculs FI (auto)'!A:F,6,0),FALSE)</f>
        <v>0</v>
      </c>
      <c r="H272" s="14" t="b">
        <f t="shared" si="35"/>
        <v>0</v>
      </c>
      <c r="I272" s="16">
        <f>IFERROR(VLOOKUP(A272,'Moyennes FA (en entrée)'!B:N,7,0),"")</f>
        <v>10.53</v>
      </c>
      <c r="J272" s="16">
        <f>IFERROR(VLOOKUP(VLOOKUP(A272,'Fichier FA (en entrée)'!B:AH,33,0),Modificateurs!A$2:B$5,2,0),0)</f>
        <v>1</v>
      </c>
      <c r="K272" s="16">
        <f>IFERROR(VLOOKUP(VLOOKUP(A272,'Redoub FI (en entrée)'!B:N,7,0),Modificateurs!A$8:B$11,2,0),0)</f>
        <v>0</v>
      </c>
      <c r="L272" s="16">
        <f>IFERROR(VLOOKUP(M272,Modificateurs!D$1:E$94,2,0),0)</f>
        <v>-8</v>
      </c>
      <c r="M272" t="str">
        <f>VLOOKUP(A272,'Fichier FA (en entrée)'!B:AH,16,0)&amp;" "&amp;VLOOKUP(A272,'Fichier FA (en entrée)'!B:AH,20,0)&amp;" "&amp;VLOOKUP(A272,'Fichier FA (en entrée)'!B:AH,27,0)&amp;" "&amp;VLOOKUP(A272,'Fichier FA (en entrée)'!B:AH,29,0)</f>
        <v xml:space="preserve">ES Sciences sociales et politiques  </v>
      </c>
      <c r="N272" t="str">
        <f>VLOOKUP(A272,'Fichier FA (en entrée)'!B:AH,8,0)</f>
        <v>En Terminale</v>
      </c>
      <c r="O272" t="b">
        <f>AND(C272&gt;Synthèse!B$7,C272&lt;Synthèse!B$9)</f>
        <v>0</v>
      </c>
      <c r="P272" s="62" t="s">
        <v>57</v>
      </c>
      <c r="Q272" s="60">
        <f>ROUNDUP(C272/(Synthèse!$B$2+Synthèse!$B$3)*8,0)</f>
        <v>7</v>
      </c>
      <c r="R272" s="60">
        <f>IFERROR(VLOOKUP(A272,'Evaluations (formulaire)'!A:P,6,0)+VLOOKUP(A272,'Evaluations (formulaire)'!A:P,7,0),0)</f>
        <v>0</v>
      </c>
      <c r="S272" s="60">
        <f>IFERROR(VLOOKUP(A272,'Evaluations (formulaire)'!A:P,8,0),0)</f>
        <v>0</v>
      </c>
      <c r="T272" s="64">
        <f>IF(AND(ISBLANK(P272),Q272&lt;=2),Synthèse!$B$42,IF(AND(ISBLANK(P272),Q272&gt;=7),Synthèse!$C$42,R272+S272))</f>
        <v>0</v>
      </c>
      <c r="U272" s="64">
        <f t="shared" si="36"/>
        <v>3.5299999999999994</v>
      </c>
      <c r="V272" s="59">
        <f t="shared" si="37"/>
        <v>411</v>
      </c>
      <c r="W272" s="26">
        <v>334</v>
      </c>
      <c r="X272" s="26" t="b">
        <f t="shared" si="38"/>
        <v>0</v>
      </c>
      <c r="Y272" s="26" t="e">
        <f>VLOOKUP(A272,#REF!,21,0)</f>
        <v>#REF!</v>
      </c>
      <c r="Z272" s="26" t="s">
        <v>2283</v>
      </c>
      <c r="AC272" t="b">
        <f t="shared" si="39"/>
        <v>0</v>
      </c>
      <c r="AD272" t="e">
        <f>IFERROR(VLOOKUP(A272,#REF!,4,0),MAX(#REF!)+100)</f>
        <v>#REF!</v>
      </c>
    </row>
    <row r="273" spans="1:30">
      <c r="A273">
        <v>460182</v>
      </c>
      <c r="B273" s="5" t="str">
        <f ca="1">VLOOKUP(A273,'Fichier FA (en entrée)'!B:AH,3,0)</f>
        <v>QIRWFWJSZF</v>
      </c>
      <c r="C273">
        <f t="shared" si="32"/>
        <v>392</v>
      </c>
      <c r="D273">
        <f t="shared" si="33"/>
        <v>4.74</v>
      </c>
      <c r="E273" s="14" t="str">
        <f>VLOOKUP(A273,'Fichier FA (en entrée)'!B:AH,2,0)</f>
        <v>EV</v>
      </c>
      <c r="F273" s="14" t="b">
        <f t="shared" si="34"/>
        <v>1</v>
      </c>
      <c r="G273" s="14" t="b">
        <f>IFERROR(VLOOKUP(A273,'Calculs FI (auto)'!A:F,6,0),FALSE)</f>
        <v>1</v>
      </c>
      <c r="H273" s="14" t="b">
        <f t="shared" si="35"/>
        <v>1</v>
      </c>
      <c r="I273" s="16">
        <f>IFERROR(VLOOKUP(A273,'Moyennes FA (en entrée)'!B:N,7,0),"")</f>
        <v>6.74</v>
      </c>
      <c r="J273" s="16">
        <f>IFERROR(VLOOKUP(VLOOKUP(A273,'Fichier FA (en entrée)'!B:AH,33,0),Modificateurs!A$2:B$5,2,0),0)</f>
        <v>-3</v>
      </c>
      <c r="K273" s="16">
        <f>IFERROR(VLOOKUP(VLOOKUP(A273,'Redoub FI (en entrée)'!B:N,7,0),Modificateurs!A$8:B$11,2,0),0)</f>
        <v>0</v>
      </c>
      <c r="L273" s="16">
        <f>IFERROR(VLOOKUP(M273,Modificateurs!D$1:E$94,2,0),0)</f>
        <v>1</v>
      </c>
      <c r="M273" t="str">
        <f>VLOOKUP(A273,'Fichier FA (en entrée)'!B:AH,16,0)&amp;" "&amp;VLOOKUP(A273,'Fichier FA (en entrée)'!B:AH,20,0)&amp;" "&amp;VLOOKUP(A273,'Fichier FA (en entrée)'!B:AH,27,0)&amp;" "&amp;VLOOKUP(A273,'Fichier FA (en entrée)'!B:AH,29,0)</f>
        <v xml:space="preserve">S Sciences de la vie et de la terre  </v>
      </c>
      <c r="N273" t="str">
        <f>VLOOKUP(A273,'Fichier FA (en entrée)'!B:AH,8,0)</f>
        <v>En Terminale</v>
      </c>
      <c r="O273" t="b">
        <f>AND(C273&gt;Synthèse!B$7,C273&lt;Synthèse!B$9)</f>
        <v>1</v>
      </c>
      <c r="P273" s="62" t="s">
        <v>2256</v>
      </c>
      <c r="Q273" s="60">
        <f>ROUNDUP(C273/(Synthèse!$B$2+Synthèse!$B$3)*8,0)</f>
        <v>6</v>
      </c>
      <c r="R273" s="60">
        <f>IFERROR(VLOOKUP(A273,'Evaluations (formulaire)'!A:P,6,0)+VLOOKUP(A273,'Evaluations (formulaire)'!A:P,7,0),0)</f>
        <v>0</v>
      </c>
      <c r="S273" s="60">
        <f>IFERROR(VLOOKUP(A273,'Evaluations (formulaire)'!A:P,8,0),0)</f>
        <v>0</v>
      </c>
      <c r="T273" s="64">
        <f>IF(AND(ISBLANK(P273),Q273&lt;=2),Synthèse!$B$42,IF(AND(ISBLANK(P273),Q273&gt;=7),Synthèse!$C$42,R273+S273))</f>
        <v>0</v>
      </c>
      <c r="U273" s="64">
        <f t="shared" si="36"/>
        <v>4.74</v>
      </c>
      <c r="V273" s="59">
        <f t="shared" si="37"/>
        <v>392</v>
      </c>
      <c r="W273" s="26">
        <v>20</v>
      </c>
      <c r="X273" s="26" t="b">
        <f t="shared" si="38"/>
        <v>0</v>
      </c>
      <c r="Y273" s="26" t="e">
        <f>VLOOKUP(A273,#REF!,21,0)</f>
        <v>#REF!</v>
      </c>
      <c r="Z273" s="26" t="s">
        <v>2283</v>
      </c>
      <c r="AC273" t="b">
        <f t="shared" si="39"/>
        <v>0</v>
      </c>
      <c r="AD273" t="e">
        <f>IFERROR(VLOOKUP(A273,#REF!,4,0),MAX(#REF!)+100)</f>
        <v>#REF!</v>
      </c>
    </row>
    <row r="274" spans="1:30">
      <c r="A274">
        <v>464438</v>
      </c>
      <c r="B274" s="5" t="str">
        <f ca="1">VLOOKUP(A274,'Fichier FA (en entrée)'!B:AH,3,0)</f>
        <v>OXWQQTQYYJ</v>
      </c>
      <c r="C274">
        <f t="shared" si="32"/>
        <v>128</v>
      </c>
      <c r="D274">
        <f t="shared" si="33"/>
        <v>13.05</v>
      </c>
      <c r="E274" s="14" t="str">
        <f>VLOOKUP(A274,'Fichier FA (en entrée)'!B:AH,2,0)</f>
        <v>EV</v>
      </c>
      <c r="F274" s="14" t="b">
        <f t="shared" si="34"/>
        <v>1</v>
      </c>
      <c r="G274" s="14" t="b">
        <f>IFERROR(VLOOKUP(A274,'Calculs FI (auto)'!A:F,6,0),FALSE)</f>
        <v>0</v>
      </c>
      <c r="H274" s="14" t="b">
        <f t="shared" si="35"/>
        <v>0</v>
      </c>
      <c r="I274" s="16">
        <f>IFERROR(VLOOKUP(A274,'Moyennes FA (en entrée)'!B:N,7,0),"")</f>
        <v>10.050000000000001</v>
      </c>
      <c r="J274" s="16">
        <f>IFERROR(VLOOKUP(VLOOKUP(A274,'Fichier FA (en entrée)'!B:AH,33,0),Modificateurs!A$2:B$5,2,0),0)</f>
        <v>1</v>
      </c>
      <c r="K274" s="16">
        <f>IFERROR(VLOOKUP(VLOOKUP(A274,'Redoub FI (en entrée)'!B:N,7,0),Modificateurs!A$8:B$11,2,0),0)</f>
        <v>0</v>
      </c>
      <c r="L274" s="16">
        <f>IFERROR(VLOOKUP(M274,Modificateurs!D$1:E$94,2,0),0)</f>
        <v>2</v>
      </c>
      <c r="M274" t="str">
        <f>VLOOKUP(A274,'Fichier FA (en entrée)'!B:AH,16,0)&amp;" "&amp;VLOOKUP(A274,'Fichier FA (en entrée)'!B:AH,20,0)&amp;" "&amp;VLOOKUP(A274,'Fichier FA (en entrée)'!B:AH,27,0)&amp;" "&amp;VLOOKUP(A274,'Fichier FA (en entrée)'!B:AH,29,0)</f>
        <v xml:space="preserve">STI2D Système informatique et numérique  </v>
      </c>
      <c r="N274" t="str">
        <f>VLOOKUP(A274,'Fichier FA (en entrée)'!B:AH,8,0)</f>
        <v>En Terminale</v>
      </c>
      <c r="O274" t="b">
        <f>AND(C274&gt;Synthèse!B$7,C274&lt;Synthèse!B$9)</f>
        <v>0</v>
      </c>
      <c r="P274" s="62" t="s">
        <v>2256</v>
      </c>
      <c r="Q274" s="60">
        <f>ROUNDUP(C274/(Synthèse!$B$2+Synthèse!$B$3)*8,0)</f>
        <v>2</v>
      </c>
      <c r="R274" s="60">
        <f>IFERROR(VLOOKUP(A274,'Evaluations (formulaire)'!A:P,6,0)+VLOOKUP(A274,'Evaluations (formulaire)'!A:P,7,0),0)</f>
        <v>0</v>
      </c>
      <c r="S274" s="60">
        <f>IFERROR(VLOOKUP(A274,'Evaluations (formulaire)'!A:P,8,0),0)</f>
        <v>0</v>
      </c>
      <c r="T274" s="64">
        <f>IF(AND(ISBLANK(P274),Q274&lt;=2),Synthèse!$B$42,IF(AND(ISBLANK(P274),Q274&gt;=7),Synthèse!$C$42,R274+S274))</f>
        <v>0</v>
      </c>
      <c r="U274" s="64">
        <f t="shared" si="36"/>
        <v>13.05</v>
      </c>
      <c r="V274" s="59">
        <f t="shared" si="37"/>
        <v>128</v>
      </c>
      <c r="W274" s="26">
        <v>618</v>
      </c>
      <c r="X274" s="26" t="b">
        <f t="shared" si="38"/>
        <v>1</v>
      </c>
      <c r="Y274" s="26" t="e">
        <f>VLOOKUP(A274,#REF!,21,0)</f>
        <v>#REF!</v>
      </c>
      <c r="Z274" s="26" t="s">
        <v>2283</v>
      </c>
      <c r="AC274" t="b">
        <f t="shared" si="39"/>
        <v>0</v>
      </c>
      <c r="AD274" t="e">
        <f>IFERROR(VLOOKUP(A274,#REF!,4,0),MAX(#REF!)+100)</f>
        <v>#REF!</v>
      </c>
    </row>
    <row r="275" spans="1:30">
      <c r="A275">
        <v>465215</v>
      </c>
      <c r="B275" s="5" t="str">
        <f ca="1">VLOOKUP(A275,'Fichier FA (en entrée)'!B:AH,3,0)</f>
        <v>DUEEMIUZTL</v>
      </c>
      <c r="C275">
        <f t="shared" si="32"/>
        <v>510</v>
      </c>
      <c r="D275">
        <f t="shared" si="33"/>
        <v>-3.2100000000000009</v>
      </c>
      <c r="E275" s="14" t="str">
        <f>VLOOKUP(A275,'Fichier FA (en entrée)'!B:AH,2,0)</f>
        <v>EV</v>
      </c>
      <c r="F275" s="14" t="b">
        <f t="shared" si="34"/>
        <v>1</v>
      </c>
      <c r="G275" s="14" t="b">
        <f>IFERROR(VLOOKUP(A275,'Calculs FI (auto)'!A:F,6,0),FALSE)</f>
        <v>1</v>
      </c>
      <c r="H275" s="14" t="b">
        <f t="shared" si="35"/>
        <v>1</v>
      </c>
      <c r="I275" s="16">
        <f>IFERROR(VLOOKUP(A275,'Moyennes FA (en entrée)'!B:N,7,0),"")</f>
        <v>8.7899999999999991</v>
      </c>
      <c r="J275" s="16">
        <f>IFERROR(VLOOKUP(VLOOKUP(A275,'Fichier FA (en entrée)'!B:AH,33,0),Modificateurs!A$2:B$5,2,0),0)</f>
        <v>0</v>
      </c>
      <c r="K275" s="16">
        <f>IFERROR(VLOOKUP(VLOOKUP(A275,'Redoub FI (en entrée)'!B:N,7,0),Modificateurs!A$8:B$11,2,0),0)</f>
        <v>0</v>
      </c>
      <c r="L275" s="16">
        <f>IFERROR(VLOOKUP(M275,Modificateurs!D$1:E$94,2,0),0)</f>
        <v>-12</v>
      </c>
      <c r="M275" t="str">
        <f>VLOOKUP(A275,'Fichier FA (en entrée)'!B:AH,16,0)&amp;" "&amp;VLOOKUP(A275,'Fichier FA (en entrée)'!B:AH,20,0)&amp;" "&amp;VLOOKUP(A275,'Fichier FA (en entrée)'!B:AH,27,0)&amp;" "&amp;VLOOKUP(A275,'Fichier FA (en entrée)'!B:AH,29,0)</f>
        <v xml:space="preserve">P Systèmes électroniques numériques  </v>
      </c>
      <c r="N275" t="str">
        <f>VLOOKUP(A275,'Fichier FA (en entrée)'!B:AH,8,0)</f>
        <v>En Terminale</v>
      </c>
      <c r="O275" t="b">
        <f>AND(C275&gt;Synthèse!B$7,C275&lt;Synthèse!B$9)</f>
        <v>0</v>
      </c>
      <c r="P275" s="62" t="s">
        <v>2256</v>
      </c>
      <c r="Q275" s="60">
        <f>ROUNDUP(C275/(Synthèse!$B$2+Synthèse!$B$3)*8,0)</f>
        <v>8</v>
      </c>
      <c r="R275" s="60">
        <f>IFERROR(VLOOKUP(A275,'Evaluations (formulaire)'!A:P,6,0)+VLOOKUP(A275,'Evaluations (formulaire)'!A:P,7,0),0)</f>
        <v>0</v>
      </c>
      <c r="S275" s="60">
        <f>IFERROR(VLOOKUP(A275,'Evaluations (formulaire)'!A:P,8,0),0)</f>
        <v>0</v>
      </c>
      <c r="T275" s="64">
        <f>IF(AND(ISBLANK(P275),Q275&lt;=2),Synthèse!$B$42,IF(AND(ISBLANK(P275),Q275&gt;=7),Synthèse!$C$42,R275+S275))</f>
        <v>0</v>
      </c>
      <c r="U275" s="64">
        <f t="shared" si="36"/>
        <v>-3.2100000000000009</v>
      </c>
      <c r="V275" s="59">
        <f t="shared" si="37"/>
        <v>510</v>
      </c>
      <c r="W275" s="26">
        <v>561</v>
      </c>
      <c r="X275" s="26" t="b">
        <f t="shared" si="38"/>
        <v>0</v>
      </c>
      <c r="Y275" s="26" t="e">
        <f>VLOOKUP(A275,#REF!,21,0)</f>
        <v>#REF!</v>
      </c>
      <c r="Z275" s="26" t="s">
        <v>2283</v>
      </c>
      <c r="AC275" t="b">
        <f t="shared" si="39"/>
        <v>0</v>
      </c>
      <c r="AD275" t="e">
        <f>IFERROR(VLOOKUP(A275,#REF!,4,0),MAX(#REF!)+100)</f>
        <v>#REF!</v>
      </c>
    </row>
    <row r="276" spans="1:30">
      <c r="A276">
        <v>470733</v>
      </c>
      <c r="B276" s="5" t="str">
        <f ca="1">VLOOKUP(A276,'Fichier FA (en entrée)'!B:AH,3,0)</f>
        <v>UJROSSXWZO</v>
      </c>
      <c r="C276">
        <f t="shared" si="32"/>
        <v>337</v>
      </c>
      <c r="D276">
        <f t="shared" si="33"/>
        <v>7.3000000000000007</v>
      </c>
      <c r="E276" s="14" t="str">
        <f>VLOOKUP(A276,'Fichier FA (en entrée)'!B:AH,2,0)</f>
        <v>EV</v>
      </c>
      <c r="F276" s="14" t="b">
        <f t="shared" si="34"/>
        <v>1</v>
      </c>
      <c r="G276" s="14" t="b">
        <f>IFERROR(VLOOKUP(A276,'Calculs FI (auto)'!A:F,6,0),FALSE)</f>
        <v>1</v>
      </c>
      <c r="H276" s="14" t="b">
        <f t="shared" si="35"/>
        <v>1</v>
      </c>
      <c r="I276" s="16">
        <f>IFERROR(VLOOKUP(A276,'Moyennes FA (en entrée)'!B:N,7,0),"")</f>
        <v>8.3000000000000007</v>
      </c>
      <c r="J276" s="16">
        <f>IFERROR(VLOOKUP(VLOOKUP(A276,'Fichier FA (en entrée)'!B:AH,33,0),Modificateurs!A$2:B$5,2,0),0)</f>
        <v>3</v>
      </c>
      <c r="K276" s="16">
        <f>IFERROR(VLOOKUP(VLOOKUP(A276,'Redoub FI (en entrée)'!B:N,7,0),Modificateurs!A$8:B$11,2,0),0)</f>
        <v>0</v>
      </c>
      <c r="L276" s="16">
        <f>IFERROR(VLOOKUP(M276,Modificateurs!D$1:E$94,2,0),0)</f>
        <v>-4</v>
      </c>
      <c r="M276" t="str">
        <f>VLOOKUP(A276,'Fichier FA (en entrée)'!B:AH,16,0)&amp;" "&amp;VLOOKUP(A276,'Fichier FA (en entrée)'!B:AH,20,0)&amp;" "&amp;VLOOKUP(A276,'Fichier FA (en entrée)'!B:AH,27,0)&amp;" "&amp;VLOOKUP(A276,'Fichier FA (en entrée)'!B:AH,29,0)</f>
        <v xml:space="preserve">STI2D Energies et environnement  </v>
      </c>
      <c r="N276" t="str">
        <f>VLOOKUP(A276,'Fichier FA (en entrée)'!B:AH,8,0)</f>
        <v>En Terminale</v>
      </c>
      <c r="O276" t="b">
        <f>AND(C276&gt;Synthèse!B$7,C276&lt;Synthèse!B$9)</f>
        <v>1</v>
      </c>
      <c r="P276" s="62" t="s">
        <v>2256</v>
      </c>
      <c r="Q276" s="60">
        <f>ROUNDUP(C276/(Synthèse!$B$2+Synthèse!$B$3)*8,0)</f>
        <v>5</v>
      </c>
      <c r="R276" s="60">
        <f>IFERROR(VLOOKUP(A276,'Evaluations (formulaire)'!A:P,6,0)+VLOOKUP(A276,'Evaluations (formulaire)'!A:P,7,0),0)</f>
        <v>0</v>
      </c>
      <c r="S276" s="60">
        <f>IFERROR(VLOOKUP(A276,'Evaluations (formulaire)'!A:P,8,0),0)</f>
        <v>0</v>
      </c>
      <c r="T276" s="64">
        <f>IF(AND(ISBLANK(P276),Q276&lt;=2),Synthèse!$B$42,IF(AND(ISBLANK(P276),Q276&gt;=7),Synthèse!$C$42,R276+S276))</f>
        <v>0</v>
      </c>
      <c r="U276" s="64">
        <f t="shared" si="36"/>
        <v>7.3000000000000007</v>
      </c>
      <c r="V276" s="59">
        <f t="shared" si="37"/>
        <v>337</v>
      </c>
      <c r="W276" s="26">
        <v>126</v>
      </c>
      <c r="X276" s="26" t="b">
        <f t="shared" si="38"/>
        <v>0</v>
      </c>
      <c r="Y276" s="26" t="e">
        <f>VLOOKUP(A276,#REF!,21,0)</f>
        <v>#REF!</v>
      </c>
      <c r="Z276" s="26" t="s">
        <v>2283</v>
      </c>
      <c r="AC276" t="b">
        <f t="shared" si="39"/>
        <v>0</v>
      </c>
      <c r="AD276" t="e">
        <f>IFERROR(VLOOKUP(A276,#REF!,4,0),MAX(#REF!)+100)</f>
        <v>#REF!</v>
      </c>
    </row>
    <row r="277" spans="1:30">
      <c r="A277">
        <v>470751</v>
      </c>
      <c r="B277" s="5" t="str">
        <f ca="1">VLOOKUP(A277,'Fichier FA (en entrée)'!B:AH,3,0)</f>
        <v>OADSHVDLSN</v>
      </c>
      <c r="C277">
        <f t="shared" si="32"/>
        <v>389</v>
      </c>
      <c r="D277">
        <f t="shared" si="33"/>
        <v>4.8499999999999996</v>
      </c>
      <c r="E277" s="14" t="str">
        <f>VLOOKUP(A277,'Fichier FA (en entrée)'!B:AH,2,0)</f>
        <v>EV</v>
      </c>
      <c r="F277" s="14" t="b">
        <f t="shared" si="34"/>
        <v>1</v>
      </c>
      <c r="G277" s="14" t="b">
        <f>IFERROR(VLOOKUP(A277,'Calculs FI (auto)'!A:F,6,0),FALSE)</f>
        <v>0</v>
      </c>
      <c r="H277" s="14" t="b">
        <f t="shared" si="35"/>
        <v>0</v>
      </c>
      <c r="I277" s="16">
        <f>IFERROR(VLOOKUP(A277,'Moyennes FA (en entrée)'!B:N,7,0),"")</f>
        <v>9.85</v>
      </c>
      <c r="J277" s="16">
        <f>IFERROR(VLOOKUP(VLOOKUP(A277,'Fichier FA (en entrée)'!B:AH,33,0),Modificateurs!A$2:B$5,2,0),0)</f>
        <v>1</v>
      </c>
      <c r="K277" s="16">
        <f>IFERROR(VLOOKUP(VLOOKUP(A277,'Redoub FI (en entrée)'!B:N,7,0),Modificateurs!A$8:B$11,2,0),0)</f>
        <v>0</v>
      </c>
      <c r="L277" s="16">
        <f>IFERROR(VLOOKUP(M277,Modificateurs!D$1:E$94,2,0),0)</f>
        <v>-6</v>
      </c>
      <c r="M277" t="str">
        <f>VLOOKUP(A277,'Fichier FA (en entrée)'!B:AH,16,0)&amp;" "&amp;VLOOKUP(A277,'Fichier FA (en entrée)'!B:AH,20,0)&amp;" "&amp;VLOOKUP(A277,'Fichier FA (en entrée)'!B:AH,27,0)&amp;" "&amp;VLOOKUP(A277,'Fichier FA (en entrée)'!B:AH,29,0)</f>
        <v xml:space="preserve">STI2D Innovation Technologique et Eco conception  </v>
      </c>
      <c r="N277" t="str">
        <f>VLOOKUP(A277,'Fichier FA (en entrée)'!B:AH,8,0)</f>
        <v>En Terminale</v>
      </c>
      <c r="O277" t="b">
        <f>AND(C277&gt;Synthèse!B$7,C277&lt;Synthèse!B$9)</f>
        <v>1</v>
      </c>
      <c r="P277" s="62" t="s">
        <v>57</v>
      </c>
      <c r="Q277" s="60">
        <f>ROUNDUP(C277/(Synthèse!$B$2+Synthèse!$B$3)*8,0)</f>
        <v>6</v>
      </c>
      <c r="R277" s="60">
        <f>IFERROR(VLOOKUP(A277,'Evaluations (formulaire)'!A:P,6,0)+VLOOKUP(A277,'Evaluations (formulaire)'!A:P,7,0),0)</f>
        <v>0</v>
      </c>
      <c r="S277" s="60">
        <f>IFERROR(VLOOKUP(A277,'Evaluations (formulaire)'!A:P,8,0),0)</f>
        <v>0</v>
      </c>
      <c r="T277" s="64">
        <f>IF(AND(ISBLANK(P277),Q277&lt;=2),Synthèse!$B$42,IF(AND(ISBLANK(P277),Q277&gt;=7),Synthèse!$C$42,R277+S277))</f>
        <v>0</v>
      </c>
      <c r="U277" s="64">
        <f t="shared" si="36"/>
        <v>4.8499999999999996</v>
      </c>
      <c r="V277" s="59">
        <f t="shared" si="37"/>
        <v>389</v>
      </c>
      <c r="W277" s="26">
        <v>533</v>
      </c>
      <c r="X277" s="26" t="b">
        <f t="shared" si="38"/>
        <v>0</v>
      </c>
      <c r="Y277" s="26" t="e">
        <f>VLOOKUP(A277,#REF!,21,0)</f>
        <v>#REF!</v>
      </c>
      <c r="Z277" s="26" t="s">
        <v>2283</v>
      </c>
      <c r="AC277" t="b">
        <f t="shared" si="39"/>
        <v>0</v>
      </c>
      <c r="AD277" t="e">
        <f>IFERROR(VLOOKUP(A277,#REF!,4,0),MAX(#REF!)+100)</f>
        <v>#REF!</v>
      </c>
    </row>
    <row r="278" spans="1:30">
      <c r="A278">
        <v>470906</v>
      </c>
      <c r="B278" s="5" t="str">
        <f ca="1">VLOOKUP(A278,'Fichier FA (en entrée)'!B:AH,3,0)</f>
        <v>XAVIBLKQRO</v>
      </c>
      <c r="C278">
        <f t="shared" si="32"/>
        <v>765</v>
      </c>
      <c r="D278">
        <f t="shared" si="33"/>
        <v>-100</v>
      </c>
      <c r="E278" s="14" t="str">
        <f>VLOOKUP(A278,'Fichier FA (en entrée)'!B:AH,2,0)</f>
        <v>ENV</v>
      </c>
      <c r="F278" s="14" t="b">
        <f t="shared" si="34"/>
        <v>0</v>
      </c>
      <c r="G278" s="14" t="b">
        <f>IFERROR(VLOOKUP(A278,'Calculs FI (auto)'!A:F,6,0),FALSE)</f>
        <v>0</v>
      </c>
      <c r="H278" s="14" t="b">
        <f t="shared" si="35"/>
        <v>0</v>
      </c>
      <c r="I278" s="16" t="str">
        <f>IFERROR(VLOOKUP(A278,'Moyennes FA (en entrée)'!B:N,7,0),"")</f>
        <v/>
      </c>
      <c r="J278" s="16">
        <f>IFERROR(VLOOKUP(VLOOKUP(A278,'Fichier FA (en entrée)'!B:AH,33,0),Modificateurs!A$2:B$5,2,0),0)</f>
        <v>3</v>
      </c>
      <c r="K278" s="16">
        <f>IFERROR(VLOOKUP(VLOOKUP(A278,'Redoub FI (en entrée)'!B:N,7,0),Modificateurs!A$8:B$11,2,0),0)</f>
        <v>0</v>
      </c>
      <c r="L278" s="16">
        <f>IFERROR(VLOOKUP(M278,Modificateurs!D$1:E$94,2,0),0)</f>
        <v>-6</v>
      </c>
      <c r="M278" t="str">
        <f>VLOOKUP(A278,'Fichier FA (en entrée)'!B:AH,16,0)&amp;" "&amp;VLOOKUP(A278,'Fichier FA (en entrée)'!B:AH,20,0)&amp;" "&amp;VLOOKUP(A278,'Fichier FA (en entrée)'!B:AH,27,0)&amp;" "&amp;VLOOKUP(A278,'Fichier FA (en entrée)'!B:AH,29,0)</f>
        <v xml:space="preserve">STI2D Innovation Technologique et Eco conception  </v>
      </c>
      <c r="N278" t="str">
        <f>VLOOKUP(A278,'Fichier FA (en entrée)'!B:AH,8,0)</f>
        <v>En Terminale</v>
      </c>
      <c r="O278" t="b">
        <f>AND(C278&gt;Synthèse!B$7,C278&lt;Synthèse!B$9)</f>
        <v>0</v>
      </c>
      <c r="P278" s="62" t="s">
        <v>2261</v>
      </c>
      <c r="Q278" s="60">
        <f>ROUNDUP(C278/(Synthèse!$B$2+Synthèse!$B$3)*8,0)</f>
        <v>12</v>
      </c>
      <c r="R278" s="60">
        <f>IFERROR(VLOOKUP(A278,'Evaluations (formulaire)'!A:P,6,0)+VLOOKUP(A278,'Evaluations (formulaire)'!A:P,7,0),0)</f>
        <v>0</v>
      </c>
      <c r="S278" s="60">
        <f>IFERROR(VLOOKUP(A278,'Evaluations (formulaire)'!A:P,8,0),0)</f>
        <v>0</v>
      </c>
      <c r="T278" s="64">
        <f>IF(AND(ISBLANK(P278),Q278&lt;=2),Synthèse!$B$42,IF(AND(ISBLANK(P278),Q278&gt;=7),Synthèse!$C$42,R278+S278))</f>
        <v>0</v>
      </c>
      <c r="U278" s="64">
        <f t="shared" si="36"/>
        <v>-100</v>
      </c>
      <c r="V278" s="59">
        <f t="shared" si="37"/>
        <v>765</v>
      </c>
      <c r="W278" s="26">
        <v>423</v>
      </c>
      <c r="X278" s="26" t="b">
        <f t="shared" si="38"/>
        <v>0</v>
      </c>
      <c r="Y278" s="26" t="e">
        <f>VLOOKUP(A278,#REF!,21,0)</f>
        <v>#REF!</v>
      </c>
      <c r="Z278" s="26" t="s">
        <v>2283</v>
      </c>
      <c r="AC278" t="b">
        <f t="shared" si="39"/>
        <v>0</v>
      </c>
      <c r="AD278" t="e">
        <f>IFERROR(VLOOKUP(A278,#REF!,4,0),MAX(#REF!)+100)</f>
        <v>#REF!</v>
      </c>
    </row>
    <row r="279" spans="1:30">
      <c r="A279">
        <v>477767</v>
      </c>
      <c r="B279" s="5" t="str">
        <f ca="1">VLOOKUP(A279,'Fichier FA (en entrée)'!B:AH,3,0)</f>
        <v>JPWADHXKOU</v>
      </c>
      <c r="C279">
        <f t="shared" si="32"/>
        <v>765</v>
      </c>
      <c r="D279">
        <f t="shared" si="33"/>
        <v>-100</v>
      </c>
      <c r="E279" s="14" t="str">
        <f>VLOOKUP(A279,'Fichier FA (en entrée)'!B:AH,2,0)</f>
        <v>ENV</v>
      </c>
      <c r="F279" s="14" t="b">
        <f t="shared" si="34"/>
        <v>0</v>
      </c>
      <c r="G279" s="14" t="b">
        <f>IFERROR(VLOOKUP(A279,'Calculs FI (auto)'!A:F,6,0),FALSE)</f>
        <v>0</v>
      </c>
      <c r="H279" s="14" t="b">
        <f t="shared" si="35"/>
        <v>0</v>
      </c>
      <c r="I279" s="16" t="str">
        <f>IFERROR(VLOOKUP(A279,'Moyennes FA (en entrée)'!B:N,7,0),"")</f>
        <v/>
      </c>
      <c r="J279" s="16">
        <f>IFERROR(VLOOKUP(VLOOKUP(A279,'Fichier FA (en entrée)'!B:AH,33,0),Modificateurs!A$2:B$5,2,0),0)</f>
        <v>3</v>
      </c>
      <c r="K279" s="16">
        <f>IFERROR(VLOOKUP(VLOOKUP(A279,'Redoub FI (en entrée)'!B:N,7,0),Modificateurs!A$8:B$11,2,0),0)</f>
        <v>0</v>
      </c>
      <c r="L279" s="16">
        <f>IFERROR(VLOOKUP(M279,Modificateurs!D$1:E$94,2,0),0)</f>
        <v>2</v>
      </c>
      <c r="M279" t="str">
        <f>VLOOKUP(A279,'Fichier FA (en entrée)'!B:AH,16,0)&amp;" "&amp;VLOOKUP(A279,'Fichier FA (en entrée)'!B:AH,20,0)&amp;" "&amp;VLOOKUP(A279,'Fichier FA (en entrée)'!B:AH,27,0)&amp;" "&amp;VLOOKUP(A279,'Fichier FA (en entrée)'!B:AH,29,0)</f>
        <v xml:space="preserve">S Mathématiques  </v>
      </c>
      <c r="N279" t="str">
        <f>VLOOKUP(A279,'Fichier FA (en entrée)'!B:AH,8,0)</f>
        <v>En Terminale</v>
      </c>
      <c r="O279" t="b">
        <f>AND(C279&gt;Synthèse!B$7,C279&lt;Synthèse!B$9)</f>
        <v>0</v>
      </c>
      <c r="P279" s="62" t="s">
        <v>2261</v>
      </c>
      <c r="Q279" s="60">
        <f>ROUNDUP(C279/(Synthèse!$B$2+Synthèse!$B$3)*8,0)</f>
        <v>12</v>
      </c>
      <c r="R279" s="60">
        <f>IFERROR(VLOOKUP(A279,'Evaluations (formulaire)'!A:P,6,0)+VLOOKUP(A279,'Evaluations (formulaire)'!A:P,7,0),0)</f>
        <v>0</v>
      </c>
      <c r="S279" s="60">
        <f>IFERROR(VLOOKUP(A279,'Evaluations (formulaire)'!A:P,8,0),0)</f>
        <v>0</v>
      </c>
      <c r="T279" s="64">
        <f>IF(AND(ISBLANK(P279),Q279&lt;=2),Synthèse!$B$42,IF(AND(ISBLANK(P279),Q279&gt;=7),Synthèse!$C$42,R279+S279))</f>
        <v>0</v>
      </c>
      <c r="U279" s="64">
        <f t="shared" si="36"/>
        <v>-100</v>
      </c>
      <c r="V279" s="59">
        <f t="shared" si="37"/>
        <v>765</v>
      </c>
      <c r="W279" s="26">
        <v>474</v>
      </c>
      <c r="X279" s="26" t="b">
        <f t="shared" si="38"/>
        <v>0</v>
      </c>
      <c r="Y279" s="26" t="e">
        <f>VLOOKUP(A279,#REF!,21,0)</f>
        <v>#REF!</v>
      </c>
      <c r="Z279" s="26" t="s">
        <v>2283</v>
      </c>
      <c r="AC279" t="b">
        <f t="shared" si="39"/>
        <v>0</v>
      </c>
      <c r="AD279" t="e">
        <f>IFERROR(VLOOKUP(A279,#REF!,4,0),MAX(#REF!)+100)</f>
        <v>#REF!</v>
      </c>
    </row>
    <row r="280" spans="1:30">
      <c r="A280">
        <v>478636</v>
      </c>
      <c r="B280" s="5" t="str">
        <f ca="1">VLOOKUP(A280,'Fichier FA (en entrée)'!B:AH,3,0)</f>
        <v>HXOKFOXLGK</v>
      </c>
      <c r="C280">
        <f t="shared" si="32"/>
        <v>238</v>
      </c>
      <c r="D280">
        <f t="shared" si="33"/>
        <v>10.75</v>
      </c>
      <c r="E280" s="14" t="str">
        <f>VLOOKUP(A280,'Fichier FA (en entrée)'!B:AH,2,0)</f>
        <v>EV</v>
      </c>
      <c r="F280" s="14" t="b">
        <f t="shared" si="34"/>
        <v>1</v>
      </c>
      <c r="G280" s="14" t="b">
        <f>IFERROR(VLOOKUP(A280,'Calculs FI (auto)'!A:F,6,0),FALSE)</f>
        <v>0</v>
      </c>
      <c r="H280" s="14" t="b">
        <f t="shared" si="35"/>
        <v>0</v>
      </c>
      <c r="I280" s="16">
        <f>IFERROR(VLOOKUP(A280,'Moyennes FA (en entrée)'!B:N,7,0),"")</f>
        <v>8.75</v>
      </c>
      <c r="J280" s="16">
        <f>IFERROR(VLOOKUP(VLOOKUP(A280,'Fichier FA (en entrée)'!B:AH,33,0),Modificateurs!A$2:B$5,2,0),0)</f>
        <v>1</v>
      </c>
      <c r="K280" s="16">
        <f>IFERROR(VLOOKUP(VLOOKUP(A280,'Redoub FI (en entrée)'!B:N,7,0),Modificateurs!A$8:B$11,2,0),0)</f>
        <v>0</v>
      </c>
      <c r="L280" s="16">
        <f>IFERROR(VLOOKUP(M280,Modificateurs!D$1:E$94,2,0),0)</f>
        <v>1</v>
      </c>
      <c r="M280" t="str">
        <f>VLOOKUP(A280,'Fichier FA (en entrée)'!B:AH,16,0)&amp;" "&amp;VLOOKUP(A280,'Fichier FA (en entrée)'!B:AH,20,0)&amp;" "&amp;VLOOKUP(A280,'Fichier FA (en entrée)'!B:AH,27,0)&amp;" "&amp;VLOOKUP(A280,'Fichier FA (en entrée)'!B:AH,29,0)</f>
        <v xml:space="preserve">S Sciences de la vie et de la terre  </v>
      </c>
      <c r="N280" t="str">
        <f>VLOOKUP(A280,'Fichier FA (en entrée)'!B:AH,8,0)</f>
        <v>En Terminale</v>
      </c>
      <c r="O280" t="b">
        <f>AND(C280&gt;Synthèse!B$7,C280&lt;Synthèse!B$9)</f>
        <v>1</v>
      </c>
      <c r="P280" s="62" t="s">
        <v>2261</v>
      </c>
      <c r="Q280" s="60">
        <f>ROUNDUP(C280/(Synthèse!$B$2+Synthèse!$B$3)*8,0)</f>
        <v>4</v>
      </c>
      <c r="R280" s="60">
        <f>IFERROR(VLOOKUP(A280,'Evaluations (formulaire)'!A:P,6,0)+VLOOKUP(A280,'Evaluations (formulaire)'!A:P,7,0),0)</f>
        <v>0</v>
      </c>
      <c r="S280" s="60">
        <f>IFERROR(VLOOKUP(A280,'Evaluations (formulaire)'!A:P,8,0),0)</f>
        <v>0</v>
      </c>
      <c r="T280" s="64">
        <f>IF(AND(ISBLANK(P280),Q280&lt;=2),Synthèse!$B$42,IF(AND(ISBLANK(P280),Q280&gt;=7),Synthèse!$C$42,R280+S280))</f>
        <v>0</v>
      </c>
      <c r="U280" s="64">
        <f t="shared" si="36"/>
        <v>10.75</v>
      </c>
      <c r="V280" s="59">
        <f t="shared" si="37"/>
        <v>238</v>
      </c>
      <c r="W280" s="26">
        <v>37</v>
      </c>
      <c r="X280" s="26" t="b">
        <f t="shared" si="38"/>
        <v>1</v>
      </c>
      <c r="Y280" s="26" t="e">
        <f>VLOOKUP(A280,#REF!,21,0)</f>
        <v>#REF!</v>
      </c>
      <c r="Z280" s="26" t="s">
        <v>2283</v>
      </c>
      <c r="AC280" t="b">
        <f t="shared" si="39"/>
        <v>0</v>
      </c>
      <c r="AD280" t="e">
        <f>IFERROR(VLOOKUP(A280,#REF!,4,0),MAX(#REF!)+100)</f>
        <v>#REF!</v>
      </c>
    </row>
    <row r="281" spans="1:30">
      <c r="A281">
        <v>478695</v>
      </c>
      <c r="B281" s="5" t="str">
        <f ca="1">VLOOKUP(A281,'Fichier FA (en entrée)'!B:AH,3,0)</f>
        <v>DWKUCGDVXB</v>
      </c>
      <c r="C281">
        <f t="shared" si="32"/>
        <v>285</v>
      </c>
      <c r="D281">
        <f t="shared" si="33"/>
        <v>9.64</v>
      </c>
      <c r="E281" s="14" t="str">
        <f>VLOOKUP(A281,'Fichier FA (en entrée)'!B:AH,2,0)</f>
        <v>EV</v>
      </c>
      <c r="F281" s="14" t="b">
        <f t="shared" si="34"/>
        <v>1</v>
      </c>
      <c r="G281" s="14" t="b">
        <f>IFERROR(VLOOKUP(A281,'Calculs FI (auto)'!A:F,6,0),FALSE)</f>
        <v>0</v>
      </c>
      <c r="H281" s="14" t="b">
        <f t="shared" si="35"/>
        <v>0</v>
      </c>
      <c r="I281" s="16">
        <f>IFERROR(VLOOKUP(A281,'Moyennes FA (en entrée)'!B:N,7,0),"")</f>
        <v>8.64</v>
      </c>
      <c r="J281" s="16">
        <f>IFERROR(VLOOKUP(VLOOKUP(A281,'Fichier FA (en entrée)'!B:AH,33,0),Modificateurs!A$2:B$5,2,0),0)</f>
        <v>0</v>
      </c>
      <c r="K281" s="16">
        <f>IFERROR(VLOOKUP(VLOOKUP(A281,'Redoub FI (en entrée)'!B:N,7,0),Modificateurs!A$8:B$11,2,0),0)</f>
        <v>0</v>
      </c>
      <c r="L281" s="16">
        <f>IFERROR(VLOOKUP(M281,Modificateurs!D$1:E$94,2,0),0)</f>
        <v>1</v>
      </c>
      <c r="M281" t="str">
        <f>VLOOKUP(A281,'Fichier FA (en entrée)'!B:AH,16,0)&amp;" "&amp;VLOOKUP(A281,'Fichier FA (en entrée)'!B:AH,20,0)&amp;" "&amp;VLOOKUP(A281,'Fichier FA (en entrée)'!B:AH,27,0)&amp;" "&amp;VLOOKUP(A281,'Fichier FA (en entrée)'!B:AH,29,0)</f>
        <v xml:space="preserve">S Sciences de la vie et de la terre  </v>
      </c>
      <c r="N281" t="str">
        <f>VLOOKUP(A281,'Fichier FA (en entrée)'!B:AH,8,0)</f>
        <v>En Terminale</v>
      </c>
      <c r="O281" t="b">
        <f>AND(C281&gt;Synthèse!B$7,C281&lt;Synthèse!B$9)</f>
        <v>1</v>
      </c>
      <c r="P281" s="62" t="s">
        <v>57</v>
      </c>
      <c r="Q281" s="60">
        <f>ROUNDUP(C281/(Synthèse!$B$2+Synthèse!$B$3)*8,0)</f>
        <v>5</v>
      </c>
      <c r="R281" s="60">
        <f>IFERROR(VLOOKUP(A281,'Evaluations (formulaire)'!A:P,6,0)+VLOOKUP(A281,'Evaluations (formulaire)'!A:P,7,0),0)</f>
        <v>0</v>
      </c>
      <c r="S281" s="60">
        <f>IFERROR(VLOOKUP(A281,'Evaluations (formulaire)'!A:P,8,0),0)</f>
        <v>0</v>
      </c>
      <c r="T281" s="64">
        <f>IF(AND(ISBLANK(P281),Q281&lt;=2),Synthèse!$B$42,IF(AND(ISBLANK(P281),Q281&gt;=7),Synthèse!$C$42,R281+S281))</f>
        <v>0</v>
      </c>
      <c r="U281" s="64">
        <f t="shared" si="36"/>
        <v>9.64</v>
      </c>
      <c r="V281" s="59">
        <f t="shared" si="37"/>
        <v>284</v>
      </c>
      <c r="W281" s="26">
        <v>168</v>
      </c>
      <c r="X281" s="26" t="b">
        <f t="shared" si="38"/>
        <v>0</v>
      </c>
      <c r="Y281" s="26" t="e">
        <f>VLOOKUP(A281,#REF!,21,0)</f>
        <v>#REF!</v>
      </c>
      <c r="Z281" s="26" t="s">
        <v>2283</v>
      </c>
      <c r="AC281" t="b">
        <f t="shared" si="39"/>
        <v>0</v>
      </c>
      <c r="AD281" t="e">
        <f>IFERROR(VLOOKUP(A281,#REF!,4,0),MAX(#REF!)+100)</f>
        <v>#REF!</v>
      </c>
    </row>
    <row r="282" spans="1:30">
      <c r="A282">
        <v>480657</v>
      </c>
      <c r="B282" s="5" t="str">
        <f ca="1">VLOOKUP(A282,'Fichier FA (en entrée)'!B:AH,3,0)</f>
        <v>SPGZBXYEGL</v>
      </c>
      <c r="C282">
        <f t="shared" si="32"/>
        <v>765</v>
      </c>
      <c r="D282">
        <f t="shared" si="33"/>
        <v>-100</v>
      </c>
      <c r="E282" s="14" t="str">
        <f>VLOOKUP(A282,'Fichier FA (en entrée)'!B:AH,2,0)</f>
        <v>ENV</v>
      </c>
      <c r="F282" s="14" t="b">
        <f t="shared" si="34"/>
        <v>0</v>
      </c>
      <c r="G282" s="14" t="b">
        <f>IFERROR(VLOOKUP(A282,'Calculs FI (auto)'!A:F,6,0),FALSE)</f>
        <v>0</v>
      </c>
      <c r="H282" s="14" t="b">
        <f t="shared" si="35"/>
        <v>0</v>
      </c>
      <c r="I282" s="16" t="str">
        <f>IFERROR(VLOOKUP(A282,'Moyennes FA (en entrée)'!B:N,7,0),"")</f>
        <v/>
      </c>
      <c r="J282" s="16">
        <f>IFERROR(VLOOKUP(VLOOKUP(A282,'Fichier FA (en entrée)'!B:AH,33,0),Modificateurs!A$2:B$5,2,0),0)</f>
        <v>-3</v>
      </c>
      <c r="K282" s="16">
        <f>IFERROR(VLOOKUP(VLOOKUP(A282,'Redoub FI (en entrée)'!B:N,7,0),Modificateurs!A$8:B$11,2,0),0)</f>
        <v>0</v>
      </c>
      <c r="L282" s="16">
        <f>IFERROR(VLOOKUP(M282,Modificateurs!D$1:E$94,2,0),0)</f>
        <v>-12</v>
      </c>
      <c r="M282" t="str">
        <f>VLOOKUP(A282,'Fichier FA (en entrée)'!B:AH,16,0)&amp;" "&amp;VLOOKUP(A282,'Fichier FA (en entrée)'!B:AH,20,0)&amp;" "&amp;VLOOKUP(A282,'Fichier FA (en entrée)'!B:AH,27,0)&amp;" "&amp;VLOOKUP(A282,'Fichier FA (en entrée)'!B:AH,29,0)</f>
        <v xml:space="preserve">P Commerce  </v>
      </c>
      <c r="N282" t="str">
        <f>VLOOKUP(A282,'Fichier FA (en entrée)'!B:AH,8,0)</f>
        <v>En Terminale</v>
      </c>
      <c r="O282" t="b">
        <f>AND(C282&gt;Synthèse!B$7,C282&lt;Synthèse!B$9)</f>
        <v>0</v>
      </c>
      <c r="P282" s="62" t="s">
        <v>2261</v>
      </c>
      <c r="Q282" s="60">
        <f>ROUNDUP(C282/(Synthèse!$B$2+Synthèse!$B$3)*8,0)</f>
        <v>12</v>
      </c>
      <c r="R282" s="60">
        <f>IFERROR(VLOOKUP(A282,'Evaluations (formulaire)'!A:P,6,0)+VLOOKUP(A282,'Evaluations (formulaire)'!A:P,7,0),0)</f>
        <v>0</v>
      </c>
      <c r="S282" s="60">
        <f>IFERROR(VLOOKUP(A282,'Evaluations (formulaire)'!A:P,8,0),0)</f>
        <v>0</v>
      </c>
      <c r="T282" s="64">
        <f>IF(AND(ISBLANK(P282),Q282&lt;=2),Synthèse!$B$42,IF(AND(ISBLANK(P282),Q282&gt;=7),Synthèse!$C$42,R282+S282))</f>
        <v>0</v>
      </c>
      <c r="U282" s="64">
        <f t="shared" si="36"/>
        <v>-100</v>
      </c>
      <c r="V282" s="59">
        <f t="shared" si="37"/>
        <v>765</v>
      </c>
      <c r="W282" s="26">
        <v>436</v>
      </c>
      <c r="X282" s="26" t="b">
        <f t="shared" si="38"/>
        <v>0</v>
      </c>
      <c r="Y282" s="26" t="e">
        <f>VLOOKUP(A282,#REF!,21,0)</f>
        <v>#REF!</v>
      </c>
      <c r="Z282" s="26" t="s">
        <v>2283</v>
      </c>
      <c r="AC282" t="b">
        <f t="shared" si="39"/>
        <v>0</v>
      </c>
      <c r="AD282" t="e">
        <f>IFERROR(VLOOKUP(A282,#REF!,4,0),MAX(#REF!)+100)</f>
        <v>#REF!</v>
      </c>
    </row>
    <row r="283" spans="1:30">
      <c r="A283">
        <v>482750</v>
      </c>
      <c r="B283" s="5" t="str">
        <f ca="1">VLOOKUP(A283,'Fichier FA (en entrée)'!B:AH,3,0)</f>
        <v>OPZATYASDS</v>
      </c>
      <c r="C283">
        <f t="shared" si="32"/>
        <v>208</v>
      </c>
      <c r="D283">
        <f t="shared" si="33"/>
        <v>11.38</v>
      </c>
      <c r="E283" s="14" t="str">
        <f>VLOOKUP(A283,'Fichier FA (en entrée)'!B:AH,2,0)</f>
        <v>EV</v>
      </c>
      <c r="F283" s="14" t="b">
        <f t="shared" si="34"/>
        <v>1</v>
      </c>
      <c r="G283" s="14" t="b">
        <f>IFERROR(VLOOKUP(A283,'Calculs FI (auto)'!A:F,6,0),FALSE)</f>
        <v>0</v>
      </c>
      <c r="H283" s="14" t="b">
        <f t="shared" si="35"/>
        <v>0</v>
      </c>
      <c r="I283" s="16">
        <f>IFERROR(VLOOKUP(A283,'Moyennes FA (en entrée)'!B:N,7,0),"")</f>
        <v>9.3800000000000008</v>
      </c>
      <c r="J283" s="16">
        <f>IFERROR(VLOOKUP(VLOOKUP(A283,'Fichier FA (en entrée)'!B:AH,33,0),Modificateurs!A$2:B$5,2,0),0)</f>
        <v>0</v>
      </c>
      <c r="K283" s="16">
        <f>IFERROR(VLOOKUP(VLOOKUP(A283,'Redoub FI (en entrée)'!B:N,7,0),Modificateurs!A$8:B$11,2,0),0)</f>
        <v>0</v>
      </c>
      <c r="L283" s="16">
        <f>IFERROR(VLOOKUP(M283,Modificateurs!D$1:E$94,2,0),0)</f>
        <v>2</v>
      </c>
      <c r="M283" t="str">
        <f>VLOOKUP(A283,'Fichier FA (en entrée)'!B:AH,16,0)&amp;" "&amp;VLOOKUP(A283,'Fichier FA (en entrée)'!B:AH,20,0)&amp;" "&amp;VLOOKUP(A283,'Fichier FA (en entrée)'!B:AH,27,0)&amp;" "&amp;VLOOKUP(A283,'Fichier FA (en entrée)'!B:AH,29,0)</f>
        <v xml:space="preserve">S Physique-chimie  </v>
      </c>
      <c r="N283" t="str">
        <f>VLOOKUP(A283,'Fichier FA (en entrée)'!B:AH,8,0)</f>
        <v>En Terminale</v>
      </c>
      <c r="O283" t="b">
        <f>AND(C283&gt;Synthèse!B$7,C283&lt;Synthèse!B$9)</f>
        <v>1</v>
      </c>
      <c r="P283" s="62" t="s">
        <v>2261</v>
      </c>
      <c r="Q283" s="60">
        <f>ROUNDUP(C283/(Synthèse!$B$2+Synthèse!$B$3)*8,0)</f>
        <v>4</v>
      </c>
      <c r="R283" s="60">
        <f>IFERROR(VLOOKUP(A283,'Evaluations (formulaire)'!A:P,6,0)+VLOOKUP(A283,'Evaluations (formulaire)'!A:P,7,0),0)</f>
        <v>0</v>
      </c>
      <c r="S283" s="60">
        <f>IFERROR(VLOOKUP(A283,'Evaluations (formulaire)'!A:P,8,0),0)</f>
        <v>0</v>
      </c>
      <c r="T283" s="64">
        <f>IF(AND(ISBLANK(P283),Q283&lt;=2),Synthèse!$B$42,IF(AND(ISBLANK(P283),Q283&gt;=7),Synthèse!$C$42,R283+S283))</f>
        <v>0</v>
      </c>
      <c r="U283" s="64">
        <f t="shared" si="36"/>
        <v>11.38</v>
      </c>
      <c r="V283" s="59">
        <f t="shared" si="37"/>
        <v>208</v>
      </c>
      <c r="W283" s="26">
        <v>642</v>
      </c>
      <c r="X283" s="26" t="b">
        <f t="shared" si="38"/>
        <v>1</v>
      </c>
      <c r="Y283" s="26" t="e">
        <f>VLOOKUP(A283,#REF!,21,0)</f>
        <v>#REF!</v>
      </c>
      <c r="Z283" s="26" t="s">
        <v>2283</v>
      </c>
      <c r="AC283" t="b">
        <f t="shared" si="39"/>
        <v>0</v>
      </c>
      <c r="AD283" t="e">
        <f>IFERROR(VLOOKUP(A283,#REF!,4,0),MAX(#REF!)+100)</f>
        <v>#REF!</v>
      </c>
    </row>
    <row r="284" spans="1:30">
      <c r="A284">
        <v>484986</v>
      </c>
      <c r="B284" s="5" t="str">
        <f ca="1">VLOOKUP(A284,'Fichier FA (en entrée)'!B:AH,3,0)</f>
        <v>CEQKRCUDTT</v>
      </c>
      <c r="C284">
        <f t="shared" si="32"/>
        <v>765</v>
      </c>
      <c r="D284">
        <f t="shared" si="33"/>
        <v>-100</v>
      </c>
      <c r="E284" s="14" t="str">
        <f>VLOOKUP(A284,'Fichier FA (en entrée)'!B:AH,2,0)</f>
        <v>ENV</v>
      </c>
      <c r="F284" s="14" t="b">
        <f t="shared" si="34"/>
        <v>0</v>
      </c>
      <c r="G284" s="14" t="b">
        <f>IFERROR(VLOOKUP(A284,'Calculs FI (auto)'!A:F,6,0),FALSE)</f>
        <v>0</v>
      </c>
      <c r="H284" s="14" t="b">
        <f t="shared" si="35"/>
        <v>0</v>
      </c>
      <c r="I284" s="16" t="str">
        <f>IFERROR(VLOOKUP(A284,'Moyennes FA (en entrée)'!B:N,7,0),"")</f>
        <v/>
      </c>
      <c r="J284" s="16">
        <f>IFERROR(VLOOKUP(VLOOKUP(A284,'Fichier FA (en entrée)'!B:AH,33,0),Modificateurs!A$2:B$5,2,0),0)</f>
        <v>0</v>
      </c>
      <c r="K284" s="16">
        <f>IFERROR(VLOOKUP(VLOOKUP(A284,'Redoub FI (en entrée)'!B:N,7,0),Modificateurs!A$8:B$11,2,0),0)</f>
        <v>0</v>
      </c>
      <c r="L284" s="16">
        <f>IFERROR(VLOOKUP(M284,Modificateurs!D$1:E$94,2,0),0)</f>
        <v>2</v>
      </c>
      <c r="M284" t="str">
        <f>VLOOKUP(A284,'Fichier FA (en entrée)'!B:AH,16,0)&amp;" "&amp;VLOOKUP(A284,'Fichier FA (en entrée)'!B:AH,20,0)&amp;" "&amp;VLOOKUP(A284,'Fichier FA (en entrée)'!B:AH,27,0)&amp;" "&amp;VLOOKUP(A284,'Fichier FA (en entrée)'!B:AH,29,0)</f>
        <v xml:space="preserve">S Mathématiques  </v>
      </c>
      <c r="N284" t="str">
        <f>VLOOKUP(A284,'Fichier FA (en entrée)'!B:AH,8,0)</f>
        <v>En Terminale</v>
      </c>
      <c r="O284" t="b">
        <f>AND(C284&gt;Synthèse!B$7,C284&lt;Synthèse!B$9)</f>
        <v>0</v>
      </c>
      <c r="P284" s="62" t="s">
        <v>2284</v>
      </c>
      <c r="Q284" s="60">
        <f>ROUNDUP(C284/(Synthèse!$B$2+Synthèse!$B$3)*8,0)</f>
        <v>12</v>
      </c>
      <c r="R284" s="60">
        <f>IFERROR(VLOOKUP(A284,'Evaluations (formulaire)'!A:P,6,0)+VLOOKUP(A284,'Evaluations (formulaire)'!A:P,7,0),0)</f>
        <v>0</v>
      </c>
      <c r="S284" s="60">
        <f>IFERROR(VLOOKUP(A284,'Evaluations (formulaire)'!A:P,8,0),0)</f>
        <v>0</v>
      </c>
      <c r="T284" s="64">
        <f>IF(AND(ISBLANK(P284),Q284&lt;=2),Synthèse!$B$42,IF(AND(ISBLANK(P284),Q284&gt;=7),Synthèse!$C$42,R284+S284))</f>
        <v>0</v>
      </c>
      <c r="U284" s="64">
        <f t="shared" si="36"/>
        <v>-100</v>
      </c>
      <c r="V284" s="59">
        <f t="shared" si="37"/>
        <v>765</v>
      </c>
      <c r="W284" s="26">
        <v>644</v>
      </c>
      <c r="X284" s="26" t="b">
        <f t="shared" si="38"/>
        <v>0</v>
      </c>
      <c r="Y284" s="26" t="e">
        <f>VLOOKUP(A284,#REF!,21,0)</f>
        <v>#REF!</v>
      </c>
      <c r="Z284" s="26" t="s">
        <v>2283</v>
      </c>
      <c r="AC284" t="b">
        <f t="shared" si="39"/>
        <v>0</v>
      </c>
      <c r="AD284" t="e">
        <f>IFERROR(VLOOKUP(A284,#REF!,4,0),MAX(#REF!)+100)</f>
        <v>#REF!</v>
      </c>
    </row>
    <row r="285" spans="1:30">
      <c r="A285">
        <v>488474</v>
      </c>
      <c r="B285" s="5" t="str">
        <f ca="1">VLOOKUP(A285,'Fichier FA (en entrée)'!B:AH,3,0)</f>
        <v>GCWDVXQEVF</v>
      </c>
      <c r="C285">
        <f t="shared" si="32"/>
        <v>112</v>
      </c>
      <c r="D285">
        <f t="shared" si="33"/>
        <v>13.37</v>
      </c>
      <c r="E285" s="14" t="str">
        <f>VLOOKUP(A285,'Fichier FA (en entrée)'!B:AH,2,0)</f>
        <v>EV</v>
      </c>
      <c r="F285" s="14" t="b">
        <f t="shared" si="34"/>
        <v>1</v>
      </c>
      <c r="G285" s="14" t="b">
        <f>IFERROR(VLOOKUP(A285,'Calculs FI (auto)'!A:F,6,0),FALSE)</f>
        <v>0</v>
      </c>
      <c r="H285" s="14" t="b">
        <f t="shared" si="35"/>
        <v>0</v>
      </c>
      <c r="I285" s="16">
        <f>IFERROR(VLOOKUP(A285,'Moyennes FA (en entrée)'!B:N,7,0),"")</f>
        <v>10.37</v>
      </c>
      <c r="J285" s="16">
        <f>IFERROR(VLOOKUP(VLOOKUP(A285,'Fichier FA (en entrée)'!B:AH,33,0),Modificateurs!A$2:B$5,2,0),0)</f>
        <v>0</v>
      </c>
      <c r="K285" s="16">
        <f>IFERROR(VLOOKUP(VLOOKUP(A285,'Redoub FI (en entrée)'!B:N,7,0),Modificateurs!A$8:B$11,2,0),0)</f>
        <v>0</v>
      </c>
      <c r="L285" s="16">
        <f>IFERROR(VLOOKUP(M285,Modificateurs!D$1:E$94,2,0),0)</f>
        <v>3</v>
      </c>
      <c r="M285" t="str">
        <f>VLOOKUP(A285,'Fichier FA (en entrée)'!B:AH,16,0)&amp;" "&amp;VLOOKUP(A285,'Fichier FA (en entrée)'!B:AH,20,0)&amp;" "&amp;VLOOKUP(A285,'Fichier FA (en entrée)'!B:AH,27,0)&amp;" "&amp;VLOOKUP(A285,'Fichier FA (en entrée)'!B:AH,29,0)</f>
        <v xml:space="preserve">S Informatique et Sciences du numérique  </v>
      </c>
      <c r="N285" t="str">
        <f>VLOOKUP(A285,'Fichier FA (en entrée)'!B:AH,8,0)</f>
        <v>En Terminale</v>
      </c>
      <c r="O285" t="b">
        <f>AND(C285&gt;Synthèse!B$7,C285&lt;Synthèse!B$9)</f>
        <v>0</v>
      </c>
      <c r="P285" s="62" t="s">
        <v>2284</v>
      </c>
      <c r="Q285" s="60">
        <f>ROUNDUP(C285/(Synthèse!$B$2+Synthèse!$B$3)*8,0)</f>
        <v>2</v>
      </c>
      <c r="R285" s="60">
        <f>IFERROR(VLOOKUP(A285,'Evaluations (formulaire)'!A:P,6,0)+VLOOKUP(A285,'Evaluations (formulaire)'!A:P,7,0),0)</f>
        <v>0</v>
      </c>
      <c r="S285" s="60">
        <f>IFERROR(VLOOKUP(A285,'Evaluations (formulaire)'!A:P,8,0),0)</f>
        <v>0</v>
      </c>
      <c r="T285" s="64">
        <f>IF(AND(ISBLANK(P285),Q285&lt;=2),Synthèse!$B$42,IF(AND(ISBLANK(P285),Q285&gt;=7),Synthèse!$C$42,R285+S285))</f>
        <v>0</v>
      </c>
      <c r="U285" s="64">
        <f t="shared" si="36"/>
        <v>13.37</v>
      </c>
      <c r="V285" s="59">
        <f t="shared" si="37"/>
        <v>112</v>
      </c>
      <c r="W285" s="26">
        <v>197</v>
      </c>
      <c r="X285" s="26" t="b">
        <f t="shared" si="38"/>
        <v>1</v>
      </c>
      <c r="Y285" s="26" t="e">
        <f>VLOOKUP(A285,#REF!,21,0)</f>
        <v>#REF!</v>
      </c>
      <c r="Z285" s="26" t="s">
        <v>2283</v>
      </c>
      <c r="AC285" t="b">
        <f t="shared" si="39"/>
        <v>0</v>
      </c>
      <c r="AD285" t="e">
        <f>IFERROR(VLOOKUP(A285,#REF!,4,0),MAX(#REF!)+100)</f>
        <v>#REF!</v>
      </c>
    </row>
    <row r="286" spans="1:30">
      <c r="A286">
        <v>490086</v>
      </c>
      <c r="B286" s="5" t="str">
        <f ca="1">VLOOKUP(A286,'Fichier FA (en entrée)'!B:AH,3,0)</f>
        <v>UTAGWRLVRE</v>
      </c>
      <c r="C286">
        <f t="shared" si="32"/>
        <v>765</v>
      </c>
      <c r="D286">
        <f t="shared" si="33"/>
        <v>-100</v>
      </c>
      <c r="E286" s="14" t="str">
        <f>VLOOKUP(A286,'Fichier FA (en entrée)'!B:AH,2,0)</f>
        <v>ENV</v>
      </c>
      <c r="F286" s="14" t="b">
        <f t="shared" si="34"/>
        <v>0</v>
      </c>
      <c r="G286" s="14" t="b">
        <f>IFERROR(VLOOKUP(A286,'Calculs FI (auto)'!A:F,6,0),FALSE)</f>
        <v>1</v>
      </c>
      <c r="H286" s="14" t="b">
        <f t="shared" si="35"/>
        <v>0</v>
      </c>
      <c r="I286" s="16" t="str">
        <f>IFERROR(VLOOKUP(A286,'Moyennes FA (en entrée)'!B:N,7,0),"")</f>
        <v/>
      </c>
      <c r="J286" s="16">
        <f>IFERROR(VLOOKUP(VLOOKUP(A286,'Fichier FA (en entrée)'!B:AH,33,0),Modificateurs!A$2:B$5,2,0),0)</f>
        <v>3</v>
      </c>
      <c r="K286" s="16">
        <f>IFERROR(VLOOKUP(VLOOKUP(A286,'Redoub FI (en entrée)'!B:N,7,0),Modificateurs!A$8:B$11,2,0),0)</f>
        <v>0</v>
      </c>
      <c r="L286" s="16">
        <f>IFERROR(VLOOKUP(M286,Modificateurs!D$1:E$94,2,0),0)</f>
        <v>2</v>
      </c>
      <c r="M286" t="str">
        <f>VLOOKUP(A286,'Fichier FA (en entrée)'!B:AH,16,0)&amp;" "&amp;VLOOKUP(A286,'Fichier FA (en entrée)'!B:AH,20,0)&amp;" "&amp;VLOOKUP(A286,'Fichier FA (en entrée)'!B:AH,27,0)&amp;" "&amp;VLOOKUP(A286,'Fichier FA (en entrée)'!B:AH,29,0)</f>
        <v xml:space="preserve">STI2D Système informatique et numérique  </v>
      </c>
      <c r="N286" t="str">
        <f>VLOOKUP(A286,'Fichier FA (en entrée)'!B:AH,8,0)</f>
        <v>En Terminale</v>
      </c>
      <c r="O286" t="b">
        <f>AND(C286&gt;Synthèse!B$7,C286&lt;Synthèse!B$9)</f>
        <v>0</v>
      </c>
      <c r="P286" s="62" t="s">
        <v>2259</v>
      </c>
      <c r="Q286" s="60">
        <f>ROUNDUP(C286/(Synthèse!$B$2+Synthèse!$B$3)*8,0)</f>
        <v>12</v>
      </c>
      <c r="R286" s="60">
        <f>IFERROR(VLOOKUP(A286,'Evaluations (formulaire)'!A:P,6,0)+VLOOKUP(A286,'Evaluations (formulaire)'!A:P,7,0),0)</f>
        <v>0</v>
      </c>
      <c r="S286" s="60">
        <f>IFERROR(VLOOKUP(A286,'Evaluations (formulaire)'!A:P,8,0),0)</f>
        <v>0</v>
      </c>
      <c r="T286" s="64">
        <f>IF(AND(ISBLANK(P286),Q286&lt;=2),Synthèse!$B$42,IF(AND(ISBLANK(P286),Q286&gt;=7),Synthèse!$C$42,R286+S286))</f>
        <v>0</v>
      </c>
      <c r="U286" s="64">
        <f t="shared" si="36"/>
        <v>-100</v>
      </c>
      <c r="V286" s="59">
        <f t="shared" si="37"/>
        <v>765</v>
      </c>
      <c r="W286" s="26">
        <v>551</v>
      </c>
      <c r="X286" s="26" t="b">
        <f t="shared" si="38"/>
        <v>0</v>
      </c>
      <c r="Y286" s="26" t="e">
        <f>VLOOKUP(A286,#REF!,21,0)</f>
        <v>#REF!</v>
      </c>
      <c r="Z286" s="26" t="s">
        <v>2283</v>
      </c>
      <c r="AC286" t="b">
        <f t="shared" si="39"/>
        <v>0</v>
      </c>
      <c r="AD286" t="e">
        <f>IFERROR(VLOOKUP(A286,#REF!,4,0),MAX(#REF!)+100)</f>
        <v>#REF!</v>
      </c>
    </row>
    <row r="287" spans="1:30">
      <c r="A287">
        <v>494045</v>
      </c>
      <c r="B287" s="5" t="str">
        <f ca="1">VLOOKUP(A287,'Fichier FA (en entrée)'!B:AH,3,0)</f>
        <v>HGHWHTDAYX</v>
      </c>
      <c r="C287">
        <f t="shared" si="32"/>
        <v>340</v>
      </c>
      <c r="D287">
        <f t="shared" si="33"/>
        <v>7.1899999999999995</v>
      </c>
      <c r="E287" s="14" t="str">
        <f>VLOOKUP(A287,'Fichier FA (en entrée)'!B:AH,2,0)</f>
        <v>EV</v>
      </c>
      <c r="F287" s="14" t="b">
        <f t="shared" si="34"/>
        <v>1</v>
      </c>
      <c r="G287" s="14" t="b">
        <f>IFERROR(VLOOKUP(A287,'Calculs FI (auto)'!A:F,6,0),FALSE)</f>
        <v>0</v>
      </c>
      <c r="H287" s="14" t="b">
        <f t="shared" si="35"/>
        <v>0</v>
      </c>
      <c r="I287" s="16">
        <f>IFERROR(VLOOKUP(A287,'Moyennes FA (en entrée)'!B:N,7,0),"")</f>
        <v>9.19</v>
      </c>
      <c r="J287" s="16">
        <f>IFERROR(VLOOKUP(VLOOKUP(A287,'Fichier FA (en entrée)'!B:AH,33,0),Modificateurs!A$2:B$5,2,0),0)</f>
        <v>1</v>
      </c>
      <c r="K287" s="16">
        <f>IFERROR(VLOOKUP(VLOOKUP(A287,'Redoub FI (en entrée)'!B:N,7,0),Modificateurs!A$8:B$11,2,0),0)</f>
        <v>0</v>
      </c>
      <c r="L287" s="16">
        <f>IFERROR(VLOOKUP(M287,Modificateurs!D$1:E$94,2,0),0)</f>
        <v>-3</v>
      </c>
      <c r="M287" t="str">
        <f>VLOOKUP(A287,'Fichier FA (en entrée)'!B:AH,16,0)&amp;" "&amp;VLOOKUP(A287,'Fichier FA (en entrée)'!B:AH,20,0)&amp;" "&amp;VLOOKUP(A287,'Fichier FA (en entrée)'!B:AH,27,0)&amp;" "&amp;VLOOKUP(A287,'Fichier FA (en entrée)'!B:AH,29,0)</f>
        <v xml:space="preserve">ES Mathématiques  </v>
      </c>
      <c r="N287" t="str">
        <f>VLOOKUP(A287,'Fichier FA (en entrée)'!B:AH,8,0)</f>
        <v>En Terminale</v>
      </c>
      <c r="O287" t="b">
        <f>AND(C287&gt;Synthèse!B$7,C287&lt;Synthèse!B$9)</f>
        <v>1</v>
      </c>
      <c r="P287" s="62" t="s">
        <v>2284</v>
      </c>
      <c r="Q287" s="60">
        <f>ROUNDUP(C287/(Synthèse!$B$2+Synthèse!$B$3)*8,0)</f>
        <v>6</v>
      </c>
      <c r="R287" s="60">
        <f>IFERROR(VLOOKUP(A287,'Evaluations (formulaire)'!A:P,6,0)+VLOOKUP(A287,'Evaluations (formulaire)'!A:P,7,0),0)</f>
        <v>0</v>
      </c>
      <c r="S287" s="60">
        <f>IFERROR(VLOOKUP(A287,'Evaluations (formulaire)'!A:P,8,0),0)</f>
        <v>0</v>
      </c>
      <c r="T287" s="64">
        <f>IF(AND(ISBLANK(P287),Q287&lt;=2),Synthèse!$B$42,IF(AND(ISBLANK(P287),Q287&gt;=7),Synthèse!$C$42,R287+S287))</f>
        <v>0</v>
      </c>
      <c r="U287" s="64">
        <f t="shared" si="36"/>
        <v>7.1899999999999995</v>
      </c>
      <c r="V287" s="59">
        <f t="shared" si="37"/>
        <v>340</v>
      </c>
      <c r="W287" s="26">
        <v>324</v>
      </c>
      <c r="X287" s="26" t="b">
        <f t="shared" si="38"/>
        <v>0</v>
      </c>
      <c r="Y287" s="26" t="e">
        <f>VLOOKUP(A287,#REF!,21,0)</f>
        <v>#REF!</v>
      </c>
      <c r="Z287" s="26" t="s">
        <v>2283</v>
      </c>
      <c r="AC287" t="b">
        <f t="shared" si="39"/>
        <v>0</v>
      </c>
      <c r="AD287" t="e">
        <f>IFERROR(VLOOKUP(A287,#REF!,4,0),MAX(#REF!)+100)</f>
        <v>#REF!</v>
      </c>
    </row>
    <row r="288" spans="1:30">
      <c r="A288">
        <v>494373</v>
      </c>
      <c r="B288" s="5" t="str">
        <f ca="1">VLOOKUP(A288,'Fichier FA (en entrée)'!B:AH,3,0)</f>
        <v>NMWCWBTSHB</v>
      </c>
      <c r="C288">
        <f t="shared" si="32"/>
        <v>516</v>
      </c>
      <c r="D288">
        <f t="shared" si="33"/>
        <v>-3.9600000000000009</v>
      </c>
      <c r="E288" s="14" t="str">
        <f>VLOOKUP(A288,'Fichier FA (en entrée)'!B:AH,2,0)</f>
        <v>EV</v>
      </c>
      <c r="F288" s="14" t="b">
        <f t="shared" si="34"/>
        <v>1</v>
      </c>
      <c r="G288" s="14" t="b">
        <f>IFERROR(VLOOKUP(A288,'Calculs FI (auto)'!A:F,6,0),FALSE)</f>
        <v>0</v>
      </c>
      <c r="H288" s="14" t="b">
        <f t="shared" si="35"/>
        <v>0</v>
      </c>
      <c r="I288" s="16">
        <f>IFERROR(VLOOKUP(A288,'Moyennes FA (en entrée)'!B:N,7,0),"")</f>
        <v>8.0399999999999991</v>
      </c>
      <c r="J288" s="16">
        <f>IFERROR(VLOOKUP(VLOOKUP(A288,'Fichier FA (en entrée)'!B:AH,33,0),Modificateurs!A$2:B$5,2,0),0)</f>
        <v>0</v>
      </c>
      <c r="K288" s="16">
        <f>IFERROR(VLOOKUP(VLOOKUP(A288,'Redoub FI (en entrée)'!B:N,7,0),Modificateurs!A$8:B$11,2,0),0)</f>
        <v>0</v>
      </c>
      <c r="L288" s="16">
        <f>IFERROR(VLOOKUP(M288,Modificateurs!D$1:E$94,2,0),0)</f>
        <v>-12</v>
      </c>
      <c r="M288" t="str">
        <f>VLOOKUP(A288,'Fichier FA (en entrée)'!B:AH,16,0)&amp;" "&amp;VLOOKUP(A288,'Fichier FA (en entrée)'!B:AH,20,0)&amp;" "&amp;VLOOKUP(A288,'Fichier FA (en entrée)'!B:AH,27,0)&amp;" "&amp;VLOOKUP(A288,'Fichier FA (en entrée)'!B:AH,29,0)</f>
        <v xml:space="preserve">P Systèmes électroniques numériques  </v>
      </c>
      <c r="N288" t="str">
        <f>VLOOKUP(A288,'Fichier FA (en entrée)'!B:AH,8,0)</f>
        <v>En Terminale</v>
      </c>
      <c r="O288" t="b">
        <f>AND(C288&gt;Synthèse!B$7,C288&lt;Synthèse!B$9)</f>
        <v>0</v>
      </c>
      <c r="P288" s="62" t="s">
        <v>2256</v>
      </c>
      <c r="Q288" s="60">
        <f>ROUNDUP(C288/(Synthèse!$B$2+Synthèse!$B$3)*8,0)</f>
        <v>8</v>
      </c>
      <c r="R288" s="60">
        <f>IFERROR(VLOOKUP(A288,'Evaluations (formulaire)'!A:P,6,0)+VLOOKUP(A288,'Evaluations (formulaire)'!A:P,7,0),0)</f>
        <v>0</v>
      </c>
      <c r="S288" s="60">
        <f>IFERROR(VLOOKUP(A288,'Evaluations (formulaire)'!A:P,8,0),0)</f>
        <v>0</v>
      </c>
      <c r="T288" s="64">
        <f>IF(AND(ISBLANK(P288),Q288&lt;=2),Synthèse!$B$42,IF(AND(ISBLANK(P288),Q288&gt;=7),Synthèse!$C$42,R288+S288))</f>
        <v>0</v>
      </c>
      <c r="U288" s="64">
        <f t="shared" si="36"/>
        <v>-3.9600000000000009</v>
      </c>
      <c r="V288" s="59">
        <f t="shared" si="37"/>
        <v>516</v>
      </c>
      <c r="W288" s="26">
        <v>482</v>
      </c>
      <c r="X288" s="26" t="b">
        <f t="shared" si="38"/>
        <v>0</v>
      </c>
      <c r="Y288" s="26" t="e">
        <f>VLOOKUP(A288,#REF!,21,0)</f>
        <v>#REF!</v>
      </c>
      <c r="Z288" s="26" t="s">
        <v>2283</v>
      </c>
      <c r="AC288" t="b">
        <f t="shared" si="39"/>
        <v>0</v>
      </c>
      <c r="AD288" t="e">
        <f>IFERROR(VLOOKUP(A288,#REF!,4,0),MAX(#REF!)+100)</f>
        <v>#REF!</v>
      </c>
    </row>
    <row r="289" spans="1:30">
      <c r="A289">
        <v>494774</v>
      </c>
      <c r="B289" s="5" t="str">
        <f ca="1">VLOOKUP(A289,'Fichier FA (en entrée)'!B:AH,3,0)</f>
        <v>KLNHIABGBP</v>
      </c>
      <c r="C289">
        <f t="shared" si="32"/>
        <v>387</v>
      </c>
      <c r="D289">
        <f t="shared" si="33"/>
        <v>4.8900000000000006</v>
      </c>
      <c r="E289" s="14" t="str">
        <f>VLOOKUP(A289,'Fichier FA (en entrée)'!B:AH,2,0)</f>
        <v>EV</v>
      </c>
      <c r="F289" s="14" t="b">
        <f t="shared" si="34"/>
        <v>1</v>
      </c>
      <c r="G289" s="14" t="b">
        <f>IFERROR(VLOOKUP(A289,'Calculs FI (auto)'!A:F,6,0),FALSE)</f>
        <v>0</v>
      </c>
      <c r="H289" s="14" t="b">
        <f t="shared" si="35"/>
        <v>0</v>
      </c>
      <c r="I289" s="16">
        <f>IFERROR(VLOOKUP(A289,'Moyennes FA (en entrée)'!B:N,7,0),"")</f>
        <v>10.89</v>
      </c>
      <c r="J289" s="16">
        <f>IFERROR(VLOOKUP(VLOOKUP(A289,'Fichier FA (en entrée)'!B:AH,33,0),Modificateurs!A$2:B$5,2,0),0)</f>
        <v>0</v>
      </c>
      <c r="K289" s="16">
        <f>IFERROR(VLOOKUP(VLOOKUP(A289,'Redoub FI (en entrée)'!B:N,7,0),Modificateurs!A$8:B$11,2,0),0)</f>
        <v>0</v>
      </c>
      <c r="L289" s="16">
        <f>IFERROR(VLOOKUP(M289,Modificateurs!D$1:E$94,2,0),0)</f>
        <v>-6</v>
      </c>
      <c r="M289" t="str">
        <f>VLOOKUP(A289,'Fichier FA (en entrée)'!B:AH,16,0)&amp;" "&amp;VLOOKUP(A289,'Fichier FA (en entrée)'!B:AH,20,0)&amp;" "&amp;VLOOKUP(A289,'Fichier FA (en entrée)'!B:AH,27,0)&amp;" "&amp;VLOOKUP(A289,'Fichier FA (en entrée)'!B:AH,29,0)</f>
        <v xml:space="preserve">STI2D Innovation Technologique et Eco conception  </v>
      </c>
      <c r="N289" t="str">
        <f>VLOOKUP(A289,'Fichier FA (en entrée)'!B:AH,8,0)</f>
        <v>En Terminale</v>
      </c>
      <c r="O289" t="b">
        <f>AND(C289&gt;Synthèse!B$7,C289&lt;Synthèse!B$9)</f>
        <v>1</v>
      </c>
      <c r="P289" s="62" t="s">
        <v>2261</v>
      </c>
      <c r="Q289" s="60">
        <f>ROUNDUP(C289/(Synthèse!$B$2+Synthèse!$B$3)*8,0)</f>
        <v>6</v>
      </c>
      <c r="R289" s="60">
        <f>IFERROR(VLOOKUP(A289,'Evaluations (formulaire)'!A:P,6,0)+VLOOKUP(A289,'Evaluations (formulaire)'!A:P,7,0),0)</f>
        <v>0</v>
      </c>
      <c r="S289" s="60">
        <f>IFERROR(VLOOKUP(A289,'Evaluations (formulaire)'!A:P,8,0),0)</f>
        <v>0</v>
      </c>
      <c r="T289" s="64">
        <f>IF(AND(ISBLANK(P289),Q289&lt;=2),Synthèse!$B$42,IF(AND(ISBLANK(P289),Q289&gt;=7),Synthèse!$C$42,R289+S289))</f>
        <v>0</v>
      </c>
      <c r="U289" s="64">
        <f t="shared" si="36"/>
        <v>4.8900000000000006</v>
      </c>
      <c r="V289" s="59">
        <f t="shared" si="37"/>
        <v>387</v>
      </c>
      <c r="W289" s="26">
        <v>181</v>
      </c>
      <c r="X289" s="26" t="b">
        <f t="shared" si="38"/>
        <v>0</v>
      </c>
      <c r="Y289" s="26" t="e">
        <f>VLOOKUP(A289,#REF!,21,0)</f>
        <v>#REF!</v>
      </c>
      <c r="Z289" s="26" t="s">
        <v>2283</v>
      </c>
      <c r="AC289" t="b">
        <f t="shared" si="39"/>
        <v>0</v>
      </c>
      <c r="AD289" t="e">
        <f>IFERROR(VLOOKUP(A289,#REF!,4,0),MAX(#REF!)+100)</f>
        <v>#REF!</v>
      </c>
    </row>
    <row r="290" spans="1:30">
      <c r="A290">
        <v>495587</v>
      </c>
      <c r="B290" s="5" t="str">
        <f ca="1">VLOOKUP(A290,'Fichier FA (en entrée)'!B:AH,3,0)</f>
        <v>GWFIUTLFSW</v>
      </c>
      <c r="C290">
        <f t="shared" si="32"/>
        <v>190</v>
      </c>
      <c r="D290">
        <f t="shared" si="33"/>
        <v>11.74</v>
      </c>
      <c r="E290" s="14" t="str">
        <f>VLOOKUP(A290,'Fichier FA (en entrée)'!B:AH,2,0)</f>
        <v>EV</v>
      </c>
      <c r="F290" s="14" t="b">
        <f t="shared" si="34"/>
        <v>1</v>
      </c>
      <c r="G290" s="14" t="b">
        <f>IFERROR(VLOOKUP(A290,'Calculs FI (auto)'!A:F,6,0),FALSE)</f>
        <v>0</v>
      </c>
      <c r="H290" s="14" t="b">
        <f t="shared" si="35"/>
        <v>0</v>
      </c>
      <c r="I290" s="16">
        <f>IFERROR(VLOOKUP(A290,'Moyennes FA (en entrée)'!B:N,7,0),"")</f>
        <v>9.74</v>
      </c>
      <c r="J290" s="16">
        <f>IFERROR(VLOOKUP(VLOOKUP(A290,'Fichier FA (en entrée)'!B:AH,33,0),Modificateurs!A$2:B$5,2,0),0)</f>
        <v>0</v>
      </c>
      <c r="K290" s="16">
        <f>IFERROR(VLOOKUP(VLOOKUP(A290,'Redoub FI (en entrée)'!B:N,7,0),Modificateurs!A$8:B$11,2,0),0)</f>
        <v>0</v>
      </c>
      <c r="L290" s="16">
        <f>IFERROR(VLOOKUP(M290,Modificateurs!D$1:E$94,2,0),0)</f>
        <v>2</v>
      </c>
      <c r="M290" t="str">
        <f>VLOOKUP(A290,'Fichier FA (en entrée)'!B:AH,16,0)&amp;" "&amp;VLOOKUP(A290,'Fichier FA (en entrée)'!B:AH,20,0)&amp;" "&amp;VLOOKUP(A290,'Fichier FA (en entrée)'!B:AH,27,0)&amp;" "&amp;VLOOKUP(A290,'Fichier FA (en entrée)'!B:AH,29,0)</f>
        <v xml:space="preserve">STI2D Système informatique et numérique  </v>
      </c>
      <c r="N290" t="str">
        <f>VLOOKUP(A290,'Fichier FA (en entrée)'!B:AH,8,0)</f>
        <v>En Terminale</v>
      </c>
      <c r="O290" t="b">
        <f>AND(C290&gt;Synthèse!B$7,C290&lt;Synthèse!B$9)</f>
        <v>1</v>
      </c>
      <c r="P290" s="62" t="s">
        <v>2259</v>
      </c>
      <c r="Q290" s="60">
        <f>ROUNDUP(C290/(Synthèse!$B$2+Synthèse!$B$3)*8,0)</f>
        <v>3</v>
      </c>
      <c r="R290" s="60">
        <f>IFERROR(VLOOKUP(A290,'Evaluations (formulaire)'!A:P,6,0)+VLOOKUP(A290,'Evaluations (formulaire)'!A:P,7,0),0)</f>
        <v>0</v>
      </c>
      <c r="S290" s="60">
        <f>IFERROR(VLOOKUP(A290,'Evaluations (formulaire)'!A:P,8,0),0)</f>
        <v>0</v>
      </c>
      <c r="T290" s="64">
        <f>IF(AND(ISBLANK(P290),Q290&lt;=2),Synthèse!$B$42,IF(AND(ISBLANK(P290),Q290&gt;=7),Synthèse!$C$42,R290+S290))</f>
        <v>0</v>
      </c>
      <c r="U290" s="64">
        <f t="shared" si="36"/>
        <v>11.74</v>
      </c>
      <c r="V290" s="59">
        <f t="shared" si="37"/>
        <v>190</v>
      </c>
      <c r="W290" s="26">
        <v>205</v>
      </c>
      <c r="X290" s="26" t="b">
        <f t="shared" si="38"/>
        <v>1</v>
      </c>
      <c r="Y290" s="26" t="e">
        <f>VLOOKUP(A290,#REF!,21,0)</f>
        <v>#REF!</v>
      </c>
      <c r="Z290" s="26" t="s">
        <v>2283</v>
      </c>
      <c r="AC290" t="b">
        <f t="shared" si="39"/>
        <v>0</v>
      </c>
      <c r="AD290" t="e">
        <f>IFERROR(VLOOKUP(A290,#REF!,4,0),MAX(#REF!)+100)</f>
        <v>#REF!</v>
      </c>
    </row>
    <row r="291" spans="1:30">
      <c r="A291">
        <v>502696</v>
      </c>
      <c r="B291" s="5" t="str">
        <f ca="1">VLOOKUP(A291,'Fichier FA (en entrée)'!B:AH,3,0)</f>
        <v>RTAYPGIADW</v>
      </c>
      <c r="C291">
        <f t="shared" si="32"/>
        <v>213</v>
      </c>
      <c r="D291">
        <f t="shared" si="33"/>
        <v>11.22</v>
      </c>
      <c r="E291" s="14" t="str">
        <f>VLOOKUP(A291,'Fichier FA (en entrée)'!B:AH,2,0)</f>
        <v>EV</v>
      </c>
      <c r="F291" s="14" t="b">
        <f t="shared" si="34"/>
        <v>1</v>
      </c>
      <c r="G291" s="14" t="b">
        <f>IFERROR(VLOOKUP(A291,'Calculs FI (auto)'!A:F,6,0),FALSE)</f>
        <v>1</v>
      </c>
      <c r="H291" s="14" t="b">
        <f t="shared" si="35"/>
        <v>1</v>
      </c>
      <c r="I291" s="16">
        <f>IFERROR(VLOOKUP(A291,'Moyennes FA (en entrée)'!B:N,7,0),"")</f>
        <v>8.2200000000000006</v>
      </c>
      <c r="J291" s="16">
        <f>IFERROR(VLOOKUP(VLOOKUP(A291,'Fichier FA (en entrée)'!B:AH,33,0),Modificateurs!A$2:B$5,2,0),0)</f>
        <v>1</v>
      </c>
      <c r="K291" s="16">
        <f>IFERROR(VLOOKUP(VLOOKUP(A291,'Redoub FI (en entrée)'!B:N,7,0),Modificateurs!A$8:B$11,2,0),0)</f>
        <v>0</v>
      </c>
      <c r="L291" s="16">
        <f>IFERROR(VLOOKUP(M291,Modificateurs!D$1:E$94,2,0),0)</f>
        <v>2</v>
      </c>
      <c r="M291" t="str">
        <f>VLOOKUP(A291,'Fichier FA (en entrée)'!B:AH,16,0)&amp;" "&amp;VLOOKUP(A291,'Fichier FA (en entrée)'!B:AH,20,0)&amp;" "&amp;VLOOKUP(A291,'Fichier FA (en entrée)'!B:AH,27,0)&amp;" "&amp;VLOOKUP(A291,'Fichier FA (en entrée)'!B:AH,29,0)</f>
        <v xml:space="preserve">S Mathématiques  </v>
      </c>
      <c r="N291" t="str">
        <f>VLOOKUP(A291,'Fichier FA (en entrée)'!B:AH,8,0)</f>
        <v>En Terminale</v>
      </c>
      <c r="O291" t="b">
        <f>AND(C291&gt;Synthèse!B$7,C291&lt;Synthèse!B$9)</f>
        <v>1</v>
      </c>
      <c r="P291" s="62" t="s">
        <v>57</v>
      </c>
      <c r="Q291" s="60">
        <f>ROUNDUP(C291/(Synthèse!$B$2+Synthèse!$B$3)*8,0)</f>
        <v>4</v>
      </c>
      <c r="R291" s="60">
        <f>IFERROR(VLOOKUP(A291,'Evaluations (formulaire)'!A:P,6,0)+VLOOKUP(A291,'Evaluations (formulaire)'!A:P,7,0),0)</f>
        <v>0</v>
      </c>
      <c r="S291" s="60">
        <f>IFERROR(VLOOKUP(A291,'Evaluations (formulaire)'!A:P,8,0),0)</f>
        <v>0</v>
      </c>
      <c r="T291" s="64">
        <f>IF(AND(ISBLANK(P291),Q291&lt;=2),Synthèse!$B$42,IF(AND(ISBLANK(P291),Q291&gt;=7),Synthèse!$C$42,R291+S291))</f>
        <v>0</v>
      </c>
      <c r="U291" s="64">
        <f t="shared" si="36"/>
        <v>11.22</v>
      </c>
      <c r="V291" s="59">
        <f t="shared" si="37"/>
        <v>213</v>
      </c>
      <c r="W291" s="26">
        <v>125</v>
      </c>
      <c r="X291" s="26" t="b">
        <f t="shared" si="38"/>
        <v>1</v>
      </c>
      <c r="Y291" s="26" t="e">
        <f>VLOOKUP(A291,#REF!,21,0)</f>
        <v>#REF!</v>
      </c>
      <c r="Z291" s="26" t="s">
        <v>2283</v>
      </c>
      <c r="AC291" t="b">
        <f t="shared" si="39"/>
        <v>0</v>
      </c>
      <c r="AD291" t="e">
        <f>IFERROR(VLOOKUP(A291,#REF!,4,0),MAX(#REF!)+100)</f>
        <v>#REF!</v>
      </c>
    </row>
    <row r="292" spans="1:30">
      <c r="A292">
        <v>502732</v>
      </c>
      <c r="B292" s="5" t="str">
        <f ca="1">VLOOKUP(A292,'Fichier FA (en entrée)'!B:AH,3,0)</f>
        <v>XMEAHDQOQB</v>
      </c>
      <c r="C292">
        <f t="shared" si="32"/>
        <v>84</v>
      </c>
      <c r="D292">
        <f t="shared" si="33"/>
        <v>14.02</v>
      </c>
      <c r="E292" s="14" t="str">
        <f>VLOOKUP(A292,'Fichier FA (en entrée)'!B:AH,2,0)</f>
        <v>EV</v>
      </c>
      <c r="F292" s="14" t="b">
        <f t="shared" si="34"/>
        <v>1</v>
      </c>
      <c r="G292" s="14" t="b">
        <f>IFERROR(VLOOKUP(A292,'Calculs FI (auto)'!A:F,6,0),FALSE)</f>
        <v>1</v>
      </c>
      <c r="H292" s="14" t="b">
        <f t="shared" si="35"/>
        <v>1</v>
      </c>
      <c r="I292" s="16">
        <f>IFERROR(VLOOKUP(A292,'Moyennes FA (en entrée)'!B:N,7,0),"")</f>
        <v>10.02</v>
      </c>
      <c r="J292" s="16">
        <f>IFERROR(VLOOKUP(VLOOKUP(A292,'Fichier FA (en entrée)'!B:AH,33,0),Modificateurs!A$2:B$5,2,0),0)</f>
        <v>3</v>
      </c>
      <c r="K292" s="16">
        <f>IFERROR(VLOOKUP(VLOOKUP(A292,'Redoub FI (en entrée)'!B:N,7,0),Modificateurs!A$8:B$11,2,0),0)</f>
        <v>0</v>
      </c>
      <c r="L292" s="16">
        <f>IFERROR(VLOOKUP(M292,Modificateurs!D$1:E$94,2,0),0)</f>
        <v>1</v>
      </c>
      <c r="M292" t="str">
        <f>VLOOKUP(A292,'Fichier FA (en entrée)'!B:AH,16,0)&amp;" "&amp;VLOOKUP(A292,'Fichier FA (en entrée)'!B:AH,20,0)&amp;" "&amp;VLOOKUP(A292,'Fichier FA (en entrée)'!B:AH,27,0)&amp;" "&amp;VLOOKUP(A292,'Fichier FA (en entrée)'!B:AH,29,0)</f>
        <v xml:space="preserve">S Sciences de la vie et de la terre  </v>
      </c>
      <c r="N292" t="str">
        <f>VLOOKUP(A292,'Fichier FA (en entrée)'!B:AH,8,0)</f>
        <v>En Terminale</v>
      </c>
      <c r="O292" t="b">
        <f>AND(C292&gt;Synthèse!B$7,C292&lt;Synthèse!B$9)</f>
        <v>0</v>
      </c>
      <c r="P292" s="62" t="s">
        <v>2261</v>
      </c>
      <c r="Q292" s="60">
        <f>ROUNDUP(C292/(Synthèse!$B$2+Synthèse!$B$3)*8,0)</f>
        <v>2</v>
      </c>
      <c r="R292" s="60">
        <f>IFERROR(VLOOKUP(A292,'Evaluations (formulaire)'!A:P,6,0)+VLOOKUP(A292,'Evaluations (formulaire)'!A:P,7,0),0)</f>
        <v>0</v>
      </c>
      <c r="S292" s="60">
        <f>IFERROR(VLOOKUP(A292,'Evaluations (formulaire)'!A:P,8,0),0)</f>
        <v>0</v>
      </c>
      <c r="T292" s="64">
        <f>IF(AND(ISBLANK(P292),Q292&lt;=2),Synthèse!$B$42,IF(AND(ISBLANK(P292),Q292&gt;=7),Synthèse!$C$42,R292+S292))</f>
        <v>0</v>
      </c>
      <c r="U292" s="64">
        <f t="shared" si="36"/>
        <v>14.02</v>
      </c>
      <c r="V292" s="59">
        <f t="shared" si="37"/>
        <v>84</v>
      </c>
      <c r="W292" s="26">
        <v>494</v>
      </c>
      <c r="X292" s="26" t="b">
        <f t="shared" si="38"/>
        <v>1</v>
      </c>
      <c r="Y292" s="26" t="e">
        <f>VLOOKUP(A292,#REF!,21,0)</f>
        <v>#REF!</v>
      </c>
      <c r="Z292" s="26" t="s">
        <v>2283</v>
      </c>
      <c r="AC292" t="b">
        <f t="shared" si="39"/>
        <v>0</v>
      </c>
      <c r="AD292" t="e">
        <f>IFERROR(VLOOKUP(A292,#REF!,4,0),MAX(#REF!)+100)</f>
        <v>#REF!</v>
      </c>
    </row>
    <row r="293" spans="1:30">
      <c r="A293">
        <v>503172</v>
      </c>
      <c r="B293" s="5" t="str">
        <f ca="1">VLOOKUP(A293,'Fichier FA (en entrée)'!B:AH,3,0)</f>
        <v>ORWOWKEZGA</v>
      </c>
      <c r="C293">
        <f t="shared" si="32"/>
        <v>89</v>
      </c>
      <c r="D293">
        <f t="shared" si="33"/>
        <v>13.98</v>
      </c>
      <c r="E293" s="14" t="str">
        <f>VLOOKUP(A293,'Fichier FA (en entrée)'!B:AH,2,0)</f>
        <v>EV</v>
      </c>
      <c r="F293" s="14" t="b">
        <f t="shared" si="34"/>
        <v>1</v>
      </c>
      <c r="G293" s="14" t="b">
        <f>IFERROR(VLOOKUP(A293,'Calculs FI (auto)'!A:F,6,0),FALSE)</f>
        <v>1</v>
      </c>
      <c r="H293" s="14" t="b">
        <f t="shared" si="35"/>
        <v>1</v>
      </c>
      <c r="I293" s="16">
        <f>IFERROR(VLOOKUP(A293,'Moyennes FA (en entrée)'!B:N,7,0),"")</f>
        <v>10.98</v>
      </c>
      <c r="J293" s="16">
        <f>IFERROR(VLOOKUP(VLOOKUP(A293,'Fichier FA (en entrée)'!B:AH,33,0),Modificateurs!A$2:B$5,2,0),0)</f>
        <v>1</v>
      </c>
      <c r="K293" s="16">
        <f>IFERROR(VLOOKUP(VLOOKUP(A293,'Redoub FI (en entrée)'!B:N,7,0),Modificateurs!A$8:B$11,2,0),0)</f>
        <v>0</v>
      </c>
      <c r="L293" s="16">
        <f>IFERROR(VLOOKUP(M293,Modificateurs!D$1:E$94,2,0),0)</f>
        <v>2</v>
      </c>
      <c r="M293" t="str">
        <f>VLOOKUP(A293,'Fichier FA (en entrée)'!B:AH,16,0)&amp;" "&amp;VLOOKUP(A293,'Fichier FA (en entrée)'!B:AH,20,0)&amp;" "&amp;VLOOKUP(A293,'Fichier FA (en entrée)'!B:AH,27,0)&amp;" "&amp;VLOOKUP(A293,'Fichier FA (en entrée)'!B:AH,29,0)</f>
        <v xml:space="preserve">S Mathématiques  </v>
      </c>
      <c r="N293" t="str">
        <f>VLOOKUP(A293,'Fichier FA (en entrée)'!B:AH,8,0)</f>
        <v>En Terminale</v>
      </c>
      <c r="O293" t="b">
        <f>AND(C293&gt;Synthèse!B$7,C293&lt;Synthèse!B$9)</f>
        <v>0</v>
      </c>
      <c r="P293" s="62" t="s">
        <v>2261</v>
      </c>
      <c r="Q293" s="60">
        <f>ROUNDUP(C293/(Synthèse!$B$2+Synthèse!$B$3)*8,0)</f>
        <v>2</v>
      </c>
      <c r="R293" s="60">
        <f>IFERROR(VLOOKUP(A293,'Evaluations (formulaire)'!A:P,6,0)+VLOOKUP(A293,'Evaluations (formulaire)'!A:P,7,0),0)</f>
        <v>0</v>
      </c>
      <c r="S293" s="60">
        <f>IFERROR(VLOOKUP(A293,'Evaluations (formulaire)'!A:P,8,0),0)</f>
        <v>0</v>
      </c>
      <c r="T293" s="64">
        <f>IF(AND(ISBLANK(P293),Q293&lt;=2),Synthèse!$B$42,IF(AND(ISBLANK(P293),Q293&gt;=7),Synthèse!$C$42,R293+S293))</f>
        <v>0</v>
      </c>
      <c r="U293" s="64">
        <f t="shared" si="36"/>
        <v>13.98</v>
      </c>
      <c r="V293" s="59">
        <f t="shared" si="37"/>
        <v>89</v>
      </c>
      <c r="W293" s="26">
        <v>640</v>
      </c>
      <c r="X293" s="26" t="b">
        <f t="shared" si="38"/>
        <v>1</v>
      </c>
      <c r="Y293" s="26" t="e">
        <f>VLOOKUP(A293,#REF!,21,0)</f>
        <v>#REF!</v>
      </c>
      <c r="Z293" s="26" t="s">
        <v>2283</v>
      </c>
      <c r="AC293" t="b">
        <f t="shared" si="39"/>
        <v>0</v>
      </c>
      <c r="AD293" t="e">
        <f>IFERROR(VLOOKUP(A293,#REF!,4,0),MAX(#REF!)+100)</f>
        <v>#REF!</v>
      </c>
    </row>
    <row r="294" spans="1:30">
      <c r="A294">
        <v>503370</v>
      </c>
      <c r="B294" s="5" t="str">
        <f ca="1">VLOOKUP(A294,'Fichier FA (en entrée)'!B:AH,3,0)</f>
        <v>BXBKDLTVNC</v>
      </c>
      <c r="C294">
        <f t="shared" si="32"/>
        <v>236</v>
      </c>
      <c r="D294">
        <f t="shared" si="33"/>
        <v>10.78</v>
      </c>
      <c r="E294" s="14" t="str">
        <f>VLOOKUP(A294,'Fichier FA (en entrée)'!B:AH,2,0)</f>
        <v>EV</v>
      </c>
      <c r="F294" s="14" t="b">
        <f t="shared" si="34"/>
        <v>1</v>
      </c>
      <c r="G294" s="14" t="b">
        <f>IFERROR(VLOOKUP(A294,'Calculs FI (auto)'!A:F,6,0),FALSE)</f>
        <v>0</v>
      </c>
      <c r="H294" s="14" t="b">
        <f t="shared" si="35"/>
        <v>0</v>
      </c>
      <c r="I294" s="16">
        <f>IFERROR(VLOOKUP(A294,'Moyennes FA (en entrée)'!B:N,7,0),"")</f>
        <v>11.78</v>
      </c>
      <c r="J294" s="16">
        <f>IFERROR(VLOOKUP(VLOOKUP(A294,'Fichier FA (en entrée)'!B:AH,33,0),Modificateurs!A$2:B$5,2,0),0)</f>
        <v>3</v>
      </c>
      <c r="K294" s="16">
        <f>IFERROR(VLOOKUP(VLOOKUP(A294,'Redoub FI (en entrée)'!B:N,7,0),Modificateurs!A$8:B$11,2,0),0)</f>
        <v>0</v>
      </c>
      <c r="L294" s="16">
        <f>IFERROR(VLOOKUP(M294,Modificateurs!D$1:E$94,2,0),0)</f>
        <v>-4</v>
      </c>
      <c r="M294" t="str">
        <f>VLOOKUP(A294,'Fichier FA (en entrée)'!B:AH,16,0)&amp;" "&amp;VLOOKUP(A294,'Fichier FA (en entrée)'!B:AH,20,0)&amp;" "&amp;VLOOKUP(A294,'Fichier FA (en entrée)'!B:AH,27,0)&amp;" "&amp;VLOOKUP(A294,'Fichier FA (en entrée)'!B:AH,29,0)</f>
        <v xml:space="preserve">STI2D Energies et environnement  </v>
      </c>
      <c r="N294" t="str">
        <f>VLOOKUP(A294,'Fichier FA (en entrée)'!B:AH,8,0)</f>
        <v>En Terminale</v>
      </c>
      <c r="O294" t="b">
        <f>AND(C294&gt;Synthèse!B$7,C294&lt;Synthèse!B$9)</f>
        <v>1</v>
      </c>
      <c r="P294" s="62" t="s">
        <v>2256</v>
      </c>
      <c r="Q294" s="60">
        <f>ROUNDUP(C294/(Synthèse!$B$2+Synthèse!$B$3)*8,0)</f>
        <v>4</v>
      </c>
      <c r="R294" s="60">
        <f>IFERROR(VLOOKUP(A294,'Evaluations (formulaire)'!A:P,6,0)+VLOOKUP(A294,'Evaluations (formulaire)'!A:P,7,0),0)</f>
        <v>0</v>
      </c>
      <c r="S294" s="60">
        <f>IFERROR(VLOOKUP(A294,'Evaluations (formulaire)'!A:P,8,0),0)</f>
        <v>0</v>
      </c>
      <c r="T294" s="64">
        <f>IF(AND(ISBLANK(P294),Q294&lt;=2),Synthèse!$B$42,IF(AND(ISBLANK(P294),Q294&gt;=7),Synthèse!$C$42,R294+S294))</f>
        <v>0</v>
      </c>
      <c r="U294" s="64">
        <f t="shared" si="36"/>
        <v>10.78</v>
      </c>
      <c r="V294" s="59">
        <f t="shared" si="37"/>
        <v>236</v>
      </c>
      <c r="W294" s="26">
        <v>299</v>
      </c>
      <c r="X294" s="26" t="b">
        <f t="shared" si="38"/>
        <v>1</v>
      </c>
      <c r="Y294" s="26" t="e">
        <f>VLOOKUP(A294,#REF!,21,0)</f>
        <v>#REF!</v>
      </c>
      <c r="Z294" s="26" t="s">
        <v>2283</v>
      </c>
      <c r="AC294" t="b">
        <f t="shared" si="39"/>
        <v>0</v>
      </c>
      <c r="AD294" t="e">
        <f>IFERROR(VLOOKUP(A294,#REF!,4,0),MAX(#REF!)+100)</f>
        <v>#REF!</v>
      </c>
    </row>
    <row r="295" spans="1:30">
      <c r="A295">
        <v>503428</v>
      </c>
      <c r="B295" s="5" t="str">
        <f ca="1">VLOOKUP(A295,'Fichier FA (en entrée)'!B:AH,3,0)</f>
        <v>RRRYQVQXXG</v>
      </c>
      <c r="C295">
        <f t="shared" si="32"/>
        <v>388</v>
      </c>
      <c r="D295">
        <f t="shared" si="33"/>
        <v>4.8599999999999994</v>
      </c>
      <c r="E295" s="14" t="str">
        <f>VLOOKUP(A295,'Fichier FA (en entrée)'!B:AH,2,0)</f>
        <v>EV</v>
      </c>
      <c r="F295" s="14" t="b">
        <f t="shared" si="34"/>
        <v>1</v>
      </c>
      <c r="G295" s="14" t="b">
        <f>IFERROR(VLOOKUP(A295,'Calculs FI (auto)'!A:F,6,0),FALSE)</f>
        <v>0</v>
      </c>
      <c r="H295" s="14" t="b">
        <f t="shared" si="35"/>
        <v>0</v>
      </c>
      <c r="I295" s="16">
        <f>IFERROR(VLOOKUP(A295,'Moyennes FA (en entrée)'!B:N,7,0),"")</f>
        <v>9.86</v>
      </c>
      <c r="J295" s="16">
        <f>IFERROR(VLOOKUP(VLOOKUP(A295,'Fichier FA (en entrée)'!B:AH,33,0),Modificateurs!A$2:B$5,2,0),0)</f>
        <v>1</v>
      </c>
      <c r="K295" s="16">
        <f>IFERROR(VLOOKUP(VLOOKUP(A295,'Redoub FI (en entrée)'!B:N,7,0),Modificateurs!A$8:B$11,2,0),0)</f>
        <v>0</v>
      </c>
      <c r="L295" s="16">
        <f>IFERROR(VLOOKUP(M295,Modificateurs!D$1:E$94,2,0),0)</f>
        <v>-6</v>
      </c>
      <c r="M295" t="str">
        <f>VLOOKUP(A295,'Fichier FA (en entrée)'!B:AH,16,0)&amp;" "&amp;VLOOKUP(A295,'Fichier FA (en entrée)'!B:AH,20,0)&amp;" "&amp;VLOOKUP(A295,'Fichier FA (en entrée)'!B:AH,27,0)&amp;" "&amp;VLOOKUP(A295,'Fichier FA (en entrée)'!B:AH,29,0)</f>
        <v xml:space="preserve">STI2D Architecture et construction  </v>
      </c>
      <c r="N295" t="str">
        <f>VLOOKUP(A295,'Fichier FA (en entrée)'!B:AH,8,0)</f>
        <v>En Terminale</v>
      </c>
      <c r="O295" t="b">
        <f>AND(C295&gt;Synthèse!B$7,C295&lt;Synthèse!B$9)</f>
        <v>1</v>
      </c>
      <c r="P295" s="62" t="s">
        <v>2284</v>
      </c>
      <c r="Q295" s="60">
        <f>ROUNDUP(C295/(Synthèse!$B$2+Synthèse!$B$3)*8,0)</f>
        <v>6</v>
      </c>
      <c r="R295" s="60">
        <f>IFERROR(VLOOKUP(A295,'Evaluations (formulaire)'!A:P,6,0)+VLOOKUP(A295,'Evaluations (formulaire)'!A:P,7,0),0)</f>
        <v>0</v>
      </c>
      <c r="S295" s="60">
        <f>IFERROR(VLOOKUP(A295,'Evaluations (formulaire)'!A:P,8,0),0)</f>
        <v>0</v>
      </c>
      <c r="T295" s="64">
        <f>IF(AND(ISBLANK(P295),Q295&lt;=2),Synthèse!$B$42,IF(AND(ISBLANK(P295),Q295&gt;=7),Synthèse!$C$42,R295+S295))</f>
        <v>0</v>
      </c>
      <c r="U295" s="64">
        <f t="shared" si="36"/>
        <v>4.8599999999999994</v>
      </c>
      <c r="V295" s="59">
        <f t="shared" si="37"/>
        <v>388</v>
      </c>
      <c r="W295" s="26">
        <v>222</v>
      </c>
      <c r="X295" s="26" t="b">
        <f t="shared" si="38"/>
        <v>0</v>
      </c>
      <c r="Y295" s="26" t="e">
        <f>VLOOKUP(A295,#REF!,21,0)</f>
        <v>#REF!</v>
      </c>
      <c r="Z295" s="26" t="s">
        <v>2283</v>
      </c>
      <c r="AC295" t="b">
        <f t="shared" si="39"/>
        <v>0</v>
      </c>
      <c r="AD295" t="e">
        <f>IFERROR(VLOOKUP(A295,#REF!,4,0),MAX(#REF!)+100)</f>
        <v>#REF!</v>
      </c>
    </row>
    <row r="296" spans="1:30">
      <c r="A296">
        <v>504477</v>
      </c>
      <c r="B296" s="5" t="str">
        <f ca="1">VLOOKUP(A296,'Fichier FA (en entrée)'!B:AH,3,0)</f>
        <v>YIQPGDKAZH</v>
      </c>
      <c r="C296">
        <f t="shared" si="32"/>
        <v>765</v>
      </c>
      <c r="D296">
        <f t="shared" si="33"/>
        <v>-100</v>
      </c>
      <c r="E296" s="14" t="str">
        <f>VLOOKUP(A296,'Fichier FA (en entrée)'!B:AH,2,0)</f>
        <v>ENV</v>
      </c>
      <c r="F296" s="14" t="b">
        <f t="shared" si="34"/>
        <v>0</v>
      </c>
      <c r="G296" s="14" t="b">
        <f>IFERROR(VLOOKUP(A296,'Calculs FI (auto)'!A:F,6,0),FALSE)</f>
        <v>0</v>
      </c>
      <c r="H296" s="14" t="b">
        <f t="shared" si="35"/>
        <v>0</v>
      </c>
      <c r="I296" s="16" t="str">
        <f>IFERROR(VLOOKUP(A296,'Moyennes FA (en entrée)'!B:N,7,0),"")</f>
        <v/>
      </c>
      <c r="J296" s="16">
        <f>IFERROR(VLOOKUP(VLOOKUP(A296,'Fichier FA (en entrée)'!B:AH,33,0),Modificateurs!A$2:B$5,2,0),0)</f>
        <v>-3</v>
      </c>
      <c r="K296" s="16">
        <f>IFERROR(VLOOKUP(VLOOKUP(A296,'Redoub FI (en entrée)'!B:N,7,0),Modificateurs!A$8:B$11,2,0),0)</f>
        <v>0</v>
      </c>
      <c r="L296" s="16">
        <f>IFERROR(VLOOKUP(M296,Modificateurs!D$1:E$94,2,0),0)</f>
        <v>2</v>
      </c>
      <c r="M296" t="str">
        <f>VLOOKUP(A296,'Fichier FA (en entrée)'!B:AH,16,0)&amp;" "&amp;VLOOKUP(A296,'Fichier FA (en entrée)'!B:AH,20,0)&amp;" "&amp;VLOOKUP(A296,'Fichier FA (en entrée)'!B:AH,27,0)&amp;" "&amp;VLOOKUP(A296,'Fichier FA (en entrée)'!B:AH,29,0)</f>
        <v xml:space="preserve">STI2D Système informatique et numérique  </v>
      </c>
      <c r="N296" t="str">
        <f>VLOOKUP(A296,'Fichier FA (en entrée)'!B:AH,8,0)</f>
        <v>En Terminale</v>
      </c>
      <c r="O296" t="b">
        <f>AND(C296&gt;Synthèse!B$7,C296&lt;Synthèse!B$9)</f>
        <v>0</v>
      </c>
      <c r="P296" s="62" t="s">
        <v>57</v>
      </c>
      <c r="Q296" s="60">
        <f>ROUNDUP(C296/(Synthèse!$B$2+Synthèse!$B$3)*8,0)</f>
        <v>12</v>
      </c>
      <c r="R296" s="60">
        <f>IFERROR(VLOOKUP(A296,'Evaluations (formulaire)'!A:P,6,0)+VLOOKUP(A296,'Evaluations (formulaire)'!A:P,7,0),0)</f>
        <v>0</v>
      </c>
      <c r="S296" s="60">
        <f>IFERROR(VLOOKUP(A296,'Evaluations (formulaire)'!A:P,8,0),0)</f>
        <v>0</v>
      </c>
      <c r="T296" s="64">
        <f>IF(AND(ISBLANK(P296),Q296&lt;=2),Synthèse!$B$42,IF(AND(ISBLANK(P296),Q296&gt;=7),Synthèse!$C$42,R296+S296))</f>
        <v>0</v>
      </c>
      <c r="U296" s="64">
        <f t="shared" si="36"/>
        <v>-100</v>
      </c>
      <c r="V296" s="59">
        <f t="shared" si="37"/>
        <v>765</v>
      </c>
      <c r="W296" s="26">
        <v>6</v>
      </c>
      <c r="X296" s="26" t="b">
        <f t="shared" si="38"/>
        <v>0</v>
      </c>
      <c r="Y296" s="26" t="e">
        <f>VLOOKUP(A296,#REF!,21,0)</f>
        <v>#REF!</v>
      </c>
      <c r="Z296" s="26" t="s">
        <v>2283</v>
      </c>
      <c r="AB296" s="22" t="s">
        <v>2785</v>
      </c>
      <c r="AC296" t="b">
        <f t="shared" si="39"/>
        <v>0</v>
      </c>
      <c r="AD296" t="e">
        <f>IFERROR(VLOOKUP(A296,#REF!,4,0),MAX(#REF!)+100)</f>
        <v>#REF!</v>
      </c>
    </row>
    <row r="297" spans="1:30">
      <c r="A297">
        <v>504512</v>
      </c>
      <c r="B297" s="5" t="str">
        <f ca="1">VLOOKUP(A297,'Fichier FA (en entrée)'!B:AH,3,0)</f>
        <v>FUHJUYUHHH</v>
      </c>
      <c r="C297">
        <f t="shared" si="32"/>
        <v>131</v>
      </c>
      <c r="D297">
        <f t="shared" si="33"/>
        <v>12.95</v>
      </c>
      <c r="E297" s="14" t="str">
        <f>VLOOKUP(A297,'Fichier FA (en entrée)'!B:AH,2,0)</f>
        <v>EV</v>
      </c>
      <c r="F297" s="14" t="b">
        <f t="shared" si="34"/>
        <v>1</v>
      </c>
      <c r="G297" s="14" t="b">
        <f>IFERROR(VLOOKUP(A297,'Calculs FI (auto)'!A:F,6,0),FALSE)</f>
        <v>0</v>
      </c>
      <c r="H297" s="14" t="b">
        <f t="shared" si="35"/>
        <v>0</v>
      </c>
      <c r="I297" s="16">
        <f>IFERROR(VLOOKUP(A297,'Moyennes FA (en entrée)'!B:N,7,0),"")</f>
        <v>9.9499999999999993</v>
      </c>
      <c r="J297" s="16">
        <f>IFERROR(VLOOKUP(VLOOKUP(A297,'Fichier FA (en entrée)'!B:AH,33,0),Modificateurs!A$2:B$5,2,0),0)</f>
        <v>1</v>
      </c>
      <c r="K297" s="16">
        <f>IFERROR(VLOOKUP(VLOOKUP(A297,'Redoub FI (en entrée)'!B:N,7,0),Modificateurs!A$8:B$11,2,0),0)</f>
        <v>0</v>
      </c>
      <c r="L297" s="16">
        <f>IFERROR(VLOOKUP(M297,Modificateurs!D$1:E$94,2,0),0)</f>
        <v>2</v>
      </c>
      <c r="M297" t="str">
        <f>VLOOKUP(A297,'Fichier FA (en entrée)'!B:AH,16,0)&amp;" "&amp;VLOOKUP(A297,'Fichier FA (en entrée)'!B:AH,20,0)&amp;" "&amp;VLOOKUP(A297,'Fichier FA (en entrée)'!B:AH,27,0)&amp;" "&amp;VLOOKUP(A297,'Fichier FA (en entrée)'!B:AH,29,0)</f>
        <v xml:space="preserve">STI2D Système informatique et numérique  </v>
      </c>
      <c r="N297" t="str">
        <f>VLOOKUP(A297,'Fichier FA (en entrée)'!B:AH,8,0)</f>
        <v>En Terminale</v>
      </c>
      <c r="O297" t="b">
        <f>AND(C297&gt;Synthèse!B$7,C297&lt;Synthèse!B$9)</f>
        <v>0</v>
      </c>
      <c r="P297" s="62" t="s">
        <v>2256</v>
      </c>
      <c r="Q297" s="60">
        <f>ROUNDUP(C297/(Synthèse!$B$2+Synthèse!$B$3)*8,0)</f>
        <v>2</v>
      </c>
      <c r="R297" s="60">
        <f>IFERROR(VLOOKUP(A297,'Evaluations (formulaire)'!A:P,6,0)+VLOOKUP(A297,'Evaluations (formulaire)'!A:P,7,0),0)</f>
        <v>0</v>
      </c>
      <c r="S297" s="60">
        <f>IFERROR(VLOOKUP(A297,'Evaluations (formulaire)'!A:P,8,0),0)</f>
        <v>0</v>
      </c>
      <c r="T297" s="64">
        <f>IF(AND(ISBLANK(P297),Q297&lt;=2),Synthèse!$B$42,IF(AND(ISBLANK(P297),Q297&gt;=7),Synthèse!$C$42,R297+S297))</f>
        <v>0</v>
      </c>
      <c r="U297" s="64">
        <f t="shared" si="36"/>
        <v>12.95</v>
      </c>
      <c r="V297" s="59">
        <f t="shared" si="37"/>
        <v>131</v>
      </c>
      <c r="W297" s="26">
        <v>171</v>
      </c>
      <c r="X297" s="26" t="b">
        <f t="shared" si="38"/>
        <v>1</v>
      </c>
      <c r="Y297" s="26" t="e">
        <f>VLOOKUP(A297,#REF!,21,0)</f>
        <v>#REF!</v>
      </c>
      <c r="Z297" s="26" t="s">
        <v>2283</v>
      </c>
      <c r="AC297" t="b">
        <f t="shared" si="39"/>
        <v>0</v>
      </c>
      <c r="AD297" t="e">
        <f>IFERROR(VLOOKUP(A297,#REF!,4,0),MAX(#REF!)+100)</f>
        <v>#REF!</v>
      </c>
    </row>
    <row r="298" spans="1:30">
      <c r="A298">
        <v>504546</v>
      </c>
      <c r="B298" s="5" t="str">
        <f ca="1">VLOOKUP(A298,'Fichier FA (en entrée)'!B:AH,3,0)</f>
        <v>KMRSTSQWYZ</v>
      </c>
      <c r="C298">
        <f t="shared" si="32"/>
        <v>33</v>
      </c>
      <c r="D298">
        <f t="shared" si="33"/>
        <v>16.53</v>
      </c>
      <c r="E298" s="14" t="str">
        <f>VLOOKUP(A298,'Fichier FA (en entrée)'!B:AH,2,0)</f>
        <v>EV</v>
      </c>
      <c r="F298" s="14" t="b">
        <f t="shared" si="34"/>
        <v>1</v>
      </c>
      <c r="G298" s="14" t="b">
        <f>IFERROR(VLOOKUP(A298,'Calculs FI (auto)'!A:F,6,0),FALSE)</f>
        <v>0</v>
      </c>
      <c r="H298" s="14" t="b">
        <f t="shared" si="35"/>
        <v>0</v>
      </c>
      <c r="I298" s="16">
        <f>IFERROR(VLOOKUP(A298,'Moyennes FA (en entrée)'!B:N,7,0),"")</f>
        <v>13.53</v>
      </c>
      <c r="J298" s="16">
        <f>IFERROR(VLOOKUP(VLOOKUP(A298,'Fichier FA (en entrée)'!B:AH,33,0),Modificateurs!A$2:B$5,2,0),0)</f>
        <v>1</v>
      </c>
      <c r="K298" s="16">
        <f>IFERROR(VLOOKUP(VLOOKUP(A298,'Redoub FI (en entrée)'!B:N,7,0),Modificateurs!A$8:B$11,2,0),0)</f>
        <v>0</v>
      </c>
      <c r="L298" s="16">
        <f>IFERROR(VLOOKUP(M298,Modificateurs!D$1:E$94,2,0),0)</f>
        <v>2</v>
      </c>
      <c r="M298" t="str">
        <f>VLOOKUP(A298,'Fichier FA (en entrée)'!B:AH,16,0)&amp;" "&amp;VLOOKUP(A298,'Fichier FA (en entrée)'!B:AH,20,0)&amp;" "&amp;VLOOKUP(A298,'Fichier FA (en entrée)'!B:AH,27,0)&amp;" "&amp;VLOOKUP(A298,'Fichier FA (en entrée)'!B:AH,29,0)</f>
        <v xml:space="preserve">STI2D Système informatique et numérique  </v>
      </c>
      <c r="N298" t="str">
        <f>VLOOKUP(A298,'Fichier FA (en entrée)'!B:AH,8,0)</f>
        <v>En Terminale</v>
      </c>
      <c r="O298" t="b">
        <f>AND(C298&gt;Synthèse!B$7,C298&lt;Synthèse!B$9)</f>
        <v>0</v>
      </c>
      <c r="P298" s="62" t="s">
        <v>2261</v>
      </c>
      <c r="Q298" s="60">
        <f>ROUNDUP(C298/(Synthèse!$B$2+Synthèse!$B$3)*8,0)</f>
        <v>1</v>
      </c>
      <c r="R298" s="60">
        <f>IFERROR(VLOOKUP(A298,'Evaluations (formulaire)'!A:P,6,0)+VLOOKUP(A298,'Evaluations (formulaire)'!A:P,7,0),0)</f>
        <v>-0.5</v>
      </c>
      <c r="S298" s="60">
        <f>IFERROR(VLOOKUP(A298,'Evaluations (formulaire)'!A:P,8,0),0)</f>
        <v>0</v>
      </c>
      <c r="T298" s="64">
        <f>IF(AND(ISBLANK(P298),Q298&lt;=2),Synthèse!$B$42,IF(AND(ISBLANK(P298),Q298&gt;=7),Synthèse!$C$42,R298+S298))</f>
        <v>-0.5</v>
      </c>
      <c r="U298" s="64">
        <f t="shared" si="36"/>
        <v>16.03</v>
      </c>
      <c r="V298" s="59">
        <f t="shared" si="37"/>
        <v>40</v>
      </c>
      <c r="W298" s="26">
        <v>680</v>
      </c>
      <c r="X298" s="26" t="b">
        <f t="shared" si="38"/>
        <v>1</v>
      </c>
      <c r="Y298" s="26" t="e">
        <f>VLOOKUP(A298,#REF!,21,0)</f>
        <v>#REF!</v>
      </c>
      <c r="Z298" s="26" t="s">
        <v>2283</v>
      </c>
      <c r="AC298" t="b">
        <f t="shared" si="39"/>
        <v>0</v>
      </c>
      <c r="AD298" t="e">
        <f>IFERROR(VLOOKUP(A298,#REF!,4,0),MAX(#REF!)+100)</f>
        <v>#REF!</v>
      </c>
    </row>
    <row r="299" spans="1:30">
      <c r="A299">
        <v>504558</v>
      </c>
      <c r="B299" s="5" t="str">
        <f ca="1">VLOOKUP(A299,'Fichier FA (en entrée)'!B:AH,3,0)</f>
        <v>VQIZSOWVVC</v>
      </c>
      <c r="C299">
        <f t="shared" si="32"/>
        <v>51</v>
      </c>
      <c r="D299">
        <f t="shared" si="33"/>
        <v>15.45</v>
      </c>
      <c r="E299" s="14" t="str">
        <f>VLOOKUP(A299,'Fichier FA (en entrée)'!B:AH,2,0)</f>
        <v>EV</v>
      </c>
      <c r="F299" s="14" t="b">
        <f t="shared" si="34"/>
        <v>1</v>
      </c>
      <c r="G299" s="14" t="b">
        <f>IFERROR(VLOOKUP(A299,'Calculs FI (auto)'!A:F,6,0),FALSE)</f>
        <v>1</v>
      </c>
      <c r="H299" s="14" t="b">
        <f t="shared" si="35"/>
        <v>1</v>
      </c>
      <c r="I299" s="16">
        <f>IFERROR(VLOOKUP(A299,'Moyennes FA (en entrée)'!B:N,7,0),"")</f>
        <v>12.45</v>
      </c>
      <c r="J299" s="16">
        <f>IFERROR(VLOOKUP(VLOOKUP(A299,'Fichier FA (en entrée)'!B:AH,33,0),Modificateurs!A$2:B$5,2,0),0)</f>
        <v>1</v>
      </c>
      <c r="K299" s="16">
        <f>IFERROR(VLOOKUP(VLOOKUP(A299,'Redoub FI (en entrée)'!B:N,7,0),Modificateurs!A$8:B$11,2,0),0)</f>
        <v>0</v>
      </c>
      <c r="L299" s="16">
        <f>IFERROR(VLOOKUP(M299,Modificateurs!D$1:E$94,2,0),0)</f>
        <v>2</v>
      </c>
      <c r="M299" t="str">
        <f>VLOOKUP(A299,'Fichier FA (en entrée)'!B:AH,16,0)&amp;" "&amp;VLOOKUP(A299,'Fichier FA (en entrée)'!B:AH,20,0)&amp;" "&amp;VLOOKUP(A299,'Fichier FA (en entrée)'!B:AH,27,0)&amp;" "&amp;VLOOKUP(A299,'Fichier FA (en entrée)'!B:AH,29,0)</f>
        <v xml:space="preserve">STI2D Système informatique et numérique  </v>
      </c>
      <c r="N299" t="str">
        <f>VLOOKUP(A299,'Fichier FA (en entrée)'!B:AH,8,0)</f>
        <v>En Terminale</v>
      </c>
      <c r="O299" t="b">
        <f>AND(C299&gt;Synthèse!B$7,C299&lt;Synthèse!B$9)</f>
        <v>0</v>
      </c>
      <c r="P299" s="62" t="s">
        <v>2261</v>
      </c>
      <c r="Q299" s="60">
        <f>ROUNDUP(C299/(Synthèse!$B$2+Synthèse!$B$3)*8,0)</f>
        <v>1</v>
      </c>
      <c r="R299" s="60">
        <f>IFERROR(VLOOKUP(A299,'Evaluations (formulaire)'!A:P,6,0)+VLOOKUP(A299,'Evaluations (formulaire)'!A:P,7,0),0)</f>
        <v>0</v>
      </c>
      <c r="S299" s="60">
        <f>IFERROR(VLOOKUP(A299,'Evaluations (formulaire)'!A:P,8,0),0)</f>
        <v>0</v>
      </c>
      <c r="T299" s="64">
        <f>IF(AND(ISBLANK(P299),Q299&lt;=2),Synthèse!$B$42,IF(AND(ISBLANK(P299),Q299&gt;=7),Synthèse!$C$42,R299+S299))</f>
        <v>0</v>
      </c>
      <c r="U299" s="64">
        <f t="shared" si="36"/>
        <v>15.45</v>
      </c>
      <c r="V299" s="59">
        <f t="shared" si="37"/>
        <v>51</v>
      </c>
      <c r="W299" s="26">
        <v>370</v>
      </c>
      <c r="X299" s="26" t="b">
        <f t="shared" si="38"/>
        <v>1</v>
      </c>
      <c r="Y299" s="26" t="e">
        <f>VLOOKUP(A299,#REF!,21,0)</f>
        <v>#REF!</v>
      </c>
      <c r="Z299" s="26" t="s">
        <v>2283</v>
      </c>
      <c r="AC299" t="b">
        <f t="shared" si="39"/>
        <v>0</v>
      </c>
      <c r="AD299" t="e">
        <f>IFERROR(VLOOKUP(A299,#REF!,4,0),MAX(#REF!)+100)</f>
        <v>#REF!</v>
      </c>
    </row>
    <row r="300" spans="1:30">
      <c r="A300">
        <v>504568</v>
      </c>
      <c r="B300" s="5" t="str">
        <f ca="1">VLOOKUP(A300,'Fichier FA (en entrée)'!B:AH,3,0)</f>
        <v>PFWPYANPTG</v>
      </c>
      <c r="C300">
        <f t="shared" si="32"/>
        <v>153</v>
      </c>
      <c r="D300">
        <f t="shared" si="33"/>
        <v>12.41</v>
      </c>
      <c r="E300" s="14" t="str">
        <f>VLOOKUP(A300,'Fichier FA (en entrée)'!B:AH,2,0)</f>
        <v>EV</v>
      </c>
      <c r="F300" s="14" t="b">
        <f t="shared" si="34"/>
        <v>1</v>
      </c>
      <c r="G300" s="14" t="b">
        <f>IFERROR(VLOOKUP(A300,'Calculs FI (auto)'!A:F,6,0),FALSE)</f>
        <v>1</v>
      </c>
      <c r="H300" s="14" t="b">
        <f t="shared" si="35"/>
        <v>1</v>
      </c>
      <c r="I300" s="16">
        <f>IFERROR(VLOOKUP(A300,'Moyennes FA (en entrée)'!B:N,7,0),"")</f>
        <v>9.41</v>
      </c>
      <c r="J300" s="16">
        <f>IFERROR(VLOOKUP(VLOOKUP(A300,'Fichier FA (en entrée)'!B:AH,33,0),Modificateurs!A$2:B$5,2,0),0)</f>
        <v>1</v>
      </c>
      <c r="K300" s="16">
        <f>IFERROR(VLOOKUP(VLOOKUP(A300,'Redoub FI (en entrée)'!B:N,7,0),Modificateurs!A$8:B$11,2,0),0)</f>
        <v>0</v>
      </c>
      <c r="L300" s="16">
        <f>IFERROR(VLOOKUP(M300,Modificateurs!D$1:E$94,2,0),0)</f>
        <v>2</v>
      </c>
      <c r="M300" t="str">
        <f>VLOOKUP(A300,'Fichier FA (en entrée)'!B:AH,16,0)&amp;" "&amp;VLOOKUP(A300,'Fichier FA (en entrée)'!B:AH,20,0)&amp;" "&amp;VLOOKUP(A300,'Fichier FA (en entrée)'!B:AH,27,0)&amp;" "&amp;VLOOKUP(A300,'Fichier FA (en entrée)'!B:AH,29,0)</f>
        <v xml:space="preserve">STI2D Système informatique et numérique  </v>
      </c>
      <c r="N300" t="str">
        <f>VLOOKUP(A300,'Fichier FA (en entrée)'!B:AH,8,0)</f>
        <v>En Terminale</v>
      </c>
      <c r="O300" t="b">
        <f>AND(C300&gt;Synthèse!B$7,C300&lt;Synthèse!B$9)</f>
        <v>1</v>
      </c>
      <c r="P300" s="62" t="s">
        <v>2284</v>
      </c>
      <c r="Q300" s="60">
        <f>ROUNDUP(C300/(Synthèse!$B$2+Synthèse!$B$3)*8,0)</f>
        <v>3</v>
      </c>
      <c r="R300" s="60">
        <f>IFERROR(VLOOKUP(A300,'Evaluations (formulaire)'!A:P,6,0)+VLOOKUP(A300,'Evaluations (formulaire)'!A:P,7,0),0)</f>
        <v>0</v>
      </c>
      <c r="S300" s="60">
        <f>IFERROR(VLOOKUP(A300,'Evaluations (formulaire)'!A:P,8,0),0)</f>
        <v>0</v>
      </c>
      <c r="T300" s="64">
        <f>IF(AND(ISBLANK(P300),Q300&lt;=2),Synthèse!$B$42,IF(AND(ISBLANK(P300),Q300&gt;=7),Synthèse!$C$42,R300+S300))</f>
        <v>0</v>
      </c>
      <c r="U300" s="64">
        <f t="shared" si="36"/>
        <v>12.41</v>
      </c>
      <c r="V300" s="59">
        <f t="shared" si="37"/>
        <v>153</v>
      </c>
      <c r="W300" s="26">
        <v>756</v>
      </c>
      <c r="X300" s="26" t="b">
        <f t="shared" si="38"/>
        <v>1</v>
      </c>
      <c r="Y300" s="26" t="e">
        <f>VLOOKUP(A300,#REF!,21,0)</f>
        <v>#REF!</v>
      </c>
      <c r="Z300" s="26" t="s">
        <v>2283</v>
      </c>
      <c r="AC300" t="b">
        <f t="shared" si="39"/>
        <v>0</v>
      </c>
      <c r="AD300" t="e">
        <f>IFERROR(VLOOKUP(A300,#REF!,4,0),MAX(#REF!)+100)</f>
        <v>#REF!</v>
      </c>
    </row>
    <row r="301" spans="1:30">
      <c r="A301">
        <v>504583</v>
      </c>
      <c r="B301" s="5" t="str">
        <f ca="1">VLOOKUP(A301,'Fichier FA (en entrée)'!B:AH,3,0)</f>
        <v>SACIGGPPAQ</v>
      </c>
      <c r="C301">
        <f t="shared" si="32"/>
        <v>361</v>
      </c>
      <c r="D301">
        <f t="shared" si="33"/>
        <v>6.1300000000000008</v>
      </c>
      <c r="E301" s="14" t="str">
        <f>VLOOKUP(A301,'Fichier FA (en entrée)'!B:AH,2,0)</f>
        <v>EV</v>
      </c>
      <c r="F301" s="14" t="b">
        <f t="shared" si="34"/>
        <v>1</v>
      </c>
      <c r="G301" s="14" t="b">
        <f>IFERROR(VLOOKUP(A301,'Calculs FI (auto)'!A:F,6,0),FALSE)</f>
        <v>0</v>
      </c>
      <c r="H301" s="14" t="b">
        <f t="shared" si="35"/>
        <v>0</v>
      </c>
      <c r="I301" s="16">
        <f>IFERROR(VLOOKUP(A301,'Moyennes FA (en entrée)'!B:N,7,0),"")</f>
        <v>11.13</v>
      </c>
      <c r="J301" s="16">
        <f>IFERROR(VLOOKUP(VLOOKUP(A301,'Fichier FA (en entrée)'!B:AH,33,0),Modificateurs!A$2:B$5,2,0),0)</f>
        <v>1</v>
      </c>
      <c r="K301" s="16">
        <f>IFERROR(VLOOKUP(VLOOKUP(A301,'Redoub FI (en entrée)'!B:N,7,0),Modificateurs!A$8:B$11,2,0),0)</f>
        <v>0</v>
      </c>
      <c r="L301" s="16">
        <f>IFERROR(VLOOKUP(M301,Modificateurs!D$1:E$94,2,0),0)</f>
        <v>-6</v>
      </c>
      <c r="M301" t="str">
        <f>VLOOKUP(A301,'Fichier FA (en entrée)'!B:AH,16,0)&amp;" "&amp;VLOOKUP(A301,'Fichier FA (en entrée)'!B:AH,20,0)&amp;" "&amp;VLOOKUP(A301,'Fichier FA (en entrée)'!B:AH,27,0)&amp;" "&amp;VLOOKUP(A301,'Fichier FA (en entrée)'!B:AH,29,0)</f>
        <v xml:space="preserve">STI2D Innovation Technologique et Eco conception  </v>
      </c>
      <c r="N301" t="str">
        <f>VLOOKUP(A301,'Fichier FA (en entrée)'!B:AH,8,0)</f>
        <v>En Terminale</v>
      </c>
      <c r="O301" t="b">
        <f>AND(C301&gt;Synthèse!B$7,C301&lt;Synthèse!B$9)</f>
        <v>1</v>
      </c>
      <c r="P301" s="62" t="s">
        <v>2261</v>
      </c>
      <c r="Q301" s="60">
        <f>ROUNDUP(C301/(Synthèse!$B$2+Synthèse!$B$3)*8,0)</f>
        <v>6</v>
      </c>
      <c r="R301" s="60">
        <f>IFERROR(VLOOKUP(A301,'Evaluations (formulaire)'!A:P,6,0)+VLOOKUP(A301,'Evaluations (formulaire)'!A:P,7,0),0)</f>
        <v>0</v>
      </c>
      <c r="S301" s="60">
        <f>IFERROR(VLOOKUP(A301,'Evaluations (formulaire)'!A:P,8,0),0)</f>
        <v>0</v>
      </c>
      <c r="T301" s="64">
        <f>IF(AND(ISBLANK(P301),Q301&lt;=2),Synthèse!$B$42,IF(AND(ISBLANK(P301),Q301&gt;=7),Synthèse!$C$42,R301+S301))</f>
        <v>0</v>
      </c>
      <c r="U301" s="64">
        <f t="shared" si="36"/>
        <v>6.1300000000000008</v>
      </c>
      <c r="V301" s="59">
        <f t="shared" si="37"/>
        <v>361</v>
      </c>
      <c r="W301" s="26">
        <v>570</v>
      </c>
      <c r="X301" s="26" t="b">
        <f t="shared" si="38"/>
        <v>0</v>
      </c>
      <c r="Y301" s="26" t="e">
        <f>VLOOKUP(A301,#REF!,21,0)</f>
        <v>#REF!</v>
      </c>
      <c r="Z301" s="26" t="s">
        <v>2283</v>
      </c>
      <c r="AC301" t="b">
        <f t="shared" si="39"/>
        <v>0</v>
      </c>
      <c r="AD301" t="e">
        <f>IFERROR(VLOOKUP(A301,#REF!,4,0),MAX(#REF!)+100)</f>
        <v>#REF!</v>
      </c>
    </row>
    <row r="302" spans="1:30">
      <c r="A302">
        <v>505722</v>
      </c>
      <c r="B302" s="5" t="str">
        <f ca="1">VLOOKUP(A302,'Fichier FA (en entrée)'!B:AH,3,0)</f>
        <v>JBSYJMAHBV</v>
      </c>
      <c r="C302">
        <f t="shared" si="32"/>
        <v>765</v>
      </c>
      <c r="D302">
        <f t="shared" si="33"/>
        <v>-100</v>
      </c>
      <c r="E302" s="14" t="str">
        <f>VLOOKUP(A302,'Fichier FA (en entrée)'!B:AH,2,0)</f>
        <v>ENV</v>
      </c>
      <c r="F302" s="14" t="b">
        <f t="shared" si="34"/>
        <v>0</v>
      </c>
      <c r="G302" s="14" t="b">
        <f>IFERROR(VLOOKUP(A302,'Calculs FI (auto)'!A:F,6,0),FALSE)</f>
        <v>0</v>
      </c>
      <c r="H302" s="14" t="b">
        <f t="shared" si="35"/>
        <v>0</v>
      </c>
      <c r="I302" s="16" t="str">
        <f>IFERROR(VLOOKUP(A302,'Moyennes FA (en entrée)'!B:N,7,0),"")</f>
        <v/>
      </c>
      <c r="J302" s="16">
        <f>IFERROR(VLOOKUP(VLOOKUP(A302,'Fichier FA (en entrée)'!B:AH,33,0),Modificateurs!A$2:B$5,2,0),0)</f>
        <v>3</v>
      </c>
      <c r="K302" s="16">
        <f>IFERROR(VLOOKUP(VLOOKUP(A302,'Redoub FI (en entrée)'!B:N,7,0),Modificateurs!A$8:B$11,2,0),0)</f>
        <v>0</v>
      </c>
      <c r="L302" s="16">
        <f>IFERROR(VLOOKUP(M302,Modificateurs!D$1:E$94,2,0),0)</f>
        <v>-6</v>
      </c>
      <c r="M302" t="str">
        <f>VLOOKUP(A302,'Fichier FA (en entrée)'!B:AH,16,0)&amp;" "&amp;VLOOKUP(A302,'Fichier FA (en entrée)'!B:AH,20,0)&amp;" "&amp;VLOOKUP(A302,'Fichier FA (en entrée)'!B:AH,27,0)&amp;" "&amp;VLOOKUP(A302,'Fichier FA (en entrée)'!B:AH,29,0)</f>
        <v xml:space="preserve">ES Economie approfondie  </v>
      </c>
      <c r="N302" t="str">
        <f>VLOOKUP(A302,'Fichier FA (en entrée)'!B:AH,8,0)</f>
        <v>En Terminale</v>
      </c>
      <c r="O302" t="b">
        <f>AND(C302&gt;Synthèse!B$7,C302&lt;Synthèse!B$9)</f>
        <v>0</v>
      </c>
      <c r="P302" s="62" t="s">
        <v>2284</v>
      </c>
      <c r="Q302" s="60">
        <f>ROUNDUP(C302/(Synthèse!$B$2+Synthèse!$B$3)*8,0)</f>
        <v>12</v>
      </c>
      <c r="R302" s="60">
        <f>IFERROR(VLOOKUP(A302,'Evaluations (formulaire)'!A:P,6,0)+VLOOKUP(A302,'Evaluations (formulaire)'!A:P,7,0),0)</f>
        <v>0</v>
      </c>
      <c r="S302" s="60">
        <f>IFERROR(VLOOKUP(A302,'Evaluations (formulaire)'!A:P,8,0),0)</f>
        <v>0</v>
      </c>
      <c r="T302" s="64">
        <f>IF(AND(ISBLANK(P302),Q302&lt;=2),Synthèse!$B$42,IF(AND(ISBLANK(P302),Q302&gt;=7),Synthèse!$C$42,R302+S302))</f>
        <v>0</v>
      </c>
      <c r="U302" s="64">
        <f t="shared" si="36"/>
        <v>-100</v>
      </c>
      <c r="V302" s="59">
        <f t="shared" si="37"/>
        <v>765</v>
      </c>
      <c r="W302" s="26">
        <v>196</v>
      </c>
      <c r="X302" s="26" t="b">
        <f t="shared" si="38"/>
        <v>0</v>
      </c>
      <c r="Y302" s="26" t="e">
        <f>VLOOKUP(A302,#REF!,21,0)</f>
        <v>#REF!</v>
      </c>
      <c r="Z302" s="26" t="s">
        <v>2283</v>
      </c>
      <c r="AC302" t="b">
        <f t="shared" si="39"/>
        <v>0</v>
      </c>
      <c r="AD302" t="e">
        <f>IFERROR(VLOOKUP(A302,#REF!,4,0),MAX(#REF!)+100)</f>
        <v>#REF!</v>
      </c>
    </row>
    <row r="303" spans="1:30">
      <c r="A303">
        <v>508561</v>
      </c>
      <c r="B303" s="5" t="str">
        <f ca="1">VLOOKUP(A303,'Fichier FA (en entrée)'!B:AH,3,0)</f>
        <v>KHSZFRTNUN</v>
      </c>
      <c r="C303">
        <f t="shared" si="32"/>
        <v>455</v>
      </c>
      <c r="D303">
        <f t="shared" si="33"/>
        <v>0.32000000000000028</v>
      </c>
      <c r="E303" s="14" t="str">
        <f>VLOOKUP(A303,'Fichier FA (en entrée)'!B:AH,2,0)</f>
        <v>EV</v>
      </c>
      <c r="F303" s="14" t="b">
        <f t="shared" si="34"/>
        <v>1</v>
      </c>
      <c r="G303" s="14" t="b">
        <f>IFERROR(VLOOKUP(A303,'Calculs FI (auto)'!A:F,6,0),FALSE)</f>
        <v>0</v>
      </c>
      <c r="H303" s="14" t="b">
        <f t="shared" si="35"/>
        <v>0</v>
      </c>
      <c r="I303" s="16">
        <f>IFERROR(VLOOKUP(A303,'Moyennes FA (en entrée)'!B:N,7,0),"")</f>
        <v>11.32</v>
      </c>
      <c r="J303" s="16">
        <f>IFERROR(VLOOKUP(VLOOKUP(A303,'Fichier FA (en entrée)'!B:AH,33,0),Modificateurs!A$2:B$5,2,0),0)</f>
        <v>1</v>
      </c>
      <c r="K303" s="16">
        <f>IFERROR(VLOOKUP(VLOOKUP(A303,'Redoub FI (en entrée)'!B:N,7,0),Modificateurs!A$8:B$11,2,0),0)</f>
        <v>0</v>
      </c>
      <c r="L303" s="16">
        <f>IFERROR(VLOOKUP(M303,Modificateurs!D$1:E$94,2,0),0)</f>
        <v>-12</v>
      </c>
      <c r="M303" t="str">
        <f>VLOOKUP(A303,'Fichier FA (en entrée)'!B:AH,16,0)&amp;" "&amp;VLOOKUP(A303,'Fichier FA (en entrée)'!B:AH,20,0)&amp;" "&amp;VLOOKUP(A303,'Fichier FA (en entrée)'!B:AH,27,0)&amp;" "&amp;VLOOKUP(A303,'Fichier FA (en entrée)'!B:AH,29,0)</f>
        <v xml:space="preserve">STMG Ressources Humaines et Communication  </v>
      </c>
      <c r="N303" t="str">
        <f>VLOOKUP(A303,'Fichier FA (en entrée)'!B:AH,8,0)</f>
        <v>En Terminale</v>
      </c>
      <c r="O303" t="b">
        <f>AND(C303&gt;Synthèse!B$7,C303&lt;Synthèse!B$9)</f>
        <v>0</v>
      </c>
      <c r="P303" s="62" t="s">
        <v>57</v>
      </c>
      <c r="Q303" s="60">
        <f>ROUNDUP(C303/(Synthèse!$B$2+Synthèse!$B$3)*8,0)</f>
        <v>7</v>
      </c>
      <c r="R303" s="60">
        <f>IFERROR(VLOOKUP(A303,'Evaluations (formulaire)'!A:P,6,0)+VLOOKUP(A303,'Evaluations (formulaire)'!A:P,7,0),0)</f>
        <v>0</v>
      </c>
      <c r="S303" s="60">
        <f>IFERROR(VLOOKUP(A303,'Evaluations (formulaire)'!A:P,8,0),0)</f>
        <v>0</v>
      </c>
      <c r="T303" s="64">
        <f>IF(AND(ISBLANK(P303),Q303&lt;=2),Synthèse!$B$42,IF(AND(ISBLANK(P303),Q303&gt;=7),Synthèse!$C$42,R303+S303))</f>
        <v>0</v>
      </c>
      <c r="U303" s="64">
        <f t="shared" si="36"/>
        <v>0.32000000000000028</v>
      </c>
      <c r="V303" s="59">
        <f t="shared" si="37"/>
        <v>455</v>
      </c>
      <c r="W303" s="26">
        <v>513</v>
      </c>
      <c r="X303" s="26" t="b">
        <f t="shared" si="38"/>
        <v>0</v>
      </c>
      <c r="Y303" s="26" t="e">
        <f>VLOOKUP(A303,#REF!,21,0)</f>
        <v>#REF!</v>
      </c>
      <c r="Z303" s="26" t="s">
        <v>2283</v>
      </c>
      <c r="AB303" s="22" t="s">
        <v>2785</v>
      </c>
      <c r="AC303" t="b">
        <f t="shared" si="39"/>
        <v>0</v>
      </c>
      <c r="AD303" t="e">
        <f>IFERROR(VLOOKUP(A303,#REF!,4,0),MAX(#REF!)+100)</f>
        <v>#REF!</v>
      </c>
    </row>
    <row r="304" spans="1:30">
      <c r="A304">
        <v>508838</v>
      </c>
      <c r="B304" s="5" t="str">
        <f ca="1">VLOOKUP(A304,'Fichier FA (en entrée)'!B:AH,3,0)</f>
        <v>JHFWGUTLQH</v>
      </c>
      <c r="C304">
        <f t="shared" si="32"/>
        <v>449</v>
      </c>
      <c r="D304">
        <f t="shared" si="33"/>
        <v>1.4299999999999997</v>
      </c>
      <c r="E304" s="14" t="str">
        <f>VLOOKUP(A304,'Fichier FA (en entrée)'!B:AH,2,0)</f>
        <v>EV</v>
      </c>
      <c r="F304" s="14" t="b">
        <f t="shared" si="34"/>
        <v>1</v>
      </c>
      <c r="G304" s="14" t="b">
        <f>IFERROR(VLOOKUP(A304,'Calculs FI (auto)'!A:F,6,0),FALSE)</f>
        <v>1</v>
      </c>
      <c r="H304" s="14" t="b">
        <f t="shared" si="35"/>
        <v>1</v>
      </c>
      <c r="I304" s="16">
        <f>IFERROR(VLOOKUP(A304,'Moyennes FA (en entrée)'!B:N,7,0),"")</f>
        <v>8.43</v>
      </c>
      <c r="J304" s="16">
        <f>IFERROR(VLOOKUP(VLOOKUP(A304,'Fichier FA (en entrée)'!B:AH,33,0),Modificateurs!A$2:B$5,2,0),0)</f>
        <v>1</v>
      </c>
      <c r="K304" s="16">
        <f>IFERROR(VLOOKUP(VLOOKUP(A304,'Redoub FI (en entrée)'!B:N,7,0),Modificateurs!A$8:B$11,2,0),0)</f>
        <v>0</v>
      </c>
      <c r="L304" s="16">
        <f>IFERROR(VLOOKUP(M304,Modificateurs!D$1:E$94,2,0),0)</f>
        <v>-8</v>
      </c>
      <c r="M304" t="str">
        <f>VLOOKUP(A304,'Fichier FA (en entrée)'!B:AH,16,0)&amp;" "&amp;VLOOKUP(A304,'Fichier FA (en entrée)'!B:AH,20,0)&amp;" "&amp;VLOOKUP(A304,'Fichier FA (en entrée)'!B:AH,27,0)&amp;" "&amp;VLOOKUP(A304,'Fichier FA (en entrée)'!B:AH,29,0)</f>
        <v xml:space="preserve">STMG Systèmes d'information et de gestion  </v>
      </c>
      <c r="N304" t="str">
        <f>VLOOKUP(A304,'Fichier FA (en entrée)'!B:AH,8,0)</f>
        <v>En Terminale</v>
      </c>
      <c r="O304" t="b">
        <f>AND(C304&gt;Synthèse!B$7,C304&lt;Synthèse!B$9)</f>
        <v>0</v>
      </c>
      <c r="P304" s="62" t="s">
        <v>2284</v>
      </c>
      <c r="Q304" s="60">
        <f>ROUNDUP(C304/(Synthèse!$B$2+Synthèse!$B$3)*8,0)</f>
        <v>7</v>
      </c>
      <c r="R304" s="60">
        <f>IFERROR(VLOOKUP(A304,'Evaluations (formulaire)'!A:P,6,0)+VLOOKUP(A304,'Evaluations (formulaire)'!A:P,7,0),0)</f>
        <v>0</v>
      </c>
      <c r="S304" s="60">
        <f>IFERROR(VLOOKUP(A304,'Evaluations (formulaire)'!A:P,8,0),0)</f>
        <v>0</v>
      </c>
      <c r="T304" s="64">
        <f>IF(AND(ISBLANK(P304),Q304&lt;=2),Synthèse!$B$42,IF(AND(ISBLANK(P304),Q304&gt;=7),Synthèse!$C$42,R304+S304))</f>
        <v>0</v>
      </c>
      <c r="U304" s="64">
        <f t="shared" si="36"/>
        <v>1.4299999999999997</v>
      </c>
      <c r="V304" s="59">
        <f t="shared" si="37"/>
        <v>449</v>
      </c>
      <c r="W304" s="26">
        <v>96</v>
      </c>
      <c r="X304" s="26" t="b">
        <f t="shared" si="38"/>
        <v>0</v>
      </c>
      <c r="Y304" s="26" t="e">
        <f>VLOOKUP(A304,#REF!,21,0)</f>
        <v>#REF!</v>
      </c>
      <c r="Z304" s="26" t="s">
        <v>2283</v>
      </c>
      <c r="AC304" t="b">
        <f t="shared" si="39"/>
        <v>0</v>
      </c>
      <c r="AD304" t="e">
        <f>IFERROR(VLOOKUP(A304,#REF!,4,0),MAX(#REF!)+100)</f>
        <v>#REF!</v>
      </c>
    </row>
    <row r="305" spans="1:30">
      <c r="A305">
        <v>510222</v>
      </c>
      <c r="B305" s="5" t="str">
        <f ca="1">VLOOKUP(A305,'Fichier FA (en entrée)'!B:AH,3,0)</f>
        <v>MSJHBLPIMD</v>
      </c>
      <c r="C305">
        <f t="shared" si="32"/>
        <v>463</v>
      </c>
      <c r="D305">
        <f t="shared" si="33"/>
        <v>-0.13000000000000078</v>
      </c>
      <c r="E305" s="14" t="str">
        <f>VLOOKUP(A305,'Fichier FA (en entrée)'!B:AH,2,0)</f>
        <v>EV</v>
      </c>
      <c r="F305" s="14" t="b">
        <f t="shared" si="34"/>
        <v>1</v>
      </c>
      <c r="G305" s="14" t="b">
        <f>IFERROR(VLOOKUP(A305,'Calculs FI (auto)'!A:F,6,0),FALSE)</f>
        <v>0</v>
      </c>
      <c r="H305" s="14" t="b">
        <f t="shared" si="35"/>
        <v>0</v>
      </c>
      <c r="I305" s="16">
        <f>IFERROR(VLOOKUP(A305,'Moyennes FA (en entrée)'!B:N,7,0),"")</f>
        <v>11.87</v>
      </c>
      <c r="J305" s="16">
        <f>IFERROR(VLOOKUP(VLOOKUP(A305,'Fichier FA (en entrée)'!B:AH,33,0),Modificateurs!A$2:B$5,2,0),0)</f>
        <v>0</v>
      </c>
      <c r="K305" s="16">
        <f>IFERROR(VLOOKUP(VLOOKUP(A305,'Redoub FI (en entrée)'!B:N,7,0),Modificateurs!A$8:B$11,2,0),0)</f>
        <v>0</v>
      </c>
      <c r="L305" s="16">
        <f>IFERROR(VLOOKUP(M305,Modificateurs!D$1:E$94,2,0),0)</f>
        <v>-12</v>
      </c>
      <c r="M305" t="str">
        <f>VLOOKUP(A305,'Fichier FA (en entrée)'!B:AH,16,0)&amp;" "&amp;VLOOKUP(A305,'Fichier FA (en entrée)'!B:AH,20,0)&amp;" "&amp;VLOOKUP(A305,'Fichier FA (en entrée)'!B:AH,27,0)&amp;" "&amp;VLOOKUP(A305,'Fichier FA (en entrée)'!B:AH,29,0)</f>
        <v xml:space="preserve">STMG Gestion et Finance  </v>
      </c>
      <c r="N305" t="str">
        <f>VLOOKUP(A305,'Fichier FA (en entrée)'!B:AH,8,0)</f>
        <v>En Terminale</v>
      </c>
      <c r="O305" t="b">
        <f>AND(C305&gt;Synthèse!B$7,C305&lt;Synthèse!B$9)</f>
        <v>0</v>
      </c>
      <c r="P305" s="62" t="s">
        <v>2261</v>
      </c>
      <c r="Q305" s="60">
        <f>ROUNDUP(C305/(Synthèse!$B$2+Synthèse!$B$3)*8,0)</f>
        <v>7</v>
      </c>
      <c r="R305" s="60">
        <f>IFERROR(VLOOKUP(A305,'Evaluations (formulaire)'!A:P,6,0)+VLOOKUP(A305,'Evaluations (formulaire)'!A:P,7,0),0)</f>
        <v>0</v>
      </c>
      <c r="S305" s="60">
        <f>IFERROR(VLOOKUP(A305,'Evaluations (formulaire)'!A:P,8,0),0)</f>
        <v>0</v>
      </c>
      <c r="T305" s="64">
        <f>IF(AND(ISBLANK(P305),Q305&lt;=2),Synthèse!$B$42,IF(AND(ISBLANK(P305),Q305&gt;=7),Synthèse!$C$42,R305+S305))</f>
        <v>0</v>
      </c>
      <c r="U305" s="64">
        <f t="shared" si="36"/>
        <v>-0.13000000000000078</v>
      </c>
      <c r="V305" s="59">
        <f t="shared" si="37"/>
        <v>463</v>
      </c>
      <c r="W305" s="26">
        <v>387</v>
      </c>
      <c r="X305" s="26" t="b">
        <f t="shared" si="38"/>
        <v>0</v>
      </c>
      <c r="Y305" s="26" t="e">
        <f>VLOOKUP(A305,#REF!,21,0)</f>
        <v>#REF!</v>
      </c>
      <c r="Z305" s="26" t="s">
        <v>2283</v>
      </c>
      <c r="AC305" t="b">
        <f t="shared" si="39"/>
        <v>0</v>
      </c>
      <c r="AD305" t="e">
        <f>IFERROR(VLOOKUP(A305,#REF!,4,0),MAX(#REF!)+100)</f>
        <v>#REF!</v>
      </c>
    </row>
    <row r="306" spans="1:30">
      <c r="A306">
        <v>510259</v>
      </c>
      <c r="B306" s="5" t="str">
        <f ca="1">VLOOKUP(A306,'Fichier FA (en entrée)'!B:AH,3,0)</f>
        <v>ZTOTNEMJWC</v>
      </c>
      <c r="C306">
        <f t="shared" si="32"/>
        <v>43</v>
      </c>
      <c r="D306">
        <f t="shared" si="33"/>
        <v>15.85</v>
      </c>
      <c r="E306" s="14" t="str">
        <f>VLOOKUP(A306,'Fichier FA (en entrée)'!B:AH,2,0)</f>
        <v>EV</v>
      </c>
      <c r="F306" s="14" t="b">
        <f t="shared" si="34"/>
        <v>1</v>
      </c>
      <c r="G306" s="14" t="b">
        <f>IFERROR(VLOOKUP(A306,'Calculs FI (auto)'!A:F,6,0),FALSE)</f>
        <v>1</v>
      </c>
      <c r="H306" s="14" t="b">
        <f t="shared" si="35"/>
        <v>1</v>
      </c>
      <c r="I306" s="16">
        <f>IFERROR(VLOOKUP(A306,'Moyennes FA (en entrée)'!B:N,7,0),"")</f>
        <v>9.85</v>
      </c>
      <c r="J306" s="16">
        <f>IFERROR(VLOOKUP(VLOOKUP(A306,'Fichier FA (en entrée)'!B:AH,33,0),Modificateurs!A$2:B$5,2,0),0)</f>
        <v>3</v>
      </c>
      <c r="K306" s="16">
        <f>IFERROR(VLOOKUP(VLOOKUP(A306,'Redoub FI (en entrée)'!B:N,7,0),Modificateurs!A$8:B$11,2,0),0)</f>
        <v>0</v>
      </c>
      <c r="L306" s="16">
        <f>IFERROR(VLOOKUP(M306,Modificateurs!D$1:E$94,2,0),0)</f>
        <v>3</v>
      </c>
      <c r="M306" t="str">
        <f>VLOOKUP(A306,'Fichier FA (en entrée)'!B:AH,16,0)&amp;" "&amp;VLOOKUP(A306,'Fichier FA (en entrée)'!B:AH,20,0)&amp;" "&amp;VLOOKUP(A306,'Fichier FA (en entrée)'!B:AH,27,0)&amp;" "&amp;VLOOKUP(A306,'Fichier FA (en entrée)'!B:AH,29,0)</f>
        <v xml:space="preserve">S Informatique et Sciences du numérique  </v>
      </c>
      <c r="N306" t="str">
        <f>VLOOKUP(A306,'Fichier FA (en entrée)'!B:AH,8,0)</f>
        <v>En Terminale</v>
      </c>
      <c r="O306" t="b">
        <f>AND(C306&gt;Synthèse!B$7,C306&lt;Synthèse!B$9)</f>
        <v>0</v>
      </c>
      <c r="P306" s="62" t="s">
        <v>2256</v>
      </c>
      <c r="Q306" s="60">
        <f>ROUNDUP(C306/(Synthèse!$B$2+Synthèse!$B$3)*8,0)</f>
        <v>1</v>
      </c>
      <c r="R306" s="60">
        <f>IFERROR(VLOOKUP(A306,'Evaluations (formulaire)'!A:P,6,0)+VLOOKUP(A306,'Evaluations (formulaire)'!A:P,7,0),0)</f>
        <v>0</v>
      </c>
      <c r="S306" s="60">
        <f>IFERROR(VLOOKUP(A306,'Evaluations (formulaire)'!A:P,8,0),0)</f>
        <v>0</v>
      </c>
      <c r="T306" s="64">
        <f>IF(AND(ISBLANK(P306),Q306&lt;=2),Synthèse!$B$42,IF(AND(ISBLANK(P306),Q306&gt;=7),Synthèse!$C$42,R306+S306))</f>
        <v>0</v>
      </c>
      <c r="U306" s="64">
        <f t="shared" si="36"/>
        <v>15.85</v>
      </c>
      <c r="V306" s="59">
        <f t="shared" si="37"/>
        <v>43</v>
      </c>
      <c r="W306" s="26">
        <v>444</v>
      </c>
      <c r="X306" s="26" t="b">
        <f t="shared" si="38"/>
        <v>1</v>
      </c>
      <c r="Y306" s="26" t="e">
        <f>VLOOKUP(A306,#REF!,21,0)</f>
        <v>#REF!</v>
      </c>
      <c r="Z306" s="26" t="s">
        <v>2283</v>
      </c>
      <c r="AC306" t="b">
        <f t="shared" si="39"/>
        <v>0</v>
      </c>
      <c r="AD306" t="e">
        <f>IFERROR(VLOOKUP(A306,#REF!,4,0),MAX(#REF!)+100)</f>
        <v>#REF!</v>
      </c>
    </row>
    <row r="307" spans="1:30">
      <c r="A307">
        <v>510368</v>
      </c>
      <c r="B307" s="5" t="str">
        <f ca="1">VLOOKUP(A307,'Fichier FA (en entrée)'!B:AH,3,0)</f>
        <v>BPXVQNCWNF</v>
      </c>
      <c r="C307">
        <f t="shared" si="32"/>
        <v>765</v>
      </c>
      <c r="D307">
        <f t="shared" si="33"/>
        <v>-100</v>
      </c>
      <c r="E307" s="14" t="str">
        <f>VLOOKUP(A307,'Fichier FA (en entrée)'!B:AH,2,0)</f>
        <v>ENV</v>
      </c>
      <c r="F307" s="14" t="b">
        <f t="shared" si="34"/>
        <v>0</v>
      </c>
      <c r="G307" s="14" t="b">
        <f>IFERROR(VLOOKUP(A307,'Calculs FI (auto)'!A:F,6,0),FALSE)</f>
        <v>1</v>
      </c>
      <c r="H307" s="14" t="b">
        <f t="shared" si="35"/>
        <v>0</v>
      </c>
      <c r="I307" s="16" t="str">
        <f>IFERROR(VLOOKUP(A307,'Moyennes FA (en entrée)'!B:N,7,0),"")</f>
        <v/>
      </c>
      <c r="J307" s="16">
        <f>IFERROR(VLOOKUP(VLOOKUP(A307,'Fichier FA (en entrée)'!B:AH,33,0),Modificateurs!A$2:B$5,2,0),0)</f>
        <v>1</v>
      </c>
      <c r="K307" s="16">
        <f>IFERROR(VLOOKUP(VLOOKUP(A307,'Redoub FI (en entrée)'!B:N,7,0),Modificateurs!A$8:B$11,2,0),0)</f>
        <v>0</v>
      </c>
      <c r="L307" s="16">
        <f>IFERROR(VLOOKUP(M307,Modificateurs!D$1:E$94,2,0),0)</f>
        <v>-6</v>
      </c>
      <c r="M307" t="str">
        <f>VLOOKUP(A307,'Fichier FA (en entrée)'!B:AH,16,0)&amp;" "&amp;VLOOKUP(A307,'Fichier FA (en entrée)'!B:AH,20,0)&amp;" "&amp;VLOOKUP(A307,'Fichier FA (en entrée)'!B:AH,27,0)&amp;" "&amp;VLOOKUP(A307,'Fichier FA (en entrée)'!B:AH,29,0)</f>
        <v xml:space="preserve">ES Economie approfondie  </v>
      </c>
      <c r="N307" t="str">
        <f>VLOOKUP(A307,'Fichier FA (en entrée)'!B:AH,8,0)</f>
        <v>En Terminale</v>
      </c>
      <c r="O307" t="b">
        <f>AND(C307&gt;Synthèse!B$7,C307&lt;Synthèse!B$9)</f>
        <v>0</v>
      </c>
      <c r="P307" s="62" t="s">
        <v>2256</v>
      </c>
      <c r="Q307" s="60">
        <f>ROUNDUP(C307/(Synthèse!$B$2+Synthèse!$B$3)*8,0)</f>
        <v>12</v>
      </c>
      <c r="R307" s="60">
        <f>IFERROR(VLOOKUP(A307,'Evaluations (formulaire)'!A:P,6,0)+VLOOKUP(A307,'Evaluations (formulaire)'!A:P,7,0),0)</f>
        <v>0</v>
      </c>
      <c r="S307" s="60">
        <f>IFERROR(VLOOKUP(A307,'Evaluations (formulaire)'!A:P,8,0),0)</f>
        <v>0</v>
      </c>
      <c r="T307" s="64">
        <f>IF(AND(ISBLANK(P307),Q307&lt;=2),Synthèse!$B$42,IF(AND(ISBLANK(P307),Q307&gt;=7),Synthèse!$C$42,R307+S307))</f>
        <v>0</v>
      </c>
      <c r="U307" s="64">
        <f t="shared" si="36"/>
        <v>-100</v>
      </c>
      <c r="V307" s="59">
        <f t="shared" si="37"/>
        <v>765</v>
      </c>
      <c r="W307" s="26">
        <v>733</v>
      </c>
      <c r="X307" s="26" t="b">
        <f t="shared" si="38"/>
        <v>0</v>
      </c>
      <c r="Y307" s="26" t="e">
        <f>VLOOKUP(A307,#REF!,21,0)</f>
        <v>#REF!</v>
      </c>
      <c r="Z307" s="26" t="s">
        <v>2283</v>
      </c>
      <c r="AC307" t="b">
        <f t="shared" si="39"/>
        <v>0</v>
      </c>
      <c r="AD307" t="e">
        <f>IFERROR(VLOOKUP(A307,#REF!,4,0),MAX(#REF!)+100)</f>
        <v>#REF!</v>
      </c>
    </row>
    <row r="308" spans="1:30">
      <c r="A308">
        <v>510592</v>
      </c>
      <c r="B308" s="5" t="str">
        <f ca="1">VLOOKUP(A308,'Fichier FA (en entrée)'!B:AH,3,0)</f>
        <v>QDQZJFPFQV</v>
      </c>
      <c r="C308">
        <f t="shared" si="32"/>
        <v>765</v>
      </c>
      <c r="D308">
        <f t="shared" si="33"/>
        <v>-100</v>
      </c>
      <c r="E308" s="14" t="str">
        <f>VLOOKUP(A308,'Fichier FA (en entrée)'!B:AH,2,0)</f>
        <v>ENV</v>
      </c>
      <c r="F308" s="14" t="b">
        <f t="shared" si="34"/>
        <v>0</v>
      </c>
      <c r="G308" s="14" t="b">
        <f>IFERROR(VLOOKUP(A308,'Calculs FI (auto)'!A:F,6,0),FALSE)</f>
        <v>0</v>
      </c>
      <c r="H308" s="14" t="b">
        <f t="shared" si="35"/>
        <v>0</v>
      </c>
      <c r="I308" s="16" t="str">
        <f>IFERROR(VLOOKUP(A308,'Moyennes FA (en entrée)'!B:N,7,0),"")</f>
        <v/>
      </c>
      <c r="J308" s="16">
        <f>IFERROR(VLOOKUP(VLOOKUP(A308,'Fichier FA (en entrée)'!B:AH,33,0),Modificateurs!A$2:B$5,2,0),0)</f>
        <v>1</v>
      </c>
      <c r="K308" s="16">
        <f>IFERROR(VLOOKUP(VLOOKUP(A308,'Redoub FI (en entrée)'!B:N,7,0),Modificateurs!A$8:B$11,2,0),0)</f>
        <v>0</v>
      </c>
      <c r="L308" s="16">
        <f>IFERROR(VLOOKUP(M308,Modificateurs!D$1:E$94,2,0),0)</f>
        <v>1</v>
      </c>
      <c r="M308" t="str">
        <f>VLOOKUP(A308,'Fichier FA (en entrée)'!B:AH,16,0)&amp;" "&amp;VLOOKUP(A308,'Fichier FA (en entrée)'!B:AH,20,0)&amp;" "&amp;VLOOKUP(A308,'Fichier FA (en entrée)'!B:AH,27,0)&amp;" "&amp;VLOOKUP(A308,'Fichier FA (en entrée)'!B:AH,29,0)</f>
        <v xml:space="preserve">S Pas de spécialité (S.I)  </v>
      </c>
      <c r="N308" t="str">
        <f>VLOOKUP(A308,'Fichier FA (en entrée)'!B:AH,8,0)</f>
        <v>En Terminale</v>
      </c>
      <c r="O308" t="b">
        <f>AND(C308&gt;Synthèse!B$7,C308&lt;Synthèse!B$9)</f>
        <v>0</v>
      </c>
      <c r="P308" s="62" t="s">
        <v>2261</v>
      </c>
      <c r="Q308" s="60">
        <f>ROUNDUP(C308/(Synthèse!$B$2+Synthèse!$B$3)*8,0)</f>
        <v>12</v>
      </c>
      <c r="R308" s="60">
        <f>IFERROR(VLOOKUP(A308,'Evaluations (formulaire)'!A:P,6,0)+VLOOKUP(A308,'Evaluations (formulaire)'!A:P,7,0),0)</f>
        <v>0</v>
      </c>
      <c r="S308" s="60">
        <f>IFERROR(VLOOKUP(A308,'Evaluations (formulaire)'!A:P,8,0),0)</f>
        <v>0</v>
      </c>
      <c r="T308" s="64">
        <f>IF(AND(ISBLANK(P308),Q308&lt;=2),Synthèse!$B$42,IF(AND(ISBLANK(P308),Q308&gt;=7),Synthèse!$C$42,R308+S308))</f>
        <v>0</v>
      </c>
      <c r="U308" s="64">
        <f t="shared" si="36"/>
        <v>-100</v>
      </c>
      <c r="V308" s="59">
        <f t="shared" si="37"/>
        <v>765</v>
      </c>
      <c r="W308" s="26">
        <v>342</v>
      </c>
      <c r="X308" s="26" t="b">
        <f t="shared" si="38"/>
        <v>0</v>
      </c>
      <c r="Y308" s="26" t="e">
        <f>VLOOKUP(A308,#REF!,21,0)</f>
        <v>#REF!</v>
      </c>
      <c r="Z308" s="26" t="s">
        <v>2283</v>
      </c>
      <c r="AC308" t="b">
        <f t="shared" si="39"/>
        <v>0</v>
      </c>
      <c r="AD308" t="e">
        <f>IFERROR(VLOOKUP(A308,#REF!,4,0),MAX(#REF!)+100)</f>
        <v>#REF!</v>
      </c>
    </row>
    <row r="309" spans="1:30">
      <c r="A309">
        <v>510736</v>
      </c>
      <c r="B309" s="5" t="str">
        <f ca="1">VLOOKUP(A309,'Fichier FA (en entrée)'!B:AH,3,0)</f>
        <v>BNFXZYAPHX</v>
      </c>
      <c r="C309">
        <f t="shared" si="32"/>
        <v>56</v>
      </c>
      <c r="D309">
        <f t="shared" si="33"/>
        <v>15.19</v>
      </c>
      <c r="E309" s="14" t="str">
        <f>VLOOKUP(A309,'Fichier FA (en entrée)'!B:AH,2,0)</f>
        <v>EV</v>
      </c>
      <c r="F309" s="14" t="b">
        <f t="shared" si="34"/>
        <v>1</v>
      </c>
      <c r="G309" s="14" t="b">
        <f>IFERROR(VLOOKUP(A309,'Calculs FI (auto)'!A:F,6,0),FALSE)</f>
        <v>1</v>
      </c>
      <c r="H309" s="14" t="b">
        <f t="shared" si="35"/>
        <v>1</v>
      </c>
      <c r="I309" s="16">
        <f>IFERROR(VLOOKUP(A309,'Moyennes FA (en entrée)'!B:N,7,0),"")</f>
        <v>11.19</v>
      </c>
      <c r="J309" s="16">
        <f>IFERROR(VLOOKUP(VLOOKUP(A309,'Fichier FA (en entrée)'!B:AH,33,0),Modificateurs!A$2:B$5,2,0),0)</f>
        <v>1</v>
      </c>
      <c r="K309" s="16">
        <f>IFERROR(VLOOKUP(VLOOKUP(A309,'Redoub FI (en entrée)'!B:N,7,0),Modificateurs!A$8:B$11,2,0),0)</f>
        <v>0</v>
      </c>
      <c r="L309" s="16">
        <f>IFERROR(VLOOKUP(M309,Modificateurs!D$1:E$94,2,0),0)</f>
        <v>3</v>
      </c>
      <c r="M309" t="str">
        <f>VLOOKUP(A309,'Fichier FA (en entrée)'!B:AH,16,0)&amp;" "&amp;VLOOKUP(A309,'Fichier FA (en entrée)'!B:AH,20,0)&amp;" "&amp;VLOOKUP(A309,'Fichier FA (en entrée)'!B:AH,27,0)&amp;" "&amp;VLOOKUP(A309,'Fichier FA (en entrée)'!B:AH,29,0)</f>
        <v xml:space="preserve">S Informatique et Sciences du numérique  </v>
      </c>
      <c r="N309" t="str">
        <f>VLOOKUP(A309,'Fichier FA (en entrée)'!B:AH,8,0)</f>
        <v>En Terminale</v>
      </c>
      <c r="O309" t="b">
        <f>AND(C309&gt;Synthèse!B$7,C309&lt;Synthèse!B$9)</f>
        <v>0</v>
      </c>
      <c r="P309" s="62" t="s">
        <v>2261</v>
      </c>
      <c r="Q309" s="60">
        <f>ROUNDUP(C309/(Synthèse!$B$2+Synthèse!$B$3)*8,0)</f>
        <v>1</v>
      </c>
      <c r="R309" s="60">
        <f>IFERROR(VLOOKUP(A309,'Evaluations (formulaire)'!A:P,6,0)+VLOOKUP(A309,'Evaluations (formulaire)'!A:P,7,0),0)</f>
        <v>0</v>
      </c>
      <c r="S309" s="60">
        <f>IFERROR(VLOOKUP(A309,'Evaluations (formulaire)'!A:P,8,0),0)</f>
        <v>0</v>
      </c>
      <c r="T309" s="64">
        <f>IF(AND(ISBLANK(P309),Q309&lt;=2),Synthèse!$B$42,IF(AND(ISBLANK(P309),Q309&gt;=7),Synthèse!$C$42,R309+S309))</f>
        <v>0</v>
      </c>
      <c r="U309" s="64">
        <f t="shared" si="36"/>
        <v>15.19</v>
      </c>
      <c r="V309" s="59">
        <f t="shared" si="37"/>
        <v>56</v>
      </c>
      <c r="W309" s="26">
        <v>357</v>
      </c>
      <c r="X309" s="26" t="b">
        <f t="shared" si="38"/>
        <v>1</v>
      </c>
      <c r="Y309" s="26" t="e">
        <f>VLOOKUP(A309,#REF!,21,0)</f>
        <v>#REF!</v>
      </c>
      <c r="Z309" s="26" t="s">
        <v>2283</v>
      </c>
      <c r="AC309" t="b">
        <f t="shared" si="39"/>
        <v>0</v>
      </c>
      <c r="AD309" t="e">
        <f>IFERROR(VLOOKUP(A309,#REF!,4,0),MAX(#REF!)+100)</f>
        <v>#REF!</v>
      </c>
    </row>
    <row r="310" spans="1:30">
      <c r="A310">
        <v>511760</v>
      </c>
      <c r="B310" s="5" t="str">
        <f ca="1">VLOOKUP(A310,'Fichier FA (en entrée)'!B:AH,3,0)</f>
        <v>SVGKANZOHI</v>
      </c>
      <c r="C310">
        <f t="shared" si="32"/>
        <v>407</v>
      </c>
      <c r="D310">
        <f t="shared" si="33"/>
        <v>3.7100000000000009</v>
      </c>
      <c r="E310" s="14" t="str">
        <f>VLOOKUP(A310,'Fichier FA (en entrée)'!B:AH,2,0)</f>
        <v>EV</v>
      </c>
      <c r="F310" s="14" t="b">
        <f t="shared" si="34"/>
        <v>1</v>
      </c>
      <c r="G310" s="14" t="b">
        <f>IFERROR(VLOOKUP(A310,'Calculs FI (auto)'!A:F,6,0),FALSE)</f>
        <v>0</v>
      </c>
      <c r="H310" s="14" t="b">
        <f t="shared" si="35"/>
        <v>0</v>
      </c>
      <c r="I310" s="16">
        <f>IFERROR(VLOOKUP(A310,'Moyennes FA (en entrée)'!B:N,7,0),"")</f>
        <v>10.71</v>
      </c>
      <c r="J310" s="16">
        <f>IFERROR(VLOOKUP(VLOOKUP(A310,'Fichier FA (en entrée)'!B:AH,33,0),Modificateurs!A$2:B$5,2,0),0)</f>
        <v>1</v>
      </c>
      <c r="K310" s="16">
        <f>IFERROR(VLOOKUP(VLOOKUP(A310,'Redoub FI (en entrée)'!B:N,7,0),Modificateurs!A$8:B$11,2,0),0)</f>
        <v>0</v>
      </c>
      <c r="L310" s="16">
        <f>IFERROR(VLOOKUP(M310,Modificateurs!D$1:E$94,2,0),0)</f>
        <v>-8</v>
      </c>
      <c r="M310" t="str">
        <f>VLOOKUP(A310,'Fichier FA (en entrée)'!B:AH,16,0)&amp;" "&amp;VLOOKUP(A310,'Fichier FA (en entrée)'!B:AH,20,0)&amp;" "&amp;VLOOKUP(A310,'Fichier FA (en entrée)'!B:AH,27,0)&amp;" "&amp;VLOOKUP(A310,'Fichier FA (en entrée)'!B:AH,29,0)</f>
        <v xml:space="preserve">STMG Systèmes d'information et de gestion  </v>
      </c>
      <c r="N310" t="str">
        <f>VLOOKUP(A310,'Fichier FA (en entrée)'!B:AH,8,0)</f>
        <v>En Terminale</v>
      </c>
      <c r="O310" t="b">
        <f>AND(C310&gt;Synthèse!B$7,C310&lt;Synthèse!B$9)</f>
        <v>0</v>
      </c>
      <c r="P310" s="62" t="s">
        <v>2256</v>
      </c>
      <c r="Q310" s="60">
        <f>ROUNDUP(C310/(Synthèse!$B$2+Synthèse!$B$3)*8,0)</f>
        <v>7</v>
      </c>
      <c r="R310" s="60">
        <f>IFERROR(VLOOKUP(A310,'Evaluations (formulaire)'!A:P,6,0)+VLOOKUP(A310,'Evaluations (formulaire)'!A:P,7,0),0)</f>
        <v>0</v>
      </c>
      <c r="S310" s="60">
        <f>IFERROR(VLOOKUP(A310,'Evaluations (formulaire)'!A:P,8,0),0)</f>
        <v>0</v>
      </c>
      <c r="T310" s="64">
        <f>IF(AND(ISBLANK(P310),Q310&lt;=2),Synthèse!$B$42,IF(AND(ISBLANK(P310),Q310&gt;=7),Synthèse!$C$42,R310+S310))</f>
        <v>0</v>
      </c>
      <c r="U310" s="64">
        <f t="shared" si="36"/>
        <v>3.7100000000000009</v>
      </c>
      <c r="V310" s="59">
        <f t="shared" si="37"/>
        <v>407</v>
      </c>
      <c r="W310" s="26">
        <v>675</v>
      </c>
      <c r="X310" s="26" t="b">
        <f t="shared" si="38"/>
        <v>0</v>
      </c>
      <c r="Y310" s="26" t="e">
        <f>VLOOKUP(A310,#REF!,21,0)</f>
        <v>#REF!</v>
      </c>
      <c r="Z310" s="26" t="s">
        <v>2283</v>
      </c>
      <c r="AC310" t="b">
        <f t="shared" si="39"/>
        <v>0</v>
      </c>
      <c r="AD310" t="e">
        <f>IFERROR(VLOOKUP(A310,#REF!,4,0),MAX(#REF!)+100)</f>
        <v>#REF!</v>
      </c>
    </row>
    <row r="311" spans="1:30">
      <c r="A311">
        <v>512152</v>
      </c>
      <c r="B311" s="5" t="str">
        <f ca="1">VLOOKUP(A311,'Fichier FA (en entrée)'!B:AH,3,0)</f>
        <v>HFVHWNOKGR</v>
      </c>
      <c r="C311">
        <f t="shared" si="32"/>
        <v>363</v>
      </c>
      <c r="D311">
        <f t="shared" si="33"/>
        <v>6.07</v>
      </c>
      <c r="E311" s="14" t="str">
        <f>VLOOKUP(A311,'Fichier FA (en entrée)'!B:AH,2,0)</f>
        <v>EV</v>
      </c>
      <c r="F311" s="14" t="b">
        <f t="shared" si="34"/>
        <v>1</v>
      </c>
      <c r="G311" s="14" t="b">
        <f>IFERROR(VLOOKUP(A311,'Calculs FI (auto)'!A:F,6,0),FALSE)</f>
        <v>1</v>
      </c>
      <c r="H311" s="14" t="b">
        <f t="shared" si="35"/>
        <v>1</v>
      </c>
      <c r="I311" s="16">
        <f>IFERROR(VLOOKUP(A311,'Moyennes FA (en entrée)'!B:N,7,0),"")</f>
        <v>10.07</v>
      </c>
      <c r="J311" s="16">
        <f>IFERROR(VLOOKUP(VLOOKUP(A311,'Fichier FA (en entrée)'!B:AH,33,0),Modificateurs!A$2:B$5,2,0),0)</f>
        <v>0</v>
      </c>
      <c r="K311" s="16">
        <f>IFERROR(VLOOKUP(VLOOKUP(A311,'Redoub FI (en entrée)'!B:N,7,0),Modificateurs!A$8:B$11,2,0),0)</f>
        <v>0</v>
      </c>
      <c r="L311" s="16">
        <f>IFERROR(VLOOKUP(M311,Modificateurs!D$1:E$94,2,0),0)</f>
        <v>-4</v>
      </c>
      <c r="M311" t="str">
        <f>VLOOKUP(A311,'Fichier FA (en entrée)'!B:AH,16,0)&amp;" "&amp;VLOOKUP(A311,'Fichier FA (en entrée)'!B:AH,20,0)&amp;" "&amp;VLOOKUP(A311,'Fichier FA (en entrée)'!B:AH,27,0)&amp;" "&amp;VLOOKUP(A311,'Fichier FA (en entrée)'!B:AH,29,0)</f>
        <v xml:space="preserve">STI2D Energies et environnement  </v>
      </c>
      <c r="N311" t="str">
        <f>VLOOKUP(A311,'Fichier FA (en entrée)'!B:AH,8,0)</f>
        <v>En Terminale</v>
      </c>
      <c r="O311" t="b">
        <f>AND(C311&gt;Synthèse!B$7,C311&lt;Synthèse!B$9)</f>
        <v>1</v>
      </c>
      <c r="P311" s="62" t="s">
        <v>2284</v>
      </c>
      <c r="Q311" s="60">
        <f>ROUNDUP(C311/(Synthèse!$B$2+Synthèse!$B$3)*8,0)</f>
        <v>6</v>
      </c>
      <c r="R311" s="60">
        <f>IFERROR(VLOOKUP(A311,'Evaluations (formulaire)'!A:P,6,0)+VLOOKUP(A311,'Evaluations (formulaire)'!A:P,7,0),0)</f>
        <v>0</v>
      </c>
      <c r="S311" s="60">
        <f>IFERROR(VLOOKUP(A311,'Evaluations (formulaire)'!A:P,8,0),0)</f>
        <v>0</v>
      </c>
      <c r="T311" s="64">
        <f>IF(AND(ISBLANK(P311),Q311&lt;=2),Synthèse!$B$42,IF(AND(ISBLANK(P311),Q311&gt;=7),Synthèse!$C$42,R311+S311))</f>
        <v>0</v>
      </c>
      <c r="U311" s="64">
        <f t="shared" si="36"/>
        <v>6.07</v>
      </c>
      <c r="V311" s="59">
        <f t="shared" si="37"/>
        <v>363</v>
      </c>
      <c r="W311" s="26">
        <v>107</v>
      </c>
      <c r="X311" s="26" t="b">
        <f t="shared" si="38"/>
        <v>0</v>
      </c>
      <c r="Y311" s="26" t="e">
        <f>VLOOKUP(A311,#REF!,21,0)</f>
        <v>#REF!</v>
      </c>
      <c r="Z311" s="26" t="s">
        <v>2283</v>
      </c>
      <c r="AC311" t="b">
        <f t="shared" si="39"/>
        <v>0</v>
      </c>
      <c r="AD311" t="e">
        <f>IFERROR(VLOOKUP(A311,#REF!,4,0),MAX(#REF!)+100)</f>
        <v>#REF!</v>
      </c>
    </row>
    <row r="312" spans="1:30">
      <c r="A312">
        <v>512804</v>
      </c>
      <c r="B312" s="5" t="str">
        <f ca="1">VLOOKUP(A312,'Fichier FA (en entrée)'!B:AH,3,0)</f>
        <v>NMXDMNOQUQ</v>
      </c>
      <c r="C312">
        <f t="shared" si="32"/>
        <v>360</v>
      </c>
      <c r="D312">
        <f t="shared" si="33"/>
        <v>6.1400000000000006</v>
      </c>
      <c r="E312" s="14" t="str">
        <f>VLOOKUP(A312,'Fichier FA (en entrée)'!B:AH,2,0)</f>
        <v>EV</v>
      </c>
      <c r="F312" s="14" t="b">
        <f t="shared" si="34"/>
        <v>1</v>
      </c>
      <c r="G312" s="14" t="b">
        <f>IFERROR(VLOOKUP(A312,'Calculs FI (auto)'!A:F,6,0),FALSE)</f>
        <v>0</v>
      </c>
      <c r="H312" s="14" t="b">
        <f t="shared" si="35"/>
        <v>0</v>
      </c>
      <c r="I312" s="16">
        <f>IFERROR(VLOOKUP(A312,'Moyennes FA (en entrée)'!B:N,7,0),"")</f>
        <v>11.14</v>
      </c>
      <c r="J312" s="16">
        <f>IFERROR(VLOOKUP(VLOOKUP(A312,'Fichier FA (en entrée)'!B:AH,33,0),Modificateurs!A$2:B$5,2,0),0)</f>
        <v>1</v>
      </c>
      <c r="K312" s="16">
        <f>IFERROR(VLOOKUP(VLOOKUP(A312,'Redoub FI (en entrée)'!B:N,7,0),Modificateurs!A$8:B$11,2,0),0)</f>
        <v>0</v>
      </c>
      <c r="L312" s="16">
        <f>IFERROR(VLOOKUP(M312,Modificateurs!D$1:E$94,2,0),0)</f>
        <v>-6</v>
      </c>
      <c r="M312" t="str">
        <f>VLOOKUP(A312,'Fichier FA (en entrée)'!B:AH,16,0)&amp;" "&amp;VLOOKUP(A312,'Fichier FA (en entrée)'!B:AH,20,0)&amp;" "&amp;VLOOKUP(A312,'Fichier FA (en entrée)'!B:AH,27,0)&amp;" "&amp;VLOOKUP(A312,'Fichier FA (en entrée)'!B:AH,29,0)</f>
        <v xml:space="preserve">STI2D Innovation Technologique et Eco conception  </v>
      </c>
      <c r="N312" t="str">
        <f>VLOOKUP(A312,'Fichier FA (en entrée)'!B:AH,8,0)</f>
        <v>En Terminale</v>
      </c>
      <c r="O312" t="b">
        <f>AND(C312&gt;Synthèse!B$7,C312&lt;Synthèse!B$9)</f>
        <v>1</v>
      </c>
      <c r="P312" s="62" t="s">
        <v>2261</v>
      </c>
      <c r="Q312" s="60">
        <f>ROUNDUP(C312/(Synthèse!$B$2+Synthèse!$B$3)*8,0)</f>
        <v>6</v>
      </c>
      <c r="R312" s="60">
        <f>IFERROR(VLOOKUP(A312,'Evaluations (formulaire)'!A:P,6,0)+VLOOKUP(A312,'Evaluations (formulaire)'!A:P,7,0),0)</f>
        <v>0</v>
      </c>
      <c r="S312" s="60">
        <f>IFERROR(VLOOKUP(A312,'Evaluations (formulaire)'!A:P,8,0),0)</f>
        <v>0</v>
      </c>
      <c r="T312" s="64">
        <f>IF(AND(ISBLANK(P312),Q312&lt;=2),Synthèse!$B$42,IF(AND(ISBLANK(P312),Q312&gt;=7),Synthèse!$C$42,R312+S312))</f>
        <v>0</v>
      </c>
      <c r="U312" s="64">
        <f t="shared" si="36"/>
        <v>6.1400000000000006</v>
      </c>
      <c r="V312" s="59">
        <f t="shared" si="37"/>
        <v>360</v>
      </c>
      <c r="W312" s="26">
        <v>674</v>
      </c>
      <c r="X312" s="26" t="b">
        <f t="shared" si="38"/>
        <v>0</v>
      </c>
      <c r="Y312" s="26" t="e">
        <f>VLOOKUP(A312,#REF!,21,0)</f>
        <v>#REF!</v>
      </c>
      <c r="Z312" s="26" t="s">
        <v>2283</v>
      </c>
      <c r="AC312" t="b">
        <f t="shared" si="39"/>
        <v>0</v>
      </c>
      <c r="AD312" t="e">
        <f>IFERROR(VLOOKUP(A312,#REF!,4,0),MAX(#REF!)+100)</f>
        <v>#REF!</v>
      </c>
    </row>
    <row r="313" spans="1:30">
      <c r="A313">
        <v>512889</v>
      </c>
      <c r="B313" s="5" t="str">
        <f ca="1">VLOOKUP(A313,'Fichier FA (en entrée)'!B:AH,3,0)</f>
        <v>TPMZGZWIJR</v>
      </c>
      <c r="C313">
        <f t="shared" si="32"/>
        <v>294</v>
      </c>
      <c r="D313">
        <f t="shared" si="33"/>
        <v>9.33</v>
      </c>
      <c r="E313" s="14" t="str">
        <f>VLOOKUP(A313,'Fichier FA (en entrée)'!B:AH,2,0)</f>
        <v>EV</v>
      </c>
      <c r="F313" s="14" t="b">
        <f t="shared" si="34"/>
        <v>1</v>
      </c>
      <c r="G313" s="14" t="b">
        <f>IFERROR(VLOOKUP(A313,'Calculs FI (auto)'!A:F,6,0),FALSE)</f>
        <v>1</v>
      </c>
      <c r="H313" s="14" t="b">
        <f t="shared" si="35"/>
        <v>1</v>
      </c>
      <c r="I313" s="16">
        <f>IFERROR(VLOOKUP(A313,'Moyennes FA (en entrée)'!B:N,7,0),"")</f>
        <v>12.33</v>
      </c>
      <c r="J313" s="16">
        <f>IFERROR(VLOOKUP(VLOOKUP(A313,'Fichier FA (en entrée)'!B:AH,33,0),Modificateurs!A$2:B$5,2,0),0)</f>
        <v>1</v>
      </c>
      <c r="K313" s="16">
        <f>IFERROR(VLOOKUP(VLOOKUP(A313,'Redoub FI (en entrée)'!B:N,7,0),Modificateurs!A$8:B$11,2,0),0)</f>
        <v>0</v>
      </c>
      <c r="L313" s="16">
        <f>IFERROR(VLOOKUP(M313,Modificateurs!D$1:E$94,2,0),0)</f>
        <v>-4</v>
      </c>
      <c r="M313" t="str">
        <f>VLOOKUP(A313,'Fichier FA (en entrée)'!B:AH,16,0)&amp;" "&amp;VLOOKUP(A313,'Fichier FA (en entrée)'!B:AH,20,0)&amp;" "&amp;VLOOKUP(A313,'Fichier FA (en entrée)'!B:AH,27,0)&amp;" "&amp;VLOOKUP(A313,'Fichier FA (en entrée)'!B:AH,29,0)</f>
        <v xml:space="preserve">STI2D Energies et environnement  </v>
      </c>
      <c r="N313" t="str">
        <f>VLOOKUP(A313,'Fichier FA (en entrée)'!B:AH,8,0)</f>
        <v>En Terminale</v>
      </c>
      <c r="O313" t="b">
        <f>AND(C313&gt;Synthèse!B$7,C313&lt;Synthèse!B$9)</f>
        <v>1</v>
      </c>
      <c r="P313" s="62" t="s">
        <v>2256</v>
      </c>
      <c r="Q313" s="60">
        <f>ROUNDUP(C313/(Synthèse!$B$2+Synthèse!$B$3)*8,0)</f>
        <v>5</v>
      </c>
      <c r="R313" s="60">
        <f>IFERROR(VLOOKUP(A313,'Evaluations (formulaire)'!A:P,6,0)+VLOOKUP(A313,'Evaluations (formulaire)'!A:P,7,0),0)</f>
        <v>0</v>
      </c>
      <c r="S313" s="60">
        <f>IFERROR(VLOOKUP(A313,'Evaluations (formulaire)'!A:P,8,0),0)</f>
        <v>0</v>
      </c>
      <c r="T313" s="64">
        <f>IF(AND(ISBLANK(P313),Q313&lt;=2),Synthèse!$B$42,IF(AND(ISBLANK(P313),Q313&gt;=7),Synthèse!$C$42,R313+S313))</f>
        <v>0</v>
      </c>
      <c r="U313" s="64">
        <f t="shared" si="36"/>
        <v>9.33</v>
      </c>
      <c r="V313" s="59">
        <f t="shared" si="37"/>
        <v>293</v>
      </c>
      <c r="W313" s="26">
        <v>434</v>
      </c>
      <c r="X313" s="26" t="b">
        <f t="shared" si="38"/>
        <v>0</v>
      </c>
      <c r="Y313" s="26" t="e">
        <f>VLOOKUP(A313,#REF!,21,0)</f>
        <v>#REF!</v>
      </c>
      <c r="Z313" s="26" t="s">
        <v>2283</v>
      </c>
      <c r="AC313" t="b">
        <f t="shared" si="39"/>
        <v>0</v>
      </c>
      <c r="AD313" t="e">
        <f>IFERROR(VLOOKUP(A313,#REF!,4,0),MAX(#REF!)+100)</f>
        <v>#REF!</v>
      </c>
    </row>
    <row r="314" spans="1:30">
      <c r="A314">
        <v>512897</v>
      </c>
      <c r="B314" s="5" t="str">
        <f ca="1">VLOOKUP(A314,'Fichier FA (en entrée)'!B:AH,3,0)</f>
        <v>SPJZMEDPNL</v>
      </c>
      <c r="C314">
        <f t="shared" si="32"/>
        <v>765</v>
      </c>
      <c r="D314">
        <f t="shared" si="33"/>
        <v>-100</v>
      </c>
      <c r="E314" s="14" t="str">
        <f>VLOOKUP(A314,'Fichier FA (en entrée)'!B:AH,2,0)</f>
        <v>ENV</v>
      </c>
      <c r="F314" s="14" t="b">
        <f t="shared" si="34"/>
        <v>0</v>
      </c>
      <c r="G314" s="14" t="b">
        <f>IFERROR(VLOOKUP(A314,'Calculs FI (auto)'!A:F,6,0),FALSE)</f>
        <v>1</v>
      </c>
      <c r="H314" s="14" t="b">
        <f t="shared" si="35"/>
        <v>0</v>
      </c>
      <c r="I314" s="16" t="str">
        <f>IFERROR(VLOOKUP(A314,'Moyennes FA (en entrée)'!B:N,7,0),"")</f>
        <v/>
      </c>
      <c r="J314" s="16">
        <f>IFERROR(VLOOKUP(VLOOKUP(A314,'Fichier FA (en entrée)'!B:AH,33,0),Modificateurs!A$2:B$5,2,0),0)</f>
        <v>1</v>
      </c>
      <c r="K314" s="16">
        <f>IFERROR(VLOOKUP(VLOOKUP(A314,'Redoub FI (en entrée)'!B:N,7,0),Modificateurs!A$8:B$11,2,0),0)</f>
        <v>0</v>
      </c>
      <c r="L314" s="16">
        <f>IFERROR(VLOOKUP(M314,Modificateurs!D$1:E$94,2,0),0)</f>
        <v>-6</v>
      </c>
      <c r="M314" t="str">
        <f>VLOOKUP(A314,'Fichier FA (en entrée)'!B:AH,16,0)&amp;" "&amp;VLOOKUP(A314,'Fichier FA (en entrée)'!B:AH,20,0)&amp;" "&amp;VLOOKUP(A314,'Fichier FA (en entrée)'!B:AH,27,0)&amp;" "&amp;VLOOKUP(A314,'Fichier FA (en entrée)'!B:AH,29,0)</f>
        <v xml:space="preserve">STI2D Innovation Technologique et Eco conception  </v>
      </c>
      <c r="N314" t="str">
        <f>VLOOKUP(A314,'Fichier FA (en entrée)'!B:AH,8,0)</f>
        <v>En Terminale</v>
      </c>
      <c r="O314" t="b">
        <f>AND(C314&gt;Synthèse!B$7,C314&lt;Synthèse!B$9)</f>
        <v>0</v>
      </c>
      <c r="P314" s="62" t="s">
        <v>2259</v>
      </c>
      <c r="Q314" s="60">
        <f>ROUNDUP(C314/(Synthèse!$B$2+Synthèse!$B$3)*8,0)</f>
        <v>12</v>
      </c>
      <c r="R314" s="60">
        <f>IFERROR(VLOOKUP(A314,'Evaluations (formulaire)'!A:P,6,0)+VLOOKUP(A314,'Evaluations (formulaire)'!A:P,7,0),0)</f>
        <v>0</v>
      </c>
      <c r="S314" s="60">
        <f>IFERROR(VLOOKUP(A314,'Evaluations (formulaire)'!A:P,8,0),0)</f>
        <v>0</v>
      </c>
      <c r="T314" s="64">
        <f>IF(AND(ISBLANK(P314),Q314&lt;=2),Synthèse!$B$42,IF(AND(ISBLANK(P314),Q314&gt;=7),Synthèse!$C$42,R314+S314))</f>
        <v>0</v>
      </c>
      <c r="U314" s="64">
        <f t="shared" si="36"/>
        <v>-100</v>
      </c>
      <c r="V314" s="59">
        <f t="shared" si="37"/>
        <v>765</v>
      </c>
      <c r="W314" s="26">
        <v>690</v>
      </c>
      <c r="X314" s="26" t="b">
        <f t="shared" si="38"/>
        <v>0</v>
      </c>
      <c r="Y314" s="26" t="e">
        <f>VLOOKUP(A314,#REF!,21,0)</f>
        <v>#REF!</v>
      </c>
      <c r="Z314" s="26" t="s">
        <v>2283</v>
      </c>
      <c r="AC314" t="b">
        <f t="shared" si="39"/>
        <v>0</v>
      </c>
      <c r="AD314" t="e">
        <f>IFERROR(VLOOKUP(A314,#REF!,4,0),MAX(#REF!)+100)</f>
        <v>#REF!</v>
      </c>
    </row>
    <row r="315" spans="1:30">
      <c r="A315">
        <v>521948</v>
      </c>
      <c r="B315" s="5" t="str">
        <f ca="1">VLOOKUP(A315,'Fichier FA (en entrée)'!B:AH,3,0)</f>
        <v>XWDLQTDPYN</v>
      </c>
      <c r="C315">
        <f t="shared" si="32"/>
        <v>88</v>
      </c>
      <c r="D315">
        <f t="shared" si="33"/>
        <v>13.99</v>
      </c>
      <c r="E315" s="14" t="str">
        <f>VLOOKUP(A315,'Fichier FA (en entrée)'!B:AH,2,0)</f>
        <v>EV</v>
      </c>
      <c r="F315" s="14" t="b">
        <f t="shared" si="34"/>
        <v>1</v>
      </c>
      <c r="G315" s="14" t="b">
        <f>IFERROR(VLOOKUP(A315,'Calculs FI (auto)'!A:F,6,0),FALSE)</f>
        <v>1</v>
      </c>
      <c r="H315" s="14" t="b">
        <f t="shared" si="35"/>
        <v>1</v>
      </c>
      <c r="I315" s="16">
        <f>IFERROR(VLOOKUP(A315,'Moyennes FA (en entrée)'!B:N,7,0),"")</f>
        <v>9.99</v>
      </c>
      <c r="J315" s="16">
        <f>IFERROR(VLOOKUP(VLOOKUP(A315,'Fichier FA (en entrée)'!B:AH,33,0),Modificateurs!A$2:B$5,2,0),0)</f>
        <v>3</v>
      </c>
      <c r="K315" s="16">
        <f>IFERROR(VLOOKUP(VLOOKUP(A315,'Redoub FI (en entrée)'!B:N,7,0),Modificateurs!A$8:B$11,2,0),0)</f>
        <v>0</v>
      </c>
      <c r="L315" s="16">
        <f>IFERROR(VLOOKUP(M315,Modificateurs!D$1:E$94,2,0),0)</f>
        <v>1</v>
      </c>
      <c r="M315" t="str">
        <f>VLOOKUP(A315,'Fichier FA (en entrée)'!B:AH,16,0)&amp;" "&amp;VLOOKUP(A315,'Fichier FA (en entrée)'!B:AH,20,0)&amp;" "&amp;VLOOKUP(A315,'Fichier FA (en entrée)'!B:AH,27,0)&amp;" "&amp;VLOOKUP(A315,'Fichier FA (en entrée)'!B:AH,29,0)</f>
        <v xml:space="preserve">S Sciences de la vie et de la terre  </v>
      </c>
      <c r="N315" t="str">
        <f>VLOOKUP(A315,'Fichier FA (en entrée)'!B:AH,8,0)</f>
        <v>En Terminale</v>
      </c>
      <c r="O315" t="b">
        <f>AND(C315&gt;Synthèse!B$7,C315&lt;Synthèse!B$9)</f>
        <v>0</v>
      </c>
      <c r="P315" s="62" t="s">
        <v>2261</v>
      </c>
      <c r="Q315" s="60">
        <f>ROUNDUP(C315/(Synthèse!$B$2+Synthèse!$B$3)*8,0)</f>
        <v>2</v>
      </c>
      <c r="R315" s="60">
        <f>IFERROR(VLOOKUP(A315,'Evaluations (formulaire)'!A:P,6,0)+VLOOKUP(A315,'Evaluations (formulaire)'!A:P,7,0),0)</f>
        <v>0</v>
      </c>
      <c r="S315" s="60">
        <f>IFERROR(VLOOKUP(A315,'Evaluations (formulaire)'!A:P,8,0),0)</f>
        <v>0</v>
      </c>
      <c r="T315" s="64">
        <f>IF(AND(ISBLANK(P315),Q315&lt;=2),Synthèse!$B$42,IF(AND(ISBLANK(P315),Q315&gt;=7),Synthèse!$C$42,R315+S315))</f>
        <v>0</v>
      </c>
      <c r="U315" s="64">
        <f t="shared" si="36"/>
        <v>13.99</v>
      </c>
      <c r="V315" s="59">
        <f t="shared" si="37"/>
        <v>88</v>
      </c>
      <c r="W315" s="26">
        <v>1</v>
      </c>
      <c r="X315" s="26" t="b">
        <f t="shared" si="38"/>
        <v>1</v>
      </c>
      <c r="Y315" s="26" t="e">
        <f>VLOOKUP(A315,#REF!,21,0)</f>
        <v>#REF!</v>
      </c>
      <c r="Z315" s="26" t="s">
        <v>2283</v>
      </c>
      <c r="AC315" t="b">
        <f t="shared" si="39"/>
        <v>0</v>
      </c>
      <c r="AD315" t="e">
        <f>IFERROR(VLOOKUP(A315,#REF!,4,0),MAX(#REF!)+100)</f>
        <v>#REF!</v>
      </c>
    </row>
    <row r="316" spans="1:30">
      <c r="A316">
        <v>522200</v>
      </c>
      <c r="B316" s="5" t="str">
        <f ca="1">VLOOKUP(A316,'Fichier FA (en entrée)'!B:AH,3,0)</f>
        <v>KFLPDUGYXS</v>
      </c>
      <c r="C316">
        <f t="shared" si="32"/>
        <v>765</v>
      </c>
      <c r="D316">
        <f t="shared" si="33"/>
        <v>-100</v>
      </c>
      <c r="E316" s="14" t="str">
        <f>VLOOKUP(A316,'Fichier FA (en entrée)'!B:AH,2,0)</f>
        <v>ENV</v>
      </c>
      <c r="F316" s="14" t="b">
        <f t="shared" si="34"/>
        <v>0</v>
      </c>
      <c r="G316" s="14" t="b">
        <f>IFERROR(VLOOKUP(A316,'Calculs FI (auto)'!A:F,6,0),FALSE)</f>
        <v>0</v>
      </c>
      <c r="H316" s="14" t="b">
        <f t="shared" si="35"/>
        <v>0</v>
      </c>
      <c r="I316" s="16" t="str">
        <f>IFERROR(VLOOKUP(A316,'Moyennes FA (en entrée)'!B:N,7,0),"")</f>
        <v/>
      </c>
      <c r="J316" s="16">
        <f>IFERROR(VLOOKUP(VLOOKUP(A316,'Fichier FA (en entrée)'!B:AH,33,0),Modificateurs!A$2:B$5,2,0),0)</f>
        <v>0</v>
      </c>
      <c r="K316" s="16">
        <f>IFERROR(VLOOKUP(VLOOKUP(A316,'Redoub FI (en entrée)'!B:N,7,0),Modificateurs!A$8:B$11,2,0),0)</f>
        <v>0</v>
      </c>
      <c r="L316" s="16">
        <f>IFERROR(VLOOKUP(M316,Modificateurs!D$1:E$94,2,0),0)</f>
        <v>2</v>
      </c>
      <c r="M316" t="str">
        <f>VLOOKUP(A316,'Fichier FA (en entrée)'!B:AH,16,0)&amp;" "&amp;VLOOKUP(A316,'Fichier FA (en entrée)'!B:AH,20,0)&amp;" "&amp;VLOOKUP(A316,'Fichier FA (en entrée)'!B:AH,27,0)&amp;" "&amp;VLOOKUP(A316,'Fichier FA (en entrée)'!B:AH,29,0)</f>
        <v xml:space="preserve">S Mathématiques  </v>
      </c>
      <c r="N316" t="str">
        <f>VLOOKUP(A316,'Fichier FA (en entrée)'!B:AH,8,0)</f>
        <v>En Terminale</v>
      </c>
      <c r="O316" t="b">
        <f>AND(C316&gt;Synthèse!B$7,C316&lt;Synthèse!B$9)</f>
        <v>0</v>
      </c>
      <c r="P316" s="62" t="s">
        <v>2261</v>
      </c>
      <c r="Q316" s="60">
        <f>ROUNDUP(C316/(Synthèse!$B$2+Synthèse!$B$3)*8,0)</f>
        <v>12</v>
      </c>
      <c r="R316" s="60">
        <f>IFERROR(VLOOKUP(A316,'Evaluations (formulaire)'!A:P,6,0)+VLOOKUP(A316,'Evaluations (formulaire)'!A:P,7,0),0)</f>
        <v>0</v>
      </c>
      <c r="S316" s="60">
        <f>IFERROR(VLOOKUP(A316,'Evaluations (formulaire)'!A:P,8,0),0)</f>
        <v>0</v>
      </c>
      <c r="T316" s="64">
        <f>IF(AND(ISBLANK(P316),Q316&lt;=2),Synthèse!$B$42,IF(AND(ISBLANK(P316),Q316&gt;=7),Synthèse!$C$42,R316+S316))</f>
        <v>0</v>
      </c>
      <c r="U316" s="64">
        <f t="shared" si="36"/>
        <v>-100</v>
      </c>
      <c r="V316" s="59">
        <f t="shared" si="37"/>
        <v>765</v>
      </c>
      <c r="W316" s="26">
        <v>317</v>
      </c>
      <c r="X316" s="26" t="b">
        <f t="shared" si="38"/>
        <v>0</v>
      </c>
      <c r="Y316" s="26" t="e">
        <f>VLOOKUP(A316,#REF!,21,0)</f>
        <v>#REF!</v>
      </c>
      <c r="Z316" s="26" t="s">
        <v>2283</v>
      </c>
      <c r="AC316" t="b">
        <f t="shared" si="39"/>
        <v>0</v>
      </c>
      <c r="AD316" t="e">
        <f>IFERROR(VLOOKUP(A316,#REF!,4,0),MAX(#REF!)+100)</f>
        <v>#REF!</v>
      </c>
    </row>
    <row r="317" spans="1:30">
      <c r="A317">
        <v>524266</v>
      </c>
      <c r="B317" s="5" t="str">
        <f ca="1">VLOOKUP(A317,'Fichier FA (en entrée)'!B:AH,3,0)</f>
        <v>MYMLKMBFIP</v>
      </c>
      <c r="C317">
        <f t="shared" si="32"/>
        <v>275</v>
      </c>
      <c r="D317">
        <f t="shared" si="33"/>
        <v>10.02</v>
      </c>
      <c r="E317" s="14" t="str">
        <f>VLOOKUP(A317,'Fichier FA (en entrée)'!B:AH,2,0)</f>
        <v>EV</v>
      </c>
      <c r="F317" s="14" t="b">
        <f t="shared" si="34"/>
        <v>1</v>
      </c>
      <c r="G317" s="14" t="b">
        <f>IFERROR(VLOOKUP(A317,'Calculs FI (auto)'!A:F,6,0),FALSE)</f>
        <v>1</v>
      </c>
      <c r="H317" s="14" t="b">
        <f t="shared" si="35"/>
        <v>1</v>
      </c>
      <c r="I317" s="16">
        <f>IFERROR(VLOOKUP(A317,'Moyennes FA (en entrée)'!B:N,7,0),"")</f>
        <v>8.02</v>
      </c>
      <c r="J317" s="16">
        <f>IFERROR(VLOOKUP(VLOOKUP(A317,'Fichier FA (en entrée)'!B:AH,33,0),Modificateurs!A$2:B$5,2,0),0)</f>
        <v>0</v>
      </c>
      <c r="K317" s="16">
        <f>IFERROR(VLOOKUP(VLOOKUP(A317,'Redoub FI (en entrée)'!B:N,7,0),Modificateurs!A$8:B$11,2,0),0)</f>
        <v>0</v>
      </c>
      <c r="L317" s="16">
        <f>IFERROR(VLOOKUP(M317,Modificateurs!D$1:E$94,2,0),0)</f>
        <v>2</v>
      </c>
      <c r="M317" t="str">
        <f>VLOOKUP(A317,'Fichier FA (en entrée)'!B:AH,16,0)&amp;" "&amp;VLOOKUP(A317,'Fichier FA (en entrée)'!B:AH,20,0)&amp;" "&amp;VLOOKUP(A317,'Fichier FA (en entrée)'!B:AH,27,0)&amp;" "&amp;VLOOKUP(A317,'Fichier FA (en entrée)'!B:AH,29,0)</f>
        <v xml:space="preserve">S Physique-chimie  </v>
      </c>
      <c r="N317" t="str">
        <f>VLOOKUP(A317,'Fichier FA (en entrée)'!B:AH,8,0)</f>
        <v>En Terminale</v>
      </c>
      <c r="O317" t="b">
        <f>AND(C317&gt;Synthèse!B$7,C317&lt;Synthèse!B$9)</f>
        <v>1</v>
      </c>
      <c r="P317" s="62" t="s">
        <v>2256</v>
      </c>
      <c r="Q317" s="60">
        <f>ROUNDUP(C317/(Synthèse!$B$2+Synthèse!$B$3)*8,0)</f>
        <v>5</v>
      </c>
      <c r="R317" s="60">
        <f>IFERROR(VLOOKUP(A317,'Evaluations (formulaire)'!A:P,6,0)+VLOOKUP(A317,'Evaluations (formulaire)'!A:P,7,0),0)</f>
        <v>0</v>
      </c>
      <c r="S317" s="60">
        <f>IFERROR(VLOOKUP(A317,'Evaluations (formulaire)'!A:P,8,0),0)</f>
        <v>0</v>
      </c>
      <c r="T317" s="64">
        <f>IF(AND(ISBLANK(P317),Q317&lt;=2),Synthèse!$B$42,IF(AND(ISBLANK(P317),Q317&gt;=7),Synthèse!$C$42,R317+S317))</f>
        <v>0</v>
      </c>
      <c r="U317" s="64">
        <f t="shared" si="36"/>
        <v>10.02</v>
      </c>
      <c r="V317" s="59">
        <f t="shared" si="37"/>
        <v>274</v>
      </c>
      <c r="W317" s="26">
        <v>365</v>
      </c>
      <c r="X317" s="26" t="b">
        <f t="shared" si="38"/>
        <v>1</v>
      </c>
      <c r="Y317" s="26" t="e">
        <f>VLOOKUP(A317,#REF!,21,0)</f>
        <v>#REF!</v>
      </c>
      <c r="Z317" s="26" t="s">
        <v>2283</v>
      </c>
      <c r="AC317" t="b">
        <f t="shared" si="39"/>
        <v>0</v>
      </c>
      <c r="AD317" t="e">
        <f>IFERROR(VLOOKUP(A317,#REF!,4,0),MAX(#REF!)+100)</f>
        <v>#REF!</v>
      </c>
    </row>
    <row r="318" spans="1:30">
      <c r="A318">
        <v>524331</v>
      </c>
      <c r="B318" s="5" t="str">
        <f ca="1">VLOOKUP(A318,'Fichier FA (en entrée)'!B:AH,3,0)</f>
        <v>FIEZATNAGX</v>
      </c>
      <c r="C318">
        <f t="shared" si="32"/>
        <v>254</v>
      </c>
      <c r="D318">
        <f t="shared" si="33"/>
        <v>10.41</v>
      </c>
      <c r="E318" s="14" t="str">
        <f>VLOOKUP(A318,'Fichier FA (en entrée)'!B:AH,2,0)</f>
        <v>EV</v>
      </c>
      <c r="F318" s="14" t="b">
        <f t="shared" si="34"/>
        <v>1</v>
      </c>
      <c r="G318" s="14" t="b">
        <f>IFERROR(VLOOKUP(A318,'Calculs FI (auto)'!A:F,6,0),FALSE)</f>
        <v>1</v>
      </c>
      <c r="H318" s="14" t="b">
        <f t="shared" si="35"/>
        <v>1</v>
      </c>
      <c r="I318" s="16">
        <f>IFERROR(VLOOKUP(A318,'Moyennes FA (en entrée)'!B:N,7,0),"")</f>
        <v>8.41</v>
      </c>
      <c r="J318" s="16">
        <f>IFERROR(VLOOKUP(VLOOKUP(A318,'Fichier FA (en entrée)'!B:AH,33,0),Modificateurs!A$2:B$5,2,0),0)</f>
        <v>0</v>
      </c>
      <c r="K318" s="16">
        <f>IFERROR(VLOOKUP(VLOOKUP(A318,'Redoub FI (en entrée)'!B:N,7,0),Modificateurs!A$8:B$11,2,0),0)</f>
        <v>0</v>
      </c>
      <c r="L318" s="16">
        <f>IFERROR(VLOOKUP(M318,Modificateurs!D$1:E$94,2,0),0)</f>
        <v>2</v>
      </c>
      <c r="M318" t="str">
        <f>VLOOKUP(A318,'Fichier FA (en entrée)'!B:AH,16,0)&amp;" "&amp;VLOOKUP(A318,'Fichier FA (en entrée)'!B:AH,20,0)&amp;" "&amp;VLOOKUP(A318,'Fichier FA (en entrée)'!B:AH,27,0)&amp;" "&amp;VLOOKUP(A318,'Fichier FA (en entrée)'!B:AH,29,0)</f>
        <v xml:space="preserve">S Physique-chimie  </v>
      </c>
      <c r="N318" t="str">
        <f>VLOOKUP(A318,'Fichier FA (en entrée)'!B:AH,8,0)</f>
        <v>En Terminale</v>
      </c>
      <c r="O318" t="b">
        <f>AND(C318&gt;Synthèse!B$7,C318&lt;Synthèse!B$9)</f>
        <v>1</v>
      </c>
      <c r="P318" s="62" t="s">
        <v>2259</v>
      </c>
      <c r="Q318" s="60">
        <f>ROUNDUP(C318/(Synthèse!$B$2+Synthèse!$B$3)*8,0)</f>
        <v>4</v>
      </c>
      <c r="R318" s="60">
        <f>IFERROR(VLOOKUP(A318,'Evaluations (formulaire)'!A:P,6,0)+VLOOKUP(A318,'Evaluations (formulaire)'!A:P,7,0),0)</f>
        <v>0</v>
      </c>
      <c r="S318" s="60">
        <f>IFERROR(VLOOKUP(A318,'Evaluations (formulaire)'!A:P,8,0),0)</f>
        <v>0</v>
      </c>
      <c r="T318" s="64">
        <f>IF(AND(ISBLANK(P318),Q318&lt;=2),Synthèse!$B$42,IF(AND(ISBLANK(P318),Q318&gt;=7),Synthèse!$C$42,R318+S318))</f>
        <v>0</v>
      </c>
      <c r="U318" s="64">
        <f t="shared" si="36"/>
        <v>10.41</v>
      </c>
      <c r="V318" s="59">
        <f t="shared" si="37"/>
        <v>253</v>
      </c>
      <c r="W318" s="26">
        <v>528</v>
      </c>
      <c r="X318" s="26" t="b">
        <f t="shared" si="38"/>
        <v>1</v>
      </c>
      <c r="Y318" s="26" t="e">
        <f>VLOOKUP(A318,#REF!,21,0)</f>
        <v>#REF!</v>
      </c>
      <c r="Z318" s="26" t="s">
        <v>2283</v>
      </c>
      <c r="AC318" t="b">
        <f t="shared" si="39"/>
        <v>0</v>
      </c>
      <c r="AD318" t="e">
        <f>IFERROR(VLOOKUP(A318,#REF!,4,0),MAX(#REF!)+100)</f>
        <v>#REF!</v>
      </c>
    </row>
    <row r="319" spans="1:30">
      <c r="A319">
        <v>524405</v>
      </c>
      <c r="B319" s="5" t="str">
        <f ca="1">VLOOKUP(A319,'Fichier FA (en entrée)'!B:AH,3,0)</f>
        <v>ORGWJKACNM</v>
      </c>
      <c r="C319">
        <f t="shared" si="32"/>
        <v>75</v>
      </c>
      <c r="D319">
        <f t="shared" si="33"/>
        <v>14.26</v>
      </c>
      <c r="E319" s="14" t="str">
        <f>VLOOKUP(A319,'Fichier FA (en entrée)'!B:AH,2,0)</f>
        <v>EV</v>
      </c>
      <c r="F319" s="14" t="b">
        <f t="shared" si="34"/>
        <v>1</v>
      </c>
      <c r="G319" s="14" t="b">
        <f>IFERROR(VLOOKUP(A319,'Calculs FI (auto)'!A:F,6,0),FALSE)</f>
        <v>1</v>
      </c>
      <c r="H319" s="14" t="b">
        <f t="shared" si="35"/>
        <v>1</v>
      </c>
      <c r="I319" s="16">
        <f>IFERROR(VLOOKUP(A319,'Moyennes FA (en entrée)'!B:N,7,0),"")</f>
        <v>11.26</v>
      </c>
      <c r="J319" s="16">
        <f>IFERROR(VLOOKUP(VLOOKUP(A319,'Fichier FA (en entrée)'!B:AH,33,0),Modificateurs!A$2:B$5,2,0),0)</f>
        <v>1</v>
      </c>
      <c r="K319" s="16">
        <f>IFERROR(VLOOKUP(VLOOKUP(A319,'Redoub FI (en entrée)'!B:N,7,0),Modificateurs!A$8:B$11,2,0),0)</f>
        <v>0</v>
      </c>
      <c r="L319" s="16">
        <f>IFERROR(VLOOKUP(M319,Modificateurs!D$1:E$94,2,0),0)</f>
        <v>2</v>
      </c>
      <c r="M319" t="str">
        <f>VLOOKUP(A319,'Fichier FA (en entrée)'!B:AH,16,0)&amp;" "&amp;VLOOKUP(A319,'Fichier FA (en entrée)'!B:AH,20,0)&amp;" "&amp;VLOOKUP(A319,'Fichier FA (en entrée)'!B:AH,27,0)&amp;" "&amp;VLOOKUP(A319,'Fichier FA (en entrée)'!B:AH,29,0)</f>
        <v xml:space="preserve">S Mathématiques  </v>
      </c>
      <c r="N319" t="str">
        <f>VLOOKUP(A319,'Fichier FA (en entrée)'!B:AH,8,0)</f>
        <v>En Terminale</v>
      </c>
      <c r="O319" t="b">
        <f>AND(C319&gt;Synthèse!B$7,C319&lt;Synthèse!B$9)</f>
        <v>0</v>
      </c>
      <c r="P319" s="62" t="s">
        <v>2256</v>
      </c>
      <c r="Q319" s="60">
        <f>ROUNDUP(C319/(Synthèse!$B$2+Synthèse!$B$3)*8,0)</f>
        <v>2</v>
      </c>
      <c r="R319" s="60">
        <f>IFERROR(VLOOKUP(A319,'Evaluations (formulaire)'!A:P,6,0)+VLOOKUP(A319,'Evaluations (formulaire)'!A:P,7,0),0)</f>
        <v>0</v>
      </c>
      <c r="S319" s="60">
        <f>IFERROR(VLOOKUP(A319,'Evaluations (formulaire)'!A:P,8,0),0)</f>
        <v>0</v>
      </c>
      <c r="T319" s="64">
        <f>IF(AND(ISBLANK(P319),Q319&lt;=2),Synthèse!$B$42,IF(AND(ISBLANK(P319),Q319&gt;=7),Synthèse!$C$42,R319+S319))</f>
        <v>0</v>
      </c>
      <c r="U319" s="64">
        <f t="shared" si="36"/>
        <v>14.26</v>
      </c>
      <c r="V319" s="59">
        <f t="shared" si="37"/>
        <v>75</v>
      </c>
      <c r="W319" s="26">
        <v>281</v>
      </c>
      <c r="X319" s="26" t="b">
        <f t="shared" si="38"/>
        <v>1</v>
      </c>
      <c r="Y319" s="26" t="e">
        <f>VLOOKUP(A319,#REF!,21,0)</f>
        <v>#REF!</v>
      </c>
      <c r="Z319" s="26" t="s">
        <v>2283</v>
      </c>
      <c r="AC319" t="b">
        <f t="shared" si="39"/>
        <v>0</v>
      </c>
      <c r="AD319" t="e">
        <f>IFERROR(VLOOKUP(A319,#REF!,4,0),MAX(#REF!)+100)</f>
        <v>#REF!</v>
      </c>
    </row>
    <row r="320" spans="1:30">
      <c r="A320">
        <v>524408</v>
      </c>
      <c r="B320" s="5" t="str">
        <f ca="1">VLOOKUP(A320,'Fichier FA (en entrée)'!B:AH,3,0)</f>
        <v>QSVAAPYWZA</v>
      </c>
      <c r="C320">
        <f t="shared" si="32"/>
        <v>128</v>
      </c>
      <c r="D320">
        <f t="shared" si="33"/>
        <v>13.05</v>
      </c>
      <c r="E320" s="14" t="str">
        <f>VLOOKUP(A320,'Fichier FA (en entrée)'!B:AH,2,0)</f>
        <v>EV</v>
      </c>
      <c r="F320" s="14" t="b">
        <f t="shared" si="34"/>
        <v>1</v>
      </c>
      <c r="G320" s="14" t="b">
        <f>IFERROR(VLOOKUP(A320,'Calculs FI (auto)'!A:F,6,0),FALSE)</f>
        <v>0</v>
      </c>
      <c r="H320" s="14" t="b">
        <f t="shared" si="35"/>
        <v>0</v>
      </c>
      <c r="I320" s="16">
        <f>IFERROR(VLOOKUP(A320,'Moyennes FA (en entrée)'!B:N,7,0),"")</f>
        <v>10.050000000000001</v>
      </c>
      <c r="J320" s="16">
        <f>IFERROR(VLOOKUP(VLOOKUP(A320,'Fichier FA (en entrée)'!B:AH,33,0),Modificateurs!A$2:B$5,2,0),0)</f>
        <v>1</v>
      </c>
      <c r="K320" s="16">
        <f>IFERROR(VLOOKUP(VLOOKUP(A320,'Redoub FI (en entrée)'!B:N,7,0),Modificateurs!A$8:B$11,2,0),0)</f>
        <v>0</v>
      </c>
      <c r="L320" s="16">
        <f>IFERROR(VLOOKUP(M320,Modificateurs!D$1:E$94,2,0),0)</f>
        <v>2</v>
      </c>
      <c r="M320" t="str">
        <f>VLOOKUP(A320,'Fichier FA (en entrée)'!B:AH,16,0)&amp;" "&amp;VLOOKUP(A320,'Fichier FA (en entrée)'!B:AH,20,0)&amp;" "&amp;VLOOKUP(A320,'Fichier FA (en entrée)'!B:AH,27,0)&amp;" "&amp;VLOOKUP(A320,'Fichier FA (en entrée)'!B:AH,29,0)</f>
        <v xml:space="preserve">S Physique-chimie  </v>
      </c>
      <c r="N320" t="str">
        <f>VLOOKUP(A320,'Fichier FA (en entrée)'!B:AH,8,0)</f>
        <v>En Terminale</v>
      </c>
      <c r="O320" t="b">
        <f>AND(C320&gt;Synthèse!B$7,C320&lt;Synthèse!B$9)</f>
        <v>0</v>
      </c>
      <c r="P320" s="62" t="s">
        <v>2261</v>
      </c>
      <c r="Q320" s="60">
        <f>ROUNDUP(C320/(Synthèse!$B$2+Synthèse!$B$3)*8,0)</f>
        <v>2</v>
      </c>
      <c r="R320" s="60">
        <f>IFERROR(VLOOKUP(A320,'Evaluations (formulaire)'!A:P,6,0)+VLOOKUP(A320,'Evaluations (formulaire)'!A:P,7,0),0)</f>
        <v>0</v>
      </c>
      <c r="S320" s="60">
        <f>IFERROR(VLOOKUP(A320,'Evaluations (formulaire)'!A:P,8,0),0)</f>
        <v>0</v>
      </c>
      <c r="T320" s="64">
        <f>IF(AND(ISBLANK(P320),Q320&lt;=2),Synthèse!$B$42,IF(AND(ISBLANK(P320),Q320&gt;=7),Synthèse!$C$42,R320+S320))</f>
        <v>0</v>
      </c>
      <c r="U320" s="64">
        <f t="shared" si="36"/>
        <v>13.05</v>
      </c>
      <c r="V320" s="59">
        <f t="shared" si="37"/>
        <v>128</v>
      </c>
      <c r="W320" s="26">
        <v>683</v>
      </c>
      <c r="X320" s="26" t="b">
        <f t="shared" si="38"/>
        <v>1</v>
      </c>
      <c r="Y320" s="26" t="e">
        <f>VLOOKUP(A320,#REF!,21,0)</f>
        <v>#REF!</v>
      </c>
      <c r="Z320" s="26" t="s">
        <v>2283</v>
      </c>
      <c r="AC320" t="b">
        <f t="shared" si="39"/>
        <v>0</v>
      </c>
      <c r="AD320" t="e">
        <f>IFERROR(VLOOKUP(A320,#REF!,4,0),MAX(#REF!)+100)</f>
        <v>#REF!</v>
      </c>
    </row>
    <row r="321" spans="1:30">
      <c r="A321">
        <v>526883</v>
      </c>
      <c r="B321" s="5" t="str">
        <f ca="1">VLOOKUP(A321,'Fichier FA (en entrée)'!B:AH,3,0)</f>
        <v>XIGISHRNTS</v>
      </c>
      <c r="C321">
        <f t="shared" si="32"/>
        <v>434</v>
      </c>
      <c r="D321">
        <f t="shared" si="33"/>
        <v>2.0099999999999998</v>
      </c>
      <c r="E321" s="14" t="str">
        <f>VLOOKUP(A321,'Fichier FA (en entrée)'!B:AH,2,0)</f>
        <v>EV</v>
      </c>
      <c r="F321" s="14" t="b">
        <f t="shared" si="34"/>
        <v>1</v>
      </c>
      <c r="G321" s="14" t="b">
        <f>IFERROR(VLOOKUP(A321,'Calculs FI (auto)'!A:F,6,0),FALSE)</f>
        <v>0</v>
      </c>
      <c r="H321" s="14" t="b">
        <f t="shared" si="35"/>
        <v>0</v>
      </c>
      <c r="I321" s="16">
        <f>IFERROR(VLOOKUP(A321,'Moyennes FA (en entrée)'!B:N,7,0),"")</f>
        <v>8.01</v>
      </c>
      <c r="J321" s="16">
        <f>IFERROR(VLOOKUP(VLOOKUP(A321,'Fichier FA (en entrée)'!B:AH,33,0),Modificateurs!A$2:B$5,2,0),0)</f>
        <v>0</v>
      </c>
      <c r="K321" s="16">
        <f>IFERROR(VLOOKUP(VLOOKUP(A321,'Redoub FI (en entrée)'!B:N,7,0),Modificateurs!A$8:B$11,2,0),0)</f>
        <v>0</v>
      </c>
      <c r="L321" s="16">
        <f>IFERROR(VLOOKUP(M321,Modificateurs!D$1:E$94,2,0),0)</f>
        <v>-6</v>
      </c>
      <c r="M321" t="str">
        <f>VLOOKUP(A321,'Fichier FA (en entrée)'!B:AH,16,0)&amp;" "&amp;VLOOKUP(A321,'Fichier FA (en entrée)'!B:AH,20,0)&amp;" "&amp;VLOOKUP(A321,'Fichier FA (en entrée)'!B:AH,27,0)&amp;" "&amp;VLOOKUP(A321,'Fichier FA (en entrée)'!B:AH,29,0)</f>
        <v xml:space="preserve">STI2D Innovation Technologique et Eco conception  </v>
      </c>
      <c r="N321" t="str">
        <f>VLOOKUP(A321,'Fichier FA (en entrée)'!B:AH,8,0)</f>
        <v>En Terminale</v>
      </c>
      <c r="O321" t="b">
        <f>AND(C321&gt;Synthèse!B$7,C321&lt;Synthèse!B$9)</f>
        <v>0</v>
      </c>
      <c r="P321" s="62" t="s">
        <v>2256</v>
      </c>
      <c r="Q321" s="60">
        <f>ROUNDUP(C321/(Synthèse!$B$2+Synthèse!$B$3)*8,0)</f>
        <v>7</v>
      </c>
      <c r="R321" s="60">
        <f>IFERROR(VLOOKUP(A321,'Evaluations (formulaire)'!A:P,6,0)+VLOOKUP(A321,'Evaluations (formulaire)'!A:P,7,0),0)</f>
        <v>0</v>
      </c>
      <c r="S321" s="60">
        <f>IFERROR(VLOOKUP(A321,'Evaluations (formulaire)'!A:P,8,0),0)</f>
        <v>0</v>
      </c>
      <c r="T321" s="64">
        <f>IF(AND(ISBLANK(P321),Q321&lt;=2),Synthèse!$B$42,IF(AND(ISBLANK(P321),Q321&gt;=7),Synthèse!$C$42,R321+S321))</f>
        <v>0</v>
      </c>
      <c r="U321" s="64">
        <f t="shared" si="36"/>
        <v>2.0099999999999998</v>
      </c>
      <c r="V321" s="59">
        <f t="shared" si="37"/>
        <v>434</v>
      </c>
      <c r="W321" s="26">
        <v>492</v>
      </c>
      <c r="X321" s="26" t="b">
        <f t="shared" si="38"/>
        <v>0</v>
      </c>
      <c r="Y321" s="26" t="e">
        <f>VLOOKUP(A321,#REF!,21,0)</f>
        <v>#REF!</v>
      </c>
      <c r="Z321" s="26" t="s">
        <v>2283</v>
      </c>
      <c r="AC321" t="b">
        <f t="shared" si="39"/>
        <v>0</v>
      </c>
      <c r="AD321" t="e">
        <f>IFERROR(VLOOKUP(A321,#REF!,4,0),MAX(#REF!)+100)</f>
        <v>#REF!</v>
      </c>
    </row>
    <row r="322" spans="1:30">
      <c r="A322">
        <v>526906</v>
      </c>
      <c r="B322" s="5" t="str">
        <f ca="1">VLOOKUP(A322,'Fichier FA (en entrée)'!B:AH,3,0)</f>
        <v>VJBUGJTWQK</v>
      </c>
      <c r="C322">
        <f t="shared" ref="C322:C385" si="40">COUNTIF(D:D,"&gt;="&amp;D322)</f>
        <v>426</v>
      </c>
      <c r="D322">
        <f t="shared" ref="D322:D385" si="41">IFERROR(IF(F322,I322+J322+K322+L322,-100),-20)</f>
        <v>2.67</v>
      </c>
      <c r="E322" s="14" t="str">
        <f>VLOOKUP(A322,'Fichier FA (en entrée)'!B:AH,2,0)</f>
        <v>EV</v>
      </c>
      <c r="F322" s="14" t="b">
        <f t="shared" ref="F322:F385" si="42">IF(E322="EV",TRUE,FALSE)</f>
        <v>1</v>
      </c>
      <c r="G322" s="14" t="b">
        <f>IFERROR(VLOOKUP(A322,'Calculs FI (auto)'!A:F,6,0),FALSE)</f>
        <v>1</v>
      </c>
      <c r="H322" s="14" t="b">
        <f t="shared" ref="H322:H385" si="43">AND(F322:G322)</f>
        <v>1</v>
      </c>
      <c r="I322" s="16">
        <f>IFERROR(VLOOKUP(A322,'Moyennes FA (en entrée)'!B:N,7,0),"")</f>
        <v>8.67</v>
      </c>
      <c r="J322" s="16">
        <f>IFERROR(VLOOKUP(VLOOKUP(A322,'Fichier FA (en entrée)'!B:AH,33,0),Modificateurs!A$2:B$5,2,0),0)</f>
        <v>-3</v>
      </c>
      <c r="K322" s="16">
        <f>IFERROR(VLOOKUP(VLOOKUP(A322,'Redoub FI (en entrée)'!B:N,7,0),Modificateurs!A$8:B$11,2,0),0)</f>
        <v>0</v>
      </c>
      <c r="L322" s="16">
        <f>IFERROR(VLOOKUP(M322,Modificateurs!D$1:E$94,2,0),0)</f>
        <v>-3</v>
      </c>
      <c r="M322" t="str">
        <f>VLOOKUP(A322,'Fichier FA (en entrée)'!B:AH,16,0)&amp;" "&amp;VLOOKUP(A322,'Fichier FA (en entrée)'!B:AH,20,0)&amp;" "&amp;VLOOKUP(A322,'Fichier FA (en entrée)'!B:AH,27,0)&amp;" "&amp;VLOOKUP(A322,'Fichier FA (en entrée)'!B:AH,29,0)</f>
        <v xml:space="preserve">ES Mathématiques  </v>
      </c>
      <c r="N322" t="str">
        <f>VLOOKUP(A322,'Fichier FA (en entrée)'!B:AH,8,0)</f>
        <v>En Terminale</v>
      </c>
      <c r="O322" t="b">
        <f>AND(C322&gt;Synthèse!B$7,C322&lt;Synthèse!B$9)</f>
        <v>0</v>
      </c>
      <c r="P322" s="62" t="s">
        <v>57</v>
      </c>
      <c r="Q322" s="60">
        <f>ROUNDUP(C322/(Synthèse!$B$2+Synthèse!$B$3)*8,0)</f>
        <v>7</v>
      </c>
      <c r="R322" s="60">
        <f>IFERROR(VLOOKUP(A322,'Evaluations (formulaire)'!A:P,6,0)+VLOOKUP(A322,'Evaluations (formulaire)'!A:P,7,0),0)</f>
        <v>0</v>
      </c>
      <c r="S322" s="60">
        <f>IFERROR(VLOOKUP(A322,'Evaluations (formulaire)'!A:P,8,0),0)</f>
        <v>0</v>
      </c>
      <c r="T322" s="64">
        <f>IF(AND(ISBLANK(P322),Q322&lt;=2),Synthèse!$B$42,IF(AND(ISBLANK(P322),Q322&gt;=7),Synthèse!$C$42,R322+S322))</f>
        <v>0</v>
      </c>
      <c r="U322" s="64">
        <f t="shared" ref="U322:U385" si="44">D322+T322</f>
        <v>2.67</v>
      </c>
      <c r="V322" s="59">
        <f t="shared" ref="V322:V385" si="45">COUNTIF(U:U,"&gt;="&amp;U322)</f>
        <v>426</v>
      </c>
      <c r="W322" s="26">
        <v>704</v>
      </c>
      <c r="X322" s="26" t="b">
        <f t="shared" ref="X322:X385" si="46">D322&gt;=10</f>
        <v>0</v>
      </c>
      <c r="Y322" s="26" t="e">
        <f>VLOOKUP(A322,#REF!,21,0)</f>
        <v>#REF!</v>
      </c>
      <c r="Z322" s="26" t="s">
        <v>2283</v>
      </c>
      <c r="AC322" t="b">
        <f t="shared" ref="AC322:AC385" si="47">AND(P322="AUDIBERT",NOT(ISBLANK(AB322)))</f>
        <v>0</v>
      </c>
      <c r="AD322" t="e">
        <f>IFERROR(VLOOKUP(A322,#REF!,4,0),MAX(#REF!)+100)</f>
        <v>#REF!</v>
      </c>
    </row>
    <row r="323" spans="1:30">
      <c r="A323">
        <v>526918</v>
      </c>
      <c r="B323" s="5" t="str">
        <f ca="1">VLOOKUP(A323,'Fichier FA (en entrée)'!B:AH,3,0)</f>
        <v>ZZJPNYFAFD</v>
      </c>
      <c r="C323">
        <f t="shared" si="40"/>
        <v>414</v>
      </c>
      <c r="D323">
        <f t="shared" si="41"/>
        <v>3.25</v>
      </c>
      <c r="E323" s="14" t="str">
        <f>VLOOKUP(A323,'Fichier FA (en entrée)'!B:AH,2,0)</f>
        <v>EV</v>
      </c>
      <c r="F323" s="14" t="b">
        <f t="shared" si="42"/>
        <v>1</v>
      </c>
      <c r="G323" s="14" t="b">
        <f>IFERROR(VLOOKUP(A323,'Calculs FI (auto)'!A:F,6,0),FALSE)</f>
        <v>1</v>
      </c>
      <c r="H323" s="14" t="b">
        <f t="shared" si="43"/>
        <v>1</v>
      </c>
      <c r="I323" s="16">
        <f>IFERROR(VLOOKUP(A323,'Moyennes FA (en entrée)'!B:N,7,0),"")</f>
        <v>8.25</v>
      </c>
      <c r="J323" s="16">
        <f>IFERROR(VLOOKUP(VLOOKUP(A323,'Fichier FA (en entrée)'!B:AH,33,0),Modificateurs!A$2:B$5,2,0),0)</f>
        <v>1</v>
      </c>
      <c r="K323" s="16">
        <f>IFERROR(VLOOKUP(VLOOKUP(A323,'Redoub FI (en entrée)'!B:N,7,0),Modificateurs!A$8:B$11,2,0),0)</f>
        <v>0</v>
      </c>
      <c r="L323" s="16">
        <f>IFERROR(VLOOKUP(M323,Modificateurs!D$1:E$94,2,0),0)</f>
        <v>-6</v>
      </c>
      <c r="M323" t="str">
        <f>VLOOKUP(A323,'Fichier FA (en entrée)'!B:AH,16,0)&amp;" "&amp;VLOOKUP(A323,'Fichier FA (en entrée)'!B:AH,20,0)&amp;" "&amp;VLOOKUP(A323,'Fichier FA (en entrée)'!B:AH,27,0)&amp;" "&amp;VLOOKUP(A323,'Fichier FA (en entrée)'!B:AH,29,0)</f>
        <v xml:space="preserve">STI2D Innovation Technologique et Eco conception  </v>
      </c>
      <c r="N323" t="str">
        <f>VLOOKUP(A323,'Fichier FA (en entrée)'!B:AH,8,0)</f>
        <v>En Terminale</v>
      </c>
      <c r="O323" t="b">
        <f>AND(C323&gt;Synthèse!B$7,C323&lt;Synthèse!B$9)</f>
        <v>0</v>
      </c>
      <c r="P323" s="62" t="s">
        <v>2261</v>
      </c>
      <c r="Q323" s="60">
        <f>ROUNDUP(C323/(Synthèse!$B$2+Synthèse!$B$3)*8,0)</f>
        <v>7</v>
      </c>
      <c r="R323" s="60">
        <f>IFERROR(VLOOKUP(A323,'Evaluations (formulaire)'!A:P,6,0)+VLOOKUP(A323,'Evaluations (formulaire)'!A:P,7,0),0)</f>
        <v>0</v>
      </c>
      <c r="S323" s="60">
        <f>IFERROR(VLOOKUP(A323,'Evaluations (formulaire)'!A:P,8,0),0)</f>
        <v>0</v>
      </c>
      <c r="T323" s="64">
        <f>IF(AND(ISBLANK(P323),Q323&lt;=2),Synthèse!$B$42,IF(AND(ISBLANK(P323),Q323&gt;=7),Synthèse!$C$42,R323+S323))</f>
        <v>0</v>
      </c>
      <c r="U323" s="64">
        <f t="shared" si="44"/>
        <v>3.25</v>
      </c>
      <c r="V323" s="59">
        <f t="shared" si="45"/>
        <v>414</v>
      </c>
      <c r="W323" s="26">
        <v>36</v>
      </c>
      <c r="X323" s="26" t="b">
        <f t="shared" si="46"/>
        <v>0</v>
      </c>
      <c r="Y323" s="26" t="e">
        <f>VLOOKUP(A323,#REF!,21,0)</f>
        <v>#REF!</v>
      </c>
      <c r="Z323" s="26" t="s">
        <v>2283</v>
      </c>
      <c r="AC323" t="b">
        <f t="shared" si="47"/>
        <v>0</v>
      </c>
      <c r="AD323" t="e">
        <f>IFERROR(VLOOKUP(A323,#REF!,4,0),MAX(#REF!)+100)</f>
        <v>#REF!</v>
      </c>
    </row>
    <row r="324" spans="1:30">
      <c r="A324">
        <v>527034</v>
      </c>
      <c r="B324" s="5" t="str">
        <f ca="1">VLOOKUP(A324,'Fichier FA (en entrée)'!B:AH,3,0)</f>
        <v>HPEKJPUUAC</v>
      </c>
      <c r="C324">
        <f t="shared" si="40"/>
        <v>28</v>
      </c>
      <c r="D324">
        <f t="shared" si="41"/>
        <v>16.89</v>
      </c>
      <c r="E324" s="14" t="str">
        <f>VLOOKUP(A324,'Fichier FA (en entrée)'!B:AH,2,0)</f>
        <v>EV</v>
      </c>
      <c r="F324" s="14" t="b">
        <f t="shared" si="42"/>
        <v>1</v>
      </c>
      <c r="G324" s="14" t="b">
        <f>IFERROR(VLOOKUP(A324,'Calculs FI (auto)'!A:F,6,0),FALSE)</f>
        <v>1</v>
      </c>
      <c r="H324" s="14" t="b">
        <f t="shared" si="43"/>
        <v>1</v>
      </c>
      <c r="I324" s="16">
        <f>IFERROR(VLOOKUP(A324,'Moyennes FA (en entrée)'!B:N,7,0),"")</f>
        <v>11.89</v>
      </c>
      <c r="J324" s="16">
        <f>IFERROR(VLOOKUP(VLOOKUP(A324,'Fichier FA (en entrée)'!B:AH,33,0),Modificateurs!A$2:B$5,2,0),0)</f>
        <v>3</v>
      </c>
      <c r="K324" s="16">
        <f>IFERROR(VLOOKUP(VLOOKUP(A324,'Redoub FI (en entrée)'!B:N,7,0),Modificateurs!A$8:B$11,2,0),0)</f>
        <v>0</v>
      </c>
      <c r="L324" s="16">
        <f>IFERROR(VLOOKUP(M324,Modificateurs!D$1:E$94,2,0),0)</f>
        <v>2</v>
      </c>
      <c r="M324" t="str">
        <f>VLOOKUP(A324,'Fichier FA (en entrée)'!B:AH,16,0)&amp;" "&amp;VLOOKUP(A324,'Fichier FA (en entrée)'!B:AH,20,0)&amp;" "&amp;VLOOKUP(A324,'Fichier FA (en entrée)'!B:AH,27,0)&amp;" "&amp;VLOOKUP(A324,'Fichier FA (en entrée)'!B:AH,29,0)</f>
        <v xml:space="preserve">S Mathématiques  </v>
      </c>
      <c r="N324" t="str">
        <f>VLOOKUP(A324,'Fichier FA (en entrée)'!B:AH,8,0)</f>
        <v>En Terminale</v>
      </c>
      <c r="O324" t="b">
        <f>AND(C324&gt;Synthèse!B$7,C324&lt;Synthèse!B$9)</f>
        <v>0</v>
      </c>
      <c r="P324" s="62" t="s">
        <v>2259</v>
      </c>
      <c r="Q324" s="60">
        <f>ROUNDUP(C324/(Synthèse!$B$2+Synthèse!$B$3)*8,0)</f>
        <v>1</v>
      </c>
      <c r="R324" s="60">
        <f>IFERROR(VLOOKUP(A324,'Evaluations (formulaire)'!A:P,6,0)+VLOOKUP(A324,'Evaluations (formulaire)'!A:P,7,0),0)</f>
        <v>0</v>
      </c>
      <c r="S324" s="60">
        <f>IFERROR(VLOOKUP(A324,'Evaluations (formulaire)'!A:P,8,0),0)</f>
        <v>0</v>
      </c>
      <c r="T324" s="64">
        <f>IF(AND(ISBLANK(P324),Q324&lt;=2),Synthèse!$B$42,IF(AND(ISBLANK(P324),Q324&gt;=7),Synthèse!$C$42,R324+S324))</f>
        <v>0</v>
      </c>
      <c r="U324" s="64">
        <f t="shared" si="44"/>
        <v>16.89</v>
      </c>
      <c r="V324" s="59">
        <f t="shared" si="45"/>
        <v>28</v>
      </c>
      <c r="W324" s="26">
        <v>366</v>
      </c>
      <c r="X324" s="26" t="b">
        <f t="shared" si="46"/>
        <v>1</v>
      </c>
      <c r="Y324" s="26" t="e">
        <f>VLOOKUP(A324,#REF!,21,0)</f>
        <v>#REF!</v>
      </c>
      <c r="Z324" s="26" t="s">
        <v>2283</v>
      </c>
      <c r="AC324" t="b">
        <f t="shared" si="47"/>
        <v>0</v>
      </c>
      <c r="AD324" t="e">
        <f>IFERROR(VLOOKUP(A324,#REF!,4,0),MAX(#REF!)+100)</f>
        <v>#REF!</v>
      </c>
    </row>
    <row r="325" spans="1:30">
      <c r="A325">
        <v>527156</v>
      </c>
      <c r="B325" s="5" t="str">
        <f ca="1">VLOOKUP(A325,'Fichier FA (en entrée)'!B:AH,3,0)</f>
        <v>KURJLHSLQI</v>
      </c>
      <c r="C325">
        <f t="shared" si="40"/>
        <v>403</v>
      </c>
      <c r="D325">
        <f t="shared" si="41"/>
        <v>4.18</v>
      </c>
      <c r="E325" s="14" t="str">
        <f>VLOOKUP(A325,'Fichier FA (en entrée)'!B:AH,2,0)</f>
        <v>EV</v>
      </c>
      <c r="F325" s="14" t="b">
        <f t="shared" si="42"/>
        <v>1</v>
      </c>
      <c r="G325" s="14" t="b">
        <f>IFERROR(VLOOKUP(A325,'Calculs FI (auto)'!A:F,6,0),FALSE)</f>
        <v>0</v>
      </c>
      <c r="H325" s="14" t="b">
        <f t="shared" si="43"/>
        <v>0</v>
      </c>
      <c r="I325" s="16">
        <f>IFERROR(VLOOKUP(A325,'Moyennes FA (en entrée)'!B:N,7,0),"")</f>
        <v>9.18</v>
      </c>
      <c r="J325" s="16">
        <f>IFERROR(VLOOKUP(VLOOKUP(A325,'Fichier FA (en entrée)'!B:AH,33,0),Modificateurs!A$2:B$5,2,0),0)</f>
        <v>1</v>
      </c>
      <c r="K325" s="16">
        <f>IFERROR(VLOOKUP(VLOOKUP(A325,'Redoub FI (en entrée)'!B:N,7,0),Modificateurs!A$8:B$11,2,0),0)</f>
        <v>0</v>
      </c>
      <c r="L325" s="16">
        <f>IFERROR(VLOOKUP(M325,Modificateurs!D$1:E$94,2,0),0)</f>
        <v>-6</v>
      </c>
      <c r="M325" t="str">
        <f>VLOOKUP(A325,'Fichier FA (en entrée)'!B:AH,16,0)&amp;" "&amp;VLOOKUP(A325,'Fichier FA (en entrée)'!B:AH,20,0)&amp;" "&amp;VLOOKUP(A325,'Fichier FA (en entrée)'!B:AH,27,0)&amp;" "&amp;VLOOKUP(A325,'Fichier FA (en entrée)'!B:AH,29,0)</f>
        <v xml:space="preserve">STI2D Innovation Technologique et Eco conception  </v>
      </c>
      <c r="N325" t="str">
        <f>VLOOKUP(A325,'Fichier FA (en entrée)'!B:AH,8,0)</f>
        <v>En Terminale</v>
      </c>
      <c r="O325" t="b">
        <f>AND(C325&gt;Synthèse!B$7,C325&lt;Synthèse!B$9)</f>
        <v>0</v>
      </c>
      <c r="P325" s="62" t="s">
        <v>2284</v>
      </c>
      <c r="Q325" s="60">
        <f>ROUNDUP(C325/(Synthèse!$B$2+Synthèse!$B$3)*8,0)</f>
        <v>6</v>
      </c>
      <c r="R325" s="60">
        <f>IFERROR(VLOOKUP(A325,'Evaluations (formulaire)'!A:P,6,0)+VLOOKUP(A325,'Evaluations (formulaire)'!A:P,7,0),0)</f>
        <v>0</v>
      </c>
      <c r="S325" s="60">
        <f>IFERROR(VLOOKUP(A325,'Evaluations (formulaire)'!A:P,8,0),0)</f>
        <v>0</v>
      </c>
      <c r="T325" s="64">
        <f>IF(AND(ISBLANK(P325),Q325&lt;=2),Synthèse!$B$42,IF(AND(ISBLANK(P325),Q325&gt;=7),Synthèse!$C$42,R325+S325))</f>
        <v>0</v>
      </c>
      <c r="U325" s="64">
        <f t="shared" si="44"/>
        <v>4.18</v>
      </c>
      <c r="V325" s="59">
        <f t="shared" si="45"/>
        <v>403</v>
      </c>
      <c r="W325" s="26">
        <v>641</v>
      </c>
      <c r="X325" s="26" t="b">
        <f t="shared" si="46"/>
        <v>0</v>
      </c>
      <c r="Y325" s="26" t="e">
        <f>VLOOKUP(A325,#REF!,21,0)</f>
        <v>#REF!</v>
      </c>
      <c r="Z325" s="26" t="s">
        <v>2283</v>
      </c>
      <c r="AC325" t="b">
        <f t="shared" si="47"/>
        <v>0</v>
      </c>
      <c r="AD325" t="e">
        <f>IFERROR(VLOOKUP(A325,#REF!,4,0),MAX(#REF!)+100)</f>
        <v>#REF!</v>
      </c>
    </row>
    <row r="326" spans="1:30">
      <c r="A326">
        <v>527157</v>
      </c>
      <c r="B326" s="5" t="str">
        <f ca="1">VLOOKUP(A326,'Fichier FA (en entrée)'!B:AH,3,0)</f>
        <v>ZUSQOJKVRX</v>
      </c>
      <c r="C326">
        <f t="shared" si="40"/>
        <v>765</v>
      </c>
      <c r="D326">
        <f t="shared" si="41"/>
        <v>-100</v>
      </c>
      <c r="E326" s="14" t="str">
        <f>VLOOKUP(A326,'Fichier FA (en entrée)'!B:AH,2,0)</f>
        <v>ENV</v>
      </c>
      <c r="F326" s="14" t="b">
        <f t="shared" si="42"/>
        <v>0</v>
      </c>
      <c r="G326" s="14" t="b">
        <f>IFERROR(VLOOKUP(A326,'Calculs FI (auto)'!A:F,6,0),FALSE)</f>
        <v>0</v>
      </c>
      <c r="H326" s="14" t="b">
        <f t="shared" si="43"/>
        <v>0</v>
      </c>
      <c r="I326" s="16" t="str">
        <f>IFERROR(VLOOKUP(A326,'Moyennes FA (en entrée)'!B:N,7,0),"")</f>
        <v/>
      </c>
      <c r="J326" s="16">
        <f>IFERROR(VLOOKUP(VLOOKUP(A326,'Fichier FA (en entrée)'!B:AH,33,0),Modificateurs!A$2:B$5,2,0),0)</f>
        <v>0</v>
      </c>
      <c r="K326" s="16">
        <f>IFERROR(VLOOKUP(VLOOKUP(A326,'Redoub FI (en entrée)'!B:N,7,0),Modificateurs!A$8:B$11,2,0),0)</f>
        <v>0</v>
      </c>
      <c r="L326" s="16">
        <f>IFERROR(VLOOKUP(M326,Modificateurs!D$1:E$94,2,0),0)</f>
        <v>-6</v>
      </c>
      <c r="M326" t="str">
        <f>VLOOKUP(A326,'Fichier FA (en entrée)'!B:AH,16,0)&amp;" "&amp;VLOOKUP(A326,'Fichier FA (en entrée)'!B:AH,20,0)&amp;" "&amp;VLOOKUP(A326,'Fichier FA (en entrée)'!B:AH,27,0)&amp;" "&amp;VLOOKUP(A326,'Fichier FA (en entrée)'!B:AH,29,0)</f>
        <v xml:space="preserve">STI2D Innovation Technologique et Eco conception  </v>
      </c>
      <c r="N326" t="str">
        <f>VLOOKUP(A326,'Fichier FA (en entrée)'!B:AH,8,0)</f>
        <v>En Terminale</v>
      </c>
      <c r="O326" t="b">
        <f>AND(C326&gt;Synthèse!B$7,C326&lt;Synthèse!B$9)</f>
        <v>0</v>
      </c>
      <c r="P326" s="62" t="s">
        <v>2256</v>
      </c>
      <c r="Q326" s="60">
        <f>ROUNDUP(C326/(Synthèse!$B$2+Synthèse!$B$3)*8,0)</f>
        <v>12</v>
      </c>
      <c r="R326" s="60">
        <f>IFERROR(VLOOKUP(A326,'Evaluations (formulaire)'!A:P,6,0)+VLOOKUP(A326,'Evaluations (formulaire)'!A:P,7,0),0)</f>
        <v>0</v>
      </c>
      <c r="S326" s="60">
        <f>IFERROR(VLOOKUP(A326,'Evaluations (formulaire)'!A:P,8,0),0)</f>
        <v>0</v>
      </c>
      <c r="T326" s="64">
        <f>IF(AND(ISBLANK(P326),Q326&lt;=2),Synthèse!$B$42,IF(AND(ISBLANK(P326),Q326&gt;=7),Synthèse!$C$42,R326+S326))</f>
        <v>0</v>
      </c>
      <c r="U326" s="64">
        <f t="shared" si="44"/>
        <v>-100</v>
      </c>
      <c r="V326" s="59">
        <f t="shared" si="45"/>
        <v>765</v>
      </c>
      <c r="W326" s="26">
        <v>745</v>
      </c>
      <c r="X326" s="26" t="b">
        <f t="shared" si="46"/>
        <v>0</v>
      </c>
      <c r="Y326" s="26" t="e">
        <f>VLOOKUP(A326,#REF!,21,0)</f>
        <v>#REF!</v>
      </c>
      <c r="Z326" s="26" t="s">
        <v>2283</v>
      </c>
      <c r="AC326" t="b">
        <f t="shared" si="47"/>
        <v>0</v>
      </c>
      <c r="AD326" t="e">
        <f>IFERROR(VLOOKUP(A326,#REF!,4,0),MAX(#REF!)+100)</f>
        <v>#REF!</v>
      </c>
    </row>
    <row r="327" spans="1:30">
      <c r="A327">
        <v>528322</v>
      </c>
      <c r="B327" s="5" t="str">
        <f ca="1">VLOOKUP(A327,'Fichier FA (en entrée)'!B:AH,3,0)</f>
        <v>AUNRNVGPBU</v>
      </c>
      <c r="C327">
        <f t="shared" si="40"/>
        <v>91</v>
      </c>
      <c r="D327">
        <f t="shared" si="41"/>
        <v>13.82</v>
      </c>
      <c r="E327" s="14" t="str">
        <f>VLOOKUP(A327,'Fichier FA (en entrée)'!B:AH,2,0)</f>
        <v>EV</v>
      </c>
      <c r="F327" s="14" t="b">
        <f t="shared" si="42"/>
        <v>1</v>
      </c>
      <c r="G327" s="14" t="b">
        <f>IFERROR(VLOOKUP(A327,'Calculs FI (auto)'!A:F,6,0),FALSE)</f>
        <v>0</v>
      </c>
      <c r="H327" s="14" t="b">
        <f t="shared" si="43"/>
        <v>0</v>
      </c>
      <c r="I327" s="16">
        <f>IFERROR(VLOOKUP(A327,'Moyennes FA (en entrée)'!B:N,7,0),"")</f>
        <v>9.82</v>
      </c>
      <c r="J327" s="16">
        <f>IFERROR(VLOOKUP(VLOOKUP(A327,'Fichier FA (en entrée)'!B:AH,33,0),Modificateurs!A$2:B$5,2,0),0)</f>
        <v>3</v>
      </c>
      <c r="K327" s="16">
        <f>IFERROR(VLOOKUP(VLOOKUP(A327,'Redoub FI (en entrée)'!B:N,7,0),Modificateurs!A$8:B$11,2,0),0)</f>
        <v>0</v>
      </c>
      <c r="L327" s="16">
        <f>IFERROR(VLOOKUP(M327,Modificateurs!D$1:E$94,2,0),0)</f>
        <v>1</v>
      </c>
      <c r="M327" t="str">
        <f>VLOOKUP(A327,'Fichier FA (en entrée)'!B:AH,16,0)&amp;" "&amp;VLOOKUP(A327,'Fichier FA (en entrée)'!B:AH,20,0)&amp;" "&amp;VLOOKUP(A327,'Fichier FA (en entrée)'!B:AH,27,0)&amp;" "&amp;VLOOKUP(A327,'Fichier FA (en entrée)'!B:AH,29,0)</f>
        <v xml:space="preserve">S Sciences de la vie et de la terre  </v>
      </c>
      <c r="N327" t="str">
        <f>VLOOKUP(A327,'Fichier FA (en entrée)'!B:AH,8,0)</f>
        <v>En Terminale</v>
      </c>
      <c r="O327" t="b">
        <f>AND(C327&gt;Synthèse!B$7,C327&lt;Synthèse!B$9)</f>
        <v>0</v>
      </c>
      <c r="P327" s="62" t="s">
        <v>2259</v>
      </c>
      <c r="Q327" s="60">
        <f>ROUNDUP(C327/(Synthèse!$B$2+Synthèse!$B$3)*8,0)</f>
        <v>2</v>
      </c>
      <c r="R327" s="60">
        <f>IFERROR(VLOOKUP(A327,'Evaluations (formulaire)'!A:P,6,0)+VLOOKUP(A327,'Evaluations (formulaire)'!A:P,7,0),0)</f>
        <v>0</v>
      </c>
      <c r="S327" s="60">
        <f>IFERROR(VLOOKUP(A327,'Evaluations (formulaire)'!A:P,8,0),0)</f>
        <v>0</v>
      </c>
      <c r="T327" s="64">
        <f>IF(AND(ISBLANK(P327),Q327&lt;=2),Synthèse!$B$42,IF(AND(ISBLANK(P327),Q327&gt;=7),Synthèse!$C$42,R327+S327))</f>
        <v>0</v>
      </c>
      <c r="U327" s="64">
        <f t="shared" si="44"/>
        <v>13.82</v>
      </c>
      <c r="V327" s="59">
        <f t="shared" si="45"/>
        <v>91</v>
      </c>
      <c r="W327" s="26">
        <v>83</v>
      </c>
      <c r="X327" s="26" t="b">
        <f t="shared" si="46"/>
        <v>1</v>
      </c>
      <c r="Y327" s="26" t="e">
        <f>VLOOKUP(A327,#REF!,21,0)</f>
        <v>#REF!</v>
      </c>
      <c r="Z327" s="26" t="s">
        <v>2283</v>
      </c>
      <c r="AC327" t="b">
        <f t="shared" si="47"/>
        <v>0</v>
      </c>
      <c r="AD327" t="e">
        <f>IFERROR(VLOOKUP(A327,#REF!,4,0),MAX(#REF!)+100)</f>
        <v>#REF!</v>
      </c>
    </row>
    <row r="328" spans="1:30">
      <c r="A328">
        <v>528345</v>
      </c>
      <c r="B328" s="5" t="str">
        <f ca="1">VLOOKUP(A328,'Fichier FA (en entrée)'!B:AH,3,0)</f>
        <v>PLXALFQIQO</v>
      </c>
      <c r="C328">
        <f t="shared" si="40"/>
        <v>291</v>
      </c>
      <c r="D328">
        <f t="shared" si="41"/>
        <v>9.4400000000000013</v>
      </c>
      <c r="E328" s="14" t="str">
        <f>VLOOKUP(A328,'Fichier FA (en entrée)'!B:AH,2,0)</f>
        <v>EV</v>
      </c>
      <c r="F328" s="14" t="b">
        <f t="shared" si="42"/>
        <v>1</v>
      </c>
      <c r="G328" s="14" t="b">
        <f>IFERROR(VLOOKUP(A328,'Calculs FI (auto)'!A:F,6,0),FALSE)</f>
        <v>1</v>
      </c>
      <c r="H328" s="14" t="b">
        <f t="shared" si="43"/>
        <v>1</v>
      </c>
      <c r="I328" s="16">
        <f>IFERROR(VLOOKUP(A328,'Moyennes FA (en entrée)'!B:N,7,0),"")</f>
        <v>7.44</v>
      </c>
      <c r="J328" s="16">
        <f>IFERROR(VLOOKUP(VLOOKUP(A328,'Fichier FA (en entrée)'!B:AH,33,0),Modificateurs!A$2:B$5,2,0),0)</f>
        <v>1</v>
      </c>
      <c r="K328" s="16">
        <f>IFERROR(VLOOKUP(VLOOKUP(A328,'Redoub FI (en entrée)'!B:N,7,0),Modificateurs!A$8:B$11,2,0),0)</f>
        <v>0</v>
      </c>
      <c r="L328" s="16">
        <f>IFERROR(VLOOKUP(M328,Modificateurs!D$1:E$94,2,0),0)</f>
        <v>1</v>
      </c>
      <c r="M328" t="str">
        <f>VLOOKUP(A328,'Fichier FA (en entrée)'!B:AH,16,0)&amp;" "&amp;VLOOKUP(A328,'Fichier FA (en entrée)'!B:AH,20,0)&amp;" "&amp;VLOOKUP(A328,'Fichier FA (en entrée)'!B:AH,27,0)&amp;" "&amp;VLOOKUP(A328,'Fichier FA (en entrée)'!B:AH,29,0)</f>
        <v xml:space="preserve">S Sciences de la vie et de la terre  </v>
      </c>
      <c r="N328" t="str">
        <f>VLOOKUP(A328,'Fichier FA (en entrée)'!B:AH,8,0)</f>
        <v>En Terminale</v>
      </c>
      <c r="O328" t="b">
        <f>AND(C328&gt;Synthèse!B$7,C328&lt;Synthèse!B$9)</f>
        <v>1</v>
      </c>
      <c r="P328" s="62" t="s">
        <v>2256</v>
      </c>
      <c r="Q328" s="60">
        <f>ROUNDUP(C328/(Synthèse!$B$2+Synthèse!$B$3)*8,0)</f>
        <v>5</v>
      </c>
      <c r="R328" s="60">
        <f>IFERROR(VLOOKUP(A328,'Evaluations (formulaire)'!A:P,6,0)+VLOOKUP(A328,'Evaluations (formulaire)'!A:P,7,0),0)</f>
        <v>0</v>
      </c>
      <c r="S328" s="60">
        <f>IFERROR(VLOOKUP(A328,'Evaluations (formulaire)'!A:P,8,0),0)</f>
        <v>0</v>
      </c>
      <c r="T328" s="64">
        <f>IF(AND(ISBLANK(P328),Q328&lt;=2),Synthèse!$B$42,IF(AND(ISBLANK(P328),Q328&gt;=7),Synthèse!$C$42,R328+S328))</f>
        <v>0</v>
      </c>
      <c r="U328" s="64">
        <f t="shared" si="44"/>
        <v>9.4400000000000013</v>
      </c>
      <c r="V328" s="59">
        <f t="shared" si="45"/>
        <v>290</v>
      </c>
      <c r="W328" s="26">
        <v>17</v>
      </c>
      <c r="X328" s="26" t="b">
        <f t="shared" si="46"/>
        <v>0</v>
      </c>
      <c r="Y328" s="26" t="e">
        <f>VLOOKUP(A328,#REF!,21,0)</f>
        <v>#REF!</v>
      </c>
      <c r="Z328" s="26" t="s">
        <v>2283</v>
      </c>
      <c r="AC328" t="b">
        <f t="shared" si="47"/>
        <v>0</v>
      </c>
      <c r="AD328" t="e">
        <f>IFERROR(VLOOKUP(A328,#REF!,4,0),MAX(#REF!)+100)</f>
        <v>#REF!</v>
      </c>
    </row>
    <row r="329" spans="1:30">
      <c r="A329">
        <v>528367</v>
      </c>
      <c r="B329" s="5" t="str">
        <f ca="1">VLOOKUP(A329,'Fichier FA (en entrée)'!B:AH,3,0)</f>
        <v>NUNWBTAPSP</v>
      </c>
      <c r="C329">
        <f t="shared" si="40"/>
        <v>765</v>
      </c>
      <c r="D329">
        <f t="shared" si="41"/>
        <v>-100</v>
      </c>
      <c r="E329" s="14" t="str">
        <f>VLOOKUP(A329,'Fichier FA (en entrée)'!B:AH,2,0)</f>
        <v>ENV</v>
      </c>
      <c r="F329" s="14" t="b">
        <f t="shared" si="42"/>
        <v>0</v>
      </c>
      <c r="G329" s="14" t="b">
        <f>IFERROR(VLOOKUP(A329,'Calculs FI (auto)'!A:F,6,0),FALSE)</f>
        <v>0</v>
      </c>
      <c r="H329" s="14" t="b">
        <f t="shared" si="43"/>
        <v>0</v>
      </c>
      <c r="I329" s="16" t="str">
        <f>IFERROR(VLOOKUP(A329,'Moyennes FA (en entrée)'!B:N,7,0),"")</f>
        <v/>
      </c>
      <c r="J329" s="16">
        <f>IFERROR(VLOOKUP(VLOOKUP(A329,'Fichier FA (en entrée)'!B:AH,33,0),Modificateurs!A$2:B$5,2,0),0)</f>
        <v>0</v>
      </c>
      <c r="K329" s="16">
        <f>IFERROR(VLOOKUP(VLOOKUP(A329,'Redoub FI (en entrée)'!B:N,7,0),Modificateurs!A$8:B$11,2,0),0)</f>
        <v>0</v>
      </c>
      <c r="L329" s="16">
        <f>IFERROR(VLOOKUP(M329,Modificateurs!D$1:E$94,2,0),0)</f>
        <v>-12</v>
      </c>
      <c r="M329" t="str">
        <f>VLOOKUP(A329,'Fichier FA (en entrée)'!B:AH,16,0)&amp;" "&amp;VLOOKUP(A329,'Fichier FA (en entrée)'!B:AH,20,0)&amp;" "&amp;VLOOKUP(A329,'Fichier FA (en entrée)'!B:AH,27,0)&amp;" "&amp;VLOOKUP(A329,'Fichier FA (en entrée)'!B:AH,29,0)</f>
        <v xml:space="preserve">STMG Mercatique  </v>
      </c>
      <c r="N329" t="str">
        <f>VLOOKUP(A329,'Fichier FA (en entrée)'!B:AH,8,0)</f>
        <v>En Terminale</v>
      </c>
      <c r="O329" t="b">
        <f>AND(C329&gt;Synthèse!B$7,C329&lt;Synthèse!B$9)</f>
        <v>0</v>
      </c>
      <c r="P329" s="62" t="s">
        <v>2256</v>
      </c>
      <c r="Q329" s="60">
        <f>ROUNDUP(C329/(Synthèse!$B$2+Synthèse!$B$3)*8,0)</f>
        <v>12</v>
      </c>
      <c r="R329" s="60">
        <f>IFERROR(VLOOKUP(A329,'Evaluations (formulaire)'!A:P,6,0)+VLOOKUP(A329,'Evaluations (formulaire)'!A:P,7,0),0)</f>
        <v>0</v>
      </c>
      <c r="S329" s="60">
        <f>IFERROR(VLOOKUP(A329,'Evaluations (formulaire)'!A:P,8,0),0)</f>
        <v>0</v>
      </c>
      <c r="T329" s="64">
        <f>IF(AND(ISBLANK(P329),Q329&lt;=2),Synthèse!$B$42,IF(AND(ISBLANK(P329),Q329&gt;=7),Synthèse!$C$42,R329+S329))</f>
        <v>0</v>
      </c>
      <c r="U329" s="64">
        <f t="shared" si="44"/>
        <v>-100</v>
      </c>
      <c r="V329" s="59">
        <f t="shared" si="45"/>
        <v>765</v>
      </c>
      <c r="W329" s="26">
        <v>628</v>
      </c>
      <c r="X329" s="26" t="b">
        <f t="shared" si="46"/>
        <v>0</v>
      </c>
      <c r="Y329" s="26" t="e">
        <f>VLOOKUP(A329,#REF!,21,0)</f>
        <v>#REF!</v>
      </c>
      <c r="Z329" s="26" t="s">
        <v>2283</v>
      </c>
      <c r="AC329" t="b">
        <f t="shared" si="47"/>
        <v>0</v>
      </c>
      <c r="AD329" t="e">
        <f>IFERROR(VLOOKUP(A329,#REF!,4,0),MAX(#REF!)+100)</f>
        <v>#REF!</v>
      </c>
    </row>
    <row r="330" spans="1:30">
      <c r="A330">
        <v>528572</v>
      </c>
      <c r="B330" s="5" t="str">
        <f ca="1">VLOOKUP(A330,'Fichier FA (en entrée)'!B:AH,3,0)</f>
        <v>DWAJRVEZPA</v>
      </c>
      <c r="C330">
        <f t="shared" si="40"/>
        <v>292</v>
      </c>
      <c r="D330">
        <f t="shared" si="41"/>
        <v>9.43</v>
      </c>
      <c r="E330" s="14" t="str">
        <f>VLOOKUP(A330,'Fichier FA (en entrée)'!B:AH,2,0)</f>
        <v>EV</v>
      </c>
      <c r="F330" s="14" t="b">
        <f t="shared" si="42"/>
        <v>1</v>
      </c>
      <c r="G330" s="14" t="b">
        <f>IFERROR(VLOOKUP(A330,'Calculs FI (auto)'!A:F,6,0),FALSE)</f>
        <v>1</v>
      </c>
      <c r="H330" s="14" t="b">
        <f t="shared" si="43"/>
        <v>1</v>
      </c>
      <c r="I330" s="16">
        <f>IFERROR(VLOOKUP(A330,'Moyennes FA (en entrée)'!B:N,7,0),"")</f>
        <v>8.43</v>
      </c>
      <c r="J330" s="16">
        <f>IFERROR(VLOOKUP(VLOOKUP(A330,'Fichier FA (en entrée)'!B:AH,33,0),Modificateurs!A$2:B$5,2,0),0)</f>
        <v>0</v>
      </c>
      <c r="K330" s="16">
        <f>IFERROR(VLOOKUP(VLOOKUP(A330,'Redoub FI (en entrée)'!B:N,7,0),Modificateurs!A$8:B$11,2,0),0)</f>
        <v>0</v>
      </c>
      <c r="L330" s="16">
        <f>IFERROR(VLOOKUP(M330,Modificateurs!D$1:E$94,2,0),0)</f>
        <v>1</v>
      </c>
      <c r="M330" t="str">
        <f>VLOOKUP(A330,'Fichier FA (en entrée)'!B:AH,16,0)&amp;" "&amp;VLOOKUP(A330,'Fichier FA (en entrée)'!B:AH,20,0)&amp;" "&amp;VLOOKUP(A330,'Fichier FA (en entrée)'!B:AH,27,0)&amp;" "&amp;VLOOKUP(A330,'Fichier FA (en entrée)'!B:AH,29,0)</f>
        <v xml:space="preserve">S Sciences de la vie et de la terre  </v>
      </c>
      <c r="N330" t="str">
        <f>VLOOKUP(A330,'Fichier FA (en entrée)'!B:AH,8,0)</f>
        <v>En Terminale</v>
      </c>
      <c r="O330" t="b">
        <f>AND(C330&gt;Synthèse!B$7,C330&lt;Synthèse!B$9)</f>
        <v>1</v>
      </c>
      <c r="P330" s="62" t="s">
        <v>2256</v>
      </c>
      <c r="Q330" s="60">
        <f>ROUNDUP(C330/(Synthèse!$B$2+Synthèse!$B$3)*8,0)</f>
        <v>5</v>
      </c>
      <c r="R330" s="60">
        <f>IFERROR(VLOOKUP(A330,'Evaluations (formulaire)'!A:P,6,0)+VLOOKUP(A330,'Evaluations (formulaire)'!A:P,7,0),0)</f>
        <v>0</v>
      </c>
      <c r="S330" s="60">
        <f>IFERROR(VLOOKUP(A330,'Evaluations (formulaire)'!A:P,8,0),0)</f>
        <v>0</v>
      </c>
      <c r="T330" s="64">
        <f>IF(AND(ISBLANK(P330),Q330&lt;=2),Synthèse!$B$42,IF(AND(ISBLANK(P330),Q330&gt;=7),Synthèse!$C$42,R330+S330))</f>
        <v>0</v>
      </c>
      <c r="U330" s="64">
        <f t="shared" si="44"/>
        <v>9.43</v>
      </c>
      <c r="V330" s="59">
        <f t="shared" si="45"/>
        <v>291</v>
      </c>
      <c r="W330" s="26">
        <v>750</v>
      </c>
      <c r="X330" s="26" t="b">
        <f t="shared" si="46"/>
        <v>0</v>
      </c>
      <c r="Y330" s="26" t="e">
        <f>VLOOKUP(A330,#REF!,21,0)</f>
        <v>#REF!</v>
      </c>
      <c r="Z330" s="26" t="s">
        <v>2283</v>
      </c>
      <c r="AC330" t="b">
        <f t="shared" si="47"/>
        <v>0</v>
      </c>
      <c r="AD330" t="e">
        <f>IFERROR(VLOOKUP(A330,#REF!,4,0),MAX(#REF!)+100)</f>
        <v>#REF!</v>
      </c>
    </row>
    <row r="331" spans="1:30">
      <c r="A331">
        <v>528651</v>
      </c>
      <c r="B331" s="5" t="str">
        <f ca="1">VLOOKUP(A331,'Fichier FA (en entrée)'!B:AH,3,0)</f>
        <v>UJADGCFJPA</v>
      </c>
      <c r="C331">
        <f t="shared" si="40"/>
        <v>765</v>
      </c>
      <c r="D331">
        <f t="shared" si="41"/>
        <v>-100</v>
      </c>
      <c r="E331" s="14" t="str">
        <f>VLOOKUP(A331,'Fichier FA (en entrée)'!B:AH,2,0)</f>
        <v>ENV</v>
      </c>
      <c r="F331" s="14" t="b">
        <f t="shared" si="42"/>
        <v>0</v>
      </c>
      <c r="G331" s="14" t="b">
        <f>IFERROR(VLOOKUP(A331,'Calculs FI (auto)'!A:F,6,0),FALSE)</f>
        <v>0</v>
      </c>
      <c r="H331" s="14" t="b">
        <f t="shared" si="43"/>
        <v>0</v>
      </c>
      <c r="I331" s="16" t="str">
        <f>IFERROR(VLOOKUP(A331,'Moyennes FA (en entrée)'!B:N,7,0),"")</f>
        <v/>
      </c>
      <c r="J331" s="16">
        <f>IFERROR(VLOOKUP(VLOOKUP(A331,'Fichier FA (en entrée)'!B:AH,33,0),Modificateurs!A$2:B$5,2,0),0)</f>
        <v>0</v>
      </c>
      <c r="K331" s="16">
        <f>IFERROR(VLOOKUP(VLOOKUP(A331,'Redoub FI (en entrée)'!B:N,7,0),Modificateurs!A$8:B$11,2,0),0)</f>
        <v>0</v>
      </c>
      <c r="L331" s="16">
        <f>IFERROR(VLOOKUP(M331,Modificateurs!D$1:E$94,2,0),0)</f>
        <v>1</v>
      </c>
      <c r="M331" t="str">
        <f>VLOOKUP(A331,'Fichier FA (en entrée)'!B:AH,16,0)&amp;" "&amp;VLOOKUP(A331,'Fichier FA (en entrée)'!B:AH,20,0)&amp;" "&amp;VLOOKUP(A331,'Fichier FA (en entrée)'!B:AH,27,0)&amp;" "&amp;VLOOKUP(A331,'Fichier FA (en entrée)'!B:AH,29,0)</f>
        <v xml:space="preserve">S Sciences de la vie et de la terre  </v>
      </c>
      <c r="N331" t="str">
        <f>VLOOKUP(A331,'Fichier FA (en entrée)'!B:AH,8,0)</f>
        <v>En Terminale</v>
      </c>
      <c r="O331" t="b">
        <f>AND(C331&gt;Synthèse!B$7,C331&lt;Synthèse!B$9)</f>
        <v>0</v>
      </c>
      <c r="P331" s="62" t="s">
        <v>57</v>
      </c>
      <c r="Q331" s="60">
        <f>ROUNDUP(C331/(Synthèse!$B$2+Synthèse!$B$3)*8,0)</f>
        <v>12</v>
      </c>
      <c r="R331" s="60">
        <f>IFERROR(VLOOKUP(A331,'Evaluations (formulaire)'!A:P,6,0)+VLOOKUP(A331,'Evaluations (formulaire)'!A:P,7,0),0)</f>
        <v>0</v>
      </c>
      <c r="S331" s="60">
        <f>IFERROR(VLOOKUP(A331,'Evaluations (formulaire)'!A:P,8,0),0)</f>
        <v>0</v>
      </c>
      <c r="T331" s="64">
        <f>IF(AND(ISBLANK(P331),Q331&lt;=2),Synthèse!$B$42,IF(AND(ISBLANK(P331),Q331&gt;=7),Synthèse!$C$42,R331+S331))</f>
        <v>0</v>
      </c>
      <c r="U331" s="64">
        <f t="shared" si="44"/>
        <v>-100</v>
      </c>
      <c r="V331" s="59">
        <f t="shared" si="45"/>
        <v>765</v>
      </c>
      <c r="W331" s="26">
        <v>752</v>
      </c>
      <c r="X331" s="26" t="b">
        <f t="shared" si="46"/>
        <v>0</v>
      </c>
      <c r="Y331" s="26" t="e">
        <f>VLOOKUP(A331,#REF!,21,0)</f>
        <v>#REF!</v>
      </c>
      <c r="Z331" s="26" t="s">
        <v>2283</v>
      </c>
      <c r="AC331" t="b">
        <f t="shared" si="47"/>
        <v>0</v>
      </c>
      <c r="AD331" t="e">
        <f>IFERROR(VLOOKUP(A331,#REF!,4,0),MAX(#REF!)+100)</f>
        <v>#REF!</v>
      </c>
    </row>
    <row r="332" spans="1:30">
      <c r="A332">
        <v>529160</v>
      </c>
      <c r="B332" s="5" t="str">
        <f ca="1">VLOOKUP(A332,'Fichier FA (en entrée)'!B:AH,3,0)</f>
        <v>IHSJUPZELR</v>
      </c>
      <c r="C332">
        <f t="shared" si="40"/>
        <v>49</v>
      </c>
      <c r="D332">
        <f t="shared" si="41"/>
        <v>15.57</v>
      </c>
      <c r="E332" s="14" t="str">
        <f>VLOOKUP(A332,'Fichier FA (en entrée)'!B:AH,2,0)</f>
        <v>EV</v>
      </c>
      <c r="F332" s="14" t="b">
        <f t="shared" si="42"/>
        <v>1</v>
      </c>
      <c r="G332" s="14" t="b">
        <f>IFERROR(VLOOKUP(A332,'Calculs FI (auto)'!A:F,6,0),FALSE)</f>
        <v>1</v>
      </c>
      <c r="H332" s="14" t="b">
        <f t="shared" si="43"/>
        <v>1</v>
      </c>
      <c r="I332" s="16">
        <f>IFERROR(VLOOKUP(A332,'Moyennes FA (en entrée)'!B:N,7,0),"")</f>
        <v>10.57</v>
      </c>
      <c r="J332" s="16">
        <f>IFERROR(VLOOKUP(VLOOKUP(A332,'Fichier FA (en entrée)'!B:AH,33,0),Modificateurs!A$2:B$5,2,0),0)</f>
        <v>3</v>
      </c>
      <c r="K332" s="16">
        <f>IFERROR(VLOOKUP(VLOOKUP(A332,'Redoub FI (en entrée)'!B:N,7,0),Modificateurs!A$8:B$11,2,0),0)</f>
        <v>0</v>
      </c>
      <c r="L332" s="16">
        <f>IFERROR(VLOOKUP(M332,Modificateurs!D$1:E$94,2,0),0)</f>
        <v>2</v>
      </c>
      <c r="M332" t="str">
        <f>VLOOKUP(A332,'Fichier FA (en entrée)'!B:AH,16,0)&amp;" "&amp;VLOOKUP(A332,'Fichier FA (en entrée)'!B:AH,20,0)&amp;" "&amp;VLOOKUP(A332,'Fichier FA (en entrée)'!B:AH,27,0)&amp;" "&amp;VLOOKUP(A332,'Fichier FA (en entrée)'!B:AH,29,0)</f>
        <v xml:space="preserve">S Mathématiques  </v>
      </c>
      <c r="N332" t="str">
        <f>VLOOKUP(A332,'Fichier FA (en entrée)'!B:AH,8,0)</f>
        <v>En Terminale</v>
      </c>
      <c r="O332" t="b">
        <f>AND(C332&gt;Synthèse!B$7,C332&lt;Synthèse!B$9)</f>
        <v>0</v>
      </c>
      <c r="P332" s="62" t="s">
        <v>2256</v>
      </c>
      <c r="Q332" s="60">
        <f>ROUNDUP(C332/(Synthèse!$B$2+Synthèse!$B$3)*8,0)</f>
        <v>1</v>
      </c>
      <c r="R332" s="60">
        <f>IFERROR(VLOOKUP(A332,'Evaluations (formulaire)'!A:P,6,0)+VLOOKUP(A332,'Evaluations (formulaire)'!A:P,7,0),0)</f>
        <v>0</v>
      </c>
      <c r="S332" s="60">
        <f>IFERROR(VLOOKUP(A332,'Evaluations (formulaire)'!A:P,8,0),0)</f>
        <v>0</v>
      </c>
      <c r="T332" s="64">
        <f>IF(AND(ISBLANK(P332),Q332&lt;=2),Synthèse!$B$42,IF(AND(ISBLANK(P332),Q332&gt;=7),Synthèse!$C$42,R332+S332))</f>
        <v>0</v>
      </c>
      <c r="U332" s="64">
        <f t="shared" si="44"/>
        <v>15.57</v>
      </c>
      <c r="V332" s="59">
        <f t="shared" si="45"/>
        <v>49</v>
      </c>
      <c r="W332" s="26">
        <v>425</v>
      </c>
      <c r="X332" s="26" t="b">
        <f t="shared" si="46"/>
        <v>1</v>
      </c>
      <c r="Y332" s="26" t="e">
        <f>VLOOKUP(A332,#REF!,21,0)</f>
        <v>#REF!</v>
      </c>
      <c r="Z332" s="26" t="s">
        <v>2283</v>
      </c>
      <c r="AC332" t="b">
        <f t="shared" si="47"/>
        <v>0</v>
      </c>
      <c r="AD332" t="e">
        <f>IFERROR(VLOOKUP(A332,#REF!,4,0),MAX(#REF!)+100)</f>
        <v>#REF!</v>
      </c>
    </row>
    <row r="333" spans="1:30">
      <c r="A333">
        <v>532050</v>
      </c>
      <c r="B333" s="5" t="str">
        <f ca="1">VLOOKUP(A333,'Fichier FA (en entrée)'!B:AH,3,0)</f>
        <v>UCFBGDWHOW</v>
      </c>
      <c r="C333">
        <f t="shared" si="40"/>
        <v>522</v>
      </c>
      <c r="D333">
        <f t="shared" si="41"/>
        <v>-5.59</v>
      </c>
      <c r="E333" s="14" t="str">
        <f>VLOOKUP(A333,'Fichier FA (en entrée)'!B:AH,2,0)</f>
        <v>EV</v>
      </c>
      <c r="F333" s="14" t="b">
        <f t="shared" si="42"/>
        <v>1</v>
      </c>
      <c r="G333" s="14" t="b">
        <f>IFERROR(VLOOKUP(A333,'Calculs FI (auto)'!A:F,6,0),FALSE)</f>
        <v>0</v>
      </c>
      <c r="H333" s="14" t="b">
        <f t="shared" si="43"/>
        <v>0</v>
      </c>
      <c r="I333" s="16">
        <f>IFERROR(VLOOKUP(A333,'Moyennes FA (en entrée)'!B:N,7,0),"")</f>
        <v>9.41</v>
      </c>
      <c r="J333" s="16">
        <f>IFERROR(VLOOKUP(VLOOKUP(A333,'Fichier FA (en entrée)'!B:AH,33,0),Modificateurs!A$2:B$5,2,0),0)</f>
        <v>-3</v>
      </c>
      <c r="K333" s="16">
        <f>IFERROR(VLOOKUP(VLOOKUP(A333,'Redoub FI (en entrée)'!B:N,7,0),Modificateurs!A$8:B$11,2,0),0)</f>
        <v>0</v>
      </c>
      <c r="L333" s="16">
        <f>IFERROR(VLOOKUP(M333,Modificateurs!D$1:E$94,2,0),0)</f>
        <v>-12</v>
      </c>
      <c r="M333" t="str">
        <f>VLOOKUP(A333,'Fichier FA (en entrée)'!B:AH,16,0)&amp;" "&amp;VLOOKUP(A333,'Fichier FA (en entrée)'!B:AH,20,0)&amp;" "&amp;VLOOKUP(A333,'Fichier FA (en entrée)'!B:AH,27,0)&amp;" "&amp;VLOOKUP(A333,'Fichier FA (en entrée)'!B:AH,29,0)</f>
        <v xml:space="preserve">P Systèmes électroniques numériques  </v>
      </c>
      <c r="N333" t="str">
        <f>VLOOKUP(A333,'Fichier FA (en entrée)'!B:AH,8,0)</f>
        <v>En Terminale</v>
      </c>
      <c r="O333" t="b">
        <f>AND(C333&gt;Synthèse!B$7,C333&lt;Synthèse!B$9)</f>
        <v>0</v>
      </c>
      <c r="P333" s="62" t="s">
        <v>2261</v>
      </c>
      <c r="Q333" s="60">
        <f>ROUNDUP(C333/(Synthèse!$B$2+Synthèse!$B$3)*8,0)</f>
        <v>8</v>
      </c>
      <c r="R333" s="60">
        <f>IFERROR(VLOOKUP(A333,'Evaluations (formulaire)'!A:P,6,0)+VLOOKUP(A333,'Evaluations (formulaire)'!A:P,7,0),0)</f>
        <v>0</v>
      </c>
      <c r="S333" s="60">
        <f>IFERROR(VLOOKUP(A333,'Evaluations (formulaire)'!A:P,8,0),0)</f>
        <v>0</v>
      </c>
      <c r="T333" s="64">
        <f>IF(AND(ISBLANK(P333),Q333&lt;=2),Synthèse!$B$42,IF(AND(ISBLANK(P333),Q333&gt;=7),Synthèse!$C$42,R333+S333))</f>
        <v>0</v>
      </c>
      <c r="U333" s="64">
        <f t="shared" si="44"/>
        <v>-5.59</v>
      </c>
      <c r="V333" s="59">
        <f t="shared" si="45"/>
        <v>522</v>
      </c>
      <c r="W333" s="26">
        <v>594</v>
      </c>
      <c r="X333" s="26" t="b">
        <f t="shared" si="46"/>
        <v>0</v>
      </c>
      <c r="Y333" s="26" t="e">
        <f>VLOOKUP(A333,#REF!,21,0)</f>
        <v>#REF!</v>
      </c>
      <c r="Z333" s="26" t="s">
        <v>2283</v>
      </c>
      <c r="AC333" t="b">
        <f t="shared" si="47"/>
        <v>0</v>
      </c>
      <c r="AD333" t="e">
        <f>IFERROR(VLOOKUP(A333,#REF!,4,0),MAX(#REF!)+100)</f>
        <v>#REF!</v>
      </c>
    </row>
    <row r="334" spans="1:30">
      <c r="A334">
        <v>532082</v>
      </c>
      <c r="B334" s="5" t="str">
        <f ca="1">VLOOKUP(A334,'Fichier FA (en entrée)'!B:AH,3,0)</f>
        <v>KFDXJBTNXN</v>
      </c>
      <c r="C334">
        <f t="shared" si="40"/>
        <v>765</v>
      </c>
      <c r="D334">
        <f t="shared" si="41"/>
        <v>-100</v>
      </c>
      <c r="E334" s="14" t="str">
        <f>VLOOKUP(A334,'Fichier FA (en entrée)'!B:AH,2,0)</f>
        <v>ENV</v>
      </c>
      <c r="F334" s="14" t="b">
        <f t="shared" si="42"/>
        <v>0</v>
      </c>
      <c r="G334" s="14" t="b">
        <f>IFERROR(VLOOKUP(A334,'Calculs FI (auto)'!A:F,6,0),FALSE)</f>
        <v>0</v>
      </c>
      <c r="H334" s="14" t="b">
        <f t="shared" si="43"/>
        <v>0</v>
      </c>
      <c r="I334" s="16" t="str">
        <f>IFERROR(VLOOKUP(A334,'Moyennes FA (en entrée)'!B:N,7,0),"")</f>
        <v/>
      </c>
      <c r="J334" s="16">
        <f>IFERROR(VLOOKUP(VLOOKUP(A334,'Fichier FA (en entrée)'!B:AH,33,0),Modificateurs!A$2:B$5,2,0),0)</f>
        <v>-3</v>
      </c>
      <c r="K334" s="16">
        <f>IFERROR(VLOOKUP(VLOOKUP(A334,'Redoub FI (en entrée)'!B:N,7,0),Modificateurs!A$8:B$11,2,0),0)</f>
        <v>0</v>
      </c>
      <c r="L334" s="16">
        <f>IFERROR(VLOOKUP(M334,Modificateurs!D$1:E$94,2,0),0)</f>
        <v>-12</v>
      </c>
      <c r="M334" t="str">
        <f>VLOOKUP(A334,'Fichier FA (en entrée)'!B:AH,16,0)&amp;" "&amp;VLOOKUP(A334,'Fichier FA (en entrée)'!B:AH,20,0)&amp;" "&amp;VLOOKUP(A334,'Fichier FA (en entrée)'!B:AH,27,0)&amp;" "&amp;VLOOKUP(A334,'Fichier FA (en entrée)'!B:AH,29,0)</f>
        <v xml:space="preserve">P Systèmes électroniques numériques  </v>
      </c>
      <c r="N334" t="str">
        <f>VLOOKUP(A334,'Fichier FA (en entrée)'!B:AH,8,0)</f>
        <v>En Terminale</v>
      </c>
      <c r="O334" t="b">
        <f>AND(C334&gt;Synthèse!B$7,C334&lt;Synthèse!B$9)</f>
        <v>0</v>
      </c>
      <c r="P334" s="62" t="s">
        <v>57</v>
      </c>
      <c r="Q334" s="60">
        <f>ROUNDUP(C334/(Synthèse!$B$2+Synthèse!$B$3)*8,0)</f>
        <v>12</v>
      </c>
      <c r="R334" s="60">
        <f>IFERROR(VLOOKUP(A334,'Evaluations (formulaire)'!A:P,6,0)+VLOOKUP(A334,'Evaluations (formulaire)'!A:P,7,0),0)</f>
        <v>0</v>
      </c>
      <c r="S334" s="60">
        <f>IFERROR(VLOOKUP(A334,'Evaluations (formulaire)'!A:P,8,0),0)</f>
        <v>0</v>
      </c>
      <c r="T334" s="64">
        <f>IF(AND(ISBLANK(P334),Q334&lt;=2),Synthèse!$B$42,IF(AND(ISBLANK(P334),Q334&gt;=7),Synthèse!$C$42,R334+S334))</f>
        <v>0</v>
      </c>
      <c r="U334" s="64">
        <f t="shared" si="44"/>
        <v>-100</v>
      </c>
      <c r="V334" s="59">
        <f t="shared" si="45"/>
        <v>765</v>
      </c>
      <c r="W334" s="26">
        <v>579</v>
      </c>
      <c r="X334" s="26" t="b">
        <f t="shared" si="46"/>
        <v>0</v>
      </c>
      <c r="Y334" s="26" t="e">
        <f>VLOOKUP(A334,#REF!,21,0)</f>
        <v>#REF!</v>
      </c>
      <c r="Z334" s="26" t="s">
        <v>2283</v>
      </c>
      <c r="AB334" s="22" t="s">
        <v>2785</v>
      </c>
      <c r="AC334" t="b">
        <f t="shared" si="47"/>
        <v>0</v>
      </c>
      <c r="AD334" t="e">
        <f>IFERROR(VLOOKUP(A334,#REF!,4,0),MAX(#REF!)+100)</f>
        <v>#REF!</v>
      </c>
    </row>
    <row r="335" spans="1:30">
      <c r="A335">
        <v>532094</v>
      </c>
      <c r="B335" s="5" t="str">
        <f ca="1">VLOOKUP(A335,'Fichier FA (en entrée)'!B:AH,3,0)</f>
        <v>MNDPIXUGXP</v>
      </c>
      <c r="C335">
        <f t="shared" si="40"/>
        <v>765</v>
      </c>
      <c r="D335">
        <f t="shared" si="41"/>
        <v>-100</v>
      </c>
      <c r="E335" s="14" t="str">
        <f>VLOOKUP(A335,'Fichier FA (en entrée)'!B:AH,2,0)</f>
        <v>ENV</v>
      </c>
      <c r="F335" s="14" t="b">
        <f t="shared" si="42"/>
        <v>0</v>
      </c>
      <c r="G335" s="14" t="b">
        <f>IFERROR(VLOOKUP(A335,'Calculs FI (auto)'!A:F,6,0),FALSE)</f>
        <v>0</v>
      </c>
      <c r="H335" s="14" t="b">
        <f t="shared" si="43"/>
        <v>0</v>
      </c>
      <c r="I335" s="16" t="str">
        <f>IFERROR(VLOOKUP(A335,'Moyennes FA (en entrée)'!B:N,7,0),"")</f>
        <v/>
      </c>
      <c r="J335" s="16">
        <f>IFERROR(VLOOKUP(VLOOKUP(A335,'Fichier FA (en entrée)'!B:AH,33,0),Modificateurs!A$2:B$5,2,0),0)</f>
        <v>1</v>
      </c>
      <c r="K335" s="16">
        <f>IFERROR(VLOOKUP(VLOOKUP(A335,'Redoub FI (en entrée)'!B:N,7,0),Modificateurs!A$8:B$11,2,0),0)</f>
        <v>0</v>
      </c>
      <c r="L335" s="16">
        <f>IFERROR(VLOOKUP(M335,Modificateurs!D$1:E$94,2,0),0)</f>
        <v>-12</v>
      </c>
      <c r="M335" t="str">
        <f>VLOOKUP(A335,'Fichier FA (en entrée)'!B:AH,16,0)&amp;" "&amp;VLOOKUP(A335,'Fichier FA (en entrée)'!B:AH,20,0)&amp;" "&amp;VLOOKUP(A335,'Fichier FA (en entrée)'!B:AH,27,0)&amp;" "&amp;VLOOKUP(A335,'Fichier FA (en entrée)'!B:AH,29,0)</f>
        <v xml:space="preserve">P Systèmes électroniques numériques  </v>
      </c>
      <c r="N335" t="str">
        <f>VLOOKUP(A335,'Fichier FA (en entrée)'!B:AH,8,0)</f>
        <v>En Terminale</v>
      </c>
      <c r="O335" t="b">
        <f>AND(C335&gt;Synthèse!B$7,C335&lt;Synthèse!B$9)</f>
        <v>0</v>
      </c>
      <c r="P335" s="62" t="s">
        <v>2261</v>
      </c>
      <c r="Q335" s="60">
        <f>ROUNDUP(C335/(Synthèse!$B$2+Synthèse!$B$3)*8,0)</f>
        <v>12</v>
      </c>
      <c r="R335" s="60">
        <f>IFERROR(VLOOKUP(A335,'Evaluations (formulaire)'!A:P,6,0)+VLOOKUP(A335,'Evaluations (formulaire)'!A:P,7,0),0)</f>
        <v>0</v>
      </c>
      <c r="S335" s="60">
        <f>IFERROR(VLOOKUP(A335,'Evaluations (formulaire)'!A:P,8,0),0)</f>
        <v>0</v>
      </c>
      <c r="T335" s="64">
        <f>IF(AND(ISBLANK(P335),Q335&lt;=2),Synthèse!$B$42,IF(AND(ISBLANK(P335),Q335&gt;=7),Synthèse!$C$42,R335+S335))</f>
        <v>0</v>
      </c>
      <c r="U335" s="64">
        <f t="shared" si="44"/>
        <v>-100</v>
      </c>
      <c r="V335" s="59">
        <f t="shared" si="45"/>
        <v>765</v>
      </c>
      <c r="W335" s="26">
        <v>489</v>
      </c>
      <c r="X335" s="26" t="b">
        <f t="shared" si="46"/>
        <v>0</v>
      </c>
      <c r="Y335" s="26" t="e">
        <f>VLOOKUP(A335,#REF!,21,0)</f>
        <v>#REF!</v>
      </c>
      <c r="Z335" s="26" t="s">
        <v>2283</v>
      </c>
      <c r="AC335" t="b">
        <f t="shared" si="47"/>
        <v>0</v>
      </c>
      <c r="AD335" t="e">
        <f>IFERROR(VLOOKUP(A335,#REF!,4,0),MAX(#REF!)+100)</f>
        <v>#REF!</v>
      </c>
    </row>
    <row r="336" spans="1:30">
      <c r="A336">
        <v>533646</v>
      </c>
      <c r="B336" s="5" t="str">
        <f ca="1">VLOOKUP(A336,'Fichier FA (en entrée)'!B:AH,3,0)</f>
        <v>NCHGLAPJVT</v>
      </c>
      <c r="C336">
        <f t="shared" si="40"/>
        <v>135</v>
      </c>
      <c r="D336">
        <f t="shared" si="41"/>
        <v>12.9</v>
      </c>
      <c r="E336" s="14" t="str">
        <f>VLOOKUP(A336,'Fichier FA (en entrée)'!B:AH,2,0)</f>
        <v>EV</v>
      </c>
      <c r="F336" s="14" t="b">
        <f t="shared" si="42"/>
        <v>1</v>
      </c>
      <c r="G336" s="14" t="b">
        <f>IFERROR(VLOOKUP(A336,'Calculs FI (auto)'!A:F,6,0),FALSE)</f>
        <v>0</v>
      </c>
      <c r="H336" s="14" t="b">
        <f t="shared" si="43"/>
        <v>0</v>
      </c>
      <c r="I336" s="16">
        <f>IFERROR(VLOOKUP(A336,'Moyennes FA (en entrée)'!B:N,7,0),"")</f>
        <v>9.9</v>
      </c>
      <c r="J336" s="16">
        <f>IFERROR(VLOOKUP(VLOOKUP(A336,'Fichier FA (en entrée)'!B:AH,33,0),Modificateurs!A$2:B$5,2,0),0)</f>
        <v>0</v>
      </c>
      <c r="K336" s="16">
        <f>IFERROR(VLOOKUP(VLOOKUP(A336,'Redoub FI (en entrée)'!B:N,7,0),Modificateurs!A$8:B$11,2,0),0)</f>
        <v>0</v>
      </c>
      <c r="L336" s="16">
        <f>IFERROR(VLOOKUP(M336,Modificateurs!D$1:E$94,2,0),0)</f>
        <v>3</v>
      </c>
      <c r="M336" t="str">
        <f>VLOOKUP(A336,'Fichier FA (en entrée)'!B:AH,16,0)&amp;" "&amp;VLOOKUP(A336,'Fichier FA (en entrée)'!B:AH,20,0)&amp;" "&amp;VLOOKUP(A336,'Fichier FA (en entrée)'!B:AH,27,0)&amp;" "&amp;VLOOKUP(A336,'Fichier FA (en entrée)'!B:AH,29,0)</f>
        <v xml:space="preserve">S Informatique et Sciences du numérique  </v>
      </c>
      <c r="N336" t="str">
        <f>VLOOKUP(A336,'Fichier FA (en entrée)'!B:AH,8,0)</f>
        <v>En Terminale</v>
      </c>
      <c r="O336" t="b">
        <f>AND(C336&gt;Synthèse!B$7,C336&lt;Synthèse!B$9)</f>
        <v>1</v>
      </c>
      <c r="P336" s="62" t="s">
        <v>2259</v>
      </c>
      <c r="Q336" s="60">
        <f>ROUNDUP(C336/(Synthèse!$B$2+Synthèse!$B$3)*8,0)</f>
        <v>2</v>
      </c>
      <c r="R336" s="60">
        <f>IFERROR(VLOOKUP(A336,'Evaluations (formulaire)'!A:P,6,0)+VLOOKUP(A336,'Evaluations (formulaire)'!A:P,7,0),0)</f>
        <v>0</v>
      </c>
      <c r="S336" s="60">
        <f>IFERROR(VLOOKUP(A336,'Evaluations (formulaire)'!A:P,8,0),0)</f>
        <v>0</v>
      </c>
      <c r="T336" s="64">
        <f>IF(AND(ISBLANK(P336),Q336&lt;=2),Synthèse!$B$42,IF(AND(ISBLANK(P336),Q336&gt;=7),Synthèse!$C$42,R336+S336))</f>
        <v>0</v>
      </c>
      <c r="U336" s="64">
        <f t="shared" si="44"/>
        <v>12.9</v>
      </c>
      <c r="V336" s="59">
        <f t="shared" si="45"/>
        <v>135</v>
      </c>
      <c r="W336" s="26">
        <v>552</v>
      </c>
      <c r="X336" s="26" t="b">
        <f t="shared" si="46"/>
        <v>1</v>
      </c>
      <c r="Y336" s="26" t="e">
        <f>VLOOKUP(A336,#REF!,21,0)</f>
        <v>#REF!</v>
      </c>
      <c r="Z336" s="26" t="s">
        <v>2283</v>
      </c>
      <c r="AC336" t="b">
        <f t="shared" si="47"/>
        <v>0</v>
      </c>
      <c r="AD336" t="e">
        <f>IFERROR(VLOOKUP(A336,#REF!,4,0),MAX(#REF!)+100)</f>
        <v>#REF!</v>
      </c>
    </row>
    <row r="337" spans="1:30">
      <c r="A337">
        <v>533804</v>
      </c>
      <c r="B337" s="5" t="str">
        <f ca="1">VLOOKUP(A337,'Fichier FA (en entrée)'!B:AH,3,0)</f>
        <v>VCHJIHYBEY</v>
      </c>
      <c r="C337">
        <f t="shared" si="40"/>
        <v>139</v>
      </c>
      <c r="D337">
        <f t="shared" si="41"/>
        <v>12.82</v>
      </c>
      <c r="E337" s="14" t="str">
        <f>VLOOKUP(A337,'Fichier FA (en entrée)'!B:AH,2,0)</f>
        <v>EV</v>
      </c>
      <c r="F337" s="14" t="b">
        <f t="shared" si="42"/>
        <v>1</v>
      </c>
      <c r="G337" s="14" t="b">
        <f>IFERROR(VLOOKUP(A337,'Calculs FI (auto)'!A:F,6,0),FALSE)</f>
        <v>1</v>
      </c>
      <c r="H337" s="14" t="b">
        <f t="shared" si="43"/>
        <v>1</v>
      </c>
      <c r="I337" s="16">
        <f>IFERROR(VLOOKUP(A337,'Moyennes FA (en entrée)'!B:N,7,0),"")</f>
        <v>8.82</v>
      </c>
      <c r="J337" s="16">
        <f>IFERROR(VLOOKUP(VLOOKUP(A337,'Fichier FA (en entrée)'!B:AH,33,0),Modificateurs!A$2:B$5,2,0),0)</f>
        <v>1</v>
      </c>
      <c r="K337" s="16">
        <f>IFERROR(VLOOKUP(VLOOKUP(A337,'Redoub FI (en entrée)'!B:N,7,0),Modificateurs!A$8:B$11,2,0),0)</f>
        <v>0</v>
      </c>
      <c r="L337" s="16">
        <f>IFERROR(VLOOKUP(M337,Modificateurs!D$1:E$94,2,0),0)</f>
        <v>3</v>
      </c>
      <c r="M337" t="str">
        <f>VLOOKUP(A337,'Fichier FA (en entrée)'!B:AH,16,0)&amp;" "&amp;VLOOKUP(A337,'Fichier FA (en entrée)'!B:AH,20,0)&amp;" "&amp;VLOOKUP(A337,'Fichier FA (en entrée)'!B:AH,27,0)&amp;" "&amp;VLOOKUP(A337,'Fichier FA (en entrée)'!B:AH,29,0)</f>
        <v xml:space="preserve">S Informatique et Sciences du numérique  </v>
      </c>
      <c r="N337" t="str">
        <f>VLOOKUP(A337,'Fichier FA (en entrée)'!B:AH,8,0)</f>
        <v>En Terminale</v>
      </c>
      <c r="O337" t="b">
        <f>AND(C337&gt;Synthèse!B$7,C337&lt;Synthèse!B$9)</f>
        <v>1</v>
      </c>
      <c r="P337" s="62" t="s">
        <v>2259</v>
      </c>
      <c r="Q337" s="60">
        <f>ROUNDUP(C337/(Synthèse!$B$2+Synthèse!$B$3)*8,0)</f>
        <v>3</v>
      </c>
      <c r="R337" s="60">
        <f>IFERROR(VLOOKUP(A337,'Evaluations (formulaire)'!A:P,6,0)+VLOOKUP(A337,'Evaluations (formulaire)'!A:P,7,0),0)</f>
        <v>0</v>
      </c>
      <c r="S337" s="60">
        <f>IFERROR(VLOOKUP(A337,'Evaluations (formulaire)'!A:P,8,0),0)</f>
        <v>0</v>
      </c>
      <c r="T337" s="64">
        <f>IF(AND(ISBLANK(P337),Q337&lt;=2),Synthèse!$B$42,IF(AND(ISBLANK(P337),Q337&gt;=7),Synthèse!$C$42,R337+S337))</f>
        <v>0</v>
      </c>
      <c r="U337" s="64">
        <f t="shared" si="44"/>
        <v>12.82</v>
      </c>
      <c r="V337" s="59">
        <f t="shared" si="45"/>
        <v>139</v>
      </c>
      <c r="W337" s="26">
        <v>161</v>
      </c>
      <c r="X337" s="26" t="b">
        <f t="shared" si="46"/>
        <v>1</v>
      </c>
      <c r="Y337" s="26" t="e">
        <f>VLOOKUP(A337,#REF!,21,0)</f>
        <v>#REF!</v>
      </c>
      <c r="Z337" s="26" t="s">
        <v>2283</v>
      </c>
      <c r="AC337" t="b">
        <f t="shared" si="47"/>
        <v>0</v>
      </c>
      <c r="AD337" t="e">
        <f>IFERROR(VLOOKUP(A337,#REF!,4,0),MAX(#REF!)+100)</f>
        <v>#REF!</v>
      </c>
    </row>
    <row r="338" spans="1:30">
      <c r="A338">
        <v>533877</v>
      </c>
      <c r="B338" s="5" t="str">
        <f ca="1">VLOOKUP(A338,'Fichier FA (en entrée)'!B:AH,3,0)</f>
        <v>RFSLEYIJMC</v>
      </c>
      <c r="C338">
        <f t="shared" si="40"/>
        <v>497</v>
      </c>
      <c r="D338">
        <f t="shared" si="41"/>
        <v>-2.1999999999999993</v>
      </c>
      <c r="E338" s="14" t="str">
        <f>VLOOKUP(A338,'Fichier FA (en entrée)'!B:AH,2,0)</f>
        <v>EV</v>
      </c>
      <c r="F338" s="14" t="b">
        <f t="shared" si="42"/>
        <v>1</v>
      </c>
      <c r="G338" s="14" t="b">
        <f>IFERROR(VLOOKUP(A338,'Calculs FI (auto)'!A:F,6,0),FALSE)</f>
        <v>0</v>
      </c>
      <c r="H338" s="14" t="b">
        <f t="shared" si="43"/>
        <v>0</v>
      </c>
      <c r="I338" s="16">
        <f>IFERROR(VLOOKUP(A338,'Moyennes FA (en entrée)'!B:N,7,0),"")</f>
        <v>12.8</v>
      </c>
      <c r="J338" s="16">
        <f>IFERROR(VLOOKUP(VLOOKUP(A338,'Fichier FA (en entrée)'!B:AH,33,0),Modificateurs!A$2:B$5,2,0),0)</f>
        <v>-3</v>
      </c>
      <c r="K338" s="16">
        <f>IFERROR(VLOOKUP(VLOOKUP(A338,'Redoub FI (en entrée)'!B:N,7,0),Modificateurs!A$8:B$11,2,0),0)</f>
        <v>0</v>
      </c>
      <c r="L338" s="16">
        <f>IFERROR(VLOOKUP(M338,Modificateurs!D$1:E$94,2,0),0)</f>
        <v>-12</v>
      </c>
      <c r="M338" t="str">
        <f>VLOOKUP(A338,'Fichier FA (en entrée)'!B:AH,16,0)&amp;" "&amp;VLOOKUP(A338,'Fichier FA (en entrée)'!B:AH,20,0)&amp;" "&amp;VLOOKUP(A338,'Fichier FA (en entrée)'!B:AH,27,0)&amp;" "&amp;VLOOKUP(A338,'Fichier FA (en entrée)'!B:AH,29,0)</f>
        <v xml:space="preserve">P Secrétariat  </v>
      </c>
      <c r="N338" t="str">
        <f>VLOOKUP(A338,'Fichier FA (en entrée)'!B:AH,8,0)</f>
        <v>En Terminale</v>
      </c>
      <c r="O338" t="b">
        <f>AND(C338&gt;Synthèse!B$7,C338&lt;Synthèse!B$9)</f>
        <v>0</v>
      </c>
      <c r="P338" s="62" t="s">
        <v>2261</v>
      </c>
      <c r="Q338" s="60">
        <f>ROUNDUP(C338/(Synthèse!$B$2+Synthèse!$B$3)*8,0)</f>
        <v>8</v>
      </c>
      <c r="R338" s="60">
        <f>IFERROR(VLOOKUP(A338,'Evaluations (formulaire)'!A:P,6,0)+VLOOKUP(A338,'Evaluations (formulaire)'!A:P,7,0),0)</f>
        <v>0</v>
      </c>
      <c r="S338" s="60">
        <f>IFERROR(VLOOKUP(A338,'Evaluations (formulaire)'!A:P,8,0),0)</f>
        <v>0</v>
      </c>
      <c r="T338" s="64">
        <f>IF(AND(ISBLANK(P338),Q338&lt;=2),Synthèse!$B$42,IF(AND(ISBLANK(P338),Q338&gt;=7),Synthèse!$C$42,R338+S338))</f>
        <v>0</v>
      </c>
      <c r="U338" s="64">
        <f t="shared" si="44"/>
        <v>-2.1999999999999993</v>
      </c>
      <c r="V338" s="59">
        <f t="shared" si="45"/>
        <v>497</v>
      </c>
      <c r="W338" s="26">
        <v>624</v>
      </c>
      <c r="X338" s="26" t="b">
        <f t="shared" si="46"/>
        <v>0</v>
      </c>
      <c r="Y338" s="26" t="e">
        <f>VLOOKUP(A338,#REF!,21,0)</f>
        <v>#REF!</v>
      </c>
      <c r="Z338" s="26" t="s">
        <v>2283</v>
      </c>
      <c r="AC338" t="b">
        <f t="shared" si="47"/>
        <v>0</v>
      </c>
      <c r="AD338" t="e">
        <f>IFERROR(VLOOKUP(A338,#REF!,4,0),MAX(#REF!)+100)</f>
        <v>#REF!</v>
      </c>
    </row>
    <row r="339" spans="1:30">
      <c r="A339">
        <v>533929</v>
      </c>
      <c r="B339" s="5" t="str">
        <f ca="1">VLOOKUP(A339,'Fichier FA (en entrée)'!B:AH,3,0)</f>
        <v>JXJFVGWPCC</v>
      </c>
      <c r="C339">
        <f t="shared" si="40"/>
        <v>765</v>
      </c>
      <c r="D339">
        <f t="shared" si="41"/>
        <v>-100</v>
      </c>
      <c r="E339" s="14" t="str">
        <f>VLOOKUP(A339,'Fichier FA (en entrée)'!B:AH,2,0)</f>
        <v>ENV</v>
      </c>
      <c r="F339" s="14" t="b">
        <f t="shared" si="42"/>
        <v>0</v>
      </c>
      <c r="G339" s="14" t="b">
        <f>IFERROR(VLOOKUP(A339,'Calculs FI (auto)'!A:F,6,0),FALSE)</f>
        <v>0</v>
      </c>
      <c r="H339" s="14" t="b">
        <f t="shared" si="43"/>
        <v>0</v>
      </c>
      <c r="I339" s="16" t="str">
        <f>IFERROR(VLOOKUP(A339,'Moyennes FA (en entrée)'!B:N,7,0),"")</f>
        <v/>
      </c>
      <c r="J339" s="16">
        <f>IFERROR(VLOOKUP(VLOOKUP(A339,'Fichier FA (en entrée)'!B:AH,33,0),Modificateurs!A$2:B$5,2,0),0)</f>
        <v>1</v>
      </c>
      <c r="K339" s="16">
        <f>IFERROR(VLOOKUP(VLOOKUP(A339,'Redoub FI (en entrée)'!B:N,7,0),Modificateurs!A$8:B$11,2,0),0)</f>
        <v>0</v>
      </c>
      <c r="L339" s="16">
        <f>IFERROR(VLOOKUP(M339,Modificateurs!D$1:E$94,2,0),0)</f>
        <v>1</v>
      </c>
      <c r="M339" t="str">
        <f>VLOOKUP(A339,'Fichier FA (en entrée)'!B:AH,16,0)&amp;" "&amp;VLOOKUP(A339,'Fichier FA (en entrée)'!B:AH,20,0)&amp;" "&amp;VLOOKUP(A339,'Fichier FA (en entrée)'!B:AH,27,0)&amp;" "&amp;VLOOKUP(A339,'Fichier FA (en entrée)'!B:AH,29,0)</f>
        <v xml:space="preserve">S Sciences de la vie et de la terre  </v>
      </c>
      <c r="N339" t="str">
        <f>VLOOKUP(A339,'Fichier FA (en entrée)'!B:AH,8,0)</f>
        <v>En Terminale</v>
      </c>
      <c r="O339" t="b">
        <f>AND(C339&gt;Synthèse!B$7,C339&lt;Synthèse!B$9)</f>
        <v>0</v>
      </c>
      <c r="P339" s="62" t="s">
        <v>2284</v>
      </c>
      <c r="Q339" s="60">
        <f>ROUNDUP(C339/(Synthèse!$B$2+Synthèse!$B$3)*8,0)</f>
        <v>12</v>
      </c>
      <c r="R339" s="60">
        <f>IFERROR(VLOOKUP(A339,'Evaluations (formulaire)'!A:P,6,0)+VLOOKUP(A339,'Evaluations (formulaire)'!A:P,7,0),0)</f>
        <v>0</v>
      </c>
      <c r="S339" s="60">
        <f>IFERROR(VLOOKUP(A339,'Evaluations (formulaire)'!A:P,8,0),0)</f>
        <v>0</v>
      </c>
      <c r="T339" s="64">
        <f>IF(AND(ISBLANK(P339),Q339&lt;=2),Synthèse!$B$42,IF(AND(ISBLANK(P339),Q339&gt;=7),Synthèse!$C$42,R339+S339))</f>
        <v>0</v>
      </c>
      <c r="U339" s="64">
        <f t="shared" si="44"/>
        <v>-100</v>
      </c>
      <c r="V339" s="59">
        <f t="shared" si="45"/>
        <v>765</v>
      </c>
      <c r="W339" s="26">
        <v>655</v>
      </c>
      <c r="X339" s="26" t="b">
        <f t="shared" si="46"/>
        <v>0</v>
      </c>
      <c r="Y339" s="26" t="e">
        <f>VLOOKUP(A339,#REF!,21,0)</f>
        <v>#REF!</v>
      </c>
      <c r="Z339" s="26" t="s">
        <v>2283</v>
      </c>
      <c r="AC339" t="b">
        <f t="shared" si="47"/>
        <v>0</v>
      </c>
      <c r="AD339" t="e">
        <f>IFERROR(VLOOKUP(A339,#REF!,4,0),MAX(#REF!)+100)</f>
        <v>#REF!</v>
      </c>
    </row>
    <row r="340" spans="1:30">
      <c r="A340">
        <v>533937</v>
      </c>
      <c r="B340" s="5" t="str">
        <f ca="1">VLOOKUP(A340,'Fichier FA (en entrée)'!B:AH,3,0)</f>
        <v>YIMWZKPHDA</v>
      </c>
      <c r="C340">
        <f t="shared" si="40"/>
        <v>290</v>
      </c>
      <c r="D340">
        <f t="shared" si="41"/>
        <v>9.52</v>
      </c>
      <c r="E340" s="14" t="str">
        <f>VLOOKUP(A340,'Fichier FA (en entrée)'!B:AH,2,0)</f>
        <v>EV</v>
      </c>
      <c r="F340" s="14" t="b">
        <f t="shared" si="42"/>
        <v>1</v>
      </c>
      <c r="G340" s="14" t="b">
        <f>IFERROR(VLOOKUP(A340,'Calculs FI (auto)'!A:F,6,0),FALSE)</f>
        <v>1</v>
      </c>
      <c r="H340" s="14" t="b">
        <f t="shared" si="43"/>
        <v>1</v>
      </c>
      <c r="I340" s="16">
        <f>IFERROR(VLOOKUP(A340,'Moyennes FA (en entrée)'!B:N,7,0),"")</f>
        <v>6.52</v>
      </c>
      <c r="J340" s="16">
        <f>IFERROR(VLOOKUP(VLOOKUP(A340,'Fichier FA (en entrée)'!B:AH,33,0),Modificateurs!A$2:B$5,2,0),0)</f>
        <v>0</v>
      </c>
      <c r="K340" s="16">
        <f>IFERROR(VLOOKUP(VLOOKUP(A340,'Redoub FI (en entrée)'!B:N,7,0),Modificateurs!A$8:B$11,2,0),0)</f>
        <v>0</v>
      </c>
      <c r="L340" s="16">
        <f>IFERROR(VLOOKUP(M340,Modificateurs!D$1:E$94,2,0),0)</f>
        <v>3</v>
      </c>
      <c r="M340" t="str">
        <f>VLOOKUP(A340,'Fichier FA (en entrée)'!B:AH,16,0)&amp;" "&amp;VLOOKUP(A340,'Fichier FA (en entrée)'!B:AH,20,0)&amp;" "&amp;VLOOKUP(A340,'Fichier FA (en entrée)'!B:AH,27,0)&amp;" "&amp;VLOOKUP(A340,'Fichier FA (en entrée)'!B:AH,29,0)</f>
        <v xml:space="preserve">S Informatique et Sciences du numérique  </v>
      </c>
      <c r="N340" t="str">
        <f>VLOOKUP(A340,'Fichier FA (en entrée)'!B:AH,8,0)</f>
        <v>En Terminale</v>
      </c>
      <c r="O340" t="b">
        <f>AND(C340&gt;Synthèse!B$7,C340&lt;Synthèse!B$9)</f>
        <v>1</v>
      </c>
      <c r="P340" s="62" t="s">
        <v>2261</v>
      </c>
      <c r="Q340" s="60">
        <f>ROUNDUP(C340/(Synthèse!$B$2+Synthèse!$B$3)*8,0)</f>
        <v>5</v>
      </c>
      <c r="R340" s="60">
        <f>IFERROR(VLOOKUP(A340,'Evaluations (formulaire)'!A:P,6,0)+VLOOKUP(A340,'Evaluations (formulaire)'!A:P,7,0),0)</f>
        <v>0</v>
      </c>
      <c r="S340" s="60">
        <f>IFERROR(VLOOKUP(A340,'Evaluations (formulaire)'!A:P,8,0),0)</f>
        <v>0</v>
      </c>
      <c r="T340" s="64">
        <f>IF(AND(ISBLANK(P340),Q340&lt;=2),Synthèse!$B$42,IF(AND(ISBLANK(P340),Q340&gt;=7),Synthèse!$C$42,R340+S340))</f>
        <v>0</v>
      </c>
      <c r="U340" s="64">
        <f t="shared" si="44"/>
        <v>9.52</v>
      </c>
      <c r="V340" s="59">
        <f t="shared" si="45"/>
        <v>289</v>
      </c>
      <c r="W340" s="26">
        <v>321</v>
      </c>
      <c r="X340" s="26" t="b">
        <f t="shared" si="46"/>
        <v>0</v>
      </c>
      <c r="Y340" s="26" t="e">
        <f>VLOOKUP(A340,#REF!,21,0)</f>
        <v>#REF!</v>
      </c>
      <c r="Z340" s="26" t="s">
        <v>2283</v>
      </c>
      <c r="AC340" t="b">
        <f t="shared" si="47"/>
        <v>0</v>
      </c>
      <c r="AD340" t="e">
        <f>IFERROR(VLOOKUP(A340,#REF!,4,0),MAX(#REF!)+100)</f>
        <v>#REF!</v>
      </c>
    </row>
    <row r="341" spans="1:30">
      <c r="A341">
        <v>533967</v>
      </c>
      <c r="B341" s="5" t="str">
        <f ca="1">VLOOKUP(A341,'Fichier FA (en entrée)'!B:AH,3,0)</f>
        <v>BLXKJMRQTJ</v>
      </c>
      <c r="C341">
        <f t="shared" si="40"/>
        <v>303</v>
      </c>
      <c r="D341">
        <f t="shared" si="41"/>
        <v>9.08</v>
      </c>
      <c r="E341" s="14" t="str">
        <f>VLOOKUP(A341,'Fichier FA (en entrée)'!B:AH,2,0)</f>
        <v>EV</v>
      </c>
      <c r="F341" s="14" t="b">
        <f t="shared" si="42"/>
        <v>1</v>
      </c>
      <c r="G341" s="14" t="b">
        <f>IFERROR(VLOOKUP(A341,'Calculs FI (auto)'!A:F,6,0),FALSE)</f>
        <v>1</v>
      </c>
      <c r="H341" s="14" t="b">
        <f t="shared" si="43"/>
        <v>1</v>
      </c>
      <c r="I341" s="16">
        <f>IFERROR(VLOOKUP(A341,'Moyennes FA (en entrée)'!B:N,7,0),"")</f>
        <v>6.08</v>
      </c>
      <c r="J341" s="16">
        <f>IFERROR(VLOOKUP(VLOOKUP(A341,'Fichier FA (en entrée)'!B:AH,33,0),Modificateurs!A$2:B$5,2,0),0)</f>
        <v>0</v>
      </c>
      <c r="K341" s="16">
        <f>IFERROR(VLOOKUP(VLOOKUP(A341,'Redoub FI (en entrée)'!B:N,7,0),Modificateurs!A$8:B$11,2,0),0)</f>
        <v>0</v>
      </c>
      <c r="L341" s="16">
        <f>IFERROR(VLOOKUP(M341,Modificateurs!D$1:E$94,2,0),0)</f>
        <v>3</v>
      </c>
      <c r="M341" t="str">
        <f>VLOOKUP(A341,'Fichier FA (en entrée)'!B:AH,16,0)&amp;" "&amp;VLOOKUP(A341,'Fichier FA (en entrée)'!B:AH,20,0)&amp;" "&amp;VLOOKUP(A341,'Fichier FA (en entrée)'!B:AH,27,0)&amp;" "&amp;VLOOKUP(A341,'Fichier FA (en entrée)'!B:AH,29,0)</f>
        <v xml:space="preserve">S Informatique et Sciences du numérique  </v>
      </c>
      <c r="N341" t="str">
        <f>VLOOKUP(A341,'Fichier FA (en entrée)'!B:AH,8,0)</f>
        <v>En Terminale</v>
      </c>
      <c r="O341" t="b">
        <f>AND(C341&gt;Synthèse!B$7,C341&lt;Synthèse!B$9)</f>
        <v>1</v>
      </c>
      <c r="P341" s="62" t="s">
        <v>2256</v>
      </c>
      <c r="Q341" s="60">
        <f>ROUNDUP(C341/(Synthèse!$B$2+Synthèse!$B$3)*8,0)</f>
        <v>5</v>
      </c>
      <c r="R341" s="60">
        <f>IFERROR(VLOOKUP(A341,'Evaluations (formulaire)'!A:P,6,0)+VLOOKUP(A341,'Evaluations (formulaire)'!A:P,7,0),0)</f>
        <v>0</v>
      </c>
      <c r="S341" s="60">
        <f>IFERROR(VLOOKUP(A341,'Evaluations (formulaire)'!A:P,8,0),0)</f>
        <v>0</v>
      </c>
      <c r="T341" s="64">
        <f>IF(AND(ISBLANK(P341),Q341&lt;=2),Synthèse!$B$42,IF(AND(ISBLANK(P341),Q341&gt;=7),Synthèse!$C$42,R341+S341))</f>
        <v>0</v>
      </c>
      <c r="U341" s="64">
        <f t="shared" si="44"/>
        <v>9.08</v>
      </c>
      <c r="V341" s="59">
        <f t="shared" si="45"/>
        <v>302</v>
      </c>
      <c r="W341" s="26">
        <v>711</v>
      </c>
      <c r="X341" s="26" t="b">
        <f t="shared" si="46"/>
        <v>0</v>
      </c>
      <c r="Y341" s="26" t="e">
        <f>VLOOKUP(A341,#REF!,21,0)</f>
        <v>#REF!</v>
      </c>
      <c r="Z341" s="26" t="s">
        <v>2283</v>
      </c>
      <c r="AC341" t="b">
        <f t="shared" si="47"/>
        <v>0</v>
      </c>
      <c r="AD341" t="e">
        <f>IFERROR(VLOOKUP(A341,#REF!,4,0),MAX(#REF!)+100)</f>
        <v>#REF!</v>
      </c>
    </row>
    <row r="342" spans="1:30">
      <c r="A342">
        <v>533982</v>
      </c>
      <c r="B342" s="5" t="str">
        <f ca="1">VLOOKUP(A342,'Fichier FA (en entrée)'!B:AH,3,0)</f>
        <v>YYZKANYLQA</v>
      </c>
      <c r="C342">
        <f t="shared" si="40"/>
        <v>765</v>
      </c>
      <c r="D342">
        <f t="shared" si="41"/>
        <v>-100</v>
      </c>
      <c r="E342" s="14" t="str">
        <f>VLOOKUP(A342,'Fichier FA (en entrée)'!B:AH,2,0)</f>
        <v>ENV</v>
      </c>
      <c r="F342" s="14" t="b">
        <f t="shared" si="42"/>
        <v>0</v>
      </c>
      <c r="G342" s="14" t="b">
        <f>IFERROR(VLOOKUP(A342,'Calculs FI (auto)'!A:F,6,0),FALSE)</f>
        <v>1</v>
      </c>
      <c r="H342" s="14" t="b">
        <f t="shared" si="43"/>
        <v>0</v>
      </c>
      <c r="I342" s="16" t="str">
        <f>IFERROR(VLOOKUP(A342,'Moyennes FA (en entrée)'!B:N,7,0),"")</f>
        <v/>
      </c>
      <c r="J342" s="16">
        <f>IFERROR(VLOOKUP(VLOOKUP(A342,'Fichier FA (en entrée)'!B:AH,33,0),Modificateurs!A$2:B$5,2,0),0)</f>
        <v>3</v>
      </c>
      <c r="K342" s="16">
        <f>IFERROR(VLOOKUP(VLOOKUP(A342,'Redoub FI (en entrée)'!B:N,7,0),Modificateurs!A$8:B$11,2,0),0)</f>
        <v>0</v>
      </c>
      <c r="L342" s="16">
        <f>IFERROR(VLOOKUP(M342,Modificateurs!D$1:E$94,2,0),0)</f>
        <v>1</v>
      </c>
      <c r="M342" t="str">
        <f>VLOOKUP(A342,'Fichier FA (en entrée)'!B:AH,16,0)&amp;" "&amp;VLOOKUP(A342,'Fichier FA (en entrée)'!B:AH,20,0)&amp;" "&amp;VLOOKUP(A342,'Fichier FA (en entrée)'!B:AH,27,0)&amp;" "&amp;VLOOKUP(A342,'Fichier FA (en entrée)'!B:AH,29,0)</f>
        <v xml:space="preserve">S Sciences de la vie et de la terre  </v>
      </c>
      <c r="N342" t="str">
        <f>VLOOKUP(A342,'Fichier FA (en entrée)'!B:AH,8,0)</f>
        <v>En Terminale</v>
      </c>
      <c r="O342" t="b">
        <f>AND(C342&gt;Synthèse!B$7,C342&lt;Synthèse!B$9)</f>
        <v>0</v>
      </c>
      <c r="P342" s="62" t="s">
        <v>2261</v>
      </c>
      <c r="Q342" s="60">
        <f>ROUNDUP(C342/(Synthèse!$B$2+Synthèse!$B$3)*8,0)</f>
        <v>12</v>
      </c>
      <c r="R342" s="60">
        <f>IFERROR(VLOOKUP(A342,'Evaluations (formulaire)'!A:P,6,0)+VLOOKUP(A342,'Evaluations (formulaire)'!A:P,7,0),0)</f>
        <v>0</v>
      </c>
      <c r="S342" s="60">
        <f>IFERROR(VLOOKUP(A342,'Evaluations (formulaire)'!A:P,8,0),0)</f>
        <v>0</v>
      </c>
      <c r="T342" s="64">
        <f>IF(AND(ISBLANK(P342),Q342&lt;=2),Synthèse!$B$42,IF(AND(ISBLANK(P342),Q342&gt;=7),Synthèse!$C$42,R342+S342))</f>
        <v>0</v>
      </c>
      <c r="U342" s="64">
        <f t="shared" si="44"/>
        <v>-100</v>
      </c>
      <c r="V342" s="59">
        <f t="shared" si="45"/>
        <v>765</v>
      </c>
      <c r="W342" s="26">
        <v>47</v>
      </c>
      <c r="X342" s="26" t="b">
        <f t="shared" si="46"/>
        <v>0</v>
      </c>
      <c r="Y342" s="26" t="e">
        <f>VLOOKUP(A342,#REF!,21,0)</f>
        <v>#REF!</v>
      </c>
      <c r="Z342" s="26" t="s">
        <v>2283</v>
      </c>
      <c r="AC342" t="b">
        <f t="shared" si="47"/>
        <v>0</v>
      </c>
      <c r="AD342" t="e">
        <f>IFERROR(VLOOKUP(A342,#REF!,4,0),MAX(#REF!)+100)</f>
        <v>#REF!</v>
      </c>
    </row>
    <row r="343" spans="1:30">
      <c r="A343">
        <v>533997</v>
      </c>
      <c r="B343" s="5" t="str">
        <f ca="1">VLOOKUP(A343,'Fichier FA (en entrée)'!B:AH,3,0)</f>
        <v>LVOUPDDJSJ</v>
      </c>
      <c r="C343">
        <f t="shared" si="40"/>
        <v>765</v>
      </c>
      <c r="D343">
        <f t="shared" si="41"/>
        <v>-100</v>
      </c>
      <c r="E343" s="14" t="str">
        <f>VLOOKUP(A343,'Fichier FA (en entrée)'!B:AH,2,0)</f>
        <v>ENV</v>
      </c>
      <c r="F343" s="14" t="b">
        <f t="shared" si="42"/>
        <v>0</v>
      </c>
      <c r="G343" s="14" t="b">
        <f>IFERROR(VLOOKUP(A343,'Calculs FI (auto)'!A:F,6,0),FALSE)</f>
        <v>1</v>
      </c>
      <c r="H343" s="14" t="b">
        <f t="shared" si="43"/>
        <v>0</v>
      </c>
      <c r="I343" s="16" t="str">
        <f>IFERROR(VLOOKUP(A343,'Moyennes FA (en entrée)'!B:N,7,0),"")</f>
        <v/>
      </c>
      <c r="J343" s="16">
        <f>IFERROR(VLOOKUP(VLOOKUP(A343,'Fichier FA (en entrée)'!B:AH,33,0),Modificateurs!A$2:B$5,2,0),0)</f>
        <v>1</v>
      </c>
      <c r="K343" s="16">
        <f>IFERROR(VLOOKUP(VLOOKUP(A343,'Redoub FI (en entrée)'!B:N,7,0),Modificateurs!A$8:B$11,2,0),0)</f>
        <v>0</v>
      </c>
      <c r="L343" s="16">
        <f>IFERROR(VLOOKUP(M343,Modificateurs!D$1:E$94,2,0),0)</f>
        <v>3</v>
      </c>
      <c r="M343" t="str">
        <f>VLOOKUP(A343,'Fichier FA (en entrée)'!B:AH,16,0)&amp;" "&amp;VLOOKUP(A343,'Fichier FA (en entrée)'!B:AH,20,0)&amp;" "&amp;VLOOKUP(A343,'Fichier FA (en entrée)'!B:AH,27,0)&amp;" "&amp;VLOOKUP(A343,'Fichier FA (en entrée)'!B:AH,29,0)</f>
        <v xml:space="preserve">S Informatique et Sciences du numérique  </v>
      </c>
      <c r="N343" t="str">
        <f>VLOOKUP(A343,'Fichier FA (en entrée)'!B:AH,8,0)</f>
        <v>En Terminale</v>
      </c>
      <c r="O343" t="b">
        <f>AND(C343&gt;Synthèse!B$7,C343&lt;Synthèse!B$9)</f>
        <v>0</v>
      </c>
      <c r="P343" s="62" t="s">
        <v>57</v>
      </c>
      <c r="Q343" s="60">
        <f>ROUNDUP(C343/(Synthèse!$B$2+Synthèse!$B$3)*8,0)</f>
        <v>12</v>
      </c>
      <c r="R343" s="60">
        <f>IFERROR(VLOOKUP(A343,'Evaluations (formulaire)'!A:P,6,0)+VLOOKUP(A343,'Evaluations (formulaire)'!A:P,7,0),0)</f>
        <v>0</v>
      </c>
      <c r="S343" s="60">
        <f>IFERROR(VLOOKUP(A343,'Evaluations (formulaire)'!A:P,8,0),0)</f>
        <v>0</v>
      </c>
      <c r="T343" s="64">
        <f>IF(AND(ISBLANK(P343),Q343&lt;=2),Synthèse!$B$42,IF(AND(ISBLANK(P343),Q343&gt;=7),Synthèse!$C$42,R343+S343))</f>
        <v>0</v>
      </c>
      <c r="U343" s="64">
        <f t="shared" si="44"/>
        <v>-100</v>
      </c>
      <c r="V343" s="59">
        <f t="shared" si="45"/>
        <v>765</v>
      </c>
      <c r="W343" s="26">
        <v>599</v>
      </c>
      <c r="X343" s="26" t="b">
        <f t="shared" si="46"/>
        <v>0</v>
      </c>
      <c r="Y343" s="26" t="e">
        <f>VLOOKUP(A343,#REF!,21,0)</f>
        <v>#REF!</v>
      </c>
      <c r="Z343" s="26" t="s">
        <v>2283</v>
      </c>
      <c r="AC343" t="b">
        <f t="shared" si="47"/>
        <v>0</v>
      </c>
      <c r="AD343" t="e">
        <f>IFERROR(VLOOKUP(A343,#REF!,4,0),MAX(#REF!)+100)</f>
        <v>#REF!</v>
      </c>
    </row>
    <row r="344" spans="1:30">
      <c r="A344">
        <v>534019</v>
      </c>
      <c r="B344" s="5" t="str">
        <f ca="1">VLOOKUP(A344,'Fichier FA (en entrée)'!B:AH,3,0)</f>
        <v>YKIWKZCBSI</v>
      </c>
      <c r="C344">
        <f t="shared" si="40"/>
        <v>278</v>
      </c>
      <c r="D344">
        <f t="shared" si="41"/>
        <v>9.89</v>
      </c>
      <c r="E344" s="14" t="str">
        <f>VLOOKUP(A344,'Fichier FA (en entrée)'!B:AH,2,0)</f>
        <v>EV</v>
      </c>
      <c r="F344" s="14" t="b">
        <f t="shared" si="42"/>
        <v>1</v>
      </c>
      <c r="G344" s="14" t="b">
        <f>IFERROR(VLOOKUP(A344,'Calculs FI (auto)'!A:F,6,0),FALSE)</f>
        <v>1</v>
      </c>
      <c r="H344" s="14" t="b">
        <f t="shared" si="43"/>
        <v>1</v>
      </c>
      <c r="I344" s="16">
        <f>IFERROR(VLOOKUP(A344,'Moyennes FA (en entrée)'!B:N,7,0),"")</f>
        <v>6.89</v>
      </c>
      <c r="J344" s="16">
        <f>IFERROR(VLOOKUP(VLOOKUP(A344,'Fichier FA (en entrée)'!B:AH,33,0),Modificateurs!A$2:B$5,2,0),0)</f>
        <v>0</v>
      </c>
      <c r="K344" s="16">
        <f>IFERROR(VLOOKUP(VLOOKUP(A344,'Redoub FI (en entrée)'!B:N,7,0),Modificateurs!A$8:B$11,2,0),0)</f>
        <v>0</v>
      </c>
      <c r="L344" s="16">
        <f>IFERROR(VLOOKUP(M344,Modificateurs!D$1:E$94,2,0),0)</f>
        <v>3</v>
      </c>
      <c r="M344" t="str">
        <f>VLOOKUP(A344,'Fichier FA (en entrée)'!B:AH,16,0)&amp;" "&amp;VLOOKUP(A344,'Fichier FA (en entrée)'!B:AH,20,0)&amp;" "&amp;VLOOKUP(A344,'Fichier FA (en entrée)'!B:AH,27,0)&amp;" "&amp;VLOOKUP(A344,'Fichier FA (en entrée)'!B:AH,29,0)</f>
        <v xml:space="preserve">S Informatique et Sciences du numérique  </v>
      </c>
      <c r="N344" t="str">
        <f>VLOOKUP(A344,'Fichier FA (en entrée)'!B:AH,8,0)</f>
        <v>En Terminale</v>
      </c>
      <c r="O344" t="b">
        <f>AND(C344&gt;Synthèse!B$7,C344&lt;Synthèse!B$9)</f>
        <v>1</v>
      </c>
      <c r="P344" s="62" t="s">
        <v>2261</v>
      </c>
      <c r="Q344" s="60">
        <f>ROUNDUP(C344/(Synthèse!$B$2+Synthèse!$B$3)*8,0)</f>
        <v>5</v>
      </c>
      <c r="R344" s="60">
        <f>IFERROR(VLOOKUP(A344,'Evaluations (formulaire)'!A:P,6,0)+VLOOKUP(A344,'Evaluations (formulaire)'!A:P,7,0),0)</f>
        <v>0</v>
      </c>
      <c r="S344" s="60">
        <f>IFERROR(VLOOKUP(A344,'Evaluations (formulaire)'!A:P,8,0),0)</f>
        <v>0</v>
      </c>
      <c r="T344" s="64">
        <f>IF(AND(ISBLANK(P344),Q344&lt;=2),Synthèse!$B$42,IF(AND(ISBLANK(P344),Q344&gt;=7),Synthèse!$C$42,R344+S344))</f>
        <v>0</v>
      </c>
      <c r="U344" s="64">
        <f t="shared" si="44"/>
        <v>9.89</v>
      </c>
      <c r="V344" s="59">
        <f t="shared" si="45"/>
        <v>277</v>
      </c>
      <c r="W344" s="26">
        <v>410</v>
      </c>
      <c r="X344" s="26" t="b">
        <f t="shared" si="46"/>
        <v>0</v>
      </c>
      <c r="Y344" s="26" t="e">
        <f>VLOOKUP(A344,#REF!,21,0)</f>
        <v>#REF!</v>
      </c>
      <c r="Z344" s="26" t="s">
        <v>2283</v>
      </c>
      <c r="AC344" t="b">
        <f t="shared" si="47"/>
        <v>0</v>
      </c>
      <c r="AD344" t="e">
        <f>IFERROR(VLOOKUP(A344,#REF!,4,0),MAX(#REF!)+100)</f>
        <v>#REF!</v>
      </c>
    </row>
    <row r="345" spans="1:30">
      <c r="A345">
        <v>534031</v>
      </c>
      <c r="B345" s="5" t="str">
        <f ca="1">VLOOKUP(A345,'Fichier FA (en entrée)'!B:AH,3,0)</f>
        <v>ENLREWPDVC</v>
      </c>
      <c r="C345">
        <f t="shared" si="40"/>
        <v>765</v>
      </c>
      <c r="D345">
        <f t="shared" si="41"/>
        <v>-100</v>
      </c>
      <c r="E345" s="14" t="str">
        <f>VLOOKUP(A345,'Fichier FA (en entrée)'!B:AH,2,0)</f>
        <v>ENV</v>
      </c>
      <c r="F345" s="14" t="b">
        <f t="shared" si="42"/>
        <v>0</v>
      </c>
      <c r="G345" s="14" t="b">
        <f>IFERROR(VLOOKUP(A345,'Calculs FI (auto)'!A:F,6,0),FALSE)</f>
        <v>1</v>
      </c>
      <c r="H345" s="14" t="b">
        <f t="shared" si="43"/>
        <v>0</v>
      </c>
      <c r="I345" s="16" t="str">
        <f>IFERROR(VLOOKUP(A345,'Moyennes FA (en entrée)'!B:N,7,0),"")</f>
        <v/>
      </c>
      <c r="J345" s="16">
        <f>IFERROR(VLOOKUP(VLOOKUP(A345,'Fichier FA (en entrée)'!B:AH,33,0),Modificateurs!A$2:B$5,2,0),0)</f>
        <v>1</v>
      </c>
      <c r="K345" s="16">
        <f>IFERROR(VLOOKUP(VLOOKUP(A345,'Redoub FI (en entrée)'!B:N,7,0),Modificateurs!A$8:B$11,2,0),0)</f>
        <v>0</v>
      </c>
      <c r="L345" s="16">
        <f>IFERROR(VLOOKUP(M345,Modificateurs!D$1:E$94,2,0),0)</f>
        <v>1</v>
      </c>
      <c r="M345" t="str">
        <f>VLOOKUP(A345,'Fichier FA (en entrée)'!B:AH,16,0)&amp;" "&amp;VLOOKUP(A345,'Fichier FA (en entrée)'!B:AH,20,0)&amp;" "&amp;VLOOKUP(A345,'Fichier FA (en entrée)'!B:AH,27,0)&amp;" "&amp;VLOOKUP(A345,'Fichier FA (en entrée)'!B:AH,29,0)</f>
        <v xml:space="preserve">S Sciences de la vie et de la terre  </v>
      </c>
      <c r="N345" t="str">
        <f>VLOOKUP(A345,'Fichier FA (en entrée)'!B:AH,8,0)</f>
        <v>En Terminale</v>
      </c>
      <c r="O345" t="b">
        <f>AND(C345&gt;Synthèse!B$7,C345&lt;Synthèse!B$9)</f>
        <v>0</v>
      </c>
      <c r="P345" s="62" t="s">
        <v>2259</v>
      </c>
      <c r="Q345" s="60">
        <f>ROUNDUP(C345/(Synthèse!$B$2+Synthèse!$B$3)*8,0)</f>
        <v>12</v>
      </c>
      <c r="R345" s="60">
        <f>IFERROR(VLOOKUP(A345,'Evaluations (formulaire)'!A:P,6,0)+VLOOKUP(A345,'Evaluations (formulaire)'!A:P,7,0),0)</f>
        <v>0</v>
      </c>
      <c r="S345" s="60">
        <f>IFERROR(VLOOKUP(A345,'Evaluations (formulaire)'!A:P,8,0),0)</f>
        <v>0</v>
      </c>
      <c r="T345" s="64">
        <f>IF(AND(ISBLANK(P345),Q345&lt;=2),Synthèse!$B$42,IF(AND(ISBLANK(P345),Q345&gt;=7),Synthèse!$C$42,R345+S345))</f>
        <v>0</v>
      </c>
      <c r="U345" s="64">
        <f t="shared" si="44"/>
        <v>-100</v>
      </c>
      <c r="V345" s="59">
        <f t="shared" si="45"/>
        <v>765</v>
      </c>
      <c r="W345" s="26">
        <v>224</v>
      </c>
      <c r="X345" s="26" t="b">
        <f t="shared" si="46"/>
        <v>0</v>
      </c>
      <c r="Y345" s="26" t="e">
        <f>VLOOKUP(A345,#REF!,21,0)</f>
        <v>#REF!</v>
      </c>
      <c r="Z345" s="26" t="s">
        <v>2283</v>
      </c>
      <c r="AC345" t="b">
        <f t="shared" si="47"/>
        <v>0</v>
      </c>
      <c r="AD345" t="e">
        <f>IFERROR(VLOOKUP(A345,#REF!,4,0),MAX(#REF!)+100)</f>
        <v>#REF!</v>
      </c>
    </row>
    <row r="346" spans="1:30">
      <c r="A346">
        <v>534112</v>
      </c>
      <c r="B346" s="5" t="str">
        <f ca="1">VLOOKUP(A346,'Fichier FA (en entrée)'!B:AH,3,0)</f>
        <v>NLUYHYOPBC</v>
      </c>
      <c r="C346">
        <f t="shared" si="40"/>
        <v>765</v>
      </c>
      <c r="D346">
        <f t="shared" si="41"/>
        <v>-100</v>
      </c>
      <c r="E346" s="14" t="str">
        <f>VLOOKUP(A346,'Fichier FA (en entrée)'!B:AH,2,0)</f>
        <v>ENV</v>
      </c>
      <c r="F346" s="14" t="b">
        <f t="shared" si="42"/>
        <v>0</v>
      </c>
      <c r="G346" s="14" t="b">
        <f>IFERROR(VLOOKUP(A346,'Calculs FI (auto)'!A:F,6,0),FALSE)</f>
        <v>0</v>
      </c>
      <c r="H346" s="14" t="b">
        <f t="shared" si="43"/>
        <v>0</v>
      </c>
      <c r="I346" s="16" t="str">
        <f>IFERROR(VLOOKUP(A346,'Moyennes FA (en entrée)'!B:N,7,0),"")</f>
        <v/>
      </c>
      <c r="J346" s="16">
        <f>IFERROR(VLOOKUP(VLOOKUP(A346,'Fichier FA (en entrée)'!B:AH,33,0),Modificateurs!A$2:B$5,2,0),0)</f>
        <v>1</v>
      </c>
      <c r="K346" s="16">
        <f>IFERROR(VLOOKUP(VLOOKUP(A346,'Redoub FI (en entrée)'!B:N,7,0),Modificateurs!A$8:B$11,2,0),0)</f>
        <v>0</v>
      </c>
      <c r="L346" s="16">
        <f>IFERROR(VLOOKUP(M346,Modificateurs!D$1:E$94,2,0),0)</f>
        <v>2</v>
      </c>
      <c r="M346" t="str">
        <f>VLOOKUP(A346,'Fichier FA (en entrée)'!B:AH,16,0)&amp;" "&amp;VLOOKUP(A346,'Fichier FA (en entrée)'!B:AH,20,0)&amp;" "&amp;VLOOKUP(A346,'Fichier FA (en entrée)'!B:AH,27,0)&amp;" "&amp;VLOOKUP(A346,'Fichier FA (en entrée)'!B:AH,29,0)</f>
        <v xml:space="preserve">S Mathématiques  </v>
      </c>
      <c r="N346" t="str">
        <f>VLOOKUP(A346,'Fichier FA (en entrée)'!B:AH,8,0)</f>
        <v>En Terminale</v>
      </c>
      <c r="O346" t="b">
        <f>AND(C346&gt;Synthèse!B$7,C346&lt;Synthèse!B$9)</f>
        <v>0</v>
      </c>
      <c r="P346" s="62" t="s">
        <v>2284</v>
      </c>
      <c r="Q346" s="60">
        <f>ROUNDUP(C346/(Synthèse!$B$2+Synthèse!$B$3)*8,0)</f>
        <v>12</v>
      </c>
      <c r="R346" s="60">
        <f>IFERROR(VLOOKUP(A346,'Evaluations (formulaire)'!A:P,6,0)+VLOOKUP(A346,'Evaluations (formulaire)'!A:P,7,0),0)</f>
        <v>0</v>
      </c>
      <c r="S346" s="60">
        <f>IFERROR(VLOOKUP(A346,'Evaluations (formulaire)'!A:P,8,0),0)</f>
        <v>0</v>
      </c>
      <c r="T346" s="64">
        <f>IF(AND(ISBLANK(P346),Q346&lt;=2),Synthèse!$B$42,IF(AND(ISBLANK(P346),Q346&gt;=7),Synthèse!$C$42,R346+S346))</f>
        <v>0</v>
      </c>
      <c r="U346" s="64">
        <f t="shared" si="44"/>
        <v>-100</v>
      </c>
      <c r="V346" s="59">
        <f t="shared" si="45"/>
        <v>765</v>
      </c>
      <c r="W346" s="26">
        <v>546</v>
      </c>
      <c r="X346" s="26" t="b">
        <f t="shared" si="46"/>
        <v>0</v>
      </c>
      <c r="Y346" s="26" t="e">
        <f>VLOOKUP(A346,#REF!,21,0)</f>
        <v>#REF!</v>
      </c>
      <c r="Z346" s="26" t="s">
        <v>2283</v>
      </c>
      <c r="AC346" t="b">
        <f t="shared" si="47"/>
        <v>0</v>
      </c>
      <c r="AD346" t="e">
        <f>IFERROR(VLOOKUP(A346,#REF!,4,0),MAX(#REF!)+100)</f>
        <v>#REF!</v>
      </c>
    </row>
    <row r="347" spans="1:30">
      <c r="A347">
        <v>537388</v>
      </c>
      <c r="B347" s="5" t="str">
        <f ca="1">VLOOKUP(A347,'Fichier FA (en entrée)'!B:AH,3,0)</f>
        <v>DVTXRGAGMH</v>
      </c>
      <c r="C347">
        <f t="shared" si="40"/>
        <v>765</v>
      </c>
      <c r="D347">
        <f t="shared" si="41"/>
        <v>-100</v>
      </c>
      <c r="E347" s="14" t="str">
        <f>VLOOKUP(A347,'Fichier FA (en entrée)'!B:AH,2,0)</f>
        <v>ENV</v>
      </c>
      <c r="F347" s="14" t="b">
        <f t="shared" si="42"/>
        <v>0</v>
      </c>
      <c r="G347" s="14" t="b">
        <f>IFERROR(VLOOKUP(A347,'Calculs FI (auto)'!A:F,6,0),FALSE)</f>
        <v>0</v>
      </c>
      <c r="H347" s="14" t="b">
        <f t="shared" si="43"/>
        <v>0</v>
      </c>
      <c r="I347" s="16" t="str">
        <f>IFERROR(VLOOKUP(A347,'Moyennes FA (en entrée)'!B:N,7,0),"")</f>
        <v/>
      </c>
      <c r="J347" s="16">
        <f>IFERROR(VLOOKUP(VLOOKUP(A347,'Fichier FA (en entrée)'!B:AH,33,0),Modificateurs!A$2:B$5,2,0),0)</f>
        <v>0</v>
      </c>
      <c r="K347" s="16">
        <f>IFERROR(VLOOKUP(VLOOKUP(A347,'Redoub FI (en entrée)'!B:N,7,0),Modificateurs!A$8:B$11,2,0),0)</f>
        <v>0</v>
      </c>
      <c r="L347" s="16">
        <f>IFERROR(VLOOKUP(M347,Modificateurs!D$1:E$94,2,0),0)</f>
        <v>-6</v>
      </c>
      <c r="M347" t="str">
        <f>VLOOKUP(A347,'Fichier FA (en entrée)'!B:AH,16,0)&amp;" "&amp;VLOOKUP(A347,'Fichier FA (en entrée)'!B:AH,20,0)&amp;" "&amp;VLOOKUP(A347,'Fichier FA (en entrée)'!B:AH,27,0)&amp;" "&amp;VLOOKUP(A347,'Fichier FA (en entrée)'!B:AH,29,0)</f>
        <v xml:space="preserve">STI2D Innovation Technologique et Eco conception  </v>
      </c>
      <c r="N347" t="str">
        <f>VLOOKUP(A347,'Fichier FA (en entrée)'!B:AH,8,0)</f>
        <v>En Terminale</v>
      </c>
      <c r="O347" t="b">
        <f>AND(C347&gt;Synthèse!B$7,C347&lt;Synthèse!B$9)</f>
        <v>0</v>
      </c>
      <c r="P347" s="62" t="s">
        <v>2284</v>
      </c>
      <c r="Q347" s="60">
        <f>ROUNDUP(C347/(Synthèse!$B$2+Synthèse!$B$3)*8,0)</f>
        <v>12</v>
      </c>
      <c r="R347" s="60">
        <f>IFERROR(VLOOKUP(A347,'Evaluations (formulaire)'!A:P,6,0)+VLOOKUP(A347,'Evaluations (formulaire)'!A:P,7,0),0)</f>
        <v>0</v>
      </c>
      <c r="S347" s="60">
        <f>IFERROR(VLOOKUP(A347,'Evaluations (formulaire)'!A:P,8,0),0)</f>
        <v>0</v>
      </c>
      <c r="T347" s="64">
        <f>IF(AND(ISBLANK(P347),Q347&lt;=2),Synthèse!$B$42,IF(AND(ISBLANK(P347),Q347&gt;=7),Synthèse!$C$42,R347+S347))</f>
        <v>0</v>
      </c>
      <c r="U347" s="64">
        <f t="shared" si="44"/>
        <v>-100</v>
      </c>
      <c r="V347" s="59">
        <f t="shared" si="45"/>
        <v>765</v>
      </c>
      <c r="W347" s="26">
        <v>703</v>
      </c>
      <c r="X347" s="26" t="b">
        <f t="shared" si="46"/>
        <v>0</v>
      </c>
      <c r="Y347" s="26" t="e">
        <f>VLOOKUP(A347,#REF!,21,0)</f>
        <v>#REF!</v>
      </c>
      <c r="Z347" s="26" t="s">
        <v>2283</v>
      </c>
      <c r="AC347" t="b">
        <f t="shared" si="47"/>
        <v>0</v>
      </c>
      <c r="AD347" t="e">
        <f>IFERROR(VLOOKUP(A347,#REF!,4,0),MAX(#REF!)+100)</f>
        <v>#REF!</v>
      </c>
    </row>
    <row r="348" spans="1:30">
      <c r="A348">
        <v>537795</v>
      </c>
      <c r="B348" s="5" t="str">
        <f ca="1">VLOOKUP(A348,'Fichier FA (en entrée)'!B:AH,3,0)</f>
        <v>VBBTEWEALW</v>
      </c>
      <c r="C348">
        <f t="shared" si="40"/>
        <v>39</v>
      </c>
      <c r="D348">
        <f t="shared" si="41"/>
        <v>16.079999999999998</v>
      </c>
      <c r="E348" s="14" t="str">
        <f>VLOOKUP(A348,'Fichier FA (en entrée)'!B:AH,2,0)</f>
        <v>EV</v>
      </c>
      <c r="F348" s="14" t="b">
        <f t="shared" si="42"/>
        <v>1</v>
      </c>
      <c r="G348" s="14" t="b">
        <f>IFERROR(VLOOKUP(A348,'Calculs FI (auto)'!A:F,6,0),FALSE)</f>
        <v>1</v>
      </c>
      <c r="H348" s="14" t="b">
        <f t="shared" si="43"/>
        <v>1</v>
      </c>
      <c r="I348" s="16">
        <f>IFERROR(VLOOKUP(A348,'Moyennes FA (en entrée)'!B:N,7,0),"")</f>
        <v>11.08</v>
      </c>
      <c r="J348" s="16">
        <f>IFERROR(VLOOKUP(VLOOKUP(A348,'Fichier FA (en entrée)'!B:AH,33,0),Modificateurs!A$2:B$5,2,0),0)</f>
        <v>3</v>
      </c>
      <c r="K348" s="16">
        <f>IFERROR(VLOOKUP(VLOOKUP(A348,'Redoub FI (en entrée)'!B:N,7,0),Modificateurs!A$8:B$11,2,0),0)</f>
        <v>0</v>
      </c>
      <c r="L348" s="16">
        <f>IFERROR(VLOOKUP(M348,Modificateurs!D$1:E$94,2,0),0)</f>
        <v>2</v>
      </c>
      <c r="M348" t="str">
        <f>VLOOKUP(A348,'Fichier FA (en entrée)'!B:AH,16,0)&amp;" "&amp;VLOOKUP(A348,'Fichier FA (en entrée)'!B:AH,20,0)&amp;" "&amp;VLOOKUP(A348,'Fichier FA (en entrée)'!B:AH,27,0)&amp;" "&amp;VLOOKUP(A348,'Fichier FA (en entrée)'!B:AH,29,0)</f>
        <v xml:space="preserve">STI2D Système informatique et numérique  </v>
      </c>
      <c r="N348" t="str">
        <f>VLOOKUP(A348,'Fichier FA (en entrée)'!B:AH,8,0)</f>
        <v>En Terminale</v>
      </c>
      <c r="O348" t="b">
        <f>AND(C348&gt;Synthèse!B$7,C348&lt;Synthèse!B$9)</f>
        <v>0</v>
      </c>
      <c r="P348" s="62" t="s">
        <v>2284</v>
      </c>
      <c r="Q348" s="60">
        <f>ROUNDUP(C348/(Synthèse!$B$2+Synthèse!$B$3)*8,0)</f>
        <v>1</v>
      </c>
      <c r="R348" s="60">
        <f>IFERROR(VLOOKUP(A348,'Evaluations (formulaire)'!A:P,6,0)+VLOOKUP(A348,'Evaluations (formulaire)'!A:P,7,0),0)</f>
        <v>0</v>
      </c>
      <c r="S348" s="60">
        <f>IFERROR(VLOOKUP(A348,'Evaluations (formulaire)'!A:P,8,0),0)</f>
        <v>0</v>
      </c>
      <c r="T348" s="64">
        <f>IF(AND(ISBLANK(P348),Q348&lt;=2),Synthèse!$B$42,IF(AND(ISBLANK(P348),Q348&gt;=7),Synthèse!$C$42,R348+S348))</f>
        <v>0</v>
      </c>
      <c r="U348" s="64">
        <f t="shared" si="44"/>
        <v>16.079999999999998</v>
      </c>
      <c r="V348" s="59">
        <f t="shared" si="45"/>
        <v>38</v>
      </c>
      <c r="W348" s="26">
        <v>237</v>
      </c>
      <c r="X348" s="26" t="b">
        <f t="shared" si="46"/>
        <v>1</v>
      </c>
      <c r="Y348" s="26" t="e">
        <f>VLOOKUP(A348,#REF!,21,0)</f>
        <v>#REF!</v>
      </c>
      <c r="Z348" s="26" t="s">
        <v>2283</v>
      </c>
      <c r="AC348" t="b">
        <f t="shared" si="47"/>
        <v>0</v>
      </c>
      <c r="AD348" t="e">
        <f>IFERROR(VLOOKUP(A348,#REF!,4,0),MAX(#REF!)+100)</f>
        <v>#REF!</v>
      </c>
    </row>
    <row r="349" spans="1:30">
      <c r="A349">
        <v>539164</v>
      </c>
      <c r="B349" s="5" t="str">
        <f ca="1">VLOOKUP(A349,'Fichier FA (en entrée)'!B:AH,3,0)</f>
        <v>PYELEUMAEQ</v>
      </c>
      <c r="C349">
        <f t="shared" si="40"/>
        <v>300</v>
      </c>
      <c r="D349">
        <f t="shared" si="41"/>
        <v>9.18</v>
      </c>
      <c r="E349" s="14" t="str">
        <f>VLOOKUP(A349,'Fichier FA (en entrée)'!B:AH,2,0)</f>
        <v>EV</v>
      </c>
      <c r="F349" s="14" t="b">
        <f t="shared" si="42"/>
        <v>1</v>
      </c>
      <c r="G349" s="14" t="b">
        <f>IFERROR(VLOOKUP(A349,'Calculs FI (auto)'!A:F,6,0),FALSE)</f>
        <v>1</v>
      </c>
      <c r="H349" s="14" t="b">
        <f t="shared" si="43"/>
        <v>1</v>
      </c>
      <c r="I349" s="16">
        <f>IFERROR(VLOOKUP(A349,'Moyennes FA (en entrée)'!B:N,7,0),"")</f>
        <v>7.18</v>
      </c>
      <c r="J349" s="16">
        <f>IFERROR(VLOOKUP(VLOOKUP(A349,'Fichier FA (en entrée)'!B:AH,33,0),Modificateurs!A$2:B$5,2,0),0)</f>
        <v>0</v>
      </c>
      <c r="K349" s="16">
        <f>IFERROR(VLOOKUP(VLOOKUP(A349,'Redoub FI (en entrée)'!B:N,7,0),Modificateurs!A$8:B$11,2,0),0)</f>
        <v>0</v>
      </c>
      <c r="L349" s="16">
        <f>IFERROR(VLOOKUP(M349,Modificateurs!D$1:E$94,2,0),0)</f>
        <v>2</v>
      </c>
      <c r="M349" t="str">
        <f>VLOOKUP(A349,'Fichier FA (en entrée)'!B:AH,16,0)&amp;" "&amp;VLOOKUP(A349,'Fichier FA (en entrée)'!B:AH,20,0)&amp;" "&amp;VLOOKUP(A349,'Fichier FA (en entrée)'!B:AH,27,0)&amp;" "&amp;VLOOKUP(A349,'Fichier FA (en entrée)'!B:AH,29,0)</f>
        <v xml:space="preserve">STI2D Système informatique et numérique  </v>
      </c>
      <c r="N349" t="str">
        <f>VLOOKUP(A349,'Fichier FA (en entrée)'!B:AH,8,0)</f>
        <v>En Terminale</v>
      </c>
      <c r="O349" t="b">
        <f>AND(C349&gt;Synthèse!B$7,C349&lt;Synthèse!B$9)</f>
        <v>1</v>
      </c>
      <c r="P349" s="62" t="s">
        <v>2261</v>
      </c>
      <c r="Q349" s="60">
        <f>ROUNDUP(C349/(Synthèse!$B$2+Synthèse!$B$3)*8,0)</f>
        <v>5</v>
      </c>
      <c r="R349" s="60">
        <f>IFERROR(VLOOKUP(A349,'Evaluations (formulaire)'!A:P,6,0)+VLOOKUP(A349,'Evaluations (formulaire)'!A:P,7,0),0)</f>
        <v>0</v>
      </c>
      <c r="S349" s="60">
        <f>IFERROR(VLOOKUP(A349,'Evaluations (formulaire)'!A:P,8,0),0)</f>
        <v>0</v>
      </c>
      <c r="T349" s="64">
        <f>IF(AND(ISBLANK(P349),Q349&lt;=2),Synthèse!$B$42,IF(AND(ISBLANK(P349),Q349&gt;=7),Synthèse!$C$42,R349+S349))</f>
        <v>0</v>
      </c>
      <c r="U349" s="64">
        <f t="shared" si="44"/>
        <v>9.18</v>
      </c>
      <c r="V349" s="59">
        <f t="shared" si="45"/>
        <v>299</v>
      </c>
      <c r="W349" s="26">
        <v>471</v>
      </c>
      <c r="X349" s="26" t="b">
        <f t="shared" si="46"/>
        <v>0</v>
      </c>
      <c r="Y349" s="26" t="e">
        <f>VLOOKUP(A349,#REF!,21,0)</f>
        <v>#REF!</v>
      </c>
      <c r="Z349" s="26" t="s">
        <v>2283</v>
      </c>
      <c r="AC349" t="b">
        <f t="shared" si="47"/>
        <v>0</v>
      </c>
      <c r="AD349" t="e">
        <f>IFERROR(VLOOKUP(A349,#REF!,4,0),MAX(#REF!)+100)</f>
        <v>#REF!</v>
      </c>
    </row>
    <row r="350" spans="1:30">
      <c r="A350">
        <v>539545</v>
      </c>
      <c r="B350" s="5" t="str">
        <f ca="1">VLOOKUP(A350,'Fichier FA (en entrée)'!B:AH,3,0)</f>
        <v>OCMTGYCGDN</v>
      </c>
      <c r="C350">
        <f t="shared" si="40"/>
        <v>40</v>
      </c>
      <c r="D350">
        <f t="shared" si="41"/>
        <v>16.07</v>
      </c>
      <c r="E350" s="14" t="str">
        <f>VLOOKUP(A350,'Fichier FA (en entrée)'!B:AH,2,0)</f>
        <v>EV</v>
      </c>
      <c r="F350" s="14" t="b">
        <f t="shared" si="42"/>
        <v>1</v>
      </c>
      <c r="G350" s="14" t="b">
        <f>IFERROR(VLOOKUP(A350,'Calculs FI (auto)'!A:F,6,0),FALSE)</f>
        <v>1</v>
      </c>
      <c r="H350" s="14" t="b">
        <f t="shared" si="43"/>
        <v>1</v>
      </c>
      <c r="I350" s="16">
        <f>IFERROR(VLOOKUP(A350,'Moyennes FA (en entrée)'!B:N,7,0),"")</f>
        <v>11.07</v>
      </c>
      <c r="J350" s="16">
        <f>IFERROR(VLOOKUP(VLOOKUP(A350,'Fichier FA (en entrée)'!B:AH,33,0),Modificateurs!A$2:B$5,2,0),0)</f>
        <v>3</v>
      </c>
      <c r="K350" s="16">
        <f>IFERROR(VLOOKUP(VLOOKUP(A350,'Redoub FI (en entrée)'!B:N,7,0),Modificateurs!A$8:B$11,2,0),0)</f>
        <v>0</v>
      </c>
      <c r="L350" s="16">
        <f>IFERROR(VLOOKUP(M350,Modificateurs!D$1:E$94,2,0),0)</f>
        <v>2</v>
      </c>
      <c r="M350" t="str">
        <f>VLOOKUP(A350,'Fichier FA (en entrée)'!B:AH,16,0)&amp;" "&amp;VLOOKUP(A350,'Fichier FA (en entrée)'!B:AH,20,0)&amp;" "&amp;VLOOKUP(A350,'Fichier FA (en entrée)'!B:AH,27,0)&amp;" "&amp;VLOOKUP(A350,'Fichier FA (en entrée)'!B:AH,29,0)</f>
        <v xml:space="preserve">S Physique-chimie  </v>
      </c>
      <c r="N350" t="str">
        <f>VLOOKUP(A350,'Fichier FA (en entrée)'!B:AH,8,0)</f>
        <v>En Terminale</v>
      </c>
      <c r="O350" t="b">
        <f>AND(C350&gt;Synthèse!B$7,C350&lt;Synthèse!B$9)</f>
        <v>0</v>
      </c>
      <c r="P350" s="62" t="s">
        <v>2256</v>
      </c>
      <c r="Q350" s="60">
        <f>ROUNDUP(C350/(Synthèse!$B$2+Synthèse!$B$3)*8,0)</f>
        <v>1</v>
      </c>
      <c r="R350" s="60">
        <f>IFERROR(VLOOKUP(A350,'Evaluations (formulaire)'!A:P,6,0)+VLOOKUP(A350,'Evaluations (formulaire)'!A:P,7,0),0)</f>
        <v>0</v>
      </c>
      <c r="S350" s="60">
        <f>IFERROR(VLOOKUP(A350,'Evaluations (formulaire)'!A:P,8,0),0)</f>
        <v>0</v>
      </c>
      <c r="T350" s="64">
        <f>IF(AND(ISBLANK(P350),Q350&lt;=2),Synthèse!$B$42,IF(AND(ISBLANK(P350),Q350&gt;=7),Synthèse!$C$42,R350+S350))</f>
        <v>0</v>
      </c>
      <c r="U350" s="64">
        <f t="shared" si="44"/>
        <v>16.07</v>
      </c>
      <c r="V350" s="59">
        <f t="shared" si="45"/>
        <v>39</v>
      </c>
      <c r="W350" s="26">
        <v>467</v>
      </c>
      <c r="X350" s="26" t="b">
        <f t="shared" si="46"/>
        <v>1</v>
      </c>
      <c r="Y350" s="26" t="e">
        <f>VLOOKUP(A350,#REF!,21,0)</f>
        <v>#REF!</v>
      </c>
      <c r="Z350" s="26" t="s">
        <v>2283</v>
      </c>
      <c r="AC350" t="b">
        <f t="shared" si="47"/>
        <v>0</v>
      </c>
      <c r="AD350" t="e">
        <f>IFERROR(VLOOKUP(A350,#REF!,4,0),MAX(#REF!)+100)</f>
        <v>#REF!</v>
      </c>
    </row>
    <row r="351" spans="1:30">
      <c r="A351">
        <v>542092</v>
      </c>
      <c r="B351" s="5" t="str">
        <f ca="1">VLOOKUP(A351,'Fichier FA (en entrée)'!B:AH,3,0)</f>
        <v>IVGURCMFON</v>
      </c>
      <c r="C351">
        <f t="shared" si="40"/>
        <v>348</v>
      </c>
      <c r="D351">
        <f t="shared" si="41"/>
        <v>6.8900000000000006</v>
      </c>
      <c r="E351" s="14" t="str">
        <f>VLOOKUP(A351,'Fichier FA (en entrée)'!B:AH,2,0)</f>
        <v>EV</v>
      </c>
      <c r="F351" s="14" t="b">
        <f t="shared" si="42"/>
        <v>1</v>
      </c>
      <c r="G351" s="14" t="b">
        <f>IFERROR(VLOOKUP(A351,'Calculs FI (auto)'!A:F,6,0),FALSE)</f>
        <v>1</v>
      </c>
      <c r="H351" s="14" t="b">
        <f t="shared" si="43"/>
        <v>1</v>
      </c>
      <c r="I351" s="16">
        <f>IFERROR(VLOOKUP(A351,'Moyennes FA (en entrée)'!B:N,7,0),"")</f>
        <v>9.89</v>
      </c>
      <c r="J351" s="16">
        <f>IFERROR(VLOOKUP(VLOOKUP(A351,'Fichier FA (en entrée)'!B:AH,33,0),Modificateurs!A$2:B$5,2,0),0)</f>
        <v>0</v>
      </c>
      <c r="K351" s="16">
        <f>IFERROR(VLOOKUP(VLOOKUP(A351,'Redoub FI (en entrée)'!B:N,7,0),Modificateurs!A$8:B$11,2,0),0)</f>
        <v>0</v>
      </c>
      <c r="L351" s="16">
        <f>IFERROR(VLOOKUP(M351,Modificateurs!D$1:E$94,2,0),0)</f>
        <v>-3</v>
      </c>
      <c r="M351" t="str">
        <f>VLOOKUP(A351,'Fichier FA (en entrée)'!B:AH,16,0)&amp;" "&amp;VLOOKUP(A351,'Fichier FA (en entrée)'!B:AH,20,0)&amp;" "&amp;VLOOKUP(A351,'Fichier FA (en entrée)'!B:AH,27,0)&amp;" "&amp;VLOOKUP(A351,'Fichier FA (en entrée)'!B:AH,29,0)</f>
        <v xml:space="preserve">ES Mathématiques  </v>
      </c>
      <c r="N351" t="str">
        <f>VLOOKUP(A351,'Fichier FA (en entrée)'!B:AH,8,0)</f>
        <v>En Terminale</v>
      </c>
      <c r="O351" t="b">
        <f>AND(C351&gt;Synthèse!B$7,C351&lt;Synthèse!B$9)</f>
        <v>1</v>
      </c>
      <c r="P351" s="62" t="s">
        <v>2261</v>
      </c>
      <c r="Q351" s="60">
        <f>ROUNDUP(C351/(Synthèse!$B$2+Synthèse!$B$3)*8,0)</f>
        <v>6</v>
      </c>
      <c r="R351" s="60">
        <f>IFERROR(VLOOKUP(A351,'Evaluations (formulaire)'!A:P,6,0)+VLOOKUP(A351,'Evaluations (formulaire)'!A:P,7,0),0)</f>
        <v>0</v>
      </c>
      <c r="S351" s="60">
        <f>IFERROR(VLOOKUP(A351,'Evaluations (formulaire)'!A:P,8,0),0)</f>
        <v>0</v>
      </c>
      <c r="T351" s="64">
        <f>IF(AND(ISBLANK(P351),Q351&lt;=2),Synthèse!$B$42,IF(AND(ISBLANK(P351),Q351&gt;=7),Synthèse!$C$42,R351+S351))</f>
        <v>0</v>
      </c>
      <c r="U351" s="64">
        <f t="shared" si="44"/>
        <v>6.8900000000000006</v>
      </c>
      <c r="V351" s="59">
        <f t="shared" si="45"/>
        <v>348</v>
      </c>
      <c r="W351" s="26">
        <v>460</v>
      </c>
      <c r="X351" s="26" t="b">
        <f t="shared" si="46"/>
        <v>0</v>
      </c>
      <c r="Y351" s="26" t="e">
        <f>VLOOKUP(A351,#REF!,21,0)</f>
        <v>#REF!</v>
      </c>
      <c r="Z351" s="26" t="s">
        <v>2283</v>
      </c>
      <c r="AC351" t="b">
        <f t="shared" si="47"/>
        <v>0</v>
      </c>
      <c r="AD351" t="e">
        <f>IFERROR(VLOOKUP(A351,#REF!,4,0),MAX(#REF!)+100)</f>
        <v>#REF!</v>
      </c>
    </row>
    <row r="352" spans="1:30">
      <c r="A352">
        <v>542721</v>
      </c>
      <c r="B352" s="5" t="str">
        <f ca="1">VLOOKUP(A352,'Fichier FA (en entrée)'!B:AH,3,0)</f>
        <v>CXUGWYSUEM</v>
      </c>
      <c r="C352">
        <f t="shared" si="40"/>
        <v>6</v>
      </c>
      <c r="D352">
        <f t="shared" si="41"/>
        <v>18.32</v>
      </c>
      <c r="E352" s="14" t="str">
        <f>VLOOKUP(A352,'Fichier FA (en entrée)'!B:AH,2,0)</f>
        <v>EV</v>
      </c>
      <c r="F352" s="14" t="b">
        <f t="shared" si="42"/>
        <v>1</v>
      </c>
      <c r="G352" s="14" t="b">
        <f>IFERROR(VLOOKUP(A352,'Calculs FI (auto)'!A:F,6,0),FALSE)</f>
        <v>1</v>
      </c>
      <c r="H352" s="14" t="b">
        <f t="shared" si="43"/>
        <v>1</v>
      </c>
      <c r="I352" s="16">
        <f>IFERROR(VLOOKUP(A352,'Moyennes FA (en entrée)'!B:N,7,0),"")</f>
        <v>13.32</v>
      </c>
      <c r="J352" s="16">
        <f>IFERROR(VLOOKUP(VLOOKUP(A352,'Fichier FA (en entrée)'!B:AH,33,0),Modificateurs!A$2:B$5,2,0),0)</f>
        <v>3</v>
      </c>
      <c r="K352" s="16">
        <f>IFERROR(VLOOKUP(VLOOKUP(A352,'Redoub FI (en entrée)'!B:N,7,0),Modificateurs!A$8:B$11,2,0),0)</f>
        <v>0</v>
      </c>
      <c r="L352" s="16">
        <f>IFERROR(VLOOKUP(M352,Modificateurs!D$1:E$94,2,0),0)</f>
        <v>2</v>
      </c>
      <c r="M352" t="str">
        <f>VLOOKUP(A352,'Fichier FA (en entrée)'!B:AH,16,0)&amp;" "&amp;VLOOKUP(A352,'Fichier FA (en entrée)'!B:AH,20,0)&amp;" "&amp;VLOOKUP(A352,'Fichier FA (en entrée)'!B:AH,27,0)&amp;" "&amp;VLOOKUP(A352,'Fichier FA (en entrée)'!B:AH,29,0)</f>
        <v xml:space="preserve">S Mathématiques  </v>
      </c>
      <c r="N352" t="str">
        <f>VLOOKUP(A352,'Fichier FA (en entrée)'!B:AH,8,0)</f>
        <v>En Terminale</v>
      </c>
      <c r="O352" t="b">
        <f>AND(C352&gt;Synthèse!B$7,C352&lt;Synthèse!B$9)</f>
        <v>0</v>
      </c>
      <c r="P352" s="62" t="s">
        <v>2256</v>
      </c>
      <c r="Q352" s="60">
        <f>ROUNDUP(C352/(Synthèse!$B$2+Synthèse!$B$3)*8,0)</f>
        <v>1</v>
      </c>
      <c r="R352" s="60">
        <f>IFERROR(VLOOKUP(A352,'Evaluations (formulaire)'!A:P,6,0)+VLOOKUP(A352,'Evaluations (formulaire)'!A:P,7,0),0)</f>
        <v>0</v>
      </c>
      <c r="S352" s="60">
        <f>IFERROR(VLOOKUP(A352,'Evaluations (formulaire)'!A:P,8,0),0)</f>
        <v>0</v>
      </c>
      <c r="T352" s="64">
        <f>IF(AND(ISBLANK(P352),Q352&lt;=2),Synthèse!$B$42,IF(AND(ISBLANK(P352),Q352&gt;=7),Synthèse!$C$42,R352+S352))</f>
        <v>0</v>
      </c>
      <c r="U352" s="64">
        <f t="shared" si="44"/>
        <v>18.32</v>
      </c>
      <c r="V352" s="59">
        <f t="shared" si="45"/>
        <v>6</v>
      </c>
      <c r="W352" s="26">
        <v>520</v>
      </c>
      <c r="X352" s="26" t="b">
        <f t="shared" si="46"/>
        <v>1</v>
      </c>
      <c r="Y352" s="26" t="e">
        <f>VLOOKUP(A352,#REF!,21,0)</f>
        <v>#REF!</v>
      </c>
      <c r="Z352" s="26" t="s">
        <v>2283</v>
      </c>
      <c r="AC352" t="b">
        <f t="shared" si="47"/>
        <v>0</v>
      </c>
      <c r="AD352" t="e">
        <f>IFERROR(VLOOKUP(A352,#REF!,4,0),MAX(#REF!)+100)</f>
        <v>#REF!</v>
      </c>
    </row>
    <row r="353" spans="1:30">
      <c r="A353">
        <v>546048</v>
      </c>
      <c r="B353" s="5" t="str">
        <f ca="1">VLOOKUP(A353,'Fichier FA (en entrée)'!B:AH,3,0)</f>
        <v>XZGRNOBLVK</v>
      </c>
      <c r="C353">
        <f t="shared" si="40"/>
        <v>487</v>
      </c>
      <c r="D353">
        <f t="shared" si="41"/>
        <v>-1.71</v>
      </c>
      <c r="E353" s="14" t="str">
        <f>VLOOKUP(A353,'Fichier FA (en entrée)'!B:AH,2,0)</f>
        <v>EV</v>
      </c>
      <c r="F353" s="14" t="b">
        <f t="shared" si="42"/>
        <v>1</v>
      </c>
      <c r="G353" s="14" t="b">
        <f>IFERROR(VLOOKUP(A353,'Calculs FI (auto)'!A:F,6,0),FALSE)</f>
        <v>0</v>
      </c>
      <c r="H353" s="14" t="b">
        <f t="shared" si="43"/>
        <v>0</v>
      </c>
      <c r="I353" s="16">
        <f>IFERROR(VLOOKUP(A353,'Moyennes FA (en entrée)'!B:N,7,0),"")</f>
        <v>5.29</v>
      </c>
      <c r="J353" s="16">
        <f>IFERROR(VLOOKUP(VLOOKUP(A353,'Fichier FA (en entrée)'!B:AH,33,0),Modificateurs!A$2:B$5,2,0),0)</f>
        <v>1</v>
      </c>
      <c r="K353" s="16">
        <f>IFERROR(VLOOKUP(VLOOKUP(A353,'Redoub FI (en entrée)'!B:N,7,0),Modificateurs!A$8:B$11,2,0),0)</f>
        <v>0</v>
      </c>
      <c r="L353" s="16">
        <f>IFERROR(VLOOKUP(M353,Modificateurs!D$1:E$94,2,0),0)</f>
        <v>-8</v>
      </c>
      <c r="M353" t="str">
        <f>VLOOKUP(A353,'Fichier FA (en entrée)'!B:AH,16,0)&amp;" "&amp;VLOOKUP(A353,'Fichier FA (en entrée)'!B:AH,20,0)&amp;" "&amp;VLOOKUP(A353,'Fichier FA (en entrée)'!B:AH,27,0)&amp;" "&amp;VLOOKUP(A353,'Fichier FA (en entrée)'!B:AH,29,0)</f>
        <v xml:space="preserve">L Mathématiques  </v>
      </c>
      <c r="N353" t="str">
        <f>VLOOKUP(A353,'Fichier FA (en entrée)'!B:AH,8,0)</f>
        <v>En Terminale</v>
      </c>
      <c r="O353" t="b">
        <f>AND(C353&gt;Synthèse!B$7,C353&lt;Synthèse!B$9)</f>
        <v>0</v>
      </c>
      <c r="P353" s="62" t="s">
        <v>2261</v>
      </c>
      <c r="Q353" s="60">
        <f>ROUNDUP(C353/(Synthèse!$B$2+Synthèse!$B$3)*8,0)</f>
        <v>8</v>
      </c>
      <c r="R353" s="60">
        <f>IFERROR(VLOOKUP(A353,'Evaluations (formulaire)'!A:P,6,0)+VLOOKUP(A353,'Evaluations (formulaire)'!A:P,7,0),0)</f>
        <v>0</v>
      </c>
      <c r="S353" s="60">
        <f>IFERROR(VLOOKUP(A353,'Evaluations (formulaire)'!A:P,8,0),0)</f>
        <v>0</v>
      </c>
      <c r="T353" s="64">
        <f>IF(AND(ISBLANK(P353),Q353&lt;=2),Synthèse!$B$42,IF(AND(ISBLANK(P353),Q353&gt;=7),Synthèse!$C$42,R353+S353))</f>
        <v>0</v>
      </c>
      <c r="U353" s="64">
        <f t="shared" si="44"/>
        <v>-1.71</v>
      </c>
      <c r="V353" s="59">
        <f t="shared" si="45"/>
        <v>487</v>
      </c>
      <c r="W353" s="26">
        <v>93</v>
      </c>
      <c r="X353" s="26" t="b">
        <f t="shared" si="46"/>
        <v>0</v>
      </c>
      <c r="Y353" s="26" t="e">
        <f>VLOOKUP(A353,#REF!,21,0)</f>
        <v>#REF!</v>
      </c>
      <c r="Z353" s="26" t="s">
        <v>2283</v>
      </c>
      <c r="AC353" t="b">
        <f t="shared" si="47"/>
        <v>0</v>
      </c>
      <c r="AD353" t="e">
        <f>IFERROR(VLOOKUP(A353,#REF!,4,0),MAX(#REF!)+100)</f>
        <v>#REF!</v>
      </c>
    </row>
    <row r="354" spans="1:30">
      <c r="A354">
        <v>547994</v>
      </c>
      <c r="B354" s="5" t="str">
        <f ca="1">VLOOKUP(A354,'Fichier FA (en entrée)'!B:AH,3,0)</f>
        <v>NXEJXPDTVX</v>
      </c>
      <c r="C354">
        <f t="shared" si="40"/>
        <v>62</v>
      </c>
      <c r="D354">
        <f t="shared" si="41"/>
        <v>14.83</v>
      </c>
      <c r="E354" s="14" t="str">
        <f>VLOOKUP(A354,'Fichier FA (en entrée)'!B:AH,2,0)</f>
        <v>EV</v>
      </c>
      <c r="F354" s="14" t="b">
        <f t="shared" si="42"/>
        <v>1</v>
      </c>
      <c r="G354" s="14" t="b">
        <f>IFERROR(VLOOKUP(A354,'Calculs FI (auto)'!A:F,6,0),FALSE)</f>
        <v>1</v>
      </c>
      <c r="H354" s="14" t="b">
        <f t="shared" si="43"/>
        <v>1</v>
      </c>
      <c r="I354" s="16">
        <f>IFERROR(VLOOKUP(A354,'Moyennes FA (en entrée)'!B:N,7,0),"")</f>
        <v>11.83</v>
      </c>
      <c r="J354" s="16">
        <f>IFERROR(VLOOKUP(VLOOKUP(A354,'Fichier FA (en entrée)'!B:AH,33,0),Modificateurs!A$2:B$5,2,0),0)</f>
        <v>1</v>
      </c>
      <c r="K354" s="16">
        <f>IFERROR(VLOOKUP(VLOOKUP(A354,'Redoub FI (en entrée)'!B:N,7,0),Modificateurs!A$8:B$11,2,0),0)</f>
        <v>0</v>
      </c>
      <c r="L354" s="16">
        <f>IFERROR(VLOOKUP(M354,Modificateurs!D$1:E$94,2,0),0)</f>
        <v>2</v>
      </c>
      <c r="M354" t="str">
        <f>VLOOKUP(A354,'Fichier FA (en entrée)'!B:AH,16,0)&amp;" "&amp;VLOOKUP(A354,'Fichier FA (en entrée)'!B:AH,20,0)&amp;" "&amp;VLOOKUP(A354,'Fichier FA (en entrée)'!B:AH,27,0)&amp;" "&amp;VLOOKUP(A354,'Fichier FA (en entrée)'!B:AH,29,0)</f>
        <v xml:space="preserve">STI2D Système informatique et numérique  </v>
      </c>
      <c r="N354" t="str">
        <f>VLOOKUP(A354,'Fichier FA (en entrée)'!B:AH,8,0)</f>
        <v>En Terminale</v>
      </c>
      <c r="O354" t="b">
        <f>AND(C354&gt;Synthèse!B$7,C354&lt;Synthèse!B$9)</f>
        <v>0</v>
      </c>
      <c r="P354" s="62" t="s">
        <v>2259</v>
      </c>
      <c r="Q354" s="60">
        <f>ROUNDUP(C354/(Synthèse!$B$2+Synthèse!$B$3)*8,0)</f>
        <v>1</v>
      </c>
      <c r="R354" s="60">
        <f>IFERROR(VLOOKUP(A354,'Evaluations (formulaire)'!A:P,6,0)+VLOOKUP(A354,'Evaluations (formulaire)'!A:P,7,0),0)</f>
        <v>0</v>
      </c>
      <c r="S354" s="60">
        <f>IFERROR(VLOOKUP(A354,'Evaluations (formulaire)'!A:P,8,0),0)</f>
        <v>0</v>
      </c>
      <c r="T354" s="64">
        <f>IF(AND(ISBLANK(P354),Q354&lt;=2),Synthèse!$B$42,IF(AND(ISBLANK(P354),Q354&gt;=7),Synthèse!$C$42,R354+S354))</f>
        <v>0</v>
      </c>
      <c r="U354" s="64">
        <f t="shared" si="44"/>
        <v>14.83</v>
      </c>
      <c r="V354" s="59">
        <f t="shared" si="45"/>
        <v>62</v>
      </c>
      <c r="W354" s="26">
        <v>491</v>
      </c>
      <c r="X354" s="26" t="b">
        <f t="shared" si="46"/>
        <v>1</v>
      </c>
      <c r="Y354" s="26" t="e">
        <f>VLOOKUP(A354,#REF!,21,0)</f>
        <v>#REF!</v>
      </c>
      <c r="Z354" s="26" t="s">
        <v>2283</v>
      </c>
      <c r="AC354" t="b">
        <f t="shared" si="47"/>
        <v>0</v>
      </c>
      <c r="AD354" t="e">
        <f>IFERROR(VLOOKUP(A354,#REF!,4,0),MAX(#REF!)+100)</f>
        <v>#REF!</v>
      </c>
    </row>
    <row r="355" spans="1:30">
      <c r="A355">
        <v>548086</v>
      </c>
      <c r="B355" s="5" t="str">
        <f ca="1">VLOOKUP(A355,'Fichier FA (en entrée)'!B:AH,3,0)</f>
        <v>MQHYDFRHLG</v>
      </c>
      <c r="C355">
        <f t="shared" si="40"/>
        <v>481</v>
      </c>
      <c r="D355">
        <f t="shared" si="41"/>
        <v>-1.3399999999999999</v>
      </c>
      <c r="E355" s="14" t="str">
        <f>VLOOKUP(A355,'Fichier FA (en entrée)'!B:AH,2,0)</f>
        <v>EV</v>
      </c>
      <c r="F355" s="14" t="b">
        <f t="shared" si="42"/>
        <v>1</v>
      </c>
      <c r="G355" s="14" t="b">
        <f>IFERROR(VLOOKUP(A355,'Calculs FI (auto)'!A:F,6,0),FALSE)</f>
        <v>1</v>
      </c>
      <c r="H355" s="14" t="b">
        <f t="shared" si="43"/>
        <v>1</v>
      </c>
      <c r="I355" s="16">
        <f>IFERROR(VLOOKUP(A355,'Moyennes FA (en entrée)'!B:N,7,0),"")</f>
        <v>10.66</v>
      </c>
      <c r="J355" s="16">
        <f>IFERROR(VLOOKUP(VLOOKUP(A355,'Fichier FA (en entrée)'!B:AH,33,0),Modificateurs!A$2:B$5,2,0),0)</f>
        <v>0</v>
      </c>
      <c r="K355" s="16">
        <f>IFERROR(VLOOKUP(VLOOKUP(A355,'Redoub FI (en entrée)'!B:N,7,0),Modificateurs!A$8:B$11,2,0),0)</f>
        <v>0</v>
      </c>
      <c r="L355" s="16">
        <f>IFERROR(VLOOKUP(M355,Modificateurs!D$1:E$94,2,0),0)</f>
        <v>-12</v>
      </c>
      <c r="M355" t="str">
        <f>VLOOKUP(A355,'Fichier FA (en entrée)'!B:AH,16,0)&amp;" "&amp;VLOOKUP(A355,'Fichier FA (en entrée)'!B:AH,20,0)&amp;" "&amp;VLOOKUP(A355,'Fichier FA (en entrée)'!B:AH,27,0)&amp;" "&amp;VLOOKUP(A355,'Fichier FA (en entrée)'!B:AH,29,0)</f>
        <v xml:space="preserve">STMG Gestion et Finance  </v>
      </c>
      <c r="N355" t="str">
        <f>VLOOKUP(A355,'Fichier FA (en entrée)'!B:AH,8,0)</f>
        <v>En Terminale</v>
      </c>
      <c r="O355" t="b">
        <f>AND(C355&gt;Synthèse!B$7,C355&lt;Synthèse!B$9)</f>
        <v>0</v>
      </c>
      <c r="P355" s="62" t="s">
        <v>2261</v>
      </c>
      <c r="Q355" s="60">
        <f>ROUNDUP(C355/(Synthèse!$B$2+Synthèse!$B$3)*8,0)</f>
        <v>8</v>
      </c>
      <c r="R355" s="60">
        <f>IFERROR(VLOOKUP(A355,'Evaluations (formulaire)'!A:P,6,0)+VLOOKUP(A355,'Evaluations (formulaire)'!A:P,7,0),0)</f>
        <v>0</v>
      </c>
      <c r="S355" s="60">
        <f>IFERROR(VLOOKUP(A355,'Evaluations (formulaire)'!A:P,8,0),0)</f>
        <v>0</v>
      </c>
      <c r="T355" s="64">
        <f>IF(AND(ISBLANK(P355),Q355&lt;=2),Synthèse!$B$42,IF(AND(ISBLANK(P355),Q355&gt;=7),Synthèse!$C$42,R355+S355))</f>
        <v>0</v>
      </c>
      <c r="U355" s="64">
        <f t="shared" si="44"/>
        <v>-1.3399999999999999</v>
      </c>
      <c r="V355" s="59">
        <f t="shared" si="45"/>
        <v>481</v>
      </c>
      <c r="W355" s="26">
        <v>274</v>
      </c>
      <c r="X355" s="26" t="b">
        <f t="shared" si="46"/>
        <v>0</v>
      </c>
      <c r="Y355" s="26" t="e">
        <f>VLOOKUP(A355,#REF!,21,0)</f>
        <v>#REF!</v>
      </c>
      <c r="Z355" s="26" t="s">
        <v>2283</v>
      </c>
      <c r="AC355" t="b">
        <f t="shared" si="47"/>
        <v>0</v>
      </c>
      <c r="AD355" t="e">
        <f>IFERROR(VLOOKUP(A355,#REF!,4,0),MAX(#REF!)+100)</f>
        <v>#REF!</v>
      </c>
    </row>
    <row r="356" spans="1:30">
      <c r="A356">
        <v>548148</v>
      </c>
      <c r="B356" s="5" t="str">
        <f ca="1">VLOOKUP(A356,'Fichier FA (en entrée)'!B:AH,3,0)</f>
        <v>SRQUQCOATX</v>
      </c>
      <c r="C356">
        <f t="shared" si="40"/>
        <v>34</v>
      </c>
      <c r="D356">
        <f t="shared" si="41"/>
        <v>16.52</v>
      </c>
      <c r="E356" s="14" t="str">
        <f>VLOOKUP(A356,'Fichier FA (en entrée)'!B:AH,2,0)</f>
        <v>EV</v>
      </c>
      <c r="F356" s="14" t="b">
        <f t="shared" si="42"/>
        <v>1</v>
      </c>
      <c r="G356" s="14" t="b">
        <f>IFERROR(VLOOKUP(A356,'Calculs FI (auto)'!A:F,6,0),FALSE)</f>
        <v>0</v>
      </c>
      <c r="H356" s="14" t="b">
        <f t="shared" si="43"/>
        <v>0</v>
      </c>
      <c r="I356" s="16">
        <f>IFERROR(VLOOKUP(A356,'Moyennes FA (en entrée)'!B:N,7,0),"")</f>
        <v>11.52</v>
      </c>
      <c r="J356" s="16">
        <f>IFERROR(VLOOKUP(VLOOKUP(A356,'Fichier FA (en entrée)'!B:AH,33,0),Modificateurs!A$2:B$5,2,0),0)</f>
        <v>3</v>
      </c>
      <c r="K356" s="16">
        <f>IFERROR(VLOOKUP(VLOOKUP(A356,'Redoub FI (en entrée)'!B:N,7,0),Modificateurs!A$8:B$11,2,0),0)</f>
        <v>0</v>
      </c>
      <c r="L356" s="16">
        <f>IFERROR(VLOOKUP(M356,Modificateurs!D$1:E$94,2,0),0)</f>
        <v>2</v>
      </c>
      <c r="M356" t="str">
        <f>VLOOKUP(A356,'Fichier FA (en entrée)'!B:AH,16,0)&amp;" "&amp;VLOOKUP(A356,'Fichier FA (en entrée)'!B:AH,20,0)&amp;" "&amp;VLOOKUP(A356,'Fichier FA (en entrée)'!B:AH,27,0)&amp;" "&amp;VLOOKUP(A356,'Fichier FA (en entrée)'!B:AH,29,0)</f>
        <v xml:space="preserve">STI2D Système informatique et numérique  </v>
      </c>
      <c r="N356" t="str">
        <f>VLOOKUP(A356,'Fichier FA (en entrée)'!B:AH,8,0)</f>
        <v>En Terminale</v>
      </c>
      <c r="O356" t="b">
        <f>AND(C356&gt;Synthèse!B$7,C356&lt;Synthèse!B$9)</f>
        <v>0</v>
      </c>
      <c r="P356" s="62" t="s">
        <v>2284</v>
      </c>
      <c r="Q356" s="60">
        <f>ROUNDUP(C356/(Synthèse!$B$2+Synthèse!$B$3)*8,0)</f>
        <v>1</v>
      </c>
      <c r="R356" s="60">
        <f>IFERROR(VLOOKUP(A356,'Evaluations (formulaire)'!A:P,6,0)+VLOOKUP(A356,'Evaluations (formulaire)'!A:P,7,0),0)</f>
        <v>0</v>
      </c>
      <c r="S356" s="60">
        <f>IFERROR(VLOOKUP(A356,'Evaluations (formulaire)'!A:P,8,0),0)</f>
        <v>0</v>
      </c>
      <c r="T356" s="64">
        <f>IF(AND(ISBLANK(P356),Q356&lt;=2),Synthèse!$B$42,IF(AND(ISBLANK(P356),Q356&gt;=7),Synthèse!$C$42,R356+S356))</f>
        <v>0</v>
      </c>
      <c r="U356" s="64">
        <f t="shared" si="44"/>
        <v>16.52</v>
      </c>
      <c r="V356" s="59">
        <f t="shared" si="45"/>
        <v>33</v>
      </c>
      <c r="W356" s="26">
        <v>90</v>
      </c>
      <c r="X356" s="26" t="b">
        <f t="shared" si="46"/>
        <v>1</v>
      </c>
      <c r="Y356" s="26" t="e">
        <f>VLOOKUP(A356,#REF!,21,0)</f>
        <v>#REF!</v>
      </c>
      <c r="Z356" s="26" t="s">
        <v>2283</v>
      </c>
      <c r="AC356" t="b">
        <f t="shared" si="47"/>
        <v>0</v>
      </c>
      <c r="AD356" t="e">
        <f>IFERROR(VLOOKUP(A356,#REF!,4,0),MAX(#REF!)+100)</f>
        <v>#REF!</v>
      </c>
    </row>
    <row r="357" spans="1:30">
      <c r="A357">
        <v>553973</v>
      </c>
      <c r="B357" s="5" t="str">
        <f ca="1">VLOOKUP(A357,'Fichier FA (en entrée)'!B:AH,3,0)</f>
        <v>ZMCKRQILQN</v>
      </c>
      <c r="C357">
        <f t="shared" si="40"/>
        <v>41</v>
      </c>
      <c r="D357">
        <f t="shared" si="41"/>
        <v>16.02</v>
      </c>
      <c r="E357" s="14" t="str">
        <f>VLOOKUP(A357,'Fichier FA (en entrée)'!B:AH,2,0)</f>
        <v>EV</v>
      </c>
      <c r="F357" s="14" t="b">
        <f t="shared" si="42"/>
        <v>1</v>
      </c>
      <c r="G357" s="14" t="b">
        <f>IFERROR(VLOOKUP(A357,'Calculs FI (auto)'!A:F,6,0),FALSE)</f>
        <v>0</v>
      </c>
      <c r="H357" s="14" t="b">
        <f t="shared" si="43"/>
        <v>0</v>
      </c>
      <c r="I357" s="16">
        <f>IFERROR(VLOOKUP(A357,'Moyennes FA (en entrée)'!B:N,7,0),"")</f>
        <v>11.02</v>
      </c>
      <c r="J357" s="16">
        <f>IFERROR(VLOOKUP(VLOOKUP(A357,'Fichier FA (en entrée)'!B:AH,33,0),Modificateurs!A$2:B$5,2,0),0)</f>
        <v>3</v>
      </c>
      <c r="K357" s="16">
        <f>IFERROR(VLOOKUP(VLOOKUP(A357,'Redoub FI (en entrée)'!B:N,7,0),Modificateurs!A$8:B$11,2,0),0)</f>
        <v>0</v>
      </c>
      <c r="L357" s="16">
        <f>IFERROR(VLOOKUP(M357,Modificateurs!D$1:E$94,2,0),0)</f>
        <v>2</v>
      </c>
      <c r="M357" t="str">
        <f>VLOOKUP(A357,'Fichier FA (en entrée)'!B:AH,16,0)&amp;" "&amp;VLOOKUP(A357,'Fichier FA (en entrée)'!B:AH,20,0)&amp;" "&amp;VLOOKUP(A357,'Fichier FA (en entrée)'!B:AH,27,0)&amp;" "&amp;VLOOKUP(A357,'Fichier FA (en entrée)'!B:AH,29,0)</f>
        <v xml:space="preserve">S Mathématiques  </v>
      </c>
      <c r="N357" t="str">
        <f>VLOOKUP(A357,'Fichier FA (en entrée)'!B:AH,8,0)</f>
        <v>En Terminale</v>
      </c>
      <c r="O357" t="b">
        <f>AND(C357&gt;Synthèse!B$7,C357&lt;Synthèse!B$9)</f>
        <v>0</v>
      </c>
      <c r="P357" s="62" t="s">
        <v>2261</v>
      </c>
      <c r="Q357" s="60">
        <f>ROUNDUP(C357/(Synthèse!$B$2+Synthèse!$B$3)*8,0)</f>
        <v>1</v>
      </c>
      <c r="R357" s="60">
        <f>IFERROR(VLOOKUP(A357,'Evaluations (formulaire)'!A:P,6,0)+VLOOKUP(A357,'Evaluations (formulaire)'!A:P,7,0),0)</f>
        <v>0</v>
      </c>
      <c r="S357" s="60">
        <f>IFERROR(VLOOKUP(A357,'Evaluations (formulaire)'!A:P,8,0),0)</f>
        <v>0</v>
      </c>
      <c r="T357" s="64">
        <f>IF(AND(ISBLANK(P357),Q357&lt;=2),Synthèse!$B$42,IF(AND(ISBLANK(P357),Q357&gt;=7),Synthèse!$C$42,R357+S357))</f>
        <v>0</v>
      </c>
      <c r="U357" s="64">
        <f t="shared" si="44"/>
        <v>16.02</v>
      </c>
      <c r="V357" s="59">
        <f t="shared" si="45"/>
        <v>41</v>
      </c>
      <c r="W357" s="26">
        <v>574</v>
      </c>
      <c r="X357" s="26" t="b">
        <f t="shared" si="46"/>
        <v>1</v>
      </c>
      <c r="Y357" s="26" t="e">
        <f>VLOOKUP(A357,#REF!,21,0)</f>
        <v>#REF!</v>
      </c>
      <c r="Z357" s="26" t="s">
        <v>2283</v>
      </c>
      <c r="AC357" t="b">
        <f t="shared" si="47"/>
        <v>0</v>
      </c>
      <c r="AD357" t="e">
        <f>IFERROR(VLOOKUP(A357,#REF!,4,0),MAX(#REF!)+100)</f>
        <v>#REF!</v>
      </c>
    </row>
    <row r="358" spans="1:30">
      <c r="A358">
        <v>554032</v>
      </c>
      <c r="B358" s="5" t="str">
        <f ca="1">VLOOKUP(A358,'Fichier FA (en entrée)'!B:AH,3,0)</f>
        <v>SWOAIFXJMJ</v>
      </c>
      <c r="C358">
        <f t="shared" si="40"/>
        <v>147</v>
      </c>
      <c r="D358">
        <f t="shared" si="41"/>
        <v>12.52</v>
      </c>
      <c r="E358" s="14" t="str">
        <f>VLOOKUP(A358,'Fichier FA (en entrée)'!B:AH,2,0)</f>
        <v>EV</v>
      </c>
      <c r="F358" s="14" t="b">
        <f t="shared" si="42"/>
        <v>1</v>
      </c>
      <c r="G358" s="14" t="b">
        <f>IFERROR(VLOOKUP(A358,'Calculs FI (auto)'!A:F,6,0),FALSE)</f>
        <v>0</v>
      </c>
      <c r="H358" s="14" t="b">
        <f t="shared" si="43"/>
        <v>0</v>
      </c>
      <c r="I358" s="16">
        <f>IFERROR(VLOOKUP(A358,'Moyennes FA (en entrée)'!B:N,7,0),"")</f>
        <v>10.52</v>
      </c>
      <c r="J358" s="16">
        <f>IFERROR(VLOOKUP(VLOOKUP(A358,'Fichier FA (en entrée)'!B:AH,33,0),Modificateurs!A$2:B$5,2,0),0)</f>
        <v>1</v>
      </c>
      <c r="K358" s="16">
        <f>IFERROR(VLOOKUP(VLOOKUP(A358,'Redoub FI (en entrée)'!B:N,7,0),Modificateurs!A$8:B$11,2,0),0)</f>
        <v>0</v>
      </c>
      <c r="L358" s="16">
        <f>IFERROR(VLOOKUP(M358,Modificateurs!D$1:E$94,2,0),0)</f>
        <v>1</v>
      </c>
      <c r="M358" t="str">
        <f>VLOOKUP(A358,'Fichier FA (en entrée)'!B:AH,16,0)&amp;" "&amp;VLOOKUP(A358,'Fichier FA (en entrée)'!B:AH,20,0)&amp;" "&amp;VLOOKUP(A358,'Fichier FA (en entrée)'!B:AH,27,0)&amp;" "&amp;VLOOKUP(A358,'Fichier FA (en entrée)'!B:AH,29,0)</f>
        <v xml:space="preserve">S Sciences de la vie et de la terre  </v>
      </c>
      <c r="N358" t="str">
        <f>VLOOKUP(A358,'Fichier FA (en entrée)'!B:AH,8,0)</f>
        <v>En Terminale</v>
      </c>
      <c r="O358" t="b">
        <f>AND(C358&gt;Synthèse!B$7,C358&lt;Synthèse!B$9)</f>
        <v>1</v>
      </c>
      <c r="P358" s="62" t="s">
        <v>2261</v>
      </c>
      <c r="Q358" s="60">
        <f>ROUNDUP(C358/(Synthèse!$B$2+Synthèse!$B$3)*8,0)</f>
        <v>3</v>
      </c>
      <c r="R358" s="60">
        <f>IFERROR(VLOOKUP(A358,'Evaluations (formulaire)'!A:P,6,0)+VLOOKUP(A358,'Evaluations (formulaire)'!A:P,7,0),0)</f>
        <v>0</v>
      </c>
      <c r="S358" s="60">
        <f>IFERROR(VLOOKUP(A358,'Evaluations (formulaire)'!A:P,8,0),0)</f>
        <v>0</v>
      </c>
      <c r="T358" s="64">
        <f>IF(AND(ISBLANK(P358),Q358&lt;=2),Synthèse!$B$42,IF(AND(ISBLANK(P358),Q358&gt;=7),Synthèse!$C$42,R358+S358))</f>
        <v>0</v>
      </c>
      <c r="U358" s="64">
        <f t="shared" si="44"/>
        <v>12.52</v>
      </c>
      <c r="V358" s="59">
        <f t="shared" si="45"/>
        <v>147</v>
      </c>
      <c r="W358" s="26">
        <v>453</v>
      </c>
      <c r="X358" s="26" t="b">
        <f t="shared" si="46"/>
        <v>1</v>
      </c>
      <c r="Y358" s="26" t="e">
        <f>VLOOKUP(A358,#REF!,21,0)</f>
        <v>#REF!</v>
      </c>
      <c r="Z358" s="26" t="s">
        <v>2283</v>
      </c>
      <c r="AC358" t="b">
        <f t="shared" si="47"/>
        <v>0</v>
      </c>
      <c r="AD358" t="e">
        <f>IFERROR(VLOOKUP(A358,#REF!,4,0),MAX(#REF!)+100)</f>
        <v>#REF!</v>
      </c>
    </row>
    <row r="359" spans="1:30">
      <c r="A359">
        <v>554472</v>
      </c>
      <c r="B359" s="5" t="str">
        <f ca="1">VLOOKUP(A359,'Fichier FA (en entrée)'!B:AH,3,0)</f>
        <v>SZOVKGVXLH</v>
      </c>
      <c r="C359">
        <f t="shared" si="40"/>
        <v>44</v>
      </c>
      <c r="D359">
        <f t="shared" si="41"/>
        <v>15.8</v>
      </c>
      <c r="E359" s="14" t="str">
        <f>VLOOKUP(A359,'Fichier FA (en entrée)'!B:AH,2,0)</f>
        <v>EV</v>
      </c>
      <c r="F359" s="14" t="b">
        <f t="shared" si="42"/>
        <v>1</v>
      </c>
      <c r="G359" s="14" t="b">
        <f>IFERROR(VLOOKUP(A359,'Calculs FI (auto)'!A:F,6,0),FALSE)</f>
        <v>1</v>
      </c>
      <c r="H359" s="14" t="b">
        <f t="shared" si="43"/>
        <v>1</v>
      </c>
      <c r="I359" s="16">
        <f>IFERROR(VLOOKUP(A359,'Moyennes FA (en entrée)'!B:N,7,0),"")</f>
        <v>10.8</v>
      </c>
      <c r="J359" s="16">
        <f>IFERROR(VLOOKUP(VLOOKUP(A359,'Fichier FA (en entrée)'!B:AH,33,0),Modificateurs!A$2:B$5,2,0),0)</f>
        <v>3</v>
      </c>
      <c r="K359" s="16">
        <f>IFERROR(VLOOKUP(VLOOKUP(A359,'Redoub FI (en entrée)'!B:N,7,0),Modificateurs!A$8:B$11,2,0),0)</f>
        <v>0</v>
      </c>
      <c r="L359" s="16">
        <f>IFERROR(VLOOKUP(M359,Modificateurs!D$1:E$94,2,0),0)</f>
        <v>2</v>
      </c>
      <c r="M359" t="str">
        <f>VLOOKUP(A359,'Fichier FA (en entrée)'!B:AH,16,0)&amp;" "&amp;VLOOKUP(A359,'Fichier FA (en entrée)'!B:AH,20,0)&amp;" "&amp;VLOOKUP(A359,'Fichier FA (en entrée)'!B:AH,27,0)&amp;" "&amp;VLOOKUP(A359,'Fichier FA (en entrée)'!B:AH,29,0)</f>
        <v xml:space="preserve">S Physique-chimie  </v>
      </c>
      <c r="N359" t="str">
        <f>VLOOKUP(A359,'Fichier FA (en entrée)'!B:AH,8,0)</f>
        <v>En Terminale</v>
      </c>
      <c r="O359" t="b">
        <f>AND(C359&gt;Synthèse!B$7,C359&lt;Synthèse!B$9)</f>
        <v>0</v>
      </c>
      <c r="P359" s="62" t="s">
        <v>2261</v>
      </c>
      <c r="Q359" s="60">
        <f>ROUNDUP(C359/(Synthèse!$B$2+Synthèse!$B$3)*8,0)</f>
        <v>1</v>
      </c>
      <c r="R359" s="60">
        <f>IFERROR(VLOOKUP(A359,'Evaluations (formulaire)'!A:P,6,0)+VLOOKUP(A359,'Evaluations (formulaire)'!A:P,7,0),0)</f>
        <v>0</v>
      </c>
      <c r="S359" s="60">
        <f>IFERROR(VLOOKUP(A359,'Evaluations (formulaire)'!A:P,8,0),0)</f>
        <v>0</v>
      </c>
      <c r="T359" s="64">
        <f>IF(AND(ISBLANK(P359),Q359&lt;=2),Synthèse!$B$42,IF(AND(ISBLANK(P359),Q359&gt;=7),Synthèse!$C$42,R359+S359))</f>
        <v>0</v>
      </c>
      <c r="U359" s="64">
        <f t="shared" si="44"/>
        <v>15.8</v>
      </c>
      <c r="V359" s="59">
        <f t="shared" si="45"/>
        <v>44</v>
      </c>
      <c r="W359" s="26">
        <v>647</v>
      </c>
      <c r="X359" s="26" t="b">
        <f t="shared" si="46"/>
        <v>1</v>
      </c>
      <c r="Y359" s="26" t="e">
        <f>VLOOKUP(A359,#REF!,21,0)</f>
        <v>#REF!</v>
      </c>
      <c r="Z359" s="26" t="s">
        <v>2283</v>
      </c>
      <c r="AC359" t="b">
        <f t="shared" si="47"/>
        <v>0</v>
      </c>
      <c r="AD359" t="e">
        <f>IFERROR(VLOOKUP(A359,#REF!,4,0),MAX(#REF!)+100)</f>
        <v>#REF!</v>
      </c>
    </row>
    <row r="360" spans="1:30">
      <c r="A360">
        <v>558285</v>
      </c>
      <c r="B360" s="5" t="str">
        <f ca="1">VLOOKUP(A360,'Fichier FA (en entrée)'!B:AH,3,0)</f>
        <v>ZXHMOWLUTC</v>
      </c>
      <c r="C360">
        <f t="shared" si="40"/>
        <v>765</v>
      </c>
      <c r="D360">
        <f t="shared" si="41"/>
        <v>-100</v>
      </c>
      <c r="E360" s="14" t="str">
        <f>VLOOKUP(A360,'Fichier FA (en entrée)'!B:AH,2,0)</f>
        <v>ENV</v>
      </c>
      <c r="F360" s="14" t="b">
        <f t="shared" si="42"/>
        <v>0</v>
      </c>
      <c r="G360" s="14" t="b">
        <f>IFERROR(VLOOKUP(A360,'Calculs FI (auto)'!A:F,6,0),FALSE)</f>
        <v>0</v>
      </c>
      <c r="H360" s="14" t="b">
        <f t="shared" si="43"/>
        <v>0</v>
      </c>
      <c r="I360" s="16" t="str">
        <f>IFERROR(VLOOKUP(A360,'Moyennes FA (en entrée)'!B:N,7,0),"")</f>
        <v/>
      </c>
      <c r="J360" s="16">
        <f>IFERROR(VLOOKUP(VLOOKUP(A360,'Fichier FA (en entrée)'!B:AH,33,0),Modificateurs!A$2:B$5,2,0),0)</f>
        <v>1</v>
      </c>
      <c r="K360" s="16">
        <f>IFERROR(VLOOKUP(VLOOKUP(A360,'Redoub FI (en entrée)'!B:N,7,0),Modificateurs!A$8:B$11,2,0),0)</f>
        <v>0</v>
      </c>
      <c r="L360" s="16">
        <f>IFERROR(VLOOKUP(M360,Modificateurs!D$1:E$94,2,0),0)</f>
        <v>1</v>
      </c>
      <c r="M360" t="str">
        <f>VLOOKUP(A360,'Fichier FA (en entrée)'!B:AH,16,0)&amp;" "&amp;VLOOKUP(A360,'Fichier FA (en entrée)'!B:AH,20,0)&amp;" "&amp;VLOOKUP(A360,'Fichier FA (en entrée)'!B:AH,27,0)&amp;" "&amp;VLOOKUP(A360,'Fichier FA (en entrée)'!B:AH,29,0)</f>
        <v xml:space="preserve">S Sciences de la vie et de la terre  </v>
      </c>
      <c r="N360" t="str">
        <f>VLOOKUP(A360,'Fichier FA (en entrée)'!B:AH,8,0)</f>
        <v>En Terminale</v>
      </c>
      <c r="O360" t="b">
        <f>AND(C360&gt;Synthèse!B$7,C360&lt;Synthèse!B$9)</f>
        <v>0</v>
      </c>
      <c r="P360" s="62" t="s">
        <v>2256</v>
      </c>
      <c r="Q360" s="60">
        <f>ROUNDUP(C360/(Synthèse!$B$2+Synthèse!$B$3)*8,0)</f>
        <v>12</v>
      </c>
      <c r="R360" s="60">
        <f>IFERROR(VLOOKUP(A360,'Evaluations (formulaire)'!A:P,6,0)+VLOOKUP(A360,'Evaluations (formulaire)'!A:P,7,0),0)</f>
        <v>0</v>
      </c>
      <c r="S360" s="60">
        <f>IFERROR(VLOOKUP(A360,'Evaluations (formulaire)'!A:P,8,0),0)</f>
        <v>0</v>
      </c>
      <c r="T360" s="64">
        <f>IF(AND(ISBLANK(P360),Q360&lt;=2),Synthèse!$B$42,IF(AND(ISBLANK(P360),Q360&gt;=7),Synthèse!$C$42,R360+S360))</f>
        <v>0</v>
      </c>
      <c r="U360" s="64">
        <f t="shared" si="44"/>
        <v>-100</v>
      </c>
      <c r="V360" s="59">
        <f t="shared" si="45"/>
        <v>765</v>
      </c>
      <c r="W360" s="26">
        <v>659</v>
      </c>
      <c r="X360" s="26" t="b">
        <f t="shared" si="46"/>
        <v>0</v>
      </c>
      <c r="Y360" s="26" t="e">
        <f>VLOOKUP(A360,#REF!,21,0)</f>
        <v>#REF!</v>
      </c>
      <c r="Z360" s="26" t="s">
        <v>2283</v>
      </c>
      <c r="AC360" t="b">
        <f t="shared" si="47"/>
        <v>0</v>
      </c>
      <c r="AD360" t="e">
        <f>IFERROR(VLOOKUP(A360,#REF!,4,0),MAX(#REF!)+100)</f>
        <v>#REF!</v>
      </c>
    </row>
    <row r="361" spans="1:30">
      <c r="A361">
        <v>564542</v>
      </c>
      <c r="B361" s="5" t="str">
        <f ca="1">VLOOKUP(A361,'Fichier FA (en entrée)'!B:AH,3,0)</f>
        <v>GYYQRPDLPX</v>
      </c>
      <c r="C361">
        <f t="shared" si="40"/>
        <v>765</v>
      </c>
      <c r="D361">
        <f t="shared" si="41"/>
        <v>-100</v>
      </c>
      <c r="E361" s="14" t="str">
        <f>VLOOKUP(A361,'Fichier FA (en entrée)'!B:AH,2,0)</f>
        <v>ENV</v>
      </c>
      <c r="F361" s="14" t="b">
        <f t="shared" si="42"/>
        <v>0</v>
      </c>
      <c r="G361" s="14" t="b">
        <f>IFERROR(VLOOKUP(A361,'Calculs FI (auto)'!A:F,6,0),FALSE)</f>
        <v>1</v>
      </c>
      <c r="H361" s="14" t="b">
        <f t="shared" si="43"/>
        <v>0</v>
      </c>
      <c r="I361" s="16" t="str">
        <f>IFERROR(VLOOKUP(A361,'Moyennes FA (en entrée)'!B:N,7,0),"")</f>
        <v/>
      </c>
      <c r="J361" s="16">
        <f>IFERROR(VLOOKUP(VLOOKUP(A361,'Fichier FA (en entrée)'!B:AH,33,0),Modificateurs!A$2:B$5,2,0),0)</f>
        <v>0</v>
      </c>
      <c r="K361" s="16">
        <f>IFERROR(VLOOKUP(VLOOKUP(A361,'Redoub FI (en entrée)'!B:N,7,0),Modificateurs!A$8:B$11,2,0),0)</f>
        <v>0</v>
      </c>
      <c r="L361" s="16">
        <f>IFERROR(VLOOKUP(M361,Modificateurs!D$1:E$94,2,0),0)</f>
        <v>-12</v>
      </c>
      <c r="M361" t="str">
        <f>VLOOKUP(A361,'Fichier FA (en entrée)'!B:AH,16,0)&amp;" "&amp;VLOOKUP(A361,'Fichier FA (en entrée)'!B:AH,20,0)&amp;" "&amp;VLOOKUP(A361,'Fichier FA (en entrée)'!B:AH,27,0)&amp;" "&amp;VLOOKUP(A361,'Fichier FA (en entrée)'!B:AH,29,0)</f>
        <v xml:space="preserve">P Comptabilité  </v>
      </c>
      <c r="N361" t="str">
        <f>VLOOKUP(A361,'Fichier FA (en entrée)'!B:AH,8,0)</f>
        <v>En Terminale</v>
      </c>
      <c r="O361" t="b">
        <f>AND(C361&gt;Synthèse!B$7,C361&lt;Synthèse!B$9)</f>
        <v>0</v>
      </c>
      <c r="P361" s="62" t="s">
        <v>57</v>
      </c>
      <c r="Q361" s="60">
        <f>ROUNDUP(C361/(Synthèse!$B$2+Synthèse!$B$3)*8,0)</f>
        <v>12</v>
      </c>
      <c r="R361" s="60">
        <f>IFERROR(VLOOKUP(A361,'Evaluations (formulaire)'!A:P,6,0)+VLOOKUP(A361,'Evaluations (formulaire)'!A:P,7,0),0)</f>
        <v>0</v>
      </c>
      <c r="S361" s="60">
        <f>IFERROR(VLOOKUP(A361,'Evaluations (formulaire)'!A:P,8,0),0)</f>
        <v>0</v>
      </c>
      <c r="T361" s="64">
        <f>IF(AND(ISBLANK(P361),Q361&lt;=2),Synthèse!$B$42,IF(AND(ISBLANK(P361),Q361&gt;=7),Synthèse!$C$42,R361+S361))</f>
        <v>0</v>
      </c>
      <c r="U361" s="64">
        <f t="shared" si="44"/>
        <v>-100</v>
      </c>
      <c r="V361" s="59">
        <f t="shared" si="45"/>
        <v>765</v>
      </c>
      <c r="W361" s="26">
        <v>88</v>
      </c>
      <c r="X361" s="26" t="b">
        <f t="shared" si="46"/>
        <v>0</v>
      </c>
      <c r="Y361" s="26" t="e">
        <f>VLOOKUP(A361,#REF!,21,0)</f>
        <v>#REF!</v>
      </c>
      <c r="Z361" s="26" t="s">
        <v>2283</v>
      </c>
      <c r="AC361" t="b">
        <f t="shared" si="47"/>
        <v>0</v>
      </c>
      <c r="AD361" t="e">
        <f>IFERROR(VLOOKUP(A361,#REF!,4,0),MAX(#REF!)+100)</f>
        <v>#REF!</v>
      </c>
    </row>
    <row r="362" spans="1:30">
      <c r="A362">
        <v>565570</v>
      </c>
      <c r="B362" s="5" t="str">
        <f ca="1">VLOOKUP(A362,'Fichier FA (en entrée)'!B:AH,3,0)</f>
        <v>IDCCFRZDWY</v>
      </c>
      <c r="C362">
        <f t="shared" si="40"/>
        <v>272</v>
      </c>
      <c r="D362">
        <f t="shared" si="41"/>
        <v>10.050000000000001</v>
      </c>
      <c r="E362" s="14" t="str">
        <f>VLOOKUP(A362,'Fichier FA (en entrée)'!B:AH,2,0)</f>
        <v>EV</v>
      </c>
      <c r="F362" s="14" t="b">
        <f t="shared" si="42"/>
        <v>1</v>
      </c>
      <c r="G362" s="14" t="b">
        <f>IFERROR(VLOOKUP(A362,'Calculs FI (auto)'!A:F,6,0),FALSE)</f>
        <v>0</v>
      </c>
      <c r="H362" s="14" t="b">
        <f t="shared" si="43"/>
        <v>0</v>
      </c>
      <c r="I362" s="16">
        <f>IFERROR(VLOOKUP(A362,'Moyennes FA (en entrée)'!B:N,7,0),"")</f>
        <v>8.0500000000000007</v>
      </c>
      <c r="J362" s="16">
        <f>IFERROR(VLOOKUP(VLOOKUP(A362,'Fichier FA (en entrée)'!B:AH,33,0),Modificateurs!A$2:B$5,2,0),0)</f>
        <v>1</v>
      </c>
      <c r="K362" s="16">
        <f>IFERROR(VLOOKUP(VLOOKUP(A362,'Redoub FI (en entrée)'!B:N,7,0),Modificateurs!A$8:B$11,2,0),0)</f>
        <v>0</v>
      </c>
      <c r="L362" s="16">
        <f>IFERROR(VLOOKUP(M362,Modificateurs!D$1:E$94,2,0),0)</f>
        <v>1</v>
      </c>
      <c r="M362" t="str">
        <f>VLOOKUP(A362,'Fichier FA (en entrée)'!B:AH,16,0)&amp;" "&amp;VLOOKUP(A362,'Fichier FA (en entrée)'!B:AH,20,0)&amp;" "&amp;VLOOKUP(A362,'Fichier FA (en entrée)'!B:AH,27,0)&amp;" "&amp;VLOOKUP(A362,'Fichier FA (en entrée)'!B:AH,29,0)</f>
        <v xml:space="preserve">S Sciences de la vie et de la terre  </v>
      </c>
      <c r="N362" t="str">
        <f>VLOOKUP(A362,'Fichier FA (en entrée)'!B:AH,8,0)</f>
        <v>En Terminale</v>
      </c>
      <c r="O362" t="b">
        <f>AND(C362&gt;Synthèse!B$7,C362&lt;Synthèse!B$9)</f>
        <v>1</v>
      </c>
      <c r="P362" s="62" t="s">
        <v>2256</v>
      </c>
      <c r="Q362" s="60">
        <f>ROUNDUP(C362/(Synthèse!$B$2+Synthèse!$B$3)*8,0)</f>
        <v>5</v>
      </c>
      <c r="R362" s="60">
        <f>IFERROR(VLOOKUP(A362,'Evaluations (formulaire)'!A:P,6,0)+VLOOKUP(A362,'Evaluations (formulaire)'!A:P,7,0),0)</f>
        <v>0</v>
      </c>
      <c r="S362" s="60">
        <f>IFERROR(VLOOKUP(A362,'Evaluations (formulaire)'!A:P,8,0),0)</f>
        <v>0</v>
      </c>
      <c r="T362" s="64">
        <f>IF(AND(ISBLANK(P362),Q362&lt;=2),Synthèse!$B$42,IF(AND(ISBLANK(P362),Q362&gt;=7),Synthèse!$C$42,R362+S362))</f>
        <v>0</v>
      </c>
      <c r="U362" s="64">
        <f t="shared" si="44"/>
        <v>10.050000000000001</v>
      </c>
      <c r="V362" s="59">
        <f t="shared" si="45"/>
        <v>271</v>
      </c>
      <c r="W362" s="26">
        <v>380</v>
      </c>
      <c r="X362" s="26" t="b">
        <f t="shared" si="46"/>
        <v>1</v>
      </c>
      <c r="Y362" s="26" t="e">
        <f>VLOOKUP(A362,#REF!,21,0)</f>
        <v>#REF!</v>
      </c>
      <c r="Z362" s="26" t="s">
        <v>2283</v>
      </c>
      <c r="AC362" t="b">
        <f t="shared" si="47"/>
        <v>0</v>
      </c>
      <c r="AD362" t="e">
        <f>IFERROR(VLOOKUP(A362,#REF!,4,0),MAX(#REF!)+100)</f>
        <v>#REF!</v>
      </c>
    </row>
    <row r="363" spans="1:30">
      <c r="A363">
        <v>565612</v>
      </c>
      <c r="B363" s="5" t="str">
        <f ca="1">VLOOKUP(A363,'Fichier FA (en entrée)'!B:AH,3,0)</f>
        <v>MUDZVUKVIU</v>
      </c>
      <c r="C363">
        <f t="shared" si="40"/>
        <v>26</v>
      </c>
      <c r="D363">
        <f t="shared" si="41"/>
        <v>17.03</v>
      </c>
      <c r="E363" s="14" t="str">
        <f>VLOOKUP(A363,'Fichier FA (en entrée)'!B:AH,2,0)</f>
        <v>EV</v>
      </c>
      <c r="F363" s="14" t="b">
        <f t="shared" si="42"/>
        <v>1</v>
      </c>
      <c r="G363" s="14" t="b">
        <f>IFERROR(VLOOKUP(A363,'Calculs FI (auto)'!A:F,6,0),FALSE)</f>
        <v>1</v>
      </c>
      <c r="H363" s="14" t="b">
        <f t="shared" si="43"/>
        <v>1</v>
      </c>
      <c r="I363" s="16">
        <f>IFERROR(VLOOKUP(A363,'Moyennes FA (en entrée)'!B:N,7,0),"")</f>
        <v>11.03</v>
      </c>
      <c r="J363" s="16">
        <f>IFERROR(VLOOKUP(VLOOKUP(A363,'Fichier FA (en entrée)'!B:AH,33,0),Modificateurs!A$2:B$5,2,0),0)</f>
        <v>3</v>
      </c>
      <c r="K363" s="16">
        <f>IFERROR(VLOOKUP(VLOOKUP(A363,'Redoub FI (en entrée)'!B:N,7,0),Modificateurs!A$8:B$11,2,0),0)</f>
        <v>0</v>
      </c>
      <c r="L363" s="16">
        <f>IFERROR(VLOOKUP(M363,Modificateurs!D$1:E$94,2,0),0)</f>
        <v>3</v>
      </c>
      <c r="M363" t="str">
        <f>VLOOKUP(A363,'Fichier FA (en entrée)'!B:AH,16,0)&amp;" "&amp;VLOOKUP(A363,'Fichier FA (en entrée)'!B:AH,20,0)&amp;" "&amp;VLOOKUP(A363,'Fichier FA (en entrée)'!B:AH,27,0)&amp;" "&amp;VLOOKUP(A363,'Fichier FA (en entrée)'!B:AH,29,0)</f>
        <v xml:space="preserve">S Informatique et Sciences du numérique  </v>
      </c>
      <c r="N363" t="str">
        <f>VLOOKUP(A363,'Fichier FA (en entrée)'!B:AH,8,0)</f>
        <v>En Terminale</v>
      </c>
      <c r="O363" t="b">
        <f>AND(C363&gt;Synthèse!B$7,C363&lt;Synthèse!B$9)</f>
        <v>0</v>
      </c>
      <c r="P363" s="62" t="s">
        <v>57</v>
      </c>
      <c r="Q363" s="60">
        <f>ROUNDUP(C363/(Synthèse!$B$2+Synthèse!$B$3)*8,0)</f>
        <v>1</v>
      </c>
      <c r="R363" s="60">
        <f>IFERROR(VLOOKUP(A363,'Evaluations (formulaire)'!A:P,6,0)+VLOOKUP(A363,'Evaluations (formulaire)'!A:P,7,0),0)</f>
        <v>0</v>
      </c>
      <c r="S363" s="60">
        <f>IFERROR(VLOOKUP(A363,'Evaluations (formulaire)'!A:P,8,0),0)</f>
        <v>0</v>
      </c>
      <c r="T363" s="64">
        <f>IF(AND(ISBLANK(P363),Q363&lt;=2),Synthèse!$B$42,IF(AND(ISBLANK(P363),Q363&gt;=7),Synthèse!$C$42,R363+S363))</f>
        <v>0</v>
      </c>
      <c r="U363" s="64">
        <f t="shared" si="44"/>
        <v>17.03</v>
      </c>
      <c r="V363" s="59">
        <f t="shared" si="45"/>
        <v>26</v>
      </c>
      <c r="W363" s="26">
        <v>612</v>
      </c>
      <c r="X363" s="26" t="b">
        <f t="shared" si="46"/>
        <v>1</v>
      </c>
      <c r="Y363" s="26" t="e">
        <f>VLOOKUP(A363,#REF!,21,0)</f>
        <v>#REF!</v>
      </c>
      <c r="Z363" s="26" t="s">
        <v>2283</v>
      </c>
      <c r="AC363" t="b">
        <f t="shared" si="47"/>
        <v>0</v>
      </c>
      <c r="AD363" t="e">
        <f>IFERROR(VLOOKUP(A363,#REF!,4,0),MAX(#REF!)+100)</f>
        <v>#REF!</v>
      </c>
    </row>
    <row r="364" spans="1:30">
      <c r="A364">
        <v>565771</v>
      </c>
      <c r="B364" s="5" t="str">
        <f ca="1">VLOOKUP(A364,'Fichier FA (en entrée)'!B:AH,3,0)</f>
        <v>HYSXRIXYSJ</v>
      </c>
      <c r="C364">
        <f t="shared" si="40"/>
        <v>257</v>
      </c>
      <c r="D364">
        <f t="shared" si="41"/>
        <v>10.379999999999999</v>
      </c>
      <c r="E364" s="14" t="str">
        <f>VLOOKUP(A364,'Fichier FA (en entrée)'!B:AH,2,0)</f>
        <v>EV</v>
      </c>
      <c r="F364" s="14" t="b">
        <f t="shared" si="42"/>
        <v>1</v>
      </c>
      <c r="G364" s="14" t="b">
        <f>IFERROR(VLOOKUP(A364,'Calculs FI (auto)'!A:F,6,0),FALSE)</f>
        <v>1</v>
      </c>
      <c r="H364" s="14" t="b">
        <f t="shared" si="43"/>
        <v>1</v>
      </c>
      <c r="I364" s="16">
        <f>IFERROR(VLOOKUP(A364,'Moyennes FA (en entrée)'!B:N,7,0),"")</f>
        <v>6.38</v>
      </c>
      <c r="J364" s="16">
        <f>IFERROR(VLOOKUP(VLOOKUP(A364,'Fichier FA (en entrée)'!B:AH,33,0),Modificateurs!A$2:B$5,2,0),0)</f>
        <v>1</v>
      </c>
      <c r="K364" s="16">
        <f>IFERROR(VLOOKUP(VLOOKUP(A364,'Redoub FI (en entrée)'!B:N,7,0),Modificateurs!A$8:B$11,2,0),0)</f>
        <v>0</v>
      </c>
      <c r="L364" s="16">
        <f>IFERROR(VLOOKUP(M364,Modificateurs!D$1:E$94,2,0),0)</f>
        <v>3</v>
      </c>
      <c r="M364" t="str">
        <f>VLOOKUP(A364,'Fichier FA (en entrée)'!B:AH,16,0)&amp;" "&amp;VLOOKUP(A364,'Fichier FA (en entrée)'!B:AH,20,0)&amp;" "&amp;VLOOKUP(A364,'Fichier FA (en entrée)'!B:AH,27,0)&amp;" "&amp;VLOOKUP(A364,'Fichier FA (en entrée)'!B:AH,29,0)</f>
        <v xml:space="preserve">S Informatique et Sciences du numérique  </v>
      </c>
      <c r="N364" t="str">
        <f>VLOOKUP(A364,'Fichier FA (en entrée)'!B:AH,8,0)</f>
        <v>En Terminale</v>
      </c>
      <c r="O364" t="b">
        <f>AND(C364&gt;Synthèse!B$7,C364&lt;Synthèse!B$9)</f>
        <v>1</v>
      </c>
      <c r="P364" s="62" t="s">
        <v>57</v>
      </c>
      <c r="Q364" s="60">
        <f>ROUNDUP(C364/(Synthèse!$B$2+Synthèse!$B$3)*8,0)</f>
        <v>4</v>
      </c>
      <c r="R364" s="60">
        <f>IFERROR(VLOOKUP(A364,'Evaluations (formulaire)'!A:P,6,0)+VLOOKUP(A364,'Evaluations (formulaire)'!A:P,7,0),0)</f>
        <v>0</v>
      </c>
      <c r="S364" s="60">
        <f>IFERROR(VLOOKUP(A364,'Evaluations (formulaire)'!A:P,8,0),0)</f>
        <v>0</v>
      </c>
      <c r="T364" s="64">
        <f>IF(AND(ISBLANK(P364),Q364&lt;=2),Synthèse!$B$42,IF(AND(ISBLANK(P364),Q364&gt;=7),Synthèse!$C$42,R364+S364))</f>
        <v>0</v>
      </c>
      <c r="U364" s="64">
        <f t="shared" si="44"/>
        <v>10.379999999999999</v>
      </c>
      <c r="V364" s="59">
        <f t="shared" si="45"/>
        <v>256</v>
      </c>
      <c r="W364" s="26">
        <v>22</v>
      </c>
      <c r="X364" s="26" t="b">
        <f t="shared" si="46"/>
        <v>1</v>
      </c>
      <c r="Y364" s="26" t="e">
        <f>VLOOKUP(A364,#REF!,21,0)</f>
        <v>#REF!</v>
      </c>
      <c r="Z364" s="26" t="s">
        <v>2283</v>
      </c>
      <c r="AC364" t="b">
        <f t="shared" si="47"/>
        <v>0</v>
      </c>
      <c r="AD364" t="e">
        <f>IFERROR(VLOOKUP(A364,#REF!,4,0),MAX(#REF!)+100)</f>
        <v>#REF!</v>
      </c>
    </row>
    <row r="365" spans="1:30">
      <c r="A365">
        <v>565805</v>
      </c>
      <c r="B365" s="5" t="str">
        <f ca="1">VLOOKUP(A365,'Fichier FA (en entrée)'!B:AH,3,0)</f>
        <v>WSIOUPRGMR</v>
      </c>
      <c r="C365">
        <f t="shared" si="40"/>
        <v>264</v>
      </c>
      <c r="D365">
        <f t="shared" si="41"/>
        <v>10.27</v>
      </c>
      <c r="E365" s="14" t="str">
        <f>VLOOKUP(A365,'Fichier FA (en entrée)'!B:AH,2,0)</f>
        <v>EV</v>
      </c>
      <c r="F365" s="14" t="b">
        <f t="shared" si="42"/>
        <v>1</v>
      </c>
      <c r="G365" s="14" t="b">
        <f>IFERROR(VLOOKUP(A365,'Calculs FI (auto)'!A:F,6,0),FALSE)</f>
        <v>1</v>
      </c>
      <c r="H365" s="14" t="b">
        <f t="shared" si="43"/>
        <v>1</v>
      </c>
      <c r="I365" s="16">
        <f>IFERROR(VLOOKUP(A365,'Moyennes FA (en entrée)'!B:N,7,0),"")</f>
        <v>7.27</v>
      </c>
      <c r="J365" s="16">
        <f>IFERROR(VLOOKUP(VLOOKUP(A365,'Fichier FA (en entrée)'!B:AH,33,0),Modificateurs!A$2:B$5,2,0),0)</f>
        <v>0</v>
      </c>
      <c r="K365" s="16">
        <f>IFERROR(VLOOKUP(VLOOKUP(A365,'Redoub FI (en entrée)'!B:N,7,0),Modificateurs!A$8:B$11,2,0),0)</f>
        <v>0</v>
      </c>
      <c r="L365" s="16">
        <f>IFERROR(VLOOKUP(M365,Modificateurs!D$1:E$94,2,0),0)</f>
        <v>3</v>
      </c>
      <c r="M365" t="str">
        <f>VLOOKUP(A365,'Fichier FA (en entrée)'!B:AH,16,0)&amp;" "&amp;VLOOKUP(A365,'Fichier FA (en entrée)'!B:AH,20,0)&amp;" "&amp;VLOOKUP(A365,'Fichier FA (en entrée)'!B:AH,27,0)&amp;" "&amp;VLOOKUP(A365,'Fichier FA (en entrée)'!B:AH,29,0)</f>
        <v xml:space="preserve">S Informatique et Sciences du numérique  </v>
      </c>
      <c r="N365" t="str">
        <f>VLOOKUP(A365,'Fichier FA (en entrée)'!B:AH,8,0)</f>
        <v>En Terminale</v>
      </c>
      <c r="O365" t="b">
        <f>AND(C365&gt;Synthèse!B$7,C365&lt;Synthèse!B$9)</f>
        <v>1</v>
      </c>
      <c r="P365" s="62" t="s">
        <v>57</v>
      </c>
      <c r="Q365" s="60">
        <f>ROUNDUP(C365/(Synthèse!$B$2+Synthèse!$B$3)*8,0)</f>
        <v>4</v>
      </c>
      <c r="R365" s="60">
        <f>IFERROR(VLOOKUP(A365,'Evaluations (formulaire)'!A:P,6,0)+VLOOKUP(A365,'Evaluations (formulaire)'!A:P,7,0),0)</f>
        <v>0</v>
      </c>
      <c r="S365" s="60">
        <f>IFERROR(VLOOKUP(A365,'Evaluations (formulaire)'!A:P,8,0),0)</f>
        <v>0</v>
      </c>
      <c r="T365" s="64">
        <f>IF(AND(ISBLANK(P365),Q365&lt;=2),Synthèse!$B$42,IF(AND(ISBLANK(P365),Q365&gt;=7),Synthèse!$C$42,R365+S365))</f>
        <v>0</v>
      </c>
      <c r="U365" s="64">
        <f t="shared" si="44"/>
        <v>10.27</v>
      </c>
      <c r="V365" s="59">
        <f t="shared" si="45"/>
        <v>263</v>
      </c>
      <c r="W365" s="26">
        <v>265</v>
      </c>
      <c r="X365" s="26" t="b">
        <f t="shared" si="46"/>
        <v>1</v>
      </c>
      <c r="Y365" s="26" t="e">
        <f>VLOOKUP(A365,#REF!,21,0)</f>
        <v>#REF!</v>
      </c>
      <c r="Z365" s="26" t="s">
        <v>2283</v>
      </c>
      <c r="AC365" t="b">
        <f t="shared" si="47"/>
        <v>0</v>
      </c>
      <c r="AD365" t="e">
        <f>IFERROR(VLOOKUP(A365,#REF!,4,0),MAX(#REF!)+100)</f>
        <v>#REF!</v>
      </c>
    </row>
    <row r="366" spans="1:30">
      <c r="A366">
        <v>575121</v>
      </c>
      <c r="B366" s="5" t="str">
        <f ca="1">VLOOKUP(A366,'Fichier FA (en entrée)'!B:AH,3,0)</f>
        <v>BSIXYKIQHM</v>
      </c>
      <c r="C366">
        <f t="shared" si="40"/>
        <v>765</v>
      </c>
      <c r="D366">
        <f t="shared" si="41"/>
        <v>-100</v>
      </c>
      <c r="E366" s="14" t="str">
        <f>VLOOKUP(A366,'Fichier FA (en entrée)'!B:AH,2,0)</f>
        <v>ENV</v>
      </c>
      <c r="F366" s="14" t="b">
        <f t="shared" si="42"/>
        <v>0</v>
      </c>
      <c r="G366" s="14" t="b">
        <f>IFERROR(VLOOKUP(A366,'Calculs FI (auto)'!A:F,6,0),FALSE)</f>
        <v>0</v>
      </c>
      <c r="H366" s="14" t="b">
        <f t="shared" si="43"/>
        <v>0</v>
      </c>
      <c r="I366" s="16" t="str">
        <f>IFERROR(VLOOKUP(A366,'Moyennes FA (en entrée)'!B:N,7,0),"")</f>
        <v/>
      </c>
      <c r="J366" s="16">
        <f>IFERROR(VLOOKUP(VLOOKUP(A366,'Fichier FA (en entrée)'!B:AH,33,0),Modificateurs!A$2:B$5,2,0),0)</f>
        <v>0</v>
      </c>
      <c r="K366" s="16">
        <f>IFERROR(VLOOKUP(VLOOKUP(A366,'Redoub FI (en entrée)'!B:N,7,0),Modificateurs!A$8:B$11,2,0),0)</f>
        <v>0</v>
      </c>
      <c r="L366" s="16">
        <f>IFERROR(VLOOKUP(M366,Modificateurs!D$1:E$94,2,0),0)</f>
        <v>2</v>
      </c>
      <c r="M366" t="str">
        <f>VLOOKUP(A366,'Fichier FA (en entrée)'!B:AH,16,0)&amp;" "&amp;VLOOKUP(A366,'Fichier FA (en entrée)'!B:AH,20,0)&amp;" "&amp;VLOOKUP(A366,'Fichier FA (en entrée)'!B:AH,27,0)&amp;" "&amp;VLOOKUP(A366,'Fichier FA (en entrée)'!B:AH,29,0)</f>
        <v xml:space="preserve">STI2D Système informatique et numérique  </v>
      </c>
      <c r="N366" t="str">
        <f>VLOOKUP(A366,'Fichier FA (en entrée)'!B:AH,8,0)</f>
        <v>En Terminale</v>
      </c>
      <c r="O366" t="b">
        <f>AND(C366&gt;Synthèse!B$7,C366&lt;Synthèse!B$9)</f>
        <v>0</v>
      </c>
      <c r="P366" s="62" t="s">
        <v>2284</v>
      </c>
      <c r="Q366" s="60">
        <f>ROUNDUP(C366/(Synthèse!$B$2+Synthèse!$B$3)*8,0)</f>
        <v>12</v>
      </c>
      <c r="R366" s="60">
        <f>IFERROR(VLOOKUP(A366,'Evaluations (formulaire)'!A:P,6,0)+VLOOKUP(A366,'Evaluations (formulaire)'!A:P,7,0),0)</f>
        <v>0</v>
      </c>
      <c r="S366" s="60">
        <f>IFERROR(VLOOKUP(A366,'Evaluations (formulaire)'!A:P,8,0),0)</f>
        <v>0</v>
      </c>
      <c r="T366" s="64">
        <f>IF(AND(ISBLANK(P366),Q366&lt;=2),Synthèse!$B$42,IF(AND(ISBLANK(P366),Q366&gt;=7),Synthèse!$C$42,R366+S366))</f>
        <v>0</v>
      </c>
      <c r="U366" s="64">
        <f t="shared" si="44"/>
        <v>-100</v>
      </c>
      <c r="V366" s="59">
        <f t="shared" si="45"/>
        <v>765</v>
      </c>
      <c r="W366" s="26">
        <v>627</v>
      </c>
      <c r="X366" s="26" t="b">
        <f t="shared" si="46"/>
        <v>0</v>
      </c>
      <c r="Y366" s="26" t="e">
        <f>VLOOKUP(A366,#REF!,21,0)</f>
        <v>#REF!</v>
      </c>
      <c r="Z366" s="26" t="s">
        <v>2283</v>
      </c>
      <c r="AC366" t="b">
        <f t="shared" si="47"/>
        <v>0</v>
      </c>
      <c r="AD366" t="e">
        <f>IFERROR(VLOOKUP(A366,#REF!,4,0),MAX(#REF!)+100)</f>
        <v>#REF!</v>
      </c>
    </row>
    <row r="367" spans="1:30">
      <c r="A367">
        <v>575963</v>
      </c>
      <c r="B367" s="5" t="str">
        <f ca="1">VLOOKUP(A367,'Fichier FA (en entrée)'!B:AH,3,0)</f>
        <v>HPQHYNFXAN</v>
      </c>
      <c r="C367">
        <f t="shared" si="40"/>
        <v>334</v>
      </c>
      <c r="D367">
        <f t="shared" si="41"/>
        <v>7.4499999999999993</v>
      </c>
      <c r="E367" s="14" t="str">
        <f>VLOOKUP(A367,'Fichier FA (en entrée)'!B:AH,2,0)</f>
        <v>EV</v>
      </c>
      <c r="F367" s="14" t="b">
        <f t="shared" si="42"/>
        <v>1</v>
      </c>
      <c r="G367" s="14" t="b">
        <f>IFERROR(VLOOKUP(A367,'Calculs FI (auto)'!A:F,6,0),FALSE)</f>
        <v>1</v>
      </c>
      <c r="H367" s="14" t="b">
        <f t="shared" si="43"/>
        <v>1</v>
      </c>
      <c r="I367" s="16">
        <f>IFERROR(VLOOKUP(A367,'Moyennes FA (en entrée)'!B:N,7,0),"")</f>
        <v>8.4499999999999993</v>
      </c>
      <c r="J367" s="16">
        <f>IFERROR(VLOOKUP(VLOOKUP(A367,'Fichier FA (en entrée)'!B:AH,33,0),Modificateurs!A$2:B$5,2,0),0)</f>
        <v>-3</v>
      </c>
      <c r="K367" s="16">
        <f>IFERROR(VLOOKUP(VLOOKUP(A367,'Redoub FI (en entrée)'!B:N,7,0),Modificateurs!A$8:B$11,2,0),0)</f>
        <v>0</v>
      </c>
      <c r="L367" s="16">
        <f>IFERROR(VLOOKUP(M367,Modificateurs!D$1:E$94,2,0),0)</f>
        <v>2</v>
      </c>
      <c r="M367" t="str">
        <f>VLOOKUP(A367,'Fichier FA (en entrée)'!B:AH,16,0)&amp;" "&amp;VLOOKUP(A367,'Fichier FA (en entrée)'!B:AH,20,0)&amp;" "&amp;VLOOKUP(A367,'Fichier FA (en entrée)'!B:AH,27,0)&amp;" "&amp;VLOOKUP(A367,'Fichier FA (en entrée)'!B:AH,29,0)</f>
        <v xml:space="preserve">STI2D Système informatique et numérique  </v>
      </c>
      <c r="N367" t="str">
        <f>VLOOKUP(A367,'Fichier FA (en entrée)'!B:AH,8,0)</f>
        <v>En Terminale</v>
      </c>
      <c r="O367" t="b">
        <f>AND(C367&gt;Synthèse!B$7,C367&lt;Synthèse!B$9)</f>
        <v>1</v>
      </c>
      <c r="P367" s="62" t="s">
        <v>2256</v>
      </c>
      <c r="Q367" s="60">
        <f>ROUNDUP(C367/(Synthèse!$B$2+Synthèse!$B$3)*8,0)</f>
        <v>5</v>
      </c>
      <c r="R367" s="60">
        <f>IFERROR(VLOOKUP(A367,'Evaluations (formulaire)'!A:P,6,0)+VLOOKUP(A367,'Evaluations (formulaire)'!A:P,7,0),0)</f>
        <v>0</v>
      </c>
      <c r="S367" s="60">
        <f>IFERROR(VLOOKUP(A367,'Evaluations (formulaire)'!A:P,8,0),0)</f>
        <v>0</v>
      </c>
      <c r="T367" s="64">
        <f>IF(AND(ISBLANK(P367),Q367&lt;=2),Synthèse!$B$42,IF(AND(ISBLANK(P367),Q367&gt;=7),Synthèse!$C$42,R367+S367))</f>
        <v>0</v>
      </c>
      <c r="U367" s="64">
        <f t="shared" si="44"/>
        <v>7.4499999999999993</v>
      </c>
      <c r="V367" s="59">
        <f t="shared" si="45"/>
        <v>334</v>
      </c>
      <c r="W367" s="26">
        <v>693</v>
      </c>
      <c r="X367" s="26" t="b">
        <f t="shared" si="46"/>
        <v>0</v>
      </c>
      <c r="Y367" s="26" t="e">
        <f>VLOOKUP(A367,#REF!,21,0)</f>
        <v>#REF!</v>
      </c>
      <c r="Z367" s="26" t="s">
        <v>2283</v>
      </c>
      <c r="AC367" t="b">
        <f t="shared" si="47"/>
        <v>0</v>
      </c>
      <c r="AD367" t="e">
        <f>IFERROR(VLOOKUP(A367,#REF!,4,0),MAX(#REF!)+100)</f>
        <v>#REF!</v>
      </c>
    </row>
    <row r="368" spans="1:30">
      <c r="A368">
        <v>575968</v>
      </c>
      <c r="B368" s="5" t="str">
        <f ca="1">VLOOKUP(A368,'Fichier FA (en entrée)'!B:AH,3,0)</f>
        <v>QMXOKYIEOC</v>
      </c>
      <c r="C368">
        <f t="shared" si="40"/>
        <v>298</v>
      </c>
      <c r="D368">
        <f t="shared" si="41"/>
        <v>9.26</v>
      </c>
      <c r="E368" s="14" t="str">
        <f>VLOOKUP(A368,'Fichier FA (en entrée)'!B:AH,2,0)</f>
        <v>EV</v>
      </c>
      <c r="F368" s="14" t="b">
        <f t="shared" si="42"/>
        <v>1</v>
      </c>
      <c r="G368" s="14" t="b">
        <f>IFERROR(VLOOKUP(A368,'Calculs FI (auto)'!A:F,6,0),FALSE)</f>
        <v>1</v>
      </c>
      <c r="H368" s="14" t="b">
        <f t="shared" si="43"/>
        <v>1</v>
      </c>
      <c r="I368" s="16">
        <f>IFERROR(VLOOKUP(A368,'Moyennes FA (en entrée)'!B:N,7,0),"")</f>
        <v>8.26</v>
      </c>
      <c r="J368" s="16">
        <f>IFERROR(VLOOKUP(VLOOKUP(A368,'Fichier FA (en entrée)'!B:AH,33,0),Modificateurs!A$2:B$5,2,0),0)</f>
        <v>0</v>
      </c>
      <c r="K368" s="16">
        <f>IFERROR(VLOOKUP(VLOOKUP(A368,'Redoub FI (en entrée)'!B:N,7,0),Modificateurs!A$8:B$11,2,0),0)</f>
        <v>0</v>
      </c>
      <c r="L368" s="16">
        <f>IFERROR(VLOOKUP(M368,Modificateurs!D$1:E$94,2,0),0)</f>
        <v>1</v>
      </c>
      <c r="M368" t="str">
        <f>VLOOKUP(A368,'Fichier FA (en entrée)'!B:AH,16,0)&amp;" "&amp;VLOOKUP(A368,'Fichier FA (en entrée)'!B:AH,20,0)&amp;" "&amp;VLOOKUP(A368,'Fichier FA (en entrée)'!B:AH,27,0)&amp;" "&amp;VLOOKUP(A368,'Fichier FA (en entrée)'!B:AH,29,0)</f>
        <v xml:space="preserve">S Sciences de la vie et de la terre  </v>
      </c>
      <c r="N368" t="str">
        <f>VLOOKUP(A368,'Fichier FA (en entrée)'!B:AH,8,0)</f>
        <v>En Terminale</v>
      </c>
      <c r="O368" t="b">
        <f>AND(C368&gt;Synthèse!B$7,C368&lt;Synthèse!B$9)</f>
        <v>1</v>
      </c>
      <c r="P368" s="62" t="s">
        <v>2256</v>
      </c>
      <c r="Q368" s="60">
        <f>ROUNDUP(C368/(Synthèse!$B$2+Synthèse!$B$3)*8,0)</f>
        <v>5</v>
      </c>
      <c r="R368" s="60">
        <f>IFERROR(VLOOKUP(A368,'Evaluations (formulaire)'!A:P,6,0)+VLOOKUP(A368,'Evaluations (formulaire)'!A:P,7,0),0)</f>
        <v>0</v>
      </c>
      <c r="S368" s="60">
        <f>IFERROR(VLOOKUP(A368,'Evaluations (formulaire)'!A:P,8,0),0)</f>
        <v>0</v>
      </c>
      <c r="T368" s="64">
        <f>IF(AND(ISBLANK(P368),Q368&lt;=2),Synthèse!$B$42,IF(AND(ISBLANK(P368),Q368&gt;=7),Synthèse!$C$42,R368+S368))</f>
        <v>0</v>
      </c>
      <c r="U368" s="64">
        <f t="shared" si="44"/>
        <v>9.26</v>
      </c>
      <c r="V368" s="59">
        <f t="shared" si="45"/>
        <v>297</v>
      </c>
      <c r="W368" s="26">
        <v>748</v>
      </c>
      <c r="X368" s="26" t="b">
        <f t="shared" si="46"/>
        <v>0</v>
      </c>
      <c r="Y368" s="26" t="e">
        <f>VLOOKUP(A368,#REF!,21,0)</f>
        <v>#REF!</v>
      </c>
      <c r="Z368" s="26" t="s">
        <v>2283</v>
      </c>
      <c r="AC368" t="b">
        <f t="shared" si="47"/>
        <v>0</v>
      </c>
      <c r="AD368" t="e">
        <f>IFERROR(VLOOKUP(A368,#REF!,4,0),MAX(#REF!)+100)</f>
        <v>#REF!</v>
      </c>
    </row>
    <row r="369" spans="1:30">
      <c r="A369">
        <v>575970</v>
      </c>
      <c r="B369" s="5" t="str">
        <f ca="1">VLOOKUP(A369,'Fichier FA (en entrée)'!B:AH,3,0)</f>
        <v>KVJXRCGRNF</v>
      </c>
      <c r="C369">
        <f t="shared" si="40"/>
        <v>765</v>
      </c>
      <c r="D369">
        <f t="shared" si="41"/>
        <v>-100</v>
      </c>
      <c r="E369" s="14" t="str">
        <f>VLOOKUP(A369,'Fichier FA (en entrée)'!B:AH,2,0)</f>
        <v>ENV</v>
      </c>
      <c r="F369" s="14" t="b">
        <f t="shared" si="42"/>
        <v>0</v>
      </c>
      <c r="G369" s="14" t="b">
        <f>IFERROR(VLOOKUP(A369,'Calculs FI (auto)'!A:F,6,0),FALSE)</f>
        <v>0</v>
      </c>
      <c r="H369" s="14" t="b">
        <f t="shared" si="43"/>
        <v>0</v>
      </c>
      <c r="I369" s="16" t="str">
        <f>IFERROR(VLOOKUP(A369,'Moyennes FA (en entrée)'!B:N,7,0),"")</f>
        <v/>
      </c>
      <c r="J369" s="16">
        <f>IFERROR(VLOOKUP(VLOOKUP(A369,'Fichier FA (en entrée)'!B:AH,33,0),Modificateurs!A$2:B$5,2,0),0)</f>
        <v>0</v>
      </c>
      <c r="K369" s="16">
        <f>IFERROR(VLOOKUP(VLOOKUP(A369,'Redoub FI (en entrée)'!B:N,7,0),Modificateurs!A$8:B$11,2,0),0)</f>
        <v>0</v>
      </c>
      <c r="L369" s="16">
        <f>IFERROR(VLOOKUP(M369,Modificateurs!D$1:E$94,2,0),0)</f>
        <v>-12</v>
      </c>
      <c r="M369" t="str">
        <f>VLOOKUP(A369,'Fichier FA (en entrée)'!B:AH,16,0)&amp;" "&amp;VLOOKUP(A369,'Fichier FA (en entrée)'!B:AH,20,0)&amp;" "&amp;VLOOKUP(A369,'Fichier FA (en entrée)'!B:AH,27,0)&amp;" "&amp;VLOOKUP(A369,'Fichier FA (en entrée)'!B:AH,29,0)</f>
        <v xml:space="preserve">P Systèmes électroniques numériques  </v>
      </c>
      <c r="N369" t="str">
        <f>VLOOKUP(A369,'Fichier FA (en entrée)'!B:AH,8,0)</f>
        <v>En Terminale</v>
      </c>
      <c r="O369" t="b">
        <f>AND(C369&gt;Synthèse!B$7,C369&lt;Synthèse!B$9)</f>
        <v>0</v>
      </c>
      <c r="P369" s="62" t="s">
        <v>2259</v>
      </c>
      <c r="Q369" s="60">
        <f>ROUNDUP(C369/(Synthèse!$B$2+Synthèse!$B$3)*8,0)</f>
        <v>12</v>
      </c>
      <c r="R369" s="60">
        <f>IFERROR(VLOOKUP(A369,'Evaluations (formulaire)'!A:P,6,0)+VLOOKUP(A369,'Evaluations (formulaire)'!A:P,7,0),0)</f>
        <v>0</v>
      </c>
      <c r="S369" s="60">
        <f>IFERROR(VLOOKUP(A369,'Evaluations (formulaire)'!A:P,8,0),0)</f>
        <v>0</v>
      </c>
      <c r="T369" s="64">
        <f>IF(AND(ISBLANK(P369),Q369&lt;=2),Synthèse!$B$42,IF(AND(ISBLANK(P369),Q369&gt;=7),Synthèse!$C$42,R369+S369))</f>
        <v>0</v>
      </c>
      <c r="U369" s="64">
        <f t="shared" si="44"/>
        <v>-100</v>
      </c>
      <c r="V369" s="59">
        <f t="shared" si="45"/>
        <v>765</v>
      </c>
      <c r="W369" s="26">
        <v>120</v>
      </c>
      <c r="X369" s="26" t="b">
        <f t="shared" si="46"/>
        <v>0</v>
      </c>
      <c r="Y369" s="26" t="e">
        <f>VLOOKUP(A369,#REF!,21,0)</f>
        <v>#REF!</v>
      </c>
      <c r="Z369" s="26" t="s">
        <v>2283</v>
      </c>
      <c r="AC369" t="b">
        <f t="shared" si="47"/>
        <v>0</v>
      </c>
      <c r="AD369" t="e">
        <f>IFERROR(VLOOKUP(A369,#REF!,4,0),MAX(#REF!)+100)</f>
        <v>#REF!</v>
      </c>
    </row>
    <row r="370" spans="1:30">
      <c r="A370">
        <v>576112</v>
      </c>
      <c r="B370" s="5" t="str">
        <f ca="1">VLOOKUP(A370,'Fichier FA (en entrée)'!B:AH,3,0)</f>
        <v>LAEQWHKFGQ</v>
      </c>
      <c r="C370">
        <f t="shared" si="40"/>
        <v>765</v>
      </c>
      <c r="D370">
        <f t="shared" si="41"/>
        <v>-100</v>
      </c>
      <c r="E370" s="14" t="str">
        <f>VLOOKUP(A370,'Fichier FA (en entrée)'!B:AH,2,0)</f>
        <v>ENV</v>
      </c>
      <c r="F370" s="14" t="b">
        <f t="shared" si="42"/>
        <v>0</v>
      </c>
      <c r="G370" s="14" t="b">
        <f>IFERROR(VLOOKUP(A370,'Calculs FI (auto)'!A:F,6,0),FALSE)</f>
        <v>0</v>
      </c>
      <c r="H370" s="14" t="b">
        <f t="shared" si="43"/>
        <v>0</v>
      </c>
      <c r="I370" s="16" t="str">
        <f>IFERROR(VLOOKUP(A370,'Moyennes FA (en entrée)'!B:N,7,0),"")</f>
        <v/>
      </c>
      <c r="J370" s="16">
        <f>IFERROR(VLOOKUP(VLOOKUP(A370,'Fichier FA (en entrée)'!B:AH,33,0),Modificateurs!A$2:B$5,2,0),0)</f>
        <v>0</v>
      </c>
      <c r="K370" s="16">
        <f>IFERROR(VLOOKUP(VLOOKUP(A370,'Redoub FI (en entrée)'!B:N,7,0),Modificateurs!A$8:B$11,2,0),0)</f>
        <v>0</v>
      </c>
      <c r="L370" s="16">
        <f>IFERROR(VLOOKUP(M370,Modificateurs!D$1:E$94,2,0),0)</f>
        <v>-4</v>
      </c>
      <c r="M370" t="str">
        <f>VLOOKUP(A370,'Fichier FA (en entrée)'!B:AH,16,0)&amp;" "&amp;VLOOKUP(A370,'Fichier FA (en entrée)'!B:AH,20,0)&amp;" "&amp;VLOOKUP(A370,'Fichier FA (en entrée)'!B:AH,27,0)&amp;" "&amp;VLOOKUP(A370,'Fichier FA (en entrée)'!B:AH,29,0)</f>
        <v xml:space="preserve">STI2D Energies et environnement  </v>
      </c>
      <c r="N370" t="str">
        <f>VLOOKUP(A370,'Fichier FA (en entrée)'!B:AH,8,0)</f>
        <v>En Terminale</v>
      </c>
      <c r="O370" t="b">
        <f>AND(C370&gt;Synthèse!B$7,C370&lt;Synthèse!B$9)</f>
        <v>0</v>
      </c>
      <c r="P370" s="62" t="s">
        <v>57</v>
      </c>
      <c r="Q370" s="60">
        <f>ROUNDUP(C370/(Synthèse!$B$2+Synthèse!$B$3)*8,0)</f>
        <v>12</v>
      </c>
      <c r="R370" s="60">
        <f>IFERROR(VLOOKUP(A370,'Evaluations (formulaire)'!A:P,6,0)+VLOOKUP(A370,'Evaluations (formulaire)'!A:P,7,0),0)</f>
        <v>0</v>
      </c>
      <c r="S370" s="60">
        <f>IFERROR(VLOOKUP(A370,'Evaluations (formulaire)'!A:P,8,0),0)</f>
        <v>0</v>
      </c>
      <c r="T370" s="64">
        <f>IF(AND(ISBLANK(P370),Q370&lt;=2),Synthèse!$B$42,IF(AND(ISBLANK(P370),Q370&gt;=7),Synthèse!$C$42,R370+S370))</f>
        <v>0</v>
      </c>
      <c r="U370" s="64">
        <f t="shared" si="44"/>
        <v>-100</v>
      </c>
      <c r="V370" s="59">
        <f t="shared" si="45"/>
        <v>765</v>
      </c>
      <c r="W370" s="26">
        <v>537</v>
      </c>
      <c r="X370" s="26" t="b">
        <f t="shared" si="46"/>
        <v>0</v>
      </c>
      <c r="Y370" s="26" t="e">
        <f>VLOOKUP(A370,#REF!,21,0)</f>
        <v>#REF!</v>
      </c>
      <c r="Z370" s="26" t="s">
        <v>2283</v>
      </c>
      <c r="AC370" t="b">
        <f t="shared" si="47"/>
        <v>0</v>
      </c>
      <c r="AD370" t="e">
        <f>IFERROR(VLOOKUP(A370,#REF!,4,0),MAX(#REF!)+100)</f>
        <v>#REF!</v>
      </c>
    </row>
    <row r="371" spans="1:30">
      <c r="A371">
        <v>576125</v>
      </c>
      <c r="B371" s="5" t="str">
        <f ca="1">VLOOKUP(A371,'Fichier FA (en entrée)'!B:AH,3,0)</f>
        <v>ESVOTSHWFQ</v>
      </c>
      <c r="C371">
        <f t="shared" si="40"/>
        <v>172</v>
      </c>
      <c r="D371">
        <f t="shared" si="41"/>
        <v>12.01</v>
      </c>
      <c r="E371" s="14" t="str">
        <f>VLOOKUP(A371,'Fichier FA (en entrée)'!B:AH,2,0)</f>
        <v>EV</v>
      </c>
      <c r="F371" s="14" t="b">
        <f t="shared" si="42"/>
        <v>1</v>
      </c>
      <c r="G371" s="14" t="b">
        <f>IFERROR(VLOOKUP(A371,'Calculs FI (auto)'!A:F,6,0),FALSE)</f>
        <v>1</v>
      </c>
      <c r="H371" s="14" t="b">
        <f t="shared" si="43"/>
        <v>1</v>
      </c>
      <c r="I371" s="16">
        <f>IFERROR(VLOOKUP(A371,'Moyennes FA (en entrée)'!B:N,7,0),"")</f>
        <v>10.01</v>
      </c>
      <c r="J371" s="16">
        <f>IFERROR(VLOOKUP(VLOOKUP(A371,'Fichier FA (en entrée)'!B:AH,33,0),Modificateurs!A$2:B$5,2,0),0)</f>
        <v>1</v>
      </c>
      <c r="K371" s="16">
        <f>IFERROR(VLOOKUP(VLOOKUP(A371,'Redoub FI (en entrée)'!B:N,7,0),Modificateurs!A$8:B$11,2,0),0)</f>
        <v>0</v>
      </c>
      <c r="L371" s="16">
        <f>IFERROR(VLOOKUP(M371,Modificateurs!D$1:E$94,2,0),0)</f>
        <v>1</v>
      </c>
      <c r="M371" t="str">
        <f>VLOOKUP(A371,'Fichier FA (en entrée)'!B:AH,16,0)&amp;" "&amp;VLOOKUP(A371,'Fichier FA (en entrée)'!B:AH,20,0)&amp;" "&amp;VLOOKUP(A371,'Fichier FA (en entrée)'!B:AH,27,0)&amp;" "&amp;VLOOKUP(A371,'Fichier FA (en entrée)'!B:AH,29,0)</f>
        <v xml:space="preserve">S Sciences de la vie et de la terre  </v>
      </c>
      <c r="N371" t="str">
        <f>VLOOKUP(A371,'Fichier FA (en entrée)'!B:AH,8,0)</f>
        <v>En Terminale</v>
      </c>
      <c r="O371" t="b">
        <f>AND(C371&gt;Synthèse!B$7,C371&lt;Synthèse!B$9)</f>
        <v>1</v>
      </c>
      <c r="P371" s="62" t="s">
        <v>2256</v>
      </c>
      <c r="Q371" s="60">
        <f>ROUNDUP(C371/(Synthèse!$B$2+Synthèse!$B$3)*8,0)</f>
        <v>3</v>
      </c>
      <c r="R371" s="60">
        <f>IFERROR(VLOOKUP(A371,'Evaluations (formulaire)'!A:P,6,0)+VLOOKUP(A371,'Evaluations (formulaire)'!A:P,7,0),0)</f>
        <v>0</v>
      </c>
      <c r="S371" s="60">
        <f>IFERROR(VLOOKUP(A371,'Evaluations (formulaire)'!A:P,8,0),0)</f>
        <v>0</v>
      </c>
      <c r="T371" s="64">
        <f>IF(AND(ISBLANK(P371),Q371&lt;=2),Synthèse!$B$42,IF(AND(ISBLANK(P371),Q371&gt;=7),Synthèse!$C$42,R371+S371))</f>
        <v>0</v>
      </c>
      <c r="U371" s="64">
        <f t="shared" si="44"/>
        <v>12.01</v>
      </c>
      <c r="V371" s="59">
        <f t="shared" si="45"/>
        <v>172</v>
      </c>
      <c r="W371" s="26">
        <v>302</v>
      </c>
      <c r="X371" s="26" t="b">
        <f t="shared" si="46"/>
        <v>1</v>
      </c>
      <c r="Y371" s="26" t="e">
        <f>VLOOKUP(A371,#REF!,21,0)</f>
        <v>#REF!</v>
      </c>
      <c r="Z371" s="26" t="s">
        <v>2283</v>
      </c>
      <c r="AC371" t="b">
        <f t="shared" si="47"/>
        <v>0</v>
      </c>
      <c r="AD371" t="e">
        <f>IFERROR(VLOOKUP(A371,#REF!,4,0),MAX(#REF!)+100)</f>
        <v>#REF!</v>
      </c>
    </row>
    <row r="372" spans="1:30">
      <c r="A372">
        <v>576169</v>
      </c>
      <c r="B372" s="5" t="str">
        <f ca="1">VLOOKUP(A372,'Fichier FA (en entrée)'!B:AH,3,0)</f>
        <v>GOTITBMOMG</v>
      </c>
      <c r="C372">
        <f t="shared" si="40"/>
        <v>57</v>
      </c>
      <c r="D372">
        <f t="shared" si="41"/>
        <v>15.05</v>
      </c>
      <c r="E372" s="14" t="str">
        <f>VLOOKUP(A372,'Fichier FA (en entrée)'!B:AH,2,0)</f>
        <v>EV</v>
      </c>
      <c r="F372" s="14" t="b">
        <f t="shared" si="42"/>
        <v>1</v>
      </c>
      <c r="G372" s="14" t="b">
        <f>IFERROR(VLOOKUP(A372,'Calculs FI (auto)'!A:F,6,0),FALSE)</f>
        <v>1</v>
      </c>
      <c r="H372" s="14" t="b">
        <f t="shared" si="43"/>
        <v>1</v>
      </c>
      <c r="I372" s="16">
        <f>IFERROR(VLOOKUP(A372,'Moyennes FA (en entrée)'!B:N,7,0),"")</f>
        <v>12.05</v>
      </c>
      <c r="J372" s="16">
        <f>IFERROR(VLOOKUP(VLOOKUP(A372,'Fichier FA (en entrée)'!B:AH,33,0),Modificateurs!A$2:B$5,2,0),0)</f>
        <v>1</v>
      </c>
      <c r="K372" s="16">
        <f>IFERROR(VLOOKUP(VLOOKUP(A372,'Redoub FI (en entrée)'!B:N,7,0),Modificateurs!A$8:B$11,2,0),0)</f>
        <v>0</v>
      </c>
      <c r="L372" s="16">
        <f>IFERROR(VLOOKUP(M372,Modificateurs!D$1:E$94,2,0),0)</f>
        <v>2</v>
      </c>
      <c r="M372" t="str">
        <f>VLOOKUP(A372,'Fichier FA (en entrée)'!B:AH,16,0)&amp;" "&amp;VLOOKUP(A372,'Fichier FA (en entrée)'!B:AH,20,0)&amp;" "&amp;VLOOKUP(A372,'Fichier FA (en entrée)'!B:AH,27,0)&amp;" "&amp;VLOOKUP(A372,'Fichier FA (en entrée)'!B:AH,29,0)</f>
        <v xml:space="preserve">STI2D Système informatique et numérique  </v>
      </c>
      <c r="N372" t="str">
        <f>VLOOKUP(A372,'Fichier FA (en entrée)'!B:AH,8,0)</f>
        <v>En Terminale</v>
      </c>
      <c r="O372" t="b">
        <f>AND(C372&gt;Synthèse!B$7,C372&lt;Synthèse!B$9)</f>
        <v>0</v>
      </c>
      <c r="P372" s="62" t="s">
        <v>2284</v>
      </c>
      <c r="Q372" s="60">
        <f>ROUNDUP(C372/(Synthèse!$B$2+Synthèse!$B$3)*8,0)</f>
        <v>1</v>
      </c>
      <c r="R372" s="60">
        <f>IFERROR(VLOOKUP(A372,'Evaluations (formulaire)'!A:P,6,0)+VLOOKUP(A372,'Evaluations (formulaire)'!A:P,7,0),0)</f>
        <v>0</v>
      </c>
      <c r="S372" s="60">
        <f>IFERROR(VLOOKUP(A372,'Evaluations (formulaire)'!A:P,8,0),0)</f>
        <v>0</v>
      </c>
      <c r="T372" s="64">
        <f>IF(AND(ISBLANK(P372),Q372&lt;=2),Synthèse!$B$42,IF(AND(ISBLANK(P372),Q372&gt;=7),Synthèse!$C$42,R372+S372))</f>
        <v>0</v>
      </c>
      <c r="U372" s="64">
        <f t="shared" si="44"/>
        <v>15.05</v>
      </c>
      <c r="V372" s="59">
        <f t="shared" si="45"/>
        <v>57</v>
      </c>
      <c r="W372" s="26">
        <v>293</v>
      </c>
      <c r="X372" s="26" t="b">
        <f t="shared" si="46"/>
        <v>1</v>
      </c>
      <c r="Y372" s="26" t="e">
        <f>VLOOKUP(A372,#REF!,21,0)</f>
        <v>#REF!</v>
      </c>
      <c r="Z372" s="26" t="s">
        <v>2283</v>
      </c>
      <c r="AC372" t="b">
        <f t="shared" si="47"/>
        <v>0</v>
      </c>
      <c r="AD372" t="e">
        <f>IFERROR(VLOOKUP(A372,#REF!,4,0),MAX(#REF!)+100)</f>
        <v>#REF!</v>
      </c>
    </row>
    <row r="373" spans="1:30">
      <c r="A373">
        <v>576205</v>
      </c>
      <c r="B373" s="5" t="str">
        <f ca="1">VLOOKUP(A373,'Fichier FA (en entrée)'!B:AH,3,0)</f>
        <v>YEAWFFVUOB</v>
      </c>
      <c r="C373">
        <f t="shared" si="40"/>
        <v>765</v>
      </c>
      <c r="D373">
        <f t="shared" si="41"/>
        <v>-100</v>
      </c>
      <c r="E373" s="14" t="str">
        <f>VLOOKUP(A373,'Fichier FA (en entrée)'!B:AH,2,0)</f>
        <v>ENV</v>
      </c>
      <c r="F373" s="14" t="b">
        <f t="shared" si="42"/>
        <v>0</v>
      </c>
      <c r="G373" s="14" t="b">
        <f>IFERROR(VLOOKUP(A373,'Calculs FI (auto)'!A:F,6,0),FALSE)</f>
        <v>0</v>
      </c>
      <c r="H373" s="14" t="b">
        <f t="shared" si="43"/>
        <v>0</v>
      </c>
      <c r="I373" s="16" t="str">
        <f>IFERROR(VLOOKUP(A373,'Moyennes FA (en entrée)'!B:N,7,0),"")</f>
        <v/>
      </c>
      <c r="J373" s="16">
        <f>IFERROR(VLOOKUP(VLOOKUP(A373,'Fichier FA (en entrée)'!B:AH,33,0),Modificateurs!A$2:B$5,2,0),0)</f>
        <v>-3</v>
      </c>
      <c r="K373" s="16">
        <f>IFERROR(VLOOKUP(VLOOKUP(A373,'Redoub FI (en entrée)'!B:N,7,0),Modificateurs!A$8:B$11,2,0),0)</f>
        <v>0</v>
      </c>
      <c r="L373" s="16">
        <f>IFERROR(VLOOKUP(M373,Modificateurs!D$1:E$94,2,0),0)</f>
        <v>2</v>
      </c>
      <c r="M373" t="str">
        <f>VLOOKUP(A373,'Fichier FA (en entrée)'!B:AH,16,0)&amp;" "&amp;VLOOKUP(A373,'Fichier FA (en entrée)'!B:AH,20,0)&amp;" "&amp;VLOOKUP(A373,'Fichier FA (en entrée)'!B:AH,27,0)&amp;" "&amp;VLOOKUP(A373,'Fichier FA (en entrée)'!B:AH,29,0)</f>
        <v xml:space="preserve">STI2D Système informatique et numérique  </v>
      </c>
      <c r="N373" t="str">
        <f>VLOOKUP(A373,'Fichier FA (en entrée)'!B:AH,8,0)</f>
        <v>En Terminale</v>
      </c>
      <c r="O373" t="b">
        <f>AND(C373&gt;Synthèse!B$7,C373&lt;Synthèse!B$9)</f>
        <v>0</v>
      </c>
      <c r="P373" s="62" t="s">
        <v>2261</v>
      </c>
      <c r="Q373" s="60">
        <f>ROUNDUP(C373/(Synthèse!$B$2+Synthèse!$B$3)*8,0)</f>
        <v>12</v>
      </c>
      <c r="R373" s="60">
        <f>IFERROR(VLOOKUP(A373,'Evaluations (formulaire)'!A:P,6,0)+VLOOKUP(A373,'Evaluations (formulaire)'!A:P,7,0),0)</f>
        <v>0</v>
      </c>
      <c r="S373" s="60">
        <f>IFERROR(VLOOKUP(A373,'Evaluations (formulaire)'!A:P,8,0),0)</f>
        <v>0</v>
      </c>
      <c r="T373" s="64">
        <f>IF(AND(ISBLANK(P373),Q373&lt;=2),Synthèse!$B$42,IF(AND(ISBLANK(P373),Q373&gt;=7),Synthèse!$C$42,R373+S373))</f>
        <v>0</v>
      </c>
      <c r="U373" s="64">
        <f t="shared" si="44"/>
        <v>-100</v>
      </c>
      <c r="V373" s="59">
        <f t="shared" si="45"/>
        <v>765</v>
      </c>
      <c r="W373" s="26">
        <v>527</v>
      </c>
      <c r="X373" s="26" t="b">
        <f t="shared" si="46"/>
        <v>0</v>
      </c>
      <c r="Y373" s="26" t="e">
        <f>VLOOKUP(A373,#REF!,21,0)</f>
        <v>#REF!</v>
      </c>
      <c r="Z373" s="26" t="s">
        <v>2283</v>
      </c>
      <c r="AC373" t="b">
        <f t="shared" si="47"/>
        <v>0</v>
      </c>
      <c r="AD373" t="e">
        <f>IFERROR(VLOOKUP(A373,#REF!,4,0),MAX(#REF!)+100)</f>
        <v>#REF!</v>
      </c>
    </row>
    <row r="374" spans="1:30">
      <c r="A374">
        <v>576210</v>
      </c>
      <c r="B374" s="5" t="str">
        <f ca="1">VLOOKUP(A374,'Fichier FA (en entrée)'!B:AH,3,0)</f>
        <v>FOZBUTLQKC</v>
      </c>
      <c r="C374">
        <f t="shared" si="40"/>
        <v>482</v>
      </c>
      <c r="D374">
        <f t="shared" si="41"/>
        <v>-1.3699999999999992</v>
      </c>
      <c r="E374" s="14" t="str">
        <f>VLOOKUP(A374,'Fichier FA (en entrée)'!B:AH,2,0)</f>
        <v>EV</v>
      </c>
      <c r="F374" s="14" t="b">
        <f t="shared" si="42"/>
        <v>1</v>
      </c>
      <c r="G374" s="14" t="b">
        <f>IFERROR(VLOOKUP(A374,'Calculs FI (auto)'!A:F,6,0),FALSE)</f>
        <v>1</v>
      </c>
      <c r="H374" s="14" t="b">
        <f t="shared" si="43"/>
        <v>1</v>
      </c>
      <c r="I374" s="16">
        <f>IFERROR(VLOOKUP(A374,'Moyennes FA (en entrée)'!B:N,7,0),"")</f>
        <v>10.63</v>
      </c>
      <c r="J374" s="16">
        <f>IFERROR(VLOOKUP(VLOOKUP(A374,'Fichier FA (en entrée)'!B:AH,33,0),Modificateurs!A$2:B$5,2,0),0)</f>
        <v>0</v>
      </c>
      <c r="K374" s="16">
        <f>IFERROR(VLOOKUP(VLOOKUP(A374,'Redoub FI (en entrée)'!B:N,7,0),Modificateurs!A$8:B$11,2,0),0)</f>
        <v>0</v>
      </c>
      <c r="L374" s="16">
        <f>IFERROR(VLOOKUP(M374,Modificateurs!D$1:E$94,2,0),0)</f>
        <v>-12</v>
      </c>
      <c r="M374" t="str">
        <f>VLOOKUP(A374,'Fichier FA (en entrée)'!B:AH,16,0)&amp;" "&amp;VLOOKUP(A374,'Fichier FA (en entrée)'!B:AH,20,0)&amp;" "&amp;VLOOKUP(A374,'Fichier FA (en entrée)'!B:AH,27,0)&amp;" "&amp;VLOOKUP(A374,'Fichier FA (en entrée)'!B:AH,29,0)</f>
        <v xml:space="preserve">P Technicien d'usinage  </v>
      </c>
      <c r="N374" t="str">
        <f>VLOOKUP(A374,'Fichier FA (en entrée)'!B:AH,8,0)</f>
        <v>En Terminale</v>
      </c>
      <c r="O374" t="b">
        <f>AND(C374&gt;Synthèse!B$7,C374&lt;Synthèse!B$9)</f>
        <v>0</v>
      </c>
      <c r="P374" s="62" t="s">
        <v>2259</v>
      </c>
      <c r="Q374" s="60">
        <f>ROUNDUP(C374/(Synthèse!$B$2+Synthèse!$B$3)*8,0)</f>
        <v>8</v>
      </c>
      <c r="R374" s="60">
        <f>IFERROR(VLOOKUP(A374,'Evaluations (formulaire)'!A:P,6,0)+VLOOKUP(A374,'Evaluations (formulaire)'!A:P,7,0),0)</f>
        <v>0</v>
      </c>
      <c r="S374" s="60">
        <f>IFERROR(VLOOKUP(A374,'Evaluations (formulaire)'!A:P,8,0),0)</f>
        <v>0</v>
      </c>
      <c r="T374" s="64">
        <f>IF(AND(ISBLANK(P374),Q374&lt;=2),Synthèse!$B$42,IF(AND(ISBLANK(P374),Q374&gt;=7),Synthèse!$C$42,R374+S374))</f>
        <v>0</v>
      </c>
      <c r="U374" s="64">
        <f t="shared" si="44"/>
        <v>-1.3699999999999992</v>
      </c>
      <c r="V374" s="59">
        <f t="shared" si="45"/>
        <v>482</v>
      </c>
      <c r="W374" s="26">
        <v>405</v>
      </c>
      <c r="X374" s="26" t="b">
        <f t="shared" si="46"/>
        <v>0</v>
      </c>
      <c r="Y374" s="26" t="e">
        <f>VLOOKUP(A374,#REF!,21,0)</f>
        <v>#REF!</v>
      </c>
      <c r="Z374" s="26" t="s">
        <v>2283</v>
      </c>
      <c r="AC374" t="b">
        <f t="shared" si="47"/>
        <v>0</v>
      </c>
      <c r="AD374" t="e">
        <f>IFERROR(VLOOKUP(A374,#REF!,4,0),MAX(#REF!)+100)</f>
        <v>#REF!</v>
      </c>
    </row>
    <row r="375" spans="1:30">
      <c r="A375">
        <v>576234</v>
      </c>
      <c r="B375" s="5" t="str">
        <f ca="1">VLOOKUP(A375,'Fichier FA (en entrée)'!B:AH,3,0)</f>
        <v>FISCTXMKKE</v>
      </c>
      <c r="C375">
        <f t="shared" si="40"/>
        <v>765</v>
      </c>
      <c r="D375">
        <f t="shared" si="41"/>
        <v>-100</v>
      </c>
      <c r="E375" s="14" t="str">
        <f>VLOOKUP(A375,'Fichier FA (en entrée)'!B:AH,2,0)</f>
        <v>ENV</v>
      </c>
      <c r="F375" s="14" t="b">
        <f t="shared" si="42"/>
        <v>0</v>
      </c>
      <c r="G375" s="14" t="b">
        <f>IFERROR(VLOOKUP(A375,'Calculs FI (auto)'!A:F,6,0),FALSE)</f>
        <v>0</v>
      </c>
      <c r="H375" s="14" t="b">
        <f t="shared" si="43"/>
        <v>0</v>
      </c>
      <c r="I375" s="16" t="str">
        <f>IFERROR(VLOOKUP(A375,'Moyennes FA (en entrée)'!B:N,7,0),"")</f>
        <v/>
      </c>
      <c r="J375" s="16">
        <f>IFERROR(VLOOKUP(VLOOKUP(A375,'Fichier FA (en entrée)'!B:AH,33,0),Modificateurs!A$2:B$5,2,0),0)</f>
        <v>-3</v>
      </c>
      <c r="K375" s="16">
        <f>IFERROR(VLOOKUP(VLOOKUP(A375,'Redoub FI (en entrée)'!B:N,7,0),Modificateurs!A$8:B$11,2,0),0)</f>
        <v>0</v>
      </c>
      <c r="L375" s="16">
        <f>IFERROR(VLOOKUP(M375,Modificateurs!D$1:E$94,2,0),0)</f>
        <v>2</v>
      </c>
      <c r="M375" t="str">
        <f>VLOOKUP(A375,'Fichier FA (en entrée)'!B:AH,16,0)&amp;" "&amp;VLOOKUP(A375,'Fichier FA (en entrée)'!B:AH,20,0)&amp;" "&amp;VLOOKUP(A375,'Fichier FA (en entrée)'!B:AH,27,0)&amp;" "&amp;VLOOKUP(A375,'Fichier FA (en entrée)'!B:AH,29,0)</f>
        <v xml:space="preserve">STI2D Système informatique et numérique  </v>
      </c>
      <c r="N375" t="str">
        <f>VLOOKUP(A375,'Fichier FA (en entrée)'!B:AH,8,0)</f>
        <v>En Terminale</v>
      </c>
      <c r="O375" t="b">
        <f>AND(C375&gt;Synthèse!B$7,C375&lt;Synthèse!B$9)</f>
        <v>0</v>
      </c>
      <c r="P375" s="62" t="s">
        <v>2261</v>
      </c>
      <c r="Q375" s="60">
        <f>ROUNDUP(C375/(Synthèse!$B$2+Synthèse!$B$3)*8,0)</f>
        <v>12</v>
      </c>
      <c r="R375" s="60">
        <f>IFERROR(VLOOKUP(A375,'Evaluations (formulaire)'!A:P,6,0)+VLOOKUP(A375,'Evaluations (formulaire)'!A:P,7,0),0)</f>
        <v>0</v>
      </c>
      <c r="S375" s="60">
        <f>IFERROR(VLOOKUP(A375,'Evaluations (formulaire)'!A:P,8,0),0)</f>
        <v>0</v>
      </c>
      <c r="T375" s="64">
        <f>IF(AND(ISBLANK(P375),Q375&lt;=2),Synthèse!$B$42,IF(AND(ISBLANK(P375),Q375&gt;=7),Synthèse!$C$42,R375+S375))</f>
        <v>0</v>
      </c>
      <c r="U375" s="64">
        <f t="shared" si="44"/>
        <v>-100</v>
      </c>
      <c r="V375" s="59">
        <f t="shared" si="45"/>
        <v>765</v>
      </c>
      <c r="W375" s="26">
        <v>212</v>
      </c>
      <c r="X375" s="26" t="b">
        <f t="shared" si="46"/>
        <v>0</v>
      </c>
      <c r="Y375" s="26" t="e">
        <f>VLOOKUP(A375,#REF!,21,0)</f>
        <v>#REF!</v>
      </c>
      <c r="Z375" s="26" t="s">
        <v>2283</v>
      </c>
      <c r="AC375" t="b">
        <f t="shared" si="47"/>
        <v>0</v>
      </c>
      <c r="AD375" t="e">
        <f>IFERROR(VLOOKUP(A375,#REF!,4,0),MAX(#REF!)+100)</f>
        <v>#REF!</v>
      </c>
    </row>
    <row r="376" spans="1:30">
      <c r="A376">
        <v>576244</v>
      </c>
      <c r="B376" s="5" t="str">
        <f ca="1">VLOOKUP(A376,'Fichier FA (en entrée)'!B:AH,3,0)</f>
        <v>MSMQRLYSRN</v>
      </c>
      <c r="C376">
        <f t="shared" si="40"/>
        <v>374</v>
      </c>
      <c r="D376">
        <f t="shared" si="41"/>
        <v>5.48</v>
      </c>
      <c r="E376" s="14" t="str">
        <f>VLOOKUP(A376,'Fichier FA (en entrée)'!B:AH,2,0)</f>
        <v>EV</v>
      </c>
      <c r="F376" s="14" t="b">
        <f t="shared" si="42"/>
        <v>1</v>
      </c>
      <c r="G376" s="14" t="b">
        <f>IFERROR(VLOOKUP(A376,'Calculs FI (auto)'!A:F,6,0),FALSE)</f>
        <v>0</v>
      </c>
      <c r="H376" s="14" t="b">
        <f t="shared" si="43"/>
        <v>0</v>
      </c>
      <c r="I376" s="16">
        <f>IFERROR(VLOOKUP(A376,'Moyennes FA (en entrée)'!B:N,7,0),"")</f>
        <v>6.48</v>
      </c>
      <c r="J376" s="16">
        <f>IFERROR(VLOOKUP(VLOOKUP(A376,'Fichier FA (en entrée)'!B:AH,33,0),Modificateurs!A$2:B$5,2,0),0)</f>
        <v>-3</v>
      </c>
      <c r="K376" s="16">
        <f>IFERROR(VLOOKUP(VLOOKUP(A376,'Redoub FI (en entrée)'!B:N,7,0),Modificateurs!A$8:B$11,2,0),0)</f>
        <v>0</v>
      </c>
      <c r="L376" s="16">
        <f>IFERROR(VLOOKUP(M376,Modificateurs!D$1:E$94,2,0),0)</f>
        <v>2</v>
      </c>
      <c r="M376" t="str">
        <f>VLOOKUP(A376,'Fichier FA (en entrée)'!B:AH,16,0)&amp;" "&amp;VLOOKUP(A376,'Fichier FA (en entrée)'!B:AH,20,0)&amp;" "&amp;VLOOKUP(A376,'Fichier FA (en entrée)'!B:AH,27,0)&amp;" "&amp;VLOOKUP(A376,'Fichier FA (en entrée)'!B:AH,29,0)</f>
        <v xml:space="preserve">STI2D Système informatique et numérique  </v>
      </c>
      <c r="N376" t="str">
        <f>VLOOKUP(A376,'Fichier FA (en entrée)'!B:AH,8,0)</f>
        <v>En Terminale</v>
      </c>
      <c r="O376" t="b">
        <f>AND(C376&gt;Synthèse!B$7,C376&lt;Synthèse!B$9)</f>
        <v>1</v>
      </c>
      <c r="P376" s="62" t="s">
        <v>2261</v>
      </c>
      <c r="Q376" s="60">
        <f>ROUNDUP(C376/(Synthèse!$B$2+Synthèse!$B$3)*8,0)</f>
        <v>6</v>
      </c>
      <c r="R376" s="60">
        <f>IFERROR(VLOOKUP(A376,'Evaluations (formulaire)'!A:P,6,0)+VLOOKUP(A376,'Evaluations (formulaire)'!A:P,7,0),0)</f>
        <v>0</v>
      </c>
      <c r="S376" s="60">
        <f>IFERROR(VLOOKUP(A376,'Evaluations (formulaire)'!A:P,8,0),0)</f>
        <v>0</v>
      </c>
      <c r="T376" s="64">
        <f>IF(AND(ISBLANK(P376),Q376&lt;=2),Synthèse!$B$42,IF(AND(ISBLANK(P376),Q376&gt;=7),Synthèse!$C$42,R376+S376))</f>
        <v>0</v>
      </c>
      <c r="U376" s="64">
        <f t="shared" si="44"/>
        <v>5.48</v>
      </c>
      <c r="V376" s="59">
        <f t="shared" si="45"/>
        <v>374</v>
      </c>
      <c r="W376" s="26">
        <v>525</v>
      </c>
      <c r="X376" s="26" t="b">
        <f t="shared" si="46"/>
        <v>0</v>
      </c>
      <c r="Y376" s="26" t="e">
        <f>VLOOKUP(A376,#REF!,21,0)</f>
        <v>#REF!</v>
      </c>
      <c r="Z376" s="26" t="s">
        <v>2283</v>
      </c>
      <c r="AB376" s="22" t="s">
        <v>2785</v>
      </c>
      <c r="AC376" t="b">
        <f t="shared" si="47"/>
        <v>0</v>
      </c>
      <c r="AD376" t="e">
        <f>IFERROR(VLOOKUP(A376,#REF!,4,0),MAX(#REF!)+100)</f>
        <v>#REF!</v>
      </c>
    </row>
    <row r="377" spans="1:30">
      <c r="A377">
        <v>576256</v>
      </c>
      <c r="B377" s="5" t="str">
        <f ca="1">VLOOKUP(A377,'Fichier FA (en entrée)'!B:AH,3,0)</f>
        <v>HPVUPBMCGF</v>
      </c>
      <c r="C377">
        <f t="shared" si="40"/>
        <v>152</v>
      </c>
      <c r="D377">
        <f t="shared" si="41"/>
        <v>12.46</v>
      </c>
      <c r="E377" s="14" t="str">
        <f>VLOOKUP(A377,'Fichier FA (en entrée)'!B:AH,2,0)</f>
        <v>EV</v>
      </c>
      <c r="F377" s="14" t="b">
        <f t="shared" si="42"/>
        <v>1</v>
      </c>
      <c r="G377" s="14" t="b">
        <f>IFERROR(VLOOKUP(A377,'Calculs FI (auto)'!A:F,6,0),FALSE)</f>
        <v>1</v>
      </c>
      <c r="H377" s="14" t="b">
        <f t="shared" si="43"/>
        <v>1</v>
      </c>
      <c r="I377" s="16">
        <f>IFERROR(VLOOKUP(A377,'Moyennes FA (en entrée)'!B:N,7,0),"")</f>
        <v>10.46</v>
      </c>
      <c r="J377" s="16">
        <f>IFERROR(VLOOKUP(VLOOKUP(A377,'Fichier FA (en entrée)'!B:AH,33,0),Modificateurs!A$2:B$5,2,0),0)</f>
        <v>0</v>
      </c>
      <c r="K377" s="16">
        <f>IFERROR(VLOOKUP(VLOOKUP(A377,'Redoub FI (en entrée)'!B:N,7,0),Modificateurs!A$8:B$11,2,0),0)</f>
        <v>0</v>
      </c>
      <c r="L377" s="16">
        <f>IFERROR(VLOOKUP(M377,Modificateurs!D$1:E$94,2,0),0)</f>
        <v>2</v>
      </c>
      <c r="M377" t="str">
        <f>VLOOKUP(A377,'Fichier FA (en entrée)'!B:AH,16,0)&amp;" "&amp;VLOOKUP(A377,'Fichier FA (en entrée)'!B:AH,20,0)&amp;" "&amp;VLOOKUP(A377,'Fichier FA (en entrée)'!B:AH,27,0)&amp;" "&amp;VLOOKUP(A377,'Fichier FA (en entrée)'!B:AH,29,0)</f>
        <v xml:space="preserve">STI2D Système informatique et numérique  </v>
      </c>
      <c r="N377" t="str">
        <f>VLOOKUP(A377,'Fichier FA (en entrée)'!B:AH,8,0)</f>
        <v>En Terminale</v>
      </c>
      <c r="O377" t="b">
        <f>AND(C377&gt;Synthèse!B$7,C377&lt;Synthèse!B$9)</f>
        <v>1</v>
      </c>
      <c r="P377" s="62" t="s">
        <v>2261</v>
      </c>
      <c r="Q377" s="60">
        <f>ROUNDUP(C377/(Synthèse!$B$2+Synthèse!$B$3)*8,0)</f>
        <v>3</v>
      </c>
      <c r="R377" s="60">
        <f>IFERROR(VLOOKUP(A377,'Evaluations (formulaire)'!A:P,6,0)+VLOOKUP(A377,'Evaluations (formulaire)'!A:P,7,0),0)</f>
        <v>0</v>
      </c>
      <c r="S377" s="60">
        <f>IFERROR(VLOOKUP(A377,'Evaluations (formulaire)'!A:P,8,0),0)</f>
        <v>0</v>
      </c>
      <c r="T377" s="64">
        <f>IF(AND(ISBLANK(P377),Q377&lt;=2),Synthèse!$B$42,IF(AND(ISBLANK(P377),Q377&gt;=7),Synthèse!$C$42,R377+S377))</f>
        <v>0</v>
      </c>
      <c r="U377" s="64">
        <f t="shared" si="44"/>
        <v>12.46</v>
      </c>
      <c r="V377" s="59">
        <f t="shared" si="45"/>
        <v>152</v>
      </c>
      <c r="W377" s="26">
        <v>399</v>
      </c>
      <c r="X377" s="26" t="b">
        <f t="shared" si="46"/>
        <v>1</v>
      </c>
      <c r="Y377" s="26" t="e">
        <f>VLOOKUP(A377,#REF!,21,0)</f>
        <v>#REF!</v>
      </c>
      <c r="Z377" s="26" t="s">
        <v>2283</v>
      </c>
      <c r="AC377" t="b">
        <f t="shared" si="47"/>
        <v>0</v>
      </c>
      <c r="AD377" t="e">
        <f>IFERROR(VLOOKUP(A377,#REF!,4,0),MAX(#REF!)+100)</f>
        <v>#REF!</v>
      </c>
    </row>
    <row r="378" spans="1:30">
      <c r="A378">
        <v>576367</v>
      </c>
      <c r="B378" s="5" t="str">
        <f ca="1">VLOOKUP(A378,'Fichier FA (en entrée)'!B:AH,3,0)</f>
        <v>VXDHUYJBFZ</v>
      </c>
      <c r="C378">
        <f t="shared" si="40"/>
        <v>181</v>
      </c>
      <c r="D378">
        <f t="shared" si="41"/>
        <v>11.87</v>
      </c>
      <c r="E378" s="14" t="str">
        <f>VLOOKUP(A378,'Fichier FA (en entrée)'!B:AH,2,0)</f>
        <v>EV</v>
      </c>
      <c r="F378" s="14" t="b">
        <f t="shared" si="42"/>
        <v>1</v>
      </c>
      <c r="G378" s="14" t="b">
        <f>IFERROR(VLOOKUP(A378,'Calculs FI (auto)'!A:F,6,0),FALSE)</f>
        <v>1</v>
      </c>
      <c r="H378" s="14" t="b">
        <f t="shared" si="43"/>
        <v>1</v>
      </c>
      <c r="I378" s="16">
        <f>IFERROR(VLOOKUP(A378,'Moyennes FA (en entrée)'!B:N,7,0),"")</f>
        <v>9.8699999999999992</v>
      </c>
      <c r="J378" s="16">
        <f>IFERROR(VLOOKUP(VLOOKUP(A378,'Fichier FA (en entrée)'!B:AH,33,0),Modificateurs!A$2:B$5,2,0),0)</f>
        <v>0</v>
      </c>
      <c r="K378" s="16">
        <f>IFERROR(VLOOKUP(VLOOKUP(A378,'Redoub FI (en entrée)'!B:N,7,0),Modificateurs!A$8:B$11,2,0),0)</f>
        <v>0</v>
      </c>
      <c r="L378" s="16">
        <f>IFERROR(VLOOKUP(M378,Modificateurs!D$1:E$94,2,0),0)</f>
        <v>2</v>
      </c>
      <c r="M378" t="str">
        <f>VLOOKUP(A378,'Fichier FA (en entrée)'!B:AH,16,0)&amp;" "&amp;VLOOKUP(A378,'Fichier FA (en entrée)'!B:AH,20,0)&amp;" "&amp;VLOOKUP(A378,'Fichier FA (en entrée)'!B:AH,27,0)&amp;" "&amp;VLOOKUP(A378,'Fichier FA (en entrée)'!B:AH,29,0)</f>
        <v xml:space="preserve">STI2D Système informatique et numérique  </v>
      </c>
      <c r="N378" t="str">
        <f>VLOOKUP(A378,'Fichier FA (en entrée)'!B:AH,8,0)</f>
        <v>En Terminale</v>
      </c>
      <c r="O378" t="b">
        <f>AND(C378&gt;Synthèse!B$7,C378&lt;Synthèse!B$9)</f>
        <v>1</v>
      </c>
      <c r="P378" s="62" t="s">
        <v>2259</v>
      </c>
      <c r="Q378" s="60">
        <f>ROUNDUP(C378/(Synthèse!$B$2+Synthèse!$B$3)*8,0)</f>
        <v>3</v>
      </c>
      <c r="R378" s="60">
        <f>IFERROR(VLOOKUP(A378,'Evaluations (formulaire)'!A:P,6,0)+VLOOKUP(A378,'Evaluations (formulaire)'!A:P,7,0),0)</f>
        <v>0</v>
      </c>
      <c r="S378" s="60">
        <f>IFERROR(VLOOKUP(A378,'Evaluations (formulaire)'!A:P,8,0),0)</f>
        <v>0</v>
      </c>
      <c r="T378" s="64">
        <f>IF(AND(ISBLANK(P378),Q378&lt;=2),Synthèse!$B$42,IF(AND(ISBLANK(P378),Q378&gt;=7),Synthèse!$C$42,R378+S378))</f>
        <v>0</v>
      </c>
      <c r="U378" s="64">
        <f t="shared" si="44"/>
        <v>11.87</v>
      </c>
      <c r="V378" s="59">
        <f t="shared" si="45"/>
        <v>181</v>
      </c>
      <c r="W378" s="26">
        <v>475</v>
      </c>
      <c r="X378" s="26" t="b">
        <f t="shared" si="46"/>
        <v>1</v>
      </c>
      <c r="Y378" s="26" t="e">
        <f>VLOOKUP(A378,#REF!,21,0)</f>
        <v>#REF!</v>
      </c>
      <c r="Z378" s="26" t="s">
        <v>2283</v>
      </c>
      <c r="AC378" t="b">
        <f t="shared" si="47"/>
        <v>0</v>
      </c>
      <c r="AD378" t="e">
        <f>IFERROR(VLOOKUP(A378,#REF!,4,0),MAX(#REF!)+100)</f>
        <v>#REF!</v>
      </c>
    </row>
    <row r="379" spans="1:30">
      <c r="A379">
        <v>576372</v>
      </c>
      <c r="B379" s="5" t="str">
        <f ca="1">VLOOKUP(A379,'Fichier FA (en entrée)'!B:AH,3,0)</f>
        <v>TKGUFAIQPS</v>
      </c>
      <c r="C379">
        <f t="shared" si="40"/>
        <v>210</v>
      </c>
      <c r="D379">
        <f t="shared" si="41"/>
        <v>11.3</v>
      </c>
      <c r="E379" s="14" t="str">
        <f>VLOOKUP(A379,'Fichier FA (en entrée)'!B:AH,2,0)</f>
        <v>EV</v>
      </c>
      <c r="F379" s="14" t="b">
        <f t="shared" si="42"/>
        <v>1</v>
      </c>
      <c r="G379" s="14" t="b">
        <f>IFERROR(VLOOKUP(A379,'Calculs FI (auto)'!A:F,6,0),FALSE)</f>
        <v>0</v>
      </c>
      <c r="H379" s="14" t="b">
        <f t="shared" si="43"/>
        <v>0</v>
      </c>
      <c r="I379" s="16">
        <f>IFERROR(VLOOKUP(A379,'Moyennes FA (en entrée)'!B:N,7,0),"")</f>
        <v>8.3000000000000007</v>
      </c>
      <c r="J379" s="16">
        <f>IFERROR(VLOOKUP(VLOOKUP(A379,'Fichier FA (en entrée)'!B:AH,33,0),Modificateurs!A$2:B$5,2,0),0)</f>
        <v>0</v>
      </c>
      <c r="K379" s="16">
        <f>IFERROR(VLOOKUP(VLOOKUP(A379,'Redoub FI (en entrée)'!B:N,7,0),Modificateurs!A$8:B$11,2,0),0)</f>
        <v>0</v>
      </c>
      <c r="L379" s="16">
        <f>IFERROR(VLOOKUP(M379,Modificateurs!D$1:E$94,2,0),0)</f>
        <v>3</v>
      </c>
      <c r="M379" t="str">
        <f>VLOOKUP(A379,'Fichier FA (en entrée)'!B:AH,16,0)&amp;" "&amp;VLOOKUP(A379,'Fichier FA (en entrée)'!B:AH,20,0)&amp;" "&amp;VLOOKUP(A379,'Fichier FA (en entrée)'!B:AH,27,0)&amp;" "&amp;VLOOKUP(A379,'Fichier FA (en entrée)'!B:AH,29,0)</f>
        <v xml:space="preserve">S Informatique et Sciences du numérique  </v>
      </c>
      <c r="N379" t="str">
        <f>VLOOKUP(A379,'Fichier FA (en entrée)'!B:AH,8,0)</f>
        <v>En Terminale</v>
      </c>
      <c r="O379" t="b">
        <f>AND(C379&gt;Synthèse!B$7,C379&lt;Synthèse!B$9)</f>
        <v>1</v>
      </c>
      <c r="P379" s="62" t="s">
        <v>2259</v>
      </c>
      <c r="Q379" s="60">
        <f>ROUNDUP(C379/(Synthèse!$B$2+Synthèse!$B$3)*8,0)</f>
        <v>4</v>
      </c>
      <c r="R379" s="60">
        <f>IFERROR(VLOOKUP(A379,'Evaluations (formulaire)'!A:P,6,0)+VLOOKUP(A379,'Evaluations (formulaire)'!A:P,7,0),0)</f>
        <v>0</v>
      </c>
      <c r="S379" s="60">
        <f>IFERROR(VLOOKUP(A379,'Evaluations (formulaire)'!A:P,8,0),0)</f>
        <v>0</v>
      </c>
      <c r="T379" s="64">
        <f>IF(AND(ISBLANK(P379),Q379&lt;=2),Synthèse!$B$42,IF(AND(ISBLANK(P379),Q379&gt;=7),Synthèse!$C$42,R379+S379))</f>
        <v>0</v>
      </c>
      <c r="U379" s="64">
        <f t="shared" si="44"/>
        <v>11.3</v>
      </c>
      <c r="V379" s="59">
        <f t="shared" si="45"/>
        <v>210</v>
      </c>
      <c r="W379" s="26">
        <v>419</v>
      </c>
      <c r="X379" s="26" t="b">
        <f t="shared" si="46"/>
        <v>1</v>
      </c>
      <c r="Y379" s="26" t="e">
        <f>VLOOKUP(A379,#REF!,21,0)</f>
        <v>#REF!</v>
      </c>
      <c r="Z379" s="26" t="s">
        <v>2283</v>
      </c>
      <c r="AC379" t="b">
        <f t="shared" si="47"/>
        <v>0</v>
      </c>
      <c r="AD379" t="e">
        <f>IFERROR(VLOOKUP(A379,#REF!,4,0),MAX(#REF!)+100)</f>
        <v>#REF!</v>
      </c>
    </row>
    <row r="380" spans="1:30">
      <c r="A380">
        <v>576383</v>
      </c>
      <c r="B380" s="5" t="str">
        <f ca="1">VLOOKUP(A380,'Fichier FA (en entrée)'!B:AH,3,0)</f>
        <v>ESZSIUWHXP</v>
      </c>
      <c r="C380">
        <f t="shared" si="40"/>
        <v>416</v>
      </c>
      <c r="D380">
        <f t="shared" si="41"/>
        <v>3.1999999999999993</v>
      </c>
      <c r="E380" s="14" t="str">
        <f>VLOOKUP(A380,'Fichier FA (en entrée)'!B:AH,2,0)</f>
        <v>EV</v>
      </c>
      <c r="F380" s="14" t="b">
        <f t="shared" si="42"/>
        <v>1</v>
      </c>
      <c r="G380" s="14" t="b">
        <f>IFERROR(VLOOKUP(A380,'Calculs FI (auto)'!A:F,6,0),FALSE)</f>
        <v>0</v>
      </c>
      <c r="H380" s="14" t="b">
        <f t="shared" si="43"/>
        <v>0</v>
      </c>
      <c r="I380" s="16">
        <f>IFERROR(VLOOKUP(A380,'Moyennes FA (en entrée)'!B:N,7,0),"")</f>
        <v>9.1999999999999993</v>
      </c>
      <c r="J380" s="16">
        <f>IFERROR(VLOOKUP(VLOOKUP(A380,'Fichier FA (en entrée)'!B:AH,33,0),Modificateurs!A$2:B$5,2,0),0)</f>
        <v>0</v>
      </c>
      <c r="K380" s="16">
        <f>IFERROR(VLOOKUP(VLOOKUP(A380,'Redoub FI (en entrée)'!B:N,7,0),Modificateurs!A$8:B$11,2,0),0)</f>
        <v>0</v>
      </c>
      <c r="L380" s="16">
        <f>IFERROR(VLOOKUP(M380,Modificateurs!D$1:E$94,2,0),0)</f>
        <v>-6</v>
      </c>
      <c r="M380" t="str">
        <f>VLOOKUP(A380,'Fichier FA (en entrée)'!B:AH,16,0)&amp;" "&amp;VLOOKUP(A380,'Fichier FA (en entrée)'!B:AH,20,0)&amp;" "&amp;VLOOKUP(A380,'Fichier FA (en entrée)'!B:AH,27,0)&amp;" "&amp;VLOOKUP(A380,'Fichier FA (en entrée)'!B:AH,29,0)</f>
        <v xml:space="preserve">STI2D Innovation Technologique et Eco conception  </v>
      </c>
      <c r="N380" t="str">
        <f>VLOOKUP(A380,'Fichier FA (en entrée)'!B:AH,8,0)</f>
        <v>En Terminale</v>
      </c>
      <c r="O380" t="b">
        <f>AND(C380&gt;Synthèse!B$7,C380&lt;Synthèse!B$9)</f>
        <v>0</v>
      </c>
      <c r="P380" s="62" t="s">
        <v>2261</v>
      </c>
      <c r="Q380" s="60">
        <f>ROUNDUP(C380/(Synthèse!$B$2+Synthèse!$B$3)*8,0)</f>
        <v>7</v>
      </c>
      <c r="R380" s="60">
        <f>IFERROR(VLOOKUP(A380,'Evaluations (formulaire)'!A:P,6,0)+VLOOKUP(A380,'Evaluations (formulaire)'!A:P,7,0),0)</f>
        <v>0</v>
      </c>
      <c r="S380" s="60">
        <f>IFERROR(VLOOKUP(A380,'Evaluations (formulaire)'!A:P,8,0),0)</f>
        <v>0</v>
      </c>
      <c r="T380" s="64">
        <f>IF(AND(ISBLANK(P380),Q380&lt;=2),Synthèse!$B$42,IF(AND(ISBLANK(P380),Q380&gt;=7),Synthèse!$C$42,R380+S380))</f>
        <v>0</v>
      </c>
      <c r="U380" s="64">
        <f t="shared" si="44"/>
        <v>3.1999999999999993</v>
      </c>
      <c r="V380" s="59">
        <f t="shared" si="45"/>
        <v>416</v>
      </c>
      <c r="W380" s="26">
        <v>456</v>
      </c>
      <c r="X380" s="26" t="b">
        <f t="shared" si="46"/>
        <v>0</v>
      </c>
      <c r="Y380" s="26" t="e">
        <f>VLOOKUP(A380,#REF!,21,0)</f>
        <v>#REF!</v>
      </c>
      <c r="Z380" s="26" t="s">
        <v>2283</v>
      </c>
      <c r="AC380" t="b">
        <f t="shared" si="47"/>
        <v>0</v>
      </c>
      <c r="AD380" t="e">
        <f>IFERROR(VLOOKUP(A380,#REF!,4,0),MAX(#REF!)+100)</f>
        <v>#REF!</v>
      </c>
    </row>
    <row r="381" spans="1:30">
      <c r="A381">
        <v>579085</v>
      </c>
      <c r="B381" s="5" t="str">
        <f ca="1">VLOOKUP(A381,'Fichier FA (en entrée)'!B:AH,3,0)</f>
        <v>YQPAKNMJZA</v>
      </c>
      <c r="C381">
        <f t="shared" si="40"/>
        <v>217</v>
      </c>
      <c r="D381">
        <f t="shared" si="41"/>
        <v>11.18</v>
      </c>
      <c r="E381" s="14" t="str">
        <f>VLOOKUP(A381,'Fichier FA (en entrée)'!B:AH,2,0)</f>
        <v>EV</v>
      </c>
      <c r="F381" s="14" t="b">
        <f t="shared" si="42"/>
        <v>1</v>
      </c>
      <c r="G381" s="14" t="b">
        <f>IFERROR(VLOOKUP(A381,'Calculs FI (auto)'!A:F,6,0),FALSE)</f>
        <v>1</v>
      </c>
      <c r="H381" s="14" t="b">
        <f t="shared" si="43"/>
        <v>1</v>
      </c>
      <c r="I381" s="16">
        <f>IFERROR(VLOOKUP(A381,'Moyennes FA (en entrée)'!B:N,7,0),"")</f>
        <v>8.18</v>
      </c>
      <c r="J381" s="16">
        <f>IFERROR(VLOOKUP(VLOOKUP(A381,'Fichier FA (en entrée)'!B:AH,33,0),Modificateurs!A$2:B$5,2,0),0)</f>
        <v>1</v>
      </c>
      <c r="K381" s="16">
        <f>IFERROR(VLOOKUP(VLOOKUP(A381,'Redoub FI (en entrée)'!B:N,7,0),Modificateurs!A$8:B$11,2,0),0)</f>
        <v>0</v>
      </c>
      <c r="L381" s="16">
        <f>IFERROR(VLOOKUP(M381,Modificateurs!D$1:E$94,2,0),0)</f>
        <v>2</v>
      </c>
      <c r="M381" t="str">
        <f>VLOOKUP(A381,'Fichier FA (en entrée)'!B:AH,16,0)&amp;" "&amp;VLOOKUP(A381,'Fichier FA (en entrée)'!B:AH,20,0)&amp;" "&amp;VLOOKUP(A381,'Fichier FA (en entrée)'!B:AH,27,0)&amp;" "&amp;VLOOKUP(A381,'Fichier FA (en entrée)'!B:AH,29,0)</f>
        <v xml:space="preserve">S Physique-chimie  </v>
      </c>
      <c r="N381" t="str">
        <f>VLOOKUP(A381,'Fichier FA (en entrée)'!B:AH,8,0)</f>
        <v>En Terminale</v>
      </c>
      <c r="O381" t="b">
        <f>AND(C381&gt;Synthèse!B$7,C381&lt;Synthèse!B$9)</f>
        <v>1</v>
      </c>
      <c r="P381" s="62" t="s">
        <v>2261</v>
      </c>
      <c r="Q381" s="60">
        <f>ROUNDUP(C381/(Synthèse!$B$2+Synthèse!$B$3)*8,0)</f>
        <v>4</v>
      </c>
      <c r="R381" s="60">
        <f>IFERROR(VLOOKUP(A381,'Evaluations (formulaire)'!A:P,6,0)+VLOOKUP(A381,'Evaluations (formulaire)'!A:P,7,0),0)</f>
        <v>0</v>
      </c>
      <c r="S381" s="60">
        <f>IFERROR(VLOOKUP(A381,'Evaluations (formulaire)'!A:P,8,0),0)</f>
        <v>0</v>
      </c>
      <c r="T381" s="64">
        <f>IF(AND(ISBLANK(P381),Q381&lt;=2),Synthèse!$B$42,IF(AND(ISBLANK(P381),Q381&gt;=7),Synthèse!$C$42,R381+S381))</f>
        <v>0</v>
      </c>
      <c r="U381" s="64">
        <f t="shared" si="44"/>
        <v>11.18</v>
      </c>
      <c r="V381" s="59">
        <f t="shared" si="45"/>
        <v>217</v>
      </c>
      <c r="W381" s="26">
        <v>662</v>
      </c>
      <c r="X381" s="26" t="b">
        <f t="shared" si="46"/>
        <v>1</v>
      </c>
      <c r="Y381" s="26" t="e">
        <f>VLOOKUP(A381,#REF!,21,0)</f>
        <v>#REF!</v>
      </c>
      <c r="Z381" s="26" t="s">
        <v>2283</v>
      </c>
      <c r="AC381" t="b">
        <f t="shared" si="47"/>
        <v>0</v>
      </c>
      <c r="AD381" t="e">
        <f>IFERROR(VLOOKUP(A381,#REF!,4,0),MAX(#REF!)+100)</f>
        <v>#REF!</v>
      </c>
    </row>
    <row r="382" spans="1:30">
      <c r="A382">
        <v>579097</v>
      </c>
      <c r="B382" s="5" t="str">
        <f ca="1">VLOOKUP(A382,'Fichier FA (en entrée)'!B:AH,3,0)</f>
        <v>MILHCMWGZW</v>
      </c>
      <c r="C382">
        <f t="shared" si="40"/>
        <v>765</v>
      </c>
      <c r="D382">
        <f t="shared" si="41"/>
        <v>-100</v>
      </c>
      <c r="E382" s="14" t="str">
        <f>VLOOKUP(A382,'Fichier FA (en entrée)'!B:AH,2,0)</f>
        <v>ENV</v>
      </c>
      <c r="F382" s="14" t="b">
        <f t="shared" si="42"/>
        <v>0</v>
      </c>
      <c r="G382" s="14" t="b">
        <f>IFERROR(VLOOKUP(A382,'Calculs FI (auto)'!A:F,6,0),FALSE)</f>
        <v>0</v>
      </c>
      <c r="H382" s="14" t="b">
        <f t="shared" si="43"/>
        <v>0</v>
      </c>
      <c r="I382" s="16" t="str">
        <f>IFERROR(VLOOKUP(A382,'Moyennes FA (en entrée)'!B:N,7,0),"")</f>
        <v/>
      </c>
      <c r="J382" s="16">
        <f>IFERROR(VLOOKUP(VLOOKUP(A382,'Fichier FA (en entrée)'!B:AH,33,0),Modificateurs!A$2:B$5,2,0),0)</f>
        <v>1</v>
      </c>
      <c r="K382" s="16">
        <f>IFERROR(VLOOKUP(VLOOKUP(A382,'Redoub FI (en entrée)'!B:N,7,0),Modificateurs!A$8:B$11,2,0),0)</f>
        <v>0</v>
      </c>
      <c r="L382" s="16">
        <f>IFERROR(VLOOKUP(M382,Modificateurs!D$1:E$94,2,0),0)</f>
        <v>2</v>
      </c>
      <c r="M382" t="str">
        <f>VLOOKUP(A382,'Fichier FA (en entrée)'!B:AH,16,0)&amp;" "&amp;VLOOKUP(A382,'Fichier FA (en entrée)'!B:AH,20,0)&amp;" "&amp;VLOOKUP(A382,'Fichier FA (en entrée)'!B:AH,27,0)&amp;" "&amp;VLOOKUP(A382,'Fichier FA (en entrée)'!B:AH,29,0)</f>
        <v xml:space="preserve">S Physique-chimie  </v>
      </c>
      <c r="N382" t="str">
        <f>VLOOKUP(A382,'Fichier FA (en entrée)'!B:AH,8,0)</f>
        <v>En Terminale</v>
      </c>
      <c r="O382" t="b">
        <f>AND(C382&gt;Synthèse!B$7,C382&lt;Synthèse!B$9)</f>
        <v>0</v>
      </c>
      <c r="P382" s="62" t="s">
        <v>2261</v>
      </c>
      <c r="Q382" s="60">
        <f>ROUNDUP(C382/(Synthèse!$B$2+Synthèse!$B$3)*8,0)</f>
        <v>12</v>
      </c>
      <c r="R382" s="60">
        <f>IFERROR(VLOOKUP(A382,'Evaluations (formulaire)'!A:P,6,0)+VLOOKUP(A382,'Evaluations (formulaire)'!A:P,7,0),0)</f>
        <v>0</v>
      </c>
      <c r="S382" s="60">
        <f>IFERROR(VLOOKUP(A382,'Evaluations (formulaire)'!A:P,8,0),0)</f>
        <v>0</v>
      </c>
      <c r="T382" s="64">
        <f>IF(AND(ISBLANK(P382),Q382&lt;=2),Synthèse!$B$42,IF(AND(ISBLANK(P382),Q382&gt;=7),Synthèse!$C$42,R382+S382))</f>
        <v>0</v>
      </c>
      <c r="U382" s="64">
        <f t="shared" si="44"/>
        <v>-100</v>
      </c>
      <c r="V382" s="59">
        <f t="shared" si="45"/>
        <v>765</v>
      </c>
      <c r="W382" s="26">
        <v>63</v>
      </c>
      <c r="X382" s="26" t="b">
        <f t="shared" si="46"/>
        <v>0</v>
      </c>
      <c r="Y382" s="26" t="e">
        <f>VLOOKUP(A382,#REF!,21,0)</f>
        <v>#REF!</v>
      </c>
      <c r="Z382" s="26" t="s">
        <v>2283</v>
      </c>
      <c r="AC382" t="b">
        <f t="shared" si="47"/>
        <v>0</v>
      </c>
      <c r="AD382" t="e">
        <f>IFERROR(VLOOKUP(A382,#REF!,4,0),MAX(#REF!)+100)</f>
        <v>#REF!</v>
      </c>
    </row>
    <row r="383" spans="1:30">
      <c r="A383">
        <v>579328</v>
      </c>
      <c r="B383" s="5" t="str">
        <f ca="1">VLOOKUP(A383,'Fichier FA (en entrée)'!B:AH,3,0)</f>
        <v>LCGQSYQAWB</v>
      </c>
      <c r="C383">
        <f t="shared" si="40"/>
        <v>765</v>
      </c>
      <c r="D383">
        <f t="shared" si="41"/>
        <v>-100</v>
      </c>
      <c r="E383" s="14" t="str">
        <f>VLOOKUP(A383,'Fichier FA (en entrée)'!B:AH,2,0)</f>
        <v>ENV</v>
      </c>
      <c r="F383" s="14" t="b">
        <f t="shared" si="42"/>
        <v>0</v>
      </c>
      <c r="G383" s="14" t="b">
        <f>IFERROR(VLOOKUP(A383,'Calculs FI (auto)'!A:F,6,0),FALSE)</f>
        <v>0</v>
      </c>
      <c r="H383" s="14" t="b">
        <f t="shared" si="43"/>
        <v>0</v>
      </c>
      <c r="I383" s="16" t="str">
        <f>IFERROR(VLOOKUP(A383,'Moyennes FA (en entrée)'!B:N,7,0),"")</f>
        <v/>
      </c>
      <c r="J383" s="16">
        <f>IFERROR(VLOOKUP(VLOOKUP(A383,'Fichier FA (en entrée)'!B:AH,33,0),Modificateurs!A$2:B$5,2,0),0)</f>
        <v>1</v>
      </c>
      <c r="K383" s="16">
        <f>IFERROR(VLOOKUP(VLOOKUP(A383,'Redoub FI (en entrée)'!B:N,7,0),Modificateurs!A$8:B$11,2,0),0)</f>
        <v>0</v>
      </c>
      <c r="L383" s="16">
        <f>IFERROR(VLOOKUP(M383,Modificateurs!D$1:E$94,2,0),0)</f>
        <v>-12</v>
      </c>
      <c r="M383" t="str">
        <f>VLOOKUP(A383,'Fichier FA (en entrée)'!B:AH,16,0)&amp;" "&amp;VLOOKUP(A383,'Fichier FA (en entrée)'!B:AH,20,0)&amp;" "&amp;VLOOKUP(A383,'Fichier FA (en entrée)'!B:AH,27,0)&amp;" "&amp;VLOOKUP(A383,'Fichier FA (en entrée)'!B:AH,29,0)</f>
        <v xml:space="preserve">STMG Mercatique  </v>
      </c>
      <c r="N383" t="str">
        <f>VLOOKUP(A383,'Fichier FA (en entrée)'!B:AH,8,0)</f>
        <v>En Terminale</v>
      </c>
      <c r="O383" t="b">
        <f>AND(C383&gt;Synthèse!B$7,C383&lt;Synthèse!B$9)</f>
        <v>0</v>
      </c>
      <c r="P383" s="62" t="s">
        <v>2259</v>
      </c>
      <c r="Q383" s="60">
        <f>ROUNDUP(C383/(Synthèse!$B$2+Synthèse!$B$3)*8,0)</f>
        <v>12</v>
      </c>
      <c r="R383" s="60">
        <f>IFERROR(VLOOKUP(A383,'Evaluations (formulaire)'!A:P,6,0)+VLOOKUP(A383,'Evaluations (formulaire)'!A:P,7,0),0)</f>
        <v>0</v>
      </c>
      <c r="S383" s="60">
        <f>IFERROR(VLOOKUP(A383,'Evaluations (formulaire)'!A:P,8,0),0)</f>
        <v>0</v>
      </c>
      <c r="T383" s="64">
        <f>IF(AND(ISBLANK(P383),Q383&lt;=2),Synthèse!$B$42,IF(AND(ISBLANK(P383),Q383&gt;=7),Synthèse!$C$42,R383+S383))</f>
        <v>0</v>
      </c>
      <c r="U383" s="64">
        <f t="shared" si="44"/>
        <v>-100</v>
      </c>
      <c r="V383" s="59">
        <f t="shared" si="45"/>
        <v>765</v>
      </c>
      <c r="W383" s="26">
        <v>179</v>
      </c>
      <c r="X383" s="26" t="b">
        <f t="shared" si="46"/>
        <v>0</v>
      </c>
      <c r="Y383" s="26" t="e">
        <f>VLOOKUP(A383,#REF!,21,0)</f>
        <v>#REF!</v>
      </c>
      <c r="Z383" s="26" t="s">
        <v>2283</v>
      </c>
      <c r="AC383" t="b">
        <f t="shared" si="47"/>
        <v>0</v>
      </c>
      <c r="AD383" t="e">
        <f>IFERROR(VLOOKUP(A383,#REF!,4,0),MAX(#REF!)+100)</f>
        <v>#REF!</v>
      </c>
    </row>
    <row r="384" spans="1:30">
      <c r="A384">
        <v>579364</v>
      </c>
      <c r="B384" s="5" t="str">
        <f ca="1">VLOOKUP(A384,'Fichier FA (en entrée)'!B:AH,3,0)</f>
        <v>XVDWSPJHVW</v>
      </c>
      <c r="C384">
        <f t="shared" si="40"/>
        <v>517</v>
      </c>
      <c r="D384">
        <f t="shared" si="41"/>
        <v>-4.1400000000000006</v>
      </c>
      <c r="E384" s="14" t="str">
        <f>VLOOKUP(A384,'Fichier FA (en entrée)'!B:AH,2,0)</f>
        <v>EV</v>
      </c>
      <c r="F384" s="14" t="b">
        <f t="shared" si="42"/>
        <v>1</v>
      </c>
      <c r="G384" s="14" t="b">
        <f>IFERROR(VLOOKUP(A384,'Calculs FI (auto)'!A:F,6,0),FALSE)</f>
        <v>1</v>
      </c>
      <c r="H384" s="14" t="b">
        <f t="shared" si="43"/>
        <v>1</v>
      </c>
      <c r="I384" s="16">
        <f>IFERROR(VLOOKUP(A384,'Moyennes FA (en entrée)'!B:N,7,0),"")</f>
        <v>10.86</v>
      </c>
      <c r="J384" s="16">
        <f>IFERROR(VLOOKUP(VLOOKUP(A384,'Fichier FA (en entrée)'!B:AH,33,0),Modificateurs!A$2:B$5,2,0),0)</f>
        <v>-3</v>
      </c>
      <c r="K384" s="16">
        <f>IFERROR(VLOOKUP(VLOOKUP(A384,'Redoub FI (en entrée)'!B:N,7,0),Modificateurs!A$8:B$11,2,0),0)</f>
        <v>0</v>
      </c>
      <c r="L384" s="16">
        <f>IFERROR(VLOOKUP(M384,Modificateurs!D$1:E$94,2,0),0)</f>
        <v>-12</v>
      </c>
      <c r="M384" t="str">
        <f>VLOOKUP(A384,'Fichier FA (en entrée)'!B:AH,16,0)&amp;" "&amp;VLOOKUP(A384,'Fichier FA (en entrée)'!B:AH,20,0)&amp;" "&amp;VLOOKUP(A384,'Fichier FA (en entrée)'!B:AH,27,0)&amp;" "&amp;VLOOKUP(A384,'Fichier FA (en entrée)'!B:AH,29,0)</f>
        <v xml:space="preserve">P Comptabilité  </v>
      </c>
      <c r="N384" t="str">
        <f>VLOOKUP(A384,'Fichier FA (en entrée)'!B:AH,8,0)</f>
        <v>En Terminale</v>
      </c>
      <c r="O384" t="b">
        <f>AND(C384&gt;Synthèse!B$7,C384&lt;Synthèse!B$9)</f>
        <v>0</v>
      </c>
      <c r="P384" s="62" t="s">
        <v>2261</v>
      </c>
      <c r="Q384" s="60">
        <f>ROUNDUP(C384/(Synthèse!$B$2+Synthèse!$B$3)*8,0)</f>
        <v>8</v>
      </c>
      <c r="R384" s="60">
        <f>IFERROR(VLOOKUP(A384,'Evaluations (formulaire)'!A:P,6,0)+VLOOKUP(A384,'Evaluations (formulaire)'!A:P,7,0),0)</f>
        <v>0</v>
      </c>
      <c r="S384" s="60">
        <f>IFERROR(VLOOKUP(A384,'Evaluations (formulaire)'!A:P,8,0),0)</f>
        <v>0</v>
      </c>
      <c r="T384" s="64">
        <f>IF(AND(ISBLANK(P384),Q384&lt;=2),Synthèse!$B$42,IF(AND(ISBLANK(P384),Q384&gt;=7),Synthèse!$C$42,R384+S384))</f>
        <v>0</v>
      </c>
      <c r="U384" s="64">
        <f t="shared" si="44"/>
        <v>-4.1400000000000006</v>
      </c>
      <c r="V384" s="59">
        <f t="shared" si="45"/>
        <v>517</v>
      </c>
      <c r="W384" s="26">
        <v>426</v>
      </c>
      <c r="X384" s="26" t="b">
        <f t="shared" si="46"/>
        <v>0</v>
      </c>
      <c r="Y384" s="26" t="e">
        <f>VLOOKUP(A384,#REF!,21,0)</f>
        <v>#REF!</v>
      </c>
      <c r="Z384" s="26" t="s">
        <v>2283</v>
      </c>
      <c r="AC384" t="b">
        <f t="shared" si="47"/>
        <v>0</v>
      </c>
      <c r="AD384" t="e">
        <f>IFERROR(VLOOKUP(A384,#REF!,4,0),MAX(#REF!)+100)</f>
        <v>#REF!</v>
      </c>
    </row>
    <row r="385" spans="1:30">
      <c r="A385">
        <v>579443</v>
      </c>
      <c r="B385" s="5" t="str">
        <f ca="1">VLOOKUP(A385,'Fichier FA (en entrée)'!B:AH,3,0)</f>
        <v>WEVRCMNOXM</v>
      </c>
      <c r="C385">
        <f t="shared" si="40"/>
        <v>267</v>
      </c>
      <c r="D385">
        <f t="shared" si="41"/>
        <v>10.199999999999999</v>
      </c>
      <c r="E385" s="14" t="str">
        <f>VLOOKUP(A385,'Fichier FA (en entrée)'!B:AH,2,0)</f>
        <v>EV</v>
      </c>
      <c r="F385" s="14" t="b">
        <f t="shared" si="42"/>
        <v>1</v>
      </c>
      <c r="G385" s="14" t="b">
        <f>IFERROR(VLOOKUP(A385,'Calculs FI (auto)'!A:F,6,0),FALSE)</f>
        <v>1</v>
      </c>
      <c r="H385" s="14" t="b">
        <f t="shared" si="43"/>
        <v>1</v>
      </c>
      <c r="I385" s="16">
        <f>IFERROR(VLOOKUP(A385,'Moyennes FA (en entrée)'!B:N,7,0),"")</f>
        <v>9.1999999999999993</v>
      </c>
      <c r="J385" s="16">
        <f>IFERROR(VLOOKUP(VLOOKUP(A385,'Fichier FA (en entrée)'!B:AH,33,0),Modificateurs!A$2:B$5,2,0),0)</f>
        <v>0</v>
      </c>
      <c r="K385" s="16">
        <f>IFERROR(VLOOKUP(VLOOKUP(A385,'Redoub FI (en entrée)'!B:N,7,0),Modificateurs!A$8:B$11,2,0),0)</f>
        <v>0</v>
      </c>
      <c r="L385" s="16">
        <f>IFERROR(VLOOKUP(M385,Modificateurs!D$1:E$94,2,0),0)</f>
        <v>1</v>
      </c>
      <c r="M385" t="str">
        <f>VLOOKUP(A385,'Fichier FA (en entrée)'!B:AH,16,0)&amp;" "&amp;VLOOKUP(A385,'Fichier FA (en entrée)'!B:AH,20,0)&amp;" "&amp;VLOOKUP(A385,'Fichier FA (en entrée)'!B:AH,27,0)&amp;" "&amp;VLOOKUP(A385,'Fichier FA (en entrée)'!B:AH,29,0)</f>
        <v xml:space="preserve">S Sciences de la vie et de la terre  </v>
      </c>
      <c r="N385" t="str">
        <f>VLOOKUP(A385,'Fichier FA (en entrée)'!B:AH,8,0)</f>
        <v>En Terminale</v>
      </c>
      <c r="O385" t="b">
        <f>AND(C385&gt;Synthèse!B$7,C385&lt;Synthèse!B$9)</f>
        <v>1</v>
      </c>
      <c r="P385" s="62" t="s">
        <v>2256</v>
      </c>
      <c r="Q385" s="60">
        <f>ROUNDUP(C385/(Synthèse!$B$2+Synthèse!$B$3)*8,0)</f>
        <v>4</v>
      </c>
      <c r="R385" s="60">
        <f>IFERROR(VLOOKUP(A385,'Evaluations (formulaire)'!A:P,6,0)+VLOOKUP(A385,'Evaluations (formulaire)'!A:P,7,0),0)</f>
        <v>0</v>
      </c>
      <c r="S385" s="60">
        <f>IFERROR(VLOOKUP(A385,'Evaluations (formulaire)'!A:P,8,0),0)</f>
        <v>0</v>
      </c>
      <c r="T385" s="64">
        <f>IF(AND(ISBLANK(P385),Q385&lt;=2),Synthèse!$B$42,IF(AND(ISBLANK(P385),Q385&gt;=7),Synthèse!$C$42,R385+S385))</f>
        <v>0</v>
      </c>
      <c r="U385" s="64">
        <f t="shared" si="44"/>
        <v>10.199999999999999</v>
      </c>
      <c r="V385" s="59">
        <f t="shared" si="45"/>
        <v>266</v>
      </c>
      <c r="W385" s="26">
        <v>529</v>
      </c>
      <c r="X385" s="26" t="b">
        <f t="shared" si="46"/>
        <v>1</v>
      </c>
      <c r="Y385" s="26" t="e">
        <f>VLOOKUP(A385,#REF!,21,0)</f>
        <v>#REF!</v>
      </c>
      <c r="Z385" s="26" t="s">
        <v>2283</v>
      </c>
      <c r="AC385" t="b">
        <f t="shared" si="47"/>
        <v>0</v>
      </c>
      <c r="AD385" t="e">
        <f>IFERROR(VLOOKUP(A385,#REF!,4,0),MAX(#REF!)+100)</f>
        <v>#REF!</v>
      </c>
    </row>
    <row r="386" spans="1:30">
      <c r="A386">
        <v>579456</v>
      </c>
      <c r="B386" s="5" t="str">
        <f ca="1">VLOOKUP(A386,'Fichier FA (en entrée)'!B:AH,3,0)</f>
        <v>IIUQZYIRSX</v>
      </c>
      <c r="C386">
        <f t="shared" ref="C386:C449" si="48">COUNTIF(D:D,"&gt;="&amp;D386)</f>
        <v>765</v>
      </c>
      <c r="D386">
        <f t="shared" ref="D386:D449" si="49">IFERROR(IF(F386,I386+J386+K386+L386,-100),-20)</f>
        <v>-100</v>
      </c>
      <c r="E386" s="14" t="str">
        <f>VLOOKUP(A386,'Fichier FA (en entrée)'!B:AH,2,0)</f>
        <v>ENV</v>
      </c>
      <c r="F386" s="14" t="b">
        <f t="shared" ref="F386:F449" si="50">IF(E386="EV",TRUE,FALSE)</f>
        <v>0</v>
      </c>
      <c r="G386" s="14" t="b">
        <f>IFERROR(VLOOKUP(A386,'Calculs FI (auto)'!A:F,6,0),FALSE)</f>
        <v>1</v>
      </c>
      <c r="H386" s="14" t="b">
        <f t="shared" ref="H386:H449" si="51">AND(F386:G386)</f>
        <v>0</v>
      </c>
      <c r="I386" s="16" t="str">
        <f>IFERROR(VLOOKUP(A386,'Moyennes FA (en entrée)'!B:N,7,0),"")</f>
        <v/>
      </c>
      <c r="J386" s="16">
        <f>IFERROR(VLOOKUP(VLOOKUP(A386,'Fichier FA (en entrée)'!B:AH,33,0),Modificateurs!A$2:B$5,2,0),0)</f>
        <v>0</v>
      </c>
      <c r="K386" s="16">
        <f>IFERROR(VLOOKUP(VLOOKUP(A386,'Redoub FI (en entrée)'!B:N,7,0),Modificateurs!A$8:B$11,2,0),0)</f>
        <v>0</v>
      </c>
      <c r="L386" s="16">
        <f>IFERROR(VLOOKUP(M386,Modificateurs!D$1:E$94,2,0),0)</f>
        <v>2</v>
      </c>
      <c r="M386" t="str">
        <f>VLOOKUP(A386,'Fichier FA (en entrée)'!B:AH,16,0)&amp;" "&amp;VLOOKUP(A386,'Fichier FA (en entrée)'!B:AH,20,0)&amp;" "&amp;VLOOKUP(A386,'Fichier FA (en entrée)'!B:AH,27,0)&amp;" "&amp;VLOOKUP(A386,'Fichier FA (en entrée)'!B:AH,29,0)</f>
        <v xml:space="preserve">S Physique-chimie  </v>
      </c>
      <c r="N386" t="str">
        <f>VLOOKUP(A386,'Fichier FA (en entrée)'!B:AH,8,0)</f>
        <v>En Terminale</v>
      </c>
      <c r="O386" t="b">
        <f>AND(C386&gt;Synthèse!B$7,C386&lt;Synthèse!B$9)</f>
        <v>0</v>
      </c>
      <c r="P386" s="62" t="s">
        <v>57</v>
      </c>
      <c r="Q386" s="60">
        <f>ROUNDUP(C386/(Synthèse!$B$2+Synthèse!$B$3)*8,0)</f>
        <v>12</v>
      </c>
      <c r="R386" s="60">
        <f>IFERROR(VLOOKUP(A386,'Evaluations (formulaire)'!A:P,6,0)+VLOOKUP(A386,'Evaluations (formulaire)'!A:P,7,0),0)</f>
        <v>0</v>
      </c>
      <c r="S386" s="60">
        <f>IFERROR(VLOOKUP(A386,'Evaluations (formulaire)'!A:P,8,0),0)</f>
        <v>0</v>
      </c>
      <c r="T386" s="64">
        <f>IF(AND(ISBLANK(P386),Q386&lt;=2),Synthèse!$B$42,IF(AND(ISBLANK(P386),Q386&gt;=7),Synthèse!$C$42,R386+S386))</f>
        <v>0</v>
      </c>
      <c r="U386" s="64">
        <f t="shared" ref="U386:U449" si="52">D386+T386</f>
        <v>-100</v>
      </c>
      <c r="V386" s="59">
        <f t="shared" ref="V386:V449" si="53">COUNTIF(U:U,"&gt;="&amp;U386)</f>
        <v>765</v>
      </c>
      <c r="W386" s="26">
        <v>204</v>
      </c>
      <c r="X386" s="26" t="b">
        <f t="shared" ref="X386:X449" si="54">D386&gt;=10</f>
        <v>0</v>
      </c>
      <c r="Y386" s="26" t="e">
        <f>VLOOKUP(A386,#REF!,21,0)</f>
        <v>#REF!</v>
      </c>
      <c r="Z386" s="26" t="s">
        <v>2283</v>
      </c>
      <c r="AC386" t="b">
        <f t="shared" ref="AC386:AC449" si="55">AND(P386="AUDIBERT",NOT(ISBLANK(AB386)))</f>
        <v>0</v>
      </c>
      <c r="AD386" t="e">
        <f>IFERROR(VLOOKUP(A386,#REF!,4,0),MAX(#REF!)+100)</f>
        <v>#REF!</v>
      </c>
    </row>
    <row r="387" spans="1:30">
      <c r="A387">
        <v>579738</v>
      </c>
      <c r="B387" s="5" t="str">
        <f ca="1">VLOOKUP(A387,'Fichier FA (en entrée)'!B:AH,3,0)</f>
        <v>QTBGOZQINZ</v>
      </c>
      <c r="C387">
        <f t="shared" si="48"/>
        <v>526</v>
      </c>
      <c r="D387">
        <f t="shared" si="49"/>
        <v>-8.35</v>
      </c>
      <c r="E387" s="14" t="str">
        <f>VLOOKUP(A387,'Fichier FA (en entrée)'!B:AH,2,0)</f>
        <v>EV</v>
      </c>
      <c r="F387" s="14" t="b">
        <f t="shared" si="50"/>
        <v>1</v>
      </c>
      <c r="G387" s="14" t="b">
        <f>IFERROR(VLOOKUP(A387,'Calculs FI (auto)'!A:F,6,0),FALSE)</f>
        <v>0</v>
      </c>
      <c r="H387" s="14" t="b">
        <f t="shared" si="51"/>
        <v>0</v>
      </c>
      <c r="I387" s="16">
        <f>IFERROR(VLOOKUP(A387,'Moyennes FA (en entrée)'!B:N,7,0),"")</f>
        <v>6.65</v>
      </c>
      <c r="J387" s="16">
        <f>IFERROR(VLOOKUP(VLOOKUP(A387,'Fichier FA (en entrée)'!B:AH,33,0),Modificateurs!A$2:B$5,2,0),0)</f>
        <v>-3</v>
      </c>
      <c r="K387" s="16">
        <f>IFERROR(VLOOKUP(VLOOKUP(A387,'Redoub FI (en entrée)'!B:N,7,0),Modificateurs!A$8:B$11,2,0),0)</f>
        <v>0</v>
      </c>
      <c r="L387" s="16">
        <f>IFERROR(VLOOKUP(M387,Modificateurs!D$1:E$94,2,0),0)</f>
        <v>-12</v>
      </c>
      <c r="M387" t="str">
        <f>VLOOKUP(A387,'Fichier FA (en entrée)'!B:AH,16,0)&amp;" "&amp;VLOOKUP(A387,'Fichier FA (en entrée)'!B:AH,20,0)&amp;" "&amp;VLOOKUP(A387,'Fichier FA (en entrée)'!B:AH,27,0)&amp;" "&amp;VLOOKUP(A387,'Fichier FA (en entrée)'!B:AH,29,0)</f>
        <v xml:space="preserve">STMG Gestion et Finance  </v>
      </c>
      <c r="N387" t="str">
        <f>VLOOKUP(A387,'Fichier FA (en entrée)'!B:AH,8,0)</f>
        <v>En Terminale</v>
      </c>
      <c r="O387" t="b">
        <f>AND(C387&gt;Synthèse!B$7,C387&lt;Synthèse!B$9)</f>
        <v>0</v>
      </c>
      <c r="P387" s="62" t="s">
        <v>2261</v>
      </c>
      <c r="Q387" s="60">
        <f>ROUNDUP(C387/(Synthèse!$B$2+Synthèse!$B$3)*8,0)</f>
        <v>8</v>
      </c>
      <c r="R387" s="60">
        <f>IFERROR(VLOOKUP(A387,'Evaluations (formulaire)'!A:P,6,0)+VLOOKUP(A387,'Evaluations (formulaire)'!A:P,7,0),0)</f>
        <v>0</v>
      </c>
      <c r="S387" s="60">
        <f>IFERROR(VLOOKUP(A387,'Evaluations (formulaire)'!A:P,8,0),0)</f>
        <v>0</v>
      </c>
      <c r="T387" s="64">
        <f>IF(AND(ISBLANK(P387),Q387&lt;=2),Synthèse!$B$42,IF(AND(ISBLANK(P387),Q387&gt;=7),Synthèse!$C$42,R387+S387))</f>
        <v>0</v>
      </c>
      <c r="U387" s="64">
        <f t="shared" si="52"/>
        <v>-8.35</v>
      </c>
      <c r="V387" s="59">
        <f t="shared" si="53"/>
        <v>526</v>
      </c>
      <c r="W387" s="26">
        <v>673</v>
      </c>
      <c r="X387" s="26" t="b">
        <f t="shared" si="54"/>
        <v>0</v>
      </c>
      <c r="Y387" s="26" t="e">
        <f>VLOOKUP(A387,#REF!,21,0)</f>
        <v>#REF!</v>
      </c>
      <c r="Z387" s="26" t="s">
        <v>2283</v>
      </c>
      <c r="AC387" t="b">
        <f t="shared" si="55"/>
        <v>0</v>
      </c>
      <c r="AD387" t="e">
        <f>IFERROR(VLOOKUP(A387,#REF!,4,0),MAX(#REF!)+100)</f>
        <v>#REF!</v>
      </c>
    </row>
    <row r="388" spans="1:30">
      <c r="A388">
        <v>579757</v>
      </c>
      <c r="B388" s="5" t="str">
        <f ca="1">VLOOKUP(A388,'Fichier FA (en entrée)'!B:AH,3,0)</f>
        <v>USKXJINUUA</v>
      </c>
      <c r="C388">
        <f t="shared" si="48"/>
        <v>231</v>
      </c>
      <c r="D388">
        <f t="shared" si="49"/>
        <v>10.84</v>
      </c>
      <c r="E388" s="14" t="str">
        <f>VLOOKUP(A388,'Fichier FA (en entrée)'!B:AH,2,0)</f>
        <v>EV</v>
      </c>
      <c r="F388" s="14" t="b">
        <f t="shared" si="50"/>
        <v>1</v>
      </c>
      <c r="G388" s="14" t="b">
        <f>IFERROR(VLOOKUP(A388,'Calculs FI (auto)'!A:F,6,0),FALSE)</f>
        <v>1</v>
      </c>
      <c r="H388" s="14" t="b">
        <f t="shared" si="51"/>
        <v>1</v>
      </c>
      <c r="I388" s="16">
        <f>IFERROR(VLOOKUP(A388,'Moyennes FA (en entrée)'!B:N,7,0),"")</f>
        <v>7.84</v>
      </c>
      <c r="J388" s="16">
        <f>IFERROR(VLOOKUP(VLOOKUP(A388,'Fichier FA (en entrée)'!B:AH,33,0),Modificateurs!A$2:B$5,2,0),0)</f>
        <v>1</v>
      </c>
      <c r="K388" s="16">
        <f>IFERROR(VLOOKUP(VLOOKUP(A388,'Redoub FI (en entrée)'!B:N,7,0),Modificateurs!A$8:B$11,2,0),0)</f>
        <v>-1</v>
      </c>
      <c r="L388" s="16">
        <f>IFERROR(VLOOKUP(M388,Modificateurs!D$1:E$94,2,0),0)</f>
        <v>3</v>
      </c>
      <c r="M388" t="str">
        <f>VLOOKUP(A388,'Fichier FA (en entrée)'!B:AH,16,0)&amp;" "&amp;VLOOKUP(A388,'Fichier FA (en entrée)'!B:AH,20,0)&amp;" "&amp;VLOOKUP(A388,'Fichier FA (en entrée)'!B:AH,27,0)&amp;" "&amp;VLOOKUP(A388,'Fichier FA (en entrée)'!B:AH,29,0)</f>
        <v xml:space="preserve">S Informatique et Sciences du numérique  </v>
      </c>
      <c r="N388" t="str">
        <f>VLOOKUP(A388,'Fichier FA (en entrée)'!B:AH,8,0)</f>
        <v>En Terminale</v>
      </c>
      <c r="O388" t="b">
        <f>AND(C388&gt;Synthèse!B$7,C388&lt;Synthèse!B$9)</f>
        <v>1</v>
      </c>
      <c r="Q388" s="60">
        <f>ROUNDUP(C388/(Synthèse!$B$2+Synthèse!$B$3)*8,0)</f>
        <v>4</v>
      </c>
      <c r="R388" s="60">
        <f>IFERROR(VLOOKUP(A388,'Evaluations (formulaire)'!A:P,6,0)+VLOOKUP(A388,'Evaluations (formulaire)'!A:P,7,0),0)</f>
        <v>0</v>
      </c>
      <c r="S388" s="60">
        <f>IFERROR(VLOOKUP(A388,'Evaluations (formulaire)'!A:P,8,0),0)</f>
        <v>0</v>
      </c>
      <c r="T388" s="64">
        <f>IF(AND(ISBLANK(P388),Q388&lt;=2),Synthèse!$B$42,IF(AND(ISBLANK(P388),Q388&gt;=7),Synthèse!$C$42,R388+S388))</f>
        <v>0</v>
      </c>
      <c r="U388" s="64">
        <f t="shared" si="52"/>
        <v>10.84</v>
      </c>
      <c r="V388" s="59">
        <f t="shared" si="53"/>
        <v>231</v>
      </c>
      <c r="W388" s="26">
        <v>135</v>
      </c>
      <c r="X388" s="26" t="b">
        <f t="shared" si="54"/>
        <v>1</v>
      </c>
      <c r="Y388" s="26" t="e">
        <f>VLOOKUP(A388,#REF!,21,0)</f>
        <v>#REF!</v>
      </c>
      <c r="Z388" s="26" t="s">
        <v>2283</v>
      </c>
      <c r="AC388" t="b">
        <f t="shared" si="55"/>
        <v>0</v>
      </c>
      <c r="AD388" t="e">
        <f>IFERROR(VLOOKUP(A388,#REF!,4,0),MAX(#REF!)+100)</f>
        <v>#REF!</v>
      </c>
    </row>
    <row r="389" spans="1:30">
      <c r="A389">
        <v>579910</v>
      </c>
      <c r="B389" s="5" t="str">
        <f ca="1">VLOOKUP(A389,'Fichier FA (en entrée)'!B:AH,3,0)</f>
        <v>JRMAJSGXYM</v>
      </c>
      <c r="C389">
        <f t="shared" si="48"/>
        <v>502</v>
      </c>
      <c r="D389">
        <f t="shared" si="49"/>
        <v>-2.6999999999999993</v>
      </c>
      <c r="E389" s="14" t="str">
        <f>VLOOKUP(A389,'Fichier FA (en entrée)'!B:AH,2,0)</f>
        <v>EV</v>
      </c>
      <c r="F389" s="14" t="b">
        <f t="shared" si="50"/>
        <v>1</v>
      </c>
      <c r="G389" s="14" t="b">
        <f>IFERROR(VLOOKUP(A389,'Calculs FI (auto)'!A:F,6,0),FALSE)</f>
        <v>1</v>
      </c>
      <c r="H389" s="14" t="b">
        <f t="shared" si="51"/>
        <v>1</v>
      </c>
      <c r="I389" s="16">
        <f>IFERROR(VLOOKUP(A389,'Moyennes FA (en entrée)'!B:N,7,0),"")</f>
        <v>9.3000000000000007</v>
      </c>
      <c r="J389" s="16">
        <f>IFERROR(VLOOKUP(VLOOKUP(A389,'Fichier FA (en entrée)'!B:AH,33,0),Modificateurs!A$2:B$5,2,0),0)</f>
        <v>0</v>
      </c>
      <c r="K389" s="16">
        <f>IFERROR(VLOOKUP(VLOOKUP(A389,'Redoub FI (en entrée)'!B:N,7,0),Modificateurs!A$8:B$11,2,0),0)</f>
        <v>0</v>
      </c>
      <c r="L389" s="16">
        <f>IFERROR(VLOOKUP(M389,Modificateurs!D$1:E$94,2,0),0)</f>
        <v>-12</v>
      </c>
      <c r="M389" t="str">
        <f>VLOOKUP(A389,'Fichier FA (en entrée)'!B:AH,16,0)&amp;" "&amp;VLOOKUP(A389,'Fichier FA (en entrée)'!B:AH,20,0)&amp;" "&amp;VLOOKUP(A389,'Fichier FA (en entrée)'!B:AH,27,0)&amp;" "&amp;VLOOKUP(A389,'Fichier FA (en entrée)'!B:AH,29,0)</f>
        <v xml:space="preserve">STMG Gestion et Finance  </v>
      </c>
      <c r="N389" t="str">
        <f>VLOOKUP(A389,'Fichier FA (en entrée)'!B:AH,8,0)</f>
        <v>En Terminale</v>
      </c>
      <c r="O389" t="b">
        <f>AND(C389&gt;Synthèse!B$7,C389&lt;Synthèse!B$9)</f>
        <v>0</v>
      </c>
      <c r="Q389" s="60">
        <f>ROUNDUP(C389/(Synthèse!$B$2+Synthèse!$B$3)*8,0)</f>
        <v>8</v>
      </c>
      <c r="R389" s="60">
        <f>IFERROR(VLOOKUP(A389,'Evaluations (formulaire)'!A:P,6,0)+VLOOKUP(A389,'Evaluations (formulaire)'!A:P,7,0),0)</f>
        <v>0</v>
      </c>
      <c r="S389" s="60">
        <f>IFERROR(VLOOKUP(A389,'Evaluations (formulaire)'!A:P,8,0),0)</f>
        <v>0</v>
      </c>
      <c r="T389" s="64">
        <f>IF(AND(ISBLANK(P389),Q389&lt;=2),Synthèse!$B$42,IF(AND(ISBLANK(P389),Q389&gt;=7),Synthèse!$C$42,R389+S389))</f>
        <v>0</v>
      </c>
      <c r="U389" s="64">
        <f t="shared" si="52"/>
        <v>-2.6999999999999993</v>
      </c>
      <c r="V389" s="59">
        <f t="shared" si="53"/>
        <v>502</v>
      </c>
      <c r="W389" s="26">
        <v>573</v>
      </c>
      <c r="X389" s="26" t="b">
        <f t="shared" si="54"/>
        <v>0</v>
      </c>
      <c r="Y389" s="26" t="e">
        <f>VLOOKUP(A389,#REF!,21,0)</f>
        <v>#REF!</v>
      </c>
      <c r="Z389" s="26" t="s">
        <v>2283</v>
      </c>
      <c r="AC389" t="b">
        <f t="shared" si="55"/>
        <v>0</v>
      </c>
      <c r="AD389" t="e">
        <f>IFERROR(VLOOKUP(A389,#REF!,4,0),MAX(#REF!)+100)</f>
        <v>#REF!</v>
      </c>
    </row>
    <row r="390" spans="1:30">
      <c r="A390">
        <v>589022</v>
      </c>
      <c r="B390" s="5" t="str">
        <f ca="1">VLOOKUP(A390,'Fichier FA (en entrée)'!B:AH,3,0)</f>
        <v>CSMMCRKNOQ</v>
      </c>
      <c r="C390">
        <f t="shared" si="48"/>
        <v>268</v>
      </c>
      <c r="D390">
        <f t="shared" si="49"/>
        <v>10.18</v>
      </c>
      <c r="E390" s="14" t="str">
        <f>VLOOKUP(A390,'Fichier FA (en entrée)'!B:AH,2,0)</f>
        <v>EV</v>
      </c>
      <c r="F390" s="14" t="b">
        <f t="shared" si="50"/>
        <v>1</v>
      </c>
      <c r="G390" s="14" t="b">
        <f>IFERROR(VLOOKUP(A390,'Calculs FI (auto)'!A:F,6,0),FALSE)</f>
        <v>1</v>
      </c>
      <c r="H390" s="14" t="b">
        <f t="shared" si="51"/>
        <v>1</v>
      </c>
      <c r="I390" s="16">
        <f>IFERROR(VLOOKUP(A390,'Moyennes FA (en entrée)'!B:N,7,0),"")</f>
        <v>7.18</v>
      </c>
      <c r="J390" s="16">
        <f>IFERROR(VLOOKUP(VLOOKUP(A390,'Fichier FA (en entrée)'!B:AH,33,0),Modificateurs!A$2:B$5,2,0),0)</f>
        <v>0</v>
      </c>
      <c r="K390" s="16">
        <f>IFERROR(VLOOKUP(VLOOKUP(A390,'Redoub FI (en entrée)'!B:N,7,0),Modificateurs!A$8:B$11,2,0),0)</f>
        <v>0</v>
      </c>
      <c r="L390" s="16">
        <f>IFERROR(VLOOKUP(M390,Modificateurs!D$1:E$94,2,0),0)</f>
        <v>3</v>
      </c>
      <c r="M390" t="str">
        <f>VLOOKUP(A390,'Fichier FA (en entrée)'!B:AH,16,0)&amp;" "&amp;VLOOKUP(A390,'Fichier FA (en entrée)'!B:AH,20,0)&amp;" "&amp;VLOOKUP(A390,'Fichier FA (en entrée)'!B:AH,27,0)&amp;" "&amp;VLOOKUP(A390,'Fichier FA (en entrée)'!B:AH,29,0)</f>
        <v xml:space="preserve">S Informatique et Sciences du numérique  </v>
      </c>
      <c r="N390" t="str">
        <f>VLOOKUP(A390,'Fichier FA (en entrée)'!B:AH,8,0)</f>
        <v>En Terminale</v>
      </c>
      <c r="O390" t="b">
        <f>AND(C390&gt;Synthèse!B$7,C390&lt;Synthèse!B$9)</f>
        <v>1</v>
      </c>
      <c r="Q390" s="60">
        <f>ROUNDUP(C390/(Synthèse!$B$2+Synthèse!$B$3)*8,0)</f>
        <v>4</v>
      </c>
      <c r="R390" s="60">
        <f>IFERROR(VLOOKUP(A390,'Evaluations (formulaire)'!A:P,6,0)+VLOOKUP(A390,'Evaluations (formulaire)'!A:P,7,0),0)</f>
        <v>0</v>
      </c>
      <c r="S390" s="60">
        <f>IFERROR(VLOOKUP(A390,'Evaluations (formulaire)'!A:P,8,0),0)</f>
        <v>0</v>
      </c>
      <c r="T390" s="64">
        <f>IF(AND(ISBLANK(P390),Q390&lt;=2),Synthèse!$B$42,IF(AND(ISBLANK(P390),Q390&gt;=7),Synthèse!$C$42,R390+S390))</f>
        <v>0</v>
      </c>
      <c r="U390" s="64">
        <f t="shared" si="52"/>
        <v>10.18</v>
      </c>
      <c r="V390" s="59">
        <f t="shared" si="53"/>
        <v>267</v>
      </c>
      <c r="W390" s="26">
        <v>49</v>
      </c>
      <c r="X390" s="26" t="b">
        <f t="shared" si="54"/>
        <v>1</v>
      </c>
      <c r="Y390" s="26" t="e">
        <f>VLOOKUP(A390,#REF!,21,0)</f>
        <v>#REF!</v>
      </c>
      <c r="Z390" s="26" t="s">
        <v>2283</v>
      </c>
      <c r="AC390" t="b">
        <f t="shared" si="55"/>
        <v>0</v>
      </c>
      <c r="AD390" t="e">
        <f>IFERROR(VLOOKUP(A390,#REF!,4,0),MAX(#REF!)+100)</f>
        <v>#REF!</v>
      </c>
    </row>
    <row r="391" spans="1:30">
      <c r="A391">
        <v>590382</v>
      </c>
      <c r="B391" s="5" t="str">
        <f ca="1">VLOOKUP(A391,'Fichier FA (en entrée)'!B:AH,3,0)</f>
        <v>LMOYWTLRVG</v>
      </c>
      <c r="C391">
        <f t="shared" si="48"/>
        <v>765</v>
      </c>
      <c r="D391">
        <f t="shared" si="49"/>
        <v>-100</v>
      </c>
      <c r="E391" s="14" t="str">
        <f>VLOOKUP(A391,'Fichier FA (en entrée)'!B:AH,2,0)</f>
        <v>ENV</v>
      </c>
      <c r="F391" s="14" t="b">
        <f t="shared" si="50"/>
        <v>0</v>
      </c>
      <c r="G391" s="14" t="b">
        <f>IFERROR(VLOOKUP(A391,'Calculs FI (auto)'!A:F,6,0),FALSE)</f>
        <v>0</v>
      </c>
      <c r="H391" s="14" t="b">
        <f t="shared" si="51"/>
        <v>0</v>
      </c>
      <c r="I391" s="16" t="str">
        <f>IFERROR(VLOOKUP(A391,'Moyennes FA (en entrée)'!B:N,7,0),"")</f>
        <v/>
      </c>
      <c r="J391" s="16">
        <f>IFERROR(VLOOKUP(VLOOKUP(A391,'Fichier FA (en entrée)'!B:AH,33,0),Modificateurs!A$2:B$5,2,0),0)</f>
        <v>-3</v>
      </c>
      <c r="K391" s="16">
        <f>IFERROR(VLOOKUP(VLOOKUP(A391,'Redoub FI (en entrée)'!B:N,7,0),Modificateurs!A$8:B$11,2,0),0)</f>
        <v>0</v>
      </c>
      <c r="L391" s="16">
        <f>IFERROR(VLOOKUP(M391,Modificateurs!D$1:E$94,2,0),0)</f>
        <v>-3</v>
      </c>
      <c r="M391" t="str">
        <f>VLOOKUP(A391,'Fichier FA (en entrée)'!B:AH,16,0)&amp;" "&amp;VLOOKUP(A391,'Fichier FA (en entrée)'!B:AH,20,0)&amp;" "&amp;VLOOKUP(A391,'Fichier FA (en entrée)'!B:AH,27,0)&amp;" "&amp;VLOOKUP(A391,'Fichier FA (en entrée)'!B:AH,29,0)</f>
        <v xml:space="preserve">ES Mathématiques  </v>
      </c>
      <c r="N391" t="str">
        <f>VLOOKUP(A391,'Fichier FA (en entrée)'!B:AH,8,0)</f>
        <v>En Terminale</v>
      </c>
      <c r="O391" t="b">
        <f>AND(C391&gt;Synthèse!B$7,C391&lt;Synthèse!B$9)</f>
        <v>0</v>
      </c>
      <c r="P391" s="62" t="s">
        <v>2261</v>
      </c>
      <c r="Q391" s="60">
        <f>ROUNDUP(C391/(Synthèse!$B$2+Synthèse!$B$3)*8,0)</f>
        <v>12</v>
      </c>
      <c r="R391" s="60">
        <f>IFERROR(VLOOKUP(A391,'Evaluations (formulaire)'!A:P,6,0)+VLOOKUP(A391,'Evaluations (formulaire)'!A:P,7,0),0)</f>
        <v>0</v>
      </c>
      <c r="S391" s="60">
        <f>IFERROR(VLOOKUP(A391,'Evaluations (formulaire)'!A:P,8,0),0)</f>
        <v>0</v>
      </c>
      <c r="T391" s="64">
        <f>IF(AND(ISBLANK(P391),Q391&lt;=2),Synthèse!$B$42,IF(AND(ISBLANK(P391),Q391&gt;=7),Synthèse!$C$42,R391+S391))</f>
        <v>0</v>
      </c>
      <c r="U391" s="64">
        <f t="shared" si="52"/>
        <v>-100</v>
      </c>
      <c r="V391" s="59">
        <f t="shared" si="53"/>
        <v>765</v>
      </c>
      <c r="W391" s="26">
        <v>424</v>
      </c>
      <c r="X391" s="26" t="b">
        <f t="shared" si="54"/>
        <v>0</v>
      </c>
      <c r="Y391" s="26" t="e">
        <f>VLOOKUP(A391,#REF!,21,0)</f>
        <v>#REF!</v>
      </c>
      <c r="Z391" s="26" t="s">
        <v>2283</v>
      </c>
      <c r="AC391" t="b">
        <f t="shared" si="55"/>
        <v>0</v>
      </c>
      <c r="AD391" t="e">
        <f>IFERROR(VLOOKUP(A391,#REF!,4,0),MAX(#REF!)+100)</f>
        <v>#REF!</v>
      </c>
    </row>
    <row r="392" spans="1:30">
      <c r="A392">
        <v>590389</v>
      </c>
      <c r="B392" s="5" t="str">
        <f ca="1">VLOOKUP(A392,'Fichier FA (en entrée)'!B:AH,3,0)</f>
        <v>IYPVPDDDWK</v>
      </c>
      <c r="C392">
        <f t="shared" si="48"/>
        <v>765</v>
      </c>
      <c r="D392">
        <f t="shared" si="49"/>
        <v>-100</v>
      </c>
      <c r="E392" s="14" t="str">
        <f>VLOOKUP(A392,'Fichier FA (en entrée)'!B:AH,2,0)</f>
        <v>ENV</v>
      </c>
      <c r="F392" s="14" t="b">
        <f t="shared" si="50"/>
        <v>0</v>
      </c>
      <c r="G392" s="14" t="b">
        <f>IFERROR(VLOOKUP(A392,'Calculs FI (auto)'!A:F,6,0),FALSE)</f>
        <v>0</v>
      </c>
      <c r="H392" s="14" t="b">
        <f t="shared" si="51"/>
        <v>0</v>
      </c>
      <c r="I392" s="16" t="str">
        <f>IFERROR(VLOOKUP(A392,'Moyennes FA (en entrée)'!B:N,7,0),"")</f>
        <v/>
      </c>
      <c r="J392" s="16">
        <f>IFERROR(VLOOKUP(VLOOKUP(A392,'Fichier FA (en entrée)'!B:AH,33,0),Modificateurs!A$2:B$5,2,0),0)</f>
        <v>0</v>
      </c>
      <c r="K392" s="16">
        <f>IFERROR(VLOOKUP(VLOOKUP(A392,'Redoub FI (en entrée)'!B:N,7,0),Modificateurs!A$8:B$11,2,0),0)</f>
        <v>0</v>
      </c>
      <c r="L392" s="16">
        <f>IFERROR(VLOOKUP(M392,Modificateurs!D$1:E$94,2,0),0)</f>
        <v>-8</v>
      </c>
      <c r="M392" t="str">
        <f>VLOOKUP(A392,'Fichier FA (en entrée)'!B:AH,16,0)&amp;" "&amp;VLOOKUP(A392,'Fichier FA (en entrée)'!B:AH,20,0)&amp;" "&amp;VLOOKUP(A392,'Fichier FA (en entrée)'!B:AH,27,0)&amp;" "&amp;VLOOKUP(A392,'Fichier FA (en entrée)'!B:AH,29,0)</f>
        <v xml:space="preserve">ES Sciences sociales et politiques  </v>
      </c>
      <c r="N392" t="str">
        <f>VLOOKUP(A392,'Fichier FA (en entrée)'!B:AH,8,0)</f>
        <v>En Terminale</v>
      </c>
      <c r="O392" t="b">
        <f>AND(C392&gt;Synthèse!B$7,C392&lt;Synthèse!B$9)</f>
        <v>0</v>
      </c>
      <c r="Q392" s="60">
        <f>ROUNDUP(C392/(Synthèse!$B$2+Synthèse!$B$3)*8,0)</f>
        <v>12</v>
      </c>
      <c r="R392" s="60">
        <f>IFERROR(VLOOKUP(A392,'Evaluations (formulaire)'!A:P,6,0)+VLOOKUP(A392,'Evaluations (formulaire)'!A:P,7,0),0)</f>
        <v>0</v>
      </c>
      <c r="S392" s="60">
        <f>IFERROR(VLOOKUP(A392,'Evaluations (formulaire)'!A:P,8,0),0)</f>
        <v>0</v>
      </c>
      <c r="T392" s="64">
        <f>IF(AND(ISBLANK(P392),Q392&lt;=2),Synthèse!$B$42,IF(AND(ISBLANK(P392),Q392&gt;=7),Synthèse!$C$42,R392+S392))</f>
        <v>0</v>
      </c>
      <c r="U392" s="64">
        <f t="shared" si="52"/>
        <v>-100</v>
      </c>
      <c r="V392" s="59">
        <f t="shared" si="53"/>
        <v>765</v>
      </c>
      <c r="W392" s="26">
        <v>228</v>
      </c>
      <c r="X392" s="26" t="b">
        <f t="shared" si="54"/>
        <v>0</v>
      </c>
      <c r="Y392" s="26" t="e">
        <f>VLOOKUP(A392,#REF!,21,0)</f>
        <v>#REF!</v>
      </c>
      <c r="Z392" s="26" t="s">
        <v>2283</v>
      </c>
      <c r="AC392" t="b">
        <f t="shared" si="55"/>
        <v>0</v>
      </c>
      <c r="AD392" t="e">
        <f>IFERROR(VLOOKUP(A392,#REF!,4,0),MAX(#REF!)+100)</f>
        <v>#REF!</v>
      </c>
    </row>
    <row r="393" spans="1:30">
      <c r="A393">
        <v>590509</v>
      </c>
      <c r="B393" s="5" t="str">
        <f ca="1">VLOOKUP(A393,'Fichier FA (en entrée)'!B:AH,3,0)</f>
        <v>IQHQRABQTE</v>
      </c>
      <c r="C393">
        <f t="shared" si="48"/>
        <v>275</v>
      </c>
      <c r="D393">
        <f t="shared" si="49"/>
        <v>10.02</v>
      </c>
      <c r="E393" s="14" t="str">
        <f>VLOOKUP(A393,'Fichier FA (en entrée)'!B:AH,2,0)</f>
        <v>EV</v>
      </c>
      <c r="F393" s="14" t="b">
        <f t="shared" si="50"/>
        <v>1</v>
      </c>
      <c r="G393" s="14" t="b">
        <f>IFERROR(VLOOKUP(A393,'Calculs FI (auto)'!A:F,6,0),FALSE)</f>
        <v>1</v>
      </c>
      <c r="H393" s="14" t="b">
        <f t="shared" si="51"/>
        <v>1</v>
      </c>
      <c r="I393" s="16">
        <f>IFERROR(VLOOKUP(A393,'Moyennes FA (en entrée)'!B:N,7,0),"")</f>
        <v>8.02</v>
      </c>
      <c r="J393" s="16">
        <f>IFERROR(VLOOKUP(VLOOKUP(A393,'Fichier FA (en entrée)'!B:AH,33,0),Modificateurs!A$2:B$5,2,0),0)</f>
        <v>0</v>
      </c>
      <c r="K393" s="16">
        <f>IFERROR(VLOOKUP(VLOOKUP(A393,'Redoub FI (en entrée)'!B:N,7,0),Modificateurs!A$8:B$11,2,0),0)</f>
        <v>0</v>
      </c>
      <c r="L393" s="16">
        <f>IFERROR(VLOOKUP(M393,Modificateurs!D$1:E$94,2,0),0)</f>
        <v>2</v>
      </c>
      <c r="M393" t="str">
        <f>VLOOKUP(A393,'Fichier FA (en entrée)'!B:AH,16,0)&amp;" "&amp;VLOOKUP(A393,'Fichier FA (en entrée)'!B:AH,20,0)&amp;" "&amp;VLOOKUP(A393,'Fichier FA (en entrée)'!B:AH,27,0)&amp;" "&amp;VLOOKUP(A393,'Fichier FA (en entrée)'!B:AH,29,0)</f>
        <v xml:space="preserve">S Mathématiques  </v>
      </c>
      <c r="N393" t="str">
        <f>VLOOKUP(A393,'Fichier FA (en entrée)'!B:AH,8,0)</f>
        <v>En Terminale</v>
      </c>
      <c r="O393" t="b">
        <f>AND(C393&gt;Synthèse!B$7,C393&lt;Synthèse!B$9)</f>
        <v>1</v>
      </c>
      <c r="Q393" s="60">
        <f>ROUNDUP(C393/(Synthèse!$B$2+Synthèse!$B$3)*8,0)</f>
        <v>5</v>
      </c>
      <c r="R393" s="60">
        <f>IFERROR(VLOOKUP(A393,'Evaluations (formulaire)'!A:P,6,0)+VLOOKUP(A393,'Evaluations (formulaire)'!A:P,7,0),0)</f>
        <v>0</v>
      </c>
      <c r="S393" s="60">
        <f>IFERROR(VLOOKUP(A393,'Evaluations (formulaire)'!A:P,8,0),0)</f>
        <v>0</v>
      </c>
      <c r="T393" s="64">
        <f>IF(AND(ISBLANK(P393),Q393&lt;=2),Synthèse!$B$42,IF(AND(ISBLANK(P393),Q393&gt;=7),Synthèse!$C$42,R393+S393))</f>
        <v>0</v>
      </c>
      <c r="U393" s="64">
        <f t="shared" si="52"/>
        <v>10.02</v>
      </c>
      <c r="V393" s="59">
        <f t="shared" si="53"/>
        <v>274</v>
      </c>
      <c r="W393" s="26">
        <v>408</v>
      </c>
      <c r="X393" s="26" t="b">
        <f t="shared" si="54"/>
        <v>1</v>
      </c>
      <c r="Y393" s="26" t="e">
        <f>VLOOKUP(A393,#REF!,21,0)</f>
        <v>#REF!</v>
      </c>
      <c r="Z393" s="26" t="s">
        <v>2283</v>
      </c>
      <c r="AC393" t="b">
        <f t="shared" si="55"/>
        <v>0</v>
      </c>
      <c r="AD393" t="e">
        <f>IFERROR(VLOOKUP(A393,#REF!,4,0),MAX(#REF!)+100)</f>
        <v>#REF!</v>
      </c>
    </row>
    <row r="394" spans="1:30">
      <c r="A394">
        <v>590546</v>
      </c>
      <c r="B394" s="5" t="str">
        <f ca="1">VLOOKUP(A394,'Fichier FA (en entrée)'!B:AH,3,0)</f>
        <v>XVHWJMCCKJ</v>
      </c>
      <c r="C394">
        <f t="shared" si="48"/>
        <v>311</v>
      </c>
      <c r="D394">
        <f t="shared" si="49"/>
        <v>8.740000000000002</v>
      </c>
      <c r="E394" s="14" t="str">
        <f>VLOOKUP(A394,'Fichier FA (en entrée)'!B:AH,2,0)</f>
        <v>EV</v>
      </c>
      <c r="F394" s="14" t="b">
        <f t="shared" si="50"/>
        <v>1</v>
      </c>
      <c r="G394" s="14" t="b">
        <f>IFERROR(VLOOKUP(A394,'Calculs FI (auto)'!A:F,6,0),FALSE)</f>
        <v>1</v>
      </c>
      <c r="H394" s="14" t="b">
        <f t="shared" si="51"/>
        <v>1</v>
      </c>
      <c r="I394" s="16">
        <f>IFERROR(VLOOKUP(A394,'Moyennes FA (en entrée)'!B:N,7,0),"")</f>
        <v>13.74</v>
      </c>
      <c r="J394" s="16">
        <f>IFERROR(VLOOKUP(VLOOKUP(A394,'Fichier FA (en entrée)'!B:AH,33,0),Modificateurs!A$2:B$5,2,0),0)</f>
        <v>3</v>
      </c>
      <c r="K394" s="16">
        <f>IFERROR(VLOOKUP(VLOOKUP(A394,'Redoub FI (en entrée)'!B:N,7,0),Modificateurs!A$8:B$11,2,0),0)</f>
        <v>0</v>
      </c>
      <c r="L394" s="16">
        <f>IFERROR(VLOOKUP(M394,Modificateurs!D$1:E$94,2,0),0)</f>
        <v>-8</v>
      </c>
      <c r="M394" t="str">
        <f>VLOOKUP(A394,'Fichier FA (en entrée)'!B:AH,16,0)&amp;" "&amp;VLOOKUP(A394,'Fichier FA (en entrée)'!B:AH,20,0)&amp;" "&amp;VLOOKUP(A394,'Fichier FA (en entrée)'!B:AH,27,0)&amp;" "&amp;VLOOKUP(A394,'Fichier FA (en entrée)'!B:AH,29,0)</f>
        <v xml:space="preserve">STMG Systèmes d'information et de gestion  </v>
      </c>
      <c r="N394" t="str">
        <f>VLOOKUP(A394,'Fichier FA (en entrée)'!B:AH,8,0)</f>
        <v>En Terminale</v>
      </c>
      <c r="O394" t="b">
        <f>AND(C394&gt;Synthèse!B$7,C394&lt;Synthèse!B$9)</f>
        <v>1</v>
      </c>
      <c r="Q394" s="60">
        <f>ROUNDUP(C394/(Synthèse!$B$2+Synthèse!$B$3)*8,0)</f>
        <v>5</v>
      </c>
      <c r="R394" s="60">
        <f>IFERROR(VLOOKUP(A394,'Evaluations (formulaire)'!A:P,6,0)+VLOOKUP(A394,'Evaluations (formulaire)'!A:P,7,0),0)</f>
        <v>0</v>
      </c>
      <c r="S394" s="60">
        <f>IFERROR(VLOOKUP(A394,'Evaluations (formulaire)'!A:P,8,0),0)</f>
        <v>0</v>
      </c>
      <c r="T394" s="64">
        <f>IF(AND(ISBLANK(P394),Q394&lt;=2),Synthèse!$B$42,IF(AND(ISBLANK(P394),Q394&gt;=7),Synthèse!$C$42,R394+S394))</f>
        <v>0</v>
      </c>
      <c r="U394" s="64">
        <f t="shared" si="52"/>
        <v>8.740000000000002</v>
      </c>
      <c r="V394" s="59">
        <f t="shared" si="53"/>
        <v>310</v>
      </c>
      <c r="W394" s="26">
        <v>498</v>
      </c>
      <c r="X394" s="26" t="b">
        <f t="shared" si="54"/>
        <v>0</v>
      </c>
      <c r="Y394" s="26" t="e">
        <f>VLOOKUP(A394,#REF!,21,0)</f>
        <v>#REF!</v>
      </c>
      <c r="Z394" s="26" t="s">
        <v>2283</v>
      </c>
      <c r="AC394" t="b">
        <f t="shared" si="55"/>
        <v>0</v>
      </c>
      <c r="AD394" t="e">
        <f>IFERROR(VLOOKUP(A394,#REF!,4,0),MAX(#REF!)+100)</f>
        <v>#REF!</v>
      </c>
    </row>
    <row r="395" spans="1:30">
      <c r="A395">
        <v>594061</v>
      </c>
      <c r="B395" s="5" t="str">
        <f ca="1">VLOOKUP(A395,'Fichier FA (en entrée)'!B:AH,3,0)</f>
        <v>MPIDFLPDLA</v>
      </c>
      <c r="C395">
        <f t="shared" si="48"/>
        <v>101</v>
      </c>
      <c r="D395">
        <f t="shared" si="49"/>
        <v>13.61</v>
      </c>
      <c r="E395" s="14" t="str">
        <f>VLOOKUP(A395,'Fichier FA (en entrée)'!B:AH,2,0)</f>
        <v>EV</v>
      </c>
      <c r="F395" s="14" t="b">
        <f t="shared" si="50"/>
        <v>1</v>
      </c>
      <c r="G395" s="14" t="b">
        <f>IFERROR(VLOOKUP(A395,'Calculs FI (auto)'!A:F,6,0),FALSE)</f>
        <v>0</v>
      </c>
      <c r="H395" s="14" t="b">
        <f t="shared" si="51"/>
        <v>0</v>
      </c>
      <c r="I395" s="16">
        <f>IFERROR(VLOOKUP(A395,'Moyennes FA (en entrée)'!B:N,7,0),"")</f>
        <v>8.61</v>
      </c>
      <c r="J395" s="16">
        <f>IFERROR(VLOOKUP(VLOOKUP(A395,'Fichier FA (en entrée)'!B:AH,33,0),Modificateurs!A$2:B$5,2,0),0)</f>
        <v>3</v>
      </c>
      <c r="K395" s="16">
        <f>IFERROR(VLOOKUP(VLOOKUP(A395,'Redoub FI (en entrée)'!B:N,7,0),Modificateurs!A$8:B$11,2,0),0)</f>
        <v>0</v>
      </c>
      <c r="L395" s="16">
        <f>IFERROR(VLOOKUP(M395,Modificateurs!D$1:E$94,2,0),0)</f>
        <v>2</v>
      </c>
      <c r="M395" t="str">
        <f>VLOOKUP(A395,'Fichier FA (en entrée)'!B:AH,16,0)&amp;" "&amp;VLOOKUP(A395,'Fichier FA (en entrée)'!B:AH,20,0)&amp;" "&amp;VLOOKUP(A395,'Fichier FA (en entrée)'!B:AH,27,0)&amp;" "&amp;VLOOKUP(A395,'Fichier FA (en entrée)'!B:AH,29,0)</f>
        <v xml:space="preserve">S Physique-chimie  </v>
      </c>
      <c r="N395" t="str">
        <f>VLOOKUP(A395,'Fichier FA (en entrée)'!B:AH,8,0)</f>
        <v>En Terminale</v>
      </c>
      <c r="O395" t="b">
        <f>AND(C395&gt;Synthèse!B$7,C395&lt;Synthèse!B$9)</f>
        <v>0</v>
      </c>
      <c r="P395" s="62" t="s">
        <v>2256</v>
      </c>
      <c r="Q395" s="60">
        <f>ROUNDUP(C395/(Synthèse!$B$2+Synthèse!$B$3)*8,0)</f>
        <v>2</v>
      </c>
      <c r="R395" s="60">
        <f>IFERROR(VLOOKUP(A395,'Evaluations (formulaire)'!A:P,6,0)+VLOOKUP(A395,'Evaluations (formulaire)'!A:P,7,0),0)</f>
        <v>0</v>
      </c>
      <c r="S395" s="60">
        <f>IFERROR(VLOOKUP(A395,'Evaluations (formulaire)'!A:P,8,0),0)</f>
        <v>0</v>
      </c>
      <c r="T395" s="64">
        <f>IF(AND(ISBLANK(P395),Q395&lt;=2),Synthèse!$B$42,IF(AND(ISBLANK(P395),Q395&gt;=7),Synthèse!$C$42,R395+S395))</f>
        <v>0</v>
      </c>
      <c r="U395" s="64">
        <f t="shared" si="52"/>
        <v>13.61</v>
      </c>
      <c r="V395" s="59">
        <f t="shared" si="53"/>
        <v>101</v>
      </c>
      <c r="W395" s="26">
        <v>481</v>
      </c>
      <c r="X395" s="26" t="b">
        <f t="shared" si="54"/>
        <v>1</v>
      </c>
      <c r="Y395" s="26" t="e">
        <f>VLOOKUP(A395,#REF!,21,0)</f>
        <v>#REF!</v>
      </c>
      <c r="Z395" s="26" t="s">
        <v>2283</v>
      </c>
      <c r="AC395" t="b">
        <f t="shared" si="55"/>
        <v>0</v>
      </c>
      <c r="AD395" t="e">
        <f>IFERROR(VLOOKUP(A395,#REF!,4,0),MAX(#REF!)+100)</f>
        <v>#REF!</v>
      </c>
    </row>
    <row r="396" spans="1:30">
      <c r="A396">
        <v>594174</v>
      </c>
      <c r="B396" s="5" t="str">
        <f ca="1">VLOOKUP(A396,'Fichier FA (en entrée)'!B:AH,3,0)</f>
        <v>PUKDYWRFVA</v>
      </c>
      <c r="C396">
        <f t="shared" si="48"/>
        <v>765</v>
      </c>
      <c r="D396">
        <f t="shared" si="49"/>
        <v>-100</v>
      </c>
      <c r="E396" s="14" t="str">
        <f>VLOOKUP(A396,'Fichier FA (en entrée)'!B:AH,2,0)</f>
        <v>ENV</v>
      </c>
      <c r="F396" s="14" t="b">
        <f t="shared" si="50"/>
        <v>0</v>
      </c>
      <c r="G396" s="14" t="b">
        <f>IFERROR(VLOOKUP(A396,'Calculs FI (auto)'!A:F,6,0),FALSE)</f>
        <v>0</v>
      </c>
      <c r="H396" s="14" t="b">
        <f t="shared" si="51"/>
        <v>0</v>
      </c>
      <c r="I396" s="16" t="str">
        <f>IFERROR(VLOOKUP(A396,'Moyennes FA (en entrée)'!B:N,7,0),"")</f>
        <v/>
      </c>
      <c r="J396" s="16">
        <f>IFERROR(VLOOKUP(VLOOKUP(A396,'Fichier FA (en entrée)'!B:AH,33,0),Modificateurs!A$2:B$5,2,0),0)</f>
        <v>3</v>
      </c>
      <c r="K396" s="16">
        <f>IFERROR(VLOOKUP(VLOOKUP(A396,'Redoub FI (en entrée)'!B:N,7,0),Modificateurs!A$8:B$11,2,0),0)</f>
        <v>0</v>
      </c>
      <c r="L396" s="16">
        <f>IFERROR(VLOOKUP(M396,Modificateurs!D$1:E$94,2,0),0)</f>
        <v>2</v>
      </c>
      <c r="M396" t="str">
        <f>VLOOKUP(A396,'Fichier FA (en entrée)'!B:AH,16,0)&amp;" "&amp;VLOOKUP(A396,'Fichier FA (en entrée)'!B:AH,20,0)&amp;" "&amp;VLOOKUP(A396,'Fichier FA (en entrée)'!B:AH,27,0)&amp;" "&amp;VLOOKUP(A396,'Fichier FA (en entrée)'!B:AH,29,0)</f>
        <v xml:space="preserve">S Physique-chimie  </v>
      </c>
      <c r="N396" t="str">
        <f>VLOOKUP(A396,'Fichier FA (en entrée)'!B:AH,8,0)</f>
        <v>En Terminale</v>
      </c>
      <c r="O396" t="b">
        <f>AND(C396&gt;Synthèse!B$7,C396&lt;Synthèse!B$9)</f>
        <v>0</v>
      </c>
      <c r="P396" s="62" t="s">
        <v>2261</v>
      </c>
      <c r="Q396" s="60">
        <f>ROUNDUP(C396/(Synthèse!$B$2+Synthèse!$B$3)*8,0)</f>
        <v>12</v>
      </c>
      <c r="R396" s="60">
        <f>IFERROR(VLOOKUP(A396,'Evaluations (formulaire)'!A:P,6,0)+VLOOKUP(A396,'Evaluations (formulaire)'!A:P,7,0),0)</f>
        <v>0</v>
      </c>
      <c r="S396" s="60">
        <f>IFERROR(VLOOKUP(A396,'Evaluations (formulaire)'!A:P,8,0),0)</f>
        <v>0</v>
      </c>
      <c r="T396" s="64">
        <f>IF(AND(ISBLANK(P396),Q396&lt;=2),Synthèse!$B$42,IF(AND(ISBLANK(P396),Q396&gt;=7),Synthèse!$C$42,R396+S396))</f>
        <v>0</v>
      </c>
      <c r="U396" s="64">
        <f t="shared" si="52"/>
        <v>-100</v>
      </c>
      <c r="V396" s="59">
        <f t="shared" si="53"/>
        <v>765</v>
      </c>
      <c r="W396" s="26">
        <v>487</v>
      </c>
      <c r="X396" s="26" t="b">
        <f t="shared" si="54"/>
        <v>0</v>
      </c>
      <c r="Y396" s="26" t="e">
        <f>VLOOKUP(A396,#REF!,21,0)</f>
        <v>#REF!</v>
      </c>
      <c r="Z396" s="26" t="s">
        <v>2283</v>
      </c>
      <c r="AC396" t="b">
        <f t="shared" si="55"/>
        <v>0</v>
      </c>
      <c r="AD396" t="e">
        <f>IFERROR(VLOOKUP(A396,#REF!,4,0),MAX(#REF!)+100)</f>
        <v>#REF!</v>
      </c>
    </row>
    <row r="397" spans="1:30">
      <c r="A397">
        <v>598187</v>
      </c>
      <c r="B397" s="5" t="str">
        <f ca="1">VLOOKUP(A397,'Fichier FA (en entrée)'!B:AH,3,0)</f>
        <v>THXILVUPOS</v>
      </c>
      <c r="C397">
        <f t="shared" si="48"/>
        <v>231</v>
      </c>
      <c r="D397">
        <f t="shared" si="49"/>
        <v>10.84</v>
      </c>
      <c r="E397" s="14" t="str">
        <f>VLOOKUP(A397,'Fichier FA (en entrée)'!B:AH,2,0)</f>
        <v>EV</v>
      </c>
      <c r="F397" s="14" t="b">
        <f t="shared" si="50"/>
        <v>1</v>
      </c>
      <c r="G397" s="14" t="b">
        <f>IFERROR(VLOOKUP(A397,'Calculs FI (auto)'!A:F,6,0),FALSE)</f>
        <v>1</v>
      </c>
      <c r="H397" s="14" t="b">
        <f t="shared" si="51"/>
        <v>1</v>
      </c>
      <c r="I397" s="16">
        <f>IFERROR(VLOOKUP(A397,'Moyennes FA (en entrée)'!B:N,7,0),"")</f>
        <v>7.84</v>
      </c>
      <c r="J397" s="16">
        <f>IFERROR(VLOOKUP(VLOOKUP(A397,'Fichier FA (en entrée)'!B:AH,33,0),Modificateurs!A$2:B$5,2,0),0)</f>
        <v>0</v>
      </c>
      <c r="K397" s="16">
        <f>IFERROR(VLOOKUP(VLOOKUP(A397,'Redoub FI (en entrée)'!B:N,7,0),Modificateurs!A$8:B$11,2,0),0)</f>
        <v>0</v>
      </c>
      <c r="L397" s="16">
        <f>IFERROR(VLOOKUP(M397,Modificateurs!D$1:E$94,2,0),0)</f>
        <v>3</v>
      </c>
      <c r="M397" t="str">
        <f>VLOOKUP(A397,'Fichier FA (en entrée)'!B:AH,16,0)&amp;" "&amp;VLOOKUP(A397,'Fichier FA (en entrée)'!B:AH,20,0)&amp;" "&amp;VLOOKUP(A397,'Fichier FA (en entrée)'!B:AH,27,0)&amp;" "&amp;VLOOKUP(A397,'Fichier FA (en entrée)'!B:AH,29,0)</f>
        <v xml:space="preserve">S Informatique et Sciences du numérique  </v>
      </c>
      <c r="N397" t="str">
        <f>VLOOKUP(A397,'Fichier FA (en entrée)'!B:AH,8,0)</f>
        <v>En Terminale</v>
      </c>
      <c r="O397" t="b">
        <f>AND(C397&gt;Synthèse!B$7,C397&lt;Synthèse!B$9)</f>
        <v>1</v>
      </c>
      <c r="Q397" s="60">
        <f>ROUNDUP(C397/(Synthèse!$B$2+Synthèse!$B$3)*8,0)</f>
        <v>4</v>
      </c>
      <c r="R397" s="60">
        <f>IFERROR(VLOOKUP(A397,'Evaluations (formulaire)'!A:P,6,0)+VLOOKUP(A397,'Evaluations (formulaire)'!A:P,7,0),0)</f>
        <v>0</v>
      </c>
      <c r="S397" s="60">
        <f>IFERROR(VLOOKUP(A397,'Evaluations (formulaire)'!A:P,8,0),0)</f>
        <v>0</v>
      </c>
      <c r="T397" s="64">
        <f>IF(AND(ISBLANK(P397),Q397&lt;=2),Synthèse!$B$42,IF(AND(ISBLANK(P397),Q397&gt;=7),Synthèse!$C$42,R397+S397))</f>
        <v>0</v>
      </c>
      <c r="U397" s="64">
        <f t="shared" si="52"/>
        <v>10.84</v>
      </c>
      <c r="V397" s="59">
        <f t="shared" si="53"/>
        <v>231</v>
      </c>
      <c r="W397" s="26">
        <v>626</v>
      </c>
      <c r="X397" s="26" t="b">
        <f t="shared" si="54"/>
        <v>1</v>
      </c>
      <c r="Y397" s="26" t="e">
        <f>VLOOKUP(A397,#REF!,21,0)</f>
        <v>#REF!</v>
      </c>
      <c r="Z397" s="26" t="s">
        <v>2283</v>
      </c>
      <c r="AC397" t="b">
        <f t="shared" si="55"/>
        <v>0</v>
      </c>
      <c r="AD397" t="e">
        <f>IFERROR(VLOOKUP(A397,#REF!,4,0),MAX(#REF!)+100)</f>
        <v>#REF!</v>
      </c>
    </row>
    <row r="398" spans="1:30">
      <c r="A398">
        <v>598363</v>
      </c>
      <c r="B398" s="5" t="str">
        <f ca="1">VLOOKUP(A398,'Fichier FA (en entrée)'!B:AH,3,0)</f>
        <v>SNGKGDALGT</v>
      </c>
      <c r="C398">
        <f t="shared" si="48"/>
        <v>136</v>
      </c>
      <c r="D398">
        <f t="shared" si="49"/>
        <v>12.86</v>
      </c>
      <c r="E398" s="14" t="str">
        <f>VLOOKUP(A398,'Fichier FA (en entrée)'!B:AH,2,0)</f>
        <v>EV</v>
      </c>
      <c r="F398" s="14" t="b">
        <f t="shared" si="50"/>
        <v>1</v>
      </c>
      <c r="G398" s="14" t="b">
        <f>IFERROR(VLOOKUP(A398,'Calculs FI (auto)'!A:F,6,0),FALSE)</f>
        <v>0</v>
      </c>
      <c r="H398" s="14" t="b">
        <f t="shared" si="51"/>
        <v>0</v>
      </c>
      <c r="I398" s="16">
        <f>IFERROR(VLOOKUP(A398,'Moyennes FA (en entrée)'!B:N,7,0),"")</f>
        <v>8.86</v>
      </c>
      <c r="J398" s="16">
        <f>IFERROR(VLOOKUP(VLOOKUP(A398,'Fichier FA (en entrée)'!B:AH,33,0),Modificateurs!A$2:B$5,2,0),0)</f>
        <v>1</v>
      </c>
      <c r="K398" s="16">
        <f>IFERROR(VLOOKUP(VLOOKUP(A398,'Redoub FI (en entrée)'!B:N,7,0),Modificateurs!A$8:B$11,2,0),0)</f>
        <v>0</v>
      </c>
      <c r="L398" s="16">
        <f>IFERROR(VLOOKUP(M398,Modificateurs!D$1:E$94,2,0),0)</f>
        <v>3</v>
      </c>
      <c r="M398" t="str">
        <f>VLOOKUP(A398,'Fichier FA (en entrée)'!B:AH,16,0)&amp;" "&amp;VLOOKUP(A398,'Fichier FA (en entrée)'!B:AH,20,0)&amp;" "&amp;VLOOKUP(A398,'Fichier FA (en entrée)'!B:AH,27,0)&amp;" "&amp;VLOOKUP(A398,'Fichier FA (en entrée)'!B:AH,29,0)</f>
        <v xml:space="preserve">S Informatique et Sciences du numérique  </v>
      </c>
      <c r="N398" t="str">
        <f>VLOOKUP(A398,'Fichier FA (en entrée)'!B:AH,8,0)</f>
        <v>En Terminale</v>
      </c>
      <c r="O398" t="b">
        <f>AND(C398&gt;Synthèse!B$7,C398&lt;Synthèse!B$9)</f>
        <v>1</v>
      </c>
      <c r="Q398" s="60">
        <f>ROUNDUP(C398/(Synthèse!$B$2+Synthèse!$B$3)*8,0)</f>
        <v>3</v>
      </c>
      <c r="R398" s="60">
        <f>IFERROR(VLOOKUP(A398,'Evaluations (formulaire)'!A:P,6,0)+VLOOKUP(A398,'Evaluations (formulaire)'!A:P,7,0),0)</f>
        <v>0</v>
      </c>
      <c r="S398" s="60">
        <f>IFERROR(VLOOKUP(A398,'Evaluations (formulaire)'!A:P,8,0),0)</f>
        <v>0</v>
      </c>
      <c r="T398" s="64">
        <f>IF(AND(ISBLANK(P398),Q398&lt;=2),Synthèse!$B$42,IF(AND(ISBLANK(P398),Q398&gt;=7),Synthèse!$C$42,R398+S398))</f>
        <v>0</v>
      </c>
      <c r="U398" s="64">
        <f t="shared" si="52"/>
        <v>12.86</v>
      </c>
      <c r="V398" s="59">
        <f t="shared" si="53"/>
        <v>136</v>
      </c>
      <c r="W398" s="26">
        <v>371</v>
      </c>
      <c r="X398" s="26" t="b">
        <f t="shared" si="54"/>
        <v>1</v>
      </c>
      <c r="Y398" s="26" t="e">
        <f>VLOOKUP(A398,#REF!,21,0)</f>
        <v>#REF!</v>
      </c>
      <c r="Z398" s="26" t="s">
        <v>2283</v>
      </c>
      <c r="AC398" t="b">
        <f t="shared" si="55"/>
        <v>0</v>
      </c>
      <c r="AD398" t="e">
        <f>IFERROR(VLOOKUP(A398,#REF!,4,0),MAX(#REF!)+100)</f>
        <v>#REF!</v>
      </c>
    </row>
    <row r="399" spans="1:30">
      <c r="A399">
        <v>604518</v>
      </c>
      <c r="B399" s="5" t="str">
        <f ca="1">VLOOKUP(A399,'Fichier FA (en entrée)'!B:AH,3,0)</f>
        <v>PXINVMYPPV</v>
      </c>
      <c r="C399">
        <f t="shared" si="48"/>
        <v>117</v>
      </c>
      <c r="D399">
        <f t="shared" si="49"/>
        <v>13.23</v>
      </c>
      <c r="E399" s="14" t="str">
        <f>VLOOKUP(A399,'Fichier FA (en entrée)'!B:AH,2,0)</f>
        <v>EV</v>
      </c>
      <c r="F399" s="14" t="b">
        <f t="shared" si="50"/>
        <v>1</v>
      </c>
      <c r="G399" s="14" t="b">
        <f>IFERROR(VLOOKUP(A399,'Calculs FI (auto)'!A:F,6,0),FALSE)</f>
        <v>1</v>
      </c>
      <c r="H399" s="14" t="b">
        <f t="shared" si="51"/>
        <v>1</v>
      </c>
      <c r="I399" s="16">
        <f>IFERROR(VLOOKUP(A399,'Moyennes FA (en entrée)'!B:N,7,0),"")</f>
        <v>9.23</v>
      </c>
      <c r="J399" s="16">
        <f>IFERROR(VLOOKUP(VLOOKUP(A399,'Fichier FA (en entrée)'!B:AH,33,0),Modificateurs!A$2:B$5,2,0),0)</f>
        <v>1</v>
      </c>
      <c r="K399" s="16">
        <f>IFERROR(VLOOKUP(VLOOKUP(A399,'Redoub FI (en entrée)'!B:N,7,0),Modificateurs!A$8:B$11,2,0),0)</f>
        <v>0</v>
      </c>
      <c r="L399" s="16">
        <f>IFERROR(VLOOKUP(M399,Modificateurs!D$1:E$94,2,0),0)</f>
        <v>3</v>
      </c>
      <c r="M399" t="str">
        <f>VLOOKUP(A399,'Fichier FA (en entrée)'!B:AH,16,0)&amp;" "&amp;VLOOKUP(A399,'Fichier FA (en entrée)'!B:AH,20,0)&amp;" "&amp;VLOOKUP(A399,'Fichier FA (en entrée)'!B:AH,27,0)&amp;" "&amp;VLOOKUP(A399,'Fichier FA (en entrée)'!B:AH,29,0)</f>
        <v xml:space="preserve">S Informatique et Sciences du numérique  </v>
      </c>
      <c r="N399" t="str">
        <f>VLOOKUP(A399,'Fichier FA (en entrée)'!B:AH,8,0)</f>
        <v>En Terminale</v>
      </c>
      <c r="O399" t="b">
        <f>AND(C399&gt;Synthèse!B$7,C399&lt;Synthèse!B$9)</f>
        <v>0</v>
      </c>
      <c r="Q399" s="60">
        <f>ROUNDUP(C399/(Synthèse!$B$2+Synthèse!$B$3)*8,0)</f>
        <v>2</v>
      </c>
      <c r="R399" s="60">
        <f>IFERROR(VLOOKUP(A399,'Evaluations (formulaire)'!A:P,6,0)+VLOOKUP(A399,'Evaluations (formulaire)'!A:P,7,0),0)</f>
        <v>0</v>
      </c>
      <c r="S399" s="60">
        <f>IFERROR(VLOOKUP(A399,'Evaluations (formulaire)'!A:P,8,0),0)</f>
        <v>0</v>
      </c>
      <c r="T399" s="64">
        <f>IF(AND(ISBLANK(P399),Q399&lt;=2),Synthèse!$B$42,IF(AND(ISBLANK(P399),Q399&gt;=7),Synthèse!$C$42,R399+S399))</f>
        <v>0</v>
      </c>
      <c r="U399" s="64">
        <f t="shared" si="52"/>
        <v>13.23</v>
      </c>
      <c r="V399" s="59">
        <f t="shared" si="53"/>
        <v>117</v>
      </c>
      <c r="W399" s="26">
        <v>297</v>
      </c>
      <c r="X399" s="26" t="b">
        <f t="shared" si="54"/>
        <v>1</v>
      </c>
      <c r="Y399" s="26" t="e">
        <f>VLOOKUP(A399,#REF!,21,0)</f>
        <v>#REF!</v>
      </c>
      <c r="Z399" s="26" t="s">
        <v>2283</v>
      </c>
      <c r="AC399" t="b">
        <f t="shared" si="55"/>
        <v>0</v>
      </c>
      <c r="AD399" t="e">
        <f>IFERROR(VLOOKUP(A399,#REF!,4,0),MAX(#REF!)+100)</f>
        <v>#REF!</v>
      </c>
    </row>
    <row r="400" spans="1:30">
      <c r="A400">
        <v>605849</v>
      </c>
      <c r="B400" s="5" t="str">
        <f ca="1">VLOOKUP(A400,'Fichier FA (en entrée)'!B:AH,3,0)</f>
        <v>VUWXTJXEWE</v>
      </c>
      <c r="C400">
        <f t="shared" si="48"/>
        <v>365</v>
      </c>
      <c r="D400">
        <f t="shared" si="49"/>
        <v>5.9</v>
      </c>
      <c r="E400" s="14" t="str">
        <f>VLOOKUP(A400,'Fichier FA (en entrée)'!B:AH,2,0)</f>
        <v>EV</v>
      </c>
      <c r="F400" s="14" t="b">
        <f t="shared" si="50"/>
        <v>1</v>
      </c>
      <c r="G400" s="14" t="b">
        <f>IFERROR(VLOOKUP(A400,'Calculs FI (auto)'!A:F,6,0),FALSE)</f>
        <v>1</v>
      </c>
      <c r="H400" s="14" t="b">
        <f t="shared" si="51"/>
        <v>1</v>
      </c>
      <c r="I400" s="16">
        <f>IFERROR(VLOOKUP(A400,'Moyennes FA (en entrée)'!B:N,7,0),"")</f>
        <v>8.9</v>
      </c>
      <c r="J400" s="16">
        <f>IFERROR(VLOOKUP(VLOOKUP(A400,'Fichier FA (en entrée)'!B:AH,33,0),Modificateurs!A$2:B$5,2,0),0)</f>
        <v>3</v>
      </c>
      <c r="K400" s="16">
        <f>IFERROR(VLOOKUP(VLOOKUP(A400,'Redoub FI (en entrée)'!B:N,7,0),Modificateurs!A$8:B$11,2,0),0)</f>
        <v>0</v>
      </c>
      <c r="L400" s="16">
        <f>IFERROR(VLOOKUP(M400,Modificateurs!D$1:E$94,2,0),0)</f>
        <v>-6</v>
      </c>
      <c r="M400" t="str">
        <f>VLOOKUP(A400,'Fichier FA (en entrée)'!B:AH,16,0)&amp;" "&amp;VLOOKUP(A400,'Fichier FA (en entrée)'!B:AH,20,0)&amp;" "&amp;VLOOKUP(A400,'Fichier FA (en entrée)'!B:AH,27,0)&amp;" "&amp;VLOOKUP(A400,'Fichier FA (en entrée)'!B:AH,29,0)</f>
        <v xml:space="preserve">ES Economie approfondie  </v>
      </c>
      <c r="N400" t="str">
        <f>VLOOKUP(A400,'Fichier FA (en entrée)'!B:AH,8,0)</f>
        <v>En Terminale</v>
      </c>
      <c r="O400" t="b">
        <f>AND(C400&gt;Synthèse!B$7,C400&lt;Synthèse!B$9)</f>
        <v>1</v>
      </c>
      <c r="Q400" s="60">
        <f>ROUNDUP(C400/(Synthèse!$B$2+Synthèse!$B$3)*8,0)</f>
        <v>6</v>
      </c>
      <c r="R400" s="60">
        <f>IFERROR(VLOOKUP(A400,'Evaluations (formulaire)'!A:P,6,0)+VLOOKUP(A400,'Evaluations (formulaire)'!A:P,7,0),0)</f>
        <v>0</v>
      </c>
      <c r="S400" s="60">
        <f>IFERROR(VLOOKUP(A400,'Evaluations (formulaire)'!A:P,8,0),0)</f>
        <v>0</v>
      </c>
      <c r="T400" s="64">
        <f>IF(AND(ISBLANK(P400),Q400&lt;=2),Synthèse!$B$42,IF(AND(ISBLANK(P400),Q400&gt;=7),Synthèse!$C$42,R400+S400))</f>
        <v>0</v>
      </c>
      <c r="U400" s="64">
        <f t="shared" si="52"/>
        <v>5.9</v>
      </c>
      <c r="V400" s="59">
        <f t="shared" si="53"/>
        <v>365</v>
      </c>
      <c r="W400" s="26">
        <v>30</v>
      </c>
      <c r="X400" s="26" t="b">
        <f t="shared" si="54"/>
        <v>0</v>
      </c>
      <c r="Y400" s="26" t="e">
        <f>VLOOKUP(A400,#REF!,21,0)</f>
        <v>#REF!</v>
      </c>
      <c r="Z400" s="26" t="s">
        <v>2283</v>
      </c>
      <c r="AC400" t="b">
        <f t="shared" si="55"/>
        <v>0</v>
      </c>
      <c r="AD400" t="e">
        <f>IFERROR(VLOOKUP(A400,#REF!,4,0),MAX(#REF!)+100)</f>
        <v>#REF!</v>
      </c>
    </row>
    <row r="401" spans="1:30">
      <c r="A401">
        <v>607416</v>
      </c>
      <c r="B401" s="5" t="str">
        <f ca="1">VLOOKUP(A401,'Fichier FA (en entrée)'!B:AH,3,0)</f>
        <v>URQNABFZNM</v>
      </c>
      <c r="C401">
        <f t="shared" si="48"/>
        <v>435</v>
      </c>
      <c r="D401">
        <f t="shared" si="49"/>
        <v>2</v>
      </c>
      <c r="E401" s="14" t="str">
        <f>VLOOKUP(A401,'Fichier FA (en entrée)'!B:AH,2,0)</f>
        <v>EV</v>
      </c>
      <c r="F401" s="14" t="b">
        <f t="shared" si="50"/>
        <v>1</v>
      </c>
      <c r="G401" s="14" t="b">
        <f>IFERROR(VLOOKUP(A401,'Calculs FI (auto)'!A:F,6,0),FALSE)</f>
        <v>0</v>
      </c>
      <c r="H401" s="14" t="b">
        <f t="shared" si="51"/>
        <v>0</v>
      </c>
      <c r="I401" s="16">
        <f>IFERROR(VLOOKUP(A401,'Moyennes FA (en entrée)'!B:N,7,0),"")</f>
        <v>0</v>
      </c>
      <c r="J401" s="16">
        <f>IFERROR(VLOOKUP(VLOOKUP(A401,'Fichier FA (en entrée)'!B:AH,33,0),Modificateurs!A$2:B$5,2,0),0)</f>
        <v>0</v>
      </c>
      <c r="K401" s="16">
        <f>IFERROR(VLOOKUP(VLOOKUP(A401,'Redoub FI (en entrée)'!B:N,7,0),Modificateurs!A$8:B$11,2,0),0)</f>
        <v>0</v>
      </c>
      <c r="L401" s="16">
        <f>IFERROR(VLOOKUP(M401,Modificateurs!D$1:E$94,2,0),0)</f>
        <v>2</v>
      </c>
      <c r="M401" t="str">
        <f>VLOOKUP(A401,'Fichier FA (en entrée)'!B:AH,16,0)&amp;" "&amp;VLOOKUP(A401,'Fichier FA (en entrée)'!B:AH,20,0)&amp;" "&amp;VLOOKUP(A401,'Fichier FA (en entrée)'!B:AH,27,0)&amp;" "&amp;VLOOKUP(A401,'Fichier FA (en entrée)'!B:AH,29,0)</f>
        <v xml:space="preserve">S Mathématiques  </v>
      </c>
      <c r="N401" t="str">
        <f>VLOOKUP(A401,'Fichier FA (en entrée)'!B:AH,8,0)</f>
        <v>En Terminale</v>
      </c>
      <c r="O401" t="b">
        <f>AND(C401&gt;Synthèse!B$7,C401&lt;Synthèse!B$9)</f>
        <v>0</v>
      </c>
      <c r="P401" s="62" t="s">
        <v>57</v>
      </c>
      <c r="Q401" s="60">
        <f>ROUNDUP(C401/(Synthèse!$B$2+Synthèse!$B$3)*8,0)</f>
        <v>7</v>
      </c>
      <c r="R401" s="60">
        <f>IFERROR(VLOOKUP(A401,'Evaluations (formulaire)'!A:P,6,0)+VLOOKUP(A401,'Evaluations (formulaire)'!A:P,7,0),0)</f>
        <v>0</v>
      </c>
      <c r="S401" s="60">
        <f>IFERROR(VLOOKUP(A401,'Evaluations (formulaire)'!A:P,8,0),0)</f>
        <v>0</v>
      </c>
      <c r="T401" s="64">
        <f>IF(AND(ISBLANK(P401),Q401&lt;=2),Synthèse!$B$42,IF(AND(ISBLANK(P401),Q401&gt;=7),Synthèse!$C$42,R401+S401))</f>
        <v>0</v>
      </c>
      <c r="U401" s="64">
        <f t="shared" si="52"/>
        <v>2</v>
      </c>
      <c r="V401" s="59">
        <f t="shared" si="53"/>
        <v>435</v>
      </c>
      <c r="W401" s="26">
        <v>493</v>
      </c>
      <c r="X401" s="26" t="b">
        <f t="shared" si="54"/>
        <v>0</v>
      </c>
      <c r="Y401" s="26" t="e">
        <f>VLOOKUP(A401,#REF!,21,0)</f>
        <v>#REF!</v>
      </c>
      <c r="Z401" s="26" t="s">
        <v>2283</v>
      </c>
      <c r="AC401" t="b">
        <f t="shared" si="55"/>
        <v>0</v>
      </c>
      <c r="AD401" t="e">
        <f>IFERROR(VLOOKUP(A401,#REF!,4,0),MAX(#REF!)+100)</f>
        <v>#REF!</v>
      </c>
    </row>
    <row r="402" spans="1:30">
      <c r="A402">
        <v>609716</v>
      </c>
      <c r="B402" s="5" t="str">
        <f ca="1">VLOOKUP(A402,'Fichier FA (en entrée)'!B:AH,3,0)</f>
        <v>CHGIABYESS</v>
      </c>
      <c r="C402">
        <f t="shared" si="48"/>
        <v>765</v>
      </c>
      <c r="D402">
        <f t="shared" si="49"/>
        <v>-100</v>
      </c>
      <c r="E402" s="14" t="str">
        <f>VLOOKUP(A402,'Fichier FA (en entrée)'!B:AH,2,0)</f>
        <v>ENV</v>
      </c>
      <c r="F402" s="14" t="b">
        <f t="shared" si="50"/>
        <v>0</v>
      </c>
      <c r="G402" s="14" t="b">
        <f>IFERROR(VLOOKUP(A402,'Calculs FI (auto)'!A:F,6,0),FALSE)</f>
        <v>0</v>
      </c>
      <c r="H402" s="14" t="b">
        <f t="shared" si="51"/>
        <v>0</v>
      </c>
      <c r="I402" s="16" t="str">
        <f>IFERROR(VLOOKUP(A402,'Moyennes FA (en entrée)'!B:N,7,0),"")</f>
        <v/>
      </c>
      <c r="J402" s="16">
        <f>IFERROR(VLOOKUP(VLOOKUP(A402,'Fichier FA (en entrée)'!B:AH,33,0),Modificateurs!A$2:B$5,2,0),0)</f>
        <v>0</v>
      </c>
      <c r="K402" s="16">
        <f>IFERROR(VLOOKUP(VLOOKUP(A402,'Redoub FI (en entrée)'!B:N,7,0),Modificateurs!A$8:B$11,2,0),0)</f>
        <v>0</v>
      </c>
      <c r="L402" s="16">
        <f>IFERROR(VLOOKUP(M402,Modificateurs!D$1:E$94,2,0),0)</f>
        <v>-12</v>
      </c>
      <c r="M402" t="str">
        <f>VLOOKUP(A402,'Fichier FA (en entrée)'!B:AH,16,0)&amp;" "&amp;VLOOKUP(A402,'Fichier FA (en entrée)'!B:AH,20,0)&amp;" "&amp;VLOOKUP(A402,'Fichier FA (en entrée)'!B:AH,27,0)&amp;" "&amp;VLOOKUP(A402,'Fichier FA (en entrée)'!B:AH,29,0)</f>
        <v xml:space="preserve">STMG Mercatique  </v>
      </c>
      <c r="N402" t="str">
        <f>VLOOKUP(A402,'Fichier FA (en entrée)'!B:AH,8,0)</f>
        <v>En Terminale</v>
      </c>
      <c r="O402" t="b">
        <f>AND(C402&gt;Synthèse!B$7,C402&lt;Synthèse!B$9)</f>
        <v>0</v>
      </c>
      <c r="Q402" s="60">
        <f>ROUNDUP(C402/(Synthèse!$B$2+Synthèse!$B$3)*8,0)</f>
        <v>12</v>
      </c>
      <c r="R402" s="60">
        <f>IFERROR(VLOOKUP(A402,'Evaluations (formulaire)'!A:P,6,0)+VLOOKUP(A402,'Evaluations (formulaire)'!A:P,7,0),0)</f>
        <v>0</v>
      </c>
      <c r="S402" s="60">
        <f>IFERROR(VLOOKUP(A402,'Evaluations (formulaire)'!A:P,8,0),0)</f>
        <v>0</v>
      </c>
      <c r="T402" s="64">
        <f>IF(AND(ISBLANK(P402),Q402&lt;=2),Synthèse!$B$42,IF(AND(ISBLANK(P402),Q402&gt;=7),Synthèse!$C$42,R402+S402))</f>
        <v>0</v>
      </c>
      <c r="U402" s="64">
        <f t="shared" si="52"/>
        <v>-100</v>
      </c>
      <c r="V402" s="59">
        <f t="shared" si="53"/>
        <v>765</v>
      </c>
      <c r="W402" s="26">
        <v>606</v>
      </c>
      <c r="X402" s="26" t="b">
        <f t="shared" si="54"/>
        <v>0</v>
      </c>
      <c r="Y402" s="26" t="e">
        <f>VLOOKUP(A402,#REF!,21,0)</f>
        <v>#REF!</v>
      </c>
      <c r="Z402" s="26" t="s">
        <v>2283</v>
      </c>
      <c r="AC402" t="b">
        <f t="shared" si="55"/>
        <v>0</v>
      </c>
      <c r="AD402" t="e">
        <f>IFERROR(VLOOKUP(A402,#REF!,4,0),MAX(#REF!)+100)</f>
        <v>#REF!</v>
      </c>
    </row>
    <row r="403" spans="1:30">
      <c r="A403">
        <v>609913</v>
      </c>
      <c r="B403" s="5" t="str">
        <f ca="1">VLOOKUP(A403,'Fichier FA (en entrée)'!B:AH,3,0)</f>
        <v>ANYEZOJDZE</v>
      </c>
      <c r="C403">
        <f t="shared" si="48"/>
        <v>1</v>
      </c>
      <c r="D403">
        <f t="shared" si="49"/>
        <v>19.82</v>
      </c>
      <c r="E403" s="14" t="str">
        <f>VLOOKUP(A403,'Fichier FA (en entrée)'!B:AH,2,0)</f>
        <v>EV</v>
      </c>
      <c r="F403" s="14" t="b">
        <f t="shared" si="50"/>
        <v>1</v>
      </c>
      <c r="G403" s="14" t="b">
        <f>IFERROR(VLOOKUP(A403,'Calculs FI (auto)'!A:F,6,0),FALSE)</f>
        <v>0</v>
      </c>
      <c r="H403" s="14" t="b">
        <f t="shared" si="51"/>
        <v>0</v>
      </c>
      <c r="I403" s="16">
        <f>IFERROR(VLOOKUP(A403,'Moyennes FA (en entrée)'!B:N,7,0),"")</f>
        <v>13.82</v>
      </c>
      <c r="J403" s="16">
        <f>IFERROR(VLOOKUP(VLOOKUP(A403,'Fichier FA (en entrée)'!B:AH,33,0),Modificateurs!A$2:B$5,2,0),0)</f>
        <v>3</v>
      </c>
      <c r="K403" s="16">
        <f>IFERROR(VLOOKUP(VLOOKUP(A403,'Redoub FI (en entrée)'!B:N,7,0),Modificateurs!A$8:B$11,2,0),0)</f>
        <v>0</v>
      </c>
      <c r="L403" s="16">
        <f>IFERROR(VLOOKUP(M403,Modificateurs!D$1:E$94,2,0),0)</f>
        <v>3</v>
      </c>
      <c r="M403" t="str">
        <f>VLOOKUP(A403,'Fichier FA (en entrée)'!B:AH,16,0)&amp;" "&amp;VLOOKUP(A403,'Fichier FA (en entrée)'!B:AH,20,0)&amp;" "&amp;VLOOKUP(A403,'Fichier FA (en entrée)'!B:AH,27,0)&amp;" "&amp;VLOOKUP(A403,'Fichier FA (en entrée)'!B:AH,29,0)</f>
        <v xml:space="preserve">S Informatique et Sciences du numérique  </v>
      </c>
      <c r="N403" t="str">
        <f>VLOOKUP(A403,'Fichier FA (en entrée)'!B:AH,8,0)</f>
        <v>En Terminale</v>
      </c>
      <c r="O403" t="b">
        <f>AND(C403&gt;Synthèse!B$7,C403&lt;Synthèse!B$9)</f>
        <v>0</v>
      </c>
      <c r="Q403" s="60">
        <f>ROUNDUP(C403/(Synthèse!$B$2+Synthèse!$B$3)*8,0)</f>
        <v>1</v>
      </c>
      <c r="R403" s="60">
        <f>IFERROR(VLOOKUP(A403,'Evaluations (formulaire)'!A:P,6,0)+VLOOKUP(A403,'Evaluations (formulaire)'!A:P,7,0),0)</f>
        <v>0</v>
      </c>
      <c r="S403" s="60">
        <f>IFERROR(VLOOKUP(A403,'Evaluations (formulaire)'!A:P,8,0),0)</f>
        <v>0</v>
      </c>
      <c r="T403" s="64">
        <f>IF(AND(ISBLANK(P403),Q403&lt;=2),Synthèse!$B$42,IF(AND(ISBLANK(P403),Q403&gt;=7),Synthèse!$C$42,R403+S403))</f>
        <v>0</v>
      </c>
      <c r="U403" s="64">
        <f t="shared" si="52"/>
        <v>19.82</v>
      </c>
      <c r="V403" s="59">
        <f t="shared" si="53"/>
        <v>1</v>
      </c>
      <c r="W403" s="26">
        <v>264</v>
      </c>
      <c r="X403" s="26" t="b">
        <f t="shared" si="54"/>
        <v>1</v>
      </c>
      <c r="Y403" s="26" t="e">
        <f>VLOOKUP(A403,#REF!,21,0)</f>
        <v>#REF!</v>
      </c>
      <c r="Z403" s="26" t="s">
        <v>2283</v>
      </c>
      <c r="AC403" t="b">
        <f t="shared" si="55"/>
        <v>0</v>
      </c>
      <c r="AD403" t="e">
        <f>IFERROR(VLOOKUP(A403,#REF!,4,0),MAX(#REF!)+100)</f>
        <v>#REF!</v>
      </c>
    </row>
    <row r="404" spans="1:30">
      <c r="A404">
        <v>618199</v>
      </c>
      <c r="B404" s="5" t="str">
        <f ca="1">VLOOKUP(A404,'Fichier FA (en entrée)'!B:AH,3,0)</f>
        <v>BRYWYJQAAR</v>
      </c>
      <c r="C404">
        <f t="shared" si="48"/>
        <v>306</v>
      </c>
      <c r="D404">
        <f t="shared" si="49"/>
        <v>8.9400000000000013</v>
      </c>
      <c r="E404" s="14" t="str">
        <f>VLOOKUP(A404,'Fichier FA (en entrée)'!B:AH,2,0)</f>
        <v>EV</v>
      </c>
      <c r="F404" s="14" t="b">
        <f t="shared" si="50"/>
        <v>1</v>
      </c>
      <c r="G404" s="14" t="b">
        <f>IFERROR(VLOOKUP(A404,'Calculs FI (auto)'!A:F,6,0),FALSE)</f>
        <v>1</v>
      </c>
      <c r="H404" s="14" t="b">
        <f t="shared" si="51"/>
        <v>1</v>
      </c>
      <c r="I404" s="16">
        <f>IFERROR(VLOOKUP(A404,'Moyennes FA (en entrée)'!B:N,7,0),"")</f>
        <v>6.94</v>
      </c>
      <c r="J404" s="16">
        <f>IFERROR(VLOOKUP(VLOOKUP(A404,'Fichier FA (en entrée)'!B:AH,33,0),Modificateurs!A$2:B$5,2,0),0)</f>
        <v>0</v>
      </c>
      <c r="K404" s="16">
        <f>IFERROR(VLOOKUP(VLOOKUP(A404,'Redoub FI (en entrée)'!B:N,7,0),Modificateurs!A$8:B$11,2,0),0)</f>
        <v>0</v>
      </c>
      <c r="L404" s="16">
        <f>IFERROR(VLOOKUP(M404,Modificateurs!D$1:E$94,2,0),0)</f>
        <v>2</v>
      </c>
      <c r="M404" t="str">
        <f>VLOOKUP(A404,'Fichier FA (en entrée)'!B:AH,16,0)&amp;" "&amp;VLOOKUP(A404,'Fichier FA (en entrée)'!B:AH,20,0)&amp;" "&amp;VLOOKUP(A404,'Fichier FA (en entrée)'!B:AH,27,0)&amp;" "&amp;VLOOKUP(A404,'Fichier FA (en entrée)'!B:AH,29,0)</f>
        <v xml:space="preserve">S Physique-chimie  </v>
      </c>
      <c r="N404" t="str">
        <f>VLOOKUP(A404,'Fichier FA (en entrée)'!B:AH,8,0)</f>
        <v>En Terminale</v>
      </c>
      <c r="O404" t="b">
        <f>AND(C404&gt;Synthèse!B$7,C404&lt;Synthèse!B$9)</f>
        <v>1</v>
      </c>
      <c r="Q404" s="60">
        <f>ROUNDUP(C404/(Synthèse!$B$2+Synthèse!$B$3)*8,0)</f>
        <v>5</v>
      </c>
      <c r="R404" s="60">
        <f>IFERROR(VLOOKUP(A404,'Evaluations (formulaire)'!A:P,6,0)+VLOOKUP(A404,'Evaluations (formulaire)'!A:P,7,0),0)</f>
        <v>0</v>
      </c>
      <c r="S404" s="60">
        <f>IFERROR(VLOOKUP(A404,'Evaluations (formulaire)'!A:P,8,0),0)</f>
        <v>0</v>
      </c>
      <c r="T404" s="64">
        <f>IF(AND(ISBLANK(P404),Q404&lt;=2),Synthèse!$B$42,IF(AND(ISBLANK(P404),Q404&gt;=7),Synthèse!$C$42,R404+S404))</f>
        <v>0</v>
      </c>
      <c r="U404" s="64">
        <f t="shared" si="52"/>
        <v>8.9400000000000013</v>
      </c>
      <c r="V404" s="59">
        <f t="shared" si="53"/>
        <v>305</v>
      </c>
      <c r="W404" s="26">
        <v>658</v>
      </c>
      <c r="X404" s="26" t="b">
        <f t="shared" si="54"/>
        <v>0</v>
      </c>
      <c r="Y404" s="26" t="e">
        <f>VLOOKUP(A404,#REF!,21,0)</f>
        <v>#REF!</v>
      </c>
      <c r="Z404" s="26" t="s">
        <v>2283</v>
      </c>
      <c r="AC404" t="b">
        <f t="shared" si="55"/>
        <v>0</v>
      </c>
      <c r="AD404" t="e">
        <f>IFERROR(VLOOKUP(A404,#REF!,4,0),MAX(#REF!)+100)</f>
        <v>#REF!</v>
      </c>
    </row>
    <row r="405" spans="1:30">
      <c r="A405">
        <v>626229</v>
      </c>
      <c r="B405" s="5" t="str">
        <f ca="1">VLOOKUP(A405,'Fichier FA (en entrée)'!B:AH,3,0)</f>
        <v>JYPQWXAMFF</v>
      </c>
      <c r="C405">
        <f t="shared" si="48"/>
        <v>193</v>
      </c>
      <c r="D405">
        <f t="shared" si="49"/>
        <v>11.65</v>
      </c>
      <c r="E405" s="14" t="str">
        <f>VLOOKUP(A405,'Fichier FA (en entrée)'!B:AH,2,0)</f>
        <v>EV</v>
      </c>
      <c r="F405" s="14" t="b">
        <f t="shared" si="50"/>
        <v>1</v>
      </c>
      <c r="G405" s="14" t="b">
        <f>IFERROR(VLOOKUP(A405,'Calculs FI (auto)'!A:F,6,0),FALSE)</f>
        <v>1</v>
      </c>
      <c r="H405" s="14" t="b">
        <f t="shared" si="51"/>
        <v>1</v>
      </c>
      <c r="I405" s="16">
        <f>IFERROR(VLOOKUP(A405,'Moyennes FA (en entrée)'!B:N,7,0),"")</f>
        <v>8.65</v>
      </c>
      <c r="J405" s="16">
        <f>IFERROR(VLOOKUP(VLOOKUP(A405,'Fichier FA (en entrée)'!B:AH,33,0),Modificateurs!A$2:B$5,2,0),0)</f>
        <v>0</v>
      </c>
      <c r="K405" s="16">
        <f>IFERROR(VLOOKUP(VLOOKUP(A405,'Redoub FI (en entrée)'!B:N,7,0),Modificateurs!A$8:B$11,2,0),0)</f>
        <v>0</v>
      </c>
      <c r="L405" s="16">
        <f>IFERROR(VLOOKUP(M405,Modificateurs!D$1:E$94,2,0),0)</f>
        <v>3</v>
      </c>
      <c r="M405" t="str">
        <f>VLOOKUP(A405,'Fichier FA (en entrée)'!B:AH,16,0)&amp;" "&amp;VLOOKUP(A405,'Fichier FA (en entrée)'!B:AH,20,0)&amp;" "&amp;VLOOKUP(A405,'Fichier FA (en entrée)'!B:AH,27,0)&amp;" "&amp;VLOOKUP(A405,'Fichier FA (en entrée)'!B:AH,29,0)</f>
        <v xml:space="preserve">S Informatique et Sciences du numérique  </v>
      </c>
      <c r="N405" t="str">
        <f>VLOOKUP(A405,'Fichier FA (en entrée)'!B:AH,8,0)</f>
        <v>En Terminale</v>
      </c>
      <c r="O405" t="b">
        <f>AND(C405&gt;Synthèse!B$7,C405&lt;Synthèse!B$9)</f>
        <v>1</v>
      </c>
      <c r="Q405" s="60">
        <f>ROUNDUP(C405/(Synthèse!$B$2+Synthèse!$B$3)*8,0)</f>
        <v>3</v>
      </c>
      <c r="R405" s="60">
        <f>IFERROR(VLOOKUP(A405,'Evaluations (formulaire)'!A:P,6,0)+VLOOKUP(A405,'Evaluations (formulaire)'!A:P,7,0),0)</f>
        <v>0</v>
      </c>
      <c r="S405" s="60">
        <f>IFERROR(VLOOKUP(A405,'Evaluations (formulaire)'!A:P,8,0),0)</f>
        <v>0</v>
      </c>
      <c r="T405" s="64">
        <f>IF(AND(ISBLANK(P405),Q405&lt;=2),Synthèse!$B$42,IF(AND(ISBLANK(P405),Q405&gt;=7),Synthèse!$C$42,R405+S405))</f>
        <v>0</v>
      </c>
      <c r="U405" s="64">
        <f t="shared" si="52"/>
        <v>11.65</v>
      </c>
      <c r="V405" s="59">
        <f t="shared" si="53"/>
        <v>193</v>
      </c>
      <c r="W405" s="26">
        <v>378</v>
      </c>
      <c r="X405" s="26" t="b">
        <f t="shared" si="54"/>
        <v>1</v>
      </c>
      <c r="Y405" s="26" t="e">
        <f>VLOOKUP(A405,#REF!,21,0)</f>
        <v>#REF!</v>
      </c>
      <c r="Z405" s="26" t="s">
        <v>2283</v>
      </c>
      <c r="AC405" t="b">
        <f t="shared" si="55"/>
        <v>0</v>
      </c>
      <c r="AD405" t="e">
        <f>IFERROR(VLOOKUP(A405,#REF!,4,0),MAX(#REF!)+100)</f>
        <v>#REF!</v>
      </c>
    </row>
    <row r="406" spans="1:30">
      <c r="A406">
        <v>626549</v>
      </c>
      <c r="B406" s="5" t="str">
        <f ca="1">VLOOKUP(A406,'Fichier FA (en entrée)'!B:AH,3,0)</f>
        <v>RADMWPUHNI</v>
      </c>
      <c r="C406">
        <f t="shared" si="48"/>
        <v>436</v>
      </c>
      <c r="D406">
        <f t="shared" si="49"/>
        <v>1.9499999999999993</v>
      </c>
      <c r="E406" s="14" t="str">
        <f>VLOOKUP(A406,'Fichier FA (en entrée)'!B:AH,2,0)</f>
        <v>EV</v>
      </c>
      <c r="F406" s="14" t="b">
        <f t="shared" si="50"/>
        <v>1</v>
      </c>
      <c r="G406" s="14" t="b">
        <f>IFERROR(VLOOKUP(A406,'Calculs FI (auto)'!A:F,6,0),FALSE)</f>
        <v>0</v>
      </c>
      <c r="H406" s="14" t="b">
        <f t="shared" si="51"/>
        <v>0</v>
      </c>
      <c r="I406" s="16">
        <f>IFERROR(VLOOKUP(A406,'Moyennes FA (en entrée)'!B:N,7,0),"")</f>
        <v>8.9499999999999993</v>
      </c>
      <c r="J406" s="16">
        <f>IFERROR(VLOOKUP(VLOOKUP(A406,'Fichier FA (en entrée)'!B:AH,33,0),Modificateurs!A$2:B$5,2,0),0)</f>
        <v>1</v>
      </c>
      <c r="K406" s="16">
        <f>IFERROR(VLOOKUP(VLOOKUP(A406,'Redoub FI (en entrée)'!B:N,7,0),Modificateurs!A$8:B$11,2,0),0)</f>
        <v>0</v>
      </c>
      <c r="L406" s="16">
        <f>IFERROR(VLOOKUP(M406,Modificateurs!D$1:E$94,2,0),0)</f>
        <v>-8</v>
      </c>
      <c r="M406" t="str">
        <f>VLOOKUP(A406,'Fichier FA (en entrée)'!B:AH,16,0)&amp;" "&amp;VLOOKUP(A406,'Fichier FA (en entrée)'!B:AH,20,0)&amp;" "&amp;VLOOKUP(A406,'Fichier FA (en entrée)'!B:AH,27,0)&amp;" "&amp;VLOOKUP(A406,'Fichier FA (en entrée)'!B:AH,29,0)</f>
        <v xml:space="preserve">STMG Systèmes d'information et de gestion  </v>
      </c>
      <c r="N406" t="str">
        <f>VLOOKUP(A406,'Fichier FA (en entrée)'!B:AH,8,0)</f>
        <v>En Terminale</v>
      </c>
      <c r="O406" t="b">
        <f>AND(C406&gt;Synthèse!B$7,C406&lt;Synthèse!B$9)</f>
        <v>0</v>
      </c>
      <c r="Q406" s="60">
        <f>ROUNDUP(C406/(Synthèse!$B$2+Synthèse!$B$3)*8,0)</f>
        <v>7</v>
      </c>
      <c r="R406" s="60">
        <f>IFERROR(VLOOKUP(A406,'Evaluations (formulaire)'!A:P,6,0)+VLOOKUP(A406,'Evaluations (formulaire)'!A:P,7,0),0)</f>
        <v>0</v>
      </c>
      <c r="S406" s="60">
        <f>IFERROR(VLOOKUP(A406,'Evaluations (formulaire)'!A:P,8,0),0)</f>
        <v>0</v>
      </c>
      <c r="T406" s="64">
        <f>IF(AND(ISBLANK(P406),Q406&lt;=2),Synthèse!$B$42,IF(AND(ISBLANK(P406),Q406&gt;=7),Synthèse!$C$42,R406+S406))</f>
        <v>0</v>
      </c>
      <c r="U406" s="64">
        <f t="shared" si="52"/>
        <v>1.9499999999999993</v>
      </c>
      <c r="V406" s="59">
        <f t="shared" si="53"/>
        <v>436</v>
      </c>
      <c r="W406" s="26">
        <v>315</v>
      </c>
      <c r="X406" s="26" t="b">
        <f t="shared" si="54"/>
        <v>0</v>
      </c>
      <c r="Y406" s="26" t="e">
        <f>VLOOKUP(A406,#REF!,21,0)</f>
        <v>#REF!</v>
      </c>
      <c r="Z406" s="26" t="s">
        <v>2283</v>
      </c>
      <c r="AC406" t="b">
        <f t="shared" si="55"/>
        <v>0</v>
      </c>
      <c r="AD406" t="e">
        <f>IFERROR(VLOOKUP(A406,#REF!,4,0),MAX(#REF!)+100)</f>
        <v>#REF!</v>
      </c>
    </row>
    <row r="407" spans="1:30">
      <c r="A407">
        <v>628661</v>
      </c>
      <c r="B407" s="5" t="str">
        <f ca="1">VLOOKUP(A407,'Fichier FA (en entrée)'!B:AH,3,0)</f>
        <v>MGZWFVZRAU</v>
      </c>
      <c r="C407">
        <f t="shared" si="48"/>
        <v>378</v>
      </c>
      <c r="D407">
        <f t="shared" si="49"/>
        <v>5.25</v>
      </c>
      <c r="E407" s="14" t="str">
        <f>VLOOKUP(A407,'Fichier FA (en entrée)'!B:AH,2,0)</f>
        <v>EV</v>
      </c>
      <c r="F407" s="14" t="b">
        <f t="shared" si="50"/>
        <v>1</v>
      </c>
      <c r="G407" s="14" t="b">
        <f>IFERROR(VLOOKUP(A407,'Calculs FI (auto)'!A:F,6,0),FALSE)</f>
        <v>0</v>
      </c>
      <c r="H407" s="14" t="b">
        <f t="shared" si="51"/>
        <v>0</v>
      </c>
      <c r="I407" s="16">
        <f>IFERROR(VLOOKUP(A407,'Moyennes FA (en entrée)'!B:N,7,0),"")</f>
        <v>7.25</v>
      </c>
      <c r="J407" s="16">
        <f>IFERROR(VLOOKUP(VLOOKUP(A407,'Fichier FA (en entrée)'!B:AH,33,0),Modificateurs!A$2:B$5,2,0),0)</f>
        <v>-3</v>
      </c>
      <c r="K407" s="16">
        <f>IFERROR(VLOOKUP(VLOOKUP(A407,'Redoub FI (en entrée)'!B:N,7,0),Modificateurs!A$8:B$11,2,0),0)</f>
        <v>0</v>
      </c>
      <c r="L407" s="16">
        <f>IFERROR(VLOOKUP(M407,Modificateurs!D$1:E$94,2,0),0)</f>
        <v>1</v>
      </c>
      <c r="M407" t="str">
        <f>VLOOKUP(A407,'Fichier FA (en entrée)'!B:AH,16,0)&amp;" "&amp;VLOOKUP(A407,'Fichier FA (en entrée)'!B:AH,20,0)&amp;" "&amp;VLOOKUP(A407,'Fichier FA (en entrée)'!B:AH,27,0)&amp;" "&amp;VLOOKUP(A407,'Fichier FA (en entrée)'!B:AH,29,0)</f>
        <v xml:space="preserve">S Pas de spécialité (S.I)  </v>
      </c>
      <c r="N407" t="str">
        <f>VLOOKUP(A407,'Fichier FA (en entrée)'!B:AH,8,0)</f>
        <v>En Terminale</v>
      </c>
      <c r="O407" t="b">
        <f>AND(C407&gt;Synthèse!B$7,C407&lt;Synthèse!B$9)</f>
        <v>1</v>
      </c>
      <c r="Q407" s="60">
        <f>ROUNDUP(C407/(Synthèse!$B$2+Synthèse!$B$3)*8,0)</f>
        <v>6</v>
      </c>
      <c r="R407" s="60">
        <f>IFERROR(VLOOKUP(A407,'Evaluations (formulaire)'!A:P,6,0)+VLOOKUP(A407,'Evaluations (formulaire)'!A:P,7,0),0)</f>
        <v>0</v>
      </c>
      <c r="S407" s="60">
        <f>IFERROR(VLOOKUP(A407,'Evaluations (formulaire)'!A:P,8,0),0)</f>
        <v>0</v>
      </c>
      <c r="T407" s="64">
        <f>IF(AND(ISBLANK(P407),Q407&lt;=2),Synthèse!$B$42,IF(AND(ISBLANK(P407),Q407&gt;=7),Synthèse!$C$42,R407+S407))</f>
        <v>0</v>
      </c>
      <c r="U407" s="64">
        <f t="shared" si="52"/>
        <v>5.25</v>
      </c>
      <c r="V407" s="59">
        <f t="shared" si="53"/>
        <v>378</v>
      </c>
      <c r="W407" s="26">
        <v>761</v>
      </c>
      <c r="X407" s="26" t="b">
        <f t="shared" si="54"/>
        <v>0</v>
      </c>
      <c r="Y407" s="26" t="e">
        <f>VLOOKUP(A407,#REF!,21,0)</f>
        <v>#REF!</v>
      </c>
      <c r="Z407" s="26" t="s">
        <v>2283</v>
      </c>
      <c r="AC407" t="b">
        <f t="shared" si="55"/>
        <v>0</v>
      </c>
      <c r="AD407" t="e">
        <f>IFERROR(VLOOKUP(A407,#REF!,4,0),MAX(#REF!)+100)</f>
        <v>#REF!</v>
      </c>
    </row>
    <row r="408" spans="1:30">
      <c r="A408">
        <v>629957</v>
      </c>
      <c r="B408" s="5" t="str">
        <f ca="1">VLOOKUP(A408,'Fichier FA (en entrée)'!B:AH,3,0)</f>
        <v>GGJCNFTBBR</v>
      </c>
      <c r="C408">
        <f t="shared" si="48"/>
        <v>238</v>
      </c>
      <c r="D408">
        <f t="shared" si="49"/>
        <v>10.75</v>
      </c>
      <c r="E408" s="14" t="str">
        <f>VLOOKUP(A408,'Fichier FA (en entrée)'!B:AH,2,0)</f>
        <v>EV</v>
      </c>
      <c r="F408" s="14" t="b">
        <f t="shared" si="50"/>
        <v>1</v>
      </c>
      <c r="G408" s="14" t="b">
        <f>IFERROR(VLOOKUP(A408,'Calculs FI (auto)'!A:F,6,0),FALSE)</f>
        <v>1</v>
      </c>
      <c r="H408" s="14" t="b">
        <f t="shared" si="51"/>
        <v>1</v>
      </c>
      <c r="I408" s="16">
        <f>IFERROR(VLOOKUP(A408,'Moyennes FA (en entrée)'!B:N,7,0),"")</f>
        <v>8.75</v>
      </c>
      <c r="J408" s="16">
        <f>IFERROR(VLOOKUP(VLOOKUP(A408,'Fichier FA (en entrée)'!B:AH,33,0),Modificateurs!A$2:B$5,2,0),0)</f>
        <v>1</v>
      </c>
      <c r="K408" s="16">
        <f>IFERROR(VLOOKUP(VLOOKUP(A408,'Redoub FI (en entrée)'!B:N,7,0),Modificateurs!A$8:B$11,2,0),0)</f>
        <v>0</v>
      </c>
      <c r="L408" s="16">
        <f>IFERROR(VLOOKUP(M408,Modificateurs!D$1:E$94,2,0),0)</f>
        <v>1</v>
      </c>
      <c r="M408" t="str">
        <f>VLOOKUP(A408,'Fichier FA (en entrée)'!B:AH,16,0)&amp;" "&amp;VLOOKUP(A408,'Fichier FA (en entrée)'!B:AH,20,0)&amp;" "&amp;VLOOKUP(A408,'Fichier FA (en entrée)'!B:AH,27,0)&amp;" "&amp;VLOOKUP(A408,'Fichier FA (en entrée)'!B:AH,29,0)</f>
        <v xml:space="preserve">S Sciences de la vie et de la terre  </v>
      </c>
      <c r="N408" t="str">
        <f>VLOOKUP(A408,'Fichier FA (en entrée)'!B:AH,8,0)</f>
        <v>En Terminale</v>
      </c>
      <c r="O408" t="b">
        <f>AND(C408&gt;Synthèse!B$7,C408&lt;Synthèse!B$9)</f>
        <v>1</v>
      </c>
      <c r="P408" s="62" t="s">
        <v>2261</v>
      </c>
      <c r="Q408" s="60">
        <f>ROUNDUP(C408/(Synthèse!$B$2+Synthèse!$B$3)*8,0)</f>
        <v>4</v>
      </c>
      <c r="R408" s="60">
        <f>IFERROR(VLOOKUP(A408,'Evaluations (formulaire)'!A:P,6,0)+VLOOKUP(A408,'Evaluations (formulaire)'!A:P,7,0),0)</f>
        <v>0</v>
      </c>
      <c r="S408" s="60">
        <f>IFERROR(VLOOKUP(A408,'Evaluations (formulaire)'!A:P,8,0),0)</f>
        <v>0</v>
      </c>
      <c r="T408" s="64">
        <f>IF(AND(ISBLANK(P408),Q408&lt;=2),Synthèse!$B$42,IF(AND(ISBLANK(P408),Q408&gt;=7),Synthèse!$C$42,R408+S408))</f>
        <v>0</v>
      </c>
      <c r="U408" s="64">
        <f t="shared" si="52"/>
        <v>10.75</v>
      </c>
      <c r="V408" s="59">
        <f t="shared" si="53"/>
        <v>238</v>
      </c>
      <c r="W408" s="26">
        <v>416</v>
      </c>
      <c r="X408" s="26" t="b">
        <f t="shared" si="54"/>
        <v>1</v>
      </c>
      <c r="Y408" s="26" t="e">
        <f>VLOOKUP(A408,#REF!,21,0)</f>
        <v>#REF!</v>
      </c>
      <c r="Z408" s="26" t="s">
        <v>2283</v>
      </c>
      <c r="AC408" t="b">
        <f t="shared" si="55"/>
        <v>0</v>
      </c>
      <c r="AD408" t="e">
        <f>IFERROR(VLOOKUP(A408,#REF!,4,0),MAX(#REF!)+100)</f>
        <v>#REF!</v>
      </c>
    </row>
    <row r="409" spans="1:30">
      <c r="A409">
        <v>629988</v>
      </c>
      <c r="B409" s="5" t="str">
        <f ca="1">VLOOKUP(A409,'Fichier FA (en entrée)'!B:AH,3,0)</f>
        <v>NPNMBKOTEH</v>
      </c>
      <c r="C409">
        <f t="shared" si="48"/>
        <v>122</v>
      </c>
      <c r="D409">
        <f t="shared" si="49"/>
        <v>13.12</v>
      </c>
      <c r="E409" s="14" t="str">
        <f>VLOOKUP(A409,'Fichier FA (en entrée)'!B:AH,2,0)</f>
        <v>EV</v>
      </c>
      <c r="F409" s="14" t="b">
        <f t="shared" si="50"/>
        <v>1</v>
      </c>
      <c r="G409" s="14" t="b">
        <f>IFERROR(VLOOKUP(A409,'Calculs FI (auto)'!A:F,6,0),FALSE)</f>
        <v>0</v>
      </c>
      <c r="H409" s="14" t="b">
        <f t="shared" si="51"/>
        <v>0</v>
      </c>
      <c r="I409" s="16">
        <f>IFERROR(VLOOKUP(A409,'Moyennes FA (en entrée)'!B:N,7,0),"")</f>
        <v>9.1199999999999992</v>
      </c>
      <c r="J409" s="16">
        <f>IFERROR(VLOOKUP(VLOOKUP(A409,'Fichier FA (en entrée)'!B:AH,33,0),Modificateurs!A$2:B$5,2,0),0)</f>
        <v>1</v>
      </c>
      <c r="K409" s="16">
        <f>IFERROR(VLOOKUP(VLOOKUP(A409,'Redoub FI (en entrée)'!B:N,7,0),Modificateurs!A$8:B$11,2,0),0)</f>
        <v>0</v>
      </c>
      <c r="L409" s="16">
        <f>IFERROR(VLOOKUP(M409,Modificateurs!D$1:E$94,2,0),0)</f>
        <v>3</v>
      </c>
      <c r="M409" t="str">
        <f>VLOOKUP(A409,'Fichier FA (en entrée)'!B:AH,16,0)&amp;" "&amp;VLOOKUP(A409,'Fichier FA (en entrée)'!B:AH,20,0)&amp;" "&amp;VLOOKUP(A409,'Fichier FA (en entrée)'!B:AH,27,0)&amp;" "&amp;VLOOKUP(A409,'Fichier FA (en entrée)'!B:AH,29,0)</f>
        <v xml:space="preserve">S Informatique et Sciences du numérique  </v>
      </c>
      <c r="N409" t="str">
        <f>VLOOKUP(A409,'Fichier FA (en entrée)'!B:AH,8,0)</f>
        <v>En Terminale</v>
      </c>
      <c r="O409" t="b">
        <f>AND(C409&gt;Synthèse!B$7,C409&lt;Synthèse!B$9)</f>
        <v>0</v>
      </c>
      <c r="Q409" s="60">
        <f>ROUNDUP(C409/(Synthèse!$B$2+Synthèse!$B$3)*8,0)</f>
        <v>2</v>
      </c>
      <c r="R409" s="60">
        <f>IFERROR(VLOOKUP(A409,'Evaluations (formulaire)'!A:P,6,0)+VLOOKUP(A409,'Evaluations (formulaire)'!A:P,7,0),0)</f>
        <v>0</v>
      </c>
      <c r="S409" s="60">
        <f>IFERROR(VLOOKUP(A409,'Evaluations (formulaire)'!A:P,8,0),0)</f>
        <v>0</v>
      </c>
      <c r="T409" s="64">
        <f>IF(AND(ISBLANK(P409),Q409&lt;=2),Synthèse!$B$42,IF(AND(ISBLANK(P409),Q409&gt;=7),Synthèse!$C$42,R409+S409))</f>
        <v>0</v>
      </c>
      <c r="U409" s="64">
        <f t="shared" si="52"/>
        <v>13.12</v>
      </c>
      <c r="V409" s="59">
        <f t="shared" si="53"/>
        <v>122</v>
      </c>
      <c r="W409" s="26">
        <v>567</v>
      </c>
      <c r="X409" s="26" t="b">
        <f t="shared" si="54"/>
        <v>1</v>
      </c>
      <c r="Y409" s="26" t="e">
        <f>VLOOKUP(A409,#REF!,21,0)</f>
        <v>#REF!</v>
      </c>
      <c r="Z409" s="26" t="s">
        <v>2283</v>
      </c>
      <c r="AC409" t="b">
        <f t="shared" si="55"/>
        <v>0</v>
      </c>
      <c r="AD409" t="e">
        <f>IFERROR(VLOOKUP(A409,#REF!,4,0),MAX(#REF!)+100)</f>
        <v>#REF!</v>
      </c>
    </row>
    <row r="410" spans="1:30">
      <c r="A410">
        <v>630956</v>
      </c>
      <c r="B410" s="5" t="str">
        <f ca="1">VLOOKUP(A410,'Fichier FA (en entrée)'!B:AH,3,0)</f>
        <v>XHGJRFJYHX</v>
      </c>
      <c r="C410">
        <f t="shared" si="48"/>
        <v>53</v>
      </c>
      <c r="D410">
        <f t="shared" si="49"/>
        <v>15.41</v>
      </c>
      <c r="E410" s="14" t="str">
        <f>VLOOKUP(A410,'Fichier FA (en entrée)'!B:AH,2,0)</f>
        <v>EV</v>
      </c>
      <c r="F410" s="14" t="b">
        <f t="shared" si="50"/>
        <v>1</v>
      </c>
      <c r="G410" s="14" t="b">
        <f>IFERROR(VLOOKUP(A410,'Calculs FI (auto)'!A:F,6,0),FALSE)</f>
        <v>0</v>
      </c>
      <c r="H410" s="14" t="b">
        <f t="shared" si="51"/>
        <v>0</v>
      </c>
      <c r="I410" s="16">
        <f>IFERROR(VLOOKUP(A410,'Moyennes FA (en entrée)'!B:N,7,0),"")</f>
        <v>9.41</v>
      </c>
      <c r="J410" s="16">
        <f>IFERROR(VLOOKUP(VLOOKUP(A410,'Fichier FA (en entrée)'!B:AH,33,0),Modificateurs!A$2:B$5,2,0),0)</f>
        <v>3</v>
      </c>
      <c r="K410" s="16">
        <f>IFERROR(VLOOKUP(VLOOKUP(A410,'Redoub FI (en entrée)'!B:N,7,0),Modificateurs!A$8:B$11,2,0),0)</f>
        <v>0</v>
      </c>
      <c r="L410" s="16">
        <f>IFERROR(VLOOKUP(M410,Modificateurs!D$1:E$94,2,0),0)</f>
        <v>3</v>
      </c>
      <c r="M410" t="str">
        <f>VLOOKUP(A410,'Fichier FA (en entrée)'!B:AH,16,0)&amp;" "&amp;VLOOKUP(A410,'Fichier FA (en entrée)'!B:AH,20,0)&amp;" "&amp;VLOOKUP(A410,'Fichier FA (en entrée)'!B:AH,27,0)&amp;" "&amp;VLOOKUP(A410,'Fichier FA (en entrée)'!B:AH,29,0)</f>
        <v xml:space="preserve">S Informatique et Sciences du numérique  </v>
      </c>
      <c r="N410" t="str">
        <f>VLOOKUP(A410,'Fichier FA (en entrée)'!B:AH,8,0)</f>
        <v>En Terminale</v>
      </c>
      <c r="O410" t="b">
        <f>AND(C410&gt;Synthèse!B$7,C410&lt;Synthèse!B$9)</f>
        <v>0</v>
      </c>
      <c r="Q410" s="60">
        <f>ROUNDUP(C410/(Synthèse!$B$2+Synthèse!$B$3)*8,0)</f>
        <v>1</v>
      </c>
      <c r="R410" s="60">
        <f>IFERROR(VLOOKUP(A410,'Evaluations (formulaire)'!A:P,6,0)+VLOOKUP(A410,'Evaluations (formulaire)'!A:P,7,0),0)</f>
        <v>0</v>
      </c>
      <c r="S410" s="60">
        <f>IFERROR(VLOOKUP(A410,'Evaluations (formulaire)'!A:P,8,0),0)</f>
        <v>0</v>
      </c>
      <c r="T410" s="64">
        <f>IF(AND(ISBLANK(P410),Q410&lt;=2),Synthèse!$B$42,IF(AND(ISBLANK(P410),Q410&gt;=7),Synthèse!$C$42,R410+S410))</f>
        <v>0</v>
      </c>
      <c r="U410" s="64">
        <f t="shared" si="52"/>
        <v>15.41</v>
      </c>
      <c r="V410" s="59">
        <f t="shared" si="53"/>
        <v>53</v>
      </c>
      <c r="W410" s="26">
        <v>327</v>
      </c>
      <c r="X410" s="26" t="b">
        <f t="shared" si="54"/>
        <v>1</v>
      </c>
      <c r="Y410" s="26" t="e">
        <f>VLOOKUP(A410,#REF!,21,0)</f>
        <v>#REF!</v>
      </c>
      <c r="Z410" s="26" t="s">
        <v>2283</v>
      </c>
      <c r="AC410" t="b">
        <f t="shared" si="55"/>
        <v>0</v>
      </c>
      <c r="AD410" t="e">
        <f>IFERROR(VLOOKUP(A410,#REF!,4,0),MAX(#REF!)+100)</f>
        <v>#REF!</v>
      </c>
    </row>
    <row r="411" spans="1:30">
      <c r="A411">
        <v>631031</v>
      </c>
      <c r="B411" s="5" t="str">
        <f ca="1">VLOOKUP(A411,'Fichier FA (en entrée)'!B:AH,3,0)</f>
        <v>EATCGJLJQX</v>
      </c>
      <c r="C411">
        <f t="shared" si="48"/>
        <v>166</v>
      </c>
      <c r="D411">
        <f t="shared" si="49"/>
        <v>12.15</v>
      </c>
      <c r="E411" s="14" t="str">
        <f>VLOOKUP(A411,'Fichier FA (en entrée)'!B:AH,2,0)</f>
        <v>EV</v>
      </c>
      <c r="F411" s="14" t="b">
        <f t="shared" si="50"/>
        <v>1</v>
      </c>
      <c r="G411" s="14" t="b">
        <f>IFERROR(VLOOKUP(A411,'Calculs FI (auto)'!A:F,6,0),FALSE)</f>
        <v>0</v>
      </c>
      <c r="H411" s="14" t="b">
        <f t="shared" si="51"/>
        <v>0</v>
      </c>
      <c r="I411" s="16">
        <f>IFERROR(VLOOKUP(A411,'Moyennes FA (en entrée)'!B:N,7,0),"")</f>
        <v>9.15</v>
      </c>
      <c r="J411" s="16">
        <f>IFERROR(VLOOKUP(VLOOKUP(A411,'Fichier FA (en entrée)'!B:AH,33,0),Modificateurs!A$2:B$5,2,0),0)</f>
        <v>1</v>
      </c>
      <c r="K411" s="16">
        <f>IFERROR(VLOOKUP(VLOOKUP(A411,'Redoub FI (en entrée)'!B:N,7,0),Modificateurs!A$8:B$11,2,0),0)</f>
        <v>0</v>
      </c>
      <c r="L411" s="16">
        <f>IFERROR(VLOOKUP(M411,Modificateurs!D$1:E$94,2,0),0)</f>
        <v>2</v>
      </c>
      <c r="M411" t="str">
        <f>VLOOKUP(A411,'Fichier FA (en entrée)'!B:AH,16,0)&amp;" "&amp;VLOOKUP(A411,'Fichier FA (en entrée)'!B:AH,20,0)&amp;" "&amp;VLOOKUP(A411,'Fichier FA (en entrée)'!B:AH,27,0)&amp;" "&amp;VLOOKUP(A411,'Fichier FA (en entrée)'!B:AH,29,0)</f>
        <v xml:space="preserve">S Mathématiques  </v>
      </c>
      <c r="N411" t="str">
        <f>VLOOKUP(A411,'Fichier FA (en entrée)'!B:AH,8,0)</f>
        <v>En Terminale</v>
      </c>
      <c r="O411" t="b">
        <f>AND(C411&gt;Synthèse!B$7,C411&lt;Synthèse!B$9)</f>
        <v>1</v>
      </c>
      <c r="Q411" s="60">
        <f>ROUNDUP(C411/(Synthèse!$B$2+Synthèse!$B$3)*8,0)</f>
        <v>3</v>
      </c>
      <c r="R411" s="60">
        <f>IFERROR(VLOOKUP(A411,'Evaluations (formulaire)'!A:P,6,0)+VLOOKUP(A411,'Evaluations (formulaire)'!A:P,7,0),0)</f>
        <v>0</v>
      </c>
      <c r="S411" s="60">
        <f>IFERROR(VLOOKUP(A411,'Evaluations (formulaire)'!A:P,8,0),0)</f>
        <v>0</v>
      </c>
      <c r="T411" s="64">
        <f>IF(AND(ISBLANK(P411),Q411&lt;=2),Synthèse!$B$42,IF(AND(ISBLANK(P411),Q411&gt;=7),Synthèse!$C$42,R411+S411))</f>
        <v>0</v>
      </c>
      <c r="U411" s="64">
        <f t="shared" si="52"/>
        <v>12.15</v>
      </c>
      <c r="V411" s="59">
        <f t="shared" si="53"/>
        <v>166</v>
      </c>
      <c r="W411" s="26">
        <v>541</v>
      </c>
      <c r="X411" s="26" t="b">
        <f t="shared" si="54"/>
        <v>1</v>
      </c>
      <c r="Y411" s="26" t="e">
        <f>VLOOKUP(A411,#REF!,21,0)</f>
        <v>#REF!</v>
      </c>
      <c r="Z411" s="26" t="s">
        <v>2283</v>
      </c>
      <c r="AC411" t="b">
        <f t="shared" si="55"/>
        <v>0</v>
      </c>
      <c r="AD411" t="e">
        <f>IFERROR(VLOOKUP(A411,#REF!,4,0),MAX(#REF!)+100)</f>
        <v>#REF!</v>
      </c>
    </row>
    <row r="412" spans="1:30">
      <c r="A412">
        <v>631063</v>
      </c>
      <c r="B412" s="5" t="str">
        <f ca="1">VLOOKUP(A412,'Fichier FA (en entrée)'!B:AH,3,0)</f>
        <v>OKCETQILEI</v>
      </c>
      <c r="C412">
        <f t="shared" si="48"/>
        <v>765</v>
      </c>
      <c r="D412">
        <f t="shared" si="49"/>
        <v>-100</v>
      </c>
      <c r="E412" s="14" t="str">
        <f>VLOOKUP(A412,'Fichier FA (en entrée)'!B:AH,2,0)</f>
        <v>ENV</v>
      </c>
      <c r="F412" s="14" t="b">
        <f t="shared" si="50"/>
        <v>0</v>
      </c>
      <c r="G412" s="14" t="b">
        <f>IFERROR(VLOOKUP(A412,'Calculs FI (auto)'!A:F,6,0),FALSE)</f>
        <v>0</v>
      </c>
      <c r="H412" s="14" t="b">
        <f t="shared" si="51"/>
        <v>0</v>
      </c>
      <c r="I412" s="16" t="str">
        <f>IFERROR(VLOOKUP(A412,'Moyennes FA (en entrée)'!B:N,7,0),"")</f>
        <v/>
      </c>
      <c r="J412" s="16">
        <f>IFERROR(VLOOKUP(VLOOKUP(A412,'Fichier FA (en entrée)'!B:AH,33,0),Modificateurs!A$2:B$5,2,0),0)</f>
        <v>0</v>
      </c>
      <c r="K412" s="16">
        <f>IFERROR(VLOOKUP(VLOOKUP(A412,'Redoub FI (en entrée)'!B:N,7,0),Modificateurs!A$8:B$11,2,0),0)</f>
        <v>0</v>
      </c>
      <c r="L412" s="16">
        <f>IFERROR(VLOOKUP(M412,Modificateurs!D$1:E$94,2,0),0)</f>
        <v>3</v>
      </c>
      <c r="M412" t="str">
        <f>VLOOKUP(A412,'Fichier FA (en entrée)'!B:AH,16,0)&amp;" "&amp;VLOOKUP(A412,'Fichier FA (en entrée)'!B:AH,20,0)&amp;" "&amp;VLOOKUP(A412,'Fichier FA (en entrée)'!B:AH,27,0)&amp;" "&amp;VLOOKUP(A412,'Fichier FA (en entrée)'!B:AH,29,0)</f>
        <v xml:space="preserve">S Informatique et Sciences du numérique  </v>
      </c>
      <c r="N412" t="str">
        <f>VLOOKUP(A412,'Fichier FA (en entrée)'!B:AH,8,0)</f>
        <v>En Terminale</v>
      </c>
      <c r="O412" t="b">
        <f>AND(C412&gt;Synthèse!B$7,C412&lt;Synthèse!B$9)</f>
        <v>0</v>
      </c>
      <c r="Q412" s="60">
        <f>ROUNDUP(C412/(Synthèse!$B$2+Synthèse!$B$3)*8,0)</f>
        <v>12</v>
      </c>
      <c r="R412" s="60">
        <f>IFERROR(VLOOKUP(A412,'Evaluations (formulaire)'!A:P,6,0)+VLOOKUP(A412,'Evaluations (formulaire)'!A:P,7,0),0)</f>
        <v>0</v>
      </c>
      <c r="S412" s="60">
        <f>IFERROR(VLOOKUP(A412,'Evaluations (formulaire)'!A:P,8,0),0)</f>
        <v>0</v>
      </c>
      <c r="T412" s="64">
        <f>IF(AND(ISBLANK(P412),Q412&lt;=2),Synthèse!$B$42,IF(AND(ISBLANK(P412),Q412&gt;=7),Synthèse!$C$42,R412+S412))</f>
        <v>0</v>
      </c>
      <c r="U412" s="64">
        <f t="shared" si="52"/>
        <v>-100</v>
      </c>
      <c r="V412" s="59">
        <f t="shared" si="53"/>
        <v>765</v>
      </c>
      <c r="W412" s="26">
        <v>516</v>
      </c>
      <c r="X412" s="26" t="b">
        <f t="shared" si="54"/>
        <v>0</v>
      </c>
      <c r="Y412" s="26" t="e">
        <f>VLOOKUP(A412,#REF!,21,0)</f>
        <v>#REF!</v>
      </c>
      <c r="Z412" s="26" t="s">
        <v>2283</v>
      </c>
      <c r="AC412" t="b">
        <f t="shared" si="55"/>
        <v>0</v>
      </c>
      <c r="AD412" t="e">
        <f>IFERROR(VLOOKUP(A412,#REF!,4,0),MAX(#REF!)+100)</f>
        <v>#REF!</v>
      </c>
    </row>
    <row r="413" spans="1:30">
      <c r="A413">
        <v>632481</v>
      </c>
      <c r="B413" s="5" t="str">
        <f ca="1">VLOOKUP(A413,'Fichier FA (en entrée)'!B:AH,3,0)</f>
        <v>ZBDMWTIZUV</v>
      </c>
      <c r="C413">
        <f t="shared" si="48"/>
        <v>765</v>
      </c>
      <c r="D413">
        <f t="shared" si="49"/>
        <v>-100</v>
      </c>
      <c r="E413" s="14" t="str">
        <f>VLOOKUP(A413,'Fichier FA (en entrée)'!B:AH,2,0)</f>
        <v>ENV</v>
      </c>
      <c r="F413" s="14" t="b">
        <f t="shared" si="50"/>
        <v>0</v>
      </c>
      <c r="G413" s="14" t="b">
        <f>IFERROR(VLOOKUP(A413,'Calculs FI (auto)'!A:F,6,0),FALSE)</f>
        <v>0</v>
      </c>
      <c r="H413" s="14" t="b">
        <f t="shared" si="51"/>
        <v>0</v>
      </c>
      <c r="I413" s="16" t="str">
        <f>IFERROR(VLOOKUP(A413,'Moyennes FA (en entrée)'!B:N,7,0),"")</f>
        <v/>
      </c>
      <c r="J413" s="16">
        <f>IFERROR(VLOOKUP(VLOOKUP(A413,'Fichier FA (en entrée)'!B:AH,33,0),Modificateurs!A$2:B$5,2,0),0)</f>
        <v>-3</v>
      </c>
      <c r="K413" s="16">
        <f>IFERROR(VLOOKUP(VLOOKUP(A413,'Redoub FI (en entrée)'!B:N,7,0),Modificateurs!A$8:B$11,2,0),0)</f>
        <v>0</v>
      </c>
      <c r="L413" s="16">
        <f>IFERROR(VLOOKUP(M413,Modificateurs!D$1:E$94,2,0),0)</f>
        <v>2</v>
      </c>
      <c r="M413" t="str">
        <f>VLOOKUP(A413,'Fichier FA (en entrée)'!B:AH,16,0)&amp;" "&amp;VLOOKUP(A413,'Fichier FA (en entrée)'!B:AH,20,0)&amp;" "&amp;VLOOKUP(A413,'Fichier FA (en entrée)'!B:AH,27,0)&amp;" "&amp;VLOOKUP(A413,'Fichier FA (en entrée)'!B:AH,29,0)</f>
        <v xml:space="preserve">S Physique-chimie  </v>
      </c>
      <c r="N413" t="str">
        <f>VLOOKUP(A413,'Fichier FA (en entrée)'!B:AH,8,0)</f>
        <v>En Terminale</v>
      </c>
      <c r="O413" t="b">
        <f>AND(C413&gt;Synthèse!B$7,C413&lt;Synthèse!B$9)</f>
        <v>0</v>
      </c>
      <c r="Q413" s="60">
        <f>ROUNDUP(C413/(Synthèse!$B$2+Synthèse!$B$3)*8,0)</f>
        <v>12</v>
      </c>
      <c r="R413" s="60">
        <f>IFERROR(VLOOKUP(A413,'Evaluations (formulaire)'!A:P,6,0)+VLOOKUP(A413,'Evaluations (formulaire)'!A:P,7,0),0)</f>
        <v>0</v>
      </c>
      <c r="S413" s="60">
        <f>IFERROR(VLOOKUP(A413,'Evaluations (formulaire)'!A:P,8,0),0)</f>
        <v>0</v>
      </c>
      <c r="T413" s="64">
        <f>IF(AND(ISBLANK(P413),Q413&lt;=2),Synthèse!$B$42,IF(AND(ISBLANK(P413),Q413&gt;=7),Synthèse!$C$42,R413+S413))</f>
        <v>0</v>
      </c>
      <c r="U413" s="64">
        <f t="shared" si="52"/>
        <v>-100</v>
      </c>
      <c r="V413" s="59">
        <f t="shared" si="53"/>
        <v>765</v>
      </c>
      <c r="W413" s="26">
        <v>390</v>
      </c>
      <c r="X413" s="26" t="b">
        <f t="shared" si="54"/>
        <v>0</v>
      </c>
      <c r="Y413" s="26" t="e">
        <f>VLOOKUP(A413,#REF!,21,0)</f>
        <v>#REF!</v>
      </c>
      <c r="Z413" s="26" t="s">
        <v>2283</v>
      </c>
      <c r="AC413" t="b">
        <f t="shared" si="55"/>
        <v>0</v>
      </c>
      <c r="AD413" t="e">
        <f>IFERROR(VLOOKUP(A413,#REF!,4,0),MAX(#REF!)+100)</f>
        <v>#REF!</v>
      </c>
    </row>
    <row r="414" spans="1:30">
      <c r="A414">
        <v>632555</v>
      </c>
      <c r="B414" s="5" t="str">
        <f ca="1">VLOOKUP(A414,'Fichier FA (en entrée)'!B:AH,3,0)</f>
        <v>IUESAYLYHN</v>
      </c>
      <c r="C414">
        <f t="shared" si="48"/>
        <v>765</v>
      </c>
      <c r="D414">
        <f t="shared" si="49"/>
        <v>-100</v>
      </c>
      <c r="E414" s="14" t="str">
        <f>VLOOKUP(A414,'Fichier FA (en entrée)'!B:AH,2,0)</f>
        <v>ENV</v>
      </c>
      <c r="F414" s="14" t="b">
        <f t="shared" si="50"/>
        <v>0</v>
      </c>
      <c r="G414" s="14" t="b">
        <f>IFERROR(VLOOKUP(A414,'Calculs FI (auto)'!A:F,6,0),FALSE)</f>
        <v>1</v>
      </c>
      <c r="H414" s="14" t="b">
        <f t="shared" si="51"/>
        <v>0</v>
      </c>
      <c r="I414" s="16" t="str">
        <f>IFERROR(VLOOKUP(A414,'Moyennes FA (en entrée)'!B:N,7,0),"")</f>
        <v/>
      </c>
      <c r="J414" s="16">
        <f>IFERROR(VLOOKUP(VLOOKUP(A414,'Fichier FA (en entrée)'!B:AH,33,0),Modificateurs!A$2:B$5,2,0),0)</f>
        <v>0</v>
      </c>
      <c r="K414" s="16">
        <f>IFERROR(VLOOKUP(VLOOKUP(A414,'Redoub FI (en entrée)'!B:N,7,0),Modificateurs!A$8:B$11,2,0),0)</f>
        <v>0</v>
      </c>
      <c r="L414" s="16">
        <f>IFERROR(VLOOKUP(M414,Modificateurs!D$1:E$94,2,0),0)</f>
        <v>-6</v>
      </c>
      <c r="M414" t="str">
        <f>VLOOKUP(A414,'Fichier FA (en entrée)'!B:AH,16,0)&amp;" "&amp;VLOOKUP(A414,'Fichier FA (en entrée)'!B:AH,20,0)&amp;" "&amp;VLOOKUP(A414,'Fichier FA (en entrée)'!B:AH,27,0)&amp;" "&amp;VLOOKUP(A414,'Fichier FA (en entrée)'!B:AH,29,0)</f>
        <v xml:space="preserve">STI2D Innovation Technologique et Eco conception  </v>
      </c>
      <c r="N414" t="str">
        <f>VLOOKUP(A414,'Fichier FA (en entrée)'!B:AH,8,0)</f>
        <v>En Terminale</v>
      </c>
      <c r="O414" t="b">
        <f>AND(C414&gt;Synthèse!B$7,C414&lt;Synthèse!B$9)</f>
        <v>0</v>
      </c>
      <c r="Q414" s="60">
        <f>ROUNDUP(C414/(Synthèse!$B$2+Synthèse!$B$3)*8,0)</f>
        <v>12</v>
      </c>
      <c r="R414" s="60">
        <f>IFERROR(VLOOKUP(A414,'Evaluations (formulaire)'!A:P,6,0)+VLOOKUP(A414,'Evaluations (formulaire)'!A:P,7,0),0)</f>
        <v>0</v>
      </c>
      <c r="S414" s="60">
        <f>IFERROR(VLOOKUP(A414,'Evaluations (formulaire)'!A:P,8,0),0)</f>
        <v>0</v>
      </c>
      <c r="T414" s="64">
        <f>IF(AND(ISBLANK(P414),Q414&lt;=2),Synthèse!$B$42,IF(AND(ISBLANK(P414),Q414&gt;=7),Synthèse!$C$42,R414+S414))</f>
        <v>0</v>
      </c>
      <c r="U414" s="64">
        <f t="shared" si="52"/>
        <v>-100</v>
      </c>
      <c r="V414" s="59">
        <f t="shared" si="53"/>
        <v>765</v>
      </c>
      <c r="W414" s="26">
        <v>122</v>
      </c>
      <c r="X414" s="26" t="b">
        <f t="shared" si="54"/>
        <v>0</v>
      </c>
      <c r="Y414" s="26" t="e">
        <f>VLOOKUP(A414,#REF!,21,0)</f>
        <v>#REF!</v>
      </c>
      <c r="Z414" s="26" t="s">
        <v>2283</v>
      </c>
      <c r="AC414" t="b">
        <f t="shared" si="55"/>
        <v>0</v>
      </c>
      <c r="AD414" t="e">
        <f>IFERROR(VLOOKUP(A414,#REF!,4,0),MAX(#REF!)+100)</f>
        <v>#REF!</v>
      </c>
    </row>
    <row r="415" spans="1:30">
      <c r="A415">
        <v>632589</v>
      </c>
      <c r="B415" s="5" t="str">
        <f ca="1">VLOOKUP(A415,'Fichier FA (en entrée)'!B:AH,3,0)</f>
        <v>EPUFKCGLOZ</v>
      </c>
      <c r="C415">
        <f t="shared" si="48"/>
        <v>765</v>
      </c>
      <c r="D415">
        <f t="shared" si="49"/>
        <v>-100</v>
      </c>
      <c r="E415" s="14" t="str">
        <f>VLOOKUP(A415,'Fichier FA (en entrée)'!B:AH,2,0)</f>
        <v>ENV</v>
      </c>
      <c r="F415" s="14" t="b">
        <f t="shared" si="50"/>
        <v>0</v>
      </c>
      <c r="G415" s="14" t="b">
        <f>IFERROR(VLOOKUP(A415,'Calculs FI (auto)'!A:F,6,0),FALSE)</f>
        <v>0</v>
      </c>
      <c r="H415" s="14" t="b">
        <f t="shared" si="51"/>
        <v>0</v>
      </c>
      <c r="I415" s="16" t="str">
        <f>IFERROR(VLOOKUP(A415,'Moyennes FA (en entrée)'!B:N,7,0),"")</f>
        <v/>
      </c>
      <c r="J415" s="16">
        <f>IFERROR(VLOOKUP(VLOOKUP(A415,'Fichier FA (en entrée)'!B:AH,33,0),Modificateurs!A$2:B$5,2,0),0)</f>
        <v>3</v>
      </c>
      <c r="K415" s="16">
        <f>IFERROR(VLOOKUP(VLOOKUP(A415,'Redoub FI (en entrée)'!B:N,7,0),Modificateurs!A$8:B$11,2,0),0)</f>
        <v>0</v>
      </c>
      <c r="L415" s="16">
        <f>IFERROR(VLOOKUP(M415,Modificateurs!D$1:E$94,2,0),0)</f>
        <v>2</v>
      </c>
      <c r="M415" t="str">
        <f>VLOOKUP(A415,'Fichier FA (en entrée)'!B:AH,16,0)&amp;" "&amp;VLOOKUP(A415,'Fichier FA (en entrée)'!B:AH,20,0)&amp;" "&amp;VLOOKUP(A415,'Fichier FA (en entrée)'!B:AH,27,0)&amp;" "&amp;VLOOKUP(A415,'Fichier FA (en entrée)'!B:AH,29,0)</f>
        <v xml:space="preserve">STI2D Système informatique et numérique  </v>
      </c>
      <c r="N415" t="str">
        <f>VLOOKUP(A415,'Fichier FA (en entrée)'!B:AH,8,0)</f>
        <v>En Terminale</v>
      </c>
      <c r="O415" t="b">
        <f>AND(C415&gt;Synthèse!B$7,C415&lt;Synthèse!B$9)</f>
        <v>0</v>
      </c>
      <c r="Q415" s="60">
        <f>ROUNDUP(C415/(Synthèse!$B$2+Synthèse!$B$3)*8,0)</f>
        <v>12</v>
      </c>
      <c r="R415" s="60">
        <f>IFERROR(VLOOKUP(A415,'Evaluations (formulaire)'!A:P,6,0)+VLOOKUP(A415,'Evaluations (formulaire)'!A:P,7,0),0)</f>
        <v>0</v>
      </c>
      <c r="S415" s="60">
        <f>IFERROR(VLOOKUP(A415,'Evaluations (formulaire)'!A:P,8,0),0)</f>
        <v>0</v>
      </c>
      <c r="T415" s="64">
        <f>IF(AND(ISBLANK(P415),Q415&lt;=2),Synthèse!$B$42,IF(AND(ISBLANK(P415),Q415&gt;=7),Synthèse!$C$42,R415+S415))</f>
        <v>0</v>
      </c>
      <c r="U415" s="64">
        <f t="shared" si="52"/>
        <v>-100</v>
      </c>
      <c r="V415" s="59">
        <f t="shared" si="53"/>
        <v>765</v>
      </c>
      <c r="W415" s="26">
        <v>452</v>
      </c>
      <c r="X415" s="26" t="b">
        <f t="shared" si="54"/>
        <v>0</v>
      </c>
      <c r="Y415" s="26" t="e">
        <f>VLOOKUP(A415,#REF!,21,0)</f>
        <v>#REF!</v>
      </c>
      <c r="Z415" s="26" t="s">
        <v>2283</v>
      </c>
      <c r="AC415" t="b">
        <f t="shared" si="55"/>
        <v>0</v>
      </c>
      <c r="AD415" t="e">
        <f>IFERROR(VLOOKUP(A415,#REF!,4,0),MAX(#REF!)+100)</f>
        <v>#REF!</v>
      </c>
    </row>
    <row r="416" spans="1:30">
      <c r="A416">
        <v>632640</v>
      </c>
      <c r="B416" s="5" t="str">
        <f ca="1">VLOOKUP(A416,'Fichier FA (en entrée)'!B:AH,3,0)</f>
        <v>JTNRKDKXOZ</v>
      </c>
      <c r="C416">
        <f t="shared" si="48"/>
        <v>382</v>
      </c>
      <c r="D416">
        <f t="shared" si="49"/>
        <v>5.0600000000000005</v>
      </c>
      <c r="E416" s="14" t="str">
        <f>VLOOKUP(A416,'Fichier FA (en entrée)'!B:AH,2,0)</f>
        <v>EV</v>
      </c>
      <c r="F416" s="14" t="b">
        <f t="shared" si="50"/>
        <v>1</v>
      </c>
      <c r="G416" s="14" t="b">
        <f>IFERROR(VLOOKUP(A416,'Calculs FI (auto)'!A:F,6,0),FALSE)</f>
        <v>0</v>
      </c>
      <c r="H416" s="14" t="b">
        <f t="shared" si="51"/>
        <v>0</v>
      </c>
      <c r="I416" s="16">
        <f>IFERROR(VLOOKUP(A416,'Moyennes FA (en entrée)'!B:N,7,0),"")</f>
        <v>10.06</v>
      </c>
      <c r="J416" s="16">
        <f>IFERROR(VLOOKUP(VLOOKUP(A416,'Fichier FA (en entrée)'!B:AH,33,0),Modificateurs!A$2:B$5,2,0),0)</f>
        <v>1</v>
      </c>
      <c r="K416" s="16">
        <f>IFERROR(VLOOKUP(VLOOKUP(A416,'Redoub FI (en entrée)'!B:N,7,0),Modificateurs!A$8:B$11,2,0),0)</f>
        <v>0</v>
      </c>
      <c r="L416" s="16">
        <f>IFERROR(VLOOKUP(M416,Modificateurs!D$1:E$94,2,0),0)</f>
        <v>-6</v>
      </c>
      <c r="M416" t="str">
        <f>VLOOKUP(A416,'Fichier FA (en entrée)'!B:AH,16,0)&amp;" "&amp;VLOOKUP(A416,'Fichier FA (en entrée)'!B:AH,20,0)&amp;" "&amp;VLOOKUP(A416,'Fichier FA (en entrée)'!B:AH,27,0)&amp;" "&amp;VLOOKUP(A416,'Fichier FA (en entrée)'!B:AH,29,0)</f>
        <v xml:space="preserve">STI2D Innovation Technologique et Eco conception  </v>
      </c>
      <c r="N416" t="str">
        <f>VLOOKUP(A416,'Fichier FA (en entrée)'!B:AH,8,0)</f>
        <v>En Terminale</v>
      </c>
      <c r="O416" t="b">
        <f>AND(C416&gt;Synthèse!B$7,C416&lt;Synthèse!B$9)</f>
        <v>1</v>
      </c>
      <c r="Q416" s="60">
        <f>ROUNDUP(C416/(Synthèse!$B$2+Synthèse!$B$3)*8,0)</f>
        <v>6</v>
      </c>
      <c r="R416" s="60">
        <f>IFERROR(VLOOKUP(A416,'Evaluations (formulaire)'!A:P,6,0)+VLOOKUP(A416,'Evaluations (formulaire)'!A:P,7,0),0)</f>
        <v>0</v>
      </c>
      <c r="S416" s="60">
        <f>IFERROR(VLOOKUP(A416,'Evaluations (formulaire)'!A:P,8,0),0)</f>
        <v>0</v>
      </c>
      <c r="T416" s="64">
        <f>IF(AND(ISBLANK(P416),Q416&lt;=2),Synthèse!$B$42,IF(AND(ISBLANK(P416),Q416&gt;=7),Synthèse!$C$42,R416+S416))</f>
        <v>0</v>
      </c>
      <c r="U416" s="64">
        <f t="shared" si="52"/>
        <v>5.0600000000000005</v>
      </c>
      <c r="V416" s="59">
        <f t="shared" si="53"/>
        <v>382</v>
      </c>
      <c r="W416" s="26">
        <v>547</v>
      </c>
      <c r="X416" s="26" t="b">
        <f t="shared" si="54"/>
        <v>0</v>
      </c>
      <c r="Y416" s="26" t="e">
        <f>VLOOKUP(A416,#REF!,21,0)</f>
        <v>#REF!</v>
      </c>
      <c r="Z416" s="26" t="s">
        <v>2283</v>
      </c>
      <c r="AC416" t="b">
        <f t="shared" si="55"/>
        <v>0</v>
      </c>
      <c r="AD416" t="e">
        <f>IFERROR(VLOOKUP(A416,#REF!,4,0),MAX(#REF!)+100)</f>
        <v>#REF!</v>
      </c>
    </row>
    <row r="417" spans="1:30">
      <c r="A417">
        <v>632711</v>
      </c>
      <c r="B417" s="5" t="str">
        <f ca="1">VLOOKUP(A417,'Fichier FA (en entrée)'!B:AH,3,0)</f>
        <v>VECUXXJUCO</v>
      </c>
      <c r="C417">
        <f t="shared" si="48"/>
        <v>765</v>
      </c>
      <c r="D417">
        <f t="shared" si="49"/>
        <v>-100</v>
      </c>
      <c r="E417" s="14" t="str">
        <f>VLOOKUP(A417,'Fichier FA (en entrée)'!B:AH,2,0)</f>
        <v>ENV</v>
      </c>
      <c r="F417" s="14" t="b">
        <f t="shared" si="50"/>
        <v>0</v>
      </c>
      <c r="G417" s="14" t="b">
        <f>IFERROR(VLOOKUP(A417,'Calculs FI (auto)'!A:F,6,0),FALSE)</f>
        <v>1</v>
      </c>
      <c r="H417" s="14" t="b">
        <f t="shared" si="51"/>
        <v>0</v>
      </c>
      <c r="I417" s="16" t="str">
        <f>IFERROR(VLOOKUP(A417,'Moyennes FA (en entrée)'!B:N,7,0),"")</f>
        <v/>
      </c>
      <c r="J417" s="16">
        <f>IFERROR(VLOOKUP(VLOOKUP(A417,'Fichier FA (en entrée)'!B:AH,33,0),Modificateurs!A$2:B$5,2,0),0)</f>
        <v>1</v>
      </c>
      <c r="K417" s="16">
        <f>IFERROR(VLOOKUP(VLOOKUP(A417,'Redoub FI (en entrée)'!B:N,7,0),Modificateurs!A$8:B$11,2,0),0)</f>
        <v>0</v>
      </c>
      <c r="L417" s="16">
        <f>IFERROR(VLOOKUP(M417,Modificateurs!D$1:E$94,2,0),0)</f>
        <v>2</v>
      </c>
      <c r="M417" t="str">
        <f>VLOOKUP(A417,'Fichier FA (en entrée)'!B:AH,16,0)&amp;" "&amp;VLOOKUP(A417,'Fichier FA (en entrée)'!B:AH,20,0)&amp;" "&amp;VLOOKUP(A417,'Fichier FA (en entrée)'!B:AH,27,0)&amp;" "&amp;VLOOKUP(A417,'Fichier FA (en entrée)'!B:AH,29,0)</f>
        <v xml:space="preserve">STI2D Système informatique et numérique  </v>
      </c>
      <c r="N417" t="str">
        <f>VLOOKUP(A417,'Fichier FA (en entrée)'!B:AH,8,0)</f>
        <v>En Terminale</v>
      </c>
      <c r="O417" t="b">
        <f>AND(C417&gt;Synthèse!B$7,C417&lt;Synthèse!B$9)</f>
        <v>0</v>
      </c>
      <c r="Q417" s="60">
        <f>ROUNDUP(C417/(Synthèse!$B$2+Synthèse!$B$3)*8,0)</f>
        <v>12</v>
      </c>
      <c r="R417" s="60">
        <f>IFERROR(VLOOKUP(A417,'Evaluations (formulaire)'!A:P,6,0)+VLOOKUP(A417,'Evaluations (formulaire)'!A:P,7,0),0)</f>
        <v>0</v>
      </c>
      <c r="S417" s="60">
        <f>IFERROR(VLOOKUP(A417,'Evaluations (formulaire)'!A:P,8,0),0)</f>
        <v>0</v>
      </c>
      <c r="T417" s="64">
        <f>IF(AND(ISBLANK(P417),Q417&lt;=2),Synthèse!$B$42,IF(AND(ISBLANK(P417),Q417&gt;=7),Synthèse!$C$42,R417+S417))</f>
        <v>0</v>
      </c>
      <c r="U417" s="64">
        <f t="shared" si="52"/>
        <v>-100</v>
      </c>
      <c r="V417" s="59">
        <f t="shared" si="53"/>
        <v>765</v>
      </c>
      <c r="W417" s="26">
        <v>545</v>
      </c>
      <c r="X417" s="26" t="b">
        <f t="shared" si="54"/>
        <v>0</v>
      </c>
      <c r="Y417" s="26" t="e">
        <f>VLOOKUP(A417,#REF!,21,0)</f>
        <v>#REF!</v>
      </c>
      <c r="Z417" s="26" t="s">
        <v>2283</v>
      </c>
      <c r="AC417" t="b">
        <f t="shared" si="55"/>
        <v>0</v>
      </c>
      <c r="AD417" t="e">
        <f>IFERROR(VLOOKUP(A417,#REF!,4,0),MAX(#REF!)+100)</f>
        <v>#REF!</v>
      </c>
    </row>
    <row r="418" spans="1:30">
      <c r="A418">
        <v>632757</v>
      </c>
      <c r="B418" s="5" t="str">
        <f ca="1">VLOOKUP(A418,'Fichier FA (en entrée)'!B:AH,3,0)</f>
        <v>TWSZIPLFTQ</v>
      </c>
      <c r="C418">
        <f t="shared" si="48"/>
        <v>47</v>
      </c>
      <c r="D418">
        <f t="shared" si="49"/>
        <v>15.66</v>
      </c>
      <c r="E418" s="14" t="str">
        <f>VLOOKUP(A418,'Fichier FA (en entrée)'!B:AH,2,0)</f>
        <v>EV</v>
      </c>
      <c r="F418" s="14" t="b">
        <f t="shared" si="50"/>
        <v>1</v>
      </c>
      <c r="G418" s="14" t="b">
        <f>IFERROR(VLOOKUP(A418,'Calculs FI (auto)'!A:F,6,0),FALSE)</f>
        <v>0</v>
      </c>
      <c r="H418" s="14" t="b">
        <f t="shared" si="51"/>
        <v>0</v>
      </c>
      <c r="I418" s="16">
        <f>IFERROR(VLOOKUP(A418,'Moyennes FA (en entrée)'!B:N,7,0),"")</f>
        <v>10.66</v>
      </c>
      <c r="J418" s="16">
        <f>IFERROR(VLOOKUP(VLOOKUP(A418,'Fichier FA (en entrée)'!B:AH,33,0),Modificateurs!A$2:B$5,2,0),0)</f>
        <v>3</v>
      </c>
      <c r="K418" s="16">
        <f>IFERROR(VLOOKUP(VLOOKUP(A418,'Redoub FI (en entrée)'!B:N,7,0),Modificateurs!A$8:B$11,2,0),0)</f>
        <v>0</v>
      </c>
      <c r="L418" s="16">
        <f>IFERROR(VLOOKUP(M418,Modificateurs!D$1:E$94,2,0),0)</f>
        <v>2</v>
      </c>
      <c r="M418" t="str">
        <f>VLOOKUP(A418,'Fichier FA (en entrée)'!B:AH,16,0)&amp;" "&amp;VLOOKUP(A418,'Fichier FA (en entrée)'!B:AH,20,0)&amp;" "&amp;VLOOKUP(A418,'Fichier FA (en entrée)'!B:AH,27,0)&amp;" "&amp;VLOOKUP(A418,'Fichier FA (en entrée)'!B:AH,29,0)</f>
        <v xml:space="preserve">S Mathématiques  </v>
      </c>
      <c r="N418" t="str">
        <f>VLOOKUP(A418,'Fichier FA (en entrée)'!B:AH,8,0)</f>
        <v>En Terminale</v>
      </c>
      <c r="O418" t="b">
        <f>AND(C418&gt;Synthèse!B$7,C418&lt;Synthèse!B$9)</f>
        <v>0</v>
      </c>
      <c r="Q418" s="60">
        <f>ROUNDUP(C418/(Synthèse!$B$2+Synthèse!$B$3)*8,0)</f>
        <v>1</v>
      </c>
      <c r="R418" s="60">
        <f>IFERROR(VLOOKUP(A418,'Evaluations (formulaire)'!A:P,6,0)+VLOOKUP(A418,'Evaluations (formulaire)'!A:P,7,0),0)</f>
        <v>0</v>
      </c>
      <c r="S418" s="60">
        <f>IFERROR(VLOOKUP(A418,'Evaluations (formulaire)'!A:P,8,0),0)</f>
        <v>0</v>
      </c>
      <c r="T418" s="64">
        <f>IF(AND(ISBLANK(P418),Q418&lt;=2),Synthèse!$B$42,IF(AND(ISBLANK(P418),Q418&gt;=7),Synthèse!$C$42,R418+S418))</f>
        <v>0</v>
      </c>
      <c r="U418" s="64">
        <f t="shared" si="52"/>
        <v>15.66</v>
      </c>
      <c r="V418" s="59">
        <f t="shared" si="53"/>
        <v>47</v>
      </c>
      <c r="W418" s="26">
        <v>23</v>
      </c>
      <c r="X418" s="26" t="b">
        <f t="shared" si="54"/>
        <v>1</v>
      </c>
      <c r="Y418" s="26" t="e">
        <f>VLOOKUP(A418,#REF!,21,0)</f>
        <v>#REF!</v>
      </c>
      <c r="Z418" s="26" t="s">
        <v>2283</v>
      </c>
      <c r="AC418" t="b">
        <f t="shared" si="55"/>
        <v>0</v>
      </c>
      <c r="AD418" t="e">
        <f>IFERROR(VLOOKUP(A418,#REF!,4,0),MAX(#REF!)+100)</f>
        <v>#REF!</v>
      </c>
    </row>
    <row r="419" spans="1:30">
      <c r="A419">
        <v>632763</v>
      </c>
      <c r="B419" s="5" t="str">
        <f ca="1">VLOOKUP(A419,'Fichier FA (en entrée)'!B:AH,3,0)</f>
        <v>DAQUBJSMFO</v>
      </c>
      <c r="C419">
        <f t="shared" si="48"/>
        <v>346</v>
      </c>
      <c r="D419">
        <f t="shared" si="49"/>
        <v>6.92</v>
      </c>
      <c r="E419" s="14" t="str">
        <f>VLOOKUP(A419,'Fichier FA (en entrée)'!B:AH,2,0)</f>
        <v>EV</v>
      </c>
      <c r="F419" s="14" t="b">
        <f t="shared" si="50"/>
        <v>1</v>
      </c>
      <c r="G419" s="14" t="b">
        <f>IFERROR(VLOOKUP(A419,'Calculs FI (auto)'!A:F,6,0),FALSE)</f>
        <v>1</v>
      </c>
      <c r="H419" s="14" t="b">
        <f t="shared" si="51"/>
        <v>1</v>
      </c>
      <c r="I419" s="16">
        <f>IFERROR(VLOOKUP(A419,'Moyennes FA (en entrée)'!B:N,7,0),"")</f>
        <v>7.92</v>
      </c>
      <c r="J419" s="16">
        <f>IFERROR(VLOOKUP(VLOOKUP(A419,'Fichier FA (en entrée)'!B:AH,33,0),Modificateurs!A$2:B$5,2,0),0)</f>
        <v>-3</v>
      </c>
      <c r="K419" s="16">
        <f>IFERROR(VLOOKUP(VLOOKUP(A419,'Redoub FI (en entrée)'!B:N,7,0),Modificateurs!A$8:B$11,2,0),0)</f>
        <v>0</v>
      </c>
      <c r="L419" s="16">
        <f>IFERROR(VLOOKUP(M419,Modificateurs!D$1:E$94,2,0),0)</f>
        <v>2</v>
      </c>
      <c r="M419" t="str">
        <f>VLOOKUP(A419,'Fichier FA (en entrée)'!B:AH,16,0)&amp;" "&amp;VLOOKUP(A419,'Fichier FA (en entrée)'!B:AH,20,0)&amp;" "&amp;VLOOKUP(A419,'Fichier FA (en entrée)'!B:AH,27,0)&amp;" "&amp;VLOOKUP(A419,'Fichier FA (en entrée)'!B:AH,29,0)</f>
        <v xml:space="preserve">STI2D Système informatique et numérique  </v>
      </c>
      <c r="N419" t="str">
        <f>VLOOKUP(A419,'Fichier FA (en entrée)'!B:AH,8,0)</f>
        <v>En Terminale</v>
      </c>
      <c r="O419" t="b">
        <f>AND(C419&gt;Synthèse!B$7,C419&lt;Synthèse!B$9)</f>
        <v>1</v>
      </c>
      <c r="Q419" s="60">
        <f>ROUNDUP(C419/(Synthèse!$B$2+Synthèse!$B$3)*8,0)</f>
        <v>6</v>
      </c>
      <c r="R419" s="60">
        <f>IFERROR(VLOOKUP(A419,'Evaluations (formulaire)'!A:P,6,0)+VLOOKUP(A419,'Evaluations (formulaire)'!A:P,7,0),0)</f>
        <v>0</v>
      </c>
      <c r="S419" s="60">
        <f>IFERROR(VLOOKUP(A419,'Evaluations (formulaire)'!A:P,8,0),0)</f>
        <v>0</v>
      </c>
      <c r="T419" s="64">
        <f>IF(AND(ISBLANK(P419),Q419&lt;=2),Synthèse!$B$42,IF(AND(ISBLANK(P419),Q419&gt;=7),Synthèse!$C$42,R419+S419))</f>
        <v>0</v>
      </c>
      <c r="U419" s="64">
        <f t="shared" si="52"/>
        <v>6.92</v>
      </c>
      <c r="V419" s="59">
        <f t="shared" si="53"/>
        <v>346</v>
      </c>
      <c r="W419" s="26">
        <v>572</v>
      </c>
      <c r="X419" s="26" t="b">
        <f t="shared" si="54"/>
        <v>0</v>
      </c>
      <c r="Y419" s="26" t="e">
        <f>VLOOKUP(A419,#REF!,21,0)</f>
        <v>#REF!</v>
      </c>
      <c r="Z419" s="26" t="s">
        <v>2283</v>
      </c>
      <c r="AC419" t="b">
        <f t="shared" si="55"/>
        <v>0</v>
      </c>
      <c r="AD419" t="e">
        <f>IFERROR(VLOOKUP(A419,#REF!,4,0),MAX(#REF!)+100)</f>
        <v>#REF!</v>
      </c>
    </row>
    <row r="420" spans="1:30">
      <c r="A420">
        <v>633463</v>
      </c>
      <c r="B420" s="5" t="str">
        <f ca="1">VLOOKUP(A420,'Fichier FA (en entrée)'!B:AH,3,0)</f>
        <v>YSKPSDIWEX</v>
      </c>
      <c r="C420">
        <f t="shared" si="48"/>
        <v>325</v>
      </c>
      <c r="D420">
        <f t="shared" si="49"/>
        <v>7.8599999999999994</v>
      </c>
      <c r="E420" s="14" t="str">
        <f>VLOOKUP(A420,'Fichier FA (en entrée)'!B:AH,2,0)</f>
        <v>EV</v>
      </c>
      <c r="F420" s="14" t="b">
        <f t="shared" si="50"/>
        <v>1</v>
      </c>
      <c r="G420" s="14" t="b">
        <f>IFERROR(VLOOKUP(A420,'Calculs FI (auto)'!A:F,6,0),FALSE)</f>
        <v>0</v>
      </c>
      <c r="H420" s="14" t="b">
        <f t="shared" si="51"/>
        <v>0</v>
      </c>
      <c r="I420" s="16">
        <f>IFERROR(VLOOKUP(A420,'Moyennes FA (en entrée)'!B:N,7,0),"")</f>
        <v>10.86</v>
      </c>
      <c r="J420" s="16">
        <f>IFERROR(VLOOKUP(VLOOKUP(A420,'Fichier FA (en entrée)'!B:AH,33,0),Modificateurs!A$2:B$5,2,0),0)</f>
        <v>3</v>
      </c>
      <c r="K420" s="16">
        <f>IFERROR(VLOOKUP(VLOOKUP(A420,'Redoub FI (en entrée)'!B:N,7,0),Modificateurs!A$8:B$11,2,0),0)</f>
        <v>0</v>
      </c>
      <c r="L420" s="16">
        <f>IFERROR(VLOOKUP(M420,Modificateurs!D$1:E$94,2,0),0)</f>
        <v>-6</v>
      </c>
      <c r="M420" t="str">
        <f>VLOOKUP(A420,'Fichier FA (en entrée)'!B:AH,16,0)&amp;" "&amp;VLOOKUP(A420,'Fichier FA (en entrée)'!B:AH,20,0)&amp;" "&amp;VLOOKUP(A420,'Fichier FA (en entrée)'!B:AH,27,0)&amp;" "&amp;VLOOKUP(A420,'Fichier FA (en entrée)'!B:AH,29,0)</f>
        <v xml:space="preserve">STI2D Innovation Technologique et Eco conception  </v>
      </c>
      <c r="N420" t="str">
        <f>VLOOKUP(A420,'Fichier FA (en entrée)'!B:AH,8,0)</f>
        <v>En Terminale</v>
      </c>
      <c r="O420" t="b">
        <f>AND(C420&gt;Synthèse!B$7,C420&lt;Synthèse!B$9)</f>
        <v>1</v>
      </c>
      <c r="Q420" s="60">
        <f>ROUNDUP(C420/(Synthèse!$B$2+Synthèse!$B$3)*8,0)</f>
        <v>5</v>
      </c>
      <c r="R420" s="60">
        <f>IFERROR(VLOOKUP(A420,'Evaluations (formulaire)'!A:P,6,0)+VLOOKUP(A420,'Evaluations (formulaire)'!A:P,7,0),0)</f>
        <v>0</v>
      </c>
      <c r="S420" s="60">
        <f>IFERROR(VLOOKUP(A420,'Evaluations (formulaire)'!A:P,8,0),0)</f>
        <v>0</v>
      </c>
      <c r="T420" s="64">
        <f>IF(AND(ISBLANK(P420),Q420&lt;=2),Synthèse!$B$42,IF(AND(ISBLANK(P420),Q420&gt;=7),Synthèse!$C$42,R420+S420))</f>
        <v>0</v>
      </c>
      <c r="U420" s="64">
        <f t="shared" si="52"/>
        <v>7.8599999999999994</v>
      </c>
      <c r="V420" s="59">
        <f t="shared" si="53"/>
        <v>324</v>
      </c>
      <c r="W420" s="26">
        <v>139</v>
      </c>
      <c r="X420" s="26" t="b">
        <f t="shared" si="54"/>
        <v>0</v>
      </c>
      <c r="Y420" s="26" t="e">
        <f>VLOOKUP(A420,#REF!,21,0)</f>
        <v>#REF!</v>
      </c>
      <c r="Z420" s="26" t="s">
        <v>2283</v>
      </c>
      <c r="AC420" t="b">
        <f t="shared" si="55"/>
        <v>0</v>
      </c>
      <c r="AD420" t="e">
        <f>IFERROR(VLOOKUP(A420,#REF!,4,0),MAX(#REF!)+100)</f>
        <v>#REF!</v>
      </c>
    </row>
    <row r="421" spans="1:30">
      <c r="A421">
        <v>633717</v>
      </c>
      <c r="B421" s="5" t="str">
        <f ca="1">VLOOKUP(A421,'Fichier FA (en entrée)'!B:AH,3,0)</f>
        <v>NXXVVZVHFR</v>
      </c>
      <c r="C421">
        <f t="shared" si="48"/>
        <v>331</v>
      </c>
      <c r="D421">
        <f t="shared" si="49"/>
        <v>7.48</v>
      </c>
      <c r="E421" s="14" t="str">
        <f>VLOOKUP(A421,'Fichier FA (en entrée)'!B:AH,2,0)</f>
        <v>EV</v>
      </c>
      <c r="F421" s="14" t="b">
        <f t="shared" si="50"/>
        <v>1</v>
      </c>
      <c r="G421" s="14" t="b">
        <f>IFERROR(VLOOKUP(A421,'Calculs FI (auto)'!A:F,6,0),FALSE)</f>
        <v>0</v>
      </c>
      <c r="H421" s="14" t="b">
        <f t="shared" si="51"/>
        <v>0</v>
      </c>
      <c r="I421" s="16">
        <f>IFERROR(VLOOKUP(A421,'Moyennes FA (en entrée)'!B:N,7,0),"")</f>
        <v>10.48</v>
      </c>
      <c r="J421" s="16">
        <f>IFERROR(VLOOKUP(VLOOKUP(A421,'Fichier FA (en entrée)'!B:AH,33,0),Modificateurs!A$2:B$5,2,0),0)</f>
        <v>3</v>
      </c>
      <c r="K421" s="16">
        <f>IFERROR(VLOOKUP(VLOOKUP(A421,'Redoub FI (en entrée)'!B:N,7,0),Modificateurs!A$8:B$11,2,0),0)</f>
        <v>0</v>
      </c>
      <c r="L421" s="16">
        <f>IFERROR(VLOOKUP(M421,Modificateurs!D$1:E$94,2,0),0)</f>
        <v>-6</v>
      </c>
      <c r="M421" t="str">
        <f>VLOOKUP(A421,'Fichier FA (en entrée)'!B:AH,16,0)&amp;" "&amp;VLOOKUP(A421,'Fichier FA (en entrée)'!B:AH,20,0)&amp;" "&amp;VLOOKUP(A421,'Fichier FA (en entrée)'!B:AH,27,0)&amp;" "&amp;VLOOKUP(A421,'Fichier FA (en entrée)'!B:AH,29,0)</f>
        <v xml:space="preserve">STI2D Innovation Technologique et Eco conception  </v>
      </c>
      <c r="N421" t="str">
        <f>VLOOKUP(A421,'Fichier FA (en entrée)'!B:AH,8,0)</f>
        <v>En Terminale</v>
      </c>
      <c r="O421" t="b">
        <f>AND(C421&gt;Synthèse!B$7,C421&lt;Synthèse!B$9)</f>
        <v>1</v>
      </c>
      <c r="Q421" s="60">
        <f>ROUNDUP(C421/(Synthèse!$B$2+Synthèse!$B$3)*8,0)</f>
        <v>5</v>
      </c>
      <c r="R421" s="60">
        <f>IFERROR(VLOOKUP(A421,'Evaluations (formulaire)'!A:P,6,0)+VLOOKUP(A421,'Evaluations (formulaire)'!A:P,7,0),0)</f>
        <v>0</v>
      </c>
      <c r="S421" s="60">
        <f>IFERROR(VLOOKUP(A421,'Evaluations (formulaire)'!A:P,8,0),0)</f>
        <v>0</v>
      </c>
      <c r="T421" s="64">
        <f>IF(AND(ISBLANK(P421),Q421&lt;=2),Synthèse!$B$42,IF(AND(ISBLANK(P421),Q421&gt;=7),Synthèse!$C$42,R421+S421))</f>
        <v>0</v>
      </c>
      <c r="U421" s="64">
        <f t="shared" si="52"/>
        <v>7.48</v>
      </c>
      <c r="V421" s="59">
        <f t="shared" si="53"/>
        <v>331</v>
      </c>
      <c r="W421" s="26">
        <v>290</v>
      </c>
      <c r="X421" s="26" t="b">
        <f t="shared" si="54"/>
        <v>0</v>
      </c>
      <c r="Y421" s="26" t="e">
        <f>VLOOKUP(A421,#REF!,21,0)</f>
        <v>#REF!</v>
      </c>
      <c r="Z421" s="26" t="s">
        <v>2283</v>
      </c>
      <c r="AC421" t="b">
        <f t="shared" si="55"/>
        <v>0</v>
      </c>
      <c r="AD421" t="e">
        <f>IFERROR(VLOOKUP(A421,#REF!,4,0),MAX(#REF!)+100)</f>
        <v>#REF!</v>
      </c>
    </row>
    <row r="422" spans="1:30">
      <c r="A422">
        <v>633736</v>
      </c>
      <c r="B422" s="5" t="str">
        <f ca="1">VLOOKUP(A422,'Fichier FA (en entrée)'!B:AH,3,0)</f>
        <v>ZOKKQNEISU</v>
      </c>
      <c r="C422">
        <f t="shared" si="48"/>
        <v>373</v>
      </c>
      <c r="D422">
        <f t="shared" si="49"/>
        <v>5.49</v>
      </c>
      <c r="E422" s="14" t="str">
        <f>VLOOKUP(A422,'Fichier FA (en entrée)'!B:AH,2,0)</f>
        <v>EV</v>
      </c>
      <c r="F422" s="14" t="b">
        <f t="shared" si="50"/>
        <v>1</v>
      </c>
      <c r="G422" s="14" t="b">
        <f>IFERROR(VLOOKUP(A422,'Calculs FI (auto)'!A:F,6,0),FALSE)</f>
        <v>0</v>
      </c>
      <c r="H422" s="14" t="b">
        <f t="shared" si="51"/>
        <v>0</v>
      </c>
      <c r="I422" s="16">
        <f>IFERROR(VLOOKUP(A422,'Moyennes FA (en entrée)'!B:N,7,0),"")</f>
        <v>10.49</v>
      </c>
      <c r="J422" s="16">
        <f>IFERROR(VLOOKUP(VLOOKUP(A422,'Fichier FA (en entrée)'!B:AH,33,0),Modificateurs!A$2:B$5,2,0),0)</f>
        <v>1</v>
      </c>
      <c r="K422" s="16">
        <f>IFERROR(VLOOKUP(VLOOKUP(A422,'Redoub FI (en entrée)'!B:N,7,0),Modificateurs!A$8:B$11,2,0),0)</f>
        <v>0</v>
      </c>
      <c r="L422" s="16">
        <f>IFERROR(VLOOKUP(M422,Modificateurs!D$1:E$94,2,0),0)</f>
        <v>-6</v>
      </c>
      <c r="M422" t="str">
        <f>VLOOKUP(A422,'Fichier FA (en entrée)'!B:AH,16,0)&amp;" "&amp;VLOOKUP(A422,'Fichier FA (en entrée)'!B:AH,20,0)&amp;" "&amp;VLOOKUP(A422,'Fichier FA (en entrée)'!B:AH,27,0)&amp;" "&amp;VLOOKUP(A422,'Fichier FA (en entrée)'!B:AH,29,0)</f>
        <v xml:space="preserve">STI2D Innovation Technologique et Eco conception  </v>
      </c>
      <c r="N422" t="str">
        <f>VLOOKUP(A422,'Fichier FA (en entrée)'!B:AH,8,0)</f>
        <v>En Terminale</v>
      </c>
      <c r="O422" t="b">
        <f>AND(C422&gt;Synthèse!B$7,C422&lt;Synthèse!B$9)</f>
        <v>1</v>
      </c>
      <c r="Q422" s="60">
        <f>ROUNDUP(C422/(Synthèse!$B$2+Synthèse!$B$3)*8,0)</f>
        <v>6</v>
      </c>
      <c r="R422" s="60">
        <f>IFERROR(VLOOKUP(A422,'Evaluations (formulaire)'!A:P,6,0)+VLOOKUP(A422,'Evaluations (formulaire)'!A:P,7,0),0)</f>
        <v>0</v>
      </c>
      <c r="S422" s="60">
        <f>IFERROR(VLOOKUP(A422,'Evaluations (formulaire)'!A:P,8,0),0)</f>
        <v>0</v>
      </c>
      <c r="T422" s="64">
        <f>IF(AND(ISBLANK(P422),Q422&lt;=2),Synthèse!$B$42,IF(AND(ISBLANK(P422),Q422&gt;=7),Synthèse!$C$42,R422+S422))</f>
        <v>0</v>
      </c>
      <c r="U422" s="64">
        <f t="shared" si="52"/>
        <v>5.49</v>
      </c>
      <c r="V422" s="59">
        <f t="shared" si="53"/>
        <v>373</v>
      </c>
      <c r="W422" s="26">
        <v>480</v>
      </c>
      <c r="X422" s="26" t="b">
        <f t="shared" si="54"/>
        <v>0</v>
      </c>
      <c r="Y422" s="26" t="e">
        <f>VLOOKUP(A422,#REF!,21,0)</f>
        <v>#REF!</v>
      </c>
      <c r="Z422" s="26" t="s">
        <v>2283</v>
      </c>
      <c r="AC422" t="b">
        <f t="shared" si="55"/>
        <v>0</v>
      </c>
      <c r="AD422" t="e">
        <f>IFERROR(VLOOKUP(A422,#REF!,4,0),MAX(#REF!)+100)</f>
        <v>#REF!</v>
      </c>
    </row>
    <row r="423" spans="1:30">
      <c r="A423">
        <v>636455</v>
      </c>
      <c r="B423" s="5" t="str">
        <f ca="1">VLOOKUP(A423,'Fichier FA (en entrée)'!B:AH,3,0)</f>
        <v>TOCDWHQUFK</v>
      </c>
      <c r="C423">
        <f t="shared" si="48"/>
        <v>419</v>
      </c>
      <c r="D423">
        <f t="shared" si="49"/>
        <v>3.08</v>
      </c>
      <c r="E423" s="14" t="str">
        <f>VLOOKUP(A423,'Fichier FA (en entrée)'!B:AH,2,0)</f>
        <v>EV</v>
      </c>
      <c r="F423" s="14" t="b">
        <f t="shared" si="50"/>
        <v>1</v>
      </c>
      <c r="G423" s="14" t="b">
        <f>IFERROR(VLOOKUP(A423,'Calculs FI (auto)'!A:F,6,0),FALSE)</f>
        <v>0</v>
      </c>
      <c r="H423" s="14" t="b">
        <f t="shared" si="51"/>
        <v>0</v>
      </c>
      <c r="I423" s="16">
        <f>IFERROR(VLOOKUP(A423,'Moyennes FA (en entrée)'!B:N,7,0),"")</f>
        <v>9.08</v>
      </c>
      <c r="J423" s="16">
        <f>IFERROR(VLOOKUP(VLOOKUP(A423,'Fichier FA (en entrée)'!B:AH,33,0),Modificateurs!A$2:B$5,2,0),0)</f>
        <v>0</v>
      </c>
      <c r="K423" s="16">
        <f>IFERROR(VLOOKUP(VLOOKUP(A423,'Redoub FI (en entrée)'!B:N,7,0),Modificateurs!A$8:B$11,2,0),0)</f>
        <v>0</v>
      </c>
      <c r="L423" s="16">
        <f>IFERROR(VLOOKUP(M423,Modificateurs!D$1:E$94,2,0),0)</f>
        <v>-6</v>
      </c>
      <c r="M423" t="str">
        <f>VLOOKUP(A423,'Fichier FA (en entrée)'!B:AH,16,0)&amp;" "&amp;VLOOKUP(A423,'Fichier FA (en entrée)'!B:AH,20,0)&amp;" "&amp;VLOOKUP(A423,'Fichier FA (en entrée)'!B:AH,27,0)&amp;" "&amp;VLOOKUP(A423,'Fichier FA (en entrée)'!B:AH,29,0)</f>
        <v xml:space="preserve">STI2D Innovation Technologique et Eco conception  </v>
      </c>
      <c r="N423" t="str">
        <f>VLOOKUP(A423,'Fichier FA (en entrée)'!B:AH,8,0)</f>
        <v>En Terminale</v>
      </c>
      <c r="O423" t="b">
        <f>AND(C423&gt;Synthèse!B$7,C423&lt;Synthèse!B$9)</f>
        <v>0</v>
      </c>
      <c r="Q423" s="60">
        <f>ROUNDUP(C423/(Synthèse!$B$2+Synthèse!$B$3)*8,0)</f>
        <v>7</v>
      </c>
      <c r="R423" s="60">
        <f>IFERROR(VLOOKUP(A423,'Evaluations (formulaire)'!A:P,6,0)+VLOOKUP(A423,'Evaluations (formulaire)'!A:P,7,0),0)</f>
        <v>0</v>
      </c>
      <c r="S423" s="60">
        <f>IFERROR(VLOOKUP(A423,'Evaluations (formulaire)'!A:P,8,0),0)</f>
        <v>0</v>
      </c>
      <c r="T423" s="64">
        <f>IF(AND(ISBLANK(P423),Q423&lt;=2),Synthèse!$B$42,IF(AND(ISBLANK(P423),Q423&gt;=7),Synthèse!$C$42,R423+S423))</f>
        <v>0</v>
      </c>
      <c r="U423" s="64">
        <f t="shared" si="52"/>
        <v>3.08</v>
      </c>
      <c r="V423" s="59">
        <f t="shared" si="53"/>
        <v>419</v>
      </c>
      <c r="W423" s="26">
        <v>601</v>
      </c>
      <c r="X423" s="26" t="b">
        <f t="shared" si="54"/>
        <v>0</v>
      </c>
      <c r="Y423" s="26" t="e">
        <f>VLOOKUP(A423,#REF!,21,0)</f>
        <v>#REF!</v>
      </c>
      <c r="Z423" s="26" t="s">
        <v>2283</v>
      </c>
      <c r="AC423" t="b">
        <f t="shared" si="55"/>
        <v>0</v>
      </c>
      <c r="AD423" t="e">
        <f>IFERROR(VLOOKUP(A423,#REF!,4,0),MAX(#REF!)+100)</f>
        <v>#REF!</v>
      </c>
    </row>
    <row r="424" spans="1:30">
      <c r="A424">
        <v>636697</v>
      </c>
      <c r="B424" s="5" t="str">
        <f ca="1">VLOOKUP(A424,'Fichier FA (en entrée)'!B:AH,3,0)</f>
        <v>NOSOHFZNXG</v>
      </c>
      <c r="C424">
        <f t="shared" si="48"/>
        <v>203</v>
      </c>
      <c r="D424">
        <f t="shared" si="49"/>
        <v>11.43</v>
      </c>
      <c r="E424" s="14" t="str">
        <f>VLOOKUP(A424,'Fichier FA (en entrée)'!B:AH,2,0)</f>
        <v>EV</v>
      </c>
      <c r="F424" s="14" t="b">
        <f t="shared" si="50"/>
        <v>1</v>
      </c>
      <c r="G424" s="14" t="b">
        <f>IFERROR(VLOOKUP(A424,'Calculs FI (auto)'!A:F,6,0),FALSE)</f>
        <v>1</v>
      </c>
      <c r="H424" s="14" t="b">
        <f t="shared" si="51"/>
        <v>1</v>
      </c>
      <c r="I424" s="16">
        <f>IFERROR(VLOOKUP(A424,'Moyennes FA (en entrée)'!B:N,7,0),"")</f>
        <v>8.43</v>
      </c>
      <c r="J424" s="16">
        <f>IFERROR(VLOOKUP(VLOOKUP(A424,'Fichier FA (en entrée)'!B:AH,33,0),Modificateurs!A$2:B$5,2,0),0)</f>
        <v>0</v>
      </c>
      <c r="K424" s="16">
        <f>IFERROR(VLOOKUP(VLOOKUP(A424,'Redoub FI (en entrée)'!B:N,7,0),Modificateurs!A$8:B$11,2,0),0)</f>
        <v>0</v>
      </c>
      <c r="L424" s="16">
        <f>IFERROR(VLOOKUP(M424,Modificateurs!D$1:E$94,2,0),0)</f>
        <v>3</v>
      </c>
      <c r="M424" t="str">
        <f>VLOOKUP(A424,'Fichier FA (en entrée)'!B:AH,16,0)&amp;" "&amp;VLOOKUP(A424,'Fichier FA (en entrée)'!B:AH,20,0)&amp;" "&amp;VLOOKUP(A424,'Fichier FA (en entrée)'!B:AH,27,0)&amp;" "&amp;VLOOKUP(A424,'Fichier FA (en entrée)'!B:AH,29,0)</f>
        <v xml:space="preserve">S Informatique et Sciences du numérique  </v>
      </c>
      <c r="N424" t="str">
        <f>VLOOKUP(A424,'Fichier FA (en entrée)'!B:AH,8,0)</f>
        <v>En Terminale</v>
      </c>
      <c r="O424" t="b">
        <f>AND(C424&gt;Synthèse!B$7,C424&lt;Synthèse!B$9)</f>
        <v>1</v>
      </c>
      <c r="Q424" s="60">
        <f>ROUNDUP(C424/(Synthèse!$B$2+Synthèse!$B$3)*8,0)</f>
        <v>4</v>
      </c>
      <c r="R424" s="60">
        <f>IFERROR(VLOOKUP(A424,'Evaluations (formulaire)'!A:P,6,0)+VLOOKUP(A424,'Evaluations (formulaire)'!A:P,7,0),0)</f>
        <v>0</v>
      </c>
      <c r="S424" s="60">
        <f>IFERROR(VLOOKUP(A424,'Evaluations (formulaire)'!A:P,8,0),0)</f>
        <v>0</v>
      </c>
      <c r="T424" s="64">
        <f>IF(AND(ISBLANK(P424),Q424&lt;=2),Synthèse!$B$42,IF(AND(ISBLANK(P424),Q424&gt;=7),Synthèse!$C$42,R424+S424))</f>
        <v>0</v>
      </c>
      <c r="U424" s="64">
        <f t="shared" si="52"/>
        <v>11.43</v>
      </c>
      <c r="V424" s="59">
        <f t="shared" si="53"/>
        <v>203</v>
      </c>
      <c r="W424" s="26">
        <v>29</v>
      </c>
      <c r="X424" s="26" t="b">
        <f t="shared" si="54"/>
        <v>1</v>
      </c>
      <c r="Y424" s="26" t="e">
        <f>VLOOKUP(A424,#REF!,21,0)</f>
        <v>#REF!</v>
      </c>
      <c r="Z424" s="26" t="s">
        <v>2283</v>
      </c>
      <c r="AC424" t="b">
        <f t="shared" si="55"/>
        <v>0</v>
      </c>
      <c r="AD424" t="e">
        <f>IFERROR(VLOOKUP(A424,#REF!,4,0),MAX(#REF!)+100)</f>
        <v>#REF!</v>
      </c>
    </row>
    <row r="425" spans="1:30">
      <c r="A425">
        <v>638209</v>
      </c>
      <c r="B425" s="5" t="str">
        <f ca="1">VLOOKUP(A425,'Fichier FA (en entrée)'!B:AH,3,0)</f>
        <v>KMCMGQZLOW</v>
      </c>
      <c r="C425">
        <f t="shared" si="48"/>
        <v>22</v>
      </c>
      <c r="D425">
        <f t="shared" si="49"/>
        <v>17.189999999999998</v>
      </c>
      <c r="E425" s="14" t="str">
        <f>VLOOKUP(A425,'Fichier FA (en entrée)'!B:AH,2,0)</f>
        <v>EV</v>
      </c>
      <c r="F425" s="14" t="b">
        <f t="shared" si="50"/>
        <v>1</v>
      </c>
      <c r="G425" s="14" t="b">
        <f>IFERROR(VLOOKUP(A425,'Calculs FI (auto)'!A:F,6,0),FALSE)</f>
        <v>0</v>
      </c>
      <c r="H425" s="14" t="b">
        <f t="shared" si="51"/>
        <v>0</v>
      </c>
      <c r="I425" s="16">
        <f>IFERROR(VLOOKUP(A425,'Moyennes FA (en entrée)'!B:N,7,0),"")</f>
        <v>11.19</v>
      </c>
      <c r="J425" s="16">
        <f>IFERROR(VLOOKUP(VLOOKUP(A425,'Fichier FA (en entrée)'!B:AH,33,0),Modificateurs!A$2:B$5,2,0),0)</f>
        <v>3</v>
      </c>
      <c r="K425" s="16">
        <f>IFERROR(VLOOKUP(VLOOKUP(A425,'Redoub FI (en entrée)'!B:N,7,0),Modificateurs!A$8:B$11,2,0),0)</f>
        <v>0</v>
      </c>
      <c r="L425" s="16">
        <f>IFERROR(VLOOKUP(M425,Modificateurs!D$1:E$94,2,0),0)</f>
        <v>3</v>
      </c>
      <c r="M425" t="str">
        <f>VLOOKUP(A425,'Fichier FA (en entrée)'!B:AH,16,0)&amp;" "&amp;VLOOKUP(A425,'Fichier FA (en entrée)'!B:AH,20,0)&amp;" "&amp;VLOOKUP(A425,'Fichier FA (en entrée)'!B:AH,27,0)&amp;" "&amp;VLOOKUP(A425,'Fichier FA (en entrée)'!B:AH,29,0)</f>
        <v xml:space="preserve">S Informatique et Sciences du numérique  </v>
      </c>
      <c r="N425" t="str">
        <f>VLOOKUP(A425,'Fichier FA (en entrée)'!B:AH,8,0)</f>
        <v>En Terminale</v>
      </c>
      <c r="O425" t="b">
        <f>AND(C425&gt;Synthèse!B$7,C425&lt;Synthèse!B$9)</f>
        <v>0</v>
      </c>
      <c r="Q425" s="60">
        <f>ROUNDUP(C425/(Synthèse!$B$2+Synthèse!$B$3)*8,0)</f>
        <v>1</v>
      </c>
      <c r="R425" s="60">
        <f>IFERROR(VLOOKUP(A425,'Evaluations (formulaire)'!A:P,6,0)+VLOOKUP(A425,'Evaluations (formulaire)'!A:P,7,0),0)</f>
        <v>0</v>
      </c>
      <c r="S425" s="60">
        <f>IFERROR(VLOOKUP(A425,'Evaluations (formulaire)'!A:P,8,0),0)</f>
        <v>0</v>
      </c>
      <c r="T425" s="64">
        <f>IF(AND(ISBLANK(P425),Q425&lt;=2),Synthèse!$B$42,IF(AND(ISBLANK(P425),Q425&gt;=7),Synthèse!$C$42,R425+S425))</f>
        <v>0</v>
      </c>
      <c r="U425" s="64">
        <f t="shared" si="52"/>
        <v>17.189999999999998</v>
      </c>
      <c r="V425" s="59">
        <f t="shared" si="53"/>
        <v>22</v>
      </c>
      <c r="W425" s="26">
        <v>614</v>
      </c>
      <c r="X425" s="26" t="b">
        <f t="shared" si="54"/>
        <v>1</v>
      </c>
      <c r="Y425" s="26" t="e">
        <f>VLOOKUP(A425,#REF!,21,0)</f>
        <v>#REF!</v>
      </c>
      <c r="Z425" s="26" t="s">
        <v>2283</v>
      </c>
      <c r="AC425" t="b">
        <f t="shared" si="55"/>
        <v>0</v>
      </c>
      <c r="AD425" t="e">
        <f>IFERROR(VLOOKUP(A425,#REF!,4,0),MAX(#REF!)+100)</f>
        <v>#REF!</v>
      </c>
    </row>
    <row r="426" spans="1:30">
      <c r="A426">
        <v>639105</v>
      </c>
      <c r="B426" s="5" t="str">
        <f ca="1">VLOOKUP(A426,'Fichier FA (en entrée)'!B:AH,3,0)</f>
        <v>KQOYZRNDLI</v>
      </c>
      <c r="C426">
        <f t="shared" si="48"/>
        <v>224</v>
      </c>
      <c r="D426">
        <f t="shared" si="49"/>
        <v>11.05</v>
      </c>
      <c r="E426" s="14" t="str">
        <f>VLOOKUP(A426,'Fichier FA (en entrée)'!B:AH,2,0)</f>
        <v>EV</v>
      </c>
      <c r="F426" s="14" t="b">
        <f t="shared" si="50"/>
        <v>1</v>
      </c>
      <c r="G426" s="14" t="b">
        <f>IFERROR(VLOOKUP(A426,'Calculs FI (auto)'!A:F,6,0),FALSE)</f>
        <v>1</v>
      </c>
      <c r="H426" s="14" t="b">
        <f t="shared" si="51"/>
        <v>1</v>
      </c>
      <c r="I426" s="16">
        <f>IFERROR(VLOOKUP(A426,'Moyennes FA (en entrée)'!B:N,7,0),"")</f>
        <v>8.0500000000000007</v>
      </c>
      <c r="J426" s="16">
        <f>IFERROR(VLOOKUP(VLOOKUP(A426,'Fichier FA (en entrée)'!B:AH,33,0),Modificateurs!A$2:B$5,2,0),0)</f>
        <v>1</v>
      </c>
      <c r="K426" s="16">
        <f>IFERROR(VLOOKUP(VLOOKUP(A426,'Redoub FI (en entrée)'!B:N,7,0),Modificateurs!A$8:B$11,2,0),0)</f>
        <v>0</v>
      </c>
      <c r="L426" s="16">
        <f>IFERROR(VLOOKUP(M426,Modificateurs!D$1:E$94,2,0),0)</f>
        <v>2</v>
      </c>
      <c r="M426" t="str">
        <f>VLOOKUP(A426,'Fichier FA (en entrée)'!B:AH,16,0)&amp;" "&amp;VLOOKUP(A426,'Fichier FA (en entrée)'!B:AH,20,0)&amp;" "&amp;VLOOKUP(A426,'Fichier FA (en entrée)'!B:AH,27,0)&amp;" "&amp;VLOOKUP(A426,'Fichier FA (en entrée)'!B:AH,29,0)</f>
        <v xml:space="preserve">STI2D Système informatique et numérique  </v>
      </c>
      <c r="N426" t="str">
        <f>VLOOKUP(A426,'Fichier FA (en entrée)'!B:AH,8,0)</f>
        <v>En Terminale</v>
      </c>
      <c r="O426" t="b">
        <f>AND(C426&gt;Synthèse!B$7,C426&lt;Synthèse!B$9)</f>
        <v>1</v>
      </c>
      <c r="Q426" s="60">
        <f>ROUNDUP(C426/(Synthèse!$B$2+Synthèse!$B$3)*8,0)</f>
        <v>4</v>
      </c>
      <c r="R426" s="60">
        <f>IFERROR(VLOOKUP(A426,'Evaluations (formulaire)'!A:P,6,0)+VLOOKUP(A426,'Evaluations (formulaire)'!A:P,7,0),0)</f>
        <v>0</v>
      </c>
      <c r="S426" s="60">
        <f>IFERROR(VLOOKUP(A426,'Evaluations (formulaire)'!A:P,8,0),0)</f>
        <v>0</v>
      </c>
      <c r="T426" s="64">
        <f>IF(AND(ISBLANK(P426),Q426&lt;=2),Synthèse!$B$42,IF(AND(ISBLANK(P426),Q426&gt;=7),Synthèse!$C$42,R426+S426))</f>
        <v>0</v>
      </c>
      <c r="U426" s="64">
        <f t="shared" si="52"/>
        <v>11.05</v>
      </c>
      <c r="V426" s="59">
        <f t="shared" si="53"/>
        <v>224</v>
      </c>
      <c r="W426" s="26">
        <v>75</v>
      </c>
      <c r="X426" s="26" t="b">
        <f t="shared" si="54"/>
        <v>1</v>
      </c>
      <c r="Y426" s="26" t="e">
        <f>VLOOKUP(A426,#REF!,21,0)</f>
        <v>#REF!</v>
      </c>
      <c r="Z426" s="26" t="s">
        <v>2283</v>
      </c>
      <c r="AC426" t="b">
        <f t="shared" si="55"/>
        <v>0</v>
      </c>
      <c r="AD426" t="e">
        <f>IFERROR(VLOOKUP(A426,#REF!,4,0),MAX(#REF!)+100)</f>
        <v>#REF!</v>
      </c>
    </row>
    <row r="427" spans="1:30">
      <c r="A427">
        <v>639696</v>
      </c>
      <c r="B427" s="5" t="str">
        <f ca="1">VLOOKUP(A427,'Fichier FA (en entrée)'!B:AH,3,0)</f>
        <v>KEVCBGVTCB</v>
      </c>
      <c r="C427">
        <f t="shared" si="48"/>
        <v>86</v>
      </c>
      <c r="D427">
        <f t="shared" si="49"/>
        <v>14.01</v>
      </c>
      <c r="E427" s="14" t="str">
        <f>VLOOKUP(A427,'Fichier FA (en entrée)'!B:AH,2,0)</f>
        <v>EV</v>
      </c>
      <c r="F427" s="14" t="b">
        <f t="shared" si="50"/>
        <v>1</v>
      </c>
      <c r="G427" s="14" t="b">
        <f>IFERROR(VLOOKUP(A427,'Calculs FI (auto)'!A:F,6,0),FALSE)</f>
        <v>1</v>
      </c>
      <c r="H427" s="14" t="b">
        <f t="shared" si="51"/>
        <v>1</v>
      </c>
      <c r="I427" s="16">
        <f>IFERROR(VLOOKUP(A427,'Moyennes FA (en entrée)'!B:N,7,0),"")</f>
        <v>10.01</v>
      </c>
      <c r="J427" s="16">
        <f>IFERROR(VLOOKUP(VLOOKUP(A427,'Fichier FA (en entrée)'!B:AH,33,0),Modificateurs!A$2:B$5,2,0),0)</f>
        <v>1</v>
      </c>
      <c r="K427" s="16">
        <f>IFERROR(VLOOKUP(VLOOKUP(A427,'Redoub FI (en entrée)'!B:N,7,0),Modificateurs!A$8:B$11,2,0),0)</f>
        <v>0</v>
      </c>
      <c r="L427" s="16">
        <f>IFERROR(VLOOKUP(M427,Modificateurs!D$1:E$94,2,0),0)</f>
        <v>3</v>
      </c>
      <c r="M427" t="str">
        <f>VLOOKUP(A427,'Fichier FA (en entrée)'!B:AH,16,0)&amp;" "&amp;VLOOKUP(A427,'Fichier FA (en entrée)'!B:AH,20,0)&amp;" "&amp;VLOOKUP(A427,'Fichier FA (en entrée)'!B:AH,27,0)&amp;" "&amp;VLOOKUP(A427,'Fichier FA (en entrée)'!B:AH,29,0)</f>
        <v xml:space="preserve">S Informatique et Sciences du numérique  </v>
      </c>
      <c r="N427" t="str">
        <f>VLOOKUP(A427,'Fichier FA (en entrée)'!B:AH,8,0)</f>
        <v>En Terminale</v>
      </c>
      <c r="O427" t="b">
        <f>AND(C427&gt;Synthèse!B$7,C427&lt;Synthèse!B$9)</f>
        <v>0</v>
      </c>
      <c r="Q427" s="60">
        <f>ROUNDUP(C427/(Synthèse!$B$2+Synthèse!$B$3)*8,0)</f>
        <v>2</v>
      </c>
      <c r="R427" s="60">
        <f>IFERROR(VLOOKUP(A427,'Evaluations (formulaire)'!A:P,6,0)+VLOOKUP(A427,'Evaluations (formulaire)'!A:P,7,0),0)</f>
        <v>0</v>
      </c>
      <c r="S427" s="60">
        <f>IFERROR(VLOOKUP(A427,'Evaluations (formulaire)'!A:P,8,0),0)</f>
        <v>0</v>
      </c>
      <c r="T427" s="64">
        <f>IF(AND(ISBLANK(P427),Q427&lt;=2),Synthèse!$B$42,IF(AND(ISBLANK(P427),Q427&gt;=7),Synthèse!$C$42,R427+S427))</f>
        <v>0</v>
      </c>
      <c r="U427" s="64">
        <f t="shared" si="52"/>
        <v>14.01</v>
      </c>
      <c r="V427" s="59">
        <f t="shared" si="53"/>
        <v>86</v>
      </c>
      <c r="W427" s="26">
        <v>549</v>
      </c>
      <c r="X427" s="26" t="b">
        <f t="shared" si="54"/>
        <v>1</v>
      </c>
      <c r="Y427" s="26" t="e">
        <f>VLOOKUP(A427,#REF!,21,0)</f>
        <v>#REF!</v>
      </c>
      <c r="Z427" s="26" t="s">
        <v>2283</v>
      </c>
      <c r="AC427" t="b">
        <f t="shared" si="55"/>
        <v>0</v>
      </c>
      <c r="AD427" t="e">
        <f>IFERROR(VLOOKUP(A427,#REF!,4,0),MAX(#REF!)+100)</f>
        <v>#REF!</v>
      </c>
    </row>
    <row r="428" spans="1:30">
      <c r="A428">
        <v>639871</v>
      </c>
      <c r="B428" s="5" t="str">
        <f ca="1">VLOOKUP(A428,'Fichier FA (en entrée)'!B:AH,3,0)</f>
        <v>SFDSKEWIGM</v>
      </c>
      <c r="C428">
        <f t="shared" si="48"/>
        <v>765</v>
      </c>
      <c r="D428">
        <f t="shared" si="49"/>
        <v>-100</v>
      </c>
      <c r="E428" s="14" t="str">
        <f>VLOOKUP(A428,'Fichier FA (en entrée)'!B:AH,2,0)</f>
        <v>ENV</v>
      </c>
      <c r="F428" s="14" t="b">
        <f t="shared" si="50"/>
        <v>0</v>
      </c>
      <c r="G428" s="14" t="b">
        <f>IFERROR(VLOOKUP(A428,'Calculs FI (auto)'!A:F,6,0),FALSE)</f>
        <v>0</v>
      </c>
      <c r="H428" s="14" t="b">
        <f t="shared" si="51"/>
        <v>0</v>
      </c>
      <c r="I428" s="16" t="str">
        <f>IFERROR(VLOOKUP(A428,'Moyennes FA (en entrée)'!B:N,7,0),"")</f>
        <v/>
      </c>
      <c r="J428" s="16">
        <f>IFERROR(VLOOKUP(VLOOKUP(A428,'Fichier FA (en entrée)'!B:AH,33,0),Modificateurs!A$2:B$5,2,0),0)</f>
        <v>3</v>
      </c>
      <c r="K428" s="16">
        <f>IFERROR(VLOOKUP(VLOOKUP(A428,'Redoub FI (en entrée)'!B:N,7,0),Modificateurs!A$8:B$11,2,0),0)</f>
        <v>0</v>
      </c>
      <c r="L428" s="16">
        <f>IFERROR(VLOOKUP(M428,Modificateurs!D$1:E$94,2,0),0)</f>
        <v>-12</v>
      </c>
      <c r="M428" t="str">
        <f>VLOOKUP(A428,'Fichier FA (en entrée)'!B:AH,16,0)&amp;" "&amp;VLOOKUP(A428,'Fichier FA (en entrée)'!B:AH,20,0)&amp;" "&amp;VLOOKUP(A428,'Fichier FA (en entrée)'!B:AH,27,0)&amp;" "&amp;VLOOKUP(A428,'Fichier FA (en entrée)'!B:AH,29,0)</f>
        <v xml:space="preserve">P Electrotechnique, énergie, équipements communicants  </v>
      </c>
      <c r="N428" t="str">
        <f>VLOOKUP(A428,'Fichier FA (en entrée)'!B:AH,8,0)</f>
        <v>En Terminale</v>
      </c>
      <c r="O428" t="b">
        <f>AND(C428&gt;Synthèse!B$7,C428&lt;Synthèse!B$9)</f>
        <v>0</v>
      </c>
      <c r="P428" s="62" t="s">
        <v>57</v>
      </c>
      <c r="Q428" s="60">
        <f>ROUNDUP(C428/(Synthèse!$B$2+Synthèse!$B$3)*8,0)</f>
        <v>12</v>
      </c>
      <c r="R428" s="60">
        <f>IFERROR(VLOOKUP(A428,'Evaluations (formulaire)'!A:P,6,0)+VLOOKUP(A428,'Evaluations (formulaire)'!A:P,7,0),0)</f>
        <v>0</v>
      </c>
      <c r="S428" s="60">
        <f>IFERROR(VLOOKUP(A428,'Evaluations (formulaire)'!A:P,8,0),0)</f>
        <v>0</v>
      </c>
      <c r="T428" s="64">
        <f>IF(AND(ISBLANK(P428),Q428&lt;=2),Synthèse!$B$42,IF(AND(ISBLANK(P428),Q428&gt;=7),Synthèse!$C$42,R428+S428))</f>
        <v>0</v>
      </c>
      <c r="U428" s="64">
        <f t="shared" si="52"/>
        <v>-100</v>
      </c>
      <c r="V428" s="59">
        <f t="shared" si="53"/>
        <v>765</v>
      </c>
      <c r="W428" s="26">
        <v>353</v>
      </c>
      <c r="X428" s="26" t="b">
        <f t="shared" si="54"/>
        <v>0</v>
      </c>
      <c r="Y428" s="26" t="e">
        <f>VLOOKUP(A428,#REF!,21,0)</f>
        <v>#REF!</v>
      </c>
      <c r="Z428" s="26" t="s">
        <v>2283</v>
      </c>
      <c r="AC428" t="b">
        <f t="shared" si="55"/>
        <v>0</v>
      </c>
      <c r="AD428" t="e">
        <f>IFERROR(VLOOKUP(A428,#REF!,4,0),MAX(#REF!)+100)</f>
        <v>#REF!</v>
      </c>
    </row>
    <row r="429" spans="1:30">
      <c r="A429">
        <v>640487</v>
      </c>
      <c r="B429" s="5" t="str">
        <f ca="1">VLOOKUP(A429,'Fichier FA (en entrée)'!B:AH,3,0)</f>
        <v>IRDDFQTIJS</v>
      </c>
      <c r="C429">
        <f t="shared" si="48"/>
        <v>765</v>
      </c>
      <c r="D429">
        <f t="shared" si="49"/>
        <v>-100</v>
      </c>
      <c r="E429" s="14" t="str">
        <f>VLOOKUP(A429,'Fichier FA (en entrée)'!B:AH,2,0)</f>
        <v>ENV</v>
      </c>
      <c r="F429" s="14" t="b">
        <f t="shared" si="50"/>
        <v>0</v>
      </c>
      <c r="G429" s="14" t="b">
        <f>IFERROR(VLOOKUP(A429,'Calculs FI (auto)'!A:F,6,0),FALSE)</f>
        <v>0</v>
      </c>
      <c r="H429" s="14" t="b">
        <f t="shared" si="51"/>
        <v>0</v>
      </c>
      <c r="I429" s="16" t="str">
        <f>IFERROR(VLOOKUP(A429,'Moyennes FA (en entrée)'!B:N,7,0),"")</f>
        <v/>
      </c>
      <c r="J429" s="16">
        <f>IFERROR(VLOOKUP(VLOOKUP(A429,'Fichier FA (en entrée)'!B:AH,33,0),Modificateurs!A$2:B$5,2,0),0)</f>
        <v>0</v>
      </c>
      <c r="K429" s="16">
        <f>IFERROR(VLOOKUP(VLOOKUP(A429,'Redoub FI (en entrée)'!B:N,7,0),Modificateurs!A$8:B$11,2,0),0)</f>
        <v>0</v>
      </c>
      <c r="L429" s="16">
        <f>IFERROR(VLOOKUP(M429,Modificateurs!D$1:E$94,2,0),0)</f>
        <v>2</v>
      </c>
      <c r="M429" t="str">
        <f>VLOOKUP(A429,'Fichier FA (en entrée)'!B:AH,16,0)&amp;" "&amp;VLOOKUP(A429,'Fichier FA (en entrée)'!B:AH,20,0)&amp;" "&amp;VLOOKUP(A429,'Fichier FA (en entrée)'!B:AH,27,0)&amp;" "&amp;VLOOKUP(A429,'Fichier FA (en entrée)'!B:AH,29,0)</f>
        <v xml:space="preserve">S Physique-chimie  </v>
      </c>
      <c r="N429" t="str">
        <f>VLOOKUP(A429,'Fichier FA (en entrée)'!B:AH,8,0)</f>
        <v>En Terminale</v>
      </c>
      <c r="O429" t="b">
        <f>AND(C429&gt;Synthèse!B$7,C429&lt;Synthèse!B$9)</f>
        <v>0</v>
      </c>
      <c r="P429" s="62" t="s">
        <v>2284</v>
      </c>
      <c r="Q429" s="60">
        <f>ROUNDUP(C429/(Synthèse!$B$2+Synthèse!$B$3)*8,0)</f>
        <v>12</v>
      </c>
      <c r="R429" s="60">
        <f>IFERROR(VLOOKUP(A429,'Evaluations (formulaire)'!A:P,6,0)+VLOOKUP(A429,'Evaluations (formulaire)'!A:P,7,0),0)</f>
        <v>0</v>
      </c>
      <c r="S429" s="60">
        <f>IFERROR(VLOOKUP(A429,'Evaluations (formulaire)'!A:P,8,0),0)</f>
        <v>0</v>
      </c>
      <c r="T429" s="64">
        <f>IF(AND(ISBLANK(P429),Q429&lt;=2),Synthèse!$B$42,IF(AND(ISBLANK(P429),Q429&gt;=7),Synthèse!$C$42,R429+S429))</f>
        <v>0</v>
      </c>
      <c r="U429" s="64">
        <f t="shared" si="52"/>
        <v>-100</v>
      </c>
      <c r="V429" s="59">
        <f t="shared" si="53"/>
        <v>765</v>
      </c>
      <c r="W429" s="26">
        <v>463</v>
      </c>
      <c r="X429" s="26" t="b">
        <f t="shared" si="54"/>
        <v>0</v>
      </c>
      <c r="Y429" s="26" t="e">
        <f>VLOOKUP(A429,#REF!,21,0)</f>
        <v>#REF!</v>
      </c>
      <c r="Z429" s="26" t="s">
        <v>2283</v>
      </c>
      <c r="AC429" t="b">
        <f t="shared" si="55"/>
        <v>0</v>
      </c>
      <c r="AD429" t="e">
        <f>IFERROR(VLOOKUP(A429,#REF!,4,0),MAX(#REF!)+100)</f>
        <v>#REF!</v>
      </c>
    </row>
    <row r="430" spans="1:30">
      <c r="A430">
        <v>643548</v>
      </c>
      <c r="B430" s="5" t="str">
        <f ca="1">VLOOKUP(A430,'Fichier FA (en entrée)'!B:AH,3,0)</f>
        <v>LHVXHKOIKY</v>
      </c>
      <c r="C430">
        <f t="shared" si="48"/>
        <v>453</v>
      </c>
      <c r="D430">
        <f t="shared" si="49"/>
        <v>0.47000000000000064</v>
      </c>
      <c r="E430" s="14" t="str">
        <f>VLOOKUP(A430,'Fichier FA (en entrée)'!B:AH,2,0)</f>
        <v>EV</v>
      </c>
      <c r="F430" s="14" t="b">
        <f t="shared" si="50"/>
        <v>1</v>
      </c>
      <c r="G430" s="14" t="b">
        <f>IFERROR(VLOOKUP(A430,'Calculs FI (auto)'!A:F,6,0),FALSE)</f>
        <v>1</v>
      </c>
      <c r="H430" s="14" t="b">
        <f t="shared" si="51"/>
        <v>1</v>
      </c>
      <c r="I430" s="16">
        <f>IFERROR(VLOOKUP(A430,'Moyennes FA (en entrée)'!B:N,7,0),"")</f>
        <v>8.4700000000000006</v>
      </c>
      <c r="J430" s="16">
        <f>IFERROR(VLOOKUP(VLOOKUP(A430,'Fichier FA (en entrée)'!B:AH,33,0),Modificateurs!A$2:B$5,2,0),0)</f>
        <v>0</v>
      </c>
      <c r="K430" s="16">
        <f>IFERROR(VLOOKUP(VLOOKUP(A430,'Redoub FI (en entrée)'!B:N,7,0),Modificateurs!A$8:B$11,2,0),0)</f>
        <v>0</v>
      </c>
      <c r="L430" s="16">
        <f>IFERROR(VLOOKUP(M430,Modificateurs!D$1:E$94,2,0),0)</f>
        <v>-8</v>
      </c>
      <c r="M430" t="str">
        <f>VLOOKUP(A430,'Fichier FA (en entrée)'!B:AH,16,0)&amp;" "&amp;VLOOKUP(A430,'Fichier FA (en entrée)'!B:AH,20,0)&amp;" "&amp;VLOOKUP(A430,'Fichier FA (en entrée)'!B:AH,27,0)&amp;" "&amp;VLOOKUP(A430,'Fichier FA (en entrée)'!B:AH,29,0)</f>
        <v xml:space="preserve">STMG Systèmes d'information et de gestion  </v>
      </c>
      <c r="N430" t="str">
        <f>VLOOKUP(A430,'Fichier FA (en entrée)'!B:AH,8,0)</f>
        <v>En Terminale</v>
      </c>
      <c r="O430" t="b">
        <f>AND(C430&gt;Synthèse!B$7,C430&lt;Synthèse!B$9)</f>
        <v>0</v>
      </c>
      <c r="Q430" s="60">
        <f>ROUNDUP(C430/(Synthèse!$B$2+Synthèse!$B$3)*8,0)</f>
        <v>7</v>
      </c>
      <c r="R430" s="60">
        <f>IFERROR(VLOOKUP(A430,'Evaluations (formulaire)'!A:P,6,0)+VLOOKUP(A430,'Evaluations (formulaire)'!A:P,7,0),0)</f>
        <v>0</v>
      </c>
      <c r="S430" s="60">
        <f>IFERROR(VLOOKUP(A430,'Evaluations (formulaire)'!A:P,8,0),0)</f>
        <v>0</v>
      </c>
      <c r="T430" s="64">
        <f>IF(AND(ISBLANK(P430),Q430&lt;=2),Synthèse!$B$42,IF(AND(ISBLANK(P430),Q430&gt;=7),Synthèse!$C$42,R430+S430))</f>
        <v>0</v>
      </c>
      <c r="U430" s="64">
        <f t="shared" si="52"/>
        <v>0.47000000000000064</v>
      </c>
      <c r="V430" s="59">
        <f t="shared" si="53"/>
        <v>453</v>
      </c>
      <c r="W430" s="26">
        <v>421</v>
      </c>
      <c r="X430" s="26" t="b">
        <f t="shared" si="54"/>
        <v>0</v>
      </c>
      <c r="Y430" s="26" t="e">
        <f>VLOOKUP(A430,#REF!,21,0)</f>
        <v>#REF!</v>
      </c>
      <c r="Z430" s="26" t="s">
        <v>2283</v>
      </c>
      <c r="AC430" t="b">
        <f t="shared" si="55"/>
        <v>0</v>
      </c>
      <c r="AD430" t="e">
        <f>IFERROR(VLOOKUP(A430,#REF!,4,0),MAX(#REF!)+100)</f>
        <v>#REF!</v>
      </c>
    </row>
    <row r="431" spans="1:30">
      <c r="A431">
        <v>643589</v>
      </c>
      <c r="B431" s="5" t="str">
        <f ca="1">VLOOKUP(A431,'Fichier FA (en entrée)'!B:AH,3,0)</f>
        <v>FJJQTSFVFU</v>
      </c>
      <c r="C431">
        <f t="shared" si="48"/>
        <v>443</v>
      </c>
      <c r="D431">
        <f t="shared" si="49"/>
        <v>1.67</v>
      </c>
      <c r="E431" s="14" t="str">
        <f>VLOOKUP(A431,'Fichier FA (en entrée)'!B:AH,2,0)</f>
        <v>EV</v>
      </c>
      <c r="F431" s="14" t="b">
        <f t="shared" si="50"/>
        <v>1</v>
      </c>
      <c r="G431" s="14" t="b">
        <f>IFERROR(VLOOKUP(A431,'Calculs FI (auto)'!A:F,6,0),FALSE)</f>
        <v>1</v>
      </c>
      <c r="H431" s="14" t="b">
        <f t="shared" si="51"/>
        <v>1</v>
      </c>
      <c r="I431" s="16">
        <f>IFERROR(VLOOKUP(A431,'Moyennes FA (en entrée)'!B:N,7,0),"")</f>
        <v>9.67</v>
      </c>
      <c r="J431" s="16">
        <f>IFERROR(VLOOKUP(VLOOKUP(A431,'Fichier FA (en entrée)'!B:AH,33,0),Modificateurs!A$2:B$5,2,0),0)</f>
        <v>0</v>
      </c>
      <c r="K431" s="16">
        <f>IFERROR(VLOOKUP(VLOOKUP(A431,'Redoub FI (en entrée)'!B:N,7,0),Modificateurs!A$8:B$11,2,0),0)</f>
        <v>0</v>
      </c>
      <c r="L431" s="16">
        <f>IFERROR(VLOOKUP(M431,Modificateurs!D$1:E$94,2,0),0)</f>
        <v>-8</v>
      </c>
      <c r="M431" t="str">
        <f>VLOOKUP(A431,'Fichier FA (en entrée)'!B:AH,16,0)&amp;" "&amp;VLOOKUP(A431,'Fichier FA (en entrée)'!B:AH,20,0)&amp;" "&amp;VLOOKUP(A431,'Fichier FA (en entrée)'!B:AH,27,0)&amp;" "&amp;VLOOKUP(A431,'Fichier FA (en entrée)'!B:AH,29,0)</f>
        <v xml:space="preserve">STMG Systèmes d'information et de gestion  </v>
      </c>
      <c r="N431" t="str">
        <f>VLOOKUP(A431,'Fichier FA (en entrée)'!B:AH,8,0)</f>
        <v>En Terminale</v>
      </c>
      <c r="O431" t="b">
        <f>AND(C431&gt;Synthèse!B$7,C431&lt;Synthèse!B$9)</f>
        <v>0</v>
      </c>
      <c r="Q431" s="60">
        <f>ROUNDUP(C431/(Synthèse!$B$2+Synthèse!$B$3)*8,0)</f>
        <v>7</v>
      </c>
      <c r="R431" s="60">
        <f>IFERROR(VLOOKUP(A431,'Evaluations (formulaire)'!A:P,6,0)+VLOOKUP(A431,'Evaluations (formulaire)'!A:P,7,0),0)</f>
        <v>0</v>
      </c>
      <c r="S431" s="60">
        <f>IFERROR(VLOOKUP(A431,'Evaluations (formulaire)'!A:P,8,0),0)</f>
        <v>0</v>
      </c>
      <c r="T431" s="64">
        <f>IF(AND(ISBLANK(P431),Q431&lt;=2),Synthèse!$B$42,IF(AND(ISBLANK(P431),Q431&gt;=7),Synthèse!$C$42,R431+S431))</f>
        <v>0</v>
      </c>
      <c r="U431" s="64">
        <f t="shared" si="52"/>
        <v>1.67</v>
      </c>
      <c r="V431" s="59">
        <f t="shared" si="53"/>
        <v>443</v>
      </c>
      <c r="W431" s="26">
        <v>238</v>
      </c>
      <c r="X431" s="26" t="b">
        <f t="shared" si="54"/>
        <v>0</v>
      </c>
      <c r="Y431" s="26" t="e">
        <f>VLOOKUP(A431,#REF!,21,0)</f>
        <v>#REF!</v>
      </c>
      <c r="Z431" s="26" t="s">
        <v>2283</v>
      </c>
      <c r="AC431" t="b">
        <f t="shared" si="55"/>
        <v>0</v>
      </c>
      <c r="AD431" t="e">
        <f>IFERROR(VLOOKUP(A431,#REF!,4,0),MAX(#REF!)+100)</f>
        <v>#REF!</v>
      </c>
    </row>
    <row r="432" spans="1:30">
      <c r="A432">
        <v>643624</v>
      </c>
      <c r="B432" s="5" t="str">
        <f ca="1">VLOOKUP(A432,'Fichier FA (en entrée)'!B:AH,3,0)</f>
        <v>WBTPRACMBH</v>
      </c>
      <c r="C432">
        <f t="shared" si="48"/>
        <v>765</v>
      </c>
      <c r="D432">
        <f t="shared" si="49"/>
        <v>-100</v>
      </c>
      <c r="E432" s="14" t="str">
        <f>VLOOKUP(A432,'Fichier FA (en entrée)'!B:AH,2,0)</f>
        <v>ENV</v>
      </c>
      <c r="F432" s="14" t="b">
        <f t="shared" si="50"/>
        <v>0</v>
      </c>
      <c r="G432" s="14" t="b">
        <f>IFERROR(VLOOKUP(A432,'Calculs FI (auto)'!A:F,6,0),FALSE)</f>
        <v>0</v>
      </c>
      <c r="H432" s="14" t="b">
        <f t="shared" si="51"/>
        <v>0</v>
      </c>
      <c r="I432" s="16" t="str">
        <f>IFERROR(VLOOKUP(A432,'Moyennes FA (en entrée)'!B:N,7,0),"")</f>
        <v/>
      </c>
      <c r="J432" s="16">
        <f>IFERROR(VLOOKUP(VLOOKUP(A432,'Fichier FA (en entrée)'!B:AH,33,0),Modificateurs!A$2:B$5,2,0),0)</f>
        <v>0</v>
      </c>
      <c r="K432" s="16">
        <f>IFERROR(VLOOKUP(VLOOKUP(A432,'Redoub FI (en entrée)'!B:N,7,0),Modificateurs!A$8:B$11,2,0),0)</f>
        <v>0</v>
      </c>
      <c r="L432" s="16">
        <f>IFERROR(VLOOKUP(M432,Modificateurs!D$1:E$94,2,0),0)</f>
        <v>2</v>
      </c>
      <c r="M432" t="str">
        <f>VLOOKUP(A432,'Fichier FA (en entrée)'!B:AH,16,0)&amp;" "&amp;VLOOKUP(A432,'Fichier FA (en entrée)'!B:AH,20,0)&amp;" "&amp;VLOOKUP(A432,'Fichier FA (en entrée)'!B:AH,27,0)&amp;" "&amp;VLOOKUP(A432,'Fichier FA (en entrée)'!B:AH,29,0)</f>
        <v xml:space="preserve">S Mathématiques  </v>
      </c>
      <c r="N432" t="str">
        <f>VLOOKUP(A432,'Fichier FA (en entrée)'!B:AH,8,0)</f>
        <v>En Terminale</v>
      </c>
      <c r="O432" t="b">
        <f>AND(C432&gt;Synthèse!B$7,C432&lt;Synthèse!B$9)</f>
        <v>0</v>
      </c>
      <c r="Q432" s="60">
        <f>ROUNDUP(C432/(Synthèse!$B$2+Synthèse!$B$3)*8,0)</f>
        <v>12</v>
      </c>
      <c r="R432" s="60">
        <f>IFERROR(VLOOKUP(A432,'Evaluations (formulaire)'!A:P,6,0)+VLOOKUP(A432,'Evaluations (formulaire)'!A:P,7,0),0)</f>
        <v>0</v>
      </c>
      <c r="S432" s="60">
        <f>IFERROR(VLOOKUP(A432,'Evaluations (formulaire)'!A:P,8,0),0)</f>
        <v>0</v>
      </c>
      <c r="T432" s="64">
        <f>IF(AND(ISBLANK(P432),Q432&lt;=2),Synthèse!$B$42,IF(AND(ISBLANK(P432),Q432&gt;=7),Synthèse!$C$42,R432+S432))</f>
        <v>0</v>
      </c>
      <c r="U432" s="64">
        <f t="shared" si="52"/>
        <v>-100</v>
      </c>
      <c r="V432" s="59">
        <f t="shared" si="53"/>
        <v>765</v>
      </c>
      <c r="W432" s="26">
        <v>672</v>
      </c>
      <c r="X432" s="26" t="b">
        <f t="shared" si="54"/>
        <v>0</v>
      </c>
      <c r="Y432" s="26" t="e">
        <f>VLOOKUP(A432,#REF!,21,0)</f>
        <v>#REF!</v>
      </c>
      <c r="Z432" s="26" t="s">
        <v>2283</v>
      </c>
      <c r="AC432" t="b">
        <f t="shared" si="55"/>
        <v>0</v>
      </c>
      <c r="AD432" t="e">
        <f>IFERROR(VLOOKUP(A432,#REF!,4,0),MAX(#REF!)+100)</f>
        <v>#REF!</v>
      </c>
    </row>
    <row r="433" spans="1:30">
      <c r="A433">
        <v>643765</v>
      </c>
      <c r="B433" s="5" t="str">
        <f ca="1">VLOOKUP(A433,'Fichier FA (en entrée)'!B:AH,3,0)</f>
        <v>PCTTFUWTQU</v>
      </c>
      <c r="C433">
        <f t="shared" si="48"/>
        <v>765</v>
      </c>
      <c r="D433">
        <f t="shared" si="49"/>
        <v>-100</v>
      </c>
      <c r="E433" s="14" t="str">
        <f>VLOOKUP(A433,'Fichier FA (en entrée)'!B:AH,2,0)</f>
        <v>ENV</v>
      </c>
      <c r="F433" s="14" t="b">
        <f t="shared" si="50"/>
        <v>0</v>
      </c>
      <c r="G433" s="14" t="b">
        <f>IFERROR(VLOOKUP(A433,'Calculs FI (auto)'!A:F,6,0),FALSE)</f>
        <v>1</v>
      </c>
      <c r="H433" s="14" t="b">
        <f t="shared" si="51"/>
        <v>0</v>
      </c>
      <c r="I433" s="16" t="str">
        <f>IFERROR(VLOOKUP(A433,'Moyennes FA (en entrée)'!B:N,7,0),"")</f>
        <v/>
      </c>
      <c r="J433" s="16">
        <f>IFERROR(VLOOKUP(VLOOKUP(A433,'Fichier FA (en entrée)'!B:AH,33,0),Modificateurs!A$2:B$5,2,0),0)</f>
        <v>1</v>
      </c>
      <c r="K433" s="16">
        <f>IFERROR(VLOOKUP(VLOOKUP(A433,'Redoub FI (en entrée)'!B:N,7,0),Modificateurs!A$8:B$11,2,0),0)</f>
        <v>0</v>
      </c>
      <c r="L433" s="16">
        <f>IFERROR(VLOOKUP(M433,Modificateurs!D$1:E$94,2,0),0)</f>
        <v>2</v>
      </c>
      <c r="M433" t="str">
        <f>VLOOKUP(A433,'Fichier FA (en entrée)'!B:AH,16,0)&amp;" "&amp;VLOOKUP(A433,'Fichier FA (en entrée)'!B:AH,20,0)&amp;" "&amp;VLOOKUP(A433,'Fichier FA (en entrée)'!B:AH,27,0)&amp;" "&amp;VLOOKUP(A433,'Fichier FA (en entrée)'!B:AH,29,0)</f>
        <v xml:space="preserve">S Physique-chimie  </v>
      </c>
      <c r="N433" t="str">
        <f>VLOOKUP(A433,'Fichier FA (en entrée)'!B:AH,8,0)</f>
        <v>En Terminale</v>
      </c>
      <c r="O433" t="b">
        <f>AND(C433&gt;Synthèse!B$7,C433&lt;Synthèse!B$9)</f>
        <v>0</v>
      </c>
      <c r="Q433" s="60">
        <f>ROUNDUP(C433/(Synthèse!$B$2+Synthèse!$B$3)*8,0)</f>
        <v>12</v>
      </c>
      <c r="R433" s="60">
        <f>IFERROR(VLOOKUP(A433,'Evaluations (formulaire)'!A:P,6,0)+VLOOKUP(A433,'Evaluations (formulaire)'!A:P,7,0),0)</f>
        <v>0</v>
      </c>
      <c r="S433" s="60">
        <f>IFERROR(VLOOKUP(A433,'Evaluations (formulaire)'!A:P,8,0),0)</f>
        <v>0</v>
      </c>
      <c r="T433" s="64">
        <f>IF(AND(ISBLANK(P433),Q433&lt;=2),Synthèse!$B$42,IF(AND(ISBLANK(P433),Q433&gt;=7),Synthèse!$C$42,R433+S433))</f>
        <v>0</v>
      </c>
      <c r="U433" s="64">
        <f t="shared" si="52"/>
        <v>-100</v>
      </c>
      <c r="V433" s="59">
        <f t="shared" si="53"/>
        <v>765</v>
      </c>
      <c r="W433" s="26">
        <v>445</v>
      </c>
      <c r="X433" s="26" t="b">
        <f t="shared" si="54"/>
        <v>0</v>
      </c>
      <c r="Y433" s="26" t="e">
        <f>VLOOKUP(A433,#REF!,21,0)</f>
        <v>#REF!</v>
      </c>
      <c r="Z433" s="26" t="s">
        <v>2283</v>
      </c>
      <c r="AC433" t="b">
        <f t="shared" si="55"/>
        <v>0</v>
      </c>
      <c r="AD433" t="e">
        <f>IFERROR(VLOOKUP(A433,#REF!,4,0),MAX(#REF!)+100)</f>
        <v>#REF!</v>
      </c>
    </row>
    <row r="434" spans="1:30">
      <c r="A434">
        <v>643772</v>
      </c>
      <c r="B434" s="5" t="str">
        <f ca="1">VLOOKUP(A434,'Fichier FA (en entrée)'!B:AH,3,0)</f>
        <v>YBHUULTSRC</v>
      </c>
      <c r="C434">
        <f t="shared" si="48"/>
        <v>287</v>
      </c>
      <c r="D434">
        <f t="shared" si="49"/>
        <v>9.5500000000000007</v>
      </c>
      <c r="E434" s="14" t="str">
        <f>VLOOKUP(A434,'Fichier FA (en entrée)'!B:AH,2,0)</f>
        <v>EV</v>
      </c>
      <c r="F434" s="14" t="b">
        <f t="shared" si="50"/>
        <v>1</v>
      </c>
      <c r="G434" s="14" t="b">
        <f>IFERROR(VLOOKUP(A434,'Calculs FI (auto)'!A:F,6,0),FALSE)</f>
        <v>0</v>
      </c>
      <c r="H434" s="14" t="b">
        <f t="shared" si="51"/>
        <v>0</v>
      </c>
      <c r="I434" s="16">
        <f>IFERROR(VLOOKUP(A434,'Moyennes FA (en entrée)'!B:N,7,0),"")</f>
        <v>7.55</v>
      </c>
      <c r="J434" s="16">
        <f>IFERROR(VLOOKUP(VLOOKUP(A434,'Fichier FA (en entrée)'!B:AH,33,0),Modificateurs!A$2:B$5,2,0),0)</f>
        <v>0</v>
      </c>
      <c r="K434" s="16">
        <f>IFERROR(VLOOKUP(VLOOKUP(A434,'Redoub FI (en entrée)'!B:N,7,0),Modificateurs!A$8:B$11,2,0),0)</f>
        <v>0</v>
      </c>
      <c r="L434" s="16">
        <f>IFERROR(VLOOKUP(M434,Modificateurs!D$1:E$94,2,0),0)</f>
        <v>2</v>
      </c>
      <c r="M434" t="str">
        <f>VLOOKUP(A434,'Fichier FA (en entrée)'!B:AH,16,0)&amp;" "&amp;VLOOKUP(A434,'Fichier FA (en entrée)'!B:AH,20,0)&amp;" "&amp;VLOOKUP(A434,'Fichier FA (en entrée)'!B:AH,27,0)&amp;" "&amp;VLOOKUP(A434,'Fichier FA (en entrée)'!B:AH,29,0)</f>
        <v xml:space="preserve">S Physique-chimie  </v>
      </c>
      <c r="N434" t="str">
        <f>VLOOKUP(A434,'Fichier FA (en entrée)'!B:AH,8,0)</f>
        <v>En Terminale</v>
      </c>
      <c r="O434" t="b">
        <f>AND(C434&gt;Synthèse!B$7,C434&lt;Synthèse!B$9)</f>
        <v>1</v>
      </c>
      <c r="Q434" s="60">
        <f>ROUNDUP(C434/(Synthèse!$B$2+Synthèse!$B$3)*8,0)</f>
        <v>5</v>
      </c>
      <c r="R434" s="60">
        <f>IFERROR(VLOOKUP(A434,'Evaluations (formulaire)'!A:P,6,0)+VLOOKUP(A434,'Evaluations (formulaire)'!A:P,7,0),0)</f>
        <v>0</v>
      </c>
      <c r="S434" s="60">
        <f>IFERROR(VLOOKUP(A434,'Evaluations (formulaire)'!A:P,8,0),0)</f>
        <v>0</v>
      </c>
      <c r="T434" s="64">
        <f>IF(AND(ISBLANK(P434),Q434&lt;=2),Synthèse!$B$42,IF(AND(ISBLANK(P434),Q434&gt;=7),Synthèse!$C$42,R434+S434))</f>
        <v>0</v>
      </c>
      <c r="U434" s="64">
        <f t="shared" si="52"/>
        <v>9.5500000000000007</v>
      </c>
      <c r="V434" s="59">
        <f t="shared" si="53"/>
        <v>286</v>
      </c>
      <c r="W434" s="26">
        <v>472</v>
      </c>
      <c r="X434" s="26" t="b">
        <f t="shared" si="54"/>
        <v>0</v>
      </c>
      <c r="Y434" s="26" t="e">
        <f>VLOOKUP(A434,#REF!,21,0)</f>
        <v>#REF!</v>
      </c>
      <c r="Z434" s="26" t="s">
        <v>2283</v>
      </c>
      <c r="AC434" t="b">
        <f t="shared" si="55"/>
        <v>0</v>
      </c>
      <c r="AD434" t="e">
        <f>IFERROR(VLOOKUP(A434,#REF!,4,0),MAX(#REF!)+100)</f>
        <v>#REF!</v>
      </c>
    </row>
    <row r="435" spans="1:30">
      <c r="A435">
        <v>643893</v>
      </c>
      <c r="B435" s="5" t="str">
        <f ca="1">VLOOKUP(A435,'Fichier FA (en entrée)'!B:AH,3,0)</f>
        <v>QNDKCJCSBK</v>
      </c>
      <c r="C435">
        <f t="shared" si="48"/>
        <v>442</v>
      </c>
      <c r="D435">
        <f t="shared" si="49"/>
        <v>1.7799999999999994</v>
      </c>
      <c r="E435" s="14" t="str">
        <f>VLOOKUP(A435,'Fichier FA (en entrée)'!B:AH,2,0)</f>
        <v>EV</v>
      </c>
      <c r="F435" s="14" t="b">
        <f t="shared" si="50"/>
        <v>1</v>
      </c>
      <c r="G435" s="14" t="b">
        <f>IFERROR(VLOOKUP(A435,'Calculs FI (auto)'!A:F,6,0),FALSE)</f>
        <v>1</v>
      </c>
      <c r="H435" s="14" t="b">
        <f t="shared" si="51"/>
        <v>1</v>
      </c>
      <c r="I435" s="16">
        <f>IFERROR(VLOOKUP(A435,'Moyennes FA (en entrée)'!B:N,7,0),"")</f>
        <v>8.7799999999999994</v>
      </c>
      <c r="J435" s="16">
        <f>IFERROR(VLOOKUP(VLOOKUP(A435,'Fichier FA (en entrée)'!B:AH,33,0),Modificateurs!A$2:B$5,2,0),0)</f>
        <v>1</v>
      </c>
      <c r="K435" s="16">
        <f>IFERROR(VLOOKUP(VLOOKUP(A435,'Redoub FI (en entrée)'!B:N,7,0),Modificateurs!A$8:B$11,2,0),0)</f>
        <v>0</v>
      </c>
      <c r="L435" s="16">
        <f>IFERROR(VLOOKUP(M435,Modificateurs!D$1:E$94,2,0),0)</f>
        <v>-8</v>
      </c>
      <c r="M435" t="str">
        <f>VLOOKUP(A435,'Fichier FA (en entrée)'!B:AH,16,0)&amp;" "&amp;VLOOKUP(A435,'Fichier FA (en entrée)'!B:AH,20,0)&amp;" "&amp;VLOOKUP(A435,'Fichier FA (en entrée)'!B:AH,27,0)&amp;" "&amp;VLOOKUP(A435,'Fichier FA (en entrée)'!B:AH,29,0)</f>
        <v xml:space="preserve">STMG Systèmes d'information et de gestion  </v>
      </c>
      <c r="N435" t="str">
        <f>VLOOKUP(A435,'Fichier FA (en entrée)'!B:AH,8,0)</f>
        <v>En Terminale</v>
      </c>
      <c r="O435" t="b">
        <f>AND(C435&gt;Synthèse!B$7,C435&lt;Synthèse!B$9)</f>
        <v>0</v>
      </c>
      <c r="Q435" s="60">
        <f>ROUNDUP(C435/(Synthèse!$B$2+Synthèse!$B$3)*8,0)</f>
        <v>7</v>
      </c>
      <c r="R435" s="60">
        <f>IFERROR(VLOOKUP(A435,'Evaluations (formulaire)'!A:P,6,0)+VLOOKUP(A435,'Evaluations (formulaire)'!A:P,7,0),0)</f>
        <v>0</v>
      </c>
      <c r="S435" s="60">
        <f>IFERROR(VLOOKUP(A435,'Evaluations (formulaire)'!A:P,8,0),0)</f>
        <v>0</v>
      </c>
      <c r="T435" s="64">
        <f>IF(AND(ISBLANK(P435),Q435&lt;=2),Synthèse!$B$42,IF(AND(ISBLANK(P435),Q435&gt;=7),Synthèse!$C$42,R435+S435))</f>
        <v>0</v>
      </c>
      <c r="U435" s="64">
        <f t="shared" si="52"/>
        <v>1.7799999999999994</v>
      </c>
      <c r="V435" s="59">
        <f t="shared" si="53"/>
        <v>442</v>
      </c>
      <c r="W435" s="26">
        <v>359</v>
      </c>
      <c r="X435" s="26" t="b">
        <f t="shared" si="54"/>
        <v>0</v>
      </c>
      <c r="Y435" s="26" t="e">
        <f>VLOOKUP(A435,#REF!,21,0)</f>
        <v>#REF!</v>
      </c>
      <c r="Z435" s="26" t="s">
        <v>2283</v>
      </c>
      <c r="AC435" t="b">
        <f t="shared" si="55"/>
        <v>0</v>
      </c>
      <c r="AD435" t="e">
        <f>IFERROR(VLOOKUP(A435,#REF!,4,0),MAX(#REF!)+100)</f>
        <v>#REF!</v>
      </c>
    </row>
    <row r="436" spans="1:30">
      <c r="A436">
        <v>643898</v>
      </c>
      <c r="B436" s="5" t="str">
        <f ca="1">VLOOKUP(A436,'Fichier FA (en entrée)'!B:AH,3,0)</f>
        <v>VXRNSXONLW</v>
      </c>
      <c r="C436">
        <f t="shared" si="48"/>
        <v>179</v>
      </c>
      <c r="D436">
        <f t="shared" si="49"/>
        <v>11.9</v>
      </c>
      <c r="E436" s="14" t="str">
        <f>VLOOKUP(A436,'Fichier FA (en entrée)'!B:AH,2,0)</f>
        <v>EV</v>
      </c>
      <c r="F436" s="14" t="b">
        <f t="shared" si="50"/>
        <v>1</v>
      </c>
      <c r="G436" s="14" t="b">
        <f>IFERROR(VLOOKUP(A436,'Calculs FI (auto)'!A:F,6,0),FALSE)</f>
        <v>1</v>
      </c>
      <c r="H436" s="14" t="b">
        <f t="shared" si="51"/>
        <v>1</v>
      </c>
      <c r="I436" s="16">
        <f>IFERROR(VLOOKUP(A436,'Moyennes FA (en entrée)'!B:N,7,0),"")</f>
        <v>9.9</v>
      </c>
      <c r="J436" s="16">
        <f>IFERROR(VLOOKUP(VLOOKUP(A436,'Fichier FA (en entrée)'!B:AH,33,0),Modificateurs!A$2:B$5,2,0),0)</f>
        <v>0</v>
      </c>
      <c r="K436" s="16">
        <f>IFERROR(VLOOKUP(VLOOKUP(A436,'Redoub FI (en entrée)'!B:N,7,0),Modificateurs!A$8:B$11,2,0),0)</f>
        <v>0</v>
      </c>
      <c r="L436" s="16">
        <f>IFERROR(VLOOKUP(M436,Modificateurs!D$1:E$94,2,0),0)</f>
        <v>2</v>
      </c>
      <c r="M436" t="str">
        <f>VLOOKUP(A436,'Fichier FA (en entrée)'!B:AH,16,0)&amp;" "&amp;VLOOKUP(A436,'Fichier FA (en entrée)'!B:AH,20,0)&amp;" "&amp;VLOOKUP(A436,'Fichier FA (en entrée)'!B:AH,27,0)&amp;" "&amp;VLOOKUP(A436,'Fichier FA (en entrée)'!B:AH,29,0)</f>
        <v xml:space="preserve">S Physique-chimie  </v>
      </c>
      <c r="N436" t="str">
        <f>VLOOKUP(A436,'Fichier FA (en entrée)'!B:AH,8,0)</f>
        <v>En Terminale</v>
      </c>
      <c r="O436" t="b">
        <f>AND(C436&gt;Synthèse!B$7,C436&lt;Synthèse!B$9)</f>
        <v>1</v>
      </c>
      <c r="Q436" s="60">
        <f>ROUNDUP(C436/(Synthèse!$B$2+Synthèse!$B$3)*8,0)</f>
        <v>3</v>
      </c>
      <c r="R436" s="60">
        <f>IFERROR(VLOOKUP(A436,'Evaluations (formulaire)'!A:P,6,0)+VLOOKUP(A436,'Evaluations (formulaire)'!A:P,7,0),0)</f>
        <v>0</v>
      </c>
      <c r="S436" s="60">
        <f>IFERROR(VLOOKUP(A436,'Evaluations (formulaire)'!A:P,8,0),0)</f>
        <v>0</v>
      </c>
      <c r="T436" s="64">
        <f>IF(AND(ISBLANK(P436),Q436&lt;=2),Synthèse!$B$42,IF(AND(ISBLANK(P436),Q436&gt;=7),Synthèse!$C$42,R436+S436))</f>
        <v>0</v>
      </c>
      <c r="U436" s="64">
        <f t="shared" si="52"/>
        <v>11.9</v>
      </c>
      <c r="V436" s="59">
        <f t="shared" si="53"/>
        <v>179</v>
      </c>
      <c r="W436" s="26">
        <v>33</v>
      </c>
      <c r="X436" s="26" t="b">
        <f t="shared" si="54"/>
        <v>1</v>
      </c>
      <c r="Y436" s="26" t="e">
        <f>VLOOKUP(A436,#REF!,21,0)</f>
        <v>#REF!</v>
      </c>
      <c r="Z436" s="26" t="s">
        <v>2283</v>
      </c>
      <c r="AC436" t="b">
        <f t="shared" si="55"/>
        <v>0</v>
      </c>
      <c r="AD436" t="e">
        <f>IFERROR(VLOOKUP(A436,#REF!,4,0),MAX(#REF!)+100)</f>
        <v>#REF!</v>
      </c>
    </row>
    <row r="437" spans="1:30">
      <c r="A437">
        <v>643936</v>
      </c>
      <c r="B437" s="5" t="str">
        <f ca="1">VLOOKUP(A437,'Fichier FA (en entrée)'!B:AH,3,0)</f>
        <v>DTDMBZVITM</v>
      </c>
      <c r="C437">
        <f t="shared" si="48"/>
        <v>488</v>
      </c>
      <c r="D437">
        <f t="shared" si="49"/>
        <v>-1.8599999999999994</v>
      </c>
      <c r="E437" s="14" t="str">
        <f>VLOOKUP(A437,'Fichier FA (en entrée)'!B:AH,2,0)</f>
        <v>EV</v>
      </c>
      <c r="F437" s="14" t="b">
        <f t="shared" si="50"/>
        <v>1</v>
      </c>
      <c r="G437" s="14" t="b">
        <f>IFERROR(VLOOKUP(A437,'Calculs FI (auto)'!A:F,6,0),FALSE)</f>
        <v>0</v>
      </c>
      <c r="H437" s="14" t="b">
        <f t="shared" si="51"/>
        <v>0</v>
      </c>
      <c r="I437" s="16">
        <f>IFERROR(VLOOKUP(A437,'Moyennes FA (en entrée)'!B:N,7,0),"")</f>
        <v>10.14</v>
      </c>
      <c r="J437" s="16">
        <f>IFERROR(VLOOKUP(VLOOKUP(A437,'Fichier FA (en entrée)'!B:AH,33,0),Modificateurs!A$2:B$5,2,0),0)</f>
        <v>0</v>
      </c>
      <c r="K437" s="16">
        <f>IFERROR(VLOOKUP(VLOOKUP(A437,'Redoub FI (en entrée)'!B:N,7,0),Modificateurs!A$8:B$11,2,0),0)</f>
        <v>0</v>
      </c>
      <c r="L437" s="16">
        <f>IFERROR(VLOOKUP(M437,Modificateurs!D$1:E$94,2,0),0)</f>
        <v>-12</v>
      </c>
      <c r="M437" t="str">
        <f>VLOOKUP(A437,'Fichier FA (en entrée)'!B:AH,16,0)&amp;" "&amp;VLOOKUP(A437,'Fichier FA (en entrée)'!B:AH,20,0)&amp;" "&amp;VLOOKUP(A437,'Fichier FA (en entrée)'!B:AH,27,0)&amp;" "&amp;VLOOKUP(A437,'Fichier FA (en entrée)'!B:AH,29,0)</f>
        <v xml:space="preserve">STMG Ressources Humaines et Communication  </v>
      </c>
      <c r="N437" t="str">
        <f>VLOOKUP(A437,'Fichier FA (en entrée)'!B:AH,8,0)</f>
        <v>En Terminale</v>
      </c>
      <c r="O437" t="b">
        <f>AND(C437&gt;Synthèse!B$7,C437&lt;Synthèse!B$9)</f>
        <v>0</v>
      </c>
      <c r="Q437" s="60">
        <f>ROUNDUP(C437/(Synthèse!$B$2+Synthèse!$B$3)*8,0)</f>
        <v>8</v>
      </c>
      <c r="R437" s="60">
        <f>IFERROR(VLOOKUP(A437,'Evaluations (formulaire)'!A:P,6,0)+VLOOKUP(A437,'Evaluations (formulaire)'!A:P,7,0),0)</f>
        <v>0</v>
      </c>
      <c r="S437" s="60">
        <f>IFERROR(VLOOKUP(A437,'Evaluations (formulaire)'!A:P,8,0),0)</f>
        <v>0</v>
      </c>
      <c r="T437" s="64">
        <f>IF(AND(ISBLANK(P437),Q437&lt;=2),Synthèse!$B$42,IF(AND(ISBLANK(P437),Q437&gt;=7),Synthèse!$C$42,R437+S437))</f>
        <v>0</v>
      </c>
      <c r="U437" s="64">
        <f t="shared" si="52"/>
        <v>-1.8599999999999994</v>
      </c>
      <c r="V437" s="59">
        <f t="shared" si="53"/>
        <v>488</v>
      </c>
      <c r="W437" s="26">
        <v>741</v>
      </c>
      <c r="X437" s="26" t="b">
        <f t="shared" si="54"/>
        <v>0</v>
      </c>
      <c r="Y437" s="26" t="e">
        <f>VLOOKUP(A437,#REF!,21,0)</f>
        <v>#REF!</v>
      </c>
      <c r="Z437" s="26" t="s">
        <v>2283</v>
      </c>
      <c r="AC437" t="b">
        <f t="shared" si="55"/>
        <v>0</v>
      </c>
      <c r="AD437" t="e">
        <f>IFERROR(VLOOKUP(A437,#REF!,4,0),MAX(#REF!)+100)</f>
        <v>#REF!</v>
      </c>
    </row>
    <row r="438" spans="1:30">
      <c r="A438">
        <v>646617</v>
      </c>
      <c r="B438" s="5" t="str">
        <f ca="1">VLOOKUP(A438,'Fichier FA (en entrée)'!B:AH,3,0)</f>
        <v>UBKZHQFEWT</v>
      </c>
      <c r="C438">
        <f t="shared" si="48"/>
        <v>27</v>
      </c>
      <c r="D438">
        <f t="shared" si="49"/>
        <v>16.95</v>
      </c>
      <c r="E438" s="14" t="str">
        <f>VLOOKUP(A438,'Fichier FA (en entrée)'!B:AH,2,0)</f>
        <v>EV</v>
      </c>
      <c r="F438" s="14" t="b">
        <f t="shared" si="50"/>
        <v>1</v>
      </c>
      <c r="G438" s="14" t="b">
        <f>IFERROR(VLOOKUP(A438,'Calculs FI (auto)'!A:F,6,0),FALSE)</f>
        <v>1</v>
      </c>
      <c r="H438" s="14" t="b">
        <f t="shared" si="51"/>
        <v>1</v>
      </c>
      <c r="I438" s="16">
        <f>IFERROR(VLOOKUP(A438,'Moyennes FA (en entrée)'!B:N,7,0),"")</f>
        <v>10.95</v>
      </c>
      <c r="J438" s="16">
        <f>IFERROR(VLOOKUP(VLOOKUP(A438,'Fichier FA (en entrée)'!B:AH,33,0),Modificateurs!A$2:B$5,2,0),0)</f>
        <v>3</v>
      </c>
      <c r="K438" s="16">
        <f>IFERROR(VLOOKUP(VLOOKUP(A438,'Redoub FI (en entrée)'!B:N,7,0),Modificateurs!A$8:B$11,2,0),0)</f>
        <v>0</v>
      </c>
      <c r="L438" s="16">
        <f>IFERROR(VLOOKUP(M438,Modificateurs!D$1:E$94,2,0),0)</f>
        <v>3</v>
      </c>
      <c r="M438" t="str">
        <f>VLOOKUP(A438,'Fichier FA (en entrée)'!B:AH,16,0)&amp;" "&amp;VLOOKUP(A438,'Fichier FA (en entrée)'!B:AH,20,0)&amp;" "&amp;VLOOKUP(A438,'Fichier FA (en entrée)'!B:AH,27,0)&amp;" "&amp;VLOOKUP(A438,'Fichier FA (en entrée)'!B:AH,29,0)</f>
        <v xml:space="preserve">S Informatique et Sciences du numérique  </v>
      </c>
      <c r="N438" t="str">
        <f>VLOOKUP(A438,'Fichier FA (en entrée)'!B:AH,8,0)</f>
        <v>En Terminale</v>
      </c>
      <c r="O438" t="b">
        <f>AND(C438&gt;Synthèse!B$7,C438&lt;Synthèse!B$9)</f>
        <v>0</v>
      </c>
      <c r="Q438" s="60">
        <f>ROUNDUP(C438/(Synthèse!$B$2+Synthèse!$B$3)*8,0)</f>
        <v>1</v>
      </c>
      <c r="R438" s="60">
        <f>IFERROR(VLOOKUP(A438,'Evaluations (formulaire)'!A:P,6,0)+VLOOKUP(A438,'Evaluations (formulaire)'!A:P,7,0),0)</f>
        <v>0</v>
      </c>
      <c r="S438" s="60">
        <f>IFERROR(VLOOKUP(A438,'Evaluations (formulaire)'!A:P,8,0),0)</f>
        <v>0</v>
      </c>
      <c r="T438" s="64">
        <f>IF(AND(ISBLANK(P438),Q438&lt;=2),Synthèse!$B$42,IF(AND(ISBLANK(P438),Q438&gt;=7),Synthèse!$C$42,R438+S438))</f>
        <v>0</v>
      </c>
      <c r="U438" s="64">
        <f t="shared" si="52"/>
        <v>16.95</v>
      </c>
      <c r="V438" s="59">
        <f t="shared" si="53"/>
        <v>27</v>
      </c>
      <c r="W438" s="26">
        <v>116</v>
      </c>
      <c r="X438" s="26" t="b">
        <f t="shared" si="54"/>
        <v>1</v>
      </c>
      <c r="Y438" s="26" t="e">
        <f>VLOOKUP(A438,#REF!,21,0)</f>
        <v>#REF!</v>
      </c>
      <c r="Z438" s="26" t="s">
        <v>2283</v>
      </c>
      <c r="AC438" t="b">
        <f t="shared" si="55"/>
        <v>0</v>
      </c>
      <c r="AD438" t="e">
        <f>IFERROR(VLOOKUP(A438,#REF!,4,0),MAX(#REF!)+100)</f>
        <v>#REF!</v>
      </c>
    </row>
    <row r="439" spans="1:30">
      <c r="A439">
        <v>646766</v>
      </c>
      <c r="B439" s="5" t="str">
        <f ca="1">VLOOKUP(A439,'Fichier FA (en entrée)'!B:AH,3,0)</f>
        <v>GMVFMVOFRE</v>
      </c>
      <c r="C439">
        <f t="shared" si="48"/>
        <v>109</v>
      </c>
      <c r="D439">
        <f t="shared" si="49"/>
        <v>13.4</v>
      </c>
      <c r="E439" s="14" t="str">
        <f>VLOOKUP(A439,'Fichier FA (en entrée)'!B:AH,2,0)</f>
        <v>EV</v>
      </c>
      <c r="F439" s="14" t="b">
        <f t="shared" si="50"/>
        <v>1</v>
      </c>
      <c r="G439" s="14" t="b">
        <f>IFERROR(VLOOKUP(A439,'Calculs FI (auto)'!A:F,6,0),FALSE)</f>
        <v>0</v>
      </c>
      <c r="H439" s="14" t="b">
        <f t="shared" si="51"/>
        <v>0</v>
      </c>
      <c r="I439" s="16">
        <f>IFERROR(VLOOKUP(A439,'Moyennes FA (en entrée)'!B:N,7,0),"")</f>
        <v>9.4</v>
      </c>
      <c r="J439" s="16">
        <f>IFERROR(VLOOKUP(VLOOKUP(A439,'Fichier FA (en entrée)'!B:AH,33,0),Modificateurs!A$2:B$5,2,0),0)</f>
        <v>1</v>
      </c>
      <c r="K439" s="16">
        <f>IFERROR(VLOOKUP(VLOOKUP(A439,'Redoub FI (en entrée)'!B:N,7,0),Modificateurs!A$8:B$11,2,0),0)</f>
        <v>0</v>
      </c>
      <c r="L439" s="16">
        <f>IFERROR(VLOOKUP(M439,Modificateurs!D$1:E$94,2,0),0)</f>
        <v>3</v>
      </c>
      <c r="M439" t="str">
        <f>VLOOKUP(A439,'Fichier FA (en entrée)'!B:AH,16,0)&amp;" "&amp;VLOOKUP(A439,'Fichier FA (en entrée)'!B:AH,20,0)&amp;" "&amp;VLOOKUP(A439,'Fichier FA (en entrée)'!B:AH,27,0)&amp;" "&amp;VLOOKUP(A439,'Fichier FA (en entrée)'!B:AH,29,0)</f>
        <v xml:space="preserve">S Informatique et Sciences du numérique  </v>
      </c>
      <c r="N439" t="str">
        <f>VLOOKUP(A439,'Fichier FA (en entrée)'!B:AH,8,0)</f>
        <v>En Terminale</v>
      </c>
      <c r="O439" t="b">
        <f>AND(C439&gt;Synthèse!B$7,C439&lt;Synthèse!B$9)</f>
        <v>0</v>
      </c>
      <c r="Q439" s="60">
        <f>ROUNDUP(C439/(Synthèse!$B$2+Synthèse!$B$3)*8,0)</f>
        <v>2</v>
      </c>
      <c r="R439" s="60">
        <f>IFERROR(VLOOKUP(A439,'Evaluations (formulaire)'!A:P,6,0)+VLOOKUP(A439,'Evaluations (formulaire)'!A:P,7,0),0)</f>
        <v>0</v>
      </c>
      <c r="S439" s="60">
        <f>IFERROR(VLOOKUP(A439,'Evaluations (formulaire)'!A:P,8,0),0)</f>
        <v>0</v>
      </c>
      <c r="T439" s="64">
        <f>IF(AND(ISBLANK(P439),Q439&lt;=2),Synthèse!$B$42,IF(AND(ISBLANK(P439),Q439&gt;=7),Synthèse!$C$42,R439+S439))</f>
        <v>0</v>
      </c>
      <c r="U439" s="64">
        <f t="shared" si="52"/>
        <v>13.4</v>
      </c>
      <c r="V439" s="59">
        <f t="shared" si="53"/>
        <v>109</v>
      </c>
      <c r="W439" s="26">
        <v>273</v>
      </c>
      <c r="X439" s="26" t="b">
        <f t="shared" si="54"/>
        <v>1</v>
      </c>
      <c r="Y439" s="26" t="e">
        <f>VLOOKUP(A439,#REF!,21,0)</f>
        <v>#REF!</v>
      </c>
      <c r="Z439" s="26" t="s">
        <v>2283</v>
      </c>
      <c r="AC439" t="b">
        <f t="shared" si="55"/>
        <v>0</v>
      </c>
      <c r="AD439" t="e">
        <f>IFERROR(VLOOKUP(A439,#REF!,4,0),MAX(#REF!)+100)</f>
        <v>#REF!</v>
      </c>
    </row>
    <row r="440" spans="1:30">
      <c r="A440">
        <v>649851</v>
      </c>
      <c r="B440" s="5" t="str">
        <f ca="1">VLOOKUP(A440,'Fichier FA (en entrée)'!B:AH,3,0)</f>
        <v>YQLPSFXWMS</v>
      </c>
      <c r="C440">
        <f t="shared" si="48"/>
        <v>357</v>
      </c>
      <c r="D440">
        <f t="shared" si="49"/>
        <v>6.33</v>
      </c>
      <c r="E440" s="14" t="str">
        <f>VLOOKUP(A440,'Fichier FA (en entrée)'!B:AH,2,0)</f>
        <v>EV</v>
      </c>
      <c r="F440" s="14" t="b">
        <f t="shared" si="50"/>
        <v>1</v>
      </c>
      <c r="G440" s="14" t="b">
        <f>IFERROR(VLOOKUP(A440,'Calculs FI (auto)'!A:F,6,0),FALSE)</f>
        <v>1</v>
      </c>
      <c r="H440" s="14" t="b">
        <f t="shared" si="51"/>
        <v>1</v>
      </c>
      <c r="I440" s="16">
        <f>IFERROR(VLOOKUP(A440,'Moyennes FA (en entrée)'!B:N,7,0),"")</f>
        <v>9.33</v>
      </c>
      <c r="J440" s="16">
        <f>IFERROR(VLOOKUP(VLOOKUP(A440,'Fichier FA (en entrée)'!B:AH,33,0),Modificateurs!A$2:B$5,2,0),0)</f>
        <v>0</v>
      </c>
      <c r="K440" s="16">
        <f>IFERROR(VLOOKUP(VLOOKUP(A440,'Redoub FI (en entrée)'!B:N,7,0),Modificateurs!A$8:B$11,2,0),0)</f>
        <v>0</v>
      </c>
      <c r="L440" s="16">
        <f>IFERROR(VLOOKUP(M440,Modificateurs!D$1:E$94,2,0),0)</f>
        <v>-3</v>
      </c>
      <c r="M440" t="str">
        <f>VLOOKUP(A440,'Fichier FA (en entrée)'!B:AH,16,0)&amp;" "&amp;VLOOKUP(A440,'Fichier FA (en entrée)'!B:AH,20,0)&amp;" "&amp;VLOOKUP(A440,'Fichier FA (en entrée)'!B:AH,27,0)&amp;" "&amp;VLOOKUP(A440,'Fichier FA (en entrée)'!B:AH,29,0)</f>
        <v xml:space="preserve">ES Mathématiques  </v>
      </c>
      <c r="N440" t="str">
        <f>VLOOKUP(A440,'Fichier FA (en entrée)'!B:AH,8,0)</f>
        <v>En Terminale</v>
      </c>
      <c r="O440" t="b">
        <f>AND(C440&gt;Synthèse!B$7,C440&lt;Synthèse!B$9)</f>
        <v>1</v>
      </c>
      <c r="Q440" s="60">
        <f>ROUNDUP(C440/(Synthèse!$B$2+Synthèse!$B$3)*8,0)</f>
        <v>6</v>
      </c>
      <c r="R440" s="60">
        <f>IFERROR(VLOOKUP(A440,'Evaluations (formulaire)'!A:P,6,0)+VLOOKUP(A440,'Evaluations (formulaire)'!A:P,7,0),0)</f>
        <v>0</v>
      </c>
      <c r="S440" s="60">
        <f>IFERROR(VLOOKUP(A440,'Evaluations (formulaire)'!A:P,8,0),0)</f>
        <v>0</v>
      </c>
      <c r="T440" s="64">
        <f>IF(AND(ISBLANK(P440),Q440&lt;=2),Synthèse!$B$42,IF(AND(ISBLANK(P440),Q440&gt;=7),Synthèse!$C$42,R440+S440))</f>
        <v>0</v>
      </c>
      <c r="U440" s="64">
        <f t="shared" si="52"/>
        <v>6.33</v>
      </c>
      <c r="V440" s="59">
        <f t="shared" si="53"/>
        <v>357</v>
      </c>
      <c r="W440" s="26">
        <v>685</v>
      </c>
      <c r="X440" s="26" t="b">
        <f t="shared" si="54"/>
        <v>0</v>
      </c>
      <c r="Y440" s="26" t="e">
        <f>VLOOKUP(A440,#REF!,21,0)</f>
        <v>#REF!</v>
      </c>
      <c r="Z440" s="26" t="s">
        <v>2283</v>
      </c>
      <c r="AC440" t="b">
        <f t="shared" si="55"/>
        <v>0</v>
      </c>
      <c r="AD440" t="e">
        <f>IFERROR(VLOOKUP(A440,#REF!,4,0),MAX(#REF!)+100)</f>
        <v>#REF!</v>
      </c>
    </row>
    <row r="441" spans="1:30">
      <c r="A441">
        <v>649852</v>
      </c>
      <c r="B441" s="5" t="str">
        <f ca="1">VLOOKUP(A441,'Fichier FA (en entrée)'!B:AH,3,0)</f>
        <v>HDKOYGYHKH</v>
      </c>
      <c r="C441">
        <f t="shared" si="48"/>
        <v>349</v>
      </c>
      <c r="D441">
        <f t="shared" si="49"/>
        <v>6.83</v>
      </c>
      <c r="E441" s="14" t="str">
        <f>VLOOKUP(A441,'Fichier FA (en entrée)'!B:AH,2,0)</f>
        <v>EV</v>
      </c>
      <c r="F441" s="14" t="b">
        <f t="shared" si="50"/>
        <v>1</v>
      </c>
      <c r="G441" s="14" t="b">
        <f>IFERROR(VLOOKUP(A441,'Calculs FI (auto)'!A:F,6,0),FALSE)</f>
        <v>0</v>
      </c>
      <c r="H441" s="14" t="b">
        <f t="shared" si="51"/>
        <v>0</v>
      </c>
      <c r="I441" s="16">
        <f>IFERROR(VLOOKUP(A441,'Moyennes FA (en entrée)'!B:N,7,0),"")</f>
        <v>9.83</v>
      </c>
      <c r="J441" s="16">
        <f>IFERROR(VLOOKUP(VLOOKUP(A441,'Fichier FA (en entrée)'!B:AH,33,0),Modificateurs!A$2:B$5,2,0),0)</f>
        <v>0</v>
      </c>
      <c r="K441" s="16">
        <f>IFERROR(VLOOKUP(VLOOKUP(A441,'Redoub FI (en entrée)'!B:N,7,0),Modificateurs!A$8:B$11,2,0),0)</f>
        <v>0</v>
      </c>
      <c r="L441" s="16">
        <f>IFERROR(VLOOKUP(M441,Modificateurs!D$1:E$94,2,0),0)</f>
        <v>-3</v>
      </c>
      <c r="M441" t="str">
        <f>VLOOKUP(A441,'Fichier FA (en entrée)'!B:AH,16,0)&amp;" "&amp;VLOOKUP(A441,'Fichier FA (en entrée)'!B:AH,20,0)&amp;" "&amp;VLOOKUP(A441,'Fichier FA (en entrée)'!B:AH,27,0)&amp;" "&amp;VLOOKUP(A441,'Fichier FA (en entrée)'!B:AH,29,0)</f>
        <v xml:space="preserve">ES Mathématiques  </v>
      </c>
      <c r="N441" t="str">
        <f>VLOOKUP(A441,'Fichier FA (en entrée)'!B:AH,8,0)</f>
        <v>En Terminale</v>
      </c>
      <c r="O441" t="b">
        <f>AND(C441&gt;Synthèse!B$7,C441&lt;Synthèse!B$9)</f>
        <v>1</v>
      </c>
      <c r="Q441" s="60">
        <f>ROUNDUP(C441/(Synthèse!$B$2+Synthèse!$B$3)*8,0)</f>
        <v>6</v>
      </c>
      <c r="R441" s="60">
        <f>IFERROR(VLOOKUP(A441,'Evaluations (formulaire)'!A:P,6,0)+VLOOKUP(A441,'Evaluations (formulaire)'!A:P,7,0),0)</f>
        <v>0</v>
      </c>
      <c r="S441" s="60">
        <f>IFERROR(VLOOKUP(A441,'Evaluations (formulaire)'!A:P,8,0),0)</f>
        <v>0</v>
      </c>
      <c r="T441" s="64">
        <f>IF(AND(ISBLANK(P441),Q441&lt;=2),Synthèse!$B$42,IF(AND(ISBLANK(P441),Q441&gt;=7),Synthèse!$C$42,R441+S441))</f>
        <v>0</v>
      </c>
      <c r="U441" s="64">
        <f t="shared" si="52"/>
        <v>6.83</v>
      </c>
      <c r="V441" s="59">
        <f t="shared" si="53"/>
        <v>349</v>
      </c>
      <c r="W441" s="26">
        <v>518</v>
      </c>
      <c r="X441" s="26" t="b">
        <f t="shared" si="54"/>
        <v>0</v>
      </c>
      <c r="Y441" s="26" t="e">
        <f>VLOOKUP(A441,#REF!,21,0)</f>
        <v>#REF!</v>
      </c>
      <c r="Z441" s="26" t="s">
        <v>2283</v>
      </c>
      <c r="AC441" t="b">
        <f t="shared" si="55"/>
        <v>0</v>
      </c>
      <c r="AD441" t="e">
        <f>IFERROR(VLOOKUP(A441,#REF!,4,0),MAX(#REF!)+100)</f>
        <v>#REF!</v>
      </c>
    </row>
    <row r="442" spans="1:30">
      <c r="A442">
        <v>651432</v>
      </c>
      <c r="B442" s="5" t="str">
        <f ca="1">VLOOKUP(A442,'Fichier FA (en entrée)'!B:AH,3,0)</f>
        <v>KVYPZNJXIJ</v>
      </c>
      <c r="C442">
        <f t="shared" si="48"/>
        <v>208</v>
      </c>
      <c r="D442">
        <f t="shared" si="49"/>
        <v>11.38</v>
      </c>
      <c r="E442" s="14" t="str">
        <f>VLOOKUP(A442,'Fichier FA (en entrée)'!B:AH,2,0)</f>
        <v>EV</v>
      </c>
      <c r="F442" s="14" t="b">
        <f t="shared" si="50"/>
        <v>1</v>
      </c>
      <c r="G442" s="14" t="b">
        <f>IFERROR(VLOOKUP(A442,'Calculs FI (auto)'!A:F,6,0),FALSE)</f>
        <v>1</v>
      </c>
      <c r="H442" s="14" t="b">
        <f t="shared" si="51"/>
        <v>1</v>
      </c>
      <c r="I442" s="16">
        <f>IFERROR(VLOOKUP(A442,'Moyennes FA (en entrée)'!B:N,7,0),"")</f>
        <v>8.3800000000000008</v>
      </c>
      <c r="J442" s="16">
        <f>IFERROR(VLOOKUP(VLOOKUP(A442,'Fichier FA (en entrée)'!B:AH,33,0),Modificateurs!A$2:B$5,2,0),0)</f>
        <v>0</v>
      </c>
      <c r="K442" s="16">
        <f>IFERROR(VLOOKUP(VLOOKUP(A442,'Redoub FI (en entrée)'!B:N,7,0),Modificateurs!A$8:B$11,2,0),0)</f>
        <v>0</v>
      </c>
      <c r="L442" s="16">
        <f>IFERROR(VLOOKUP(M442,Modificateurs!D$1:E$94,2,0),0)</f>
        <v>3</v>
      </c>
      <c r="M442" t="str">
        <f>VLOOKUP(A442,'Fichier FA (en entrée)'!B:AH,16,0)&amp;" "&amp;VLOOKUP(A442,'Fichier FA (en entrée)'!B:AH,20,0)&amp;" "&amp;VLOOKUP(A442,'Fichier FA (en entrée)'!B:AH,27,0)&amp;" "&amp;VLOOKUP(A442,'Fichier FA (en entrée)'!B:AH,29,0)</f>
        <v xml:space="preserve">S Informatique et Sciences du numérique  </v>
      </c>
      <c r="N442" t="str">
        <f>VLOOKUP(A442,'Fichier FA (en entrée)'!B:AH,8,0)</f>
        <v>En Terminale</v>
      </c>
      <c r="O442" t="b">
        <f>AND(C442&gt;Synthèse!B$7,C442&lt;Synthèse!B$9)</f>
        <v>1</v>
      </c>
      <c r="Q442" s="60">
        <f>ROUNDUP(C442/(Synthèse!$B$2+Synthèse!$B$3)*8,0)</f>
        <v>4</v>
      </c>
      <c r="R442" s="60">
        <f>IFERROR(VLOOKUP(A442,'Evaluations (formulaire)'!A:P,6,0)+VLOOKUP(A442,'Evaluations (formulaire)'!A:P,7,0),0)</f>
        <v>0</v>
      </c>
      <c r="S442" s="60">
        <f>IFERROR(VLOOKUP(A442,'Evaluations (formulaire)'!A:P,8,0),0)</f>
        <v>0</v>
      </c>
      <c r="T442" s="64">
        <f>IF(AND(ISBLANK(P442),Q442&lt;=2),Synthèse!$B$42,IF(AND(ISBLANK(P442),Q442&gt;=7),Synthèse!$C$42,R442+S442))</f>
        <v>0</v>
      </c>
      <c r="U442" s="64">
        <f t="shared" si="52"/>
        <v>11.38</v>
      </c>
      <c r="V442" s="59">
        <f t="shared" si="53"/>
        <v>208</v>
      </c>
      <c r="W442" s="26">
        <v>189</v>
      </c>
      <c r="X442" s="26" t="b">
        <f t="shared" si="54"/>
        <v>1</v>
      </c>
      <c r="Y442" s="26" t="e">
        <f>VLOOKUP(A442,#REF!,21,0)</f>
        <v>#REF!</v>
      </c>
      <c r="Z442" s="26" t="s">
        <v>2283</v>
      </c>
      <c r="AC442" t="b">
        <f t="shared" si="55"/>
        <v>0</v>
      </c>
      <c r="AD442" t="e">
        <f>IFERROR(VLOOKUP(A442,#REF!,4,0),MAX(#REF!)+100)</f>
        <v>#REF!</v>
      </c>
    </row>
    <row r="443" spans="1:30">
      <c r="A443">
        <v>651556</v>
      </c>
      <c r="B443" s="5" t="str">
        <f ca="1">VLOOKUP(A443,'Fichier FA (en entrée)'!B:AH,3,0)</f>
        <v>PRQZEXJMGQ</v>
      </c>
      <c r="C443">
        <f t="shared" si="48"/>
        <v>167</v>
      </c>
      <c r="D443">
        <f t="shared" si="49"/>
        <v>12.13</v>
      </c>
      <c r="E443" s="14" t="str">
        <f>VLOOKUP(A443,'Fichier FA (en entrée)'!B:AH,2,0)</f>
        <v>EV</v>
      </c>
      <c r="F443" s="14" t="b">
        <f t="shared" si="50"/>
        <v>1</v>
      </c>
      <c r="G443" s="14" t="b">
        <f>IFERROR(VLOOKUP(A443,'Calculs FI (auto)'!A:F,6,0),FALSE)</f>
        <v>1</v>
      </c>
      <c r="H443" s="14" t="b">
        <f t="shared" si="51"/>
        <v>1</v>
      </c>
      <c r="I443" s="16">
        <f>IFERROR(VLOOKUP(A443,'Moyennes FA (en entrée)'!B:N,7,0),"")</f>
        <v>9.1300000000000008</v>
      </c>
      <c r="J443" s="16">
        <f>IFERROR(VLOOKUP(VLOOKUP(A443,'Fichier FA (en entrée)'!B:AH,33,0),Modificateurs!A$2:B$5,2,0),0)</f>
        <v>0</v>
      </c>
      <c r="K443" s="16">
        <f>IFERROR(VLOOKUP(VLOOKUP(A443,'Redoub FI (en entrée)'!B:N,7,0),Modificateurs!A$8:B$11,2,0),0)</f>
        <v>0</v>
      </c>
      <c r="L443" s="16">
        <f>IFERROR(VLOOKUP(M443,Modificateurs!D$1:E$94,2,0),0)</f>
        <v>3</v>
      </c>
      <c r="M443" t="str">
        <f>VLOOKUP(A443,'Fichier FA (en entrée)'!B:AH,16,0)&amp;" "&amp;VLOOKUP(A443,'Fichier FA (en entrée)'!B:AH,20,0)&amp;" "&amp;VLOOKUP(A443,'Fichier FA (en entrée)'!B:AH,27,0)&amp;" "&amp;VLOOKUP(A443,'Fichier FA (en entrée)'!B:AH,29,0)</f>
        <v xml:space="preserve">S Informatique et Sciences du numérique  </v>
      </c>
      <c r="N443" t="str">
        <f>VLOOKUP(A443,'Fichier FA (en entrée)'!B:AH,8,0)</f>
        <v>En Terminale</v>
      </c>
      <c r="O443" t="b">
        <f>AND(C443&gt;Synthèse!B$7,C443&lt;Synthèse!B$9)</f>
        <v>1</v>
      </c>
      <c r="Q443" s="60">
        <f>ROUNDUP(C443/(Synthèse!$B$2+Synthèse!$B$3)*8,0)</f>
        <v>3</v>
      </c>
      <c r="R443" s="60">
        <f>IFERROR(VLOOKUP(A443,'Evaluations (formulaire)'!A:P,6,0)+VLOOKUP(A443,'Evaluations (formulaire)'!A:P,7,0),0)</f>
        <v>0</v>
      </c>
      <c r="S443" s="60">
        <f>IFERROR(VLOOKUP(A443,'Evaluations (formulaire)'!A:P,8,0),0)</f>
        <v>0</v>
      </c>
      <c r="T443" s="64">
        <f>IF(AND(ISBLANK(P443),Q443&lt;=2),Synthèse!$B$42,IF(AND(ISBLANK(P443),Q443&gt;=7),Synthèse!$C$42,R443+S443))</f>
        <v>0</v>
      </c>
      <c r="U443" s="64">
        <f t="shared" si="52"/>
        <v>12.13</v>
      </c>
      <c r="V443" s="59">
        <f t="shared" si="53"/>
        <v>167</v>
      </c>
      <c r="W443" s="26">
        <v>744</v>
      </c>
      <c r="X443" s="26" t="b">
        <f t="shared" si="54"/>
        <v>1</v>
      </c>
      <c r="Y443" s="26" t="e">
        <f>VLOOKUP(A443,#REF!,21,0)</f>
        <v>#REF!</v>
      </c>
      <c r="Z443" s="26" t="s">
        <v>2283</v>
      </c>
      <c r="AC443" t="b">
        <f t="shared" si="55"/>
        <v>0</v>
      </c>
      <c r="AD443" t="e">
        <f>IFERROR(VLOOKUP(A443,#REF!,4,0),MAX(#REF!)+100)</f>
        <v>#REF!</v>
      </c>
    </row>
    <row r="444" spans="1:30">
      <c r="A444">
        <v>651666</v>
      </c>
      <c r="B444" s="5" t="str">
        <f ca="1">VLOOKUP(A444,'Fichier FA (en entrée)'!B:AH,3,0)</f>
        <v>GGZSDSUYMN</v>
      </c>
      <c r="C444">
        <f t="shared" si="48"/>
        <v>55</v>
      </c>
      <c r="D444">
        <f t="shared" si="49"/>
        <v>15.24</v>
      </c>
      <c r="E444" s="14" t="str">
        <f>VLOOKUP(A444,'Fichier FA (en entrée)'!B:AH,2,0)</f>
        <v>EV</v>
      </c>
      <c r="F444" s="14" t="b">
        <f t="shared" si="50"/>
        <v>1</v>
      </c>
      <c r="G444" s="14" t="b">
        <f>IFERROR(VLOOKUP(A444,'Calculs FI (auto)'!A:F,6,0),FALSE)</f>
        <v>1</v>
      </c>
      <c r="H444" s="14" t="b">
        <f t="shared" si="51"/>
        <v>1</v>
      </c>
      <c r="I444" s="16">
        <f>IFERROR(VLOOKUP(A444,'Moyennes FA (en entrée)'!B:N,7,0),"")</f>
        <v>11.24</v>
      </c>
      <c r="J444" s="16">
        <f>IFERROR(VLOOKUP(VLOOKUP(A444,'Fichier FA (en entrée)'!B:AH,33,0),Modificateurs!A$2:B$5,2,0),0)</f>
        <v>1</v>
      </c>
      <c r="K444" s="16">
        <f>IFERROR(VLOOKUP(VLOOKUP(A444,'Redoub FI (en entrée)'!B:N,7,0),Modificateurs!A$8:B$11,2,0),0)</f>
        <v>0</v>
      </c>
      <c r="L444" s="16">
        <f>IFERROR(VLOOKUP(M444,Modificateurs!D$1:E$94,2,0),0)</f>
        <v>3</v>
      </c>
      <c r="M444" t="str">
        <f>VLOOKUP(A444,'Fichier FA (en entrée)'!B:AH,16,0)&amp;" "&amp;VLOOKUP(A444,'Fichier FA (en entrée)'!B:AH,20,0)&amp;" "&amp;VLOOKUP(A444,'Fichier FA (en entrée)'!B:AH,27,0)&amp;" "&amp;VLOOKUP(A444,'Fichier FA (en entrée)'!B:AH,29,0)</f>
        <v xml:space="preserve">S Informatique et Sciences du numérique  </v>
      </c>
      <c r="N444" t="str">
        <f>VLOOKUP(A444,'Fichier FA (en entrée)'!B:AH,8,0)</f>
        <v>En Terminale</v>
      </c>
      <c r="O444" t="b">
        <f>AND(C444&gt;Synthèse!B$7,C444&lt;Synthèse!B$9)</f>
        <v>0</v>
      </c>
      <c r="Q444" s="60">
        <f>ROUNDUP(C444/(Synthèse!$B$2+Synthèse!$B$3)*8,0)</f>
        <v>1</v>
      </c>
      <c r="R444" s="60">
        <f>IFERROR(VLOOKUP(A444,'Evaluations (formulaire)'!A:P,6,0)+VLOOKUP(A444,'Evaluations (formulaire)'!A:P,7,0),0)</f>
        <v>0</v>
      </c>
      <c r="S444" s="60">
        <f>IFERROR(VLOOKUP(A444,'Evaluations (formulaire)'!A:P,8,0),0)</f>
        <v>0</v>
      </c>
      <c r="T444" s="64">
        <f>IF(AND(ISBLANK(P444),Q444&lt;=2),Synthèse!$B$42,IF(AND(ISBLANK(P444),Q444&gt;=7),Synthèse!$C$42,R444+S444))</f>
        <v>0</v>
      </c>
      <c r="U444" s="64">
        <f t="shared" si="52"/>
        <v>15.24</v>
      </c>
      <c r="V444" s="59">
        <f t="shared" si="53"/>
        <v>55</v>
      </c>
      <c r="W444" s="26">
        <v>261</v>
      </c>
      <c r="X444" s="26" t="b">
        <f t="shared" si="54"/>
        <v>1</v>
      </c>
      <c r="Y444" s="26" t="e">
        <f>VLOOKUP(A444,#REF!,21,0)</f>
        <v>#REF!</v>
      </c>
      <c r="Z444" s="26" t="s">
        <v>2283</v>
      </c>
      <c r="AC444" t="b">
        <f t="shared" si="55"/>
        <v>0</v>
      </c>
      <c r="AD444" t="e">
        <f>IFERROR(VLOOKUP(A444,#REF!,4,0),MAX(#REF!)+100)</f>
        <v>#REF!</v>
      </c>
    </row>
    <row r="445" spans="1:30">
      <c r="A445">
        <v>651808</v>
      </c>
      <c r="B445" s="5" t="str">
        <f ca="1">VLOOKUP(A445,'Fichier FA (en entrée)'!B:AH,3,0)</f>
        <v>PCJTHKPBDV</v>
      </c>
      <c r="C445">
        <f t="shared" si="48"/>
        <v>149</v>
      </c>
      <c r="D445">
        <f t="shared" si="49"/>
        <v>12.47</v>
      </c>
      <c r="E445" s="14" t="str">
        <f>VLOOKUP(A445,'Fichier FA (en entrée)'!B:AH,2,0)</f>
        <v>EV</v>
      </c>
      <c r="F445" s="14" t="b">
        <f t="shared" si="50"/>
        <v>1</v>
      </c>
      <c r="G445" s="14" t="b">
        <f>IFERROR(VLOOKUP(A445,'Calculs FI (auto)'!A:F,6,0),FALSE)</f>
        <v>0</v>
      </c>
      <c r="H445" s="14" t="b">
        <f t="shared" si="51"/>
        <v>0</v>
      </c>
      <c r="I445" s="16">
        <f>IFERROR(VLOOKUP(A445,'Moyennes FA (en entrée)'!B:N,7,0),"")</f>
        <v>9.4700000000000006</v>
      </c>
      <c r="J445" s="16">
        <f>IFERROR(VLOOKUP(VLOOKUP(A445,'Fichier FA (en entrée)'!B:AH,33,0),Modificateurs!A$2:B$5,2,0),0)</f>
        <v>1</v>
      </c>
      <c r="K445" s="16">
        <f>IFERROR(VLOOKUP(VLOOKUP(A445,'Redoub FI (en entrée)'!B:N,7,0),Modificateurs!A$8:B$11,2,0),0)</f>
        <v>0</v>
      </c>
      <c r="L445" s="16">
        <f>IFERROR(VLOOKUP(M445,Modificateurs!D$1:E$94,2,0),0)</f>
        <v>2</v>
      </c>
      <c r="M445" t="str">
        <f>VLOOKUP(A445,'Fichier FA (en entrée)'!B:AH,16,0)&amp;" "&amp;VLOOKUP(A445,'Fichier FA (en entrée)'!B:AH,20,0)&amp;" "&amp;VLOOKUP(A445,'Fichier FA (en entrée)'!B:AH,27,0)&amp;" "&amp;VLOOKUP(A445,'Fichier FA (en entrée)'!B:AH,29,0)</f>
        <v xml:space="preserve">STI2D Système informatique et numérique  </v>
      </c>
      <c r="N445" t="str">
        <f>VLOOKUP(A445,'Fichier FA (en entrée)'!B:AH,8,0)</f>
        <v>En Terminale</v>
      </c>
      <c r="O445" t="b">
        <f>AND(C445&gt;Synthèse!B$7,C445&lt;Synthèse!B$9)</f>
        <v>1</v>
      </c>
      <c r="Q445" s="60">
        <f>ROUNDUP(C445/(Synthèse!$B$2+Synthèse!$B$3)*8,0)</f>
        <v>3</v>
      </c>
      <c r="R445" s="60">
        <f>IFERROR(VLOOKUP(A445,'Evaluations (formulaire)'!A:P,6,0)+VLOOKUP(A445,'Evaluations (formulaire)'!A:P,7,0),0)</f>
        <v>0</v>
      </c>
      <c r="S445" s="60">
        <f>IFERROR(VLOOKUP(A445,'Evaluations (formulaire)'!A:P,8,0),0)</f>
        <v>0</v>
      </c>
      <c r="T445" s="64">
        <f>IF(AND(ISBLANK(P445),Q445&lt;=2),Synthèse!$B$42,IF(AND(ISBLANK(P445),Q445&gt;=7),Synthèse!$C$42,R445+S445))</f>
        <v>0</v>
      </c>
      <c r="U445" s="64">
        <f t="shared" si="52"/>
        <v>12.47</v>
      </c>
      <c r="V445" s="59">
        <f t="shared" si="53"/>
        <v>149</v>
      </c>
      <c r="W445" s="26">
        <v>660</v>
      </c>
      <c r="X445" s="26" t="b">
        <f t="shared" si="54"/>
        <v>1</v>
      </c>
      <c r="Y445" s="26" t="e">
        <f>VLOOKUP(A445,#REF!,21,0)</f>
        <v>#REF!</v>
      </c>
      <c r="Z445" s="26" t="s">
        <v>2283</v>
      </c>
      <c r="AC445" t="b">
        <f t="shared" si="55"/>
        <v>0</v>
      </c>
      <c r="AD445" t="e">
        <f>IFERROR(VLOOKUP(A445,#REF!,4,0),MAX(#REF!)+100)</f>
        <v>#REF!</v>
      </c>
    </row>
    <row r="446" spans="1:30">
      <c r="A446">
        <v>651845</v>
      </c>
      <c r="B446" s="5" t="str">
        <f ca="1">VLOOKUP(A446,'Fichier FA (en entrée)'!B:AH,3,0)</f>
        <v>HQKKCQKUOS</v>
      </c>
      <c r="C446">
        <f t="shared" si="48"/>
        <v>515</v>
      </c>
      <c r="D446">
        <f t="shared" si="49"/>
        <v>-3.6799999999999997</v>
      </c>
      <c r="E446" s="14" t="str">
        <f>VLOOKUP(A446,'Fichier FA (en entrée)'!B:AH,2,0)</f>
        <v>EV</v>
      </c>
      <c r="F446" s="14" t="b">
        <f t="shared" si="50"/>
        <v>1</v>
      </c>
      <c r="G446" s="14" t="b">
        <f>IFERROR(VLOOKUP(A446,'Calculs FI (auto)'!A:F,6,0),FALSE)</f>
        <v>1</v>
      </c>
      <c r="H446" s="14" t="b">
        <f t="shared" si="51"/>
        <v>1</v>
      </c>
      <c r="I446" s="16">
        <f>IFERROR(VLOOKUP(A446,'Moyennes FA (en entrée)'!B:N,7,0),"")</f>
        <v>8.32</v>
      </c>
      <c r="J446" s="16">
        <f>IFERROR(VLOOKUP(VLOOKUP(A446,'Fichier FA (en entrée)'!B:AH,33,0),Modificateurs!A$2:B$5,2,0),0)</f>
        <v>0</v>
      </c>
      <c r="K446" s="16">
        <f>IFERROR(VLOOKUP(VLOOKUP(A446,'Redoub FI (en entrée)'!B:N,7,0),Modificateurs!A$8:B$11,2,0),0)</f>
        <v>0</v>
      </c>
      <c r="L446" s="16">
        <f>IFERROR(VLOOKUP(M446,Modificateurs!D$1:E$94,2,0),0)</f>
        <v>-12</v>
      </c>
      <c r="M446" t="str">
        <f>VLOOKUP(A446,'Fichier FA (en entrée)'!B:AH,16,0)&amp;" "&amp;VLOOKUP(A446,'Fichier FA (en entrée)'!B:AH,20,0)&amp;" "&amp;VLOOKUP(A446,'Fichier FA (en entrée)'!B:AH,27,0)&amp;" "&amp;VLOOKUP(A446,'Fichier FA (en entrée)'!B:AH,29,0)</f>
        <v xml:space="preserve">STMG Gestion et Finance  </v>
      </c>
      <c r="N446" t="str">
        <f>VLOOKUP(A446,'Fichier FA (en entrée)'!B:AH,8,0)</f>
        <v>En Terminale</v>
      </c>
      <c r="O446" t="b">
        <f>AND(C446&gt;Synthèse!B$7,C446&lt;Synthèse!B$9)</f>
        <v>0</v>
      </c>
      <c r="Q446" s="60">
        <f>ROUNDUP(C446/(Synthèse!$B$2+Synthèse!$B$3)*8,0)</f>
        <v>8</v>
      </c>
      <c r="R446" s="60">
        <f>IFERROR(VLOOKUP(A446,'Evaluations (formulaire)'!A:P,6,0)+VLOOKUP(A446,'Evaluations (formulaire)'!A:P,7,0),0)</f>
        <v>0</v>
      </c>
      <c r="S446" s="60">
        <f>IFERROR(VLOOKUP(A446,'Evaluations (formulaire)'!A:P,8,0),0)</f>
        <v>0</v>
      </c>
      <c r="T446" s="64">
        <f>IF(AND(ISBLANK(P446),Q446&lt;=2),Synthèse!$B$42,IF(AND(ISBLANK(P446),Q446&gt;=7),Synthèse!$C$42,R446+S446))</f>
        <v>0</v>
      </c>
      <c r="U446" s="64">
        <f t="shared" si="52"/>
        <v>-3.6799999999999997</v>
      </c>
      <c r="V446" s="59">
        <f t="shared" si="53"/>
        <v>515</v>
      </c>
      <c r="W446" s="26">
        <v>720</v>
      </c>
      <c r="X446" s="26" t="b">
        <f t="shared" si="54"/>
        <v>0</v>
      </c>
      <c r="Y446" s="26" t="e">
        <f>VLOOKUP(A446,#REF!,21,0)</f>
        <v>#REF!</v>
      </c>
      <c r="Z446" s="26" t="s">
        <v>2283</v>
      </c>
      <c r="AC446" t="b">
        <f t="shared" si="55"/>
        <v>0</v>
      </c>
      <c r="AD446" t="e">
        <f>IFERROR(VLOOKUP(A446,#REF!,4,0),MAX(#REF!)+100)</f>
        <v>#REF!</v>
      </c>
    </row>
    <row r="447" spans="1:30">
      <c r="A447">
        <v>656066</v>
      </c>
      <c r="B447" s="5" t="str">
        <f ca="1">VLOOKUP(A447,'Fichier FA (en entrée)'!B:AH,3,0)</f>
        <v>XHXGZSBRHG</v>
      </c>
      <c r="C447">
        <f t="shared" si="48"/>
        <v>243</v>
      </c>
      <c r="D447">
        <f t="shared" si="49"/>
        <v>10.71</v>
      </c>
      <c r="E447" s="14" t="str">
        <f>VLOOKUP(A447,'Fichier FA (en entrée)'!B:AH,2,0)</f>
        <v>EV</v>
      </c>
      <c r="F447" s="14" t="b">
        <f t="shared" si="50"/>
        <v>1</v>
      </c>
      <c r="G447" s="14" t="b">
        <f>IFERROR(VLOOKUP(A447,'Calculs FI (auto)'!A:F,6,0),FALSE)</f>
        <v>1</v>
      </c>
      <c r="H447" s="14" t="b">
        <f t="shared" si="51"/>
        <v>1</v>
      </c>
      <c r="I447" s="16">
        <f>IFERROR(VLOOKUP(A447,'Moyennes FA (en entrée)'!B:N,7,0),"")</f>
        <v>8.7100000000000009</v>
      </c>
      <c r="J447" s="16">
        <f>IFERROR(VLOOKUP(VLOOKUP(A447,'Fichier FA (en entrée)'!B:AH,33,0),Modificateurs!A$2:B$5,2,0),0)</f>
        <v>0</v>
      </c>
      <c r="K447" s="16">
        <f>IFERROR(VLOOKUP(VLOOKUP(A447,'Redoub FI (en entrée)'!B:N,7,0),Modificateurs!A$8:B$11,2,0),0)</f>
        <v>0</v>
      </c>
      <c r="L447" s="16">
        <f>IFERROR(VLOOKUP(M447,Modificateurs!D$1:E$94,2,0),0)</f>
        <v>2</v>
      </c>
      <c r="M447" t="str">
        <f>VLOOKUP(A447,'Fichier FA (en entrée)'!B:AH,16,0)&amp;" "&amp;VLOOKUP(A447,'Fichier FA (en entrée)'!B:AH,20,0)&amp;" "&amp;VLOOKUP(A447,'Fichier FA (en entrée)'!B:AH,27,0)&amp;" "&amp;VLOOKUP(A447,'Fichier FA (en entrée)'!B:AH,29,0)</f>
        <v xml:space="preserve">STI2D Système informatique et numérique  </v>
      </c>
      <c r="N447" t="str">
        <f>VLOOKUP(A447,'Fichier FA (en entrée)'!B:AH,8,0)</f>
        <v>En Terminale</v>
      </c>
      <c r="O447" t="b">
        <f>AND(C447&gt;Synthèse!B$7,C447&lt;Synthèse!B$9)</f>
        <v>1</v>
      </c>
      <c r="P447" s="62" t="s">
        <v>65</v>
      </c>
      <c r="Q447" s="60">
        <f>ROUNDUP(C447/(Synthèse!$B$2+Synthèse!$B$3)*8,0)</f>
        <v>4</v>
      </c>
      <c r="R447" s="60">
        <f>IFERROR(VLOOKUP(A447,'Evaluations (formulaire)'!A:P,6,0)+VLOOKUP(A447,'Evaluations (formulaire)'!A:P,7,0),0)</f>
        <v>0</v>
      </c>
      <c r="S447" s="60">
        <f>IFERROR(VLOOKUP(A447,'Evaluations (formulaire)'!A:P,8,0),0)</f>
        <v>0</v>
      </c>
      <c r="T447" s="64">
        <f>IF(AND(ISBLANK(P447),Q447&lt;=2),Synthèse!$B$42,IF(AND(ISBLANK(P447),Q447&gt;=7),Synthèse!$C$42,R447+S447))</f>
        <v>0</v>
      </c>
      <c r="U447" s="64">
        <f t="shared" si="52"/>
        <v>10.71</v>
      </c>
      <c r="V447" s="59">
        <f t="shared" si="53"/>
        <v>242</v>
      </c>
      <c r="W447" s="26">
        <v>165</v>
      </c>
      <c r="X447" s="26" t="b">
        <f t="shared" si="54"/>
        <v>1</v>
      </c>
      <c r="Y447" s="26" t="e">
        <f>VLOOKUP(A447,#REF!,21,0)</f>
        <v>#REF!</v>
      </c>
      <c r="Z447" s="26" t="s">
        <v>2283</v>
      </c>
      <c r="AC447" t="b">
        <f t="shared" si="55"/>
        <v>0</v>
      </c>
      <c r="AD447" t="e">
        <f>IFERROR(VLOOKUP(A447,#REF!,4,0),MAX(#REF!)+100)</f>
        <v>#REF!</v>
      </c>
    </row>
    <row r="448" spans="1:30">
      <c r="A448">
        <v>656167</v>
      </c>
      <c r="B448" s="5" t="str">
        <f ca="1">VLOOKUP(A448,'Fichier FA (en entrée)'!B:AH,3,0)</f>
        <v>VXEGZGOJEE</v>
      </c>
      <c r="C448">
        <f t="shared" si="48"/>
        <v>21</v>
      </c>
      <c r="D448">
        <f t="shared" si="49"/>
        <v>17.2</v>
      </c>
      <c r="E448" s="14" t="str">
        <f>VLOOKUP(A448,'Fichier FA (en entrée)'!B:AH,2,0)</f>
        <v>EV</v>
      </c>
      <c r="F448" s="14" t="b">
        <f t="shared" si="50"/>
        <v>1</v>
      </c>
      <c r="G448" s="14" t="b">
        <f>IFERROR(VLOOKUP(A448,'Calculs FI (auto)'!A:F,6,0),FALSE)</f>
        <v>0</v>
      </c>
      <c r="H448" s="14" t="b">
        <f t="shared" si="51"/>
        <v>0</v>
      </c>
      <c r="I448" s="16">
        <f>IFERROR(VLOOKUP(A448,'Moyennes FA (en entrée)'!B:N,7,0),"")</f>
        <v>12.2</v>
      </c>
      <c r="J448" s="16">
        <f>IFERROR(VLOOKUP(VLOOKUP(A448,'Fichier FA (en entrée)'!B:AH,33,0),Modificateurs!A$2:B$5,2,0),0)</f>
        <v>3</v>
      </c>
      <c r="K448" s="16">
        <f>IFERROR(VLOOKUP(VLOOKUP(A448,'Redoub FI (en entrée)'!B:N,7,0),Modificateurs!A$8:B$11,2,0),0)</f>
        <v>0</v>
      </c>
      <c r="L448" s="16">
        <f>IFERROR(VLOOKUP(M448,Modificateurs!D$1:E$94,2,0),0)</f>
        <v>2</v>
      </c>
      <c r="M448" t="str">
        <f>VLOOKUP(A448,'Fichier FA (en entrée)'!B:AH,16,0)&amp;" "&amp;VLOOKUP(A448,'Fichier FA (en entrée)'!B:AH,20,0)&amp;" "&amp;VLOOKUP(A448,'Fichier FA (en entrée)'!B:AH,27,0)&amp;" "&amp;VLOOKUP(A448,'Fichier FA (en entrée)'!B:AH,29,0)</f>
        <v xml:space="preserve">STI2D Système informatique et numérique  </v>
      </c>
      <c r="N448" t="str">
        <f>VLOOKUP(A448,'Fichier FA (en entrée)'!B:AH,8,0)</f>
        <v>En Terminale</v>
      </c>
      <c r="O448" t="b">
        <f>AND(C448&gt;Synthèse!B$7,C448&lt;Synthèse!B$9)</f>
        <v>0</v>
      </c>
      <c r="Q448" s="60">
        <f>ROUNDUP(C448/(Synthèse!$B$2+Synthèse!$B$3)*8,0)</f>
        <v>1</v>
      </c>
      <c r="R448" s="60">
        <f>IFERROR(VLOOKUP(A448,'Evaluations (formulaire)'!A:P,6,0)+VLOOKUP(A448,'Evaluations (formulaire)'!A:P,7,0),0)</f>
        <v>0</v>
      </c>
      <c r="S448" s="60">
        <f>IFERROR(VLOOKUP(A448,'Evaluations (formulaire)'!A:P,8,0),0)</f>
        <v>0</v>
      </c>
      <c r="T448" s="64">
        <f>IF(AND(ISBLANK(P448),Q448&lt;=2),Synthèse!$B$42,IF(AND(ISBLANK(P448),Q448&gt;=7),Synthèse!$C$42,R448+S448))</f>
        <v>0</v>
      </c>
      <c r="U448" s="64">
        <f t="shared" si="52"/>
        <v>17.2</v>
      </c>
      <c r="V448" s="59">
        <f t="shared" si="53"/>
        <v>21</v>
      </c>
      <c r="W448" s="26">
        <v>102</v>
      </c>
      <c r="X448" s="26" t="b">
        <f t="shared" si="54"/>
        <v>1</v>
      </c>
      <c r="Y448" s="26" t="e">
        <f>VLOOKUP(A448,#REF!,21,0)</f>
        <v>#REF!</v>
      </c>
      <c r="Z448" s="26" t="s">
        <v>2283</v>
      </c>
      <c r="AC448" t="b">
        <f t="shared" si="55"/>
        <v>0</v>
      </c>
      <c r="AD448" t="e">
        <f>IFERROR(VLOOKUP(A448,#REF!,4,0),MAX(#REF!)+100)</f>
        <v>#REF!</v>
      </c>
    </row>
    <row r="449" spans="1:30">
      <c r="A449">
        <v>656278</v>
      </c>
      <c r="B449" s="5" t="str">
        <f ca="1">VLOOKUP(A449,'Fichier FA (en entrée)'!B:AH,3,0)</f>
        <v>ZKENVWBHBL</v>
      </c>
      <c r="C449">
        <f t="shared" si="48"/>
        <v>220</v>
      </c>
      <c r="D449">
        <f t="shared" si="49"/>
        <v>11.14</v>
      </c>
      <c r="E449" s="14" t="str">
        <f>VLOOKUP(A449,'Fichier FA (en entrée)'!B:AH,2,0)</f>
        <v>EV</v>
      </c>
      <c r="F449" s="14" t="b">
        <f t="shared" si="50"/>
        <v>1</v>
      </c>
      <c r="G449" s="14" t="b">
        <f>IFERROR(VLOOKUP(A449,'Calculs FI (auto)'!A:F,6,0),FALSE)</f>
        <v>0</v>
      </c>
      <c r="H449" s="14" t="b">
        <f t="shared" si="51"/>
        <v>0</v>
      </c>
      <c r="I449" s="16">
        <f>IFERROR(VLOOKUP(A449,'Moyennes FA (en entrée)'!B:N,7,0),"")</f>
        <v>9.14</v>
      </c>
      <c r="J449" s="16">
        <f>IFERROR(VLOOKUP(VLOOKUP(A449,'Fichier FA (en entrée)'!B:AH,33,0),Modificateurs!A$2:B$5,2,0),0)</f>
        <v>0</v>
      </c>
      <c r="K449" s="16">
        <f>IFERROR(VLOOKUP(VLOOKUP(A449,'Redoub FI (en entrée)'!B:N,7,0),Modificateurs!A$8:B$11,2,0),0)</f>
        <v>0</v>
      </c>
      <c r="L449" s="16">
        <f>IFERROR(VLOOKUP(M449,Modificateurs!D$1:E$94,2,0),0)</f>
        <v>2</v>
      </c>
      <c r="M449" t="str">
        <f>VLOOKUP(A449,'Fichier FA (en entrée)'!B:AH,16,0)&amp;" "&amp;VLOOKUP(A449,'Fichier FA (en entrée)'!B:AH,20,0)&amp;" "&amp;VLOOKUP(A449,'Fichier FA (en entrée)'!B:AH,27,0)&amp;" "&amp;VLOOKUP(A449,'Fichier FA (en entrée)'!B:AH,29,0)</f>
        <v xml:space="preserve">STI2D Système informatique et numérique  </v>
      </c>
      <c r="N449" t="str">
        <f>VLOOKUP(A449,'Fichier FA (en entrée)'!B:AH,8,0)</f>
        <v>En Terminale</v>
      </c>
      <c r="O449" t="b">
        <f>AND(C449&gt;Synthèse!B$7,C449&lt;Synthèse!B$9)</f>
        <v>1</v>
      </c>
      <c r="Q449" s="60">
        <f>ROUNDUP(C449/(Synthèse!$B$2+Synthèse!$B$3)*8,0)</f>
        <v>4</v>
      </c>
      <c r="R449" s="60">
        <f>IFERROR(VLOOKUP(A449,'Evaluations (formulaire)'!A:P,6,0)+VLOOKUP(A449,'Evaluations (formulaire)'!A:P,7,0),0)</f>
        <v>0</v>
      </c>
      <c r="S449" s="60">
        <f>IFERROR(VLOOKUP(A449,'Evaluations (formulaire)'!A:P,8,0),0)</f>
        <v>0</v>
      </c>
      <c r="T449" s="64">
        <f>IF(AND(ISBLANK(P449),Q449&lt;=2),Synthèse!$B$42,IF(AND(ISBLANK(P449),Q449&gt;=7),Synthèse!$C$42,R449+S449))</f>
        <v>0</v>
      </c>
      <c r="U449" s="64">
        <f t="shared" si="52"/>
        <v>11.14</v>
      </c>
      <c r="V449" s="59">
        <f t="shared" si="53"/>
        <v>220</v>
      </c>
      <c r="W449" s="26">
        <v>101</v>
      </c>
      <c r="X449" s="26" t="b">
        <f t="shared" si="54"/>
        <v>1</v>
      </c>
      <c r="Y449" s="26" t="e">
        <f>VLOOKUP(A449,#REF!,21,0)</f>
        <v>#REF!</v>
      </c>
      <c r="Z449" s="26" t="s">
        <v>2283</v>
      </c>
      <c r="AC449" t="b">
        <f t="shared" si="55"/>
        <v>0</v>
      </c>
      <c r="AD449" t="e">
        <f>IFERROR(VLOOKUP(A449,#REF!,4,0),MAX(#REF!)+100)</f>
        <v>#REF!</v>
      </c>
    </row>
    <row r="450" spans="1:30">
      <c r="A450">
        <v>659456</v>
      </c>
      <c r="B450" s="5" t="str">
        <f ca="1">VLOOKUP(A450,'Fichier FA (en entrée)'!B:AH,3,0)</f>
        <v>BBBORXNTZS</v>
      </c>
      <c r="C450">
        <f t="shared" ref="C450:C513" si="56">COUNTIF(D:D,"&gt;="&amp;D450)</f>
        <v>765</v>
      </c>
      <c r="D450">
        <f t="shared" ref="D450:D513" si="57">IFERROR(IF(F450,I450+J450+K450+L450,-100),-20)</f>
        <v>-100</v>
      </c>
      <c r="E450" s="14" t="str">
        <f>VLOOKUP(A450,'Fichier FA (en entrée)'!B:AH,2,0)</f>
        <v>ENV</v>
      </c>
      <c r="F450" s="14" t="b">
        <f t="shared" ref="F450:F513" si="58">IF(E450="EV",TRUE,FALSE)</f>
        <v>0</v>
      </c>
      <c r="G450" s="14" t="b">
        <f>IFERROR(VLOOKUP(A450,'Calculs FI (auto)'!A:F,6,0),FALSE)</f>
        <v>0</v>
      </c>
      <c r="H450" s="14" t="b">
        <f t="shared" ref="H450:H513" si="59">AND(F450:G450)</f>
        <v>0</v>
      </c>
      <c r="I450" s="16" t="str">
        <f>IFERROR(VLOOKUP(A450,'Moyennes FA (en entrée)'!B:N,7,0),"")</f>
        <v/>
      </c>
      <c r="J450" s="16">
        <f>IFERROR(VLOOKUP(VLOOKUP(A450,'Fichier FA (en entrée)'!B:AH,33,0),Modificateurs!A$2:B$5,2,0),0)</f>
        <v>0</v>
      </c>
      <c r="K450" s="16">
        <f>IFERROR(VLOOKUP(VLOOKUP(A450,'Redoub FI (en entrée)'!B:N,7,0),Modificateurs!A$8:B$11,2,0),0)</f>
        <v>0</v>
      </c>
      <c r="L450" s="16">
        <f>IFERROR(VLOOKUP(M450,Modificateurs!D$1:E$94,2,0),0)</f>
        <v>1</v>
      </c>
      <c r="M450" t="str">
        <f>VLOOKUP(A450,'Fichier FA (en entrée)'!B:AH,16,0)&amp;" "&amp;VLOOKUP(A450,'Fichier FA (en entrée)'!B:AH,20,0)&amp;" "&amp;VLOOKUP(A450,'Fichier FA (en entrée)'!B:AH,27,0)&amp;" "&amp;VLOOKUP(A450,'Fichier FA (en entrée)'!B:AH,29,0)</f>
        <v xml:space="preserve">S Sciences de la vie et de la terre  </v>
      </c>
      <c r="N450" t="str">
        <f>VLOOKUP(A450,'Fichier FA (en entrée)'!B:AH,8,0)</f>
        <v>En Terminale</v>
      </c>
      <c r="O450" t="b">
        <f>AND(C450&gt;Synthèse!B$7,C450&lt;Synthèse!B$9)</f>
        <v>0</v>
      </c>
      <c r="Q450" s="60">
        <f>ROUNDUP(C450/(Synthèse!$B$2+Synthèse!$B$3)*8,0)</f>
        <v>12</v>
      </c>
      <c r="R450" s="60">
        <f>IFERROR(VLOOKUP(A450,'Evaluations (formulaire)'!A:P,6,0)+VLOOKUP(A450,'Evaluations (formulaire)'!A:P,7,0),0)</f>
        <v>0</v>
      </c>
      <c r="S450" s="60">
        <f>IFERROR(VLOOKUP(A450,'Evaluations (formulaire)'!A:P,8,0),0)</f>
        <v>0</v>
      </c>
      <c r="T450" s="64">
        <f>IF(AND(ISBLANK(P450),Q450&lt;=2),Synthèse!$B$42,IF(AND(ISBLANK(P450),Q450&gt;=7),Synthèse!$C$42,R450+S450))</f>
        <v>0</v>
      </c>
      <c r="U450" s="64">
        <f t="shared" ref="U450:U513" si="60">D450+T450</f>
        <v>-100</v>
      </c>
      <c r="V450" s="59">
        <f t="shared" ref="V450:V513" si="61">COUNTIF(U:U,"&gt;="&amp;U450)</f>
        <v>765</v>
      </c>
      <c r="W450" s="26">
        <v>9</v>
      </c>
      <c r="X450" s="26" t="b">
        <f t="shared" ref="X450:X513" si="62">D450&gt;=10</f>
        <v>0</v>
      </c>
      <c r="Y450" s="26" t="e">
        <f>VLOOKUP(A450,#REF!,21,0)</f>
        <v>#REF!</v>
      </c>
      <c r="Z450" s="26" t="s">
        <v>2283</v>
      </c>
      <c r="AC450" t="b">
        <f t="shared" ref="AC450:AC513" si="63">AND(P450="AUDIBERT",NOT(ISBLANK(AB450)))</f>
        <v>0</v>
      </c>
      <c r="AD450" t="e">
        <f>IFERROR(VLOOKUP(A450,#REF!,4,0),MAX(#REF!)+100)</f>
        <v>#REF!</v>
      </c>
    </row>
    <row r="451" spans="1:30">
      <c r="A451">
        <v>659459</v>
      </c>
      <c r="B451" s="5" t="str">
        <f ca="1">VLOOKUP(A451,'Fichier FA (en entrée)'!B:AH,3,0)</f>
        <v>PLDQGGCOMH</v>
      </c>
      <c r="C451">
        <f t="shared" si="56"/>
        <v>304</v>
      </c>
      <c r="D451">
        <f t="shared" si="57"/>
        <v>9.01</v>
      </c>
      <c r="E451" s="14" t="str">
        <f>VLOOKUP(A451,'Fichier FA (en entrée)'!B:AH,2,0)</f>
        <v>EV</v>
      </c>
      <c r="F451" s="14" t="b">
        <f t="shared" si="58"/>
        <v>1</v>
      </c>
      <c r="G451" s="14" t="b">
        <f>IFERROR(VLOOKUP(A451,'Calculs FI (auto)'!A:F,6,0),FALSE)</f>
        <v>1</v>
      </c>
      <c r="H451" s="14" t="b">
        <f t="shared" si="59"/>
        <v>1</v>
      </c>
      <c r="I451" s="16">
        <f>IFERROR(VLOOKUP(A451,'Moyennes FA (en entrée)'!B:N,7,0),"")</f>
        <v>7.01</v>
      </c>
      <c r="J451" s="16">
        <f>IFERROR(VLOOKUP(VLOOKUP(A451,'Fichier FA (en entrée)'!B:AH,33,0),Modificateurs!A$2:B$5,2,0),0)</f>
        <v>1</v>
      </c>
      <c r="K451" s="16">
        <f>IFERROR(VLOOKUP(VLOOKUP(A451,'Redoub FI (en entrée)'!B:N,7,0),Modificateurs!A$8:B$11,2,0),0)</f>
        <v>0</v>
      </c>
      <c r="L451" s="16">
        <f>IFERROR(VLOOKUP(M451,Modificateurs!D$1:E$94,2,0),0)</f>
        <v>1</v>
      </c>
      <c r="M451" t="str">
        <f>VLOOKUP(A451,'Fichier FA (en entrée)'!B:AH,16,0)&amp;" "&amp;VLOOKUP(A451,'Fichier FA (en entrée)'!B:AH,20,0)&amp;" "&amp;VLOOKUP(A451,'Fichier FA (en entrée)'!B:AH,27,0)&amp;" "&amp;VLOOKUP(A451,'Fichier FA (en entrée)'!B:AH,29,0)</f>
        <v xml:space="preserve">S Sciences de la vie et de la terre  </v>
      </c>
      <c r="N451" t="str">
        <f>VLOOKUP(A451,'Fichier FA (en entrée)'!B:AH,8,0)</f>
        <v>En Terminale</v>
      </c>
      <c r="O451" t="b">
        <f>AND(C451&gt;Synthèse!B$7,C451&lt;Synthèse!B$9)</f>
        <v>1</v>
      </c>
      <c r="Q451" s="60">
        <f>ROUNDUP(C451/(Synthèse!$B$2+Synthèse!$B$3)*8,0)</f>
        <v>5</v>
      </c>
      <c r="R451" s="60">
        <f>IFERROR(VLOOKUP(A451,'Evaluations (formulaire)'!A:P,6,0)+VLOOKUP(A451,'Evaluations (formulaire)'!A:P,7,0),0)</f>
        <v>0</v>
      </c>
      <c r="S451" s="60">
        <f>IFERROR(VLOOKUP(A451,'Evaluations (formulaire)'!A:P,8,0),0)</f>
        <v>0</v>
      </c>
      <c r="T451" s="64">
        <f>IF(AND(ISBLANK(P451),Q451&lt;=2),Synthèse!$B$42,IF(AND(ISBLANK(P451),Q451&gt;=7),Synthèse!$C$42,R451+S451))</f>
        <v>0</v>
      </c>
      <c r="U451" s="64">
        <f t="shared" si="60"/>
        <v>9.01</v>
      </c>
      <c r="V451" s="59">
        <f t="shared" si="61"/>
        <v>303</v>
      </c>
      <c r="W451" s="26">
        <v>616</v>
      </c>
      <c r="X451" s="26" t="b">
        <f t="shared" si="62"/>
        <v>0</v>
      </c>
      <c r="Y451" s="26" t="e">
        <f>VLOOKUP(A451,#REF!,21,0)</f>
        <v>#REF!</v>
      </c>
      <c r="Z451" s="26" t="s">
        <v>2283</v>
      </c>
      <c r="AC451" t="b">
        <f t="shared" si="63"/>
        <v>0</v>
      </c>
      <c r="AD451" t="e">
        <f>IFERROR(VLOOKUP(A451,#REF!,4,0),MAX(#REF!)+100)</f>
        <v>#REF!</v>
      </c>
    </row>
    <row r="452" spans="1:30">
      <c r="A452">
        <v>660642</v>
      </c>
      <c r="B452" s="5" t="str">
        <f ca="1">VLOOKUP(A452,'Fichier FA (en entrée)'!B:AH,3,0)</f>
        <v>BNZBGGUCIO</v>
      </c>
      <c r="C452">
        <f t="shared" si="56"/>
        <v>472</v>
      </c>
      <c r="D452">
        <f t="shared" si="57"/>
        <v>-0.83000000000000007</v>
      </c>
      <c r="E452" s="14" t="str">
        <f>VLOOKUP(A452,'Fichier FA (en entrée)'!B:AH,2,0)</f>
        <v>EV</v>
      </c>
      <c r="F452" s="14" t="b">
        <f t="shared" si="58"/>
        <v>1</v>
      </c>
      <c r="G452" s="14" t="b">
        <f>IFERROR(VLOOKUP(A452,'Calculs FI (auto)'!A:F,6,0),FALSE)</f>
        <v>0</v>
      </c>
      <c r="H452" s="14" t="b">
        <f t="shared" si="59"/>
        <v>0</v>
      </c>
      <c r="I452" s="16">
        <f>IFERROR(VLOOKUP(A452,'Moyennes FA (en entrée)'!B:N,7,0),"")</f>
        <v>8.17</v>
      </c>
      <c r="J452" s="16">
        <f>IFERROR(VLOOKUP(VLOOKUP(A452,'Fichier FA (en entrée)'!B:AH,33,0),Modificateurs!A$2:B$5,2,0),0)</f>
        <v>-3</v>
      </c>
      <c r="K452" s="16">
        <f>IFERROR(VLOOKUP(VLOOKUP(A452,'Redoub FI (en entrée)'!B:N,7,0),Modificateurs!A$8:B$11,2,0),0)</f>
        <v>0</v>
      </c>
      <c r="L452" s="16">
        <f>IFERROR(VLOOKUP(M452,Modificateurs!D$1:E$94,2,0),0)</f>
        <v>-6</v>
      </c>
      <c r="M452" t="str">
        <f>VLOOKUP(A452,'Fichier FA (en entrée)'!B:AH,16,0)&amp;" "&amp;VLOOKUP(A452,'Fichier FA (en entrée)'!B:AH,20,0)&amp;" "&amp;VLOOKUP(A452,'Fichier FA (en entrée)'!B:AH,27,0)&amp;" "&amp;VLOOKUP(A452,'Fichier FA (en entrée)'!B:AH,29,0)</f>
        <v xml:space="preserve">STI2D Innovation Technologique et Eco conception  </v>
      </c>
      <c r="N452" t="str">
        <f>VLOOKUP(A452,'Fichier FA (en entrée)'!B:AH,8,0)</f>
        <v>En Terminale</v>
      </c>
      <c r="O452" t="b">
        <f>AND(C452&gt;Synthèse!B$7,C452&lt;Synthèse!B$9)</f>
        <v>0</v>
      </c>
      <c r="Q452" s="60">
        <f>ROUNDUP(C452/(Synthèse!$B$2+Synthèse!$B$3)*8,0)</f>
        <v>7</v>
      </c>
      <c r="R452" s="60">
        <f>IFERROR(VLOOKUP(A452,'Evaluations (formulaire)'!A:P,6,0)+VLOOKUP(A452,'Evaluations (formulaire)'!A:P,7,0),0)</f>
        <v>0</v>
      </c>
      <c r="S452" s="60">
        <f>IFERROR(VLOOKUP(A452,'Evaluations (formulaire)'!A:P,8,0),0)</f>
        <v>0</v>
      </c>
      <c r="T452" s="64">
        <f>IF(AND(ISBLANK(P452),Q452&lt;=2),Synthèse!$B$42,IF(AND(ISBLANK(P452),Q452&gt;=7),Synthèse!$C$42,R452+S452))</f>
        <v>0</v>
      </c>
      <c r="U452" s="64">
        <f t="shared" si="60"/>
        <v>-0.83000000000000007</v>
      </c>
      <c r="V452" s="59">
        <f t="shared" si="61"/>
        <v>472</v>
      </c>
      <c r="W452" s="26">
        <v>602</v>
      </c>
      <c r="X452" s="26" t="b">
        <f t="shared" si="62"/>
        <v>0</v>
      </c>
      <c r="Y452" s="26" t="e">
        <f>VLOOKUP(A452,#REF!,21,0)</f>
        <v>#REF!</v>
      </c>
      <c r="Z452" s="26" t="s">
        <v>2283</v>
      </c>
      <c r="AC452" t="b">
        <f t="shared" si="63"/>
        <v>0</v>
      </c>
      <c r="AD452" t="e">
        <f>IFERROR(VLOOKUP(A452,#REF!,4,0),MAX(#REF!)+100)</f>
        <v>#REF!</v>
      </c>
    </row>
    <row r="453" spans="1:30">
      <c r="A453">
        <v>661484</v>
      </c>
      <c r="B453" s="5" t="str">
        <f ca="1">VLOOKUP(A453,'Fichier FA (en entrée)'!B:AH,3,0)</f>
        <v>PGXMVOYIWW</v>
      </c>
      <c r="C453">
        <f t="shared" si="56"/>
        <v>42</v>
      </c>
      <c r="D453">
        <f t="shared" si="57"/>
        <v>15.86</v>
      </c>
      <c r="E453" s="14" t="str">
        <f>VLOOKUP(A453,'Fichier FA (en entrée)'!B:AH,2,0)</f>
        <v>EV</v>
      </c>
      <c r="F453" s="14" t="b">
        <f t="shared" si="58"/>
        <v>1</v>
      </c>
      <c r="G453" s="14" t="b">
        <f>IFERROR(VLOOKUP(A453,'Calculs FI (auto)'!A:F,6,0),FALSE)</f>
        <v>0</v>
      </c>
      <c r="H453" s="14" t="b">
        <f t="shared" si="59"/>
        <v>0</v>
      </c>
      <c r="I453" s="16">
        <f>IFERROR(VLOOKUP(A453,'Moyennes FA (en entrée)'!B:N,7,0),"")</f>
        <v>11.86</v>
      </c>
      <c r="J453" s="16">
        <f>IFERROR(VLOOKUP(VLOOKUP(A453,'Fichier FA (en entrée)'!B:AH,33,0),Modificateurs!A$2:B$5,2,0),0)</f>
        <v>3</v>
      </c>
      <c r="K453" s="16">
        <f>IFERROR(VLOOKUP(VLOOKUP(A453,'Redoub FI (en entrée)'!B:N,7,0),Modificateurs!A$8:B$11,2,0),0)</f>
        <v>0</v>
      </c>
      <c r="L453" s="16">
        <f>IFERROR(VLOOKUP(M453,Modificateurs!D$1:E$94,2,0),0)</f>
        <v>1</v>
      </c>
      <c r="M453" t="str">
        <f>VLOOKUP(A453,'Fichier FA (en entrée)'!B:AH,16,0)&amp;" "&amp;VLOOKUP(A453,'Fichier FA (en entrée)'!B:AH,20,0)&amp;" "&amp;VLOOKUP(A453,'Fichier FA (en entrée)'!B:AH,27,0)&amp;" "&amp;VLOOKUP(A453,'Fichier FA (en entrée)'!B:AH,29,0)</f>
        <v xml:space="preserve">S Pas de spécialité (S.I)  </v>
      </c>
      <c r="N453" t="str">
        <f>VLOOKUP(A453,'Fichier FA (en entrée)'!B:AH,8,0)</f>
        <v>En Terminale</v>
      </c>
      <c r="O453" t="b">
        <f>AND(C453&gt;Synthèse!B$7,C453&lt;Synthèse!B$9)</f>
        <v>0</v>
      </c>
      <c r="Q453" s="60">
        <f>ROUNDUP(C453/(Synthèse!$B$2+Synthèse!$B$3)*8,0)</f>
        <v>1</v>
      </c>
      <c r="R453" s="60">
        <f>IFERROR(VLOOKUP(A453,'Evaluations (formulaire)'!A:P,6,0)+VLOOKUP(A453,'Evaluations (formulaire)'!A:P,7,0),0)</f>
        <v>0</v>
      </c>
      <c r="S453" s="60">
        <f>IFERROR(VLOOKUP(A453,'Evaluations (formulaire)'!A:P,8,0),0)</f>
        <v>0</v>
      </c>
      <c r="T453" s="64">
        <f>IF(AND(ISBLANK(P453),Q453&lt;=2),Synthèse!$B$42,IF(AND(ISBLANK(P453),Q453&gt;=7),Synthèse!$C$42,R453+S453))</f>
        <v>0</v>
      </c>
      <c r="U453" s="64">
        <f t="shared" si="60"/>
        <v>15.86</v>
      </c>
      <c r="V453" s="59">
        <f t="shared" si="61"/>
        <v>42</v>
      </c>
      <c r="W453" s="26">
        <v>503</v>
      </c>
      <c r="X453" s="26" t="b">
        <f t="shared" si="62"/>
        <v>1</v>
      </c>
      <c r="Y453" s="26" t="e">
        <f>VLOOKUP(A453,#REF!,21,0)</f>
        <v>#REF!</v>
      </c>
      <c r="Z453" s="26" t="s">
        <v>2283</v>
      </c>
      <c r="AC453" t="b">
        <f t="shared" si="63"/>
        <v>0</v>
      </c>
      <c r="AD453" t="e">
        <f>IFERROR(VLOOKUP(A453,#REF!,4,0),MAX(#REF!)+100)</f>
        <v>#REF!</v>
      </c>
    </row>
    <row r="454" spans="1:30">
      <c r="A454">
        <v>667938</v>
      </c>
      <c r="B454" s="5" t="str">
        <f ca="1">VLOOKUP(A454,'Fichier FA (en entrée)'!B:AH,3,0)</f>
        <v>QBRSKJWQTG</v>
      </c>
      <c r="C454">
        <f t="shared" si="56"/>
        <v>765</v>
      </c>
      <c r="D454">
        <f t="shared" si="57"/>
        <v>-100</v>
      </c>
      <c r="E454" s="14" t="str">
        <f>VLOOKUP(A454,'Fichier FA (en entrée)'!B:AH,2,0)</f>
        <v>ENV</v>
      </c>
      <c r="F454" s="14" t="b">
        <f t="shared" si="58"/>
        <v>0</v>
      </c>
      <c r="G454" s="14" t="b">
        <f>IFERROR(VLOOKUP(A454,'Calculs FI (auto)'!A:F,6,0),FALSE)</f>
        <v>0</v>
      </c>
      <c r="H454" s="14" t="b">
        <f t="shared" si="59"/>
        <v>0</v>
      </c>
      <c r="I454" s="16" t="str">
        <f>IFERROR(VLOOKUP(A454,'Moyennes FA (en entrée)'!B:N,7,0),"")</f>
        <v/>
      </c>
      <c r="J454" s="16">
        <f>IFERROR(VLOOKUP(VLOOKUP(A454,'Fichier FA (en entrée)'!B:AH,33,0),Modificateurs!A$2:B$5,2,0),0)</f>
        <v>3</v>
      </c>
      <c r="K454" s="16">
        <f>IFERROR(VLOOKUP(VLOOKUP(A454,'Redoub FI (en entrée)'!B:N,7,0),Modificateurs!A$8:B$11,2,0),0)</f>
        <v>0</v>
      </c>
      <c r="L454" s="16">
        <f>IFERROR(VLOOKUP(M454,Modificateurs!D$1:E$94,2,0),0)</f>
        <v>1</v>
      </c>
      <c r="M454" t="str">
        <f>VLOOKUP(A454,'Fichier FA (en entrée)'!B:AH,16,0)&amp;" "&amp;VLOOKUP(A454,'Fichier FA (en entrée)'!B:AH,20,0)&amp;" "&amp;VLOOKUP(A454,'Fichier FA (en entrée)'!B:AH,27,0)&amp;" "&amp;VLOOKUP(A454,'Fichier FA (en entrée)'!B:AH,29,0)</f>
        <v xml:space="preserve">S Sciences de la vie et de la terre  </v>
      </c>
      <c r="N454" t="str">
        <f>VLOOKUP(A454,'Fichier FA (en entrée)'!B:AH,8,0)</f>
        <v>En Terminale</v>
      </c>
      <c r="O454" t="b">
        <f>AND(C454&gt;Synthèse!B$7,C454&lt;Synthèse!B$9)</f>
        <v>0</v>
      </c>
      <c r="Q454" s="60">
        <f>ROUNDUP(C454/(Synthèse!$B$2+Synthèse!$B$3)*8,0)</f>
        <v>12</v>
      </c>
      <c r="R454" s="60">
        <f>IFERROR(VLOOKUP(A454,'Evaluations (formulaire)'!A:P,6,0)+VLOOKUP(A454,'Evaluations (formulaire)'!A:P,7,0),0)</f>
        <v>0</v>
      </c>
      <c r="S454" s="60">
        <f>IFERROR(VLOOKUP(A454,'Evaluations (formulaire)'!A:P,8,0),0)</f>
        <v>0</v>
      </c>
      <c r="T454" s="64">
        <f>IF(AND(ISBLANK(P454),Q454&lt;=2),Synthèse!$B$42,IF(AND(ISBLANK(P454),Q454&gt;=7),Synthèse!$C$42,R454+S454))</f>
        <v>0</v>
      </c>
      <c r="U454" s="64">
        <f t="shared" si="60"/>
        <v>-100</v>
      </c>
      <c r="V454" s="59">
        <f t="shared" si="61"/>
        <v>765</v>
      </c>
      <c r="W454" s="26">
        <v>258</v>
      </c>
      <c r="X454" s="26" t="b">
        <f t="shared" si="62"/>
        <v>0</v>
      </c>
      <c r="Y454" s="26" t="e">
        <f>VLOOKUP(A454,#REF!,21,0)</f>
        <v>#REF!</v>
      </c>
      <c r="Z454" s="26" t="s">
        <v>2283</v>
      </c>
      <c r="AC454" t="b">
        <f t="shared" si="63"/>
        <v>0</v>
      </c>
      <c r="AD454" t="e">
        <f>IFERROR(VLOOKUP(A454,#REF!,4,0),MAX(#REF!)+100)</f>
        <v>#REF!</v>
      </c>
    </row>
    <row r="455" spans="1:30">
      <c r="A455">
        <v>668047</v>
      </c>
      <c r="B455" s="5" t="str">
        <f ca="1">VLOOKUP(A455,'Fichier FA (en entrée)'!B:AH,3,0)</f>
        <v>HQORGKUMFA</v>
      </c>
      <c r="C455">
        <f t="shared" si="56"/>
        <v>765</v>
      </c>
      <c r="D455">
        <f t="shared" si="57"/>
        <v>-100</v>
      </c>
      <c r="E455" s="14" t="str">
        <f>VLOOKUP(A455,'Fichier FA (en entrée)'!B:AH,2,0)</f>
        <v>ENV</v>
      </c>
      <c r="F455" s="14" t="b">
        <f t="shared" si="58"/>
        <v>0</v>
      </c>
      <c r="G455" s="14" t="b">
        <f>IFERROR(VLOOKUP(A455,'Calculs FI (auto)'!A:F,6,0),FALSE)</f>
        <v>1</v>
      </c>
      <c r="H455" s="14" t="b">
        <f t="shared" si="59"/>
        <v>0</v>
      </c>
      <c r="I455" s="16" t="str">
        <f>IFERROR(VLOOKUP(A455,'Moyennes FA (en entrée)'!B:N,7,0),"")</f>
        <v/>
      </c>
      <c r="J455" s="16">
        <f>IFERROR(VLOOKUP(VLOOKUP(A455,'Fichier FA (en entrée)'!B:AH,33,0),Modificateurs!A$2:B$5,2,0),0)</f>
        <v>1</v>
      </c>
      <c r="K455" s="16">
        <f>IFERROR(VLOOKUP(VLOOKUP(A455,'Redoub FI (en entrée)'!B:N,7,0),Modificateurs!A$8:B$11,2,0),0)</f>
        <v>0</v>
      </c>
      <c r="L455" s="16">
        <f>IFERROR(VLOOKUP(M455,Modificateurs!D$1:E$94,2,0),0)</f>
        <v>3</v>
      </c>
      <c r="M455" t="str">
        <f>VLOOKUP(A455,'Fichier FA (en entrée)'!B:AH,16,0)&amp;" "&amp;VLOOKUP(A455,'Fichier FA (en entrée)'!B:AH,20,0)&amp;" "&amp;VLOOKUP(A455,'Fichier FA (en entrée)'!B:AH,27,0)&amp;" "&amp;VLOOKUP(A455,'Fichier FA (en entrée)'!B:AH,29,0)</f>
        <v xml:space="preserve">S Informatique et Sciences du numérique  </v>
      </c>
      <c r="N455" t="str">
        <f>VLOOKUP(A455,'Fichier FA (en entrée)'!B:AH,8,0)</f>
        <v>En Terminale</v>
      </c>
      <c r="O455" t="b">
        <f>AND(C455&gt;Synthèse!B$7,C455&lt;Synthèse!B$9)</f>
        <v>0</v>
      </c>
      <c r="Q455" s="60">
        <f>ROUNDUP(C455/(Synthèse!$B$2+Synthèse!$B$3)*8,0)</f>
        <v>12</v>
      </c>
      <c r="R455" s="60">
        <f>IFERROR(VLOOKUP(A455,'Evaluations (formulaire)'!A:P,6,0)+VLOOKUP(A455,'Evaluations (formulaire)'!A:P,7,0),0)</f>
        <v>0</v>
      </c>
      <c r="S455" s="60">
        <f>IFERROR(VLOOKUP(A455,'Evaluations (formulaire)'!A:P,8,0),0)</f>
        <v>0</v>
      </c>
      <c r="T455" s="64">
        <f>IF(AND(ISBLANK(P455),Q455&lt;=2),Synthèse!$B$42,IF(AND(ISBLANK(P455),Q455&gt;=7),Synthèse!$C$42,R455+S455))</f>
        <v>0</v>
      </c>
      <c r="U455" s="64">
        <f t="shared" si="60"/>
        <v>-100</v>
      </c>
      <c r="V455" s="59">
        <f t="shared" si="61"/>
        <v>765</v>
      </c>
      <c r="W455" s="26">
        <v>721</v>
      </c>
      <c r="X455" s="26" t="b">
        <f t="shared" si="62"/>
        <v>0</v>
      </c>
      <c r="Y455" s="26" t="e">
        <f>VLOOKUP(A455,#REF!,21,0)</f>
        <v>#REF!</v>
      </c>
      <c r="Z455" s="26" t="s">
        <v>2283</v>
      </c>
      <c r="AC455" t="b">
        <f t="shared" si="63"/>
        <v>0</v>
      </c>
      <c r="AD455" t="e">
        <f>IFERROR(VLOOKUP(A455,#REF!,4,0),MAX(#REF!)+100)</f>
        <v>#REF!</v>
      </c>
    </row>
    <row r="456" spans="1:30">
      <c r="A456">
        <v>668173</v>
      </c>
      <c r="B456" s="5" t="str">
        <f ca="1">VLOOKUP(A456,'Fichier FA (en entrée)'!B:AH,3,0)</f>
        <v>PSCJPPJLAP</v>
      </c>
      <c r="C456">
        <f t="shared" si="56"/>
        <v>500</v>
      </c>
      <c r="D456">
        <f t="shared" si="57"/>
        <v>-2.5600000000000005</v>
      </c>
      <c r="E456" s="14" t="str">
        <f>VLOOKUP(A456,'Fichier FA (en entrée)'!B:AH,2,0)</f>
        <v>EV</v>
      </c>
      <c r="F456" s="14" t="b">
        <f t="shared" si="58"/>
        <v>1</v>
      </c>
      <c r="G456" s="14" t="b">
        <f>IFERROR(VLOOKUP(A456,'Calculs FI (auto)'!A:F,6,0),FALSE)</f>
        <v>0</v>
      </c>
      <c r="H456" s="14" t="b">
        <f t="shared" si="59"/>
        <v>0</v>
      </c>
      <c r="I456" s="16">
        <f>IFERROR(VLOOKUP(A456,'Moyennes FA (en entrée)'!B:N,7,0),"")</f>
        <v>9.44</v>
      </c>
      <c r="J456" s="16">
        <f>IFERROR(VLOOKUP(VLOOKUP(A456,'Fichier FA (en entrée)'!B:AH,33,0),Modificateurs!A$2:B$5,2,0),0)</f>
        <v>0</v>
      </c>
      <c r="K456" s="16">
        <f>IFERROR(VLOOKUP(VLOOKUP(A456,'Redoub FI (en entrée)'!B:N,7,0),Modificateurs!A$8:B$11,2,0),0)</f>
        <v>0</v>
      </c>
      <c r="L456" s="16">
        <f>IFERROR(VLOOKUP(M456,Modificateurs!D$1:E$94,2,0),0)</f>
        <v>-12</v>
      </c>
      <c r="M456" t="str">
        <f>VLOOKUP(A456,'Fichier FA (en entrée)'!B:AH,16,0)&amp;" "&amp;VLOOKUP(A456,'Fichier FA (en entrée)'!B:AH,20,0)&amp;" "&amp;VLOOKUP(A456,'Fichier FA (en entrée)'!B:AH,27,0)&amp;" "&amp;VLOOKUP(A456,'Fichier FA (en entrée)'!B:AH,29,0)</f>
        <v xml:space="preserve">P Microtechniques  </v>
      </c>
      <c r="N456" t="str">
        <f>VLOOKUP(A456,'Fichier FA (en entrée)'!B:AH,8,0)</f>
        <v>En Terminale</v>
      </c>
      <c r="O456" t="b">
        <f>AND(C456&gt;Synthèse!B$7,C456&lt;Synthèse!B$9)</f>
        <v>0</v>
      </c>
      <c r="Q456" s="60">
        <f>ROUNDUP(C456/(Synthèse!$B$2+Synthèse!$B$3)*8,0)</f>
        <v>8</v>
      </c>
      <c r="R456" s="60">
        <f>IFERROR(VLOOKUP(A456,'Evaluations (formulaire)'!A:P,6,0)+VLOOKUP(A456,'Evaluations (formulaire)'!A:P,7,0),0)</f>
        <v>0</v>
      </c>
      <c r="S456" s="60">
        <f>IFERROR(VLOOKUP(A456,'Evaluations (formulaire)'!A:P,8,0),0)</f>
        <v>0</v>
      </c>
      <c r="T456" s="64">
        <f>IF(AND(ISBLANK(P456),Q456&lt;=2),Synthèse!$B$42,IF(AND(ISBLANK(P456),Q456&gt;=7),Synthèse!$C$42,R456+S456))</f>
        <v>0</v>
      </c>
      <c r="U456" s="64">
        <f t="shared" si="60"/>
        <v>-2.5600000000000005</v>
      </c>
      <c r="V456" s="59">
        <f t="shared" si="61"/>
        <v>500</v>
      </c>
      <c r="W456" s="26">
        <v>177</v>
      </c>
      <c r="X456" s="26" t="b">
        <f t="shared" si="62"/>
        <v>0</v>
      </c>
      <c r="Y456" s="26" t="e">
        <f>VLOOKUP(A456,#REF!,21,0)</f>
        <v>#REF!</v>
      </c>
      <c r="Z456" s="26" t="s">
        <v>2283</v>
      </c>
      <c r="AC456" t="b">
        <f t="shared" si="63"/>
        <v>0</v>
      </c>
      <c r="AD456" t="e">
        <f>IFERROR(VLOOKUP(A456,#REF!,4,0),MAX(#REF!)+100)</f>
        <v>#REF!</v>
      </c>
    </row>
    <row r="457" spans="1:30">
      <c r="A457">
        <v>668302</v>
      </c>
      <c r="B457" s="5" t="str">
        <f ca="1">VLOOKUP(A457,'Fichier FA (en entrée)'!B:AH,3,0)</f>
        <v>FALUDGGVXH</v>
      </c>
      <c r="C457">
        <f t="shared" si="56"/>
        <v>93</v>
      </c>
      <c r="D457">
        <f t="shared" si="57"/>
        <v>13.81</v>
      </c>
      <c r="E457" s="14" t="str">
        <f>VLOOKUP(A457,'Fichier FA (en entrée)'!B:AH,2,0)</f>
        <v>EV</v>
      </c>
      <c r="F457" s="14" t="b">
        <f t="shared" si="58"/>
        <v>1</v>
      </c>
      <c r="G457" s="14" t="b">
        <f>IFERROR(VLOOKUP(A457,'Calculs FI (auto)'!A:F,6,0),FALSE)</f>
        <v>0</v>
      </c>
      <c r="H457" s="14" t="b">
        <f t="shared" si="59"/>
        <v>0</v>
      </c>
      <c r="I457" s="16">
        <f>IFERROR(VLOOKUP(A457,'Moyennes FA (en entrée)'!B:N,7,0),"")</f>
        <v>10.81</v>
      </c>
      <c r="J457" s="16">
        <f>IFERROR(VLOOKUP(VLOOKUP(A457,'Fichier FA (en entrée)'!B:AH,33,0),Modificateurs!A$2:B$5,2,0),0)</f>
        <v>1</v>
      </c>
      <c r="K457" s="16">
        <f>IFERROR(VLOOKUP(VLOOKUP(A457,'Redoub FI (en entrée)'!B:N,7,0),Modificateurs!A$8:B$11,2,0),0)</f>
        <v>0</v>
      </c>
      <c r="L457" s="16">
        <f>IFERROR(VLOOKUP(M457,Modificateurs!D$1:E$94,2,0),0)</f>
        <v>2</v>
      </c>
      <c r="M457" t="str">
        <f>VLOOKUP(A457,'Fichier FA (en entrée)'!B:AH,16,0)&amp;" "&amp;VLOOKUP(A457,'Fichier FA (en entrée)'!B:AH,20,0)&amp;" "&amp;VLOOKUP(A457,'Fichier FA (en entrée)'!B:AH,27,0)&amp;" "&amp;VLOOKUP(A457,'Fichier FA (en entrée)'!B:AH,29,0)</f>
        <v xml:space="preserve">STI2D Système informatique et numérique  </v>
      </c>
      <c r="N457" t="str">
        <f>VLOOKUP(A457,'Fichier FA (en entrée)'!B:AH,8,0)</f>
        <v>En Terminale</v>
      </c>
      <c r="O457" t="b">
        <f>AND(C457&gt;Synthèse!B$7,C457&lt;Synthèse!B$9)</f>
        <v>0</v>
      </c>
      <c r="Q457" s="60">
        <f>ROUNDUP(C457/(Synthèse!$B$2+Synthèse!$B$3)*8,0)</f>
        <v>2</v>
      </c>
      <c r="R457" s="60">
        <f>IFERROR(VLOOKUP(A457,'Evaluations (formulaire)'!A:P,6,0)+VLOOKUP(A457,'Evaluations (formulaire)'!A:P,7,0),0)</f>
        <v>0</v>
      </c>
      <c r="S457" s="60">
        <f>IFERROR(VLOOKUP(A457,'Evaluations (formulaire)'!A:P,8,0),0)</f>
        <v>0</v>
      </c>
      <c r="T457" s="64">
        <f>IF(AND(ISBLANK(P457),Q457&lt;=2),Synthèse!$B$42,IF(AND(ISBLANK(P457),Q457&gt;=7),Synthèse!$C$42,R457+S457))</f>
        <v>0</v>
      </c>
      <c r="U457" s="64">
        <f t="shared" si="60"/>
        <v>13.81</v>
      </c>
      <c r="V457" s="59">
        <f t="shared" si="61"/>
        <v>93</v>
      </c>
      <c r="W457" s="26">
        <v>73</v>
      </c>
      <c r="X457" s="26" t="b">
        <f t="shared" si="62"/>
        <v>1</v>
      </c>
      <c r="Y457" s="26" t="e">
        <f>VLOOKUP(A457,#REF!,21,0)</f>
        <v>#REF!</v>
      </c>
      <c r="Z457" s="26" t="s">
        <v>2283</v>
      </c>
      <c r="AC457" t="b">
        <f t="shared" si="63"/>
        <v>0</v>
      </c>
      <c r="AD457" t="e">
        <f>IFERROR(VLOOKUP(A457,#REF!,4,0),MAX(#REF!)+100)</f>
        <v>#REF!</v>
      </c>
    </row>
    <row r="458" spans="1:30">
      <c r="A458">
        <v>669211</v>
      </c>
      <c r="B458" s="5" t="str">
        <f ca="1">VLOOKUP(A458,'Fichier FA (en entrée)'!B:AH,3,0)</f>
        <v>CAUADDIABR</v>
      </c>
      <c r="C458">
        <f t="shared" si="56"/>
        <v>197</v>
      </c>
      <c r="D458">
        <f t="shared" si="57"/>
        <v>11.53</v>
      </c>
      <c r="E458" s="14" t="str">
        <f>VLOOKUP(A458,'Fichier FA (en entrée)'!B:AH,2,0)</f>
        <v>EV</v>
      </c>
      <c r="F458" s="14" t="b">
        <f t="shared" si="58"/>
        <v>1</v>
      </c>
      <c r="G458" s="14" t="b">
        <f>IFERROR(VLOOKUP(A458,'Calculs FI (auto)'!A:F,6,0),FALSE)</f>
        <v>1</v>
      </c>
      <c r="H458" s="14" t="b">
        <f t="shared" si="59"/>
        <v>1</v>
      </c>
      <c r="I458" s="16">
        <f>IFERROR(VLOOKUP(A458,'Moyennes FA (en entrée)'!B:N,7,0),"")</f>
        <v>8.5299999999999994</v>
      </c>
      <c r="J458" s="16">
        <f>IFERROR(VLOOKUP(VLOOKUP(A458,'Fichier FA (en entrée)'!B:AH,33,0),Modificateurs!A$2:B$5,2,0),0)</f>
        <v>1</v>
      </c>
      <c r="K458" s="16">
        <f>IFERROR(VLOOKUP(VLOOKUP(A458,'Redoub FI (en entrée)'!B:N,7,0),Modificateurs!A$8:B$11,2,0),0)</f>
        <v>0</v>
      </c>
      <c r="L458" s="16">
        <f>IFERROR(VLOOKUP(M458,Modificateurs!D$1:E$94,2,0),0)</f>
        <v>2</v>
      </c>
      <c r="M458" t="str">
        <f>VLOOKUP(A458,'Fichier FA (en entrée)'!B:AH,16,0)&amp;" "&amp;VLOOKUP(A458,'Fichier FA (en entrée)'!B:AH,20,0)&amp;" "&amp;VLOOKUP(A458,'Fichier FA (en entrée)'!B:AH,27,0)&amp;" "&amp;VLOOKUP(A458,'Fichier FA (en entrée)'!B:AH,29,0)</f>
        <v xml:space="preserve">S Physique-chimie  </v>
      </c>
      <c r="N458" t="str">
        <f>VLOOKUP(A458,'Fichier FA (en entrée)'!B:AH,8,0)</f>
        <v>En Terminale</v>
      </c>
      <c r="O458" t="b">
        <f>AND(C458&gt;Synthèse!B$7,C458&lt;Synthèse!B$9)</f>
        <v>1</v>
      </c>
      <c r="Q458" s="60">
        <f>ROUNDUP(C458/(Synthèse!$B$2+Synthèse!$B$3)*8,0)</f>
        <v>3</v>
      </c>
      <c r="R458" s="60">
        <f>IFERROR(VLOOKUP(A458,'Evaluations (formulaire)'!A:P,6,0)+VLOOKUP(A458,'Evaluations (formulaire)'!A:P,7,0),0)</f>
        <v>0</v>
      </c>
      <c r="S458" s="60">
        <f>IFERROR(VLOOKUP(A458,'Evaluations (formulaire)'!A:P,8,0),0)</f>
        <v>0</v>
      </c>
      <c r="T458" s="64">
        <f>IF(AND(ISBLANK(P458),Q458&lt;=2),Synthèse!$B$42,IF(AND(ISBLANK(P458),Q458&gt;=7),Synthèse!$C$42,R458+S458))</f>
        <v>0</v>
      </c>
      <c r="U458" s="64">
        <f t="shared" si="60"/>
        <v>11.53</v>
      </c>
      <c r="V458" s="59">
        <f t="shared" si="61"/>
        <v>197</v>
      </c>
      <c r="W458" s="26">
        <v>600</v>
      </c>
      <c r="X458" s="26" t="b">
        <f t="shared" si="62"/>
        <v>1</v>
      </c>
      <c r="Y458" s="26" t="e">
        <f>VLOOKUP(A458,#REF!,21,0)</f>
        <v>#REF!</v>
      </c>
      <c r="Z458" s="26" t="s">
        <v>2283</v>
      </c>
      <c r="AC458" t="b">
        <f t="shared" si="63"/>
        <v>0</v>
      </c>
      <c r="AD458" t="e">
        <f>IFERROR(VLOOKUP(A458,#REF!,4,0),MAX(#REF!)+100)</f>
        <v>#REF!</v>
      </c>
    </row>
    <row r="459" spans="1:30">
      <c r="A459">
        <v>672621</v>
      </c>
      <c r="B459" s="5" t="str">
        <f ca="1">VLOOKUP(A459,'Fichier FA (en entrée)'!B:AH,3,0)</f>
        <v>YMLPIPDDVR</v>
      </c>
      <c r="C459">
        <f t="shared" si="56"/>
        <v>299</v>
      </c>
      <c r="D459">
        <f t="shared" si="57"/>
        <v>9.19</v>
      </c>
      <c r="E459" s="14" t="str">
        <f>VLOOKUP(A459,'Fichier FA (en entrée)'!B:AH,2,0)</f>
        <v>EV</v>
      </c>
      <c r="F459" s="14" t="b">
        <f t="shared" si="58"/>
        <v>1</v>
      </c>
      <c r="G459" s="14" t="b">
        <f>IFERROR(VLOOKUP(A459,'Calculs FI (auto)'!A:F,6,0),FALSE)</f>
        <v>0</v>
      </c>
      <c r="H459" s="14" t="b">
        <f t="shared" si="59"/>
        <v>0</v>
      </c>
      <c r="I459" s="16">
        <f>IFERROR(VLOOKUP(A459,'Moyennes FA (en entrée)'!B:N,7,0),"")</f>
        <v>11.19</v>
      </c>
      <c r="J459" s="16">
        <f>IFERROR(VLOOKUP(VLOOKUP(A459,'Fichier FA (en entrée)'!B:AH,33,0),Modificateurs!A$2:B$5,2,0),0)</f>
        <v>1</v>
      </c>
      <c r="K459" s="16">
        <f>IFERROR(VLOOKUP(VLOOKUP(A459,'Redoub FI (en entrée)'!B:N,7,0),Modificateurs!A$8:B$11,2,0),0)</f>
        <v>0</v>
      </c>
      <c r="L459" s="16">
        <f>IFERROR(VLOOKUP(M459,Modificateurs!D$1:E$94,2,0),0)</f>
        <v>-3</v>
      </c>
      <c r="M459" t="str">
        <f>VLOOKUP(A459,'Fichier FA (en entrée)'!B:AH,16,0)&amp;" "&amp;VLOOKUP(A459,'Fichier FA (en entrée)'!B:AH,20,0)&amp;" "&amp;VLOOKUP(A459,'Fichier FA (en entrée)'!B:AH,27,0)&amp;" "&amp;VLOOKUP(A459,'Fichier FA (en entrée)'!B:AH,29,0)</f>
        <v xml:space="preserve">ES Mathématiques  </v>
      </c>
      <c r="N459" t="str">
        <f>VLOOKUP(A459,'Fichier FA (en entrée)'!B:AH,8,0)</f>
        <v>En Terminale</v>
      </c>
      <c r="O459" t="b">
        <f>AND(C459&gt;Synthèse!B$7,C459&lt;Synthèse!B$9)</f>
        <v>1</v>
      </c>
      <c r="Q459" s="60">
        <f>ROUNDUP(C459/(Synthèse!$B$2+Synthèse!$B$3)*8,0)</f>
        <v>5</v>
      </c>
      <c r="R459" s="60">
        <f>IFERROR(VLOOKUP(A459,'Evaluations (formulaire)'!A:P,6,0)+VLOOKUP(A459,'Evaluations (formulaire)'!A:P,7,0),0)</f>
        <v>0</v>
      </c>
      <c r="S459" s="60">
        <f>IFERROR(VLOOKUP(A459,'Evaluations (formulaire)'!A:P,8,0),0)</f>
        <v>0</v>
      </c>
      <c r="T459" s="64">
        <f>IF(AND(ISBLANK(P459),Q459&lt;=2),Synthèse!$B$42,IF(AND(ISBLANK(P459),Q459&gt;=7),Synthèse!$C$42,R459+S459))</f>
        <v>0</v>
      </c>
      <c r="U459" s="64">
        <f t="shared" si="60"/>
        <v>9.19</v>
      </c>
      <c r="V459" s="59">
        <f t="shared" si="61"/>
        <v>298</v>
      </c>
      <c r="W459" s="26">
        <v>559</v>
      </c>
      <c r="X459" s="26" t="b">
        <f t="shared" si="62"/>
        <v>0</v>
      </c>
      <c r="Y459" s="26" t="e">
        <f>VLOOKUP(A459,#REF!,21,0)</f>
        <v>#REF!</v>
      </c>
      <c r="Z459" s="26" t="s">
        <v>2283</v>
      </c>
      <c r="AC459" t="b">
        <f t="shared" si="63"/>
        <v>0</v>
      </c>
      <c r="AD459" t="e">
        <f>IFERROR(VLOOKUP(A459,#REF!,4,0),MAX(#REF!)+100)</f>
        <v>#REF!</v>
      </c>
    </row>
    <row r="460" spans="1:30">
      <c r="A460">
        <v>673311</v>
      </c>
      <c r="B460" s="5" t="str">
        <f ca="1">VLOOKUP(A460,'Fichier FA (en entrée)'!B:AH,3,0)</f>
        <v>PIUBMUXXRJ</v>
      </c>
      <c r="C460">
        <f t="shared" si="56"/>
        <v>495</v>
      </c>
      <c r="D460">
        <f t="shared" si="57"/>
        <v>-2.08</v>
      </c>
      <c r="E460" s="14" t="str">
        <f>VLOOKUP(A460,'Fichier FA (en entrée)'!B:AH,2,0)</f>
        <v>EV</v>
      </c>
      <c r="F460" s="14" t="b">
        <f t="shared" si="58"/>
        <v>1</v>
      </c>
      <c r="G460" s="14" t="b">
        <f>IFERROR(VLOOKUP(A460,'Calculs FI (auto)'!A:F,6,0),FALSE)</f>
        <v>0</v>
      </c>
      <c r="H460" s="14" t="b">
        <f t="shared" si="59"/>
        <v>0</v>
      </c>
      <c r="I460" s="16">
        <f>IFERROR(VLOOKUP(A460,'Moyennes FA (en entrée)'!B:N,7,0),"")</f>
        <v>9.92</v>
      </c>
      <c r="J460" s="16">
        <f>IFERROR(VLOOKUP(VLOOKUP(A460,'Fichier FA (en entrée)'!B:AH,33,0),Modificateurs!A$2:B$5,2,0),0)</f>
        <v>0</v>
      </c>
      <c r="K460" s="16">
        <f>IFERROR(VLOOKUP(VLOOKUP(A460,'Redoub FI (en entrée)'!B:N,7,0),Modificateurs!A$8:B$11,2,0),0)</f>
        <v>0</v>
      </c>
      <c r="L460" s="16">
        <f>IFERROR(VLOOKUP(M460,Modificateurs!D$1:E$94,2,0),0)</f>
        <v>-12</v>
      </c>
      <c r="M460" t="str">
        <f>VLOOKUP(A460,'Fichier FA (en entrée)'!B:AH,16,0)&amp;" "&amp;VLOOKUP(A460,'Fichier FA (en entrée)'!B:AH,20,0)&amp;" "&amp;VLOOKUP(A460,'Fichier FA (en entrée)'!B:AH,27,0)&amp;" "&amp;VLOOKUP(A460,'Fichier FA (en entrée)'!B:AH,29,0)</f>
        <v xml:space="preserve">P Transport  </v>
      </c>
      <c r="N460" t="str">
        <f>VLOOKUP(A460,'Fichier FA (en entrée)'!B:AH,8,0)</f>
        <v>En Terminale</v>
      </c>
      <c r="O460" t="b">
        <f>AND(C460&gt;Synthèse!B$7,C460&lt;Synthèse!B$9)</f>
        <v>0</v>
      </c>
      <c r="Q460" s="60">
        <f>ROUNDUP(C460/(Synthèse!$B$2+Synthèse!$B$3)*8,0)</f>
        <v>8</v>
      </c>
      <c r="R460" s="60">
        <f>IFERROR(VLOOKUP(A460,'Evaluations (formulaire)'!A:P,6,0)+VLOOKUP(A460,'Evaluations (formulaire)'!A:P,7,0),0)</f>
        <v>0</v>
      </c>
      <c r="S460" s="60">
        <f>IFERROR(VLOOKUP(A460,'Evaluations (formulaire)'!A:P,8,0),0)</f>
        <v>0</v>
      </c>
      <c r="T460" s="64">
        <f>IF(AND(ISBLANK(P460),Q460&lt;=2),Synthèse!$B$42,IF(AND(ISBLANK(P460),Q460&gt;=7),Synthèse!$C$42,R460+S460))</f>
        <v>0</v>
      </c>
      <c r="U460" s="64">
        <f t="shared" si="60"/>
        <v>-2.08</v>
      </c>
      <c r="V460" s="59">
        <f t="shared" si="61"/>
        <v>495</v>
      </c>
      <c r="W460" s="26">
        <v>59</v>
      </c>
      <c r="X460" s="26" t="b">
        <f t="shared" si="62"/>
        <v>0</v>
      </c>
      <c r="Y460" s="26" t="e">
        <f>VLOOKUP(A460,#REF!,21,0)</f>
        <v>#REF!</v>
      </c>
      <c r="Z460" s="26" t="s">
        <v>2283</v>
      </c>
      <c r="AC460" t="b">
        <f t="shared" si="63"/>
        <v>0</v>
      </c>
      <c r="AD460" t="e">
        <f>IFERROR(VLOOKUP(A460,#REF!,4,0),MAX(#REF!)+100)</f>
        <v>#REF!</v>
      </c>
    </row>
    <row r="461" spans="1:30">
      <c r="A461">
        <v>673329</v>
      </c>
      <c r="B461" s="5" t="str">
        <f ca="1">VLOOKUP(A461,'Fichier FA (en entrée)'!B:AH,3,0)</f>
        <v>VQFICKXLXQ</v>
      </c>
      <c r="C461">
        <f t="shared" si="56"/>
        <v>765</v>
      </c>
      <c r="D461">
        <f t="shared" si="57"/>
        <v>-100</v>
      </c>
      <c r="E461" s="14" t="str">
        <f>VLOOKUP(A461,'Fichier FA (en entrée)'!B:AH,2,0)</f>
        <v>ENV</v>
      </c>
      <c r="F461" s="14" t="b">
        <f t="shared" si="58"/>
        <v>0</v>
      </c>
      <c r="G461" s="14" t="b">
        <f>IFERROR(VLOOKUP(A461,'Calculs FI (auto)'!A:F,6,0),FALSE)</f>
        <v>0</v>
      </c>
      <c r="H461" s="14" t="b">
        <f t="shared" si="59"/>
        <v>0</v>
      </c>
      <c r="I461" s="16" t="str">
        <f>IFERROR(VLOOKUP(A461,'Moyennes FA (en entrée)'!B:N,7,0),"")</f>
        <v/>
      </c>
      <c r="J461" s="16">
        <f>IFERROR(VLOOKUP(VLOOKUP(A461,'Fichier FA (en entrée)'!B:AH,33,0),Modificateurs!A$2:B$5,2,0),0)</f>
        <v>0</v>
      </c>
      <c r="K461" s="16">
        <f>IFERROR(VLOOKUP(VLOOKUP(A461,'Redoub FI (en entrée)'!B:N,7,0),Modificateurs!A$8:B$11,2,0),0)</f>
        <v>0</v>
      </c>
      <c r="L461" s="16">
        <f>IFERROR(VLOOKUP(M461,Modificateurs!D$1:E$94,2,0),0)</f>
        <v>-3</v>
      </c>
      <c r="M461" t="str">
        <f>VLOOKUP(A461,'Fichier FA (en entrée)'!B:AH,16,0)&amp;" "&amp;VLOOKUP(A461,'Fichier FA (en entrée)'!B:AH,20,0)&amp;" "&amp;VLOOKUP(A461,'Fichier FA (en entrée)'!B:AH,27,0)&amp;" "&amp;VLOOKUP(A461,'Fichier FA (en entrée)'!B:AH,29,0)</f>
        <v xml:space="preserve">ES Mathématiques  </v>
      </c>
      <c r="N461" t="str">
        <f>VLOOKUP(A461,'Fichier FA (en entrée)'!B:AH,8,0)</f>
        <v>En Terminale</v>
      </c>
      <c r="O461" t="b">
        <f>AND(C461&gt;Synthèse!B$7,C461&lt;Synthèse!B$9)</f>
        <v>0</v>
      </c>
      <c r="P461" s="62" t="s">
        <v>2284</v>
      </c>
      <c r="Q461" s="60">
        <f>ROUNDUP(C461/(Synthèse!$B$2+Synthèse!$B$3)*8,0)</f>
        <v>12</v>
      </c>
      <c r="R461" s="60">
        <f>IFERROR(VLOOKUP(A461,'Evaluations (formulaire)'!A:P,6,0)+VLOOKUP(A461,'Evaluations (formulaire)'!A:P,7,0),0)</f>
        <v>0</v>
      </c>
      <c r="S461" s="60">
        <f>IFERROR(VLOOKUP(A461,'Evaluations (formulaire)'!A:P,8,0),0)</f>
        <v>0</v>
      </c>
      <c r="T461" s="64">
        <f>IF(AND(ISBLANK(P461),Q461&lt;=2),Synthèse!$B$42,IF(AND(ISBLANK(P461),Q461&gt;=7),Synthèse!$C$42,R461+S461))</f>
        <v>0</v>
      </c>
      <c r="U461" s="64">
        <f t="shared" si="60"/>
        <v>-100</v>
      </c>
      <c r="V461" s="59">
        <f t="shared" si="61"/>
        <v>765</v>
      </c>
      <c r="W461" s="26">
        <v>130</v>
      </c>
      <c r="X461" s="26" t="b">
        <f t="shared" si="62"/>
        <v>0</v>
      </c>
      <c r="Y461" s="26" t="e">
        <f>VLOOKUP(A461,#REF!,21,0)</f>
        <v>#REF!</v>
      </c>
      <c r="Z461" s="26" t="s">
        <v>2283</v>
      </c>
      <c r="AC461" t="b">
        <f t="shared" si="63"/>
        <v>0</v>
      </c>
      <c r="AD461" t="e">
        <f>IFERROR(VLOOKUP(A461,#REF!,4,0),MAX(#REF!)+100)</f>
        <v>#REF!</v>
      </c>
    </row>
    <row r="462" spans="1:30">
      <c r="A462">
        <v>677901</v>
      </c>
      <c r="B462" s="5" t="str">
        <f ca="1">VLOOKUP(A462,'Fichier FA (en entrée)'!B:AH,3,0)</f>
        <v>ANFHMDZFFZ</v>
      </c>
      <c r="C462">
        <f t="shared" si="56"/>
        <v>765</v>
      </c>
      <c r="D462">
        <f t="shared" si="57"/>
        <v>-100</v>
      </c>
      <c r="E462" s="14" t="str">
        <f>VLOOKUP(A462,'Fichier FA (en entrée)'!B:AH,2,0)</f>
        <v>ENV</v>
      </c>
      <c r="F462" s="14" t="b">
        <f t="shared" si="58"/>
        <v>0</v>
      </c>
      <c r="G462" s="14" t="b">
        <f>IFERROR(VLOOKUP(A462,'Calculs FI (auto)'!A:F,6,0),FALSE)</f>
        <v>1</v>
      </c>
      <c r="H462" s="14" t="b">
        <f t="shared" si="59"/>
        <v>0</v>
      </c>
      <c r="I462" s="16" t="str">
        <f>IFERROR(VLOOKUP(A462,'Moyennes FA (en entrée)'!B:N,7,0),"")</f>
        <v/>
      </c>
      <c r="J462" s="16">
        <f>IFERROR(VLOOKUP(VLOOKUP(A462,'Fichier FA (en entrée)'!B:AH,33,0),Modificateurs!A$2:B$5,2,0),0)</f>
        <v>1</v>
      </c>
      <c r="K462" s="16">
        <f>IFERROR(VLOOKUP(VLOOKUP(A462,'Redoub FI (en entrée)'!B:N,7,0),Modificateurs!A$8:B$11,2,0),0)</f>
        <v>0</v>
      </c>
      <c r="L462" s="16">
        <f>IFERROR(VLOOKUP(M462,Modificateurs!D$1:E$94,2,0),0)</f>
        <v>-8</v>
      </c>
      <c r="M462" t="str">
        <f>VLOOKUP(A462,'Fichier FA (en entrée)'!B:AH,16,0)&amp;" "&amp;VLOOKUP(A462,'Fichier FA (en entrée)'!B:AH,20,0)&amp;" "&amp;VLOOKUP(A462,'Fichier FA (en entrée)'!B:AH,27,0)&amp;" "&amp;VLOOKUP(A462,'Fichier FA (en entrée)'!B:AH,29,0)</f>
        <v xml:space="preserve">ES Sciences sociales et politiques  </v>
      </c>
      <c r="N462" t="str">
        <f>VLOOKUP(A462,'Fichier FA (en entrée)'!B:AH,8,0)</f>
        <v>En Terminale</v>
      </c>
      <c r="O462" t="b">
        <f>AND(C462&gt;Synthèse!B$7,C462&lt;Synthèse!B$9)</f>
        <v>0</v>
      </c>
      <c r="Q462" s="60">
        <f>ROUNDUP(C462/(Synthèse!$B$2+Synthèse!$B$3)*8,0)</f>
        <v>12</v>
      </c>
      <c r="R462" s="60">
        <f>IFERROR(VLOOKUP(A462,'Evaluations (formulaire)'!A:P,6,0)+VLOOKUP(A462,'Evaluations (formulaire)'!A:P,7,0),0)</f>
        <v>0</v>
      </c>
      <c r="S462" s="60">
        <f>IFERROR(VLOOKUP(A462,'Evaluations (formulaire)'!A:P,8,0),0)</f>
        <v>0</v>
      </c>
      <c r="T462" s="64">
        <f>IF(AND(ISBLANK(P462),Q462&lt;=2),Synthèse!$B$42,IF(AND(ISBLANK(P462),Q462&gt;=7),Synthèse!$C$42,R462+S462))</f>
        <v>0</v>
      </c>
      <c r="U462" s="64">
        <f t="shared" si="60"/>
        <v>-100</v>
      </c>
      <c r="V462" s="59">
        <f t="shared" si="61"/>
        <v>765</v>
      </c>
      <c r="W462" s="26">
        <v>207</v>
      </c>
      <c r="X462" s="26" t="b">
        <f t="shared" si="62"/>
        <v>0</v>
      </c>
      <c r="Y462" s="26" t="e">
        <f>VLOOKUP(A462,#REF!,21,0)</f>
        <v>#REF!</v>
      </c>
      <c r="Z462" s="26" t="s">
        <v>2283</v>
      </c>
      <c r="AC462" t="b">
        <f t="shared" si="63"/>
        <v>0</v>
      </c>
      <c r="AD462" t="e">
        <f>IFERROR(VLOOKUP(A462,#REF!,4,0),MAX(#REF!)+100)</f>
        <v>#REF!</v>
      </c>
    </row>
    <row r="463" spans="1:30">
      <c r="A463">
        <v>677942</v>
      </c>
      <c r="B463" s="5" t="str">
        <f ca="1">VLOOKUP(A463,'Fichier FA (en entrée)'!B:AH,3,0)</f>
        <v>SAOOUXMQQO</v>
      </c>
      <c r="C463">
        <f t="shared" si="56"/>
        <v>256</v>
      </c>
      <c r="D463">
        <f t="shared" si="57"/>
        <v>10.39</v>
      </c>
      <c r="E463" s="14" t="str">
        <f>VLOOKUP(A463,'Fichier FA (en entrée)'!B:AH,2,0)</f>
        <v>EV</v>
      </c>
      <c r="F463" s="14" t="b">
        <f t="shared" si="58"/>
        <v>1</v>
      </c>
      <c r="G463" s="14" t="b">
        <f>IFERROR(VLOOKUP(A463,'Calculs FI (auto)'!A:F,6,0),FALSE)</f>
        <v>0</v>
      </c>
      <c r="H463" s="14" t="b">
        <f t="shared" si="59"/>
        <v>0</v>
      </c>
      <c r="I463" s="16">
        <f>IFERROR(VLOOKUP(A463,'Moyennes FA (en entrée)'!B:N,7,0),"")</f>
        <v>8.39</v>
      </c>
      <c r="J463" s="16">
        <f>IFERROR(VLOOKUP(VLOOKUP(A463,'Fichier FA (en entrée)'!B:AH,33,0),Modificateurs!A$2:B$5,2,0),0)</f>
        <v>0</v>
      </c>
      <c r="K463" s="16">
        <f>IFERROR(VLOOKUP(VLOOKUP(A463,'Redoub FI (en entrée)'!B:N,7,0),Modificateurs!A$8:B$11,2,0),0)</f>
        <v>0</v>
      </c>
      <c r="L463" s="16">
        <f>IFERROR(VLOOKUP(M463,Modificateurs!D$1:E$94,2,0),0)</f>
        <v>2</v>
      </c>
      <c r="M463" t="str">
        <f>VLOOKUP(A463,'Fichier FA (en entrée)'!B:AH,16,0)&amp;" "&amp;VLOOKUP(A463,'Fichier FA (en entrée)'!B:AH,20,0)&amp;" "&amp;VLOOKUP(A463,'Fichier FA (en entrée)'!B:AH,27,0)&amp;" "&amp;VLOOKUP(A463,'Fichier FA (en entrée)'!B:AH,29,0)</f>
        <v xml:space="preserve">S Physique-chimie  </v>
      </c>
      <c r="N463" t="str">
        <f>VLOOKUP(A463,'Fichier FA (en entrée)'!B:AH,8,0)</f>
        <v>En Terminale</v>
      </c>
      <c r="O463" t="b">
        <f>AND(C463&gt;Synthèse!B$7,C463&lt;Synthèse!B$9)</f>
        <v>1</v>
      </c>
      <c r="Q463" s="60">
        <f>ROUNDUP(C463/(Synthèse!$B$2+Synthèse!$B$3)*8,0)</f>
        <v>4</v>
      </c>
      <c r="R463" s="60">
        <f>IFERROR(VLOOKUP(A463,'Evaluations (formulaire)'!A:P,6,0)+VLOOKUP(A463,'Evaluations (formulaire)'!A:P,7,0),0)</f>
        <v>0</v>
      </c>
      <c r="S463" s="60">
        <f>IFERROR(VLOOKUP(A463,'Evaluations (formulaire)'!A:P,8,0),0)</f>
        <v>0</v>
      </c>
      <c r="T463" s="64">
        <f>IF(AND(ISBLANK(P463),Q463&lt;=2),Synthèse!$B$42,IF(AND(ISBLANK(P463),Q463&gt;=7),Synthèse!$C$42,R463+S463))</f>
        <v>0</v>
      </c>
      <c r="U463" s="64">
        <f t="shared" si="60"/>
        <v>10.39</v>
      </c>
      <c r="V463" s="59">
        <f t="shared" si="61"/>
        <v>255</v>
      </c>
      <c r="W463" s="26">
        <v>507</v>
      </c>
      <c r="X463" s="26" t="b">
        <f t="shared" si="62"/>
        <v>1</v>
      </c>
      <c r="Y463" s="26" t="e">
        <f>VLOOKUP(A463,#REF!,21,0)</f>
        <v>#REF!</v>
      </c>
      <c r="Z463" s="26" t="s">
        <v>2283</v>
      </c>
      <c r="AC463" t="b">
        <f t="shared" si="63"/>
        <v>0</v>
      </c>
      <c r="AD463" t="e">
        <f>IFERROR(VLOOKUP(A463,#REF!,4,0),MAX(#REF!)+100)</f>
        <v>#REF!</v>
      </c>
    </row>
    <row r="464" spans="1:30">
      <c r="A464">
        <v>677972</v>
      </c>
      <c r="B464" s="5" t="str">
        <f ca="1">VLOOKUP(A464,'Fichier FA (en entrée)'!B:AH,3,0)</f>
        <v>AIJAUFIVMF</v>
      </c>
      <c r="C464">
        <f t="shared" si="56"/>
        <v>90</v>
      </c>
      <c r="D464">
        <f t="shared" si="57"/>
        <v>13.84</v>
      </c>
      <c r="E464" s="14" t="str">
        <f>VLOOKUP(A464,'Fichier FA (en entrée)'!B:AH,2,0)</f>
        <v>EV</v>
      </c>
      <c r="F464" s="14" t="b">
        <f t="shared" si="58"/>
        <v>1</v>
      </c>
      <c r="G464" s="14" t="b">
        <f>IFERROR(VLOOKUP(A464,'Calculs FI (auto)'!A:F,6,0),FALSE)</f>
        <v>1</v>
      </c>
      <c r="H464" s="14" t="b">
        <f t="shared" si="59"/>
        <v>1</v>
      </c>
      <c r="I464" s="16">
        <f>IFERROR(VLOOKUP(A464,'Moyennes FA (en entrée)'!B:N,7,0),"")</f>
        <v>11.84</v>
      </c>
      <c r="J464" s="16">
        <f>IFERROR(VLOOKUP(VLOOKUP(A464,'Fichier FA (en entrée)'!B:AH,33,0),Modificateurs!A$2:B$5,2,0),0)</f>
        <v>0</v>
      </c>
      <c r="K464" s="16">
        <f>IFERROR(VLOOKUP(VLOOKUP(A464,'Redoub FI (en entrée)'!B:N,7,0),Modificateurs!A$8:B$11,2,0),0)</f>
        <v>0</v>
      </c>
      <c r="L464" s="16">
        <f>IFERROR(VLOOKUP(M464,Modificateurs!D$1:E$94,2,0),0)</f>
        <v>2</v>
      </c>
      <c r="M464" t="str">
        <f>VLOOKUP(A464,'Fichier FA (en entrée)'!B:AH,16,0)&amp;" "&amp;VLOOKUP(A464,'Fichier FA (en entrée)'!B:AH,20,0)&amp;" "&amp;VLOOKUP(A464,'Fichier FA (en entrée)'!B:AH,27,0)&amp;" "&amp;VLOOKUP(A464,'Fichier FA (en entrée)'!B:AH,29,0)</f>
        <v xml:space="preserve">S Mathématiques  </v>
      </c>
      <c r="N464" t="str">
        <f>VLOOKUP(A464,'Fichier FA (en entrée)'!B:AH,8,0)</f>
        <v>En Terminale</v>
      </c>
      <c r="O464" t="b">
        <f>AND(C464&gt;Synthèse!B$7,C464&lt;Synthèse!B$9)</f>
        <v>0</v>
      </c>
      <c r="Q464" s="60">
        <f>ROUNDUP(C464/(Synthèse!$B$2+Synthèse!$B$3)*8,0)</f>
        <v>2</v>
      </c>
      <c r="R464" s="60">
        <f>IFERROR(VLOOKUP(A464,'Evaluations (formulaire)'!A:P,6,0)+VLOOKUP(A464,'Evaluations (formulaire)'!A:P,7,0),0)</f>
        <v>0</v>
      </c>
      <c r="S464" s="60">
        <f>IFERROR(VLOOKUP(A464,'Evaluations (formulaire)'!A:P,8,0),0)</f>
        <v>0</v>
      </c>
      <c r="T464" s="64">
        <f>IF(AND(ISBLANK(P464),Q464&lt;=2),Synthèse!$B$42,IF(AND(ISBLANK(P464),Q464&gt;=7),Synthèse!$C$42,R464+S464))</f>
        <v>0</v>
      </c>
      <c r="U464" s="64">
        <f t="shared" si="60"/>
        <v>13.84</v>
      </c>
      <c r="V464" s="59">
        <f t="shared" si="61"/>
        <v>90</v>
      </c>
      <c r="W464" s="26">
        <v>307</v>
      </c>
      <c r="X464" s="26" t="b">
        <f t="shared" si="62"/>
        <v>1</v>
      </c>
      <c r="Y464" s="26" t="e">
        <f>VLOOKUP(A464,#REF!,21,0)</f>
        <v>#REF!</v>
      </c>
      <c r="Z464" s="26" t="s">
        <v>2283</v>
      </c>
      <c r="AC464" t="b">
        <f t="shared" si="63"/>
        <v>0</v>
      </c>
      <c r="AD464" t="e">
        <f>IFERROR(VLOOKUP(A464,#REF!,4,0),MAX(#REF!)+100)</f>
        <v>#REF!</v>
      </c>
    </row>
    <row r="465" spans="1:30">
      <c r="A465">
        <v>677974</v>
      </c>
      <c r="B465" s="5" t="str">
        <f ca="1">VLOOKUP(A465,'Fichier FA (en entrée)'!B:AH,3,0)</f>
        <v>VFCDGITLWQ</v>
      </c>
      <c r="C465">
        <f t="shared" si="56"/>
        <v>201</v>
      </c>
      <c r="D465">
        <f t="shared" si="57"/>
        <v>11.49</v>
      </c>
      <c r="E465" s="14" t="str">
        <f>VLOOKUP(A465,'Fichier FA (en entrée)'!B:AH,2,0)</f>
        <v>EV</v>
      </c>
      <c r="F465" s="14" t="b">
        <f t="shared" si="58"/>
        <v>1</v>
      </c>
      <c r="G465" s="14" t="b">
        <f>IFERROR(VLOOKUP(A465,'Calculs FI (auto)'!A:F,6,0),FALSE)</f>
        <v>1</v>
      </c>
      <c r="H465" s="14" t="b">
        <f t="shared" si="59"/>
        <v>1</v>
      </c>
      <c r="I465" s="16">
        <f>IFERROR(VLOOKUP(A465,'Moyennes FA (en entrée)'!B:N,7,0),"")</f>
        <v>9.49</v>
      </c>
      <c r="J465" s="16">
        <f>IFERROR(VLOOKUP(VLOOKUP(A465,'Fichier FA (en entrée)'!B:AH,33,0),Modificateurs!A$2:B$5,2,0),0)</f>
        <v>0</v>
      </c>
      <c r="K465" s="16">
        <f>IFERROR(VLOOKUP(VLOOKUP(A465,'Redoub FI (en entrée)'!B:N,7,0),Modificateurs!A$8:B$11,2,0),0)</f>
        <v>0</v>
      </c>
      <c r="L465" s="16">
        <f>IFERROR(VLOOKUP(M465,Modificateurs!D$1:E$94,2,0),0)</f>
        <v>2</v>
      </c>
      <c r="M465" t="str">
        <f>VLOOKUP(A465,'Fichier FA (en entrée)'!B:AH,16,0)&amp;" "&amp;VLOOKUP(A465,'Fichier FA (en entrée)'!B:AH,20,0)&amp;" "&amp;VLOOKUP(A465,'Fichier FA (en entrée)'!B:AH,27,0)&amp;" "&amp;VLOOKUP(A465,'Fichier FA (en entrée)'!B:AH,29,0)</f>
        <v xml:space="preserve">S Physique-chimie  </v>
      </c>
      <c r="N465" t="str">
        <f>VLOOKUP(A465,'Fichier FA (en entrée)'!B:AH,8,0)</f>
        <v>En Terminale</v>
      </c>
      <c r="O465" t="b">
        <f>AND(C465&gt;Synthèse!B$7,C465&lt;Synthèse!B$9)</f>
        <v>1</v>
      </c>
      <c r="Q465" s="60">
        <f>ROUNDUP(C465/(Synthèse!$B$2+Synthèse!$B$3)*8,0)</f>
        <v>3</v>
      </c>
      <c r="R465" s="60">
        <f>IFERROR(VLOOKUP(A465,'Evaluations (formulaire)'!A:P,6,0)+VLOOKUP(A465,'Evaluations (formulaire)'!A:P,7,0),0)</f>
        <v>0</v>
      </c>
      <c r="S465" s="60">
        <f>IFERROR(VLOOKUP(A465,'Evaluations (formulaire)'!A:P,8,0),0)</f>
        <v>0</v>
      </c>
      <c r="T465" s="64">
        <f>IF(AND(ISBLANK(P465),Q465&lt;=2),Synthèse!$B$42,IF(AND(ISBLANK(P465),Q465&gt;=7),Synthèse!$C$42,R465+S465))</f>
        <v>0</v>
      </c>
      <c r="U465" s="64">
        <f t="shared" si="60"/>
        <v>11.49</v>
      </c>
      <c r="V465" s="59">
        <f t="shared" si="61"/>
        <v>201</v>
      </c>
      <c r="W465" s="26">
        <v>705</v>
      </c>
      <c r="X465" s="26" t="b">
        <f t="shared" si="62"/>
        <v>1</v>
      </c>
      <c r="Y465" s="26" t="e">
        <f>VLOOKUP(A465,#REF!,21,0)</f>
        <v>#REF!</v>
      </c>
      <c r="Z465" s="26" t="s">
        <v>2283</v>
      </c>
      <c r="AC465" t="b">
        <f t="shared" si="63"/>
        <v>0</v>
      </c>
      <c r="AD465" t="e">
        <f>IFERROR(VLOOKUP(A465,#REF!,4,0),MAX(#REF!)+100)</f>
        <v>#REF!</v>
      </c>
    </row>
    <row r="466" spans="1:30">
      <c r="A466">
        <v>677990</v>
      </c>
      <c r="B466" s="5" t="str">
        <f ca="1">VLOOKUP(A466,'Fichier FA (en entrée)'!B:AH,3,0)</f>
        <v>WYMRGRJFUD</v>
      </c>
      <c r="C466">
        <f t="shared" si="56"/>
        <v>182</v>
      </c>
      <c r="D466">
        <f t="shared" si="57"/>
        <v>11.83</v>
      </c>
      <c r="E466" s="14" t="str">
        <f>VLOOKUP(A466,'Fichier FA (en entrée)'!B:AH,2,0)</f>
        <v>EV</v>
      </c>
      <c r="F466" s="14" t="b">
        <f t="shared" si="58"/>
        <v>1</v>
      </c>
      <c r="G466" s="14" t="b">
        <f>IFERROR(VLOOKUP(A466,'Calculs FI (auto)'!A:F,6,0),FALSE)</f>
        <v>1</v>
      </c>
      <c r="H466" s="14" t="b">
        <f t="shared" si="59"/>
        <v>1</v>
      </c>
      <c r="I466" s="16">
        <f>IFERROR(VLOOKUP(A466,'Moyennes FA (en entrée)'!B:N,7,0),"")</f>
        <v>8.83</v>
      </c>
      <c r="J466" s="16">
        <f>IFERROR(VLOOKUP(VLOOKUP(A466,'Fichier FA (en entrée)'!B:AH,33,0),Modificateurs!A$2:B$5,2,0),0)</f>
        <v>0</v>
      </c>
      <c r="K466" s="16">
        <f>IFERROR(VLOOKUP(VLOOKUP(A466,'Redoub FI (en entrée)'!B:N,7,0),Modificateurs!A$8:B$11,2,0),0)</f>
        <v>0</v>
      </c>
      <c r="L466" s="16">
        <f>IFERROR(VLOOKUP(M466,Modificateurs!D$1:E$94,2,0),0)</f>
        <v>3</v>
      </c>
      <c r="M466" t="str">
        <f>VLOOKUP(A466,'Fichier FA (en entrée)'!B:AH,16,0)&amp;" "&amp;VLOOKUP(A466,'Fichier FA (en entrée)'!B:AH,20,0)&amp;" "&amp;VLOOKUP(A466,'Fichier FA (en entrée)'!B:AH,27,0)&amp;" "&amp;VLOOKUP(A466,'Fichier FA (en entrée)'!B:AH,29,0)</f>
        <v xml:space="preserve">S Informatique et Sciences du numérique  </v>
      </c>
      <c r="N466" t="str">
        <f>VLOOKUP(A466,'Fichier FA (en entrée)'!B:AH,8,0)</f>
        <v>En Terminale</v>
      </c>
      <c r="O466" t="b">
        <f>AND(C466&gt;Synthèse!B$7,C466&lt;Synthèse!B$9)</f>
        <v>1</v>
      </c>
      <c r="Q466" s="60">
        <f>ROUNDUP(C466/(Synthèse!$B$2+Synthèse!$B$3)*8,0)</f>
        <v>3</v>
      </c>
      <c r="R466" s="60">
        <f>IFERROR(VLOOKUP(A466,'Evaluations (formulaire)'!A:P,6,0)+VLOOKUP(A466,'Evaluations (formulaire)'!A:P,7,0),0)</f>
        <v>0</v>
      </c>
      <c r="S466" s="60">
        <f>IFERROR(VLOOKUP(A466,'Evaluations (formulaire)'!A:P,8,0),0)</f>
        <v>0</v>
      </c>
      <c r="T466" s="64">
        <f>IF(AND(ISBLANK(P466),Q466&lt;=2),Synthèse!$B$42,IF(AND(ISBLANK(P466),Q466&gt;=7),Synthèse!$C$42,R466+S466))</f>
        <v>0</v>
      </c>
      <c r="U466" s="64">
        <f t="shared" si="60"/>
        <v>11.83</v>
      </c>
      <c r="V466" s="59">
        <f t="shared" si="61"/>
        <v>182</v>
      </c>
      <c r="W466" s="26">
        <v>328</v>
      </c>
      <c r="X466" s="26" t="b">
        <f t="shared" si="62"/>
        <v>1</v>
      </c>
      <c r="Y466" s="26" t="e">
        <f>VLOOKUP(A466,#REF!,21,0)</f>
        <v>#REF!</v>
      </c>
      <c r="Z466" s="26" t="s">
        <v>2283</v>
      </c>
      <c r="AC466" t="b">
        <f t="shared" si="63"/>
        <v>0</v>
      </c>
      <c r="AD466" t="e">
        <f>IFERROR(VLOOKUP(A466,#REF!,4,0),MAX(#REF!)+100)</f>
        <v>#REF!</v>
      </c>
    </row>
    <row r="467" spans="1:30">
      <c r="A467">
        <v>678059</v>
      </c>
      <c r="B467" s="5" t="str">
        <f ca="1">VLOOKUP(A467,'Fichier FA (en entrée)'!B:AH,3,0)</f>
        <v>TQFFWZQZGS</v>
      </c>
      <c r="C467">
        <f t="shared" si="56"/>
        <v>218</v>
      </c>
      <c r="D467">
        <f t="shared" si="57"/>
        <v>11.16</v>
      </c>
      <c r="E467" s="14" t="str">
        <f>VLOOKUP(A467,'Fichier FA (en entrée)'!B:AH,2,0)</f>
        <v>EV</v>
      </c>
      <c r="F467" s="14" t="b">
        <f t="shared" si="58"/>
        <v>1</v>
      </c>
      <c r="G467" s="14" t="b">
        <f>IFERROR(VLOOKUP(A467,'Calculs FI (auto)'!A:F,6,0),FALSE)</f>
        <v>0</v>
      </c>
      <c r="H467" s="14" t="b">
        <f t="shared" si="59"/>
        <v>0</v>
      </c>
      <c r="I467" s="16">
        <f>IFERROR(VLOOKUP(A467,'Moyennes FA (en entrée)'!B:N,7,0),"")</f>
        <v>9.16</v>
      </c>
      <c r="J467" s="16">
        <f>IFERROR(VLOOKUP(VLOOKUP(A467,'Fichier FA (en entrée)'!B:AH,33,0),Modificateurs!A$2:B$5,2,0),0)</f>
        <v>0</v>
      </c>
      <c r="K467" s="16">
        <f>IFERROR(VLOOKUP(VLOOKUP(A467,'Redoub FI (en entrée)'!B:N,7,0),Modificateurs!A$8:B$11,2,0),0)</f>
        <v>0</v>
      </c>
      <c r="L467" s="16">
        <f>IFERROR(VLOOKUP(M467,Modificateurs!D$1:E$94,2,0),0)</f>
        <v>2</v>
      </c>
      <c r="M467" t="str">
        <f>VLOOKUP(A467,'Fichier FA (en entrée)'!B:AH,16,0)&amp;" "&amp;VLOOKUP(A467,'Fichier FA (en entrée)'!B:AH,20,0)&amp;" "&amp;VLOOKUP(A467,'Fichier FA (en entrée)'!B:AH,27,0)&amp;" "&amp;VLOOKUP(A467,'Fichier FA (en entrée)'!B:AH,29,0)</f>
        <v xml:space="preserve">S Physique-chimie  </v>
      </c>
      <c r="N467" t="str">
        <f>VLOOKUP(A467,'Fichier FA (en entrée)'!B:AH,8,0)</f>
        <v>En Terminale</v>
      </c>
      <c r="O467" t="b">
        <f>AND(C467&gt;Synthèse!B$7,C467&lt;Synthèse!B$9)</f>
        <v>1</v>
      </c>
      <c r="Q467" s="60">
        <f>ROUNDUP(C467/(Synthèse!$B$2+Synthèse!$B$3)*8,0)</f>
        <v>4</v>
      </c>
      <c r="R467" s="60">
        <f>IFERROR(VLOOKUP(A467,'Evaluations (formulaire)'!A:P,6,0)+VLOOKUP(A467,'Evaluations (formulaire)'!A:P,7,0),0)</f>
        <v>0</v>
      </c>
      <c r="S467" s="60">
        <f>IFERROR(VLOOKUP(A467,'Evaluations (formulaire)'!A:P,8,0),0)</f>
        <v>0</v>
      </c>
      <c r="T467" s="64">
        <f>IF(AND(ISBLANK(P467),Q467&lt;=2),Synthèse!$B$42,IF(AND(ISBLANK(P467),Q467&gt;=7),Synthèse!$C$42,R467+S467))</f>
        <v>0</v>
      </c>
      <c r="U467" s="64">
        <f t="shared" si="60"/>
        <v>11.16</v>
      </c>
      <c r="V467" s="59">
        <f t="shared" si="61"/>
        <v>218</v>
      </c>
      <c r="W467" s="26">
        <v>417</v>
      </c>
      <c r="X467" s="26" t="b">
        <f t="shared" si="62"/>
        <v>1</v>
      </c>
      <c r="Y467" s="26" t="e">
        <f>VLOOKUP(A467,#REF!,21,0)</f>
        <v>#REF!</v>
      </c>
      <c r="Z467" s="26" t="s">
        <v>2283</v>
      </c>
      <c r="AC467" t="b">
        <f t="shared" si="63"/>
        <v>0</v>
      </c>
      <c r="AD467" t="e">
        <f>IFERROR(VLOOKUP(A467,#REF!,4,0),MAX(#REF!)+100)</f>
        <v>#REF!</v>
      </c>
    </row>
    <row r="468" spans="1:30">
      <c r="A468">
        <v>678083</v>
      </c>
      <c r="B468" s="5" t="str">
        <f ca="1">VLOOKUP(A468,'Fichier FA (en entrée)'!B:AH,3,0)</f>
        <v>WULMICHAOQ</v>
      </c>
      <c r="C468">
        <f t="shared" si="56"/>
        <v>186</v>
      </c>
      <c r="D468">
        <f t="shared" si="57"/>
        <v>11.76</v>
      </c>
      <c r="E468" s="14" t="str">
        <f>VLOOKUP(A468,'Fichier FA (en entrée)'!B:AH,2,0)</f>
        <v>EV</v>
      </c>
      <c r="F468" s="14" t="b">
        <f t="shared" si="58"/>
        <v>1</v>
      </c>
      <c r="G468" s="14" t="b">
        <f>IFERROR(VLOOKUP(A468,'Calculs FI (auto)'!A:F,6,0),FALSE)</f>
        <v>1</v>
      </c>
      <c r="H468" s="14" t="b">
        <f t="shared" si="59"/>
        <v>1</v>
      </c>
      <c r="I468" s="16">
        <f>IFERROR(VLOOKUP(A468,'Moyennes FA (en entrée)'!B:N,7,0),"")</f>
        <v>9.76</v>
      </c>
      <c r="J468" s="16">
        <f>IFERROR(VLOOKUP(VLOOKUP(A468,'Fichier FA (en entrée)'!B:AH,33,0),Modificateurs!A$2:B$5,2,0),0)</f>
        <v>0</v>
      </c>
      <c r="K468" s="16">
        <f>IFERROR(VLOOKUP(VLOOKUP(A468,'Redoub FI (en entrée)'!B:N,7,0),Modificateurs!A$8:B$11,2,0),0)</f>
        <v>0</v>
      </c>
      <c r="L468" s="16">
        <f>IFERROR(VLOOKUP(M468,Modificateurs!D$1:E$94,2,0),0)</f>
        <v>2</v>
      </c>
      <c r="M468" t="str">
        <f>VLOOKUP(A468,'Fichier FA (en entrée)'!B:AH,16,0)&amp;" "&amp;VLOOKUP(A468,'Fichier FA (en entrée)'!B:AH,20,0)&amp;" "&amp;VLOOKUP(A468,'Fichier FA (en entrée)'!B:AH,27,0)&amp;" "&amp;VLOOKUP(A468,'Fichier FA (en entrée)'!B:AH,29,0)</f>
        <v xml:space="preserve">S Physique-chimie  </v>
      </c>
      <c r="N468" t="str">
        <f>VLOOKUP(A468,'Fichier FA (en entrée)'!B:AH,8,0)</f>
        <v>En Terminale</v>
      </c>
      <c r="O468" t="b">
        <f>AND(C468&gt;Synthèse!B$7,C468&lt;Synthèse!B$9)</f>
        <v>1</v>
      </c>
      <c r="Q468" s="60">
        <f>ROUNDUP(C468/(Synthèse!$B$2+Synthèse!$B$3)*8,0)</f>
        <v>3</v>
      </c>
      <c r="R468" s="60">
        <f>IFERROR(VLOOKUP(A468,'Evaluations (formulaire)'!A:P,6,0)+VLOOKUP(A468,'Evaluations (formulaire)'!A:P,7,0),0)</f>
        <v>0</v>
      </c>
      <c r="S468" s="60">
        <f>IFERROR(VLOOKUP(A468,'Evaluations (formulaire)'!A:P,8,0),0)</f>
        <v>0</v>
      </c>
      <c r="T468" s="64">
        <f>IF(AND(ISBLANK(P468),Q468&lt;=2),Synthèse!$B$42,IF(AND(ISBLANK(P468),Q468&gt;=7),Synthèse!$C$42,R468+S468))</f>
        <v>0</v>
      </c>
      <c r="U468" s="64">
        <f t="shared" si="60"/>
        <v>11.76</v>
      </c>
      <c r="V468" s="59">
        <f t="shared" si="61"/>
        <v>186</v>
      </c>
      <c r="W468" s="26">
        <v>218</v>
      </c>
      <c r="X468" s="26" t="b">
        <f t="shared" si="62"/>
        <v>1</v>
      </c>
      <c r="Y468" s="26" t="e">
        <f>VLOOKUP(A468,#REF!,21,0)</f>
        <v>#REF!</v>
      </c>
      <c r="Z468" s="26" t="s">
        <v>2283</v>
      </c>
      <c r="AC468" t="b">
        <f t="shared" si="63"/>
        <v>0</v>
      </c>
      <c r="AD468" t="e">
        <f>IFERROR(VLOOKUP(A468,#REF!,4,0),MAX(#REF!)+100)</f>
        <v>#REF!</v>
      </c>
    </row>
    <row r="469" spans="1:30">
      <c r="A469">
        <v>682286</v>
      </c>
      <c r="B469" s="5" t="str">
        <f ca="1">VLOOKUP(A469,'Fichier FA (en entrée)'!B:AH,3,0)</f>
        <v>YABOECOWYE</v>
      </c>
      <c r="C469">
        <f t="shared" si="56"/>
        <v>765</v>
      </c>
      <c r="D469">
        <f t="shared" si="57"/>
        <v>-100</v>
      </c>
      <c r="E469" s="14" t="str">
        <f>VLOOKUP(A469,'Fichier FA (en entrée)'!B:AH,2,0)</f>
        <v>ENV</v>
      </c>
      <c r="F469" s="14" t="b">
        <f t="shared" si="58"/>
        <v>0</v>
      </c>
      <c r="G469" s="14" t="b">
        <f>IFERROR(VLOOKUP(A469,'Calculs FI (auto)'!A:F,6,0),FALSE)</f>
        <v>0</v>
      </c>
      <c r="H469" s="14" t="b">
        <f t="shared" si="59"/>
        <v>0</v>
      </c>
      <c r="I469" s="16" t="str">
        <f>IFERROR(VLOOKUP(A469,'Moyennes FA (en entrée)'!B:N,7,0),"")</f>
        <v/>
      </c>
      <c r="J469" s="16">
        <f>IFERROR(VLOOKUP(VLOOKUP(A469,'Fichier FA (en entrée)'!B:AH,33,0),Modificateurs!A$2:B$5,2,0),0)</f>
        <v>1</v>
      </c>
      <c r="K469" s="16">
        <f>IFERROR(VLOOKUP(VLOOKUP(A469,'Redoub FI (en entrée)'!B:N,7,0),Modificateurs!A$8:B$11,2,0),0)</f>
        <v>0</v>
      </c>
      <c r="L469" s="16">
        <f>IFERROR(VLOOKUP(M469,Modificateurs!D$1:E$94,2,0),0)</f>
        <v>2</v>
      </c>
      <c r="M469" t="str">
        <f>VLOOKUP(A469,'Fichier FA (en entrée)'!B:AH,16,0)&amp;" "&amp;VLOOKUP(A469,'Fichier FA (en entrée)'!B:AH,20,0)&amp;" "&amp;VLOOKUP(A469,'Fichier FA (en entrée)'!B:AH,27,0)&amp;" "&amp;VLOOKUP(A469,'Fichier FA (en entrée)'!B:AH,29,0)</f>
        <v xml:space="preserve">S Physique-chimie  </v>
      </c>
      <c r="N469" t="str">
        <f>VLOOKUP(A469,'Fichier FA (en entrée)'!B:AH,8,0)</f>
        <v>En Terminale</v>
      </c>
      <c r="O469" t="b">
        <f>AND(C469&gt;Synthèse!B$7,C469&lt;Synthèse!B$9)</f>
        <v>0</v>
      </c>
      <c r="Q469" s="60">
        <f>ROUNDUP(C469/(Synthèse!$B$2+Synthèse!$B$3)*8,0)</f>
        <v>12</v>
      </c>
      <c r="R469" s="60">
        <f>IFERROR(VLOOKUP(A469,'Evaluations (formulaire)'!A:P,6,0)+VLOOKUP(A469,'Evaluations (formulaire)'!A:P,7,0),0)</f>
        <v>0</v>
      </c>
      <c r="S469" s="60">
        <f>IFERROR(VLOOKUP(A469,'Evaluations (formulaire)'!A:P,8,0),0)</f>
        <v>0</v>
      </c>
      <c r="T469" s="64">
        <f>IF(AND(ISBLANK(P469),Q469&lt;=2),Synthèse!$B$42,IF(AND(ISBLANK(P469),Q469&gt;=7),Synthèse!$C$42,R469+S469))</f>
        <v>0</v>
      </c>
      <c r="U469" s="64">
        <f t="shared" si="60"/>
        <v>-100</v>
      </c>
      <c r="V469" s="59">
        <f t="shared" si="61"/>
        <v>765</v>
      </c>
      <c r="W469" s="26">
        <v>753</v>
      </c>
      <c r="X469" s="26" t="b">
        <f t="shared" si="62"/>
        <v>0</v>
      </c>
      <c r="Y469" s="26" t="e">
        <f>VLOOKUP(A469,#REF!,21,0)</f>
        <v>#REF!</v>
      </c>
      <c r="Z469" s="26" t="s">
        <v>2283</v>
      </c>
      <c r="AC469" t="b">
        <f t="shared" si="63"/>
        <v>0</v>
      </c>
      <c r="AD469" t="e">
        <f>IFERROR(VLOOKUP(A469,#REF!,4,0),MAX(#REF!)+100)</f>
        <v>#REF!</v>
      </c>
    </row>
    <row r="470" spans="1:30">
      <c r="A470">
        <v>682302</v>
      </c>
      <c r="B470" s="5" t="str">
        <f ca="1">VLOOKUP(A470,'Fichier FA (en entrée)'!B:AH,3,0)</f>
        <v>UYENTUTGBZ</v>
      </c>
      <c r="C470">
        <f t="shared" si="56"/>
        <v>301</v>
      </c>
      <c r="D470">
        <f t="shared" si="57"/>
        <v>9.16</v>
      </c>
      <c r="E470" s="14" t="str">
        <f>VLOOKUP(A470,'Fichier FA (en entrée)'!B:AH,2,0)</f>
        <v>EV</v>
      </c>
      <c r="F470" s="14" t="b">
        <f t="shared" si="58"/>
        <v>1</v>
      </c>
      <c r="G470" s="14" t="b">
        <f>IFERROR(VLOOKUP(A470,'Calculs FI (auto)'!A:F,6,0),FALSE)</f>
        <v>1</v>
      </c>
      <c r="H470" s="14" t="b">
        <f t="shared" si="59"/>
        <v>1</v>
      </c>
      <c r="I470" s="16">
        <f>IFERROR(VLOOKUP(A470,'Moyennes FA (en entrée)'!B:N,7,0),"")</f>
        <v>8.16</v>
      </c>
      <c r="J470" s="16">
        <f>IFERROR(VLOOKUP(VLOOKUP(A470,'Fichier FA (en entrée)'!B:AH,33,0),Modificateurs!A$2:B$5,2,0),0)</f>
        <v>0</v>
      </c>
      <c r="K470" s="16">
        <f>IFERROR(VLOOKUP(VLOOKUP(A470,'Redoub FI (en entrée)'!B:N,7,0),Modificateurs!A$8:B$11,2,0),0)</f>
        <v>0</v>
      </c>
      <c r="L470" s="16">
        <f>IFERROR(VLOOKUP(M470,Modificateurs!D$1:E$94,2,0),0)</f>
        <v>1</v>
      </c>
      <c r="M470" t="str">
        <f>VLOOKUP(A470,'Fichier FA (en entrée)'!B:AH,16,0)&amp;" "&amp;VLOOKUP(A470,'Fichier FA (en entrée)'!B:AH,20,0)&amp;" "&amp;VLOOKUP(A470,'Fichier FA (en entrée)'!B:AH,27,0)&amp;" "&amp;VLOOKUP(A470,'Fichier FA (en entrée)'!B:AH,29,0)</f>
        <v xml:space="preserve">S Sciences de la vie et de la terre  </v>
      </c>
      <c r="N470" t="str">
        <f>VLOOKUP(A470,'Fichier FA (en entrée)'!B:AH,8,0)</f>
        <v>En Terminale</v>
      </c>
      <c r="O470" t="b">
        <f>AND(C470&gt;Synthèse!B$7,C470&lt;Synthèse!B$9)</f>
        <v>1</v>
      </c>
      <c r="Q470" s="60">
        <f>ROUNDUP(C470/(Synthèse!$B$2+Synthèse!$B$3)*8,0)</f>
        <v>5</v>
      </c>
      <c r="R470" s="60">
        <f>IFERROR(VLOOKUP(A470,'Evaluations (formulaire)'!A:P,6,0)+VLOOKUP(A470,'Evaluations (formulaire)'!A:P,7,0),0)</f>
        <v>0</v>
      </c>
      <c r="S470" s="60">
        <f>IFERROR(VLOOKUP(A470,'Evaluations (formulaire)'!A:P,8,0),0)</f>
        <v>0</v>
      </c>
      <c r="T470" s="64">
        <f>IF(AND(ISBLANK(P470),Q470&lt;=2),Synthèse!$B$42,IF(AND(ISBLANK(P470),Q470&gt;=7),Synthèse!$C$42,R470+S470))</f>
        <v>0</v>
      </c>
      <c r="U470" s="64">
        <f t="shared" si="60"/>
        <v>9.16</v>
      </c>
      <c r="V470" s="59">
        <f t="shared" si="61"/>
        <v>300</v>
      </c>
      <c r="W470" s="26">
        <v>738</v>
      </c>
      <c r="X470" s="26" t="b">
        <f t="shared" si="62"/>
        <v>0</v>
      </c>
      <c r="Y470" s="26" t="e">
        <f>VLOOKUP(A470,#REF!,21,0)</f>
        <v>#REF!</v>
      </c>
      <c r="Z470" s="26" t="s">
        <v>2283</v>
      </c>
      <c r="AC470" t="b">
        <f t="shared" si="63"/>
        <v>0</v>
      </c>
      <c r="AD470" t="e">
        <f>IFERROR(VLOOKUP(A470,#REF!,4,0),MAX(#REF!)+100)</f>
        <v>#REF!</v>
      </c>
    </row>
    <row r="471" spans="1:30">
      <c r="A471">
        <v>682305</v>
      </c>
      <c r="B471" s="5" t="str">
        <f ca="1">VLOOKUP(A471,'Fichier FA (en entrée)'!B:AH,3,0)</f>
        <v>YUMPLIICQU</v>
      </c>
      <c r="C471">
        <f t="shared" si="56"/>
        <v>54</v>
      </c>
      <c r="D471">
        <f t="shared" si="57"/>
        <v>15.28</v>
      </c>
      <c r="E471" s="14" t="str">
        <f>VLOOKUP(A471,'Fichier FA (en entrée)'!B:AH,2,0)</f>
        <v>EV</v>
      </c>
      <c r="F471" s="14" t="b">
        <f t="shared" si="58"/>
        <v>1</v>
      </c>
      <c r="G471" s="14" t="b">
        <f>IFERROR(VLOOKUP(A471,'Calculs FI (auto)'!A:F,6,0),FALSE)</f>
        <v>1</v>
      </c>
      <c r="H471" s="14" t="b">
        <f t="shared" si="59"/>
        <v>1</v>
      </c>
      <c r="I471" s="16">
        <f>IFERROR(VLOOKUP(A471,'Moyennes FA (en entrée)'!B:N,7,0),"")</f>
        <v>11.28</v>
      </c>
      <c r="J471" s="16">
        <f>IFERROR(VLOOKUP(VLOOKUP(A471,'Fichier FA (en entrée)'!B:AH,33,0),Modificateurs!A$2:B$5,2,0),0)</f>
        <v>1</v>
      </c>
      <c r="K471" s="16">
        <f>IFERROR(VLOOKUP(VLOOKUP(A471,'Redoub FI (en entrée)'!B:N,7,0),Modificateurs!A$8:B$11,2,0),0)</f>
        <v>0</v>
      </c>
      <c r="L471" s="16">
        <f>IFERROR(VLOOKUP(M471,Modificateurs!D$1:E$94,2,0),0)</f>
        <v>3</v>
      </c>
      <c r="M471" t="str">
        <f>VLOOKUP(A471,'Fichier FA (en entrée)'!B:AH,16,0)&amp;" "&amp;VLOOKUP(A471,'Fichier FA (en entrée)'!B:AH,20,0)&amp;" "&amp;VLOOKUP(A471,'Fichier FA (en entrée)'!B:AH,27,0)&amp;" "&amp;VLOOKUP(A471,'Fichier FA (en entrée)'!B:AH,29,0)</f>
        <v xml:space="preserve">S Informatique et Sciences du numérique  </v>
      </c>
      <c r="N471" t="str">
        <f>VLOOKUP(A471,'Fichier FA (en entrée)'!B:AH,8,0)</f>
        <v>En Terminale</v>
      </c>
      <c r="O471" t="b">
        <f>AND(C471&gt;Synthèse!B$7,C471&lt;Synthèse!B$9)</f>
        <v>0</v>
      </c>
      <c r="Q471" s="60">
        <f>ROUNDUP(C471/(Synthèse!$B$2+Synthèse!$B$3)*8,0)</f>
        <v>1</v>
      </c>
      <c r="R471" s="60">
        <f>IFERROR(VLOOKUP(A471,'Evaluations (formulaire)'!A:P,6,0)+VLOOKUP(A471,'Evaluations (formulaire)'!A:P,7,0),0)</f>
        <v>0</v>
      </c>
      <c r="S471" s="60">
        <f>IFERROR(VLOOKUP(A471,'Evaluations (formulaire)'!A:P,8,0),0)</f>
        <v>0</v>
      </c>
      <c r="T471" s="64">
        <f>IF(AND(ISBLANK(P471),Q471&lt;=2),Synthèse!$B$42,IF(AND(ISBLANK(P471),Q471&gt;=7),Synthèse!$C$42,R471+S471))</f>
        <v>0</v>
      </c>
      <c r="U471" s="64">
        <f t="shared" si="60"/>
        <v>15.28</v>
      </c>
      <c r="V471" s="59">
        <f t="shared" si="61"/>
        <v>54</v>
      </c>
      <c r="W471" s="26">
        <v>512</v>
      </c>
      <c r="X471" s="26" t="b">
        <f t="shared" si="62"/>
        <v>1</v>
      </c>
      <c r="Y471" s="26" t="e">
        <f>VLOOKUP(A471,#REF!,21,0)</f>
        <v>#REF!</v>
      </c>
      <c r="Z471" s="26" t="s">
        <v>2283</v>
      </c>
      <c r="AC471" t="b">
        <f t="shared" si="63"/>
        <v>0</v>
      </c>
      <c r="AD471" t="e">
        <f>IFERROR(VLOOKUP(A471,#REF!,4,0),MAX(#REF!)+100)</f>
        <v>#REF!</v>
      </c>
    </row>
    <row r="472" spans="1:30">
      <c r="A472">
        <v>685637</v>
      </c>
      <c r="B472" s="5" t="str">
        <f ca="1">VLOOKUP(A472,'Fichier FA (en entrée)'!B:AH,3,0)</f>
        <v>OXVEGUKMWZ</v>
      </c>
      <c r="C472">
        <f t="shared" si="56"/>
        <v>280</v>
      </c>
      <c r="D472">
        <f t="shared" si="57"/>
        <v>9.82</v>
      </c>
      <c r="E472" s="14" t="str">
        <f>VLOOKUP(A472,'Fichier FA (en entrée)'!B:AH,2,0)</f>
        <v>EV</v>
      </c>
      <c r="F472" s="14" t="b">
        <f t="shared" si="58"/>
        <v>1</v>
      </c>
      <c r="G472" s="14" t="b">
        <f>IFERROR(VLOOKUP(A472,'Calculs FI (auto)'!A:F,6,0),FALSE)</f>
        <v>0</v>
      </c>
      <c r="H472" s="14" t="b">
        <f t="shared" si="59"/>
        <v>0</v>
      </c>
      <c r="I472" s="16">
        <f>IFERROR(VLOOKUP(A472,'Moyennes FA (en entrée)'!B:N,7,0),"")</f>
        <v>8.82</v>
      </c>
      <c r="J472" s="16">
        <f>IFERROR(VLOOKUP(VLOOKUP(A472,'Fichier FA (en entrée)'!B:AH,33,0),Modificateurs!A$2:B$5,2,0),0)</f>
        <v>0</v>
      </c>
      <c r="K472" s="16">
        <f>IFERROR(VLOOKUP(VLOOKUP(A472,'Redoub FI (en entrée)'!B:N,7,0),Modificateurs!A$8:B$11,2,0),0)</f>
        <v>0</v>
      </c>
      <c r="L472" s="16">
        <f>IFERROR(VLOOKUP(M472,Modificateurs!D$1:E$94,2,0),0)</f>
        <v>1</v>
      </c>
      <c r="M472" t="str">
        <f>VLOOKUP(A472,'Fichier FA (en entrée)'!B:AH,16,0)&amp;" "&amp;VLOOKUP(A472,'Fichier FA (en entrée)'!B:AH,20,0)&amp;" "&amp;VLOOKUP(A472,'Fichier FA (en entrée)'!B:AH,27,0)&amp;" "&amp;VLOOKUP(A472,'Fichier FA (en entrée)'!B:AH,29,0)</f>
        <v xml:space="preserve">S Pas de spécialité (S.I)  </v>
      </c>
      <c r="N472" t="str">
        <f>VLOOKUP(A472,'Fichier FA (en entrée)'!B:AH,8,0)</f>
        <v>En Terminale</v>
      </c>
      <c r="O472" t="b">
        <f>AND(C472&gt;Synthèse!B$7,C472&lt;Synthèse!B$9)</f>
        <v>1</v>
      </c>
      <c r="Q472" s="60">
        <f>ROUNDUP(C472/(Synthèse!$B$2+Synthèse!$B$3)*8,0)</f>
        <v>5</v>
      </c>
      <c r="R472" s="60">
        <f>IFERROR(VLOOKUP(A472,'Evaluations (formulaire)'!A:P,6,0)+VLOOKUP(A472,'Evaluations (formulaire)'!A:P,7,0),0)</f>
        <v>0</v>
      </c>
      <c r="S472" s="60">
        <f>IFERROR(VLOOKUP(A472,'Evaluations (formulaire)'!A:P,8,0),0)</f>
        <v>0</v>
      </c>
      <c r="T472" s="64">
        <f>IF(AND(ISBLANK(P472),Q472&lt;=2),Synthèse!$B$42,IF(AND(ISBLANK(P472),Q472&gt;=7),Synthèse!$C$42,R472+S472))</f>
        <v>0</v>
      </c>
      <c r="U472" s="64">
        <f t="shared" si="60"/>
        <v>9.82</v>
      </c>
      <c r="V472" s="59">
        <f t="shared" si="61"/>
        <v>279</v>
      </c>
      <c r="W472" s="26">
        <v>40</v>
      </c>
      <c r="X472" s="26" t="b">
        <f t="shared" si="62"/>
        <v>0</v>
      </c>
      <c r="Y472" s="26" t="e">
        <f>VLOOKUP(A472,#REF!,21,0)</f>
        <v>#REF!</v>
      </c>
      <c r="Z472" s="26" t="s">
        <v>2283</v>
      </c>
      <c r="AC472" t="b">
        <f t="shared" si="63"/>
        <v>0</v>
      </c>
      <c r="AD472" t="e">
        <f>IFERROR(VLOOKUP(A472,#REF!,4,0),MAX(#REF!)+100)</f>
        <v>#REF!</v>
      </c>
    </row>
    <row r="473" spans="1:30">
      <c r="A473">
        <v>688430</v>
      </c>
      <c r="B473" s="5" t="str">
        <f ca="1">VLOOKUP(A473,'Fichier FA (en entrée)'!B:AH,3,0)</f>
        <v>PTETNXJMBI</v>
      </c>
      <c r="C473">
        <f t="shared" si="56"/>
        <v>376</v>
      </c>
      <c r="D473">
        <f t="shared" si="57"/>
        <v>5.32</v>
      </c>
      <c r="E473" s="14" t="str">
        <f>VLOOKUP(A473,'Fichier FA (en entrée)'!B:AH,2,0)</f>
        <v>EV</v>
      </c>
      <c r="F473" s="14" t="b">
        <f t="shared" si="58"/>
        <v>1</v>
      </c>
      <c r="G473" s="14" t="b">
        <f>IFERROR(VLOOKUP(A473,'Calculs FI (auto)'!A:F,6,0),FALSE)</f>
        <v>0</v>
      </c>
      <c r="H473" s="14" t="b">
        <f t="shared" si="59"/>
        <v>0</v>
      </c>
      <c r="I473" s="16">
        <f>IFERROR(VLOOKUP(A473,'Moyennes FA (en entrée)'!B:N,7,0),"")</f>
        <v>10.32</v>
      </c>
      <c r="J473" s="16">
        <f>IFERROR(VLOOKUP(VLOOKUP(A473,'Fichier FA (en entrée)'!B:AH,33,0),Modificateurs!A$2:B$5,2,0),0)</f>
        <v>1</v>
      </c>
      <c r="K473" s="16">
        <f>IFERROR(VLOOKUP(VLOOKUP(A473,'Redoub FI (en entrée)'!B:N,7,0),Modificateurs!A$8:B$11,2,0),0)</f>
        <v>0</v>
      </c>
      <c r="L473" s="16">
        <f>IFERROR(VLOOKUP(M473,Modificateurs!D$1:E$94,2,0),0)</f>
        <v>-6</v>
      </c>
      <c r="M473" t="str">
        <f>VLOOKUP(A473,'Fichier FA (en entrée)'!B:AH,16,0)&amp;" "&amp;VLOOKUP(A473,'Fichier FA (en entrée)'!B:AH,20,0)&amp;" "&amp;VLOOKUP(A473,'Fichier FA (en entrée)'!B:AH,27,0)&amp;" "&amp;VLOOKUP(A473,'Fichier FA (en entrée)'!B:AH,29,0)</f>
        <v xml:space="preserve">ES Economie approfondie  </v>
      </c>
      <c r="N473" t="str">
        <f>VLOOKUP(A473,'Fichier FA (en entrée)'!B:AH,8,0)</f>
        <v>En Terminale</v>
      </c>
      <c r="O473" t="b">
        <f>AND(C473&gt;Synthèse!B$7,C473&lt;Synthèse!B$9)</f>
        <v>1</v>
      </c>
      <c r="Q473" s="60">
        <f>ROUNDUP(C473/(Synthèse!$B$2+Synthèse!$B$3)*8,0)</f>
        <v>6</v>
      </c>
      <c r="R473" s="60">
        <f>IFERROR(VLOOKUP(A473,'Evaluations (formulaire)'!A:P,6,0)+VLOOKUP(A473,'Evaluations (formulaire)'!A:P,7,0),0)</f>
        <v>0</v>
      </c>
      <c r="S473" s="60">
        <f>IFERROR(VLOOKUP(A473,'Evaluations (formulaire)'!A:P,8,0),0)</f>
        <v>0</v>
      </c>
      <c r="T473" s="64">
        <f>IF(AND(ISBLANK(P473),Q473&lt;=2),Synthèse!$B$42,IF(AND(ISBLANK(P473),Q473&gt;=7),Synthèse!$C$42,R473+S473))</f>
        <v>0</v>
      </c>
      <c r="U473" s="64">
        <f t="shared" si="60"/>
        <v>5.32</v>
      </c>
      <c r="V473" s="59">
        <f t="shared" si="61"/>
        <v>376</v>
      </c>
      <c r="W473" s="26">
        <v>715</v>
      </c>
      <c r="X473" s="26" t="b">
        <f t="shared" si="62"/>
        <v>0</v>
      </c>
      <c r="Y473" s="26" t="e">
        <f>VLOOKUP(A473,#REF!,21,0)</f>
        <v>#REF!</v>
      </c>
      <c r="Z473" s="26" t="s">
        <v>2283</v>
      </c>
      <c r="AC473" t="b">
        <f t="shared" si="63"/>
        <v>0</v>
      </c>
      <c r="AD473" t="e">
        <f>IFERROR(VLOOKUP(A473,#REF!,4,0),MAX(#REF!)+100)</f>
        <v>#REF!</v>
      </c>
    </row>
    <row r="474" spans="1:30">
      <c r="A474">
        <v>688634</v>
      </c>
      <c r="B474" s="5" t="str">
        <f ca="1">VLOOKUP(A474,'Fichier FA (en entrée)'!B:AH,3,0)</f>
        <v>QGUZZYKHMB</v>
      </c>
      <c r="C474">
        <f t="shared" si="56"/>
        <v>765</v>
      </c>
      <c r="D474">
        <f t="shared" si="57"/>
        <v>-100</v>
      </c>
      <c r="E474" s="14" t="str">
        <f>VLOOKUP(A474,'Fichier FA (en entrée)'!B:AH,2,0)</f>
        <v>ENV</v>
      </c>
      <c r="F474" s="14" t="b">
        <f t="shared" si="58"/>
        <v>0</v>
      </c>
      <c r="G474" s="14" t="b">
        <f>IFERROR(VLOOKUP(A474,'Calculs FI (auto)'!A:F,6,0),FALSE)</f>
        <v>0</v>
      </c>
      <c r="H474" s="14" t="b">
        <f t="shared" si="59"/>
        <v>0</v>
      </c>
      <c r="I474" s="16" t="str">
        <f>IFERROR(VLOOKUP(A474,'Moyennes FA (en entrée)'!B:N,7,0),"")</f>
        <v/>
      </c>
      <c r="J474" s="16">
        <f>IFERROR(VLOOKUP(VLOOKUP(A474,'Fichier FA (en entrée)'!B:AH,33,0),Modificateurs!A$2:B$5,2,0),0)</f>
        <v>1</v>
      </c>
      <c r="K474" s="16">
        <f>IFERROR(VLOOKUP(VLOOKUP(A474,'Redoub FI (en entrée)'!B:N,7,0),Modificateurs!A$8:B$11,2,0),0)</f>
        <v>0</v>
      </c>
      <c r="L474" s="16">
        <f>IFERROR(VLOOKUP(M474,Modificateurs!D$1:E$94,2,0),0)</f>
        <v>-4</v>
      </c>
      <c r="M474" t="str">
        <f>VLOOKUP(A474,'Fichier FA (en entrée)'!B:AH,16,0)&amp;" "&amp;VLOOKUP(A474,'Fichier FA (en entrée)'!B:AH,20,0)&amp;" "&amp;VLOOKUP(A474,'Fichier FA (en entrée)'!B:AH,27,0)&amp;" "&amp;VLOOKUP(A474,'Fichier FA (en entrée)'!B:AH,29,0)</f>
        <v xml:space="preserve">STI2D Energies et environnement  </v>
      </c>
      <c r="N474" t="str">
        <f>VLOOKUP(A474,'Fichier FA (en entrée)'!B:AH,8,0)</f>
        <v>En Terminale</v>
      </c>
      <c r="O474" t="b">
        <f>AND(C474&gt;Synthèse!B$7,C474&lt;Synthèse!B$9)</f>
        <v>0</v>
      </c>
      <c r="Q474" s="60">
        <f>ROUNDUP(C474/(Synthèse!$B$2+Synthèse!$B$3)*8,0)</f>
        <v>12</v>
      </c>
      <c r="R474" s="60">
        <f>IFERROR(VLOOKUP(A474,'Evaluations (formulaire)'!A:P,6,0)+VLOOKUP(A474,'Evaluations (formulaire)'!A:P,7,0),0)</f>
        <v>0</v>
      </c>
      <c r="S474" s="60">
        <f>IFERROR(VLOOKUP(A474,'Evaluations (formulaire)'!A:P,8,0),0)</f>
        <v>0</v>
      </c>
      <c r="T474" s="64">
        <f>IF(AND(ISBLANK(P474),Q474&lt;=2),Synthèse!$B$42,IF(AND(ISBLANK(P474),Q474&gt;=7),Synthèse!$C$42,R474+S474))</f>
        <v>0</v>
      </c>
      <c r="U474" s="64">
        <f t="shared" si="60"/>
        <v>-100</v>
      </c>
      <c r="V474" s="59">
        <f t="shared" si="61"/>
        <v>765</v>
      </c>
      <c r="W474" s="26">
        <v>260</v>
      </c>
      <c r="X474" s="26" t="b">
        <f t="shared" si="62"/>
        <v>0</v>
      </c>
      <c r="Y474" s="26" t="e">
        <f>VLOOKUP(A474,#REF!,21,0)</f>
        <v>#REF!</v>
      </c>
      <c r="Z474" s="26" t="s">
        <v>2283</v>
      </c>
      <c r="AC474" t="b">
        <f t="shared" si="63"/>
        <v>0</v>
      </c>
      <c r="AD474" t="e">
        <f>IFERROR(VLOOKUP(A474,#REF!,4,0),MAX(#REF!)+100)</f>
        <v>#REF!</v>
      </c>
    </row>
    <row r="475" spans="1:30">
      <c r="A475">
        <v>688640</v>
      </c>
      <c r="B475" s="5" t="str">
        <f ca="1">VLOOKUP(A475,'Fichier FA (en entrée)'!B:AH,3,0)</f>
        <v>YQGGLEQCMT</v>
      </c>
      <c r="C475">
        <f t="shared" si="56"/>
        <v>352</v>
      </c>
      <c r="D475">
        <f t="shared" si="57"/>
        <v>6.6899999999999995</v>
      </c>
      <c r="E475" s="14" t="str">
        <f>VLOOKUP(A475,'Fichier FA (en entrée)'!B:AH,2,0)</f>
        <v>EV</v>
      </c>
      <c r="F475" s="14" t="b">
        <f t="shared" si="58"/>
        <v>1</v>
      </c>
      <c r="G475" s="14" t="b">
        <f>IFERROR(VLOOKUP(A475,'Calculs FI (auto)'!A:F,6,0),FALSE)</f>
        <v>1</v>
      </c>
      <c r="H475" s="14" t="b">
        <f t="shared" si="59"/>
        <v>1</v>
      </c>
      <c r="I475" s="16">
        <f>IFERROR(VLOOKUP(A475,'Moyennes FA (en entrée)'!B:N,7,0),"")</f>
        <v>9.69</v>
      </c>
      <c r="J475" s="16">
        <f>IFERROR(VLOOKUP(VLOOKUP(A475,'Fichier FA (en entrée)'!B:AH,33,0),Modificateurs!A$2:B$5,2,0),0)</f>
        <v>1</v>
      </c>
      <c r="K475" s="16">
        <f>IFERROR(VLOOKUP(VLOOKUP(A475,'Redoub FI (en entrée)'!B:N,7,0),Modificateurs!A$8:B$11,2,0),0)</f>
        <v>0</v>
      </c>
      <c r="L475" s="16">
        <f>IFERROR(VLOOKUP(M475,Modificateurs!D$1:E$94,2,0),0)</f>
        <v>-4</v>
      </c>
      <c r="M475" t="str">
        <f>VLOOKUP(A475,'Fichier FA (en entrée)'!B:AH,16,0)&amp;" "&amp;VLOOKUP(A475,'Fichier FA (en entrée)'!B:AH,20,0)&amp;" "&amp;VLOOKUP(A475,'Fichier FA (en entrée)'!B:AH,27,0)&amp;" "&amp;VLOOKUP(A475,'Fichier FA (en entrée)'!B:AH,29,0)</f>
        <v xml:space="preserve">STI2D Energies et environnement  </v>
      </c>
      <c r="N475" t="str">
        <f>VLOOKUP(A475,'Fichier FA (en entrée)'!B:AH,8,0)</f>
        <v>En Terminale</v>
      </c>
      <c r="O475" t="b">
        <f>AND(C475&gt;Synthèse!B$7,C475&lt;Synthèse!B$9)</f>
        <v>1</v>
      </c>
      <c r="Q475" s="60">
        <f>ROUNDUP(C475/(Synthèse!$B$2+Synthèse!$B$3)*8,0)</f>
        <v>6</v>
      </c>
      <c r="R475" s="60">
        <f>IFERROR(VLOOKUP(A475,'Evaluations (formulaire)'!A:P,6,0)+VLOOKUP(A475,'Evaluations (formulaire)'!A:P,7,0),0)</f>
        <v>0</v>
      </c>
      <c r="S475" s="60">
        <f>IFERROR(VLOOKUP(A475,'Evaluations (formulaire)'!A:P,8,0),0)</f>
        <v>0</v>
      </c>
      <c r="T475" s="64">
        <f>IF(AND(ISBLANK(P475),Q475&lt;=2),Synthèse!$B$42,IF(AND(ISBLANK(P475),Q475&gt;=7),Synthèse!$C$42,R475+S475))</f>
        <v>0</v>
      </c>
      <c r="U475" s="64">
        <f t="shared" si="60"/>
        <v>6.6899999999999995</v>
      </c>
      <c r="V475" s="59">
        <f t="shared" si="61"/>
        <v>352</v>
      </c>
      <c r="W475" s="26">
        <v>517</v>
      </c>
      <c r="X475" s="26" t="b">
        <f t="shared" si="62"/>
        <v>0</v>
      </c>
      <c r="Y475" s="26" t="e">
        <f>VLOOKUP(A475,#REF!,21,0)</f>
        <v>#REF!</v>
      </c>
      <c r="Z475" s="26" t="s">
        <v>2283</v>
      </c>
      <c r="AC475" t="b">
        <f t="shared" si="63"/>
        <v>0</v>
      </c>
      <c r="AD475" t="e">
        <f>IFERROR(VLOOKUP(A475,#REF!,4,0),MAX(#REF!)+100)</f>
        <v>#REF!</v>
      </c>
    </row>
    <row r="476" spans="1:30">
      <c r="A476">
        <v>688656</v>
      </c>
      <c r="B476" s="5" t="str">
        <f ca="1">VLOOKUP(A476,'Fichier FA (en entrée)'!B:AH,3,0)</f>
        <v>WEJDEVVIMS</v>
      </c>
      <c r="C476">
        <f t="shared" si="56"/>
        <v>5</v>
      </c>
      <c r="D476">
        <f t="shared" si="57"/>
        <v>18.399999999999999</v>
      </c>
      <c r="E476" s="14" t="str">
        <f>VLOOKUP(A476,'Fichier FA (en entrée)'!B:AH,2,0)</f>
        <v>EV</v>
      </c>
      <c r="F476" s="14" t="b">
        <f t="shared" si="58"/>
        <v>1</v>
      </c>
      <c r="G476" s="14" t="b">
        <f>IFERROR(VLOOKUP(A476,'Calculs FI (auto)'!A:F,6,0),FALSE)</f>
        <v>0</v>
      </c>
      <c r="H476" s="14" t="b">
        <f t="shared" si="59"/>
        <v>0</v>
      </c>
      <c r="I476" s="16">
        <f>IFERROR(VLOOKUP(A476,'Moyennes FA (en entrée)'!B:N,7,0),"")</f>
        <v>13.4</v>
      </c>
      <c r="J476" s="16">
        <f>IFERROR(VLOOKUP(VLOOKUP(A476,'Fichier FA (en entrée)'!B:AH,33,0),Modificateurs!A$2:B$5,2,0),0)</f>
        <v>3</v>
      </c>
      <c r="K476" s="16">
        <f>IFERROR(VLOOKUP(VLOOKUP(A476,'Redoub FI (en entrée)'!B:N,7,0),Modificateurs!A$8:B$11,2,0),0)</f>
        <v>0</v>
      </c>
      <c r="L476" s="16">
        <f>IFERROR(VLOOKUP(M476,Modificateurs!D$1:E$94,2,0),0)</f>
        <v>2</v>
      </c>
      <c r="M476" t="str">
        <f>VLOOKUP(A476,'Fichier FA (en entrée)'!B:AH,16,0)&amp;" "&amp;VLOOKUP(A476,'Fichier FA (en entrée)'!B:AH,20,0)&amp;" "&amp;VLOOKUP(A476,'Fichier FA (en entrée)'!B:AH,27,0)&amp;" "&amp;VLOOKUP(A476,'Fichier FA (en entrée)'!B:AH,29,0)</f>
        <v xml:space="preserve">STI2D Système informatique et numérique  </v>
      </c>
      <c r="N476" t="str">
        <f>VLOOKUP(A476,'Fichier FA (en entrée)'!B:AH,8,0)</f>
        <v>En Terminale</v>
      </c>
      <c r="O476" t="b">
        <f>AND(C476&gt;Synthèse!B$7,C476&lt;Synthèse!B$9)</f>
        <v>0</v>
      </c>
      <c r="Q476" s="60">
        <f>ROUNDUP(C476/(Synthèse!$B$2+Synthèse!$B$3)*8,0)</f>
        <v>1</v>
      </c>
      <c r="R476" s="60">
        <f>IFERROR(VLOOKUP(A476,'Evaluations (formulaire)'!A:P,6,0)+VLOOKUP(A476,'Evaluations (formulaire)'!A:P,7,0),0)</f>
        <v>0</v>
      </c>
      <c r="S476" s="60">
        <f>IFERROR(VLOOKUP(A476,'Evaluations (formulaire)'!A:P,8,0),0)</f>
        <v>0</v>
      </c>
      <c r="T476" s="64">
        <f>IF(AND(ISBLANK(P476),Q476&lt;=2),Synthèse!$B$42,IF(AND(ISBLANK(P476),Q476&gt;=7),Synthèse!$C$42,R476+S476))</f>
        <v>0</v>
      </c>
      <c r="U476" s="64">
        <f t="shared" si="60"/>
        <v>18.399999999999999</v>
      </c>
      <c r="V476" s="59">
        <f t="shared" si="61"/>
        <v>5</v>
      </c>
      <c r="W476" s="26">
        <v>133</v>
      </c>
      <c r="X476" s="26" t="b">
        <f t="shared" si="62"/>
        <v>1</v>
      </c>
      <c r="Y476" s="26" t="e">
        <f>VLOOKUP(A476,#REF!,21,0)</f>
        <v>#REF!</v>
      </c>
      <c r="Z476" s="26" t="s">
        <v>2283</v>
      </c>
      <c r="AC476" t="b">
        <f t="shared" si="63"/>
        <v>0</v>
      </c>
      <c r="AD476" t="e">
        <f>IFERROR(VLOOKUP(A476,#REF!,4,0),MAX(#REF!)+100)</f>
        <v>#REF!</v>
      </c>
    </row>
    <row r="477" spans="1:30">
      <c r="A477">
        <v>688704</v>
      </c>
      <c r="B477" s="5" t="str">
        <f ca="1">VLOOKUP(A477,'Fichier FA (en entrée)'!B:AH,3,0)</f>
        <v>PPZLPAAEOR</v>
      </c>
      <c r="C477">
        <f t="shared" si="56"/>
        <v>142</v>
      </c>
      <c r="D477">
        <f t="shared" si="57"/>
        <v>12.66</v>
      </c>
      <c r="E477" s="14" t="str">
        <f>VLOOKUP(A477,'Fichier FA (en entrée)'!B:AH,2,0)</f>
        <v>EV</v>
      </c>
      <c r="F477" s="14" t="b">
        <f t="shared" si="58"/>
        <v>1</v>
      </c>
      <c r="G477" s="14" t="b">
        <f>IFERROR(VLOOKUP(A477,'Calculs FI (auto)'!A:F,6,0),FALSE)</f>
        <v>1</v>
      </c>
      <c r="H477" s="14" t="b">
        <f t="shared" si="59"/>
        <v>1</v>
      </c>
      <c r="I477" s="16">
        <f>IFERROR(VLOOKUP(A477,'Moyennes FA (en entrée)'!B:N,7,0),"")</f>
        <v>8.66</v>
      </c>
      <c r="J477" s="16">
        <f>IFERROR(VLOOKUP(VLOOKUP(A477,'Fichier FA (en entrée)'!B:AH,33,0),Modificateurs!A$2:B$5,2,0),0)</f>
        <v>1</v>
      </c>
      <c r="K477" s="16">
        <f>IFERROR(VLOOKUP(VLOOKUP(A477,'Redoub FI (en entrée)'!B:N,7,0),Modificateurs!A$8:B$11,2,0),0)</f>
        <v>0</v>
      </c>
      <c r="L477" s="16">
        <f>IFERROR(VLOOKUP(M477,Modificateurs!D$1:E$94,2,0),0)</f>
        <v>3</v>
      </c>
      <c r="M477" t="str">
        <f>VLOOKUP(A477,'Fichier FA (en entrée)'!B:AH,16,0)&amp;" "&amp;VLOOKUP(A477,'Fichier FA (en entrée)'!B:AH,20,0)&amp;" "&amp;VLOOKUP(A477,'Fichier FA (en entrée)'!B:AH,27,0)&amp;" "&amp;VLOOKUP(A477,'Fichier FA (en entrée)'!B:AH,29,0)</f>
        <v xml:space="preserve">S Informatique et Sciences du numérique  </v>
      </c>
      <c r="N477" t="str">
        <f>VLOOKUP(A477,'Fichier FA (en entrée)'!B:AH,8,0)</f>
        <v>En Terminale</v>
      </c>
      <c r="O477" t="b">
        <f>AND(C477&gt;Synthèse!B$7,C477&lt;Synthèse!B$9)</f>
        <v>1</v>
      </c>
      <c r="Q477" s="60">
        <f>ROUNDUP(C477/(Synthèse!$B$2+Synthèse!$B$3)*8,0)</f>
        <v>3</v>
      </c>
      <c r="R477" s="60">
        <f>IFERROR(VLOOKUP(A477,'Evaluations (formulaire)'!A:P,6,0)+VLOOKUP(A477,'Evaluations (formulaire)'!A:P,7,0),0)</f>
        <v>0</v>
      </c>
      <c r="S477" s="60">
        <f>IFERROR(VLOOKUP(A477,'Evaluations (formulaire)'!A:P,8,0),0)</f>
        <v>0</v>
      </c>
      <c r="T477" s="64">
        <f>IF(AND(ISBLANK(P477),Q477&lt;=2),Synthèse!$B$42,IF(AND(ISBLANK(P477),Q477&gt;=7),Synthèse!$C$42,R477+S477))</f>
        <v>0</v>
      </c>
      <c r="U477" s="64">
        <f t="shared" si="60"/>
        <v>12.66</v>
      </c>
      <c r="V477" s="59">
        <f t="shared" si="61"/>
        <v>142</v>
      </c>
      <c r="W477" s="26">
        <v>231</v>
      </c>
      <c r="X477" s="26" t="b">
        <f t="shared" si="62"/>
        <v>1</v>
      </c>
      <c r="Y477" s="26" t="e">
        <f>VLOOKUP(A477,#REF!,21,0)</f>
        <v>#REF!</v>
      </c>
      <c r="Z477" s="26" t="s">
        <v>2283</v>
      </c>
      <c r="AC477" t="b">
        <f t="shared" si="63"/>
        <v>0</v>
      </c>
      <c r="AD477" t="e">
        <f>IFERROR(VLOOKUP(A477,#REF!,4,0),MAX(#REF!)+100)</f>
        <v>#REF!</v>
      </c>
    </row>
    <row r="478" spans="1:30">
      <c r="A478">
        <v>688708</v>
      </c>
      <c r="B478" s="5" t="str">
        <f ca="1">VLOOKUP(A478,'Fichier FA (en entrée)'!B:AH,3,0)</f>
        <v>LPMILBGAEE</v>
      </c>
      <c r="C478">
        <f t="shared" si="56"/>
        <v>50</v>
      </c>
      <c r="D478">
        <f t="shared" si="57"/>
        <v>15.55</v>
      </c>
      <c r="E478" s="14" t="str">
        <f>VLOOKUP(A478,'Fichier FA (en entrée)'!B:AH,2,0)</f>
        <v>EV</v>
      </c>
      <c r="F478" s="14" t="b">
        <f t="shared" si="58"/>
        <v>1</v>
      </c>
      <c r="G478" s="14" t="b">
        <f>IFERROR(VLOOKUP(A478,'Calculs FI (auto)'!A:F,6,0),FALSE)</f>
        <v>1</v>
      </c>
      <c r="H478" s="14" t="b">
        <f t="shared" si="59"/>
        <v>1</v>
      </c>
      <c r="I478" s="16">
        <f>IFERROR(VLOOKUP(A478,'Moyennes FA (en entrée)'!B:N,7,0),"")</f>
        <v>11.55</v>
      </c>
      <c r="J478" s="16">
        <f>IFERROR(VLOOKUP(VLOOKUP(A478,'Fichier FA (en entrée)'!B:AH,33,0),Modificateurs!A$2:B$5,2,0),0)</f>
        <v>1</v>
      </c>
      <c r="K478" s="16">
        <f>IFERROR(VLOOKUP(VLOOKUP(A478,'Redoub FI (en entrée)'!B:N,7,0),Modificateurs!A$8:B$11,2,0),0)</f>
        <v>0</v>
      </c>
      <c r="L478" s="16">
        <f>IFERROR(VLOOKUP(M478,Modificateurs!D$1:E$94,2,0),0)</f>
        <v>3</v>
      </c>
      <c r="M478" t="str">
        <f>VLOOKUP(A478,'Fichier FA (en entrée)'!B:AH,16,0)&amp;" "&amp;VLOOKUP(A478,'Fichier FA (en entrée)'!B:AH,20,0)&amp;" "&amp;VLOOKUP(A478,'Fichier FA (en entrée)'!B:AH,27,0)&amp;" "&amp;VLOOKUP(A478,'Fichier FA (en entrée)'!B:AH,29,0)</f>
        <v xml:space="preserve">S Informatique et Sciences du numérique  </v>
      </c>
      <c r="N478" t="str">
        <f>VLOOKUP(A478,'Fichier FA (en entrée)'!B:AH,8,0)</f>
        <v>En Terminale</v>
      </c>
      <c r="O478" t="b">
        <f>AND(C478&gt;Synthèse!B$7,C478&lt;Synthèse!B$9)</f>
        <v>0</v>
      </c>
      <c r="Q478" s="60">
        <f>ROUNDUP(C478/(Synthèse!$B$2+Synthèse!$B$3)*8,0)</f>
        <v>1</v>
      </c>
      <c r="R478" s="60">
        <f>IFERROR(VLOOKUP(A478,'Evaluations (formulaire)'!A:P,6,0)+VLOOKUP(A478,'Evaluations (formulaire)'!A:P,7,0),0)</f>
        <v>0</v>
      </c>
      <c r="S478" s="60">
        <f>IFERROR(VLOOKUP(A478,'Evaluations (formulaire)'!A:P,8,0),0)</f>
        <v>0</v>
      </c>
      <c r="T478" s="64">
        <f>IF(AND(ISBLANK(P478),Q478&lt;=2),Synthèse!$B$42,IF(AND(ISBLANK(P478),Q478&gt;=7),Synthèse!$C$42,R478+S478))</f>
        <v>0</v>
      </c>
      <c r="U478" s="64">
        <f t="shared" si="60"/>
        <v>15.55</v>
      </c>
      <c r="V478" s="59">
        <f t="shared" si="61"/>
        <v>50</v>
      </c>
      <c r="W478" s="26">
        <v>664</v>
      </c>
      <c r="X478" s="26" t="b">
        <f t="shared" si="62"/>
        <v>1</v>
      </c>
      <c r="Y478" s="26" t="e">
        <f>VLOOKUP(A478,#REF!,21,0)</f>
        <v>#REF!</v>
      </c>
      <c r="Z478" s="26" t="s">
        <v>2283</v>
      </c>
      <c r="AC478" t="b">
        <f t="shared" si="63"/>
        <v>0</v>
      </c>
      <c r="AD478" t="e">
        <f>IFERROR(VLOOKUP(A478,#REF!,4,0),MAX(#REF!)+100)</f>
        <v>#REF!</v>
      </c>
    </row>
    <row r="479" spans="1:30">
      <c r="A479">
        <v>690130</v>
      </c>
      <c r="B479" s="5" t="str">
        <f ca="1">VLOOKUP(A479,'Fichier FA (en entrée)'!B:AH,3,0)</f>
        <v>XNSFZLFHOH</v>
      </c>
      <c r="C479">
        <f t="shared" si="56"/>
        <v>296</v>
      </c>
      <c r="D479">
        <f t="shared" si="57"/>
        <v>9.2899999999999991</v>
      </c>
      <c r="E479" s="14" t="str">
        <f>VLOOKUP(A479,'Fichier FA (en entrée)'!B:AH,2,0)</f>
        <v>EV</v>
      </c>
      <c r="F479" s="14" t="b">
        <f t="shared" si="58"/>
        <v>1</v>
      </c>
      <c r="G479" s="14" t="b">
        <f>IFERROR(VLOOKUP(A479,'Calculs FI (auto)'!A:F,6,0),FALSE)</f>
        <v>1</v>
      </c>
      <c r="H479" s="14" t="b">
        <f t="shared" si="59"/>
        <v>1</v>
      </c>
      <c r="I479" s="16">
        <f>IFERROR(VLOOKUP(A479,'Moyennes FA (en entrée)'!B:N,7,0),"")</f>
        <v>11.29</v>
      </c>
      <c r="J479" s="16">
        <f>IFERROR(VLOOKUP(VLOOKUP(A479,'Fichier FA (en entrée)'!B:AH,33,0),Modificateurs!A$2:B$5,2,0),0)</f>
        <v>1</v>
      </c>
      <c r="K479" s="16">
        <f>IFERROR(VLOOKUP(VLOOKUP(A479,'Redoub FI (en entrée)'!B:N,7,0),Modificateurs!A$8:B$11,2,0),0)</f>
        <v>0</v>
      </c>
      <c r="L479" s="16">
        <f>IFERROR(VLOOKUP(M479,Modificateurs!D$1:E$94,2,0),0)</f>
        <v>-3</v>
      </c>
      <c r="M479" t="str">
        <f>VLOOKUP(A479,'Fichier FA (en entrée)'!B:AH,16,0)&amp;" "&amp;VLOOKUP(A479,'Fichier FA (en entrée)'!B:AH,20,0)&amp;" "&amp;VLOOKUP(A479,'Fichier FA (en entrée)'!B:AH,27,0)&amp;" "&amp;VLOOKUP(A479,'Fichier FA (en entrée)'!B:AH,29,0)</f>
        <v xml:space="preserve">ES Mathématiques  </v>
      </c>
      <c r="N479" t="str">
        <f>VLOOKUP(A479,'Fichier FA (en entrée)'!B:AH,8,0)</f>
        <v>En Terminale</v>
      </c>
      <c r="O479" t="b">
        <f>AND(C479&gt;Synthèse!B$7,C479&lt;Synthèse!B$9)</f>
        <v>1</v>
      </c>
      <c r="Q479" s="60">
        <f>ROUNDUP(C479/(Synthèse!$B$2+Synthèse!$B$3)*8,0)</f>
        <v>5</v>
      </c>
      <c r="R479" s="60">
        <f>IFERROR(VLOOKUP(A479,'Evaluations (formulaire)'!A:P,6,0)+VLOOKUP(A479,'Evaluations (formulaire)'!A:P,7,0),0)</f>
        <v>0</v>
      </c>
      <c r="S479" s="60">
        <f>IFERROR(VLOOKUP(A479,'Evaluations (formulaire)'!A:P,8,0),0)</f>
        <v>0</v>
      </c>
      <c r="T479" s="64">
        <f>IF(AND(ISBLANK(P479),Q479&lt;=2),Synthèse!$B$42,IF(AND(ISBLANK(P479),Q479&gt;=7),Synthèse!$C$42,R479+S479))</f>
        <v>0</v>
      </c>
      <c r="U479" s="64">
        <f t="shared" si="60"/>
        <v>9.2899999999999991</v>
      </c>
      <c r="V479" s="59">
        <f t="shared" si="61"/>
        <v>295</v>
      </c>
      <c r="W479" s="26">
        <v>397</v>
      </c>
      <c r="X479" s="26" t="b">
        <f t="shared" si="62"/>
        <v>0</v>
      </c>
      <c r="Y479" s="26" t="e">
        <f>VLOOKUP(A479,#REF!,21,0)</f>
        <v>#REF!</v>
      </c>
      <c r="Z479" s="26" t="s">
        <v>2283</v>
      </c>
      <c r="AC479" t="b">
        <f t="shared" si="63"/>
        <v>0</v>
      </c>
      <c r="AD479" t="e">
        <f>IFERROR(VLOOKUP(A479,#REF!,4,0),MAX(#REF!)+100)</f>
        <v>#REF!</v>
      </c>
    </row>
    <row r="480" spans="1:30">
      <c r="A480">
        <v>690399</v>
      </c>
      <c r="B480" s="5" t="str">
        <f ca="1">VLOOKUP(A480,'Fichier FA (en entrée)'!B:AH,3,0)</f>
        <v>NITEKGQEMK</v>
      </c>
      <c r="C480">
        <f t="shared" si="56"/>
        <v>247</v>
      </c>
      <c r="D480">
        <f t="shared" si="57"/>
        <v>10.63</v>
      </c>
      <c r="E480" s="14" t="str">
        <f>VLOOKUP(A480,'Fichier FA (en entrée)'!B:AH,2,0)</f>
        <v>EV</v>
      </c>
      <c r="F480" s="14" t="b">
        <f t="shared" si="58"/>
        <v>1</v>
      </c>
      <c r="G480" s="14" t="b">
        <f>IFERROR(VLOOKUP(A480,'Calculs FI (auto)'!A:F,6,0),FALSE)</f>
        <v>0</v>
      </c>
      <c r="H480" s="14" t="b">
        <f t="shared" si="59"/>
        <v>0</v>
      </c>
      <c r="I480" s="16">
        <f>IFERROR(VLOOKUP(A480,'Moyennes FA (en entrée)'!B:N,7,0),"")</f>
        <v>8.6300000000000008</v>
      </c>
      <c r="J480" s="16">
        <f>IFERROR(VLOOKUP(VLOOKUP(A480,'Fichier FA (en entrée)'!B:AH,33,0),Modificateurs!A$2:B$5,2,0),0)</f>
        <v>0</v>
      </c>
      <c r="K480" s="16">
        <f>IFERROR(VLOOKUP(VLOOKUP(A480,'Redoub FI (en entrée)'!B:N,7,0),Modificateurs!A$8:B$11,2,0),0)</f>
        <v>0</v>
      </c>
      <c r="L480" s="16">
        <f>IFERROR(VLOOKUP(M480,Modificateurs!D$1:E$94,2,0),0)</f>
        <v>2</v>
      </c>
      <c r="M480" t="str">
        <f>VLOOKUP(A480,'Fichier FA (en entrée)'!B:AH,16,0)&amp;" "&amp;VLOOKUP(A480,'Fichier FA (en entrée)'!B:AH,20,0)&amp;" "&amp;VLOOKUP(A480,'Fichier FA (en entrée)'!B:AH,27,0)&amp;" "&amp;VLOOKUP(A480,'Fichier FA (en entrée)'!B:AH,29,0)</f>
        <v xml:space="preserve">S Mathématiques  </v>
      </c>
      <c r="N480" t="str">
        <f>VLOOKUP(A480,'Fichier FA (en entrée)'!B:AH,8,0)</f>
        <v>En Terminale</v>
      </c>
      <c r="O480" t="b">
        <f>AND(C480&gt;Synthèse!B$7,C480&lt;Synthèse!B$9)</f>
        <v>1</v>
      </c>
      <c r="Q480" s="60">
        <f>ROUNDUP(C480/(Synthèse!$B$2+Synthèse!$B$3)*8,0)</f>
        <v>4</v>
      </c>
      <c r="R480" s="60">
        <f>IFERROR(VLOOKUP(A480,'Evaluations (formulaire)'!A:P,6,0)+VLOOKUP(A480,'Evaluations (formulaire)'!A:P,7,0),0)</f>
        <v>0</v>
      </c>
      <c r="S480" s="60">
        <f>IFERROR(VLOOKUP(A480,'Evaluations (formulaire)'!A:P,8,0),0)</f>
        <v>0</v>
      </c>
      <c r="T480" s="64">
        <f>IF(AND(ISBLANK(P480),Q480&lt;=2),Synthèse!$B$42,IF(AND(ISBLANK(P480),Q480&gt;=7),Synthèse!$C$42,R480+S480))</f>
        <v>0</v>
      </c>
      <c r="U480" s="64">
        <f t="shared" si="60"/>
        <v>10.63</v>
      </c>
      <c r="V480" s="59">
        <f t="shared" si="61"/>
        <v>246</v>
      </c>
      <c r="W480" s="26">
        <v>248</v>
      </c>
      <c r="X480" s="26" t="b">
        <f t="shared" si="62"/>
        <v>1</v>
      </c>
      <c r="Y480" s="26" t="e">
        <f>VLOOKUP(A480,#REF!,21,0)</f>
        <v>#REF!</v>
      </c>
      <c r="Z480" s="26" t="s">
        <v>2283</v>
      </c>
      <c r="AC480" t="b">
        <f t="shared" si="63"/>
        <v>0</v>
      </c>
      <c r="AD480" t="e">
        <f>IFERROR(VLOOKUP(A480,#REF!,4,0),MAX(#REF!)+100)</f>
        <v>#REF!</v>
      </c>
    </row>
    <row r="481" spans="1:30">
      <c r="A481">
        <v>690406</v>
      </c>
      <c r="B481" s="5" t="str">
        <f ca="1">VLOOKUP(A481,'Fichier FA (en entrée)'!B:AH,3,0)</f>
        <v>LXVMGIOZVG</v>
      </c>
      <c r="C481">
        <f t="shared" si="56"/>
        <v>177</v>
      </c>
      <c r="D481">
        <f t="shared" si="57"/>
        <v>11.91</v>
      </c>
      <c r="E481" s="14" t="str">
        <f>VLOOKUP(A481,'Fichier FA (en entrée)'!B:AH,2,0)</f>
        <v>EV</v>
      </c>
      <c r="F481" s="14" t="b">
        <f t="shared" si="58"/>
        <v>1</v>
      </c>
      <c r="G481" s="14" t="b">
        <f>IFERROR(VLOOKUP(A481,'Calculs FI (auto)'!A:F,6,0),FALSE)</f>
        <v>1</v>
      </c>
      <c r="H481" s="14" t="b">
        <f t="shared" si="59"/>
        <v>1</v>
      </c>
      <c r="I481" s="16">
        <f>IFERROR(VLOOKUP(A481,'Moyennes FA (en entrée)'!B:N,7,0),"")</f>
        <v>8.91</v>
      </c>
      <c r="J481" s="16">
        <f>IFERROR(VLOOKUP(VLOOKUP(A481,'Fichier FA (en entrée)'!B:AH,33,0),Modificateurs!A$2:B$5,2,0),0)</f>
        <v>1</v>
      </c>
      <c r="K481" s="16">
        <f>IFERROR(VLOOKUP(VLOOKUP(A481,'Redoub FI (en entrée)'!B:N,7,0),Modificateurs!A$8:B$11,2,0),0)</f>
        <v>0</v>
      </c>
      <c r="L481" s="16">
        <f>IFERROR(VLOOKUP(M481,Modificateurs!D$1:E$94,2,0),0)</f>
        <v>2</v>
      </c>
      <c r="M481" t="str">
        <f>VLOOKUP(A481,'Fichier FA (en entrée)'!B:AH,16,0)&amp;" "&amp;VLOOKUP(A481,'Fichier FA (en entrée)'!B:AH,20,0)&amp;" "&amp;VLOOKUP(A481,'Fichier FA (en entrée)'!B:AH,27,0)&amp;" "&amp;VLOOKUP(A481,'Fichier FA (en entrée)'!B:AH,29,0)</f>
        <v xml:space="preserve">S Physique-chimie  </v>
      </c>
      <c r="N481" t="str">
        <f>VLOOKUP(A481,'Fichier FA (en entrée)'!B:AH,8,0)</f>
        <v>En Terminale</v>
      </c>
      <c r="O481" t="b">
        <f>AND(C481&gt;Synthèse!B$7,C481&lt;Synthèse!B$9)</f>
        <v>1</v>
      </c>
      <c r="Q481" s="60">
        <f>ROUNDUP(C481/(Synthèse!$B$2+Synthèse!$B$3)*8,0)</f>
        <v>3</v>
      </c>
      <c r="R481" s="60">
        <f>IFERROR(VLOOKUP(A481,'Evaluations (formulaire)'!A:P,6,0)+VLOOKUP(A481,'Evaluations (formulaire)'!A:P,7,0),0)</f>
        <v>0</v>
      </c>
      <c r="S481" s="60">
        <f>IFERROR(VLOOKUP(A481,'Evaluations (formulaire)'!A:P,8,0),0)</f>
        <v>0</v>
      </c>
      <c r="T481" s="64">
        <f>IF(AND(ISBLANK(P481),Q481&lt;=2),Synthèse!$B$42,IF(AND(ISBLANK(P481),Q481&gt;=7),Synthèse!$C$42,R481+S481))</f>
        <v>0</v>
      </c>
      <c r="U481" s="64">
        <f t="shared" si="60"/>
        <v>11.91</v>
      </c>
      <c r="V481" s="59">
        <f t="shared" si="61"/>
        <v>177</v>
      </c>
      <c r="W481" s="26">
        <v>391</v>
      </c>
      <c r="X481" s="26" t="b">
        <f t="shared" si="62"/>
        <v>1</v>
      </c>
      <c r="Y481" s="26" t="e">
        <f>VLOOKUP(A481,#REF!,21,0)</f>
        <v>#REF!</v>
      </c>
      <c r="Z481" s="26" t="s">
        <v>2283</v>
      </c>
      <c r="AC481" t="b">
        <f t="shared" si="63"/>
        <v>0</v>
      </c>
      <c r="AD481" t="e">
        <f>IFERROR(VLOOKUP(A481,#REF!,4,0),MAX(#REF!)+100)</f>
        <v>#REF!</v>
      </c>
    </row>
    <row r="482" spans="1:30">
      <c r="A482">
        <v>690700</v>
      </c>
      <c r="B482" s="5" t="str">
        <f ca="1">VLOOKUP(A482,'Fichier FA (en entrée)'!B:AH,3,0)</f>
        <v>YNNOWTKQCD</v>
      </c>
      <c r="C482">
        <f t="shared" si="56"/>
        <v>765</v>
      </c>
      <c r="D482">
        <f t="shared" si="57"/>
        <v>-100</v>
      </c>
      <c r="E482" s="14" t="str">
        <f>VLOOKUP(A482,'Fichier FA (en entrée)'!B:AH,2,0)</f>
        <v>ENV</v>
      </c>
      <c r="F482" s="14" t="b">
        <f t="shared" si="58"/>
        <v>0</v>
      </c>
      <c r="G482" s="14" t="b">
        <f>IFERROR(VLOOKUP(A482,'Calculs FI (auto)'!A:F,6,0),FALSE)</f>
        <v>0</v>
      </c>
      <c r="H482" s="14" t="b">
        <f t="shared" si="59"/>
        <v>0</v>
      </c>
      <c r="I482" s="16" t="str">
        <f>IFERROR(VLOOKUP(A482,'Moyennes FA (en entrée)'!B:N,7,0),"")</f>
        <v/>
      </c>
      <c r="J482" s="16">
        <f>IFERROR(VLOOKUP(VLOOKUP(A482,'Fichier FA (en entrée)'!B:AH,33,0),Modificateurs!A$2:B$5,2,0),0)</f>
        <v>1</v>
      </c>
      <c r="K482" s="16">
        <f>IFERROR(VLOOKUP(VLOOKUP(A482,'Redoub FI (en entrée)'!B:N,7,0),Modificateurs!A$8:B$11,2,0),0)</f>
        <v>0</v>
      </c>
      <c r="L482" s="16">
        <f>IFERROR(VLOOKUP(M482,Modificateurs!D$1:E$94,2,0),0)</f>
        <v>-3</v>
      </c>
      <c r="M482" t="str">
        <f>VLOOKUP(A482,'Fichier FA (en entrée)'!B:AH,16,0)&amp;" "&amp;VLOOKUP(A482,'Fichier FA (en entrée)'!B:AH,20,0)&amp;" "&amp;VLOOKUP(A482,'Fichier FA (en entrée)'!B:AH,27,0)&amp;" "&amp;VLOOKUP(A482,'Fichier FA (en entrée)'!B:AH,29,0)</f>
        <v xml:space="preserve">ES Mathématiques  </v>
      </c>
      <c r="N482" t="str">
        <f>VLOOKUP(A482,'Fichier FA (en entrée)'!B:AH,8,0)</f>
        <v>En Terminale</v>
      </c>
      <c r="O482" t="b">
        <f>AND(C482&gt;Synthèse!B$7,C482&lt;Synthèse!B$9)</f>
        <v>0</v>
      </c>
      <c r="Q482" s="60">
        <f>ROUNDUP(C482/(Synthèse!$B$2+Synthèse!$B$3)*8,0)</f>
        <v>12</v>
      </c>
      <c r="R482" s="60">
        <f>IFERROR(VLOOKUP(A482,'Evaluations (formulaire)'!A:P,6,0)+VLOOKUP(A482,'Evaluations (formulaire)'!A:P,7,0),0)</f>
        <v>0</v>
      </c>
      <c r="S482" s="60">
        <f>IFERROR(VLOOKUP(A482,'Evaluations (formulaire)'!A:P,8,0),0)</f>
        <v>0</v>
      </c>
      <c r="T482" s="64">
        <f>IF(AND(ISBLANK(P482),Q482&lt;=2),Synthèse!$B$42,IF(AND(ISBLANK(P482),Q482&gt;=7),Synthèse!$C$42,R482+S482))</f>
        <v>0</v>
      </c>
      <c r="U482" s="64">
        <f t="shared" si="60"/>
        <v>-100</v>
      </c>
      <c r="V482" s="59">
        <f t="shared" si="61"/>
        <v>765</v>
      </c>
      <c r="W482" s="26">
        <v>112</v>
      </c>
      <c r="X482" s="26" t="b">
        <f t="shared" si="62"/>
        <v>0</v>
      </c>
      <c r="Y482" s="26" t="e">
        <f>VLOOKUP(A482,#REF!,21,0)</f>
        <v>#REF!</v>
      </c>
      <c r="Z482" s="26" t="s">
        <v>2283</v>
      </c>
      <c r="AC482" t="b">
        <f t="shared" si="63"/>
        <v>0</v>
      </c>
      <c r="AD482" t="e">
        <f>IFERROR(VLOOKUP(A482,#REF!,4,0),MAX(#REF!)+100)</f>
        <v>#REF!</v>
      </c>
    </row>
    <row r="483" spans="1:30">
      <c r="A483">
        <v>691123</v>
      </c>
      <c r="B483" s="5" t="str">
        <f ca="1">VLOOKUP(A483,'Fichier FA (en entrée)'!B:AH,3,0)</f>
        <v>QUVHVAFXIE</v>
      </c>
      <c r="C483">
        <f t="shared" si="56"/>
        <v>281</v>
      </c>
      <c r="D483">
        <f t="shared" si="57"/>
        <v>9.7899999999999991</v>
      </c>
      <c r="E483" s="14" t="str">
        <f>VLOOKUP(A483,'Fichier FA (en entrée)'!B:AH,2,0)</f>
        <v>EV</v>
      </c>
      <c r="F483" s="14" t="b">
        <f t="shared" si="58"/>
        <v>1</v>
      </c>
      <c r="G483" s="14" t="b">
        <f>IFERROR(VLOOKUP(A483,'Calculs FI (auto)'!A:F,6,0),FALSE)</f>
        <v>0</v>
      </c>
      <c r="H483" s="14" t="b">
        <f t="shared" si="59"/>
        <v>0</v>
      </c>
      <c r="I483" s="16">
        <f>IFERROR(VLOOKUP(A483,'Moyennes FA (en entrée)'!B:N,7,0),"")</f>
        <v>7.79</v>
      </c>
      <c r="J483" s="16">
        <f>IFERROR(VLOOKUP(VLOOKUP(A483,'Fichier FA (en entrée)'!B:AH,33,0),Modificateurs!A$2:B$5,2,0),0)</f>
        <v>0</v>
      </c>
      <c r="K483" s="16">
        <f>IFERROR(VLOOKUP(VLOOKUP(A483,'Redoub FI (en entrée)'!B:N,7,0),Modificateurs!A$8:B$11,2,0),0)</f>
        <v>0</v>
      </c>
      <c r="L483" s="16">
        <f>IFERROR(VLOOKUP(M483,Modificateurs!D$1:E$94,2,0),0)</f>
        <v>2</v>
      </c>
      <c r="M483" t="str">
        <f>VLOOKUP(A483,'Fichier FA (en entrée)'!B:AH,16,0)&amp;" "&amp;VLOOKUP(A483,'Fichier FA (en entrée)'!B:AH,20,0)&amp;" "&amp;VLOOKUP(A483,'Fichier FA (en entrée)'!B:AH,27,0)&amp;" "&amp;VLOOKUP(A483,'Fichier FA (en entrée)'!B:AH,29,0)</f>
        <v xml:space="preserve">S Physique-chimie  </v>
      </c>
      <c r="N483" t="str">
        <f>VLOOKUP(A483,'Fichier FA (en entrée)'!B:AH,8,0)</f>
        <v>En Terminale</v>
      </c>
      <c r="O483" t="b">
        <f>AND(C483&gt;Synthèse!B$7,C483&lt;Synthèse!B$9)</f>
        <v>1</v>
      </c>
      <c r="Q483" s="60">
        <f>ROUNDUP(C483/(Synthèse!$B$2+Synthèse!$B$3)*8,0)</f>
        <v>5</v>
      </c>
      <c r="R483" s="60">
        <f>IFERROR(VLOOKUP(A483,'Evaluations (formulaire)'!A:P,6,0)+VLOOKUP(A483,'Evaluations (formulaire)'!A:P,7,0),0)</f>
        <v>0</v>
      </c>
      <c r="S483" s="60">
        <f>IFERROR(VLOOKUP(A483,'Evaluations (formulaire)'!A:P,8,0),0)</f>
        <v>0</v>
      </c>
      <c r="T483" s="64">
        <f>IF(AND(ISBLANK(P483),Q483&lt;=2),Synthèse!$B$42,IF(AND(ISBLANK(P483),Q483&gt;=7),Synthèse!$C$42,R483+S483))</f>
        <v>0</v>
      </c>
      <c r="U483" s="64">
        <f t="shared" si="60"/>
        <v>9.7899999999999991</v>
      </c>
      <c r="V483" s="59">
        <f t="shared" si="61"/>
        <v>280</v>
      </c>
      <c r="W483" s="26">
        <v>466</v>
      </c>
      <c r="X483" s="26" t="b">
        <f t="shared" si="62"/>
        <v>0</v>
      </c>
      <c r="Y483" s="26" t="e">
        <f>VLOOKUP(A483,#REF!,21,0)</f>
        <v>#REF!</v>
      </c>
      <c r="Z483" s="26" t="s">
        <v>2283</v>
      </c>
      <c r="AC483" t="b">
        <f t="shared" si="63"/>
        <v>0</v>
      </c>
      <c r="AD483" t="e">
        <f>IFERROR(VLOOKUP(A483,#REF!,4,0),MAX(#REF!)+100)</f>
        <v>#REF!</v>
      </c>
    </row>
    <row r="484" spans="1:30">
      <c r="A484">
        <v>694599</v>
      </c>
      <c r="B484" s="5" t="str">
        <f ca="1">VLOOKUP(A484,'Fichier FA (en entrée)'!B:AH,3,0)</f>
        <v>CJPZEGIOLJ</v>
      </c>
      <c r="C484">
        <f t="shared" si="56"/>
        <v>765</v>
      </c>
      <c r="D484">
        <f t="shared" si="57"/>
        <v>-100</v>
      </c>
      <c r="E484" s="14" t="str">
        <f>VLOOKUP(A484,'Fichier FA (en entrée)'!B:AH,2,0)</f>
        <v>ENV</v>
      </c>
      <c r="F484" s="14" t="b">
        <f t="shared" si="58"/>
        <v>0</v>
      </c>
      <c r="G484" s="14" t="b">
        <f>IFERROR(VLOOKUP(A484,'Calculs FI (auto)'!A:F,6,0),FALSE)</f>
        <v>0</v>
      </c>
      <c r="H484" s="14" t="b">
        <f t="shared" si="59"/>
        <v>0</v>
      </c>
      <c r="I484" s="16" t="str">
        <f>IFERROR(VLOOKUP(A484,'Moyennes FA (en entrée)'!B:N,7,0),"")</f>
        <v/>
      </c>
      <c r="J484" s="16">
        <f>IFERROR(VLOOKUP(VLOOKUP(A484,'Fichier FA (en entrée)'!B:AH,33,0),Modificateurs!A$2:B$5,2,0),0)</f>
        <v>1</v>
      </c>
      <c r="K484" s="16">
        <f>IFERROR(VLOOKUP(VLOOKUP(A484,'Redoub FI (en entrée)'!B:N,7,0),Modificateurs!A$8:B$11,2,0),0)</f>
        <v>0</v>
      </c>
      <c r="L484" s="16">
        <f>IFERROR(VLOOKUP(M484,Modificateurs!D$1:E$94,2,0),0)</f>
        <v>-12</v>
      </c>
      <c r="M484" t="str">
        <f>VLOOKUP(A484,'Fichier FA (en entrée)'!B:AH,16,0)&amp;" "&amp;VLOOKUP(A484,'Fichier FA (en entrée)'!B:AH,20,0)&amp;" "&amp;VLOOKUP(A484,'Fichier FA (en entrée)'!B:AH,27,0)&amp;" "&amp;VLOOKUP(A484,'Fichier FA (en entrée)'!B:AH,29,0)</f>
        <v xml:space="preserve">P Systèmes électroniques numériques  </v>
      </c>
      <c r="N484" t="str">
        <f>VLOOKUP(A484,'Fichier FA (en entrée)'!B:AH,8,0)</f>
        <v>En Terminale</v>
      </c>
      <c r="O484" t="b">
        <f>AND(C484&gt;Synthèse!B$7,C484&lt;Synthèse!B$9)</f>
        <v>0</v>
      </c>
      <c r="Q484" s="60">
        <f>ROUNDUP(C484/(Synthèse!$B$2+Synthèse!$B$3)*8,0)</f>
        <v>12</v>
      </c>
      <c r="R484" s="60">
        <f>IFERROR(VLOOKUP(A484,'Evaluations (formulaire)'!A:P,6,0)+VLOOKUP(A484,'Evaluations (formulaire)'!A:P,7,0),0)</f>
        <v>0</v>
      </c>
      <c r="S484" s="60">
        <f>IFERROR(VLOOKUP(A484,'Evaluations (formulaire)'!A:P,8,0),0)</f>
        <v>0</v>
      </c>
      <c r="T484" s="64">
        <f>IF(AND(ISBLANK(P484),Q484&lt;=2),Synthèse!$B$42,IF(AND(ISBLANK(P484),Q484&gt;=7),Synthèse!$C$42,R484+S484))</f>
        <v>0</v>
      </c>
      <c r="U484" s="64">
        <f t="shared" si="60"/>
        <v>-100</v>
      </c>
      <c r="V484" s="59">
        <f t="shared" si="61"/>
        <v>765</v>
      </c>
      <c r="W484" s="26">
        <v>698</v>
      </c>
      <c r="X484" s="26" t="b">
        <f t="shared" si="62"/>
        <v>0</v>
      </c>
      <c r="Y484" s="26" t="e">
        <f>VLOOKUP(A484,#REF!,21,0)</f>
        <v>#REF!</v>
      </c>
      <c r="Z484" s="26" t="s">
        <v>2283</v>
      </c>
      <c r="AC484" t="b">
        <f t="shared" si="63"/>
        <v>0</v>
      </c>
      <c r="AD484" t="e">
        <f>IFERROR(VLOOKUP(A484,#REF!,4,0),MAX(#REF!)+100)</f>
        <v>#REF!</v>
      </c>
    </row>
    <row r="485" spans="1:30">
      <c r="A485">
        <v>695161</v>
      </c>
      <c r="B485" s="5" t="str">
        <f ca="1">VLOOKUP(A485,'Fichier FA (en entrée)'!B:AH,3,0)</f>
        <v>KHDRZVHCHV</v>
      </c>
      <c r="C485">
        <f t="shared" si="56"/>
        <v>140</v>
      </c>
      <c r="D485">
        <f t="shared" si="57"/>
        <v>12.8</v>
      </c>
      <c r="E485" s="14" t="str">
        <f>VLOOKUP(A485,'Fichier FA (en entrée)'!B:AH,2,0)</f>
        <v>EV</v>
      </c>
      <c r="F485" s="14" t="b">
        <f t="shared" si="58"/>
        <v>1</v>
      </c>
      <c r="G485" s="14" t="b">
        <f>IFERROR(VLOOKUP(A485,'Calculs FI (auto)'!A:F,6,0),FALSE)</f>
        <v>0</v>
      </c>
      <c r="H485" s="14" t="b">
        <f t="shared" si="59"/>
        <v>0</v>
      </c>
      <c r="I485" s="16">
        <f>IFERROR(VLOOKUP(A485,'Moyennes FA (en entrée)'!B:N,7,0),"")</f>
        <v>9.8000000000000007</v>
      </c>
      <c r="J485" s="16">
        <f>IFERROR(VLOOKUP(VLOOKUP(A485,'Fichier FA (en entrée)'!B:AH,33,0),Modificateurs!A$2:B$5,2,0),0)</f>
        <v>1</v>
      </c>
      <c r="K485" s="16">
        <f>IFERROR(VLOOKUP(VLOOKUP(A485,'Redoub FI (en entrée)'!B:N,7,0),Modificateurs!A$8:B$11,2,0),0)</f>
        <v>0</v>
      </c>
      <c r="L485" s="16">
        <f>IFERROR(VLOOKUP(M485,Modificateurs!D$1:E$94,2,0),0)</f>
        <v>2</v>
      </c>
      <c r="M485" t="str">
        <f>VLOOKUP(A485,'Fichier FA (en entrée)'!B:AH,16,0)&amp;" "&amp;VLOOKUP(A485,'Fichier FA (en entrée)'!B:AH,20,0)&amp;" "&amp;VLOOKUP(A485,'Fichier FA (en entrée)'!B:AH,27,0)&amp;" "&amp;VLOOKUP(A485,'Fichier FA (en entrée)'!B:AH,29,0)</f>
        <v xml:space="preserve">STI2D Système informatique et numérique  </v>
      </c>
      <c r="N485" t="str">
        <f>VLOOKUP(A485,'Fichier FA (en entrée)'!B:AH,8,0)</f>
        <v>En Terminale</v>
      </c>
      <c r="O485" t="b">
        <f>AND(C485&gt;Synthèse!B$7,C485&lt;Synthèse!B$9)</f>
        <v>1</v>
      </c>
      <c r="Q485" s="60">
        <f>ROUNDUP(C485/(Synthèse!$B$2+Synthèse!$B$3)*8,0)</f>
        <v>3</v>
      </c>
      <c r="R485" s="60">
        <f>IFERROR(VLOOKUP(A485,'Evaluations (formulaire)'!A:P,6,0)+VLOOKUP(A485,'Evaluations (formulaire)'!A:P,7,0),0)</f>
        <v>0</v>
      </c>
      <c r="S485" s="60">
        <f>IFERROR(VLOOKUP(A485,'Evaluations (formulaire)'!A:P,8,0),0)</f>
        <v>0</v>
      </c>
      <c r="T485" s="64">
        <f>IF(AND(ISBLANK(P485),Q485&lt;=2),Synthèse!$B$42,IF(AND(ISBLANK(P485),Q485&gt;=7),Synthèse!$C$42,R485+S485))</f>
        <v>0</v>
      </c>
      <c r="U485" s="64">
        <f t="shared" si="60"/>
        <v>12.8</v>
      </c>
      <c r="V485" s="59">
        <f t="shared" si="61"/>
        <v>140</v>
      </c>
      <c r="W485" s="26">
        <v>143</v>
      </c>
      <c r="X485" s="26" t="b">
        <f t="shared" si="62"/>
        <v>1</v>
      </c>
      <c r="Y485" s="26" t="e">
        <f>VLOOKUP(A485,#REF!,21,0)</f>
        <v>#REF!</v>
      </c>
      <c r="Z485" s="26" t="s">
        <v>2283</v>
      </c>
      <c r="AC485" t="b">
        <f t="shared" si="63"/>
        <v>0</v>
      </c>
      <c r="AD485" t="e">
        <f>IFERROR(VLOOKUP(A485,#REF!,4,0),MAX(#REF!)+100)</f>
        <v>#REF!</v>
      </c>
    </row>
    <row r="486" spans="1:30">
      <c r="A486">
        <v>697592</v>
      </c>
      <c r="B486" s="5" t="str">
        <f ca="1">VLOOKUP(A486,'Fichier FA (en entrée)'!B:AH,3,0)</f>
        <v>GXXXZGSDYM</v>
      </c>
      <c r="C486">
        <f t="shared" si="56"/>
        <v>398</v>
      </c>
      <c r="D486">
        <f t="shared" si="57"/>
        <v>4.34</v>
      </c>
      <c r="E486" s="14" t="str">
        <f>VLOOKUP(A486,'Fichier FA (en entrée)'!B:AH,2,0)</f>
        <v>EV</v>
      </c>
      <c r="F486" s="14" t="b">
        <f t="shared" si="58"/>
        <v>1</v>
      </c>
      <c r="G486" s="14" t="b">
        <f>IFERROR(VLOOKUP(A486,'Calculs FI (auto)'!A:F,6,0),FALSE)</f>
        <v>1</v>
      </c>
      <c r="H486" s="14" t="b">
        <f t="shared" si="59"/>
        <v>1</v>
      </c>
      <c r="I486" s="16">
        <f>IFERROR(VLOOKUP(A486,'Moyennes FA (en entrée)'!B:N,7,0),"")</f>
        <v>13.34</v>
      </c>
      <c r="J486" s="16">
        <f>IFERROR(VLOOKUP(VLOOKUP(A486,'Fichier FA (en entrée)'!B:AH,33,0),Modificateurs!A$2:B$5,2,0),0)</f>
        <v>3</v>
      </c>
      <c r="K486" s="16">
        <f>IFERROR(VLOOKUP(VLOOKUP(A486,'Redoub FI (en entrée)'!B:N,7,0),Modificateurs!A$8:B$11,2,0),0)</f>
        <v>0</v>
      </c>
      <c r="L486" s="16">
        <f>IFERROR(VLOOKUP(M486,Modificateurs!D$1:E$94,2,0),0)</f>
        <v>-12</v>
      </c>
      <c r="M486" t="str">
        <f>VLOOKUP(A486,'Fichier FA (en entrée)'!B:AH,16,0)&amp;" "&amp;VLOOKUP(A486,'Fichier FA (en entrée)'!B:AH,20,0)&amp;" "&amp;VLOOKUP(A486,'Fichier FA (en entrée)'!B:AH,27,0)&amp;" "&amp;VLOOKUP(A486,'Fichier FA (en entrée)'!B:AH,29,0)</f>
        <v xml:space="preserve">P Electrotechnique, énergie, équipements communicants  </v>
      </c>
      <c r="N486" t="str">
        <f>VLOOKUP(A486,'Fichier FA (en entrée)'!B:AH,8,0)</f>
        <v>En Terminale</v>
      </c>
      <c r="O486" t="b">
        <f>AND(C486&gt;Synthèse!B$7,C486&lt;Synthèse!B$9)</f>
        <v>0</v>
      </c>
      <c r="Q486" s="60">
        <f>ROUNDUP(C486/(Synthèse!$B$2+Synthèse!$B$3)*8,0)</f>
        <v>6</v>
      </c>
      <c r="R486" s="60">
        <f>IFERROR(VLOOKUP(A486,'Evaluations (formulaire)'!A:P,6,0)+VLOOKUP(A486,'Evaluations (formulaire)'!A:P,7,0),0)</f>
        <v>0</v>
      </c>
      <c r="S486" s="60">
        <f>IFERROR(VLOOKUP(A486,'Evaluations (formulaire)'!A:P,8,0),0)</f>
        <v>0</v>
      </c>
      <c r="T486" s="64">
        <f>IF(AND(ISBLANK(P486),Q486&lt;=2),Synthèse!$B$42,IF(AND(ISBLANK(P486),Q486&gt;=7),Synthèse!$C$42,R486+S486))</f>
        <v>0</v>
      </c>
      <c r="U486" s="64">
        <f t="shared" si="60"/>
        <v>4.34</v>
      </c>
      <c r="V486" s="59">
        <f t="shared" si="61"/>
        <v>398</v>
      </c>
      <c r="W486" s="26">
        <v>121</v>
      </c>
      <c r="X486" s="26" t="b">
        <f t="shared" si="62"/>
        <v>0</v>
      </c>
      <c r="Y486" s="26" t="e">
        <f>VLOOKUP(A486,#REF!,21,0)</f>
        <v>#REF!</v>
      </c>
      <c r="Z486" s="26" t="s">
        <v>2283</v>
      </c>
      <c r="AC486" t="b">
        <f t="shared" si="63"/>
        <v>0</v>
      </c>
      <c r="AD486" t="e">
        <f>IFERROR(VLOOKUP(A486,#REF!,4,0),MAX(#REF!)+100)</f>
        <v>#REF!</v>
      </c>
    </row>
    <row r="487" spans="1:30">
      <c r="A487">
        <v>698473</v>
      </c>
      <c r="B487" s="5" t="str">
        <f ca="1">VLOOKUP(A487,'Fichier FA (en entrée)'!B:AH,3,0)</f>
        <v>PUBYHPLXYC</v>
      </c>
      <c r="C487">
        <f t="shared" si="56"/>
        <v>527</v>
      </c>
      <c r="D487">
        <f t="shared" si="57"/>
        <v>-8.629999999999999</v>
      </c>
      <c r="E487" s="14" t="str">
        <f>VLOOKUP(A487,'Fichier FA (en entrée)'!B:AH,2,0)</f>
        <v>EV</v>
      </c>
      <c r="F487" s="14" t="b">
        <f t="shared" si="58"/>
        <v>1</v>
      </c>
      <c r="G487" s="14" t="b">
        <f>IFERROR(VLOOKUP(A487,'Calculs FI (auto)'!A:F,6,0),FALSE)</f>
        <v>1</v>
      </c>
      <c r="H487" s="14" t="b">
        <f t="shared" si="59"/>
        <v>1</v>
      </c>
      <c r="I487" s="16">
        <f>IFERROR(VLOOKUP(A487,'Moyennes FA (en entrée)'!B:N,7,0),"")</f>
        <v>6.37</v>
      </c>
      <c r="J487" s="16">
        <f>IFERROR(VLOOKUP(VLOOKUP(A487,'Fichier FA (en entrée)'!B:AH,33,0),Modificateurs!A$2:B$5,2,0),0)</f>
        <v>-3</v>
      </c>
      <c r="K487" s="16">
        <f>IFERROR(VLOOKUP(VLOOKUP(A487,'Redoub FI (en entrée)'!B:N,7,0),Modificateurs!A$8:B$11,2,0),0)</f>
        <v>0</v>
      </c>
      <c r="L487" s="16">
        <f>IFERROR(VLOOKUP(M487,Modificateurs!D$1:E$94,2,0),0)</f>
        <v>-12</v>
      </c>
      <c r="M487" t="str">
        <f>VLOOKUP(A487,'Fichier FA (en entrée)'!B:AH,16,0)&amp;" "&amp;VLOOKUP(A487,'Fichier FA (en entrée)'!B:AH,20,0)&amp;" "&amp;VLOOKUP(A487,'Fichier FA (en entrée)'!B:AH,27,0)&amp;" "&amp;VLOOKUP(A487,'Fichier FA (en entrée)'!B:AH,29,0)</f>
        <v xml:space="preserve">P Systèmes électroniques numériques  </v>
      </c>
      <c r="N487" t="str">
        <f>VLOOKUP(A487,'Fichier FA (en entrée)'!B:AH,8,0)</f>
        <v>En Terminale</v>
      </c>
      <c r="O487" t="b">
        <f>AND(C487&gt;Synthèse!B$7,C487&lt;Synthèse!B$9)</f>
        <v>0</v>
      </c>
      <c r="Q487" s="60">
        <f>ROUNDUP(C487/(Synthèse!$B$2+Synthèse!$B$3)*8,0)</f>
        <v>8</v>
      </c>
      <c r="R487" s="60">
        <f>IFERROR(VLOOKUP(A487,'Evaluations (formulaire)'!A:P,6,0)+VLOOKUP(A487,'Evaluations (formulaire)'!A:P,7,0),0)</f>
        <v>0</v>
      </c>
      <c r="S487" s="60">
        <f>IFERROR(VLOOKUP(A487,'Evaluations (formulaire)'!A:P,8,0),0)</f>
        <v>0</v>
      </c>
      <c r="T487" s="64">
        <f>IF(AND(ISBLANK(P487),Q487&lt;=2),Synthèse!$B$42,IF(AND(ISBLANK(P487),Q487&gt;=7),Synthèse!$C$42,R487+S487))</f>
        <v>0</v>
      </c>
      <c r="U487" s="64">
        <f t="shared" si="60"/>
        <v>-8.629999999999999</v>
      </c>
      <c r="V487" s="59">
        <f t="shared" si="61"/>
        <v>527</v>
      </c>
      <c r="W487" s="26">
        <v>583</v>
      </c>
      <c r="X487" s="26" t="b">
        <f t="shared" si="62"/>
        <v>0</v>
      </c>
      <c r="Y487" s="26" t="e">
        <f>VLOOKUP(A487,#REF!,21,0)</f>
        <v>#REF!</v>
      </c>
      <c r="Z487" s="26" t="s">
        <v>2283</v>
      </c>
      <c r="AC487" t="b">
        <f t="shared" si="63"/>
        <v>0</v>
      </c>
      <c r="AD487" t="e">
        <f>IFERROR(VLOOKUP(A487,#REF!,4,0),MAX(#REF!)+100)</f>
        <v>#REF!</v>
      </c>
    </row>
    <row r="488" spans="1:30">
      <c r="A488">
        <v>699775</v>
      </c>
      <c r="B488" s="5" t="str">
        <f ca="1">VLOOKUP(A488,'Fichier FA (en entrée)'!B:AH,3,0)</f>
        <v>GACYGQULSK</v>
      </c>
      <c r="C488">
        <f t="shared" si="56"/>
        <v>765</v>
      </c>
      <c r="D488">
        <f t="shared" si="57"/>
        <v>-100</v>
      </c>
      <c r="E488" s="14" t="str">
        <f>VLOOKUP(A488,'Fichier FA (en entrée)'!B:AH,2,0)</f>
        <v>ENV</v>
      </c>
      <c r="F488" s="14" t="b">
        <f t="shared" si="58"/>
        <v>0</v>
      </c>
      <c r="G488" s="14" t="b">
        <f>IFERROR(VLOOKUP(A488,'Calculs FI (auto)'!A:F,6,0),FALSE)</f>
        <v>0</v>
      </c>
      <c r="H488" s="14" t="b">
        <f t="shared" si="59"/>
        <v>0</v>
      </c>
      <c r="I488" s="16" t="str">
        <f>IFERROR(VLOOKUP(A488,'Moyennes FA (en entrée)'!B:N,7,0),"")</f>
        <v/>
      </c>
      <c r="J488" s="16">
        <f>IFERROR(VLOOKUP(VLOOKUP(A488,'Fichier FA (en entrée)'!B:AH,33,0),Modificateurs!A$2:B$5,2,0),0)</f>
        <v>0</v>
      </c>
      <c r="K488" s="16">
        <f>IFERROR(VLOOKUP(VLOOKUP(A488,'Redoub FI (en entrée)'!B:N,7,0),Modificateurs!A$8:B$11,2,0),0)</f>
        <v>0</v>
      </c>
      <c r="L488" s="16">
        <f>IFERROR(VLOOKUP(M488,Modificateurs!D$1:E$94,2,0),0)</f>
        <v>-12</v>
      </c>
      <c r="M488" t="str">
        <f>VLOOKUP(A488,'Fichier FA (en entrée)'!B:AH,16,0)&amp;" "&amp;VLOOKUP(A488,'Fichier FA (en entrée)'!B:AH,20,0)&amp;" "&amp;VLOOKUP(A488,'Fichier FA (en entrée)'!B:AH,27,0)&amp;" "&amp;VLOOKUP(A488,'Fichier FA (en entrée)'!B:AH,29,0)</f>
        <v xml:space="preserve">STMG Gestion et Finance  </v>
      </c>
      <c r="N488" t="str">
        <f>VLOOKUP(A488,'Fichier FA (en entrée)'!B:AH,8,0)</f>
        <v>En Terminale</v>
      </c>
      <c r="O488" t="b">
        <f>AND(C488&gt;Synthèse!B$7,C488&lt;Synthèse!B$9)</f>
        <v>0</v>
      </c>
      <c r="Q488" s="60">
        <f>ROUNDUP(C488/(Synthèse!$B$2+Synthèse!$B$3)*8,0)</f>
        <v>12</v>
      </c>
      <c r="R488" s="60">
        <f>IFERROR(VLOOKUP(A488,'Evaluations (formulaire)'!A:P,6,0)+VLOOKUP(A488,'Evaluations (formulaire)'!A:P,7,0),0)</f>
        <v>0</v>
      </c>
      <c r="S488" s="60">
        <f>IFERROR(VLOOKUP(A488,'Evaluations (formulaire)'!A:P,8,0),0)</f>
        <v>0</v>
      </c>
      <c r="T488" s="64">
        <f>IF(AND(ISBLANK(P488),Q488&lt;=2),Synthèse!$B$42,IF(AND(ISBLANK(P488),Q488&gt;=7),Synthèse!$C$42,R488+S488))</f>
        <v>0</v>
      </c>
      <c r="U488" s="64">
        <f t="shared" si="60"/>
        <v>-100</v>
      </c>
      <c r="V488" s="59">
        <f t="shared" si="61"/>
        <v>765</v>
      </c>
      <c r="W488" s="26">
        <v>451</v>
      </c>
      <c r="X488" s="26" t="b">
        <f t="shared" si="62"/>
        <v>0</v>
      </c>
      <c r="Y488" s="26" t="e">
        <f>VLOOKUP(A488,#REF!,21,0)</f>
        <v>#REF!</v>
      </c>
      <c r="Z488" s="26" t="s">
        <v>2283</v>
      </c>
      <c r="AC488" t="b">
        <f t="shared" si="63"/>
        <v>0</v>
      </c>
      <c r="AD488" t="e">
        <f>IFERROR(VLOOKUP(A488,#REF!,4,0),MAX(#REF!)+100)</f>
        <v>#REF!</v>
      </c>
    </row>
    <row r="489" spans="1:30">
      <c r="A489">
        <v>699790</v>
      </c>
      <c r="B489" s="5" t="str">
        <f ca="1">VLOOKUP(A489,'Fichier FA (en entrée)'!B:AH,3,0)</f>
        <v>ZVAJEVTPND</v>
      </c>
      <c r="C489">
        <f t="shared" si="56"/>
        <v>765</v>
      </c>
      <c r="D489">
        <f t="shared" si="57"/>
        <v>-100</v>
      </c>
      <c r="E489" s="14" t="str">
        <f>VLOOKUP(A489,'Fichier FA (en entrée)'!B:AH,2,0)</f>
        <v>ENV</v>
      </c>
      <c r="F489" s="14" t="b">
        <f t="shared" si="58"/>
        <v>0</v>
      </c>
      <c r="G489" s="14" t="b">
        <f>IFERROR(VLOOKUP(A489,'Calculs FI (auto)'!A:F,6,0),FALSE)</f>
        <v>1</v>
      </c>
      <c r="H489" s="14" t="b">
        <f t="shared" si="59"/>
        <v>0</v>
      </c>
      <c r="I489" s="16" t="str">
        <f>IFERROR(VLOOKUP(A489,'Moyennes FA (en entrée)'!B:N,7,0),"")</f>
        <v/>
      </c>
      <c r="J489" s="16">
        <f>IFERROR(VLOOKUP(VLOOKUP(A489,'Fichier FA (en entrée)'!B:AH,33,0),Modificateurs!A$2:B$5,2,0),0)</f>
        <v>1</v>
      </c>
      <c r="K489" s="16">
        <f>IFERROR(VLOOKUP(VLOOKUP(A489,'Redoub FI (en entrée)'!B:N,7,0),Modificateurs!A$8:B$11,2,0),0)</f>
        <v>0</v>
      </c>
      <c r="L489" s="16">
        <f>IFERROR(VLOOKUP(M489,Modificateurs!D$1:E$94,2,0),0)</f>
        <v>2</v>
      </c>
      <c r="M489" t="str">
        <f>VLOOKUP(A489,'Fichier FA (en entrée)'!B:AH,16,0)&amp;" "&amp;VLOOKUP(A489,'Fichier FA (en entrée)'!B:AH,20,0)&amp;" "&amp;VLOOKUP(A489,'Fichier FA (en entrée)'!B:AH,27,0)&amp;" "&amp;VLOOKUP(A489,'Fichier FA (en entrée)'!B:AH,29,0)</f>
        <v xml:space="preserve">S Physique-chimie  </v>
      </c>
      <c r="N489" t="str">
        <f>VLOOKUP(A489,'Fichier FA (en entrée)'!B:AH,8,0)</f>
        <v>En Terminale</v>
      </c>
      <c r="O489" t="b">
        <f>AND(C489&gt;Synthèse!B$7,C489&lt;Synthèse!B$9)</f>
        <v>0</v>
      </c>
      <c r="Q489" s="60">
        <f>ROUNDUP(C489/(Synthèse!$B$2+Synthèse!$B$3)*8,0)</f>
        <v>12</v>
      </c>
      <c r="R489" s="60">
        <f>IFERROR(VLOOKUP(A489,'Evaluations (formulaire)'!A:P,6,0)+VLOOKUP(A489,'Evaluations (formulaire)'!A:P,7,0),0)</f>
        <v>0</v>
      </c>
      <c r="S489" s="60">
        <f>IFERROR(VLOOKUP(A489,'Evaluations (formulaire)'!A:P,8,0),0)</f>
        <v>0</v>
      </c>
      <c r="T489" s="64">
        <f>IF(AND(ISBLANK(P489),Q489&lt;=2),Synthèse!$B$42,IF(AND(ISBLANK(P489),Q489&gt;=7),Synthèse!$C$42,R489+S489))</f>
        <v>0</v>
      </c>
      <c r="U489" s="64">
        <f t="shared" si="60"/>
        <v>-100</v>
      </c>
      <c r="V489" s="59">
        <f t="shared" si="61"/>
        <v>765</v>
      </c>
      <c r="W489" s="26">
        <v>158</v>
      </c>
      <c r="X489" s="26" t="b">
        <f t="shared" si="62"/>
        <v>0</v>
      </c>
      <c r="Y489" s="26" t="e">
        <f>VLOOKUP(A489,#REF!,21,0)</f>
        <v>#REF!</v>
      </c>
      <c r="Z489" s="26" t="s">
        <v>2283</v>
      </c>
      <c r="AC489" t="b">
        <f t="shared" si="63"/>
        <v>0</v>
      </c>
      <c r="AD489" t="e">
        <f>IFERROR(VLOOKUP(A489,#REF!,4,0),MAX(#REF!)+100)</f>
        <v>#REF!</v>
      </c>
    </row>
    <row r="490" spans="1:30">
      <c r="A490">
        <v>703872</v>
      </c>
      <c r="B490" s="5" t="str">
        <f ca="1">VLOOKUP(A490,'Fichier FA (en entrée)'!B:AH,3,0)</f>
        <v>XKHTIVRPMX</v>
      </c>
      <c r="C490">
        <f t="shared" si="56"/>
        <v>324</v>
      </c>
      <c r="D490">
        <f t="shared" si="57"/>
        <v>8.02</v>
      </c>
      <c r="E490" s="14" t="str">
        <f>VLOOKUP(A490,'Fichier FA (en entrée)'!B:AH,2,0)</f>
        <v>EV</v>
      </c>
      <c r="F490" s="14" t="b">
        <f t="shared" si="58"/>
        <v>1</v>
      </c>
      <c r="G490" s="14" t="b">
        <f>IFERROR(VLOOKUP(A490,'Calculs FI (auto)'!A:F,6,0),FALSE)</f>
        <v>1</v>
      </c>
      <c r="H490" s="14" t="b">
        <f t="shared" si="59"/>
        <v>1</v>
      </c>
      <c r="I490" s="16">
        <f>IFERROR(VLOOKUP(A490,'Moyennes FA (en entrée)'!B:N,7,0),"")</f>
        <v>11.02</v>
      </c>
      <c r="J490" s="16">
        <f>IFERROR(VLOOKUP(VLOOKUP(A490,'Fichier FA (en entrée)'!B:AH,33,0),Modificateurs!A$2:B$5,2,0),0)</f>
        <v>1</v>
      </c>
      <c r="K490" s="16">
        <f>IFERROR(VLOOKUP(VLOOKUP(A490,'Redoub FI (en entrée)'!B:N,7,0),Modificateurs!A$8:B$11,2,0),0)</f>
        <v>0</v>
      </c>
      <c r="L490" s="16">
        <f>IFERROR(VLOOKUP(M490,Modificateurs!D$1:E$94,2,0),0)</f>
        <v>-4</v>
      </c>
      <c r="M490" t="str">
        <f>VLOOKUP(A490,'Fichier FA (en entrée)'!B:AH,16,0)&amp;" "&amp;VLOOKUP(A490,'Fichier FA (en entrée)'!B:AH,20,0)&amp;" "&amp;VLOOKUP(A490,'Fichier FA (en entrée)'!B:AH,27,0)&amp;" "&amp;VLOOKUP(A490,'Fichier FA (en entrée)'!B:AH,29,0)</f>
        <v xml:space="preserve">STI2D Energies et environnement  </v>
      </c>
      <c r="N490" t="str">
        <f>VLOOKUP(A490,'Fichier FA (en entrée)'!B:AH,8,0)</f>
        <v>En Terminale</v>
      </c>
      <c r="O490" t="b">
        <f>AND(C490&gt;Synthèse!B$7,C490&lt;Synthèse!B$9)</f>
        <v>1</v>
      </c>
      <c r="Q490" s="60">
        <f>ROUNDUP(C490/(Synthèse!$B$2+Synthèse!$B$3)*8,0)</f>
        <v>5</v>
      </c>
      <c r="R490" s="60">
        <f>IFERROR(VLOOKUP(A490,'Evaluations (formulaire)'!A:P,6,0)+VLOOKUP(A490,'Evaluations (formulaire)'!A:P,7,0),0)</f>
        <v>0</v>
      </c>
      <c r="S490" s="60">
        <f>IFERROR(VLOOKUP(A490,'Evaluations (formulaire)'!A:P,8,0),0)</f>
        <v>0</v>
      </c>
      <c r="T490" s="64">
        <f>IF(AND(ISBLANK(P490),Q490&lt;=2),Synthèse!$B$42,IF(AND(ISBLANK(P490),Q490&gt;=7),Synthèse!$C$42,R490+S490))</f>
        <v>0</v>
      </c>
      <c r="U490" s="64">
        <f t="shared" si="60"/>
        <v>8.02</v>
      </c>
      <c r="V490" s="59">
        <f t="shared" si="61"/>
        <v>323</v>
      </c>
      <c r="W490" s="26">
        <v>66</v>
      </c>
      <c r="X490" s="26" t="b">
        <f t="shared" si="62"/>
        <v>0</v>
      </c>
      <c r="Y490" s="26" t="e">
        <f>VLOOKUP(A490,#REF!,21,0)</f>
        <v>#REF!</v>
      </c>
      <c r="Z490" s="26" t="s">
        <v>2283</v>
      </c>
      <c r="AC490" t="b">
        <f t="shared" si="63"/>
        <v>0</v>
      </c>
      <c r="AD490" t="e">
        <f>IFERROR(VLOOKUP(A490,#REF!,4,0),MAX(#REF!)+100)</f>
        <v>#REF!</v>
      </c>
    </row>
    <row r="491" spans="1:30">
      <c r="A491">
        <v>709608</v>
      </c>
      <c r="B491" s="5" t="str">
        <f ca="1">VLOOKUP(A491,'Fichier FA (en entrée)'!B:AH,3,0)</f>
        <v>VUOVTSYOVV</v>
      </c>
      <c r="C491">
        <f t="shared" si="56"/>
        <v>229</v>
      </c>
      <c r="D491">
        <f t="shared" si="57"/>
        <v>10.85</v>
      </c>
      <c r="E491" s="14" t="str">
        <f>VLOOKUP(A491,'Fichier FA (en entrée)'!B:AH,2,0)</f>
        <v>EV</v>
      </c>
      <c r="F491" s="14" t="b">
        <f t="shared" si="58"/>
        <v>1</v>
      </c>
      <c r="G491" s="14" t="b">
        <f>IFERROR(VLOOKUP(A491,'Calculs FI (auto)'!A:F,6,0),FALSE)</f>
        <v>0</v>
      </c>
      <c r="H491" s="14" t="b">
        <f t="shared" si="59"/>
        <v>0</v>
      </c>
      <c r="I491" s="16">
        <f>IFERROR(VLOOKUP(A491,'Moyennes FA (en entrée)'!B:N,7,0),"")</f>
        <v>8.85</v>
      </c>
      <c r="J491" s="16">
        <f>IFERROR(VLOOKUP(VLOOKUP(A491,'Fichier FA (en entrée)'!B:AH,33,0),Modificateurs!A$2:B$5,2,0),0)</f>
        <v>0</v>
      </c>
      <c r="K491" s="16">
        <f>IFERROR(VLOOKUP(VLOOKUP(A491,'Redoub FI (en entrée)'!B:N,7,0),Modificateurs!A$8:B$11,2,0),0)</f>
        <v>0</v>
      </c>
      <c r="L491" s="16">
        <f>IFERROR(VLOOKUP(M491,Modificateurs!D$1:E$94,2,0),0)</f>
        <v>2</v>
      </c>
      <c r="M491" t="str">
        <f>VLOOKUP(A491,'Fichier FA (en entrée)'!B:AH,16,0)&amp;" "&amp;VLOOKUP(A491,'Fichier FA (en entrée)'!B:AH,20,0)&amp;" "&amp;VLOOKUP(A491,'Fichier FA (en entrée)'!B:AH,27,0)&amp;" "&amp;VLOOKUP(A491,'Fichier FA (en entrée)'!B:AH,29,0)</f>
        <v xml:space="preserve">S Physique-chimie  </v>
      </c>
      <c r="N491" t="str">
        <f>VLOOKUP(A491,'Fichier FA (en entrée)'!B:AH,8,0)</f>
        <v>En Terminale</v>
      </c>
      <c r="O491" t="b">
        <f>AND(C491&gt;Synthèse!B$7,C491&lt;Synthèse!B$9)</f>
        <v>1</v>
      </c>
      <c r="Q491" s="60">
        <f>ROUNDUP(C491/(Synthèse!$B$2+Synthèse!$B$3)*8,0)</f>
        <v>4</v>
      </c>
      <c r="R491" s="60">
        <f>IFERROR(VLOOKUP(A491,'Evaluations (formulaire)'!A:P,6,0)+VLOOKUP(A491,'Evaluations (formulaire)'!A:P,7,0),0)</f>
        <v>0</v>
      </c>
      <c r="S491" s="60">
        <f>IFERROR(VLOOKUP(A491,'Evaluations (formulaire)'!A:P,8,0),0)</f>
        <v>0</v>
      </c>
      <c r="T491" s="64">
        <f>IF(AND(ISBLANK(P491),Q491&lt;=2),Synthèse!$B$42,IF(AND(ISBLANK(P491),Q491&gt;=7),Synthèse!$C$42,R491+S491))</f>
        <v>0</v>
      </c>
      <c r="U491" s="64">
        <f t="shared" si="60"/>
        <v>10.85</v>
      </c>
      <c r="V491" s="59">
        <f t="shared" si="61"/>
        <v>229</v>
      </c>
      <c r="W491" s="26">
        <v>233</v>
      </c>
      <c r="X491" s="26" t="b">
        <f t="shared" si="62"/>
        <v>1</v>
      </c>
      <c r="Y491" s="26" t="e">
        <f>VLOOKUP(A491,#REF!,21,0)</f>
        <v>#REF!</v>
      </c>
      <c r="Z491" s="26" t="s">
        <v>2283</v>
      </c>
      <c r="AC491" t="b">
        <f t="shared" si="63"/>
        <v>0</v>
      </c>
      <c r="AD491" t="e">
        <f>IFERROR(VLOOKUP(A491,#REF!,4,0),MAX(#REF!)+100)</f>
        <v>#REF!</v>
      </c>
    </row>
    <row r="492" spans="1:30">
      <c r="A492">
        <v>709637</v>
      </c>
      <c r="B492" s="5" t="str">
        <f ca="1">VLOOKUP(A492,'Fichier FA (en entrée)'!B:AH,3,0)</f>
        <v>IPRFRSMVJZ</v>
      </c>
      <c r="C492">
        <f t="shared" si="56"/>
        <v>765</v>
      </c>
      <c r="D492">
        <f t="shared" si="57"/>
        <v>-100</v>
      </c>
      <c r="E492" s="14" t="str">
        <f>VLOOKUP(A492,'Fichier FA (en entrée)'!B:AH,2,0)</f>
        <v>ENV</v>
      </c>
      <c r="F492" s="14" t="b">
        <f t="shared" si="58"/>
        <v>0</v>
      </c>
      <c r="G492" s="14" t="b">
        <f>IFERROR(VLOOKUP(A492,'Calculs FI (auto)'!A:F,6,0),FALSE)</f>
        <v>0</v>
      </c>
      <c r="H492" s="14" t="b">
        <f t="shared" si="59"/>
        <v>0</v>
      </c>
      <c r="I492" s="16" t="str">
        <f>IFERROR(VLOOKUP(A492,'Moyennes FA (en entrée)'!B:N,7,0),"")</f>
        <v/>
      </c>
      <c r="J492" s="16">
        <f>IFERROR(VLOOKUP(VLOOKUP(A492,'Fichier FA (en entrée)'!B:AH,33,0),Modificateurs!A$2:B$5,2,0),0)</f>
        <v>-3</v>
      </c>
      <c r="K492" s="16">
        <f>IFERROR(VLOOKUP(VLOOKUP(A492,'Redoub FI (en entrée)'!B:N,7,0),Modificateurs!A$8:B$11,2,0),0)</f>
        <v>0</v>
      </c>
      <c r="L492" s="16">
        <f>IFERROR(VLOOKUP(M492,Modificateurs!D$1:E$94,2,0),0)</f>
        <v>2</v>
      </c>
      <c r="M492" t="str">
        <f>VLOOKUP(A492,'Fichier FA (en entrée)'!B:AH,16,0)&amp;" "&amp;VLOOKUP(A492,'Fichier FA (en entrée)'!B:AH,20,0)&amp;" "&amp;VLOOKUP(A492,'Fichier FA (en entrée)'!B:AH,27,0)&amp;" "&amp;VLOOKUP(A492,'Fichier FA (en entrée)'!B:AH,29,0)</f>
        <v xml:space="preserve">S Mathématiques  </v>
      </c>
      <c r="N492" t="str">
        <f>VLOOKUP(A492,'Fichier FA (en entrée)'!B:AH,8,0)</f>
        <v>En Terminale</v>
      </c>
      <c r="O492" t="b">
        <f>AND(C492&gt;Synthèse!B$7,C492&lt;Synthèse!B$9)</f>
        <v>0</v>
      </c>
      <c r="Q492" s="60">
        <f>ROUNDUP(C492/(Synthèse!$B$2+Synthèse!$B$3)*8,0)</f>
        <v>12</v>
      </c>
      <c r="R492" s="60">
        <f>IFERROR(VLOOKUP(A492,'Evaluations (formulaire)'!A:P,6,0)+VLOOKUP(A492,'Evaluations (formulaire)'!A:P,7,0),0)</f>
        <v>0</v>
      </c>
      <c r="S492" s="60">
        <f>IFERROR(VLOOKUP(A492,'Evaluations (formulaire)'!A:P,8,0),0)</f>
        <v>0</v>
      </c>
      <c r="T492" s="64">
        <f>IF(AND(ISBLANK(P492),Q492&lt;=2),Synthèse!$B$42,IF(AND(ISBLANK(P492),Q492&gt;=7),Synthèse!$C$42,R492+S492))</f>
        <v>0</v>
      </c>
      <c r="U492" s="64">
        <f t="shared" si="60"/>
        <v>-100</v>
      </c>
      <c r="V492" s="59">
        <f t="shared" si="61"/>
        <v>765</v>
      </c>
      <c r="W492" s="26">
        <v>611</v>
      </c>
      <c r="X492" s="26" t="b">
        <f t="shared" si="62"/>
        <v>0</v>
      </c>
      <c r="Y492" s="26" t="e">
        <f>VLOOKUP(A492,#REF!,21,0)</f>
        <v>#REF!</v>
      </c>
      <c r="Z492" s="26" t="s">
        <v>2283</v>
      </c>
      <c r="AC492" t="b">
        <f t="shared" si="63"/>
        <v>0</v>
      </c>
      <c r="AD492" t="e">
        <f>IFERROR(VLOOKUP(A492,#REF!,4,0),MAX(#REF!)+100)</f>
        <v>#REF!</v>
      </c>
    </row>
    <row r="493" spans="1:30">
      <c r="A493">
        <v>709862</v>
      </c>
      <c r="B493" s="5" t="str">
        <f ca="1">VLOOKUP(A493,'Fichier FA (en entrée)'!B:AH,3,0)</f>
        <v>LPERMVRPSC</v>
      </c>
      <c r="C493">
        <f t="shared" si="56"/>
        <v>345</v>
      </c>
      <c r="D493">
        <f t="shared" si="57"/>
        <v>6.93</v>
      </c>
      <c r="E493" s="14" t="str">
        <f>VLOOKUP(A493,'Fichier FA (en entrée)'!B:AH,2,0)</f>
        <v>EV</v>
      </c>
      <c r="F493" s="14" t="b">
        <f t="shared" si="58"/>
        <v>1</v>
      </c>
      <c r="G493" s="14" t="b">
        <f>IFERROR(VLOOKUP(A493,'Calculs FI (auto)'!A:F,6,0),FALSE)</f>
        <v>1</v>
      </c>
      <c r="H493" s="14" t="b">
        <f t="shared" si="59"/>
        <v>1</v>
      </c>
      <c r="I493" s="16">
        <f>IFERROR(VLOOKUP(A493,'Moyennes FA (en entrée)'!B:N,7,0),"")</f>
        <v>9.93</v>
      </c>
      <c r="J493" s="16">
        <f>IFERROR(VLOOKUP(VLOOKUP(A493,'Fichier FA (en entrée)'!B:AH,33,0),Modificateurs!A$2:B$5,2,0),0)</f>
        <v>0</v>
      </c>
      <c r="K493" s="16">
        <f>IFERROR(VLOOKUP(VLOOKUP(A493,'Redoub FI (en entrée)'!B:N,7,0),Modificateurs!A$8:B$11,2,0),0)</f>
        <v>0</v>
      </c>
      <c r="L493" s="16">
        <f>IFERROR(VLOOKUP(M493,Modificateurs!D$1:E$94,2,0),0)</f>
        <v>-3</v>
      </c>
      <c r="M493" t="str">
        <f>VLOOKUP(A493,'Fichier FA (en entrée)'!B:AH,16,0)&amp;" "&amp;VLOOKUP(A493,'Fichier FA (en entrée)'!B:AH,20,0)&amp;" "&amp;VLOOKUP(A493,'Fichier FA (en entrée)'!B:AH,27,0)&amp;" "&amp;VLOOKUP(A493,'Fichier FA (en entrée)'!B:AH,29,0)</f>
        <v xml:space="preserve">ES Mathématiques  </v>
      </c>
      <c r="N493" t="str">
        <f>VLOOKUP(A493,'Fichier FA (en entrée)'!B:AH,8,0)</f>
        <v>En Terminale</v>
      </c>
      <c r="O493" t="b">
        <f>AND(C493&gt;Synthèse!B$7,C493&lt;Synthèse!B$9)</f>
        <v>1</v>
      </c>
      <c r="Q493" s="60">
        <f>ROUNDUP(C493/(Synthèse!$B$2+Synthèse!$B$3)*8,0)</f>
        <v>6</v>
      </c>
      <c r="R493" s="60">
        <f>IFERROR(VLOOKUP(A493,'Evaluations (formulaire)'!A:P,6,0)+VLOOKUP(A493,'Evaluations (formulaire)'!A:P,7,0),0)</f>
        <v>0</v>
      </c>
      <c r="S493" s="60">
        <f>IFERROR(VLOOKUP(A493,'Evaluations (formulaire)'!A:P,8,0),0)</f>
        <v>0</v>
      </c>
      <c r="T493" s="64">
        <f>IF(AND(ISBLANK(P493),Q493&lt;=2),Synthèse!$B$42,IF(AND(ISBLANK(P493),Q493&gt;=7),Synthèse!$C$42,R493+S493))</f>
        <v>0</v>
      </c>
      <c r="U493" s="64">
        <f t="shared" si="60"/>
        <v>6.93</v>
      </c>
      <c r="V493" s="59">
        <f t="shared" si="61"/>
        <v>345</v>
      </c>
      <c r="W493" s="26">
        <v>322</v>
      </c>
      <c r="X493" s="26" t="b">
        <f t="shared" si="62"/>
        <v>0</v>
      </c>
      <c r="Y493" s="26" t="e">
        <f>VLOOKUP(A493,#REF!,21,0)</f>
        <v>#REF!</v>
      </c>
      <c r="Z493" s="26" t="s">
        <v>2283</v>
      </c>
      <c r="AC493" t="b">
        <f t="shared" si="63"/>
        <v>0</v>
      </c>
      <c r="AD493" t="e">
        <f>IFERROR(VLOOKUP(A493,#REF!,4,0),MAX(#REF!)+100)</f>
        <v>#REF!</v>
      </c>
    </row>
    <row r="494" spans="1:30">
      <c r="A494">
        <v>710607</v>
      </c>
      <c r="B494" s="5" t="str">
        <f ca="1">VLOOKUP(A494,'Fichier FA (en entrée)'!B:AH,3,0)</f>
        <v>UWHURLHEFQ</v>
      </c>
      <c r="C494">
        <f t="shared" si="56"/>
        <v>88</v>
      </c>
      <c r="D494">
        <f t="shared" si="57"/>
        <v>13.99</v>
      </c>
      <c r="E494" s="14" t="str">
        <f>VLOOKUP(A494,'Fichier FA (en entrée)'!B:AH,2,0)</f>
        <v>EV</v>
      </c>
      <c r="F494" s="14" t="b">
        <f t="shared" si="58"/>
        <v>1</v>
      </c>
      <c r="G494" s="14" t="b">
        <f>IFERROR(VLOOKUP(A494,'Calculs FI (auto)'!A:F,6,0),FALSE)</f>
        <v>0</v>
      </c>
      <c r="H494" s="14" t="b">
        <f t="shared" si="59"/>
        <v>0</v>
      </c>
      <c r="I494" s="16">
        <f>IFERROR(VLOOKUP(A494,'Moyennes FA (en entrée)'!B:N,7,0),"")</f>
        <v>10.99</v>
      </c>
      <c r="J494" s="16">
        <f>IFERROR(VLOOKUP(VLOOKUP(A494,'Fichier FA (en entrée)'!B:AH,33,0),Modificateurs!A$2:B$5,2,0),0)</f>
        <v>1</v>
      </c>
      <c r="K494" s="16">
        <f>IFERROR(VLOOKUP(VLOOKUP(A494,'Redoub FI (en entrée)'!B:N,7,0),Modificateurs!A$8:B$11,2,0),0)</f>
        <v>0</v>
      </c>
      <c r="L494" s="16">
        <f>IFERROR(VLOOKUP(M494,Modificateurs!D$1:E$94,2,0),0)</f>
        <v>2</v>
      </c>
      <c r="M494" t="str">
        <f>VLOOKUP(A494,'Fichier FA (en entrée)'!B:AH,16,0)&amp;" "&amp;VLOOKUP(A494,'Fichier FA (en entrée)'!B:AH,20,0)&amp;" "&amp;VLOOKUP(A494,'Fichier FA (en entrée)'!B:AH,27,0)&amp;" "&amp;VLOOKUP(A494,'Fichier FA (en entrée)'!B:AH,29,0)</f>
        <v xml:space="preserve">S Mathématiques  </v>
      </c>
      <c r="N494" t="str">
        <f>VLOOKUP(A494,'Fichier FA (en entrée)'!B:AH,8,0)</f>
        <v>En Terminale</v>
      </c>
      <c r="O494" t="b">
        <f>AND(C494&gt;Synthèse!B$7,C494&lt;Synthèse!B$9)</f>
        <v>0</v>
      </c>
      <c r="Q494" s="60">
        <f>ROUNDUP(C494/(Synthèse!$B$2+Synthèse!$B$3)*8,0)</f>
        <v>2</v>
      </c>
      <c r="R494" s="60">
        <f>IFERROR(VLOOKUP(A494,'Evaluations (formulaire)'!A:P,6,0)+VLOOKUP(A494,'Evaluations (formulaire)'!A:P,7,0),0)</f>
        <v>0</v>
      </c>
      <c r="S494" s="60">
        <f>IFERROR(VLOOKUP(A494,'Evaluations (formulaire)'!A:P,8,0),0)</f>
        <v>0</v>
      </c>
      <c r="T494" s="64">
        <f>IF(AND(ISBLANK(P494),Q494&lt;=2),Synthèse!$B$42,IF(AND(ISBLANK(P494),Q494&gt;=7),Synthèse!$C$42,R494+S494))</f>
        <v>0</v>
      </c>
      <c r="U494" s="64">
        <f t="shared" si="60"/>
        <v>13.99</v>
      </c>
      <c r="V494" s="59">
        <f t="shared" si="61"/>
        <v>88</v>
      </c>
      <c r="W494" s="26">
        <v>587</v>
      </c>
      <c r="X494" s="26" t="b">
        <f t="shared" si="62"/>
        <v>1</v>
      </c>
      <c r="Y494" s="26" t="e">
        <f>VLOOKUP(A494,#REF!,21,0)</f>
        <v>#REF!</v>
      </c>
      <c r="Z494" s="26" t="s">
        <v>2283</v>
      </c>
      <c r="AC494" t="b">
        <f t="shared" si="63"/>
        <v>0</v>
      </c>
      <c r="AD494" t="e">
        <f>IFERROR(VLOOKUP(A494,#REF!,4,0),MAX(#REF!)+100)</f>
        <v>#REF!</v>
      </c>
    </row>
    <row r="495" spans="1:30">
      <c r="A495">
        <v>713432</v>
      </c>
      <c r="B495" s="5" t="str">
        <f ca="1">VLOOKUP(A495,'Fichier FA (en entrée)'!B:AH,3,0)</f>
        <v>OFTFLPCHVF</v>
      </c>
      <c r="C495">
        <f t="shared" si="56"/>
        <v>205</v>
      </c>
      <c r="D495">
        <f t="shared" si="57"/>
        <v>11.39</v>
      </c>
      <c r="E495" s="14" t="str">
        <f>VLOOKUP(A495,'Fichier FA (en entrée)'!B:AH,2,0)</f>
        <v>EV</v>
      </c>
      <c r="F495" s="14" t="b">
        <f t="shared" si="58"/>
        <v>1</v>
      </c>
      <c r="G495" s="14" t="b">
        <f>IFERROR(VLOOKUP(A495,'Calculs FI (auto)'!A:F,6,0),FALSE)</f>
        <v>1</v>
      </c>
      <c r="H495" s="14" t="b">
        <f t="shared" si="59"/>
        <v>1</v>
      </c>
      <c r="I495" s="16">
        <f>IFERROR(VLOOKUP(A495,'Moyennes FA (en entrée)'!B:N,7,0),"")</f>
        <v>8.39</v>
      </c>
      <c r="J495" s="16">
        <f>IFERROR(VLOOKUP(VLOOKUP(A495,'Fichier FA (en entrée)'!B:AH,33,0),Modificateurs!A$2:B$5,2,0),0)</f>
        <v>0</v>
      </c>
      <c r="K495" s="16">
        <f>IFERROR(VLOOKUP(VLOOKUP(A495,'Redoub FI (en entrée)'!B:N,7,0),Modificateurs!A$8:B$11,2,0),0)</f>
        <v>0</v>
      </c>
      <c r="L495" s="16">
        <f>IFERROR(VLOOKUP(M495,Modificateurs!D$1:E$94,2,0),0)</f>
        <v>3</v>
      </c>
      <c r="M495" t="str">
        <f>VLOOKUP(A495,'Fichier FA (en entrée)'!B:AH,16,0)&amp;" "&amp;VLOOKUP(A495,'Fichier FA (en entrée)'!B:AH,20,0)&amp;" "&amp;VLOOKUP(A495,'Fichier FA (en entrée)'!B:AH,27,0)&amp;" "&amp;VLOOKUP(A495,'Fichier FA (en entrée)'!B:AH,29,0)</f>
        <v xml:space="preserve">S Informatique et Sciences du numérique  </v>
      </c>
      <c r="N495" t="str">
        <f>VLOOKUP(A495,'Fichier FA (en entrée)'!B:AH,8,0)</f>
        <v>En Terminale</v>
      </c>
      <c r="O495" t="b">
        <f>AND(C495&gt;Synthèse!B$7,C495&lt;Synthèse!B$9)</f>
        <v>1</v>
      </c>
      <c r="Q495" s="60">
        <f>ROUNDUP(C495/(Synthèse!$B$2+Synthèse!$B$3)*8,0)</f>
        <v>4</v>
      </c>
      <c r="R495" s="60">
        <f>IFERROR(VLOOKUP(A495,'Evaluations (formulaire)'!A:P,6,0)+VLOOKUP(A495,'Evaluations (formulaire)'!A:P,7,0),0)</f>
        <v>0</v>
      </c>
      <c r="S495" s="60">
        <f>IFERROR(VLOOKUP(A495,'Evaluations (formulaire)'!A:P,8,0),0)</f>
        <v>0</v>
      </c>
      <c r="T495" s="64">
        <f>IF(AND(ISBLANK(P495),Q495&lt;=2),Synthèse!$B$42,IF(AND(ISBLANK(P495),Q495&gt;=7),Synthèse!$C$42,R495+S495))</f>
        <v>0</v>
      </c>
      <c r="U495" s="64">
        <f t="shared" si="60"/>
        <v>11.39</v>
      </c>
      <c r="V495" s="59">
        <f t="shared" si="61"/>
        <v>205</v>
      </c>
      <c r="W495" s="26">
        <v>242</v>
      </c>
      <c r="X495" s="26" t="b">
        <f t="shared" si="62"/>
        <v>1</v>
      </c>
      <c r="Y495" s="26" t="e">
        <f>VLOOKUP(A495,#REF!,21,0)</f>
        <v>#REF!</v>
      </c>
      <c r="Z495" s="26" t="s">
        <v>2283</v>
      </c>
      <c r="AC495" t="b">
        <f t="shared" si="63"/>
        <v>0</v>
      </c>
      <c r="AD495" t="e">
        <f>IFERROR(VLOOKUP(A495,#REF!,4,0),MAX(#REF!)+100)</f>
        <v>#REF!</v>
      </c>
    </row>
    <row r="496" spans="1:30">
      <c r="A496">
        <v>713613</v>
      </c>
      <c r="B496" s="5" t="str">
        <f ca="1">VLOOKUP(A496,'Fichier FA (en entrée)'!B:AH,3,0)</f>
        <v>DVXTIILOLW</v>
      </c>
      <c r="C496">
        <f t="shared" si="56"/>
        <v>48</v>
      </c>
      <c r="D496">
        <f t="shared" si="57"/>
        <v>15.59</v>
      </c>
      <c r="E496" s="14" t="str">
        <f>VLOOKUP(A496,'Fichier FA (en entrée)'!B:AH,2,0)</f>
        <v>EV</v>
      </c>
      <c r="F496" s="14" t="b">
        <f t="shared" si="58"/>
        <v>1</v>
      </c>
      <c r="G496" s="14" t="b">
        <f>IFERROR(VLOOKUP(A496,'Calculs FI (auto)'!A:F,6,0),FALSE)</f>
        <v>1</v>
      </c>
      <c r="H496" s="14" t="b">
        <f t="shared" si="59"/>
        <v>1</v>
      </c>
      <c r="I496" s="16">
        <f>IFERROR(VLOOKUP(A496,'Moyennes FA (en entrée)'!B:N,7,0),"")</f>
        <v>9.59</v>
      </c>
      <c r="J496" s="16">
        <f>IFERROR(VLOOKUP(VLOOKUP(A496,'Fichier FA (en entrée)'!B:AH,33,0),Modificateurs!A$2:B$5,2,0),0)</f>
        <v>3</v>
      </c>
      <c r="K496" s="16">
        <f>IFERROR(VLOOKUP(VLOOKUP(A496,'Redoub FI (en entrée)'!B:N,7,0),Modificateurs!A$8:B$11,2,0),0)</f>
        <v>0</v>
      </c>
      <c r="L496" s="16">
        <f>IFERROR(VLOOKUP(M496,Modificateurs!D$1:E$94,2,0),0)</f>
        <v>3</v>
      </c>
      <c r="M496" t="str">
        <f>VLOOKUP(A496,'Fichier FA (en entrée)'!B:AH,16,0)&amp;" "&amp;VLOOKUP(A496,'Fichier FA (en entrée)'!B:AH,20,0)&amp;" "&amp;VLOOKUP(A496,'Fichier FA (en entrée)'!B:AH,27,0)&amp;" "&amp;VLOOKUP(A496,'Fichier FA (en entrée)'!B:AH,29,0)</f>
        <v xml:space="preserve">S Informatique et Sciences du numérique  </v>
      </c>
      <c r="N496" t="str">
        <f>VLOOKUP(A496,'Fichier FA (en entrée)'!B:AH,8,0)</f>
        <v>En Terminale</v>
      </c>
      <c r="O496" t="b">
        <f>AND(C496&gt;Synthèse!B$7,C496&lt;Synthèse!B$9)</f>
        <v>0</v>
      </c>
      <c r="Q496" s="60">
        <f>ROUNDUP(C496/(Synthèse!$B$2+Synthèse!$B$3)*8,0)</f>
        <v>1</v>
      </c>
      <c r="R496" s="60">
        <f>IFERROR(VLOOKUP(A496,'Evaluations (formulaire)'!A:P,6,0)+VLOOKUP(A496,'Evaluations (formulaire)'!A:P,7,0),0)</f>
        <v>0</v>
      </c>
      <c r="S496" s="60">
        <f>IFERROR(VLOOKUP(A496,'Evaluations (formulaire)'!A:P,8,0),0)</f>
        <v>0</v>
      </c>
      <c r="T496" s="64">
        <f>IF(AND(ISBLANK(P496),Q496&lt;=2),Synthèse!$B$42,IF(AND(ISBLANK(P496),Q496&gt;=7),Synthèse!$C$42,R496+S496))</f>
        <v>0</v>
      </c>
      <c r="U496" s="64">
        <f t="shared" si="60"/>
        <v>15.59</v>
      </c>
      <c r="V496" s="59">
        <f t="shared" si="61"/>
        <v>48</v>
      </c>
      <c r="W496" s="26">
        <v>689</v>
      </c>
      <c r="X496" s="26" t="b">
        <f t="shared" si="62"/>
        <v>1</v>
      </c>
      <c r="Y496" s="26" t="e">
        <f>VLOOKUP(A496,#REF!,21,0)</f>
        <v>#REF!</v>
      </c>
      <c r="Z496" s="26" t="s">
        <v>2283</v>
      </c>
      <c r="AC496" t="b">
        <f t="shared" si="63"/>
        <v>0</v>
      </c>
      <c r="AD496" t="e">
        <f>IFERROR(VLOOKUP(A496,#REF!,4,0),MAX(#REF!)+100)</f>
        <v>#REF!</v>
      </c>
    </row>
    <row r="497" spans="1:30">
      <c r="A497">
        <v>713614</v>
      </c>
      <c r="B497" s="5" t="str">
        <f ca="1">VLOOKUP(A497,'Fichier FA (en entrée)'!B:AH,3,0)</f>
        <v>LRFZCCMKIA</v>
      </c>
      <c r="C497">
        <f t="shared" si="56"/>
        <v>765</v>
      </c>
      <c r="D497">
        <f t="shared" si="57"/>
        <v>-100</v>
      </c>
      <c r="E497" s="14" t="str">
        <f>VLOOKUP(A497,'Fichier FA (en entrée)'!B:AH,2,0)</f>
        <v>ENV</v>
      </c>
      <c r="F497" s="14" t="b">
        <f t="shared" si="58"/>
        <v>0</v>
      </c>
      <c r="G497" s="14" t="b">
        <f>IFERROR(VLOOKUP(A497,'Calculs FI (auto)'!A:F,6,0),FALSE)</f>
        <v>1</v>
      </c>
      <c r="H497" s="14" t="b">
        <f t="shared" si="59"/>
        <v>0</v>
      </c>
      <c r="I497" s="16" t="str">
        <f>IFERROR(VLOOKUP(A497,'Moyennes FA (en entrée)'!B:N,7,0),"")</f>
        <v/>
      </c>
      <c r="J497" s="16">
        <f>IFERROR(VLOOKUP(VLOOKUP(A497,'Fichier FA (en entrée)'!B:AH,33,0),Modificateurs!A$2:B$5,2,0),0)</f>
        <v>3</v>
      </c>
      <c r="K497" s="16">
        <f>IFERROR(VLOOKUP(VLOOKUP(A497,'Redoub FI (en entrée)'!B:N,7,0),Modificateurs!A$8:B$11,2,0),0)</f>
        <v>0</v>
      </c>
      <c r="L497" s="16">
        <f>IFERROR(VLOOKUP(M497,Modificateurs!D$1:E$94,2,0),0)</f>
        <v>-6</v>
      </c>
      <c r="M497" t="str">
        <f>VLOOKUP(A497,'Fichier FA (en entrée)'!B:AH,16,0)&amp;" "&amp;VLOOKUP(A497,'Fichier FA (en entrée)'!B:AH,20,0)&amp;" "&amp;VLOOKUP(A497,'Fichier FA (en entrée)'!B:AH,27,0)&amp;" "&amp;VLOOKUP(A497,'Fichier FA (en entrée)'!B:AH,29,0)</f>
        <v xml:space="preserve">STI2D Innovation Technologique et Eco conception  </v>
      </c>
      <c r="N497" t="str">
        <f>VLOOKUP(A497,'Fichier FA (en entrée)'!B:AH,8,0)</f>
        <v>En Terminale</v>
      </c>
      <c r="O497" t="b">
        <f>AND(C497&gt;Synthèse!B$7,C497&lt;Synthèse!B$9)</f>
        <v>0</v>
      </c>
      <c r="Q497" s="60">
        <f>ROUNDUP(C497/(Synthèse!$B$2+Synthèse!$B$3)*8,0)</f>
        <v>12</v>
      </c>
      <c r="R497" s="60">
        <f>IFERROR(VLOOKUP(A497,'Evaluations (formulaire)'!A:P,6,0)+VLOOKUP(A497,'Evaluations (formulaire)'!A:P,7,0),0)</f>
        <v>0</v>
      </c>
      <c r="S497" s="60">
        <f>IFERROR(VLOOKUP(A497,'Evaluations (formulaire)'!A:P,8,0),0)</f>
        <v>0</v>
      </c>
      <c r="T497" s="64">
        <f>IF(AND(ISBLANK(P497),Q497&lt;=2),Synthèse!$B$42,IF(AND(ISBLANK(P497),Q497&gt;=7),Synthèse!$C$42,R497+S497))</f>
        <v>0</v>
      </c>
      <c r="U497" s="64">
        <f t="shared" si="60"/>
        <v>-100</v>
      </c>
      <c r="V497" s="59">
        <f t="shared" si="61"/>
        <v>765</v>
      </c>
      <c r="W497" s="26">
        <v>384</v>
      </c>
      <c r="X497" s="26" t="b">
        <f t="shared" si="62"/>
        <v>0</v>
      </c>
      <c r="Y497" s="26" t="e">
        <f>VLOOKUP(A497,#REF!,21,0)</f>
        <v>#REF!</v>
      </c>
      <c r="Z497" s="26" t="s">
        <v>2283</v>
      </c>
      <c r="AC497" t="b">
        <f t="shared" si="63"/>
        <v>0</v>
      </c>
      <c r="AD497" t="e">
        <f>IFERROR(VLOOKUP(A497,#REF!,4,0),MAX(#REF!)+100)</f>
        <v>#REF!</v>
      </c>
    </row>
    <row r="498" spans="1:30">
      <c r="A498">
        <v>718049</v>
      </c>
      <c r="B498" s="5" t="str">
        <f ca="1">VLOOKUP(A498,'Fichier FA (en entrée)'!B:AH,3,0)</f>
        <v>UJONWLRHFR</v>
      </c>
      <c r="C498">
        <f t="shared" si="56"/>
        <v>765</v>
      </c>
      <c r="D498">
        <f t="shared" si="57"/>
        <v>-100</v>
      </c>
      <c r="E498" s="14" t="str">
        <f>VLOOKUP(A498,'Fichier FA (en entrée)'!B:AH,2,0)</f>
        <v>ENV</v>
      </c>
      <c r="F498" s="14" t="b">
        <f t="shared" si="58"/>
        <v>0</v>
      </c>
      <c r="G498" s="14" t="b">
        <f>IFERROR(VLOOKUP(A498,'Calculs FI (auto)'!A:F,6,0),FALSE)</f>
        <v>0</v>
      </c>
      <c r="H498" s="14" t="b">
        <f t="shared" si="59"/>
        <v>0</v>
      </c>
      <c r="I498" s="16" t="str">
        <f>IFERROR(VLOOKUP(A498,'Moyennes FA (en entrée)'!B:N,7,0),"")</f>
        <v/>
      </c>
      <c r="J498" s="16">
        <f>IFERROR(VLOOKUP(VLOOKUP(A498,'Fichier FA (en entrée)'!B:AH,33,0),Modificateurs!A$2:B$5,2,0),0)</f>
        <v>0</v>
      </c>
      <c r="K498" s="16">
        <f>IFERROR(VLOOKUP(VLOOKUP(A498,'Redoub FI (en entrée)'!B:N,7,0),Modificateurs!A$8:B$11,2,0),0)</f>
        <v>0</v>
      </c>
      <c r="L498" s="16">
        <f>IFERROR(VLOOKUP(M498,Modificateurs!D$1:E$94,2,0),0)</f>
        <v>-12</v>
      </c>
      <c r="M498" t="str">
        <f>VLOOKUP(A498,'Fichier FA (en entrée)'!B:AH,16,0)&amp;" "&amp;VLOOKUP(A498,'Fichier FA (en entrée)'!B:AH,20,0)&amp;" "&amp;VLOOKUP(A498,'Fichier FA (en entrée)'!B:AH,27,0)&amp;" "&amp;VLOOKUP(A498,'Fichier FA (en entrée)'!B:AH,29,0)</f>
        <v xml:space="preserve">P Maintenance des équipements industriels  </v>
      </c>
      <c r="N498" t="str">
        <f>VLOOKUP(A498,'Fichier FA (en entrée)'!B:AH,8,0)</f>
        <v>En Terminale</v>
      </c>
      <c r="O498" t="b">
        <f>AND(C498&gt;Synthèse!B$7,C498&lt;Synthèse!B$9)</f>
        <v>0</v>
      </c>
      <c r="Q498" s="60">
        <f>ROUNDUP(C498/(Synthèse!$B$2+Synthèse!$B$3)*8,0)</f>
        <v>12</v>
      </c>
      <c r="R498" s="60">
        <f>IFERROR(VLOOKUP(A498,'Evaluations (formulaire)'!A:P,6,0)+VLOOKUP(A498,'Evaluations (formulaire)'!A:P,7,0),0)</f>
        <v>0</v>
      </c>
      <c r="S498" s="60">
        <f>IFERROR(VLOOKUP(A498,'Evaluations (formulaire)'!A:P,8,0),0)</f>
        <v>0</v>
      </c>
      <c r="T498" s="64">
        <f>IF(AND(ISBLANK(P498),Q498&lt;=2),Synthèse!$B$42,IF(AND(ISBLANK(P498),Q498&gt;=7),Synthèse!$C$42,R498+S498))</f>
        <v>0</v>
      </c>
      <c r="U498" s="64">
        <f t="shared" si="60"/>
        <v>-100</v>
      </c>
      <c r="V498" s="59">
        <f t="shared" si="61"/>
        <v>765</v>
      </c>
      <c r="W498" s="26">
        <v>57</v>
      </c>
      <c r="X498" s="26" t="b">
        <f t="shared" si="62"/>
        <v>0</v>
      </c>
      <c r="Y498" s="26" t="e">
        <f>VLOOKUP(A498,#REF!,21,0)</f>
        <v>#REF!</v>
      </c>
      <c r="Z498" s="26" t="s">
        <v>2283</v>
      </c>
      <c r="AC498" t="b">
        <f t="shared" si="63"/>
        <v>0</v>
      </c>
      <c r="AD498" t="e">
        <f>IFERROR(VLOOKUP(A498,#REF!,4,0),MAX(#REF!)+100)</f>
        <v>#REF!</v>
      </c>
    </row>
    <row r="499" spans="1:30">
      <c r="A499">
        <v>718102</v>
      </c>
      <c r="B499" s="5" t="str">
        <f ca="1">VLOOKUP(A499,'Fichier FA (en entrée)'!B:AH,3,0)</f>
        <v>QZUGWNBNZW</v>
      </c>
      <c r="C499">
        <f t="shared" si="56"/>
        <v>765</v>
      </c>
      <c r="D499">
        <f t="shared" si="57"/>
        <v>-100</v>
      </c>
      <c r="E499" s="14" t="str">
        <f>VLOOKUP(A499,'Fichier FA (en entrée)'!B:AH,2,0)</f>
        <v>ENV</v>
      </c>
      <c r="F499" s="14" t="b">
        <f t="shared" si="58"/>
        <v>0</v>
      </c>
      <c r="G499" s="14" t="b">
        <f>IFERROR(VLOOKUP(A499,'Calculs FI (auto)'!A:F,6,0),FALSE)</f>
        <v>0</v>
      </c>
      <c r="H499" s="14" t="b">
        <f t="shared" si="59"/>
        <v>0</v>
      </c>
      <c r="I499" s="16" t="str">
        <f>IFERROR(VLOOKUP(A499,'Moyennes FA (en entrée)'!B:N,7,0),"")</f>
        <v/>
      </c>
      <c r="J499" s="16">
        <f>IFERROR(VLOOKUP(VLOOKUP(A499,'Fichier FA (en entrée)'!B:AH,33,0),Modificateurs!A$2:B$5,2,0),0)</f>
        <v>0</v>
      </c>
      <c r="K499" s="16">
        <f>IFERROR(VLOOKUP(VLOOKUP(A499,'Redoub FI (en entrée)'!B:N,7,0),Modificateurs!A$8:B$11,2,0),0)</f>
        <v>0</v>
      </c>
      <c r="L499" s="16">
        <f>IFERROR(VLOOKUP(M499,Modificateurs!D$1:E$94,2,0),0)</f>
        <v>-12</v>
      </c>
      <c r="M499" t="str">
        <f>VLOOKUP(A499,'Fichier FA (en entrée)'!B:AH,16,0)&amp;" "&amp;VLOOKUP(A499,'Fichier FA (en entrée)'!B:AH,20,0)&amp;" "&amp;VLOOKUP(A499,'Fichier FA (en entrée)'!B:AH,27,0)&amp;" "&amp;VLOOKUP(A499,'Fichier FA (en entrée)'!B:AH,29,0)</f>
        <v xml:space="preserve">P Systèmes électroniques numériques  </v>
      </c>
      <c r="N499" t="str">
        <f>VLOOKUP(A499,'Fichier FA (en entrée)'!B:AH,8,0)</f>
        <v>En Terminale</v>
      </c>
      <c r="O499" t="b">
        <f>AND(C499&gt;Synthèse!B$7,C499&lt;Synthèse!B$9)</f>
        <v>0</v>
      </c>
      <c r="Q499" s="60">
        <f>ROUNDUP(C499/(Synthèse!$B$2+Synthèse!$B$3)*8,0)</f>
        <v>12</v>
      </c>
      <c r="R499" s="60">
        <f>IFERROR(VLOOKUP(A499,'Evaluations (formulaire)'!A:P,6,0)+VLOOKUP(A499,'Evaluations (formulaire)'!A:P,7,0),0)</f>
        <v>0</v>
      </c>
      <c r="S499" s="60">
        <f>IFERROR(VLOOKUP(A499,'Evaluations (formulaire)'!A:P,8,0),0)</f>
        <v>0</v>
      </c>
      <c r="T499" s="64">
        <f>IF(AND(ISBLANK(P499),Q499&lt;=2),Synthèse!$B$42,IF(AND(ISBLANK(P499),Q499&gt;=7),Synthèse!$C$42,R499+S499))</f>
        <v>0</v>
      </c>
      <c r="U499" s="64">
        <f t="shared" si="60"/>
        <v>-100</v>
      </c>
      <c r="V499" s="59">
        <f t="shared" si="61"/>
        <v>765</v>
      </c>
      <c r="W499" s="26">
        <v>557</v>
      </c>
      <c r="X499" s="26" t="b">
        <f t="shared" si="62"/>
        <v>0</v>
      </c>
      <c r="Y499" s="26" t="e">
        <f>VLOOKUP(A499,#REF!,21,0)</f>
        <v>#REF!</v>
      </c>
      <c r="Z499" s="26" t="s">
        <v>2283</v>
      </c>
      <c r="AC499" t="b">
        <f t="shared" si="63"/>
        <v>0</v>
      </c>
      <c r="AD499" t="e">
        <f>IFERROR(VLOOKUP(A499,#REF!,4,0),MAX(#REF!)+100)</f>
        <v>#REF!</v>
      </c>
    </row>
    <row r="500" spans="1:30">
      <c r="A500">
        <v>721662</v>
      </c>
      <c r="B500" s="5" t="str">
        <f ca="1">VLOOKUP(A500,'Fichier FA (en entrée)'!B:AH,3,0)</f>
        <v>QDEOFISOWP</v>
      </c>
      <c r="C500">
        <f t="shared" si="56"/>
        <v>359</v>
      </c>
      <c r="D500">
        <f t="shared" si="57"/>
        <v>6.15</v>
      </c>
      <c r="E500" s="14" t="str">
        <f>VLOOKUP(A500,'Fichier FA (en entrée)'!B:AH,2,0)</f>
        <v>EV</v>
      </c>
      <c r="F500" s="14" t="b">
        <f t="shared" si="58"/>
        <v>1</v>
      </c>
      <c r="G500" s="14" t="b">
        <f>IFERROR(VLOOKUP(A500,'Calculs FI (auto)'!A:F,6,0),FALSE)</f>
        <v>0</v>
      </c>
      <c r="H500" s="14" t="b">
        <f t="shared" si="59"/>
        <v>0</v>
      </c>
      <c r="I500" s="16">
        <f>IFERROR(VLOOKUP(A500,'Moyennes FA (en entrée)'!B:N,7,0),"")</f>
        <v>7.15</v>
      </c>
      <c r="J500" s="16">
        <f>IFERROR(VLOOKUP(VLOOKUP(A500,'Fichier FA (en entrée)'!B:AH,33,0),Modificateurs!A$2:B$5,2,0),0)</f>
        <v>-3</v>
      </c>
      <c r="K500" s="16">
        <f>IFERROR(VLOOKUP(VLOOKUP(A500,'Redoub FI (en entrée)'!B:N,7,0),Modificateurs!A$8:B$11,2,0),0)</f>
        <v>0</v>
      </c>
      <c r="L500" s="16">
        <f>IFERROR(VLOOKUP(M500,Modificateurs!D$1:E$94,2,0),0)</f>
        <v>2</v>
      </c>
      <c r="M500" t="str">
        <f>VLOOKUP(A500,'Fichier FA (en entrée)'!B:AH,16,0)&amp;" "&amp;VLOOKUP(A500,'Fichier FA (en entrée)'!B:AH,20,0)&amp;" "&amp;VLOOKUP(A500,'Fichier FA (en entrée)'!B:AH,27,0)&amp;" "&amp;VLOOKUP(A500,'Fichier FA (en entrée)'!B:AH,29,0)</f>
        <v xml:space="preserve">S Mathématiques  </v>
      </c>
      <c r="N500" t="str">
        <f>VLOOKUP(A500,'Fichier FA (en entrée)'!B:AH,8,0)</f>
        <v>En Terminale</v>
      </c>
      <c r="O500" t="b">
        <f>AND(C500&gt;Synthèse!B$7,C500&lt;Synthèse!B$9)</f>
        <v>1</v>
      </c>
      <c r="Q500" s="60">
        <f>ROUNDUP(C500/(Synthèse!$B$2+Synthèse!$B$3)*8,0)</f>
        <v>6</v>
      </c>
      <c r="R500" s="60">
        <f>IFERROR(VLOOKUP(A500,'Evaluations (formulaire)'!A:P,6,0)+VLOOKUP(A500,'Evaluations (formulaire)'!A:P,7,0),0)</f>
        <v>0</v>
      </c>
      <c r="S500" s="60">
        <f>IFERROR(VLOOKUP(A500,'Evaluations (formulaire)'!A:P,8,0),0)</f>
        <v>0</v>
      </c>
      <c r="T500" s="64">
        <f>IF(AND(ISBLANK(P500),Q500&lt;=2),Synthèse!$B$42,IF(AND(ISBLANK(P500),Q500&gt;=7),Synthèse!$C$42,R500+S500))</f>
        <v>0</v>
      </c>
      <c r="U500" s="64">
        <f t="shared" si="60"/>
        <v>6.15</v>
      </c>
      <c r="V500" s="59">
        <f t="shared" si="61"/>
        <v>359</v>
      </c>
      <c r="W500" s="26">
        <v>42</v>
      </c>
      <c r="X500" s="26" t="b">
        <f t="shared" si="62"/>
        <v>0</v>
      </c>
      <c r="Y500" s="26" t="e">
        <f>VLOOKUP(A500,#REF!,21,0)</f>
        <v>#REF!</v>
      </c>
      <c r="Z500" s="26" t="s">
        <v>2283</v>
      </c>
      <c r="AC500" t="b">
        <f t="shared" si="63"/>
        <v>0</v>
      </c>
      <c r="AD500" t="e">
        <f>IFERROR(VLOOKUP(A500,#REF!,4,0),MAX(#REF!)+100)</f>
        <v>#REF!</v>
      </c>
    </row>
    <row r="501" spans="1:30">
      <c r="A501">
        <v>721740</v>
      </c>
      <c r="B501" s="5" t="str">
        <f ca="1">VLOOKUP(A501,'Fichier FA (en entrée)'!B:AH,3,0)</f>
        <v>TOVFJITBXF</v>
      </c>
      <c r="C501">
        <f t="shared" si="56"/>
        <v>332</v>
      </c>
      <c r="D501">
        <f t="shared" si="57"/>
        <v>7.4700000000000006</v>
      </c>
      <c r="E501" s="14" t="str">
        <f>VLOOKUP(A501,'Fichier FA (en entrée)'!B:AH,2,0)</f>
        <v>EV</v>
      </c>
      <c r="F501" s="14" t="b">
        <f t="shared" si="58"/>
        <v>1</v>
      </c>
      <c r="G501" s="14" t="b">
        <f>IFERROR(VLOOKUP(A501,'Calculs FI (auto)'!A:F,6,0),FALSE)</f>
        <v>1</v>
      </c>
      <c r="H501" s="14" t="b">
        <f t="shared" si="59"/>
        <v>1</v>
      </c>
      <c r="I501" s="16">
        <f>IFERROR(VLOOKUP(A501,'Moyennes FA (en entrée)'!B:N,7,0),"")</f>
        <v>8.4700000000000006</v>
      </c>
      <c r="J501" s="16">
        <f>IFERROR(VLOOKUP(VLOOKUP(A501,'Fichier FA (en entrée)'!B:AH,33,0),Modificateurs!A$2:B$5,2,0),0)</f>
        <v>-3</v>
      </c>
      <c r="K501" s="16">
        <f>IFERROR(VLOOKUP(VLOOKUP(A501,'Redoub FI (en entrée)'!B:N,7,0),Modificateurs!A$8:B$11,2,0),0)</f>
        <v>0</v>
      </c>
      <c r="L501" s="16">
        <f>IFERROR(VLOOKUP(M501,Modificateurs!D$1:E$94,2,0),0)</f>
        <v>2</v>
      </c>
      <c r="M501" t="str">
        <f>VLOOKUP(A501,'Fichier FA (en entrée)'!B:AH,16,0)&amp;" "&amp;VLOOKUP(A501,'Fichier FA (en entrée)'!B:AH,20,0)&amp;" "&amp;VLOOKUP(A501,'Fichier FA (en entrée)'!B:AH,27,0)&amp;" "&amp;VLOOKUP(A501,'Fichier FA (en entrée)'!B:AH,29,0)</f>
        <v xml:space="preserve">S Mathématiques  </v>
      </c>
      <c r="N501" t="str">
        <f>VLOOKUP(A501,'Fichier FA (en entrée)'!B:AH,8,0)</f>
        <v>En Terminale</v>
      </c>
      <c r="O501" t="b">
        <f>AND(C501&gt;Synthèse!B$7,C501&lt;Synthèse!B$9)</f>
        <v>1</v>
      </c>
      <c r="Q501" s="60">
        <f>ROUNDUP(C501/(Synthèse!$B$2+Synthèse!$B$3)*8,0)</f>
        <v>5</v>
      </c>
      <c r="R501" s="60">
        <f>IFERROR(VLOOKUP(A501,'Evaluations (formulaire)'!A:P,6,0)+VLOOKUP(A501,'Evaluations (formulaire)'!A:P,7,0),0)</f>
        <v>0</v>
      </c>
      <c r="S501" s="60">
        <f>IFERROR(VLOOKUP(A501,'Evaluations (formulaire)'!A:P,8,0),0)</f>
        <v>0</v>
      </c>
      <c r="T501" s="64">
        <f>IF(AND(ISBLANK(P501),Q501&lt;=2),Synthèse!$B$42,IF(AND(ISBLANK(P501),Q501&gt;=7),Synthèse!$C$42,R501+S501))</f>
        <v>0</v>
      </c>
      <c r="U501" s="64">
        <f t="shared" si="60"/>
        <v>7.4700000000000006</v>
      </c>
      <c r="V501" s="59">
        <f t="shared" si="61"/>
        <v>332</v>
      </c>
      <c r="W501" s="26">
        <v>613</v>
      </c>
      <c r="X501" s="26" t="b">
        <f t="shared" si="62"/>
        <v>0</v>
      </c>
      <c r="Y501" s="26" t="e">
        <f>VLOOKUP(A501,#REF!,21,0)</f>
        <v>#REF!</v>
      </c>
      <c r="Z501" s="26" t="s">
        <v>2283</v>
      </c>
      <c r="AC501" t="b">
        <f t="shared" si="63"/>
        <v>0</v>
      </c>
      <c r="AD501" t="e">
        <f>IFERROR(VLOOKUP(A501,#REF!,4,0),MAX(#REF!)+100)</f>
        <v>#REF!</v>
      </c>
    </row>
    <row r="502" spans="1:30">
      <c r="A502">
        <v>721775</v>
      </c>
      <c r="B502" s="5" t="str">
        <f ca="1">VLOOKUP(A502,'Fichier FA (en entrée)'!B:AH,3,0)</f>
        <v>WSCYYDDWNC</v>
      </c>
      <c r="C502">
        <f t="shared" si="56"/>
        <v>234</v>
      </c>
      <c r="D502">
        <f t="shared" si="57"/>
        <v>10.8</v>
      </c>
      <c r="E502" s="14" t="str">
        <f>VLOOKUP(A502,'Fichier FA (en entrée)'!B:AH,2,0)</f>
        <v>EV</v>
      </c>
      <c r="F502" s="14" t="b">
        <f t="shared" si="58"/>
        <v>1</v>
      </c>
      <c r="G502" s="14" t="b">
        <f>IFERROR(VLOOKUP(A502,'Calculs FI (auto)'!A:F,6,0),FALSE)</f>
        <v>1</v>
      </c>
      <c r="H502" s="14" t="b">
        <f t="shared" si="59"/>
        <v>1</v>
      </c>
      <c r="I502" s="16">
        <f>IFERROR(VLOOKUP(A502,'Moyennes FA (en entrée)'!B:N,7,0),"")</f>
        <v>9.8000000000000007</v>
      </c>
      <c r="J502" s="16">
        <f>IFERROR(VLOOKUP(VLOOKUP(A502,'Fichier FA (en entrée)'!B:AH,33,0),Modificateurs!A$2:B$5,2,0),0)</f>
        <v>0</v>
      </c>
      <c r="K502" s="16">
        <f>IFERROR(VLOOKUP(VLOOKUP(A502,'Redoub FI (en entrée)'!B:N,7,0),Modificateurs!A$8:B$11,2,0),0)</f>
        <v>0</v>
      </c>
      <c r="L502" s="16">
        <f>IFERROR(VLOOKUP(M502,Modificateurs!D$1:E$94,2,0),0)</f>
        <v>1</v>
      </c>
      <c r="M502" t="str">
        <f>VLOOKUP(A502,'Fichier FA (en entrée)'!B:AH,16,0)&amp;" "&amp;VLOOKUP(A502,'Fichier FA (en entrée)'!B:AH,20,0)&amp;" "&amp;VLOOKUP(A502,'Fichier FA (en entrée)'!B:AH,27,0)&amp;" "&amp;VLOOKUP(A502,'Fichier FA (en entrée)'!B:AH,29,0)</f>
        <v xml:space="preserve">S Pas de spécialité (S.I)  </v>
      </c>
      <c r="N502" t="str">
        <f>VLOOKUP(A502,'Fichier FA (en entrée)'!B:AH,8,0)</f>
        <v>En Terminale</v>
      </c>
      <c r="O502" t="b">
        <f>AND(C502&gt;Synthèse!B$7,C502&lt;Synthèse!B$9)</f>
        <v>1</v>
      </c>
      <c r="Q502" s="60">
        <f>ROUNDUP(C502/(Synthèse!$B$2+Synthèse!$B$3)*8,0)</f>
        <v>4</v>
      </c>
      <c r="R502" s="60">
        <f>IFERROR(VLOOKUP(A502,'Evaluations (formulaire)'!A:P,6,0)+VLOOKUP(A502,'Evaluations (formulaire)'!A:P,7,0),0)</f>
        <v>0</v>
      </c>
      <c r="S502" s="60">
        <f>IFERROR(VLOOKUP(A502,'Evaluations (formulaire)'!A:P,8,0),0)</f>
        <v>0</v>
      </c>
      <c r="T502" s="64">
        <f>IF(AND(ISBLANK(P502),Q502&lt;=2),Synthèse!$B$42,IF(AND(ISBLANK(P502),Q502&gt;=7),Synthèse!$C$42,R502+S502))</f>
        <v>0</v>
      </c>
      <c r="U502" s="64">
        <f t="shared" si="60"/>
        <v>10.8</v>
      </c>
      <c r="V502" s="59">
        <f t="shared" si="61"/>
        <v>234</v>
      </c>
      <c r="W502" s="26">
        <v>375</v>
      </c>
      <c r="X502" s="26" t="b">
        <f t="shared" si="62"/>
        <v>1</v>
      </c>
      <c r="Y502" s="26" t="e">
        <f>VLOOKUP(A502,#REF!,21,0)</f>
        <v>#REF!</v>
      </c>
      <c r="Z502" s="26" t="s">
        <v>2283</v>
      </c>
      <c r="AC502" t="b">
        <f t="shared" si="63"/>
        <v>0</v>
      </c>
      <c r="AD502" t="e">
        <f>IFERROR(VLOOKUP(A502,#REF!,4,0),MAX(#REF!)+100)</f>
        <v>#REF!</v>
      </c>
    </row>
    <row r="503" spans="1:30">
      <c r="A503">
        <v>721820</v>
      </c>
      <c r="B503" s="5" t="str">
        <f ca="1">VLOOKUP(A503,'Fichier FA (en entrée)'!B:AH,3,0)</f>
        <v>YNCGYPBWBC</v>
      </c>
      <c r="C503">
        <f t="shared" si="56"/>
        <v>141</v>
      </c>
      <c r="D503">
        <f t="shared" si="57"/>
        <v>12.76</v>
      </c>
      <c r="E503" s="14" t="str">
        <f>VLOOKUP(A503,'Fichier FA (en entrée)'!B:AH,2,0)</f>
        <v>EV</v>
      </c>
      <c r="F503" s="14" t="b">
        <f t="shared" si="58"/>
        <v>1</v>
      </c>
      <c r="G503" s="14" t="b">
        <f>IFERROR(VLOOKUP(A503,'Calculs FI (auto)'!A:F,6,0),FALSE)</f>
        <v>1</v>
      </c>
      <c r="H503" s="14" t="b">
        <f t="shared" si="59"/>
        <v>1</v>
      </c>
      <c r="I503" s="16">
        <f>IFERROR(VLOOKUP(A503,'Moyennes FA (en entrée)'!B:N,7,0),"")</f>
        <v>9.76</v>
      </c>
      <c r="J503" s="16">
        <f>IFERROR(VLOOKUP(VLOOKUP(A503,'Fichier FA (en entrée)'!B:AH,33,0),Modificateurs!A$2:B$5,2,0),0)</f>
        <v>1</v>
      </c>
      <c r="K503" s="16">
        <f>IFERROR(VLOOKUP(VLOOKUP(A503,'Redoub FI (en entrée)'!B:N,7,0),Modificateurs!A$8:B$11,2,0),0)</f>
        <v>0</v>
      </c>
      <c r="L503" s="16">
        <f>IFERROR(VLOOKUP(M503,Modificateurs!D$1:E$94,2,0),0)</f>
        <v>2</v>
      </c>
      <c r="M503" t="str">
        <f>VLOOKUP(A503,'Fichier FA (en entrée)'!B:AH,16,0)&amp;" "&amp;VLOOKUP(A503,'Fichier FA (en entrée)'!B:AH,20,0)&amp;" "&amp;VLOOKUP(A503,'Fichier FA (en entrée)'!B:AH,27,0)&amp;" "&amp;VLOOKUP(A503,'Fichier FA (en entrée)'!B:AH,29,0)</f>
        <v xml:space="preserve">S Physique-chimie  </v>
      </c>
      <c r="N503" t="str">
        <f>VLOOKUP(A503,'Fichier FA (en entrée)'!B:AH,8,0)</f>
        <v>En Terminale</v>
      </c>
      <c r="O503" t="b">
        <f>AND(C503&gt;Synthèse!B$7,C503&lt;Synthèse!B$9)</f>
        <v>1</v>
      </c>
      <c r="Q503" s="60">
        <f>ROUNDUP(C503/(Synthèse!$B$2+Synthèse!$B$3)*8,0)</f>
        <v>3</v>
      </c>
      <c r="R503" s="60">
        <f>IFERROR(VLOOKUP(A503,'Evaluations (formulaire)'!A:P,6,0)+VLOOKUP(A503,'Evaluations (formulaire)'!A:P,7,0),0)</f>
        <v>0</v>
      </c>
      <c r="S503" s="60">
        <f>IFERROR(VLOOKUP(A503,'Evaluations (formulaire)'!A:P,8,0),0)</f>
        <v>0</v>
      </c>
      <c r="T503" s="64">
        <f>IF(AND(ISBLANK(P503),Q503&lt;=2),Synthèse!$B$42,IF(AND(ISBLANK(P503),Q503&gt;=7),Synthèse!$C$42,R503+S503))</f>
        <v>0</v>
      </c>
      <c r="U503" s="64">
        <f t="shared" si="60"/>
        <v>12.76</v>
      </c>
      <c r="V503" s="59">
        <f t="shared" si="61"/>
        <v>141</v>
      </c>
      <c r="W503" s="26">
        <v>497</v>
      </c>
      <c r="X503" s="26" t="b">
        <f t="shared" si="62"/>
        <v>1</v>
      </c>
      <c r="Y503" s="26" t="e">
        <f>VLOOKUP(A503,#REF!,21,0)</f>
        <v>#REF!</v>
      </c>
      <c r="Z503" s="26" t="s">
        <v>2283</v>
      </c>
      <c r="AC503" t="b">
        <f t="shared" si="63"/>
        <v>0</v>
      </c>
      <c r="AD503" t="e">
        <f>IFERROR(VLOOKUP(A503,#REF!,4,0),MAX(#REF!)+100)</f>
        <v>#REF!</v>
      </c>
    </row>
    <row r="504" spans="1:30">
      <c r="A504">
        <v>723548</v>
      </c>
      <c r="B504" s="5" t="str">
        <f ca="1">VLOOKUP(A504,'Fichier FA (en entrée)'!B:AH,3,0)</f>
        <v>OFAOUVDTYB</v>
      </c>
      <c r="C504">
        <f t="shared" si="56"/>
        <v>765</v>
      </c>
      <c r="D504">
        <f t="shared" si="57"/>
        <v>-100</v>
      </c>
      <c r="E504" s="14" t="str">
        <f>VLOOKUP(A504,'Fichier FA (en entrée)'!B:AH,2,0)</f>
        <v>ENV</v>
      </c>
      <c r="F504" s="14" t="b">
        <f t="shared" si="58"/>
        <v>0</v>
      </c>
      <c r="G504" s="14" t="b">
        <f>IFERROR(VLOOKUP(A504,'Calculs FI (auto)'!A:F,6,0),FALSE)</f>
        <v>0</v>
      </c>
      <c r="H504" s="14" t="b">
        <f t="shared" si="59"/>
        <v>0</v>
      </c>
      <c r="I504" s="16" t="str">
        <f>IFERROR(VLOOKUP(A504,'Moyennes FA (en entrée)'!B:N,7,0),"")</f>
        <v/>
      </c>
      <c r="J504" s="16">
        <f>IFERROR(VLOOKUP(VLOOKUP(A504,'Fichier FA (en entrée)'!B:AH,33,0),Modificateurs!A$2:B$5,2,0),0)</f>
        <v>3</v>
      </c>
      <c r="K504" s="16">
        <f>IFERROR(VLOOKUP(VLOOKUP(A504,'Redoub FI (en entrée)'!B:N,7,0),Modificateurs!A$8:B$11,2,0),0)</f>
        <v>0</v>
      </c>
      <c r="L504" s="16">
        <f>IFERROR(VLOOKUP(M504,Modificateurs!D$1:E$94,2,0),0)</f>
        <v>3</v>
      </c>
      <c r="M504" t="str">
        <f>VLOOKUP(A504,'Fichier FA (en entrée)'!B:AH,16,0)&amp;" "&amp;VLOOKUP(A504,'Fichier FA (en entrée)'!B:AH,20,0)&amp;" "&amp;VLOOKUP(A504,'Fichier FA (en entrée)'!B:AH,27,0)&amp;" "&amp;VLOOKUP(A504,'Fichier FA (en entrée)'!B:AH,29,0)</f>
        <v xml:space="preserve">S Informatique et Sciences du numérique  </v>
      </c>
      <c r="N504" t="str">
        <f>VLOOKUP(A504,'Fichier FA (en entrée)'!B:AH,8,0)</f>
        <v>En Terminale</v>
      </c>
      <c r="O504" t="b">
        <f>AND(C504&gt;Synthèse!B$7,C504&lt;Synthèse!B$9)</f>
        <v>0</v>
      </c>
      <c r="Q504" s="60">
        <f>ROUNDUP(C504/(Synthèse!$B$2+Synthèse!$B$3)*8,0)</f>
        <v>12</v>
      </c>
      <c r="R504" s="60">
        <f>IFERROR(VLOOKUP(A504,'Evaluations (formulaire)'!A:P,6,0)+VLOOKUP(A504,'Evaluations (formulaire)'!A:P,7,0),0)</f>
        <v>0</v>
      </c>
      <c r="S504" s="60">
        <f>IFERROR(VLOOKUP(A504,'Evaluations (formulaire)'!A:P,8,0),0)</f>
        <v>0</v>
      </c>
      <c r="T504" s="64">
        <f>IF(AND(ISBLANK(P504),Q504&lt;=2),Synthèse!$B$42,IF(AND(ISBLANK(P504),Q504&gt;=7),Synthèse!$C$42,R504+S504))</f>
        <v>0</v>
      </c>
      <c r="U504" s="64">
        <f t="shared" si="60"/>
        <v>-100</v>
      </c>
      <c r="V504" s="59">
        <f t="shared" si="61"/>
        <v>765</v>
      </c>
      <c r="W504" s="26">
        <v>684</v>
      </c>
      <c r="X504" s="26" t="b">
        <f t="shared" si="62"/>
        <v>0</v>
      </c>
      <c r="Y504" s="26" t="e">
        <f>VLOOKUP(A504,#REF!,21,0)</f>
        <v>#REF!</v>
      </c>
      <c r="Z504" s="26" t="s">
        <v>2283</v>
      </c>
      <c r="AC504" t="b">
        <f t="shared" si="63"/>
        <v>0</v>
      </c>
      <c r="AD504" t="e">
        <f>IFERROR(VLOOKUP(A504,#REF!,4,0),MAX(#REF!)+100)</f>
        <v>#REF!</v>
      </c>
    </row>
    <row r="505" spans="1:30">
      <c r="A505">
        <v>727684</v>
      </c>
      <c r="B505" s="5" t="str">
        <f ca="1">VLOOKUP(A505,'Fichier FA (en entrée)'!B:AH,3,0)</f>
        <v>JPBOMDZVNH</v>
      </c>
      <c r="C505">
        <f t="shared" si="56"/>
        <v>318</v>
      </c>
      <c r="D505">
        <f t="shared" si="57"/>
        <v>8.4699999999999989</v>
      </c>
      <c r="E505" s="14" t="str">
        <f>VLOOKUP(A505,'Fichier FA (en entrée)'!B:AH,2,0)</f>
        <v>EV</v>
      </c>
      <c r="F505" s="14" t="b">
        <f t="shared" si="58"/>
        <v>1</v>
      </c>
      <c r="G505" s="14" t="b">
        <f>IFERROR(VLOOKUP(A505,'Calculs FI (auto)'!A:F,6,0),FALSE)</f>
        <v>1</v>
      </c>
      <c r="H505" s="14" t="b">
        <f t="shared" si="59"/>
        <v>1</v>
      </c>
      <c r="I505" s="16">
        <f>IFERROR(VLOOKUP(A505,'Moyennes FA (en entrée)'!B:N,7,0),"")</f>
        <v>5.47</v>
      </c>
      <c r="J505" s="16">
        <f>IFERROR(VLOOKUP(VLOOKUP(A505,'Fichier FA (en entrée)'!B:AH,33,0),Modificateurs!A$2:B$5,2,0),0)</f>
        <v>0</v>
      </c>
      <c r="K505" s="16">
        <f>IFERROR(VLOOKUP(VLOOKUP(A505,'Redoub FI (en entrée)'!B:N,7,0),Modificateurs!A$8:B$11,2,0),0)</f>
        <v>0</v>
      </c>
      <c r="L505" s="16">
        <f>IFERROR(VLOOKUP(M505,Modificateurs!D$1:E$94,2,0),0)</f>
        <v>3</v>
      </c>
      <c r="M505" t="str">
        <f>VLOOKUP(A505,'Fichier FA (en entrée)'!B:AH,16,0)&amp;" "&amp;VLOOKUP(A505,'Fichier FA (en entrée)'!B:AH,20,0)&amp;" "&amp;VLOOKUP(A505,'Fichier FA (en entrée)'!B:AH,27,0)&amp;" "&amp;VLOOKUP(A505,'Fichier FA (en entrée)'!B:AH,29,0)</f>
        <v xml:space="preserve">S Informatique et Sciences du numérique  </v>
      </c>
      <c r="N505" t="str">
        <f>VLOOKUP(A505,'Fichier FA (en entrée)'!B:AH,8,0)</f>
        <v>En Terminale</v>
      </c>
      <c r="O505" t="b">
        <f>AND(C505&gt;Synthèse!B$7,C505&lt;Synthèse!B$9)</f>
        <v>1</v>
      </c>
      <c r="Q505" s="60">
        <f>ROUNDUP(C505/(Synthèse!$B$2+Synthèse!$B$3)*8,0)</f>
        <v>5</v>
      </c>
      <c r="R505" s="60">
        <f>IFERROR(VLOOKUP(A505,'Evaluations (formulaire)'!A:P,6,0)+VLOOKUP(A505,'Evaluations (formulaire)'!A:P,7,0),0)</f>
        <v>0</v>
      </c>
      <c r="S505" s="60">
        <f>IFERROR(VLOOKUP(A505,'Evaluations (formulaire)'!A:P,8,0),0)</f>
        <v>0</v>
      </c>
      <c r="T505" s="64">
        <f>IF(AND(ISBLANK(P505),Q505&lt;=2),Synthèse!$B$42,IF(AND(ISBLANK(P505),Q505&gt;=7),Synthèse!$C$42,R505+S505))</f>
        <v>0</v>
      </c>
      <c r="U505" s="64">
        <f t="shared" si="60"/>
        <v>8.4699999999999989</v>
      </c>
      <c r="V505" s="59">
        <f t="shared" si="61"/>
        <v>317</v>
      </c>
      <c r="W505" s="26">
        <v>39</v>
      </c>
      <c r="X505" s="26" t="b">
        <f t="shared" si="62"/>
        <v>0</v>
      </c>
      <c r="Y505" s="26" t="e">
        <f>VLOOKUP(A505,#REF!,21,0)</f>
        <v>#REF!</v>
      </c>
      <c r="Z505" s="26" t="s">
        <v>2283</v>
      </c>
      <c r="AC505" t="b">
        <f t="shared" si="63"/>
        <v>0</v>
      </c>
      <c r="AD505" t="e">
        <f>IFERROR(VLOOKUP(A505,#REF!,4,0),MAX(#REF!)+100)</f>
        <v>#REF!</v>
      </c>
    </row>
    <row r="506" spans="1:30">
      <c r="A506">
        <v>731004</v>
      </c>
      <c r="B506" s="5" t="str">
        <f ca="1">VLOOKUP(A506,'Fichier FA (en entrée)'!B:AH,3,0)</f>
        <v>URSXEJKJXR</v>
      </c>
      <c r="C506">
        <f t="shared" si="56"/>
        <v>77</v>
      </c>
      <c r="D506">
        <f t="shared" si="57"/>
        <v>14.24</v>
      </c>
      <c r="E506" s="14" t="str">
        <f>VLOOKUP(A506,'Fichier FA (en entrée)'!B:AH,2,0)</f>
        <v>EV</v>
      </c>
      <c r="F506" s="14" t="b">
        <f t="shared" si="58"/>
        <v>1</v>
      </c>
      <c r="G506" s="14" t="b">
        <f>IFERROR(VLOOKUP(A506,'Calculs FI (auto)'!A:F,6,0),FALSE)</f>
        <v>0</v>
      </c>
      <c r="H506" s="14" t="b">
        <f t="shared" si="59"/>
        <v>0</v>
      </c>
      <c r="I506" s="16">
        <f>IFERROR(VLOOKUP(A506,'Moyennes FA (en entrée)'!B:N,7,0),"")</f>
        <v>11.24</v>
      </c>
      <c r="J506" s="16">
        <f>IFERROR(VLOOKUP(VLOOKUP(A506,'Fichier FA (en entrée)'!B:AH,33,0),Modificateurs!A$2:B$5,2,0),0)</f>
        <v>1</v>
      </c>
      <c r="K506" s="16">
        <f>IFERROR(VLOOKUP(VLOOKUP(A506,'Redoub FI (en entrée)'!B:N,7,0),Modificateurs!A$8:B$11,2,0),0)</f>
        <v>0</v>
      </c>
      <c r="L506" s="16">
        <f>IFERROR(VLOOKUP(M506,Modificateurs!D$1:E$94,2,0),0)</f>
        <v>2</v>
      </c>
      <c r="M506" t="str">
        <f>VLOOKUP(A506,'Fichier FA (en entrée)'!B:AH,16,0)&amp;" "&amp;VLOOKUP(A506,'Fichier FA (en entrée)'!B:AH,20,0)&amp;" "&amp;VLOOKUP(A506,'Fichier FA (en entrée)'!B:AH,27,0)&amp;" "&amp;VLOOKUP(A506,'Fichier FA (en entrée)'!B:AH,29,0)</f>
        <v xml:space="preserve">STI2D Système informatique et numérique  </v>
      </c>
      <c r="N506" t="str">
        <f>VLOOKUP(A506,'Fichier FA (en entrée)'!B:AH,8,0)</f>
        <v>En Terminale</v>
      </c>
      <c r="O506" t="b">
        <f>AND(C506&gt;Synthèse!B$7,C506&lt;Synthèse!B$9)</f>
        <v>0</v>
      </c>
      <c r="Q506" s="60">
        <f>ROUNDUP(C506/(Synthèse!$B$2+Synthèse!$B$3)*8,0)</f>
        <v>2</v>
      </c>
      <c r="R506" s="60">
        <f>IFERROR(VLOOKUP(A506,'Evaluations (formulaire)'!A:P,6,0)+VLOOKUP(A506,'Evaluations (formulaire)'!A:P,7,0),0)</f>
        <v>0</v>
      </c>
      <c r="S506" s="60">
        <f>IFERROR(VLOOKUP(A506,'Evaluations (formulaire)'!A:P,8,0),0)</f>
        <v>0</v>
      </c>
      <c r="T506" s="64">
        <f>IF(AND(ISBLANK(P506),Q506&lt;=2),Synthèse!$B$42,IF(AND(ISBLANK(P506),Q506&gt;=7),Synthèse!$C$42,R506+S506))</f>
        <v>0</v>
      </c>
      <c r="U506" s="64">
        <f t="shared" si="60"/>
        <v>14.24</v>
      </c>
      <c r="V506" s="59">
        <f t="shared" si="61"/>
        <v>77</v>
      </c>
      <c r="W506" s="26">
        <v>645</v>
      </c>
      <c r="X506" s="26" t="b">
        <f t="shared" si="62"/>
        <v>1</v>
      </c>
      <c r="Y506" s="26" t="e">
        <f>VLOOKUP(A506,#REF!,21,0)</f>
        <v>#REF!</v>
      </c>
      <c r="Z506" s="26" t="s">
        <v>2283</v>
      </c>
      <c r="AC506" t="b">
        <f t="shared" si="63"/>
        <v>0</v>
      </c>
      <c r="AD506" t="e">
        <f>IFERROR(VLOOKUP(A506,#REF!,4,0),MAX(#REF!)+100)</f>
        <v>#REF!</v>
      </c>
    </row>
    <row r="507" spans="1:30">
      <c r="A507">
        <v>731085</v>
      </c>
      <c r="B507" s="5" t="str">
        <f ca="1">VLOOKUP(A507,'Fichier FA (en entrée)'!B:AH,3,0)</f>
        <v>GHNKUCFKBM</v>
      </c>
      <c r="C507">
        <f t="shared" si="56"/>
        <v>249</v>
      </c>
      <c r="D507">
        <f t="shared" si="57"/>
        <v>10.61</v>
      </c>
      <c r="E507" s="14" t="str">
        <f>VLOOKUP(A507,'Fichier FA (en entrée)'!B:AH,2,0)</f>
        <v>EV</v>
      </c>
      <c r="F507" s="14" t="b">
        <f t="shared" si="58"/>
        <v>1</v>
      </c>
      <c r="G507" s="14" t="b">
        <f>IFERROR(VLOOKUP(A507,'Calculs FI (auto)'!A:F,6,0),FALSE)</f>
        <v>0</v>
      </c>
      <c r="H507" s="14" t="b">
        <f t="shared" si="59"/>
        <v>0</v>
      </c>
      <c r="I507" s="16">
        <f>IFERROR(VLOOKUP(A507,'Moyennes FA (en entrée)'!B:N,7,0),"")</f>
        <v>7.61</v>
      </c>
      <c r="J507" s="16">
        <f>IFERROR(VLOOKUP(VLOOKUP(A507,'Fichier FA (en entrée)'!B:AH,33,0),Modificateurs!A$2:B$5,2,0),0)</f>
        <v>0</v>
      </c>
      <c r="K507" s="16">
        <f>IFERROR(VLOOKUP(VLOOKUP(A507,'Redoub FI (en entrée)'!B:N,7,0),Modificateurs!A$8:B$11,2,0),0)</f>
        <v>0</v>
      </c>
      <c r="L507" s="16">
        <f>IFERROR(VLOOKUP(M507,Modificateurs!D$1:E$94,2,0),0)</f>
        <v>3</v>
      </c>
      <c r="M507" t="str">
        <f>VLOOKUP(A507,'Fichier FA (en entrée)'!B:AH,16,0)&amp;" "&amp;VLOOKUP(A507,'Fichier FA (en entrée)'!B:AH,20,0)&amp;" "&amp;VLOOKUP(A507,'Fichier FA (en entrée)'!B:AH,27,0)&amp;" "&amp;VLOOKUP(A507,'Fichier FA (en entrée)'!B:AH,29,0)</f>
        <v xml:space="preserve">S Informatique et Sciences du numérique  </v>
      </c>
      <c r="N507" t="str">
        <f>VLOOKUP(A507,'Fichier FA (en entrée)'!B:AH,8,0)</f>
        <v>En Terminale</v>
      </c>
      <c r="O507" t="b">
        <f>AND(C507&gt;Synthèse!B$7,C507&lt;Synthèse!B$9)</f>
        <v>1</v>
      </c>
      <c r="Q507" s="60">
        <f>ROUNDUP(C507/(Synthèse!$B$2+Synthèse!$B$3)*8,0)</f>
        <v>4</v>
      </c>
      <c r="R507" s="60">
        <f>IFERROR(VLOOKUP(A507,'Evaluations (formulaire)'!A:P,6,0)+VLOOKUP(A507,'Evaluations (formulaire)'!A:P,7,0),0)</f>
        <v>0</v>
      </c>
      <c r="S507" s="60">
        <f>IFERROR(VLOOKUP(A507,'Evaluations (formulaire)'!A:P,8,0),0)</f>
        <v>0</v>
      </c>
      <c r="T507" s="64">
        <f>IF(AND(ISBLANK(P507),Q507&lt;=2),Synthèse!$B$42,IF(AND(ISBLANK(P507),Q507&gt;=7),Synthèse!$C$42,R507+S507))</f>
        <v>0</v>
      </c>
      <c r="U507" s="64">
        <f t="shared" si="60"/>
        <v>10.61</v>
      </c>
      <c r="V507" s="59">
        <f t="shared" si="61"/>
        <v>248</v>
      </c>
      <c r="W507" s="26">
        <v>619</v>
      </c>
      <c r="X507" s="26" t="b">
        <f t="shared" si="62"/>
        <v>1</v>
      </c>
      <c r="Y507" s="26" t="e">
        <f>VLOOKUP(A507,#REF!,21,0)</f>
        <v>#REF!</v>
      </c>
      <c r="Z507" s="26" t="s">
        <v>2283</v>
      </c>
      <c r="AC507" t="b">
        <f t="shared" si="63"/>
        <v>0</v>
      </c>
      <c r="AD507" t="e">
        <f>IFERROR(VLOOKUP(A507,#REF!,4,0),MAX(#REF!)+100)</f>
        <v>#REF!</v>
      </c>
    </row>
    <row r="508" spans="1:30">
      <c r="A508">
        <v>731103</v>
      </c>
      <c r="B508" s="5" t="str">
        <f ca="1">VLOOKUP(A508,'Fichier FA (en entrée)'!B:AH,3,0)</f>
        <v>CXGTMBHXCN</v>
      </c>
      <c r="C508">
        <f t="shared" si="56"/>
        <v>36</v>
      </c>
      <c r="D508">
        <f t="shared" si="57"/>
        <v>16.240000000000002</v>
      </c>
      <c r="E508" s="14" t="str">
        <f>VLOOKUP(A508,'Fichier FA (en entrée)'!B:AH,2,0)</f>
        <v>EV</v>
      </c>
      <c r="F508" s="14" t="b">
        <f t="shared" si="58"/>
        <v>1</v>
      </c>
      <c r="G508" s="14" t="b">
        <f>IFERROR(VLOOKUP(A508,'Calculs FI (auto)'!A:F,6,0),FALSE)</f>
        <v>1</v>
      </c>
      <c r="H508" s="14" t="b">
        <f t="shared" si="59"/>
        <v>1</v>
      </c>
      <c r="I508" s="16">
        <f>IFERROR(VLOOKUP(A508,'Moyennes FA (en entrée)'!B:N,7,0),"")</f>
        <v>11.24</v>
      </c>
      <c r="J508" s="16">
        <f>IFERROR(VLOOKUP(VLOOKUP(A508,'Fichier FA (en entrée)'!B:AH,33,0),Modificateurs!A$2:B$5,2,0),0)</f>
        <v>3</v>
      </c>
      <c r="K508" s="16">
        <f>IFERROR(VLOOKUP(VLOOKUP(A508,'Redoub FI (en entrée)'!B:N,7,0),Modificateurs!A$8:B$11,2,0),0)</f>
        <v>0</v>
      </c>
      <c r="L508" s="16">
        <f>IFERROR(VLOOKUP(M508,Modificateurs!D$1:E$94,2,0),0)</f>
        <v>2</v>
      </c>
      <c r="M508" t="str">
        <f>VLOOKUP(A508,'Fichier FA (en entrée)'!B:AH,16,0)&amp;" "&amp;VLOOKUP(A508,'Fichier FA (en entrée)'!B:AH,20,0)&amp;" "&amp;VLOOKUP(A508,'Fichier FA (en entrée)'!B:AH,27,0)&amp;" "&amp;VLOOKUP(A508,'Fichier FA (en entrée)'!B:AH,29,0)</f>
        <v xml:space="preserve">STI2D Système informatique et numérique  </v>
      </c>
      <c r="N508" t="str">
        <f>VLOOKUP(A508,'Fichier FA (en entrée)'!B:AH,8,0)</f>
        <v>En Terminale</v>
      </c>
      <c r="O508" t="b">
        <f>AND(C508&gt;Synthèse!B$7,C508&lt;Synthèse!B$9)</f>
        <v>0</v>
      </c>
      <c r="Q508" s="60">
        <f>ROUNDUP(C508/(Synthèse!$B$2+Synthèse!$B$3)*8,0)</f>
        <v>1</v>
      </c>
      <c r="R508" s="60">
        <f>IFERROR(VLOOKUP(A508,'Evaluations (formulaire)'!A:P,6,0)+VLOOKUP(A508,'Evaluations (formulaire)'!A:P,7,0),0)</f>
        <v>0</v>
      </c>
      <c r="S508" s="60">
        <f>IFERROR(VLOOKUP(A508,'Evaluations (formulaire)'!A:P,8,0),0)</f>
        <v>0</v>
      </c>
      <c r="T508" s="64">
        <f>IF(AND(ISBLANK(P508),Q508&lt;=2),Synthèse!$B$42,IF(AND(ISBLANK(P508),Q508&gt;=7),Synthèse!$C$42,R508+S508))</f>
        <v>0</v>
      </c>
      <c r="U508" s="64">
        <f t="shared" si="60"/>
        <v>16.240000000000002</v>
      </c>
      <c r="V508" s="59">
        <f t="shared" si="61"/>
        <v>35</v>
      </c>
      <c r="W508" s="26">
        <v>134</v>
      </c>
      <c r="X508" s="26" t="b">
        <f t="shared" si="62"/>
        <v>1</v>
      </c>
      <c r="Y508" s="26" t="e">
        <f>VLOOKUP(A508,#REF!,21,0)</f>
        <v>#REF!</v>
      </c>
      <c r="Z508" s="26" t="s">
        <v>2283</v>
      </c>
      <c r="AC508" t="b">
        <f t="shared" si="63"/>
        <v>0</v>
      </c>
      <c r="AD508" t="e">
        <f>IFERROR(VLOOKUP(A508,#REF!,4,0),MAX(#REF!)+100)</f>
        <v>#REF!</v>
      </c>
    </row>
    <row r="509" spans="1:30">
      <c r="A509">
        <v>734868</v>
      </c>
      <c r="B509" s="5" t="str">
        <f ca="1">VLOOKUP(A509,'Fichier FA (en entrée)'!B:AH,3,0)</f>
        <v>LVARWLXWEB</v>
      </c>
      <c r="C509">
        <f t="shared" si="56"/>
        <v>433</v>
      </c>
      <c r="D509">
        <f t="shared" si="57"/>
        <v>2.0199999999999996</v>
      </c>
      <c r="E509" s="14" t="str">
        <f>VLOOKUP(A509,'Fichier FA (en entrée)'!B:AH,2,0)</f>
        <v>EV</v>
      </c>
      <c r="F509" s="14" t="b">
        <f t="shared" si="58"/>
        <v>1</v>
      </c>
      <c r="G509" s="14" t="b">
        <f>IFERROR(VLOOKUP(A509,'Calculs FI (auto)'!A:F,6,0),FALSE)</f>
        <v>0</v>
      </c>
      <c r="H509" s="14" t="b">
        <f t="shared" si="59"/>
        <v>0</v>
      </c>
      <c r="I509" s="16">
        <f>IFERROR(VLOOKUP(A509,'Moyennes FA (en entrée)'!B:N,7,0),"")</f>
        <v>13.02</v>
      </c>
      <c r="J509" s="16">
        <f>IFERROR(VLOOKUP(VLOOKUP(A509,'Fichier FA (en entrée)'!B:AH,33,0),Modificateurs!A$2:B$5,2,0),0)</f>
        <v>1</v>
      </c>
      <c r="K509" s="16">
        <f>IFERROR(VLOOKUP(VLOOKUP(A509,'Redoub FI (en entrée)'!B:N,7,0),Modificateurs!A$8:B$11,2,0),0)</f>
        <v>0</v>
      </c>
      <c r="L509" s="16">
        <f>IFERROR(VLOOKUP(M509,Modificateurs!D$1:E$94,2,0),0)</f>
        <v>-12</v>
      </c>
      <c r="M509" t="str">
        <f>VLOOKUP(A509,'Fichier FA (en entrée)'!B:AH,16,0)&amp;" "&amp;VLOOKUP(A509,'Fichier FA (en entrée)'!B:AH,20,0)&amp;" "&amp;VLOOKUP(A509,'Fichier FA (en entrée)'!B:AH,27,0)&amp;" "&amp;VLOOKUP(A509,'Fichier FA (en entrée)'!B:AH,29,0)</f>
        <v xml:space="preserve">P Maintenance des équipements industriels  </v>
      </c>
      <c r="N509" t="str">
        <f>VLOOKUP(A509,'Fichier FA (en entrée)'!B:AH,8,0)</f>
        <v>En Terminale</v>
      </c>
      <c r="O509" t="b">
        <f>AND(C509&gt;Synthèse!B$7,C509&lt;Synthèse!B$9)</f>
        <v>0</v>
      </c>
      <c r="Q509" s="60">
        <f>ROUNDUP(C509/(Synthèse!$B$2+Synthèse!$B$3)*8,0)</f>
        <v>7</v>
      </c>
      <c r="R509" s="60">
        <f>IFERROR(VLOOKUP(A509,'Evaluations (formulaire)'!A:P,6,0)+VLOOKUP(A509,'Evaluations (formulaire)'!A:P,7,0),0)</f>
        <v>0</v>
      </c>
      <c r="S509" s="60">
        <f>IFERROR(VLOOKUP(A509,'Evaluations (formulaire)'!A:P,8,0),0)</f>
        <v>0</v>
      </c>
      <c r="T509" s="64">
        <f>IF(AND(ISBLANK(P509),Q509&lt;=2),Synthèse!$B$42,IF(AND(ISBLANK(P509),Q509&gt;=7),Synthèse!$C$42,R509+S509))</f>
        <v>0</v>
      </c>
      <c r="U509" s="64">
        <f t="shared" si="60"/>
        <v>2.0199999999999996</v>
      </c>
      <c r="V509" s="59">
        <f t="shared" si="61"/>
        <v>433</v>
      </c>
      <c r="W509" s="26">
        <v>433</v>
      </c>
      <c r="X509" s="26" t="b">
        <f t="shared" si="62"/>
        <v>0</v>
      </c>
      <c r="Y509" s="26" t="e">
        <f>VLOOKUP(A509,#REF!,21,0)</f>
        <v>#REF!</v>
      </c>
      <c r="Z509" s="26" t="s">
        <v>2283</v>
      </c>
      <c r="AC509" t="b">
        <f t="shared" si="63"/>
        <v>0</v>
      </c>
      <c r="AD509" t="e">
        <f>IFERROR(VLOOKUP(A509,#REF!,4,0),MAX(#REF!)+100)</f>
        <v>#REF!</v>
      </c>
    </row>
    <row r="510" spans="1:30">
      <c r="A510">
        <v>734925</v>
      </c>
      <c r="B510" s="5" t="str">
        <f ca="1">VLOOKUP(A510,'Fichier FA (en entrée)'!B:AH,3,0)</f>
        <v>FUMOBOQBGY</v>
      </c>
      <c r="C510">
        <f t="shared" si="56"/>
        <v>765</v>
      </c>
      <c r="D510">
        <f t="shared" si="57"/>
        <v>-100</v>
      </c>
      <c r="E510" s="14" t="str">
        <f>VLOOKUP(A510,'Fichier FA (en entrée)'!B:AH,2,0)</f>
        <v>ENV</v>
      </c>
      <c r="F510" s="14" t="b">
        <f t="shared" si="58"/>
        <v>0</v>
      </c>
      <c r="G510" s="14" t="b">
        <f>IFERROR(VLOOKUP(A510,'Calculs FI (auto)'!A:F,6,0),FALSE)</f>
        <v>0</v>
      </c>
      <c r="H510" s="14" t="b">
        <f t="shared" si="59"/>
        <v>0</v>
      </c>
      <c r="I510" s="16" t="str">
        <f>IFERROR(VLOOKUP(A510,'Moyennes FA (en entrée)'!B:N,7,0),"")</f>
        <v/>
      </c>
      <c r="J510" s="16">
        <f>IFERROR(VLOOKUP(VLOOKUP(A510,'Fichier FA (en entrée)'!B:AH,33,0),Modificateurs!A$2:B$5,2,0),0)</f>
        <v>3</v>
      </c>
      <c r="K510" s="16">
        <f>IFERROR(VLOOKUP(VLOOKUP(A510,'Redoub FI (en entrée)'!B:N,7,0),Modificateurs!A$8:B$11,2,0),0)</f>
        <v>0</v>
      </c>
      <c r="L510" s="16">
        <f>IFERROR(VLOOKUP(M510,Modificateurs!D$1:E$94,2,0),0)</f>
        <v>-4</v>
      </c>
      <c r="M510" t="str">
        <f>VLOOKUP(A510,'Fichier FA (en entrée)'!B:AH,16,0)&amp;" "&amp;VLOOKUP(A510,'Fichier FA (en entrée)'!B:AH,20,0)&amp;" "&amp;VLOOKUP(A510,'Fichier FA (en entrée)'!B:AH,27,0)&amp;" "&amp;VLOOKUP(A510,'Fichier FA (en entrée)'!B:AH,29,0)</f>
        <v xml:space="preserve">STI2D Energies et environnement  </v>
      </c>
      <c r="N510" t="str">
        <f>VLOOKUP(A510,'Fichier FA (en entrée)'!B:AH,8,0)</f>
        <v>En Terminale</v>
      </c>
      <c r="O510" t="b">
        <f>AND(C510&gt;Synthèse!B$7,C510&lt;Synthèse!B$9)</f>
        <v>0</v>
      </c>
      <c r="Q510" s="60">
        <f>ROUNDUP(C510/(Synthèse!$B$2+Synthèse!$B$3)*8,0)</f>
        <v>12</v>
      </c>
      <c r="R510" s="60">
        <f>IFERROR(VLOOKUP(A510,'Evaluations (formulaire)'!A:P,6,0)+VLOOKUP(A510,'Evaluations (formulaire)'!A:P,7,0),0)</f>
        <v>0</v>
      </c>
      <c r="S510" s="60">
        <f>IFERROR(VLOOKUP(A510,'Evaluations (formulaire)'!A:P,8,0),0)</f>
        <v>0</v>
      </c>
      <c r="T510" s="64">
        <f>IF(AND(ISBLANK(P510),Q510&lt;=2),Synthèse!$B$42,IF(AND(ISBLANK(P510),Q510&gt;=7),Synthèse!$C$42,R510+S510))</f>
        <v>0</v>
      </c>
      <c r="U510" s="64">
        <f t="shared" si="60"/>
        <v>-100</v>
      </c>
      <c r="V510" s="59">
        <f t="shared" si="61"/>
        <v>765</v>
      </c>
      <c r="W510" s="26">
        <v>743</v>
      </c>
      <c r="X510" s="26" t="b">
        <f t="shared" si="62"/>
        <v>0</v>
      </c>
      <c r="Y510" s="26" t="e">
        <f>VLOOKUP(A510,#REF!,21,0)</f>
        <v>#REF!</v>
      </c>
      <c r="Z510" s="26" t="s">
        <v>2283</v>
      </c>
      <c r="AC510" t="b">
        <f t="shared" si="63"/>
        <v>0</v>
      </c>
      <c r="AD510" t="e">
        <f>IFERROR(VLOOKUP(A510,#REF!,4,0),MAX(#REF!)+100)</f>
        <v>#REF!</v>
      </c>
    </row>
    <row r="511" spans="1:30">
      <c r="A511">
        <v>734933</v>
      </c>
      <c r="B511" s="5" t="str">
        <f ca="1">VLOOKUP(A511,'Fichier FA (en entrée)'!B:AH,3,0)</f>
        <v>YPXAGTFRJA</v>
      </c>
      <c r="C511">
        <f t="shared" si="56"/>
        <v>314</v>
      </c>
      <c r="D511">
        <f t="shared" si="57"/>
        <v>8.6999999999999993</v>
      </c>
      <c r="E511" s="14" t="str">
        <f>VLOOKUP(A511,'Fichier FA (en entrée)'!B:AH,2,0)</f>
        <v>EV</v>
      </c>
      <c r="F511" s="14" t="b">
        <f t="shared" si="58"/>
        <v>1</v>
      </c>
      <c r="G511" s="14" t="b">
        <f>IFERROR(VLOOKUP(A511,'Calculs FI (auto)'!A:F,6,0),FALSE)</f>
        <v>1</v>
      </c>
      <c r="H511" s="14" t="b">
        <f t="shared" si="59"/>
        <v>1</v>
      </c>
      <c r="I511" s="16">
        <f>IFERROR(VLOOKUP(A511,'Moyennes FA (en entrée)'!B:N,7,0),"")</f>
        <v>9.6999999999999993</v>
      </c>
      <c r="J511" s="16">
        <f>IFERROR(VLOOKUP(VLOOKUP(A511,'Fichier FA (en entrée)'!B:AH,33,0),Modificateurs!A$2:B$5,2,0),0)</f>
        <v>-3</v>
      </c>
      <c r="K511" s="16">
        <f>IFERROR(VLOOKUP(VLOOKUP(A511,'Redoub FI (en entrée)'!B:N,7,0),Modificateurs!A$8:B$11,2,0),0)</f>
        <v>0</v>
      </c>
      <c r="L511" s="16">
        <f>IFERROR(VLOOKUP(M511,Modificateurs!D$1:E$94,2,0),0)</f>
        <v>2</v>
      </c>
      <c r="M511" t="str">
        <f>VLOOKUP(A511,'Fichier FA (en entrée)'!B:AH,16,0)&amp;" "&amp;VLOOKUP(A511,'Fichier FA (en entrée)'!B:AH,20,0)&amp;" "&amp;VLOOKUP(A511,'Fichier FA (en entrée)'!B:AH,27,0)&amp;" "&amp;VLOOKUP(A511,'Fichier FA (en entrée)'!B:AH,29,0)</f>
        <v xml:space="preserve">STI2D Système informatique et numérique  </v>
      </c>
      <c r="N511" t="str">
        <f>VLOOKUP(A511,'Fichier FA (en entrée)'!B:AH,8,0)</f>
        <v>En Terminale</v>
      </c>
      <c r="O511" t="b">
        <f>AND(C511&gt;Synthèse!B$7,C511&lt;Synthèse!B$9)</f>
        <v>1</v>
      </c>
      <c r="Q511" s="60">
        <f>ROUNDUP(C511/(Synthèse!$B$2+Synthèse!$B$3)*8,0)</f>
        <v>5</v>
      </c>
      <c r="R511" s="60">
        <f>IFERROR(VLOOKUP(A511,'Evaluations (formulaire)'!A:P,6,0)+VLOOKUP(A511,'Evaluations (formulaire)'!A:P,7,0),0)</f>
        <v>0</v>
      </c>
      <c r="S511" s="60">
        <f>IFERROR(VLOOKUP(A511,'Evaluations (formulaire)'!A:P,8,0),0)</f>
        <v>0</v>
      </c>
      <c r="T511" s="64">
        <f>IF(AND(ISBLANK(P511),Q511&lt;=2),Synthèse!$B$42,IF(AND(ISBLANK(P511),Q511&gt;=7),Synthèse!$C$42,R511+S511))</f>
        <v>0</v>
      </c>
      <c r="U511" s="64">
        <f t="shared" si="60"/>
        <v>8.6999999999999993</v>
      </c>
      <c r="V511" s="59">
        <f t="shared" si="61"/>
        <v>313</v>
      </c>
      <c r="W511" s="26">
        <v>584</v>
      </c>
      <c r="X511" s="26" t="b">
        <f t="shared" si="62"/>
        <v>0</v>
      </c>
      <c r="Y511" s="26" t="e">
        <f>VLOOKUP(A511,#REF!,21,0)</f>
        <v>#REF!</v>
      </c>
      <c r="Z511" s="26" t="s">
        <v>2283</v>
      </c>
      <c r="AC511" t="b">
        <f t="shared" si="63"/>
        <v>0</v>
      </c>
      <c r="AD511" t="e">
        <f>IFERROR(VLOOKUP(A511,#REF!,4,0),MAX(#REF!)+100)</f>
        <v>#REF!</v>
      </c>
    </row>
    <row r="512" spans="1:30">
      <c r="A512">
        <v>739376</v>
      </c>
      <c r="B512" s="5" t="str">
        <f ca="1">VLOOKUP(A512,'Fichier FA (en entrée)'!B:AH,3,0)</f>
        <v>QMCJXLJNCP</v>
      </c>
      <c r="C512">
        <f t="shared" si="56"/>
        <v>765</v>
      </c>
      <c r="D512">
        <f t="shared" si="57"/>
        <v>-100</v>
      </c>
      <c r="E512" s="14" t="str">
        <f>VLOOKUP(A512,'Fichier FA (en entrée)'!B:AH,2,0)</f>
        <v>ENV</v>
      </c>
      <c r="F512" s="14" t="b">
        <f t="shared" si="58"/>
        <v>0</v>
      </c>
      <c r="G512" s="14" t="b">
        <f>IFERROR(VLOOKUP(A512,'Calculs FI (auto)'!A:F,6,0),FALSE)</f>
        <v>0</v>
      </c>
      <c r="H512" s="14" t="b">
        <f t="shared" si="59"/>
        <v>0</v>
      </c>
      <c r="I512" s="16" t="str">
        <f>IFERROR(VLOOKUP(A512,'Moyennes FA (en entrée)'!B:N,7,0),"")</f>
        <v/>
      </c>
      <c r="J512" s="16">
        <f>IFERROR(VLOOKUP(VLOOKUP(A512,'Fichier FA (en entrée)'!B:AH,33,0),Modificateurs!A$2:B$5,2,0),0)</f>
        <v>0</v>
      </c>
      <c r="K512" s="16">
        <f>IFERROR(VLOOKUP(VLOOKUP(A512,'Redoub FI (en entrée)'!B:N,7,0),Modificateurs!A$8:B$11,2,0),0)</f>
        <v>0</v>
      </c>
      <c r="L512" s="16">
        <f>IFERROR(VLOOKUP(M512,Modificateurs!D$1:E$94,2,0),0)</f>
        <v>-8</v>
      </c>
      <c r="M512" t="str">
        <f>VLOOKUP(A512,'Fichier FA (en entrée)'!B:AH,16,0)&amp;" "&amp;VLOOKUP(A512,'Fichier FA (en entrée)'!B:AH,20,0)&amp;" "&amp;VLOOKUP(A512,'Fichier FA (en entrée)'!B:AH,27,0)&amp;" "&amp;VLOOKUP(A512,'Fichier FA (en entrée)'!B:AH,29,0)</f>
        <v xml:space="preserve">STMG Systèmes d'information et de gestion  </v>
      </c>
      <c r="N512" t="str">
        <f>VLOOKUP(A512,'Fichier FA (en entrée)'!B:AH,8,0)</f>
        <v>En Terminale</v>
      </c>
      <c r="O512" t="b">
        <f>AND(C512&gt;Synthèse!B$7,C512&lt;Synthèse!B$9)</f>
        <v>0</v>
      </c>
      <c r="Q512" s="60">
        <f>ROUNDUP(C512/(Synthèse!$B$2+Synthèse!$B$3)*8,0)</f>
        <v>12</v>
      </c>
      <c r="R512" s="60">
        <f>IFERROR(VLOOKUP(A512,'Evaluations (formulaire)'!A:P,6,0)+VLOOKUP(A512,'Evaluations (formulaire)'!A:P,7,0),0)</f>
        <v>0</v>
      </c>
      <c r="S512" s="60">
        <f>IFERROR(VLOOKUP(A512,'Evaluations (formulaire)'!A:P,8,0),0)</f>
        <v>0</v>
      </c>
      <c r="T512" s="64">
        <f>IF(AND(ISBLANK(P512),Q512&lt;=2),Synthèse!$B$42,IF(AND(ISBLANK(P512),Q512&gt;=7),Synthèse!$C$42,R512+S512))</f>
        <v>0</v>
      </c>
      <c r="U512" s="64">
        <f t="shared" si="60"/>
        <v>-100</v>
      </c>
      <c r="V512" s="59">
        <f t="shared" si="61"/>
        <v>765</v>
      </c>
      <c r="W512" s="26">
        <v>34</v>
      </c>
      <c r="X512" s="26" t="b">
        <f t="shared" si="62"/>
        <v>0</v>
      </c>
      <c r="Y512" s="26" t="e">
        <f>VLOOKUP(A512,#REF!,21,0)</f>
        <v>#REF!</v>
      </c>
      <c r="Z512" s="26" t="s">
        <v>2283</v>
      </c>
      <c r="AC512" t="b">
        <f t="shared" si="63"/>
        <v>0</v>
      </c>
      <c r="AD512" t="e">
        <f>IFERROR(VLOOKUP(A512,#REF!,4,0),MAX(#REF!)+100)</f>
        <v>#REF!</v>
      </c>
    </row>
    <row r="513" spans="1:30">
      <c r="A513">
        <v>740297</v>
      </c>
      <c r="B513" s="5" t="str">
        <f ca="1">VLOOKUP(A513,'Fichier FA (en entrée)'!B:AH,3,0)</f>
        <v>KQJPOBLHKD</v>
      </c>
      <c r="C513">
        <f t="shared" si="56"/>
        <v>405</v>
      </c>
      <c r="D513">
        <f t="shared" si="57"/>
        <v>3.92</v>
      </c>
      <c r="E513" s="14" t="str">
        <f>VLOOKUP(A513,'Fichier FA (en entrée)'!B:AH,2,0)</f>
        <v>EV</v>
      </c>
      <c r="F513" s="14" t="b">
        <f t="shared" si="58"/>
        <v>1</v>
      </c>
      <c r="G513" s="14" t="b">
        <f>IFERROR(VLOOKUP(A513,'Calculs FI (auto)'!A:F,6,0),FALSE)</f>
        <v>0</v>
      </c>
      <c r="H513" s="14" t="b">
        <f t="shared" si="59"/>
        <v>0</v>
      </c>
      <c r="I513" s="16">
        <f>IFERROR(VLOOKUP(A513,'Moyennes FA (en entrée)'!B:N,7,0),"")</f>
        <v>14.92</v>
      </c>
      <c r="J513" s="16">
        <f>IFERROR(VLOOKUP(VLOOKUP(A513,'Fichier FA (en entrée)'!B:AH,33,0),Modificateurs!A$2:B$5,2,0),0)</f>
        <v>1</v>
      </c>
      <c r="K513" s="16">
        <f>IFERROR(VLOOKUP(VLOOKUP(A513,'Redoub FI (en entrée)'!B:N,7,0),Modificateurs!A$8:B$11,2,0),0)</f>
        <v>0</v>
      </c>
      <c r="L513" s="16">
        <f>IFERROR(VLOOKUP(M513,Modificateurs!D$1:E$94,2,0),0)</f>
        <v>-12</v>
      </c>
      <c r="M513" t="str">
        <f>VLOOKUP(A513,'Fichier FA (en entrée)'!B:AH,16,0)&amp;" "&amp;VLOOKUP(A513,'Fichier FA (en entrée)'!B:AH,20,0)&amp;" "&amp;VLOOKUP(A513,'Fichier FA (en entrée)'!B:AH,27,0)&amp;" "&amp;VLOOKUP(A513,'Fichier FA (en entrée)'!B:AH,29,0)</f>
        <v xml:space="preserve">P Systèmes électroniques numériques  </v>
      </c>
      <c r="N513" t="str">
        <f>VLOOKUP(A513,'Fichier FA (en entrée)'!B:AH,8,0)</f>
        <v>En Terminale</v>
      </c>
      <c r="O513" t="b">
        <f>AND(C513&gt;Synthèse!B$7,C513&lt;Synthèse!B$9)</f>
        <v>0</v>
      </c>
      <c r="Q513" s="60">
        <f>ROUNDUP(C513/(Synthèse!$B$2+Synthèse!$B$3)*8,0)</f>
        <v>6</v>
      </c>
      <c r="R513" s="60">
        <f>IFERROR(VLOOKUP(A513,'Evaluations (formulaire)'!A:P,6,0)+VLOOKUP(A513,'Evaluations (formulaire)'!A:P,7,0),0)</f>
        <v>0</v>
      </c>
      <c r="S513" s="60">
        <f>IFERROR(VLOOKUP(A513,'Evaluations (formulaire)'!A:P,8,0),0)</f>
        <v>0</v>
      </c>
      <c r="T513" s="64">
        <f>IF(AND(ISBLANK(P513),Q513&lt;=2),Synthèse!$B$42,IF(AND(ISBLANK(P513),Q513&gt;=7),Synthèse!$C$42,R513+S513))</f>
        <v>0</v>
      </c>
      <c r="U513" s="64">
        <f t="shared" si="60"/>
        <v>3.92</v>
      </c>
      <c r="V513" s="59">
        <f t="shared" si="61"/>
        <v>405</v>
      </c>
      <c r="W513" s="26">
        <v>319</v>
      </c>
      <c r="X513" s="26" t="b">
        <f t="shared" si="62"/>
        <v>0</v>
      </c>
      <c r="Y513" s="26" t="e">
        <f>VLOOKUP(A513,#REF!,21,0)</f>
        <v>#REF!</v>
      </c>
      <c r="Z513" s="26" t="s">
        <v>2283</v>
      </c>
      <c r="AC513" t="b">
        <f t="shared" si="63"/>
        <v>0</v>
      </c>
      <c r="AD513" t="e">
        <f>IFERROR(VLOOKUP(A513,#REF!,4,0),MAX(#REF!)+100)</f>
        <v>#REF!</v>
      </c>
    </row>
    <row r="514" spans="1:30">
      <c r="A514">
        <v>741428</v>
      </c>
      <c r="B514" s="5" t="str">
        <f ca="1">VLOOKUP(A514,'Fichier FA (en entrée)'!B:AH,3,0)</f>
        <v>IDCHOTIPJG</v>
      </c>
      <c r="C514">
        <f t="shared" ref="C514:C577" si="64">COUNTIF(D:D,"&gt;="&amp;D514)</f>
        <v>400</v>
      </c>
      <c r="D514">
        <f t="shared" ref="D514:D577" si="65">IFERROR(IF(F514,I514+J514+K514+L514,-100),-20)</f>
        <v>4.2899999999999991</v>
      </c>
      <c r="E514" s="14" t="str">
        <f>VLOOKUP(A514,'Fichier FA (en entrée)'!B:AH,2,0)</f>
        <v>EV</v>
      </c>
      <c r="F514" s="14" t="b">
        <f t="shared" ref="F514:F577" si="66">IF(E514="EV",TRUE,FALSE)</f>
        <v>1</v>
      </c>
      <c r="G514" s="14" t="b">
        <f>IFERROR(VLOOKUP(A514,'Calculs FI (auto)'!A:F,6,0),FALSE)</f>
        <v>0</v>
      </c>
      <c r="H514" s="14" t="b">
        <f t="shared" ref="H514:H577" si="67">AND(F514:G514)</f>
        <v>0</v>
      </c>
      <c r="I514" s="16">
        <f>IFERROR(VLOOKUP(A514,'Moyennes FA (en entrée)'!B:N,7,0),"")</f>
        <v>11.29</v>
      </c>
      <c r="J514" s="16">
        <f>IFERROR(VLOOKUP(VLOOKUP(A514,'Fichier FA (en entrée)'!B:AH,33,0),Modificateurs!A$2:B$5,2,0),0)</f>
        <v>1</v>
      </c>
      <c r="K514" s="16">
        <f>IFERROR(VLOOKUP(VLOOKUP(A514,'Redoub FI (en entrée)'!B:N,7,0),Modificateurs!A$8:B$11,2,0),0)</f>
        <v>0</v>
      </c>
      <c r="L514" s="16">
        <f>IFERROR(VLOOKUP(M514,Modificateurs!D$1:E$94,2,0),0)</f>
        <v>-8</v>
      </c>
      <c r="M514" t="str">
        <f>VLOOKUP(A514,'Fichier FA (en entrée)'!B:AH,16,0)&amp;" "&amp;VLOOKUP(A514,'Fichier FA (en entrée)'!B:AH,20,0)&amp;" "&amp;VLOOKUP(A514,'Fichier FA (en entrée)'!B:AH,27,0)&amp;" "&amp;VLOOKUP(A514,'Fichier FA (en entrée)'!B:AH,29,0)</f>
        <v xml:space="preserve">STMG Systèmes d'information et de gestion  </v>
      </c>
      <c r="N514" t="str">
        <f>VLOOKUP(A514,'Fichier FA (en entrée)'!B:AH,8,0)</f>
        <v>En Terminale</v>
      </c>
      <c r="O514" t="b">
        <f>AND(C514&gt;Synthèse!B$7,C514&lt;Synthèse!B$9)</f>
        <v>0</v>
      </c>
      <c r="Q514" s="60">
        <f>ROUNDUP(C514/(Synthèse!$B$2+Synthèse!$B$3)*8,0)</f>
        <v>6</v>
      </c>
      <c r="R514" s="60">
        <f>IFERROR(VLOOKUP(A514,'Evaluations (formulaire)'!A:P,6,0)+VLOOKUP(A514,'Evaluations (formulaire)'!A:P,7,0),0)</f>
        <v>0</v>
      </c>
      <c r="S514" s="60">
        <f>IFERROR(VLOOKUP(A514,'Evaluations (formulaire)'!A:P,8,0),0)</f>
        <v>0</v>
      </c>
      <c r="T514" s="64">
        <f>IF(AND(ISBLANK(P514),Q514&lt;=2),Synthèse!$B$42,IF(AND(ISBLANK(P514),Q514&gt;=7),Synthèse!$C$42,R514+S514))</f>
        <v>0</v>
      </c>
      <c r="U514" s="64">
        <f t="shared" ref="U514:U577" si="68">D514+T514</f>
        <v>4.2899999999999991</v>
      </c>
      <c r="V514" s="59">
        <f t="shared" ref="V514:V577" si="69">COUNTIF(U:U,"&gt;="&amp;U514)</f>
        <v>400</v>
      </c>
      <c r="W514" s="26">
        <v>465</v>
      </c>
      <c r="X514" s="26" t="b">
        <f t="shared" ref="X514:X577" si="70">D514&gt;=10</f>
        <v>0</v>
      </c>
      <c r="Y514" s="26" t="e">
        <f>VLOOKUP(A514,#REF!,21,0)</f>
        <v>#REF!</v>
      </c>
      <c r="Z514" s="26" t="s">
        <v>2283</v>
      </c>
      <c r="AC514" t="b">
        <f t="shared" ref="AC514:AC577" si="71">AND(P514="AUDIBERT",NOT(ISBLANK(AB514)))</f>
        <v>0</v>
      </c>
      <c r="AD514" t="e">
        <f>IFERROR(VLOOKUP(A514,#REF!,4,0),MAX(#REF!)+100)</f>
        <v>#REF!</v>
      </c>
    </row>
    <row r="515" spans="1:30">
      <c r="A515">
        <v>745835</v>
      </c>
      <c r="B515" s="5" t="str">
        <f ca="1">VLOOKUP(A515,'Fichier FA (en entrée)'!B:AH,3,0)</f>
        <v>EFNIIOYXMH</v>
      </c>
      <c r="C515">
        <f t="shared" si="64"/>
        <v>765</v>
      </c>
      <c r="D515">
        <f t="shared" si="65"/>
        <v>-100</v>
      </c>
      <c r="E515" s="14" t="str">
        <f>VLOOKUP(A515,'Fichier FA (en entrée)'!B:AH,2,0)</f>
        <v>ENV</v>
      </c>
      <c r="F515" s="14" t="b">
        <f t="shared" si="66"/>
        <v>0</v>
      </c>
      <c r="G515" s="14" t="b">
        <f>IFERROR(VLOOKUP(A515,'Calculs FI (auto)'!A:F,6,0),FALSE)</f>
        <v>0</v>
      </c>
      <c r="H515" s="14" t="b">
        <f t="shared" si="67"/>
        <v>0</v>
      </c>
      <c r="I515" s="16" t="str">
        <f>IFERROR(VLOOKUP(A515,'Moyennes FA (en entrée)'!B:N,7,0),"")</f>
        <v/>
      </c>
      <c r="J515" s="16">
        <f>IFERROR(VLOOKUP(VLOOKUP(A515,'Fichier FA (en entrée)'!B:AH,33,0),Modificateurs!A$2:B$5,2,0),0)</f>
        <v>3</v>
      </c>
      <c r="K515" s="16">
        <f>IFERROR(VLOOKUP(VLOOKUP(A515,'Redoub FI (en entrée)'!B:N,7,0),Modificateurs!A$8:B$11,2,0),0)</f>
        <v>0</v>
      </c>
      <c r="L515" s="16">
        <f>IFERROR(VLOOKUP(M515,Modificateurs!D$1:E$94,2,0),0)</f>
        <v>2</v>
      </c>
      <c r="M515" t="str">
        <f>VLOOKUP(A515,'Fichier FA (en entrée)'!B:AH,16,0)&amp;" "&amp;VLOOKUP(A515,'Fichier FA (en entrée)'!B:AH,20,0)&amp;" "&amp;VLOOKUP(A515,'Fichier FA (en entrée)'!B:AH,27,0)&amp;" "&amp;VLOOKUP(A515,'Fichier FA (en entrée)'!B:AH,29,0)</f>
        <v xml:space="preserve">S Mathématiques  </v>
      </c>
      <c r="N515" t="str">
        <f>VLOOKUP(A515,'Fichier FA (en entrée)'!B:AH,8,0)</f>
        <v>En Terminale</v>
      </c>
      <c r="O515" t="b">
        <f>AND(C515&gt;Synthèse!B$7,C515&lt;Synthèse!B$9)</f>
        <v>0</v>
      </c>
      <c r="Q515" s="60">
        <f>ROUNDUP(C515/(Synthèse!$B$2+Synthèse!$B$3)*8,0)</f>
        <v>12</v>
      </c>
      <c r="R515" s="60">
        <f>IFERROR(VLOOKUP(A515,'Evaluations (formulaire)'!A:P,6,0)+VLOOKUP(A515,'Evaluations (formulaire)'!A:P,7,0),0)</f>
        <v>0</v>
      </c>
      <c r="S515" s="60">
        <f>IFERROR(VLOOKUP(A515,'Evaluations (formulaire)'!A:P,8,0),0)</f>
        <v>0</v>
      </c>
      <c r="T515" s="64">
        <f>IF(AND(ISBLANK(P515),Q515&lt;=2),Synthèse!$B$42,IF(AND(ISBLANK(P515),Q515&gt;=7),Synthèse!$C$42,R515+S515))</f>
        <v>0</v>
      </c>
      <c r="U515" s="64">
        <f t="shared" si="68"/>
        <v>-100</v>
      </c>
      <c r="V515" s="59">
        <f t="shared" si="69"/>
        <v>765</v>
      </c>
      <c r="W515" s="26">
        <v>148</v>
      </c>
      <c r="X515" s="26" t="b">
        <f t="shared" si="70"/>
        <v>0</v>
      </c>
      <c r="Y515" s="26" t="e">
        <f>VLOOKUP(A515,#REF!,21,0)</f>
        <v>#REF!</v>
      </c>
      <c r="Z515" s="26" t="s">
        <v>2283</v>
      </c>
      <c r="AC515" t="b">
        <f t="shared" si="71"/>
        <v>0</v>
      </c>
      <c r="AD515" t="e">
        <f>IFERROR(VLOOKUP(A515,#REF!,4,0),MAX(#REF!)+100)</f>
        <v>#REF!</v>
      </c>
    </row>
    <row r="516" spans="1:30">
      <c r="A516">
        <v>750494</v>
      </c>
      <c r="B516" s="5" t="str">
        <f ca="1">VLOOKUP(A516,'Fichier FA (en entrée)'!B:AH,3,0)</f>
        <v>BIBCACMHUB</v>
      </c>
      <c r="C516">
        <f t="shared" si="64"/>
        <v>60</v>
      </c>
      <c r="D516">
        <f t="shared" si="65"/>
        <v>14.98</v>
      </c>
      <c r="E516" s="14" t="str">
        <f>VLOOKUP(A516,'Fichier FA (en entrée)'!B:AH,2,0)</f>
        <v>EV</v>
      </c>
      <c r="F516" s="14" t="b">
        <f t="shared" si="66"/>
        <v>1</v>
      </c>
      <c r="G516" s="14" t="b">
        <f>IFERROR(VLOOKUP(A516,'Calculs FI (auto)'!A:F,6,0),FALSE)</f>
        <v>1</v>
      </c>
      <c r="H516" s="14" t="b">
        <f t="shared" si="67"/>
        <v>1</v>
      </c>
      <c r="I516" s="16">
        <f>IFERROR(VLOOKUP(A516,'Moyennes FA (en entrée)'!B:N,7,0),"")</f>
        <v>10.98</v>
      </c>
      <c r="J516" s="16">
        <f>IFERROR(VLOOKUP(VLOOKUP(A516,'Fichier FA (en entrée)'!B:AH,33,0),Modificateurs!A$2:B$5,2,0),0)</f>
        <v>1</v>
      </c>
      <c r="K516" s="16">
        <f>IFERROR(VLOOKUP(VLOOKUP(A516,'Redoub FI (en entrée)'!B:N,7,0),Modificateurs!A$8:B$11,2,0),0)</f>
        <v>0</v>
      </c>
      <c r="L516" s="16">
        <f>IFERROR(VLOOKUP(M516,Modificateurs!D$1:E$94,2,0),0)</f>
        <v>3</v>
      </c>
      <c r="M516" t="str">
        <f>VLOOKUP(A516,'Fichier FA (en entrée)'!B:AH,16,0)&amp;" "&amp;VLOOKUP(A516,'Fichier FA (en entrée)'!B:AH,20,0)&amp;" "&amp;VLOOKUP(A516,'Fichier FA (en entrée)'!B:AH,27,0)&amp;" "&amp;VLOOKUP(A516,'Fichier FA (en entrée)'!B:AH,29,0)</f>
        <v xml:space="preserve">S Informatique et Sciences du numérique  </v>
      </c>
      <c r="N516" t="str">
        <f>VLOOKUP(A516,'Fichier FA (en entrée)'!B:AH,8,0)</f>
        <v>En Terminale</v>
      </c>
      <c r="O516" t="b">
        <f>AND(C516&gt;Synthèse!B$7,C516&lt;Synthèse!B$9)</f>
        <v>0</v>
      </c>
      <c r="Q516" s="60">
        <f>ROUNDUP(C516/(Synthèse!$B$2+Synthèse!$B$3)*8,0)</f>
        <v>1</v>
      </c>
      <c r="R516" s="60">
        <f>IFERROR(VLOOKUP(A516,'Evaluations (formulaire)'!A:P,6,0)+VLOOKUP(A516,'Evaluations (formulaire)'!A:P,7,0),0)</f>
        <v>0</v>
      </c>
      <c r="S516" s="60">
        <f>IFERROR(VLOOKUP(A516,'Evaluations (formulaire)'!A:P,8,0),0)</f>
        <v>0</v>
      </c>
      <c r="T516" s="64">
        <f>IF(AND(ISBLANK(P516),Q516&lt;=2),Synthèse!$B$42,IF(AND(ISBLANK(P516),Q516&gt;=7),Synthèse!$C$42,R516+S516))</f>
        <v>0</v>
      </c>
      <c r="U516" s="64">
        <f t="shared" si="68"/>
        <v>14.98</v>
      </c>
      <c r="V516" s="59">
        <f t="shared" si="69"/>
        <v>60</v>
      </c>
      <c r="W516" s="26">
        <v>569</v>
      </c>
      <c r="X516" s="26" t="b">
        <f t="shared" si="70"/>
        <v>1</v>
      </c>
      <c r="Y516" s="26" t="e">
        <f>VLOOKUP(A516,#REF!,21,0)</f>
        <v>#REF!</v>
      </c>
      <c r="Z516" s="26" t="s">
        <v>2283</v>
      </c>
      <c r="AC516" t="b">
        <f t="shared" si="71"/>
        <v>0</v>
      </c>
      <c r="AD516" t="e">
        <f>IFERROR(VLOOKUP(A516,#REF!,4,0),MAX(#REF!)+100)</f>
        <v>#REF!</v>
      </c>
    </row>
    <row r="517" spans="1:30">
      <c r="A517">
        <v>758942</v>
      </c>
      <c r="B517" s="5" t="str">
        <f ca="1">VLOOKUP(A517,'Fichier FA (en entrée)'!B:AH,3,0)</f>
        <v>GMKVYZQEGJ</v>
      </c>
      <c r="C517">
        <f t="shared" si="64"/>
        <v>505</v>
      </c>
      <c r="D517">
        <f t="shared" si="65"/>
        <v>-2.9299999999999997</v>
      </c>
      <c r="E517" s="14" t="str">
        <f>VLOOKUP(A517,'Fichier FA (en entrée)'!B:AH,2,0)</f>
        <v>EV</v>
      </c>
      <c r="F517" s="14" t="b">
        <f t="shared" si="66"/>
        <v>1</v>
      </c>
      <c r="G517" s="14" t="b">
        <f>IFERROR(VLOOKUP(A517,'Calculs FI (auto)'!A:F,6,0),FALSE)</f>
        <v>0</v>
      </c>
      <c r="H517" s="14" t="b">
        <f t="shared" si="67"/>
        <v>0</v>
      </c>
      <c r="I517" s="16">
        <f>IFERROR(VLOOKUP(A517,'Moyennes FA (en entrée)'!B:N,7,0),"")</f>
        <v>9.07</v>
      </c>
      <c r="J517" s="16">
        <f>IFERROR(VLOOKUP(VLOOKUP(A517,'Fichier FA (en entrée)'!B:AH,33,0),Modificateurs!A$2:B$5,2,0),0)</f>
        <v>0</v>
      </c>
      <c r="K517" s="16">
        <f>IFERROR(VLOOKUP(VLOOKUP(A517,'Redoub FI (en entrée)'!B:N,7,0),Modificateurs!A$8:B$11,2,0),0)</f>
        <v>0</v>
      </c>
      <c r="L517" s="16">
        <f>IFERROR(VLOOKUP(M517,Modificateurs!D$1:E$94,2,0),0)</f>
        <v>-12</v>
      </c>
      <c r="M517" t="str">
        <f>VLOOKUP(A517,'Fichier FA (en entrée)'!B:AH,16,0)&amp;" "&amp;VLOOKUP(A517,'Fichier FA (en entrée)'!B:AH,20,0)&amp;" "&amp;VLOOKUP(A517,'Fichier FA (en entrée)'!B:AH,27,0)&amp;" "&amp;VLOOKUP(A517,'Fichier FA (en entrée)'!B:AH,29,0)</f>
        <v xml:space="preserve">STMG Gestion et Finance  </v>
      </c>
      <c r="N517" t="str">
        <f>VLOOKUP(A517,'Fichier FA (en entrée)'!B:AH,8,0)</f>
        <v>En Terminale</v>
      </c>
      <c r="O517" t="b">
        <f>AND(C517&gt;Synthèse!B$7,C517&lt;Synthèse!B$9)</f>
        <v>0</v>
      </c>
      <c r="Q517" s="60">
        <f>ROUNDUP(C517/(Synthèse!$B$2+Synthèse!$B$3)*8,0)</f>
        <v>8</v>
      </c>
      <c r="R517" s="60">
        <f>IFERROR(VLOOKUP(A517,'Evaluations (formulaire)'!A:P,6,0)+VLOOKUP(A517,'Evaluations (formulaire)'!A:P,7,0),0)</f>
        <v>0</v>
      </c>
      <c r="S517" s="60">
        <f>IFERROR(VLOOKUP(A517,'Evaluations (formulaire)'!A:P,8,0),0)</f>
        <v>0</v>
      </c>
      <c r="T517" s="64">
        <f>IF(AND(ISBLANK(P517),Q517&lt;=2),Synthèse!$B$42,IF(AND(ISBLANK(P517),Q517&gt;=7),Synthèse!$C$42,R517+S517))</f>
        <v>0</v>
      </c>
      <c r="U517" s="64">
        <f t="shared" si="68"/>
        <v>-2.9299999999999997</v>
      </c>
      <c r="V517" s="59">
        <f t="shared" si="69"/>
        <v>505</v>
      </c>
      <c r="W517" s="26">
        <v>418</v>
      </c>
      <c r="X517" s="26" t="b">
        <f t="shared" si="70"/>
        <v>0</v>
      </c>
      <c r="Y517" s="26" t="e">
        <f>VLOOKUP(A517,#REF!,21,0)</f>
        <v>#REF!</v>
      </c>
      <c r="Z517" s="26" t="s">
        <v>2283</v>
      </c>
      <c r="AC517" t="b">
        <f t="shared" si="71"/>
        <v>0</v>
      </c>
      <c r="AD517" t="e">
        <f>IFERROR(VLOOKUP(A517,#REF!,4,0),MAX(#REF!)+100)</f>
        <v>#REF!</v>
      </c>
    </row>
    <row r="518" spans="1:30">
      <c r="A518">
        <v>765246</v>
      </c>
      <c r="B518" s="5" t="str">
        <f ca="1">VLOOKUP(A518,'Fichier FA (en entrée)'!B:AH,3,0)</f>
        <v>CFAEZOHWYD</v>
      </c>
      <c r="C518">
        <f t="shared" si="64"/>
        <v>514</v>
      </c>
      <c r="D518">
        <f t="shared" si="65"/>
        <v>-3.67</v>
      </c>
      <c r="E518" s="14" t="str">
        <f>VLOOKUP(A518,'Fichier FA (en entrée)'!B:AH,2,0)</f>
        <v>EV</v>
      </c>
      <c r="F518" s="14" t="b">
        <f t="shared" si="66"/>
        <v>1</v>
      </c>
      <c r="G518" s="14" t="b">
        <f>IFERROR(VLOOKUP(A518,'Calculs FI (auto)'!A:F,6,0),FALSE)</f>
        <v>0</v>
      </c>
      <c r="H518" s="14" t="b">
        <f t="shared" si="67"/>
        <v>0</v>
      </c>
      <c r="I518" s="16">
        <f>IFERROR(VLOOKUP(A518,'Moyennes FA (en entrée)'!B:N,7,0),"")</f>
        <v>8.33</v>
      </c>
      <c r="J518" s="16">
        <f>IFERROR(VLOOKUP(VLOOKUP(A518,'Fichier FA (en entrée)'!B:AH,33,0),Modificateurs!A$2:B$5,2,0),0)</f>
        <v>0</v>
      </c>
      <c r="K518" s="16">
        <f>IFERROR(VLOOKUP(VLOOKUP(A518,'Redoub FI (en entrée)'!B:N,7,0),Modificateurs!A$8:B$11,2,0),0)</f>
        <v>0</v>
      </c>
      <c r="L518" s="16">
        <f>IFERROR(VLOOKUP(M518,Modificateurs!D$1:E$94,2,0),0)</f>
        <v>-12</v>
      </c>
      <c r="M518" t="str">
        <f>VLOOKUP(A518,'Fichier FA (en entrée)'!B:AH,16,0)&amp;" "&amp;VLOOKUP(A518,'Fichier FA (en entrée)'!B:AH,20,0)&amp;" "&amp;VLOOKUP(A518,'Fichier FA (en entrée)'!B:AH,27,0)&amp;" "&amp;VLOOKUP(A518,'Fichier FA (en entrée)'!B:AH,29,0)</f>
        <v xml:space="preserve">STL Biotechnologies  </v>
      </c>
      <c r="N518" t="str">
        <f>VLOOKUP(A518,'Fichier FA (en entrée)'!B:AH,8,0)</f>
        <v>En Terminale</v>
      </c>
      <c r="O518" t="b">
        <f>AND(C518&gt;Synthèse!B$7,C518&lt;Synthèse!B$9)</f>
        <v>0</v>
      </c>
      <c r="Q518" s="60">
        <f>ROUNDUP(C518/(Synthèse!$B$2+Synthèse!$B$3)*8,0)</f>
        <v>8</v>
      </c>
      <c r="R518" s="60">
        <f>IFERROR(VLOOKUP(A518,'Evaluations (formulaire)'!A:P,6,0)+VLOOKUP(A518,'Evaluations (formulaire)'!A:P,7,0),0)</f>
        <v>0</v>
      </c>
      <c r="S518" s="60">
        <f>IFERROR(VLOOKUP(A518,'Evaluations (formulaire)'!A:P,8,0),0)</f>
        <v>0</v>
      </c>
      <c r="T518" s="64">
        <f>IF(AND(ISBLANK(P518),Q518&lt;=2),Synthèse!$B$42,IF(AND(ISBLANK(P518),Q518&gt;=7),Synthèse!$C$42,R518+S518))</f>
        <v>0</v>
      </c>
      <c r="U518" s="64">
        <f t="shared" si="68"/>
        <v>-3.67</v>
      </c>
      <c r="V518" s="59">
        <f t="shared" si="69"/>
        <v>514</v>
      </c>
      <c r="W518" s="26">
        <v>710</v>
      </c>
      <c r="X518" s="26" t="b">
        <f t="shared" si="70"/>
        <v>0</v>
      </c>
      <c r="Y518" s="26" t="e">
        <f>VLOOKUP(A518,#REF!,21,0)</f>
        <v>#REF!</v>
      </c>
      <c r="Z518" s="26" t="s">
        <v>2283</v>
      </c>
      <c r="AC518" t="b">
        <f t="shared" si="71"/>
        <v>0</v>
      </c>
      <c r="AD518" t="e">
        <f>IFERROR(VLOOKUP(A518,#REF!,4,0),MAX(#REF!)+100)</f>
        <v>#REF!</v>
      </c>
    </row>
    <row r="519" spans="1:30">
      <c r="A519">
        <v>765250</v>
      </c>
      <c r="B519" s="5" t="str">
        <f ca="1">VLOOKUP(A519,'Fichier FA (en entrée)'!B:AH,3,0)</f>
        <v>IRXVQEZQMT</v>
      </c>
      <c r="C519">
        <f t="shared" si="64"/>
        <v>339</v>
      </c>
      <c r="D519">
        <f t="shared" si="65"/>
        <v>7.26</v>
      </c>
      <c r="E519" s="14" t="str">
        <f>VLOOKUP(A519,'Fichier FA (en entrée)'!B:AH,2,0)</f>
        <v>EV</v>
      </c>
      <c r="F519" s="14" t="b">
        <f t="shared" si="66"/>
        <v>1</v>
      </c>
      <c r="G519" s="14" t="b">
        <f>IFERROR(VLOOKUP(A519,'Calculs FI (auto)'!A:F,6,0),FALSE)</f>
        <v>1</v>
      </c>
      <c r="H519" s="14" t="b">
        <f t="shared" si="67"/>
        <v>1</v>
      </c>
      <c r="I519" s="16">
        <f>IFERROR(VLOOKUP(A519,'Moyennes FA (en entrée)'!B:N,7,0),"")</f>
        <v>12.26</v>
      </c>
      <c r="J519" s="16">
        <f>IFERROR(VLOOKUP(VLOOKUP(A519,'Fichier FA (en entrée)'!B:AH,33,0),Modificateurs!A$2:B$5,2,0),0)</f>
        <v>1</v>
      </c>
      <c r="K519" s="16">
        <f>IFERROR(VLOOKUP(VLOOKUP(A519,'Redoub FI (en entrée)'!B:N,7,0),Modificateurs!A$8:B$11,2,0),0)</f>
        <v>0</v>
      </c>
      <c r="L519" s="16">
        <f>IFERROR(VLOOKUP(M519,Modificateurs!D$1:E$94,2,0),0)</f>
        <v>-6</v>
      </c>
      <c r="M519" t="str">
        <f>VLOOKUP(A519,'Fichier FA (en entrée)'!B:AH,16,0)&amp;" "&amp;VLOOKUP(A519,'Fichier FA (en entrée)'!B:AH,20,0)&amp;" "&amp;VLOOKUP(A519,'Fichier FA (en entrée)'!B:AH,27,0)&amp;" "&amp;VLOOKUP(A519,'Fichier FA (en entrée)'!B:AH,29,0)</f>
        <v xml:space="preserve">STI2D Architecture et construction  </v>
      </c>
      <c r="N519" t="str">
        <f>VLOOKUP(A519,'Fichier FA (en entrée)'!B:AH,8,0)</f>
        <v>En Terminale</v>
      </c>
      <c r="O519" t="b">
        <f>AND(C519&gt;Synthèse!B$7,C519&lt;Synthèse!B$9)</f>
        <v>1</v>
      </c>
      <c r="Q519" s="60">
        <f>ROUNDUP(C519/(Synthèse!$B$2+Synthèse!$B$3)*8,0)</f>
        <v>6</v>
      </c>
      <c r="R519" s="60">
        <f>IFERROR(VLOOKUP(A519,'Evaluations (formulaire)'!A:P,6,0)+VLOOKUP(A519,'Evaluations (formulaire)'!A:P,7,0),0)</f>
        <v>0</v>
      </c>
      <c r="S519" s="60">
        <f>IFERROR(VLOOKUP(A519,'Evaluations (formulaire)'!A:P,8,0),0)</f>
        <v>0</v>
      </c>
      <c r="T519" s="64">
        <f>IF(AND(ISBLANK(P519),Q519&lt;=2),Synthèse!$B$42,IF(AND(ISBLANK(P519),Q519&gt;=7),Synthèse!$C$42,R519+S519))</f>
        <v>0</v>
      </c>
      <c r="U519" s="64">
        <f t="shared" si="68"/>
        <v>7.26</v>
      </c>
      <c r="V519" s="59">
        <f t="shared" si="69"/>
        <v>339</v>
      </c>
      <c r="W519" s="26">
        <v>585</v>
      </c>
      <c r="X519" s="26" t="b">
        <f t="shared" si="70"/>
        <v>0</v>
      </c>
      <c r="Y519" s="26" t="e">
        <f>VLOOKUP(A519,#REF!,21,0)</f>
        <v>#REF!</v>
      </c>
      <c r="Z519" s="26" t="s">
        <v>2283</v>
      </c>
      <c r="AC519" t="b">
        <f t="shared" si="71"/>
        <v>0</v>
      </c>
      <c r="AD519" t="e">
        <f>IFERROR(VLOOKUP(A519,#REF!,4,0),MAX(#REF!)+100)</f>
        <v>#REF!</v>
      </c>
    </row>
    <row r="520" spans="1:30">
      <c r="A520">
        <v>769380</v>
      </c>
      <c r="B520" s="5" t="str">
        <f ca="1">VLOOKUP(A520,'Fichier FA (en entrée)'!B:AH,3,0)</f>
        <v>HWSXQJXGAB</v>
      </c>
      <c r="C520">
        <f t="shared" si="64"/>
        <v>343</v>
      </c>
      <c r="D520">
        <f t="shared" si="65"/>
        <v>7.0299999999999994</v>
      </c>
      <c r="E520" s="14" t="str">
        <f>VLOOKUP(A520,'Fichier FA (en entrée)'!B:AH,2,0)</f>
        <v>EV</v>
      </c>
      <c r="F520" s="14" t="b">
        <f t="shared" si="66"/>
        <v>1</v>
      </c>
      <c r="G520" s="14" t="b">
        <f>IFERROR(VLOOKUP(A520,'Calculs FI (auto)'!A:F,6,0),FALSE)</f>
        <v>1</v>
      </c>
      <c r="H520" s="14" t="b">
        <f t="shared" si="67"/>
        <v>1</v>
      </c>
      <c r="I520" s="16">
        <f>IFERROR(VLOOKUP(A520,'Moyennes FA (en entrée)'!B:N,7,0),"")</f>
        <v>10.029999999999999</v>
      </c>
      <c r="J520" s="16">
        <f>IFERROR(VLOOKUP(VLOOKUP(A520,'Fichier FA (en entrée)'!B:AH,33,0),Modificateurs!A$2:B$5,2,0),0)</f>
        <v>0</v>
      </c>
      <c r="K520" s="16">
        <f>IFERROR(VLOOKUP(VLOOKUP(A520,'Redoub FI (en entrée)'!B:N,7,0),Modificateurs!A$8:B$11,2,0),0)</f>
        <v>0</v>
      </c>
      <c r="L520" s="16">
        <f>IFERROR(VLOOKUP(M520,Modificateurs!D$1:E$94,2,0),0)</f>
        <v>-3</v>
      </c>
      <c r="M520" t="str">
        <f>VLOOKUP(A520,'Fichier FA (en entrée)'!B:AH,16,0)&amp;" "&amp;VLOOKUP(A520,'Fichier FA (en entrée)'!B:AH,20,0)&amp;" "&amp;VLOOKUP(A520,'Fichier FA (en entrée)'!B:AH,27,0)&amp;" "&amp;VLOOKUP(A520,'Fichier FA (en entrée)'!B:AH,29,0)</f>
        <v xml:space="preserve">ES Mathématiques  </v>
      </c>
      <c r="N520" t="str">
        <f>VLOOKUP(A520,'Fichier FA (en entrée)'!B:AH,8,0)</f>
        <v>En Terminale</v>
      </c>
      <c r="O520" t="b">
        <f>AND(C520&gt;Synthèse!B$7,C520&lt;Synthèse!B$9)</f>
        <v>1</v>
      </c>
      <c r="Q520" s="60">
        <f>ROUNDUP(C520/(Synthèse!$B$2+Synthèse!$B$3)*8,0)</f>
        <v>6</v>
      </c>
      <c r="R520" s="60">
        <f>IFERROR(VLOOKUP(A520,'Evaluations (formulaire)'!A:P,6,0)+VLOOKUP(A520,'Evaluations (formulaire)'!A:P,7,0),0)</f>
        <v>0</v>
      </c>
      <c r="S520" s="60">
        <f>IFERROR(VLOOKUP(A520,'Evaluations (formulaire)'!A:P,8,0),0)</f>
        <v>0</v>
      </c>
      <c r="T520" s="64">
        <f>IF(AND(ISBLANK(P520),Q520&lt;=2),Synthèse!$B$42,IF(AND(ISBLANK(P520),Q520&gt;=7),Synthèse!$C$42,R520+S520))</f>
        <v>0</v>
      </c>
      <c r="U520" s="64">
        <f t="shared" si="68"/>
        <v>7.0299999999999994</v>
      </c>
      <c r="V520" s="59">
        <f t="shared" si="69"/>
        <v>343</v>
      </c>
      <c r="W520" s="26">
        <v>180</v>
      </c>
      <c r="X520" s="26" t="b">
        <f t="shared" si="70"/>
        <v>0</v>
      </c>
      <c r="Y520" s="26" t="e">
        <f>VLOOKUP(A520,#REF!,21,0)</f>
        <v>#REF!</v>
      </c>
      <c r="Z520" s="26" t="s">
        <v>2283</v>
      </c>
      <c r="AC520" t="b">
        <f t="shared" si="71"/>
        <v>0</v>
      </c>
      <c r="AD520" t="e">
        <f>IFERROR(VLOOKUP(A520,#REF!,4,0),MAX(#REF!)+100)</f>
        <v>#REF!</v>
      </c>
    </row>
    <row r="521" spans="1:30">
      <c r="A521">
        <v>772586</v>
      </c>
      <c r="B521" s="5" t="str">
        <f ca="1">VLOOKUP(A521,'Fichier FA (en entrée)'!B:AH,3,0)</f>
        <v>WABZYZUJLN</v>
      </c>
      <c r="C521">
        <f t="shared" si="64"/>
        <v>58</v>
      </c>
      <c r="D521">
        <f t="shared" si="65"/>
        <v>15.04</v>
      </c>
      <c r="E521" s="14" t="str">
        <f>VLOOKUP(A521,'Fichier FA (en entrée)'!B:AH,2,0)</f>
        <v>EV</v>
      </c>
      <c r="F521" s="14" t="b">
        <f t="shared" si="66"/>
        <v>1</v>
      </c>
      <c r="G521" s="14" t="b">
        <f>IFERROR(VLOOKUP(A521,'Calculs FI (auto)'!A:F,6,0),FALSE)</f>
        <v>0</v>
      </c>
      <c r="H521" s="14" t="b">
        <f t="shared" si="67"/>
        <v>0</v>
      </c>
      <c r="I521" s="16">
        <f>IFERROR(VLOOKUP(A521,'Moyennes FA (en entrée)'!B:N,7,0),"")</f>
        <v>11.04</v>
      </c>
      <c r="J521" s="16">
        <f>IFERROR(VLOOKUP(VLOOKUP(A521,'Fichier FA (en entrée)'!B:AH,33,0),Modificateurs!A$2:B$5,2,0),0)</f>
        <v>1</v>
      </c>
      <c r="K521" s="16">
        <f>IFERROR(VLOOKUP(VLOOKUP(A521,'Redoub FI (en entrée)'!B:N,7,0),Modificateurs!A$8:B$11,2,0),0)</f>
        <v>0</v>
      </c>
      <c r="L521" s="16">
        <f>IFERROR(VLOOKUP(M521,Modificateurs!D$1:E$94,2,0),0)</f>
        <v>3</v>
      </c>
      <c r="M521" t="str">
        <f>VLOOKUP(A521,'Fichier FA (en entrée)'!B:AH,16,0)&amp;" "&amp;VLOOKUP(A521,'Fichier FA (en entrée)'!B:AH,20,0)&amp;" "&amp;VLOOKUP(A521,'Fichier FA (en entrée)'!B:AH,27,0)&amp;" "&amp;VLOOKUP(A521,'Fichier FA (en entrée)'!B:AH,29,0)</f>
        <v xml:space="preserve">S Informatique et Sciences du numérique  </v>
      </c>
      <c r="N521" t="str">
        <f>VLOOKUP(A521,'Fichier FA (en entrée)'!B:AH,8,0)</f>
        <v>En Terminale</v>
      </c>
      <c r="O521" t="b">
        <f>AND(C521&gt;Synthèse!B$7,C521&lt;Synthèse!B$9)</f>
        <v>0</v>
      </c>
      <c r="Q521" s="60">
        <f>ROUNDUP(C521/(Synthèse!$B$2+Synthèse!$B$3)*8,0)</f>
        <v>1</v>
      </c>
      <c r="R521" s="60">
        <f>IFERROR(VLOOKUP(A521,'Evaluations (formulaire)'!A:P,6,0)+VLOOKUP(A521,'Evaluations (formulaire)'!A:P,7,0),0)</f>
        <v>0</v>
      </c>
      <c r="S521" s="60">
        <f>IFERROR(VLOOKUP(A521,'Evaluations (formulaire)'!A:P,8,0),0)</f>
        <v>0</v>
      </c>
      <c r="T521" s="64">
        <f>IF(AND(ISBLANK(P521),Q521&lt;=2),Synthèse!$B$42,IF(AND(ISBLANK(P521),Q521&gt;=7),Synthèse!$C$42,R521+S521))</f>
        <v>0</v>
      </c>
      <c r="U521" s="64">
        <f t="shared" si="68"/>
        <v>15.04</v>
      </c>
      <c r="V521" s="59">
        <f t="shared" si="69"/>
        <v>58</v>
      </c>
      <c r="W521" s="26">
        <v>376</v>
      </c>
      <c r="X521" s="26" t="b">
        <f t="shared" si="70"/>
        <v>1</v>
      </c>
      <c r="Y521" s="26" t="e">
        <f>VLOOKUP(A521,#REF!,21,0)</f>
        <v>#REF!</v>
      </c>
      <c r="Z521" s="26" t="s">
        <v>2283</v>
      </c>
      <c r="AC521" t="b">
        <f t="shared" si="71"/>
        <v>0</v>
      </c>
      <c r="AD521" t="e">
        <f>IFERROR(VLOOKUP(A521,#REF!,4,0),MAX(#REF!)+100)</f>
        <v>#REF!</v>
      </c>
    </row>
    <row r="522" spans="1:30">
      <c r="A522">
        <v>772710</v>
      </c>
      <c r="B522" s="5" t="str">
        <f ca="1">VLOOKUP(A522,'Fichier FA (en entrée)'!B:AH,3,0)</f>
        <v>WRROOOLCUZ</v>
      </c>
      <c r="C522">
        <f t="shared" si="64"/>
        <v>8</v>
      </c>
      <c r="D522">
        <f t="shared" si="65"/>
        <v>17.93</v>
      </c>
      <c r="E522" s="14" t="str">
        <f>VLOOKUP(A522,'Fichier FA (en entrée)'!B:AH,2,0)</f>
        <v>EV</v>
      </c>
      <c r="F522" s="14" t="b">
        <f t="shared" si="66"/>
        <v>1</v>
      </c>
      <c r="G522" s="14" t="b">
        <f>IFERROR(VLOOKUP(A522,'Calculs FI (auto)'!A:F,6,0),FALSE)</f>
        <v>0</v>
      </c>
      <c r="H522" s="14" t="b">
        <f t="shared" si="67"/>
        <v>0</v>
      </c>
      <c r="I522" s="16">
        <f>IFERROR(VLOOKUP(A522,'Moyennes FA (en entrée)'!B:N,7,0),"")</f>
        <v>12.93</v>
      </c>
      <c r="J522" s="16">
        <f>IFERROR(VLOOKUP(VLOOKUP(A522,'Fichier FA (en entrée)'!B:AH,33,0),Modificateurs!A$2:B$5,2,0),0)</f>
        <v>3</v>
      </c>
      <c r="K522" s="16">
        <f>IFERROR(VLOOKUP(VLOOKUP(A522,'Redoub FI (en entrée)'!B:N,7,0),Modificateurs!A$8:B$11,2,0),0)</f>
        <v>0</v>
      </c>
      <c r="L522" s="16">
        <f>IFERROR(VLOOKUP(M522,Modificateurs!D$1:E$94,2,0),0)</f>
        <v>2</v>
      </c>
      <c r="M522" t="str">
        <f>VLOOKUP(A522,'Fichier FA (en entrée)'!B:AH,16,0)&amp;" "&amp;VLOOKUP(A522,'Fichier FA (en entrée)'!B:AH,20,0)&amp;" "&amp;VLOOKUP(A522,'Fichier FA (en entrée)'!B:AH,27,0)&amp;" "&amp;VLOOKUP(A522,'Fichier FA (en entrée)'!B:AH,29,0)</f>
        <v xml:space="preserve">STI2D Système informatique et numérique  </v>
      </c>
      <c r="N522" t="str">
        <f>VLOOKUP(A522,'Fichier FA (en entrée)'!B:AH,8,0)</f>
        <v>En Terminale</v>
      </c>
      <c r="O522" t="b">
        <f>AND(C522&gt;Synthèse!B$7,C522&lt;Synthèse!B$9)</f>
        <v>0</v>
      </c>
      <c r="Q522" s="60">
        <f>ROUNDUP(C522/(Synthèse!$B$2+Synthèse!$B$3)*8,0)</f>
        <v>1</v>
      </c>
      <c r="R522" s="60">
        <f>IFERROR(VLOOKUP(A522,'Evaluations (formulaire)'!A:P,6,0)+VLOOKUP(A522,'Evaluations (formulaire)'!A:P,7,0),0)</f>
        <v>0</v>
      </c>
      <c r="S522" s="60">
        <f>IFERROR(VLOOKUP(A522,'Evaluations (formulaire)'!A:P,8,0),0)</f>
        <v>0</v>
      </c>
      <c r="T522" s="64">
        <f>IF(AND(ISBLANK(P522),Q522&lt;=2),Synthèse!$B$42,IF(AND(ISBLANK(P522),Q522&gt;=7),Synthèse!$C$42,R522+S522))</f>
        <v>0</v>
      </c>
      <c r="U522" s="64">
        <f t="shared" si="68"/>
        <v>17.93</v>
      </c>
      <c r="V522" s="59">
        <f t="shared" si="69"/>
        <v>8</v>
      </c>
      <c r="W522" s="26">
        <v>64</v>
      </c>
      <c r="X522" s="26" t="b">
        <f t="shared" si="70"/>
        <v>1</v>
      </c>
      <c r="Y522" s="26" t="e">
        <f>VLOOKUP(A522,#REF!,21,0)</f>
        <v>#REF!</v>
      </c>
      <c r="Z522" s="26" t="s">
        <v>2283</v>
      </c>
      <c r="AC522" t="b">
        <f t="shared" si="71"/>
        <v>0</v>
      </c>
      <c r="AD522" t="e">
        <f>IFERROR(VLOOKUP(A522,#REF!,4,0),MAX(#REF!)+100)</f>
        <v>#REF!</v>
      </c>
    </row>
    <row r="523" spans="1:30">
      <c r="A523">
        <v>772713</v>
      </c>
      <c r="B523" s="5" t="str">
        <f ca="1">VLOOKUP(A523,'Fichier FA (en entrée)'!B:AH,3,0)</f>
        <v>UFMABNKAIP</v>
      </c>
      <c r="C523">
        <f t="shared" si="64"/>
        <v>765</v>
      </c>
      <c r="D523">
        <f t="shared" si="65"/>
        <v>-100</v>
      </c>
      <c r="E523" s="14" t="str">
        <f>VLOOKUP(A523,'Fichier FA (en entrée)'!B:AH,2,0)</f>
        <v>ENV</v>
      </c>
      <c r="F523" s="14" t="b">
        <f t="shared" si="66"/>
        <v>0</v>
      </c>
      <c r="G523" s="14" t="b">
        <f>IFERROR(VLOOKUP(A523,'Calculs FI (auto)'!A:F,6,0),FALSE)</f>
        <v>0</v>
      </c>
      <c r="H523" s="14" t="b">
        <f t="shared" si="67"/>
        <v>0</v>
      </c>
      <c r="I523" s="16" t="str">
        <f>IFERROR(VLOOKUP(A523,'Moyennes FA (en entrée)'!B:N,7,0),"")</f>
        <v/>
      </c>
      <c r="J523" s="16">
        <f>IFERROR(VLOOKUP(VLOOKUP(A523,'Fichier FA (en entrée)'!B:AH,33,0),Modificateurs!A$2:B$5,2,0),0)</f>
        <v>1</v>
      </c>
      <c r="K523" s="16">
        <f>IFERROR(VLOOKUP(VLOOKUP(A523,'Redoub FI (en entrée)'!B:N,7,0),Modificateurs!A$8:B$11,2,0),0)</f>
        <v>0</v>
      </c>
      <c r="L523" s="16">
        <f>IFERROR(VLOOKUP(M523,Modificateurs!D$1:E$94,2,0),0)</f>
        <v>3</v>
      </c>
      <c r="M523" t="str">
        <f>VLOOKUP(A523,'Fichier FA (en entrée)'!B:AH,16,0)&amp;" "&amp;VLOOKUP(A523,'Fichier FA (en entrée)'!B:AH,20,0)&amp;" "&amp;VLOOKUP(A523,'Fichier FA (en entrée)'!B:AH,27,0)&amp;" "&amp;VLOOKUP(A523,'Fichier FA (en entrée)'!B:AH,29,0)</f>
        <v xml:space="preserve">S Informatique et Sciences du numérique  </v>
      </c>
      <c r="N523" t="str">
        <f>VLOOKUP(A523,'Fichier FA (en entrée)'!B:AH,8,0)</f>
        <v>En Terminale</v>
      </c>
      <c r="O523" t="b">
        <f>AND(C523&gt;Synthèse!B$7,C523&lt;Synthèse!B$9)</f>
        <v>0</v>
      </c>
      <c r="Q523" s="60">
        <f>ROUNDUP(C523/(Synthèse!$B$2+Synthèse!$B$3)*8,0)</f>
        <v>12</v>
      </c>
      <c r="R523" s="60">
        <f>IFERROR(VLOOKUP(A523,'Evaluations (formulaire)'!A:P,6,0)+VLOOKUP(A523,'Evaluations (formulaire)'!A:P,7,0),0)</f>
        <v>0</v>
      </c>
      <c r="S523" s="60">
        <f>IFERROR(VLOOKUP(A523,'Evaluations (formulaire)'!A:P,8,0),0)</f>
        <v>0</v>
      </c>
      <c r="T523" s="64">
        <f>IF(AND(ISBLANK(P523),Q523&lt;=2),Synthèse!$B$42,IF(AND(ISBLANK(P523),Q523&gt;=7),Synthèse!$C$42,R523+S523))</f>
        <v>0</v>
      </c>
      <c r="U523" s="64">
        <f t="shared" si="68"/>
        <v>-100</v>
      </c>
      <c r="V523" s="59">
        <f t="shared" si="69"/>
        <v>765</v>
      </c>
      <c r="W523" s="26">
        <v>728</v>
      </c>
      <c r="X523" s="26" t="b">
        <f t="shared" si="70"/>
        <v>0</v>
      </c>
      <c r="Y523" s="26" t="e">
        <f>VLOOKUP(A523,#REF!,21,0)</f>
        <v>#REF!</v>
      </c>
      <c r="Z523" s="26" t="s">
        <v>2283</v>
      </c>
      <c r="AC523" t="b">
        <f t="shared" si="71"/>
        <v>0</v>
      </c>
      <c r="AD523" t="e">
        <f>IFERROR(VLOOKUP(A523,#REF!,4,0),MAX(#REF!)+100)</f>
        <v>#REF!</v>
      </c>
    </row>
    <row r="524" spans="1:30">
      <c r="A524">
        <v>773610</v>
      </c>
      <c r="B524" s="5" t="str">
        <f ca="1">VLOOKUP(A524,'Fichier FA (en entrée)'!B:AH,3,0)</f>
        <v>ZABZIESXRD</v>
      </c>
      <c r="C524">
        <f t="shared" si="64"/>
        <v>31</v>
      </c>
      <c r="D524">
        <f t="shared" si="65"/>
        <v>16.579999999999998</v>
      </c>
      <c r="E524" s="14" t="str">
        <f>VLOOKUP(A524,'Fichier FA (en entrée)'!B:AH,2,0)</f>
        <v>EV</v>
      </c>
      <c r="F524" s="14" t="b">
        <f t="shared" si="66"/>
        <v>1</v>
      </c>
      <c r="G524" s="14" t="b">
        <f>IFERROR(VLOOKUP(A524,'Calculs FI (auto)'!A:F,6,0),FALSE)</f>
        <v>0</v>
      </c>
      <c r="H524" s="14" t="b">
        <f t="shared" si="67"/>
        <v>0</v>
      </c>
      <c r="I524" s="16">
        <f>IFERROR(VLOOKUP(A524,'Moyennes FA (en entrée)'!B:N,7,0),"")</f>
        <v>10.58</v>
      </c>
      <c r="J524" s="16">
        <f>IFERROR(VLOOKUP(VLOOKUP(A524,'Fichier FA (en entrée)'!B:AH,33,0),Modificateurs!A$2:B$5,2,0),0)</f>
        <v>3</v>
      </c>
      <c r="K524" s="16">
        <f>IFERROR(VLOOKUP(VLOOKUP(A524,'Redoub FI (en entrée)'!B:N,7,0),Modificateurs!A$8:B$11,2,0),0)</f>
        <v>0</v>
      </c>
      <c r="L524" s="16">
        <f>IFERROR(VLOOKUP(M524,Modificateurs!D$1:E$94,2,0),0)</f>
        <v>3</v>
      </c>
      <c r="M524" t="str">
        <f>VLOOKUP(A524,'Fichier FA (en entrée)'!B:AH,16,0)&amp;" "&amp;VLOOKUP(A524,'Fichier FA (en entrée)'!B:AH,20,0)&amp;" "&amp;VLOOKUP(A524,'Fichier FA (en entrée)'!B:AH,27,0)&amp;" "&amp;VLOOKUP(A524,'Fichier FA (en entrée)'!B:AH,29,0)</f>
        <v xml:space="preserve">S Informatique et Sciences du numérique  </v>
      </c>
      <c r="N524" t="str">
        <f>VLOOKUP(A524,'Fichier FA (en entrée)'!B:AH,8,0)</f>
        <v>En Terminale</v>
      </c>
      <c r="O524" t="b">
        <f>AND(C524&gt;Synthèse!B$7,C524&lt;Synthèse!B$9)</f>
        <v>0</v>
      </c>
      <c r="Q524" s="60">
        <f>ROUNDUP(C524/(Synthèse!$B$2+Synthèse!$B$3)*8,0)</f>
        <v>1</v>
      </c>
      <c r="R524" s="60">
        <f>IFERROR(VLOOKUP(A524,'Evaluations (formulaire)'!A:P,6,0)+VLOOKUP(A524,'Evaluations (formulaire)'!A:P,7,0),0)</f>
        <v>0</v>
      </c>
      <c r="S524" s="60">
        <f>IFERROR(VLOOKUP(A524,'Evaluations (formulaire)'!A:P,8,0),0)</f>
        <v>0</v>
      </c>
      <c r="T524" s="64">
        <f>IF(AND(ISBLANK(P524),Q524&lt;=2),Synthèse!$B$42,IF(AND(ISBLANK(P524),Q524&gt;=7),Synthèse!$C$42,R524+S524))</f>
        <v>0</v>
      </c>
      <c r="U524" s="64">
        <f t="shared" si="68"/>
        <v>16.579999999999998</v>
      </c>
      <c r="V524" s="59">
        <f t="shared" si="69"/>
        <v>31</v>
      </c>
      <c r="W524" s="26">
        <v>226</v>
      </c>
      <c r="X524" s="26" t="b">
        <f t="shared" si="70"/>
        <v>1</v>
      </c>
      <c r="Y524" s="26" t="e">
        <f>VLOOKUP(A524,#REF!,21,0)</f>
        <v>#REF!</v>
      </c>
      <c r="Z524" s="26" t="s">
        <v>2283</v>
      </c>
      <c r="AC524" t="b">
        <f t="shared" si="71"/>
        <v>0</v>
      </c>
      <c r="AD524" t="e">
        <f>IFERROR(VLOOKUP(A524,#REF!,4,0),MAX(#REF!)+100)</f>
        <v>#REF!</v>
      </c>
    </row>
    <row r="525" spans="1:30">
      <c r="A525">
        <v>776200</v>
      </c>
      <c r="B525" s="5" t="str">
        <f ca="1">VLOOKUP(A525,'Fichier FA (en entrée)'!B:AH,3,0)</f>
        <v>TKRMACOKNR</v>
      </c>
      <c r="C525">
        <f t="shared" si="64"/>
        <v>450</v>
      </c>
      <c r="D525">
        <f t="shared" si="65"/>
        <v>0.85999999999999943</v>
      </c>
      <c r="E525" s="14" t="str">
        <f>VLOOKUP(A525,'Fichier FA (en entrée)'!B:AH,2,0)</f>
        <v>EV</v>
      </c>
      <c r="F525" s="14" t="b">
        <f t="shared" si="66"/>
        <v>1</v>
      </c>
      <c r="G525" s="14" t="b">
        <f>IFERROR(VLOOKUP(A525,'Calculs FI (auto)'!A:F,6,0),FALSE)</f>
        <v>0</v>
      </c>
      <c r="H525" s="14" t="b">
        <f t="shared" si="67"/>
        <v>0</v>
      </c>
      <c r="I525" s="16">
        <f>IFERROR(VLOOKUP(A525,'Moyennes FA (en entrée)'!B:N,7,0),"")</f>
        <v>12.86</v>
      </c>
      <c r="J525" s="16">
        <f>IFERROR(VLOOKUP(VLOOKUP(A525,'Fichier FA (en entrée)'!B:AH,33,0),Modificateurs!A$2:B$5,2,0),0)</f>
        <v>0</v>
      </c>
      <c r="K525" s="16">
        <f>IFERROR(VLOOKUP(VLOOKUP(A525,'Redoub FI (en entrée)'!B:N,7,0),Modificateurs!A$8:B$11,2,0),0)</f>
        <v>0</v>
      </c>
      <c r="L525" s="16">
        <f>IFERROR(VLOOKUP(M525,Modificateurs!D$1:E$94,2,0),0)</f>
        <v>-12</v>
      </c>
      <c r="M525" t="str">
        <f>VLOOKUP(A525,'Fichier FA (en entrée)'!B:AH,16,0)&amp;" "&amp;VLOOKUP(A525,'Fichier FA (en entrée)'!B:AH,20,0)&amp;" "&amp;VLOOKUP(A525,'Fichier FA (en entrée)'!B:AH,27,0)&amp;" "&amp;VLOOKUP(A525,'Fichier FA (en entrée)'!B:AH,29,0)</f>
        <v xml:space="preserve">P Systèmes électroniques numériques  </v>
      </c>
      <c r="N525" t="str">
        <f>VLOOKUP(A525,'Fichier FA (en entrée)'!B:AH,8,0)</f>
        <v>En Terminale</v>
      </c>
      <c r="O525" t="b">
        <f>AND(C525&gt;Synthèse!B$7,C525&lt;Synthèse!B$9)</f>
        <v>0</v>
      </c>
      <c r="Q525" s="60">
        <f>ROUNDUP(C525/(Synthèse!$B$2+Synthèse!$B$3)*8,0)</f>
        <v>7</v>
      </c>
      <c r="R525" s="60">
        <f>IFERROR(VLOOKUP(A525,'Evaluations (formulaire)'!A:P,6,0)+VLOOKUP(A525,'Evaluations (formulaire)'!A:P,7,0),0)</f>
        <v>0</v>
      </c>
      <c r="S525" s="60">
        <f>IFERROR(VLOOKUP(A525,'Evaluations (formulaire)'!A:P,8,0),0)</f>
        <v>0</v>
      </c>
      <c r="T525" s="64">
        <f>IF(AND(ISBLANK(P525),Q525&lt;=2),Synthèse!$B$42,IF(AND(ISBLANK(P525),Q525&gt;=7),Synthèse!$C$42,R525+S525))</f>
        <v>0</v>
      </c>
      <c r="U525" s="64">
        <f t="shared" si="68"/>
        <v>0.85999999999999943</v>
      </c>
      <c r="V525" s="59">
        <f t="shared" si="69"/>
        <v>450</v>
      </c>
      <c r="W525" s="26">
        <v>156</v>
      </c>
      <c r="X525" s="26" t="b">
        <f t="shared" si="70"/>
        <v>0</v>
      </c>
      <c r="Y525" s="26" t="e">
        <f>VLOOKUP(A525,#REF!,21,0)</f>
        <v>#REF!</v>
      </c>
      <c r="Z525" s="26" t="s">
        <v>2283</v>
      </c>
      <c r="AC525" t="b">
        <f t="shared" si="71"/>
        <v>0</v>
      </c>
      <c r="AD525" t="e">
        <f>IFERROR(VLOOKUP(A525,#REF!,4,0),MAX(#REF!)+100)</f>
        <v>#REF!</v>
      </c>
    </row>
    <row r="526" spans="1:30">
      <c r="A526">
        <v>778148</v>
      </c>
      <c r="B526" s="5" t="str">
        <f ca="1">VLOOKUP(A526,'Fichier FA (en entrée)'!B:AH,3,0)</f>
        <v>KZDONNPOLW</v>
      </c>
      <c r="C526">
        <f t="shared" si="64"/>
        <v>765</v>
      </c>
      <c r="D526">
        <f t="shared" si="65"/>
        <v>-100</v>
      </c>
      <c r="E526" s="14" t="str">
        <f>VLOOKUP(A526,'Fichier FA (en entrée)'!B:AH,2,0)</f>
        <v>ENV</v>
      </c>
      <c r="F526" s="14" t="b">
        <f t="shared" si="66"/>
        <v>0</v>
      </c>
      <c r="G526" s="14" t="b">
        <f>IFERROR(VLOOKUP(A526,'Calculs FI (auto)'!A:F,6,0),FALSE)</f>
        <v>1</v>
      </c>
      <c r="H526" s="14" t="b">
        <f t="shared" si="67"/>
        <v>0</v>
      </c>
      <c r="I526" s="16" t="str">
        <f>IFERROR(VLOOKUP(A526,'Moyennes FA (en entrée)'!B:N,7,0),"")</f>
        <v/>
      </c>
      <c r="J526" s="16">
        <f>IFERROR(VLOOKUP(VLOOKUP(A526,'Fichier FA (en entrée)'!B:AH,33,0),Modificateurs!A$2:B$5,2,0),0)</f>
        <v>3</v>
      </c>
      <c r="K526" s="16">
        <f>IFERROR(VLOOKUP(VLOOKUP(A526,'Redoub FI (en entrée)'!B:N,7,0),Modificateurs!A$8:B$11,2,0),0)</f>
        <v>0</v>
      </c>
      <c r="L526" s="16">
        <f>IFERROR(VLOOKUP(M526,Modificateurs!D$1:E$94,2,0),0)</f>
        <v>1</v>
      </c>
      <c r="M526" t="str">
        <f>VLOOKUP(A526,'Fichier FA (en entrée)'!B:AH,16,0)&amp;" "&amp;VLOOKUP(A526,'Fichier FA (en entrée)'!B:AH,20,0)&amp;" "&amp;VLOOKUP(A526,'Fichier FA (en entrée)'!B:AH,27,0)&amp;" "&amp;VLOOKUP(A526,'Fichier FA (en entrée)'!B:AH,29,0)</f>
        <v xml:space="preserve">S Pas de spécialité (S.I)  </v>
      </c>
      <c r="N526" t="str">
        <f>VLOOKUP(A526,'Fichier FA (en entrée)'!B:AH,8,0)</f>
        <v>En Terminale</v>
      </c>
      <c r="O526" t="b">
        <f>AND(C526&gt;Synthèse!B$7,C526&lt;Synthèse!B$9)</f>
        <v>0</v>
      </c>
      <c r="Q526" s="60">
        <f>ROUNDUP(C526/(Synthèse!$B$2+Synthèse!$B$3)*8,0)</f>
        <v>12</v>
      </c>
      <c r="R526" s="60">
        <f>IFERROR(VLOOKUP(A526,'Evaluations (formulaire)'!A:P,6,0)+VLOOKUP(A526,'Evaluations (formulaire)'!A:P,7,0),0)</f>
        <v>0</v>
      </c>
      <c r="S526" s="60">
        <f>IFERROR(VLOOKUP(A526,'Evaluations (formulaire)'!A:P,8,0),0)</f>
        <v>0</v>
      </c>
      <c r="T526" s="64">
        <f>IF(AND(ISBLANK(P526),Q526&lt;=2),Synthèse!$B$42,IF(AND(ISBLANK(P526),Q526&gt;=7),Synthèse!$C$42,R526+S526))</f>
        <v>0</v>
      </c>
      <c r="U526" s="64">
        <f t="shared" si="68"/>
        <v>-100</v>
      </c>
      <c r="V526" s="59">
        <f t="shared" si="69"/>
        <v>765</v>
      </c>
      <c r="W526" s="26">
        <v>38</v>
      </c>
      <c r="X526" s="26" t="b">
        <f t="shared" si="70"/>
        <v>0</v>
      </c>
      <c r="Y526" s="26" t="e">
        <f>VLOOKUP(A526,#REF!,21,0)</f>
        <v>#REF!</v>
      </c>
      <c r="Z526" s="26" t="s">
        <v>2283</v>
      </c>
      <c r="AC526" t="b">
        <f t="shared" si="71"/>
        <v>0</v>
      </c>
      <c r="AD526" t="e">
        <f>IFERROR(VLOOKUP(A526,#REF!,4,0),MAX(#REF!)+100)</f>
        <v>#REF!</v>
      </c>
    </row>
    <row r="527" spans="1:30">
      <c r="A527">
        <v>778149</v>
      </c>
      <c r="B527" s="5" t="str">
        <f ca="1">VLOOKUP(A527,'Fichier FA (en entrée)'!B:AH,3,0)</f>
        <v>NJAOOFGQYC</v>
      </c>
      <c r="C527">
        <f t="shared" si="64"/>
        <v>765</v>
      </c>
      <c r="D527">
        <f t="shared" si="65"/>
        <v>-100</v>
      </c>
      <c r="E527" s="14" t="str">
        <f>VLOOKUP(A527,'Fichier FA (en entrée)'!B:AH,2,0)</f>
        <v>ENV</v>
      </c>
      <c r="F527" s="14" t="b">
        <f t="shared" si="66"/>
        <v>0</v>
      </c>
      <c r="G527" s="14" t="b">
        <f>IFERROR(VLOOKUP(A527,'Calculs FI (auto)'!A:F,6,0),FALSE)</f>
        <v>0</v>
      </c>
      <c r="H527" s="14" t="b">
        <f t="shared" si="67"/>
        <v>0</v>
      </c>
      <c r="I527" s="16" t="str">
        <f>IFERROR(VLOOKUP(A527,'Moyennes FA (en entrée)'!B:N,7,0),"")</f>
        <v/>
      </c>
      <c r="J527" s="16">
        <f>IFERROR(VLOOKUP(VLOOKUP(A527,'Fichier FA (en entrée)'!B:AH,33,0),Modificateurs!A$2:B$5,2,0),0)</f>
        <v>1</v>
      </c>
      <c r="K527" s="16">
        <f>IFERROR(VLOOKUP(VLOOKUP(A527,'Redoub FI (en entrée)'!B:N,7,0),Modificateurs!A$8:B$11,2,0),0)</f>
        <v>0</v>
      </c>
      <c r="L527" s="16">
        <f>IFERROR(VLOOKUP(M527,Modificateurs!D$1:E$94,2,0),0)</f>
        <v>1</v>
      </c>
      <c r="M527" t="str">
        <f>VLOOKUP(A527,'Fichier FA (en entrée)'!B:AH,16,0)&amp;" "&amp;VLOOKUP(A527,'Fichier FA (en entrée)'!B:AH,20,0)&amp;" "&amp;VLOOKUP(A527,'Fichier FA (en entrée)'!B:AH,27,0)&amp;" "&amp;VLOOKUP(A527,'Fichier FA (en entrée)'!B:AH,29,0)</f>
        <v xml:space="preserve">S Pas de spécialité (S.I)  </v>
      </c>
      <c r="N527" t="str">
        <f>VLOOKUP(A527,'Fichier FA (en entrée)'!B:AH,8,0)</f>
        <v>En Terminale</v>
      </c>
      <c r="O527" t="b">
        <f>AND(C527&gt;Synthèse!B$7,C527&lt;Synthèse!B$9)</f>
        <v>0</v>
      </c>
      <c r="Q527" s="60">
        <f>ROUNDUP(C527/(Synthèse!$B$2+Synthèse!$B$3)*8,0)</f>
        <v>12</v>
      </c>
      <c r="R527" s="60">
        <f>IFERROR(VLOOKUP(A527,'Evaluations (formulaire)'!A:P,6,0)+VLOOKUP(A527,'Evaluations (formulaire)'!A:P,7,0),0)</f>
        <v>0</v>
      </c>
      <c r="S527" s="60">
        <f>IFERROR(VLOOKUP(A527,'Evaluations (formulaire)'!A:P,8,0),0)</f>
        <v>0</v>
      </c>
      <c r="T527" s="64">
        <f>IF(AND(ISBLANK(P527),Q527&lt;=2),Synthèse!$B$42,IF(AND(ISBLANK(P527),Q527&gt;=7),Synthèse!$C$42,R527+S527))</f>
        <v>0</v>
      </c>
      <c r="U527" s="64">
        <f t="shared" si="68"/>
        <v>-100</v>
      </c>
      <c r="V527" s="59">
        <f t="shared" si="69"/>
        <v>765</v>
      </c>
      <c r="W527" s="26">
        <v>531</v>
      </c>
      <c r="X527" s="26" t="b">
        <f t="shared" si="70"/>
        <v>0</v>
      </c>
      <c r="Y527" s="26" t="e">
        <f>VLOOKUP(A527,#REF!,21,0)</f>
        <v>#REF!</v>
      </c>
      <c r="Z527" s="26" t="s">
        <v>2283</v>
      </c>
      <c r="AC527" t="b">
        <f t="shared" si="71"/>
        <v>0</v>
      </c>
      <c r="AD527" t="e">
        <f>IFERROR(VLOOKUP(A527,#REF!,4,0),MAX(#REF!)+100)</f>
        <v>#REF!</v>
      </c>
    </row>
    <row r="528" spans="1:30">
      <c r="A528">
        <v>778169</v>
      </c>
      <c r="B528" s="5" t="str">
        <f ca="1">VLOOKUP(A528,'Fichier FA (en entrée)'!B:AH,3,0)</f>
        <v>VIFIPZPYVS</v>
      </c>
      <c r="C528">
        <f t="shared" si="64"/>
        <v>66</v>
      </c>
      <c r="D528">
        <f t="shared" si="65"/>
        <v>14.68</v>
      </c>
      <c r="E528" s="14" t="str">
        <f>VLOOKUP(A528,'Fichier FA (en entrée)'!B:AH,2,0)</f>
        <v>EV</v>
      </c>
      <c r="F528" s="14" t="b">
        <f t="shared" si="66"/>
        <v>1</v>
      </c>
      <c r="G528" s="14" t="b">
        <f>IFERROR(VLOOKUP(A528,'Calculs FI (auto)'!A:F,6,0),FALSE)</f>
        <v>1</v>
      </c>
      <c r="H528" s="14" t="b">
        <f t="shared" si="67"/>
        <v>1</v>
      </c>
      <c r="I528" s="16">
        <f>IFERROR(VLOOKUP(A528,'Moyennes FA (en entrée)'!B:N,7,0),"")</f>
        <v>10.68</v>
      </c>
      <c r="J528" s="16">
        <f>IFERROR(VLOOKUP(VLOOKUP(A528,'Fichier FA (en entrée)'!B:AH,33,0),Modificateurs!A$2:B$5,2,0),0)</f>
        <v>3</v>
      </c>
      <c r="K528" s="16">
        <f>IFERROR(VLOOKUP(VLOOKUP(A528,'Redoub FI (en entrée)'!B:N,7,0),Modificateurs!A$8:B$11,2,0),0)</f>
        <v>0</v>
      </c>
      <c r="L528" s="16">
        <f>IFERROR(VLOOKUP(M528,Modificateurs!D$1:E$94,2,0),0)</f>
        <v>1</v>
      </c>
      <c r="M528" t="str">
        <f>VLOOKUP(A528,'Fichier FA (en entrée)'!B:AH,16,0)&amp;" "&amp;VLOOKUP(A528,'Fichier FA (en entrée)'!B:AH,20,0)&amp;" "&amp;VLOOKUP(A528,'Fichier FA (en entrée)'!B:AH,27,0)&amp;" "&amp;VLOOKUP(A528,'Fichier FA (en entrée)'!B:AH,29,0)</f>
        <v xml:space="preserve">S Pas de spécialité (S.I)  </v>
      </c>
      <c r="N528" t="str">
        <f>VLOOKUP(A528,'Fichier FA (en entrée)'!B:AH,8,0)</f>
        <v>En Terminale</v>
      </c>
      <c r="O528" t="b">
        <f>AND(C528&gt;Synthèse!B$7,C528&lt;Synthèse!B$9)</f>
        <v>0</v>
      </c>
      <c r="Q528" s="60">
        <f>ROUNDUP(C528/(Synthèse!$B$2+Synthèse!$B$3)*8,0)</f>
        <v>1</v>
      </c>
      <c r="R528" s="60">
        <f>IFERROR(VLOOKUP(A528,'Evaluations (formulaire)'!A:P,6,0)+VLOOKUP(A528,'Evaluations (formulaire)'!A:P,7,0),0)</f>
        <v>0</v>
      </c>
      <c r="S528" s="60">
        <f>IFERROR(VLOOKUP(A528,'Evaluations (formulaire)'!A:P,8,0),0)</f>
        <v>0</v>
      </c>
      <c r="T528" s="64">
        <f>IF(AND(ISBLANK(P528),Q528&lt;=2),Synthèse!$B$42,IF(AND(ISBLANK(P528),Q528&gt;=7),Synthèse!$C$42,R528+S528))</f>
        <v>0</v>
      </c>
      <c r="U528" s="64">
        <f t="shared" si="68"/>
        <v>14.68</v>
      </c>
      <c r="V528" s="59">
        <f t="shared" si="69"/>
        <v>66</v>
      </c>
      <c r="W528" s="26">
        <v>364</v>
      </c>
      <c r="X528" s="26" t="b">
        <f t="shared" si="70"/>
        <v>1</v>
      </c>
      <c r="Y528" s="26" t="e">
        <f>VLOOKUP(A528,#REF!,21,0)</f>
        <v>#REF!</v>
      </c>
      <c r="Z528" s="26" t="s">
        <v>2283</v>
      </c>
      <c r="AC528" t="b">
        <f t="shared" si="71"/>
        <v>0</v>
      </c>
      <c r="AD528" t="e">
        <f>IFERROR(VLOOKUP(A528,#REF!,4,0),MAX(#REF!)+100)</f>
        <v>#REF!</v>
      </c>
    </row>
    <row r="529" spans="1:30">
      <c r="A529">
        <v>778223</v>
      </c>
      <c r="B529" s="5" t="str">
        <f ca="1">VLOOKUP(A529,'Fichier FA (en entrée)'!B:AH,3,0)</f>
        <v>TQRUPDDWOT</v>
      </c>
      <c r="C529">
        <f t="shared" si="64"/>
        <v>72</v>
      </c>
      <c r="D529">
        <f t="shared" si="65"/>
        <v>14.34</v>
      </c>
      <c r="E529" s="14" t="str">
        <f>VLOOKUP(A529,'Fichier FA (en entrée)'!B:AH,2,0)</f>
        <v>EV</v>
      </c>
      <c r="F529" s="14" t="b">
        <f t="shared" si="66"/>
        <v>1</v>
      </c>
      <c r="G529" s="14" t="b">
        <f>IFERROR(VLOOKUP(A529,'Calculs FI (auto)'!A:F,6,0),FALSE)</f>
        <v>0</v>
      </c>
      <c r="H529" s="14" t="b">
        <f t="shared" si="67"/>
        <v>0</v>
      </c>
      <c r="I529" s="16">
        <f>IFERROR(VLOOKUP(A529,'Moyennes FA (en entrée)'!B:N,7,0),"")</f>
        <v>11.34</v>
      </c>
      <c r="J529" s="16">
        <f>IFERROR(VLOOKUP(VLOOKUP(A529,'Fichier FA (en entrée)'!B:AH,33,0),Modificateurs!A$2:B$5,2,0),0)</f>
        <v>1</v>
      </c>
      <c r="K529" s="16">
        <f>IFERROR(VLOOKUP(VLOOKUP(A529,'Redoub FI (en entrée)'!B:N,7,0),Modificateurs!A$8:B$11,2,0),0)</f>
        <v>0</v>
      </c>
      <c r="L529" s="16">
        <f>IFERROR(VLOOKUP(M529,Modificateurs!D$1:E$94,2,0),0)</f>
        <v>2</v>
      </c>
      <c r="M529" t="str">
        <f>VLOOKUP(A529,'Fichier FA (en entrée)'!B:AH,16,0)&amp;" "&amp;VLOOKUP(A529,'Fichier FA (en entrée)'!B:AH,20,0)&amp;" "&amp;VLOOKUP(A529,'Fichier FA (en entrée)'!B:AH,27,0)&amp;" "&amp;VLOOKUP(A529,'Fichier FA (en entrée)'!B:AH,29,0)</f>
        <v xml:space="preserve">STI2D Système informatique et numérique  </v>
      </c>
      <c r="N529" t="str">
        <f>VLOOKUP(A529,'Fichier FA (en entrée)'!B:AH,8,0)</f>
        <v>En Terminale</v>
      </c>
      <c r="O529" t="b">
        <v>1</v>
      </c>
      <c r="P529" s="62" t="s">
        <v>65</v>
      </c>
      <c r="Q529" s="60">
        <f>ROUNDUP(C529/(Synthèse!$B$2+Synthèse!$B$3)*8,0)</f>
        <v>2</v>
      </c>
      <c r="R529" s="60">
        <f>IFERROR(VLOOKUP(A529,'Evaluations (formulaire)'!A:P,6,0)+VLOOKUP(A529,'Evaluations (formulaire)'!A:P,7,0),0)</f>
        <v>0</v>
      </c>
      <c r="S529" s="60">
        <f>IFERROR(VLOOKUP(A529,'Evaluations (formulaire)'!A:P,8,0),0)</f>
        <v>0</v>
      </c>
      <c r="T529" s="64">
        <f>IF(AND(ISBLANK(P529),Q529&lt;=2),Synthèse!$B$42,IF(AND(ISBLANK(P529),Q529&gt;=7),Synthèse!$C$42,R529+S529))</f>
        <v>0</v>
      </c>
      <c r="U529" s="64">
        <f t="shared" si="68"/>
        <v>14.34</v>
      </c>
      <c r="V529" s="59">
        <f t="shared" si="69"/>
        <v>72</v>
      </c>
      <c r="W529" s="26">
        <v>496</v>
      </c>
      <c r="X529" s="26" t="b">
        <f t="shared" si="70"/>
        <v>1</v>
      </c>
      <c r="Y529" s="26" t="e">
        <f>VLOOKUP(A529,#REF!,21,0)</f>
        <v>#REF!</v>
      </c>
      <c r="Z529" s="26" t="s">
        <v>2283</v>
      </c>
      <c r="AB529" s="22" t="s">
        <v>2785</v>
      </c>
      <c r="AC529" t="b">
        <f t="shared" si="71"/>
        <v>0</v>
      </c>
      <c r="AD529" t="e">
        <f>IFERROR(VLOOKUP(A529,#REF!,4,0),MAX(#REF!)+100)</f>
        <v>#REF!</v>
      </c>
    </row>
    <row r="530" spans="1:30">
      <c r="A530">
        <v>778249</v>
      </c>
      <c r="B530" s="5" t="str">
        <f ca="1">VLOOKUP(A530,'Fichier FA (en entrée)'!B:AH,3,0)</f>
        <v>SNMMJRXDEC</v>
      </c>
      <c r="C530">
        <f t="shared" si="64"/>
        <v>765</v>
      </c>
      <c r="D530">
        <f t="shared" si="65"/>
        <v>-100</v>
      </c>
      <c r="E530" s="14" t="str">
        <f>VLOOKUP(A530,'Fichier FA (en entrée)'!B:AH,2,0)</f>
        <v>ENV</v>
      </c>
      <c r="F530" s="14" t="b">
        <f t="shared" si="66"/>
        <v>0</v>
      </c>
      <c r="G530" s="14" t="b">
        <f>IFERROR(VLOOKUP(A530,'Calculs FI (auto)'!A:F,6,0),FALSE)</f>
        <v>0</v>
      </c>
      <c r="H530" s="14" t="b">
        <f t="shared" si="67"/>
        <v>0</v>
      </c>
      <c r="I530" s="16" t="str">
        <f>IFERROR(VLOOKUP(A530,'Moyennes FA (en entrée)'!B:N,7,0),"")</f>
        <v/>
      </c>
      <c r="J530" s="16">
        <f>IFERROR(VLOOKUP(VLOOKUP(A530,'Fichier FA (en entrée)'!B:AH,33,0),Modificateurs!A$2:B$5,2,0),0)</f>
        <v>0</v>
      </c>
      <c r="K530" s="16">
        <f>IFERROR(VLOOKUP(VLOOKUP(A530,'Redoub FI (en entrée)'!B:N,7,0),Modificateurs!A$8:B$11,2,0),0)</f>
        <v>0</v>
      </c>
      <c r="L530" s="16">
        <f>IFERROR(VLOOKUP(M530,Modificateurs!D$1:E$94,2,0),0)</f>
        <v>2</v>
      </c>
      <c r="M530" t="str">
        <f>VLOOKUP(A530,'Fichier FA (en entrée)'!B:AH,16,0)&amp;" "&amp;VLOOKUP(A530,'Fichier FA (en entrée)'!B:AH,20,0)&amp;" "&amp;VLOOKUP(A530,'Fichier FA (en entrée)'!B:AH,27,0)&amp;" "&amp;VLOOKUP(A530,'Fichier FA (en entrée)'!B:AH,29,0)</f>
        <v xml:space="preserve">STI2D Système informatique et numérique  </v>
      </c>
      <c r="N530" t="str">
        <f>VLOOKUP(A530,'Fichier FA (en entrée)'!B:AH,8,0)</f>
        <v>En Terminale</v>
      </c>
      <c r="O530" t="b">
        <v>1</v>
      </c>
      <c r="P530" s="62" t="s">
        <v>65</v>
      </c>
      <c r="Q530" s="60">
        <f>ROUNDUP(C530/(Synthèse!$B$2+Synthèse!$B$3)*8,0)</f>
        <v>12</v>
      </c>
      <c r="R530" s="60">
        <f>IFERROR(VLOOKUP(A530,'Evaluations (formulaire)'!A:P,6,0)+VLOOKUP(A530,'Evaluations (formulaire)'!A:P,7,0),0)</f>
        <v>0</v>
      </c>
      <c r="S530" s="60">
        <f>IFERROR(VLOOKUP(A530,'Evaluations (formulaire)'!A:P,8,0),0)</f>
        <v>0</v>
      </c>
      <c r="T530" s="64">
        <f>IF(AND(ISBLANK(P530),Q530&lt;=2),Synthèse!$B$42,IF(AND(ISBLANK(P530),Q530&gt;=7),Synthèse!$C$42,R530+S530))</f>
        <v>0</v>
      </c>
      <c r="U530" s="64">
        <f t="shared" si="68"/>
        <v>-100</v>
      </c>
      <c r="V530" s="59">
        <f t="shared" si="69"/>
        <v>765</v>
      </c>
      <c r="W530" s="26">
        <v>71</v>
      </c>
      <c r="X530" s="26" t="b">
        <f t="shared" si="70"/>
        <v>0</v>
      </c>
      <c r="Y530" s="26" t="e">
        <f>VLOOKUP(A530,#REF!,21,0)</f>
        <v>#REF!</v>
      </c>
      <c r="Z530" s="26" t="s">
        <v>2283</v>
      </c>
      <c r="AC530" t="b">
        <f t="shared" si="71"/>
        <v>0</v>
      </c>
      <c r="AD530" t="e">
        <f>IFERROR(VLOOKUP(A530,#REF!,4,0),MAX(#REF!)+100)</f>
        <v>#REF!</v>
      </c>
    </row>
    <row r="531" spans="1:30">
      <c r="A531">
        <v>778257</v>
      </c>
      <c r="B531" s="5" t="str">
        <f ca="1">VLOOKUP(A531,'Fichier FA (en entrée)'!B:AH,3,0)</f>
        <v>JTJBFOKIWG</v>
      </c>
      <c r="C531">
        <f t="shared" si="64"/>
        <v>166</v>
      </c>
      <c r="D531">
        <f t="shared" si="65"/>
        <v>12.15</v>
      </c>
      <c r="E531" s="14" t="str">
        <f>VLOOKUP(A531,'Fichier FA (en entrée)'!B:AH,2,0)</f>
        <v>EV</v>
      </c>
      <c r="F531" s="14" t="b">
        <f t="shared" si="66"/>
        <v>1</v>
      </c>
      <c r="G531" s="14" t="b">
        <f>IFERROR(VLOOKUP(A531,'Calculs FI (auto)'!A:F,6,0),FALSE)</f>
        <v>1</v>
      </c>
      <c r="H531" s="14" t="b">
        <f t="shared" si="67"/>
        <v>1</v>
      </c>
      <c r="I531" s="16">
        <f>IFERROR(VLOOKUP(A531,'Moyennes FA (en entrée)'!B:N,7,0),"")</f>
        <v>9.15</v>
      </c>
      <c r="J531" s="16">
        <f>IFERROR(VLOOKUP(VLOOKUP(A531,'Fichier FA (en entrée)'!B:AH,33,0),Modificateurs!A$2:B$5,2,0),0)</f>
        <v>1</v>
      </c>
      <c r="K531" s="16">
        <f>IFERROR(VLOOKUP(VLOOKUP(A531,'Redoub FI (en entrée)'!B:N,7,0),Modificateurs!A$8:B$11,2,0),0)</f>
        <v>0</v>
      </c>
      <c r="L531" s="16">
        <f>IFERROR(VLOOKUP(M531,Modificateurs!D$1:E$94,2,0),0)</f>
        <v>2</v>
      </c>
      <c r="M531" t="str">
        <f>VLOOKUP(A531,'Fichier FA (en entrée)'!B:AH,16,0)&amp;" "&amp;VLOOKUP(A531,'Fichier FA (en entrée)'!B:AH,20,0)&amp;" "&amp;VLOOKUP(A531,'Fichier FA (en entrée)'!B:AH,27,0)&amp;" "&amp;VLOOKUP(A531,'Fichier FA (en entrée)'!B:AH,29,0)</f>
        <v xml:space="preserve">STI2D Système informatique et numérique  </v>
      </c>
      <c r="N531" t="str">
        <f>VLOOKUP(A531,'Fichier FA (en entrée)'!B:AH,8,0)</f>
        <v>En Terminale</v>
      </c>
      <c r="O531" t="b">
        <v>1</v>
      </c>
      <c r="P531" s="62" t="s">
        <v>65</v>
      </c>
      <c r="Q531" s="60">
        <f>ROUNDUP(C531/(Synthèse!$B$2+Synthèse!$B$3)*8,0)</f>
        <v>3</v>
      </c>
      <c r="R531" s="60">
        <f>IFERROR(VLOOKUP(A531,'Evaluations (formulaire)'!A:P,6,0)+VLOOKUP(A531,'Evaluations (formulaire)'!A:P,7,0),0)</f>
        <v>0</v>
      </c>
      <c r="S531" s="60">
        <f>IFERROR(VLOOKUP(A531,'Evaluations (formulaire)'!A:P,8,0),0)</f>
        <v>0</v>
      </c>
      <c r="T531" s="64">
        <f>IF(AND(ISBLANK(P531),Q531&lt;=2),Synthèse!$B$42,IF(AND(ISBLANK(P531),Q531&gt;=7),Synthèse!$C$42,R531+S531))</f>
        <v>0</v>
      </c>
      <c r="U531" s="64">
        <f t="shared" si="68"/>
        <v>12.15</v>
      </c>
      <c r="V531" s="59">
        <f t="shared" si="69"/>
        <v>166</v>
      </c>
      <c r="W531" s="26">
        <v>488</v>
      </c>
      <c r="X531" s="26" t="b">
        <f t="shared" si="70"/>
        <v>1</v>
      </c>
      <c r="Y531" s="26" t="e">
        <f>VLOOKUP(A531,#REF!,21,0)</f>
        <v>#REF!</v>
      </c>
      <c r="Z531" s="26" t="s">
        <v>2283</v>
      </c>
      <c r="AC531" t="b">
        <f t="shared" si="71"/>
        <v>0</v>
      </c>
      <c r="AD531" t="e">
        <f>IFERROR(VLOOKUP(A531,#REF!,4,0),MAX(#REF!)+100)</f>
        <v>#REF!</v>
      </c>
    </row>
    <row r="532" spans="1:30">
      <c r="A532">
        <v>778268</v>
      </c>
      <c r="B532" s="5" t="str">
        <f ca="1">VLOOKUP(A532,'Fichier FA (en entrée)'!B:AH,3,0)</f>
        <v>EMCCOXCTPV</v>
      </c>
      <c r="C532">
        <f t="shared" si="64"/>
        <v>46</v>
      </c>
      <c r="D532">
        <f t="shared" si="65"/>
        <v>15.69</v>
      </c>
      <c r="E532" s="14" t="str">
        <f>VLOOKUP(A532,'Fichier FA (en entrée)'!B:AH,2,0)</f>
        <v>EV</v>
      </c>
      <c r="F532" s="14" t="b">
        <f t="shared" si="66"/>
        <v>1</v>
      </c>
      <c r="G532" s="14" t="b">
        <f>IFERROR(VLOOKUP(A532,'Calculs FI (auto)'!A:F,6,0),FALSE)</f>
        <v>1</v>
      </c>
      <c r="H532" s="14" t="b">
        <f t="shared" si="67"/>
        <v>1</v>
      </c>
      <c r="I532" s="16">
        <f>IFERROR(VLOOKUP(A532,'Moyennes FA (en entrée)'!B:N,7,0),"")</f>
        <v>11.69</v>
      </c>
      <c r="J532" s="16">
        <f>IFERROR(VLOOKUP(VLOOKUP(A532,'Fichier FA (en entrée)'!B:AH,33,0),Modificateurs!A$2:B$5,2,0),0)</f>
        <v>3</v>
      </c>
      <c r="K532" s="16">
        <f>IFERROR(VLOOKUP(VLOOKUP(A532,'Redoub FI (en entrée)'!B:N,7,0),Modificateurs!A$8:B$11,2,0),0)</f>
        <v>0</v>
      </c>
      <c r="L532" s="16">
        <f>IFERROR(VLOOKUP(M532,Modificateurs!D$1:E$94,2,0),0)</f>
        <v>1</v>
      </c>
      <c r="M532" t="str">
        <f>VLOOKUP(A532,'Fichier FA (en entrée)'!B:AH,16,0)&amp;" "&amp;VLOOKUP(A532,'Fichier FA (en entrée)'!B:AH,20,0)&amp;" "&amp;VLOOKUP(A532,'Fichier FA (en entrée)'!B:AH,27,0)&amp;" "&amp;VLOOKUP(A532,'Fichier FA (en entrée)'!B:AH,29,0)</f>
        <v xml:space="preserve">S Pas de spécialité (S.I)  </v>
      </c>
      <c r="N532" t="str">
        <f>VLOOKUP(A532,'Fichier FA (en entrée)'!B:AH,8,0)</f>
        <v>En Terminale</v>
      </c>
      <c r="O532" t="b">
        <v>1</v>
      </c>
      <c r="P532" s="62" t="s">
        <v>65</v>
      </c>
      <c r="Q532" s="60">
        <f>ROUNDUP(C532/(Synthèse!$B$2+Synthèse!$B$3)*8,0)</f>
        <v>1</v>
      </c>
      <c r="R532" s="60">
        <f>IFERROR(VLOOKUP(A532,'Evaluations (formulaire)'!A:P,6,0)+VLOOKUP(A532,'Evaluations (formulaire)'!A:P,7,0),0)</f>
        <v>0</v>
      </c>
      <c r="S532" s="60">
        <f>IFERROR(VLOOKUP(A532,'Evaluations (formulaire)'!A:P,8,0),0)</f>
        <v>0</v>
      </c>
      <c r="T532" s="64">
        <f>IF(AND(ISBLANK(P532),Q532&lt;=2),Synthèse!$B$42,IF(AND(ISBLANK(P532),Q532&gt;=7),Synthèse!$C$42,R532+S532))</f>
        <v>0</v>
      </c>
      <c r="U532" s="64">
        <f t="shared" si="68"/>
        <v>15.69</v>
      </c>
      <c r="V532" s="59">
        <f t="shared" si="69"/>
        <v>46</v>
      </c>
      <c r="W532" s="26">
        <v>484</v>
      </c>
      <c r="X532" s="26" t="b">
        <f t="shared" si="70"/>
        <v>1</v>
      </c>
      <c r="Y532" s="26" t="e">
        <f>VLOOKUP(A532,#REF!,21,0)</f>
        <v>#REF!</v>
      </c>
      <c r="Z532" s="26" t="s">
        <v>2283</v>
      </c>
      <c r="AC532" t="b">
        <f t="shared" si="71"/>
        <v>0</v>
      </c>
      <c r="AD532" t="e">
        <f>IFERROR(VLOOKUP(A532,#REF!,4,0),MAX(#REF!)+100)</f>
        <v>#REF!</v>
      </c>
    </row>
    <row r="533" spans="1:30">
      <c r="A533">
        <v>778294</v>
      </c>
      <c r="B533" s="5" t="str">
        <f ca="1">VLOOKUP(A533,'Fichier FA (en entrée)'!B:AH,3,0)</f>
        <v>HPNZWLBJCO</v>
      </c>
      <c r="C533">
        <f t="shared" si="64"/>
        <v>32</v>
      </c>
      <c r="D533">
        <f t="shared" si="65"/>
        <v>16.57</v>
      </c>
      <c r="E533" s="14" t="str">
        <f>VLOOKUP(A533,'Fichier FA (en entrée)'!B:AH,2,0)</f>
        <v>EV</v>
      </c>
      <c r="F533" s="14" t="b">
        <f t="shared" si="66"/>
        <v>1</v>
      </c>
      <c r="G533" s="14" t="b">
        <f>IFERROR(VLOOKUP(A533,'Calculs FI (auto)'!A:F,6,0),FALSE)</f>
        <v>1</v>
      </c>
      <c r="H533" s="14" t="b">
        <f t="shared" si="67"/>
        <v>1</v>
      </c>
      <c r="I533" s="16">
        <f>IFERROR(VLOOKUP(A533,'Moyennes FA (en entrée)'!B:N,7,0),"")</f>
        <v>12.57</v>
      </c>
      <c r="J533" s="16">
        <f>IFERROR(VLOOKUP(VLOOKUP(A533,'Fichier FA (en entrée)'!B:AH,33,0),Modificateurs!A$2:B$5,2,0),0)</f>
        <v>3</v>
      </c>
      <c r="K533" s="16">
        <f>IFERROR(VLOOKUP(VLOOKUP(A533,'Redoub FI (en entrée)'!B:N,7,0),Modificateurs!A$8:B$11,2,0),0)</f>
        <v>0</v>
      </c>
      <c r="L533" s="16">
        <f>IFERROR(VLOOKUP(M533,Modificateurs!D$1:E$94,2,0),0)</f>
        <v>1</v>
      </c>
      <c r="M533" t="str">
        <f>VLOOKUP(A533,'Fichier FA (en entrée)'!B:AH,16,0)&amp;" "&amp;VLOOKUP(A533,'Fichier FA (en entrée)'!B:AH,20,0)&amp;" "&amp;VLOOKUP(A533,'Fichier FA (en entrée)'!B:AH,27,0)&amp;" "&amp;VLOOKUP(A533,'Fichier FA (en entrée)'!B:AH,29,0)</f>
        <v xml:space="preserve">S Pas de spécialité (S.I)  </v>
      </c>
      <c r="N533" t="str">
        <f>VLOOKUP(A533,'Fichier FA (en entrée)'!B:AH,8,0)</f>
        <v>En Terminale</v>
      </c>
      <c r="O533" t="b">
        <v>1</v>
      </c>
      <c r="P533" s="62" t="s">
        <v>65</v>
      </c>
      <c r="Q533" s="60">
        <f>ROUNDUP(C533/(Synthèse!$B$2+Synthèse!$B$3)*8,0)</f>
        <v>1</v>
      </c>
      <c r="R533" s="60">
        <f>IFERROR(VLOOKUP(A533,'Evaluations (formulaire)'!A:P,6,0)+VLOOKUP(A533,'Evaluations (formulaire)'!A:P,7,0),0)</f>
        <v>0</v>
      </c>
      <c r="S533" s="60">
        <f>IFERROR(VLOOKUP(A533,'Evaluations (formulaire)'!A:P,8,0),0)</f>
        <v>0</v>
      </c>
      <c r="T533" s="64">
        <f>IF(AND(ISBLANK(P533),Q533&lt;=2),Synthèse!$B$42,IF(AND(ISBLANK(P533),Q533&gt;=7),Synthèse!$C$42,R533+S533))</f>
        <v>0</v>
      </c>
      <c r="U533" s="64">
        <f t="shared" si="68"/>
        <v>16.57</v>
      </c>
      <c r="V533" s="59">
        <f t="shared" si="69"/>
        <v>32</v>
      </c>
      <c r="W533" s="26">
        <v>382</v>
      </c>
      <c r="X533" s="26" t="b">
        <f t="shared" si="70"/>
        <v>1</v>
      </c>
      <c r="Y533" s="26" t="e">
        <f>VLOOKUP(A533,#REF!,21,0)</f>
        <v>#REF!</v>
      </c>
      <c r="Z533" s="26" t="s">
        <v>2283</v>
      </c>
      <c r="AC533" t="b">
        <f t="shared" si="71"/>
        <v>0</v>
      </c>
      <c r="AD533" t="e">
        <f>IFERROR(VLOOKUP(A533,#REF!,4,0),MAX(#REF!)+100)</f>
        <v>#REF!</v>
      </c>
    </row>
    <row r="534" spans="1:30">
      <c r="A534">
        <v>780979</v>
      </c>
      <c r="B534" s="5" t="str">
        <f ca="1">VLOOKUP(A534,'Fichier FA (en entrée)'!B:AH,3,0)</f>
        <v>PKKKHWGEFW</v>
      </c>
      <c r="C534">
        <f t="shared" si="64"/>
        <v>95</v>
      </c>
      <c r="D534">
        <f t="shared" si="65"/>
        <v>13.74</v>
      </c>
      <c r="E534" s="14" t="str">
        <f>VLOOKUP(A534,'Fichier FA (en entrée)'!B:AH,2,0)</f>
        <v>EV</v>
      </c>
      <c r="F534" s="14" t="b">
        <f t="shared" si="66"/>
        <v>1</v>
      </c>
      <c r="G534" s="14" t="b">
        <f>IFERROR(VLOOKUP(A534,'Calculs FI (auto)'!A:F,6,0),FALSE)</f>
        <v>1</v>
      </c>
      <c r="H534" s="14" t="b">
        <f t="shared" si="67"/>
        <v>1</v>
      </c>
      <c r="I534" s="16">
        <f>IFERROR(VLOOKUP(A534,'Moyennes FA (en entrée)'!B:N,7,0),"")</f>
        <v>9.74</v>
      </c>
      <c r="J534" s="16">
        <f>IFERROR(VLOOKUP(VLOOKUP(A534,'Fichier FA (en entrée)'!B:AH,33,0),Modificateurs!A$2:B$5,2,0),0)</f>
        <v>1</v>
      </c>
      <c r="K534" s="16">
        <f>IFERROR(VLOOKUP(VLOOKUP(A534,'Redoub FI (en entrée)'!B:N,7,0),Modificateurs!A$8:B$11,2,0),0)</f>
        <v>0</v>
      </c>
      <c r="L534" s="16">
        <f>IFERROR(VLOOKUP(M534,Modificateurs!D$1:E$94,2,0),0)</f>
        <v>3</v>
      </c>
      <c r="M534" t="str">
        <f>VLOOKUP(A534,'Fichier FA (en entrée)'!B:AH,16,0)&amp;" "&amp;VLOOKUP(A534,'Fichier FA (en entrée)'!B:AH,20,0)&amp;" "&amp;VLOOKUP(A534,'Fichier FA (en entrée)'!B:AH,27,0)&amp;" "&amp;VLOOKUP(A534,'Fichier FA (en entrée)'!B:AH,29,0)</f>
        <v xml:space="preserve">S Informatique et Sciences du numérique  </v>
      </c>
      <c r="N534" t="str">
        <f>VLOOKUP(A534,'Fichier FA (en entrée)'!B:AH,8,0)</f>
        <v>En Terminale</v>
      </c>
      <c r="O534" t="b">
        <v>1</v>
      </c>
      <c r="P534" s="62" t="s">
        <v>65</v>
      </c>
      <c r="Q534" s="60">
        <f>ROUNDUP(C534/(Synthèse!$B$2+Synthèse!$B$3)*8,0)</f>
        <v>2</v>
      </c>
      <c r="R534" s="60">
        <f>IFERROR(VLOOKUP(A534,'Evaluations (formulaire)'!A:P,6,0)+VLOOKUP(A534,'Evaluations (formulaire)'!A:P,7,0),0)</f>
        <v>0</v>
      </c>
      <c r="S534" s="60">
        <f>IFERROR(VLOOKUP(A534,'Evaluations (formulaire)'!A:P,8,0),0)</f>
        <v>0</v>
      </c>
      <c r="T534" s="64">
        <f>IF(AND(ISBLANK(P534),Q534&lt;=2),Synthèse!$B$42,IF(AND(ISBLANK(P534),Q534&gt;=7),Synthèse!$C$42,R534+S534))</f>
        <v>0</v>
      </c>
      <c r="U534" s="64">
        <f t="shared" si="68"/>
        <v>13.74</v>
      </c>
      <c r="V534" s="59">
        <f t="shared" si="69"/>
        <v>95</v>
      </c>
      <c r="W534" s="26">
        <v>12</v>
      </c>
      <c r="X534" s="26" t="b">
        <f t="shared" si="70"/>
        <v>1</v>
      </c>
      <c r="Y534" s="26" t="e">
        <f>VLOOKUP(A534,#REF!,21,0)</f>
        <v>#REF!</v>
      </c>
      <c r="Z534" s="26" t="s">
        <v>2283</v>
      </c>
      <c r="AB534" s="22" t="s">
        <v>2785</v>
      </c>
      <c r="AC534" t="b">
        <f t="shared" si="71"/>
        <v>0</v>
      </c>
      <c r="AD534" t="e">
        <f>IFERROR(VLOOKUP(A534,#REF!,4,0),MAX(#REF!)+100)</f>
        <v>#REF!</v>
      </c>
    </row>
    <row r="535" spans="1:30">
      <c r="A535">
        <v>781050</v>
      </c>
      <c r="B535" s="5" t="str">
        <f ca="1">VLOOKUP(A535,'Fichier FA (en entrée)'!B:AH,3,0)</f>
        <v>JOKGNIHOGS</v>
      </c>
      <c r="C535">
        <f t="shared" si="64"/>
        <v>322</v>
      </c>
      <c r="D535">
        <f t="shared" si="65"/>
        <v>8.24</v>
      </c>
      <c r="E535" s="14" t="str">
        <f>VLOOKUP(A535,'Fichier FA (en entrée)'!B:AH,2,0)</f>
        <v>EV</v>
      </c>
      <c r="F535" s="14" t="b">
        <f t="shared" si="66"/>
        <v>1</v>
      </c>
      <c r="G535" s="14" t="b">
        <f>IFERROR(VLOOKUP(A535,'Calculs FI (auto)'!A:F,6,0),FALSE)</f>
        <v>1</v>
      </c>
      <c r="H535" s="14" t="b">
        <f t="shared" si="67"/>
        <v>1</v>
      </c>
      <c r="I535" s="16">
        <f>IFERROR(VLOOKUP(A535,'Moyennes FA (en entrée)'!B:N,7,0),"")</f>
        <v>7.24</v>
      </c>
      <c r="J535" s="16">
        <f>IFERROR(VLOOKUP(VLOOKUP(A535,'Fichier FA (en entrée)'!B:AH,33,0),Modificateurs!A$2:B$5,2,0),0)</f>
        <v>0</v>
      </c>
      <c r="K535" s="16">
        <f>IFERROR(VLOOKUP(VLOOKUP(A535,'Redoub FI (en entrée)'!B:N,7,0),Modificateurs!A$8:B$11,2,0),0)</f>
        <v>0</v>
      </c>
      <c r="L535" s="16">
        <f>IFERROR(VLOOKUP(M535,Modificateurs!D$1:E$94,2,0),0)</f>
        <v>1</v>
      </c>
      <c r="M535" t="str">
        <f>VLOOKUP(A535,'Fichier FA (en entrée)'!B:AH,16,0)&amp;" "&amp;VLOOKUP(A535,'Fichier FA (en entrée)'!B:AH,20,0)&amp;" "&amp;VLOOKUP(A535,'Fichier FA (en entrée)'!B:AH,27,0)&amp;" "&amp;VLOOKUP(A535,'Fichier FA (en entrée)'!B:AH,29,0)</f>
        <v xml:space="preserve">S Pas de spécialité (S.I)  </v>
      </c>
      <c r="N535" t="str">
        <f>VLOOKUP(A535,'Fichier FA (en entrée)'!B:AH,8,0)</f>
        <v>En Terminale</v>
      </c>
      <c r="O535" t="b">
        <v>1</v>
      </c>
      <c r="P535" s="62" t="s">
        <v>65</v>
      </c>
      <c r="Q535" s="60">
        <f>ROUNDUP(C535/(Synthèse!$B$2+Synthèse!$B$3)*8,0)</f>
        <v>5</v>
      </c>
      <c r="R535" s="60">
        <f>IFERROR(VLOOKUP(A535,'Evaluations (formulaire)'!A:P,6,0)+VLOOKUP(A535,'Evaluations (formulaire)'!A:P,7,0),0)</f>
        <v>0</v>
      </c>
      <c r="S535" s="60">
        <f>IFERROR(VLOOKUP(A535,'Evaluations (formulaire)'!A:P,8,0),0)</f>
        <v>0</v>
      </c>
      <c r="T535" s="64">
        <f>IF(AND(ISBLANK(P535),Q535&lt;=2),Synthèse!$B$42,IF(AND(ISBLANK(P535),Q535&gt;=7),Synthèse!$C$42,R535+S535))</f>
        <v>0</v>
      </c>
      <c r="U535" s="64">
        <f t="shared" si="68"/>
        <v>8.24</v>
      </c>
      <c r="V535" s="59">
        <f t="shared" si="69"/>
        <v>321</v>
      </c>
      <c r="W535" s="26">
        <v>707</v>
      </c>
      <c r="X535" s="26" t="b">
        <f t="shared" si="70"/>
        <v>0</v>
      </c>
      <c r="Y535" s="26" t="e">
        <f>VLOOKUP(A535,#REF!,21,0)</f>
        <v>#REF!</v>
      </c>
      <c r="Z535" s="26" t="s">
        <v>2283</v>
      </c>
      <c r="AC535" t="b">
        <f t="shared" si="71"/>
        <v>0</v>
      </c>
      <c r="AD535" t="e">
        <f>IFERROR(VLOOKUP(A535,#REF!,4,0),MAX(#REF!)+100)</f>
        <v>#REF!</v>
      </c>
    </row>
    <row r="536" spans="1:30">
      <c r="A536">
        <v>781193</v>
      </c>
      <c r="B536" s="5" t="str">
        <f ca="1">VLOOKUP(A536,'Fichier FA (en entrée)'!B:AH,3,0)</f>
        <v>ZATUISBGPP</v>
      </c>
      <c r="C536">
        <f t="shared" si="64"/>
        <v>147</v>
      </c>
      <c r="D536">
        <f t="shared" si="65"/>
        <v>12.52</v>
      </c>
      <c r="E536" s="14" t="str">
        <f>VLOOKUP(A536,'Fichier FA (en entrée)'!B:AH,2,0)</f>
        <v>EV</v>
      </c>
      <c r="F536" s="14" t="b">
        <f t="shared" si="66"/>
        <v>1</v>
      </c>
      <c r="G536" s="14" t="b">
        <f>IFERROR(VLOOKUP(A536,'Calculs FI (auto)'!A:F,6,0),FALSE)</f>
        <v>0</v>
      </c>
      <c r="H536" s="14" t="b">
        <f t="shared" si="67"/>
        <v>0</v>
      </c>
      <c r="I536" s="16">
        <f>IFERROR(VLOOKUP(A536,'Moyennes FA (en entrée)'!B:N,7,0),"")</f>
        <v>10.52</v>
      </c>
      <c r="J536" s="16">
        <f>IFERROR(VLOOKUP(VLOOKUP(A536,'Fichier FA (en entrée)'!B:AH,33,0),Modificateurs!A$2:B$5,2,0),0)</f>
        <v>0</v>
      </c>
      <c r="K536" s="16">
        <f>IFERROR(VLOOKUP(VLOOKUP(A536,'Redoub FI (en entrée)'!B:N,7,0),Modificateurs!A$8:B$11,2,0),0)</f>
        <v>0</v>
      </c>
      <c r="L536" s="16">
        <f>IFERROR(VLOOKUP(M536,Modificateurs!D$1:E$94,2,0),0)</f>
        <v>2</v>
      </c>
      <c r="M536" t="str">
        <f>VLOOKUP(A536,'Fichier FA (en entrée)'!B:AH,16,0)&amp;" "&amp;VLOOKUP(A536,'Fichier FA (en entrée)'!B:AH,20,0)&amp;" "&amp;VLOOKUP(A536,'Fichier FA (en entrée)'!B:AH,27,0)&amp;" "&amp;VLOOKUP(A536,'Fichier FA (en entrée)'!B:AH,29,0)</f>
        <v xml:space="preserve">STI2D Système informatique et numérique  </v>
      </c>
      <c r="N536" t="str">
        <f>VLOOKUP(A536,'Fichier FA (en entrée)'!B:AH,8,0)</f>
        <v>En Terminale</v>
      </c>
      <c r="O536" t="b">
        <v>1</v>
      </c>
      <c r="P536" s="62" t="s">
        <v>65</v>
      </c>
      <c r="Q536" s="60">
        <f>ROUNDUP(C536/(Synthèse!$B$2+Synthèse!$B$3)*8,0)</f>
        <v>3</v>
      </c>
      <c r="R536" s="60">
        <f>IFERROR(VLOOKUP(A536,'Evaluations (formulaire)'!A:P,6,0)+VLOOKUP(A536,'Evaluations (formulaire)'!A:P,7,0),0)</f>
        <v>0</v>
      </c>
      <c r="S536" s="60">
        <f>IFERROR(VLOOKUP(A536,'Evaluations (formulaire)'!A:P,8,0),0)</f>
        <v>0</v>
      </c>
      <c r="T536" s="64">
        <f>IF(AND(ISBLANK(P536),Q536&lt;=2),Synthèse!$B$42,IF(AND(ISBLANK(P536),Q536&gt;=7),Synthèse!$C$42,R536+S536))</f>
        <v>0</v>
      </c>
      <c r="U536" s="64">
        <f t="shared" si="68"/>
        <v>12.52</v>
      </c>
      <c r="V536" s="59">
        <f t="shared" si="69"/>
        <v>147</v>
      </c>
      <c r="W536" s="26">
        <v>349</v>
      </c>
      <c r="X536" s="26" t="b">
        <f t="shared" si="70"/>
        <v>1</v>
      </c>
      <c r="Y536" s="26" t="e">
        <f>VLOOKUP(A536,#REF!,21,0)</f>
        <v>#REF!</v>
      </c>
      <c r="Z536" s="26" t="s">
        <v>2283</v>
      </c>
      <c r="AC536" t="b">
        <f t="shared" si="71"/>
        <v>0</v>
      </c>
      <c r="AD536" t="e">
        <f>IFERROR(VLOOKUP(A536,#REF!,4,0),MAX(#REF!)+100)</f>
        <v>#REF!</v>
      </c>
    </row>
    <row r="537" spans="1:30">
      <c r="A537">
        <v>781411</v>
      </c>
      <c r="B537" s="5" t="str">
        <f ca="1">VLOOKUP(A537,'Fichier FA (en entrée)'!B:AH,3,0)</f>
        <v>SMFDCZZKQG</v>
      </c>
      <c r="C537">
        <f t="shared" si="64"/>
        <v>409</v>
      </c>
      <c r="D537">
        <f t="shared" si="65"/>
        <v>3.6199999999999992</v>
      </c>
      <c r="E537" s="14" t="str">
        <f>VLOOKUP(A537,'Fichier FA (en entrée)'!B:AH,2,0)</f>
        <v>EV</v>
      </c>
      <c r="F537" s="14" t="b">
        <f t="shared" si="66"/>
        <v>1</v>
      </c>
      <c r="G537" s="14" t="b">
        <f>IFERROR(VLOOKUP(A537,'Calculs FI (auto)'!A:F,6,0),FALSE)</f>
        <v>0</v>
      </c>
      <c r="H537" s="14" t="b">
        <f t="shared" si="67"/>
        <v>0</v>
      </c>
      <c r="I537" s="16">
        <f>IFERROR(VLOOKUP(A537,'Moyennes FA (en entrée)'!B:N,7,0),"")</f>
        <v>8.6199999999999992</v>
      </c>
      <c r="J537" s="16">
        <f>IFERROR(VLOOKUP(VLOOKUP(A537,'Fichier FA (en entrée)'!B:AH,33,0),Modificateurs!A$2:B$5,2,0),0)</f>
        <v>1</v>
      </c>
      <c r="K537" s="16">
        <f>IFERROR(VLOOKUP(VLOOKUP(A537,'Redoub FI (en entrée)'!B:N,7,0),Modificateurs!A$8:B$11,2,0),0)</f>
        <v>0</v>
      </c>
      <c r="L537" s="16">
        <f>IFERROR(VLOOKUP(M537,Modificateurs!D$1:E$94,2,0),0)</f>
        <v>-6</v>
      </c>
      <c r="M537" t="str">
        <f>VLOOKUP(A537,'Fichier FA (en entrée)'!B:AH,16,0)&amp;" "&amp;VLOOKUP(A537,'Fichier FA (en entrée)'!B:AH,20,0)&amp;" "&amp;VLOOKUP(A537,'Fichier FA (en entrée)'!B:AH,27,0)&amp;" "&amp;VLOOKUP(A537,'Fichier FA (en entrée)'!B:AH,29,0)</f>
        <v xml:space="preserve">STI2D Innovation Technologique et Eco conception  </v>
      </c>
      <c r="N537" t="str">
        <f>VLOOKUP(A537,'Fichier FA (en entrée)'!B:AH,8,0)</f>
        <v>En Terminale</v>
      </c>
      <c r="O537" t="b">
        <v>1</v>
      </c>
      <c r="P537" s="62" t="s">
        <v>65</v>
      </c>
      <c r="Q537" s="60">
        <f>ROUNDUP(C537/(Synthèse!$B$2+Synthèse!$B$3)*8,0)</f>
        <v>7</v>
      </c>
      <c r="R537" s="60">
        <f>IFERROR(VLOOKUP(A537,'Evaluations (formulaire)'!A:P,6,0)+VLOOKUP(A537,'Evaluations (formulaire)'!A:P,7,0),0)</f>
        <v>0</v>
      </c>
      <c r="S537" s="60">
        <f>IFERROR(VLOOKUP(A537,'Evaluations (formulaire)'!A:P,8,0),0)</f>
        <v>0</v>
      </c>
      <c r="T537" s="64">
        <f>IF(AND(ISBLANK(P537),Q537&lt;=2),Synthèse!$B$42,IF(AND(ISBLANK(P537),Q537&gt;=7),Synthèse!$C$42,R537+S537))</f>
        <v>0</v>
      </c>
      <c r="U537" s="64">
        <f t="shared" si="68"/>
        <v>3.6199999999999992</v>
      </c>
      <c r="V537" s="59">
        <f t="shared" si="69"/>
        <v>409</v>
      </c>
      <c r="W537" s="26">
        <v>154</v>
      </c>
      <c r="X537" s="26" t="b">
        <f t="shared" si="70"/>
        <v>0</v>
      </c>
      <c r="Y537" s="26" t="e">
        <f>VLOOKUP(A537,#REF!,21,0)</f>
        <v>#REF!</v>
      </c>
      <c r="Z537" s="26" t="s">
        <v>2283</v>
      </c>
      <c r="AC537" t="b">
        <f t="shared" si="71"/>
        <v>0</v>
      </c>
      <c r="AD537" t="e">
        <f>IFERROR(VLOOKUP(A537,#REF!,4,0),MAX(#REF!)+100)</f>
        <v>#REF!</v>
      </c>
    </row>
    <row r="538" spans="1:30">
      <c r="A538">
        <v>783181</v>
      </c>
      <c r="B538" s="5" t="str">
        <f ca="1">VLOOKUP(A538,'Fichier FA (en entrée)'!B:AH,3,0)</f>
        <v>DGWUIGHURX</v>
      </c>
      <c r="C538">
        <f t="shared" si="64"/>
        <v>765</v>
      </c>
      <c r="D538">
        <f t="shared" si="65"/>
        <v>-100</v>
      </c>
      <c r="E538" s="14" t="str">
        <f>VLOOKUP(A538,'Fichier FA (en entrée)'!B:AH,2,0)</f>
        <v>ENV</v>
      </c>
      <c r="F538" s="14" t="b">
        <f t="shared" si="66"/>
        <v>0</v>
      </c>
      <c r="G538" s="14" t="b">
        <f>IFERROR(VLOOKUP(A538,'Calculs FI (auto)'!A:F,6,0),FALSE)</f>
        <v>0</v>
      </c>
      <c r="H538" s="14" t="b">
        <f t="shared" si="67"/>
        <v>0</v>
      </c>
      <c r="I538" s="16" t="str">
        <f>IFERROR(VLOOKUP(A538,'Moyennes FA (en entrée)'!B:N,7,0),"")</f>
        <v/>
      </c>
      <c r="J538" s="16">
        <f>IFERROR(VLOOKUP(VLOOKUP(A538,'Fichier FA (en entrée)'!B:AH,33,0),Modificateurs!A$2:B$5,2,0),0)</f>
        <v>1</v>
      </c>
      <c r="K538" s="16">
        <f>IFERROR(VLOOKUP(VLOOKUP(A538,'Redoub FI (en entrée)'!B:N,7,0),Modificateurs!A$8:B$11,2,0),0)</f>
        <v>0</v>
      </c>
      <c r="L538" s="16">
        <f>IFERROR(VLOOKUP(M538,Modificateurs!D$1:E$94,2,0),0)</f>
        <v>1</v>
      </c>
      <c r="M538" t="str">
        <f>VLOOKUP(A538,'Fichier FA (en entrée)'!B:AH,16,0)&amp;" "&amp;VLOOKUP(A538,'Fichier FA (en entrée)'!B:AH,20,0)&amp;" "&amp;VLOOKUP(A538,'Fichier FA (en entrée)'!B:AH,27,0)&amp;" "&amp;VLOOKUP(A538,'Fichier FA (en entrée)'!B:AH,29,0)</f>
        <v xml:space="preserve">S Pas de spécialité (S.I)  </v>
      </c>
      <c r="N538" t="str">
        <f>VLOOKUP(A538,'Fichier FA (en entrée)'!B:AH,8,0)</f>
        <v>En Terminale</v>
      </c>
      <c r="O538" t="b">
        <v>1</v>
      </c>
      <c r="P538" s="62" t="s">
        <v>65</v>
      </c>
      <c r="Q538" s="60">
        <f>ROUNDUP(C538/(Synthèse!$B$2+Synthèse!$B$3)*8,0)</f>
        <v>12</v>
      </c>
      <c r="R538" s="60">
        <f>IFERROR(VLOOKUP(A538,'Evaluations (formulaire)'!A:P,6,0)+VLOOKUP(A538,'Evaluations (formulaire)'!A:P,7,0),0)</f>
        <v>0</v>
      </c>
      <c r="S538" s="60">
        <f>IFERROR(VLOOKUP(A538,'Evaluations (formulaire)'!A:P,8,0),0)</f>
        <v>0</v>
      </c>
      <c r="T538" s="64">
        <f>IF(AND(ISBLANK(P538),Q538&lt;=2),Synthèse!$B$42,IF(AND(ISBLANK(P538),Q538&gt;=7),Synthèse!$C$42,R538+S538))</f>
        <v>0</v>
      </c>
      <c r="U538" s="64">
        <f t="shared" si="68"/>
        <v>-100</v>
      </c>
      <c r="V538" s="59">
        <f t="shared" si="69"/>
        <v>765</v>
      </c>
      <c r="W538" s="26">
        <v>183</v>
      </c>
      <c r="X538" s="26" t="b">
        <f t="shared" si="70"/>
        <v>0</v>
      </c>
      <c r="Y538" s="26" t="e">
        <f>VLOOKUP(A538,#REF!,21,0)</f>
        <v>#REF!</v>
      </c>
      <c r="Z538" s="26" t="s">
        <v>2283</v>
      </c>
      <c r="AB538" s="22" t="s">
        <v>2785</v>
      </c>
      <c r="AC538" t="b">
        <f t="shared" si="71"/>
        <v>0</v>
      </c>
      <c r="AD538" t="e">
        <f>IFERROR(VLOOKUP(A538,#REF!,4,0),MAX(#REF!)+100)</f>
        <v>#REF!</v>
      </c>
    </row>
    <row r="539" spans="1:30">
      <c r="A539">
        <v>785198</v>
      </c>
      <c r="B539" s="5" t="str">
        <f ca="1">VLOOKUP(A539,'Fichier FA (en entrée)'!B:AH,3,0)</f>
        <v>NZKEPDGXEL</v>
      </c>
      <c r="C539">
        <f t="shared" si="64"/>
        <v>511</v>
      </c>
      <c r="D539">
        <f t="shared" si="65"/>
        <v>-3.25</v>
      </c>
      <c r="E539" s="14" t="str">
        <f>VLOOKUP(A539,'Fichier FA (en entrée)'!B:AH,2,0)</f>
        <v>EV</v>
      </c>
      <c r="F539" s="14" t="b">
        <f t="shared" si="66"/>
        <v>1</v>
      </c>
      <c r="G539" s="14" t="b">
        <f>IFERROR(VLOOKUP(A539,'Calculs FI (auto)'!A:F,6,0),FALSE)</f>
        <v>0</v>
      </c>
      <c r="H539" s="14" t="b">
        <f t="shared" si="67"/>
        <v>0</v>
      </c>
      <c r="I539" s="16">
        <f>IFERROR(VLOOKUP(A539,'Moyennes FA (en entrée)'!B:N,7,0),"")</f>
        <v>8.75</v>
      </c>
      <c r="J539" s="16">
        <f>IFERROR(VLOOKUP(VLOOKUP(A539,'Fichier FA (en entrée)'!B:AH,33,0),Modificateurs!A$2:B$5,2,0),0)</f>
        <v>0</v>
      </c>
      <c r="K539" s="16">
        <f>IFERROR(VLOOKUP(VLOOKUP(A539,'Redoub FI (en entrée)'!B:N,7,0),Modificateurs!A$8:B$11,2,0),0)</f>
        <v>0</v>
      </c>
      <c r="L539" s="16">
        <f>IFERROR(VLOOKUP(M539,Modificateurs!D$1:E$94,2,0),0)</f>
        <v>-12</v>
      </c>
      <c r="M539" t="str">
        <f>VLOOKUP(A539,'Fichier FA (en entrée)'!B:AH,16,0)&amp;" "&amp;VLOOKUP(A539,'Fichier FA (en entrée)'!B:AH,20,0)&amp;" "&amp;VLOOKUP(A539,'Fichier FA (en entrée)'!B:AH,27,0)&amp;" "&amp;VLOOKUP(A539,'Fichier FA (en entrée)'!B:AH,29,0)</f>
        <v xml:space="preserve">P Artisanat et métiers d'art - option communication visuelle pluri média  </v>
      </c>
      <c r="N539" t="str">
        <f>VLOOKUP(A539,'Fichier FA (en entrée)'!B:AH,8,0)</f>
        <v>En Terminale</v>
      </c>
      <c r="O539" t="b">
        <v>1</v>
      </c>
      <c r="P539" s="62" t="s">
        <v>65</v>
      </c>
      <c r="Q539" s="60">
        <f>ROUNDUP(C539/(Synthèse!$B$2+Synthèse!$B$3)*8,0)</f>
        <v>8</v>
      </c>
      <c r="R539" s="60">
        <f>IFERROR(VLOOKUP(A539,'Evaluations (formulaire)'!A:P,6,0)+VLOOKUP(A539,'Evaluations (formulaire)'!A:P,7,0),0)</f>
        <v>0</v>
      </c>
      <c r="S539" s="60">
        <f>IFERROR(VLOOKUP(A539,'Evaluations (formulaire)'!A:P,8,0),0)</f>
        <v>0</v>
      </c>
      <c r="T539" s="64">
        <f>IF(AND(ISBLANK(P539),Q539&lt;=2),Synthèse!$B$42,IF(AND(ISBLANK(P539),Q539&gt;=7),Synthèse!$C$42,R539+S539))</f>
        <v>0</v>
      </c>
      <c r="U539" s="64">
        <f t="shared" si="68"/>
        <v>-3.25</v>
      </c>
      <c r="V539" s="59">
        <f t="shared" si="69"/>
        <v>511</v>
      </c>
      <c r="W539" s="26">
        <v>464</v>
      </c>
      <c r="X539" s="26" t="b">
        <f t="shared" si="70"/>
        <v>0</v>
      </c>
      <c r="Y539" s="26" t="e">
        <f>VLOOKUP(A539,#REF!,21,0)</f>
        <v>#REF!</v>
      </c>
      <c r="Z539" s="26" t="s">
        <v>2283</v>
      </c>
      <c r="AC539" t="b">
        <f t="shared" si="71"/>
        <v>0</v>
      </c>
      <c r="AD539" t="e">
        <f>IFERROR(VLOOKUP(A539,#REF!,4,0),MAX(#REF!)+100)</f>
        <v>#REF!</v>
      </c>
    </row>
    <row r="540" spans="1:30">
      <c r="A540">
        <v>791265</v>
      </c>
      <c r="B540" s="5" t="str">
        <f ca="1">VLOOKUP(A540,'Fichier FA (en entrée)'!B:AH,3,0)</f>
        <v>XRZASRYBMI</v>
      </c>
      <c r="C540">
        <f t="shared" si="64"/>
        <v>765</v>
      </c>
      <c r="D540">
        <f t="shared" si="65"/>
        <v>-100</v>
      </c>
      <c r="E540" s="14" t="str">
        <f>VLOOKUP(A540,'Fichier FA (en entrée)'!B:AH,2,0)</f>
        <v>ENV</v>
      </c>
      <c r="F540" s="14" t="b">
        <f t="shared" si="66"/>
        <v>0</v>
      </c>
      <c r="G540" s="14" t="b">
        <f>IFERROR(VLOOKUP(A540,'Calculs FI (auto)'!A:F,6,0),FALSE)</f>
        <v>0</v>
      </c>
      <c r="H540" s="14" t="b">
        <f t="shared" si="67"/>
        <v>0</v>
      </c>
      <c r="I540" s="16" t="str">
        <f>IFERROR(VLOOKUP(A540,'Moyennes FA (en entrée)'!B:N,7,0),"")</f>
        <v/>
      </c>
      <c r="J540" s="16">
        <f>IFERROR(VLOOKUP(VLOOKUP(A540,'Fichier FA (en entrée)'!B:AH,33,0),Modificateurs!A$2:B$5,2,0),0)</f>
        <v>0</v>
      </c>
      <c r="K540" s="16">
        <f>IFERROR(VLOOKUP(VLOOKUP(A540,'Redoub FI (en entrée)'!B:N,7,0),Modificateurs!A$8:B$11,2,0),0)</f>
        <v>0</v>
      </c>
      <c r="L540" s="16">
        <f>IFERROR(VLOOKUP(M540,Modificateurs!D$1:E$94,2,0),0)</f>
        <v>-12</v>
      </c>
      <c r="M540" t="str">
        <f>VLOOKUP(A540,'Fichier FA (en entrée)'!B:AH,16,0)&amp;" "&amp;VLOOKUP(A540,'Fichier FA (en entrée)'!B:AH,20,0)&amp;" "&amp;VLOOKUP(A540,'Fichier FA (en entrée)'!B:AH,27,0)&amp;" "&amp;VLOOKUP(A540,'Fichier FA (en entrée)'!B:AH,29,0)</f>
        <v xml:space="preserve">STMG Mercatique  </v>
      </c>
      <c r="N540" t="str">
        <f>VLOOKUP(A540,'Fichier FA (en entrée)'!B:AH,8,0)</f>
        <v>En Terminale</v>
      </c>
      <c r="O540" t="b">
        <v>1</v>
      </c>
      <c r="P540" s="62" t="s">
        <v>65</v>
      </c>
      <c r="Q540" s="60">
        <f>ROUNDUP(C540/(Synthèse!$B$2+Synthèse!$B$3)*8,0)</f>
        <v>12</v>
      </c>
      <c r="R540" s="60">
        <f>IFERROR(VLOOKUP(A540,'Evaluations (formulaire)'!A:P,6,0)+VLOOKUP(A540,'Evaluations (formulaire)'!A:P,7,0),0)</f>
        <v>0</v>
      </c>
      <c r="S540" s="60">
        <f>IFERROR(VLOOKUP(A540,'Evaluations (formulaire)'!A:P,8,0),0)</f>
        <v>0</v>
      </c>
      <c r="T540" s="64">
        <f>IF(AND(ISBLANK(P540),Q540&lt;=2),Synthèse!$B$42,IF(AND(ISBLANK(P540),Q540&gt;=7),Synthèse!$C$42,R540+S540))</f>
        <v>0</v>
      </c>
      <c r="U540" s="64">
        <f t="shared" si="68"/>
        <v>-100</v>
      </c>
      <c r="V540" s="59">
        <f t="shared" si="69"/>
        <v>765</v>
      </c>
      <c r="W540" s="26">
        <v>329</v>
      </c>
      <c r="X540" s="26" t="b">
        <f t="shared" si="70"/>
        <v>0</v>
      </c>
      <c r="Y540" s="26" t="e">
        <f>VLOOKUP(A540,#REF!,21,0)</f>
        <v>#REF!</v>
      </c>
      <c r="Z540" s="26" t="s">
        <v>2283</v>
      </c>
      <c r="AC540" t="b">
        <f t="shared" si="71"/>
        <v>0</v>
      </c>
      <c r="AD540" t="e">
        <f>IFERROR(VLOOKUP(A540,#REF!,4,0),MAX(#REF!)+100)</f>
        <v>#REF!</v>
      </c>
    </row>
    <row r="541" spans="1:30">
      <c r="A541">
        <v>793791</v>
      </c>
      <c r="B541" s="5" t="str">
        <f ca="1">VLOOKUP(A541,'Fichier FA (en entrée)'!B:AH,3,0)</f>
        <v>BHMLUXQEYK</v>
      </c>
      <c r="C541">
        <f t="shared" si="64"/>
        <v>427</v>
      </c>
      <c r="D541">
        <f t="shared" si="65"/>
        <v>2.6500000000000004</v>
      </c>
      <c r="E541" s="14" t="str">
        <f>VLOOKUP(A541,'Fichier FA (en entrée)'!B:AH,2,0)</f>
        <v>EV</v>
      </c>
      <c r="F541" s="14" t="b">
        <f t="shared" si="66"/>
        <v>1</v>
      </c>
      <c r="G541" s="14" t="b">
        <f>IFERROR(VLOOKUP(A541,'Calculs FI (auto)'!A:F,6,0),FALSE)</f>
        <v>1</v>
      </c>
      <c r="H541" s="14" t="b">
        <f t="shared" si="67"/>
        <v>1</v>
      </c>
      <c r="I541" s="16">
        <f>IFERROR(VLOOKUP(A541,'Moyennes FA (en entrée)'!B:N,7,0),"")</f>
        <v>13.65</v>
      </c>
      <c r="J541" s="16">
        <f>IFERROR(VLOOKUP(VLOOKUP(A541,'Fichier FA (en entrée)'!B:AH,33,0),Modificateurs!A$2:B$5,2,0),0)</f>
        <v>1</v>
      </c>
      <c r="K541" s="16">
        <f>IFERROR(VLOOKUP(VLOOKUP(A541,'Redoub FI (en entrée)'!B:N,7,0),Modificateurs!A$8:B$11,2,0),0)</f>
        <v>0</v>
      </c>
      <c r="L541" s="16">
        <f>IFERROR(VLOOKUP(M541,Modificateurs!D$1:E$94,2,0),0)</f>
        <v>-12</v>
      </c>
      <c r="M541" t="str">
        <f>VLOOKUP(A541,'Fichier FA (en entrée)'!B:AH,16,0)&amp;" "&amp;VLOOKUP(A541,'Fichier FA (en entrée)'!B:AH,20,0)&amp;" "&amp;VLOOKUP(A541,'Fichier FA (en entrée)'!B:AH,27,0)&amp;" "&amp;VLOOKUP(A541,'Fichier FA (en entrée)'!B:AH,29,0)</f>
        <v xml:space="preserve">P Logistique  </v>
      </c>
      <c r="N541" t="str">
        <f>VLOOKUP(A541,'Fichier FA (en entrée)'!B:AH,8,0)</f>
        <v>En Terminale</v>
      </c>
      <c r="O541" t="b">
        <v>1</v>
      </c>
      <c r="P541" s="62" t="s">
        <v>65</v>
      </c>
      <c r="Q541" s="60">
        <f>ROUNDUP(C541/(Synthèse!$B$2+Synthèse!$B$3)*8,0)</f>
        <v>7</v>
      </c>
      <c r="R541" s="60">
        <f>IFERROR(VLOOKUP(A541,'Evaluations (formulaire)'!A:P,6,0)+VLOOKUP(A541,'Evaluations (formulaire)'!A:P,7,0),0)</f>
        <v>0</v>
      </c>
      <c r="S541" s="60">
        <f>IFERROR(VLOOKUP(A541,'Evaluations (formulaire)'!A:P,8,0),0)</f>
        <v>0</v>
      </c>
      <c r="T541" s="64">
        <f>IF(AND(ISBLANK(P541),Q541&lt;=2),Synthèse!$B$42,IF(AND(ISBLANK(P541),Q541&gt;=7),Synthèse!$C$42,R541+S541))</f>
        <v>0</v>
      </c>
      <c r="U541" s="64">
        <f t="shared" si="68"/>
        <v>2.6500000000000004</v>
      </c>
      <c r="V541" s="59">
        <f t="shared" si="69"/>
        <v>427</v>
      </c>
      <c r="W541" s="26">
        <v>44</v>
      </c>
      <c r="X541" s="26" t="b">
        <f t="shared" si="70"/>
        <v>0</v>
      </c>
      <c r="Y541" s="26" t="e">
        <f>VLOOKUP(A541,#REF!,21,0)</f>
        <v>#REF!</v>
      </c>
      <c r="Z541" s="26" t="s">
        <v>2283</v>
      </c>
      <c r="AC541" t="b">
        <f t="shared" si="71"/>
        <v>0</v>
      </c>
      <c r="AD541" t="e">
        <f>IFERROR(VLOOKUP(A541,#REF!,4,0),MAX(#REF!)+100)</f>
        <v>#REF!</v>
      </c>
    </row>
    <row r="542" spans="1:30">
      <c r="A542">
        <v>798256</v>
      </c>
      <c r="B542" s="5" t="str">
        <f ca="1">VLOOKUP(A542,'Fichier FA (en entrée)'!B:AH,3,0)</f>
        <v>ZIQPWESVBX</v>
      </c>
      <c r="C542">
        <f t="shared" si="64"/>
        <v>765</v>
      </c>
      <c r="D542">
        <f t="shared" si="65"/>
        <v>-100</v>
      </c>
      <c r="E542" s="14" t="str">
        <f>VLOOKUP(A542,'Fichier FA (en entrée)'!B:AH,2,0)</f>
        <v>ENV</v>
      </c>
      <c r="F542" s="14" t="b">
        <f t="shared" si="66"/>
        <v>0</v>
      </c>
      <c r="G542" s="14" t="b">
        <f>IFERROR(VLOOKUP(A542,'Calculs FI (auto)'!A:F,6,0),FALSE)</f>
        <v>0</v>
      </c>
      <c r="H542" s="14" t="b">
        <f t="shared" si="67"/>
        <v>0</v>
      </c>
      <c r="I542" s="16" t="str">
        <f>IFERROR(VLOOKUP(A542,'Moyennes FA (en entrée)'!B:N,7,0),"")</f>
        <v/>
      </c>
      <c r="J542" s="16">
        <f>IFERROR(VLOOKUP(VLOOKUP(A542,'Fichier FA (en entrée)'!B:AH,33,0),Modificateurs!A$2:B$5,2,0),0)</f>
        <v>0</v>
      </c>
      <c r="K542" s="16">
        <f>IFERROR(VLOOKUP(VLOOKUP(A542,'Redoub FI (en entrée)'!B:N,7,0),Modificateurs!A$8:B$11,2,0),0)</f>
        <v>0</v>
      </c>
      <c r="L542" s="16">
        <f>IFERROR(VLOOKUP(M542,Modificateurs!D$1:E$94,2,0),0)</f>
        <v>3</v>
      </c>
      <c r="M542" t="str">
        <f>VLOOKUP(A542,'Fichier FA (en entrée)'!B:AH,16,0)&amp;" "&amp;VLOOKUP(A542,'Fichier FA (en entrée)'!B:AH,20,0)&amp;" "&amp;VLOOKUP(A542,'Fichier FA (en entrée)'!B:AH,27,0)&amp;" "&amp;VLOOKUP(A542,'Fichier FA (en entrée)'!B:AH,29,0)</f>
        <v xml:space="preserve">S Informatique et Sciences du numérique  </v>
      </c>
      <c r="N542" t="str">
        <f>VLOOKUP(A542,'Fichier FA (en entrée)'!B:AH,8,0)</f>
        <v>En Terminale</v>
      </c>
      <c r="O542" t="b">
        <f>AND(C542&gt;Synthèse!B$7,C542&lt;Synthèse!B$9)</f>
        <v>0</v>
      </c>
      <c r="Q542" s="60">
        <f>ROUNDUP(C542/(Synthèse!$B$2+Synthèse!$B$3)*8,0)</f>
        <v>12</v>
      </c>
      <c r="R542" s="60">
        <f>IFERROR(VLOOKUP(A542,'Evaluations (formulaire)'!A:P,6,0)+VLOOKUP(A542,'Evaluations (formulaire)'!A:P,7,0),0)</f>
        <v>0</v>
      </c>
      <c r="S542" s="60">
        <f>IFERROR(VLOOKUP(A542,'Evaluations (formulaire)'!A:P,8,0),0)</f>
        <v>0</v>
      </c>
      <c r="T542" s="64">
        <f>IF(AND(ISBLANK(P542),Q542&lt;=2),Synthèse!$B$42,IF(AND(ISBLANK(P542),Q542&gt;=7),Synthèse!$C$42,R542+S542))</f>
        <v>0</v>
      </c>
      <c r="U542" s="64">
        <f t="shared" si="68"/>
        <v>-100</v>
      </c>
      <c r="V542" s="59">
        <f t="shared" si="69"/>
        <v>765</v>
      </c>
      <c r="W542" s="26">
        <v>510</v>
      </c>
      <c r="X542" s="26" t="b">
        <f t="shared" si="70"/>
        <v>0</v>
      </c>
      <c r="Y542" s="26" t="e">
        <f>VLOOKUP(A542,#REF!,21,0)</f>
        <v>#REF!</v>
      </c>
      <c r="Z542" s="26" t="s">
        <v>2283</v>
      </c>
      <c r="AC542" t="b">
        <f t="shared" si="71"/>
        <v>0</v>
      </c>
      <c r="AD542" t="e">
        <f>IFERROR(VLOOKUP(A542,#REF!,4,0),MAX(#REF!)+100)</f>
        <v>#REF!</v>
      </c>
    </row>
    <row r="543" spans="1:30">
      <c r="A543">
        <v>801832</v>
      </c>
      <c r="B543" s="5" t="str">
        <f ca="1">VLOOKUP(A543,'Fichier FA (en entrée)'!B:AH,3,0)</f>
        <v>MJVAIRSLCP</v>
      </c>
      <c r="C543">
        <f t="shared" si="64"/>
        <v>512</v>
      </c>
      <c r="D543">
        <f t="shared" si="65"/>
        <v>-3.5</v>
      </c>
      <c r="E543" s="14" t="str">
        <f>VLOOKUP(A543,'Fichier FA (en entrée)'!B:AH,2,0)</f>
        <v>EV</v>
      </c>
      <c r="F543" s="14" t="b">
        <f t="shared" si="66"/>
        <v>1</v>
      </c>
      <c r="G543" s="14" t="b">
        <f>IFERROR(VLOOKUP(A543,'Calculs FI (auto)'!A:F,6,0),FALSE)</f>
        <v>0</v>
      </c>
      <c r="H543" s="14" t="b">
        <f t="shared" si="67"/>
        <v>0</v>
      </c>
      <c r="I543" s="16">
        <f>IFERROR(VLOOKUP(A543,'Moyennes FA (en entrée)'!B:N,7,0),"")</f>
        <v>8.5</v>
      </c>
      <c r="J543" s="16">
        <f>IFERROR(VLOOKUP(VLOOKUP(A543,'Fichier FA (en entrée)'!B:AH,33,0),Modificateurs!A$2:B$5,2,0),0)</f>
        <v>0</v>
      </c>
      <c r="K543" s="16">
        <f>IFERROR(VLOOKUP(VLOOKUP(A543,'Redoub FI (en entrée)'!B:N,7,0),Modificateurs!A$8:B$11,2,0),0)</f>
        <v>0</v>
      </c>
      <c r="L543" s="16">
        <f>IFERROR(VLOOKUP(M543,Modificateurs!D$1:E$94,2,0),0)</f>
        <v>-12</v>
      </c>
      <c r="M543" t="str">
        <f>VLOOKUP(A543,'Fichier FA (en entrée)'!B:AH,16,0)&amp;" "&amp;VLOOKUP(A543,'Fichier FA (en entrée)'!B:AH,20,0)&amp;" "&amp;VLOOKUP(A543,'Fichier FA (en entrée)'!B:AH,27,0)&amp;" "&amp;VLOOKUP(A543,'Fichier FA (en entrée)'!B:AH,29,0)</f>
        <v xml:space="preserve">STMG Gestion et Finance  </v>
      </c>
      <c r="N543" t="str">
        <f>VLOOKUP(A543,'Fichier FA (en entrée)'!B:AH,8,0)</f>
        <v>En Terminale</v>
      </c>
      <c r="O543" t="b">
        <f>AND(C543&gt;Synthèse!B$7,C543&lt;Synthèse!B$9)</f>
        <v>0</v>
      </c>
      <c r="Q543" s="60">
        <f>ROUNDUP(C543/(Synthèse!$B$2+Synthèse!$B$3)*8,0)</f>
        <v>8</v>
      </c>
      <c r="R543" s="60">
        <f>IFERROR(VLOOKUP(A543,'Evaluations (formulaire)'!A:P,6,0)+VLOOKUP(A543,'Evaluations (formulaire)'!A:P,7,0),0)</f>
        <v>0</v>
      </c>
      <c r="S543" s="60">
        <f>IFERROR(VLOOKUP(A543,'Evaluations (formulaire)'!A:P,8,0),0)</f>
        <v>0</v>
      </c>
      <c r="T543" s="64">
        <f>IF(AND(ISBLANK(P543),Q543&lt;=2),Synthèse!$B$42,IF(AND(ISBLANK(P543),Q543&gt;=7),Synthèse!$C$42,R543+S543))</f>
        <v>0</v>
      </c>
      <c r="U543" s="64">
        <f t="shared" si="68"/>
        <v>-3.5</v>
      </c>
      <c r="V543" s="59">
        <f t="shared" si="69"/>
        <v>512</v>
      </c>
      <c r="W543" s="26">
        <v>732</v>
      </c>
      <c r="X543" s="26" t="b">
        <f t="shared" si="70"/>
        <v>0</v>
      </c>
      <c r="Y543" s="26" t="e">
        <f>VLOOKUP(A543,#REF!,21,0)</f>
        <v>#REF!</v>
      </c>
      <c r="Z543" s="26" t="s">
        <v>2283</v>
      </c>
      <c r="AC543" t="b">
        <f t="shared" si="71"/>
        <v>0</v>
      </c>
      <c r="AD543" t="e">
        <f>IFERROR(VLOOKUP(A543,#REF!,4,0),MAX(#REF!)+100)</f>
        <v>#REF!</v>
      </c>
    </row>
    <row r="544" spans="1:30">
      <c r="A544">
        <v>803315</v>
      </c>
      <c r="B544" s="5" t="str">
        <f ca="1">VLOOKUP(A544,'Fichier FA (en entrée)'!B:AH,3,0)</f>
        <v>RMNXOVVNLS</v>
      </c>
      <c r="C544">
        <f t="shared" si="64"/>
        <v>765</v>
      </c>
      <c r="D544">
        <f t="shared" si="65"/>
        <v>-100</v>
      </c>
      <c r="E544" s="14" t="str">
        <f>VLOOKUP(A544,'Fichier FA (en entrée)'!B:AH,2,0)</f>
        <v>ENV</v>
      </c>
      <c r="F544" s="14" t="b">
        <f t="shared" si="66"/>
        <v>0</v>
      </c>
      <c r="G544" s="14" t="b">
        <f>IFERROR(VLOOKUP(A544,'Calculs FI (auto)'!A:F,6,0),FALSE)</f>
        <v>0</v>
      </c>
      <c r="H544" s="14" t="b">
        <f t="shared" si="67"/>
        <v>0</v>
      </c>
      <c r="I544" s="16" t="str">
        <f>IFERROR(VLOOKUP(A544,'Moyennes FA (en entrée)'!B:N,7,0),"")</f>
        <v/>
      </c>
      <c r="J544" s="16">
        <f>IFERROR(VLOOKUP(VLOOKUP(A544,'Fichier FA (en entrée)'!B:AH,33,0),Modificateurs!A$2:B$5,2,0),0)</f>
        <v>0</v>
      </c>
      <c r="K544" s="16">
        <f>IFERROR(VLOOKUP(VLOOKUP(A544,'Redoub FI (en entrée)'!B:N,7,0),Modificateurs!A$8:B$11,2,0),0)</f>
        <v>0</v>
      </c>
      <c r="L544" s="16">
        <f>IFERROR(VLOOKUP(M544,Modificateurs!D$1:E$94,2,0),0)</f>
        <v>-12</v>
      </c>
      <c r="M544" t="str">
        <f>VLOOKUP(A544,'Fichier FA (en entrée)'!B:AH,16,0)&amp;" "&amp;VLOOKUP(A544,'Fichier FA (en entrée)'!B:AH,20,0)&amp;" "&amp;VLOOKUP(A544,'Fichier FA (en entrée)'!B:AH,27,0)&amp;" "&amp;VLOOKUP(A544,'Fichier FA (en entrée)'!B:AH,29,0)</f>
        <v xml:space="preserve">P Electrotechnique, énergie, équipements communicants  </v>
      </c>
      <c r="N544" t="str">
        <f>VLOOKUP(A544,'Fichier FA (en entrée)'!B:AH,8,0)</f>
        <v>En Terminale</v>
      </c>
      <c r="O544" t="b">
        <f>AND(C544&gt;Synthèse!B$7,C544&lt;Synthèse!B$9)</f>
        <v>0</v>
      </c>
      <c r="Q544" s="60">
        <f>ROUNDUP(C544/(Synthèse!$B$2+Synthèse!$B$3)*8,0)</f>
        <v>12</v>
      </c>
      <c r="R544" s="60">
        <f>IFERROR(VLOOKUP(A544,'Evaluations (formulaire)'!A:P,6,0)+VLOOKUP(A544,'Evaluations (formulaire)'!A:P,7,0),0)</f>
        <v>0</v>
      </c>
      <c r="S544" s="60">
        <f>IFERROR(VLOOKUP(A544,'Evaluations (formulaire)'!A:P,8,0),0)</f>
        <v>0</v>
      </c>
      <c r="T544" s="64">
        <f>IF(AND(ISBLANK(P544),Q544&lt;=2),Synthèse!$B$42,IF(AND(ISBLANK(P544),Q544&gt;=7),Synthèse!$C$42,R544+S544))</f>
        <v>0</v>
      </c>
      <c r="U544" s="64">
        <f t="shared" si="68"/>
        <v>-100</v>
      </c>
      <c r="V544" s="59">
        <f t="shared" si="69"/>
        <v>765</v>
      </c>
      <c r="W544" s="26">
        <v>138</v>
      </c>
      <c r="X544" s="26" t="b">
        <f t="shared" si="70"/>
        <v>0</v>
      </c>
      <c r="Y544" s="26" t="e">
        <f>VLOOKUP(A544,#REF!,21,0)</f>
        <v>#REF!</v>
      </c>
      <c r="Z544" s="26" t="s">
        <v>2283</v>
      </c>
      <c r="AC544" t="b">
        <f t="shared" si="71"/>
        <v>0</v>
      </c>
      <c r="AD544" t="e">
        <f>IFERROR(VLOOKUP(A544,#REF!,4,0),MAX(#REF!)+100)</f>
        <v>#REF!</v>
      </c>
    </row>
    <row r="545" spans="1:30">
      <c r="A545">
        <v>803799</v>
      </c>
      <c r="B545" s="5" t="str">
        <f ca="1">VLOOKUP(A545,'Fichier FA (en entrée)'!B:AH,3,0)</f>
        <v>SSZHWDVDGB</v>
      </c>
      <c r="C545">
        <f t="shared" si="64"/>
        <v>10</v>
      </c>
      <c r="D545">
        <f t="shared" si="65"/>
        <v>17.77</v>
      </c>
      <c r="E545" s="14" t="str">
        <f>VLOOKUP(A545,'Fichier FA (en entrée)'!B:AH,2,0)</f>
        <v>EV</v>
      </c>
      <c r="F545" s="14" t="b">
        <f t="shared" si="66"/>
        <v>1</v>
      </c>
      <c r="G545" s="14" t="b">
        <f>IFERROR(VLOOKUP(A545,'Calculs FI (auto)'!A:F,6,0),FALSE)</f>
        <v>0</v>
      </c>
      <c r="H545" s="14" t="b">
        <f t="shared" si="67"/>
        <v>0</v>
      </c>
      <c r="I545" s="16">
        <f>IFERROR(VLOOKUP(A545,'Moyennes FA (en entrée)'!B:N,7,0),"")</f>
        <v>13.77</v>
      </c>
      <c r="J545" s="16">
        <f>IFERROR(VLOOKUP(VLOOKUP(A545,'Fichier FA (en entrée)'!B:AH,33,0),Modificateurs!A$2:B$5,2,0),0)</f>
        <v>3</v>
      </c>
      <c r="K545" s="16">
        <f>IFERROR(VLOOKUP(VLOOKUP(A545,'Redoub FI (en entrée)'!B:N,7,0),Modificateurs!A$8:B$11,2,0),0)</f>
        <v>0</v>
      </c>
      <c r="L545" s="16">
        <f>IFERROR(VLOOKUP(M545,Modificateurs!D$1:E$94,2,0),0)</f>
        <v>1</v>
      </c>
      <c r="M545" t="str">
        <f>VLOOKUP(A545,'Fichier FA (en entrée)'!B:AH,16,0)&amp;" "&amp;VLOOKUP(A545,'Fichier FA (en entrée)'!B:AH,20,0)&amp;" "&amp;VLOOKUP(A545,'Fichier FA (en entrée)'!B:AH,27,0)&amp;" "&amp;VLOOKUP(A545,'Fichier FA (en entrée)'!B:AH,29,0)</f>
        <v xml:space="preserve">S Sciences de la vie et de la terre  </v>
      </c>
      <c r="N545" t="str">
        <f>VLOOKUP(A545,'Fichier FA (en entrée)'!B:AH,8,0)</f>
        <v>En Terminale</v>
      </c>
      <c r="O545" t="b">
        <f>AND(C545&gt;Synthèse!B$7,C545&lt;Synthèse!B$9)</f>
        <v>0</v>
      </c>
      <c r="Q545" s="60">
        <f>ROUNDUP(C545/(Synthèse!$B$2+Synthèse!$B$3)*8,0)</f>
        <v>1</v>
      </c>
      <c r="R545" s="60">
        <f>IFERROR(VLOOKUP(A545,'Evaluations (formulaire)'!A:P,6,0)+VLOOKUP(A545,'Evaluations (formulaire)'!A:P,7,0),0)</f>
        <v>0</v>
      </c>
      <c r="S545" s="60">
        <f>IFERROR(VLOOKUP(A545,'Evaluations (formulaire)'!A:P,8,0),0)</f>
        <v>0</v>
      </c>
      <c r="T545" s="64">
        <f>IF(AND(ISBLANK(P545),Q545&lt;=2),Synthèse!$B$42,IF(AND(ISBLANK(P545),Q545&gt;=7),Synthèse!$C$42,R545+S545))</f>
        <v>0</v>
      </c>
      <c r="U545" s="64">
        <f t="shared" si="68"/>
        <v>17.77</v>
      </c>
      <c r="V545" s="59">
        <f t="shared" si="69"/>
        <v>10</v>
      </c>
      <c r="W545" s="26">
        <v>300</v>
      </c>
      <c r="X545" s="26" t="b">
        <f t="shared" si="70"/>
        <v>1</v>
      </c>
      <c r="Y545" s="26" t="e">
        <f>VLOOKUP(A545,#REF!,21,0)</f>
        <v>#REF!</v>
      </c>
      <c r="Z545" s="26" t="s">
        <v>2283</v>
      </c>
      <c r="AC545" t="b">
        <f t="shared" si="71"/>
        <v>0</v>
      </c>
      <c r="AD545" t="e">
        <f>IFERROR(VLOOKUP(A545,#REF!,4,0),MAX(#REF!)+100)</f>
        <v>#REF!</v>
      </c>
    </row>
    <row r="546" spans="1:30">
      <c r="A546">
        <v>805147</v>
      </c>
      <c r="B546" s="5" t="str">
        <f ca="1">VLOOKUP(A546,'Fichier FA (en entrée)'!B:AH,3,0)</f>
        <v>WVBKMILBZE</v>
      </c>
      <c r="C546">
        <f t="shared" si="64"/>
        <v>765</v>
      </c>
      <c r="D546">
        <f t="shared" si="65"/>
        <v>-100</v>
      </c>
      <c r="E546" s="14" t="str">
        <f>VLOOKUP(A546,'Fichier FA (en entrée)'!B:AH,2,0)</f>
        <v>ENV</v>
      </c>
      <c r="F546" s="14" t="b">
        <f t="shared" si="66"/>
        <v>0</v>
      </c>
      <c r="G546" s="14" t="b">
        <f>IFERROR(VLOOKUP(A546,'Calculs FI (auto)'!A:F,6,0),FALSE)</f>
        <v>1</v>
      </c>
      <c r="H546" s="14" t="b">
        <f t="shared" si="67"/>
        <v>0</v>
      </c>
      <c r="I546" s="16" t="str">
        <f>IFERROR(VLOOKUP(A546,'Moyennes FA (en entrée)'!B:N,7,0),"")</f>
        <v/>
      </c>
      <c r="J546" s="16">
        <f>IFERROR(VLOOKUP(VLOOKUP(A546,'Fichier FA (en entrée)'!B:AH,33,0),Modificateurs!A$2:B$5,2,0),0)</f>
        <v>-3</v>
      </c>
      <c r="K546" s="16">
        <f>IFERROR(VLOOKUP(VLOOKUP(A546,'Redoub FI (en entrée)'!B:N,7,0),Modificateurs!A$8:B$11,2,0),0)</f>
        <v>0</v>
      </c>
      <c r="L546" s="16">
        <f>IFERROR(VLOOKUP(M546,Modificateurs!D$1:E$94,2,0),0)</f>
        <v>2</v>
      </c>
      <c r="M546" t="str">
        <f>VLOOKUP(A546,'Fichier FA (en entrée)'!B:AH,16,0)&amp;" "&amp;VLOOKUP(A546,'Fichier FA (en entrée)'!B:AH,20,0)&amp;" "&amp;VLOOKUP(A546,'Fichier FA (en entrée)'!B:AH,27,0)&amp;" "&amp;VLOOKUP(A546,'Fichier FA (en entrée)'!B:AH,29,0)</f>
        <v xml:space="preserve">STI2D Système informatique et numérique  </v>
      </c>
      <c r="N546" t="str">
        <f>VLOOKUP(A546,'Fichier FA (en entrée)'!B:AH,8,0)</f>
        <v>En Terminale</v>
      </c>
      <c r="O546" t="b">
        <f>AND(C546&gt;Synthèse!B$7,C546&lt;Synthèse!B$9)</f>
        <v>0</v>
      </c>
      <c r="Q546" s="60">
        <f>ROUNDUP(C546/(Synthèse!$B$2+Synthèse!$B$3)*8,0)</f>
        <v>12</v>
      </c>
      <c r="R546" s="60">
        <f>IFERROR(VLOOKUP(A546,'Evaluations (formulaire)'!A:P,6,0)+VLOOKUP(A546,'Evaluations (formulaire)'!A:P,7,0),0)</f>
        <v>0</v>
      </c>
      <c r="S546" s="60">
        <f>IFERROR(VLOOKUP(A546,'Evaluations (formulaire)'!A:P,8,0),0)</f>
        <v>0</v>
      </c>
      <c r="T546" s="64">
        <f>IF(AND(ISBLANK(P546),Q546&lt;=2),Synthèse!$B$42,IF(AND(ISBLANK(P546),Q546&gt;=7),Synthèse!$C$42,R546+S546))</f>
        <v>0</v>
      </c>
      <c r="U546" s="64">
        <f t="shared" si="68"/>
        <v>-100</v>
      </c>
      <c r="V546" s="59">
        <f t="shared" si="69"/>
        <v>765</v>
      </c>
      <c r="W546" s="26">
        <v>320</v>
      </c>
      <c r="X546" s="26" t="b">
        <f t="shared" si="70"/>
        <v>0</v>
      </c>
      <c r="Y546" s="26" t="e">
        <f>VLOOKUP(A546,#REF!,21,0)</f>
        <v>#REF!</v>
      </c>
      <c r="Z546" s="26" t="s">
        <v>2283</v>
      </c>
      <c r="AC546" t="b">
        <f t="shared" si="71"/>
        <v>0</v>
      </c>
      <c r="AD546" t="e">
        <f>IFERROR(VLOOKUP(A546,#REF!,4,0),MAX(#REF!)+100)</f>
        <v>#REF!</v>
      </c>
    </row>
    <row r="547" spans="1:30">
      <c r="A547">
        <v>805226</v>
      </c>
      <c r="B547" s="5" t="str">
        <f ca="1">VLOOKUP(A547,'Fichier FA (en entrée)'!B:AH,3,0)</f>
        <v>XGSSANHORF</v>
      </c>
      <c r="C547">
        <f t="shared" si="64"/>
        <v>765</v>
      </c>
      <c r="D547">
        <f t="shared" si="65"/>
        <v>-100</v>
      </c>
      <c r="E547" s="14" t="str">
        <f>VLOOKUP(A547,'Fichier FA (en entrée)'!B:AH,2,0)</f>
        <v>ENV</v>
      </c>
      <c r="F547" s="14" t="b">
        <f t="shared" si="66"/>
        <v>0</v>
      </c>
      <c r="G547" s="14" t="b">
        <f>IFERROR(VLOOKUP(A547,'Calculs FI (auto)'!A:F,6,0),FALSE)</f>
        <v>0</v>
      </c>
      <c r="H547" s="14" t="b">
        <f t="shared" si="67"/>
        <v>0</v>
      </c>
      <c r="I547" s="16" t="str">
        <f>IFERROR(VLOOKUP(A547,'Moyennes FA (en entrée)'!B:N,7,0),"")</f>
        <v/>
      </c>
      <c r="J547" s="16">
        <f>IFERROR(VLOOKUP(VLOOKUP(A547,'Fichier FA (en entrée)'!B:AH,33,0),Modificateurs!A$2:B$5,2,0),0)</f>
        <v>1</v>
      </c>
      <c r="K547" s="16">
        <f>IFERROR(VLOOKUP(VLOOKUP(A547,'Redoub FI (en entrée)'!B:N,7,0),Modificateurs!A$8:B$11,2,0),0)</f>
        <v>0</v>
      </c>
      <c r="L547" s="16">
        <f>IFERROR(VLOOKUP(M547,Modificateurs!D$1:E$94,2,0),0)</f>
        <v>1</v>
      </c>
      <c r="M547" t="str">
        <f>VLOOKUP(A547,'Fichier FA (en entrée)'!B:AH,16,0)&amp;" "&amp;VLOOKUP(A547,'Fichier FA (en entrée)'!B:AH,20,0)&amp;" "&amp;VLOOKUP(A547,'Fichier FA (en entrée)'!B:AH,27,0)&amp;" "&amp;VLOOKUP(A547,'Fichier FA (en entrée)'!B:AH,29,0)</f>
        <v xml:space="preserve">S Pas de spécialité (S.I)  </v>
      </c>
      <c r="N547" t="str">
        <f>VLOOKUP(A547,'Fichier FA (en entrée)'!B:AH,8,0)</f>
        <v>En Terminale</v>
      </c>
      <c r="O547" t="b">
        <f>AND(C547&gt;Synthèse!B$7,C547&lt;Synthèse!B$9)</f>
        <v>0</v>
      </c>
      <c r="Q547" s="60">
        <f>ROUNDUP(C547/(Synthèse!$B$2+Synthèse!$B$3)*8,0)</f>
        <v>12</v>
      </c>
      <c r="R547" s="60">
        <f>IFERROR(VLOOKUP(A547,'Evaluations (formulaire)'!A:P,6,0)+VLOOKUP(A547,'Evaluations (formulaire)'!A:P,7,0),0)</f>
        <v>0</v>
      </c>
      <c r="S547" s="60">
        <f>IFERROR(VLOOKUP(A547,'Evaluations (formulaire)'!A:P,8,0),0)</f>
        <v>0</v>
      </c>
      <c r="T547" s="64">
        <f>IF(AND(ISBLANK(P547),Q547&lt;=2),Synthèse!$B$42,IF(AND(ISBLANK(P547),Q547&gt;=7),Synthèse!$C$42,R547+S547))</f>
        <v>0</v>
      </c>
      <c r="U547" s="64">
        <f t="shared" si="68"/>
        <v>-100</v>
      </c>
      <c r="V547" s="59">
        <f t="shared" si="69"/>
        <v>765</v>
      </c>
      <c r="W547" s="26">
        <v>562</v>
      </c>
      <c r="X547" s="26" t="b">
        <f t="shared" si="70"/>
        <v>0</v>
      </c>
      <c r="Z547" s="26" t="s">
        <v>2283</v>
      </c>
      <c r="AC547" t="b">
        <f t="shared" si="71"/>
        <v>0</v>
      </c>
      <c r="AD547" t="e">
        <f>IFERROR(VLOOKUP(A547,#REF!,4,0),MAX(#REF!)+100)</f>
        <v>#REF!</v>
      </c>
    </row>
    <row r="548" spans="1:30">
      <c r="A548">
        <v>805911</v>
      </c>
      <c r="B548" s="5" t="str">
        <f ca="1">VLOOKUP(A548,'Fichier FA (en entrée)'!B:AH,3,0)</f>
        <v>VPPBVNQVRB</v>
      </c>
      <c r="C548">
        <f t="shared" si="64"/>
        <v>192</v>
      </c>
      <c r="D548">
        <f t="shared" si="65"/>
        <v>11.67</v>
      </c>
      <c r="E548" s="14" t="str">
        <f>VLOOKUP(A548,'Fichier FA (en entrée)'!B:AH,2,0)</f>
        <v>EV</v>
      </c>
      <c r="F548" s="14" t="b">
        <f t="shared" si="66"/>
        <v>1</v>
      </c>
      <c r="G548" s="14" t="b">
        <f>IFERROR(VLOOKUP(A548,'Calculs FI (auto)'!A:F,6,0),FALSE)</f>
        <v>1</v>
      </c>
      <c r="H548" s="14" t="b">
        <f t="shared" si="67"/>
        <v>1</v>
      </c>
      <c r="I548" s="16">
        <f>IFERROR(VLOOKUP(A548,'Moyennes FA (en entrée)'!B:N,7,0),"")</f>
        <v>8.67</v>
      </c>
      <c r="J548" s="16">
        <f>IFERROR(VLOOKUP(VLOOKUP(A548,'Fichier FA (en entrée)'!B:AH,33,0),Modificateurs!A$2:B$5,2,0),0)</f>
        <v>0</v>
      </c>
      <c r="K548" s="16">
        <f>IFERROR(VLOOKUP(VLOOKUP(A548,'Redoub FI (en entrée)'!B:N,7,0),Modificateurs!A$8:B$11,2,0),0)</f>
        <v>0</v>
      </c>
      <c r="L548" s="16">
        <f>IFERROR(VLOOKUP(M548,Modificateurs!D$1:E$94,2,0),0)</f>
        <v>3</v>
      </c>
      <c r="M548" t="str">
        <f>VLOOKUP(A548,'Fichier FA (en entrée)'!B:AH,16,0)&amp;" "&amp;VLOOKUP(A548,'Fichier FA (en entrée)'!B:AH,20,0)&amp;" "&amp;VLOOKUP(A548,'Fichier FA (en entrée)'!B:AH,27,0)&amp;" "&amp;VLOOKUP(A548,'Fichier FA (en entrée)'!B:AH,29,0)</f>
        <v xml:space="preserve">S Informatique et Sciences du numérique  </v>
      </c>
      <c r="N548" t="str">
        <f>VLOOKUP(A548,'Fichier FA (en entrée)'!B:AH,8,0)</f>
        <v>En Terminale</v>
      </c>
      <c r="O548" t="b">
        <f>AND(C548&gt;Synthèse!B$7,C548&lt;Synthèse!B$9)</f>
        <v>1</v>
      </c>
      <c r="Q548" s="60">
        <f>ROUNDUP(C548/(Synthèse!$B$2+Synthèse!$B$3)*8,0)</f>
        <v>3</v>
      </c>
      <c r="R548" s="60">
        <f>IFERROR(VLOOKUP(A548,'Evaluations (formulaire)'!A:P,6,0)+VLOOKUP(A548,'Evaluations (formulaire)'!A:P,7,0),0)</f>
        <v>0</v>
      </c>
      <c r="S548" s="60">
        <f>IFERROR(VLOOKUP(A548,'Evaluations (formulaire)'!A:P,8,0),0)</f>
        <v>0</v>
      </c>
      <c r="T548" s="64">
        <f>IF(AND(ISBLANK(P548),Q548&lt;=2),Synthèse!$B$42,IF(AND(ISBLANK(P548),Q548&gt;=7),Synthèse!$C$42,R548+S548))</f>
        <v>0</v>
      </c>
      <c r="U548" s="64">
        <f t="shared" si="68"/>
        <v>11.67</v>
      </c>
      <c r="V548" s="59">
        <f t="shared" si="69"/>
        <v>192</v>
      </c>
      <c r="W548" s="26">
        <v>722</v>
      </c>
      <c r="X548" s="26" t="b">
        <f t="shared" si="70"/>
        <v>1</v>
      </c>
      <c r="Y548" s="26" t="e">
        <f>VLOOKUP(A548,#REF!,21,0)</f>
        <v>#REF!</v>
      </c>
      <c r="Z548" s="26" t="s">
        <v>2283</v>
      </c>
      <c r="AC548" t="b">
        <f t="shared" si="71"/>
        <v>0</v>
      </c>
      <c r="AD548" t="e">
        <f>IFERROR(VLOOKUP(A548,#REF!,4,0),MAX(#REF!)+100)</f>
        <v>#REF!</v>
      </c>
    </row>
    <row r="549" spans="1:30">
      <c r="A549">
        <v>809112</v>
      </c>
      <c r="B549" s="5" t="str">
        <f ca="1">VLOOKUP(A549,'Fichier FA (en entrée)'!B:AH,3,0)</f>
        <v>WJSVTVBVHF</v>
      </c>
      <c r="C549">
        <f t="shared" si="64"/>
        <v>393</v>
      </c>
      <c r="D549">
        <f t="shared" si="65"/>
        <v>4.6999999999999993</v>
      </c>
      <c r="E549" s="14" t="str">
        <f>VLOOKUP(A549,'Fichier FA (en entrée)'!B:AH,2,0)</f>
        <v>EV</v>
      </c>
      <c r="F549" s="14" t="b">
        <f t="shared" si="66"/>
        <v>1</v>
      </c>
      <c r="G549" s="14" t="b">
        <f>IFERROR(VLOOKUP(A549,'Calculs FI (auto)'!A:F,6,0),FALSE)</f>
        <v>0</v>
      </c>
      <c r="H549" s="14" t="b">
        <f t="shared" si="67"/>
        <v>0</v>
      </c>
      <c r="I549" s="16">
        <f>IFERROR(VLOOKUP(A549,'Moyennes FA (en entrée)'!B:N,7,0),"")</f>
        <v>9.6999999999999993</v>
      </c>
      <c r="J549" s="16">
        <f>IFERROR(VLOOKUP(VLOOKUP(A549,'Fichier FA (en entrée)'!B:AH,33,0),Modificateurs!A$2:B$5,2,0),0)</f>
        <v>1</v>
      </c>
      <c r="K549" s="16">
        <f>IFERROR(VLOOKUP(VLOOKUP(A549,'Redoub FI (en entrée)'!B:N,7,0),Modificateurs!A$8:B$11,2,0),0)</f>
        <v>0</v>
      </c>
      <c r="L549" s="16">
        <f>IFERROR(VLOOKUP(M549,Modificateurs!D$1:E$94,2,0),0)</f>
        <v>-6</v>
      </c>
      <c r="M549" t="str">
        <f>VLOOKUP(A549,'Fichier FA (en entrée)'!B:AH,16,0)&amp;" "&amp;VLOOKUP(A549,'Fichier FA (en entrée)'!B:AH,20,0)&amp;" "&amp;VLOOKUP(A549,'Fichier FA (en entrée)'!B:AH,27,0)&amp;" "&amp;VLOOKUP(A549,'Fichier FA (en entrée)'!B:AH,29,0)</f>
        <v xml:space="preserve">STI2D Innovation Technologique et Eco conception  </v>
      </c>
      <c r="N549" t="str">
        <f>VLOOKUP(A549,'Fichier FA (en entrée)'!B:AH,8,0)</f>
        <v>En Terminale</v>
      </c>
      <c r="O549" t="b">
        <f>AND(C549&gt;Synthèse!B$7,C549&lt;Synthèse!B$9)</f>
        <v>1</v>
      </c>
      <c r="Q549" s="60">
        <f>ROUNDUP(C549/(Synthèse!$B$2+Synthèse!$B$3)*8,0)</f>
        <v>6</v>
      </c>
      <c r="R549" s="60">
        <f>IFERROR(VLOOKUP(A549,'Evaluations (formulaire)'!A:P,6,0)+VLOOKUP(A549,'Evaluations (formulaire)'!A:P,7,0),0)</f>
        <v>0</v>
      </c>
      <c r="S549" s="60">
        <f>IFERROR(VLOOKUP(A549,'Evaluations (formulaire)'!A:P,8,0),0)</f>
        <v>0</v>
      </c>
      <c r="T549" s="64">
        <f>IF(AND(ISBLANK(P549),Q549&lt;=2),Synthèse!$B$42,IF(AND(ISBLANK(P549),Q549&gt;=7),Synthèse!$C$42,R549+S549))</f>
        <v>0</v>
      </c>
      <c r="U549" s="64">
        <f t="shared" si="68"/>
        <v>4.6999999999999993</v>
      </c>
      <c r="V549" s="59">
        <f t="shared" si="69"/>
        <v>393</v>
      </c>
      <c r="W549" s="26">
        <v>598</v>
      </c>
      <c r="X549" s="26" t="b">
        <f t="shared" si="70"/>
        <v>0</v>
      </c>
      <c r="Y549" s="26" t="e">
        <f>VLOOKUP(A549,#REF!,21,0)</f>
        <v>#REF!</v>
      </c>
      <c r="Z549" s="26" t="s">
        <v>2283</v>
      </c>
      <c r="AC549" t="b">
        <f t="shared" si="71"/>
        <v>0</v>
      </c>
      <c r="AD549" t="e">
        <f>IFERROR(VLOOKUP(A549,#REF!,4,0),MAX(#REF!)+100)</f>
        <v>#REF!</v>
      </c>
    </row>
    <row r="550" spans="1:30">
      <c r="A550">
        <v>810620</v>
      </c>
      <c r="B550" s="5" t="str">
        <f ca="1">VLOOKUP(A550,'Fichier FA (en entrée)'!B:AH,3,0)</f>
        <v>SVFRUTFQGQ</v>
      </c>
      <c r="C550">
        <f t="shared" si="64"/>
        <v>765</v>
      </c>
      <c r="D550">
        <f t="shared" si="65"/>
        <v>-100</v>
      </c>
      <c r="E550" s="14" t="str">
        <f>VLOOKUP(A550,'Fichier FA (en entrée)'!B:AH,2,0)</f>
        <v>ENV</v>
      </c>
      <c r="F550" s="14" t="b">
        <f t="shared" si="66"/>
        <v>0</v>
      </c>
      <c r="G550" s="14" t="b">
        <f>IFERROR(VLOOKUP(A550,'Calculs FI (auto)'!A:F,6,0),FALSE)</f>
        <v>0</v>
      </c>
      <c r="H550" s="14" t="b">
        <f t="shared" si="67"/>
        <v>0</v>
      </c>
      <c r="I550" s="16" t="str">
        <f>IFERROR(VLOOKUP(A550,'Moyennes FA (en entrée)'!B:N,7,0),"")</f>
        <v/>
      </c>
      <c r="J550" s="16">
        <f>IFERROR(VLOOKUP(VLOOKUP(A550,'Fichier FA (en entrée)'!B:AH,33,0),Modificateurs!A$2:B$5,2,0),0)</f>
        <v>1</v>
      </c>
      <c r="K550" s="16">
        <f>IFERROR(VLOOKUP(VLOOKUP(A550,'Redoub FI (en entrée)'!B:N,7,0),Modificateurs!A$8:B$11,2,0),0)</f>
        <v>0</v>
      </c>
      <c r="L550" s="16">
        <f>IFERROR(VLOOKUP(M550,Modificateurs!D$1:E$94,2,0),0)</f>
        <v>-12</v>
      </c>
      <c r="M550" t="str">
        <f>VLOOKUP(A550,'Fichier FA (en entrée)'!B:AH,16,0)&amp;" "&amp;VLOOKUP(A550,'Fichier FA (en entrée)'!B:AH,20,0)&amp;" "&amp;VLOOKUP(A550,'Fichier FA (en entrée)'!B:AH,27,0)&amp;" "&amp;VLOOKUP(A550,'Fichier FA (en entrée)'!B:AH,29,0)</f>
        <v xml:space="preserve">P Systèmes électroniques numériques  </v>
      </c>
      <c r="N550" t="str">
        <f>VLOOKUP(A550,'Fichier FA (en entrée)'!B:AH,8,0)</f>
        <v>En Terminale</v>
      </c>
      <c r="O550" t="b">
        <f>AND(C550&gt;Synthèse!B$7,C550&lt;Synthèse!B$9)</f>
        <v>0</v>
      </c>
      <c r="Q550" s="60">
        <f>ROUNDUP(C550/(Synthèse!$B$2+Synthèse!$B$3)*8,0)</f>
        <v>12</v>
      </c>
      <c r="R550" s="60">
        <f>IFERROR(VLOOKUP(A550,'Evaluations (formulaire)'!A:P,6,0)+VLOOKUP(A550,'Evaluations (formulaire)'!A:P,7,0),0)</f>
        <v>0</v>
      </c>
      <c r="S550" s="60">
        <f>IFERROR(VLOOKUP(A550,'Evaluations (formulaire)'!A:P,8,0),0)</f>
        <v>0</v>
      </c>
      <c r="T550" s="64">
        <f>IF(AND(ISBLANK(P550),Q550&lt;=2),Synthèse!$B$42,IF(AND(ISBLANK(P550),Q550&gt;=7),Synthèse!$C$42,R550+S550))</f>
        <v>0</v>
      </c>
      <c r="U550" s="64">
        <f t="shared" si="68"/>
        <v>-100</v>
      </c>
      <c r="V550" s="59">
        <f t="shared" si="69"/>
        <v>765</v>
      </c>
      <c r="W550" s="26">
        <v>160</v>
      </c>
      <c r="X550" s="26" t="b">
        <f t="shared" si="70"/>
        <v>0</v>
      </c>
      <c r="Y550" s="26" t="e">
        <f>VLOOKUP(A550,#REF!,21,0)</f>
        <v>#REF!</v>
      </c>
      <c r="Z550" s="26" t="s">
        <v>2283</v>
      </c>
      <c r="AC550" t="b">
        <f t="shared" si="71"/>
        <v>0</v>
      </c>
      <c r="AD550" t="e">
        <f>IFERROR(VLOOKUP(A550,#REF!,4,0),MAX(#REF!)+100)</f>
        <v>#REF!</v>
      </c>
    </row>
    <row r="551" spans="1:30">
      <c r="A551">
        <v>812917</v>
      </c>
      <c r="B551" s="5" t="str">
        <f ca="1">VLOOKUP(A551,'Fichier FA (en entrée)'!B:AH,3,0)</f>
        <v>BBRPURAECL</v>
      </c>
      <c r="C551">
        <f t="shared" si="64"/>
        <v>108</v>
      </c>
      <c r="D551">
        <f t="shared" si="65"/>
        <v>13.43</v>
      </c>
      <c r="E551" s="14" t="str">
        <f>VLOOKUP(A551,'Fichier FA (en entrée)'!B:AH,2,0)</f>
        <v>EV</v>
      </c>
      <c r="F551" s="14" t="b">
        <f t="shared" si="66"/>
        <v>1</v>
      </c>
      <c r="G551" s="14" t="b">
        <f>IFERROR(VLOOKUP(A551,'Calculs FI (auto)'!A:F,6,0),FALSE)</f>
        <v>0</v>
      </c>
      <c r="H551" s="14" t="b">
        <f t="shared" si="67"/>
        <v>0</v>
      </c>
      <c r="I551" s="16">
        <f>IFERROR(VLOOKUP(A551,'Moyennes FA (en entrée)'!B:N,7,0),"")</f>
        <v>10.43</v>
      </c>
      <c r="J551" s="16">
        <f>IFERROR(VLOOKUP(VLOOKUP(A551,'Fichier FA (en entrée)'!B:AH,33,0),Modificateurs!A$2:B$5,2,0),0)</f>
        <v>1</v>
      </c>
      <c r="K551" s="16">
        <f>IFERROR(VLOOKUP(VLOOKUP(A551,'Redoub FI (en entrée)'!B:N,7,0),Modificateurs!A$8:B$11,2,0),0)</f>
        <v>0</v>
      </c>
      <c r="L551" s="16">
        <f>IFERROR(VLOOKUP(M551,Modificateurs!D$1:E$94,2,0),0)</f>
        <v>2</v>
      </c>
      <c r="M551" t="str">
        <f>VLOOKUP(A551,'Fichier FA (en entrée)'!B:AH,16,0)&amp;" "&amp;VLOOKUP(A551,'Fichier FA (en entrée)'!B:AH,20,0)&amp;" "&amp;VLOOKUP(A551,'Fichier FA (en entrée)'!B:AH,27,0)&amp;" "&amp;VLOOKUP(A551,'Fichier FA (en entrée)'!B:AH,29,0)</f>
        <v xml:space="preserve">STI2D Système informatique et numérique  </v>
      </c>
      <c r="N551" t="str">
        <f>VLOOKUP(A551,'Fichier FA (en entrée)'!B:AH,8,0)</f>
        <v>En Terminale</v>
      </c>
      <c r="O551" t="b">
        <f>AND(C551&gt;Synthèse!B$7,C551&lt;Synthèse!B$9)</f>
        <v>0</v>
      </c>
      <c r="Q551" s="60">
        <f>ROUNDUP(C551/(Synthèse!$B$2+Synthèse!$B$3)*8,0)</f>
        <v>2</v>
      </c>
      <c r="R551" s="60">
        <f>IFERROR(VLOOKUP(A551,'Evaluations (formulaire)'!A:P,6,0)+VLOOKUP(A551,'Evaluations (formulaire)'!A:P,7,0),0)</f>
        <v>0</v>
      </c>
      <c r="S551" s="60">
        <f>IFERROR(VLOOKUP(A551,'Evaluations (formulaire)'!A:P,8,0),0)</f>
        <v>0</v>
      </c>
      <c r="T551" s="64">
        <f>IF(AND(ISBLANK(P551),Q551&lt;=2),Synthèse!$B$42,IF(AND(ISBLANK(P551),Q551&gt;=7),Synthèse!$C$42,R551+S551))</f>
        <v>0</v>
      </c>
      <c r="U551" s="64">
        <f t="shared" si="68"/>
        <v>13.43</v>
      </c>
      <c r="V551" s="59">
        <f t="shared" si="69"/>
        <v>108</v>
      </c>
      <c r="W551" s="26">
        <v>137</v>
      </c>
      <c r="X551" s="26" t="b">
        <f t="shared" si="70"/>
        <v>1</v>
      </c>
      <c r="Z551" s="26" t="s">
        <v>2283</v>
      </c>
      <c r="AC551" t="b">
        <f t="shared" si="71"/>
        <v>0</v>
      </c>
      <c r="AD551" t="e">
        <f>IFERROR(VLOOKUP(A551,#REF!,4,0),MAX(#REF!)+100)</f>
        <v>#REF!</v>
      </c>
    </row>
    <row r="552" spans="1:30">
      <c r="A552">
        <v>817218</v>
      </c>
      <c r="B552" s="5" t="str">
        <f ca="1">VLOOKUP(A552,'Fichier FA (en entrée)'!B:AH,3,0)</f>
        <v>UNHWHYDNVA</v>
      </c>
      <c r="C552">
        <f t="shared" si="64"/>
        <v>177</v>
      </c>
      <c r="D552">
        <f t="shared" si="65"/>
        <v>11.91</v>
      </c>
      <c r="E552" s="14" t="str">
        <f>VLOOKUP(A552,'Fichier FA (en entrée)'!B:AH,2,0)</f>
        <v>EV</v>
      </c>
      <c r="F552" s="14" t="b">
        <f t="shared" si="66"/>
        <v>1</v>
      </c>
      <c r="G552" s="14" t="b">
        <f>IFERROR(VLOOKUP(A552,'Calculs FI (auto)'!A:F,6,0),FALSE)</f>
        <v>1</v>
      </c>
      <c r="H552" s="14" t="b">
        <f t="shared" si="67"/>
        <v>1</v>
      </c>
      <c r="I552" s="16">
        <f>IFERROR(VLOOKUP(A552,'Moyennes FA (en entrée)'!B:N,7,0),"")</f>
        <v>8.91</v>
      </c>
      <c r="J552" s="16">
        <f>IFERROR(VLOOKUP(VLOOKUP(A552,'Fichier FA (en entrée)'!B:AH,33,0),Modificateurs!A$2:B$5,2,0),0)</f>
        <v>1</v>
      </c>
      <c r="K552" s="16">
        <f>IFERROR(VLOOKUP(VLOOKUP(A552,'Redoub FI (en entrée)'!B:N,7,0),Modificateurs!A$8:B$11,2,0),0)</f>
        <v>0</v>
      </c>
      <c r="L552" s="16">
        <f>IFERROR(VLOOKUP(M552,Modificateurs!D$1:E$94,2,0),0)</f>
        <v>2</v>
      </c>
      <c r="M552" t="str">
        <f>VLOOKUP(A552,'Fichier FA (en entrée)'!B:AH,16,0)&amp;" "&amp;VLOOKUP(A552,'Fichier FA (en entrée)'!B:AH,20,0)&amp;" "&amp;VLOOKUP(A552,'Fichier FA (en entrée)'!B:AH,27,0)&amp;" "&amp;VLOOKUP(A552,'Fichier FA (en entrée)'!B:AH,29,0)</f>
        <v xml:space="preserve">S Mathématiques  </v>
      </c>
      <c r="N552" t="str">
        <f>VLOOKUP(A552,'Fichier FA (en entrée)'!B:AH,8,0)</f>
        <v>En Terminale</v>
      </c>
      <c r="O552" t="b">
        <f>AND(C552&gt;Synthèse!B$7,C552&lt;Synthèse!B$9)</f>
        <v>1</v>
      </c>
      <c r="Q552" s="60">
        <f>ROUNDUP(C552/(Synthèse!$B$2+Synthèse!$B$3)*8,0)</f>
        <v>3</v>
      </c>
      <c r="R552" s="60">
        <f>IFERROR(VLOOKUP(A552,'Evaluations (formulaire)'!A:P,6,0)+VLOOKUP(A552,'Evaluations (formulaire)'!A:P,7,0),0)</f>
        <v>0</v>
      </c>
      <c r="S552" s="60">
        <f>IFERROR(VLOOKUP(A552,'Evaluations (formulaire)'!A:P,8,0),0)</f>
        <v>0</v>
      </c>
      <c r="T552" s="64">
        <f>IF(AND(ISBLANK(P552),Q552&lt;=2),Synthèse!$B$42,IF(AND(ISBLANK(P552),Q552&gt;=7),Synthèse!$C$42,R552+S552))</f>
        <v>0</v>
      </c>
      <c r="U552" s="64">
        <f t="shared" si="68"/>
        <v>11.91</v>
      </c>
      <c r="V552" s="59">
        <f t="shared" si="69"/>
        <v>177</v>
      </c>
      <c r="W552" s="26">
        <v>56</v>
      </c>
      <c r="X552" s="26" t="b">
        <f t="shared" si="70"/>
        <v>1</v>
      </c>
      <c r="Y552" s="26" t="e">
        <f>VLOOKUP(A552,#REF!,21,0)</f>
        <v>#REF!</v>
      </c>
      <c r="Z552" s="26" t="s">
        <v>2283</v>
      </c>
      <c r="AC552" t="b">
        <f t="shared" si="71"/>
        <v>0</v>
      </c>
      <c r="AD552" t="e">
        <f>IFERROR(VLOOKUP(A552,#REF!,4,0),MAX(#REF!)+100)</f>
        <v>#REF!</v>
      </c>
    </row>
    <row r="553" spans="1:30">
      <c r="A553">
        <v>821864</v>
      </c>
      <c r="B553" s="5" t="str">
        <f ca="1">VLOOKUP(A553,'Fichier FA (en entrée)'!B:AH,3,0)</f>
        <v>NNVESIMYSV</v>
      </c>
      <c r="C553">
        <f t="shared" si="64"/>
        <v>765</v>
      </c>
      <c r="D553">
        <f t="shared" si="65"/>
        <v>-100</v>
      </c>
      <c r="E553" s="14" t="str">
        <f>VLOOKUP(A553,'Fichier FA (en entrée)'!B:AH,2,0)</f>
        <v>ENV</v>
      </c>
      <c r="F553" s="14" t="b">
        <f t="shared" si="66"/>
        <v>0</v>
      </c>
      <c r="G553" s="14" t="b">
        <f>IFERROR(VLOOKUP(A553,'Calculs FI (auto)'!A:F,6,0),FALSE)</f>
        <v>0</v>
      </c>
      <c r="H553" s="14" t="b">
        <f t="shared" si="67"/>
        <v>0</v>
      </c>
      <c r="I553" s="16" t="str">
        <f>IFERROR(VLOOKUP(A553,'Moyennes FA (en entrée)'!B:N,7,0),"")</f>
        <v/>
      </c>
      <c r="J553" s="16">
        <f>IFERROR(VLOOKUP(VLOOKUP(A553,'Fichier FA (en entrée)'!B:AH,33,0),Modificateurs!A$2:B$5,2,0),0)</f>
        <v>1</v>
      </c>
      <c r="K553" s="16">
        <f>IFERROR(VLOOKUP(VLOOKUP(A553,'Redoub FI (en entrée)'!B:N,7,0),Modificateurs!A$8:B$11,2,0),0)</f>
        <v>0</v>
      </c>
      <c r="L553" s="16">
        <f>IFERROR(VLOOKUP(M553,Modificateurs!D$1:E$94,2,0),0)</f>
        <v>3</v>
      </c>
      <c r="M553" t="str">
        <f>VLOOKUP(A553,'Fichier FA (en entrée)'!B:AH,16,0)&amp;" "&amp;VLOOKUP(A553,'Fichier FA (en entrée)'!B:AH,20,0)&amp;" "&amp;VLOOKUP(A553,'Fichier FA (en entrée)'!B:AH,27,0)&amp;" "&amp;VLOOKUP(A553,'Fichier FA (en entrée)'!B:AH,29,0)</f>
        <v xml:space="preserve">S Informatique et Sciences du numérique  </v>
      </c>
      <c r="N553" t="str">
        <f>VLOOKUP(A553,'Fichier FA (en entrée)'!B:AH,8,0)</f>
        <v>En Terminale</v>
      </c>
      <c r="O553" t="b">
        <f>AND(C553&gt;Synthèse!B$7,C553&lt;Synthèse!B$9)</f>
        <v>0</v>
      </c>
      <c r="Q553" s="60">
        <f>ROUNDUP(C553/(Synthèse!$B$2+Synthèse!$B$3)*8,0)</f>
        <v>12</v>
      </c>
      <c r="R553" s="60">
        <f>IFERROR(VLOOKUP(A553,'Evaluations (formulaire)'!A:P,6,0)+VLOOKUP(A553,'Evaluations (formulaire)'!A:P,7,0),0)</f>
        <v>0</v>
      </c>
      <c r="S553" s="60">
        <f>IFERROR(VLOOKUP(A553,'Evaluations (formulaire)'!A:P,8,0),0)</f>
        <v>0</v>
      </c>
      <c r="T553" s="64">
        <f>IF(AND(ISBLANK(P553),Q553&lt;=2),Synthèse!$B$42,IF(AND(ISBLANK(P553),Q553&gt;=7),Synthèse!$C$42,R553+S553))</f>
        <v>0</v>
      </c>
      <c r="U553" s="64">
        <f t="shared" si="68"/>
        <v>-100</v>
      </c>
      <c r="V553" s="59">
        <f t="shared" si="69"/>
        <v>765</v>
      </c>
      <c r="W553" s="26">
        <v>210</v>
      </c>
      <c r="X553" s="26" t="b">
        <f t="shared" si="70"/>
        <v>0</v>
      </c>
      <c r="Y553" s="26" t="e">
        <f>VLOOKUP(A553,#REF!,21,0)</f>
        <v>#REF!</v>
      </c>
      <c r="Z553" s="26" t="s">
        <v>2283</v>
      </c>
      <c r="AC553" t="b">
        <f t="shared" si="71"/>
        <v>0</v>
      </c>
      <c r="AD553" t="e">
        <f>IFERROR(VLOOKUP(A553,#REF!,4,0),MAX(#REF!)+100)</f>
        <v>#REF!</v>
      </c>
    </row>
    <row r="554" spans="1:30">
      <c r="A554">
        <v>821884</v>
      </c>
      <c r="B554" s="5" t="str">
        <f ca="1">VLOOKUP(A554,'Fichier FA (en entrée)'!B:AH,3,0)</f>
        <v>LKEMHUGJQB</v>
      </c>
      <c r="C554">
        <f t="shared" si="64"/>
        <v>319</v>
      </c>
      <c r="D554">
        <f t="shared" si="65"/>
        <v>8.4</v>
      </c>
      <c r="E554" s="14" t="str">
        <f>VLOOKUP(A554,'Fichier FA (en entrée)'!B:AH,2,0)</f>
        <v>EV</v>
      </c>
      <c r="F554" s="14" t="b">
        <f t="shared" si="66"/>
        <v>1</v>
      </c>
      <c r="G554" s="14" t="b">
        <f>IFERROR(VLOOKUP(A554,'Calculs FI (auto)'!A:F,6,0),FALSE)</f>
        <v>1</v>
      </c>
      <c r="H554" s="14" t="b">
        <f t="shared" si="67"/>
        <v>1</v>
      </c>
      <c r="I554" s="16">
        <f>IFERROR(VLOOKUP(A554,'Moyennes FA (en entrée)'!B:N,7,0),"")</f>
        <v>9.4</v>
      </c>
      <c r="J554" s="16">
        <f>IFERROR(VLOOKUP(VLOOKUP(A554,'Fichier FA (en entrée)'!B:AH,33,0),Modificateurs!A$2:B$5,2,0),0)</f>
        <v>-3</v>
      </c>
      <c r="K554" s="16">
        <f>IFERROR(VLOOKUP(VLOOKUP(A554,'Redoub FI (en entrée)'!B:N,7,0),Modificateurs!A$8:B$11,2,0),0)</f>
        <v>0</v>
      </c>
      <c r="L554" s="16">
        <f>IFERROR(VLOOKUP(M554,Modificateurs!D$1:E$94,2,0),0)</f>
        <v>2</v>
      </c>
      <c r="M554" t="str">
        <f>VLOOKUP(A554,'Fichier FA (en entrée)'!B:AH,16,0)&amp;" "&amp;VLOOKUP(A554,'Fichier FA (en entrée)'!B:AH,20,0)&amp;" "&amp;VLOOKUP(A554,'Fichier FA (en entrée)'!B:AH,27,0)&amp;" "&amp;VLOOKUP(A554,'Fichier FA (en entrée)'!B:AH,29,0)</f>
        <v xml:space="preserve">STI2D Système informatique et numérique  </v>
      </c>
      <c r="N554" t="str">
        <f>VLOOKUP(A554,'Fichier FA (en entrée)'!B:AH,8,0)</f>
        <v>En Terminale</v>
      </c>
      <c r="O554" t="b">
        <f>AND(C554&gt;Synthèse!B$7,C554&lt;Synthèse!B$9)</f>
        <v>1</v>
      </c>
      <c r="Q554" s="60">
        <f>ROUNDUP(C554/(Synthèse!$B$2+Synthèse!$B$3)*8,0)</f>
        <v>5</v>
      </c>
      <c r="R554" s="60">
        <f>IFERROR(VLOOKUP(A554,'Evaluations (formulaire)'!A:P,6,0)+VLOOKUP(A554,'Evaluations (formulaire)'!A:P,7,0),0)</f>
        <v>0</v>
      </c>
      <c r="S554" s="60">
        <f>IFERROR(VLOOKUP(A554,'Evaluations (formulaire)'!A:P,8,0),0)</f>
        <v>0</v>
      </c>
      <c r="T554" s="64">
        <f>IF(AND(ISBLANK(P554),Q554&lt;=2),Synthèse!$B$42,IF(AND(ISBLANK(P554),Q554&gt;=7),Synthèse!$C$42,R554+S554))</f>
        <v>0</v>
      </c>
      <c r="U554" s="64">
        <f t="shared" si="68"/>
        <v>8.4</v>
      </c>
      <c r="V554" s="59">
        <f t="shared" si="69"/>
        <v>318</v>
      </c>
      <c r="W554" s="26">
        <v>657</v>
      </c>
      <c r="X554" s="26" t="b">
        <f t="shared" si="70"/>
        <v>0</v>
      </c>
      <c r="Y554" s="26" t="e">
        <f>VLOOKUP(A554,#REF!,21,0)</f>
        <v>#REF!</v>
      </c>
      <c r="Z554" s="26" t="s">
        <v>2283</v>
      </c>
      <c r="AC554" t="b">
        <f t="shared" si="71"/>
        <v>0</v>
      </c>
      <c r="AD554" t="e">
        <f>IFERROR(VLOOKUP(A554,#REF!,4,0),MAX(#REF!)+100)</f>
        <v>#REF!</v>
      </c>
    </row>
    <row r="555" spans="1:30">
      <c r="A555">
        <v>821892</v>
      </c>
      <c r="B555" s="5" t="str">
        <f ca="1">VLOOKUP(A555,'Fichier FA (en entrée)'!B:AH,3,0)</f>
        <v>NBRQBPJFKW</v>
      </c>
      <c r="C555">
        <f t="shared" si="64"/>
        <v>765</v>
      </c>
      <c r="D555">
        <f t="shared" si="65"/>
        <v>-100</v>
      </c>
      <c r="E555" s="14" t="str">
        <f>VLOOKUP(A555,'Fichier FA (en entrée)'!B:AH,2,0)</f>
        <v>ENV</v>
      </c>
      <c r="F555" s="14" t="b">
        <f t="shared" si="66"/>
        <v>0</v>
      </c>
      <c r="G555" s="14" t="b">
        <f>IFERROR(VLOOKUP(A555,'Calculs FI (auto)'!A:F,6,0),FALSE)</f>
        <v>1</v>
      </c>
      <c r="H555" s="14" t="b">
        <f t="shared" si="67"/>
        <v>0</v>
      </c>
      <c r="I555" s="16" t="str">
        <f>IFERROR(VLOOKUP(A555,'Moyennes FA (en entrée)'!B:N,7,0),"")</f>
        <v/>
      </c>
      <c r="J555" s="16">
        <f>IFERROR(VLOOKUP(VLOOKUP(A555,'Fichier FA (en entrée)'!B:AH,33,0),Modificateurs!A$2:B$5,2,0),0)</f>
        <v>0</v>
      </c>
      <c r="K555" s="16">
        <f>IFERROR(VLOOKUP(VLOOKUP(A555,'Redoub FI (en entrée)'!B:N,7,0),Modificateurs!A$8:B$11,2,0),0)</f>
        <v>0</v>
      </c>
      <c r="L555" s="16">
        <f>IFERROR(VLOOKUP(M555,Modificateurs!D$1:E$94,2,0),0)</f>
        <v>2</v>
      </c>
      <c r="M555" t="str">
        <f>VLOOKUP(A555,'Fichier FA (en entrée)'!B:AH,16,0)&amp;" "&amp;VLOOKUP(A555,'Fichier FA (en entrée)'!B:AH,20,0)&amp;" "&amp;VLOOKUP(A555,'Fichier FA (en entrée)'!B:AH,27,0)&amp;" "&amp;VLOOKUP(A555,'Fichier FA (en entrée)'!B:AH,29,0)</f>
        <v xml:space="preserve">STI2D Système informatique et numérique  </v>
      </c>
      <c r="N555" t="str">
        <f>VLOOKUP(A555,'Fichier FA (en entrée)'!B:AH,8,0)</f>
        <v>En Terminale</v>
      </c>
      <c r="O555" t="b">
        <f>AND(C555&gt;Synthèse!B$7,C555&lt;Synthèse!B$9)</f>
        <v>0</v>
      </c>
      <c r="Q555" s="60">
        <f>ROUNDUP(C555/(Synthèse!$B$2+Synthèse!$B$3)*8,0)</f>
        <v>12</v>
      </c>
      <c r="R555" s="60">
        <f>IFERROR(VLOOKUP(A555,'Evaluations (formulaire)'!A:P,6,0)+VLOOKUP(A555,'Evaluations (formulaire)'!A:P,7,0),0)</f>
        <v>0</v>
      </c>
      <c r="S555" s="60">
        <f>IFERROR(VLOOKUP(A555,'Evaluations (formulaire)'!A:P,8,0),0)</f>
        <v>0</v>
      </c>
      <c r="T555" s="64">
        <f>IF(AND(ISBLANK(P555),Q555&lt;=2),Synthèse!$B$42,IF(AND(ISBLANK(P555),Q555&gt;=7),Synthèse!$C$42,R555+S555))</f>
        <v>0</v>
      </c>
      <c r="U555" s="64">
        <f t="shared" si="68"/>
        <v>-100</v>
      </c>
      <c r="V555" s="59">
        <f t="shared" si="69"/>
        <v>765</v>
      </c>
      <c r="W555" s="26">
        <v>344</v>
      </c>
      <c r="X555" s="26" t="b">
        <f t="shared" si="70"/>
        <v>0</v>
      </c>
      <c r="Y555" s="26" t="e">
        <f>VLOOKUP(A555,#REF!,21,0)</f>
        <v>#REF!</v>
      </c>
      <c r="Z555" s="26" t="s">
        <v>2283</v>
      </c>
      <c r="AC555" t="b">
        <f t="shared" si="71"/>
        <v>0</v>
      </c>
      <c r="AD555" t="e">
        <f>IFERROR(VLOOKUP(A555,#REF!,4,0),MAX(#REF!)+100)</f>
        <v>#REF!</v>
      </c>
    </row>
    <row r="556" spans="1:30">
      <c r="A556">
        <v>821896</v>
      </c>
      <c r="B556" s="5" t="str">
        <f ca="1">VLOOKUP(A556,'Fichier FA (en entrée)'!B:AH,3,0)</f>
        <v>UBADSPBSJP</v>
      </c>
      <c r="C556">
        <f t="shared" si="64"/>
        <v>355</v>
      </c>
      <c r="D556">
        <f t="shared" si="65"/>
        <v>6.34</v>
      </c>
      <c r="E556" s="14" t="str">
        <f>VLOOKUP(A556,'Fichier FA (en entrée)'!B:AH,2,0)</f>
        <v>EV</v>
      </c>
      <c r="F556" s="14" t="b">
        <f t="shared" si="66"/>
        <v>1</v>
      </c>
      <c r="G556" s="14" t="b">
        <f>IFERROR(VLOOKUP(A556,'Calculs FI (auto)'!A:F,6,0),FALSE)</f>
        <v>0</v>
      </c>
      <c r="H556" s="14" t="b">
        <f t="shared" si="67"/>
        <v>0</v>
      </c>
      <c r="I556" s="16">
        <f>IFERROR(VLOOKUP(A556,'Moyennes FA (en entrée)'!B:N,7,0),"")</f>
        <v>7.34</v>
      </c>
      <c r="J556" s="16">
        <f>IFERROR(VLOOKUP(VLOOKUP(A556,'Fichier FA (en entrée)'!B:AH,33,0),Modificateurs!A$2:B$5,2,0),0)</f>
        <v>-3</v>
      </c>
      <c r="K556" s="16">
        <f>IFERROR(VLOOKUP(VLOOKUP(A556,'Redoub FI (en entrée)'!B:N,7,0),Modificateurs!A$8:B$11,2,0),0)</f>
        <v>0</v>
      </c>
      <c r="L556" s="16">
        <f>IFERROR(VLOOKUP(M556,Modificateurs!D$1:E$94,2,0),0)</f>
        <v>2</v>
      </c>
      <c r="M556" t="str">
        <f>VLOOKUP(A556,'Fichier FA (en entrée)'!B:AH,16,0)&amp;" "&amp;VLOOKUP(A556,'Fichier FA (en entrée)'!B:AH,20,0)&amp;" "&amp;VLOOKUP(A556,'Fichier FA (en entrée)'!B:AH,27,0)&amp;" "&amp;VLOOKUP(A556,'Fichier FA (en entrée)'!B:AH,29,0)</f>
        <v xml:space="preserve">STI2D Système informatique et numérique  </v>
      </c>
      <c r="N556" t="str">
        <f>VLOOKUP(A556,'Fichier FA (en entrée)'!B:AH,8,0)</f>
        <v>En Terminale</v>
      </c>
      <c r="O556" t="b">
        <f>AND(C556&gt;Synthèse!B$7,C556&lt;Synthèse!B$9)</f>
        <v>1</v>
      </c>
      <c r="Q556" s="60">
        <f>ROUNDUP(C556/(Synthèse!$B$2+Synthèse!$B$3)*8,0)</f>
        <v>6</v>
      </c>
      <c r="R556" s="60">
        <f>IFERROR(VLOOKUP(A556,'Evaluations (formulaire)'!A:P,6,0)+VLOOKUP(A556,'Evaluations (formulaire)'!A:P,7,0),0)</f>
        <v>0</v>
      </c>
      <c r="S556" s="60">
        <f>IFERROR(VLOOKUP(A556,'Evaluations (formulaire)'!A:P,8,0),0)</f>
        <v>0</v>
      </c>
      <c r="T556" s="64">
        <f>IF(AND(ISBLANK(P556),Q556&lt;=2),Synthèse!$B$42,IF(AND(ISBLANK(P556),Q556&gt;=7),Synthèse!$C$42,R556+S556))</f>
        <v>0</v>
      </c>
      <c r="U556" s="64">
        <f t="shared" si="68"/>
        <v>6.34</v>
      </c>
      <c r="V556" s="59">
        <f t="shared" si="69"/>
        <v>355</v>
      </c>
      <c r="W556" s="26">
        <v>301</v>
      </c>
      <c r="X556" s="26" t="b">
        <f t="shared" si="70"/>
        <v>0</v>
      </c>
      <c r="Z556" s="26" t="s">
        <v>2283</v>
      </c>
      <c r="AC556" t="b">
        <f t="shared" si="71"/>
        <v>0</v>
      </c>
      <c r="AD556" t="e">
        <f>IFERROR(VLOOKUP(A556,#REF!,4,0),MAX(#REF!)+100)</f>
        <v>#REF!</v>
      </c>
    </row>
    <row r="557" spans="1:30">
      <c r="A557">
        <v>821911</v>
      </c>
      <c r="B557" s="5" t="str">
        <f ca="1">VLOOKUP(A557,'Fichier FA (en entrée)'!B:AH,3,0)</f>
        <v>KGKYUNHBQT</v>
      </c>
      <c r="C557">
        <f t="shared" si="64"/>
        <v>277</v>
      </c>
      <c r="D557">
        <f t="shared" si="65"/>
        <v>9.98</v>
      </c>
      <c r="E557" s="14" t="str">
        <f>VLOOKUP(A557,'Fichier FA (en entrée)'!B:AH,2,0)</f>
        <v>EV</v>
      </c>
      <c r="F557" s="14" t="b">
        <f t="shared" si="66"/>
        <v>1</v>
      </c>
      <c r="G557" s="14" t="b">
        <f>IFERROR(VLOOKUP(A557,'Calculs FI (auto)'!A:F,6,0),FALSE)</f>
        <v>1</v>
      </c>
      <c r="H557" s="14" t="b">
        <f t="shared" si="67"/>
        <v>1</v>
      </c>
      <c r="I557" s="16">
        <f>IFERROR(VLOOKUP(A557,'Moyennes FA (en entrée)'!B:N,7,0),"")</f>
        <v>7.98</v>
      </c>
      <c r="J557" s="16">
        <f>IFERROR(VLOOKUP(VLOOKUP(A557,'Fichier FA (en entrée)'!B:AH,33,0),Modificateurs!A$2:B$5,2,0),0)</f>
        <v>0</v>
      </c>
      <c r="K557" s="16">
        <f>IFERROR(VLOOKUP(VLOOKUP(A557,'Redoub FI (en entrée)'!B:N,7,0),Modificateurs!A$8:B$11,2,0),0)</f>
        <v>0</v>
      </c>
      <c r="L557" s="16">
        <f>IFERROR(VLOOKUP(M557,Modificateurs!D$1:E$94,2,0),0)</f>
        <v>2</v>
      </c>
      <c r="M557" t="str">
        <f>VLOOKUP(A557,'Fichier FA (en entrée)'!B:AH,16,0)&amp;" "&amp;VLOOKUP(A557,'Fichier FA (en entrée)'!B:AH,20,0)&amp;" "&amp;VLOOKUP(A557,'Fichier FA (en entrée)'!B:AH,27,0)&amp;" "&amp;VLOOKUP(A557,'Fichier FA (en entrée)'!B:AH,29,0)</f>
        <v xml:space="preserve">STI2D Système informatique et numérique  </v>
      </c>
      <c r="N557" t="str">
        <f>VLOOKUP(A557,'Fichier FA (en entrée)'!B:AH,8,0)</f>
        <v>En Terminale</v>
      </c>
      <c r="O557" t="b">
        <f>AND(C557&gt;Synthèse!B$7,C557&lt;Synthèse!B$9)</f>
        <v>1</v>
      </c>
      <c r="Q557" s="60">
        <f>ROUNDUP(C557/(Synthèse!$B$2+Synthèse!$B$3)*8,0)</f>
        <v>5</v>
      </c>
      <c r="R557" s="60">
        <f>IFERROR(VLOOKUP(A557,'Evaluations (formulaire)'!A:P,6,0)+VLOOKUP(A557,'Evaluations (formulaire)'!A:P,7,0),0)</f>
        <v>0</v>
      </c>
      <c r="S557" s="60">
        <f>IFERROR(VLOOKUP(A557,'Evaluations (formulaire)'!A:P,8,0),0)</f>
        <v>0</v>
      </c>
      <c r="T557" s="64">
        <f>IF(AND(ISBLANK(P557),Q557&lt;=2),Synthèse!$B$42,IF(AND(ISBLANK(P557),Q557&gt;=7),Synthèse!$C$42,R557+S557))</f>
        <v>0</v>
      </c>
      <c r="U557" s="64">
        <f t="shared" si="68"/>
        <v>9.98</v>
      </c>
      <c r="V557" s="59">
        <f t="shared" si="69"/>
        <v>276</v>
      </c>
      <c r="W557" s="26">
        <v>646</v>
      </c>
      <c r="X557" s="26" t="b">
        <f t="shared" si="70"/>
        <v>0</v>
      </c>
      <c r="Y557" s="26" t="e">
        <f>VLOOKUP(A557,#REF!,21,0)</f>
        <v>#REF!</v>
      </c>
      <c r="Z557" s="26" t="s">
        <v>2283</v>
      </c>
      <c r="AC557" t="b">
        <f t="shared" si="71"/>
        <v>0</v>
      </c>
      <c r="AD557" t="e">
        <f>IFERROR(VLOOKUP(A557,#REF!,4,0),MAX(#REF!)+100)</f>
        <v>#REF!</v>
      </c>
    </row>
    <row r="558" spans="1:30">
      <c r="A558">
        <v>821943</v>
      </c>
      <c r="B558" s="5" t="str">
        <f ca="1">VLOOKUP(A558,'Fichier FA (en entrée)'!B:AH,3,0)</f>
        <v>QZBJMLFPUU</v>
      </c>
      <c r="C558">
        <f t="shared" si="64"/>
        <v>258</v>
      </c>
      <c r="D558">
        <f t="shared" si="65"/>
        <v>10.36</v>
      </c>
      <c r="E558" s="14" t="str">
        <f>VLOOKUP(A558,'Fichier FA (en entrée)'!B:AH,2,0)</f>
        <v>EV</v>
      </c>
      <c r="F558" s="14" t="b">
        <f t="shared" si="66"/>
        <v>1</v>
      </c>
      <c r="G558" s="14" t="b">
        <f>IFERROR(VLOOKUP(A558,'Calculs FI (auto)'!A:F,6,0),FALSE)</f>
        <v>1</v>
      </c>
      <c r="H558" s="14" t="b">
        <f t="shared" si="67"/>
        <v>1</v>
      </c>
      <c r="I558" s="16">
        <f>IFERROR(VLOOKUP(A558,'Moyennes FA (en entrée)'!B:N,7,0),"")</f>
        <v>8.36</v>
      </c>
      <c r="J558" s="16">
        <f>IFERROR(VLOOKUP(VLOOKUP(A558,'Fichier FA (en entrée)'!B:AH,33,0),Modificateurs!A$2:B$5,2,0),0)</f>
        <v>0</v>
      </c>
      <c r="K558" s="16">
        <f>IFERROR(VLOOKUP(VLOOKUP(A558,'Redoub FI (en entrée)'!B:N,7,0),Modificateurs!A$8:B$11,2,0),0)</f>
        <v>0</v>
      </c>
      <c r="L558" s="16">
        <f>IFERROR(VLOOKUP(M558,Modificateurs!D$1:E$94,2,0),0)</f>
        <v>2</v>
      </c>
      <c r="M558" t="str">
        <f>VLOOKUP(A558,'Fichier FA (en entrée)'!B:AH,16,0)&amp;" "&amp;VLOOKUP(A558,'Fichier FA (en entrée)'!B:AH,20,0)&amp;" "&amp;VLOOKUP(A558,'Fichier FA (en entrée)'!B:AH,27,0)&amp;" "&amp;VLOOKUP(A558,'Fichier FA (en entrée)'!B:AH,29,0)</f>
        <v xml:space="preserve">STI2D Système informatique et numérique  </v>
      </c>
      <c r="N558" t="str">
        <f>VLOOKUP(A558,'Fichier FA (en entrée)'!B:AH,8,0)</f>
        <v>En Terminale</v>
      </c>
      <c r="O558" t="b">
        <f>AND(C558&gt;Synthèse!B$7,C558&lt;Synthèse!B$9)</f>
        <v>1</v>
      </c>
      <c r="Q558" s="60">
        <f>ROUNDUP(C558/(Synthèse!$B$2+Synthèse!$B$3)*8,0)</f>
        <v>4</v>
      </c>
      <c r="R558" s="60">
        <f>IFERROR(VLOOKUP(A558,'Evaluations (formulaire)'!A:P,6,0)+VLOOKUP(A558,'Evaluations (formulaire)'!A:P,7,0),0)</f>
        <v>0</v>
      </c>
      <c r="S558" s="60">
        <f>IFERROR(VLOOKUP(A558,'Evaluations (formulaire)'!A:P,8,0),0)</f>
        <v>0</v>
      </c>
      <c r="T558" s="64">
        <f>IF(AND(ISBLANK(P558),Q558&lt;=2),Synthèse!$B$42,IF(AND(ISBLANK(P558),Q558&gt;=7),Synthèse!$C$42,R558+S558))</f>
        <v>0</v>
      </c>
      <c r="U558" s="64">
        <f t="shared" si="68"/>
        <v>10.36</v>
      </c>
      <c r="V558" s="59">
        <f t="shared" si="69"/>
        <v>257</v>
      </c>
      <c r="W558" s="26">
        <v>427</v>
      </c>
      <c r="X558" s="26" t="b">
        <f t="shared" si="70"/>
        <v>1</v>
      </c>
      <c r="Y558" s="26" t="e">
        <f>VLOOKUP(A558,#REF!,21,0)</f>
        <v>#REF!</v>
      </c>
      <c r="Z558" s="26" t="s">
        <v>2283</v>
      </c>
      <c r="AC558" t="b">
        <f t="shared" si="71"/>
        <v>0</v>
      </c>
      <c r="AD558" t="e">
        <f>IFERROR(VLOOKUP(A558,#REF!,4,0),MAX(#REF!)+100)</f>
        <v>#REF!</v>
      </c>
    </row>
    <row r="559" spans="1:30">
      <c r="A559">
        <v>821986</v>
      </c>
      <c r="B559" s="5" t="str">
        <f ca="1">VLOOKUP(A559,'Fichier FA (en entrée)'!B:AH,3,0)</f>
        <v>EKQSNBIOAD</v>
      </c>
      <c r="C559">
        <f t="shared" si="64"/>
        <v>61</v>
      </c>
      <c r="D559">
        <f t="shared" si="65"/>
        <v>14.92</v>
      </c>
      <c r="E559" s="14" t="str">
        <f>VLOOKUP(A559,'Fichier FA (en entrée)'!B:AH,2,0)</f>
        <v>EV</v>
      </c>
      <c r="F559" s="14" t="b">
        <f t="shared" si="66"/>
        <v>1</v>
      </c>
      <c r="G559" s="14" t="b">
        <f>IFERROR(VLOOKUP(A559,'Calculs FI (auto)'!A:F,6,0),FALSE)</f>
        <v>1</v>
      </c>
      <c r="H559" s="14" t="b">
        <f t="shared" si="67"/>
        <v>1</v>
      </c>
      <c r="I559" s="16">
        <f>IFERROR(VLOOKUP(A559,'Moyennes FA (en entrée)'!B:N,7,0),"")</f>
        <v>11.92</v>
      </c>
      <c r="J559" s="16">
        <f>IFERROR(VLOOKUP(VLOOKUP(A559,'Fichier FA (en entrée)'!B:AH,33,0),Modificateurs!A$2:B$5,2,0),0)</f>
        <v>1</v>
      </c>
      <c r="K559" s="16">
        <f>IFERROR(VLOOKUP(VLOOKUP(A559,'Redoub FI (en entrée)'!B:N,7,0),Modificateurs!A$8:B$11,2,0),0)</f>
        <v>0</v>
      </c>
      <c r="L559" s="16">
        <f>IFERROR(VLOOKUP(M559,Modificateurs!D$1:E$94,2,0),0)</f>
        <v>2</v>
      </c>
      <c r="M559" t="str">
        <f>VLOOKUP(A559,'Fichier FA (en entrée)'!B:AH,16,0)&amp;" "&amp;VLOOKUP(A559,'Fichier FA (en entrée)'!B:AH,20,0)&amp;" "&amp;VLOOKUP(A559,'Fichier FA (en entrée)'!B:AH,27,0)&amp;" "&amp;VLOOKUP(A559,'Fichier FA (en entrée)'!B:AH,29,0)</f>
        <v xml:space="preserve">STI2D Système informatique et numérique  </v>
      </c>
      <c r="N559" t="str">
        <f>VLOOKUP(A559,'Fichier FA (en entrée)'!B:AH,8,0)</f>
        <v>En Terminale</v>
      </c>
      <c r="O559" t="b">
        <f>AND(C559&gt;Synthèse!B$7,C559&lt;Synthèse!B$9)</f>
        <v>0</v>
      </c>
      <c r="Q559" s="60">
        <f>ROUNDUP(C559/(Synthèse!$B$2+Synthèse!$B$3)*8,0)</f>
        <v>1</v>
      </c>
      <c r="R559" s="60">
        <f>IFERROR(VLOOKUP(A559,'Evaluations (formulaire)'!A:P,6,0)+VLOOKUP(A559,'Evaluations (formulaire)'!A:P,7,0),0)</f>
        <v>0</v>
      </c>
      <c r="S559" s="60">
        <f>IFERROR(VLOOKUP(A559,'Evaluations (formulaire)'!A:P,8,0),0)</f>
        <v>0</v>
      </c>
      <c r="T559" s="64">
        <f>IF(AND(ISBLANK(P559),Q559&lt;=2),Synthèse!$B$42,IF(AND(ISBLANK(P559),Q559&gt;=7),Synthèse!$C$42,R559+S559))</f>
        <v>0</v>
      </c>
      <c r="U559" s="64">
        <f t="shared" si="68"/>
        <v>14.92</v>
      </c>
      <c r="V559" s="59">
        <f t="shared" si="69"/>
        <v>61</v>
      </c>
      <c r="W559" s="26">
        <v>295</v>
      </c>
      <c r="X559" s="26" t="b">
        <f t="shared" si="70"/>
        <v>1</v>
      </c>
      <c r="Y559" s="26" t="e">
        <f>VLOOKUP(A559,#REF!,21,0)</f>
        <v>#REF!</v>
      </c>
      <c r="Z559" s="26" t="s">
        <v>2283</v>
      </c>
      <c r="AC559" t="b">
        <f t="shared" si="71"/>
        <v>0</v>
      </c>
      <c r="AD559" t="e">
        <f>IFERROR(VLOOKUP(A559,#REF!,4,0),MAX(#REF!)+100)</f>
        <v>#REF!</v>
      </c>
    </row>
    <row r="560" spans="1:30">
      <c r="A560">
        <v>821991</v>
      </c>
      <c r="B560" s="5" t="str">
        <f ca="1">VLOOKUP(A560,'Fichier FA (en entrée)'!B:AH,3,0)</f>
        <v>VWOEMCGHFE</v>
      </c>
      <c r="C560">
        <f t="shared" si="64"/>
        <v>263</v>
      </c>
      <c r="D560">
        <f t="shared" si="65"/>
        <v>10.28</v>
      </c>
      <c r="E560" s="14" t="str">
        <f>VLOOKUP(A560,'Fichier FA (en entrée)'!B:AH,2,0)</f>
        <v>EV</v>
      </c>
      <c r="F560" s="14" t="b">
        <f t="shared" si="66"/>
        <v>1</v>
      </c>
      <c r="G560" s="14" t="b">
        <f>IFERROR(VLOOKUP(A560,'Calculs FI (auto)'!A:F,6,0),FALSE)</f>
        <v>1</v>
      </c>
      <c r="H560" s="14" t="b">
        <f t="shared" si="67"/>
        <v>1</v>
      </c>
      <c r="I560" s="16">
        <f>IFERROR(VLOOKUP(A560,'Moyennes FA (en entrée)'!B:N,7,0),"")</f>
        <v>8.2799999999999994</v>
      </c>
      <c r="J560" s="16">
        <f>IFERROR(VLOOKUP(VLOOKUP(A560,'Fichier FA (en entrée)'!B:AH,33,0),Modificateurs!A$2:B$5,2,0),0)</f>
        <v>0</v>
      </c>
      <c r="K560" s="16">
        <f>IFERROR(VLOOKUP(VLOOKUP(A560,'Redoub FI (en entrée)'!B:N,7,0),Modificateurs!A$8:B$11,2,0),0)</f>
        <v>0</v>
      </c>
      <c r="L560" s="16">
        <f>IFERROR(VLOOKUP(M560,Modificateurs!D$1:E$94,2,0),0)</f>
        <v>2</v>
      </c>
      <c r="M560" t="str">
        <f>VLOOKUP(A560,'Fichier FA (en entrée)'!B:AH,16,0)&amp;" "&amp;VLOOKUP(A560,'Fichier FA (en entrée)'!B:AH,20,0)&amp;" "&amp;VLOOKUP(A560,'Fichier FA (en entrée)'!B:AH,27,0)&amp;" "&amp;VLOOKUP(A560,'Fichier FA (en entrée)'!B:AH,29,0)</f>
        <v xml:space="preserve">STI2D Système informatique et numérique  </v>
      </c>
      <c r="N560" t="str">
        <f>VLOOKUP(A560,'Fichier FA (en entrée)'!B:AH,8,0)</f>
        <v>En Terminale</v>
      </c>
      <c r="O560" t="b">
        <f>AND(C560&gt;Synthèse!B$7,C560&lt;Synthèse!B$9)</f>
        <v>1</v>
      </c>
      <c r="Q560" s="60">
        <f>ROUNDUP(C560/(Synthèse!$B$2+Synthèse!$B$3)*8,0)</f>
        <v>4</v>
      </c>
      <c r="R560" s="60">
        <f>IFERROR(VLOOKUP(A560,'Evaluations (formulaire)'!A:P,6,0)+VLOOKUP(A560,'Evaluations (formulaire)'!A:P,7,0),0)</f>
        <v>0</v>
      </c>
      <c r="S560" s="60">
        <f>IFERROR(VLOOKUP(A560,'Evaluations (formulaire)'!A:P,8,0),0)</f>
        <v>0</v>
      </c>
      <c r="T560" s="64">
        <f>IF(AND(ISBLANK(P560),Q560&lt;=2),Synthèse!$B$42,IF(AND(ISBLANK(P560),Q560&gt;=7),Synthèse!$C$42,R560+S560))</f>
        <v>0</v>
      </c>
      <c r="U560" s="64">
        <f t="shared" si="68"/>
        <v>10.28</v>
      </c>
      <c r="V560" s="59">
        <f t="shared" si="69"/>
        <v>262</v>
      </c>
      <c r="W560" s="26">
        <v>617</v>
      </c>
      <c r="X560" s="26" t="b">
        <f t="shared" si="70"/>
        <v>1</v>
      </c>
      <c r="Y560" s="26" t="e">
        <f>VLOOKUP(A560,#REF!,21,0)</f>
        <v>#REF!</v>
      </c>
      <c r="Z560" s="26" t="s">
        <v>2283</v>
      </c>
      <c r="AC560" t="b">
        <f t="shared" si="71"/>
        <v>0</v>
      </c>
      <c r="AD560" t="e">
        <f>IFERROR(VLOOKUP(A560,#REF!,4,0),MAX(#REF!)+100)</f>
        <v>#REF!</v>
      </c>
    </row>
    <row r="561" spans="1:30">
      <c r="A561">
        <v>822039</v>
      </c>
      <c r="B561" s="5" t="str">
        <f ca="1">VLOOKUP(A561,'Fichier FA (en entrée)'!B:AH,3,0)</f>
        <v>WMMCTHOMVI</v>
      </c>
      <c r="C561">
        <f t="shared" si="64"/>
        <v>524</v>
      </c>
      <c r="D561">
        <f t="shared" si="65"/>
        <v>-6.34</v>
      </c>
      <c r="E561" s="14" t="str">
        <f>VLOOKUP(A561,'Fichier FA (en entrée)'!B:AH,2,0)</f>
        <v>EV</v>
      </c>
      <c r="F561" s="14" t="b">
        <f t="shared" si="66"/>
        <v>1</v>
      </c>
      <c r="G561" s="14" t="b">
        <f>IFERROR(VLOOKUP(A561,'Calculs FI (auto)'!A:F,6,0),FALSE)</f>
        <v>1</v>
      </c>
      <c r="H561" s="14" t="b">
        <f t="shared" si="67"/>
        <v>1</v>
      </c>
      <c r="I561" s="16">
        <f>IFERROR(VLOOKUP(A561,'Moyennes FA (en entrée)'!B:N,7,0),"")</f>
        <v>8.66</v>
      </c>
      <c r="J561" s="16">
        <f>IFERROR(VLOOKUP(VLOOKUP(A561,'Fichier FA (en entrée)'!B:AH,33,0),Modificateurs!A$2:B$5,2,0),0)</f>
        <v>-3</v>
      </c>
      <c r="K561" s="16">
        <f>IFERROR(VLOOKUP(VLOOKUP(A561,'Redoub FI (en entrée)'!B:N,7,0),Modificateurs!A$8:B$11,2,0),0)</f>
        <v>0</v>
      </c>
      <c r="L561" s="16">
        <f>IFERROR(VLOOKUP(M561,Modificateurs!D$1:E$94,2,0),0)</f>
        <v>-12</v>
      </c>
      <c r="M561" t="str">
        <f>VLOOKUP(A561,'Fichier FA (en entrée)'!B:AH,16,0)&amp;" "&amp;VLOOKUP(A561,'Fichier FA (en entrée)'!B:AH,20,0)&amp;" "&amp;VLOOKUP(A561,'Fichier FA (en entrée)'!B:AH,27,0)&amp;" "&amp;VLOOKUP(A561,'Fichier FA (en entrée)'!B:AH,29,0)</f>
        <v xml:space="preserve">P Systèmes électroniques numériques  </v>
      </c>
      <c r="N561" t="str">
        <f>VLOOKUP(A561,'Fichier FA (en entrée)'!B:AH,8,0)</f>
        <v>En Terminale</v>
      </c>
      <c r="O561" t="b">
        <f>AND(C561&gt;Synthèse!B$7,C561&lt;Synthèse!B$9)</f>
        <v>0</v>
      </c>
      <c r="Q561" s="60">
        <f>ROUNDUP(C561/(Synthèse!$B$2+Synthèse!$B$3)*8,0)</f>
        <v>8</v>
      </c>
      <c r="R561" s="60">
        <f>IFERROR(VLOOKUP(A561,'Evaluations (formulaire)'!A:P,6,0)+VLOOKUP(A561,'Evaluations (formulaire)'!A:P,7,0),0)</f>
        <v>0</v>
      </c>
      <c r="S561" s="60">
        <f>IFERROR(VLOOKUP(A561,'Evaluations (formulaire)'!A:P,8,0),0)</f>
        <v>0</v>
      </c>
      <c r="T561" s="64">
        <f>IF(AND(ISBLANK(P561),Q561&lt;=2),Synthèse!$B$42,IF(AND(ISBLANK(P561),Q561&gt;=7),Synthèse!$C$42,R561+S561))</f>
        <v>0</v>
      </c>
      <c r="U561" s="64">
        <f t="shared" si="68"/>
        <v>-6.34</v>
      </c>
      <c r="V561" s="59">
        <f t="shared" si="69"/>
        <v>524</v>
      </c>
      <c r="W561" s="26">
        <v>100</v>
      </c>
      <c r="X561" s="26" t="b">
        <f t="shared" si="70"/>
        <v>0</v>
      </c>
      <c r="Y561" s="26" t="e">
        <f>VLOOKUP(A561,#REF!,21,0)</f>
        <v>#REF!</v>
      </c>
      <c r="Z561" s="26" t="s">
        <v>2283</v>
      </c>
      <c r="AC561" t="b">
        <f t="shared" si="71"/>
        <v>0</v>
      </c>
      <c r="AD561" t="e">
        <f>IFERROR(VLOOKUP(A561,#REF!,4,0),MAX(#REF!)+100)</f>
        <v>#REF!</v>
      </c>
    </row>
    <row r="562" spans="1:30">
      <c r="A562">
        <v>833162</v>
      </c>
      <c r="B562" s="5" t="str">
        <f ca="1">VLOOKUP(A562,'Fichier FA (en entrée)'!B:AH,3,0)</f>
        <v>JZRKBTATYS</v>
      </c>
      <c r="C562">
        <f t="shared" si="64"/>
        <v>312</v>
      </c>
      <c r="D562">
        <f t="shared" si="65"/>
        <v>8.73</v>
      </c>
      <c r="E562" s="14" t="str">
        <f>VLOOKUP(A562,'Fichier FA (en entrée)'!B:AH,2,0)</f>
        <v>EV</v>
      </c>
      <c r="F562" s="14" t="b">
        <f t="shared" si="66"/>
        <v>1</v>
      </c>
      <c r="G562" s="14" t="b">
        <f>IFERROR(VLOOKUP(A562,'Calculs FI (auto)'!A:F,6,0),FALSE)</f>
        <v>1</v>
      </c>
      <c r="H562" s="14" t="b">
        <f t="shared" si="67"/>
        <v>1</v>
      </c>
      <c r="I562" s="16">
        <f>IFERROR(VLOOKUP(A562,'Moyennes FA (en entrée)'!B:N,7,0),"")</f>
        <v>10.73</v>
      </c>
      <c r="J562" s="16">
        <f>IFERROR(VLOOKUP(VLOOKUP(A562,'Fichier FA (en entrée)'!B:AH,33,0),Modificateurs!A$2:B$5,2,0),0)</f>
        <v>1</v>
      </c>
      <c r="K562" s="16">
        <f>IFERROR(VLOOKUP(VLOOKUP(A562,'Redoub FI (en entrée)'!B:N,7,0),Modificateurs!A$8:B$11,2,0),0)</f>
        <v>0</v>
      </c>
      <c r="L562" s="16">
        <f>IFERROR(VLOOKUP(M562,Modificateurs!D$1:E$94,2,0),0)</f>
        <v>-3</v>
      </c>
      <c r="M562" t="str">
        <f>VLOOKUP(A562,'Fichier FA (en entrée)'!B:AH,16,0)&amp;" "&amp;VLOOKUP(A562,'Fichier FA (en entrée)'!B:AH,20,0)&amp;" "&amp;VLOOKUP(A562,'Fichier FA (en entrée)'!B:AH,27,0)&amp;" "&amp;VLOOKUP(A562,'Fichier FA (en entrée)'!B:AH,29,0)</f>
        <v xml:space="preserve">ES Mathématiques  </v>
      </c>
      <c r="N562" t="str">
        <f>VLOOKUP(A562,'Fichier FA (en entrée)'!B:AH,8,0)</f>
        <v>En Terminale</v>
      </c>
      <c r="O562" t="b">
        <f>AND(C562&gt;Synthèse!B$7,C562&lt;Synthèse!B$9)</f>
        <v>1</v>
      </c>
      <c r="Q562" s="60">
        <f>ROUNDUP(C562/(Synthèse!$B$2+Synthèse!$B$3)*8,0)</f>
        <v>5</v>
      </c>
      <c r="R562" s="60">
        <f>IFERROR(VLOOKUP(A562,'Evaluations (formulaire)'!A:P,6,0)+VLOOKUP(A562,'Evaluations (formulaire)'!A:P,7,0),0)</f>
        <v>0</v>
      </c>
      <c r="S562" s="60">
        <f>IFERROR(VLOOKUP(A562,'Evaluations (formulaire)'!A:P,8,0),0)</f>
        <v>0</v>
      </c>
      <c r="T562" s="64">
        <f>IF(AND(ISBLANK(P562),Q562&lt;=2),Synthèse!$B$42,IF(AND(ISBLANK(P562),Q562&gt;=7),Synthèse!$C$42,R562+S562))</f>
        <v>0</v>
      </c>
      <c r="U562" s="64">
        <f t="shared" si="68"/>
        <v>8.73</v>
      </c>
      <c r="V562" s="59">
        <f t="shared" si="69"/>
        <v>311</v>
      </c>
      <c r="W562" s="26">
        <v>69</v>
      </c>
      <c r="X562" s="26" t="b">
        <f t="shared" si="70"/>
        <v>0</v>
      </c>
      <c r="Y562" s="26" t="e">
        <f>VLOOKUP(A562,#REF!,21,0)</f>
        <v>#REF!</v>
      </c>
      <c r="Z562" s="26" t="s">
        <v>2283</v>
      </c>
      <c r="AC562" t="b">
        <f t="shared" si="71"/>
        <v>0</v>
      </c>
      <c r="AD562" t="e">
        <f>IFERROR(VLOOKUP(A562,#REF!,4,0),MAX(#REF!)+100)</f>
        <v>#REF!</v>
      </c>
    </row>
    <row r="563" spans="1:30">
      <c r="A563">
        <v>833167</v>
      </c>
      <c r="B563" s="5" t="str">
        <f ca="1">VLOOKUP(A563,'Fichier FA (en entrée)'!B:AH,3,0)</f>
        <v>HRJMADHAPG</v>
      </c>
      <c r="C563">
        <f t="shared" si="64"/>
        <v>204</v>
      </c>
      <c r="D563">
        <f t="shared" si="65"/>
        <v>11.41</v>
      </c>
      <c r="E563" s="14" t="str">
        <f>VLOOKUP(A563,'Fichier FA (en entrée)'!B:AH,2,0)</f>
        <v>EV</v>
      </c>
      <c r="F563" s="14" t="b">
        <f t="shared" si="66"/>
        <v>1</v>
      </c>
      <c r="G563" s="14" t="b">
        <f>IFERROR(VLOOKUP(A563,'Calculs FI (auto)'!A:F,6,0),FALSE)</f>
        <v>1</v>
      </c>
      <c r="H563" s="14" t="b">
        <f t="shared" si="67"/>
        <v>1</v>
      </c>
      <c r="I563" s="16">
        <f>IFERROR(VLOOKUP(A563,'Moyennes FA (en entrée)'!B:N,7,0),"")</f>
        <v>10.41</v>
      </c>
      <c r="J563" s="16">
        <f>IFERROR(VLOOKUP(VLOOKUP(A563,'Fichier FA (en entrée)'!B:AH,33,0),Modificateurs!A$2:B$5,2,0),0)</f>
        <v>0</v>
      </c>
      <c r="K563" s="16">
        <f>IFERROR(VLOOKUP(VLOOKUP(A563,'Redoub FI (en entrée)'!B:N,7,0),Modificateurs!A$8:B$11,2,0),0)</f>
        <v>0</v>
      </c>
      <c r="L563" s="16">
        <f>IFERROR(VLOOKUP(M563,Modificateurs!D$1:E$94,2,0),0)</f>
        <v>1</v>
      </c>
      <c r="M563" t="str">
        <f>VLOOKUP(A563,'Fichier FA (en entrée)'!B:AH,16,0)&amp;" "&amp;VLOOKUP(A563,'Fichier FA (en entrée)'!B:AH,20,0)&amp;" "&amp;VLOOKUP(A563,'Fichier FA (en entrée)'!B:AH,27,0)&amp;" "&amp;VLOOKUP(A563,'Fichier FA (en entrée)'!B:AH,29,0)</f>
        <v xml:space="preserve">S Sciences de la vie et de la terre  </v>
      </c>
      <c r="N563" t="str">
        <f>VLOOKUP(A563,'Fichier FA (en entrée)'!B:AH,8,0)</f>
        <v>En Terminale</v>
      </c>
      <c r="O563" t="b">
        <f>AND(C563&gt;Synthèse!B$7,C563&lt;Synthèse!B$9)</f>
        <v>1</v>
      </c>
      <c r="Q563" s="60">
        <f>ROUNDUP(C563/(Synthèse!$B$2+Synthèse!$B$3)*8,0)</f>
        <v>4</v>
      </c>
      <c r="R563" s="60">
        <f>IFERROR(VLOOKUP(A563,'Evaluations (formulaire)'!A:P,6,0)+VLOOKUP(A563,'Evaluations (formulaire)'!A:P,7,0),0)</f>
        <v>0</v>
      </c>
      <c r="S563" s="60">
        <f>IFERROR(VLOOKUP(A563,'Evaluations (formulaire)'!A:P,8,0),0)</f>
        <v>0</v>
      </c>
      <c r="T563" s="64">
        <f>IF(AND(ISBLANK(P563),Q563&lt;=2),Synthèse!$B$42,IF(AND(ISBLANK(P563),Q563&gt;=7),Synthèse!$C$42,R563+S563))</f>
        <v>0</v>
      </c>
      <c r="U563" s="64">
        <f t="shared" si="68"/>
        <v>11.41</v>
      </c>
      <c r="V563" s="59">
        <f t="shared" si="69"/>
        <v>204</v>
      </c>
      <c r="W563" s="26">
        <v>266</v>
      </c>
      <c r="X563" s="26" t="b">
        <f t="shared" si="70"/>
        <v>1</v>
      </c>
      <c r="Y563" s="26" t="e">
        <f>VLOOKUP(A563,#REF!,21,0)</f>
        <v>#REF!</v>
      </c>
      <c r="Z563" s="26" t="s">
        <v>2283</v>
      </c>
      <c r="AC563" t="b">
        <f t="shared" si="71"/>
        <v>0</v>
      </c>
      <c r="AD563" t="e">
        <f>IFERROR(VLOOKUP(A563,#REF!,4,0),MAX(#REF!)+100)</f>
        <v>#REF!</v>
      </c>
    </row>
    <row r="564" spans="1:30">
      <c r="A564">
        <v>1000520</v>
      </c>
      <c r="B564" s="5" t="str">
        <f ca="1">VLOOKUP(A564,'Fichier FA (en entrée)'!B:AH,3,0)</f>
        <v>RGIBDQTOXA</v>
      </c>
      <c r="C564">
        <f t="shared" si="64"/>
        <v>462</v>
      </c>
      <c r="D564">
        <f t="shared" si="65"/>
        <v>-0.10999999999999943</v>
      </c>
      <c r="E564" s="14" t="str">
        <f>VLOOKUP(A564,'Fichier FA (en entrée)'!B:AH,2,0)</f>
        <v>EV</v>
      </c>
      <c r="F564" s="14" t="b">
        <f t="shared" si="66"/>
        <v>1</v>
      </c>
      <c r="G564" s="14" t="b">
        <f>IFERROR(VLOOKUP(A564,'Calculs FI (auto)'!A:F,6,0),FALSE)</f>
        <v>0</v>
      </c>
      <c r="H564" s="14" t="b">
        <f t="shared" si="67"/>
        <v>0</v>
      </c>
      <c r="I564" s="16">
        <f>IFERROR(VLOOKUP(A564,'Moyennes FA (en entrée)'!B:N,7,0),"")</f>
        <v>11.89</v>
      </c>
      <c r="J564" s="16">
        <f>IFERROR(VLOOKUP(VLOOKUP(A564,'Fichier FA (en entrée)'!B:AH,33,0),Modificateurs!A$2:B$5,2,0),0)</f>
        <v>0</v>
      </c>
      <c r="K564" s="16">
        <f>IFERROR(VLOOKUP(VLOOKUP(A564,'Redoub FI (en entrée)'!B:N,7,0),Modificateurs!A$8:B$11,2,0),0)</f>
        <v>0</v>
      </c>
      <c r="L564" s="16">
        <f>IFERROR(VLOOKUP(M564,Modificateurs!D$1:E$94,2,0),0)</f>
        <v>-12</v>
      </c>
      <c r="M564" t="str">
        <f>VLOOKUP(A564,'Fichier FA (en entrée)'!B:AH,16,0)&amp;" "&amp;VLOOKUP(A564,'Fichier FA (en entrée)'!B:AH,20,0)&amp;" "&amp;VLOOKUP(A564,'Fichier FA (en entrée)'!B:AH,27,0)&amp;" "&amp;VLOOKUP(A564,'Fichier FA (en entrée)'!B:AH,29,0)</f>
        <v xml:space="preserve">  Professionnelle Maintenance des équipements industriels</v>
      </c>
      <c r="N564" t="str">
        <f>VLOOKUP(A564,'Fichier FA (en entrée)'!B:AH,8,0)</f>
        <v>Non scolarisé</v>
      </c>
      <c r="O564" t="b">
        <f>AND(C564&gt;Synthèse!B$7,C564&lt;Synthèse!B$9)</f>
        <v>0</v>
      </c>
      <c r="Q564" s="60">
        <f>ROUNDUP(C564/(Synthèse!$B$2+Synthèse!$B$3)*8,0)</f>
        <v>7</v>
      </c>
      <c r="R564" s="60">
        <f>IFERROR(VLOOKUP(A564,'Evaluations (formulaire)'!A:P,6,0)+VLOOKUP(A564,'Evaluations (formulaire)'!A:P,7,0),0)</f>
        <v>0</v>
      </c>
      <c r="S564" s="60">
        <f>IFERROR(VLOOKUP(A564,'Evaluations (formulaire)'!A:P,8,0),0)</f>
        <v>0</v>
      </c>
      <c r="T564" s="64">
        <f>IF(AND(ISBLANK(P564),Q564&lt;=2),Synthèse!$B$42,IF(AND(ISBLANK(P564),Q564&gt;=7),Synthèse!$C$42,R564+S564))</f>
        <v>0</v>
      </c>
      <c r="U564" s="64">
        <f t="shared" si="68"/>
        <v>-0.10999999999999943</v>
      </c>
      <c r="V564" s="59">
        <f t="shared" si="69"/>
        <v>462</v>
      </c>
      <c r="W564" s="26">
        <v>486</v>
      </c>
      <c r="X564" s="26" t="b">
        <f t="shared" si="70"/>
        <v>0</v>
      </c>
      <c r="Y564" s="26" t="e">
        <f>VLOOKUP(A564,#REF!,21,0)</f>
        <v>#REF!</v>
      </c>
      <c r="Z564" s="26" t="s">
        <v>2283</v>
      </c>
      <c r="AC564" t="b">
        <f t="shared" si="71"/>
        <v>0</v>
      </c>
      <c r="AD564" t="e">
        <f>IFERROR(VLOOKUP(A564,#REF!,4,0),MAX(#REF!)+100)</f>
        <v>#REF!</v>
      </c>
    </row>
    <row r="565" spans="1:30">
      <c r="A565">
        <v>1001416</v>
      </c>
      <c r="B565" s="5" t="str">
        <f ca="1">VLOOKUP(A565,'Fichier FA (en entrée)'!B:AH,3,0)</f>
        <v>VENADZDCPQ</v>
      </c>
      <c r="C565">
        <f t="shared" si="64"/>
        <v>765</v>
      </c>
      <c r="D565">
        <f t="shared" si="65"/>
        <v>-100</v>
      </c>
      <c r="E565" s="14" t="str">
        <f>VLOOKUP(A565,'Fichier FA (en entrée)'!B:AH,2,0)</f>
        <v>ENV</v>
      </c>
      <c r="F565" s="14" t="b">
        <f t="shared" si="66"/>
        <v>0</v>
      </c>
      <c r="G565" s="14" t="b">
        <f>IFERROR(VLOOKUP(A565,'Calculs FI (auto)'!A:F,6,0),FALSE)</f>
        <v>1</v>
      </c>
      <c r="H565" s="14" t="b">
        <f t="shared" si="67"/>
        <v>0</v>
      </c>
      <c r="I565" s="16" t="str">
        <f>IFERROR(VLOOKUP(A565,'Moyennes FA (en entrée)'!B:N,7,0),"")</f>
        <v/>
      </c>
      <c r="J565" s="16">
        <f>IFERROR(VLOOKUP(VLOOKUP(A565,'Fichier FA (en entrée)'!B:AH,33,0),Modificateurs!A$2:B$5,2,0),0)</f>
        <v>0</v>
      </c>
      <c r="K565" s="16">
        <f>IFERROR(VLOOKUP(VLOOKUP(A565,'Redoub FI (en entrée)'!B:N,7,0),Modificateurs!A$8:B$11,2,0),0)</f>
        <v>0</v>
      </c>
      <c r="L565" s="16">
        <f>IFERROR(VLOOKUP(M565,Modificateurs!D$1:E$94,2,0),0)</f>
        <v>-12</v>
      </c>
      <c r="M565" t="str">
        <f>VLOOKUP(A565,'Fichier FA (en entrée)'!B:AH,16,0)&amp;" "&amp;VLOOKUP(A565,'Fichier FA (en entrée)'!B:AH,20,0)&amp;" "&amp;VLOOKUP(A565,'Fichier FA (en entrée)'!B:AH,27,0)&amp;" "&amp;VLOOKUP(A565,'Fichier FA (en entrée)'!B:AH,29,0)</f>
        <v xml:space="preserve">  Sciences et technologies de la gestion Comptabilité et finance d'entreprise</v>
      </c>
      <c r="N565" t="str">
        <f>VLOOKUP(A565,'Fichier FA (en entrée)'!B:AH,8,0)</f>
        <v>Non scolarisé</v>
      </c>
      <c r="O565" t="b">
        <f>AND(C565&gt;Synthèse!B$7,C565&lt;Synthèse!B$9)</f>
        <v>0</v>
      </c>
      <c r="Q565" s="60">
        <f>ROUNDUP(C565/(Synthèse!$B$2+Synthèse!$B$3)*8,0)</f>
        <v>12</v>
      </c>
      <c r="R565" s="60">
        <f>IFERROR(VLOOKUP(A565,'Evaluations (formulaire)'!A:P,6,0)+VLOOKUP(A565,'Evaluations (formulaire)'!A:P,7,0),0)</f>
        <v>0</v>
      </c>
      <c r="S565" s="60">
        <f>IFERROR(VLOOKUP(A565,'Evaluations (formulaire)'!A:P,8,0),0)</f>
        <v>0</v>
      </c>
      <c r="T565" s="64">
        <f>IF(AND(ISBLANK(P565),Q565&lt;=2),Synthèse!$B$42,IF(AND(ISBLANK(P565),Q565&gt;=7),Synthèse!$C$42,R565+S565))</f>
        <v>0</v>
      </c>
      <c r="U565" s="64">
        <f t="shared" si="68"/>
        <v>-100</v>
      </c>
      <c r="V565" s="59">
        <f t="shared" si="69"/>
        <v>765</v>
      </c>
      <c r="W565" s="26">
        <v>462</v>
      </c>
      <c r="X565" s="26" t="b">
        <f t="shared" si="70"/>
        <v>0</v>
      </c>
      <c r="Y565" s="26" t="e">
        <f>VLOOKUP(A565,#REF!,21,0)</f>
        <v>#REF!</v>
      </c>
      <c r="Z565" s="26" t="s">
        <v>2283</v>
      </c>
      <c r="AC565" t="b">
        <f t="shared" si="71"/>
        <v>0</v>
      </c>
      <c r="AD565" t="e">
        <f>IFERROR(VLOOKUP(A565,#REF!,4,0),MAX(#REF!)+100)</f>
        <v>#REF!</v>
      </c>
    </row>
    <row r="566" spans="1:30">
      <c r="A566">
        <v>1002828</v>
      </c>
      <c r="B566" s="5" t="str">
        <f ca="1">VLOOKUP(A566,'Fichier FA (en entrée)'!B:AH,3,0)</f>
        <v>QUKMFIJQJM</v>
      </c>
      <c r="C566">
        <f t="shared" si="64"/>
        <v>116</v>
      </c>
      <c r="D566">
        <f t="shared" si="65"/>
        <v>13.24</v>
      </c>
      <c r="E566" s="14" t="str">
        <f>VLOOKUP(A566,'Fichier FA (en entrée)'!B:AH,2,0)</f>
        <v>EV</v>
      </c>
      <c r="F566" s="14" t="b">
        <f t="shared" si="66"/>
        <v>1</v>
      </c>
      <c r="G566" s="14" t="b">
        <f>IFERROR(VLOOKUP(A566,'Calculs FI (auto)'!A:F,6,0),FALSE)</f>
        <v>0</v>
      </c>
      <c r="H566" s="14" t="b">
        <f t="shared" si="67"/>
        <v>0</v>
      </c>
      <c r="I566" s="16">
        <f>IFERROR(VLOOKUP(A566,'Moyennes FA (en entrée)'!B:N,7,0),"")</f>
        <v>11.24</v>
      </c>
      <c r="J566" s="16">
        <f>IFERROR(VLOOKUP(VLOOKUP(A566,'Fichier FA (en entrée)'!B:AH,33,0),Modificateurs!A$2:B$5,2,0),0)</f>
        <v>0</v>
      </c>
      <c r="K566" s="16">
        <f>IFERROR(VLOOKUP(VLOOKUP(A566,'Redoub FI (en entrée)'!B:N,7,0),Modificateurs!A$8:B$11,2,0),0)</f>
        <v>0</v>
      </c>
      <c r="L566" s="16">
        <f>IFERROR(VLOOKUP(M566,Modificateurs!D$1:E$94,2,0),0)</f>
        <v>2</v>
      </c>
      <c r="M566" t="str">
        <f>VLOOKUP(A566,'Fichier FA (en entrée)'!B:AH,16,0)&amp;" "&amp;VLOOKUP(A566,'Fichier FA (en entrée)'!B:AH,20,0)&amp;" "&amp;VLOOKUP(A566,'Fichier FA (en entrée)'!B:AH,27,0)&amp;" "&amp;VLOOKUP(A566,'Fichier FA (en entrée)'!B:AH,29,0)</f>
        <v xml:space="preserve">  Scientifique Mathématiques</v>
      </c>
      <c r="N566" t="str">
        <f>VLOOKUP(A566,'Fichier FA (en entrée)'!B:AH,8,0)</f>
        <v>Scolarisé dans le supérieur en France</v>
      </c>
      <c r="O566" t="b">
        <f>AND(C566&gt;Synthèse!B$7,C566&lt;Synthèse!B$9)</f>
        <v>0</v>
      </c>
      <c r="Q566" s="60">
        <f>ROUNDUP(C566/(Synthèse!$B$2+Synthèse!$B$3)*8,0)</f>
        <v>2</v>
      </c>
      <c r="R566" s="60">
        <f>IFERROR(VLOOKUP(A566,'Evaluations (formulaire)'!A:P,6,0)+VLOOKUP(A566,'Evaluations (formulaire)'!A:P,7,0),0)</f>
        <v>0</v>
      </c>
      <c r="S566" s="60">
        <f>IFERROR(VLOOKUP(A566,'Evaluations (formulaire)'!A:P,8,0),0)</f>
        <v>0</v>
      </c>
      <c r="T566" s="64">
        <f>IF(AND(ISBLANK(P566),Q566&lt;=2),Synthèse!$B$42,IF(AND(ISBLANK(P566),Q566&gt;=7),Synthèse!$C$42,R566+S566))</f>
        <v>0</v>
      </c>
      <c r="U566" s="64">
        <f t="shared" si="68"/>
        <v>13.24</v>
      </c>
      <c r="V566" s="59">
        <f t="shared" si="69"/>
        <v>116</v>
      </c>
      <c r="W566" s="26">
        <v>621</v>
      </c>
      <c r="X566" s="26" t="b">
        <f t="shared" si="70"/>
        <v>1</v>
      </c>
      <c r="Y566" s="26" t="e">
        <f>VLOOKUP(A566,#REF!,21,0)</f>
        <v>#REF!</v>
      </c>
      <c r="Z566" s="26" t="s">
        <v>2283</v>
      </c>
      <c r="AC566" t="b">
        <f t="shared" si="71"/>
        <v>0</v>
      </c>
      <c r="AD566" t="e">
        <f>IFERROR(VLOOKUP(A566,#REF!,4,0),MAX(#REF!)+100)</f>
        <v>#REF!</v>
      </c>
    </row>
    <row r="567" spans="1:30">
      <c r="A567">
        <v>1004450</v>
      </c>
      <c r="B567" s="5" t="str">
        <f ca="1">VLOOKUP(A567,'Fichier FA (en entrée)'!B:AH,3,0)</f>
        <v>ZPPLXTEBNY</v>
      </c>
      <c r="C567">
        <f t="shared" si="64"/>
        <v>765</v>
      </c>
      <c r="D567">
        <f t="shared" si="65"/>
        <v>-100</v>
      </c>
      <c r="E567" s="14" t="str">
        <f>VLOOKUP(A567,'Fichier FA (en entrée)'!B:AH,2,0)</f>
        <v>ENV</v>
      </c>
      <c r="F567" s="14" t="b">
        <f t="shared" si="66"/>
        <v>0</v>
      </c>
      <c r="G567" s="14" t="b">
        <f>IFERROR(VLOOKUP(A567,'Calculs FI (auto)'!A:F,6,0),FALSE)</f>
        <v>0</v>
      </c>
      <c r="H567" s="14" t="b">
        <f t="shared" si="67"/>
        <v>0</v>
      </c>
      <c r="I567" s="16" t="str">
        <f>IFERROR(VLOOKUP(A567,'Moyennes FA (en entrée)'!B:N,7,0),"")</f>
        <v/>
      </c>
      <c r="J567" s="16">
        <f>IFERROR(VLOOKUP(VLOOKUP(A567,'Fichier FA (en entrée)'!B:AH,33,0),Modificateurs!A$2:B$5,2,0),0)</f>
        <v>0</v>
      </c>
      <c r="K567" s="16">
        <f>IFERROR(VLOOKUP(VLOOKUP(A567,'Redoub FI (en entrée)'!B:N,7,0),Modificateurs!A$8:B$11,2,0),0)</f>
        <v>0</v>
      </c>
      <c r="L567" s="16">
        <f>IFERROR(VLOOKUP(M567,Modificateurs!D$1:E$94,2,0),0)</f>
        <v>2</v>
      </c>
      <c r="M567" t="str">
        <f>VLOOKUP(A567,'Fichier FA (en entrée)'!B:AH,16,0)&amp;" "&amp;VLOOKUP(A567,'Fichier FA (en entrée)'!B:AH,20,0)&amp;" "&amp;VLOOKUP(A567,'Fichier FA (en entrée)'!B:AH,27,0)&amp;" "&amp;VLOOKUP(A567,'Fichier FA (en entrée)'!B:AH,29,0)</f>
        <v xml:space="preserve">  Scientifique Physique-chimie</v>
      </c>
      <c r="N567" t="str">
        <f>VLOOKUP(A567,'Fichier FA (en entrée)'!B:AH,8,0)</f>
        <v>Scolarisé dans le supérieur à l'étranger</v>
      </c>
      <c r="O567" t="b">
        <f>AND(C567&gt;Synthèse!B$7,C567&lt;Synthèse!B$9)</f>
        <v>0</v>
      </c>
      <c r="Q567" s="60">
        <f>ROUNDUP(C567/(Synthèse!$B$2+Synthèse!$B$3)*8,0)</f>
        <v>12</v>
      </c>
      <c r="R567" s="60">
        <f>IFERROR(VLOOKUP(A567,'Evaluations (formulaire)'!A:P,6,0)+VLOOKUP(A567,'Evaluations (formulaire)'!A:P,7,0),0)</f>
        <v>0</v>
      </c>
      <c r="S567" s="60">
        <f>IFERROR(VLOOKUP(A567,'Evaluations (formulaire)'!A:P,8,0),0)</f>
        <v>0</v>
      </c>
      <c r="T567" s="64">
        <f>IF(AND(ISBLANK(P567),Q567&lt;=2),Synthèse!$B$42,IF(AND(ISBLANK(P567),Q567&gt;=7),Synthèse!$C$42,R567+S567))</f>
        <v>0</v>
      </c>
      <c r="U567" s="64">
        <f t="shared" si="68"/>
        <v>-100</v>
      </c>
      <c r="V567" s="59">
        <f t="shared" si="69"/>
        <v>765</v>
      </c>
      <c r="W567" s="26">
        <v>361</v>
      </c>
      <c r="X567" s="26" t="b">
        <f t="shared" si="70"/>
        <v>0</v>
      </c>
      <c r="Y567" s="26" t="e">
        <f>VLOOKUP(A567,#REF!,21,0)</f>
        <v>#REF!</v>
      </c>
      <c r="Z567" s="26" t="s">
        <v>2283</v>
      </c>
      <c r="AC567" t="b">
        <f t="shared" si="71"/>
        <v>0</v>
      </c>
      <c r="AD567" t="e">
        <f>IFERROR(VLOOKUP(A567,#REF!,4,0),MAX(#REF!)+100)</f>
        <v>#REF!</v>
      </c>
    </row>
    <row r="568" spans="1:30">
      <c r="A568">
        <v>1004530</v>
      </c>
      <c r="B568" s="5" t="str">
        <f ca="1">VLOOKUP(A568,'Fichier FA (en entrée)'!B:AH,3,0)</f>
        <v>QXWRRNQVGC</v>
      </c>
      <c r="C568">
        <f t="shared" si="64"/>
        <v>765</v>
      </c>
      <c r="D568">
        <f t="shared" si="65"/>
        <v>-100</v>
      </c>
      <c r="E568" s="14" t="str">
        <f>VLOOKUP(A568,'Fichier FA (en entrée)'!B:AH,2,0)</f>
        <v>ENV</v>
      </c>
      <c r="F568" s="14" t="b">
        <f t="shared" si="66"/>
        <v>0</v>
      </c>
      <c r="G568" s="14" t="b">
        <f>IFERROR(VLOOKUP(A568,'Calculs FI (auto)'!A:F,6,0),FALSE)</f>
        <v>0</v>
      </c>
      <c r="H568" s="14" t="b">
        <f t="shared" si="67"/>
        <v>0</v>
      </c>
      <c r="I568" s="16" t="str">
        <f>IFERROR(VLOOKUP(A568,'Moyennes FA (en entrée)'!B:N,7,0),"")</f>
        <v/>
      </c>
      <c r="J568" s="16">
        <f>IFERROR(VLOOKUP(VLOOKUP(A568,'Fichier FA (en entrée)'!B:AH,33,0),Modificateurs!A$2:B$5,2,0),0)</f>
        <v>0</v>
      </c>
      <c r="K568" s="16">
        <f>IFERROR(VLOOKUP(VLOOKUP(A568,'Redoub FI (en entrée)'!B:N,7,0),Modificateurs!A$8:B$11,2,0),0)</f>
        <v>0</v>
      </c>
      <c r="L568" s="16">
        <f>IFERROR(VLOOKUP(M568,Modificateurs!D$1:E$94,2,0),0)</f>
        <v>-6</v>
      </c>
      <c r="M568" t="str">
        <f>VLOOKUP(A568,'Fichier FA (en entrée)'!B:AH,16,0)&amp;" "&amp;VLOOKUP(A568,'Fichier FA (en entrée)'!B:AH,20,0)&amp;" "&amp;VLOOKUP(A568,'Fichier FA (en entrée)'!B:AH,27,0)&amp;" "&amp;VLOOKUP(A568,'Fichier FA (en entrée)'!B:AH,29,0)</f>
        <v xml:space="preserve">  Sciences et Technologies de l'Industrie et du Développement Durable Innovation Technologique et Eco conception</v>
      </c>
      <c r="N568" t="str">
        <f>VLOOKUP(A568,'Fichier FA (en entrée)'!B:AH,8,0)</f>
        <v>Scolarisé dans le supérieur en France</v>
      </c>
      <c r="O568" t="b">
        <f>AND(C568&gt;Synthèse!B$7,C568&lt;Synthèse!B$9)</f>
        <v>0</v>
      </c>
      <c r="Q568" s="60">
        <f>ROUNDUP(C568/(Synthèse!$B$2+Synthèse!$B$3)*8,0)</f>
        <v>12</v>
      </c>
      <c r="R568" s="60">
        <f>IFERROR(VLOOKUP(A568,'Evaluations (formulaire)'!A:P,6,0)+VLOOKUP(A568,'Evaluations (formulaire)'!A:P,7,0),0)</f>
        <v>0</v>
      </c>
      <c r="S568" s="60">
        <f>IFERROR(VLOOKUP(A568,'Evaluations (formulaire)'!A:P,8,0),0)</f>
        <v>0</v>
      </c>
      <c r="T568" s="64">
        <f>IF(AND(ISBLANK(P568),Q568&lt;=2),Synthèse!$B$42,IF(AND(ISBLANK(P568),Q568&gt;=7),Synthèse!$C$42,R568+S568))</f>
        <v>0</v>
      </c>
      <c r="U568" s="64">
        <f t="shared" si="68"/>
        <v>-100</v>
      </c>
      <c r="V568" s="59">
        <f t="shared" si="69"/>
        <v>765</v>
      </c>
      <c r="W568" s="26">
        <v>254</v>
      </c>
      <c r="X568" s="26" t="b">
        <f t="shared" si="70"/>
        <v>0</v>
      </c>
      <c r="Y568" s="26" t="e">
        <f>VLOOKUP(A568,#REF!,21,0)</f>
        <v>#REF!</v>
      </c>
      <c r="Z568" s="26" t="s">
        <v>2283</v>
      </c>
      <c r="AC568" t="b">
        <f t="shared" si="71"/>
        <v>0</v>
      </c>
      <c r="AD568" t="e">
        <f>IFERROR(VLOOKUP(A568,#REF!,4,0),MAX(#REF!)+100)</f>
        <v>#REF!</v>
      </c>
    </row>
    <row r="569" spans="1:30">
      <c r="A569">
        <v>1004670</v>
      </c>
      <c r="B569" s="5" t="str">
        <f ca="1">VLOOKUP(A569,'Fichier FA (en entrée)'!B:AH,3,0)</f>
        <v>RBUBWBOVEE</v>
      </c>
      <c r="C569">
        <f t="shared" si="64"/>
        <v>765</v>
      </c>
      <c r="D569">
        <f t="shared" si="65"/>
        <v>-100</v>
      </c>
      <c r="E569" s="14" t="str">
        <f>VLOOKUP(A569,'Fichier FA (en entrée)'!B:AH,2,0)</f>
        <v>ENV</v>
      </c>
      <c r="F569" s="14" t="b">
        <f t="shared" si="66"/>
        <v>0</v>
      </c>
      <c r="G569" s="14" t="b">
        <f>IFERROR(VLOOKUP(A569,'Calculs FI (auto)'!A:F,6,0),FALSE)</f>
        <v>0</v>
      </c>
      <c r="H569" s="14" t="b">
        <f t="shared" si="67"/>
        <v>0</v>
      </c>
      <c r="I569" s="16" t="str">
        <f>IFERROR(VLOOKUP(A569,'Moyennes FA (en entrée)'!B:N,7,0),"")</f>
        <v/>
      </c>
      <c r="J569" s="16">
        <f>IFERROR(VLOOKUP(VLOOKUP(A569,'Fichier FA (en entrée)'!B:AH,33,0),Modificateurs!A$2:B$5,2,0),0)</f>
        <v>0</v>
      </c>
      <c r="K569" s="16">
        <f>IFERROR(VLOOKUP(VLOOKUP(A569,'Redoub FI (en entrée)'!B:N,7,0),Modificateurs!A$8:B$11,2,0),0)</f>
        <v>0</v>
      </c>
      <c r="L569" s="16">
        <f>IFERROR(VLOOKUP(M569,Modificateurs!D$1:E$94,2,0),0)</f>
        <v>-6</v>
      </c>
      <c r="M569" t="str">
        <f>VLOOKUP(A569,'Fichier FA (en entrée)'!B:AH,16,0)&amp;" "&amp;VLOOKUP(A569,'Fichier FA (en entrée)'!B:AH,20,0)&amp;" "&amp;VLOOKUP(A569,'Fichier FA (en entrée)'!B:AH,27,0)&amp;" "&amp;VLOOKUP(A569,'Fichier FA (en entrée)'!B:AH,29,0)</f>
        <v xml:space="preserve">  Economique et social Langue renforcée</v>
      </c>
      <c r="N569" t="str">
        <f>VLOOKUP(A569,'Fichier FA (en entrée)'!B:AH,8,0)</f>
        <v>Scolarisé dans le supérieur en France</v>
      </c>
      <c r="O569" t="b">
        <f>AND(C569&gt;Synthèse!B$7,C569&lt;Synthèse!B$9)</f>
        <v>0</v>
      </c>
      <c r="Q569" s="60">
        <f>ROUNDUP(C569/(Synthèse!$B$2+Synthèse!$B$3)*8,0)</f>
        <v>12</v>
      </c>
      <c r="R569" s="60">
        <f>IFERROR(VLOOKUP(A569,'Evaluations (formulaire)'!A:P,6,0)+VLOOKUP(A569,'Evaluations (formulaire)'!A:P,7,0),0)</f>
        <v>0</v>
      </c>
      <c r="S569" s="60">
        <f>IFERROR(VLOOKUP(A569,'Evaluations (formulaire)'!A:P,8,0),0)</f>
        <v>0</v>
      </c>
      <c r="T569" s="64">
        <f>IF(AND(ISBLANK(P569),Q569&lt;=2),Synthèse!$B$42,IF(AND(ISBLANK(P569),Q569&gt;=7),Synthèse!$C$42,R569+S569))</f>
        <v>0</v>
      </c>
      <c r="U569" s="64">
        <f t="shared" si="68"/>
        <v>-100</v>
      </c>
      <c r="V569" s="59">
        <f t="shared" si="69"/>
        <v>765</v>
      </c>
      <c r="W569" s="26">
        <v>740</v>
      </c>
      <c r="X569" s="26" t="b">
        <f t="shared" si="70"/>
        <v>0</v>
      </c>
      <c r="Y569" s="26" t="e">
        <f>VLOOKUP(A569,#REF!,21,0)</f>
        <v>#REF!</v>
      </c>
      <c r="Z569" s="26" t="s">
        <v>2283</v>
      </c>
      <c r="AC569" t="b">
        <f t="shared" si="71"/>
        <v>0</v>
      </c>
      <c r="AD569" t="e">
        <f>IFERROR(VLOOKUP(A569,#REF!,4,0),MAX(#REF!)+100)</f>
        <v>#REF!</v>
      </c>
    </row>
    <row r="570" spans="1:30">
      <c r="A570">
        <v>1005843</v>
      </c>
      <c r="B570" s="5" t="str">
        <f ca="1">VLOOKUP(A570,'Fichier FA (en entrée)'!B:AH,3,0)</f>
        <v>AWBYYWYWOK</v>
      </c>
      <c r="C570">
        <f t="shared" si="64"/>
        <v>513</v>
      </c>
      <c r="D570">
        <f t="shared" si="65"/>
        <v>-3.5399999999999991</v>
      </c>
      <c r="E570" s="14" t="str">
        <f>VLOOKUP(A570,'Fichier FA (en entrée)'!B:AH,2,0)</f>
        <v>EV</v>
      </c>
      <c r="F570" s="14" t="b">
        <f t="shared" si="66"/>
        <v>1</v>
      </c>
      <c r="G570" s="14" t="b">
        <f>IFERROR(VLOOKUP(A570,'Calculs FI (auto)'!A:F,6,0),FALSE)</f>
        <v>0</v>
      </c>
      <c r="H570" s="14" t="b">
        <f t="shared" si="67"/>
        <v>0</v>
      </c>
      <c r="I570" s="16">
        <f>IFERROR(VLOOKUP(A570,'Moyennes FA (en entrée)'!B:N,7,0),"")</f>
        <v>8.4600000000000009</v>
      </c>
      <c r="J570" s="16">
        <f>IFERROR(VLOOKUP(VLOOKUP(A570,'Fichier FA (en entrée)'!B:AH,33,0),Modificateurs!A$2:B$5,2,0),0)</f>
        <v>0</v>
      </c>
      <c r="K570" s="16">
        <f>IFERROR(VLOOKUP(VLOOKUP(A570,'Redoub FI (en entrée)'!B:N,7,0),Modificateurs!A$8:B$11,2,0),0)</f>
        <v>0</v>
      </c>
      <c r="L570" s="16">
        <f>IFERROR(VLOOKUP(M570,Modificateurs!D$1:E$94,2,0),0)</f>
        <v>-12</v>
      </c>
      <c r="M570" t="str">
        <f>VLOOKUP(A570,'Fichier FA (en entrée)'!B:AH,16,0)&amp;" "&amp;VLOOKUP(A570,'Fichier FA (en entrée)'!B:AH,20,0)&amp;" "&amp;VLOOKUP(A570,'Fichier FA (en entrée)'!B:AH,27,0)&amp;" "&amp;VLOOKUP(A570,'Fichier FA (en entrée)'!B:AH,29,0)</f>
        <v xml:space="preserve">  Professionnelle Electrotechnique, énergie, équipements communicants</v>
      </c>
      <c r="N570" t="str">
        <f>VLOOKUP(A570,'Fichier FA (en entrée)'!B:AH,8,0)</f>
        <v>Non scolarisé</v>
      </c>
      <c r="O570" t="b">
        <f>AND(C570&gt;Synthèse!B$7,C570&lt;Synthèse!B$9)</f>
        <v>0</v>
      </c>
      <c r="Q570" s="60">
        <f>ROUNDUP(C570/(Synthèse!$B$2+Synthèse!$B$3)*8,0)</f>
        <v>8</v>
      </c>
      <c r="R570" s="60">
        <f>IFERROR(VLOOKUP(A570,'Evaluations (formulaire)'!A:P,6,0)+VLOOKUP(A570,'Evaluations (formulaire)'!A:P,7,0),0)</f>
        <v>0</v>
      </c>
      <c r="S570" s="60">
        <f>IFERROR(VLOOKUP(A570,'Evaluations (formulaire)'!A:P,8,0),0)</f>
        <v>0</v>
      </c>
      <c r="T570" s="64">
        <f>IF(AND(ISBLANK(P570),Q570&lt;=2),Synthèse!$B$42,IF(AND(ISBLANK(P570),Q570&gt;=7),Synthèse!$C$42,R570+S570))</f>
        <v>0</v>
      </c>
      <c r="U570" s="64">
        <f t="shared" si="68"/>
        <v>-3.5399999999999991</v>
      </c>
      <c r="V570" s="59">
        <f t="shared" si="69"/>
        <v>513</v>
      </c>
      <c r="W570" s="26">
        <v>211</v>
      </c>
      <c r="X570" s="26" t="b">
        <f t="shared" si="70"/>
        <v>0</v>
      </c>
      <c r="Y570" s="26" t="e">
        <f>VLOOKUP(A570,#REF!,21,0)</f>
        <v>#REF!</v>
      </c>
      <c r="Z570" s="26" t="s">
        <v>2283</v>
      </c>
      <c r="AC570" t="b">
        <f t="shared" si="71"/>
        <v>0</v>
      </c>
      <c r="AD570" t="e">
        <f>IFERROR(VLOOKUP(A570,#REF!,4,0),MAX(#REF!)+100)</f>
        <v>#REF!</v>
      </c>
    </row>
    <row r="571" spans="1:30">
      <c r="A571">
        <v>1006624</v>
      </c>
      <c r="B571" s="5" t="str">
        <f ca="1">VLOOKUP(A571,'Fichier FA (en entrée)'!B:AH,3,0)</f>
        <v>JTFJTJUFKL</v>
      </c>
      <c r="C571">
        <f t="shared" si="64"/>
        <v>765</v>
      </c>
      <c r="D571">
        <f t="shared" si="65"/>
        <v>-100</v>
      </c>
      <c r="E571" s="14" t="str">
        <f>VLOOKUP(A571,'Fichier FA (en entrée)'!B:AH,2,0)</f>
        <v>ENV</v>
      </c>
      <c r="F571" s="14" t="b">
        <f t="shared" si="66"/>
        <v>0</v>
      </c>
      <c r="G571" s="14" t="b">
        <f>IFERROR(VLOOKUP(A571,'Calculs FI (auto)'!A:F,6,0),FALSE)</f>
        <v>0</v>
      </c>
      <c r="H571" s="14" t="b">
        <f t="shared" si="67"/>
        <v>0</v>
      </c>
      <c r="I571" s="16" t="str">
        <f>IFERROR(VLOOKUP(A571,'Moyennes FA (en entrée)'!B:N,7,0),"")</f>
        <v/>
      </c>
      <c r="J571" s="16">
        <f>IFERROR(VLOOKUP(VLOOKUP(A571,'Fichier FA (en entrée)'!B:AH,33,0),Modificateurs!A$2:B$5,2,0),0)</f>
        <v>0</v>
      </c>
      <c r="K571" s="16">
        <f>IFERROR(VLOOKUP(VLOOKUP(A571,'Redoub FI (en entrée)'!B:N,7,0),Modificateurs!A$8:B$11,2,0),0)</f>
        <v>0</v>
      </c>
      <c r="L571" s="16">
        <f>IFERROR(VLOOKUP(M571,Modificateurs!D$1:E$94,2,0),0)</f>
        <v>-6</v>
      </c>
      <c r="M571" t="str">
        <f>VLOOKUP(A571,'Fichier FA (en entrée)'!B:AH,16,0)&amp;" "&amp;VLOOKUP(A571,'Fichier FA (en entrée)'!B:AH,20,0)&amp;" "&amp;VLOOKUP(A571,'Fichier FA (en entrée)'!B:AH,27,0)&amp;" "&amp;VLOOKUP(A571,'Fichier FA (en entrée)'!B:AH,29,0)</f>
        <v xml:space="preserve">  Sciences et Technologies de l'Industrie et du Développement Durable Architecture et construction</v>
      </c>
      <c r="N571" t="str">
        <f>VLOOKUP(A571,'Fichier FA (en entrée)'!B:AH,8,0)</f>
        <v>Scolarisé dans le supérieur en France</v>
      </c>
      <c r="O571" t="b">
        <f>AND(C571&gt;Synthèse!B$7,C571&lt;Synthèse!B$9)</f>
        <v>0</v>
      </c>
      <c r="Q571" s="60">
        <f>ROUNDUP(C571/(Synthèse!$B$2+Synthèse!$B$3)*8,0)</f>
        <v>12</v>
      </c>
      <c r="R571" s="60">
        <f>IFERROR(VLOOKUP(A571,'Evaluations (formulaire)'!A:P,6,0)+VLOOKUP(A571,'Evaluations (formulaire)'!A:P,7,0),0)</f>
        <v>0</v>
      </c>
      <c r="S571" s="60">
        <f>IFERROR(VLOOKUP(A571,'Evaluations (formulaire)'!A:P,8,0),0)</f>
        <v>0</v>
      </c>
      <c r="T571" s="64">
        <f>IF(AND(ISBLANK(P571),Q571&lt;=2),Synthèse!$B$42,IF(AND(ISBLANK(P571),Q571&gt;=7),Synthèse!$C$42,R571+S571))</f>
        <v>0</v>
      </c>
      <c r="U571" s="64">
        <f t="shared" si="68"/>
        <v>-100</v>
      </c>
      <c r="V571" s="59">
        <f t="shared" si="69"/>
        <v>765</v>
      </c>
      <c r="W571" s="26">
        <v>203</v>
      </c>
      <c r="X571" s="26" t="b">
        <f t="shared" si="70"/>
        <v>0</v>
      </c>
      <c r="Y571" s="26" t="e">
        <f>VLOOKUP(A571,#REF!,21,0)</f>
        <v>#REF!</v>
      </c>
      <c r="Z571" s="26" t="s">
        <v>2283</v>
      </c>
      <c r="AC571" t="b">
        <f t="shared" si="71"/>
        <v>0</v>
      </c>
      <c r="AD571" t="e">
        <f>IFERROR(VLOOKUP(A571,#REF!,4,0),MAX(#REF!)+100)</f>
        <v>#REF!</v>
      </c>
    </row>
    <row r="572" spans="1:30">
      <c r="A572">
        <v>1007463</v>
      </c>
      <c r="B572" s="5" t="str">
        <f ca="1">VLOOKUP(A572,'Fichier FA (en entrée)'!B:AH,3,0)</f>
        <v>MYIKABLFOW</v>
      </c>
      <c r="C572">
        <f t="shared" si="64"/>
        <v>262</v>
      </c>
      <c r="D572">
        <f t="shared" si="65"/>
        <v>10.31</v>
      </c>
      <c r="E572" s="14" t="str">
        <f>VLOOKUP(A572,'Fichier FA (en entrée)'!B:AH,2,0)</f>
        <v>EV</v>
      </c>
      <c r="F572" s="14" t="b">
        <f t="shared" si="66"/>
        <v>1</v>
      </c>
      <c r="G572" s="14" t="b">
        <f>IFERROR(VLOOKUP(A572,'Calculs FI (auto)'!A:F,6,0),FALSE)</f>
        <v>1</v>
      </c>
      <c r="H572" s="14" t="b">
        <f t="shared" si="67"/>
        <v>1</v>
      </c>
      <c r="I572" s="16">
        <f>IFERROR(VLOOKUP(A572,'Moyennes FA (en entrée)'!B:N,7,0),"")</f>
        <v>9.31</v>
      </c>
      <c r="J572" s="16">
        <f>IFERROR(VLOOKUP(VLOOKUP(A572,'Fichier FA (en entrée)'!B:AH,33,0),Modificateurs!A$2:B$5,2,0),0)</f>
        <v>0</v>
      </c>
      <c r="K572" s="16">
        <f>IFERROR(VLOOKUP(VLOOKUP(A572,'Redoub FI (en entrée)'!B:N,7,0),Modificateurs!A$8:B$11,2,0),0)</f>
        <v>0</v>
      </c>
      <c r="L572" s="16">
        <f>IFERROR(VLOOKUP(M572,Modificateurs!D$1:E$94,2,0),0)</f>
        <v>1</v>
      </c>
      <c r="M572" t="str">
        <f>VLOOKUP(A572,'Fichier FA (en entrée)'!B:AH,16,0)&amp;" "&amp;VLOOKUP(A572,'Fichier FA (en entrée)'!B:AH,20,0)&amp;" "&amp;VLOOKUP(A572,'Fichier FA (en entrée)'!B:AH,27,0)&amp;" "&amp;VLOOKUP(A572,'Fichier FA (en entrée)'!B:AH,29,0)</f>
        <v xml:space="preserve">  Scientifique Sciences de la vie et de la terre</v>
      </c>
      <c r="N572" t="str">
        <f>VLOOKUP(A572,'Fichier FA (en entrée)'!B:AH,8,0)</f>
        <v>Scolarisé dans le supérieur en France</v>
      </c>
      <c r="O572" t="b">
        <f>AND(C572&gt;Synthèse!B$7,C572&lt;Synthèse!B$9)</f>
        <v>1</v>
      </c>
      <c r="Q572" s="60">
        <f>ROUNDUP(C572/(Synthèse!$B$2+Synthèse!$B$3)*8,0)</f>
        <v>4</v>
      </c>
      <c r="R572" s="60">
        <f>IFERROR(VLOOKUP(A572,'Evaluations (formulaire)'!A:P,6,0)+VLOOKUP(A572,'Evaluations (formulaire)'!A:P,7,0),0)</f>
        <v>0</v>
      </c>
      <c r="S572" s="60">
        <f>IFERROR(VLOOKUP(A572,'Evaluations (formulaire)'!A:P,8,0),0)</f>
        <v>0</v>
      </c>
      <c r="T572" s="64">
        <f>IF(AND(ISBLANK(P572),Q572&lt;=2),Synthèse!$B$42,IF(AND(ISBLANK(P572),Q572&gt;=7),Synthèse!$C$42,R572+S572))</f>
        <v>0</v>
      </c>
      <c r="U572" s="64">
        <f t="shared" si="68"/>
        <v>10.31</v>
      </c>
      <c r="V572" s="59">
        <f t="shared" si="69"/>
        <v>261</v>
      </c>
      <c r="W572" s="26">
        <v>269</v>
      </c>
      <c r="X572" s="26" t="b">
        <f t="shared" si="70"/>
        <v>1</v>
      </c>
      <c r="Y572" s="26" t="e">
        <f>VLOOKUP(A572,#REF!,21,0)</f>
        <v>#REF!</v>
      </c>
      <c r="Z572" s="26" t="s">
        <v>2283</v>
      </c>
      <c r="AC572" t="b">
        <f t="shared" si="71"/>
        <v>0</v>
      </c>
      <c r="AD572" t="e">
        <f>IFERROR(VLOOKUP(A572,#REF!,4,0),MAX(#REF!)+100)</f>
        <v>#REF!</v>
      </c>
    </row>
    <row r="573" spans="1:30">
      <c r="A573">
        <v>1009418</v>
      </c>
      <c r="B573" s="5" t="str">
        <f ca="1">VLOOKUP(A573,'Fichier FA (en entrée)'!B:AH,3,0)</f>
        <v>HIQUFZRRPP</v>
      </c>
      <c r="C573">
        <f t="shared" si="64"/>
        <v>372</v>
      </c>
      <c r="D573">
        <f t="shared" si="65"/>
        <v>5.5</v>
      </c>
      <c r="E573" s="14" t="str">
        <f>VLOOKUP(A573,'Fichier FA (en entrée)'!B:AH,2,0)</f>
        <v>EV</v>
      </c>
      <c r="F573" s="14" t="b">
        <f t="shared" si="66"/>
        <v>1</v>
      </c>
      <c r="G573" s="14" t="b">
        <f>IFERROR(VLOOKUP(A573,'Calculs FI (auto)'!A:F,6,0),FALSE)</f>
        <v>1</v>
      </c>
      <c r="H573" s="14" t="b">
        <f t="shared" si="67"/>
        <v>1</v>
      </c>
      <c r="I573" s="16">
        <f>IFERROR(VLOOKUP(A573,'Moyennes FA (en entrée)'!B:N,7,0),"")</f>
        <v>11.5</v>
      </c>
      <c r="J573" s="16">
        <f>IFERROR(VLOOKUP(VLOOKUP(A573,'Fichier FA (en entrée)'!B:AH,33,0),Modificateurs!A$2:B$5,2,0),0)</f>
        <v>0</v>
      </c>
      <c r="K573" s="16">
        <f>IFERROR(VLOOKUP(VLOOKUP(A573,'Redoub FI (en entrée)'!B:N,7,0),Modificateurs!A$8:B$11,2,0),0)</f>
        <v>0</v>
      </c>
      <c r="L573" s="16">
        <f>IFERROR(VLOOKUP(M573,Modificateurs!D$1:E$94,2,0),0)</f>
        <v>-6</v>
      </c>
      <c r="M573" t="str">
        <f>VLOOKUP(A573,'Fichier FA (en entrée)'!B:AH,16,0)&amp;" "&amp;VLOOKUP(A573,'Fichier FA (en entrée)'!B:AH,20,0)&amp;" "&amp;VLOOKUP(A573,'Fichier FA (en entrée)'!B:AH,27,0)&amp;" "&amp;VLOOKUP(A573,'Fichier FA (en entrée)'!B:AH,29,0)</f>
        <v xml:space="preserve">  Economique et social Sciences économiques et sociales</v>
      </c>
      <c r="N573" t="str">
        <f>VLOOKUP(A573,'Fichier FA (en entrée)'!B:AH,8,0)</f>
        <v>Non scolarisé</v>
      </c>
      <c r="O573" t="b">
        <f>AND(C573&gt;Synthèse!B$7,C573&lt;Synthèse!B$9)</f>
        <v>1</v>
      </c>
      <c r="Q573" s="60">
        <f>ROUNDUP(C573/(Synthèse!$B$2+Synthèse!$B$3)*8,0)</f>
        <v>6</v>
      </c>
      <c r="R573" s="60">
        <f>IFERROR(VLOOKUP(A573,'Evaluations (formulaire)'!A:P,6,0)+VLOOKUP(A573,'Evaluations (formulaire)'!A:P,7,0),0)</f>
        <v>0</v>
      </c>
      <c r="S573" s="60">
        <f>IFERROR(VLOOKUP(A573,'Evaluations (formulaire)'!A:P,8,0),0)</f>
        <v>0</v>
      </c>
      <c r="T573" s="64">
        <f>IF(AND(ISBLANK(P573),Q573&lt;=2),Synthèse!$B$42,IF(AND(ISBLANK(P573),Q573&gt;=7),Synthèse!$C$42,R573+S573))</f>
        <v>0</v>
      </c>
      <c r="U573" s="64">
        <f t="shared" si="68"/>
        <v>5.5</v>
      </c>
      <c r="V573" s="59">
        <f t="shared" si="69"/>
        <v>372</v>
      </c>
      <c r="W573" s="26">
        <v>629</v>
      </c>
      <c r="X573" s="26" t="b">
        <f t="shared" si="70"/>
        <v>0</v>
      </c>
      <c r="Y573" s="26" t="e">
        <f>VLOOKUP(A573,#REF!,21,0)</f>
        <v>#REF!</v>
      </c>
      <c r="Z573" s="26" t="s">
        <v>2283</v>
      </c>
      <c r="AC573" t="b">
        <f t="shared" si="71"/>
        <v>0</v>
      </c>
      <c r="AD573" t="e">
        <f>IFERROR(VLOOKUP(A573,#REF!,4,0),MAX(#REF!)+100)</f>
        <v>#REF!</v>
      </c>
    </row>
    <row r="574" spans="1:30">
      <c r="A574">
        <v>1009746</v>
      </c>
      <c r="B574" s="5" t="str">
        <f ca="1">VLOOKUP(A574,'Fichier FA (en entrée)'!B:AH,3,0)</f>
        <v>FISJDMIZJE</v>
      </c>
      <c r="C574">
        <f t="shared" si="64"/>
        <v>465</v>
      </c>
      <c r="D574">
        <f t="shared" si="65"/>
        <v>-0.33000000000000007</v>
      </c>
      <c r="E574" s="14" t="str">
        <f>VLOOKUP(A574,'Fichier FA (en entrée)'!B:AH,2,0)</f>
        <v>EV</v>
      </c>
      <c r="F574" s="14" t="b">
        <f t="shared" si="66"/>
        <v>1</v>
      </c>
      <c r="G574" s="14" t="b">
        <f>IFERROR(VLOOKUP(A574,'Calculs FI (auto)'!A:F,6,0),FALSE)</f>
        <v>0</v>
      </c>
      <c r="H574" s="14" t="b">
        <f t="shared" si="67"/>
        <v>0</v>
      </c>
      <c r="I574" s="16">
        <f>IFERROR(VLOOKUP(A574,'Moyennes FA (en entrée)'!B:N,7,0),"")</f>
        <v>11.67</v>
      </c>
      <c r="J574" s="16">
        <f>IFERROR(VLOOKUP(VLOOKUP(A574,'Fichier FA (en entrée)'!B:AH,33,0),Modificateurs!A$2:B$5,2,0),0)</f>
        <v>0</v>
      </c>
      <c r="K574" s="16">
        <f>IFERROR(VLOOKUP(VLOOKUP(A574,'Redoub FI (en entrée)'!B:N,7,0),Modificateurs!A$8:B$11,2,0),0)</f>
        <v>0</v>
      </c>
      <c r="L574" s="16">
        <f>IFERROR(VLOOKUP(M574,Modificateurs!D$1:E$94,2,0),0)</f>
        <v>-12</v>
      </c>
      <c r="M574" t="str">
        <f>VLOOKUP(A574,'Fichier FA (en entrée)'!B:AH,16,0)&amp;" "&amp;VLOOKUP(A574,'Fichier FA (en entrée)'!B:AH,20,0)&amp;" "&amp;VLOOKUP(A574,'Fichier FA (en entrée)'!B:AH,27,0)&amp;" "&amp;VLOOKUP(A574,'Fichier FA (en entrée)'!B:AH,29,0)</f>
        <v xml:space="preserve">  Professionnelle Comptabilité</v>
      </c>
      <c r="N574" t="str">
        <f>VLOOKUP(A574,'Fichier FA (en entrée)'!B:AH,8,0)</f>
        <v>Non scolarisé</v>
      </c>
      <c r="O574" t="b">
        <f>AND(C574&gt;Synthèse!B$7,C574&lt;Synthèse!B$9)</f>
        <v>0</v>
      </c>
      <c r="Q574" s="60">
        <f>ROUNDUP(C574/(Synthèse!$B$2+Synthèse!$B$3)*8,0)</f>
        <v>7</v>
      </c>
      <c r="R574" s="60">
        <f>IFERROR(VLOOKUP(A574,'Evaluations (formulaire)'!A:P,6,0)+VLOOKUP(A574,'Evaluations (formulaire)'!A:P,7,0),0)</f>
        <v>0</v>
      </c>
      <c r="S574" s="60">
        <f>IFERROR(VLOOKUP(A574,'Evaluations (formulaire)'!A:P,8,0),0)</f>
        <v>0</v>
      </c>
      <c r="T574" s="64">
        <f>IF(AND(ISBLANK(P574),Q574&lt;=2),Synthèse!$B$42,IF(AND(ISBLANK(P574),Q574&gt;=7),Synthèse!$C$42,R574+S574))</f>
        <v>0</v>
      </c>
      <c r="U574" s="64">
        <f t="shared" si="68"/>
        <v>-0.33000000000000007</v>
      </c>
      <c r="V574" s="59">
        <f t="shared" si="69"/>
        <v>465</v>
      </c>
      <c r="W574" s="26">
        <v>548</v>
      </c>
      <c r="X574" s="26" t="b">
        <f t="shared" si="70"/>
        <v>0</v>
      </c>
      <c r="Y574" s="26" t="e">
        <f>VLOOKUP(A574,#REF!,21,0)</f>
        <v>#REF!</v>
      </c>
      <c r="Z574" s="26" t="s">
        <v>2283</v>
      </c>
      <c r="AC574" t="b">
        <f t="shared" si="71"/>
        <v>0</v>
      </c>
      <c r="AD574" t="e">
        <f>IFERROR(VLOOKUP(A574,#REF!,4,0),MAX(#REF!)+100)</f>
        <v>#REF!</v>
      </c>
    </row>
    <row r="575" spans="1:30">
      <c r="A575">
        <v>1011122</v>
      </c>
      <c r="B575" s="5" t="str">
        <f ca="1">VLOOKUP(A575,'Fichier FA (en entrée)'!B:AH,3,0)</f>
        <v>DRNMEHQUOD</v>
      </c>
      <c r="C575">
        <f t="shared" si="64"/>
        <v>152</v>
      </c>
      <c r="D575">
        <f t="shared" si="65"/>
        <v>12.46</v>
      </c>
      <c r="E575" s="14" t="str">
        <f>VLOOKUP(A575,'Fichier FA (en entrée)'!B:AH,2,0)</f>
        <v>EV</v>
      </c>
      <c r="F575" s="14" t="b">
        <f t="shared" si="66"/>
        <v>1</v>
      </c>
      <c r="G575" s="14" t="b">
        <f>IFERROR(VLOOKUP(A575,'Calculs FI (auto)'!A:F,6,0),FALSE)</f>
        <v>0</v>
      </c>
      <c r="H575" s="14" t="b">
        <f t="shared" si="67"/>
        <v>0</v>
      </c>
      <c r="I575" s="16">
        <f>IFERROR(VLOOKUP(A575,'Moyennes FA (en entrée)'!B:N,7,0),"")</f>
        <v>11.46</v>
      </c>
      <c r="J575" s="16">
        <f>IFERROR(VLOOKUP(VLOOKUP(A575,'Fichier FA (en entrée)'!B:AH,33,0),Modificateurs!A$2:B$5,2,0),0)</f>
        <v>0</v>
      </c>
      <c r="K575" s="16">
        <f>IFERROR(VLOOKUP(VLOOKUP(A575,'Redoub FI (en entrée)'!B:N,7,0),Modificateurs!A$8:B$11,2,0),0)</f>
        <v>0</v>
      </c>
      <c r="L575" s="16">
        <f>IFERROR(VLOOKUP(M575,Modificateurs!D$1:E$94,2,0),0)</f>
        <v>1</v>
      </c>
      <c r="M575" t="str">
        <f>VLOOKUP(A575,'Fichier FA (en entrée)'!B:AH,16,0)&amp;" "&amp;VLOOKUP(A575,'Fichier FA (en entrée)'!B:AH,20,0)&amp;" "&amp;VLOOKUP(A575,'Fichier FA (en entrée)'!B:AH,27,0)&amp;" "&amp;VLOOKUP(A575,'Fichier FA (en entrée)'!B:AH,29,0)</f>
        <v xml:space="preserve">  Scientifique Sciences de la vie et de la terre</v>
      </c>
      <c r="N575" t="str">
        <f>VLOOKUP(A575,'Fichier FA (en entrée)'!B:AH,8,0)</f>
        <v>Scolarisé dans le supérieur en France</v>
      </c>
      <c r="O575" t="b">
        <f>AND(C575&gt;Synthèse!B$7,C575&lt;Synthèse!B$9)</f>
        <v>1</v>
      </c>
      <c r="Q575" s="60">
        <f>ROUNDUP(C575/(Synthèse!$B$2+Synthèse!$B$3)*8,0)</f>
        <v>3</v>
      </c>
      <c r="R575" s="60">
        <f>IFERROR(VLOOKUP(A575,'Evaluations (formulaire)'!A:P,6,0)+VLOOKUP(A575,'Evaluations (formulaire)'!A:P,7,0),0)</f>
        <v>0</v>
      </c>
      <c r="S575" s="60">
        <f>IFERROR(VLOOKUP(A575,'Evaluations (formulaire)'!A:P,8,0),0)</f>
        <v>0</v>
      </c>
      <c r="T575" s="64">
        <f>IF(AND(ISBLANK(P575),Q575&lt;=2),Synthèse!$B$42,IF(AND(ISBLANK(P575),Q575&gt;=7),Synthèse!$C$42,R575+S575))</f>
        <v>0</v>
      </c>
      <c r="U575" s="64">
        <f t="shared" si="68"/>
        <v>12.46</v>
      </c>
      <c r="V575" s="59">
        <f t="shared" si="69"/>
        <v>152</v>
      </c>
      <c r="W575" s="26">
        <v>311</v>
      </c>
      <c r="X575" s="26" t="b">
        <f t="shared" si="70"/>
        <v>1</v>
      </c>
      <c r="Y575" s="26" t="e">
        <f>VLOOKUP(A575,#REF!,21,0)</f>
        <v>#REF!</v>
      </c>
      <c r="Z575" s="26" t="s">
        <v>2283</v>
      </c>
      <c r="AC575" t="b">
        <f t="shared" si="71"/>
        <v>0</v>
      </c>
      <c r="AD575" t="e">
        <f>IFERROR(VLOOKUP(A575,#REF!,4,0),MAX(#REF!)+100)</f>
        <v>#REF!</v>
      </c>
    </row>
    <row r="576" spans="1:30">
      <c r="A576">
        <v>1012544</v>
      </c>
      <c r="B576" s="5" t="str">
        <f ca="1">VLOOKUP(A576,'Fichier FA (en entrée)'!B:AH,3,0)</f>
        <v>RAUIMDVGYW</v>
      </c>
      <c r="C576">
        <f t="shared" si="64"/>
        <v>765</v>
      </c>
      <c r="D576">
        <f t="shared" si="65"/>
        <v>-100</v>
      </c>
      <c r="E576" s="14" t="str">
        <f>VLOOKUP(A576,'Fichier FA (en entrée)'!B:AH,2,0)</f>
        <v>ENV</v>
      </c>
      <c r="F576" s="14" t="b">
        <f t="shared" si="66"/>
        <v>0</v>
      </c>
      <c r="G576" s="14" t="b">
        <f>IFERROR(VLOOKUP(A576,'Calculs FI (auto)'!A:F,6,0),FALSE)</f>
        <v>0</v>
      </c>
      <c r="H576" s="14" t="b">
        <f t="shared" si="67"/>
        <v>0</v>
      </c>
      <c r="I576" s="16" t="str">
        <f>IFERROR(VLOOKUP(A576,'Moyennes FA (en entrée)'!B:N,7,0),"")</f>
        <v/>
      </c>
      <c r="J576" s="16">
        <f>IFERROR(VLOOKUP(VLOOKUP(A576,'Fichier FA (en entrée)'!B:AH,33,0),Modificateurs!A$2:B$5,2,0),0)</f>
        <v>0</v>
      </c>
      <c r="K576" s="16">
        <f>IFERROR(VLOOKUP(VLOOKUP(A576,'Redoub FI (en entrée)'!B:N,7,0),Modificateurs!A$8:B$11,2,0),0)</f>
        <v>0</v>
      </c>
      <c r="L576" s="16">
        <f>IFERROR(VLOOKUP(M576,Modificateurs!D$1:E$94,2,0),0)</f>
        <v>2</v>
      </c>
      <c r="M576" t="str">
        <f>VLOOKUP(A576,'Fichier FA (en entrée)'!B:AH,16,0)&amp;" "&amp;VLOOKUP(A576,'Fichier FA (en entrée)'!B:AH,20,0)&amp;" "&amp;VLOOKUP(A576,'Fichier FA (en entrée)'!B:AH,27,0)&amp;" "&amp;VLOOKUP(A576,'Fichier FA (en entrée)'!B:AH,29,0)</f>
        <v xml:space="preserve">  Scientifique Mathématiques</v>
      </c>
      <c r="N576" t="str">
        <f>VLOOKUP(A576,'Fichier FA (en entrée)'!B:AH,8,0)</f>
        <v>Scolarisé dans le supérieur en France</v>
      </c>
      <c r="O576" t="b">
        <f>AND(C576&gt;Synthèse!B$7,C576&lt;Synthèse!B$9)</f>
        <v>0</v>
      </c>
      <c r="Q576" s="60">
        <f>ROUNDUP(C576/(Synthèse!$B$2+Synthèse!$B$3)*8,0)</f>
        <v>12</v>
      </c>
      <c r="R576" s="60">
        <f>IFERROR(VLOOKUP(A576,'Evaluations (formulaire)'!A:P,6,0)+VLOOKUP(A576,'Evaluations (formulaire)'!A:P,7,0),0)</f>
        <v>0</v>
      </c>
      <c r="S576" s="60">
        <f>IFERROR(VLOOKUP(A576,'Evaluations (formulaire)'!A:P,8,0),0)</f>
        <v>0</v>
      </c>
      <c r="T576" s="64">
        <f>IF(AND(ISBLANK(P576),Q576&lt;=2),Synthèse!$B$42,IF(AND(ISBLANK(P576),Q576&gt;=7),Synthèse!$C$42,R576+S576))</f>
        <v>0</v>
      </c>
      <c r="U576" s="64">
        <f t="shared" si="68"/>
        <v>-100</v>
      </c>
      <c r="V576" s="59">
        <f t="shared" si="69"/>
        <v>765</v>
      </c>
      <c r="W576" s="26">
        <v>442</v>
      </c>
      <c r="X576" s="26" t="b">
        <f t="shared" si="70"/>
        <v>0</v>
      </c>
      <c r="Z576" s="26" t="s">
        <v>2283</v>
      </c>
      <c r="AC576" t="b">
        <f t="shared" si="71"/>
        <v>0</v>
      </c>
      <c r="AD576" t="e">
        <f>IFERROR(VLOOKUP(A576,#REF!,4,0),MAX(#REF!)+100)</f>
        <v>#REF!</v>
      </c>
    </row>
    <row r="577" spans="1:30">
      <c r="A577">
        <v>1012896</v>
      </c>
      <c r="B577" s="5" t="str">
        <f ca="1">VLOOKUP(A577,'Fichier FA (en entrée)'!B:AH,3,0)</f>
        <v>UYGFRWVACX</v>
      </c>
      <c r="C577">
        <f t="shared" si="64"/>
        <v>765</v>
      </c>
      <c r="D577">
        <f t="shared" si="65"/>
        <v>-100</v>
      </c>
      <c r="E577" s="14" t="str">
        <f>VLOOKUP(A577,'Fichier FA (en entrée)'!B:AH,2,0)</f>
        <v>ENV</v>
      </c>
      <c r="F577" s="14" t="b">
        <f t="shared" si="66"/>
        <v>0</v>
      </c>
      <c r="G577" s="14" t="b">
        <f>IFERROR(VLOOKUP(A577,'Calculs FI (auto)'!A:F,6,0),FALSE)</f>
        <v>1</v>
      </c>
      <c r="H577" s="14" t="b">
        <f t="shared" si="67"/>
        <v>0</v>
      </c>
      <c r="I577" s="16" t="str">
        <f>IFERROR(VLOOKUP(A577,'Moyennes FA (en entrée)'!B:N,7,0),"")</f>
        <v/>
      </c>
      <c r="J577" s="16">
        <f>IFERROR(VLOOKUP(VLOOKUP(A577,'Fichier FA (en entrée)'!B:AH,33,0),Modificateurs!A$2:B$5,2,0),0)</f>
        <v>0</v>
      </c>
      <c r="K577" s="16">
        <f>IFERROR(VLOOKUP(VLOOKUP(A577,'Redoub FI (en entrée)'!B:N,7,0),Modificateurs!A$8:B$11,2,0),0)</f>
        <v>0</v>
      </c>
      <c r="L577" s="16">
        <f>IFERROR(VLOOKUP(M577,Modificateurs!D$1:E$94,2,0),0)</f>
        <v>2</v>
      </c>
      <c r="M577" t="str">
        <f>VLOOKUP(A577,'Fichier FA (en entrée)'!B:AH,16,0)&amp;" "&amp;VLOOKUP(A577,'Fichier FA (en entrée)'!B:AH,20,0)&amp;" "&amp;VLOOKUP(A577,'Fichier FA (en entrée)'!B:AH,27,0)&amp;" "&amp;VLOOKUP(A577,'Fichier FA (en entrée)'!B:AH,29,0)</f>
        <v xml:space="preserve">  Scientifique Physique-chimie</v>
      </c>
      <c r="N577" t="str">
        <f>VLOOKUP(A577,'Fichier FA (en entrée)'!B:AH,8,0)</f>
        <v>Non scolarisé</v>
      </c>
      <c r="O577" t="b">
        <f>AND(C577&gt;Synthèse!B$7,C577&lt;Synthèse!B$9)</f>
        <v>0</v>
      </c>
      <c r="Q577" s="60">
        <f>ROUNDUP(C577/(Synthèse!$B$2+Synthèse!$B$3)*8,0)</f>
        <v>12</v>
      </c>
      <c r="R577" s="60">
        <f>IFERROR(VLOOKUP(A577,'Evaluations (formulaire)'!A:P,6,0)+VLOOKUP(A577,'Evaluations (formulaire)'!A:P,7,0),0)</f>
        <v>0</v>
      </c>
      <c r="S577" s="60">
        <f>IFERROR(VLOOKUP(A577,'Evaluations (formulaire)'!A:P,8,0),0)</f>
        <v>0</v>
      </c>
      <c r="T577" s="64">
        <f>IF(AND(ISBLANK(P577),Q577&lt;=2),Synthèse!$B$42,IF(AND(ISBLANK(P577),Q577&gt;=7),Synthèse!$C$42,R577+S577))</f>
        <v>0</v>
      </c>
      <c r="U577" s="64">
        <f t="shared" si="68"/>
        <v>-100</v>
      </c>
      <c r="V577" s="59">
        <f t="shared" si="69"/>
        <v>765</v>
      </c>
      <c r="W577" s="26">
        <v>268</v>
      </c>
      <c r="X577" s="26" t="b">
        <f t="shared" si="70"/>
        <v>0</v>
      </c>
      <c r="Z577" s="26" t="s">
        <v>2283</v>
      </c>
      <c r="AC577" t="b">
        <f t="shared" si="71"/>
        <v>0</v>
      </c>
      <c r="AD577" t="e">
        <f>IFERROR(VLOOKUP(A577,#REF!,4,0),MAX(#REF!)+100)</f>
        <v>#REF!</v>
      </c>
    </row>
    <row r="578" spans="1:30">
      <c r="A578">
        <v>1013418</v>
      </c>
      <c r="B578" s="5" t="str">
        <f ca="1">VLOOKUP(A578,'Fichier FA (en entrée)'!B:AH,3,0)</f>
        <v>VWTGCATZVW</v>
      </c>
      <c r="C578">
        <f t="shared" ref="C578:C641" si="72">COUNTIF(D:D,"&gt;="&amp;D578)</f>
        <v>765</v>
      </c>
      <c r="D578">
        <f t="shared" ref="D578:D641" si="73">IFERROR(IF(F578,I578+J578+K578+L578,-100),-20)</f>
        <v>-100</v>
      </c>
      <c r="E578" s="14" t="str">
        <f>VLOOKUP(A578,'Fichier FA (en entrée)'!B:AH,2,0)</f>
        <v>ENV</v>
      </c>
      <c r="F578" s="14" t="b">
        <f t="shared" ref="F578:F641" si="74">IF(E578="EV",TRUE,FALSE)</f>
        <v>0</v>
      </c>
      <c r="G578" s="14" t="b">
        <f>IFERROR(VLOOKUP(A578,'Calculs FI (auto)'!A:F,6,0),FALSE)</f>
        <v>0</v>
      </c>
      <c r="H578" s="14" t="b">
        <f t="shared" ref="H578:H641" si="75">AND(F578:G578)</f>
        <v>0</v>
      </c>
      <c r="I578" s="16" t="str">
        <f>IFERROR(VLOOKUP(A578,'Moyennes FA (en entrée)'!B:N,7,0),"")</f>
        <v/>
      </c>
      <c r="J578" s="16">
        <f>IFERROR(VLOOKUP(VLOOKUP(A578,'Fichier FA (en entrée)'!B:AH,33,0),Modificateurs!A$2:B$5,2,0),0)</f>
        <v>0</v>
      </c>
      <c r="K578" s="16">
        <f>IFERROR(VLOOKUP(VLOOKUP(A578,'Redoub FI (en entrée)'!B:N,7,0),Modificateurs!A$8:B$11,2,0),0)</f>
        <v>0</v>
      </c>
      <c r="L578" s="16">
        <f>IFERROR(VLOOKUP(M578,Modificateurs!D$1:E$94,2,0),0)</f>
        <v>1</v>
      </c>
      <c r="M578" t="str">
        <f>VLOOKUP(A578,'Fichier FA (en entrée)'!B:AH,16,0)&amp;" "&amp;VLOOKUP(A578,'Fichier FA (en entrée)'!B:AH,20,0)&amp;" "&amp;VLOOKUP(A578,'Fichier FA (en entrée)'!B:AH,27,0)&amp;" "&amp;VLOOKUP(A578,'Fichier FA (en entrée)'!B:AH,29,0)</f>
        <v xml:space="preserve">  Scientifique Pas de spécialité (S.I)</v>
      </c>
      <c r="N578" t="str">
        <f>VLOOKUP(A578,'Fichier FA (en entrée)'!B:AH,8,0)</f>
        <v>Non scolarisé</v>
      </c>
      <c r="O578" t="b">
        <f>AND(C578&gt;Synthèse!B$7,C578&lt;Synthèse!B$9)</f>
        <v>0</v>
      </c>
      <c r="Q578" s="60">
        <f>ROUNDUP(C578/(Synthèse!$B$2+Synthèse!$B$3)*8,0)</f>
        <v>12</v>
      </c>
      <c r="R578" s="60">
        <f>IFERROR(VLOOKUP(A578,'Evaluations (formulaire)'!A:P,6,0)+VLOOKUP(A578,'Evaluations (formulaire)'!A:P,7,0),0)</f>
        <v>0</v>
      </c>
      <c r="S578" s="60">
        <f>IFERROR(VLOOKUP(A578,'Evaluations (formulaire)'!A:P,8,0),0)</f>
        <v>0</v>
      </c>
      <c r="T578" s="64">
        <f>IF(AND(ISBLANK(P578),Q578&lt;=2),Synthèse!$B$42,IF(AND(ISBLANK(P578),Q578&gt;=7),Synthèse!$C$42,R578+S578))</f>
        <v>0</v>
      </c>
      <c r="U578" s="64">
        <f t="shared" ref="U578:U641" si="76">D578+T578</f>
        <v>-100</v>
      </c>
      <c r="V578" s="59">
        <f t="shared" ref="V578:V641" si="77">COUNTIF(U:U,"&gt;="&amp;U578)</f>
        <v>765</v>
      </c>
      <c r="W578" s="26">
        <v>526</v>
      </c>
      <c r="X578" s="26" t="b">
        <f t="shared" ref="X578:X641" si="78">D578&gt;=10</f>
        <v>0</v>
      </c>
      <c r="Y578" s="26" t="e">
        <f>VLOOKUP(A578,#REF!,21,0)</f>
        <v>#REF!</v>
      </c>
      <c r="Z578" s="26" t="s">
        <v>2283</v>
      </c>
      <c r="AC578" t="b">
        <f t="shared" ref="AC578:AC641" si="79">AND(P578="AUDIBERT",NOT(ISBLANK(AB578)))</f>
        <v>0</v>
      </c>
      <c r="AD578" t="e">
        <f>IFERROR(VLOOKUP(A578,#REF!,4,0),MAX(#REF!)+100)</f>
        <v>#REF!</v>
      </c>
    </row>
    <row r="579" spans="1:30">
      <c r="A579">
        <v>1014354</v>
      </c>
      <c r="B579" s="5" t="str">
        <f ca="1">VLOOKUP(A579,'Fichier FA (en entrée)'!B:AH,3,0)</f>
        <v>CSUWXTJEPN</v>
      </c>
      <c r="C579">
        <f t="shared" si="72"/>
        <v>439</v>
      </c>
      <c r="D579">
        <f t="shared" si="73"/>
        <v>1.8200000000000003</v>
      </c>
      <c r="E579" s="14" t="str">
        <f>VLOOKUP(A579,'Fichier FA (en entrée)'!B:AH,2,0)</f>
        <v>EV</v>
      </c>
      <c r="F579" s="14" t="b">
        <f t="shared" si="74"/>
        <v>1</v>
      </c>
      <c r="G579" s="14" t="b">
        <f>IFERROR(VLOOKUP(A579,'Calculs FI (auto)'!A:F,6,0),FALSE)</f>
        <v>1</v>
      </c>
      <c r="H579" s="14" t="b">
        <f t="shared" si="75"/>
        <v>1</v>
      </c>
      <c r="I579" s="16">
        <f>IFERROR(VLOOKUP(A579,'Moyennes FA (en entrée)'!B:N,7,0),"")</f>
        <v>7.82</v>
      </c>
      <c r="J579" s="16">
        <f>IFERROR(VLOOKUP(VLOOKUP(A579,'Fichier FA (en entrée)'!B:AH,33,0),Modificateurs!A$2:B$5,2,0),0)</f>
        <v>0</v>
      </c>
      <c r="K579" s="16">
        <f>IFERROR(VLOOKUP(VLOOKUP(A579,'Redoub FI (en entrée)'!B:N,7,0),Modificateurs!A$8:B$11,2,0),0)</f>
        <v>0</v>
      </c>
      <c r="L579" s="16">
        <f>IFERROR(VLOOKUP(M579,Modificateurs!D$1:E$94,2,0),0)</f>
        <v>-6</v>
      </c>
      <c r="M579" t="str">
        <f>VLOOKUP(A579,'Fichier FA (en entrée)'!B:AH,16,0)&amp;" "&amp;VLOOKUP(A579,'Fichier FA (en entrée)'!B:AH,20,0)&amp;" "&amp;VLOOKUP(A579,'Fichier FA (en entrée)'!B:AH,27,0)&amp;" "&amp;VLOOKUP(A579,'Fichier FA (en entrée)'!B:AH,29,0)</f>
        <v xml:space="preserve">  Economique et social Economie approfondie</v>
      </c>
      <c r="N579" t="str">
        <f>VLOOKUP(A579,'Fichier FA (en entrée)'!B:AH,8,0)</f>
        <v>Scolarisé dans le supérieur en France</v>
      </c>
      <c r="O579" t="b">
        <f>AND(C579&gt;Synthèse!B$7,C579&lt;Synthèse!B$9)</f>
        <v>0</v>
      </c>
      <c r="Q579" s="60">
        <f>ROUNDUP(C579/(Synthèse!$B$2+Synthèse!$B$3)*8,0)</f>
        <v>7</v>
      </c>
      <c r="R579" s="60">
        <f>IFERROR(VLOOKUP(A579,'Evaluations (formulaire)'!A:P,6,0)+VLOOKUP(A579,'Evaluations (formulaire)'!A:P,7,0),0)</f>
        <v>0</v>
      </c>
      <c r="S579" s="60">
        <f>IFERROR(VLOOKUP(A579,'Evaluations (formulaire)'!A:P,8,0),0)</f>
        <v>0</v>
      </c>
      <c r="T579" s="64">
        <f>IF(AND(ISBLANK(P579),Q579&lt;=2),Synthèse!$B$42,IF(AND(ISBLANK(P579),Q579&gt;=7),Synthèse!$C$42,R579+S579))</f>
        <v>0</v>
      </c>
      <c r="U579" s="64">
        <f t="shared" si="76"/>
        <v>1.8200000000000003</v>
      </c>
      <c r="V579" s="59">
        <f t="shared" si="77"/>
        <v>439</v>
      </c>
      <c r="W579" s="26">
        <v>257</v>
      </c>
      <c r="X579" s="26" t="b">
        <f t="shared" si="78"/>
        <v>0</v>
      </c>
      <c r="Y579" s="26" t="e">
        <f>VLOOKUP(A579,#REF!,21,0)</f>
        <v>#REF!</v>
      </c>
      <c r="Z579" s="26" t="s">
        <v>2283</v>
      </c>
      <c r="AC579" t="b">
        <f t="shared" si="79"/>
        <v>0</v>
      </c>
      <c r="AD579" t="e">
        <f>IFERROR(VLOOKUP(A579,#REF!,4,0),MAX(#REF!)+100)</f>
        <v>#REF!</v>
      </c>
    </row>
    <row r="580" spans="1:30">
      <c r="A580">
        <v>1015499</v>
      </c>
      <c r="B580" s="5" t="str">
        <f ca="1">VLOOKUP(A580,'Fichier FA (en entrée)'!B:AH,3,0)</f>
        <v>BNNPCRITCS</v>
      </c>
      <c r="C580">
        <f t="shared" si="72"/>
        <v>765</v>
      </c>
      <c r="D580">
        <f t="shared" si="73"/>
        <v>-100</v>
      </c>
      <c r="E580" s="14" t="str">
        <f>VLOOKUP(A580,'Fichier FA (en entrée)'!B:AH,2,0)</f>
        <v>ENV</v>
      </c>
      <c r="F580" s="14" t="b">
        <f t="shared" si="74"/>
        <v>0</v>
      </c>
      <c r="G580" s="14" t="b">
        <f>IFERROR(VLOOKUP(A580,'Calculs FI (auto)'!A:F,6,0),FALSE)</f>
        <v>1</v>
      </c>
      <c r="H580" s="14" t="b">
        <f t="shared" si="75"/>
        <v>0</v>
      </c>
      <c r="I580" s="16" t="str">
        <f>IFERROR(VLOOKUP(A580,'Moyennes FA (en entrée)'!B:N,7,0),"")</f>
        <v/>
      </c>
      <c r="J580" s="16">
        <f>IFERROR(VLOOKUP(VLOOKUP(A580,'Fichier FA (en entrée)'!B:AH,33,0),Modificateurs!A$2:B$5,2,0),0)</f>
        <v>0</v>
      </c>
      <c r="K580" s="16">
        <f>IFERROR(VLOOKUP(VLOOKUP(A580,'Redoub FI (en entrée)'!B:N,7,0),Modificateurs!A$8:B$11,2,0),0)</f>
        <v>0</v>
      </c>
      <c r="L580" s="16">
        <f>IFERROR(VLOOKUP(M580,Modificateurs!D$1:E$94,2,0),0)</f>
        <v>-12</v>
      </c>
      <c r="M580" t="str">
        <f>VLOOKUP(A580,'Fichier FA (en entrée)'!B:AH,16,0)&amp;" "&amp;VLOOKUP(A580,'Fichier FA (en entrée)'!B:AH,20,0)&amp;" "&amp;VLOOKUP(A580,'Fichier FA (en entrée)'!B:AH,27,0)&amp;" "&amp;VLOOKUP(A580,'Fichier FA (en entrée)'!B:AH,29,0)</f>
        <v xml:space="preserve">  Sciences et technologies de la santé et du social </v>
      </c>
      <c r="N580" t="str">
        <f>VLOOKUP(A580,'Fichier FA (en entrée)'!B:AH,8,0)</f>
        <v>Scolarisé dans le supérieur en France</v>
      </c>
      <c r="O580" t="b">
        <f>AND(C580&gt;Synthèse!B$7,C580&lt;Synthèse!B$9)</f>
        <v>0</v>
      </c>
      <c r="Q580" s="60">
        <f>ROUNDUP(C580/(Synthèse!$B$2+Synthèse!$B$3)*8,0)</f>
        <v>12</v>
      </c>
      <c r="R580" s="60">
        <f>IFERROR(VLOOKUP(A580,'Evaluations (formulaire)'!A:P,6,0)+VLOOKUP(A580,'Evaluations (formulaire)'!A:P,7,0),0)</f>
        <v>0</v>
      </c>
      <c r="S580" s="60">
        <f>IFERROR(VLOOKUP(A580,'Evaluations (formulaire)'!A:P,8,0),0)</f>
        <v>0</v>
      </c>
      <c r="T580" s="64">
        <f>IF(AND(ISBLANK(P580),Q580&lt;=2),Synthèse!$B$42,IF(AND(ISBLANK(P580),Q580&gt;=7),Synthèse!$C$42,R580+S580))</f>
        <v>0</v>
      </c>
      <c r="U580" s="64">
        <f t="shared" si="76"/>
        <v>-100</v>
      </c>
      <c r="V580" s="59">
        <f t="shared" si="77"/>
        <v>765</v>
      </c>
      <c r="W580" s="26">
        <v>514</v>
      </c>
      <c r="X580" s="26" t="b">
        <f t="shared" si="78"/>
        <v>0</v>
      </c>
      <c r="Y580" s="26" t="e">
        <f>VLOOKUP(A580,#REF!,21,0)</f>
        <v>#REF!</v>
      </c>
      <c r="Z580" s="26" t="s">
        <v>2283</v>
      </c>
      <c r="AC580" t="b">
        <f t="shared" si="79"/>
        <v>0</v>
      </c>
      <c r="AD580" t="e">
        <f>IFERROR(VLOOKUP(A580,#REF!,4,0),MAX(#REF!)+100)</f>
        <v>#REF!</v>
      </c>
    </row>
    <row r="581" spans="1:30">
      <c r="A581">
        <v>1015771</v>
      </c>
      <c r="B581" s="5" t="str">
        <f ca="1">VLOOKUP(A581,'Fichier FA (en entrée)'!B:AH,3,0)</f>
        <v>VTBKFMVCNZ</v>
      </c>
      <c r="C581">
        <f t="shared" si="72"/>
        <v>540</v>
      </c>
      <c r="D581">
        <f t="shared" si="73"/>
        <v>-20</v>
      </c>
      <c r="E581" s="14" t="str">
        <f>VLOOKUP(A581,'Fichier FA (en entrée)'!B:AH,2,0)</f>
        <v>EV</v>
      </c>
      <c r="F581" s="14" t="b">
        <f t="shared" si="74"/>
        <v>1</v>
      </c>
      <c r="G581" s="14" t="b">
        <f>IFERROR(VLOOKUP(A581,'Calculs FI (auto)'!A:F,6,0),FALSE)</f>
        <v>1</v>
      </c>
      <c r="H581" s="14" t="b">
        <f t="shared" si="75"/>
        <v>1</v>
      </c>
      <c r="I581" s="16" t="str">
        <f>IFERROR(VLOOKUP(A581,'Moyennes FA (en entrée)'!B:N,7,0),"")</f>
        <v/>
      </c>
      <c r="J581" s="16">
        <f>IFERROR(VLOOKUP(VLOOKUP(A581,'Fichier FA (en entrée)'!B:AH,33,0),Modificateurs!A$2:B$5,2,0),0)</f>
        <v>0</v>
      </c>
      <c r="K581" s="16">
        <f>IFERROR(VLOOKUP(VLOOKUP(A581,'Redoub FI (en entrée)'!B:N,7,0),Modificateurs!A$8:B$11,2,0),0)</f>
        <v>0</v>
      </c>
      <c r="L581" s="16">
        <f>IFERROR(VLOOKUP(M581,Modificateurs!D$1:E$94,2,0),0)</f>
        <v>0</v>
      </c>
      <c r="M581" t="str">
        <f>VLOOKUP(A581,'Fichier FA (en entrée)'!B:AH,16,0)&amp;" "&amp;VLOOKUP(A581,'Fichier FA (en entrée)'!B:AH,20,0)&amp;" "&amp;VLOOKUP(A581,'Fichier FA (en entrée)'!B:AH,27,0)&amp;" "&amp;VLOOKUP(A581,'Fichier FA (en entrée)'!B:AH,29,0)</f>
        <v xml:space="preserve">   </v>
      </c>
      <c r="N581" t="str">
        <f>VLOOKUP(A581,'Fichier FA (en entrée)'!B:AH,8,0)</f>
        <v>Non scolarisé</v>
      </c>
      <c r="O581" t="b">
        <f>AND(C581&gt;Synthèse!B$7,C581&lt;Synthèse!B$9)</f>
        <v>0</v>
      </c>
      <c r="Q581" s="60">
        <f>ROUNDUP(C581/(Synthèse!$B$2+Synthèse!$B$3)*8,0)</f>
        <v>8</v>
      </c>
      <c r="R581" s="60">
        <f>IFERROR(VLOOKUP(A581,'Evaluations (formulaire)'!A:P,6,0)+VLOOKUP(A581,'Evaluations (formulaire)'!A:P,7,0),0)</f>
        <v>0</v>
      </c>
      <c r="S581" s="60">
        <f>IFERROR(VLOOKUP(A581,'Evaluations (formulaire)'!A:P,8,0),0)</f>
        <v>0</v>
      </c>
      <c r="T581" s="64">
        <f>IF(AND(ISBLANK(P581),Q581&lt;=2),Synthèse!$B$42,IF(AND(ISBLANK(P581),Q581&gt;=7),Synthèse!$C$42,R581+S581))</f>
        <v>0</v>
      </c>
      <c r="U581" s="64">
        <f t="shared" si="76"/>
        <v>-20</v>
      </c>
      <c r="V581" s="59">
        <f t="shared" si="77"/>
        <v>540</v>
      </c>
      <c r="W581" s="26">
        <v>665</v>
      </c>
      <c r="X581" s="26" t="b">
        <f t="shared" si="78"/>
        <v>0</v>
      </c>
      <c r="Z581" s="26" t="s">
        <v>2283</v>
      </c>
      <c r="AC581" t="b">
        <f t="shared" si="79"/>
        <v>0</v>
      </c>
      <c r="AD581" t="e">
        <f>IFERROR(VLOOKUP(A581,#REF!,4,0),MAX(#REF!)+100)</f>
        <v>#REF!</v>
      </c>
    </row>
    <row r="582" spans="1:30">
      <c r="A582">
        <v>1015969</v>
      </c>
      <c r="B582" s="5" t="str">
        <f ca="1">VLOOKUP(A582,'Fichier FA (en entrée)'!B:AH,3,0)</f>
        <v>NJXFDVVNYZ</v>
      </c>
      <c r="C582">
        <f t="shared" si="72"/>
        <v>765</v>
      </c>
      <c r="D582">
        <f t="shared" si="73"/>
        <v>-100</v>
      </c>
      <c r="E582" s="14" t="str">
        <f>VLOOKUP(A582,'Fichier FA (en entrée)'!B:AH,2,0)</f>
        <v>ENV</v>
      </c>
      <c r="F582" s="14" t="b">
        <f t="shared" si="74"/>
        <v>0</v>
      </c>
      <c r="G582" s="14" t="b">
        <f>IFERROR(VLOOKUP(A582,'Calculs FI (auto)'!A:F,6,0),FALSE)</f>
        <v>1</v>
      </c>
      <c r="H582" s="14" t="b">
        <f t="shared" si="75"/>
        <v>0</v>
      </c>
      <c r="I582" s="16" t="str">
        <f>IFERROR(VLOOKUP(A582,'Moyennes FA (en entrée)'!B:N,7,0),"")</f>
        <v/>
      </c>
      <c r="J582" s="16">
        <f>IFERROR(VLOOKUP(VLOOKUP(A582,'Fichier FA (en entrée)'!B:AH,33,0),Modificateurs!A$2:B$5,2,0),0)</f>
        <v>0</v>
      </c>
      <c r="K582" s="16">
        <f>IFERROR(VLOOKUP(VLOOKUP(A582,'Redoub FI (en entrée)'!B:N,7,0),Modificateurs!A$8:B$11,2,0),0)</f>
        <v>0</v>
      </c>
      <c r="L582" s="16">
        <f>IFERROR(VLOOKUP(M582,Modificateurs!D$1:E$94,2,0),0)</f>
        <v>-4</v>
      </c>
      <c r="M582" t="str">
        <f>VLOOKUP(A582,'Fichier FA (en entrée)'!B:AH,16,0)&amp;" "&amp;VLOOKUP(A582,'Fichier FA (en entrée)'!B:AH,20,0)&amp;" "&amp;VLOOKUP(A582,'Fichier FA (en entrée)'!B:AH,27,0)&amp;" "&amp;VLOOKUP(A582,'Fichier FA (en entrée)'!B:AH,29,0)</f>
        <v xml:space="preserve">  Sciences et Technologies de l'Industrie et du Développement Durable Energies et environnement</v>
      </c>
      <c r="N582" t="str">
        <f>VLOOKUP(A582,'Fichier FA (en entrée)'!B:AH,8,0)</f>
        <v>Scolarisé dans le supérieur en France</v>
      </c>
      <c r="O582" t="b">
        <f>AND(C582&gt;Synthèse!B$7,C582&lt;Synthèse!B$9)</f>
        <v>0</v>
      </c>
      <c r="Q582" s="60">
        <f>ROUNDUP(C582/(Synthèse!$B$2+Synthèse!$B$3)*8,0)</f>
        <v>12</v>
      </c>
      <c r="R582" s="60">
        <f>IFERROR(VLOOKUP(A582,'Evaluations (formulaire)'!A:P,6,0)+VLOOKUP(A582,'Evaluations (formulaire)'!A:P,7,0),0)</f>
        <v>0</v>
      </c>
      <c r="S582" s="60">
        <f>IFERROR(VLOOKUP(A582,'Evaluations (formulaire)'!A:P,8,0),0)</f>
        <v>0</v>
      </c>
      <c r="T582" s="64">
        <f>IF(AND(ISBLANK(P582),Q582&lt;=2),Synthèse!$B$42,IF(AND(ISBLANK(P582),Q582&gt;=7),Synthèse!$C$42,R582+S582))</f>
        <v>0</v>
      </c>
      <c r="U582" s="64">
        <f t="shared" si="76"/>
        <v>-100</v>
      </c>
      <c r="V582" s="59">
        <f t="shared" si="77"/>
        <v>765</v>
      </c>
      <c r="W582" s="26">
        <v>50</v>
      </c>
      <c r="X582" s="26" t="b">
        <f t="shared" si="78"/>
        <v>0</v>
      </c>
      <c r="Z582" s="26" t="s">
        <v>2283</v>
      </c>
      <c r="AC582" t="b">
        <f t="shared" si="79"/>
        <v>0</v>
      </c>
      <c r="AD582" t="e">
        <f>IFERROR(VLOOKUP(A582,#REF!,4,0),MAX(#REF!)+100)</f>
        <v>#REF!</v>
      </c>
    </row>
    <row r="583" spans="1:30">
      <c r="A583">
        <v>1017258</v>
      </c>
      <c r="B583" s="5" t="str">
        <f ca="1">VLOOKUP(A583,'Fichier FA (en entrée)'!B:AH,3,0)</f>
        <v>RVGIEIQYPE</v>
      </c>
      <c r="C583">
        <f t="shared" si="72"/>
        <v>180</v>
      </c>
      <c r="D583">
        <f t="shared" si="73"/>
        <v>11.89</v>
      </c>
      <c r="E583" s="14" t="str">
        <f>VLOOKUP(A583,'Fichier FA (en entrée)'!B:AH,2,0)</f>
        <v>EV</v>
      </c>
      <c r="F583" s="14" t="b">
        <f t="shared" si="74"/>
        <v>1</v>
      </c>
      <c r="G583" s="14" t="b">
        <f>IFERROR(VLOOKUP(A583,'Calculs FI (auto)'!A:F,6,0),FALSE)</f>
        <v>1</v>
      </c>
      <c r="H583" s="14" t="b">
        <f t="shared" si="75"/>
        <v>1</v>
      </c>
      <c r="I583" s="16">
        <f>IFERROR(VLOOKUP(A583,'Moyennes FA (en entrée)'!B:N,7,0),"")</f>
        <v>10.89</v>
      </c>
      <c r="J583" s="16">
        <f>IFERROR(VLOOKUP(VLOOKUP(A583,'Fichier FA (en entrée)'!B:AH,33,0),Modificateurs!A$2:B$5,2,0),0)</f>
        <v>0</v>
      </c>
      <c r="K583" s="16">
        <f>IFERROR(VLOOKUP(VLOOKUP(A583,'Redoub FI (en entrée)'!B:N,7,0),Modificateurs!A$8:B$11,2,0),0)</f>
        <v>0</v>
      </c>
      <c r="L583" s="16">
        <f>IFERROR(VLOOKUP(M583,Modificateurs!D$1:E$94,2,0),0)</f>
        <v>1</v>
      </c>
      <c r="M583" t="str">
        <f>VLOOKUP(A583,'Fichier FA (en entrée)'!B:AH,16,0)&amp;" "&amp;VLOOKUP(A583,'Fichier FA (en entrée)'!B:AH,20,0)&amp;" "&amp;VLOOKUP(A583,'Fichier FA (en entrée)'!B:AH,27,0)&amp;" "&amp;VLOOKUP(A583,'Fichier FA (en entrée)'!B:AH,29,0)</f>
        <v xml:space="preserve">  Scientifique Pas de spécialité (S.I)</v>
      </c>
      <c r="N583" t="str">
        <f>VLOOKUP(A583,'Fichier FA (en entrée)'!B:AH,8,0)</f>
        <v>Scolarisé dans le supérieur en France</v>
      </c>
      <c r="O583" t="b">
        <f>AND(C583&gt;Synthèse!B$7,C583&lt;Synthèse!B$9)</f>
        <v>1</v>
      </c>
      <c r="Q583" s="60">
        <f>ROUNDUP(C583/(Synthèse!$B$2+Synthèse!$B$3)*8,0)</f>
        <v>3</v>
      </c>
      <c r="R583" s="60">
        <f>IFERROR(VLOOKUP(A583,'Evaluations (formulaire)'!A:P,6,0)+VLOOKUP(A583,'Evaluations (formulaire)'!A:P,7,0),0)</f>
        <v>0</v>
      </c>
      <c r="S583" s="60">
        <f>IFERROR(VLOOKUP(A583,'Evaluations (formulaire)'!A:P,8,0),0)</f>
        <v>0</v>
      </c>
      <c r="T583" s="64">
        <f>IF(AND(ISBLANK(P583),Q583&lt;=2),Synthèse!$B$42,IF(AND(ISBLANK(P583),Q583&gt;=7),Synthèse!$C$42,R583+S583))</f>
        <v>0</v>
      </c>
      <c r="U583" s="64">
        <f t="shared" si="76"/>
        <v>11.89</v>
      </c>
      <c r="V583" s="59">
        <f t="shared" si="77"/>
        <v>180</v>
      </c>
      <c r="W583" s="26">
        <v>347</v>
      </c>
      <c r="X583" s="26" t="b">
        <f t="shared" si="78"/>
        <v>1</v>
      </c>
      <c r="Y583" s="26" t="e">
        <f>VLOOKUP(A583,#REF!,21,0)</f>
        <v>#REF!</v>
      </c>
      <c r="Z583" s="26" t="s">
        <v>2283</v>
      </c>
      <c r="AC583" t="b">
        <f t="shared" si="79"/>
        <v>0</v>
      </c>
      <c r="AD583" t="e">
        <f>IFERROR(VLOOKUP(A583,#REF!,4,0),MAX(#REF!)+100)</f>
        <v>#REF!</v>
      </c>
    </row>
    <row r="584" spans="1:30">
      <c r="A584">
        <v>1018833</v>
      </c>
      <c r="B584" s="5" t="str">
        <f ca="1">VLOOKUP(A584,'Fichier FA (en entrée)'!B:AH,3,0)</f>
        <v>CSSGHQRUGP</v>
      </c>
      <c r="C584">
        <f t="shared" si="72"/>
        <v>222</v>
      </c>
      <c r="D584">
        <f t="shared" si="73"/>
        <v>11.12</v>
      </c>
      <c r="E584" s="14" t="str">
        <f>VLOOKUP(A584,'Fichier FA (en entrée)'!B:AH,2,0)</f>
        <v>EV</v>
      </c>
      <c r="F584" s="14" t="b">
        <f t="shared" si="74"/>
        <v>1</v>
      </c>
      <c r="G584" s="14" t="b">
        <f>IFERROR(VLOOKUP(A584,'Calculs FI (auto)'!A:F,6,0),FALSE)</f>
        <v>0</v>
      </c>
      <c r="H584" s="14" t="b">
        <f t="shared" si="75"/>
        <v>0</v>
      </c>
      <c r="I584" s="16">
        <f>IFERROR(VLOOKUP(A584,'Moyennes FA (en entrée)'!B:N,7,0),"")</f>
        <v>9.1199999999999992</v>
      </c>
      <c r="J584" s="16">
        <f>IFERROR(VLOOKUP(VLOOKUP(A584,'Fichier FA (en entrée)'!B:AH,33,0),Modificateurs!A$2:B$5,2,0),0)</f>
        <v>0</v>
      </c>
      <c r="K584" s="16">
        <f>IFERROR(VLOOKUP(VLOOKUP(A584,'Redoub FI (en entrée)'!B:N,7,0),Modificateurs!A$8:B$11,2,0),0)</f>
        <v>0</v>
      </c>
      <c r="L584" s="16">
        <f>IFERROR(VLOOKUP(M584,Modificateurs!D$1:E$94,2,0),0)</f>
        <v>2</v>
      </c>
      <c r="M584" t="str">
        <f>VLOOKUP(A584,'Fichier FA (en entrée)'!B:AH,16,0)&amp;" "&amp;VLOOKUP(A584,'Fichier FA (en entrée)'!B:AH,20,0)&amp;" "&amp;VLOOKUP(A584,'Fichier FA (en entrée)'!B:AH,27,0)&amp;" "&amp;VLOOKUP(A584,'Fichier FA (en entrée)'!B:AH,29,0)</f>
        <v xml:space="preserve">  Scientifique Mathématiques</v>
      </c>
      <c r="N584" t="str">
        <f>VLOOKUP(A584,'Fichier FA (en entrée)'!B:AH,8,0)</f>
        <v>Scolarisé dans le supérieur en France</v>
      </c>
      <c r="O584" t="b">
        <f>AND(C584&gt;Synthèse!B$7,C584&lt;Synthèse!B$9)</f>
        <v>1</v>
      </c>
      <c r="Q584" s="60">
        <f>ROUNDUP(C584/(Synthèse!$B$2+Synthèse!$B$3)*8,0)</f>
        <v>4</v>
      </c>
      <c r="R584" s="60">
        <f>IFERROR(VLOOKUP(A584,'Evaluations (formulaire)'!A:P,6,0)+VLOOKUP(A584,'Evaluations (formulaire)'!A:P,7,0),0)</f>
        <v>0</v>
      </c>
      <c r="S584" s="60">
        <f>IFERROR(VLOOKUP(A584,'Evaluations (formulaire)'!A:P,8,0),0)</f>
        <v>0</v>
      </c>
      <c r="T584" s="64">
        <f>IF(AND(ISBLANK(P584),Q584&lt;=2),Synthèse!$B$42,IF(AND(ISBLANK(P584),Q584&gt;=7),Synthèse!$C$42,R584+S584))</f>
        <v>0</v>
      </c>
      <c r="U584" s="64">
        <f t="shared" si="76"/>
        <v>11.12</v>
      </c>
      <c r="V584" s="59">
        <f t="shared" si="77"/>
        <v>222</v>
      </c>
      <c r="W584" s="26">
        <v>267</v>
      </c>
      <c r="X584" s="26" t="b">
        <f t="shared" si="78"/>
        <v>1</v>
      </c>
      <c r="Y584" s="26" t="e">
        <f>VLOOKUP(A584,#REF!,21,0)</f>
        <v>#REF!</v>
      </c>
      <c r="Z584" s="26" t="s">
        <v>2283</v>
      </c>
      <c r="AC584" t="b">
        <f t="shared" si="79"/>
        <v>0</v>
      </c>
      <c r="AD584" t="e">
        <f>IFERROR(VLOOKUP(A584,#REF!,4,0),MAX(#REF!)+100)</f>
        <v>#REF!</v>
      </c>
    </row>
    <row r="585" spans="1:30">
      <c r="A585">
        <v>1019372</v>
      </c>
      <c r="B585" s="5" t="str">
        <f ca="1">VLOOKUP(A585,'Fichier FA (en entrée)'!B:AH,3,0)</f>
        <v>PHLQJBFXWF</v>
      </c>
      <c r="C585">
        <f t="shared" si="72"/>
        <v>445</v>
      </c>
      <c r="D585">
        <f t="shared" si="73"/>
        <v>1.5199999999999996</v>
      </c>
      <c r="E585" s="14" t="str">
        <f>VLOOKUP(A585,'Fichier FA (en entrée)'!B:AH,2,0)</f>
        <v>EV</v>
      </c>
      <c r="F585" s="14" t="b">
        <f t="shared" si="74"/>
        <v>1</v>
      </c>
      <c r="G585" s="14" t="b">
        <f>IFERROR(VLOOKUP(A585,'Calculs FI (auto)'!A:F,6,0),FALSE)</f>
        <v>0</v>
      </c>
      <c r="H585" s="14" t="b">
        <f t="shared" si="75"/>
        <v>0</v>
      </c>
      <c r="I585" s="16">
        <f>IFERROR(VLOOKUP(A585,'Moyennes FA (en entrée)'!B:N,7,0),"")</f>
        <v>13.52</v>
      </c>
      <c r="J585" s="16">
        <f>IFERROR(VLOOKUP(VLOOKUP(A585,'Fichier FA (en entrée)'!B:AH,33,0),Modificateurs!A$2:B$5,2,0),0)</f>
        <v>0</v>
      </c>
      <c r="K585" s="16">
        <f>IFERROR(VLOOKUP(VLOOKUP(A585,'Redoub FI (en entrée)'!B:N,7,0),Modificateurs!A$8:B$11,2,0),0)</f>
        <v>0</v>
      </c>
      <c r="L585" s="16">
        <f>IFERROR(VLOOKUP(M585,Modificateurs!D$1:E$94,2,0),0)</f>
        <v>-12</v>
      </c>
      <c r="M585" t="str">
        <f>VLOOKUP(A585,'Fichier FA (en entrée)'!B:AH,16,0)&amp;" "&amp;VLOOKUP(A585,'Fichier FA (en entrée)'!B:AH,20,0)&amp;" "&amp;VLOOKUP(A585,'Fichier FA (en entrée)'!B:AH,27,0)&amp;" "&amp;VLOOKUP(A585,'Fichier FA (en entrée)'!B:AH,29,0)</f>
        <v xml:space="preserve">  Professionnelle Systèmes électroniques numériques</v>
      </c>
      <c r="N585" t="str">
        <f>VLOOKUP(A585,'Fichier FA (en entrée)'!B:AH,8,0)</f>
        <v>Scolarisé dans le supérieur en France</v>
      </c>
      <c r="O585" t="b">
        <f>AND(C585&gt;Synthèse!B$7,C585&lt;Synthèse!B$9)</f>
        <v>0</v>
      </c>
      <c r="Q585" s="60">
        <f>ROUNDUP(C585/(Synthèse!$B$2+Synthèse!$B$3)*8,0)</f>
        <v>7</v>
      </c>
      <c r="R585" s="60">
        <f>IFERROR(VLOOKUP(A585,'Evaluations (formulaire)'!A:P,6,0)+VLOOKUP(A585,'Evaluations (formulaire)'!A:P,7,0),0)</f>
        <v>0</v>
      </c>
      <c r="S585" s="60">
        <f>IFERROR(VLOOKUP(A585,'Evaluations (formulaire)'!A:P,8,0),0)</f>
        <v>0</v>
      </c>
      <c r="T585" s="64">
        <f>IF(AND(ISBLANK(P585),Q585&lt;=2),Synthèse!$B$42,IF(AND(ISBLANK(P585),Q585&gt;=7),Synthèse!$C$42,R585+S585))</f>
        <v>0</v>
      </c>
      <c r="U585" s="64">
        <f t="shared" si="76"/>
        <v>1.5199999999999996</v>
      </c>
      <c r="V585" s="59">
        <f t="shared" si="77"/>
        <v>445</v>
      </c>
      <c r="W585" s="26">
        <v>103</v>
      </c>
      <c r="X585" s="26" t="b">
        <f t="shared" si="78"/>
        <v>0</v>
      </c>
      <c r="Y585" s="26" t="e">
        <f>VLOOKUP(A585,#REF!,21,0)</f>
        <v>#REF!</v>
      </c>
      <c r="Z585" s="26" t="s">
        <v>2283</v>
      </c>
      <c r="AC585" t="b">
        <f t="shared" si="79"/>
        <v>0</v>
      </c>
      <c r="AD585" t="e">
        <f>IFERROR(VLOOKUP(A585,#REF!,4,0),MAX(#REF!)+100)</f>
        <v>#REF!</v>
      </c>
    </row>
    <row r="586" spans="1:30">
      <c r="A586">
        <v>1019403</v>
      </c>
      <c r="B586" s="5" t="str">
        <f ca="1">VLOOKUP(A586,'Fichier FA (en entrée)'!B:AH,3,0)</f>
        <v>MBCBLJOFQL</v>
      </c>
      <c r="C586">
        <f t="shared" si="72"/>
        <v>492</v>
      </c>
      <c r="D586">
        <f t="shared" si="73"/>
        <v>-1.9100000000000001</v>
      </c>
      <c r="E586" s="14" t="str">
        <f>VLOOKUP(A586,'Fichier FA (en entrée)'!B:AH,2,0)</f>
        <v>EV</v>
      </c>
      <c r="F586" s="14" t="b">
        <f t="shared" si="74"/>
        <v>1</v>
      </c>
      <c r="G586" s="14" t="b">
        <f>IFERROR(VLOOKUP(A586,'Calculs FI (auto)'!A:F,6,0),FALSE)</f>
        <v>1</v>
      </c>
      <c r="H586" s="14" t="b">
        <f t="shared" si="75"/>
        <v>1</v>
      </c>
      <c r="I586" s="16">
        <f>IFERROR(VLOOKUP(A586,'Moyennes FA (en entrée)'!B:N,7,0),"")</f>
        <v>10.09</v>
      </c>
      <c r="J586" s="16">
        <f>IFERROR(VLOOKUP(VLOOKUP(A586,'Fichier FA (en entrée)'!B:AH,33,0),Modificateurs!A$2:B$5,2,0),0)</f>
        <v>0</v>
      </c>
      <c r="K586" s="16">
        <f>IFERROR(VLOOKUP(VLOOKUP(A586,'Redoub FI (en entrée)'!B:N,7,0),Modificateurs!A$8:B$11,2,0),0)</f>
        <v>0</v>
      </c>
      <c r="L586" s="16">
        <f>IFERROR(VLOOKUP(M586,Modificateurs!D$1:E$94,2,0),0)</f>
        <v>-12</v>
      </c>
      <c r="M586" t="str">
        <f>VLOOKUP(A586,'Fichier FA (en entrée)'!B:AH,16,0)&amp;" "&amp;VLOOKUP(A586,'Fichier FA (en entrée)'!B:AH,20,0)&amp;" "&amp;VLOOKUP(A586,'Fichier FA (en entrée)'!B:AH,27,0)&amp;" "&amp;VLOOKUP(A586,'Fichier FA (en entrée)'!B:AH,29,0)</f>
        <v xml:space="preserve">  Sciences et technologies de la gestion Comptabilité et finance d'entreprise</v>
      </c>
      <c r="N586" t="str">
        <f>VLOOKUP(A586,'Fichier FA (en entrée)'!B:AH,8,0)</f>
        <v>Scolarisé dans le supérieur en France</v>
      </c>
      <c r="O586" t="b">
        <f>AND(C586&gt;Synthèse!B$7,C586&lt;Synthèse!B$9)</f>
        <v>0</v>
      </c>
      <c r="Q586" s="60">
        <f>ROUNDUP(C586/(Synthèse!$B$2+Synthèse!$B$3)*8,0)</f>
        <v>8</v>
      </c>
      <c r="R586" s="60">
        <f>IFERROR(VLOOKUP(A586,'Evaluations (formulaire)'!A:P,6,0)+VLOOKUP(A586,'Evaluations (formulaire)'!A:P,7,0),0)</f>
        <v>0</v>
      </c>
      <c r="S586" s="60">
        <f>IFERROR(VLOOKUP(A586,'Evaluations (formulaire)'!A:P,8,0),0)</f>
        <v>0</v>
      </c>
      <c r="T586" s="64">
        <f>IF(AND(ISBLANK(P586),Q586&lt;=2),Synthèse!$B$42,IF(AND(ISBLANK(P586),Q586&gt;=7),Synthèse!$C$42,R586+S586))</f>
        <v>0</v>
      </c>
      <c r="U586" s="64">
        <f t="shared" si="76"/>
        <v>-1.9100000000000001</v>
      </c>
      <c r="V586" s="59">
        <f t="shared" si="77"/>
        <v>492</v>
      </c>
      <c r="W586" s="26">
        <v>760</v>
      </c>
      <c r="X586" s="26" t="b">
        <f t="shared" si="78"/>
        <v>0</v>
      </c>
      <c r="Y586" s="26" t="e">
        <f>VLOOKUP(A586,#REF!,21,0)</f>
        <v>#REF!</v>
      </c>
      <c r="Z586" s="26" t="s">
        <v>2283</v>
      </c>
      <c r="AC586" t="b">
        <f t="shared" si="79"/>
        <v>0</v>
      </c>
      <c r="AD586" t="e">
        <f>IFERROR(VLOOKUP(A586,#REF!,4,0),MAX(#REF!)+100)</f>
        <v>#REF!</v>
      </c>
    </row>
    <row r="587" spans="1:30">
      <c r="A587">
        <v>1019785</v>
      </c>
      <c r="B587" s="5" t="str">
        <f ca="1">VLOOKUP(A587,'Fichier FA (en entrée)'!B:AH,3,0)</f>
        <v>EFEZNEOADH</v>
      </c>
      <c r="C587">
        <f t="shared" si="72"/>
        <v>174</v>
      </c>
      <c r="D587">
        <f t="shared" si="73"/>
        <v>11.93</v>
      </c>
      <c r="E587" s="14" t="str">
        <f>VLOOKUP(A587,'Fichier FA (en entrée)'!B:AH,2,0)</f>
        <v>EV</v>
      </c>
      <c r="F587" s="14" t="b">
        <f t="shared" si="74"/>
        <v>1</v>
      </c>
      <c r="G587" s="14" t="b">
        <f>IFERROR(VLOOKUP(A587,'Calculs FI (auto)'!A:F,6,0),FALSE)</f>
        <v>0</v>
      </c>
      <c r="H587" s="14" t="b">
        <f t="shared" si="75"/>
        <v>0</v>
      </c>
      <c r="I587" s="16">
        <f>IFERROR(VLOOKUP(A587,'Moyennes FA (en entrée)'!B:N,7,0),"")</f>
        <v>9.93</v>
      </c>
      <c r="J587" s="16">
        <f>IFERROR(VLOOKUP(VLOOKUP(A587,'Fichier FA (en entrée)'!B:AH,33,0),Modificateurs!A$2:B$5,2,0),0)</f>
        <v>0</v>
      </c>
      <c r="K587" s="16">
        <f>IFERROR(VLOOKUP(VLOOKUP(A587,'Redoub FI (en entrée)'!B:N,7,0),Modificateurs!A$8:B$11,2,0),0)</f>
        <v>0</v>
      </c>
      <c r="L587" s="16">
        <f>IFERROR(VLOOKUP(M587,Modificateurs!D$1:E$94,2,0),0)</f>
        <v>2</v>
      </c>
      <c r="M587" t="str">
        <f>VLOOKUP(A587,'Fichier FA (en entrée)'!B:AH,16,0)&amp;" "&amp;VLOOKUP(A587,'Fichier FA (en entrée)'!B:AH,20,0)&amp;" "&amp;VLOOKUP(A587,'Fichier FA (en entrée)'!B:AH,27,0)&amp;" "&amp;VLOOKUP(A587,'Fichier FA (en entrée)'!B:AH,29,0)</f>
        <v xml:space="preserve">  Scientifique Mathématiques</v>
      </c>
      <c r="N587" t="str">
        <f>VLOOKUP(A587,'Fichier FA (en entrée)'!B:AH,8,0)</f>
        <v>Scolarisé dans le supérieur en France</v>
      </c>
      <c r="O587" t="b">
        <f>AND(C587&gt;Synthèse!B$7,C587&lt;Synthèse!B$9)</f>
        <v>1</v>
      </c>
      <c r="Q587" s="60">
        <f>ROUNDUP(C587/(Synthèse!$B$2+Synthèse!$B$3)*8,0)</f>
        <v>3</v>
      </c>
      <c r="R587" s="60">
        <f>IFERROR(VLOOKUP(A587,'Evaluations (formulaire)'!A:P,6,0)+VLOOKUP(A587,'Evaluations (formulaire)'!A:P,7,0),0)</f>
        <v>0</v>
      </c>
      <c r="S587" s="60">
        <f>IFERROR(VLOOKUP(A587,'Evaluations (formulaire)'!A:P,8,0),0)</f>
        <v>0</v>
      </c>
      <c r="T587" s="64">
        <f>IF(AND(ISBLANK(P587),Q587&lt;=2),Synthèse!$B$42,IF(AND(ISBLANK(P587),Q587&gt;=7),Synthèse!$C$42,R587+S587))</f>
        <v>0</v>
      </c>
      <c r="U587" s="64">
        <f t="shared" si="76"/>
        <v>11.93</v>
      </c>
      <c r="V587" s="59">
        <f t="shared" si="77"/>
        <v>174</v>
      </c>
      <c r="W587" s="26">
        <v>208</v>
      </c>
      <c r="X587" s="26" t="b">
        <f t="shared" si="78"/>
        <v>1</v>
      </c>
      <c r="Y587" s="26" t="e">
        <f>VLOOKUP(A587,#REF!,21,0)</f>
        <v>#REF!</v>
      </c>
      <c r="Z587" s="26" t="s">
        <v>2283</v>
      </c>
      <c r="AC587" t="b">
        <f t="shared" si="79"/>
        <v>0</v>
      </c>
      <c r="AD587" t="e">
        <f>IFERROR(VLOOKUP(A587,#REF!,4,0),MAX(#REF!)+100)</f>
        <v>#REF!</v>
      </c>
    </row>
    <row r="588" spans="1:30">
      <c r="A588">
        <v>1023023</v>
      </c>
      <c r="B588" s="5" t="str">
        <f ca="1">VLOOKUP(A588,'Fichier FA (en entrée)'!B:AH,3,0)</f>
        <v>KJJPMJMGRO</v>
      </c>
      <c r="C588">
        <f t="shared" si="72"/>
        <v>454</v>
      </c>
      <c r="D588">
        <f t="shared" si="73"/>
        <v>0.37999999999999989</v>
      </c>
      <c r="E588" s="14" t="str">
        <f>VLOOKUP(A588,'Fichier FA (en entrée)'!B:AH,2,0)</f>
        <v>EV</v>
      </c>
      <c r="F588" s="14" t="b">
        <f t="shared" si="74"/>
        <v>1</v>
      </c>
      <c r="G588" s="14" t="b">
        <f>IFERROR(VLOOKUP(A588,'Calculs FI (auto)'!A:F,6,0),FALSE)</f>
        <v>0</v>
      </c>
      <c r="H588" s="14" t="b">
        <f t="shared" si="75"/>
        <v>0</v>
      </c>
      <c r="I588" s="16">
        <f>IFERROR(VLOOKUP(A588,'Moyennes FA (en entrée)'!B:N,7,0),"")</f>
        <v>6.38</v>
      </c>
      <c r="J588" s="16">
        <f>IFERROR(VLOOKUP(VLOOKUP(A588,'Fichier FA (en entrée)'!B:AH,33,0),Modificateurs!A$2:B$5,2,0),0)</f>
        <v>0</v>
      </c>
      <c r="K588" s="16">
        <f>IFERROR(VLOOKUP(VLOOKUP(A588,'Redoub FI (en entrée)'!B:N,7,0),Modificateurs!A$8:B$11,2,0),0)</f>
        <v>0</v>
      </c>
      <c r="L588" s="16">
        <f>IFERROR(VLOOKUP(M588,Modificateurs!D$1:E$94,2,0),0)</f>
        <v>-6</v>
      </c>
      <c r="M588" t="str">
        <f>VLOOKUP(A588,'Fichier FA (en entrée)'!B:AH,16,0)&amp;" "&amp;VLOOKUP(A588,'Fichier FA (en entrée)'!B:AH,20,0)&amp;" "&amp;VLOOKUP(A588,'Fichier FA (en entrée)'!B:AH,27,0)&amp;" "&amp;VLOOKUP(A588,'Fichier FA (en entrée)'!B:AH,29,0)</f>
        <v xml:space="preserve">  Economique et social Langue renforcée</v>
      </c>
      <c r="N588" t="str">
        <f>VLOOKUP(A588,'Fichier FA (en entrée)'!B:AH,8,0)</f>
        <v>Non scolarisé</v>
      </c>
      <c r="O588" t="b">
        <f>AND(C588&gt;Synthèse!B$7,C588&lt;Synthèse!B$9)</f>
        <v>0</v>
      </c>
      <c r="Q588" s="60">
        <f>ROUNDUP(C588/(Synthèse!$B$2+Synthèse!$B$3)*8,0)</f>
        <v>7</v>
      </c>
      <c r="R588" s="60">
        <f>IFERROR(VLOOKUP(A588,'Evaluations (formulaire)'!A:P,6,0)+VLOOKUP(A588,'Evaluations (formulaire)'!A:P,7,0),0)</f>
        <v>0</v>
      </c>
      <c r="S588" s="60">
        <f>IFERROR(VLOOKUP(A588,'Evaluations (formulaire)'!A:P,8,0),0)</f>
        <v>0</v>
      </c>
      <c r="T588" s="64">
        <f>IF(AND(ISBLANK(P588),Q588&lt;=2),Synthèse!$B$42,IF(AND(ISBLANK(P588),Q588&gt;=7),Synthèse!$C$42,R588+S588))</f>
        <v>0</v>
      </c>
      <c r="U588" s="64">
        <f t="shared" si="76"/>
        <v>0.37999999999999989</v>
      </c>
      <c r="V588" s="59">
        <f t="shared" si="77"/>
        <v>454</v>
      </c>
      <c r="W588" s="26">
        <v>350</v>
      </c>
      <c r="X588" s="26" t="b">
        <f t="shared" si="78"/>
        <v>0</v>
      </c>
      <c r="Y588" s="26" t="e">
        <f>VLOOKUP(A588,#REF!,21,0)</f>
        <v>#REF!</v>
      </c>
      <c r="Z588" s="26" t="s">
        <v>2283</v>
      </c>
      <c r="AC588" t="b">
        <f t="shared" si="79"/>
        <v>0</v>
      </c>
      <c r="AD588" t="e">
        <f>IFERROR(VLOOKUP(A588,#REF!,4,0),MAX(#REF!)+100)</f>
        <v>#REF!</v>
      </c>
    </row>
    <row r="589" spans="1:30">
      <c r="A589">
        <v>1023033</v>
      </c>
      <c r="B589" s="5" t="str">
        <f ca="1">VLOOKUP(A589,'Fichier FA (en entrée)'!B:AH,3,0)</f>
        <v>GLTKOOPRYD</v>
      </c>
      <c r="C589">
        <f t="shared" si="72"/>
        <v>765</v>
      </c>
      <c r="D589">
        <f t="shared" si="73"/>
        <v>-100</v>
      </c>
      <c r="E589" s="14" t="str">
        <f>VLOOKUP(A589,'Fichier FA (en entrée)'!B:AH,2,0)</f>
        <v>ENV</v>
      </c>
      <c r="F589" s="14" t="b">
        <f t="shared" si="74"/>
        <v>0</v>
      </c>
      <c r="G589" s="14" t="b">
        <f>IFERROR(VLOOKUP(A589,'Calculs FI (auto)'!A:F,6,0),FALSE)</f>
        <v>0</v>
      </c>
      <c r="H589" s="14" t="b">
        <f t="shared" si="75"/>
        <v>0</v>
      </c>
      <c r="I589" s="16" t="str">
        <f>IFERROR(VLOOKUP(A589,'Moyennes FA (en entrée)'!B:N,7,0),"")</f>
        <v/>
      </c>
      <c r="J589" s="16">
        <f>IFERROR(VLOOKUP(VLOOKUP(A589,'Fichier FA (en entrée)'!B:AH,33,0),Modificateurs!A$2:B$5,2,0),0)</f>
        <v>0</v>
      </c>
      <c r="K589" s="16">
        <f>IFERROR(VLOOKUP(VLOOKUP(A589,'Redoub FI (en entrée)'!B:N,7,0),Modificateurs!A$8:B$11,2,0),0)</f>
        <v>0</v>
      </c>
      <c r="L589" s="16">
        <f>IFERROR(VLOOKUP(M589,Modificateurs!D$1:E$94,2,0),0)</f>
        <v>-12</v>
      </c>
      <c r="M589" t="str">
        <f>VLOOKUP(A589,'Fichier FA (en entrée)'!B:AH,16,0)&amp;" "&amp;VLOOKUP(A589,'Fichier FA (en entrée)'!B:AH,20,0)&amp;" "&amp;VLOOKUP(A589,'Fichier FA (en entrée)'!B:AH,27,0)&amp;" "&amp;VLOOKUP(A589,'Fichier FA (en entrée)'!B:AH,29,0)</f>
        <v xml:space="preserve">  Sciences et technologies de la gestion Communication et gestion des ressources humaines</v>
      </c>
      <c r="N589" t="str">
        <f>VLOOKUP(A589,'Fichier FA (en entrée)'!B:AH,8,0)</f>
        <v>Non scolarisé</v>
      </c>
      <c r="O589" t="b">
        <f>AND(C589&gt;Synthèse!B$7,C589&lt;Synthèse!B$9)</f>
        <v>0</v>
      </c>
      <c r="Q589" s="60">
        <f>ROUNDUP(C589/(Synthèse!$B$2+Synthèse!$B$3)*8,0)</f>
        <v>12</v>
      </c>
      <c r="R589" s="60">
        <f>IFERROR(VLOOKUP(A589,'Evaluations (formulaire)'!A:P,6,0)+VLOOKUP(A589,'Evaluations (formulaire)'!A:P,7,0),0)</f>
        <v>0</v>
      </c>
      <c r="S589" s="60">
        <f>IFERROR(VLOOKUP(A589,'Evaluations (formulaire)'!A:P,8,0),0)</f>
        <v>0</v>
      </c>
      <c r="T589" s="64">
        <f>IF(AND(ISBLANK(P589),Q589&lt;=2),Synthèse!$B$42,IF(AND(ISBLANK(P589),Q589&gt;=7),Synthèse!$C$42,R589+S589))</f>
        <v>0</v>
      </c>
      <c r="U589" s="64">
        <f t="shared" si="76"/>
        <v>-100</v>
      </c>
      <c r="V589" s="59">
        <f t="shared" si="77"/>
        <v>765</v>
      </c>
      <c r="W589" s="26">
        <v>449</v>
      </c>
      <c r="X589" s="26" t="b">
        <f t="shared" si="78"/>
        <v>0</v>
      </c>
      <c r="Y589" s="26" t="e">
        <f>VLOOKUP(A589,#REF!,21,0)</f>
        <v>#REF!</v>
      </c>
      <c r="Z589" s="26" t="s">
        <v>2283</v>
      </c>
      <c r="AC589" t="b">
        <f t="shared" si="79"/>
        <v>0</v>
      </c>
      <c r="AD589" t="e">
        <f>IFERROR(VLOOKUP(A589,#REF!,4,0),MAX(#REF!)+100)</f>
        <v>#REF!</v>
      </c>
    </row>
    <row r="590" spans="1:30">
      <c r="A590">
        <v>1023167</v>
      </c>
      <c r="B590" s="5" t="str">
        <f ca="1">VLOOKUP(A590,'Fichier FA (en entrée)'!B:AH,3,0)</f>
        <v>DWEAINMJMN</v>
      </c>
      <c r="C590">
        <f t="shared" si="72"/>
        <v>765</v>
      </c>
      <c r="D590">
        <f t="shared" si="73"/>
        <v>-100</v>
      </c>
      <c r="E590" s="14" t="str">
        <f>VLOOKUP(A590,'Fichier FA (en entrée)'!B:AH,2,0)</f>
        <v>ENV</v>
      </c>
      <c r="F590" s="14" t="b">
        <f t="shared" si="74"/>
        <v>0</v>
      </c>
      <c r="G590" s="14" t="b">
        <f>IFERROR(VLOOKUP(A590,'Calculs FI (auto)'!A:F,6,0),FALSE)</f>
        <v>0</v>
      </c>
      <c r="H590" s="14" t="b">
        <f t="shared" si="75"/>
        <v>0</v>
      </c>
      <c r="I590" s="16" t="str">
        <f>IFERROR(VLOOKUP(A590,'Moyennes FA (en entrée)'!B:N,7,0),"")</f>
        <v/>
      </c>
      <c r="J590" s="16">
        <f>IFERROR(VLOOKUP(VLOOKUP(A590,'Fichier FA (en entrée)'!B:AH,33,0),Modificateurs!A$2:B$5,2,0),0)</f>
        <v>0</v>
      </c>
      <c r="K590" s="16">
        <f>IFERROR(VLOOKUP(VLOOKUP(A590,'Redoub FI (en entrée)'!B:N,7,0),Modificateurs!A$8:B$11,2,0),0)</f>
        <v>0</v>
      </c>
      <c r="L590" s="16">
        <f>IFERROR(VLOOKUP(M590,Modificateurs!D$1:E$94,2,0),0)</f>
        <v>0</v>
      </c>
      <c r="M590" t="str">
        <f>VLOOKUP(A590,'Fichier FA (en entrée)'!B:AH,16,0)&amp;" "&amp;VLOOKUP(A590,'Fichier FA (en entrée)'!B:AH,20,0)&amp;" "&amp;VLOOKUP(A590,'Fichier FA (en entrée)'!B:AH,27,0)&amp;" "&amp;VLOOKUP(A590,'Fichier FA (en entrée)'!B:AH,29,0)</f>
        <v xml:space="preserve">   </v>
      </c>
      <c r="N590" t="str">
        <f>VLOOKUP(A590,'Fichier FA (en entrée)'!B:AH,8,0)</f>
        <v>Non scolarisé</v>
      </c>
      <c r="O590" t="b">
        <f>AND(C590&gt;Synthèse!B$7,C590&lt;Synthèse!B$9)</f>
        <v>0</v>
      </c>
      <c r="Q590" s="60">
        <f>ROUNDUP(C590/(Synthèse!$B$2+Synthèse!$B$3)*8,0)</f>
        <v>12</v>
      </c>
      <c r="R590" s="60">
        <f>IFERROR(VLOOKUP(A590,'Evaluations (formulaire)'!A:P,6,0)+VLOOKUP(A590,'Evaluations (formulaire)'!A:P,7,0),0)</f>
        <v>0</v>
      </c>
      <c r="S590" s="60">
        <f>IFERROR(VLOOKUP(A590,'Evaluations (formulaire)'!A:P,8,0),0)</f>
        <v>0</v>
      </c>
      <c r="T590" s="64">
        <f>IF(AND(ISBLANK(P590),Q590&lt;=2),Synthèse!$B$42,IF(AND(ISBLANK(P590),Q590&gt;=7),Synthèse!$C$42,R590+S590))</f>
        <v>0</v>
      </c>
      <c r="U590" s="64">
        <f t="shared" si="76"/>
        <v>-100</v>
      </c>
      <c r="V590" s="59">
        <f t="shared" si="77"/>
        <v>765</v>
      </c>
      <c r="W590" s="26">
        <v>288</v>
      </c>
      <c r="X590" s="26" t="b">
        <f t="shared" si="78"/>
        <v>0</v>
      </c>
      <c r="Y590" s="26" t="e">
        <f>VLOOKUP(A590,#REF!,21,0)</f>
        <v>#REF!</v>
      </c>
      <c r="Z590" s="26" t="s">
        <v>2283</v>
      </c>
      <c r="AC590" t="b">
        <f t="shared" si="79"/>
        <v>0</v>
      </c>
      <c r="AD590" t="e">
        <f>IFERROR(VLOOKUP(A590,#REF!,4,0),MAX(#REF!)+100)</f>
        <v>#REF!</v>
      </c>
    </row>
    <row r="591" spans="1:30">
      <c r="A591">
        <v>1023550</v>
      </c>
      <c r="B591" s="5" t="str">
        <f ca="1">VLOOKUP(A591,'Fichier FA (en entrée)'!B:AH,3,0)</f>
        <v>RVNCIJZKUJ</v>
      </c>
      <c r="C591">
        <f t="shared" si="72"/>
        <v>765</v>
      </c>
      <c r="D591">
        <f t="shared" si="73"/>
        <v>-100</v>
      </c>
      <c r="E591" s="14" t="str">
        <f>VLOOKUP(A591,'Fichier FA (en entrée)'!B:AH,2,0)</f>
        <v>ENV</v>
      </c>
      <c r="F591" s="14" t="b">
        <f t="shared" si="74"/>
        <v>0</v>
      </c>
      <c r="G591" s="14" t="b">
        <f>IFERROR(VLOOKUP(A591,'Calculs FI (auto)'!A:F,6,0),FALSE)</f>
        <v>0</v>
      </c>
      <c r="H591" s="14" t="b">
        <f t="shared" si="75"/>
        <v>0</v>
      </c>
      <c r="I591" s="16" t="str">
        <f>IFERROR(VLOOKUP(A591,'Moyennes FA (en entrée)'!B:N,7,0),"")</f>
        <v/>
      </c>
      <c r="J591" s="16">
        <f>IFERROR(VLOOKUP(VLOOKUP(A591,'Fichier FA (en entrée)'!B:AH,33,0),Modificateurs!A$2:B$5,2,0),0)</f>
        <v>0</v>
      </c>
      <c r="K591" s="16">
        <f>IFERROR(VLOOKUP(VLOOKUP(A591,'Redoub FI (en entrée)'!B:N,7,0),Modificateurs!A$8:B$11,2,0),0)</f>
        <v>0</v>
      </c>
      <c r="L591" s="16">
        <f>IFERROR(VLOOKUP(M591,Modificateurs!D$1:E$94,2,0),0)</f>
        <v>1</v>
      </c>
      <c r="M591" t="str">
        <f>VLOOKUP(A591,'Fichier FA (en entrée)'!B:AH,16,0)&amp;" "&amp;VLOOKUP(A591,'Fichier FA (en entrée)'!B:AH,20,0)&amp;" "&amp;VLOOKUP(A591,'Fichier FA (en entrée)'!B:AH,27,0)&amp;" "&amp;VLOOKUP(A591,'Fichier FA (en entrée)'!B:AH,29,0)</f>
        <v xml:space="preserve">  Scientifique Pas de spécialité (S.I)</v>
      </c>
      <c r="N591" t="str">
        <f>VLOOKUP(A591,'Fichier FA (en entrée)'!B:AH,8,0)</f>
        <v>Non scolarisé</v>
      </c>
      <c r="O591" t="b">
        <f>AND(C591&gt;Synthèse!B$7,C591&lt;Synthèse!B$9)</f>
        <v>0</v>
      </c>
      <c r="Q591" s="60">
        <f>ROUNDUP(C591/(Synthèse!$B$2+Synthèse!$B$3)*8,0)</f>
        <v>12</v>
      </c>
      <c r="R591" s="60">
        <f>IFERROR(VLOOKUP(A591,'Evaluations (formulaire)'!A:P,6,0)+VLOOKUP(A591,'Evaluations (formulaire)'!A:P,7,0),0)</f>
        <v>0</v>
      </c>
      <c r="S591" s="60">
        <f>IFERROR(VLOOKUP(A591,'Evaluations (formulaire)'!A:P,8,0),0)</f>
        <v>0</v>
      </c>
      <c r="T591" s="64">
        <f>IF(AND(ISBLANK(P591),Q591&lt;=2),Synthèse!$B$42,IF(AND(ISBLANK(P591),Q591&gt;=7),Synthèse!$C$42,R591+S591))</f>
        <v>0</v>
      </c>
      <c r="U591" s="64">
        <f t="shared" si="76"/>
        <v>-100</v>
      </c>
      <c r="V591" s="59">
        <f t="shared" si="77"/>
        <v>765</v>
      </c>
      <c r="W591" s="26">
        <v>590</v>
      </c>
      <c r="X591" s="26" t="b">
        <f t="shared" si="78"/>
        <v>0</v>
      </c>
      <c r="Y591" s="26" t="e">
        <f>VLOOKUP(A591,#REF!,21,0)</f>
        <v>#REF!</v>
      </c>
      <c r="Z591" s="26" t="s">
        <v>2283</v>
      </c>
      <c r="AC591" t="b">
        <f t="shared" si="79"/>
        <v>0</v>
      </c>
      <c r="AD591" t="e">
        <f>IFERROR(VLOOKUP(A591,#REF!,4,0),MAX(#REF!)+100)</f>
        <v>#REF!</v>
      </c>
    </row>
    <row r="592" spans="1:30">
      <c r="A592">
        <v>1023775</v>
      </c>
      <c r="B592" s="5" t="str">
        <f ca="1">VLOOKUP(A592,'Fichier FA (en entrée)'!B:AH,3,0)</f>
        <v>FGHQMEKIAM</v>
      </c>
      <c r="C592">
        <f t="shared" si="72"/>
        <v>540</v>
      </c>
      <c r="D592">
        <f t="shared" si="73"/>
        <v>-20</v>
      </c>
      <c r="E592" s="14" t="str">
        <f>VLOOKUP(A592,'Fichier FA (en entrée)'!B:AH,2,0)</f>
        <v>EV</v>
      </c>
      <c r="F592" s="14" t="b">
        <f t="shared" si="74"/>
        <v>1</v>
      </c>
      <c r="G592" s="14" t="b">
        <f>IFERROR(VLOOKUP(A592,'Calculs FI (auto)'!A:F,6,0),FALSE)</f>
        <v>0</v>
      </c>
      <c r="H592" s="14" t="b">
        <f t="shared" si="75"/>
        <v>0</v>
      </c>
      <c r="I592" s="16" t="str">
        <f>IFERROR(VLOOKUP(A592,'Moyennes FA (en entrée)'!B:N,7,0),"")</f>
        <v/>
      </c>
      <c r="J592" s="16">
        <f>IFERROR(VLOOKUP(VLOOKUP(A592,'Fichier FA (en entrée)'!B:AH,33,0),Modificateurs!A$2:B$5,2,0),0)</f>
        <v>0</v>
      </c>
      <c r="K592" s="16">
        <f>IFERROR(VLOOKUP(VLOOKUP(A592,'Redoub FI (en entrée)'!B:N,7,0),Modificateurs!A$8:B$11,2,0),0)</f>
        <v>0</v>
      </c>
      <c r="L592" s="16">
        <f>IFERROR(VLOOKUP(M592,Modificateurs!D$1:E$94,2,0),0)</f>
        <v>0</v>
      </c>
      <c r="M592" t="str">
        <f>VLOOKUP(A592,'Fichier FA (en entrée)'!B:AH,16,0)&amp;" "&amp;VLOOKUP(A592,'Fichier FA (en entrée)'!B:AH,20,0)&amp;" "&amp;VLOOKUP(A592,'Fichier FA (en entrée)'!B:AH,27,0)&amp;" "&amp;VLOOKUP(A592,'Fichier FA (en entrée)'!B:AH,29,0)</f>
        <v xml:space="preserve">   </v>
      </c>
      <c r="N592" t="str">
        <f>VLOOKUP(A592,'Fichier FA (en entrée)'!B:AH,8,0)</f>
        <v>Non scolarisé</v>
      </c>
      <c r="O592" t="b">
        <f>AND(C592&gt;Synthèse!B$7,C592&lt;Synthèse!B$9)</f>
        <v>0</v>
      </c>
      <c r="Q592" s="60">
        <f>ROUNDUP(C592/(Synthèse!$B$2+Synthèse!$B$3)*8,0)</f>
        <v>8</v>
      </c>
      <c r="R592" s="60">
        <f>IFERROR(VLOOKUP(A592,'Evaluations (formulaire)'!A:P,6,0)+VLOOKUP(A592,'Evaluations (formulaire)'!A:P,7,0),0)</f>
        <v>0</v>
      </c>
      <c r="S592" s="60">
        <f>IFERROR(VLOOKUP(A592,'Evaluations (formulaire)'!A:P,8,0),0)</f>
        <v>0</v>
      </c>
      <c r="T592" s="64">
        <f>IF(AND(ISBLANK(P592),Q592&lt;=2),Synthèse!$B$42,IF(AND(ISBLANK(P592),Q592&gt;=7),Synthèse!$C$42,R592+S592))</f>
        <v>0</v>
      </c>
      <c r="U592" s="64">
        <f t="shared" si="76"/>
        <v>-20</v>
      </c>
      <c r="V592" s="59">
        <f t="shared" si="77"/>
        <v>540</v>
      </c>
      <c r="W592" s="26">
        <v>479</v>
      </c>
      <c r="X592" s="26" t="b">
        <f t="shared" si="78"/>
        <v>0</v>
      </c>
      <c r="Y592" s="26" t="e">
        <f>VLOOKUP(A592,#REF!,21,0)</f>
        <v>#REF!</v>
      </c>
      <c r="Z592" s="26" t="s">
        <v>2283</v>
      </c>
      <c r="AC592" t="b">
        <f t="shared" si="79"/>
        <v>0</v>
      </c>
      <c r="AD592" t="e">
        <f>IFERROR(VLOOKUP(A592,#REF!,4,0),MAX(#REF!)+100)</f>
        <v>#REF!</v>
      </c>
    </row>
    <row r="593" spans="1:30">
      <c r="A593">
        <v>1026688</v>
      </c>
      <c r="B593" s="5" t="str">
        <f ca="1">VLOOKUP(A593,'Fichier FA (en entrée)'!B:AH,3,0)</f>
        <v>FRZCTWAKZL</v>
      </c>
      <c r="C593">
        <f t="shared" si="72"/>
        <v>765</v>
      </c>
      <c r="D593">
        <f t="shared" si="73"/>
        <v>-100</v>
      </c>
      <c r="E593" s="14" t="str">
        <f>VLOOKUP(A593,'Fichier FA (en entrée)'!B:AH,2,0)</f>
        <v>ENV</v>
      </c>
      <c r="F593" s="14" t="b">
        <f t="shared" si="74"/>
        <v>0</v>
      </c>
      <c r="G593" s="14" t="b">
        <f>IFERROR(VLOOKUP(A593,'Calculs FI (auto)'!A:F,6,0),FALSE)</f>
        <v>1</v>
      </c>
      <c r="H593" s="14" t="b">
        <f t="shared" si="75"/>
        <v>0</v>
      </c>
      <c r="I593" s="16" t="str">
        <f>IFERROR(VLOOKUP(A593,'Moyennes FA (en entrée)'!B:N,7,0),"")</f>
        <v/>
      </c>
      <c r="J593" s="16">
        <f>IFERROR(VLOOKUP(VLOOKUP(A593,'Fichier FA (en entrée)'!B:AH,33,0),Modificateurs!A$2:B$5,2,0),0)</f>
        <v>0</v>
      </c>
      <c r="K593" s="16">
        <f>IFERROR(VLOOKUP(VLOOKUP(A593,'Redoub FI (en entrée)'!B:N,7,0),Modificateurs!A$8:B$11,2,0),0)</f>
        <v>0</v>
      </c>
      <c r="L593" s="16">
        <f>IFERROR(VLOOKUP(M593,Modificateurs!D$1:E$94,2,0),0)</f>
        <v>2</v>
      </c>
      <c r="M593" t="str">
        <f>VLOOKUP(A593,'Fichier FA (en entrée)'!B:AH,16,0)&amp;" "&amp;VLOOKUP(A593,'Fichier FA (en entrée)'!B:AH,20,0)&amp;" "&amp;VLOOKUP(A593,'Fichier FA (en entrée)'!B:AH,27,0)&amp;" "&amp;VLOOKUP(A593,'Fichier FA (en entrée)'!B:AH,29,0)</f>
        <v xml:space="preserve">  Scientifique Physique-chimie</v>
      </c>
      <c r="N593" t="str">
        <f>VLOOKUP(A593,'Fichier FA (en entrée)'!B:AH,8,0)</f>
        <v>Non scolarisé</v>
      </c>
      <c r="O593" t="b">
        <f>AND(C593&gt;Synthèse!B$7,C593&lt;Synthèse!B$9)</f>
        <v>0</v>
      </c>
      <c r="Q593" s="60">
        <f>ROUNDUP(C593/(Synthèse!$B$2+Synthèse!$B$3)*8,0)</f>
        <v>12</v>
      </c>
      <c r="R593" s="60">
        <f>IFERROR(VLOOKUP(A593,'Evaluations (formulaire)'!A:P,6,0)+VLOOKUP(A593,'Evaluations (formulaire)'!A:P,7,0),0)</f>
        <v>0</v>
      </c>
      <c r="S593" s="60">
        <f>IFERROR(VLOOKUP(A593,'Evaluations (formulaire)'!A:P,8,0),0)</f>
        <v>0</v>
      </c>
      <c r="T593" s="64">
        <f>IF(AND(ISBLANK(P593),Q593&lt;=2),Synthèse!$B$42,IF(AND(ISBLANK(P593),Q593&gt;=7),Synthèse!$C$42,R593+S593))</f>
        <v>0</v>
      </c>
      <c r="U593" s="64">
        <f t="shared" si="76"/>
        <v>-100</v>
      </c>
      <c r="V593" s="59">
        <f t="shared" si="77"/>
        <v>765</v>
      </c>
      <c r="W593" s="26">
        <v>477</v>
      </c>
      <c r="X593" s="26" t="b">
        <f t="shared" si="78"/>
        <v>0</v>
      </c>
      <c r="Y593" s="26" t="e">
        <f>VLOOKUP(A593,#REF!,21,0)</f>
        <v>#REF!</v>
      </c>
      <c r="Z593" s="26" t="s">
        <v>2283</v>
      </c>
      <c r="AC593" t="b">
        <f t="shared" si="79"/>
        <v>0</v>
      </c>
      <c r="AD593" t="e">
        <f>IFERROR(VLOOKUP(A593,#REF!,4,0),MAX(#REF!)+100)</f>
        <v>#REF!</v>
      </c>
    </row>
    <row r="594" spans="1:30">
      <c r="A594">
        <v>1028094</v>
      </c>
      <c r="B594" s="5" t="str">
        <f ca="1">VLOOKUP(A594,'Fichier FA (en entrée)'!B:AH,3,0)</f>
        <v>ADKTTEVBNQ</v>
      </c>
      <c r="C594">
        <f t="shared" si="72"/>
        <v>765</v>
      </c>
      <c r="D594">
        <f t="shared" si="73"/>
        <v>-100</v>
      </c>
      <c r="E594" s="14" t="str">
        <f>VLOOKUP(A594,'Fichier FA (en entrée)'!B:AH,2,0)</f>
        <v>ENV</v>
      </c>
      <c r="F594" s="14" t="b">
        <f t="shared" si="74"/>
        <v>0</v>
      </c>
      <c r="G594" s="14" t="b">
        <f>IFERROR(VLOOKUP(A594,'Calculs FI (auto)'!A:F,6,0),FALSE)</f>
        <v>0</v>
      </c>
      <c r="H594" s="14" t="b">
        <f t="shared" si="75"/>
        <v>0</v>
      </c>
      <c r="I594" s="16" t="str">
        <f>IFERROR(VLOOKUP(A594,'Moyennes FA (en entrée)'!B:N,7,0),"")</f>
        <v/>
      </c>
      <c r="J594" s="16">
        <f>IFERROR(VLOOKUP(VLOOKUP(A594,'Fichier FA (en entrée)'!B:AH,33,0),Modificateurs!A$2:B$5,2,0),0)</f>
        <v>0</v>
      </c>
      <c r="K594" s="16">
        <f>IFERROR(VLOOKUP(VLOOKUP(A594,'Redoub FI (en entrée)'!B:N,7,0),Modificateurs!A$8:B$11,2,0),0)</f>
        <v>0</v>
      </c>
      <c r="L594" s="16">
        <f>IFERROR(VLOOKUP(M594,Modificateurs!D$1:E$94,2,0),0)</f>
        <v>-3</v>
      </c>
      <c r="M594" t="str">
        <f>VLOOKUP(A594,'Fichier FA (en entrée)'!B:AH,16,0)&amp;" "&amp;VLOOKUP(A594,'Fichier FA (en entrée)'!B:AH,20,0)&amp;" "&amp;VLOOKUP(A594,'Fichier FA (en entrée)'!B:AH,27,0)&amp;" "&amp;VLOOKUP(A594,'Fichier FA (en entrée)'!B:AH,29,0)</f>
        <v xml:space="preserve">  Economique et social Mathématiques</v>
      </c>
      <c r="N594" t="str">
        <f>VLOOKUP(A594,'Fichier FA (en entrée)'!B:AH,8,0)</f>
        <v>Scolarisé dans le supérieur en France</v>
      </c>
      <c r="O594" t="b">
        <f>AND(C594&gt;Synthèse!B$7,C594&lt;Synthèse!B$9)</f>
        <v>0</v>
      </c>
      <c r="Q594" s="60">
        <f>ROUNDUP(C594/(Synthèse!$B$2+Synthèse!$B$3)*8,0)</f>
        <v>12</v>
      </c>
      <c r="R594" s="60">
        <f>IFERROR(VLOOKUP(A594,'Evaluations (formulaire)'!A:P,6,0)+VLOOKUP(A594,'Evaluations (formulaire)'!A:P,7,0),0)</f>
        <v>0</v>
      </c>
      <c r="S594" s="60">
        <f>IFERROR(VLOOKUP(A594,'Evaluations (formulaire)'!A:P,8,0),0)</f>
        <v>0</v>
      </c>
      <c r="T594" s="64">
        <f>IF(AND(ISBLANK(P594),Q594&lt;=2),Synthèse!$B$42,IF(AND(ISBLANK(P594),Q594&gt;=7),Synthèse!$C$42,R594+S594))</f>
        <v>0</v>
      </c>
      <c r="U594" s="64">
        <f t="shared" si="76"/>
        <v>-100</v>
      </c>
      <c r="V594" s="59">
        <f t="shared" si="77"/>
        <v>765</v>
      </c>
      <c r="W594" s="26">
        <v>511</v>
      </c>
      <c r="X594" s="26" t="b">
        <f t="shared" si="78"/>
        <v>0</v>
      </c>
      <c r="Y594" s="26" t="e">
        <f>VLOOKUP(A594,#REF!,21,0)</f>
        <v>#REF!</v>
      </c>
      <c r="Z594" s="26" t="s">
        <v>2283</v>
      </c>
      <c r="AC594" t="b">
        <f t="shared" si="79"/>
        <v>0</v>
      </c>
      <c r="AD594" t="e">
        <f>IFERROR(VLOOKUP(A594,#REF!,4,0),MAX(#REF!)+100)</f>
        <v>#REF!</v>
      </c>
    </row>
    <row r="595" spans="1:30">
      <c r="A595">
        <v>1029026</v>
      </c>
      <c r="B595" s="5" t="str">
        <f ca="1">VLOOKUP(A595,'Fichier FA (en entrée)'!B:AH,3,0)</f>
        <v>LNYGTMAKSX</v>
      </c>
      <c r="C595">
        <f t="shared" si="72"/>
        <v>503</v>
      </c>
      <c r="D595">
        <f t="shared" si="73"/>
        <v>-2.8599999999999994</v>
      </c>
      <c r="E595" s="14" t="str">
        <f>VLOOKUP(A595,'Fichier FA (en entrée)'!B:AH,2,0)</f>
        <v>EV</v>
      </c>
      <c r="F595" s="14" t="b">
        <f t="shared" si="74"/>
        <v>1</v>
      </c>
      <c r="G595" s="14" t="b">
        <f>IFERROR(VLOOKUP(A595,'Calculs FI (auto)'!A:F,6,0),FALSE)</f>
        <v>0</v>
      </c>
      <c r="H595" s="14" t="b">
        <f t="shared" si="75"/>
        <v>0</v>
      </c>
      <c r="I595" s="16">
        <f>IFERROR(VLOOKUP(A595,'Moyennes FA (en entrée)'!B:N,7,0),"")</f>
        <v>9.14</v>
      </c>
      <c r="J595" s="16">
        <f>IFERROR(VLOOKUP(VLOOKUP(A595,'Fichier FA (en entrée)'!B:AH,33,0),Modificateurs!A$2:B$5,2,0),0)</f>
        <v>0</v>
      </c>
      <c r="K595" s="16">
        <f>IFERROR(VLOOKUP(VLOOKUP(A595,'Redoub FI (en entrée)'!B:N,7,0),Modificateurs!A$8:B$11,2,0),0)</f>
        <v>0</v>
      </c>
      <c r="L595" s="16">
        <f>IFERROR(VLOOKUP(M595,Modificateurs!D$1:E$94,2,0),0)</f>
        <v>-12</v>
      </c>
      <c r="M595" t="str">
        <f>VLOOKUP(A595,'Fichier FA (en entrée)'!B:AH,16,0)&amp;" "&amp;VLOOKUP(A595,'Fichier FA (en entrée)'!B:AH,20,0)&amp;" "&amp;VLOOKUP(A595,'Fichier FA (en entrée)'!B:AH,27,0)&amp;" "&amp;VLOOKUP(A595,'Fichier FA (en entrée)'!B:AH,29,0)</f>
        <v xml:space="preserve">  Professionnelle Electrotechnique, énergie, équipements communicants</v>
      </c>
      <c r="N595" t="str">
        <f>VLOOKUP(A595,'Fichier FA (en entrée)'!B:AH,8,0)</f>
        <v>Non scolarisé</v>
      </c>
      <c r="O595" t="b">
        <f>AND(C595&gt;Synthèse!B$7,C595&lt;Synthèse!B$9)</f>
        <v>0</v>
      </c>
      <c r="Q595" s="60">
        <f>ROUNDUP(C595/(Synthèse!$B$2+Synthèse!$B$3)*8,0)</f>
        <v>8</v>
      </c>
      <c r="R595" s="60">
        <f>IFERROR(VLOOKUP(A595,'Evaluations (formulaire)'!A:P,6,0)+VLOOKUP(A595,'Evaluations (formulaire)'!A:P,7,0),0)</f>
        <v>0</v>
      </c>
      <c r="S595" s="60">
        <f>IFERROR(VLOOKUP(A595,'Evaluations (formulaire)'!A:P,8,0),0)</f>
        <v>0</v>
      </c>
      <c r="T595" s="64">
        <f>IF(AND(ISBLANK(P595),Q595&lt;=2),Synthèse!$B$42,IF(AND(ISBLANK(P595),Q595&gt;=7),Synthèse!$C$42,R595+S595))</f>
        <v>0</v>
      </c>
      <c r="U595" s="64">
        <f t="shared" si="76"/>
        <v>-2.8599999999999994</v>
      </c>
      <c r="V595" s="59">
        <f t="shared" si="77"/>
        <v>503</v>
      </c>
      <c r="W595" s="26">
        <v>470</v>
      </c>
      <c r="X595" s="26" t="b">
        <f t="shared" si="78"/>
        <v>0</v>
      </c>
      <c r="Y595" s="26" t="e">
        <f>VLOOKUP(A595,#REF!,21,0)</f>
        <v>#REF!</v>
      </c>
      <c r="Z595" s="26" t="s">
        <v>2283</v>
      </c>
      <c r="AC595" t="b">
        <f t="shared" si="79"/>
        <v>0</v>
      </c>
      <c r="AD595" t="e">
        <f>IFERROR(VLOOKUP(A595,#REF!,4,0),MAX(#REF!)+100)</f>
        <v>#REF!</v>
      </c>
    </row>
    <row r="596" spans="1:30">
      <c r="A596">
        <v>1029539</v>
      </c>
      <c r="B596" s="5" t="str">
        <f ca="1">VLOOKUP(A596,'Fichier FA (en entrée)'!B:AH,3,0)</f>
        <v>MWWQAHONXM</v>
      </c>
      <c r="C596">
        <f t="shared" si="72"/>
        <v>213</v>
      </c>
      <c r="D596">
        <f t="shared" si="73"/>
        <v>11.22</v>
      </c>
      <c r="E596" s="14" t="str">
        <f>VLOOKUP(A596,'Fichier FA (en entrée)'!B:AH,2,0)</f>
        <v>EV</v>
      </c>
      <c r="F596" s="14" t="b">
        <f t="shared" si="74"/>
        <v>1</v>
      </c>
      <c r="G596" s="14" t="b">
        <f>IFERROR(VLOOKUP(A596,'Calculs FI (auto)'!A:F,6,0),FALSE)</f>
        <v>0</v>
      </c>
      <c r="H596" s="14" t="b">
        <f t="shared" si="75"/>
        <v>0</v>
      </c>
      <c r="I596" s="16">
        <f>IFERROR(VLOOKUP(A596,'Moyennes FA (en entrée)'!B:N,7,0),"")</f>
        <v>11.22</v>
      </c>
      <c r="J596" s="16">
        <f>IFERROR(VLOOKUP(VLOOKUP(A596,'Fichier FA (en entrée)'!B:AH,33,0),Modificateurs!A$2:B$5,2,0),0)</f>
        <v>0</v>
      </c>
      <c r="K596" s="16">
        <f>IFERROR(VLOOKUP(VLOOKUP(A596,'Redoub FI (en entrée)'!B:N,7,0),Modificateurs!A$8:B$11,2,0),0)</f>
        <v>0</v>
      </c>
      <c r="L596" s="16">
        <f>IFERROR(VLOOKUP(M596,Modificateurs!D$1:E$94,2,0),0)</f>
        <v>0</v>
      </c>
      <c r="M596" t="str">
        <f>VLOOKUP(A596,'Fichier FA (en entrée)'!B:AH,16,0)&amp;" "&amp;VLOOKUP(A596,'Fichier FA (en entrée)'!B:AH,20,0)&amp;" "&amp;VLOOKUP(A596,'Fichier FA (en entrée)'!B:AH,27,0)&amp;" "&amp;VLOOKUP(A596,'Fichier FA (en entrée)'!B:AH,29,0)</f>
        <v xml:space="preserve">   </v>
      </c>
      <c r="N596" t="str">
        <f>VLOOKUP(A596,'Fichier FA (en entrée)'!B:AH,8,0)</f>
        <v>Scolarisé en MC, FCIL, MGI, DAEU, MANN hors contrat,bac international</v>
      </c>
      <c r="O596" t="b">
        <f>AND(C596&gt;Synthèse!B$7,C596&lt;Synthèse!B$9)</f>
        <v>1</v>
      </c>
      <c r="Q596" s="60">
        <f>ROUNDUP(C596/(Synthèse!$B$2+Synthèse!$B$3)*8,0)</f>
        <v>4</v>
      </c>
      <c r="R596" s="60">
        <f>IFERROR(VLOOKUP(A596,'Evaluations (formulaire)'!A:P,6,0)+VLOOKUP(A596,'Evaluations (formulaire)'!A:P,7,0),0)</f>
        <v>0</v>
      </c>
      <c r="S596" s="60">
        <f>IFERROR(VLOOKUP(A596,'Evaluations (formulaire)'!A:P,8,0),0)</f>
        <v>0</v>
      </c>
      <c r="T596" s="64">
        <f>IF(AND(ISBLANK(P596),Q596&lt;=2),Synthèse!$B$42,IF(AND(ISBLANK(P596),Q596&gt;=7),Synthèse!$C$42,R596+S596))</f>
        <v>0</v>
      </c>
      <c r="U596" s="64">
        <f t="shared" si="76"/>
        <v>11.22</v>
      </c>
      <c r="V596" s="59">
        <f t="shared" si="77"/>
        <v>213</v>
      </c>
      <c r="W596" s="26">
        <v>374</v>
      </c>
      <c r="X596" s="26" t="b">
        <f t="shared" si="78"/>
        <v>1</v>
      </c>
      <c r="Y596" s="26" t="e">
        <f>VLOOKUP(A596,#REF!,21,0)</f>
        <v>#REF!</v>
      </c>
      <c r="Z596" s="26" t="s">
        <v>2283</v>
      </c>
      <c r="AC596" t="b">
        <f t="shared" si="79"/>
        <v>0</v>
      </c>
      <c r="AD596" t="e">
        <f>IFERROR(VLOOKUP(A596,#REF!,4,0),MAX(#REF!)+100)</f>
        <v>#REF!</v>
      </c>
    </row>
    <row r="597" spans="1:30">
      <c r="A597">
        <v>1031685</v>
      </c>
      <c r="B597" s="5" t="str">
        <f ca="1">VLOOKUP(A597,'Fichier FA (en entrée)'!B:AH,3,0)</f>
        <v>KGSYAXELTH</v>
      </c>
      <c r="C597">
        <f t="shared" si="72"/>
        <v>143</v>
      </c>
      <c r="D597">
        <f t="shared" si="73"/>
        <v>12.65</v>
      </c>
      <c r="E597" s="14" t="str">
        <f>VLOOKUP(A597,'Fichier FA (en entrée)'!B:AH,2,0)</f>
        <v>EV</v>
      </c>
      <c r="F597" s="14" t="b">
        <f t="shared" si="74"/>
        <v>1</v>
      </c>
      <c r="G597" s="14" t="b">
        <f>IFERROR(VLOOKUP(A597,'Calculs FI (auto)'!A:F,6,0),FALSE)</f>
        <v>1</v>
      </c>
      <c r="H597" s="14" t="b">
        <f t="shared" si="75"/>
        <v>1</v>
      </c>
      <c r="I597" s="16">
        <f>IFERROR(VLOOKUP(A597,'Moyennes FA (en entrée)'!B:N,7,0),"")</f>
        <v>10.65</v>
      </c>
      <c r="J597" s="16">
        <f>IFERROR(VLOOKUP(VLOOKUP(A597,'Fichier FA (en entrée)'!B:AH,33,0),Modificateurs!A$2:B$5,2,0),0)</f>
        <v>0</v>
      </c>
      <c r="K597" s="16">
        <f>IFERROR(VLOOKUP(VLOOKUP(A597,'Redoub FI (en entrée)'!B:N,7,0),Modificateurs!A$8:B$11,2,0),0)</f>
        <v>0</v>
      </c>
      <c r="L597" s="16">
        <f>IFERROR(VLOOKUP(M597,Modificateurs!D$1:E$94,2,0),0)</f>
        <v>2</v>
      </c>
      <c r="M597" t="str">
        <f>VLOOKUP(A597,'Fichier FA (en entrée)'!B:AH,16,0)&amp;" "&amp;VLOOKUP(A597,'Fichier FA (en entrée)'!B:AH,20,0)&amp;" "&amp;VLOOKUP(A597,'Fichier FA (en entrée)'!B:AH,27,0)&amp;" "&amp;VLOOKUP(A597,'Fichier FA (en entrée)'!B:AH,29,0)</f>
        <v xml:space="preserve">  Scientifique Mathématiques</v>
      </c>
      <c r="N597" t="str">
        <f>VLOOKUP(A597,'Fichier FA (en entrée)'!B:AH,8,0)</f>
        <v>Scolarisé dans le supérieur en France</v>
      </c>
      <c r="O597" t="b">
        <f>AND(C597&gt;Synthèse!B$7,C597&lt;Synthèse!B$9)</f>
        <v>1</v>
      </c>
      <c r="Q597" s="60">
        <f>ROUNDUP(C597/(Synthèse!$B$2+Synthèse!$B$3)*8,0)</f>
        <v>3</v>
      </c>
      <c r="R597" s="60">
        <f>IFERROR(VLOOKUP(A597,'Evaluations (formulaire)'!A:P,6,0)+VLOOKUP(A597,'Evaluations (formulaire)'!A:P,7,0),0)</f>
        <v>0</v>
      </c>
      <c r="S597" s="60">
        <f>IFERROR(VLOOKUP(A597,'Evaluations (formulaire)'!A:P,8,0),0)</f>
        <v>0</v>
      </c>
      <c r="T597" s="64">
        <f>IF(AND(ISBLANK(P597),Q597&lt;=2),Synthèse!$B$42,IF(AND(ISBLANK(P597),Q597&gt;=7),Synthèse!$C$42,R597+S597))</f>
        <v>0</v>
      </c>
      <c r="U597" s="64">
        <f t="shared" si="76"/>
        <v>12.65</v>
      </c>
      <c r="V597" s="59">
        <f t="shared" si="77"/>
        <v>143</v>
      </c>
      <c r="W597" s="26">
        <v>284</v>
      </c>
      <c r="X597" s="26" t="b">
        <f t="shared" si="78"/>
        <v>1</v>
      </c>
      <c r="Y597" s="26" t="e">
        <f>VLOOKUP(A597,#REF!,21,0)</f>
        <v>#REF!</v>
      </c>
      <c r="Z597" s="26" t="s">
        <v>2283</v>
      </c>
      <c r="AC597" t="b">
        <f t="shared" si="79"/>
        <v>0</v>
      </c>
      <c r="AD597" t="e">
        <f>IFERROR(VLOOKUP(A597,#REF!,4,0),MAX(#REF!)+100)</f>
        <v>#REF!</v>
      </c>
    </row>
    <row r="598" spans="1:30">
      <c r="A598">
        <v>1032797</v>
      </c>
      <c r="B598" s="5" t="str">
        <f ca="1">VLOOKUP(A598,'Fichier FA (en entrée)'!B:AH,3,0)</f>
        <v>HNNJXDSTOZ</v>
      </c>
      <c r="C598">
        <f t="shared" si="72"/>
        <v>540</v>
      </c>
      <c r="D598">
        <f t="shared" si="73"/>
        <v>-20</v>
      </c>
      <c r="E598" s="14" t="str">
        <f>VLOOKUP(A598,'Fichier FA (en entrée)'!B:AH,2,0)</f>
        <v>EV</v>
      </c>
      <c r="F598" s="14" t="b">
        <f t="shared" si="74"/>
        <v>1</v>
      </c>
      <c r="G598" s="14" t="b">
        <f>IFERROR(VLOOKUP(A598,'Calculs FI (auto)'!A:F,6,0),FALSE)</f>
        <v>1</v>
      </c>
      <c r="H598" s="14" t="b">
        <f t="shared" si="75"/>
        <v>1</v>
      </c>
      <c r="I598" s="16" t="str">
        <f>IFERROR(VLOOKUP(A598,'Moyennes FA (en entrée)'!B:N,7,0),"")</f>
        <v/>
      </c>
      <c r="J598" s="16">
        <f>IFERROR(VLOOKUP(VLOOKUP(A598,'Fichier FA (en entrée)'!B:AH,33,0),Modificateurs!A$2:B$5,2,0),0)</f>
        <v>0</v>
      </c>
      <c r="K598" s="16">
        <f>IFERROR(VLOOKUP(VLOOKUP(A598,'Redoub FI (en entrée)'!B:N,7,0),Modificateurs!A$8:B$11,2,0),0)</f>
        <v>0</v>
      </c>
      <c r="L598" s="16">
        <f>IFERROR(VLOOKUP(M598,Modificateurs!D$1:E$94,2,0),0)</f>
        <v>0</v>
      </c>
      <c r="M598" t="str">
        <f>VLOOKUP(A598,'Fichier FA (en entrée)'!B:AH,16,0)&amp;" "&amp;VLOOKUP(A598,'Fichier FA (en entrée)'!B:AH,20,0)&amp;" "&amp;VLOOKUP(A598,'Fichier FA (en entrée)'!B:AH,27,0)&amp;" "&amp;VLOOKUP(A598,'Fichier FA (en entrée)'!B:AH,29,0)</f>
        <v xml:space="preserve">   </v>
      </c>
      <c r="N598" t="str">
        <f>VLOOKUP(A598,'Fichier FA (en entrée)'!B:AH,8,0)</f>
        <v>Scolarisé en MC, FCIL, MGI, DAEU, MANN hors contrat,bac international</v>
      </c>
      <c r="O598" t="b">
        <f>AND(C598&gt;Synthèse!B$7,C598&lt;Synthèse!B$9)</f>
        <v>0</v>
      </c>
      <c r="Q598" s="60">
        <f>ROUNDUP(C598/(Synthèse!$B$2+Synthèse!$B$3)*8,0)</f>
        <v>8</v>
      </c>
      <c r="R598" s="60">
        <f>IFERROR(VLOOKUP(A598,'Evaluations (formulaire)'!A:P,6,0)+VLOOKUP(A598,'Evaluations (formulaire)'!A:P,7,0),0)</f>
        <v>0</v>
      </c>
      <c r="S598" s="60">
        <f>IFERROR(VLOOKUP(A598,'Evaluations (formulaire)'!A:P,8,0),0)</f>
        <v>0</v>
      </c>
      <c r="T598" s="64">
        <f>IF(AND(ISBLANK(P598),Q598&lt;=2),Synthèse!$B$42,IF(AND(ISBLANK(P598),Q598&gt;=7),Synthèse!$C$42,R598+S598))</f>
        <v>0</v>
      </c>
      <c r="U598" s="64">
        <f t="shared" si="76"/>
        <v>-20</v>
      </c>
      <c r="V598" s="59">
        <f t="shared" si="77"/>
        <v>540</v>
      </c>
      <c r="W598" s="26">
        <v>385</v>
      </c>
      <c r="X598" s="26" t="b">
        <f t="shared" si="78"/>
        <v>0</v>
      </c>
      <c r="Y598" s="26" t="e">
        <f>VLOOKUP(A598,#REF!,21,0)</f>
        <v>#REF!</v>
      </c>
      <c r="Z598" s="26" t="s">
        <v>2283</v>
      </c>
      <c r="AC598" t="b">
        <f t="shared" si="79"/>
        <v>0</v>
      </c>
      <c r="AD598" t="e">
        <f>IFERROR(VLOOKUP(A598,#REF!,4,0),MAX(#REF!)+100)</f>
        <v>#REF!</v>
      </c>
    </row>
    <row r="599" spans="1:30">
      <c r="A599">
        <v>1033113</v>
      </c>
      <c r="B599" s="5" t="str">
        <f ca="1">VLOOKUP(A599,'Fichier FA (en entrée)'!B:AH,3,0)</f>
        <v>ETFOZFDOIC</v>
      </c>
      <c r="C599">
        <f t="shared" si="72"/>
        <v>476</v>
      </c>
      <c r="D599">
        <f t="shared" si="73"/>
        <v>-1.0600000000000005</v>
      </c>
      <c r="E599" s="14" t="str">
        <f>VLOOKUP(A599,'Fichier FA (en entrée)'!B:AH,2,0)</f>
        <v>EV</v>
      </c>
      <c r="F599" s="14" t="b">
        <f t="shared" si="74"/>
        <v>1</v>
      </c>
      <c r="G599" s="14" t="b">
        <f>IFERROR(VLOOKUP(A599,'Calculs FI (auto)'!A:F,6,0),FALSE)</f>
        <v>0</v>
      </c>
      <c r="H599" s="14" t="b">
        <f t="shared" si="75"/>
        <v>0</v>
      </c>
      <c r="I599" s="16">
        <f>IFERROR(VLOOKUP(A599,'Moyennes FA (en entrée)'!B:N,7,0),"")</f>
        <v>10.94</v>
      </c>
      <c r="J599" s="16">
        <f>IFERROR(VLOOKUP(VLOOKUP(A599,'Fichier FA (en entrée)'!B:AH,33,0),Modificateurs!A$2:B$5,2,0),0)</f>
        <v>0</v>
      </c>
      <c r="K599" s="16">
        <f>IFERROR(VLOOKUP(VLOOKUP(A599,'Redoub FI (en entrée)'!B:N,7,0),Modificateurs!A$8:B$11,2,0),0)</f>
        <v>0</v>
      </c>
      <c r="L599" s="16">
        <f>IFERROR(VLOOKUP(M599,Modificateurs!D$1:E$94,2,0),0)</f>
        <v>-12</v>
      </c>
      <c r="M599" t="str">
        <f>VLOOKUP(A599,'Fichier FA (en entrée)'!B:AH,16,0)&amp;" "&amp;VLOOKUP(A599,'Fichier FA (en entrée)'!B:AH,20,0)&amp;" "&amp;VLOOKUP(A599,'Fichier FA (en entrée)'!B:AH,27,0)&amp;" "&amp;VLOOKUP(A599,'Fichier FA (en entrée)'!B:AH,29,0)</f>
        <v xml:space="preserve">  Professionnelle Systèmes électroniques numériques</v>
      </c>
      <c r="N599" t="str">
        <f>VLOOKUP(A599,'Fichier FA (en entrée)'!B:AH,8,0)</f>
        <v>Non scolarisé</v>
      </c>
      <c r="O599" t="b">
        <f>AND(C599&gt;Synthèse!B$7,C599&lt;Synthèse!B$9)</f>
        <v>0</v>
      </c>
      <c r="Q599" s="60">
        <f>ROUNDUP(C599/(Synthèse!$B$2+Synthèse!$B$3)*8,0)</f>
        <v>8</v>
      </c>
      <c r="R599" s="60">
        <f>IFERROR(VLOOKUP(A599,'Evaluations (formulaire)'!A:P,6,0)+VLOOKUP(A599,'Evaluations (formulaire)'!A:P,7,0),0)</f>
        <v>0</v>
      </c>
      <c r="S599" s="60">
        <f>IFERROR(VLOOKUP(A599,'Evaluations (formulaire)'!A:P,8,0),0)</f>
        <v>0</v>
      </c>
      <c r="T599" s="64">
        <f>IF(AND(ISBLANK(P599),Q599&lt;=2),Synthèse!$B$42,IF(AND(ISBLANK(P599),Q599&gt;=7),Synthèse!$C$42,R599+S599))</f>
        <v>0</v>
      </c>
      <c r="U599" s="64">
        <f t="shared" si="76"/>
        <v>-1.0600000000000005</v>
      </c>
      <c r="V599" s="59">
        <f t="shared" si="77"/>
        <v>476</v>
      </c>
      <c r="W599" s="26">
        <v>10</v>
      </c>
      <c r="X599" s="26" t="b">
        <f t="shared" si="78"/>
        <v>0</v>
      </c>
      <c r="Y599" s="26" t="e">
        <f>VLOOKUP(A599,#REF!,21,0)</f>
        <v>#REF!</v>
      </c>
      <c r="Z599" s="26" t="s">
        <v>2283</v>
      </c>
      <c r="AC599" t="b">
        <f t="shared" si="79"/>
        <v>0</v>
      </c>
      <c r="AD599" t="e">
        <f>IFERROR(VLOOKUP(A599,#REF!,4,0),MAX(#REF!)+100)</f>
        <v>#REF!</v>
      </c>
    </row>
    <row r="600" spans="1:30">
      <c r="A600">
        <v>1033289</v>
      </c>
      <c r="B600" s="5" t="str">
        <f ca="1">VLOOKUP(A600,'Fichier FA (en entrée)'!B:AH,3,0)</f>
        <v>PPUSRGQJBR</v>
      </c>
      <c r="C600">
        <f t="shared" si="72"/>
        <v>765</v>
      </c>
      <c r="D600">
        <f t="shared" si="73"/>
        <v>-100</v>
      </c>
      <c r="E600" s="14" t="str">
        <f>VLOOKUP(A600,'Fichier FA (en entrée)'!B:AH,2,0)</f>
        <v>ENV</v>
      </c>
      <c r="F600" s="14" t="b">
        <f t="shared" si="74"/>
        <v>0</v>
      </c>
      <c r="G600" s="14" t="b">
        <f>IFERROR(VLOOKUP(A600,'Calculs FI (auto)'!A:F,6,0),FALSE)</f>
        <v>0</v>
      </c>
      <c r="H600" s="14" t="b">
        <f t="shared" si="75"/>
        <v>0</v>
      </c>
      <c r="I600" s="16" t="str">
        <f>IFERROR(VLOOKUP(A600,'Moyennes FA (en entrée)'!B:N,7,0),"")</f>
        <v/>
      </c>
      <c r="J600" s="16">
        <f>IFERROR(VLOOKUP(VLOOKUP(A600,'Fichier FA (en entrée)'!B:AH,33,0),Modificateurs!A$2:B$5,2,0),0)</f>
        <v>0</v>
      </c>
      <c r="K600" s="16">
        <f>IFERROR(VLOOKUP(VLOOKUP(A600,'Redoub FI (en entrée)'!B:N,7,0),Modificateurs!A$8:B$11,2,0),0)</f>
        <v>0</v>
      </c>
      <c r="L600" s="16">
        <f>IFERROR(VLOOKUP(M600,Modificateurs!D$1:E$94,2,0),0)</f>
        <v>2</v>
      </c>
      <c r="M600" t="str">
        <f>VLOOKUP(A600,'Fichier FA (en entrée)'!B:AH,16,0)&amp;" "&amp;VLOOKUP(A600,'Fichier FA (en entrée)'!B:AH,20,0)&amp;" "&amp;VLOOKUP(A600,'Fichier FA (en entrée)'!B:AH,27,0)&amp;" "&amp;VLOOKUP(A600,'Fichier FA (en entrée)'!B:AH,29,0)</f>
        <v xml:space="preserve">  Scientifique Mathématiques</v>
      </c>
      <c r="N600" t="str">
        <f>VLOOKUP(A600,'Fichier FA (en entrée)'!B:AH,8,0)</f>
        <v>Scolarisé dans le supérieur en France</v>
      </c>
      <c r="O600" t="b">
        <f>AND(C600&gt;Synthèse!B$7,C600&lt;Synthèse!B$9)</f>
        <v>0</v>
      </c>
      <c r="Q600" s="60">
        <f>ROUNDUP(C600/(Synthèse!$B$2+Synthèse!$B$3)*8,0)</f>
        <v>12</v>
      </c>
      <c r="R600" s="60">
        <f>IFERROR(VLOOKUP(A600,'Evaluations (formulaire)'!A:P,6,0)+VLOOKUP(A600,'Evaluations (formulaire)'!A:P,7,0),0)</f>
        <v>0</v>
      </c>
      <c r="S600" s="60">
        <f>IFERROR(VLOOKUP(A600,'Evaluations (formulaire)'!A:P,8,0),0)</f>
        <v>0</v>
      </c>
      <c r="T600" s="64">
        <f>IF(AND(ISBLANK(P600),Q600&lt;=2),Synthèse!$B$42,IF(AND(ISBLANK(P600),Q600&gt;=7),Synthèse!$C$42,R600+S600))</f>
        <v>0</v>
      </c>
      <c r="U600" s="64">
        <f t="shared" si="76"/>
        <v>-100</v>
      </c>
      <c r="V600" s="59">
        <f t="shared" si="77"/>
        <v>765</v>
      </c>
      <c r="W600" s="26">
        <v>326</v>
      </c>
      <c r="X600" s="26" t="b">
        <f t="shared" si="78"/>
        <v>0</v>
      </c>
      <c r="Y600" s="26" t="e">
        <f>VLOOKUP(A600,#REF!,21,0)</f>
        <v>#REF!</v>
      </c>
      <c r="Z600" s="26" t="s">
        <v>2283</v>
      </c>
      <c r="AC600" t="b">
        <f t="shared" si="79"/>
        <v>0</v>
      </c>
      <c r="AD600" t="e">
        <f>IFERROR(VLOOKUP(A600,#REF!,4,0),MAX(#REF!)+100)</f>
        <v>#REF!</v>
      </c>
    </row>
    <row r="601" spans="1:30">
      <c r="A601">
        <v>1034031</v>
      </c>
      <c r="B601" s="5" t="str">
        <f ca="1">VLOOKUP(A601,'Fichier FA (en entrée)'!B:AH,3,0)</f>
        <v>MZSWASRMUQ</v>
      </c>
      <c r="C601">
        <f t="shared" si="72"/>
        <v>765</v>
      </c>
      <c r="D601">
        <f t="shared" si="73"/>
        <v>-100</v>
      </c>
      <c r="E601" s="14" t="str">
        <f>VLOOKUP(A601,'Fichier FA (en entrée)'!B:AH,2,0)</f>
        <v>ENV</v>
      </c>
      <c r="F601" s="14" t="b">
        <f t="shared" si="74"/>
        <v>0</v>
      </c>
      <c r="G601" s="14" t="b">
        <f>IFERROR(VLOOKUP(A601,'Calculs FI (auto)'!A:F,6,0),FALSE)</f>
        <v>0</v>
      </c>
      <c r="H601" s="14" t="b">
        <f t="shared" si="75"/>
        <v>0</v>
      </c>
      <c r="I601" s="16" t="str">
        <f>IFERROR(VLOOKUP(A601,'Moyennes FA (en entrée)'!B:N,7,0),"")</f>
        <v/>
      </c>
      <c r="J601" s="16">
        <f>IFERROR(VLOOKUP(VLOOKUP(A601,'Fichier FA (en entrée)'!B:AH,33,0),Modificateurs!A$2:B$5,2,0),0)</f>
        <v>0</v>
      </c>
      <c r="K601" s="16">
        <f>IFERROR(VLOOKUP(VLOOKUP(A601,'Redoub FI (en entrée)'!B:N,7,0),Modificateurs!A$8:B$11,2,0),0)</f>
        <v>0</v>
      </c>
      <c r="L601" s="16">
        <f>IFERROR(VLOOKUP(M601,Modificateurs!D$1:E$94,2,0),0)</f>
        <v>-4</v>
      </c>
      <c r="M601" t="str">
        <f>VLOOKUP(A601,'Fichier FA (en entrée)'!B:AH,16,0)&amp;" "&amp;VLOOKUP(A601,'Fichier FA (en entrée)'!B:AH,20,0)&amp;" "&amp;VLOOKUP(A601,'Fichier FA (en entrée)'!B:AH,27,0)&amp;" "&amp;VLOOKUP(A601,'Fichier FA (en entrée)'!B:AH,29,0)</f>
        <v xml:space="preserve">  Sciences et technologie industrielles Génie électronique</v>
      </c>
      <c r="N601" t="str">
        <f>VLOOKUP(A601,'Fichier FA (en entrée)'!B:AH,8,0)</f>
        <v>Non scolarisé</v>
      </c>
      <c r="O601" t="b">
        <f>AND(C601&gt;Synthèse!B$7,C601&lt;Synthèse!B$9)</f>
        <v>0</v>
      </c>
      <c r="Q601" s="60">
        <f>ROUNDUP(C601/(Synthèse!$B$2+Synthèse!$B$3)*8,0)</f>
        <v>12</v>
      </c>
      <c r="R601" s="60">
        <f>IFERROR(VLOOKUP(A601,'Evaluations (formulaire)'!A:P,6,0)+VLOOKUP(A601,'Evaluations (formulaire)'!A:P,7,0),0)</f>
        <v>0</v>
      </c>
      <c r="S601" s="60">
        <f>IFERROR(VLOOKUP(A601,'Evaluations (formulaire)'!A:P,8,0),0)</f>
        <v>0</v>
      </c>
      <c r="T601" s="64">
        <f>IF(AND(ISBLANK(P601),Q601&lt;=2),Synthèse!$B$42,IF(AND(ISBLANK(P601),Q601&gt;=7),Synthèse!$C$42,R601+S601))</f>
        <v>0</v>
      </c>
      <c r="U601" s="64">
        <f t="shared" si="76"/>
        <v>-100</v>
      </c>
      <c r="V601" s="59">
        <f t="shared" si="77"/>
        <v>765</v>
      </c>
      <c r="W601" s="26">
        <v>201</v>
      </c>
      <c r="X601" s="26" t="b">
        <f t="shared" si="78"/>
        <v>0</v>
      </c>
      <c r="Y601" s="26" t="e">
        <f>VLOOKUP(A601,#REF!,21,0)</f>
        <v>#REF!</v>
      </c>
      <c r="Z601" s="26" t="s">
        <v>2283</v>
      </c>
      <c r="AC601" t="b">
        <f t="shared" si="79"/>
        <v>0</v>
      </c>
      <c r="AD601" t="e">
        <f>IFERROR(VLOOKUP(A601,#REF!,4,0),MAX(#REF!)+100)</f>
        <v>#REF!</v>
      </c>
    </row>
    <row r="602" spans="1:30">
      <c r="A602">
        <v>1035786</v>
      </c>
      <c r="B602" s="5" t="str">
        <f ca="1">VLOOKUP(A602,'Fichier FA (en entrée)'!B:AH,3,0)</f>
        <v>RUHDTMIWHA</v>
      </c>
      <c r="C602">
        <f t="shared" si="72"/>
        <v>507</v>
      </c>
      <c r="D602">
        <f t="shared" si="73"/>
        <v>-2.9800000000000004</v>
      </c>
      <c r="E602" s="14" t="str">
        <f>VLOOKUP(A602,'Fichier FA (en entrée)'!B:AH,2,0)</f>
        <v>EV</v>
      </c>
      <c r="F602" s="14" t="b">
        <f t="shared" si="74"/>
        <v>1</v>
      </c>
      <c r="G602" s="14" t="b">
        <f>IFERROR(VLOOKUP(A602,'Calculs FI (auto)'!A:F,6,0),FALSE)</f>
        <v>1</v>
      </c>
      <c r="H602" s="14" t="b">
        <f t="shared" si="75"/>
        <v>1</v>
      </c>
      <c r="I602" s="16">
        <f>IFERROR(VLOOKUP(A602,'Moyennes FA (en entrée)'!B:N,7,0),"")</f>
        <v>9.02</v>
      </c>
      <c r="J602" s="16">
        <f>IFERROR(VLOOKUP(VLOOKUP(A602,'Fichier FA (en entrée)'!B:AH,33,0),Modificateurs!A$2:B$5,2,0),0)</f>
        <v>0</v>
      </c>
      <c r="K602" s="16">
        <f>IFERROR(VLOOKUP(VLOOKUP(A602,'Redoub FI (en entrée)'!B:N,7,0),Modificateurs!A$8:B$11,2,0),0)</f>
        <v>0</v>
      </c>
      <c r="L602" s="16">
        <f>IFERROR(VLOOKUP(M602,Modificateurs!D$1:E$94,2,0),0)</f>
        <v>-12</v>
      </c>
      <c r="M602" t="str">
        <f>VLOOKUP(A602,'Fichier FA (en entrée)'!B:AH,16,0)&amp;" "&amp;VLOOKUP(A602,'Fichier FA (en entrée)'!B:AH,20,0)&amp;" "&amp;VLOOKUP(A602,'Fichier FA (en entrée)'!B:AH,27,0)&amp;" "&amp;VLOOKUP(A602,'Fichier FA (en entrée)'!B:AH,29,0)</f>
        <v xml:space="preserve">  Professionnelle Systèmes électroniques numériques</v>
      </c>
      <c r="N602" t="str">
        <f>VLOOKUP(A602,'Fichier FA (en entrée)'!B:AH,8,0)</f>
        <v>Non scolarisé</v>
      </c>
      <c r="O602" t="b">
        <f>AND(C602&gt;Synthèse!B$7,C602&lt;Synthèse!B$9)</f>
        <v>0</v>
      </c>
      <c r="Q602" s="60">
        <f>ROUNDUP(C602/(Synthèse!$B$2+Synthèse!$B$3)*8,0)</f>
        <v>8</v>
      </c>
      <c r="R602" s="60">
        <f>IFERROR(VLOOKUP(A602,'Evaluations (formulaire)'!A:P,6,0)+VLOOKUP(A602,'Evaluations (formulaire)'!A:P,7,0),0)</f>
        <v>0</v>
      </c>
      <c r="S602" s="60">
        <f>IFERROR(VLOOKUP(A602,'Evaluations (formulaire)'!A:P,8,0),0)</f>
        <v>0</v>
      </c>
      <c r="T602" s="64">
        <f>IF(AND(ISBLANK(P602),Q602&lt;=2),Synthèse!$B$42,IF(AND(ISBLANK(P602),Q602&gt;=7),Synthèse!$C$42,R602+S602))</f>
        <v>0</v>
      </c>
      <c r="U602" s="64">
        <f t="shared" si="76"/>
        <v>-2.9800000000000004</v>
      </c>
      <c r="V602" s="59">
        <f t="shared" si="77"/>
        <v>507</v>
      </c>
      <c r="W602" s="26">
        <v>765</v>
      </c>
      <c r="X602" s="26" t="b">
        <f t="shared" si="78"/>
        <v>0</v>
      </c>
      <c r="Y602" s="26" t="e">
        <f>VLOOKUP(A602,#REF!,21,0)</f>
        <v>#REF!</v>
      </c>
      <c r="Z602" s="26" t="s">
        <v>2283</v>
      </c>
      <c r="AC602" t="b">
        <f t="shared" si="79"/>
        <v>0</v>
      </c>
      <c r="AD602" t="e">
        <f>IFERROR(VLOOKUP(A602,#REF!,4,0),MAX(#REF!)+100)</f>
        <v>#REF!</v>
      </c>
    </row>
    <row r="603" spans="1:30">
      <c r="A603">
        <v>1035814</v>
      </c>
      <c r="B603" s="5" t="str">
        <f ca="1">VLOOKUP(A603,'Fichier FA (en entrée)'!B:AH,3,0)</f>
        <v>HUHXJAHEQY</v>
      </c>
      <c r="C603">
        <f t="shared" si="72"/>
        <v>397</v>
      </c>
      <c r="D603">
        <f t="shared" si="73"/>
        <v>4.4399999999999995</v>
      </c>
      <c r="E603" s="14" t="str">
        <f>VLOOKUP(A603,'Fichier FA (en entrée)'!B:AH,2,0)</f>
        <v>EV</v>
      </c>
      <c r="F603" s="14" t="b">
        <f t="shared" si="74"/>
        <v>1</v>
      </c>
      <c r="G603" s="14" t="b">
        <f>IFERROR(VLOOKUP(A603,'Calculs FI (auto)'!A:F,6,0),FALSE)</f>
        <v>1</v>
      </c>
      <c r="H603" s="14" t="b">
        <f t="shared" si="75"/>
        <v>1</v>
      </c>
      <c r="I603" s="16">
        <f>IFERROR(VLOOKUP(A603,'Moyennes FA (en entrée)'!B:N,7,0),"")</f>
        <v>10.44</v>
      </c>
      <c r="J603" s="16">
        <f>IFERROR(VLOOKUP(VLOOKUP(A603,'Fichier FA (en entrée)'!B:AH,33,0),Modificateurs!A$2:B$5,2,0),0)</f>
        <v>0</v>
      </c>
      <c r="K603" s="16">
        <f>IFERROR(VLOOKUP(VLOOKUP(A603,'Redoub FI (en entrée)'!B:N,7,0),Modificateurs!A$8:B$11,2,0),0)</f>
        <v>0</v>
      </c>
      <c r="L603" s="16">
        <f>IFERROR(VLOOKUP(M603,Modificateurs!D$1:E$94,2,0),0)</f>
        <v>-6</v>
      </c>
      <c r="M603" t="str">
        <f>VLOOKUP(A603,'Fichier FA (en entrée)'!B:AH,16,0)&amp;" "&amp;VLOOKUP(A603,'Fichier FA (en entrée)'!B:AH,20,0)&amp;" "&amp;VLOOKUP(A603,'Fichier FA (en entrée)'!B:AH,27,0)&amp;" "&amp;VLOOKUP(A603,'Fichier FA (en entrée)'!B:AH,29,0)</f>
        <v xml:space="preserve">  Economique et social Langue renforcée</v>
      </c>
      <c r="N603" t="str">
        <f>VLOOKUP(A603,'Fichier FA (en entrée)'!B:AH,8,0)</f>
        <v>Scolarisé dans le supérieur en France</v>
      </c>
      <c r="O603" t="b">
        <f>AND(C603&gt;Synthèse!B$7,C603&lt;Synthèse!B$9)</f>
        <v>0</v>
      </c>
      <c r="Q603" s="60">
        <f>ROUNDUP(C603/(Synthèse!$B$2+Synthèse!$B$3)*8,0)</f>
        <v>6</v>
      </c>
      <c r="R603" s="60">
        <f>IFERROR(VLOOKUP(A603,'Evaluations (formulaire)'!A:P,6,0)+VLOOKUP(A603,'Evaluations (formulaire)'!A:P,7,0),0)</f>
        <v>0</v>
      </c>
      <c r="S603" s="60">
        <f>IFERROR(VLOOKUP(A603,'Evaluations (formulaire)'!A:P,8,0),0)</f>
        <v>0</v>
      </c>
      <c r="T603" s="64">
        <f>IF(AND(ISBLANK(P603),Q603&lt;=2),Synthèse!$B$42,IF(AND(ISBLANK(P603),Q603&gt;=7),Synthèse!$C$42,R603+S603))</f>
        <v>0</v>
      </c>
      <c r="U603" s="64">
        <f t="shared" si="76"/>
        <v>4.4399999999999995</v>
      </c>
      <c r="V603" s="59">
        <f t="shared" si="77"/>
        <v>397</v>
      </c>
      <c r="W603" s="26">
        <v>506</v>
      </c>
      <c r="X603" s="26" t="b">
        <f t="shared" si="78"/>
        <v>0</v>
      </c>
      <c r="Y603" s="26" t="e">
        <f>VLOOKUP(A603,#REF!,21,0)</f>
        <v>#REF!</v>
      </c>
      <c r="Z603" s="26" t="s">
        <v>2283</v>
      </c>
      <c r="AC603" t="b">
        <f t="shared" si="79"/>
        <v>0</v>
      </c>
      <c r="AD603" t="e">
        <f>IFERROR(VLOOKUP(A603,#REF!,4,0),MAX(#REF!)+100)</f>
        <v>#REF!</v>
      </c>
    </row>
    <row r="604" spans="1:30">
      <c r="A604">
        <v>1037433</v>
      </c>
      <c r="B604" s="5" t="str">
        <f ca="1">VLOOKUP(A604,'Fichier FA (en entrée)'!B:AH,3,0)</f>
        <v>VNQEOJUSKD</v>
      </c>
      <c r="C604">
        <f t="shared" si="72"/>
        <v>765</v>
      </c>
      <c r="D604">
        <f t="shared" si="73"/>
        <v>-100</v>
      </c>
      <c r="E604" s="14" t="str">
        <f>VLOOKUP(A604,'Fichier FA (en entrée)'!B:AH,2,0)</f>
        <v>ENV</v>
      </c>
      <c r="F604" s="14" t="b">
        <f t="shared" si="74"/>
        <v>0</v>
      </c>
      <c r="G604" s="14" t="b">
        <f>IFERROR(VLOOKUP(A604,'Calculs FI (auto)'!A:F,6,0),FALSE)</f>
        <v>0</v>
      </c>
      <c r="H604" s="14" t="b">
        <f t="shared" si="75"/>
        <v>0</v>
      </c>
      <c r="I604" s="16" t="str">
        <f>IFERROR(VLOOKUP(A604,'Moyennes FA (en entrée)'!B:N,7,0),"")</f>
        <v/>
      </c>
      <c r="J604" s="16">
        <f>IFERROR(VLOOKUP(VLOOKUP(A604,'Fichier FA (en entrée)'!B:AH,33,0),Modificateurs!A$2:B$5,2,0),0)</f>
        <v>0</v>
      </c>
      <c r="K604" s="16">
        <f>IFERROR(VLOOKUP(VLOOKUP(A604,'Redoub FI (en entrée)'!B:N,7,0),Modificateurs!A$8:B$11,2,0),0)</f>
        <v>0</v>
      </c>
      <c r="L604" s="16">
        <f>IFERROR(VLOOKUP(M604,Modificateurs!D$1:E$94,2,0),0)</f>
        <v>0</v>
      </c>
      <c r="M604" t="str">
        <f>VLOOKUP(A604,'Fichier FA (en entrée)'!B:AH,16,0)&amp;" "&amp;VLOOKUP(A604,'Fichier FA (en entrée)'!B:AH,20,0)&amp;" "&amp;VLOOKUP(A604,'Fichier FA (en entrée)'!B:AH,27,0)&amp;" "&amp;VLOOKUP(A604,'Fichier FA (en entrée)'!B:AH,29,0)</f>
        <v xml:space="preserve">   </v>
      </c>
      <c r="N604" t="str">
        <f>VLOOKUP(A604,'Fichier FA (en entrée)'!B:AH,8,0)</f>
        <v>Scolarisé en MC, FCIL, MGI, DAEU, MANN hors contrat,bac international</v>
      </c>
      <c r="O604" t="b">
        <f>AND(C604&gt;Synthèse!B$7,C604&lt;Synthèse!B$9)</f>
        <v>0</v>
      </c>
      <c r="Q604" s="60">
        <f>ROUNDUP(C604/(Synthèse!$B$2+Synthèse!$B$3)*8,0)</f>
        <v>12</v>
      </c>
      <c r="R604" s="60">
        <f>IFERROR(VLOOKUP(A604,'Evaluations (formulaire)'!A:P,6,0)+VLOOKUP(A604,'Evaluations (formulaire)'!A:P,7,0),0)</f>
        <v>0</v>
      </c>
      <c r="S604" s="60">
        <f>IFERROR(VLOOKUP(A604,'Evaluations (formulaire)'!A:P,8,0),0)</f>
        <v>0</v>
      </c>
      <c r="T604" s="64">
        <f>IF(AND(ISBLANK(P604),Q604&lt;=2),Synthèse!$B$42,IF(AND(ISBLANK(P604),Q604&gt;=7),Synthèse!$C$42,R604+S604))</f>
        <v>0</v>
      </c>
      <c r="U604" s="64">
        <f t="shared" si="76"/>
        <v>-100</v>
      </c>
      <c r="V604" s="59">
        <f t="shared" si="77"/>
        <v>765</v>
      </c>
      <c r="W604" s="26">
        <v>41</v>
      </c>
      <c r="X604" s="26" t="b">
        <f t="shared" si="78"/>
        <v>0</v>
      </c>
      <c r="Y604" s="26" t="e">
        <f>VLOOKUP(A604,#REF!,21,0)</f>
        <v>#REF!</v>
      </c>
      <c r="Z604" s="26" t="s">
        <v>2283</v>
      </c>
      <c r="AC604" t="b">
        <f t="shared" si="79"/>
        <v>0</v>
      </c>
      <c r="AD604" t="e">
        <f>IFERROR(VLOOKUP(A604,#REF!,4,0),MAX(#REF!)+100)</f>
        <v>#REF!</v>
      </c>
    </row>
    <row r="605" spans="1:30">
      <c r="A605">
        <v>1037451</v>
      </c>
      <c r="B605" s="5" t="str">
        <f ca="1">VLOOKUP(A605,'Fichier FA (en entrée)'!B:AH,3,0)</f>
        <v>EQFZQAHRON</v>
      </c>
      <c r="C605">
        <f t="shared" si="72"/>
        <v>438</v>
      </c>
      <c r="D605">
        <f t="shared" si="73"/>
        <v>1.8499999999999996</v>
      </c>
      <c r="E605" s="14" t="str">
        <f>VLOOKUP(A605,'Fichier FA (en entrée)'!B:AH,2,0)</f>
        <v>EV</v>
      </c>
      <c r="F605" s="14" t="b">
        <f t="shared" si="74"/>
        <v>1</v>
      </c>
      <c r="G605" s="14" t="b">
        <f>IFERROR(VLOOKUP(A605,'Calculs FI (auto)'!A:F,6,0),FALSE)</f>
        <v>0</v>
      </c>
      <c r="H605" s="14" t="b">
        <f t="shared" si="75"/>
        <v>0</v>
      </c>
      <c r="I605" s="16">
        <f>IFERROR(VLOOKUP(A605,'Moyennes FA (en entrée)'!B:N,7,0),"")</f>
        <v>9.85</v>
      </c>
      <c r="J605" s="16">
        <f>IFERROR(VLOOKUP(VLOOKUP(A605,'Fichier FA (en entrée)'!B:AH,33,0),Modificateurs!A$2:B$5,2,0),0)</f>
        <v>0</v>
      </c>
      <c r="K605" s="16">
        <f>IFERROR(VLOOKUP(VLOOKUP(A605,'Redoub FI (en entrée)'!B:N,7,0),Modificateurs!A$8:B$11,2,0),0)</f>
        <v>0</v>
      </c>
      <c r="L605" s="16">
        <f>IFERROR(VLOOKUP(M605,Modificateurs!D$1:E$94,2,0),0)</f>
        <v>-8</v>
      </c>
      <c r="M605" t="str">
        <f>VLOOKUP(A605,'Fichier FA (en entrée)'!B:AH,16,0)&amp;" "&amp;VLOOKUP(A605,'Fichier FA (en entrée)'!B:AH,20,0)&amp;" "&amp;VLOOKUP(A605,'Fichier FA (en entrée)'!B:AH,27,0)&amp;" "&amp;VLOOKUP(A605,'Fichier FA (en entrée)'!B:AH,29,0)</f>
        <v xml:space="preserve">  Sciences et technologies de la gestion Gestion systèmes d'information</v>
      </c>
      <c r="N605" t="str">
        <f>VLOOKUP(A605,'Fichier FA (en entrée)'!B:AH,8,0)</f>
        <v>Non scolarisé</v>
      </c>
      <c r="O605" t="b">
        <f>AND(C605&gt;Synthèse!B$7,C605&lt;Synthèse!B$9)</f>
        <v>0</v>
      </c>
      <c r="Q605" s="60">
        <f>ROUNDUP(C605/(Synthèse!$B$2+Synthèse!$B$3)*8,0)</f>
        <v>7</v>
      </c>
      <c r="R605" s="60">
        <f>IFERROR(VLOOKUP(A605,'Evaluations (formulaire)'!A:P,6,0)+VLOOKUP(A605,'Evaluations (formulaire)'!A:P,7,0),0)</f>
        <v>0</v>
      </c>
      <c r="S605" s="60">
        <f>IFERROR(VLOOKUP(A605,'Evaluations (formulaire)'!A:P,8,0),0)</f>
        <v>0</v>
      </c>
      <c r="T605" s="64">
        <f>IF(AND(ISBLANK(P605),Q605&lt;=2),Synthèse!$B$42,IF(AND(ISBLANK(P605),Q605&gt;=7),Synthèse!$C$42,R605+S605))</f>
        <v>0</v>
      </c>
      <c r="U605" s="64">
        <f t="shared" si="76"/>
        <v>1.8499999999999996</v>
      </c>
      <c r="V605" s="59">
        <f t="shared" si="77"/>
        <v>438</v>
      </c>
      <c r="W605" s="26">
        <v>61</v>
      </c>
      <c r="X605" s="26" t="b">
        <f t="shared" si="78"/>
        <v>0</v>
      </c>
      <c r="Y605" s="26" t="e">
        <f>VLOOKUP(A605,#REF!,21,0)</f>
        <v>#REF!</v>
      </c>
      <c r="Z605" s="26" t="s">
        <v>2283</v>
      </c>
      <c r="AC605" t="b">
        <f t="shared" si="79"/>
        <v>0</v>
      </c>
      <c r="AD605" t="e">
        <f>IFERROR(VLOOKUP(A605,#REF!,4,0),MAX(#REF!)+100)</f>
        <v>#REF!</v>
      </c>
    </row>
    <row r="606" spans="1:30">
      <c r="A606">
        <v>1038061</v>
      </c>
      <c r="B606" s="5" t="str">
        <f ca="1">VLOOKUP(A606,'Fichier FA (en entrée)'!B:AH,3,0)</f>
        <v>SKWEULIIBX</v>
      </c>
      <c r="C606">
        <f t="shared" si="72"/>
        <v>138</v>
      </c>
      <c r="D606">
        <f t="shared" si="73"/>
        <v>12.83</v>
      </c>
      <c r="E606" s="14" t="str">
        <f>VLOOKUP(A606,'Fichier FA (en entrée)'!B:AH,2,0)</f>
        <v>EV</v>
      </c>
      <c r="F606" s="14" t="b">
        <f t="shared" si="74"/>
        <v>1</v>
      </c>
      <c r="G606" s="14" t="b">
        <f>IFERROR(VLOOKUP(A606,'Calculs FI (auto)'!A:F,6,0),FALSE)</f>
        <v>0</v>
      </c>
      <c r="H606" s="14" t="b">
        <f t="shared" si="75"/>
        <v>0</v>
      </c>
      <c r="I606" s="16">
        <f>IFERROR(VLOOKUP(A606,'Moyennes FA (en entrée)'!B:N,7,0),"")</f>
        <v>10.83</v>
      </c>
      <c r="J606" s="16">
        <f>IFERROR(VLOOKUP(VLOOKUP(A606,'Fichier FA (en entrée)'!B:AH,33,0),Modificateurs!A$2:B$5,2,0),0)</f>
        <v>0</v>
      </c>
      <c r="K606" s="16">
        <f>IFERROR(VLOOKUP(VLOOKUP(A606,'Redoub FI (en entrée)'!B:N,7,0),Modificateurs!A$8:B$11,2,0),0)</f>
        <v>0</v>
      </c>
      <c r="L606" s="16">
        <f>IFERROR(VLOOKUP(M606,Modificateurs!D$1:E$94,2,0),0)</f>
        <v>2</v>
      </c>
      <c r="M606" t="str">
        <f>VLOOKUP(A606,'Fichier FA (en entrée)'!B:AH,16,0)&amp;" "&amp;VLOOKUP(A606,'Fichier FA (en entrée)'!B:AH,20,0)&amp;" "&amp;VLOOKUP(A606,'Fichier FA (en entrée)'!B:AH,27,0)&amp;" "&amp;VLOOKUP(A606,'Fichier FA (en entrée)'!B:AH,29,0)</f>
        <v xml:space="preserve">  Scientifique Physique-chimie</v>
      </c>
      <c r="N606" t="str">
        <f>VLOOKUP(A606,'Fichier FA (en entrée)'!B:AH,8,0)</f>
        <v>Scolarisé dans le supérieur en France</v>
      </c>
      <c r="O606" t="b">
        <f>AND(C606&gt;Synthèse!B$7,C606&lt;Synthèse!B$9)</f>
        <v>1</v>
      </c>
      <c r="Q606" s="60">
        <f>ROUNDUP(C606/(Synthèse!$B$2+Synthèse!$B$3)*8,0)</f>
        <v>3</v>
      </c>
      <c r="R606" s="60">
        <f>IFERROR(VLOOKUP(A606,'Evaluations (formulaire)'!A:P,6,0)+VLOOKUP(A606,'Evaluations (formulaire)'!A:P,7,0),0)</f>
        <v>0</v>
      </c>
      <c r="S606" s="60">
        <f>IFERROR(VLOOKUP(A606,'Evaluations (formulaire)'!A:P,8,0),0)</f>
        <v>0</v>
      </c>
      <c r="T606" s="64">
        <f>IF(AND(ISBLANK(P606),Q606&lt;=2),Synthèse!$B$42,IF(AND(ISBLANK(P606),Q606&gt;=7),Synthèse!$C$42,R606+S606))</f>
        <v>0</v>
      </c>
      <c r="U606" s="64">
        <f t="shared" si="76"/>
        <v>12.83</v>
      </c>
      <c r="V606" s="59">
        <f t="shared" si="77"/>
        <v>138</v>
      </c>
      <c r="W606" s="26">
        <v>522</v>
      </c>
      <c r="X606" s="26" t="b">
        <f t="shared" si="78"/>
        <v>1</v>
      </c>
      <c r="Y606" s="26" t="e">
        <f>VLOOKUP(A606,#REF!,21,0)</f>
        <v>#REF!</v>
      </c>
      <c r="Z606" s="26" t="s">
        <v>2283</v>
      </c>
      <c r="AC606" t="b">
        <f t="shared" si="79"/>
        <v>0</v>
      </c>
      <c r="AD606" t="e">
        <f>IFERROR(VLOOKUP(A606,#REF!,4,0),MAX(#REF!)+100)</f>
        <v>#REF!</v>
      </c>
    </row>
    <row r="607" spans="1:30">
      <c r="A607">
        <v>1038466</v>
      </c>
      <c r="B607" s="5" t="str">
        <f ca="1">VLOOKUP(A607,'Fichier FA (en entrée)'!B:AH,3,0)</f>
        <v>ZEXJPOWFUG</v>
      </c>
      <c r="C607">
        <f t="shared" si="72"/>
        <v>335</v>
      </c>
      <c r="D607">
        <f t="shared" si="73"/>
        <v>7.41</v>
      </c>
      <c r="E607" s="14" t="str">
        <f>VLOOKUP(A607,'Fichier FA (en entrée)'!B:AH,2,0)</f>
        <v>EV</v>
      </c>
      <c r="F607" s="14" t="b">
        <f t="shared" si="74"/>
        <v>1</v>
      </c>
      <c r="G607" s="14" t="b">
        <f>IFERROR(VLOOKUP(A607,'Calculs FI (auto)'!A:F,6,0),FALSE)</f>
        <v>0</v>
      </c>
      <c r="H607" s="14" t="b">
        <f t="shared" si="75"/>
        <v>0</v>
      </c>
      <c r="I607" s="16">
        <f>IFERROR(VLOOKUP(A607,'Moyennes FA (en entrée)'!B:N,7,0),"")</f>
        <v>15.41</v>
      </c>
      <c r="J607" s="16">
        <f>IFERROR(VLOOKUP(VLOOKUP(A607,'Fichier FA (en entrée)'!B:AH,33,0),Modificateurs!A$2:B$5,2,0),0)</f>
        <v>0</v>
      </c>
      <c r="K607" s="16">
        <f>IFERROR(VLOOKUP(VLOOKUP(A607,'Redoub FI (en entrée)'!B:N,7,0),Modificateurs!A$8:B$11,2,0),0)</f>
        <v>0</v>
      </c>
      <c r="L607" s="16">
        <f>IFERROR(VLOOKUP(M607,Modificateurs!D$1:E$94,2,0),0)</f>
        <v>-8</v>
      </c>
      <c r="M607" t="str">
        <f>VLOOKUP(A607,'Fichier FA (en entrée)'!B:AH,16,0)&amp;" "&amp;VLOOKUP(A607,'Fichier FA (en entrée)'!B:AH,20,0)&amp;" "&amp;VLOOKUP(A607,'Fichier FA (en entrée)'!B:AH,27,0)&amp;" "&amp;VLOOKUP(A607,'Fichier FA (en entrée)'!B:AH,29,0)</f>
        <v xml:space="preserve">  Sciences et technologie industrielles Génie civil</v>
      </c>
      <c r="N607" t="str">
        <f>VLOOKUP(A607,'Fichier FA (en entrée)'!B:AH,8,0)</f>
        <v>Non scolarisé</v>
      </c>
      <c r="O607" t="b">
        <f>AND(C607&gt;Synthèse!B$7,C607&lt;Synthèse!B$9)</f>
        <v>1</v>
      </c>
      <c r="Q607" s="60">
        <f>ROUNDUP(C607/(Synthèse!$B$2+Synthèse!$B$3)*8,0)</f>
        <v>5</v>
      </c>
      <c r="R607" s="60">
        <f>IFERROR(VLOOKUP(A607,'Evaluations (formulaire)'!A:P,6,0)+VLOOKUP(A607,'Evaluations (formulaire)'!A:P,7,0),0)</f>
        <v>0</v>
      </c>
      <c r="S607" s="60">
        <f>IFERROR(VLOOKUP(A607,'Evaluations (formulaire)'!A:P,8,0),0)</f>
        <v>0</v>
      </c>
      <c r="T607" s="64">
        <f>IF(AND(ISBLANK(P607),Q607&lt;=2),Synthèse!$B$42,IF(AND(ISBLANK(P607),Q607&gt;=7),Synthèse!$C$42,R607+S607))</f>
        <v>0</v>
      </c>
      <c r="U607" s="64">
        <f t="shared" si="76"/>
        <v>7.41</v>
      </c>
      <c r="V607" s="59">
        <f t="shared" si="77"/>
        <v>335</v>
      </c>
      <c r="W607" s="26">
        <v>499</v>
      </c>
      <c r="X607" s="26" t="b">
        <f t="shared" si="78"/>
        <v>0</v>
      </c>
      <c r="Y607" s="26" t="e">
        <f>VLOOKUP(A607,#REF!,21,0)</f>
        <v>#REF!</v>
      </c>
      <c r="Z607" s="26" t="s">
        <v>2283</v>
      </c>
      <c r="AC607" t="b">
        <f t="shared" si="79"/>
        <v>0</v>
      </c>
      <c r="AD607" t="e">
        <f>IFERROR(VLOOKUP(A607,#REF!,4,0),MAX(#REF!)+100)</f>
        <v>#REF!</v>
      </c>
    </row>
    <row r="608" spans="1:30">
      <c r="A608">
        <v>1039048</v>
      </c>
      <c r="B608" s="5" t="str">
        <f ca="1">VLOOKUP(A608,'Fichier FA (en entrée)'!B:AH,3,0)</f>
        <v>LJQXMHYYTX</v>
      </c>
      <c r="C608">
        <f t="shared" si="72"/>
        <v>249</v>
      </c>
      <c r="D608">
        <f t="shared" si="73"/>
        <v>10.61</v>
      </c>
      <c r="E608" s="14" t="str">
        <f>VLOOKUP(A608,'Fichier FA (en entrée)'!B:AH,2,0)</f>
        <v>EV</v>
      </c>
      <c r="F608" s="14" t="b">
        <f t="shared" si="74"/>
        <v>1</v>
      </c>
      <c r="G608" s="14" t="b">
        <f>IFERROR(VLOOKUP(A608,'Calculs FI (auto)'!A:F,6,0),FALSE)</f>
        <v>1</v>
      </c>
      <c r="H608" s="14" t="b">
        <f t="shared" si="75"/>
        <v>1</v>
      </c>
      <c r="I608" s="16">
        <f>IFERROR(VLOOKUP(A608,'Moyennes FA (en entrée)'!B:N,7,0),"")</f>
        <v>9.61</v>
      </c>
      <c r="J608" s="16">
        <f>IFERROR(VLOOKUP(VLOOKUP(A608,'Fichier FA (en entrée)'!B:AH,33,0),Modificateurs!A$2:B$5,2,0),0)</f>
        <v>0</v>
      </c>
      <c r="K608" s="16">
        <f>IFERROR(VLOOKUP(VLOOKUP(A608,'Redoub FI (en entrée)'!B:N,7,0),Modificateurs!A$8:B$11,2,0),0)</f>
        <v>0</v>
      </c>
      <c r="L608" s="16">
        <f>IFERROR(VLOOKUP(M608,Modificateurs!D$1:E$94,2,0),0)</f>
        <v>1</v>
      </c>
      <c r="M608" t="str">
        <f>VLOOKUP(A608,'Fichier FA (en entrée)'!B:AH,16,0)&amp;" "&amp;VLOOKUP(A608,'Fichier FA (en entrée)'!B:AH,20,0)&amp;" "&amp;VLOOKUP(A608,'Fichier FA (en entrée)'!B:AH,27,0)&amp;" "&amp;VLOOKUP(A608,'Fichier FA (en entrée)'!B:AH,29,0)</f>
        <v xml:space="preserve">  Scientifique Sciences de la vie et de la terre</v>
      </c>
      <c r="N608" t="str">
        <f>VLOOKUP(A608,'Fichier FA (en entrée)'!B:AH,8,0)</f>
        <v>Non scolarisé</v>
      </c>
      <c r="O608" t="b">
        <f>AND(C608&gt;Synthèse!B$7,C608&lt;Synthèse!B$9)</f>
        <v>1</v>
      </c>
      <c r="Q608" s="60">
        <f>ROUNDUP(C608/(Synthèse!$B$2+Synthèse!$B$3)*8,0)</f>
        <v>4</v>
      </c>
      <c r="R608" s="60">
        <f>IFERROR(VLOOKUP(A608,'Evaluations (formulaire)'!A:P,6,0)+VLOOKUP(A608,'Evaluations (formulaire)'!A:P,7,0),0)</f>
        <v>0</v>
      </c>
      <c r="S608" s="60">
        <f>IFERROR(VLOOKUP(A608,'Evaluations (formulaire)'!A:P,8,0),0)</f>
        <v>0</v>
      </c>
      <c r="T608" s="64">
        <f>IF(AND(ISBLANK(P608),Q608&lt;=2),Synthèse!$B$42,IF(AND(ISBLANK(P608),Q608&gt;=7),Synthèse!$C$42,R608+S608))</f>
        <v>0</v>
      </c>
      <c r="U608" s="64">
        <f t="shared" si="76"/>
        <v>10.61</v>
      </c>
      <c r="V608" s="59">
        <f t="shared" si="77"/>
        <v>248</v>
      </c>
      <c r="W608" s="26">
        <v>412</v>
      </c>
      <c r="X608" s="26" t="b">
        <f t="shared" si="78"/>
        <v>1</v>
      </c>
      <c r="Y608" s="26" t="e">
        <f>VLOOKUP(A608,#REF!,21,0)</f>
        <v>#REF!</v>
      </c>
      <c r="Z608" s="26" t="s">
        <v>2283</v>
      </c>
      <c r="AC608" t="b">
        <f t="shared" si="79"/>
        <v>0</v>
      </c>
      <c r="AD608" t="e">
        <f>IFERROR(VLOOKUP(A608,#REF!,4,0),MAX(#REF!)+100)</f>
        <v>#REF!</v>
      </c>
    </row>
    <row r="609" spans="1:30">
      <c r="A609">
        <v>1039124</v>
      </c>
      <c r="B609" s="5" t="str">
        <f ca="1">VLOOKUP(A609,'Fichier FA (en entrée)'!B:AH,3,0)</f>
        <v>MDVRVLFSUD</v>
      </c>
      <c r="C609">
        <f t="shared" si="72"/>
        <v>765</v>
      </c>
      <c r="D609">
        <f t="shared" si="73"/>
        <v>-100</v>
      </c>
      <c r="E609" s="14" t="str">
        <f>VLOOKUP(A609,'Fichier FA (en entrée)'!B:AH,2,0)</f>
        <v>ENV</v>
      </c>
      <c r="F609" s="14" t="b">
        <f t="shared" si="74"/>
        <v>0</v>
      </c>
      <c r="G609" s="14" t="b">
        <f>IFERROR(VLOOKUP(A609,'Calculs FI (auto)'!A:F,6,0),FALSE)</f>
        <v>0</v>
      </c>
      <c r="H609" s="14" t="b">
        <f t="shared" si="75"/>
        <v>0</v>
      </c>
      <c r="I609" s="16" t="str">
        <f>IFERROR(VLOOKUP(A609,'Moyennes FA (en entrée)'!B:N,7,0),"")</f>
        <v/>
      </c>
      <c r="J609" s="16">
        <f>IFERROR(VLOOKUP(VLOOKUP(A609,'Fichier FA (en entrée)'!B:AH,33,0),Modificateurs!A$2:B$5,2,0),0)</f>
        <v>0</v>
      </c>
      <c r="K609" s="16">
        <f>IFERROR(VLOOKUP(VLOOKUP(A609,'Redoub FI (en entrée)'!B:N,7,0),Modificateurs!A$8:B$11,2,0),0)</f>
        <v>0</v>
      </c>
      <c r="L609" s="16">
        <f>IFERROR(VLOOKUP(M609,Modificateurs!D$1:E$94,2,0),0)</f>
        <v>0</v>
      </c>
      <c r="M609" t="str">
        <f>VLOOKUP(A609,'Fichier FA (en entrée)'!B:AH,16,0)&amp;" "&amp;VLOOKUP(A609,'Fichier FA (en entrée)'!B:AH,20,0)&amp;" "&amp;VLOOKUP(A609,'Fichier FA (en entrée)'!B:AH,27,0)&amp;" "&amp;VLOOKUP(A609,'Fichier FA (en entrée)'!B:AH,29,0)</f>
        <v xml:space="preserve">   </v>
      </c>
      <c r="N609" t="str">
        <f>VLOOKUP(A609,'Fichier FA (en entrée)'!B:AH,8,0)</f>
        <v>Non scolarisé</v>
      </c>
      <c r="O609" t="b">
        <f>AND(C609&gt;Synthèse!B$7,C609&lt;Synthèse!B$9)</f>
        <v>0</v>
      </c>
      <c r="Q609" s="60">
        <f>ROUNDUP(C609/(Synthèse!$B$2+Synthèse!$B$3)*8,0)</f>
        <v>12</v>
      </c>
      <c r="R609" s="60">
        <f>IFERROR(VLOOKUP(A609,'Evaluations (formulaire)'!A:P,6,0)+VLOOKUP(A609,'Evaluations (formulaire)'!A:P,7,0),0)</f>
        <v>0</v>
      </c>
      <c r="S609" s="60">
        <f>IFERROR(VLOOKUP(A609,'Evaluations (formulaire)'!A:P,8,0),0)</f>
        <v>0</v>
      </c>
      <c r="T609" s="64">
        <f>IF(AND(ISBLANK(P609),Q609&lt;=2),Synthèse!$B$42,IF(AND(ISBLANK(P609),Q609&gt;=7),Synthèse!$C$42,R609+S609))</f>
        <v>0</v>
      </c>
      <c r="U609" s="64">
        <f t="shared" si="76"/>
        <v>-100</v>
      </c>
      <c r="V609" s="59">
        <f t="shared" si="77"/>
        <v>765</v>
      </c>
      <c r="W609" s="26">
        <v>726</v>
      </c>
      <c r="X609" s="26" t="b">
        <f t="shared" si="78"/>
        <v>0</v>
      </c>
      <c r="Y609" s="26" t="e">
        <f>VLOOKUP(A609,#REF!,21,0)</f>
        <v>#REF!</v>
      </c>
      <c r="Z609" s="26" t="s">
        <v>2283</v>
      </c>
      <c r="AC609" t="b">
        <f t="shared" si="79"/>
        <v>0</v>
      </c>
      <c r="AD609" t="e">
        <f>IFERROR(VLOOKUP(A609,#REF!,4,0),MAX(#REF!)+100)</f>
        <v>#REF!</v>
      </c>
    </row>
    <row r="610" spans="1:30">
      <c r="A610">
        <v>1040424</v>
      </c>
      <c r="B610" s="5" t="str">
        <f ca="1">VLOOKUP(A610,'Fichier FA (en entrée)'!B:AH,3,0)</f>
        <v>MVEDZVIOHL</v>
      </c>
      <c r="C610">
        <f t="shared" si="72"/>
        <v>765</v>
      </c>
      <c r="D610">
        <f t="shared" si="73"/>
        <v>-100</v>
      </c>
      <c r="E610" s="14" t="str">
        <f>VLOOKUP(A610,'Fichier FA (en entrée)'!B:AH,2,0)</f>
        <v>ENV</v>
      </c>
      <c r="F610" s="14" t="b">
        <f t="shared" si="74"/>
        <v>0</v>
      </c>
      <c r="G610" s="14" t="b">
        <f>IFERROR(VLOOKUP(A610,'Calculs FI (auto)'!A:F,6,0),FALSE)</f>
        <v>1</v>
      </c>
      <c r="H610" s="14" t="b">
        <f t="shared" si="75"/>
        <v>0</v>
      </c>
      <c r="I610" s="16" t="str">
        <f>IFERROR(VLOOKUP(A610,'Moyennes FA (en entrée)'!B:N,7,0),"")</f>
        <v/>
      </c>
      <c r="J610" s="16">
        <f>IFERROR(VLOOKUP(VLOOKUP(A610,'Fichier FA (en entrée)'!B:AH,33,0),Modificateurs!A$2:B$5,2,0),0)</f>
        <v>0</v>
      </c>
      <c r="K610" s="16">
        <f>IFERROR(VLOOKUP(VLOOKUP(A610,'Redoub FI (en entrée)'!B:N,7,0),Modificateurs!A$8:B$11,2,0),0)</f>
        <v>0</v>
      </c>
      <c r="L610" s="16">
        <f>IFERROR(VLOOKUP(M610,Modificateurs!D$1:E$94,2,0),0)</f>
        <v>3</v>
      </c>
      <c r="M610" t="str">
        <f>VLOOKUP(A610,'Fichier FA (en entrée)'!B:AH,16,0)&amp;" "&amp;VLOOKUP(A610,'Fichier FA (en entrée)'!B:AH,20,0)&amp;" "&amp;VLOOKUP(A610,'Fichier FA (en entrée)'!B:AH,27,0)&amp;" "&amp;VLOOKUP(A610,'Fichier FA (en entrée)'!B:AH,29,0)</f>
        <v xml:space="preserve">  Scientifique Informatique et Sciences du numérique</v>
      </c>
      <c r="N610" t="str">
        <f>VLOOKUP(A610,'Fichier FA (en entrée)'!B:AH,8,0)</f>
        <v>Scolarisé dans le supérieur en France</v>
      </c>
      <c r="O610" t="b">
        <f>AND(C610&gt;Synthèse!B$7,C610&lt;Synthèse!B$9)</f>
        <v>0</v>
      </c>
      <c r="Q610" s="60">
        <f>ROUNDUP(C610/(Synthèse!$B$2+Synthèse!$B$3)*8,0)</f>
        <v>12</v>
      </c>
      <c r="R610" s="60">
        <f>IFERROR(VLOOKUP(A610,'Evaluations (formulaire)'!A:P,6,0)+VLOOKUP(A610,'Evaluations (formulaire)'!A:P,7,0),0)</f>
        <v>0</v>
      </c>
      <c r="S610" s="60">
        <f>IFERROR(VLOOKUP(A610,'Evaluations (formulaire)'!A:P,8,0),0)</f>
        <v>0</v>
      </c>
      <c r="T610" s="64">
        <f>IF(AND(ISBLANK(P610),Q610&lt;=2),Synthèse!$B$42,IF(AND(ISBLANK(P610),Q610&gt;=7),Synthèse!$C$42,R610+S610))</f>
        <v>0</v>
      </c>
      <c r="U610" s="64">
        <f t="shared" si="76"/>
        <v>-100</v>
      </c>
      <c r="V610" s="59">
        <f t="shared" si="77"/>
        <v>765</v>
      </c>
      <c r="W610" s="26">
        <v>252</v>
      </c>
      <c r="X610" s="26" t="b">
        <f t="shared" si="78"/>
        <v>0</v>
      </c>
      <c r="Y610" s="26" t="e">
        <f>VLOOKUP(A610,#REF!,21,0)</f>
        <v>#REF!</v>
      </c>
      <c r="Z610" s="26" t="s">
        <v>2283</v>
      </c>
      <c r="AC610" t="b">
        <f t="shared" si="79"/>
        <v>0</v>
      </c>
      <c r="AD610" t="e">
        <f>IFERROR(VLOOKUP(A610,#REF!,4,0),MAX(#REF!)+100)</f>
        <v>#REF!</v>
      </c>
    </row>
    <row r="611" spans="1:30">
      <c r="A611">
        <v>1040664</v>
      </c>
      <c r="B611" s="5" t="str">
        <f ca="1">VLOOKUP(A611,'Fichier FA (en entrée)'!B:AH,3,0)</f>
        <v>WNWFOSKCPS</v>
      </c>
      <c r="C611">
        <f t="shared" si="72"/>
        <v>267</v>
      </c>
      <c r="D611">
        <f t="shared" si="73"/>
        <v>10.199999999999999</v>
      </c>
      <c r="E611" s="14" t="str">
        <f>VLOOKUP(A611,'Fichier FA (en entrée)'!B:AH,2,0)</f>
        <v>EV</v>
      </c>
      <c r="F611" s="14" t="b">
        <f t="shared" si="74"/>
        <v>1</v>
      </c>
      <c r="G611" s="14" t="b">
        <f>IFERROR(VLOOKUP(A611,'Calculs FI (auto)'!A:F,6,0),FALSE)</f>
        <v>0</v>
      </c>
      <c r="H611" s="14" t="b">
        <f t="shared" si="75"/>
        <v>0</v>
      </c>
      <c r="I611" s="16">
        <f>IFERROR(VLOOKUP(A611,'Moyennes FA (en entrée)'!B:N,7,0),"")</f>
        <v>9.1999999999999993</v>
      </c>
      <c r="J611" s="16">
        <f>IFERROR(VLOOKUP(VLOOKUP(A611,'Fichier FA (en entrée)'!B:AH,33,0),Modificateurs!A$2:B$5,2,0),0)</f>
        <v>0</v>
      </c>
      <c r="K611" s="16">
        <f>IFERROR(VLOOKUP(VLOOKUP(A611,'Redoub FI (en entrée)'!B:N,7,0),Modificateurs!A$8:B$11,2,0),0)</f>
        <v>0</v>
      </c>
      <c r="L611" s="16">
        <f>IFERROR(VLOOKUP(M611,Modificateurs!D$1:E$94,2,0),0)</f>
        <v>1</v>
      </c>
      <c r="M611" t="str">
        <f>VLOOKUP(A611,'Fichier FA (en entrée)'!B:AH,16,0)&amp;" "&amp;VLOOKUP(A611,'Fichier FA (en entrée)'!B:AH,20,0)&amp;" "&amp;VLOOKUP(A611,'Fichier FA (en entrée)'!B:AH,27,0)&amp;" "&amp;VLOOKUP(A611,'Fichier FA (en entrée)'!B:AH,29,0)</f>
        <v xml:space="preserve">  Scientifique Sciences de la vie et de la terre</v>
      </c>
      <c r="N611" t="str">
        <f>VLOOKUP(A611,'Fichier FA (en entrée)'!B:AH,8,0)</f>
        <v>Non scolarisé</v>
      </c>
      <c r="O611" t="b">
        <f>AND(C611&gt;Synthèse!B$7,C611&lt;Synthèse!B$9)</f>
        <v>1</v>
      </c>
      <c r="Q611" s="60">
        <f>ROUNDUP(C611/(Synthèse!$B$2+Synthèse!$B$3)*8,0)</f>
        <v>4</v>
      </c>
      <c r="R611" s="60">
        <f>IFERROR(VLOOKUP(A611,'Evaluations (formulaire)'!A:P,6,0)+VLOOKUP(A611,'Evaluations (formulaire)'!A:P,7,0),0)</f>
        <v>0</v>
      </c>
      <c r="S611" s="60">
        <f>IFERROR(VLOOKUP(A611,'Evaluations (formulaire)'!A:P,8,0),0)</f>
        <v>0</v>
      </c>
      <c r="T611" s="64">
        <f>IF(AND(ISBLANK(P611),Q611&lt;=2),Synthèse!$B$42,IF(AND(ISBLANK(P611),Q611&gt;=7),Synthèse!$C$42,R611+S611))</f>
        <v>0</v>
      </c>
      <c r="U611" s="64">
        <f t="shared" si="76"/>
        <v>10.199999999999999</v>
      </c>
      <c r="V611" s="59">
        <f t="shared" si="77"/>
        <v>266</v>
      </c>
      <c r="W611" s="26">
        <v>191</v>
      </c>
      <c r="X611" s="26" t="b">
        <f t="shared" si="78"/>
        <v>1</v>
      </c>
      <c r="Y611" s="26" t="e">
        <f>VLOOKUP(A611,#REF!,21,0)</f>
        <v>#REF!</v>
      </c>
      <c r="Z611" s="26" t="s">
        <v>2283</v>
      </c>
      <c r="AC611" t="b">
        <f t="shared" si="79"/>
        <v>0</v>
      </c>
      <c r="AD611" t="e">
        <f>IFERROR(VLOOKUP(A611,#REF!,4,0),MAX(#REF!)+100)</f>
        <v>#REF!</v>
      </c>
    </row>
    <row r="612" spans="1:30">
      <c r="A612">
        <v>1042196</v>
      </c>
      <c r="B612" s="5" t="str">
        <f ca="1">VLOOKUP(A612,'Fichier FA (en entrée)'!B:AH,3,0)</f>
        <v>BXIKHLJEGN</v>
      </c>
      <c r="C612">
        <f t="shared" si="72"/>
        <v>351</v>
      </c>
      <c r="D612">
        <f t="shared" si="73"/>
        <v>6.7100000000000009</v>
      </c>
      <c r="E612" s="14" t="str">
        <f>VLOOKUP(A612,'Fichier FA (en entrée)'!B:AH,2,0)</f>
        <v>EV</v>
      </c>
      <c r="F612" s="14" t="b">
        <f t="shared" si="74"/>
        <v>1</v>
      </c>
      <c r="G612" s="14" t="b">
        <f>IFERROR(VLOOKUP(A612,'Calculs FI (auto)'!A:F,6,0),FALSE)</f>
        <v>0</v>
      </c>
      <c r="H612" s="14" t="b">
        <f t="shared" si="75"/>
        <v>0</v>
      </c>
      <c r="I612" s="16">
        <f>IFERROR(VLOOKUP(A612,'Moyennes FA (en entrée)'!B:N,7,0),"")</f>
        <v>9.7100000000000009</v>
      </c>
      <c r="J612" s="16">
        <f>IFERROR(VLOOKUP(VLOOKUP(A612,'Fichier FA (en entrée)'!B:AH,33,0),Modificateurs!A$2:B$5,2,0),0)</f>
        <v>0</v>
      </c>
      <c r="K612" s="16">
        <f>IFERROR(VLOOKUP(VLOOKUP(A612,'Redoub FI (en entrée)'!B:N,7,0),Modificateurs!A$8:B$11,2,0),0)</f>
        <v>0</v>
      </c>
      <c r="L612" s="16">
        <f>IFERROR(VLOOKUP(M612,Modificateurs!D$1:E$94,2,0),0)</f>
        <v>-3</v>
      </c>
      <c r="M612" t="str">
        <f>VLOOKUP(A612,'Fichier FA (en entrée)'!B:AH,16,0)&amp;" "&amp;VLOOKUP(A612,'Fichier FA (en entrée)'!B:AH,20,0)&amp;" "&amp;VLOOKUP(A612,'Fichier FA (en entrée)'!B:AH,27,0)&amp;" "&amp;VLOOKUP(A612,'Fichier FA (en entrée)'!B:AH,29,0)</f>
        <v xml:space="preserve">  Economique et social Mathématiques</v>
      </c>
      <c r="N612" t="str">
        <f>VLOOKUP(A612,'Fichier FA (en entrée)'!B:AH,8,0)</f>
        <v>Scolarisé dans le supérieur en France</v>
      </c>
      <c r="O612" t="b">
        <f>AND(C612&gt;Synthèse!B$7,C612&lt;Synthèse!B$9)</f>
        <v>1</v>
      </c>
      <c r="Q612" s="60">
        <f>ROUNDUP(C612/(Synthèse!$B$2+Synthèse!$B$3)*8,0)</f>
        <v>6</v>
      </c>
      <c r="R612" s="60">
        <f>IFERROR(VLOOKUP(A612,'Evaluations (formulaire)'!A:P,6,0)+VLOOKUP(A612,'Evaluations (formulaire)'!A:P,7,0),0)</f>
        <v>0</v>
      </c>
      <c r="S612" s="60">
        <f>IFERROR(VLOOKUP(A612,'Evaluations (formulaire)'!A:P,8,0),0)</f>
        <v>0</v>
      </c>
      <c r="T612" s="64">
        <f>IF(AND(ISBLANK(P612),Q612&lt;=2),Synthèse!$B$42,IF(AND(ISBLANK(P612),Q612&gt;=7),Synthèse!$C$42,R612+S612))</f>
        <v>0</v>
      </c>
      <c r="U612" s="64">
        <f t="shared" si="76"/>
        <v>6.7100000000000009</v>
      </c>
      <c r="V612" s="59">
        <f t="shared" si="77"/>
        <v>351</v>
      </c>
      <c r="W612" s="26">
        <v>696</v>
      </c>
      <c r="X612" s="26" t="b">
        <f t="shared" si="78"/>
        <v>0</v>
      </c>
      <c r="Y612" s="26" t="e">
        <f>VLOOKUP(A612,#REF!,21,0)</f>
        <v>#REF!</v>
      </c>
      <c r="Z612" s="26" t="s">
        <v>2283</v>
      </c>
      <c r="AC612" t="b">
        <f t="shared" si="79"/>
        <v>0</v>
      </c>
      <c r="AD612" t="e">
        <f>IFERROR(VLOOKUP(A612,#REF!,4,0),MAX(#REF!)+100)</f>
        <v>#REF!</v>
      </c>
    </row>
    <row r="613" spans="1:30">
      <c r="A613">
        <v>1044636</v>
      </c>
      <c r="B613" s="5" t="str">
        <f ca="1">VLOOKUP(A613,'Fichier FA (en entrée)'!B:AH,3,0)</f>
        <v>XYMZXDXFYY</v>
      </c>
      <c r="C613">
        <f t="shared" si="72"/>
        <v>479</v>
      </c>
      <c r="D613">
        <f t="shared" si="73"/>
        <v>-1.2799999999999994</v>
      </c>
      <c r="E613" s="14" t="str">
        <f>VLOOKUP(A613,'Fichier FA (en entrée)'!B:AH,2,0)</f>
        <v>EV</v>
      </c>
      <c r="F613" s="14" t="b">
        <f t="shared" si="74"/>
        <v>1</v>
      </c>
      <c r="G613" s="14" t="b">
        <f>IFERROR(VLOOKUP(A613,'Calculs FI (auto)'!A:F,6,0),FALSE)</f>
        <v>0</v>
      </c>
      <c r="H613" s="14" t="b">
        <f t="shared" si="75"/>
        <v>0</v>
      </c>
      <c r="I613" s="16">
        <f>IFERROR(VLOOKUP(A613,'Moyennes FA (en entrée)'!B:N,7,0),"")</f>
        <v>10.72</v>
      </c>
      <c r="J613" s="16">
        <f>IFERROR(VLOOKUP(VLOOKUP(A613,'Fichier FA (en entrée)'!B:AH,33,0),Modificateurs!A$2:B$5,2,0),0)</f>
        <v>0</v>
      </c>
      <c r="K613" s="16">
        <f>IFERROR(VLOOKUP(VLOOKUP(A613,'Redoub FI (en entrée)'!B:N,7,0),Modificateurs!A$8:B$11,2,0),0)</f>
        <v>0</v>
      </c>
      <c r="L613" s="16">
        <f>IFERROR(VLOOKUP(M613,Modificateurs!D$1:E$94,2,0),0)</f>
        <v>-12</v>
      </c>
      <c r="M613" t="str">
        <f>VLOOKUP(A613,'Fichier FA (en entrée)'!B:AH,16,0)&amp;" "&amp;VLOOKUP(A613,'Fichier FA (en entrée)'!B:AH,20,0)&amp;" "&amp;VLOOKUP(A613,'Fichier FA (en entrée)'!B:AH,27,0)&amp;" "&amp;VLOOKUP(A613,'Fichier FA (en entrée)'!B:AH,29,0)</f>
        <v xml:space="preserve">  Sciences et technologies de la gestion Comptabilité et finance d'entreprise</v>
      </c>
      <c r="N613" t="str">
        <f>VLOOKUP(A613,'Fichier FA (en entrée)'!B:AH,8,0)</f>
        <v>Scolarisé dans le supérieur en France</v>
      </c>
      <c r="O613" t="b">
        <f>AND(C613&gt;Synthèse!B$7,C613&lt;Synthèse!B$9)</f>
        <v>0</v>
      </c>
      <c r="Q613" s="60">
        <f>ROUNDUP(C613/(Synthèse!$B$2+Synthèse!$B$3)*8,0)</f>
        <v>8</v>
      </c>
      <c r="R613" s="60">
        <f>IFERROR(VLOOKUP(A613,'Evaluations (formulaire)'!A:P,6,0)+VLOOKUP(A613,'Evaluations (formulaire)'!A:P,7,0),0)</f>
        <v>0</v>
      </c>
      <c r="S613" s="60">
        <f>IFERROR(VLOOKUP(A613,'Evaluations (formulaire)'!A:P,8,0),0)</f>
        <v>0</v>
      </c>
      <c r="T613" s="64">
        <f>IF(AND(ISBLANK(P613),Q613&lt;=2),Synthèse!$B$42,IF(AND(ISBLANK(P613),Q613&gt;=7),Synthèse!$C$42,R613+S613))</f>
        <v>0</v>
      </c>
      <c r="U613" s="64">
        <f t="shared" si="76"/>
        <v>-1.2799999999999994</v>
      </c>
      <c r="V613" s="59">
        <f t="shared" si="77"/>
        <v>479</v>
      </c>
      <c r="W613" s="26">
        <v>700</v>
      </c>
      <c r="X613" s="26" t="b">
        <f t="shared" si="78"/>
        <v>0</v>
      </c>
      <c r="Y613" s="26" t="e">
        <f>VLOOKUP(A613,#REF!,21,0)</f>
        <v>#REF!</v>
      </c>
      <c r="Z613" s="26" t="s">
        <v>2283</v>
      </c>
      <c r="AC613" t="b">
        <f t="shared" si="79"/>
        <v>0</v>
      </c>
      <c r="AD613" t="e">
        <f>IFERROR(VLOOKUP(A613,#REF!,4,0),MAX(#REF!)+100)</f>
        <v>#REF!</v>
      </c>
    </row>
    <row r="614" spans="1:30">
      <c r="A614">
        <v>1045920</v>
      </c>
      <c r="B614" s="5" t="str">
        <f ca="1">VLOOKUP(A614,'Fichier FA (en entrée)'!B:AH,3,0)</f>
        <v>GCHOPRLAZC</v>
      </c>
      <c r="C614">
        <f t="shared" si="72"/>
        <v>383</v>
      </c>
      <c r="D614">
        <f t="shared" si="73"/>
        <v>5.0199999999999996</v>
      </c>
      <c r="E614" s="14" t="str">
        <f>VLOOKUP(A614,'Fichier FA (en entrée)'!B:AH,2,0)</f>
        <v>EV</v>
      </c>
      <c r="F614" s="14" t="b">
        <f t="shared" si="74"/>
        <v>1</v>
      </c>
      <c r="G614" s="14" t="b">
        <f>IFERROR(VLOOKUP(A614,'Calculs FI (auto)'!A:F,6,0),FALSE)</f>
        <v>1</v>
      </c>
      <c r="H614" s="14" t="b">
        <f t="shared" si="75"/>
        <v>1</v>
      </c>
      <c r="I614" s="16">
        <f>IFERROR(VLOOKUP(A614,'Moyennes FA (en entrée)'!B:N,7,0),"")</f>
        <v>9.02</v>
      </c>
      <c r="J614" s="16">
        <f>IFERROR(VLOOKUP(VLOOKUP(A614,'Fichier FA (en entrée)'!B:AH,33,0),Modificateurs!A$2:B$5,2,0),0)</f>
        <v>0</v>
      </c>
      <c r="K614" s="16">
        <f>IFERROR(VLOOKUP(VLOOKUP(A614,'Redoub FI (en entrée)'!B:N,7,0),Modificateurs!A$8:B$11,2,0),0)</f>
        <v>0</v>
      </c>
      <c r="L614" s="16">
        <f>IFERROR(VLOOKUP(M614,Modificateurs!D$1:E$94,2,0),0)</f>
        <v>-4</v>
      </c>
      <c r="M614" t="str">
        <f>VLOOKUP(A614,'Fichier FA (en entrée)'!B:AH,16,0)&amp;" "&amp;VLOOKUP(A614,'Fichier FA (en entrée)'!B:AH,20,0)&amp;" "&amp;VLOOKUP(A614,'Fichier FA (en entrée)'!B:AH,27,0)&amp;" "&amp;VLOOKUP(A614,'Fichier FA (en entrée)'!B:AH,29,0)</f>
        <v xml:space="preserve">  Sciences et technologie industrielles Génie électronique</v>
      </c>
      <c r="N614" t="str">
        <f>VLOOKUP(A614,'Fichier FA (en entrée)'!B:AH,8,0)</f>
        <v>Non scolarisé</v>
      </c>
      <c r="O614" t="b">
        <f>AND(C614&gt;Synthèse!B$7,C614&lt;Synthèse!B$9)</f>
        <v>1</v>
      </c>
      <c r="Q614" s="60">
        <f>ROUNDUP(C614/(Synthèse!$B$2+Synthèse!$B$3)*8,0)</f>
        <v>6</v>
      </c>
      <c r="R614" s="60">
        <f>IFERROR(VLOOKUP(A614,'Evaluations (formulaire)'!A:P,6,0)+VLOOKUP(A614,'Evaluations (formulaire)'!A:P,7,0),0)</f>
        <v>0</v>
      </c>
      <c r="S614" s="60">
        <f>IFERROR(VLOOKUP(A614,'Evaluations (formulaire)'!A:P,8,0),0)</f>
        <v>0</v>
      </c>
      <c r="T614" s="64">
        <f>IF(AND(ISBLANK(P614),Q614&lt;=2),Synthèse!$B$42,IF(AND(ISBLANK(P614),Q614&gt;=7),Synthèse!$C$42,R614+S614))</f>
        <v>0</v>
      </c>
      <c r="U614" s="64">
        <f t="shared" si="76"/>
        <v>5.0199999999999996</v>
      </c>
      <c r="V614" s="59">
        <f t="shared" si="77"/>
        <v>383</v>
      </c>
      <c r="W614" s="26">
        <v>535</v>
      </c>
      <c r="X614" s="26" t="b">
        <f t="shared" si="78"/>
        <v>0</v>
      </c>
      <c r="Y614" s="26" t="e">
        <f>VLOOKUP(A614,#REF!,21,0)</f>
        <v>#REF!</v>
      </c>
      <c r="Z614" s="26" t="s">
        <v>2283</v>
      </c>
      <c r="AC614" t="b">
        <f t="shared" si="79"/>
        <v>0</v>
      </c>
      <c r="AD614" t="e">
        <f>IFERROR(VLOOKUP(A614,#REF!,4,0),MAX(#REF!)+100)</f>
        <v>#REF!</v>
      </c>
    </row>
    <row r="615" spans="1:30">
      <c r="A615">
        <v>1046262</v>
      </c>
      <c r="B615" s="5" t="str">
        <f ca="1">VLOOKUP(A615,'Fichier FA (en entrée)'!B:AH,3,0)</f>
        <v>VKUIMBBHCR</v>
      </c>
      <c r="C615">
        <f t="shared" si="72"/>
        <v>540</v>
      </c>
      <c r="D615">
        <f t="shared" si="73"/>
        <v>-20</v>
      </c>
      <c r="E615" s="14" t="str">
        <f>VLOOKUP(A615,'Fichier FA (en entrée)'!B:AH,2,0)</f>
        <v>EV</v>
      </c>
      <c r="F615" s="14" t="b">
        <f t="shared" si="74"/>
        <v>1</v>
      </c>
      <c r="G615" s="14" t="b">
        <f>IFERROR(VLOOKUP(A615,'Calculs FI (auto)'!A:F,6,0),FALSE)</f>
        <v>1</v>
      </c>
      <c r="H615" s="14" t="b">
        <f t="shared" si="75"/>
        <v>1</v>
      </c>
      <c r="I615" s="16" t="str">
        <f>IFERROR(VLOOKUP(A615,'Moyennes FA (en entrée)'!B:N,7,0),"")</f>
        <v/>
      </c>
      <c r="J615" s="16">
        <f>IFERROR(VLOOKUP(VLOOKUP(A615,'Fichier FA (en entrée)'!B:AH,33,0),Modificateurs!A$2:B$5,2,0),0)</f>
        <v>0</v>
      </c>
      <c r="K615" s="16">
        <f>IFERROR(VLOOKUP(VLOOKUP(A615,'Redoub FI (en entrée)'!B:N,7,0),Modificateurs!A$8:B$11,2,0),0)</f>
        <v>0</v>
      </c>
      <c r="L615" s="16">
        <f>IFERROR(VLOOKUP(M615,Modificateurs!D$1:E$94,2,0),0)</f>
        <v>0</v>
      </c>
      <c r="M615" t="str">
        <f>VLOOKUP(A615,'Fichier FA (en entrée)'!B:AH,16,0)&amp;" "&amp;VLOOKUP(A615,'Fichier FA (en entrée)'!B:AH,20,0)&amp;" "&amp;VLOOKUP(A615,'Fichier FA (en entrée)'!B:AH,27,0)&amp;" "&amp;VLOOKUP(A615,'Fichier FA (en entrée)'!B:AH,29,0)</f>
        <v xml:space="preserve">   </v>
      </c>
      <c r="N615" t="str">
        <f>VLOOKUP(A615,'Fichier FA (en entrée)'!B:AH,8,0)</f>
        <v>Scolarisé dans le secondaire à l'étranger</v>
      </c>
      <c r="O615" t="b">
        <f>AND(C615&gt;Synthèse!B$7,C615&lt;Synthèse!B$9)</f>
        <v>0</v>
      </c>
      <c r="Q615" s="60">
        <f>ROUNDUP(C615/(Synthèse!$B$2+Synthèse!$B$3)*8,0)</f>
        <v>8</v>
      </c>
      <c r="R615" s="60">
        <f>IFERROR(VLOOKUP(A615,'Evaluations (formulaire)'!A:P,6,0)+VLOOKUP(A615,'Evaluations (formulaire)'!A:P,7,0),0)</f>
        <v>0</v>
      </c>
      <c r="S615" s="60">
        <f>IFERROR(VLOOKUP(A615,'Evaluations (formulaire)'!A:P,8,0),0)</f>
        <v>0</v>
      </c>
      <c r="T615" s="64">
        <f>IF(AND(ISBLANK(P615),Q615&lt;=2),Synthèse!$B$42,IF(AND(ISBLANK(P615),Q615&gt;=7),Synthèse!$C$42,R615+S615))</f>
        <v>0</v>
      </c>
      <c r="U615" s="64">
        <f t="shared" si="76"/>
        <v>-20</v>
      </c>
      <c r="V615" s="59">
        <f t="shared" si="77"/>
        <v>540</v>
      </c>
      <c r="W615" s="26">
        <v>697</v>
      </c>
      <c r="X615" s="26" t="b">
        <f t="shared" si="78"/>
        <v>0</v>
      </c>
      <c r="Y615" s="26" t="e">
        <f>VLOOKUP(A615,#REF!,21,0)</f>
        <v>#REF!</v>
      </c>
      <c r="Z615" s="26" t="s">
        <v>2283</v>
      </c>
      <c r="AC615" t="b">
        <f t="shared" si="79"/>
        <v>0</v>
      </c>
      <c r="AD615" t="e">
        <f>IFERROR(VLOOKUP(A615,#REF!,4,0),MAX(#REF!)+100)</f>
        <v>#REF!</v>
      </c>
    </row>
    <row r="616" spans="1:30">
      <c r="A616">
        <v>1050969</v>
      </c>
      <c r="B616" s="5" t="str">
        <f ca="1">VLOOKUP(A616,'Fichier FA (en entrée)'!B:AH,3,0)</f>
        <v>GJBCCQPVQK</v>
      </c>
      <c r="C616">
        <f t="shared" si="72"/>
        <v>765</v>
      </c>
      <c r="D616">
        <f t="shared" si="73"/>
        <v>-100</v>
      </c>
      <c r="E616" s="14" t="str">
        <f>VLOOKUP(A616,'Fichier FA (en entrée)'!B:AH,2,0)</f>
        <v>ENV</v>
      </c>
      <c r="F616" s="14" t="b">
        <f t="shared" si="74"/>
        <v>0</v>
      </c>
      <c r="G616" s="14" t="b">
        <f>IFERROR(VLOOKUP(A616,'Calculs FI (auto)'!A:F,6,0),FALSE)</f>
        <v>0</v>
      </c>
      <c r="H616" s="14" t="b">
        <f t="shared" si="75"/>
        <v>0</v>
      </c>
      <c r="I616" s="16" t="str">
        <f>IFERROR(VLOOKUP(A616,'Moyennes FA (en entrée)'!B:N,7,0),"")</f>
        <v/>
      </c>
      <c r="J616" s="16">
        <f>IFERROR(VLOOKUP(VLOOKUP(A616,'Fichier FA (en entrée)'!B:AH,33,0),Modificateurs!A$2:B$5,2,0),0)</f>
        <v>0</v>
      </c>
      <c r="K616" s="16">
        <f>IFERROR(VLOOKUP(VLOOKUP(A616,'Redoub FI (en entrée)'!B:N,7,0),Modificateurs!A$8:B$11,2,0),0)</f>
        <v>0</v>
      </c>
      <c r="L616" s="16">
        <f>IFERROR(VLOOKUP(M616,Modificateurs!D$1:E$94,2,0),0)</f>
        <v>2</v>
      </c>
      <c r="M616" t="str">
        <f>VLOOKUP(A616,'Fichier FA (en entrée)'!B:AH,16,0)&amp;" "&amp;VLOOKUP(A616,'Fichier FA (en entrée)'!B:AH,20,0)&amp;" "&amp;VLOOKUP(A616,'Fichier FA (en entrée)'!B:AH,27,0)&amp;" "&amp;VLOOKUP(A616,'Fichier FA (en entrée)'!B:AH,29,0)</f>
        <v xml:space="preserve">  Sciences et Technologies de l'Industrie et du Développement Durable Système informatique et numérique</v>
      </c>
      <c r="N616" t="str">
        <f>VLOOKUP(A616,'Fichier FA (en entrée)'!B:AH,8,0)</f>
        <v>Scolarisé dans le supérieur en France</v>
      </c>
      <c r="O616" t="b">
        <f>AND(C616&gt;Synthèse!B$7,C616&lt;Synthèse!B$9)</f>
        <v>0</v>
      </c>
      <c r="Q616" s="60">
        <f>ROUNDUP(C616/(Synthèse!$B$2+Synthèse!$B$3)*8,0)</f>
        <v>12</v>
      </c>
      <c r="R616" s="60">
        <f>IFERROR(VLOOKUP(A616,'Evaluations (formulaire)'!A:P,6,0)+VLOOKUP(A616,'Evaluations (formulaire)'!A:P,7,0),0)</f>
        <v>0</v>
      </c>
      <c r="S616" s="60">
        <f>IFERROR(VLOOKUP(A616,'Evaluations (formulaire)'!A:P,8,0),0)</f>
        <v>0</v>
      </c>
      <c r="T616" s="64">
        <f>IF(AND(ISBLANK(P616),Q616&lt;=2),Synthèse!$B$42,IF(AND(ISBLANK(P616),Q616&gt;=7),Synthèse!$C$42,R616+S616))</f>
        <v>0</v>
      </c>
      <c r="U616" s="64">
        <f t="shared" si="76"/>
        <v>-100</v>
      </c>
      <c r="V616" s="59">
        <f t="shared" si="77"/>
        <v>765</v>
      </c>
      <c r="W616" s="26">
        <v>610</v>
      </c>
      <c r="X616" s="26" t="b">
        <f t="shared" si="78"/>
        <v>0</v>
      </c>
      <c r="Y616" s="26" t="e">
        <f>VLOOKUP(A616,#REF!,21,0)</f>
        <v>#REF!</v>
      </c>
      <c r="Z616" s="26" t="s">
        <v>2283</v>
      </c>
      <c r="AC616" t="b">
        <f t="shared" si="79"/>
        <v>0</v>
      </c>
      <c r="AD616" t="e">
        <f>IFERROR(VLOOKUP(A616,#REF!,4,0),MAX(#REF!)+100)</f>
        <v>#REF!</v>
      </c>
    </row>
    <row r="617" spans="1:30">
      <c r="A617">
        <v>1051383</v>
      </c>
      <c r="B617" s="5" t="str">
        <f ca="1">VLOOKUP(A617,'Fichier FA (en entrée)'!B:AH,3,0)</f>
        <v>JNRNJACHLX</v>
      </c>
      <c r="C617">
        <f t="shared" si="72"/>
        <v>765</v>
      </c>
      <c r="D617">
        <f t="shared" si="73"/>
        <v>-100</v>
      </c>
      <c r="E617" s="14" t="str">
        <f>VLOOKUP(A617,'Fichier FA (en entrée)'!B:AH,2,0)</f>
        <v>ENV</v>
      </c>
      <c r="F617" s="14" t="b">
        <f t="shared" si="74"/>
        <v>0</v>
      </c>
      <c r="G617" s="14" t="b">
        <f>IFERROR(VLOOKUP(A617,'Calculs FI (auto)'!A:F,6,0),FALSE)</f>
        <v>0</v>
      </c>
      <c r="H617" s="14" t="b">
        <f t="shared" si="75"/>
        <v>0</v>
      </c>
      <c r="I617" s="16" t="str">
        <f>IFERROR(VLOOKUP(A617,'Moyennes FA (en entrée)'!B:N,7,0),"")</f>
        <v/>
      </c>
      <c r="J617" s="16">
        <f>IFERROR(VLOOKUP(VLOOKUP(A617,'Fichier FA (en entrée)'!B:AH,33,0),Modificateurs!A$2:B$5,2,0),0)</f>
        <v>0</v>
      </c>
      <c r="K617" s="16">
        <f>IFERROR(VLOOKUP(VLOOKUP(A617,'Redoub FI (en entrée)'!B:N,7,0),Modificateurs!A$8:B$11,2,0),0)</f>
        <v>0</v>
      </c>
      <c r="L617" s="16">
        <f>IFERROR(VLOOKUP(M617,Modificateurs!D$1:E$94,2,0),0)</f>
        <v>-12</v>
      </c>
      <c r="M617" t="str">
        <f>VLOOKUP(A617,'Fichier FA (en entrée)'!B:AH,16,0)&amp;" "&amp;VLOOKUP(A617,'Fichier FA (en entrée)'!B:AH,20,0)&amp;" "&amp;VLOOKUP(A617,'Fichier FA (en entrée)'!B:AH,27,0)&amp;" "&amp;VLOOKUP(A617,'Fichier FA (en entrée)'!B:AH,29,0)</f>
        <v xml:space="preserve">  Sciences et technologie de laboratoire Biotechnologies</v>
      </c>
      <c r="N617" t="str">
        <f>VLOOKUP(A617,'Fichier FA (en entrée)'!B:AH,8,0)</f>
        <v>Scolarisé dans le supérieur en France</v>
      </c>
      <c r="O617" t="b">
        <f>AND(C617&gt;Synthèse!B$7,C617&lt;Synthèse!B$9)</f>
        <v>0</v>
      </c>
      <c r="Q617" s="60">
        <f>ROUNDUP(C617/(Synthèse!$B$2+Synthèse!$B$3)*8,0)</f>
        <v>12</v>
      </c>
      <c r="R617" s="60">
        <f>IFERROR(VLOOKUP(A617,'Evaluations (formulaire)'!A:P,6,0)+VLOOKUP(A617,'Evaluations (formulaire)'!A:P,7,0),0)</f>
        <v>0</v>
      </c>
      <c r="S617" s="60">
        <f>IFERROR(VLOOKUP(A617,'Evaluations (formulaire)'!A:P,8,0),0)</f>
        <v>0</v>
      </c>
      <c r="T617" s="64">
        <f>IF(AND(ISBLANK(P617),Q617&lt;=2),Synthèse!$B$42,IF(AND(ISBLANK(P617),Q617&gt;=7),Synthèse!$C$42,R617+S617))</f>
        <v>0</v>
      </c>
      <c r="U617" s="64">
        <f t="shared" si="76"/>
        <v>-100</v>
      </c>
      <c r="V617" s="59">
        <f t="shared" si="77"/>
        <v>765</v>
      </c>
      <c r="W617" s="26">
        <v>62</v>
      </c>
      <c r="X617" s="26" t="b">
        <f t="shared" si="78"/>
        <v>0</v>
      </c>
      <c r="Y617" s="26" t="e">
        <f>VLOOKUP(A617,#REF!,21,0)</f>
        <v>#REF!</v>
      </c>
      <c r="Z617" s="26" t="s">
        <v>2283</v>
      </c>
      <c r="AC617" t="b">
        <f t="shared" si="79"/>
        <v>0</v>
      </c>
      <c r="AD617" t="e">
        <f>IFERROR(VLOOKUP(A617,#REF!,4,0),MAX(#REF!)+100)</f>
        <v>#REF!</v>
      </c>
    </row>
    <row r="618" spans="1:30">
      <c r="A618">
        <v>1051928</v>
      </c>
      <c r="B618" s="5" t="str">
        <f ca="1">VLOOKUP(A618,'Fichier FA (en entrée)'!B:AH,3,0)</f>
        <v>UKCPANOGTI</v>
      </c>
      <c r="C618">
        <f t="shared" si="72"/>
        <v>219</v>
      </c>
      <c r="D618">
        <f t="shared" si="73"/>
        <v>11.15</v>
      </c>
      <c r="E618" s="14" t="str">
        <f>VLOOKUP(A618,'Fichier FA (en entrée)'!B:AH,2,0)</f>
        <v>EV</v>
      </c>
      <c r="F618" s="14" t="b">
        <f t="shared" si="74"/>
        <v>1</v>
      </c>
      <c r="G618" s="14" t="b">
        <f>IFERROR(VLOOKUP(A618,'Calculs FI (auto)'!A:F,6,0),FALSE)</f>
        <v>0</v>
      </c>
      <c r="H618" s="14" t="b">
        <f t="shared" si="75"/>
        <v>0</v>
      </c>
      <c r="I618" s="16">
        <f>IFERROR(VLOOKUP(A618,'Moyennes FA (en entrée)'!B:N,7,0),"")</f>
        <v>9.15</v>
      </c>
      <c r="J618" s="16">
        <f>IFERROR(VLOOKUP(VLOOKUP(A618,'Fichier FA (en entrée)'!B:AH,33,0),Modificateurs!A$2:B$5,2,0),0)</f>
        <v>0</v>
      </c>
      <c r="K618" s="16">
        <f>IFERROR(VLOOKUP(VLOOKUP(A618,'Redoub FI (en entrée)'!B:N,7,0),Modificateurs!A$8:B$11,2,0),0)</f>
        <v>0</v>
      </c>
      <c r="L618" s="16">
        <f>IFERROR(VLOOKUP(M618,Modificateurs!D$1:E$94,2,0),0)</f>
        <v>2</v>
      </c>
      <c r="M618" t="str">
        <f>VLOOKUP(A618,'Fichier FA (en entrée)'!B:AH,16,0)&amp;" "&amp;VLOOKUP(A618,'Fichier FA (en entrée)'!B:AH,20,0)&amp;" "&amp;VLOOKUP(A618,'Fichier FA (en entrée)'!B:AH,27,0)&amp;" "&amp;VLOOKUP(A618,'Fichier FA (en entrée)'!B:AH,29,0)</f>
        <v xml:space="preserve">  Scientifique Physique-chimie</v>
      </c>
      <c r="N618" t="str">
        <f>VLOOKUP(A618,'Fichier FA (en entrée)'!B:AH,8,0)</f>
        <v>Non scolarisé</v>
      </c>
      <c r="O618" t="b">
        <f>AND(C618&gt;Synthèse!B$7,C618&lt;Synthèse!B$9)</f>
        <v>1</v>
      </c>
      <c r="Q618" s="60">
        <f>ROUNDUP(C618/(Synthèse!$B$2+Synthèse!$B$3)*8,0)</f>
        <v>4</v>
      </c>
      <c r="R618" s="60">
        <f>IFERROR(VLOOKUP(A618,'Evaluations (formulaire)'!A:P,6,0)+VLOOKUP(A618,'Evaluations (formulaire)'!A:P,7,0),0)</f>
        <v>0</v>
      </c>
      <c r="S618" s="60">
        <f>IFERROR(VLOOKUP(A618,'Evaluations (formulaire)'!A:P,8,0),0)</f>
        <v>0</v>
      </c>
      <c r="T618" s="64">
        <f>IF(AND(ISBLANK(P618),Q618&lt;=2),Synthèse!$B$42,IF(AND(ISBLANK(P618),Q618&gt;=7),Synthèse!$C$42,R618+S618))</f>
        <v>0</v>
      </c>
      <c r="U618" s="64">
        <f t="shared" si="76"/>
        <v>11.15</v>
      </c>
      <c r="V618" s="59">
        <f t="shared" si="77"/>
        <v>219</v>
      </c>
      <c r="W618" s="26">
        <v>596</v>
      </c>
      <c r="X618" s="26" t="b">
        <f t="shared" si="78"/>
        <v>1</v>
      </c>
      <c r="Y618" s="26" t="e">
        <f>VLOOKUP(A618,#REF!,21,0)</f>
        <v>#REF!</v>
      </c>
      <c r="Z618" s="26" t="s">
        <v>2283</v>
      </c>
      <c r="AC618" t="b">
        <f t="shared" si="79"/>
        <v>0</v>
      </c>
      <c r="AD618" t="e">
        <f>IFERROR(VLOOKUP(A618,#REF!,4,0),MAX(#REF!)+100)</f>
        <v>#REF!</v>
      </c>
    </row>
    <row r="619" spans="1:30">
      <c r="A619">
        <v>1052920</v>
      </c>
      <c r="B619" s="5" t="str">
        <f ca="1">VLOOKUP(A619,'Fichier FA (en entrée)'!B:AH,3,0)</f>
        <v>UJKXQOUFAY</v>
      </c>
      <c r="C619">
        <f t="shared" si="72"/>
        <v>765</v>
      </c>
      <c r="D619">
        <f t="shared" si="73"/>
        <v>-100</v>
      </c>
      <c r="E619" s="14" t="str">
        <f>VLOOKUP(A619,'Fichier FA (en entrée)'!B:AH,2,0)</f>
        <v>ENV</v>
      </c>
      <c r="F619" s="14" t="b">
        <f t="shared" si="74"/>
        <v>0</v>
      </c>
      <c r="G619" s="14" t="b">
        <f>IFERROR(VLOOKUP(A619,'Calculs FI (auto)'!A:F,6,0),FALSE)</f>
        <v>0</v>
      </c>
      <c r="H619" s="14" t="b">
        <f t="shared" si="75"/>
        <v>0</v>
      </c>
      <c r="I619" s="16" t="str">
        <f>IFERROR(VLOOKUP(A619,'Moyennes FA (en entrée)'!B:N,7,0),"")</f>
        <v/>
      </c>
      <c r="J619" s="16">
        <f>IFERROR(VLOOKUP(VLOOKUP(A619,'Fichier FA (en entrée)'!B:AH,33,0),Modificateurs!A$2:B$5,2,0),0)</f>
        <v>0</v>
      </c>
      <c r="K619" s="16">
        <f>IFERROR(VLOOKUP(VLOOKUP(A619,'Redoub FI (en entrée)'!B:N,7,0),Modificateurs!A$8:B$11,2,0),0)</f>
        <v>0</v>
      </c>
      <c r="L619" s="16">
        <f>IFERROR(VLOOKUP(M619,Modificateurs!D$1:E$94,2,0),0)</f>
        <v>2</v>
      </c>
      <c r="M619" t="str">
        <f>VLOOKUP(A619,'Fichier FA (en entrée)'!B:AH,16,0)&amp;" "&amp;VLOOKUP(A619,'Fichier FA (en entrée)'!B:AH,20,0)&amp;" "&amp;VLOOKUP(A619,'Fichier FA (en entrée)'!B:AH,27,0)&amp;" "&amp;VLOOKUP(A619,'Fichier FA (en entrée)'!B:AH,29,0)</f>
        <v xml:space="preserve">  Scientifique Mathématiques</v>
      </c>
      <c r="N619" t="str">
        <f>VLOOKUP(A619,'Fichier FA (en entrée)'!B:AH,8,0)</f>
        <v>Non scolarisé</v>
      </c>
      <c r="O619" t="b">
        <f>AND(C619&gt;Synthèse!B$7,C619&lt;Synthèse!B$9)</f>
        <v>0</v>
      </c>
      <c r="Q619" s="60">
        <f>ROUNDUP(C619/(Synthèse!$B$2+Synthèse!$B$3)*8,0)</f>
        <v>12</v>
      </c>
      <c r="R619" s="60">
        <f>IFERROR(VLOOKUP(A619,'Evaluations (formulaire)'!A:P,6,0)+VLOOKUP(A619,'Evaluations (formulaire)'!A:P,7,0),0)</f>
        <v>0</v>
      </c>
      <c r="S619" s="60">
        <f>IFERROR(VLOOKUP(A619,'Evaluations (formulaire)'!A:P,8,0),0)</f>
        <v>0</v>
      </c>
      <c r="T619" s="64">
        <f>IF(AND(ISBLANK(P619),Q619&lt;=2),Synthèse!$B$42,IF(AND(ISBLANK(P619),Q619&gt;=7),Synthèse!$C$42,R619+S619))</f>
        <v>0</v>
      </c>
      <c r="U619" s="64">
        <f t="shared" si="76"/>
        <v>-100</v>
      </c>
      <c r="V619" s="59">
        <f t="shared" si="77"/>
        <v>765</v>
      </c>
      <c r="W619" s="26">
        <v>282</v>
      </c>
      <c r="X619" s="26" t="b">
        <f t="shared" si="78"/>
        <v>0</v>
      </c>
      <c r="Y619" s="26" t="e">
        <f>VLOOKUP(A619,#REF!,21,0)</f>
        <v>#REF!</v>
      </c>
      <c r="Z619" s="26" t="s">
        <v>2283</v>
      </c>
      <c r="AC619" t="b">
        <f t="shared" si="79"/>
        <v>0</v>
      </c>
      <c r="AD619" t="e">
        <f>IFERROR(VLOOKUP(A619,#REF!,4,0),MAX(#REF!)+100)</f>
        <v>#REF!</v>
      </c>
    </row>
    <row r="620" spans="1:30">
      <c r="A620">
        <v>1053021</v>
      </c>
      <c r="B620" s="5" t="str">
        <f ca="1">VLOOKUP(A620,'Fichier FA (en entrée)'!B:AH,3,0)</f>
        <v>MGSMPDPBQQ</v>
      </c>
      <c r="C620">
        <f t="shared" si="72"/>
        <v>223</v>
      </c>
      <c r="D620">
        <f t="shared" si="73"/>
        <v>11.09</v>
      </c>
      <c r="E620" s="14" t="str">
        <f>VLOOKUP(A620,'Fichier FA (en entrée)'!B:AH,2,0)</f>
        <v>EV</v>
      </c>
      <c r="F620" s="14" t="b">
        <f t="shared" si="74"/>
        <v>1</v>
      </c>
      <c r="G620" s="14" t="b">
        <f>IFERROR(VLOOKUP(A620,'Calculs FI (auto)'!A:F,6,0),FALSE)</f>
        <v>0</v>
      </c>
      <c r="H620" s="14" t="b">
        <f t="shared" si="75"/>
        <v>0</v>
      </c>
      <c r="I620" s="16">
        <f>IFERROR(VLOOKUP(A620,'Moyennes FA (en entrée)'!B:N,7,0),"")</f>
        <v>9.09</v>
      </c>
      <c r="J620" s="16">
        <f>IFERROR(VLOOKUP(VLOOKUP(A620,'Fichier FA (en entrée)'!B:AH,33,0),Modificateurs!A$2:B$5,2,0),0)</f>
        <v>0</v>
      </c>
      <c r="K620" s="16">
        <f>IFERROR(VLOOKUP(VLOOKUP(A620,'Redoub FI (en entrée)'!B:N,7,0),Modificateurs!A$8:B$11,2,0),0)</f>
        <v>0</v>
      </c>
      <c r="L620" s="16">
        <f>IFERROR(VLOOKUP(M620,Modificateurs!D$1:E$94,2,0),0)</f>
        <v>2</v>
      </c>
      <c r="M620" t="str">
        <f>VLOOKUP(A620,'Fichier FA (en entrée)'!B:AH,16,0)&amp;" "&amp;VLOOKUP(A620,'Fichier FA (en entrée)'!B:AH,20,0)&amp;" "&amp;VLOOKUP(A620,'Fichier FA (en entrée)'!B:AH,27,0)&amp;" "&amp;VLOOKUP(A620,'Fichier FA (en entrée)'!B:AH,29,0)</f>
        <v xml:space="preserve">  Scientifique Physique-chimie</v>
      </c>
      <c r="N620" t="str">
        <f>VLOOKUP(A620,'Fichier FA (en entrée)'!B:AH,8,0)</f>
        <v>Scolarisé dans le supérieur en France</v>
      </c>
      <c r="O620" t="b">
        <f>AND(C620&gt;Synthèse!B$7,C620&lt;Synthèse!B$9)</f>
        <v>1</v>
      </c>
      <c r="Q620" s="60">
        <f>ROUNDUP(C620/(Synthèse!$B$2+Synthèse!$B$3)*8,0)</f>
        <v>4</v>
      </c>
      <c r="R620" s="60">
        <f>IFERROR(VLOOKUP(A620,'Evaluations (formulaire)'!A:P,6,0)+VLOOKUP(A620,'Evaluations (formulaire)'!A:P,7,0),0)</f>
        <v>0</v>
      </c>
      <c r="S620" s="60">
        <f>IFERROR(VLOOKUP(A620,'Evaluations (formulaire)'!A:P,8,0),0)</f>
        <v>0</v>
      </c>
      <c r="T620" s="64">
        <f>IF(AND(ISBLANK(P620),Q620&lt;=2),Synthèse!$B$42,IF(AND(ISBLANK(P620),Q620&gt;=7),Synthèse!$C$42,R620+S620))</f>
        <v>0</v>
      </c>
      <c r="U620" s="64">
        <f t="shared" si="76"/>
        <v>11.09</v>
      </c>
      <c r="V620" s="59">
        <f t="shared" si="77"/>
        <v>223</v>
      </c>
      <c r="W620" s="26">
        <v>727</v>
      </c>
      <c r="X620" s="26" t="b">
        <f t="shared" si="78"/>
        <v>1</v>
      </c>
      <c r="Y620" s="26" t="e">
        <f>VLOOKUP(A620,#REF!,21,0)</f>
        <v>#REF!</v>
      </c>
      <c r="Z620" s="26" t="s">
        <v>2283</v>
      </c>
      <c r="AC620" t="b">
        <f t="shared" si="79"/>
        <v>0</v>
      </c>
      <c r="AD620" t="e">
        <f>IFERROR(VLOOKUP(A620,#REF!,4,0),MAX(#REF!)+100)</f>
        <v>#REF!</v>
      </c>
    </row>
    <row r="621" spans="1:30">
      <c r="A621">
        <v>1053189</v>
      </c>
      <c r="B621" s="5" t="str">
        <f ca="1">VLOOKUP(A621,'Fichier FA (en entrée)'!B:AH,3,0)</f>
        <v>CJVTCXWQPR</v>
      </c>
      <c r="C621">
        <f t="shared" si="72"/>
        <v>421</v>
      </c>
      <c r="D621">
        <f t="shared" si="73"/>
        <v>2.99</v>
      </c>
      <c r="E621" s="14" t="str">
        <f>VLOOKUP(A621,'Fichier FA (en entrée)'!B:AH,2,0)</f>
        <v>EV</v>
      </c>
      <c r="F621" s="14" t="b">
        <f t="shared" si="74"/>
        <v>1</v>
      </c>
      <c r="G621" s="14" t="b">
        <f>IFERROR(VLOOKUP(A621,'Calculs FI (auto)'!A:F,6,0),FALSE)</f>
        <v>1</v>
      </c>
      <c r="H621" s="14" t="b">
        <f t="shared" si="75"/>
        <v>1</v>
      </c>
      <c r="I621" s="16">
        <f>IFERROR(VLOOKUP(A621,'Moyennes FA (en entrée)'!B:N,7,0),"")</f>
        <v>10.99</v>
      </c>
      <c r="J621" s="16">
        <f>IFERROR(VLOOKUP(VLOOKUP(A621,'Fichier FA (en entrée)'!B:AH,33,0),Modificateurs!A$2:B$5,2,0),0)</f>
        <v>0</v>
      </c>
      <c r="K621" s="16">
        <f>IFERROR(VLOOKUP(VLOOKUP(A621,'Redoub FI (en entrée)'!B:N,7,0),Modificateurs!A$8:B$11,2,0),0)</f>
        <v>0</v>
      </c>
      <c r="L621" s="16">
        <f>IFERROR(VLOOKUP(M621,Modificateurs!D$1:E$94,2,0),0)</f>
        <v>-8</v>
      </c>
      <c r="M621" t="str">
        <f>VLOOKUP(A621,'Fichier FA (en entrée)'!B:AH,16,0)&amp;" "&amp;VLOOKUP(A621,'Fichier FA (en entrée)'!B:AH,20,0)&amp;" "&amp;VLOOKUP(A621,'Fichier FA (en entrée)'!B:AH,27,0)&amp;" "&amp;VLOOKUP(A621,'Fichier FA (en entrée)'!B:AH,29,0)</f>
        <v xml:space="preserve">  Sciences et technologies de la gestion Gestion systèmes d'information</v>
      </c>
      <c r="N621" t="str">
        <f>VLOOKUP(A621,'Fichier FA (en entrée)'!B:AH,8,0)</f>
        <v>Scolarisé dans le supérieur en France</v>
      </c>
      <c r="O621" t="b">
        <f>AND(C621&gt;Synthèse!B$7,C621&lt;Synthèse!B$9)</f>
        <v>0</v>
      </c>
      <c r="Q621" s="60">
        <f>ROUNDUP(C621/(Synthèse!$B$2+Synthèse!$B$3)*8,0)</f>
        <v>7</v>
      </c>
      <c r="R621" s="60">
        <f>IFERROR(VLOOKUP(A621,'Evaluations (formulaire)'!A:P,6,0)+VLOOKUP(A621,'Evaluations (formulaire)'!A:P,7,0),0)</f>
        <v>0</v>
      </c>
      <c r="S621" s="60">
        <f>IFERROR(VLOOKUP(A621,'Evaluations (formulaire)'!A:P,8,0),0)</f>
        <v>0</v>
      </c>
      <c r="T621" s="64">
        <f>IF(AND(ISBLANK(P621),Q621&lt;=2),Synthèse!$B$42,IF(AND(ISBLANK(P621),Q621&gt;=7),Synthèse!$C$42,R621+S621))</f>
        <v>0</v>
      </c>
      <c r="U621" s="64">
        <f t="shared" si="76"/>
        <v>2.99</v>
      </c>
      <c r="V621" s="59">
        <f t="shared" si="77"/>
        <v>421</v>
      </c>
      <c r="W621" s="26">
        <v>79</v>
      </c>
      <c r="X621" s="26" t="b">
        <f t="shared" si="78"/>
        <v>0</v>
      </c>
      <c r="Y621" s="26" t="e">
        <f>VLOOKUP(A621,#REF!,21,0)</f>
        <v>#REF!</v>
      </c>
      <c r="Z621" s="26" t="s">
        <v>2283</v>
      </c>
      <c r="AC621" t="b">
        <f t="shared" si="79"/>
        <v>0</v>
      </c>
      <c r="AD621" t="e">
        <f>IFERROR(VLOOKUP(A621,#REF!,4,0),MAX(#REF!)+100)</f>
        <v>#REF!</v>
      </c>
    </row>
    <row r="622" spans="1:30">
      <c r="A622">
        <v>1053584</v>
      </c>
      <c r="B622" s="5" t="str">
        <f ca="1">VLOOKUP(A622,'Fichier FA (en entrée)'!B:AH,3,0)</f>
        <v>HOZEGJGHDG</v>
      </c>
      <c r="C622">
        <f t="shared" si="72"/>
        <v>245</v>
      </c>
      <c r="D622">
        <f t="shared" si="73"/>
        <v>10.66</v>
      </c>
      <c r="E622" s="14" t="str">
        <f>VLOOKUP(A622,'Fichier FA (en entrée)'!B:AH,2,0)</f>
        <v>EV</v>
      </c>
      <c r="F622" s="14" t="b">
        <f t="shared" si="74"/>
        <v>1</v>
      </c>
      <c r="G622" s="14" t="b">
        <f>IFERROR(VLOOKUP(A622,'Calculs FI (auto)'!A:F,6,0),FALSE)</f>
        <v>1</v>
      </c>
      <c r="H622" s="14" t="b">
        <f t="shared" si="75"/>
        <v>1</v>
      </c>
      <c r="I622" s="16">
        <f>IFERROR(VLOOKUP(A622,'Moyennes FA (en entrée)'!B:N,7,0),"")</f>
        <v>9.66</v>
      </c>
      <c r="J622" s="16">
        <f>IFERROR(VLOOKUP(VLOOKUP(A622,'Fichier FA (en entrée)'!B:AH,33,0),Modificateurs!A$2:B$5,2,0),0)</f>
        <v>0</v>
      </c>
      <c r="K622" s="16">
        <f>IFERROR(VLOOKUP(VLOOKUP(A622,'Redoub FI (en entrée)'!B:N,7,0),Modificateurs!A$8:B$11,2,0),0)</f>
        <v>0</v>
      </c>
      <c r="L622" s="16">
        <f>IFERROR(VLOOKUP(M622,Modificateurs!D$1:E$94,2,0),0)</f>
        <v>1</v>
      </c>
      <c r="M622" t="str">
        <f>VLOOKUP(A622,'Fichier FA (en entrée)'!B:AH,16,0)&amp;" "&amp;VLOOKUP(A622,'Fichier FA (en entrée)'!B:AH,20,0)&amp;" "&amp;VLOOKUP(A622,'Fichier FA (en entrée)'!B:AH,27,0)&amp;" "&amp;VLOOKUP(A622,'Fichier FA (en entrée)'!B:AH,29,0)</f>
        <v xml:space="preserve">  Scientifique Sciences de la vie et de la terre</v>
      </c>
      <c r="N622" t="str">
        <f>VLOOKUP(A622,'Fichier FA (en entrée)'!B:AH,8,0)</f>
        <v>Scolarisé dans le supérieur en France</v>
      </c>
      <c r="O622" t="b">
        <f>AND(C622&gt;Synthèse!B$7,C622&lt;Synthèse!B$9)</f>
        <v>1</v>
      </c>
      <c r="Q622" s="60">
        <f>ROUNDUP(C622/(Synthèse!$B$2+Synthèse!$B$3)*8,0)</f>
        <v>4</v>
      </c>
      <c r="R622" s="60">
        <f>IFERROR(VLOOKUP(A622,'Evaluations (formulaire)'!A:P,6,0)+VLOOKUP(A622,'Evaluations (formulaire)'!A:P,7,0),0)</f>
        <v>0</v>
      </c>
      <c r="S622" s="60">
        <f>IFERROR(VLOOKUP(A622,'Evaluations (formulaire)'!A:P,8,0),0)</f>
        <v>0</v>
      </c>
      <c r="T622" s="64">
        <f>IF(AND(ISBLANK(P622),Q622&lt;=2),Synthèse!$B$42,IF(AND(ISBLANK(P622),Q622&gt;=7),Synthèse!$C$42,R622+S622))</f>
        <v>0</v>
      </c>
      <c r="U622" s="64">
        <f t="shared" si="76"/>
        <v>10.66</v>
      </c>
      <c r="V622" s="59">
        <f t="shared" si="77"/>
        <v>244</v>
      </c>
      <c r="W622" s="26">
        <v>661</v>
      </c>
      <c r="X622" s="26" t="b">
        <f t="shared" si="78"/>
        <v>1</v>
      </c>
      <c r="Y622" s="26" t="e">
        <f>VLOOKUP(A622,#REF!,21,0)</f>
        <v>#REF!</v>
      </c>
      <c r="Z622" s="26" t="s">
        <v>2283</v>
      </c>
      <c r="AC622" t="b">
        <f t="shared" si="79"/>
        <v>0</v>
      </c>
      <c r="AD622" t="e">
        <f>IFERROR(VLOOKUP(A622,#REF!,4,0),MAX(#REF!)+100)</f>
        <v>#REF!</v>
      </c>
    </row>
    <row r="623" spans="1:30">
      <c r="A623">
        <v>1055148</v>
      </c>
      <c r="B623" s="5" t="str">
        <f ca="1">VLOOKUP(A623,'Fichier FA (en entrée)'!B:AH,3,0)</f>
        <v>ETLJETEFBT</v>
      </c>
      <c r="C623">
        <f t="shared" si="72"/>
        <v>120</v>
      </c>
      <c r="D623">
        <f t="shared" si="73"/>
        <v>13.15</v>
      </c>
      <c r="E623" s="14" t="str">
        <f>VLOOKUP(A623,'Fichier FA (en entrée)'!B:AH,2,0)</f>
        <v>EV</v>
      </c>
      <c r="F623" s="14" t="b">
        <f t="shared" si="74"/>
        <v>1</v>
      </c>
      <c r="G623" s="14" t="b">
        <f>IFERROR(VLOOKUP(A623,'Calculs FI (auto)'!A:F,6,0),FALSE)</f>
        <v>1</v>
      </c>
      <c r="H623" s="14" t="b">
        <f t="shared" si="75"/>
        <v>1</v>
      </c>
      <c r="I623" s="16">
        <f>IFERROR(VLOOKUP(A623,'Moyennes FA (en entrée)'!B:N,7,0),"")</f>
        <v>11.15</v>
      </c>
      <c r="J623" s="16">
        <f>IFERROR(VLOOKUP(VLOOKUP(A623,'Fichier FA (en entrée)'!B:AH,33,0),Modificateurs!A$2:B$5,2,0),0)</f>
        <v>0</v>
      </c>
      <c r="K623" s="16">
        <f>IFERROR(VLOOKUP(VLOOKUP(A623,'Redoub FI (en entrée)'!B:N,7,0),Modificateurs!A$8:B$11,2,0),0)</f>
        <v>0</v>
      </c>
      <c r="L623" s="16">
        <f>IFERROR(VLOOKUP(M623,Modificateurs!D$1:E$94,2,0),0)</f>
        <v>2</v>
      </c>
      <c r="M623" t="str">
        <f>VLOOKUP(A623,'Fichier FA (en entrée)'!B:AH,16,0)&amp;" "&amp;VLOOKUP(A623,'Fichier FA (en entrée)'!B:AH,20,0)&amp;" "&amp;VLOOKUP(A623,'Fichier FA (en entrée)'!B:AH,27,0)&amp;" "&amp;VLOOKUP(A623,'Fichier FA (en entrée)'!B:AH,29,0)</f>
        <v xml:space="preserve">  Sciences et Technologies de l'Industrie et du Développement Durable Système informatique et numérique</v>
      </c>
      <c r="N623" t="str">
        <f>VLOOKUP(A623,'Fichier FA (en entrée)'!B:AH,8,0)</f>
        <v>Non scolarisé</v>
      </c>
      <c r="O623" t="b">
        <f>AND(C623&gt;Synthèse!B$7,C623&lt;Synthèse!B$9)</f>
        <v>0</v>
      </c>
      <c r="Q623" s="60">
        <f>ROUNDUP(C623/(Synthèse!$B$2+Synthèse!$B$3)*8,0)</f>
        <v>2</v>
      </c>
      <c r="R623" s="60">
        <f>IFERROR(VLOOKUP(A623,'Evaluations (formulaire)'!A:P,6,0)+VLOOKUP(A623,'Evaluations (formulaire)'!A:P,7,0),0)</f>
        <v>0</v>
      </c>
      <c r="S623" s="60">
        <f>IFERROR(VLOOKUP(A623,'Evaluations (formulaire)'!A:P,8,0),0)</f>
        <v>0</v>
      </c>
      <c r="T623" s="64">
        <f>IF(AND(ISBLANK(P623),Q623&lt;=2),Synthèse!$B$42,IF(AND(ISBLANK(P623),Q623&gt;=7),Synthèse!$C$42,R623+S623))</f>
        <v>0</v>
      </c>
      <c r="U623" s="64">
        <f t="shared" si="76"/>
        <v>13.15</v>
      </c>
      <c r="V623" s="59">
        <f t="shared" si="77"/>
        <v>120</v>
      </c>
      <c r="W623" s="26">
        <v>708</v>
      </c>
      <c r="X623" s="26" t="b">
        <f t="shared" si="78"/>
        <v>1</v>
      </c>
      <c r="Y623" s="26" t="e">
        <f>VLOOKUP(A623,#REF!,21,0)</f>
        <v>#REF!</v>
      </c>
      <c r="Z623" s="26" t="s">
        <v>2283</v>
      </c>
      <c r="AC623" t="b">
        <f t="shared" si="79"/>
        <v>0</v>
      </c>
      <c r="AD623" t="e">
        <f>IFERROR(VLOOKUP(A623,#REF!,4,0),MAX(#REF!)+100)</f>
        <v>#REF!</v>
      </c>
    </row>
    <row r="624" spans="1:30">
      <c r="A624">
        <v>1056005</v>
      </c>
      <c r="B624" s="5" t="str">
        <f ca="1">VLOOKUP(A624,'Fichier FA (en entrée)'!B:AH,3,0)</f>
        <v>MXIHSLLQBH</v>
      </c>
      <c r="C624">
        <f t="shared" si="72"/>
        <v>353</v>
      </c>
      <c r="D624">
        <f t="shared" si="73"/>
        <v>6.65</v>
      </c>
      <c r="E624" s="14" t="str">
        <f>VLOOKUP(A624,'Fichier FA (en entrée)'!B:AH,2,0)</f>
        <v>EV</v>
      </c>
      <c r="F624" s="14" t="b">
        <f t="shared" si="74"/>
        <v>1</v>
      </c>
      <c r="G624" s="14" t="b">
        <f>IFERROR(VLOOKUP(A624,'Calculs FI (auto)'!A:F,6,0),FALSE)</f>
        <v>0</v>
      </c>
      <c r="H624" s="14" t="b">
        <f t="shared" si="75"/>
        <v>0</v>
      </c>
      <c r="I624" s="16">
        <f>IFERROR(VLOOKUP(A624,'Moyennes FA (en entrée)'!B:N,7,0),"")</f>
        <v>12.65</v>
      </c>
      <c r="J624" s="16">
        <f>IFERROR(VLOOKUP(VLOOKUP(A624,'Fichier FA (en entrée)'!B:AH,33,0),Modificateurs!A$2:B$5,2,0),0)</f>
        <v>0</v>
      </c>
      <c r="K624" s="16">
        <f>IFERROR(VLOOKUP(VLOOKUP(A624,'Redoub FI (en entrée)'!B:N,7,0),Modificateurs!A$8:B$11,2,0),0)</f>
        <v>0</v>
      </c>
      <c r="L624" s="16">
        <f>IFERROR(VLOOKUP(M624,Modificateurs!D$1:E$94,2,0),0)</f>
        <v>-6</v>
      </c>
      <c r="M624" t="str">
        <f>VLOOKUP(A624,'Fichier FA (en entrée)'!B:AH,16,0)&amp;" "&amp;VLOOKUP(A624,'Fichier FA (en entrée)'!B:AH,20,0)&amp;" "&amp;VLOOKUP(A624,'Fichier FA (en entrée)'!B:AH,27,0)&amp;" "&amp;VLOOKUP(A624,'Fichier FA (en entrée)'!B:AH,29,0)</f>
        <v xml:space="preserve">  Economique et social Sciences économiques et sociales</v>
      </c>
      <c r="N624" t="str">
        <f>VLOOKUP(A624,'Fichier FA (en entrée)'!B:AH,8,0)</f>
        <v>Scolarisé dans le supérieur en France</v>
      </c>
      <c r="O624" t="b">
        <f>AND(C624&gt;Synthèse!B$7,C624&lt;Synthèse!B$9)</f>
        <v>1</v>
      </c>
      <c r="Q624" s="60">
        <f>ROUNDUP(C624/(Synthèse!$B$2+Synthèse!$B$3)*8,0)</f>
        <v>6</v>
      </c>
      <c r="R624" s="60">
        <f>IFERROR(VLOOKUP(A624,'Evaluations (formulaire)'!A:P,6,0)+VLOOKUP(A624,'Evaluations (formulaire)'!A:P,7,0),0)</f>
        <v>0</v>
      </c>
      <c r="S624" s="60">
        <f>IFERROR(VLOOKUP(A624,'Evaluations (formulaire)'!A:P,8,0),0)</f>
        <v>0</v>
      </c>
      <c r="T624" s="64">
        <f>IF(AND(ISBLANK(P624),Q624&lt;=2),Synthèse!$B$42,IF(AND(ISBLANK(P624),Q624&gt;=7),Synthèse!$C$42,R624+S624))</f>
        <v>0</v>
      </c>
      <c r="U624" s="64">
        <f t="shared" si="76"/>
        <v>6.65</v>
      </c>
      <c r="V624" s="59">
        <f t="shared" si="77"/>
        <v>353</v>
      </c>
      <c r="W624" s="26">
        <v>152</v>
      </c>
      <c r="X624" s="26" t="b">
        <f t="shared" si="78"/>
        <v>0</v>
      </c>
      <c r="Y624" s="26" t="e">
        <f>VLOOKUP(A624,#REF!,21,0)</f>
        <v>#REF!</v>
      </c>
      <c r="Z624" s="26" t="s">
        <v>2283</v>
      </c>
      <c r="AC624" t="b">
        <f t="shared" si="79"/>
        <v>0</v>
      </c>
      <c r="AD624" t="e">
        <f>IFERROR(VLOOKUP(A624,#REF!,4,0),MAX(#REF!)+100)</f>
        <v>#REF!</v>
      </c>
    </row>
    <row r="625" spans="1:30">
      <c r="A625">
        <v>1056018</v>
      </c>
      <c r="B625" s="5" t="str">
        <f ca="1">VLOOKUP(A625,'Fichier FA (en entrée)'!B:AH,3,0)</f>
        <v>PKLWHEUCWM</v>
      </c>
      <c r="C625">
        <f t="shared" si="72"/>
        <v>765</v>
      </c>
      <c r="D625">
        <f t="shared" si="73"/>
        <v>-100</v>
      </c>
      <c r="E625" s="14" t="str">
        <f>VLOOKUP(A625,'Fichier FA (en entrée)'!B:AH,2,0)</f>
        <v>ENV</v>
      </c>
      <c r="F625" s="14" t="b">
        <f t="shared" si="74"/>
        <v>0</v>
      </c>
      <c r="G625" s="14" t="b">
        <f>IFERROR(VLOOKUP(A625,'Calculs FI (auto)'!A:F,6,0),FALSE)</f>
        <v>0</v>
      </c>
      <c r="H625" s="14" t="b">
        <f t="shared" si="75"/>
        <v>0</v>
      </c>
      <c r="I625" s="16" t="str">
        <f>IFERROR(VLOOKUP(A625,'Moyennes FA (en entrée)'!B:N,7,0),"")</f>
        <v/>
      </c>
      <c r="J625" s="16">
        <f>IFERROR(VLOOKUP(VLOOKUP(A625,'Fichier FA (en entrée)'!B:AH,33,0),Modificateurs!A$2:B$5,2,0),0)</f>
        <v>0</v>
      </c>
      <c r="K625" s="16">
        <f>IFERROR(VLOOKUP(VLOOKUP(A625,'Redoub FI (en entrée)'!B:N,7,0),Modificateurs!A$8:B$11,2,0),0)</f>
        <v>0</v>
      </c>
      <c r="L625" s="16">
        <f>IFERROR(VLOOKUP(M625,Modificateurs!D$1:E$94,2,0),0)</f>
        <v>2</v>
      </c>
      <c r="M625" t="str">
        <f>VLOOKUP(A625,'Fichier FA (en entrée)'!B:AH,16,0)&amp;" "&amp;VLOOKUP(A625,'Fichier FA (en entrée)'!B:AH,20,0)&amp;" "&amp;VLOOKUP(A625,'Fichier FA (en entrée)'!B:AH,27,0)&amp;" "&amp;VLOOKUP(A625,'Fichier FA (en entrée)'!B:AH,29,0)</f>
        <v xml:space="preserve">  Scientifique Physique-chimie</v>
      </c>
      <c r="N625" t="str">
        <f>VLOOKUP(A625,'Fichier FA (en entrée)'!B:AH,8,0)</f>
        <v>Non scolarisé</v>
      </c>
      <c r="O625" t="b">
        <f>AND(C625&gt;Synthèse!B$7,C625&lt;Synthèse!B$9)</f>
        <v>0</v>
      </c>
      <c r="Q625" s="60">
        <f>ROUNDUP(C625/(Synthèse!$B$2+Synthèse!$B$3)*8,0)</f>
        <v>12</v>
      </c>
      <c r="R625" s="60">
        <f>IFERROR(VLOOKUP(A625,'Evaluations (formulaire)'!A:P,6,0)+VLOOKUP(A625,'Evaluations (formulaire)'!A:P,7,0),0)</f>
        <v>0</v>
      </c>
      <c r="S625" s="60">
        <f>IFERROR(VLOOKUP(A625,'Evaluations (formulaire)'!A:P,8,0),0)</f>
        <v>0</v>
      </c>
      <c r="T625" s="64">
        <f>IF(AND(ISBLANK(P625),Q625&lt;=2),Synthèse!$B$42,IF(AND(ISBLANK(P625),Q625&gt;=7),Synthèse!$C$42,R625+S625))</f>
        <v>0</v>
      </c>
      <c r="U625" s="64">
        <f t="shared" si="76"/>
        <v>-100</v>
      </c>
      <c r="V625" s="59">
        <f t="shared" si="77"/>
        <v>765</v>
      </c>
      <c r="W625" s="26">
        <v>415</v>
      </c>
      <c r="X625" s="26" t="b">
        <f t="shared" si="78"/>
        <v>0</v>
      </c>
      <c r="Z625" s="26" t="s">
        <v>2283</v>
      </c>
      <c r="AC625" t="b">
        <f t="shared" si="79"/>
        <v>0</v>
      </c>
      <c r="AD625" t="e">
        <f>IFERROR(VLOOKUP(A625,#REF!,4,0),MAX(#REF!)+100)</f>
        <v>#REF!</v>
      </c>
    </row>
    <row r="626" spans="1:30">
      <c r="A626">
        <v>1056376</v>
      </c>
      <c r="B626" s="5" t="str">
        <f ca="1">VLOOKUP(A626,'Fichier FA (en entrée)'!B:AH,3,0)</f>
        <v>XGDVNTCBUJ</v>
      </c>
      <c r="C626">
        <f t="shared" si="72"/>
        <v>765</v>
      </c>
      <c r="D626">
        <f t="shared" si="73"/>
        <v>-100</v>
      </c>
      <c r="E626" s="14" t="str">
        <f>VLOOKUP(A626,'Fichier FA (en entrée)'!B:AH,2,0)</f>
        <v>ENV</v>
      </c>
      <c r="F626" s="14" t="b">
        <f t="shared" si="74"/>
        <v>0</v>
      </c>
      <c r="G626" s="14" t="b">
        <f>IFERROR(VLOOKUP(A626,'Calculs FI (auto)'!A:F,6,0),FALSE)</f>
        <v>1</v>
      </c>
      <c r="H626" s="14" t="b">
        <f t="shared" si="75"/>
        <v>0</v>
      </c>
      <c r="I626" s="16" t="str">
        <f>IFERROR(VLOOKUP(A626,'Moyennes FA (en entrée)'!B:N,7,0),"")</f>
        <v/>
      </c>
      <c r="J626" s="16">
        <f>IFERROR(VLOOKUP(VLOOKUP(A626,'Fichier FA (en entrée)'!B:AH,33,0),Modificateurs!A$2:B$5,2,0),0)</f>
        <v>0</v>
      </c>
      <c r="K626" s="16">
        <f>IFERROR(VLOOKUP(VLOOKUP(A626,'Redoub FI (en entrée)'!B:N,7,0),Modificateurs!A$8:B$11,2,0),0)</f>
        <v>0</v>
      </c>
      <c r="L626" s="16">
        <f>IFERROR(VLOOKUP(M626,Modificateurs!D$1:E$94,2,0),0)</f>
        <v>0</v>
      </c>
      <c r="M626" t="str">
        <f>VLOOKUP(A626,'Fichier FA (en entrée)'!B:AH,16,0)&amp;" "&amp;VLOOKUP(A626,'Fichier FA (en entrée)'!B:AH,20,0)&amp;" "&amp;VLOOKUP(A626,'Fichier FA (en entrée)'!B:AH,27,0)&amp;" "&amp;VLOOKUP(A626,'Fichier FA (en entrée)'!B:AH,29,0)</f>
        <v xml:space="preserve">   </v>
      </c>
      <c r="N626" t="str">
        <f>VLOOKUP(A626,'Fichier FA (en entrée)'!B:AH,8,0)</f>
        <v>Non scolarisé</v>
      </c>
      <c r="O626" t="b">
        <f>AND(C626&gt;Synthèse!B$7,C626&lt;Synthèse!B$9)</f>
        <v>0</v>
      </c>
      <c r="Q626" s="60">
        <f>ROUNDUP(C626/(Synthèse!$B$2+Synthèse!$B$3)*8,0)</f>
        <v>12</v>
      </c>
      <c r="R626" s="60">
        <f>IFERROR(VLOOKUP(A626,'Evaluations (formulaire)'!A:P,6,0)+VLOOKUP(A626,'Evaluations (formulaire)'!A:P,7,0),0)</f>
        <v>0</v>
      </c>
      <c r="S626" s="60">
        <f>IFERROR(VLOOKUP(A626,'Evaluations (formulaire)'!A:P,8,0),0)</f>
        <v>0</v>
      </c>
      <c r="T626" s="64">
        <f>IF(AND(ISBLANK(P626),Q626&lt;=2),Synthèse!$B$42,IF(AND(ISBLANK(P626),Q626&gt;=7),Synthèse!$C$42,R626+S626))</f>
        <v>0</v>
      </c>
      <c r="U626" s="64">
        <f t="shared" si="76"/>
        <v>-100</v>
      </c>
      <c r="V626" s="59">
        <f t="shared" si="77"/>
        <v>765</v>
      </c>
      <c r="W626" s="26">
        <v>432</v>
      </c>
      <c r="X626" s="26" t="b">
        <f t="shared" si="78"/>
        <v>0</v>
      </c>
      <c r="Y626" s="26" t="e">
        <f>VLOOKUP(A626,#REF!,21,0)</f>
        <v>#REF!</v>
      </c>
      <c r="Z626" s="26" t="s">
        <v>2283</v>
      </c>
      <c r="AC626" t="b">
        <f t="shared" si="79"/>
        <v>0</v>
      </c>
      <c r="AD626" t="e">
        <f>IFERROR(VLOOKUP(A626,#REF!,4,0),MAX(#REF!)+100)</f>
        <v>#REF!</v>
      </c>
    </row>
    <row r="627" spans="1:30">
      <c r="A627">
        <v>1056551</v>
      </c>
      <c r="B627" s="5" t="str">
        <f ca="1">VLOOKUP(A627,'Fichier FA (en entrée)'!B:AH,3,0)</f>
        <v>WPAQABCWII</v>
      </c>
      <c r="C627">
        <f t="shared" si="72"/>
        <v>243</v>
      </c>
      <c r="D627">
        <f t="shared" si="73"/>
        <v>10.71</v>
      </c>
      <c r="E627" s="14" t="str">
        <f>VLOOKUP(A627,'Fichier FA (en entrée)'!B:AH,2,0)</f>
        <v>EV</v>
      </c>
      <c r="F627" s="14" t="b">
        <f t="shared" si="74"/>
        <v>1</v>
      </c>
      <c r="G627" s="14" t="b">
        <f>IFERROR(VLOOKUP(A627,'Calculs FI (auto)'!A:F,6,0),FALSE)</f>
        <v>1</v>
      </c>
      <c r="H627" s="14" t="b">
        <f t="shared" si="75"/>
        <v>1</v>
      </c>
      <c r="I627" s="16">
        <f>IFERROR(VLOOKUP(A627,'Moyennes FA (en entrée)'!B:N,7,0),"")</f>
        <v>9.7100000000000009</v>
      </c>
      <c r="J627" s="16">
        <f>IFERROR(VLOOKUP(VLOOKUP(A627,'Fichier FA (en entrée)'!B:AH,33,0),Modificateurs!A$2:B$5,2,0),0)</f>
        <v>0</v>
      </c>
      <c r="K627" s="16">
        <f>IFERROR(VLOOKUP(VLOOKUP(A627,'Redoub FI (en entrée)'!B:N,7,0),Modificateurs!A$8:B$11,2,0),0)</f>
        <v>0</v>
      </c>
      <c r="L627" s="16">
        <f>IFERROR(VLOOKUP(M627,Modificateurs!D$1:E$94,2,0),0)</f>
        <v>1</v>
      </c>
      <c r="M627" t="str">
        <f>VLOOKUP(A627,'Fichier FA (en entrée)'!B:AH,16,0)&amp;" "&amp;VLOOKUP(A627,'Fichier FA (en entrée)'!B:AH,20,0)&amp;" "&amp;VLOOKUP(A627,'Fichier FA (en entrée)'!B:AH,27,0)&amp;" "&amp;VLOOKUP(A627,'Fichier FA (en entrée)'!B:AH,29,0)</f>
        <v xml:space="preserve">  Scientifique Sciences de la vie et de la terre</v>
      </c>
      <c r="N627" t="str">
        <f>VLOOKUP(A627,'Fichier FA (en entrée)'!B:AH,8,0)</f>
        <v>Scolarisé dans le supérieur en France</v>
      </c>
      <c r="O627" t="b">
        <f>AND(C627&gt;Synthèse!B$7,C627&lt;Synthèse!B$9)</f>
        <v>1</v>
      </c>
      <c r="Q627" s="60">
        <f>ROUNDUP(C627/(Synthèse!$B$2+Synthèse!$B$3)*8,0)</f>
        <v>4</v>
      </c>
      <c r="R627" s="60">
        <f>IFERROR(VLOOKUP(A627,'Evaluations (formulaire)'!A:P,6,0)+VLOOKUP(A627,'Evaluations (formulaire)'!A:P,7,0),0)</f>
        <v>0</v>
      </c>
      <c r="S627" s="60">
        <f>IFERROR(VLOOKUP(A627,'Evaluations (formulaire)'!A:P,8,0),0)</f>
        <v>0</v>
      </c>
      <c r="T627" s="64">
        <f>IF(AND(ISBLANK(P627),Q627&lt;=2),Synthèse!$B$42,IF(AND(ISBLANK(P627),Q627&gt;=7),Synthèse!$C$42,R627+S627))</f>
        <v>0</v>
      </c>
      <c r="U627" s="64">
        <f t="shared" si="76"/>
        <v>10.71</v>
      </c>
      <c r="V627" s="59">
        <f t="shared" si="77"/>
        <v>242</v>
      </c>
      <c r="W627" s="26">
        <v>25</v>
      </c>
      <c r="X627" s="26" t="b">
        <f t="shared" si="78"/>
        <v>1</v>
      </c>
      <c r="Y627" s="26" t="e">
        <f>VLOOKUP(A627,#REF!,21,0)</f>
        <v>#REF!</v>
      </c>
      <c r="Z627" s="26" t="s">
        <v>2283</v>
      </c>
      <c r="AC627" t="b">
        <f t="shared" si="79"/>
        <v>0</v>
      </c>
      <c r="AD627" t="e">
        <f>IFERROR(VLOOKUP(A627,#REF!,4,0),MAX(#REF!)+100)</f>
        <v>#REF!</v>
      </c>
    </row>
    <row r="628" spans="1:30">
      <c r="A628">
        <v>1056835</v>
      </c>
      <c r="B628" s="5" t="str">
        <f ca="1">VLOOKUP(A628,'Fichier FA (en entrée)'!B:AH,3,0)</f>
        <v>VDCKTRJJYE</v>
      </c>
      <c r="C628">
        <f t="shared" si="72"/>
        <v>130</v>
      </c>
      <c r="D628">
        <f t="shared" si="73"/>
        <v>13.02</v>
      </c>
      <c r="E628" s="14" t="str">
        <f>VLOOKUP(A628,'Fichier FA (en entrée)'!B:AH,2,0)</f>
        <v>EV</v>
      </c>
      <c r="F628" s="14" t="b">
        <f t="shared" si="74"/>
        <v>1</v>
      </c>
      <c r="G628" s="14" t="b">
        <f>IFERROR(VLOOKUP(A628,'Calculs FI (auto)'!A:F,6,0),FALSE)</f>
        <v>1</v>
      </c>
      <c r="H628" s="14" t="b">
        <f t="shared" si="75"/>
        <v>1</v>
      </c>
      <c r="I628" s="16">
        <f>IFERROR(VLOOKUP(A628,'Moyennes FA (en entrée)'!B:N,7,0),"")</f>
        <v>11.02</v>
      </c>
      <c r="J628" s="16">
        <f>IFERROR(VLOOKUP(VLOOKUP(A628,'Fichier FA (en entrée)'!B:AH,33,0),Modificateurs!A$2:B$5,2,0),0)</f>
        <v>0</v>
      </c>
      <c r="K628" s="16">
        <f>IFERROR(VLOOKUP(VLOOKUP(A628,'Redoub FI (en entrée)'!B:N,7,0),Modificateurs!A$8:B$11,2,0),0)</f>
        <v>0</v>
      </c>
      <c r="L628" s="16">
        <f>IFERROR(VLOOKUP(M628,Modificateurs!D$1:E$94,2,0),0)</f>
        <v>2</v>
      </c>
      <c r="M628" t="str">
        <f>VLOOKUP(A628,'Fichier FA (en entrée)'!B:AH,16,0)&amp;" "&amp;VLOOKUP(A628,'Fichier FA (en entrée)'!B:AH,20,0)&amp;" "&amp;VLOOKUP(A628,'Fichier FA (en entrée)'!B:AH,27,0)&amp;" "&amp;VLOOKUP(A628,'Fichier FA (en entrée)'!B:AH,29,0)</f>
        <v xml:space="preserve">  Sciences et Technologies de l'Industrie et du Développement Durable Système informatique et numérique</v>
      </c>
      <c r="N628" t="str">
        <f>VLOOKUP(A628,'Fichier FA (en entrée)'!B:AH,8,0)</f>
        <v>Scolarisé dans le supérieur en France</v>
      </c>
      <c r="O628" t="b">
        <f>AND(C628&gt;Synthèse!B$7,C628&lt;Synthèse!B$9)</f>
        <v>0</v>
      </c>
      <c r="Q628" s="60">
        <f>ROUNDUP(C628/(Synthèse!$B$2+Synthèse!$B$3)*8,0)</f>
        <v>2</v>
      </c>
      <c r="R628" s="60">
        <f>IFERROR(VLOOKUP(A628,'Evaluations (formulaire)'!A:P,6,0)+VLOOKUP(A628,'Evaluations (formulaire)'!A:P,7,0),0)</f>
        <v>0</v>
      </c>
      <c r="S628" s="60">
        <f>IFERROR(VLOOKUP(A628,'Evaluations (formulaire)'!A:P,8,0),0)</f>
        <v>0</v>
      </c>
      <c r="T628" s="64">
        <f>IF(AND(ISBLANK(P628),Q628&lt;=2),Synthèse!$B$42,IF(AND(ISBLANK(P628),Q628&gt;=7),Synthèse!$C$42,R628+S628))</f>
        <v>0</v>
      </c>
      <c r="U628" s="64">
        <f t="shared" si="76"/>
        <v>13.02</v>
      </c>
      <c r="V628" s="59">
        <f t="shared" si="77"/>
        <v>130</v>
      </c>
      <c r="W628" s="26">
        <v>555</v>
      </c>
      <c r="X628" s="26" t="b">
        <f t="shared" si="78"/>
        <v>1</v>
      </c>
      <c r="Y628" s="26" t="e">
        <f>VLOOKUP(A628,#REF!,21,0)</f>
        <v>#REF!</v>
      </c>
      <c r="Z628" s="26" t="s">
        <v>2283</v>
      </c>
      <c r="AC628" t="b">
        <f t="shared" si="79"/>
        <v>0</v>
      </c>
      <c r="AD628" t="e">
        <f>IFERROR(VLOOKUP(A628,#REF!,4,0),MAX(#REF!)+100)</f>
        <v>#REF!</v>
      </c>
    </row>
    <row r="629" spans="1:30">
      <c r="A629">
        <v>1056863</v>
      </c>
      <c r="B629" s="5" t="str">
        <f ca="1">VLOOKUP(A629,'Fichier FA (en entrée)'!B:AH,3,0)</f>
        <v>YSIVNXUFAE</v>
      </c>
      <c r="C629">
        <f t="shared" si="72"/>
        <v>265</v>
      </c>
      <c r="D629">
        <f t="shared" si="73"/>
        <v>10.26</v>
      </c>
      <c r="E629" s="14" t="str">
        <f>VLOOKUP(A629,'Fichier FA (en entrée)'!B:AH,2,0)</f>
        <v>EV</v>
      </c>
      <c r="F629" s="14" t="b">
        <f t="shared" si="74"/>
        <v>1</v>
      </c>
      <c r="G629" s="14" t="b">
        <f>IFERROR(VLOOKUP(A629,'Calculs FI (auto)'!A:F,6,0),FALSE)</f>
        <v>1</v>
      </c>
      <c r="H629" s="14" t="b">
        <f t="shared" si="75"/>
        <v>1</v>
      </c>
      <c r="I629" s="16">
        <f>IFERROR(VLOOKUP(A629,'Moyennes FA (en entrée)'!B:N,7,0),"")</f>
        <v>8.26</v>
      </c>
      <c r="J629" s="16">
        <f>IFERROR(VLOOKUP(VLOOKUP(A629,'Fichier FA (en entrée)'!B:AH,33,0),Modificateurs!A$2:B$5,2,0),0)</f>
        <v>0</v>
      </c>
      <c r="K629" s="16">
        <f>IFERROR(VLOOKUP(VLOOKUP(A629,'Redoub FI (en entrée)'!B:N,7,0),Modificateurs!A$8:B$11,2,0),0)</f>
        <v>0</v>
      </c>
      <c r="L629" s="16">
        <f>IFERROR(VLOOKUP(M629,Modificateurs!D$1:E$94,2,0),0)</f>
        <v>2</v>
      </c>
      <c r="M629" t="str">
        <f>VLOOKUP(A629,'Fichier FA (en entrée)'!B:AH,16,0)&amp;" "&amp;VLOOKUP(A629,'Fichier FA (en entrée)'!B:AH,20,0)&amp;" "&amp;VLOOKUP(A629,'Fichier FA (en entrée)'!B:AH,27,0)&amp;" "&amp;VLOOKUP(A629,'Fichier FA (en entrée)'!B:AH,29,0)</f>
        <v xml:space="preserve">  Scientifique Physique-chimie</v>
      </c>
      <c r="N629" t="str">
        <f>VLOOKUP(A629,'Fichier FA (en entrée)'!B:AH,8,0)</f>
        <v>Scolarisé dans le supérieur en France</v>
      </c>
      <c r="O629" t="b">
        <f>AND(C629&gt;Synthèse!B$7,C629&lt;Synthèse!B$9)</f>
        <v>1</v>
      </c>
      <c r="Q629" s="60">
        <f>ROUNDUP(C629/(Synthèse!$B$2+Synthèse!$B$3)*8,0)</f>
        <v>4</v>
      </c>
      <c r="R629" s="60">
        <f>IFERROR(VLOOKUP(A629,'Evaluations (formulaire)'!A:P,6,0)+VLOOKUP(A629,'Evaluations (formulaire)'!A:P,7,0),0)</f>
        <v>0</v>
      </c>
      <c r="S629" s="60">
        <f>IFERROR(VLOOKUP(A629,'Evaluations (formulaire)'!A:P,8,0),0)</f>
        <v>0</v>
      </c>
      <c r="T629" s="64">
        <f>IF(AND(ISBLANK(P629),Q629&lt;=2),Synthèse!$B$42,IF(AND(ISBLANK(P629),Q629&gt;=7),Synthèse!$C$42,R629+S629))</f>
        <v>0</v>
      </c>
      <c r="U629" s="64">
        <f t="shared" si="76"/>
        <v>10.26</v>
      </c>
      <c r="V629" s="59">
        <f t="shared" si="77"/>
        <v>264</v>
      </c>
      <c r="W629" s="26">
        <v>409</v>
      </c>
      <c r="X629" s="26" t="b">
        <f t="shared" si="78"/>
        <v>1</v>
      </c>
      <c r="Y629" s="26" t="e">
        <f>VLOOKUP(A629,#REF!,21,0)</f>
        <v>#REF!</v>
      </c>
      <c r="Z629" s="26" t="s">
        <v>2283</v>
      </c>
      <c r="AC629" t="b">
        <f t="shared" si="79"/>
        <v>0</v>
      </c>
      <c r="AD629" t="e">
        <f>IFERROR(VLOOKUP(A629,#REF!,4,0),MAX(#REF!)+100)</f>
        <v>#REF!</v>
      </c>
    </row>
    <row r="630" spans="1:30">
      <c r="A630">
        <v>1056940</v>
      </c>
      <c r="B630" s="5" t="str">
        <f ca="1">VLOOKUP(A630,'Fichier FA (en entrée)'!B:AH,3,0)</f>
        <v>QQBEJGUYZT</v>
      </c>
      <c r="C630">
        <f t="shared" si="72"/>
        <v>276</v>
      </c>
      <c r="D630">
        <f t="shared" si="73"/>
        <v>10</v>
      </c>
      <c r="E630" s="14" t="str">
        <f>VLOOKUP(A630,'Fichier FA (en entrée)'!B:AH,2,0)</f>
        <v>EV</v>
      </c>
      <c r="F630" s="14" t="b">
        <f t="shared" si="74"/>
        <v>1</v>
      </c>
      <c r="G630" s="14" t="b">
        <f>IFERROR(VLOOKUP(A630,'Calculs FI (auto)'!A:F,6,0),FALSE)</f>
        <v>1</v>
      </c>
      <c r="H630" s="14" t="b">
        <f t="shared" si="75"/>
        <v>1</v>
      </c>
      <c r="I630" s="16">
        <f>IFERROR(VLOOKUP(A630,'Moyennes FA (en entrée)'!B:N,7,0),"")</f>
        <v>9</v>
      </c>
      <c r="J630" s="16">
        <f>IFERROR(VLOOKUP(VLOOKUP(A630,'Fichier FA (en entrée)'!B:AH,33,0),Modificateurs!A$2:B$5,2,0),0)</f>
        <v>0</v>
      </c>
      <c r="K630" s="16">
        <f>IFERROR(VLOOKUP(VLOOKUP(A630,'Redoub FI (en entrée)'!B:N,7,0),Modificateurs!A$8:B$11,2,0),0)</f>
        <v>0</v>
      </c>
      <c r="L630" s="16">
        <f>IFERROR(VLOOKUP(M630,Modificateurs!D$1:E$94,2,0),0)</f>
        <v>1</v>
      </c>
      <c r="M630" t="str">
        <f>VLOOKUP(A630,'Fichier FA (en entrée)'!B:AH,16,0)&amp;" "&amp;VLOOKUP(A630,'Fichier FA (en entrée)'!B:AH,20,0)&amp;" "&amp;VLOOKUP(A630,'Fichier FA (en entrée)'!B:AH,27,0)&amp;" "&amp;VLOOKUP(A630,'Fichier FA (en entrée)'!B:AH,29,0)</f>
        <v xml:space="preserve">  Scientifique Sciences de la vie et de la terre</v>
      </c>
      <c r="N630" t="str">
        <f>VLOOKUP(A630,'Fichier FA (en entrée)'!B:AH,8,0)</f>
        <v>Scolarisé dans le supérieur en France</v>
      </c>
      <c r="O630" t="b">
        <f>AND(C630&gt;Synthèse!B$7,C630&lt;Synthèse!B$9)</f>
        <v>1</v>
      </c>
      <c r="Q630" s="60">
        <f>ROUNDUP(C630/(Synthèse!$B$2+Synthèse!$B$3)*8,0)</f>
        <v>5</v>
      </c>
      <c r="R630" s="60">
        <f>IFERROR(VLOOKUP(A630,'Evaluations (formulaire)'!A:P,6,0)+VLOOKUP(A630,'Evaluations (formulaire)'!A:P,7,0),0)</f>
        <v>0</v>
      </c>
      <c r="S630" s="60">
        <f>IFERROR(VLOOKUP(A630,'Evaluations (formulaire)'!A:P,8,0),0)</f>
        <v>0</v>
      </c>
      <c r="T630" s="64">
        <f>IF(AND(ISBLANK(P630),Q630&lt;=2),Synthèse!$B$42,IF(AND(ISBLANK(P630),Q630&gt;=7),Synthèse!$C$42,R630+S630))</f>
        <v>0</v>
      </c>
      <c r="U630" s="64">
        <f t="shared" si="76"/>
        <v>10</v>
      </c>
      <c r="V630" s="59">
        <f t="shared" si="77"/>
        <v>275</v>
      </c>
      <c r="W630" s="26">
        <v>550</v>
      </c>
      <c r="X630" s="26" t="b">
        <f t="shared" si="78"/>
        <v>1</v>
      </c>
      <c r="Z630" s="26" t="s">
        <v>2283</v>
      </c>
      <c r="AC630" t="b">
        <f t="shared" si="79"/>
        <v>0</v>
      </c>
      <c r="AD630" t="e">
        <f>IFERROR(VLOOKUP(A630,#REF!,4,0),MAX(#REF!)+100)</f>
        <v>#REF!</v>
      </c>
    </row>
    <row r="631" spans="1:30">
      <c r="A631">
        <v>1057128</v>
      </c>
      <c r="B631" s="5" t="str">
        <f ca="1">VLOOKUP(A631,'Fichier FA (en entrée)'!B:AH,3,0)</f>
        <v>ASBTYSUBKN</v>
      </c>
      <c r="C631">
        <f t="shared" si="72"/>
        <v>464</v>
      </c>
      <c r="D631">
        <f t="shared" si="73"/>
        <v>-0.25999999999999979</v>
      </c>
      <c r="E631" s="14" t="str">
        <f>VLOOKUP(A631,'Fichier FA (en entrée)'!B:AH,2,0)</f>
        <v>EV</v>
      </c>
      <c r="F631" s="14" t="b">
        <f t="shared" si="74"/>
        <v>1</v>
      </c>
      <c r="G631" s="14" t="b">
        <f>IFERROR(VLOOKUP(A631,'Calculs FI (auto)'!A:F,6,0),FALSE)</f>
        <v>1</v>
      </c>
      <c r="H631" s="14" t="b">
        <f t="shared" si="75"/>
        <v>1</v>
      </c>
      <c r="I631" s="16">
        <f>IFERROR(VLOOKUP(A631,'Moyennes FA (en entrée)'!B:N,7,0),"")</f>
        <v>7.74</v>
      </c>
      <c r="J631" s="16">
        <f>IFERROR(VLOOKUP(VLOOKUP(A631,'Fichier FA (en entrée)'!B:AH,33,0),Modificateurs!A$2:B$5,2,0),0)</f>
        <v>0</v>
      </c>
      <c r="K631" s="16">
        <f>IFERROR(VLOOKUP(VLOOKUP(A631,'Redoub FI (en entrée)'!B:N,7,0),Modificateurs!A$8:B$11,2,0),0)</f>
        <v>0</v>
      </c>
      <c r="L631" s="16">
        <f>IFERROR(VLOOKUP(M631,Modificateurs!D$1:E$94,2,0),0)</f>
        <v>-8</v>
      </c>
      <c r="M631" t="str">
        <f>VLOOKUP(A631,'Fichier FA (en entrée)'!B:AH,16,0)&amp;" "&amp;VLOOKUP(A631,'Fichier FA (en entrée)'!B:AH,20,0)&amp;" "&amp;VLOOKUP(A631,'Fichier FA (en entrée)'!B:AH,27,0)&amp;" "&amp;VLOOKUP(A631,'Fichier FA (en entrée)'!B:AH,29,0)</f>
        <v xml:space="preserve">  Sciences et technologies de la gestion Gestion systèmes d'information</v>
      </c>
      <c r="N631" t="str">
        <f>VLOOKUP(A631,'Fichier FA (en entrée)'!B:AH,8,0)</f>
        <v>Scolarisé dans le supérieur en France</v>
      </c>
      <c r="O631" t="b">
        <f>AND(C631&gt;Synthèse!B$7,C631&lt;Synthèse!B$9)</f>
        <v>0</v>
      </c>
      <c r="Q631" s="60">
        <f>ROUNDUP(C631/(Synthèse!$B$2+Synthèse!$B$3)*8,0)</f>
        <v>7</v>
      </c>
      <c r="R631" s="60">
        <f>IFERROR(VLOOKUP(A631,'Evaluations (formulaire)'!A:P,6,0)+VLOOKUP(A631,'Evaluations (formulaire)'!A:P,7,0),0)</f>
        <v>0</v>
      </c>
      <c r="S631" s="60">
        <f>IFERROR(VLOOKUP(A631,'Evaluations (formulaire)'!A:P,8,0),0)</f>
        <v>0</v>
      </c>
      <c r="T631" s="64">
        <f>IF(AND(ISBLANK(P631),Q631&lt;=2),Synthèse!$B$42,IF(AND(ISBLANK(P631),Q631&gt;=7),Synthèse!$C$42,R631+S631))</f>
        <v>0</v>
      </c>
      <c r="U631" s="64">
        <f t="shared" si="76"/>
        <v>-0.25999999999999979</v>
      </c>
      <c r="V631" s="59">
        <f t="shared" si="77"/>
        <v>464</v>
      </c>
      <c r="W631" s="26">
        <v>457</v>
      </c>
      <c r="X631" s="26" t="b">
        <f t="shared" si="78"/>
        <v>0</v>
      </c>
      <c r="Y631" s="26" t="e">
        <f>VLOOKUP(A631,#REF!,21,0)</f>
        <v>#REF!</v>
      </c>
      <c r="Z631" s="26" t="s">
        <v>2283</v>
      </c>
      <c r="AC631" t="b">
        <f t="shared" si="79"/>
        <v>0</v>
      </c>
      <c r="AD631" t="e">
        <f>IFERROR(VLOOKUP(A631,#REF!,4,0),MAX(#REF!)+100)</f>
        <v>#REF!</v>
      </c>
    </row>
    <row r="632" spans="1:30">
      <c r="A632">
        <v>1059669</v>
      </c>
      <c r="B632" s="5" t="str">
        <f ca="1">VLOOKUP(A632,'Fichier FA (en entrée)'!B:AH,3,0)</f>
        <v>LHOGXNDSKJ</v>
      </c>
      <c r="C632">
        <f t="shared" si="72"/>
        <v>765</v>
      </c>
      <c r="D632">
        <f t="shared" si="73"/>
        <v>-100</v>
      </c>
      <c r="E632" s="14" t="str">
        <f>VLOOKUP(A632,'Fichier FA (en entrée)'!B:AH,2,0)</f>
        <v>ENV</v>
      </c>
      <c r="F632" s="14" t="b">
        <f t="shared" si="74"/>
        <v>0</v>
      </c>
      <c r="G632" s="14" t="b">
        <f>IFERROR(VLOOKUP(A632,'Calculs FI (auto)'!A:F,6,0),FALSE)</f>
        <v>0</v>
      </c>
      <c r="H632" s="14" t="b">
        <f t="shared" si="75"/>
        <v>0</v>
      </c>
      <c r="I632" s="16" t="str">
        <f>IFERROR(VLOOKUP(A632,'Moyennes FA (en entrée)'!B:N,7,0),"")</f>
        <v/>
      </c>
      <c r="J632" s="16">
        <f>IFERROR(VLOOKUP(VLOOKUP(A632,'Fichier FA (en entrée)'!B:AH,33,0),Modificateurs!A$2:B$5,2,0),0)</f>
        <v>0</v>
      </c>
      <c r="K632" s="16">
        <f>IFERROR(VLOOKUP(VLOOKUP(A632,'Redoub FI (en entrée)'!B:N,7,0),Modificateurs!A$8:B$11,2,0),0)</f>
        <v>0</v>
      </c>
      <c r="L632" s="16">
        <f>IFERROR(VLOOKUP(M632,Modificateurs!D$1:E$94,2,0),0)</f>
        <v>-8</v>
      </c>
      <c r="M632" t="str">
        <f>VLOOKUP(A632,'Fichier FA (en entrée)'!B:AH,16,0)&amp;" "&amp;VLOOKUP(A632,'Fichier FA (en entrée)'!B:AH,20,0)&amp;" "&amp;VLOOKUP(A632,'Fichier FA (en entrée)'!B:AH,27,0)&amp;" "&amp;VLOOKUP(A632,'Fichier FA (en entrée)'!B:AH,29,0)</f>
        <v xml:space="preserve">  Sciences et technologies de la gestion Gestion systèmes d'information</v>
      </c>
      <c r="N632" t="str">
        <f>VLOOKUP(A632,'Fichier FA (en entrée)'!B:AH,8,0)</f>
        <v>Scolarisé dans le supérieur en France</v>
      </c>
      <c r="O632" t="b">
        <f>AND(C632&gt;Synthèse!B$7,C632&lt;Synthèse!B$9)</f>
        <v>0</v>
      </c>
      <c r="Q632" s="60">
        <f>ROUNDUP(C632/(Synthèse!$B$2+Synthèse!$B$3)*8,0)</f>
        <v>12</v>
      </c>
      <c r="R632" s="60">
        <f>IFERROR(VLOOKUP(A632,'Evaluations (formulaire)'!A:P,6,0)+VLOOKUP(A632,'Evaluations (formulaire)'!A:P,7,0),0)</f>
        <v>0</v>
      </c>
      <c r="S632" s="60">
        <f>IFERROR(VLOOKUP(A632,'Evaluations (formulaire)'!A:P,8,0),0)</f>
        <v>0</v>
      </c>
      <c r="T632" s="64">
        <f>IF(AND(ISBLANK(P632),Q632&lt;=2),Synthèse!$B$42,IF(AND(ISBLANK(P632),Q632&gt;=7),Synthèse!$C$42,R632+S632))</f>
        <v>0</v>
      </c>
      <c r="U632" s="64">
        <f t="shared" si="76"/>
        <v>-100</v>
      </c>
      <c r="V632" s="59">
        <f t="shared" si="77"/>
        <v>765</v>
      </c>
      <c r="W632" s="26">
        <v>604</v>
      </c>
      <c r="X632" s="26" t="b">
        <f t="shared" si="78"/>
        <v>0</v>
      </c>
      <c r="Y632" s="26" t="e">
        <f>VLOOKUP(A632,#REF!,21,0)</f>
        <v>#REF!</v>
      </c>
      <c r="Z632" s="26" t="s">
        <v>2283</v>
      </c>
      <c r="AC632" t="b">
        <f t="shared" si="79"/>
        <v>0</v>
      </c>
      <c r="AD632" t="e">
        <f>IFERROR(VLOOKUP(A632,#REF!,4,0),MAX(#REF!)+100)</f>
        <v>#REF!</v>
      </c>
    </row>
    <row r="633" spans="1:30">
      <c r="A633">
        <v>1059709</v>
      </c>
      <c r="B633" s="5" t="str">
        <f ca="1">VLOOKUP(A633,'Fichier FA (en entrée)'!B:AH,3,0)</f>
        <v>ZLSQOUZRYL</v>
      </c>
      <c r="C633">
        <f t="shared" si="72"/>
        <v>216</v>
      </c>
      <c r="D633">
        <f t="shared" si="73"/>
        <v>11.19</v>
      </c>
      <c r="E633" s="14" t="str">
        <f>VLOOKUP(A633,'Fichier FA (en entrée)'!B:AH,2,0)</f>
        <v>EV</v>
      </c>
      <c r="F633" s="14" t="b">
        <f t="shared" si="74"/>
        <v>1</v>
      </c>
      <c r="G633" s="14" t="b">
        <f>IFERROR(VLOOKUP(A633,'Calculs FI (auto)'!A:F,6,0),FALSE)</f>
        <v>0</v>
      </c>
      <c r="H633" s="14" t="b">
        <f t="shared" si="75"/>
        <v>0</v>
      </c>
      <c r="I633" s="16">
        <f>IFERROR(VLOOKUP(A633,'Moyennes FA (en entrée)'!B:N,7,0),"")</f>
        <v>10.19</v>
      </c>
      <c r="J633" s="16">
        <f>IFERROR(VLOOKUP(VLOOKUP(A633,'Fichier FA (en entrée)'!B:AH,33,0),Modificateurs!A$2:B$5,2,0),0)</f>
        <v>0</v>
      </c>
      <c r="K633" s="16">
        <f>IFERROR(VLOOKUP(VLOOKUP(A633,'Redoub FI (en entrée)'!B:N,7,0),Modificateurs!A$8:B$11,2,0),0)</f>
        <v>0</v>
      </c>
      <c r="L633" s="16">
        <f>IFERROR(VLOOKUP(M633,Modificateurs!D$1:E$94,2,0),0)</f>
        <v>1</v>
      </c>
      <c r="M633" t="str">
        <f>VLOOKUP(A633,'Fichier FA (en entrée)'!B:AH,16,0)&amp;" "&amp;VLOOKUP(A633,'Fichier FA (en entrée)'!B:AH,20,0)&amp;" "&amp;VLOOKUP(A633,'Fichier FA (en entrée)'!B:AH,27,0)&amp;" "&amp;VLOOKUP(A633,'Fichier FA (en entrée)'!B:AH,29,0)</f>
        <v xml:space="preserve">  Scientifique Sciences de la vie et de la terre</v>
      </c>
      <c r="N633" t="str">
        <f>VLOOKUP(A633,'Fichier FA (en entrée)'!B:AH,8,0)</f>
        <v>Scolarisé dans le supérieur en France</v>
      </c>
      <c r="O633" t="b">
        <f>AND(C633&gt;Synthèse!B$7,C633&lt;Synthèse!B$9)</f>
        <v>1</v>
      </c>
      <c r="Q633" s="60">
        <f>ROUNDUP(C633/(Synthèse!$B$2+Synthèse!$B$3)*8,0)</f>
        <v>4</v>
      </c>
      <c r="R633" s="60">
        <f>IFERROR(VLOOKUP(A633,'Evaluations (formulaire)'!A:P,6,0)+VLOOKUP(A633,'Evaluations (formulaire)'!A:P,7,0),0)</f>
        <v>0</v>
      </c>
      <c r="S633" s="60">
        <f>IFERROR(VLOOKUP(A633,'Evaluations (formulaire)'!A:P,8,0),0)</f>
        <v>0</v>
      </c>
      <c r="T633" s="64">
        <f>IF(AND(ISBLANK(P633),Q633&lt;=2),Synthèse!$B$42,IF(AND(ISBLANK(P633),Q633&gt;=7),Synthèse!$C$42,R633+S633))</f>
        <v>0</v>
      </c>
      <c r="U633" s="64">
        <f t="shared" si="76"/>
        <v>11.19</v>
      </c>
      <c r="V633" s="59">
        <f t="shared" si="77"/>
        <v>216</v>
      </c>
      <c r="W633" s="26">
        <v>539</v>
      </c>
      <c r="X633" s="26" t="b">
        <f t="shared" si="78"/>
        <v>1</v>
      </c>
      <c r="Y633" s="26" t="e">
        <f>VLOOKUP(A633,#REF!,21,0)</f>
        <v>#REF!</v>
      </c>
      <c r="Z633" s="26" t="s">
        <v>2283</v>
      </c>
      <c r="AC633" t="b">
        <f t="shared" si="79"/>
        <v>0</v>
      </c>
      <c r="AD633" t="e">
        <f>IFERROR(VLOOKUP(A633,#REF!,4,0),MAX(#REF!)+100)</f>
        <v>#REF!</v>
      </c>
    </row>
    <row r="634" spans="1:30">
      <c r="A634">
        <v>1064304</v>
      </c>
      <c r="B634" s="5" t="str">
        <f ca="1">VLOOKUP(A634,'Fichier FA (en entrée)'!B:AH,3,0)</f>
        <v>CMSWWKPSMQ</v>
      </c>
      <c r="C634">
        <f t="shared" si="72"/>
        <v>765</v>
      </c>
      <c r="D634">
        <f t="shared" si="73"/>
        <v>-100</v>
      </c>
      <c r="E634" s="14" t="str">
        <f>VLOOKUP(A634,'Fichier FA (en entrée)'!B:AH,2,0)</f>
        <v>ENV</v>
      </c>
      <c r="F634" s="14" t="b">
        <f t="shared" si="74"/>
        <v>0</v>
      </c>
      <c r="G634" s="14" t="b">
        <f>IFERROR(VLOOKUP(A634,'Calculs FI (auto)'!A:F,6,0),FALSE)</f>
        <v>0</v>
      </c>
      <c r="H634" s="14" t="b">
        <f t="shared" si="75"/>
        <v>0</v>
      </c>
      <c r="I634" s="16" t="str">
        <f>IFERROR(VLOOKUP(A634,'Moyennes FA (en entrée)'!B:N,7,0),"")</f>
        <v/>
      </c>
      <c r="J634" s="16">
        <f>IFERROR(VLOOKUP(VLOOKUP(A634,'Fichier FA (en entrée)'!B:AH,33,0),Modificateurs!A$2:B$5,2,0),0)</f>
        <v>0</v>
      </c>
      <c r="K634" s="16">
        <f>IFERROR(VLOOKUP(VLOOKUP(A634,'Redoub FI (en entrée)'!B:N,7,0),Modificateurs!A$8:B$11,2,0),0)</f>
        <v>0</v>
      </c>
      <c r="L634" s="16">
        <f>IFERROR(VLOOKUP(M634,Modificateurs!D$1:E$94,2,0),0)</f>
        <v>2</v>
      </c>
      <c r="M634" t="str">
        <f>VLOOKUP(A634,'Fichier FA (en entrée)'!B:AH,16,0)&amp;" "&amp;VLOOKUP(A634,'Fichier FA (en entrée)'!B:AH,20,0)&amp;" "&amp;VLOOKUP(A634,'Fichier FA (en entrée)'!B:AH,27,0)&amp;" "&amp;VLOOKUP(A634,'Fichier FA (en entrée)'!B:AH,29,0)</f>
        <v xml:space="preserve">  Scientifique Physique-chimie</v>
      </c>
      <c r="N634" t="str">
        <f>VLOOKUP(A634,'Fichier FA (en entrée)'!B:AH,8,0)</f>
        <v>Scolarisé dans le supérieur en France</v>
      </c>
      <c r="O634" t="b">
        <f>AND(C634&gt;Synthèse!B$7,C634&lt;Synthèse!B$9)</f>
        <v>0</v>
      </c>
      <c r="Q634" s="60">
        <f>ROUNDUP(C634/(Synthèse!$B$2+Synthèse!$B$3)*8,0)</f>
        <v>12</v>
      </c>
      <c r="R634" s="60">
        <f>IFERROR(VLOOKUP(A634,'Evaluations (formulaire)'!A:P,6,0)+VLOOKUP(A634,'Evaluations (formulaire)'!A:P,7,0),0)</f>
        <v>0</v>
      </c>
      <c r="S634" s="60">
        <f>IFERROR(VLOOKUP(A634,'Evaluations (formulaire)'!A:P,8,0),0)</f>
        <v>0</v>
      </c>
      <c r="T634" s="64">
        <f>IF(AND(ISBLANK(P634),Q634&lt;=2),Synthèse!$B$42,IF(AND(ISBLANK(P634),Q634&gt;=7),Synthèse!$C$42,R634+S634))</f>
        <v>0</v>
      </c>
      <c r="U634" s="64">
        <f t="shared" si="76"/>
        <v>-100</v>
      </c>
      <c r="V634" s="59">
        <f t="shared" si="77"/>
        <v>765</v>
      </c>
      <c r="W634" s="26">
        <v>291</v>
      </c>
      <c r="X634" s="26" t="b">
        <f t="shared" si="78"/>
        <v>0</v>
      </c>
      <c r="Y634" s="26" t="e">
        <f>VLOOKUP(A634,#REF!,21,0)</f>
        <v>#REF!</v>
      </c>
      <c r="Z634" s="26" t="s">
        <v>2283</v>
      </c>
      <c r="AC634" t="b">
        <f t="shared" si="79"/>
        <v>0</v>
      </c>
      <c r="AD634" t="e">
        <f>IFERROR(VLOOKUP(A634,#REF!,4,0),MAX(#REF!)+100)</f>
        <v>#REF!</v>
      </c>
    </row>
    <row r="635" spans="1:30">
      <c r="A635">
        <v>1064387</v>
      </c>
      <c r="B635" s="5" t="str">
        <f ca="1">VLOOKUP(A635,'Fichier FA (en entrée)'!B:AH,3,0)</f>
        <v>GUNPGRBRLC</v>
      </c>
      <c r="C635">
        <f t="shared" si="72"/>
        <v>246</v>
      </c>
      <c r="D635">
        <f t="shared" si="73"/>
        <v>10.64</v>
      </c>
      <c r="E635" s="14" t="str">
        <f>VLOOKUP(A635,'Fichier FA (en entrée)'!B:AH,2,0)</f>
        <v>EV</v>
      </c>
      <c r="F635" s="14" t="b">
        <f t="shared" si="74"/>
        <v>1</v>
      </c>
      <c r="G635" s="14" t="b">
        <f>IFERROR(VLOOKUP(A635,'Calculs FI (auto)'!A:F,6,0),FALSE)</f>
        <v>1</v>
      </c>
      <c r="H635" s="14" t="b">
        <f t="shared" si="75"/>
        <v>1</v>
      </c>
      <c r="I635" s="16">
        <f>IFERROR(VLOOKUP(A635,'Moyennes FA (en entrée)'!B:N,7,0),"")</f>
        <v>8.64</v>
      </c>
      <c r="J635" s="16">
        <f>IFERROR(VLOOKUP(VLOOKUP(A635,'Fichier FA (en entrée)'!B:AH,33,0),Modificateurs!A$2:B$5,2,0),0)</f>
        <v>0</v>
      </c>
      <c r="K635" s="16">
        <f>IFERROR(VLOOKUP(VLOOKUP(A635,'Redoub FI (en entrée)'!B:N,7,0),Modificateurs!A$8:B$11,2,0),0)</f>
        <v>0</v>
      </c>
      <c r="L635" s="16">
        <f>IFERROR(VLOOKUP(M635,Modificateurs!D$1:E$94,2,0),0)</f>
        <v>2</v>
      </c>
      <c r="M635" t="str">
        <f>VLOOKUP(A635,'Fichier FA (en entrée)'!B:AH,16,0)&amp;" "&amp;VLOOKUP(A635,'Fichier FA (en entrée)'!B:AH,20,0)&amp;" "&amp;VLOOKUP(A635,'Fichier FA (en entrée)'!B:AH,27,0)&amp;" "&amp;VLOOKUP(A635,'Fichier FA (en entrée)'!B:AH,29,0)</f>
        <v xml:space="preserve">  Sciences et Technologies de l'Industrie et du Développement Durable Système informatique et numérique</v>
      </c>
      <c r="N635" t="str">
        <f>VLOOKUP(A635,'Fichier FA (en entrée)'!B:AH,8,0)</f>
        <v>Scolarisé dans le supérieur en France</v>
      </c>
      <c r="O635" t="b">
        <f>AND(C635&gt;Synthèse!B$7,C635&lt;Synthèse!B$9)</f>
        <v>1</v>
      </c>
      <c r="Q635" s="60">
        <f>ROUNDUP(C635/(Synthèse!$B$2+Synthèse!$B$3)*8,0)</f>
        <v>4</v>
      </c>
      <c r="R635" s="60">
        <f>IFERROR(VLOOKUP(A635,'Evaluations (formulaire)'!A:P,6,0)+VLOOKUP(A635,'Evaluations (formulaire)'!A:P,7,0),0)</f>
        <v>0</v>
      </c>
      <c r="S635" s="60">
        <f>IFERROR(VLOOKUP(A635,'Evaluations (formulaire)'!A:P,8,0),0)</f>
        <v>0</v>
      </c>
      <c r="T635" s="64">
        <f>IF(AND(ISBLANK(P635),Q635&lt;=2),Synthèse!$B$42,IF(AND(ISBLANK(P635),Q635&gt;=7),Synthèse!$C$42,R635+S635))</f>
        <v>0</v>
      </c>
      <c r="U635" s="64">
        <f t="shared" si="76"/>
        <v>10.64</v>
      </c>
      <c r="V635" s="59">
        <f t="shared" si="77"/>
        <v>245</v>
      </c>
      <c r="W635" s="26">
        <v>483</v>
      </c>
      <c r="X635" s="26" t="b">
        <f t="shared" si="78"/>
        <v>1</v>
      </c>
      <c r="Y635" s="26" t="e">
        <f>VLOOKUP(A635,#REF!,21,0)</f>
        <v>#REF!</v>
      </c>
      <c r="Z635" s="26" t="s">
        <v>2283</v>
      </c>
      <c r="AC635" t="b">
        <f t="shared" si="79"/>
        <v>0</v>
      </c>
      <c r="AD635" t="e">
        <f>IFERROR(VLOOKUP(A635,#REF!,4,0),MAX(#REF!)+100)</f>
        <v>#REF!</v>
      </c>
    </row>
    <row r="636" spans="1:30">
      <c r="A636">
        <v>1064549</v>
      </c>
      <c r="B636" s="5" t="str">
        <f ca="1">VLOOKUP(A636,'Fichier FA (en entrée)'!B:AH,3,0)</f>
        <v>CQNQMMNZEI</v>
      </c>
      <c r="C636">
        <f t="shared" si="72"/>
        <v>316</v>
      </c>
      <c r="D636">
        <f t="shared" si="73"/>
        <v>8.52</v>
      </c>
      <c r="E636" s="14" t="str">
        <f>VLOOKUP(A636,'Fichier FA (en entrée)'!B:AH,2,0)</f>
        <v>EV</v>
      </c>
      <c r="F636" s="14" t="b">
        <f t="shared" si="74"/>
        <v>1</v>
      </c>
      <c r="G636" s="14" t="b">
        <f>IFERROR(VLOOKUP(A636,'Calculs FI (auto)'!A:F,6,0),FALSE)</f>
        <v>1</v>
      </c>
      <c r="H636" s="14" t="b">
        <f t="shared" si="75"/>
        <v>1</v>
      </c>
      <c r="I636" s="16">
        <f>IFERROR(VLOOKUP(A636,'Moyennes FA (en entrée)'!B:N,7,0),"")</f>
        <v>11.52</v>
      </c>
      <c r="J636" s="16">
        <f>IFERROR(VLOOKUP(VLOOKUP(A636,'Fichier FA (en entrée)'!B:AH,33,0),Modificateurs!A$2:B$5,2,0),0)</f>
        <v>0</v>
      </c>
      <c r="K636" s="16">
        <f>IFERROR(VLOOKUP(VLOOKUP(A636,'Redoub FI (en entrée)'!B:N,7,0),Modificateurs!A$8:B$11,2,0),0)</f>
        <v>0</v>
      </c>
      <c r="L636" s="16">
        <f>IFERROR(VLOOKUP(M636,Modificateurs!D$1:E$94,2,0),0)</f>
        <v>-3</v>
      </c>
      <c r="M636" t="str">
        <f>VLOOKUP(A636,'Fichier FA (en entrée)'!B:AH,16,0)&amp;" "&amp;VLOOKUP(A636,'Fichier FA (en entrée)'!B:AH,20,0)&amp;" "&amp;VLOOKUP(A636,'Fichier FA (en entrée)'!B:AH,27,0)&amp;" "&amp;VLOOKUP(A636,'Fichier FA (en entrée)'!B:AH,29,0)</f>
        <v xml:space="preserve">  Economique et social Mathématiques</v>
      </c>
      <c r="N636" t="str">
        <f>VLOOKUP(A636,'Fichier FA (en entrée)'!B:AH,8,0)</f>
        <v>Scolarisé dans le supérieur en France</v>
      </c>
      <c r="O636" t="b">
        <f>AND(C636&gt;Synthèse!B$7,C636&lt;Synthèse!B$9)</f>
        <v>1</v>
      </c>
      <c r="Q636" s="60">
        <f>ROUNDUP(C636/(Synthèse!$B$2+Synthèse!$B$3)*8,0)</f>
        <v>5</v>
      </c>
      <c r="R636" s="60">
        <f>IFERROR(VLOOKUP(A636,'Evaluations (formulaire)'!A:P,6,0)+VLOOKUP(A636,'Evaluations (formulaire)'!A:P,7,0),0)</f>
        <v>0</v>
      </c>
      <c r="S636" s="60">
        <f>IFERROR(VLOOKUP(A636,'Evaluations (formulaire)'!A:P,8,0),0)</f>
        <v>0</v>
      </c>
      <c r="T636" s="64">
        <f>IF(AND(ISBLANK(P636),Q636&lt;=2),Synthèse!$B$42,IF(AND(ISBLANK(P636),Q636&gt;=7),Synthèse!$C$42,R636+S636))</f>
        <v>0</v>
      </c>
      <c r="U636" s="64">
        <f t="shared" si="76"/>
        <v>8.52</v>
      </c>
      <c r="V636" s="59">
        <f t="shared" si="77"/>
        <v>315</v>
      </c>
      <c r="W636" s="26">
        <v>194</v>
      </c>
      <c r="X636" s="26" t="b">
        <f t="shared" si="78"/>
        <v>0</v>
      </c>
      <c r="Y636" s="26" t="e">
        <f>VLOOKUP(A636,#REF!,21,0)</f>
        <v>#REF!</v>
      </c>
      <c r="Z636" s="26" t="s">
        <v>2283</v>
      </c>
      <c r="AC636" t="b">
        <f t="shared" si="79"/>
        <v>0</v>
      </c>
      <c r="AD636" t="e">
        <f>IFERROR(VLOOKUP(A636,#REF!,4,0),MAX(#REF!)+100)</f>
        <v>#REF!</v>
      </c>
    </row>
    <row r="637" spans="1:30">
      <c r="A637">
        <v>1065099</v>
      </c>
      <c r="B637" s="5" t="str">
        <f ca="1">VLOOKUP(A637,'Fichier FA (en entrée)'!B:AH,3,0)</f>
        <v>NZIDGAEJZT</v>
      </c>
      <c r="C637">
        <f t="shared" si="72"/>
        <v>765</v>
      </c>
      <c r="D637">
        <f t="shared" si="73"/>
        <v>-100</v>
      </c>
      <c r="E637" s="14" t="str">
        <f>VLOOKUP(A637,'Fichier FA (en entrée)'!B:AH,2,0)</f>
        <v>ENV</v>
      </c>
      <c r="F637" s="14" t="b">
        <f t="shared" si="74"/>
        <v>0</v>
      </c>
      <c r="G637" s="14" t="b">
        <f>IFERROR(VLOOKUP(A637,'Calculs FI (auto)'!A:F,6,0),FALSE)</f>
        <v>0</v>
      </c>
      <c r="H637" s="14" t="b">
        <f t="shared" si="75"/>
        <v>0</v>
      </c>
      <c r="I637" s="16" t="str">
        <f>IFERROR(VLOOKUP(A637,'Moyennes FA (en entrée)'!B:N,7,0),"")</f>
        <v/>
      </c>
      <c r="J637" s="16">
        <f>IFERROR(VLOOKUP(VLOOKUP(A637,'Fichier FA (en entrée)'!B:AH,33,0),Modificateurs!A$2:B$5,2,0),0)</f>
        <v>0</v>
      </c>
      <c r="K637" s="16">
        <f>IFERROR(VLOOKUP(VLOOKUP(A637,'Redoub FI (en entrée)'!B:N,7,0),Modificateurs!A$8:B$11,2,0),0)</f>
        <v>0</v>
      </c>
      <c r="L637" s="16">
        <f>IFERROR(VLOOKUP(M637,Modificateurs!D$1:E$94,2,0),0)</f>
        <v>-12</v>
      </c>
      <c r="M637" t="str">
        <f>VLOOKUP(A637,'Fichier FA (en entrée)'!B:AH,16,0)&amp;" "&amp;VLOOKUP(A637,'Fichier FA (en entrée)'!B:AH,20,0)&amp;" "&amp;VLOOKUP(A637,'Fichier FA (en entrée)'!B:AH,27,0)&amp;" "&amp;VLOOKUP(A637,'Fichier FA (en entrée)'!B:AH,29,0)</f>
        <v xml:space="preserve">  Professionnelle Systèmes électroniques numériques</v>
      </c>
      <c r="N637" t="str">
        <f>VLOOKUP(A637,'Fichier FA (en entrée)'!B:AH,8,0)</f>
        <v>Scolarisé dans le supérieur en France</v>
      </c>
      <c r="O637" t="b">
        <f>AND(C637&gt;Synthèse!B$7,C637&lt;Synthèse!B$9)</f>
        <v>0</v>
      </c>
      <c r="Q637" s="60">
        <f>ROUNDUP(C637/(Synthèse!$B$2+Synthèse!$B$3)*8,0)</f>
        <v>12</v>
      </c>
      <c r="R637" s="60">
        <f>IFERROR(VLOOKUP(A637,'Evaluations (formulaire)'!A:P,6,0)+VLOOKUP(A637,'Evaluations (formulaire)'!A:P,7,0),0)</f>
        <v>0</v>
      </c>
      <c r="S637" s="60">
        <f>IFERROR(VLOOKUP(A637,'Evaluations (formulaire)'!A:P,8,0),0)</f>
        <v>0</v>
      </c>
      <c r="T637" s="64">
        <f>IF(AND(ISBLANK(P637),Q637&lt;=2),Synthèse!$B$42,IF(AND(ISBLANK(P637),Q637&gt;=7),Synthèse!$C$42,R637+S637))</f>
        <v>0</v>
      </c>
      <c r="U637" s="64">
        <f t="shared" si="76"/>
        <v>-100</v>
      </c>
      <c r="V637" s="59">
        <f t="shared" si="77"/>
        <v>765</v>
      </c>
      <c r="W637" s="26">
        <v>185</v>
      </c>
      <c r="X637" s="26" t="b">
        <f t="shared" si="78"/>
        <v>0</v>
      </c>
      <c r="Y637" s="26" t="e">
        <f>VLOOKUP(A637,#REF!,21,0)</f>
        <v>#REF!</v>
      </c>
      <c r="Z637" s="26" t="s">
        <v>2283</v>
      </c>
      <c r="AC637" t="b">
        <f t="shared" si="79"/>
        <v>0</v>
      </c>
      <c r="AD637" t="e">
        <f>IFERROR(VLOOKUP(A637,#REF!,4,0),MAX(#REF!)+100)</f>
        <v>#REF!</v>
      </c>
    </row>
    <row r="638" spans="1:30">
      <c r="A638">
        <v>1065366</v>
      </c>
      <c r="B638" s="5" t="str">
        <f ca="1">VLOOKUP(A638,'Fichier FA (en entrée)'!B:AH,3,0)</f>
        <v>EILJFMZWQK</v>
      </c>
      <c r="C638">
        <f t="shared" si="72"/>
        <v>459</v>
      </c>
      <c r="D638">
        <f t="shared" si="73"/>
        <v>8.9999999999999858E-2</v>
      </c>
      <c r="E638" s="14" t="str">
        <f>VLOOKUP(A638,'Fichier FA (en entrée)'!B:AH,2,0)</f>
        <v>EV</v>
      </c>
      <c r="F638" s="14" t="b">
        <f t="shared" si="74"/>
        <v>1</v>
      </c>
      <c r="G638" s="14" t="b">
        <f>IFERROR(VLOOKUP(A638,'Calculs FI (auto)'!A:F,6,0),FALSE)</f>
        <v>0</v>
      </c>
      <c r="H638" s="14" t="b">
        <f t="shared" si="75"/>
        <v>0</v>
      </c>
      <c r="I638" s="16">
        <f>IFERROR(VLOOKUP(A638,'Moyennes FA (en entrée)'!B:N,7,0),"")</f>
        <v>12.09</v>
      </c>
      <c r="J638" s="16">
        <f>IFERROR(VLOOKUP(VLOOKUP(A638,'Fichier FA (en entrée)'!B:AH,33,0),Modificateurs!A$2:B$5,2,0),0)</f>
        <v>0</v>
      </c>
      <c r="K638" s="16">
        <f>IFERROR(VLOOKUP(VLOOKUP(A638,'Redoub FI (en entrée)'!B:N,7,0),Modificateurs!A$8:B$11,2,0),0)</f>
        <v>0</v>
      </c>
      <c r="L638" s="16">
        <f>IFERROR(VLOOKUP(M638,Modificateurs!D$1:E$94,2,0),0)</f>
        <v>-12</v>
      </c>
      <c r="M638" t="str">
        <f>VLOOKUP(A638,'Fichier FA (en entrée)'!B:AH,16,0)&amp;" "&amp;VLOOKUP(A638,'Fichier FA (en entrée)'!B:AH,20,0)&amp;" "&amp;VLOOKUP(A638,'Fichier FA (en entrée)'!B:AH,27,0)&amp;" "&amp;VLOOKUP(A638,'Fichier FA (en entrée)'!B:AH,29,0)</f>
        <v xml:space="preserve">  Professionnelle Systèmes électroniques numériques</v>
      </c>
      <c r="N638" t="str">
        <f>VLOOKUP(A638,'Fichier FA (en entrée)'!B:AH,8,0)</f>
        <v>Non scolarisé</v>
      </c>
      <c r="O638" t="b">
        <f>AND(C638&gt;Synthèse!B$7,C638&lt;Synthèse!B$9)</f>
        <v>0</v>
      </c>
      <c r="Q638" s="60">
        <f>ROUNDUP(C638/(Synthèse!$B$2+Synthèse!$B$3)*8,0)</f>
        <v>7</v>
      </c>
      <c r="R638" s="60">
        <f>IFERROR(VLOOKUP(A638,'Evaluations (formulaire)'!A:P,6,0)+VLOOKUP(A638,'Evaluations (formulaire)'!A:P,7,0),0)</f>
        <v>0</v>
      </c>
      <c r="S638" s="60">
        <f>IFERROR(VLOOKUP(A638,'Evaluations (formulaire)'!A:P,8,0),0)</f>
        <v>0</v>
      </c>
      <c r="T638" s="64">
        <f>IF(AND(ISBLANK(P638),Q638&lt;=2),Synthèse!$B$42,IF(AND(ISBLANK(P638),Q638&gt;=7),Synthèse!$C$42,R638+S638))</f>
        <v>0</v>
      </c>
      <c r="U638" s="64">
        <f t="shared" si="76"/>
        <v>8.9999999999999858E-2</v>
      </c>
      <c r="V638" s="59">
        <f t="shared" si="77"/>
        <v>459</v>
      </c>
      <c r="W638" s="26">
        <v>441</v>
      </c>
      <c r="X638" s="26" t="b">
        <f t="shared" si="78"/>
        <v>0</v>
      </c>
      <c r="Y638" s="26" t="e">
        <f>VLOOKUP(A638,#REF!,21,0)</f>
        <v>#REF!</v>
      </c>
      <c r="Z638" s="26" t="s">
        <v>2283</v>
      </c>
      <c r="AC638" t="b">
        <f t="shared" si="79"/>
        <v>0</v>
      </c>
      <c r="AD638" t="e">
        <f>IFERROR(VLOOKUP(A638,#REF!,4,0),MAX(#REF!)+100)</f>
        <v>#REF!</v>
      </c>
    </row>
    <row r="639" spans="1:30">
      <c r="A639">
        <v>1067835</v>
      </c>
      <c r="B639" s="5" t="str">
        <f ca="1">VLOOKUP(A639,'Fichier FA (en entrée)'!B:AH,3,0)</f>
        <v>CDTTLZMMJT</v>
      </c>
      <c r="C639">
        <f t="shared" si="72"/>
        <v>765</v>
      </c>
      <c r="D639">
        <f t="shared" si="73"/>
        <v>-100</v>
      </c>
      <c r="E639" s="14" t="str">
        <f>VLOOKUP(A639,'Fichier FA (en entrée)'!B:AH,2,0)</f>
        <v>ENV</v>
      </c>
      <c r="F639" s="14" t="b">
        <f t="shared" si="74"/>
        <v>0</v>
      </c>
      <c r="G639" s="14" t="b">
        <f>IFERROR(VLOOKUP(A639,'Calculs FI (auto)'!A:F,6,0),FALSE)</f>
        <v>1</v>
      </c>
      <c r="H639" s="14" t="b">
        <f t="shared" si="75"/>
        <v>0</v>
      </c>
      <c r="I639" s="16" t="str">
        <f>IFERROR(VLOOKUP(A639,'Moyennes FA (en entrée)'!B:N,7,0),"")</f>
        <v/>
      </c>
      <c r="J639" s="16">
        <f>IFERROR(VLOOKUP(VLOOKUP(A639,'Fichier FA (en entrée)'!B:AH,33,0),Modificateurs!A$2:B$5,2,0),0)</f>
        <v>0</v>
      </c>
      <c r="K639" s="16">
        <f>IFERROR(VLOOKUP(VLOOKUP(A639,'Redoub FI (en entrée)'!B:N,7,0),Modificateurs!A$8:B$11,2,0),0)</f>
        <v>0</v>
      </c>
      <c r="L639" s="16">
        <f>IFERROR(VLOOKUP(M639,Modificateurs!D$1:E$94,2,0),0)</f>
        <v>-12</v>
      </c>
      <c r="M639" t="str">
        <f>VLOOKUP(A639,'Fichier FA (en entrée)'!B:AH,16,0)&amp;" "&amp;VLOOKUP(A639,'Fichier FA (en entrée)'!B:AH,20,0)&amp;" "&amp;VLOOKUP(A639,'Fichier FA (en entrée)'!B:AH,27,0)&amp;" "&amp;VLOOKUP(A639,'Fichier FA (en entrée)'!B:AH,29,0)</f>
        <v xml:space="preserve">  Professionnelle Comptabilité</v>
      </c>
      <c r="N639" t="str">
        <f>VLOOKUP(A639,'Fichier FA (en entrée)'!B:AH,8,0)</f>
        <v>Non scolarisé</v>
      </c>
      <c r="O639" t="b">
        <f>AND(C639&gt;Synthèse!B$7,C639&lt;Synthèse!B$9)</f>
        <v>0</v>
      </c>
      <c r="Q639" s="60">
        <f>ROUNDUP(C639/(Synthèse!$B$2+Synthèse!$B$3)*8,0)</f>
        <v>12</v>
      </c>
      <c r="R639" s="60">
        <f>IFERROR(VLOOKUP(A639,'Evaluations (formulaire)'!A:P,6,0)+VLOOKUP(A639,'Evaluations (formulaire)'!A:P,7,0),0)</f>
        <v>0</v>
      </c>
      <c r="S639" s="60">
        <f>IFERROR(VLOOKUP(A639,'Evaluations (formulaire)'!A:P,8,0),0)</f>
        <v>0</v>
      </c>
      <c r="T639" s="64">
        <f>IF(AND(ISBLANK(P639),Q639&lt;=2),Synthèse!$B$42,IF(AND(ISBLANK(P639),Q639&gt;=7),Synthèse!$C$42,R639+S639))</f>
        <v>0</v>
      </c>
      <c r="U639" s="64">
        <f t="shared" si="76"/>
        <v>-100</v>
      </c>
      <c r="V639" s="59">
        <f t="shared" si="77"/>
        <v>765</v>
      </c>
      <c r="W639" s="26">
        <v>232</v>
      </c>
      <c r="X639" s="26" t="b">
        <f t="shared" si="78"/>
        <v>0</v>
      </c>
      <c r="Y639" s="26" t="e">
        <f>VLOOKUP(A639,#REF!,21,0)</f>
        <v>#REF!</v>
      </c>
      <c r="Z639" s="26" t="s">
        <v>2283</v>
      </c>
      <c r="AC639" t="b">
        <f t="shared" si="79"/>
        <v>0</v>
      </c>
      <c r="AD639" t="e">
        <f>IFERROR(VLOOKUP(A639,#REF!,4,0),MAX(#REF!)+100)</f>
        <v>#REF!</v>
      </c>
    </row>
    <row r="640" spans="1:30">
      <c r="A640">
        <v>1067887</v>
      </c>
      <c r="B640" s="5" t="str">
        <f ca="1">VLOOKUP(A640,'Fichier FA (en entrée)'!B:AH,3,0)</f>
        <v>DZFSRMHGOX</v>
      </c>
      <c r="C640">
        <f t="shared" si="72"/>
        <v>134</v>
      </c>
      <c r="D640">
        <f t="shared" si="73"/>
        <v>12.91</v>
      </c>
      <c r="E640" s="14" t="str">
        <f>VLOOKUP(A640,'Fichier FA (en entrée)'!B:AH,2,0)</f>
        <v>EV</v>
      </c>
      <c r="F640" s="14" t="b">
        <f t="shared" si="74"/>
        <v>1</v>
      </c>
      <c r="G640" s="14" t="b">
        <f>IFERROR(VLOOKUP(A640,'Calculs FI (auto)'!A:F,6,0),FALSE)</f>
        <v>1</v>
      </c>
      <c r="H640" s="14" t="b">
        <f t="shared" si="75"/>
        <v>1</v>
      </c>
      <c r="I640" s="16">
        <f>IFERROR(VLOOKUP(A640,'Moyennes FA (en entrée)'!B:N,7,0),"")</f>
        <v>9.91</v>
      </c>
      <c r="J640" s="16">
        <f>IFERROR(VLOOKUP(VLOOKUP(A640,'Fichier FA (en entrée)'!B:AH,33,0),Modificateurs!A$2:B$5,2,0),0)</f>
        <v>0</v>
      </c>
      <c r="K640" s="16">
        <f>IFERROR(VLOOKUP(VLOOKUP(A640,'Redoub FI (en entrée)'!B:N,7,0),Modificateurs!A$8:B$11,2,0),0)</f>
        <v>0</v>
      </c>
      <c r="L640" s="16">
        <f>IFERROR(VLOOKUP(M640,Modificateurs!D$1:E$94,2,0),0)</f>
        <v>3</v>
      </c>
      <c r="M640" t="str">
        <f>VLOOKUP(A640,'Fichier FA (en entrée)'!B:AH,16,0)&amp;" "&amp;VLOOKUP(A640,'Fichier FA (en entrée)'!B:AH,20,0)&amp;" "&amp;VLOOKUP(A640,'Fichier FA (en entrée)'!B:AH,27,0)&amp;" "&amp;VLOOKUP(A640,'Fichier FA (en entrée)'!B:AH,29,0)</f>
        <v xml:space="preserve">  Scientifique Informatique et Sciences du numérique</v>
      </c>
      <c r="N640" t="str">
        <f>VLOOKUP(A640,'Fichier FA (en entrée)'!B:AH,8,0)</f>
        <v>Scolarisé dans le supérieur en France</v>
      </c>
      <c r="O640" t="b">
        <f>AND(C640&gt;Synthèse!B$7,C640&lt;Synthèse!B$9)</f>
        <v>1</v>
      </c>
      <c r="Q640" s="60">
        <f>ROUNDUP(C640/(Synthèse!$B$2+Synthèse!$B$3)*8,0)</f>
        <v>2</v>
      </c>
      <c r="R640" s="60">
        <f>IFERROR(VLOOKUP(A640,'Evaluations (formulaire)'!A:P,6,0)+VLOOKUP(A640,'Evaluations (formulaire)'!A:P,7,0),0)</f>
        <v>0</v>
      </c>
      <c r="S640" s="60">
        <f>IFERROR(VLOOKUP(A640,'Evaluations (formulaire)'!A:P,8,0),0)</f>
        <v>0</v>
      </c>
      <c r="T640" s="64">
        <f>IF(AND(ISBLANK(P640),Q640&lt;=2),Synthèse!$B$42,IF(AND(ISBLANK(P640),Q640&gt;=7),Synthèse!$C$42,R640+S640))</f>
        <v>0</v>
      </c>
      <c r="U640" s="64">
        <f t="shared" si="76"/>
        <v>12.91</v>
      </c>
      <c r="V640" s="59">
        <f t="shared" si="77"/>
        <v>134</v>
      </c>
      <c r="W640" s="26">
        <v>413</v>
      </c>
      <c r="X640" s="26" t="b">
        <f t="shared" si="78"/>
        <v>1</v>
      </c>
      <c r="Y640" s="26" t="e">
        <f>VLOOKUP(A640,#REF!,21,0)</f>
        <v>#REF!</v>
      </c>
      <c r="Z640" s="26" t="s">
        <v>2283</v>
      </c>
      <c r="AC640" t="b">
        <f t="shared" si="79"/>
        <v>0</v>
      </c>
      <c r="AD640" t="e">
        <f>IFERROR(VLOOKUP(A640,#REF!,4,0),MAX(#REF!)+100)</f>
        <v>#REF!</v>
      </c>
    </row>
    <row r="641" spans="1:30">
      <c r="A641">
        <v>1069167</v>
      </c>
      <c r="B641" s="5" t="str">
        <f ca="1">VLOOKUP(A641,'Fichier FA (en entrée)'!B:AH,3,0)</f>
        <v>OPXRSEFZDQ</v>
      </c>
      <c r="C641">
        <f t="shared" si="72"/>
        <v>765</v>
      </c>
      <c r="D641">
        <f t="shared" si="73"/>
        <v>-100</v>
      </c>
      <c r="E641" s="14" t="str">
        <f>VLOOKUP(A641,'Fichier FA (en entrée)'!B:AH,2,0)</f>
        <v>ENV</v>
      </c>
      <c r="F641" s="14" t="b">
        <f t="shared" si="74"/>
        <v>0</v>
      </c>
      <c r="G641" s="14" t="b">
        <f>IFERROR(VLOOKUP(A641,'Calculs FI (auto)'!A:F,6,0),FALSE)</f>
        <v>0</v>
      </c>
      <c r="H641" s="14" t="b">
        <f t="shared" si="75"/>
        <v>0</v>
      </c>
      <c r="I641" s="16" t="str">
        <f>IFERROR(VLOOKUP(A641,'Moyennes FA (en entrée)'!B:N,7,0),"")</f>
        <v/>
      </c>
      <c r="J641" s="16">
        <f>IFERROR(VLOOKUP(VLOOKUP(A641,'Fichier FA (en entrée)'!B:AH,33,0),Modificateurs!A$2:B$5,2,0),0)</f>
        <v>0</v>
      </c>
      <c r="K641" s="16">
        <f>IFERROR(VLOOKUP(VLOOKUP(A641,'Redoub FI (en entrée)'!B:N,7,0),Modificateurs!A$8:B$11,2,0),0)</f>
        <v>0</v>
      </c>
      <c r="L641" s="16">
        <f>IFERROR(VLOOKUP(M641,Modificateurs!D$1:E$94,2,0),0)</f>
        <v>0</v>
      </c>
      <c r="M641" t="str">
        <f>VLOOKUP(A641,'Fichier FA (en entrée)'!B:AH,16,0)&amp;" "&amp;VLOOKUP(A641,'Fichier FA (en entrée)'!B:AH,20,0)&amp;" "&amp;VLOOKUP(A641,'Fichier FA (en entrée)'!B:AH,27,0)&amp;" "&amp;VLOOKUP(A641,'Fichier FA (en entrée)'!B:AH,29,0)</f>
        <v xml:space="preserve">   </v>
      </c>
      <c r="N641" t="str">
        <f>VLOOKUP(A641,'Fichier FA (en entrée)'!B:AH,8,0)</f>
        <v>Scolarisé dans le supérieur en France</v>
      </c>
      <c r="O641" t="b">
        <f>AND(C641&gt;Synthèse!B$7,C641&lt;Synthèse!B$9)</f>
        <v>0</v>
      </c>
      <c r="Q641" s="60">
        <f>ROUNDUP(C641/(Synthèse!$B$2+Synthèse!$B$3)*8,0)</f>
        <v>12</v>
      </c>
      <c r="R641" s="60">
        <f>IFERROR(VLOOKUP(A641,'Evaluations (formulaire)'!A:P,6,0)+VLOOKUP(A641,'Evaluations (formulaire)'!A:P,7,0),0)</f>
        <v>0</v>
      </c>
      <c r="S641" s="60">
        <f>IFERROR(VLOOKUP(A641,'Evaluations (formulaire)'!A:P,8,0),0)</f>
        <v>0</v>
      </c>
      <c r="T641" s="64">
        <f>IF(AND(ISBLANK(P641),Q641&lt;=2),Synthèse!$B$42,IF(AND(ISBLANK(P641),Q641&gt;=7),Synthèse!$C$42,R641+S641))</f>
        <v>0</v>
      </c>
      <c r="U641" s="64">
        <f t="shared" si="76"/>
        <v>-100</v>
      </c>
      <c r="V641" s="59">
        <f t="shared" si="77"/>
        <v>765</v>
      </c>
      <c r="W641" s="26">
        <v>80</v>
      </c>
      <c r="X641" s="26" t="b">
        <f t="shared" si="78"/>
        <v>0</v>
      </c>
      <c r="Y641" s="26" t="e">
        <f>VLOOKUP(A641,#REF!,21,0)</f>
        <v>#REF!</v>
      </c>
      <c r="Z641" s="26" t="s">
        <v>2283</v>
      </c>
      <c r="AC641" t="b">
        <f t="shared" si="79"/>
        <v>0</v>
      </c>
      <c r="AD641" t="e">
        <f>IFERROR(VLOOKUP(A641,#REF!,4,0),MAX(#REF!)+100)</f>
        <v>#REF!</v>
      </c>
    </row>
    <row r="642" spans="1:30">
      <c r="A642">
        <v>1070059</v>
      </c>
      <c r="B642" s="5" t="str">
        <f ca="1">VLOOKUP(A642,'Fichier FA (en entrée)'!B:AH,3,0)</f>
        <v>UOPVKYJLFB</v>
      </c>
      <c r="C642">
        <f t="shared" ref="C642:C705" si="80">COUNTIF(D:D,"&gt;="&amp;D642)</f>
        <v>250</v>
      </c>
      <c r="D642">
        <f t="shared" ref="D642:D705" si="81">IFERROR(IF(F642,I642+J642+K642+L642,-100),-20)</f>
        <v>10.54</v>
      </c>
      <c r="E642" s="14" t="str">
        <f>VLOOKUP(A642,'Fichier FA (en entrée)'!B:AH,2,0)</f>
        <v>EV</v>
      </c>
      <c r="F642" s="14" t="b">
        <f t="shared" ref="F642:F705" si="82">IF(E642="EV",TRUE,FALSE)</f>
        <v>1</v>
      </c>
      <c r="G642" s="14" t="b">
        <f>IFERROR(VLOOKUP(A642,'Calculs FI (auto)'!A:F,6,0),FALSE)</f>
        <v>0</v>
      </c>
      <c r="H642" s="14" t="b">
        <f t="shared" ref="H642:H705" si="83">AND(F642:G642)</f>
        <v>0</v>
      </c>
      <c r="I642" s="16">
        <f>IFERROR(VLOOKUP(A642,'Moyennes FA (en entrée)'!B:N,7,0),"")</f>
        <v>9.5399999999999991</v>
      </c>
      <c r="J642" s="16">
        <f>IFERROR(VLOOKUP(VLOOKUP(A642,'Fichier FA (en entrée)'!B:AH,33,0),Modificateurs!A$2:B$5,2,0),0)</f>
        <v>0</v>
      </c>
      <c r="K642" s="16">
        <f>IFERROR(VLOOKUP(VLOOKUP(A642,'Redoub FI (en entrée)'!B:N,7,0),Modificateurs!A$8:B$11,2,0),0)</f>
        <v>0</v>
      </c>
      <c r="L642" s="16">
        <f>IFERROR(VLOOKUP(M642,Modificateurs!D$1:E$94,2,0),0)</f>
        <v>1</v>
      </c>
      <c r="M642" t="str">
        <f>VLOOKUP(A642,'Fichier FA (en entrée)'!B:AH,16,0)&amp;" "&amp;VLOOKUP(A642,'Fichier FA (en entrée)'!B:AH,20,0)&amp;" "&amp;VLOOKUP(A642,'Fichier FA (en entrée)'!B:AH,27,0)&amp;" "&amp;VLOOKUP(A642,'Fichier FA (en entrée)'!B:AH,29,0)</f>
        <v xml:space="preserve">  Scientifique Sciences de la vie et de la terre</v>
      </c>
      <c r="N642" t="str">
        <f>VLOOKUP(A642,'Fichier FA (en entrée)'!B:AH,8,0)</f>
        <v>Non scolarisé</v>
      </c>
      <c r="O642" t="b">
        <f>AND(C642&gt;Synthèse!B$7,C642&lt;Synthèse!B$9)</f>
        <v>1</v>
      </c>
      <c r="Q642" s="60">
        <f>ROUNDUP(C642/(Synthèse!$B$2+Synthèse!$B$3)*8,0)</f>
        <v>4</v>
      </c>
      <c r="R642" s="60">
        <f>IFERROR(VLOOKUP(A642,'Evaluations (formulaire)'!A:P,6,0)+VLOOKUP(A642,'Evaluations (formulaire)'!A:P,7,0),0)</f>
        <v>0</v>
      </c>
      <c r="S642" s="60">
        <f>IFERROR(VLOOKUP(A642,'Evaluations (formulaire)'!A:P,8,0),0)</f>
        <v>0</v>
      </c>
      <c r="T642" s="64">
        <f>IF(AND(ISBLANK(P642),Q642&lt;=2),Synthèse!$B$42,IF(AND(ISBLANK(P642),Q642&gt;=7),Synthèse!$C$42,R642+S642))</f>
        <v>0</v>
      </c>
      <c r="U642" s="64">
        <f t="shared" ref="U642:U705" si="84">D642+T642</f>
        <v>10.54</v>
      </c>
      <c r="V642" s="59">
        <f t="shared" ref="V642:V705" si="85">COUNTIF(U:U,"&gt;="&amp;U642)</f>
        <v>249</v>
      </c>
      <c r="W642" s="26">
        <v>540</v>
      </c>
      <c r="X642" s="26" t="b">
        <f t="shared" ref="X642:X705" si="86">D642&gt;=10</f>
        <v>1</v>
      </c>
      <c r="Y642" s="26" t="e">
        <f>VLOOKUP(A642,#REF!,21,0)</f>
        <v>#REF!</v>
      </c>
      <c r="Z642" s="26" t="s">
        <v>2283</v>
      </c>
      <c r="AC642" t="b">
        <f t="shared" ref="AC642:AC705" si="87">AND(P642="AUDIBERT",NOT(ISBLANK(AB642)))</f>
        <v>0</v>
      </c>
      <c r="AD642" t="e">
        <f>IFERROR(VLOOKUP(A642,#REF!,4,0),MAX(#REF!)+100)</f>
        <v>#REF!</v>
      </c>
    </row>
    <row r="643" spans="1:30">
      <c r="A643">
        <v>1070098</v>
      </c>
      <c r="B643" s="5" t="str">
        <f ca="1">VLOOKUP(A643,'Fichier FA (en entrée)'!B:AH,3,0)</f>
        <v>IRTZTZYLUY</v>
      </c>
      <c r="C643">
        <f t="shared" si="80"/>
        <v>765</v>
      </c>
      <c r="D643">
        <f t="shared" si="81"/>
        <v>-100</v>
      </c>
      <c r="E643" s="14" t="str">
        <f>VLOOKUP(A643,'Fichier FA (en entrée)'!B:AH,2,0)</f>
        <v>ENV</v>
      </c>
      <c r="F643" s="14" t="b">
        <f t="shared" si="82"/>
        <v>0</v>
      </c>
      <c r="G643" s="14" t="b">
        <f>IFERROR(VLOOKUP(A643,'Calculs FI (auto)'!A:F,6,0),FALSE)</f>
        <v>0</v>
      </c>
      <c r="H643" s="14" t="b">
        <f t="shared" si="83"/>
        <v>0</v>
      </c>
      <c r="I643" s="16" t="str">
        <f>IFERROR(VLOOKUP(A643,'Moyennes FA (en entrée)'!B:N,7,0),"")</f>
        <v/>
      </c>
      <c r="J643" s="16">
        <f>IFERROR(VLOOKUP(VLOOKUP(A643,'Fichier FA (en entrée)'!B:AH,33,0),Modificateurs!A$2:B$5,2,0),0)</f>
        <v>0</v>
      </c>
      <c r="K643" s="16">
        <f>IFERROR(VLOOKUP(VLOOKUP(A643,'Redoub FI (en entrée)'!B:N,7,0),Modificateurs!A$8:B$11,2,0),0)</f>
        <v>0</v>
      </c>
      <c r="L643" s="16">
        <f>IFERROR(VLOOKUP(M643,Modificateurs!D$1:E$94,2,0),0)</f>
        <v>-12</v>
      </c>
      <c r="M643" t="str">
        <f>VLOOKUP(A643,'Fichier FA (en entrée)'!B:AH,16,0)&amp;" "&amp;VLOOKUP(A643,'Fichier FA (en entrée)'!B:AH,20,0)&amp;" "&amp;VLOOKUP(A643,'Fichier FA (en entrée)'!B:AH,27,0)&amp;" "&amp;VLOOKUP(A643,'Fichier FA (en entrée)'!B:AH,29,0)</f>
        <v xml:space="preserve">  Sciences et technologies de la santé et du social </v>
      </c>
      <c r="N643" t="str">
        <f>VLOOKUP(A643,'Fichier FA (en entrée)'!B:AH,8,0)</f>
        <v>Non scolarisé</v>
      </c>
      <c r="O643" t="b">
        <f>AND(C643&gt;Synthèse!B$7,C643&lt;Synthèse!B$9)</f>
        <v>0</v>
      </c>
      <c r="Q643" s="60">
        <f>ROUNDUP(C643/(Synthèse!$B$2+Synthèse!$B$3)*8,0)</f>
        <v>12</v>
      </c>
      <c r="R643" s="60">
        <f>IFERROR(VLOOKUP(A643,'Evaluations (formulaire)'!A:P,6,0)+VLOOKUP(A643,'Evaluations (formulaire)'!A:P,7,0),0)</f>
        <v>0</v>
      </c>
      <c r="S643" s="60">
        <f>IFERROR(VLOOKUP(A643,'Evaluations (formulaire)'!A:P,8,0),0)</f>
        <v>0</v>
      </c>
      <c r="T643" s="64">
        <f>IF(AND(ISBLANK(P643),Q643&lt;=2),Synthèse!$B$42,IF(AND(ISBLANK(P643),Q643&gt;=7),Synthèse!$C$42,R643+S643))</f>
        <v>0</v>
      </c>
      <c r="U643" s="64">
        <f t="shared" si="84"/>
        <v>-100</v>
      </c>
      <c r="V643" s="59">
        <f t="shared" si="85"/>
        <v>765</v>
      </c>
      <c r="W643" s="26">
        <v>46</v>
      </c>
      <c r="X643" s="26" t="b">
        <f t="shared" si="86"/>
        <v>0</v>
      </c>
      <c r="Y643" s="26" t="e">
        <f>VLOOKUP(A643,#REF!,21,0)</f>
        <v>#REF!</v>
      </c>
      <c r="Z643" s="26" t="s">
        <v>2283</v>
      </c>
      <c r="AC643" t="b">
        <f t="shared" si="87"/>
        <v>0</v>
      </c>
      <c r="AD643" t="e">
        <f>IFERROR(VLOOKUP(A643,#REF!,4,0),MAX(#REF!)+100)</f>
        <v>#REF!</v>
      </c>
    </row>
    <row r="644" spans="1:30">
      <c r="A644">
        <v>1071105</v>
      </c>
      <c r="B644" s="5" t="str">
        <f ca="1">VLOOKUP(A644,'Fichier FA (en entrée)'!B:AH,3,0)</f>
        <v>HLJTIPZNYP</v>
      </c>
      <c r="C644">
        <f t="shared" si="80"/>
        <v>473</v>
      </c>
      <c r="D644">
        <f t="shared" si="81"/>
        <v>-0.83999999999999986</v>
      </c>
      <c r="E644" s="14" t="str">
        <f>VLOOKUP(A644,'Fichier FA (en entrée)'!B:AH,2,0)</f>
        <v>EV</v>
      </c>
      <c r="F644" s="14" t="b">
        <f t="shared" si="82"/>
        <v>1</v>
      </c>
      <c r="G644" s="14" t="b">
        <f>IFERROR(VLOOKUP(A644,'Calculs FI (auto)'!A:F,6,0),FALSE)</f>
        <v>1</v>
      </c>
      <c r="H644" s="14" t="b">
        <f t="shared" si="83"/>
        <v>1</v>
      </c>
      <c r="I644" s="16">
        <f>IFERROR(VLOOKUP(A644,'Moyennes FA (en entrée)'!B:N,7,0),"")</f>
        <v>11.16</v>
      </c>
      <c r="J644" s="16">
        <f>IFERROR(VLOOKUP(VLOOKUP(A644,'Fichier FA (en entrée)'!B:AH,33,0),Modificateurs!A$2:B$5,2,0),0)</f>
        <v>0</v>
      </c>
      <c r="K644" s="16">
        <f>IFERROR(VLOOKUP(VLOOKUP(A644,'Redoub FI (en entrée)'!B:N,7,0),Modificateurs!A$8:B$11,2,0),0)</f>
        <v>0</v>
      </c>
      <c r="L644" s="16">
        <f>IFERROR(VLOOKUP(M644,Modificateurs!D$1:E$94,2,0),0)</f>
        <v>-12</v>
      </c>
      <c r="M644" t="str">
        <f>VLOOKUP(A644,'Fichier FA (en entrée)'!B:AH,16,0)&amp;" "&amp;VLOOKUP(A644,'Fichier FA (en entrée)'!B:AH,20,0)&amp;" "&amp;VLOOKUP(A644,'Fichier FA (en entrée)'!B:AH,27,0)&amp;" "&amp;VLOOKUP(A644,'Fichier FA (en entrée)'!B:AH,29,0)</f>
        <v xml:space="preserve">  Professionnelle Systèmes électroniques numériques</v>
      </c>
      <c r="N644" t="str">
        <f>VLOOKUP(A644,'Fichier FA (en entrée)'!B:AH,8,0)</f>
        <v>Scolarisé dans le supérieur en France</v>
      </c>
      <c r="O644" t="b">
        <f>AND(C644&gt;Synthèse!B$7,C644&lt;Synthèse!B$9)</f>
        <v>0</v>
      </c>
      <c r="Q644" s="60">
        <f>ROUNDUP(C644/(Synthèse!$B$2+Synthèse!$B$3)*8,0)</f>
        <v>8</v>
      </c>
      <c r="R644" s="60">
        <f>IFERROR(VLOOKUP(A644,'Evaluations (formulaire)'!A:P,6,0)+VLOOKUP(A644,'Evaluations (formulaire)'!A:P,7,0),0)</f>
        <v>0</v>
      </c>
      <c r="S644" s="60">
        <f>IFERROR(VLOOKUP(A644,'Evaluations (formulaire)'!A:P,8,0),0)</f>
        <v>0</v>
      </c>
      <c r="T644" s="64">
        <f>IF(AND(ISBLANK(P644),Q644&lt;=2),Synthèse!$B$42,IF(AND(ISBLANK(P644),Q644&gt;=7),Synthèse!$C$42,R644+S644))</f>
        <v>0</v>
      </c>
      <c r="U644" s="64">
        <f t="shared" si="84"/>
        <v>-0.83999999999999986</v>
      </c>
      <c r="V644" s="59">
        <f t="shared" si="85"/>
        <v>473</v>
      </c>
      <c r="W644" s="26">
        <v>716</v>
      </c>
      <c r="X644" s="26" t="b">
        <f t="shared" si="86"/>
        <v>0</v>
      </c>
      <c r="Y644" s="26" t="e">
        <f>VLOOKUP(A644,#REF!,21,0)</f>
        <v>#REF!</v>
      </c>
      <c r="Z644" s="26" t="s">
        <v>2283</v>
      </c>
      <c r="AC644" t="b">
        <f t="shared" si="87"/>
        <v>0</v>
      </c>
      <c r="AD644" t="e">
        <f>IFERROR(VLOOKUP(A644,#REF!,4,0),MAX(#REF!)+100)</f>
        <v>#REF!</v>
      </c>
    </row>
    <row r="645" spans="1:30">
      <c r="A645">
        <v>1071111</v>
      </c>
      <c r="B645" s="5" t="str">
        <f ca="1">VLOOKUP(A645,'Fichier FA (en entrée)'!B:AH,3,0)</f>
        <v>UHRPYMFLOW</v>
      </c>
      <c r="C645">
        <f t="shared" si="80"/>
        <v>81</v>
      </c>
      <c r="D645">
        <f t="shared" si="81"/>
        <v>14.18</v>
      </c>
      <c r="E645" s="14" t="str">
        <f>VLOOKUP(A645,'Fichier FA (en entrée)'!B:AH,2,0)</f>
        <v>EV</v>
      </c>
      <c r="F645" s="14" t="b">
        <f t="shared" si="82"/>
        <v>1</v>
      </c>
      <c r="G645" s="14" t="b">
        <f>IFERROR(VLOOKUP(A645,'Calculs FI (auto)'!A:F,6,0),FALSE)</f>
        <v>1</v>
      </c>
      <c r="H645" s="14" t="b">
        <f t="shared" si="83"/>
        <v>1</v>
      </c>
      <c r="I645" s="16">
        <f>IFERROR(VLOOKUP(A645,'Moyennes FA (en entrée)'!B:N,7,0),"")</f>
        <v>13.18</v>
      </c>
      <c r="J645" s="16">
        <f>IFERROR(VLOOKUP(VLOOKUP(A645,'Fichier FA (en entrée)'!B:AH,33,0),Modificateurs!A$2:B$5,2,0),0)</f>
        <v>0</v>
      </c>
      <c r="K645" s="16">
        <f>IFERROR(VLOOKUP(VLOOKUP(A645,'Redoub FI (en entrée)'!B:N,7,0),Modificateurs!A$8:B$11,2,0),0)</f>
        <v>0</v>
      </c>
      <c r="L645" s="16">
        <f>IFERROR(VLOOKUP(M645,Modificateurs!D$1:E$94,2,0),0)</f>
        <v>1</v>
      </c>
      <c r="M645" t="str">
        <f>VLOOKUP(A645,'Fichier FA (en entrée)'!B:AH,16,0)&amp;" "&amp;VLOOKUP(A645,'Fichier FA (en entrée)'!B:AH,20,0)&amp;" "&amp;VLOOKUP(A645,'Fichier FA (en entrée)'!B:AH,27,0)&amp;" "&amp;VLOOKUP(A645,'Fichier FA (en entrée)'!B:AH,29,0)</f>
        <v xml:space="preserve">  Scientifique Pas de spécialité (S.I)</v>
      </c>
      <c r="N645" t="str">
        <f>VLOOKUP(A645,'Fichier FA (en entrée)'!B:AH,8,0)</f>
        <v>Scolarisé dans le supérieur en France</v>
      </c>
      <c r="O645" t="b">
        <f>AND(C645&gt;Synthèse!B$7,C645&lt;Synthèse!B$9)</f>
        <v>0</v>
      </c>
      <c r="Q645" s="60">
        <f>ROUNDUP(C645/(Synthèse!$B$2+Synthèse!$B$3)*8,0)</f>
        <v>2</v>
      </c>
      <c r="R645" s="60">
        <f>IFERROR(VLOOKUP(A645,'Evaluations (formulaire)'!A:P,6,0)+VLOOKUP(A645,'Evaluations (formulaire)'!A:P,7,0),0)</f>
        <v>0</v>
      </c>
      <c r="S645" s="60">
        <f>IFERROR(VLOOKUP(A645,'Evaluations (formulaire)'!A:P,8,0),0)</f>
        <v>0</v>
      </c>
      <c r="T645" s="64">
        <f>IF(AND(ISBLANK(P645),Q645&lt;=2),Synthèse!$B$42,IF(AND(ISBLANK(P645),Q645&gt;=7),Synthèse!$C$42,R645+S645))</f>
        <v>0</v>
      </c>
      <c r="U645" s="64">
        <f t="shared" si="84"/>
        <v>14.18</v>
      </c>
      <c r="V645" s="59">
        <f t="shared" si="85"/>
        <v>81</v>
      </c>
      <c r="W645" s="26">
        <v>129</v>
      </c>
      <c r="X645" s="26" t="b">
        <f t="shared" si="86"/>
        <v>1</v>
      </c>
      <c r="Y645" s="26" t="e">
        <f>VLOOKUP(A645,#REF!,21,0)</f>
        <v>#REF!</v>
      </c>
      <c r="Z645" s="26" t="s">
        <v>2283</v>
      </c>
      <c r="AC645" t="b">
        <f t="shared" si="87"/>
        <v>0</v>
      </c>
      <c r="AD645" t="e">
        <f>IFERROR(VLOOKUP(A645,#REF!,4,0),MAX(#REF!)+100)</f>
        <v>#REF!</v>
      </c>
    </row>
    <row r="646" spans="1:30">
      <c r="A646">
        <v>1072094</v>
      </c>
      <c r="B646" s="5" t="str">
        <f ca="1">VLOOKUP(A646,'Fichier FA (en entrée)'!B:AH,3,0)</f>
        <v>AFCDJVXKDT</v>
      </c>
      <c r="C646">
        <f t="shared" si="80"/>
        <v>168</v>
      </c>
      <c r="D646">
        <f t="shared" si="81"/>
        <v>12.1</v>
      </c>
      <c r="E646" s="14" t="str">
        <f>VLOOKUP(A646,'Fichier FA (en entrée)'!B:AH,2,0)</f>
        <v>EV</v>
      </c>
      <c r="F646" s="14" t="b">
        <f t="shared" si="82"/>
        <v>1</v>
      </c>
      <c r="G646" s="14" t="b">
        <f>IFERROR(VLOOKUP(A646,'Calculs FI (auto)'!A:F,6,0),FALSE)</f>
        <v>1</v>
      </c>
      <c r="H646" s="14" t="b">
        <f t="shared" si="83"/>
        <v>1</v>
      </c>
      <c r="I646" s="16">
        <f>IFERROR(VLOOKUP(A646,'Moyennes FA (en entrée)'!B:N,7,0),"")</f>
        <v>9.1</v>
      </c>
      <c r="J646" s="16">
        <f>IFERROR(VLOOKUP(VLOOKUP(A646,'Fichier FA (en entrée)'!B:AH,33,0),Modificateurs!A$2:B$5,2,0),0)</f>
        <v>0</v>
      </c>
      <c r="K646" s="16">
        <f>IFERROR(VLOOKUP(VLOOKUP(A646,'Redoub FI (en entrée)'!B:N,7,0),Modificateurs!A$8:B$11,2,0),0)</f>
        <v>0</v>
      </c>
      <c r="L646" s="16">
        <f>IFERROR(VLOOKUP(M646,Modificateurs!D$1:E$94,2,0),0)</f>
        <v>3</v>
      </c>
      <c r="M646" t="str">
        <f>VLOOKUP(A646,'Fichier FA (en entrée)'!B:AH,16,0)&amp;" "&amp;VLOOKUP(A646,'Fichier FA (en entrée)'!B:AH,20,0)&amp;" "&amp;VLOOKUP(A646,'Fichier FA (en entrée)'!B:AH,27,0)&amp;" "&amp;VLOOKUP(A646,'Fichier FA (en entrée)'!B:AH,29,0)</f>
        <v xml:space="preserve">  Scientifique Informatique et Sciences du numérique</v>
      </c>
      <c r="N646" t="str">
        <f>VLOOKUP(A646,'Fichier FA (en entrée)'!B:AH,8,0)</f>
        <v>Non scolarisé</v>
      </c>
      <c r="O646" t="b">
        <f>AND(C646&gt;Synthèse!B$7,C646&lt;Synthèse!B$9)</f>
        <v>1</v>
      </c>
      <c r="Q646" s="60">
        <f>ROUNDUP(C646/(Synthèse!$B$2+Synthèse!$B$3)*8,0)</f>
        <v>3</v>
      </c>
      <c r="R646" s="60">
        <f>IFERROR(VLOOKUP(A646,'Evaluations (formulaire)'!A:P,6,0)+VLOOKUP(A646,'Evaluations (formulaire)'!A:P,7,0),0)</f>
        <v>0</v>
      </c>
      <c r="S646" s="60">
        <f>IFERROR(VLOOKUP(A646,'Evaluations (formulaire)'!A:P,8,0),0)</f>
        <v>0</v>
      </c>
      <c r="T646" s="64">
        <f>IF(AND(ISBLANK(P646),Q646&lt;=2),Synthèse!$B$42,IF(AND(ISBLANK(P646),Q646&gt;=7),Synthèse!$C$42,R646+S646))</f>
        <v>0</v>
      </c>
      <c r="U646" s="64">
        <f t="shared" si="84"/>
        <v>12.1</v>
      </c>
      <c r="V646" s="59">
        <f t="shared" si="85"/>
        <v>168</v>
      </c>
      <c r="W646" s="26">
        <v>162</v>
      </c>
      <c r="X646" s="26" t="b">
        <f t="shared" si="86"/>
        <v>1</v>
      </c>
      <c r="Y646" s="26" t="e">
        <f>VLOOKUP(A646,#REF!,21,0)</f>
        <v>#REF!</v>
      </c>
      <c r="Z646" s="26" t="s">
        <v>2283</v>
      </c>
      <c r="AC646" t="b">
        <f t="shared" si="87"/>
        <v>0</v>
      </c>
      <c r="AD646" t="e">
        <f>IFERROR(VLOOKUP(A646,#REF!,4,0),MAX(#REF!)+100)</f>
        <v>#REF!</v>
      </c>
    </row>
    <row r="647" spans="1:30">
      <c r="A647">
        <v>1072556</v>
      </c>
      <c r="B647" s="5" t="str">
        <f ca="1">VLOOKUP(A647,'Fichier FA (en entrée)'!B:AH,3,0)</f>
        <v>EDWFLEZOBD</v>
      </c>
      <c r="C647">
        <f t="shared" si="80"/>
        <v>468</v>
      </c>
      <c r="D647">
        <f t="shared" si="81"/>
        <v>-0.39000000000000057</v>
      </c>
      <c r="E647" s="14" t="str">
        <f>VLOOKUP(A647,'Fichier FA (en entrée)'!B:AH,2,0)</f>
        <v>EV</v>
      </c>
      <c r="F647" s="14" t="b">
        <f t="shared" si="82"/>
        <v>1</v>
      </c>
      <c r="G647" s="14" t="b">
        <f>IFERROR(VLOOKUP(A647,'Calculs FI (auto)'!A:F,6,0),FALSE)</f>
        <v>0</v>
      </c>
      <c r="H647" s="14" t="b">
        <f t="shared" si="83"/>
        <v>0</v>
      </c>
      <c r="I647" s="16">
        <f>IFERROR(VLOOKUP(A647,'Moyennes FA (en entrée)'!B:N,7,0),"")</f>
        <v>11.61</v>
      </c>
      <c r="J647" s="16">
        <f>IFERROR(VLOOKUP(VLOOKUP(A647,'Fichier FA (en entrée)'!B:AH,33,0),Modificateurs!A$2:B$5,2,0),0)</f>
        <v>0</v>
      </c>
      <c r="K647" s="16">
        <f>IFERROR(VLOOKUP(VLOOKUP(A647,'Redoub FI (en entrée)'!B:N,7,0),Modificateurs!A$8:B$11,2,0),0)</f>
        <v>0</v>
      </c>
      <c r="L647" s="16">
        <f>IFERROR(VLOOKUP(M647,Modificateurs!D$1:E$94,2,0),0)</f>
        <v>-12</v>
      </c>
      <c r="M647" t="str">
        <f>VLOOKUP(A647,'Fichier FA (en entrée)'!B:AH,16,0)&amp;" "&amp;VLOOKUP(A647,'Fichier FA (en entrée)'!B:AH,20,0)&amp;" "&amp;VLOOKUP(A647,'Fichier FA (en entrée)'!B:AH,27,0)&amp;" "&amp;VLOOKUP(A647,'Fichier FA (en entrée)'!B:AH,29,0)</f>
        <v xml:space="preserve">  Sciences et technologies de la gestion Comptabilité et finance d'entreprise</v>
      </c>
      <c r="N647" t="str">
        <f>VLOOKUP(A647,'Fichier FA (en entrée)'!B:AH,8,0)</f>
        <v>Non scolarisé</v>
      </c>
      <c r="O647" t="b">
        <f>AND(C647&gt;Synthèse!B$7,C647&lt;Synthèse!B$9)</f>
        <v>0</v>
      </c>
      <c r="Q647" s="60">
        <f>ROUNDUP(C647/(Synthèse!$B$2+Synthèse!$B$3)*8,0)</f>
        <v>7</v>
      </c>
      <c r="R647" s="60">
        <f>IFERROR(VLOOKUP(A647,'Evaluations (formulaire)'!A:P,6,0)+VLOOKUP(A647,'Evaluations (formulaire)'!A:P,7,0),0)</f>
        <v>0</v>
      </c>
      <c r="S647" s="60">
        <f>IFERROR(VLOOKUP(A647,'Evaluations (formulaire)'!A:P,8,0),0)</f>
        <v>0</v>
      </c>
      <c r="T647" s="64">
        <f>IF(AND(ISBLANK(P647),Q647&lt;=2),Synthèse!$B$42,IF(AND(ISBLANK(P647),Q647&gt;=7),Synthèse!$C$42,R647+S647))</f>
        <v>0</v>
      </c>
      <c r="U647" s="64">
        <f t="shared" si="84"/>
        <v>-0.39000000000000057</v>
      </c>
      <c r="V647" s="59">
        <f t="shared" si="85"/>
        <v>468</v>
      </c>
      <c r="W647" s="26">
        <v>209</v>
      </c>
      <c r="X647" s="26" t="b">
        <f t="shared" si="86"/>
        <v>0</v>
      </c>
      <c r="Y647" s="26" t="e">
        <f>VLOOKUP(A647,#REF!,21,0)</f>
        <v>#REF!</v>
      </c>
      <c r="Z647" s="26" t="s">
        <v>2283</v>
      </c>
      <c r="AC647" t="b">
        <f t="shared" si="87"/>
        <v>0</v>
      </c>
      <c r="AD647" t="e">
        <f>IFERROR(VLOOKUP(A647,#REF!,4,0),MAX(#REF!)+100)</f>
        <v>#REF!</v>
      </c>
    </row>
    <row r="648" spans="1:30">
      <c r="A648">
        <v>1073847</v>
      </c>
      <c r="B648" s="5" t="str">
        <f ca="1">VLOOKUP(A648,'Fichier FA (en entrée)'!B:AH,3,0)</f>
        <v>KRIWCKRRDG</v>
      </c>
      <c r="C648">
        <f t="shared" si="80"/>
        <v>765</v>
      </c>
      <c r="D648">
        <f t="shared" si="81"/>
        <v>-100</v>
      </c>
      <c r="E648" s="14" t="str">
        <f>VLOOKUP(A648,'Fichier FA (en entrée)'!B:AH,2,0)</f>
        <v>ENV</v>
      </c>
      <c r="F648" s="14" t="b">
        <f t="shared" si="82"/>
        <v>0</v>
      </c>
      <c r="G648" s="14" t="b">
        <f>IFERROR(VLOOKUP(A648,'Calculs FI (auto)'!A:F,6,0),FALSE)</f>
        <v>1</v>
      </c>
      <c r="H648" s="14" t="b">
        <f t="shared" si="83"/>
        <v>0</v>
      </c>
      <c r="I648" s="16" t="str">
        <f>IFERROR(VLOOKUP(A648,'Moyennes FA (en entrée)'!B:N,7,0),"")</f>
        <v/>
      </c>
      <c r="J648" s="16">
        <f>IFERROR(VLOOKUP(VLOOKUP(A648,'Fichier FA (en entrée)'!B:AH,33,0),Modificateurs!A$2:B$5,2,0),0)</f>
        <v>0</v>
      </c>
      <c r="K648" s="16">
        <f>IFERROR(VLOOKUP(VLOOKUP(A648,'Redoub FI (en entrée)'!B:N,7,0),Modificateurs!A$8:B$11,2,0),0)</f>
        <v>0</v>
      </c>
      <c r="L648" s="16">
        <f>IFERROR(VLOOKUP(M648,Modificateurs!D$1:E$94,2,0),0)</f>
        <v>1</v>
      </c>
      <c r="M648" t="str">
        <f>VLOOKUP(A648,'Fichier FA (en entrée)'!B:AH,16,0)&amp;" "&amp;VLOOKUP(A648,'Fichier FA (en entrée)'!B:AH,20,0)&amp;" "&amp;VLOOKUP(A648,'Fichier FA (en entrée)'!B:AH,27,0)&amp;" "&amp;VLOOKUP(A648,'Fichier FA (en entrée)'!B:AH,29,0)</f>
        <v xml:space="preserve">  Scientifique Pas de spécialité (S.I)</v>
      </c>
      <c r="N648" t="str">
        <f>VLOOKUP(A648,'Fichier FA (en entrée)'!B:AH,8,0)</f>
        <v>Scolarisé dans le supérieur en France</v>
      </c>
      <c r="O648" t="b">
        <f>AND(C648&gt;Synthèse!B$7,C648&lt;Synthèse!B$9)</f>
        <v>0</v>
      </c>
      <c r="Q648" s="60">
        <f>ROUNDUP(C648/(Synthèse!$B$2+Synthèse!$B$3)*8,0)</f>
        <v>12</v>
      </c>
      <c r="R648" s="60">
        <f>IFERROR(VLOOKUP(A648,'Evaluations (formulaire)'!A:P,6,0)+VLOOKUP(A648,'Evaluations (formulaire)'!A:P,7,0),0)</f>
        <v>0</v>
      </c>
      <c r="S648" s="60">
        <f>IFERROR(VLOOKUP(A648,'Evaluations (formulaire)'!A:P,8,0),0)</f>
        <v>0</v>
      </c>
      <c r="T648" s="64">
        <f>IF(AND(ISBLANK(P648),Q648&lt;=2),Synthèse!$B$42,IF(AND(ISBLANK(P648),Q648&gt;=7),Synthèse!$C$42,R648+S648))</f>
        <v>0</v>
      </c>
      <c r="U648" s="64">
        <f t="shared" si="84"/>
        <v>-100</v>
      </c>
      <c r="V648" s="59">
        <f t="shared" si="85"/>
        <v>765</v>
      </c>
      <c r="W648" s="26">
        <v>276</v>
      </c>
      <c r="X648" s="26" t="b">
        <f t="shared" si="86"/>
        <v>0</v>
      </c>
      <c r="Y648" s="26" t="e">
        <f>VLOOKUP(A648,#REF!,21,0)</f>
        <v>#REF!</v>
      </c>
      <c r="Z648" s="26" t="s">
        <v>2283</v>
      </c>
      <c r="AC648" t="b">
        <f t="shared" si="87"/>
        <v>0</v>
      </c>
      <c r="AD648" t="e">
        <f>IFERROR(VLOOKUP(A648,#REF!,4,0),MAX(#REF!)+100)</f>
        <v>#REF!</v>
      </c>
    </row>
    <row r="649" spans="1:30">
      <c r="A649">
        <v>1074762</v>
      </c>
      <c r="B649" s="5" t="str">
        <f ca="1">VLOOKUP(A649,'Fichier FA (en entrée)'!B:AH,3,0)</f>
        <v>VDHOSQOIYG</v>
      </c>
      <c r="C649">
        <f t="shared" si="80"/>
        <v>765</v>
      </c>
      <c r="D649">
        <f t="shared" si="81"/>
        <v>-100</v>
      </c>
      <c r="E649" s="14" t="str">
        <f>VLOOKUP(A649,'Fichier FA (en entrée)'!B:AH,2,0)</f>
        <v>ENV</v>
      </c>
      <c r="F649" s="14" t="b">
        <f t="shared" si="82"/>
        <v>0</v>
      </c>
      <c r="G649" s="14" t="b">
        <f>IFERROR(VLOOKUP(A649,'Calculs FI (auto)'!A:F,6,0),FALSE)</f>
        <v>0</v>
      </c>
      <c r="H649" s="14" t="b">
        <f t="shared" si="83"/>
        <v>0</v>
      </c>
      <c r="I649" s="16" t="str">
        <f>IFERROR(VLOOKUP(A649,'Moyennes FA (en entrée)'!B:N,7,0),"")</f>
        <v/>
      </c>
      <c r="J649" s="16">
        <f>IFERROR(VLOOKUP(VLOOKUP(A649,'Fichier FA (en entrée)'!B:AH,33,0),Modificateurs!A$2:B$5,2,0),0)</f>
        <v>0</v>
      </c>
      <c r="K649" s="16">
        <f>IFERROR(VLOOKUP(VLOOKUP(A649,'Redoub FI (en entrée)'!B:N,7,0),Modificateurs!A$8:B$11,2,0),0)</f>
        <v>0</v>
      </c>
      <c r="L649" s="16">
        <f>IFERROR(VLOOKUP(M649,Modificateurs!D$1:E$94,2,0),0)</f>
        <v>-12</v>
      </c>
      <c r="M649" t="str">
        <f>VLOOKUP(A649,'Fichier FA (en entrée)'!B:AH,16,0)&amp;" "&amp;VLOOKUP(A649,'Fichier FA (en entrée)'!B:AH,20,0)&amp;" "&amp;VLOOKUP(A649,'Fichier FA (en entrée)'!B:AH,27,0)&amp;" "&amp;VLOOKUP(A649,'Fichier FA (en entrée)'!B:AH,29,0)</f>
        <v xml:space="preserve">  Sciences et technologie de laboratoire Sciences Physiques et Chimiques en Laboratoire</v>
      </c>
      <c r="N649" t="str">
        <f>VLOOKUP(A649,'Fichier FA (en entrée)'!B:AH,8,0)</f>
        <v>Scolarisé dans le supérieur en France</v>
      </c>
      <c r="O649" t="b">
        <f>AND(C649&gt;Synthèse!B$7,C649&lt;Synthèse!B$9)</f>
        <v>0</v>
      </c>
      <c r="Q649" s="60">
        <f>ROUNDUP(C649/(Synthèse!$B$2+Synthèse!$B$3)*8,0)</f>
        <v>12</v>
      </c>
      <c r="R649" s="60">
        <f>IFERROR(VLOOKUP(A649,'Evaluations (formulaire)'!A:P,6,0)+VLOOKUP(A649,'Evaluations (formulaire)'!A:P,7,0),0)</f>
        <v>0</v>
      </c>
      <c r="S649" s="60">
        <f>IFERROR(VLOOKUP(A649,'Evaluations (formulaire)'!A:P,8,0),0)</f>
        <v>0</v>
      </c>
      <c r="T649" s="64">
        <f>IF(AND(ISBLANK(P649),Q649&lt;=2),Synthèse!$B$42,IF(AND(ISBLANK(P649),Q649&gt;=7),Synthèse!$C$42,R649+S649))</f>
        <v>0</v>
      </c>
      <c r="U649" s="64">
        <f t="shared" si="84"/>
        <v>-100</v>
      </c>
      <c r="V649" s="59">
        <f t="shared" si="85"/>
        <v>765</v>
      </c>
      <c r="W649" s="26">
        <v>605</v>
      </c>
      <c r="X649" s="26" t="b">
        <f t="shared" si="86"/>
        <v>0</v>
      </c>
      <c r="Y649" s="26" t="e">
        <f>VLOOKUP(A649,#REF!,21,0)</f>
        <v>#REF!</v>
      </c>
      <c r="Z649" s="26" t="s">
        <v>2283</v>
      </c>
      <c r="AC649" t="b">
        <f t="shared" si="87"/>
        <v>0</v>
      </c>
      <c r="AD649" t="e">
        <f>IFERROR(VLOOKUP(A649,#REF!,4,0),MAX(#REF!)+100)</f>
        <v>#REF!</v>
      </c>
    </row>
    <row r="650" spans="1:30">
      <c r="A650">
        <v>1080057</v>
      </c>
      <c r="B650" s="5" t="str">
        <f ca="1">VLOOKUP(A650,'Fichier FA (en entrée)'!B:AH,3,0)</f>
        <v>KHHXKNLWLV</v>
      </c>
      <c r="C650">
        <f t="shared" si="80"/>
        <v>540</v>
      </c>
      <c r="D650">
        <f t="shared" si="81"/>
        <v>-20</v>
      </c>
      <c r="E650" s="14" t="str">
        <f>VLOOKUP(A650,'Fichier FA (en entrée)'!B:AH,2,0)</f>
        <v>EV</v>
      </c>
      <c r="F650" s="14" t="b">
        <f t="shared" si="82"/>
        <v>1</v>
      </c>
      <c r="G650" s="14" t="b">
        <f>IFERROR(VLOOKUP(A650,'Calculs FI (auto)'!A:F,6,0),FALSE)</f>
        <v>0</v>
      </c>
      <c r="H650" s="14" t="b">
        <f t="shared" si="83"/>
        <v>0</v>
      </c>
      <c r="I650" s="16" t="str">
        <f>IFERROR(VLOOKUP(A650,'Moyennes FA (en entrée)'!B:N,7,0),"")</f>
        <v/>
      </c>
      <c r="J650" s="16">
        <f>IFERROR(VLOOKUP(VLOOKUP(A650,'Fichier FA (en entrée)'!B:AH,33,0),Modificateurs!A$2:B$5,2,0),0)</f>
        <v>0</v>
      </c>
      <c r="K650" s="16">
        <f>IFERROR(VLOOKUP(VLOOKUP(A650,'Redoub FI (en entrée)'!B:N,7,0),Modificateurs!A$8:B$11,2,0),0)</f>
        <v>0</v>
      </c>
      <c r="L650" s="16">
        <f>IFERROR(VLOOKUP(M650,Modificateurs!D$1:E$94,2,0),0)</f>
        <v>0</v>
      </c>
      <c r="M650" t="str">
        <f>VLOOKUP(A650,'Fichier FA (en entrée)'!B:AH,16,0)&amp;" "&amp;VLOOKUP(A650,'Fichier FA (en entrée)'!B:AH,20,0)&amp;" "&amp;VLOOKUP(A650,'Fichier FA (en entrée)'!B:AH,27,0)&amp;" "&amp;VLOOKUP(A650,'Fichier FA (en entrée)'!B:AH,29,0)</f>
        <v xml:space="preserve">   </v>
      </c>
      <c r="N650" t="str">
        <f>VLOOKUP(A650,'Fichier FA (en entrée)'!B:AH,8,0)</f>
        <v>Scolarisé en MC, FCIL, MGI, DAEU, MANN hors contrat,bac international</v>
      </c>
      <c r="O650" t="b">
        <f>AND(C650&gt;Synthèse!B$7,C650&lt;Synthèse!B$9)</f>
        <v>0</v>
      </c>
      <c r="Q650" s="60">
        <f>ROUNDUP(C650/(Synthèse!$B$2+Synthèse!$B$3)*8,0)</f>
        <v>8</v>
      </c>
      <c r="R650" s="60">
        <f>IFERROR(VLOOKUP(A650,'Evaluations (formulaire)'!A:P,6,0)+VLOOKUP(A650,'Evaluations (formulaire)'!A:P,7,0),0)</f>
        <v>0</v>
      </c>
      <c r="S650" s="60">
        <f>IFERROR(VLOOKUP(A650,'Evaluations (formulaire)'!A:P,8,0),0)</f>
        <v>0</v>
      </c>
      <c r="T650" s="64">
        <f>IF(AND(ISBLANK(P650),Q650&lt;=2),Synthèse!$B$42,IF(AND(ISBLANK(P650),Q650&gt;=7),Synthèse!$C$42,R650+S650))</f>
        <v>0</v>
      </c>
      <c r="U650" s="64">
        <f t="shared" si="84"/>
        <v>-20</v>
      </c>
      <c r="V650" s="59">
        <f t="shared" si="85"/>
        <v>540</v>
      </c>
      <c r="W650" s="26">
        <v>396</v>
      </c>
      <c r="X650" s="26" t="b">
        <f t="shared" si="86"/>
        <v>0</v>
      </c>
      <c r="Y650" s="26" t="e">
        <f>VLOOKUP(A650,#REF!,21,0)</f>
        <v>#REF!</v>
      </c>
      <c r="Z650" s="26" t="s">
        <v>2283</v>
      </c>
      <c r="AC650" t="b">
        <f t="shared" si="87"/>
        <v>0</v>
      </c>
      <c r="AD650" t="e">
        <f>IFERROR(VLOOKUP(A650,#REF!,4,0),MAX(#REF!)+100)</f>
        <v>#REF!</v>
      </c>
    </row>
    <row r="651" spans="1:30">
      <c r="A651">
        <v>1080674</v>
      </c>
      <c r="B651" s="5" t="str">
        <f ca="1">VLOOKUP(A651,'Fichier FA (en entrée)'!B:AH,3,0)</f>
        <v>BAFQPRBNPZ</v>
      </c>
      <c r="C651">
        <f t="shared" si="80"/>
        <v>540</v>
      </c>
      <c r="D651">
        <f t="shared" si="81"/>
        <v>-20</v>
      </c>
      <c r="E651" s="14" t="str">
        <f>VLOOKUP(A651,'Fichier FA (en entrée)'!B:AH,2,0)</f>
        <v>EV</v>
      </c>
      <c r="F651" s="14" t="b">
        <f t="shared" si="82"/>
        <v>1</v>
      </c>
      <c r="G651" s="14" t="b">
        <f>IFERROR(VLOOKUP(A651,'Calculs FI (auto)'!A:F,6,0),FALSE)</f>
        <v>1</v>
      </c>
      <c r="H651" s="14" t="b">
        <f t="shared" si="83"/>
        <v>1</v>
      </c>
      <c r="I651" s="16" t="str">
        <f>IFERROR(VLOOKUP(A651,'Moyennes FA (en entrée)'!B:N,7,0),"")</f>
        <v/>
      </c>
      <c r="J651" s="16">
        <f>IFERROR(VLOOKUP(VLOOKUP(A651,'Fichier FA (en entrée)'!B:AH,33,0),Modificateurs!A$2:B$5,2,0),0)</f>
        <v>0</v>
      </c>
      <c r="K651" s="16">
        <f>IFERROR(VLOOKUP(VLOOKUP(A651,'Redoub FI (en entrée)'!B:N,7,0),Modificateurs!A$8:B$11,2,0),0)</f>
        <v>0</v>
      </c>
      <c r="L651" s="16">
        <f>IFERROR(VLOOKUP(M651,Modificateurs!D$1:E$94,2,0),0)</f>
        <v>0</v>
      </c>
      <c r="M651" t="str">
        <f>VLOOKUP(A651,'Fichier FA (en entrée)'!B:AH,16,0)&amp;" "&amp;VLOOKUP(A651,'Fichier FA (en entrée)'!B:AH,20,0)&amp;" "&amp;VLOOKUP(A651,'Fichier FA (en entrée)'!B:AH,27,0)&amp;" "&amp;VLOOKUP(A651,'Fichier FA (en entrée)'!B:AH,29,0)</f>
        <v xml:space="preserve">   </v>
      </c>
      <c r="N651" t="str">
        <f>VLOOKUP(A651,'Fichier FA (en entrée)'!B:AH,8,0)</f>
        <v>Non scolarisé</v>
      </c>
      <c r="O651" t="b">
        <f>AND(C651&gt;Synthèse!B$7,C651&lt;Synthèse!B$9)</f>
        <v>0</v>
      </c>
      <c r="Q651" s="60">
        <f>ROUNDUP(C651/(Synthèse!$B$2+Synthèse!$B$3)*8,0)</f>
        <v>8</v>
      </c>
      <c r="R651" s="60">
        <f>IFERROR(VLOOKUP(A651,'Evaluations (formulaire)'!A:P,6,0)+VLOOKUP(A651,'Evaluations (formulaire)'!A:P,7,0),0)</f>
        <v>0</v>
      </c>
      <c r="S651" s="60">
        <f>IFERROR(VLOOKUP(A651,'Evaluations (formulaire)'!A:P,8,0),0)</f>
        <v>0</v>
      </c>
      <c r="T651" s="64">
        <f>IF(AND(ISBLANK(P651),Q651&lt;=2),Synthèse!$B$42,IF(AND(ISBLANK(P651),Q651&gt;=7),Synthèse!$C$42,R651+S651))</f>
        <v>0</v>
      </c>
      <c r="U651" s="64">
        <f t="shared" si="84"/>
        <v>-20</v>
      </c>
      <c r="V651" s="59">
        <f t="shared" si="85"/>
        <v>540</v>
      </c>
      <c r="W651" s="26">
        <v>630</v>
      </c>
      <c r="X651" s="26" t="b">
        <f t="shared" si="86"/>
        <v>0</v>
      </c>
      <c r="Y651" s="26" t="e">
        <f>VLOOKUP(A651,#REF!,21,0)</f>
        <v>#REF!</v>
      </c>
      <c r="Z651" s="26" t="s">
        <v>2283</v>
      </c>
      <c r="AC651" t="b">
        <f t="shared" si="87"/>
        <v>0</v>
      </c>
      <c r="AD651" t="e">
        <f>IFERROR(VLOOKUP(A651,#REF!,4,0),MAX(#REF!)+100)</f>
        <v>#REF!</v>
      </c>
    </row>
    <row r="652" spans="1:30">
      <c r="A652">
        <v>1081740</v>
      </c>
      <c r="B652" s="5" t="str">
        <f ca="1">VLOOKUP(A652,'Fichier FA (en entrée)'!B:AH,3,0)</f>
        <v>TCPEHSYYFL</v>
      </c>
      <c r="C652">
        <f t="shared" si="80"/>
        <v>765</v>
      </c>
      <c r="D652">
        <f t="shared" si="81"/>
        <v>-100</v>
      </c>
      <c r="E652" s="14" t="str">
        <f>VLOOKUP(A652,'Fichier FA (en entrée)'!B:AH,2,0)</f>
        <v>ENV</v>
      </c>
      <c r="F652" s="14" t="b">
        <f t="shared" si="82"/>
        <v>0</v>
      </c>
      <c r="G652" s="14" t="b">
        <f>IFERROR(VLOOKUP(A652,'Calculs FI (auto)'!A:F,6,0),FALSE)</f>
        <v>1</v>
      </c>
      <c r="H652" s="14" t="b">
        <f t="shared" si="83"/>
        <v>0</v>
      </c>
      <c r="I652" s="16" t="str">
        <f>IFERROR(VLOOKUP(A652,'Moyennes FA (en entrée)'!B:N,7,0),"")</f>
        <v/>
      </c>
      <c r="J652" s="16">
        <f>IFERROR(VLOOKUP(VLOOKUP(A652,'Fichier FA (en entrée)'!B:AH,33,0),Modificateurs!A$2:B$5,2,0),0)</f>
        <v>0</v>
      </c>
      <c r="K652" s="16">
        <f>IFERROR(VLOOKUP(VLOOKUP(A652,'Redoub FI (en entrée)'!B:N,7,0),Modificateurs!A$8:B$11,2,0),0)</f>
        <v>0</v>
      </c>
      <c r="L652" s="16">
        <f>IFERROR(VLOOKUP(M652,Modificateurs!D$1:E$94,2,0),0)</f>
        <v>2</v>
      </c>
      <c r="M652" t="str">
        <f>VLOOKUP(A652,'Fichier FA (en entrée)'!B:AH,16,0)&amp;" "&amp;VLOOKUP(A652,'Fichier FA (en entrée)'!B:AH,20,0)&amp;" "&amp;VLOOKUP(A652,'Fichier FA (en entrée)'!B:AH,27,0)&amp;" "&amp;VLOOKUP(A652,'Fichier FA (en entrée)'!B:AH,29,0)</f>
        <v xml:space="preserve">  Scientifique Physique-chimie</v>
      </c>
      <c r="N652" t="str">
        <f>VLOOKUP(A652,'Fichier FA (en entrée)'!B:AH,8,0)</f>
        <v>Non scolarisé</v>
      </c>
      <c r="O652" t="b">
        <f>AND(C652&gt;Synthèse!B$7,C652&lt;Synthèse!B$9)</f>
        <v>0</v>
      </c>
      <c r="Q652" s="60">
        <f>ROUNDUP(C652/(Synthèse!$B$2+Synthèse!$B$3)*8,0)</f>
        <v>12</v>
      </c>
      <c r="R652" s="60">
        <f>IFERROR(VLOOKUP(A652,'Evaluations (formulaire)'!A:P,6,0)+VLOOKUP(A652,'Evaluations (formulaire)'!A:P,7,0),0)</f>
        <v>0</v>
      </c>
      <c r="S652" s="60">
        <f>IFERROR(VLOOKUP(A652,'Evaluations (formulaire)'!A:P,8,0),0)</f>
        <v>0</v>
      </c>
      <c r="T652" s="64">
        <f>IF(AND(ISBLANK(P652),Q652&lt;=2),Synthèse!$B$42,IF(AND(ISBLANK(P652),Q652&gt;=7),Synthèse!$C$42,R652+S652))</f>
        <v>0</v>
      </c>
      <c r="U652" s="64">
        <f t="shared" si="84"/>
        <v>-100</v>
      </c>
      <c r="V652" s="59">
        <f t="shared" si="85"/>
        <v>765</v>
      </c>
      <c r="W652" s="26">
        <v>571</v>
      </c>
      <c r="X652" s="26" t="b">
        <f t="shared" si="86"/>
        <v>0</v>
      </c>
      <c r="Y652" s="26" t="e">
        <f>VLOOKUP(A652,#REF!,21,0)</f>
        <v>#REF!</v>
      </c>
      <c r="Z652" s="26" t="s">
        <v>2283</v>
      </c>
      <c r="AC652" t="b">
        <f t="shared" si="87"/>
        <v>0</v>
      </c>
      <c r="AD652" t="e">
        <f>IFERROR(VLOOKUP(A652,#REF!,4,0),MAX(#REF!)+100)</f>
        <v>#REF!</v>
      </c>
    </row>
    <row r="653" spans="1:30">
      <c r="A653">
        <v>1081810</v>
      </c>
      <c r="B653" s="5" t="str">
        <f ca="1">VLOOKUP(A653,'Fichier FA (en entrée)'!B:AH,3,0)</f>
        <v>IVMKCHRXDF</v>
      </c>
      <c r="C653">
        <f t="shared" si="80"/>
        <v>765</v>
      </c>
      <c r="D653">
        <f t="shared" si="81"/>
        <v>-100</v>
      </c>
      <c r="E653" s="14" t="str">
        <f>VLOOKUP(A653,'Fichier FA (en entrée)'!B:AH,2,0)</f>
        <v>ENV</v>
      </c>
      <c r="F653" s="14" t="b">
        <f t="shared" si="82"/>
        <v>0</v>
      </c>
      <c r="G653" s="14" t="b">
        <f>IFERROR(VLOOKUP(A653,'Calculs FI (auto)'!A:F,6,0),FALSE)</f>
        <v>0</v>
      </c>
      <c r="H653" s="14" t="b">
        <f t="shared" si="83"/>
        <v>0</v>
      </c>
      <c r="I653" s="16" t="str">
        <f>IFERROR(VLOOKUP(A653,'Moyennes FA (en entrée)'!B:N,7,0),"")</f>
        <v/>
      </c>
      <c r="J653" s="16">
        <f>IFERROR(VLOOKUP(VLOOKUP(A653,'Fichier FA (en entrée)'!B:AH,33,0),Modificateurs!A$2:B$5,2,0),0)</f>
        <v>0</v>
      </c>
      <c r="K653" s="16">
        <f>IFERROR(VLOOKUP(VLOOKUP(A653,'Redoub FI (en entrée)'!B:N,7,0),Modificateurs!A$8:B$11,2,0),0)</f>
        <v>0</v>
      </c>
      <c r="L653" s="16">
        <f>IFERROR(VLOOKUP(M653,Modificateurs!D$1:E$94,2,0),0)</f>
        <v>2</v>
      </c>
      <c r="M653" t="str">
        <f>VLOOKUP(A653,'Fichier FA (en entrée)'!B:AH,16,0)&amp;" "&amp;VLOOKUP(A653,'Fichier FA (en entrée)'!B:AH,20,0)&amp;" "&amp;VLOOKUP(A653,'Fichier FA (en entrée)'!B:AH,27,0)&amp;" "&amp;VLOOKUP(A653,'Fichier FA (en entrée)'!B:AH,29,0)</f>
        <v xml:space="preserve">  Scientifique Physique-chimie</v>
      </c>
      <c r="N653" t="str">
        <f>VLOOKUP(A653,'Fichier FA (en entrée)'!B:AH,8,0)</f>
        <v>Non scolarisé</v>
      </c>
      <c r="O653" t="b">
        <f>AND(C653&gt;Synthèse!B$7,C653&lt;Synthèse!B$9)</f>
        <v>0</v>
      </c>
      <c r="Q653" s="60">
        <f>ROUNDUP(C653/(Synthèse!$B$2+Synthèse!$B$3)*8,0)</f>
        <v>12</v>
      </c>
      <c r="R653" s="60">
        <f>IFERROR(VLOOKUP(A653,'Evaluations (formulaire)'!A:P,6,0)+VLOOKUP(A653,'Evaluations (formulaire)'!A:P,7,0),0)</f>
        <v>0</v>
      </c>
      <c r="S653" s="60">
        <f>IFERROR(VLOOKUP(A653,'Evaluations (formulaire)'!A:P,8,0),0)</f>
        <v>0</v>
      </c>
      <c r="T653" s="64">
        <f>IF(AND(ISBLANK(P653),Q653&lt;=2),Synthèse!$B$42,IF(AND(ISBLANK(P653),Q653&gt;=7),Synthèse!$C$42,R653+S653))</f>
        <v>0</v>
      </c>
      <c r="U653" s="64">
        <f t="shared" si="84"/>
        <v>-100</v>
      </c>
      <c r="V653" s="59">
        <f t="shared" si="85"/>
        <v>765</v>
      </c>
      <c r="W653" s="26">
        <v>758</v>
      </c>
      <c r="X653" s="26" t="b">
        <f t="shared" si="86"/>
        <v>0</v>
      </c>
      <c r="Y653" s="26" t="e">
        <f>VLOOKUP(A653,#REF!,21,0)</f>
        <v>#REF!</v>
      </c>
      <c r="Z653" s="26" t="s">
        <v>2283</v>
      </c>
      <c r="AC653" t="b">
        <f t="shared" si="87"/>
        <v>0</v>
      </c>
      <c r="AD653" t="e">
        <f>IFERROR(VLOOKUP(A653,#REF!,4,0),MAX(#REF!)+100)</f>
        <v>#REF!</v>
      </c>
    </row>
    <row r="654" spans="1:30">
      <c r="A654">
        <v>1082641</v>
      </c>
      <c r="B654" s="5" t="str">
        <f ca="1">VLOOKUP(A654,'Fichier FA (en entrée)'!B:AH,3,0)</f>
        <v>EAURRAGWVD</v>
      </c>
      <c r="C654">
        <f t="shared" si="80"/>
        <v>765</v>
      </c>
      <c r="D654">
        <f t="shared" si="81"/>
        <v>-100</v>
      </c>
      <c r="E654" s="14" t="str">
        <f>VLOOKUP(A654,'Fichier FA (en entrée)'!B:AH,2,0)</f>
        <v>ENV</v>
      </c>
      <c r="F654" s="14" t="b">
        <f t="shared" si="82"/>
        <v>0</v>
      </c>
      <c r="G654" s="14" t="b">
        <f>IFERROR(VLOOKUP(A654,'Calculs FI (auto)'!A:F,6,0),FALSE)</f>
        <v>0</v>
      </c>
      <c r="H654" s="14" t="b">
        <f t="shared" si="83"/>
        <v>0</v>
      </c>
      <c r="I654" s="16" t="str">
        <f>IFERROR(VLOOKUP(A654,'Moyennes FA (en entrée)'!B:N,7,0),"")</f>
        <v/>
      </c>
      <c r="J654" s="16">
        <f>IFERROR(VLOOKUP(VLOOKUP(A654,'Fichier FA (en entrée)'!B:AH,33,0),Modificateurs!A$2:B$5,2,0),0)</f>
        <v>0</v>
      </c>
      <c r="K654" s="16">
        <f>IFERROR(VLOOKUP(VLOOKUP(A654,'Redoub FI (en entrée)'!B:N,7,0),Modificateurs!A$8:B$11,2,0),0)</f>
        <v>0</v>
      </c>
      <c r="L654" s="16">
        <f>IFERROR(VLOOKUP(M654,Modificateurs!D$1:E$94,2,0),0)</f>
        <v>2</v>
      </c>
      <c r="M654" t="str">
        <f>VLOOKUP(A654,'Fichier FA (en entrée)'!B:AH,16,0)&amp;" "&amp;VLOOKUP(A654,'Fichier FA (en entrée)'!B:AH,20,0)&amp;" "&amp;VLOOKUP(A654,'Fichier FA (en entrée)'!B:AH,27,0)&amp;" "&amp;VLOOKUP(A654,'Fichier FA (en entrée)'!B:AH,29,0)</f>
        <v xml:space="preserve">  Sciences et Technologies de l'Industrie et du Développement Durable Système informatique et numérique</v>
      </c>
      <c r="N654" t="str">
        <f>VLOOKUP(A654,'Fichier FA (en entrée)'!B:AH,8,0)</f>
        <v>Scolarisé dans le supérieur en France</v>
      </c>
      <c r="O654" t="b">
        <f>AND(C654&gt;Synthèse!B$7,C654&lt;Synthèse!B$9)</f>
        <v>0</v>
      </c>
      <c r="Q654" s="60">
        <f>ROUNDUP(C654/(Synthèse!$B$2+Synthèse!$B$3)*8,0)</f>
        <v>12</v>
      </c>
      <c r="R654" s="60">
        <f>IFERROR(VLOOKUP(A654,'Evaluations (formulaire)'!A:P,6,0)+VLOOKUP(A654,'Evaluations (formulaire)'!A:P,7,0),0)</f>
        <v>0</v>
      </c>
      <c r="S654" s="60">
        <f>IFERROR(VLOOKUP(A654,'Evaluations (formulaire)'!A:P,8,0),0)</f>
        <v>0</v>
      </c>
      <c r="T654" s="64">
        <f>IF(AND(ISBLANK(P654),Q654&lt;=2),Synthèse!$B$42,IF(AND(ISBLANK(P654),Q654&gt;=7),Synthèse!$C$42,R654+S654))</f>
        <v>0</v>
      </c>
      <c r="U654" s="64">
        <f t="shared" si="84"/>
        <v>-100</v>
      </c>
      <c r="V654" s="59">
        <f t="shared" si="85"/>
        <v>765</v>
      </c>
      <c r="W654" s="26">
        <v>16</v>
      </c>
      <c r="X654" s="26" t="b">
        <f t="shared" si="86"/>
        <v>0</v>
      </c>
      <c r="Y654" s="26" t="e">
        <f>VLOOKUP(A654,#REF!,21,0)</f>
        <v>#REF!</v>
      </c>
      <c r="Z654" s="26" t="s">
        <v>2283</v>
      </c>
      <c r="AC654" t="b">
        <f t="shared" si="87"/>
        <v>0</v>
      </c>
      <c r="AD654" t="e">
        <f>IFERROR(VLOOKUP(A654,#REF!,4,0),MAX(#REF!)+100)</f>
        <v>#REF!</v>
      </c>
    </row>
    <row r="655" spans="1:30">
      <c r="A655">
        <v>1084533</v>
      </c>
      <c r="B655" s="5" t="str">
        <f ca="1">VLOOKUP(A655,'Fichier FA (en entrée)'!B:AH,3,0)</f>
        <v>BTGOZFUKGL</v>
      </c>
      <c r="C655">
        <f t="shared" si="80"/>
        <v>171</v>
      </c>
      <c r="D655">
        <f t="shared" si="81"/>
        <v>12.02</v>
      </c>
      <c r="E655" s="14" t="str">
        <f>VLOOKUP(A655,'Fichier FA (en entrée)'!B:AH,2,0)</f>
        <v>EV</v>
      </c>
      <c r="F655" s="14" t="b">
        <f t="shared" si="82"/>
        <v>1</v>
      </c>
      <c r="G655" s="14" t="b">
        <f>IFERROR(VLOOKUP(A655,'Calculs FI (auto)'!A:F,6,0),FALSE)</f>
        <v>0</v>
      </c>
      <c r="H655" s="14" t="b">
        <f t="shared" si="83"/>
        <v>0</v>
      </c>
      <c r="I655" s="16">
        <f>IFERROR(VLOOKUP(A655,'Moyennes FA (en entrée)'!B:N,7,0),"")</f>
        <v>11.02</v>
      </c>
      <c r="J655" s="16">
        <f>IFERROR(VLOOKUP(VLOOKUP(A655,'Fichier FA (en entrée)'!B:AH,33,0),Modificateurs!A$2:B$5,2,0),0)</f>
        <v>0</v>
      </c>
      <c r="K655" s="16">
        <f>IFERROR(VLOOKUP(VLOOKUP(A655,'Redoub FI (en entrée)'!B:N,7,0),Modificateurs!A$8:B$11,2,0),0)</f>
        <v>0</v>
      </c>
      <c r="L655" s="16">
        <f>IFERROR(VLOOKUP(M655,Modificateurs!D$1:E$94,2,0),0)</f>
        <v>1</v>
      </c>
      <c r="M655" t="str">
        <f>VLOOKUP(A655,'Fichier FA (en entrée)'!B:AH,16,0)&amp;" "&amp;VLOOKUP(A655,'Fichier FA (en entrée)'!B:AH,20,0)&amp;" "&amp;VLOOKUP(A655,'Fichier FA (en entrée)'!B:AH,27,0)&amp;" "&amp;VLOOKUP(A655,'Fichier FA (en entrée)'!B:AH,29,0)</f>
        <v xml:space="preserve">  Scientifique Pas de spécialité (S.I)</v>
      </c>
      <c r="N655" t="str">
        <f>VLOOKUP(A655,'Fichier FA (en entrée)'!B:AH,8,0)</f>
        <v>Non scolarisé</v>
      </c>
      <c r="O655" t="b">
        <f>AND(C655&gt;Synthèse!B$7,C655&lt;Synthèse!B$9)</f>
        <v>1</v>
      </c>
      <c r="Q655" s="60">
        <f>ROUNDUP(C655/(Synthèse!$B$2+Synthèse!$B$3)*8,0)</f>
        <v>3</v>
      </c>
      <c r="R655" s="60">
        <f>IFERROR(VLOOKUP(A655,'Evaluations (formulaire)'!A:P,6,0)+VLOOKUP(A655,'Evaluations (formulaire)'!A:P,7,0),0)</f>
        <v>0</v>
      </c>
      <c r="S655" s="60">
        <f>IFERROR(VLOOKUP(A655,'Evaluations (formulaire)'!A:P,8,0),0)</f>
        <v>0</v>
      </c>
      <c r="T655" s="64">
        <f>IF(AND(ISBLANK(P655),Q655&lt;=2),Synthèse!$B$42,IF(AND(ISBLANK(P655),Q655&gt;=7),Synthèse!$C$42,R655+S655))</f>
        <v>0</v>
      </c>
      <c r="U655" s="64">
        <f t="shared" si="84"/>
        <v>12.02</v>
      </c>
      <c r="V655" s="59">
        <f t="shared" si="85"/>
        <v>171</v>
      </c>
      <c r="W655" s="26">
        <v>724</v>
      </c>
      <c r="X655" s="26" t="b">
        <f t="shared" si="86"/>
        <v>1</v>
      </c>
      <c r="Y655" s="26" t="e">
        <f>VLOOKUP(A655,#REF!,21,0)</f>
        <v>#REF!</v>
      </c>
      <c r="Z655" s="26" t="s">
        <v>2283</v>
      </c>
      <c r="AC655" t="b">
        <f t="shared" si="87"/>
        <v>0</v>
      </c>
      <c r="AD655" t="e">
        <f>IFERROR(VLOOKUP(A655,#REF!,4,0),MAX(#REF!)+100)</f>
        <v>#REF!</v>
      </c>
    </row>
    <row r="656" spans="1:30">
      <c r="A656">
        <v>1084817</v>
      </c>
      <c r="B656" s="5" t="str">
        <f ca="1">VLOOKUP(A656,'Fichier FA (en entrée)'!B:AH,3,0)</f>
        <v>NZGQXRYGQM</v>
      </c>
      <c r="C656">
        <f t="shared" si="80"/>
        <v>540</v>
      </c>
      <c r="D656">
        <f t="shared" si="81"/>
        <v>-20</v>
      </c>
      <c r="E656" s="14" t="str">
        <f>VLOOKUP(A656,'Fichier FA (en entrée)'!B:AH,2,0)</f>
        <v>EV</v>
      </c>
      <c r="F656" s="14" t="b">
        <f t="shared" si="82"/>
        <v>1</v>
      </c>
      <c r="G656" s="14" t="b">
        <f>IFERROR(VLOOKUP(A656,'Calculs FI (auto)'!A:F,6,0),FALSE)</f>
        <v>0</v>
      </c>
      <c r="H656" s="14" t="b">
        <f t="shared" si="83"/>
        <v>0</v>
      </c>
      <c r="I656" s="16" t="str">
        <f>IFERROR(VLOOKUP(A656,'Moyennes FA (en entrée)'!B:N,7,0),"")</f>
        <v/>
      </c>
      <c r="J656" s="16">
        <f>IFERROR(VLOOKUP(VLOOKUP(A656,'Fichier FA (en entrée)'!B:AH,33,0),Modificateurs!A$2:B$5,2,0),0)</f>
        <v>0</v>
      </c>
      <c r="K656" s="16">
        <f>IFERROR(VLOOKUP(VLOOKUP(A656,'Redoub FI (en entrée)'!B:N,7,0),Modificateurs!A$8:B$11,2,0),0)</f>
        <v>0</v>
      </c>
      <c r="L656" s="16">
        <f>IFERROR(VLOOKUP(M656,Modificateurs!D$1:E$94,2,0),0)</f>
        <v>0</v>
      </c>
      <c r="M656" t="str">
        <f>VLOOKUP(A656,'Fichier FA (en entrée)'!B:AH,16,0)&amp;" "&amp;VLOOKUP(A656,'Fichier FA (en entrée)'!B:AH,20,0)&amp;" "&amp;VLOOKUP(A656,'Fichier FA (en entrée)'!B:AH,27,0)&amp;" "&amp;VLOOKUP(A656,'Fichier FA (en entrée)'!B:AH,29,0)</f>
        <v xml:space="preserve">   </v>
      </c>
      <c r="N656" t="str">
        <f>VLOOKUP(A656,'Fichier FA (en entrée)'!B:AH,8,0)</f>
        <v>Non scolarisé</v>
      </c>
      <c r="O656" t="b">
        <f>AND(C656&gt;Synthèse!B$7,C656&lt;Synthèse!B$9)</f>
        <v>0</v>
      </c>
      <c r="Q656" s="60">
        <f>ROUNDUP(C656/(Synthèse!$B$2+Synthèse!$B$3)*8,0)</f>
        <v>8</v>
      </c>
      <c r="R656" s="60">
        <f>IFERROR(VLOOKUP(A656,'Evaluations (formulaire)'!A:P,6,0)+VLOOKUP(A656,'Evaluations (formulaire)'!A:P,7,0),0)</f>
        <v>0</v>
      </c>
      <c r="S656" s="60">
        <f>IFERROR(VLOOKUP(A656,'Evaluations (formulaire)'!A:P,8,0),0)</f>
        <v>0</v>
      </c>
      <c r="T656" s="64">
        <f>IF(AND(ISBLANK(P656),Q656&lt;=2),Synthèse!$B$42,IF(AND(ISBLANK(P656),Q656&gt;=7),Synthèse!$C$42,R656+S656))</f>
        <v>0</v>
      </c>
      <c r="U656" s="64">
        <f t="shared" si="84"/>
        <v>-20</v>
      </c>
      <c r="V656" s="59">
        <f t="shared" si="85"/>
        <v>540</v>
      </c>
      <c r="W656" s="26">
        <v>581</v>
      </c>
      <c r="X656" s="26" t="b">
        <f t="shared" si="86"/>
        <v>0</v>
      </c>
      <c r="Y656" s="26" t="e">
        <f>VLOOKUP(A656,#REF!,21,0)</f>
        <v>#REF!</v>
      </c>
      <c r="Z656" s="26" t="s">
        <v>2283</v>
      </c>
      <c r="AC656" t="b">
        <f t="shared" si="87"/>
        <v>0</v>
      </c>
      <c r="AD656" t="e">
        <f>IFERROR(VLOOKUP(A656,#REF!,4,0),MAX(#REF!)+100)</f>
        <v>#REF!</v>
      </c>
    </row>
    <row r="657" spans="1:30">
      <c r="A657">
        <v>1085674</v>
      </c>
      <c r="B657" s="5" t="str">
        <f ca="1">VLOOKUP(A657,'Fichier FA (en entrée)'!B:AH,3,0)</f>
        <v>GHTEEBALLD</v>
      </c>
      <c r="C657">
        <f t="shared" si="80"/>
        <v>765</v>
      </c>
      <c r="D657">
        <f t="shared" si="81"/>
        <v>-100</v>
      </c>
      <c r="E657" s="14" t="str">
        <f>VLOOKUP(A657,'Fichier FA (en entrée)'!B:AH,2,0)</f>
        <v>ENV</v>
      </c>
      <c r="F657" s="14" t="b">
        <f t="shared" si="82"/>
        <v>0</v>
      </c>
      <c r="G657" s="14" t="b">
        <f>IFERROR(VLOOKUP(A657,'Calculs FI (auto)'!A:F,6,0),FALSE)</f>
        <v>1</v>
      </c>
      <c r="H657" s="14" t="b">
        <f t="shared" si="83"/>
        <v>0</v>
      </c>
      <c r="I657" s="16" t="str">
        <f>IFERROR(VLOOKUP(A657,'Moyennes FA (en entrée)'!B:N,7,0),"")</f>
        <v/>
      </c>
      <c r="J657" s="16">
        <f>IFERROR(VLOOKUP(VLOOKUP(A657,'Fichier FA (en entrée)'!B:AH,33,0),Modificateurs!A$2:B$5,2,0),0)</f>
        <v>0</v>
      </c>
      <c r="K657" s="16">
        <f>IFERROR(VLOOKUP(VLOOKUP(A657,'Redoub FI (en entrée)'!B:N,7,0),Modificateurs!A$8:B$11,2,0),0)</f>
        <v>0</v>
      </c>
      <c r="L657" s="16">
        <f>IFERROR(VLOOKUP(M657,Modificateurs!D$1:E$94,2,0),0)</f>
        <v>0</v>
      </c>
      <c r="M657" t="str">
        <f>VLOOKUP(A657,'Fichier FA (en entrée)'!B:AH,16,0)&amp;" "&amp;VLOOKUP(A657,'Fichier FA (en entrée)'!B:AH,20,0)&amp;" "&amp;VLOOKUP(A657,'Fichier FA (en entrée)'!B:AH,27,0)&amp;" "&amp;VLOOKUP(A657,'Fichier FA (en entrée)'!B:AH,29,0)</f>
        <v xml:space="preserve">   </v>
      </c>
      <c r="N657" t="str">
        <f>VLOOKUP(A657,'Fichier FA (en entrée)'!B:AH,8,0)</f>
        <v>Non scolarisé</v>
      </c>
      <c r="O657" t="b">
        <f>AND(C657&gt;Synthèse!B$7,C657&lt;Synthèse!B$9)</f>
        <v>0</v>
      </c>
      <c r="Q657" s="60">
        <f>ROUNDUP(C657/(Synthèse!$B$2+Synthèse!$B$3)*8,0)</f>
        <v>12</v>
      </c>
      <c r="R657" s="60">
        <f>IFERROR(VLOOKUP(A657,'Evaluations (formulaire)'!A:P,6,0)+VLOOKUP(A657,'Evaluations (formulaire)'!A:P,7,0),0)</f>
        <v>0</v>
      </c>
      <c r="S657" s="60">
        <f>IFERROR(VLOOKUP(A657,'Evaluations (formulaire)'!A:P,8,0),0)</f>
        <v>0</v>
      </c>
      <c r="T657" s="64">
        <f>IF(AND(ISBLANK(P657),Q657&lt;=2),Synthèse!$B$42,IF(AND(ISBLANK(P657),Q657&gt;=7),Synthèse!$C$42,R657+S657))</f>
        <v>0</v>
      </c>
      <c r="U657" s="64">
        <f t="shared" si="84"/>
        <v>-100</v>
      </c>
      <c r="V657" s="59">
        <f t="shared" si="85"/>
        <v>765</v>
      </c>
      <c r="W657" s="26">
        <v>234</v>
      </c>
      <c r="X657" s="26" t="b">
        <f t="shared" si="86"/>
        <v>0</v>
      </c>
      <c r="Y657" s="26" t="e">
        <f>VLOOKUP(A657,#REF!,21,0)</f>
        <v>#REF!</v>
      </c>
      <c r="Z657" s="26" t="s">
        <v>2283</v>
      </c>
      <c r="AC657" t="b">
        <f t="shared" si="87"/>
        <v>0</v>
      </c>
      <c r="AD657" t="e">
        <f>IFERROR(VLOOKUP(A657,#REF!,4,0),MAX(#REF!)+100)</f>
        <v>#REF!</v>
      </c>
    </row>
    <row r="658" spans="1:30">
      <c r="A658">
        <v>1088153</v>
      </c>
      <c r="B658" s="5" t="str">
        <f ca="1">VLOOKUP(A658,'Fichier FA (en entrée)'!B:AH,3,0)</f>
        <v>TAVMHCNZWW</v>
      </c>
      <c r="C658">
        <f t="shared" si="80"/>
        <v>467</v>
      </c>
      <c r="D658">
        <f t="shared" si="81"/>
        <v>-0.36999999999999922</v>
      </c>
      <c r="E658" s="14" t="str">
        <f>VLOOKUP(A658,'Fichier FA (en entrée)'!B:AH,2,0)</f>
        <v>EV</v>
      </c>
      <c r="F658" s="14" t="b">
        <f t="shared" si="82"/>
        <v>1</v>
      </c>
      <c r="G658" s="14" t="b">
        <f>IFERROR(VLOOKUP(A658,'Calculs FI (auto)'!A:F,6,0),FALSE)</f>
        <v>0</v>
      </c>
      <c r="H658" s="14" t="b">
        <f t="shared" si="83"/>
        <v>0</v>
      </c>
      <c r="I658" s="16">
        <f>IFERROR(VLOOKUP(A658,'Moyennes FA (en entrée)'!B:N,7,0),"")</f>
        <v>9.6300000000000008</v>
      </c>
      <c r="J658" s="16">
        <f>IFERROR(VLOOKUP(VLOOKUP(A658,'Fichier FA (en entrée)'!B:AH,33,0),Modificateurs!A$2:B$5,2,0),0)</f>
        <v>0</v>
      </c>
      <c r="K658" s="16">
        <f>IFERROR(VLOOKUP(VLOOKUP(A658,'Redoub FI (en entrée)'!B:N,7,0),Modificateurs!A$8:B$11,2,0),0)</f>
        <v>0</v>
      </c>
      <c r="L658" s="16">
        <f>IFERROR(VLOOKUP(M658,Modificateurs!D$1:E$94,2,0),0)</f>
        <v>-10</v>
      </c>
      <c r="M658" t="str">
        <f>VLOOKUP(A658,'Fichier FA (en entrée)'!B:AH,16,0)&amp;" "&amp;VLOOKUP(A658,'Fichier FA (en entrée)'!B:AH,20,0)&amp;" "&amp;VLOOKUP(A658,'Fichier FA (en entrée)'!B:AH,27,0)&amp;" "&amp;VLOOKUP(A658,'Fichier FA (en entrée)'!B:AH,29,0)</f>
        <v xml:space="preserve">  Littéraire Langue renforcée</v>
      </c>
      <c r="N658" t="str">
        <f>VLOOKUP(A658,'Fichier FA (en entrée)'!B:AH,8,0)</f>
        <v>Scolarisé dans le supérieur en France</v>
      </c>
      <c r="O658" t="b">
        <f>AND(C658&gt;Synthèse!B$7,C658&lt;Synthèse!B$9)</f>
        <v>0</v>
      </c>
      <c r="Q658" s="60">
        <f>ROUNDUP(C658/(Synthèse!$B$2+Synthèse!$B$3)*8,0)</f>
        <v>7</v>
      </c>
      <c r="R658" s="60">
        <f>IFERROR(VLOOKUP(A658,'Evaluations (formulaire)'!A:P,6,0)+VLOOKUP(A658,'Evaluations (formulaire)'!A:P,7,0),0)</f>
        <v>0</v>
      </c>
      <c r="S658" s="60">
        <f>IFERROR(VLOOKUP(A658,'Evaluations (formulaire)'!A:P,8,0),0)</f>
        <v>0</v>
      </c>
      <c r="T658" s="64">
        <f>IF(AND(ISBLANK(P658),Q658&lt;=2),Synthèse!$B$42,IF(AND(ISBLANK(P658),Q658&gt;=7),Synthèse!$C$42,R658+S658))</f>
        <v>0</v>
      </c>
      <c r="U658" s="64">
        <f t="shared" si="84"/>
        <v>-0.36999999999999922</v>
      </c>
      <c r="V658" s="59">
        <f t="shared" si="85"/>
        <v>467</v>
      </c>
      <c r="W658" s="26">
        <v>333</v>
      </c>
      <c r="X658" s="26" t="b">
        <f t="shared" si="86"/>
        <v>0</v>
      </c>
      <c r="Y658" s="26" t="e">
        <f>VLOOKUP(A658,#REF!,21,0)</f>
        <v>#REF!</v>
      </c>
      <c r="Z658" s="26" t="s">
        <v>2283</v>
      </c>
      <c r="AC658" t="b">
        <f t="shared" si="87"/>
        <v>0</v>
      </c>
      <c r="AD658" t="e">
        <f>IFERROR(VLOOKUP(A658,#REF!,4,0),MAX(#REF!)+100)</f>
        <v>#REF!</v>
      </c>
    </row>
    <row r="659" spans="1:30">
      <c r="A659">
        <v>1088592</v>
      </c>
      <c r="B659" s="5" t="str">
        <f ca="1">VLOOKUP(A659,'Fichier FA (en entrée)'!B:AH,3,0)</f>
        <v>ZAEDMSZKBN</v>
      </c>
      <c r="C659">
        <f t="shared" si="80"/>
        <v>233</v>
      </c>
      <c r="D659">
        <f t="shared" si="81"/>
        <v>10.81</v>
      </c>
      <c r="E659" s="14" t="str">
        <f>VLOOKUP(A659,'Fichier FA (en entrée)'!B:AH,2,0)</f>
        <v>EV</v>
      </c>
      <c r="F659" s="14" t="b">
        <f t="shared" si="82"/>
        <v>1</v>
      </c>
      <c r="G659" s="14" t="b">
        <f>IFERROR(VLOOKUP(A659,'Calculs FI (auto)'!A:F,6,0),FALSE)</f>
        <v>1</v>
      </c>
      <c r="H659" s="14" t="b">
        <f t="shared" si="83"/>
        <v>1</v>
      </c>
      <c r="I659" s="16">
        <f>IFERROR(VLOOKUP(A659,'Moyennes FA (en entrée)'!B:N,7,0),"")</f>
        <v>8.81</v>
      </c>
      <c r="J659" s="16">
        <f>IFERROR(VLOOKUP(VLOOKUP(A659,'Fichier FA (en entrée)'!B:AH,33,0),Modificateurs!A$2:B$5,2,0),0)</f>
        <v>0</v>
      </c>
      <c r="K659" s="16">
        <f>IFERROR(VLOOKUP(VLOOKUP(A659,'Redoub FI (en entrée)'!B:N,7,0),Modificateurs!A$8:B$11,2,0),0)</f>
        <v>0</v>
      </c>
      <c r="L659" s="16">
        <f>IFERROR(VLOOKUP(M659,Modificateurs!D$1:E$94,2,0),0)</f>
        <v>2</v>
      </c>
      <c r="M659" t="str">
        <f>VLOOKUP(A659,'Fichier FA (en entrée)'!B:AH,16,0)&amp;" "&amp;VLOOKUP(A659,'Fichier FA (en entrée)'!B:AH,20,0)&amp;" "&amp;VLOOKUP(A659,'Fichier FA (en entrée)'!B:AH,27,0)&amp;" "&amp;VLOOKUP(A659,'Fichier FA (en entrée)'!B:AH,29,0)</f>
        <v xml:space="preserve">  Scientifique Mathématiques</v>
      </c>
      <c r="N659" t="str">
        <f>VLOOKUP(A659,'Fichier FA (en entrée)'!B:AH,8,0)</f>
        <v>Scolarisé dans le supérieur en France</v>
      </c>
      <c r="O659" t="b">
        <f>AND(C659&gt;Synthèse!B$7,C659&lt;Synthèse!B$9)</f>
        <v>1</v>
      </c>
      <c r="Q659" s="60">
        <f>ROUNDUP(C659/(Synthèse!$B$2+Synthèse!$B$3)*8,0)</f>
        <v>4</v>
      </c>
      <c r="R659" s="60">
        <f>IFERROR(VLOOKUP(A659,'Evaluations (formulaire)'!A:P,6,0)+VLOOKUP(A659,'Evaluations (formulaire)'!A:P,7,0),0)</f>
        <v>0</v>
      </c>
      <c r="S659" s="60">
        <f>IFERROR(VLOOKUP(A659,'Evaluations (formulaire)'!A:P,8,0),0)</f>
        <v>0</v>
      </c>
      <c r="T659" s="64">
        <f>IF(AND(ISBLANK(P659),Q659&lt;=2),Synthèse!$B$42,IF(AND(ISBLANK(P659),Q659&gt;=7),Synthèse!$C$42,R659+S659))</f>
        <v>0</v>
      </c>
      <c r="U659" s="64">
        <f t="shared" si="84"/>
        <v>10.81</v>
      </c>
      <c r="V659" s="59">
        <f t="shared" si="85"/>
        <v>233</v>
      </c>
      <c r="W659" s="26">
        <v>76</v>
      </c>
      <c r="X659" s="26" t="b">
        <f t="shared" si="86"/>
        <v>1</v>
      </c>
      <c r="Y659" s="26" t="e">
        <f>VLOOKUP(A659,#REF!,21,0)</f>
        <v>#REF!</v>
      </c>
      <c r="Z659" s="26" t="s">
        <v>2283</v>
      </c>
      <c r="AC659" t="b">
        <f t="shared" si="87"/>
        <v>0</v>
      </c>
      <c r="AD659" t="e">
        <f>IFERROR(VLOOKUP(A659,#REF!,4,0),MAX(#REF!)+100)</f>
        <v>#REF!</v>
      </c>
    </row>
    <row r="660" spans="1:30">
      <c r="A660">
        <v>1088893</v>
      </c>
      <c r="B660" s="5" t="str">
        <f ca="1">VLOOKUP(A660,'Fichier FA (en entrée)'!B:AH,3,0)</f>
        <v>BCLDBGJVGG</v>
      </c>
      <c r="C660">
        <f t="shared" si="80"/>
        <v>191</v>
      </c>
      <c r="D660">
        <f t="shared" si="81"/>
        <v>11.72</v>
      </c>
      <c r="E660" s="14" t="str">
        <f>VLOOKUP(A660,'Fichier FA (en entrée)'!B:AH,2,0)</f>
        <v>EV</v>
      </c>
      <c r="F660" s="14" t="b">
        <f t="shared" si="82"/>
        <v>1</v>
      </c>
      <c r="G660" s="14" t="b">
        <f>IFERROR(VLOOKUP(A660,'Calculs FI (auto)'!A:F,6,0),FALSE)</f>
        <v>0</v>
      </c>
      <c r="H660" s="14" t="b">
        <f t="shared" si="83"/>
        <v>0</v>
      </c>
      <c r="I660" s="16">
        <f>IFERROR(VLOOKUP(A660,'Moyennes FA (en entrée)'!B:N,7,0),"")</f>
        <v>8.7200000000000006</v>
      </c>
      <c r="J660" s="16">
        <f>IFERROR(VLOOKUP(VLOOKUP(A660,'Fichier FA (en entrée)'!B:AH,33,0),Modificateurs!A$2:B$5,2,0),0)</f>
        <v>0</v>
      </c>
      <c r="K660" s="16">
        <f>IFERROR(VLOOKUP(VLOOKUP(A660,'Redoub FI (en entrée)'!B:N,7,0),Modificateurs!A$8:B$11,2,0),0)</f>
        <v>0</v>
      </c>
      <c r="L660" s="16">
        <f>IFERROR(VLOOKUP(M660,Modificateurs!D$1:E$94,2,0),0)</f>
        <v>3</v>
      </c>
      <c r="M660" t="str">
        <f>VLOOKUP(A660,'Fichier FA (en entrée)'!B:AH,16,0)&amp;" "&amp;VLOOKUP(A660,'Fichier FA (en entrée)'!B:AH,20,0)&amp;" "&amp;VLOOKUP(A660,'Fichier FA (en entrée)'!B:AH,27,0)&amp;" "&amp;VLOOKUP(A660,'Fichier FA (en entrée)'!B:AH,29,0)</f>
        <v xml:space="preserve">  Scientifique Informatique et Sciences du numérique</v>
      </c>
      <c r="N660" t="str">
        <f>VLOOKUP(A660,'Fichier FA (en entrée)'!B:AH,8,0)</f>
        <v>Scolarisé dans le supérieur en France</v>
      </c>
      <c r="O660" t="b">
        <f>AND(C660&gt;Synthèse!B$7,C660&lt;Synthèse!B$9)</f>
        <v>1</v>
      </c>
      <c r="Q660" s="60">
        <f>ROUNDUP(C660/(Synthèse!$B$2+Synthèse!$B$3)*8,0)</f>
        <v>3</v>
      </c>
      <c r="R660" s="60">
        <f>IFERROR(VLOOKUP(A660,'Evaluations (formulaire)'!A:P,6,0)+VLOOKUP(A660,'Evaluations (formulaire)'!A:P,7,0),0)</f>
        <v>0</v>
      </c>
      <c r="S660" s="60">
        <f>IFERROR(VLOOKUP(A660,'Evaluations (formulaire)'!A:P,8,0),0)</f>
        <v>0</v>
      </c>
      <c r="T660" s="64">
        <f>IF(AND(ISBLANK(P660),Q660&lt;=2),Synthèse!$B$42,IF(AND(ISBLANK(P660),Q660&gt;=7),Synthèse!$C$42,R660+S660))</f>
        <v>0</v>
      </c>
      <c r="U660" s="64">
        <f t="shared" si="84"/>
        <v>11.72</v>
      </c>
      <c r="V660" s="59">
        <f t="shared" si="85"/>
        <v>191</v>
      </c>
      <c r="W660" s="26">
        <v>762</v>
      </c>
      <c r="X660" s="26" t="b">
        <f t="shared" si="86"/>
        <v>1</v>
      </c>
      <c r="Y660" s="26" t="e">
        <f>VLOOKUP(A660,#REF!,21,0)</f>
        <v>#REF!</v>
      </c>
      <c r="Z660" s="26" t="s">
        <v>2283</v>
      </c>
      <c r="AC660" t="b">
        <f t="shared" si="87"/>
        <v>0</v>
      </c>
      <c r="AD660" t="e">
        <f>IFERROR(VLOOKUP(A660,#REF!,4,0),MAX(#REF!)+100)</f>
        <v>#REF!</v>
      </c>
    </row>
    <row r="661" spans="1:30">
      <c r="A661">
        <v>1089250</v>
      </c>
      <c r="B661" s="5" t="str">
        <f ca="1">VLOOKUP(A661,'Fichier FA (en entrée)'!B:AH,3,0)</f>
        <v>MSMPULXLCF</v>
      </c>
      <c r="C661">
        <f t="shared" si="80"/>
        <v>106</v>
      </c>
      <c r="D661">
        <f t="shared" si="81"/>
        <v>13.45</v>
      </c>
      <c r="E661" s="14" t="str">
        <f>VLOOKUP(A661,'Fichier FA (en entrée)'!B:AH,2,0)</f>
        <v>EV</v>
      </c>
      <c r="F661" s="14" t="b">
        <f t="shared" si="82"/>
        <v>1</v>
      </c>
      <c r="G661" s="14" t="b">
        <f>IFERROR(VLOOKUP(A661,'Calculs FI (auto)'!A:F,6,0),FALSE)</f>
        <v>1</v>
      </c>
      <c r="H661" s="14" t="b">
        <f t="shared" si="83"/>
        <v>1</v>
      </c>
      <c r="I661" s="16">
        <f>IFERROR(VLOOKUP(A661,'Moyennes FA (en entrée)'!B:N,7,0),"")</f>
        <v>12.45</v>
      </c>
      <c r="J661" s="16">
        <f>IFERROR(VLOOKUP(VLOOKUP(A661,'Fichier FA (en entrée)'!B:AH,33,0),Modificateurs!A$2:B$5,2,0),0)</f>
        <v>0</v>
      </c>
      <c r="K661" s="16">
        <f>IFERROR(VLOOKUP(VLOOKUP(A661,'Redoub FI (en entrée)'!B:N,7,0),Modificateurs!A$8:B$11,2,0),0)</f>
        <v>0</v>
      </c>
      <c r="L661" s="16">
        <f>IFERROR(VLOOKUP(M661,Modificateurs!D$1:E$94,2,0),0)</f>
        <v>1</v>
      </c>
      <c r="M661" t="str">
        <f>VLOOKUP(A661,'Fichier FA (en entrée)'!B:AH,16,0)&amp;" "&amp;VLOOKUP(A661,'Fichier FA (en entrée)'!B:AH,20,0)&amp;" "&amp;VLOOKUP(A661,'Fichier FA (en entrée)'!B:AH,27,0)&amp;" "&amp;VLOOKUP(A661,'Fichier FA (en entrée)'!B:AH,29,0)</f>
        <v xml:space="preserve">  Scientifique Pas de spécialité (S.I)</v>
      </c>
      <c r="N661" t="str">
        <f>VLOOKUP(A661,'Fichier FA (en entrée)'!B:AH,8,0)</f>
        <v>Scolarisé dans le supérieur en France</v>
      </c>
      <c r="O661" t="b">
        <f>AND(C661&gt;Synthèse!B$7,C661&lt;Synthèse!B$9)</f>
        <v>0</v>
      </c>
      <c r="Q661" s="60">
        <f>ROUNDUP(C661/(Synthèse!$B$2+Synthèse!$B$3)*8,0)</f>
        <v>2</v>
      </c>
      <c r="R661" s="60">
        <f>IFERROR(VLOOKUP(A661,'Evaluations (formulaire)'!A:P,6,0)+VLOOKUP(A661,'Evaluations (formulaire)'!A:P,7,0),0)</f>
        <v>0</v>
      </c>
      <c r="S661" s="60">
        <f>IFERROR(VLOOKUP(A661,'Evaluations (formulaire)'!A:P,8,0),0)</f>
        <v>0</v>
      </c>
      <c r="T661" s="64">
        <f>IF(AND(ISBLANK(P661),Q661&lt;=2),Synthèse!$B$42,IF(AND(ISBLANK(P661),Q661&gt;=7),Synthèse!$C$42,R661+S661))</f>
        <v>0</v>
      </c>
      <c r="U661" s="64">
        <f t="shared" si="84"/>
        <v>13.45</v>
      </c>
      <c r="V661" s="59">
        <f t="shared" si="85"/>
        <v>106</v>
      </c>
      <c r="W661" s="26">
        <v>654</v>
      </c>
      <c r="X661" s="26" t="b">
        <f t="shared" si="86"/>
        <v>1</v>
      </c>
      <c r="Y661" s="26" t="e">
        <f>VLOOKUP(A661,#REF!,21,0)</f>
        <v>#REF!</v>
      </c>
      <c r="Z661" s="26" t="s">
        <v>2283</v>
      </c>
      <c r="AC661" t="b">
        <f t="shared" si="87"/>
        <v>0</v>
      </c>
      <c r="AD661" t="e">
        <f>IFERROR(VLOOKUP(A661,#REF!,4,0),MAX(#REF!)+100)</f>
        <v>#REF!</v>
      </c>
    </row>
    <row r="662" spans="1:30">
      <c r="A662">
        <v>1089986</v>
      </c>
      <c r="B662" s="5" t="str">
        <f ca="1">VLOOKUP(A662,'Fichier FA (en entrée)'!B:AH,3,0)</f>
        <v>CWYHBTMBAB</v>
      </c>
      <c r="C662">
        <f t="shared" si="80"/>
        <v>765</v>
      </c>
      <c r="D662">
        <f t="shared" si="81"/>
        <v>-100</v>
      </c>
      <c r="E662" s="14" t="str">
        <f>VLOOKUP(A662,'Fichier FA (en entrée)'!B:AH,2,0)</f>
        <v>ENV</v>
      </c>
      <c r="F662" s="14" t="b">
        <f t="shared" si="82"/>
        <v>0</v>
      </c>
      <c r="G662" s="14" t="b">
        <f>IFERROR(VLOOKUP(A662,'Calculs FI (auto)'!A:F,6,0),FALSE)</f>
        <v>0</v>
      </c>
      <c r="H662" s="14" t="b">
        <f t="shared" si="83"/>
        <v>0</v>
      </c>
      <c r="I662" s="16" t="str">
        <f>IFERROR(VLOOKUP(A662,'Moyennes FA (en entrée)'!B:N,7,0),"")</f>
        <v/>
      </c>
      <c r="J662" s="16">
        <f>IFERROR(VLOOKUP(VLOOKUP(A662,'Fichier FA (en entrée)'!B:AH,33,0),Modificateurs!A$2:B$5,2,0),0)</f>
        <v>0</v>
      </c>
      <c r="K662" s="16">
        <f>IFERROR(VLOOKUP(VLOOKUP(A662,'Redoub FI (en entrée)'!B:N,7,0),Modificateurs!A$8:B$11,2,0),0)</f>
        <v>0</v>
      </c>
      <c r="L662" s="16">
        <f>IFERROR(VLOOKUP(M662,Modificateurs!D$1:E$94,2,0),0)</f>
        <v>0</v>
      </c>
      <c r="M662" t="str">
        <f>VLOOKUP(A662,'Fichier FA (en entrée)'!B:AH,16,0)&amp;" "&amp;VLOOKUP(A662,'Fichier FA (en entrée)'!B:AH,20,0)&amp;" "&amp;VLOOKUP(A662,'Fichier FA (en entrée)'!B:AH,27,0)&amp;" "&amp;VLOOKUP(A662,'Fichier FA (en entrée)'!B:AH,29,0)</f>
        <v xml:space="preserve">   </v>
      </c>
      <c r="N662" t="str">
        <f>VLOOKUP(A662,'Fichier FA (en entrée)'!B:AH,8,0)</f>
        <v>Scolarisé en MC, FCIL, MGI, DAEU, MANN hors contrat,bac international</v>
      </c>
      <c r="O662" t="b">
        <f>AND(C662&gt;Synthèse!B$7,C662&lt;Synthèse!B$9)</f>
        <v>0</v>
      </c>
      <c r="Q662" s="60">
        <f>ROUNDUP(C662/(Synthèse!$B$2+Synthèse!$B$3)*8,0)</f>
        <v>12</v>
      </c>
      <c r="R662" s="60">
        <f>IFERROR(VLOOKUP(A662,'Evaluations (formulaire)'!A:P,6,0)+VLOOKUP(A662,'Evaluations (formulaire)'!A:P,7,0),0)</f>
        <v>0</v>
      </c>
      <c r="S662" s="60">
        <f>IFERROR(VLOOKUP(A662,'Evaluations (formulaire)'!A:P,8,0),0)</f>
        <v>0</v>
      </c>
      <c r="T662" s="64">
        <f>IF(AND(ISBLANK(P662),Q662&lt;=2),Synthèse!$B$42,IF(AND(ISBLANK(P662),Q662&gt;=7),Synthèse!$C$42,R662+S662))</f>
        <v>0</v>
      </c>
      <c r="U662" s="64">
        <f t="shared" si="84"/>
        <v>-100</v>
      </c>
      <c r="V662" s="59">
        <f t="shared" si="85"/>
        <v>765</v>
      </c>
      <c r="W662" s="26">
        <v>607</v>
      </c>
      <c r="X662" s="26" t="b">
        <f t="shared" si="86"/>
        <v>0</v>
      </c>
      <c r="Y662" s="26" t="e">
        <f>VLOOKUP(A662,#REF!,21,0)</f>
        <v>#REF!</v>
      </c>
      <c r="Z662" s="26" t="s">
        <v>2283</v>
      </c>
      <c r="AC662" t="b">
        <f t="shared" si="87"/>
        <v>0</v>
      </c>
      <c r="AD662" t="e">
        <f>IFERROR(VLOOKUP(A662,#REF!,4,0),MAX(#REF!)+100)</f>
        <v>#REF!</v>
      </c>
    </row>
    <row r="663" spans="1:30">
      <c r="A663">
        <v>1091421</v>
      </c>
      <c r="B663" s="5" t="str">
        <f ca="1">VLOOKUP(A663,'Fichier FA (en entrée)'!B:AH,3,0)</f>
        <v>BJGDBMVYVY</v>
      </c>
      <c r="C663">
        <f t="shared" si="80"/>
        <v>190</v>
      </c>
      <c r="D663">
        <f t="shared" si="81"/>
        <v>11.74</v>
      </c>
      <c r="E663" s="14" t="str">
        <f>VLOOKUP(A663,'Fichier FA (en entrée)'!B:AH,2,0)</f>
        <v>EV</v>
      </c>
      <c r="F663" s="14" t="b">
        <f t="shared" si="82"/>
        <v>1</v>
      </c>
      <c r="G663" s="14" t="b">
        <f>IFERROR(VLOOKUP(A663,'Calculs FI (auto)'!A:F,6,0),FALSE)</f>
        <v>1</v>
      </c>
      <c r="H663" s="14" t="b">
        <f t="shared" si="83"/>
        <v>1</v>
      </c>
      <c r="I663" s="16">
        <f>IFERROR(VLOOKUP(A663,'Moyennes FA (en entrée)'!B:N,7,0),"")</f>
        <v>9.74</v>
      </c>
      <c r="J663" s="16">
        <f>IFERROR(VLOOKUP(VLOOKUP(A663,'Fichier FA (en entrée)'!B:AH,33,0),Modificateurs!A$2:B$5,2,0),0)</f>
        <v>0</v>
      </c>
      <c r="K663" s="16">
        <f>IFERROR(VLOOKUP(VLOOKUP(A663,'Redoub FI (en entrée)'!B:N,7,0),Modificateurs!A$8:B$11,2,0),0)</f>
        <v>0</v>
      </c>
      <c r="L663" s="16">
        <f>IFERROR(VLOOKUP(M663,Modificateurs!D$1:E$94,2,0),0)</f>
        <v>2</v>
      </c>
      <c r="M663" t="str">
        <f>VLOOKUP(A663,'Fichier FA (en entrée)'!B:AH,16,0)&amp;" "&amp;VLOOKUP(A663,'Fichier FA (en entrée)'!B:AH,20,0)&amp;" "&amp;VLOOKUP(A663,'Fichier FA (en entrée)'!B:AH,27,0)&amp;" "&amp;VLOOKUP(A663,'Fichier FA (en entrée)'!B:AH,29,0)</f>
        <v xml:space="preserve">  Scientifique Physique-chimie</v>
      </c>
      <c r="N663" t="str">
        <f>VLOOKUP(A663,'Fichier FA (en entrée)'!B:AH,8,0)</f>
        <v>Scolarisé dans le supérieur en France</v>
      </c>
      <c r="O663" t="b">
        <f>AND(C663&gt;Synthèse!B$7,C663&lt;Synthèse!B$9)</f>
        <v>1</v>
      </c>
      <c r="Q663" s="60">
        <f>ROUNDUP(C663/(Synthèse!$B$2+Synthèse!$B$3)*8,0)</f>
        <v>3</v>
      </c>
      <c r="R663" s="60">
        <f>IFERROR(VLOOKUP(A663,'Evaluations (formulaire)'!A:P,6,0)+VLOOKUP(A663,'Evaluations (formulaire)'!A:P,7,0),0)</f>
        <v>0</v>
      </c>
      <c r="S663" s="60">
        <f>IFERROR(VLOOKUP(A663,'Evaluations (formulaire)'!A:P,8,0),0)</f>
        <v>0</v>
      </c>
      <c r="T663" s="64">
        <f>IF(AND(ISBLANK(P663),Q663&lt;=2),Synthèse!$B$42,IF(AND(ISBLANK(P663),Q663&gt;=7),Synthèse!$C$42,R663+S663))</f>
        <v>0</v>
      </c>
      <c r="U663" s="64">
        <f t="shared" si="84"/>
        <v>11.74</v>
      </c>
      <c r="V663" s="59">
        <f t="shared" si="85"/>
        <v>190</v>
      </c>
      <c r="W663" s="26">
        <v>458</v>
      </c>
      <c r="X663" s="26" t="b">
        <f t="shared" si="86"/>
        <v>1</v>
      </c>
      <c r="Y663" s="26" t="e">
        <f>VLOOKUP(A663,#REF!,21,0)</f>
        <v>#REF!</v>
      </c>
      <c r="Z663" s="26" t="s">
        <v>2283</v>
      </c>
      <c r="AC663" t="b">
        <f t="shared" si="87"/>
        <v>0</v>
      </c>
      <c r="AD663" t="e">
        <f>IFERROR(VLOOKUP(A663,#REF!,4,0),MAX(#REF!)+100)</f>
        <v>#REF!</v>
      </c>
    </row>
    <row r="664" spans="1:30">
      <c r="A664">
        <v>1091629</v>
      </c>
      <c r="B664" s="5" t="str">
        <f ca="1">VLOOKUP(A664,'Fichier FA (en entrée)'!B:AH,3,0)</f>
        <v>BNCHGISHIM</v>
      </c>
      <c r="C664">
        <f t="shared" si="80"/>
        <v>460</v>
      </c>
      <c r="D664">
        <f t="shared" si="81"/>
        <v>-4.0000000000000036E-2</v>
      </c>
      <c r="E664" s="14" t="str">
        <f>VLOOKUP(A664,'Fichier FA (en entrée)'!B:AH,2,0)</f>
        <v>EV</v>
      </c>
      <c r="F664" s="14" t="b">
        <f t="shared" si="82"/>
        <v>1</v>
      </c>
      <c r="G664" s="14" t="b">
        <f>IFERROR(VLOOKUP(A664,'Calculs FI (auto)'!A:F,6,0),FALSE)</f>
        <v>1</v>
      </c>
      <c r="H664" s="14" t="b">
        <f t="shared" si="83"/>
        <v>1</v>
      </c>
      <c r="I664" s="16">
        <f>IFERROR(VLOOKUP(A664,'Moyennes FA (en entrée)'!B:N,7,0),"")</f>
        <v>7.96</v>
      </c>
      <c r="J664" s="16">
        <f>IFERROR(VLOOKUP(VLOOKUP(A664,'Fichier FA (en entrée)'!B:AH,33,0),Modificateurs!A$2:B$5,2,0),0)</f>
        <v>0</v>
      </c>
      <c r="K664" s="16">
        <f>IFERROR(VLOOKUP(VLOOKUP(A664,'Redoub FI (en entrée)'!B:N,7,0),Modificateurs!A$8:B$11,2,0),0)</f>
        <v>0</v>
      </c>
      <c r="L664" s="16">
        <f>IFERROR(VLOOKUP(M664,Modificateurs!D$1:E$94,2,0),0)</f>
        <v>-8</v>
      </c>
      <c r="M664" t="str">
        <f>VLOOKUP(A664,'Fichier FA (en entrée)'!B:AH,16,0)&amp;" "&amp;VLOOKUP(A664,'Fichier FA (en entrée)'!B:AH,20,0)&amp;" "&amp;VLOOKUP(A664,'Fichier FA (en entrée)'!B:AH,27,0)&amp;" "&amp;VLOOKUP(A664,'Fichier FA (en entrée)'!B:AH,29,0)</f>
        <v xml:space="preserve">  Sciences et technologies de la gestion Gestion systèmes d'information</v>
      </c>
      <c r="N664" t="str">
        <f>VLOOKUP(A664,'Fichier FA (en entrée)'!B:AH,8,0)</f>
        <v>Non scolarisé</v>
      </c>
      <c r="O664" t="b">
        <f>AND(C664&gt;Synthèse!B$7,C664&lt;Synthèse!B$9)</f>
        <v>0</v>
      </c>
      <c r="Q664" s="60">
        <f>ROUNDUP(C664/(Synthèse!$B$2+Synthèse!$B$3)*8,0)</f>
        <v>7</v>
      </c>
      <c r="R664" s="60">
        <f>IFERROR(VLOOKUP(A664,'Evaluations (formulaire)'!A:P,6,0)+VLOOKUP(A664,'Evaluations (formulaire)'!A:P,7,0),0)</f>
        <v>0</v>
      </c>
      <c r="S664" s="60">
        <f>IFERROR(VLOOKUP(A664,'Evaluations (formulaire)'!A:P,8,0),0)</f>
        <v>0</v>
      </c>
      <c r="T664" s="64">
        <f>IF(AND(ISBLANK(P664),Q664&lt;=2),Synthèse!$B$42,IF(AND(ISBLANK(P664),Q664&gt;=7),Synthèse!$C$42,R664+S664))</f>
        <v>0</v>
      </c>
      <c r="U664" s="64">
        <f t="shared" si="84"/>
        <v>-4.0000000000000036E-2</v>
      </c>
      <c r="V664" s="59">
        <f t="shared" si="85"/>
        <v>460</v>
      </c>
      <c r="W664" s="26">
        <v>43</v>
      </c>
      <c r="X664" s="26" t="b">
        <f t="shared" si="86"/>
        <v>0</v>
      </c>
      <c r="Y664" s="26" t="e">
        <f>VLOOKUP(A664,#REF!,21,0)</f>
        <v>#REF!</v>
      </c>
      <c r="Z664" s="26" t="s">
        <v>2283</v>
      </c>
      <c r="AC664" t="b">
        <f t="shared" si="87"/>
        <v>0</v>
      </c>
      <c r="AD664" t="e">
        <f>IFERROR(VLOOKUP(A664,#REF!,4,0),MAX(#REF!)+100)</f>
        <v>#REF!</v>
      </c>
    </row>
    <row r="665" spans="1:30">
      <c r="A665">
        <v>1091990</v>
      </c>
      <c r="B665" s="5" t="str">
        <f ca="1">VLOOKUP(A665,'Fichier FA (en entrée)'!B:AH,3,0)</f>
        <v>VXLQZDJSKI</v>
      </c>
      <c r="C665">
        <f t="shared" si="80"/>
        <v>271</v>
      </c>
      <c r="D665">
        <f t="shared" si="81"/>
        <v>10.1</v>
      </c>
      <c r="E665" s="14" t="str">
        <f>VLOOKUP(A665,'Fichier FA (en entrée)'!B:AH,2,0)</f>
        <v>EV</v>
      </c>
      <c r="F665" s="14" t="b">
        <f t="shared" si="82"/>
        <v>1</v>
      </c>
      <c r="G665" s="14" t="b">
        <f>IFERROR(VLOOKUP(A665,'Calculs FI (auto)'!A:F,6,0),FALSE)</f>
        <v>1</v>
      </c>
      <c r="H665" s="14" t="b">
        <f t="shared" si="83"/>
        <v>1</v>
      </c>
      <c r="I665" s="16">
        <f>IFERROR(VLOOKUP(A665,'Moyennes FA (en entrée)'!B:N,7,0),"")</f>
        <v>9.1</v>
      </c>
      <c r="J665" s="16">
        <f>IFERROR(VLOOKUP(VLOOKUP(A665,'Fichier FA (en entrée)'!B:AH,33,0),Modificateurs!A$2:B$5,2,0),0)</f>
        <v>0</v>
      </c>
      <c r="K665" s="16">
        <f>IFERROR(VLOOKUP(VLOOKUP(A665,'Redoub FI (en entrée)'!B:N,7,0),Modificateurs!A$8:B$11,2,0),0)</f>
        <v>0</v>
      </c>
      <c r="L665" s="16">
        <f>IFERROR(VLOOKUP(M665,Modificateurs!D$1:E$94,2,0),0)</f>
        <v>1</v>
      </c>
      <c r="M665" t="str">
        <f>VLOOKUP(A665,'Fichier FA (en entrée)'!B:AH,16,0)&amp;" "&amp;VLOOKUP(A665,'Fichier FA (en entrée)'!B:AH,20,0)&amp;" "&amp;VLOOKUP(A665,'Fichier FA (en entrée)'!B:AH,27,0)&amp;" "&amp;VLOOKUP(A665,'Fichier FA (en entrée)'!B:AH,29,0)</f>
        <v xml:space="preserve">  Scientifique Sciences de la vie et de la terre</v>
      </c>
      <c r="N665" t="str">
        <f>VLOOKUP(A665,'Fichier FA (en entrée)'!B:AH,8,0)</f>
        <v>Non scolarisé</v>
      </c>
      <c r="O665" t="b">
        <f>AND(C665&gt;Synthèse!B$7,C665&lt;Synthèse!B$9)</f>
        <v>1</v>
      </c>
      <c r="Q665" s="60">
        <f>ROUNDUP(C665/(Synthèse!$B$2+Synthèse!$B$3)*8,0)</f>
        <v>5</v>
      </c>
      <c r="R665" s="60">
        <f>IFERROR(VLOOKUP(A665,'Evaluations (formulaire)'!A:P,6,0)+VLOOKUP(A665,'Evaluations (formulaire)'!A:P,7,0),0)</f>
        <v>0</v>
      </c>
      <c r="S665" s="60">
        <f>IFERROR(VLOOKUP(A665,'Evaluations (formulaire)'!A:P,8,0),0)</f>
        <v>0</v>
      </c>
      <c r="T665" s="64">
        <f>IF(AND(ISBLANK(P665),Q665&lt;=2),Synthèse!$B$42,IF(AND(ISBLANK(P665),Q665&gt;=7),Synthèse!$C$42,R665+S665))</f>
        <v>0</v>
      </c>
      <c r="U665" s="64">
        <f t="shared" si="84"/>
        <v>10.1</v>
      </c>
      <c r="V665" s="59">
        <f t="shared" si="85"/>
        <v>270</v>
      </c>
      <c r="W665" s="26">
        <v>312</v>
      </c>
      <c r="X665" s="26" t="b">
        <f t="shared" si="86"/>
        <v>1</v>
      </c>
      <c r="Y665" s="26" t="e">
        <f>VLOOKUP(A665,#REF!,21,0)</f>
        <v>#REF!</v>
      </c>
      <c r="Z665" s="26" t="s">
        <v>2283</v>
      </c>
      <c r="AC665" t="b">
        <f t="shared" si="87"/>
        <v>0</v>
      </c>
      <c r="AD665" t="e">
        <f>IFERROR(VLOOKUP(A665,#REF!,4,0),MAX(#REF!)+100)</f>
        <v>#REF!</v>
      </c>
    </row>
    <row r="666" spans="1:30">
      <c r="A666">
        <v>1092931</v>
      </c>
      <c r="B666" s="5" t="str">
        <f ca="1">VLOOKUP(A666,'Fichier FA (en entrée)'!B:AH,3,0)</f>
        <v>EDXICINKHN</v>
      </c>
      <c r="C666">
        <f t="shared" si="80"/>
        <v>100</v>
      </c>
      <c r="D666">
        <f t="shared" si="81"/>
        <v>13.62</v>
      </c>
      <c r="E666" s="14" t="str">
        <f>VLOOKUP(A666,'Fichier FA (en entrée)'!B:AH,2,0)</f>
        <v>EV</v>
      </c>
      <c r="F666" s="14" t="b">
        <f t="shared" si="82"/>
        <v>1</v>
      </c>
      <c r="G666" s="14" t="b">
        <f>IFERROR(VLOOKUP(A666,'Calculs FI (auto)'!A:F,6,0),FALSE)</f>
        <v>0</v>
      </c>
      <c r="H666" s="14" t="b">
        <f t="shared" si="83"/>
        <v>0</v>
      </c>
      <c r="I666" s="16">
        <f>IFERROR(VLOOKUP(A666,'Moyennes FA (en entrée)'!B:N,7,0),"")</f>
        <v>10.62</v>
      </c>
      <c r="J666" s="16">
        <f>IFERROR(VLOOKUP(VLOOKUP(A666,'Fichier FA (en entrée)'!B:AH,33,0),Modificateurs!A$2:B$5,2,0),0)</f>
        <v>0</v>
      </c>
      <c r="K666" s="16">
        <f>IFERROR(VLOOKUP(VLOOKUP(A666,'Redoub FI (en entrée)'!B:N,7,0),Modificateurs!A$8:B$11,2,0),0)</f>
        <v>0</v>
      </c>
      <c r="L666" s="16">
        <f>IFERROR(VLOOKUP(M666,Modificateurs!D$1:E$94,2,0),0)</f>
        <v>3</v>
      </c>
      <c r="M666" t="str">
        <f>VLOOKUP(A666,'Fichier FA (en entrée)'!B:AH,16,0)&amp;" "&amp;VLOOKUP(A666,'Fichier FA (en entrée)'!B:AH,20,0)&amp;" "&amp;VLOOKUP(A666,'Fichier FA (en entrée)'!B:AH,27,0)&amp;" "&amp;VLOOKUP(A666,'Fichier FA (en entrée)'!B:AH,29,0)</f>
        <v xml:space="preserve">  Scientifique Informatique et Sciences du numérique</v>
      </c>
      <c r="N666" t="str">
        <f>VLOOKUP(A666,'Fichier FA (en entrée)'!B:AH,8,0)</f>
        <v>Scolarisé dans le supérieur en France</v>
      </c>
      <c r="O666" t="b">
        <f>AND(C666&gt;Synthèse!B$7,C666&lt;Synthèse!B$9)</f>
        <v>0</v>
      </c>
      <c r="Q666" s="60">
        <f>ROUNDUP(C666/(Synthèse!$B$2+Synthèse!$B$3)*8,0)</f>
        <v>2</v>
      </c>
      <c r="R666" s="60">
        <f>IFERROR(VLOOKUP(A666,'Evaluations (formulaire)'!A:P,6,0)+VLOOKUP(A666,'Evaluations (formulaire)'!A:P,7,0),0)</f>
        <v>0</v>
      </c>
      <c r="S666" s="60">
        <f>IFERROR(VLOOKUP(A666,'Evaluations (formulaire)'!A:P,8,0),0)</f>
        <v>0</v>
      </c>
      <c r="T666" s="64">
        <f>IF(AND(ISBLANK(P666),Q666&lt;=2),Synthèse!$B$42,IF(AND(ISBLANK(P666),Q666&gt;=7),Synthèse!$C$42,R666+S666))</f>
        <v>0</v>
      </c>
      <c r="U666" s="64">
        <f t="shared" si="84"/>
        <v>13.62</v>
      </c>
      <c r="V666" s="59">
        <f t="shared" si="85"/>
        <v>100</v>
      </c>
      <c r="W666" s="26">
        <v>287</v>
      </c>
      <c r="X666" s="26" t="b">
        <f t="shared" si="86"/>
        <v>1</v>
      </c>
      <c r="Y666" s="26" t="e">
        <f>VLOOKUP(A666,#REF!,21,0)</f>
        <v>#REF!</v>
      </c>
      <c r="Z666" s="26" t="s">
        <v>2283</v>
      </c>
      <c r="AC666" t="b">
        <f t="shared" si="87"/>
        <v>0</v>
      </c>
      <c r="AD666" t="e">
        <f>IFERROR(VLOOKUP(A666,#REF!,4,0),MAX(#REF!)+100)</f>
        <v>#REF!</v>
      </c>
    </row>
    <row r="667" spans="1:30">
      <c r="A667">
        <v>1093057</v>
      </c>
      <c r="B667" s="5" t="str">
        <f ca="1">VLOOKUP(A667,'Fichier FA (en entrée)'!B:AH,3,0)</f>
        <v>SRQOAJWUHK</v>
      </c>
      <c r="C667">
        <f t="shared" si="80"/>
        <v>344</v>
      </c>
      <c r="D667">
        <f t="shared" si="81"/>
        <v>6.9700000000000006</v>
      </c>
      <c r="E667" s="14" t="str">
        <f>VLOOKUP(A667,'Fichier FA (en entrée)'!B:AH,2,0)</f>
        <v>EV</v>
      </c>
      <c r="F667" s="14" t="b">
        <f t="shared" si="82"/>
        <v>1</v>
      </c>
      <c r="G667" s="14" t="b">
        <f>IFERROR(VLOOKUP(A667,'Calculs FI (auto)'!A:F,6,0),FALSE)</f>
        <v>1</v>
      </c>
      <c r="H667" s="14" t="b">
        <f t="shared" si="83"/>
        <v>1</v>
      </c>
      <c r="I667" s="16">
        <f>IFERROR(VLOOKUP(A667,'Moyennes FA (en entrée)'!B:N,7,0),"")</f>
        <v>10.97</v>
      </c>
      <c r="J667" s="16">
        <f>IFERROR(VLOOKUP(VLOOKUP(A667,'Fichier FA (en entrée)'!B:AH,33,0),Modificateurs!A$2:B$5,2,0),0)</f>
        <v>0</v>
      </c>
      <c r="K667" s="16">
        <f>IFERROR(VLOOKUP(VLOOKUP(A667,'Redoub FI (en entrée)'!B:N,7,0),Modificateurs!A$8:B$11,2,0),0)</f>
        <v>0</v>
      </c>
      <c r="L667" s="16">
        <f>IFERROR(VLOOKUP(M667,Modificateurs!D$1:E$94,2,0),0)</f>
        <v>-4</v>
      </c>
      <c r="M667" t="str">
        <f>VLOOKUP(A667,'Fichier FA (en entrée)'!B:AH,16,0)&amp;" "&amp;VLOOKUP(A667,'Fichier FA (en entrée)'!B:AH,20,0)&amp;" "&amp;VLOOKUP(A667,'Fichier FA (en entrée)'!B:AH,27,0)&amp;" "&amp;VLOOKUP(A667,'Fichier FA (en entrée)'!B:AH,29,0)</f>
        <v xml:space="preserve">  Sciences et Technologies de l'Industrie et du Développement Durable Energies et environnement</v>
      </c>
      <c r="N667" t="str">
        <f>VLOOKUP(A667,'Fichier FA (en entrée)'!B:AH,8,0)</f>
        <v>Scolarisé dans le supérieur en France</v>
      </c>
      <c r="O667" t="b">
        <f>AND(C667&gt;Synthèse!B$7,C667&lt;Synthèse!B$9)</f>
        <v>1</v>
      </c>
      <c r="Q667" s="60">
        <f>ROUNDUP(C667/(Synthèse!$B$2+Synthèse!$B$3)*8,0)</f>
        <v>6</v>
      </c>
      <c r="R667" s="60">
        <f>IFERROR(VLOOKUP(A667,'Evaluations (formulaire)'!A:P,6,0)+VLOOKUP(A667,'Evaluations (formulaire)'!A:P,7,0),0)</f>
        <v>0</v>
      </c>
      <c r="S667" s="60">
        <f>IFERROR(VLOOKUP(A667,'Evaluations (formulaire)'!A:P,8,0),0)</f>
        <v>0</v>
      </c>
      <c r="T667" s="64">
        <f>IF(AND(ISBLANK(P667),Q667&lt;=2),Synthèse!$B$42,IF(AND(ISBLANK(P667),Q667&gt;=7),Synthèse!$C$42,R667+S667))</f>
        <v>0</v>
      </c>
      <c r="U667" s="64">
        <f t="shared" si="84"/>
        <v>6.9700000000000006</v>
      </c>
      <c r="V667" s="59">
        <f t="shared" si="85"/>
        <v>344</v>
      </c>
      <c r="W667" s="26">
        <v>679</v>
      </c>
      <c r="X667" s="26" t="b">
        <f t="shared" si="86"/>
        <v>0</v>
      </c>
      <c r="Y667" s="26" t="e">
        <f>VLOOKUP(A667,#REF!,21,0)</f>
        <v>#REF!</v>
      </c>
      <c r="Z667" s="26" t="s">
        <v>2283</v>
      </c>
      <c r="AC667" t="b">
        <f t="shared" si="87"/>
        <v>0</v>
      </c>
      <c r="AD667" t="e">
        <f>IFERROR(VLOOKUP(A667,#REF!,4,0),MAX(#REF!)+100)</f>
        <v>#REF!</v>
      </c>
    </row>
    <row r="668" spans="1:30">
      <c r="A668">
        <v>1093449</v>
      </c>
      <c r="B668" s="5" t="str">
        <f ca="1">VLOOKUP(A668,'Fichier FA (en entrée)'!B:AH,3,0)</f>
        <v>MQYNMAWMIA</v>
      </c>
      <c r="C668">
        <f t="shared" si="80"/>
        <v>765</v>
      </c>
      <c r="D668">
        <f t="shared" si="81"/>
        <v>-100</v>
      </c>
      <c r="E668" s="14" t="str">
        <f>VLOOKUP(A668,'Fichier FA (en entrée)'!B:AH,2,0)</f>
        <v>ENV</v>
      </c>
      <c r="F668" s="14" t="b">
        <f t="shared" si="82"/>
        <v>0</v>
      </c>
      <c r="G668" s="14" t="b">
        <f>IFERROR(VLOOKUP(A668,'Calculs FI (auto)'!A:F,6,0),FALSE)</f>
        <v>0</v>
      </c>
      <c r="H668" s="14" t="b">
        <f t="shared" si="83"/>
        <v>0</v>
      </c>
      <c r="I668" s="16" t="str">
        <f>IFERROR(VLOOKUP(A668,'Moyennes FA (en entrée)'!B:N,7,0),"")</f>
        <v/>
      </c>
      <c r="J668" s="16">
        <f>IFERROR(VLOOKUP(VLOOKUP(A668,'Fichier FA (en entrée)'!B:AH,33,0),Modificateurs!A$2:B$5,2,0),0)</f>
        <v>0</v>
      </c>
      <c r="K668" s="16">
        <f>IFERROR(VLOOKUP(VLOOKUP(A668,'Redoub FI (en entrée)'!B:N,7,0),Modificateurs!A$8:B$11,2,0),0)</f>
        <v>0</v>
      </c>
      <c r="L668" s="16">
        <f>IFERROR(VLOOKUP(M668,Modificateurs!D$1:E$94,2,0),0)</f>
        <v>2</v>
      </c>
      <c r="M668" t="str">
        <f>VLOOKUP(A668,'Fichier FA (en entrée)'!B:AH,16,0)&amp;" "&amp;VLOOKUP(A668,'Fichier FA (en entrée)'!B:AH,20,0)&amp;" "&amp;VLOOKUP(A668,'Fichier FA (en entrée)'!B:AH,27,0)&amp;" "&amp;VLOOKUP(A668,'Fichier FA (en entrée)'!B:AH,29,0)</f>
        <v xml:space="preserve">  Scientifique Physique-chimie</v>
      </c>
      <c r="N668" t="str">
        <f>VLOOKUP(A668,'Fichier FA (en entrée)'!B:AH,8,0)</f>
        <v>Non scolarisé</v>
      </c>
      <c r="O668" t="b">
        <f>AND(C668&gt;Synthèse!B$7,C668&lt;Synthèse!B$9)</f>
        <v>0</v>
      </c>
      <c r="Q668" s="60">
        <f>ROUNDUP(C668/(Synthèse!$B$2+Synthèse!$B$3)*8,0)</f>
        <v>12</v>
      </c>
      <c r="R668" s="60">
        <f>IFERROR(VLOOKUP(A668,'Evaluations (formulaire)'!A:P,6,0)+VLOOKUP(A668,'Evaluations (formulaire)'!A:P,7,0),0)</f>
        <v>0</v>
      </c>
      <c r="S668" s="60">
        <f>IFERROR(VLOOKUP(A668,'Evaluations (formulaire)'!A:P,8,0),0)</f>
        <v>0</v>
      </c>
      <c r="T668" s="64">
        <f>IF(AND(ISBLANK(P668),Q668&lt;=2),Synthèse!$B$42,IF(AND(ISBLANK(P668),Q668&gt;=7),Synthèse!$C$42,R668+S668))</f>
        <v>0</v>
      </c>
      <c r="U668" s="64">
        <f t="shared" si="84"/>
        <v>-100</v>
      </c>
      <c r="V668" s="59">
        <f t="shared" si="85"/>
        <v>765</v>
      </c>
      <c r="W668" s="26">
        <v>648</v>
      </c>
      <c r="X668" s="26" t="b">
        <f t="shared" si="86"/>
        <v>0</v>
      </c>
      <c r="Y668" s="26" t="e">
        <f>VLOOKUP(A668,#REF!,21,0)</f>
        <v>#REF!</v>
      </c>
      <c r="Z668" s="26" t="s">
        <v>2283</v>
      </c>
      <c r="AC668" t="b">
        <f t="shared" si="87"/>
        <v>0</v>
      </c>
      <c r="AD668" t="e">
        <f>IFERROR(VLOOKUP(A668,#REF!,4,0),MAX(#REF!)+100)</f>
        <v>#REF!</v>
      </c>
    </row>
    <row r="669" spans="1:30">
      <c r="A669">
        <v>1094458</v>
      </c>
      <c r="B669" s="5" t="str">
        <f ca="1">VLOOKUP(A669,'Fichier FA (en entrée)'!B:AH,3,0)</f>
        <v>SVJLMUTRCU</v>
      </c>
      <c r="C669">
        <f t="shared" si="80"/>
        <v>327</v>
      </c>
      <c r="D669">
        <f t="shared" si="81"/>
        <v>7.8000000000000007</v>
      </c>
      <c r="E669" s="14" t="str">
        <f>VLOOKUP(A669,'Fichier FA (en entrée)'!B:AH,2,0)</f>
        <v>EV</v>
      </c>
      <c r="F669" s="14" t="b">
        <f t="shared" si="82"/>
        <v>1</v>
      </c>
      <c r="G669" s="14" t="b">
        <f>IFERROR(VLOOKUP(A669,'Calculs FI (auto)'!A:F,6,0),FALSE)</f>
        <v>0</v>
      </c>
      <c r="H669" s="14" t="b">
        <f t="shared" si="83"/>
        <v>0</v>
      </c>
      <c r="I669" s="16">
        <f>IFERROR(VLOOKUP(A669,'Moyennes FA (en entrée)'!B:N,7,0),"")</f>
        <v>10.8</v>
      </c>
      <c r="J669" s="16">
        <f>IFERROR(VLOOKUP(VLOOKUP(A669,'Fichier FA (en entrée)'!B:AH,33,0),Modificateurs!A$2:B$5,2,0),0)</f>
        <v>0</v>
      </c>
      <c r="K669" s="16">
        <f>IFERROR(VLOOKUP(VLOOKUP(A669,'Redoub FI (en entrée)'!B:N,7,0),Modificateurs!A$8:B$11,2,0),0)</f>
        <v>0</v>
      </c>
      <c r="L669" s="16">
        <f>IFERROR(VLOOKUP(M669,Modificateurs!D$1:E$94,2,0),0)</f>
        <v>-3</v>
      </c>
      <c r="M669" t="str">
        <f>VLOOKUP(A669,'Fichier FA (en entrée)'!B:AH,16,0)&amp;" "&amp;VLOOKUP(A669,'Fichier FA (en entrée)'!B:AH,20,0)&amp;" "&amp;VLOOKUP(A669,'Fichier FA (en entrée)'!B:AH,27,0)&amp;" "&amp;VLOOKUP(A669,'Fichier FA (en entrée)'!B:AH,29,0)</f>
        <v xml:space="preserve">  Economique et social Mathématiques</v>
      </c>
      <c r="N669" t="str">
        <f>VLOOKUP(A669,'Fichier FA (en entrée)'!B:AH,8,0)</f>
        <v>Scolarisé dans le supérieur en France</v>
      </c>
      <c r="O669" t="b">
        <f>AND(C669&gt;Synthèse!B$7,C669&lt;Synthèse!B$9)</f>
        <v>1</v>
      </c>
      <c r="Q669" s="60">
        <f>ROUNDUP(C669/(Synthèse!$B$2+Synthèse!$B$3)*8,0)</f>
        <v>5</v>
      </c>
      <c r="R669" s="60">
        <f>IFERROR(VLOOKUP(A669,'Evaluations (formulaire)'!A:P,6,0)+VLOOKUP(A669,'Evaluations (formulaire)'!A:P,7,0),0)</f>
        <v>0</v>
      </c>
      <c r="S669" s="60">
        <f>IFERROR(VLOOKUP(A669,'Evaluations (formulaire)'!A:P,8,0),0)</f>
        <v>0</v>
      </c>
      <c r="T669" s="64">
        <f>IF(AND(ISBLANK(P669),Q669&lt;=2),Synthèse!$B$42,IF(AND(ISBLANK(P669),Q669&gt;=7),Synthèse!$C$42,R669+S669))</f>
        <v>0</v>
      </c>
      <c r="U669" s="64">
        <f t="shared" si="84"/>
        <v>7.8000000000000007</v>
      </c>
      <c r="V669" s="59">
        <f t="shared" si="85"/>
        <v>326</v>
      </c>
      <c r="W669" s="26">
        <v>68</v>
      </c>
      <c r="X669" s="26" t="b">
        <f t="shared" si="86"/>
        <v>0</v>
      </c>
      <c r="Z669" s="26" t="s">
        <v>2283</v>
      </c>
      <c r="AC669" t="b">
        <f t="shared" si="87"/>
        <v>0</v>
      </c>
      <c r="AD669" t="e">
        <f>IFERROR(VLOOKUP(A669,#REF!,4,0),MAX(#REF!)+100)</f>
        <v>#REF!</v>
      </c>
    </row>
    <row r="670" spans="1:30">
      <c r="A670">
        <v>1098182</v>
      </c>
      <c r="B670" s="5" t="str">
        <f ca="1">VLOOKUP(A670,'Fichier FA (en entrée)'!B:AH,3,0)</f>
        <v>YGKJESYPHP</v>
      </c>
      <c r="C670">
        <f t="shared" si="80"/>
        <v>765</v>
      </c>
      <c r="D670">
        <f t="shared" si="81"/>
        <v>-100</v>
      </c>
      <c r="E670" s="14" t="str">
        <f>VLOOKUP(A670,'Fichier FA (en entrée)'!B:AH,2,0)</f>
        <v>ENV</v>
      </c>
      <c r="F670" s="14" t="b">
        <f t="shared" si="82"/>
        <v>0</v>
      </c>
      <c r="G670" s="14" t="b">
        <f>IFERROR(VLOOKUP(A670,'Calculs FI (auto)'!A:F,6,0),FALSE)</f>
        <v>0</v>
      </c>
      <c r="H670" s="14" t="b">
        <f t="shared" si="83"/>
        <v>0</v>
      </c>
      <c r="I670" s="16" t="str">
        <f>IFERROR(VLOOKUP(A670,'Moyennes FA (en entrée)'!B:N,7,0),"")</f>
        <v/>
      </c>
      <c r="J670" s="16">
        <f>IFERROR(VLOOKUP(VLOOKUP(A670,'Fichier FA (en entrée)'!B:AH,33,0),Modificateurs!A$2:B$5,2,0),0)</f>
        <v>0</v>
      </c>
      <c r="K670" s="16">
        <f>IFERROR(VLOOKUP(VLOOKUP(A670,'Redoub FI (en entrée)'!B:N,7,0),Modificateurs!A$8:B$11,2,0),0)</f>
        <v>0</v>
      </c>
      <c r="L670" s="16">
        <f>IFERROR(VLOOKUP(M670,Modificateurs!D$1:E$94,2,0),0)</f>
        <v>-12</v>
      </c>
      <c r="M670" t="str">
        <f>VLOOKUP(A670,'Fichier FA (en entrée)'!B:AH,16,0)&amp;" "&amp;VLOOKUP(A670,'Fichier FA (en entrée)'!B:AH,20,0)&amp;" "&amp;VLOOKUP(A670,'Fichier FA (en entrée)'!B:AH,27,0)&amp;" "&amp;VLOOKUP(A670,'Fichier FA (en entrée)'!B:AH,29,0)</f>
        <v xml:space="preserve">  Sciences et technologies de la gestion Mercatique</v>
      </c>
      <c r="N670" t="str">
        <f>VLOOKUP(A670,'Fichier FA (en entrée)'!B:AH,8,0)</f>
        <v>Scolarisé dans le supérieur en France</v>
      </c>
      <c r="O670" t="b">
        <f>AND(C670&gt;Synthèse!B$7,C670&lt;Synthèse!B$9)</f>
        <v>0</v>
      </c>
      <c r="Q670" s="60">
        <f>ROUNDUP(C670/(Synthèse!$B$2+Synthèse!$B$3)*8,0)</f>
        <v>12</v>
      </c>
      <c r="R670" s="60">
        <f>IFERROR(VLOOKUP(A670,'Evaluations (formulaire)'!A:P,6,0)+VLOOKUP(A670,'Evaluations (formulaire)'!A:P,7,0),0)</f>
        <v>0</v>
      </c>
      <c r="S670" s="60">
        <f>IFERROR(VLOOKUP(A670,'Evaluations (formulaire)'!A:P,8,0),0)</f>
        <v>0</v>
      </c>
      <c r="T670" s="64">
        <f>IF(AND(ISBLANK(P670),Q670&lt;=2),Synthèse!$B$42,IF(AND(ISBLANK(P670),Q670&gt;=7),Synthèse!$C$42,R670+S670))</f>
        <v>0</v>
      </c>
      <c r="U670" s="64">
        <f t="shared" si="84"/>
        <v>-100</v>
      </c>
      <c r="V670" s="59">
        <f t="shared" si="85"/>
        <v>765</v>
      </c>
      <c r="W670" s="26">
        <v>500</v>
      </c>
      <c r="X670" s="26" t="b">
        <f t="shared" si="86"/>
        <v>0</v>
      </c>
      <c r="Y670" s="26" t="e">
        <f>VLOOKUP(A670,#REF!,21,0)</f>
        <v>#REF!</v>
      </c>
      <c r="Z670" s="26" t="s">
        <v>2283</v>
      </c>
      <c r="AC670" t="b">
        <f t="shared" si="87"/>
        <v>0</v>
      </c>
      <c r="AD670" t="e">
        <f>IFERROR(VLOOKUP(A670,#REF!,4,0),MAX(#REF!)+100)</f>
        <v>#REF!</v>
      </c>
    </row>
    <row r="671" spans="1:30">
      <c r="A671">
        <v>1099434</v>
      </c>
      <c r="B671" s="5" t="str">
        <f ca="1">VLOOKUP(A671,'Fichier FA (en entrée)'!B:AH,3,0)</f>
        <v>WTSXMKQCQH</v>
      </c>
      <c r="C671">
        <f t="shared" si="80"/>
        <v>765</v>
      </c>
      <c r="D671">
        <f t="shared" si="81"/>
        <v>-100</v>
      </c>
      <c r="E671" s="14" t="str">
        <f>VLOOKUP(A671,'Fichier FA (en entrée)'!B:AH,2,0)</f>
        <v>ENV</v>
      </c>
      <c r="F671" s="14" t="b">
        <f t="shared" si="82"/>
        <v>0</v>
      </c>
      <c r="G671" s="14" t="b">
        <f>IFERROR(VLOOKUP(A671,'Calculs FI (auto)'!A:F,6,0),FALSE)</f>
        <v>0</v>
      </c>
      <c r="H671" s="14" t="b">
        <f t="shared" si="83"/>
        <v>0</v>
      </c>
      <c r="I671" s="16" t="str">
        <f>IFERROR(VLOOKUP(A671,'Moyennes FA (en entrée)'!B:N,7,0),"")</f>
        <v/>
      </c>
      <c r="J671" s="16">
        <f>IFERROR(VLOOKUP(VLOOKUP(A671,'Fichier FA (en entrée)'!B:AH,33,0),Modificateurs!A$2:B$5,2,0),0)</f>
        <v>0</v>
      </c>
      <c r="K671" s="16">
        <f>IFERROR(VLOOKUP(VLOOKUP(A671,'Redoub FI (en entrée)'!B:N,7,0),Modificateurs!A$8:B$11,2,0),0)</f>
        <v>0</v>
      </c>
      <c r="L671" s="16">
        <f>IFERROR(VLOOKUP(M671,Modificateurs!D$1:E$94,2,0),0)</f>
        <v>2</v>
      </c>
      <c r="M671" t="str">
        <f>VLOOKUP(A671,'Fichier FA (en entrée)'!B:AH,16,0)&amp;" "&amp;VLOOKUP(A671,'Fichier FA (en entrée)'!B:AH,20,0)&amp;" "&amp;VLOOKUP(A671,'Fichier FA (en entrée)'!B:AH,27,0)&amp;" "&amp;VLOOKUP(A671,'Fichier FA (en entrée)'!B:AH,29,0)</f>
        <v xml:space="preserve">  Scientifique Mathématiques</v>
      </c>
      <c r="N671" t="str">
        <f>VLOOKUP(A671,'Fichier FA (en entrée)'!B:AH,8,0)</f>
        <v>Non scolarisé</v>
      </c>
      <c r="O671" t="b">
        <f>AND(C671&gt;Synthèse!B$7,C671&lt;Synthèse!B$9)</f>
        <v>0</v>
      </c>
      <c r="Q671" s="60">
        <f>ROUNDUP(C671/(Synthèse!$B$2+Synthèse!$B$3)*8,0)</f>
        <v>12</v>
      </c>
      <c r="R671" s="60">
        <f>IFERROR(VLOOKUP(A671,'Evaluations (formulaire)'!A:P,6,0)+VLOOKUP(A671,'Evaluations (formulaire)'!A:P,7,0),0)</f>
        <v>0</v>
      </c>
      <c r="S671" s="60">
        <f>IFERROR(VLOOKUP(A671,'Evaluations (formulaire)'!A:P,8,0),0)</f>
        <v>0</v>
      </c>
      <c r="T671" s="64">
        <f>IF(AND(ISBLANK(P671),Q671&lt;=2),Synthèse!$B$42,IF(AND(ISBLANK(P671),Q671&gt;=7),Synthèse!$C$42,R671+S671))</f>
        <v>0</v>
      </c>
      <c r="U671" s="64">
        <f t="shared" si="84"/>
        <v>-100</v>
      </c>
      <c r="V671" s="59">
        <f t="shared" si="85"/>
        <v>765</v>
      </c>
      <c r="W671" s="26">
        <v>26</v>
      </c>
      <c r="X671" s="26" t="b">
        <f t="shared" si="86"/>
        <v>0</v>
      </c>
      <c r="Y671" s="26" t="e">
        <f>VLOOKUP(A671,#REF!,21,0)</f>
        <v>#REF!</v>
      </c>
      <c r="Z671" s="26" t="s">
        <v>2283</v>
      </c>
      <c r="AC671" t="b">
        <f t="shared" si="87"/>
        <v>0</v>
      </c>
      <c r="AD671" t="e">
        <f>IFERROR(VLOOKUP(A671,#REF!,4,0),MAX(#REF!)+100)</f>
        <v>#REF!</v>
      </c>
    </row>
    <row r="672" spans="1:30">
      <c r="A672">
        <v>1100700</v>
      </c>
      <c r="B672" s="5" t="str">
        <f ca="1">VLOOKUP(A672,'Fichier FA (en entrée)'!B:AH,3,0)</f>
        <v>NVPVGWKDJX</v>
      </c>
      <c r="C672">
        <f t="shared" si="80"/>
        <v>765</v>
      </c>
      <c r="D672">
        <f t="shared" si="81"/>
        <v>-100</v>
      </c>
      <c r="E672" s="14" t="str">
        <f>VLOOKUP(A672,'Fichier FA (en entrée)'!B:AH,2,0)</f>
        <v>ENV</v>
      </c>
      <c r="F672" s="14" t="b">
        <f t="shared" si="82"/>
        <v>0</v>
      </c>
      <c r="G672" s="14" t="b">
        <f>IFERROR(VLOOKUP(A672,'Calculs FI (auto)'!A:F,6,0),FALSE)</f>
        <v>0</v>
      </c>
      <c r="H672" s="14" t="b">
        <f t="shared" si="83"/>
        <v>0</v>
      </c>
      <c r="I672" s="16" t="str">
        <f>IFERROR(VLOOKUP(A672,'Moyennes FA (en entrée)'!B:N,7,0),"")</f>
        <v/>
      </c>
      <c r="J672" s="16">
        <f>IFERROR(VLOOKUP(VLOOKUP(A672,'Fichier FA (en entrée)'!B:AH,33,0),Modificateurs!A$2:B$5,2,0),0)</f>
        <v>0</v>
      </c>
      <c r="K672" s="16">
        <f>IFERROR(VLOOKUP(VLOOKUP(A672,'Redoub FI (en entrée)'!B:N,7,0),Modificateurs!A$8:B$11,2,0),0)</f>
        <v>0</v>
      </c>
      <c r="L672" s="16">
        <f>IFERROR(VLOOKUP(M672,Modificateurs!D$1:E$94,2,0),0)</f>
        <v>0</v>
      </c>
      <c r="M672" t="str">
        <f>VLOOKUP(A672,'Fichier FA (en entrée)'!B:AH,16,0)&amp;" "&amp;VLOOKUP(A672,'Fichier FA (en entrée)'!B:AH,20,0)&amp;" "&amp;VLOOKUP(A672,'Fichier FA (en entrée)'!B:AH,27,0)&amp;" "&amp;VLOOKUP(A672,'Fichier FA (en entrée)'!B:AH,29,0)</f>
        <v xml:space="preserve">   </v>
      </c>
      <c r="N672" t="str">
        <f>VLOOKUP(A672,'Fichier FA (en entrée)'!B:AH,8,0)</f>
        <v>Scolarisé dans le supérieur à l'étranger</v>
      </c>
      <c r="O672" t="b">
        <f>AND(C672&gt;Synthèse!B$7,C672&lt;Synthèse!B$9)</f>
        <v>0</v>
      </c>
      <c r="Q672" s="60">
        <f>ROUNDUP(C672/(Synthèse!$B$2+Synthèse!$B$3)*8,0)</f>
        <v>12</v>
      </c>
      <c r="R672" s="60">
        <f>IFERROR(VLOOKUP(A672,'Evaluations (formulaire)'!A:P,6,0)+VLOOKUP(A672,'Evaluations (formulaire)'!A:P,7,0),0)</f>
        <v>0</v>
      </c>
      <c r="S672" s="60">
        <f>IFERROR(VLOOKUP(A672,'Evaluations (formulaire)'!A:P,8,0),0)</f>
        <v>0</v>
      </c>
      <c r="T672" s="64">
        <f>IF(AND(ISBLANK(P672),Q672&lt;=2),Synthèse!$B$42,IF(AND(ISBLANK(P672),Q672&gt;=7),Synthèse!$C$42,R672+S672))</f>
        <v>0</v>
      </c>
      <c r="U672" s="64">
        <f t="shared" si="84"/>
        <v>-100</v>
      </c>
      <c r="V672" s="59">
        <f t="shared" si="85"/>
        <v>765</v>
      </c>
      <c r="W672" s="26">
        <v>219</v>
      </c>
      <c r="X672" s="26" t="b">
        <f t="shared" si="86"/>
        <v>0</v>
      </c>
      <c r="Y672" s="26" t="e">
        <f>VLOOKUP(A672,#REF!,21,0)</f>
        <v>#REF!</v>
      </c>
      <c r="Z672" s="26" t="s">
        <v>2283</v>
      </c>
      <c r="AC672" t="b">
        <f t="shared" si="87"/>
        <v>0</v>
      </c>
      <c r="AD672" t="e">
        <f>IFERROR(VLOOKUP(A672,#REF!,4,0),MAX(#REF!)+100)</f>
        <v>#REF!</v>
      </c>
    </row>
    <row r="673" spans="1:30">
      <c r="A673">
        <v>1101225</v>
      </c>
      <c r="B673" s="5" t="str">
        <f ca="1">VLOOKUP(A673,'Fichier FA (en entrée)'!B:AH,3,0)</f>
        <v>YMNKGABEZR</v>
      </c>
      <c r="C673">
        <f t="shared" si="80"/>
        <v>201</v>
      </c>
      <c r="D673">
        <f t="shared" si="81"/>
        <v>11.49</v>
      </c>
      <c r="E673" s="14" t="str">
        <f>VLOOKUP(A673,'Fichier FA (en entrée)'!B:AH,2,0)</f>
        <v>EV</v>
      </c>
      <c r="F673" s="14" t="b">
        <f t="shared" si="82"/>
        <v>1</v>
      </c>
      <c r="G673" s="14" t="b">
        <f>IFERROR(VLOOKUP(A673,'Calculs FI (auto)'!A:F,6,0),FALSE)</f>
        <v>1</v>
      </c>
      <c r="H673" s="14" t="b">
        <f t="shared" si="83"/>
        <v>1</v>
      </c>
      <c r="I673" s="16">
        <f>IFERROR(VLOOKUP(A673,'Moyennes FA (en entrée)'!B:N,7,0),"")</f>
        <v>9.49</v>
      </c>
      <c r="J673" s="16">
        <f>IFERROR(VLOOKUP(VLOOKUP(A673,'Fichier FA (en entrée)'!B:AH,33,0),Modificateurs!A$2:B$5,2,0),0)</f>
        <v>0</v>
      </c>
      <c r="K673" s="16">
        <f>IFERROR(VLOOKUP(VLOOKUP(A673,'Redoub FI (en entrée)'!B:N,7,0),Modificateurs!A$8:B$11,2,0),0)</f>
        <v>0</v>
      </c>
      <c r="L673" s="16">
        <f>IFERROR(VLOOKUP(M673,Modificateurs!D$1:E$94,2,0),0)</f>
        <v>2</v>
      </c>
      <c r="M673" t="str">
        <f>VLOOKUP(A673,'Fichier FA (en entrée)'!B:AH,16,0)&amp;" "&amp;VLOOKUP(A673,'Fichier FA (en entrée)'!B:AH,20,0)&amp;" "&amp;VLOOKUP(A673,'Fichier FA (en entrée)'!B:AH,27,0)&amp;" "&amp;VLOOKUP(A673,'Fichier FA (en entrée)'!B:AH,29,0)</f>
        <v xml:space="preserve">  Sciences et Technologies de l'Industrie et du Développement Durable Système informatique et numérique</v>
      </c>
      <c r="N673" t="str">
        <f>VLOOKUP(A673,'Fichier FA (en entrée)'!B:AH,8,0)</f>
        <v>Scolarisé dans le supérieur en France</v>
      </c>
      <c r="O673" t="b">
        <f>AND(C673&gt;Synthèse!B$7,C673&lt;Synthèse!B$9)</f>
        <v>1</v>
      </c>
      <c r="Q673" s="60">
        <f>ROUNDUP(C673/(Synthèse!$B$2+Synthèse!$B$3)*8,0)</f>
        <v>3</v>
      </c>
      <c r="R673" s="60">
        <f>IFERROR(VLOOKUP(A673,'Evaluations (formulaire)'!A:P,6,0)+VLOOKUP(A673,'Evaluations (formulaire)'!A:P,7,0),0)</f>
        <v>0</v>
      </c>
      <c r="S673" s="60">
        <f>IFERROR(VLOOKUP(A673,'Evaluations (formulaire)'!A:P,8,0),0)</f>
        <v>0</v>
      </c>
      <c r="T673" s="64">
        <f>IF(AND(ISBLANK(P673),Q673&lt;=2),Synthèse!$B$42,IF(AND(ISBLANK(P673),Q673&gt;=7),Synthèse!$C$42,R673+S673))</f>
        <v>0</v>
      </c>
      <c r="U673" s="64">
        <f t="shared" si="84"/>
        <v>11.49</v>
      </c>
      <c r="V673" s="59">
        <f t="shared" si="85"/>
        <v>201</v>
      </c>
      <c r="W673" s="26">
        <v>731</v>
      </c>
      <c r="X673" s="26" t="b">
        <f t="shared" si="86"/>
        <v>1</v>
      </c>
      <c r="Z673" s="26" t="s">
        <v>2283</v>
      </c>
      <c r="AC673" t="b">
        <f t="shared" si="87"/>
        <v>0</v>
      </c>
      <c r="AD673" t="e">
        <f>IFERROR(VLOOKUP(A673,#REF!,4,0),MAX(#REF!)+100)</f>
        <v>#REF!</v>
      </c>
    </row>
    <row r="674" spans="1:30">
      <c r="A674">
        <v>1101822</v>
      </c>
      <c r="B674" s="5" t="str">
        <f ca="1">VLOOKUP(A674,'Fichier FA (en entrée)'!B:AH,3,0)</f>
        <v>TOJAYFWZBW</v>
      </c>
      <c r="C674">
        <f t="shared" si="80"/>
        <v>183</v>
      </c>
      <c r="D674">
        <f t="shared" si="81"/>
        <v>11.8</v>
      </c>
      <c r="E674" s="14" t="str">
        <f>VLOOKUP(A674,'Fichier FA (en entrée)'!B:AH,2,0)</f>
        <v>EV</v>
      </c>
      <c r="F674" s="14" t="b">
        <f t="shared" si="82"/>
        <v>1</v>
      </c>
      <c r="G674" s="14" t="b">
        <f>IFERROR(VLOOKUP(A674,'Calculs FI (auto)'!A:F,6,0),FALSE)</f>
        <v>1</v>
      </c>
      <c r="H674" s="14" t="b">
        <f t="shared" si="83"/>
        <v>1</v>
      </c>
      <c r="I674" s="16">
        <f>IFERROR(VLOOKUP(A674,'Moyennes FA (en entrée)'!B:N,7,0),"")</f>
        <v>9.8000000000000007</v>
      </c>
      <c r="J674" s="16">
        <f>IFERROR(VLOOKUP(VLOOKUP(A674,'Fichier FA (en entrée)'!B:AH,33,0),Modificateurs!A$2:B$5,2,0),0)</f>
        <v>0</v>
      </c>
      <c r="K674" s="16">
        <f>IFERROR(VLOOKUP(VLOOKUP(A674,'Redoub FI (en entrée)'!B:N,7,0),Modificateurs!A$8:B$11,2,0),0)</f>
        <v>0</v>
      </c>
      <c r="L674" s="16">
        <f>IFERROR(VLOOKUP(M674,Modificateurs!D$1:E$94,2,0),0)</f>
        <v>2</v>
      </c>
      <c r="M674" t="str">
        <f>VLOOKUP(A674,'Fichier FA (en entrée)'!B:AH,16,0)&amp;" "&amp;VLOOKUP(A674,'Fichier FA (en entrée)'!B:AH,20,0)&amp;" "&amp;VLOOKUP(A674,'Fichier FA (en entrée)'!B:AH,27,0)&amp;" "&amp;VLOOKUP(A674,'Fichier FA (en entrée)'!B:AH,29,0)</f>
        <v xml:space="preserve">  Scientifique Mathématiques</v>
      </c>
      <c r="N674" t="str">
        <f>VLOOKUP(A674,'Fichier FA (en entrée)'!B:AH,8,0)</f>
        <v>Scolarisé dans le supérieur en France</v>
      </c>
      <c r="O674" t="b">
        <f>AND(C674&gt;Synthèse!B$7,C674&lt;Synthèse!B$9)</f>
        <v>1</v>
      </c>
      <c r="Q674" s="60">
        <f>ROUNDUP(C674/(Synthèse!$B$2+Synthèse!$B$3)*8,0)</f>
        <v>3</v>
      </c>
      <c r="R674" s="60">
        <f>IFERROR(VLOOKUP(A674,'Evaluations (formulaire)'!A:P,6,0)+VLOOKUP(A674,'Evaluations (formulaire)'!A:P,7,0),0)</f>
        <v>0</v>
      </c>
      <c r="S674" s="60">
        <f>IFERROR(VLOOKUP(A674,'Evaluations (formulaire)'!A:P,8,0),0)</f>
        <v>0</v>
      </c>
      <c r="T674" s="64">
        <f>IF(AND(ISBLANK(P674),Q674&lt;=2),Synthèse!$B$42,IF(AND(ISBLANK(P674),Q674&gt;=7),Synthèse!$C$42,R674+S674))</f>
        <v>0</v>
      </c>
      <c r="U674" s="64">
        <f t="shared" si="84"/>
        <v>11.8</v>
      </c>
      <c r="V674" s="59">
        <f t="shared" si="85"/>
        <v>183</v>
      </c>
      <c r="W674" s="26">
        <v>256</v>
      </c>
      <c r="X674" s="26" t="b">
        <f t="shared" si="86"/>
        <v>1</v>
      </c>
      <c r="Y674" s="26" t="e">
        <f>VLOOKUP(A674,#REF!,21,0)</f>
        <v>#REF!</v>
      </c>
      <c r="Z674" s="26" t="s">
        <v>2283</v>
      </c>
      <c r="AC674" t="b">
        <f t="shared" si="87"/>
        <v>0</v>
      </c>
      <c r="AD674" t="e">
        <f>IFERROR(VLOOKUP(A674,#REF!,4,0),MAX(#REF!)+100)</f>
        <v>#REF!</v>
      </c>
    </row>
    <row r="675" spans="1:30">
      <c r="A675">
        <v>1103149</v>
      </c>
      <c r="B675" s="5" t="str">
        <f ca="1">VLOOKUP(A675,'Fichier FA (en entrée)'!B:AH,3,0)</f>
        <v>BDLNNQXFTE</v>
      </c>
      <c r="C675">
        <f t="shared" si="80"/>
        <v>358</v>
      </c>
      <c r="D675">
        <f t="shared" si="81"/>
        <v>6.17</v>
      </c>
      <c r="E675" s="14" t="str">
        <f>VLOOKUP(A675,'Fichier FA (en entrée)'!B:AH,2,0)</f>
        <v>EV</v>
      </c>
      <c r="F675" s="14" t="b">
        <f t="shared" si="82"/>
        <v>1</v>
      </c>
      <c r="G675" s="14" t="b">
        <f>IFERROR(VLOOKUP(A675,'Calculs FI (auto)'!A:F,6,0),FALSE)</f>
        <v>0</v>
      </c>
      <c r="H675" s="14" t="b">
        <f t="shared" si="83"/>
        <v>0</v>
      </c>
      <c r="I675" s="16">
        <f>IFERROR(VLOOKUP(A675,'Moyennes FA (en entrée)'!B:N,7,0),"")</f>
        <v>9.17</v>
      </c>
      <c r="J675" s="16">
        <f>IFERROR(VLOOKUP(VLOOKUP(A675,'Fichier FA (en entrée)'!B:AH,33,0),Modificateurs!A$2:B$5,2,0),0)</f>
        <v>0</v>
      </c>
      <c r="K675" s="16">
        <f>IFERROR(VLOOKUP(VLOOKUP(A675,'Redoub FI (en entrée)'!B:N,7,0),Modificateurs!A$8:B$11,2,0),0)</f>
        <v>0</v>
      </c>
      <c r="L675" s="16">
        <f>IFERROR(VLOOKUP(M675,Modificateurs!D$1:E$94,2,0),0)</f>
        <v>-3</v>
      </c>
      <c r="M675" t="str">
        <f>VLOOKUP(A675,'Fichier FA (en entrée)'!B:AH,16,0)&amp;" "&amp;VLOOKUP(A675,'Fichier FA (en entrée)'!B:AH,20,0)&amp;" "&amp;VLOOKUP(A675,'Fichier FA (en entrée)'!B:AH,27,0)&amp;" "&amp;VLOOKUP(A675,'Fichier FA (en entrée)'!B:AH,29,0)</f>
        <v xml:space="preserve">  Economique et social Mathématiques</v>
      </c>
      <c r="N675" t="str">
        <f>VLOOKUP(A675,'Fichier FA (en entrée)'!B:AH,8,0)</f>
        <v>Scolarisé dans le supérieur en France</v>
      </c>
      <c r="O675" t="b">
        <f>AND(C675&gt;Synthèse!B$7,C675&lt;Synthèse!B$9)</f>
        <v>1</v>
      </c>
      <c r="Q675" s="60">
        <f>ROUNDUP(C675/(Synthèse!$B$2+Synthèse!$B$3)*8,0)</f>
        <v>6</v>
      </c>
      <c r="R675" s="60">
        <f>IFERROR(VLOOKUP(A675,'Evaluations (formulaire)'!A:P,6,0)+VLOOKUP(A675,'Evaluations (formulaire)'!A:P,7,0),0)</f>
        <v>0</v>
      </c>
      <c r="S675" s="60">
        <f>IFERROR(VLOOKUP(A675,'Evaluations (formulaire)'!A:P,8,0),0)</f>
        <v>0</v>
      </c>
      <c r="T675" s="64">
        <f>IF(AND(ISBLANK(P675),Q675&lt;=2),Synthèse!$B$42,IF(AND(ISBLANK(P675),Q675&gt;=7),Synthèse!$C$42,R675+S675))</f>
        <v>0</v>
      </c>
      <c r="U675" s="64">
        <f t="shared" si="84"/>
        <v>6.17</v>
      </c>
      <c r="V675" s="59">
        <f t="shared" si="85"/>
        <v>358</v>
      </c>
      <c r="W675" s="26">
        <v>330</v>
      </c>
      <c r="X675" s="26" t="b">
        <f t="shared" si="86"/>
        <v>0</v>
      </c>
      <c r="Y675" s="26" t="e">
        <f>VLOOKUP(A675,#REF!,21,0)</f>
        <v>#REF!</v>
      </c>
      <c r="Z675" s="26" t="s">
        <v>2283</v>
      </c>
      <c r="AC675" t="b">
        <f t="shared" si="87"/>
        <v>0</v>
      </c>
      <c r="AD675" t="e">
        <f>IFERROR(VLOOKUP(A675,#REF!,4,0),MAX(#REF!)+100)</f>
        <v>#REF!</v>
      </c>
    </row>
    <row r="676" spans="1:30">
      <c r="A676">
        <v>1103517</v>
      </c>
      <c r="B676" s="5" t="str">
        <f ca="1">VLOOKUP(A676,'Fichier FA (en entrée)'!B:AH,3,0)</f>
        <v>EZPEMMLZXV</v>
      </c>
      <c r="C676">
        <f t="shared" si="80"/>
        <v>765</v>
      </c>
      <c r="D676">
        <f t="shared" si="81"/>
        <v>-100</v>
      </c>
      <c r="E676" s="14" t="str">
        <f>VLOOKUP(A676,'Fichier FA (en entrée)'!B:AH,2,0)</f>
        <v>ENV</v>
      </c>
      <c r="F676" s="14" t="b">
        <f t="shared" si="82"/>
        <v>0</v>
      </c>
      <c r="G676" s="14" t="b">
        <f>IFERROR(VLOOKUP(A676,'Calculs FI (auto)'!A:F,6,0),FALSE)</f>
        <v>0</v>
      </c>
      <c r="H676" s="14" t="b">
        <f t="shared" si="83"/>
        <v>0</v>
      </c>
      <c r="I676" s="16" t="str">
        <f>IFERROR(VLOOKUP(A676,'Moyennes FA (en entrée)'!B:N,7,0),"")</f>
        <v/>
      </c>
      <c r="J676" s="16">
        <f>IFERROR(VLOOKUP(VLOOKUP(A676,'Fichier FA (en entrée)'!B:AH,33,0),Modificateurs!A$2:B$5,2,0),0)</f>
        <v>0</v>
      </c>
      <c r="K676" s="16">
        <f>IFERROR(VLOOKUP(VLOOKUP(A676,'Redoub FI (en entrée)'!B:N,7,0),Modificateurs!A$8:B$11,2,0),0)</f>
        <v>0</v>
      </c>
      <c r="L676" s="16">
        <f>IFERROR(VLOOKUP(M676,Modificateurs!D$1:E$94,2,0),0)</f>
        <v>1</v>
      </c>
      <c r="M676" t="str">
        <f>VLOOKUP(A676,'Fichier FA (en entrée)'!B:AH,16,0)&amp;" "&amp;VLOOKUP(A676,'Fichier FA (en entrée)'!B:AH,20,0)&amp;" "&amp;VLOOKUP(A676,'Fichier FA (en entrée)'!B:AH,27,0)&amp;" "&amp;VLOOKUP(A676,'Fichier FA (en entrée)'!B:AH,29,0)</f>
        <v xml:space="preserve">  Scientifique Sciences de la vie et de la terre</v>
      </c>
      <c r="N676" t="str">
        <f>VLOOKUP(A676,'Fichier FA (en entrée)'!B:AH,8,0)</f>
        <v>Scolarisé dans le supérieur en France</v>
      </c>
      <c r="O676" t="b">
        <f>AND(C676&gt;Synthèse!B$7,C676&lt;Synthèse!B$9)</f>
        <v>0</v>
      </c>
      <c r="Q676" s="60">
        <f>ROUNDUP(C676/(Synthèse!$B$2+Synthèse!$B$3)*8,0)</f>
        <v>12</v>
      </c>
      <c r="R676" s="60">
        <f>IFERROR(VLOOKUP(A676,'Evaluations (formulaire)'!A:P,6,0)+VLOOKUP(A676,'Evaluations (formulaire)'!A:P,7,0),0)</f>
        <v>0</v>
      </c>
      <c r="S676" s="60">
        <f>IFERROR(VLOOKUP(A676,'Evaluations (formulaire)'!A:P,8,0),0)</f>
        <v>0</v>
      </c>
      <c r="T676" s="64">
        <f>IF(AND(ISBLANK(P676),Q676&lt;=2),Synthèse!$B$42,IF(AND(ISBLANK(P676),Q676&gt;=7),Synthèse!$C$42,R676+S676))</f>
        <v>0</v>
      </c>
      <c r="U676" s="64">
        <f t="shared" si="84"/>
        <v>-100</v>
      </c>
      <c r="V676" s="59">
        <f t="shared" si="85"/>
        <v>765</v>
      </c>
      <c r="W676" s="26">
        <v>667</v>
      </c>
      <c r="X676" s="26" t="b">
        <f t="shared" si="86"/>
        <v>0</v>
      </c>
      <c r="Y676" s="26" t="e">
        <f>VLOOKUP(A676,#REF!,21,0)</f>
        <v>#REF!</v>
      </c>
      <c r="Z676" s="26" t="s">
        <v>2283</v>
      </c>
      <c r="AC676" t="b">
        <f t="shared" si="87"/>
        <v>0</v>
      </c>
      <c r="AD676" t="e">
        <f>IFERROR(VLOOKUP(A676,#REF!,4,0),MAX(#REF!)+100)</f>
        <v>#REF!</v>
      </c>
    </row>
    <row r="677" spans="1:30">
      <c r="A677">
        <v>1106639</v>
      </c>
      <c r="B677" s="5" t="str">
        <f ca="1">VLOOKUP(A677,'Fichier FA (en entrée)'!B:AH,3,0)</f>
        <v>ZOIDFSCWOS</v>
      </c>
      <c r="C677">
        <f t="shared" si="80"/>
        <v>765</v>
      </c>
      <c r="D677">
        <f t="shared" si="81"/>
        <v>-100</v>
      </c>
      <c r="E677" s="14" t="str">
        <f>VLOOKUP(A677,'Fichier FA (en entrée)'!B:AH,2,0)</f>
        <v>ENV</v>
      </c>
      <c r="F677" s="14" t="b">
        <f t="shared" si="82"/>
        <v>0</v>
      </c>
      <c r="G677" s="14" t="b">
        <f>IFERROR(VLOOKUP(A677,'Calculs FI (auto)'!A:F,6,0),FALSE)</f>
        <v>0</v>
      </c>
      <c r="H677" s="14" t="b">
        <f t="shared" si="83"/>
        <v>0</v>
      </c>
      <c r="I677" s="16" t="str">
        <f>IFERROR(VLOOKUP(A677,'Moyennes FA (en entrée)'!B:N,7,0),"")</f>
        <v/>
      </c>
      <c r="J677" s="16">
        <f>IFERROR(VLOOKUP(VLOOKUP(A677,'Fichier FA (en entrée)'!B:AH,33,0),Modificateurs!A$2:B$5,2,0),0)</f>
        <v>0</v>
      </c>
      <c r="K677" s="16">
        <f>IFERROR(VLOOKUP(VLOOKUP(A677,'Redoub FI (en entrée)'!B:N,7,0),Modificateurs!A$8:B$11,2,0),0)</f>
        <v>0</v>
      </c>
      <c r="L677" s="16">
        <f>IFERROR(VLOOKUP(M677,Modificateurs!D$1:E$94,2,0),0)</f>
        <v>2</v>
      </c>
      <c r="M677" t="str">
        <f>VLOOKUP(A677,'Fichier FA (en entrée)'!B:AH,16,0)&amp;" "&amp;VLOOKUP(A677,'Fichier FA (en entrée)'!B:AH,20,0)&amp;" "&amp;VLOOKUP(A677,'Fichier FA (en entrée)'!B:AH,27,0)&amp;" "&amp;VLOOKUP(A677,'Fichier FA (en entrée)'!B:AH,29,0)</f>
        <v xml:space="preserve">  Sciences et Technologies de l'Industrie et du Développement Durable Système informatique et numérique</v>
      </c>
      <c r="N677" t="str">
        <f>VLOOKUP(A677,'Fichier FA (en entrée)'!B:AH,8,0)</f>
        <v>Scolarisé dans le supérieur en France</v>
      </c>
      <c r="O677" t="b">
        <f>AND(C677&gt;Synthèse!B$7,C677&lt;Synthèse!B$9)</f>
        <v>0</v>
      </c>
      <c r="Q677" s="60">
        <f>ROUNDUP(C677/(Synthèse!$B$2+Synthèse!$B$3)*8,0)</f>
        <v>12</v>
      </c>
      <c r="R677" s="60">
        <f>IFERROR(VLOOKUP(A677,'Evaluations (formulaire)'!A:P,6,0)+VLOOKUP(A677,'Evaluations (formulaire)'!A:P,7,0),0)</f>
        <v>0</v>
      </c>
      <c r="S677" s="60">
        <f>IFERROR(VLOOKUP(A677,'Evaluations (formulaire)'!A:P,8,0),0)</f>
        <v>0</v>
      </c>
      <c r="T677" s="64">
        <f>IF(AND(ISBLANK(P677),Q677&lt;=2),Synthèse!$B$42,IF(AND(ISBLANK(P677),Q677&gt;=7),Synthèse!$C$42,R677+S677))</f>
        <v>0</v>
      </c>
      <c r="U677" s="64">
        <f t="shared" si="84"/>
        <v>-100</v>
      </c>
      <c r="V677" s="59">
        <f t="shared" si="85"/>
        <v>765</v>
      </c>
      <c r="W677" s="26">
        <v>200</v>
      </c>
      <c r="X677" s="26" t="b">
        <f t="shared" si="86"/>
        <v>0</v>
      </c>
      <c r="Y677" s="26" t="e">
        <f>VLOOKUP(A677,#REF!,21,0)</f>
        <v>#REF!</v>
      </c>
      <c r="Z677" s="26" t="s">
        <v>2283</v>
      </c>
      <c r="AC677" t="b">
        <f t="shared" si="87"/>
        <v>0</v>
      </c>
      <c r="AD677" t="e">
        <f>IFERROR(VLOOKUP(A677,#REF!,4,0),MAX(#REF!)+100)</f>
        <v>#REF!</v>
      </c>
    </row>
    <row r="678" spans="1:30">
      <c r="A678">
        <v>1109849</v>
      </c>
      <c r="B678" s="5" t="str">
        <f ca="1">VLOOKUP(A678,'Fichier FA (en entrée)'!B:AH,3,0)</f>
        <v>SLSTLNTVEN</v>
      </c>
      <c r="C678">
        <f t="shared" si="80"/>
        <v>540</v>
      </c>
      <c r="D678">
        <f t="shared" si="81"/>
        <v>-20</v>
      </c>
      <c r="E678" s="14" t="str">
        <f>VLOOKUP(A678,'Fichier FA (en entrée)'!B:AH,2,0)</f>
        <v>EV</v>
      </c>
      <c r="F678" s="14" t="b">
        <f t="shared" si="82"/>
        <v>1</v>
      </c>
      <c r="G678" s="14" t="b">
        <f>IFERROR(VLOOKUP(A678,'Calculs FI (auto)'!A:F,6,0),FALSE)</f>
        <v>1</v>
      </c>
      <c r="H678" s="14" t="b">
        <f t="shared" si="83"/>
        <v>1</v>
      </c>
      <c r="I678" s="16" t="str">
        <f>IFERROR(VLOOKUP(A678,'Moyennes FA (en entrée)'!B:N,7,0),"")</f>
        <v/>
      </c>
      <c r="J678" s="16">
        <f>IFERROR(VLOOKUP(VLOOKUP(A678,'Fichier FA (en entrée)'!B:AH,33,0),Modificateurs!A$2:B$5,2,0),0)</f>
        <v>0</v>
      </c>
      <c r="K678" s="16">
        <f>IFERROR(VLOOKUP(VLOOKUP(A678,'Redoub FI (en entrée)'!B:N,7,0),Modificateurs!A$8:B$11,2,0),0)</f>
        <v>0</v>
      </c>
      <c r="L678" s="16">
        <f>IFERROR(VLOOKUP(M678,Modificateurs!D$1:E$94,2,0),0)</f>
        <v>0</v>
      </c>
      <c r="M678" t="str">
        <f>VLOOKUP(A678,'Fichier FA (en entrée)'!B:AH,16,0)&amp;" "&amp;VLOOKUP(A678,'Fichier FA (en entrée)'!B:AH,20,0)&amp;" "&amp;VLOOKUP(A678,'Fichier FA (en entrée)'!B:AH,27,0)&amp;" "&amp;VLOOKUP(A678,'Fichier FA (en entrée)'!B:AH,29,0)</f>
        <v xml:space="preserve">   </v>
      </c>
      <c r="N678" t="str">
        <f>VLOOKUP(A678,'Fichier FA (en entrée)'!B:AH,8,0)</f>
        <v>Scolarisé en MC, FCIL, MGI, DAEU, MANN hors contrat,bac international</v>
      </c>
      <c r="O678" t="b">
        <f>AND(C678&gt;Synthèse!B$7,C678&lt;Synthèse!B$9)</f>
        <v>0</v>
      </c>
      <c r="Q678" s="60">
        <f>ROUNDUP(C678/(Synthèse!$B$2+Synthèse!$B$3)*8,0)</f>
        <v>8</v>
      </c>
      <c r="R678" s="60">
        <f>IFERROR(VLOOKUP(A678,'Evaluations (formulaire)'!A:P,6,0)+VLOOKUP(A678,'Evaluations (formulaire)'!A:P,7,0),0)</f>
        <v>0</v>
      </c>
      <c r="S678" s="60">
        <f>IFERROR(VLOOKUP(A678,'Evaluations (formulaire)'!A:P,8,0),0)</f>
        <v>0</v>
      </c>
      <c r="T678" s="64">
        <f>IF(AND(ISBLANK(P678),Q678&lt;=2),Synthèse!$B$42,IF(AND(ISBLANK(P678),Q678&gt;=7),Synthèse!$C$42,R678+S678))</f>
        <v>0</v>
      </c>
      <c r="U678" s="64">
        <f t="shared" si="84"/>
        <v>-20</v>
      </c>
      <c r="V678" s="59">
        <f t="shared" si="85"/>
        <v>540</v>
      </c>
      <c r="W678" s="26">
        <v>694</v>
      </c>
      <c r="X678" s="26" t="b">
        <f t="shared" si="86"/>
        <v>0</v>
      </c>
      <c r="Z678" s="26" t="s">
        <v>2283</v>
      </c>
      <c r="AC678" t="b">
        <f t="shared" si="87"/>
        <v>0</v>
      </c>
      <c r="AD678" t="e">
        <f>IFERROR(VLOOKUP(A678,#REF!,4,0),MAX(#REF!)+100)</f>
        <v>#REF!</v>
      </c>
    </row>
    <row r="679" spans="1:30">
      <c r="A679">
        <v>1110385</v>
      </c>
      <c r="B679" s="5" t="str">
        <f ca="1">VLOOKUP(A679,'Fichier FA (en entrée)'!B:AH,3,0)</f>
        <v>PJNCQTONUR</v>
      </c>
      <c r="C679">
        <f t="shared" si="80"/>
        <v>540</v>
      </c>
      <c r="D679">
        <f t="shared" si="81"/>
        <v>-20</v>
      </c>
      <c r="E679" s="14" t="str">
        <f>VLOOKUP(A679,'Fichier FA (en entrée)'!B:AH,2,0)</f>
        <v>EV</v>
      </c>
      <c r="F679" s="14" t="b">
        <f t="shared" si="82"/>
        <v>1</v>
      </c>
      <c r="G679" s="14" t="b">
        <f>IFERROR(VLOOKUP(A679,'Calculs FI (auto)'!A:F,6,0),FALSE)</f>
        <v>0</v>
      </c>
      <c r="H679" s="14" t="b">
        <f t="shared" si="83"/>
        <v>0</v>
      </c>
      <c r="I679" s="16" t="str">
        <f>IFERROR(VLOOKUP(A679,'Moyennes FA (en entrée)'!B:N,7,0),"")</f>
        <v/>
      </c>
      <c r="J679" s="16">
        <f>IFERROR(VLOOKUP(VLOOKUP(A679,'Fichier FA (en entrée)'!B:AH,33,0),Modificateurs!A$2:B$5,2,0),0)</f>
        <v>0</v>
      </c>
      <c r="K679" s="16">
        <f>IFERROR(VLOOKUP(VLOOKUP(A679,'Redoub FI (en entrée)'!B:N,7,0),Modificateurs!A$8:B$11,2,0),0)</f>
        <v>0</v>
      </c>
      <c r="L679" s="16">
        <f>IFERROR(VLOOKUP(M679,Modificateurs!D$1:E$94,2,0),0)</f>
        <v>0</v>
      </c>
      <c r="M679" t="str">
        <f>VLOOKUP(A679,'Fichier FA (en entrée)'!B:AH,16,0)&amp;" "&amp;VLOOKUP(A679,'Fichier FA (en entrée)'!B:AH,20,0)&amp;" "&amp;VLOOKUP(A679,'Fichier FA (en entrée)'!B:AH,27,0)&amp;" "&amp;VLOOKUP(A679,'Fichier FA (en entrée)'!B:AH,29,0)</f>
        <v xml:space="preserve">   </v>
      </c>
      <c r="N679" t="str">
        <f>VLOOKUP(A679,'Fichier FA (en entrée)'!B:AH,8,0)</f>
        <v>Scolarisé en MC, FCIL, MGI, DAEU, MANN hors contrat,bac international</v>
      </c>
      <c r="O679" t="b">
        <f>AND(C679&gt;Synthèse!B$7,C679&lt;Synthèse!B$9)</f>
        <v>0</v>
      </c>
      <c r="Q679" s="60">
        <f>ROUNDUP(C679/(Synthèse!$B$2+Synthèse!$B$3)*8,0)</f>
        <v>8</v>
      </c>
      <c r="R679" s="60">
        <f>IFERROR(VLOOKUP(A679,'Evaluations (formulaire)'!A:P,6,0)+VLOOKUP(A679,'Evaluations (formulaire)'!A:P,7,0),0)</f>
        <v>0</v>
      </c>
      <c r="S679" s="60">
        <f>IFERROR(VLOOKUP(A679,'Evaluations (formulaire)'!A:P,8,0),0)</f>
        <v>0</v>
      </c>
      <c r="T679" s="64">
        <f>IF(AND(ISBLANK(P679),Q679&lt;=2),Synthèse!$B$42,IF(AND(ISBLANK(P679),Q679&gt;=7),Synthèse!$C$42,R679+S679))</f>
        <v>0</v>
      </c>
      <c r="U679" s="64">
        <f t="shared" si="84"/>
        <v>-20</v>
      </c>
      <c r="V679" s="59">
        <f t="shared" si="85"/>
        <v>540</v>
      </c>
      <c r="W679" s="26">
        <v>582</v>
      </c>
      <c r="X679" s="26" t="b">
        <f t="shared" si="86"/>
        <v>0</v>
      </c>
      <c r="Y679" s="26" t="e">
        <f>VLOOKUP(A679,#REF!,21,0)</f>
        <v>#REF!</v>
      </c>
      <c r="Z679" s="26" t="s">
        <v>2283</v>
      </c>
      <c r="AC679" t="b">
        <f t="shared" si="87"/>
        <v>0</v>
      </c>
      <c r="AD679" t="e">
        <f>IFERROR(VLOOKUP(A679,#REF!,4,0),MAX(#REF!)+100)</f>
        <v>#REF!</v>
      </c>
    </row>
    <row r="680" spans="1:30">
      <c r="A680">
        <v>1113175</v>
      </c>
      <c r="B680" s="5" t="str">
        <f ca="1">VLOOKUP(A680,'Fichier FA (en entrée)'!B:AH,3,0)</f>
        <v>HUJVOAZENL</v>
      </c>
      <c r="C680">
        <f t="shared" si="80"/>
        <v>765</v>
      </c>
      <c r="D680">
        <f t="shared" si="81"/>
        <v>-100</v>
      </c>
      <c r="E680" s="14" t="str">
        <f>VLOOKUP(A680,'Fichier FA (en entrée)'!B:AH,2,0)</f>
        <v>ENV</v>
      </c>
      <c r="F680" s="14" t="b">
        <f t="shared" si="82"/>
        <v>0</v>
      </c>
      <c r="G680" s="14" t="b">
        <f>IFERROR(VLOOKUP(A680,'Calculs FI (auto)'!A:F,6,0),FALSE)</f>
        <v>1</v>
      </c>
      <c r="H680" s="14" t="b">
        <f t="shared" si="83"/>
        <v>0</v>
      </c>
      <c r="I680" s="16" t="str">
        <f>IFERROR(VLOOKUP(A680,'Moyennes FA (en entrée)'!B:N,7,0),"")</f>
        <v/>
      </c>
      <c r="J680" s="16">
        <f>IFERROR(VLOOKUP(VLOOKUP(A680,'Fichier FA (en entrée)'!B:AH,33,0),Modificateurs!A$2:B$5,2,0),0)</f>
        <v>0</v>
      </c>
      <c r="K680" s="16">
        <f>IFERROR(VLOOKUP(VLOOKUP(A680,'Redoub FI (en entrée)'!B:N,7,0),Modificateurs!A$8:B$11,2,0),0)</f>
        <v>0</v>
      </c>
      <c r="L680" s="16">
        <f>IFERROR(VLOOKUP(M680,Modificateurs!D$1:E$94,2,0),0)</f>
        <v>2</v>
      </c>
      <c r="M680" t="str">
        <f>VLOOKUP(A680,'Fichier FA (en entrée)'!B:AH,16,0)&amp;" "&amp;VLOOKUP(A680,'Fichier FA (en entrée)'!B:AH,20,0)&amp;" "&amp;VLOOKUP(A680,'Fichier FA (en entrée)'!B:AH,27,0)&amp;" "&amp;VLOOKUP(A680,'Fichier FA (en entrée)'!B:AH,29,0)</f>
        <v xml:space="preserve">  Scientifique Physique-chimie</v>
      </c>
      <c r="N680" t="str">
        <f>VLOOKUP(A680,'Fichier FA (en entrée)'!B:AH,8,0)</f>
        <v>Scolarisé dans le supérieur en France</v>
      </c>
      <c r="O680" t="b">
        <f>AND(C680&gt;Synthèse!B$7,C680&lt;Synthèse!B$9)</f>
        <v>0</v>
      </c>
      <c r="Q680" s="60">
        <f>ROUNDUP(C680/(Synthèse!$B$2+Synthèse!$B$3)*8,0)</f>
        <v>12</v>
      </c>
      <c r="R680" s="60">
        <f>IFERROR(VLOOKUP(A680,'Evaluations (formulaire)'!A:P,6,0)+VLOOKUP(A680,'Evaluations (formulaire)'!A:P,7,0),0)</f>
        <v>0</v>
      </c>
      <c r="S680" s="60">
        <f>IFERROR(VLOOKUP(A680,'Evaluations (formulaire)'!A:P,8,0),0)</f>
        <v>0</v>
      </c>
      <c r="T680" s="64">
        <f>IF(AND(ISBLANK(P680),Q680&lt;=2),Synthèse!$B$42,IF(AND(ISBLANK(P680),Q680&gt;=7),Synthèse!$C$42,R680+S680))</f>
        <v>0</v>
      </c>
      <c r="U680" s="64">
        <f t="shared" si="84"/>
        <v>-100</v>
      </c>
      <c r="V680" s="59">
        <f t="shared" si="85"/>
        <v>765</v>
      </c>
      <c r="W680" s="26">
        <v>217</v>
      </c>
      <c r="X680" s="26" t="b">
        <f t="shared" si="86"/>
        <v>0</v>
      </c>
      <c r="Y680" s="26" t="e">
        <f>VLOOKUP(A680,#REF!,21,0)</f>
        <v>#REF!</v>
      </c>
      <c r="Z680" s="26" t="s">
        <v>2283</v>
      </c>
      <c r="AC680" t="b">
        <f t="shared" si="87"/>
        <v>0</v>
      </c>
      <c r="AD680" t="e">
        <f>IFERROR(VLOOKUP(A680,#REF!,4,0),MAX(#REF!)+100)</f>
        <v>#REF!</v>
      </c>
    </row>
    <row r="681" spans="1:30">
      <c r="A681">
        <v>1113344</v>
      </c>
      <c r="B681" s="5" t="str">
        <f ca="1">VLOOKUP(A681,'Fichier FA (en entrée)'!B:AH,3,0)</f>
        <v>KJDZCQCMEC</v>
      </c>
      <c r="C681">
        <f t="shared" si="80"/>
        <v>765</v>
      </c>
      <c r="D681">
        <f t="shared" si="81"/>
        <v>-100</v>
      </c>
      <c r="E681" s="14" t="str">
        <f>VLOOKUP(A681,'Fichier FA (en entrée)'!B:AH,2,0)</f>
        <v>ENV</v>
      </c>
      <c r="F681" s="14" t="b">
        <f t="shared" si="82"/>
        <v>0</v>
      </c>
      <c r="G681" s="14" t="b">
        <f>IFERROR(VLOOKUP(A681,'Calculs FI (auto)'!A:F,6,0),FALSE)</f>
        <v>0</v>
      </c>
      <c r="H681" s="14" t="b">
        <f t="shared" si="83"/>
        <v>0</v>
      </c>
      <c r="I681" s="16" t="str">
        <f>IFERROR(VLOOKUP(A681,'Moyennes FA (en entrée)'!B:N,7,0),"")</f>
        <v/>
      </c>
      <c r="J681" s="16">
        <f>IFERROR(VLOOKUP(VLOOKUP(A681,'Fichier FA (en entrée)'!B:AH,33,0),Modificateurs!A$2:B$5,2,0),0)</f>
        <v>0</v>
      </c>
      <c r="K681" s="16">
        <f>IFERROR(VLOOKUP(VLOOKUP(A681,'Redoub FI (en entrée)'!B:N,7,0),Modificateurs!A$8:B$11,2,0),0)</f>
        <v>0</v>
      </c>
      <c r="L681" s="16">
        <f>IFERROR(VLOOKUP(M681,Modificateurs!D$1:E$94,2,0),0)</f>
        <v>-8</v>
      </c>
      <c r="M681" t="str">
        <f>VLOOKUP(A681,'Fichier FA (en entrée)'!B:AH,16,0)&amp;" "&amp;VLOOKUP(A681,'Fichier FA (en entrée)'!B:AH,20,0)&amp;" "&amp;VLOOKUP(A681,'Fichier FA (en entrée)'!B:AH,27,0)&amp;" "&amp;VLOOKUP(A681,'Fichier FA (en entrée)'!B:AH,29,0)</f>
        <v xml:space="preserve">  Economique et social Sciences sociales et politiques</v>
      </c>
      <c r="N681" t="str">
        <f>VLOOKUP(A681,'Fichier FA (en entrée)'!B:AH,8,0)</f>
        <v>Non scolarisé</v>
      </c>
      <c r="O681" t="b">
        <f>AND(C681&gt;Synthèse!B$7,C681&lt;Synthèse!B$9)</f>
        <v>0</v>
      </c>
      <c r="Q681" s="60">
        <f>ROUNDUP(C681/(Synthèse!$B$2+Synthèse!$B$3)*8,0)</f>
        <v>12</v>
      </c>
      <c r="R681" s="60">
        <f>IFERROR(VLOOKUP(A681,'Evaluations (formulaire)'!A:P,6,0)+VLOOKUP(A681,'Evaluations (formulaire)'!A:P,7,0),0)</f>
        <v>0</v>
      </c>
      <c r="S681" s="60">
        <f>IFERROR(VLOOKUP(A681,'Evaluations (formulaire)'!A:P,8,0),0)</f>
        <v>0</v>
      </c>
      <c r="T681" s="64">
        <f>IF(AND(ISBLANK(P681),Q681&lt;=2),Synthèse!$B$42,IF(AND(ISBLANK(P681),Q681&gt;=7),Synthèse!$C$42,R681+S681))</f>
        <v>0</v>
      </c>
      <c r="U681" s="64">
        <f t="shared" si="84"/>
        <v>-100</v>
      </c>
      <c r="V681" s="59">
        <f t="shared" si="85"/>
        <v>765</v>
      </c>
      <c r="W681" s="26">
        <v>24</v>
      </c>
      <c r="X681" s="26" t="b">
        <f t="shared" si="86"/>
        <v>0</v>
      </c>
      <c r="Y681" s="26" t="e">
        <f>VLOOKUP(A681,#REF!,21,0)</f>
        <v>#REF!</v>
      </c>
      <c r="Z681" s="26" t="s">
        <v>2283</v>
      </c>
      <c r="AC681" t="b">
        <f t="shared" si="87"/>
        <v>0</v>
      </c>
      <c r="AD681" t="e">
        <f>IFERROR(VLOOKUP(A681,#REF!,4,0),MAX(#REF!)+100)</f>
        <v>#REF!</v>
      </c>
    </row>
    <row r="682" spans="1:30">
      <c r="A682">
        <v>1116484</v>
      </c>
      <c r="B682" s="5" t="str">
        <f ca="1">VLOOKUP(A682,'Fichier FA (en entrée)'!B:AH,3,0)</f>
        <v>CMSQVITWPJ</v>
      </c>
      <c r="C682">
        <f t="shared" si="80"/>
        <v>145</v>
      </c>
      <c r="D682">
        <f t="shared" si="81"/>
        <v>12.57</v>
      </c>
      <c r="E682" s="14" t="str">
        <f>VLOOKUP(A682,'Fichier FA (en entrée)'!B:AH,2,0)</f>
        <v>EV</v>
      </c>
      <c r="F682" s="14" t="b">
        <f t="shared" si="82"/>
        <v>1</v>
      </c>
      <c r="G682" s="14" t="b">
        <f>IFERROR(VLOOKUP(A682,'Calculs FI (auto)'!A:F,6,0),FALSE)</f>
        <v>1</v>
      </c>
      <c r="H682" s="14" t="b">
        <f t="shared" si="83"/>
        <v>1</v>
      </c>
      <c r="I682" s="16">
        <f>IFERROR(VLOOKUP(A682,'Moyennes FA (en entrée)'!B:N,7,0),"")</f>
        <v>11.57</v>
      </c>
      <c r="J682" s="16">
        <f>IFERROR(VLOOKUP(VLOOKUP(A682,'Fichier FA (en entrée)'!B:AH,33,0),Modificateurs!A$2:B$5,2,0),0)</f>
        <v>0</v>
      </c>
      <c r="K682" s="16">
        <f>IFERROR(VLOOKUP(VLOOKUP(A682,'Redoub FI (en entrée)'!B:N,7,0),Modificateurs!A$8:B$11,2,0),0)</f>
        <v>0</v>
      </c>
      <c r="L682" s="16">
        <f>IFERROR(VLOOKUP(M682,Modificateurs!D$1:E$94,2,0),0)</f>
        <v>1</v>
      </c>
      <c r="M682" t="str">
        <f>VLOOKUP(A682,'Fichier FA (en entrée)'!B:AH,16,0)&amp;" "&amp;VLOOKUP(A682,'Fichier FA (en entrée)'!B:AH,20,0)&amp;" "&amp;VLOOKUP(A682,'Fichier FA (en entrée)'!B:AH,27,0)&amp;" "&amp;VLOOKUP(A682,'Fichier FA (en entrée)'!B:AH,29,0)</f>
        <v xml:space="preserve">  Scientifique Sciences de la vie et de la terre</v>
      </c>
      <c r="N682" t="str">
        <f>VLOOKUP(A682,'Fichier FA (en entrée)'!B:AH,8,0)</f>
        <v>Scolarisé dans le supérieur en France</v>
      </c>
      <c r="O682" t="b">
        <f>AND(C682&gt;Synthèse!B$7,C682&lt;Synthèse!B$9)</f>
        <v>1</v>
      </c>
      <c r="Q682" s="60">
        <f>ROUNDUP(C682/(Synthèse!$B$2+Synthèse!$B$3)*8,0)</f>
        <v>3</v>
      </c>
      <c r="R682" s="60">
        <f>IFERROR(VLOOKUP(A682,'Evaluations (formulaire)'!A:P,6,0)+VLOOKUP(A682,'Evaluations (formulaire)'!A:P,7,0),0)</f>
        <v>0</v>
      </c>
      <c r="S682" s="60">
        <f>IFERROR(VLOOKUP(A682,'Evaluations (formulaire)'!A:P,8,0),0)</f>
        <v>0</v>
      </c>
      <c r="T682" s="64">
        <f>IF(AND(ISBLANK(P682),Q682&lt;=2),Synthèse!$B$42,IF(AND(ISBLANK(P682),Q682&gt;=7),Synthèse!$C$42,R682+S682))</f>
        <v>0</v>
      </c>
      <c r="U682" s="64">
        <f t="shared" si="84"/>
        <v>12.57</v>
      </c>
      <c r="V682" s="59">
        <f t="shared" si="85"/>
        <v>145</v>
      </c>
      <c r="W682" s="26">
        <v>608</v>
      </c>
      <c r="X682" s="26" t="b">
        <f t="shared" si="86"/>
        <v>1</v>
      </c>
      <c r="Y682" s="26" t="e">
        <f>VLOOKUP(A682,#REF!,21,0)</f>
        <v>#REF!</v>
      </c>
      <c r="Z682" s="26" t="s">
        <v>2283</v>
      </c>
      <c r="AC682" t="b">
        <f t="shared" si="87"/>
        <v>0</v>
      </c>
      <c r="AD682" t="e">
        <f>IFERROR(VLOOKUP(A682,#REF!,4,0),MAX(#REF!)+100)</f>
        <v>#REF!</v>
      </c>
    </row>
    <row r="683" spans="1:30">
      <c r="A683">
        <v>1117446</v>
      </c>
      <c r="B683" s="5" t="str">
        <f ca="1">VLOOKUP(A683,'Fichier FA (en entrée)'!B:AH,3,0)</f>
        <v>HBKCEDRZBY</v>
      </c>
      <c r="C683">
        <f t="shared" si="80"/>
        <v>765</v>
      </c>
      <c r="D683">
        <f t="shared" si="81"/>
        <v>-100</v>
      </c>
      <c r="E683" s="14" t="str">
        <f>VLOOKUP(A683,'Fichier FA (en entrée)'!B:AH,2,0)</f>
        <v>ENV</v>
      </c>
      <c r="F683" s="14" t="b">
        <f t="shared" si="82"/>
        <v>0</v>
      </c>
      <c r="G683" s="14" t="b">
        <f>IFERROR(VLOOKUP(A683,'Calculs FI (auto)'!A:F,6,0),FALSE)</f>
        <v>1</v>
      </c>
      <c r="H683" s="14" t="b">
        <f t="shared" si="83"/>
        <v>0</v>
      </c>
      <c r="I683" s="16" t="str">
        <f>IFERROR(VLOOKUP(A683,'Moyennes FA (en entrée)'!B:N,7,0),"")</f>
        <v/>
      </c>
      <c r="J683" s="16">
        <f>IFERROR(VLOOKUP(VLOOKUP(A683,'Fichier FA (en entrée)'!B:AH,33,0),Modificateurs!A$2:B$5,2,0),0)</f>
        <v>0</v>
      </c>
      <c r="K683" s="16">
        <f>IFERROR(VLOOKUP(VLOOKUP(A683,'Redoub FI (en entrée)'!B:N,7,0),Modificateurs!A$8:B$11,2,0),0)</f>
        <v>0</v>
      </c>
      <c r="L683" s="16">
        <f>IFERROR(VLOOKUP(M683,Modificateurs!D$1:E$94,2,0),0)</f>
        <v>-6</v>
      </c>
      <c r="M683" t="str">
        <f>VLOOKUP(A683,'Fichier FA (en entrée)'!B:AH,16,0)&amp;" "&amp;VLOOKUP(A683,'Fichier FA (en entrée)'!B:AH,20,0)&amp;" "&amp;VLOOKUP(A683,'Fichier FA (en entrée)'!B:AH,27,0)&amp;" "&amp;VLOOKUP(A683,'Fichier FA (en entrée)'!B:AH,29,0)</f>
        <v xml:space="preserve">  Sciences et Technologies de l'Industrie et du Développement Durable Architecture et construction</v>
      </c>
      <c r="N683" t="str">
        <f>VLOOKUP(A683,'Fichier FA (en entrée)'!B:AH,8,0)</f>
        <v>Scolarisé dans le supérieur en France</v>
      </c>
      <c r="O683" t="b">
        <f>AND(C683&gt;Synthèse!B$7,C683&lt;Synthèse!B$9)</f>
        <v>0</v>
      </c>
      <c r="Q683" s="60">
        <f>ROUNDUP(C683/(Synthèse!$B$2+Synthèse!$B$3)*8,0)</f>
        <v>12</v>
      </c>
      <c r="R683" s="60">
        <f>IFERROR(VLOOKUP(A683,'Evaluations (formulaire)'!A:P,6,0)+VLOOKUP(A683,'Evaluations (formulaire)'!A:P,7,0),0)</f>
        <v>0</v>
      </c>
      <c r="S683" s="60">
        <f>IFERROR(VLOOKUP(A683,'Evaluations (formulaire)'!A:P,8,0),0)</f>
        <v>0</v>
      </c>
      <c r="T683" s="64">
        <f>IF(AND(ISBLANK(P683),Q683&lt;=2),Synthèse!$B$42,IF(AND(ISBLANK(P683),Q683&gt;=7),Synthèse!$C$42,R683+S683))</f>
        <v>0</v>
      </c>
      <c r="U683" s="64">
        <f t="shared" si="84"/>
        <v>-100</v>
      </c>
      <c r="V683" s="59">
        <f t="shared" si="85"/>
        <v>765</v>
      </c>
      <c r="W683" s="26">
        <v>524</v>
      </c>
      <c r="X683" s="26" t="b">
        <f t="shared" si="86"/>
        <v>0</v>
      </c>
      <c r="Y683" s="26" t="e">
        <f>VLOOKUP(A683,#REF!,21,0)</f>
        <v>#REF!</v>
      </c>
      <c r="Z683" s="26" t="s">
        <v>2283</v>
      </c>
      <c r="AC683" t="b">
        <f t="shared" si="87"/>
        <v>0</v>
      </c>
      <c r="AD683" t="e">
        <f>IFERROR(VLOOKUP(A683,#REF!,4,0),MAX(#REF!)+100)</f>
        <v>#REF!</v>
      </c>
    </row>
    <row r="684" spans="1:30">
      <c r="A684">
        <v>1119364</v>
      </c>
      <c r="B684" s="5" t="str">
        <f ca="1">VLOOKUP(A684,'Fichier FA (en entrée)'!B:AH,3,0)</f>
        <v>AMOKHYNIYB</v>
      </c>
      <c r="C684">
        <f t="shared" si="80"/>
        <v>765</v>
      </c>
      <c r="D684">
        <f t="shared" si="81"/>
        <v>-100</v>
      </c>
      <c r="E684" s="14" t="str">
        <f>VLOOKUP(A684,'Fichier FA (en entrée)'!B:AH,2,0)</f>
        <v>ENV</v>
      </c>
      <c r="F684" s="14" t="b">
        <f t="shared" si="82"/>
        <v>0</v>
      </c>
      <c r="G684" s="14" t="b">
        <f>IFERROR(VLOOKUP(A684,'Calculs FI (auto)'!A:F,6,0),FALSE)</f>
        <v>0</v>
      </c>
      <c r="H684" s="14" t="b">
        <f t="shared" si="83"/>
        <v>0</v>
      </c>
      <c r="I684" s="16" t="str">
        <f>IFERROR(VLOOKUP(A684,'Moyennes FA (en entrée)'!B:N,7,0),"")</f>
        <v/>
      </c>
      <c r="J684" s="16">
        <f>IFERROR(VLOOKUP(VLOOKUP(A684,'Fichier FA (en entrée)'!B:AH,33,0),Modificateurs!A$2:B$5,2,0),0)</f>
        <v>0</v>
      </c>
      <c r="K684" s="16">
        <f>IFERROR(VLOOKUP(VLOOKUP(A684,'Redoub FI (en entrée)'!B:N,7,0),Modificateurs!A$8:B$11,2,0),0)</f>
        <v>0</v>
      </c>
      <c r="L684" s="16">
        <f>IFERROR(VLOOKUP(M684,Modificateurs!D$1:E$94,2,0),0)</f>
        <v>-12</v>
      </c>
      <c r="M684" t="str">
        <f>VLOOKUP(A684,'Fichier FA (en entrée)'!B:AH,16,0)&amp;" "&amp;VLOOKUP(A684,'Fichier FA (en entrée)'!B:AH,20,0)&amp;" "&amp;VLOOKUP(A684,'Fichier FA (en entrée)'!B:AH,27,0)&amp;" "&amp;VLOOKUP(A684,'Fichier FA (en entrée)'!B:AH,29,0)</f>
        <v xml:space="preserve"> Mercatique Sciences et technologies de la gestion Mercatique</v>
      </c>
      <c r="N684" t="str">
        <f>VLOOKUP(A684,'Fichier FA (en entrée)'!B:AH,8,0)</f>
        <v>Non scolarisé</v>
      </c>
      <c r="O684" t="b">
        <f>AND(C684&gt;Synthèse!B$7,C684&lt;Synthèse!B$9)</f>
        <v>0</v>
      </c>
      <c r="Q684" s="60">
        <f>ROUNDUP(C684/(Synthèse!$B$2+Synthèse!$B$3)*8,0)</f>
        <v>12</v>
      </c>
      <c r="R684" s="60">
        <f>IFERROR(VLOOKUP(A684,'Evaluations (formulaire)'!A:P,6,0)+VLOOKUP(A684,'Evaluations (formulaire)'!A:P,7,0),0)</f>
        <v>0</v>
      </c>
      <c r="S684" s="60">
        <f>IFERROR(VLOOKUP(A684,'Evaluations (formulaire)'!A:P,8,0),0)</f>
        <v>0</v>
      </c>
      <c r="T684" s="64">
        <f>IF(AND(ISBLANK(P684),Q684&lt;=2),Synthèse!$B$42,IF(AND(ISBLANK(P684),Q684&gt;=7),Synthèse!$C$42,R684+S684))</f>
        <v>0</v>
      </c>
      <c r="U684" s="64">
        <f t="shared" si="84"/>
        <v>-100</v>
      </c>
      <c r="V684" s="59">
        <f t="shared" si="85"/>
        <v>765</v>
      </c>
      <c r="W684" s="26">
        <v>246</v>
      </c>
      <c r="X684" s="26" t="b">
        <f t="shared" si="86"/>
        <v>0</v>
      </c>
      <c r="Y684" s="26" t="e">
        <f>VLOOKUP(A684,#REF!,21,0)</f>
        <v>#REF!</v>
      </c>
      <c r="Z684" s="26" t="s">
        <v>2283</v>
      </c>
      <c r="AC684" t="b">
        <f t="shared" si="87"/>
        <v>0</v>
      </c>
      <c r="AD684" t="e">
        <f>IFERROR(VLOOKUP(A684,#REF!,4,0),MAX(#REF!)+100)</f>
        <v>#REF!</v>
      </c>
    </row>
    <row r="685" spans="1:30">
      <c r="A685">
        <v>1119844</v>
      </c>
      <c r="B685" s="5" t="str">
        <f ca="1">VLOOKUP(A685,'Fichier FA (en entrée)'!B:AH,3,0)</f>
        <v>QIVFCTVFGP</v>
      </c>
      <c r="C685">
        <f t="shared" si="80"/>
        <v>765</v>
      </c>
      <c r="D685">
        <f t="shared" si="81"/>
        <v>-100</v>
      </c>
      <c r="E685" s="14" t="str">
        <f>VLOOKUP(A685,'Fichier FA (en entrée)'!B:AH,2,0)</f>
        <v>ENV</v>
      </c>
      <c r="F685" s="14" t="b">
        <f t="shared" si="82"/>
        <v>0</v>
      </c>
      <c r="G685" s="14" t="b">
        <f>IFERROR(VLOOKUP(A685,'Calculs FI (auto)'!A:F,6,0),FALSE)</f>
        <v>1</v>
      </c>
      <c r="H685" s="14" t="b">
        <f t="shared" si="83"/>
        <v>0</v>
      </c>
      <c r="I685" s="16" t="str">
        <f>IFERROR(VLOOKUP(A685,'Moyennes FA (en entrée)'!B:N,7,0),"")</f>
        <v/>
      </c>
      <c r="J685" s="16">
        <f>IFERROR(VLOOKUP(VLOOKUP(A685,'Fichier FA (en entrée)'!B:AH,33,0),Modificateurs!A$2:B$5,2,0),0)</f>
        <v>0</v>
      </c>
      <c r="K685" s="16">
        <f>IFERROR(VLOOKUP(VLOOKUP(A685,'Redoub FI (en entrée)'!B:N,7,0),Modificateurs!A$8:B$11,2,0),0)</f>
        <v>0</v>
      </c>
      <c r="L685" s="16">
        <f>IFERROR(VLOOKUP(M685,Modificateurs!D$1:E$94,2,0),0)</f>
        <v>3</v>
      </c>
      <c r="M685" t="str">
        <f>VLOOKUP(A685,'Fichier FA (en entrée)'!B:AH,16,0)&amp;" "&amp;VLOOKUP(A685,'Fichier FA (en entrée)'!B:AH,20,0)&amp;" "&amp;VLOOKUP(A685,'Fichier FA (en entrée)'!B:AH,27,0)&amp;" "&amp;VLOOKUP(A685,'Fichier FA (en entrée)'!B:AH,29,0)</f>
        <v xml:space="preserve">  Scientifique Informatique et Sciences du numérique</v>
      </c>
      <c r="N685" t="str">
        <f>VLOOKUP(A685,'Fichier FA (en entrée)'!B:AH,8,0)</f>
        <v>Scolarisé dans le supérieur en France</v>
      </c>
      <c r="O685" t="b">
        <f>AND(C685&gt;Synthèse!B$7,C685&lt;Synthèse!B$9)</f>
        <v>0</v>
      </c>
      <c r="Q685" s="60">
        <f>ROUNDUP(C685/(Synthèse!$B$2+Synthèse!$B$3)*8,0)</f>
        <v>12</v>
      </c>
      <c r="R685" s="60">
        <f>IFERROR(VLOOKUP(A685,'Evaluations (formulaire)'!A:P,6,0)+VLOOKUP(A685,'Evaluations (formulaire)'!A:P,7,0),0)</f>
        <v>0</v>
      </c>
      <c r="S685" s="60">
        <f>IFERROR(VLOOKUP(A685,'Evaluations (formulaire)'!A:P,8,0),0)</f>
        <v>0</v>
      </c>
      <c r="T685" s="64">
        <f>IF(AND(ISBLANK(P685),Q685&lt;=2),Synthèse!$B$42,IF(AND(ISBLANK(P685),Q685&gt;=7),Synthèse!$C$42,R685+S685))</f>
        <v>0</v>
      </c>
      <c r="U685" s="64">
        <f t="shared" si="84"/>
        <v>-100</v>
      </c>
      <c r="V685" s="59">
        <f t="shared" si="85"/>
        <v>765</v>
      </c>
      <c r="W685" s="26">
        <v>429</v>
      </c>
      <c r="X685" s="26" t="b">
        <f t="shared" si="86"/>
        <v>0</v>
      </c>
      <c r="Y685" s="26" t="e">
        <f>VLOOKUP(A685,#REF!,21,0)</f>
        <v>#REF!</v>
      </c>
      <c r="Z685" s="26" t="s">
        <v>2283</v>
      </c>
      <c r="AC685" t="b">
        <f t="shared" si="87"/>
        <v>0</v>
      </c>
      <c r="AD685" t="e">
        <f>IFERROR(VLOOKUP(A685,#REF!,4,0),MAX(#REF!)+100)</f>
        <v>#REF!</v>
      </c>
    </row>
    <row r="686" spans="1:30">
      <c r="A686">
        <v>1122519</v>
      </c>
      <c r="B686" s="5" t="str">
        <f ca="1">VLOOKUP(A686,'Fichier FA (en entrée)'!B:AH,3,0)</f>
        <v>TAYDWOQTRC</v>
      </c>
      <c r="C686">
        <f t="shared" si="80"/>
        <v>486</v>
      </c>
      <c r="D686">
        <f t="shared" si="81"/>
        <v>-1.6500000000000004</v>
      </c>
      <c r="E686" s="14" t="str">
        <f>VLOOKUP(A686,'Fichier FA (en entrée)'!B:AH,2,0)</f>
        <v>EV</v>
      </c>
      <c r="F686" s="14" t="b">
        <f t="shared" si="82"/>
        <v>1</v>
      </c>
      <c r="G686" s="14" t="b">
        <f>IFERROR(VLOOKUP(A686,'Calculs FI (auto)'!A:F,6,0),FALSE)</f>
        <v>1</v>
      </c>
      <c r="H686" s="14" t="b">
        <f t="shared" si="83"/>
        <v>1</v>
      </c>
      <c r="I686" s="16">
        <f>IFERROR(VLOOKUP(A686,'Moyennes FA (en entrée)'!B:N,7,0),"")</f>
        <v>10.35</v>
      </c>
      <c r="J686" s="16">
        <f>IFERROR(VLOOKUP(VLOOKUP(A686,'Fichier FA (en entrée)'!B:AH,33,0),Modificateurs!A$2:B$5,2,0),0)</f>
        <v>0</v>
      </c>
      <c r="K686" s="16">
        <f>IFERROR(VLOOKUP(VLOOKUP(A686,'Redoub FI (en entrée)'!B:N,7,0),Modificateurs!A$8:B$11,2,0),0)</f>
        <v>0</v>
      </c>
      <c r="L686" s="16">
        <f>IFERROR(VLOOKUP(M686,Modificateurs!D$1:E$94,2,0),0)</f>
        <v>-12</v>
      </c>
      <c r="M686" t="str">
        <f>VLOOKUP(A686,'Fichier FA (en entrée)'!B:AH,16,0)&amp;" "&amp;VLOOKUP(A686,'Fichier FA (en entrée)'!B:AH,20,0)&amp;" "&amp;VLOOKUP(A686,'Fichier FA (en entrée)'!B:AH,27,0)&amp;" "&amp;VLOOKUP(A686,'Fichier FA (en entrée)'!B:AH,29,0)</f>
        <v xml:space="preserve">  Professionnelle Comptabilité</v>
      </c>
      <c r="N686" t="str">
        <f>VLOOKUP(A686,'Fichier FA (en entrée)'!B:AH,8,0)</f>
        <v>Non scolarisé</v>
      </c>
      <c r="O686" t="b">
        <f>AND(C686&gt;Synthèse!B$7,C686&lt;Synthèse!B$9)</f>
        <v>0</v>
      </c>
      <c r="Q686" s="60">
        <f>ROUNDUP(C686/(Synthèse!$B$2+Synthèse!$B$3)*8,0)</f>
        <v>8</v>
      </c>
      <c r="R686" s="60">
        <f>IFERROR(VLOOKUP(A686,'Evaluations (formulaire)'!A:P,6,0)+VLOOKUP(A686,'Evaluations (formulaire)'!A:P,7,0),0)</f>
        <v>0</v>
      </c>
      <c r="S686" s="60">
        <f>IFERROR(VLOOKUP(A686,'Evaluations (formulaire)'!A:P,8,0),0)</f>
        <v>0</v>
      </c>
      <c r="T686" s="64">
        <f>IF(AND(ISBLANK(P686),Q686&lt;=2),Synthèse!$B$42,IF(AND(ISBLANK(P686),Q686&gt;=7),Synthèse!$C$42,R686+S686))</f>
        <v>0</v>
      </c>
      <c r="U686" s="64">
        <f t="shared" si="84"/>
        <v>-1.6500000000000004</v>
      </c>
      <c r="V686" s="59">
        <f t="shared" si="85"/>
        <v>486</v>
      </c>
      <c r="W686" s="26">
        <v>591</v>
      </c>
      <c r="X686" s="26" t="b">
        <f t="shared" si="86"/>
        <v>0</v>
      </c>
      <c r="Z686" s="26" t="s">
        <v>2283</v>
      </c>
      <c r="AC686" t="b">
        <f t="shared" si="87"/>
        <v>0</v>
      </c>
      <c r="AD686" t="e">
        <f>IFERROR(VLOOKUP(A686,#REF!,4,0),MAX(#REF!)+100)</f>
        <v>#REF!</v>
      </c>
    </row>
    <row r="687" spans="1:30">
      <c r="A687">
        <v>1123294</v>
      </c>
      <c r="B687" s="5" t="str">
        <f ca="1">VLOOKUP(A687,'Fichier FA (en entrée)'!B:AH,3,0)</f>
        <v>BOIYNQRUZE</v>
      </c>
      <c r="C687">
        <f t="shared" si="80"/>
        <v>765</v>
      </c>
      <c r="D687">
        <f t="shared" si="81"/>
        <v>-100</v>
      </c>
      <c r="E687" s="14" t="str">
        <f>VLOOKUP(A687,'Fichier FA (en entrée)'!B:AH,2,0)</f>
        <v>ENV</v>
      </c>
      <c r="F687" s="14" t="b">
        <f t="shared" si="82"/>
        <v>0</v>
      </c>
      <c r="G687" s="14" t="b">
        <f>IFERROR(VLOOKUP(A687,'Calculs FI (auto)'!A:F,6,0),FALSE)</f>
        <v>0</v>
      </c>
      <c r="H687" s="14" t="b">
        <f t="shared" si="83"/>
        <v>0</v>
      </c>
      <c r="I687" s="16" t="str">
        <f>IFERROR(VLOOKUP(A687,'Moyennes FA (en entrée)'!B:N,7,0),"")</f>
        <v/>
      </c>
      <c r="J687" s="16">
        <f>IFERROR(VLOOKUP(VLOOKUP(A687,'Fichier FA (en entrée)'!B:AH,33,0),Modificateurs!A$2:B$5,2,0),0)</f>
        <v>0</v>
      </c>
      <c r="K687" s="16">
        <f>IFERROR(VLOOKUP(VLOOKUP(A687,'Redoub FI (en entrée)'!B:N,7,0),Modificateurs!A$8:B$11,2,0),0)</f>
        <v>0</v>
      </c>
      <c r="L687" s="16">
        <f>IFERROR(VLOOKUP(M687,Modificateurs!D$1:E$94,2,0),0)</f>
        <v>2</v>
      </c>
      <c r="M687" t="str">
        <f>VLOOKUP(A687,'Fichier FA (en entrée)'!B:AH,16,0)&amp;" "&amp;VLOOKUP(A687,'Fichier FA (en entrée)'!B:AH,20,0)&amp;" "&amp;VLOOKUP(A687,'Fichier FA (en entrée)'!B:AH,27,0)&amp;" "&amp;VLOOKUP(A687,'Fichier FA (en entrée)'!B:AH,29,0)</f>
        <v xml:space="preserve">  Scientifique Mathématiques</v>
      </c>
      <c r="N687" t="str">
        <f>VLOOKUP(A687,'Fichier FA (en entrée)'!B:AH,8,0)</f>
        <v>Scolarisé dans le supérieur en France</v>
      </c>
      <c r="O687" t="b">
        <f>AND(C687&gt;Synthèse!B$7,C687&lt;Synthèse!B$9)</f>
        <v>0</v>
      </c>
      <c r="Q687" s="60">
        <f>ROUNDUP(C687/(Synthèse!$B$2+Synthèse!$B$3)*8,0)</f>
        <v>12</v>
      </c>
      <c r="R687" s="60">
        <f>IFERROR(VLOOKUP(A687,'Evaluations (formulaire)'!A:P,6,0)+VLOOKUP(A687,'Evaluations (formulaire)'!A:P,7,0),0)</f>
        <v>0</v>
      </c>
      <c r="S687" s="60">
        <f>IFERROR(VLOOKUP(A687,'Evaluations (formulaire)'!A:P,8,0),0)</f>
        <v>0</v>
      </c>
      <c r="T687" s="64">
        <f>IF(AND(ISBLANK(P687),Q687&lt;=2),Synthèse!$B$42,IF(AND(ISBLANK(P687),Q687&gt;=7),Synthèse!$C$42,R687+S687))</f>
        <v>0</v>
      </c>
      <c r="U687" s="64">
        <f t="shared" si="84"/>
        <v>-100</v>
      </c>
      <c r="V687" s="59">
        <f t="shared" si="85"/>
        <v>765</v>
      </c>
      <c r="W687" s="26">
        <v>340</v>
      </c>
      <c r="X687" s="26" t="b">
        <f t="shared" si="86"/>
        <v>0</v>
      </c>
      <c r="Y687" s="26" t="e">
        <f>VLOOKUP(A687,#REF!,21,0)</f>
        <v>#REF!</v>
      </c>
      <c r="Z687" s="26" t="s">
        <v>2283</v>
      </c>
      <c r="AC687" t="b">
        <f t="shared" si="87"/>
        <v>0</v>
      </c>
      <c r="AD687" t="e">
        <f>IFERROR(VLOOKUP(A687,#REF!,4,0),MAX(#REF!)+100)</f>
        <v>#REF!</v>
      </c>
    </row>
    <row r="688" spans="1:30">
      <c r="A688">
        <v>1124024</v>
      </c>
      <c r="B688" s="5" t="str">
        <f ca="1">VLOOKUP(A688,'Fichier FA (en entrée)'!B:AH,3,0)</f>
        <v>FHEVHOFVOR</v>
      </c>
      <c r="C688">
        <f t="shared" si="80"/>
        <v>765</v>
      </c>
      <c r="D688">
        <f t="shared" si="81"/>
        <v>-100</v>
      </c>
      <c r="E688" s="14" t="str">
        <f>VLOOKUP(A688,'Fichier FA (en entrée)'!B:AH,2,0)</f>
        <v>ENV</v>
      </c>
      <c r="F688" s="14" t="b">
        <f t="shared" si="82"/>
        <v>0</v>
      </c>
      <c r="G688" s="14" t="b">
        <f>IFERROR(VLOOKUP(A688,'Calculs FI (auto)'!A:F,6,0),FALSE)</f>
        <v>0</v>
      </c>
      <c r="H688" s="14" t="b">
        <f t="shared" si="83"/>
        <v>0</v>
      </c>
      <c r="I688" s="16" t="str">
        <f>IFERROR(VLOOKUP(A688,'Moyennes FA (en entrée)'!B:N,7,0),"")</f>
        <v/>
      </c>
      <c r="J688" s="16">
        <f>IFERROR(VLOOKUP(VLOOKUP(A688,'Fichier FA (en entrée)'!B:AH,33,0),Modificateurs!A$2:B$5,2,0),0)</f>
        <v>0</v>
      </c>
      <c r="K688" s="16">
        <f>IFERROR(VLOOKUP(VLOOKUP(A688,'Redoub FI (en entrée)'!B:N,7,0),Modificateurs!A$8:B$11,2,0),0)</f>
        <v>0</v>
      </c>
      <c r="L688" s="16">
        <f>IFERROR(VLOOKUP(M688,Modificateurs!D$1:E$94,2,0),0)</f>
        <v>1</v>
      </c>
      <c r="M688" t="str">
        <f>VLOOKUP(A688,'Fichier FA (en entrée)'!B:AH,16,0)&amp;" "&amp;VLOOKUP(A688,'Fichier FA (en entrée)'!B:AH,20,0)&amp;" "&amp;VLOOKUP(A688,'Fichier FA (en entrée)'!B:AH,27,0)&amp;" "&amp;VLOOKUP(A688,'Fichier FA (en entrée)'!B:AH,29,0)</f>
        <v xml:space="preserve">  Scientifique Sciences de la vie et de la terre</v>
      </c>
      <c r="N688" t="str">
        <f>VLOOKUP(A688,'Fichier FA (en entrée)'!B:AH,8,0)</f>
        <v>Non scolarisé</v>
      </c>
      <c r="O688" t="b">
        <f>AND(C688&gt;Synthèse!B$7,C688&lt;Synthèse!B$9)</f>
        <v>0</v>
      </c>
      <c r="Q688" s="60">
        <f>ROUNDUP(C688/(Synthèse!$B$2+Synthèse!$B$3)*8,0)</f>
        <v>12</v>
      </c>
      <c r="R688" s="60">
        <f>IFERROR(VLOOKUP(A688,'Evaluations (formulaire)'!A:P,6,0)+VLOOKUP(A688,'Evaluations (formulaire)'!A:P,7,0),0)</f>
        <v>0</v>
      </c>
      <c r="S688" s="60">
        <f>IFERROR(VLOOKUP(A688,'Evaluations (formulaire)'!A:P,8,0),0)</f>
        <v>0</v>
      </c>
      <c r="T688" s="64">
        <f>IF(AND(ISBLANK(P688),Q688&lt;=2),Synthèse!$B$42,IF(AND(ISBLANK(P688),Q688&gt;=7),Synthèse!$C$42,R688+S688))</f>
        <v>0</v>
      </c>
      <c r="U688" s="64">
        <f t="shared" si="84"/>
        <v>-100</v>
      </c>
      <c r="V688" s="59">
        <f t="shared" si="85"/>
        <v>765</v>
      </c>
      <c r="W688" s="26">
        <v>615</v>
      </c>
      <c r="X688" s="26" t="b">
        <f t="shared" si="86"/>
        <v>0</v>
      </c>
      <c r="Y688" s="26" t="e">
        <f>VLOOKUP(A688,#REF!,21,0)</f>
        <v>#REF!</v>
      </c>
      <c r="Z688" s="26" t="s">
        <v>2283</v>
      </c>
      <c r="AC688" t="b">
        <f t="shared" si="87"/>
        <v>0</v>
      </c>
      <c r="AD688" t="e">
        <f>IFERROR(VLOOKUP(A688,#REF!,4,0),MAX(#REF!)+100)</f>
        <v>#REF!</v>
      </c>
    </row>
    <row r="689" spans="1:30">
      <c r="A689">
        <v>1126875</v>
      </c>
      <c r="B689" s="5" t="str">
        <f ca="1">VLOOKUP(A689,'Fichier FA (en entrée)'!B:AH,3,0)</f>
        <v>VGNIWGAJCP</v>
      </c>
      <c r="C689">
        <f t="shared" si="80"/>
        <v>540</v>
      </c>
      <c r="D689">
        <f t="shared" si="81"/>
        <v>-20</v>
      </c>
      <c r="E689" s="14" t="str">
        <f>VLOOKUP(A689,'Fichier FA (en entrée)'!B:AH,2,0)</f>
        <v>EV</v>
      </c>
      <c r="F689" s="14" t="b">
        <f t="shared" si="82"/>
        <v>1</v>
      </c>
      <c r="G689" s="14" t="b">
        <f>IFERROR(VLOOKUP(A689,'Calculs FI (auto)'!A:F,6,0),FALSE)</f>
        <v>0</v>
      </c>
      <c r="H689" s="14" t="b">
        <f t="shared" si="83"/>
        <v>0</v>
      </c>
      <c r="I689" s="16" t="str">
        <f>IFERROR(VLOOKUP(A689,'Moyennes FA (en entrée)'!B:N,7,0),"")</f>
        <v/>
      </c>
      <c r="J689" s="16">
        <f>IFERROR(VLOOKUP(VLOOKUP(A689,'Fichier FA (en entrée)'!B:AH,33,0),Modificateurs!A$2:B$5,2,0),0)</f>
        <v>0</v>
      </c>
      <c r="K689" s="16">
        <f>IFERROR(VLOOKUP(VLOOKUP(A689,'Redoub FI (en entrée)'!B:N,7,0),Modificateurs!A$8:B$11,2,0),0)</f>
        <v>0</v>
      </c>
      <c r="L689" s="16">
        <f>IFERROR(VLOOKUP(M689,Modificateurs!D$1:E$94,2,0),0)</f>
        <v>0</v>
      </c>
      <c r="M689" t="str">
        <f>VLOOKUP(A689,'Fichier FA (en entrée)'!B:AH,16,0)&amp;" "&amp;VLOOKUP(A689,'Fichier FA (en entrée)'!B:AH,20,0)&amp;" "&amp;VLOOKUP(A689,'Fichier FA (en entrée)'!B:AH,27,0)&amp;" "&amp;VLOOKUP(A689,'Fichier FA (en entrée)'!B:AH,29,0)</f>
        <v xml:space="preserve">   </v>
      </c>
      <c r="N689" t="str">
        <f>VLOOKUP(A689,'Fichier FA (en entrée)'!B:AH,8,0)</f>
        <v>Scolarisé dans le supérieur en France</v>
      </c>
      <c r="O689" t="b">
        <f>AND(C689&gt;Synthèse!B$7,C689&lt;Synthèse!B$9)</f>
        <v>0</v>
      </c>
      <c r="Q689" s="60">
        <f>ROUNDUP(C689/(Synthèse!$B$2+Synthèse!$B$3)*8,0)</f>
        <v>8</v>
      </c>
      <c r="R689" s="60">
        <f>IFERROR(VLOOKUP(A689,'Evaluations (formulaire)'!A:P,6,0)+VLOOKUP(A689,'Evaluations (formulaire)'!A:P,7,0),0)</f>
        <v>0</v>
      </c>
      <c r="S689" s="60">
        <f>IFERROR(VLOOKUP(A689,'Evaluations (formulaire)'!A:P,8,0),0)</f>
        <v>0</v>
      </c>
      <c r="T689" s="64">
        <f>IF(AND(ISBLANK(P689),Q689&lt;=2),Synthèse!$B$42,IF(AND(ISBLANK(P689),Q689&gt;=7),Synthèse!$C$42,R689+S689))</f>
        <v>0</v>
      </c>
      <c r="U689" s="64">
        <f t="shared" si="84"/>
        <v>-20</v>
      </c>
      <c r="V689" s="59">
        <f t="shared" si="85"/>
        <v>540</v>
      </c>
      <c r="W689" s="26">
        <v>53</v>
      </c>
      <c r="X689" s="26" t="b">
        <f t="shared" si="86"/>
        <v>0</v>
      </c>
      <c r="Y689" s="26" t="e">
        <f>VLOOKUP(A689,#REF!,21,0)</f>
        <v>#REF!</v>
      </c>
      <c r="Z689" s="26" t="s">
        <v>2283</v>
      </c>
      <c r="AC689" t="b">
        <f t="shared" si="87"/>
        <v>0</v>
      </c>
      <c r="AD689" t="e">
        <f>IFERROR(VLOOKUP(A689,#REF!,4,0),MAX(#REF!)+100)</f>
        <v>#REF!</v>
      </c>
    </row>
    <row r="690" spans="1:30">
      <c r="A690">
        <v>1128533</v>
      </c>
      <c r="B690" s="5" t="str">
        <f ca="1">VLOOKUP(A690,'Fichier FA (en entrée)'!B:AH,3,0)</f>
        <v>MDWLBXFCXM</v>
      </c>
      <c r="C690">
        <f t="shared" si="80"/>
        <v>270</v>
      </c>
      <c r="D690">
        <f t="shared" si="81"/>
        <v>10.130000000000001</v>
      </c>
      <c r="E690" s="14" t="str">
        <f>VLOOKUP(A690,'Fichier FA (en entrée)'!B:AH,2,0)</f>
        <v>EV</v>
      </c>
      <c r="F690" s="14" t="b">
        <f t="shared" si="82"/>
        <v>1</v>
      </c>
      <c r="G690" s="14" t="b">
        <f>IFERROR(VLOOKUP(A690,'Calculs FI (auto)'!A:F,6,0),FALSE)</f>
        <v>1</v>
      </c>
      <c r="H690" s="14" t="b">
        <f t="shared" si="83"/>
        <v>1</v>
      </c>
      <c r="I690" s="16">
        <f>IFERROR(VLOOKUP(A690,'Moyennes FA (en entrée)'!B:N,7,0),"")</f>
        <v>9.1300000000000008</v>
      </c>
      <c r="J690" s="16">
        <f>IFERROR(VLOOKUP(VLOOKUP(A690,'Fichier FA (en entrée)'!B:AH,33,0),Modificateurs!A$2:B$5,2,0),0)</f>
        <v>0</v>
      </c>
      <c r="K690" s="16">
        <f>IFERROR(VLOOKUP(VLOOKUP(A690,'Redoub FI (en entrée)'!B:N,7,0),Modificateurs!A$8:B$11,2,0),0)</f>
        <v>0</v>
      </c>
      <c r="L690" s="16">
        <f>IFERROR(VLOOKUP(M690,Modificateurs!D$1:E$94,2,0),0)</f>
        <v>1</v>
      </c>
      <c r="M690" t="str">
        <f>VLOOKUP(A690,'Fichier FA (en entrée)'!B:AH,16,0)&amp;" "&amp;VLOOKUP(A690,'Fichier FA (en entrée)'!B:AH,20,0)&amp;" "&amp;VLOOKUP(A690,'Fichier FA (en entrée)'!B:AH,27,0)&amp;" "&amp;VLOOKUP(A690,'Fichier FA (en entrée)'!B:AH,29,0)</f>
        <v xml:space="preserve">  Scientifique Sciences de la vie et de la terre</v>
      </c>
      <c r="N690" t="str">
        <f>VLOOKUP(A690,'Fichier FA (en entrée)'!B:AH,8,0)</f>
        <v>Scolarisé dans le supérieur en France</v>
      </c>
      <c r="O690" t="b">
        <f>AND(C690&gt;Synthèse!B$7,C690&lt;Synthèse!B$9)</f>
        <v>1</v>
      </c>
      <c r="Q690" s="60">
        <f>ROUNDUP(C690/(Synthèse!$B$2+Synthèse!$B$3)*8,0)</f>
        <v>4</v>
      </c>
      <c r="R690" s="60">
        <f>IFERROR(VLOOKUP(A690,'Evaluations (formulaire)'!A:P,6,0)+VLOOKUP(A690,'Evaluations (formulaire)'!A:P,7,0),0)</f>
        <v>0</v>
      </c>
      <c r="S690" s="60">
        <f>IFERROR(VLOOKUP(A690,'Evaluations (formulaire)'!A:P,8,0),0)</f>
        <v>0</v>
      </c>
      <c r="T690" s="64">
        <f>IF(AND(ISBLANK(P690),Q690&lt;=2),Synthèse!$B$42,IF(AND(ISBLANK(P690),Q690&gt;=7),Synthèse!$C$42,R690+S690))</f>
        <v>0</v>
      </c>
      <c r="U690" s="64">
        <f t="shared" si="84"/>
        <v>10.130000000000001</v>
      </c>
      <c r="V690" s="59">
        <f t="shared" si="85"/>
        <v>269</v>
      </c>
      <c r="W690" s="26">
        <v>229</v>
      </c>
      <c r="X690" s="26" t="b">
        <f t="shared" si="86"/>
        <v>1</v>
      </c>
      <c r="Y690" s="26" t="e">
        <f>VLOOKUP(A690,#REF!,21,0)</f>
        <v>#REF!</v>
      </c>
      <c r="Z690" s="26" t="s">
        <v>2283</v>
      </c>
      <c r="AC690" t="b">
        <f t="shared" si="87"/>
        <v>0</v>
      </c>
      <c r="AD690" t="e">
        <f>IFERROR(VLOOKUP(A690,#REF!,4,0),MAX(#REF!)+100)</f>
        <v>#REF!</v>
      </c>
    </row>
    <row r="691" spans="1:30">
      <c r="A691">
        <v>1133190</v>
      </c>
      <c r="B691" s="5" t="str">
        <f ca="1">VLOOKUP(A691,'Fichier FA (en entrée)'!B:AH,3,0)</f>
        <v>VGRZQYZJKQ</v>
      </c>
      <c r="C691">
        <f t="shared" si="80"/>
        <v>508</v>
      </c>
      <c r="D691">
        <f t="shared" si="81"/>
        <v>-3.0999999999999996</v>
      </c>
      <c r="E691" s="14" t="str">
        <f>VLOOKUP(A691,'Fichier FA (en entrée)'!B:AH,2,0)</f>
        <v>EV</v>
      </c>
      <c r="F691" s="14" t="b">
        <f t="shared" si="82"/>
        <v>1</v>
      </c>
      <c r="G691" s="14" t="b">
        <f>IFERROR(VLOOKUP(A691,'Calculs FI (auto)'!A:F,6,0),FALSE)</f>
        <v>0</v>
      </c>
      <c r="H691" s="14" t="b">
        <f t="shared" si="83"/>
        <v>0</v>
      </c>
      <c r="I691" s="16">
        <f>IFERROR(VLOOKUP(A691,'Moyennes FA (en entrée)'!B:N,7,0),"")</f>
        <v>8.9</v>
      </c>
      <c r="J691" s="16">
        <f>IFERROR(VLOOKUP(VLOOKUP(A691,'Fichier FA (en entrée)'!B:AH,33,0),Modificateurs!A$2:B$5,2,0),0)</f>
        <v>0</v>
      </c>
      <c r="K691" s="16">
        <f>IFERROR(VLOOKUP(VLOOKUP(A691,'Redoub FI (en entrée)'!B:N,7,0),Modificateurs!A$8:B$11,2,0),0)</f>
        <v>0</v>
      </c>
      <c r="L691" s="16">
        <f>IFERROR(VLOOKUP(M691,Modificateurs!D$1:E$94,2,0),0)</f>
        <v>-12</v>
      </c>
      <c r="M691" t="str">
        <f>VLOOKUP(A691,'Fichier FA (en entrée)'!B:AH,16,0)&amp;" "&amp;VLOOKUP(A691,'Fichier FA (en entrée)'!B:AH,20,0)&amp;" "&amp;VLOOKUP(A691,'Fichier FA (en entrée)'!B:AH,27,0)&amp;" "&amp;VLOOKUP(A691,'Fichier FA (en entrée)'!B:AH,29,0)</f>
        <v xml:space="preserve">  Sciences et technologies de la gestion Comptabilité et finance d'entreprise</v>
      </c>
      <c r="N691" t="str">
        <f>VLOOKUP(A691,'Fichier FA (en entrée)'!B:AH,8,0)</f>
        <v>Non scolarisé</v>
      </c>
      <c r="O691" t="b">
        <f>AND(C691&gt;Synthèse!B$7,C691&lt;Synthèse!B$9)</f>
        <v>0</v>
      </c>
      <c r="Q691" s="60">
        <f>ROUNDUP(C691/(Synthèse!$B$2+Synthèse!$B$3)*8,0)</f>
        <v>8</v>
      </c>
      <c r="R691" s="60">
        <f>IFERROR(VLOOKUP(A691,'Evaluations (formulaire)'!A:P,6,0)+VLOOKUP(A691,'Evaluations (formulaire)'!A:P,7,0),0)</f>
        <v>0</v>
      </c>
      <c r="S691" s="60">
        <f>IFERROR(VLOOKUP(A691,'Evaluations (formulaire)'!A:P,8,0),0)</f>
        <v>0</v>
      </c>
      <c r="T691" s="64">
        <f>IF(AND(ISBLANK(P691),Q691&lt;=2),Synthèse!$B$42,IF(AND(ISBLANK(P691),Q691&gt;=7),Synthèse!$C$42,R691+S691))</f>
        <v>0</v>
      </c>
      <c r="U691" s="64">
        <f t="shared" si="84"/>
        <v>-3.0999999999999996</v>
      </c>
      <c r="V691" s="59">
        <f t="shared" si="85"/>
        <v>508</v>
      </c>
      <c r="W691" s="26">
        <v>52</v>
      </c>
      <c r="X691" s="26" t="b">
        <f t="shared" si="86"/>
        <v>0</v>
      </c>
      <c r="Y691" s="26" t="e">
        <f>VLOOKUP(A691,#REF!,21,0)</f>
        <v>#REF!</v>
      </c>
      <c r="Z691" s="26" t="s">
        <v>2283</v>
      </c>
      <c r="AC691" t="b">
        <f t="shared" si="87"/>
        <v>0</v>
      </c>
      <c r="AD691" t="e">
        <f>IFERROR(VLOOKUP(A691,#REF!,4,0),MAX(#REF!)+100)</f>
        <v>#REF!</v>
      </c>
    </row>
    <row r="692" spans="1:30">
      <c r="A692">
        <v>1133429</v>
      </c>
      <c r="B692" s="5" t="str">
        <f ca="1">VLOOKUP(A692,'Fichier FA (en entrée)'!B:AH,3,0)</f>
        <v>HHFZJBPHVR</v>
      </c>
      <c r="C692">
        <f t="shared" si="80"/>
        <v>308</v>
      </c>
      <c r="D692">
        <f t="shared" si="81"/>
        <v>8.83</v>
      </c>
      <c r="E692" s="14" t="str">
        <f>VLOOKUP(A692,'Fichier FA (en entrée)'!B:AH,2,0)</f>
        <v>EV</v>
      </c>
      <c r="F692" s="14" t="b">
        <f t="shared" si="82"/>
        <v>1</v>
      </c>
      <c r="G692" s="14" t="b">
        <f>IFERROR(VLOOKUP(A692,'Calculs FI (auto)'!A:F,6,0),FALSE)</f>
        <v>0</v>
      </c>
      <c r="H692" s="14" t="b">
        <f t="shared" si="83"/>
        <v>0</v>
      </c>
      <c r="I692" s="16">
        <f>IFERROR(VLOOKUP(A692,'Moyennes FA (en entrée)'!B:N,7,0),"")</f>
        <v>11.83</v>
      </c>
      <c r="J692" s="16">
        <f>IFERROR(VLOOKUP(VLOOKUP(A692,'Fichier FA (en entrée)'!B:AH,33,0),Modificateurs!A$2:B$5,2,0),0)</f>
        <v>0</v>
      </c>
      <c r="K692" s="16">
        <f>IFERROR(VLOOKUP(VLOOKUP(A692,'Redoub FI (en entrée)'!B:N,7,0),Modificateurs!A$8:B$11,2,0),0)</f>
        <v>0</v>
      </c>
      <c r="L692" s="16">
        <f>IFERROR(VLOOKUP(M692,Modificateurs!D$1:E$94,2,0),0)</f>
        <v>-3</v>
      </c>
      <c r="M692" t="str">
        <f>VLOOKUP(A692,'Fichier FA (en entrée)'!B:AH,16,0)&amp;" "&amp;VLOOKUP(A692,'Fichier FA (en entrée)'!B:AH,20,0)&amp;" "&amp;VLOOKUP(A692,'Fichier FA (en entrée)'!B:AH,27,0)&amp;" "&amp;VLOOKUP(A692,'Fichier FA (en entrée)'!B:AH,29,0)</f>
        <v xml:space="preserve">  Economique et social Mathématiques</v>
      </c>
      <c r="N692" t="str">
        <f>VLOOKUP(A692,'Fichier FA (en entrée)'!B:AH,8,0)</f>
        <v>Scolarisé dans le supérieur en France</v>
      </c>
      <c r="O692" t="b">
        <f>AND(C692&gt;Synthèse!B$7,C692&lt;Synthèse!B$9)</f>
        <v>1</v>
      </c>
      <c r="Q692" s="60">
        <f>ROUNDUP(C692/(Synthèse!$B$2+Synthèse!$B$3)*8,0)</f>
        <v>5</v>
      </c>
      <c r="R692" s="60">
        <f>IFERROR(VLOOKUP(A692,'Evaluations (formulaire)'!A:P,6,0)+VLOOKUP(A692,'Evaluations (formulaire)'!A:P,7,0),0)</f>
        <v>0</v>
      </c>
      <c r="S692" s="60">
        <f>IFERROR(VLOOKUP(A692,'Evaluations (formulaire)'!A:P,8,0),0)</f>
        <v>0</v>
      </c>
      <c r="T692" s="64">
        <f>IF(AND(ISBLANK(P692),Q692&lt;=2),Synthèse!$B$42,IF(AND(ISBLANK(P692),Q692&gt;=7),Synthèse!$C$42,R692+S692))</f>
        <v>0</v>
      </c>
      <c r="U692" s="64">
        <f t="shared" si="84"/>
        <v>8.83</v>
      </c>
      <c r="V692" s="59">
        <f t="shared" si="85"/>
        <v>307</v>
      </c>
      <c r="W692" s="26">
        <v>250</v>
      </c>
      <c r="X692" s="26" t="b">
        <f t="shared" si="86"/>
        <v>0</v>
      </c>
      <c r="Y692" s="26" t="e">
        <f>VLOOKUP(A692,#REF!,21,0)</f>
        <v>#REF!</v>
      </c>
      <c r="Z692" s="26" t="s">
        <v>2283</v>
      </c>
      <c r="AC692" t="b">
        <f t="shared" si="87"/>
        <v>0</v>
      </c>
      <c r="AD692" t="e">
        <f>IFERROR(VLOOKUP(A692,#REF!,4,0),MAX(#REF!)+100)</f>
        <v>#REF!</v>
      </c>
    </row>
    <row r="693" spans="1:30">
      <c r="A693">
        <v>1134123</v>
      </c>
      <c r="B693" s="5" t="str">
        <f ca="1">VLOOKUP(A693,'Fichier FA (en entrée)'!B:AH,3,0)</f>
        <v>NHWUFFQITT</v>
      </c>
      <c r="C693">
        <f t="shared" si="80"/>
        <v>144</v>
      </c>
      <c r="D693">
        <f t="shared" si="81"/>
        <v>12.64</v>
      </c>
      <c r="E693" s="14" t="str">
        <f>VLOOKUP(A693,'Fichier FA (en entrée)'!B:AH,2,0)</f>
        <v>EV</v>
      </c>
      <c r="F693" s="14" t="b">
        <f t="shared" si="82"/>
        <v>1</v>
      </c>
      <c r="G693" s="14" t="b">
        <f>IFERROR(VLOOKUP(A693,'Calculs FI (auto)'!A:F,6,0),FALSE)</f>
        <v>1</v>
      </c>
      <c r="H693" s="14" t="b">
        <f t="shared" si="83"/>
        <v>1</v>
      </c>
      <c r="I693" s="16">
        <f>IFERROR(VLOOKUP(A693,'Moyennes FA (en entrée)'!B:N,7,0),"")</f>
        <v>10.64</v>
      </c>
      <c r="J693" s="16">
        <f>IFERROR(VLOOKUP(VLOOKUP(A693,'Fichier FA (en entrée)'!B:AH,33,0),Modificateurs!A$2:B$5,2,0),0)</f>
        <v>0</v>
      </c>
      <c r="K693" s="16">
        <f>IFERROR(VLOOKUP(VLOOKUP(A693,'Redoub FI (en entrée)'!B:N,7,0),Modificateurs!A$8:B$11,2,0),0)</f>
        <v>0</v>
      </c>
      <c r="L693" s="16">
        <f>IFERROR(VLOOKUP(M693,Modificateurs!D$1:E$94,2,0),0)</f>
        <v>2</v>
      </c>
      <c r="M693" t="str">
        <f>VLOOKUP(A693,'Fichier FA (en entrée)'!B:AH,16,0)&amp;" "&amp;VLOOKUP(A693,'Fichier FA (en entrée)'!B:AH,20,0)&amp;" "&amp;VLOOKUP(A693,'Fichier FA (en entrée)'!B:AH,27,0)&amp;" "&amp;VLOOKUP(A693,'Fichier FA (en entrée)'!B:AH,29,0)</f>
        <v xml:space="preserve">  Sciences et Technologies de l'Industrie et du Développement Durable Système informatique et numérique</v>
      </c>
      <c r="N693" t="str">
        <f>VLOOKUP(A693,'Fichier FA (en entrée)'!B:AH,8,0)</f>
        <v>Scolarisé dans le supérieur en France</v>
      </c>
      <c r="O693" t="b">
        <f>AND(C693&gt;Synthèse!B$7,C693&lt;Synthèse!B$9)</f>
        <v>1</v>
      </c>
      <c r="Q693" s="60">
        <f>ROUNDUP(C693/(Synthèse!$B$2+Synthèse!$B$3)*8,0)</f>
        <v>3</v>
      </c>
      <c r="R693" s="60">
        <f>IFERROR(VLOOKUP(A693,'Evaluations (formulaire)'!A:P,6,0)+VLOOKUP(A693,'Evaluations (formulaire)'!A:P,7,0),0)</f>
        <v>0</v>
      </c>
      <c r="S693" s="60">
        <f>IFERROR(VLOOKUP(A693,'Evaluations (formulaire)'!A:P,8,0),0)</f>
        <v>0</v>
      </c>
      <c r="T693" s="64">
        <f>IF(AND(ISBLANK(P693),Q693&lt;=2),Synthèse!$B$42,IF(AND(ISBLANK(P693),Q693&gt;=7),Synthèse!$C$42,R693+S693))</f>
        <v>0</v>
      </c>
      <c r="U693" s="64">
        <f t="shared" si="84"/>
        <v>12.64</v>
      </c>
      <c r="V693" s="59">
        <f t="shared" si="85"/>
        <v>144</v>
      </c>
      <c r="W693" s="26">
        <v>270</v>
      </c>
      <c r="X693" s="26" t="b">
        <f t="shared" si="86"/>
        <v>1</v>
      </c>
      <c r="Y693" s="26" t="e">
        <f>VLOOKUP(A693,#REF!,21,0)</f>
        <v>#REF!</v>
      </c>
      <c r="Z693" s="26" t="s">
        <v>2283</v>
      </c>
      <c r="AC693" t="b">
        <f t="shared" si="87"/>
        <v>0</v>
      </c>
      <c r="AD693" t="e">
        <f>IFERROR(VLOOKUP(A693,#REF!,4,0),MAX(#REF!)+100)</f>
        <v>#REF!</v>
      </c>
    </row>
    <row r="694" spans="1:30">
      <c r="A694">
        <v>1134311</v>
      </c>
      <c r="B694" s="5" t="str">
        <f ca="1">VLOOKUP(A694,'Fichier FA (en entrée)'!B:AH,3,0)</f>
        <v>LMNBJKMFVB</v>
      </c>
      <c r="C694">
        <f t="shared" si="80"/>
        <v>765</v>
      </c>
      <c r="D694">
        <f t="shared" si="81"/>
        <v>-100</v>
      </c>
      <c r="E694" s="14" t="str">
        <f>VLOOKUP(A694,'Fichier FA (en entrée)'!B:AH,2,0)</f>
        <v>ENV</v>
      </c>
      <c r="F694" s="14" t="b">
        <f t="shared" si="82"/>
        <v>0</v>
      </c>
      <c r="G694" s="14" t="b">
        <f>IFERROR(VLOOKUP(A694,'Calculs FI (auto)'!A:F,6,0),FALSE)</f>
        <v>0</v>
      </c>
      <c r="H694" s="14" t="b">
        <f t="shared" si="83"/>
        <v>0</v>
      </c>
      <c r="I694" s="16" t="str">
        <f>IFERROR(VLOOKUP(A694,'Moyennes FA (en entrée)'!B:N,7,0),"")</f>
        <v/>
      </c>
      <c r="J694" s="16">
        <f>IFERROR(VLOOKUP(VLOOKUP(A694,'Fichier FA (en entrée)'!B:AH,33,0),Modificateurs!A$2:B$5,2,0),0)</f>
        <v>0</v>
      </c>
      <c r="K694" s="16">
        <f>IFERROR(VLOOKUP(VLOOKUP(A694,'Redoub FI (en entrée)'!B:N,7,0),Modificateurs!A$8:B$11,2,0),0)</f>
        <v>0</v>
      </c>
      <c r="L694" s="16">
        <f>IFERROR(VLOOKUP(M694,Modificateurs!D$1:E$94,2,0),0)</f>
        <v>0</v>
      </c>
      <c r="M694" t="str">
        <f>VLOOKUP(A694,'Fichier FA (en entrée)'!B:AH,16,0)&amp;" "&amp;VLOOKUP(A694,'Fichier FA (en entrée)'!B:AH,20,0)&amp;" "&amp;VLOOKUP(A694,'Fichier FA (en entrée)'!B:AH,27,0)&amp;" "&amp;VLOOKUP(A694,'Fichier FA (en entrée)'!B:AH,29,0)</f>
        <v xml:space="preserve">   </v>
      </c>
      <c r="N694" t="str">
        <f>VLOOKUP(A694,'Fichier FA (en entrée)'!B:AH,8,0)</f>
        <v>Scolarisé dans le supérieur en France</v>
      </c>
      <c r="O694" t="b">
        <f>AND(C694&gt;Synthèse!B$7,C694&lt;Synthèse!B$9)</f>
        <v>0</v>
      </c>
      <c r="Q694" s="60">
        <f>ROUNDUP(C694/(Synthèse!$B$2+Synthèse!$B$3)*8,0)</f>
        <v>12</v>
      </c>
      <c r="R694" s="60">
        <f>IFERROR(VLOOKUP(A694,'Evaluations (formulaire)'!A:P,6,0)+VLOOKUP(A694,'Evaluations (formulaire)'!A:P,7,0),0)</f>
        <v>0</v>
      </c>
      <c r="S694" s="60">
        <f>IFERROR(VLOOKUP(A694,'Evaluations (formulaire)'!A:P,8,0),0)</f>
        <v>0</v>
      </c>
      <c r="T694" s="64">
        <f>IF(AND(ISBLANK(P694),Q694&lt;=2),Synthèse!$B$42,IF(AND(ISBLANK(P694),Q694&gt;=7),Synthèse!$C$42,R694+S694))</f>
        <v>0</v>
      </c>
      <c r="U694" s="64">
        <f t="shared" si="84"/>
        <v>-100</v>
      </c>
      <c r="V694" s="59">
        <f t="shared" si="85"/>
        <v>765</v>
      </c>
      <c r="W694" s="26">
        <v>316</v>
      </c>
      <c r="X694" s="26" t="b">
        <f t="shared" si="86"/>
        <v>0</v>
      </c>
      <c r="Y694" s="26" t="e">
        <f>VLOOKUP(A694,#REF!,21,0)</f>
        <v>#REF!</v>
      </c>
      <c r="Z694" s="26" t="s">
        <v>2283</v>
      </c>
      <c r="AC694" t="b">
        <f t="shared" si="87"/>
        <v>0</v>
      </c>
      <c r="AD694" t="e">
        <f>IFERROR(VLOOKUP(A694,#REF!,4,0),MAX(#REF!)+100)</f>
        <v>#REF!</v>
      </c>
    </row>
    <row r="695" spans="1:30">
      <c r="A695">
        <v>1136235</v>
      </c>
      <c r="B695" s="5" t="str">
        <f ca="1">VLOOKUP(A695,'Fichier FA (en entrée)'!B:AH,3,0)</f>
        <v>DCWYOLOILF</v>
      </c>
      <c r="C695">
        <f t="shared" si="80"/>
        <v>490</v>
      </c>
      <c r="D695">
        <f t="shared" si="81"/>
        <v>-1.8699999999999992</v>
      </c>
      <c r="E695" s="14" t="str">
        <f>VLOOKUP(A695,'Fichier FA (en entrée)'!B:AH,2,0)</f>
        <v>EV</v>
      </c>
      <c r="F695" s="14" t="b">
        <f t="shared" si="82"/>
        <v>1</v>
      </c>
      <c r="G695" s="14" t="b">
        <f>IFERROR(VLOOKUP(A695,'Calculs FI (auto)'!A:F,6,0),FALSE)</f>
        <v>1</v>
      </c>
      <c r="H695" s="14" t="b">
        <f t="shared" si="83"/>
        <v>1</v>
      </c>
      <c r="I695" s="16">
        <f>IFERROR(VLOOKUP(A695,'Moyennes FA (en entrée)'!B:N,7,0),"")</f>
        <v>10.130000000000001</v>
      </c>
      <c r="J695" s="16">
        <f>IFERROR(VLOOKUP(VLOOKUP(A695,'Fichier FA (en entrée)'!B:AH,33,0),Modificateurs!A$2:B$5,2,0),0)</f>
        <v>0</v>
      </c>
      <c r="K695" s="16">
        <f>IFERROR(VLOOKUP(VLOOKUP(A695,'Redoub FI (en entrée)'!B:N,7,0),Modificateurs!A$8:B$11,2,0),0)</f>
        <v>0</v>
      </c>
      <c r="L695" s="16">
        <f>IFERROR(VLOOKUP(M695,Modificateurs!D$1:E$94,2,0),0)</f>
        <v>-12</v>
      </c>
      <c r="M695" t="str">
        <f>VLOOKUP(A695,'Fichier FA (en entrée)'!B:AH,16,0)&amp;" "&amp;VLOOKUP(A695,'Fichier FA (en entrée)'!B:AH,20,0)&amp;" "&amp;VLOOKUP(A695,'Fichier FA (en entrée)'!B:AH,27,0)&amp;" "&amp;VLOOKUP(A695,'Fichier FA (en entrée)'!B:AH,29,0)</f>
        <v xml:space="preserve">  Sciences et technologies de la gestion Communication et gestion des ressources humaines</v>
      </c>
      <c r="N695" t="str">
        <f>VLOOKUP(A695,'Fichier FA (en entrée)'!B:AH,8,0)</f>
        <v>Scolarisé dans le supérieur en France</v>
      </c>
      <c r="O695" t="b">
        <f>AND(C695&gt;Synthèse!B$7,C695&lt;Synthèse!B$9)</f>
        <v>0</v>
      </c>
      <c r="Q695" s="60">
        <f>ROUNDUP(C695/(Synthèse!$B$2+Synthèse!$B$3)*8,0)</f>
        <v>8</v>
      </c>
      <c r="R695" s="60">
        <f>IFERROR(VLOOKUP(A695,'Evaluations (formulaire)'!A:P,6,0)+VLOOKUP(A695,'Evaluations (formulaire)'!A:P,7,0),0)</f>
        <v>0</v>
      </c>
      <c r="S695" s="60">
        <f>IFERROR(VLOOKUP(A695,'Evaluations (formulaire)'!A:P,8,0),0)</f>
        <v>0</v>
      </c>
      <c r="T695" s="64">
        <f>IF(AND(ISBLANK(P695),Q695&lt;=2),Synthèse!$B$42,IF(AND(ISBLANK(P695),Q695&gt;=7),Synthèse!$C$42,R695+S695))</f>
        <v>0</v>
      </c>
      <c r="U695" s="64">
        <f t="shared" si="84"/>
        <v>-1.8699999999999992</v>
      </c>
      <c r="V695" s="59">
        <f t="shared" si="85"/>
        <v>490</v>
      </c>
      <c r="W695" s="26">
        <v>639</v>
      </c>
      <c r="X695" s="26" t="b">
        <f t="shared" si="86"/>
        <v>0</v>
      </c>
      <c r="Y695" s="26" t="e">
        <f>VLOOKUP(A695,#REF!,21,0)</f>
        <v>#REF!</v>
      </c>
      <c r="Z695" s="26" t="s">
        <v>2283</v>
      </c>
      <c r="AC695" t="b">
        <f t="shared" si="87"/>
        <v>0</v>
      </c>
      <c r="AD695" t="e">
        <f>IFERROR(VLOOKUP(A695,#REF!,4,0),MAX(#REF!)+100)</f>
        <v>#REF!</v>
      </c>
    </row>
    <row r="696" spans="1:30">
      <c r="A696">
        <v>1136239</v>
      </c>
      <c r="B696" s="5" t="str">
        <f ca="1">VLOOKUP(A696,'Fichier FA (en entrée)'!B:AH,3,0)</f>
        <v>YVXGUJLMCU</v>
      </c>
      <c r="C696">
        <f t="shared" si="80"/>
        <v>765</v>
      </c>
      <c r="D696">
        <f t="shared" si="81"/>
        <v>-100</v>
      </c>
      <c r="E696" s="14" t="str">
        <f>VLOOKUP(A696,'Fichier FA (en entrée)'!B:AH,2,0)</f>
        <v>ENV</v>
      </c>
      <c r="F696" s="14" t="b">
        <f t="shared" si="82"/>
        <v>0</v>
      </c>
      <c r="G696" s="14" t="b">
        <f>IFERROR(VLOOKUP(A696,'Calculs FI (auto)'!A:F,6,0),FALSE)</f>
        <v>0</v>
      </c>
      <c r="H696" s="14" t="b">
        <f t="shared" si="83"/>
        <v>0</v>
      </c>
      <c r="I696" s="16" t="str">
        <f>IFERROR(VLOOKUP(A696,'Moyennes FA (en entrée)'!B:N,7,0),"")</f>
        <v/>
      </c>
      <c r="J696" s="16">
        <f>IFERROR(VLOOKUP(VLOOKUP(A696,'Fichier FA (en entrée)'!B:AH,33,0),Modificateurs!A$2:B$5,2,0),0)</f>
        <v>0</v>
      </c>
      <c r="K696" s="16">
        <f>IFERROR(VLOOKUP(VLOOKUP(A696,'Redoub FI (en entrée)'!B:N,7,0),Modificateurs!A$8:B$11,2,0),0)</f>
        <v>0</v>
      </c>
      <c r="L696" s="16">
        <f>IFERROR(VLOOKUP(M696,Modificateurs!D$1:E$94,2,0),0)</f>
        <v>0</v>
      </c>
      <c r="M696" t="str">
        <f>VLOOKUP(A696,'Fichier FA (en entrée)'!B:AH,16,0)&amp;" "&amp;VLOOKUP(A696,'Fichier FA (en entrée)'!B:AH,20,0)&amp;" "&amp;VLOOKUP(A696,'Fichier FA (en entrée)'!B:AH,27,0)&amp;" "&amp;VLOOKUP(A696,'Fichier FA (en entrée)'!B:AH,29,0)</f>
        <v xml:space="preserve">   </v>
      </c>
      <c r="N696" t="str">
        <f>VLOOKUP(A696,'Fichier FA (en entrée)'!B:AH,8,0)</f>
        <v>Scolarisé dans le supérieur en France</v>
      </c>
      <c r="O696" t="b">
        <f>AND(C696&gt;Synthèse!B$7,C696&lt;Synthèse!B$9)</f>
        <v>0</v>
      </c>
      <c r="Q696" s="60">
        <f>ROUNDUP(C696/(Synthèse!$B$2+Synthèse!$B$3)*8,0)</f>
        <v>12</v>
      </c>
      <c r="R696" s="60">
        <f>IFERROR(VLOOKUP(A696,'Evaluations (formulaire)'!A:P,6,0)+VLOOKUP(A696,'Evaluations (formulaire)'!A:P,7,0),0)</f>
        <v>0</v>
      </c>
      <c r="S696" s="60">
        <f>IFERROR(VLOOKUP(A696,'Evaluations (formulaire)'!A:P,8,0),0)</f>
        <v>0</v>
      </c>
      <c r="T696" s="64">
        <f>IF(AND(ISBLANK(P696),Q696&lt;=2),Synthèse!$B$42,IF(AND(ISBLANK(P696),Q696&gt;=7),Synthèse!$C$42,R696+S696))</f>
        <v>0</v>
      </c>
      <c r="U696" s="64">
        <f t="shared" si="84"/>
        <v>-100</v>
      </c>
      <c r="V696" s="59">
        <f t="shared" si="85"/>
        <v>765</v>
      </c>
      <c r="W696" s="26">
        <v>236</v>
      </c>
      <c r="X696" s="26" t="b">
        <f t="shared" si="86"/>
        <v>0</v>
      </c>
      <c r="Y696" s="26" t="e">
        <f>VLOOKUP(A696,#REF!,21,0)</f>
        <v>#REF!</v>
      </c>
      <c r="Z696" s="26" t="s">
        <v>2283</v>
      </c>
      <c r="AC696" t="b">
        <f t="shared" si="87"/>
        <v>0</v>
      </c>
      <c r="AD696" t="e">
        <f>IFERROR(VLOOKUP(A696,#REF!,4,0),MAX(#REF!)+100)</f>
        <v>#REF!</v>
      </c>
    </row>
    <row r="697" spans="1:30">
      <c r="A697">
        <v>1137348</v>
      </c>
      <c r="B697" s="5" t="str">
        <f ca="1">VLOOKUP(A697,'Fichier FA (en entrée)'!B:AH,3,0)</f>
        <v>SPSRTDXENA</v>
      </c>
      <c r="C697">
        <f t="shared" si="80"/>
        <v>765</v>
      </c>
      <c r="D697">
        <f t="shared" si="81"/>
        <v>-100</v>
      </c>
      <c r="E697" s="14" t="str">
        <f>VLOOKUP(A697,'Fichier FA (en entrée)'!B:AH,2,0)</f>
        <v>ENV</v>
      </c>
      <c r="F697" s="14" t="b">
        <f t="shared" si="82"/>
        <v>0</v>
      </c>
      <c r="G697" s="14" t="b">
        <f>IFERROR(VLOOKUP(A697,'Calculs FI (auto)'!A:F,6,0),FALSE)</f>
        <v>1</v>
      </c>
      <c r="H697" s="14" t="b">
        <f t="shared" si="83"/>
        <v>0</v>
      </c>
      <c r="I697" s="16" t="str">
        <f>IFERROR(VLOOKUP(A697,'Moyennes FA (en entrée)'!B:N,7,0),"")</f>
        <v/>
      </c>
      <c r="J697" s="16">
        <f>IFERROR(VLOOKUP(VLOOKUP(A697,'Fichier FA (en entrée)'!B:AH,33,0),Modificateurs!A$2:B$5,2,0),0)</f>
        <v>0</v>
      </c>
      <c r="K697" s="16">
        <f>IFERROR(VLOOKUP(VLOOKUP(A697,'Redoub FI (en entrée)'!B:N,7,0),Modificateurs!A$8:B$11,2,0),0)</f>
        <v>0</v>
      </c>
      <c r="L697" s="16">
        <f>IFERROR(VLOOKUP(M697,Modificateurs!D$1:E$94,2,0),0)</f>
        <v>-6</v>
      </c>
      <c r="M697" t="str">
        <f>VLOOKUP(A697,'Fichier FA (en entrée)'!B:AH,16,0)&amp;" "&amp;VLOOKUP(A697,'Fichier FA (en entrée)'!B:AH,20,0)&amp;" "&amp;VLOOKUP(A697,'Fichier FA (en entrée)'!B:AH,27,0)&amp;" "&amp;VLOOKUP(A697,'Fichier FA (en entrée)'!B:AH,29,0)</f>
        <v xml:space="preserve">  Sciences et Technologies de l'Industrie et du Développement Durable Innovation Technologique et Eco conception</v>
      </c>
      <c r="N697" t="str">
        <f>VLOOKUP(A697,'Fichier FA (en entrée)'!B:AH,8,0)</f>
        <v>Scolarisé dans le supérieur en France</v>
      </c>
      <c r="O697" t="b">
        <f>AND(C697&gt;Synthèse!B$7,C697&lt;Synthèse!B$9)</f>
        <v>0</v>
      </c>
      <c r="Q697" s="60">
        <f>ROUNDUP(C697/(Synthèse!$B$2+Synthèse!$B$3)*8,0)</f>
        <v>12</v>
      </c>
      <c r="R697" s="60">
        <f>IFERROR(VLOOKUP(A697,'Evaluations (formulaire)'!A:P,6,0)+VLOOKUP(A697,'Evaluations (formulaire)'!A:P,7,0),0)</f>
        <v>0</v>
      </c>
      <c r="S697" s="60">
        <f>IFERROR(VLOOKUP(A697,'Evaluations (formulaire)'!A:P,8,0),0)</f>
        <v>0</v>
      </c>
      <c r="T697" s="64">
        <f>IF(AND(ISBLANK(P697),Q697&lt;=2),Synthèse!$B$42,IF(AND(ISBLANK(P697),Q697&gt;=7),Synthèse!$C$42,R697+S697))</f>
        <v>0</v>
      </c>
      <c r="U697" s="64">
        <f t="shared" si="84"/>
        <v>-100</v>
      </c>
      <c r="V697" s="59">
        <f t="shared" si="85"/>
        <v>765</v>
      </c>
      <c r="W697" s="26">
        <v>393</v>
      </c>
      <c r="X697" s="26" t="b">
        <f t="shared" si="86"/>
        <v>0</v>
      </c>
      <c r="Y697" s="26" t="e">
        <f>VLOOKUP(A697,#REF!,21,0)</f>
        <v>#REF!</v>
      </c>
      <c r="Z697" s="26" t="s">
        <v>2283</v>
      </c>
      <c r="AC697" t="b">
        <f t="shared" si="87"/>
        <v>0</v>
      </c>
      <c r="AD697" t="e">
        <f>IFERROR(VLOOKUP(A697,#REF!,4,0),MAX(#REF!)+100)</f>
        <v>#REF!</v>
      </c>
    </row>
    <row r="698" spans="1:30">
      <c r="A698">
        <v>1137363</v>
      </c>
      <c r="B698" s="5" t="str">
        <f ca="1">VLOOKUP(A698,'Fichier FA (en entrée)'!B:AH,3,0)</f>
        <v>VRPCIAPZEK</v>
      </c>
      <c r="C698">
        <f t="shared" si="80"/>
        <v>451</v>
      </c>
      <c r="D698">
        <f t="shared" si="81"/>
        <v>0.84999999999999964</v>
      </c>
      <c r="E698" s="14" t="str">
        <f>VLOOKUP(A698,'Fichier FA (en entrée)'!B:AH,2,0)</f>
        <v>EV</v>
      </c>
      <c r="F698" s="14" t="b">
        <f t="shared" si="82"/>
        <v>1</v>
      </c>
      <c r="G698" s="14" t="b">
        <f>IFERROR(VLOOKUP(A698,'Calculs FI (auto)'!A:F,6,0),FALSE)</f>
        <v>0</v>
      </c>
      <c r="H698" s="14" t="b">
        <f t="shared" si="83"/>
        <v>0</v>
      </c>
      <c r="I698" s="16">
        <f>IFERROR(VLOOKUP(A698,'Moyennes FA (en entrée)'!B:N,7,0),"")</f>
        <v>8.85</v>
      </c>
      <c r="J698" s="16">
        <f>IFERROR(VLOOKUP(VLOOKUP(A698,'Fichier FA (en entrée)'!B:AH,33,0),Modificateurs!A$2:B$5,2,0),0)</f>
        <v>0</v>
      </c>
      <c r="K698" s="16">
        <f>IFERROR(VLOOKUP(VLOOKUP(A698,'Redoub FI (en entrée)'!B:N,7,0),Modificateurs!A$8:B$11,2,0),0)</f>
        <v>0</v>
      </c>
      <c r="L698" s="16">
        <f>IFERROR(VLOOKUP(M698,Modificateurs!D$1:E$94,2,0),0)</f>
        <v>-8</v>
      </c>
      <c r="M698" t="str">
        <f>VLOOKUP(A698,'Fichier FA (en entrée)'!B:AH,16,0)&amp;" "&amp;VLOOKUP(A698,'Fichier FA (en entrée)'!B:AH,20,0)&amp;" "&amp;VLOOKUP(A698,'Fichier FA (en entrée)'!B:AH,27,0)&amp;" "&amp;VLOOKUP(A698,'Fichier FA (en entrée)'!B:AH,29,0)</f>
        <v xml:space="preserve">  Economique et social Sciences sociales et politiques</v>
      </c>
      <c r="N698" t="str">
        <f>VLOOKUP(A698,'Fichier FA (en entrée)'!B:AH,8,0)</f>
        <v>Scolarisé dans le supérieur en France</v>
      </c>
      <c r="O698" t="b">
        <f>AND(C698&gt;Synthèse!B$7,C698&lt;Synthèse!B$9)</f>
        <v>0</v>
      </c>
      <c r="Q698" s="60">
        <f>ROUNDUP(C698/(Synthèse!$B$2+Synthèse!$B$3)*8,0)</f>
        <v>7</v>
      </c>
      <c r="R698" s="60">
        <f>IFERROR(VLOOKUP(A698,'Evaluations (formulaire)'!A:P,6,0)+VLOOKUP(A698,'Evaluations (formulaire)'!A:P,7,0),0)</f>
        <v>0</v>
      </c>
      <c r="S698" s="60">
        <f>IFERROR(VLOOKUP(A698,'Evaluations (formulaire)'!A:P,8,0),0)</f>
        <v>0</v>
      </c>
      <c r="T698" s="64">
        <f>IF(AND(ISBLANK(P698),Q698&lt;=2),Synthèse!$B$42,IF(AND(ISBLANK(P698),Q698&gt;=7),Synthèse!$C$42,R698+S698))</f>
        <v>0</v>
      </c>
      <c r="U698" s="64">
        <f t="shared" si="84"/>
        <v>0.84999999999999964</v>
      </c>
      <c r="V698" s="59">
        <f t="shared" si="85"/>
        <v>451</v>
      </c>
      <c r="W698" s="26">
        <v>632</v>
      </c>
      <c r="X698" s="26" t="b">
        <f t="shared" si="86"/>
        <v>0</v>
      </c>
      <c r="Y698" s="26" t="e">
        <f>VLOOKUP(A698,#REF!,21,0)</f>
        <v>#REF!</v>
      </c>
      <c r="Z698" s="26" t="s">
        <v>2283</v>
      </c>
      <c r="AC698" t="b">
        <f t="shared" si="87"/>
        <v>0</v>
      </c>
      <c r="AD698" t="e">
        <f>IFERROR(VLOOKUP(A698,#REF!,4,0),MAX(#REF!)+100)</f>
        <v>#REF!</v>
      </c>
    </row>
    <row r="699" spans="1:30">
      <c r="A699">
        <v>1139113</v>
      </c>
      <c r="B699" s="5" t="str">
        <f ca="1">VLOOKUP(A699,'Fichier FA (en entrée)'!B:AH,3,0)</f>
        <v>GSHXRHEAUP</v>
      </c>
      <c r="C699">
        <f t="shared" si="80"/>
        <v>765</v>
      </c>
      <c r="D699">
        <f t="shared" si="81"/>
        <v>-100</v>
      </c>
      <c r="E699" s="14" t="str">
        <f>VLOOKUP(A699,'Fichier FA (en entrée)'!B:AH,2,0)</f>
        <v>ENV</v>
      </c>
      <c r="F699" s="14" t="b">
        <f t="shared" si="82"/>
        <v>0</v>
      </c>
      <c r="G699" s="14" t="b">
        <f>IFERROR(VLOOKUP(A699,'Calculs FI (auto)'!A:F,6,0),FALSE)</f>
        <v>0</v>
      </c>
      <c r="H699" s="14" t="b">
        <f t="shared" si="83"/>
        <v>0</v>
      </c>
      <c r="I699" s="16" t="str">
        <f>IFERROR(VLOOKUP(A699,'Moyennes FA (en entrée)'!B:N,7,0),"")</f>
        <v/>
      </c>
      <c r="J699" s="16">
        <f>IFERROR(VLOOKUP(VLOOKUP(A699,'Fichier FA (en entrée)'!B:AH,33,0),Modificateurs!A$2:B$5,2,0),0)</f>
        <v>0</v>
      </c>
      <c r="K699" s="16">
        <f>IFERROR(VLOOKUP(VLOOKUP(A699,'Redoub FI (en entrée)'!B:N,7,0),Modificateurs!A$8:B$11,2,0),0)</f>
        <v>0</v>
      </c>
      <c r="L699" s="16">
        <f>IFERROR(VLOOKUP(M699,Modificateurs!D$1:E$94,2,0),0)</f>
        <v>0</v>
      </c>
      <c r="M699" t="str">
        <f>VLOOKUP(A699,'Fichier FA (en entrée)'!B:AH,16,0)&amp;" "&amp;VLOOKUP(A699,'Fichier FA (en entrée)'!B:AH,20,0)&amp;" "&amp;VLOOKUP(A699,'Fichier FA (en entrée)'!B:AH,27,0)&amp;" "&amp;VLOOKUP(A699,'Fichier FA (en entrée)'!B:AH,29,0)</f>
        <v xml:space="preserve">   </v>
      </c>
      <c r="N699" t="str">
        <f>VLOOKUP(A699,'Fichier FA (en entrée)'!B:AH,8,0)</f>
        <v>Scolarisé dans le supérieur en France</v>
      </c>
      <c r="O699" t="b">
        <f>AND(C699&gt;Synthèse!B$7,C699&lt;Synthèse!B$9)</f>
        <v>0</v>
      </c>
      <c r="Q699" s="60">
        <f>ROUNDUP(C699/(Synthèse!$B$2+Synthèse!$B$3)*8,0)</f>
        <v>12</v>
      </c>
      <c r="R699" s="60">
        <f>IFERROR(VLOOKUP(A699,'Evaluations (formulaire)'!A:P,6,0)+VLOOKUP(A699,'Evaluations (formulaire)'!A:P,7,0),0)</f>
        <v>0</v>
      </c>
      <c r="S699" s="60">
        <f>IFERROR(VLOOKUP(A699,'Evaluations (formulaire)'!A:P,8,0),0)</f>
        <v>0</v>
      </c>
      <c r="T699" s="64">
        <f>IF(AND(ISBLANK(P699),Q699&lt;=2),Synthèse!$B$42,IF(AND(ISBLANK(P699),Q699&gt;=7),Synthèse!$C$42,R699+S699))</f>
        <v>0</v>
      </c>
      <c r="U699" s="64">
        <f t="shared" si="84"/>
        <v>-100</v>
      </c>
      <c r="V699" s="59">
        <f t="shared" si="85"/>
        <v>765</v>
      </c>
      <c r="W699" s="26">
        <v>78</v>
      </c>
      <c r="X699" s="26" t="b">
        <f t="shared" si="86"/>
        <v>0</v>
      </c>
      <c r="Y699" s="26" t="e">
        <f>VLOOKUP(A699,#REF!,21,0)</f>
        <v>#REF!</v>
      </c>
      <c r="Z699" s="26" t="s">
        <v>2283</v>
      </c>
      <c r="AC699" t="b">
        <f t="shared" si="87"/>
        <v>0</v>
      </c>
      <c r="AD699" t="e">
        <f>IFERROR(VLOOKUP(A699,#REF!,4,0),MAX(#REF!)+100)</f>
        <v>#REF!</v>
      </c>
    </row>
    <row r="700" spans="1:30">
      <c r="A700">
        <v>1139889</v>
      </c>
      <c r="B700" s="5" t="str">
        <f ca="1">VLOOKUP(A700,'Fichier FA (en entrée)'!B:AH,3,0)</f>
        <v>SNRCZJELUQ</v>
      </c>
      <c r="C700">
        <f t="shared" si="80"/>
        <v>765</v>
      </c>
      <c r="D700">
        <f t="shared" si="81"/>
        <v>-100</v>
      </c>
      <c r="E700" s="14" t="str">
        <f>VLOOKUP(A700,'Fichier FA (en entrée)'!B:AH,2,0)</f>
        <v>ENV</v>
      </c>
      <c r="F700" s="14" t="b">
        <f t="shared" si="82"/>
        <v>0</v>
      </c>
      <c r="G700" s="14" t="b">
        <f>IFERROR(VLOOKUP(A700,'Calculs FI (auto)'!A:F,6,0),FALSE)</f>
        <v>1</v>
      </c>
      <c r="H700" s="14" t="b">
        <f t="shared" si="83"/>
        <v>0</v>
      </c>
      <c r="I700" s="16" t="str">
        <f>IFERROR(VLOOKUP(A700,'Moyennes FA (en entrée)'!B:N,7,0),"")</f>
        <v/>
      </c>
      <c r="J700" s="16">
        <f>IFERROR(VLOOKUP(VLOOKUP(A700,'Fichier FA (en entrée)'!B:AH,33,0),Modificateurs!A$2:B$5,2,0),0)</f>
        <v>0</v>
      </c>
      <c r="K700" s="16">
        <f>IFERROR(VLOOKUP(VLOOKUP(A700,'Redoub FI (en entrée)'!B:N,7,0),Modificateurs!A$8:B$11,2,0),0)</f>
        <v>0</v>
      </c>
      <c r="L700" s="16">
        <f>IFERROR(VLOOKUP(M700,Modificateurs!D$1:E$94,2,0),0)</f>
        <v>2</v>
      </c>
      <c r="M700" t="str">
        <f>VLOOKUP(A700,'Fichier FA (en entrée)'!B:AH,16,0)&amp;" "&amp;VLOOKUP(A700,'Fichier FA (en entrée)'!B:AH,20,0)&amp;" "&amp;VLOOKUP(A700,'Fichier FA (en entrée)'!B:AH,27,0)&amp;" "&amp;VLOOKUP(A700,'Fichier FA (en entrée)'!B:AH,29,0)</f>
        <v xml:space="preserve">  Scientifique Physique-chimie</v>
      </c>
      <c r="N700" t="str">
        <f>VLOOKUP(A700,'Fichier FA (en entrée)'!B:AH,8,0)</f>
        <v>Non scolarisé</v>
      </c>
      <c r="O700" t="b">
        <f>AND(C700&gt;Synthèse!B$7,C700&lt;Synthèse!B$9)</f>
        <v>0</v>
      </c>
      <c r="Q700" s="60">
        <f>ROUNDUP(C700/(Synthèse!$B$2+Synthèse!$B$3)*8,0)</f>
        <v>12</v>
      </c>
      <c r="R700" s="60">
        <f>IFERROR(VLOOKUP(A700,'Evaluations (formulaire)'!A:P,6,0)+VLOOKUP(A700,'Evaluations (formulaire)'!A:P,7,0),0)</f>
        <v>0</v>
      </c>
      <c r="S700" s="60">
        <f>IFERROR(VLOOKUP(A700,'Evaluations (formulaire)'!A:P,8,0),0)</f>
        <v>0</v>
      </c>
      <c r="T700" s="64">
        <f>IF(AND(ISBLANK(P700),Q700&lt;=2),Synthèse!$B$42,IF(AND(ISBLANK(P700),Q700&gt;=7),Synthèse!$C$42,R700+S700))</f>
        <v>0</v>
      </c>
      <c r="U700" s="64">
        <f t="shared" si="84"/>
        <v>-100</v>
      </c>
      <c r="V700" s="59">
        <f t="shared" si="85"/>
        <v>765</v>
      </c>
      <c r="W700" s="26">
        <v>253</v>
      </c>
      <c r="X700" s="26" t="b">
        <f t="shared" si="86"/>
        <v>0</v>
      </c>
      <c r="Y700" s="26" t="e">
        <f>VLOOKUP(A700,#REF!,21,0)</f>
        <v>#REF!</v>
      </c>
      <c r="Z700" s="26" t="s">
        <v>2283</v>
      </c>
      <c r="AC700" t="b">
        <f t="shared" si="87"/>
        <v>0</v>
      </c>
      <c r="AD700" t="e">
        <f>IFERROR(VLOOKUP(A700,#REF!,4,0),MAX(#REF!)+100)</f>
        <v>#REF!</v>
      </c>
    </row>
    <row r="701" spans="1:30">
      <c r="A701">
        <v>1140021</v>
      </c>
      <c r="B701" s="5" t="str">
        <f ca="1">VLOOKUP(A701,'Fichier FA (en entrée)'!B:AH,3,0)</f>
        <v>KELAPALVMF</v>
      </c>
      <c r="C701">
        <f t="shared" si="80"/>
        <v>765</v>
      </c>
      <c r="D701">
        <f t="shared" si="81"/>
        <v>-100</v>
      </c>
      <c r="E701" s="14" t="str">
        <f>VLOOKUP(A701,'Fichier FA (en entrée)'!B:AH,2,0)</f>
        <v>ENV</v>
      </c>
      <c r="F701" s="14" t="b">
        <f t="shared" si="82"/>
        <v>0</v>
      </c>
      <c r="G701" s="14" t="b">
        <f>IFERROR(VLOOKUP(A701,'Calculs FI (auto)'!A:F,6,0),FALSE)</f>
        <v>0</v>
      </c>
      <c r="H701" s="14" t="b">
        <f t="shared" si="83"/>
        <v>0</v>
      </c>
      <c r="I701" s="16" t="str">
        <f>IFERROR(VLOOKUP(A701,'Moyennes FA (en entrée)'!B:N,7,0),"")</f>
        <v/>
      </c>
      <c r="J701" s="16">
        <f>IFERROR(VLOOKUP(VLOOKUP(A701,'Fichier FA (en entrée)'!B:AH,33,0),Modificateurs!A$2:B$5,2,0),0)</f>
        <v>0</v>
      </c>
      <c r="K701" s="16">
        <f>IFERROR(VLOOKUP(VLOOKUP(A701,'Redoub FI (en entrée)'!B:N,7,0),Modificateurs!A$8:B$11,2,0),0)</f>
        <v>0</v>
      </c>
      <c r="L701" s="16">
        <f>IFERROR(VLOOKUP(M701,Modificateurs!D$1:E$94,2,0),0)</f>
        <v>2</v>
      </c>
      <c r="M701" t="str">
        <f>VLOOKUP(A701,'Fichier FA (en entrée)'!B:AH,16,0)&amp;" "&amp;VLOOKUP(A701,'Fichier FA (en entrée)'!B:AH,20,0)&amp;" "&amp;VLOOKUP(A701,'Fichier FA (en entrée)'!B:AH,27,0)&amp;" "&amp;VLOOKUP(A701,'Fichier FA (en entrée)'!B:AH,29,0)</f>
        <v xml:space="preserve">  Scientifique Physique-chimie</v>
      </c>
      <c r="N701" t="str">
        <f>VLOOKUP(A701,'Fichier FA (en entrée)'!B:AH,8,0)</f>
        <v>Scolarisé dans le supérieur en France</v>
      </c>
      <c r="O701" t="b">
        <f>AND(C701&gt;Synthèse!B$7,C701&lt;Synthèse!B$9)</f>
        <v>0</v>
      </c>
      <c r="Q701" s="60">
        <f>ROUNDUP(C701/(Synthèse!$B$2+Synthèse!$B$3)*8,0)</f>
        <v>12</v>
      </c>
      <c r="R701" s="60">
        <f>IFERROR(VLOOKUP(A701,'Evaluations (formulaire)'!A:P,6,0)+VLOOKUP(A701,'Evaluations (formulaire)'!A:P,7,0),0)</f>
        <v>-1</v>
      </c>
      <c r="S701" s="60">
        <f>IFERROR(VLOOKUP(A701,'Evaluations (formulaire)'!A:P,8,0),0)</f>
        <v>0</v>
      </c>
      <c r="T701" s="64">
        <f>IF(AND(ISBLANK(P701),Q701&lt;=2),Synthèse!$B$42,IF(AND(ISBLANK(P701),Q701&gt;=7),Synthèse!$C$42,R701+S701))</f>
        <v>0</v>
      </c>
      <c r="U701" s="64">
        <f t="shared" si="84"/>
        <v>-100</v>
      </c>
      <c r="V701" s="59">
        <f t="shared" si="85"/>
        <v>765</v>
      </c>
      <c r="W701" s="26">
        <v>363</v>
      </c>
      <c r="X701" s="26" t="b">
        <f t="shared" si="86"/>
        <v>0</v>
      </c>
      <c r="Y701" s="26" t="e">
        <f>VLOOKUP(A701,#REF!,21,0)</f>
        <v>#REF!</v>
      </c>
      <c r="Z701" s="26" t="s">
        <v>2283</v>
      </c>
      <c r="AC701" t="b">
        <f t="shared" si="87"/>
        <v>0</v>
      </c>
      <c r="AD701" t="e">
        <f>IFERROR(VLOOKUP(A701,#REF!,4,0),MAX(#REF!)+100)</f>
        <v>#REF!</v>
      </c>
    </row>
    <row r="702" spans="1:30">
      <c r="A702">
        <v>1140228</v>
      </c>
      <c r="B702" s="5" t="str">
        <f ca="1">VLOOKUP(A702,'Fichier FA (en entrée)'!B:AH,3,0)</f>
        <v>HDHRNQRXPB</v>
      </c>
      <c r="C702">
        <f t="shared" si="80"/>
        <v>20</v>
      </c>
      <c r="D702">
        <f t="shared" si="81"/>
        <v>17.21</v>
      </c>
      <c r="E702" s="14" t="str">
        <f>VLOOKUP(A702,'Fichier FA (en entrée)'!B:AH,2,0)</f>
        <v>EV</v>
      </c>
      <c r="F702" s="14" t="b">
        <f t="shared" si="82"/>
        <v>1</v>
      </c>
      <c r="G702" s="14" t="b">
        <f>IFERROR(VLOOKUP(A702,'Calculs FI (auto)'!A:F,6,0),FALSE)</f>
        <v>1</v>
      </c>
      <c r="H702" s="14" t="b">
        <f t="shared" si="83"/>
        <v>1</v>
      </c>
      <c r="I702" s="16">
        <f>IFERROR(VLOOKUP(A702,'Moyennes FA (en entrée)'!B:N,7,0),"")</f>
        <v>14.21</v>
      </c>
      <c r="J702" s="16">
        <f>IFERROR(VLOOKUP(VLOOKUP(A702,'Fichier FA (en entrée)'!B:AH,33,0),Modificateurs!A$2:B$5,2,0),0)</f>
        <v>0</v>
      </c>
      <c r="K702" s="16">
        <f>IFERROR(VLOOKUP(VLOOKUP(A702,'Redoub FI (en entrée)'!B:N,7,0),Modificateurs!A$8:B$11,2,0),0)</f>
        <v>0</v>
      </c>
      <c r="L702" s="16">
        <f>IFERROR(VLOOKUP(M702,Modificateurs!D$1:E$94,2,0),0)</f>
        <v>3</v>
      </c>
      <c r="M702" t="str">
        <f>VLOOKUP(A702,'Fichier FA (en entrée)'!B:AH,16,0)&amp;" "&amp;VLOOKUP(A702,'Fichier FA (en entrée)'!B:AH,20,0)&amp;" "&amp;VLOOKUP(A702,'Fichier FA (en entrée)'!B:AH,27,0)&amp;" "&amp;VLOOKUP(A702,'Fichier FA (en entrée)'!B:AH,29,0)</f>
        <v xml:space="preserve">  Scientifique Informatique et Sciences du numérique</v>
      </c>
      <c r="N702" t="str">
        <f>VLOOKUP(A702,'Fichier FA (en entrée)'!B:AH,8,0)</f>
        <v>Scolarisé dans le supérieur en France</v>
      </c>
      <c r="O702" t="b">
        <f>AND(C702&gt;Synthèse!B$7,C702&lt;Synthèse!B$9)</f>
        <v>0</v>
      </c>
      <c r="Q702" s="60">
        <f>ROUNDUP(C702/(Synthèse!$B$2+Synthèse!$B$3)*8,0)</f>
        <v>1</v>
      </c>
      <c r="R702" s="60">
        <f>IFERROR(VLOOKUP(A702,'Evaluations (formulaire)'!A:P,6,0)+VLOOKUP(A702,'Evaluations (formulaire)'!A:P,7,0),0)</f>
        <v>0</v>
      </c>
      <c r="S702" s="60">
        <f>IFERROR(VLOOKUP(A702,'Evaluations (formulaire)'!A:P,8,0),0)</f>
        <v>0</v>
      </c>
      <c r="T702" s="64">
        <f>IF(AND(ISBLANK(P702),Q702&lt;=2),Synthèse!$B$42,IF(AND(ISBLANK(P702),Q702&gt;=7),Synthèse!$C$42,R702+S702))</f>
        <v>0</v>
      </c>
      <c r="U702" s="64">
        <f t="shared" si="84"/>
        <v>17.21</v>
      </c>
      <c r="V702" s="59">
        <f t="shared" si="85"/>
        <v>20</v>
      </c>
      <c r="W702" s="26">
        <v>678</v>
      </c>
      <c r="X702" s="26" t="b">
        <f t="shared" si="86"/>
        <v>1</v>
      </c>
      <c r="Y702" s="26" t="e">
        <f>VLOOKUP(A702,#REF!,21,0)</f>
        <v>#REF!</v>
      </c>
      <c r="Z702" s="26" t="s">
        <v>2283</v>
      </c>
      <c r="AC702" t="b">
        <f t="shared" si="87"/>
        <v>0</v>
      </c>
      <c r="AD702" t="e">
        <f>IFERROR(VLOOKUP(A702,#REF!,4,0),MAX(#REF!)+100)</f>
        <v>#REF!</v>
      </c>
    </row>
    <row r="703" spans="1:30">
      <c r="A703">
        <v>1140377</v>
      </c>
      <c r="B703" s="5" t="str">
        <f ca="1">VLOOKUP(A703,'Fichier FA (en entrée)'!B:AH,3,0)</f>
        <v>DKGIKYPEIX</v>
      </c>
      <c r="C703">
        <f t="shared" si="80"/>
        <v>765</v>
      </c>
      <c r="D703">
        <f t="shared" si="81"/>
        <v>-100</v>
      </c>
      <c r="E703" s="14" t="str">
        <f>VLOOKUP(A703,'Fichier FA (en entrée)'!B:AH,2,0)</f>
        <v>ENV</v>
      </c>
      <c r="F703" s="14" t="b">
        <f t="shared" si="82"/>
        <v>0</v>
      </c>
      <c r="G703" s="14" t="b">
        <f>IFERROR(VLOOKUP(A703,'Calculs FI (auto)'!A:F,6,0),FALSE)</f>
        <v>0</v>
      </c>
      <c r="H703" s="14" t="b">
        <f t="shared" si="83"/>
        <v>0</v>
      </c>
      <c r="I703" s="16" t="str">
        <f>IFERROR(VLOOKUP(A703,'Moyennes FA (en entrée)'!B:N,7,0),"")</f>
        <v/>
      </c>
      <c r="J703" s="16">
        <f>IFERROR(VLOOKUP(VLOOKUP(A703,'Fichier FA (en entrée)'!B:AH,33,0),Modificateurs!A$2:B$5,2,0),0)</f>
        <v>0</v>
      </c>
      <c r="K703" s="16">
        <f>IFERROR(VLOOKUP(VLOOKUP(A703,'Redoub FI (en entrée)'!B:N,7,0),Modificateurs!A$8:B$11,2,0),0)</f>
        <v>0</v>
      </c>
      <c r="L703" s="16">
        <f>IFERROR(VLOOKUP(M703,Modificateurs!D$1:E$94,2,0),0)</f>
        <v>-12</v>
      </c>
      <c r="M703" t="str">
        <f>VLOOKUP(A703,'Fichier FA (en entrée)'!B:AH,16,0)&amp;" "&amp;VLOOKUP(A703,'Fichier FA (en entrée)'!B:AH,20,0)&amp;" "&amp;VLOOKUP(A703,'Fichier FA (en entrée)'!B:AH,27,0)&amp;" "&amp;VLOOKUP(A703,'Fichier FA (en entrée)'!B:AH,29,0)</f>
        <v xml:space="preserve">  Professionnelle Services (accueil assistance conseil)</v>
      </c>
      <c r="N703" t="str">
        <f>VLOOKUP(A703,'Fichier FA (en entrée)'!B:AH,8,0)</f>
        <v>Non scolarisé</v>
      </c>
      <c r="O703" t="b">
        <f>AND(C703&gt;Synthèse!B$7,C703&lt;Synthèse!B$9)</f>
        <v>0</v>
      </c>
      <c r="Q703" s="60">
        <f>ROUNDUP(C703/(Synthèse!$B$2+Synthèse!$B$3)*8,0)</f>
        <v>12</v>
      </c>
      <c r="R703" s="60">
        <f>IFERROR(VLOOKUP(A703,'Evaluations (formulaire)'!A:P,6,0)+VLOOKUP(A703,'Evaluations (formulaire)'!A:P,7,0),0)</f>
        <v>0</v>
      </c>
      <c r="S703" s="60">
        <f>IFERROR(VLOOKUP(A703,'Evaluations (formulaire)'!A:P,8,0),0)</f>
        <v>0</v>
      </c>
      <c r="T703" s="64">
        <f>IF(AND(ISBLANK(P703),Q703&lt;=2),Synthèse!$B$42,IF(AND(ISBLANK(P703),Q703&gt;=7),Synthèse!$C$42,R703+S703))</f>
        <v>0</v>
      </c>
      <c r="U703" s="64">
        <f t="shared" si="84"/>
        <v>-100</v>
      </c>
      <c r="V703" s="59">
        <f t="shared" si="85"/>
        <v>765</v>
      </c>
      <c r="W703" s="26">
        <v>461</v>
      </c>
      <c r="X703" s="26" t="b">
        <f t="shared" si="86"/>
        <v>0</v>
      </c>
      <c r="Y703" s="26" t="e">
        <f>VLOOKUP(A703,#REF!,21,0)</f>
        <v>#REF!</v>
      </c>
      <c r="Z703" s="26" t="s">
        <v>2283</v>
      </c>
      <c r="AC703" t="b">
        <f t="shared" si="87"/>
        <v>0</v>
      </c>
      <c r="AD703" t="e">
        <f>IFERROR(VLOOKUP(A703,#REF!,4,0),MAX(#REF!)+100)</f>
        <v>#REF!</v>
      </c>
    </row>
    <row r="704" spans="1:30">
      <c r="A704">
        <v>1141547</v>
      </c>
      <c r="B704" s="5" t="str">
        <f ca="1">VLOOKUP(A704,'Fichier FA (en entrée)'!B:AH,3,0)</f>
        <v>BMBCSNTDKP</v>
      </c>
      <c r="C704">
        <f t="shared" si="80"/>
        <v>481</v>
      </c>
      <c r="D704">
        <f t="shared" si="81"/>
        <v>-1.3399999999999999</v>
      </c>
      <c r="E704" s="14" t="str">
        <f>VLOOKUP(A704,'Fichier FA (en entrée)'!B:AH,2,0)</f>
        <v>EV</v>
      </c>
      <c r="F704" s="14" t="b">
        <f t="shared" si="82"/>
        <v>1</v>
      </c>
      <c r="G704" s="14" t="b">
        <f>IFERROR(VLOOKUP(A704,'Calculs FI (auto)'!A:F,6,0),FALSE)</f>
        <v>0</v>
      </c>
      <c r="H704" s="14" t="b">
        <f t="shared" si="83"/>
        <v>0</v>
      </c>
      <c r="I704" s="16">
        <f>IFERROR(VLOOKUP(A704,'Moyennes FA (en entrée)'!B:N,7,0),"")</f>
        <v>10.66</v>
      </c>
      <c r="J704" s="16">
        <f>IFERROR(VLOOKUP(VLOOKUP(A704,'Fichier FA (en entrée)'!B:AH,33,0),Modificateurs!A$2:B$5,2,0),0)</f>
        <v>0</v>
      </c>
      <c r="K704" s="16">
        <f>IFERROR(VLOOKUP(VLOOKUP(A704,'Redoub FI (en entrée)'!B:N,7,0),Modificateurs!A$8:B$11,2,0),0)</f>
        <v>0</v>
      </c>
      <c r="L704" s="16">
        <f>IFERROR(VLOOKUP(M704,Modificateurs!D$1:E$94,2,0),0)</f>
        <v>-12</v>
      </c>
      <c r="M704" t="str">
        <f>VLOOKUP(A704,'Fichier FA (en entrée)'!B:AH,16,0)&amp;" "&amp;VLOOKUP(A704,'Fichier FA (en entrée)'!B:AH,20,0)&amp;" "&amp;VLOOKUP(A704,'Fichier FA (en entrée)'!B:AH,27,0)&amp;" "&amp;VLOOKUP(A704,'Fichier FA (en entrée)'!B:AH,29,0)</f>
        <v xml:space="preserve">  Professionnelle Electrotechnique, énergie, équipements communicants</v>
      </c>
      <c r="N704" t="str">
        <f>VLOOKUP(A704,'Fichier FA (en entrée)'!B:AH,8,0)</f>
        <v>Scolarisé dans le supérieur en France</v>
      </c>
      <c r="O704" t="b">
        <f>AND(C704&gt;Synthèse!B$7,C704&lt;Synthèse!B$9)</f>
        <v>0</v>
      </c>
      <c r="Q704" s="60">
        <f>ROUNDUP(C704/(Synthèse!$B$2+Synthèse!$B$3)*8,0)</f>
        <v>8</v>
      </c>
      <c r="R704" s="60">
        <f>IFERROR(VLOOKUP(A704,'Evaluations (formulaire)'!A:P,6,0)+VLOOKUP(A704,'Evaluations (formulaire)'!A:P,7,0),0)</f>
        <v>0</v>
      </c>
      <c r="S704" s="60">
        <f>IFERROR(VLOOKUP(A704,'Evaluations (formulaire)'!A:P,8,0),0)</f>
        <v>0</v>
      </c>
      <c r="T704" s="64">
        <f>IF(AND(ISBLANK(P704),Q704&lt;=2),Synthèse!$B$42,IF(AND(ISBLANK(P704),Q704&gt;=7),Synthèse!$C$42,R704+S704))</f>
        <v>0</v>
      </c>
      <c r="U704" s="64">
        <f t="shared" si="84"/>
        <v>-1.3399999999999999</v>
      </c>
      <c r="V704" s="59">
        <f t="shared" si="85"/>
        <v>481</v>
      </c>
      <c r="W704" s="26">
        <v>176</v>
      </c>
      <c r="X704" s="26" t="b">
        <f t="shared" si="86"/>
        <v>0</v>
      </c>
      <c r="Y704" s="26" t="e">
        <f>VLOOKUP(A704,#REF!,21,0)</f>
        <v>#REF!</v>
      </c>
      <c r="Z704" s="26" t="s">
        <v>2283</v>
      </c>
      <c r="AC704" t="b">
        <f t="shared" si="87"/>
        <v>0</v>
      </c>
      <c r="AD704" t="e">
        <f>IFERROR(VLOOKUP(A704,#REF!,4,0),MAX(#REF!)+100)</f>
        <v>#REF!</v>
      </c>
    </row>
    <row r="705" spans="1:30">
      <c r="A705">
        <v>1141938</v>
      </c>
      <c r="B705" s="5" t="str">
        <f ca="1">VLOOKUP(A705,'Fichier FA (en entrée)'!B:AH,3,0)</f>
        <v>ENQSSZNZMW</v>
      </c>
      <c r="C705">
        <f t="shared" si="80"/>
        <v>113</v>
      </c>
      <c r="D705">
        <f t="shared" si="81"/>
        <v>13.29</v>
      </c>
      <c r="E705" s="14" t="str">
        <f>VLOOKUP(A705,'Fichier FA (en entrée)'!B:AH,2,0)</f>
        <v>EV</v>
      </c>
      <c r="F705" s="14" t="b">
        <f t="shared" si="82"/>
        <v>1</v>
      </c>
      <c r="G705" s="14" t="b">
        <f>IFERROR(VLOOKUP(A705,'Calculs FI (auto)'!A:F,6,0),FALSE)</f>
        <v>1</v>
      </c>
      <c r="H705" s="14" t="b">
        <f t="shared" si="83"/>
        <v>1</v>
      </c>
      <c r="I705" s="16">
        <f>IFERROR(VLOOKUP(A705,'Moyennes FA (en entrée)'!B:N,7,0),"")</f>
        <v>11.29</v>
      </c>
      <c r="J705" s="16">
        <f>IFERROR(VLOOKUP(VLOOKUP(A705,'Fichier FA (en entrée)'!B:AH,33,0),Modificateurs!A$2:B$5,2,0),0)</f>
        <v>0</v>
      </c>
      <c r="K705" s="16">
        <f>IFERROR(VLOOKUP(VLOOKUP(A705,'Redoub FI (en entrée)'!B:N,7,0),Modificateurs!A$8:B$11,2,0),0)</f>
        <v>0</v>
      </c>
      <c r="L705" s="16">
        <f>IFERROR(VLOOKUP(M705,Modificateurs!D$1:E$94,2,0),0)</f>
        <v>2</v>
      </c>
      <c r="M705" t="str">
        <f>VLOOKUP(A705,'Fichier FA (en entrée)'!B:AH,16,0)&amp;" "&amp;VLOOKUP(A705,'Fichier FA (en entrée)'!B:AH,20,0)&amp;" "&amp;VLOOKUP(A705,'Fichier FA (en entrée)'!B:AH,27,0)&amp;" "&amp;VLOOKUP(A705,'Fichier FA (en entrée)'!B:AH,29,0)</f>
        <v xml:space="preserve">  Sciences et Technologies de l'Industrie et du Développement Durable Système informatique et numérique</v>
      </c>
      <c r="N705" t="str">
        <f>VLOOKUP(A705,'Fichier FA (en entrée)'!B:AH,8,0)</f>
        <v>Scolarisé dans le supérieur en France</v>
      </c>
      <c r="O705" t="b">
        <f>AND(C705&gt;Synthèse!B$7,C705&lt;Synthèse!B$9)</f>
        <v>0</v>
      </c>
      <c r="Q705" s="60">
        <f>ROUNDUP(C705/(Synthèse!$B$2+Synthèse!$B$3)*8,0)</f>
        <v>2</v>
      </c>
      <c r="R705" s="60">
        <f>IFERROR(VLOOKUP(A705,'Evaluations (formulaire)'!A:P,6,0)+VLOOKUP(A705,'Evaluations (formulaire)'!A:P,7,0),0)</f>
        <v>0</v>
      </c>
      <c r="S705" s="60">
        <f>IFERROR(VLOOKUP(A705,'Evaluations (formulaire)'!A:P,8,0),0)</f>
        <v>0</v>
      </c>
      <c r="T705" s="64">
        <f>IF(AND(ISBLANK(P705),Q705&lt;=2),Synthèse!$B$42,IF(AND(ISBLANK(P705),Q705&gt;=7),Synthèse!$C$42,R705+S705))</f>
        <v>0</v>
      </c>
      <c r="U705" s="64">
        <f t="shared" si="84"/>
        <v>13.29</v>
      </c>
      <c r="V705" s="59">
        <f t="shared" si="85"/>
        <v>113</v>
      </c>
      <c r="W705" s="26">
        <v>580</v>
      </c>
      <c r="X705" s="26" t="b">
        <f t="shared" si="86"/>
        <v>1</v>
      </c>
      <c r="Y705" s="26" t="e">
        <f>VLOOKUP(A705,#REF!,21,0)</f>
        <v>#REF!</v>
      </c>
      <c r="Z705" s="26" t="s">
        <v>2283</v>
      </c>
      <c r="AC705" t="b">
        <f t="shared" si="87"/>
        <v>0</v>
      </c>
      <c r="AD705" t="e">
        <f>IFERROR(VLOOKUP(A705,#REF!,4,0),MAX(#REF!)+100)</f>
        <v>#REF!</v>
      </c>
    </row>
    <row r="706" spans="1:30">
      <c r="A706">
        <v>1141944</v>
      </c>
      <c r="B706" s="5" t="str">
        <f ca="1">VLOOKUP(A706,'Fichier FA (en entrée)'!B:AH,3,0)</f>
        <v>HQSYEWLPIJ</v>
      </c>
      <c r="C706">
        <f t="shared" ref="C706:C766" si="88">COUNTIF(D:D,"&gt;="&amp;D706)</f>
        <v>475</v>
      </c>
      <c r="D706">
        <f t="shared" ref="D706:D766" si="89">IFERROR(IF(F706,I706+J706+K706+L706,-100),-20)</f>
        <v>-0.89000000000000057</v>
      </c>
      <c r="E706" s="14" t="str">
        <f>VLOOKUP(A706,'Fichier FA (en entrée)'!B:AH,2,0)</f>
        <v>EV</v>
      </c>
      <c r="F706" s="14" t="b">
        <f t="shared" ref="F706:F766" si="90">IF(E706="EV",TRUE,FALSE)</f>
        <v>1</v>
      </c>
      <c r="G706" s="14" t="b">
        <f>IFERROR(VLOOKUP(A706,'Calculs FI (auto)'!A:F,6,0),FALSE)</f>
        <v>0</v>
      </c>
      <c r="H706" s="14" t="b">
        <f t="shared" ref="H706:H766" si="91">AND(F706:G706)</f>
        <v>0</v>
      </c>
      <c r="I706" s="16">
        <f>IFERROR(VLOOKUP(A706,'Moyennes FA (en entrée)'!B:N,7,0),"")</f>
        <v>11.11</v>
      </c>
      <c r="J706" s="16">
        <f>IFERROR(VLOOKUP(VLOOKUP(A706,'Fichier FA (en entrée)'!B:AH,33,0),Modificateurs!A$2:B$5,2,0),0)</f>
        <v>0</v>
      </c>
      <c r="K706" s="16">
        <f>IFERROR(VLOOKUP(VLOOKUP(A706,'Redoub FI (en entrée)'!B:N,7,0),Modificateurs!A$8:B$11,2,0),0)</f>
        <v>0</v>
      </c>
      <c r="L706" s="16">
        <f>IFERROR(VLOOKUP(M706,Modificateurs!D$1:E$94,2,0),0)</f>
        <v>-12</v>
      </c>
      <c r="M706" t="str">
        <f>VLOOKUP(A706,'Fichier FA (en entrée)'!B:AH,16,0)&amp;" "&amp;VLOOKUP(A706,'Fichier FA (en entrée)'!B:AH,20,0)&amp;" "&amp;VLOOKUP(A706,'Fichier FA (en entrée)'!B:AH,27,0)&amp;" "&amp;VLOOKUP(A706,'Fichier FA (en entrée)'!B:AH,29,0)</f>
        <v xml:space="preserve">  Professionnelle Systèmes électroniques numériques</v>
      </c>
      <c r="N706" t="str">
        <f>VLOOKUP(A706,'Fichier FA (en entrée)'!B:AH,8,0)</f>
        <v>Non scolarisé</v>
      </c>
      <c r="O706" t="b">
        <f>AND(C706&gt;Synthèse!B$7,C706&lt;Synthèse!B$9)</f>
        <v>0</v>
      </c>
      <c r="Q706" s="60">
        <f>ROUNDUP(C706/(Synthèse!$B$2+Synthèse!$B$3)*8,0)</f>
        <v>8</v>
      </c>
      <c r="R706" s="60">
        <f>IFERROR(VLOOKUP(A706,'Evaluations (formulaire)'!A:P,6,0)+VLOOKUP(A706,'Evaluations (formulaire)'!A:P,7,0),0)</f>
        <v>0</v>
      </c>
      <c r="S706" s="60">
        <f>IFERROR(VLOOKUP(A706,'Evaluations (formulaire)'!A:P,8,0),0)</f>
        <v>0</v>
      </c>
      <c r="T706" s="64">
        <f>IF(AND(ISBLANK(P706),Q706&lt;=2),Synthèse!$B$42,IF(AND(ISBLANK(P706),Q706&gt;=7),Synthèse!$C$42,R706+S706))</f>
        <v>0</v>
      </c>
      <c r="U706" s="64">
        <f t="shared" ref="U706:U766" si="92">D706+T706</f>
        <v>-0.89000000000000057</v>
      </c>
      <c r="V706" s="59">
        <f t="shared" ref="V706:V766" si="93">COUNTIF(U:U,"&gt;="&amp;U706)</f>
        <v>475</v>
      </c>
      <c r="W706" s="26">
        <v>188</v>
      </c>
      <c r="X706" s="26" t="b">
        <f t="shared" ref="X706:X766" si="94">D706&gt;=10</f>
        <v>0</v>
      </c>
      <c r="Y706" s="26" t="e">
        <f>VLOOKUP(A706,#REF!,21,0)</f>
        <v>#REF!</v>
      </c>
      <c r="Z706" s="26" t="s">
        <v>2283</v>
      </c>
      <c r="AC706" t="b">
        <f t="shared" ref="AC706:AC766" si="95">AND(P706="AUDIBERT",NOT(ISBLANK(AB706)))</f>
        <v>0</v>
      </c>
      <c r="AD706" t="e">
        <f>IFERROR(VLOOKUP(A706,#REF!,4,0),MAX(#REF!)+100)</f>
        <v>#REF!</v>
      </c>
    </row>
    <row r="707" spans="1:30">
      <c r="A707">
        <v>1142124</v>
      </c>
      <c r="B707" s="5" t="str">
        <f ca="1">VLOOKUP(A707,'Fichier FA (en entrée)'!B:AH,3,0)</f>
        <v>MXTNWCWPNV</v>
      </c>
      <c r="C707">
        <f t="shared" si="88"/>
        <v>70</v>
      </c>
      <c r="D707">
        <f t="shared" si="89"/>
        <v>14.45</v>
      </c>
      <c r="E707" s="14" t="str">
        <f>VLOOKUP(A707,'Fichier FA (en entrée)'!B:AH,2,0)</f>
        <v>EV</v>
      </c>
      <c r="F707" s="14" t="b">
        <f t="shared" si="90"/>
        <v>1</v>
      </c>
      <c r="G707" s="14" t="b">
        <f>IFERROR(VLOOKUP(A707,'Calculs FI (auto)'!A:F,6,0),FALSE)</f>
        <v>0</v>
      </c>
      <c r="H707" s="14" t="b">
        <f t="shared" si="91"/>
        <v>0</v>
      </c>
      <c r="I707" s="16">
        <f>IFERROR(VLOOKUP(A707,'Moyennes FA (en entrée)'!B:N,7,0),"")</f>
        <v>12.45</v>
      </c>
      <c r="J707" s="16">
        <f>IFERROR(VLOOKUP(VLOOKUP(A707,'Fichier FA (en entrée)'!B:AH,33,0),Modificateurs!A$2:B$5,2,0),0)</f>
        <v>0</v>
      </c>
      <c r="K707" s="16">
        <f>IFERROR(VLOOKUP(VLOOKUP(A707,'Redoub FI (en entrée)'!B:N,7,0),Modificateurs!A$8:B$11,2,0),0)</f>
        <v>0</v>
      </c>
      <c r="L707" s="16">
        <f>IFERROR(VLOOKUP(M707,Modificateurs!D$1:E$94,2,0),0)</f>
        <v>2</v>
      </c>
      <c r="M707" t="str">
        <f>VLOOKUP(A707,'Fichier FA (en entrée)'!B:AH,16,0)&amp;" "&amp;VLOOKUP(A707,'Fichier FA (en entrée)'!B:AH,20,0)&amp;" "&amp;VLOOKUP(A707,'Fichier FA (en entrée)'!B:AH,27,0)&amp;" "&amp;VLOOKUP(A707,'Fichier FA (en entrée)'!B:AH,29,0)</f>
        <v xml:space="preserve">  Sciences et Technologies de l'Industrie et du Développement Durable Système informatique et numérique</v>
      </c>
      <c r="N707" t="str">
        <f>VLOOKUP(A707,'Fichier FA (en entrée)'!B:AH,8,0)</f>
        <v>Scolarisé dans le supérieur en France</v>
      </c>
      <c r="O707" t="b">
        <f>AND(C707&gt;Synthèse!B$7,C707&lt;Synthèse!B$9)</f>
        <v>0</v>
      </c>
      <c r="Q707" s="60">
        <f>ROUNDUP(C707/(Synthèse!$B$2+Synthèse!$B$3)*8,0)</f>
        <v>2</v>
      </c>
      <c r="R707" s="60">
        <f>IFERROR(VLOOKUP(A707,'Evaluations (formulaire)'!A:P,6,0)+VLOOKUP(A707,'Evaluations (formulaire)'!A:P,7,0),0)</f>
        <v>0</v>
      </c>
      <c r="S707" s="60">
        <f>IFERROR(VLOOKUP(A707,'Evaluations (formulaire)'!A:P,8,0),0)</f>
        <v>0</v>
      </c>
      <c r="T707" s="64">
        <f>IF(AND(ISBLANK(P707),Q707&lt;=2),Synthèse!$B$42,IF(AND(ISBLANK(P707),Q707&gt;=7),Synthèse!$C$42,R707+S707))</f>
        <v>0</v>
      </c>
      <c r="U707" s="64">
        <f t="shared" si="92"/>
        <v>14.45</v>
      </c>
      <c r="V707" s="59">
        <f t="shared" si="93"/>
        <v>70</v>
      </c>
      <c r="W707" s="26">
        <v>323</v>
      </c>
      <c r="X707" s="26" t="b">
        <f t="shared" si="94"/>
        <v>1</v>
      </c>
      <c r="Z707" s="26" t="s">
        <v>2283</v>
      </c>
      <c r="AC707" t="b">
        <f t="shared" si="95"/>
        <v>0</v>
      </c>
      <c r="AD707" t="e">
        <f>IFERROR(VLOOKUP(A707,#REF!,4,0),MAX(#REF!)+100)</f>
        <v>#REF!</v>
      </c>
    </row>
    <row r="708" spans="1:30">
      <c r="A708">
        <v>1142703</v>
      </c>
      <c r="B708" s="5" t="str">
        <f ca="1">VLOOKUP(A708,'Fichier FA (en entrée)'!B:AH,3,0)</f>
        <v>IEWVJHXRMI</v>
      </c>
      <c r="C708">
        <f t="shared" si="88"/>
        <v>765</v>
      </c>
      <c r="D708">
        <f t="shared" si="89"/>
        <v>-100</v>
      </c>
      <c r="E708" s="14" t="str">
        <f>VLOOKUP(A708,'Fichier FA (en entrée)'!B:AH,2,0)</f>
        <v>ENV</v>
      </c>
      <c r="F708" s="14" t="b">
        <f t="shared" si="90"/>
        <v>0</v>
      </c>
      <c r="G708" s="14" t="b">
        <f>IFERROR(VLOOKUP(A708,'Calculs FI (auto)'!A:F,6,0),FALSE)</f>
        <v>0</v>
      </c>
      <c r="H708" s="14" t="b">
        <f t="shared" si="91"/>
        <v>0</v>
      </c>
      <c r="I708" s="16" t="str">
        <f>IFERROR(VLOOKUP(A708,'Moyennes FA (en entrée)'!B:N,7,0),"")</f>
        <v/>
      </c>
      <c r="J708" s="16">
        <f>IFERROR(VLOOKUP(VLOOKUP(A708,'Fichier FA (en entrée)'!B:AH,33,0),Modificateurs!A$2:B$5,2,0),0)</f>
        <v>0</v>
      </c>
      <c r="K708" s="16">
        <f>IFERROR(VLOOKUP(VLOOKUP(A708,'Redoub FI (en entrée)'!B:N,7,0),Modificateurs!A$8:B$11,2,0),0)</f>
        <v>0</v>
      </c>
      <c r="L708" s="16">
        <f>IFERROR(VLOOKUP(M708,Modificateurs!D$1:E$94,2,0),0)</f>
        <v>2</v>
      </c>
      <c r="M708" t="str">
        <f>VLOOKUP(A708,'Fichier FA (en entrée)'!B:AH,16,0)&amp;" "&amp;VLOOKUP(A708,'Fichier FA (en entrée)'!B:AH,20,0)&amp;" "&amp;VLOOKUP(A708,'Fichier FA (en entrée)'!B:AH,27,0)&amp;" "&amp;VLOOKUP(A708,'Fichier FA (en entrée)'!B:AH,29,0)</f>
        <v xml:space="preserve">  Scientifique Mathématiques</v>
      </c>
      <c r="N708" t="str">
        <f>VLOOKUP(A708,'Fichier FA (en entrée)'!B:AH,8,0)</f>
        <v>Scolarisé dans le supérieur en France</v>
      </c>
      <c r="O708" t="b">
        <f>AND(C708&gt;Synthèse!B$7,C708&lt;Synthèse!B$9)</f>
        <v>0</v>
      </c>
      <c r="Q708" s="60">
        <f>ROUNDUP(C708/(Synthèse!$B$2+Synthèse!$B$3)*8,0)</f>
        <v>12</v>
      </c>
      <c r="R708" s="60">
        <f>IFERROR(VLOOKUP(A708,'Evaluations (formulaire)'!A:P,6,0)+VLOOKUP(A708,'Evaluations (formulaire)'!A:P,7,0),0)</f>
        <v>0</v>
      </c>
      <c r="S708" s="60">
        <f>IFERROR(VLOOKUP(A708,'Evaluations (formulaire)'!A:P,8,0),0)</f>
        <v>0</v>
      </c>
      <c r="T708" s="64">
        <f>IF(AND(ISBLANK(P708),Q708&lt;=2),Synthèse!$B$42,IF(AND(ISBLANK(P708),Q708&gt;=7),Synthèse!$C$42,R708+S708))</f>
        <v>0</v>
      </c>
      <c r="U708" s="64">
        <f t="shared" si="92"/>
        <v>-100</v>
      </c>
      <c r="V708" s="59">
        <f t="shared" si="93"/>
        <v>765</v>
      </c>
      <c r="W708" s="26">
        <v>737</v>
      </c>
      <c r="X708" s="26" t="b">
        <f t="shared" si="94"/>
        <v>0</v>
      </c>
      <c r="Y708" s="26" t="e">
        <f>VLOOKUP(A708,#REF!,21,0)</f>
        <v>#REF!</v>
      </c>
      <c r="Z708" s="26" t="s">
        <v>2283</v>
      </c>
      <c r="AC708" t="b">
        <f t="shared" si="95"/>
        <v>0</v>
      </c>
      <c r="AD708" t="e">
        <f>IFERROR(VLOOKUP(A708,#REF!,4,0),MAX(#REF!)+100)</f>
        <v>#REF!</v>
      </c>
    </row>
    <row r="709" spans="1:30">
      <c r="A709">
        <v>1143741</v>
      </c>
      <c r="B709" s="5" t="str">
        <f ca="1">VLOOKUP(A709,'Fichier FA (en entrée)'!B:AH,3,0)</f>
        <v>ETGORMYQFZ</v>
      </c>
      <c r="C709">
        <f t="shared" si="88"/>
        <v>765</v>
      </c>
      <c r="D709">
        <f t="shared" si="89"/>
        <v>-100</v>
      </c>
      <c r="E709" s="14" t="str">
        <f>VLOOKUP(A709,'Fichier FA (en entrée)'!B:AH,2,0)</f>
        <v>ENV</v>
      </c>
      <c r="F709" s="14" t="b">
        <f t="shared" si="90"/>
        <v>0</v>
      </c>
      <c r="G709" s="14" t="b">
        <f>IFERROR(VLOOKUP(A709,'Calculs FI (auto)'!A:F,6,0),FALSE)</f>
        <v>1</v>
      </c>
      <c r="H709" s="14" t="b">
        <f t="shared" si="91"/>
        <v>0</v>
      </c>
      <c r="I709" s="16" t="str">
        <f>IFERROR(VLOOKUP(A709,'Moyennes FA (en entrée)'!B:N,7,0),"")</f>
        <v/>
      </c>
      <c r="J709" s="16">
        <f>IFERROR(VLOOKUP(VLOOKUP(A709,'Fichier FA (en entrée)'!B:AH,33,0),Modificateurs!A$2:B$5,2,0),0)</f>
        <v>0</v>
      </c>
      <c r="K709" s="16">
        <f>IFERROR(VLOOKUP(VLOOKUP(A709,'Redoub FI (en entrée)'!B:N,7,0),Modificateurs!A$8:B$11,2,0),0)</f>
        <v>0</v>
      </c>
      <c r="L709" s="16">
        <f>IFERROR(VLOOKUP(M709,Modificateurs!D$1:E$94,2,0),0)</f>
        <v>2</v>
      </c>
      <c r="M709" t="str">
        <f>VLOOKUP(A709,'Fichier FA (en entrée)'!B:AH,16,0)&amp;" "&amp;VLOOKUP(A709,'Fichier FA (en entrée)'!B:AH,20,0)&amp;" "&amp;VLOOKUP(A709,'Fichier FA (en entrée)'!B:AH,27,0)&amp;" "&amp;VLOOKUP(A709,'Fichier FA (en entrée)'!B:AH,29,0)</f>
        <v xml:space="preserve">  Scientifique Mathématiques</v>
      </c>
      <c r="N709" t="str">
        <f>VLOOKUP(A709,'Fichier FA (en entrée)'!B:AH,8,0)</f>
        <v>Scolarisé dans le supérieur en France</v>
      </c>
      <c r="O709" t="b">
        <f>AND(C709&gt;Synthèse!B$7,C709&lt;Synthèse!B$9)</f>
        <v>0</v>
      </c>
      <c r="Q709" s="60">
        <f>ROUNDUP(C709/(Synthèse!$B$2+Synthèse!$B$3)*8,0)</f>
        <v>12</v>
      </c>
      <c r="R709" s="60">
        <f>IFERROR(VLOOKUP(A709,'Evaluations (formulaire)'!A:P,6,0)+VLOOKUP(A709,'Evaluations (formulaire)'!A:P,7,0),0)</f>
        <v>0</v>
      </c>
      <c r="S709" s="60">
        <f>IFERROR(VLOOKUP(A709,'Evaluations (formulaire)'!A:P,8,0),0)</f>
        <v>0</v>
      </c>
      <c r="T709" s="64">
        <f>IF(AND(ISBLANK(P709),Q709&lt;=2),Synthèse!$B$42,IF(AND(ISBLANK(P709),Q709&gt;=7),Synthèse!$C$42,R709+S709))</f>
        <v>0</v>
      </c>
      <c r="U709" s="64">
        <f t="shared" si="92"/>
        <v>-100</v>
      </c>
      <c r="V709" s="59">
        <f t="shared" si="93"/>
        <v>765</v>
      </c>
      <c r="W709" s="26">
        <v>430</v>
      </c>
      <c r="X709" s="26" t="b">
        <f t="shared" si="94"/>
        <v>0</v>
      </c>
      <c r="Y709" s="26" t="e">
        <f>VLOOKUP(A709,#REF!,21,0)</f>
        <v>#REF!</v>
      </c>
      <c r="Z709" s="26" t="s">
        <v>2283</v>
      </c>
      <c r="AC709" t="b">
        <f t="shared" si="95"/>
        <v>0</v>
      </c>
      <c r="AD709" t="e">
        <f>IFERROR(VLOOKUP(A709,#REF!,4,0),MAX(#REF!)+100)</f>
        <v>#REF!</v>
      </c>
    </row>
    <row r="710" spans="1:30">
      <c r="A710">
        <v>1144000</v>
      </c>
      <c r="B710" s="5" t="str">
        <f ca="1">VLOOKUP(A710,'Fichier FA (en entrée)'!B:AH,3,0)</f>
        <v>HGRZFJIVWZ</v>
      </c>
      <c r="C710">
        <f t="shared" si="88"/>
        <v>226</v>
      </c>
      <c r="D710">
        <f t="shared" si="89"/>
        <v>11.04</v>
      </c>
      <c r="E710" s="14" t="str">
        <f>VLOOKUP(A710,'Fichier FA (en entrée)'!B:AH,2,0)</f>
        <v>EV</v>
      </c>
      <c r="F710" s="14" t="b">
        <f t="shared" si="90"/>
        <v>1</v>
      </c>
      <c r="G710" s="14" t="b">
        <f>IFERROR(VLOOKUP(A710,'Calculs FI (auto)'!A:F,6,0),FALSE)</f>
        <v>1</v>
      </c>
      <c r="H710" s="14" t="b">
        <f t="shared" si="91"/>
        <v>1</v>
      </c>
      <c r="I710" s="16">
        <f>IFERROR(VLOOKUP(A710,'Moyennes FA (en entrée)'!B:N,7,0),"")</f>
        <v>9.0399999999999991</v>
      </c>
      <c r="J710" s="16">
        <f>IFERROR(VLOOKUP(VLOOKUP(A710,'Fichier FA (en entrée)'!B:AH,33,0),Modificateurs!A$2:B$5,2,0),0)</f>
        <v>0</v>
      </c>
      <c r="K710" s="16">
        <f>IFERROR(VLOOKUP(VLOOKUP(A710,'Redoub FI (en entrée)'!B:N,7,0),Modificateurs!A$8:B$11,2,0),0)</f>
        <v>0</v>
      </c>
      <c r="L710" s="16">
        <f>IFERROR(VLOOKUP(M710,Modificateurs!D$1:E$94,2,0),0)</f>
        <v>2</v>
      </c>
      <c r="M710" t="str">
        <f>VLOOKUP(A710,'Fichier FA (en entrée)'!B:AH,16,0)&amp;" "&amp;VLOOKUP(A710,'Fichier FA (en entrée)'!B:AH,20,0)&amp;" "&amp;VLOOKUP(A710,'Fichier FA (en entrée)'!B:AH,27,0)&amp;" "&amp;VLOOKUP(A710,'Fichier FA (en entrée)'!B:AH,29,0)</f>
        <v xml:space="preserve">  Scientifique Mathématiques</v>
      </c>
      <c r="N710" t="str">
        <f>VLOOKUP(A710,'Fichier FA (en entrée)'!B:AH,8,0)</f>
        <v>Non scolarisé</v>
      </c>
      <c r="O710" t="b">
        <f>AND(C710&gt;Synthèse!B$7,C710&lt;Synthèse!B$9)</f>
        <v>1</v>
      </c>
      <c r="Q710" s="60">
        <f>ROUNDUP(C710/(Synthèse!$B$2+Synthèse!$B$3)*8,0)</f>
        <v>4</v>
      </c>
      <c r="R710" s="60">
        <f>IFERROR(VLOOKUP(A710,'Evaluations (formulaire)'!A:P,6,0)+VLOOKUP(A710,'Evaluations (formulaire)'!A:P,7,0),0)</f>
        <v>0</v>
      </c>
      <c r="S710" s="60">
        <f>IFERROR(VLOOKUP(A710,'Evaluations (formulaire)'!A:P,8,0),0)</f>
        <v>0</v>
      </c>
      <c r="T710" s="64">
        <f>IF(AND(ISBLANK(P710),Q710&lt;=2),Synthèse!$B$42,IF(AND(ISBLANK(P710),Q710&gt;=7),Synthèse!$C$42,R710+S710))</f>
        <v>0</v>
      </c>
      <c r="U710" s="64">
        <f t="shared" si="92"/>
        <v>11.04</v>
      </c>
      <c r="V710" s="59">
        <f t="shared" si="93"/>
        <v>226</v>
      </c>
      <c r="W710" s="26">
        <v>575</v>
      </c>
      <c r="X710" s="26" t="b">
        <f t="shared" si="94"/>
        <v>1</v>
      </c>
      <c r="Y710" s="26" t="e">
        <f>VLOOKUP(A710,#REF!,21,0)</f>
        <v>#REF!</v>
      </c>
      <c r="Z710" s="26" t="s">
        <v>2283</v>
      </c>
      <c r="AC710" t="b">
        <f t="shared" si="95"/>
        <v>0</v>
      </c>
      <c r="AD710" t="e">
        <f>IFERROR(VLOOKUP(A710,#REF!,4,0),MAX(#REF!)+100)</f>
        <v>#REF!</v>
      </c>
    </row>
    <row r="711" spans="1:30">
      <c r="A711">
        <v>1145089</v>
      </c>
      <c r="B711" s="5" t="str">
        <f ca="1">VLOOKUP(A711,'Fichier FA (en entrée)'!B:AH,3,0)</f>
        <v>GSMXYEPMWU</v>
      </c>
      <c r="C711">
        <f t="shared" si="88"/>
        <v>765</v>
      </c>
      <c r="D711">
        <f t="shared" si="89"/>
        <v>-100</v>
      </c>
      <c r="E711" s="14" t="str">
        <f>VLOOKUP(A711,'Fichier FA (en entrée)'!B:AH,2,0)</f>
        <v>ENV</v>
      </c>
      <c r="F711" s="14" t="b">
        <f t="shared" si="90"/>
        <v>0</v>
      </c>
      <c r="G711" s="14" t="b">
        <f>IFERROR(VLOOKUP(A711,'Calculs FI (auto)'!A:F,6,0),FALSE)</f>
        <v>0</v>
      </c>
      <c r="H711" s="14" t="b">
        <f t="shared" si="91"/>
        <v>0</v>
      </c>
      <c r="I711" s="16" t="str">
        <f>IFERROR(VLOOKUP(A711,'Moyennes FA (en entrée)'!B:N,7,0),"")</f>
        <v/>
      </c>
      <c r="J711" s="16">
        <f>IFERROR(VLOOKUP(VLOOKUP(A711,'Fichier FA (en entrée)'!B:AH,33,0),Modificateurs!A$2:B$5,2,0),0)</f>
        <v>0</v>
      </c>
      <c r="K711" s="16">
        <f>IFERROR(VLOOKUP(VLOOKUP(A711,'Redoub FI (en entrée)'!B:N,7,0),Modificateurs!A$8:B$11,2,0),0)</f>
        <v>0</v>
      </c>
      <c r="L711" s="16">
        <f>IFERROR(VLOOKUP(M711,Modificateurs!D$1:E$94,2,0),0)</f>
        <v>-3</v>
      </c>
      <c r="M711" t="str">
        <f>VLOOKUP(A711,'Fichier FA (en entrée)'!B:AH,16,0)&amp;" "&amp;VLOOKUP(A711,'Fichier FA (en entrée)'!B:AH,20,0)&amp;" "&amp;VLOOKUP(A711,'Fichier FA (en entrée)'!B:AH,27,0)&amp;" "&amp;VLOOKUP(A711,'Fichier FA (en entrée)'!B:AH,29,0)</f>
        <v xml:space="preserve">  Economique et social Mathématiques</v>
      </c>
      <c r="N711" t="str">
        <f>VLOOKUP(A711,'Fichier FA (en entrée)'!B:AH,8,0)</f>
        <v>Non scolarisé</v>
      </c>
      <c r="O711" t="b">
        <f>AND(C711&gt;Synthèse!B$7,C711&lt;Synthèse!B$9)</f>
        <v>0</v>
      </c>
      <c r="Q711" s="60">
        <f>ROUNDUP(C711/(Synthèse!$B$2+Synthèse!$B$3)*8,0)</f>
        <v>12</v>
      </c>
      <c r="R711" s="60">
        <f>IFERROR(VLOOKUP(A711,'Evaluations (formulaire)'!A:P,6,0)+VLOOKUP(A711,'Evaluations (formulaire)'!A:P,7,0),0)</f>
        <v>0</v>
      </c>
      <c r="S711" s="60">
        <f>IFERROR(VLOOKUP(A711,'Evaluations (formulaire)'!A:P,8,0),0)</f>
        <v>0</v>
      </c>
      <c r="T711" s="64">
        <f>IF(AND(ISBLANK(P711),Q711&lt;=2),Synthèse!$B$42,IF(AND(ISBLANK(P711),Q711&gt;=7),Synthèse!$C$42,R711+S711))</f>
        <v>0</v>
      </c>
      <c r="U711" s="64">
        <f t="shared" si="92"/>
        <v>-100</v>
      </c>
      <c r="V711" s="59">
        <f t="shared" si="93"/>
        <v>765</v>
      </c>
      <c r="W711" s="26">
        <v>438</v>
      </c>
      <c r="X711" s="26" t="b">
        <f t="shared" si="94"/>
        <v>0</v>
      </c>
      <c r="Y711" s="26" t="e">
        <f>VLOOKUP(A711,#REF!,21,0)</f>
        <v>#REF!</v>
      </c>
      <c r="Z711" s="26" t="s">
        <v>2283</v>
      </c>
      <c r="AC711" t="b">
        <f t="shared" si="95"/>
        <v>0</v>
      </c>
      <c r="AD711" t="e">
        <f>IFERROR(VLOOKUP(A711,#REF!,4,0),MAX(#REF!)+100)</f>
        <v>#REF!</v>
      </c>
    </row>
    <row r="712" spans="1:30">
      <c r="A712">
        <v>1146349</v>
      </c>
      <c r="B712" s="5" t="str">
        <f ca="1">VLOOKUP(A712,'Fichier FA (en entrée)'!B:AH,3,0)</f>
        <v>IBJACOOUZL</v>
      </c>
      <c r="C712">
        <f t="shared" si="88"/>
        <v>333</v>
      </c>
      <c r="D712">
        <f t="shared" si="89"/>
        <v>7.4600000000000009</v>
      </c>
      <c r="E712" s="14" t="str">
        <f>VLOOKUP(A712,'Fichier FA (en entrée)'!B:AH,2,0)</f>
        <v>EV</v>
      </c>
      <c r="F712" s="14" t="b">
        <f t="shared" si="90"/>
        <v>1</v>
      </c>
      <c r="G712" s="14" t="b">
        <f>IFERROR(VLOOKUP(A712,'Calculs FI (auto)'!A:F,6,0),FALSE)</f>
        <v>1</v>
      </c>
      <c r="H712" s="14" t="b">
        <f t="shared" si="91"/>
        <v>1</v>
      </c>
      <c r="I712" s="16">
        <f>IFERROR(VLOOKUP(A712,'Moyennes FA (en entrée)'!B:N,7,0),"")</f>
        <v>11.46</v>
      </c>
      <c r="J712" s="16">
        <f>IFERROR(VLOOKUP(VLOOKUP(A712,'Fichier FA (en entrée)'!B:AH,33,0),Modificateurs!A$2:B$5,2,0),0)</f>
        <v>0</v>
      </c>
      <c r="K712" s="16">
        <f>IFERROR(VLOOKUP(VLOOKUP(A712,'Redoub FI (en entrée)'!B:N,7,0),Modificateurs!A$8:B$11,2,0),0)</f>
        <v>0</v>
      </c>
      <c r="L712" s="16">
        <f>IFERROR(VLOOKUP(M712,Modificateurs!D$1:E$94,2,0),0)</f>
        <v>-4</v>
      </c>
      <c r="M712" t="str">
        <f>VLOOKUP(A712,'Fichier FA (en entrée)'!B:AH,16,0)&amp;" "&amp;VLOOKUP(A712,'Fichier FA (en entrée)'!B:AH,20,0)&amp;" "&amp;VLOOKUP(A712,'Fichier FA (en entrée)'!B:AH,27,0)&amp;" "&amp;VLOOKUP(A712,'Fichier FA (en entrée)'!B:AH,29,0)</f>
        <v xml:space="preserve">  Sciences et Technologies de l'Industrie et du Développement Durable Energies et environnement</v>
      </c>
      <c r="N712" t="str">
        <f>VLOOKUP(A712,'Fichier FA (en entrée)'!B:AH,8,0)</f>
        <v>Scolarisé dans le supérieur en France</v>
      </c>
      <c r="O712" t="b">
        <f>AND(C712&gt;Synthèse!B$7,C712&lt;Synthèse!B$9)</f>
        <v>1</v>
      </c>
      <c r="Q712" s="60">
        <f>ROUNDUP(C712/(Synthèse!$B$2+Synthèse!$B$3)*8,0)</f>
        <v>5</v>
      </c>
      <c r="R712" s="60">
        <f>IFERROR(VLOOKUP(A712,'Evaluations (formulaire)'!A:P,6,0)+VLOOKUP(A712,'Evaluations (formulaire)'!A:P,7,0),0)</f>
        <v>0</v>
      </c>
      <c r="S712" s="60">
        <f>IFERROR(VLOOKUP(A712,'Evaluations (formulaire)'!A:P,8,0),0)</f>
        <v>0</v>
      </c>
      <c r="T712" s="64">
        <f>IF(AND(ISBLANK(P712),Q712&lt;=2),Synthèse!$B$42,IF(AND(ISBLANK(P712),Q712&gt;=7),Synthèse!$C$42,R712+S712))</f>
        <v>0</v>
      </c>
      <c r="U712" s="64">
        <f t="shared" si="92"/>
        <v>7.4600000000000009</v>
      </c>
      <c r="V712" s="59">
        <f t="shared" si="93"/>
        <v>333</v>
      </c>
      <c r="W712" s="26">
        <v>259</v>
      </c>
      <c r="X712" s="26" t="b">
        <f t="shared" si="94"/>
        <v>0</v>
      </c>
      <c r="Y712" s="26" t="e">
        <f>VLOOKUP(A712,#REF!,21,0)</f>
        <v>#REF!</v>
      </c>
      <c r="Z712" s="26" t="s">
        <v>2283</v>
      </c>
      <c r="AC712" t="b">
        <f t="shared" si="95"/>
        <v>0</v>
      </c>
      <c r="AD712" t="e">
        <f>IFERROR(VLOOKUP(A712,#REF!,4,0),MAX(#REF!)+100)</f>
        <v>#REF!</v>
      </c>
    </row>
    <row r="713" spans="1:30">
      <c r="A713">
        <v>1146557</v>
      </c>
      <c r="B713" s="5" t="str">
        <f ca="1">VLOOKUP(A713,'Fichier FA (en entrée)'!B:AH,3,0)</f>
        <v>KZFPCUXWSW</v>
      </c>
      <c r="C713">
        <f t="shared" si="88"/>
        <v>260</v>
      </c>
      <c r="D713">
        <f t="shared" si="89"/>
        <v>10.34</v>
      </c>
      <c r="E713" s="14" t="str">
        <f>VLOOKUP(A713,'Fichier FA (en entrée)'!B:AH,2,0)</f>
        <v>EV</v>
      </c>
      <c r="F713" s="14" t="b">
        <f t="shared" si="90"/>
        <v>1</v>
      </c>
      <c r="G713" s="14" t="b">
        <f>IFERROR(VLOOKUP(A713,'Calculs FI (auto)'!A:F,6,0),FALSE)</f>
        <v>0</v>
      </c>
      <c r="H713" s="14" t="b">
        <f t="shared" si="91"/>
        <v>0</v>
      </c>
      <c r="I713" s="16">
        <f>IFERROR(VLOOKUP(A713,'Moyennes FA (en entrée)'!B:N,7,0),"")</f>
        <v>9.34</v>
      </c>
      <c r="J713" s="16">
        <f>IFERROR(VLOOKUP(VLOOKUP(A713,'Fichier FA (en entrée)'!B:AH,33,0),Modificateurs!A$2:B$5,2,0),0)</f>
        <v>0</v>
      </c>
      <c r="K713" s="16">
        <f>IFERROR(VLOOKUP(VLOOKUP(A713,'Redoub FI (en entrée)'!B:N,7,0),Modificateurs!A$8:B$11,2,0),0)</f>
        <v>0</v>
      </c>
      <c r="L713" s="16">
        <f>IFERROR(VLOOKUP(M713,Modificateurs!D$1:E$94,2,0),0)</f>
        <v>1</v>
      </c>
      <c r="M713" t="str">
        <f>VLOOKUP(A713,'Fichier FA (en entrée)'!B:AH,16,0)&amp;" "&amp;VLOOKUP(A713,'Fichier FA (en entrée)'!B:AH,20,0)&amp;" "&amp;VLOOKUP(A713,'Fichier FA (en entrée)'!B:AH,27,0)&amp;" "&amp;VLOOKUP(A713,'Fichier FA (en entrée)'!B:AH,29,0)</f>
        <v xml:space="preserve">  Scientifique Sciences de la vie et de la terre</v>
      </c>
      <c r="N713" t="str">
        <f>VLOOKUP(A713,'Fichier FA (en entrée)'!B:AH,8,0)</f>
        <v>Scolarisé dans le supérieur en France</v>
      </c>
      <c r="O713" t="b">
        <f>AND(C713&gt;Synthèse!B$7,C713&lt;Synthèse!B$9)</f>
        <v>1</v>
      </c>
      <c r="Q713" s="60">
        <f>ROUNDUP(C713/(Synthèse!$B$2+Synthèse!$B$3)*8,0)</f>
        <v>4</v>
      </c>
      <c r="R713" s="60">
        <f>IFERROR(VLOOKUP(A713,'Evaluations (formulaire)'!A:P,6,0)+VLOOKUP(A713,'Evaluations (formulaire)'!A:P,7,0),0)</f>
        <v>0</v>
      </c>
      <c r="S713" s="60">
        <f>IFERROR(VLOOKUP(A713,'Evaluations (formulaire)'!A:P,8,0),0)</f>
        <v>0</v>
      </c>
      <c r="T713" s="64">
        <f>IF(AND(ISBLANK(P713),Q713&lt;=2),Synthèse!$B$42,IF(AND(ISBLANK(P713),Q713&gt;=7),Synthèse!$C$42,R713+S713))</f>
        <v>0</v>
      </c>
      <c r="U713" s="64">
        <f t="shared" si="92"/>
        <v>10.34</v>
      </c>
      <c r="V713" s="59">
        <f t="shared" si="93"/>
        <v>259</v>
      </c>
      <c r="W713" s="26">
        <v>736</v>
      </c>
      <c r="X713" s="26" t="b">
        <f t="shared" si="94"/>
        <v>1</v>
      </c>
      <c r="Y713" s="26" t="e">
        <f>VLOOKUP(A713,#REF!,21,0)</f>
        <v>#REF!</v>
      </c>
      <c r="Z713" s="26" t="s">
        <v>2283</v>
      </c>
      <c r="AC713" t="b">
        <f t="shared" si="95"/>
        <v>0</v>
      </c>
      <c r="AD713" t="e">
        <f>IFERROR(VLOOKUP(A713,#REF!,4,0),MAX(#REF!)+100)</f>
        <v>#REF!</v>
      </c>
    </row>
    <row r="714" spans="1:30">
      <c r="A714">
        <v>1147196</v>
      </c>
      <c r="B714" s="5" t="str">
        <f ca="1">VLOOKUP(A714,'Fichier FA (en entrée)'!B:AH,3,0)</f>
        <v>ZIMGMUVQSF</v>
      </c>
      <c r="C714">
        <f t="shared" si="88"/>
        <v>138</v>
      </c>
      <c r="D714">
        <f t="shared" si="89"/>
        <v>12.83</v>
      </c>
      <c r="E714" s="14" t="str">
        <f>VLOOKUP(A714,'Fichier FA (en entrée)'!B:AH,2,0)</f>
        <v>EV</v>
      </c>
      <c r="F714" s="14" t="b">
        <f t="shared" si="90"/>
        <v>1</v>
      </c>
      <c r="G714" s="14" t="b">
        <f>IFERROR(VLOOKUP(A714,'Calculs FI (auto)'!A:F,6,0),FALSE)</f>
        <v>1</v>
      </c>
      <c r="H714" s="14" t="b">
        <f t="shared" si="91"/>
        <v>1</v>
      </c>
      <c r="I714" s="16">
        <f>IFERROR(VLOOKUP(A714,'Moyennes FA (en entrée)'!B:N,7,0),"")</f>
        <v>11.83</v>
      </c>
      <c r="J714" s="16">
        <f>IFERROR(VLOOKUP(VLOOKUP(A714,'Fichier FA (en entrée)'!B:AH,33,0),Modificateurs!A$2:B$5,2,0),0)</f>
        <v>0</v>
      </c>
      <c r="K714" s="16">
        <f>IFERROR(VLOOKUP(VLOOKUP(A714,'Redoub FI (en entrée)'!B:N,7,0),Modificateurs!A$8:B$11,2,0),0)</f>
        <v>-1</v>
      </c>
      <c r="L714" s="16">
        <f>IFERROR(VLOOKUP(M714,Modificateurs!D$1:E$94,2,0),0)</f>
        <v>2</v>
      </c>
      <c r="M714" t="str">
        <f>VLOOKUP(A714,'Fichier FA (en entrée)'!B:AH,16,0)&amp;" "&amp;VLOOKUP(A714,'Fichier FA (en entrée)'!B:AH,20,0)&amp;" "&amp;VLOOKUP(A714,'Fichier FA (en entrée)'!B:AH,27,0)&amp;" "&amp;VLOOKUP(A714,'Fichier FA (en entrée)'!B:AH,29,0)</f>
        <v xml:space="preserve">  Scientifique Mathématiques</v>
      </c>
      <c r="N714" t="str">
        <f>VLOOKUP(A714,'Fichier FA (en entrée)'!B:AH,8,0)</f>
        <v>Scolarisé dans le supérieur en France</v>
      </c>
      <c r="O714" t="b">
        <f>AND(C714&gt;Synthèse!B$7,C714&lt;Synthèse!B$9)</f>
        <v>1</v>
      </c>
      <c r="Q714" s="60">
        <f>ROUNDUP(C714/(Synthèse!$B$2+Synthèse!$B$3)*8,0)</f>
        <v>3</v>
      </c>
      <c r="R714" s="60">
        <f>IFERROR(VLOOKUP(A714,'Evaluations (formulaire)'!A:P,6,0)+VLOOKUP(A714,'Evaluations (formulaire)'!A:P,7,0),0)</f>
        <v>0</v>
      </c>
      <c r="S714" s="60">
        <f>IFERROR(VLOOKUP(A714,'Evaluations (formulaire)'!A:P,8,0),0)</f>
        <v>0</v>
      </c>
      <c r="T714" s="64">
        <f>IF(AND(ISBLANK(P714),Q714&lt;=2),Synthèse!$B$42,IF(AND(ISBLANK(P714),Q714&gt;=7),Synthèse!$C$42,R714+S714))</f>
        <v>0</v>
      </c>
      <c r="U714" s="64">
        <f t="shared" si="92"/>
        <v>12.83</v>
      </c>
      <c r="V714" s="59">
        <f t="shared" si="93"/>
        <v>138</v>
      </c>
      <c r="W714" s="26">
        <v>305</v>
      </c>
      <c r="X714" s="26" t="b">
        <f t="shared" si="94"/>
        <v>1</v>
      </c>
      <c r="Y714" s="26" t="e">
        <f>VLOOKUP(A714,#REF!,21,0)</f>
        <v>#REF!</v>
      </c>
      <c r="Z714" s="26" t="s">
        <v>2283</v>
      </c>
      <c r="AC714" t="b">
        <f t="shared" si="95"/>
        <v>0</v>
      </c>
      <c r="AD714" t="e">
        <f>IFERROR(VLOOKUP(A714,#REF!,4,0),MAX(#REF!)+100)</f>
        <v>#REF!</v>
      </c>
    </row>
    <row r="715" spans="1:30">
      <c r="A715">
        <v>1147251</v>
      </c>
      <c r="B715" s="5" t="str">
        <f ca="1">VLOOKUP(A715,'Fichier FA (en entrée)'!B:AH,3,0)</f>
        <v>QZVUQFLWMU</v>
      </c>
      <c r="C715">
        <f t="shared" si="88"/>
        <v>98</v>
      </c>
      <c r="D715">
        <f t="shared" si="89"/>
        <v>13.64</v>
      </c>
      <c r="E715" s="14" t="str">
        <f>VLOOKUP(A715,'Fichier FA (en entrée)'!B:AH,2,0)</f>
        <v>EV</v>
      </c>
      <c r="F715" s="14" t="b">
        <f t="shared" si="90"/>
        <v>1</v>
      </c>
      <c r="G715" s="14" t="b">
        <f>IFERROR(VLOOKUP(A715,'Calculs FI (auto)'!A:F,6,0),FALSE)</f>
        <v>0</v>
      </c>
      <c r="H715" s="14" t="b">
        <f t="shared" si="91"/>
        <v>0</v>
      </c>
      <c r="I715" s="16">
        <f>IFERROR(VLOOKUP(A715,'Moyennes FA (en entrée)'!B:N,7,0),"")</f>
        <v>11.64</v>
      </c>
      <c r="J715" s="16">
        <f>IFERROR(VLOOKUP(VLOOKUP(A715,'Fichier FA (en entrée)'!B:AH,33,0),Modificateurs!A$2:B$5,2,0),0)</f>
        <v>0</v>
      </c>
      <c r="K715" s="16">
        <f>IFERROR(VLOOKUP(VLOOKUP(A715,'Redoub FI (en entrée)'!B:N,7,0),Modificateurs!A$8:B$11,2,0),0)</f>
        <v>0</v>
      </c>
      <c r="L715" s="16">
        <f>IFERROR(VLOOKUP(M715,Modificateurs!D$1:E$94,2,0),0)</f>
        <v>2</v>
      </c>
      <c r="M715" t="str">
        <f>VLOOKUP(A715,'Fichier FA (en entrée)'!B:AH,16,0)&amp;" "&amp;VLOOKUP(A715,'Fichier FA (en entrée)'!B:AH,20,0)&amp;" "&amp;VLOOKUP(A715,'Fichier FA (en entrée)'!B:AH,27,0)&amp;" "&amp;VLOOKUP(A715,'Fichier FA (en entrée)'!B:AH,29,0)</f>
        <v xml:space="preserve">  Scientifique Physique-chimie</v>
      </c>
      <c r="N715" t="str">
        <f>VLOOKUP(A715,'Fichier FA (en entrée)'!B:AH,8,0)</f>
        <v>Scolarisé dans le supérieur en France</v>
      </c>
      <c r="O715" t="b">
        <f>AND(C715&gt;Synthèse!B$7,C715&lt;Synthèse!B$9)</f>
        <v>0</v>
      </c>
      <c r="Q715" s="60">
        <f>ROUNDUP(C715/(Synthèse!$B$2+Synthèse!$B$3)*8,0)</f>
        <v>2</v>
      </c>
      <c r="R715" s="60">
        <f>IFERROR(VLOOKUP(A715,'Evaluations (formulaire)'!A:P,6,0)+VLOOKUP(A715,'Evaluations (formulaire)'!A:P,7,0),0)</f>
        <v>0</v>
      </c>
      <c r="S715" s="60">
        <f>IFERROR(VLOOKUP(A715,'Evaluations (formulaire)'!A:P,8,0),0)</f>
        <v>0</v>
      </c>
      <c r="T715" s="64">
        <f>IF(AND(ISBLANK(P715),Q715&lt;=2),Synthèse!$B$42,IF(AND(ISBLANK(P715),Q715&gt;=7),Synthèse!$C$42,R715+S715))</f>
        <v>0</v>
      </c>
      <c r="U715" s="64">
        <f t="shared" si="92"/>
        <v>13.64</v>
      </c>
      <c r="V715" s="59">
        <f t="shared" si="93"/>
        <v>98</v>
      </c>
      <c r="W715" s="26">
        <v>106</v>
      </c>
      <c r="X715" s="26" t="b">
        <f t="shared" si="94"/>
        <v>1</v>
      </c>
      <c r="Y715" s="26" t="e">
        <f>VLOOKUP(A715,#REF!,21,0)</f>
        <v>#REF!</v>
      </c>
      <c r="Z715" s="26" t="s">
        <v>2283</v>
      </c>
      <c r="AC715" t="b">
        <f t="shared" si="95"/>
        <v>0</v>
      </c>
      <c r="AD715" t="e">
        <f>IFERROR(VLOOKUP(A715,#REF!,4,0),MAX(#REF!)+100)</f>
        <v>#REF!</v>
      </c>
    </row>
    <row r="716" spans="1:30">
      <c r="A716">
        <v>1147944</v>
      </c>
      <c r="B716" s="5" t="str">
        <f ca="1">VLOOKUP(A716,'Fichier FA (en entrée)'!B:AH,3,0)</f>
        <v>SOOMDMRCDF</v>
      </c>
      <c r="C716">
        <f t="shared" si="88"/>
        <v>540</v>
      </c>
      <c r="D716">
        <f t="shared" si="89"/>
        <v>-20</v>
      </c>
      <c r="E716" s="14" t="str">
        <f>VLOOKUP(A716,'Fichier FA (en entrée)'!B:AH,2,0)</f>
        <v>EV</v>
      </c>
      <c r="F716" s="14" t="b">
        <f t="shared" si="90"/>
        <v>1</v>
      </c>
      <c r="G716" s="14" t="b">
        <f>IFERROR(VLOOKUP(A716,'Calculs FI (auto)'!A:F,6,0),FALSE)</f>
        <v>1</v>
      </c>
      <c r="H716" s="14" t="b">
        <f t="shared" si="91"/>
        <v>1</v>
      </c>
      <c r="I716" s="16" t="str">
        <f>IFERROR(VLOOKUP(A716,'Moyennes FA (en entrée)'!B:N,7,0),"")</f>
        <v/>
      </c>
      <c r="J716" s="16">
        <f>IFERROR(VLOOKUP(VLOOKUP(A716,'Fichier FA (en entrée)'!B:AH,33,0),Modificateurs!A$2:B$5,2,0),0)</f>
        <v>0</v>
      </c>
      <c r="K716" s="16">
        <f>IFERROR(VLOOKUP(VLOOKUP(A716,'Redoub FI (en entrée)'!B:N,7,0),Modificateurs!A$8:B$11,2,0),0)</f>
        <v>0</v>
      </c>
      <c r="L716" s="16">
        <f>IFERROR(VLOOKUP(M716,Modificateurs!D$1:E$94,2,0),0)</f>
        <v>0</v>
      </c>
      <c r="M716" t="str">
        <f>VLOOKUP(A716,'Fichier FA (en entrée)'!B:AH,16,0)&amp;" "&amp;VLOOKUP(A716,'Fichier FA (en entrée)'!B:AH,20,0)&amp;" "&amp;VLOOKUP(A716,'Fichier FA (en entrée)'!B:AH,27,0)&amp;" "&amp;VLOOKUP(A716,'Fichier FA (en entrée)'!B:AH,29,0)</f>
        <v xml:space="preserve">   </v>
      </c>
      <c r="N716" t="str">
        <f>VLOOKUP(A716,'Fichier FA (en entrée)'!B:AH,8,0)</f>
        <v>Scolarisé dans le supérieur en France</v>
      </c>
      <c r="O716" t="b">
        <f>AND(C716&gt;Synthèse!B$7,C716&lt;Synthèse!B$9)</f>
        <v>0</v>
      </c>
      <c r="Q716" s="60">
        <f>ROUNDUP(C716/(Synthèse!$B$2+Synthèse!$B$3)*8,0)</f>
        <v>8</v>
      </c>
      <c r="R716" s="60">
        <f>IFERROR(VLOOKUP(A716,'Evaluations (formulaire)'!A:P,6,0)+VLOOKUP(A716,'Evaluations (formulaire)'!A:P,7,0),0)</f>
        <v>0</v>
      </c>
      <c r="S716" s="60">
        <f>IFERROR(VLOOKUP(A716,'Evaluations (formulaire)'!A:P,8,0),0)</f>
        <v>0</v>
      </c>
      <c r="T716" s="64">
        <f>IF(AND(ISBLANK(P716),Q716&lt;=2),Synthèse!$B$42,IF(AND(ISBLANK(P716),Q716&gt;=7),Synthèse!$C$42,R716+S716))</f>
        <v>0</v>
      </c>
      <c r="U716" s="64">
        <f t="shared" si="92"/>
        <v>-20</v>
      </c>
      <c r="V716" s="59">
        <f t="shared" si="93"/>
        <v>540</v>
      </c>
      <c r="W716" s="26">
        <v>603</v>
      </c>
      <c r="X716" s="26" t="b">
        <f t="shared" si="94"/>
        <v>0</v>
      </c>
      <c r="Y716" s="26" t="e">
        <f>VLOOKUP(A716,#REF!,21,0)</f>
        <v>#REF!</v>
      </c>
      <c r="Z716" s="26" t="s">
        <v>2283</v>
      </c>
      <c r="AC716" t="b">
        <f t="shared" si="95"/>
        <v>0</v>
      </c>
      <c r="AD716" t="e">
        <f>IFERROR(VLOOKUP(A716,#REF!,4,0),MAX(#REF!)+100)</f>
        <v>#REF!</v>
      </c>
    </row>
    <row r="717" spans="1:30">
      <c r="A717">
        <v>1148963</v>
      </c>
      <c r="B717" s="5" t="str">
        <f ca="1">VLOOKUP(A717,'Fichier FA (en entrée)'!B:AH,3,0)</f>
        <v>GPYIMVOVBH</v>
      </c>
      <c r="C717">
        <f t="shared" si="88"/>
        <v>765</v>
      </c>
      <c r="D717">
        <f t="shared" si="89"/>
        <v>-100</v>
      </c>
      <c r="E717" s="14" t="str">
        <f>VLOOKUP(A717,'Fichier FA (en entrée)'!B:AH,2,0)</f>
        <v>ENV</v>
      </c>
      <c r="F717" s="14" t="b">
        <f t="shared" si="90"/>
        <v>0</v>
      </c>
      <c r="G717" s="14" t="b">
        <f>IFERROR(VLOOKUP(A717,'Calculs FI (auto)'!A:F,6,0),FALSE)</f>
        <v>1</v>
      </c>
      <c r="H717" s="14" t="b">
        <f t="shared" si="91"/>
        <v>0</v>
      </c>
      <c r="I717" s="16" t="str">
        <f>IFERROR(VLOOKUP(A717,'Moyennes FA (en entrée)'!B:N,7,0),"")</f>
        <v/>
      </c>
      <c r="J717" s="16">
        <f>IFERROR(VLOOKUP(VLOOKUP(A717,'Fichier FA (en entrée)'!B:AH,33,0),Modificateurs!A$2:B$5,2,0),0)</f>
        <v>0</v>
      </c>
      <c r="K717" s="16">
        <f>IFERROR(VLOOKUP(VLOOKUP(A717,'Redoub FI (en entrée)'!B:N,7,0),Modificateurs!A$8:B$11,2,0),0)</f>
        <v>0</v>
      </c>
      <c r="L717" s="16">
        <f>IFERROR(VLOOKUP(M717,Modificateurs!D$1:E$94,2,0),0)</f>
        <v>3</v>
      </c>
      <c r="M717" t="str">
        <f>VLOOKUP(A717,'Fichier FA (en entrée)'!B:AH,16,0)&amp;" "&amp;VLOOKUP(A717,'Fichier FA (en entrée)'!B:AH,20,0)&amp;" "&amp;VLOOKUP(A717,'Fichier FA (en entrée)'!B:AH,27,0)&amp;" "&amp;VLOOKUP(A717,'Fichier FA (en entrée)'!B:AH,29,0)</f>
        <v xml:space="preserve">  Scientifique Informatique et Sciences du numérique</v>
      </c>
      <c r="N717" t="str">
        <f>VLOOKUP(A717,'Fichier FA (en entrée)'!B:AH,8,0)</f>
        <v>Scolarisé dans le supérieur en France</v>
      </c>
      <c r="O717" t="b">
        <f>AND(C717&gt;Synthèse!B$7,C717&lt;Synthèse!B$9)</f>
        <v>0</v>
      </c>
      <c r="Q717" s="60">
        <f>ROUNDUP(C717/(Synthèse!$B$2+Synthèse!$B$3)*8,0)</f>
        <v>12</v>
      </c>
      <c r="R717" s="60">
        <f>IFERROR(VLOOKUP(A717,'Evaluations (formulaire)'!A:P,6,0)+VLOOKUP(A717,'Evaluations (formulaire)'!A:P,7,0),0)</f>
        <v>0</v>
      </c>
      <c r="S717" s="60">
        <f>IFERROR(VLOOKUP(A717,'Evaluations (formulaire)'!A:P,8,0),0)</f>
        <v>0</v>
      </c>
      <c r="T717" s="64">
        <f>IF(AND(ISBLANK(P717),Q717&lt;=2),Synthèse!$B$42,IF(AND(ISBLANK(P717),Q717&gt;=7),Synthèse!$C$42,R717+S717))</f>
        <v>0</v>
      </c>
      <c r="U717" s="64">
        <f t="shared" si="92"/>
        <v>-100</v>
      </c>
      <c r="V717" s="59">
        <f t="shared" si="93"/>
        <v>765</v>
      </c>
      <c r="W717" s="26">
        <v>184</v>
      </c>
      <c r="X717" s="26" t="b">
        <f t="shared" si="94"/>
        <v>0</v>
      </c>
      <c r="Y717" s="26" t="e">
        <f>VLOOKUP(A717,#REF!,21,0)</f>
        <v>#REF!</v>
      </c>
      <c r="Z717" s="26" t="s">
        <v>2283</v>
      </c>
      <c r="AC717" t="b">
        <f t="shared" si="95"/>
        <v>0</v>
      </c>
      <c r="AD717" t="e">
        <f>IFERROR(VLOOKUP(A717,#REF!,4,0),MAX(#REF!)+100)</f>
        <v>#REF!</v>
      </c>
    </row>
    <row r="718" spans="1:30">
      <c r="A718">
        <v>1151707</v>
      </c>
      <c r="B718" s="5" t="str">
        <f ca="1">VLOOKUP(A718,'Fichier FA (en entrée)'!B:AH,3,0)</f>
        <v>TMNSTANGRT</v>
      </c>
      <c r="C718">
        <f t="shared" si="88"/>
        <v>765</v>
      </c>
      <c r="D718">
        <f t="shared" si="89"/>
        <v>-100</v>
      </c>
      <c r="E718" s="14" t="str">
        <f>VLOOKUP(A718,'Fichier FA (en entrée)'!B:AH,2,0)</f>
        <v>ENV</v>
      </c>
      <c r="F718" s="14" t="b">
        <f t="shared" si="90"/>
        <v>0</v>
      </c>
      <c r="G718" s="14" t="b">
        <f>IFERROR(VLOOKUP(A718,'Calculs FI (auto)'!A:F,6,0),FALSE)</f>
        <v>0</v>
      </c>
      <c r="H718" s="14" t="b">
        <f t="shared" si="91"/>
        <v>0</v>
      </c>
      <c r="I718" s="16" t="str">
        <f>IFERROR(VLOOKUP(A718,'Moyennes FA (en entrée)'!B:N,7,0),"")</f>
        <v/>
      </c>
      <c r="J718" s="16">
        <f>IFERROR(VLOOKUP(VLOOKUP(A718,'Fichier FA (en entrée)'!B:AH,33,0),Modificateurs!A$2:B$5,2,0),0)</f>
        <v>0</v>
      </c>
      <c r="K718" s="16">
        <f>IFERROR(VLOOKUP(VLOOKUP(A718,'Redoub FI (en entrée)'!B:N,7,0),Modificateurs!A$8:B$11,2,0),0)</f>
        <v>0</v>
      </c>
      <c r="L718" s="16">
        <f>IFERROR(VLOOKUP(M718,Modificateurs!D$1:E$94,2,0),0)</f>
        <v>-12</v>
      </c>
      <c r="M718" t="str">
        <f>VLOOKUP(A718,'Fichier FA (en entrée)'!B:AH,16,0)&amp;" "&amp;VLOOKUP(A718,'Fichier FA (en entrée)'!B:AH,20,0)&amp;" "&amp;VLOOKUP(A718,'Fichier FA (en entrée)'!B:AH,27,0)&amp;" "&amp;VLOOKUP(A718,'Fichier FA (en entrée)'!B:AH,29,0)</f>
        <v xml:space="preserve">  Professionnelle Commerce</v>
      </c>
      <c r="N718" t="str">
        <f>VLOOKUP(A718,'Fichier FA (en entrée)'!B:AH,8,0)</f>
        <v>Non scolarisé</v>
      </c>
      <c r="O718" t="b">
        <f>AND(C718&gt;Synthèse!B$7,C718&lt;Synthèse!B$9)</f>
        <v>0</v>
      </c>
      <c r="Q718" s="60">
        <f>ROUNDUP(C718/(Synthèse!$B$2+Synthèse!$B$3)*8,0)</f>
        <v>12</v>
      </c>
      <c r="R718" s="60">
        <f>IFERROR(VLOOKUP(A718,'Evaluations (formulaire)'!A:P,6,0)+VLOOKUP(A718,'Evaluations (formulaire)'!A:P,7,0),0)</f>
        <v>0</v>
      </c>
      <c r="S718" s="60">
        <f>IFERROR(VLOOKUP(A718,'Evaluations (formulaire)'!A:P,8,0),0)</f>
        <v>0</v>
      </c>
      <c r="T718" s="64">
        <f>IF(AND(ISBLANK(P718),Q718&lt;=2),Synthèse!$B$42,IF(AND(ISBLANK(P718),Q718&gt;=7),Synthèse!$C$42,R718+S718))</f>
        <v>0</v>
      </c>
      <c r="U718" s="64">
        <f t="shared" si="92"/>
        <v>-100</v>
      </c>
      <c r="V718" s="59">
        <f t="shared" si="93"/>
        <v>765</v>
      </c>
      <c r="W718" s="26">
        <v>346</v>
      </c>
      <c r="X718" s="26" t="b">
        <f t="shared" si="94"/>
        <v>0</v>
      </c>
      <c r="Y718" s="26" t="e">
        <f>VLOOKUP(A718,#REF!,21,0)</f>
        <v>#REF!</v>
      </c>
      <c r="Z718" s="26" t="s">
        <v>2283</v>
      </c>
      <c r="AC718" t="b">
        <f t="shared" si="95"/>
        <v>0</v>
      </c>
      <c r="AD718" t="e">
        <f>IFERROR(VLOOKUP(A718,#REF!,4,0),MAX(#REF!)+100)</f>
        <v>#REF!</v>
      </c>
    </row>
    <row r="719" spans="1:30">
      <c r="A719">
        <v>1152347</v>
      </c>
      <c r="B719" s="5" t="str">
        <f ca="1">VLOOKUP(A719,'Fichier FA (en entrée)'!B:AH,3,0)</f>
        <v>IDUPBRXLLZ</v>
      </c>
      <c r="C719">
        <f t="shared" si="88"/>
        <v>347</v>
      </c>
      <c r="D719">
        <f t="shared" si="89"/>
        <v>6.9</v>
      </c>
      <c r="E719" s="14" t="str">
        <f>VLOOKUP(A719,'Fichier FA (en entrée)'!B:AH,2,0)</f>
        <v>EV</v>
      </c>
      <c r="F719" s="14" t="b">
        <f t="shared" si="90"/>
        <v>1</v>
      </c>
      <c r="G719" s="14" t="b">
        <f>IFERROR(VLOOKUP(A719,'Calculs FI (auto)'!A:F,6,0),FALSE)</f>
        <v>0</v>
      </c>
      <c r="H719" s="14" t="b">
        <f t="shared" si="91"/>
        <v>0</v>
      </c>
      <c r="I719" s="16">
        <f>IFERROR(VLOOKUP(A719,'Moyennes FA (en entrée)'!B:N,7,0),"")</f>
        <v>9.9</v>
      </c>
      <c r="J719" s="16">
        <f>IFERROR(VLOOKUP(VLOOKUP(A719,'Fichier FA (en entrée)'!B:AH,33,0),Modificateurs!A$2:B$5,2,0),0)</f>
        <v>0</v>
      </c>
      <c r="K719" s="16">
        <f>IFERROR(VLOOKUP(VLOOKUP(A719,'Redoub FI (en entrée)'!B:N,7,0),Modificateurs!A$8:B$11,2,0),0)</f>
        <v>0</v>
      </c>
      <c r="L719" s="16">
        <f>IFERROR(VLOOKUP(M719,Modificateurs!D$1:E$94,2,0),0)</f>
        <v>-3</v>
      </c>
      <c r="M719" t="str">
        <f>VLOOKUP(A719,'Fichier FA (en entrée)'!B:AH,16,0)&amp;" "&amp;VLOOKUP(A719,'Fichier FA (en entrée)'!B:AH,20,0)&amp;" "&amp;VLOOKUP(A719,'Fichier FA (en entrée)'!B:AH,27,0)&amp;" "&amp;VLOOKUP(A719,'Fichier FA (en entrée)'!B:AH,29,0)</f>
        <v xml:space="preserve">  Economique et social Mathématiques</v>
      </c>
      <c r="N719" t="str">
        <f>VLOOKUP(A719,'Fichier FA (en entrée)'!B:AH,8,0)</f>
        <v>Scolarisé dans le supérieur en France</v>
      </c>
      <c r="O719" t="b">
        <f>AND(C719&gt;Synthèse!B$7,C719&lt;Synthèse!B$9)</f>
        <v>1</v>
      </c>
      <c r="Q719" s="60">
        <f>ROUNDUP(C719/(Synthèse!$B$2+Synthèse!$B$3)*8,0)</f>
        <v>6</v>
      </c>
      <c r="R719" s="60">
        <f>IFERROR(VLOOKUP(A719,'Evaluations (formulaire)'!A:P,6,0)+VLOOKUP(A719,'Evaluations (formulaire)'!A:P,7,0),0)</f>
        <v>0</v>
      </c>
      <c r="S719" s="60">
        <f>IFERROR(VLOOKUP(A719,'Evaluations (formulaire)'!A:P,8,0),0)</f>
        <v>0</v>
      </c>
      <c r="T719" s="64">
        <f>IF(AND(ISBLANK(P719),Q719&lt;=2),Synthèse!$B$42,IF(AND(ISBLANK(P719),Q719&gt;=7),Synthèse!$C$42,R719+S719))</f>
        <v>0</v>
      </c>
      <c r="U719" s="64">
        <f t="shared" si="92"/>
        <v>6.9</v>
      </c>
      <c r="V719" s="59">
        <f t="shared" si="93"/>
        <v>347</v>
      </c>
      <c r="W719" s="26">
        <v>377</v>
      </c>
      <c r="X719" s="26" t="b">
        <f t="shared" si="94"/>
        <v>0</v>
      </c>
      <c r="Y719" s="26" t="e">
        <f>VLOOKUP(A719,#REF!,21,0)</f>
        <v>#REF!</v>
      </c>
      <c r="Z719" s="26" t="s">
        <v>2283</v>
      </c>
      <c r="AC719" t="b">
        <f t="shared" si="95"/>
        <v>0</v>
      </c>
      <c r="AD719" t="e">
        <f>IFERROR(VLOOKUP(A719,#REF!,4,0),MAX(#REF!)+100)</f>
        <v>#REF!</v>
      </c>
    </row>
    <row r="720" spans="1:30">
      <c r="A720">
        <v>1153584</v>
      </c>
      <c r="B720" s="5" t="str">
        <f ca="1">VLOOKUP(A720,'Fichier FA (en entrée)'!B:AH,3,0)</f>
        <v>GZBZNHLXIM</v>
      </c>
      <c r="C720">
        <f t="shared" si="88"/>
        <v>765</v>
      </c>
      <c r="D720">
        <f t="shared" si="89"/>
        <v>-100</v>
      </c>
      <c r="E720" s="14" t="str">
        <f>VLOOKUP(A720,'Fichier FA (en entrée)'!B:AH,2,0)</f>
        <v>ENV</v>
      </c>
      <c r="F720" s="14" t="b">
        <f t="shared" si="90"/>
        <v>0</v>
      </c>
      <c r="G720" s="14" t="b">
        <f>IFERROR(VLOOKUP(A720,'Calculs FI (auto)'!A:F,6,0),FALSE)</f>
        <v>1</v>
      </c>
      <c r="H720" s="14" t="b">
        <f t="shared" si="91"/>
        <v>0</v>
      </c>
      <c r="I720" s="16" t="str">
        <f>IFERROR(VLOOKUP(A720,'Moyennes FA (en entrée)'!B:N,7,0),"")</f>
        <v/>
      </c>
      <c r="J720" s="16">
        <f>IFERROR(VLOOKUP(VLOOKUP(A720,'Fichier FA (en entrée)'!B:AH,33,0),Modificateurs!A$2:B$5,2,0),0)</f>
        <v>0</v>
      </c>
      <c r="K720" s="16">
        <f>IFERROR(VLOOKUP(VLOOKUP(A720,'Redoub FI (en entrée)'!B:N,7,0),Modificateurs!A$8:B$11,2,0),0)</f>
        <v>0</v>
      </c>
      <c r="L720" s="16">
        <f>IFERROR(VLOOKUP(M720,Modificateurs!D$1:E$94,2,0),0)</f>
        <v>-8</v>
      </c>
      <c r="M720" t="str">
        <f>VLOOKUP(A720,'Fichier FA (en entrée)'!B:AH,16,0)&amp;" "&amp;VLOOKUP(A720,'Fichier FA (en entrée)'!B:AH,20,0)&amp;" "&amp;VLOOKUP(A720,'Fichier FA (en entrée)'!B:AH,27,0)&amp;" "&amp;VLOOKUP(A720,'Fichier FA (en entrée)'!B:AH,29,0)</f>
        <v xml:space="preserve">  Economique et social Sciences sociales et politiques</v>
      </c>
      <c r="N720" t="str">
        <f>VLOOKUP(A720,'Fichier FA (en entrée)'!B:AH,8,0)</f>
        <v>Non scolarisé</v>
      </c>
      <c r="O720" t="b">
        <f>AND(C720&gt;Synthèse!B$7,C720&lt;Synthèse!B$9)</f>
        <v>0</v>
      </c>
      <c r="Q720" s="60">
        <f>ROUNDUP(C720/(Synthèse!$B$2+Synthèse!$B$3)*8,0)</f>
        <v>12</v>
      </c>
      <c r="R720" s="60">
        <f>IFERROR(VLOOKUP(A720,'Evaluations (formulaire)'!A:P,6,0)+VLOOKUP(A720,'Evaluations (formulaire)'!A:P,7,0),0)</f>
        <v>0</v>
      </c>
      <c r="S720" s="60">
        <f>IFERROR(VLOOKUP(A720,'Evaluations (formulaire)'!A:P,8,0),0)</f>
        <v>0</v>
      </c>
      <c r="T720" s="64">
        <f>IF(AND(ISBLANK(P720),Q720&lt;=2),Synthèse!$B$42,IF(AND(ISBLANK(P720),Q720&gt;=7),Synthèse!$C$42,R720+S720))</f>
        <v>0</v>
      </c>
      <c r="U720" s="64">
        <f t="shared" si="92"/>
        <v>-100</v>
      </c>
      <c r="V720" s="59">
        <f t="shared" si="93"/>
        <v>765</v>
      </c>
      <c r="W720" s="26">
        <v>485</v>
      </c>
      <c r="X720" s="26" t="b">
        <f t="shared" si="94"/>
        <v>0</v>
      </c>
      <c r="Y720" s="26" t="e">
        <f>VLOOKUP(A720,#REF!,21,0)</f>
        <v>#REF!</v>
      </c>
      <c r="Z720" s="26" t="s">
        <v>2283</v>
      </c>
      <c r="AC720" t="b">
        <f t="shared" si="95"/>
        <v>0</v>
      </c>
      <c r="AD720" t="e">
        <f>IFERROR(VLOOKUP(A720,#REF!,4,0),MAX(#REF!)+100)</f>
        <v>#REF!</v>
      </c>
    </row>
    <row r="721" spans="1:30">
      <c r="A721">
        <v>1154952</v>
      </c>
      <c r="B721" s="5" t="str">
        <f ca="1">VLOOKUP(A721,'Fichier FA (en entrée)'!B:AH,3,0)</f>
        <v>OMCGQWMFHX</v>
      </c>
      <c r="C721">
        <f t="shared" si="88"/>
        <v>244</v>
      </c>
      <c r="D721">
        <f t="shared" si="89"/>
        <v>10.67</v>
      </c>
      <c r="E721" s="14" t="str">
        <f>VLOOKUP(A721,'Fichier FA (en entrée)'!B:AH,2,0)</f>
        <v>EV</v>
      </c>
      <c r="F721" s="14" t="b">
        <f t="shared" si="90"/>
        <v>1</v>
      </c>
      <c r="G721" s="14" t="b">
        <f>IFERROR(VLOOKUP(A721,'Calculs FI (auto)'!A:F,6,0),FALSE)</f>
        <v>0</v>
      </c>
      <c r="H721" s="14" t="b">
        <f t="shared" si="91"/>
        <v>0</v>
      </c>
      <c r="I721" s="16">
        <f>IFERROR(VLOOKUP(A721,'Moyennes FA (en entrée)'!B:N,7,0),"")</f>
        <v>9.67</v>
      </c>
      <c r="J721" s="16">
        <f>IFERROR(VLOOKUP(VLOOKUP(A721,'Fichier FA (en entrée)'!B:AH,33,0),Modificateurs!A$2:B$5,2,0),0)</f>
        <v>0</v>
      </c>
      <c r="K721" s="16">
        <f>IFERROR(VLOOKUP(VLOOKUP(A721,'Redoub FI (en entrée)'!B:N,7,0),Modificateurs!A$8:B$11,2,0),0)</f>
        <v>0</v>
      </c>
      <c r="L721" s="16">
        <f>IFERROR(VLOOKUP(M721,Modificateurs!D$1:E$94,2,0),0)</f>
        <v>1</v>
      </c>
      <c r="M721" t="str">
        <f>VLOOKUP(A721,'Fichier FA (en entrée)'!B:AH,16,0)&amp;" "&amp;VLOOKUP(A721,'Fichier FA (en entrée)'!B:AH,20,0)&amp;" "&amp;VLOOKUP(A721,'Fichier FA (en entrée)'!B:AH,27,0)&amp;" "&amp;VLOOKUP(A721,'Fichier FA (en entrée)'!B:AH,29,0)</f>
        <v xml:space="preserve"> Sciences de la vie et de la terre  </v>
      </c>
      <c r="N721" t="str">
        <f>VLOOKUP(A721,'Fichier FA (en entrée)'!B:AH,8,0)</f>
        <v>Non scolarisé</v>
      </c>
      <c r="O721" t="b">
        <f>AND(C721&gt;Synthèse!B$7,C721&lt;Synthèse!B$9)</f>
        <v>1</v>
      </c>
      <c r="Q721" s="60">
        <f>ROUNDUP(C721/(Synthèse!$B$2+Synthèse!$B$3)*8,0)</f>
        <v>4</v>
      </c>
      <c r="R721" s="60">
        <f>IFERROR(VLOOKUP(A721,'Evaluations (formulaire)'!A:P,6,0)+VLOOKUP(A721,'Evaluations (formulaire)'!A:P,7,0),0)</f>
        <v>0</v>
      </c>
      <c r="S721" s="60">
        <f>IFERROR(VLOOKUP(A721,'Evaluations (formulaire)'!A:P,8,0),0)</f>
        <v>0</v>
      </c>
      <c r="T721" s="64">
        <f>IF(AND(ISBLANK(P721),Q721&lt;=2),Synthèse!$B$42,IF(AND(ISBLANK(P721),Q721&gt;=7),Synthèse!$C$42,R721+S721))</f>
        <v>0</v>
      </c>
      <c r="U721" s="64">
        <f t="shared" si="92"/>
        <v>10.67</v>
      </c>
      <c r="V721" s="59">
        <f t="shared" si="93"/>
        <v>243</v>
      </c>
      <c r="W721" s="26">
        <v>373</v>
      </c>
      <c r="X721" s="26" t="b">
        <f t="shared" si="94"/>
        <v>1</v>
      </c>
      <c r="Z721" s="26" t="s">
        <v>2283</v>
      </c>
      <c r="AC721" t="b">
        <f t="shared" si="95"/>
        <v>0</v>
      </c>
      <c r="AD721" t="e">
        <f>IFERROR(VLOOKUP(A721,#REF!,4,0),MAX(#REF!)+100)</f>
        <v>#REF!</v>
      </c>
    </row>
    <row r="722" spans="1:30">
      <c r="A722">
        <v>1155302</v>
      </c>
      <c r="B722" s="5" t="str">
        <f ca="1">VLOOKUP(A722,'Fichier FA (en entrée)'!B:AH,3,0)</f>
        <v>ZAHBQEWPYZ</v>
      </c>
      <c r="C722">
        <f t="shared" si="88"/>
        <v>385</v>
      </c>
      <c r="D722">
        <f t="shared" si="89"/>
        <v>4.92</v>
      </c>
      <c r="E722" s="14" t="str">
        <f>VLOOKUP(A722,'Fichier FA (en entrée)'!B:AH,2,0)</f>
        <v>EV</v>
      </c>
      <c r="F722" s="14" t="b">
        <f t="shared" si="90"/>
        <v>1</v>
      </c>
      <c r="G722" s="14" t="b">
        <f>IFERROR(VLOOKUP(A722,'Calculs FI (auto)'!A:F,6,0),FALSE)</f>
        <v>1</v>
      </c>
      <c r="H722" s="14" t="b">
        <f t="shared" si="91"/>
        <v>1</v>
      </c>
      <c r="I722" s="16">
        <f>IFERROR(VLOOKUP(A722,'Moyennes FA (en entrée)'!B:N,7,0),"")</f>
        <v>4.92</v>
      </c>
      <c r="J722" s="16">
        <f>IFERROR(VLOOKUP(VLOOKUP(A722,'Fichier FA (en entrée)'!B:AH,33,0),Modificateurs!A$2:B$5,2,0),0)</f>
        <v>0</v>
      </c>
      <c r="K722" s="16">
        <f>IFERROR(VLOOKUP(VLOOKUP(A722,'Redoub FI (en entrée)'!B:N,7,0),Modificateurs!A$8:B$11,2,0),0)</f>
        <v>0</v>
      </c>
      <c r="L722" s="16">
        <f>IFERROR(VLOOKUP(M722,Modificateurs!D$1:E$94,2,0),0)</f>
        <v>0</v>
      </c>
      <c r="M722" t="str">
        <f>VLOOKUP(A722,'Fichier FA (en entrée)'!B:AH,16,0)&amp;" "&amp;VLOOKUP(A722,'Fichier FA (en entrée)'!B:AH,20,0)&amp;" "&amp;VLOOKUP(A722,'Fichier FA (en entrée)'!B:AH,27,0)&amp;" "&amp;VLOOKUP(A722,'Fichier FA (en entrée)'!B:AH,29,0)</f>
        <v xml:space="preserve">   </v>
      </c>
      <c r="N722" t="str">
        <f>VLOOKUP(A722,'Fichier FA (en entrée)'!B:AH,8,0)</f>
        <v>Non scolarisé</v>
      </c>
      <c r="O722" t="b">
        <f>AND(C722&gt;Synthèse!B$7,C722&lt;Synthèse!B$9)</f>
        <v>1</v>
      </c>
      <c r="Q722" s="60">
        <f>ROUNDUP(C722/(Synthèse!$B$2+Synthèse!$B$3)*8,0)</f>
        <v>6</v>
      </c>
      <c r="R722" s="60">
        <f>IFERROR(VLOOKUP(A722,'Evaluations (formulaire)'!A:P,6,0)+VLOOKUP(A722,'Evaluations (formulaire)'!A:P,7,0),0)</f>
        <v>0</v>
      </c>
      <c r="S722" s="60">
        <f>IFERROR(VLOOKUP(A722,'Evaluations (formulaire)'!A:P,8,0),0)</f>
        <v>0</v>
      </c>
      <c r="T722" s="64">
        <f>IF(AND(ISBLANK(P722),Q722&lt;=2),Synthèse!$B$42,IF(AND(ISBLANK(P722),Q722&gt;=7),Synthèse!$C$42,R722+S722))</f>
        <v>0</v>
      </c>
      <c r="U722" s="64">
        <f t="shared" si="92"/>
        <v>4.92</v>
      </c>
      <c r="V722" s="59">
        <f t="shared" si="93"/>
        <v>385</v>
      </c>
      <c r="W722" s="26">
        <v>339</v>
      </c>
      <c r="X722" s="26" t="b">
        <f t="shared" si="94"/>
        <v>0</v>
      </c>
      <c r="Y722" s="26" t="e">
        <f>VLOOKUP(A722,#REF!,21,0)</f>
        <v>#REF!</v>
      </c>
      <c r="Z722" s="26" t="s">
        <v>2283</v>
      </c>
      <c r="AC722" t="b">
        <f t="shared" si="95"/>
        <v>0</v>
      </c>
      <c r="AD722" t="e">
        <f>IFERROR(VLOOKUP(A722,#REF!,4,0),MAX(#REF!)+100)</f>
        <v>#REF!</v>
      </c>
    </row>
    <row r="723" spans="1:30">
      <c r="A723">
        <v>1156112</v>
      </c>
      <c r="B723" s="5" t="str">
        <f ca="1">VLOOKUP(A723,'Fichier FA (en entrée)'!B:AH,3,0)</f>
        <v>MEQGFEMKRD</v>
      </c>
      <c r="C723">
        <f t="shared" si="88"/>
        <v>423</v>
      </c>
      <c r="D723">
        <f t="shared" si="89"/>
        <v>2.9499999999999993</v>
      </c>
      <c r="E723" s="14" t="str">
        <f>VLOOKUP(A723,'Fichier FA (en entrée)'!B:AH,2,0)</f>
        <v>EV</v>
      </c>
      <c r="F723" s="14" t="b">
        <f t="shared" si="90"/>
        <v>1</v>
      </c>
      <c r="G723" s="14" t="b">
        <f>IFERROR(VLOOKUP(A723,'Calculs FI (auto)'!A:F,6,0),FALSE)</f>
        <v>0</v>
      </c>
      <c r="H723" s="14" t="b">
        <f t="shared" si="91"/>
        <v>0</v>
      </c>
      <c r="I723" s="16">
        <f>IFERROR(VLOOKUP(A723,'Moyennes FA (en entrée)'!B:N,7,0),"")</f>
        <v>8.9499999999999993</v>
      </c>
      <c r="J723" s="16">
        <f>IFERROR(VLOOKUP(VLOOKUP(A723,'Fichier FA (en entrée)'!B:AH,33,0),Modificateurs!A$2:B$5,2,0),0)</f>
        <v>0</v>
      </c>
      <c r="K723" s="16">
        <f>IFERROR(VLOOKUP(VLOOKUP(A723,'Redoub FI (en entrée)'!B:N,7,0),Modificateurs!A$8:B$11,2,0),0)</f>
        <v>0</v>
      </c>
      <c r="L723" s="16">
        <f>IFERROR(VLOOKUP(M723,Modificateurs!D$1:E$94,2,0),0)</f>
        <v>-6</v>
      </c>
      <c r="M723" t="str">
        <f>VLOOKUP(A723,'Fichier FA (en entrée)'!B:AH,16,0)&amp;" "&amp;VLOOKUP(A723,'Fichier FA (en entrée)'!B:AH,20,0)&amp;" "&amp;VLOOKUP(A723,'Fichier FA (en entrée)'!B:AH,27,0)&amp;" "&amp;VLOOKUP(A723,'Fichier FA (en entrée)'!B:AH,29,0)</f>
        <v xml:space="preserve">  Economique et social Sciences économiques et sociales</v>
      </c>
      <c r="N723" t="str">
        <f>VLOOKUP(A723,'Fichier FA (en entrée)'!B:AH,8,0)</f>
        <v>Non scolarisé</v>
      </c>
      <c r="O723" t="b">
        <f>AND(C723&gt;Synthèse!B$7,C723&lt;Synthèse!B$9)</f>
        <v>0</v>
      </c>
      <c r="Q723" s="60">
        <f>ROUNDUP(C723/(Synthèse!$B$2+Synthèse!$B$3)*8,0)</f>
        <v>7</v>
      </c>
      <c r="R723" s="60">
        <f>IFERROR(VLOOKUP(A723,'Evaluations (formulaire)'!A:P,6,0)+VLOOKUP(A723,'Evaluations (formulaire)'!A:P,7,0),0)</f>
        <v>0</v>
      </c>
      <c r="S723" s="60">
        <f>IFERROR(VLOOKUP(A723,'Evaluations (formulaire)'!A:P,8,0),0)</f>
        <v>0</v>
      </c>
      <c r="T723" s="64">
        <f>IF(AND(ISBLANK(P723),Q723&lt;=2),Synthèse!$B$42,IF(AND(ISBLANK(P723),Q723&gt;=7),Synthèse!$C$42,R723+S723))</f>
        <v>0</v>
      </c>
      <c r="U723" s="64">
        <f t="shared" si="92"/>
        <v>2.9499999999999993</v>
      </c>
      <c r="V723" s="59">
        <f t="shared" si="93"/>
        <v>423</v>
      </c>
      <c r="W723" s="26">
        <v>193</v>
      </c>
      <c r="X723" s="26" t="b">
        <f t="shared" si="94"/>
        <v>0</v>
      </c>
      <c r="Z723" s="26" t="s">
        <v>2283</v>
      </c>
      <c r="AC723" t="b">
        <f t="shared" si="95"/>
        <v>0</v>
      </c>
      <c r="AD723" t="e">
        <f>IFERROR(VLOOKUP(A723,#REF!,4,0),MAX(#REF!)+100)</f>
        <v>#REF!</v>
      </c>
    </row>
    <row r="724" spans="1:30">
      <c r="A724">
        <v>1157526</v>
      </c>
      <c r="B724" s="5" t="str">
        <f ca="1">VLOOKUP(A724,'Fichier FA (en entrée)'!B:AH,3,0)</f>
        <v>AESZTAYUJX</v>
      </c>
      <c r="C724">
        <f t="shared" si="88"/>
        <v>215</v>
      </c>
      <c r="D724">
        <f t="shared" si="89"/>
        <v>11.2</v>
      </c>
      <c r="E724" s="14" t="str">
        <f>VLOOKUP(A724,'Fichier FA (en entrée)'!B:AH,2,0)</f>
        <v>EV</v>
      </c>
      <c r="F724" s="14" t="b">
        <f t="shared" si="90"/>
        <v>1</v>
      </c>
      <c r="G724" s="14" t="b">
        <f>IFERROR(VLOOKUP(A724,'Calculs FI (auto)'!A:F,6,0),FALSE)</f>
        <v>1</v>
      </c>
      <c r="H724" s="14" t="b">
        <f t="shared" si="91"/>
        <v>1</v>
      </c>
      <c r="I724" s="16">
        <f>IFERROR(VLOOKUP(A724,'Moyennes FA (en entrée)'!B:N,7,0),"")</f>
        <v>10.199999999999999</v>
      </c>
      <c r="J724" s="16">
        <f>IFERROR(VLOOKUP(VLOOKUP(A724,'Fichier FA (en entrée)'!B:AH,33,0),Modificateurs!A$2:B$5,2,0),0)</f>
        <v>0</v>
      </c>
      <c r="K724" s="16">
        <f>IFERROR(VLOOKUP(VLOOKUP(A724,'Redoub FI (en entrée)'!B:N,7,0),Modificateurs!A$8:B$11,2,0),0)</f>
        <v>0</v>
      </c>
      <c r="L724" s="16">
        <f>IFERROR(VLOOKUP(M724,Modificateurs!D$1:E$94,2,0),0)</f>
        <v>1</v>
      </c>
      <c r="M724" t="str">
        <f>VLOOKUP(A724,'Fichier FA (en entrée)'!B:AH,16,0)&amp;" "&amp;VLOOKUP(A724,'Fichier FA (en entrée)'!B:AH,20,0)&amp;" "&amp;VLOOKUP(A724,'Fichier FA (en entrée)'!B:AH,27,0)&amp;" "&amp;VLOOKUP(A724,'Fichier FA (en entrée)'!B:AH,29,0)</f>
        <v xml:space="preserve">  Scientifique Sciences de la vie et de la terre</v>
      </c>
      <c r="N724" t="str">
        <f>VLOOKUP(A724,'Fichier FA (en entrée)'!B:AH,8,0)</f>
        <v>Non scolarisé</v>
      </c>
      <c r="O724" t="b">
        <f>AND(C724&gt;Synthèse!B$7,C724&lt;Synthèse!B$9)</f>
        <v>1</v>
      </c>
      <c r="Q724" s="60">
        <f>ROUNDUP(C724/(Synthèse!$B$2+Synthèse!$B$3)*8,0)</f>
        <v>4</v>
      </c>
      <c r="R724" s="60">
        <f>IFERROR(VLOOKUP(A724,'Evaluations (formulaire)'!A:P,6,0)+VLOOKUP(A724,'Evaluations (formulaire)'!A:P,7,0),0)</f>
        <v>0</v>
      </c>
      <c r="S724" s="60">
        <f>IFERROR(VLOOKUP(A724,'Evaluations (formulaire)'!A:P,8,0),0)</f>
        <v>0</v>
      </c>
      <c r="T724" s="64">
        <f>IF(AND(ISBLANK(P724),Q724&lt;=2),Synthèse!$B$42,IF(AND(ISBLANK(P724),Q724&gt;=7),Synthèse!$C$42,R724+S724))</f>
        <v>0</v>
      </c>
      <c r="U724" s="64">
        <f t="shared" si="92"/>
        <v>11.2</v>
      </c>
      <c r="V724" s="59">
        <f t="shared" si="93"/>
        <v>215</v>
      </c>
      <c r="W724" s="26">
        <v>638</v>
      </c>
      <c r="X724" s="26" t="b">
        <f t="shared" si="94"/>
        <v>1</v>
      </c>
      <c r="Y724" s="26" t="e">
        <f>VLOOKUP(A724,#REF!,21,0)</f>
        <v>#REF!</v>
      </c>
      <c r="Z724" s="26" t="s">
        <v>2283</v>
      </c>
      <c r="AC724" t="b">
        <f t="shared" si="95"/>
        <v>0</v>
      </c>
      <c r="AD724" t="e">
        <f>IFERROR(VLOOKUP(A724,#REF!,4,0),MAX(#REF!)+100)</f>
        <v>#REF!</v>
      </c>
    </row>
    <row r="725" spans="1:30">
      <c r="A725">
        <v>1158846</v>
      </c>
      <c r="B725" s="5" t="str">
        <f ca="1">VLOOKUP(A725,'Fichier FA (en entrée)'!B:AH,3,0)</f>
        <v>ENHOGIQHRZ</v>
      </c>
      <c r="C725">
        <f t="shared" si="88"/>
        <v>765</v>
      </c>
      <c r="D725">
        <f t="shared" si="89"/>
        <v>-100</v>
      </c>
      <c r="E725" s="14" t="str">
        <f>VLOOKUP(A725,'Fichier FA (en entrée)'!B:AH,2,0)</f>
        <v>ENV</v>
      </c>
      <c r="F725" s="14" t="b">
        <f t="shared" si="90"/>
        <v>0</v>
      </c>
      <c r="G725" s="14" t="b">
        <f>IFERROR(VLOOKUP(A725,'Calculs FI (auto)'!A:F,6,0),FALSE)</f>
        <v>0</v>
      </c>
      <c r="H725" s="14" t="b">
        <f t="shared" si="91"/>
        <v>0</v>
      </c>
      <c r="I725" s="16" t="str">
        <f>IFERROR(VLOOKUP(A725,'Moyennes FA (en entrée)'!B:N,7,0),"")</f>
        <v/>
      </c>
      <c r="J725" s="16">
        <f>IFERROR(VLOOKUP(VLOOKUP(A725,'Fichier FA (en entrée)'!B:AH,33,0),Modificateurs!A$2:B$5,2,0),0)</f>
        <v>0</v>
      </c>
      <c r="K725" s="16">
        <f>IFERROR(VLOOKUP(VLOOKUP(A725,'Redoub FI (en entrée)'!B:N,7,0),Modificateurs!A$8:B$11,2,0),0)</f>
        <v>0</v>
      </c>
      <c r="L725" s="16">
        <f>IFERROR(VLOOKUP(M725,Modificateurs!D$1:E$94,2,0),0)</f>
        <v>2</v>
      </c>
      <c r="M725" t="str">
        <f>VLOOKUP(A725,'Fichier FA (en entrée)'!B:AH,16,0)&amp;" "&amp;VLOOKUP(A725,'Fichier FA (en entrée)'!B:AH,20,0)&amp;" "&amp;VLOOKUP(A725,'Fichier FA (en entrée)'!B:AH,27,0)&amp;" "&amp;VLOOKUP(A725,'Fichier FA (en entrée)'!B:AH,29,0)</f>
        <v xml:space="preserve">  Scientifique Physique-chimie</v>
      </c>
      <c r="N725" t="str">
        <f>VLOOKUP(A725,'Fichier FA (en entrée)'!B:AH,8,0)</f>
        <v>Scolarisé dans le supérieur en France</v>
      </c>
      <c r="O725" t="b">
        <f>AND(C725&gt;Synthèse!B$7,C725&lt;Synthèse!B$9)</f>
        <v>0</v>
      </c>
      <c r="Q725" s="60">
        <f>ROUNDUP(C725/(Synthèse!$B$2+Synthèse!$B$3)*8,0)</f>
        <v>12</v>
      </c>
      <c r="R725" s="60">
        <f>IFERROR(VLOOKUP(A725,'Evaluations (formulaire)'!A:P,6,0)+VLOOKUP(A725,'Evaluations (formulaire)'!A:P,7,0),0)</f>
        <v>0</v>
      </c>
      <c r="S725" s="60">
        <f>IFERROR(VLOOKUP(A725,'Evaluations (formulaire)'!A:P,8,0),0)</f>
        <v>0</v>
      </c>
      <c r="T725" s="64">
        <f>IF(AND(ISBLANK(P725),Q725&lt;=2),Synthèse!$B$42,IF(AND(ISBLANK(P725),Q725&gt;=7),Synthèse!$C$42,R725+S725))</f>
        <v>0</v>
      </c>
      <c r="U725" s="64">
        <f t="shared" si="92"/>
        <v>-100</v>
      </c>
      <c r="V725" s="59">
        <f t="shared" si="93"/>
        <v>765</v>
      </c>
      <c r="W725" s="26">
        <v>170</v>
      </c>
      <c r="X725" s="26" t="b">
        <f t="shared" si="94"/>
        <v>0</v>
      </c>
      <c r="Y725" s="26" t="e">
        <f>VLOOKUP(A725,#REF!,21,0)</f>
        <v>#REF!</v>
      </c>
      <c r="Z725" s="26" t="s">
        <v>2283</v>
      </c>
      <c r="AC725" t="b">
        <f t="shared" si="95"/>
        <v>0</v>
      </c>
      <c r="AD725" t="e">
        <f>IFERROR(VLOOKUP(A725,#REF!,4,0),MAX(#REF!)+100)</f>
        <v>#REF!</v>
      </c>
    </row>
    <row r="726" spans="1:30">
      <c r="A726">
        <v>1159202</v>
      </c>
      <c r="B726" s="5" t="str">
        <f ca="1">VLOOKUP(A726,'Fichier FA (en entrée)'!B:AH,3,0)</f>
        <v>VKHVVRMICB</v>
      </c>
      <c r="C726">
        <f t="shared" si="88"/>
        <v>765</v>
      </c>
      <c r="D726">
        <f t="shared" si="89"/>
        <v>-100</v>
      </c>
      <c r="E726" s="14" t="str">
        <f>VLOOKUP(A726,'Fichier FA (en entrée)'!B:AH,2,0)</f>
        <v>ENV</v>
      </c>
      <c r="F726" s="14" t="b">
        <f t="shared" si="90"/>
        <v>0</v>
      </c>
      <c r="G726" s="14" t="b">
        <f>IFERROR(VLOOKUP(A726,'Calculs FI (auto)'!A:F,6,0),FALSE)</f>
        <v>0</v>
      </c>
      <c r="H726" s="14" t="b">
        <f t="shared" si="91"/>
        <v>0</v>
      </c>
      <c r="I726" s="16" t="str">
        <f>IFERROR(VLOOKUP(A726,'Moyennes FA (en entrée)'!B:N,7,0),"")</f>
        <v/>
      </c>
      <c r="J726" s="16">
        <f>IFERROR(VLOOKUP(VLOOKUP(A726,'Fichier FA (en entrée)'!B:AH,33,0),Modificateurs!A$2:B$5,2,0),0)</f>
        <v>0</v>
      </c>
      <c r="K726" s="16">
        <f>IFERROR(VLOOKUP(VLOOKUP(A726,'Redoub FI (en entrée)'!B:N,7,0),Modificateurs!A$8:B$11,2,0),0)</f>
        <v>0</v>
      </c>
      <c r="L726" s="16">
        <f>IFERROR(VLOOKUP(M726,Modificateurs!D$1:E$94,2,0),0)</f>
        <v>0</v>
      </c>
      <c r="M726" t="str">
        <f>VLOOKUP(A726,'Fichier FA (en entrée)'!B:AH,16,0)&amp;" "&amp;VLOOKUP(A726,'Fichier FA (en entrée)'!B:AH,20,0)&amp;" "&amp;VLOOKUP(A726,'Fichier FA (en entrée)'!B:AH,27,0)&amp;" "&amp;VLOOKUP(A726,'Fichier FA (en entrée)'!B:AH,29,0)</f>
        <v xml:space="preserve">   </v>
      </c>
      <c r="N726" t="str">
        <f>VLOOKUP(A726,'Fichier FA (en entrée)'!B:AH,8,0)</f>
        <v>Non scolarisé</v>
      </c>
      <c r="O726" t="b">
        <f>AND(C726&gt;Synthèse!B$7,C726&lt;Synthèse!B$9)</f>
        <v>0</v>
      </c>
      <c r="Q726" s="60">
        <f>ROUNDUP(C726/(Synthèse!$B$2+Synthèse!$B$3)*8,0)</f>
        <v>12</v>
      </c>
      <c r="R726" s="60">
        <f>IFERROR(VLOOKUP(A726,'Evaluations (formulaire)'!A:P,6,0)+VLOOKUP(A726,'Evaluations (formulaire)'!A:P,7,0),0)</f>
        <v>0</v>
      </c>
      <c r="S726" s="60">
        <f>IFERROR(VLOOKUP(A726,'Evaluations (formulaire)'!A:P,8,0),0)</f>
        <v>0</v>
      </c>
      <c r="T726" s="64">
        <f>IF(AND(ISBLANK(P726),Q726&lt;=2),Synthèse!$B$42,IF(AND(ISBLANK(P726),Q726&gt;=7),Synthèse!$C$42,R726+S726))</f>
        <v>0</v>
      </c>
      <c r="U726" s="64">
        <f t="shared" si="92"/>
        <v>-100</v>
      </c>
      <c r="V726" s="59">
        <f t="shared" si="93"/>
        <v>765</v>
      </c>
      <c r="W726" s="26">
        <v>398</v>
      </c>
      <c r="X726" s="26" t="b">
        <f t="shared" si="94"/>
        <v>0</v>
      </c>
      <c r="Y726" s="26" t="e">
        <f>VLOOKUP(A726,#REF!,21,0)</f>
        <v>#REF!</v>
      </c>
      <c r="Z726" s="26" t="s">
        <v>2283</v>
      </c>
      <c r="AC726" t="b">
        <f t="shared" si="95"/>
        <v>0</v>
      </c>
      <c r="AD726" t="e">
        <f>IFERROR(VLOOKUP(A726,#REF!,4,0),MAX(#REF!)+100)</f>
        <v>#REF!</v>
      </c>
    </row>
    <row r="727" spans="1:30">
      <c r="A727">
        <v>1159305</v>
      </c>
      <c r="B727" s="5" t="str">
        <f ca="1">VLOOKUP(A727,'Fichier FA (en entrée)'!B:AH,3,0)</f>
        <v>VQKGYWAZAE</v>
      </c>
      <c r="C727">
        <f t="shared" si="88"/>
        <v>157</v>
      </c>
      <c r="D727">
        <f t="shared" si="89"/>
        <v>12.32</v>
      </c>
      <c r="E727" s="14" t="str">
        <f>VLOOKUP(A727,'Fichier FA (en entrée)'!B:AH,2,0)</f>
        <v>EV</v>
      </c>
      <c r="F727" s="14" t="b">
        <f t="shared" si="90"/>
        <v>1</v>
      </c>
      <c r="G727" s="14" t="b">
        <f>IFERROR(VLOOKUP(A727,'Calculs FI (auto)'!A:F,6,0),FALSE)</f>
        <v>1</v>
      </c>
      <c r="H727" s="14" t="b">
        <f t="shared" si="91"/>
        <v>1</v>
      </c>
      <c r="I727" s="16">
        <f>IFERROR(VLOOKUP(A727,'Moyennes FA (en entrée)'!B:N,7,0),"")</f>
        <v>10.32</v>
      </c>
      <c r="J727" s="16">
        <f>IFERROR(VLOOKUP(VLOOKUP(A727,'Fichier FA (en entrée)'!B:AH,33,0),Modificateurs!A$2:B$5,2,0),0)</f>
        <v>0</v>
      </c>
      <c r="K727" s="16">
        <f>IFERROR(VLOOKUP(VLOOKUP(A727,'Redoub FI (en entrée)'!B:N,7,0),Modificateurs!A$8:B$11,2,0),0)</f>
        <v>0</v>
      </c>
      <c r="L727" s="16">
        <f>IFERROR(VLOOKUP(M727,Modificateurs!D$1:E$94,2,0),0)</f>
        <v>2</v>
      </c>
      <c r="M727" t="str">
        <f>VLOOKUP(A727,'Fichier FA (en entrée)'!B:AH,16,0)&amp;" "&amp;VLOOKUP(A727,'Fichier FA (en entrée)'!B:AH,20,0)&amp;" "&amp;VLOOKUP(A727,'Fichier FA (en entrée)'!B:AH,27,0)&amp;" "&amp;VLOOKUP(A727,'Fichier FA (en entrée)'!B:AH,29,0)</f>
        <v xml:space="preserve">  Scientifique Physique-chimie</v>
      </c>
      <c r="N727" t="str">
        <f>VLOOKUP(A727,'Fichier FA (en entrée)'!B:AH,8,0)</f>
        <v>Scolarisé dans le supérieur en France</v>
      </c>
      <c r="O727" t="b">
        <f>AND(C727&gt;Synthèse!B$7,C727&lt;Synthèse!B$9)</f>
        <v>1</v>
      </c>
      <c r="Q727" s="60">
        <f>ROUNDUP(C727/(Synthèse!$B$2+Synthèse!$B$3)*8,0)</f>
        <v>3</v>
      </c>
      <c r="R727" s="60">
        <f>IFERROR(VLOOKUP(A727,'Evaluations (formulaire)'!A:P,6,0)+VLOOKUP(A727,'Evaluations (formulaire)'!A:P,7,0),0)</f>
        <v>0</v>
      </c>
      <c r="S727" s="60">
        <f>IFERROR(VLOOKUP(A727,'Evaluations (formulaire)'!A:P,8,0),0)</f>
        <v>0</v>
      </c>
      <c r="T727" s="64">
        <f>IF(AND(ISBLANK(P727),Q727&lt;=2),Synthèse!$B$42,IF(AND(ISBLANK(P727),Q727&gt;=7),Synthèse!$C$42,R727+S727))</f>
        <v>0</v>
      </c>
      <c r="U727" s="64">
        <f t="shared" si="92"/>
        <v>12.32</v>
      </c>
      <c r="V727" s="59">
        <f t="shared" si="93"/>
        <v>157</v>
      </c>
      <c r="W727" s="26">
        <v>262</v>
      </c>
      <c r="X727" s="26" t="b">
        <f t="shared" si="94"/>
        <v>1</v>
      </c>
      <c r="Y727" s="26" t="e">
        <f>VLOOKUP(A727,#REF!,21,0)</f>
        <v>#REF!</v>
      </c>
      <c r="Z727" s="26" t="s">
        <v>2283</v>
      </c>
      <c r="AC727" t="b">
        <f t="shared" si="95"/>
        <v>0</v>
      </c>
      <c r="AD727" t="e">
        <f>IFERROR(VLOOKUP(A727,#REF!,4,0),MAX(#REF!)+100)</f>
        <v>#REF!</v>
      </c>
    </row>
    <row r="728" spans="1:30">
      <c r="A728">
        <v>1160240</v>
      </c>
      <c r="B728" s="5" t="str">
        <f ca="1">VLOOKUP(A728,'Fichier FA (en entrée)'!B:AH,3,0)</f>
        <v>BFCJVGFVZS</v>
      </c>
      <c r="C728">
        <f t="shared" si="88"/>
        <v>765</v>
      </c>
      <c r="D728">
        <f t="shared" si="89"/>
        <v>-100</v>
      </c>
      <c r="E728" s="14" t="str">
        <f>VLOOKUP(A728,'Fichier FA (en entrée)'!B:AH,2,0)</f>
        <v>ENV</v>
      </c>
      <c r="F728" s="14" t="b">
        <f t="shared" si="90"/>
        <v>0</v>
      </c>
      <c r="G728" s="14" t="b">
        <f>IFERROR(VLOOKUP(A728,'Calculs FI (auto)'!A:F,6,0),FALSE)</f>
        <v>0</v>
      </c>
      <c r="H728" s="14" t="b">
        <f t="shared" si="91"/>
        <v>0</v>
      </c>
      <c r="I728" s="16" t="str">
        <f>IFERROR(VLOOKUP(A728,'Moyennes FA (en entrée)'!B:N,7,0),"")</f>
        <v/>
      </c>
      <c r="J728" s="16">
        <f>IFERROR(VLOOKUP(VLOOKUP(A728,'Fichier FA (en entrée)'!B:AH,33,0),Modificateurs!A$2:B$5,2,0),0)</f>
        <v>0</v>
      </c>
      <c r="K728" s="16">
        <f>IFERROR(VLOOKUP(VLOOKUP(A728,'Redoub FI (en entrée)'!B:N,7,0),Modificateurs!A$8:B$11,2,0),0)</f>
        <v>0</v>
      </c>
      <c r="L728" s="16">
        <f>IFERROR(VLOOKUP(M728,Modificateurs!D$1:E$94,2,0),0)</f>
        <v>0</v>
      </c>
      <c r="M728" t="str">
        <f>VLOOKUP(A728,'Fichier FA (en entrée)'!B:AH,16,0)&amp;" "&amp;VLOOKUP(A728,'Fichier FA (en entrée)'!B:AH,20,0)&amp;" "&amp;VLOOKUP(A728,'Fichier FA (en entrée)'!B:AH,27,0)&amp;" "&amp;VLOOKUP(A728,'Fichier FA (en entrée)'!B:AH,29,0)</f>
        <v xml:space="preserve">   </v>
      </c>
      <c r="N728" t="str">
        <f>VLOOKUP(A728,'Fichier FA (en entrée)'!B:AH,8,0)</f>
        <v>Scolarisé en MC, FCIL, MGI, DAEU, MANN hors contrat,bac international</v>
      </c>
      <c r="O728" t="b">
        <f>AND(C728&gt;Synthèse!B$7,C728&lt;Synthèse!B$9)</f>
        <v>0</v>
      </c>
      <c r="Q728" s="60">
        <f>ROUNDUP(C728/(Synthèse!$B$2+Synthèse!$B$3)*8,0)</f>
        <v>12</v>
      </c>
      <c r="R728" s="60">
        <f>IFERROR(VLOOKUP(A728,'Evaluations (formulaire)'!A:P,6,0)+VLOOKUP(A728,'Evaluations (formulaire)'!A:P,7,0),0)</f>
        <v>0</v>
      </c>
      <c r="S728" s="60">
        <f>IFERROR(VLOOKUP(A728,'Evaluations (formulaire)'!A:P,8,0),0)</f>
        <v>0</v>
      </c>
      <c r="T728" s="64">
        <f>IF(AND(ISBLANK(P728),Q728&lt;=2),Synthèse!$B$42,IF(AND(ISBLANK(P728),Q728&gt;=7),Synthèse!$C$42,R728+S728))</f>
        <v>0</v>
      </c>
      <c r="U728" s="64">
        <f t="shared" si="92"/>
        <v>-100</v>
      </c>
      <c r="V728" s="59">
        <f t="shared" si="93"/>
        <v>765</v>
      </c>
      <c r="W728" s="26">
        <v>18</v>
      </c>
      <c r="X728" s="26" t="b">
        <f t="shared" si="94"/>
        <v>0</v>
      </c>
      <c r="Y728" s="26" t="e">
        <f>VLOOKUP(A728,#REF!,21,0)</f>
        <v>#REF!</v>
      </c>
      <c r="Z728" s="26" t="s">
        <v>2283</v>
      </c>
      <c r="AC728" t="b">
        <f t="shared" si="95"/>
        <v>0</v>
      </c>
      <c r="AD728" t="e">
        <f>IFERROR(VLOOKUP(A728,#REF!,4,0),MAX(#REF!)+100)</f>
        <v>#REF!</v>
      </c>
    </row>
    <row r="729" spans="1:30">
      <c r="A729">
        <v>1161211</v>
      </c>
      <c r="B729" s="5" t="str">
        <f ca="1">VLOOKUP(A729,'Fichier FA (en entrée)'!B:AH,3,0)</f>
        <v>XVYCRXXJJS</v>
      </c>
      <c r="C729">
        <f t="shared" si="88"/>
        <v>170</v>
      </c>
      <c r="D729">
        <f t="shared" si="89"/>
        <v>12.04</v>
      </c>
      <c r="E729" s="14" t="str">
        <f>VLOOKUP(A729,'Fichier FA (en entrée)'!B:AH,2,0)</f>
        <v>EV</v>
      </c>
      <c r="F729" s="14" t="b">
        <f t="shared" si="90"/>
        <v>1</v>
      </c>
      <c r="G729" s="14" t="b">
        <f>IFERROR(VLOOKUP(A729,'Calculs FI (auto)'!A:F,6,0),FALSE)</f>
        <v>0</v>
      </c>
      <c r="H729" s="14" t="b">
        <f t="shared" si="91"/>
        <v>0</v>
      </c>
      <c r="I729" s="16">
        <f>IFERROR(VLOOKUP(A729,'Moyennes FA (en entrée)'!B:N,7,0),"")</f>
        <v>10.039999999999999</v>
      </c>
      <c r="J729" s="16">
        <f>IFERROR(VLOOKUP(VLOOKUP(A729,'Fichier FA (en entrée)'!B:AH,33,0),Modificateurs!A$2:B$5,2,0),0)</f>
        <v>0</v>
      </c>
      <c r="K729" s="16">
        <f>IFERROR(VLOOKUP(VLOOKUP(A729,'Redoub FI (en entrée)'!B:N,7,0),Modificateurs!A$8:B$11,2,0),0)</f>
        <v>0</v>
      </c>
      <c r="L729" s="16">
        <f>IFERROR(VLOOKUP(M729,Modificateurs!D$1:E$94,2,0),0)</f>
        <v>2</v>
      </c>
      <c r="M729" t="str">
        <f>VLOOKUP(A729,'Fichier FA (en entrée)'!B:AH,16,0)&amp;" "&amp;VLOOKUP(A729,'Fichier FA (en entrée)'!B:AH,20,0)&amp;" "&amp;VLOOKUP(A729,'Fichier FA (en entrée)'!B:AH,27,0)&amp;" "&amp;VLOOKUP(A729,'Fichier FA (en entrée)'!B:AH,29,0)</f>
        <v xml:space="preserve">  Sciences et Technologies de l'Industrie et du Développement Durable Système informatique et numérique</v>
      </c>
      <c r="N729" t="str">
        <f>VLOOKUP(A729,'Fichier FA (en entrée)'!B:AH,8,0)</f>
        <v>Non scolarisé</v>
      </c>
      <c r="O729" t="b">
        <f>AND(C729&gt;Synthèse!B$7,C729&lt;Synthèse!B$9)</f>
        <v>1</v>
      </c>
      <c r="Q729" s="60">
        <f>ROUNDUP(C729/(Synthèse!$B$2+Synthèse!$B$3)*8,0)</f>
        <v>3</v>
      </c>
      <c r="R729" s="60">
        <f>IFERROR(VLOOKUP(A729,'Evaluations (formulaire)'!A:P,6,0)+VLOOKUP(A729,'Evaluations (formulaire)'!A:P,7,0),0)</f>
        <v>0</v>
      </c>
      <c r="S729" s="60">
        <f>IFERROR(VLOOKUP(A729,'Evaluations (formulaire)'!A:P,8,0),0)</f>
        <v>0</v>
      </c>
      <c r="T729" s="64">
        <f>IF(AND(ISBLANK(P729),Q729&lt;=2),Synthèse!$B$42,IF(AND(ISBLANK(P729),Q729&gt;=7),Synthèse!$C$42,R729+S729))</f>
        <v>0</v>
      </c>
      <c r="U729" s="64">
        <f t="shared" si="92"/>
        <v>12.04</v>
      </c>
      <c r="V729" s="59">
        <f t="shared" si="93"/>
        <v>170</v>
      </c>
      <c r="W729" s="26">
        <v>308</v>
      </c>
      <c r="X729" s="26" t="b">
        <f t="shared" si="94"/>
        <v>1</v>
      </c>
      <c r="Y729" s="26" t="e">
        <f>VLOOKUP(A729,#REF!,21,0)</f>
        <v>#REF!</v>
      </c>
      <c r="Z729" s="26" t="s">
        <v>2283</v>
      </c>
      <c r="AC729" t="b">
        <f t="shared" si="95"/>
        <v>0</v>
      </c>
      <c r="AD729" t="e">
        <f>IFERROR(VLOOKUP(A729,#REF!,4,0),MAX(#REF!)+100)</f>
        <v>#REF!</v>
      </c>
    </row>
    <row r="730" spans="1:30">
      <c r="A730">
        <v>1162816</v>
      </c>
      <c r="B730" s="5" t="str">
        <f ca="1">VLOOKUP(A730,'Fichier FA (en entrée)'!B:AH,3,0)</f>
        <v>VSWLBAXQDD</v>
      </c>
      <c r="C730">
        <f t="shared" si="88"/>
        <v>211</v>
      </c>
      <c r="D730">
        <f t="shared" si="89"/>
        <v>11.26</v>
      </c>
      <c r="E730" s="14" t="str">
        <f>VLOOKUP(A730,'Fichier FA (en entrée)'!B:AH,2,0)</f>
        <v>EV</v>
      </c>
      <c r="F730" s="14" t="b">
        <f t="shared" si="90"/>
        <v>1</v>
      </c>
      <c r="G730" s="14" t="b">
        <f>IFERROR(VLOOKUP(A730,'Calculs FI (auto)'!A:F,6,0),FALSE)</f>
        <v>0</v>
      </c>
      <c r="H730" s="14" t="b">
        <f t="shared" si="91"/>
        <v>0</v>
      </c>
      <c r="I730" s="16">
        <f>IFERROR(VLOOKUP(A730,'Moyennes FA (en entrée)'!B:N,7,0),"")</f>
        <v>9.26</v>
      </c>
      <c r="J730" s="16">
        <f>IFERROR(VLOOKUP(VLOOKUP(A730,'Fichier FA (en entrée)'!B:AH,33,0),Modificateurs!A$2:B$5,2,0),0)</f>
        <v>0</v>
      </c>
      <c r="K730" s="16">
        <f>IFERROR(VLOOKUP(VLOOKUP(A730,'Redoub FI (en entrée)'!B:N,7,0),Modificateurs!A$8:B$11,2,0),0)</f>
        <v>0</v>
      </c>
      <c r="L730" s="16">
        <f>IFERROR(VLOOKUP(M730,Modificateurs!D$1:E$94,2,0),0)</f>
        <v>2</v>
      </c>
      <c r="M730" t="str">
        <f>VLOOKUP(A730,'Fichier FA (en entrée)'!B:AH,16,0)&amp;" "&amp;VLOOKUP(A730,'Fichier FA (en entrée)'!B:AH,20,0)&amp;" "&amp;VLOOKUP(A730,'Fichier FA (en entrée)'!B:AH,27,0)&amp;" "&amp;VLOOKUP(A730,'Fichier FA (en entrée)'!B:AH,29,0)</f>
        <v xml:space="preserve">  Sciences et Technologies de l'Industrie et du Développement Durable Système informatique et numérique</v>
      </c>
      <c r="N730" t="str">
        <f>VLOOKUP(A730,'Fichier FA (en entrée)'!B:AH,8,0)</f>
        <v>Scolarisé dans le supérieur en France</v>
      </c>
      <c r="O730" t="b">
        <f>AND(C730&gt;Synthèse!B$7,C730&lt;Synthèse!B$9)</f>
        <v>1</v>
      </c>
      <c r="Q730" s="60">
        <f>ROUNDUP(C730/(Synthèse!$B$2+Synthèse!$B$3)*8,0)</f>
        <v>4</v>
      </c>
      <c r="R730" s="60">
        <f>IFERROR(VLOOKUP(A730,'Evaluations (formulaire)'!A:P,6,0)+VLOOKUP(A730,'Evaluations (formulaire)'!A:P,7,0),0)</f>
        <v>0</v>
      </c>
      <c r="S730" s="60">
        <f>IFERROR(VLOOKUP(A730,'Evaluations (formulaire)'!A:P,8,0),0)</f>
        <v>0</v>
      </c>
      <c r="T730" s="64">
        <f>IF(AND(ISBLANK(P730),Q730&lt;=2),Synthèse!$B$42,IF(AND(ISBLANK(P730),Q730&gt;=7),Synthèse!$C$42,R730+S730))</f>
        <v>0</v>
      </c>
      <c r="U730" s="64">
        <f t="shared" si="92"/>
        <v>11.26</v>
      </c>
      <c r="V730" s="59">
        <f t="shared" si="93"/>
        <v>211</v>
      </c>
      <c r="W730" s="26">
        <v>195</v>
      </c>
      <c r="X730" s="26" t="b">
        <f t="shared" si="94"/>
        <v>1</v>
      </c>
      <c r="Y730" s="26" t="e">
        <f>VLOOKUP(A730,#REF!,21,0)</f>
        <v>#REF!</v>
      </c>
      <c r="Z730" s="26" t="s">
        <v>2283</v>
      </c>
      <c r="AC730" t="b">
        <f t="shared" si="95"/>
        <v>0</v>
      </c>
      <c r="AD730" t="e">
        <f>IFERROR(VLOOKUP(A730,#REF!,4,0),MAX(#REF!)+100)</f>
        <v>#REF!</v>
      </c>
    </row>
    <row r="731" spans="1:30">
      <c r="A731">
        <v>1164671</v>
      </c>
      <c r="B731" s="5" t="str">
        <f ca="1">VLOOKUP(A731,'Fichier FA (en entrée)'!B:AH,3,0)</f>
        <v>CPIQXMLZQU</v>
      </c>
      <c r="C731">
        <f t="shared" si="88"/>
        <v>290</v>
      </c>
      <c r="D731">
        <f t="shared" si="89"/>
        <v>9.52</v>
      </c>
      <c r="E731" s="14" t="str">
        <f>VLOOKUP(A731,'Fichier FA (en entrée)'!B:AH,2,0)</f>
        <v>EV</v>
      </c>
      <c r="F731" s="14" t="b">
        <f t="shared" si="90"/>
        <v>1</v>
      </c>
      <c r="G731" s="14" t="b">
        <f>IFERROR(VLOOKUP(A731,'Calculs FI (auto)'!A:F,6,0),FALSE)</f>
        <v>1</v>
      </c>
      <c r="H731" s="14" t="b">
        <f t="shared" si="91"/>
        <v>1</v>
      </c>
      <c r="I731" s="16">
        <f>IFERROR(VLOOKUP(A731,'Moyennes FA (en entrée)'!B:N,7,0),"")</f>
        <v>8.52</v>
      </c>
      <c r="J731" s="16">
        <f>IFERROR(VLOOKUP(VLOOKUP(A731,'Fichier FA (en entrée)'!B:AH,33,0),Modificateurs!A$2:B$5,2,0),0)</f>
        <v>0</v>
      </c>
      <c r="K731" s="16">
        <f>IFERROR(VLOOKUP(VLOOKUP(A731,'Redoub FI (en entrée)'!B:N,7,0),Modificateurs!A$8:B$11,2,0),0)</f>
        <v>0</v>
      </c>
      <c r="L731" s="16">
        <f>IFERROR(VLOOKUP(M731,Modificateurs!D$1:E$94,2,0),0)</f>
        <v>1</v>
      </c>
      <c r="M731" t="str">
        <f>VLOOKUP(A731,'Fichier FA (en entrée)'!B:AH,16,0)&amp;" "&amp;VLOOKUP(A731,'Fichier FA (en entrée)'!B:AH,20,0)&amp;" "&amp;VLOOKUP(A731,'Fichier FA (en entrée)'!B:AH,27,0)&amp;" "&amp;VLOOKUP(A731,'Fichier FA (en entrée)'!B:AH,29,0)</f>
        <v xml:space="preserve">  Scientifique Sciences de la vie et de la terre</v>
      </c>
      <c r="N731" t="str">
        <f>VLOOKUP(A731,'Fichier FA (en entrée)'!B:AH,8,0)</f>
        <v>Scolarisé dans le supérieur en France</v>
      </c>
      <c r="O731" t="b">
        <f>AND(C731&gt;Synthèse!B$7,C731&lt;Synthèse!B$9)</f>
        <v>1</v>
      </c>
      <c r="Q731" s="60">
        <f>ROUNDUP(C731/(Synthèse!$B$2+Synthèse!$B$3)*8,0)</f>
        <v>5</v>
      </c>
      <c r="R731" s="60">
        <f>IFERROR(VLOOKUP(A731,'Evaluations (formulaire)'!A:P,6,0)+VLOOKUP(A731,'Evaluations (formulaire)'!A:P,7,0),0)</f>
        <v>0</v>
      </c>
      <c r="S731" s="60">
        <f>IFERROR(VLOOKUP(A731,'Evaluations (formulaire)'!A:P,8,0),0)</f>
        <v>0</v>
      </c>
      <c r="T731" s="64">
        <f>IF(AND(ISBLANK(P731),Q731&lt;=2),Synthèse!$B$42,IF(AND(ISBLANK(P731),Q731&gt;=7),Synthèse!$C$42,R731+S731))</f>
        <v>0</v>
      </c>
      <c r="U731" s="64">
        <f t="shared" si="92"/>
        <v>9.52</v>
      </c>
      <c r="V731" s="59">
        <f t="shared" si="93"/>
        <v>289</v>
      </c>
      <c r="W731" s="26">
        <v>82</v>
      </c>
      <c r="X731" s="26" t="b">
        <f t="shared" si="94"/>
        <v>0</v>
      </c>
      <c r="Y731" s="26" t="e">
        <f>VLOOKUP(A731,#REF!,21,0)</f>
        <v>#REF!</v>
      </c>
      <c r="Z731" s="26" t="s">
        <v>2283</v>
      </c>
      <c r="AC731" t="b">
        <f t="shared" si="95"/>
        <v>0</v>
      </c>
      <c r="AD731" t="e">
        <f>IFERROR(VLOOKUP(A731,#REF!,4,0),MAX(#REF!)+100)</f>
        <v>#REF!</v>
      </c>
    </row>
    <row r="732" spans="1:30">
      <c r="A732">
        <v>1165024</v>
      </c>
      <c r="B732" s="5" t="str">
        <f ca="1">VLOOKUP(A732,'Fichier FA (en entrée)'!B:AH,3,0)</f>
        <v>OZGKECWOMK</v>
      </c>
      <c r="C732">
        <f t="shared" si="88"/>
        <v>540</v>
      </c>
      <c r="D732">
        <f t="shared" si="89"/>
        <v>-20</v>
      </c>
      <c r="E732" s="14" t="str">
        <f>VLOOKUP(A732,'Fichier FA (en entrée)'!B:AH,2,0)</f>
        <v>EV</v>
      </c>
      <c r="F732" s="14" t="b">
        <f t="shared" si="90"/>
        <v>1</v>
      </c>
      <c r="G732" s="14" t="b">
        <f>IFERROR(VLOOKUP(A732,'Calculs FI (auto)'!A:F,6,0),FALSE)</f>
        <v>0</v>
      </c>
      <c r="H732" s="14" t="b">
        <f t="shared" si="91"/>
        <v>0</v>
      </c>
      <c r="I732" s="16" t="str">
        <f>IFERROR(VLOOKUP(A732,'Moyennes FA (en entrée)'!B:N,7,0),"")</f>
        <v/>
      </c>
      <c r="J732" s="16">
        <f>IFERROR(VLOOKUP(VLOOKUP(A732,'Fichier FA (en entrée)'!B:AH,33,0),Modificateurs!A$2:B$5,2,0),0)</f>
        <v>0</v>
      </c>
      <c r="K732" s="16">
        <f>IFERROR(VLOOKUP(VLOOKUP(A732,'Redoub FI (en entrée)'!B:N,7,0),Modificateurs!A$8:B$11,2,0),0)</f>
        <v>0</v>
      </c>
      <c r="L732" s="16">
        <f>IFERROR(VLOOKUP(M732,Modificateurs!D$1:E$94,2,0),0)</f>
        <v>0</v>
      </c>
      <c r="M732" t="str">
        <f>VLOOKUP(A732,'Fichier FA (en entrée)'!B:AH,16,0)&amp;" "&amp;VLOOKUP(A732,'Fichier FA (en entrée)'!B:AH,20,0)&amp;" "&amp;VLOOKUP(A732,'Fichier FA (en entrée)'!B:AH,27,0)&amp;" "&amp;VLOOKUP(A732,'Fichier FA (en entrée)'!B:AH,29,0)</f>
        <v xml:space="preserve">   </v>
      </c>
      <c r="N732" t="str">
        <f>VLOOKUP(A732,'Fichier FA (en entrée)'!B:AH,8,0)</f>
        <v>Scolarisé dans le supérieur en France</v>
      </c>
      <c r="O732" t="b">
        <f>AND(C732&gt;Synthèse!B$7,C732&lt;Synthèse!B$9)</f>
        <v>0</v>
      </c>
      <c r="Q732" s="60">
        <f>ROUNDUP(C732/(Synthèse!$B$2+Synthèse!$B$3)*8,0)</f>
        <v>8</v>
      </c>
      <c r="R732" s="60">
        <f>IFERROR(VLOOKUP(A732,'Evaluations (formulaire)'!A:P,6,0)+VLOOKUP(A732,'Evaluations (formulaire)'!A:P,7,0),0)</f>
        <v>0</v>
      </c>
      <c r="S732" s="60">
        <f>IFERROR(VLOOKUP(A732,'Evaluations (formulaire)'!A:P,8,0),0)</f>
        <v>0</v>
      </c>
      <c r="T732" s="64">
        <f>IF(AND(ISBLANK(P732),Q732&lt;=2),Synthèse!$B$42,IF(AND(ISBLANK(P732),Q732&gt;=7),Synthèse!$C$42,R732+S732))</f>
        <v>0</v>
      </c>
      <c r="U732" s="64">
        <f t="shared" si="92"/>
        <v>-20</v>
      </c>
      <c r="V732" s="59">
        <f t="shared" si="93"/>
        <v>540</v>
      </c>
      <c r="W732" s="26">
        <v>755</v>
      </c>
      <c r="X732" s="26" t="b">
        <f t="shared" si="94"/>
        <v>0</v>
      </c>
      <c r="Y732" s="26" t="e">
        <f>VLOOKUP(A732,#REF!,21,0)</f>
        <v>#REF!</v>
      </c>
      <c r="Z732" s="26" t="s">
        <v>2283</v>
      </c>
      <c r="AC732" t="b">
        <f t="shared" si="95"/>
        <v>0</v>
      </c>
      <c r="AD732" t="e">
        <f>IFERROR(VLOOKUP(A732,#REF!,4,0),MAX(#REF!)+100)</f>
        <v>#REF!</v>
      </c>
    </row>
    <row r="733" spans="1:30">
      <c r="A733">
        <v>1166601</v>
      </c>
      <c r="B733" s="5" t="str">
        <f ca="1">VLOOKUP(A733,'Fichier FA (en entrée)'!B:AH,3,0)</f>
        <v>ZZMHCVFISC</v>
      </c>
      <c r="C733">
        <f t="shared" si="88"/>
        <v>765</v>
      </c>
      <c r="D733">
        <f t="shared" si="89"/>
        <v>-100</v>
      </c>
      <c r="E733" s="14" t="str">
        <f>VLOOKUP(A733,'Fichier FA (en entrée)'!B:AH,2,0)</f>
        <v>ENV</v>
      </c>
      <c r="F733" s="14" t="b">
        <f t="shared" si="90"/>
        <v>0</v>
      </c>
      <c r="G733" s="14" t="b">
        <f>IFERROR(VLOOKUP(A733,'Calculs FI (auto)'!A:F,6,0),FALSE)</f>
        <v>0</v>
      </c>
      <c r="H733" s="14" t="b">
        <f t="shared" si="91"/>
        <v>0</v>
      </c>
      <c r="I733" s="16" t="str">
        <f>IFERROR(VLOOKUP(A733,'Moyennes FA (en entrée)'!B:N,7,0),"")</f>
        <v/>
      </c>
      <c r="J733" s="16">
        <f>IFERROR(VLOOKUP(VLOOKUP(A733,'Fichier FA (en entrée)'!B:AH,33,0),Modificateurs!A$2:B$5,2,0),0)</f>
        <v>0</v>
      </c>
      <c r="K733" s="16">
        <f>IFERROR(VLOOKUP(VLOOKUP(A733,'Redoub FI (en entrée)'!B:N,7,0),Modificateurs!A$8:B$11,2,0),0)</f>
        <v>0</v>
      </c>
      <c r="L733" s="16">
        <f>IFERROR(VLOOKUP(M733,Modificateurs!D$1:E$94,2,0),0)</f>
        <v>-4</v>
      </c>
      <c r="M733" t="str">
        <f>VLOOKUP(A733,'Fichier FA (en entrée)'!B:AH,16,0)&amp;" "&amp;VLOOKUP(A733,'Fichier FA (en entrée)'!B:AH,20,0)&amp;" "&amp;VLOOKUP(A733,'Fichier FA (en entrée)'!B:AH,27,0)&amp;" "&amp;VLOOKUP(A733,'Fichier FA (en entrée)'!B:AH,29,0)</f>
        <v xml:space="preserve">  Sciences et Technologies de l'Industrie et du Développement Durable Energies et environnement</v>
      </c>
      <c r="N733" t="str">
        <f>VLOOKUP(A733,'Fichier FA (en entrée)'!B:AH,8,0)</f>
        <v>Non scolarisé</v>
      </c>
      <c r="O733" t="b">
        <f>AND(C733&gt;Synthèse!B$7,C733&lt;Synthèse!B$9)</f>
        <v>0</v>
      </c>
      <c r="Q733" s="60">
        <f>ROUNDUP(C733/(Synthèse!$B$2+Synthèse!$B$3)*8,0)</f>
        <v>12</v>
      </c>
      <c r="R733" s="60">
        <f>IFERROR(VLOOKUP(A733,'Evaluations (formulaire)'!A:P,6,0)+VLOOKUP(A733,'Evaluations (formulaire)'!A:P,7,0),0)</f>
        <v>0</v>
      </c>
      <c r="S733" s="60">
        <f>IFERROR(VLOOKUP(A733,'Evaluations (formulaire)'!A:P,8,0),0)</f>
        <v>0</v>
      </c>
      <c r="T733" s="64">
        <f>IF(AND(ISBLANK(P733),Q733&lt;=2),Synthèse!$B$42,IF(AND(ISBLANK(P733),Q733&gt;=7),Synthèse!$C$42,R733+S733))</f>
        <v>0</v>
      </c>
      <c r="U733" s="64">
        <f t="shared" si="92"/>
        <v>-100</v>
      </c>
      <c r="V733" s="59">
        <f t="shared" si="93"/>
        <v>765</v>
      </c>
      <c r="W733" s="26">
        <v>725</v>
      </c>
      <c r="X733" s="26" t="b">
        <f t="shared" si="94"/>
        <v>0</v>
      </c>
      <c r="Y733" s="26" t="e">
        <f>VLOOKUP(A733,#REF!,21,0)</f>
        <v>#REF!</v>
      </c>
      <c r="Z733" s="26" t="s">
        <v>2283</v>
      </c>
      <c r="AC733" t="b">
        <f t="shared" si="95"/>
        <v>0</v>
      </c>
      <c r="AD733" t="e">
        <f>IFERROR(VLOOKUP(A733,#REF!,4,0),MAX(#REF!)+100)</f>
        <v>#REF!</v>
      </c>
    </row>
    <row r="734" spans="1:30">
      <c r="A734">
        <v>1167558</v>
      </c>
      <c r="B734" s="5" t="str">
        <f ca="1">VLOOKUP(A734,'Fichier FA (en entrée)'!B:AH,3,0)</f>
        <v>REQCXOGCOL</v>
      </c>
      <c r="C734">
        <f t="shared" si="88"/>
        <v>317</v>
      </c>
      <c r="D734">
        <f t="shared" si="89"/>
        <v>8.48</v>
      </c>
      <c r="E734" s="14" t="str">
        <f>VLOOKUP(A734,'Fichier FA (en entrée)'!B:AH,2,0)</f>
        <v>EV</v>
      </c>
      <c r="F734" s="14" t="b">
        <f t="shared" si="90"/>
        <v>1</v>
      </c>
      <c r="G734" s="14" t="b">
        <f>IFERROR(VLOOKUP(A734,'Calculs FI (auto)'!A:F,6,0),FALSE)</f>
        <v>0</v>
      </c>
      <c r="H734" s="14" t="b">
        <f t="shared" si="91"/>
        <v>0</v>
      </c>
      <c r="I734" s="16">
        <f>IFERROR(VLOOKUP(A734,'Moyennes FA (en entrée)'!B:N,7,0),"")</f>
        <v>7.48</v>
      </c>
      <c r="J734" s="16">
        <f>IFERROR(VLOOKUP(VLOOKUP(A734,'Fichier FA (en entrée)'!B:AH,33,0),Modificateurs!A$2:B$5,2,0),0)</f>
        <v>0</v>
      </c>
      <c r="K734" s="16">
        <f>IFERROR(VLOOKUP(VLOOKUP(A734,'Redoub FI (en entrée)'!B:N,7,0),Modificateurs!A$8:B$11,2,0),0)</f>
        <v>0</v>
      </c>
      <c r="L734" s="16">
        <f>IFERROR(VLOOKUP(M734,Modificateurs!D$1:E$94,2,0),0)</f>
        <v>1</v>
      </c>
      <c r="M734" t="str">
        <f>VLOOKUP(A734,'Fichier FA (en entrée)'!B:AH,16,0)&amp;" "&amp;VLOOKUP(A734,'Fichier FA (en entrée)'!B:AH,20,0)&amp;" "&amp;VLOOKUP(A734,'Fichier FA (en entrée)'!B:AH,27,0)&amp;" "&amp;VLOOKUP(A734,'Fichier FA (en entrée)'!B:AH,29,0)</f>
        <v xml:space="preserve">  Scientifique Pas de spécialité (S.I)</v>
      </c>
      <c r="N734" t="str">
        <f>VLOOKUP(A734,'Fichier FA (en entrée)'!B:AH,8,0)</f>
        <v>Scolarisé dans le supérieur en France</v>
      </c>
      <c r="O734" t="b">
        <f>AND(C734&gt;Synthèse!B$7,C734&lt;Synthèse!B$9)</f>
        <v>1</v>
      </c>
      <c r="Q734" s="60">
        <f>ROUNDUP(C734/(Synthèse!$B$2+Synthèse!$B$3)*8,0)</f>
        <v>5</v>
      </c>
      <c r="R734" s="60">
        <f>IFERROR(VLOOKUP(A734,'Evaluations (formulaire)'!A:P,6,0)+VLOOKUP(A734,'Evaluations (formulaire)'!A:P,7,0),0)</f>
        <v>0</v>
      </c>
      <c r="S734" s="60">
        <f>IFERROR(VLOOKUP(A734,'Evaluations (formulaire)'!A:P,8,0),0)</f>
        <v>0</v>
      </c>
      <c r="T734" s="64">
        <f>IF(AND(ISBLANK(P734),Q734&lt;=2),Synthèse!$B$42,IF(AND(ISBLANK(P734),Q734&gt;=7),Synthèse!$C$42,R734+S734))</f>
        <v>0</v>
      </c>
      <c r="U734" s="64">
        <f t="shared" si="92"/>
        <v>8.48</v>
      </c>
      <c r="V734" s="59">
        <f t="shared" si="93"/>
        <v>316</v>
      </c>
      <c r="W734" s="26">
        <v>13</v>
      </c>
      <c r="X734" s="26" t="b">
        <f t="shared" si="94"/>
        <v>0</v>
      </c>
      <c r="Y734" s="26" t="e">
        <f>VLOOKUP(A734,#REF!,21,0)</f>
        <v>#REF!</v>
      </c>
      <c r="Z734" s="26" t="s">
        <v>2283</v>
      </c>
      <c r="AC734" t="b">
        <f t="shared" si="95"/>
        <v>0</v>
      </c>
      <c r="AD734" t="e">
        <f>IFERROR(VLOOKUP(A734,#REF!,4,0),MAX(#REF!)+100)</f>
        <v>#REF!</v>
      </c>
    </row>
    <row r="735" spans="1:30">
      <c r="A735">
        <v>1167831</v>
      </c>
      <c r="B735" s="5" t="str">
        <f ca="1">VLOOKUP(A735,'Fichier FA (en entrée)'!B:AH,3,0)</f>
        <v>BNNLJIGBZI</v>
      </c>
      <c r="C735">
        <f t="shared" si="88"/>
        <v>765</v>
      </c>
      <c r="D735">
        <f t="shared" si="89"/>
        <v>-100</v>
      </c>
      <c r="E735" s="14" t="str">
        <f>VLOOKUP(A735,'Fichier FA (en entrée)'!B:AH,2,0)</f>
        <v>ENV</v>
      </c>
      <c r="F735" s="14" t="b">
        <f t="shared" si="90"/>
        <v>0</v>
      </c>
      <c r="G735" s="14" t="b">
        <f>IFERROR(VLOOKUP(A735,'Calculs FI (auto)'!A:F,6,0),FALSE)</f>
        <v>0</v>
      </c>
      <c r="H735" s="14" t="b">
        <f t="shared" si="91"/>
        <v>0</v>
      </c>
      <c r="I735" s="16" t="str">
        <f>IFERROR(VLOOKUP(A735,'Moyennes FA (en entrée)'!B:N,7,0),"")</f>
        <v/>
      </c>
      <c r="J735" s="16">
        <f>IFERROR(VLOOKUP(VLOOKUP(A735,'Fichier FA (en entrée)'!B:AH,33,0),Modificateurs!A$2:B$5,2,0),0)</f>
        <v>0</v>
      </c>
      <c r="K735" s="16">
        <f>IFERROR(VLOOKUP(VLOOKUP(A735,'Redoub FI (en entrée)'!B:N,7,0),Modificateurs!A$8:B$11,2,0),0)</f>
        <v>0</v>
      </c>
      <c r="L735" s="16">
        <f>IFERROR(VLOOKUP(M735,Modificateurs!D$1:E$94,2,0),0)</f>
        <v>2</v>
      </c>
      <c r="M735" t="str">
        <f>VLOOKUP(A735,'Fichier FA (en entrée)'!B:AH,16,0)&amp;" "&amp;VLOOKUP(A735,'Fichier FA (en entrée)'!B:AH,20,0)&amp;" "&amp;VLOOKUP(A735,'Fichier FA (en entrée)'!B:AH,27,0)&amp;" "&amp;VLOOKUP(A735,'Fichier FA (en entrée)'!B:AH,29,0)</f>
        <v xml:space="preserve">  Scientifique Mathématiques</v>
      </c>
      <c r="N735" t="str">
        <f>VLOOKUP(A735,'Fichier FA (en entrée)'!B:AH,8,0)</f>
        <v>Scolarisé dans le supérieur en France</v>
      </c>
      <c r="O735" t="b">
        <f>AND(C735&gt;Synthèse!B$7,C735&lt;Synthèse!B$9)</f>
        <v>0</v>
      </c>
      <c r="Q735" s="60">
        <f>ROUNDUP(C735/(Synthèse!$B$2+Synthèse!$B$3)*8,0)</f>
        <v>12</v>
      </c>
      <c r="R735" s="60">
        <f>IFERROR(VLOOKUP(A735,'Evaluations (formulaire)'!A:P,6,0)+VLOOKUP(A735,'Evaluations (formulaire)'!A:P,7,0),0)</f>
        <v>0</v>
      </c>
      <c r="S735" s="60">
        <f>IFERROR(VLOOKUP(A735,'Evaluations (formulaire)'!A:P,8,0),0)</f>
        <v>0</v>
      </c>
      <c r="T735" s="64">
        <f>IF(AND(ISBLANK(P735),Q735&lt;=2),Synthèse!$B$42,IF(AND(ISBLANK(P735),Q735&gt;=7),Synthèse!$C$42,R735+S735))</f>
        <v>0</v>
      </c>
      <c r="U735" s="64">
        <f t="shared" si="92"/>
        <v>-100</v>
      </c>
      <c r="V735" s="59">
        <f t="shared" si="93"/>
        <v>765</v>
      </c>
      <c r="W735" s="26">
        <v>157</v>
      </c>
      <c r="X735" s="26" t="b">
        <f t="shared" si="94"/>
        <v>0</v>
      </c>
      <c r="Y735" s="26" t="e">
        <f>VLOOKUP(A735,#REF!,21,0)</f>
        <v>#REF!</v>
      </c>
      <c r="Z735" s="26" t="s">
        <v>2283</v>
      </c>
      <c r="AC735" t="b">
        <f t="shared" si="95"/>
        <v>0</v>
      </c>
      <c r="AD735" t="e">
        <f>IFERROR(VLOOKUP(A735,#REF!,4,0),MAX(#REF!)+100)</f>
        <v>#REF!</v>
      </c>
    </row>
    <row r="736" spans="1:30">
      <c r="A736">
        <v>1172291</v>
      </c>
      <c r="B736" s="5" t="str">
        <f ca="1">VLOOKUP(A736,'Fichier FA (en entrée)'!B:AH,3,0)</f>
        <v>OWJYRNYUNT</v>
      </c>
      <c r="C736">
        <f t="shared" si="88"/>
        <v>293</v>
      </c>
      <c r="D736">
        <f t="shared" si="89"/>
        <v>9.41</v>
      </c>
      <c r="E736" s="14" t="str">
        <f>VLOOKUP(A736,'Fichier FA (en entrée)'!B:AH,2,0)</f>
        <v>EV</v>
      </c>
      <c r="F736" s="14" t="b">
        <f t="shared" si="90"/>
        <v>1</v>
      </c>
      <c r="G736" s="14" t="b">
        <f>IFERROR(VLOOKUP(A736,'Calculs FI (auto)'!A:F,6,0),FALSE)</f>
        <v>1</v>
      </c>
      <c r="H736" s="14" t="b">
        <f t="shared" si="91"/>
        <v>1</v>
      </c>
      <c r="I736" s="16">
        <f>IFERROR(VLOOKUP(A736,'Moyennes FA (en entrée)'!B:N,7,0),"")</f>
        <v>8.41</v>
      </c>
      <c r="J736" s="16">
        <f>IFERROR(VLOOKUP(VLOOKUP(A736,'Fichier FA (en entrée)'!B:AH,33,0),Modificateurs!A$2:B$5,2,0),0)</f>
        <v>0</v>
      </c>
      <c r="K736" s="16">
        <f>IFERROR(VLOOKUP(VLOOKUP(A736,'Redoub FI (en entrée)'!B:N,7,0),Modificateurs!A$8:B$11,2,0),0)</f>
        <v>0</v>
      </c>
      <c r="L736" s="16">
        <f>IFERROR(VLOOKUP(M736,Modificateurs!D$1:E$94,2,0),0)</f>
        <v>1</v>
      </c>
      <c r="M736" t="str">
        <f>VLOOKUP(A736,'Fichier FA (en entrée)'!B:AH,16,0)&amp;" "&amp;VLOOKUP(A736,'Fichier FA (en entrée)'!B:AH,20,0)&amp;" "&amp;VLOOKUP(A736,'Fichier FA (en entrée)'!B:AH,27,0)&amp;" "&amp;VLOOKUP(A736,'Fichier FA (en entrée)'!B:AH,29,0)</f>
        <v xml:space="preserve">  Scientifique Pas de spécialité (S.I)</v>
      </c>
      <c r="N736" t="str">
        <f>VLOOKUP(A736,'Fichier FA (en entrée)'!B:AH,8,0)</f>
        <v>Scolarisé dans le supérieur en France</v>
      </c>
      <c r="O736" t="b">
        <f>AND(C736&gt;Synthèse!B$7,C736&lt;Synthèse!B$9)</f>
        <v>1</v>
      </c>
      <c r="Q736" s="60">
        <f>ROUNDUP(C736/(Synthèse!$B$2+Synthèse!$B$3)*8,0)</f>
        <v>5</v>
      </c>
      <c r="R736" s="60">
        <f>IFERROR(VLOOKUP(A736,'Evaluations (formulaire)'!A:P,6,0)+VLOOKUP(A736,'Evaluations (formulaire)'!A:P,7,0),0)</f>
        <v>0</v>
      </c>
      <c r="S736" s="60">
        <f>IFERROR(VLOOKUP(A736,'Evaluations (formulaire)'!A:P,8,0),0)</f>
        <v>0</v>
      </c>
      <c r="T736" s="64">
        <f>IF(AND(ISBLANK(P736),Q736&lt;=2),Synthèse!$B$42,IF(AND(ISBLANK(P736),Q736&gt;=7),Synthèse!$C$42,R736+S736))</f>
        <v>0</v>
      </c>
      <c r="U736" s="64">
        <f t="shared" si="92"/>
        <v>9.41</v>
      </c>
      <c r="V736" s="59">
        <f t="shared" si="93"/>
        <v>292</v>
      </c>
      <c r="W736" s="26">
        <v>592</v>
      </c>
      <c r="X736" s="26" t="b">
        <f t="shared" si="94"/>
        <v>0</v>
      </c>
      <c r="Y736" s="26" t="e">
        <f>VLOOKUP(A736,#REF!,21,0)</f>
        <v>#REF!</v>
      </c>
      <c r="Z736" s="26" t="s">
        <v>2283</v>
      </c>
      <c r="AC736" t="b">
        <f t="shared" si="95"/>
        <v>0</v>
      </c>
      <c r="AD736" t="e">
        <f>IFERROR(VLOOKUP(A736,#REF!,4,0),MAX(#REF!)+100)</f>
        <v>#REF!</v>
      </c>
    </row>
    <row r="737" spans="1:30">
      <c r="A737">
        <v>1172675</v>
      </c>
      <c r="B737" s="5" t="str">
        <f ca="1">VLOOKUP(A737,'Fichier FA (en entrée)'!B:AH,3,0)</f>
        <v>UDTNDANWHG</v>
      </c>
      <c r="C737">
        <f t="shared" si="88"/>
        <v>765</v>
      </c>
      <c r="D737">
        <f t="shared" si="89"/>
        <v>-100</v>
      </c>
      <c r="E737" s="14" t="str">
        <f>VLOOKUP(A737,'Fichier FA (en entrée)'!B:AH,2,0)</f>
        <v>ENV</v>
      </c>
      <c r="F737" s="14" t="b">
        <f t="shared" si="90"/>
        <v>0</v>
      </c>
      <c r="G737" s="14" t="b">
        <f>IFERROR(VLOOKUP(A737,'Calculs FI (auto)'!A:F,6,0),FALSE)</f>
        <v>0</v>
      </c>
      <c r="H737" s="14" t="b">
        <f t="shared" si="91"/>
        <v>0</v>
      </c>
      <c r="I737" s="16" t="str">
        <f>IFERROR(VLOOKUP(A737,'Moyennes FA (en entrée)'!B:N,7,0),"")</f>
        <v/>
      </c>
      <c r="J737" s="16">
        <f>IFERROR(VLOOKUP(VLOOKUP(A737,'Fichier FA (en entrée)'!B:AH,33,0),Modificateurs!A$2:B$5,2,0),0)</f>
        <v>0</v>
      </c>
      <c r="K737" s="16">
        <f>IFERROR(VLOOKUP(VLOOKUP(A737,'Redoub FI (en entrée)'!B:N,7,0),Modificateurs!A$8:B$11,2,0),0)</f>
        <v>0</v>
      </c>
      <c r="L737" s="16">
        <f>IFERROR(VLOOKUP(M737,Modificateurs!D$1:E$94,2,0),0)</f>
        <v>-6</v>
      </c>
      <c r="M737" t="str">
        <f>VLOOKUP(A737,'Fichier FA (en entrée)'!B:AH,16,0)&amp;" "&amp;VLOOKUP(A737,'Fichier FA (en entrée)'!B:AH,20,0)&amp;" "&amp;VLOOKUP(A737,'Fichier FA (en entrée)'!B:AH,27,0)&amp;" "&amp;VLOOKUP(A737,'Fichier FA (en entrée)'!B:AH,29,0)</f>
        <v xml:space="preserve">  Sciences et Technologies de l'Industrie et du Développement Durable Innovation Technologique et Eco conception</v>
      </c>
      <c r="N737" t="str">
        <f>VLOOKUP(A737,'Fichier FA (en entrée)'!B:AH,8,0)</f>
        <v>Scolarisé dans le supérieur en France</v>
      </c>
      <c r="O737" t="b">
        <f>AND(C737&gt;Synthèse!B$7,C737&lt;Synthèse!B$9)</f>
        <v>0</v>
      </c>
      <c r="Q737" s="60">
        <f>ROUNDUP(C737/(Synthèse!$B$2+Synthèse!$B$3)*8,0)</f>
        <v>12</v>
      </c>
      <c r="R737" s="60">
        <f>IFERROR(VLOOKUP(A737,'Evaluations (formulaire)'!A:P,6,0)+VLOOKUP(A737,'Evaluations (formulaire)'!A:P,7,0),0)</f>
        <v>0</v>
      </c>
      <c r="S737" s="60">
        <f>IFERROR(VLOOKUP(A737,'Evaluations (formulaire)'!A:P,8,0),0)</f>
        <v>0</v>
      </c>
      <c r="T737" s="64">
        <f>IF(AND(ISBLANK(P737),Q737&lt;=2),Synthèse!$B$42,IF(AND(ISBLANK(P737),Q737&gt;=7),Synthèse!$C$42,R737+S737))</f>
        <v>0</v>
      </c>
      <c r="U737" s="64">
        <f t="shared" si="92"/>
        <v>-100</v>
      </c>
      <c r="V737" s="59">
        <f t="shared" si="93"/>
        <v>765</v>
      </c>
      <c r="W737" s="26">
        <v>636</v>
      </c>
      <c r="X737" s="26" t="b">
        <f t="shared" si="94"/>
        <v>0</v>
      </c>
      <c r="Y737" s="26" t="e">
        <f>VLOOKUP(A737,#REF!,21,0)</f>
        <v>#REF!</v>
      </c>
      <c r="Z737" s="26" t="s">
        <v>2283</v>
      </c>
      <c r="AC737" t="b">
        <f t="shared" si="95"/>
        <v>0</v>
      </c>
      <c r="AD737" t="e">
        <f>IFERROR(VLOOKUP(A737,#REF!,4,0),MAX(#REF!)+100)</f>
        <v>#REF!</v>
      </c>
    </row>
    <row r="738" spans="1:30">
      <c r="A738">
        <v>1173722</v>
      </c>
      <c r="B738" s="5" t="str">
        <f ca="1">VLOOKUP(A738,'Fichier FA (en entrée)'!B:AH,3,0)</f>
        <v>FGGGTBGBXU</v>
      </c>
      <c r="C738">
        <f t="shared" si="88"/>
        <v>765</v>
      </c>
      <c r="D738">
        <f t="shared" si="89"/>
        <v>-100</v>
      </c>
      <c r="E738" s="14" t="str">
        <f>VLOOKUP(A738,'Fichier FA (en entrée)'!B:AH,2,0)</f>
        <v>ENV</v>
      </c>
      <c r="F738" s="14" t="b">
        <f t="shared" si="90"/>
        <v>0</v>
      </c>
      <c r="G738" s="14" t="b">
        <f>IFERROR(VLOOKUP(A738,'Calculs FI (auto)'!A:F,6,0),FALSE)</f>
        <v>1</v>
      </c>
      <c r="H738" s="14" t="b">
        <f t="shared" si="91"/>
        <v>0</v>
      </c>
      <c r="I738" s="16" t="str">
        <f>IFERROR(VLOOKUP(A738,'Moyennes FA (en entrée)'!B:N,7,0),"")</f>
        <v/>
      </c>
      <c r="J738" s="16">
        <f>IFERROR(VLOOKUP(VLOOKUP(A738,'Fichier FA (en entrée)'!B:AH,33,0),Modificateurs!A$2:B$5,2,0),0)</f>
        <v>0</v>
      </c>
      <c r="K738" s="16">
        <f>IFERROR(VLOOKUP(VLOOKUP(A738,'Redoub FI (en entrée)'!B:N,7,0),Modificateurs!A$8:B$11,2,0),0)</f>
        <v>0</v>
      </c>
      <c r="L738" s="16">
        <f>IFERROR(VLOOKUP(M738,Modificateurs!D$1:E$94,2,0),0)</f>
        <v>1</v>
      </c>
      <c r="M738" t="str">
        <f>VLOOKUP(A738,'Fichier FA (en entrée)'!B:AH,16,0)&amp;" "&amp;VLOOKUP(A738,'Fichier FA (en entrée)'!B:AH,20,0)&amp;" "&amp;VLOOKUP(A738,'Fichier FA (en entrée)'!B:AH,27,0)&amp;" "&amp;VLOOKUP(A738,'Fichier FA (en entrée)'!B:AH,29,0)</f>
        <v xml:space="preserve">  Scientifique Sciences de la vie et de la terre</v>
      </c>
      <c r="N738" t="str">
        <f>VLOOKUP(A738,'Fichier FA (en entrée)'!B:AH,8,0)</f>
        <v>Scolarisé dans le supérieur en France</v>
      </c>
      <c r="O738" t="b">
        <f>AND(C738&gt;Synthèse!B$7,C738&lt;Synthèse!B$9)</f>
        <v>0</v>
      </c>
      <c r="Q738" s="60">
        <f>ROUNDUP(C738/(Synthèse!$B$2+Synthèse!$B$3)*8,0)</f>
        <v>12</v>
      </c>
      <c r="R738" s="60">
        <f>IFERROR(VLOOKUP(A738,'Evaluations (formulaire)'!A:P,6,0)+VLOOKUP(A738,'Evaluations (formulaire)'!A:P,7,0),0)</f>
        <v>0</v>
      </c>
      <c r="S738" s="60">
        <f>IFERROR(VLOOKUP(A738,'Evaluations (formulaire)'!A:P,8,0),0)</f>
        <v>0</v>
      </c>
      <c r="T738" s="64">
        <f>IF(AND(ISBLANK(P738),Q738&lt;=2),Synthèse!$B$42,IF(AND(ISBLANK(P738),Q738&gt;=7),Synthèse!$C$42,R738+S738))</f>
        <v>0</v>
      </c>
      <c r="U738" s="64">
        <f t="shared" si="92"/>
        <v>-100</v>
      </c>
      <c r="V738" s="59">
        <f t="shared" si="93"/>
        <v>765</v>
      </c>
      <c r="W738" s="26">
        <v>406</v>
      </c>
      <c r="X738" s="26" t="b">
        <f t="shared" si="94"/>
        <v>0</v>
      </c>
      <c r="Y738" s="26" t="e">
        <f>VLOOKUP(A738,#REF!,21,0)</f>
        <v>#REF!</v>
      </c>
      <c r="Z738" s="26" t="s">
        <v>2283</v>
      </c>
      <c r="AC738" t="b">
        <f t="shared" si="95"/>
        <v>0</v>
      </c>
      <c r="AD738" t="e">
        <f>IFERROR(VLOOKUP(A738,#REF!,4,0),MAX(#REF!)+100)</f>
        <v>#REF!</v>
      </c>
    </row>
    <row r="739" spans="1:30">
      <c r="A739">
        <v>1174534</v>
      </c>
      <c r="B739" s="5" t="str">
        <f ca="1">VLOOKUP(A739,'Fichier FA (en entrée)'!B:AH,3,0)</f>
        <v>COONYMBDUM</v>
      </c>
      <c r="C739">
        <f t="shared" si="88"/>
        <v>765</v>
      </c>
      <c r="D739">
        <f t="shared" si="89"/>
        <v>-100</v>
      </c>
      <c r="E739" s="14" t="str">
        <f>VLOOKUP(A739,'Fichier FA (en entrée)'!B:AH,2,0)</f>
        <v>ENV</v>
      </c>
      <c r="F739" s="14" t="b">
        <f t="shared" si="90"/>
        <v>0</v>
      </c>
      <c r="G739" s="14" t="b">
        <f>IFERROR(VLOOKUP(A739,'Calculs FI (auto)'!A:F,6,0),FALSE)</f>
        <v>0</v>
      </c>
      <c r="H739" s="14" t="b">
        <f t="shared" si="91"/>
        <v>0</v>
      </c>
      <c r="I739" s="16" t="str">
        <f>IFERROR(VLOOKUP(A739,'Moyennes FA (en entrée)'!B:N,7,0),"")</f>
        <v/>
      </c>
      <c r="J739" s="16">
        <f>IFERROR(VLOOKUP(VLOOKUP(A739,'Fichier FA (en entrée)'!B:AH,33,0),Modificateurs!A$2:B$5,2,0),0)</f>
        <v>0</v>
      </c>
      <c r="K739" s="16">
        <f>IFERROR(VLOOKUP(VLOOKUP(A739,'Redoub FI (en entrée)'!B:N,7,0),Modificateurs!A$8:B$11,2,0),0)</f>
        <v>0</v>
      </c>
      <c r="L739" s="16">
        <f>IFERROR(VLOOKUP(M739,Modificateurs!D$1:E$94,2,0),0)</f>
        <v>2</v>
      </c>
      <c r="M739" t="str">
        <f>VLOOKUP(A739,'Fichier FA (en entrée)'!B:AH,16,0)&amp;" "&amp;VLOOKUP(A739,'Fichier FA (en entrée)'!B:AH,20,0)&amp;" "&amp;VLOOKUP(A739,'Fichier FA (en entrée)'!B:AH,27,0)&amp;" "&amp;VLOOKUP(A739,'Fichier FA (en entrée)'!B:AH,29,0)</f>
        <v xml:space="preserve">  Scientifique Mathématiques</v>
      </c>
      <c r="N739" t="str">
        <f>VLOOKUP(A739,'Fichier FA (en entrée)'!B:AH,8,0)</f>
        <v>Scolarisé dans le supérieur en France</v>
      </c>
      <c r="O739" t="b">
        <f>AND(C739&gt;Synthèse!B$7,C739&lt;Synthèse!B$9)</f>
        <v>0</v>
      </c>
      <c r="Q739" s="60">
        <f>ROUNDUP(C739/(Synthèse!$B$2+Synthèse!$B$3)*8,0)</f>
        <v>12</v>
      </c>
      <c r="R739" s="60">
        <f>IFERROR(VLOOKUP(A739,'Evaluations (formulaire)'!A:P,6,0)+VLOOKUP(A739,'Evaluations (formulaire)'!A:P,7,0),0)</f>
        <v>0</v>
      </c>
      <c r="S739" s="60">
        <f>IFERROR(VLOOKUP(A739,'Evaluations (formulaire)'!A:P,8,0),0)</f>
        <v>0</v>
      </c>
      <c r="T739" s="64">
        <f>IF(AND(ISBLANK(P739),Q739&lt;=2),Synthèse!$B$42,IF(AND(ISBLANK(P739),Q739&gt;=7),Synthèse!$C$42,R739+S739))</f>
        <v>0</v>
      </c>
      <c r="U739" s="64">
        <f t="shared" si="92"/>
        <v>-100</v>
      </c>
      <c r="V739" s="59">
        <f t="shared" si="93"/>
        <v>765</v>
      </c>
      <c r="W739" s="26">
        <v>31</v>
      </c>
      <c r="X739" s="26" t="b">
        <f t="shared" si="94"/>
        <v>0</v>
      </c>
      <c r="Y739" s="26" t="e">
        <f>VLOOKUP(A739,#REF!,21,0)</f>
        <v>#REF!</v>
      </c>
      <c r="Z739" s="26" t="s">
        <v>2283</v>
      </c>
      <c r="AC739" t="b">
        <f t="shared" si="95"/>
        <v>0</v>
      </c>
      <c r="AD739" t="e">
        <f>IFERROR(VLOOKUP(A739,#REF!,4,0),MAX(#REF!)+100)</f>
        <v>#REF!</v>
      </c>
    </row>
    <row r="740" spans="1:30">
      <c r="A740">
        <v>1176115</v>
      </c>
      <c r="B740" s="5" t="str">
        <f ca="1">VLOOKUP(A740,'Fichier FA (en entrée)'!B:AH,3,0)</f>
        <v>WBSCGBIDMH</v>
      </c>
      <c r="C740">
        <f t="shared" si="88"/>
        <v>163</v>
      </c>
      <c r="D740">
        <f t="shared" si="89"/>
        <v>12.16</v>
      </c>
      <c r="E740" s="14" t="str">
        <f>VLOOKUP(A740,'Fichier FA (en entrée)'!B:AH,2,0)</f>
        <v>EV</v>
      </c>
      <c r="F740" s="14" t="b">
        <f t="shared" si="90"/>
        <v>1</v>
      </c>
      <c r="G740" s="14" t="b">
        <f>IFERROR(VLOOKUP(A740,'Calculs FI (auto)'!A:F,6,0),FALSE)</f>
        <v>1</v>
      </c>
      <c r="H740" s="14" t="b">
        <f t="shared" si="91"/>
        <v>1</v>
      </c>
      <c r="I740" s="16">
        <f>IFERROR(VLOOKUP(A740,'Moyennes FA (en entrée)'!B:N,7,0),"")</f>
        <v>11.16</v>
      </c>
      <c r="J740" s="16">
        <f>IFERROR(VLOOKUP(VLOOKUP(A740,'Fichier FA (en entrée)'!B:AH,33,0),Modificateurs!A$2:B$5,2,0),0)</f>
        <v>0</v>
      </c>
      <c r="K740" s="16">
        <f>IFERROR(VLOOKUP(VLOOKUP(A740,'Redoub FI (en entrée)'!B:N,7,0),Modificateurs!A$8:B$11,2,0),0)</f>
        <v>0</v>
      </c>
      <c r="L740" s="16">
        <f>IFERROR(VLOOKUP(M740,Modificateurs!D$1:E$94,2,0),0)</f>
        <v>1</v>
      </c>
      <c r="M740" t="str">
        <f>VLOOKUP(A740,'Fichier FA (en entrée)'!B:AH,16,0)&amp;" "&amp;VLOOKUP(A740,'Fichier FA (en entrée)'!B:AH,20,0)&amp;" "&amp;VLOOKUP(A740,'Fichier FA (en entrée)'!B:AH,27,0)&amp;" "&amp;VLOOKUP(A740,'Fichier FA (en entrée)'!B:AH,29,0)</f>
        <v xml:space="preserve">  Scientifique Pas de spécialité (S.I)</v>
      </c>
      <c r="N740" t="str">
        <f>VLOOKUP(A740,'Fichier FA (en entrée)'!B:AH,8,0)</f>
        <v>Scolarisé dans le supérieur en France</v>
      </c>
      <c r="O740" t="b">
        <f>AND(C740&gt;Synthèse!B$7,C740&lt;Synthèse!B$9)</f>
        <v>1</v>
      </c>
      <c r="Q740" s="60">
        <f>ROUNDUP(C740/(Synthèse!$B$2+Synthèse!$B$3)*8,0)</f>
        <v>3</v>
      </c>
      <c r="R740" s="60">
        <f>IFERROR(VLOOKUP(A740,'Evaluations (formulaire)'!A:P,6,0)+VLOOKUP(A740,'Evaluations (formulaire)'!A:P,7,0),0)</f>
        <v>0</v>
      </c>
      <c r="S740" s="60">
        <f>IFERROR(VLOOKUP(A740,'Evaluations (formulaire)'!A:P,8,0),0)</f>
        <v>0</v>
      </c>
      <c r="T740" s="64">
        <f>IF(AND(ISBLANK(P740),Q740&lt;=2),Synthèse!$B$42,IF(AND(ISBLANK(P740),Q740&gt;=7),Synthèse!$C$42,R740+S740))</f>
        <v>0</v>
      </c>
      <c r="U740" s="64">
        <f t="shared" si="92"/>
        <v>12.16</v>
      </c>
      <c r="V740" s="59">
        <f t="shared" si="93"/>
        <v>163</v>
      </c>
      <c r="W740" s="26">
        <v>214</v>
      </c>
      <c r="X740" s="26" t="b">
        <f t="shared" si="94"/>
        <v>1</v>
      </c>
      <c r="Z740" s="26" t="s">
        <v>2283</v>
      </c>
      <c r="AC740" t="b">
        <f t="shared" si="95"/>
        <v>0</v>
      </c>
      <c r="AD740" t="e">
        <f>IFERROR(VLOOKUP(A740,#REF!,4,0),MAX(#REF!)+100)</f>
        <v>#REF!</v>
      </c>
    </row>
    <row r="741" spans="1:30">
      <c r="A741">
        <v>1177379</v>
      </c>
      <c r="B741" s="5" t="str">
        <f ca="1">VLOOKUP(A741,'Fichier FA (en entrée)'!B:AH,3,0)</f>
        <v>TPNXKKCDBJ</v>
      </c>
      <c r="C741">
        <f t="shared" si="88"/>
        <v>765</v>
      </c>
      <c r="D741">
        <f t="shared" si="89"/>
        <v>-100</v>
      </c>
      <c r="E741" s="14" t="str">
        <f>VLOOKUP(A741,'Fichier FA (en entrée)'!B:AH,2,0)</f>
        <v>ENV</v>
      </c>
      <c r="F741" s="14" t="b">
        <f t="shared" si="90"/>
        <v>0</v>
      </c>
      <c r="G741" s="14" t="b">
        <f>IFERROR(VLOOKUP(A741,'Calculs FI (auto)'!A:F,6,0),FALSE)</f>
        <v>0</v>
      </c>
      <c r="H741" s="14" t="b">
        <f t="shared" si="91"/>
        <v>0</v>
      </c>
      <c r="I741" s="16" t="str">
        <f>IFERROR(VLOOKUP(A741,'Moyennes FA (en entrée)'!B:N,7,0),"")</f>
        <v/>
      </c>
      <c r="J741" s="16">
        <f>IFERROR(VLOOKUP(VLOOKUP(A741,'Fichier FA (en entrée)'!B:AH,33,0),Modificateurs!A$2:B$5,2,0),0)</f>
        <v>0</v>
      </c>
      <c r="K741" s="16">
        <f>IFERROR(VLOOKUP(VLOOKUP(A741,'Redoub FI (en entrée)'!B:N,7,0),Modificateurs!A$8:B$11,2,0),0)</f>
        <v>0</v>
      </c>
      <c r="L741" s="16">
        <f>IFERROR(VLOOKUP(M741,Modificateurs!D$1:E$94,2,0),0)</f>
        <v>-8</v>
      </c>
      <c r="M741" t="str">
        <f>VLOOKUP(A741,'Fichier FA (en entrée)'!B:AH,16,0)&amp;" "&amp;VLOOKUP(A741,'Fichier FA (en entrée)'!B:AH,20,0)&amp;" "&amp;VLOOKUP(A741,'Fichier FA (en entrée)'!B:AH,27,0)&amp;" "&amp;VLOOKUP(A741,'Fichier FA (en entrée)'!B:AH,29,0)</f>
        <v xml:space="preserve">  Economique et social Sciences sociales et politiques</v>
      </c>
      <c r="N741" t="str">
        <f>VLOOKUP(A741,'Fichier FA (en entrée)'!B:AH,8,0)</f>
        <v>Scolarisé dans le supérieur en France</v>
      </c>
      <c r="O741" t="b">
        <f>AND(C741&gt;Synthèse!B$7,C741&lt;Synthèse!B$9)</f>
        <v>0</v>
      </c>
      <c r="Q741" s="60">
        <f>ROUNDUP(C741/(Synthèse!$B$2+Synthèse!$B$3)*8,0)</f>
        <v>12</v>
      </c>
      <c r="R741" s="60">
        <f>IFERROR(VLOOKUP(A741,'Evaluations (formulaire)'!A:P,6,0)+VLOOKUP(A741,'Evaluations (formulaire)'!A:P,7,0),0)</f>
        <v>0</v>
      </c>
      <c r="S741" s="60">
        <f>IFERROR(VLOOKUP(A741,'Evaluations (formulaire)'!A:P,8,0),0)</f>
        <v>0</v>
      </c>
      <c r="T741" s="64">
        <f>IF(AND(ISBLANK(P741),Q741&lt;=2),Synthèse!$B$42,IF(AND(ISBLANK(P741),Q741&gt;=7),Synthèse!$C$42,R741+S741))</f>
        <v>0</v>
      </c>
      <c r="U741" s="64">
        <f t="shared" si="92"/>
        <v>-100</v>
      </c>
      <c r="V741" s="59">
        <f t="shared" si="93"/>
        <v>765</v>
      </c>
      <c r="W741" s="26">
        <v>173</v>
      </c>
      <c r="X741" s="26" t="b">
        <f t="shared" si="94"/>
        <v>0</v>
      </c>
      <c r="Y741" s="26" t="e">
        <f>VLOOKUP(A741,#REF!,21,0)</f>
        <v>#REF!</v>
      </c>
      <c r="Z741" s="26" t="s">
        <v>2283</v>
      </c>
      <c r="AC741" t="b">
        <f t="shared" si="95"/>
        <v>0</v>
      </c>
      <c r="AD741" t="e">
        <f>IFERROR(VLOOKUP(A741,#REF!,4,0),MAX(#REF!)+100)</f>
        <v>#REF!</v>
      </c>
    </row>
    <row r="742" spans="1:30">
      <c r="A742">
        <v>1177707</v>
      </c>
      <c r="B742" s="5" t="str">
        <f ca="1">VLOOKUP(A742,'Fichier FA (en entrée)'!B:AH,3,0)</f>
        <v>DCNTMWNBKL</v>
      </c>
      <c r="C742">
        <f t="shared" si="88"/>
        <v>429</v>
      </c>
      <c r="D742">
        <f t="shared" si="89"/>
        <v>2.5099999999999998</v>
      </c>
      <c r="E742" s="14" t="str">
        <f>VLOOKUP(A742,'Fichier FA (en entrée)'!B:AH,2,0)</f>
        <v>EV</v>
      </c>
      <c r="F742" s="14" t="b">
        <f t="shared" si="90"/>
        <v>1</v>
      </c>
      <c r="G742" s="14" t="b">
        <f>IFERROR(VLOOKUP(A742,'Calculs FI (auto)'!A:F,6,0),FALSE)</f>
        <v>1</v>
      </c>
      <c r="H742" s="14" t="b">
        <f t="shared" si="91"/>
        <v>1</v>
      </c>
      <c r="I742" s="16">
        <f>IFERROR(VLOOKUP(A742,'Moyennes FA (en entrée)'!B:N,7,0),"")</f>
        <v>8.51</v>
      </c>
      <c r="J742" s="16">
        <f>IFERROR(VLOOKUP(VLOOKUP(A742,'Fichier FA (en entrée)'!B:AH,33,0),Modificateurs!A$2:B$5,2,0),0)</f>
        <v>0</v>
      </c>
      <c r="K742" s="16">
        <f>IFERROR(VLOOKUP(VLOOKUP(A742,'Redoub FI (en entrée)'!B:N,7,0),Modificateurs!A$8:B$11,2,0),0)</f>
        <v>0</v>
      </c>
      <c r="L742" s="16">
        <f>IFERROR(VLOOKUP(M742,Modificateurs!D$1:E$94,2,0),0)</f>
        <v>-6</v>
      </c>
      <c r="M742" t="str">
        <f>VLOOKUP(A742,'Fichier FA (en entrée)'!B:AH,16,0)&amp;" "&amp;VLOOKUP(A742,'Fichier FA (en entrée)'!B:AH,20,0)&amp;" "&amp;VLOOKUP(A742,'Fichier FA (en entrée)'!B:AH,27,0)&amp;" "&amp;VLOOKUP(A742,'Fichier FA (en entrée)'!B:AH,29,0)</f>
        <v xml:space="preserve">  Economique et social Langue renforcée</v>
      </c>
      <c r="N742" t="str">
        <f>VLOOKUP(A742,'Fichier FA (en entrée)'!B:AH,8,0)</f>
        <v>Scolarisé dans le supérieur en France</v>
      </c>
      <c r="O742" t="b">
        <f>AND(C742&gt;Synthèse!B$7,C742&lt;Synthèse!B$9)</f>
        <v>0</v>
      </c>
      <c r="Q742" s="60">
        <f>ROUNDUP(C742/(Synthèse!$B$2+Synthèse!$B$3)*8,0)</f>
        <v>7</v>
      </c>
      <c r="R742" s="60">
        <f>IFERROR(VLOOKUP(A742,'Evaluations (formulaire)'!A:P,6,0)+VLOOKUP(A742,'Evaluations (formulaire)'!A:P,7,0),0)</f>
        <v>0</v>
      </c>
      <c r="S742" s="60">
        <f>IFERROR(VLOOKUP(A742,'Evaluations (formulaire)'!A:P,8,0),0)</f>
        <v>0</v>
      </c>
      <c r="T742" s="64">
        <f>IF(AND(ISBLANK(P742),Q742&lt;=2),Synthèse!$B$42,IF(AND(ISBLANK(P742),Q742&gt;=7),Synthèse!$C$42,R742+S742))</f>
        <v>0</v>
      </c>
      <c r="U742" s="64">
        <f t="shared" si="92"/>
        <v>2.5099999999999998</v>
      </c>
      <c r="V742" s="59">
        <f t="shared" si="93"/>
        <v>429</v>
      </c>
      <c r="W742" s="26">
        <v>356</v>
      </c>
      <c r="X742" s="26" t="b">
        <f t="shared" si="94"/>
        <v>0</v>
      </c>
      <c r="Y742" s="26" t="e">
        <f>VLOOKUP(A742,#REF!,21,0)</f>
        <v>#REF!</v>
      </c>
      <c r="Z742" s="26" t="s">
        <v>2283</v>
      </c>
      <c r="AC742" t="b">
        <f t="shared" si="95"/>
        <v>0</v>
      </c>
      <c r="AD742" t="e">
        <f>IFERROR(VLOOKUP(A742,#REF!,4,0),MAX(#REF!)+100)</f>
        <v>#REF!</v>
      </c>
    </row>
    <row r="743" spans="1:30">
      <c r="A743">
        <v>1177775</v>
      </c>
      <c r="B743" s="5" t="str">
        <f ca="1">VLOOKUP(A743,'Fichier FA (en entrée)'!B:AH,3,0)</f>
        <v>FSUXLANLEU</v>
      </c>
      <c r="C743">
        <f t="shared" si="88"/>
        <v>765</v>
      </c>
      <c r="D743">
        <f t="shared" si="89"/>
        <v>-100</v>
      </c>
      <c r="E743" s="14" t="str">
        <f>VLOOKUP(A743,'Fichier FA (en entrée)'!B:AH,2,0)</f>
        <v>ENV</v>
      </c>
      <c r="F743" s="14" t="b">
        <f t="shared" si="90"/>
        <v>0</v>
      </c>
      <c r="G743" s="14" t="b">
        <f>IFERROR(VLOOKUP(A743,'Calculs FI (auto)'!A:F,6,0),FALSE)</f>
        <v>0</v>
      </c>
      <c r="H743" s="14" t="b">
        <f t="shared" si="91"/>
        <v>0</v>
      </c>
      <c r="I743" s="16" t="str">
        <f>IFERROR(VLOOKUP(A743,'Moyennes FA (en entrée)'!B:N,7,0),"")</f>
        <v/>
      </c>
      <c r="J743" s="16">
        <f>IFERROR(VLOOKUP(VLOOKUP(A743,'Fichier FA (en entrée)'!B:AH,33,0),Modificateurs!A$2:B$5,2,0),0)</f>
        <v>0</v>
      </c>
      <c r="K743" s="16">
        <f>IFERROR(VLOOKUP(VLOOKUP(A743,'Redoub FI (en entrée)'!B:N,7,0),Modificateurs!A$8:B$11,2,0),0)</f>
        <v>0</v>
      </c>
      <c r="L743" s="16">
        <f>IFERROR(VLOOKUP(M743,Modificateurs!D$1:E$94,2,0),0)</f>
        <v>2</v>
      </c>
      <c r="M743" t="str">
        <f>VLOOKUP(A743,'Fichier FA (en entrée)'!B:AH,16,0)&amp;" "&amp;VLOOKUP(A743,'Fichier FA (en entrée)'!B:AH,20,0)&amp;" "&amp;VLOOKUP(A743,'Fichier FA (en entrée)'!B:AH,27,0)&amp;" "&amp;VLOOKUP(A743,'Fichier FA (en entrée)'!B:AH,29,0)</f>
        <v xml:space="preserve">  Scientifique Mathématiques</v>
      </c>
      <c r="N743" t="str">
        <f>VLOOKUP(A743,'Fichier FA (en entrée)'!B:AH,8,0)</f>
        <v>Scolarisé dans le supérieur en France</v>
      </c>
      <c r="O743" t="b">
        <f>AND(C743&gt;Synthèse!B$7,C743&lt;Synthèse!B$9)</f>
        <v>0</v>
      </c>
      <c r="Q743" s="60">
        <f>ROUNDUP(C743/(Synthèse!$B$2+Synthèse!$B$3)*8,0)</f>
        <v>12</v>
      </c>
      <c r="R743" s="60">
        <f>IFERROR(VLOOKUP(A743,'Evaluations (formulaire)'!A:P,6,0)+VLOOKUP(A743,'Evaluations (formulaire)'!A:P,7,0),0)</f>
        <v>0</v>
      </c>
      <c r="S743" s="60">
        <f>IFERROR(VLOOKUP(A743,'Evaluations (formulaire)'!A:P,8,0),0)</f>
        <v>0</v>
      </c>
      <c r="T743" s="64">
        <f>IF(AND(ISBLANK(P743),Q743&lt;=2),Synthèse!$B$42,IF(AND(ISBLANK(P743),Q743&gt;=7),Synthèse!$C$42,R743+S743))</f>
        <v>0</v>
      </c>
      <c r="U743" s="64">
        <f t="shared" si="92"/>
        <v>-100</v>
      </c>
      <c r="V743" s="59">
        <f t="shared" si="93"/>
        <v>765</v>
      </c>
      <c r="W743" s="26">
        <v>352</v>
      </c>
      <c r="X743" s="26" t="b">
        <f t="shared" si="94"/>
        <v>0</v>
      </c>
      <c r="Y743" s="26" t="e">
        <f>VLOOKUP(A743,#REF!,21,0)</f>
        <v>#REF!</v>
      </c>
      <c r="Z743" s="26" t="s">
        <v>2283</v>
      </c>
      <c r="AC743" t="b">
        <f t="shared" si="95"/>
        <v>0</v>
      </c>
      <c r="AD743" t="e">
        <f>IFERROR(VLOOKUP(A743,#REF!,4,0),MAX(#REF!)+100)</f>
        <v>#REF!</v>
      </c>
    </row>
    <row r="744" spans="1:30">
      <c r="A744">
        <v>1180695</v>
      </c>
      <c r="B744" s="5" t="str">
        <f ca="1">VLOOKUP(A744,'Fichier FA (en entrée)'!B:AH,3,0)</f>
        <v>QXLUVDMAFW</v>
      </c>
      <c r="C744">
        <f t="shared" si="88"/>
        <v>765</v>
      </c>
      <c r="D744">
        <f t="shared" si="89"/>
        <v>-100</v>
      </c>
      <c r="E744" s="14" t="str">
        <f>VLOOKUP(A744,'Fichier FA (en entrée)'!B:AH,2,0)</f>
        <v>ENV</v>
      </c>
      <c r="F744" s="14" t="b">
        <f t="shared" si="90"/>
        <v>0</v>
      </c>
      <c r="G744" s="14" t="b">
        <f>IFERROR(VLOOKUP(A744,'Calculs FI (auto)'!A:F,6,0),FALSE)</f>
        <v>0</v>
      </c>
      <c r="H744" s="14" t="b">
        <f t="shared" si="91"/>
        <v>0</v>
      </c>
      <c r="I744" s="16" t="str">
        <f>IFERROR(VLOOKUP(A744,'Moyennes FA (en entrée)'!B:N,7,0),"")</f>
        <v/>
      </c>
      <c r="J744" s="16">
        <f>IFERROR(VLOOKUP(VLOOKUP(A744,'Fichier FA (en entrée)'!B:AH,33,0),Modificateurs!A$2:B$5,2,0),0)</f>
        <v>0</v>
      </c>
      <c r="K744" s="16">
        <f>IFERROR(VLOOKUP(VLOOKUP(A744,'Redoub FI (en entrée)'!B:N,7,0),Modificateurs!A$8:B$11,2,0),0)</f>
        <v>0</v>
      </c>
      <c r="L744" s="16">
        <f>IFERROR(VLOOKUP(M744,Modificateurs!D$1:E$94,2,0),0)</f>
        <v>-12</v>
      </c>
      <c r="M744" t="str">
        <f>VLOOKUP(A744,'Fichier FA (en entrée)'!B:AH,16,0)&amp;" "&amp;VLOOKUP(A744,'Fichier FA (en entrée)'!B:AH,20,0)&amp;" "&amp;VLOOKUP(A744,'Fichier FA (en entrée)'!B:AH,27,0)&amp;" "&amp;VLOOKUP(A744,'Fichier FA (en entrée)'!B:AH,29,0)</f>
        <v xml:space="preserve">  Professionnelle Systèmes électroniques numériques</v>
      </c>
      <c r="N744" t="str">
        <f>VLOOKUP(A744,'Fichier FA (en entrée)'!B:AH,8,0)</f>
        <v>Non scolarisé</v>
      </c>
      <c r="O744" t="b">
        <f>AND(C744&gt;Synthèse!B$7,C744&lt;Synthèse!B$9)</f>
        <v>0</v>
      </c>
      <c r="Q744" s="60">
        <f>ROUNDUP(C744/(Synthèse!$B$2+Synthèse!$B$3)*8,0)</f>
        <v>12</v>
      </c>
      <c r="R744" s="60">
        <f>IFERROR(VLOOKUP(A744,'Evaluations (formulaire)'!A:P,6,0)+VLOOKUP(A744,'Evaluations (formulaire)'!A:P,7,0),0)</f>
        <v>0</v>
      </c>
      <c r="S744" s="60">
        <f>IFERROR(VLOOKUP(A744,'Evaluations (formulaire)'!A:P,8,0),0)</f>
        <v>0</v>
      </c>
      <c r="T744" s="64">
        <f>IF(AND(ISBLANK(P744),Q744&lt;=2),Synthèse!$B$42,IF(AND(ISBLANK(P744),Q744&gt;=7),Synthèse!$C$42,R744+S744))</f>
        <v>0</v>
      </c>
      <c r="U744" s="64">
        <f t="shared" si="92"/>
        <v>-100</v>
      </c>
      <c r="V744" s="59">
        <f t="shared" si="93"/>
        <v>765</v>
      </c>
      <c r="W744" s="26">
        <v>523</v>
      </c>
      <c r="X744" s="26" t="b">
        <f t="shared" si="94"/>
        <v>0</v>
      </c>
      <c r="Y744" s="26" t="e">
        <f>VLOOKUP(A744,#REF!,21,0)</f>
        <v>#REF!</v>
      </c>
      <c r="Z744" s="26" t="s">
        <v>2283</v>
      </c>
      <c r="AC744" t="b">
        <f t="shared" si="95"/>
        <v>0</v>
      </c>
      <c r="AD744" t="e">
        <f>IFERROR(VLOOKUP(A744,#REF!,4,0),MAX(#REF!)+100)</f>
        <v>#REF!</v>
      </c>
    </row>
    <row r="745" spans="1:30">
      <c r="A745">
        <v>1182936</v>
      </c>
      <c r="B745" s="5" t="str">
        <f ca="1">VLOOKUP(A745,'Fichier FA (en entrée)'!B:AH,3,0)</f>
        <v>ETAAYLUXXZ</v>
      </c>
      <c r="C745">
        <f t="shared" si="88"/>
        <v>765</v>
      </c>
      <c r="D745">
        <f t="shared" si="89"/>
        <v>-100</v>
      </c>
      <c r="E745" s="14" t="str">
        <f>VLOOKUP(A745,'Fichier FA (en entrée)'!B:AH,2,0)</f>
        <v>ENV</v>
      </c>
      <c r="F745" s="14" t="b">
        <f t="shared" si="90"/>
        <v>0</v>
      </c>
      <c r="G745" s="14" t="b">
        <f>IFERROR(VLOOKUP(A745,'Calculs FI (auto)'!A:F,6,0),FALSE)</f>
        <v>0</v>
      </c>
      <c r="H745" s="14" t="b">
        <f t="shared" si="91"/>
        <v>0</v>
      </c>
      <c r="I745" s="16" t="str">
        <f>IFERROR(VLOOKUP(A745,'Moyennes FA (en entrée)'!B:N,7,0),"")</f>
        <v/>
      </c>
      <c r="J745" s="16">
        <f>IFERROR(VLOOKUP(VLOOKUP(A745,'Fichier FA (en entrée)'!B:AH,33,0),Modificateurs!A$2:B$5,2,0),0)</f>
        <v>0</v>
      </c>
      <c r="K745" s="16">
        <f>IFERROR(VLOOKUP(VLOOKUP(A745,'Redoub FI (en entrée)'!B:N,7,0),Modificateurs!A$8:B$11,2,0),0)</f>
        <v>0</v>
      </c>
      <c r="L745" s="16">
        <f>IFERROR(VLOOKUP(M745,Modificateurs!D$1:E$94,2,0),0)</f>
        <v>2</v>
      </c>
      <c r="M745" t="str">
        <f>VLOOKUP(A745,'Fichier FA (en entrée)'!B:AH,16,0)&amp;" "&amp;VLOOKUP(A745,'Fichier FA (en entrée)'!B:AH,20,0)&amp;" "&amp;VLOOKUP(A745,'Fichier FA (en entrée)'!B:AH,27,0)&amp;" "&amp;VLOOKUP(A745,'Fichier FA (en entrée)'!B:AH,29,0)</f>
        <v xml:space="preserve">  Scientifique Physique-chimie</v>
      </c>
      <c r="N745" t="str">
        <f>VLOOKUP(A745,'Fichier FA (en entrée)'!B:AH,8,0)</f>
        <v>Non scolarisé</v>
      </c>
      <c r="O745" t="b">
        <f>AND(C745&gt;Synthèse!B$7,C745&lt;Synthèse!B$9)</f>
        <v>0</v>
      </c>
      <c r="Q745" s="60">
        <f>ROUNDUP(C745/(Synthèse!$B$2+Synthèse!$B$3)*8,0)</f>
        <v>12</v>
      </c>
      <c r="R745" s="60">
        <f>IFERROR(VLOOKUP(A745,'Evaluations (formulaire)'!A:P,6,0)+VLOOKUP(A745,'Evaluations (formulaire)'!A:P,7,0),0)</f>
        <v>0</v>
      </c>
      <c r="S745" s="60">
        <f>IFERROR(VLOOKUP(A745,'Evaluations (formulaire)'!A:P,8,0),0)</f>
        <v>0</v>
      </c>
      <c r="T745" s="64">
        <f>IF(AND(ISBLANK(P745),Q745&lt;=2),Synthèse!$B$42,IF(AND(ISBLANK(P745),Q745&gt;=7),Synthèse!$C$42,R745+S745))</f>
        <v>0</v>
      </c>
      <c r="U745" s="64">
        <f t="shared" si="92"/>
        <v>-100</v>
      </c>
      <c r="V745" s="59">
        <f t="shared" si="93"/>
        <v>765</v>
      </c>
      <c r="W745" s="26">
        <v>625</v>
      </c>
      <c r="X745" s="26" t="b">
        <f t="shared" si="94"/>
        <v>0</v>
      </c>
      <c r="Y745" s="26" t="e">
        <f>VLOOKUP(A745,#REF!,21,0)</f>
        <v>#REF!</v>
      </c>
      <c r="Z745" s="26" t="s">
        <v>2283</v>
      </c>
      <c r="AC745" t="b">
        <f t="shared" si="95"/>
        <v>0</v>
      </c>
      <c r="AD745" t="e">
        <f>IFERROR(VLOOKUP(A745,#REF!,4,0),MAX(#REF!)+100)</f>
        <v>#REF!</v>
      </c>
    </row>
    <row r="746" spans="1:30">
      <c r="A746">
        <v>1184314</v>
      </c>
      <c r="B746" s="5" t="str">
        <f ca="1">VLOOKUP(A746,'Fichier FA (en entrée)'!B:AH,3,0)</f>
        <v>CBEBTZPNWP</v>
      </c>
      <c r="C746">
        <f t="shared" si="88"/>
        <v>765</v>
      </c>
      <c r="D746">
        <f t="shared" si="89"/>
        <v>-100</v>
      </c>
      <c r="E746" s="14" t="str">
        <f>VLOOKUP(A746,'Fichier FA (en entrée)'!B:AH,2,0)</f>
        <v>ENV</v>
      </c>
      <c r="F746" s="14" t="b">
        <f t="shared" si="90"/>
        <v>0</v>
      </c>
      <c r="G746" s="14" t="b">
        <f>IFERROR(VLOOKUP(A746,'Calculs FI (auto)'!A:F,6,0),FALSE)</f>
        <v>0</v>
      </c>
      <c r="H746" s="14" t="b">
        <f t="shared" si="91"/>
        <v>0</v>
      </c>
      <c r="I746" s="16" t="str">
        <f>IFERROR(VLOOKUP(A746,'Moyennes FA (en entrée)'!B:N,7,0),"")</f>
        <v/>
      </c>
      <c r="J746" s="16">
        <f>IFERROR(VLOOKUP(VLOOKUP(A746,'Fichier FA (en entrée)'!B:AH,33,0),Modificateurs!A$2:B$5,2,0),0)</f>
        <v>0</v>
      </c>
      <c r="K746" s="16">
        <f>IFERROR(VLOOKUP(VLOOKUP(A746,'Redoub FI (en entrée)'!B:N,7,0),Modificateurs!A$8:B$11,2,0),0)</f>
        <v>0</v>
      </c>
      <c r="L746" s="16">
        <f>IFERROR(VLOOKUP(M746,Modificateurs!D$1:E$94,2,0),0)</f>
        <v>-3</v>
      </c>
      <c r="M746" t="str">
        <f>VLOOKUP(A746,'Fichier FA (en entrée)'!B:AH,16,0)&amp;" "&amp;VLOOKUP(A746,'Fichier FA (en entrée)'!B:AH,20,0)&amp;" "&amp;VLOOKUP(A746,'Fichier FA (en entrée)'!B:AH,27,0)&amp;" "&amp;VLOOKUP(A746,'Fichier FA (en entrée)'!B:AH,29,0)</f>
        <v xml:space="preserve">  Economique et social Mathématiques</v>
      </c>
      <c r="N746" t="str">
        <f>VLOOKUP(A746,'Fichier FA (en entrée)'!B:AH,8,0)</f>
        <v>Scolarisé dans le supérieur en France</v>
      </c>
      <c r="O746" t="b">
        <f>AND(C746&gt;Synthèse!B$7,C746&lt;Synthèse!B$9)</f>
        <v>0</v>
      </c>
      <c r="Q746" s="60">
        <f>ROUNDUP(C746/(Synthèse!$B$2+Synthèse!$B$3)*8,0)</f>
        <v>12</v>
      </c>
      <c r="R746" s="60">
        <f>IFERROR(VLOOKUP(A746,'Evaluations (formulaire)'!A:P,6,0)+VLOOKUP(A746,'Evaluations (formulaire)'!A:P,7,0),0)</f>
        <v>0</v>
      </c>
      <c r="S746" s="60">
        <f>IFERROR(VLOOKUP(A746,'Evaluations (formulaire)'!A:P,8,0),0)</f>
        <v>0</v>
      </c>
      <c r="T746" s="64">
        <f>IF(AND(ISBLANK(P746),Q746&lt;=2),Synthèse!$B$42,IF(AND(ISBLANK(P746),Q746&gt;=7),Synthèse!$C$42,R746+S746))</f>
        <v>0</v>
      </c>
      <c r="U746" s="64">
        <f t="shared" si="92"/>
        <v>-100</v>
      </c>
      <c r="V746" s="59">
        <f t="shared" si="93"/>
        <v>765</v>
      </c>
      <c r="W746" s="26">
        <v>150</v>
      </c>
      <c r="X746" s="26" t="b">
        <f t="shared" si="94"/>
        <v>0</v>
      </c>
      <c r="Y746" s="26" t="e">
        <f>VLOOKUP(A746,#REF!,21,0)</f>
        <v>#REF!</v>
      </c>
      <c r="Z746" s="26" t="s">
        <v>2283</v>
      </c>
      <c r="AC746" t="b">
        <f t="shared" si="95"/>
        <v>0</v>
      </c>
      <c r="AD746" t="e">
        <f>IFERROR(VLOOKUP(A746,#REF!,4,0),MAX(#REF!)+100)</f>
        <v>#REF!</v>
      </c>
    </row>
    <row r="747" spans="1:30">
      <c r="A747">
        <v>1186718</v>
      </c>
      <c r="B747" s="5" t="str">
        <f ca="1">VLOOKUP(A747,'Fichier FA (en entrée)'!B:AH,3,0)</f>
        <v>XMWRJCSMKS</v>
      </c>
      <c r="C747">
        <f t="shared" si="88"/>
        <v>765</v>
      </c>
      <c r="D747">
        <f t="shared" si="89"/>
        <v>-100</v>
      </c>
      <c r="E747" s="14" t="str">
        <f>VLOOKUP(A747,'Fichier FA (en entrée)'!B:AH,2,0)</f>
        <v>ENV</v>
      </c>
      <c r="F747" s="14" t="b">
        <f t="shared" si="90"/>
        <v>0</v>
      </c>
      <c r="G747" s="14" t="b">
        <f>IFERROR(VLOOKUP(A747,'Calculs FI (auto)'!A:F,6,0),FALSE)</f>
        <v>0</v>
      </c>
      <c r="H747" s="14" t="b">
        <f t="shared" si="91"/>
        <v>0</v>
      </c>
      <c r="I747" s="16" t="str">
        <f>IFERROR(VLOOKUP(A747,'Moyennes FA (en entrée)'!B:N,7,0),"")</f>
        <v/>
      </c>
      <c r="J747" s="16">
        <f>IFERROR(VLOOKUP(VLOOKUP(A747,'Fichier FA (en entrée)'!B:AH,33,0),Modificateurs!A$2:B$5,2,0),0)</f>
        <v>0</v>
      </c>
      <c r="K747" s="16">
        <f>IFERROR(VLOOKUP(VLOOKUP(A747,'Redoub FI (en entrée)'!B:N,7,0),Modificateurs!A$8:B$11,2,0),0)</f>
        <v>0</v>
      </c>
      <c r="L747" s="16">
        <f>IFERROR(VLOOKUP(M747,Modificateurs!D$1:E$94,2,0),0)</f>
        <v>2</v>
      </c>
      <c r="M747" t="str">
        <f>VLOOKUP(A747,'Fichier FA (en entrée)'!B:AH,16,0)&amp;" "&amp;VLOOKUP(A747,'Fichier FA (en entrée)'!B:AH,20,0)&amp;" "&amp;VLOOKUP(A747,'Fichier FA (en entrée)'!B:AH,27,0)&amp;" "&amp;VLOOKUP(A747,'Fichier FA (en entrée)'!B:AH,29,0)</f>
        <v xml:space="preserve">  Scientifique Physique-chimie</v>
      </c>
      <c r="N747" t="str">
        <f>VLOOKUP(A747,'Fichier FA (en entrée)'!B:AH,8,0)</f>
        <v>Scolarisé dans le supérieur en France</v>
      </c>
      <c r="O747" t="b">
        <f>AND(C747&gt;Synthèse!B$7,C747&lt;Synthèse!B$9)</f>
        <v>0</v>
      </c>
      <c r="Q747" s="60">
        <f>ROUNDUP(C747/(Synthèse!$B$2+Synthèse!$B$3)*8,0)</f>
        <v>12</v>
      </c>
      <c r="R747" s="60">
        <f>IFERROR(VLOOKUP(A747,'Evaluations (formulaire)'!A:P,6,0)+VLOOKUP(A747,'Evaluations (formulaire)'!A:P,7,0),0)</f>
        <v>0</v>
      </c>
      <c r="S747" s="60">
        <f>IFERROR(VLOOKUP(A747,'Evaluations (formulaire)'!A:P,8,0),0)</f>
        <v>0</v>
      </c>
      <c r="T747" s="64">
        <f>IF(AND(ISBLANK(P747),Q747&lt;=2),Synthèse!$B$42,IF(AND(ISBLANK(P747),Q747&gt;=7),Synthèse!$C$42,R747+S747))</f>
        <v>0</v>
      </c>
      <c r="U747" s="64">
        <f t="shared" si="92"/>
        <v>-100</v>
      </c>
      <c r="V747" s="59">
        <f t="shared" si="93"/>
        <v>765</v>
      </c>
      <c r="W747" s="26">
        <v>141</v>
      </c>
      <c r="X747" s="26" t="b">
        <f t="shared" si="94"/>
        <v>0</v>
      </c>
      <c r="Y747" s="26" t="e">
        <f>VLOOKUP(A747,#REF!,21,0)</f>
        <v>#REF!</v>
      </c>
      <c r="Z747" s="26" t="s">
        <v>2283</v>
      </c>
      <c r="AC747" t="b">
        <f t="shared" si="95"/>
        <v>0</v>
      </c>
      <c r="AD747" t="e">
        <f>IFERROR(VLOOKUP(A747,#REF!,4,0),MAX(#REF!)+100)</f>
        <v>#REF!</v>
      </c>
    </row>
    <row r="748" spans="1:30">
      <c r="A748">
        <v>1186912</v>
      </c>
      <c r="B748" s="5" t="str">
        <f ca="1">VLOOKUP(A748,'Fichier FA (en entrée)'!B:AH,3,0)</f>
        <v>PYXOAZPXJV</v>
      </c>
      <c r="C748">
        <f t="shared" si="88"/>
        <v>94</v>
      </c>
      <c r="D748">
        <f t="shared" si="89"/>
        <v>13.75</v>
      </c>
      <c r="E748" s="14" t="str">
        <f>VLOOKUP(A748,'Fichier FA (en entrée)'!B:AH,2,0)</f>
        <v>EV</v>
      </c>
      <c r="F748" s="14" t="b">
        <f t="shared" si="90"/>
        <v>1</v>
      </c>
      <c r="G748" s="14" t="b">
        <f>IFERROR(VLOOKUP(A748,'Calculs FI (auto)'!A:F,6,0),FALSE)</f>
        <v>1</v>
      </c>
      <c r="H748" s="14" t="b">
        <f t="shared" si="91"/>
        <v>1</v>
      </c>
      <c r="I748" s="16">
        <f>IFERROR(VLOOKUP(A748,'Moyennes FA (en entrée)'!B:N,7,0),"")</f>
        <v>10.75</v>
      </c>
      <c r="J748" s="16">
        <f>IFERROR(VLOOKUP(VLOOKUP(A748,'Fichier FA (en entrée)'!B:AH,33,0),Modificateurs!A$2:B$5,2,0),0)</f>
        <v>0</v>
      </c>
      <c r="K748" s="16">
        <f>IFERROR(VLOOKUP(VLOOKUP(A748,'Redoub FI (en entrée)'!B:N,7,0),Modificateurs!A$8:B$11,2,0),0)</f>
        <v>0</v>
      </c>
      <c r="L748" s="16">
        <f>IFERROR(VLOOKUP(M748,Modificateurs!D$1:E$94,2,0),0)</f>
        <v>3</v>
      </c>
      <c r="M748" t="str">
        <f>VLOOKUP(A748,'Fichier FA (en entrée)'!B:AH,16,0)&amp;" "&amp;VLOOKUP(A748,'Fichier FA (en entrée)'!B:AH,20,0)&amp;" "&amp;VLOOKUP(A748,'Fichier FA (en entrée)'!B:AH,27,0)&amp;" "&amp;VLOOKUP(A748,'Fichier FA (en entrée)'!B:AH,29,0)</f>
        <v xml:space="preserve">  Scientifique Informatique et Sciences du numérique</v>
      </c>
      <c r="N748" t="str">
        <f>VLOOKUP(A748,'Fichier FA (en entrée)'!B:AH,8,0)</f>
        <v>Scolarisé dans le supérieur en France</v>
      </c>
      <c r="O748" t="b">
        <f>AND(C748&gt;Synthèse!B$7,C748&lt;Synthèse!B$9)</f>
        <v>0</v>
      </c>
      <c r="Q748" s="60">
        <f>ROUNDUP(C748/(Synthèse!$B$2+Synthèse!$B$3)*8,0)</f>
        <v>2</v>
      </c>
      <c r="R748" s="60">
        <f>IFERROR(VLOOKUP(A748,'Evaluations (formulaire)'!A:P,6,0)+VLOOKUP(A748,'Evaluations (formulaire)'!A:P,7,0),0)</f>
        <v>0</v>
      </c>
      <c r="S748" s="60">
        <f>IFERROR(VLOOKUP(A748,'Evaluations (formulaire)'!A:P,8,0),0)</f>
        <v>0</v>
      </c>
      <c r="T748" s="64">
        <f>IF(AND(ISBLANK(P748),Q748&lt;=2),Synthèse!$B$42,IF(AND(ISBLANK(P748),Q748&gt;=7),Synthèse!$C$42,R748+S748))</f>
        <v>0</v>
      </c>
      <c r="U748" s="64">
        <f t="shared" si="92"/>
        <v>13.75</v>
      </c>
      <c r="V748" s="59">
        <f t="shared" si="93"/>
        <v>94</v>
      </c>
      <c r="W748" s="26">
        <v>609</v>
      </c>
      <c r="X748" s="26" t="b">
        <f t="shared" si="94"/>
        <v>1</v>
      </c>
      <c r="Y748" s="26" t="e">
        <f>VLOOKUP(A748,#REF!,21,0)</f>
        <v>#REF!</v>
      </c>
      <c r="Z748" s="26" t="s">
        <v>2283</v>
      </c>
      <c r="AC748" t="b">
        <f t="shared" si="95"/>
        <v>0</v>
      </c>
      <c r="AD748" t="e">
        <f>IFERROR(VLOOKUP(A748,#REF!,4,0),MAX(#REF!)+100)</f>
        <v>#REF!</v>
      </c>
    </row>
    <row r="749" spans="1:30">
      <c r="A749">
        <v>1188580</v>
      </c>
      <c r="B749" s="5" t="str">
        <f ca="1">VLOOKUP(A749,'Fichier FA (en entrée)'!B:AH,3,0)</f>
        <v>NQRODWWPXR</v>
      </c>
      <c r="C749">
        <f t="shared" si="88"/>
        <v>381</v>
      </c>
      <c r="D749">
        <f t="shared" si="89"/>
        <v>5.08</v>
      </c>
      <c r="E749" s="14" t="str">
        <f>VLOOKUP(A749,'Fichier FA (en entrée)'!B:AH,2,0)</f>
        <v>EV</v>
      </c>
      <c r="F749" s="14" t="b">
        <f t="shared" si="90"/>
        <v>1</v>
      </c>
      <c r="G749" s="14" t="b">
        <f>IFERROR(VLOOKUP(A749,'Calculs FI (auto)'!A:F,6,0),FALSE)</f>
        <v>0</v>
      </c>
      <c r="H749" s="14" t="b">
        <f t="shared" si="91"/>
        <v>0</v>
      </c>
      <c r="I749" s="16">
        <f>IFERROR(VLOOKUP(A749,'Moyennes FA (en entrée)'!B:N,7,0),"")</f>
        <v>11.08</v>
      </c>
      <c r="J749" s="16">
        <f>IFERROR(VLOOKUP(VLOOKUP(A749,'Fichier FA (en entrée)'!B:AH,33,0),Modificateurs!A$2:B$5,2,0),0)</f>
        <v>0</v>
      </c>
      <c r="K749" s="16">
        <f>IFERROR(VLOOKUP(VLOOKUP(A749,'Redoub FI (en entrée)'!B:N,7,0),Modificateurs!A$8:B$11,2,0),0)</f>
        <v>0</v>
      </c>
      <c r="L749" s="16">
        <f>IFERROR(VLOOKUP(M749,Modificateurs!D$1:E$94,2,0),0)</f>
        <v>-6</v>
      </c>
      <c r="M749" t="str">
        <f>VLOOKUP(A749,'Fichier FA (en entrée)'!B:AH,16,0)&amp;" "&amp;VLOOKUP(A749,'Fichier FA (en entrée)'!B:AH,20,0)&amp;" "&amp;VLOOKUP(A749,'Fichier FA (en entrée)'!B:AH,27,0)&amp;" "&amp;VLOOKUP(A749,'Fichier FA (en entrée)'!B:AH,29,0)</f>
        <v xml:space="preserve">  Sciences et technologie industrielles Génie électrotechnique</v>
      </c>
      <c r="N749" t="str">
        <f>VLOOKUP(A749,'Fichier FA (en entrée)'!B:AH,8,0)</f>
        <v>Non scolarisé</v>
      </c>
      <c r="O749" t="b">
        <f>AND(C749&gt;Synthèse!B$7,C749&lt;Synthèse!B$9)</f>
        <v>1</v>
      </c>
      <c r="Q749" s="60">
        <f>ROUNDUP(C749/(Synthèse!$B$2+Synthèse!$B$3)*8,0)</f>
        <v>6</v>
      </c>
      <c r="R749" s="60">
        <f>IFERROR(VLOOKUP(A749,'Evaluations (formulaire)'!A:P,6,0)+VLOOKUP(A749,'Evaluations (formulaire)'!A:P,7,0),0)</f>
        <v>0</v>
      </c>
      <c r="S749" s="60">
        <f>IFERROR(VLOOKUP(A749,'Evaluations (formulaire)'!A:P,8,0),0)</f>
        <v>0</v>
      </c>
      <c r="T749" s="64">
        <f>IF(AND(ISBLANK(P749),Q749&lt;=2),Synthèse!$B$42,IF(AND(ISBLANK(P749),Q749&gt;=7),Synthèse!$C$42,R749+S749))</f>
        <v>0</v>
      </c>
      <c r="U749" s="64">
        <f t="shared" si="92"/>
        <v>5.08</v>
      </c>
      <c r="V749" s="59">
        <f t="shared" si="93"/>
        <v>381</v>
      </c>
      <c r="W749" s="26">
        <v>70</v>
      </c>
      <c r="X749" s="26" t="b">
        <f t="shared" si="94"/>
        <v>0</v>
      </c>
      <c r="Y749" s="26" t="e">
        <f>VLOOKUP(A749,#REF!,21,0)</f>
        <v>#REF!</v>
      </c>
      <c r="Z749" s="26" t="s">
        <v>2283</v>
      </c>
      <c r="AC749" t="b">
        <f t="shared" si="95"/>
        <v>0</v>
      </c>
      <c r="AD749" t="e">
        <f>IFERROR(VLOOKUP(A749,#REF!,4,0),MAX(#REF!)+100)</f>
        <v>#REF!</v>
      </c>
    </row>
    <row r="750" spans="1:30">
      <c r="A750">
        <v>1189801</v>
      </c>
      <c r="B750" s="5" t="str">
        <f ca="1">VLOOKUP(A750,'Fichier FA (en entrée)'!B:AH,3,0)</f>
        <v>WTQQYVWXJV</v>
      </c>
      <c r="C750">
        <f t="shared" si="88"/>
        <v>185</v>
      </c>
      <c r="D750">
        <f t="shared" si="89"/>
        <v>11.77</v>
      </c>
      <c r="E750" s="14" t="str">
        <f>VLOOKUP(A750,'Fichier FA (en entrée)'!B:AH,2,0)</f>
        <v>EV</v>
      </c>
      <c r="F750" s="14" t="b">
        <f t="shared" si="90"/>
        <v>1</v>
      </c>
      <c r="G750" s="14" t="b">
        <f>IFERROR(VLOOKUP(A750,'Calculs FI (auto)'!A:F,6,0),FALSE)</f>
        <v>1</v>
      </c>
      <c r="H750" s="14" t="b">
        <f t="shared" si="91"/>
        <v>1</v>
      </c>
      <c r="I750" s="16">
        <f>IFERROR(VLOOKUP(A750,'Moyennes FA (en entrée)'!B:N,7,0),"")</f>
        <v>10.77</v>
      </c>
      <c r="J750" s="16">
        <f>IFERROR(VLOOKUP(VLOOKUP(A750,'Fichier FA (en entrée)'!B:AH,33,0),Modificateurs!A$2:B$5,2,0),0)</f>
        <v>0</v>
      </c>
      <c r="K750" s="16">
        <f>IFERROR(VLOOKUP(VLOOKUP(A750,'Redoub FI (en entrée)'!B:N,7,0),Modificateurs!A$8:B$11,2,0),0)</f>
        <v>0</v>
      </c>
      <c r="L750" s="16">
        <f>IFERROR(VLOOKUP(M750,Modificateurs!D$1:E$94,2,0),0)</f>
        <v>1</v>
      </c>
      <c r="M750" t="str">
        <f>VLOOKUP(A750,'Fichier FA (en entrée)'!B:AH,16,0)&amp;" "&amp;VLOOKUP(A750,'Fichier FA (en entrée)'!B:AH,20,0)&amp;" "&amp;VLOOKUP(A750,'Fichier FA (en entrée)'!B:AH,27,0)&amp;" "&amp;VLOOKUP(A750,'Fichier FA (en entrée)'!B:AH,29,0)</f>
        <v xml:space="preserve">  Scientifique Pas de spécialité (S.I)</v>
      </c>
      <c r="N750" t="str">
        <f>VLOOKUP(A750,'Fichier FA (en entrée)'!B:AH,8,0)</f>
        <v>Scolarisé dans le supérieur en France</v>
      </c>
      <c r="O750" t="b">
        <f>AND(C750&gt;Synthèse!B$7,C750&lt;Synthèse!B$9)</f>
        <v>1</v>
      </c>
      <c r="Q750" s="60">
        <f>ROUNDUP(C750/(Synthèse!$B$2+Synthèse!$B$3)*8,0)</f>
        <v>3</v>
      </c>
      <c r="R750" s="60">
        <f>IFERROR(VLOOKUP(A750,'Evaluations (formulaire)'!A:P,6,0)+VLOOKUP(A750,'Evaluations (formulaire)'!A:P,7,0),0)</f>
        <v>0</v>
      </c>
      <c r="S750" s="60">
        <f>IFERROR(VLOOKUP(A750,'Evaluations (formulaire)'!A:P,8,0),0)</f>
        <v>0</v>
      </c>
      <c r="T750" s="64">
        <f>IF(AND(ISBLANK(P750),Q750&lt;=2),Synthèse!$B$42,IF(AND(ISBLANK(P750),Q750&gt;=7),Synthèse!$C$42,R750+S750))</f>
        <v>0</v>
      </c>
      <c r="U750" s="64">
        <f t="shared" si="92"/>
        <v>11.77</v>
      </c>
      <c r="V750" s="59">
        <f t="shared" si="93"/>
        <v>185</v>
      </c>
      <c r="W750" s="26">
        <v>668</v>
      </c>
      <c r="X750" s="26" t="b">
        <f t="shared" si="94"/>
        <v>1</v>
      </c>
      <c r="Z750" s="26" t="s">
        <v>2283</v>
      </c>
      <c r="AC750" t="b">
        <f t="shared" si="95"/>
        <v>0</v>
      </c>
      <c r="AD750" t="e">
        <f>IFERROR(VLOOKUP(A750,#REF!,4,0),MAX(#REF!)+100)</f>
        <v>#REF!</v>
      </c>
    </row>
    <row r="751" spans="1:30">
      <c r="A751">
        <v>1191833</v>
      </c>
      <c r="B751" s="5" t="str">
        <f ca="1">VLOOKUP(A751,'Fichier FA (en entrée)'!B:AH,3,0)</f>
        <v>HKKYLQXQHV</v>
      </c>
      <c r="C751">
        <f t="shared" si="88"/>
        <v>765</v>
      </c>
      <c r="D751">
        <f t="shared" si="89"/>
        <v>-100</v>
      </c>
      <c r="E751" s="14" t="str">
        <f>VLOOKUP(A751,'Fichier FA (en entrée)'!B:AH,2,0)</f>
        <v>ENV</v>
      </c>
      <c r="F751" s="14" t="b">
        <f t="shared" si="90"/>
        <v>0</v>
      </c>
      <c r="G751" s="14" t="b">
        <f>IFERROR(VLOOKUP(A751,'Calculs FI (auto)'!A:F,6,0),FALSE)</f>
        <v>0</v>
      </c>
      <c r="H751" s="14" t="b">
        <f t="shared" si="91"/>
        <v>0</v>
      </c>
      <c r="I751" s="16" t="str">
        <f>IFERROR(VLOOKUP(A751,'Moyennes FA (en entrée)'!B:N,7,0),"")</f>
        <v/>
      </c>
      <c r="J751" s="16">
        <f>IFERROR(VLOOKUP(VLOOKUP(A751,'Fichier FA (en entrée)'!B:AH,33,0),Modificateurs!A$2:B$5,2,0),0)</f>
        <v>0</v>
      </c>
      <c r="K751" s="16">
        <f>IFERROR(VLOOKUP(VLOOKUP(A751,'Redoub FI (en entrée)'!B:N,7,0),Modificateurs!A$8:B$11,2,0),0)</f>
        <v>0</v>
      </c>
      <c r="L751" s="16">
        <f>IFERROR(VLOOKUP(M751,Modificateurs!D$1:E$94,2,0),0)</f>
        <v>2</v>
      </c>
      <c r="M751" t="str">
        <f>VLOOKUP(A751,'Fichier FA (en entrée)'!B:AH,16,0)&amp;" "&amp;VLOOKUP(A751,'Fichier FA (en entrée)'!B:AH,20,0)&amp;" "&amp;VLOOKUP(A751,'Fichier FA (en entrée)'!B:AH,27,0)&amp;" "&amp;VLOOKUP(A751,'Fichier FA (en entrée)'!B:AH,29,0)</f>
        <v xml:space="preserve">  Sciences et Technologies de l'Industrie et du Développement Durable Système informatique et numérique</v>
      </c>
      <c r="N751" t="str">
        <f>VLOOKUP(A751,'Fichier FA (en entrée)'!B:AH,8,0)</f>
        <v>Scolarisé dans le supérieur en France</v>
      </c>
      <c r="O751" t="b">
        <f>AND(C751&gt;Synthèse!B$7,C751&lt;Synthèse!B$9)</f>
        <v>0</v>
      </c>
      <c r="Q751" s="60">
        <f>ROUNDUP(C751/(Synthèse!$B$2+Synthèse!$B$3)*8,0)</f>
        <v>12</v>
      </c>
      <c r="R751" s="60">
        <f>IFERROR(VLOOKUP(A751,'Evaluations (formulaire)'!A:P,6,0)+VLOOKUP(A751,'Evaluations (formulaire)'!A:P,7,0),0)</f>
        <v>0</v>
      </c>
      <c r="S751" s="60">
        <f>IFERROR(VLOOKUP(A751,'Evaluations (formulaire)'!A:P,8,0),0)</f>
        <v>0</v>
      </c>
      <c r="T751" s="64">
        <f>IF(AND(ISBLANK(P751),Q751&lt;=2),Synthèse!$B$42,IF(AND(ISBLANK(P751),Q751&gt;=7),Synthèse!$C$42,R751+S751))</f>
        <v>0</v>
      </c>
      <c r="U751" s="64">
        <f t="shared" si="92"/>
        <v>-100</v>
      </c>
      <c r="V751" s="59">
        <f t="shared" si="93"/>
        <v>765</v>
      </c>
      <c r="W751" s="26">
        <v>147</v>
      </c>
      <c r="X751" s="26" t="b">
        <f t="shared" si="94"/>
        <v>0</v>
      </c>
      <c r="Y751" s="26" t="e">
        <f>VLOOKUP(A751,#REF!,21,0)</f>
        <v>#REF!</v>
      </c>
      <c r="Z751" s="26" t="s">
        <v>2283</v>
      </c>
      <c r="AC751" t="b">
        <f t="shared" si="95"/>
        <v>0</v>
      </c>
      <c r="AD751" t="e">
        <f>IFERROR(VLOOKUP(A751,#REF!,4,0),MAX(#REF!)+100)</f>
        <v>#REF!</v>
      </c>
    </row>
    <row r="752" spans="1:30">
      <c r="A752">
        <v>1192172</v>
      </c>
      <c r="B752" s="5" t="str">
        <f ca="1">VLOOKUP(A752,'Fichier FA (en entrée)'!B:AH,3,0)</f>
        <v>TMWTZOQJMQ</v>
      </c>
      <c r="C752">
        <f t="shared" si="88"/>
        <v>540</v>
      </c>
      <c r="D752">
        <f t="shared" si="89"/>
        <v>-20</v>
      </c>
      <c r="E752" s="14" t="str">
        <f>VLOOKUP(A752,'Fichier FA (en entrée)'!B:AH,2,0)</f>
        <v>EV</v>
      </c>
      <c r="F752" s="14" t="b">
        <f t="shared" si="90"/>
        <v>1</v>
      </c>
      <c r="G752" s="14" t="b">
        <f>IFERROR(VLOOKUP(A752,'Calculs FI (auto)'!A:F,6,0),FALSE)</f>
        <v>0</v>
      </c>
      <c r="H752" s="14" t="b">
        <f t="shared" si="91"/>
        <v>0</v>
      </c>
      <c r="I752" s="16" t="str">
        <f>IFERROR(VLOOKUP(A752,'Moyennes FA (en entrée)'!B:N,7,0),"")</f>
        <v/>
      </c>
      <c r="J752" s="16">
        <f>IFERROR(VLOOKUP(VLOOKUP(A752,'Fichier FA (en entrée)'!B:AH,33,0),Modificateurs!A$2:B$5,2,0),0)</f>
        <v>0</v>
      </c>
      <c r="K752" s="16">
        <f>IFERROR(VLOOKUP(VLOOKUP(A752,'Redoub FI (en entrée)'!B:N,7,0),Modificateurs!A$8:B$11,2,0),0)</f>
        <v>0</v>
      </c>
      <c r="L752" s="16">
        <f>IFERROR(VLOOKUP(M752,Modificateurs!D$1:E$94,2,0),0)</f>
        <v>0</v>
      </c>
      <c r="M752" t="str">
        <f>VLOOKUP(A752,'Fichier FA (en entrée)'!B:AH,16,0)&amp;" "&amp;VLOOKUP(A752,'Fichier FA (en entrée)'!B:AH,20,0)&amp;" "&amp;VLOOKUP(A752,'Fichier FA (en entrée)'!B:AH,27,0)&amp;" "&amp;VLOOKUP(A752,'Fichier FA (en entrée)'!B:AH,29,0)</f>
        <v xml:space="preserve">   </v>
      </c>
      <c r="N752" t="str">
        <f>VLOOKUP(A752,'Fichier FA (en entrée)'!B:AH,8,0)</f>
        <v>Scolarisé dans le supérieur en France</v>
      </c>
      <c r="O752" t="b">
        <f>AND(C752&gt;Synthèse!B$7,C752&lt;Synthèse!B$9)</f>
        <v>0</v>
      </c>
      <c r="Q752" s="60">
        <f>ROUNDUP(C752/(Synthèse!$B$2+Synthèse!$B$3)*8,0)</f>
        <v>8</v>
      </c>
      <c r="R752" s="60">
        <f>IFERROR(VLOOKUP(A752,'Evaluations (formulaire)'!A:P,6,0)+VLOOKUP(A752,'Evaluations (formulaire)'!A:P,7,0),0)</f>
        <v>0</v>
      </c>
      <c r="S752" s="60">
        <f>IFERROR(VLOOKUP(A752,'Evaluations (formulaire)'!A:P,8,0),0)</f>
        <v>0</v>
      </c>
      <c r="T752" s="64">
        <f>IF(AND(ISBLANK(P752),Q752&lt;=2),Synthèse!$B$42,IF(AND(ISBLANK(P752),Q752&gt;=7),Synthèse!$C$42,R752+S752))</f>
        <v>0</v>
      </c>
      <c r="U752" s="64">
        <f t="shared" si="92"/>
        <v>-20</v>
      </c>
      <c r="V752" s="59">
        <f t="shared" si="93"/>
        <v>540</v>
      </c>
      <c r="W752" s="26">
        <v>368</v>
      </c>
      <c r="X752" s="26" t="b">
        <f t="shared" si="94"/>
        <v>0</v>
      </c>
      <c r="Y752" s="26" t="e">
        <f>VLOOKUP(A752,#REF!,21,0)</f>
        <v>#REF!</v>
      </c>
      <c r="Z752" s="26" t="s">
        <v>2283</v>
      </c>
      <c r="AC752" t="b">
        <f t="shared" si="95"/>
        <v>0</v>
      </c>
      <c r="AD752" t="e">
        <f>IFERROR(VLOOKUP(A752,#REF!,4,0),MAX(#REF!)+100)</f>
        <v>#REF!</v>
      </c>
    </row>
    <row r="753" spans="1:30">
      <c r="A753">
        <v>1193934</v>
      </c>
      <c r="B753" s="5" t="str">
        <f ca="1">VLOOKUP(A753,'Fichier FA (en entrée)'!B:AH,3,0)</f>
        <v>FBIYMTKCVH</v>
      </c>
      <c r="C753">
        <f t="shared" si="88"/>
        <v>765</v>
      </c>
      <c r="D753">
        <f t="shared" si="89"/>
        <v>-100</v>
      </c>
      <c r="E753" s="14" t="str">
        <f>VLOOKUP(A753,'Fichier FA (en entrée)'!B:AH,2,0)</f>
        <v>ENV</v>
      </c>
      <c r="F753" s="14" t="b">
        <f t="shared" si="90"/>
        <v>0</v>
      </c>
      <c r="G753" s="14" t="b">
        <f>IFERROR(VLOOKUP(A753,'Calculs FI (auto)'!A:F,6,0),FALSE)</f>
        <v>0</v>
      </c>
      <c r="H753" s="14" t="b">
        <f t="shared" si="91"/>
        <v>0</v>
      </c>
      <c r="I753" s="16" t="str">
        <f>IFERROR(VLOOKUP(A753,'Moyennes FA (en entrée)'!B:N,7,0),"")</f>
        <v/>
      </c>
      <c r="J753" s="16">
        <f>IFERROR(VLOOKUP(VLOOKUP(A753,'Fichier FA (en entrée)'!B:AH,33,0),Modificateurs!A$2:B$5,2,0),0)</f>
        <v>0</v>
      </c>
      <c r="K753" s="16">
        <f>IFERROR(VLOOKUP(VLOOKUP(A753,'Redoub FI (en entrée)'!B:N,7,0),Modificateurs!A$8:B$11,2,0),0)</f>
        <v>0</v>
      </c>
      <c r="L753" s="16">
        <f>IFERROR(VLOOKUP(M753,Modificateurs!D$1:E$94,2,0),0)</f>
        <v>0</v>
      </c>
      <c r="M753" t="str">
        <f>VLOOKUP(A753,'Fichier FA (en entrée)'!B:AH,16,0)&amp;" "&amp;VLOOKUP(A753,'Fichier FA (en entrée)'!B:AH,20,0)&amp;" "&amp;VLOOKUP(A753,'Fichier FA (en entrée)'!B:AH,27,0)&amp;" "&amp;VLOOKUP(A753,'Fichier FA (en entrée)'!B:AH,29,0)</f>
        <v xml:space="preserve">   </v>
      </c>
      <c r="N753" t="str">
        <f>VLOOKUP(A753,'Fichier FA (en entrée)'!B:AH,8,0)</f>
        <v>Non scolarisé</v>
      </c>
      <c r="O753" t="b">
        <f>AND(C753&gt;Synthèse!B$7,C753&lt;Synthèse!B$9)</f>
        <v>0</v>
      </c>
      <c r="Q753" s="60">
        <f>ROUNDUP(C753/(Synthèse!$B$2+Synthèse!$B$3)*8,0)</f>
        <v>12</v>
      </c>
      <c r="R753" s="60">
        <f>IFERROR(VLOOKUP(A753,'Evaluations (formulaire)'!A:P,6,0)+VLOOKUP(A753,'Evaluations (formulaire)'!A:P,7,0),0)</f>
        <v>0</v>
      </c>
      <c r="S753" s="60">
        <f>IFERROR(VLOOKUP(A753,'Evaluations (formulaire)'!A:P,8,0),0)</f>
        <v>0</v>
      </c>
      <c r="T753" s="64">
        <f>IF(AND(ISBLANK(P753),Q753&lt;=2),Synthèse!$B$42,IF(AND(ISBLANK(P753),Q753&gt;=7),Synthèse!$C$42,R753+S753))</f>
        <v>0</v>
      </c>
      <c r="U753" s="64">
        <f t="shared" si="92"/>
        <v>-100</v>
      </c>
      <c r="V753" s="59">
        <f t="shared" si="93"/>
        <v>765</v>
      </c>
      <c r="W753" s="26">
        <v>94</v>
      </c>
      <c r="X753" s="26" t="b">
        <f t="shared" si="94"/>
        <v>0</v>
      </c>
      <c r="Y753" s="26" t="e">
        <f>VLOOKUP(A753,#REF!,21,0)</f>
        <v>#REF!</v>
      </c>
      <c r="Z753" s="26" t="s">
        <v>2283</v>
      </c>
      <c r="AC753" t="b">
        <f t="shared" si="95"/>
        <v>0</v>
      </c>
      <c r="AD753" t="e">
        <f>IFERROR(VLOOKUP(A753,#REF!,4,0),MAX(#REF!)+100)</f>
        <v>#REF!</v>
      </c>
    </row>
    <row r="754" spans="1:30">
      <c r="A754">
        <v>1195678</v>
      </c>
      <c r="B754" s="5" t="str">
        <f ca="1">VLOOKUP(A754,'Fichier FA (en entrée)'!B:AH,3,0)</f>
        <v>PTQHIZRDWX</v>
      </c>
      <c r="C754">
        <f t="shared" si="88"/>
        <v>765</v>
      </c>
      <c r="D754">
        <f t="shared" si="89"/>
        <v>-100</v>
      </c>
      <c r="E754" s="14" t="str">
        <f>VLOOKUP(A754,'Fichier FA (en entrée)'!B:AH,2,0)</f>
        <v>ENV</v>
      </c>
      <c r="F754" s="14" t="b">
        <f t="shared" si="90"/>
        <v>0</v>
      </c>
      <c r="G754" s="14" t="b">
        <f>IFERROR(VLOOKUP(A754,'Calculs FI (auto)'!A:F,6,0),FALSE)</f>
        <v>0</v>
      </c>
      <c r="H754" s="14" t="b">
        <f t="shared" si="91"/>
        <v>0</v>
      </c>
      <c r="I754" s="16" t="str">
        <f>IFERROR(VLOOKUP(A754,'Moyennes FA (en entrée)'!B:N,7,0),"")</f>
        <v/>
      </c>
      <c r="J754" s="16">
        <f>IFERROR(VLOOKUP(VLOOKUP(A754,'Fichier FA (en entrée)'!B:AH,33,0),Modificateurs!A$2:B$5,2,0),0)</f>
        <v>0</v>
      </c>
      <c r="K754" s="16">
        <f>IFERROR(VLOOKUP(VLOOKUP(A754,'Redoub FI (en entrée)'!B:N,7,0),Modificateurs!A$8:B$11,2,0),0)</f>
        <v>0</v>
      </c>
      <c r="L754" s="16">
        <f>IFERROR(VLOOKUP(M754,Modificateurs!D$1:E$94,2,0),0)</f>
        <v>-3</v>
      </c>
      <c r="M754" t="str">
        <f>VLOOKUP(A754,'Fichier FA (en entrée)'!B:AH,16,0)&amp;" "&amp;VLOOKUP(A754,'Fichier FA (en entrée)'!B:AH,20,0)&amp;" "&amp;VLOOKUP(A754,'Fichier FA (en entrée)'!B:AH,27,0)&amp;" "&amp;VLOOKUP(A754,'Fichier FA (en entrée)'!B:AH,29,0)</f>
        <v xml:space="preserve">  Economique et social Mathématiques</v>
      </c>
      <c r="N754" t="str">
        <f>VLOOKUP(A754,'Fichier FA (en entrée)'!B:AH,8,0)</f>
        <v>Scolarisé dans le supérieur en France</v>
      </c>
      <c r="O754" t="b">
        <f>AND(C754&gt;Synthèse!B$7,C754&lt;Synthèse!B$9)</f>
        <v>0</v>
      </c>
      <c r="Q754" s="60">
        <f>ROUNDUP(C754/(Synthèse!$B$2+Synthèse!$B$3)*8,0)</f>
        <v>12</v>
      </c>
      <c r="R754" s="60">
        <f>IFERROR(VLOOKUP(A754,'Evaluations (formulaire)'!A:P,6,0)+VLOOKUP(A754,'Evaluations (formulaire)'!A:P,7,0),0)</f>
        <v>0</v>
      </c>
      <c r="S754" s="60">
        <f>IFERROR(VLOOKUP(A754,'Evaluations (formulaire)'!A:P,8,0),0)</f>
        <v>0</v>
      </c>
      <c r="T754" s="64">
        <f>IF(AND(ISBLANK(P754),Q754&lt;=2),Synthèse!$B$42,IF(AND(ISBLANK(P754),Q754&gt;=7),Synthèse!$C$42,R754+S754))</f>
        <v>0</v>
      </c>
      <c r="U754" s="64">
        <f t="shared" si="92"/>
        <v>-100</v>
      </c>
      <c r="V754" s="59">
        <f t="shared" si="93"/>
        <v>765</v>
      </c>
      <c r="W754" s="26">
        <v>345</v>
      </c>
      <c r="X754" s="26" t="b">
        <f t="shared" si="94"/>
        <v>0</v>
      </c>
      <c r="Y754" s="26" t="e">
        <f>VLOOKUP(A754,#REF!,21,0)</f>
        <v>#REF!</v>
      </c>
      <c r="Z754" s="26" t="s">
        <v>2283</v>
      </c>
      <c r="AC754" t="b">
        <f t="shared" si="95"/>
        <v>0</v>
      </c>
      <c r="AD754" t="e">
        <f>IFERROR(VLOOKUP(A754,#REF!,4,0),MAX(#REF!)+100)</f>
        <v>#REF!</v>
      </c>
    </row>
    <row r="755" spans="1:30">
      <c r="A755">
        <v>1199192</v>
      </c>
      <c r="B755" s="5" t="str">
        <f ca="1">VLOOKUP(A755,'Fichier FA (en entrée)'!B:AH,3,0)</f>
        <v>KYMUWXPORB</v>
      </c>
      <c r="C755">
        <f t="shared" si="88"/>
        <v>507</v>
      </c>
      <c r="D755">
        <f t="shared" si="89"/>
        <v>-2.9800000000000004</v>
      </c>
      <c r="E755" s="14" t="str">
        <f>VLOOKUP(A755,'Fichier FA (en entrée)'!B:AH,2,0)</f>
        <v>EV</v>
      </c>
      <c r="F755" s="14" t="b">
        <f t="shared" si="90"/>
        <v>1</v>
      </c>
      <c r="G755" s="14" t="b">
        <f>IFERROR(VLOOKUP(A755,'Calculs FI (auto)'!A:F,6,0),FALSE)</f>
        <v>1</v>
      </c>
      <c r="H755" s="14" t="b">
        <f t="shared" si="91"/>
        <v>1</v>
      </c>
      <c r="I755" s="16">
        <f>IFERROR(VLOOKUP(A755,'Moyennes FA (en entrée)'!B:N,7,0),"")</f>
        <v>9.02</v>
      </c>
      <c r="J755" s="16">
        <f>IFERROR(VLOOKUP(VLOOKUP(A755,'Fichier FA (en entrée)'!B:AH,33,0),Modificateurs!A$2:B$5,2,0),0)</f>
        <v>0</v>
      </c>
      <c r="K755" s="16">
        <f>IFERROR(VLOOKUP(VLOOKUP(A755,'Redoub FI (en entrée)'!B:N,7,0),Modificateurs!A$8:B$11,2,0),0)</f>
        <v>0</v>
      </c>
      <c r="L755" s="16">
        <f>IFERROR(VLOOKUP(M755,Modificateurs!D$1:E$94,2,0),0)</f>
        <v>-12</v>
      </c>
      <c r="M755" t="str">
        <f>VLOOKUP(A755,'Fichier FA (en entrée)'!B:AH,16,0)&amp;" "&amp;VLOOKUP(A755,'Fichier FA (en entrée)'!B:AH,20,0)&amp;" "&amp;VLOOKUP(A755,'Fichier FA (en entrée)'!B:AH,27,0)&amp;" "&amp;VLOOKUP(A755,'Fichier FA (en entrée)'!B:AH,29,0)</f>
        <v xml:space="preserve">  Professionnelle Systèmes électroniques numériques</v>
      </c>
      <c r="N755" t="str">
        <f>VLOOKUP(A755,'Fichier FA (en entrée)'!B:AH,8,0)</f>
        <v>Scolarisé dans le supérieur en France</v>
      </c>
      <c r="O755" t="b">
        <f>AND(C755&gt;Synthèse!B$7,C755&lt;Synthèse!B$9)</f>
        <v>0</v>
      </c>
      <c r="Q755" s="60">
        <f>ROUNDUP(C755/(Synthèse!$B$2+Synthèse!$B$3)*8,0)</f>
        <v>8</v>
      </c>
      <c r="R755" s="60">
        <f>IFERROR(VLOOKUP(A755,'Evaluations (formulaire)'!A:P,6,0)+VLOOKUP(A755,'Evaluations (formulaire)'!A:P,7,0),0)</f>
        <v>0</v>
      </c>
      <c r="S755" s="60">
        <f>IFERROR(VLOOKUP(A755,'Evaluations (formulaire)'!A:P,8,0),0)</f>
        <v>0</v>
      </c>
      <c r="T755" s="64">
        <f>IF(AND(ISBLANK(P755),Q755&lt;=2),Synthèse!$B$42,IF(AND(ISBLANK(P755),Q755&gt;=7),Synthèse!$C$42,R755+S755))</f>
        <v>0</v>
      </c>
      <c r="U755" s="64">
        <f t="shared" si="92"/>
        <v>-2.9800000000000004</v>
      </c>
      <c r="V755" s="59">
        <f t="shared" si="93"/>
        <v>507</v>
      </c>
      <c r="W755" s="26">
        <v>172</v>
      </c>
      <c r="X755" s="26" t="b">
        <f t="shared" si="94"/>
        <v>0</v>
      </c>
      <c r="Y755" s="26" t="e">
        <f>VLOOKUP(A755,#REF!,21,0)</f>
        <v>#REF!</v>
      </c>
      <c r="Z755" s="26" t="s">
        <v>2283</v>
      </c>
      <c r="AC755" t="b">
        <f t="shared" si="95"/>
        <v>0</v>
      </c>
      <c r="AD755" t="e">
        <f>IFERROR(VLOOKUP(A755,#REF!,4,0),MAX(#REF!)+100)</f>
        <v>#REF!</v>
      </c>
    </row>
    <row r="756" spans="1:30">
      <c r="A756">
        <v>1199808</v>
      </c>
      <c r="B756" s="5" t="str">
        <f ca="1">VLOOKUP(A756,'Fichier FA (en entrée)'!B:AH,3,0)</f>
        <v>CIKWDCKEBV</v>
      </c>
      <c r="C756">
        <f t="shared" si="88"/>
        <v>269</v>
      </c>
      <c r="D756">
        <f t="shared" si="89"/>
        <v>10.16</v>
      </c>
      <c r="E756" s="14" t="str">
        <f>VLOOKUP(A756,'Fichier FA (en entrée)'!B:AH,2,0)</f>
        <v>EV</v>
      </c>
      <c r="F756" s="14" t="b">
        <f t="shared" si="90"/>
        <v>1</v>
      </c>
      <c r="G756" s="14" t="b">
        <f>IFERROR(VLOOKUP(A756,'Calculs FI (auto)'!A:F,6,0),FALSE)</f>
        <v>0</v>
      </c>
      <c r="H756" s="14" t="b">
        <f t="shared" si="91"/>
        <v>0</v>
      </c>
      <c r="I756" s="16">
        <f>IFERROR(VLOOKUP(A756,'Moyennes FA (en entrée)'!B:N,7,0),"")</f>
        <v>9.16</v>
      </c>
      <c r="J756" s="16">
        <f>IFERROR(VLOOKUP(VLOOKUP(A756,'Fichier FA (en entrée)'!B:AH,33,0),Modificateurs!A$2:B$5,2,0),0)</f>
        <v>0</v>
      </c>
      <c r="K756" s="16">
        <f>IFERROR(VLOOKUP(VLOOKUP(A756,'Redoub FI (en entrée)'!B:N,7,0),Modificateurs!A$8:B$11,2,0),0)</f>
        <v>0</v>
      </c>
      <c r="L756" s="16">
        <f>IFERROR(VLOOKUP(M756,Modificateurs!D$1:E$94,2,0),0)</f>
        <v>1</v>
      </c>
      <c r="M756" t="str">
        <f>VLOOKUP(A756,'Fichier FA (en entrée)'!B:AH,16,0)&amp;" "&amp;VLOOKUP(A756,'Fichier FA (en entrée)'!B:AH,20,0)&amp;" "&amp;VLOOKUP(A756,'Fichier FA (en entrée)'!B:AH,27,0)&amp;" "&amp;VLOOKUP(A756,'Fichier FA (en entrée)'!B:AH,29,0)</f>
        <v xml:space="preserve">  Scientifique Pas de spécialité (S.I)</v>
      </c>
      <c r="N756" t="str">
        <f>VLOOKUP(A756,'Fichier FA (en entrée)'!B:AH,8,0)</f>
        <v>Scolarisé dans le supérieur en France</v>
      </c>
      <c r="O756" t="b">
        <f>AND(C756&gt;Synthèse!B$7,C756&lt;Synthèse!B$9)</f>
        <v>1</v>
      </c>
      <c r="Q756" s="60">
        <f>ROUNDUP(C756/(Synthèse!$B$2+Synthèse!$B$3)*8,0)</f>
        <v>4</v>
      </c>
      <c r="R756" s="60">
        <f>IFERROR(VLOOKUP(A756,'Evaluations (formulaire)'!A:P,6,0)+VLOOKUP(A756,'Evaluations (formulaire)'!A:P,7,0),0)</f>
        <v>0</v>
      </c>
      <c r="S756" s="60">
        <f>IFERROR(VLOOKUP(A756,'Evaluations (formulaire)'!A:P,8,0),0)</f>
        <v>0</v>
      </c>
      <c r="T756" s="64">
        <f>IF(AND(ISBLANK(P756),Q756&lt;=2),Synthèse!$B$42,IF(AND(ISBLANK(P756),Q756&gt;=7),Synthèse!$C$42,R756+S756))</f>
        <v>0</v>
      </c>
      <c r="U756" s="64">
        <f t="shared" si="92"/>
        <v>10.16</v>
      </c>
      <c r="V756" s="59">
        <f t="shared" si="93"/>
        <v>268</v>
      </c>
      <c r="W756" s="26">
        <v>51</v>
      </c>
      <c r="X756" s="26" t="b">
        <f t="shared" si="94"/>
        <v>1</v>
      </c>
      <c r="Y756" s="26" t="e">
        <f>VLOOKUP(A756,#REF!,21,0)</f>
        <v>#REF!</v>
      </c>
      <c r="Z756" s="26" t="s">
        <v>2283</v>
      </c>
      <c r="AC756" t="b">
        <f t="shared" si="95"/>
        <v>0</v>
      </c>
      <c r="AD756" t="e">
        <f>IFERROR(VLOOKUP(A756,#REF!,4,0),MAX(#REF!)+100)</f>
        <v>#REF!</v>
      </c>
    </row>
    <row r="757" spans="1:30">
      <c r="A757">
        <v>1200005</v>
      </c>
      <c r="B757" s="5" t="str">
        <f ca="1">VLOOKUP(A757,'Fichier FA (en entrée)'!B:AH,3,0)</f>
        <v>ZVXWWEDVVE</v>
      </c>
      <c r="C757">
        <f t="shared" si="88"/>
        <v>765</v>
      </c>
      <c r="D757">
        <f t="shared" si="89"/>
        <v>-100</v>
      </c>
      <c r="E757" s="14" t="str">
        <f>VLOOKUP(A757,'Fichier FA (en entrée)'!B:AH,2,0)</f>
        <v>ENV</v>
      </c>
      <c r="F757" s="14" t="b">
        <f t="shared" si="90"/>
        <v>0</v>
      </c>
      <c r="G757" s="14" t="b">
        <f>IFERROR(VLOOKUP(A757,'Calculs FI (auto)'!A:F,6,0),FALSE)</f>
        <v>0</v>
      </c>
      <c r="H757" s="14" t="b">
        <f t="shared" si="91"/>
        <v>0</v>
      </c>
      <c r="I757" s="16" t="str">
        <f>IFERROR(VLOOKUP(A757,'Moyennes FA (en entrée)'!B:N,7,0),"")</f>
        <v/>
      </c>
      <c r="J757" s="16">
        <f>IFERROR(VLOOKUP(VLOOKUP(A757,'Fichier FA (en entrée)'!B:AH,33,0),Modificateurs!A$2:B$5,2,0),0)</f>
        <v>0</v>
      </c>
      <c r="K757" s="16">
        <f>IFERROR(VLOOKUP(VLOOKUP(A757,'Redoub FI (en entrée)'!B:N,7,0),Modificateurs!A$8:B$11,2,0),0)</f>
        <v>0</v>
      </c>
      <c r="L757" s="16">
        <f>IFERROR(VLOOKUP(M757,Modificateurs!D$1:E$94,2,0),0)</f>
        <v>0</v>
      </c>
      <c r="M757" t="str">
        <f>VLOOKUP(A757,'Fichier FA (en entrée)'!B:AH,16,0)&amp;" "&amp;VLOOKUP(A757,'Fichier FA (en entrée)'!B:AH,20,0)&amp;" "&amp;VLOOKUP(A757,'Fichier FA (en entrée)'!B:AH,27,0)&amp;" "&amp;VLOOKUP(A757,'Fichier FA (en entrée)'!B:AH,29,0)</f>
        <v xml:space="preserve">   </v>
      </c>
      <c r="N757" t="str">
        <f>VLOOKUP(A757,'Fichier FA (en entrée)'!B:AH,8,0)</f>
        <v>Non scolarisé</v>
      </c>
      <c r="O757" t="b">
        <f>AND(C757&gt;Synthèse!B$7,C757&lt;Synthèse!B$9)</f>
        <v>0</v>
      </c>
      <c r="Q757" s="60">
        <f>ROUNDUP(C757/(Synthèse!$B$2+Synthèse!$B$3)*8,0)</f>
        <v>12</v>
      </c>
      <c r="R757" s="60">
        <f>IFERROR(VLOOKUP(A757,'Evaluations (formulaire)'!A:P,6,0)+VLOOKUP(A757,'Evaluations (formulaire)'!A:P,7,0),0)</f>
        <v>0</v>
      </c>
      <c r="S757" s="60">
        <f>IFERROR(VLOOKUP(A757,'Evaluations (formulaire)'!A:P,8,0),0)</f>
        <v>0</v>
      </c>
      <c r="T757" s="64">
        <f>IF(AND(ISBLANK(P757),Q757&lt;=2),Synthèse!$B$42,IF(AND(ISBLANK(P757),Q757&gt;=7),Synthèse!$C$42,R757+S757))</f>
        <v>0</v>
      </c>
      <c r="U757" s="64">
        <f t="shared" si="92"/>
        <v>-100</v>
      </c>
      <c r="V757" s="59">
        <f t="shared" si="93"/>
        <v>765</v>
      </c>
      <c r="W757" s="26">
        <v>48</v>
      </c>
      <c r="X757" s="26" t="b">
        <f t="shared" si="94"/>
        <v>0</v>
      </c>
      <c r="Y757" s="26" t="e">
        <f>VLOOKUP(A757,#REF!,21,0)</f>
        <v>#REF!</v>
      </c>
      <c r="Z757" s="26" t="s">
        <v>2283</v>
      </c>
      <c r="AC757" t="b">
        <f t="shared" si="95"/>
        <v>0</v>
      </c>
      <c r="AD757" t="e">
        <f>IFERROR(VLOOKUP(A757,#REF!,4,0),MAX(#REF!)+100)</f>
        <v>#REF!</v>
      </c>
    </row>
    <row r="758" spans="1:30">
      <c r="A758">
        <v>1200988</v>
      </c>
      <c r="B758" s="5" t="str">
        <f ca="1">VLOOKUP(A758,'Fichier FA (en entrée)'!B:AH,3,0)</f>
        <v>WEMJCRUUCV</v>
      </c>
      <c r="C758">
        <f t="shared" si="88"/>
        <v>302</v>
      </c>
      <c r="D758">
        <f t="shared" si="89"/>
        <v>9.1</v>
      </c>
      <c r="E758" s="14" t="str">
        <f>VLOOKUP(A758,'Fichier FA (en entrée)'!B:AH,2,0)</f>
        <v>EV</v>
      </c>
      <c r="F758" s="14" t="b">
        <f t="shared" si="90"/>
        <v>1</v>
      </c>
      <c r="G758" s="14" t="b">
        <f>IFERROR(VLOOKUP(A758,'Calculs FI (auto)'!A:F,6,0),FALSE)</f>
        <v>0</v>
      </c>
      <c r="H758" s="14" t="b">
        <f t="shared" si="91"/>
        <v>0</v>
      </c>
      <c r="I758" s="16">
        <f>IFERROR(VLOOKUP(A758,'Moyennes FA (en entrée)'!B:N,7,0),"")</f>
        <v>12.1</v>
      </c>
      <c r="J758" s="16">
        <f>IFERROR(VLOOKUP(VLOOKUP(A758,'Fichier FA (en entrée)'!B:AH,33,0),Modificateurs!A$2:B$5,2,0),0)</f>
        <v>0</v>
      </c>
      <c r="K758" s="16">
        <f>IFERROR(VLOOKUP(VLOOKUP(A758,'Redoub FI (en entrée)'!B:N,7,0),Modificateurs!A$8:B$11,2,0),0)</f>
        <v>0</v>
      </c>
      <c r="L758" s="16">
        <f>IFERROR(VLOOKUP(M758,Modificateurs!D$1:E$94,2,0),0)</f>
        <v>-3</v>
      </c>
      <c r="M758" t="str">
        <f>VLOOKUP(A758,'Fichier FA (en entrée)'!B:AH,16,0)&amp;" "&amp;VLOOKUP(A758,'Fichier FA (en entrée)'!B:AH,20,0)&amp;" "&amp;VLOOKUP(A758,'Fichier FA (en entrée)'!B:AH,27,0)&amp;" "&amp;VLOOKUP(A758,'Fichier FA (en entrée)'!B:AH,29,0)</f>
        <v xml:space="preserve">  Economique et social Mathématiques</v>
      </c>
      <c r="N758" t="str">
        <f>VLOOKUP(A758,'Fichier FA (en entrée)'!B:AH,8,0)</f>
        <v>Scolarisé dans le supérieur en France</v>
      </c>
      <c r="O758" t="b">
        <f>AND(C758&gt;Synthèse!B$7,C758&lt;Synthèse!B$9)</f>
        <v>1</v>
      </c>
      <c r="Q758" s="60">
        <f>ROUNDUP(C758/(Synthèse!$B$2+Synthèse!$B$3)*8,0)</f>
        <v>5</v>
      </c>
      <c r="R758" s="60">
        <f>IFERROR(VLOOKUP(A758,'Evaluations (formulaire)'!A:P,6,0)+VLOOKUP(A758,'Evaluations (formulaire)'!A:P,7,0),0)</f>
        <v>0</v>
      </c>
      <c r="S758" s="60">
        <f>IFERROR(VLOOKUP(A758,'Evaluations (formulaire)'!A:P,8,0),0)</f>
        <v>0</v>
      </c>
      <c r="T758" s="64">
        <f>IF(AND(ISBLANK(P758),Q758&lt;=2),Synthèse!$B$42,IF(AND(ISBLANK(P758),Q758&gt;=7),Synthèse!$C$42,R758+S758))</f>
        <v>0</v>
      </c>
      <c r="U758" s="64">
        <f t="shared" si="92"/>
        <v>9.1</v>
      </c>
      <c r="V758" s="59">
        <f t="shared" si="93"/>
        <v>301</v>
      </c>
      <c r="W758" s="26">
        <v>215</v>
      </c>
      <c r="X758" s="26" t="b">
        <f t="shared" si="94"/>
        <v>0</v>
      </c>
      <c r="Y758" s="26" t="e">
        <f>VLOOKUP(A758,#REF!,21,0)</f>
        <v>#REF!</v>
      </c>
      <c r="Z758" s="26" t="s">
        <v>2283</v>
      </c>
      <c r="AC758" t="b">
        <f t="shared" si="95"/>
        <v>0</v>
      </c>
      <c r="AD758" t="e">
        <f>IFERROR(VLOOKUP(A758,#REF!,4,0),MAX(#REF!)+100)</f>
        <v>#REF!</v>
      </c>
    </row>
    <row r="759" spans="1:30">
      <c r="A759">
        <v>1202112</v>
      </c>
      <c r="B759" s="5" t="str">
        <f ca="1">VLOOKUP(A759,'Fichier FA (en entrée)'!B:AH,3,0)</f>
        <v>WKQGFCVCHM</v>
      </c>
      <c r="C759">
        <f t="shared" si="88"/>
        <v>498</v>
      </c>
      <c r="D759">
        <f t="shared" si="89"/>
        <v>-2.2100000000000009</v>
      </c>
      <c r="E759" s="14" t="str">
        <f>VLOOKUP(A759,'Fichier FA (en entrée)'!B:AH,2,0)</f>
        <v>EV</v>
      </c>
      <c r="F759" s="14" t="b">
        <f t="shared" si="90"/>
        <v>1</v>
      </c>
      <c r="G759" s="14" t="b">
        <f>IFERROR(VLOOKUP(A759,'Calculs FI (auto)'!A:F,6,0),FALSE)</f>
        <v>0</v>
      </c>
      <c r="H759" s="14" t="b">
        <f t="shared" si="91"/>
        <v>0</v>
      </c>
      <c r="I759" s="16">
        <f>IFERROR(VLOOKUP(A759,'Moyennes FA (en entrée)'!B:N,7,0),"")</f>
        <v>9.7899999999999991</v>
      </c>
      <c r="J759" s="16">
        <f>IFERROR(VLOOKUP(VLOOKUP(A759,'Fichier FA (en entrée)'!B:AH,33,0),Modificateurs!A$2:B$5,2,0),0)</f>
        <v>0</v>
      </c>
      <c r="K759" s="16">
        <f>IFERROR(VLOOKUP(VLOOKUP(A759,'Redoub FI (en entrée)'!B:N,7,0),Modificateurs!A$8:B$11,2,0),0)</f>
        <v>0</v>
      </c>
      <c r="L759" s="16">
        <f>IFERROR(VLOOKUP(M759,Modificateurs!D$1:E$94,2,0),0)</f>
        <v>-12</v>
      </c>
      <c r="M759" t="str">
        <f>VLOOKUP(A759,'Fichier FA (en entrée)'!B:AH,16,0)&amp;" "&amp;VLOOKUP(A759,'Fichier FA (en entrée)'!B:AH,20,0)&amp;" "&amp;VLOOKUP(A759,'Fichier FA (en entrée)'!B:AH,27,0)&amp;" "&amp;VLOOKUP(A759,'Fichier FA (en entrée)'!B:AH,29,0)</f>
        <v xml:space="preserve">  Sciences et technologies de la gestion Communication et gestion des ressources humaines</v>
      </c>
      <c r="N759" t="str">
        <f>VLOOKUP(A759,'Fichier FA (en entrée)'!B:AH,8,0)</f>
        <v>Non scolarisé</v>
      </c>
      <c r="O759" t="b">
        <f>AND(C759&gt;Synthèse!B$7,C759&lt;Synthèse!B$9)</f>
        <v>0</v>
      </c>
      <c r="Q759" s="60">
        <f>ROUNDUP(C759/(Synthèse!$B$2+Synthèse!$B$3)*8,0)</f>
        <v>8</v>
      </c>
      <c r="R759" s="60">
        <f>IFERROR(VLOOKUP(A759,'Evaluations (formulaire)'!A:P,6,0)+VLOOKUP(A759,'Evaluations (formulaire)'!A:P,7,0),0)</f>
        <v>0</v>
      </c>
      <c r="S759" s="60">
        <f>IFERROR(VLOOKUP(A759,'Evaluations (formulaire)'!A:P,8,0),0)</f>
        <v>0</v>
      </c>
      <c r="T759" s="64">
        <f>IF(AND(ISBLANK(P759),Q759&lt;=2),Synthèse!$B$42,IF(AND(ISBLANK(P759),Q759&gt;=7),Synthèse!$C$42,R759+S759))</f>
        <v>0</v>
      </c>
      <c r="U759" s="64">
        <f t="shared" si="92"/>
        <v>-2.2100000000000009</v>
      </c>
      <c r="V759" s="59">
        <f t="shared" si="93"/>
        <v>498</v>
      </c>
      <c r="W759" s="26">
        <v>3</v>
      </c>
      <c r="X759" s="26" t="b">
        <f t="shared" si="94"/>
        <v>0</v>
      </c>
      <c r="Y759" s="26" t="e">
        <f>VLOOKUP(A759,#REF!,21,0)</f>
        <v>#REF!</v>
      </c>
      <c r="Z759" s="26" t="s">
        <v>2283</v>
      </c>
      <c r="AC759" t="b">
        <f t="shared" si="95"/>
        <v>0</v>
      </c>
      <c r="AD759" t="e">
        <f>IFERROR(VLOOKUP(A759,#REF!,4,0),MAX(#REF!)+100)</f>
        <v>#REF!</v>
      </c>
    </row>
    <row r="760" spans="1:30">
      <c r="A760">
        <v>1202231</v>
      </c>
      <c r="B760" s="5" t="str">
        <f ca="1">VLOOKUP(A760,'Fichier FA (en entrée)'!B:AH,3,0)</f>
        <v>XRVENLQIFO</v>
      </c>
      <c r="C760">
        <f t="shared" si="88"/>
        <v>84</v>
      </c>
      <c r="D760">
        <f t="shared" si="89"/>
        <v>14.02</v>
      </c>
      <c r="E760" s="14" t="str">
        <f>VLOOKUP(A760,'Fichier FA (en entrée)'!B:AH,2,0)</f>
        <v>EV</v>
      </c>
      <c r="F760" s="14" t="b">
        <f t="shared" si="90"/>
        <v>1</v>
      </c>
      <c r="G760" s="14" t="b">
        <f>IFERROR(VLOOKUP(A760,'Calculs FI (auto)'!A:F,6,0),FALSE)</f>
        <v>1</v>
      </c>
      <c r="H760" s="14" t="b">
        <f t="shared" si="91"/>
        <v>1</v>
      </c>
      <c r="I760" s="16">
        <f>IFERROR(VLOOKUP(A760,'Moyennes FA (en entrée)'!B:N,7,0),"")</f>
        <v>11.02</v>
      </c>
      <c r="J760" s="16">
        <f>IFERROR(VLOOKUP(VLOOKUP(A760,'Fichier FA (en entrée)'!B:AH,33,0),Modificateurs!A$2:B$5,2,0),0)</f>
        <v>0</v>
      </c>
      <c r="K760" s="16">
        <f>IFERROR(VLOOKUP(VLOOKUP(A760,'Redoub FI (en entrée)'!B:N,7,0),Modificateurs!A$8:B$11,2,0),0)</f>
        <v>0</v>
      </c>
      <c r="L760" s="16">
        <f>IFERROR(VLOOKUP(M760,Modificateurs!D$1:E$94,2,0),0)</f>
        <v>3</v>
      </c>
      <c r="M760" t="str">
        <f>VLOOKUP(A760,'Fichier FA (en entrée)'!B:AH,16,0)&amp;" "&amp;VLOOKUP(A760,'Fichier FA (en entrée)'!B:AH,20,0)&amp;" "&amp;VLOOKUP(A760,'Fichier FA (en entrée)'!B:AH,27,0)&amp;" "&amp;VLOOKUP(A760,'Fichier FA (en entrée)'!B:AH,29,0)</f>
        <v xml:space="preserve">  Scientifique Informatique et Sciences du numérique</v>
      </c>
      <c r="N760" t="str">
        <f>VLOOKUP(A760,'Fichier FA (en entrée)'!B:AH,8,0)</f>
        <v>Scolarisé dans le supérieur en France</v>
      </c>
      <c r="O760" t="b">
        <f>AND(C760&gt;Synthèse!B$7,C760&lt;Synthèse!B$9)</f>
        <v>0</v>
      </c>
      <c r="Q760" s="60">
        <f>ROUNDUP(C760/(Synthèse!$B$2+Synthèse!$B$3)*8,0)</f>
        <v>2</v>
      </c>
      <c r="R760" s="60">
        <f>IFERROR(VLOOKUP(A760,'Evaluations (formulaire)'!A:P,6,0)+VLOOKUP(A760,'Evaluations (formulaire)'!A:P,7,0),0)</f>
        <v>0</v>
      </c>
      <c r="S760" s="60">
        <f>IFERROR(VLOOKUP(A760,'Evaluations (formulaire)'!A:P,8,0),0)</f>
        <v>0</v>
      </c>
      <c r="T760" s="64">
        <f>IF(AND(ISBLANK(P760),Q760&lt;=2),Synthèse!$B$42,IF(AND(ISBLANK(P760),Q760&gt;=7),Synthèse!$C$42,R760+S760))</f>
        <v>0</v>
      </c>
      <c r="U760" s="64">
        <f t="shared" si="92"/>
        <v>14.02</v>
      </c>
      <c r="V760" s="59">
        <f t="shared" si="93"/>
        <v>84</v>
      </c>
      <c r="W760" s="26">
        <v>367</v>
      </c>
      <c r="X760" s="26" t="b">
        <f t="shared" si="94"/>
        <v>1</v>
      </c>
      <c r="Z760" s="26" t="s">
        <v>2283</v>
      </c>
      <c r="AC760" t="b">
        <f t="shared" si="95"/>
        <v>0</v>
      </c>
      <c r="AD760" t="e">
        <f>IFERROR(VLOOKUP(A760,#REF!,4,0),MAX(#REF!)+100)</f>
        <v>#REF!</v>
      </c>
    </row>
    <row r="761" spans="1:30">
      <c r="A761">
        <v>1202625</v>
      </c>
      <c r="B761" s="5" t="str">
        <f ca="1">VLOOKUP(A761,'Fichier FA (en entrée)'!B:AH,3,0)</f>
        <v>DEURPBIECU</v>
      </c>
      <c r="C761">
        <f t="shared" si="88"/>
        <v>256</v>
      </c>
      <c r="D761">
        <f t="shared" si="89"/>
        <v>10.39</v>
      </c>
      <c r="E761" s="14" t="str">
        <f>VLOOKUP(A761,'Fichier FA (en entrée)'!B:AH,2,0)</f>
        <v>EV</v>
      </c>
      <c r="F761" s="14" t="b">
        <f t="shared" si="90"/>
        <v>1</v>
      </c>
      <c r="G761" s="14" t="b">
        <f>IFERROR(VLOOKUP(A761,'Calculs FI (auto)'!A:F,6,0),FALSE)</f>
        <v>1</v>
      </c>
      <c r="H761" s="14" t="b">
        <f t="shared" si="91"/>
        <v>1</v>
      </c>
      <c r="I761" s="16">
        <f>IFERROR(VLOOKUP(A761,'Moyennes FA (en entrée)'!B:N,7,0),"")</f>
        <v>9.39</v>
      </c>
      <c r="J761" s="16">
        <f>IFERROR(VLOOKUP(VLOOKUP(A761,'Fichier FA (en entrée)'!B:AH,33,0),Modificateurs!A$2:B$5,2,0),0)</f>
        <v>0</v>
      </c>
      <c r="K761" s="16">
        <f>IFERROR(VLOOKUP(VLOOKUP(A761,'Redoub FI (en entrée)'!B:N,7,0),Modificateurs!A$8:B$11,2,0),0)</f>
        <v>0</v>
      </c>
      <c r="L761" s="16">
        <f>IFERROR(VLOOKUP(M761,Modificateurs!D$1:E$94,2,0),0)</f>
        <v>1</v>
      </c>
      <c r="M761" t="str">
        <f>VLOOKUP(A761,'Fichier FA (en entrée)'!B:AH,16,0)&amp;" "&amp;VLOOKUP(A761,'Fichier FA (en entrée)'!B:AH,20,0)&amp;" "&amp;VLOOKUP(A761,'Fichier FA (en entrée)'!B:AH,27,0)&amp;" "&amp;VLOOKUP(A761,'Fichier FA (en entrée)'!B:AH,29,0)</f>
        <v xml:space="preserve">  Scientifique Pas de spécialité (S.I)</v>
      </c>
      <c r="N761" t="str">
        <f>VLOOKUP(A761,'Fichier FA (en entrée)'!B:AH,8,0)</f>
        <v>Non scolarisé</v>
      </c>
      <c r="O761" t="b">
        <f>AND(C761&gt;Synthèse!B$7,C761&lt;Synthèse!B$9)</f>
        <v>1</v>
      </c>
      <c r="Q761" s="60">
        <f>ROUNDUP(C761/(Synthèse!$B$2+Synthèse!$B$3)*8,0)</f>
        <v>4</v>
      </c>
      <c r="R761" s="60">
        <f>IFERROR(VLOOKUP(A761,'Evaluations (formulaire)'!A:P,6,0)+VLOOKUP(A761,'Evaluations (formulaire)'!A:P,7,0),0)</f>
        <v>0</v>
      </c>
      <c r="S761" s="60">
        <f>IFERROR(VLOOKUP(A761,'Evaluations (formulaire)'!A:P,8,0),0)</f>
        <v>0</v>
      </c>
      <c r="T761" s="64">
        <f>IF(AND(ISBLANK(P761),Q761&lt;=2),Synthèse!$B$42,IF(AND(ISBLANK(P761),Q761&gt;=7),Synthèse!$C$42,R761+S761))</f>
        <v>0</v>
      </c>
      <c r="U761" s="64">
        <f t="shared" si="92"/>
        <v>10.39</v>
      </c>
      <c r="V761" s="59">
        <f t="shared" si="93"/>
        <v>255</v>
      </c>
      <c r="W761" s="26">
        <v>688</v>
      </c>
      <c r="X761" s="26" t="b">
        <f t="shared" si="94"/>
        <v>1</v>
      </c>
      <c r="Y761" s="26" t="e">
        <f>VLOOKUP(A761,#REF!,21,0)</f>
        <v>#REF!</v>
      </c>
      <c r="Z761" s="26" t="s">
        <v>2283</v>
      </c>
      <c r="AC761" t="b">
        <f t="shared" si="95"/>
        <v>0</v>
      </c>
      <c r="AD761" t="e">
        <f>IFERROR(VLOOKUP(A761,#REF!,4,0),MAX(#REF!)+100)</f>
        <v>#REF!</v>
      </c>
    </row>
    <row r="762" spans="1:30">
      <c r="A762">
        <v>1204006</v>
      </c>
      <c r="B762" s="5" t="str">
        <f ca="1">VLOOKUP(A762,'Fichier FA (en entrée)'!B:AH,3,0)</f>
        <v>KXXTYFOMCN</v>
      </c>
      <c r="C762">
        <f t="shared" si="88"/>
        <v>428</v>
      </c>
      <c r="D762">
        <f t="shared" si="89"/>
        <v>2.6300000000000008</v>
      </c>
      <c r="E762" s="14" t="str">
        <f>VLOOKUP(A762,'Fichier FA (en entrée)'!B:AH,2,0)</f>
        <v>EV</v>
      </c>
      <c r="F762" s="14" t="b">
        <f t="shared" si="90"/>
        <v>1</v>
      </c>
      <c r="G762" s="14" t="b">
        <f>IFERROR(VLOOKUP(A762,'Calculs FI (auto)'!A:F,6,0),FALSE)</f>
        <v>0</v>
      </c>
      <c r="H762" s="14" t="b">
        <f t="shared" si="91"/>
        <v>0</v>
      </c>
      <c r="I762" s="16">
        <f>IFERROR(VLOOKUP(A762,'Moyennes FA (en entrée)'!B:N,7,0),"")</f>
        <v>8.6300000000000008</v>
      </c>
      <c r="J762" s="16">
        <f>IFERROR(VLOOKUP(VLOOKUP(A762,'Fichier FA (en entrée)'!B:AH,33,0),Modificateurs!A$2:B$5,2,0),0)</f>
        <v>0</v>
      </c>
      <c r="K762" s="16">
        <f>IFERROR(VLOOKUP(VLOOKUP(A762,'Redoub FI (en entrée)'!B:N,7,0),Modificateurs!A$8:B$11,2,0),0)</f>
        <v>0</v>
      </c>
      <c r="L762" s="16">
        <f>IFERROR(VLOOKUP(M762,Modificateurs!D$1:E$94,2,0),0)</f>
        <v>-6</v>
      </c>
      <c r="M762" t="str">
        <f>VLOOKUP(A762,'Fichier FA (en entrée)'!B:AH,16,0)&amp;" "&amp;VLOOKUP(A762,'Fichier FA (en entrée)'!B:AH,20,0)&amp;" "&amp;VLOOKUP(A762,'Fichier FA (en entrée)'!B:AH,27,0)&amp;" "&amp;VLOOKUP(A762,'Fichier FA (en entrée)'!B:AH,29,0)</f>
        <v xml:space="preserve">  Economique et social Sciences économiques et sociales</v>
      </c>
      <c r="N762" t="str">
        <f>VLOOKUP(A762,'Fichier FA (en entrée)'!B:AH,8,0)</f>
        <v>Non scolarisé</v>
      </c>
      <c r="O762" t="b">
        <f>AND(C762&gt;Synthèse!B$7,C762&lt;Synthèse!B$9)</f>
        <v>0</v>
      </c>
      <c r="Q762" s="60">
        <f>ROUNDUP(C762/(Synthèse!$B$2+Synthèse!$B$3)*8,0)</f>
        <v>7</v>
      </c>
      <c r="R762" s="60">
        <f>IFERROR(VLOOKUP(A762,'Evaluations (formulaire)'!A:P,6,0)+VLOOKUP(A762,'Evaluations (formulaire)'!A:P,7,0),0)</f>
        <v>0</v>
      </c>
      <c r="S762" s="60">
        <f>IFERROR(VLOOKUP(A762,'Evaluations (formulaire)'!A:P,8,0),0)</f>
        <v>0</v>
      </c>
      <c r="T762" s="64">
        <f>IF(AND(ISBLANK(P762),Q762&lt;=2),Synthèse!$B$42,IF(AND(ISBLANK(P762),Q762&gt;=7),Synthèse!$C$42,R762+S762))</f>
        <v>0</v>
      </c>
      <c r="U762" s="64">
        <f t="shared" si="92"/>
        <v>2.6300000000000008</v>
      </c>
      <c r="V762" s="59">
        <f t="shared" si="93"/>
        <v>428</v>
      </c>
      <c r="W762" s="26">
        <v>294</v>
      </c>
      <c r="X762" s="26" t="b">
        <f t="shared" si="94"/>
        <v>0</v>
      </c>
      <c r="Y762" s="26" t="e">
        <f>VLOOKUP(A762,#REF!,21,0)</f>
        <v>#REF!</v>
      </c>
      <c r="Z762" s="26" t="s">
        <v>2283</v>
      </c>
      <c r="AC762" t="b">
        <f t="shared" si="95"/>
        <v>0</v>
      </c>
      <c r="AD762" t="e">
        <f>IFERROR(VLOOKUP(A762,#REF!,4,0),MAX(#REF!)+100)</f>
        <v>#REF!</v>
      </c>
    </row>
    <row r="763" spans="1:30">
      <c r="A763">
        <v>1205850</v>
      </c>
      <c r="B763" s="5" t="str">
        <f ca="1">VLOOKUP(A763,'Fichier FA (en entrée)'!B:AH,3,0)</f>
        <v>KOWMKOCKXT</v>
      </c>
      <c r="C763">
        <f t="shared" si="88"/>
        <v>765</v>
      </c>
      <c r="D763">
        <f t="shared" si="89"/>
        <v>-100</v>
      </c>
      <c r="E763" s="14" t="str">
        <f>VLOOKUP(A763,'Fichier FA (en entrée)'!B:AH,2,0)</f>
        <v>ENV</v>
      </c>
      <c r="F763" s="14" t="b">
        <f t="shared" si="90"/>
        <v>0</v>
      </c>
      <c r="G763" s="14" t="b">
        <f>IFERROR(VLOOKUP(A763,'Calculs FI (auto)'!A:F,6,0),FALSE)</f>
        <v>0</v>
      </c>
      <c r="H763" s="14" t="b">
        <f t="shared" si="91"/>
        <v>0</v>
      </c>
      <c r="I763" s="16" t="str">
        <f>IFERROR(VLOOKUP(A763,'Moyennes FA (en entrée)'!B:N,7,0),"")</f>
        <v/>
      </c>
      <c r="J763" s="16">
        <f>IFERROR(VLOOKUP(VLOOKUP(A763,'Fichier FA (en entrée)'!B:AH,33,0),Modificateurs!A$2:B$5,2,0),0)</f>
        <v>0</v>
      </c>
      <c r="K763" s="16">
        <f>IFERROR(VLOOKUP(VLOOKUP(A763,'Redoub FI (en entrée)'!B:N,7,0),Modificateurs!A$8:B$11,2,0),0)</f>
        <v>0</v>
      </c>
      <c r="L763" s="16">
        <f>IFERROR(VLOOKUP(M763,Modificateurs!D$1:E$94,2,0),0)</f>
        <v>1</v>
      </c>
      <c r="M763" t="str">
        <f>VLOOKUP(A763,'Fichier FA (en entrée)'!B:AH,16,0)&amp;" "&amp;VLOOKUP(A763,'Fichier FA (en entrée)'!B:AH,20,0)&amp;" "&amp;VLOOKUP(A763,'Fichier FA (en entrée)'!B:AH,27,0)&amp;" "&amp;VLOOKUP(A763,'Fichier FA (en entrée)'!B:AH,29,0)</f>
        <v xml:space="preserve">  Scientifique Pas de spécialité (S.I)</v>
      </c>
      <c r="N763" t="str">
        <f>VLOOKUP(A763,'Fichier FA (en entrée)'!B:AH,8,0)</f>
        <v>Scolarisé dans le supérieur en France</v>
      </c>
      <c r="O763" t="b">
        <f>AND(C763&gt;Synthèse!B$7,C763&lt;Synthèse!B$9)</f>
        <v>0</v>
      </c>
      <c r="Q763" s="60">
        <f>ROUNDUP(C763/(Synthèse!$B$2+Synthèse!$B$3)*8,0)</f>
        <v>12</v>
      </c>
      <c r="R763" s="60">
        <f>IFERROR(VLOOKUP(A763,'Evaluations (formulaire)'!A:P,6,0)+VLOOKUP(A763,'Evaluations (formulaire)'!A:P,7,0),0)</f>
        <v>0</v>
      </c>
      <c r="S763" s="60">
        <f>IFERROR(VLOOKUP(A763,'Evaluations (formulaire)'!A:P,8,0),0)</f>
        <v>0</v>
      </c>
      <c r="T763" s="64">
        <f>IF(AND(ISBLANK(P763),Q763&lt;=2),Synthèse!$B$42,IF(AND(ISBLANK(P763),Q763&gt;=7),Synthèse!$C$42,R763+S763))</f>
        <v>0</v>
      </c>
      <c r="U763" s="64">
        <f t="shared" si="92"/>
        <v>-100</v>
      </c>
      <c r="V763" s="59">
        <f t="shared" si="93"/>
        <v>765</v>
      </c>
      <c r="W763" s="26">
        <v>142</v>
      </c>
      <c r="X763" s="26" t="b">
        <f t="shared" si="94"/>
        <v>0</v>
      </c>
      <c r="Y763" s="26" t="e">
        <f>VLOOKUP(A763,#REF!,21,0)</f>
        <v>#REF!</v>
      </c>
      <c r="Z763" s="26" t="s">
        <v>2283</v>
      </c>
      <c r="AC763" t="b">
        <f t="shared" si="95"/>
        <v>0</v>
      </c>
      <c r="AD763" t="e">
        <f>IFERROR(VLOOKUP(A763,#REF!,4,0),MAX(#REF!)+100)</f>
        <v>#REF!</v>
      </c>
    </row>
    <row r="764" spans="1:30">
      <c r="A764">
        <v>1206033</v>
      </c>
      <c r="B764" s="5" t="str">
        <f ca="1">VLOOKUP(A764,'Fichier FA (en entrée)'!B:AH,3,0)</f>
        <v>LXNYDOQTIH</v>
      </c>
      <c r="C764">
        <f t="shared" si="88"/>
        <v>765</v>
      </c>
      <c r="D764">
        <f t="shared" si="89"/>
        <v>-100</v>
      </c>
      <c r="E764" s="14" t="str">
        <f>VLOOKUP(A764,'Fichier FA (en entrée)'!B:AH,2,0)</f>
        <v>ENV</v>
      </c>
      <c r="F764" s="14" t="b">
        <f t="shared" si="90"/>
        <v>0</v>
      </c>
      <c r="G764" s="14" t="b">
        <f>IFERROR(VLOOKUP(A764,'Calculs FI (auto)'!A:F,6,0),FALSE)</f>
        <v>0</v>
      </c>
      <c r="H764" s="14" t="b">
        <f t="shared" si="91"/>
        <v>0</v>
      </c>
      <c r="I764" s="16" t="str">
        <f>IFERROR(VLOOKUP(A764,'Moyennes FA (en entrée)'!B:N,7,0),"")</f>
        <v/>
      </c>
      <c r="J764" s="16">
        <f>IFERROR(VLOOKUP(VLOOKUP(A764,'Fichier FA (en entrée)'!B:AH,33,0),Modificateurs!A$2:B$5,2,0),0)</f>
        <v>0</v>
      </c>
      <c r="K764" s="16">
        <f>IFERROR(VLOOKUP(VLOOKUP(A764,'Redoub FI (en entrée)'!B:N,7,0),Modificateurs!A$8:B$11,2,0),0)</f>
        <v>0</v>
      </c>
      <c r="L764" s="16">
        <f>IFERROR(VLOOKUP(M764,Modificateurs!D$1:E$94,2,0),0)</f>
        <v>0</v>
      </c>
      <c r="M764" t="str">
        <f>VLOOKUP(A764,'Fichier FA (en entrée)'!B:AH,16,0)&amp;" "&amp;VLOOKUP(A764,'Fichier FA (en entrée)'!B:AH,20,0)&amp;" "&amp;VLOOKUP(A764,'Fichier FA (en entrée)'!B:AH,27,0)&amp;" "&amp;VLOOKUP(A764,'Fichier FA (en entrée)'!B:AH,29,0)</f>
        <v xml:space="preserve">   </v>
      </c>
      <c r="N764" t="str">
        <f>VLOOKUP(A764,'Fichier FA (en entrée)'!B:AH,8,0)</f>
        <v>Non scolarisé</v>
      </c>
      <c r="O764" t="b">
        <f>AND(C764&gt;Synthèse!B$7,C764&lt;Synthèse!B$9)</f>
        <v>0</v>
      </c>
      <c r="Q764" s="60">
        <f>ROUNDUP(C764/(Synthèse!$B$2+Synthèse!$B$3)*8,0)</f>
        <v>12</v>
      </c>
      <c r="R764" s="60">
        <f>IFERROR(VLOOKUP(A764,'Evaluations (formulaire)'!A:P,6,0)+VLOOKUP(A764,'Evaluations (formulaire)'!A:P,7,0),0)</f>
        <v>0</v>
      </c>
      <c r="S764" s="60">
        <f>IFERROR(VLOOKUP(A764,'Evaluations (formulaire)'!A:P,8,0),0)</f>
        <v>0</v>
      </c>
      <c r="T764" s="64">
        <f>IF(AND(ISBLANK(P764),Q764&lt;=2),Synthèse!$B$42,IF(AND(ISBLANK(P764),Q764&gt;=7),Synthèse!$C$42,R764+S764))</f>
        <v>0</v>
      </c>
      <c r="U764" s="64">
        <f t="shared" si="92"/>
        <v>-100</v>
      </c>
      <c r="V764" s="59">
        <f t="shared" si="93"/>
        <v>765</v>
      </c>
      <c r="W764" s="26">
        <v>692</v>
      </c>
      <c r="X764" s="26" t="b">
        <f t="shared" si="94"/>
        <v>0</v>
      </c>
      <c r="Y764" s="26" t="e">
        <f>VLOOKUP(A764,#REF!,21,0)</f>
        <v>#REF!</v>
      </c>
      <c r="Z764" s="26" t="s">
        <v>2283</v>
      </c>
      <c r="AC764" t="b">
        <f t="shared" si="95"/>
        <v>0</v>
      </c>
      <c r="AD764" t="e">
        <f>IFERROR(VLOOKUP(A764,#REF!,4,0),MAX(#REF!)+100)</f>
        <v>#REF!</v>
      </c>
    </row>
    <row r="765" spans="1:30">
      <c r="A765">
        <v>1208930</v>
      </c>
      <c r="B765" s="5" t="str">
        <f ca="1">VLOOKUP(A765,'Fichier FA (en entrée)'!B:AH,3,0)</f>
        <v>YPKCMSMPBQ</v>
      </c>
      <c r="C765">
        <f t="shared" si="88"/>
        <v>523</v>
      </c>
      <c r="D765">
        <f t="shared" si="89"/>
        <v>-6.31</v>
      </c>
      <c r="E765" s="14" t="str">
        <f>VLOOKUP(A765,'Fichier FA (en entrée)'!B:AH,2,0)</f>
        <v>EV</v>
      </c>
      <c r="F765" s="14" t="b">
        <f t="shared" si="90"/>
        <v>1</v>
      </c>
      <c r="G765" s="14" t="b">
        <f>IFERROR(VLOOKUP(A765,'Calculs FI (auto)'!A:F,6,0),FALSE)</f>
        <v>0</v>
      </c>
      <c r="H765" s="14" t="b">
        <f t="shared" si="91"/>
        <v>0</v>
      </c>
      <c r="I765" s="16">
        <f>IFERROR(VLOOKUP(A765,'Moyennes FA (en entrée)'!B:N,7,0),"")</f>
        <v>5.69</v>
      </c>
      <c r="J765" s="16">
        <f>IFERROR(VLOOKUP(VLOOKUP(A765,'Fichier FA (en entrée)'!B:AH,33,0),Modificateurs!A$2:B$5,2,0),0)</f>
        <v>0</v>
      </c>
      <c r="K765" s="16">
        <f>IFERROR(VLOOKUP(VLOOKUP(A765,'Redoub FI (en entrée)'!B:N,7,0),Modificateurs!A$8:B$11,2,0),0)</f>
        <v>0</v>
      </c>
      <c r="L765" s="16">
        <f>IFERROR(VLOOKUP(M765,Modificateurs!D$1:E$94,2,0),0)</f>
        <v>-12</v>
      </c>
      <c r="M765" t="str">
        <f>VLOOKUP(A765,'Fichier FA (en entrée)'!B:AH,16,0)&amp;" "&amp;VLOOKUP(A765,'Fichier FA (en entrée)'!B:AH,20,0)&amp;" "&amp;VLOOKUP(A765,'Fichier FA (en entrée)'!B:AH,27,0)&amp;" "&amp;VLOOKUP(A765,'Fichier FA (en entrée)'!B:AH,29,0)</f>
        <v xml:space="preserve">  Professionnelle Systèmes électroniques numériques</v>
      </c>
      <c r="N765" t="str">
        <f>VLOOKUP(A765,'Fichier FA (en entrée)'!B:AH,8,0)</f>
        <v>Scolarisé dans le supérieur en France</v>
      </c>
      <c r="O765" t="b">
        <f>AND(C765&gt;Synthèse!B$7,C765&lt;Synthèse!B$9)</f>
        <v>0</v>
      </c>
      <c r="Q765" s="60">
        <f>ROUNDUP(C765/(Synthèse!$B$2+Synthèse!$B$3)*8,0)</f>
        <v>8</v>
      </c>
      <c r="R765" s="60">
        <f>IFERROR(VLOOKUP(A765,'Evaluations (formulaire)'!A:P,6,0)+VLOOKUP(A765,'Evaluations (formulaire)'!A:P,7,0),0)</f>
        <v>0</v>
      </c>
      <c r="S765" s="60">
        <f>IFERROR(VLOOKUP(A765,'Evaluations (formulaire)'!A:P,8,0),0)</f>
        <v>0</v>
      </c>
      <c r="T765" s="64">
        <f>IF(AND(ISBLANK(P765),Q765&lt;=2),Synthèse!$B$42,IF(AND(ISBLANK(P765),Q765&gt;=7),Synthèse!$C$42,R765+S765))</f>
        <v>0</v>
      </c>
      <c r="U765" s="64">
        <f t="shared" si="92"/>
        <v>-6.31</v>
      </c>
      <c r="V765" s="59">
        <f t="shared" si="93"/>
        <v>523</v>
      </c>
      <c r="W765" s="26">
        <v>454</v>
      </c>
      <c r="X765" s="26" t="b">
        <f t="shared" si="94"/>
        <v>0</v>
      </c>
      <c r="Y765" s="26" t="e">
        <f>VLOOKUP(A765,#REF!,21,0)</f>
        <v>#REF!</v>
      </c>
      <c r="Z765" s="26" t="s">
        <v>2283</v>
      </c>
      <c r="AC765" t="b">
        <f t="shared" si="95"/>
        <v>0</v>
      </c>
      <c r="AD765" t="e">
        <f>IFERROR(VLOOKUP(A765,#REF!,4,0),MAX(#REF!)+100)</f>
        <v>#REF!</v>
      </c>
    </row>
    <row r="766" spans="1:30">
      <c r="A766">
        <v>1209397</v>
      </c>
      <c r="B766" s="5" t="str">
        <f ca="1">VLOOKUP(A766,'Fichier FA (en entrée)'!B:AH,3,0)</f>
        <v>AJQVEQEIKH</v>
      </c>
      <c r="C766">
        <f t="shared" si="88"/>
        <v>765</v>
      </c>
      <c r="D766">
        <f t="shared" si="89"/>
        <v>-100</v>
      </c>
      <c r="E766" s="14" t="str">
        <f>VLOOKUP(A766,'Fichier FA (en entrée)'!B:AH,2,0)</f>
        <v>ENV</v>
      </c>
      <c r="F766" s="14" t="b">
        <f t="shared" si="90"/>
        <v>0</v>
      </c>
      <c r="G766" s="14" t="b">
        <f>IFERROR(VLOOKUP(A766,'Calculs FI (auto)'!A:F,6,0),FALSE)</f>
        <v>0</v>
      </c>
      <c r="H766" s="14" t="b">
        <f t="shared" si="91"/>
        <v>0</v>
      </c>
      <c r="I766" s="16" t="str">
        <f>IFERROR(VLOOKUP(A766,'Moyennes FA (en entrée)'!B:N,7,0),"")</f>
        <v/>
      </c>
      <c r="J766" s="16">
        <f>IFERROR(VLOOKUP(VLOOKUP(A766,'Fichier FA (en entrée)'!B:AH,33,0),Modificateurs!A$2:B$5,2,0),0)</f>
        <v>0</v>
      </c>
      <c r="K766" s="16">
        <f>IFERROR(VLOOKUP(VLOOKUP(A766,'Redoub FI (en entrée)'!B:N,7,0),Modificateurs!A$8:B$11,2,0),0)</f>
        <v>0</v>
      </c>
      <c r="L766" s="16">
        <f>IFERROR(VLOOKUP(M766,Modificateurs!D$1:E$94,2,0),0)</f>
        <v>3</v>
      </c>
      <c r="M766" t="str">
        <f>VLOOKUP(A766,'Fichier FA (en entrée)'!B:AH,16,0)&amp;" "&amp;VLOOKUP(A766,'Fichier FA (en entrée)'!B:AH,20,0)&amp;" "&amp;VLOOKUP(A766,'Fichier FA (en entrée)'!B:AH,27,0)&amp;" "&amp;VLOOKUP(A766,'Fichier FA (en entrée)'!B:AH,29,0)</f>
        <v xml:space="preserve">  Scientifique Informatique et Sciences du numérique</v>
      </c>
      <c r="N766" t="str">
        <f>VLOOKUP(A766,'Fichier FA (en entrée)'!B:AH,8,0)</f>
        <v>Scolarisé dans le supérieur en France</v>
      </c>
      <c r="O766" t="b">
        <f>AND(C766&gt;Synthèse!B$7,C766&lt;Synthèse!B$9)</f>
        <v>0</v>
      </c>
      <c r="Q766" s="60">
        <f>ROUNDUP(C766/(Synthèse!$B$2+Synthèse!$B$3)*8,0)</f>
        <v>12</v>
      </c>
      <c r="R766" s="60">
        <f>IFERROR(VLOOKUP(A766,'Evaluations (formulaire)'!A:P,6,0)+VLOOKUP(A766,'Evaluations (formulaire)'!A:P,7,0),0)</f>
        <v>0</v>
      </c>
      <c r="S766" s="60">
        <f>IFERROR(VLOOKUP(A766,'Evaluations (formulaire)'!A:P,8,0),0)</f>
        <v>0</v>
      </c>
      <c r="T766" s="64">
        <f>IF(AND(ISBLANK(P766),Q766&lt;=2),Synthèse!$B$42,IF(AND(ISBLANK(P766),Q766&gt;=7),Synthèse!$C$42,R766+S766))</f>
        <v>0</v>
      </c>
      <c r="U766" s="64">
        <f t="shared" si="92"/>
        <v>-100</v>
      </c>
      <c r="V766" s="59">
        <f t="shared" si="93"/>
        <v>765</v>
      </c>
      <c r="W766" s="26">
        <v>509</v>
      </c>
      <c r="X766" s="26" t="b">
        <f t="shared" si="94"/>
        <v>0</v>
      </c>
      <c r="Y766" s="26" t="e">
        <f>VLOOKUP(A766,#REF!,21,0)</f>
        <v>#REF!</v>
      </c>
      <c r="Z766" s="26" t="s">
        <v>2283</v>
      </c>
      <c r="AC766" t="b">
        <f t="shared" si="95"/>
        <v>0</v>
      </c>
      <c r="AD766" t="e">
        <f>IFERROR(VLOOKUP(A766,#REF!,4,0),MAX(#REF!)+100)</f>
        <v>#REF!</v>
      </c>
    </row>
  </sheetData>
  <sortState ref="A2:AC766">
    <sortCondition ref="V2:V766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0"/>
  <sheetViews>
    <sheetView workbookViewId="0">
      <selection activeCell="A33" sqref="A33"/>
    </sheetView>
  </sheetViews>
  <sheetFormatPr baseColWidth="10" defaultRowHeight="15" x14ac:dyDescent="0"/>
  <cols>
    <col min="1" max="1" width="29" customWidth="1"/>
    <col min="5" max="5" width="13" customWidth="1"/>
  </cols>
  <sheetData>
    <row r="1" spans="1:3">
      <c r="A1" t="s">
        <v>2139</v>
      </c>
      <c r="B1" s="20">
        <f>COUNTIF('Calculs FI (auto)'!H:H,TRUE)</f>
        <v>298</v>
      </c>
      <c r="C1" s="146" t="s">
        <v>2255</v>
      </c>
    </row>
    <row r="2" spans="1:3">
      <c r="A2" s="5" t="s">
        <v>2141</v>
      </c>
      <c r="B2" s="21">
        <f>COUNTIF('Calculs FA (auto)'!H:H,TRUE)</f>
        <v>298</v>
      </c>
      <c r="C2" s="146"/>
    </row>
    <row r="3" spans="1:3">
      <c r="A3" s="5" t="s">
        <v>2142</v>
      </c>
      <c r="B3" s="5">
        <f>COUNTIF('Calculs FA (auto)'!F:F,TRUE)-B1</f>
        <v>242</v>
      </c>
    </row>
    <row r="4" spans="1:3">
      <c r="A4" s="5" t="s">
        <v>2143</v>
      </c>
      <c r="B4" s="5">
        <f>COUNTIF('Calculs FI (auto)'!F:F,TRUE)-B2</f>
        <v>1426</v>
      </c>
    </row>
    <row r="5" spans="1:3">
      <c r="A5" s="7" t="s">
        <v>2245</v>
      </c>
      <c r="B5">
        <f>COUNTIF('Calculs FA (auto)'!D:D,"&gt;-20")</f>
        <v>527</v>
      </c>
    </row>
    <row r="6" spans="1:3" s="7" customFormat="1">
      <c r="A6" s="7" t="s">
        <v>2246</v>
      </c>
      <c r="B6" s="7">
        <f>COUNTIF('Calculs FI (auto)'!D:D,"&gt;-20")</f>
        <v>1680</v>
      </c>
    </row>
    <row r="7" spans="1:3" s="7" customFormat="1">
      <c r="A7" s="7" t="s">
        <v>2247</v>
      </c>
      <c r="B7" s="7">
        <f>B5/4</f>
        <v>131.75</v>
      </c>
    </row>
    <row r="8" spans="1:3">
      <c r="A8" s="7" t="s">
        <v>2248</v>
      </c>
      <c r="B8">
        <f>B6/4</f>
        <v>420</v>
      </c>
    </row>
    <row r="9" spans="1:3">
      <c r="A9" s="7" t="s">
        <v>2250</v>
      </c>
      <c r="B9">
        <f>B5*3/4</f>
        <v>395.25</v>
      </c>
    </row>
    <row r="10" spans="1:3">
      <c r="A10" s="7" t="s">
        <v>2249</v>
      </c>
      <c r="B10">
        <f>B6*3/4</f>
        <v>1260</v>
      </c>
    </row>
    <row r="11" spans="1:3" s="5" customFormat="1">
      <c r="A11" s="5" t="s">
        <v>2280</v>
      </c>
      <c r="B11" s="5">
        <f>B2+B3+B4</f>
        <v>1966</v>
      </c>
    </row>
    <row r="12" spans="1:3" s="5" customFormat="1">
      <c r="A12" s="5" t="s">
        <v>2279</v>
      </c>
      <c r="B12" s="5">
        <f>D37</f>
        <v>0</v>
      </c>
      <c r="C12" s="6"/>
    </row>
    <row r="13" spans="1:3">
      <c r="A13" s="7" t="s">
        <v>2281</v>
      </c>
      <c r="B13">
        <f>COUNTIF('Calculs FI (auto)'!O:O,TRUE)</f>
        <v>696</v>
      </c>
      <c r="C13" s="22"/>
    </row>
    <row r="14" spans="1:3">
      <c r="A14" s="7" t="s">
        <v>2282</v>
      </c>
      <c r="B14">
        <f>COUNTIF('Calculs FA (auto)'!O:O,TRUE)</f>
        <v>274</v>
      </c>
      <c r="C14" s="22"/>
    </row>
    <row r="17" spans="1:5">
      <c r="A17" s="6" t="s">
        <v>2272</v>
      </c>
      <c r="B17" s="6" t="s">
        <v>2269</v>
      </c>
      <c r="C17" s="6" t="s">
        <v>2270</v>
      </c>
      <c r="D17" s="25" t="s">
        <v>2271</v>
      </c>
      <c r="E17" s="25" t="s">
        <v>2286</v>
      </c>
    </row>
    <row r="18" spans="1:5">
      <c r="A18" t="s">
        <v>3023</v>
      </c>
      <c r="B18">
        <f>COUNTIF('Calculs FI (auto)'!P:P,A18)</f>
        <v>0</v>
      </c>
      <c r="C18">
        <f>COUNTIF('Calculs FA (auto)'!P:P,A18)</f>
        <v>0</v>
      </c>
      <c r="D18" s="26">
        <f>B18+C18</f>
        <v>0</v>
      </c>
      <c r="E18" s="26">
        <f>ROUND(D18/15,0)</f>
        <v>0</v>
      </c>
    </row>
    <row r="19" spans="1:5">
      <c r="A19" t="s">
        <v>3024</v>
      </c>
      <c r="B19">
        <f>COUNTIF('Calculs FI (auto)'!P:P,A19)</f>
        <v>0</v>
      </c>
      <c r="C19">
        <f>COUNTIF('Calculs FA (auto)'!P:P,A19)</f>
        <v>0</v>
      </c>
      <c r="D19" s="26">
        <f t="shared" ref="D19:D36" si="0">B19+C19</f>
        <v>0</v>
      </c>
      <c r="E19" s="26">
        <f t="shared" ref="E19:E36" si="1">ROUND(D19/15,0)</f>
        <v>0</v>
      </c>
    </row>
    <row r="20" spans="1:5">
      <c r="A20" t="s">
        <v>3025</v>
      </c>
      <c r="B20">
        <f>COUNTIF('Calculs FI (auto)'!P:P,A20)</f>
        <v>0</v>
      </c>
      <c r="C20">
        <f>COUNTIF('Calculs FA (auto)'!P:P,A20)</f>
        <v>0</v>
      </c>
      <c r="D20" s="26">
        <f t="shared" si="0"/>
        <v>0</v>
      </c>
      <c r="E20" s="26">
        <f t="shared" si="1"/>
        <v>0</v>
      </c>
    </row>
    <row r="21" spans="1:5">
      <c r="A21" t="s">
        <v>3026</v>
      </c>
      <c r="B21">
        <f>COUNTIF('Calculs FI (auto)'!P:P,A21)</f>
        <v>0</v>
      </c>
      <c r="C21">
        <f>COUNTIF('Calculs FA (auto)'!P:P,A21)</f>
        <v>0</v>
      </c>
      <c r="D21" s="26">
        <f t="shared" si="0"/>
        <v>0</v>
      </c>
      <c r="E21" s="26">
        <f t="shared" si="1"/>
        <v>0</v>
      </c>
    </row>
    <row r="22" spans="1:5">
      <c r="A22" t="s">
        <v>3027</v>
      </c>
      <c r="B22">
        <f>COUNTIF('Calculs FI (auto)'!P:P,A22)</f>
        <v>0</v>
      </c>
      <c r="C22">
        <f>COUNTIF('Calculs FA (auto)'!P:P,A22)</f>
        <v>0</v>
      </c>
      <c r="D22" s="26">
        <f t="shared" si="0"/>
        <v>0</v>
      </c>
      <c r="E22" s="26">
        <f t="shared" si="1"/>
        <v>0</v>
      </c>
    </row>
    <row r="23" spans="1:5">
      <c r="A23" t="s">
        <v>3028</v>
      </c>
      <c r="B23">
        <f>COUNTIF('Calculs FI (auto)'!P:P,A23)</f>
        <v>0</v>
      </c>
      <c r="C23">
        <f>COUNTIF('Calculs FA (auto)'!P:P,A23)</f>
        <v>0</v>
      </c>
      <c r="D23" s="26">
        <f t="shared" si="0"/>
        <v>0</v>
      </c>
      <c r="E23" s="26">
        <f t="shared" si="1"/>
        <v>0</v>
      </c>
    </row>
    <row r="24" spans="1:5">
      <c r="A24" t="s">
        <v>3029</v>
      </c>
      <c r="B24">
        <f>COUNTIF('Calculs FI (auto)'!P:P,A24)</f>
        <v>0</v>
      </c>
      <c r="C24">
        <f>COUNTIF('Calculs FA (auto)'!P:P,A24)</f>
        <v>0</v>
      </c>
      <c r="D24" s="26">
        <f t="shared" si="0"/>
        <v>0</v>
      </c>
      <c r="E24" s="26">
        <f t="shared" si="1"/>
        <v>0</v>
      </c>
    </row>
    <row r="25" spans="1:5">
      <c r="A25" t="s">
        <v>3030</v>
      </c>
      <c r="B25">
        <f>COUNTIF('Calculs FI (auto)'!P:P,A25)</f>
        <v>0</v>
      </c>
      <c r="C25">
        <f>COUNTIF('Calculs FA (auto)'!P:P,A25)</f>
        <v>0</v>
      </c>
      <c r="D25" s="26">
        <f t="shared" si="0"/>
        <v>0</v>
      </c>
      <c r="E25" s="26">
        <f t="shared" si="1"/>
        <v>0</v>
      </c>
    </row>
    <row r="26" spans="1:5">
      <c r="A26" t="s">
        <v>3031</v>
      </c>
      <c r="B26">
        <f>COUNTIF('Calculs FI (auto)'!P:P,A26)</f>
        <v>0</v>
      </c>
      <c r="C26">
        <f>COUNTIF('Calculs FA (auto)'!P:P,A26)</f>
        <v>0</v>
      </c>
      <c r="D26" s="26">
        <f t="shared" si="0"/>
        <v>0</v>
      </c>
      <c r="E26" s="26">
        <f t="shared" si="1"/>
        <v>0</v>
      </c>
    </row>
    <row r="27" spans="1:5">
      <c r="A27" t="s">
        <v>3032</v>
      </c>
      <c r="B27">
        <f>COUNTIF('Calculs FI (auto)'!P:P,A27)</f>
        <v>0</v>
      </c>
      <c r="C27">
        <f>COUNTIF('Calculs FA (auto)'!P:P,A27)</f>
        <v>0</v>
      </c>
      <c r="D27" s="26">
        <f t="shared" si="0"/>
        <v>0</v>
      </c>
      <c r="E27" s="26">
        <f t="shared" si="1"/>
        <v>0</v>
      </c>
    </row>
    <row r="28" spans="1:5">
      <c r="A28" t="s">
        <v>3033</v>
      </c>
      <c r="B28">
        <f>COUNTIF('Calculs FI (auto)'!P:P,A28)</f>
        <v>0</v>
      </c>
      <c r="C28">
        <f>COUNTIF('Calculs FA (auto)'!P:P,A28)</f>
        <v>0</v>
      </c>
      <c r="D28" s="26">
        <f t="shared" si="0"/>
        <v>0</v>
      </c>
      <c r="E28" s="26">
        <f t="shared" si="1"/>
        <v>0</v>
      </c>
    </row>
    <row r="29" spans="1:5">
      <c r="A29" t="s">
        <v>3034</v>
      </c>
      <c r="B29">
        <f>COUNTIF('Calculs FI (auto)'!P:P,A29)</f>
        <v>0</v>
      </c>
      <c r="C29">
        <f>COUNTIF('Calculs FA (auto)'!P:P,A29)</f>
        <v>0</v>
      </c>
      <c r="D29" s="26">
        <f t="shared" si="0"/>
        <v>0</v>
      </c>
      <c r="E29" s="26">
        <f t="shared" si="1"/>
        <v>0</v>
      </c>
    </row>
    <row r="30" spans="1:5">
      <c r="A30" t="s">
        <v>3035</v>
      </c>
      <c r="B30">
        <f>COUNTIF('Calculs FI (auto)'!P:P,A30)</f>
        <v>0</v>
      </c>
      <c r="C30">
        <f>COUNTIF('Calculs FA (auto)'!P:P,A30)</f>
        <v>0</v>
      </c>
      <c r="D30" s="26">
        <f t="shared" si="0"/>
        <v>0</v>
      </c>
      <c r="E30" s="26">
        <f t="shared" si="1"/>
        <v>0</v>
      </c>
    </row>
    <row r="31" spans="1:5">
      <c r="A31" t="s">
        <v>3036</v>
      </c>
      <c r="B31">
        <f>COUNTIF('Calculs FI (auto)'!P:P,A31)</f>
        <v>0</v>
      </c>
      <c r="C31">
        <f>COUNTIF('Calculs FA (auto)'!P:P,A31)</f>
        <v>0</v>
      </c>
      <c r="D31" s="26">
        <f t="shared" ref="D31" si="2">B31+C31</f>
        <v>0</v>
      </c>
      <c r="E31" s="26">
        <f t="shared" si="1"/>
        <v>0</v>
      </c>
    </row>
    <row r="32" spans="1:5">
      <c r="A32" t="s">
        <v>3037</v>
      </c>
      <c r="B32">
        <f>COUNTIF('Calculs FI (auto)'!P:P,A32)</f>
        <v>0</v>
      </c>
      <c r="C32">
        <f>COUNTIF('Calculs FA (auto)'!P:P,A32)</f>
        <v>0</v>
      </c>
      <c r="D32" s="26">
        <f t="shared" si="0"/>
        <v>0</v>
      </c>
      <c r="E32" s="26">
        <f t="shared" si="1"/>
        <v>0</v>
      </c>
    </row>
    <row r="33" spans="1:9">
      <c r="A33" t="s">
        <v>3038</v>
      </c>
      <c r="B33">
        <f>COUNTIF('Calculs FI (auto)'!P:P,A33)</f>
        <v>0</v>
      </c>
      <c r="C33">
        <f>COUNTIF('Calculs FA (auto)'!P:P,A33)</f>
        <v>0</v>
      </c>
      <c r="D33" s="26">
        <f t="shared" si="0"/>
        <v>0</v>
      </c>
      <c r="E33" s="26">
        <f t="shared" si="1"/>
        <v>0</v>
      </c>
    </row>
    <row r="34" spans="1:9">
      <c r="A34" t="s">
        <v>3039</v>
      </c>
      <c r="B34">
        <f>COUNTIF('Calculs FI (auto)'!P:P,A34)</f>
        <v>0</v>
      </c>
      <c r="C34">
        <f>COUNTIF('Calculs FA (auto)'!P:P,A34)</f>
        <v>0</v>
      </c>
      <c r="D34" s="26">
        <f t="shared" ref="D34" si="3">B34+C34</f>
        <v>0</v>
      </c>
      <c r="E34" s="26">
        <f t="shared" si="1"/>
        <v>0</v>
      </c>
    </row>
    <row r="35" spans="1:9">
      <c r="A35" t="s">
        <v>3040</v>
      </c>
      <c r="B35">
        <f>COUNTIF('Calculs FI (auto)'!P:P,A35)</f>
        <v>0</v>
      </c>
      <c r="C35">
        <f>COUNTIF('Calculs FA (auto)'!P:P,A35)</f>
        <v>0</v>
      </c>
      <c r="D35" s="26">
        <f t="shared" si="0"/>
        <v>0</v>
      </c>
      <c r="E35" s="26">
        <f t="shared" si="1"/>
        <v>0</v>
      </c>
    </row>
    <row r="36" spans="1:9">
      <c r="A36" t="s">
        <v>3041</v>
      </c>
      <c r="B36">
        <f>COUNTIF('Calculs FI (auto)'!P:P,A36)</f>
        <v>0</v>
      </c>
      <c r="C36">
        <f>COUNTIF('Calculs FA (auto)'!P:P,A36)</f>
        <v>0</v>
      </c>
      <c r="D36" s="26">
        <f t="shared" si="0"/>
        <v>0</v>
      </c>
      <c r="E36" s="26">
        <f t="shared" si="1"/>
        <v>0</v>
      </c>
    </row>
    <row r="37" spans="1:9">
      <c r="A37" s="24">
        <f>COUNTA(A18:A36)</f>
        <v>19</v>
      </c>
      <c r="B37" s="24">
        <f>SUM(B18:B36)</f>
        <v>0</v>
      </c>
      <c r="C37" s="24">
        <f>SUM(C18:C36)</f>
        <v>0</v>
      </c>
      <c r="D37" s="27">
        <f>SUM(D18:D36)</f>
        <v>0</v>
      </c>
      <c r="E37" s="27">
        <f>SUM(E18:E36)</f>
        <v>0</v>
      </c>
    </row>
    <row r="39" spans="1:9">
      <c r="B39" s="147" t="s">
        <v>2526</v>
      </c>
      <c r="C39" s="147"/>
      <c r="D39" s="42"/>
      <c r="E39" s="42"/>
      <c r="F39" s="42"/>
      <c r="G39" s="42"/>
      <c r="H39" s="42"/>
      <c r="I39" s="42"/>
    </row>
    <row r="40" spans="1:9">
      <c r="B40" s="43">
        <v>3</v>
      </c>
      <c r="C40" s="43">
        <v>6</v>
      </c>
      <c r="D40" s="41"/>
      <c r="E40" s="41"/>
      <c r="F40" s="41"/>
      <c r="G40" s="41"/>
      <c r="H40" s="41"/>
      <c r="I40" s="41"/>
    </row>
    <row r="41" spans="1:9">
      <c r="A41" t="s">
        <v>2707</v>
      </c>
      <c r="B41">
        <f>AVERAGEIF('Calculs FI (auto)'!$Q:$Q,Synthèse!B$40,'Calculs FI (auto)'!$R:$R)</f>
        <v>4.6511627906976744E-3</v>
      </c>
      <c r="C41">
        <f>AVERAGEIF('Calculs FI (auto)'!$Q:$Q,Synthèse!C$40,'Calculs FI (auto)'!$R:$R)</f>
        <v>4.6296296296296294E-3</v>
      </c>
    </row>
    <row r="42" spans="1:9">
      <c r="A42" s="17" t="s">
        <v>2708</v>
      </c>
      <c r="B42">
        <f>AVERAGEIF('Calculs FA (auto)'!$Q:$Q,Synthèse!B$40,'Calculs FA (auto)'!$R:$R)</f>
        <v>0</v>
      </c>
      <c r="C42">
        <f>AVERAGEIF('Calculs FA (auto)'!$Q:$Q,Synthèse!C$40,'Calculs FA (auto)'!$R:$R)</f>
        <v>0</v>
      </c>
    </row>
    <row r="44" spans="1:9" s="5" customFormat="1">
      <c r="A44" s="5" t="s">
        <v>2951</v>
      </c>
      <c r="B44" s="5">
        <v>666</v>
      </c>
      <c r="C44" s="5">
        <f>AVERAGEIF('Calculs FI (auto)'!Z:Z,"&lt;&gt;0",'Calculs FI (auto)'!V:V)</f>
        <v>1163</v>
      </c>
    </row>
    <row r="45" spans="1:9" s="5" customFormat="1"/>
    <row r="46" spans="1:9" s="41" customFormat="1">
      <c r="A46" s="41" t="s">
        <v>2956</v>
      </c>
      <c r="B46" s="41">
        <f>COUNTIF('Calculs FI (auto)'!AC:AC,TRUE)</f>
        <v>986</v>
      </c>
    </row>
    <row r="47" spans="1:9" s="41" customFormat="1">
      <c r="A47" s="41" t="s">
        <v>2962</v>
      </c>
      <c r="B47" s="41">
        <f>COUNTIF('Calculs FI (auto)'!AD:AD,TRUE)</f>
        <v>537</v>
      </c>
    </row>
    <row r="48" spans="1:9" s="41" customFormat="1">
      <c r="A48" s="41" t="s">
        <v>2963</v>
      </c>
      <c r="B48" s="41">
        <f>COUNTIF('Calculs FI (auto)'!AE:AE,TRUE)</f>
        <v>201</v>
      </c>
    </row>
    <row r="49" spans="1:2" s="41" customFormat="1">
      <c r="A49" s="41" t="s">
        <v>2957</v>
      </c>
      <c r="B49" s="41">
        <f>COUNTIF('Calculs FI (auto)'!AF:AF,TRUE)</f>
        <v>364</v>
      </c>
    </row>
    <row r="50" spans="1:2" s="41" customFormat="1">
      <c r="A50" s="41" t="s">
        <v>2964</v>
      </c>
      <c r="B50" s="41">
        <f>COUNTIF('Calculs FI (auto)'!AG:AG,TRUE)</f>
        <v>241</v>
      </c>
    </row>
    <row r="51" spans="1:2" s="41" customFormat="1">
      <c r="A51" s="41" t="s">
        <v>2965</v>
      </c>
      <c r="B51" s="41">
        <f>COUNTIF('Calculs FI (auto)'!AH:AH,TRUE)</f>
        <v>61</v>
      </c>
    </row>
    <row r="52" spans="1:2" s="41" customFormat="1">
      <c r="A52" s="41" t="s">
        <v>2966</v>
      </c>
      <c r="B52" s="141">
        <f>B47/(B46+B47)</f>
        <v>0.35259356533158243</v>
      </c>
    </row>
    <row r="53" spans="1:2" s="41" customFormat="1">
      <c r="A53" s="41" t="s">
        <v>2967</v>
      </c>
      <c r="B53" s="141">
        <f>B50/(B49+B50)</f>
        <v>0.39834710743801655</v>
      </c>
    </row>
    <row r="55" spans="1:2">
      <c r="A55" t="s">
        <v>2975</v>
      </c>
      <c r="B55">
        <f>COUNTIF('Calculs FI (auto)'!AK:AK,TRUE)</f>
        <v>241</v>
      </c>
    </row>
    <row r="56" spans="1:2">
      <c r="A56" t="s">
        <v>2968</v>
      </c>
      <c r="B56">
        <f>COUNTIF('Calculs FI (auto)'!AL:AL,TRUE)</f>
        <v>870</v>
      </c>
    </row>
    <row r="57" spans="1:2">
      <c r="A57" t="s">
        <v>2976</v>
      </c>
      <c r="B57">
        <f>COUNTIF('Calculs FI (auto)'!AM:AM,TRUE)</f>
        <v>109</v>
      </c>
    </row>
    <row r="58" spans="1:2">
      <c r="A58" t="s">
        <v>2969</v>
      </c>
      <c r="B58">
        <f>COUNTIF('Calculs FI (auto)'!AN:AN,TRUE)</f>
        <v>325</v>
      </c>
    </row>
    <row r="59" spans="1:2">
      <c r="A59" t="s">
        <v>2977</v>
      </c>
      <c r="B59" s="140">
        <f>B55/(B55+B56)</f>
        <v>0.21692169216921692</v>
      </c>
    </row>
    <row r="60" spans="1:2">
      <c r="A60" t="s">
        <v>2978</v>
      </c>
      <c r="B60" s="140">
        <f>B57/(B57+B58)</f>
        <v>0.25115207373271892</v>
      </c>
    </row>
  </sheetData>
  <mergeCells count="2">
    <mergeCell ref="C1:C2"/>
    <mergeCell ref="B39:C39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4"/>
  <sheetViews>
    <sheetView zoomScale="130" zoomScaleNormal="130" zoomScalePageLayoutView="130" workbookViewId="0">
      <selection activeCell="E77" sqref="E77"/>
    </sheetView>
  </sheetViews>
  <sheetFormatPr baseColWidth="10" defaultRowHeight="15" x14ac:dyDescent="0"/>
  <cols>
    <col min="1" max="1" width="34.1640625" customWidth="1"/>
    <col min="4" max="4" width="95.83203125" customWidth="1"/>
    <col min="5" max="5" width="11.1640625" customWidth="1"/>
    <col min="6" max="6" width="11.1640625" style="139" customWidth="1"/>
  </cols>
  <sheetData>
    <row r="1" spans="1:6">
      <c r="A1" s="148" t="s">
        <v>2145</v>
      </c>
      <c r="B1" s="148"/>
      <c r="D1" s="10" t="s">
        <v>2150</v>
      </c>
      <c r="E1" s="36"/>
      <c r="F1" s="138" t="s">
        <v>2979</v>
      </c>
    </row>
    <row r="2" spans="1:6">
      <c r="A2" s="8" t="s">
        <v>232</v>
      </c>
      <c r="B2" s="8">
        <v>-3</v>
      </c>
      <c r="D2" s="11" t="s">
        <v>2239</v>
      </c>
      <c r="E2" s="12">
        <v>-12</v>
      </c>
      <c r="F2" s="139">
        <v>-12</v>
      </c>
    </row>
    <row r="3" spans="1:6">
      <c r="A3" s="8" t="s">
        <v>166</v>
      </c>
      <c r="B3" s="8">
        <v>1</v>
      </c>
      <c r="D3" s="11" t="s">
        <v>2195</v>
      </c>
      <c r="E3" s="12">
        <f>E48</f>
        <v>-6</v>
      </c>
      <c r="F3" s="139">
        <f>F48</f>
        <v>-6</v>
      </c>
    </row>
    <row r="4" spans="1:6">
      <c r="A4" s="8" t="s">
        <v>175</v>
      </c>
      <c r="B4" s="8">
        <v>0</v>
      </c>
      <c r="D4" s="11" t="s">
        <v>2188</v>
      </c>
      <c r="E4" s="12">
        <v>-6</v>
      </c>
      <c r="F4" s="139">
        <v>-6</v>
      </c>
    </row>
    <row r="5" spans="1:6">
      <c r="A5" s="8" t="s">
        <v>190</v>
      </c>
      <c r="B5" s="8">
        <v>3</v>
      </c>
      <c r="D5" s="11" t="s">
        <v>2200</v>
      </c>
      <c r="E5" s="12">
        <f>E49</f>
        <v>-3</v>
      </c>
      <c r="F5" s="139">
        <f>F49</f>
        <v>-3</v>
      </c>
    </row>
    <row r="6" spans="1:6">
      <c r="D6" s="11" t="s">
        <v>2192</v>
      </c>
      <c r="E6" s="12">
        <v>-6</v>
      </c>
      <c r="F6" s="139">
        <v>-6</v>
      </c>
    </row>
    <row r="7" spans="1:6">
      <c r="A7" s="148" t="s">
        <v>2149</v>
      </c>
      <c r="B7" s="148"/>
      <c r="D7" s="11" t="s">
        <v>2210</v>
      </c>
      <c r="E7" s="12">
        <f>E50</f>
        <v>-8</v>
      </c>
      <c r="F7" s="139">
        <f>F50</f>
        <v>-8</v>
      </c>
    </row>
    <row r="8" spans="1:6">
      <c r="A8" s="8">
        <v>0</v>
      </c>
      <c r="B8" s="8">
        <v>0</v>
      </c>
      <c r="D8" s="11" t="s">
        <v>2235</v>
      </c>
      <c r="E8" s="12">
        <v>-12</v>
      </c>
      <c r="F8" s="139">
        <v>-12</v>
      </c>
    </row>
    <row r="9" spans="1:6">
      <c r="A9" s="8">
        <v>1</v>
      </c>
      <c r="B9" s="8">
        <v>0</v>
      </c>
      <c r="D9" s="11" t="s">
        <v>2208</v>
      </c>
      <c r="E9" s="12">
        <f>E53</f>
        <v>-10</v>
      </c>
      <c r="F9" s="139">
        <f>F53</f>
        <v>-10</v>
      </c>
    </row>
    <row r="10" spans="1:6">
      <c r="A10" s="8">
        <v>2</v>
      </c>
      <c r="B10" s="8">
        <v>-1</v>
      </c>
      <c r="D10" s="11" t="s">
        <v>2230</v>
      </c>
      <c r="E10" s="12">
        <f>E54</f>
        <v>-8</v>
      </c>
      <c r="F10" s="139">
        <f>F54</f>
        <v>-8</v>
      </c>
    </row>
    <row r="11" spans="1:6">
      <c r="A11" s="8">
        <v>3</v>
      </c>
      <c r="B11" s="8">
        <v>-2</v>
      </c>
      <c r="D11" s="11" t="s">
        <v>2233</v>
      </c>
      <c r="E11" s="12">
        <v>-12</v>
      </c>
      <c r="F11" s="139">
        <v>-12</v>
      </c>
    </row>
    <row r="12" spans="1:6">
      <c r="D12" s="11" t="s">
        <v>2241</v>
      </c>
      <c r="E12" s="12">
        <v>-12</v>
      </c>
      <c r="F12" s="139">
        <v>-12</v>
      </c>
    </row>
    <row r="13" spans="1:6">
      <c r="A13" s="29"/>
      <c r="B13" s="29"/>
      <c r="D13" s="11" t="s">
        <v>2213</v>
      </c>
      <c r="E13" s="12">
        <v>-12</v>
      </c>
      <c r="F13" s="139">
        <v>-12</v>
      </c>
    </row>
    <row r="14" spans="1:6">
      <c r="A14" s="28"/>
      <c r="B14" s="23"/>
      <c r="D14" s="11" t="s">
        <v>2193</v>
      </c>
      <c r="E14" s="12">
        <v>-12</v>
      </c>
      <c r="F14" s="139">
        <v>-12</v>
      </c>
    </row>
    <row r="15" spans="1:6">
      <c r="A15" s="28"/>
      <c r="B15" s="23"/>
      <c r="D15" s="11" t="s">
        <v>2189</v>
      </c>
      <c r="E15" s="12">
        <v>-12</v>
      </c>
      <c r="F15" s="139">
        <v>-12</v>
      </c>
    </row>
    <row r="16" spans="1:6">
      <c r="A16" s="28"/>
      <c r="B16" s="23"/>
      <c r="D16" s="11" t="s">
        <v>2238</v>
      </c>
      <c r="E16" s="12">
        <v>-12</v>
      </c>
      <c r="F16" s="139">
        <v>-12</v>
      </c>
    </row>
    <row r="17" spans="1:6">
      <c r="A17" s="28"/>
      <c r="B17" s="23"/>
      <c r="D17" s="11" t="s">
        <v>2183</v>
      </c>
      <c r="E17" s="12">
        <v>-12</v>
      </c>
      <c r="F17" s="139">
        <v>-12</v>
      </c>
    </row>
    <row r="18" spans="1:6">
      <c r="A18" s="28"/>
      <c r="B18" s="23"/>
      <c r="D18" s="11" t="s">
        <v>2234</v>
      </c>
      <c r="E18" s="12">
        <v>-12</v>
      </c>
      <c r="F18" s="139">
        <v>-12</v>
      </c>
    </row>
    <row r="19" spans="1:6">
      <c r="A19" s="28"/>
      <c r="B19" s="23"/>
      <c r="D19" s="11" t="s">
        <v>2212</v>
      </c>
      <c r="E19" s="12">
        <v>-12</v>
      </c>
      <c r="F19" s="139">
        <v>-12</v>
      </c>
    </row>
    <row r="20" spans="1:6">
      <c r="A20" s="28"/>
      <c r="B20" s="23"/>
      <c r="D20" s="11" t="s">
        <v>2198</v>
      </c>
      <c r="E20" s="12">
        <v>-12</v>
      </c>
      <c r="F20" s="139">
        <v>-12</v>
      </c>
    </row>
    <row r="21" spans="1:6">
      <c r="A21" s="28"/>
      <c r="B21" s="23"/>
      <c r="D21" s="11" t="s">
        <v>2240</v>
      </c>
      <c r="E21" s="12">
        <v>-12</v>
      </c>
      <c r="F21" s="139">
        <v>-12</v>
      </c>
    </row>
    <row r="22" spans="1:6">
      <c r="A22" s="28"/>
      <c r="B22" s="23"/>
      <c r="D22" s="11" t="s">
        <v>2232</v>
      </c>
      <c r="E22" s="12">
        <v>-12</v>
      </c>
      <c r="F22" s="139">
        <v>-12</v>
      </c>
    </row>
    <row r="23" spans="1:6">
      <c r="A23" s="28"/>
      <c r="B23" s="23"/>
      <c r="D23" s="11" t="s">
        <v>2229</v>
      </c>
      <c r="E23" s="12">
        <v>-12</v>
      </c>
      <c r="F23" s="139">
        <v>-12</v>
      </c>
    </row>
    <row r="24" spans="1:6">
      <c r="A24" s="28"/>
      <c r="B24" s="23"/>
      <c r="D24" s="11" t="s">
        <v>2237</v>
      </c>
      <c r="E24" s="12">
        <v>-12</v>
      </c>
      <c r="F24" s="139">
        <v>-12</v>
      </c>
    </row>
    <row r="25" spans="1:6">
      <c r="A25" s="28"/>
      <c r="B25" s="23"/>
      <c r="D25" s="11" t="s">
        <v>2206</v>
      </c>
      <c r="E25" s="12">
        <v>-12</v>
      </c>
      <c r="F25" s="139">
        <v>-12</v>
      </c>
    </row>
    <row r="26" spans="1:6">
      <c r="A26" s="28"/>
      <c r="B26" s="23"/>
      <c r="D26" s="11" t="s">
        <v>2207</v>
      </c>
      <c r="E26" s="12">
        <v>-12</v>
      </c>
      <c r="F26" s="139">
        <v>-12</v>
      </c>
    </row>
    <row r="27" spans="1:6">
      <c r="A27" s="28"/>
      <c r="B27" s="23"/>
      <c r="D27" s="11" t="s">
        <v>2203</v>
      </c>
      <c r="E27" s="12">
        <v>-8</v>
      </c>
      <c r="F27" s="139">
        <v>-8</v>
      </c>
    </row>
    <row r="28" spans="1:6">
      <c r="A28" s="28"/>
      <c r="B28" s="23"/>
      <c r="D28" s="11" t="s">
        <v>2201</v>
      </c>
      <c r="E28" s="12">
        <v>-4</v>
      </c>
      <c r="F28" s="139">
        <v>-4</v>
      </c>
    </row>
    <row r="29" spans="1:6">
      <c r="A29" s="28"/>
      <c r="B29" s="23"/>
      <c r="D29" s="11" t="s">
        <v>2215</v>
      </c>
      <c r="E29" s="12">
        <v>-6</v>
      </c>
      <c r="F29" s="139">
        <v>-6</v>
      </c>
    </row>
    <row r="30" spans="1:6">
      <c r="A30" s="28"/>
      <c r="B30" s="23"/>
      <c r="D30" s="11" t="s">
        <v>2231</v>
      </c>
      <c r="E30" s="12">
        <v>-8</v>
      </c>
      <c r="F30" s="139">
        <v>-8</v>
      </c>
    </row>
    <row r="31" spans="1:6">
      <c r="A31" s="28"/>
      <c r="B31" s="23"/>
      <c r="D31" s="11" t="s">
        <v>2190</v>
      </c>
      <c r="E31" s="12">
        <f t="shared" ref="E31:F34" si="0">E83</f>
        <v>-6</v>
      </c>
      <c r="F31" s="139">
        <f t="shared" si="0"/>
        <v>-8</v>
      </c>
    </row>
    <row r="32" spans="1:6">
      <c r="A32" s="28"/>
      <c r="B32" s="23"/>
      <c r="D32" s="11" t="s">
        <v>2197</v>
      </c>
      <c r="E32" s="12">
        <f t="shared" si="0"/>
        <v>-4</v>
      </c>
      <c r="F32" s="139">
        <f t="shared" si="0"/>
        <v>-6</v>
      </c>
    </row>
    <row r="33" spans="1:6">
      <c r="A33" s="28"/>
      <c r="B33" s="23"/>
      <c r="D33" s="11" t="s">
        <v>2187</v>
      </c>
      <c r="E33" s="12">
        <f t="shared" si="0"/>
        <v>-6</v>
      </c>
      <c r="F33" s="139">
        <f t="shared" si="0"/>
        <v>-8</v>
      </c>
    </row>
    <row r="34" spans="1:6">
      <c r="A34" s="28"/>
      <c r="B34" s="23"/>
      <c r="D34" s="11" t="s">
        <v>2205</v>
      </c>
      <c r="E34" s="12">
        <f t="shared" si="0"/>
        <v>2</v>
      </c>
      <c r="F34" s="139">
        <f t="shared" si="0"/>
        <v>0</v>
      </c>
    </row>
    <row r="35" spans="1:6">
      <c r="A35" s="28"/>
      <c r="B35" s="23"/>
      <c r="D35" s="11" t="s">
        <v>2199</v>
      </c>
      <c r="E35" s="12">
        <v>-12</v>
      </c>
      <c r="F35" s="139">
        <v>-12</v>
      </c>
    </row>
    <row r="36" spans="1:6">
      <c r="A36" s="28"/>
      <c r="B36" s="23"/>
      <c r="D36" s="11" t="s">
        <v>2184</v>
      </c>
      <c r="E36" s="12">
        <v>-12</v>
      </c>
      <c r="F36" s="139">
        <v>-12</v>
      </c>
    </row>
    <row r="37" spans="1:6">
      <c r="A37" s="28"/>
      <c r="B37" s="23"/>
      <c r="D37" s="11" t="s">
        <v>2202</v>
      </c>
      <c r="E37" s="12">
        <v>-8</v>
      </c>
      <c r="F37" s="139">
        <v>-8</v>
      </c>
    </row>
    <row r="38" spans="1:6">
      <c r="A38" s="28"/>
      <c r="B38" s="23"/>
      <c r="D38" s="11" t="s">
        <v>2209</v>
      </c>
      <c r="E38" s="12">
        <v>-12</v>
      </c>
      <c r="F38" s="139">
        <v>-12</v>
      </c>
    </row>
    <row r="39" spans="1:6">
      <c r="A39" s="28"/>
      <c r="B39" s="23"/>
      <c r="D39" s="11" t="s">
        <v>2196</v>
      </c>
      <c r="E39" s="12">
        <v>-12</v>
      </c>
      <c r="F39" s="139">
        <v>-12</v>
      </c>
    </row>
    <row r="40" spans="1:6">
      <c r="A40" s="28"/>
      <c r="B40" s="23"/>
      <c r="D40" s="11" t="s">
        <v>2204</v>
      </c>
      <c r="E40" s="12">
        <f t="shared" ref="E40:F44" si="1">E76</f>
        <v>3</v>
      </c>
      <c r="F40" s="139">
        <f t="shared" si="1"/>
        <v>3</v>
      </c>
    </row>
    <row r="41" spans="1:6">
      <c r="A41" s="28"/>
      <c r="B41" s="23"/>
      <c r="D41" s="11" t="s">
        <v>2185</v>
      </c>
      <c r="E41" s="12">
        <f t="shared" si="1"/>
        <v>2</v>
      </c>
      <c r="F41" s="139">
        <f t="shared" si="1"/>
        <v>2</v>
      </c>
    </row>
    <row r="42" spans="1:6">
      <c r="A42" s="28"/>
      <c r="B42" s="23"/>
      <c r="D42" s="11" t="s">
        <v>2194</v>
      </c>
      <c r="E42" s="12">
        <f t="shared" si="1"/>
        <v>1</v>
      </c>
      <c r="F42" s="139">
        <f t="shared" si="1"/>
        <v>1</v>
      </c>
    </row>
    <row r="43" spans="1:6">
      <c r="A43" s="28"/>
      <c r="B43" s="23"/>
      <c r="D43" s="11" t="s">
        <v>2186</v>
      </c>
      <c r="E43" s="12">
        <f t="shared" si="1"/>
        <v>2</v>
      </c>
      <c r="F43" s="139">
        <f t="shared" si="1"/>
        <v>2</v>
      </c>
    </row>
    <row r="44" spans="1:6">
      <c r="A44" s="28"/>
      <c r="B44" s="23"/>
      <c r="D44" s="11" t="s">
        <v>2191</v>
      </c>
      <c r="E44" s="12">
        <f t="shared" si="1"/>
        <v>1</v>
      </c>
      <c r="F44" s="139">
        <f t="shared" si="1"/>
        <v>1</v>
      </c>
    </row>
    <row r="45" spans="1:6">
      <c r="A45" s="28"/>
      <c r="B45" s="23"/>
      <c r="D45" s="11" t="s">
        <v>2211</v>
      </c>
      <c r="E45" s="12">
        <v>-12</v>
      </c>
      <c r="F45" s="139">
        <v>-12</v>
      </c>
    </row>
    <row r="46" spans="1:6">
      <c r="A46" s="28"/>
      <c r="B46" s="23"/>
      <c r="D46" s="11" t="s">
        <v>2214</v>
      </c>
      <c r="E46" s="12">
        <f>E80</f>
        <v>1</v>
      </c>
      <c r="F46" s="139">
        <f>F80</f>
        <v>1</v>
      </c>
    </row>
    <row r="47" spans="1:6">
      <c r="A47" s="28"/>
      <c r="B47" s="23"/>
      <c r="D47" s="11" t="s">
        <v>2236</v>
      </c>
      <c r="E47" s="12">
        <f>E80</f>
        <v>1</v>
      </c>
      <c r="F47" s="139">
        <f>F80</f>
        <v>1</v>
      </c>
    </row>
    <row r="48" spans="1:6">
      <c r="A48" s="28"/>
      <c r="B48" s="23"/>
      <c r="D48" s="9" t="s">
        <v>2162</v>
      </c>
      <c r="E48" s="8">
        <v>-6</v>
      </c>
      <c r="F48" s="139">
        <v>-6</v>
      </c>
    </row>
    <row r="49" spans="1:6">
      <c r="A49" s="28"/>
      <c r="B49" s="23"/>
      <c r="D49" s="9" t="s">
        <v>2156</v>
      </c>
      <c r="E49" s="8">
        <v>-3</v>
      </c>
      <c r="F49" s="139">
        <v>-3</v>
      </c>
    </row>
    <row r="50" spans="1:6">
      <c r="A50" s="28"/>
      <c r="B50" s="23"/>
      <c r="D50" s="9" t="s">
        <v>2171</v>
      </c>
      <c r="E50" s="8">
        <v>-8</v>
      </c>
      <c r="F50" s="139">
        <v>-8</v>
      </c>
    </row>
    <row r="51" spans="1:6">
      <c r="A51" s="28"/>
      <c r="B51" s="23"/>
      <c r="D51" s="9" t="s">
        <v>2227</v>
      </c>
      <c r="E51" s="8">
        <v>-12</v>
      </c>
      <c r="F51" s="139">
        <v>-12</v>
      </c>
    </row>
    <row r="52" spans="1:6">
      <c r="A52" s="28"/>
      <c r="B52" s="23"/>
      <c r="D52" s="9" t="s">
        <v>2220</v>
      </c>
      <c r="E52" s="8">
        <v>-10</v>
      </c>
      <c r="F52" s="139">
        <v>-10</v>
      </c>
    </row>
    <row r="53" spans="1:6">
      <c r="A53" s="28"/>
      <c r="B53" s="23"/>
      <c r="D53" s="9" t="s">
        <v>2221</v>
      </c>
      <c r="E53" s="8">
        <v>-10</v>
      </c>
      <c r="F53" s="139">
        <v>-10</v>
      </c>
    </row>
    <row r="54" spans="1:6">
      <c r="A54" s="28"/>
      <c r="B54" s="23"/>
      <c r="D54" s="9" t="s">
        <v>2177</v>
      </c>
      <c r="E54" s="8">
        <v>-8</v>
      </c>
      <c r="F54" s="139">
        <v>-8</v>
      </c>
    </row>
    <row r="55" spans="1:6">
      <c r="A55" s="28"/>
      <c r="B55" s="23"/>
      <c r="D55" s="9" t="s">
        <v>2226</v>
      </c>
      <c r="E55" s="8">
        <v>-12</v>
      </c>
      <c r="F55" s="139">
        <v>-12</v>
      </c>
    </row>
    <row r="56" spans="1:6">
      <c r="A56" s="28"/>
      <c r="B56" s="23"/>
      <c r="D56" s="9" t="s">
        <v>2175</v>
      </c>
      <c r="E56" s="8">
        <v>-12</v>
      </c>
      <c r="F56" s="139">
        <v>-12</v>
      </c>
    </row>
    <row r="57" spans="1:6">
      <c r="A57" s="28"/>
      <c r="B57" s="23"/>
      <c r="D57" s="9" t="s">
        <v>2181</v>
      </c>
      <c r="E57" s="8">
        <v>-12</v>
      </c>
      <c r="F57" s="139">
        <v>-12</v>
      </c>
    </row>
    <row r="58" spans="1:6">
      <c r="A58" s="28"/>
      <c r="B58" s="23"/>
      <c r="D58" s="9" t="s">
        <v>2173</v>
      </c>
      <c r="E58" s="8">
        <v>-12</v>
      </c>
      <c r="F58" s="139">
        <v>-12</v>
      </c>
    </row>
    <row r="59" spans="1:6">
      <c r="A59" s="28"/>
      <c r="B59" s="23"/>
      <c r="D59" s="9" t="s">
        <v>2166</v>
      </c>
      <c r="E59" s="8">
        <v>-12</v>
      </c>
      <c r="F59" s="139">
        <v>-12</v>
      </c>
    </row>
    <row r="60" spans="1:6">
      <c r="A60" s="28"/>
      <c r="B60" s="23"/>
      <c r="D60" s="9" t="s">
        <v>2154</v>
      </c>
      <c r="E60" s="8">
        <v>-12</v>
      </c>
      <c r="F60" s="139">
        <v>-12</v>
      </c>
    </row>
    <row r="61" spans="1:6">
      <c r="A61" s="28"/>
      <c r="B61" s="23"/>
      <c r="D61" s="9" t="s">
        <v>2228</v>
      </c>
      <c r="E61" s="8">
        <v>-12</v>
      </c>
      <c r="F61" s="139">
        <v>-12</v>
      </c>
    </row>
    <row r="62" spans="1:6">
      <c r="A62" s="28"/>
      <c r="B62" s="23"/>
      <c r="D62" s="9" t="s">
        <v>2182</v>
      </c>
      <c r="E62" s="8">
        <v>-12</v>
      </c>
      <c r="F62" s="139">
        <v>-12</v>
      </c>
    </row>
    <row r="63" spans="1:6">
      <c r="A63" s="28"/>
      <c r="B63" s="23"/>
      <c r="D63" s="9" t="s">
        <v>2165</v>
      </c>
      <c r="E63" s="8">
        <v>-12</v>
      </c>
      <c r="F63" s="139">
        <v>-12</v>
      </c>
    </row>
    <row r="64" spans="1:6">
      <c r="A64" s="28"/>
      <c r="B64" s="23"/>
      <c r="D64" s="9" t="s">
        <v>2222</v>
      </c>
      <c r="E64" s="8">
        <v>-12</v>
      </c>
      <c r="F64" s="139">
        <v>-12</v>
      </c>
    </row>
    <row r="65" spans="1:6">
      <c r="A65" s="28"/>
      <c r="B65" s="23"/>
      <c r="D65" s="9" t="s">
        <v>2179</v>
      </c>
      <c r="E65" s="8">
        <v>-12</v>
      </c>
      <c r="F65" s="139">
        <v>-12</v>
      </c>
    </row>
    <row r="66" spans="1:6">
      <c r="A66" s="28"/>
      <c r="B66" s="23"/>
      <c r="D66" s="9" t="s">
        <v>2224</v>
      </c>
      <c r="E66" s="8">
        <v>-12</v>
      </c>
      <c r="F66" s="139">
        <v>-12</v>
      </c>
    </row>
    <row r="67" spans="1:6">
      <c r="A67" s="28"/>
      <c r="B67" s="23"/>
      <c r="D67" s="9" t="s">
        <v>2225</v>
      </c>
      <c r="E67" s="8">
        <v>-12</v>
      </c>
      <c r="F67" s="139">
        <v>-12</v>
      </c>
    </row>
    <row r="68" spans="1:6">
      <c r="A68" s="28"/>
      <c r="B68" s="23"/>
      <c r="D68" s="9" t="s">
        <v>2218</v>
      </c>
      <c r="E68" s="8">
        <v>-12</v>
      </c>
      <c r="F68" s="139">
        <v>-12</v>
      </c>
    </row>
    <row r="69" spans="1:6">
      <c r="A69" s="28"/>
      <c r="B69" s="23"/>
      <c r="D69" s="9" t="s">
        <v>2176</v>
      </c>
      <c r="E69" s="8">
        <v>-12</v>
      </c>
      <c r="F69" s="139">
        <v>-12</v>
      </c>
    </row>
    <row r="70" spans="1:6">
      <c r="A70" s="28"/>
      <c r="B70" s="23"/>
      <c r="D70" s="9" t="s">
        <v>2164</v>
      </c>
      <c r="E70" s="8">
        <v>-12</v>
      </c>
      <c r="F70" s="139">
        <v>-12</v>
      </c>
    </row>
    <row r="71" spans="1:6">
      <c r="A71" s="28"/>
      <c r="B71" s="23"/>
      <c r="D71" s="9" t="s">
        <v>2178</v>
      </c>
      <c r="E71" s="8">
        <v>-12</v>
      </c>
      <c r="F71" s="139">
        <v>-12</v>
      </c>
    </row>
    <row r="72" spans="1:6">
      <c r="A72" s="28"/>
      <c r="B72" s="23"/>
      <c r="D72" s="9" t="s">
        <v>2169</v>
      </c>
      <c r="E72" s="8">
        <v>-12</v>
      </c>
      <c r="F72" s="139">
        <v>-12</v>
      </c>
    </row>
    <row r="73" spans="1:6">
      <c r="A73" s="28"/>
      <c r="B73" s="23"/>
      <c r="D73" s="9" t="s">
        <v>2174</v>
      </c>
      <c r="E73" s="8">
        <v>-12</v>
      </c>
      <c r="F73" s="139">
        <v>-12</v>
      </c>
    </row>
    <row r="74" spans="1:6">
      <c r="D74" s="9" t="s">
        <v>2180</v>
      </c>
      <c r="E74" s="8">
        <v>-12</v>
      </c>
      <c r="F74" s="139">
        <v>-12</v>
      </c>
    </row>
    <row r="75" spans="1:6">
      <c r="D75" s="9" t="s">
        <v>2219</v>
      </c>
      <c r="E75" s="8">
        <v>-12</v>
      </c>
      <c r="F75" s="139">
        <v>-12</v>
      </c>
    </row>
    <row r="76" spans="1:6">
      <c r="D76" s="9" t="s">
        <v>2155</v>
      </c>
      <c r="E76" s="8">
        <v>3</v>
      </c>
      <c r="F76" s="139">
        <v>3</v>
      </c>
    </row>
    <row r="77" spans="1:6">
      <c r="D77" s="9" t="s">
        <v>2161</v>
      </c>
      <c r="E77" s="8">
        <v>2</v>
      </c>
      <c r="F77" s="139">
        <v>2</v>
      </c>
    </row>
    <row r="78" spans="1:6">
      <c r="D78" s="9" t="s">
        <v>2153</v>
      </c>
      <c r="E78" s="8">
        <v>1</v>
      </c>
      <c r="F78" s="139">
        <v>1</v>
      </c>
    </row>
    <row r="79" spans="1:6">
      <c r="D79" s="9" t="s">
        <v>2151</v>
      </c>
      <c r="E79" s="8">
        <v>2</v>
      </c>
      <c r="F79" s="139">
        <v>2</v>
      </c>
    </row>
    <row r="80" spans="1:6">
      <c r="D80" s="9" t="s">
        <v>2167</v>
      </c>
      <c r="E80" s="8">
        <v>1</v>
      </c>
      <c r="F80" s="139">
        <v>1</v>
      </c>
    </row>
    <row r="81" spans="4:6">
      <c r="D81" s="9" t="s">
        <v>2223</v>
      </c>
      <c r="E81" s="8">
        <v>-12</v>
      </c>
      <c r="F81" s="139">
        <v>-12</v>
      </c>
    </row>
    <row r="82" spans="4:6">
      <c r="D82" s="9" t="s">
        <v>2216</v>
      </c>
      <c r="E82" s="8">
        <v>-12</v>
      </c>
      <c r="F82" s="139">
        <v>-12</v>
      </c>
    </row>
    <row r="83" spans="4:6">
      <c r="D83" s="9" t="s">
        <v>2170</v>
      </c>
      <c r="E83" s="8">
        <v>-6</v>
      </c>
      <c r="F83" s="139">
        <v>-8</v>
      </c>
    </row>
    <row r="84" spans="4:6">
      <c r="D84" s="9" t="s">
        <v>2159</v>
      </c>
      <c r="E84" s="8">
        <v>-4</v>
      </c>
      <c r="F84" s="139">
        <v>-6</v>
      </c>
    </row>
    <row r="85" spans="4:6">
      <c r="D85" s="9" t="s">
        <v>2157</v>
      </c>
      <c r="E85" s="8">
        <v>-6</v>
      </c>
      <c r="F85" s="139">
        <v>-8</v>
      </c>
    </row>
    <row r="86" spans="4:6">
      <c r="D86" s="9" t="s">
        <v>2158</v>
      </c>
      <c r="E86" s="8">
        <v>2</v>
      </c>
      <c r="F86" s="139">
        <v>0</v>
      </c>
    </row>
    <row r="87" spans="4:6">
      <c r="D87" s="9" t="s">
        <v>2172</v>
      </c>
      <c r="E87" s="8">
        <v>-12</v>
      </c>
      <c r="F87" s="139">
        <v>-12</v>
      </c>
    </row>
    <row r="88" spans="4:6">
      <c r="D88" s="9" t="s">
        <v>2217</v>
      </c>
      <c r="E88" s="8">
        <v>-12</v>
      </c>
      <c r="F88" s="139">
        <v>-12</v>
      </c>
    </row>
    <row r="89" spans="4:6">
      <c r="D89" s="9" t="s">
        <v>2168</v>
      </c>
      <c r="E89" s="8">
        <v>-12</v>
      </c>
      <c r="F89" s="139">
        <v>-12</v>
      </c>
    </row>
    <row r="90" spans="4:6">
      <c r="D90" s="9" t="s">
        <v>2160</v>
      </c>
      <c r="E90" s="8">
        <v>-12</v>
      </c>
      <c r="F90" s="139">
        <v>-12</v>
      </c>
    </row>
    <row r="91" spans="4:6">
      <c r="D91" s="9" t="s">
        <v>2163</v>
      </c>
      <c r="E91" s="8">
        <v>-12</v>
      </c>
      <c r="F91" s="139">
        <v>-12</v>
      </c>
    </row>
    <row r="92" spans="4:6">
      <c r="D92" s="9" t="s">
        <v>2152</v>
      </c>
      <c r="E92" s="8">
        <v>-8</v>
      </c>
      <c r="F92" s="139">
        <v>-12</v>
      </c>
    </row>
    <row r="93" spans="4:6">
      <c r="D93" s="8"/>
      <c r="E93" s="8"/>
    </row>
    <row r="94" spans="4:6">
      <c r="D94" s="8"/>
      <c r="E94" s="8"/>
    </row>
  </sheetData>
  <mergeCells count="2">
    <mergeCell ref="A1:B1"/>
    <mergeCell ref="A7:B7"/>
  </mergeCell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12</vt:i4>
      </vt:variant>
    </vt:vector>
  </HeadingPairs>
  <TitlesOfParts>
    <vt:vector size="12" baseType="lpstr">
      <vt:lpstr>Fichier FI (en entrée)</vt:lpstr>
      <vt:lpstr>Fichier FA (en entrée)</vt:lpstr>
      <vt:lpstr>Moyennes FI (en entrée)</vt:lpstr>
      <vt:lpstr>Moyennes FA (en entrée)</vt:lpstr>
      <vt:lpstr>Redoub FI (en entrée)</vt:lpstr>
      <vt:lpstr>Redoub FA (en entrée)</vt:lpstr>
      <vt:lpstr>Evaluations (formulaire)</vt:lpstr>
      <vt:lpstr>Auditions FA (formulaires)</vt:lpstr>
      <vt:lpstr>Calculs FI (auto)</vt:lpstr>
      <vt:lpstr>Calculs FA (auto)</vt:lpstr>
      <vt:lpstr>Synthèse</vt:lpstr>
      <vt:lpstr>Modificateurs</vt:lpstr>
    </vt:vector>
  </TitlesOfParts>
  <Company>IUT de Villetaneuse (Paris 13)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Pierre Gérard</dc:creator>
  <cp:lastModifiedBy>Pierre Gérard</cp:lastModifiedBy>
  <dcterms:created xsi:type="dcterms:W3CDTF">2014-04-07T15:28:31Z</dcterms:created>
  <dcterms:modified xsi:type="dcterms:W3CDTF">2014-11-28T13:23:11Z</dcterms:modified>
</cp:coreProperties>
</file>